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6.xml" ContentType="application/vnd.openxmlformats-officedocument.drawing+xml"/>
  <Override PartName="/xl/comments1.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mc:AlternateContent xmlns:mc="http://schemas.openxmlformats.org/markup-compatibility/2006">
    <mc:Choice Requires="x15">
      <x15ac:absPath xmlns:x15ac="http://schemas.microsoft.com/office/spreadsheetml/2010/11/ac" url="https://defra-my.sharepoint.com/personal/freda_moulds_environment-agency_gov_uk/Documents/Filing Cabinet/WR Stuff/"/>
    </mc:Choice>
  </mc:AlternateContent>
  <xr:revisionPtr revIDLastSave="188" documentId="14_{75632DC2-D115-4BED-AA96-D303AE1054FC}" xr6:coauthVersionLast="47" xr6:coauthVersionMax="47" xr10:uidLastSave="{8C50F092-842B-467B-AEED-C97B4C3178AF}"/>
  <bookViews>
    <workbookView xWindow="-28920" yWindow="-120" windowWidth="29040" windowHeight="15720" tabRatio="899" xr2:uid="{00000000-000D-0000-FFFF-FFFF00000000}"/>
  </bookViews>
  <sheets>
    <sheet name="How to fill in this form" sheetId="14" r:id="rId1"/>
    <sheet name="Site_Information" sheetId="24" r:id="rId2"/>
    <sheet name="Waste_Received" sheetId="2" r:id="rId3"/>
    <sheet name="Waste_Removed" sheetId="3" r:id="rId4"/>
    <sheet name="Technical Competence" sheetId="28" r:id="rId5"/>
    <sheet name="Optional- Customise Your Lists" sheetId="35" r:id="rId6"/>
    <sheet name="Origins &amp; Destinations Library" sheetId="16" r:id="rId7"/>
    <sheet name="EWC Codes Library" sheetId="36" r:id="rId8"/>
    <sheet name="D&amp;R Received Library" sheetId="31" r:id="rId9"/>
    <sheet name="D&amp;R Removed Library" sheetId="32" r:id="rId10"/>
    <sheet name="Disclosure &amp; Data Protection" sheetId="26" r:id="rId11"/>
    <sheet name="Look Up Values" sheetId="7" r:id="rId12"/>
    <sheet name="Version History" sheetId="25" state="hidden" r:id="rId13"/>
    <sheet name="Lookup_Submission" sheetId="33" state="hidden" r:id="rId14"/>
  </sheets>
  <externalReferences>
    <externalReference r:id="rId15"/>
    <externalReference r:id="rId16"/>
    <externalReference r:id="rId17"/>
    <externalReference r:id="rId18"/>
    <externalReference r:id="rId19"/>
    <externalReference r:id="rId20"/>
  </externalReferences>
  <definedNames>
    <definedName name="_xlnm._FilterDatabase" localSheetId="8" hidden="1">'D&amp;R Received Library'!$A$2:$D$2</definedName>
    <definedName name="_xlnm._FilterDatabase" localSheetId="7" hidden="1">'EWC Codes Library'!$A$4:$E$843</definedName>
    <definedName name="_xlnm._FilterDatabase" localSheetId="11" hidden="1">'Look Up Values'!$B$1:$C$445</definedName>
    <definedName name="_xlnm._FilterDatabase" localSheetId="5" hidden="1">'Optional- Customise Your Lists'!$A$4:$W$4</definedName>
    <definedName name="_xlnm._FilterDatabase" localSheetId="6" hidden="1">'Origins &amp; Destinations Library'!$A$4:$B$4</definedName>
    <definedName name="_xlnm._FilterDatabase" localSheetId="2" hidden="1">Waste_Received!$A$6:$R$6</definedName>
    <definedName name="_xlnm._FilterDatabase" localSheetId="3" hidden="1">Waste_Removed!$A$6:$O$6</definedName>
    <definedName name="CalPeriod" localSheetId="8">'[1]Look Up Values'!#REF!</definedName>
    <definedName name="CalPeriod" localSheetId="9">'[1]Look Up Values'!#REF!</definedName>
    <definedName name="CalPeriod" localSheetId="7">'[1]Look Up Values'!#REF!</definedName>
    <definedName name="CalPeriod" localSheetId="5">'Optional- Customise Your Lists'!#REF!</definedName>
    <definedName name="CalPeriod" localSheetId="6">'[2]Look Up Values'!$M$2:$M$6</definedName>
    <definedName name="CalPeriod" localSheetId="1">'[3]Look Up Values'!$M$2:$M$6</definedName>
    <definedName name="CalPeriod">'Look Up Values'!#REF!</definedName>
    <definedName name="CalYear" localSheetId="8">'[1]Look Up Values'!#REF!</definedName>
    <definedName name="CalYear" localSheetId="9">'[1]Look Up Values'!#REF!</definedName>
    <definedName name="CalYear" localSheetId="7">'[1]Look Up Values'!#REF!</definedName>
    <definedName name="CalYear" localSheetId="5">'Optional- Customise Your Lists'!#REF!</definedName>
    <definedName name="CalYear" localSheetId="6">'[2]Look Up Values'!$N$2:$N$12</definedName>
    <definedName name="CalYear" localSheetId="1">'[3]Look Up Values'!$N$2:$N$12</definedName>
    <definedName name="CalYear">'Look Up Values'!#REF!</definedName>
    <definedName name="CapsNumOK" localSheetId="7">AND([4]Site_Information!$B$26&lt;&gt;"",[4]Site_Information!$B$26=UPPER([4]Site_Information!$B$26),LEN([4]Site_Information!$B$26)=SUMPRODUCT(--ISNUMBER(FIND(MID([4]Site_Information!$B$26,ROW(INDIRECT("1:"&amp;LEN([4]Site_Information!$B$26))),1),"ABCDEFGHIJKLMNOPQRSTUVWXYZ0123456789"))))</definedName>
    <definedName name="CapsNumOK">AND(Site_Information!$B$26&lt;&gt;"",Site_Information!$B$26=UPPER(Site_Information!$B$26),LEN(Site_Information!$B$26)=SUMPRODUCT(--ISNUMBER(FIND(MID(Site_Information!$B$26,ROW(INDIRECT("1:"&amp;LEN(Site_Information!$B$26))),1),"ABCDEFGHIJKLMNOPQRSTUVWXYZ0123456789"))))</definedName>
    <definedName name="Customise">'Look Up Values'!$AL$2:$AL$3</definedName>
    <definedName name="CustomiseEWC" localSheetId="7">#REF!</definedName>
    <definedName name="CustomiseEWC">'Optional- Customise Your Lists'!$U$5:$U$1688</definedName>
    <definedName name="DandR" localSheetId="7">'[4]Look Up Values'!$S$2:$S$112</definedName>
    <definedName name="DandR" localSheetId="5">'Optional- Customise Your Lists'!$U$5:$U$115</definedName>
    <definedName name="DandR" localSheetId="6">'[2]Look Up Values'!$R$2:$R$112</definedName>
    <definedName name="DandR" localSheetId="1">'[3]Look Up Values'!$R$2:$R$112</definedName>
    <definedName name="DandR">'Look Up Values'!$S$2:$S$112</definedName>
    <definedName name="DataEntry1">Waste_Received!$A$6:$J$2007</definedName>
    <definedName name="DestFac" localSheetId="5">'Optional- Customise Your Lists'!#REF!</definedName>
    <definedName name="DestFac">'Look Up Values'!$K$2:$K$8</definedName>
    <definedName name="EWC" localSheetId="7">'[4]Look Up Values'!$G$2:$G$1685</definedName>
    <definedName name="EWC" localSheetId="5">'Optional- Customise Your Lists'!$Q$5:$Q$846</definedName>
    <definedName name="EWC" localSheetId="6">'[2]Look Up Values'!$F$2:$F$840</definedName>
    <definedName name="EWC" localSheetId="1">'[3]Look Up Values'!$F$2:$F$843</definedName>
    <definedName name="EWC">'Look Up Values'!$G$2:$G$843</definedName>
    <definedName name="EWC_Desc" localSheetId="8">'[1]Look Up Values'!$AE$2:$AE$843</definedName>
    <definedName name="EWC_Desc" localSheetId="9">'[1]Look Up Values'!$AE$2:$AE$843</definedName>
    <definedName name="EWC_Desc" localSheetId="7">'[1]Look Up Values'!$AE$2:$AE$843</definedName>
    <definedName name="EWC_Desc" localSheetId="5">'Optional- Customise Your Lists'!#REF!</definedName>
    <definedName name="EWC_Desc">'Look Up Values'!$AE$2:$AE$843</definedName>
    <definedName name="Facility_Type" localSheetId="8">'[1]Look Up Values'!$E$2:$E$150</definedName>
    <definedName name="Facility_Type" localSheetId="9">'[1]Look Up Values'!$E$2:$E$150</definedName>
    <definedName name="Facility_Type" localSheetId="7">'[1]Look Up Values'!$E$2:$E$150</definedName>
    <definedName name="Facility_Type" localSheetId="5">'Optional- Customise Your Lists'!#REF!</definedName>
    <definedName name="Facility_Type">'Look Up Values'!$E$2:$E$178</definedName>
    <definedName name="FacilityType" localSheetId="8">'[1]Look Up Values'!#REF!</definedName>
    <definedName name="FacilityType" localSheetId="9">'[1]Look Up Values'!#REF!</definedName>
    <definedName name="FacilityType" localSheetId="7">'[1]Look Up Values'!#REF!</definedName>
    <definedName name="FacilityType" localSheetId="6">'[2]Look Up Values'!$D$2:$D$103</definedName>
    <definedName name="FacilityType" localSheetId="1">'[3]Look Up Values'!$D$2:$D$130</definedName>
    <definedName name="FacilityType">'Look Up Values'!#REF!</definedName>
    <definedName name="FaciltyLookup" localSheetId="11">'Look Up Values'!$AD$2:$AD$20</definedName>
    <definedName name="finYear" localSheetId="8">'[1]Look Up Values'!#REF!</definedName>
    <definedName name="finYear" localSheetId="9">'[1]Look Up Values'!#REF!</definedName>
    <definedName name="finYear" localSheetId="7">'[1]Look Up Values'!#REF!</definedName>
    <definedName name="finYear" localSheetId="5">'Optional- Customise Your Lists'!#REF!</definedName>
    <definedName name="finYear" localSheetId="6">'[2]Look Up Values'!#REF!</definedName>
    <definedName name="finYear" localSheetId="1">'[3]Look Up Values'!#REF!</definedName>
    <definedName name="finYear">'Look Up Values'!#REF!</definedName>
    <definedName name="FromFac" localSheetId="8">'[1]Look Up Values'!$U$2:$U$11</definedName>
    <definedName name="FromFac" localSheetId="9">'[1]Look Up Values'!$U$2:$U$11</definedName>
    <definedName name="FromFac" localSheetId="7">'[1]Look Up Values'!$U$2:$U$11</definedName>
    <definedName name="FromFac" localSheetId="5">'Optional- Customise Your Lists'!#REF!</definedName>
    <definedName name="FromFac" localSheetId="6">'[2]Look Up Values'!$T$2:$T$11</definedName>
    <definedName name="FromFac" localSheetId="1">'[3]Look Up Values'!$T$2:$T$11</definedName>
    <definedName name="FromFac">'Look Up Values'!$U$2:$U$11</definedName>
    <definedName name="LA_PickList1" localSheetId="8">'[1]Look Up Values'!#REF!</definedName>
    <definedName name="LA_PickList1" localSheetId="9">'[1]Look Up Values'!#REF!</definedName>
    <definedName name="LA_PickList1" localSheetId="7">'[1]Look Up Values'!#REF!</definedName>
    <definedName name="LA_PickList1" localSheetId="5">'Optional- Customise Your Lists'!#REF!</definedName>
    <definedName name="LA_PickList1">'Look Up Values'!#REF!</definedName>
    <definedName name="LA_PickList2" localSheetId="7">'[4]Look Up Values'!$B$2:$B$442</definedName>
    <definedName name="LA_PickList2" localSheetId="5">'Optional- Customise Your Lists'!#REF!</definedName>
    <definedName name="LA_PickList2">'Look Up Values'!$B$2:$B$442</definedName>
    <definedName name="LAPickList" localSheetId="6">'[2]Look Up Values'!$B$2:$B$508</definedName>
    <definedName name="Lic_Type" localSheetId="8">'[1]Look Up Values'!#REF!</definedName>
    <definedName name="Lic_Type" localSheetId="9">'[1]Look Up Values'!#REF!</definedName>
    <definedName name="Lic_Type" localSheetId="7">'[1]Look Up Values'!#REF!</definedName>
    <definedName name="Lic_Type" localSheetId="5">'Optional- Customise Your Lists'!#REF!</definedName>
    <definedName name="Lic_Type">'Look Up Values'!#REF!</definedName>
    <definedName name="LocalAuth" localSheetId="8">'[1]Look Up Values'!#REF!</definedName>
    <definedName name="LocalAuth" localSheetId="9">'[1]Look Up Values'!#REF!</definedName>
    <definedName name="LocalAuth" localSheetId="7">'[1]Look Up Values'!#REF!</definedName>
    <definedName name="LocalAuth" localSheetId="5">'Optional- Customise Your Lists'!#REF!</definedName>
    <definedName name="LocalAuth">'Look Up Values'!#REF!</definedName>
    <definedName name="LocalAuth1" localSheetId="8">'[1]Look Up Values'!#REF!</definedName>
    <definedName name="LocalAuth1" localSheetId="9">'[1]Look Up Values'!#REF!</definedName>
    <definedName name="LocalAuth1" localSheetId="7">'[1]Look Up Values'!#REF!</definedName>
    <definedName name="LocalAuth1" localSheetId="0">[5]LookUpTables!#REF!</definedName>
    <definedName name="LocalAuth1" localSheetId="5">'Optional- Customise Your Lists'!#REF!</definedName>
    <definedName name="LocalAuth1" localSheetId="6">'[2]Look Up Values'!#REF!</definedName>
    <definedName name="LocalAuth1" localSheetId="1">'[3]Look Up Values'!#REF!</definedName>
    <definedName name="LocalAuth1">'Look Up Values'!#REF!</definedName>
    <definedName name="LocalAuthold" localSheetId="6">[5]LookUpTables!#REF!</definedName>
    <definedName name="LocalAuthold" localSheetId="1">[6]LookUpTables!#REF!</definedName>
    <definedName name="LocalAuthold">[5]LookUpTables!#REF!</definedName>
    <definedName name="LocalAuthorities" localSheetId="8">'[1]Look Up Values'!#REF!</definedName>
    <definedName name="LocalAuthorities" localSheetId="9">'[1]Look Up Values'!#REF!</definedName>
    <definedName name="LocalAuthorities" localSheetId="7">'[1]Look Up Values'!#REF!</definedName>
    <definedName name="LocalAuthorities" localSheetId="0">[5]LookUpTables!#REF!</definedName>
    <definedName name="LocalAuthorities" localSheetId="5">'Optional- Customise Your Lists'!#REF!</definedName>
    <definedName name="LocalAuthorities">'Look Up Values'!#REF!</definedName>
    <definedName name="MF_MissingFields" localSheetId="8">_xlfn.LAMBDA(_xlpm.o,_xlpm.ewc,_xlpm.dr,_xlpm.state,_xlpm.tonnes,_xlfn.LET(_xlpm._o,TRIM(SUBSTITUTE(_xlpm.o,CHAR(160),"")),_xlpm._e,TRIM(SUBSTITUTE(_xlpm.ewc,CHAR(160),"")),_xlpm._d,TRIM(SUBSTITUTE(_xlpm.dr,CHAR(160),"")),_xlpm._s,TRIM(SUBSTITUTE(_xlpm.state,CHAR(160),"")),_xlpm._t,TRIM(SUBSTITUTE(_xlpm.tonnes,CHAR(160),"")),_xlpm.filled,--(LEN(_xlpm._o)&gt;0)+--(LEN(_xlpm._e)&gt;0)+--(LEN(_xlpm._d)&gt;0)+--(LEN(_xlpm._s)&gt;0)+--(LEN(_xlpm._t)&gt;0),IF(_xlpm.filled=0,"",IF(_xlpm.filled=5,"",_xlfn.TEXTJOIN(", ",TRUE,IF(LEN(_xlpm._o)=0,"Origin",""),IF(LEN(_xlpm._e)=0,"EWC",""),IF(LEN(_xlpm._d)=0,"D&amp;R",""),IF(LEN(_xlpm._s)=0,"State",""),IF(LEN(_xlpm._t)=0,"Tonnes",""))))))</definedName>
    <definedName name="MF_MissingFields" localSheetId="9">_xlfn.LAMBDA(_xlpm.o,_xlpm.ewc,_xlpm.dr,_xlpm.state,_xlpm.tonnes,_xlfn.LET(_xlpm._o,TRIM(SUBSTITUTE(_xlpm.o,CHAR(160),"")),_xlpm._e,TRIM(SUBSTITUTE(_xlpm.ewc,CHAR(160),"")),_xlpm._d,TRIM(SUBSTITUTE(_xlpm.dr,CHAR(160),"")),_xlpm._s,TRIM(SUBSTITUTE(_xlpm.state,CHAR(160),"")),_xlpm._t,TRIM(SUBSTITUTE(_xlpm.tonnes,CHAR(160),"")),_xlpm.filled,--(LEN(_xlpm._o)&gt;0)+--(LEN(_xlpm._e)&gt;0)+--(LEN(_xlpm._d)&gt;0)+--(LEN(_xlpm._s)&gt;0)+--(LEN(_xlpm._t)&gt;0),IF(_xlpm.filled=0,"",IF(_xlpm.filled=5,"",_xlfn.TEXTJOIN(", ",TRUE,IF(LEN(_xlpm._o)=0,"Origin",""),IF(LEN(_xlpm._e)=0,"EWC",""),IF(LEN(_xlpm._d)=0,"D&amp;R",""),IF(LEN(_xlpm._s)=0,"State",""),IF(LEN(_xlpm._t)=0,"Tonnes",""))))))</definedName>
    <definedName name="MF_MissingFields" localSheetId="7">_xlfn.LAMBDA(_xlpm.o,_xlpm.ewc,_xlpm.dr,_xlpm.state,_xlpm.tonnes,_xlfn.LET(_xlpm._o,TRIM(SUBSTITUTE(_xlpm.o,CHAR(160),"")),_xlpm._e,TRIM(SUBSTITUTE(_xlpm.ewc,CHAR(160),"")),_xlpm._d,TRIM(SUBSTITUTE(_xlpm.dr,CHAR(160),"")),_xlpm._s,TRIM(SUBSTITUTE(_xlpm.state,CHAR(160),"")),_xlpm._t,TRIM(SUBSTITUTE(_xlpm.tonnes,CHAR(160),"")),_xlpm.filled,--(LEN(_xlpm._o)&gt;0)+--(LEN(_xlpm._e)&gt;0)+--(LEN(_xlpm._d)&gt;0)+--(LEN(_xlpm._s)&gt;0)+--(LEN(_xlpm._t)&gt;0),IF(_xlpm.filled=0,"",IF(_xlpm.filled=5,"",_xlfn.TEXTJOIN(", ",TRUE,IF(LEN(_xlpm._o)=0,"Origin",""),IF(LEN(_xlpm._e)=0,"EWC",""),IF(LEN(_xlpm._d)=0,"D&amp;R",""),IF(LEN(_xlpm._s)=0,"State",""),IF(LEN(_xlpm._t)=0,"Tonnes",""))))))</definedName>
    <definedName name="MF_MissingFields">_xlfn.LAMBDA(_xlpm.o,_xlpm.ewc,_xlpm.dr,_xlpm.state,_xlpm.tonnes,_xlfn.LET(_xlpm._o,TRIM(SUBSTITUTE(_xlpm.o,CHAR(160),"")),_xlpm._e,TRIM(SUBSTITUTE(_xlpm.ewc,CHAR(160),"")),_xlpm._d,TRIM(SUBSTITUTE(_xlpm.dr,CHAR(160),"")),_xlpm._s,TRIM(SUBSTITUTE(_xlpm.state,CHAR(160),"")),_xlpm._t,TRIM(SUBSTITUTE(_xlpm.tonnes,CHAR(160),"")),_xlpm.filled,--(LEN(_xlpm._o)&gt;0)+--(LEN(_xlpm._e)&gt;0)+--(LEN(_xlpm._d)&gt;0)+--(LEN(_xlpm._s)&gt;0)+--(LEN(_xlpm._t)&gt;0),IF(_xlpm.filled=0,"",IF(_xlpm.filled=5,"",_xlfn.TEXTJOIN(", ",TRUE,IF(LEN(_xlpm._o)=0,"Origin",""),IF(LEN(_xlpm._e)=0,"EWC",""),IF(LEN(_xlpm._d)=0,"D&amp;R",""),IF(LEN(_xlpm._s)=0,"State",""),IF(LEN(_xlpm._t)=0,"Tonnes",""))))))</definedName>
    <definedName name="MF_MissingFields_Removed" localSheetId="8">_xlfn.LAMBDA(_xlpm.dest,_xlpm.ewc,_xlpm.dr,_xlpm.state,_xlpm.tonnes,_xlfn.LET(_xlpm._d,TRIM(SUBSTITUTE(_xlpm.dest,CHAR(160),"")),_xlpm._e,TRIM(SUBSTITUTE(_xlpm.ewc,CHAR(160),"")),_xlpm._r,TRIM(SUBSTITUTE(_xlpm.dr,CHAR(160),"")),_xlpm._s,TRIM(SUBSTITUTE(_xlpm.state,CHAR(160),"")),_xlpm._t,TRIM(SUBSTITUTE(_xlpm.tonnes,CHAR(160),"")),_xlpm.filled,--(LEN(_xlpm._d)&gt;0)+--(LEN(_xlpm._e)&gt;0)+--(LEN(_xlpm._r)&gt;0)+--(LEN(_xlpm._s)&gt;0)+--(LEN(_xlpm._t)&gt;0),IF(_xlpm.filled=0,"",IF(_xlpm.filled=5,"",_xlfn.TEXTJOIN(", ",TRUE,IF(LEN(_xlpm._d)=0,"Dest",""),IF(LEN(_xlpm._e)=0,"EWC",""),IF(LEN(_xlpm._r)=0,"D&amp;R",""),IF(LEN(_xlpm._s)=0,"State",""),IF(LEN(_xlpm._t)=0,"Tonnes",""))))))</definedName>
    <definedName name="MF_MissingFields_Removed" localSheetId="9">_xlfn.LAMBDA(_xlpm.dest,_xlpm.ewc,_xlpm.dr,_xlpm.state,_xlpm.tonnes,_xlfn.LET(_xlpm._d,TRIM(SUBSTITUTE(_xlpm.dest,CHAR(160),"")),_xlpm._e,TRIM(SUBSTITUTE(_xlpm.ewc,CHAR(160),"")),_xlpm._r,TRIM(SUBSTITUTE(_xlpm.dr,CHAR(160),"")),_xlpm._s,TRIM(SUBSTITUTE(_xlpm.state,CHAR(160),"")),_xlpm._t,TRIM(SUBSTITUTE(_xlpm.tonnes,CHAR(160),"")),_xlpm.filled,--(LEN(_xlpm._d)&gt;0)+--(LEN(_xlpm._e)&gt;0)+--(LEN(_xlpm._r)&gt;0)+--(LEN(_xlpm._s)&gt;0)+--(LEN(_xlpm._t)&gt;0),IF(_xlpm.filled=0,"",IF(_xlpm.filled=5,"",_xlfn.TEXTJOIN(", ",TRUE,IF(LEN(_xlpm._d)=0,"Dest",""),IF(LEN(_xlpm._e)=0,"EWC",""),IF(LEN(_xlpm._r)=0,"D&amp;R",""),IF(LEN(_xlpm._s)=0,"State",""),IF(LEN(_xlpm._t)=0,"Tonnes",""))))))</definedName>
    <definedName name="MF_MissingFields_Removed" localSheetId="7">_xlfn.LAMBDA(_xlpm.dest,_xlpm.ewc,_xlpm.dr,_xlpm.state,_xlpm.tonnes,_xlfn.LET(_xlpm._d,TRIM(SUBSTITUTE(_xlpm.dest,CHAR(160),"")),_xlpm._e,TRIM(SUBSTITUTE(_xlpm.ewc,CHAR(160),"")),_xlpm._r,TRIM(SUBSTITUTE(_xlpm.dr,CHAR(160),"")),_xlpm._s,TRIM(SUBSTITUTE(_xlpm.state,CHAR(160),"")),_xlpm._t,TRIM(SUBSTITUTE(_xlpm.tonnes,CHAR(160),"")),_xlpm.filled,--(LEN(_xlpm._d)&gt;0)+--(LEN(_xlpm._e)&gt;0)+--(LEN(_xlpm._r)&gt;0)+--(LEN(_xlpm._s)&gt;0)+--(LEN(_xlpm._t)&gt;0),IF(_xlpm.filled=0,"",IF(_xlpm.filled=5,"",_xlfn.TEXTJOIN(", ",TRUE,IF(LEN(_xlpm._d)=0,"Dest",""),IF(LEN(_xlpm._e)=0,"EWC",""),IF(LEN(_xlpm._r)=0,"D&amp;R",""),IF(LEN(_xlpm._s)=0,"State",""),IF(LEN(_xlpm._t)=0,"Tonnes",""))))))</definedName>
    <definedName name="MF_MissingFields_Removed">_xlfn.LAMBDA(_xlpm.dest,_xlpm.ewc,_xlpm.dr,_xlpm.state,_xlpm.tonnes,_xlfn.LET(_xlpm._d,TRIM(SUBSTITUTE(_xlpm.dest,CHAR(160),"")),_xlpm._e,TRIM(SUBSTITUTE(_xlpm.ewc,CHAR(160),"")),_xlpm._r,TRIM(SUBSTITUTE(_xlpm.dr,CHAR(160),"")),_xlpm._s,TRIM(SUBSTITUTE(_xlpm.state,CHAR(160),"")),_xlpm._t,TRIM(SUBSTITUTE(_xlpm.tonnes,CHAR(160),"")),_xlpm.filled,--(LEN(_xlpm._d)&gt;0)+--(LEN(_xlpm._e)&gt;0)+--(LEN(_xlpm._r)&gt;0)+--(LEN(_xlpm._s)&gt;0)+--(LEN(_xlpm._t)&gt;0),IF(_xlpm.filled=0,"",IF(_xlpm.filled=5,"",_xlfn.TEXTJOIN(", ",TRUE,IF(LEN(_xlpm._d)=0,"Dest",""),IF(LEN(_xlpm._e)=0,"EWC",""),IF(LEN(_xlpm._r)=0,"D&amp;R",""),IF(LEN(_xlpm._s)=0,"State",""),IF(LEN(_xlpm._t)=0,"Tonnes",""))))))</definedName>
    <definedName name="OutputDaR" localSheetId="8">'[1]Look Up Values'!$W$2:$W$28</definedName>
    <definedName name="OutputDaR" localSheetId="9">'[1]Look Up Values'!$W$2:$W$28</definedName>
    <definedName name="OutputDaR" localSheetId="7">'[1]Look Up Values'!$W$2:$W$28</definedName>
    <definedName name="OutputDaR" localSheetId="5">'Optional- Customise Your Lists'!#REF!</definedName>
    <definedName name="OutputDaR" localSheetId="6">'[2]Look Up Values'!$V$2:$V$28</definedName>
    <definedName name="OutputDaR" localSheetId="1">'[3]Look Up Values'!$V$2:$V$28</definedName>
    <definedName name="OutputDaR">'Look Up Values'!$W$2:$W$28</definedName>
    <definedName name="PeriodName" localSheetId="8">'[1]Look Up Values'!#REF!</definedName>
    <definedName name="PeriodName" localSheetId="9">'[1]Look Up Values'!#REF!</definedName>
    <definedName name="PeriodName" localSheetId="7">'[1]Look Up Values'!#REF!</definedName>
    <definedName name="PeriodName" localSheetId="0">[5]LookUpTables!#REF!</definedName>
    <definedName name="PeriodName" localSheetId="5">'Optional- Customise Your Lists'!#REF!</definedName>
    <definedName name="PeriodName" localSheetId="6">'[2]Look Up Values'!#REF!</definedName>
    <definedName name="PeriodName" localSheetId="1">'[3]Look Up Values'!#REF!</definedName>
    <definedName name="PeriodName">'Look Up Values'!#REF!</definedName>
    <definedName name="Pick_List2" localSheetId="5">'Optional- Customise Your Lists'!#REF!</definedName>
    <definedName name="Pick_List2">'Look Up Values'!$B$2:$B$445</definedName>
    <definedName name="PreTreat" localSheetId="8">'[1]Look Up Values'!$Y$2:$Y$18</definedName>
    <definedName name="PreTreat" localSheetId="9">'[1]Look Up Values'!$Y$2:$Y$18</definedName>
    <definedName name="PreTreat" localSheetId="7">'[1]Look Up Values'!$Y$2:$Y$18</definedName>
    <definedName name="PreTreat" localSheetId="5">'Optional- Customise Your Lists'!#REF!</definedName>
    <definedName name="PreTreat" localSheetId="6">'[2]Look Up Values'!$X$2:$X$18</definedName>
    <definedName name="PreTreat" localSheetId="1">'[3]Look Up Values'!$X$2:$X$18</definedName>
    <definedName name="PreTreat">'Look Up Values'!$Y$2:$Y$18</definedName>
    <definedName name="_xlnm.Print_Area" localSheetId="7">'EWC Codes Library'!$A$1:$E$843</definedName>
    <definedName name="_xlnm.Print_Area" localSheetId="1">Site_Information!$A$1:$N$51</definedName>
    <definedName name="_xlnm.Print_Area" localSheetId="4">'Technical Competence'!$A$1:$J$43</definedName>
    <definedName name="_xlnm.Print_Titles" localSheetId="7">'EWC Codes Library'!$1:$4</definedName>
    <definedName name="_xlnm.Print_Titles" localSheetId="2">Waste_Received!$2:$6</definedName>
    <definedName name="_xlnm.Print_Titles" localSheetId="3">Waste_Removed!$2:$6</definedName>
    <definedName name="RptPeriod" localSheetId="8">'[1]Look Up Values'!$N$2:$N$8</definedName>
    <definedName name="RptPeriod" localSheetId="9">'[1]Look Up Values'!$N$2:$N$8</definedName>
    <definedName name="RptPeriod" localSheetId="7">'[1]Look Up Values'!$N$2:$N$8</definedName>
    <definedName name="RptPeriod" localSheetId="5">'Optional- Customise Your Lists'!#REF!</definedName>
    <definedName name="RptYear" localSheetId="8">'[1]Look Up Values'!$O$2:$O$9</definedName>
    <definedName name="RptYear" localSheetId="9">'[1]Look Up Values'!$O$2:$O$9</definedName>
    <definedName name="RptYear" localSheetId="7">'[1]Look Up Values'!$O$2:$O$9</definedName>
    <definedName name="RptYear" localSheetId="5">'Optional- Customise Your Lists'!#REF!</definedName>
    <definedName name="RptYear">'Look Up Values'!$O$2:$O$9</definedName>
    <definedName name="State" localSheetId="8">'[1]Look Up Values'!$I$2:$I$7</definedName>
    <definedName name="State" localSheetId="9">'[1]Look Up Values'!$I$2:$I$7</definedName>
    <definedName name="State" localSheetId="7">'[1]Look Up Values'!$I$2:$I$7</definedName>
    <definedName name="State" localSheetId="5">'Optional- Customise Your Lists'!#REF!</definedName>
    <definedName name="State" localSheetId="6">'[2]Look Up Values'!$H$2:$H$6</definedName>
    <definedName name="State" localSheetId="1">'[3]Look Up Values'!$H$2:$H$6</definedName>
    <definedName name="State">'Look Up Values'!$I$2:$I$7</definedName>
    <definedName name="TCM_List" localSheetId="8">'[1]Look Up Values'!$AB$2:$AB$4</definedName>
    <definedName name="TCM_List" localSheetId="9">'[1]Look Up Values'!$AB$2:$AB$4</definedName>
    <definedName name="TCM_List" localSheetId="7">'[1]Look Up Values'!$AB$2:$AB$4</definedName>
    <definedName name="TCM_List" localSheetId="5">'Optional- Customise Your Lists'!#REF!</definedName>
    <definedName name="TCM_List">'Look Up Values'!$AB$2:$AB$5</definedName>
    <definedName name="TCMNotReq">'Look Up Values'!$AD$2:$AD$26</definedName>
    <definedName name="TCMType" localSheetId="5">'Optional- Customise Your Lists'!#REF!</definedName>
    <definedName name="TCMType">'Look Up Values'!$AB$2:$AB$4</definedName>
    <definedName name="temp" localSheetId="8">'[1]Look Up Values'!#REF!</definedName>
    <definedName name="temp" localSheetId="9">'[1]Look Up Values'!#REF!</definedName>
    <definedName name="temp" localSheetId="7">'[1]Look Up Values'!#REF!</definedName>
    <definedName name="temp" localSheetId="0">[5]LookUpTables!#REF!</definedName>
    <definedName name="temp" localSheetId="5">'Optional- Customise Your Lists'!#REF!</definedName>
    <definedName name="temp" localSheetId="6">'[2]Look Up Values'!#REF!</definedName>
    <definedName name="temp" localSheetId="1">'[3]Look Up Values'!#REF!</definedName>
    <definedName name="temp">'Look Up Values'!#REF!</definedName>
    <definedName name="tlkp_DaR" localSheetId="8">'D&amp;R Received Library'!#REF!</definedName>
    <definedName name="tlkp_DaR" localSheetId="1">#REF!</definedName>
    <definedName name="tlkp_DaR">#REF!</definedName>
    <definedName name="tlkpXLS_RaD">#REF!</definedName>
    <definedName name="Top" localSheetId="1">Site_Information!#REF!</definedName>
    <definedName name="Top">#REF!</definedName>
    <definedName name="UkWasteCodes" localSheetId="8">'[1]Look Up Values'!#REF!</definedName>
    <definedName name="UkWasteCodes" localSheetId="9">'[1]Look Up Values'!#REF!</definedName>
    <definedName name="UkWasteCodes" localSheetId="7">'[1]Look Up Values'!#REF!</definedName>
    <definedName name="UkWasteCodes" localSheetId="5">'Optional- Customise Your Lists'!#REF!</definedName>
    <definedName name="UkWasteCodes" localSheetId="1">'[3]Look Up Values'!#REF!</definedName>
    <definedName name="UkWasteCodes">'Look Up Values'!#REF!</definedName>
    <definedName name="UKWasteCodes_short" localSheetId="8">'[1]Look Up Values'!#REF!</definedName>
    <definedName name="UKWasteCodes_short" localSheetId="9">'[1]Look Up Values'!#REF!</definedName>
    <definedName name="UKWasteCodes_short" localSheetId="7">'[1]Look Up Values'!#REF!</definedName>
    <definedName name="UKWasteCodes_short" localSheetId="0">[5]LookUpTables!#REF!</definedName>
    <definedName name="UKWasteCodes_short" localSheetId="5">'Optional- Customise Your Lists'!#REF!</definedName>
    <definedName name="UKWasteCodes_short" localSheetId="6">'[2]Look Up Values'!#REF!</definedName>
    <definedName name="UKWasteCodes_short" localSheetId="1">'[3]Look Up Values'!#REF!</definedName>
    <definedName name="UKWasteCodes_short">'Look Up Values'!#REF!</definedName>
    <definedName name="Units" localSheetId="5">'Optional- Customise Your Lists'!#REF!</definedName>
    <definedName name="Units">'Look Up Values'!$Q$2:$Q$13</definedName>
    <definedName name="Version" localSheetId="1">Site_Information!#REF!</definedName>
    <definedName name="Version">#REF!</definedName>
    <definedName name="VersionNo" localSheetId="1">Site_Information!#REF!</definedName>
    <definedName name="VersionNo">#REF!</definedName>
    <definedName name="yESnO" localSheetId="8">'[1]Look Up Values'!$M$2:$M$5</definedName>
    <definedName name="yESnO" localSheetId="9">'[1]Look Up Values'!$M$2:$M$5</definedName>
    <definedName name="yESnO" localSheetId="7">'[1]Look Up Values'!$M$2:$M$5</definedName>
    <definedName name="yESnO" localSheetId="5">'Optional- Customise Your Lists'!#REF!</definedName>
    <definedName name="yESnO" localSheetId="6">'[2]Look Up Values'!$L$2:$L$5</definedName>
    <definedName name="yESnO" localSheetId="1">'[3]Look Up Values'!$L$2:$L$5</definedName>
    <definedName name="yESnO">'Look Up Values'!$M$2:$M$5</definedName>
    <definedName name="YesOrNo" localSheetId="8">'[1]Look Up Values'!$M$7:$M$10</definedName>
    <definedName name="YesOrNo" localSheetId="9">'[1]Look Up Values'!$M$7:$M$10</definedName>
    <definedName name="YesOrNo" localSheetId="7">'[1]Look Up Values'!$M$7:$M$10</definedName>
    <definedName name="YesOrNo" localSheetId="5">'Look Up Values'!$M$7:$M$8</definedName>
    <definedName name="YesOrNo">'Look Up Values'!$M$7:$M$8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ecs="http://schemas.microsoft.com/office/spreadsheetml/2023/externalCodeService" uri="{FA53438D-04C0-449E-B49E-183307DE486D}">
      <xlecs:externalCodeService autoShow="0"/>
    </ext>
  </extLst>
</workbook>
</file>

<file path=xl/calcChain.xml><?xml version="1.0" encoding="utf-8"?>
<calcChain xmlns="http://schemas.openxmlformats.org/spreadsheetml/2006/main">
  <c r="E40" i="24" l="1"/>
  <c r="C25" i="24" a="1"/>
  <c r="C25" i="24" s="1"/>
  <c r="O5007" i="3" l="1"/>
  <c r="O5006" i="3"/>
  <c r="O5005" i="3"/>
  <c r="O5004" i="3"/>
  <c r="O5003" i="3"/>
  <c r="O5002" i="3"/>
  <c r="O5001" i="3"/>
  <c r="O5000" i="3"/>
  <c r="O4999" i="3"/>
  <c r="O4998" i="3"/>
  <c r="O4997" i="3"/>
  <c r="O4996" i="3"/>
  <c r="O4995" i="3"/>
  <c r="O4994" i="3"/>
  <c r="O4993" i="3"/>
  <c r="O4992" i="3"/>
  <c r="O4991" i="3"/>
  <c r="O4990" i="3"/>
  <c r="O4989" i="3"/>
  <c r="O4988" i="3"/>
  <c r="O4987" i="3"/>
  <c r="O4986" i="3"/>
  <c r="O4985" i="3"/>
  <c r="O4984" i="3"/>
  <c r="O4983" i="3"/>
  <c r="O4982" i="3"/>
  <c r="O4981" i="3"/>
  <c r="O4980" i="3"/>
  <c r="O4979" i="3"/>
  <c r="O4978" i="3"/>
  <c r="O4977" i="3"/>
  <c r="O4976" i="3"/>
  <c r="O4975" i="3"/>
  <c r="O4974" i="3"/>
  <c r="O4973" i="3"/>
  <c r="O4972" i="3"/>
  <c r="O4971" i="3"/>
  <c r="O4970" i="3"/>
  <c r="O4969" i="3"/>
  <c r="O4968" i="3"/>
  <c r="O4967" i="3"/>
  <c r="O4966" i="3"/>
  <c r="O4965" i="3"/>
  <c r="O4964" i="3"/>
  <c r="O4963" i="3"/>
  <c r="O4962" i="3"/>
  <c r="O4961" i="3"/>
  <c r="O4960" i="3"/>
  <c r="O4959" i="3"/>
  <c r="O4958" i="3"/>
  <c r="O4957" i="3"/>
  <c r="O4956" i="3"/>
  <c r="O4955" i="3"/>
  <c r="O4954" i="3"/>
  <c r="O4953" i="3"/>
  <c r="O4952" i="3"/>
  <c r="O4951" i="3"/>
  <c r="O4950" i="3"/>
  <c r="O4949" i="3"/>
  <c r="O4948" i="3"/>
  <c r="O4947" i="3"/>
  <c r="O4946" i="3"/>
  <c r="O4945" i="3"/>
  <c r="O4944" i="3"/>
  <c r="O4943" i="3"/>
  <c r="O4942" i="3"/>
  <c r="O4941" i="3"/>
  <c r="O4940" i="3"/>
  <c r="O4939" i="3"/>
  <c r="O4938" i="3"/>
  <c r="O4937" i="3"/>
  <c r="O4936" i="3"/>
  <c r="O4935" i="3"/>
  <c r="O4934" i="3"/>
  <c r="O4933" i="3"/>
  <c r="O4932" i="3"/>
  <c r="O4931" i="3"/>
  <c r="O4930" i="3"/>
  <c r="O4929" i="3"/>
  <c r="O4928" i="3"/>
  <c r="O4927" i="3"/>
  <c r="O4926" i="3"/>
  <c r="O4925" i="3"/>
  <c r="O4924" i="3"/>
  <c r="O4923" i="3"/>
  <c r="O4922" i="3"/>
  <c r="O4921" i="3"/>
  <c r="O4920" i="3"/>
  <c r="O4919" i="3"/>
  <c r="O4918" i="3"/>
  <c r="O4917" i="3"/>
  <c r="O4916" i="3"/>
  <c r="O4915" i="3"/>
  <c r="O4914" i="3"/>
  <c r="O4913" i="3"/>
  <c r="O4912" i="3"/>
  <c r="O4911" i="3"/>
  <c r="O4910" i="3"/>
  <c r="O4909" i="3"/>
  <c r="O4908" i="3"/>
  <c r="O4907" i="3"/>
  <c r="O4906" i="3"/>
  <c r="O4905" i="3"/>
  <c r="O4904" i="3"/>
  <c r="O4903" i="3"/>
  <c r="O4902" i="3"/>
  <c r="O4901" i="3"/>
  <c r="O4900" i="3"/>
  <c r="O4899" i="3"/>
  <c r="O4898" i="3"/>
  <c r="O4897" i="3"/>
  <c r="O4896" i="3"/>
  <c r="O4895" i="3"/>
  <c r="O4894" i="3"/>
  <c r="O4893" i="3"/>
  <c r="O4892" i="3"/>
  <c r="O4891" i="3"/>
  <c r="O4890" i="3"/>
  <c r="O4889" i="3"/>
  <c r="O4888" i="3"/>
  <c r="O4887" i="3"/>
  <c r="O4886" i="3"/>
  <c r="O4885" i="3"/>
  <c r="O4884" i="3"/>
  <c r="O4883" i="3"/>
  <c r="O4882" i="3"/>
  <c r="O4881" i="3"/>
  <c r="O4880" i="3"/>
  <c r="O4879" i="3"/>
  <c r="O4878" i="3"/>
  <c r="O4877" i="3"/>
  <c r="O4876" i="3"/>
  <c r="O4875" i="3"/>
  <c r="O4874" i="3"/>
  <c r="O4873" i="3"/>
  <c r="O4872" i="3"/>
  <c r="O4871" i="3"/>
  <c r="O4870" i="3"/>
  <c r="O4869" i="3"/>
  <c r="O4868" i="3"/>
  <c r="O4867" i="3"/>
  <c r="O4866" i="3"/>
  <c r="O4865" i="3"/>
  <c r="O4864" i="3"/>
  <c r="O4863" i="3"/>
  <c r="O4862" i="3"/>
  <c r="O4861" i="3"/>
  <c r="O4860" i="3"/>
  <c r="O4859" i="3"/>
  <c r="O4858" i="3"/>
  <c r="O4857" i="3"/>
  <c r="O4856" i="3"/>
  <c r="O4855" i="3"/>
  <c r="O4854" i="3"/>
  <c r="O4853" i="3"/>
  <c r="O4852" i="3"/>
  <c r="O4851" i="3"/>
  <c r="O4850" i="3"/>
  <c r="O4849" i="3"/>
  <c r="O4848" i="3"/>
  <c r="O4847" i="3"/>
  <c r="O4846" i="3"/>
  <c r="O4845" i="3"/>
  <c r="O4844" i="3"/>
  <c r="O4843" i="3"/>
  <c r="O4842" i="3"/>
  <c r="O4841" i="3"/>
  <c r="O4840" i="3"/>
  <c r="O4839" i="3"/>
  <c r="O4838" i="3"/>
  <c r="O4837" i="3"/>
  <c r="O4836" i="3"/>
  <c r="O4835" i="3"/>
  <c r="O4834" i="3"/>
  <c r="O4833" i="3"/>
  <c r="O4832" i="3"/>
  <c r="O4831" i="3"/>
  <c r="O4830" i="3"/>
  <c r="O4829" i="3"/>
  <c r="O4828" i="3"/>
  <c r="O4827" i="3"/>
  <c r="O4826" i="3"/>
  <c r="O4825" i="3"/>
  <c r="O4824" i="3"/>
  <c r="O4823" i="3"/>
  <c r="O4822" i="3"/>
  <c r="O4821" i="3"/>
  <c r="O4820" i="3"/>
  <c r="O4819" i="3"/>
  <c r="O4818" i="3"/>
  <c r="O4817" i="3"/>
  <c r="O4816" i="3"/>
  <c r="O4815" i="3"/>
  <c r="O4814" i="3"/>
  <c r="O4813" i="3"/>
  <c r="O4812" i="3"/>
  <c r="O4811" i="3"/>
  <c r="O4810" i="3"/>
  <c r="O4809" i="3"/>
  <c r="O4808" i="3"/>
  <c r="O4807" i="3"/>
  <c r="O4806" i="3"/>
  <c r="O4805" i="3"/>
  <c r="O4804" i="3"/>
  <c r="O4803" i="3"/>
  <c r="O4802" i="3"/>
  <c r="O4801" i="3"/>
  <c r="O4800" i="3"/>
  <c r="O4799" i="3"/>
  <c r="O4798" i="3"/>
  <c r="O4797" i="3"/>
  <c r="O4796" i="3"/>
  <c r="O4795" i="3"/>
  <c r="O4794" i="3"/>
  <c r="O4793" i="3"/>
  <c r="O4792" i="3"/>
  <c r="O4791" i="3"/>
  <c r="O4790" i="3"/>
  <c r="O4789" i="3"/>
  <c r="O4788" i="3"/>
  <c r="O4787" i="3"/>
  <c r="O4786" i="3"/>
  <c r="O4785" i="3"/>
  <c r="O4784" i="3"/>
  <c r="O4783" i="3"/>
  <c r="O4782" i="3"/>
  <c r="O4781" i="3"/>
  <c r="O4780" i="3"/>
  <c r="O4779" i="3"/>
  <c r="O4778" i="3"/>
  <c r="O4777" i="3"/>
  <c r="O4776" i="3"/>
  <c r="O4775" i="3"/>
  <c r="O4774" i="3"/>
  <c r="O4773" i="3"/>
  <c r="O4772" i="3"/>
  <c r="O4771" i="3"/>
  <c r="O4770" i="3"/>
  <c r="O4769" i="3"/>
  <c r="O4768" i="3"/>
  <c r="O4767" i="3"/>
  <c r="O4766" i="3"/>
  <c r="O4765" i="3"/>
  <c r="O4764" i="3"/>
  <c r="O4763" i="3"/>
  <c r="O4762" i="3"/>
  <c r="O4761" i="3"/>
  <c r="O4760" i="3"/>
  <c r="O4759" i="3"/>
  <c r="O4758" i="3"/>
  <c r="O4757" i="3"/>
  <c r="O4756" i="3"/>
  <c r="O4755" i="3"/>
  <c r="O4754" i="3"/>
  <c r="O4753" i="3"/>
  <c r="O4752" i="3"/>
  <c r="O4751" i="3"/>
  <c r="O4750" i="3"/>
  <c r="O4749" i="3"/>
  <c r="O4748" i="3"/>
  <c r="O4747" i="3"/>
  <c r="O4746" i="3"/>
  <c r="O4745" i="3"/>
  <c r="O4744" i="3"/>
  <c r="O4743" i="3"/>
  <c r="O4742" i="3"/>
  <c r="O4741" i="3"/>
  <c r="O4740" i="3"/>
  <c r="O4739" i="3"/>
  <c r="O4738" i="3"/>
  <c r="O4737" i="3"/>
  <c r="O4736" i="3"/>
  <c r="O4735" i="3"/>
  <c r="O4734" i="3"/>
  <c r="O4733" i="3"/>
  <c r="O4732" i="3"/>
  <c r="O4731" i="3"/>
  <c r="O4730" i="3"/>
  <c r="O4729" i="3"/>
  <c r="O4728" i="3"/>
  <c r="O4727" i="3"/>
  <c r="O4726" i="3"/>
  <c r="O4725" i="3"/>
  <c r="O4724" i="3"/>
  <c r="O4723" i="3"/>
  <c r="O4722" i="3"/>
  <c r="O4721" i="3"/>
  <c r="O4720" i="3"/>
  <c r="O4719" i="3"/>
  <c r="O4718" i="3"/>
  <c r="O4717" i="3"/>
  <c r="O4716" i="3"/>
  <c r="O4715" i="3"/>
  <c r="O4714" i="3"/>
  <c r="O4713" i="3"/>
  <c r="O4712" i="3"/>
  <c r="O4711" i="3"/>
  <c r="O4710" i="3"/>
  <c r="O4709" i="3"/>
  <c r="O4708" i="3"/>
  <c r="O4707" i="3"/>
  <c r="O4706" i="3"/>
  <c r="O4705" i="3"/>
  <c r="O4704" i="3"/>
  <c r="O4703" i="3"/>
  <c r="O4702" i="3"/>
  <c r="O4701" i="3"/>
  <c r="O4700" i="3"/>
  <c r="O4699" i="3"/>
  <c r="O4698" i="3"/>
  <c r="O4697" i="3"/>
  <c r="O4696" i="3"/>
  <c r="O4695" i="3"/>
  <c r="O4694" i="3"/>
  <c r="O4693" i="3"/>
  <c r="O4692" i="3"/>
  <c r="O4691" i="3"/>
  <c r="O4690" i="3"/>
  <c r="O4689" i="3"/>
  <c r="O4688" i="3"/>
  <c r="O4687" i="3"/>
  <c r="O4686" i="3"/>
  <c r="O4685" i="3"/>
  <c r="O4684" i="3"/>
  <c r="O4683" i="3"/>
  <c r="O4682" i="3"/>
  <c r="O4681" i="3"/>
  <c r="O4680" i="3"/>
  <c r="O4679" i="3"/>
  <c r="O4678" i="3"/>
  <c r="O4677" i="3"/>
  <c r="O4676" i="3"/>
  <c r="O4675" i="3"/>
  <c r="O4674" i="3"/>
  <c r="O4673" i="3"/>
  <c r="O4672" i="3"/>
  <c r="O4671" i="3"/>
  <c r="O4670" i="3"/>
  <c r="O4669" i="3"/>
  <c r="O4668" i="3"/>
  <c r="O4667" i="3"/>
  <c r="O4666" i="3"/>
  <c r="O4665" i="3"/>
  <c r="O4664" i="3"/>
  <c r="O4663" i="3"/>
  <c r="O4662" i="3"/>
  <c r="O4661" i="3"/>
  <c r="O4660" i="3"/>
  <c r="O4659" i="3"/>
  <c r="O4658" i="3"/>
  <c r="O4657" i="3"/>
  <c r="O4656" i="3"/>
  <c r="O4655" i="3"/>
  <c r="O4654" i="3"/>
  <c r="O4653" i="3"/>
  <c r="O4652" i="3"/>
  <c r="O4651" i="3"/>
  <c r="O4650" i="3"/>
  <c r="O4649" i="3"/>
  <c r="O4648" i="3"/>
  <c r="O4647" i="3"/>
  <c r="O4646" i="3"/>
  <c r="O4645" i="3"/>
  <c r="O4644" i="3"/>
  <c r="O4643" i="3"/>
  <c r="O4642" i="3"/>
  <c r="O4641" i="3"/>
  <c r="O4640" i="3"/>
  <c r="O4639" i="3"/>
  <c r="O4638" i="3"/>
  <c r="O4637" i="3"/>
  <c r="O4636" i="3"/>
  <c r="O4635" i="3"/>
  <c r="O4634" i="3"/>
  <c r="O4633" i="3"/>
  <c r="O4632" i="3"/>
  <c r="O4631" i="3"/>
  <c r="O4630" i="3"/>
  <c r="O4629" i="3"/>
  <c r="O4628" i="3"/>
  <c r="O4627" i="3"/>
  <c r="O4626" i="3"/>
  <c r="O4625" i="3"/>
  <c r="O4624" i="3"/>
  <c r="O4623" i="3"/>
  <c r="O4622" i="3"/>
  <c r="O4621" i="3"/>
  <c r="O4620" i="3"/>
  <c r="O4619" i="3"/>
  <c r="O4618" i="3"/>
  <c r="O4617" i="3"/>
  <c r="O4616" i="3"/>
  <c r="O4615" i="3"/>
  <c r="O4614" i="3"/>
  <c r="O4613" i="3"/>
  <c r="O4612" i="3"/>
  <c r="O4611" i="3"/>
  <c r="O4610" i="3"/>
  <c r="O4609" i="3"/>
  <c r="O4608" i="3"/>
  <c r="O4607" i="3"/>
  <c r="O4606" i="3"/>
  <c r="O4605" i="3"/>
  <c r="O4604" i="3"/>
  <c r="O4603" i="3"/>
  <c r="O4602" i="3"/>
  <c r="O4601" i="3"/>
  <c r="O4600" i="3"/>
  <c r="O4599" i="3"/>
  <c r="O4598" i="3"/>
  <c r="O4597" i="3"/>
  <c r="O4596" i="3"/>
  <c r="O4595" i="3"/>
  <c r="O4594" i="3"/>
  <c r="O4593" i="3"/>
  <c r="O4592" i="3"/>
  <c r="O4591" i="3"/>
  <c r="O4590" i="3"/>
  <c r="O4589" i="3"/>
  <c r="O4588" i="3"/>
  <c r="O4587" i="3"/>
  <c r="O4586" i="3"/>
  <c r="O4585" i="3"/>
  <c r="O4584" i="3"/>
  <c r="O4583" i="3"/>
  <c r="O4582" i="3"/>
  <c r="O4581" i="3"/>
  <c r="O4580" i="3"/>
  <c r="O4579" i="3"/>
  <c r="O4578" i="3"/>
  <c r="O4577" i="3"/>
  <c r="O4576" i="3"/>
  <c r="O4575" i="3"/>
  <c r="O4574" i="3"/>
  <c r="O4573" i="3"/>
  <c r="O4572" i="3"/>
  <c r="O4571" i="3"/>
  <c r="O4570" i="3"/>
  <c r="O4569" i="3"/>
  <c r="O4568" i="3"/>
  <c r="O4567" i="3"/>
  <c r="O4566" i="3"/>
  <c r="O4565" i="3"/>
  <c r="O4564" i="3"/>
  <c r="O4563" i="3"/>
  <c r="O4562" i="3"/>
  <c r="O4561" i="3"/>
  <c r="O4560" i="3"/>
  <c r="O4559" i="3"/>
  <c r="O4558" i="3"/>
  <c r="O4557" i="3"/>
  <c r="O4556" i="3"/>
  <c r="O4555" i="3"/>
  <c r="O4554" i="3"/>
  <c r="O4553" i="3"/>
  <c r="O4552" i="3"/>
  <c r="O4551" i="3"/>
  <c r="O4550" i="3"/>
  <c r="O4549" i="3"/>
  <c r="O4548" i="3"/>
  <c r="O4547" i="3"/>
  <c r="O4546" i="3"/>
  <c r="O4545" i="3"/>
  <c r="O4544" i="3"/>
  <c r="O4543" i="3"/>
  <c r="O4542" i="3"/>
  <c r="O4541" i="3"/>
  <c r="O4540" i="3"/>
  <c r="O4539" i="3"/>
  <c r="O4538" i="3"/>
  <c r="O4537" i="3"/>
  <c r="O4536" i="3"/>
  <c r="O4535" i="3"/>
  <c r="O4534" i="3"/>
  <c r="O4533" i="3"/>
  <c r="O4532" i="3"/>
  <c r="O4531" i="3"/>
  <c r="O4530" i="3"/>
  <c r="O4529" i="3"/>
  <c r="O4528" i="3"/>
  <c r="O4527" i="3"/>
  <c r="O4526" i="3"/>
  <c r="O4525" i="3"/>
  <c r="O4524" i="3"/>
  <c r="O4523" i="3"/>
  <c r="O4522" i="3"/>
  <c r="O4521" i="3"/>
  <c r="O4520" i="3"/>
  <c r="O4519" i="3"/>
  <c r="O4518" i="3"/>
  <c r="O4517" i="3"/>
  <c r="O4516" i="3"/>
  <c r="O4515" i="3"/>
  <c r="O4514" i="3"/>
  <c r="O4513" i="3"/>
  <c r="O4512" i="3"/>
  <c r="O4511" i="3"/>
  <c r="O4510" i="3"/>
  <c r="O4509" i="3"/>
  <c r="O4508" i="3"/>
  <c r="O4507" i="3"/>
  <c r="O4506" i="3"/>
  <c r="O4505" i="3"/>
  <c r="O4504" i="3"/>
  <c r="O4503" i="3"/>
  <c r="O4502" i="3"/>
  <c r="O4501" i="3"/>
  <c r="O4500" i="3"/>
  <c r="O4499" i="3"/>
  <c r="O4498" i="3"/>
  <c r="O4497" i="3"/>
  <c r="O4496" i="3"/>
  <c r="O4495" i="3"/>
  <c r="O4494" i="3"/>
  <c r="O4493" i="3"/>
  <c r="O4492" i="3"/>
  <c r="O4491" i="3"/>
  <c r="O4490" i="3"/>
  <c r="O4489" i="3"/>
  <c r="O4488" i="3"/>
  <c r="O4487" i="3"/>
  <c r="O4486" i="3"/>
  <c r="O4485" i="3"/>
  <c r="O4484" i="3"/>
  <c r="O4483" i="3"/>
  <c r="O4482" i="3"/>
  <c r="O4481" i="3"/>
  <c r="O4480" i="3"/>
  <c r="O4479" i="3"/>
  <c r="O4478" i="3"/>
  <c r="O4477" i="3"/>
  <c r="O4476" i="3"/>
  <c r="O4475" i="3"/>
  <c r="O4474" i="3"/>
  <c r="O4473" i="3"/>
  <c r="O4472" i="3"/>
  <c r="O4471" i="3"/>
  <c r="O4470" i="3"/>
  <c r="O4469" i="3"/>
  <c r="O4468" i="3"/>
  <c r="O4467" i="3"/>
  <c r="O4466" i="3"/>
  <c r="O4465" i="3"/>
  <c r="O4464" i="3"/>
  <c r="O4463" i="3"/>
  <c r="O4462" i="3"/>
  <c r="O4461" i="3"/>
  <c r="O4460" i="3"/>
  <c r="O4459" i="3"/>
  <c r="O4458" i="3"/>
  <c r="O4457" i="3"/>
  <c r="O4456" i="3"/>
  <c r="O4455" i="3"/>
  <c r="O4454" i="3"/>
  <c r="O4453" i="3"/>
  <c r="O4452" i="3"/>
  <c r="O4451" i="3"/>
  <c r="O4450" i="3"/>
  <c r="O4449" i="3"/>
  <c r="O4448" i="3"/>
  <c r="O4447" i="3"/>
  <c r="O4446" i="3"/>
  <c r="O4445" i="3"/>
  <c r="O4444" i="3"/>
  <c r="O4443" i="3"/>
  <c r="O4442" i="3"/>
  <c r="O4441" i="3"/>
  <c r="O4440" i="3"/>
  <c r="O4439" i="3"/>
  <c r="O4438" i="3"/>
  <c r="O4437" i="3"/>
  <c r="O4436" i="3"/>
  <c r="O4435" i="3"/>
  <c r="O4434" i="3"/>
  <c r="O4433" i="3"/>
  <c r="O4432" i="3"/>
  <c r="O4431" i="3"/>
  <c r="O4430" i="3"/>
  <c r="O4429" i="3"/>
  <c r="O4428" i="3"/>
  <c r="O4427" i="3"/>
  <c r="O4426" i="3"/>
  <c r="O4425" i="3"/>
  <c r="O4424" i="3"/>
  <c r="O4423" i="3"/>
  <c r="O4422" i="3"/>
  <c r="O4421" i="3"/>
  <c r="O4420" i="3"/>
  <c r="O4419" i="3"/>
  <c r="O4418" i="3"/>
  <c r="O4417" i="3"/>
  <c r="O4416" i="3"/>
  <c r="O4415" i="3"/>
  <c r="O4414" i="3"/>
  <c r="O4413" i="3"/>
  <c r="O4412" i="3"/>
  <c r="O4411" i="3"/>
  <c r="O4410" i="3"/>
  <c r="O4409" i="3"/>
  <c r="O4408" i="3"/>
  <c r="O4407" i="3"/>
  <c r="O4406" i="3"/>
  <c r="O4405" i="3"/>
  <c r="O4404" i="3"/>
  <c r="O4403" i="3"/>
  <c r="O4402" i="3"/>
  <c r="O4401" i="3"/>
  <c r="O4400" i="3"/>
  <c r="O4399" i="3"/>
  <c r="O4398" i="3"/>
  <c r="O4397" i="3"/>
  <c r="O4396" i="3"/>
  <c r="O4395" i="3"/>
  <c r="O4394" i="3"/>
  <c r="O4393" i="3"/>
  <c r="O4392" i="3"/>
  <c r="O4391" i="3"/>
  <c r="O4390" i="3"/>
  <c r="O4389" i="3"/>
  <c r="O4388" i="3"/>
  <c r="O4387" i="3"/>
  <c r="O4386" i="3"/>
  <c r="O4385" i="3"/>
  <c r="O4384" i="3"/>
  <c r="O4383" i="3"/>
  <c r="O4382" i="3"/>
  <c r="O4381" i="3"/>
  <c r="O4380" i="3"/>
  <c r="O4379" i="3"/>
  <c r="O4378" i="3"/>
  <c r="O4377" i="3"/>
  <c r="O4376" i="3"/>
  <c r="O4375" i="3"/>
  <c r="O4374" i="3"/>
  <c r="O4373" i="3"/>
  <c r="O4372" i="3"/>
  <c r="O4371" i="3"/>
  <c r="O4370" i="3"/>
  <c r="O4369" i="3"/>
  <c r="O4368" i="3"/>
  <c r="O4367" i="3"/>
  <c r="O4366" i="3"/>
  <c r="O4365" i="3"/>
  <c r="O4364" i="3"/>
  <c r="O4363" i="3"/>
  <c r="O4362" i="3"/>
  <c r="O4361" i="3"/>
  <c r="O4360" i="3"/>
  <c r="O4359" i="3"/>
  <c r="O4358" i="3"/>
  <c r="O4357" i="3"/>
  <c r="O4356" i="3"/>
  <c r="O4355" i="3"/>
  <c r="O4354" i="3"/>
  <c r="O4353" i="3"/>
  <c r="O4352" i="3"/>
  <c r="O4351" i="3"/>
  <c r="O4350" i="3"/>
  <c r="O4349" i="3"/>
  <c r="O4348" i="3"/>
  <c r="O4347" i="3"/>
  <c r="O4346" i="3"/>
  <c r="O4345" i="3"/>
  <c r="O4344" i="3"/>
  <c r="O4343" i="3"/>
  <c r="O4342" i="3"/>
  <c r="O4341" i="3"/>
  <c r="O4340" i="3"/>
  <c r="O4339" i="3"/>
  <c r="O4338" i="3"/>
  <c r="O4337" i="3"/>
  <c r="O4336" i="3"/>
  <c r="O4335" i="3"/>
  <c r="O4334" i="3"/>
  <c r="O4333" i="3"/>
  <c r="O4332" i="3"/>
  <c r="O4331" i="3"/>
  <c r="O4330" i="3"/>
  <c r="O4329" i="3"/>
  <c r="O4328" i="3"/>
  <c r="O4327" i="3"/>
  <c r="O4326" i="3"/>
  <c r="O4325" i="3"/>
  <c r="O4324" i="3"/>
  <c r="O4323" i="3"/>
  <c r="O4322" i="3"/>
  <c r="O4321" i="3"/>
  <c r="O4320" i="3"/>
  <c r="O4319" i="3"/>
  <c r="O4318" i="3"/>
  <c r="O4317" i="3"/>
  <c r="O4316" i="3"/>
  <c r="O4315" i="3"/>
  <c r="O4314" i="3"/>
  <c r="O4313" i="3"/>
  <c r="O4312" i="3"/>
  <c r="O4311" i="3"/>
  <c r="O4310" i="3"/>
  <c r="O4309" i="3"/>
  <c r="O4308" i="3"/>
  <c r="O4307" i="3"/>
  <c r="O4306" i="3"/>
  <c r="O4305" i="3"/>
  <c r="O4304" i="3"/>
  <c r="O4303" i="3"/>
  <c r="O4302" i="3"/>
  <c r="O4301" i="3"/>
  <c r="O4300" i="3"/>
  <c r="O4299" i="3"/>
  <c r="O4298" i="3"/>
  <c r="O4297" i="3"/>
  <c r="O4296" i="3"/>
  <c r="O4295" i="3"/>
  <c r="O4294" i="3"/>
  <c r="O4293" i="3"/>
  <c r="O4292" i="3"/>
  <c r="O4291" i="3"/>
  <c r="O4290" i="3"/>
  <c r="O4289" i="3"/>
  <c r="O4288" i="3"/>
  <c r="O4287" i="3"/>
  <c r="O4286" i="3"/>
  <c r="O4285" i="3"/>
  <c r="O4284" i="3"/>
  <c r="O4283" i="3"/>
  <c r="O4282" i="3"/>
  <c r="O4281" i="3"/>
  <c r="O4280" i="3"/>
  <c r="O4279" i="3"/>
  <c r="O4278" i="3"/>
  <c r="O4277" i="3"/>
  <c r="O4276" i="3"/>
  <c r="O4275" i="3"/>
  <c r="O4274" i="3"/>
  <c r="O4273" i="3"/>
  <c r="O4272" i="3"/>
  <c r="O4271" i="3"/>
  <c r="O4270" i="3"/>
  <c r="O4269" i="3"/>
  <c r="O4268" i="3"/>
  <c r="O4267" i="3"/>
  <c r="O4266" i="3"/>
  <c r="O4265" i="3"/>
  <c r="O4264" i="3"/>
  <c r="O4263" i="3"/>
  <c r="O4262" i="3"/>
  <c r="O4261" i="3"/>
  <c r="O4260" i="3"/>
  <c r="O4259" i="3"/>
  <c r="O4258" i="3"/>
  <c r="O4257" i="3"/>
  <c r="O4256" i="3"/>
  <c r="O4255" i="3"/>
  <c r="O4254" i="3"/>
  <c r="O4253" i="3"/>
  <c r="O4252" i="3"/>
  <c r="O4251" i="3"/>
  <c r="O4250" i="3"/>
  <c r="O4249" i="3"/>
  <c r="O4248" i="3"/>
  <c r="O4247" i="3"/>
  <c r="O4246" i="3"/>
  <c r="O4245" i="3"/>
  <c r="O4244" i="3"/>
  <c r="O4243" i="3"/>
  <c r="O4242" i="3"/>
  <c r="O4241" i="3"/>
  <c r="O4240" i="3"/>
  <c r="O4239" i="3"/>
  <c r="O4238" i="3"/>
  <c r="O4237" i="3"/>
  <c r="O4236" i="3"/>
  <c r="O4235" i="3"/>
  <c r="O4234" i="3"/>
  <c r="O4233" i="3"/>
  <c r="O4232" i="3"/>
  <c r="O4231" i="3"/>
  <c r="O4230" i="3"/>
  <c r="O4229" i="3"/>
  <c r="O4228" i="3"/>
  <c r="O4227" i="3"/>
  <c r="O4226" i="3"/>
  <c r="O4225" i="3"/>
  <c r="O4224" i="3"/>
  <c r="O4223" i="3"/>
  <c r="O4222" i="3"/>
  <c r="O4221" i="3"/>
  <c r="O4220" i="3"/>
  <c r="O4219" i="3"/>
  <c r="O4218" i="3"/>
  <c r="O4217" i="3"/>
  <c r="O4216" i="3"/>
  <c r="O4215" i="3"/>
  <c r="O4214" i="3"/>
  <c r="O4213" i="3"/>
  <c r="O4212" i="3"/>
  <c r="O4211" i="3"/>
  <c r="O4210" i="3"/>
  <c r="O4209" i="3"/>
  <c r="O4208" i="3"/>
  <c r="O4207" i="3"/>
  <c r="O4206" i="3"/>
  <c r="O4205" i="3"/>
  <c r="O4204" i="3"/>
  <c r="O4203" i="3"/>
  <c r="O4202" i="3"/>
  <c r="O4201" i="3"/>
  <c r="O4200" i="3"/>
  <c r="O4199" i="3"/>
  <c r="O4198" i="3"/>
  <c r="O4197" i="3"/>
  <c r="O4196" i="3"/>
  <c r="O4195" i="3"/>
  <c r="O4194" i="3"/>
  <c r="O4193" i="3"/>
  <c r="O4192" i="3"/>
  <c r="O4191" i="3"/>
  <c r="O4190" i="3"/>
  <c r="O4189" i="3"/>
  <c r="O4188" i="3"/>
  <c r="O4187" i="3"/>
  <c r="O4186" i="3"/>
  <c r="O4185" i="3"/>
  <c r="O4184" i="3"/>
  <c r="O4183" i="3"/>
  <c r="O4182" i="3"/>
  <c r="O4181" i="3"/>
  <c r="O4180" i="3"/>
  <c r="O4179" i="3"/>
  <c r="O4178" i="3"/>
  <c r="O4177" i="3"/>
  <c r="O4176" i="3"/>
  <c r="O4175" i="3"/>
  <c r="O4174" i="3"/>
  <c r="O4173" i="3"/>
  <c r="O4172" i="3"/>
  <c r="O4171" i="3"/>
  <c r="O4170" i="3"/>
  <c r="O4169" i="3"/>
  <c r="O4168" i="3"/>
  <c r="O4167" i="3"/>
  <c r="O4166" i="3"/>
  <c r="O4165" i="3"/>
  <c r="O4164" i="3"/>
  <c r="O4163" i="3"/>
  <c r="O4162" i="3"/>
  <c r="O4161" i="3"/>
  <c r="O4160" i="3"/>
  <c r="O4159" i="3"/>
  <c r="O4158" i="3"/>
  <c r="O4157" i="3"/>
  <c r="O4156" i="3"/>
  <c r="O4155" i="3"/>
  <c r="O4154" i="3"/>
  <c r="O4153" i="3"/>
  <c r="O4152" i="3"/>
  <c r="O4151" i="3"/>
  <c r="O4150" i="3"/>
  <c r="O4149" i="3"/>
  <c r="O4148" i="3"/>
  <c r="O4147" i="3"/>
  <c r="O4146" i="3"/>
  <c r="O4145" i="3"/>
  <c r="O4144" i="3"/>
  <c r="O4143" i="3"/>
  <c r="O4142" i="3"/>
  <c r="O4141" i="3"/>
  <c r="O4140" i="3"/>
  <c r="O4139" i="3"/>
  <c r="O4138" i="3"/>
  <c r="O4137" i="3"/>
  <c r="O4136" i="3"/>
  <c r="O4135" i="3"/>
  <c r="O4134" i="3"/>
  <c r="O4133" i="3"/>
  <c r="O4132" i="3"/>
  <c r="O4131" i="3"/>
  <c r="O4130" i="3"/>
  <c r="O4129" i="3"/>
  <c r="O4128" i="3"/>
  <c r="O4127" i="3"/>
  <c r="O4126" i="3"/>
  <c r="O4125" i="3"/>
  <c r="O4124" i="3"/>
  <c r="O4123" i="3"/>
  <c r="O4122" i="3"/>
  <c r="O4121" i="3"/>
  <c r="O4120" i="3"/>
  <c r="O4119" i="3"/>
  <c r="O4118" i="3"/>
  <c r="O4117" i="3"/>
  <c r="O4116" i="3"/>
  <c r="O4115" i="3"/>
  <c r="O4114" i="3"/>
  <c r="O4113" i="3"/>
  <c r="O4112" i="3"/>
  <c r="O4111" i="3"/>
  <c r="O4110" i="3"/>
  <c r="O4109" i="3"/>
  <c r="O4108" i="3"/>
  <c r="O4107" i="3"/>
  <c r="O4106" i="3"/>
  <c r="O4105" i="3"/>
  <c r="O4104" i="3"/>
  <c r="O4103" i="3"/>
  <c r="O4102" i="3"/>
  <c r="O4101" i="3"/>
  <c r="O4100" i="3"/>
  <c r="O4099" i="3"/>
  <c r="O4098" i="3"/>
  <c r="O4097" i="3"/>
  <c r="O4096" i="3"/>
  <c r="O4095" i="3"/>
  <c r="O4094" i="3"/>
  <c r="O4093" i="3"/>
  <c r="O4092" i="3"/>
  <c r="O4091" i="3"/>
  <c r="O4090" i="3"/>
  <c r="O4089" i="3"/>
  <c r="O4088" i="3"/>
  <c r="O4087" i="3"/>
  <c r="O4086" i="3"/>
  <c r="O4085" i="3"/>
  <c r="O4084" i="3"/>
  <c r="O4083" i="3"/>
  <c r="O4082" i="3"/>
  <c r="O4081" i="3"/>
  <c r="O4080" i="3"/>
  <c r="O4079" i="3"/>
  <c r="O4078" i="3"/>
  <c r="O4077" i="3"/>
  <c r="O4076" i="3"/>
  <c r="O4075" i="3"/>
  <c r="O4074" i="3"/>
  <c r="O4073" i="3"/>
  <c r="O4072" i="3"/>
  <c r="O4071" i="3"/>
  <c r="O4070" i="3"/>
  <c r="O4069" i="3"/>
  <c r="O4068" i="3"/>
  <c r="O4067" i="3"/>
  <c r="O4066" i="3"/>
  <c r="O4065" i="3"/>
  <c r="O4064" i="3"/>
  <c r="O4063" i="3"/>
  <c r="O4062" i="3"/>
  <c r="O4061" i="3"/>
  <c r="O4060" i="3"/>
  <c r="O4059" i="3"/>
  <c r="O4058" i="3"/>
  <c r="O4057" i="3"/>
  <c r="O4056" i="3"/>
  <c r="O4055" i="3"/>
  <c r="O4054" i="3"/>
  <c r="O4053" i="3"/>
  <c r="O4052" i="3"/>
  <c r="O4051" i="3"/>
  <c r="O4050" i="3"/>
  <c r="O4049" i="3"/>
  <c r="O4048" i="3"/>
  <c r="O4047" i="3"/>
  <c r="O4046" i="3"/>
  <c r="O4045" i="3"/>
  <c r="O4044" i="3"/>
  <c r="O4043" i="3"/>
  <c r="O4042" i="3"/>
  <c r="O4041" i="3"/>
  <c r="O4040" i="3"/>
  <c r="O4039" i="3"/>
  <c r="O4038" i="3"/>
  <c r="O4037" i="3"/>
  <c r="O4036" i="3"/>
  <c r="O4035" i="3"/>
  <c r="O4034" i="3"/>
  <c r="O4033" i="3"/>
  <c r="O4032" i="3"/>
  <c r="O4031" i="3"/>
  <c r="O4030" i="3"/>
  <c r="O4029" i="3"/>
  <c r="O4028" i="3"/>
  <c r="O4027" i="3"/>
  <c r="O4026" i="3"/>
  <c r="O4025" i="3"/>
  <c r="O4024" i="3"/>
  <c r="O4023" i="3"/>
  <c r="O4022" i="3"/>
  <c r="O4021" i="3"/>
  <c r="O4020" i="3"/>
  <c r="O4019" i="3"/>
  <c r="O4018" i="3"/>
  <c r="O4017" i="3"/>
  <c r="O4016" i="3"/>
  <c r="O4015" i="3"/>
  <c r="O4014" i="3"/>
  <c r="O4013" i="3"/>
  <c r="O4012" i="3"/>
  <c r="O4011" i="3"/>
  <c r="O4010" i="3"/>
  <c r="O4009" i="3"/>
  <c r="O4008" i="3"/>
  <c r="O4007" i="3"/>
  <c r="O4006" i="3"/>
  <c r="O4005" i="3"/>
  <c r="O4004" i="3"/>
  <c r="O4003" i="3"/>
  <c r="O4002" i="3"/>
  <c r="O4001" i="3"/>
  <c r="O4000" i="3"/>
  <c r="O3999" i="3"/>
  <c r="O3998" i="3"/>
  <c r="O3997" i="3"/>
  <c r="O3996" i="3"/>
  <c r="O3995" i="3"/>
  <c r="O3994" i="3"/>
  <c r="O3993" i="3"/>
  <c r="O3992" i="3"/>
  <c r="O3991" i="3"/>
  <c r="O3990" i="3"/>
  <c r="O3989" i="3"/>
  <c r="O3988" i="3"/>
  <c r="O3987" i="3"/>
  <c r="O3986" i="3"/>
  <c r="O3985" i="3"/>
  <c r="O3984" i="3"/>
  <c r="O3983" i="3"/>
  <c r="O3982" i="3"/>
  <c r="O3981" i="3"/>
  <c r="O3980" i="3"/>
  <c r="O3979" i="3"/>
  <c r="O3978" i="3"/>
  <c r="O3977" i="3"/>
  <c r="O3976" i="3"/>
  <c r="O3975" i="3"/>
  <c r="O3974" i="3"/>
  <c r="O3973" i="3"/>
  <c r="O3972" i="3"/>
  <c r="O3971" i="3"/>
  <c r="O3970" i="3"/>
  <c r="O3969" i="3"/>
  <c r="O3968" i="3"/>
  <c r="O3967" i="3"/>
  <c r="O3966" i="3"/>
  <c r="O3965" i="3"/>
  <c r="O3964" i="3"/>
  <c r="O3963" i="3"/>
  <c r="O3962" i="3"/>
  <c r="O3961" i="3"/>
  <c r="O3960" i="3"/>
  <c r="O3959" i="3"/>
  <c r="O3958" i="3"/>
  <c r="O3957" i="3"/>
  <c r="O3956" i="3"/>
  <c r="O3955" i="3"/>
  <c r="O3954" i="3"/>
  <c r="O3953" i="3"/>
  <c r="O3952" i="3"/>
  <c r="O3951" i="3"/>
  <c r="O3950" i="3"/>
  <c r="O3949" i="3"/>
  <c r="O3948" i="3"/>
  <c r="O3947" i="3"/>
  <c r="O3946" i="3"/>
  <c r="O3945" i="3"/>
  <c r="O3944" i="3"/>
  <c r="O3943" i="3"/>
  <c r="O3942" i="3"/>
  <c r="O3941" i="3"/>
  <c r="O3940" i="3"/>
  <c r="O3939" i="3"/>
  <c r="O3938" i="3"/>
  <c r="O3937" i="3"/>
  <c r="O3936" i="3"/>
  <c r="O3935" i="3"/>
  <c r="O3934" i="3"/>
  <c r="O3933" i="3"/>
  <c r="O3932" i="3"/>
  <c r="O3931" i="3"/>
  <c r="O3930" i="3"/>
  <c r="O3929" i="3"/>
  <c r="O3928" i="3"/>
  <c r="O3927" i="3"/>
  <c r="O3926" i="3"/>
  <c r="O3925" i="3"/>
  <c r="O3924" i="3"/>
  <c r="O3923" i="3"/>
  <c r="O3922" i="3"/>
  <c r="O3921" i="3"/>
  <c r="O3920" i="3"/>
  <c r="O3919" i="3"/>
  <c r="O3918" i="3"/>
  <c r="O3917" i="3"/>
  <c r="O3916" i="3"/>
  <c r="O3915" i="3"/>
  <c r="O3914" i="3"/>
  <c r="O3913" i="3"/>
  <c r="O3912" i="3"/>
  <c r="O3911" i="3"/>
  <c r="O3910" i="3"/>
  <c r="O3909" i="3"/>
  <c r="O3908" i="3"/>
  <c r="O3907" i="3"/>
  <c r="O3906" i="3"/>
  <c r="O3905" i="3"/>
  <c r="O3904" i="3"/>
  <c r="O3903" i="3"/>
  <c r="O3902" i="3"/>
  <c r="O3901" i="3"/>
  <c r="O3900" i="3"/>
  <c r="O3899" i="3"/>
  <c r="O3898" i="3"/>
  <c r="O3897" i="3"/>
  <c r="O3896" i="3"/>
  <c r="O3895" i="3"/>
  <c r="O3894" i="3"/>
  <c r="O3893" i="3"/>
  <c r="O3892" i="3"/>
  <c r="O3891" i="3"/>
  <c r="O3890" i="3"/>
  <c r="O3889" i="3"/>
  <c r="O3888" i="3"/>
  <c r="O3887" i="3"/>
  <c r="O3886" i="3"/>
  <c r="O3885" i="3"/>
  <c r="O3884" i="3"/>
  <c r="O3883" i="3"/>
  <c r="O3882" i="3"/>
  <c r="O3881" i="3"/>
  <c r="O3880" i="3"/>
  <c r="O3879" i="3"/>
  <c r="O3878" i="3"/>
  <c r="O3877" i="3"/>
  <c r="O3876" i="3"/>
  <c r="O3875" i="3"/>
  <c r="O3874" i="3"/>
  <c r="O3873" i="3"/>
  <c r="O3872" i="3"/>
  <c r="O3871" i="3"/>
  <c r="O3870" i="3"/>
  <c r="O3869" i="3"/>
  <c r="O3868" i="3"/>
  <c r="O3867" i="3"/>
  <c r="O3866" i="3"/>
  <c r="O3865" i="3"/>
  <c r="O3864" i="3"/>
  <c r="O3863" i="3"/>
  <c r="O3862" i="3"/>
  <c r="O3861" i="3"/>
  <c r="O3860" i="3"/>
  <c r="O3859" i="3"/>
  <c r="O3858" i="3"/>
  <c r="O3857" i="3"/>
  <c r="O3856" i="3"/>
  <c r="O3855" i="3"/>
  <c r="O3854" i="3"/>
  <c r="O3853" i="3"/>
  <c r="O3852" i="3"/>
  <c r="O3851" i="3"/>
  <c r="O3850" i="3"/>
  <c r="O3849" i="3"/>
  <c r="O3848" i="3"/>
  <c r="O3847" i="3"/>
  <c r="O3846" i="3"/>
  <c r="O3845" i="3"/>
  <c r="O3844" i="3"/>
  <c r="O3843" i="3"/>
  <c r="O3842" i="3"/>
  <c r="O3841" i="3"/>
  <c r="O3840" i="3"/>
  <c r="O3839" i="3"/>
  <c r="O3838" i="3"/>
  <c r="O3837" i="3"/>
  <c r="O3836" i="3"/>
  <c r="O3835" i="3"/>
  <c r="O3834" i="3"/>
  <c r="O3833" i="3"/>
  <c r="O3832" i="3"/>
  <c r="O3831" i="3"/>
  <c r="O3830" i="3"/>
  <c r="O3829" i="3"/>
  <c r="O3828" i="3"/>
  <c r="O3827" i="3"/>
  <c r="O3826" i="3"/>
  <c r="O3825" i="3"/>
  <c r="O3824" i="3"/>
  <c r="O3823" i="3"/>
  <c r="O3822" i="3"/>
  <c r="O3821" i="3"/>
  <c r="O3820" i="3"/>
  <c r="O3819" i="3"/>
  <c r="O3818" i="3"/>
  <c r="O3817" i="3"/>
  <c r="O3816" i="3"/>
  <c r="O3815" i="3"/>
  <c r="O3814" i="3"/>
  <c r="O3813" i="3"/>
  <c r="O3812" i="3"/>
  <c r="O3811" i="3"/>
  <c r="O3810" i="3"/>
  <c r="O3809" i="3"/>
  <c r="O3808" i="3"/>
  <c r="O3807" i="3"/>
  <c r="O3806" i="3"/>
  <c r="O3805" i="3"/>
  <c r="O3804" i="3"/>
  <c r="O3803" i="3"/>
  <c r="O3802" i="3"/>
  <c r="O3801" i="3"/>
  <c r="O3800" i="3"/>
  <c r="O3799" i="3"/>
  <c r="O3798" i="3"/>
  <c r="O3797" i="3"/>
  <c r="O3796" i="3"/>
  <c r="O3795" i="3"/>
  <c r="O3794" i="3"/>
  <c r="O3793" i="3"/>
  <c r="O3792" i="3"/>
  <c r="O3791" i="3"/>
  <c r="O3790" i="3"/>
  <c r="O3789" i="3"/>
  <c r="O3788" i="3"/>
  <c r="O3787" i="3"/>
  <c r="O3786" i="3"/>
  <c r="O3785" i="3"/>
  <c r="O3784" i="3"/>
  <c r="O3783" i="3"/>
  <c r="O3782" i="3"/>
  <c r="O3781" i="3"/>
  <c r="O3780" i="3"/>
  <c r="O3779" i="3"/>
  <c r="O3778" i="3"/>
  <c r="O3777" i="3"/>
  <c r="O3776" i="3"/>
  <c r="O3775" i="3"/>
  <c r="O3774" i="3"/>
  <c r="O3773" i="3"/>
  <c r="O3772" i="3"/>
  <c r="O3771" i="3"/>
  <c r="O3770" i="3"/>
  <c r="O3769" i="3"/>
  <c r="O3768" i="3"/>
  <c r="O3767" i="3"/>
  <c r="O3766" i="3"/>
  <c r="O3765" i="3"/>
  <c r="O3764" i="3"/>
  <c r="O3763" i="3"/>
  <c r="O3762" i="3"/>
  <c r="O3761" i="3"/>
  <c r="O3760" i="3"/>
  <c r="O3759" i="3"/>
  <c r="O3758" i="3"/>
  <c r="O3757" i="3"/>
  <c r="O3756" i="3"/>
  <c r="O3755" i="3"/>
  <c r="O3754" i="3"/>
  <c r="O3753" i="3"/>
  <c r="O3752" i="3"/>
  <c r="O3751" i="3"/>
  <c r="O3750" i="3"/>
  <c r="O3749" i="3"/>
  <c r="O3748" i="3"/>
  <c r="O3747" i="3"/>
  <c r="O3746" i="3"/>
  <c r="O3745" i="3"/>
  <c r="O3744" i="3"/>
  <c r="O3743" i="3"/>
  <c r="O3742" i="3"/>
  <c r="O3741" i="3"/>
  <c r="O3740" i="3"/>
  <c r="O3739" i="3"/>
  <c r="O3738" i="3"/>
  <c r="O3737" i="3"/>
  <c r="O3736" i="3"/>
  <c r="O3735" i="3"/>
  <c r="O3734" i="3"/>
  <c r="O3733" i="3"/>
  <c r="O3732" i="3"/>
  <c r="O3731" i="3"/>
  <c r="O3730" i="3"/>
  <c r="O3729" i="3"/>
  <c r="O3728" i="3"/>
  <c r="O3727" i="3"/>
  <c r="O3726" i="3"/>
  <c r="O3725" i="3"/>
  <c r="O3724" i="3"/>
  <c r="O3723" i="3"/>
  <c r="O3722" i="3"/>
  <c r="O3721" i="3"/>
  <c r="O3720" i="3"/>
  <c r="O3719" i="3"/>
  <c r="O3718" i="3"/>
  <c r="O3717" i="3"/>
  <c r="O3716" i="3"/>
  <c r="O3715" i="3"/>
  <c r="O3714" i="3"/>
  <c r="O3713" i="3"/>
  <c r="O3712" i="3"/>
  <c r="O3711" i="3"/>
  <c r="O3710" i="3"/>
  <c r="O3709" i="3"/>
  <c r="O3708" i="3"/>
  <c r="O3707" i="3"/>
  <c r="O3706" i="3"/>
  <c r="O3705" i="3"/>
  <c r="O3704" i="3"/>
  <c r="O3703" i="3"/>
  <c r="O3702" i="3"/>
  <c r="O3701" i="3"/>
  <c r="O3700" i="3"/>
  <c r="O3699" i="3"/>
  <c r="O3698" i="3"/>
  <c r="O3697" i="3"/>
  <c r="O3696" i="3"/>
  <c r="O3695" i="3"/>
  <c r="O3694" i="3"/>
  <c r="O3693" i="3"/>
  <c r="O3692" i="3"/>
  <c r="O3691" i="3"/>
  <c r="O3690" i="3"/>
  <c r="O3689" i="3"/>
  <c r="O3688" i="3"/>
  <c r="O3687" i="3"/>
  <c r="O3686" i="3"/>
  <c r="O3685" i="3"/>
  <c r="O3684" i="3"/>
  <c r="O3683" i="3"/>
  <c r="O3682" i="3"/>
  <c r="O3681" i="3"/>
  <c r="O3680" i="3"/>
  <c r="O3679" i="3"/>
  <c r="O3678" i="3"/>
  <c r="O3677" i="3"/>
  <c r="O3676" i="3"/>
  <c r="O3675" i="3"/>
  <c r="O3674" i="3"/>
  <c r="O3673" i="3"/>
  <c r="O3672" i="3"/>
  <c r="O3671" i="3"/>
  <c r="O3670" i="3"/>
  <c r="O3669" i="3"/>
  <c r="O3668" i="3"/>
  <c r="O3667" i="3"/>
  <c r="O3666" i="3"/>
  <c r="O3665" i="3"/>
  <c r="O3664" i="3"/>
  <c r="O3663" i="3"/>
  <c r="O3662" i="3"/>
  <c r="O3661" i="3"/>
  <c r="O3660" i="3"/>
  <c r="O3659" i="3"/>
  <c r="O3658" i="3"/>
  <c r="O3657" i="3"/>
  <c r="O3656" i="3"/>
  <c r="O3655" i="3"/>
  <c r="O3654" i="3"/>
  <c r="O3653" i="3"/>
  <c r="O3652" i="3"/>
  <c r="O3651" i="3"/>
  <c r="O3650" i="3"/>
  <c r="O3649" i="3"/>
  <c r="O3648" i="3"/>
  <c r="O3647" i="3"/>
  <c r="O3646" i="3"/>
  <c r="O3645" i="3"/>
  <c r="O3644" i="3"/>
  <c r="O3643" i="3"/>
  <c r="O3642" i="3"/>
  <c r="O3641" i="3"/>
  <c r="O3640" i="3"/>
  <c r="O3639" i="3"/>
  <c r="O3638" i="3"/>
  <c r="O3637" i="3"/>
  <c r="O3636" i="3"/>
  <c r="O3635" i="3"/>
  <c r="O3634" i="3"/>
  <c r="O3633" i="3"/>
  <c r="O3632" i="3"/>
  <c r="O3631" i="3"/>
  <c r="O3630" i="3"/>
  <c r="O3629" i="3"/>
  <c r="O3628" i="3"/>
  <c r="O3627" i="3"/>
  <c r="O3626" i="3"/>
  <c r="O3625" i="3"/>
  <c r="O3624" i="3"/>
  <c r="O3623" i="3"/>
  <c r="O3622" i="3"/>
  <c r="O3621" i="3"/>
  <c r="O3620" i="3"/>
  <c r="O3619" i="3"/>
  <c r="O3618" i="3"/>
  <c r="O3617" i="3"/>
  <c r="O3616" i="3"/>
  <c r="O3615" i="3"/>
  <c r="O3614" i="3"/>
  <c r="O3613" i="3"/>
  <c r="O3612" i="3"/>
  <c r="O3611" i="3"/>
  <c r="O3610" i="3"/>
  <c r="O3609" i="3"/>
  <c r="O3608" i="3"/>
  <c r="O3607" i="3"/>
  <c r="O3606" i="3"/>
  <c r="O3605" i="3"/>
  <c r="O3604" i="3"/>
  <c r="O3603" i="3"/>
  <c r="O3602" i="3"/>
  <c r="O3601" i="3"/>
  <c r="O3600" i="3"/>
  <c r="O3599" i="3"/>
  <c r="O3598" i="3"/>
  <c r="O3597" i="3"/>
  <c r="O3596" i="3"/>
  <c r="O3595" i="3"/>
  <c r="O3594" i="3"/>
  <c r="O3593" i="3"/>
  <c r="O3592" i="3"/>
  <c r="O3591" i="3"/>
  <c r="O3590" i="3"/>
  <c r="O3589" i="3"/>
  <c r="O3588" i="3"/>
  <c r="O3587" i="3"/>
  <c r="O3586" i="3"/>
  <c r="O3585" i="3"/>
  <c r="O3584" i="3"/>
  <c r="O3583" i="3"/>
  <c r="O3582" i="3"/>
  <c r="O3581" i="3"/>
  <c r="O3580" i="3"/>
  <c r="O3579" i="3"/>
  <c r="O3578" i="3"/>
  <c r="O3577" i="3"/>
  <c r="O3576" i="3"/>
  <c r="O3575" i="3"/>
  <c r="O3574" i="3"/>
  <c r="O3573" i="3"/>
  <c r="O3572" i="3"/>
  <c r="O3571" i="3"/>
  <c r="O3570" i="3"/>
  <c r="O3569" i="3"/>
  <c r="O3568" i="3"/>
  <c r="O3567" i="3"/>
  <c r="O3566" i="3"/>
  <c r="O3565" i="3"/>
  <c r="O3564" i="3"/>
  <c r="O3563" i="3"/>
  <c r="O3562" i="3"/>
  <c r="O3561" i="3"/>
  <c r="O3560" i="3"/>
  <c r="O3559" i="3"/>
  <c r="O3558" i="3"/>
  <c r="O3557" i="3"/>
  <c r="O3556" i="3"/>
  <c r="O3555" i="3"/>
  <c r="O3554" i="3"/>
  <c r="O3553" i="3"/>
  <c r="O3552" i="3"/>
  <c r="O3551" i="3"/>
  <c r="O3550" i="3"/>
  <c r="O3549" i="3"/>
  <c r="O3548" i="3"/>
  <c r="O3547" i="3"/>
  <c r="O3546" i="3"/>
  <c r="O3545" i="3"/>
  <c r="O3544" i="3"/>
  <c r="O3543" i="3"/>
  <c r="O3542" i="3"/>
  <c r="O3541" i="3"/>
  <c r="O3540" i="3"/>
  <c r="O3539" i="3"/>
  <c r="O3538" i="3"/>
  <c r="O3537" i="3"/>
  <c r="O3536" i="3"/>
  <c r="O3535" i="3"/>
  <c r="O3534" i="3"/>
  <c r="O3533" i="3"/>
  <c r="O3532" i="3"/>
  <c r="O3531" i="3"/>
  <c r="O3530" i="3"/>
  <c r="O3529" i="3"/>
  <c r="O3528" i="3"/>
  <c r="O3527" i="3"/>
  <c r="O3526" i="3"/>
  <c r="O3525" i="3"/>
  <c r="O3524" i="3"/>
  <c r="O3523" i="3"/>
  <c r="O3522" i="3"/>
  <c r="O3521" i="3"/>
  <c r="O3520" i="3"/>
  <c r="O3519" i="3"/>
  <c r="O3518" i="3"/>
  <c r="O3517" i="3"/>
  <c r="O3516" i="3"/>
  <c r="O3515" i="3"/>
  <c r="O3514" i="3"/>
  <c r="O3513" i="3"/>
  <c r="O3512" i="3"/>
  <c r="O3511" i="3"/>
  <c r="O3510" i="3"/>
  <c r="O3509" i="3"/>
  <c r="O3508" i="3"/>
  <c r="O3507" i="3"/>
  <c r="O3506" i="3"/>
  <c r="O3505" i="3"/>
  <c r="O3504" i="3"/>
  <c r="O3503" i="3"/>
  <c r="O3502" i="3"/>
  <c r="O3501" i="3"/>
  <c r="O3500" i="3"/>
  <c r="O3499" i="3"/>
  <c r="O3498" i="3"/>
  <c r="O3497" i="3"/>
  <c r="O3496" i="3"/>
  <c r="O3495" i="3"/>
  <c r="O3494" i="3"/>
  <c r="O3493" i="3"/>
  <c r="O3492" i="3"/>
  <c r="O3491" i="3"/>
  <c r="O3490" i="3"/>
  <c r="O3489" i="3"/>
  <c r="O3488" i="3"/>
  <c r="O3487" i="3"/>
  <c r="O3486" i="3"/>
  <c r="O3485" i="3"/>
  <c r="O3484" i="3"/>
  <c r="O3483" i="3"/>
  <c r="O3482" i="3"/>
  <c r="O3481" i="3"/>
  <c r="O3480" i="3"/>
  <c r="O3479" i="3"/>
  <c r="O3478" i="3"/>
  <c r="O3477" i="3"/>
  <c r="O3476" i="3"/>
  <c r="O3475" i="3"/>
  <c r="O3474" i="3"/>
  <c r="O3473" i="3"/>
  <c r="O3472" i="3"/>
  <c r="O3471" i="3"/>
  <c r="O3470" i="3"/>
  <c r="O3469" i="3"/>
  <c r="O3468" i="3"/>
  <c r="O3467" i="3"/>
  <c r="O3466" i="3"/>
  <c r="O3465" i="3"/>
  <c r="O3464" i="3"/>
  <c r="O3463" i="3"/>
  <c r="O3462" i="3"/>
  <c r="O3461" i="3"/>
  <c r="O3460" i="3"/>
  <c r="O3459" i="3"/>
  <c r="O3458" i="3"/>
  <c r="O3457" i="3"/>
  <c r="O3456" i="3"/>
  <c r="O3455" i="3"/>
  <c r="O3454" i="3"/>
  <c r="O3453" i="3"/>
  <c r="O3452" i="3"/>
  <c r="O3451" i="3"/>
  <c r="O3450" i="3"/>
  <c r="O3449" i="3"/>
  <c r="O3448" i="3"/>
  <c r="O3447" i="3"/>
  <c r="O3446" i="3"/>
  <c r="O3445" i="3"/>
  <c r="O3444" i="3"/>
  <c r="O3443" i="3"/>
  <c r="O3442" i="3"/>
  <c r="O3441" i="3"/>
  <c r="O3440" i="3"/>
  <c r="O3439" i="3"/>
  <c r="O3438" i="3"/>
  <c r="O3437" i="3"/>
  <c r="O3436" i="3"/>
  <c r="O3435" i="3"/>
  <c r="O3434" i="3"/>
  <c r="O3433" i="3"/>
  <c r="O3432" i="3"/>
  <c r="O3431" i="3"/>
  <c r="O3430" i="3"/>
  <c r="O3429" i="3"/>
  <c r="O3428" i="3"/>
  <c r="O3427" i="3"/>
  <c r="O3426" i="3"/>
  <c r="O3425" i="3"/>
  <c r="O3424" i="3"/>
  <c r="O3423" i="3"/>
  <c r="O3422" i="3"/>
  <c r="O3421" i="3"/>
  <c r="O3420" i="3"/>
  <c r="O3419" i="3"/>
  <c r="O3418" i="3"/>
  <c r="O3417" i="3"/>
  <c r="O3416" i="3"/>
  <c r="O3415" i="3"/>
  <c r="O3414" i="3"/>
  <c r="O3413" i="3"/>
  <c r="O3412" i="3"/>
  <c r="O3411" i="3"/>
  <c r="O3410" i="3"/>
  <c r="O3409" i="3"/>
  <c r="O3408" i="3"/>
  <c r="O3407" i="3"/>
  <c r="O3406" i="3"/>
  <c r="O3405" i="3"/>
  <c r="O3404" i="3"/>
  <c r="O3403" i="3"/>
  <c r="O3402" i="3"/>
  <c r="O3401" i="3"/>
  <c r="O3400" i="3"/>
  <c r="O3399" i="3"/>
  <c r="O3398" i="3"/>
  <c r="O3397" i="3"/>
  <c r="O3396" i="3"/>
  <c r="O3395" i="3"/>
  <c r="O3394" i="3"/>
  <c r="O3393" i="3"/>
  <c r="O3392" i="3"/>
  <c r="O3391" i="3"/>
  <c r="O3390" i="3"/>
  <c r="O3389" i="3"/>
  <c r="O3388" i="3"/>
  <c r="O3387" i="3"/>
  <c r="O3386" i="3"/>
  <c r="O3385" i="3"/>
  <c r="O3384" i="3"/>
  <c r="O3383" i="3"/>
  <c r="O3382" i="3"/>
  <c r="O3381" i="3"/>
  <c r="O3380" i="3"/>
  <c r="O3379" i="3"/>
  <c r="O3378" i="3"/>
  <c r="O3377" i="3"/>
  <c r="O3376" i="3"/>
  <c r="O3375" i="3"/>
  <c r="O3374" i="3"/>
  <c r="O3373" i="3"/>
  <c r="O3372" i="3"/>
  <c r="O3371" i="3"/>
  <c r="O3370" i="3"/>
  <c r="O3369" i="3"/>
  <c r="O3368" i="3"/>
  <c r="O3367" i="3"/>
  <c r="O3366" i="3"/>
  <c r="O3365" i="3"/>
  <c r="O3364" i="3"/>
  <c r="O3363" i="3"/>
  <c r="O3362" i="3"/>
  <c r="O3361" i="3"/>
  <c r="O3360" i="3"/>
  <c r="O3359" i="3"/>
  <c r="O3358" i="3"/>
  <c r="O3357" i="3"/>
  <c r="O3356" i="3"/>
  <c r="O3355" i="3"/>
  <c r="O3354" i="3"/>
  <c r="O3353" i="3"/>
  <c r="O3352" i="3"/>
  <c r="O3351" i="3"/>
  <c r="O3350" i="3"/>
  <c r="O3349" i="3"/>
  <c r="O3348" i="3"/>
  <c r="O3347" i="3"/>
  <c r="O3346" i="3"/>
  <c r="O3345" i="3"/>
  <c r="O3344" i="3"/>
  <c r="O3343" i="3"/>
  <c r="O3342" i="3"/>
  <c r="O3341" i="3"/>
  <c r="O3340" i="3"/>
  <c r="O3339" i="3"/>
  <c r="O3338" i="3"/>
  <c r="O3337" i="3"/>
  <c r="O3336" i="3"/>
  <c r="O3335" i="3"/>
  <c r="O3334" i="3"/>
  <c r="O3333" i="3"/>
  <c r="O3332" i="3"/>
  <c r="O3331" i="3"/>
  <c r="O3330" i="3"/>
  <c r="O3329" i="3"/>
  <c r="O3328" i="3"/>
  <c r="O3327" i="3"/>
  <c r="O3326" i="3"/>
  <c r="O3325" i="3"/>
  <c r="O3324" i="3"/>
  <c r="O3323" i="3"/>
  <c r="O3322" i="3"/>
  <c r="O3321" i="3"/>
  <c r="O3320" i="3"/>
  <c r="O3319" i="3"/>
  <c r="O3318" i="3"/>
  <c r="O3317" i="3"/>
  <c r="O3316" i="3"/>
  <c r="O3315" i="3"/>
  <c r="O3314" i="3"/>
  <c r="O3313" i="3"/>
  <c r="O3312" i="3"/>
  <c r="O3311" i="3"/>
  <c r="O3310" i="3"/>
  <c r="O3309" i="3"/>
  <c r="O3308" i="3"/>
  <c r="O3307" i="3"/>
  <c r="O3306" i="3"/>
  <c r="O3305" i="3"/>
  <c r="O3304" i="3"/>
  <c r="O3303" i="3"/>
  <c r="O3302" i="3"/>
  <c r="O3301" i="3"/>
  <c r="O3300" i="3"/>
  <c r="O3299" i="3"/>
  <c r="O3298" i="3"/>
  <c r="O3297" i="3"/>
  <c r="O3296" i="3"/>
  <c r="O3295" i="3"/>
  <c r="O3294" i="3"/>
  <c r="O3293" i="3"/>
  <c r="O3292" i="3"/>
  <c r="O3291" i="3"/>
  <c r="O3290" i="3"/>
  <c r="O3289" i="3"/>
  <c r="O3288" i="3"/>
  <c r="O3287" i="3"/>
  <c r="O3286" i="3"/>
  <c r="O3285" i="3"/>
  <c r="O3284" i="3"/>
  <c r="O3283" i="3"/>
  <c r="O3282" i="3"/>
  <c r="O3281" i="3"/>
  <c r="O3280" i="3"/>
  <c r="O3279" i="3"/>
  <c r="O3278" i="3"/>
  <c r="O3277" i="3"/>
  <c r="O3276" i="3"/>
  <c r="O3275" i="3"/>
  <c r="O3274" i="3"/>
  <c r="O3273" i="3"/>
  <c r="O3272" i="3"/>
  <c r="O3271" i="3"/>
  <c r="O3270" i="3"/>
  <c r="O3269" i="3"/>
  <c r="O3268" i="3"/>
  <c r="O3267" i="3"/>
  <c r="O3266" i="3"/>
  <c r="O3265" i="3"/>
  <c r="O3264" i="3"/>
  <c r="O3263" i="3"/>
  <c r="O3262" i="3"/>
  <c r="O3261" i="3"/>
  <c r="O3260" i="3"/>
  <c r="O3259" i="3"/>
  <c r="O3258" i="3"/>
  <c r="O3257" i="3"/>
  <c r="O3256" i="3"/>
  <c r="O3255" i="3"/>
  <c r="O3254" i="3"/>
  <c r="O3253" i="3"/>
  <c r="O3252" i="3"/>
  <c r="O3251" i="3"/>
  <c r="O3250" i="3"/>
  <c r="O3249" i="3"/>
  <c r="O3248" i="3"/>
  <c r="O3247" i="3"/>
  <c r="O3246" i="3"/>
  <c r="O3245" i="3"/>
  <c r="O3244" i="3"/>
  <c r="O3243" i="3"/>
  <c r="O3242" i="3"/>
  <c r="O3241" i="3"/>
  <c r="O3240" i="3"/>
  <c r="O3239" i="3"/>
  <c r="O3238" i="3"/>
  <c r="O3237" i="3"/>
  <c r="O3236" i="3"/>
  <c r="O3235" i="3"/>
  <c r="O3234" i="3"/>
  <c r="O3233" i="3"/>
  <c r="O3232" i="3"/>
  <c r="O3231" i="3"/>
  <c r="O3230" i="3"/>
  <c r="O3229" i="3"/>
  <c r="O3228" i="3"/>
  <c r="O3227" i="3"/>
  <c r="O3226" i="3"/>
  <c r="O3225" i="3"/>
  <c r="O3224" i="3"/>
  <c r="O3223" i="3"/>
  <c r="O3222" i="3"/>
  <c r="O3221" i="3"/>
  <c r="O3220" i="3"/>
  <c r="O3219" i="3"/>
  <c r="O3218" i="3"/>
  <c r="O3217" i="3"/>
  <c r="O3216" i="3"/>
  <c r="O3215" i="3"/>
  <c r="O3214" i="3"/>
  <c r="O3213" i="3"/>
  <c r="O3212" i="3"/>
  <c r="O3211" i="3"/>
  <c r="O3210" i="3"/>
  <c r="O3209" i="3"/>
  <c r="O3208" i="3"/>
  <c r="O3207" i="3"/>
  <c r="O3206" i="3"/>
  <c r="O3205" i="3"/>
  <c r="O3204" i="3"/>
  <c r="O3203" i="3"/>
  <c r="O3202" i="3"/>
  <c r="O3201" i="3"/>
  <c r="O3200" i="3"/>
  <c r="O3199" i="3"/>
  <c r="O3198" i="3"/>
  <c r="O3197" i="3"/>
  <c r="O3196" i="3"/>
  <c r="O3195" i="3"/>
  <c r="O3194" i="3"/>
  <c r="O3193" i="3"/>
  <c r="O3192" i="3"/>
  <c r="O3191" i="3"/>
  <c r="O3190" i="3"/>
  <c r="O3189" i="3"/>
  <c r="O3188" i="3"/>
  <c r="O3187" i="3"/>
  <c r="O3186" i="3"/>
  <c r="O3185" i="3"/>
  <c r="O3184" i="3"/>
  <c r="O3183" i="3"/>
  <c r="O3182" i="3"/>
  <c r="O3181" i="3"/>
  <c r="O3180" i="3"/>
  <c r="O3179" i="3"/>
  <c r="O3178" i="3"/>
  <c r="O3177" i="3"/>
  <c r="O3176" i="3"/>
  <c r="O3175" i="3"/>
  <c r="O3174" i="3"/>
  <c r="O3173" i="3"/>
  <c r="O3172" i="3"/>
  <c r="O3171" i="3"/>
  <c r="O3170" i="3"/>
  <c r="O3169" i="3"/>
  <c r="O3168" i="3"/>
  <c r="O3167" i="3"/>
  <c r="O3166" i="3"/>
  <c r="O3165" i="3"/>
  <c r="O3164" i="3"/>
  <c r="O3163" i="3"/>
  <c r="O3162" i="3"/>
  <c r="O3161" i="3"/>
  <c r="O3160" i="3"/>
  <c r="O3159" i="3"/>
  <c r="O3158" i="3"/>
  <c r="O3157" i="3"/>
  <c r="O3156" i="3"/>
  <c r="O3155" i="3"/>
  <c r="O3154" i="3"/>
  <c r="O3153" i="3"/>
  <c r="O3152" i="3"/>
  <c r="O3151" i="3"/>
  <c r="O3150" i="3"/>
  <c r="O3149" i="3"/>
  <c r="O3148" i="3"/>
  <c r="O3147" i="3"/>
  <c r="O3146" i="3"/>
  <c r="O3145" i="3"/>
  <c r="O3144" i="3"/>
  <c r="O3143" i="3"/>
  <c r="O3142" i="3"/>
  <c r="O3141" i="3"/>
  <c r="O3140" i="3"/>
  <c r="O3139" i="3"/>
  <c r="O3138" i="3"/>
  <c r="O3137" i="3"/>
  <c r="O3136" i="3"/>
  <c r="O3135" i="3"/>
  <c r="O3134" i="3"/>
  <c r="O3133" i="3"/>
  <c r="O3132" i="3"/>
  <c r="O3131" i="3"/>
  <c r="O3130" i="3"/>
  <c r="O3129" i="3"/>
  <c r="O3128" i="3"/>
  <c r="O3127" i="3"/>
  <c r="O3126" i="3"/>
  <c r="O3125" i="3"/>
  <c r="O3124" i="3"/>
  <c r="O3123" i="3"/>
  <c r="O3122" i="3"/>
  <c r="O3121" i="3"/>
  <c r="O3120" i="3"/>
  <c r="O3119" i="3"/>
  <c r="O3118" i="3"/>
  <c r="O3117" i="3"/>
  <c r="O3116" i="3"/>
  <c r="O3115" i="3"/>
  <c r="O3114" i="3"/>
  <c r="O3113" i="3"/>
  <c r="O3112" i="3"/>
  <c r="O3111" i="3"/>
  <c r="O3110" i="3"/>
  <c r="O3109" i="3"/>
  <c r="O3108" i="3"/>
  <c r="O3107" i="3"/>
  <c r="O3106" i="3"/>
  <c r="O3105" i="3"/>
  <c r="O3104" i="3"/>
  <c r="O3103" i="3"/>
  <c r="O3102" i="3"/>
  <c r="O3101" i="3"/>
  <c r="O3100" i="3"/>
  <c r="O3099" i="3"/>
  <c r="O3098" i="3"/>
  <c r="O3097" i="3"/>
  <c r="O3096" i="3"/>
  <c r="O3095" i="3"/>
  <c r="O3094" i="3"/>
  <c r="O3093" i="3"/>
  <c r="O3092" i="3"/>
  <c r="O3091" i="3"/>
  <c r="O3090" i="3"/>
  <c r="O3089" i="3"/>
  <c r="O3088" i="3"/>
  <c r="O3087" i="3"/>
  <c r="O3086" i="3"/>
  <c r="O3085" i="3"/>
  <c r="O3084" i="3"/>
  <c r="O3083" i="3"/>
  <c r="O3082" i="3"/>
  <c r="O3081" i="3"/>
  <c r="O3080" i="3"/>
  <c r="O3079" i="3"/>
  <c r="O3078" i="3"/>
  <c r="O3077" i="3"/>
  <c r="O3076" i="3"/>
  <c r="O3075" i="3"/>
  <c r="O3074" i="3"/>
  <c r="O3073" i="3"/>
  <c r="O3072" i="3"/>
  <c r="O3071" i="3"/>
  <c r="O3070" i="3"/>
  <c r="O3069" i="3"/>
  <c r="O3068" i="3"/>
  <c r="O3067" i="3"/>
  <c r="O3066" i="3"/>
  <c r="O3065" i="3"/>
  <c r="O3064" i="3"/>
  <c r="O3063" i="3"/>
  <c r="O3062" i="3"/>
  <c r="O3061" i="3"/>
  <c r="O3060" i="3"/>
  <c r="O3059" i="3"/>
  <c r="O3058" i="3"/>
  <c r="O3057" i="3"/>
  <c r="O3056" i="3"/>
  <c r="O3055" i="3"/>
  <c r="O3054" i="3"/>
  <c r="O3053" i="3"/>
  <c r="O3052" i="3"/>
  <c r="O3051" i="3"/>
  <c r="O3050" i="3"/>
  <c r="O3049" i="3"/>
  <c r="O3048" i="3"/>
  <c r="O3047" i="3"/>
  <c r="O3046" i="3"/>
  <c r="O3045" i="3"/>
  <c r="O3044" i="3"/>
  <c r="O3043" i="3"/>
  <c r="O3042" i="3"/>
  <c r="O3041" i="3"/>
  <c r="O3040" i="3"/>
  <c r="O3039" i="3"/>
  <c r="O3038" i="3"/>
  <c r="O3037" i="3"/>
  <c r="O3036" i="3"/>
  <c r="O3035" i="3"/>
  <c r="O3034" i="3"/>
  <c r="O3033" i="3"/>
  <c r="O3032" i="3"/>
  <c r="O3031" i="3"/>
  <c r="O3030" i="3"/>
  <c r="O3029" i="3"/>
  <c r="O3028" i="3"/>
  <c r="O3027" i="3"/>
  <c r="O3026" i="3"/>
  <c r="O3025" i="3"/>
  <c r="O3024" i="3"/>
  <c r="O3023" i="3"/>
  <c r="O3022" i="3"/>
  <c r="O3021" i="3"/>
  <c r="O3020" i="3"/>
  <c r="O3019" i="3"/>
  <c r="O3018" i="3"/>
  <c r="O3017" i="3"/>
  <c r="O3016" i="3"/>
  <c r="O3015" i="3"/>
  <c r="O3014" i="3"/>
  <c r="O3013" i="3"/>
  <c r="O3012" i="3"/>
  <c r="O3011" i="3"/>
  <c r="O3010" i="3"/>
  <c r="O3009" i="3"/>
  <c r="O3008" i="3"/>
  <c r="O3007" i="3"/>
  <c r="O3006" i="3"/>
  <c r="O3005" i="3"/>
  <c r="O3004" i="3"/>
  <c r="O3003" i="3"/>
  <c r="O3002" i="3"/>
  <c r="O3001" i="3"/>
  <c r="O3000" i="3"/>
  <c r="O2999" i="3"/>
  <c r="O2998" i="3"/>
  <c r="O2997" i="3"/>
  <c r="O2996" i="3"/>
  <c r="O2995" i="3"/>
  <c r="O2994" i="3"/>
  <c r="O2993" i="3"/>
  <c r="O2992" i="3"/>
  <c r="O2991" i="3"/>
  <c r="O2990" i="3"/>
  <c r="O2989" i="3"/>
  <c r="O2988" i="3"/>
  <c r="O2987" i="3"/>
  <c r="O2986" i="3"/>
  <c r="O2985" i="3"/>
  <c r="O2984" i="3"/>
  <c r="O2983" i="3"/>
  <c r="O2982" i="3"/>
  <c r="O2981" i="3"/>
  <c r="O2980" i="3"/>
  <c r="O2979" i="3"/>
  <c r="O2978" i="3"/>
  <c r="O2977" i="3"/>
  <c r="O2976" i="3"/>
  <c r="O2975" i="3"/>
  <c r="O2974" i="3"/>
  <c r="O2973" i="3"/>
  <c r="O2972" i="3"/>
  <c r="O2971" i="3"/>
  <c r="O2970" i="3"/>
  <c r="O2969" i="3"/>
  <c r="O2968" i="3"/>
  <c r="O2967" i="3"/>
  <c r="O2966" i="3"/>
  <c r="O2965" i="3"/>
  <c r="O2964" i="3"/>
  <c r="O2963" i="3"/>
  <c r="O2962" i="3"/>
  <c r="O2961" i="3"/>
  <c r="O2960" i="3"/>
  <c r="O2959" i="3"/>
  <c r="O2958" i="3"/>
  <c r="O2957" i="3"/>
  <c r="O2956" i="3"/>
  <c r="O2955" i="3"/>
  <c r="O2954" i="3"/>
  <c r="O2953" i="3"/>
  <c r="O2952" i="3"/>
  <c r="O2951" i="3"/>
  <c r="O2950" i="3"/>
  <c r="O2949" i="3"/>
  <c r="O2948" i="3"/>
  <c r="O2947" i="3"/>
  <c r="O2946" i="3"/>
  <c r="O2945" i="3"/>
  <c r="O2944" i="3"/>
  <c r="O2943" i="3"/>
  <c r="O2942" i="3"/>
  <c r="O2941" i="3"/>
  <c r="O2940" i="3"/>
  <c r="O2939" i="3"/>
  <c r="O2938" i="3"/>
  <c r="O2937" i="3"/>
  <c r="O2936" i="3"/>
  <c r="O2935" i="3"/>
  <c r="O2934" i="3"/>
  <c r="O2933" i="3"/>
  <c r="O2932" i="3"/>
  <c r="O2931" i="3"/>
  <c r="O2930" i="3"/>
  <c r="O2929" i="3"/>
  <c r="O2928" i="3"/>
  <c r="O2927" i="3"/>
  <c r="O2926" i="3"/>
  <c r="O2925" i="3"/>
  <c r="O2924" i="3"/>
  <c r="O2923" i="3"/>
  <c r="O2922" i="3"/>
  <c r="O2921" i="3"/>
  <c r="O2920" i="3"/>
  <c r="O2919" i="3"/>
  <c r="O2918" i="3"/>
  <c r="O2917" i="3"/>
  <c r="O2916" i="3"/>
  <c r="O2915" i="3"/>
  <c r="O2914" i="3"/>
  <c r="O2913" i="3"/>
  <c r="O2912" i="3"/>
  <c r="O2911" i="3"/>
  <c r="O2910" i="3"/>
  <c r="O2909" i="3"/>
  <c r="O2908" i="3"/>
  <c r="O2907" i="3"/>
  <c r="O2906" i="3"/>
  <c r="O2905" i="3"/>
  <c r="O2904" i="3"/>
  <c r="O2903" i="3"/>
  <c r="O2902" i="3"/>
  <c r="O2901" i="3"/>
  <c r="O2900" i="3"/>
  <c r="O2899" i="3"/>
  <c r="O2898" i="3"/>
  <c r="O2897" i="3"/>
  <c r="O2896" i="3"/>
  <c r="O2895" i="3"/>
  <c r="O2894" i="3"/>
  <c r="O2893" i="3"/>
  <c r="O2892" i="3"/>
  <c r="O2891" i="3"/>
  <c r="O2890" i="3"/>
  <c r="O2889" i="3"/>
  <c r="O2888" i="3"/>
  <c r="O2887" i="3"/>
  <c r="O2886" i="3"/>
  <c r="O2885" i="3"/>
  <c r="O2884" i="3"/>
  <c r="O2883" i="3"/>
  <c r="O2882" i="3"/>
  <c r="O2881" i="3"/>
  <c r="O2880" i="3"/>
  <c r="O2879" i="3"/>
  <c r="O2878" i="3"/>
  <c r="O2877" i="3"/>
  <c r="O2876" i="3"/>
  <c r="O2875" i="3"/>
  <c r="O2874" i="3"/>
  <c r="O2873" i="3"/>
  <c r="O2872" i="3"/>
  <c r="O2871" i="3"/>
  <c r="O2870" i="3"/>
  <c r="O2869" i="3"/>
  <c r="O2868" i="3"/>
  <c r="O2867" i="3"/>
  <c r="O2866" i="3"/>
  <c r="O2865" i="3"/>
  <c r="O2864" i="3"/>
  <c r="O2863" i="3"/>
  <c r="O2862" i="3"/>
  <c r="O2861" i="3"/>
  <c r="O2860" i="3"/>
  <c r="O2859" i="3"/>
  <c r="O2858" i="3"/>
  <c r="O2857" i="3"/>
  <c r="O2856" i="3"/>
  <c r="O2855" i="3"/>
  <c r="O2854" i="3"/>
  <c r="O2853" i="3"/>
  <c r="O2852" i="3"/>
  <c r="O2851" i="3"/>
  <c r="O2850" i="3"/>
  <c r="O2849" i="3"/>
  <c r="O2848" i="3"/>
  <c r="O2847" i="3"/>
  <c r="O2846" i="3"/>
  <c r="O2845" i="3"/>
  <c r="O2844" i="3"/>
  <c r="O2843" i="3"/>
  <c r="O2842" i="3"/>
  <c r="O2841" i="3"/>
  <c r="O2840" i="3"/>
  <c r="O2839" i="3"/>
  <c r="O2838" i="3"/>
  <c r="O2837" i="3"/>
  <c r="O2836" i="3"/>
  <c r="O2835" i="3"/>
  <c r="O2834" i="3"/>
  <c r="O2833" i="3"/>
  <c r="O2832" i="3"/>
  <c r="O2831" i="3"/>
  <c r="O2830" i="3"/>
  <c r="O2829" i="3"/>
  <c r="O2828" i="3"/>
  <c r="O2827" i="3"/>
  <c r="O2826" i="3"/>
  <c r="O2825" i="3"/>
  <c r="O2824" i="3"/>
  <c r="O2823" i="3"/>
  <c r="O2822" i="3"/>
  <c r="O2821" i="3"/>
  <c r="O2820" i="3"/>
  <c r="O2819" i="3"/>
  <c r="O2818" i="3"/>
  <c r="O2817" i="3"/>
  <c r="O2816" i="3"/>
  <c r="O2815" i="3"/>
  <c r="O2814" i="3"/>
  <c r="O2813" i="3"/>
  <c r="O2812" i="3"/>
  <c r="O2811" i="3"/>
  <c r="O2810" i="3"/>
  <c r="O2809" i="3"/>
  <c r="O2808" i="3"/>
  <c r="O2807" i="3"/>
  <c r="O2806" i="3"/>
  <c r="O2805" i="3"/>
  <c r="O2804" i="3"/>
  <c r="O2803" i="3"/>
  <c r="O2802" i="3"/>
  <c r="O2801" i="3"/>
  <c r="O2800" i="3"/>
  <c r="O2799" i="3"/>
  <c r="O2798" i="3"/>
  <c r="O2797" i="3"/>
  <c r="O2796" i="3"/>
  <c r="O2795" i="3"/>
  <c r="O2794" i="3"/>
  <c r="O2793" i="3"/>
  <c r="O2792" i="3"/>
  <c r="O2791" i="3"/>
  <c r="O2790" i="3"/>
  <c r="O2789" i="3"/>
  <c r="O2788" i="3"/>
  <c r="O2787" i="3"/>
  <c r="O2786" i="3"/>
  <c r="O2785" i="3"/>
  <c r="O2784" i="3"/>
  <c r="O2783" i="3"/>
  <c r="O2782" i="3"/>
  <c r="O2781" i="3"/>
  <c r="O2780" i="3"/>
  <c r="O2779" i="3"/>
  <c r="O2778" i="3"/>
  <c r="O2777" i="3"/>
  <c r="O2776" i="3"/>
  <c r="O2775" i="3"/>
  <c r="O2774" i="3"/>
  <c r="O2773" i="3"/>
  <c r="O2772" i="3"/>
  <c r="O2771" i="3"/>
  <c r="O2770" i="3"/>
  <c r="O2769" i="3"/>
  <c r="O2768" i="3"/>
  <c r="O2767" i="3"/>
  <c r="O2766" i="3"/>
  <c r="O2765" i="3"/>
  <c r="O2764" i="3"/>
  <c r="O2763" i="3"/>
  <c r="O2762" i="3"/>
  <c r="O2761" i="3"/>
  <c r="O2760" i="3"/>
  <c r="O2759" i="3"/>
  <c r="O2758" i="3"/>
  <c r="O2757" i="3"/>
  <c r="O2756" i="3"/>
  <c r="O2755" i="3"/>
  <c r="O2754" i="3"/>
  <c r="O2753" i="3"/>
  <c r="O2752" i="3"/>
  <c r="O2751" i="3"/>
  <c r="O2750" i="3"/>
  <c r="O2749" i="3"/>
  <c r="O2748" i="3"/>
  <c r="O2747" i="3"/>
  <c r="O2746" i="3"/>
  <c r="O2745" i="3"/>
  <c r="O2744" i="3"/>
  <c r="O2743" i="3"/>
  <c r="O2742" i="3"/>
  <c r="O2741" i="3"/>
  <c r="O2740" i="3"/>
  <c r="O2739" i="3"/>
  <c r="O2738" i="3"/>
  <c r="O2737" i="3"/>
  <c r="O2736" i="3"/>
  <c r="O2735" i="3"/>
  <c r="O2734" i="3"/>
  <c r="O2733" i="3"/>
  <c r="O2732" i="3"/>
  <c r="O2731" i="3"/>
  <c r="O2730" i="3"/>
  <c r="O2729" i="3"/>
  <c r="O2728" i="3"/>
  <c r="O2727" i="3"/>
  <c r="O2726" i="3"/>
  <c r="O2725" i="3"/>
  <c r="O2724" i="3"/>
  <c r="O2723" i="3"/>
  <c r="O2722" i="3"/>
  <c r="O2721" i="3"/>
  <c r="O2720" i="3"/>
  <c r="O2719" i="3"/>
  <c r="O2718" i="3"/>
  <c r="O2717" i="3"/>
  <c r="O2716" i="3"/>
  <c r="O2715" i="3"/>
  <c r="O2714" i="3"/>
  <c r="O2713" i="3"/>
  <c r="O2712" i="3"/>
  <c r="O2711" i="3"/>
  <c r="O2710" i="3"/>
  <c r="O2709" i="3"/>
  <c r="O2708" i="3"/>
  <c r="O2707" i="3"/>
  <c r="O2706" i="3"/>
  <c r="O2705" i="3"/>
  <c r="O2704" i="3"/>
  <c r="O2703" i="3"/>
  <c r="O2702" i="3"/>
  <c r="O2701" i="3"/>
  <c r="O2700" i="3"/>
  <c r="O2699" i="3"/>
  <c r="O2698" i="3"/>
  <c r="O2697" i="3"/>
  <c r="O2696" i="3"/>
  <c r="O2695" i="3"/>
  <c r="O2694" i="3"/>
  <c r="O2693" i="3"/>
  <c r="O2692" i="3"/>
  <c r="O2691" i="3"/>
  <c r="O2690" i="3"/>
  <c r="O2689" i="3"/>
  <c r="O2688" i="3"/>
  <c r="O2687" i="3"/>
  <c r="O2686" i="3"/>
  <c r="O2685" i="3"/>
  <c r="O2684" i="3"/>
  <c r="O2683" i="3"/>
  <c r="O2682" i="3"/>
  <c r="O2681" i="3"/>
  <c r="O2680" i="3"/>
  <c r="O2679" i="3"/>
  <c r="O2678" i="3"/>
  <c r="O2677" i="3"/>
  <c r="O2676" i="3"/>
  <c r="O2675" i="3"/>
  <c r="O2674" i="3"/>
  <c r="O2673" i="3"/>
  <c r="O2672" i="3"/>
  <c r="O2671" i="3"/>
  <c r="O2670" i="3"/>
  <c r="O2669" i="3"/>
  <c r="O2668" i="3"/>
  <c r="O2667" i="3"/>
  <c r="O2666" i="3"/>
  <c r="O2665" i="3"/>
  <c r="O2664" i="3"/>
  <c r="O2663" i="3"/>
  <c r="O2662" i="3"/>
  <c r="O2661" i="3"/>
  <c r="O2660" i="3"/>
  <c r="O2659" i="3"/>
  <c r="O2658" i="3"/>
  <c r="O2657" i="3"/>
  <c r="O2656" i="3"/>
  <c r="O2655" i="3"/>
  <c r="O2654" i="3"/>
  <c r="O2653" i="3"/>
  <c r="O2652" i="3"/>
  <c r="O2651" i="3"/>
  <c r="O2650" i="3"/>
  <c r="O2649" i="3"/>
  <c r="O2648" i="3"/>
  <c r="O2647" i="3"/>
  <c r="O2646" i="3"/>
  <c r="O2645" i="3"/>
  <c r="O2644" i="3"/>
  <c r="O2643" i="3"/>
  <c r="O2642" i="3"/>
  <c r="O2641" i="3"/>
  <c r="O2640" i="3"/>
  <c r="O2639" i="3"/>
  <c r="O2638" i="3"/>
  <c r="O2637" i="3"/>
  <c r="O2636" i="3"/>
  <c r="O2635" i="3"/>
  <c r="O2634" i="3"/>
  <c r="O2633" i="3"/>
  <c r="O2632" i="3"/>
  <c r="O2631" i="3"/>
  <c r="O2630" i="3"/>
  <c r="O2629" i="3"/>
  <c r="O2628" i="3"/>
  <c r="O2627" i="3"/>
  <c r="O2626" i="3"/>
  <c r="O2625" i="3"/>
  <c r="O2624" i="3"/>
  <c r="O2623" i="3"/>
  <c r="O2622" i="3"/>
  <c r="O2621" i="3"/>
  <c r="O2620" i="3"/>
  <c r="O2619" i="3"/>
  <c r="O2618" i="3"/>
  <c r="O2617" i="3"/>
  <c r="O2616" i="3"/>
  <c r="O2615" i="3"/>
  <c r="O2614" i="3"/>
  <c r="O2613" i="3"/>
  <c r="O2612" i="3"/>
  <c r="O2611" i="3"/>
  <c r="O2610" i="3"/>
  <c r="O2609" i="3"/>
  <c r="O2608" i="3"/>
  <c r="O2607" i="3"/>
  <c r="O2606" i="3"/>
  <c r="O2605" i="3"/>
  <c r="O2604" i="3"/>
  <c r="O2603" i="3"/>
  <c r="O2602" i="3"/>
  <c r="O2601" i="3"/>
  <c r="O2600" i="3"/>
  <c r="O2599" i="3"/>
  <c r="O2598" i="3"/>
  <c r="O2597" i="3"/>
  <c r="O2596" i="3"/>
  <c r="O2595" i="3"/>
  <c r="O2594" i="3"/>
  <c r="O2593" i="3"/>
  <c r="O2592" i="3"/>
  <c r="O2591" i="3"/>
  <c r="O2590" i="3"/>
  <c r="O2589" i="3"/>
  <c r="O2588" i="3"/>
  <c r="O2587" i="3"/>
  <c r="O2586" i="3"/>
  <c r="O2585" i="3"/>
  <c r="O2584" i="3"/>
  <c r="O2583" i="3"/>
  <c r="O2582" i="3"/>
  <c r="O2581" i="3"/>
  <c r="O2580" i="3"/>
  <c r="O2579" i="3"/>
  <c r="O2578" i="3"/>
  <c r="O2577" i="3"/>
  <c r="O2576" i="3"/>
  <c r="O2575" i="3"/>
  <c r="O2574" i="3"/>
  <c r="O2573" i="3"/>
  <c r="O2572" i="3"/>
  <c r="O2571" i="3"/>
  <c r="O2570" i="3"/>
  <c r="O2569" i="3"/>
  <c r="O2568" i="3"/>
  <c r="O2567" i="3"/>
  <c r="O2566" i="3"/>
  <c r="O2565" i="3"/>
  <c r="O2564" i="3"/>
  <c r="O2563" i="3"/>
  <c r="O2562" i="3"/>
  <c r="O2561" i="3"/>
  <c r="O2560" i="3"/>
  <c r="O2559" i="3"/>
  <c r="O2558" i="3"/>
  <c r="O2557" i="3"/>
  <c r="O2556" i="3"/>
  <c r="O2555" i="3"/>
  <c r="O2554" i="3"/>
  <c r="O2553" i="3"/>
  <c r="O2552" i="3"/>
  <c r="O2551" i="3"/>
  <c r="O2550" i="3"/>
  <c r="O2549" i="3"/>
  <c r="O2548" i="3"/>
  <c r="O2547" i="3"/>
  <c r="O2546" i="3"/>
  <c r="O2545" i="3"/>
  <c r="O2544" i="3"/>
  <c r="O2543" i="3"/>
  <c r="O2542" i="3"/>
  <c r="O2541" i="3"/>
  <c r="O2540" i="3"/>
  <c r="O2539" i="3"/>
  <c r="O2538" i="3"/>
  <c r="O2537" i="3"/>
  <c r="O2536" i="3"/>
  <c r="O2535" i="3"/>
  <c r="O2534" i="3"/>
  <c r="O2533" i="3"/>
  <c r="O2532" i="3"/>
  <c r="O2531" i="3"/>
  <c r="O2530" i="3"/>
  <c r="O2529" i="3"/>
  <c r="O2528" i="3"/>
  <c r="O2527" i="3"/>
  <c r="O2526" i="3"/>
  <c r="O2525" i="3"/>
  <c r="O2524" i="3"/>
  <c r="O2523" i="3"/>
  <c r="O2522" i="3"/>
  <c r="O2521" i="3"/>
  <c r="O2520" i="3"/>
  <c r="O2519" i="3"/>
  <c r="O2518" i="3"/>
  <c r="O2517" i="3"/>
  <c r="O2516" i="3"/>
  <c r="O2515" i="3"/>
  <c r="O2514" i="3"/>
  <c r="O2513" i="3"/>
  <c r="O2512" i="3"/>
  <c r="O2511" i="3"/>
  <c r="O2510" i="3"/>
  <c r="O2509" i="3"/>
  <c r="O2508" i="3"/>
  <c r="O2507" i="3"/>
  <c r="O2506" i="3"/>
  <c r="O2505" i="3"/>
  <c r="O2504" i="3"/>
  <c r="O2503" i="3"/>
  <c r="O2502" i="3"/>
  <c r="O2501" i="3"/>
  <c r="O2500" i="3"/>
  <c r="O2499" i="3"/>
  <c r="O2498" i="3"/>
  <c r="O2497" i="3"/>
  <c r="O2496" i="3"/>
  <c r="O2495" i="3"/>
  <c r="O2494" i="3"/>
  <c r="O2493" i="3"/>
  <c r="O2492" i="3"/>
  <c r="O2491" i="3"/>
  <c r="O2490" i="3"/>
  <c r="O2489" i="3"/>
  <c r="O2488" i="3"/>
  <c r="O2487" i="3"/>
  <c r="O2486" i="3"/>
  <c r="O2485" i="3"/>
  <c r="O2484" i="3"/>
  <c r="O2483" i="3"/>
  <c r="O2482" i="3"/>
  <c r="O2481" i="3"/>
  <c r="O2480" i="3"/>
  <c r="O2479" i="3"/>
  <c r="O2478" i="3"/>
  <c r="O2477" i="3"/>
  <c r="O2476" i="3"/>
  <c r="O2475" i="3"/>
  <c r="O2474" i="3"/>
  <c r="O2473" i="3"/>
  <c r="O2472" i="3"/>
  <c r="O2471" i="3"/>
  <c r="O2470" i="3"/>
  <c r="O2469" i="3"/>
  <c r="O2468" i="3"/>
  <c r="O2467" i="3"/>
  <c r="O2466" i="3"/>
  <c r="O2465" i="3"/>
  <c r="O2464" i="3"/>
  <c r="O2463" i="3"/>
  <c r="O2462" i="3"/>
  <c r="O2461" i="3"/>
  <c r="O2460" i="3"/>
  <c r="O2459" i="3"/>
  <c r="O2458" i="3"/>
  <c r="O2457" i="3"/>
  <c r="O2456" i="3"/>
  <c r="O2455" i="3"/>
  <c r="O2454" i="3"/>
  <c r="O2453" i="3"/>
  <c r="O2452" i="3"/>
  <c r="O2451" i="3"/>
  <c r="O2450" i="3"/>
  <c r="O2449" i="3"/>
  <c r="O2448" i="3"/>
  <c r="O2447" i="3"/>
  <c r="O2446" i="3"/>
  <c r="O2445" i="3"/>
  <c r="O2444" i="3"/>
  <c r="O2443" i="3"/>
  <c r="O2442" i="3"/>
  <c r="O2441" i="3"/>
  <c r="O2440" i="3"/>
  <c r="O2439" i="3"/>
  <c r="O2438" i="3"/>
  <c r="O2437" i="3"/>
  <c r="O2436" i="3"/>
  <c r="O2435" i="3"/>
  <c r="O2434" i="3"/>
  <c r="O2433" i="3"/>
  <c r="O2432" i="3"/>
  <c r="O2431" i="3"/>
  <c r="O2430" i="3"/>
  <c r="O2429" i="3"/>
  <c r="O2428" i="3"/>
  <c r="O2427" i="3"/>
  <c r="O2426" i="3"/>
  <c r="O2425" i="3"/>
  <c r="O2424" i="3"/>
  <c r="O2423" i="3"/>
  <c r="O2422" i="3"/>
  <c r="O2421" i="3"/>
  <c r="O2420" i="3"/>
  <c r="O2419" i="3"/>
  <c r="O2418" i="3"/>
  <c r="O2417" i="3"/>
  <c r="O2416" i="3"/>
  <c r="O2415" i="3"/>
  <c r="O2414" i="3"/>
  <c r="O2413" i="3"/>
  <c r="O2412" i="3"/>
  <c r="O2411" i="3"/>
  <c r="O2410" i="3"/>
  <c r="O2409" i="3"/>
  <c r="O2408" i="3"/>
  <c r="O2407" i="3"/>
  <c r="O2406" i="3"/>
  <c r="O2405" i="3"/>
  <c r="O2404" i="3"/>
  <c r="O2403" i="3"/>
  <c r="O2402" i="3"/>
  <c r="O2401" i="3"/>
  <c r="O2400" i="3"/>
  <c r="O2399" i="3"/>
  <c r="O2398" i="3"/>
  <c r="O2397" i="3"/>
  <c r="O2396" i="3"/>
  <c r="O2395" i="3"/>
  <c r="O2394" i="3"/>
  <c r="O2393" i="3"/>
  <c r="O2392" i="3"/>
  <c r="O2391" i="3"/>
  <c r="O2390" i="3"/>
  <c r="O2389" i="3"/>
  <c r="O2388" i="3"/>
  <c r="O2387" i="3"/>
  <c r="O2386" i="3"/>
  <c r="O2385" i="3"/>
  <c r="O2384" i="3"/>
  <c r="O2383" i="3"/>
  <c r="O2382" i="3"/>
  <c r="O2381" i="3"/>
  <c r="O2380" i="3"/>
  <c r="O2379" i="3"/>
  <c r="O2378" i="3"/>
  <c r="O2377" i="3"/>
  <c r="O2376" i="3"/>
  <c r="O2375" i="3"/>
  <c r="O2374" i="3"/>
  <c r="O2373" i="3"/>
  <c r="O2372" i="3"/>
  <c r="O2371" i="3"/>
  <c r="O2370" i="3"/>
  <c r="O2369" i="3"/>
  <c r="O2368" i="3"/>
  <c r="O2367" i="3"/>
  <c r="O2366" i="3"/>
  <c r="O2365" i="3"/>
  <c r="O2364" i="3"/>
  <c r="O2363" i="3"/>
  <c r="O2362" i="3"/>
  <c r="O2361" i="3"/>
  <c r="O2360" i="3"/>
  <c r="O2359" i="3"/>
  <c r="O2358" i="3"/>
  <c r="O2357" i="3"/>
  <c r="O2356" i="3"/>
  <c r="O2355" i="3"/>
  <c r="O2354" i="3"/>
  <c r="O2353" i="3"/>
  <c r="O2352" i="3"/>
  <c r="O2351" i="3"/>
  <c r="O2350" i="3"/>
  <c r="O2349" i="3"/>
  <c r="O2348" i="3"/>
  <c r="O2347" i="3"/>
  <c r="O2346" i="3"/>
  <c r="O2345" i="3"/>
  <c r="O2344" i="3"/>
  <c r="O2343" i="3"/>
  <c r="O2342" i="3"/>
  <c r="O2341" i="3"/>
  <c r="O2340" i="3"/>
  <c r="O2339" i="3"/>
  <c r="O2338" i="3"/>
  <c r="O2337" i="3"/>
  <c r="O2336" i="3"/>
  <c r="O2335" i="3"/>
  <c r="O2334" i="3"/>
  <c r="O2333" i="3"/>
  <c r="O2332" i="3"/>
  <c r="O2331" i="3"/>
  <c r="O2330" i="3"/>
  <c r="O2329" i="3"/>
  <c r="O2328" i="3"/>
  <c r="O2327" i="3"/>
  <c r="O2326" i="3"/>
  <c r="O2325" i="3"/>
  <c r="O2324" i="3"/>
  <c r="O2323" i="3"/>
  <c r="O2322" i="3"/>
  <c r="O2321" i="3"/>
  <c r="O2320" i="3"/>
  <c r="O2319" i="3"/>
  <c r="O2318" i="3"/>
  <c r="O2317" i="3"/>
  <c r="O2316" i="3"/>
  <c r="O2315" i="3"/>
  <c r="O2314" i="3"/>
  <c r="O2313" i="3"/>
  <c r="O2312" i="3"/>
  <c r="O2311" i="3"/>
  <c r="O2310" i="3"/>
  <c r="O2309" i="3"/>
  <c r="O2308" i="3"/>
  <c r="O2307" i="3"/>
  <c r="O2306" i="3"/>
  <c r="O2305" i="3"/>
  <c r="O2304" i="3"/>
  <c r="O2303" i="3"/>
  <c r="O2302" i="3"/>
  <c r="O2301" i="3"/>
  <c r="O2300" i="3"/>
  <c r="O2299" i="3"/>
  <c r="O2298" i="3"/>
  <c r="O2297" i="3"/>
  <c r="O2296" i="3"/>
  <c r="O2295" i="3"/>
  <c r="O2294" i="3"/>
  <c r="O2293" i="3"/>
  <c r="O2292" i="3"/>
  <c r="O2291" i="3"/>
  <c r="O2290" i="3"/>
  <c r="O2289" i="3"/>
  <c r="O2288" i="3"/>
  <c r="O2287" i="3"/>
  <c r="O2286" i="3"/>
  <c r="O2285" i="3"/>
  <c r="O2284" i="3"/>
  <c r="O2283" i="3"/>
  <c r="O2282" i="3"/>
  <c r="O2281" i="3"/>
  <c r="O2280" i="3"/>
  <c r="O2279" i="3"/>
  <c r="O2278" i="3"/>
  <c r="O2277" i="3"/>
  <c r="O2276" i="3"/>
  <c r="O2275" i="3"/>
  <c r="O2274" i="3"/>
  <c r="O2273" i="3"/>
  <c r="O2272" i="3"/>
  <c r="O2271" i="3"/>
  <c r="O2270" i="3"/>
  <c r="O2269" i="3"/>
  <c r="O2268" i="3"/>
  <c r="O2267" i="3"/>
  <c r="O2266" i="3"/>
  <c r="O2265" i="3"/>
  <c r="O2264" i="3"/>
  <c r="O2263" i="3"/>
  <c r="O2262" i="3"/>
  <c r="O2261" i="3"/>
  <c r="O2260" i="3"/>
  <c r="O2259" i="3"/>
  <c r="O2258" i="3"/>
  <c r="O2257" i="3"/>
  <c r="O2256" i="3"/>
  <c r="O2255" i="3"/>
  <c r="O2254" i="3"/>
  <c r="O2253" i="3"/>
  <c r="O2252" i="3"/>
  <c r="O2251" i="3"/>
  <c r="O2250" i="3"/>
  <c r="O2249" i="3"/>
  <c r="O2248" i="3"/>
  <c r="O2247" i="3"/>
  <c r="O2246" i="3"/>
  <c r="O2245" i="3"/>
  <c r="O2244" i="3"/>
  <c r="O2243" i="3"/>
  <c r="O2242" i="3"/>
  <c r="O2241" i="3"/>
  <c r="O2240" i="3"/>
  <c r="O2239" i="3"/>
  <c r="O2238" i="3"/>
  <c r="O2237" i="3"/>
  <c r="O2236" i="3"/>
  <c r="O2235" i="3"/>
  <c r="O2234" i="3"/>
  <c r="O2233" i="3"/>
  <c r="O2232" i="3"/>
  <c r="O2231" i="3"/>
  <c r="O2230" i="3"/>
  <c r="O2229" i="3"/>
  <c r="O2228" i="3"/>
  <c r="O2227" i="3"/>
  <c r="O2226" i="3"/>
  <c r="O2225" i="3"/>
  <c r="O2224" i="3"/>
  <c r="O2223" i="3"/>
  <c r="O2222" i="3"/>
  <c r="O2221" i="3"/>
  <c r="O2220" i="3"/>
  <c r="O2219" i="3"/>
  <c r="O2218" i="3"/>
  <c r="O2217" i="3"/>
  <c r="O2216" i="3"/>
  <c r="O2215" i="3"/>
  <c r="O2214" i="3"/>
  <c r="O2213" i="3"/>
  <c r="O2212" i="3"/>
  <c r="O2211" i="3"/>
  <c r="O2210" i="3"/>
  <c r="O2209" i="3"/>
  <c r="O2208" i="3"/>
  <c r="O2207" i="3"/>
  <c r="O2206" i="3"/>
  <c r="O2205" i="3"/>
  <c r="O2204" i="3"/>
  <c r="O2203" i="3"/>
  <c r="O2202" i="3"/>
  <c r="O2201" i="3"/>
  <c r="O2200" i="3"/>
  <c r="O2199" i="3"/>
  <c r="O2198" i="3"/>
  <c r="O2197" i="3"/>
  <c r="O2196" i="3"/>
  <c r="O2195" i="3"/>
  <c r="O2194" i="3"/>
  <c r="O2193" i="3"/>
  <c r="O2192" i="3"/>
  <c r="O2191" i="3"/>
  <c r="O2190" i="3"/>
  <c r="O2189" i="3"/>
  <c r="O2188" i="3"/>
  <c r="O2187" i="3"/>
  <c r="O2186" i="3"/>
  <c r="O2185" i="3"/>
  <c r="O2184" i="3"/>
  <c r="O2183" i="3"/>
  <c r="O2182" i="3"/>
  <c r="O2181" i="3"/>
  <c r="O2180" i="3"/>
  <c r="O2179" i="3"/>
  <c r="O2178" i="3"/>
  <c r="O2177" i="3"/>
  <c r="O2176" i="3"/>
  <c r="O2175" i="3"/>
  <c r="O2174" i="3"/>
  <c r="O2173" i="3"/>
  <c r="O2172" i="3"/>
  <c r="O2171" i="3"/>
  <c r="O2170" i="3"/>
  <c r="O2169" i="3"/>
  <c r="O2168" i="3"/>
  <c r="O2167" i="3"/>
  <c r="O2166" i="3"/>
  <c r="O2165" i="3"/>
  <c r="O2164" i="3"/>
  <c r="O2163" i="3"/>
  <c r="O2162" i="3"/>
  <c r="O2161" i="3"/>
  <c r="O2160" i="3"/>
  <c r="O2159" i="3"/>
  <c r="O2158" i="3"/>
  <c r="O2157" i="3"/>
  <c r="O2156" i="3"/>
  <c r="O2155" i="3"/>
  <c r="O2154" i="3"/>
  <c r="O2153" i="3"/>
  <c r="O2152" i="3"/>
  <c r="O2151" i="3"/>
  <c r="O2150" i="3"/>
  <c r="O2149" i="3"/>
  <c r="O2148" i="3"/>
  <c r="O2147" i="3"/>
  <c r="O2146" i="3"/>
  <c r="O2145" i="3"/>
  <c r="O2144" i="3"/>
  <c r="O2143" i="3"/>
  <c r="O2142" i="3"/>
  <c r="O2141" i="3"/>
  <c r="O2140" i="3"/>
  <c r="O2139" i="3"/>
  <c r="O2138" i="3"/>
  <c r="O2137" i="3"/>
  <c r="O2136" i="3"/>
  <c r="O2135" i="3"/>
  <c r="O2134" i="3"/>
  <c r="O2133" i="3"/>
  <c r="O2132" i="3"/>
  <c r="O2131" i="3"/>
  <c r="O2130" i="3"/>
  <c r="O2129" i="3"/>
  <c r="O2128" i="3"/>
  <c r="O2127" i="3"/>
  <c r="O2126" i="3"/>
  <c r="O2125" i="3"/>
  <c r="O2124" i="3"/>
  <c r="O2123" i="3"/>
  <c r="O2122" i="3"/>
  <c r="O2121" i="3"/>
  <c r="O2120" i="3"/>
  <c r="O2119" i="3"/>
  <c r="O2118" i="3"/>
  <c r="O2117" i="3"/>
  <c r="O2116" i="3"/>
  <c r="O2115" i="3"/>
  <c r="O2114" i="3"/>
  <c r="O2113" i="3"/>
  <c r="O2112" i="3"/>
  <c r="O2111" i="3"/>
  <c r="O2110" i="3"/>
  <c r="O2109" i="3"/>
  <c r="O2108" i="3"/>
  <c r="O2107" i="3"/>
  <c r="O2106" i="3"/>
  <c r="O2105" i="3"/>
  <c r="O2104" i="3"/>
  <c r="O2103" i="3"/>
  <c r="O2102" i="3"/>
  <c r="O2101" i="3"/>
  <c r="O2100" i="3"/>
  <c r="O2099" i="3"/>
  <c r="O2098" i="3"/>
  <c r="O2097" i="3"/>
  <c r="O2096" i="3"/>
  <c r="O2095" i="3"/>
  <c r="O2094" i="3"/>
  <c r="O2093" i="3"/>
  <c r="O2092" i="3"/>
  <c r="O2091" i="3"/>
  <c r="O2090" i="3"/>
  <c r="O2089" i="3"/>
  <c r="O2088" i="3"/>
  <c r="O2087" i="3"/>
  <c r="O2086" i="3"/>
  <c r="O2085" i="3"/>
  <c r="O2084" i="3"/>
  <c r="O2083" i="3"/>
  <c r="O2082" i="3"/>
  <c r="O2081" i="3"/>
  <c r="O2080" i="3"/>
  <c r="O2079" i="3"/>
  <c r="O2078" i="3"/>
  <c r="O2077" i="3"/>
  <c r="O2076" i="3"/>
  <c r="O2075" i="3"/>
  <c r="O2074" i="3"/>
  <c r="O2073" i="3"/>
  <c r="O2072" i="3"/>
  <c r="O2071" i="3"/>
  <c r="O2070" i="3"/>
  <c r="O2069" i="3"/>
  <c r="O2068" i="3"/>
  <c r="O2067" i="3"/>
  <c r="O2066" i="3"/>
  <c r="O2065" i="3"/>
  <c r="O2064" i="3"/>
  <c r="O2063" i="3"/>
  <c r="O2062" i="3"/>
  <c r="O2061" i="3"/>
  <c r="O2060" i="3"/>
  <c r="O2059" i="3"/>
  <c r="O2058" i="3"/>
  <c r="O2057" i="3"/>
  <c r="O2056" i="3"/>
  <c r="O2055" i="3"/>
  <c r="O2054" i="3"/>
  <c r="O2053" i="3"/>
  <c r="O2052" i="3"/>
  <c r="O2051" i="3"/>
  <c r="O2050" i="3"/>
  <c r="O2049" i="3"/>
  <c r="O2048" i="3"/>
  <c r="O2047" i="3"/>
  <c r="O2046" i="3"/>
  <c r="O2045" i="3"/>
  <c r="O2044" i="3"/>
  <c r="O2043" i="3"/>
  <c r="O2042" i="3"/>
  <c r="O2041" i="3"/>
  <c r="O2040" i="3"/>
  <c r="O2039" i="3"/>
  <c r="O2038" i="3"/>
  <c r="O2037" i="3"/>
  <c r="O2036" i="3"/>
  <c r="O2035" i="3"/>
  <c r="O2034" i="3"/>
  <c r="O2033" i="3"/>
  <c r="O2032" i="3"/>
  <c r="O2031" i="3"/>
  <c r="O2030" i="3"/>
  <c r="O2029" i="3"/>
  <c r="O2028" i="3"/>
  <c r="O2027" i="3"/>
  <c r="O2026" i="3"/>
  <c r="O2025" i="3"/>
  <c r="O2024" i="3"/>
  <c r="O2023" i="3"/>
  <c r="O2022" i="3"/>
  <c r="O2021" i="3"/>
  <c r="O2020" i="3"/>
  <c r="O2019" i="3"/>
  <c r="O2018" i="3"/>
  <c r="O2017" i="3"/>
  <c r="O2016" i="3"/>
  <c r="O2015" i="3"/>
  <c r="O2014" i="3"/>
  <c r="O2013" i="3"/>
  <c r="O2012" i="3"/>
  <c r="O2011" i="3"/>
  <c r="O2010" i="3"/>
  <c r="O2009" i="3"/>
  <c r="O2008" i="3"/>
  <c r="O2007" i="3"/>
  <c r="O2006" i="3"/>
  <c r="O2005" i="3"/>
  <c r="O2004" i="3"/>
  <c r="O2003" i="3"/>
  <c r="O2002" i="3"/>
  <c r="O2001" i="3"/>
  <c r="O2000" i="3"/>
  <c r="O1999" i="3"/>
  <c r="O1998" i="3"/>
  <c r="O1997" i="3"/>
  <c r="O1996" i="3"/>
  <c r="O1995" i="3"/>
  <c r="O1994" i="3"/>
  <c r="O1993" i="3"/>
  <c r="O1992" i="3"/>
  <c r="O1991" i="3"/>
  <c r="O1990" i="3"/>
  <c r="O1989" i="3"/>
  <c r="O1988" i="3"/>
  <c r="O1987" i="3"/>
  <c r="O1986" i="3"/>
  <c r="O1985" i="3"/>
  <c r="O1984" i="3"/>
  <c r="O1983" i="3"/>
  <c r="O1982" i="3"/>
  <c r="O1981" i="3"/>
  <c r="O1980" i="3"/>
  <c r="O1979" i="3"/>
  <c r="O1978" i="3"/>
  <c r="O1977" i="3"/>
  <c r="O1976" i="3"/>
  <c r="O1975" i="3"/>
  <c r="O1974" i="3"/>
  <c r="O1973" i="3"/>
  <c r="O1972" i="3"/>
  <c r="O1971" i="3"/>
  <c r="O1970" i="3"/>
  <c r="O1969" i="3"/>
  <c r="O1968" i="3"/>
  <c r="O1967" i="3"/>
  <c r="O1966" i="3"/>
  <c r="O1965" i="3"/>
  <c r="O1964" i="3"/>
  <c r="O1963" i="3"/>
  <c r="O1962" i="3"/>
  <c r="O1961" i="3"/>
  <c r="O1960" i="3"/>
  <c r="O1959" i="3"/>
  <c r="O1958" i="3"/>
  <c r="O1957" i="3"/>
  <c r="O1956" i="3"/>
  <c r="O1955" i="3"/>
  <c r="O1954" i="3"/>
  <c r="O1953" i="3"/>
  <c r="O1952" i="3"/>
  <c r="O1951" i="3"/>
  <c r="O1950" i="3"/>
  <c r="O1949" i="3"/>
  <c r="O1948" i="3"/>
  <c r="O1947" i="3"/>
  <c r="O1946" i="3"/>
  <c r="O1945" i="3"/>
  <c r="O1944" i="3"/>
  <c r="O1943" i="3"/>
  <c r="O1942" i="3"/>
  <c r="O1941" i="3"/>
  <c r="O1940" i="3"/>
  <c r="O1939" i="3"/>
  <c r="O1938" i="3"/>
  <c r="O1937" i="3"/>
  <c r="O1936" i="3"/>
  <c r="O1935" i="3"/>
  <c r="O1934" i="3"/>
  <c r="O1933" i="3"/>
  <c r="O1932" i="3"/>
  <c r="O1931" i="3"/>
  <c r="O1930" i="3"/>
  <c r="O1929" i="3"/>
  <c r="O1928" i="3"/>
  <c r="O1927" i="3"/>
  <c r="O1926" i="3"/>
  <c r="O1925" i="3"/>
  <c r="O1924" i="3"/>
  <c r="O1923" i="3"/>
  <c r="O1922" i="3"/>
  <c r="O1921" i="3"/>
  <c r="O1920" i="3"/>
  <c r="O1919" i="3"/>
  <c r="O1918" i="3"/>
  <c r="O1917" i="3"/>
  <c r="O1916" i="3"/>
  <c r="O1915" i="3"/>
  <c r="O1914" i="3"/>
  <c r="O1913" i="3"/>
  <c r="O1912" i="3"/>
  <c r="O1911" i="3"/>
  <c r="O1910" i="3"/>
  <c r="O1909" i="3"/>
  <c r="O1908" i="3"/>
  <c r="O1907" i="3"/>
  <c r="O1906" i="3"/>
  <c r="O1905" i="3"/>
  <c r="O1904" i="3"/>
  <c r="O1903" i="3"/>
  <c r="O1902" i="3"/>
  <c r="O1901" i="3"/>
  <c r="O1900" i="3"/>
  <c r="O1899" i="3"/>
  <c r="O1898" i="3"/>
  <c r="O1897" i="3"/>
  <c r="O1896" i="3"/>
  <c r="O1895" i="3"/>
  <c r="O1894" i="3"/>
  <c r="O1893" i="3"/>
  <c r="O1892" i="3"/>
  <c r="O1891" i="3"/>
  <c r="O1890" i="3"/>
  <c r="O1889" i="3"/>
  <c r="O1888" i="3"/>
  <c r="O1887" i="3"/>
  <c r="O1886" i="3"/>
  <c r="O1885" i="3"/>
  <c r="O1884" i="3"/>
  <c r="O1883" i="3"/>
  <c r="O1882" i="3"/>
  <c r="O1881" i="3"/>
  <c r="O1880" i="3"/>
  <c r="O1879" i="3"/>
  <c r="O1878" i="3"/>
  <c r="O1877" i="3"/>
  <c r="O1876" i="3"/>
  <c r="O1875" i="3"/>
  <c r="O1874" i="3"/>
  <c r="O1873" i="3"/>
  <c r="O1872" i="3"/>
  <c r="O1871" i="3"/>
  <c r="O1870" i="3"/>
  <c r="O1869" i="3"/>
  <c r="O1868" i="3"/>
  <c r="O1867" i="3"/>
  <c r="O1866" i="3"/>
  <c r="O1865" i="3"/>
  <c r="O1864" i="3"/>
  <c r="O1863" i="3"/>
  <c r="O1862" i="3"/>
  <c r="O1861" i="3"/>
  <c r="O1860" i="3"/>
  <c r="O1859" i="3"/>
  <c r="O1858" i="3"/>
  <c r="O1857" i="3"/>
  <c r="O1856" i="3"/>
  <c r="O1855" i="3"/>
  <c r="O1854" i="3"/>
  <c r="O1853" i="3"/>
  <c r="O1852" i="3"/>
  <c r="O1851" i="3"/>
  <c r="O1850" i="3"/>
  <c r="O1849" i="3"/>
  <c r="O1848" i="3"/>
  <c r="O1847" i="3"/>
  <c r="O1846" i="3"/>
  <c r="O1845" i="3"/>
  <c r="O1844" i="3"/>
  <c r="O1843" i="3"/>
  <c r="O1842" i="3"/>
  <c r="O1841" i="3"/>
  <c r="O1840" i="3"/>
  <c r="O1839" i="3"/>
  <c r="O1838" i="3"/>
  <c r="O1837" i="3"/>
  <c r="O1836" i="3"/>
  <c r="O1835" i="3"/>
  <c r="O1834" i="3"/>
  <c r="O1833" i="3"/>
  <c r="O1832" i="3"/>
  <c r="O1831" i="3"/>
  <c r="O1830" i="3"/>
  <c r="O1829" i="3"/>
  <c r="O1828" i="3"/>
  <c r="O1827" i="3"/>
  <c r="O1826" i="3"/>
  <c r="O1825" i="3"/>
  <c r="O1824" i="3"/>
  <c r="O1823" i="3"/>
  <c r="O1822" i="3"/>
  <c r="O1821" i="3"/>
  <c r="O1820" i="3"/>
  <c r="O1819" i="3"/>
  <c r="O1818" i="3"/>
  <c r="O1817" i="3"/>
  <c r="O1816" i="3"/>
  <c r="O1815" i="3"/>
  <c r="O1814" i="3"/>
  <c r="O1813" i="3"/>
  <c r="O1812" i="3"/>
  <c r="O1811" i="3"/>
  <c r="O1810" i="3"/>
  <c r="O1809" i="3"/>
  <c r="O1808" i="3"/>
  <c r="O1807" i="3"/>
  <c r="O1806" i="3"/>
  <c r="O1805" i="3"/>
  <c r="O1804" i="3"/>
  <c r="O1803" i="3"/>
  <c r="O1802" i="3"/>
  <c r="O1801" i="3"/>
  <c r="O1800" i="3"/>
  <c r="O1799" i="3"/>
  <c r="O1798" i="3"/>
  <c r="O1797" i="3"/>
  <c r="O1796" i="3"/>
  <c r="O1795" i="3"/>
  <c r="O1794" i="3"/>
  <c r="O1793" i="3"/>
  <c r="O1792" i="3"/>
  <c r="O1791" i="3"/>
  <c r="O1790" i="3"/>
  <c r="O1789" i="3"/>
  <c r="O1788" i="3"/>
  <c r="O1787" i="3"/>
  <c r="O1786" i="3"/>
  <c r="O1785" i="3"/>
  <c r="O1784" i="3"/>
  <c r="O1783" i="3"/>
  <c r="O1782" i="3"/>
  <c r="O1781" i="3"/>
  <c r="O1780" i="3"/>
  <c r="O1779" i="3"/>
  <c r="O1778" i="3"/>
  <c r="O1777" i="3"/>
  <c r="O1776" i="3"/>
  <c r="O1775" i="3"/>
  <c r="O1774" i="3"/>
  <c r="O1773" i="3"/>
  <c r="O1772" i="3"/>
  <c r="O1771" i="3"/>
  <c r="O1770" i="3"/>
  <c r="O1769" i="3"/>
  <c r="O1768" i="3"/>
  <c r="O1767" i="3"/>
  <c r="O1766" i="3"/>
  <c r="O1765" i="3"/>
  <c r="O1764" i="3"/>
  <c r="O1763" i="3"/>
  <c r="O1762" i="3"/>
  <c r="O1761" i="3"/>
  <c r="O1760" i="3"/>
  <c r="O1759" i="3"/>
  <c r="O1758" i="3"/>
  <c r="O1757" i="3"/>
  <c r="O1756" i="3"/>
  <c r="O1755" i="3"/>
  <c r="O1754" i="3"/>
  <c r="O1753" i="3"/>
  <c r="O1752" i="3"/>
  <c r="O1751" i="3"/>
  <c r="O1750" i="3"/>
  <c r="O1749" i="3"/>
  <c r="O1748" i="3"/>
  <c r="O1747" i="3"/>
  <c r="O1746" i="3"/>
  <c r="O1745" i="3"/>
  <c r="O1744" i="3"/>
  <c r="O1743" i="3"/>
  <c r="O1742" i="3"/>
  <c r="O1741" i="3"/>
  <c r="O1740" i="3"/>
  <c r="O1739" i="3"/>
  <c r="O1738" i="3"/>
  <c r="O1737" i="3"/>
  <c r="O1736" i="3"/>
  <c r="O1735" i="3"/>
  <c r="O1734" i="3"/>
  <c r="O1733" i="3"/>
  <c r="O1732" i="3"/>
  <c r="O1731" i="3"/>
  <c r="O1730" i="3"/>
  <c r="O1729" i="3"/>
  <c r="O1728" i="3"/>
  <c r="O1727" i="3"/>
  <c r="O1726" i="3"/>
  <c r="O1725" i="3"/>
  <c r="O1724" i="3"/>
  <c r="O1723" i="3"/>
  <c r="O1722" i="3"/>
  <c r="O1721" i="3"/>
  <c r="O1720" i="3"/>
  <c r="O1719" i="3"/>
  <c r="O1718" i="3"/>
  <c r="O1717" i="3"/>
  <c r="O1716" i="3"/>
  <c r="O1715" i="3"/>
  <c r="O1714" i="3"/>
  <c r="O1713" i="3"/>
  <c r="O1712" i="3"/>
  <c r="O1711" i="3"/>
  <c r="O1710" i="3"/>
  <c r="O1709" i="3"/>
  <c r="O1708" i="3"/>
  <c r="O1707" i="3"/>
  <c r="O1706" i="3"/>
  <c r="O1705" i="3"/>
  <c r="O1704" i="3"/>
  <c r="O1703" i="3"/>
  <c r="O1702" i="3"/>
  <c r="O1701" i="3"/>
  <c r="O1700" i="3"/>
  <c r="O1699" i="3"/>
  <c r="O1698" i="3"/>
  <c r="O1697" i="3"/>
  <c r="O1696" i="3"/>
  <c r="O1695" i="3"/>
  <c r="O1694" i="3"/>
  <c r="O1693" i="3"/>
  <c r="O1692" i="3"/>
  <c r="O1691" i="3"/>
  <c r="O1690" i="3"/>
  <c r="O1689" i="3"/>
  <c r="O1688" i="3"/>
  <c r="O1687" i="3"/>
  <c r="O1686" i="3"/>
  <c r="O1685" i="3"/>
  <c r="O1684" i="3"/>
  <c r="O1683" i="3"/>
  <c r="O1682" i="3"/>
  <c r="O1681" i="3"/>
  <c r="O1680" i="3"/>
  <c r="O1679" i="3"/>
  <c r="O1678" i="3"/>
  <c r="O1677" i="3"/>
  <c r="O1676" i="3"/>
  <c r="O1675" i="3"/>
  <c r="O1674" i="3"/>
  <c r="O1673" i="3"/>
  <c r="O1672" i="3"/>
  <c r="O1671" i="3"/>
  <c r="O1670" i="3"/>
  <c r="O1669" i="3"/>
  <c r="O1668" i="3"/>
  <c r="O1667" i="3"/>
  <c r="O1666" i="3"/>
  <c r="O1665" i="3"/>
  <c r="O1664" i="3"/>
  <c r="O1663" i="3"/>
  <c r="O1662" i="3"/>
  <c r="O1661" i="3"/>
  <c r="O1660" i="3"/>
  <c r="O1659" i="3"/>
  <c r="O1658" i="3"/>
  <c r="O1657" i="3"/>
  <c r="O1656" i="3"/>
  <c r="O1655" i="3"/>
  <c r="O1654" i="3"/>
  <c r="O1653" i="3"/>
  <c r="O1652" i="3"/>
  <c r="O1651" i="3"/>
  <c r="O1650" i="3"/>
  <c r="O1649" i="3"/>
  <c r="O1648" i="3"/>
  <c r="O1647" i="3"/>
  <c r="O1646" i="3"/>
  <c r="O1645" i="3"/>
  <c r="O1644" i="3"/>
  <c r="O1643" i="3"/>
  <c r="O1642" i="3"/>
  <c r="O1641" i="3"/>
  <c r="O1640" i="3"/>
  <c r="O1639" i="3"/>
  <c r="O1638" i="3"/>
  <c r="O1637" i="3"/>
  <c r="O1636" i="3"/>
  <c r="O1635" i="3"/>
  <c r="O1634" i="3"/>
  <c r="O1633" i="3"/>
  <c r="O1632" i="3"/>
  <c r="O1631" i="3"/>
  <c r="O1630" i="3"/>
  <c r="O1629" i="3"/>
  <c r="O1628" i="3"/>
  <c r="O1627" i="3"/>
  <c r="O1626" i="3"/>
  <c r="O1625" i="3"/>
  <c r="O1624" i="3"/>
  <c r="O1623" i="3"/>
  <c r="O1622" i="3"/>
  <c r="O1621" i="3"/>
  <c r="O1620" i="3"/>
  <c r="O1619" i="3"/>
  <c r="O1618" i="3"/>
  <c r="O1617" i="3"/>
  <c r="O1616" i="3"/>
  <c r="O1615" i="3"/>
  <c r="O1614" i="3"/>
  <c r="O1613" i="3"/>
  <c r="O1612" i="3"/>
  <c r="O1611" i="3"/>
  <c r="O1610" i="3"/>
  <c r="O1609" i="3"/>
  <c r="O1608" i="3"/>
  <c r="O1607" i="3"/>
  <c r="O1606" i="3"/>
  <c r="O1605" i="3"/>
  <c r="O1604" i="3"/>
  <c r="O1603" i="3"/>
  <c r="O1602" i="3"/>
  <c r="O1601" i="3"/>
  <c r="O1600" i="3"/>
  <c r="O1599" i="3"/>
  <c r="O1598" i="3"/>
  <c r="O1597" i="3"/>
  <c r="O1596" i="3"/>
  <c r="O1595" i="3"/>
  <c r="O1594" i="3"/>
  <c r="O1593" i="3"/>
  <c r="O1592" i="3"/>
  <c r="O1591" i="3"/>
  <c r="O1590" i="3"/>
  <c r="O1589" i="3"/>
  <c r="O1588" i="3"/>
  <c r="O1587" i="3"/>
  <c r="O1586" i="3"/>
  <c r="O1585" i="3"/>
  <c r="O1584" i="3"/>
  <c r="O1583" i="3"/>
  <c r="O1582" i="3"/>
  <c r="O1581" i="3"/>
  <c r="O1580" i="3"/>
  <c r="O1579" i="3"/>
  <c r="O1578" i="3"/>
  <c r="O1577" i="3"/>
  <c r="O1576" i="3"/>
  <c r="O1575" i="3"/>
  <c r="O1574" i="3"/>
  <c r="O1573" i="3"/>
  <c r="O1572" i="3"/>
  <c r="O1571" i="3"/>
  <c r="O1570" i="3"/>
  <c r="O1569" i="3"/>
  <c r="O1568" i="3"/>
  <c r="O1567" i="3"/>
  <c r="O1566" i="3"/>
  <c r="O1565" i="3"/>
  <c r="O1564" i="3"/>
  <c r="O1563" i="3"/>
  <c r="O1562" i="3"/>
  <c r="O1561" i="3"/>
  <c r="O1560" i="3"/>
  <c r="O1559" i="3"/>
  <c r="O1558" i="3"/>
  <c r="O1557" i="3"/>
  <c r="O1556" i="3"/>
  <c r="O1555" i="3"/>
  <c r="O1554" i="3"/>
  <c r="O1553" i="3"/>
  <c r="O1552" i="3"/>
  <c r="O1551" i="3"/>
  <c r="O1550" i="3"/>
  <c r="O1549" i="3"/>
  <c r="O1548" i="3"/>
  <c r="O1547" i="3"/>
  <c r="O1546" i="3"/>
  <c r="O1545" i="3"/>
  <c r="O1544" i="3"/>
  <c r="O1543" i="3"/>
  <c r="O1542" i="3"/>
  <c r="O1541" i="3"/>
  <c r="O1540" i="3"/>
  <c r="O1539" i="3"/>
  <c r="O1538" i="3"/>
  <c r="O1537" i="3"/>
  <c r="O1536" i="3"/>
  <c r="O1535" i="3"/>
  <c r="O1534" i="3"/>
  <c r="O1533" i="3"/>
  <c r="O1532" i="3"/>
  <c r="O1531" i="3"/>
  <c r="O1530" i="3"/>
  <c r="O1529" i="3"/>
  <c r="O1528" i="3"/>
  <c r="O1527" i="3"/>
  <c r="O1526" i="3"/>
  <c r="O1525" i="3"/>
  <c r="O1524" i="3"/>
  <c r="O1523" i="3"/>
  <c r="O1522" i="3"/>
  <c r="O1521" i="3"/>
  <c r="O1520" i="3"/>
  <c r="O1519" i="3"/>
  <c r="O1518" i="3"/>
  <c r="O1517" i="3"/>
  <c r="O1516" i="3"/>
  <c r="O1515" i="3"/>
  <c r="O1514" i="3"/>
  <c r="O1513" i="3"/>
  <c r="O1512" i="3"/>
  <c r="O1511" i="3"/>
  <c r="O1510" i="3"/>
  <c r="O1509" i="3"/>
  <c r="O1508" i="3"/>
  <c r="O1507" i="3"/>
  <c r="O1506" i="3"/>
  <c r="O1505" i="3"/>
  <c r="O1504" i="3"/>
  <c r="O1503" i="3"/>
  <c r="O1502" i="3"/>
  <c r="O1501" i="3"/>
  <c r="O1500" i="3"/>
  <c r="O1499" i="3"/>
  <c r="O1498" i="3"/>
  <c r="O1497" i="3"/>
  <c r="O1496" i="3"/>
  <c r="O1495" i="3"/>
  <c r="O1494" i="3"/>
  <c r="O1493" i="3"/>
  <c r="O1492" i="3"/>
  <c r="O1491" i="3"/>
  <c r="O1490" i="3"/>
  <c r="O1489" i="3"/>
  <c r="O1488" i="3"/>
  <c r="O1487" i="3"/>
  <c r="O1486" i="3"/>
  <c r="O1485" i="3"/>
  <c r="O1484" i="3"/>
  <c r="O1483" i="3"/>
  <c r="O1482" i="3"/>
  <c r="O1481" i="3"/>
  <c r="O1480" i="3"/>
  <c r="O1479" i="3"/>
  <c r="O1478" i="3"/>
  <c r="O1477" i="3"/>
  <c r="O1476" i="3"/>
  <c r="O1475" i="3"/>
  <c r="O1474" i="3"/>
  <c r="O1473" i="3"/>
  <c r="O1472" i="3"/>
  <c r="O1471" i="3"/>
  <c r="O1470" i="3"/>
  <c r="O1469" i="3"/>
  <c r="O1468" i="3"/>
  <c r="O1467" i="3"/>
  <c r="O1466" i="3"/>
  <c r="O1465" i="3"/>
  <c r="O1464" i="3"/>
  <c r="O1463" i="3"/>
  <c r="O1462" i="3"/>
  <c r="O1461" i="3"/>
  <c r="O1460" i="3"/>
  <c r="O1459" i="3"/>
  <c r="O1458" i="3"/>
  <c r="O1457" i="3"/>
  <c r="O1456" i="3"/>
  <c r="O1455" i="3"/>
  <c r="O1454" i="3"/>
  <c r="O1453" i="3"/>
  <c r="O1452" i="3"/>
  <c r="O1451" i="3"/>
  <c r="O1450" i="3"/>
  <c r="O1449" i="3"/>
  <c r="O1448" i="3"/>
  <c r="O1447" i="3"/>
  <c r="O1446" i="3"/>
  <c r="O1445" i="3"/>
  <c r="O1444" i="3"/>
  <c r="O1443" i="3"/>
  <c r="O1442" i="3"/>
  <c r="O1441" i="3"/>
  <c r="O1440" i="3"/>
  <c r="O1439" i="3"/>
  <c r="O1438" i="3"/>
  <c r="O1437" i="3"/>
  <c r="O1436" i="3"/>
  <c r="O1435" i="3"/>
  <c r="O1434" i="3"/>
  <c r="O1433" i="3"/>
  <c r="O1432" i="3"/>
  <c r="O1431" i="3"/>
  <c r="O1430" i="3"/>
  <c r="O1429" i="3"/>
  <c r="O1428" i="3"/>
  <c r="O1427" i="3"/>
  <c r="O1426" i="3"/>
  <c r="O1425" i="3"/>
  <c r="O1424" i="3"/>
  <c r="O1423" i="3"/>
  <c r="O1422" i="3"/>
  <c r="O1421" i="3"/>
  <c r="O1420" i="3"/>
  <c r="O1419" i="3"/>
  <c r="O1418" i="3"/>
  <c r="O1417" i="3"/>
  <c r="O1416" i="3"/>
  <c r="O1415" i="3"/>
  <c r="O1414" i="3"/>
  <c r="O1413" i="3"/>
  <c r="O1412" i="3"/>
  <c r="O1411" i="3"/>
  <c r="O1410" i="3"/>
  <c r="O1409" i="3"/>
  <c r="O1408" i="3"/>
  <c r="O1407" i="3"/>
  <c r="O1406" i="3"/>
  <c r="O1405" i="3"/>
  <c r="O1404" i="3"/>
  <c r="O1403" i="3"/>
  <c r="O1402" i="3"/>
  <c r="O1401" i="3"/>
  <c r="O1400" i="3"/>
  <c r="O1399" i="3"/>
  <c r="O1398" i="3"/>
  <c r="O1397" i="3"/>
  <c r="O1396" i="3"/>
  <c r="O1395" i="3"/>
  <c r="O1394" i="3"/>
  <c r="O1393" i="3"/>
  <c r="O1392" i="3"/>
  <c r="O1391" i="3"/>
  <c r="O1390" i="3"/>
  <c r="O1389" i="3"/>
  <c r="O1388" i="3"/>
  <c r="O1387" i="3"/>
  <c r="O1386" i="3"/>
  <c r="O1385" i="3"/>
  <c r="O1384" i="3"/>
  <c r="O1383" i="3"/>
  <c r="O1382" i="3"/>
  <c r="O1381" i="3"/>
  <c r="O1380" i="3"/>
  <c r="O1379" i="3"/>
  <c r="O1378" i="3"/>
  <c r="O1377" i="3"/>
  <c r="O1376" i="3"/>
  <c r="O1375" i="3"/>
  <c r="O1374" i="3"/>
  <c r="O1373" i="3"/>
  <c r="O1372" i="3"/>
  <c r="O1371" i="3"/>
  <c r="O1370" i="3"/>
  <c r="O1369" i="3"/>
  <c r="O1368" i="3"/>
  <c r="O1367" i="3"/>
  <c r="O1366" i="3"/>
  <c r="O1365" i="3"/>
  <c r="O1364" i="3"/>
  <c r="O1363" i="3"/>
  <c r="O1362" i="3"/>
  <c r="O1361" i="3"/>
  <c r="O1360" i="3"/>
  <c r="O1359" i="3"/>
  <c r="O1358" i="3"/>
  <c r="O1357" i="3"/>
  <c r="O1356" i="3"/>
  <c r="O1355" i="3"/>
  <c r="O1354" i="3"/>
  <c r="O1353" i="3"/>
  <c r="O1352" i="3"/>
  <c r="O1351" i="3"/>
  <c r="O1350" i="3"/>
  <c r="O1349" i="3"/>
  <c r="O1348" i="3"/>
  <c r="O1347" i="3"/>
  <c r="O1346" i="3"/>
  <c r="O1345" i="3"/>
  <c r="O1344" i="3"/>
  <c r="O1343" i="3"/>
  <c r="O1342" i="3"/>
  <c r="O1341" i="3"/>
  <c r="O1340" i="3"/>
  <c r="O1339" i="3"/>
  <c r="O1338" i="3"/>
  <c r="O1337" i="3"/>
  <c r="O1336" i="3"/>
  <c r="O1335" i="3"/>
  <c r="O1334" i="3"/>
  <c r="O1333" i="3"/>
  <c r="O1332" i="3"/>
  <c r="O1331" i="3"/>
  <c r="O1330" i="3"/>
  <c r="O1329" i="3"/>
  <c r="O1328" i="3"/>
  <c r="O1327" i="3"/>
  <c r="O1326" i="3"/>
  <c r="O1325" i="3"/>
  <c r="O1324" i="3"/>
  <c r="O1323" i="3"/>
  <c r="O1322" i="3"/>
  <c r="O1321" i="3"/>
  <c r="O1320" i="3"/>
  <c r="O1319" i="3"/>
  <c r="O1318" i="3"/>
  <c r="O1317" i="3"/>
  <c r="O1316" i="3"/>
  <c r="O1315" i="3"/>
  <c r="O1314" i="3"/>
  <c r="O1313" i="3"/>
  <c r="O1312" i="3"/>
  <c r="O1311" i="3"/>
  <c r="O1310" i="3"/>
  <c r="O1309" i="3"/>
  <c r="O1308" i="3"/>
  <c r="O1307" i="3"/>
  <c r="O1306" i="3"/>
  <c r="O1305" i="3"/>
  <c r="O1304" i="3"/>
  <c r="O1303" i="3"/>
  <c r="O1302" i="3"/>
  <c r="O1301" i="3"/>
  <c r="O1300" i="3"/>
  <c r="O1299" i="3"/>
  <c r="O1298" i="3"/>
  <c r="O1297" i="3"/>
  <c r="O1296" i="3"/>
  <c r="O1295" i="3"/>
  <c r="O1294" i="3"/>
  <c r="O1293" i="3"/>
  <c r="O1292" i="3"/>
  <c r="O1291" i="3"/>
  <c r="O1290" i="3"/>
  <c r="O1289" i="3"/>
  <c r="O1288" i="3"/>
  <c r="O1287" i="3"/>
  <c r="O1286" i="3"/>
  <c r="O1285" i="3"/>
  <c r="O1284" i="3"/>
  <c r="O1283" i="3"/>
  <c r="O1282" i="3"/>
  <c r="O1281" i="3"/>
  <c r="O1280" i="3"/>
  <c r="O1279" i="3"/>
  <c r="O1278" i="3"/>
  <c r="O1277" i="3"/>
  <c r="O1276" i="3"/>
  <c r="O1275" i="3"/>
  <c r="O1274" i="3"/>
  <c r="O1273" i="3"/>
  <c r="O1272" i="3"/>
  <c r="O1271" i="3"/>
  <c r="O1270" i="3"/>
  <c r="O1269" i="3"/>
  <c r="O1268" i="3"/>
  <c r="O1267" i="3"/>
  <c r="O1266" i="3"/>
  <c r="O1265" i="3"/>
  <c r="O1264" i="3"/>
  <c r="O1263" i="3"/>
  <c r="O1262" i="3"/>
  <c r="O1261" i="3"/>
  <c r="O1260" i="3"/>
  <c r="O1259" i="3"/>
  <c r="O1258" i="3"/>
  <c r="O1257" i="3"/>
  <c r="O1256" i="3"/>
  <c r="O1255" i="3"/>
  <c r="O1254" i="3"/>
  <c r="O1253" i="3"/>
  <c r="O1252" i="3"/>
  <c r="O1251" i="3"/>
  <c r="O1250" i="3"/>
  <c r="O1249" i="3"/>
  <c r="O1248" i="3"/>
  <c r="O1247" i="3"/>
  <c r="O1246" i="3"/>
  <c r="O1245" i="3"/>
  <c r="O1244" i="3"/>
  <c r="O1243" i="3"/>
  <c r="O1242" i="3"/>
  <c r="O1241" i="3"/>
  <c r="O1240" i="3"/>
  <c r="O1239" i="3"/>
  <c r="O1238" i="3"/>
  <c r="O1237" i="3"/>
  <c r="O1236" i="3"/>
  <c r="O1235" i="3"/>
  <c r="O1234" i="3"/>
  <c r="O1233" i="3"/>
  <c r="O1232" i="3"/>
  <c r="O1231" i="3"/>
  <c r="O1230" i="3"/>
  <c r="O1229" i="3"/>
  <c r="O1228" i="3"/>
  <c r="O1227" i="3"/>
  <c r="O1226" i="3"/>
  <c r="O1225" i="3"/>
  <c r="O1224" i="3"/>
  <c r="O1223" i="3"/>
  <c r="O1222" i="3"/>
  <c r="O1221" i="3"/>
  <c r="O1220" i="3"/>
  <c r="O1219" i="3"/>
  <c r="O1218" i="3"/>
  <c r="O1217" i="3"/>
  <c r="O1216" i="3"/>
  <c r="O1215" i="3"/>
  <c r="O1214" i="3"/>
  <c r="O1213" i="3"/>
  <c r="O1212" i="3"/>
  <c r="O1211" i="3"/>
  <c r="O1210" i="3"/>
  <c r="O1209" i="3"/>
  <c r="O1208" i="3"/>
  <c r="O1207" i="3"/>
  <c r="O1206" i="3"/>
  <c r="O1205" i="3"/>
  <c r="O1204" i="3"/>
  <c r="O1203" i="3"/>
  <c r="O1202" i="3"/>
  <c r="O1201" i="3"/>
  <c r="O1200" i="3"/>
  <c r="O1199" i="3"/>
  <c r="O1198" i="3"/>
  <c r="O1197" i="3"/>
  <c r="O1196" i="3"/>
  <c r="O1195" i="3"/>
  <c r="O1194" i="3"/>
  <c r="O1193" i="3"/>
  <c r="O1192" i="3"/>
  <c r="O1191" i="3"/>
  <c r="O1190" i="3"/>
  <c r="O1189" i="3"/>
  <c r="O1188" i="3"/>
  <c r="O1187" i="3"/>
  <c r="O1186" i="3"/>
  <c r="O1185" i="3"/>
  <c r="O1184" i="3"/>
  <c r="O1183" i="3"/>
  <c r="O1182" i="3"/>
  <c r="O1181" i="3"/>
  <c r="O1180" i="3"/>
  <c r="O1179" i="3"/>
  <c r="O1178" i="3"/>
  <c r="O1177" i="3"/>
  <c r="O1176" i="3"/>
  <c r="O1175" i="3"/>
  <c r="O1174" i="3"/>
  <c r="O1173" i="3"/>
  <c r="O1172" i="3"/>
  <c r="O1171" i="3"/>
  <c r="O1170" i="3"/>
  <c r="O1169" i="3"/>
  <c r="O1168" i="3"/>
  <c r="O1167" i="3"/>
  <c r="O1166" i="3"/>
  <c r="O1165" i="3"/>
  <c r="O1164" i="3"/>
  <c r="O1163" i="3"/>
  <c r="O1162" i="3"/>
  <c r="O1161" i="3"/>
  <c r="O1160" i="3"/>
  <c r="O1159" i="3"/>
  <c r="O1158" i="3"/>
  <c r="O1157" i="3"/>
  <c r="O1156" i="3"/>
  <c r="O1155" i="3"/>
  <c r="O1154" i="3"/>
  <c r="O1153" i="3"/>
  <c r="O1152" i="3"/>
  <c r="O1151" i="3"/>
  <c r="O1150" i="3"/>
  <c r="O1149" i="3"/>
  <c r="O1148" i="3"/>
  <c r="O1147" i="3"/>
  <c r="O1146" i="3"/>
  <c r="O1145" i="3"/>
  <c r="O1144" i="3"/>
  <c r="O1143" i="3"/>
  <c r="O1142" i="3"/>
  <c r="O1141" i="3"/>
  <c r="O1140" i="3"/>
  <c r="O1139" i="3"/>
  <c r="O1138" i="3"/>
  <c r="O1137" i="3"/>
  <c r="O1136" i="3"/>
  <c r="O1135" i="3"/>
  <c r="O1134" i="3"/>
  <c r="O1133" i="3"/>
  <c r="O1132" i="3"/>
  <c r="O1131" i="3"/>
  <c r="O1130" i="3"/>
  <c r="O1129" i="3"/>
  <c r="O1128" i="3"/>
  <c r="O1127" i="3"/>
  <c r="O1126" i="3"/>
  <c r="O1125" i="3"/>
  <c r="O1124" i="3"/>
  <c r="O1123" i="3"/>
  <c r="O1122" i="3"/>
  <c r="O1121" i="3"/>
  <c r="O1120" i="3"/>
  <c r="O1119" i="3"/>
  <c r="O1118" i="3"/>
  <c r="O1117" i="3"/>
  <c r="O1116" i="3"/>
  <c r="O1115" i="3"/>
  <c r="O1114" i="3"/>
  <c r="O1113" i="3"/>
  <c r="O1112" i="3"/>
  <c r="O1111" i="3"/>
  <c r="O1110" i="3"/>
  <c r="O1109" i="3"/>
  <c r="O1108" i="3"/>
  <c r="O1107" i="3"/>
  <c r="O1106" i="3"/>
  <c r="O1105" i="3"/>
  <c r="O1104" i="3"/>
  <c r="O1103" i="3"/>
  <c r="O1102" i="3"/>
  <c r="O1101" i="3"/>
  <c r="O1100" i="3"/>
  <c r="O1099" i="3"/>
  <c r="O1098" i="3"/>
  <c r="O1097" i="3"/>
  <c r="O1096" i="3"/>
  <c r="O1095" i="3"/>
  <c r="O1094" i="3"/>
  <c r="O1093" i="3"/>
  <c r="O1092" i="3"/>
  <c r="O1091" i="3"/>
  <c r="O1090" i="3"/>
  <c r="O1089" i="3"/>
  <c r="O1088" i="3"/>
  <c r="O1087" i="3"/>
  <c r="O1086" i="3"/>
  <c r="O1085" i="3"/>
  <c r="O1084" i="3"/>
  <c r="O1083" i="3"/>
  <c r="O1082" i="3"/>
  <c r="O1081" i="3"/>
  <c r="O1080" i="3"/>
  <c r="O1079" i="3"/>
  <c r="O1078" i="3"/>
  <c r="O1077" i="3"/>
  <c r="O1076" i="3"/>
  <c r="O1075" i="3"/>
  <c r="O1074" i="3"/>
  <c r="O1073" i="3"/>
  <c r="O1072" i="3"/>
  <c r="O1071" i="3"/>
  <c r="O1070" i="3"/>
  <c r="O1069" i="3"/>
  <c r="O1068" i="3"/>
  <c r="O1067" i="3"/>
  <c r="O1066" i="3"/>
  <c r="O1065" i="3"/>
  <c r="O1064" i="3"/>
  <c r="O1063" i="3"/>
  <c r="O1062" i="3"/>
  <c r="O1061" i="3"/>
  <c r="O1060" i="3"/>
  <c r="O1059" i="3"/>
  <c r="O1058" i="3"/>
  <c r="O1057" i="3"/>
  <c r="O1056" i="3"/>
  <c r="O1055" i="3"/>
  <c r="O1054" i="3"/>
  <c r="O1053" i="3"/>
  <c r="O1052" i="3"/>
  <c r="O1051" i="3"/>
  <c r="O1050" i="3"/>
  <c r="O1049" i="3"/>
  <c r="O1048" i="3"/>
  <c r="O1047" i="3"/>
  <c r="O1046" i="3"/>
  <c r="O1045" i="3"/>
  <c r="O1044" i="3"/>
  <c r="O1043" i="3"/>
  <c r="O1042" i="3"/>
  <c r="O1041" i="3"/>
  <c r="O1040" i="3"/>
  <c r="O1039" i="3"/>
  <c r="O1038" i="3"/>
  <c r="O1037" i="3"/>
  <c r="O1036" i="3"/>
  <c r="O1035" i="3"/>
  <c r="O1034" i="3"/>
  <c r="O1033" i="3"/>
  <c r="O1032" i="3"/>
  <c r="O1031" i="3"/>
  <c r="O1030" i="3"/>
  <c r="O1029" i="3"/>
  <c r="O1028" i="3"/>
  <c r="O1027" i="3"/>
  <c r="O1026" i="3"/>
  <c r="O1025" i="3"/>
  <c r="O1024" i="3"/>
  <c r="O1023" i="3"/>
  <c r="O1022" i="3"/>
  <c r="O1021" i="3"/>
  <c r="O1020" i="3"/>
  <c r="O1019" i="3"/>
  <c r="O1018" i="3"/>
  <c r="O1017" i="3"/>
  <c r="O1016" i="3"/>
  <c r="O1015" i="3"/>
  <c r="O1014" i="3"/>
  <c r="O1013" i="3"/>
  <c r="O1012" i="3"/>
  <c r="O1011" i="3"/>
  <c r="O1010" i="3"/>
  <c r="O1009" i="3"/>
  <c r="O1008" i="3"/>
  <c r="O1007" i="3"/>
  <c r="O1006" i="3"/>
  <c r="O1005" i="3"/>
  <c r="O1004" i="3"/>
  <c r="O1003" i="3"/>
  <c r="O1002" i="3"/>
  <c r="O1001" i="3"/>
  <c r="O1000" i="3"/>
  <c r="O999" i="3"/>
  <c r="O998" i="3"/>
  <c r="O997" i="3"/>
  <c r="O996" i="3"/>
  <c r="O995" i="3"/>
  <c r="O994" i="3"/>
  <c r="O993" i="3"/>
  <c r="O992" i="3"/>
  <c r="O991" i="3"/>
  <c r="O990" i="3"/>
  <c r="O989" i="3"/>
  <c r="O988" i="3"/>
  <c r="O987" i="3"/>
  <c r="O986" i="3"/>
  <c r="O985" i="3"/>
  <c r="O984" i="3"/>
  <c r="O983" i="3"/>
  <c r="O982" i="3"/>
  <c r="O981" i="3"/>
  <c r="O980" i="3"/>
  <c r="O979" i="3"/>
  <c r="O978" i="3"/>
  <c r="O977" i="3"/>
  <c r="O976" i="3"/>
  <c r="O975" i="3"/>
  <c r="O974" i="3"/>
  <c r="O973" i="3"/>
  <c r="O972" i="3"/>
  <c r="O971" i="3"/>
  <c r="O970" i="3"/>
  <c r="O969" i="3"/>
  <c r="O968" i="3"/>
  <c r="O967" i="3"/>
  <c r="O966" i="3"/>
  <c r="O965" i="3"/>
  <c r="O964" i="3"/>
  <c r="O963" i="3"/>
  <c r="O962" i="3"/>
  <c r="O961" i="3"/>
  <c r="O960" i="3"/>
  <c r="O959" i="3"/>
  <c r="O958" i="3"/>
  <c r="O957" i="3"/>
  <c r="O956" i="3"/>
  <c r="O955" i="3"/>
  <c r="O954" i="3"/>
  <c r="O953" i="3"/>
  <c r="O952" i="3"/>
  <c r="O951" i="3"/>
  <c r="O950" i="3"/>
  <c r="O949" i="3"/>
  <c r="O948" i="3"/>
  <c r="O947" i="3"/>
  <c r="O946" i="3"/>
  <c r="O945" i="3"/>
  <c r="O944" i="3"/>
  <c r="O943" i="3"/>
  <c r="O942" i="3"/>
  <c r="O941" i="3"/>
  <c r="O940" i="3"/>
  <c r="O939" i="3"/>
  <c r="O938" i="3"/>
  <c r="O937" i="3"/>
  <c r="O936" i="3"/>
  <c r="O935" i="3"/>
  <c r="O934" i="3"/>
  <c r="O933" i="3"/>
  <c r="O932" i="3"/>
  <c r="O931" i="3"/>
  <c r="O930" i="3"/>
  <c r="O929" i="3"/>
  <c r="O928" i="3"/>
  <c r="O927" i="3"/>
  <c r="O926" i="3"/>
  <c r="O925" i="3"/>
  <c r="O924" i="3"/>
  <c r="O923" i="3"/>
  <c r="O922" i="3"/>
  <c r="O921" i="3"/>
  <c r="O920" i="3"/>
  <c r="O919" i="3"/>
  <c r="O918" i="3"/>
  <c r="O917" i="3"/>
  <c r="O916" i="3"/>
  <c r="O915" i="3"/>
  <c r="O914" i="3"/>
  <c r="O913" i="3"/>
  <c r="O912" i="3"/>
  <c r="O911" i="3"/>
  <c r="O910" i="3"/>
  <c r="O909" i="3"/>
  <c r="O908" i="3"/>
  <c r="O907" i="3"/>
  <c r="O906" i="3"/>
  <c r="O905" i="3"/>
  <c r="O904" i="3"/>
  <c r="O903" i="3"/>
  <c r="O902" i="3"/>
  <c r="O901" i="3"/>
  <c r="O900" i="3"/>
  <c r="O899" i="3"/>
  <c r="O898" i="3"/>
  <c r="O897" i="3"/>
  <c r="O896" i="3"/>
  <c r="O895" i="3"/>
  <c r="O894" i="3"/>
  <c r="O893" i="3"/>
  <c r="O892" i="3"/>
  <c r="O891" i="3"/>
  <c r="O890" i="3"/>
  <c r="O889" i="3"/>
  <c r="O888" i="3"/>
  <c r="O887" i="3"/>
  <c r="O886" i="3"/>
  <c r="O885" i="3"/>
  <c r="O884" i="3"/>
  <c r="O883" i="3"/>
  <c r="O882" i="3"/>
  <c r="O881" i="3"/>
  <c r="O880" i="3"/>
  <c r="O879" i="3"/>
  <c r="O878" i="3"/>
  <c r="O877" i="3"/>
  <c r="O876" i="3"/>
  <c r="O875" i="3"/>
  <c r="O874" i="3"/>
  <c r="O873" i="3"/>
  <c r="O872" i="3"/>
  <c r="O871" i="3"/>
  <c r="O870" i="3"/>
  <c r="O869" i="3"/>
  <c r="O868" i="3"/>
  <c r="O867" i="3"/>
  <c r="O866" i="3"/>
  <c r="O865" i="3"/>
  <c r="O864" i="3"/>
  <c r="O863" i="3"/>
  <c r="O862" i="3"/>
  <c r="O861" i="3"/>
  <c r="O860" i="3"/>
  <c r="O859" i="3"/>
  <c r="O858" i="3"/>
  <c r="O857" i="3"/>
  <c r="O856" i="3"/>
  <c r="O855" i="3"/>
  <c r="O854" i="3"/>
  <c r="O853" i="3"/>
  <c r="O852" i="3"/>
  <c r="O851" i="3"/>
  <c r="O850" i="3"/>
  <c r="O849" i="3"/>
  <c r="O848" i="3"/>
  <c r="O847" i="3"/>
  <c r="O846" i="3"/>
  <c r="O845" i="3"/>
  <c r="O844" i="3"/>
  <c r="O843" i="3"/>
  <c r="O842" i="3"/>
  <c r="O841" i="3"/>
  <c r="O840" i="3"/>
  <c r="O839" i="3"/>
  <c r="O838" i="3"/>
  <c r="O837" i="3"/>
  <c r="O836" i="3"/>
  <c r="O835" i="3"/>
  <c r="O834" i="3"/>
  <c r="O833" i="3"/>
  <c r="O832" i="3"/>
  <c r="O831" i="3"/>
  <c r="O830" i="3"/>
  <c r="O829" i="3"/>
  <c r="O828" i="3"/>
  <c r="O827" i="3"/>
  <c r="O826" i="3"/>
  <c r="O825" i="3"/>
  <c r="O824" i="3"/>
  <c r="O823" i="3"/>
  <c r="O822" i="3"/>
  <c r="O821" i="3"/>
  <c r="O820" i="3"/>
  <c r="O819" i="3"/>
  <c r="O818" i="3"/>
  <c r="O817" i="3"/>
  <c r="O816" i="3"/>
  <c r="O815" i="3"/>
  <c r="O814" i="3"/>
  <c r="O813" i="3"/>
  <c r="O812" i="3"/>
  <c r="O811" i="3"/>
  <c r="O810" i="3"/>
  <c r="O809" i="3"/>
  <c r="O808" i="3"/>
  <c r="O807" i="3"/>
  <c r="O806" i="3"/>
  <c r="O805" i="3"/>
  <c r="O804" i="3"/>
  <c r="O803" i="3"/>
  <c r="O802" i="3"/>
  <c r="O801" i="3"/>
  <c r="O800" i="3"/>
  <c r="O799" i="3"/>
  <c r="O798" i="3"/>
  <c r="O797" i="3"/>
  <c r="O796" i="3"/>
  <c r="O795" i="3"/>
  <c r="O794" i="3"/>
  <c r="O793" i="3"/>
  <c r="O792" i="3"/>
  <c r="O791" i="3"/>
  <c r="O790" i="3"/>
  <c r="O789" i="3"/>
  <c r="O788" i="3"/>
  <c r="O787" i="3"/>
  <c r="O786" i="3"/>
  <c r="O785" i="3"/>
  <c r="O784" i="3"/>
  <c r="O783" i="3"/>
  <c r="O782" i="3"/>
  <c r="O781" i="3"/>
  <c r="O780" i="3"/>
  <c r="O779" i="3"/>
  <c r="O778" i="3"/>
  <c r="O777" i="3"/>
  <c r="O776" i="3"/>
  <c r="O775" i="3"/>
  <c r="O774" i="3"/>
  <c r="O773" i="3"/>
  <c r="O772" i="3"/>
  <c r="O771" i="3"/>
  <c r="O770" i="3"/>
  <c r="O769" i="3"/>
  <c r="O768" i="3"/>
  <c r="O767" i="3"/>
  <c r="O766" i="3"/>
  <c r="O765" i="3"/>
  <c r="O764" i="3"/>
  <c r="O763" i="3"/>
  <c r="O762" i="3"/>
  <c r="O761" i="3"/>
  <c r="O760" i="3"/>
  <c r="O759" i="3"/>
  <c r="O758" i="3"/>
  <c r="O757" i="3"/>
  <c r="O756" i="3"/>
  <c r="O755" i="3"/>
  <c r="O754" i="3"/>
  <c r="O753" i="3"/>
  <c r="O752" i="3"/>
  <c r="O751" i="3"/>
  <c r="O750" i="3"/>
  <c r="O749" i="3"/>
  <c r="O748" i="3"/>
  <c r="O747" i="3"/>
  <c r="O746" i="3"/>
  <c r="O745" i="3"/>
  <c r="O744" i="3"/>
  <c r="O743" i="3"/>
  <c r="O742" i="3"/>
  <c r="O741" i="3"/>
  <c r="O740" i="3"/>
  <c r="O739" i="3"/>
  <c r="O738" i="3"/>
  <c r="O737" i="3"/>
  <c r="O736" i="3"/>
  <c r="O735" i="3"/>
  <c r="O734" i="3"/>
  <c r="O733" i="3"/>
  <c r="O732" i="3"/>
  <c r="O731" i="3"/>
  <c r="O730" i="3"/>
  <c r="O729" i="3"/>
  <c r="O728" i="3"/>
  <c r="O727" i="3"/>
  <c r="O726" i="3"/>
  <c r="O725" i="3"/>
  <c r="O724" i="3"/>
  <c r="O723" i="3"/>
  <c r="O722" i="3"/>
  <c r="O721" i="3"/>
  <c r="O720" i="3"/>
  <c r="O719" i="3"/>
  <c r="O718" i="3"/>
  <c r="O717" i="3"/>
  <c r="O716" i="3"/>
  <c r="O715" i="3"/>
  <c r="O714" i="3"/>
  <c r="O713" i="3"/>
  <c r="O712" i="3"/>
  <c r="O711" i="3"/>
  <c r="O710" i="3"/>
  <c r="O709" i="3"/>
  <c r="O708" i="3"/>
  <c r="O707" i="3"/>
  <c r="O706" i="3"/>
  <c r="O705" i="3"/>
  <c r="O704" i="3"/>
  <c r="O703" i="3"/>
  <c r="O702" i="3"/>
  <c r="O701" i="3"/>
  <c r="O700" i="3"/>
  <c r="O699" i="3"/>
  <c r="O698" i="3"/>
  <c r="O697" i="3"/>
  <c r="O696" i="3"/>
  <c r="O695" i="3"/>
  <c r="O694" i="3"/>
  <c r="O693" i="3"/>
  <c r="O692" i="3"/>
  <c r="O691" i="3"/>
  <c r="O690" i="3"/>
  <c r="O689" i="3"/>
  <c r="O688" i="3"/>
  <c r="O687" i="3"/>
  <c r="O686" i="3"/>
  <c r="O685" i="3"/>
  <c r="O684" i="3"/>
  <c r="O683" i="3"/>
  <c r="O682" i="3"/>
  <c r="O681" i="3"/>
  <c r="O680" i="3"/>
  <c r="O679" i="3"/>
  <c r="O678" i="3"/>
  <c r="O677" i="3"/>
  <c r="O676" i="3"/>
  <c r="O675" i="3"/>
  <c r="O674" i="3"/>
  <c r="O673" i="3"/>
  <c r="O672" i="3"/>
  <c r="O671" i="3"/>
  <c r="O670" i="3"/>
  <c r="O669" i="3"/>
  <c r="O668" i="3"/>
  <c r="O667" i="3"/>
  <c r="O666" i="3"/>
  <c r="O665" i="3"/>
  <c r="O664" i="3"/>
  <c r="O663" i="3"/>
  <c r="O662" i="3"/>
  <c r="O661" i="3"/>
  <c r="O660" i="3"/>
  <c r="O659" i="3"/>
  <c r="O658" i="3"/>
  <c r="O657" i="3"/>
  <c r="O656" i="3"/>
  <c r="O655" i="3"/>
  <c r="O654" i="3"/>
  <c r="O653" i="3"/>
  <c r="O652" i="3"/>
  <c r="O651" i="3"/>
  <c r="O650" i="3"/>
  <c r="O649" i="3"/>
  <c r="O648" i="3"/>
  <c r="O647" i="3"/>
  <c r="O646" i="3"/>
  <c r="O645" i="3"/>
  <c r="O644" i="3"/>
  <c r="O643" i="3"/>
  <c r="O642" i="3"/>
  <c r="O641" i="3"/>
  <c r="O640" i="3"/>
  <c r="O639" i="3"/>
  <c r="O638" i="3"/>
  <c r="O637" i="3"/>
  <c r="O636" i="3"/>
  <c r="O635" i="3"/>
  <c r="O634" i="3"/>
  <c r="O633" i="3"/>
  <c r="O632" i="3"/>
  <c r="O631" i="3"/>
  <c r="O630" i="3"/>
  <c r="O629" i="3"/>
  <c r="O628" i="3"/>
  <c r="O627" i="3"/>
  <c r="O626" i="3"/>
  <c r="O625" i="3"/>
  <c r="O624" i="3"/>
  <c r="O623" i="3"/>
  <c r="O622" i="3"/>
  <c r="O621" i="3"/>
  <c r="O620" i="3"/>
  <c r="O619" i="3"/>
  <c r="O618" i="3"/>
  <c r="O617" i="3"/>
  <c r="O616" i="3"/>
  <c r="O615" i="3"/>
  <c r="O614" i="3"/>
  <c r="O613" i="3"/>
  <c r="O612" i="3"/>
  <c r="O611" i="3"/>
  <c r="O610" i="3"/>
  <c r="O609" i="3"/>
  <c r="O608" i="3"/>
  <c r="O607" i="3"/>
  <c r="O606" i="3"/>
  <c r="O605" i="3"/>
  <c r="O604" i="3"/>
  <c r="O603" i="3"/>
  <c r="O602" i="3"/>
  <c r="O601" i="3"/>
  <c r="O600" i="3"/>
  <c r="O599" i="3"/>
  <c r="O598" i="3"/>
  <c r="O597" i="3"/>
  <c r="O596" i="3"/>
  <c r="O595" i="3"/>
  <c r="O594" i="3"/>
  <c r="O593" i="3"/>
  <c r="O592" i="3"/>
  <c r="O591" i="3"/>
  <c r="O590" i="3"/>
  <c r="O589" i="3"/>
  <c r="O588" i="3"/>
  <c r="O587" i="3"/>
  <c r="O586" i="3"/>
  <c r="O585" i="3"/>
  <c r="O584" i="3"/>
  <c r="O583" i="3"/>
  <c r="O582" i="3"/>
  <c r="O581" i="3"/>
  <c r="O580" i="3"/>
  <c r="O579" i="3"/>
  <c r="O578" i="3"/>
  <c r="O577" i="3"/>
  <c r="O576" i="3"/>
  <c r="O575" i="3"/>
  <c r="O574" i="3"/>
  <c r="O573" i="3"/>
  <c r="O572" i="3"/>
  <c r="O571" i="3"/>
  <c r="O570" i="3"/>
  <c r="O569" i="3"/>
  <c r="O568" i="3"/>
  <c r="O567" i="3"/>
  <c r="O566" i="3"/>
  <c r="O565" i="3"/>
  <c r="O564" i="3"/>
  <c r="O563" i="3"/>
  <c r="O562" i="3"/>
  <c r="O561" i="3"/>
  <c r="O560" i="3"/>
  <c r="O559" i="3"/>
  <c r="O558" i="3"/>
  <c r="O557" i="3"/>
  <c r="O556" i="3"/>
  <c r="O555" i="3"/>
  <c r="O554" i="3"/>
  <c r="O553" i="3"/>
  <c r="O552" i="3"/>
  <c r="O551" i="3"/>
  <c r="O550" i="3"/>
  <c r="O549" i="3"/>
  <c r="O548" i="3"/>
  <c r="O547" i="3"/>
  <c r="O546" i="3"/>
  <c r="O545" i="3"/>
  <c r="O544" i="3"/>
  <c r="O543" i="3"/>
  <c r="O542" i="3"/>
  <c r="O541" i="3"/>
  <c r="O540" i="3"/>
  <c r="O539" i="3"/>
  <c r="O538" i="3"/>
  <c r="O537" i="3"/>
  <c r="O536" i="3"/>
  <c r="O535" i="3"/>
  <c r="O534" i="3"/>
  <c r="O533" i="3"/>
  <c r="O532" i="3"/>
  <c r="O531" i="3"/>
  <c r="O530" i="3"/>
  <c r="O529" i="3"/>
  <c r="O528" i="3"/>
  <c r="O527" i="3"/>
  <c r="O526" i="3"/>
  <c r="O525" i="3"/>
  <c r="O524" i="3"/>
  <c r="O523" i="3"/>
  <c r="O522" i="3"/>
  <c r="O521" i="3"/>
  <c r="O520" i="3"/>
  <c r="O519" i="3"/>
  <c r="O518" i="3"/>
  <c r="O517" i="3"/>
  <c r="O516" i="3"/>
  <c r="O515" i="3"/>
  <c r="O514" i="3"/>
  <c r="O513" i="3"/>
  <c r="O512" i="3"/>
  <c r="O511" i="3"/>
  <c r="O510" i="3"/>
  <c r="O509" i="3"/>
  <c r="O508" i="3"/>
  <c r="O507" i="3"/>
  <c r="O506" i="3"/>
  <c r="O505" i="3"/>
  <c r="O504" i="3"/>
  <c r="O503" i="3"/>
  <c r="O502" i="3"/>
  <c r="O501" i="3"/>
  <c r="O500" i="3"/>
  <c r="O499" i="3"/>
  <c r="O498" i="3"/>
  <c r="O497" i="3"/>
  <c r="O496" i="3"/>
  <c r="O495" i="3"/>
  <c r="O494" i="3"/>
  <c r="O493" i="3"/>
  <c r="O492" i="3"/>
  <c r="O491" i="3"/>
  <c r="O490" i="3"/>
  <c r="O489" i="3"/>
  <c r="O488" i="3"/>
  <c r="O487" i="3"/>
  <c r="O486" i="3"/>
  <c r="O485" i="3"/>
  <c r="O484" i="3"/>
  <c r="O483" i="3"/>
  <c r="O482" i="3"/>
  <c r="O481" i="3"/>
  <c r="O480" i="3"/>
  <c r="O479" i="3"/>
  <c r="O478" i="3"/>
  <c r="O477" i="3"/>
  <c r="O476" i="3"/>
  <c r="O475" i="3"/>
  <c r="O474" i="3"/>
  <c r="O473" i="3"/>
  <c r="O472" i="3"/>
  <c r="O471" i="3"/>
  <c r="O470" i="3"/>
  <c r="O469" i="3"/>
  <c r="O468" i="3"/>
  <c r="O467" i="3"/>
  <c r="O466" i="3"/>
  <c r="O465" i="3"/>
  <c r="O464" i="3"/>
  <c r="O463" i="3"/>
  <c r="O462" i="3"/>
  <c r="O461" i="3"/>
  <c r="O460" i="3"/>
  <c r="O459" i="3"/>
  <c r="O458" i="3"/>
  <c r="O457" i="3"/>
  <c r="O456" i="3"/>
  <c r="O455" i="3"/>
  <c r="O454" i="3"/>
  <c r="O453" i="3"/>
  <c r="O452" i="3"/>
  <c r="O451" i="3"/>
  <c r="O450" i="3"/>
  <c r="O449" i="3"/>
  <c r="O448" i="3"/>
  <c r="O447" i="3"/>
  <c r="O446" i="3"/>
  <c r="O445" i="3"/>
  <c r="O444" i="3"/>
  <c r="O443" i="3"/>
  <c r="O442" i="3"/>
  <c r="O441" i="3"/>
  <c r="O440" i="3"/>
  <c r="O439" i="3"/>
  <c r="O438" i="3"/>
  <c r="O437" i="3"/>
  <c r="O436" i="3"/>
  <c r="O435" i="3"/>
  <c r="O434" i="3"/>
  <c r="O433" i="3"/>
  <c r="O432" i="3"/>
  <c r="O431" i="3"/>
  <c r="O430" i="3"/>
  <c r="O429" i="3"/>
  <c r="O428" i="3"/>
  <c r="O427" i="3"/>
  <c r="O426" i="3"/>
  <c r="O425" i="3"/>
  <c r="O424" i="3"/>
  <c r="O423" i="3"/>
  <c r="O422" i="3"/>
  <c r="O421" i="3"/>
  <c r="O420" i="3"/>
  <c r="O419" i="3"/>
  <c r="O418" i="3"/>
  <c r="O417" i="3"/>
  <c r="O416" i="3"/>
  <c r="O415" i="3"/>
  <c r="O414" i="3"/>
  <c r="O413" i="3"/>
  <c r="O412" i="3"/>
  <c r="O411" i="3"/>
  <c r="O410" i="3"/>
  <c r="O409" i="3"/>
  <c r="O408" i="3"/>
  <c r="O407" i="3"/>
  <c r="O406" i="3"/>
  <c r="O405" i="3"/>
  <c r="O404" i="3"/>
  <c r="O403" i="3"/>
  <c r="O402" i="3"/>
  <c r="O401" i="3"/>
  <c r="O400" i="3"/>
  <c r="O399" i="3"/>
  <c r="O398" i="3"/>
  <c r="O397" i="3"/>
  <c r="O396" i="3"/>
  <c r="O395" i="3"/>
  <c r="O394" i="3"/>
  <c r="O393" i="3"/>
  <c r="O392" i="3"/>
  <c r="O391" i="3"/>
  <c r="O390" i="3"/>
  <c r="O389" i="3"/>
  <c r="O388" i="3"/>
  <c r="O387" i="3"/>
  <c r="O386" i="3"/>
  <c r="O385" i="3"/>
  <c r="O384" i="3"/>
  <c r="O383" i="3"/>
  <c r="O382" i="3"/>
  <c r="O381" i="3"/>
  <c r="O380" i="3"/>
  <c r="O379" i="3"/>
  <c r="O378" i="3"/>
  <c r="O377" i="3"/>
  <c r="O376" i="3"/>
  <c r="O375" i="3"/>
  <c r="O374" i="3"/>
  <c r="O373" i="3"/>
  <c r="O372" i="3"/>
  <c r="O371" i="3"/>
  <c r="O370" i="3"/>
  <c r="O369" i="3"/>
  <c r="O368" i="3"/>
  <c r="O367" i="3"/>
  <c r="O366" i="3"/>
  <c r="O365" i="3"/>
  <c r="O364" i="3"/>
  <c r="O363" i="3"/>
  <c r="O362" i="3"/>
  <c r="O361" i="3"/>
  <c r="O360" i="3"/>
  <c r="O359" i="3"/>
  <c r="O358" i="3"/>
  <c r="O357" i="3"/>
  <c r="O356" i="3"/>
  <c r="O355" i="3"/>
  <c r="O354" i="3"/>
  <c r="O353" i="3"/>
  <c r="O352" i="3"/>
  <c r="O351" i="3"/>
  <c r="O350" i="3"/>
  <c r="O349" i="3"/>
  <c r="O348" i="3"/>
  <c r="O347" i="3"/>
  <c r="O346" i="3"/>
  <c r="O345" i="3"/>
  <c r="O344" i="3"/>
  <c r="O343" i="3"/>
  <c r="O342" i="3"/>
  <c r="O341" i="3"/>
  <c r="O340" i="3"/>
  <c r="O339" i="3"/>
  <c r="O338" i="3"/>
  <c r="O337" i="3"/>
  <c r="O336" i="3"/>
  <c r="O335" i="3"/>
  <c r="O334" i="3"/>
  <c r="O333" i="3"/>
  <c r="O332" i="3"/>
  <c r="O331" i="3"/>
  <c r="O330" i="3"/>
  <c r="O329" i="3"/>
  <c r="O328" i="3"/>
  <c r="O327" i="3"/>
  <c r="O326" i="3"/>
  <c r="O325" i="3"/>
  <c r="O324" i="3"/>
  <c r="O323" i="3"/>
  <c r="O322" i="3"/>
  <c r="O321" i="3"/>
  <c r="O320" i="3"/>
  <c r="O319" i="3"/>
  <c r="O318" i="3"/>
  <c r="O317" i="3"/>
  <c r="O316" i="3"/>
  <c r="O315" i="3"/>
  <c r="O314" i="3"/>
  <c r="O313" i="3"/>
  <c r="O312" i="3"/>
  <c r="O311" i="3"/>
  <c r="O310" i="3"/>
  <c r="O309" i="3"/>
  <c r="O308" i="3"/>
  <c r="O307" i="3"/>
  <c r="O306" i="3"/>
  <c r="O305" i="3"/>
  <c r="O304" i="3"/>
  <c r="O303" i="3"/>
  <c r="O302" i="3"/>
  <c r="O301" i="3"/>
  <c r="O300" i="3"/>
  <c r="O299" i="3"/>
  <c r="O298" i="3"/>
  <c r="O297" i="3"/>
  <c r="O296" i="3"/>
  <c r="O295" i="3"/>
  <c r="O294" i="3"/>
  <c r="O293" i="3"/>
  <c r="O292" i="3"/>
  <c r="O291" i="3"/>
  <c r="O290" i="3"/>
  <c r="O289" i="3"/>
  <c r="O288" i="3"/>
  <c r="O287" i="3"/>
  <c r="O286" i="3"/>
  <c r="O285" i="3"/>
  <c r="O284" i="3"/>
  <c r="O283" i="3"/>
  <c r="O282" i="3"/>
  <c r="O281" i="3"/>
  <c r="O280" i="3"/>
  <c r="O279" i="3"/>
  <c r="O278" i="3"/>
  <c r="O277" i="3"/>
  <c r="O276" i="3"/>
  <c r="O275" i="3"/>
  <c r="O274" i="3"/>
  <c r="O273" i="3"/>
  <c r="O272" i="3"/>
  <c r="O271" i="3"/>
  <c r="O270" i="3"/>
  <c r="O269" i="3"/>
  <c r="O268" i="3"/>
  <c r="O267" i="3"/>
  <c r="O266" i="3"/>
  <c r="O265" i="3"/>
  <c r="O264" i="3"/>
  <c r="O263" i="3"/>
  <c r="O262" i="3"/>
  <c r="O261" i="3"/>
  <c r="O260" i="3"/>
  <c r="O259" i="3"/>
  <c r="O258" i="3"/>
  <c r="O257" i="3"/>
  <c r="O256" i="3"/>
  <c r="O255" i="3"/>
  <c r="O254" i="3"/>
  <c r="O253" i="3"/>
  <c r="O252" i="3"/>
  <c r="O251" i="3"/>
  <c r="O250" i="3"/>
  <c r="O249" i="3"/>
  <c r="O248" i="3"/>
  <c r="O247" i="3"/>
  <c r="O246" i="3"/>
  <c r="O245" i="3"/>
  <c r="O244" i="3"/>
  <c r="O243" i="3"/>
  <c r="O242" i="3"/>
  <c r="O241" i="3"/>
  <c r="O240" i="3"/>
  <c r="O239" i="3"/>
  <c r="O238" i="3"/>
  <c r="O237" i="3"/>
  <c r="O236" i="3"/>
  <c r="O235" i="3"/>
  <c r="O234" i="3"/>
  <c r="O233" i="3"/>
  <c r="O232" i="3"/>
  <c r="O231" i="3"/>
  <c r="O230" i="3"/>
  <c r="O229" i="3"/>
  <c r="O228" i="3"/>
  <c r="O227" i="3"/>
  <c r="O226" i="3"/>
  <c r="O225" i="3"/>
  <c r="O224" i="3"/>
  <c r="O223" i="3"/>
  <c r="O222" i="3"/>
  <c r="O221" i="3"/>
  <c r="O220" i="3"/>
  <c r="O219" i="3"/>
  <c r="O218" i="3"/>
  <c r="O217" i="3"/>
  <c r="O216" i="3"/>
  <c r="O215" i="3"/>
  <c r="O214" i="3"/>
  <c r="O213" i="3"/>
  <c r="O212" i="3"/>
  <c r="O211" i="3"/>
  <c r="O210" i="3"/>
  <c r="O209" i="3"/>
  <c r="O208" i="3"/>
  <c r="O207" i="3"/>
  <c r="O206" i="3"/>
  <c r="O205" i="3"/>
  <c r="O204" i="3"/>
  <c r="O203" i="3"/>
  <c r="O202" i="3"/>
  <c r="O201" i="3"/>
  <c r="O200" i="3"/>
  <c r="O199" i="3"/>
  <c r="O198" i="3"/>
  <c r="O197" i="3"/>
  <c r="O196" i="3"/>
  <c r="O195" i="3"/>
  <c r="O194" i="3"/>
  <c r="O193" i="3"/>
  <c r="O192" i="3"/>
  <c r="O191" i="3"/>
  <c r="O190" i="3"/>
  <c r="O189" i="3"/>
  <c r="O188" i="3"/>
  <c r="O187" i="3"/>
  <c r="O186" i="3"/>
  <c r="O185" i="3"/>
  <c r="O184" i="3"/>
  <c r="O183" i="3"/>
  <c r="O182" i="3"/>
  <c r="O181" i="3"/>
  <c r="O180" i="3"/>
  <c r="O179" i="3"/>
  <c r="O178" i="3"/>
  <c r="O177" i="3"/>
  <c r="O176" i="3"/>
  <c r="O175" i="3"/>
  <c r="O174" i="3"/>
  <c r="O173" i="3"/>
  <c r="O172" i="3"/>
  <c r="O171" i="3"/>
  <c r="O170" i="3"/>
  <c r="O169" i="3"/>
  <c r="O168" i="3"/>
  <c r="O167" i="3"/>
  <c r="O166" i="3"/>
  <c r="O165" i="3"/>
  <c r="O164" i="3"/>
  <c r="O163" i="3"/>
  <c r="O162" i="3"/>
  <c r="O161" i="3"/>
  <c r="O160" i="3"/>
  <c r="O159" i="3"/>
  <c r="O158" i="3"/>
  <c r="O157" i="3"/>
  <c r="O156" i="3"/>
  <c r="O155" i="3"/>
  <c r="O154" i="3"/>
  <c r="O153" i="3"/>
  <c r="O152" i="3"/>
  <c r="O151" i="3"/>
  <c r="O150" i="3"/>
  <c r="O149" i="3"/>
  <c r="O148" i="3"/>
  <c r="O147" i="3"/>
  <c r="O146" i="3"/>
  <c r="O145" i="3"/>
  <c r="O144" i="3"/>
  <c r="O143" i="3"/>
  <c r="O142" i="3"/>
  <c r="O141" i="3"/>
  <c r="O140" i="3"/>
  <c r="O139" i="3"/>
  <c r="O138" i="3"/>
  <c r="O137" i="3"/>
  <c r="O136" i="3"/>
  <c r="O135" i="3"/>
  <c r="O134" i="3"/>
  <c r="O133" i="3"/>
  <c r="O132" i="3"/>
  <c r="O131" i="3"/>
  <c r="O130" i="3"/>
  <c r="O129" i="3"/>
  <c r="O128" i="3"/>
  <c r="O127" i="3"/>
  <c r="O126" i="3"/>
  <c r="O125" i="3"/>
  <c r="O124" i="3"/>
  <c r="O123" i="3"/>
  <c r="O122" i="3"/>
  <c r="O121" i="3"/>
  <c r="O120" i="3"/>
  <c r="O119" i="3"/>
  <c r="O118" i="3"/>
  <c r="O117" i="3"/>
  <c r="O116" i="3"/>
  <c r="O115" i="3"/>
  <c r="O114" i="3"/>
  <c r="O113" i="3"/>
  <c r="O112" i="3"/>
  <c r="O111" i="3"/>
  <c r="O110" i="3"/>
  <c r="O109" i="3"/>
  <c r="O108" i="3"/>
  <c r="O107" i="3"/>
  <c r="O106" i="3"/>
  <c r="O105" i="3"/>
  <c r="O104" i="3"/>
  <c r="O103" i="3"/>
  <c r="O102" i="3"/>
  <c r="O101" i="3"/>
  <c r="O100" i="3"/>
  <c r="O99" i="3"/>
  <c r="O98" i="3"/>
  <c r="O97" i="3"/>
  <c r="O96" i="3"/>
  <c r="O95" i="3"/>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O57" i="3"/>
  <c r="O56" i="3"/>
  <c r="O55" i="3"/>
  <c r="O54" i="3"/>
  <c r="O53" i="3"/>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11" i="3"/>
  <c r="O10" i="3"/>
  <c r="O9" i="3"/>
  <c r="O8" i="3"/>
  <c r="K8" i="3"/>
  <c r="R5007" i="2"/>
  <c r="Q5007" i="2" a="1"/>
  <c r="Q5007" i="2" s="1"/>
  <c r="P5007" i="2" a="1"/>
  <c r="P5007" i="2" s="1"/>
  <c r="O5007" i="2"/>
  <c r="N5007" i="2"/>
  <c r="R5006" i="2"/>
  <c r="Q5006" i="2" a="1"/>
  <c r="Q5006" i="2" s="1"/>
  <c r="P5006" i="2" a="1"/>
  <c r="P5006" i="2" s="1"/>
  <c r="O5006" i="2"/>
  <c r="N5006" i="2"/>
  <c r="R5005" i="2"/>
  <c r="Q5005" i="2" a="1"/>
  <c r="Q5005" i="2" s="1"/>
  <c r="P5005" i="2" a="1"/>
  <c r="P5005" i="2" s="1"/>
  <c r="O5005" i="2"/>
  <c r="N5005" i="2"/>
  <c r="R5004" i="2"/>
  <c r="Q5004" i="2" a="1"/>
  <c r="Q5004" i="2" s="1"/>
  <c r="P5004" i="2" a="1"/>
  <c r="P5004" i="2" s="1"/>
  <c r="O5004" i="2"/>
  <c r="N5004" i="2"/>
  <c r="R5003" i="2"/>
  <c r="Q5003" i="2" a="1"/>
  <c r="Q5003" i="2" s="1"/>
  <c r="P5003" i="2" a="1"/>
  <c r="P5003" i="2" s="1"/>
  <c r="O5003" i="2"/>
  <c r="N5003" i="2"/>
  <c r="R5002" i="2"/>
  <c r="Q5002" i="2" a="1"/>
  <c r="Q5002" i="2" s="1"/>
  <c r="P5002" i="2" a="1"/>
  <c r="P5002" i="2" s="1"/>
  <c r="O5002" i="2"/>
  <c r="N5002" i="2"/>
  <c r="R5001" i="2"/>
  <c r="Q5001" i="2" a="1"/>
  <c r="Q5001" i="2" s="1"/>
  <c r="P5001" i="2" a="1"/>
  <c r="P5001" i="2" s="1"/>
  <c r="O5001" i="2"/>
  <c r="N5001" i="2"/>
  <c r="R5000" i="2"/>
  <c r="Q5000" i="2" a="1"/>
  <c r="Q5000" i="2" s="1"/>
  <c r="P5000" i="2" a="1"/>
  <c r="P5000" i="2" s="1"/>
  <c r="O5000" i="2"/>
  <c r="N5000" i="2"/>
  <c r="R4999" i="2"/>
  <c r="Q4999" i="2" a="1"/>
  <c r="Q4999" i="2" s="1"/>
  <c r="P4999" i="2" a="1"/>
  <c r="P4999" i="2" s="1"/>
  <c r="O4999" i="2"/>
  <c r="N4999" i="2"/>
  <c r="R4998" i="2"/>
  <c r="Q4998" i="2" a="1"/>
  <c r="Q4998" i="2" s="1"/>
  <c r="P4998" i="2" a="1"/>
  <c r="P4998" i="2" s="1"/>
  <c r="O4998" i="2"/>
  <c r="N4998" i="2"/>
  <c r="R4997" i="2"/>
  <c r="Q4997" i="2" a="1"/>
  <c r="Q4997" i="2" s="1"/>
  <c r="P4997" i="2" a="1"/>
  <c r="P4997" i="2" s="1"/>
  <c r="O4997" i="2"/>
  <c r="N4997" i="2"/>
  <c r="R4996" i="2"/>
  <c r="Q4996" i="2" a="1"/>
  <c r="Q4996" i="2" s="1"/>
  <c r="P4996" i="2" a="1"/>
  <c r="P4996" i="2" s="1"/>
  <c r="O4996" i="2"/>
  <c r="N4996" i="2"/>
  <c r="R4995" i="2"/>
  <c r="Q4995" i="2" a="1"/>
  <c r="Q4995" i="2" s="1"/>
  <c r="P4995" i="2" a="1"/>
  <c r="P4995" i="2" s="1"/>
  <c r="O4995" i="2"/>
  <c r="N4995" i="2"/>
  <c r="R4994" i="2"/>
  <c r="Q4994" i="2" a="1"/>
  <c r="Q4994" i="2" s="1"/>
  <c r="P4994" i="2" a="1"/>
  <c r="P4994" i="2" s="1"/>
  <c r="O4994" i="2"/>
  <c r="N4994" i="2"/>
  <c r="R4993" i="2"/>
  <c r="Q4993" i="2" a="1"/>
  <c r="Q4993" i="2" s="1"/>
  <c r="P4993" i="2" a="1"/>
  <c r="P4993" i="2" s="1"/>
  <c r="O4993" i="2"/>
  <c r="N4993" i="2"/>
  <c r="R4992" i="2"/>
  <c r="Q4992" i="2" a="1"/>
  <c r="Q4992" i="2" s="1"/>
  <c r="P4992" i="2" a="1"/>
  <c r="P4992" i="2" s="1"/>
  <c r="O4992" i="2"/>
  <c r="N4992" i="2"/>
  <c r="R4991" i="2"/>
  <c r="Q4991" i="2" a="1"/>
  <c r="Q4991" i="2" s="1"/>
  <c r="P4991" i="2" a="1"/>
  <c r="P4991" i="2" s="1"/>
  <c r="O4991" i="2"/>
  <c r="N4991" i="2"/>
  <c r="R4990" i="2"/>
  <c r="Q4990" i="2" a="1"/>
  <c r="Q4990" i="2" s="1"/>
  <c r="P4990" i="2" a="1"/>
  <c r="P4990" i="2" s="1"/>
  <c r="O4990" i="2"/>
  <c r="N4990" i="2"/>
  <c r="R4989" i="2"/>
  <c r="Q4989" i="2" a="1"/>
  <c r="Q4989" i="2" s="1"/>
  <c r="P4989" i="2" a="1"/>
  <c r="P4989" i="2" s="1"/>
  <c r="O4989" i="2"/>
  <c r="N4989" i="2"/>
  <c r="R4988" i="2"/>
  <c r="Q4988" i="2" a="1"/>
  <c r="Q4988" i="2" s="1"/>
  <c r="P4988" i="2" a="1"/>
  <c r="P4988" i="2" s="1"/>
  <c r="O4988" i="2"/>
  <c r="N4988" i="2"/>
  <c r="R4987" i="2"/>
  <c r="Q4987" i="2" a="1"/>
  <c r="Q4987" i="2" s="1"/>
  <c r="P4987" i="2" a="1"/>
  <c r="P4987" i="2" s="1"/>
  <c r="O4987" i="2"/>
  <c r="N4987" i="2"/>
  <c r="R4986" i="2"/>
  <c r="Q4986" i="2" a="1"/>
  <c r="Q4986" i="2" s="1"/>
  <c r="P4986" i="2" a="1"/>
  <c r="P4986" i="2" s="1"/>
  <c r="O4986" i="2"/>
  <c r="N4986" i="2"/>
  <c r="R4985" i="2"/>
  <c r="Q4985" i="2" a="1"/>
  <c r="Q4985" i="2" s="1"/>
  <c r="P4985" i="2" a="1"/>
  <c r="P4985" i="2" s="1"/>
  <c r="O4985" i="2"/>
  <c r="N4985" i="2"/>
  <c r="R4984" i="2"/>
  <c r="Q4984" i="2" a="1"/>
  <c r="Q4984" i="2" s="1"/>
  <c r="P4984" i="2" a="1"/>
  <c r="P4984" i="2" s="1"/>
  <c r="O4984" i="2"/>
  <c r="N4984" i="2"/>
  <c r="R4983" i="2"/>
  <c r="Q4983" i="2" a="1"/>
  <c r="Q4983" i="2" s="1"/>
  <c r="P4983" i="2" a="1"/>
  <c r="P4983" i="2" s="1"/>
  <c r="O4983" i="2"/>
  <c r="N4983" i="2"/>
  <c r="R4982" i="2"/>
  <c r="Q4982" i="2" a="1"/>
  <c r="Q4982" i="2" s="1"/>
  <c r="P4982" i="2" a="1"/>
  <c r="P4982" i="2" s="1"/>
  <c r="O4982" i="2"/>
  <c r="N4982" i="2"/>
  <c r="R4981" i="2"/>
  <c r="Q4981" i="2" a="1"/>
  <c r="Q4981" i="2" s="1"/>
  <c r="P4981" i="2" a="1"/>
  <c r="P4981" i="2" s="1"/>
  <c r="O4981" i="2"/>
  <c r="N4981" i="2"/>
  <c r="R4980" i="2"/>
  <c r="Q4980" i="2" a="1"/>
  <c r="Q4980" i="2" s="1"/>
  <c r="P4980" i="2" a="1"/>
  <c r="P4980" i="2" s="1"/>
  <c r="O4980" i="2"/>
  <c r="N4980" i="2"/>
  <c r="R4979" i="2"/>
  <c r="Q4979" i="2" a="1"/>
  <c r="Q4979" i="2" s="1"/>
  <c r="P4979" i="2" a="1"/>
  <c r="P4979" i="2" s="1"/>
  <c r="O4979" i="2"/>
  <c r="N4979" i="2"/>
  <c r="R4978" i="2"/>
  <c r="Q4978" i="2" a="1"/>
  <c r="Q4978" i="2" s="1"/>
  <c r="P4978" i="2" a="1"/>
  <c r="P4978" i="2" s="1"/>
  <c r="O4978" i="2"/>
  <c r="N4978" i="2"/>
  <c r="R4977" i="2"/>
  <c r="Q4977" i="2" a="1"/>
  <c r="Q4977" i="2" s="1"/>
  <c r="P4977" i="2" a="1"/>
  <c r="P4977" i="2" s="1"/>
  <c r="O4977" i="2"/>
  <c r="N4977" i="2"/>
  <c r="R4976" i="2"/>
  <c r="Q4976" i="2" a="1"/>
  <c r="Q4976" i="2" s="1"/>
  <c r="P4976" i="2" a="1"/>
  <c r="P4976" i="2" s="1"/>
  <c r="O4976" i="2"/>
  <c r="N4976" i="2"/>
  <c r="R4975" i="2"/>
  <c r="Q4975" i="2" a="1"/>
  <c r="Q4975" i="2" s="1"/>
  <c r="P4975" i="2" a="1"/>
  <c r="P4975" i="2" s="1"/>
  <c r="O4975" i="2"/>
  <c r="N4975" i="2"/>
  <c r="R4974" i="2"/>
  <c r="Q4974" i="2" a="1"/>
  <c r="Q4974" i="2" s="1"/>
  <c r="P4974" i="2" a="1"/>
  <c r="P4974" i="2" s="1"/>
  <c r="O4974" i="2"/>
  <c r="N4974" i="2"/>
  <c r="R4973" i="2"/>
  <c r="Q4973" i="2" a="1"/>
  <c r="Q4973" i="2" s="1"/>
  <c r="P4973" i="2" a="1"/>
  <c r="P4973" i="2" s="1"/>
  <c r="O4973" i="2"/>
  <c r="N4973" i="2"/>
  <c r="R4972" i="2"/>
  <c r="Q4972" i="2" a="1"/>
  <c r="Q4972" i="2" s="1"/>
  <c r="P4972" i="2" a="1"/>
  <c r="P4972" i="2" s="1"/>
  <c r="O4972" i="2"/>
  <c r="N4972" i="2"/>
  <c r="R4971" i="2"/>
  <c r="Q4971" i="2" a="1"/>
  <c r="Q4971" i="2" s="1"/>
  <c r="P4971" i="2" a="1"/>
  <c r="P4971" i="2" s="1"/>
  <c r="O4971" i="2"/>
  <c r="N4971" i="2"/>
  <c r="R4970" i="2"/>
  <c r="Q4970" i="2" a="1"/>
  <c r="Q4970" i="2" s="1"/>
  <c r="P4970" i="2" a="1"/>
  <c r="P4970" i="2" s="1"/>
  <c r="O4970" i="2"/>
  <c r="N4970" i="2"/>
  <c r="R4969" i="2"/>
  <c r="Q4969" i="2" a="1"/>
  <c r="Q4969" i="2" s="1"/>
  <c r="P4969" i="2" a="1"/>
  <c r="P4969" i="2" s="1"/>
  <c r="O4969" i="2"/>
  <c r="N4969" i="2"/>
  <c r="R4968" i="2"/>
  <c r="Q4968" i="2" a="1"/>
  <c r="Q4968" i="2" s="1"/>
  <c r="P4968" i="2" a="1"/>
  <c r="P4968" i="2" s="1"/>
  <c r="O4968" i="2"/>
  <c r="N4968" i="2"/>
  <c r="R4967" i="2"/>
  <c r="Q4967" i="2" a="1"/>
  <c r="Q4967" i="2" s="1"/>
  <c r="P4967" i="2" a="1"/>
  <c r="P4967" i="2" s="1"/>
  <c r="O4967" i="2"/>
  <c r="N4967" i="2"/>
  <c r="R4966" i="2"/>
  <c r="Q4966" i="2" a="1"/>
  <c r="Q4966" i="2" s="1"/>
  <c r="P4966" i="2" a="1"/>
  <c r="P4966" i="2" s="1"/>
  <c r="O4966" i="2"/>
  <c r="N4966" i="2"/>
  <c r="R4965" i="2"/>
  <c r="Q4965" i="2" a="1"/>
  <c r="Q4965" i="2" s="1"/>
  <c r="P4965" i="2" a="1"/>
  <c r="P4965" i="2" s="1"/>
  <c r="O4965" i="2"/>
  <c r="N4965" i="2"/>
  <c r="R4964" i="2"/>
  <c r="Q4964" i="2" a="1"/>
  <c r="Q4964" i="2" s="1"/>
  <c r="P4964" i="2" a="1"/>
  <c r="P4964" i="2" s="1"/>
  <c r="O4964" i="2"/>
  <c r="N4964" i="2"/>
  <c r="R4963" i="2"/>
  <c r="Q4963" i="2" a="1"/>
  <c r="Q4963" i="2" s="1"/>
  <c r="P4963" i="2" a="1"/>
  <c r="P4963" i="2" s="1"/>
  <c r="O4963" i="2"/>
  <c r="N4963" i="2"/>
  <c r="R4962" i="2"/>
  <c r="Q4962" i="2" a="1"/>
  <c r="Q4962" i="2" s="1"/>
  <c r="P4962" i="2" a="1"/>
  <c r="P4962" i="2" s="1"/>
  <c r="O4962" i="2"/>
  <c r="N4962" i="2"/>
  <c r="R4961" i="2"/>
  <c r="Q4961" i="2" a="1"/>
  <c r="Q4961" i="2" s="1"/>
  <c r="P4961" i="2" a="1"/>
  <c r="P4961" i="2" s="1"/>
  <c r="O4961" i="2"/>
  <c r="N4961" i="2"/>
  <c r="R4960" i="2"/>
  <c r="Q4960" i="2" a="1"/>
  <c r="Q4960" i="2" s="1"/>
  <c r="P4960" i="2" a="1"/>
  <c r="P4960" i="2" s="1"/>
  <c r="O4960" i="2"/>
  <c r="N4960" i="2"/>
  <c r="R4959" i="2"/>
  <c r="Q4959" i="2" a="1"/>
  <c r="Q4959" i="2" s="1"/>
  <c r="P4959" i="2" a="1"/>
  <c r="P4959" i="2" s="1"/>
  <c r="O4959" i="2"/>
  <c r="N4959" i="2"/>
  <c r="R4958" i="2"/>
  <c r="Q4958" i="2" a="1"/>
  <c r="Q4958" i="2" s="1"/>
  <c r="P4958" i="2" a="1"/>
  <c r="P4958" i="2" s="1"/>
  <c r="O4958" i="2"/>
  <c r="N4958" i="2"/>
  <c r="R4957" i="2"/>
  <c r="Q4957" i="2" a="1"/>
  <c r="Q4957" i="2" s="1"/>
  <c r="P4957" i="2" a="1"/>
  <c r="P4957" i="2" s="1"/>
  <c r="O4957" i="2"/>
  <c r="N4957" i="2"/>
  <c r="R4956" i="2"/>
  <c r="Q4956" i="2" a="1"/>
  <c r="Q4956" i="2" s="1"/>
  <c r="P4956" i="2" a="1"/>
  <c r="P4956" i="2" s="1"/>
  <c r="O4956" i="2"/>
  <c r="N4956" i="2"/>
  <c r="R4955" i="2"/>
  <c r="Q4955" i="2" a="1"/>
  <c r="Q4955" i="2" s="1"/>
  <c r="P4955" i="2" a="1"/>
  <c r="P4955" i="2" s="1"/>
  <c r="O4955" i="2"/>
  <c r="N4955" i="2"/>
  <c r="R4954" i="2"/>
  <c r="Q4954" i="2" a="1"/>
  <c r="Q4954" i="2" s="1"/>
  <c r="P4954" i="2" a="1"/>
  <c r="P4954" i="2" s="1"/>
  <c r="O4954" i="2"/>
  <c r="N4954" i="2"/>
  <c r="R4953" i="2"/>
  <c r="Q4953" i="2" a="1"/>
  <c r="Q4953" i="2" s="1"/>
  <c r="P4953" i="2" a="1"/>
  <c r="P4953" i="2" s="1"/>
  <c r="O4953" i="2"/>
  <c r="N4953" i="2"/>
  <c r="R4952" i="2"/>
  <c r="Q4952" i="2" a="1"/>
  <c r="Q4952" i="2" s="1"/>
  <c r="P4952" i="2" a="1"/>
  <c r="P4952" i="2" s="1"/>
  <c r="O4952" i="2"/>
  <c r="N4952" i="2"/>
  <c r="R4951" i="2"/>
  <c r="Q4951" i="2" a="1"/>
  <c r="Q4951" i="2" s="1"/>
  <c r="P4951" i="2" a="1"/>
  <c r="P4951" i="2" s="1"/>
  <c r="O4951" i="2"/>
  <c r="N4951" i="2"/>
  <c r="R4950" i="2"/>
  <c r="Q4950" i="2" a="1"/>
  <c r="Q4950" i="2" s="1"/>
  <c r="P4950" i="2" a="1"/>
  <c r="P4950" i="2" s="1"/>
  <c r="O4950" i="2"/>
  <c r="N4950" i="2"/>
  <c r="R4949" i="2"/>
  <c r="Q4949" i="2" a="1"/>
  <c r="Q4949" i="2" s="1"/>
  <c r="P4949" i="2" a="1"/>
  <c r="P4949" i="2" s="1"/>
  <c r="O4949" i="2"/>
  <c r="N4949" i="2"/>
  <c r="R4948" i="2"/>
  <c r="Q4948" i="2" a="1"/>
  <c r="Q4948" i="2" s="1"/>
  <c r="P4948" i="2" a="1"/>
  <c r="P4948" i="2" s="1"/>
  <c r="O4948" i="2"/>
  <c r="N4948" i="2"/>
  <c r="R4947" i="2"/>
  <c r="Q4947" i="2" a="1"/>
  <c r="Q4947" i="2" s="1"/>
  <c r="P4947" i="2" a="1"/>
  <c r="P4947" i="2" s="1"/>
  <c r="O4947" i="2"/>
  <c r="N4947" i="2"/>
  <c r="R4946" i="2"/>
  <c r="Q4946" i="2" a="1"/>
  <c r="Q4946" i="2" s="1"/>
  <c r="P4946" i="2" a="1"/>
  <c r="P4946" i="2" s="1"/>
  <c r="O4946" i="2"/>
  <c r="N4946" i="2"/>
  <c r="R4945" i="2"/>
  <c r="Q4945" i="2" a="1"/>
  <c r="Q4945" i="2" s="1"/>
  <c r="P4945" i="2" a="1"/>
  <c r="P4945" i="2" s="1"/>
  <c r="O4945" i="2"/>
  <c r="N4945" i="2"/>
  <c r="R4944" i="2"/>
  <c r="Q4944" i="2" a="1"/>
  <c r="Q4944" i="2" s="1"/>
  <c r="P4944" i="2" a="1"/>
  <c r="P4944" i="2" s="1"/>
  <c r="O4944" i="2"/>
  <c r="N4944" i="2"/>
  <c r="R4943" i="2"/>
  <c r="Q4943" i="2" a="1"/>
  <c r="Q4943" i="2" s="1"/>
  <c r="P4943" i="2" a="1"/>
  <c r="P4943" i="2" s="1"/>
  <c r="O4943" i="2"/>
  <c r="N4943" i="2"/>
  <c r="R4942" i="2"/>
  <c r="Q4942" i="2" a="1"/>
  <c r="Q4942" i="2" s="1"/>
  <c r="P4942" i="2" a="1"/>
  <c r="P4942" i="2" s="1"/>
  <c r="O4942" i="2"/>
  <c r="N4942" i="2"/>
  <c r="R4941" i="2"/>
  <c r="Q4941" i="2" a="1"/>
  <c r="Q4941" i="2" s="1"/>
  <c r="P4941" i="2" a="1"/>
  <c r="P4941" i="2" s="1"/>
  <c r="O4941" i="2"/>
  <c r="N4941" i="2"/>
  <c r="R4940" i="2"/>
  <c r="Q4940" i="2" a="1"/>
  <c r="Q4940" i="2" s="1"/>
  <c r="P4940" i="2" a="1"/>
  <c r="P4940" i="2" s="1"/>
  <c r="O4940" i="2"/>
  <c r="N4940" i="2"/>
  <c r="R4939" i="2"/>
  <c r="Q4939" i="2" a="1"/>
  <c r="Q4939" i="2" s="1"/>
  <c r="P4939" i="2" a="1"/>
  <c r="P4939" i="2" s="1"/>
  <c r="O4939" i="2"/>
  <c r="N4939" i="2"/>
  <c r="R4938" i="2"/>
  <c r="Q4938" i="2" a="1"/>
  <c r="Q4938" i="2" s="1"/>
  <c r="P4938" i="2" a="1"/>
  <c r="P4938" i="2" s="1"/>
  <c r="O4938" i="2"/>
  <c r="N4938" i="2"/>
  <c r="R4937" i="2"/>
  <c r="Q4937" i="2" a="1"/>
  <c r="Q4937" i="2" s="1"/>
  <c r="P4937" i="2" a="1"/>
  <c r="P4937" i="2" s="1"/>
  <c r="O4937" i="2"/>
  <c r="N4937" i="2"/>
  <c r="R4936" i="2"/>
  <c r="Q4936" i="2" a="1"/>
  <c r="Q4936" i="2" s="1"/>
  <c r="P4936" i="2" a="1"/>
  <c r="P4936" i="2" s="1"/>
  <c r="O4936" i="2"/>
  <c r="N4936" i="2"/>
  <c r="R4935" i="2"/>
  <c r="Q4935" i="2" a="1"/>
  <c r="Q4935" i="2" s="1"/>
  <c r="P4935" i="2" a="1"/>
  <c r="P4935" i="2" s="1"/>
  <c r="O4935" i="2"/>
  <c r="N4935" i="2"/>
  <c r="R4934" i="2"/>
  <c r="Q4934" i="2" a="1"/>
  <c r="Q4934" i="2" s="1"/>
  <c r="P4934" i="2" a="1"/>
  <c r="P4934" i="2" s="1"/>
  <c r="O4934" i="2"/>
  <c r="N4934" i="2"/>
  <c r="R4933" i="2"/>
  <c r="Q4933" i="2" a="1"/>
  <c r="Q4933" i="2" s="1"/>
  <c r="P4933" i="2" a="1"/>
  <c r="P4933" i="2" s="1"/>
  <c r="O4933" i="2"/>
  <c r="N4933" i="2"/>
  <c r="R4932" i="2"/>
  <c r="Q4932" i="2" a="1"/>
  <c r="Q4932" i="2" s="1"/>
  <c r="P4932" i="2" a="1"/>
  <c r="P4932" i="2" s="1"/>
  <c r="O4932" i="2"/>
  <c r="N4932" i="2"/>
  <c r="R4931" i="2"/>
  <c r="Q4931" i="2" a="1"/>
  <c r="Q4931" i="2" s="1"/>
  <c r="P4931" i="2" a="1"/>
  <c r="P4931" i="2" s="1"/>
  <c r="O4931" i="2"/>
  <c r="N4931" i="2"/>
  <c r="R4930" i="2"/>
  <c r="Q4930" i="2" a="1"/>
  <c r="Q4930" i="2" s="1"/>
  <c r="P4930" i="2" a="1"/>
  <c r="P4930" i="2" s="1"/>
  <c r="O4930" i="2"/>
  <c r="N4930" i="2"/>
  <c r="R4929" i="2"/>
  <c r="Q4929" i="2" a="1"/>
  <c r="Q4929" i="2" s="1"/>
  <c r="P4929" i="2" a="1"/>
  <c r="P4929" i="2" s="1"/>
  <c r="O4929" i="2"/>
  <c r="N4929" i="2"/>
  <c r="R4928" i="2"/>
  <c r="Q4928" i="2" a="1"/>
  <c r="Q4928" i="2" s="1"/>
  <c r="P4928" i="2" a="1"/>
  <c r="P4928" i="2" s="1"/>
  <c r="O4928" i="2"/>
  <c r="N4928" i="2"/>
  <c r="R4927" i="2"/>
  <c r="Q4927" i="2" a="1"/>
  <c r="Q4927" i="2" s="1"/>
  <c r="P4927" i="2" a="1"/>
  <c r="P4927" i="2" s="1"/>
  <c r="O4927" i="2"/>
  <c r="N4927" i="2"/>
  <c r="R4926" i="2"/>
  <c r="Q4926" i="2" a="1"/>
  <c r="Q4926" i="2" s="1"/>
  <c r="P4926" i="2" a="1"/>
  <c r="P4926" i="2" s="1"/>
  <c r="O4926" i="2"/>
  <c r="N4926" i="2"/>
  <c r="R4925" i="2"/>
  <c r="Q4925" i="2" a="1"/>
  <c r="Q4925" i="2" s="1"/>
  <c r="P4925" i="2" a="1"/>
  <c r="P4925" i="2" s="1"/>
  <c r="O4925" i="2"/>
  <c r="N4925" i="2"/>
  <c r="R4924" i="2"/>
  <c r="Q4924" i="2" a="1"/>
  <c r="Q4924" i="2" s="1"/>
  <c r="P4924" i="2" a="1"/>
  <c r="P4924" i="2" s="1"/>
  <c r="O4924" i="2"/>
  <c r="N4924" i="2"/>
  <c r="R4923" i="2"/>
  <c r="Q4923" i="2" a="1"/>
  <c r="Q4923" i="2" s="1"/>
  <c r="P4923" i="2" a="1"/>
  <c r="P4923" i="2" s="1"/>
  <c r="O4923" i="2"/>
  <c r="N4923" i="2"/>
  <c r="R4922" i="2"/>
  <c r="Q4922" i="2" a="1"/>
  <c r="Q4922" i="2" s="1"/>
  <c r="P4922" i="2" a="1"/>
  <c r="P4922" i="2" s="1"/>
  <c r="O4922" i="2"/>
  <c r="N4922" i="2"/>
  <c r="R4921" i="2"/>
  <c r="Q4921" i="2" a="1"/>
  <c r="Q4921" i="2" s="1"/>
  <c r="P4921" i="2" a="1"/>
  <c r="P4921" i="2" s="1"/>
  <c r="O4921" i="2"/>
  <c r="N4921" i="2"/>
  <c r="R4920" i="2"/>
  <c r="Q4920" i="2" a="1"/>
  <c r="Q4920" i="2" s="1"/>
  <c r="P4920" i="2" a="1"/>
  <c r="P4920" i="2" s="1"/>
  <c r="O4920" i="2"/>
  <c r="N4920" i="2"/>
  <c r="R4919" i="2"/>
  <c r="Q4919" i="2" a="1"/>
  <c r="Q4919" i="2" s="1"/>
  <c r="P4919" i="2" a="1"/>
  <c r="P4919" i="2" s="1"/>
  <c r="O4919" i="2"/>
  <c r="N4919" i="2"/>
  <c r="R4918" i="2"/>
  <c r="Q4918" i="2" a="1"/>
  <c r="Q4918" i="2" s="1"/>
  <c r="P4918" i="2" a="1"/>
  <c r="P4918" i="2" s="1"/>
  <c r="O4918" i="2"/>
  <c r="N4918" i="2"/>
  <c r="R4917" i="2"/>
  <c r="Q4917" i="2" a="1"/>
  <c r="Q4917" i="2" s="1"/>
  <c r="P4917" i="2" a="1"/>
  <c r="P4917" i="2" s="1"/>
  <c r="O4917" i="2"/>
  <c r="N4917" i="2"/>
  <c r="R4916" i="2"/>
  <c r="Q4916" i="2" a="1"/>
  <c r="Q4916" i="2" s="1"/>
  <c r="P4916" i="2" a="1"/>
  <c r="P4916" i="2" s="1"/>
  <c r="O4916" i="2"/>
  <c r="N4916" i="2"/>
  <c r="R4915" i="2"/>
  <c r="Q4915" i="2" a="1"/>
  <c r="Q4915" i="2" s="1"/>
  <c r="P4915" i="2" a="1"/>
  <c r="P4915" i="2" s="1"/>
  <c r="O4915" i="2"/>
  <c r="N4915" i="2"/>
  <c r="R4914" i="2"/>
  <c r="Q4914" i="2" a="1"/>
  <c r="Q4914" i="2" s="1"/>
  <c r="P4914" i="2" a="1"/>
  <c r="P4914" i="2" s="1"/>
  <c r="O4914" i="2"/>
  <c r="N4914" i="2"/>
  <c r="R4913" i="2"/>
  <c r="Q4913" i="2" a="1"/>
  <c r="Q4913" i="2" s="1"/>
  <c r="P4913" i="2" a="1"/>
  <c r="P4913" i="2" s="1"/>
  <c r="O4913" i="2"/>
  <c r="N4913" i="2"/>
  <c r="R4912" i="2"/>
  <c r="Q4912" i="2" a="1"/>
  <c r="Q4912" i="2" s="1"/>
  <c r="P4912" i="2" a="1"/>
  <c r="P4912" i="2" s="1"/>
  <c r="O4912" i="2"/>
  <c r="N4912" i="2"/>
  <c r="R4911" i="2"/>
  <c r="Q4911" i="2" a="1"/>
  <c r="Q4911" i="2" s="1"/>
  <c r="P4911" i="2" a="1"/>
  <c r="P4911" i="2" s="1"/>
  <c r="O4911" i="2"/>
  <c r="N4911" i="2"/>
  <c r="R4910" i="2"/>
  <c r="Q4910" i="2" a="1"/>
  <c r="Q4910" i="2" s="1"/>
  <c r="P4910" i="2" a="1"/>
  <c r="P4910" i="2" s="1"/>
  <c r="O4910" i="2"/>
  <c r="N4910" i="2"/>
  <c r="R4909" i="2"/>
  <c r="Q4909" i="2" a="1"/>
  <c r="Q4909" i="2" s="1"/>
  <c r="P4909" i="2" a="1"/>
  <c r="P4909" i="2" s="1"/>
  <c r="O4909" i="2"/>
  <c r="N4909" i="2"/>
  <c r="R4908" i="2"/>
  <c r="Q4908" i="2" a="1"/>
  <c r="Q4908" i="2" s="1"/>
  <c r="P4908" i="2" a="1"/>
  <c r="P4908" i="2" s="1"/>
  <c r="O4908" i="2"/>
  <c r="N4908" i="2"/>
  <c r="R4907" i="2"/>
  <c r="Q4907" i="2" a="1"/>
  <c r="Q4907" i="2" s="1"/>
  <c r="P4907" i="2" a="1"/>
  <c r="P4907" i="2" s="1"/>
  <c r="O4907" i="2"/>
  <c r="N4907" i="2"/>
  <c r="R4906" i="2"/>
  <c r="Q4906" i="2" a="1"/>
  <c r="Q4906" i="2" s="1"/>
  <c r="P4906" i="2" a="1"/>
  <c r="P4906" i="2" s="1"/>
  <c r="O4906" i="2"/>
  <c r="N4906" i="2"/>
  <c r="R4905" i="2"/>
  <c r="Q4905" i="2" a="1"/>
  <c r="Q4905" i="2" s="1"/>
  <c r="P4905" i="2" a="1"/>
  <c r="P4905" i="2" s="1"/>
  <c r="O4905" i="2"/>
  <c r="N4905" i="2"/>
  <c r="R4904" i="2"/>
  <c r="Q4904" i="2" a="1"/>
  <c r="Q4904" i="2" s="1"/>
  <c r="P4904" i="2" a="1"/>
  <c r="P4904" i="2" s="1"/>
  <c r="O4904" i="2"/>
  <c r="N4904" i="2"/>
  <c r="R4903" i="2"/>
  <c r="Q4903" i="2" a="1"/>
  <c r="Q4903" i="2" s="1"/>
  <c r="P4903" i="2" a="1"/>
  <c r="P4903" i="2" s="1"/>
  <c r="O4903" i="2"/>
  <c r="N4903" i="2"/>
  <c r="R4902" i="2"/>
  <c r="Q4902" i="2" a="1"/>
  <c r="Q4902" i="2" s="1"/>
  <c r="P4902" i="2" a="1"/>
  <c r="P4902" i="2" s="1"/>
  <c r="O4902" i="2"/>
  <c r="N4902" i="2"/>
  <c r="R4901" i="2"/>
  <c r="Q4901" i="2" a="1"/>
  <c r="Q4901" i="2" s="1"/>
  <c r="P4901" i="2" a="1"/>
  <c r="P4901" i="2" s="1"/>
  <c r="O4901" i="2"/>
  <c r="N4901" i="2"/>
  <c r="R4900" i="2"/>
  <c r="Q4900" i="2" a="1"/>
  <c r="Q4900" i="2" s="1"/>
  <c r="P4900" i="2" a="1"/>
  <c r="P4900" i="2" s="1"/>
  <c r="O4900" i="2"/>
  <c r="N4900" i="2"/>
  <c r="R4899" i="2"/>
  <c r="Q4899" i="2" a="1"/>
  <c r="Q4899" i="2" s="1"/>
  <c r="P4899" i="2" a="1"/>
  <c r="P4899" i="2" s="1"/>
  <c r="O4899" i="2"/>
  <c r="N4899" i="2"/>
  <c r="R4898" i="2"/>
  <c r="Q4898" i="2" a="1"/>
  <c r="Q4898" i="2" s="1"/>
  <c r="P4898" i="2" a="1"/>
  <c r="P4898" i="2" s="1"/>
  <c r="O4898" i="2"/>
  <c r="N4898" i="2"/>
  <c r="R4897" i="2"/>
  <c r="Q4897" i="2" a="1"/>
  <c r="Q4897" i="2" s="1"/>
  <c r="P4897" i="2" a="1"/>
  <c r="P4897" i="2" s="1"/>
  <c r="O4897" i="2"/>
  <c r="N4897" i="2"/>
  <c r="R4896" i="2"/>
  <c r="Q4896" i="2" a="1"/>
  <c r="Q4896" i="2" s="1"/>
  <c r="P4896" i="2" a="1"/>
  <c r="P4896" i="2" s="1"/>
  <c r="O4896" i="2"/>
  <c r="N4896" i="2"/>
  <c r="R4895" i="2"/>
  <c r="Q4895" i="2" a="1"/>
  <c r="Q4895" i="2" s="1"/>
  <c r="P4895" i="2" a="1"/>
  <c r="P4895" i="2" s="1"/>
  <c r="O4895" i="2"/>
  <c r="N4895" i="2"/>
  <c r="R4894" i="2"/>
  <c r="Q4894" i="2" a="1"/>
  <c r="Q4894" i="2" s="1"/>
  <c r="P4894" i="2" a="1"/>
  <c r="P4894" i="2" s="1"/>
  <c r="O4894" i="2"/>
  <c r="N4894" i="2"/>
  <c r="R4893" i="2"/>
  <c r="Q4893" i="2" a="1"/>
  <c r="Q4893" i="2" s="1"/>
  <c r="P4893" i="2" a="1"/>
  <c r="P4893" i="2" s="1"/>
  <c r="O4893" i="2"/>
  <c r="N4893" i="2"/>
  <c r="R4892" i="2"/>
  <c r="Q4892" i="2" a="1"/>
  <c r="Q4892" i="2" s="1"/>
  <c r="P4892" i="2" a="1"/>
  <c r="P4892" i="2" s="1"/>
  <c r="O4892" i="2"/>
  <c r="N4892" i="2"/>
  <c r="R4891" i="2"/>
  <c r="Q4891" i="2" a="1"/>
  <c r="Q4891" i="2" s="1"/>
  <c r="P4891" i="2" a="1"/>
  <c r="P4891" i="2" s="1"/>
  <c r="O4891" i="2"/>
  <c r="N4891" i="2"/>
  <c r="R4890" i="2"/>
  <c r="Q4890" i="2" a="1"/>
  <c r="Q4890" i="2" s="1"/>
  <c r="P4890" i="2" a="1"/>
  <c r="P4890" i="2" s="1"/>
  <c r="O4890" i="2"/>
  <c r="N4890" i="2"/>
  <c r="R4889" i="2"/>
  <c r="Q4889" i="2" a="1"/>
  <c r="Q4889" i="2" s="1"/>
  <c r="P4889" i="2" a="1"/>
  <c r="P4889" i="2" s="1"/>
  <c r="O4889" i="2"/>
  <c r="N4889" i="2"/>
  <c r="R4888" i="2"/>
  <c r="Q4888" i="2" a="1"/>
  <c r="Q4888" i="2" s="1"/>
  <c r="P4888" i="2" a="1"/>
  <c r="P4888" i="2" s="1"/>
  <c r="O4888" i="2"/>
  <c r="N4888" i="2"/>
  <c r="R4887" i="2"/>
  <c r="Q4887" i="2" a="1"/>
  <c r="Q4887" i="2" s="1"/>
  <c r="P4887" i="2" a="1"/>
  <c r="P4887" i="2" s="1"/>
  <c r="O4887" i="2"/>
  <c r="N4887" i="2"/>
  <c r="R4886" i="2"/>
  <c r="Q4886" i="2" a="1"/>
  <c r="Q4886" i="2" s="1"/>
  <c r="P4886" i="2" a="1"/>
  <c r="P4886" i="2" s="1"/>
  <c r="O4886" i="2"/>
  <c r="N4886" i="2"/>
  <c r="R4885" i="2"/>
  <c r="Q4885" i="2" a="1"/>
  <c r="Q4885" i="2" s="1"/>
  <c r="P4885" i="2" a="1"/>
  <c r="P4885" i="2" s="1"/>
  <c r="O4885" i="2"/>
  <c r="N4885" i="2"/>
  <c r="R4884" i="2"/>
  <c r="Q4884" i="2" a="1"/>
  <c r="Q4884" i="2" s="1"/>
  <c r="P4884" i="2" a="1"/>
  <c r="P4884" i="2" s="1"/>
  <c r="O4884" i="2"/>
  <c r="N4884" i="2"/>
  <c r="R4883" i="2"/>
  <c r="Q4883" i="2" a="1"/>
  <c r="Q4883" i="2" s="1"/>
  <c r="P4883" i="2" a="1"/>
  <c r="P4883" i="2" s="1"/>
  <c r="O4883" i="2"/>
  <c r="N4883" i="2"/>
  <c r="R4882" i="2"/>
  <c r="Q4882" i="2" a="1"/>
  <c r="Q4882" i="2" s="1"/>
  <c r="P4882" i="2" a="1"/>
  <c r="P4882" i="2" s="1"/>
  <c r="O4882" i="2"/>
  <c r="N4882" i="2"/>
  <c r="R4881" i="2"/>
  <c r="Q4881" i="2" a="1"/>
  <c r="Q4881" i="2" s="1"/>
  <c r="P4881" i="2" a="1"/>
  <c r="P4881" i="2" s="1"/>
  <c r="O4881" i="2"/>
  <c r="N4881" i="2"/>
  <c r="R4880" i="2"/>
  <c r="Q4880" i="2" a="1"/>
  <c r="Q4880" i="2" s="1"/>
  <c r="P4880" i="2" a="1"/>
  <c r="P4880" i="2" s="1"/>
  <c r="O4880" i="2"/>
  <c r="N4880" i="2"/>
  <c r="R4879" i="2"/>
  <c r="Q4879" i="2" a="1"/>
  <c r="Q4879" i="2" s="1"/>
  <c r="P4879" i="2" a="1"/>
  <c r="P4879" i="2" s="1"/>
  <c r="O4879" i="2"/>
  <c r="N4879" i="2"/>
  <c r="R4878" i="2"/>
  <c r="Q4878" i="2" a="1"/>
  <c r="Q4878" i="2" s="1"/>
  <c r="P4878" i="2" a="1"/>
  <c r="P4878" i="2" s="1"/>
  <c r="O4878" i="2"/>
  <c r="N4878" i="2"/>
  <c r="R4877" i="2"/>
  <c r="Q4877" i="2" a="1"/>
  <c r="Q4877" i="2" s="1"/>
  <c r="P4877" i="2" a="1"/>
  <c r="P4877" i="2" s="1"/>
  <c r="O4877" i="2"/>
  <c r="N4877" i="2"/>
  <c r="R4876" i="2"/>
  <c r="Q4876" i="2" a="1"/>
  <c r="Q4876" i="2" s="1"/>
  <c r="P4876" i="2" a="1"/>
  <c r="P4876" i="2" s="1"/>
  <c r="O4876" i="2"/>
  <c r="N4876" i="2"/>
  <c r="R4875" i="2"/>
  <c r="Q4875" i="2" a="1"/>
  <c r="Q4875" i="2" s="1"/>
  <c r="P4875" i="2" a="1"/>
  <c r="P4875" i="2" s="1"/>
  <c r="O4875" i="2"/>
  <c r="N4875" i="2"/>
  <c r="R4874" i="2"/>
  <c r="Q4874" i="2" a="1"/>
  <c r="Q4874" i="2" s="1"/>
  <c r="P4874" i="2" a="1"/>
  <c r="P4874" i="2" s="1"/>
  <c r="O4874" i="2"/>
  <c r="N4874" i="2"/>
  <c r="R4873" i="2"/>
  <c r="Q4873" i="2" a="1"/>
  <c r="Q4873" i="2" s="1"/>
  <c r="P4873" i="2" a="1"/>
  <c r="P4873" i="2" s="1"/>
  <c r="O4873" i="2"/>
  <c r="N4873" i="2"/>
  <c r="R4872" i="2"/>
  <c r="Q4872" i="2" a="1"/>
  <c r="Q4872" i="2" s="1"/>
  <c r="P4872" i="2" a="1"/>
  <c r="P4872" i="2" s="1"/>
  <c r="O4872" i="2"/>
  <c r="N4872" i="2"/>
  <c r="R4871" i="2"/>
  <c r="Q4871" i="2" a="1"/>
  <c r="Q4871" i="2" s="1"/>
  <c r="P4871" i="2" a="1"/>
  <c r="P4871" i="2" s="1"/>
  <c r="O4871" i="2"/>
  <c r="N4871" i="2"/>
  <c r="R4870" i="2"/>
  <c r="Q4870" i="2" a="1"/>
  <c r="Q4870" i="2" s="1"/>
  <c r="P4870" i="2" a="1"/>
  <c r="P4870" i="2" s="1"/>
  <c r="O4870" i="2"/>
  <c r="N4870" i="2"/>
  <c r="R4869" i="2"/>
  <c r="Q4869" i="2" a="1"/>
  <c r="Q4869" i="2" s="1"/>
  <c r="P4869" i="2" a="1"/>
  <c r="P4869" i="2" s="1"/>
  <c r="O4869" i="2"/>
  <c r="N4869" i="2"/>
  <c r="R4868" i="2"/>
  <c r="Q4868" i="2" a="1"/>
  <c r="Q4868" i="2" s="1"/>
  <c r="P4868" i="2" a="1"/>
  <c r="P4868" i="2" s="1"/>
  <c r="O4868" i="2"/>
  <c r="N4868" i="2"/>
  <c r="R4867" i="2"/>
  <c r="Q4867" i="2" a="1"/>
  <c r="Q4867" i="2" s="1"/>
  <c r="P4867" i="2" a="1"/>
  <c r="P4867" i="2" s="1"/>
  <c r="O4867" i="2"/>
  <c r="N4867" i="2"/>
  <c r="R4866" i="2"/>
  <c r="Q4866" i="2" a="1"/>
  <c r="Q4866" i="2" s="1"/>
  <c r="P4866" i="2" a="1"/>
  <c r="P4866" i="2" s="1"/>
  <c r="O4866" i="2"/>
  <c r="N4866" i="2"/>
  <c r="R4865" i="2"/>
  <c r="Q4865" i="2" a="1"/>
  <c r="Q4865" i="2" s="1"/>
  <c r="P4865" i="2" a="1"/>
  <c r="P4865" i="2" s="1"/>
  <c r="O4865" i="2"/>
  <c r="N4865" i="2"/>
  <c r="R4864" i="2"/>
  <c r="Q4864" i="2" a="1"/>
  <c r="Q4864" i="2" s="1"/>
  <c r="P4864" i="2" a="1"/>
  <c r="P4864" i="2" s="1"/>
  <c r="O4864" i="2"/>
  <c r="N4864" i="2"/>
  <c r="R4863" i="2"/>
  <c r="Q4863" i="2" a="1"/>
  <c r="Q4863" i="2" s="1"/>
  <c r="P4863" i="2" a="1"/>
  <c r="P4863" i="2" s="1"/>
  <c r="O4863" i="2"/>
  <c r="N4863" i="2"/>
  <c r="R4862" i="2"/>
  <c r="Q4862" i="2" a="1"/>
  <c r="Q4862" i="2" s="1"/>
  <c r="P4862" i="2" a="1"/>
  <c r="P4862" i="2" s="1"/>
  <c r="O4862" i="2"/>
  <c r="N4862" i="2"/>
  <c r="R4861" i="2"/>
  <c r="Q4861" i="2" a="1"/>
  <c r="Q4861" i="2" s="1"/>
  <c r="P4861" i="2" a="1"/>
  <c r="P4861" i="2" s="1"/>
  <c r="O4861" i="2"/>
  <c r="N4861" i="2"/>
  <c r="R4860" i="2"/>
  <c r="Q4860" i="2" a="1"/>
  <c r="Q4860" i="2" s="1"/>
  <c r="P4860" i="2" a="1"/>
  <c r="P4860" i="2" s="1"/>
  <c r="O4860" i="2"/>
  <c r="N4860" i="2"/>
  <c r="R4859" i="2"/>
  <c r="Q4859" i="2" a="1"/>
  <c r="Q4859" i="2" s="1"/>
  <c r="P4859" i="2" a="1"/>
  <c r="P4859" i="2" s="1"/>
  <c r="O4859" i="2"/>
  <c r="N4859" i="2"/>
  <c r="R4858" i="2"/>
  <c r="Q4858" i="2" a="1"/>
  <c r="Q4858" i="2" s="1"/>
  <c r="P4858" i="2" a="1"/>
  <c r="P4858" i="2" s="1"/>
  <c r="O4858" i="2"/>
  <c r="N4858" i="2"/>
  <c r="R4857" i="2"/>
  <c r="Q4857" i="2" a="1"/>
  <c r="Q4857" i="2" s="1"/>
  <c r="P4857" i="2" a="1"/>
  <c r="P4857" i="2" s="1"/>
  <c r="O4857" i="2"/>
  <c r="N4857" i="2"/>
  <c r="R4856" i="2"/>
  <c r="Q4856" i="2" a="1"/>
  <c r="Q4856" i="2" s="1"/>
  <c r="P4856" i="2" a="1"/>
  <c r="P4856" i="2" s="1"/>
  <c r="O4856" i="2"/>
  <c r="N4856" i="2"/>
  <c r="R4855" i="2"/>
  <c r="Q4855" i="2" a="1"/>
  <c r="Q4855" i="2" s="1"/>
  <c r="P4855" i="2" a="1"/>
  <c r="P4855" i="2" s="1"/>
  <c r="O4855" i="2"/>
  <c r="N4855" i="2"/>
  <c r="R4854" i="2"/>
  <c r="Q4854" i="2" a="1"/>
  <c r="Q4854" i="2" s="1"/>
  <c r="P4854" i="2" a="1"/>
  <c r="P4854" i="2" s="1"/>
  <c r="O4854" i="2"/>
  <c r="N4854" i="2"/>
  <c r="R4853" i="2"/>
  <c r="Q4853" i="2" a="1"/>
  <c r="Q4853" i="2" s="1"/>
  <c r="P4853" i="2" a="1"/>
  <c r="P4853" i="2" s="1"/>
  <c r="O4853" i="2"/>
  <c r="N4853" i="2"/>
  <c r="R4852" i="2"/>
  <c r="Q4852" i="2" a="1"/>
  <c r="Q4852" i="2" s="1"/>
  <c r="P4852" i="2" a="1"/>
  <c r="P4852" i="2" s="1"/>
  <c r="O4852" i="2"/>
  <c r="N4852" i="2"/>
  <c r="R4851" i="2"/>
  <c r="Q4851" i="2" a="1"/>
  <c r="Q4851" i="2" s="1"/>
  <c r="P4851" i="2" a="1"/>
  <c r="P4851" i="2" s="1"/>
  <c r="O4851" i="2"/>
  <c r="N4851" i="2"/>
  <c r="R4850" i="2"/>
  <c r="Q4850" i="2" a="1"/>
  <c r="Q4850" i="2" s="1"/>
  <c r="P4850" i="2" a="1"/>
  <c r="P4850" i="2" s="1"/>
  <c r="O4850" i="2"/>
  <c r="N4850" i="2"/>
  <c r="R4849" i="2"/>
  <c r="Q4849" i="2" a="1"/>
  <c r="Q4849" i="2" s="1"/>
  <c r="P4849" i="2" a="1"/>
  <c r="P4849" i="2" s="1"/>
  <c r="O4849" i="2"/>
  <c r="N4849" i="2"/>
  <c r="R4848" i="2"/>
  <c r="Q4848" i="2" a="1"/>
  <c r="Q4848" i="2" s="1"/>
  <c r="P4848" i="2" a="1"/>
  <c r="P4848" i="2" s="1"/>
  <c r="O4848" i="2"/>
  <c r="N4848" i="2"/>
  <c r="R4847" i="2"/>
  <c r="Q4847" i="2" a="1"/>
  <c r="Q4847" i="2" s="1"/>
  <c r="P4847" i="2" a="1"/>
  <c r="P4847" i="2" s="1"/>
  <c r="O4847" i="2"/>
  <c r="N4847" i="2"/>
  <c r="R4846" i="2"/>
  <c r="Q4846" i="2" a="1"/>
  <c r="Q4846" i="2" s="1"/>
  <c r="P4846" i="2" a="1"/>
  <c r="P4846" i="2" s="1"/>
  <c r="O4846" i="2"/>
  <c r="N4846" i="2"/>
  <c r="R4845" i="2"/>
  <c r="Q4845" i="2" a="1"/>
  <c r="Q4845" i="2" s="1"/>
  <c r="P4845" i="2" a="1"/>
  <c r="P4845" i="2" s="1"/>
  <c r="O4845" i="2"/>
  <c r="N4845" i="2"/>
  <c r="R4844" i="2"/>
  <c r="Q4844" i="2" a="1"/>
  <c r="Q4844" i="2" s="1"/>
  <c r="P4844" i="2" a="1"/>
  <c r="P4844" i="2" s="1"/>
  <c r="O4844" i="2"/>
  <c r="N4844" i="2"/>
  <c r="R4843" i="2"/>
  <c r="Q4843" i="2" a="1"/>
  <c r="Q4843" i="2" s="1"/>
  <c r="P4843" i="2" a="1"/>
  <c r="P4843" i="2" s="1"/>
  <c r="O4843" i="2"/>
  <c r="N4843" i="2"/>
  <c r="R4842" i="2"/>
  <c r="Q4842" i="2" a="1"/>
  <c r="Q4842" i="2" s="1"/>
  <c r="P4842" i="2" a="1"/>
  <c r="P4842" i="2" s="1"/>
  <c r="O4842" i="2"/>
  <c r="N4842" i="2"/>
  <c r="R4841" i="2"/>
  <c r="Q4841" i="2" a="1"/>
  <c r="Q4841" i="2" s="1"/>
  <c r="P4841" i="2" a="1"/>
  <c r="P4841" i="2" s="1"/>
  <c r="O4841" i="2"/>
  <c r="N4841" i="2"/>
  <c r="R4840" i="2"/>
  <c r="Q4840" i="2" a="1"/>
  <c r="Q4840" i="2" s="1"/>
  <c r="P4840" i="2" a="1"/>
  <c r="P4840" i="2" s="1"/>
  <c r="O4840" i="2"/>
  <c r="N4840" i="2"/>
  <c r="R4839" i="2"/>
  <c r="Q4839" i="2" a="1"/>
  <c r="Q4839" i="2" s="1"/>
  <c r="P4839" i="2" a="1"/>
  <c r="P4839" i="2" s="1"/>
  <c r="O4839" i="2"/>
  <c r="N4839" i="2"/>
  <c r="R4838" i="2"/>
  <c r="Q4838" i="2" a="1"/>
  <c r="Q4838" i="2" s="1"/>
  <c r="P4838" i="2" a="1"/>
  <c r="P4838" i="2" s="1"/>
  <c r="O4838" i="2"/>
  <c r="N4838" i="2"/>
  <c r="R4837" i="2"/>
  <c r="Q4837" i="2" a="1"/>
  <c r="Q4837" i="2" s="1"/>
  <c r="P4837" i="2" a="1"/>
  <c r="P4837" i="2" s="1"/>
  <c r="O4837" i="2"/>
  <c r="N4837" i="2"/>
  <c r="R4836" i="2"/>
  <c r="Q4836" i="2" a="1"/>
  <c r="Q4836" i="2" s="1"/>
  <c r="P4836" i="2" a="1"/>
  <c r="P4836" i="2" s="1"/>
  <c r="O4836" i="2"/>
  <c r="N4836" i="2"/>
  <c r="R4835" i="2"/>
  <c r="Q4835" i="2" a="1"/>
  <c r="Q4835" i="2" s="1"/>
  <c r="P4835" i="2" a="1"/>
  <c r="P4835" i="2" s="1"/>
  <c r="O4835" i="2"/>
  <c r="N4835" i="2"/>
  <c r="R4834" i="2"/>
  <c r="Q4834" i="2" a="1"/>
  <c r="Q4834" i="2" s="1"/>
  <c r="P4834" i="2" a="1"/>
  <c r="P4834" i="2" s="1"/>
  <c r="O4834" i="2"/>
  <c r="N4834" i="2"/>
  <c r="R4833" i="2"/>
  <c r="Q4833" i="2" a="1"/>
  <c r="Q4833" i="2" s="1"/>
  <c r="P4833" i="2" a="1"/>
  <c r="P4833" i="2" s="1"/>
  <c r="O4833" i="2"/>
  <c r="N4833" i="2"/>
  <c r="R4832" i="2"/>
  <c r="Q4832" i="2" a="1"/>
  <c r="Q4832" i="2" s="1"/>
  <c r="P4832" i="2" a="1"/>
  <c r="P4832" i="2" s="1"/>
  <c r="O4832" i="2"/>
  <c r="N4832" i="2"/>
  <c r="R4831" i="2"/>
  <c r="Q4831" i="2" a="1"/>
  <c r="Q4831" i="2" s="1"/>
  <c r="P4831" i="2" a="1"/>
  <c r="P4831" i="2" s="1"/>
  <c r="O4831" i="2"/>
  <c r="N4831" i="2"/>
  <c r="R4830" i="2"/>
  <c r="Q4830" i="2" a="1"/>
  <c r="Q4830" i="2" s="1"/>
  <c r="P4830" i="2" a="1"/>
  <c r="P4830" i="2" s="1"/>
  <c r="O4830" i="2"/>
  <c r="N4830" i="2"/>
  <c r="R4829" i="2"/>
  <c r="Q4829" i="2" a="1"/>
  <c r="Q4829" i="2" s="1"/>
  <c r="P4829" i="2" a="1"/>
  <c r="P4829" i="2" s="1"/>
  <c r="O4829" i="2"/>
  <c r="N4829" i="2"/>
  <c r="R4828" i="2"/>
  <c r="Q4828" i="2" a="1"/>
  <c r="Q4828" i="2" s="1"/>
  <c r="P4828" i="2" a="1"/>
  <c r="P4828" i="2" s="1"/>
  <c r="O4828" i="2"/>
  <c r="N4828" i="2"/>
  <c r="R4827" i="2"/>
  <c r="Q4827" i="2" a="1"/>
  <c r="Q4827" i="2" s="1"/>
  <c r="P4827" i="2" a="1"/>
  <c r="P4827" i="2" s="1"/>
  <c r="O4827" i="2"/>
  <c r="N4827" i="2"/>
  <c r="R4826" i="2"/>
  <c r="Q4826" i="2" a="1"/>
  <c r="Q4826" i="2" s="1"/>
  <c r="P4826" i="2" a="1"/>
  <c r="P4826" i="2" s="1"/>
  <c r="O4826" i="2"/>
  <c r="N4826" i="2"/>
  <c r="R4825" i="2"/>
  <c r="Q4825" i="2" a="1"/>
  <c r="Q4825" i="2" s="1"/>
  <c r="P4825" i="2" a="1"/>
  <c r="P4825" i="2" s="1"/>
  <c r="O4825" i="2"/>
  <c r="N4825" i="2"/>
  <c r="R4824" i="2"/>
  <c r="Q4824" i="2" a="1"/>
  <c r="Q4824" i="2" s="1"/>
  <c r="P4824" i="2" a="1"/>
  <c r="P4824" i="2" s="1"/>
  <c r="O4824" i="2"/>
  <c r="N4824" i="2"/>
  <c r="R4823" i="2"/>
  <c r="Q4823" i="2" a="1"/>
  <c r="Q4823" i="2" s="1"/>
  <c r="P4823" i="2" a="1"/>
  <c r="P4823" i="2" s="1"/>
  <c r="O4823" i="2"/>
  <c r="N4823" i="2"/>
  <c r="R4822" i="2"/>
  <c r="Q4822" i="2" a="1"/>
  <c r="Q4822" i="2" s="1"/>
  <c r="P4822" i="2" a="1"/>
  <c r="P4822" i="2" s="1"/>
  <c r="O4822" i="2"/>
  <c r="N4822" i="2"/>
  <c r="R4821" i="2"/>
  <c r="Q4821" i="2" a="1"/>
  <c r="Q4821" i="2" s="1"/>
  <c r="P4821" i="2" a="1"/>
  <c r="P4821" i="2" s="1"/>
  <c r="O4821" i="2"/>
  <c r="N4821" i="2"/>
  <c r="R4820" i="2"/>
  <c r="Q4820" i="2" a="1"/>
  <c r="Q4820" i="2" s="1"/>
  <c r="P4820" i="2" a="1"/>
  <c r="P4820" i="2" s="1"/>
  <c r="O4820" i="2"/>
  <c r="N4820" i="2"/>
  <c r="R4819" i="2"/>
  <c r="Q4819" i="2" a="1"/>
  <c r="Q4819" i="2" s="1"/>
  <c r="P4819" i="2" a="1"/>
  <c r="P4819" i="2" s="1"/>
  <c r="O4819" i="2"/>
  <c r="N4819" i="2"/>
  <c r="R4818" i="2"/>
  <c r="Q4818" i="2" a="1"/>
  <c r="Q4818" i="2" s="1"/>
  <c r="P4818" i="2" a="1"/>
  <c r="P4818" i="2" s="1"/>
  <c r="O4818" i="2"/>
  <c r="N4818" i="2"/>
  <c r="R4817" i="2"/>
  <c r="Q4817" i="2" a="1"/>
  <c r="Q4817" i="2" s="1"/>
  <c r="P4817" i="2" a="1"/>
  <c r="P4817" i="2" s="1"/>
  <c r="O4817" i="2"/>
  <c r="N4817" i="2"/>
  <c r="R4816" i="2"/>
  <c r="Q4816" i="2" a="1"/>
  <c r="Q4816" i="2" s="1"/>
  <c r="P4816" i="2" a="1"/>
  <c r="P4816" i="2" s="1"/>
  <c r="O4816" i="2"/>
  <c r="N4816" i="2"/>
  <c r="R4815" i="2"/>
  <c r="Q4815" i="2" a="1"/>
  <c r="Q4815" i="2" s="1"/>
  <c r="P4815" i="2" a="1"/>
  <c r="P4815" i="2" s="1"/>
  <c r="O4815" i="2"/>
  <c r="N4815" i="2"/>
  <c r="R4814" i="2"/>
  <c r="Q4814" i="2" a="1"/>
  <c r="Q4814" i="2" s="1"/>
  <c r="P4814" i="2" a="1"/>
  <c r="P4814" i="2" s="1"/>
  <c r="O4814" i="2"/>
  <c r="N4814" i="2"/>
  <c r="R4813" i="2"/>
  <c r="Q4813" i="2" a="1"/>
  <c r="Q4813" i="2" s="1"/>
  <c r="P4813" i="2" a="1"/>
  <c r="P4813" i="2" s="1"/>
  <c r="O4813" i="2"/>
  <c r="N4813" i="2"/>
  <c r="R4812" i="2"/>
  <c r="Q4812" i="2" a="1"/>
  <c r="Q4812" i="2" s="1"/>
  <c r="P4812" i="2" a="1"/>
  <c r="P4812" i="2" s="1"/>
  <c r="O4812" i="2"/>
  <c r="N4812" i="2"/>
  <c r="R4811" i="2"/>
  <c r="Q4811" i="2" a="1"/>
  <c r="Q4811" i="2" s="1"/>
  <c r="P4811" i="2" a="1"/>
  <c r="P4811" i="2" s="1"/>
  <c r="O4811" i="2"/>
  <c r="N4811" i="2"/>
  <c r="R4810" i="2"/>
  <c r="Q4810" i="2" a="1"/>
  <c r="Q4810" i="2" s="1"/>
  <c r="P4810" i="2" a="1"/>
  <c r="P4810" i="2" s="1"/>
  <c r="O4810" i="2"/>
  <c r="N4810" i="2"/>
  <c r="R4809" i="2"/>
  <c r="Q4809" i="2" a="1"/>
  <c r="Q4809" i="2" s="1"/>
  <c r="P4809" i="2" a="1"/>
  <c r="P4809" i="2" s="1"/>
  <c r="O4809" i="2"/>
  <c r="N4809" i="2"/>
  <c r="R4808" i="2"/>
  <c r="Q4808" i="2" a="1"/>
  <c r="Q4808" i="2" s="1"/>
  <c r="P4808" i="2" a="1"/>
  <c r="P4808" i="2" s="1"/>
  <c r="O4808" i="2"/>
  <c r="N4808" i="2"/>
  <c r="R4807" i="2"/>
  <c r="Q4807" i="2" a="1"/>
  <c r="Q4807" i="2" s="1"/>
  <c r="P4807" i="2" a="1"/>
  <c r="P4807" i="2" s="1"/>
  <c r="O4807" i="2"/>
  <c r="N4807" i="2"/>
  <c r="R4806" i="2"/>
  <c r="Q4806" i="2" a="1"/>
  <c r="Q4806" i="2" s="1"/>
  <c r="P4806" i="2" a="1"/>
  <c r="P4806" i="2" s="1"/>
  <c r="O4806" i="2"/>
  <c r="N4806" i="2"/>
  <c r="R4805" i="2"/>
  <c r="Q4805" i="2" a="1"/>
  <c r="Q4805" i="2" s="1"/>
  <c r="P4805" i="2" a="1"/>
  <c r="P4805" i="2" s="1"/>
  <c r="O4805" i="2"/>
  <c r="N4805" i="2"/>
  <c r="R4804" i="2"/>
  <c r="Q4804" i="2" a="1"/>
  <c r="Q4804" i="2" s="1"/>
  <c r="P4804" i="2" a="1"/>
  <c r="P4804" i="2" s="1"/>
  <c r="O4804" i="2"/>
  <c r="N4804" i="2"/>
  <c r="R4803" i="2"/>
  <c r="Q4803" i="2" a="1"/>
  <c r="Q4803" i="2" s="1"/>
  <c r="P4803" i="2" a="1"/>
  <c r="P4803" i="2" s="1"/>
  <c r="O4803" i="2"/>
  <c r="N4803" i="2"/>
  <c r="R4802" i="2"/>
  <c r="Q4802" i="2" a="1"/>
  <c r="Q4802" i="2" s="1"/>
  <c r="P4802" i="2" a="1"/>
  <c r="P4802" i="2" s="1"/>
  <c r="O4802" i="2"/>
  <c r="N4802" i="2"/>
  <c r="R4801" i="2"/>
  <c r="Q4801" i="2" a="1"/>
  <c r="Q4801" i="2" s="1"/>
  <c r="P4801" i="2" a="1"/>
  <c r="P4801" i="2" s="1"/>
  <c r="O4801" i="2"/>
  <c r="N4801" i="2"/>
  <c r="R4800" i="2"/>
  <c r="Q4800" i="2" a="1"/>
  <c r="Q4800" i="2" s="1"/>
  <c r="P4800" i="2" a="1"/>
  <c r="P4800" i="2" s="1"/>
  <c r="O4800" i="2"/>
  <c r="N4800" i="2"/>
  <c r="R4799" i="2"/>
  <c r="Q4799" i="2" a="1"/>
  <c r="Q4799" i="2" s="1"/>
  <c r="P4799" i="2" a="1"/>
  <c r="P4799" i="2" s="1"/>
  <c r="O4799" i="2"/>
  <c r="N4799" i="2"/>
  <c r="R4798" i="2"/>
  <c r="Q4798" i="2" a="1"/>
  <c r="Q4798" i="2" s="1"/>
  <c r="P4798" i="2" a="1"/>
  <c r="P4798" i="2" s="1"/>
  <c r="O4798" i="2"/>
  <c r="N4798" i="2"/>
  <c r="R4797" i="2"/>
  <c r="Q4797" i="2" a="1"/>
  <c r="Q4797" i="2" s="1"/>
  <c r="P4797" i="2" a="1"/>
  <c r="P4797" i="2" s="1"/>
  <c r="O4797" i="2"/>
  <c r="N4797" i="2"/>
  <c r="R4796" i="2"/>
  <c r="Q4796" i="2" a="1"/>
  <c r="Q4796" i="2" s="1"/>
  <c r="P4796" i="2" a="1"/>
  <c r="P4796" i="2" s="1"/>
  <c r="O4796" i="2"/>
  <c r="N4796" i="2"/>
  <c r="R4795" i="2"/>
  <c r="Q4795" i="2" a="1"/>
  <c r="Q4795" i="2" s="1"/>
  <c r="P4795" i="2" a="1"/>
  <c r="P4795" i="2" s="1"/>
  <c r="O4795" i="2"/>
  <c r="N4795" i="2"/>
  <c r="R4794" i="2"/>
  <c r="Q4794" i="2" a="1"/>
  <c r="Q4794" i="2" s="1"/>
  <c r="P4794" i="2" a="1"/>
  <c r="P4794" i="2" s="1"/>
  <c r="O4794" i="2"/>
  <c r="N4794" i="2"/>
  <c r="R4793" i="2"/>
  <c r="Q4793" i="2" a="1"/>
  <c r="Q4793" i="2" s="1"/>
  <c r="P4793" i="2" a="1"/>
  <c r="P4793" i="2" s="1"/>
  <c r="O4793" i="2"/>
  <c r="N4793" i="2"/>
  <c r="R4792" i="2"/>
  <c r="Q4792" i="2" a="1"/>
  <c r="Q4792" i="2" s="1"/>
  <c r="P4792" i="2" a="1"/>
  <c r="P4792" i="2" s="1"/>
  <c r="O4792" i="2"/>
  <c r="N4792" i="2"/>
  <c r="R4791" i="2"/>
  <c r="Q4791" i="2" a="1"/>
  <c r="Q4791" i="2" s="1"/>
  <c r="P4791" i="2" a="1"/>
  <c r="P4791" i="2" s="1"/>
  <c r="O4791" i="2"/>
  <c r="N4791" i="2"/>
  <c r="R4790" i="2"/>
  <c r="Q4790" i="2" a="1"/>
  <c r="Q4790" i="2" s="1"/>
  <c r="P4790" i="2" a="1"/>
  <c r="P4790" i="2" s="1"/>
  <c r="O4790" i="2"/>
  <c r="N4790" i="2"/>
  <c r="R4789" i="2"/>
  <c r="Q4789" i="2" a="1"/>
  <c r="Q4789" i="2" s="1"/>
  <c r="P4789" i="2" a="1"/>
  <c r="P4789" i="2" s="1"/>
  <c r="O4789" i="2"/>
  <c r="N4789" i="2"/>
  <c r="R4788" i="2"/>
  <c r="Q4788" i="2" a="1"/>
  <c r="Q4788" i="2" s="1"/>
  <c r="P4788" i="2" a="1"/>
  <c r="P4788" i="2" s="1"/>
  <c r="O4788" i="2"/>
  <c r="N4788" i="2"/>
  <c r="R4787" i="2"/>
  <c r="Q4787" i="2" a="1"/>
  <c r="Q4787" i="2" s="1"/>
  <c r="P4787" i="2" a="1"/>
  <c r="P4787" i="2" s="1"/>
  <c r="O4787" i="2"/>
  <c r="N4787" i="2"/>
  <c r="R4786" i="2"/>
  <c r="Q4786" i="2" a="1"/>
  <c r="Q4786" i="2" s="1"/>
  <c r="P4786" i="2" a="1"/>
  <c r="P4786" i="2" s="1"/>
  <c r="O4786" i="2"/>
  <c r="N4786" i="2"/>
  <c r="R4785" i="2"/>
  <c r="Q4785" i="2" a="1"/>
  <c r="Q4785" i="2" s="1"/>
  <c r="P4785" i="2" a="1"/>
  <c r="P4785" i="2" s="1"/>
  <c r="O4785" i="2"/>
  <c r="N4785" i="2"/>
  <c r="R4784" i="2"/>
  <c r="Q4784" i="2" a="1"/>
  <c r="Q4784" i="2" s="1"/>
  <c r="P4784" i="2" a="1"/>
  <c r="P4784" i="2" s="1"/>
  <c r="O4784" i="2"/>
  <c r="N4784" i="2"/>
  <c r="R4783" i="2"/>
  <c r="Q4783" i="2" a="1"/>
  <c r="Q4783" i="2" s="1"/>
  <c r="P4783" i="2" a="1"/>
  <c r="P4783" i="2" s="1"/>
  <c r="O4783" i="2"/>
  <c r="N4783" i="2"/>
  <c r="R4782" i="2"/>
  <c r="Q4782" i="2" a="1"/>
  <c r="Q4782" i="2" s="1"/>
  <c r="P4782" i="2" a="1"/>
  <c r="P4782" i="2" s="1"/>
  <c r="O4782" i="2"/>
  <c r="N4782" i="2"/>
  <c r="R4781" i="2"/>
  <c r="Q4781" i="2" a="1"/>
  <c r="Q4781" i="2" s="1"/>
  <c r="P4781" i="2" a="1"/>
  <c r="P4781" i="2" s="1"/>
  <c r="O4781" i="2"/>
  <c r="N4781" i="2"/>
  <c r="R4780" i="2"/>
  <c r="Q4780" i="2" a="1"/>
  <c r="Q4780" i="2" s="1"/>
  <c r="P4780" i="2" a="1"/>
  <c r="P4780" i="2" s="1"/>
  <c r="O4780" i="2"/>
  <c r="N4780" i="2"/>
  <c r="R4779" i="2"/>
  <c r="Q4779" i="2" a="1"/>
  <c r="Q4779" i="2" s="1"/>
  <c r="P4779" i="2" a="1"/>
  <c r="P4779" i="2" s="1"/>
  <c r="O4779" i="2"/>
  <c r="N4779" i="2"/>
  <c r="R4778" i="2"/>
  <c r="Q4778" i="2" a="1"/>
  <c r="Q4778" i="2" s="1"/>
  <c r="P4778" i="2" a="1"/>
  <c r="P4778" i="2" s="1"/>
  <c r="O4778" i="2"/>
  <c r="N4778" i="2"/>
  <c r="R4777" i="2"/>
  <c r="Q4777" i="2" a="1"/>
  <c r="Q4777" i="2" s="1"/>
  <c r="P4777" i="2" a="1"/>
  <c r="P4777" i="2" s="1"/>
  <c r="O4777" i="2"/>
  <c r="N4777" i="2"/>
  <c r="R4776" i="2"/>
  <c r="Q4776" i="2" a="1"/>
  <c r="Q4776" i="2" s="1"/>
  <c r="P4776" i="2" a="1"/>
  <c r="P4776" i="2" s="1"/>
  <c r="O4776" i="2"/>
  <c r="N4776" i="2"/>
  <c r="R4775" i="2"/>
  <c r="Q4775" i="2" a="1"/>
  <c r="Q4775" i="2" s="1"/>
  <c r="P4775" i="2" a="1"/>
  <c r="P4775" i="2" s="1"/>
  <c r="O4775" i="2"/>
  <c r="N4775" i="2"/>
  <c r="R4774" i="2"/>
  <c r="Q4774" i="2" a="1"/>
  <c r="Q4774" i="2" s="1"/>
  <c r="P4774" i="2" a="1"/>
  <c r="P4774" i="2" s="1"/>
  <c r="O4774" i="2"/>
  <c r="N4774" i="2"/>
  <c r="R4773" i="2"/>
  <c r="Q4773" i="2" a="1"/>
  <c r="Q4773" i="2" s="1"/>
  <c r="P4773" i="2" a="1"/>
  <c r="P4773" i="2" s="1"/>
  <c r="O4773" i="2"/>
  <c r="N4773" i="2"/>
  <c r="R4772" i="2"/>
  <c r="Q4772" i="2" a="1"/>
  <c r="Q4772" i="2" s="1"/>
  <c r="P4772" i="2" a="1"/>
  <c r="P4772" i="2" s="1"/>
  <c r="O4772" i="2"/>
  <c r="N4772" i="2"/>
  <c r="R4771" i="2"/>
  <c r="Q4771" i="2" a="1"/>
  <c r="Q4771" i="2" s="1"/>
  <c r="P4771" i="2" a="1"/>
  <c r="P4771" i="2" s="1"/>
  <c r="O4771" i="2"/>
  <c r="N4771" i="2"/>
  <c r="R4770" i="2"/>
  <c r="Q4770" i="2" a="1"/>
  <c r="Q4770" i="2" s="1"/>
  <c r="P4770" i="2" a="1"/>
  <c r="P4770" i="2" s="1"/>
  <c r="O4770" i="2"/>
  <c r="N4770" i="2"/>
  <c r="R4769" i="2"/>
  <c r="Q4769" i="2" a="1"/>
  <c r="Q4769" i="2" s="1"/>
  <c r="P4769" i="2" a="1"/>
  <c r="P4769" i="2" s="1"/>
  <c r="O4769" i="2"/>
  <c r="N4769" i="2"/>
  <c r="R4768" i="2"/>
  <c r="Q4768" i="2" a="1"/>
  <c r="Q4768" i="2" s="1"/>
  <c r="P4768" i="2" a="1"/>
  <c r="P4768" i="2" s="1"/>
  <c r="O4768" i="2"/>
  <c r="N4768" i="2"/>
  <c r="R4767" i="2"/>
  <c r="Q4767" i="2" a="1"/>
  <c r="Q4767" i="2" s="1"/>
  <c r="P4767" i="2" a="1"/>
  <c r="P4767" i="2" s="1"/>
  <c r="O4767" i="2"/>
  <c r="N4767" i="2"/>
  <c r="R4766" i="2"/>
  <c r="Q4766" i="2" a="1"/>
  <c r="Q4766" i="2" s="1"/>
  <c r="P4766" i="2" a="1"/>
  <c r="P4766" i="2" s="1"/>
  <c r="O4766" i="2"/>
  <c r="N4766" i="2"/>
  <c r="R4765" i="2"/>
  <c r="Q4765" i="2" a="1"/>
  <c r="Q4765" i="2" s="1"/>
  <c r="P4765" i="2" a="1"/>
  <c r="P4765" i="2" s="1"/>
  <c r="O4765" i="2"/>
  <c r="N4765" i="2"/>
  <c r="R4764" i="2"/>
  <c r="Q4764" i="2" a="1"/>
  <c r="Q4764" i="2" s="1"/>
  <c r="P4764" i="2" a="1"/>
  <c r="P4764" i="2" s="1"/>
  <c r="O4764" i="2"/>
  <c r="N4764" i="2"/>
  <c r="R4763" i="2"/>
  <c r="Q4763" i="2" a="1"/>
  <c r="Q4763" i="2" s="1"/>
  <c r="P4763" i="2" a="1"/>
  <c r="P4763" i="2" s="1"/>
  <c r="O4763" i="2"/>
  <c r="N4763" i="2"/>
  <c r="R4762" i="2"/>
  <c r="Q4762" i="2" a="1"/>
  <c r="Q4762" i="2" s="1"/>
  <c r="P4762" i="2" a="1"/>
  <c r="P4762" i="2" s="1"/>
  <c r="O4762" i="2"/>
  <c r="N4762" i="2"/>
  <c r="R4761" i="2"/>
  <c r="Q4761" i="2" a="1"/>
  <c r="Q4761" i="2" s="1"/>
  <c r="P4761" i="2" a="1"/>
  <c r="P4761" i="2" s="1"/>
  <c r="O4761" i="2"/>
  <c r="N4761" i="2"/>
  <c r="R4760" i="2"/>
  <c r="Q4760" i="2" a="1"/>
  <c r="Q4760" i="2" s="1"/>
  <c r="P4760" i="2" a="1"/>
  <c r="P4760" i="2" s="1"/>
  <c r="O4760" i="2"/>
  <c r="N4760" i="2"/>
  <c r="R4759" i="2"/>
  <c r="Q4759" i="2" a="1"/>
  <c r="Q4759" i="2" s="1"/>
  <c r="P4759" i="2" a="1"/>
  <c r="P4759" i="2" s="1"/>
  <c r="O4759" i="2"/>
  <c r="N4759" i="2"/>
  <c r="R4758" i="2"/>
  <c r="Q4758" i="2" a="1"/>
  <c r="Q4758" i="2" s="1"/>
  <c r="P4758" i="2" a="1"/>
  <c r="P4758" i="2" s="1"/>
  <c r="O4758" i="2"/>
  <c r="N4758" i="2"/>
  <c r="R4757" i="2"/>
  <c r="Q4757" i="2" a="1"/>
  <c r="Q4757" i="2" s="1"/>
  <c r="P4757" i="2" a="1"/>
  <c r="P4757" i="2" s="1"/>
  <c r="O4757" i="2"/>
  <c r="N4757" i="2"/>
  <c r="R4756" i="2"/>
  <c r="Q4756" i="2" a="1"/>
  <c r="Q4756" i="2" s="1"/>
  <c r="P4756" i="2" a="1"/>
  <c r="P4756" i="2" s="1"/>
  <c r="O4756" i="2"/>
  <c r="N4756" i="2"/>
  <c r="R4755" i="2"/>
  <c r="Q4755" i="2" a="1"/>
  <c r="Q4755" i="2" s="1"/>
  <c r="P4755" i="2" a="1"/>
  <c r="P4755" i="2" s="1"/>
  <c r="O4755" i="2"/>
  <c r="N4755" i="2"/>
  <c r="R4754" i="2"/>
  <c r="Q4754" i="2" a="1"/>
  <c r="Q4754" i="2" s="1"/>
  <c r="P4754" i="2" a="1"/>
  <c r="P4754" i="2" s="1"/>
  <c r="O4754" i="2"/>
  <c r="N4754" i="2"/>
  <c r="R4753" i="2"/>
  <c r="Q4753" i="2" a="1"/>
  <c r="Q4753" i="2" s="1"/>
  <c r="P4753" i="2" a="1"/>
  <c r="P4753" i="2" s="1"/>
  <c r="O4753" i="2"/>
  <c r="N4753" i="2"/>
  <c r="R4752" i="2"/>
  <c r="Q4752" i="2" a="1"/>
  <c r="Q4752" i="2" s="1"/>
  <c r="P4752" i="2" a="1"/>
  <c r="P4752" i="2" s="1"/>
  <c r="O4752" i="2"/>
  <c r="N4752" i="2"/>
  <c r="R4751" i="2"/>
  <c r="Q4751" i="2" a="1"/>
  <c r="Q4751" i="2" s="1"/>
  <c r="P4751" i="2" a="1"/>
  <c r="P4751" i="2" s="1"/>
  <c r="O4751" i="2"/>
  <c r="N4751" i="2"/>
  <c r="R4750" i="2"/>
  <c r="Q4750" i="2" a="1"/>
  <c r="Q4750" i="2" s="1"/>
  <c r="P4750" i="2" a="1"/>
  <c r="P4750" i="2" s="1"/>
  <c r="O4750" i="2"/>
  <c r="N4750" i="2"/>
  <c r="R4749" i="2"/>
  <c r="Q4749" i="2" a="1"/>
  <c r="Q4749" i="2" s="1"/>
  <c r="P4749" i="2" a="1"/>
  <c r="P4749" i="2" s="1"/>
  <c r="O4749" i="2"/>
  <c r="N4749" i="2"/>
  <c r="R4748" i="2"/>
  <c r="Q4748" i="2" a="1"/>
  <c r="Q4748" i="2" s="1"/>
  <c r="P4748" i="2" a="1"/>
  <c r="P4748" i="2" s="1"/>
  <c r="O4748" i="2"/>
  <c r="N4748" i="2"/>
  <c r="R4747" i="2"/>
  <c r="Q4747" i="2" a="1"/>
  <c r="Q4747" i="2" s="1"/>
  <c r="P4747" i="2" a="1"/>
  <c r="P4747" i="2" s="1"/>
  <c r="O4747" i="2"/>
  <c r="N4747" i="2"/>
  <c r="R4746" i="2"/>
  <c r="Q4746" i="2" a="1"/>
  <c r="Q4746" i="2" s="1"/>
  <c r="P4746" i="2" a="1"/>
  <c r="P4746" i="2" s="1"/>
  <c r="O4746" i="2"/>
  <c r="N4746" i="2"/>
  <c r="R4745" i="2"/>
  <c r="Q4745" i="2" a="1"/>
  <c r="Q4745" i="2" s="1"/>
  <c r="P4745" i="2" a="1"/>
  <c r="P4745" i="2" s="1"/>
  <c r="O4745" i="2"/>
  <c r="N4745" i="2"/>
  <c r="R4744" i="2"/>
  <c r="Q4744" i="2" a="1"/>
  <c r="Q4744" i="2" s="1"/>
  <c r="P4744" i="2" a="1"/>
  <c r="P4744" i="2" s="1"/>
  <c r="O4744" i="2"/>
  <c r="N4744" i="2"/>
  <c r="R4743" i="2"/>
  <c r="Q4743" i="2" a="1"/>
  <c r="Q4743" i="2" s="1"/>
  <c r="P4743" i="2" a="1"/>
  <c r="P4743" i="2" s="1"/>
  <c r="O4743" i="2"/>
  <c r="N4743" i="2"/>
  <c r="R4742" i="2"/>
  <c r="Q4742" i="2" a="1"/>
  <c r="Q4742" i="2" s="1"/>
  <c r="P4742" i="2" a="1"/>
  <c r="P4742" i="2" s="1"/>
  <c r="O4742" i="2"/>
  <c r="N4742" i="2"/>
  <c r="R4741" i="2"/>
  <c r="Q4741" i="2" a="1"/>
  <c r="Q4741" i="2" s="1"/>
  <c r="P4741" i="2" a="1"/>
  <c r="P4741" i="2" s="1"/>
  <c r="O4741" i="2"/>
  <c r="N4741" i="2"/>
  <c r="R4740" i="2"/>
  <c r="Q4740" i="2" a="1"/>
  <c r="Q4740" i="2" s="1"/>
  <c r="P4740" i="2" a="1"/>
  <c r="P4740" i="2" s="1"/>
  <c r="O4740" i="2"/>
  <c r="N4740" i="2"/>
  <c r="R4739" i="2"/>
  <c r="Q4739" i="2" a="1"/>
  <c r="Q4739" i="2" s="1"/>
  <c r="P4739" i="2" a="1"/>
  <c r="P4739" i="2" s="1"/>
  <c r="O4739" i="2"/>
  <c r="N4739" i="2"/>
  <c r="R4738" i="2"/>
  <c r="Q4738" i="2" a="1"/>
  <c r="Q4738" i="2" s="1"/>
  <c r="P4738" i="2" a="1"/>
  <c r="P4738" i="2" s="1"/>
  <c r="O4738" i="2"/>
  <c r="N4738" i="2"/>
  <c r="R4737" i="2"/>
  <c r="Q4737" i="2" a="1"/>
  <c r="Q4737" i="2" s="1"/>
  <c r="P4737" i="2" a="1"/>
  <c r="P4737" i="2" s="1"/>
  <c r="O4737" i="2"/>
  <c r="N4737" i="2"/>
  <c r="R4736" i="2"/>
  <c r="Q4736" i="2" a="1"/>
  <c r="Q4736" i="2" s="1"/>
  <c r="P4736" i="2" a="1"/>
  <c r="P4736" i="2" s="1"/>
  <c r="O4736" i="2"/>
  <c r="N4736" i="2"/>
  <c r="R4735" i="2"/>
  <c r="Q4735" i="2" a="1"/>
  <c r="Q4735" i="2" s="1"/>
  <c r="P4735" i="2" a="1"/>
  <c r="P4735" i="2" s="1"/>
  <c r="O4735" i="2"/>
  <c r="N4735" i="2"/>
  <c r="R4734" i="2"/>
  <c r="Q4734" i="2" a="1"/>
  <c r="Q4734" i="2" s="1"/>
  <c r="P4734" i="2" a="1"/>
  <c r="P4734" i="2" s="1"/>
  <c r="O4734" i="2"/>
  <c r="N4734" i="2"/>
  <c r="R4733" i="2"/>
  <c r="Q4733" i="2" a="1"/>
  <c r="Q4733" i="2" s="1"/>
  <c r="P4733" i="2" a="1"/>
  <c r="P4733" i="2" s="1"/>
  <c r="O4733" i="2"/>
  <c r="N4733" i="2"/>
  <c r="R4732" i="2"/>
  <c r="Q4732" i="2" a="1"/>
  <c r="Q4732" i="2" s="1"/>
  <c r="P4732" i="2" a="1"/>
  <c r="P4732" i="2" s="1"/>
  <c r="O4732" i="2"/>
  <c r="N4732" i="2"/>
  <c r="R4731" i="2"/>
  <c r="Q4731" i="2" a="1"/>
  <c r="Q4731" i="2" s="1"/>
  <c r="P4731" i="2" a="1"/>
  <c r="P4731" i="2" s="1"/>
  <c r="O4731" i="2"/>
  <c r="N4731" i="2"/>
  <c r="R4730" i="2"/>
  <c r="Q4730" i="2" a="1"/>
  <c r="Q4730" i="2" s="1"/>
  <c r="P4730" i="2" a="1"/>
  <c r="P4730" i="2" s="1"/>
  <c r="O4730" i="2"/>
  <c r="N4730" i="2"/>
  <c r="R4729" i="2"/>
  <c r="Q4729" i="2" a="1"/>
  <c r="Q4729" i="2" s="1"/>
  <c r="P4729" i="2" a="1"/>
  <c r="P4729" i="2" s="1"/>
  <c r="O4729" i="2"/>
  <c r="N4729" i="2"/>
  <c r="R4728" i="2"/>
  <c r="Q4728" i="2" a="1"/>
  <c r="Q4728" i="2" s="1"/>
  <c r="P4728" i="2" a="1"/>
  <c r="P4728" i="2" s="1"/>
  <c r="O4728" i="2"/>
  <c r="N4728" i="2"/>
  <c r="R4727" i="2"/>
  <c r="Q4727" i="2" a="1"/>
  <c r="Q4727" i="2" s="1"/>
  <c r="P4727" i="2" a="1"/>
  <c r="P4727" i="2" s="1"/>
  <c r="O4727" i="2"/>
  <c r="N4727" i="2"/>
  <c r="R4726" i="2"/>
  <c r="Q4726" i="2" a="1"/>
  <c r="Q4726" i="2" s="1"/>
  <c r="P4726" i="2" a="1"/>
  <c r="P4726" i="2" s="1"/>
  <c r="O4726" i="2"/>
  <c r="N4726" i="2"/>
  <c r="R4725" i="2"/>
  <c r="Q4725" i="2" a="1"/>
  <c r="Q4725" i="2" s="1"/>
  <c r="P4725" i="2" a="1"/>
  <c r="P4725" i="2" s="1"/>
  <c r="O4725" i="2"/>
  <c r="N4725" i="2"/>
  <c r="R4724" i="2"/>
  <c r="Q4724" i="2" a="1"/>
  <c r="Q4724" i="2" s="1"/>
  <c r="P4724" i="2" a="1"/>
  <c r="P4724" i="2" s="1"/>
  <c r="O4724" i="2"/>
  <c r="N4724" i="2"/>
  <c r="R4723" i="2"/>
  <c r="Q4723" i="2" a="1"/>
  <c r="Q4723" i="2" s="1"/>
  <c r="P4723" i="2" a="1"/>
  <c r="P4723" i="2" s="1"/>
  <c r="O4723" i="2"/>
  <c r="N4723" i="2"/>
  <c r="R4722" i="2"/>
  <c r="Q4722" i="2" a="1"/>
  <c r="Q4722" i="2" s="1"/>
  <c r="P4722" i="2" a="1"/>
  <c r="P4722" i="2" s="1"/>
  <c r="O4722" i="2"/>
  <c r="N4722" i="2"/>
  <c r="R4721" i="2"/>
  <c r="Q4721" i="2" a="1"/>
  <c r="Q4721" i="2" s="1"/>
  <c r="P4721" i="2" a="1"/>
  <c r="P4721" i="2" s="1"/>
  <c r="O4721" i="2"/>
  <c r="N4721" i="2"/>
  <c r="R4720" i="2"/>
  <c r="Q4720" i="2" a="1"/>
  <c r="Q4720" i="2" s="1"/>
  <c r="P4720" i="2" a="1"/>
  <c r="P4720" i="2" s="1"/>
  <c r="O4720" i="2"/>
  <c r="N4720" i="2"/>
  <c r="R4719" i="2"/>
  <c r="Q4719" i="2" a="1"/>
  <c r="Q4719" i="2" s="1"/>
  <c r="P4719" i="2" a="1"/>
  <c r="P4719" i="2" s="1"/>
  <c r="O4719" i="2"/>
  <c r="N4719" i="2"/>
  <c r="R4718" i="2"/>
  <c r="Q4718" i="2" a="1"/>
  <c r="Q4718" i="2" s="1"/>
  <c r="P4718" i="2" a="1"/>
  <c r="P4718" i="2" s="1"/>
  <c r="O4718" i="2"/>
  <c r="N4718" i="2"/>
  <c r="R4717" i="2"/>
  <c r="Q4717" i="2" a="1"/>
  <c r="Q4717" i="2" s="1"/>
  <c r="P4717" i="2" a="1"/>
  <c r="P4717" i="2" s="1"/>
  <c r="O4717" i="2"/>
  <c r="N4717" i="2"/>
  <c r="R4716" i="2"/>
  <c r="Q4716" i="2" a="1"/>
  <c r="Q4716" i="2" s="1"/>
  <c r="P4716" i="2" a="1"/>
  <c r="P4716" i="2" s="1"/>
  <c r="O4716" i="2"/>
  <c r="N4716" i="2"/>
  <c r="R4715" i="2"/>
  <c r="Q4715" i="2" a="1"/>
  <c r="Q4715" i="2" s="1"/>
  <c r="P4715" i="2" a="1"/>
  <c r="P4715" i="2" s="1"/>
  <c r="O4715" i="2"/>
  <c r="N4715" i="2"/>
  <c r="R4714" i="2"/>
  <c r="Q4714" i="2" a="1"/>
  <c r="Q4714" i="2" s="1"/>
  <c r="P4714" i="2" a="1"/>
  <c r="P4714" i="2" s="1"/>
  <c r="O4714" i="2"/>
  <c r="N4714" i="2"/>
  <c r="R4713" i="2"/>
  <c r="Q4713" i="2" a="1"/>
  <c r="Q4713" i="2" s="1"/>
  <c r="P4713" i="2" a="1"/>
  <c r="P4713" i="2" s="1"/>
  <c r="O4713" i="2"/>
  <c r="N4713" i="2"/>
  <c r="R4712" i="2"/>
  <c r="Q4712" i="2" a="1"/>
  <c r="Q4712" i="2" s="1"/>
  <c r="P4712" i="2" a="1"/>
  <c r="P4712" i="2" s="1"/>
  <c r="O4712" i="2"/>
  <c r="N4712" i="2"/>
  <c r="R4711" i="2"/>
  <c r="Q4711" i="2" a="1"/>
  <c r="Q4711" i="2" s="1"/>
  <c r="P4711" i="2" a="1"/>
  <c r="P4711" i="2" s="1"/>
  <c r="O4711" i="2"/>
  <c r="N4711" i="2"/>
  <c r="R4710" i="2"/>
  <c r="Q4710" i="2" a="1"/>
  <c r="Q4710" i="2" s="1"/>
  <c r="P4710" i="2" a="1"/>
  <c r="P4710" i="2" s="1"/>
  <c r="O4710" i="2"/>
  <c r="N4710" i="2"/>
  <c r="R4709" i="2"/>
  <c r="Q4709" i="2" a="1"/>
  <c r="Q4709" i="2" s="1"/>
  <c r="P4709" i="2" a="1"/>
  <c r="P4709" i="2" s="1"/>
  <c r="O4709" i="2"/>
  <c r="N4709" i="2"/>
  <c r="R4708" i="2"/>
  <c r="Q4708" i="2" a="1"/>
  <c r="Q4708" i="2" s="1"/>
  <c r="P4708" i="2" a="1"/>
  <c r="P4708" i="2" s="1"/>
  <c r="O4708" i="2"/>
  <c r="N4708" i="2"/>
  <c r="R4707" i="2"/>
  <c r="Q4707" i="2" a="1"/>
  <c r="Q4707" i="2" s="1"/>
  <c r="P4707" i="2" a="1"/>
  <c r="P4707" i="2" s="1"/>
  <c r="O4707" i="2"/>
  <c r="N4707" i="2"/>
  <c r="R4706" i="2"/>
  <c r="Q4706" i="2" a="1"/>
  <c r="Q4706" i="2" s="1"/>
  <c r="P4706" i="2" a="1"/>
  <c r="P4706" i="2" s="1"/>
  <c r="O4706" i="2"/>
  <c r="N4706" i="2"/>
  <c r="R4705" i="2"/>
  <c r="Q4705" i="2" a="1"/>
  <c r="Q4705" i="2" s="1"/>
  <c r="P4705" i="2" a="1"/>
  <c r="P4705" i="2" s="1"/>
  <c r="O4705" i="2"/>
  <c r="N4705" i="2"/>
  <c r="R4704" i="2"/>
  <c r="Q4704" i="2" a="1"/>
  <c r="Q4704" i="2" s="1"/>
  <c r="P4704" i="2" a="1"/>
  <c r="P4704" i="2" s="1"/>
  <c r="O4704" i="2"/>
  <c r="N4704" i="2"/>
  <c r="R4703" i="2"/>
  <c r="Q4703" i="2" a="1"/>
  <c r="Q4703" i="2" s="1"/>
  <c r="P4703" i="2" a="1"/>
  <c r="P4703" i="2" s="1"/>
  <c r="O4703" i="2"/>
  <c r="N4703" i="2"/>
  <c r="R4702" i="2"/>
  <c r="Q4702" i="2" a="1"/>
  <c r="Q4702" i="2" s="1"/>
  <c r="P4702" i="2" a="1"/>
  <c r="P4702" i="2" s="1"/>
  <c r="O4702" i="2"/>
  <c r="N4702" i="2"/>
  <c r="R4701" i="2"/>
  <c r="Q4701" i="2" a="1"/>
  <c r="Q4701" i="2" s="1"/>
  <c r="P4701" i="2" a="1"/>
  <c r="P4701" i="2" s="1"/>
  <c r="O4701" i="2"/>
  <c r="N4701" i="2"/>
  <c r="R4700" i="2"/>
  <c r="Q4700" i="2" a="1"/>
  <c r="Q4700" i="2" s="1"/>
  <c r="P4700" i="2" a="1"/>
  <c r="P4700" i="2" s="1"/>
  <c r="O4700" i="2"/>
  <c r="N4700" i="2"/>
  <c r="R4699" i="2"/>
  <c r="Q4699" i="2" a="1"/>
  <c r="Q4699" i="2" s="1"/>
  <c r="P4699" i="2" a="1"/>
  <c r="P4699" i="2" s="1"/>
  <c r="O4699" i="2"/>
  <c r="N4699" i="2"/>
  <c r="R4698" i="2"/>
  <c r="Q4698" i="2" a="1"/>
  <c r="Q4698" i="2" s="1"/>
  <c r="P4698" i="2" a="1"/>
  <c r="P4698" i="2" s="1"/>
  <c r="O4698" i="2"/>
  <c r="N4698" i="2"/>
  <c r="R4697" i="2"/>
  <c r="Q4697" i="2" a="1"/>
  <c r="Q4697" i="2" s="1"/>
  <c r="P4697" i="2" a="1"/>
  <c r="P4697" i="2" s="1"/>
  <c r="O4697" i="2"/>
  <c r="N4697" i="2"/>
  <c r="R4696" i="2"/>
  <c r="Q4696" i="2" a="1"/>
  <c r="Q4696" i="2" s="1"/>
  <c r="P4696" i="2" a="1"/>
  <c r="P4696" i="2" s="1"/>
  <c r="O4696" i="2"/>
  <c r="N4696" i="2"/>
  <c r="R4695" i="2"/>
  <c r="Q4695" i="2" a="1"/>
  <c r="Q4695" i="2" s="1"/>
  <c r="P4695" i="2" a="1"/>
  <c r="P4695" i="2" s="1"/>
  <c r="O4695" i="2"/>
  <c r="N4695" i="2"/>
  <c r="R4694" i="2"/>
  <c r="Q4694" i="2" a="1"/>
  <c r="Q4694" i="2" s="1"/>
  <c r="P4694" i="2" a="1"/>
  <c r="P4694" i="2" s="1"/>
  <c r="O4694" i="2"/>
  <c r="N4694" i="2"/>
  <c r="R4693" i="2"/>
  <c r="Q4693" i="2" a="1"/>
  <c r="Q4693" i="2" s="1"/>
  <c r="P4693" i="2" a="1"/>
  <c r="P4693" i="2" s="1"/>
  <c r="O4693" i="2"/>
  <c r="N4693" i="2"/>
  <c r="R4692" i="2"/>
  <c r="Q4692" i="2" a="1"/>
  <c r="Q4692" i="2" s="1"/>
  <c r="P4692" i="2" a="1"/>
  <c r="P4692" i="2" s="1"/>
  <c r="O4692" i="2"/>
  <c r="N4692" i="2"/>
  <c r="R4691" i="2"/>
  <c r="Q4691" i="2" a="1"/>
  <c r="Q4691" i="2" s="1"/>
  <c r="P4691" i="2" a="1"/>
  <c r="P4691" i="2" s="1"/>
  <c r="O4691" i="2"/>
  <c r="N4691" i="2"/>
  <c r="R4690" i="2"/>
  <c r="Q4690" i="2" a="1"/>
  <c r="Q4690" i="2" s="1"/>
  <c r="P4690" i="2" a="1"/>
  <c r="P4690" i="2" s="1"/>
  <c r="O4690" i="2"/>
  <c r="N4690" i="2"/>
  <c r="R4689" i="2"/>
  <c r="Q4689" i="2" a="1"/>
  <c r="Q4689" i="2" s="1"/>
  <c r="P4689" i="2" a="1"/>
  <c r="P4689" i="2" s="1"/>
  <c r="O4689" i="2"/>
  <c r="N4689" i="2"/>
  <c r="R4688" i="2"/>
  <c r="Q4688" i="2" a="1"/>
  <c r="Q4688" i="2" s="1"/>
  <c r="P4688" i="2" a="1"/>
  <c r="P4688" i="2" s="1"/>
  <c r="O4688" i="2"/>
  <c r="N4688" i="2"/>
  <c r="R4687" i="2"/>
  <c r="Q4687" i="2" a="1"/>
  <c r="Q4687" i="2" s="1"/>
  <c r="P4687" i="2" a="1"/>
  <c r="P4687" i="2" s="1"/>
  <c r="O4687" i="2"/>
  <c r="N4687" i="2"/>
  <c r="R4686" i="2"/>
  <c r="Q4686" i="2" a="1"/>
  <c r="Q4686" i="2" s="1"/>
  <c r="P4686" i="2" a="1"/>
  <c r="P4686" i="2" s="1"/>
  <c r="O4686" i="2"/>
  <c r="N4686" i="2"/>
  <c r="R4685" i="2"/>
  <c r="Q4685" i="2" a="1"/>
  <c r="Q4685" i="2" s="1"/>
  <c r="P4685" i="2" a="1"/>
  <c r="P4685" i="2" s="1"/>
  <c r="O4685" i="2"/>
  <c r="N4685" i="2"/>
  <c r="R4684" i="2"/>
  <c r="Q4684" i="2" a="1"/>
  <c r="Q4684" i="2" s="1"/>
  <c r="P4684" i="2" a="1"/>
  <c r="P4684" i="2" s="1"/>
  <c r="O4684" i="2"/>
  <c r="N4684" i="2"/>
  <c r="R4683" i="2"/>
  <c r="Q4683" i="2" a="1"/>
  <c r="Q4683" i="2" s="1"/>
  <c r="P4683" i="2" a="1"/>
  <c r="P4683" i="2" s="1"/>
  <c r="O4683" i="2"/>
  <c r="N4683" i="2"/>
  <c r="R4682" i="2"/>
  <c r="Q4682" i="2" a="1"/>
  <c r="Q4682" i="2" s="1"/>
  <c r="P4682" i="2" a="1"/>
  <c r="P4682" i="2" s="1"/>
  <c r="O4682" i="2"/>
  <c r="N4682" i="2"/>
  <c r="R4681" i="2"/>
  <c r="Q4681" i="2" a="1"/>
  <c r="Q4681" i="2" s="1"/>
  <c r="P4681" i="2" a="1"/>
  <c r="P4681" i="2" s="1"/>
  <c r="O4681" i="2"/>
  <c r="N4681" i="2"/>
  <c r="R4680" i="2"/>
  <c r="Q4680" i="2" a="1"/>
  <c r="Q4680" i="2" s="1"/>
  <c r="P4680" i="2" a="1"/>
  <c r="P4680" i="2" s="1"/>
  <c r="O4680" i="2"/>
  <c r="N4680" i="2"/>
  <c r="R4679" i="2"/>
  <c r="Q4679" i="2" a="1"/>
  <c r="Q4679" i="2" s="1"/>
  <c r="P4679" i="2" a="1"/>
  <c r="P4679" i="2" s="1"/>
  <c r="O4679" i="2"/>
  <c r="N4679" i="2"/>
  <c r="R4678" i="2"/>
  <c r="Q4678" i="2" a="1"/>
  <c r="Q4678" i="2" s="1"/>
  <c r="P4678" i="2" a="1"/>
  <c r="P4678" i="2" s="1"/>
  <c r="O4678" i="2"/>
  <c r="N4678" i="2"/>
  <c r="R4677" i="2"/>
  <c r="Q4677" i="2" a="1"/>
  <c r="Q4677" i="2" s="1"/>
  <c r="P4677" i="2" a="1"/>
  <c r="P4677" i="2" s="1"/>
  <c r="O4677" i="2"/>
  <c r="N4677" i="2"/>
  <c r="R4676" i="2"/>
  <c r="Q4676" i="2" a="1"/>
  <c r="Q4676" i="2" s="1"/>
  <c r="P4676" i="2" a="1"/>
  <c r="P4676" i="2" s="1"/>
  <c r="O4676" i="2"/>
  <c r="N4676" i="2"/>
  <c r="R4675" i="2"/>
  <c r="Q4675" i="2" a="1"/>
  <c r="Q4675" i="2" s="1"/>
  <c r="P4675" i="2" a="1"/>
  <c r="P4675" i="2" s="1"/>
  <c r="O4675" i="2"/>
  <c r="N4675" i="2"/>
  <c r="R4674" i="2"/>
  <c r="Q4674" i="2" a="1"/>
  <c r="Q4674" i="2" s="1"/>
  <c r="P4674" i="2" a="1"/>
  <c r="P4674" i="2" s="1"/>
  <c r="O4674" i="2"/>
  <c r="N4674" i="2"/>
  <c r="R4673" i="2"/>
  <c r="Q4673" i="2" a="1"/>
  <c r="Q4673" i="2" s="1"/>
  <c r="P4673" i="2" a="1"/>
  <c r="P4673" i="2" s="1"/>
  <c r="O4673" i="2"/>
  <c r="N4673" i="2"/>
  <c r="R4672" i="2"/>
  <c r="Q4672" i="2" a="1"/>
  <c r="Q4672" i="2" s="1"/>
  <c r="P4672" i="2" a="1"/>
  <c r="P4672" i="2" s="1"/>
  <c r="O4672" i="2"/>
  <c r="N4672" i="2"/>
  <c r="R4671" i="2"/>
  <c r="Q4671" i="2" a="1"/>
  <c r="Q4671" i="2" s="1"/>
  <c r="P4671" i="2" a="1"/>
  <c r="P4671" i="2" s="1"/>
  <c r="O4671" i="2"/>
  <c r="N4671" i="2"/>
  <c r="R4670" i="2"/>
  <c r="Q4670" i="2" a="1"/>
  <c r="Q4670" i="2" s="1"/>
  <c r="P4670" i="2" a="1"/>
  <c r="P4670" i="2" s="1"/>
  <c r="O4670" i="2"/>
  <c r="N4670" i="2"/>
  <c r="R4669" i="2"/>
  <c r="Q4669" i="2" a="1"/>
  <c r="Q4669" i="2" s="1"/>
  <c r="P4669" i="2" a="1"/>
  <c r="P4669" i="2" s="1"/>
  <c r="O4669" i="2"/>
  <c r="N4669" i="2"/>
  <c r="R4668" i="2"/>
  <c r="Q4668" i="2" a="1"/>
  <c r="Q4668" i="2" s="1"/>
  <c r="P4668" i="2" a="1"/>
  <c r="P4668" i="2" s="1"/>
  <c r="O4668" i="2"/>
  <c r="N4668" i="2"/>
  <c r="R4667" i="2"/>
  <c r="Q4667" i="2" a="1"/>
  <c r="Q4667" i="2" s="1"/>
  <c r="P4667" i="2" a="1"/>
  <c r="P4667" i="2" s="1"/>
  <c r="O4667" i="2"/>
  <c r="N4667" i="2"/>
  <c r="R4666" i="2"/>
  <c r="Q4666" i="2" a="1"/>
  <c r="Q4666" i="2" s="1"/>
  <c r="P4666" i="2" a="1"/>
  <c r="P4666" i="2" s="1"/>
  <c r="O4666" i="2"/>
  <c r="N4666" i="2"/>
  <c r="R4665" i="2"/>
  <c r="Q4665" i="2" a="1"/>
  <c r="Q4665" i="2" s="1"/>
  <c r="P4665" i="2" a="1"/>
  <c r="P4665" i="2" s="1"/>
  <c r="O4665" i="2"/>
  <c r="N4665" i="2"/>
  <c r="R4664" i="2"/>
  <c r="Q4664" i="2" a="1"/>
  <c r="Q4664" i="2" s="1"/>
  <c r="P4664" i="2" a="1"/>
  <c r="P4664" i="2" s="1"/>
  <c r="O4664" i="2"/>
  <c r="N4664" i="2"/>
  <c r="R4663" i="2"/>
  <c r="Q4663" i="2" a="1"/>
  <c r="Q4663" i="2" s="1"/>
  <c r="P4663" i="2" a="1"/>
  <c r="P4663" i="2" s="1"/>
  <c r="O4663" i="2"/>
  <c r="N4663" i="2"/>
  <c r="R4662" i="2"/>
  <c r="Q4662" i="2" a="1"/>
  <c r="Q4662" i="2" s="1"/>
  <c r="P4662" i="2" a="1"/>
  <c r="P4662" i="2" s="1"/>
  <c r="O4662" i="2"/>
  <c r="N4662" i="2"/>
  <c r="R4661" i="2"/>
  <c r="Q4661" i="2" a="1"/>
  <c r="Q4661" i="2" s="1"/>
  <c r="P4661" i="2" a="1"/>
  <c r="P4661" i="2" s="1"/>
  <c r="O4661" i="2"/>
  <c r="N4661" i="2"/>
  <c r="R4660" i="2"/>
  <c r="Q4660" i="2" a="1"/>
  <c r="Q4660" i="2" s="1"/>
  <c r="P4660" i="2" a="1"/>
  <c r="P4660" i="2" s="1"/>
  <c r="O4660" i="2"/>
  <c r="N4660" i="2"/>
  <c r="R4659" i="2"/>
  <c r="Q4659" i="2" a="1"/>
  <c r="Q4659" i="2" s="1"/>
  <c r="P4659" i="2" a="1"/>
  <c r="P4659" i="2" s="1"/>
  <c r="O4659" i="2"/>
  <c r="N4659" i="2"/>
  <c r="R4658" i="2"/>
  <c r="Q4658" i="2" a="1"/>
  <c r="Q4658" i="2" s="1"/>
  <c r="P4658" i="2" a="1"/>
  <c r="P4658" i="2" s="1"/>
  <c r="O4658" i="2"/>
  <c r="N4658" i="2"/>
  <c r="R4657" i="2"/>
  <c r="Q4657" i="2" a="1"/>
  <c r="Q4657" i="2" s="1"/>
  <c r="P4657" i="2" a="1"/>
  <c r="P4657" i="2" s="1"/>
  <c r="O4657" i="2"/>
  <c r="N4657" i="2"/>
  <c r="R4656" i="2"/>
  <c r="Q4656" i="2" a="1"/>
  <c r="Q4656" i="2" s="1"/>
  <c r="P4656" i="2" a="1"/>
  <c r="P4656" i="2" s="1"/>
  <c r="O4656" i="2"/>
  <c r="N4656" i="2"/>
  <c r="R4655" i="2"/>
  <c r="Q4655" i="2" a="1"/>
  <c r="Q4655" i="2" s="1"/>
  <c r="P4655" i="2" a="1"/>
  <c r="P4655" i="2" s="1"/>
  <c r="O4655" i="2"/>
  <c r="N4655" i="2"/>
  <c r="R4654" i="2"/>
  <c r="Q4654" i="2" a="1"/>
  <c r="Q4654" i="2" s="1"/>
  <c r="P4654" i="2" a="1"/>
  <c r="P4654" i="2" s="1"/>
  <c r="O4654" i="2"/>
  <c r="N4654" i="2"/>
  <c r="R4653" i="2"/>
  <c r="Q4653" i="2" a="1"/>
  <c r="Q4653" i="2" s="1"/>
  <c r="P4653" i="2" a="1"/>
  <c r="P4653" i="2" s="1"/>
  <c r="O4653" i="2"/>
  <c r="N4653" i="2"/>
  <c r="R4652" i="2"/>
  <c r="Q4652" i="2" a="1"/>
  <c r="Q4652" i="2" s="1"/>
  <c r="P4652" i="2" a="1"/>
  <c r="P4652" i="2" s="1"/>
  <c r="O4652" i="2"/>
  <c r="N4652" i="2"/>
  <c r="R4651" i="2"/>
  <c r="Q4651" i="2" a="1"/>
  <c r="Q4651" i="2" s="1"/>
  <c r="P4651" i="2" a="1"/>
  <c r="P4651" i="2" s="1"/>
  <c r="O4651" i="2"/>
  <c r="N4651" i="2"/>
  <c r="R4650" i="2"/>
  <c r="Q4650" i="2" a="1"/>
  <c r="Q4650" i="2" s="1"/>
  <c r="P4650" i="2" a="1"/>
  <c r="P4650" i="2" s="1"/>
  <c r="O4650" i="2"/>
  <c r="N4650" i="2"/>
  <c r="R4649" i="2"/>
  <c r="Q4649" i="2" a="1"/>
  <c r="Q4649" i="2" s="1"/>
  <c r="P4649" i="2" a="1"/>
  <c r="P4649" i="2" s="1"/>
  <c r="O4649" i="2"/>
  <c r="N4649" i="2"/>
  <c r="R4648" i="2"/>
  <c r="Q4648" i="2" a="1"/>
  <c r="Q4648" i="2" s="1"/>
  <c r="P4648" i="2" a="1"/>
  <c r="P4648" i="2" s="1"/>
  <c r="O4648" i="2"/>
  <c r="N4648" i="2"/>
  <c r="R4647" i="2"/>
  <c r="Q4647" i="2" a="1"/>
  <c r="Q4647" i="2" s="1"/>
  <c r="P4647" i="2" a="1"/>
  <c r="P4647" i="2" s="1"/>
  <c r="O4647" i="2"/>
  <c r="N4647" i="2"/>
  <c r="R4646" i="2"/>
  <c r="Q4646" i="2" a="1"/>
  <c r="Q4646" i="2" s="1"/>
  <c r="P4646" i="2" a="1"/>
  <c r="P4646" i="2" s="1"/>
  <c r="O4646" i="2"/>
  <c r="N4646" i="2"/>
  <c r="R4645" i="2"/>
  <c r="Q4645" i="2" a="1"/>
  <c r="Q4645" i="2" s="1"/>
  <c r="P4645" i="2" a="1"/>
  <c r="P4645" i="2" s="1"/>
  <c r="O4645" i="2"/>
  <c r="N4645" i="2"/>
  <c r="R4644" i="2"/>
  <c r="Q4644" i="2" a="1"/>
  <c r="Q4644" i="2" s="1"/>
  <c r="P4644" i="2" a="1"/>
  <c r="P4644" i="2" s="1"/>
  <c r="O4644" i="2"/>
  <c r="N4644" i="2"/>
  <c r="R4643" i="2"/>
  <c r="Q4643" i="2" a="1"/>
  <c r="Q4643" i="2" s="1"/>
  <c r="P4643" i="2" a="1"/>
  <c r="P4643" i="2" s="1"/>
  <c r="O4643" i="2"/>
  <c r="N4643" i="2"/>
  <c r="R4642" i="2"/>
  <c r="Q4642" i="2" a="1"/>
  <c r="Q4642" i="2" s="1"/>
  <c r="P4642" i="2" a="1"/>
  <c r="P4642" i="2" s="1"/>
  <c r="O4642" i="2"/>
  <c r="N4642" i="2"/>
  <c r="R4641" i="2"/>
  <c r="Q4641" i="2" a="1"/>
  <c r="Q4641" i="2" s="1"/>
  <c r="P4641" i="2" a="1"/>
  <c r="P4641" i="2" s="1"/>
  <c r="O4641" i="2"/>
  <c r="N4641" i="2"/>
  <c r="R4640" i="2"/>
  <c r="Q4640" i="2" a="1"/>
  <c r="Q4640" i="2" s="1"/>
  <c r="P4640" i="2" a="1"/>
  <c r="P4640" i="2" s="1"/>
  <c r="O4640" i="2"/>
  <c r="N4640" i="2"/>
  <c r="R4639" i="2"/>
  <c r="Q4639" i="2" a="1"/>
  <c r="Q4639" i="2" s="1"/>
  <c r="P4639" i="2" a="1"/>
  <c r="P4639" i="2" s="1"/>
  <c r="O4639" i="2"/>
  <c r="N4639" i="2"/>
  <c r="R4638" i="2"/>
  <c r="Q4638" i="2" a="1"/>
  <c r="Q4638" i="2" s="1"/>
  <c r="P4638" i="2" a="1"/>
  <c r="P4638" i="2" s="1"/>
  <c r="O4638" i="2"/>
  <c r="N4638" i="2"/>
  <c r="R4637" i="2"/>
  <c r="Q4637" i="2" a="1"/>
  <c r="Q4637" i="2" s="1"/>
  <c r="P4637" i="2" a="1"/>
  <c r="P4637" i="2" s="1"/>
  <c r="O4637" i="2"/>
  <c r="N4637" i="2"/>
  <c r="R4636" i="2"/>
  <c r="Q4636" i="2" a="1"/>
  <c r="Q4636" i="2" s="1"/>
  <c r="P4636" i="2" a="1"/>
  <c r="P4636" i="2" s="1"/>
  <c r="O4636" i="2"/>
  <c r="N4636" i="2"/>
  <c r="R4635" i="2"/>
  <c r="Q4635" i="2" a="1"/>
  <c r="Q4635" i="2" s="1"/>
  <c r="P4635" i="2" a="1"/>
  <c r="P4635" i="2" s="1"/>
  <c r="O4635" i="2"/>
  <c r="N4635" i="2"/>
  <c r="R4634" i="2"/>
  <c r="Q4634" i="2" a="1"/>
  <c r="Q4634" i="2" s="1"/>
  <c r="P4634" i="2" a="1"/>
  <c r="P4634" i="2" s="1"/>
  <c r="O4634" i="2"/>
  <c r="N4634" i="2"/>
  <c r="R4633" i="2"/>
  <c r="Q4633" i="2" a="1"/>
  <c r="Q4633" i="2" s="1"/>
  <c r="P4633" i="2" a="1"/>
  <c r="P4633" i="2" s="1"/>
  <c r="O4633" i="2"/>
  <c r="N4633" i="2"/>
  <c r="R4632" i="2"/>
  <c r="Q4632" i="2" a="1"/>
  <c r="Q4632" i="2" s="1"/>
  <c r="P4632" i="2" a="1"/>
  <c r="P4632" i="2" s="1"/>
  <c r="O4632" i="2"/>
  <c r="N4632" i="2"/>
  <c r="R4631" i="2"/>
  <c r="Q4631" i="2" a="1"/>
  <c r="Q4631" i="2" s="1"/>
  <c r="P4631" i="2" a="1"/>
  <c r="P4631" i="2" s="1"/>
  <c r="O4631" i="2"/>
  <c r="N4631" i="2"/>
  <c r="R4630" i="2"/>
  <c r="Q4630" i="2" a="1"/>
  <c r="Q4630" i="2" s="1"/>
  <c r="P4630" i="2" a="1"/>
  <c r="P4630" i="2" s="1"/>
  <c r="O4630" i="2"/>
  <c r="N4630" i="2"/>
  <c r="R4629" i="2"/>
  <c r="Q4629" i="2" a="1"/>
  <c r="Q4629" i="2" s="1"/>
  <c r="P4629" i="2" a="1"/>
  <c r="P4629" i="2" s="1"/>
  <c r="O4629" i="2"/>
  <c r="N4629" i="2"/>
  <c r="R4628" i="2"/>
  <c r="Q4628" i="2" a="1"/>
  <c r="Q4628" i="2" s="1"/>
  <c r="P4628" i="2" a="1"/>
  <c r="P4628" i="2" s="1"/>
  <c r="O4628" i="2"/>
  <c r="N4628" i="2"/>
  <c r="R4627" i="2"/>
  <c r="Q4627" i="2" a="1"/>
  <c r="Q4627" i="2" s="1"/>
  <c r="P4627" i="2" a="1"/>
  <c r="P4627" i="2" s="1"/>
  <c r="O4627" i="2"/>
  <c r="N4627" i="2"/>
  <c r="R4626" i="2"/>
  <c r="Q4626" i="2" a="1"/>
  <c r="Q4626" i="2" s="1"/>
  <c r="P4626" i="2" a="1"/>
  <c r="P4626" i="2" s="1"/>
  <c r="O4626" i="2"/>
  <c r="N4626" i="2"/>
  <c r="R4625" i="2"/>
  <c r="Q4625" i="2" a="1"/>
  <c r="Q4625" i="2" s="1"/>
  <c r="P4625" i="2" a="1"/>
  <c r="P4625" i="2" s="1"/>
  <c r="O4625" i="2"/>
  <c r="N4625" i="2"/>
  <c r="R4624" i="2"/>
  <c r="Q4624" i="2" a="1"/>
  <c r="Q4624" i="2" s="1"/>
  <c r="P4624" i="2" a="1"/>
  <c r="P4624" i="2" s="1"/>
  <c r="O4624" i="2"/>
  <c r="N4624" i="2"/>
  <c r="R4623" i="2"/>
  <c r="Q4623" i="2" a="1"/>
  <c r="Q4623" i="2" s="1"/>
  <c r="P4623" i="2" a="1"/>
  <c r="P4623" i="2" s="1"/>
  <c r="O4623" i="2"/>
  <c r="N4623" i="2"/>
  <c r="R4622" i="2"/>
  <c r="Q4622" i="2" a="1"/>
  <c r="Q4622" i="2" s="1"/>
  <c r="P4622" i="2" a="1"/>
  <c r="P4622" i="2" s="1"/>
  <c r="O4622" i="2"/>
  <c r="N4622" i="2"/>
  <c r="R4621" i="2"/>
  <c r="Q4621" i="2" a="1"/>
  <c r="Q4621" i="2" s="1"/>
  <c r="P4621" i="2" a="1"/>
  <c r="P4621" i="2" s="1"/>
  <c r="O4621" i="2"/>
  <c r="N4621" i="2"/>
  <c r="R4620" i="2"/>
  <c r="Q4620" i="2" a="1"/>
  <c r="Q4620" i="2" s="1"/>
  <c r="P4620" i="2" a="1"/>
  <c r="P4620" i="2" s="1"/>
  <c r="O4620" i="2"/>
  <c r="N4620" i="2"/>
  <c r="R4619" i="2"/>
  <c r="Q4619" i="2" a="1"/>
  <c r="Q4619" i="2" s="1"/>
  <c r="P4619" i="2" a="1"/>
  <c r="P4619" i="2" s="1"/>
  <c r="O4619" i="2"/>
  <c r="N4619" i="2"/>
  <c r="R4618" i="2"/>
  <c r="Q4618" i="2" a="1"/>
  <c r="Q4618" i="2" s="1"/>
  <c r="P4618" i="2" a="1"/>
  <c r="P4618" i="2" s="1"/>
  <c r="O4618" i="2"/>
  <c r="N4618" i="2"/>
  <c r="R4617" i="2"/>
  <c r="Q4617" i="2" a="1"/>
  <c r="Q4617" i="2" s="1"/>
  <c r="P4617" i="2" a="1"/>
  <c r="P4617" i="2" s="1"/>
  <c r="O4617" i="2"/>
  <c r="N4617" i="2"/>
  <c r="R4616" i="2"/>
  <c r="Q4616" i="2" a="1"/>
  <c r="Q4616" i="2" s="1"/>
  <c r="P4616" i="2" a="1"/>
  <c r="P4616" i="2" s="1"/>
  <c r="O4616" i="2"/>
  <c r="N4616" i="2"/>
  <c r="R4615" i="2"/>
  <c r="Q4615" i="2" a="1"/>
  <c r="Q4615" i="2" s="1"/>
  <c r="P4615" i="2" a="1"/>
  <c r="P4615" i="2" s="1"/>
  <c r="O4615" i="2"/>
  <c r="N4615" i="2"/>
  <c r="R4614" i="2"/>
  <c r="Q4614" i="2" a="1"/>
  <c r="Q4614" i="2" s="1"/>
  <c r="P4614" i="2" a="1"/>
  <c r="P4614" i="2" s="1"/>
  <c r="O4614" i="2"/>
  <c r="N4614" i="2"/>
  <c r="R4613" i="2"/>
  <c r="Q4613" i="2" a="1"/>
  <c r="Q4613" i="2" s="1"/>
  <c r="P4613" i="2" a="1"/>
  <c r="P4613" i="2" s="1"/>
  <c r="O4613" i="2"/>
  <c r="N4613" i="2"/>
  <c r="R4612" i="2"/>
  <c r="Q4612" i="2" a="1"/>
  <c r="Q4612" i="2" s="1"/>
  <c r="P4612" i="2" a="1"/>
  <c r="P4612" i="2" s="1"/>
  <c r="O4612" i="2"/>
  <c r="N4612" i="2"/>
  <c r="R4611" i="2"/>
  <c r="Q4611" i="2" a="1"/>
  <c r="Q4611" i="2" s="1"/>
  <c r="P4611" i="2" a="1"/>
  <c r="P4611" i="2" s="1"/>
  <c r="O4611" i="2"/>
  <c r="N4611" i="2"/>
  <c r="R4610" i="2"/>
  <c r="Q4610" i="2" a="1"/>
  <c r="Q4610" i="2" s="1"/>
  <c r="P4610" i="2" a="1"/>
  <c r="P4610" i="2" s="1"/>
  <c r="O4610" i="2"/>
  <c r="N4610" i="2"/>
  <c r="R4609" i="2"/>
  <c r="Q4609" i="2" a="1"/>
  <c r="Q4609" i="2" s="1"/>
  <c r="P4609" i="2" a="1"/>
  <c r="P4609" i="2" s="1"/>
  <c r="O4609" i="2"/>
  <c r="N4609" i="2"/>
  <c r="R4608" i="2"/>
  <c r="Q4608" i="2" a="1"/>
  <c r="Q4608" i="2" s="1"/>
  <c r="P4608" i="2" a="1"/>
  <c r="P4608" i="2" s="1"/>
  <c r="O4608" i="2"/>
  <c r="N4608" i="2"/>
  <c r="R4607" i="2"/>
  <c r="Q4607" i="2" a="1"/>
  <c r="Q4607" i="2" s="1"/>
  <c r="P4607" i="2" a="1"/>
  <c r="P4607" i="2" s="1"/>
  <c r="O4607" i="2"/>
  <c r="N4607" i="2"/>
  <c r="R4606" i="2"/>
  <c r="Q4606" i="2" a="1"/>
  <c r="Q4606" i="2" s="1"/>
  <c r="P4606" i="2" a="1"/>
  <c r="P4606" i="2" s="1"/>
  <c r="O4606" i="2"/>
  <c r="N4606" i="2"/>
  <c r="R4605" i="2"/>
  <c r="Q4605" i="2" a="1"/>
  <c r="Q4605" i="2" s="1"/>
  <c r="P4605" i="2" a="1"/>
  <c r="P4605" i="2" s="1"/>
  <c r="O4605" i="2"/>
  <c r="N4605" i="2"/>
  <c r="R4604" i="2"/>
  <c r="Q4604" i="2" a="1"/>
  <c r="Q4604" i="2" s="1"/>
  <c r="P4604" i="2" a="1"/>
  <c r="P4604" i="2" s="1"/>
  <c r="O4604" i="2"/>
  <c r="N4604" i="2"/>
  <c r="R4603" i="2"/>
  <c r="Q4603" i="2" a="1"/>
  <c r="Q4603" i="2" s="1"/>
  <c r="P4603" i="2" a="1"/>
  <c r="P4603" i="2" s="1"/>
  <c r="O4603" i="2"/>
  <c r="N4603" i="2"/>
  <c r="R4602" i="2"/>
  <c r="Q4602" i="2" a="1"/>
  <c r="Q4602" i="2" s="1"/>
  <c r="P4602" i="2" a="1"/>
  <c r="P4602" i="2" s="1"/>
  <c r="O4602" i="2"/>
  <c r="N4602" i="2"/>
  <c r="R4601" i="2"/>
  <c r="Q4601" i="2" a="1"/>
  <c r="Q4601" i="2" s="1"/>
  <c r="P4601" i="2" a="1"/>
  <c r="P4601" i="2" s="1"/>
  <c r="O4601" i="2"/>
  <c r="N4601" i="2"/>
  <c r="R4600" i="2"/>
  <c r="Q4600" i="2" a="1"/>
  <c r="Q4600" i="2" s="1"/>
  <c r="P4600" i="2" a="1"/>
  <c r="P4600" i="2" s="1"/>
  <c r="O4600" i="2"/>
  <c r="N4600" i="2"/>
  <c r="R4599" i="2"/>
  <c r="Q4599" i="2" a="1"/>
  <c r="Q4599" i="2" s="1"/>
  <c r="P4599" i="2" a="1"/>
  <c r="P4599" i="2" s="1"/>
  <c r="O4599" i="2"/>
  <c r="N4599" i="2"/>
  <c r="R4598" i="2"/>
  <c r="Q4598" i="2" a="1"/>
  <c r="Q4598" i="2" s="1"/>
  <c r="P4598" i="2" a="1"/>
  <c r="P4598" i="2" s="1"/>
  <c r="O4598" i="2"/>
  <c r="N4598" i="2"/>
  <c r="R4597" i="2"/>
  <c r="Q4597" i="2" a="1"/>
  <c r="Q4597" i="2" s="1"/>
  <c r="P4597" i="2" a="1"/>
  <c r="P4597" i="2" s="1"/>
  <c r="O4597" i="2"/>
  <c r="N4597" i="2"/>
  <c r="R4596" i="2"/>
  <c r="Q4596" i="2" a="1"/>
  <c r="Q4596" i="2" s="1"/>
  <c r="P4596" i="2" a="1"/>
  <c r="P4596" i="2" s="1"/>
  <c r="O4596" i="2"/>
  <c r="N4596" i="2"/>
  <c r="R4595" i="2"/>
  <c r="Q4595" i="2" a="1"/>
  <c r="Q4595" i="2" s="1"/>
  <c r="P4595" i="2" a="1"/>
  <c r="P4595" i="2" s="1"/>
  <c r="O4595" i="2"/>
  <c r="N4595" i="2"/>
  <c r="R4594" i="2"/>
  <c r="Q4594" i="2" a="1"/>
  <c r="Q4594" i="2" s="1"/>
  <c r="P4594" i="2" a="1"/>
  <c r="P4594" i="2" s="1"/>
  <c r="O4594" i="2"/>
  <c r="N4594" i="2"/>
  <c r="R4593" i="2"/>
  <c r="Q4593" i="2" a="1"/>
  <c r="Q4593" i="2" s="1"/>
  <c r="P4593" i="2" a="1"/>
  <c r="P4593" i="2" s="1"/>
  <c r="O4593" i="2"/>
  <c r="N4593" i="2"/>
  <c r="R4592" i="2"/>
  <c r="Q4592" i="2" a="1"/>
  <c r="Q4592" i="2" s="1"/>
  <c r="P4592" i="2" a="1"/>
  <c r="P4592" i="2" s="1"/>
  <c r="O4592" i="2"/>
  <c r="N4592" i="2"/>
  <c r="R4591" i="2"/>
  <c r="Q4591" i="2" a="1"/>
  <c r="Q4591" i="2" s="1"/>
  <c r="P4591" i="2" a="1"/>
  <c r="P4591" i="2" s="1"/>
  <c r="O4591" i="2"/>
  <c r="N4591" i="2"/>
  <c r="R4590" i="2"/>
  <c r="Q4590" i="2" a="1"/>
  <c r="Q4590" i="2" s="1"/>
  <c r="P4590" i="2" a="1"/>
  <c r="P4590" i="2" s="1"/>
  <c r="O4590" i="2"/>
  <c r="N4590" i="2"/>
  <c r="R4589" i="2"/>
  <c r="Q4589" i="2" a="1"/>
  <c r="Q4589" i="2" s="1"/>
  <c r="P4589" i="2" a="1"/>
  <c r="P4589" i="2" s="1"/>
  <c r="O4589" i="2"/>
  <c r="N4589" i="2"/>
  <c r="R4588" i="2"/>
  <c r="Q4588" i="2" a="1"/>
  <c r="Q4588" i="2" s="1"/>
  <c r="P4588" i="2" a="1"/>
  <c r="P4588" i="2" s="1"/>
  <c r="O4588" i="2"/>
  <c r="N4588" i="2"/>
  <c r="R4587" i="2"/>
  <c r="Q4587" i="2" a="1"/>
  <c r="Q4587" i="2" s="1"/>
  <c r="P4587" i="2" a="1"/>
  <c r="P4587" i="2" s="1"/>
  <c r="O4587" i="2"/>
  <c r="N4587" i="2"/>
  <c r="R4586" i="2"/>
  <c r="Q4586" i="2" a="1"/>
  <c r="Q4586" i="2" s="1"/>
  <c r="P4586" i="2" a="1"/>
  <c r="P4586" i="2" s="1"/>
  <c r="O4586" i="2"/>
  <c r="N4586" i="2"/>
  <c r="R4585" i="2"/>
  <c r="Q4585" i="2" a="1"/>
  <c r="Q4585" i="2" s="1"/>
  <c r="P4585" i="2" a="1"/>
  <c r="P4585" i="2" s="1"/>
  <c r="O4585" i="2"/>
  <c r="N4585" i="2"/>
  <c r="R4584" i="2"/>
  <c r="Q4584" i="2" a="1"/>
  <c r="Q4584" i="2" s="1"/>
  <c r="P4584" i="2" a="1"/>
  <c r="P4584" i="2" s="1"/>
  <c r="O4584" i="2"/>
  <c r="N4584" i="2"/>
  <c r="R4583" i="2"/>
  <c r="Q4583" i="2" a="1"/>
  <c r="Q4583" i="2" s="1"/>
  <c r="P4583" i="2" a="1"/>
  <c r="P4583" i="2" s="1"/>
  <c r="O4583" i="2"/>
  <c r="N4583" i="2"/>
  <c r="R4582" i="2"/>
  <c r="Q4582" i="2" a="1"/>
  <c r="Q4582" i="2" s="1"/>
  <c r="P4582" i="2" a="1"/>
  <c r="P4582" i="2" s="1"/>
  <c r="O4582" i="2"/>
  <c r="N4582" i="2"/>
  <c r="R4581" i="2"/>
  <c r="Q4581" i="2" a="1"/>
  <c r="Q4581" i="2" s="1"/>
  <c r="P4581" i="2" a="1"/>
  <c r="P4581" i="2" s="1"/>
  <c r="O4581" i="2"/>
  <c r="N4581" i="2"/>
  <c r="R4580" i="2"/>
  <c r="Q4580" i="2" a="1"/>
  <c r="Q4580" i="2" s="1"/>
  <c r="P4580" i="2" a="1"/>
  <c r="P4580" i="2" s="1"/>
  <c r="O4580" i="2"/>
  <c r="N4580" i="2"/>
  <c r="R4579" i="2"/>
  <c r="Q4579" i="2" a="1"/>
  <c r="Q4579" i="2" s="1"/>
  <c r="P4579" i="2" a="1"/>
  <c r="P4579" i="2" s="1"/>
  <c r="O4579" i="2"/>
  <c r="N4579" i="2"/>
  <c r="R4578" i="2"/>
  <c r="Q4578" i="2" a="1"/>
  <c r="Q4578" i="2" s="1"/>
  <c r="P4578" i="2" a="1"/>
  <c r="P4578" i="2" s="1"/>
  <c r="O4578" i="2"/>
  <c r="N4578" i="2"/>
  <c r="R4577" i="2"/>
  <c r="Q4577" i="2" a="1"/>
  <c r="Q4577" i="2" s="1"/>
  <c r="P4577" i="2" a="1"/>
  <c r="P4577" i="2" s="1"/>
  <c r="O4577" i="2"/>
  <c r="N4577" i="2"/>
  <c r="R4576" i="2"/>
  <c r="Q4576" i="2" a="1"/>
  <c r="Q4576" i="2" s="1"/>
  <c r="P4576" i="2" a="1"/>
  <c r="P4576" i="2" s="1"/>
  <c r="O4576" i="2"/>
  <c r="N4576" i="2"/>
  <c r="R4575" i="2"/>
  <c r="Q4575" i="2" a="1"/>
  <c r="Q4575" i="2" s="1"/>
  <c r="P4575" i="2" a="1"/>
  <c r="P4575" i="2" s="1"/>
  <c r="O4575" i="2"/>
  <c r="N4575" i="2"/>
  <c r="R4574" i="2"/>
  <c r="Q4574" i="2" a="1"/>
  <c r="Q4574" i="2" s="1"/>
  <c r="P4574" i="2" a="1"/>
  <c r="P4574" i="2" s="1"/>
  <c r="O4574" i="2"/>
  <c r="N4574" i="2"/>
  <c r="R4573" i="2"/>
  <c r="Q4573" i="2" a="1"/>
  <c r="Q4573" i="2" s="1"/>
  <c r="P4573" i="2" a="1"/>
  <c r="P4573" i="2" s="1"/>
  <c r="O4573" i="2"/>
  <c r="N4573" i="2"/>
  <c r="R4572" i="2"/>
  <c r="Q4572" i="2" a="1"/>
  <c r="Q4572" i="2" s="1"/>
  <c r="P4572" i="2" a="1"/>
  <c r="P4572" i="2" s="1"/>
  <c r="O4572" i="2"/>
  <c r="N4572" i="2"/>
  <c r="R4571" i="2"/>
  <c r="Q4571" i="2" a="1"/>
  <c r="Q4571" i="2" s="1"/>
  <c r="P4571" i="2" a="1"/>
  <c r="P4571" i="2" s="1"/>
  <c r="O4571" i="2"/>
  <c r="N4571" i="2"/>
  <c r="R4570" i="2"/>
  <c r="Q4570" i="2" a="1"/>
  <c r="Q4570" i="2" s="1"/>
  <c r="P4570" i="2" a="1"/>
  <c r="P4570" i="2" s="1"/>
  <c r="O4570" i="2"/>
  <c r="N4570" i="2"/>
  <c r="R4569" i="2"/>
  <c r="Q4569" i="2" a="1"/>
  <c r="Q4569" i="2" s="1"/>
  <c r="P4569" i="2" a="1"/>
  <c r="P4569" i="2" s="1"/>
  <c r="O4569" i="2"/>
  <c r="N4569" i="2"/>
  <c r="R4568" i="2"/>
  <c r="Q4568" i="2" a="1"/>
  <c r="Q4568" i="2" s="1"/>
  <c r="P4568" i="2" a="1"/>
  <c r="P4568" i="2" s="1"/>
  <c r="O4568" i="2"/>
  <c r="N4568" i="2"/>
  <c r="R4567" i="2"/>
  <c r="Q4567" i="2" a="1"/>
  <c r="Q4567" i="2" s="1"/>
  <c r="P4567" i="2" a="1"/>
  <c r="P4567" i="2" s="1"/>
  <c r="O4567" i="2"/>
  <c r="N4567" i="2"/>
  <c r="R4566" i="2"/>
  <c r="Q4566" i="2" a="1"/>
  <c r="Q4566" i="2" s="1"/>
  <c r="P4566" i="2" a="1"/>
  <c r="P4566" i="2" s="1"/>
  <c r="O4566" i="2"/>
  <c r="N4566" i="2"/>
  <c r="R4565" i="2"/>
  <c r="Q4565" i="2" a="1"/>
  <c r="Q4565" i="2" s="1"/>
  <c r="P4565" i="2" a="1"/>
  <c r="P4565" i="2" s="1"/>
  <c r="O4565" i="2"/>
  <c r="N4565" i="2"/>
  <c r="R4564" i="2"/>
  <c r="Q4564" i="2" a="1"/>
  <c r="Q4564" i="2" s="1"/>
  <c r="P4564" i="2" a="1"/>
  <c r="P4564" i="2" s="1"/>
  <c r="O4564" i="2"/>
  <c r="N4564" i="2"/>
  <c r="R4563" i="2"/>
  <c r="Q4563" i="2" a="1"/>
  <c r="Q4563" i="2" s="1"/>
  <c r="P4563" i="2" a="1"/>
  <c r="P4563" i="2" s="1"/>
  <c r="O4563" i="2"/>
  <c r="N4563" i="2"/>
  <c r="R4562" i="2"/>
  <c r="Q4562" i="2" a="1"/>
  <c r="Q4562" i="2" s="1"/>
  <c r="P4562" i="2" a="1"/>
  <c r="P4562" i="2" s="1"/>
  <c r="O4562" i="2"/>
  <c r="N4562" i="2"/>
  <c r="R4561" i="2"/>
  <c r="Q4561" i="2" a="1"/>
  <c r="Q4561" i="2" s="1"/>
  <c r="P4561" i="2" a="1"/>
  <c r="P4561" i="2" s="1"/>
  <c r="O4561" i="2"/>
  <c r="N4561" i="2"/>
  <c r="R4560" i="2"/>
  <c r="Q4560" i="2" a="1"/>
  <c r="Q4560" i="2" s="1"/>
  <c r="P4560" i="2" a="1"/>
  <c r="P4560" i="2" s="1"/>
  <c r="O4560" i="2"/>
  <c r="N4560" i="2"/>
  <c r="R4559" i="2"/>
  <c r="Q4559" i="2" a="1"/>
  <c r="Q4559" i="2" s="1"/>
  <c r="P4559" i="2" a="1"/>
  <c r="P4559" i="2" s="1"/>
  <c r="O4559" i="2"/>
  <c r="N4559" i="2"/>
  <c r="R4558" i="2"/>
  <c r="Q4558" i="2" a="1"/>
  <c r="Q4558" i="2" s="1"/>
  <c r="P4558" i="2" a="1"/>
  <c r="P4558" i="2" s="1"/>
  <c r="O4558" i="2"/>
  <c r="N4558" i="2"/>
  <c r="R4557" i="2"/>
  <c r="Q4557" i="2" a="1"/>
  <c r="Q4557" i="2" s="1"/>
  <c r="P4557" i="2" a="1"/>
  <c r="P4557" i="2" s="1"/>
  <c r="O4557" i="2"/>
  <c r="N4557" i="2"/>
  <c r="R4556" i="2"/>
  <c r="Q4556" i="2" a="1"/>
  <c r="Q4556" i="2" s="1"/>
  <c r="P4556" i="2" a="1"/>
  <c r="P4556" i="2" s="1"/>
  <c r="O4556" i="2"/>
  <c r="N4556" i="2"/>
  <c r="R4555" i="2"/>
  <c r="Q4555" i="2" a="1"/>
  <c r="Q4555" i="2" s="1"/>
  <c r="P4555" i="2" a="1"/>
  <c r="P4555" i="2" s="1"/>
  <c r="O4555" i="2"/>
  <c r="N4555" i="2"/>
  <c r="R4554" i="2"/>
  <c r="Q4554" i="2" a="1"/>
  <c r="Q4554" i="2" s="1"/>
  <c r="P4554" i="2" a="1"/>
  <c r="P4554" i="2" s="1"/>
  <c r="O4554" i="2"/>
  <c r="N4554" i="2"/>
  <c r="R4553" i="2"/>
  <c r="Q4553" i="2" a="1"/>
  <c r="Q4553" i="2" s="1"/>
  <c r="P4553" i="2" a="1"/>
  <c r="P4553" i="2" s="1"/>
  <c r="O4553" i="2"/>
  <c r="N4553" i="2"/>
  <c r="R4552" i="2"/>
  <c r="Q4552" i="2" a="1"/>
  <c r="Q4552" i="2" s="1"/>
  <c r="P4552" i="2" a="1"/>
  <c r="P4552" i="2" s="1"/>
  <c r="O4552" i="2"/>
  <c r="N4552" i="2"/>
  <c r="R4551" i="2"/>
  <c r="Q4551" i="2" a="1"/>
  <c r="Q4551" i="2" s="1"/>
  <c r="P4551" i="2" a="1"/>
  <c r="P4551" i="2" s="1"/>
  <c r="O4551" i="2"/>
  <c r="N4551" i="2"/>
  <c r="R4550" i="2"/>
  <c r="Q4550" i="2" a="1"/>
  <c r="Q4550" i="2" s="1"/>
  <c r="P4550" i="2" a="1"/>
  <c r="P4550" i="2" s="1"/>
  <c r="O4550" i="2"/>
  <c r="N4550" i="2"/>
  <c r="R4549" i="2"/>
  <c r="Q4549" i="2" a="1"/>
  <c r="Q4549" i="2" s="1"/>
  <c r="P4549" i="2" a="1"/>
  <c r="P4549" i="2" s="1"/>
  <c r="O4549" i="2"/>
  <c r="N4549" i="2"/>
  <c r="R4548" i="2"/>
  <c r="Q4548" i="2" a="1"/>
  <c r="Q4548" i="2" s="1"/>
  <c r="P4548" i="2" a="1"/>
  <c r="P4548" i="2" s="1"/>
  <c r="O4548" i="2"/>
  <c r="N4548" i="2"/>
  <c r="R4547" i="2"/>
  <c r="Q4547" i="2" a="1"/>
  <c r="Q4547" i="2" s="1"/>
  <c r="P4547" i="2" a="1"/>
  <c r="P4547" i="2" s="1"/>
  <c r="O4547" i="2"/>
  <c r="N4547" i="2"/>
  <c r="R4546" i="2"/>
  <c r="Q4546" i="2" a="1"/>
  <c r="Q4546" i="2" s="1"/>
  <c r="P4546" i="2" a="1"/>
  <c r="P4546" i="2" s="1"/>
  <c r="O4546" i="2"/>
  <c r="N4546" i="2"/>
  <c r="R4545" i="2"/>
  <c r="Q4545" i="2" a="1"/>
  <c r="Q4545" i="2" s="1"/>
  <c r="P4545" i="2" a="1"/>
  <c r="P4545" i="2" s="1"/>
  <c r="O4545" i="2"/>
  <c r="N4545" i="2"/>
  <c r="R4544" i="2"/>
  <c r="Q4544" i="2" a="1"/>
  <c r="Q4544" i="2" s="1"/>
  <c r="P4544" i="2" a="1"/>
  <c r="P4544" i="2" s="1"/>
  <c r="O4544" i="2"/>
  <c r="N4544" i="2"/>
  <c r="R4543" i="2"/>
  <c r="Q4543" i="2" a="1"/>
  <c r="Q4543" i="2" s="1"/>
  <c r="P4543" i="2" a="1"/>
  <c r="P4543" i="2" s="1"/>
  <c r="O4543" i="2"/>
  <c r="N4543" i="2"/>
  <c r="R4542" i="2"/>
  <c r="Q4542" i="2" a="1"/>
  <c r="Q4542" i="2" s="1"/>
  <c r="P4542" i="2" a="1"/>
  <c r="P4542" i="2" s="1"/>
  <c r="O4542" i="2"/>
  <c r="N4542" i="2"/>
  <c r="R4541" i="2"/>
  <c r="Q4541" i="2" a="1"/>
  <c r="Q4541" i="2" s="1"/>
  <c r="P4541" i="2" a="1"/>
  <c r="P4541" i="2" s="1"/>
  <c r="O4541" i="2"/>
  <c r="N4541" i="2"/>
  <c r="R4540" i="2"/>
  <c r="Q4540" i="2" a="1"/>
  <c r="Q4540" i="2" s="1"/>
  <c r="P4540" i="2" a="1"/>
  <c r="P4540" i="2" s="1"/>
  <c r="O4540" i="2"/>
  <c r="N4540" i="2"/>
  <c r="R4539" i="2"/>
  <c r="Q4539" i="2" a="1"/>
  <c r="Q4539" i="2" s="1"/>
  <c r="P4539" i="2" a="1"/>
  <c r="P4539" i="2" s="1"/>
  <c r="O4539" i="2"/>
  <c r="N4539" i="2"/>
  <c r="R4538" i="2"/>
  <c r="Q4538" i="2" a="1"/>
  <c r="Q4538" i="2" s="1"/>
  <c r="P4538" i="2" a="1"/>
  <c r="P4538" i="2" s="1"/>
  <c r="O4538" i="2"/>
  <c r="N4538" i="2"/>
  <c r="R4537" i="2"/>
  <c r="Q4537" i="2" a="1"/>
  <c r="Q4537" i="2" s="1"/>
  <c r="P4537" i="2" a="1"/>
  <c r="P4537" i="2" s="1"/>
  <c r="O4537" i="2"/>
  <c r="N4537" i="2"/>
  <c r="R4536" i="2"/>
  <c r="Q4536" i="2" a="1"/>
  <c r="Q4536" i="2" s="1"/>
  <c r="P4536" i="2" a="1"/>
  <c r="P4536" i="2" s="1"/>
  <c r="O4536" i="2"/>
  <c r="N4536" i="2"/>
  <c r="R4535" i="2"/>
  <c r="Q4535" i="2" a="1"/>
  <c r="Q4535" i="2" s="1"/>
  <c r="P4535" i="2" a="1"/>
  <c r="P4535" i="2" s="1"/>
  <c r="O4535" i="2"/>
  <c r="N4535" i="2"/>
  <c r="R4534" i="2"/>
  <c r="Q4534" i="2" a="1"/>
  <c r="Q4534" i="2" s="1"/>
  <c r="P4534" i="2" a="1"/>
  <c r="P4534" i="2" s="1"/>
  <c r="O4534" i="2"/>
  <c r="N4534" i="2"/>
  <c r="R4533" i="2"/>
  <c r="Q4533" i="2" a="1"/>
  <c r="Q4533" i="2" s="1"/>
  <c r="P4533" i="2" a="1"/>
  <c r="P4533" i="2" s="1"/>
  <c r="O4533" i="2"/>
  <c r="N4533" i="2"/>
  <c r="R4532" i="2"/>
  <c r="Q4532" i="2" a="1"/>
  <c r="Q4532" i="2" s="1"/>
  <c r="P4532" i="2" a="1"/>
  <c r="P4532" i="2" s="1"/>
  <c r="O4532" i="2"/>
  <c r="N4532" i="2"/>
  <c r="R4531" i="2"/>
  <c r="Q4531" i="2" a="1"/>
  <c r="Q4531" i="2" s="1"/>
  <c r="P4531" i="2" a="1"/>
  <c r="P4531" i="2" s="1"/>
  <c r="O4531" i="2"/>
  <c r="N4531" i="2"/>
  <c r="R4530" i="2"/>
  <c r="Q4530" i="2" a="1"/>
  <c r="Q4530" i="2" s="1"/>
  <c r="P4530" i="2" a="1"/>
  <c r="P4530" i="2" s="1"/>
  <c r="O4530" i="2"/>
  <c r="N4530" i="2"/>
  <c r="R4529" i="2"/>
  <c r="Q4529" i="2" a="1"/>
  <c r="Q4529" i="2" s="1"/>
  <c r="P4529" i="2" a="1"/>
  <c r="P4529" i="2" s="1"/>
  <c r="O4529" i="2"/>
  <c r="N4529" i="2"/>
  <c r="R4528" i="2"/>
  <c r="Q4528" i="2" a="1"/>
  <c r="Q4528" i="2" s="1"/>
  <c r="P4528" i="2" a="1"/>
  <c r="P4528" i="2" s="1"/>
  <c r="O4528" i="2"/>
  <c r="N4528" i="2"/>
  <c r="R4527" i="2"/>
  <c r="Q4527" i="2" a="1"/>
  <c r="Q4527" i="2" s="1"/>
  <c r="P4527" i="2" a="1"/>
  <c r="P4527" i="2" s="1"/>
  <c r="O4527" i="2"/>
  <c r="N4527" i="2"/>
  <c r="R4526" i="2"/>
  <c r="Q4526" i="2" a="1"/>
  <c r="Q4526" i="2" s="1"/>
  <c r="P4526" i="2" a="1"/>
  <c r="P4526" i="2" s="1"/>
  <c r="O4526" i="2"/>
  <c r="N4526" i="2"/>
  <c r="R4525" i="2"/>
  <c r="Q4525" i="2" a="1"/>
  <c r="Q4525" i="2" s="1"/>
  <c r="P4525" i="2" a="1"/>
  <c r="P4525" i="2" s="1"/>
  <c r="O4525" i="2"/>
  <c r="N4525" i="2"/>
  <c r="R4524" i="2"/>
  <c r="Q4524" i="2" a="1"/>
  <c r="Q4524" i="2" s="1"/>
  <c r="P4524" i="2" a="1"/>
  <c r="P4524" i="2" s="1"/>
  <c r="O4524" i="2"/>
  <c r="N4524" i="2"/>
  <c r="R4523" i="2"/>
  <c r="Q4523" i="2" a="1"/>
  <c r="Q4523" i="2" s="1"/>
  <c r="P4523" i="2" a="1"/>
  <c r="P4523" i="2" s="1"/>
  <c r="O4523" i="2"/>
  <c r="N4523" i="2"/>
  <c r="R4522" i="2"/>
  <c r="Q4522" i="2" a="1"/>
  <c r="Q4522" i="2" s="1"/>
  <c r="P4522" i="2" a="1"/>
  <c r="P4522" i="2" s="1"/>
  <c r="O4522" i="2"/>
  <c r="N4522" i="2"/>
  <c r="R4521" i="2"/>
  <c r="Q4521" i="2" a="1"/>
  <c r="Q4521" i="2" s="1"/>
  <c r="P4521" i="2" a="1"/>
  <c r="P4521" i="2" s="1"/>
  <c r="O4521" i="2"/>
  <c r="N4521" i="2"/>
  <c r="R4520" i="2"/>
  <c r="Q4520" i="2" a="1"/>
  <c r="Q4520" i="2" s="1"/>
  <c r="P4520" i="2" a="1"/>
  <c r="P4520" i="2" s="1"/>
  <c r="O4520" i="2"/>
  <c r="N4520" i="2"/>
  <c r="R4519" i="2"/>
  <c r="Q4519" i="2" a="1"/>
  <c r="Q4519" i="2" s="1"/>
  <c r="P4519" i="2" a="1"/>
  <c r="P4519" i="2" s="1"/>
  <c r="O4519" i="2"/>
  <c r="N4519" i="2"/>
  <c r="R4518" i="2"/>
  <c r="Q4518" i="2" a="1"/>
  <c r="Q4518" i="2" s="1"/>
  <c r="P4518" i="2" a="1"/>
  <c r="P4518" i="2" s="1"/>
  <c r="O4518" i="2"/>
  <c r="N4518" i="2"/>
  <c r="R4517" i="2"/>
  <c r="Q4517" i="2" a="1"/>
  <c r="Q4517" i="2" s="1"/>
  <c r="P4517" i="2" a="1"/>
  <c r="P4517" i="2" s="1"/>
  <c r="O4517" i="2"/>
  <c r="N4517" i="2"/>
  <c r="R4516" i="2"/>
  <c r="Q4516" i="2" a="1"/>
  <c r="Q4516" i="2" s="1"/>
  <c r="P4516" i="2" a="1"/>
  <c r="P4516" i="2" s="1"/>
  <c r="O4516" i="2"/>
  <c r="N4516" i="2"/>
  <c r="R4515" i="2"/>
  <c r="Q4515" i="2" a="1"/>
  <c r="Q4515" i="2" s="1"/>
  <c r="P4515" i="2" a="1"/>
  <c r="P4515" i="2" s="1"/>
  <c r="O4515" i="2"/>
  <c r="N4515" i="2"/>
  <c r="R4514" i="2"/>
  <c r="Q4514" i="2" a="1"/>
  <c r="Q4514" i="2" s="1"/>
  <c r="P4514" i="2" a="1"/>
  <c r="P4514" i="2" s="1"/>
  <c r="O4514" i="2"/>
  <c r="N4514" i="2"/>
  <c r="R4513" i="2"/>
  <c r="Q4513" i="2" a="1"/>
  <c r="Q4513" i="2" s="1"/>
  <c r="P4513" i="2" a="1"/>
  <c r="P4513" i="2" s="1"/>
  <c r="O4513" i="2"/>
  <c r="N4513" i="2"/>
  <c r="R4512" i="2"/>
  <c r="Q4512" i="2" a="1"/>
  <c r="Q4512" i="2" s="1"/>
  <c r="P4512" i="2" a="1"/>
  <c r="P4512" i="2" s="1"/>
  <c r="O4512" i="2"/>
  <c r="N4512" i="2"/>
  <c r="R4511" i="2"/>
  <c r="Q4511" i="2" a="1"/>
  <c r="Q4511" i="2" s="1"/>
  <c r="P4511" i="2" a="1"/>
  <c r="P4511" i="2" s="1"/>
  <c r="O4511" i="2"/>
  <c r="N4511" i="2"/>
  <c r="R4510" i="2"/>
  <c r="Q4510" i="2" a="1"/>
  <c r="Q4510" i="2" s="1"/>
  <c r="P4510" i="2" a="1"/>
  <c r="P4510" i="2" s="1"/>
  <c r="O4510" i="2"/>
  <c r="N4510" i="2"/>
  <c r="R4509" i="2"/>
  <c r="Q4509" i="2" a="1"/>
  <c r="Q4509" i="2" s="1"/>
  <c r="P4509" i="2" a="1"/>
  <c r="P4509" i="2" s="1"/>
  <c r="O4509" i="2"/>
  <c r="N4509" i="2"/>
  <c r="R4508" i="2"/>
  <c r="Q4508" i="2" a="1"/>
  <c r="Q4508" i="2" s="1"/>
  <c r="P4508" i="2" a="1"/>
  <c r="P4508" i="2" s="1"/>
  <c r="O4508" i="2"/>
  <c r="N4508" i="2"/>
  <c r="R4507" i="2"/>
  <c r="Q4507" i="2" a="1"/>
  <c r="Q4507" i="2" s="1"/>
  <c r="P4507" i="2" a="1"/>
  <c r="P4507" i="2" s="1"/>
  <c r="O4507" i="2"/>
  <c r="N4507" i="2"/>
  <c r="R4506" i="2"/>
  <c r="Q4506" i="2" a="1"/>
  <c r="Q4506" i="2" s="1"/>
  <c r="P4506" i="2" a="1"/>
  <c r="P4506" i="2" s="1"/>
  <c r="O4506" i="2"/>
  <c r="N4506" i="2"/>
  <c r="R4505" i="2"/>
  <c r="Q4505" i="2" a="1"/>
  <c r="Q4505" i="2" s="1"/>
  <c r="P4505" i="2" a="1"/>
  <c r="P4505" i="2" s="1"/>
  <c r="O4505" i="2"/>
  <c r="N4505" i="2"/>
  <c r="R4504" i="2"/>
  <c r="Q4504" i="2" a="1"/>
  <c r="Q4504" i="2" s="1"/>
  <c r="P4504" i="2" a="1"/>
  <c r="P4504" i="2" s="1"/>
  <c r="O4504" i="2"/>
  <c r="N4504" i="2"/>
  <c r="R4503" i="2"/>
  <c r="Q4503" i="2" a="1"/>
  <c r="Q4503" i="2" s="1"/>
  <c r="P4503" i="2" a="1"/>
  <c r="P4503" i="2" s="1"/>
  <c r="O4503" i="2"/>
  <c r="N4503" i="2"/>
  <c r="R4502" i="2"/>
  <c r="Q4502" i="2" a="1"/>
  <c r="Q4502" i="2" s="1"/>
  <c r="P4502" i="2" a="1"/>
  <c r="P4502" i="2" s="1"/>
  <c r="O4502" i="2"/>
  <c r="N4502" i="2"/>
  <c r="R4501" i="2"/>
  <c r="Q4501" i="2" a="1"/>
  <c r="Q4501" i="2" s="1"/>
  <c r="P4501" i="2" a="1"/>
  <c r="P4501" i="2" s="1"/>
  <c r="O4501" i="2"/>
  <c r="N4501" i="2"/>
  <c r="R4500" i="2"/>
  <c r="Q4500" i="2" a="1"/>
  <c r="Q4500" i="2" s="1"/>
  <c r="P4500" i="2" a="1"/>
  <c r="P4500" i="2" s="1"/>
  <c r="O4500" i="2"/>
  <c r="N4500" i="2"/>
  <c r="R4499" i="2"/>
  <c r="Q4499" i="2" a="1"/>
  <c r="Q4499" i="2" s="1"/>
  <c r="P4499" i="2" a="1"/>
  <c r="P4499" i="2" s="1"/>
  <c r="O4499" i="2"/>
  <c r="N4499" i="2"/>
  <c r="R4498" i="2"/>
  <c r="Q4498" i="2" a="1"/>
  <c r="Q4498" i="2" s="1"/>
  <c r="P4498" i="2" a="1"/>
  <c r="P4498" i="2" s="1"/>
  <c r="O4498" i="2"/>
  <c r="N4498" i="2"/>
  <c r="R4497" i="2"/>
  <c r="Q4497" i="2" a="1"/>
  <c r="Q4497" i="2" s="1"/>
  <c r="P4497" i="2" a="1"/>
  <c r="P4497" i="2" s="1"/>
  <c r="O4497" i="2"/>
  <c r="N4497" i="2"/>
  <c r="R4496" i="2"/>
  <c r="Q4496" i="2" a="1"/>
  <c r="Q4496" i="2" s="1"/>
  <c r="P4496" i="2" a="1"/>
  <c r="P4496" i="2" s="1"/>
  <c r="O4496" i="2"/>
  <c r="N4496" i="2"/>
  <c r="R4495" i="2"/>
  <c r="Q4495" i="2" a="1"/>
  <c r="Q4495" i="2" s="1"/>
  <c r="P4495" i="2" a="1"/>
  <c r="P4495" i="2" s="1"/>
  <c r="O4495" i="2"/>
  <c r="N4495" i="2"/>
  <c r="R4494" i="2"/>
  <c r="Q4494" i="2" a="1"/>
  <c r="Q4494" i="2" s="1"/>
  <c r="P4494" i="2" a="1"/>
  <c r="P4494" i="2" s="1"/>
  <c r="O4494" i="2"/>
  <c r="N4494" i="2"/>
  <c r="R4493" i="2"/>
  <c r="Q4493" i="2" a="1"/>
  <c r="Q4493" i="2" s="1"/>
  <c r="P4493" i="2" a="1"/>
  <c r="P4493" i="2" s="1"/>
  <c r="O4493" i="2"/>
  <c r="N4493" i="2"/>
  <c r="R4492" i="2"/>
  <c r="Q4492" i="2" a="1"/>
  <c r="Q4492" i="2" s="1"/>
  <c r="P4492" i="2" a="1"/>
  <c r="P4492" i="2" s="1"/>
  <c r="O4492" i="2"/>
  <c r="N4492" i="2"/>
  <c r="R4491" i="2"/>
  <c r="Q4491" i="2" a="1"/>
  <c r="Q4491" i="2" s="1"/>
  <c r="P4491" i="2" a="1"/>
  <c r="P4491" i="2" s="1"/>
  <c r="O4491" i="2"/>
  <c r="N4491" i="2"/>
  <c r="R4490" i="2"/>
  <c r="Q4490" i="2" a="1"/>
  <c r="Q4490" i="2" s="1"/>
  <c r="P4490" i="2" a="1"/>
  <c r="P4490" i="2" s="1"/>
  <c r="O4490" i="2"/>
  <c r="N4490" i="2"/>
  <c r="R4489" i="2"/>
  <c r="Q4489" i="2" a="1"/>
  <c r="Q4489" i="2" s="1"/>
  <c r="P4489" i="2" a="1"/>
  <c r="P4489" i="2" s="1"/>
  <c r="O4489" i="2"/>
  <c r="N4489" i="2"/>
  <c r="R4488" i="2"/>
  <c r="Q4488" i="2" a="1"/>
  <c r="Q4488" i="2" s="1"/>
  <c r="P4488" i="2" a="1"/>
  <c r="P4488" i="2" s="1"/>
  <c r="O4488" i="2"/>
  <c r="N4488" i="2"/>
  <c r="R4487" i="2"/>
  <c r="Q4487" i="2" a="1"/>
  <c r="Q4487" i="2" s="1"/>
  <c r="P4487" i="2" a="1"/>
  <c r="P4487" i="2" s="1"/>
  <c r="O4487" i="2"/>
  <c r="N4487" i="2"/>
  <c r="R4486" i="2"/>
  <c r="Q4486" i="2" a="1"/>
  <c r="Q4486" i="2" s="1"/>
  <c r="P4486" i="2" a="1"/>
  <c r="P4486" i="2" s="1"/>
  <c r="O4486" i="2"/>
  <c r="N4486" i="2"/>
  <c r="R4485" i="2"/>
  <c r="Q4485" i="2" a="1"/>
  <c r="Q4485" i="2" s="1"/>
  <c r="P4485" i="2" a="1"/>
  <c r="P4485" i="2" s="1"/>
  <c r="O4485" i="2"/>
  <c r="N4485" i="2"/>
  <c r="R4484" i="2"/>
  <c r="Q4484" i="2" a="1"/>
  <c r="Q4484" i="2" s="1"/>
  <c r="P4484" i="2" a="1"/>
  <c r="P4484" i="2" s="1"/>
  <c r="O4484" i="2"/>
  <c r="N4484" i="2"/>
  <c r="R4483" i="2"/>
  <c r="Q4483" i="2" a="1"/>
  <c r="Q4483" i="2" s="1"/>
  <c r="P4483" i="2" a="1"/>
  <c r="P4483" i="2" s="1"/>
  <c r="O4483" i="2"/>
  <c r="N4483" i="2"/>
  <c r="R4482" i="2"/>
  <c r="Q4482" i="2" a="1"/>
  <c r="Q4482" i="2" s="1"/>
  <c r="P4482" i="2" a="1"/>
  <c r="P4482" i="2" s="1"/>
  <c r="O4482" i="2"/>
  <c r="N4482" i="2"/>
  <c r="R4481" i="2"/>
  <c r="Q4481" i="2" a="1"/>
  <c r="Q4481" i="2" s="1"/>
  <c r="P4481" i="2" a="1"/>
  <c r="P4481" i="2" s="1"/>
  <c r="O4481" i="2"/>
  <c r="N4481" i="2"/>
  <c r="R4480" i="2"/>
  <c r="Q4480" i="2" a="1"/>
  <c r="Q4480" i="2" s="1"/>
  <c r="P4480" i="2" a="1"/>
  <c r="P4480" i="2" s="1"/>
  <c r="O4480" i="2"/>
  <c r="N4480" i="2"/>
  <c r="R4479" i="2"/>
  <c r="Q4479" i="2" a="1"/>
  <c r="Q4479" i="2" s="1"/>
  <c r="P4479" i="2" a="1"/>
  <c r="P4479" i="2" s="1"/>
  <c r="O4479" i="2"/>
  <c r="N4479" i="2"/>
  <c r="R4478" i="2"/>
  <c r="Q4478" i="2" a="1"/>
  <c r="Q4478" i="2" s="1"/>
  <c r="P4478" i="2" a="1"/>
  <c r="P4478" i="2" s="1"/>
  <c r="O4478" i="2"/>
  <c r="N4478" i="2"/>
  <c r="R4477" i="2"/>
  <c r="Q4477" i="2" a="1"/>
  <c r="Q4477" i="2" s="1"/>
  <c r="P4477" i="2" a="1"/>
  <c r="P4477" i="2" s="1"/>
  <c r="O4477" i="2"/>
  <c r="N4477" i="2"/>
  <c r="R4476" i="2"/>
  <c r="Q4476" i="2" a="1"/>
  <c r="Q4476" i="2" s="1"/>
  <c r="P4476" i="2" a="1"/>
  <c r="P4476" i="2" s="1"/>
  <c r="O4476" i="2"/>
  <c r="N4476" i="2"/>
  <c r="R4475" i="2"/>
  <c r="Q4475" i="2" a="1"/>
  <c r="Q4475" i="2" s="1"/>
  <c r="P4475" i="2" a="1"/>
  <c r="P4475" i="2" s="1"/>
  <c r="O4475" i="2"/>
  <c r="N4475" i="2"/>
  <c r="R4474" i="2"/>
  <c r="Q4474" i="2" a="1"/>
  <c r="Q4474" i="2" s="1"/>
  <c r="P4474" i="2" a="1"/>
  <c r="P4474" i="2" s="1"/>
  <c r="O4474" i="2"/>
  <c r="N4474" i="2"/>
  <c r="R4473" i="2"/>
  <c r="Q4473" i="2" a="1"/>
  <c r="Q4473" i="2" s="1"/>
  <c r="P4473" i="2" a="1"/>
  <c r="P4473" i="2" s="1"/>
  <c r="O4473" i="2"/>
  <c r="N4473" i="2"/>
  <c r="R4472" i="2"/>
  <c r="Q4472" i="2" a="1"/>
  <c r="Q4472" i="2" s="1"/>
  <c r="P4472" i="2" a="1"/>
  <c r="P4472" i="2" s="1"/>
  <c r="O4472" i="2"/>
  <c r="N4472" i="2"/>
  <c r="R4471" i="2"/>
  <c r="Q4471" i="2" a="1"/>
  <c r="Q4471" i="2" s="1"/>
  <c r="P4471" i="2" a="1"/>
  <c r="P4471" i="2" s="1"/>
  <c r="O4471" i="2"/>
  <c r="N4471" i="2"/>
  <c r="R4470" i="2"/>
  <c r="Q4470" i="2" a="1"/>
  <c r="Q4470" i="2" s="1"/>
  <c r="P4470" i="2" a="1"/>
  <c r="P4470" i="2" s="1"/>
  <c r="O4470" i="2"/>
  <c r="N4470" i="2"/>
  <c r="R4469" i="2"/>
  <c r="Q4469" i="2" a="1"/>
  <c r="Q4469" i="2" s="1"/>
  <c r="P4469" i="2" a="1"/>
  <c r="P4469" i="2" s="1"/>
  <c r="O4469" i="2"/>
  <c r="N4469" i="2"/>
  <c r="R4468" i="2"/>
  <c r="Q4468" i="2" a="1"/>
  <c r="Q4468" i="2" s="1"/>
  <c r="P4468" i="2" a="1"/>
  <c r="P4468" i="2" s="1"/>
  <c r="O4468" i="2"/>
  <c r="N4468" i="2"/>
  <c r="R4467" i="2"/>
  <c r="Q4467" i="2" a="1"/>
  <c r="Q4467" i="2" s="1"/>
  <c r="P4467" i="2" a="1"/>
  <c r="P4467" i="2" s="1"/>
  <c r="O4467" i="2"/>
  <c r="N4467" i="2"/>
  <c r="R4466" i="2"/>
  <c r="Q4466" i="2" a="1"/>
  <c r="Q4466" i="2" s="1"/>
  <c r="P4466" i="2" a="1"/>
  <c r="P4466" i="2" s="1"/>
  <c r="O4466" i="2"/>
  <c r="N4466" i="2"/>
  <c r="R4465" i="2"/>
  <c r="Q4465" i="2" a="1"/>
  <c r="Q4465" i="2" s="1"/>
  <c r="P4465" i="2" a="1"/>
  <c r="P4465" i="2" s="1"/>
  <c r="O4465" i="2"/>
  <c r="N4465" i="2"/>
  <c r="R4464" i="2"/>
  <c r="Q4464" i="2" a="1"/>
  <c r="Q4464" i="2" s="1"/>
  <c r="P4464" i="2" a="1"/>
  <c r="P4464" i="2" s="1"/>
  <c r="O4464" i="2"/>
  <c r="N4464" i="2"/>
  <c r="R4463" i="2"/>
  <c r="Q4463" i="2" a="1"/>
  <c r="Q4463" i="2" s="1"/>
  <c r="P4463" i="2" a="1"/>
  <c r="P4463" i="2" s="1"/>
  <c r="O4463" i="2"/>
  <c r="N4463" i="2"/>
  <c r="R4462" i="2"/>
  <c r="Q4462" i="2" a="1"/>
  <c r="Q4462" i="2" s="1"/>
  <c r="P4462" i="2" a="1"/>
  <c r="P4462" i="2" s="1"/>
  <c r="O4462" i="2"/>
  <c r="N4462" i="2"/>
  <c r="R4461" i="2"/>
  <c r="Q4461" i="2" a="1"/>
  <c r="Q4461" i="2" s="1"/>
  <c r="P4461" i="2" a="1"/>
  <c r="P4461" i="2" s="1"/>
  <c r="O4461" i="2"/>
  <c r="N4461" i="2"/>
  <c r="R4460" i="2"/>
  <c r="Q4460" i="2" a="1"/>
  <c r="Q4460" i="2" s="1"/>
  <c r="P4460" i="2" a="1"/>
  <c r="P4460" i="2" s="1"/>
  <c r="O4460" i="2"/>
  <c r="N4460" i="2"/>
  <c r="R4459" i="2"/>
  <c r="Q4459" i="2" a="1"/>
  <c r="Q4459" i="2" s="1"/>
  <c r="P4459" i="2" a="1"/>
  <c r="P4459" i="2" s="1"/>
  <c r="O4459" i="2"/>
  <c r="N4459" i="2"/>
  <c r="R4458" i="2"/>
  <c r="Q4458" i="2" a="1"/>
  <c r="Q4458" i="2" s="1"/>
  <c r="P4458" i="2" a="1"/>
  <c r="P4458" i="2" s="1"/>
  <c r="O4458" i="2"/>
  <c r="N4458" i="2"/>
  <c r="R4457" i="2"/>
  <c r="Q4457" i="2" a="1"/>
  <c r="Q4457" i="2" s="1"/>
  <c r="P4457" i="2" a="1"/>
  <c r="P4457" i="2" s="1"/>
  <c r="O4457" i="2"/>
  <c r="N4457" i="2"/>
  <c r="R4456" i="2"/>
  <c r="Q4456" i="2" a="1"/>
  <c r="Q4456" i="2" s="1"/>
  <c r="P4456" i="2" a="1"/>
  <c r="P4456" i="2" s="1"/>
  <c r="O4456" i="2"/>
  <c r="N4456" i="2"/>
  <c r="R4455" i="2"/>
  <c r="Q4455" i="2" a="1"/>
  <c r="Q4455" i="2" s="1"/>
  <c r="P4455" i="2" a="1"/>
  <c r="P4455" i="2" s="1"/>
  <c r="O4455" i="2"/>
  <c r="N4455" i="2"/>
  <c r="R4454" i="2"/>
  <c r="Q4454" i="2" a="1"/>
  <c r="Q4454" i="2" s="1"/>
  <c r="P4454" i="2" a="1"/>
  <c r="P4454" i="2" s="1"/>
  <c r="O4454" i="2"/>
  <c r="N4454" i="2"/>
  <c r="R4453" i="2"/>
  <c r="Q4453" i="2" a="1"/>
  <c r="Q4453" i="2" s="1"/>
  <c r="P4453" i="2" a="1"/>
  <c r="P4453" i="2" s="1"/>
  <c r="O4453" i="2"/>
  <c r="N4453" i="2"/>
  <c r="R4452" i="2"/>
  <c r="Q4452" i="2" a="1"/>
  <c r="Q4452" i="2" s="1"/>
  <c r="P4452" i="2" a="1"/>
  <c r="P4452" i="2" s="1"/>
  <c r="O4452" i="2"/>
  <c r="N4452" i="2"/>
  <c r="R4451" i="2"/>
  <c r="Q4451" i="2" a="1"/>
  <c r="Q4451" i="2" s="1"/>
  <c r="P4451" i="2" a="1"/>
  <c r="P4451" i="2" s="1"/>
  <c r="O4451" i="2"/>
  <c r="N4451" i="2"/>
  <c r="R4450" i="2"/>
  <c r="Q4450" i="2" a="1"/>
  <c r="Q4450" i="2" s="1"/>
  <c r="P4450" i="2" a="1"/>
  <c r="P4450" i="2" s="1"/>
  <c r="O4450" i="2"/>
  <c r="N4450" i="2"/>
  <c r="R4449" i="2"/>
  <c r="Q4449" i="2" a="1"/>
  <c r="Q4449" i="2" s="1"/>
  <c r="P4449" i="2" a="1"/>
  <c r="P4449" i="2" s="1"/>
  <c r="O4449" i="2"/>
  <c r="N4449" i="2"/>
  <c r="R4448" i="2"/>
  <c r="Q4448" i="2" a="1"/>
  <c r="Q4448" i="2" s="1"/>
  <c r="P4448" i="2" a="1"/>
  <c r="P4448" i="2" s="1"/>
  <c r="O4448" i="2"/>
  <c r="N4448" i="2"/>
  <c r="R4447" i="2"/>
  <c r="Q4447" i="2" a="1"/>
  <c r="Q4447" i="2" s="1"/>
  <c r="P4447" i="2" a="1"/>
  <c r="P4447" i="2" s="1"/>
  <c r="O4447" i="2"/>
  <c r="N4447" i="2"/>
  <c r="R4446" i="2"/>
  <c r="Q4446" i="2" a="1"/>
  <c r="Q4446" i="2" s="1"/>
  <c r="P4446" i="2" a="1"/>
  <c r="P4446" i="2" s="1"/>
  <c r="O4446" i="2"/>
  <c r="N4446" i="2"/>
  <c r="R4445" i="2"/>
  <c r="Q4445" i="2" a="1"/>
  <c r="Q4445" i="2" s="1"/>
  <c r="P4445" i="2" a="1"/>
  <c r="P4445" i="2" s="1"/>
  <c r="O4445" i="2"/>
  <c r="N4445" i="2"/>
  <c r="R4444" i="2"/>
  <c r="Q4444" i="2" a="1"/>
  <c r="Q4444" i="2" s="1"/>
  <c r="P4444" i="2" a="1"/>
  <c r="P4444" i="2" s="1"/>
  <c r="O4444" i="2"/>
  <c r="N4444" i="2"/>
  <c r="R4443" i="2"/>
  <c r="Q4443" i="2" a="1"/>
  <c r="Q4443" i="2" s="1"/>
  <c r="P4443" i="2" a="1"/>
  <c r="P4443" i="2" s="1"/>
  <c r="O4443" i="2"/>
  <c r="N4443" i="2"/>
  <c r="R4442" i="2"/>
  <c r="Q4442" i="2" a="1"/>
  <c r="Q4442" i="2" s="1"/>
  <c r="P4442" i="2" a="1"/>
  <c r="P4442" i="2" s="1"/>
  <c r="O4442" i="2"/>
  <c r="N4442" i="2"/>
  <c r="R4441" i="2"/>
  <c r="Q4441" i="2" a="1"/>
  <c r="Q4441" i="2" s="1"/>
  <c r="P4441" i="2" a="1"/>
  <c r="P4441" i="2" s="1"/>
  <c r="O4441" i="2"/>
  <c r="N4441" i="2"/>
  <c r="R4440" i="2"/>
  <c r="Q4440" i="2" a="1"/>
  <c r="Q4440" i="2" s="1"/>
  <c r="P4440" i="2" a="1"/>
  <c r="P4440" i="2" s="1"/>
  <c r="O4440" i="2"/>
  <c r="N4440" i="2"/>
  <c r="R4439" i="2"/>
  <c r="Q4439" i="2" a="1"/>
  <c r="Q4439" i="2" s="1"/>
  <c r="P4439" i="2" a="1"/>
  <c r="P4439" i="2" s="1"/>
  <c r="O4439" i="2"/>
  <c r="N4439" i="2"/>
  <c r="R4438" i="2"/>
  <c r="Q4438" i="2" a="1"/>
  <c r="Q4438" i="2" s="1"/>
  <c r="P4438" i="2" a="1"/>
  <c r="P4438" i="2" s="1"/>
  <c r="O4438" i="2"/>
  <c r="N4438" i="2"/>
  <c r="R4437" i="2"/>
  <c r="Q4437" i="2" a="1"/>
  <c r="Q4437" i="2" s="1"/>
  <c r="P4437" i="2" a="1"/>
  <c r="P4437" i="2" s="1"/>
  <c r="O4437" i="2"/>
  <c r="N4437" i="2"/>
  <c r="R4436" i="2"/>
  <c r="Q4436" i="2" a="1"/>
  <c r="Q4436" i="2" s="1"/>
  <c r="P4436" i="2" a="1"/>
  <c r="P4436" i="2" s="1"/>
  <c r="O4436" i="2"/>
  <c r="N4436" i="2"/>
  <c r="R4435" i="2"/>
  <c r="Q4435" i="2" a="1"/>
  <c r="Q4435" i="2" s="1"/>
  <c r="P4435" i="2" a="1"/>
  <c r="P4435" i="2" s="1"/>
  <c r="O4435" i="2"/>
  <c r="N4435" i="2"/>
  <c r="R4434" i="2"/>
  <c r="Q4434" i="2" a="1"/>
  <c r="Q4434" i="2" s="1"/>
  <c r="P4434" i="2" a="1"/>
  <c r="P4434" i="2" s="1"/>
  <c r="O4434" i="2"/>
  <c r="N4434" i="2"/>
  <c r="R4433" i="2"/>
  <c r="Q4433" i="2" a="1"/>
  <c r="Q4433" i="2" s="1"/>
  <c r="P4433" i="2" a="1"/>
  <c r="P4433" i="2" s="1"/>
  <c r="O4433" i="2"/>
  <c r="N4433" i="2"/>
  <c r="R4432" i="2"/>
  <c r="Q4432" i="2" a="1"/>
  <c r="Q4432" i="2" s="1"/>
  <c r="P4432" i="2" a="1"/>
  <c r="P4432" i="2" s="1"/>
  <c r="O4432" i="2"/>
  <c r="N4432" i="2"/>
  <c r="R4431" i="2"/>
  <c r="Q4431" i="2" a="1"/>
  <c r="Q4431" i="2" s="1"/>
  <c r="P4431" i="2" a="1"/>
  <c r="P4431" i="2" s="1"/>
  <c r="O4431" i="2"/>
  <c r="N4431" i="2"/>
  <c r="R4430" i="2"/>
  <c r="Q4430" i="2" a="1"/>
  <c r="Q4430" i="2" s="1"/>
  <c r="P4430" i="2" a="1"/>
  <c r="P4430" i="2" s="1"/>
  <c r="O4430" i="2"/>
  <c r="N4430" i="2"/>
  <c r="R4429" i="2"/>
  <c r="Q4429" i="2" a="1"/>
  <c r="Q4429" i="2" s="1"/>
  <c r="P4429" i="2" a="1"/>
  <c r="P4429" i="2" s="1"/>
  <c r="O4429" i="2"/>
  <c r="N4429" i="2"/>
  <c r="R4428" i="2"/>
  <c r="Q4428" i="2" a="1"/>
  <c r="Q4428" i="2" s="1"/>
  <c r="P4428" i="2" a="1"/>
  <c r="P4428" i="2" s="1"/>
  <c r="O4428" i="2"/>
  <c r="N4428" i="2"/>
  <c r="R4427" i="2"/>
  <c r="Q4427" i="2" a="1"/>
  <c r="Q4427" i="2" s="1"/>
  <c r="P4427" i="2" a="1"/>
  <c r="P4427" i="2" s="1"/>
  <c r="O4427" i="2"/>
  <c r="N4427" i="2"/>
  <c r="R4426" i="2"/>
  <c r="Q4426" i="2" a="1"/>
  <c r="Q4426" i="2" s="1"/>
  <c r="P4426" i="2" a="1"/>
  <c r="P4426" i="2" s="1"/>
  <c r="O4426" i="2"/>
  <c r="N4426" i="2"/>
  <c r="R4425" i="2"/>
  <c r="Q4425" i="2" a="1"/>
  <c r="Q4425" i="2" s="1"/>
  <c r="P4425" i="2" a="1"/>
  <c r="P4425" i="2" s="1"/>
  <c r="O4425" i="2"/>
  <c r="N4425" i="2"/>
  <c r="R4424" i="2"/>
  <c r="Q4424" i="2" a="1"/>
  <c r="Q4424" i="2" s="1"/>
  <c r="P4424" i="2" a="1"/>
  <c r="P4424" i="2" s="1"/>
  <c r="O4424" i="2"/>
  <c r="N4424" i="2"/>
  <c r="R4423" i="2"/>
  <c r="Q4423" i="2" a="1"/>
  <c r="Q4423" i="2" s="1"/>
  <c r="P4423" i="2" a="1"/>
  <c r="P4423" i="2" s="1"/>
  <c r="O4423" i="2"/>
  <c r="N4423" i="2"/>
  <c r="R4422" i="2"/>
  <c r="Q4422" i="2" a="1"/>
  <c r="Q4422" i="2" s="1"/>
  <c r="P4422" i="2" a="1"/>
  <c r="P4422" i="2" s="1"/>
  <c r="O4422" i="2"/>
  <c r="N4422" i="2"/>
  <c r="R4421" i="2"/>
  <c r="Q4421" i="2" a="1"/>
  <c r="Q4421" i="2" s="1"/>
  <c r="P4421" i="2" a="1"/>
  <c r="P4421" i="2" s="1"/>
  <c r="O4421" i="2"/>
  <c r="N4421" i="2"/>
  <c r="R4420" i="2"/>
  <c r="Q4420" i="2" a="1"/>
  <c r="Q4420" i="2" s="1"/>
  <c r="P4420" i="2" a="1"/>
  <c r="P4420" i="2" s="1"/>
  <c r="O4420" i="2"/>
  <c r="N4420" i="2"/>
  <c r="R4419" i="2"/>
  <c r="Q4419" i="2" a="1"/>
  <c r="Q4419" i="2" s="1"/>
  <c r="P4419" i="2" a="1"/>
  <c r="P4419" i="2" s="1"/>
  <c r="O4419" i="2"/>
  <c r="N4419" i="2"/>
  <c r="R4418" i="2"/>
  <c r="Q4418" i="2" a="1"/>
  <c r="Q4418" i="2" s="1"/>
  <c r="P4418" i="2" a="1"/>
  <c r="P4418" i="2" s="1"/>
  <c r="O4418" i="2"/>
  <c r="N4418" i="2"/>
  <c r="R4417" i="2"/>
  <c r="Q4417" i="2" a="1"/>
  <c r="Q4417" i="2" s="1"/>
  <c r="P4417" i="2" a="1"/>
  <c r="P4417" i="2" s="1"/>
  <c r="O4417" i="2"/>
  <c r="N4417" i="2"/>
  <c r="R4416" i="2"/>
  <c r="Q4416" i="2" a="1"/>
  <c r="Q4416" i="2" s="1"/>
  <c r="P4416" i="2" a="1"/>
  <c r="P4416" i="2" s="1"/>
  <c r="O4416" i="2"/>
  <c r="N4416" i="2"/>
  <c r="R4415" i="2"/>
  <c r="Q4415" i="2" a="1"/>
  <c r="Q4415" i="2" s="1"/>
  <c r="P4415" i="2" a="1"/>
  <c r="P4415" i="2" s="1"/>
  <c r="O4415" i="2"/>
  <c r="N4415" i="2"/>
  <c r="R4414" i="2"/>
  <c r="Q4414" i="2" a="1"/>
  <c r="Q4414" i="2" s="1"/>
  <c r="P4414" i="2" a="1"/>
  <c r="P4414" i="2" s="1"/>
  <c r="O4414" i="2"/>
  <c r="N4414" i="2"/>
  <c r="R4413" i="2"/>
  <c r="Q4413" i="2" a="1"/>
  <c r="Q4413" i="2" s="1"/>
  <c r="P4413" i="2" a="1"/>
  <c r="P4413" i="2" s="1"/>
  <c r="O4413" i="2"/>
  <c r="N4413" i="2"/>
  <c r="R4412" i="2"/>
  <c r="Q4412" i="2" a="1"/>
  <c r="Q4412" i="2" s="1"/>
  <c r="P4412" i="2" a="1"/>
  <c r="P4412" i="2" s="1"/>
  <c r="O4412" i="2"/>
  <c r="N4412" i="2"/>
  <c r="R4411" i="2"/>
  <c r="Q4411" i="2" a="1"/>
  <c r="Q4411" i="2" s="1"/>
  <c r="P4411" i="2" a="1"/>
  <c r="P4411" i="2" s="1"/>
  <c r="O4411" i="2"/>
  <c r="N4411" i="2"/>
  <c r="R4410" i="2"/>
  <c r="Q4410" i="2" a="1"/>
  <c r="Q4410" i="2" s="1"/>
  <c r="P4410" i="2" a="1"/>
  <c r="P4410" i="2" s="1"/>
  <c r="O4410" i="2"/>
  <c r="N4410" i="2"/>
  <c r="R4409" i="2"/>
  <c r="Q4409" i="2" a="1"/>
  <c r="Q4409" i="2" s="1"/>
  <c r="P4409" i="2" a="1"/>
  <c r="P4409" i="2" s="1"/>
  <c r="O4409" i="2"/>
  <c r="N4409" i="2"/>
  <c r="R4408" i="2"/>
  <c r="Q4408" i="2" a="1"/>
  <c r="Q4408" i="2" s="1"/>
  <c r="P4408" i="2" a="1"/>
  <c r="P4408" i="2" s="1"/>
  <c r="O4408" i="2"/>
  <c r="N4408" i="2"/>
  <c r="R4407" i="2"/>
  <c r="Q4407" i="2" a="1"/>
  <c r="Q4407" i="2" s="1"/>
  <c r="P4407" i="2" a="1"/>
  <c r="P4407" i="2" s="1"/>
  <c r="O4407" i="2"/>
  <c r="N4407" i="2"/>
  <c r="R4406" i="2"/>
  <c r="Q4406" i="2" a="1"/>
  <c r="Q4406" i="2" s="1"/>
  <c r="P4406" i="2" a="1"/>
  <c r="P4406" i="2" s="1"/>
  <c r="O4406" i="2"/>
  <c r="N4406" i="2"/>
  <c r="R4405" i="2"/>
  <c r="Q4405" i="2" a="1"/>
  <c r="Q4405" i="2" s="1"/>
  <c r="P4405" i="2" a="1"/>
  <c r="P4405" i="2" s="1"/>
  <c r="O4405" i="2"/>
  <c r="N4405" i="2"/>
  <c r="R4404" i="2"/>
  <c r="Q4404" i="2" a="1"/>
  <c r="Q4404" i="2" s="1"/>
  <c r="P4404" i="2" a="1"/>
  <c r="P4404" i="2" s="1"/>
  <c r="O4404" i="2"/>
  <c r="N4404" i="2"/>
  <c r="R4403" i="2"/>
  <c r="Q4403" i="2" a="1"/>
  <c r="Q4403" i="2" s="1"/>
  <c r="P4403" i="2" a="1"/>
  <c r="P4403" i="2" s="1"/>
  <c r="O4403" i="2"/>
  <c r="N4403" i="2"/>
  <c r="R4402" i="2"/>
  <c r="Q4402" i="2" a="1"/>
  <c r="Q4402" i="2" s="1"/>
  <c r="P4402" i="2" a="1"/>
  <c r="P4402" i="2" s="1"/>
  <c r="O4402" i="2"/>
  <c r="N4402" i="2"/>
  <c r="R4401" i="2"/>
  <c r="Q4401" i="2" a="1"/>
  <c r="Q4401" i="2" s="1"/>
  <c r="P4401" i="2" a="1"/>
  <c r="P4401" i="2" s="1"/>
  <c r="O4401" i="2"/>
  <c r="N4401" i="2"/>
  <c r="R4400" i="2"/>
  <c r="Q4400" i="2" a="1"/>
  <c r="Q4400" i="2" s="1"/>
  <c r="P4400" i="2" a="1"/>
  <c r="P4400" i="2" s="1"/>
  <c r="O4400" i="2"/>
  <c r="N4400" i="2"/>
  <c r="R4399" i="2"/>
  <c r="Q4399" i="2" a="1"/>
  <c r="Q4399" i="2" s="1"/>
  <c r="P4399" i="2" a="1"/>
  <c r="P4399" i="2" s="1"/>
  <c r="O4399" i="2"/>
  <c r="N4399" i="2"/>
  <c r="R4398" i="2"/>
  <c r="Q4398" i="2" a="1"/>
  <c r="Q4398" i="2" s="1"/>
  <c r="P4398" i="2" a="1"/>
  <c r="P4398" i="2" s="1"/>
  <c r="O4398" i="2"/>
  <c r="N4398" i="2"/>
  <c r="R4397" i="2"/>
  <c r="Q4397" i="2" a="1"/>
  <c r="Q4397" i="2" s="1"/>
  <c r="P4397" i="2" a="1"/>
  <c r="P4397" i="2" s="1"/>
  <c r="O4397" i="2"/>
  <c r="N4397" i="2"/>
  <c r="R4396" i="2"/>
  <c r="Q4396" i="2" a="1"/>
  <c r="Q4396" i="2" s="1"/>
  <c r="P4396" i="2" a="1"/>
  <c r="P4396" i="2" s="1"/>
  <c r="O4396" i="2"/>
  <c r="N4396" i="2"/>
  <c r="R4395" i="2"/>
  <c r="Q4395" i="2" a="1"/>
  <c r="Q4395" i="2" s="1"/>
  <c r="P4395" i="2" a="1"/>
  <c r="P4395" i="2" s="1"/>
  <c r="O4395" i="2"/>
  <c r="N4395" i="2"/>
  <c r="R4394" i="2"/>
  <c r="Q4394" i="2" a="1"/>
  <c r="Q4394" i="2" s="1"/>
  <c r="P4394" i="2" a="1"/>
  <c r="P4394" i="2" s="1"/>
  <c r="O4394" i="2"/>
  <c r="N4394" i="2"/>
  <c r="R4393" i="2"/>
  <c r="Q4393" i="2" a="1"/>
  <c r="Q4393" i="2" s="1"/>
  <c r="P4393" i="2" a="1"/>
  <c r="P4393" i="2" s="1"/>
  <c r="O4393" i="2"/>
  <c r="N4393" i="2"/>
  <c r="R4392" i="2"/>
  <c r="Q4392" i="2" a="1"/>
  <c r="Q4392" i="2" s="1"/>
  <c r="P4392" i="2" a="1"/>
  <c r="P4392" i="2" s="1"/>
  <c r="O4392" i="2"/>
  <c r="N4392" i="2"/>
  <c r="R4391" i="2"/>
  <c r="Q4391" i="2" a="1"/>
  <c r="Q4391" i="2" s="1"/>
  <c r="P4391" i="2" a="1"/>
  <c r="P4391" i="2" s="1"/>
  <c r="O4391" i="2"/>
  <c r="N4391" i="2"/>
  <c r="R4390" i="2"/>
  <c r="Q4390" i="2" a="1"/>
  <c r="Q4390" i="2" s="1"/>
  <c r="P4390" i="2" a="1"/>
  <c r="P4390" i="2" s="1"/>
  <c r="O4390" i="2"/>
  <c r="N4390" i="2"/>
  <c r="R4389" i="2"/>
  <c r="Q4389" i="2" a="1"/>
  <c r="Q4389" i="2" s="1"/>
  <c r="P4389" i="2" a="1"/>
  <c r="P4389" i="2" s="1"/>
  <c r="O4389" i="2"/>
  <c r="N4389" i="2"/>
  <c r="R4388" i="2"/>
  <c r="Q4388" i="2" a="1"/>
  <c r="Q4388" i="2" s="1"/>
  <c r="P4388" i="2" a="1"/>
  <c r="P4388" i="2" s="1"/>
  <c r="O4388" i="2"/>
  <c r="N4388" i="2"/>
  <c r="R4387" i="2"/>
  <c r="Q4387" i="2" a="1"/>
  <c r="Q4387" i="2" s="1"/>
  <c r="P4387" i="2" a="1"/>
  <c r="P4387" i="2" s="1"/>
  <c r="O4387" i="2"/>
  <c r="N4387" i="2"/>
  <c r="R4386" i="2"/>
  <c r="Q4386" i="2" a="1"/>
  <c r="Q4386" i="2" s="1"/>
  <c r="P4386" i="2" a="1"/>
  <c r="P4386" i="2" s="1"/>
  <c r="O4386" i="2"/>
  <c r="N4386" i="2"/>
  <c r="R4385" i="2"/>
  <c r="Q4385" i="2" a="1"/>
  <c r="Q4385" i="2" s="1"/>
  <c r="P4385" i="2" a="1"/>
  <c r="P4385" i="2" s="1"/>
  <c r="O4385" i="2"/>
  <c r="N4385" i="2"/>
  <c r="R4384" i="2"/>
  <c r="Q4384" i="2" a="1"/>
  <c r="Q4384" i="2" s="1"/>
  <c r="P4384" i="2" a="1"/>
  <c r="P4384" i="2" s="1"/>
  <c r="O4384" i="2"/>
  <c r="N4384" i="2"/>
  <c r="R4383" i="2"/>
  <c r="Q4383" i="2" a="1"/>
  <c r="Q4383" i="2" s="1"/>
  <c r="P4383" i="2" a="1"/>
  <c r="P4383" i="2" s="1"/>
  <c r="O4383" i="2"/>
  <c r="N4383" i="2"/>
  <c r="R4382" i="2"/>
  <c r="Q4382" i="2" a="1"/>
  <c r="Q4382" i="2" s="1"/>
  <c r="P4382" i="2" a="1"/>
  <c r="P4382" i="2" s="1"/>
  <c r="O4382" i="2"/>
  <c r="N4382" i="2"/>
  <c r="R4381" i="2"/>
  <c r="Q4381" i="2" a="1"/>
  <c r="Q4381" i="2" s="1"/>
  <c r="P4381" i="2" a="1"/>
  <c r="P4381" i="2" s="1"/>
  <c r="O4381" i="2"/>
  <c r="N4381" i="2"/>
  <c r="R4380" i="2"/>
  <c r="Q4380" i="2" a="1"/>
  <c r="Q4380" i="2" s="1"/>
  <c r="P4380" i="2" a="1"/>
  <c r="P4380" i="2" s="1"/>
  <c r="O4380" i="2"/>
  <c r="N4380" i="2"/>
  <c r="R4379" i="2"/>
  <c r="Q4379" i="2" a="1"/>
  <c r="Q4379" i="2" s="1"/>
  <c r="P4379" i="2" a="1"/>
  <c r="P4379" i="2" s="1"/>
  <c r="O4379" i="2"/>
  <c r="N4379" i="2"/>
  <c r="R4378" i="2"/>
  <c r="Q4378" i="2" a="1"/>
  <c r="Q4378" i="2" s="1"/>
  <c r="P4378" i="2" a="1"/>
  <c r="P4378" i="2" s="1"/>
  <c r="O4378" i="2"/>
  <c r="N4378" i="2"/>
  <c r="R4377" i="2"/>
  <c r="Q4377" i="2" a="1"/>
  <c r="Q4377" i="2" s="1"/>
  <c r="P4377" i="2" a="1"/>
  <c r="P4377" i="2" s="1"/>
  <c r="O4377" i="2"/>
  <c r="N4377" i="2"/>
  <c r="R4376" i="2"/>
  <c r="Q4376" i="2" a="1"/>
  <c r="Q4376" i="2" s="1"/>
  <c r="P4376" i="2" a="1"/>
  <c r="P4376" i="2" s="1"/>
  <c r="O4376" i="2"/>
  <c r="N4376" i="2"/>
  <c r="R4375" i="2"/>
  <c r="Q4375" i="2" a="1"/>
  <c r="Q4375" i="2" s="1"/>
  <c r="P4375" i="2" a="1"/>
  <c r="P4375" i="2" s="1"/>
  <c r="O4375" i="2"/>
  <c r="N4375" i="2"/>
  <c r="R4374" i="2"/>
  <c r="Q4374" i="2" a="1"/>
  <c r="Q4374" i="2" s="1"/>
  <c r="P4374" i="2" a="1"/>
  <c r="P4374" i="2" s="1"/>
  <c r="O4374" i="2"/>
  <c r="N4374" i="2"/>
  <c r="R4373" i="2"/>
  <c r="Q4373" i="2" a="1"/>
  <c r="Q4373" i="2" s="1"/>
  <c r="P4373" i="2" a="1"/>
  <c r="P4373" i="2" s="1"/>
  <c r="O4373" i="2"/>
  <c r="N4373" i="2"/>
  <c r="R4372" i="2"/>
  <c r="Q4372" i="2" a="1"/>
  <c r="Q4372" i="2" s="1"/>
  <c r="P4372" i="2" a="1"/>
  <c r="P4372" i="2" s="1"/>
  <c r="O4372" i="2"/>
  <c r="N4372" i="2"/>
  <c r="R4371" i="2"/>
  <c r="Q4371" i="2" a="1"/>
  <c r="Q4371" i="2" s="1"/>
  <c r="P4371" i="2" a="1"/>
  <c r="P4371" i="2" s="1"/>
  <c r="O4371" i="2"/>
  <c r="N4371" i="2"/>
  <c r="R4370" i="2"/>
  <c r="Q4370" i="2" a="1"/>
  <c r="Q4370" i="2" s="1"/>
  <c r="P4370" i="2" a="1"/>
  <c r="P4370" i="2" s="1"/>
  <c r="O4370" i="2"/>
  <c r="N4370" i="2"/>
  <c r="R4369" i="2"/>
  <c r="Q4369" i="2" a="1"/>
  <c r="Q4369" i="2" s="1"/>
  <c r="P4369" i="2" a="1"/>
  <c r="P4369" i="2" s="1"/>
  <c r="O4369" i="2"/>
  <c r="N4369" i="2"/>
  <c r="R4368" i="2"/>
  <c r="Q4368" i="2" a="1"/>
  <c r="Q4368" i="2" s="1"/>
  <c r="P4368" i="2" a="1"/>
  <c r="P4368" i="2" s="1"/>
  <c r="O4368" i="2"/>
  <c r="N4368" i="2"/>
  <c r="R4367" i="2"/>
  <c r="Q4367" i="2" a="1"/>
  <c r="Q4367" i="2" s="1"/>
  <c r="P4367" i="2" a="1"/>
  <c r="P4367" i="2" s="1"/>
  <c r="O4367" i="2"/>
  <c r="N4367" i="2"/>
  <c r="R4366" i="2"/>
  <c r="Q4366" i="2" a="1"/>
  <c r="Q4366" i="2" s="1"/>
  <c r="P4366" i="2" a="1"/>
  <c r="P4366" i="2" s="1"/>
  <c r="O4366" i="2"/>
  <c r="N4366" i="2"/>
  <c r="R4365" i="2"/>
  <c r="Q4365" i="2" a="1"/>
  <c r="Q4365" i="2" s="1"/>
  <c r="P4365" i="2" a="1"/>
  <c r="P4365" i="2" s="1"/>
  <c r="O4365" i="2"/>
  <c r="N4365" i="2"/>
  <c r="R4364" i="2"/>
  <c r="Q4364" i="2" a="1"/>
  <c r="Q4364" i="2" s="1"/>
  <c r="P4364" i="2" a="1"/>
  <c r="P4364" i="2" s="1"/>
  <c r="O4364" i="2"/>
  <c r="N4364" i="2"/>
  <c r="R4363" i="2"/>
  <c r="Q4363" i="2" a="1"/>
  <c r="Q4363" i="2" s="1"/>
  <c r="P4363" i="2" a="1"/>
  <c r="P4363" i="2" s="1"/>
  <c r="O4363" i="2"/>
  <c r="N4363" i="2"/>
  <c r="R4362" i="2"/>
  <c r="Q4362" i="2" a="1"/>
  <c r="Q4362" i="2" s="1"/>
  <c r="P4362" i="2" a="1"/>
  <c r="P4362" i="2" s="1"/>
  <c r="O4362" i="2"/>
  <c r="N4362" i="2"/>
  <c r="R4361" i="2"/>
  <c r="Q4361" i="2" a="1"/>
  <c r="Q4361" i="2" s="1"/>
  <c r="P4361" i="2" a="1"/>
  <c r="P4361" i="2" s="1"/>
  <c r="O4361" i="2"/>
  <c r="N4361" i="2"/>
  <c r="R4360" i="2"/>
  <c r="Q4360" i="2" a="1"/>
  <c r="Q4360" i="2" s="1"/>
  <c r="P4360" i="2" a="1"/>
  <c r="P4360" i="2" s="1"/>
  <c r="O4360" i="2"/>
  <c r="N4360" i="2"/>
  <c r="R4359" i="2"/>
  <c r="Q4359" i="2" a="1"/>
  <c r="Q4359" i="2" s="1"/>
  <c r="P4359" i="2" a="1"/>
  <c r="P4359" i="2" s="1"/>
  <c r="O4359" i="2"/>
  <c r="N4359" i="2"/>
  <c r="R4358" i="2"/>
  <c r="Q4358" i="2" a="1"/>
  <c r="Q4358" i="2" s="1"/>
  <c r="P4358" i="2" a="1"/>
  <c r="P4358" i="2" s="1"/>
  <c r="O4358" i="2"/>
  <c r="N4358" i="2"/>
  <c r="R4357" i="2"/>
  <c r="Q4357" i="2" a="1"/>
  <c r="Q4357" i="2" s="1"/>
  <c r="P4357" i="2" a="1"/>
  <c r="P4357" i="2" s="1"/>
  <c r="O4357" i="2"/>
  <c r="N4357" i="2"/>
  <c r="R4356" i="2"/>
  <c r="Q4356" i="2" a="1"/>
  <c r="Q4356" i="2" s="1"/>
  <c r="P4356" i="2" a="1"/>
  <c r="P4356" i="2" s="1"/>
  <c r="O4356" i="2"/>
  <c r="N4356" i="2"/>
  <c r="R4355" i="2"/>
  <c r="Q4355" i="2" a="1"/>
  <c r="Q4355" i="2" s="1"/>
  <c r="P4355" i="2" a="1"/>
  <c r="P4355" i="2" s="1"/>
  <c r="O4355" i="2"/>
  <c r="N4355" i="2"/>
  <c r="R4354" i="2"/>
  <c r="Q4354" i="2" a="1"/>
  <c r="Q4354" i="2" s="1"/>
  <c r="P4354" i="2" a="1"/>
  <c r="P4354" i="2" s="1"/>
  <c r="O4354" i="2"/>
  <c r="N4354" i="2"/>
  <c r="R4353" i="2"/>
  <c r="Q4353" i="2" a="1"/>
  <c r="Q4353" i="2" s="1"/>
  <c r="P4353" i="2" a="1"/>
  <c r="P4353" i="2" s="1"/>
  <c r="O4353" i="2"/>
  <c r="N4353" i="2"/>
  <c r="R4352" i="2"/>
  <c r="Q4352" i="2" a="1"/>
  <c r="Q4352" i="2" s="1"/>
  <c r="P4352" i="2" a="1"/>
  <c r="P4352" i="2" s="1"/>
  <c r="O4352" i="2"/>
  <c r="N4352" i="2"/>
  <c r="R4351" i="2"/>
  <c r="Q4351" i="2" a="1"/>
  <c r="Q4351" i="2" s="1"/>
  <c r="P4351" i="2" a="1"/>
  <c r="P4351" i="2" s="1"/>
  <c r="O4351" i="2"/>
  <c r="N4351" i="2"/>
  <c r="R4350" i="2"/>
  <c r="Q4350" i="2" a="1"/>
  <c r="Q4350" i="2" s="1"/>
  <c r="P4350" i="2" a="1"/>
  <c r="P4350" i="2" s="1"/>
  <c r="O4350" i="2"/>
  <c r="N4350" i="2"/>
  <c r="R4349" i="2"/>
  <c r="Q4349" i="2" a="1"/>
  <c r="Q4349" i="2" s="1"/>
  <c r="P4349" i="2" a="1"/>
  <c r="P4349" i="2" s="1"/>
  <c r="O4349" i="2"/>
  <c r="N4349" i="2"/>
  <c r="R4348" i="2"/>
  <c r="Q4348" i="2" a="1"/>
  <c r="Q4348" i="2" s="1"/>
  <c r="P4348" i="2" a="1"/>
  <c r="P4348" i="2" s="1"/>
  <c r="O4348" i="2"/>
  <c r="N4348" i="2"/>
  <c r="R4347" i="2"/>
  <c r="Q4347" i="2" a="1"/>
  <c r="Q4347" i="2" s="1"/>
  <c r="P4347" i="2" a="1"/>
  <c r="P4347" i="2" s="1"/>
  <c r="O4347" i="2"/>
  <c r="N4347" i="2"/>
  <c r="R4346" i="2"/>
  <c r="Q4346" i="2" a="1"/>
  <c r="Q4346" i="2" s="1"/>
  <c r="P4346" i="2" a="1"/>
  <c r="P4346" i="2" s="1"/>
  <c r="O4346" i="2"/>
  <c r="N4346" i="2"/>
  <c r="R4345" i="2"/>
  <c r="Q4345" i="2" a="1"/>
  <c r="Q4345" i="2" s="1"/>
  <c r="P4345" i="2" a="1"/>
  <c r="P4345" i="2" s="1"/>
  <c r="O4345" i="2"/>
  <c r="N4345" i="2"/>
  <c r="R4344" i="2"/>
  <c r="Q4344" i="2" a="1"/>
  <c r="Q4344" i="2" s="1"/>
  <c r="P4344" i="2" a="1"/>
  <c r="P4344" i="2" s="1"/>
  <c r="O4344" i="2"/>
  <c r="N4344" i="2"/>
  <c r="R4343" i="2"/>
  <c r="Q4343" i="2" a="1"/>
  <c r="Q4343" i="2" s="1"/>
  <c r="P4343" i="2" a="1"/>
  <c r="P4343" i="2" s="1"/>
  <c r="O4343" i="2"/>
  <c r="N4343" i="2"/>
  <c r="R4342" i="2"/>
  <c r="Q4342" i="2" a="1"/>
  <c r="Q4342" i="2" s="1"/>
  <c r="P4342" i="2" a="1"/>
  <c r="P4342" i="2" s="1"/>
  <c r="O4342" i="2"/>
  <c r="N4342" i="2"/>
  <c r="R4341" i="2"/>
  <c r="Q4341" i="2" a="1"/>
  <c r="Q4341" i="2" s="1"/>
  <c r="P4341" i="2" a="1"/>
  <c r="P4341" i="2" s="1"/>
  <c r="O4341" i="2"/>
  <c r="N4341" i="2"/>
  <c r="R4340" i="2"/>
  <c r="Q4340" i="2" a="1"/>
  <c r="Q4340" i="2" s="1"/>
  <c r="P4340" i="2" a="1"/>
  <c r="P4340" i="2" s="1"/>
  <c r="O4340" i="2"/>
  <c r="N4340" i="2"/>
  <c r="R4339" i="2"/>
  <c r="Q4339" i="2" a="1"/>
  <c r="Q4339" i="2" s="1"/>
  <c r="P4339" i="2" a="1"/>
  <c r="P4339" i="2" s="1"/>
  <c r="O4339" i="2"/>
  <c r="N4339" i="2"/>
  <c r="R4338" i="2"/>
  <c r="Q4338" i="2" a="1"/>
  <c r="Q4338" i="2" s="1"/>
  <c r="P4338" i="2" a="1"/>
  <c r="P4338" i="2" s="1"/>
  <c r="O4338" i="2"/>
  <c r="N4338" i="2"/>
  <c r="R4337" i="2"/>
  <c r="Q4337" i="2" a="1"/>
  <c r="Q4337" i="2" s="1"/>
  <c r="P4337" i="2" a="1"/>
  <c r="P4337" i="2" s="1"/>
  <c r="O4337" i="2"/>
  <c r="N4337" i="2"/>
  <c r="R4336" i="2"/>
  <c r="Q4336" i="2" a="1"/>
  <c r="Q4336" i="2" s="1"/>
  <c r="P4336" i="2" a="1"/>
  <c r="P4336" i="2" s="1"/>
  <c r="O4336" i="2"/>
  <c r="N4336" i="2"/>
  <c r="R4335" i="2"/>
  <c r="Q4335" i="2" a="1"/>
  <c r="Q4335" i="2" s="1"/>
  <c r="P4335" i="2" a="1"/>
  <c r="P4335" i="2" s="1"/>
  <c r="O4335" i="2"/>
  <c r="N4335" i="2"/>
  <c r="R4334" i="2"/>
  <c r="Q4334" i="2" a="1"/>
  <c r="Q4334" i="2" s="1"/>
  <c r="P4334" i="2" a="1"/>
  <c r="P4334" i="2" s="1"/>
  <c r="O4334" i="2"/>
  <c r="N4334" i="2"/>
  <c r="R4333" i="2"/>
  <c r="Q4333" i="2" a="1"/>
  <c r="Q4333" i="2" s="1"/>
  <c r="P4333" i="2" a="1"/>
  <c r="P4333" i="2" s="1"/>
  <c r="O4333" i="2"/>
  <c r="N4333" i="2"/>
  <c r="R4332" i="2"/>
  <c r="Q4332" i="2" a="1"/>
  <c r="Q4332" i="2" s="1"/>
  <c r="P4332" i="2" a="1"/>
  <c r="P4332" i="2" s="1"/>
  <c r="O4332" i="2"/>
  <c r="N4332" i="2"/>
  <c r="R4331" i="2"/>
  <c r="Q4331" i="2" a="1"/>
  <c r="Q4331" i="2" s="1"/>
  <c r="P4331" i="2" a="1"/>
  <c r="P4331" i="2" s="1"/>
  <c r="O4331" i="2"/>
  <c r="N4331" i="2"/>
  <c r="R4330" i="2"/>
  <c r="Q4330" i="2" a="1"/>
  <c r="Q4330" i="2" s="1"/>
  <c r="P4330" i="2" a="1"/>
  <c r="P4330" i="2" s="1"/>
  <c r="O4330" i="2"/>
  <c r="N4330" i="2"/>
  <c r="R4329" i="2"/>
  <c r="Q4329" i="2" a="1"/>
  <c r="Q4329" i="2" s="1"/>
  <c r="P4329" i="2" a="1"/>
  <c r="P4329" i="2" s="1"/>
  <c r="O4329" i="2"/>
  <c r="N4329" i="2"/>
  <c r="R4328" i="2"/>
  <c r="Q4328" i="2" a="1"/>
  <c r="Q4328" i="2" s="1"/>
  <c r="P4328" i="2" a="1"/>
  <c r="P4328" i="2" s="1"/>
  <c r="O4328" i="2"/>
  <c r="N4328" i="2"/>
  <c r="R4327" i="2"/>
  <c r="Q4327" i="2" a="1"/>
  <c r="Q4327" i="2" s="1"/>
  <c r="P4327" i="2" a="1"/>
  <c r="P4327" i="2" s="1"/>
  <c r="O4327" i="2"/>
  <c r="N4327" i="2"/>
  <c r="R4326" i="2"/>
  <c r="Q4326" i="2" a="1"/>
  <c r="Q4326" i="2" s="1"/>
  <c r="P4326" i="2" a="1"/>
  <c r="P4326" i="2" s="1"/>
  <c r="O4326" i="2"/>
  <c r="N4326" i="2"/>
  <c r="R4325" i="2"/>
  <c r="Q4325" i="2" a="1"/>
  <c r="Q4325" i="2" s="1"/>
  <c r="P4325" i="2" a="1"/>
  <c r="P4325" i="2" s="1"/>
  <c r="O4325" i="2"/>
  <c r="N4325" i="2"/>
  <c r="R4324" i="2"/>
  <c r="Q4324" i="2" a="1"/>
  <c r="Q4324" i="2" s="1"/>
  <c r="P4324" i="2" a="1"/>
  <c r="P4324" i="2" s="1"/>
  <c r="O4324" i="2"/>
  <c r="N4324" i="2"/>
  <c r="R4323" i="2"/>
  <c r="Q4323" i="2" a="1"/>
  <c r="Q4323" i="2" s="1"/>
  <c r="P4323" i="2" a="1"/>
  <c r="P4323" i="2" s="1"/>
  <c r="O4323" i="2"/>
  <c r="N4323" i="2"/>
  <c r="R4322" i="2"/>
  <c r="Q4322" i="2" a="1"/>
  <c r="Q4322" i="2" s="1"/>
  <c r="P4322" i="2" a="1"/>
  <c r="P4322" i="2" s="1"/>
  <c r="O4322" i="2"/>
  <c r="N4322" i="2"/>
  <c r="R4321" i="2"/>
  <c r="Q4321" i="2" a="1"/>
  <c r="Q4321" i="2" s="1"/>
  <c r="P4321" i="2" a="1"/>
  <c r="P4321" i="2" s="1"/>
  <c r="O4321" i="2"/>
  <c r="N4321" i="2"/>
  <c r="R4320" i="2"/>
  <c r="Q4320" i="2" a="1"/>
  <c r="Q4320" i="2" s="1"/>
  <c r="P4320" i="2" a="1"/>
  <c r="P4320" i="2" s="1"/>
  <c r="O4320" i="2"/>
  <c r="N4320" i="2"/>
  <c r="R4319" i="2"/>
  <c r="Q4319" i="2" a="1"/>
  <c r="Q4319" i="2" s="1"/>
  <c r="P4319" i="2" a="1"/>
  <c r="P4319" i="2" s="1"/>
  <c r="O4319" i="2"/>
  <c r="N4319" i="2"/>
  <c r="R4318" i="2"/>
  <c r="Q4318" i="2" a="1"/>
  <c r="Q4318" i="2" s="1"/>
  <c r="P4318" i="2" a="1"/>
  <c r="P4318" i="2" s="1"/>
  <c r="O4318" i="2"/>
  <c r="N4318" i="2"/>
  <c r="R4317" i="2"/>
  <c r="Q4317" i="2" a="1"/>
  <c r="Q4317" i="2" s="1"/>
  <c r="P4317" i="2" a="1"/>
  <c r="P4317" i="2" s="1"/>
  <c r="O4317" i="2"/>
  <c r="N4317" i="2"/>
  <c r="R4316" i="2"/>
  <c r="Q4316" i="2" a="1"/>
  <c r="Q4316" i="2" s="1"/>
  <c r="P4316" i="2" a="1"/>
  <c r="P4316" i="2" s="1"/>
  <c r="O4316" i="2"/>
  <c r="N4316" i="2"/>
  <c r="R4315" i="2"/>
  <c r="Q4315" i="2" a="1"/>
  <c r="Q4315" i="2" s="1"/>
  <c r="P4315" i="2" a="1"/>
  <c r="P4315" i="2" s="1"/>
  <c r="O4315" i="2"/>
  <c r="N4315" i="2"/>
  <c r="R4314" i="2"/>
  <c r="Q4314" i="2" a="1"/>
  <c r="Q4314" i="2" s="1"/>
  <c r="P4314" i="2" a="1"/>
  <c r="P4314" i="2" s="1"/>
  <c r="O4314" i="2"/>
  <c r="N4314" i="2"/>
  <c r="R4313" i="2"/>
  <c r="Q4313" i="2" a="1"/>
  <c r="Q4313" i="2" s="1"/>
  <c r="P4313" i="2" a="1"/>
  <c r="P4313" i="2" s="1"/>
  <c r="O4313" i="2"/>
  <c r="N4313" i="2"/>
  <c r="R4312" i="2"/>
  <c r="Q4312" i="2" a="1"/>
  <c r="Q4312" i="2" s="1"/>
  <c r="P4312" i="2" a="1"/>
  <c r="P4312" i="2" s="1"/>
  <c r="O4312" i="2"/>
  <c r="N4312" i="2"/>
  <c r="R4311" i="2"/>
  <c r="Q4311" i="2" a="1"/>
  <c r="Q4311" i="2" s="1"/>
  <c r="P4311" i="2" a="1"/>
  <c r="P4311" i="2" s="1"/>
  <c r="O4311" i="2"/>
  <c r="N4311" i="2"/>
  <c r="R4310" i="2"/>
  <c r="Q4310" i="2" a="1"/>
  <c r="Q4310" i="2" s="1"/>
  <c r="P4310" i="2" a="1"/>
  <c r="P4310" i="2" s="1"/>
  <c r="O4310" i="2"/>
  <c r="N4310" i="2"/>
  <c r="R4309" i="2"/>
  <c r="Q4309" i="2" a="1"/>
  <c r="Q4309" i="2" s="1"/>
  <c r="P4309" i="2" a="1"/>
  <c r="P4309" i="2" s="1"/>
  <c r="O4309" i="2"/>
  <c r="N4309" i="2"/>
  <c r="R4308" i="2"/>
  <c r="Q4308" i="2" a="1"/>
  <c r="Q4308" i="2" s="1"/>
  <c r="P4308" i="2" a="1"/>
  <c r="P4308" i="2" s="1"/>
  <c r="O4308" i="2"/>
  <c r="N4308" i="2"/>
  <c r="R4307" i="2"/>
  <c r="Q4307" i="2" a="1"/>
  <c r="Q4307" i="2" s="1"/>
  <c r="P4307" i="2" a="1"/>
  <c r="P4307" i="2" s="1"/>
  <c r="O4307" i="2"/>
  <c r="N4307" i="2"/>
  <c r="R4306" i="2"/>
  <c r="Q4306" i="2" a="1"/>
  <c r="Q4306" i="2" s="1"/>
  <c r="P4306" i="2" a="1"/>
  <c r="P4306" i="2" s="1"/>
  <c r="O4306" i="2"/>
  <c r="N4306" i="2"/>
  <c r="R4305" i="2"/>
  <c r="Q4305" i="2" a="1"/>
  <c r="Q4305" i="2" s="1"/>
  <c r="P4305" i="2" a="1"/>
  <c r="P4305" i="2" s="1"/>
  <c r="O4305" i="2"/>
  <c r="N4305" i="2"/>
  <c r="R4304" i="2"/>
  <c r="Q4304" i="2" a="1"/>
  <c r="Q4304" i="2" s="1"/>
  <c r="P4304" i="2" a="1"/>
  <c r="P4304" i="2" s="1"/>
  <c r="O4304" i="2"/>
  <c r="N4304" i="2"/>
  <c r="R4303" i="2"/>
  <c r="Q4303" i="2" a="1"/>
  <c r="Q4303" i="2" s="1"/>
  <c r="P4303" i="2" a="1"/>
  <c r="P4303" i="2" s="1"/>
  <c r="O4303" i="2"/>
  <c r="N4303" i="2"/>
  <c r="R4302" i="2"/>
  <c r="Q4302" i="2" a="1"/>
  <c r="Q4302" i="2" s="1"/>
  <c r="P4302" i="2" a="1"/>
  <c r="P4302" i="2" s="1"/>
  <c r="O4302" i="2"/>
  <c r="N4302" i="2"/>
  <c r="R4301" i="2"/>
  <c r="Q4301" i="2" a="1"/>
  <c r="Q4301" i="2" s="1"/>
  <c r="P4301" i="2" a="1"/>
  <c r="P4301" i="2" s="1"/>
  <c r="O4301" i="2"/>
  <c r="N4301" i="2"/>
  <c r="R4300" i="2"/>
  <c r="Q4300" i="2" a="1"/>
  <c r="Q4300" i="2" s="1"/>
  <c r="P4300" i="2" a="1"/>
  <c r="P4300" i="2" s="1"/>
  <c r="O4300" i="2"/>
  <c r="N4300" i="2"/>
  <c r="R4299" i="2"/>
  <c r="Q4299" i="2" a="1"/>
  <c r="Q4299" i="2" s="1"/>
  <c r="P4299" i="2" a="1"/>
  <c r="P4299" i="2" s="1"/>
  <c r="O4299" i="2"/>
  <c r="N4299" i="2"/>
  <c r="R4298" i="2"/>
  <c r="Q4298" i="2" a="1"/>
  <c r="Q4298" i="2" s="1"/>
  <c r="P4298" i="2" a="1"/>
  <c r="P4298" i="2" s="1"/>
  <c r="O4298" i="2"/>
  <c r="N4298" i="2"/>
  <c r="R4297" i="2"/>
  <c r="Q4297" i="2" a="1"/>
  <c r="Q4297" i="2" s="1"/>
  <c r="P4297" i="2" a="1"/>
  <c r="P4297" i="2" s="1"/>
  <c r="O4297" i="2"/>
  <c r="N4297" i="2"/>
  <c r="R4296" i="2"/>
  <c r="Q4296" i="2" a="1"/>
  <c r="Q4296" i="2" s="1"/>
  <c r="P4296" i="2" a="1"/>
  <c r="P4296" i="2" s="1"/>
  <c r="O4296" i="2"/>
  <c r="N4296" i="2"/>
  <c r="R4295" i="2"/>
  <c r="Q4295" i="2" a="1"/>
  <c r="Q4295" i="2" s="1"/>
  <c r="P4295" i="2" a="1"/>
  <c r="P4295" i="2" s="1"/>
  <c r="O4295" i="2"/>
  <c r="N4295" i="2"/>
  <c r="R4294" i="2"/>
  <c r="Q4294" i="2" a="1"/>
  <c r="Q4294" i="2" s="1"/>
  <c r="P4294" i="2" a="1"/>
  <c r="P4294" i="2" s="1"/>
  <c r="O4294" i="2"/>
  <c r="N4294" i="2"/>
  <c r="R4293" i="2"/>
  <c r="Q4293" i="2" a="1"/>
  <c r="Q4293" i="2" s="1"/>
  <c r="P4293" i="2" a="1"/>
  <c r="P4293" i="2" s="1"/>
  <c r="O4293" i="2"/>
  <c r="N4293" i="2"/>
  <c r="R4292" i="2"/>
  <c r="Q4292" i="2" a="1"/>
  <c r="Q4292" i="2" s="1"/>
  <c r="P4292" i="2" a="1"/>
  <c r="P4292" i="2" s="1"/>
  <c r="O4292" i="2"/>
  <c r="N4292" i="2"/>
  <c r="R4291" i="2"/>
  <c r="Q4291" i="2" a="1"/>
  <c r="Q4291" i="2" s="1"/>
  <c r="P4291" i="2" a="1"/>
  <c r="P4291" i="2" s="1"/>
  <c r="O4291" i="2"/>
  <c r="N4291" i="2"/>
  <c r="R4290" i="2"/>
  <c r="Q4290" i="2" a="1"/>
  <c r="Q4290" i="2" s="1"/>
  <c r="P4290" i="2" a="1"/>
  <c r="P4290" i="2" s="1"/>
  <c r="O4290" i="2"/>
  <c r="N4290" i="2"/>
  <c r="R4289" i="2"/>
  <c r="Q4289" i="2" a="1"/>
  <c r="Q4289" i="2" s="1"/>
  <c r="P4289" i="2" a="1"/>
  <c r="P4289" i="2" s="1"/>
  <c r="O4289" i="2"/>
  <c r="N4289" i="2"/>
  <c r="R4288" i="2"/>
  <c r="Q4288" i="2" a="1"/>
  <c r="Q4288" i="2" s="1"/>
  <c r="P4288" i="2" a="1"/>
  <c r="P4288" i="2" s="1"/>
  <c r="O4288" i="2"/>
  <c r="N4288" i="2"/>
  <c r="R4287" i="2"/>
  <c r="Q4287" i="2" a="1"/>
  <c r="Q4287" i="2" s="1"/>
  <c r="P4287" i="2" a="1"/>
  <c r="P4287" i="2" s="1"/>
  <c r="O4287" i="2"/>
  <c r="N4287" i="2"/>
  <c r="R4286" i="2"/>
  <c r="Q4286" i="2" a="1"/>
  <c r="Q4286" i="2" s="1"/>
  <c r="P4286" i="2" a="1"/>
  <c r="P4286" i="2" s="1"/>
  <c r="O4286" i="2"/>
  <c r="N4286" i="2"/>
  <c r="R4285" i="2"/>
  <c r="Q4285" i="2" a="1"/>
  <c r="Q4285" i="2" s="1"/>
  <c r="P4285" i="2" a="1"/>
  <c r="P4285" i="2" s="1"/>
  <c r="O4285" i="2"/>
  <c r="N4285" i="2"/>
  <c r="R4284" i="2"/>
  <c r="Q4284" i="2" a="1"/>
  <c r="Q4284" i="2" s="1"/>
  <c r="P4284" i="2" a="1"/>
  <c r="P4284" i="2" s="1"/>
  <c r="O4284" i="2"/>
  <c r="N4284" i="2"/>
  <c r="R4283" i="2"/>
  <c r="Q4283" i="2" a="1"/>
  <c r="Q4283" i="2" s="1"/>
  <c r="P4283" i="2" a="1"/>
  <c r="P4283" i="2" s="1"/>
  <c r="O4283" i="2"/>
  <c r="N4283" i="2"/>
  <c r="R4282" i="2"/>
  <c r="Q4282" i="2" a="1"/>
  <c r="Q4282" i="2" s="1"/>
  <c r="P4282" i="2" a="1"/>
  <c r="P4282" i="2" s="1"/>
  <c r="O4282" i="2"/>
  <c r="N4282" i="2"/>
  <c r="R4281" i="2"/>
  <c r="Q4281" i="2" a="1"/>
  <c r="Q4281" i="2" s="1"/>
  <c r="P4281" i="2" a="1"/>
  <c r="P4281" i="2" s="1"/>
  <c r="O4281" i="2"/>
  <c r="N4281" i="2"/>
  <c r="R4280" i="2"/>
  <c r="Q4280" i="2" a="1"/>
  <c r="Q4280" i="2" s="1"/>
  <c r="P4280" i="2" a="1"/>
  <c r="P4280" i="2" s="1"/>
  <c r="O4280" i="2"/>
  <c r="N4280" i="2"/>
  <c r="R4279" i="2"/>
  <c r="Q4279" i="2" a="1"/>
  <c r="Q4279" i="2" s="1"/>
  <c r="P4279" i="2" a="1"/>
  <c r="P4279" i="2" s="1"/>
  <c r="O4279" i="2"/>
  <c r="N4279" i="2"/>
  <c r="R4278" i="2"/>
  <c r="Q4278" i="2" a="1"/>
  <c r="Q4278" i="2" s="1"/>
  <c r="P4278" i="2" a="1"/>
  <c r="P4278" i="2" s="1"/>
  <c r="O4278" i="2"/>
  <c r="N4278" i="2"/>
  <c r="R4277" i="2"/>
  <c r="Q4277" i="2" a="1"/>
  <c r="Q4277" i="2" s="1"/>
  <c r="P4277" i="2" a="1"/>
  <c r="P4277" i="2" s="1"/>
  <c r="O4277" i="2"/>
  <c r="N4277" i="2"/>
  <c r="R4276" i="2"/>
  <c r="Q4276" i="2" a="1"/>
  <c r="Q4276" i="2" s="1"/>
  <c r="P4276" i="2" a="1"/>
  <c r="P4276" i="2" s="1"/>
  <c r="O4276" i="2"/>
  <c r="N4276" i="2"/>
  <c r="R4275" i="2"/>
  <c r="Q4275" i="2" a="1"/>
  <c r="Q4275" i="2" s="1"/>
  <c r="P4275" i="2" a="1"/>
  <c r="P4275" i="2" s="1"/>
  <c r="O4275" i="2"/>
  <c r="N4275" i="2"/>
  <c r="R4274" i="2"/>
  <c r="Q4274" i="2" a="1"/>
  <c r="Q4274" i="2" s="1"/>
  <c r="P4274" i="2" a="1"/>
  <c r="P4274" i="2" s="1"/>
  <c r="O4274" i="2"/>
  <c r="N4274" i="2"/>
  <c r="R4273" i="2"/>
  <c r="Q4273" i="2" a="1"/>
  <c r="Q4273" i="2" s="1"/>
  <c r="P4273" i="2" a="1"/>
  <c r="P4273" i="2" s="1"/>
  <c r="O4273" i="2"/>
  <c r="N4273" i="2"/>
  <c r="R4272" i="2"/>
  <c r="Q4272" i="2" a="1"/>
  <c r="Q4272" i="2" s="1"/>
  <c r="P4272" i="2" a="1"/>
  <c r="P4272" i="2" s="1"/>
  <c r="O4272" i="2"/>
  <c r="N4272" i="2"/>
  <c r="R4271" i="2"/>
  <c r="Q4271" i="2" a="1"/>
  <c r="Q4271" i="2" s="1"/>
  <c r="P4271" i="2" a="1"/>
  <c r="P4271" i="2" s="1"/>
  <c r="O4271" i="2"/>
  <c r="N4271" i="2"/>
  <c r="R4270" i="2"/>
  <c r="Q4270" i="2" a="1"/>
  <c r="Q4270" i="2" s="1"/>
  <c r="P4270" i="2" a="1"/>
  <c r="P4270" i="2" s="1"/>
  <c r="O4270" i="2"/>
  <c r="N4270" i="2"/>
  <c r="R4269" i="2"/>
  <c r="Q4269" i="2" a="1"/>
  <c r="Q4269" i="2" s="1"/>
  <c r="P4269" i="2" a="1"/>
  <c r="P4269" i="2" s="1"/>
  <c r="O4269" i="2"/>
  <c r="N4269" i="2"/>
  <c r="R4268" i="2"/>
  <c r="Q4268" i="2" a="1"/>
  <c r="Q4268" i="2" s="1"/>
  <c r="P4268" i="2" a="1"/>
  <c r="P4268" i="2" s="1"/>
  <c r="O4268" i="2"/>
  <c r="N4268" i="2"/>
  <c r="R4267" i="2"/>
  <c r="Q4267" i="2" a="1"/>
  <c r="Q4267" i="2" s="1"/>
  <c r="P4267" i="2" a="1"/>
  <c r="P4267" i="2" s="1"/>
  <c r="O4267" i="2"/>
  <c r="N4267" i="2"/>
  <c r="R4266" i="2"/>
  <c r="Q4266" i="2" a="1"/>
  <c r="Q4266" i="2" s="1"/>
  <c r="P4266" i="2" a="1"/>
  <c r="P4266" i="2" s="1"/>
  <c r="O4266" i="2"/>
  <c r="N4266" i="2"/>
  <c r="R4265" i="2"/>
  <c r="Q4265" i="2" a="1"/>
  <c r="Q4265" i="2" s="1"/>
  <c r="P4265" i="2" a="1"/>
  <c r="P4265" i="2" s="1"/>
  <c r="O4265" i="2"/>
  <c r="N4265" i="2"/>
  <c r="R4264" i="2"/>
  <c r="Q4264" i="2" a="1"/>
  <c r="Q4264" i="2" s="1"/>
  <c r="P4264" i="2" a="1"/>
  <c r="P4264" i="2" s="1"/>
  <c r="O4264" i="2"/>
  <c r="N4264" i="2"/>
  <c r="R4263" i="2"/>
  <c r="Q4263" i="2" a="1"/>
  <c r="Q4263" i="2" s="1"/>
  <c r="P4263" i="2" a="1"/>
  <c r="P4263" i="2" s="1"/>
  <c r="O4263" i="2"/>
  <c r="N4263" i="2"/>
  <c r="R4262" i="2"/>
  <c r="Q4262" i="2" a="1"/>
  <c r="Q4262" i="2" s="1"/>
  <c r="P4262" i="2" a="1"/>
  <c r="P4262" i="2" s="1"/>
  <c r="O4262" i="2"/>
  <c r="N4262" i="2"/>
  <c r="R4261" i="2"/>
  <c r="Q4261" i="2" a="1"/>
  <c r="Q4261" i="2" s="1"/>
  <c r="P4261" i="2" a="1"/>
  <c r="P4261" i="2" s="1"/>
  <c r="O4261" i="2"/>
  <c r="N4261" i="2"/>
  <c r="R4260" i="2"/>
  <c r="Q4260" i="2" a="1"/>
  <c r="Q4260" i="2" s="1"/>
  <c r="P4260" i="2" a="1"/>
  <c r="P4260" i="2" s="1"/>
  <c r="O4260" i="2"/>
  <c r="N4260" i="2"/>
  <c r="R4259" i="2"/>
  <c r="Q4259" i="2" a="1"/>
  <c r="Q4259" i="2" s="1"/>
  <c r="P4259" i="2" a="1"/>
  <c r="P4259" i="2" s="1"/>
  <c r="O4259" i="2"/>
  <c r="N4259" i="2"/>
  <c r="R4258" i="2"/>
  <c r="Q4258" i="2" a="1"/>
  <c r="Q4258" i="2" s="1"/>
  <c r="P4258" i="2" a="1"/>
  <c r="P4258" i="2" s="1"/>
  <c r="O4258" i="2"/>
  <c r="N4258" i="2"/>
  <c r="R4257" i="2"/>
  <c r="Q4257" i="2" a="1"/>
  <c r="Q4257" i="2" s="1"/>
  <c r="P4257" i="2" a="1"/>
  <c r="P4257" i="2" s="1"/>
  <c r="O4257" i="2"/>
  <c r="N4257" i="2"/>
  <c r="R4256" i="2"/>
  <c r="Q4256" i="2" a="1"/>
  <c r="Q4256" i="2" s="1"/>
  <c r="P4256" i="2" a="1"/>
  <c r="P4256" i="2" s="1"/>
  <c r="O4256" i="2"/>
  <c r="N4256" i="2"/>
  <c r="R4255" i="2"/>
  <c r="Q4255" i="2" a="1"/>
  <c r="Q4255" i="2" s="1"/>
  <c r="P4255" i="2" a="1"/>
  <c r="P4255" i="2" s="1"/>
  <c r="O4255" i="2"/>
  <c r="N4255" i="2"/>
  <c r="R4254" i="2"/>
  <c r="Q4254" i="2" a="1"/>
  <c r="Q4254" i="2" s="1"/>
  <c r="P4254" i="2" a="1"/>
  <c r="P4254" i="2" s="1"/>
  <c r="O4254" i="2"/>
  <c r="N4254" i="2"/>
  <c r="R4253" i="2"/>
  <c r="Q4253" i="2" a="1"/>
  <c r="Q4253" i="2" s="1"/>
  <c r="P4253" i="2" a="1"/>
  <c r="P4253" i="2" s="1"/>
  <c r="O4253" i="2"/>
  <c r="N4253" i="2"/>
  <c r="R4252" i="2"/>
  <c r="Q4252" i="2" a="1"/>
  <c r="Q4252" i="2" s="1"/>
  <c r="P4252" i="2" a="1"/>
  <c r="P4252" i="2" s="1"/>
  <c r="O4252" i="2"/>
  <c r="N4252" i="2"/>
  <c r="R4251" i="2"/>
  <c r="Q4251" i="2" a="1"/>
  <c r="Q4251" i="2" s="1"/>
  <c r="P4251" i="2" a="1"/>
  <c r="P4251" i="2" s="1"/>
  <c r="O4251" i="2"/>
  <c r="N4251" i="2"/>
  <c r="R4250" i="2"/>
  <c r="Q4250" i="2" a="1"/>
  <c r="Q4250" i="2" s="1"/>
  <c r="P4250" i="2" a="1"/>
  <c r="P4250" i="2" s="1"/>
  <c r="O4250" i="2"/>
  <c r="N4250" i="2"/>
  <c r="R4249" i="2"/>
  <c r="Q4249" i="2" a="1"/>
  <c r="Q4249" i="2" s="1"/>
  <c r="P4249" i="2" a="1"/>
  <c r="P4249" i="2" s="1"/>
  <c r="O4249" i="2"/>
  <c r="N4249" i="2"/>
  <c r="R4248" i="2"/>
  <c r="Q4248" i="2" a="1"/>
  <c r="Q4248" i="2" s="1"/>
  <c r="P4248" i="2" a="1"/>
  <c r="P4248" i="2" s="1"/>
  <c r="O4248" i="2"/>
  <c r="N4248" i="2"/>
  <c r="R4247" i="2"/>
  <c r="Q4247" i="2" a="1"/>
  <c r="Q4247" i="2" s="1"/>
  <c r="P4247" i="2" a="1"/>
  <c r="P4247" i="2" s="1"/>
  <c r="O4247" i="2"/>
  <c r="N4247" i="2"/>
  <c r="R4246" i="2"/>
  <c r="Q4246" i="2" a="1"/>
  <c r="Q4246" i="2" s="1"/>
  <c r="P4246" i="2" a="1"/>
  <c r="P4246" i="2" s="1"/>
  <c r="O4246" i="2"/>
  <c r="N4246" i="2"/>
  <c r="R4245" i="2"/>
  <c r="Q4245" i="2" a="1"/>
  <c r="Q4245" i="2" s="1"/>
  <c r="P4245" i="2" a="1"/>
  <c r="P4245" i="2" s="1"/>
  <c r="O4245" i="2"/>
  <c r="N4245" i="2"/>
  <c r="R4244" i="2"/>
  <c r="Q4244" i="2" a="1"/>
  <c r="Q4244" i="2" s="1"/>
  <c r="P4244" i="2" a="1"/>
  <c r="P4244" i="2" s="1"/>
  <c r="O4244" i="2"/>
  <c r="N4244" i="2"/>
  <c r="R4243" i="2"/>
  <c r="Q4243" i="2" a="1"/>
  <c r="Q4243" i="2" s="1"/>
  <c r="P4243" i="2" a="1"/>
  <c r="P4243" i="2" s="1"/>
  <c r="O4243" i="2"/>
  <c r="N4243" i="2"/>
  <c r="R4242" i="2"/>
  <c r="Q4242" i="2" a="1"/>
  <c r="Q4242" i="2" s="1"/>
  <c r="P4242" i="2" a="1"/>
  <c r="P4242" i="2" s="1"/>
  <c r="O4242" i="2"/>
  <c r="N4242" i="2"/>
  <c r="R4241" i="2"/>
  <c r="Q4241" i="2" a="1"/>
  <c r="Q4241" i="2" s="1"/>
  <c r="P4241" i="2" a="1"/>
  <c r="P4241" i="2" s="1"/>
  <c r="O4241" i="2"/>
  <c r="N4241" i="2"/>
  <c r="R4240" i="2"/>
  <c r="Q4240" i="2" a="1"/>
  <c r="Q4240" i="2" s="1"/>
  <c r="P4240" i="2" a="1"/>
  <c r="P4240" i="2" s="1"/>
  <c r="O4240" i="2"/>
  <c r="N4240" i="2"/>
  <c r="R4239" i="2"/>
  <c r="Q4239" i="2" a="1"/>
  <c r="Q4239" i="2" s="1"/>
  <c r="P4239" i="2" a="1"/>
  <c r="P4239" i="2" s="1"/>
  <c r="O4239" i="2"/>
  <c r="N4239" i="2"/>
  <c r="R4238" i="2"/>
  <c r="Q4238" i="2" a="1"/>
  <c r="Q4238" i="2" s="1"/>
  <c r="P4238" i="2" a="1"/>
  <c r="P4238" i="2" s="1"/>
  <c r="O4238" i="2"/>
  <c r="N4238" i="2"/>
  <c r="R4237" i="2"/>
  <c r="Q4237" i="2" a="1"/>
  <c r="Q4237" i="2" s="1"/>
  <c r="P4237" i="2" a="1"/>
  <c r="P4237" i="2" s="1"/>
  <c r="O4237" i="2"/>
  <c r="N4237" i="2"/>
  <c r="R4236" i="2"/>
  <c r="Q4236" i="2" a="1"/>
  <c r="Q4236" i="2" s="1"/>
  <c r="P4236" i="2" a="1"/>
  <c r="P4236" i="2" s="1"/>
  <c r="O4236" i="2"/>
  <c r="N4236" i="2"/>
  <c r="R4235" i="2"/>
  <c r="Q4235" i="2" a="1"/>
  <c r="Q4235" i="2" s="1"/>
  <c r="P4235" i="2" a="1"/>
  <c r="P4235" i="2" s="1"/>
  <c r="O4235" i="2"/>
  <c r="N4235" i="2"/>
  <c r="R4234" i="2"/>
  <c r="Q4234" i="2" a="1"/>
  <c r="Q4234" i="2" s="1"/>
  <c r="P4234" i="2" a="1"/>
  <c r="P4234" i="2" s="1"/>
  <c r="O4234" i="2"/>
  <c r="N4234" i="2"/>
  <c r="R4233" i="2"/>
  <c r="Q4233" i="2" a="1"/>
  <c r="Q4233" i="2" s="1"/>
  <c r="P4233" i="2" a="1"/>
  <c r="P4233" i="2" s="1"/>
  <c r="O4233" i="2"/>
  <c r="N4233" i="2"/>
  <c r="R4232" i="2"/>
  <c r="Q4232" i="2" a="1"/>
  <c r="Q4232" i="2" s="1"/>
  <c r="P4232" i="2" a="1"/>
  <c r="P4232" i="2" s="1"/>
  <c r="O4232" i="2"/>
  <c r="N4232" i="2"/>
  <c r="R4231" i="2"/>
  <c r="Q4231" i="2" a="1"/>
  <c r="Q4231" i="2" s="1"/>
  <c r="P4231" i="2" a="1"/>
  <c r="P4231" i="2" s="1"/>
  <c r="O4231" i="2"/>
  <c r="N4231" i="2"/>
  <c r="R4230" i="2"/>
  <c r="Q4230" i="2" a="1"/>
  <c r="Q4230" i="2" s="1"/>
  <c r="P4230" i="2" a="1"/>
  <c r="P4230" i="2" s="1"/>
  <c r="O4230" i="2"/>
  <c r="N4230" i="2"/>
  <c r="R4229" i="2"/>
  <c r="Q4229" i="2" a="1"/>
  <c r="Q4229" i="2" s="1"/>
  <c r="P4229" i="2" a="1"/>
  <c r="P4229" i="2" s="1"/>
  <c r="O4229" i="2"/>
  <c r="N4229" i="2"/>
  <c r="R4228" i="2"/>
  <c r="Q4228" i="2" a="1"/>
  <c r="Q4228" i="2" s="1"/>
  <c r="P4228" i="2" a="1"/>
  <c r="P4228" i="2" s="1"/>
  <c r="O4228" i="2"/>
  <c r="N4228" i="2"/>
  <c r="R4227" i="2"/>
  <c r="Q4227" i="2" a="1"/>
  <c r="Q4227" i="2" s="1"/>
  <c r="P4227" i="2" a="1"/>
  <c r="P4227" i="2" s="1"/>
  <c r="O4227" i="2"/>
  <c r="N4227" i="2"/>
  <c r="R4226" i="2"/>
  <c r="Q4226" i="2" a="1"/>
  <c r="Q4226" i="2" s="1"/>
  <c r="P4226" i="2" a="1"/>
  <c r="P4226" i="2" s="1"/>
  <c r="O4226" i="2"/>
  <c r="N4226" i="2"/>
  <c r="R4225" i="2"/>
  <c r="Q4225" i="2" a="1"/>
  <c r="Q4225" i="2" s="1"/>
  <c r="P4225" i="2" a="1"/>
  <c r="P4225" i="2" s="1"/>
  <c r="O4225" i="2"/>
  <c r="N4225" i="2"/>
  <c r="R4224" i="2"/>
  <c r="Q4224" i="2" a="1"/>
  <c r="Q4224" i="2" s="1"/>
  <c r="P4224" i="2" a="1"/>
  <c r="P4224" i="2" s="1"/>
  <c r="O4224" i="2"/>
  <c r="N4224" i="2"/>
  <c r="R4223" i="2"/>
  <c r="Q4223" i="2" a="1"/>
  <c r="Q4223" i="2" s="1"/>
  <c r="P4223" i="2" a="1"/>
  <c r="P4223" i="2" s="1"/>
  <c r="O4223" i="2"/>
  <c r="N4223" i="2"/>
  <c r="R4222" i="2"/>
  <c r="Q4222" i="2" a="1"/>
  <c r="Q4222" i="2" s="1"/>
  <c r="P4222" i="2" a="1"/>
  <c r="P4222" i="2" s="1"/>
  <c r="O4222" i="2"/>
  <c r="N4222" i="2"/>
  <c r="R4221" i="2"/>
  <c r="Q4221" i="2" a="1"/>
  <c r="Q4221" i="2" s="1"/>
  <c r="P4221" i="2" a="1"/>
  <c r="P4221" i="2" s="1"/>
  <c r="O4221" i="2"/>
  <c r="N4221" i="2"/>
  <c r="R4220" i="2"/>
  <c r="Q4220" i="2" a="1"/>
  <c r="Q4220" i="2" s="1"/>
  <c r="P4220" i="2" a="1"/>
  <c r="P4220" i="2" s="1"/>
  <c r="O4220" i="2"/>
  <c r="N4220" i="2"/>
  <c r="R4219" i="2"/>
  <c r="Q4219" i="2" a="1"/>
  <c r="Q4219" i="2" s="1"/>
  <c r="P4219" i="2" a="1"/>
  <c r="P4219" i="2" s="1"/>
  <c r="O4219" i="2"/>
  <c r="N4219" i="2"/>
  <c r="R4218" i="2"/>
  <c r="Q4218" i="2" a="1"/>
  <c r="Q4218" i="2" s="1"/>
  <c r="P4218" i="2" a="1"/>
  <c r="P4218" i="2" s="1"/>
  <c r="O4218" i="2"/>
  <c r="N4218" i="2"/>
  <c r="R4217" i="2"/>
  <c r="Q4217" i="2" a="1"/>
  <c r="Q4217" i="2" s="1"/>
  <c r="P4217" i="2" a="1"/>
  <c r="P4217" i="2" s="1"/>
  <c r="O4217" i="2"/>
  <c r="N4217" i="2"/>
  <c r="R4216" i="2"/>
  <c r="Q4216" i="2" a="1"/>
  <c r="Q4216" i="2" s="1"/>
  <c r="P4216" i="2" a="1"/>
  <c r="P4216" i="2" s="1"/>
  <c r="O4216" i="2"/>
  <c r="N4216" i="2"/>
  <c r="R4215" i="2"/>
  <c r="Q4215" i="2" a="1"/>
  <c r="Q4215" i="2" s="1"/>
  <c r="P4215" i="2" a="1"/>
  <c r="P4215" i="2" s="1"/>
  <c r="O4215" i="2"/>
  <c r="N4215" i="2"/>
  <c r="R4214" i="2"/>
  <c r="Q4214" i="2" a="1"/>
  <c r="Q4214" i="2" s="1"/>
  <c r="P4214" i="2" a="1"/>
  <c r="P4214" i="2" s="1"/>
  <c r="O4214" i="2"/>
  <c r="N4214" i="2"/>
  <c r="R4213" i="2"/>
  <c r="Q4213" i="2" a="1"/>
  <c r="Q4213" i="2" s="1"/>
  <c r="P4213" i="2" a="1"/>
  <c r="P4213" i="2" s="1"/>
  <c r="O4213" i="2"/>
  <c r="N4213" i="2"/>
  <c r="R4212" i="2"/>
  <c r="Q4212" i="2" a="1"/>
  <c r="Q4212" i="2" s="1"/>
  <c r="P4212" i="2" a="1"/>
  <c r="P4212" i="2" s="1"/>
  <c r="O4212" i="2"/>
  <c r="N4212" i="2"/>
  <c r="R4211" i="2"/>
  <c r="Q4211" i="2" a="1"/>
  <c r="Q4211" i="2" s="1"/>
  <c r="P4211" i="2" a="1"/>
  <c r="P4211" i="2" s="1"/>
  <c r="O4211" i="2"/>
  <c r="N4211" i="2"/>
  <c r="R4210" i="2"/>
  <c r="Q4210" i="2" a="1"/>
  <c r="Q4210" i="2" s="1"/>
  <c r="P4210" i="2" a="1"/>
  <c r="P4210" i="2" s="1"/>
  <c r="O4210" i="2"/>
  <c r="N4210" i="2"/>
  <c r="R4209" i="2"/>
  <c r="Q4209" i="2" a="1"/>
  <c r="Q4209" i="2" s="1"/>
  <c r="P4209" i="2" a="1"/>
  <c r="P4209" i="2" s="1"/>
  <c r="O4209" i="2"/>
  <c r="N4209" i="2"/>
  <c r="R4208" i="2"/>
  <c r="Q4208" i="2" a="1"/>
  <c r="Q4208" i="2" s="1"/>
  <c r="P4208" i="2" a="1"/>
  <c r="P4208" i="2" s="1"/>
  <c r="O4208" i="2"/>
  <c r="N4208" i="2"/>
  <c r="R4207" i="2"/>
  <c r="Q4207" i="2" a="1"/>
  <c r="Q4207" i="2" s="1"/>
  <c r="P4207" i="2" a="1"/>
  <c r="P4207" i="2" s="1"/>
  <c r="O4207" i="2"/>
  <c r="N4207" i="2"/>
  <c r="R4206" i="2"/>
  <c r="Q4206" i="2" a="1"/>
  <c r="Q4206" i="2" s="1"/>
  <c r="P4206" i="2" a="1"/>
  <c r="P4206" i="2" s="1"/>
  <c r="O4206" i="2"/>
  <c r="N4206" i="2"/>
  <c r="R4205" i="2"/>
  <c r="Q4205" i="2" a="1"/>
  <c r="Q4205" i="2" s="1"/>
  <c r="P4205" i="2" a="1"/>
  <c r="P4205" i="2" s="1"/>
  <c r="O4205" i="2"/>
  <c r="N4205" i="2"/>
  <c r="R4204" i="2"/>
  <c r="Q4204" i="2" a="1"/>
  <c r="Q4204" i="2" s="1"/>
  <c r="P4204" i="2" a="1"/>
  <c r="P4204" i="2" s="1"/>
  <c r="O4204" i="2"/>
  <c r="N4204" i="2"/>
  <c r="R4203" i="2"/>
  <c r="Q4203" i="2" a="1"/>
  <c r="Q4203" i="2" s="1"/>
  <c r="P4203" i="2" a="1"/>
  <c r="P4203" i="2" s="1"/>
  <c r="O4203" i="2"/>
  <c r="N4203" i="2"/>
  <c r="R4202" i="2"/>
  <c r="Q4202" i="2" a="1"/>
  <c r="Q4202" i="2" s="1"/>
  <c r="P4202" i="2" a="1"/>
  <c r="P4202" i="2" s="1"/>
  <c r="O4202" i="2"/>
  <c r="N4202" i="2"/>
  <c r="R4201" i="2"/>
  <c r="Q4201" i="2" a="1"/>
  <c r="Q4201" i="2" s="1"/>
  <c r="P4201" i="2" a="1"/>
  <c r="P4201" i="2" s="1"/>
  <c r="O4201" i="2"/>
  <c r="N4201" i="2"/>
  <c r="R4200" i="2"/>
  <c r="Q4200" i="2" a="1"/>
  <c r="Q4200" i="2" s="1"/>
  <c r="P4200" i="2" a="1"/>
  <c r="P4200" i="2" s="1"/>
  <c r="O4200" i="2"/>
  <c r="N4200" i="2"/>
  <c r="R4199" i="2"/>
  <c r="Q4199" i="2" a="1"/>
  <c r="Q4199" i="2" s="1"/>
  <c r="P4199" i="2" a="1"/>
  <c r="P4199" i="2" s="1"/>
  <c r="O4199" i="2"/>
  <c r="N4199" i="2"/>
  <c r="R4198" i="2"/>
  <c r="Q4198" i="2" a="1"/>
  <c r="Q4198" i="2" s="1"/>
  <c r="P4198" i="2" a="1"/>
  <c r="P4198" i="2" s="1"/>
  <c r="O4198" i="2"/>
  <c r="N4198" i="2"/>
  <c r="R4197" i="2"/>
  <c r="Q4197" i="2" a="1"/>
  <c r="Q4197" i="2" s="1"/>
  <c r="P4197" i="2" a="1"/>
  <c r="P4197" i="2" s="1"/>
  <c r="O4197" i="2"/>
  <c r="N4197" i="2"/>
  <c r="R4196" i="2"/>
  <c r="Q4196" i="2" a="1"/>
  <c r="Q4196" i="2" s="1"/>
  <c r="P4196" i="2" a="1"/>
  <c r="P4196" i="2" s="1"/>
  <c r="O4196" i="2"/>
  <c r="N4196" i="2"/>
  <c r="R4195" i="2"/>
  <c r="Q4195" i="2" a="1"/>
  <c r="Q4195" i="2" s="1"/>
  <c r="P4195" i="2" a="1"/>
  <c r="P4195" i="2" s="1"/>
  <c r="O4195" i="2"/>
  <c r="N4195" i="2"/>
  <c r="R4194" i="2"/>
  <c r="Q4194" i="2" a="1"/>
  <c r="Q4194" i="2" s="1"/>
  <c r="P4194" i="2" a="1"/>
  <c r="P4194" i="2" s="1"/>
  <c r="O4194" i="2"/>
  <c r="N4194" i="2"/>
  <c r="R4193" i="2"/>
  <c r="Q4193" i="2" a="1"/>
  <c r="Q4193" i="2" s="1"/>
  <c r="P4193" i="2" a="1"/>
  <c r="P4193" i="2" s="1"/>
  <c r="O4193" i="2"/>
  <c r="N4193" i="2"/>
  <c r="R4192" i="2"/>
  <c r="Q4192" i="2" a="1"/>
  <c r="Q4192" i="2" s="1"/>
  <c r="P4192" i="2" a="1"/>
  <c r="P4192" i="2" s="1"/>
  <c r="O4192" i="2"/>
  <c r="N4192" i="2"/>
  <c r="R4191" i="2"/>
  <c r="Q4191" i="2" a="1"/>
  <c r="Q4191" i="2" s="1"/>
  <c r="P4191" i="2" a="1"/>
  <c r="P4191" i="2" s="1"/>
  <c r="O4191" i="2"/>
  <c r="N4191" i="2"/>
  <c r="R4190" i="2"/>
  <c r="Q4190" i="2" a="1"/>
  <c r="Q4190" i="2" s="1"/>
  <c r="P4190" i="2" a="1"/>
  <c r="P4190" i="2" s="1"/>
  <c r="O4190" i="2"/>
  <c r="N4190" i="2"/>
  <c r="R4189" i="2"/>
  <c r="Q4189" i="2" a="1"/>
  <c r="Q4189" i="2" s="1"/>
  <c r="P4189" i="2" a="1"/>
  <c r="P4189" i="2" s="1"/>
  <c r="O4189" i="2"/>
  <c r="N4189" i="2"/>
  <c r="R4188" i="2"/>
  <c r="Q4188" i="2" a="1"/>
  <c r="Q4188" i="2" s="1"/>
  <c r="P4188" i="2" a="1"/>
  <c r="P4188" i="2" s="1"/>
  <c r="O4188" i="2"/>
  <c r="N4188" i="2"/>
  <c r="R4187" i="2"/>
  <c r="Q4187" i="2" a="1"/>
  <c r="Q4187" i="2" s="1"/>
  <c r="P4187" i="2" a="1"/>
  <c r="P4187" i="2" s="1"/>
  <c r="O4187" i="2"/>
  <c r="N4187" i="2"/>
  <c r="R4186" i="2"/>
  <c r="Q4186" i="2" a="1"/>
  <c r="Q4186" i="2" s="1"/>
  <c r="P4186" i="2" a="1"/>
  <c r="P4186" i="2" s="1"/>
  <c r="O4186" i="2"/>
  <c r="N4186" i="2"/>
  <c r="R4185" i="2"/>
  <c r="Q4185" i="2" a="1"/>
  <c r="Q4185" i="2" s="1"/>
  <c r="P4185" i="2" a="1"/>
  <c r="P4185" i="2" s="1"/>
  <c r="O4185" i="2"/>
  <c r="N4185" i="2"/>
  <c r="R4184" i="2"/>
  <c r="Q4184" i="2" a="1"/>
  <c r="Q4184" i="2" s="1"/>
  <c r="P4184" i="2" a="1"/>
  <c r="P4184" i="2" s="1"/>
  <c r="O4184" i="2"/>
  <c r="N4184" i="2"/>
  <c r="R4183" i="2"/>
  <c r="Q4183" i="2" a="1"/>
  <c r="Q4183" i="2" s="1"/>
  <c r="P4183" i="2" a="1"/>
  <c r="P4183" i="2" s="1"/>
  <c r="O4183" i="2"/>
  <c r="N4183" i="2"/>
  <c r="R4182" i="2"/>
  <c r="Q4182" i="2" a="1"/>
  <c r="Q4182" i="2" s="1"/>
  <c r="P4182" i="2" a="1"/>
  <c r="P4182" i="2" s="1"/>
  <c r="O4182" i="2"/>
  <c r="N4182" i="2"/>
  <c r="R4181" i="2"/>
  <c r="Q4181" i="2" a="1"/>
  <c r="Q4181" i="2" s="1"/>
  <c r="P4181" i="2" a="1"/>
  <c r="P4181" i="2" s="1"/>
  <c r="O4181" i="2"/>
  <c r="N4181" i="2"/>
  <c r="R4180" i="2"/>
  <c r="Q4180" i="2" a="1"/>
  <c r="Q4180" i="2" s="1"/>
  <c r="P4180" i="2" a="1"/>
  <c r="P4180" i="2" s="1"/>
  <c r="O4180" i="2"/>
  <c r="N4180" i="2"/>
  <c r="R4179" i="2"/>
  <c r="Q4179" i="2" a="1"/>
  <c r="Q4179" i="2" s="1"/>
  <c r="P4179" i="2" a="1"/>
  <c r="P4179" i="2" s="1"/>
  <c r="O4179" i="2"/>
  <c r="N4179" i="2"/>
  <c r="R4178" i="2"/>
  <c r="Q4178" i="2" a="1"/>
  <c r="Q4178" i="2" s="1"/>
  <c r="P4178" i="2" a="1"/>
  <c r="P4178" i="2" s="1"/>
  <c r="O4178" i="2"/>
  <c r="N4178" i="2"/>
  <c r="R4177" i="2"/>
  <c r="Q4177" i="2" a="1"/>
  <c r="Q4177" i="2" s="1"/>
  <c r="P4177" i="2" a="1"/>
  <c r="P4177" i="2" s="1"/>
  <c r="O4177" i="2"/>
  <c r="N4177" i="2"/>
  <c r="R4176" i="2"/>
  <c r="Q4176" i="2" a="1"/>
  <c r="Q4176" i="2" s="1"/>
  <c r="P4176" i="2" a="1"/>
  <c r="P4176" i="2" s="1"/>
  <c r="O4176" i="2"/>
  <c r="N4176" i="2"/>
  <c r="R4175" i="2"/>
  <c r="Q4175" i="2" a="1"/>
  <c r="Q4175" i="2" s="1"/>
  <c r="P4175" i="2" a="1"/>
  <c r="P4175" i="2" s="1"/>
  <c r="O4175" i="2"/>
  <c r="N4175" i="2"/>
  <c r="R4174" i="2"/>
  <c r="Q4174" i="2" a="1"/>
  <c r="Q4174" i="2" s="1"/>
  <c r="P4174" i="2" a="1"/>
  <c r="P4174" i="2" s="1"/>
  <c r="O4174" i="2"/>
  <c r="N4174" i="2"/>
  <c r="R4173" i="2"/>
  <c r="Q4173" i="2" a="1"/>
  <c r="Q4173" i="2" s="1"/>
  <c r="P4173" i="2" a="1"/>
  <c r="P4173" i="2" s="1"/>
  <c r="O4173" i="2"/>
  <c r="N4173" i="2"/>
  <c r="R4172" i="2"/>
  <c r="Q4172" i="2" a="1"/>
  <c r="Q4172" i="2" s="1"/>
  <c r="P4172" i="2" a="1"/>
  <c r="P4172" i="2" s="1"/>
  <c r="O4172" i="2"/>
  <c r="N4172" i="2"/>
  <c r="R4171" i="2"/>
  <c r="Q4171" i="2" a="1"/>
  <c r="Q4171" i="2" s="1"/>
  <c r="P4171" i="2" a="1"/>
  <c r="P4171" i="2" s="1"/>
  <c r="O4171" i="2"/>
  <c r="N4171" i="2"/>
  <c r="R4170" i="2"/>
  <c r="Q4170" i="2" a="1"/>
  <c r="Q4170" i="2" s="1"/>
  <c r="P4170" i="2" a="1"/>
  <c r="P4170" i="2" s="1"/>
  <c r="O4170" i="2"/>
  <c r="N4170" i="2"/>
  <c r="R4169" i="2"/>
  <c r="Q4169" i="2" a="1"/>
  <c r="Q4169" i="2" s="1"/>
  <c r="P4169" i="2" a="1"/>
  <c r="P4169" i="2" s="1"/>
  <c r="O4169" i="2"/>
  <c r="N4169" i="2"/>
  <c r="R4168" i="2"/>
  <c r="Q4168" i="2" a="1"/>
  <c r="Q4168" i="2" s="1"/>
  <c r="P4168" i="2" a="1"/>
  <c r="P4168" i="2" s="1"/>
  <c r="O4168" i="2"/>
  <c r="N4168" i="2"/>
  <c r="R4167" i="2"/>
  <c r="Q4167" i="2" a="1"/>
  <c r="Q4167" i="2" s="1"/>
  <c r="P4167" i="2" a="1"/>
  <c r="P4167" i="2" s="1"/>
  <c r="O4167" i="2"/>
  <c r="N4167" i="2"/>
  <c r="R4166" i="2"/>
  <c r="Q4166" i="2" a="1"/>
  <c r="Q4166" i="2" s="1"/>
  <c r="P4166" i="2" a="1"/>
  <c r="P4166" i="2" s="1"/>
  <c r="O4166" i="2"/>
  <c r="N4166" i="2"/>
  <c r="R4165" i="2"/>
  <c r="Q4165" i="2" a="1"/>
  <c r="Q4165" i="2" s="1"/>
  <c r="P4165" i="2" a="1"/>
  <c r="P4165" i="2" s="1"/>
  <c r="O4165" i="2"/>
  <c r="N4165" i="2"/>
  <c r="R4164" i="2"/>
  <c r="Q4164" i="2" a="1"/>
  <c r="Q4164" i="2" s="1"/>
  <c r="P4164" i="2" a="1"/>
  <c r="P4164" i="2" s="1"/>
  <c r="O4164" i="2"/>
  <c r="N4164" i="2"/>
  <c r="R4163" i="2"/>
  <c r="Q4163" i="2" a="1"/>
  <c r="Q4163" i="2" s="1"/>
  <c r="P4163" i="2" a="1"/>
  <c r="P4163" i="2" s="1"/>
  <c r="O4163" i="2"/>
  <c r="N4163" i="2"/>
  <c r="R4162" i="2"/>
  <c r="Q4162" i="2" a="1"/>
  <c r="Q4162" i="2" s="1"/>
  <c r="P4162" i="2" a="1"/>
  <c r="P4162" i="2" s="1"/>
  <c r="O4162" i="2"/>
  <c r="N4162" i="2"/>
  <c r="R4161" i="2"/>
  <c r="Q4161" i="2" a="1"/>
  <c r="Q4161" i="2" s="1"/>
  <c r="P4161" i="2" a="1"/>
  <c r="P4161" i="2" s="1"/>
  <c r="O4161" i="2"/>
  <c r="N4161" i="2"/>
  <c r="R4160" i="2"/>
  <c r="Q4160" i="2" a="1"/>
  <c r="Q4160" i="2" s="1"/>
  <c r="P4160" i="2" a="1"/>
  <c r="P4160" i="2" s="1"/>
  <c r="O4160" i="2"/>
  <c r="N4160" i="2"/>
  <c r="R4159" i="2"/>
  <c r="Q4159" i="2" a="1"/>
  <c r="Q4159" i="2" s="1"/>
  <c r="P4159" i="2" a="1"/>
  <c r="P4159" i="2" s="1"/>
  <c r="O4159" i="2"/>
  <c r="N4159" i="2"/>
  <c r="R4158" i="2"/>
  <c r="Q4158" i="2" a="1"/>
  <c r="Q4158" i="2" s="1"/>
  <c r="P4158" i="2" a="1"/>
  <c r="P4158" i="2" s="1"/>
  <c r="O4158" i="2"/>
  <c r="N4158" i="2"/>
  <c r="R4157" i="2"/>
  <c r="Q4157" i="2" a="1"/>
  <c r="Q4157" i="2" s="1"/>
  <c r="P4157" i="2" a="1"/>
  <c r="P4157" i="2" s="1"/>
  <c r="O4157" i="2"/>
  <c r="N4157" i="2"/>
  <c r="R4156" i="2"/>
  <c r="Q4156" i="2" a="1"/>
  <c r="Q4156" i="2" s="1"/>
  <c r="P4156" i="2" a="1"/>
  <c r="P4156" i="2" s="1"/>
  <c r="O4156" i="2"/>
  <c r="N4156" i="2"/>
  <c r="R4155" i="2"/>
  <c r="Q4155" i="2" a="1"/>
  <c r="Q4155" i="2" s="1"/>
  <c r="P4155" i="2" a="1"/>
  <c r="P4155" i="2" s="1"/>
  <c r="O4155" i="2"/>
  <c r="N4155" i="2"/>
  <c r="R4154" i="2"/>
  <c r="Q4154" i="2" a="1"/>
  <c r="Q4154" i="2" s="1"/>
  <c r="P4154" i="2" a="1"/>
  <c r="P4154" i="2" s="1"/>
  <c r="O4154" i="2"/>
  <c r="N4154" i="2"/>
  <c r="R4153" i="2"/>
  <c r="Q4153" i="2" a="1"/>
  <c r="Q4153" i="2" s="1"/>
  <c r="P4153" i="2" a="1"/>
  <c r="P4153" i="2" s="1"/>
  <c r="O4153" i="2"/>
  <c r="N4153" i="2"/>
  <c r="R4152" i="2"/>
  <c r="Q4152" i="2" a="1"/>
  <c r="Q4152" i="2" s="1"/>
  <c r="P4152" i="2" a="1"/>
  <c r="P4152" i="2" s="1"/>
  <c r="O4152" i="2"/>
  <c r="N4152" i="2"/>
  <c r="R4151" i="2"/>
  <c r="Q4151" i="2" a="1"/>
  <c r="Q4151" i="2" s="1"/>
  <c r="P4151" i="2" a="1"/>
  <c r="P4151" i="2" s="1"/>
  <c r="O4151" i="2"/>
  <c r="N4151" i="2"/>
  <c r="R4150" i="2"/>
  <c r="Q4150" i="2" a="1"/>
  <c r="Q4150" i="2" s="1"/>
  <c r="P4150" i="2" a="1"/>
  <c r="P4150" i="2" s="1"/>
  <c r="O4150" i="2"/>
  <c r="N4150" i="2"/>
  <c r="R4149" i="2"/>
  <c r="Q4149" i="2" a="1"/>
  <c r="Q4149" i="2" s="1"/>
  <c r="P4149" i="2" a="1"/>
  <c r="P4149" i="2" s="1"/>
  <c r="O4149" i="2"/>
  <c r="N4149" i="2"/>
  <c r="R4148" i="2"/>
  <c r="Q4148" i="2" a="1"/>
  <c r="Q4148" i="2" s="1"/>
  <c r="P4148" i="2" a="1"/>
  <c r="P4148" i="2" s="1"/>
  <c r="O4148" i="2"/>
  <c r="N4148" i="2"/>
  <c r="R4147" i="2"/>
  <c r="Q4147" i="2" a="1"/>
  <c r="Q4147" i="2" s="1"/>
  <c r="P4147" i="2" a="1"/>
  <c r="P4147" i="2" s="1"/>
  <c r="O4147" i="2"/>
  <c r="N4147" i="2"/>
  <c r="R4146" i="2"/>
  <c r="Q4146" i="2" a="1"/>
  <c r="Q4146" i="2" s="1"/>
  <c r="P4146" i="2" a="1"/>
  <c r="P4146" i="2" s="1"/>
  <c r="O4146" i="2"/>
  <c r="N4146" i="2"/>
  <c r="R4145" i="2"/>
  <c r="Q4145" i="2" a="1"/>
  <c r="Q4145" i="2" s="1"/>
  <c r="P4145" i="2" a="1"/>
  <c r="P4145" i="2" s="1"/>
  <c r="O4145" i="2"/>
  <c r="N4145" i="2"/>
  <c r="R4144" i="2"/>
  <c r="Q4144" i="2" a="1"/>
  <c r="Q4144" i="2" s="1"/>
  <c r="P4144" i="2" a="1"/>
  <c r="P4144" i="2" s="1"/>
  <c r="O4144" i="2"/>
  <c r="N4144" i="2"/>
  <c r="R4143" i="2"/>
  <c r="Q4143" i="2" a="1"/>
  <c r="Q4143" i="2" s="1"/>
  <c r="P4143" i="2" a="1"/>
  <c r="P4143" i="2" s="1"/>
  <c r="O4143" i="2"/>
  <c r="N4143" i="2"/>
  <c r="R4142" i="2"/>
  <c r="Q4142" i="2" a="1"/>
  <c r="Q4142" i="2" s="1"/>
  <c r="P4142" i="2" a="1"/>
  <c r="P4142" i="2" s="1"/>
  <c r="O4142" i="2"/>
  <c r="N4142" i="2"/>
  <c r="R4141" i="2"/>
  <c r="Q4141" i="2" a="1"/>
  <c r="Q4141" i="2" s="1"/>
  <c r="P4141" i="2" a="1"/>
  <c r="P4141" i="2" s="1"/>
  <c r="O4141" i="2"/>
  <c r="N4141" i="2"/>
  <c r="R4140" i="2"/>
  <c r="Q4140" i="2" a="1"/>
  <c r="Q4140" i="2" s="1"/>
  <c r="P4140" i="2" a="1"/>
  <c r="P4140" i="2" s="1"/>
  <c r="O4140" i="2"/>
  <c r="N4140" i="2"/>
  <c r="R4139" i="2"/>
  <c r="Q4139" i="2" a="1"/>
  <c r="Q4139" i="2" s="1"/>
  <c r="P4139" i="2" a="1"/>
  <c r="P4139" i="2" s="1"/>
  <c r="O4139" i="2"/>
  <c r="N4139" i="2"/>
  <c r="R4138" i="2"/>
  <c r="Q4138" i="2" a="1"/>
  <c r="Q4138" i="2" s="1"/>
  <c r="P4138" i="2" a="1"/>
  <c r="P4138" i="2" s="1"/>
  <c r="O4138" i="2"/>
  <c r="N4138" i="2"/>
  <c r="R4137" i="2"/>
  <c r="Q4137" i="2" a="1"/>
  <c r="Q4137" i="2" s="1"/>
  <c r="P4137" i="2" a="1"/>
  <c r="P4137" i="2" s="1"/>
  <c r="O4137" i="2"/>
  <c r="N4137" i="2"/>
  <c r="R4136" i="2"/>
  <c r="Q4136" i="2" a="1"/>
  <c r="Q4136" i="2" s="1"/>
  <c r="P4136" i="2" a="1"/>
  <c r="P4136" i="2" s="1"/>
  <c r="O4136" i="2"/>
  <c r="N4136" i="2"/>
  <c r="R4135" i="2"/>
  <c r="Q4135" i="2" a="1"/>
  <c r="Q4135" i="2" s="1"/>
  <c r="P4135" i="2" a="1"/>
  <c r="P4135" i="2" s="1"/>
  <c r="O4135" i="2"/>
  <c r="N4135" i="2"/>
  <c r="R4134" i="2"/>
  <c r="Q4134" i="2" a="1"/>
  <c r="Q4134" i="2" s="1"/>
  <c r="P4134" i="2" a="1"/>
  <c r="P4134" i="2" s="1"/>
  <c r="O4134" i="2"/>
  <c r="N4134" i="2"/>
  <c r="R4133" i="2"/>
  <c r="Q4133" i="2" a="1"/>
  <c r="Q4133" i="2" s="1"/>
  <c r="P4133" i="2" a="1"/>
  <c r="P4133" i="2" s="1"/>
  <c r="O4133" i="2"/>
  <c r="N4133" i="2"/>
  <c r="R4132" i="2"/>
  <c r="Q4132" i="2" a="1"/>
  <c r="Q4132" i="2" s="1"/>
  <c r="P4132" i="2" a="1"/>
  <c r="P4132" i="2" s="1"/>
  <c r="O4132" i="2"/>
  <c r="N4132" i="2"/>
  <c r="R4131" i="2"/>
  <c r="Q4131" i="2" a="1"/>
  <c r="Q4131" i="2" s="1"/>
  <c r="P4131" i="2" a="1"/>
  <c r="P4131" i="2" s="1"/>
  <c r="O4131" i="2"/>
  <c r="N4131" i="2"/>
  <c r="R4130" i="2"/>
  <c r="Q4130" i="2" a="1"/>
  <c r="Q4130" i="2" s="1"/>
  <c r="P4130" i="2" a="1"/>
  <c r="P4130" i="2" s="1"/>
  <c r="O4130" i="2"/>
  <c r="N4130" i="2"/>
  <c r="R4129" i="2"/>
  <c r="Q4129" i="2" a="1"/>
  <c r="Q4129" i="2" s="1"/>
  <c r="P4129" i="2" a="1"/>
  <c r="P4129" i="2" s="1"/>
  <c r="O4129" i="2"/>
  <c r="N4129" i="2"/>
  <c r="R4128" i="2"/>
  <c r="Q4128" i="2" a="1"/>
  <c r="Q4128" i="2" s="1"/>
  <c r="P4128" i="2" a="1"/>
  <c r="P4128" i="2" s="1"/>
  <c r="O4128" i="2"/>
  <c r="N4128" i="2"/>
  <c r="R4127" i="2"/>
  <c r="Q4127" i="2" a="1"/>
  <c r="Q4127" i="2" s="1"/>
  <c r="P4127" i="2" a="1"/>
  <c r="P4127" i="2" s="1"/>
  <c r="O4127" i="2"/>
  <c r="N4127" i="2"/>
  <c r="R4126" i="2"/>
  <c r="Q4126" i="2" a="1"/>
  <c r="Q4126" i="2" s="1"/>
  <c r="P4126" i="2" a="1"/>
  <c r="P4126" i="2" s="1"/>
  <c r="O4126" i="2"/>
  <c r="N4126" i="2"/>
  <c r="R4125" i="2"/>
  <c r="Q4125" i="2" a="1"/>
  <c r="Q4125" i="2" s="1"/>
  <c r="P4125" i="2" a="1"/>
  <c r="P4125" i="2" s="1"/>
  <c r="O4125" i="2"/>
  <c r="N4125" i="2"/>
  <c r="R4124" i="2"/>
  <c r="Q4124" i="2" a="1"/>
  <c r="Q4124" i="2" s="1"/>
  <c r="P4124" i="2" a="1"/>
  <c r="P4124" i="2" s="1"/>
  <c r="O4124" i="2"/>
  <c r="N4124" i="2"/>
  <c r="R4123" i="2"/>
  <c r="Q4123" i="2" a="1"/>
  <c r="Q4123" i="2" s="1"/>
  <c r="P4123" i="2" a="1"/>
  <c r="P4123" i="2" s="1"/>
  <c r="O4123" i="2"/>
  <c r="N4123" i="2"/>
  <c r="R4122" i="2"/>
  <c r="Q4122" i="2" a="1"/>
  <c r="Q4122" i="2" s="1"/>
  <c r="P4122" i="2" a="1"/>
  <c r="P4122" i="2" s="1"/>
  <c r="O4122" i="2"/>
  <c r="N4122" i="2"/>
  <c r="R4121" i="2"/>
  <c r="Q4121" i="2" a="1"/>
  <c r="Q4121" i="2" s="1"/>
  <c r="P4121" i="2" a="1"/>
  <c r="P4121" i="2" s="1"/>
  <c r="O4121" i="2"/>
  <c r="N4121" i="2"/>
  <c r="R4120" i="2"/>
  <c r="Q4120" i="2" a="1"/>
  <c r="Q4120" i="2" s="1"/>
  <c r="P4120" i="2" a="1"/>
  <c r="P4120" i="2" s="1"/>
  <c r="O4120" i="2"/>
  <c r="N4120" i="2"/>
  <c r="R4119" i="2"/>
  <c r="Q4119" i="2" a="1"/>
  <c r="Q4119" i="2" s="1"/>
  <c r="P4119" i="2" a="1"/>
  <c r="P4119" i="2" s="1"/>
  <c r="O4119" i="2"/>
  <c r="N4119" i="2"/>
  <c r="R4118" i="2"/>
  <c r="Q4118" i="2" a="1"/>
  <c r="Q4118" i="2" s="1"/>
  <c r="P4118" i="2" a="1"/>
  <c r="P4118" i="2" s="1"/>
  <c r="O4118" i="2"/>
  <c r="N4118" i="2"/>
  <c r="R4117" i="2"/>
  <c r="Q4117" i="2" a="1"/>
  <c r="Q4117" i="2" s="1"/>
  <c r="P4117" i="2" a="1"/>
  <c r="P4117" i="2" s="1"/>
  <c r="O4117" i="2"/>
  <c r="N4117" i="2"/>
  <c r="R4116" i="2"/>
  <c r="Q4116" i="2" a="1"/>
  <c r="Q4116" i="2" s="1"/>
  <c r="P4116" i="2" a="1"/>
  <c r="P4116" i="2" s="1"/>
  <c r="O4116" i="2"/>
  <c r="N4116" i="2"/>
  <c r="R4115" i="2"/>
  <c r="Q4115" i="2" a="1"/>
  <c r="Q4115" i="2" s="1"/>
  <c r="P4115" i="2" a="1"/>
  <c r="P4115" i="2" s="1"/>
  <c r="O4115" i="2"/>
  <c r="N4115" i="2"/>
  <c r="R4114" i="2"/>
  <c r="Q4114" i="2" a="1"/>
  <c r="Q4114" i="2" s="1"/>
  <c r="P4114" i="2" a="1"/>
  <c r="P4114" i="2" s="1"/>
  <c r="O4114" i="2"/>
  <c r="N4114" i="2"/>
  <c r="R4113" i="2"/>
  <c r="Q4113" i="2" a="1"/>
  <c r="Q4113" i="2" s="1"/>
  <c r="P4113" i="2" a="1"/>
  <c r="P4113" i="2" s="1"/>
  <c r="O4113" i="2"/>
  <c r="N4113" i="2"/>
  <c r="R4112" i="2"/>
  <c r="Q4112" i="2" a="1"/>
  <c r="Q4112" i="2" s="1"/>
  <c r="P4112" i="2" a="1"/>
  <c r="P4112" i="2" s="1"/>
  <c r="O4112" i="2"/>
  <c r="N4112" i="2"/>
  <c r="R4111" i="2"/>
  <c r="Q4111" i="2" a="1"/>
  <c r="Q4111" i="2" s="1"/>
  <c r="P4111" i="2" a="1"/>
  <c r="P4111" i="2" s="1"/>
  <c r="O4111" i="2"/>
  <c r="N4111" i="2"/>
  <c r="R4110" i="2"/>
  <c r="Q4110" i="2" a="1"/>
  <c r="Q4110" i="2" s="1"/>
  <c r="P4110" i="2" a="1"/>
  <c r="P4110" i="2" s="1"/>
  <c r="O4110" i="2"/>
  <c r="N4110" i="2"/>
  <c r="R4109" i="2"/>
  <c r="Q4109" i="2" a="1"/>
  <c r="Q4109" i="2" s="1"/>
  <c r="P4109" i="2" a="1"/>
  <c r="P4109" i="2" s="1"/>
  <c r="O4109" i="2"/>
  <c r="N4109" i="2"/>
  <c r="R4108" i="2"/>
  <c r="Q4108" i="2" a="1"/>
  <c r="Q4108" i="2" s="1"/>
  <c r="P4108" i="2" a="1"/>
  <c r="P4108" i="2" s="1"/>
  <c r="O4108" i="2"/>
  <c r="N4108" i="2"/>
  <c r="R4107" i="2"/>
  <c r="Q4107" i="2" a="1"/>
  <c r="Q4107" i="2" s="1"/>
  <c r="P4107" i="2" a="1"/>
  <c r="P4107" i="2" s="1"/>
  <c r="O4107" i="2"/>
  <c r="N4107" i="2"/>
  <c r="R4106" i="2"/>
  <c r="Q4106" i="2" a="1"/>
  <c r="Q4106" i="2" s="1"/>
  <c r="P4106" i="2" a="1"/>
  <c r="P4106" i="2" s="1"/>
  <c r="O4106" i="2"/>
  <c r="N4106" i="2"/>
  <c r="R4105" i="2"/>
  <c r="Q4105" i="2" a="1"/>
  <c r="Q4105" i="2" s="1"/>
  <c r="P4105" i="2" a="1"/>
  <c r="P4105" i="2" s="1"/>
  <c r="O4105" i="2"/>
  <c r="N4105" i="2"/>
  <c r="R4104" i="2"/>
  <c r="Q4104" i="2" a="1"/>
  <c r="Q4104" i="2" s="1"/>
  <c r="P4104" i="2" a="1"/>
  <c r="P4104" i="2" s="1"/>
  <c r="O4104" i="2"/>
  <c r="N4104" i="2"/>
  <c r="R4103" i="2"/>
  <c r="Q4103" i="2" a="1"/>
  <c r="Q4103" i="2" s="1"/>
  <c r="P4103" i="2" a="1"/>
  <c r="P4103" i="2" s="1"/>
  <c r="O4103" i="2"/>
  <c r="N4103" i="2"/>
  <c r="R4102" i="2"/>
  <c r="Q4102" i="2" a="1"/>
  <c r="Q4102" i="2" s="1"/>
  <c r="P4102" i="2" a="1"/>
  <c r="P4102" i="2" s="1"/>
  <c r="O4102" i="2"/>
  <c r="N4102" i="2"/>
  <c r="R4101" i="2"/>
  <c r="Q4101" i="2" a="1"/>
  <c r="Q4101" i="2" s="1"/>
  <c r="P4101" i="2" a="1"/>
  <c r="P4101" i="2" s="1"/>
  <c r="O4101" i="2"/>
  <c r="N4101" i="2"/>
  <c r="R4100" i="2"/>
  <c r="Q4100" i="2" a="1"/>
  <c r="Q4100" i="2" s="1"/>
  <c r="P4100" i="2" a="1"/>
  <c r="P4100" i="2" s="1"/>
  <c r="O4100" i="2"/>
  <c r="N4100" i="2"/>
  <c r="R4099" i="2"/>
  <c r="Q4099" i="2" a="1"/>
  <c r="Q4099" i="2" s="1"/>
  <c r="P4099" i="2" a="1"/>
  <c r="P4099" i="2" s="1"/>
  <c r="O4099" i="2"/>
  <c r="N4099" i="2"/>
  <c r="R4098" i="2"/>
  <c r="Q4098" i="2" a="1"/>
  <c r="Q4098" i="2" s="1"/>
  <c r="P4098" i="2" a="1"/>
  <c r="P4098" i="2" s="1"/>
  <c r="O4098" i="2"/>
  <c r="N4098" i="2"/>
  <c r="R4097" i="2"/>
  <c r="Q4097" i="2" a="1"/>
  <c r="Q4097" i="2" s="1"/>
  <c r="P4097" i="2" a="1"/>
  <c r="P4097" i="2" s="1"/>
  <c r="O4097" i="2"/>
  <c r="N4097" i="2"/>
  <c r="R4096" i="2"/>
  <c r="Q4096" i="2" a="1"/>
  <c r="Q4096" i="2" s="1"/>
  <c r="P4096" i="2" a="1"/>
  <c r="P4096" i="2" s="1"/>
  <c r="O4096" i="2"/>
  <c r="N4096" i="2"/>
  <c r="R4095" i="2"/>
  <c r="Q4095" i="2" a="1"/>
  <c r="Q4095" i="2" s="1"/>
  <c r="P4095" i="2" a="1"/>
  <c r="P4095" i="2" s="1"/>
  <c r="O4095" i="2"/>
  <c r="N4095" i="2"/>
  <c r="R4094" i="2"/>
  <c r="Q4094" i="2" a="1"/>
  <c r="Q4094" i="2" s="1"/>
  <c r="P4094" i="2" a="1"/>
  <c r="P4094" i="2" s="1"/>
  <c r="O4094" i="2"/>
  <c r="N4094" i="2"/>
  <c r="R4093" i="2"/>
  <c r="Q4093" i="2" a="1"/>
  <c r="Q4093" i="2" s="1"/>
  <c r="P4093" i="2" a="1"/>
  <c r="P4093" i="2" s="1"/>
  <c r="O4093" i="2"/>
  <c r="N4093" i="2"/>
  <c r="R4092" i="2"/>
  <c r="Q4092" i="2" a="1"/>
  <c r="Q4092" i="2" s="1"/>
  <c r="P4092" i="2" a="1"/>
  <c r="P4092" i="2" s="1"/>
  <c r="O4092" i="2"/>
  <c r="N4092" i="2"/>
  <c r="R4091" i="2"/>
  <c r="Q4091" i="2" a="1"/>
  <c r="Q4091" i="2" s="1"/>
  <c r="P4091" i="2" a="1"/>
  <c r="P4091" i="2" s="1"/>
  <c r="O4091" i="2"/>
  <c r="N4091" i="2"/>
  <c r="R4090" i="2"/>
  <c r="Q4090" i="2" a="1"/>
  <c r="Q4090" i="2" s="1"/>
  <c r="P4090" i="2" a="1"/>
  <c r="P4090" i="2" s="1"/>
  <c r="O4090" i="2"/>
  <c r="N4090" i="2"/>
  <c r="R4089" i="2"/>
  <c r="Q4089" i="2" a="1"/>
  <c r="Q4089" i="2" s="1"/>
  <c r="P4089" i="2" a="1"/>
  <c r="P4089" i="2" s="1"/>
  <c r="O4089" i="2"/>
  <c r="N4089" i="2"/>
  <c r="R4088" i="2"/>
  <c r="Q4088" i="2" a="1"/>
  <c r="Q4088" i="2" s="1"/>
  <c r="P4088" i="2" a="1"/>
  <c r="P4088" i="2" s="1"/>
  <c r="O4088" i="2"/>
  <c r="N4088" i="2"/>
  <c r="R4087" i="2"/>
  <c r="Q4087" i="2" a="1"/>
  <c r="Q4087" i="2" s="1"/>
  <c r="P4087" i="2" a="1"/>
  <c r="P4087" i="2" s="1"/>
  <c r="O4087" i="2"/>
  <c r="N4087" i="2"/>
  <c r="R4086" i="2"/>
  <c r="Q4086" i="2" a="1"/>
  <c r="Q4086" i="2" s="1"/>
  <c r="P4086" i="2" a="1"/>
  <c r="P4086" i="2" s="1"/>
  <c r="O4086" i="2"/>
  <c r="N4086" i="2"/>
  <c r="R4085" i="2"/>
  <c r="Q4085" i="2" a="1"/>
  <c r="Q4085" i="2" s="1"/>
  <c r="P4085" i="2" a="1"/>
  <c r="P4085" i="2" s="1"/>
  <c r="O4085" i="2"/>
  <c r="N4085" i="2"/>
  <c r="R4084" i="2"/>
  <c r="Q4084" i="2" a="1"/>
  <c r="Q4084" i="2" s="1"/>
  <c r="P4084" i="2" a="1"/>
  <c r="P4084" i="2" s="1"/>
  <c r="O4084" i="2"/>
  <c r="N4084" i="2"/>
  <c r="R4083" i="2"/>
  <c r="Q4083" i="2" a="1"/>
  <c r="Q4083" i="2" s="1"/>
  <c r="P4083" i="2" a="1"/>
  <c r="P4083" i="2" s="1"/>
  <c r="O4083" i="2"/>
  <c r="N4083" i="2"/>
  <c r="R4082" i="2"/>
  <c r="Q4082" i="2" a="1"/>
  <c r="Q4082" i="2" s="1"/>
  <c r="P4082" i="2" a="1"/>
  <c r="P4082" i="2" s="1"/>
  <c r="O4082" i="2"/>
  <c r="N4082" i="2"/>
  <c r="R4081" i="2"/>
  <c r="Q4081" i="2" a="1"/>
  <c r="Q4081" i="2" s="1"/>
  <c r="P4081" i="2" a="1"/>
  <c r="P4081" i="2" s="1"/>
  <c r="O4081" i="2"/>
  <c r="N4081" i="2"/>
  <c r="R4080" i="2"/>
  <c r="Q4080" i="2" a="1"/>
  <c r="Q4080" i="2" s="1"/>
  <c r="P4080" i="2" a="1"/>
  <c r="P4080" i="2" s="1"/>
  <c r="O4080" i="2"/>
  <c r="N4080" i="2"/>
  <c r="R4079" i="2"/>
  <c r="Q4079" i="2" a="1"/>
  <c r="Q4079" i="2" s="1"/>
  <c r="P4079" i="2" a="1"/>
  <c r="P4079" i="2" s="1"/>
  <c r="O4079" i="2"/>
  <c r="N4079" i="2"/>
  <c r="R4078" i="2"/>
  <c r="Q4078" i="2" a="1"/>
  <c r="Q4078" i="2" s="1"/>
  <c r="P4078" i="2" a="1"/>
  <c r="P4078" i="2" s="1"/>
  <c r="O4078" i="2"/>
  <c r="N4078" i="2"/>
  <c r="R4077" i="2"/>
  <c r="Q4077" i="2" a="1"/>
  <c r="Q4077" i="2" s="1"/>
  <c r="P4077" i="2" a="1"/>
  <c r="P4077" i="2" s="1"/>
  <c r="O4077" i="2"/>
  <c r="N4077" i="2"/>
  <c r="R4076" i="2"/>
  <c r="Q4076" i="2" a="1"/>
  <c r="Q4076" i="2" s="1"/>
  <c r="P4076" i="2" a="1"/>
  <c r="P4076" i="2" s="1"/>
  <c r="O4076" i="2"/>
  <c r="N4076" i="2"/>
  <c r="R4075" i="2"/>
  <c r="Q4075" i="2" a="1"/>
  <c r="Q4075" i="2" s="1"/>
  <c r="P4075" i="2" a="1"/>
  <c r="P4075" i="2" s="1"/>
  <c r="O4075" i="2"/>
  <c r="N4075" i="2"/>
  <c r="R4074" i="2"/>
  <c r="Q4074" i="2" a="1"/>
  <c r="Q4074" i="2" s="1"/>
  <c r="P4074" i="2" a="1"/>
  <c r="P4074" i="2" s="1"/>
  <c r="O4074" i="2"/>
  <c r="N4074" i="2"/>
  <c r="R4073" i="2"/>
  <c r="Q4073" i="2" a="1"/>
  <c r="Q4073" i="2" s="1"/>
  <c r="P4073" i="2" a="1"/>
  <c r="P4073" i="2" s="1"/>
  <c r="O4073" i="2"/>
  <c r="N4073" i="2"/>
  <c r="R4072" i="2"/>
  <c r="Q4072" i="2" a="1"/>
  <c r="Q4072" i="2" s="1"/>
  <c r="P4072" i="2" a="1"/>
  <c r="P4072" i="2" s="1"/>
  <c r="O4072" i="2"/>
  <c r="N4072" i="2"/>
  <c r="R4071" i="2"/>
  <c r="Q4071" i="2" a="1"/>
  <c r="Q4071" i="2" s="1"/>
  <c r="P4071" i="2" a="1"/>
  <c r="P4071" i="2" s="1"/>
  <c r="O4071" i="2"/>
  <c r="N4071" i="2"/>
  <c r="R4070" i="2"/>
  <c r="Q4070" i="2" a="1"/>
  <c r="Q4070" i="2" s="1"/>
  <c r="P4070" i="2" a="1"/>
  <c r="P4070" i="2" s="1"/>
  <c r="O4070" i="2"/>
  <c r="N4070" i="2"/>
  <c r="R4069" i="2"/>
  <c r="Q4069" i="2" a="1"/>
  <c r="Q4069" i="2" s="1"/>
  <c r="P4069" i="2" a="1"/>
  <c r="P4069" i="2" s="1"/>
  <c r="O4069" i="2"/>
  <c r="N4069" i="2"/>
  <c r="R4068" i="2"/>
  <c r="Q4068" i="2" a="1"/>
  <c r="Q4068" i="2" s="1"/>
  <c r="P4068" i="2" a="1"/>
  <c r="P4068" i="2" s="1"/>
  <c r="O4068" i="2"/>
  <c r="N4068" i="2"/>
  <c r="R4067" i="2"/>
  <c r="Q4067" i="2" a="1"/>
  <c r="Q4067" i="2" s="1"/>
  <c r="P4067" i="2" a="1"/>
  <c r="P4067" i="2" s="1"/>
  <c r="O4067" i="2"/>
  <c r="N4067" i="2"/>
  <c r="R4066" i="2"/>
  <c r="Q4066" i="2" a="1"/>
  <c r="Q4066" i="2" s="1"/>
  <c r="P4066" i="2" a="1"/>
  <c r="P4066" i="2" s="1"/>
  <c r="O4066" i="2"/>
  <c r="N4066" i="2"/>
  <c r="R4065" i="2"/>
  <c r="Q4065" i="2" a="1"/>
  <c r="Q4065" i="2" s="1"/>
  <c r="P4065" i="2" a="1"/>
  <c r="P4065" i="2" s="1"/>
  <c r="O4065" i="2"/>
  <c r="N4065" i="2"/>
  <c r="R4064" i="2"/>
  <c r="Q4064" i="2" a="1"/>
  <c r="Q4064" i="2" s="1"/>
  <c r="P4064" i="2" a="1"/>
  <c r="P4064" i="2" s="1"/>
  <c r="O4064" i="2"/>
  <c r="N4064" i="2"/>
  <c r="R4063" i="2"/>
  <c r="Q4063" i="2" a="1"/>
  <c r="Q4063" i="2" s="1"/>
  <c r="P4063" i="2" a="1"/>
  <c r="P4063" i="2" s="1"/>
  <c r="O4063" i="2"/>
  <c r="N4063" i="2"/>
  <c r="R4062" i="2"/>
  <c r="Q4062" i="2" a="1"/>
  <c r="Q4062" i="2" s="1"/>
  <c r="P4062" i="2" a="1"/>
  <c r="P4062" i="2" s="1"/>
  <c r="O4062" i="2"/>
  <c r="N4062" i="2"/>
  <c r="R4061" i="2"/>
  <c r="Q4061" i="2" a="1"/>
  <c r="Q4061" i="2" s="1"/>
  <c r="P4061" i="2" a="1"/>
  <c r="P4061" i="2" s="1"/>
  <c r="O4061" i="2"/>
  <c r="N4061" i="2"/>
  <c r="R4060" i="2"/>
  <c r="Q4060" i="2" a="1"/>
  <c r="Q4060" i="2" s="1"/>
  <c r="P4060" i="2" a="1"/>
  <c r="P4060" i="2" s="1"/>
  <c r="O4060" i="2"/>
  <c r="N4060" i="2"/>
  <c r="R4059" i="2"/>
  <c r="Q4059" i="2" a="1"/>
  <c r="Q4059" i="2" s="1"/>
  <c r="P4059" i="2" a="1"/>
  <c r="P4059" i="2" s="1"/>
  <c r="O4059" i="2"/>
  <c r="N4059" i="2"/>
  <c r="R4058" i="2"/>
  <c r="Q4058" i="2" a="1"/>
  <c r="Q4058" i="2" s="1"/>
  <c r="P4058" i="2" a="1"/>
  <c r="P4058" i="2" s="1"/>
  <c r="O4058" i="2"/>
  <c r="N4058" i="2"/>
  <c r="R4057" i="2"/>
  <c r="Q4057" i="2" a="1"/>
  <c r="Q4057" i="2" s="1"/>
  <c r="P4057" i="2" a="1"/>
  <c r="P4057" i="2" s="1"/>
  <c r="O4057" i="2"/>
  <c r="N4057" i="2"/>
  <c r="R4056" i="2"/>
  <c r="Q4056" i="2" a="1"/>
  <c r="Q4056" i="2" s="1"/>
  <c r="P4056" i="2" a="1"/>
  <c r="P4056" i="2" s="1"/>
  <c r="O4056" i="2"/>
  <c r="N4056" i="2"/>
  <c r="R4055" i="2"/>
  <c r="Q4055" i="2" a="1"/>
  <c r="Q4055" i="2" s="1"/>
  <c r="P4055" i="2" a="1"/>
  <c r="P4055" i="2" s="1"/>
  <c r="O4055" i="2"/>
  <c r="N4055" i="2"/>
  <c r="R4054" i="2"/>
  <c r="Q4054" i="2" a="1"/>
  <c r="Q4054" i="2" s="1"/>
  <c r="P4054" i="2" a="1"/>
  <c r="P4054" i="2" s="1"/>
  <c r="O4054" i="2"/>
  <c r="N4054" i="2"/>
  <c r="R4053" i="2"/>
  <c r="Q4053" i="2" a="1"/>
  <c r="Q4053" i="2" s="1"/>
  <c r="P4053" i="2" a="1"/>
  <c r="P4053" i="2" s="1"/>
  <c r="O4053" i="2"/>
  <c r="N4053" i="2"/>
  <c r="R4052" i="2"/>
  <c r="Q4052" i="2" a="1"/>
  <c r="Q4052" i="2" s="1"/>
  <c r="P4052" i="2" a="1"/>
  <c r="P4052" i="2" s="1"/>
  <c r="O4052" i="2"/>
  <c r="N4052" i="2"/>
  <c r="R4051" i="2"/>
  <c r="Q4051" i="2" a="1"/>
  <c r="Q4051" i="2" s="1"/>
  <c r="P4051" i="2" a="1"/>
  <c r="P4051" i="2" s="1"/>
  <c r="O4051" i="2"/>
  <c r="N4051" i="2"/>
  <c r="R4050" i="2"/>
  <c r="Q4050" i="2" a="1"/>
  <c r="Q4050" i="2" s="1"/>
  <c r="P4050" i="2" a="1"/>
  <c r="P4050" i="2" s="1"/>
  <c r="O4050" i="2"/>
  <c r="N4050" i="2"/>
  <c r="R4049" i="2"/>
  <c r="Q4049" i="2" a="1"/>
  <c r="Q4049" i="2" s="1"/>
  <c r="P4049" i="2" a="1"/>
  <c r="P4049" i="2" s="1"/>
  <c r="O4049" i="2"/>
  <c r="N4049" i="2"/>
  <c r="R4048" i="2"/>
  <c r="Q4048" i="2" a="1"/>
  <c r="Q4048" i="2" s="1"/>
  <c r="P4048" i="2" a="1"/>
  <c r="P4048" i="2" s="1"/>
  <c r="O4048" i="2"/>
  <c r="N4048" i="2"/>
  <c r="R4047" i="2"/>
  <c r="Q4047" i="2" a="1"/>
  <c r="Q4047" i="2" s="1"/>
  <c r="P4047" i="2" a="1"/>
  <c r="P4047" i="2" s="1"/>
  <c r="O4047" i="2"/>
  <c r="N4047" i="2"/>
  <c r="R4046" i="2"/>
  <c r="Q4046" i="2" a="1"/>
  <c r="Q4046" i="2" s="1"/>
  <c r="P4046" i="2" a="1"/>
  <c r="P4046" i="2" s="1"/>
  <c r="O4046" i="2"/>
  <c r="N4046" i="2"/>
  <c r="R4045" i="2"/>
  <c r="Q4045" i="2" a="1"/>
  <c r="Q4045" i="2" s="1"/>
  <c r="P4045" i="2" a="1"/>
  <c r="P4045" i="2" s="1"/>
  <c r="O4045" i="2"/>
  <c r="N4045" i="2"/>
  <c r="R4044" i="2"/>
  <c r="Q4044" i="2" a="1"/>
  <c r="Q4044" i="2" s="1"/>
  <c r="P4044" i="2" a="1"/>
  <c r="P4044" i="2" s="1"/>
  <c r="O4044" i="2"/>
  <c r="N4044" i="2"/>
  <c r="R4043" i="2"/>
  <c r="Q4043" i="2" a="1"/>
  <c r="Q4043" i="2" s="1"/>
  <c r="P4043" i="2" a="1"/>
  <c r="P4043" i="2" s="1"/>
  <c r="O4043" i="2"/>
  <c r="N4043" i="2"/>
  <c r="R4042" i="2"/>
  <c r="Q4042" i="2" a="1"/>
  <c r="Q4042" i="2" s="1"/>
  <c r="P4042" i="2" a="1"/>
  <c r="P4042" i="2" s="1"/>
  <c r="O4042" i="2"/>
  <c r="N4042" i="2"/>
  <c r="R4041" i="2"/>
  <c r="Q4041" i="2" a="1"/>
  <c r="Q4041" i="2" s="1"/>
  <c r="P4041" i="2" a="1"/>
  <c r="P4041" i="2" s="1"/>
  <c r="O4041" i="2"/>
  <c r="N4041" i="2"/>
  <c r="R4040" i="2"/>
  <c r="Q4040" i="2" a="1"/>
  <c r="Q4040" i="2" s="1"/>
  <c r="P4040" i="2" a="1"/>
  <c r="P4040" i="2" s="1"/>
  <c r="O4040" i="2"/>
  <c r="N4040" i="2"/>
  <c r="R4039" i="2"/>
  <c r="Q4039" i="2" a="1"/>
  <c r="Q4039" i="2" s="1"/>
  <c r="P4039" i="2" a="1"/>
  <c r="P4039" i="2" s="1"/>
  <c r="O4039" i="2"/>
  <c r="N4039" i="2"/>
  <c r="R4038" i="2"/>
  <c r="Q4038" i="2" a="1"/>
  <c r="Q4038" i="2" s="1"/>
  <c r="P4038" i="2" a="1"/>
  <c r="P4038" i="2" s="1"/>
  <c r="O4038" i="2"/>
  <c r="N4038" i="2"/>
  <c r="R4037" i="2"/>
  <c r="Q4037" i="2" a="1"/>
  <c r="Q4037" i="2" s="1"/>
  <c r="P4037" i="2" a="1"/>
  <c r="P4037" i="2" s="1"/>
  <c r="O4037" i="2"/>
  <c r="N4037" i="2"/>
  <c r="R4036" i="2"/>
  <c r="Q4036" i="2" a="1"/>
  <c r="Q4036" i="2" s="1"/>
  <c r="P4036" i="2" a="1"/>
  <c r="P4036" i="2" s="1"/>
  <c r="O4036" i="2"/>
  <c r="N4036" i="2"/>
  <c r="R4035" i="2"/>
  <c r="Q4035" i="2" a="1"/>
  <c r="Q4035" i="2" s="1"/>
  <c r="P4035" i="2" a="1"/>
  <c r="P4035" i="2" s="1"/>
  <c r="O4035" i="2"/>
  <c r="N4035" i="2"/>
  <c r="R4034" i="2"/>
  <c r="Q4034" i="2" a="1"/>
  <c r="Q4034" i="2" s="1"/>
  <c r="P4034" i="2" a="1"/>
  <c r="P4034" i="2" s="1"/>
  <c r="O4034" i="2"/>
  <c r="N4034" i="2"/>
  <c r="R4033" i="2"/>
  <c r="Q4033" i="2" a="1"/>
  <c r="Q4033" i="2" s="1"/>
  <c r="P4033" i="2" a="1"/>
  <c r="P4033" i="2" s="1"/>
  <c r="O4033" i="2"/>
  <c r="N4033" i="2"/>
  <c r="R4032" i="2"/>
  <c r="Q4032" i="2" a="1"/>
  <c r="Q4032" i="2" s="1"/>
  <c r="P4032" i="2" a="1"/>
  <c r="P4032" i="2" s="1"/>
  <c r="O4032" i="2"/>
  <c r="N4032" i="2"/>
  <c r="R4031" i="2"/>
  <c r="Q4031" i="2" a="1"/>
  <c r="Q4031" i="2" s="1"/>
  <c r="P4031" i="2" a="1"/>
  <c r="P4031" i="2" s="1"/>
  <c r="O4031" i="2"/>
  <c r="N4031" i="2"/>
  <c r="R4030" i="2"/>
  <c r="Q4030" i="2" a="1"/>
  <c r="Q4030" i="2" s="1"/>
  <c r="P4030" i="2" a="1"/>
  <c r="P4030" i="2" s="1"/>
  <c r="O4030" i="2"/>
  <c r="N4030" i="2"/>
  <c r="R4029" i="2"/>
  <c r="Q4029" i="2" a="1"/>
  <c r="Q4029" i="2" s="1"/>
  <c r="P4029" i="2" a="1"/>
  <c r="P4029" i="2" s="1"/>
  <c r="O4029" i="2"/>
  <c r="N4029" i="2"/>
  <c r="R4028" i="2"/>
  <c r="Q4028" i="2" a="1"/>
  <c r="Q4028" i="2" s="1"/>
  <c r="P4028" i="2" a="1"/>
  <c r="P4028" i="2" s="1"/>
  <c r="O4028" i="2"/>
  <c r="N4028" i="2"/>
  <c r="R4027" i="2"/>
  <c r="Q4027" i="2" a="1"/>
  <c r="Q4027" i="2" s="1"/>
  <c r="P4027" i="2" a="1"/>
  <c r="P4027" i="2" s="1"/>
  <c r="O4027" i="2"/>
  <c r="N4027" i="2"/>
  <c r="R4026" i="2"/>
  <c r="Q4026" i="2" a="1"/>
  <c r="Q4026" i="2" s="1"/>
  <c r="P4026" i="2" a="1"/>
  <c r="P4026" i="2" s="1"/>
  <c r="O4026" i="2"/>
  <c r="N4026" i="2"/>
  <c r="R4025" i="2"/>
  <c r="Q4025" i="2" a="1"/>
  <c r="Q4025" i="2" s="1"/>
  <c r="P4025" i="2" a="1"/>
  <c r="P4025" i="2" s="1"/>
  <c r="O4025" i="2"/>
  <c r="N4025" i="2"/>
  <c r="R4024" i="2"/>
  <c r="Q4024" i="2" a="1"/>
  <c r="Q4024" i="2" s="1"/>
  <c r="P4024" i="2" a="1"/>
  <c r="P4024" i="2" s="1"/>
  <c r="O4024" i="2"/>
  <c r="N4024" i="2"/>
  <c r="R4023" i="2"/>
  <c r="Q4023" i="2" a="1"/>
  <c r="Q4023" i="2" s="1"/>
  <c r="P4023" i="2" a="1"/>
  <c r="P4023" i="2" s="1"/>
  <c r="O4023" i="2"/>
  <c r="N4023" i="2"/>
  <c r="R4022" i="2"/>
  <c r="Q4022" i="2" a="1"/>
  <c r="Q4022" i="2" s="1"/>
  <c r="P4022" i="2" a="1"/>
  <c r="P4022" i="2" s="1"/>
  <c r="O4022" i="2"/>
  <c r="N4022" i="2"/>
  <c r="R4021" i="2"/>
  <c r="Q4021" i="2" a="1"/>
  <c r="Q4021" i="2" s="1"/>
  <c r="P4021" i="2" a="1"/>
  <c r="P4021" i="2" s="1"/>
  <c r="O4021" i="2"/>
  <c r="N4021" i="2"/>
  <c r="R4020" i="2"/>
  <c r="Q4020" i="2" a="1"/>
  <c r="Q4020" i="2" s="1"/>
  <c r="P4020" i="2" a="1"/>
  <c r="P4020" i="2" s="1"/>
  <c r="O4020" i="2"/>
  <c r="N4020" i="2"/>
  <c r="R4019" i="2"/>
  <c r="Q4019" i="2" a="1"/>
  <c r="Q4019" i="2" s="1"/>
  <c r="P4019" i="2" a="1"/>
  <c r="P4019" i="2" s="1"/>
  <c r="O4019" i="2"/>
  <c r="N4019" i="2"/>
  <c r="R4018" i="2"/>
  <c r="Q4018" i="2" a="1"/>
  <c r="Q4018" i="2" s="1"/>
  <c r="P4018" i="2" a="1"/>
  <c r="P4018" i="2" s="1"/>
  <c r="O4018" i="2"/>
  <c r="N4018" i="2"/>
  <c r="R4017" i="2"/>
  <c r="Q4017" i="2" a="1"/>
  <c r="Q4017" i="2" s="1"/>
  <c r="P4017" i="2" a="1"/>
  <c r="P4017" i="2" s="1"/>
  <c r="O4017" i="2"/>
  <c r="N4017" i="2"/>
  <c r="R4016" i="2"/>
  <c r="Q4016" i="2" a="1"/>
  <c r="Q4016" i="2" s="1"/>
  <c r="P4016" i="2" a="1"/>
  <c r="P4016" i="2" s="1"/>
  <c r="O4016" i="2"/>
  <c r="N4016" i="2"/>
  <c r="R4015" i="2"/>
  <c r="Q4015" i="2" a="1"/>
  <c r="Q4015" i="2" s="1"/>
  <c r="P4015" i="2" a="1"/>
  <c r="P4015" i="2" s="1"/>
  <c r="O4015" i="2"/>
  <c r="N4015" i="2"/>
  <c r="R4014" i="2"/>
  <c r="Q4014" i="2" a="1"/>
  <c r="Q4014" i="2" s="1"/>
  <c r="P4014" i="2" a="1"/>
  <c r="P4014" i="2" s="1"/>
  <c r="O4014" i="2"/>
  <c r="N4014" i="2"/>
  <c r="R4013" i="2"/>
  <c r="Q4013" i="2" a="1"/>
  <c r="Q4013" i="2" s="1"/>
  <c r="P4013" i="2" a="1"/>
  <c r="P4013" i="2" s="1"/>
  <c r="O4013" i="2"/>
  <c r="N4013" i="2"/>
  <c r="R4012" i="2"/>
  <c r="Q4012" i="2" a="1"/>
  <c r="Q4012" i="2" s="1"/>
  <c r="P4012" i="2" a="1"/>
  <c r="P4012" i="2" s="1"/>
  <c r="O4012" i="2"/>
  <c r="N4012" i="2"/>
  <c r="R4011" i="2"/>
  <c r="Q4011" i="2" a="1"/>
  <c r="Q4011" i="2" s="1"/>
  <c r="P4011" i="2" a="1"/>
  <c r="P4011" i="2" s="1"/>
  <c r="O4011" i="2"/>
  <c r="N4011" i="2"/>
  <c r="R4010" i="2"/>
  <c r="Q4010" i="2" a="1"/>
  <c r="Q4010" i="2" s="1"/>
  <c r="P4010" i="2" a="1"/>
  <c r="P4010" i="2" s="1"/>
  <c r="O4010" i="2"/>
  <c r="N4010" i="2"/>
  <c r="R4009" i="2"/>
  <c r="Q4009" i="2" a="1"/>
  <c r="Q4009" i="2" s="1"/>
  <c r="P4009" i="2" a="1"/>
  <c r="P4009" i="2" s="1"/>
  <c r="O4009" i="2"/>
  <c r="N4009" i="2"/>
  <c r="R4008" i="2"/>
  <c r="Q4008" i="2" a="1"/>
  <c r="Q4008" i="2" s="1"/>
  <c r="P4008" i="2" a="1"/>
  <c r="P4008" i="2" s="1"/>
  <c r="O4008" i="2"/>
  <c r="N4008" i="2"/>
  <c r="R4007" i="2"/>
  <c r="Q4007" i="2" a="1"/>
  <c r="Q4007" i="2" s="1"/>
  <c r="P4007" i="2" a="1"/>
  <c r="P4007" i="2" s="1"/>
  <c r="O4007" i="2"/>
  <c r="N4007" i="2"/>
  <c r="R4006" i="2"/>
  <c r="Q4006" i="2" a="1"/>
  <c r="Q4006" i="2" s="1"/>
  <c r="P4006" i="2" a="1"/>
  <c r="P4006" i="2" s="1"/>
  <c r="O4006" i="2"/>
  <c r="N4006" i="2"/>
  <c r="R4005" i="2"/>
  <c r="Q4005" i="2" a="1"/>
  <c r="Q4005" i="2" s="1"/>
  <c r="P4005" i="2" a="1"/>
  <c r="P4005" i="2" s="1"/>
  <c r="O4005" i="2"/>
  <c r="N4005" i="2"/>
  <c r="R4004" i="2"/>
  <c r="Q4004" i="2" a="1"/>
  <c r="Q4004" i="2" s="1"/>
  <c r="P4004" i="2" a="1"/>
  <c r="P4004" i="2" s="1"/>
  <c r="O4004" i="2"/>
  <c r="N4004" i="2"/>
  <c r="R4003" i="2"/>
  <c r="Q4003" i="2" a="1"/>
  <c r="Q4003" i="2" s="1"/>
  <c r="P4003" i="2" a="1"/>
  <c r="P4003" i="2" s="1"/>
  <c r="O4003" i="2"/>
  <c r="N4003" i="2"/>
  <c r="R4002" i="2"/>
  <c r="Q4002" i="2" a="1"/>
  <c r="Q4002" i="2" s="1"/>
  <c r="P4002" i="2" a="1"/>
  <c r="P4002" i="2" s="1"/>
  <c r="O4002" i="2"/>
  <c r="N4002" i="2"/>
  <c r="R4001" i="2"/>
  <c r="Q4001" i="2" a="1"/>
  <c r="Q4001" i="2" s="1"/>
  <c r="P4001" i="2" a="1"/>
  <c r="P4001" i="2" s="1"/>
  <c r="O4001" i="2"/>
  <c r="N4001" i="2"/>
  <c r="R4000" i="2"/>
  <c r="Q4000" i="2" a="1"/>
  <c r="Q4000" i="2" s="1"/>
  <c r="P4000" i="2" a="1"/>
  <c r="P4000" i="2" s="1"/>
  <c r="O4000" i="2"/>
  <c r="N4000" i="2"/>
  <c r="R3999" i="2"/>
  <c r="Q3999" i="2" a="1"/>
  <c r="Q3999" i="2" s="1"/>
  <c r="P3999" i="2" a="1"/>
  <c r="P3999" i="2" s="1"/>
  <c r="O3999" i="2"/>
  <c r="N3999" i="2"/>
  <c r="R3998" i="2"/>
  <c r="Q3998" i="2" a="1"/>
  <c r="Q3998" i="2" s="1"/>
  <c r="P3998" i="2" a="1"/>
  <c r="P3998" i="2" s="1"/>
  <c r="O3998" i="2"/>
  <c r="N3998" i="2"/>
  <c r="R3997" i="2"/>
  <c r="Q3997" i="2" a="1"/>
  <c r="Q3997" i="2" s="1"/>
  <c r="P3997" i="2" a="1"/>
  <c r="P3997" i="2" s="1"/>
  <c r="O3997" i="2"/>
  <c r="N3997" i="2"/>
  <c r="R3996" i="2"/>
  <c r="Q3996" i="2" a="1"/>
  <c r="Q3996" i="2" s="1"/>
  <c r="P3996" i="2" a="1"/>
  <c r="P3996" i="2" s="1"/>
  <c r="O3996" i="2"/>
  <c r="N3996" i="2"/>
  <c r="R3995" i="2"/>
  <c r="Q3995" i="2" a="1"/>
  <c r="Q3995" i="2" s="1"/>
  <c r="P3995" i="2" a="1"/>
  <c r="P3995" i="2" s="1"/>
  <c r="O3995" i="2"/>
  <c r="N3995" i="2"/>
  <c r="R3994" i="2"/>
  <c r="Q3994" i="2" a="1"/>
  <c r="Q3994" i="2" s="1"/>
  <c r="P3994" i="2" a="1"/>
  <c r="P3994" i="2" s="1"/>
  <c r="O3994" i="2"/>
  <c r="N3994" i="2"/>
  <c r="R3993" i="2"/>
  <c r="Q3993" i="2" a="1"/>
  <c r="Q3993" i="2" s="1"/>
  <c r="P3993" i="2" a="1"/>
  <c r="P3993" i="2" s="1"/>
  <c r="O3993" i="2"/>
  <c r="N3993" i="2"/>
  <c r="R3992" i="2"/>
  <c r="Q3992" i="2" a="1"/>
  <c r="Q3992" i="2" s="1"/>
  <c r="P3992" i="2" a="1"/>
  <c r="P3992" i="2" s="1"/>
  <c r="O3992" i="2"/>
  <c r="N3992" i="2"/>
  <c r="R3991" i="2"/>
  <c r="Q3991" i="2" a="1"/>
  <c r="Q3991" i="2" s="1"/>
  <c r="P3991" i="2" a="1"/>
  <c r="P3991" i="2" s="1"/>
  <c r="O3991" i="2"/>
  <c r="N3991" i="2"/>
  <c r="R3990" i="2"/>
  <c r="Q3990" i="2" a="1"/>
  <c r="Q3990" i="2" s="1"/>
  <c r="P3990" i="2" a="1"/>
  <c r="P3990" i="2" s="1"/>
  <c r="O3990" i="2"/>
  <c r="N3990" i="2"/>
  <c r="R3989" i="2"/>
  <c r="Q3989" i="2" a="1"/>
  <c r="Q3989" i="2" s="1"/>
  <c r="P3989" i="2" a="1"/>
  <c r="P3989" i="2" s="1"/>
  <c r="O3989" i="2"/>
  <c r="N3989" i="2"/>
  <c r="R3988" i="2"/>
  <c r="Q3988" i="2" a="1"/>
  <c r="Q3988" i="2" s="1"/>
  <c r="P3988" i="2" a="1"/>
  <c r="P3988" i="2" s="1"/>
  <c r="O3988" i="2"/>
  <c r="N3988" i="2"/>
  <c r="R3987" i="2"/>
  <c r="Q3987" i="2" a="1"/>
  <c r="Q3987" i="2" s="1"/>
  <c r="P3987" i="2" a="1"/>
  <c r="P3987" i="2" s="1"/>
  <c r="O3987" i="2"/>
  <c r="N3987" i="2"/>
  <c r="R3986" i="2"/>
  <c r="Q3986" i="2" a="1"/>
  <c r="Q3986" i="2" s="1"/>
  <c r="P3986" i="2" a="1"/>
  <c r="P3986" i="2" s="1"/>
  <c r="O3986" i="2"/>
  <c r="N3986" i="2"/>
  <c r="R3985" i="2"/>
  <c r="Q3985" i="2" a="1"/>
  <c r="Q3985" i="2" s="1"/>
  <c r="P3985" i="2" a="1"/>
  <c r="P3985" i="2" s="1"/>
  <c r="O3985" i="2"/>
  <c r="N3985" i="2"/>
  <c r="R3984" i="2"/>
  <c r="Q3984" i="2" a="1"/>
  <c r="Q3984" i="2" s="1"/>
  <c r="P3984" i="2" a="1"/>
  <c r="P3984" i="2" s="1"/>
  <c r="O3984" i="2"/>
  <c r="N3984" i="2"/>
  <c r="R3983" i="2"/>
  <c r="Q3983" i="2" a="1"/>
  <c r="Q3983" i="2" s="1"/>
  <c r="P3983" i="2" a="1"/>
  <c r="P3983" i="2" s="1"/>
  <c r="O3983" i="2"/>
  <c r="N3983" i="2"/>
  <c r="R3982" i="2"/>
  <c r="Q3982" i="2" a="1"/>
  <c r="Q3982" i="2" s="1"/>
  <c r="P3982" i="2" a="1"/>
  <c r="P3982" i="2" s="1"/>
  <c r="O3982" i="2"/>
  <c r="N3982" i="2"/>
  <c r="R3981" i="2"/>
  <c r="Q3981" i="2" a="1"/>
  <c r="Q3981" i="2" s="1"/>
  <c r="P3981" i="2" a="1"/>
  <c r="P3981" i="2" s="1"/>
  <c r="O3981" i="2"/>
  <c r="N3981" i="2"/>
  <c r="R3980" i="2"/>
  <c r="Q3980" i="2" a="1"/>
  <c r="Q3980" i="2" s="1"/>
  <c r="P3980" i="2" a="1"/>
  <c r="P3980" i="2" s="1"/>
  <c r="O3980" i="2"/>
  <c r="N3980" i="2"/>
  <c r="R3979" i="2"/>
  <c r="Q3979" i="2" a="1"/>
  <c r="Q3979" i="2" s="1"/>
  <c r="P3979" i="2" a="1"/>
  <c r="P3979" i="2" s="1"/>
  <c r="O3979" i="2"/>
  <c r="N3979" i="2"/>
  <c r="R3978" i="2"/>
  <c r="Q3978" i="2" a="1"/>
  <c r="Q3978" i="2" s="1"/>
  <c r="P3978" i="2" a="1"/>
  <c r="P3978" i="2" s="1"/>
  <c r="O3978" i="2"/>
  <c r="N3978" i="2"/>
  <c r="R3977" i="2"/>
  <c r="Q3977" i="2" a="1"/>
  <c r="Q3977" i="2" s="1"/>
  <c r="P3977" i="2" a="1"/>
  <c r="P3977" i="2" s="1"/>
  <c r="O3977" i="2"/>
  <c r="N3977" i="2"/>
  <c r="R3976" i="2"/>
  <c r="Q3976" i="2" a="1"/>
  <c r="Q3976" i="2" s="1"/>
  <c r="P3976" i="2" a="1"/>
  <c r="P3976" i="2" s="1"/>
  <c r="O3976" i="2"/>
  <c r="N3976" i="2"/>
  <c r="R3975" i="2"/>
  <c r="Q3975" i="2" a="1"/>
  <c r="Q3975" i="2" s="1"/>
  <c r="P3975" i="2" a="1"/>
  <c r="P3975" i="2" s="1"/>
  <c r="O3975" i="2"/>
  <c r="N3975" i="2"/>
  <c r="R3974" i="2"/>
  <c r="Q3974" i="2" a="1"/>
  <c r="Q3974" i="2" s="1"/>
  <c r="P3974" i="2" a="1"/>
  <c r="P3974" i="2" s="1"/>
  <c r="O3974" i="2"/>
  <c r="N3974" i="2"/>
  <c r="R3973" i="2"/>
  <c r="Q3973" i="2" a="1"/>
  <c r="Q3973" i="2" s="1"/>
  <c r="P3973" i="2" a="1"/>
  <c r="P3973" i="2" s="1"/>
  <c r="O3973" i="2"/>
  <c r="N3973" i="2"/>
  <c r="R3972" i="2"/>
  <c r="Q3972" i="2" a="1"/>
  <c r="Q3972" i="2" s="1"/>
  <c r="P3972" i="2" a="1"/>
  <c r="P3972" i="2" s="1"/>
  <c r="O3972" i="2"/>
  <c r="N3972" i="2"/>
  <c r="R3971" i="2"/>
  <c r="Q3971" i="2" a="1"/>
  <c r="Q3971" i="2" s="1"/>
  <c r="P3971" i="2" a="1"/>
  <c r="P3971" i="2" s="1"/>
  <c r="O3971" i="2"/>
  <c r="N3971" i="2"/>
  <c r="R3970" i="2"/>
  <c r="Q3970" i="2" a="1"/>
  <c r="Q3970" i="2" s="1"/>
  <c r="P3970" i="2" a="1"/>
  <c r="P3970" i="2" s="1"/>
  <c r="O3970" i="2"/>
  <c r="N3970" i="2"/>
  <c r="R3969" i="2"/>
  <c r="Q3969" i="2" a="1"/>
  <c r="Q3969" i="2" s="1"/>
  <c r="P3969" i="2" a="1"/>
  <c r="P3969" i="2" s="1"/>
  <c r="O3969" i="2"/>
  <c r="N3969" i="2"/>
  <c r="R3968" i="2"/>
  <c r="Q3968" i="2" a="1"/>
  <c r="Q3968" i="2" s="1"/>
  <c r="P3968" i="2" a="1"/>
  <c r="P3968" i="2" s="1"/>
  <c r="O3968" i="2"/>
  <c r="N3968" i="2"/>
  <c r="R3967" i="2"/>
  <c r="Q3967" i="2" a="1"/>
  <c r="Q3967" i="2" s="1"/>
  <c r="P3967" i="2" a="1"/>
  <c r="P3967" i="2" s="1"/>
  <c r="O3967" i="2"/>
  <c r="N3967" i="2"/>
  <c r="R3966" i="2"/>
  <c r="Q3966" i="2" a="1"/>
  <c r="Q3966" i="2" s="1"/>
  <c r="P3966" i="2" a="1"/>
  <c r="P3966" i="2" s="1"/>
  <c r="O3966" i="2"/>
  <c r="N3966" i="2"/>
  <c r="R3965" i="2"/>
  <c r="Q3965" i="2" a="1"/>
  <c r="Q3965" i="2" s="1"/>
  <c r="P3965" i="2" a="1"/>
  <c r="P3965" i="2" s="1"/>
  <c r="O3965" i="2"/>
  <c r="N3965" i="2"/>
  <c r="R3964" i="2"/>
  <c r="Q3964" i="2" a="1"/>
  <c r="Q3964" i="2" s="1"/>
  <c r="P3964" i="2" a="1"/>
  <c r="P3964" i="2" s="1"/>
  <c r="O3964" i="2"/>
  <c r="N3964" i="2"/>
  <c r="R3963" i="2"/>
  <c r="Q3963" i="2" a="1"/>
  <c r="Q3963" i="2" s="1"/>
  <c r="P3963" i="2" a="1"/>
  <c r="P3963" i="2" s="1"/>
  <c r="O3963" i="2"/>
  <c r="N3963" i="2"/>
  <c r="R3962" i="2"/>
  <c r="Q3962" i="2" a="1"/>
  <c r="Q3962" i="2" s="1"/>
  <c r="P3962" i="2" a="1"/>
  <c r="P3962" i="2" s="1"/>
  <c r="O3962" i="2"/>
  <c r="N3962" i="2"/>
  <c r="R3961" i="2"/>
  <c r="Q3961" i="2" a="1"/>
  <c r="Q3961" i="2" s="1"/>
  <c r="P3961" i="2" a="1"/>
  <c r="P3961" i="2" s="1"/>
  <c r="O3961" i="2"/>
  <c r="N3961" i="2"/>
  <c r="R3960" i="2"/>
  <c r="Q3960" i="2" a="1"/>
  <c r="Q3960" i="2" s="1"/>
  <c r="P3960" i="2" a="1"/>
  <c r="P3960" i="2" s="1"/>
  <c r="O3960" i="2"/>
  <c r="N3960" i="2"/>
  <c r="R3959" i="2"/>
  <c r="Q3959" i="2" a="1"/>
  <c r="Q3959" i="2" s="1"/>
  <c r="P3959" i="2" a="1"/>
  <c r="P3959" i="2" s="1"/>
  <c r="O3959" i="2"/>
  <c r="N3959" i="2"/>
  <c r="R3958" i="2"/>
  <c r="Q3958" i="2" a="1"/>
  <c r="Q3958" i="2" s="1"/>
  <c r="P3958" i="2" a="1"/>
  <c r="P3958" i="2" s="1"/>
  <c r="O3958" i="2"/>
  <c r="N3958" i="2"/>
  <c r="R3957" i="2"/>
  <c r="Q3957" i="2" a="1"/>
  <c r="Q3957" i="2" s="1"/>
  <c r="P3957" i="2" a="1"/>
  <c r="P3957" i="2" s="1"/>
  <c r="O3957" i="2"/>
  <c r="N3957" i="2"/>
  <c r="R3956" i="2"/>
  <c r="Q3956" i="2" a="1"/>
  <c r="Q3956" i="2" s="1"/>
  <c r="P3956" i="2" a="1"/>
  <c r="P3956" i="2" s="1"/>
  <c r="O3956" i="2"/>
  <c r="N3956" i="2"/>
  <c r="R3955" i="2"/>
  <c r="Q3955" i="2" a="1"/>
  <c r="Q3955" i="2" s="1"/>
  <c r="P3955" i="2" a="1"/>
  <c r="P3955" i="2" s="1"/>
  <c r="O3955" i="2"/>
  <c r="N3955" i="2"/>
  <c r="R3954" i="2"/>
  <c r="Q3954" i="2" a="1"/>
  <c r="Q3954" i="2" s="1"/>
  <c r="P3954" i="2" a="1"/>
  <c r="P3954" i="2" s="1"/>
  <c r="O3954" i="2"/>
  <c r="N3954" i="2"/>
  <c r="R3953" i="2"/>
  <c r="Q3953" i="2" a="1"/>
  <c r="Q3953" i="2" s="1"/>
  <c r="P3953" i="2" a="1"/>
  <c r="P3953" i="2" s="1"/>
  <c r="O3953" i="2"/>
  <c r="N3953" i="2"/>
  <c r="R3952" i="2"/>
  <c r="Q3952" i="2" a="1"/>
  <c r="Q3952" i="2" s="1"/>
  <c r="P3952" i="2" a="1"/>
  <c r="P3952" i="2" s="1"/>
  <c r="O3952" i="2"/>
  <c r="N3952" i="2"/>
  <c r="R3951" i="2"/>
  <c r="Q3951" i="2" a="1"/>
  <c r="Q3951" i="2" s="1"/>
  <c r="P3951" i="2" a="1"/>
  <c r="P3951" i="2" s="1"/>
  <c r="O3951" i="2"/>
  <c r="N3951" i="2"/>
  <c r="R3950" i="2"/>
  <c r="Q3950" i="2" a="1"/>
  <c r="Q3950" i="2" s="1"/>
  <c r="P3950" i="2" a="1"/>
  <c r="P3950" i="2" s="1"/>
  <c r="O3950" i="2"/>
  <c r="N3950" i="2"/>
  <c r="R3949" i="2"/>
  <c r="Q3949" i="2" a="1"/>
  <c r="Q3949" i="2" s="1"/>
  <c r="P3949" i="2" a="1"/>
  <c r="P3949" i="2" s="1"/>
  <c r="O3949" i="2"/>
  <c r="N3949" i="2"/>
  <c r="R3948" i="2"/>
  <c r="Q3948" i="2" a="1"/>
  <c r="Q3948" i="2" s="1"/>
  <c r="P3948" i="2" a="1"/>
  <c r="P3948" i="2" s="1"/>
  <c r="O3948" i="2"/>
  <c r="N3948" i="2"/>
  <c r="R3947" i="2"/>
  <c r="Q3947" i="2" a="1"/>
  <c r="Q3947" i="2" s="1"/>
  <c r="P3947" i="2" a="1"/>
  <c r="P3947" i="2" s="1"/>
  <c r="O3947" i="2"/>
  <c r="N3947" i="2"/>
  <c r="R3946" i="2"/>
  <c r="Q3946" i="2" a="1"/>
  <c r="Q3946" i="2" s="1"/>
  <c r="P3946" i="2" a="1"/>
  <c r="P3946" i="2" s="1"/>
  <c r="O3946" i="2"/>
  <c r="N3946" i="2"/>
  <c r="R3945" i="2"/>
  <c r="Q3945" i="2" a="1"/>
  <c r="Q3945" i="2" s="1"/>
  <c r="P3945" i="2" a="1"/>
  <c r="P3945" i="2" s="1"/>
  <c r="O3945" i="2"/>
  <c r="N3945" i="2"/>
  <c r="R3944" i="2"/>
  <c r="Q3944" i="2" a="1"/>
  <c r="Q3944" i="2" s="1"/>
  <c r="P3944" i="2" a="1"/>
  <c r="P3944" i="2" s="1"/>
  <c r="O3944" i="2"/>
  <c r="N3944" i="2"/>
  <c r="R3943" i="2"/>
  <c r="Q3943" i="2" a="1"/>
  <c r="Q3943" i="2" s="1"/>
  <c r="P3943" i="2" a="1"/>
  <c r="P3943" i="2" s="1"/>
  <c r="O3943" i="2"/>
  <c r="N3943" i="2"/>
  <c r="R3942" i="2"/>
  <c r="Q3942" i="2" a="1"/>
  <c r="Q3942" i="2" s="1"/>
  <c r="P3942" i="2" a="1"/>
  <c r="P3942" i="2" s="1"/>
  <c r="O3942" i="2"/>
  <c r="N3942" i="2"/>
  <c r="R3941" i="2"/>
  <c r="Q3941" i="2" a="1"/>
  <c r="Q3941" i="2" s="1"/>
  <c r="P3941" i="2" a="1"/>
  <c r="P3941" i="2" s="1"/>
  <c r="O3941" i="2"/>
  <c r="N3941" i="2"/>
  <c r="R3940" i="2"/>
  <c r="Q3940" i="2" a="1"/>
  <c r="Q3940" i="2" s="1"/>
  <c r="P3940" i="2" a="1"/>
  <c r="P3940" i="2" s="1"/>
  <c r="O3940" i="2"/>
  <c r="N3940" i="2"/>
  <c r="R3939" i="2"/>
  <c r="Q3939" i="2" a="1"/>
  <c r="Q3939" i="2" s="1"/>
  <c r="P3939" i="2" a="1"/>
  <c r="P3939" i="2" s="1"/>
  <c r="O3939" i="2"/>
  <c r="N3939" i="2"/>
  <c r="R3938" i="2"/>
  <c r="Q3938" i="2" a="1"/>
  <c r="Q3938" i="2" s="1"/>
  <c r="P3938" i="2" a="1"/>
  <c r="P3938" i="2" s="1"/>
  <c r="O3938" i="2"/>
  <c r="N3938" i="2"/>
  <c r="R3937" i="2"/>
  <c r="Q3937" i="2" a="1"/>
  <c r="Q3937" i="2" s="1"/>
  <c r="P3937" i="2" a="1"/>
  <c r="P3937" i="2" s="1"/>
  <c r="O3937" i="2"/>
  <c r="N3937" i="2"/>
  <c r="R3936" i="2"/>
  <c r="Q3936" i="2" a="1"/>
  <c r="Q3936" i="2" s="1"/>
  <c r="P3936" i="2" a="1"/>
  <c r="P3936" i="2" s="1"/>
  <c r="O3936" i="2"/>
  <c r="N3936" i="2"/>
  <c r="R3935" i="2"/>
  <c r="Q3935" i="2" a="1"/>
  <c r="Q3935" i="2" s="1"/>
  <c r="P3935" i="2" a="1"/>
  <c r="P3935" i="2" s="1"/>
  <c r="O3935" i="2"/>
  <c r="N3935" i="2"/>
  <c r="R3934" i="2"/>
  <c r="Q3934" i="2" a="1"/>
  <c r="Q3934" i="2" s="1"/>
  <c r="P3934" i="2" a="1"/>
  <c r="P3934" i="2" s="1"/>
  <c r="O3934" i="2"/>
  <c r="N3934" i="2"/>
  <c r="R3933" i="2"/>
  <c r="Q3933" i="2" a="1"/>
  <c r="Q3933" i="2" s="1"/>
  <c r="P3933" i="2" a="1"/>
  <c r="P3933" i="2" s="1"/>
  <c r="O3933" i="2"/>
  <c r="N3933" i="2"/>
  <c r="R3932" i="2"/>
  <c r="Q3932" i="2" a="1"/>
  <c r="Q3932" i="2" s="1"/>
  <c r="P3932" i="2" a="1"/>
  <c r="P3932" i="2" s="1"/>
  <c r="O3932" i="2"/>
  <c r="N3932" i="2"/>
  <c r="R3931" i="2"/>
  <c r="Q3931" i="2" a="1"/>
  <c r="Q3931" i="2" s="1"/>
  <c r="P3931" i="2" a="1"/>
  <c r="P3931" i="2" s="1"/>
  <c r="O3931" i="2"/>
  <c r="N3931" i="2"/>
  <c r="R3930" i="2"/>
  <c r="Q3930" i="2" a="1"/>
  <c r="Q3930" i="2" s="1"/>
  <c r="P3930" i="2" a="1"/>
  <c r="P3930" i="2" s="1"/>
  <c r="O3930" i="2"/>
  <c r="N3930" i="2"/>
  <c r="R3929" i="2"/>
  <c r="Q3929" i="2" a="1"/>
  <c r="Q3929" i="2" s="1"/>
  <c r="P3929" i="2" a="1"/>
  <c r="P3929" i="2" s="1"/>
  <c r="O3929" i="2"/>
  <c r="N3929" i="2"/>
  <c r="R3928" i="2"/>
  <c r="Q3928" i="2" a="1"/>
  <c r="Q3928" i="2" s="1"/>
  <c r="P3928" i="2" a="1"/>
  <c r="P3928" i="2" s="1"/>
  <c r="O3928" i="2"/>
  <c r="N3928" i="2"/>
  <c r="R3927" i="2"/>
  <c r="Q3927" i="2" a="1"/>
  <c r="Q3927" i="2" s="1"/>
  <c r="P3927" i="2" a="1"/>
  <c r="P3927" i="2" s="1"/>
  <c r="O3927" i="2"/>
  <c r="N3927" i="2"/>
  <c r="R3926" i="2"/>
  <c r="Q3926" i="2" a="1"/>
  <c r="Q3926" i="2" s="1"/>
  <c r="P3926" i="2" a="1"/>
  <c r="P3926" i="2" s="1"/>
  <c r="O3926" i="2"/>
  <c r="N3926" i="2"/>
  <c r="R3925" i="2"/>
  <c r="Q3925" i="2" a="1"/>
  <c r="Q3925" i="2" s="1"/>
  <c r="P3925" i="2" a="1"/>
  <c r="P3925" i="2" s="1"/>
  <c r="O3925" i="2"/>
  <c r="N3925" i="2"/>
  <c r="R3924" i="2"/>
  <c r="Q3924" i="2" a="1"/>
  <c r="Q3924" i="2" s="1"/>
  <c r="P3924" i="2" a="1"/>
  <c r="P3924" i="2" s="1"/>
  <c r="O3924" i="2"/>
  <c r="N3924" i="2"/>
  <c r="R3923" i="2"/>
  <c r="Q3923" i="2" a="1"/>
  <c r="Q3923" i="2" s="1"/>
  <c r="P3923" i="2" a="1"/>
  <c r="P3923" i="2" s="1"/>
  <c r="O3923" i="2"/>
  <c r="N3923" i="2"/>
  <c r="R3922" i="2"/>
  <c r="Q3922" i="2" a="1"/>
  <c r="Q3922" i="2" s="1"/>
  <c r="P3922" i="2" a="1"/>
  <c r="P3922" i="2" s="1"/>
  <c r="O3922" i="2"/>
  <c r="N3922" i="2"/>
  <c r="R3921" i="2"/>
  <c r="Q3921" i="2" a="1"/>
  <c r="Q3921" i="2" s="1"/>
  <c r="P3921" i="2" a="1"/>
  <c r="P3921" i="2" s="1"/>
  <c r="O3921" i="2"/>
  <c r="N3921" i="2"/>
  <c r="R3920" i="2"/>
  <c r="Q3920" i="2" a="1"/>
  <c r="Q3920" i="2" s="1"/>
  <c r="P3920" i="2" a="1"/>
  <c r="P3920" i="2" s="1"/>
  <c r="O3920" i="2"/>
  <c r="N3920" i="2"/>
  <c r="R3919" i="2"/>
  <c r="Q3919" i="2" a="1"/>
  <c r="Q3919" i="2" s="1"/>
  <c r="P3919" i="2" a="1"/>
  <c r="P3919" i="2" s="1"/>
  <c r="O3919" i="2"/>
  <c r="N3919" i="2"/>
  <c r="R3918" i="2"/>
  <c r="Q3918" i="2" a="1"/>
  <c r="Q3918" i="2" s="1"/>
  <c r="P3918" i="2" a="1"/>
  <c r="P3918" i="2" s="1"/>
  <c r="O3918" i="2"/>
  <c r="N3918" i="2"/>
  <c r="R3917" i="2"/>
  <c r="Q3917" i="2" a="1"/>
  <c r="Q3917" i="2" s="1"/>
  <c r="P3917" i="2" a="1"/>
  <c r="P3917" i="2" s="1"/>
  <c r="O3917" i="2"/>
  <c r="N3917" i="2"/>
  <c r="R3916" i="2"/>
  <c r="Q3916" i="2" a="1"/>
  <c r="Q3916" i="2" s="1"/>
  <c r="P3916" i="2" a="1"/>
  <c r="P3916" i="2" s="1"/>
  <c r="O3916" i="2"/>
  <c r="N3916" i="2"/>
  <c r="R3915" i="2"/>
  <c r="Q3915" i="2" a="1"/>
  <c r="Q3915" i="2" s="1"/>
  <c r="P3915" i="2" a="1"/>
  <c r="P3915" i="2" s="1"/>
  <c r="O3915" i="2"/>
  <c r="N3915" i="2"/>
  <c r="R3914" i="2"/>
  <c r="Q3914" i="2" a="1"/>
  <c r="Q3914" i="2" s="1"/>
  <c r="P3914" i="2" a="1"/>
  <c r="P3914" i="2" s="1"/>
  <c r="O3914" i="2"/>
  <c r="N3914" i="2"/>
  <c r="R3913" i="2"/>
  <c r="Q3913" i="2" a="1"/>
  <c r="Q3913" i="2" s="1"/>
  <c r="P3913" i="2" a="1"/>
  <c r="P3913" i="2" s="1"/>
  <c r="O3913" i="2"/>
  <c r="N3913" i="2"/>
  <c r="R3912" i="2"/>
  <c r="Q3912" i="2" a="1"/>
  <c r="Q3912" i="2" s="1"/>
  <c r="P3912" i="2" a="1"/>
  <c r="P3912" i="2" s="1"/>
  <c r="O3912" i="2"/>
  <c r="N3912" i="2"/>
  <c r="R3911" i="2"/>
  <c r="Q3911" i="2" a="1"/>
  <c r="Q3911" i="2" s="1"/>
  <c r="P3911" i="2" a="1"/>
  <c r="P3911" i="2" s="1"/>
  <c r="O3911" i="2"/>
  <c r="N3911" i="2"/>
  <c r="R3910" i="2"/>
  <c r="Q3910" i="2" a="1"/>
  <c r="Q3910" i="2" s="1"/>
  <c r="P3910" i="2" a="1"/>
  <c r="P3910" i="2" s="1"/>
  <c r="O3910" i="2"/>
  <c r="N3910" i="2"/>
  <c r="R3909" i="2"/>
  <c r="Q3909" i="2" a="1"/>
  <c r="Q3909" i="2" s="1"/>
  <c r="P3909" i="2" a="1"/>
  <c r="P3909" i="2" s="1"/>
  <c r="O3909" i="2"/>
  <c r="N3909" i="2"/>
  <c r="R3908" i="2"/>
  <c r="Q3908" i="2" a="1"/>
  <c r="Q3908" i="2" s="1"/>
  <c r="P3908" i="2" a="1"/>
  <c r="P3908" i="2" s="1"/>
  <c r="O3908" i="2"/>
  <c r="N3908" i="2"/>
  <c r="R3907" i="2"/>
  <c r="Q3907" i="2" a="1"/>
  <c r="Q3907" i="2" s="1"/>
  <c r="P3907" i="2" a="1"/>
  <c r="P3907" i="2" s="1"/>
  <c r="O3907" i="2"/>
  <c r="N3907" i="2"/>
  <c r="R3906" i="2"/>
  <c r="Q3906" i="2" a="1"/>
  <c r="Q3906" i="2" s="1"/>
  <c r="P3906" i="2" a="1"/>
  <c r="P3906" i="2" s="1"/>
  <c r="O3906" i="2"/>
  <c r="N3906" i="2"/>
  <c r="R3905" i="2"/>
  <c r="Q3905" i="2" a="1"/>
  <c r="Q3905" i="2" s="1"/>
  <c r="P3905" i="2" a="1"/>
  <c r="P3905" i="2" s="1"/>
  <c r="O3905" i="2"/>
  <c r="N3905" i="2"/>
  <c r="R3904" i="2"/>
  <c r="Q3904" i="2" a="1"/>
  <c r="Q3904" i="2" s="1"/>
  <c r="P3904" i="2" a="1"/>
  <c r="P3904" i="2" s="1"/>
  <c r="O3904" i="2"/>
  <c r="N3904" i="2"/>
  <c r="R3903" i="2"/>
  <c r="Q3903" i="2" a="1"/>
  <c r="Q3903" i="2" s="1"/>
  <c r="P3903" i="2" a="1"/>
  <c r="P3903" i="2" s="1"/>
  <c r="O3903" i="2"/>
  <c r="N3903" i="2"/>
  <c r="R3902" i="2"/>
  <c r="Q3902" i="2" a="1"/>
  <c r="Q3902" i="2" s="1"/>
  <c r="P3902" i="2" a="1"/>
  <c r="P3902" i="2" s="1"/>
  <c r="O3902" i="2"/>
  <c r="N3902" i="2"/>
  <c r="R3901" i="2"/>
  <c r="Q3901" i="2" a="1"/>
  <c r="Q3901" i="2" s="1"/>
  <c r="P3901" i="2" a="1"/>
  <c r="P3901" i="2" s="1"/>
  <c r="O3901" i="2"/>
  <c r="N3901" i="2"/>
  <c r="R3900" i="2"/>
  <c r="Q3900" i="2" a="1"/>
  <c r="Q3900" i="2" s="1"/>
  <c r="P3900" i="2" a="1"/>
  <c r="P3900" i="2" s="1"/>
  <c r="O3900" i="2"/>
  <c r="N3900" i="2"/>
  <c r="R3899" i="2"/>
  <c r="Q3899" i="2" a="1"/>
  <c r="Q3899" i="2" s="1"/>
  <c r="P3899" i="2" a="1"/>
  <c r="P3899" i="2" s="1"/>
  <c r="O3899" i="2"/>
  <c r="N3899" i="2"/>
  <c r="R3898" i="2"/>
  <c r="Q3898" i="2" a="1"/>
  <c r="Q3898" i="2" s="1"/>
  <c r="P3898" i="2" a="1"/>
  <c r="P3898" i="2" s="1"/>
  <c r="O3898" i="2"/>
  <c r="N3898" i="2"/>
  <c r="R3897" i="2"/>
  <c r="Q3897" i="2" a="1"/>
  <c r="Q3897" i="2" s="1"/>
  <c r="P3897" i="2" a="1"/>
  <c r="P3897" i="2" s="1"/>
  <c r="O3897" i="2"/>
  <c r="N3897" i="2"/>
  <c r="R3896" i="2"/>
  <c r="Q3896" i="2" a="1"/>
  <c r="Q3896" i="2" s="1"/>
  <c r="P3896" i="2" a="1"/>
  <c r="P3896" i="2" s="1"/>
  <c r="O3896" i="2"/>
  <c r="N3896" i="2"/>
  <c r="R3895" i="2"/>
  <c r="Q3895" i="2" a="1"/>
  <c r="Q3895" i="2" s="1"/>
  <c r="P3895" i="2" a="1"/>
  <c r="P3895" i="2" s="1"/>
  <c r="O3895" i="2"/>
  <c r="N3895" i="2"/>
  <c r="R3894" i="2"/>
  <c r="Q3894" i="2" a="1"/>
  <c r="Q3894" i="2" s="1"/>
  <c r="P3894" i="2" a="1"/>
  <c r="P3894" i="2" s="1"/>
  <c r="O3894" i="2"/>
  <c r="N3894" i="2"/>
  <c r="R3893" i="2"/>
  <c r="Q3893" i="2" a="1"/>
  <c r="Q3893" i="2" s="1"/>
  <c r="P3893" i="2" a="1"/>
  <c r="P3893" i="2" s="1"/>
  <c r="O3893" i="2"/>
  <c r="N3893" i="2"/>
  <c r="R3892" i="2"/>
  <c r="Q3892" i="2" a="1"/>
  <c r="Q3892" i="2" s="1"/>
  <c r="P3892" i="2" a="1"/>
  <c r="P3892" i="2" s="1"/>
  <c r="O3892" i="2"/>
  <c r="N3892" i="2"/>
  <c r="R3891" i="2"/>
  <c r="Q3891" i="2" a="1"/>
  <c r="Q3891" i="2" s="1"/>
  <c r="P3891" i="2" a="1"/>
  <c r="P3891" i="2" s="1"/>
  <c r="O3891" i="2"/>
  <c r="N3891" i="2"/>
  <c r="R3890" i="2"/>
  <c r="Q3890" i="2" a="1"/>
  <c r="Q3890" i="2" s="1"/>
  <c r="P3890" i="2" a="1"/>
  <c r="P3890" i="2" s="1"/>
  <c r="O3890" i="2"/>
  <c r="N3890" i="2"/>
  <c r="R3889" i="2"/>
  <c r="Q3889" i="2" a="1"/>
  <c r="Q3889" i="2" s="1"/>
  <c r="P3889" i="2" a="1"/>
  <c r="P3889" i="2" s="1"/>
  <c r="O3889" i="2"/>
  <c r="N3889" i="2"/>
  <c r="R3888" i="2"/>
  <c r="Q3888" i="2" a="1"/>
  <c r="Q3888" i="2" s="1"/>
  <c r="P3888" i="2" a="1"/>
  <c r="P3888" i="2" s="1"/>
  <c r="O3888" i="2"/>
  <c r="N3888" i="2"/>
  <c r="R3887" i="2"/>
  <c r="Q3887" i="2" a="1"/>
  <c r="Q3887" i="2" s="1"/>
  <c r="P3887" i="2" a="1"/>
  <c r="P3887" i="2" s="1"/>
  <c r="O3887" i="2"/>
  <c r="N3887" i="2"/>
  <c r="R3886" i="2"/>
  <c r="Q3886" i="2" a="1"/>
  <c r="Q3886" i="2" s="1"/>
  <c r="P3886" i="2" a="1"/>
  <c r="P3886" i="2" s="1"/>
  <c r="O3886" i="2"/>
  <c r="N3886" i="2"/>
  <c r="R3885" i="2"/>
  <c r="Q3885" i="2" a="1"/>
  <c r="Q3885" i="2" s="1"/>
  <c r="P3885" i="2" a="1"/>
  <c r="P3885" i="2" s="1"/>
  <c r="O3885" i="2"/>
  <c r="N3885" i="2"/>
  <c r="R3884" i="2"/>
  <c r="Q3884" i="2" a="1"/>
  <c r="Q3884" i="2" s="1"/>
  <c r="P3884" i="2" a="1"/>
  <c r="P3884" i="2" s="1"/>
  <c r="O3884" i="2"/>
  <c r="N3884" i="2"/>
  <c r="R3883" i="2"/>
  <c r="Q3883" i="2" a="1"/>
  <c r="Q3883" i="2" s="1"/>
  <c r="P3883" i="2" a="1"/>
  <c r="P3883" i="2" s="1"/>
  <c r="O3883" i="2"/>
  <c r="N3883" i="2"/>
  <c r="R3882" i="2"/>
  <c r="Q3882" i="2" a="1"/>
  <c r="Q3882" i="2" s="1"/>
  <c r="P3882" i="2" a="1"/>
  <c r="P3882" i="2" s="1"/>
  <c r="O3882" i="2"/>
  <c r="N3882" i="2"/>
  <c r="R3881" i="2"/>
  <c r="Q3881" i="2" a="1"/>
  <c r="Q3881" i="2" s="1"/>
  <c r="P3881" i="2" a="1"/>
  <c r="P3881" i="2" s="1"/>
  <c r="O3881" i="2"/>
  <c r="N3881" i="2"/>
  <c r="R3880" i="2"/>
  <c r="Q3880" i="2" a="1"/>
  <c r="Q3880" i="2" s="1"/>
  <c r="P3880" i="2" a="1"/>
  <c r="P3880" i="2" s="1"/>
  <c r="O3880" i="2"/>
  <c r="N3880" i="2"/>
  <c r="R3879" i="2"/>
  <c r="Q3879" i="2" a="1"/>
  <c r="Q3879" i="2" s="1"/>
  <c r="P3879" i="2" a="1"/>
  <c r="P3879" i="2" s="1"/>
  <c r="O3879" i="2"/>
  <c r="N3879" i="2"/>
  <c r="R3878" i="2"/>
  <c r="Q3878" i="2" a="1"/>
  <c r="Q3878" i="2" s="1"/>
  <c r="P3878" i="2" a="1"/>
  <c r="P3878" i="2" s="1"/>
  <c r="O3878" i="2"/>
  <c r="N3878" i="2"/>
  <c r="R3877" i="2"/>
  <c r="Q3877" i="2" a="1"/>
  <c r="Q3877" i="2" s="1"/>
  <c r="P3877" i="2" a="1"/>
  <c r="P3877" i="2" s="1"/>
  <c r="O3877" i="2"/>
  <c r="N3877" i="2"/>
  <c r="R3876" i="2"/>
  <c r="Q3876" i="2" a="1"/>
  <c r="Q3876" i="2" s="1"/>
  <c r="P3876" i="2" a="1"/>
  <c r="P3876" i="2" s="1"/>
  <c r="O3876" i="2"/>
  <c r="N3876" i="2"/>
  <c r="R3875" i="2"/>
  <c r="Q3875" i="2" a="1"/>
  <c r="Q3875" i="2" s="1"/>
  <c r="P3875" i="2" a="1"/>
  <c r="P3875" i="2" s="1"/>
  <c r="O3875" i="2"/>
  <c r="N3875" i="2"/>
  <c r="R3874" i="2"/>
  <c r="Q3874" i="2" a="1"/>
  <c r="Q3874" i="2" s="1"/>
  <c r="P3874" i="2" a="1"/>
  <c r="P3874" i="2" s="1"/>
  <c r="O3874" i="2"/>
  <c r="N3874" i="2"/>
  <c r="R3873" i="2"/>
  <c r="Q3873" i="2" a="1"/>
  <c r="Q3873" i="2" s="1"/>
  <c r="P3873" i="2" a="1"/>
  <c r="P3873" i="2" s="1"/>
  <c r="O3873" i="2"/>
  <c r="N3873" i="2"/>
  <c r="R3872" i="2"/>
  <c r="Q3872" i="2" a="1"/>
  <c r="Q3872" i="2" s="1"/>
  <c r="P3872" i="2" a="1"/>
  <c r="P3872" i="2" s="1"/>
  <c r="O3872" i="2"/>
  <c r="N3872" i="2"/>
  <c r="R3871" i="2"/>
  <c r="Q3871" i="2" a="1"/>
  <c r="Q3871" i="2" s="1"/>
  <c r="P3871" i="2" a="1"/>
  <c r="P3871" i="2" s="1"/>
  <c r="O3871" i="2"/>
  <c r="N3871" i="2"/>
  <c r="R3870" i="2"/>
  <c r="Q3870" i="2" a="1"/>
  <c r="Q3870" i="2" s="1"/>
  <c r="P3870" i="2" a="1"/>
  <c r="P3870" i="2" s="1"/>
  <c r="O3870" i="2"/>
  <c r="N3870" i="2"/>
  <c r="R3869" i="2"/>
  <c r="Q3869" i="2" a="1"/>
  <c r="Q3869" i="2" s="1"/>
  <c r="P3869" i="2" a="1"/>
  <c r="P3869" i="2" s="1"/>
  <c r="O3869" i="2"/>
  <c r="N3869" i="2"/>
  <c r="R3868" i="2"/>
  <c r="Q3868" i="2" a="1"/>
  <c r="Q3868" i="2" s="1"/>
  <c r="P3868" i="2" a="1"/>
  <c r="P3868" i="2" s="1"/>
  <c r="O3868" i="2"/>
  <c r="N3868" i="2"/>
  <c r="R3867" i="2"/>
  <c r="Q3867" i="2" a="1"/>
  <c r="Q3867" i="2" s="1"/>
  <c r="P3867" i="2" a="1"/>
  <c r="P3867" i="2" s="1"/>
  <c r="O3867" i="2"/>
  <c r="N3867" i="2"/>
  <c r="R3866" i="2"/>
  <c r="Q3866" i="2" a="1"/>
  <c r="Q3866" i="2" s="1"/>
  <c r="P3866" i="2" a="1"/>
  <c r="P3866" i="2" s="1"/>
  <c r="O3866" i="2"/>
  <c r="N3866" i="2"/>
  <c r="R3865" i="2"/>
  <c r="Q3865" i="2" a="1"/>
  <c r="Q3865" i="2" s="1"/>
  <c r="P3865" i="2" a="1"/>
  <c r="P3865" i="2" s="1"/>
  <c r="O3865" i="2"/>
  <c r="N3865" i="2"/>
  <c r="R3864" i="2"/>
  <c r="Q3864" i="2" a="1"/>
  <c r="Q3864" i="2" s="1"/>
  <c r="P3864" i="2" a="1"/>
  <c r="P3864" i="2" s="1"/>
  <c r="O3864" i="2"/>
  <c r="N3864" i="2"/>
  <c r="R3863" i="2"/>
  <c r="Q3863" i="2" a="1"/>
  <c r="Q3863" i="2" s="1"/>
  <c r="P3863" i="2" a="1"/>
  <c r="P3863" i="2" s="1"/>
  <c r="O3863" i="2"/>
  <c r="N3863" i="2"/>
  <c r="R3862" i="2"/>
  <c r="Q3862" i="2" a="1"/>
  <c r="Q3862" i="2" s="1"/>
  <c r="P3862" i="2" a="1"/>
  <c r="P3862" i="2" s="1"/>
  <c r="O3862" i="2"/>
  <c r="N3862" i="2"/>
  <c r="R3861" i="2"/>
  <c r="Q3861" i="2" a="1"/>
  <c r="Q3861" i="2" s="1"/>
  <c r="P3861" i="2" a="1"/>
  <c r="P3861" i="2" s="1"/>
  <c r="O3861" i="2"/>
  <c r="N3861" i="2"/>
  <c r="R3860" i="2"/>
  <c r="Q3860" i="2" a="1"/>
  <c r="Q3860" i="2" s="1"/>
  <c r="P3860" i="2" a="1"/>
  <c r="P3860" i="2" s="1"/>
  <c r="O3860" i="2"/>
  <c r="N3860" i="2"/>
  <c r="R3859" i="2"/>
  <c r="Q3859" i="2" a="1"/>
  <c r="Q3859" i="2" s="1"/>
  <c r="P3859" i="2" a="1"/>
  <c r="P3859" i="2" s="1"/>
  <c r="O3859" i="2"/>
  <c r="N3859" i="2"/>
  <c r="R3858" i="2"/>
  <c r="Q3858" i="2" a="1"/>
  <c r="Q3858" i="2" s="1"/>
  <c r="P3858" i="2" a="1"/>
  <c r="P3858" i="2" s="1"/>
  <c r="O3858" i="2"/>
  <c r="N3858" i="2"/>
  <c r="R3857" i="2"/>
  <c r="Q3857" i="2" a="1"/>
  <c r="Q3857" i="2" s="1"/>
  <c r="P3857" i="2" a="1"/>
  <c r="P3857" i="2" s="1"/>
  <c r="O3857" i="2"/>
  <c r="N3857" i="2"/>
  <c r="R3856" i="2"/>
  <c r="Q3856" i="2" a="1"/>
  <c r="Q3856" i="2" s="1"/>
  <c r="P3856" i="2" a="1"/>
  <c r="P3856" i="2" s="1"/>
  <c r="O3856" i="2"/>
  <c r="N3856" i="2"/>
  <c r="R3855" i="2"/>
  <c r="Q3855" i="2" a="1"/>
  <c r="Q3855" i="2" s="1"/>
  <c r="P3855" i="2" a="1"/>
  <c r="P3855" i="2" s="1"/>
  <c r="O3855" i="2"/>
  <c r="N3855" i="2"/>
  <c r="R3854" i="2"/>
  <c r="Q3854" i="2" a="1"/>
  <c r="Q3854" i="2" s="1"/>
  <c r="P3854" i="2" a="1"/>
  <c r="P3854" i="2" s="1"/>
  <c r="O3854" i="2"/>
  <c r="N3854" i="2"/>
  <c r="R3853" i="2"/>
  <c r="Q3853" i="2" a="1"/>
  <c r="Q3853" i="2" s="1"/>
  <c r="P3853" i="2" a="1"/>
  <c r="P3853" i="2" s="1"/>
  <c r="O3853" i="2"/>
  <c r="N3853" i="2"/>
  <c r="R3852" i="2"/>
  <c r="Q3852" i="2" a="1"/>
  <c r="Q3852" i="2" s="1"/>
  <c r="P3852" i="2" a="1"/>
  <c r="P3852" i="2" s="1"/>
  <c r="O3852" i="2"/>
  <c r="N3852" i="2"/>
  <c r="R3851" i="2"/>
  <c r="Q3851" i="2" a="1"/>
  <c r="Q3851" i="2" s="1"/>
  <c r="P3851" i="2" a="1"/>
  <c r="P3851" i="2" s="1"/>
  <c r="O3851" i="2"/>
  <c r="N3851" i="2"/>
  <c r="R3850" i="2"/>
  <c r="Q3850" i="2" a="1"/>
  <c r="Q3850" i="2" s="1"/>
  <c r="P3850" i="2" a="1"/>
  <c r="P3850" i="2" s="1"/>
  <c r="O3850" i="2"/>
  <c r="N3850" i="2"/>
  <c r="R3849" i="2"/>
  <c r="Q3849" i="2" a="1"/>
  <c r="Q3849" i="2" s="1"/>
  <c r="P3849" i="2" a="1"/>
  <c r="P3849" i="2" s="1"/>
  <c r="O3849" i="2"/>
  <c r="N3849" i="2"/>
  <c r="R3848" i="2"/>
  <c r="Q3848" i="2" a="1"/>
  <c r="Q3848" i="2" s="1"/>
  <c r="P3848" i="2" a="1"/>
  <c r="P3848" i="2" s="1"/>
  <c r="O3848" i="2"/>
  <c r="N3848" i="2"/>
  <c r="R3847" i="2"/>
  <c r="Q3847" i="2" a="1"/>
  <c r="Q3847" i="2" s="1"/>
  <c r="P3847" i="2" a="1"/>
  <c r="P3847" i="2" s="1"/>
  <c r="O3847" i="2"/>
  <c r="N3847" i="2"/>
  <c r="R3846" i="2"/>
  <c r="Q3846" i="2" a="1"/>
  <c r="Q3846" i="2" s="1"/>
  <c r="P3846" i="2" a="1"/>
  <c r="P3846" i="2" s="1"/>
  <c r="O3846" i="2"/>
  <c r="N3846" i="2"/>
  <c r="R3845" i="2"/>
  <c r="Q3845" i="2" a="1"/>
  <c r="Q3845" i="2" s="1"/>
  <c r="P3845" i="2" a="1"/>
  <c r="P3845" i="2" s="1"/>
  <c r="O3845" i="2"/>
  <c r="N3845" i="2"/>
  <c r="R3844" i="2"/>
  <c r="Q3844" i="2" a="1"/>
  <c r="Q3844" i="2" s="1"/>
  <c r="P3844" i="2" a="1"/>
  <c r="P3844" i="2" s="1"/>
  <c r="O3844" i="2"/>
  <c r="N3844" i="2"/>
  <c r="R3843" i="2"/>
  <c r="Q3843" i="2" a="1"/>
  <c r="Q3843" i="2" s="1"/>
  <c r="P3843" i="2" a="1"/>
  <c r="P3843" i="2" s="1"/>
  <c r="O3843" i="2"/>
  <c r="N3843" i="2"/>
  <c r="R3842" i="2"/>
  <c r="Q3842" i="2" a="1"/>
  <c r="Q3842" i="2" s="1"/>
  <c r="P3842" i="2" a="1"/>
  <c r="P3842" i="2" s="1"/>
  <c r="O3842" i="2"/>
  <c r="N3842" i="2"/>
  <c r="R3841" i="2"/>
  <c r="Q3841" i="2" a="1"/>
  <c r="Q3841" i="2" s="1"/>
  <c r="P3841" i="2" a="1"/>
  <c r="P3841" i="2" s="1"/>
  <c r="O3841" i="2"/>
  <c r="N3841" i="2"/>
  <c r="R3840" i="2"/>
  <c r="Q3840" i="2" a="1"/>
  <c r="Q3840" i="2" s="1"/>
  <c r="P3840" i="2" a="1"/>
  <c r="P3840" i="2" s="1"/>
  <c r="O3840" i="2"/>
  <c r="N3840" i="2"/>
  <c r="R3839" i="2"/>
  <c r="Q3839" i="2" a="1"/>
  <c r="Q3839" i="2" s="1"/>
  <c r="P3839" i="2" a="1"/>
  <c r="P3839" i="2" s="1"/>
  <c r="O3839" i="2"/>
  <c r="N3839" i="2"/>
  <c r="R3838" i="2"/>
  <c r="Q3838" i="2" a="1"/>
  <c r="Q3838" i="2" s="1"/>
  <c r="P3838" i="2" a="1"/>
  <c r="P3838" i="2" s="1"/>
  <c r="O3838" i="2"/>
  <c r="N3838" i="2"/>
  <c r="R3837" i="2"/>
  <c r="Q3837" i="2" a="1"/>
  <c r="Q3837" i="2" s="1"/>
  <c r="P3837" i="2" a="1"/>
  <c r="P3837" i="2" s="1"/>
  <c r="O3837" i="2"/>
  <c r="N3837" i="2"/>
  <c r="R3836" i="2"/>
  <c r="Q3836" i="2" a="1"/>
  <c r="Q3836" i="2" s="1"/>
  <c r="P3836" i="2" a="1"/>
  <c r="P3836" i="2" s="1"/>
  <c r="O3836" i="2"/>
  <c r="N3836" i="2"/>
  <c r="R3835" i="2"/>
  <c r="Q3835" i="2" a="1"/>
  <c r="Q3835" i="2" s="1"/>
  <c r="P3835" i="2" a="1"/>
  <c r="P3835" i="2" s="1"/>
  <c r="O3835" i="2"/>
  <c r="N3835" i="2"/>
  <c r="R3834" i="2"/>
  <c r="Q3834" i="2" a="1"/>
  <c r="Q3834" i="2" s="1"/>
  <c r="P3834" i="2" a="1"/>
  <c r="P3834" i="2" s="1"/>
  <c r="O3834" i="2"/>
  <c r="N3834" i="2"/>
  <c r="R3833" i="2"/>
  <c r="Q3833" i="2" a="1"/>
  <c r="Q3833" i="2" s="1"/>
  <c r="P3833" i="2" a="1"/>
  <c r="P3833" i="2" s="1"/>
  <c r="O3833" i="2"/>
  <c r="N3833" i="2"/>
  <c r="R3832" i="2"/>
  <c r="Q3832" i="2" a="1"/>
  <c r="Q3832" i="2" s="1"/>
  <c r="P3832" i="2" a="1"/>
  <c r="P3832" i="2" s="1"/>
  <c r="O3832" i="2"/>
  <c r="N3832" i="2"/>
  <c r="R3831" i="2"/>
  <c r="Q3831" i="2" a="1"/>
  <c r="Q3831" i="2" s="1"/>
  <c r="P3831" i="2" a="1"/>
  <c r="P3831" i="2" s="1"/>
  <c r="O3831" i="2"/>
  <c r="N3831" i="2"/>
  <c r="R3830" i="2"/>
  <c r="Q3830" i="2" a="1"/>
  <c r="Q3830" i="2" s="1"/>
  <c r="P3830" i="2" a="1"/>
  <c r="P3830" i="2" s="1"/>
  <c r="O3830" i="2"/>
  <c r="N3830" i="2"/>
  <c r="R3829" i="2"/>
  <c r="Q3829" i="2" a="1"/>
  <c r="Q3829" i="2" s="1"/>
  <c r="P3829" i="2" a="1"/>
  <c r="P3829" i="2" s="1"/>
  <c r="O3829" i="2"/>
  <c r="N3829" i="2"/>
  <c r="R3828" i="2"/>
  <c r="Q3828" i="2" a="1"/>
  <c r="Q3828" i="2" s="1"/>
  <c r="P3828" i="2" a="1"/>
  <c r="P3828" i="2" s="1"/>
  <c r="O3828" i="2"/>
  <c r="N3828" i="2"/>
  <c r="R3827" i="2"/>
  <c r="Q3827" i="2" a="1"/>
  <c r="Q3827" i="2" s="1"/>
  <c r="P3827" i="2" a="1"/>
  <c r="P3827" i="2" s="1"/>
  <c r="O3827" i="2"/>
  <c r="N3827" i="2"/>
  <c r="R3826" i="2"/>
  <c r="Q3826" i="2" a="1"/>
  <c r="Q3826" i="2" s="1"/>
  <c r="P3826" i="2" a="1"/>
  <c r="P3826" i="2" s="1"/>
  <c r="O3826" i="2"/>
  <c r="N3826" i="2"/>
  <c r="R3825" i="2"/>
  <c r="Q3825" i="2" a="1"/>
  <c r="Q3825" i="2" s="1"/>
  <c r="P3825" i="2" a="1"/>
  <c r="P3825" i="2" s="1"/>
  <c r="O3825" i="2"/>
  <c r="N3825" i="2"/>
  <c r="R3824" i="2"/>
  <c r="Q3824" i="2" a="1"/>
  <c r="Q3824" i="2" s="1"/>
  <c r="P3824" i="2" a="1"/>
  <c r="P3824" i="2" s="1"/>
  <c r="O3824" i="2"/>
  <c r="N3824" i="2"/>
  <c r="R3823" i="2"/>
  <c r="Q3823" i="2" a="1"/>
  <c r="Q3823" i="2" s="1"/>
  <c r="P3823" i="2" a="1"/>
  <c r="P3823" i="2" s="1"/>
  <c r="O3823" i="2"/>
  <c r="N3823" i="2"/>
  <c r="R3822" i="2"/>
  <c r="Q3822" i="2" a="1"/>
  <c r="Q3822" i="2" s="1"/>
  <c r="P3822" i="2" a="1"/>
  <c r="P3822" i="2" s="1"/>
  <c r="O3822" i="2"/>
  <c r="N3822" i="2"/>
  <c r="R3821" i="2"/>
  <c r="Q3821" i="2" a="1"/>
  <c r="Q3821" i="2" s="1"/>
  <c r="P3821" i="2" a="1"/>
  <c r="P3821" i="2" s="1"/>
  <c r="O3821" i="2"/>
  <c r="N3821" i="2"/>
  <c r="R3820" i="2"/>
  <c r="Q3820" i="2" a="1"/>
  <c r="Q3820" i="2" s="1"/>
  <c r="P3820" i="2" a="1"/>
  <c r="P3820" i="2" s="1"/>
  <c r="O3820" i="2"/>
  <c r="N3820" i="2"/>
  <c r="R3819" i="2"/>
  <c r="Q3819" i="2" a="1"/>
  <c r="Q3819" i="2" s="1"/>
  <c r="P3819" i="2" a="1"/>
  <c r="P3819" i="2" s="1"/>
  <c r="O3819" i="2"/>
  <c r="N3819" i="2"/>
  <c r="R3818" i="2"/>
  <c r="Q3818" i="2" a="1"/>
  <c r="Q3818" i="2" s="1"/>
  <c r="P3818" i="2" a="1"/>
  <c r="P3818" i="2" s="1"/>
  <c r="O3818" i="2"/>
  <c r="N3818" i="2"/>
  <c r="R3817" i="2"/>
  <c r="Q3817" i="2" a="1"/>
  <c r="Q3817" i="2" s="1"/>
  <c r="P3817" i="2" a="1"/>
  <c r="P3817" i="2" s="1"/>
  <c r="O3817" i="2"/>
  <c r="N3817" i="2"/>
  <c r="R3816" i="2"/>
  <c r="Q3816" i="2" a="1"/>
  <c r="Q3816" i="2" s="1"/>
  <c r="P3816" i="2" a="1"/>
  <c r="P3816" i="2" s="1"/>
  <c r="O3816" i="2"/>
  <c r="N3816" i="2"/>
  <c r="R3815" i="2"/>
  <c r="Q3815" i="2" a="1"/>
  <c r="Q3815" i="2" s="1"/>
  <c r="P3815" i="2" a="1"/>
  <c r="P3815" i="2" s="1"/>
  <c r="O3815" i="2"/>
  <c r="N3815" i="2"/>
  <c r="R3814" i="2"/>
  <c r="Q3814" i="2" a="1"/>
  <c r="Q3814" i="2" s="1"/>
  <c r="P3814" i="2" a="1"/>
  <c r="P3814" i="2" s="1"/>
  <c r="O3814" i="2"/>
  <c r="N3814" i="2"/>
  <c r="R3813" i="2"/>
  <c r="Q3813" i="2" a="1"/>
  <c r="Q3813" i="2" s="1"/>
  <c r="P3813" i="2" a="1"/>
  <c r="P3813" i="2" s="1"/>
  <c r="O3813" i="2"/>
  <c r="N3813" i="2"/>
  <c r="R3812" i="2"/>
  <c r="Q3812" i="2" a="1"/>
  <c r="Q3812" i="2" s="1"/>
  <c r="P3812" i="2" a="1"/>
  <c r="P3812" i="2" s="1"/>
  <c r="O3812" i="2"/>
  <c r="N3812" i="2"/>
  <c r="R3811" i="2"/>
  <c r="Q3811" i="2" a="1"/>
  <c r="Q3811" i="2" s="1"/>
  <c r="P3811" i="2" a="1"/>
  <c r="P3811" i="2" s="1"/>
  <c r="O3811" i="2"/>
  <c r="N3811" i="2"/>
  <c r="R3810" i="2"/>
  <c r="Q3810" i="2" a="1"/>
  <c r="Q3810" i="2" s="1"/>
  <c r="P3810" i="2" a="1"/>
  <c r="P3810" i="2" s="1"/>
  <c r="O3810" i="2"/>
  <c r="N3810" i="2"/>
  <c r="R3809" i="2"/>
  <c r="Q3809" i="2" a="1"/>
  <c r="Q3809" i="2" s="1"/>
  <c r="P3809" i="2" a="1"/>
  <c r="P3809" i="2" s="1"/>
  <c r="O3809" i="2"/>
  <c r="N3809" i="2"/>
  <c r="R3808" i="2"/>
  <c r="Q3808" i="2" a="1"/>
  <c r="Q3808" i="2" s="1"/>
  <c r="P3808" i="2" a="1"/>
  <c r="P3808" i="2" s="1"/>
  <c r="O3808" i="2"/>
  <c r="N3808" i="2"/>
  <c r="R3807" i="2"/>
  <c r="Q3807" i="2" a="1"/>
  <c r="Q3807" i="2" s="1"/>
  <c r="P3807" i="2" a="1"/>
  <c r="P3807" i="2" s="1"/>
  <c r="O3807" i="2"/>
  <c r="N3807" i="2"/>
  <c r="R3806" i="2"/>
  <c r="Q3806" i="2" a="1"/>
  <c r="Q3806" i="2" s="1"/>
  <c r="P3806" i="2" a="1"/>
  <c r="P3806" i="2" s="1"/>
  <c r="O3806" i="2"/>
  <c r="N3806" i="2"/>
  <c r="R3805" i="2"/>
  <c r="Q3805" i="2" a="1"/>
  <c r="Q3805" i="2" s="1"/>
  <c r="P3805" i="2" a="1"/>
  <c r="P3805" i="2" s="1"/>
  <c r="O3805" i="2"/>
  <c r="N3805" i="2"/>
  <c r="R3804" i="2"/>
  <c r="Q3804" i="2" a="1"/>
  <c r="Q3804" i="2" s="1"/>
  <c r="P3804" i="2" a="1"/>
  <c r="P3804" i="2" s="1"/>
  <c r="O3804" i="2"/>
  <c r="N3804" i="2"/>
  <c r="R3803" i="2"/>
  <c r="Q3803" i="2" a="1"/>
  <c r="Q3803" i="2" s="1"/>
  <c r="P3803" i="2" a="1"/>
  <c r="P3803" i="2" s="1"/>
  <c r="O3803" i="2"/>
  <c r="N3803" i="2"/>
  <c r="R3802" i="2"/>
  <c r="Q3802" i="2" a="1"/>
  <c r="Q3802" i="2" s="1"/>
  <c r="P3802" i="2" a="1"/>
  <c r="P3802" i="2" s="1"/>
  <c r="O3802" i="2"/>
  <c r="N3802" i="2"/>
  <c r="R3801" i="2"/>
  <c r="Q3801" i="2" a="1"/>
  <c r="Q3801" i="2" s="1"/>
  <c r="P3801" i="2" a="1"/>
  <c r="P3801" i="2" s="1"/>
  <c r="O3801" i="2"/>
  <c r="N3801" i="2"/>
  <c r="R3800" i="2"/>
  <c r="Q3800" i="2" a="1"/>
  <c r="Q3800" i="2" s="1"/>
  <c r="P3800" i="2" a="1"/>
  <c r="P3800" i="2" s="1"/>
  <c r="O3800" i="2"/>
  <c r="N3800" i="2"/>
  <c r="R3799" i="2"/>
  <c r="Q3799" i="2" a="1"/>
  <c r="Q3799" i="2" s="1"/>
  <c r="P3799" i="2" a="1"/>
  <c r="P3799" i="2" s="1"/>
  <c r="O3799" i="2"/>
  <c r="N3799" i="2"/>
  <c r="R3798" i="2"/>
  <c r="Q3798" i="2" a="1"/>
  <c r="Q3798" i="2" s="1"/>
  <c r="P3798" i="2" a="1"/>
  <c r="P3798" i="2" s="1"/>
  <c r="O3798" i="2"/>
  <c r="N3798" i="2"/>
  <c r="R3797" i="2"/>
  <c r="Q3797" i="2" a="1"/>
  <c r="Q3797" i="2" s="1"/>
  <c r="P3797" i="2" a="1"/>
  <c r="P3797" i="2" s="1"/>
  <c r="O3797" i="2"/>
  <c r="N3797" i="2"/>
  <c r="R3796" i="2"/>
  <c r="Q3796" i="2" a="1"/>
  <c r="Q3796" i="2" s="1"/>
  <c r="P3796" i="2" a="1"/>
  <c r="P3796" i="2" s="1"/>
  <c r="O3796" i="2"/>
  <c r="N3796" i="2"/>
  <c r="R3795" i="2"/>
  <c r="Q3795" i="2" a="1"/>
  <c r="Q3795" i="2" s="1"/>
  <c r="P3795" i="2" a="1"/>
  <c r="P3795" i="2" s="1"/>
  <c r="O3795" i="2"/>
  <c r="N3795" i="2"/>
  <c r="R3794" i="2"/>
  <c r="Q3794" i="2" a="1"/>
  <c r="Q3794" i="2" s="1"/>
  <c r="P3794" i="2" a="1"/>
  <c r="P3794" i="2" s="1"/>
  <c r="O3794" i="2"/>
  <c r="N3794" i="2"/>
  <c r="R3793" i="2"/>
  <c r="Q3793" i="2" a="1"/>
  <c r="Q3793" i="2" s="1"/>
  <c r="P3793" i="2" a="1"/>
  <c r="P3793" i="2" s="1"/>
  <c r="O3793" i="2"/>
  <c r="N3793" i="2"/>
  <c r="R3792" i="2"/>
  <c r="Q3792" i="2" a="1"/>
  <c r="Q3792" i="2" s="1"/>
  <c r="P3792" i="2" a="1"/>
  <c r="P3792" i="2" s="1"/>
  <c r="O3792" i="2"/>
  <c r="N3792" i="2"/>
  <c r="R3791" i="2"/>
  <c r="Q3791" i="2" a="1"/>
  <c r="Q3791" i="2" s="1"/>
  <c r="P3791" i="2" a="1"/>
  <c r="P3791" i="2" s="1"/>
  <c r="O3791" i="2"/>
  <c r="N3791" i="2"/>
  <c r="R3790" i="2"/>
  <c r="Q3790" i="2" a="1"/>
  <c r="Q3790" i="2" s="1"/>
  <c r="P3790" i="2" a="1"/>
  <c r="P3790" i="2" s="1"/>
  <c r="O3790" i="2"/>
  <c r="N3790" i="2"/>
  <c r="R3789" i="2"/>
  <c r="Q3789" i="2" a="1"/>
  <c r="Q3789" i="2" s="1"/>
  <c r="P3789" i="2" a="1"/>
  <c r="P3789" i="2" s="1"/>
  <c r="O3789" i="2"/>
  <c r="N3789" i="2"/>
  <c r="R3788" i="2"/>
  <c r="Q3788" i="2" a="1"/>
  <c r="Q3788" i="2" s="1"/>
  <c r="P3788" i="2" a="1"/>
  <c r="P3788" i="2" s="1"/>
  <c r="O3788" i="2"/>
  <c r="N3788" i="2"/>
  <c r="R3787" i="2"/>
  <c r="Q3787" i="2" a="1"/>
  <c r="Q3787" i="2" s="1"/>
  <c r="P3787" i="2" a="1"/>
  <c r="P3787" i="2" s="1"/>
  <c r="O3787" i="2"/>
  <c r="N3787" i="2"/>
  <c r="R3786" i="2"/>
  <c r="Q3786" i="2" a="1"/>
  <c r="Q3786" i="2" s="1"/>
  <c r="P3786" i="2" a="1"/>
  <c r="P3786" i="2" s="1"/>
  <c r="O3786" i="2"/>
  <c r="N3786" i="2"/>
  <c r="R3785" i="2"/>
  <c r="Q3785" i="2" a="1"/>
  <c r="Q3785" i="2" s="1"/>
  <c r="P3785" i="2" a="1"/>
  <c r="P3785" i="2" s="1"/>
  <c r="O3785" i="2"/>
  <c r="N3785" i="2"/>
  <c r="R3784" i="2"/>
  <c r="Q3784" i="2" a="1"/>
  <c r="Q3784" i="2" s="1"/>
  <c r="P3784" i="2" a="1"/>
  <c r="P3784" i="2" s="1"/>
  <c r="O3784" i="2"/>
  <c r="N3784" i="2"/>
  <c r="R3783" i="2"/>
  <c r="Q3783" i="2" a="1"/>
  <c r="Q3783" i="2" s="1"/>
  <c r="P3783" i="2" a="1"/>
  <c r="P3783" i="2" s="1"/>
  <c r="O3783" i="2"/>
  <c r="N3783" i="2"/>
  <c r="R3782" i="2"/>
  <c r="Q3782" i="2" a="1"/>
  <c r="Q3782" i="2" s="1"/>
  <c r="P3782" i="2" a="1"/>
  <c r="P3782" i="2" s="1"/>
  <c r="O3782" i="2"/>
  <c r="N3782" i="2"/>
  <c r="R3781" i="2"/>
  <c r="Q3781" i="2" a="1"/>
  <c r="Q3781" i="2" s="1"/>
  <c r="P3781" i="2" a="1"/>
  <c r="P3781" i="2" s="1"/>
  <c r="O3781" i="2"/>
  <c r="N3781" i="2"/>
  <c r="R3780" i="2"/>
  <c r="Q3780" i="2" a="1"/>
  <c r="Q3780" i="2" s="1"/>
  <c r="P3780" i="2" a="1"/>
  <c r="P3780" i="2" s="1"/>
  <c r="O3780" i="2"/>
  <c r="N3780" i="2"/>
  <c r="R3779" i="2"/>
  <c r="Q3779" i="2" a="1"/>
  <c r="Q3779" i="2" s="1"/>
  <c r="P3779" i="2" a="1"/>
  <c r="P3779" i="2" s="1"/>
  <c r="O3779" i="2"/>
  <c r="N3779" i="2"/>
  <c r="R3778" i="2"/>
  <c r="Q3778" i="2" a="1"/>
  <c r="Q3778" i="2" s="1"/>
  <c r="P3778" i="2" a="1"/>
  <c r="P3778" i="2" s="1"/>
  <c r="O3778" i="2"/>
  <c r="N3778" i="2"/>
  <c r="R3777" i="2"/>
  <c r="Q3777" i="2" a="1"/>
  <c r="Q3777" i="2" s="1"/>
  <c r="P3777" i="2" a="1"/>
  <c r="P3777" i="2" s="1"/>
  <c r="O3777" i="2"/>
  <c r="N3777" i="2"/>
  <c r="R3776" i="2"/>
  <c r="Q3776" i="2" a="1"/>
  <c r="Q3776" i="2" s="1"/>
  <c r="P3776" i="2" a="1"/>
  <c r="P3776" i="2" s="1"/>
  <c r="O3776" i="2"/>
  <c r="N3776" i="2"/>
  <c r="R3775" i="2"/>
  <c r="Q3775" i="2" a="1"/>
  <c r="Q3775" i="2" s="1"/>
  <c r="P3775" i="2" a="1"/>
  <c r="P3775" i="2" s="1"/>
  <c r="O3775" i="2"/>
  <c r="N3775" i="2"/>
  <c r="R3774" i="2"/>
  <c r="Q3774" i="2" a="1"/>
  <c r="Q3774" i="2" s="1"/>
  <c r="P3774" i="2" a="1"/>
  <c r="P3774" i="2" s="1"/>
  <c r="O3774" i="2"/>
  <c r="N3774" i="2"/>
  <c r="R3773" i="2"/>
  <c r="Q3773" i="2" a="1"/>
  <c r="Q3773" i="2" s="1"/>
  <c r="P3773" i="2" a="1"/>
  <c r="P3773" i="2" s="1"/>
  <c r="O3773" i="2"/>
  <c r="N3773" i="2"/>
  <c r="R3772" i="2"/>
  <c r="Q3772" i="2" a="1"/>
  <c r="Q3772" i="2" s="1"/>
  <c r="P3772" i="2" a="1"/>
  <c r="P3772" i="2" s="1"/>
  <c r="O3772" i="2"/>
  <c r="N3772" i="2"/>
  <c r="R3771" i="2"/>
  <c r="Q3771" i="2" a="1"/>
  <c r="Q3771" i="2" s="1"/>
  <c r="P3771" i="2" a="1"/>
  <c r="P3771" i="2" s="1"/>
  <c r="O3771" i="2"/>
  <c r="N3771" i="2"/>
  <c r="R3770" i="2"/>
  <c r="Q3770" i="2" a="1"/>
  <c r="Q3770" i="2" s="1"/>
  <c r="P3770" i="2" a="1"/>
  <c r="P3770" i="2" s="1"/>
  <c r="O3770" i="2"/>
  <c r="N3770" i="2"/>
  <c r="R3769" i="2"/>
  <c r="Q3769" i="2" a="1"/>
  <c r="Q3769" i="2" s="1"/>
  <c r="P3769" i="2" a="1"/>
  <c r="P3769" i="2" s="1"/>
  <c r="O3769" i="2"/>
  <c r="N3769" i="2"/>
  <c r="R3768" i="2"/>
  <c r="Q3768" i="2" a="1"/>
  <c r="Q3768" i="2" s="1"/>
  <c r="P3768" i="2" a="1"/>
  <c r="P3768" i="2" s="1"/>
  <c r="O3768" i="2"/>
  <c r="N3768" i="2"/>
  <c r="R3767" i="2"/>
  <c r="Q3767" i="2" a="1"/>
  <c r="Q3767" i="2" s="1"/>
  <c r="P3767" i="2" a="1"/>
  <c r="P3767" i="2" s="1"/>
  <c r="O3767" i="2"/>
  <c r="N3767" i="2"/>
  <c r="R3766" i="2"/>
  <c r="Q3766" i="2" a="1"/>
  <c r="Q3766" i="2" s="1"/>
  <c r="P3766" i="2" a="1"/>
  <c r="P3766" i="2" s="1"/>
  <c r="O3766" i="2"/>
  <c r="N3766" i="2"/>
  <c r="R3765" i="2"/>
  <c r="Q3765" i="2" a="1"/>
  <c r="Q3765" i="2" s="1"/>
  <c r="P3765" i="2" a="1"/>
  <c r="P3765" i="2" s="1"/>
  <c r="O3765" i="2"/>
  <c r="N3765" i="2"/>
  <c r="R3764" i="2"/>
  <c r="Q3764" i="2" a="1"/>
  <c r="Q3764" i="2" s="1"/>
  <c r="P3764" i="2" a="1"/>
  <c r="P3764" i="2" s="1"/>
  <c r="O3764" i="2"/>
  <c r="N3764" i="2"/>
  <c r="R3763" i="2"/>
  <c r="Q3763" i="2" a="1"/>
  <c r="Q3763" i="2" s="1"/>
  <c r="P3763" i="2" a="1"/>
  <c r="P3763" i="2" s="1"/>
  <c r="O3763" i="2"/>
  <c r="N3763" i="2"/>
  <c r="R3762" i="2"/>
  <c r="Q3762" i="2" a="1"/>
  <c r="Q3762" i="2" s="1"/>
  <c r="P3762" i="2" a="1"/>
  <c r="P3762" i="2" s="1"/>
  <c r="O3762" i="2"/>
  <c r="N3762" i="2"/>
  <c r="R3761" i="2"/>
  <c r="Q3761" i="2" a="1"/>
  <c r="Q3761" i="2" s="1"/>
  <c r="P3761" i="2" a="1"/>
  <c r="P3761" i="2" s="1"/>
  <c r="O3761" i="2"/>
  <c r="N3761" i="2"/>
  <c r="R3760" i="2"/>
  <c r="Q3760" i="2" a="1"/>
  <c r="Q3760" i="2" s="1"/>
  <c r="P3760" i="2" a="1"/>
  <c r="P3760" i="2" s="1"/>
  <c r="O3760" i="2"/>
  <c r="N3760" i="2"/>
  <c r="R3759" i="2"/>
  <c r="Q3759" i="2" a="1"/>
  <c r="Q3759" i="2" s="1"/>
  <c r="P3759" i="2" a="1"/>
  <c r="P3759" i="2" s="1"/>
  <c r="O3759" i="2"/>
  <c r="N3759" i="2"/>
  <c r="R3758" i="2"/>
  <c r="Q3758" i="2" a="1"/>
  <c r="Q3758" i="2" s="1"/>
  <c r="P3758" i="2" a="1"/>
  <c r="P3758" i="2" s="1"/>
  <c r="O3758" i="2"/>
  <c r="N3758" i="2"/>
  <c r="R3757" i="2"/>
  <c r="Q3757" i="2" a="1"/>
  <c r="Q3757" i="2" s="1"/>
  <c r="P3757" i="2" a="1"/>
  <c r="P3757" i="2" s="1"/>
  <c r="O3757" i="2"/>
  <c r="N3757" i="2"/>
  <c r="R3756" i="2"/>
  <c r="Q3756" i="2" a="1"/>
  <c r="Q3756" i="2" s="1"/>
  <c r="P3756" i="2" a="1"/>
  <c r="P3756" i="2" s="1"/>
  <c r="O3756" i="2"/>
  <c r="N3756" i="2"/>
  <c r="R3755" i="2"/>
  <c r="Q3755" i="2" a="1"/>
  <c r="Q3755" i="2" s="1"/>
  <c r="P3755" i="2" a="1"/>
  <c r="P3755" i="2" s="1"/>
  <c r="O3755" i="2"/>
  <c r="N3755" i="2"/>
  <c r="R3754" i="2"/>
  <c r="Q3754" i="2" a="1"/>
  <c r="Q3754" i="2" s="1"/>
  <c r="P3754" i="2" a="1"/>
  <c r="P3754" i="2" s="1"/>
  <c r="O3754" i="2"/>
  <c r="N3754" i="2"/>
  <c r="R3753" i="2"/>
  <c r="Q3753" i="2" a="1"/>
  <c r="Q3753" i="2" s="1"/>
  <c r="P3753" i="2" a="1"/>
  <c r="P3753" i="2" s="1"/>
  <c r="O3753" i="2"/>
  <c r="N3753" i="2"/>
  <c r="R3752" i="2"/>
  <c r="Q3752" i="2" a="1"/>
  <c r="Q3752" i="2" s="1"/>
  <c r="P3752" i="2" a="1"/>
  <c r="P3752" i="2" s="1"/>
  <c r="O3752" i="2"/>
  <c r="N3752" i="2"/>
  <c r="R3751" i="2"/>
  <c r="Q3751" i="2" a="1"/>
  <c r="Q3751" i="2" s="1"/>
  <c r="P3751" i="2" a="1"/>
  <c r="P3751" i="2" s="1"/>
  <c r="O3751" i="2"/>
  <c r="N3751" i="2"/>
  <c r="R3750" i="2"/>
  <c r="Q3750" i="2" a="1"/>
  <c r="Q3750" i="2" s="1"/>
  <c r="P3750" i="2" a="1"/>
  <c r="P3750" i="2" s="1"/>
  <c r="O3750" i="2"/>
  <c r="N3750" i="2"/>
  <c r="R3749" i="2"/>
  <c r="Q3749" i="2" a="1"/>
  <c r="Q3749" i="2" s="1"/>
  <c r="P3749" i="2" a="1"/>
  <c r="P3749" i="2" s="1"/>
  <c r="O3749" i="2"/>
  <c r="N3749" i="2"/>
  <c r="R3748" i="2"/>
  <c r="Q3748" i="2" a="1"/>
  <c r="Q3748" i="2" s="1"/>
  <c r="P3748" i="2" a="1"/>
  <c r="P3748" i="2" s="1"/>
  <c r="O3748" i="2"/>
  <c r="N3748" i="2"/>
  <c r="R3747" i="2"/>
  <c r="Q3747" i="2" a="1"/>
  <c r="Q3747" i="2" s="1"/>
  <c r="P3747" i="2" a="1"/>
  <c r="P3747" i="2" s="1"/>
  <c r="O3747" i="2"/>
  <c r="N3747" i="2"/>
  <c r="R3746" i="2"/>
  <c r="Q3746" i="2" a="1"/>
  <c r="Q3746" i="2" s="1"/>
  <c r="P3746" i="2" a="1"/>
  <c r="P3746" i="2" s="1"/>
  <c r="O3746" i="2"/>
  <c r="N3746" i="2"/>
  <c r="R3745" i="2"/>
  <c r="Q3745" i="2" a="1"/>
  <c r="Q3745" i="2" s="1"/>
  <c r="P3745" i="2" a="1"/>
  <c r="P3745" i="2" s="1"/>
  <c r="O3745" i="2"/>
  <c r="N3745" i="2"/>
  <c r="R3744" i="2"/>
  <c r="Q3744" i="2" a="1"/>
  <c r="Q3744" i="2" s="1"/>
  <c r="P3744" i="2" a="1"/>
  <c r="P3744" i="2" s="1"/>
  <c r="O3744" i="2"/>
  <c r="N3744" i="2"/>
  <c r="R3743" i="2"/>
  <c r="Q3743" i="2" a="1"/>
  <c r="Q3743" i="2" s="1"/>
  <c r="P3743" i="2" a="1"/>
  <c r="P3743" i="2" s="1"/>
  <c r="O3743" i="2"/>
  <c r="N3743" i="2"/>
  <c r="R3742" i="2"/>
  <c r="Q3742" i="2" a="1"/>
  <c r="Q3742" i="2" s="1"/>
  <c r="P3742" i="2" a="1"/>
  <c r="P3742" i="2" s="1"/>
  <c r="O3742" i="2"/>
  <c r="N3742" i="2"/>
  <c r="R3741" i="2"/>
  <c r="Q3741" i="2" a="1"/>
  <c r="Q3741" i="2" s="1"/>
  <c r="P3741" i="2" a="1"/>
  <c r="P3741" i="2" s="1"/>
  <c r="O3741" i="2"/>
  <c r="N3741" i="2"/>
  <c r="R3740" i="2"/>
  <c r="Q3740" i="2" a="1"/>
  <c r="Q3740" i="2" s="1"/>
  <c r="P3740" i="2" a="1"/>
  <c r="P3740" i="2" s="1"/>
  <c r="O3740" i="2"/>
  <c r="N3740" i="2"/>
  <c r="R3739" i="2"/>
  <c r="Q3739" i="2" a="1"/>
  <c r="Q3739" i="2" s="1"/>
  <c r="P3739" i="2" a="1"/>
  <c r="P3739" i="2" s="1"/>
  <c r="O3739" i="2"/>
  <c r="N3739" i="2"/>
  <c r="R3738" i="2"/>
  <c r="Q3738" i="2" a="1"/>
  <c r="Q3738" i="2" s="1"/>
  <c r="P3738" i="2" a="1"/>
  <c r="P3738" i="2" s="1"/>
  <c r="O3738" i="2"/>
  <c r="N3738" i="2"/>
  <c r="R3737" i="2"/>
  <c r="Q3737" i="2" a="1"/>
  <c r="Q3737" i="2" s="1"/>
  <c r="P3737" i="2" a="1"/>
  <c r="P3737" i="2" s="1"/>
  <c r="O3737" i="2"/>
  <c r="N3737" i="2"/>
  <c r="R3736" i="2"/>
  <c r="Q3736" i="2" a="1"/>
  <c r="Q3736" i="2" s="1"/>
  <c r="P3736" i="2" a="1"/>
  <c r="P3736" i="2" s="1"/>
  <c r="O3736" i="2"/>
  <c r="N3736" i="2"/>
  <c r="R3735" i="2"/>
  <c r="Q3735" i="2" a="1"/>
  <c r="Q3735" i="2" s="1"/>
  <c r="P3735" i="2" a="1"/>
  <c r="P3735" i="2" s="1"/>
  <c r="O3735" i="2"/>
  <c r="N3735" i="2"/>
  <c r="R3734" i="2"/>
  <c r="Q3734" i="2" a="1"/>
  <c r="Q3734" i="2" s="1"/>
  <c r="P3734" i="2" a="1"/>
  <c r="P3734" i="2" s="1"/>
  <c r="O3734" i="2"/>
  <c r="N3734" i="2"/>
  <c r="R3733" i="2"/>
  <c r="Q3733" i="2" a="1"/>
  <c r="Q3733" i="2" s="1"/>
  <c r="P3733" i="2" a="1"/>
  <c r="P3733" i="2" s="1"/>
  <c r="O3733" i="2"/>
  <c r="N3733" i="2"/>
  <c r="R3732" i="2"/>
  <c r="Q3732" i="2" a="1"/>
  <c r="Q3732" i="2" s="1"/>
  <c r="P3732" i="2" a="1"/>
  <c r="P3732" i="2" s="1"/>
  <c r="O3732" i="2"/>
  <c r="N3732" i="2"/>
  <c r="R3731" i="2"/>
  <c r="Q3731" i="2" a="1"/>
  <c r="Q3731" i="2" s="1"/>
  <c r="P3731" i="2" a="1"/>
  <c r="P3731" i="2" s="1"/>
  <c r="O3731" i="2"/>
  <c r="N3731" i="2"/>
  <c r="R3730" i="2"/>
  <c r="Q3730" i="2" a="1"/>
  <c r="Q3730" i="2" s="1"/>
  <c r="P3730" i="2" a="1"/>
  <c r="P3730" i="2" s="1"/>
  <c r="O3730" i="2"/>
  <c r="N3730" i="2"/>
  <c r="R3729" i="2"/>
  <c r="Q3729" i="2" a="1"/>
  <c r="Q3729" i="2" s="1"/>
  <c r="P3729" i="2" a="1"/>
  <c r="P3729" i="2" s="1"/>
  <c r="O3729" i="2"/>
  <c r="N3729" i="2"/>
  <c r="R3728" i="2"/>
  <c r="Q3728" i="2" a="1"/>
  <c r="Q3728" i="2" s="1"/>
  <c r="P3728" i="2" a="1"/>
  <c r="P3728" i="2" s="1"/>
  <c r="O3728" i="2"/>
  <c r="N3728" i="2"/>
  <c r="R3727" i="2"/>
  <c r="Q3727" i="2" a="1"/>
  <c r="Q3727" i="2" s="1"/>
  <c r="P3727" i="2" a="1"/>
  <c r="P3727" i="2" s="1"/>
  <c r="O3727" i="2"/>
  <c r="N3727" i="2"/>
  <c r="R3726" i="2"/>
  <c r="Q3726" i="2" a="1"/>
  <c r="Q3726" i="2" s="1"/>
  <c r="P3726" i="2" a="1"/>
  <c r="P3726" i="2" s="1"/>
  <c r="O3726" i="2"/>
  <c r="N3726" i="2"/>
  <c r="R3725" i="2"/>
  <c r="Q3725" i="2" a="1"/>
  <c r="Q3725" i="2" s="1"/>
  <c r="P3725" i="2" a="1"/>
  <c r="P3725" i="2" s="1"/>
  <c r="O3725" i="2"/>
  <c r="N3725" i="2"/>
  <c r="R3724" i="2"/>
  <c r="Q3724" i="2" a="1"/>
  <c r="Q3724" i="2" s="1"/>
  <c r="P3724" i="2" a="1"/>
  <c r="P3724" i="2" s="1"/>
  <c r="O3724" i="2"/>
  <c r="N3724" i="2"/>
  <c r="R3723" i="2"/>
  <c r="Q3723" i="2" a="1"/>
  <c r="Q3723" i="2" s="1"/>
  <c r="P3723" i="2" a="1"/>
  <c r="P3723" i="2" s="1"/>
  <c r="O3723" i="2"/>
  <c r="N3723" i="2"/>
  <c r="R3722" i="2"/>
  <c r="Q3722" i="2" a="1"/>
  <c r="Q3722" i="2" s="1"/>
  <c r="P3722" i="2" a="1"/>
  <c r="P3722" i="2" s="1"/>
  <c r="O3722" i="2"/>
  <c r="N3722" i="2"/>
  <c r="R3721" i="2"/>
  <c r="Q3721" i="2" a="1"/>
  <c r="Q3721" i="2" s="1"/>
  <c r="P3721" i="2" a="1"/>
  <c r="P3721" i="2" s="1"/>
  <c r="O3721" i="2"/>
  <c r="N3721" i="2"/>
  <c r="R3720" i="2"/>
  <c r="Q3720" i="2" a="1"/>
  <c r="Q3720" i="2" s="1"/>
  <c r="P3720" i="2" a="1"/>
  <c r="P3720" i="2" s="1"/>
  <c r="O3720" i="2"/>
  <c r="N3720" i="2"/>
  <c r="R3719" i="2"/>
  <c r="Q3719" i="2" a="1"/>
  <c r="Q3719" i="2" s="1"/>
  <c r="P3719" i="2" a="1"/>
  <c r="P3719" i="2" s="1"/>
  <c r="O3719" i="2"/>
  <c r="N3719" i="2"/>
  <c r="R3718" i="2"/>
  <c r="Q3718" i="2" a="1"/>
  <c r="Q3718" i="2" s="1"/>
  <c r="P3718" i="2" a="1"/>
  <c r="P3718" i="2" s="1"/>
  <c r="O3718" i="2"/>
  <c r="N3718" i="2"/>
  <c r="R3717" i="2"/>
  <c r="Q3717" i="2" a="1"/>
  <c r="Q3717" i="2" s="1"/>
  <c r="P3717" i="2" a="1"/>
  <c r="P3717" i="2" s="1"/>
  <c r="O3717" i="2"/>
  <c r="N3717" i="2"/>
  <c r="R3716" i="2"/>
  <c r="Q3716" i="2" a="1"/>
  <c r="Q3716" i="2" s="1"/>
  <c r="P3716" i="2" a="1"/>
  <c r="P3716" i="2" s="1"/>
  <c r="O3716" i="2"/>
  <c r="N3716" i="2"/>
  <c r="R3715" i="2"/>
  <c r="Q3715" i="2" a="1"/>
  <c r="Q3715" i="2" s="1"/>
  <c r="P3715" i="2" a="1"/>
  <c r="P3715" i="2" s="1"/>
  <c r="O3715" i="2"/>
  <c r="N3715" i="2"/>
  <c r="R3714" i="2"/>
  <c r="Q3714" i="2" a="1"/>
  <c r="Q3714" i="2" s="1"/>
  <c r="P3714" i="2" a="1"/>
  <c r="P3714" i="2" s="1"/>
  <c r="O3714" i="2"/>
  <c r="N3714" i="2"/>
  <c r="R3713" i="2"/>
  <c r="Q3713" i="2" a="1"/>
  <c r="Q3713" i="2" s="1"/>
  <c r="P3713" i="2" a="1"/>
  <c r="P3713" i="2" s="1"/>
  <c r="O3713" i="2"/>
  <c r="N3713" i="2"/>
  <c r="R3712" i="2"/>
  <c r="Q3712" i="2" a="1"/>
  <c r="Q3712" i="2" s="1"/>
  <c r="P3712" i="2" a="1"/>
  <c r="P3712" i="2" s="1"/>
  <c r="O3712" i="2"/>
  <c r="N3712" i="2"/>
  <c r="R3711" i="2"/>
  <c r="Q3711" i="2" a="1"/>
  <c r="Q3711" i="2" s="1"/>
  <c r="P3711" i="2" a="1"/>
  <c r="P3711" i="2" s="1"/>
  <c r="O3711" i="2"/>
  <c r="N3711" i="2"/>
  <c r="R3710" i="2"/>
  <c r="Q3710" i="2" a="1"/>
  <c r="Q3710" i="2" s="1"/>
  <c r="P3710" i="2" a="1"/>
  <c r="P3710" i="2" s="1"/>
  <c r="O3710" i="2"/>
  <c r="N3710" i="2"/>
  <c r="R3709" i="2"/>
  <c r="Q3709" i="2" a="1"/>
  <c r="Q3709" i="2" s="1"/>
  <c r="P3709" i="2" a="1"/>
  <c r="P3709" i="2" s="1"/>
  <c r="O3709" i="2"/>
  <c r="N3709" i="2"/>
  <c r="R3708" i="2"/>
  <c r="Q3708" i="2" a="1"/>
  <c r="Q3708" i="2" s="1"/>
  <c r="P3708" i="2" a="1"/>
  <c r="P3708" i="2" s="1"/>
  <c r="O3708" i="2"/>
  <c r="N3708" i="2"/>
  <c r="R3707" i="2"/>
  <c r="Q3707" i="2" a="1"/>
  <c r="Q3707" i="2" s="1"/>
  <c r="P3707" i="2" a="1"/>
  <c r="P3707" i="2" s="1"/>
  <c r="O3707" i="2"/>
  <c r="N3707" i="2"/>
  <c r="R3706" i="2"/>
  <c r="Q3706" i="2" a="1"/>
  <c r="Q3706" i="2" s="1"/>
  <c r="P3706" i="2" a="1"/>
  <c r="P3706" i="2" s="1"/>
  <c r="O3706" i="2"/>
  <c r="N3706" i="2"/>
  <c r="R3705" i="2"/>
  <c r="Q3705" i="2" a="1"/>
  <c r="Q3705" i="2" s="1"/>
  <c r="P3705" i="2" a="1"/>
  <c r="P3705" i="2" s="1"/>
  <c r="O3705" i="2"/>
  <c r="N3705" i="2"/>
  <c r="R3704" i="2"/>
  <c r="Q3704" i="2" a="1"/>
  <c r="Q3704" i="2" s="1"/>
  <c r="P3704" i="2" a="1"/>
  <c r="P3704" i="2" s="1"/>
  <c r="O3704" i="2"/>
  <c r="N3704" i="2"/>
  <c r="R3703" i="2"/>
  <c r="Q3703" i="2" a="1"/>
  <c r="Q3703" i="2" s="1"/>
  <c r="P3703" i="2" a="1"/>
  <c r="P3703" i="2" s="1"/>
  <c r="O3703" i="2"/>
  <c r="N3703" i="2"/>
  <c r="R3702" i="2"/>
  <c r="Q3702" i="2" a="1"/>
  <c r="Q3702" i="2" s="1"/>
  <c r="P3702" i="2" a="1"/>
  <c r="P3702" i="2" s="1"/>
  <c r="O3702" i="2"/>
  <c r="N3702" i="2"/>
  <c r="R3701" i="2"/>
  <c r="Q3701" i="2" a="1"/>
  <c r="Q3701" i="2" s="1"/>
  <c r="P3701" i="2" a="1"/>
  <c r="P3701" i="2" s="1"/>
  <c r="O3701" i="2"/>
  <c r="N3701" i="2"/>
  <c r="R3700" i="2"/>
  <c r="Q3700" i="2" a="1"/>
  <c r="Q3700" i="2" s="1"/>
  <c r="P3700" i="2" a="1"/>
  <c r="P3700" i="2" s="1"/>
  <c r="O3700" i="2"/>
  <c r="N3700" i="2"/>
  <c r="R3699" i="2"/>
  <c r="Q3699" i="2" a="1"/>
  <c r="Q3699" i="2" s="1"/>
  <c r="P3699" i="2" a="1"/>
  <c r="P3699" i="2" s="1"/>
  <c r="O3699" i="2"/>
  <c r="N3699" i="2"/>
  <c r="R3698" i="2"/>
  <c r="Q3698" i="2" a="1"/>
  <c r="Q3698" i="2" s="1"/>
  <c r="P3698" i="2" a="1"/>
  <c r="P3698" i="2" s="1"/>
  <c r="O3698" i="2"/>
  <c r="N3698" i="2"/>
  <c r="R3697" i="2"/>
  <c r="Q3697" i="2" a="1"/>
  <c r="Q3697" i="2" s="1"/>
  <c r="P3697" i="2" a="1"/>
  <c r="P3697" i="2" s="1"/>
  <c r="O3697" i="2"/>
  <c r="N3697" i="2"/>
  <c r="R3696" i="2"/>
  <c r="Q3696" i="2" a="1"/>
  <c r="Q3696" i="2" s="1"/>
  <c r="P3696" i="2" a="1"/>
  <c r="P3696" i="2" s="1"/>
  <c r="O3696" i="2"/>
  <c r="N3696" i="2"/>
  <c r="R3695" i="2"/>
  <c r="Q3695" i="2" a="1"/>
  <c r="Q3695" i="2" s="1"/>
  <c r="P3695" i="2" a="1"/>
  <c r="P3695" i="2" s="1"/>
  <c r="O3695" i="2"/>
  <c r="N3695" i="2"/>
  <c r="R3694" i="2"/>
  <c r="Q3694" i="2" a="1"/>
  <c r="Q3694" i="2" s="1"/>
  <c r="P3694" i="2" a="1"/>
  <c r="P3694" i="2" s="1"/>
  <c r="O3694" i="2"/>
  <c r="N3694" i="2"/>
  <c r="R3693" i="2"/>
  <c r="Q3693" i="2" a="1"/>
  <c r="Q3693" i="2" s="1"/>
  <c r="P3693" i="2" a="1"/>
  <c r="P3693" i="2" s="1"/>
  <c r="O3693" i="2"/>
  <c r="N3693" i="2"/>
  <c r="R3692" i="2"/>
  <c r="Q3692" i="2" a="1"/>
  <c r="Q3692" i="2" s="1"/>
  <c r="P3692" i="2" a="1"/>
  <c r="P3692" i="2" s="1"/>
  <c r="O3692" i="2"/>
  <c r="N3692" i="2"/>
  <c r="R3691" i="2"/>
  <c r="Q3691" i="2" a="1"/>
  <c r="Q3691" i="2" s="1"/>
  <c r="P3691" i="2" a="1"/>
  <c r="P3691" i="2" s="1"/>
  <c r="O3691" i="2"/>
  <c r="N3691" i="2"/>
  <c r="R3690" i="2"/>
  <c r="Q3690" i="2" a="1"/>
  <c r="Q3690" i="2" s="1"/>
  <c r="P3690" i="2" a="1"/>
  <c r="P3690" i="2" s="1"/>
  <c r="O3690" i="2"/>
  <c r="N3690" i="2"/>
  <c r="R3689" i="2"/>
  <c r="Q3689" i="2" a="1"/>
  <c r="Q3689" i="2" s="1"/>
  <c r="P3689" i="2" a="1"/>
  <c r="P3689" i="2" s="1"/>
  <c r="O3689" i="2"/>
  <c r="N3689" i="2"/>
  <c r="R3688" i="2"/>
  <c r="Q3688" i="2" a="1"/>
  <c r="Q3688" i="2" s="1"/>
  <c r="P3688" i="2" a="1"/>
  <c r="P3688" i="2" s="1"/>
  <c r="O3688" i="2"/>
  <c r="N3688" i="2"/>
  <c r="R3687" i="2"/>
  <c r="Q3687" i="2" a="1"/>
  <c r="Q3687" i="2" s="1"/>
  <c r="P3687" i="2" a="1"/>
  <c r="P3687" i="2" s="1"/>
  <c r="O3687" i="2"/>
  <c r="N3687" i="2"/>
  <c r="R3686" i="2"/>
  <c r="Q3686" i="2" a="1"/>
  <c r="Q3686" i="2" s="1"/>
  <c r="P3686" i="2" a="1"/>
  <c r="P3686" i="2" s="1"/>
  <c r="O3686" i="2"/>
  <c r="N3686" i="2"/>
  <c r="R3685" i="2"/>
  <c r="Q3685" i="2" a="1"/>
  <c r="Q3685" i="2" s="1"/>
  <c r="P3685" i="2" a="1"/>
  <c r="P3685" i="2" s="1"/>
  <c r="O3685" i="2"/>
  <c r="N3685" i="2"/>
  <c r="R3684" i="2"/>
  <c r="Q3684" i="2" a="1"/>
  <c r="Q3684" i="2" s="1"/>
  <c r="P3684" i="2" a="1"/>
  <c r="P3684" i="2" s="1"/>
  <c r="O3684" i="2"/>
  <c r="N3684" i="2"/>
  <c r="R3683" i="2"/>
  <c r="Q3683" i="2" a="1"/>
  <c r="Q3683" i="2" s="1"/>
  <c r="P3683" i="2" a="1"/>
  <c r="P3683" i="2" s="1"/>
  <c r="O3683" i="2"/>
  <c r="N3683" i="2"/>
  <c r="R3682" i="2"/>
  <c r="Q3682" i="2" a="1"/>
  <c r="Q3682" i="2" s="1"/>
  <c r="P3682" i="2" a="1"/>
  <c r="P3682" i="2" s="1"/>
  <c r="O3682" i="2"/>
  <c r="N3682" i="2"/>
  <c r="R3681" i="2"/>
  <c r="Q3681" i="2" a="1"/>
  <c r="Q3681" i="2" s="1"/>
  <c r="P3681" i="2" a="1"/>
  <c r="P3681" i="2" s="1"/>
  <c r="O3681" i="2"/>
  <c r="N3681" i="2"/>
  <c r="R3680" i="2"/>
  <c r="Q3680" i="2" a="1"/>
  <c r="Q3680" i="2" s="1"/>
  <c r="P3680" i="2" a="1"/>
  <c r="P3680" i="2" s="1"/>
  <c r="O3680" i="2"/>
  <c r="N3680" i="2"/>
  <c r="R3679" i="2"/>
  <c r="Q3679" i="2" a="1"/>
  <c r="Q3679" i="2" s="1"/>
  <c r="P3679" i="2" a="1"/>
  <c r="P3679" i="2" s="1"/>
  <c r="O3679" i="2"/>
  <c r="N3679" i="2"/>
  <c r="R3678" i="2"/>
  <c r="Q3678" i="2" a="1"/>
  <c r="Q3678" i="2" s="1"/>
  <c r="P3678" i="2" a="1"/>
  <c r="P3678" i="2" s="1"/>
  <c r="O3678" i="2"/>
  <c r="N3678" i="2"/>
  <c r="R3677" i="2"/>
  <c r="Q3677" i="2" a="1"/>
  <c r="Q3677" i="2" s="1"/>
  <c r="P3677" i="2" a="1"/>
  <c r="P3677" i="2" s="1"/>
  <c r="O3677" i="2"/>
  <c r="N3677" i="2"/>
  <c r="R3676" i="2"/>
  <c r="Q3676" i="2" a="1"/>
  <c r="Q3676" i="2" s="1"/>
  <c r="P3676" i="2" a="1"/>
  <c r="P3676" i="2" s="1"/>
  <c r="O3676" i="2"/>
  <c r="N3676" i="2"/>
  <c r="R3675" i="2"/>
  <c r="Q3675" i="2" a="1"/>
  <c r="Q3675" i="2" s="1"/>
  <c r="P3675" i="2" a="1"/>
  <c r="P3675" i="2" s="1"/>
  <c r="O3675" i="2"/>
  <c r="N3675" i="2"/>
  <c r="R3674" i="2"/>
  <c r="Q3674" i="2" a="1"/>
  <c r="Q3674" i="2" s="1"/>
  <c r="P3674" i="2" a="1"/>
  <c r="P3674" i="2" s="1"/>
  <c r="O3674" i="2"/>
  <c r="N3674" i="2"/>
  <c r="R3673" i="2"/>
  <c r="Q3673" i="2" a="1"/>
  <c r="Q3673" i="2" s="1"/>
  <c r="P3673" i="2" a="1"/>
  <c r="P3673" i="2" s="1"/>
  <c r="O3673" i="2"/>
  <c r="N3673" i="2"/>
  <c r="R3672" i="2"/>
  <c r="Q3672" i="2" a="1"/>
  <c r="Q3672" i="2" s="1"/>
  <c r="P3672" i="2" a="1"/>
  <c r="P3672" i="2" s="1"/>
  <c r="O3672" i="2"/>
  <c r="N3672" i="2"/>
  <c r="R3671" i="2"/>
  <c r="Q3671" i="2" a="1"/>
  <c r="Q3671" i="2" s="1"/>
  <c r="P3671" i="2" a="1"/>
  <c r="P3671" i="2" s="1"/>
  <c r="O3671" i="2"/>
  <c r="N3671" i="2"/>
  <c r="R3670" i="2"/>
  <c r="Q3670" i="2" a="1"/>
  <c r="Q3670" i="2" s="1"/>
  <c r="P3670" i="2" a="1"/>
  <c r="P3670" i="2" s="1"/>
  <c r="O3670" i="2"/>
  <c r="N3670" i="2"/>
  <c r="R3669" i="2"/>
  <c r="Q3669" i="2" a="1"/>
  <c r="Q3669" i="2" s="1"/>
  <c r="P3669" i="2" a="1"/>
  <c r="P3669" i="2" s="1"/>
  <c r="O3669" i="2"/>
  <c r="N3669" i="2"/>
  <c r="R3668" i="2"/>
  <c r="Q3668" i="2" a="1"/>
  <c r="Q3668" i="2" s="1"/>
  <c r="P3668" i="2" a="1"/>
  <c r="P3668" i="2" s="1"/>
  <c r="O3668" i="2"/>
  <c r="N3668" i="2"/>
  <c r="R3667" i="2"/>
  <c r="Q3667" i="2" a="1"/>
  <c r="Q3667" i="2" s="1"/>
  <c r="P3667" i="2" a="1"/>
  <c r="P3667" i="2" s="1"/>
  <c r="O3667" i="2"/>
  <c r="N3667" i="2"/>
  <c r="R3666" i="2"/>
  <c r="Q3666" i="2" a="1"/>
  <c r="Q3666" i="2" s="1"/>
  <c r="P3666" i="2" a="1"/>
  <c r="P3666" i="2" s="1"/>
  <c r="O3666" i="2"/>
  <c r="N3666" i="2"/>
  <c r="R3665" i="2"/>
  <c r="Q3665" i="2" a="1"/>
  <c r="Q3665" i="2" s="1"/>
  <c r="P3665" i="2" a="1"/>
  <c r="P3665" i="2" s="1"/>
  <c r="O3665" i="2"/>
  <c r="N3665" i="2"/>
  <c r="R3664" i="2"/>
  <c r="Q3664" i="2" a="1"/>
  <c r="Q3664" i="2" s="1"/>
  <c r="P3664" i="2" a="1"/>
  <c r="P3664" i="2" s="1"/>
  <c r="O3664" i="2"/>
  <c r="N3664" i="2"/>
  <c r="R3663" i="2"/>
  <c r="Q3663" i="2" a="1"/>
  <c r="Q3663" i="2" s="1"/>
  <c r="P3663" i="2" a="1"/>
  <c r="P3663" i="2" s="1"/>
  <c r="O3663" i="2"/>
  <c r="N3663" i="2"/>
  <c r="R3662" i="2"/>
  <c r="Q3662" i="2" a="1"/>
  <c r="Q3662" i="2" s="1"/>
  <c r="P3662" i="2" a="1"/>
  <c r="P3662" i="2" s="1"/>
  <c r="O3662" i="2"/>
  <c r="N3662" i="2"/>
  <c r="R3661" i="2"/>
  <c r="Q3661" i="2" a="1"/>
  <c r="Q3661" i="2" s="1"/>
  <c r="P3661" i="2" a="1"/>
  <c r="P3661" i="2" s="1"/>
  <c r="O3661" i="2"/>
  <c r="N3661" i="2"/>
  <c r="R3660" i="2"/>
  <c r="Q3660" i="2" a="1"/>
  <c r="Q3660" i="2" s="1"/>
  <c r="P3660" i="2" a="1"/>
  <c r="P3660" i="2" s="1"/>
  <c r="O3660" i="2"/>
  <c r="N3660" i="2"/>
  <c r="R3659" i="2"/>
  <c r="Q3659" i="2" a="1"/>
  <c r="Q3659" i="2" s="1"/>
  <c r="P3659" i="2" a="1"/>
  <c r="P3659" i="2" s="1"/>
  <c r="O3659" i="2"/>
  <c r="N3659" i="2"/>
  <c r="R3658" i="2"/>
  <c r="Q3658" i="2" a="1"/>
  <c r="Q3658" i="2" s="1"/>
  <c r="P3658" i="2" a="1"/>
  <c r="P3658" i="2" s="1"/>
  <c r="O3658" i="2"/>
  <c r="N3658" i="2"/>
  <c r="R3657" i="2"/>
  <c r="Q3657" i="2" a="1"/>
  <c r="Q3657" i="2" s="1"/>
  <c r="P3657" i="2" a="1"/>
  <c r="P3657" i="2" s="1"/>
  <c r="O3657" i="2"/>
  <c r="N3657" i="2"/>
  <c r="R3656" i="2"/>
  <c r="Q3656" i="2" a="1"/>
  <c r="Q3656" i="2" s="1"/>
  <c r="P3656" i="2" a="1"/>
  <c r="P3656" i="2" s="1"/>
  <c r="O3656" i="2"/>
  <c r="N3656" i="2"/>
  <c r="R3655" i="2"/>
  <c r="Q3655" i="2" a="1"/>
  <c r="Q3655" i="2" s="1"/>
  <c r="P3655" i="2" a="1"/>
  <c r="P3655" i="2" s="1"/>
  <c r="O3655" i="2"/>
  <c r="N3655" i="2"/>
  <c r="R3654" i="2"/>
  <c r="Q3654" i="2" a="1"/>
  <c r="Q3654" i="2" s="1"/>
  <c r="P3654" i="2" a="1"/>
  <c r="P3654" i="2" s="1"/>
  <c r="O3654" i="2"/>
  <c r="N3654" i="2"/>
  <c r="R3653" i="2"/>
  <c r="Q3653" i="2" a="1"/>
  <c r="Q3653" i="2" s="1"/>
  <c r="P3653" i="2" a="1"/>
  <c r="P3653" i="2" s="1"/>
  <c r="O3653" i="2"/>
  <c r="N3653" i="2"/>
  <c r="R3652" i="2"/>
  <c r="Q3652" i="2" a="1"/>
  <c r="Q3652" i="2" s="1"/>
  <c r="P3652" i="2" a="1"/>
  <c r="P3652" i="2" s="1"/>
  <c r="O3652" i="2"/>
  <c r="N3652" i="2"/>
  <c r="R3651" i="2"/>
  <c r="Q3651" i="2" a="1"/>
  <c r="Q3651" i="2" s="1"/>
  <c r="P3651" i="2" a="1"/>
  <c r="P3651" i="2" s="1"/>
  <c r="O3651" i="2"/>
  <c r="N3651" i="2"/>
  <c r="R3650" i="2"/>
  <c r="Q3650" i="2" a="1"/>
  <c r="Q3650" i="2" s="1"/>
  <c r="P3650" i="2" a="1"/>
  <c r="P3650" i="2" s="1"/>
  <c r="O3650" i="2"/>
  <c r="N3650" i="2"/>
  <c r="R3649" i="2"/>
  <c r="Q3649" i="2" a="1"/>
  <c r="Q3649" i="2" s="1"/>
  <c r="P3649" i="2" a="1"/>
  <c r="P3649" i="2" s="1"/>
  <c r="O3649" i="2"/>
  <c r="N3649" i="2"/>
  <c r="R3648" i="2"/>
  <c r="Q3648" i="2" a="1"/>
  <c r="Q3648" i="2" s="1"/>
  <c r="P3648" i="2" a="1"/>
  <c r="P3648" i="2" s="1"/>
  <c r="O3648" i="2"/>
  <c r="N3648" i="2"/>
  <c r="R3647" i="2"/>
  <c r="Q3647" i="2" a="1"/>
  <c r="Q3647" i="2" s="1"/>
  <c r="P3647" i="2" a="1"/>
  <c r="P3647" i="2" s="1"/>
  <c r="O3647" i="2"/>
  <c r="N3647" i="2"/>
  <c r="R3646" i="2"/>
  <c r="Q3646" i="2" a="1"/>
  <c r="Q3646" i="2" s="1"/>
  <c r="P3646" i="2" a="1"/>
  <c r="P3646" i="2" s="1"/>
  <c r="O3646" i="2"/>
  <c r="N3646" i="2"/>
  <c r="R3645" i="2"/>
  <c r="Q3645" i="2" a="1"/>
  <c r="Q3645" i="2" s="1"/>
  <c r="P3645" i="2" a="1"/>
  <c r="P3645" i="2" s="1"/>
  <c r="O3645" i="2"/>
  <c r="N3645" i="2"/>
  <c r="R3644" i="2"/>
  <c r="Q3644" i="2" a="1"/>
  <c r="Q3644" i="2" s="1"/>
  <c r="P3644" i="2" a="1"/>
  <c r="P3644" i="2" s="1"/>
  <c r="O3644" i="2"/>
  <c r="N3644" i="2"/>
  <c r="R3643" i="2"/>
  <c r="Q3643" i="2" a="1"/>
  <c r="Q3643" i="2" s="1"/>
  <c r="P3643" i="2" a="1"/>
  <c r="P3643" i="2" s="1"/>
  <c r="O3643" i="2"/>
  <c r="N3643" i="2"/>
  <c r="R3642" i="2"/>
  <c r="Q3642" i="2" a="1"/>
  <c r="Q3642" i="2" s="1"/>
  <c r="P3642" i="2" a="1"/>
  <c r="P3642" i="2" s="1"/>
  <c r="O3642" i="2"/>
  <c r="N3642" i="2"/>
  <c r="R3641" i="2"/>
  <c r="Q3641" i="2" a="1"/>
  <c r="Q3641" i="2" s="1"/>
  <c r="P3641" i="2" a="1"/>
  <c r="P3641" i="2" s="1"/>
  <c r="O3641" i="2"/>
  <c r="N3641" i="2"/>
  <c r="R3640" i="2"/>
  <c r="Q3640" i="2" a="1"/>
  <c r="Q3640" i="2" s="1"/>
  <c r="P3640" i="2" a="1"/>
  <c r="P3640" i="2" s="1"/>
  <c r="O3640" i="2"/>
  <c r="N3640" i="2"/>
  <c r="R3639" i="2"/>
  <c r="Q3639" i="2" a="1"/>
  <c r="Q3639" i="2" s="1"/>
  <c r="P3639" i="2" a="1"/>
  <c r="P3639" i="2" s="1"/>
  <c r="O3639" i="2"/>
  <c r="N3639" i="2"/>
  <c r="R3638" i="2"/>
  <c r="Q3638" i="2" a="1"/>
  <c r="Q3638" i="2" s="1"/>
  <c r="P3638" i="2" a="1"/>
  <c r="P3638" i="2" s="1"/>
  <c r="O3638" i="2"/>
  <c r="N3638" i="2"/>
  <c r="R3637" i="2"/>
  <c r="Q3637" i="2" a="1"/>
  <c r="Q3637" i="2" s="1"/>
  <c r="P3637" i="2" a="1"/>
  <c r="P3637" i="2" s="1"/>
  <c r="O3637" i="2"/>
  <c r="N3637" i="2"/>
  <c r="R3636" i="2"/>
  <c r="Q3636" i="2" a="1"/>
  <c r="Q3636" i="2" s="1"/>
  <c r="P3636" i="2" a="1"/>
  <c r="P3636" i="2" s="1"/>
  <c r="O3636" i="2"/>
  <c r="N3636" i="2"/>
  <c r="R3635" i="2"/>
  <c r="Q3635" i="2" a="1"/>
  <c r="Q3635" i="2" s="1"/>
  <c r="P3635" i="2" a="1"/>
  <c r="P3635" i="2" s="1"/>
  <c r="O3635" i="2"/>
  <c r="N3635" i="2"/>
  <c r="R3634" i="2"/>
  <c r="Q3634" i="2" a="1"/>
  <c r="Q3634" i="2" s="1"/>
  <c r="P3634" i="2" a="1"/>
  <c r="P3634" i="2" s="1"/>
  <c r="O3634" i="2"/>
  <c r="N3634" i="2"/>
  <c r="R3633" i="2"/>
  <c r="Q3633" i="2" a="1"/>
  <c r="Q3633" i="2" s="1"/>
  <c r="P3633" i="2" a="1"/>
  <c r="P3633" i="2" s="1"/>
  <c r="O3633" i="2"/>
  <c r="N3633" i="2"/>
  <c r="R3632" i="2"/>
  <c r="Q3632" i="2" a="1"/>
  <c r="Q3632" i="2" s="1"/>
  <c r="P3632" i="2" a="1"/>
  <c r="P3632" i="2" s="1"/>
  <c r="O3632" i="2"/>
  <c r="N3632" i="2"/>
  <c r="R3631" i="2"/>
  <c r="Q3631" i="2" a="1"/>
  <c r="Q3631" i="2" s="1"/>
  <c r="P3631" i="2" a="1"/>
  <c r="P3631" i="2" s="1"/>
  <c r="O3631" i="2"/>
  <c r="N3631" i="2"/>
  <c r="R3630" i="2"/>
  <c r="Q3630" i="2" a="1"/>
  <c r="Q3630" i="2" s="1"/>
  <c r="P3630" i="2" a="1"/>
  <c r="P3630" i="2" s="1"/>
  <c r="O3630" i="2"/>
  <c r="N3630" i="2"/>
  <c r="R3629" i="2"/>
  <c r="Q3629" i="2" a="1"/>
  <c r="Q3629" i="2" s="1"/>
  <c r="P3629" i="2" a="1"/>
  <c r="P3629" i="2" s="1"/>
  <c r="O3629" i="2"/>
  <c r="N3629" i="2"/>
  <c r="R3628" i="2"/>
  <c r="Q3628" i="2" a="1"/>
  <c r="Q3628" i="2" s="1"/>
  <c r="P3628" i="2" a="1"/>
  <c r="P3628" i="2" s="1"/>
  <c r="O3628" i="2"/>
  <c r="N3628" i="2"/>
  <c r="R3627" i="2"/>
  <c r="Q3627" i="2" a="1"/>
  <c r="Q3627" i="2" s="1"/>
  <c r="P3627" i="2" a="1"/>
  <c r="P3627" i="2" s="1"/>
  <c r="O3627" i="2"/>
  <c r="N3627" i="2"/>
  <c r="R3626" i="2"/>
  <c r="Q3626" i="2" a="1"/>
  <c r="Q3626" i="2" s="1"/>
  <c r="P3626" i="2" a="1"/>
  <c r="P3626" i="2" s="1"/>
  <c r="O3626" i="2"/>
  <c r="N3626" i="2"/>
  <c r="R3625" i="2"/>
  <c r="Q3625" i="2" a="1"/>
  <c r="Q3625" i="2" s="1"/>
  <c r="P3625" i="2" a="1"/>
  <c r="P3625" i="2" s="1"/>
  <c r="O3625" i="2"/>
  <c r="N3625" i="2"/>
  <c r="R3624" i="2"/>
  <c r="Q3624" i="2" a="1"/>
  <c r="Q3624" i="2" s="1"/>
  <c r="P3624" i="2" a="1"/>
  <c r="P3624" i="2" s="1"/>
  <c r="O3624" i="2"/>
  <c r="N3624" i="2"/>
  <c r="R3623" i="2"/>
  <c r="Q3623" i="2" a="1"/>
  <c r="Q3623" i="2" s="1"/>
  <c r="P3623" i="2" a="1"/>
  <c r="P3623" i="2" s="1"/>
  <c r="O3623" i="2"/>
  <c r="N3623" i="2"/>
  <c r="R3622" i="2"/>
  <c r="Q3622" i="2" a="1"/>
  <c r="Q3622" i="2" s="1"/>
  <c r="P3622" i="2" a="1"/>
  <c r="P3622" i="2" s="1"/>
  <c r="O3622" i="2"/>
  <c r="N3622" i="2"/>
  <c r="R3621" i="2"/>
  <c r="Q3621" i="2" a="1"/>
  <c r="Q3621" i="2" s="1"/>
  <c r="P3621" i="2" a="1"/>
  <c r="P3621" i="2" s="1"/>
  <c r="O3621" i="2"/>
  <c r="N3621" i="2"/>
  <c r="R3620" i="2"/>
  <c r="Q3620" i="2" a="1"/>
  <c r="Q3620" i="2" s="1"/>
  <c r="P3620" i="2" a="1"/>
  <c r="P3620" i="2" s="1"/>
  <c r="O3620" i="2"/>
  <c r="N3620" i="2"/>
  <c r="R3619" i="2"/>
  <c r="Q3619" i="2" a="1"/>
  <c r="Q3619" i="2" s="1"/>
  <c r="P3619" i="2" a="1"/>
  <c r="P3619" i="2" s="1"/>
  <c r="O3619" i="2"/>
  <c r="N3619" i="2"/>
  <c r="R3618" i="2"/>
  <c r="Q3618" i="2" a="1"/>
  <c r="Q3618" i="2" s="1"/>
  <c r="P3618" i="2" a="1"/>
  <c r="P3618" i="2" s="1"/>
  <c r="O3618" i="2"/>
  <c r="N3618" i="2"/>
  <c r="R3617" i="2"/>
  <c r="Q3617" i="2" a="1"/>
  <c r="Q3617" i="2" s="1"/>
  <c r="P3617" i="2" a="1"/>
  <c r="P3617" i="2" s="1"/>
  <c r="O3617" i="2"/>
  <c r="N3617" i="2"/>
  <c r="R3616" i="2"/>
  <c r="Q3616" i="2" a="1"/>
  <c r="Q3616" i="2" s="1"/>
  <c r="P3616" i="2" a="1"/>
  <c r="P3616" i="2" s="1"/>
  <c r="O3616" i="2"/>
  <c r="N3616" i="2"/>
  <c r="R3615" i="2"/>
  <c r="Q3615" i="2" a="1"/>
  <c r="Q3615" i="2" s="1"/>
  <c r="P3615" i="2" a="1"/>
  <c r="P3615" i="2" s="1"/>
  <c r="O3615" i="2"/>
  <c r="N3615" i="2"/>
  <c r="R3614" i="2"/>
  <c r="Q3614" i="2" a="1"/>
  <c r="Q3614" i="2" s="1"/>
  <c r="P3614" i="2" a="1"/>
  <c r="P3614" i="2" s="1"/>
  <c r="O3614" i="2"/>
  <c r="N3614" i="2"/>
  <c r="R3613" i="2"/>
  <c r="Q3613" i="2" a="1"/>
  <c r="Q3613" i="2" s="1"/>
  <c r="P3613" i="2" a="1"/>
  <c r="P3613" i="2" s="1"/>
  <c r="O3613" i="2"/>
  <c r="N3613" i="2"/>
  <c r="R3612" i="2"/>
  <c r="Q3612" i="2" a="1"/>
  <c r="Q3612" i="2" s="1"/>
  <c r="P3612" i="2" a="1"/>
  <c r="P3612" i="2" s="1"/>
  <c r="O3612" i="2"/>
  <c r="N3612" i="2"/>
  <c r="R3611" i="2"/>
  <c r="Q3611" i="2" a="1"/>
  <c r="Q3611" i="2" s="1"/>
  <c r="P3611" i="2" a="1"/>
  <c r="P3611" i="2" s="1"/>
  <c r="O3611" i="2"/>
  <c r="N3611" i="2"/>
  <c r="R3610" i="2"/>
  <c r="Q3610" i="2" a="1"/>
  <c r="Q3610" i="2" s="1"/>
  <c r="P3610" i="2" a="1"/>
  <c r="P3610" i="2" s="1"/>
  <c r="O3610" i="2"/>
  <c r="N3610" i="2"/>
  <c r="R3609" i="2"/>
  <c r="Q3609" i="2" a="1"/>
  <c r="Q3609" i="2" s="1"/>
  <c r="P3609" i="2" a="1"/>
  <c r="P3609" i="2" s="1"/>
  <c r="O3609" i="2"/>
  <c r="N3609" i="2"/>
  <c r="R3608" i="2"/>
  <c r="Q3608" i="2" a="1"/>
  <c r="Q3608" i="2" s="1"/>
  <c r="P3608" i="2" a="1"/>
  <c r="P3608" i="2" s="1"/>
  <c r="O3608" i="2"/>
  <c r="N3608" i="2"/>
  <c r="R3607" i="2"/>
  <c r="Q3607" i="2" a="1"/>
  <c r="Q3607" i="2" s="1"/>
  <c r="P3607" i="2" a="1"/>
  <c r="P3607" i="2" s="1"/>
  <c r="O3607" i="2"/>
  <c r="N3607" i="2"/>
  <c r="R3606" i="2"/>
  <c r="Q3606" i="2" a="1"/>
  <c r="Q3606" i="2" s="1"/>
  <c r="P3606" i="2" a="1"/>
  <c r="P3606" i="2" s="1"/>
  <c r="O3606" i="2"/>
  <c r="N3606" i="2"/>
  <c r="R3605" i="2"/>
  <c r="Q3605" i="2" a="1"/>
  <c r="Q3605" i="2" s="1"/>
  <c r="P3605" i="2" a="1"/>
  <c r="P3605" i="2" s="1"/>
  <c r="O3605" i="2"/>
  <c r="N3605" i="2"/>
  <c r="R3604" i="2"/>
  <c r="Q3604" i="2" a="1"/>
  <c r="Q3604" i="2" s="1"/>
  <c r="P3604" i="2" a="1"/>
  <c r="P3604" i="2" s="1"/>
  <c r="O3604" i="2"/>
  <c r="N3604" i="2"/>
  <c r="R3603" i="2"/>
  <c r="Q3603" i="2" a="1"/>
  <c r="Q3603" i="2" s="1"/>
  <c r="P3603" i="2" a="1"/>
  <c r="P3603" i="2" s="1"/>
  <c r="O3603" i="2"/>
  <c r="N3603" i="2"/>
  <c r="R3602" i="2"/>
  <c r="Q3602" i="2" a="1"/>
  <c r="Q3602" i="2" s="1"/>
  <c r="P3602" i="2" a="1"/>
  <c r="P3602" i="2" s="1"/>
  <c r="O3602" i="2"/>
  <c r="N3602" i="2"/>
  <c r="R3601" i="2"/>
  <c r="Q3601" i="2" a="1"/>
  <c r="Q3601" i="2" s="1"/>
  <c r="P3601" i="2" a="1"/>
  <c r="P3601" i="2" s="1"/>
  <c r="O3601" i="2"/>
  <c r="N3601" i="2"/>
  <c r="R3600" i="2"/>
  <c r="Q3600" i="2" a="1"/>
  <c r="Q3600" i="2" s="1"/>
  <c r="P3600" i="2" a="1"/>
  <c r="P3600" i="2" s="1"/>
  <c r="O3600" i="2"/>
  <c r="N3600" i="2"/>
  <c r="R3599" i="2"/>
  <c r="Q3599" i="2" a="1"/>
  <c r="Q3599" i="2" s="1"/>
  <c r="P3599" i="2" a="1"/>
  <c r="P3599" i="2" s="1"/>
  <c r="O3599" i="2"/>
  <c r="N3599" i="2"/>
  <c r="R3598" i="2"/>
  <c r="Q3598" i="2" a="1"/>
  <c r="Q3598" i="2" s="1"/>
  <c r="P3598" i="2" a="1"/>
  <c r="P3598" i="2" s="1"/>
  <c r="O3598" i="2"/>
  <c r="N3598" i="2"/>
  <c r="R3597" i="2"/>
  <c r="Q3597" i="2" a="1"/>
  <c r="Q3597" i="2" s="1"/>
  <c r="P3597" i="2" a="1"/>
  <c r="P3597" i="2" s="1"/>
  <c r="O3597" i="2"/>
  <c r="N3597" i="2"/>
  <c r="R3596" i="2"/>
  <c r="Q3596" i="2" a="1"/>
  <c r="Q3596" i="2" s="1"/>
  <c r="P3596" i="2" a="1"/>
  <c r="P3596" i="2" s="1"/>
  <c r="O3596" i="2"/>
  <c r="N3596" i="2"/>
  <c r="R3595" i="2"/>
  <c r="Q3595" i="2" a="1"/>
  <c r="Q3595" i="2" s="1"/>
  <c r="P3595" i="2" a="1"/>
  <c r="P3595" i="2" s="1"/>
  <c r="O3595" i="2"/>
  <c r="N3595" i="2"/>
  <c r="R3594" i="2"/>
  <c r="Q3594" i="2" a="1"/>
  <c r="Q3594" i="2" s="1"/>
  <c r="P3594" i="2" a="1"/>
  <c r="P3594" i="2" s="1"/>
  <c r="O3594" i="2"/>
  <c r="N3594" i="2"/>
  <c r="R3593" i="2"/>
  <c r="Q3593" i="2" a="1"/>
  <c r="Q3593" i="2" s="1"/>
  <c r="P3593" i="2" a="1"/>
  <c r="P3593" i="2" s="1"/>
  <c r="O3593" i="2"/>
  <c r="N3593" i="2"/>
  <c r="R3592" i="2"/>
  <c r="Q3592" i="2" a="1"/>
  <c r="Q3592" i="2" s="1"/>
  <c r="P3592" i="2" a="1"/>
  <c r="P3592" i="2" s="1"/>
  <c r="O3592" i="2"/>
  <c r="N3592" i="2"/>
  <c r="R3591" i="2"/>
  <c r="Q3591" i="2" a="1"/>
  <c r="Q3591" i="2" s="1"/>
  <c r="P3591" i="2" a="1"/>
  <c r="P3591" i="2" s="1"/>
  <c r="O3591" i="2"/>
  <c r="N3591" i="2"/>
  <c r="R3590" i="2"/>
  <c r="Q3590" i="2" a="1"/>
  <c r="Q3590" i="2" s="1"/>
  <c r="P3590" i="2" a="1"/>
  <c r="P3590" i="2" s="1"/>
  <c r="O3590" i="2"/>
  <c r="N3590" i="2"/>
  <c r="R3589" i="2"/>
  <c r="Q3589" i="2" a="1"/>
  <c r="Q3589" i="2" s="1"/>
  <c r="P3589" i="2" a="1"/>
  <c r="P3589" i="2" s="1"/>
  <c r="O3589" i="2"/>
  <c r="N3589" i="2"/>
  <c r="R3588" i="2"/>
  <c r="Q3588" i="2" a="1"/>
  <c r="Q3588" i="2" s="1"/>
  <c r="P3588" i="2" a="1"/>
  <c r="P3588" i="2" s="1"/>
  <c r="O3588" i="2"/>
  <c r="N3588" i="2"/>
  <c r="R3587" i="2"/>
  <c r="Q3587" i="2" a="1"/>
  <c r="Q3587" i="2" s="1"/>
  <c r="P3587" i="2" a="1"/>
  <c r="P3587" i="2" s="1"/>
  <c r="O3587" i="2"/>
  <c r="N3587" i="2"/>
  <c r="R3586" i="2"/>
  <c r="Q3586" i="2" a="1"/>
  <c r="Q3586" i="2" s="1"/>
  <c r="P3586" i="2" a="1"/>
  <c r="P3586" i="2" s="1"/>
  <c r="O3586" i="2"/>
  <c r="N3586" i="2"/>
  <c r="R3585" i="2"/>
  <c r="Q3585" i="2" a="1"/>
  <c r="Q3585" i="2" s="1"/>
  <c r="P3585" i="2" a="1"/>
  <c r="P3585" i="2" s="1"/>
  <c r="O3585" i="2"/>
  <c r="N3585" i="2"/>
  <c r="R3584" i="2"/>
  <c r="Q3584" i="2" a="1"/>
  <c r="Q3584" i="2" s="1"/>
  <c r="P3584" i="2" a="1"/>
  <c r="P3584" i="2" s="1"/>
  <c r="O3584" i="2"/>
  <c r="N3584" i="2"/>
  <c r="R3583" i="2"/>
  <c r="Q3583" i="2" a="1"/>
  <c r="Q3583" i="2" s="1"/>
  <c r="P3583" i="2" a="1"/>
  <c r="P3583" i="2" s="1"/>
  <c r="O3583" i="2"/>
  <c r="N3583" i="2"/>
  <c r="R3582" i="2"/>
  <c r="Q3582" i="2" a="1"/>
  <c r="Q3582" i="2" s="1"/>
  <c r="P3582" i="2" a="1"/>
  <c r="P3582" i="2" s="1"/>
  <c r="O3582" i="2"/>
  <c r="N3582" i="2"/>
  <c r="R3581" i="2"/>
  <c r="Q3581" i="2" a="1"/>
  <c r="Q3581" i="2" s="1"/>
  <c r="P3581" i="2" a="1"/>
  <c r="P3581" i="2" s="1"/>
  <c r="O3581" i="2"/>
  <c r="N3581" i="2"/>
  <c r="R3580" i="2"/>
  <c r="Q3580" i="2" a="1"/>
  <c r="Q3580" i="2" s="1"/>
  <c r="P3580" i="2" a="1"/>
  <c r="P3580" i="2" s="1"/>
  <c r="O3580" i="2"/>
  <c r="N3580" i="2"/>
  <c r="R3579" i="2"/>
  <c r="Q3579" i="2" a="1"/>
  <c r="Q3579" i="2" s="1"/>
  <c r="P3579" i="2" a="1"/>
  <c r="P3579" i="2" s="1"/>
  <c r="O3579" i="2"/>
  <c r="N3579" i="2"/>
  <c r="R3578" i="2"/>
  <c r="Q3578" i="2" a="1"/>
  <c r="Q3578" i="2" s="1"/>
  <c r="P3578" i="2" a="1"/>
  <c r="P3578" i="2" s="1"/>
  <c r="O3578" i="2"/>
  <c r="N3578" i="2"/>
  <c r="R3577" i="2"/>
  <c r="Q3577" i="2" a="1"/>
  <c r="Q3577" i="2" s="1"/>
  <c r="P3577" i="2" a="1"/>
  <c r="P3577" i="2" s="1"/>
  <c r="O3577" i="2"/>
  <c r="N3577" i="2"/>
  <c r="R3576" i="2"/>
  <c r="Q3576" i="2" a="1"/>
  <c r="Q3576" i="2" s="1"/>
  <c r="P3576" i="2" a="1"/>
  <c r="P3576" i="2" s="1"/>
  <c r="O3576" i="2"/>
  <c r="N3576" i="2"/>
  <c r="R3575" i="2"/>
  <c r="Q3575" i="2" a="1"/>
  <c r="Q3575" i="2" s="1"/>
  <c r="P3575" i="2" a="1"/>
  <c r="P3575" i="2" s="1"/>
  <c r="O3575" i="2"/>
  <c r="N3575" i="2"/>
  <c r="R3574" i="2"/>
  <c r="Q3574" i="2" a="1"/>
  <c r="Q3574" i="2" s="1"/>
  <c r="P3574" i="2" a="1"/>
  <c r="P3574" i="2" s="1"/>
  <c r="O3574" i="2"/>
  <c r="N3574" i="2"/>
  <c r="R3573" i="2"/>
  <c r="Q3573" i="2" a="1"/>
  <c r="Q3573" i="2" s="1"/>
  <c r="P3573" i="2" a="1"/>
  <c r="P3573" i="2" s="1"/>
  <c r="O3573" i="2"/>
  <c r="N3573" i="2"/>
  <c r="R3572" i="2"/>
  <c r="Q3572" i="2" a="1"/>
  <c r="Q3572" i="2" s="1"/>
  <c r="P3572" i="2" a="1"/>
  <c r="P3572" i="2" s="1"/>
  <c r="O3572" i="2"/>
  <c r="N3572" i="2"/>
  <c r="R3571" i="2"/>
  <c r="Q3571" i="2" a="1"/>
  <c r="Q3571" i="2" s="1"/>
  <c r="P3571" i="2" a="1"/>
  <c r="P3571" i="2" s="1"/>
  <c r="O3571" i="2"/>
  <c r="N3571" i="2"/>
  <c r="R3570" i="2"/>
  <c r="Q3570" i="2" a="1"/>
  <c r="Q3570" i="2" s="1"/>
  <c r="P3570" i="2" a="1"/>
  <c r="P3570" i="2" s="1"/>
  <c r="O3570" i="2"/>
  <c r="N3570" i="2"/>
  <c r="R3569" i="2"/>
  <c r="Q3569" i="2" a="1"/>
  <c r="Q3569" i="2" s="1"/>
  <c r="P3569" i="2" a="1"/>
  <c r="P3569" i="2" s="1"/>
  <c r="O3569" i="2"/>
  <c r="N3569" i="2"/>
  <c r="R3568" i="2"/>
  <c r="Q3568" i="2" a="1"/>
  <c r="Q3568" i="2" s="1"/>
  <c r="P3568" i="2" a="1"/>
  <c r="P3568" i="2" s="1"/>
  <c r="O3568" i="2"/>
  <c r="N3568" i="2"/>
  <c r="R3567" i="2"/>
  <c r="Q3567" i="2" a="1"/>
  <c r="Q3567" i="2" s="1"/>
  <c r="P3567" i="2" a="1"/>
  <c r="P3567" i="2" s="1"/>
  <c r="O3567" i="2"/>
  <c r="N3567" i="2"/>
  <c r="R3566" i="2"/>
  <c r="Q3566" i="2" a="1"/>
  <c r="Q3566" i="2" s="1"/>
  <c r="P3566" i="2" a="1"/>
  <c r="P3566" i="2" s="1"/>
  <c r="O3566" i="2"/>
  <c r="N3566" i="2"/>
  <c r="R3565" i="2"/>
  <c r="Q3565" i="2" a="1"/>
  <c r="Q3565" i="2" s="1"/>
  <c r="P3565" i="2" a="1"/>
  <c r="P3565" i="2" s="1"/>
  <c r="O3565" i="2"/>
  <c r="N3565" i="2"/>
  <c r="R3564" i="2"/>
  <c r="Q3564" i="2" a="1"/>
  <c r="Q3564" i="2" s="1"/>
  <c r="P3564" i="2" a="1"/>
  <c r="P3564" i="2" s="1"/>
  <c r="O3564" i="2"/>
  <c r="N3564" i="2"/>
  <c r="R3563" i="2"/>
  <c r="Q3563" i="2" a="1"/>
  <c r="Q3563" i="2" s="1"/>
  <c r="P3563" i="2" a="1"/>
  <c r="P3563" i="2" s="1"/>
  <c r="O3563" i="2"/>
  <c r="N3563" i="2"/>
  <c r="R3562" i="2"/>
  <c r="Q3562" i="2" a="1"/>
  <c r="Q3562" i="2" s="1"/>
  <c r="P3562" i="2" a="1"/>
  <c r="P3562" i="2" s="1"/>
  <c r="O3562" i="2"/>
  <c r="N3562" i="2"/>
  <c r="R3561" i="2"/>
  <c r="Q3561" i="2" a="1"/>
  <c r="Q3561" i="2" s="1"/>
  <c r="P3561" i="2" a="1"/>
  <c r="P3561" i="2" s="1"/>
  <c r="O3561" i="2"/>
  <c r="N3561" i="2"/>
  <c r="R3560" i="2"/>
  <c r="Q3560" i="2" a="1"/>
  <c r="Q3560" i="2" s="1"/>
  <c r="P3560" i="2" a="1"/>
  <c r="P3560" i="2" s="1"/>
  <c r="O3560" i="2"/>
  <c r="N3560" i="2"/>
  <c r="R3559" i="2"/>
  <c r="Q3559" i="2" a="1"/>
  <c r="Q3559" i="2" s="1"/>
  <c r="P3559" i="2" a="1"/>
  <c r="P3559" i="2" s="1"/>
  <c r="O3559" i="2"/>
  <c r="N3559" i="2"/>
  <c r="R3558" i="2"/>
  <c r="Q3558" i="2" a="1"/>
  <c r="Q3558" i="2" s="1"/>
  <c r="P3558" i="2" a="1"/>
  <c r="P3558" i="2" s="1"/>
  <c r="O3558" i="2"/>
  <c r="N3558" i="2"/>
  <c r="R3557" i="2"/>
  <c r="Q3557" i="2" a="1"/>
  <c r="Q3557" i="2" s="1"/>
  <c r="P3557" i="2" a="1"/>
  <c r="P3557" i="2" s="1"/>
  <c r="O3557" i="2"/>
  <c r="N3557" i="2"/>
  <c r="R3556" i="2"/>
  <c r="Q3556" i="2" a="1"/>
  <c r="Q3556" i="2" s="1"/>
  <c r="P3556" i="2" a="1"/>
  <c r="P3556" i="2" s="1"/>
  <c r="O3556" i="2"/>
  <c r="N3556" i="2"/>
  <c r="R3555" i="2"/>
  <c r="Q3555" i="2" a="1"/>
  <c r="Q3555" i="2" s="1"/>
  <c r="P3555" i="2" a="1"/>
  <c r="P3555" i="2" s="1"/>
  <c r="O3555" i="2"/>
  <c r="N3555" i="2"/>
  <c r="R3554" i="2"/>
  <c r="Q3554" i="2" a="1"/>
  <c r="Q3554" i="2" s="1"/>
  <c r="P3554" i="2" a="1"/>
  <c r="P3554" i="2" s="1"/>
  <c r="O3554" i="2"/>
  <c r="N3554" i="2"/>
  <c r="R3553" i="2"/>
  <c r="Q3553" i="2" a="1"/>
  <c r="Q3553" i="2" s="1"/>
  <c r="P3553" i="2" a="1"/>
  <c r="P3553" i="2" s="1"/>
  <c r="O3553" i="2"/>
  <c r="N3553" i="2"/>
  <c r="R3552" i="2"/>
  <c r="Q3552" i="2" a="1"/>
  <c r="Q3552" i="2" s="1"/>
  <c r="P3552" i="2" a="1"/>
  <c r="P3552" i="2" s="1"/>
  <c r="O3552" i="2"/>
  <c r="N3552" i="2"/>
  <c r="R3551" i="2"/>
  <c r="Q3551" i="2" a="1"/>
  <c r="Q3551" i="2" s="1"/>
  <c r="P3551" i="2" a="1"/>
  <c r="P3551" i="2" s="1"/>
  <c r="O3551" i="2"/>
  <c r="N3551" i="2"/>
  <c r="R3550" i="2"/>
  <c r="Q3550" i="2" a="1"/>
  <c r="Q3550" i="2" s="1"/>
  <c r="P3550" i="2" a="1"/>
  <c r="P3550" i="2" s="1"/>
  <c r="O3550" i="2"/>
  <c r="N3550" i="2"/>
  <c r="R3549" i="2"/>
  <c r="Q3549" i="2" a="1"/>
  <c r="Q3549" i="2" s="1"/>
  <c r="P3549" i="2" a="1"/>
  <c r="P3549" i="2" s="1"/>
  <c r="O3549" i="2"/>
  <c r="N3549" i="2"/>
  <c r="R3548" i="2"/>
  <c r="Q3548" i="2" a="1"/>
  <c r="Q3548" i="2" s="1"/>
  <c r="P3548" i="2" a="1"/>
  <c r="P3548" i="2" s="1"/>
  <c r="O3548" i="2"/>
  <c r="N3548" i="2"/>
  <c r="R3547" i="2"/>
  <c r="Q3547" i="2" a="1"/>
  <c r="Q3547" i="2" s="1"/>
  <c r="P3547" i="2" a="1"/>
  <c r="P3547" i="2" s="1"/>
  <c r="O3547" i="2"/>
  <c r="N3547" i="2"/>
  <c r="R3546" i="2"/>
  <c r="Q3546" i="2" a="1"/>
  <c r="Q3546" i="2" s="1"/>
  <c r="P3546" i="2" a="1"/>
  <c r="P3546" i="2" s="1"/>
  <c r="O3546" i="2"/>
  <c r="N3546" i="2"/>
  <c r="R3545" i="2"/>
  <c r="Q3545" i="2" a="1"/>
  <c r="Q3545" i="2" s="1"/>
  <c r="P3545" i="2" a="1"/>
  <c r="P3545" i="2" s="1"/>
  <c r="O3545" i="2"/>
  <c r="N3545" i="2"/>
  <c r="R3544" i="2"/>
  <c r="Q3544" i="2" a="1"/>
  <c r="Q3544" i="2" s="1"/>
  <c r="P3544" i="2" a="1"/>
  <c r="P3544" i="2" s="1"/>
  <c r="O3544" i="2"/>
  <c r="N3544" i="2"/>
  <c r="R3543" i="2"/>
  <c r="Q3543" i="2" a="1"/>
  <c r="Q3543" i="2" s="1"/>
  <c r="P3543" i="2" a="1"/>
  <c r="P3543" i="2" s="1"/>
  <c r="O3543" i="2"/>
  <c r="N3543" i="2"/>
  <c r="R3542" i="2"/>
  <c r="Q3542" i="2" a="1"/>
  <c r="Q3542" i="2" s="1"/>
  <c r="P3542" i="2" a="1"/>
  <c r="P3542" i="2" s="1"/>
  <c r="O3542" i="2"/>
  <c r="N3542" i="2"/>
  <c r="R3541" i="2"/>
  <c r="Q3541" i="2" a="1"/>
  <c r="Q3541" i="2" s="1"/>
  <c r="P3541" i="2" a="1"/>
  <c r="P3541" i="2" s="1"/>
  <c r="O3541" i="2"/>
  <c r="N3541" i="2"/>
  <c r="R3540" i="2"/>
  <c r="Q3540" i="2" a="1"/>
  <c r="Q3540" i="2" s="1"/>
  <c r="P3540" i="2" a="1"/>
  <c r="P3540" i="2" s="1"/>
  <c r="O3540" i="2"/>
  <c r="N3540" i="2"/>
  <c r="R3539" i="2"/>
  <c r="Q3539" i="2" a="1"/>
  <c r="Q3539" i="2" s="1"/>
  <c r="P3539" i="2" a="1"/>
  <c r="P3539" i="2" s="1"/>
  <c r="O3539" i="2"/>
  <c r="N3539" i="2"/>
  <c r="R3538" i="2"/>
  <c r="Q3538" i="2" a="1"/>
  <c r="Q3538" i="2" s="1"/>
  <c r="P3538" i="2" a="1"/>
  <c r="P3538" i="2" s="1"/>
  <c r="O3538" i="2"/>
  <c r="N3538" i="2"/>
  <c r="R3537" i="2"/>
  <c r="Q3537" i="2" a="1"/>
  <c r="Q3537" i="2" s="1"/>
  <c r="P3537" i="2" a="1"/>
  <c r="P3537" i="2" s="1"/>
  <c r="O3537" i="2"/>
  <c r="N3537" i="2"/>
  <c r="R3536" i="2"/>
  <c r="Q3536" i="2" a="1"/>
  <c r="Q3536" i="2" s="1"/>
  <c r="P3536" i="2" a="1"/>
  <c r="P3536" i="2" s="1"/>
  <c r="O3536" i="2"/>
  <c r="N3536" i="2"/>
  <c r="R3535" i="2"/>
  <c r="Q3535" i="2" a="1"/>
  <c r="Q3535" i="2" s="1"/>
  <c r="P3535" i="2" a="1"/>
  <c r="P3535" i="2" s="1"/>
  <c r="O3535" i="2"/>
  <c r="N3535" i="2"/>
  <c r="R3534" i="2"/>
  <c r="Q3534" i="2" a="1"/>
  <c r="Q3534" i="2" s="1"/>
  <c r="P3534" i="2" a="1"/>
  <c r="P3534" i="2" s="1"/>
  <c r="O3534" i="2"/>
  <c r="N3534" i="2"/>
  <c r="R3533" i="2"/>
  <c r="Q3533" i="2" a="1"/>
  <c r="Q3533" i="2" s="1"/>
  <c r="P3533" i="2" a="1"/>
  <c r="P3533" i="2" s="1"/>
  <c r="O3533" i="2"/>
  <c r="N3533" i="2"/>
  <c r="R3532" i="2"/>
  <c r="Q3532" i="2" a="1"/>
  <c r="Q3532" i="2" s="1"/>
  <c r="P3532" i="2" a="1"/>
  <c r="P3532" i="2" s="1"/>
  <c r="O3532" i="2"/>
  <c r="N3532" i="2"/>
  <c r="R3531" i="2"/>
  <c r="Q3531" i="2" a="1"/>
  <c r="Q3531" i="2" s="1"/>
  <c r="P3531" i="2" a="1"/>
  <c r="P3531" i="2" s="1"/>
  <c r="O3531" i="2"/>
  <c r="N3531" i="2"/>
  <c r="R3530" i="2"/>
  <c r="Q3530" i="2" a="1"/>
  <c r="Q3530" i="2" s="1"/>
  <c r="P3530" i="2" a="1"/>
  <c r="P3530" i="2" s="1"/>
  <c r="O3530" i="2"/>
  <c r="N3530" i="2"/>
  <c r="R3529" i="2"/>
  <c r="Q3529" i="2" a="1"/>
  <c r="Q3529" i="2" s="1"/>
  <c r="P3529" i="2" a="1"/>
  <c r="P3529" i="2" s="1"/>
  <c r="O3529" i="2"/>
  <c r="N3529" i="2"/>
  <c r="R3528" i="2"/>
  <c r="Q3528" i="2" a="1"/>
  <c r="Q3528" i="2" s="1"/>
  <c r="P3528" i="2" a="1"/>
  <c r="P3528" i="2" s="1"/>
  <c r="O3528" i="2"/>
  <c r="N3528" i="2"/>
  <c r="R3527" i="2"/>
  <c r="Q3527" i="2" a="1"/>
  <c r="Q3527" i="2" s="1"/>
  <c r="P3527" i="2" a="1"/>
  <c r="P3527" i="2" s="1"/>
  <c r="O3527" i="2"/>
  <c r="N3527" i="2"/>
  <c r="R3526" i="2"/>
  <c r="Q3526" i="2" a="1"/>
  <c r="Q3526" i="2" s="1"/>
  <c r="P3526" i="2" a="1"/>
  <c r="P3526" i="2" s="1"/>
  <c r="O3526" i="2"/>
  <c r="N3526" i="2"/>
  <c r="R3525" i="2"/>
  <c r="Q3525" i="2" a="1"/>
  <c r="Q3525" i="2" s="1"/>
  <c r="P3525" i="2" a="1"/>
  <c r="P3525" i="2" s="1"/>
  <c r="O3525" i="2"/>
  <c r="N3525" i="2"/>
  <c r="R3524" i="2"/>
  <c r="Q3524" i="2" a="1"/>
  <c r="Q3524" i="2" s="1"/>
  <c r="P3524" i="2" a="1"/>
  <c r="P3524" i="2" s="1"/>
  <c r="O3524" i="2"/>
  <c r="N3524" i="2"/>
  <c r="R3523" i="2"/>
  <c r="Q3523" i="2" a="1"/>
  <c r="Q3523" i="2" s="1"/>
  <c r="P3523" i="2" a="1"/>
  <c r="P3523" i="2" s="1"/>
  <c r="O3523" i="2"/>
  <c r="N3523" i="2"/>
  <c r="R3522" i="2"/>
  <c r="Q3522" i="2" a="1"/>
  <c r="Q3522" i="2" s="1"/>
  <c r="P3522" i="2" a="1"/>
  <c r="P3522" i="2" s="1"/>
  <c r="O3522" i="2"/>
  <c r="N3522" i="2"/>
  <c r="R3521" i="2"/>
  <c r="Q3521" i="2" a="1"/>
  <c r="Q3521" i="2" s="1"/>
  <c r="P3521" i="2" a="1"/>
  <c r="P3521" i="2" s="1"/>
  <c r="O3521" i="2"/>
  <c r="N3521" i="2"/>
  <c r="R3520" i="2"/>
  <c r="Q3520" i="2" a="1"/>
  <c r="Q3520" i="2" s="1"/>
  <c r="P3520" i="2" a="1"/>
  <c r="P3520" i="2" s="1"/>
  <c r="O3520" i="2"/>
  <c r="N3520" i="2"/>
  <c r="R3519" i="2"/>
  <c r="Q3519" i="2" a="1"/>
  <c r="Q3519" i="2" s="1"/>
  <c r="P3519" i="2" a="1"/>
  <c r="P3519" i="2" s="1"/>
  <c r="O3519" i="2"/>
  <c r="N3519" i="2"/>
  <c r="R3518" i="2"/>
  <c r="Q3518" i="2" a="1"/>
  <c r="Q3518" i="2" s="1"/>
  <c r="P3518" i="2" a="1"/>
  <c r="P3518" i="2" s="1"/>
  <c r="O3518" i="2"/>
  <c r="N3518" i="2"/>
  <c r="R3517" i="2"/>
  <c r="Q3517" i="2" a="1"/>
  <c r="Q3517" i="2" s="1"/>
  <c r="P3517" i="2" a="1"/>
  <c r="P3517" i="2" s="1"/>
  <c r="O3517" i="2"/>
  <c r="N3517" i="2"/>
  <c r="R3516" i="2"/>
  <c r="Q3516" i="2" a="1"/>
  <c r="Q3516" i="2" s="1"/>
  <c r="P3516" i="2" a="1"/>
  <c r="P3516" i="2" s="1"/>
  <c r="O3516" i="2"/>
  <c r="N3516" i="2"/>
  <c r="R3515" i="2"/>
  <c r="Q3515" i="2" a="1"/>
  <c r="Q3515" i="2" s="1"/>
  <c r="P3515" i="2" a="1"/>
  <c r="P3515" i="2" s="1"/>
  <c r="O3515" i="2"/>
  <c r="N3515" i="2"/>
  <c r="R3514" i="2"/>
  <c r="Q3514" i="2" a="1"/>
  <c r="Q3514" i="2" s="1"/>
  <c r="P3514" i="2" a="1"/>
  <c r="P3514" i="2" s="1"/>
  <c r="O3514" i="2"/>
  <c r="N3514" i="2"/>
  <c r="R3513" i="2"/>
  <c r="Q3513" i="2" a="1"/>
  <c r="Q3513" i="2" s="1"/>
  <c r="P3513" i="2" a="1"/>
  <c r="P3513" i="2" s="1"/>
  <c r="O3513" i="2"/>
  <c r="N3513" i="2"/>
  <c r="R3512" i="2"/>
  <c r="Q3512" i="2" a="1"/>
  <c r="Q3512" i="2" s="1"/>
  <c r="P3512" i="2" a="1"/>
  <c r="P3512" i="2" s="1"/>
  <c r="O3512" i="2"/>
  <c r="N3512" i="2"/>
  <c r="R3511" i="2"/>
  <c r="Q3511" i="2" a="1"/>
  <c r="Q3511" i="2" s="1"/>
  <c r="P3511" i="2" a="1"/>
  <c r="P3511" i="2" s="1"/>
  <c r="O3511" i="2"/>
  <c r="N3511" i="2"/>
  <c r="R3510" i="2"/>
  <c r="Q3510" i="2" a="1"/>
  <c r="Q3510" i="2" s="1"/>
  <c r="P3510" i="2" a="1"/>
  <c r="P3510" i="2" s="1"/>
  <c r="O3510" i="2"/>
  <c r="N3510" i="2"/>
  <c r="R3509" i="2"/>
  <c r="Q3509" i="2" a="1"/>
  <c r="Q3509" i="2" s="1"/>
  <c r="P3509" i="2" a="1"/>
  <c r="P3509" i="2" s="1"/>
  <c r="O3509" i="2"/>
  <c r="N3509" i="2"/>
  <c r="R3508" i="2"/>
  <c r="Q3508" i="2" a="1"/>
  <c r="Q3508" i="2" s="1"/>
  <c r="P3508" i="2" a="1"/>
  <c r="P3508" i="2" s="1"/>
  <c r="O3508" i="2"/>
  <c r="N3508" i="2"/>
  <c r="R3507" i="2"/>
  <c r="Q3507" i="2" a="1"/>
  <c r="Q3507" i="2" s="1"/>
  <c r="P3507" i="2" a="1"/>
  <c r="P3507" i="2" s="1"/>
  <c r="O3507" i="2"/>
  <c r="N3507" i="2"/>
  <c r="R3506" i="2"/>
  <c r="Q3506" i="2" a="1"/>
  <c r="Q3506" i="2" s="1"/>
  <c r="P3506" i="2" a="1"/>
  <c r="P3506" i="2" s="1"/>
  <c r="O3506" i="2"/>
  <c r="N3506" i="2"/>
  <c r="R3505" i="2"/>
  <c r="Q3505" i="2" a="1"/>
  <c r="Q3505" i="2" s="1"/>
  <c r="P3505" i="2" a="1"/>
  <c r="P3505" i="2" s="1"/>
  <c r="O3505" i="2"/>
  <c r="N3505" i="2"/>
  <c r="R3504" i="2"/>
  <c r="Q3504" i="2" a="1"/>
  <c r="Q3504" i="2" s="1"/>
  <c r="P3504" i="2" a="1"/>
  <c r="P3504" i="2" s="1"/>
  <c r="O3504" i="2"/>
  <c r="N3504" i="2"/>
  <c r="R3503" i="2"/>
  <c r="Q3503" i="2" a="1"/>
  <c r="Q3503" i="2" s="1"/>
  <c r="P3503" i="2" a="1"/>
  <c r="P3503" i="2" s="1"/>
  <c r="O3503" i="2"/>
  <c r="N3503" i="2"/>
  <c r="R3502" i="2"/>
  <c r="Q3502" i="2" a="1"/>
  <c r="Q3502" i="2" s="1"/>
  <c r="P3502" i="2" a="1"/>
  <c r="P3502" i="2" s="1"/>
  <c r="O3502" i="2"/>
  <c r="N3502" i="2"/>
  <c r="R3501" i="2"/>
  <c r="Q3501" i="2" a="1"/>
  <c r="Q3501" i="2" s="1"/>
  <c r="P3501" i="2" a="1"/>
  <c r="P3501" i="2" s="1"/>
  <c r="O3501" i="2"/>
  <c r="N3501" i="2"/>
  <c r="R3500" i="2"/>
  <c r="Q3500" i="2" a="1"/>
  <c r="Q3500" i="2" s="1"/>
  <c r="P3500" i="2" a="1"/>
  <c r="P3500" i="2" s="1"/>
  <c r="O3500" i="2"/>
  <c r="N3500" i="2"/>
  <c r="R3499" i="2"/>
  <c r="Q3499" i="2" a="1"/>
  <c r="Q3499" i="2" s="1"/>
  <c r="P3499" i="2" a="1"/>
  <c r="P3499" i="2" s="1"/>
  <c r="O3499" i="2"/>
  <c r="N3499" i="2"/>
  <c r="R3498" i="2"/>
  <c r="Q3498" i="2" a="1"/>
  <c r="Q3498" i="2" s="1"/>
  <c r="P3498" i="2" a="1"/>
  <c r="P3498" i="2" s="1"/>
  <c r="O3498" i="2"/>
  <c r="N3498" i="2"/>
  <c r="R3497" i="2"/>
  <c r="Q3497" i="2" a="1"/>
  <c r="Q3497" i="2" s="1"/>
  <c r="P3497" i="2" a="1"/>
  <c r="P3497" i="2" s="1"/>
  <c r="O3497" i="2"/>
  <c r="N3497" i="2"/>
  <c r="R3496" i="2"/>
  <c r="Q3496" i="2" a="1"/>
  <c r="Q3496" i="2" s="1"/>
  <c r="P3496" i="2" a="1"/>
  <c r="P3496" i="2" s="1"/>
  <c r="O3496" i="2"/>
  <c r="N3496" i="2"/>
  <c r="R3495" i="2"/>
  <c r="Q3495" i="2" a="1"/>
  <c r="Q3495" i="2" s="1"/>
  <c r="P3495" i="2" a="1"/>
  <c r="P3495" i="2" s="1"/>
  <c r="O3495" i="2"/>
  <c r="N3495" i="2"/>
  <c r="R3494" i="2"/>
  <c r="Q3494" i="2" a="1"/>
  <c r="Q3494" i="2" s="1"/>
  <c r="P3494" i="2" a="1"/>
  <c r="P3494" i="2" s="1"/>
  <c r="O3494" i="2"/>
  <c r="N3494" i="2"/>
  <c r="R3493" i="2"/>
  <c r="Q3493" i="2" a="1"/>
  <c r="Q3493" i="2" s="1"/>
  <c r="P3493" i="2" a="1"/>
  <c r="P3493" i="2" s="1"/>
  <c r="O3493" i="2"/>
  <c r="N3493" i="2"/>
  <c r="R3492" i="2"/>
  <c r="Q3492" i="2" a="1"/>
  <c r="Q3492" i="2" s="1"/>
  <c r="P3492" i="2" a="1"/>
  <c r="P3492" i="2" s="1"/>
  <c r="O3492" i="2"/>
  <c r="N3492" i="2"/>
  <c r="R3491" i="2"/>
  <c r="Q3491" i="2" a="1"/>
  <c r="Q3491" i="2" s="1"/>
  <c r="P3491" i="2" a="1"/>
  <c r="P3491" i="2" s="1"/>
  <c r="O3491" i="2"/>
  <c r="N3491" i="2"/>
  <c r="R3490" i="2"/>
  <c r="Q3490" i="2" a="1"/>
  <c r="Q3490" i="2" s="1"/>
  <c r="P3490" i="2" a="1"/>
  <c r="P3490" i="2" s="1"/>
  <c r="O3490" i="2"/>
  <c r="N3490" i="2"/>
  <c r="R3489" i="2"/>
  <c r="Q3489" i="2" a="1"/>
  <c r="Q3489" i="2" s="1"/>
  <c r="P3489" i="2" a="1"/>
  <c r="P3489" i="2" s="1"/>
  <c r="O3489" i="2"/>
  <c r="N3489" i="2"/>
  <c r="R3488" i="2"/>
  <c r="Q3488" i="2" a="1"/>
  <c r="Q3488" i="2" s="1"/>
  <c r="P3488" i="2" a="1"/>
  <c r="P3488" i="2" s="1"/>
  <c r="O3488" i="2"/>
  <c r="N3488" i="2"/>
  <c r="R3487" i="2"/>
  <c r="Q3487" i="2" a="1"/>
  <c r="Q3487" i="2" s="1"/>
  <c r="P3487" i="2" a="1"/>
  <c r="P3487" i="2" s="1"/>
  <c r="O3487" i="2"/>
  <c r="N3487" i="2"/>
  <c r="R3486" i="2"/>
  <c r="Q3486" i="2" a="1"/>
  <c r="Q3486" i="2" s="1"/>
  <c r="P3486" i="2" a="1"/>
  <c r="P3486" i="2" s="1"/>
  <c r="O3486" i="2"/>
  <c r="N3486" i="2"/>
  <c r="R3485" i="2"/>
  <c r="Q3485" i="2" a="1"/>
  <c r="Q3485" i="2" s="1"/>
  <c r="P3485" i="2" a="1"/>
  <c r="P3485" i="2" s="1"/>
  <c r="O3485" i="2"/>
  <c r="N3485" i="2"/>
  <c r="R3484" i="2"/>
  <c r="Q3484" i="2" a="1"/>
  <c r="Q3484" i="2" s="1"/>
  <c r="P3484" i="2" a="1"/>
  <c r="P3484" i="2" s="1"/>
  <c r="O3484" i="2"/>
  <c r="N3484" i="2"/>
  <c r="R3483" i="2"/>
  <c r="Q3483" i="2" a="1"/>
  <c r="Q3483" i="2" s="1"/>
  <c r="P3483" i="2" a="1"/>
  <c r="P3483" i="2" s="1"/>
  <c r="O3483" i="2"/>
  <c r="N3483" i="2"/>
  <c r="R3482" i="2"/>
  <c r="Q3482" i="2" a="1"/>
  <c r="Q3482" i="2" s="1"/>
  <c r="P3482" i="2" a="1"/>
  <c r="P3482" i="2" s="1"/>
  <c r="O3482" i="2"/>
  <c r="N3482" i="2"/>
  <c r="R3481" i="2"/>
  <c r="Q3481" i="2" a="1"/>
  <c r="Q3481" i="2" s="1"/>
  <c r="P3481" i="2" a="1"/>
  <c r="P3481" i="2" s="1"/>
  <c r="O3481" i="2"/>
  <c r="N3481" i="2"/>
  <c r="R3480" i="2"/>
  <c r="Q3480" i="2" a="1"/>
  <c r="Q3480" i="2" s="1"/>
  <c r="P3480" i="2" a="1"/>
  <c r="P3480" i="2" s="1"/>
  <c r="O3480" i="2"/>
  <c r="N3480" i="2"/>
  <c r="R3479" i="2"/>
  <c r="Q3479" i="2" a="1"/>
  <c r="Q3479" i="2" s="1"/>
  <c r="P3479" i="2" a="1"/>
  <c r="P3479" i="2" s="1"/>
  <c r="O3479" i="2"/>
  <c r="N3479" i="2"/>
  <c r="R3478" i="2"/>
  <c r="Q3478" i="2" a="1"/>
  <c r="Q3478" i="2" s="1"/>
  <c r="P3478" i="2" a="1"/>
  <c r="P3478" i="2" s="1"/>
  <c r="O3478" i="2"/>
  <c r="N3478" i="2"/>
  <c r="R3477" i="2"/>
  <c r="Q3477" i="2" a="1"/>
  <c r="Q3477" i="2" s="1"/>
  <c r="P3477" i="2" a="1"/>
  <c r="P3477" i="2" s="1"/>
  <c r="O3477" i="2"/>
  <c r="N3477" i="2"/>
  <c r="R3476" i="2"/>
  <c r="Q3476" i="2" a="1"/>
  <c r="Q3476" i="2" s="1"/>
  <c r="P3476" i="2" a="1"/>
  <c r="P3476" i="2" s="1"/>
  <c r="O3476" i="2"/>
  <c r="N3476" i="2"/>
  <c r="R3475" i="2"/>
  <c r="Q3475" i="2" a="1"/>
  <c r="Q3475" i="2" s="1"/>
  <c r="P3475" i="2" a="1"/>
  <c r="P3475" i="2" s="1"/>
  <c r="O3475" i="2"/>
  <c r="N3475" i="2"/>
  <c r="R3474" i="2"/>
  <c r="Q3474" i="2" a="1"/>
  <c r="Q3474" i="2" s="1"/>
  <c r="P3474" i="2" a="1"/>
  <c r="P3474" i="2" s="1"/>
  <c r="O3474" i="2"/>
  <c r="N3474" i="2"/>
  <c r="R3473" i="2"/>
  <c r="Q3473" i="2" a="1"/>
  <c r="Q3473" i="2" s="1"/>
  <c r="P3473" i="2" a="1"/>
  <c r="P3473" i="2" s="1"/>
  <c r="O3473" i="2"/>
  <c r="N3473" i="2"/>
  <c r="R3472" i="2"/>
  <c r="Q3472" i="2" a="1"/>
  <c r="Q3472" i="2" s="1"/>
  <c r="P3472" i="2" a="1"/>
  <c r="P3472" i="2" s="1"/>
  <c r="O3472" i="2"/>
  <c r="N3472" i="2"/>
  <c r="R3471" i="2"/>
  <c r="Q3471" i="2" a="1"/>
  <c r="Q3471" i="2" s="1"/>
  <c r="P3471" i="2" a="1"/>
  <c r="P3471" i="2" s="1"/>
  <c r="O3471" i="2"/>
  <c r="N3471" i="2"/>
  <c r="R3470" i="2"/>
  <c r="Q3470" i="2" a="1"/>
  <c r="Q3470" i="2" s="1"/>
  <c r="P3470" i="2" a="1"/>
  <c r="P3470" i="2" s="1"/>
  <c r="O3470" i="2"/>
  <c r="N3470" i="2"/>
  <c r="R3469" i="2"/>
  <c r="Q3469" i="2" a="1"/>
  <c r="Q3469" i="2" s="1"/>
  <c r="P3469" i="2" a="1"/>
  <c r="P3469" i="2" s="1"/>
  <c r="O3469" i="2"/>
  <c r="N3469" i="2"/>
  <c r="R3468" i="2"/>
  <c r="Q3468" i="2" a="1"/>
  <c r="Q3468" i="2" s="1"/>
  <c r="P3468" i="2" a="1"/>
  <c r="P3468" i="2" s="1"/>
  <c r="O3468" i="2"/>
  <c r="N3468" i="2"/>
  <c r="R3467" i="2"/>
  <c r="Q3467" i="2" a="1"/>
  <c r="Q3467" i="2" s="1"/>
  <c r="P3467" i="2" a="1"/>
  <c r="P3467" i="2" s="1"/>
  <c r="O3467" i="2"/>
  <c r="N3467" i="2"/>
  <c r="R3466" i="2"/>
  <c r="Q3466" i="2" a="1"/>
  <c r="Q3466" i="2" s="1"/>
  <c r="P3466" i="2" a="1"/>
  <c r="P3466" i="2" s="1"/>
  <c r="O3466" i="2"/>
  <c r="N3466" i="2"/>
  <c r="R3465" i="2"/>
  <c r="Q3465" i="2" a="1"/>
  <c r="Q3465" i="2" s="1"/>
  <c r="P3465" i="2" a="1"/>
  <c r="P3465" i="2" s="1"/>
  <c r="O3465" i="2"/>
  <c r="N3465" i="2"/>
  <c r="R3464" i="2"/>
  <c r="Q3464" i="2" a="1"/>
  <c r="Q3464" i="2" s="1"/>
  <c r="P3464" i="2" a="1"/>
  <c r="P3464" i="2" s="1"/>
  <c r="O3464" i="2"/>
  <c r="N3464" i="2"/>
  <c r="R3463" i="2"/>
  <c r="Q3463" i="2" a="1"/>
  <c r="Q3463" i="2" s="1"/>
  <c r="P3463" i="2" a="1"/>
  <c r="P3463" i="2" s="1"/>
  <c r="O3463" i="2"/>
  <c r="N3463" i="2"/>
  <c r="R3462" i="2"/>
  <c r="Q3462" i="2" a="1"/>
  <c r="Q3462" i="2" s="1"/>
  <c r="P3462" i="2" a="1"/>
  <c r="P3462" i="2" s="1"/>
  <c r="O3462" i="2"/>
  <c r="N3462" i="2"/>
  <c r="R3461" i="2"/>
  <c r="Q3461" i="2" a="1"/>
  <c r="Q3461" i="2" s="1"/>
  <c r="P3461" i="2" a="1"/>
  <c r="P3461" i="2" s="1"/>
  <c r="O3461" i="2"/>
  <c r="N3461" i="2"/>
  <c r="R3460" i="2"/>
  <c r="Q3460" i="2" a="1"/>
  <c r="Q3460" i="2" s="1"/>
  <c r="P3460" i="2" a="1"/>
  <c r="P3460" i="2" s="1"/>
  <c r="O3460" i="2"/>
  <c r="N3460" i="2"/>
  <c r="R3459" i="2"/>
  <c r="Q3459" i="2" a="1"/>
  <c r="Q3459" i="2" s="1"/>
  <c r="P3459" i="2" a="1"/>
  <c r="P3459" i="2" s="1"/>
  <c r="O3459" i="2"/>
  <c r="N3459" i="2"/>
  <c r="R3458" i="2"/>
  <c r="Q3458" i="2" a="1"/>
  <c r="Q3458" i="2" s="1"/>
  <c r="P3458" i="2" a="1"/>
  <c r="P3458" i="2" s="1"/>
  <c r="O3458" i="2"/>
  <c r="N3458" i="2"/>
  <c r="R3457" i="2"/>
  <c r="Q3457" i="2" a="1"/>
  <c r="Q3457" i="2" s="1"/>
  <c r="P3457" i="2" a="1"/>
  <c r="P3457" i="2" s="1"/>
  <c r="O3457" i="2"/>
  <c r="N3457" i="2"/>
  <c r="R3456" i="2"/>
  <c r="Q3456" i="2" a="1"/>
  <c r="Q3456" i="2" s="1"/>
  <c r="P3456" i="2" a="1"/>
  <c r="P3456" i="2" s="1"/>
  <c r="O3456" i="2"/>
  <c r="N3456" i="2"/>
  <c r="R3455" i="2"/>
  <c r="Q3455" i="2" a="1"/>
  <c r="Q3455" i="2" s="1"/>
  <c r="P3455" i="2" a="1"/>
  <c r="P3455" i="2" s="1"/>
  <c r="O3455" i="2"/>
  <c r="N3455" i="2"/>
  <c r="R3454" i="2"/>
  <c r="Q3454" i="2" a="1"/>
  <c r="Q3454" i="2" s="1"/>
  <c r="P3454" i="2" a="1"/>
  <c r="P3454" i="2" s="1"/>
  <c r="O3454" i="2"/>
  <c r="N3454" i="2"/>
  <c r="R3453" i="2"/>
  <c r="Q3453" i="2" a="1"/>
  <c r="Q3453" i="2" s="1"/>
  <c r="P3453" i="2" a="1"/>
  <c r="P3453" i="2" s="1"/>
  <c r="O3453" i="2"/>
  <c r="N3453" i="2"/>
  <c r="R3452" i="2"/>
  <c r="Q3452" i="2" a="1"/>
  <c r="Q3452" i="2" s="1"/>
  <c r="P3452" i="2" a="1"/>
  <c r="P3452" i="2" s="1"/>
  <c r="O3452" i="2"/>
  <c r="N3452" i="2"/>
  <c r="R3451" i="2"/>
  <c r="Q3451" i="2" a="1"/>
  <c r="Q3451" i="2" s="1"/>
  <c r="P3451" i="2" a="1"/>
  <c r="P3451" i="2" s="1"/>
  <c r="O3451" i="2"/>
  <c r="N3451" i="2"/>
  <c r="R3450" i="2"/>
  <c r="Q3450" i="2" a="1"/>
  <c r="Q3450" i="2" s="1"/>
  <c r="P3450" i="2" a="1"/>
  <c r="P3450" i="2" s="1"/>
  <c r="O3450" i="2"/>
  <c r="N3450" i="2"/>
  <c r="R3449" i="2"/>
  <c r="Q3449" i="2" a="1"/>
  <c r="Q3449" i="2" s="1"/>
  <c r="P3449" i="2" a="1"/>
  <c r="P3449" i="2" s="1"/>
  <c r="O3449" i="2"/>
  <c r="N3449" i="2"/>
  <c r="R3448" i="2"/>
  <c r="Q3448" i="2" a="1"/>
  <c r="Q3448" i="2" s="1"/>
  <c r="P3448" i="2" a="1"/>
  <c r="P3448" i="2" s="1"/>
  <c r="O3448" i="2"/>
  <c r="N3448" i="2"/>
  <c r="R3447" i="2"/>
  <c r="Q3447" i="2" a="1"/>
  <c r="Q3447" i="2" s="1"/>
  <c r="P3447" i="2" a="1"/>
  <c r="P3447" i="2" s="1"/>
  <c r="O3447" i="2"/>
  <c r="N3447" i="2"/>
  <c r="R3446" i="2"/>
  <c r="Q3446" i="2" a="1"/>
  <c r="Q3446" i="2" s="1"/>
  <c r="P3446" i="2" a="1"/>
  <c r="P3446" i="2" s="1"/>
  <c r="O3446" i="2"/>
  <c r="N3446" i="2"/>
  <c r="R3445" i="2"/>
  <c r="Q3445" i="2" a="1"/>
  <c r="Q3445" i="2" s="1"/>
  <c r="P3445" i="2" a="1"/>
  <c r="P3445" i="2" s="1"/>
  <c r="O3445" i="2"/>
  <c r="N3445" i="2"/>
  <c r="R3444" i="2"/>
  <c r="Q3444" i="2" a="1"/>
  <c r="Q3444" i="2" s="1"/>
  <c r="P3444" i="2" a="1"/>
  <c r="P3444" i="2" s="1"/>
  <c r="O3444" i="2"/>
  <c r="N3444" i="2"/>
  <c r="R3443" i="2"/>
  <c r="Q3443" i="2" a="1"/>
  <c r="Q3443" i="2" s="1"/>
  <c r="P3443" i="2" a="1"/>
  <c r="P3443" i="2" s="1"/>
  <c r="O3443" i="2"/>
  <c r="N3443" i="2"/>
  <c r="R3442" i="2"/>
  <c r="Q3442" i="2" a="1"/>
  <c r="Q3442" i="2" s="1"/>
  <c r="P3442" i="2" a="1"/>
  <c r="P3442" i="2" s="1"/>
  <c r="O3442" i="2"/>
  <c r="N3442" i="2"/>
  <c r="R3441" i="2"/>
  <c r="Q3441" i="2" a="1"/>
  <c r="Q3441" i="2" s="1"/>
  <c r="P3441" i="2" a="1"/>
  <c r="P3441" i="2" s="1"/>
  <c r="O3441" i="2"/>
  <c r="N3441" i="2"/>
  <c r="R3440" i="2"/>
  <c r="Q3440" i="2" a="1"/>
  <c r="Q3440" i="2" s="1"/>
  <c r="P3440" i="2" a="1"/>
  <c r="P3440" i="2" s="1"/>
  <c r="O3440" i="2"/>
  <c r="N3440" i="2"/>
  <c r="R3439" i="2"/>
  <c r="Q3439" i="2" a="1"/>
  <c r="Q3439" i="2" s="1"/>
  <c r="P3439" i="2" a="1"/>
  <c r="P3439" i="2" s="1"/>
  <c r="O3439" i="2"/>
  <c r="N3439" i="2"/>
  <c r="R3438" i="2"/>
  <c r="Q3438" i="2" a="1"/>
  <c r="Q3438" i="2" s="1"/>
  <c r="P3438" i="2" a="1"/>
  <c r="P3438" i="2" s="1"/>
  <c r="O3438" i="2"/>
  <c r="N3438" i="2"/>
  <c r="R3437" i="2"/>
  <c r="Q3437" i="2" a="1"/>
  <c r="Q3437" i="2" s="1"/>
  <c r="P3437" i="2" a="1"/>
  <c r="P3437" i="2" s="1"/>
  <c r="O3437" i="2"/>
  <c r="N3437" i="2"/>
  <c r="R3436" i="2"/>
  <c r="Q3436" i="2" a="1"/>
  <c r="Q3436" i="2" s="1"/>
  <c r="P3436" i="2" a="1"/>
  <c r="P3436" i="2" s="1"/>
  <c r="O3436" i="2"/>
  <c r="N3436" i="2"/>
  <c r="R3435" i="2"/>
  <c r="Q3435" i="2" a="1"/>
  <c r="Q3435" i="2" s="1"/>
  <c r="P3435" i="2" a="1"/>
  <c r="P3435" i="2" s="1"/>
  <c r="O3435" i="2"/>
  <c r="N3435" i="2"/>
  <c r="R3434" i="2"/>
  <c r="Q3434" i="2" a="1"/>
  <c r="Q3434" i="2" s="1"/>
  <c r="P3434" i="2" a="1"/>
  <c r="P3434" i="2" s="1"/>
  <c r="O3434" i="2"/>
  <c r="N3434" i="2"/>
  <c r="R3433" i="2"/>
  <c r="Q3433" i="2" a="1"/>
  <c r="Q3433" i="2" s="1"/>
  <c r="P3433" i="2" a="1"/>
  <c r="P3433" i="2" s="1"/>
  <c r="O3433" i="2"/>
  <c r="N3433" i="2"/>
  <c r="R3432" i="2"/>
  <c r="Q3432" i="2" a="1"/>
  <c r="Q3432" i="2" s="1"/>
  <c r="P3432" i="2" a="1"/>
  <c r="P3432" i="2" s="1"/>
  <c r="O3432" i="2"/>
  <c r="N3432" i="2"/>
  <c r="R3431" i="2"/>
  <c r="Q3431" i="2" a="1"/>
  <c r="Q3431" i="2" s="1"/>
  <c r="P3431" i="2" a="1"/>
  <c r="P3431" i="2" s="1"/>
  <c r="O3431" i="2"/>
  <c r="N3431" i="2"/>
  <c r="R3430" i="2"/>
  <c r="Q3430" i="2" a="1"/>
  <c r="Q3430" i="2" s="1"/>
  <c r="P3430" i="2" a="1"/>
  <c r="P3430" i="2" s="1"/>
  <c r="O3430" i="2"/>
  <c r="N3430" i="2"/>
  <c r="R3429" i="2"/>
  <c r="Q3429" i="2" a="1"/>
  <c r="Q3429" i="2" s="1"/>
  <c r="P3429" i="2" a="1"/>
  <c r="P3429" i="2" s="1"/>
  <c r="O3429" i="2"/>
  <c r="N3429" i="2"/>
  <c r="R3428" i="2"/>
  <c r="Q3428" i="2" a="1"/>
  <c r="Q3428" i="2" s="1"/>
  <c r="P3428" i="2" a="1"/>
  <c r="P3428" i="2" s="1"/>
  <c r="O3428" i="2"/>
  <c r="N3428" i="2"/>
  <c r="R3427" i="2"/>
  <c r="Q3427" i="2" a="1"/>
  <c r="Q3427" i="2" s="1"/>
  <c r="P3427" i="2" a="1"/>
  <c r="P3427" i="2" s="1"/>
  <c r="O3427" i="2"/>
  <c r="N3427" i="2"/>
  <c r="R3426" i="2"/>
  <c r="Q3426" i="2" a="1"/>
  <c r="Q3426" i="2" s="1"/>
  <c r="P3426" i="2" a="1"/>
  <c r="P3426" i="2" s="1"/>
  <c r="O3426" i="2"/>
  <c r="N3426" i="2"/>
  <c r="R3425" i="2"/>
  <c r="Q3425" i="2" a="1"/>
  <c r="Q3425" i="2" s="1"/>
  <c r="P3425" i="2" a="1"/>
  <c r="P3425" i="2" s="1"/>
  <c r="O3425" i="2"/>
  <c r="N3425" i="2"/>
  <c r="R3424" i="2"/>
  <c r="Q3424" i="2" a="1"/>
  <c r="Q3424" i="2" s="1"/>
  <c r="P3424" i="2" a="1"/>
  <c r="P3424" i="2" s="1"/>
  <c r="O3424" i="2"/>
  <c r="N3424" i="2"/>
  <c r="R3423" i="2"/>
  <c r="Q3423" i="2" a="1"/>
  <c r="Q3423" i="2" s="1"/>
  <c r="P3423" i="2" a="1"/>
  <c r="P3423" i="2" s="1"/>
  <c r="O3423" i="2"/>
  <c r="N3423" i="2"/>
  <c r="R3422" i="2"/>
  <c r="Q3422" i="2" a="1"/>
  <c r="Q3422" i="2" s="1"/>
  <c r="P3422" i="2" a="1"/>
  <c r="P3422" i="2" s="1"/>
  <c r="O3422" i="2"/>
  <c r="N3422" i="2"/>
  <c r="R3421" i="2"/>
  <c r="Q3421" i="2" a="1"/>
  <c r="Q3421" i="2" s="1"/>
  <c r="P3421" i="2" a="1"/>
  <c r="P3421" i="2" s="1"/>
  <c r="O3421" i="2"/>
  <c r="N3421" i="2"/>
  <c r="R3420" i="2"/>
  <c r="Q3420" i="2" a="1"/>
  <c r="Q3420" i="2" s="1"/>
  <c r="P3420" i="2" a="1"/>
  <c r="P3420" i="2" s="1"/>
  <c r="O3420" i="2"/>
  <c r="N3420" i="2"/>
  <c r="R3419" i="2"/>
  <c r="Q3419" i="2" a="1"/>
  <c r="Q3419" i="2" s="1"/>
  <c r="P3419" i="2" a="1"/>
  <c r="P3419" i="2" s="1"/>
  <c r="O3419" i="2"/>
  <c r="N3419" i="2"/>
  <c r="R3418" i="2"/>
  <c r="Q3418" i="2" a="1"/>
  <c r="Q3418" i="2" s="1"/>
  <c r="P3418" i="2" a="1"/>
  <c r="P3418" i="2" s="1"/>
  <c r="O3418" i="2"/>
  <c r="N3418" i="2"/>
  <c r="R3417" i="2"/>
  <c r="Q3417" i="2" a="1"/>
  <c r="Q3417" i="2" s="1"/>
  <c r="P3417" i="2" a="1"/>
  <c r="P3417" i="2" s="1"/>
  <c r="O3417" i="2"/>
  <c r="N3417" i="2"/>
  <c r="R3416" i="2"/>
  <c r="Q3416" i="2" a="1"/>
  <c r="Q3416" i="2" s="1"/>
  <c r="P3416" i="2" a="1"/>
  <c r="P3416" i="2" s="1"/>
  <c r="O3416" i="2"/>
  <c r="N3416" i="2"/>
  <c r="R3415" i="2"/>
  <c r="Q3415" i="2" a="1"/>
  <c r="Q3415" i="2" s="1"/>
  <c r="P3415" i="2" a="1"/>
  <c r="P3415" i="2" s="1"/>
  <c r="O3415" i="2"/>
  <c r="N3415" i="2"/>
  <c r="R3414" i="2"/>
  <c r="Q3414" i="2" a="1"/>
  <c r="Q3414" i="2" s="1"/>
  <c r="P3414" i="2" a="1"/>
  <c r="P3414" i="2" s="1"/>
  <c r="O3414" i="2"/>
  <c r="N3414" i="2"/>
  <c r="R3413" i="2"/>
  <c r="Q3413" i="2" a="1"/>
  <c r="Q3413" i="2" s="1"/>
  <c r="P3413" i="2" a="1"/>
  <c r="P3413" i="2" s="1"/>
  <c r="O3413" i="2"/>
  <c r="N3413" i="2"/>
  <c r="R3412" i="2"/>
  <c r="Q3412" i="2" a="1"/>
  <c r="Q3412" i="2" s="1"/>
  <c r="P3412" i="2" a="1"/>
  <c r="P3412" i="2" s="1"/>
  <c r="O3412" i="2"/>
  <c r="N3412" i="2"/>
  <c r="R3411" i="2"/>
  <c r="Q3411" i="2" a="1"/>
  <c r="Q3411" i="2" s="1"/>
  <c r="P3411" i="2" a="1"/>
  <c r="P3411" i="2" s="1"/>
  <c r="O3411" i="2"/>
  <c r="N3411" i="2"/>
  <c r="R3410" i="2"/>
  <c r="Q3410" i="2" a="1"/>
  <c r="Q3410" i="2" s="1"/>
  <c r="P3410" i="2" a="1"/>
  <c r="P3410" i="2" s="1"/>
  <c r="O3410" i="2"/>
  <c r="N3410" i="2"/>
  <c r="R3409" i="2"/>
  <c r="Q3409" i="2" a="1"/>
  <c r="Q3409" i="2" s="1"/>
  <c r="P3409" i="2" a="1"/>
  <c r="P3409" i="2" s="1"/>
  <c r="O3409" i="2"/>
  <c r="N3409" i="2"/>
  <c r="R3408" i="2"/>
  <c r="Q3408" i="2" a="1"/>
  <c r="Q3408" i="2" s="1"/>
  <c r="P3408" i="2" a="1"/>
  <c r="P3408" i="2" s="1"/>
  <c r="O3408" i="2"/>
  <c r="N3408" i="2"/>
  <c r="R3407" i="2"/>
  <c r="Q3407" i="2" a="1"/>
  <c r="Q3407" i="2" s="1"/>
  <c r="P3407" i="2" a="1"/>
  <c r="P3407" i="2" s="1"/>
  <c r="O3407" i="2"/>
  <c r="N3407" i="2"/>
  <c r="R3406" i="2"/>
  <c r="Q3406" i="2" a="1"/>
  <c r="Q3406" i="2" s="1"/>
  <c r="P3406" i="2" a="1"/>
  <c r="P3406" i="2" s="1"/>
  <c r="O3406" i="2"/>
  <c r="N3406" i="2"/>
  <c r="R3405" i="2"/>
  <c r="Q3405" i="2" a="1"/>
  <c r="Q3405" i="2" s="1"/>
  <c r="P3405" i="2" a="1"/>
  <c r="P3405" i="2" s="1"/>
  <c r="O3405" i="2"/>
  <c r="N3405" i="2"/>
  <c r="R3404" i="2"/>
  <c r="Q3404" i="2" a="1"/>
  <c r="Q3404" i="2" s="1"/>
  <c r="P3404" i="2" a="1"/>
  <c r="P3404" i="2" s="1"/>
  <c r="O3404" i="2"/>
  <c r="N3404" i="2"/>
  <c r="R3403" i="2"/>
  <c r="Q3403" i="2" a="1"/>
  <c r="Q3403" i="2" s="1"/>
  <c r="P3403" i="2" a="1"/>
  <c r="P3403" i="2" s="1"/>
  <c r="O3403" i="2"/>
  <c r="N3403" i="2"/>
  <c r="R3402" i="2"/>
  <c r="Q3402" i="2" a="1"/>
  <c r="Q3402" i="2" s="1"/>
  <c r="P3402" i="2" a="1"/>
  <c r="P3402" i="2" s="1"/>
  <c r="O3402" i="2"/>
  <c r="N3402" i="2"/>
  <c r="R3401" i="2"/>
  <c r="Q3401" i="2" a="1"/>
  <c r="Q3401" i="2" s="1"/>
  <c r="P3401" i="2" a="1"/>
  <c r="P3401" i="2" s="1"/>
  <c r="O3401" i="2"/>
  <c r="N3401" i="2"/>
  <c r="R3400" i="2"/>
  <c r="Q3400" i="2" a="1"/>
  <c r="Q3400" i="2" s="1"/>
  <c r="P3400" i="2" a="1"/>
  <c r="P3400" i="2" s="1"/>
  <c r="O3400" i="2"/>
  <c r="N3400" i="2"/>
  <c r="R3399" i="2"/>
  <c r="Q3399" i="2" a="1"/>
  <c r="Q3399" i="2" s="1"/>
  <c r="P3399" i="2" a="1"/>
  <c r="P3399" i="2" s="1"/>
  <c r="O3399" i="2"/>
  <c r="N3399" i="2"/>
  <c r="R3398" i="2"/>
  <c r="Q3398" i="2" a="1"/>
  <c r="Q3398" i="2" s="1"/>
  <c r="P3398" i="2" a="1"/>
  <c r="P3398" i="2" s="1"/>
  <c r="O3398" i="2"/>
  <c r="N3398" i="2"/>
  <c r="R3397" i="2"/>
  <c r="Q3397" i="2" a="1"/>
  <c r="Q3397" i="2" s="1"/>
  <c r="P3397" i="2" a="1"/>
  <c r="P3397" i="2" s="1"/>
  <c r="O3397" i="2"/>
  <c r="N3397" i="2"/>
  <c r="R3396" i="2"/>
  <c r="Q3396" i="2" a="1"/>
  <c r="Q3396" i="2" s="1"/>
  <c r="P3396" i="2" a="1"/>
  <c r="P3396" i="2" s="1"/>
  <c r="O3396" i="2"/>
  <c r="N3396" i="2"/>
  <c r="R3395" i="2"/>
  <c r="Q3395" i="2" a="1"/>
  <c r="Q3395" i="2" s="1"/>
  <c r="P3395" i="2" a="1"/>
  <c r="P3395" i="2" s="1"/>
  <c r="O3395" i="2"/>
  <c r="N3395" i="2"/>
  <c r="R3394" i="2"/>
  <c r="Q3394" i="2" a="1"/>
  <c r="Q3394" i="2" s="1"/>
  <c r="P3394" i="2" a="1"/>
  <c r="P3394" i="2" s="1"/>
  <c r="O3394" i="2"/>
  <c r="N3394" i="2"/>
  <c r="R3393" i="2"/>
  <c r="Q3393" i="2" a="1"/>
  <c r="Q3393" i="2" s="1"/>
  <c r="P3393" i="2" a="1"/>
  <c r="P3393" i="2" s="1"/>
  <c r="O3393" i="2"/>
  <c r="N3393" i="2"/>
  <c r="R3392" i="2"/>
  <c r="Q3392" i="2" a="1"/>
  <c r="Q3392" i="2" s="1"/>
  <c r="P3392" i="2" a="1"/>
  <c r="P3392" i="2" s="1"/>
  <c r="O3392" i="2"/>
  <c r="N3392" i="2"/>
  <c r="R3391" i="2"/>
  <c r="Q3391" i="2" a="1"/>
  <c r="Q3391" i="2" s="1"/>
  <c r="P3391" i="2" a="1"/>
  <c r="P3391" i="2" s="1"/>
  <c r="O3391" i="2"/>
  <c r="N3391" i="2"/>
  <c r="R3390" i="2"/>
  <c r="Q3390" i="2" a="1"/>
  <c r="Q3390" i="2" s="1"/>
  <c r="P3390" i="2" a="1"/>
  <c r="P3390" i="2" s="1"/>
  <c r="O3390" i="2"/>
  <c r="N3390" i="2"/>
  <c r="R3389" i="2"/>
  <c r="Q3389" i="2" a="1"/>
  <c r="Q3389" i="2" s="1"/>
  <c r="P3389" i="2" a="1"/>
  <c r="P3389" i="2" s="1"/>
  <c r="O3389" i="2"/>
  <c r="N3389" i="2"/>
  <c r="R3388" i="2"/>
  <c r="Q3388" i="2" a="1"/>
  <c r="Q3388" i="2" s="1"/>
  <c r="P3388" i="2" a="1"/>
  <c r="P3388" i="2" s="1"/>
  <c r="O3388" i="2"/>
  <c r="N3388" i="2"/>
  <c r="R3387" i="2"/>
  <c r="Q3387" i="2" a="1"/>
  <c r="Q3387" i="2" s="1"/>
  <c r="P3387" i="2" a="1"/>
  <c r="P3387" i="2" s="1"/>
  <c r="O3387" i="2"/>
  <c r="N3387" i="2"/>
  <c r="R3386" i="2"/>
  <c r="Q3386" i="2" a="1"/>
  <c r="Q3386" i="2" s="1"/>
  <c r="P3386" i="2" a="1"/>
  <c r="P3386" i="2" s="1"/>
  <c r="O3386" i="2"/>
  <c r="N3386" i="2"/>
  <c r="R3385" i="2"/>
  <c r="Q3385" i="2" a="1"/>
  <c r="Q3385" i="2" s="1"/>
  <c r="P3385" i="2" a="1"/>
  <c r="P3385" i="2" s="1"/>
  <c r="O3385" i="2"/>
  <c r="N3385" i="2"/>
  <c r="R3384" i="2"/>
  <c r="Q3384" i="2" a="1"/>
  <c r="Q3384" i="2" s="1"/>
  <c r="P3384" i="2" a="1"/>
  <c r="P3384" i="2" s="1"/>
  <c r="O3384" i="2"/>
  <c r="N3384" i="2"/>
  <c r="R3383" i="2"/>
  <c r="Q3383" i="2" a="1"/>
  <c r="Q3383" i="2" s="1"/>
  <c r="P3383" i="2" a="1"/>
  <c r="P3383" i="2" s="1"/>
  <c r="O3383" i="2"/>
  <c r="N3383" i="2"/>
  <c r="R3382" i="2"/>
  <c r="Q3382" i="2" a="1"/>
  <c r="Q3382" i="2" s="1"/>
  <c r="P3382" i="2" a="1"/>
  <c r="P3382" i="2" s="1"/>
  <c r="O3382" i="2"/>
  <c r="N3382" i="2"/>
  <c r="R3381" i="2"/>
  <c r="Q3381" i="2" a="1"/>
  <c r="Q3381" i="2" s="1"/>
  <c r="P3381" i="2" a="1"/>
  <c r="P3381" i="2" s="1"/>
  <c r="O3381" i="2"/>
  <c r="N3381" i="2"/>
  <c r="R3380" i="2"/>
  <c r="Q3380" i="2" a="1"/>
  <c r="Q3380" i="2" s="1"/>
  <c r="P3380" i="2" a="1"/>
  <c r="P3380" i="2" s="1"/>
  <c r="O3380" i="2"/>
  <c r="N3380" i="2"/>
  <c r="R3379" i="2"/>
  <c r="Q3379" i="2" a="1"/>
  <c r="Q3379" i="2" s="1"/>
  <c r="P3379" i="2" a="1"/>
  <c r="P3379" i="2" s="1"/>
  <c r="O3379" i="2"/>
  <c r="N3379" i="2"/>
  <c r="R3378" i="2"/>
  <c r="Q3378" i="2" a="1"/>
  <c r="Q3378" i="2" s="1"/>
  <c r="P3378" i="2" a="1"/>
  <c r="P3378" i="2" s="1"/>
  <c r="O3378" i="2"/>
  <c r="N3378" i="2"/>
  <c r="R3377" i="2"/>
  <c r="Q3377" i="2" a="1"/>
  <c r="Q3377" i="2" s="1"/>
  <c r="P3377" i="2" a="1"/>
  <c r="P3377" i="2" s="1"/>
  <c r="O3377" i="2"/>
  <c r="N3377" i="2"/>
  <c r="R3376" i="2"/>
  <c r="Q3376" i="2" a="1"/>
  <c r="Q3376" i="2" s="1"/>
  <c r="P3376" i="2" a="1"/>
  <c r="P3376" i="2" s="1"/>
  <c r="O3376" i="2"/>
  <c r="N3376" i="2"/>
  <c r="R3375" i="2"/>
  <c r="Q3375" i="2" a="1"/>
  <c r="Q3375" i="2" s="1"/>
  <c r="P3375" i="2" a="1"/>
  <c r="P3375" i="2" s="1"/>
  <c r="O3375" i="2"/>
  <c r="N3375" i="2"/>
  <c r="R3374" i="2"/>
  <c r="Q3374" i="2" a="1"/>
  <c r="Q3374" i="2" s="1"/>
  <c r="P3374" i="2" a="1"/>
  <c r="P3374" i="2" s="1"/>
  <c r="O3374" i="2"/>
  <c r="N3374" i="2"/>
  <c r="R3373" i="2"/>
  <c r="Q3373" i="2" a="1"/>
  <c r="Q3373" i="2" s="1"/>
  <c r="P3373" i="2" a="1"/>
  <c r="P3373" i="2" s="1"/>
  <c r="O3373" i="2"/>
  <c r="N3373" i="2"/>
  <c r="R3372" i="2"/>
  <c r="Q3372" i="2" a="1"/>
  <c r="Q3372" i="2" s="1"/>
  <c r="P3372" i="2" a="1"/>
  <c r="P3372" i="2" s="1"/>
  <c r="O3372" i="2"/>
  <c r="N3372" i="2"/>
  <c r="R3371" i="2"/>
  <c r="Q3371" i="2" a="1"/>
  <c r="Q3371" i="2" s="1"/>
  <c r="P3371" i="2" a="1"/>
  <c r="P3371" i="2" s="1"/>
  <c r="O3371" i="2"/>
  <c r="N3371" i="2"/>
  <c r="R3370" i="2"/>
  <c r="Q3370" i="2" a="1"/>
  <c r="Q3370" i="2" s="1"/>
  <c r="P3370" i="2" a="1"/>
  <c r="P3370" i="2" s="1"/>
  <c r="O3370" i="2"/>
  <c r="N3370" i="2"/>
  <c r="R3369" i="2"/>
  <c r="Q3369" i="2" a="1"/>
  <c r="Q3369" i="2" s="1"/>
  <c r="P3369" i="2" a="1"/>
  <c r="P3369" i="2" s="1"/>
  <c r="O3369" i="2"/>
  <c r="N3369" i="2"/>
  <c r="R3368" i="2"/>
  <c r="Q3368" i="2" a="1"/>
  <c r="Q3368" i="2" s="1"/>
  <c r="P3368" i="2" a="1"/>
  <c r="P3368" i="2" s="1"/>
  <c r="O3368" i="2"/>
  <c r="N3368" i="2"/>
  <c r="R3367" i="2"/>
  <c r="Q3367" i="2" a="1"/>
  <c r="Q3367" i="2" s="1"/>
  <c r="P3367" i="2" a="1"/>
  <c r="P3367" i="2" s="1"/>
  <c r="O3367" i="2"/>
  <c r="N3367" i="2"/>
  <c r="R3366" i="2"/>
  <c r="Q3366" i="2" a="1"/>
  <c r="Q3366" i="2" s="1"/>
  <c r="P3366" i="2" a="1"/>
  <c r="P3366" i="2" s="1"/>
  <c r="O3366" i="2"/>
  <c r="N3366" i="2"/>
  <c r="R3365" i="2"/>
  <c r="Q3365" i="2" a="1"/>
  <c r="Q3365" i="2" s="1"/>
  <c r="P3365" i="2" a="1"/>
  <c r="P3365" i="2" s="1"/>
  <c r="O3365" i="2"/>
  <c r="N3365" i="2"/>
  <c r="R3364" i="2"/>
  <c r="Q3364" i="2" a="1"/>
  <c r="Q3364" i="2" s="1"/>
  <c r="P3364" i="2" a="1"/>
  <c r="P3364" i="2" s="1"/>
  <c r="O3364" i="2"/>
  <c r="N3364" i="2"/>
  <c r="R3363" i="2"/>
  <c r="Q3363" i="2" a="1"/>
  <c r="Q3363" i="2" s="1"/>
  <c r="P3363" i="2" a="1"/>
  <c r="P3363" i="2" s="1"/>
  <c r="O3363" i="2"/>
  <c r="N3363" i="2"/>
  <c r="R3362" i="2"/>
  <c r="Q3362" i="2" a="1"/>
  <c r="Q3362" i="2" s="1"/>
  <c r="P3362" i="2" a="1"/>
  <c r="P3362" i="2" s="1"/>
  <c r="O3362" i="2"/>
  <c r="N3362" i="2"/>
  <c r="R3361" i="2"/>
  <c r="Q3361" i="2" a="1"/>
  <c r="Q3361" i="2" s="1"/>
  <c r="P3361" i="2" a="1"/>
  <c r="P3361" i="2" s="1"/>
  <c r="O3361" i="2"/>
  <c r="N3361" i="2"/>
  <c r="R3360" i="2"/>
  <c r="Q3360" i="2" a="1"/>
  <c r="Q3360" i="2" s="1"/>
  <c r="P3360" i="2" a="1"/>
  <c r="P3360" i="2" s="1"/>
  <c r="O3360" i="2"/>
  <c r="N3360" i="2"/>
  <c r="R3359" i="2"/>
  <c r="Q3359" i="2" a="1"/>
  <c r="Q3359" i="2" s="1"/>
  <c r="P3359" i="2" a="1"/>
  <c r="P3359" i="2" s="1"/>
  <c r="O3359" i="2"/>
  <c r="N3359" i="2"/>
  <c r="R3358" i="2"/>
  <c r="Q3358" i="2" a="1"/>
  <c r="Q3358" i="2" s="1"/>
  <c r="P3358" i="2" a="1"/>
  <c r="P3358" i="2" s="1"/>
  <c r="O3358" i="2"/>
  <c r="N3358" i="2"/>
  <c r="R3357" i="2"/>
  <c r="Q3357" i="2" a="1"/>
  <c r="Q3357" i="2" s="1"/>
  <c r="P3357" i="2" a="1"/>
  <c r="P3357" i="2" s="1"/>
  <c r="O3357" i="2"/>
  <c r="N3357" i="2"/>
  <c r="R3356" i="2"/>
  <c r="Q3356" i="2" a="1"/>
  <c r="Q3356" i="2" s="1"/>
  <c r="P3356" i="2" a="1"/>
  <c r="P3356" i="2" s="1"/>
  <c r="O3356" i="2"/>
  <c r="N3356" i="2"/>
  <c r="R3355" i="2"/>
  <c r="Q3355" i="2" a="1"/>
  <c r="Q3355" i="2" s="1"/>
  <c r="P3355" i="2" a="1"/>
  <c r="P3355" i="2" s="1"/>
  <c r="O3355" i="2"/>
  <c r="N3355" i="2"/>
  <c r="R3354" i="2"/>
  <c r="Q3354" i="2" a="1"/>
  <c r="Q3354" i="2" s="1"/>
  <c r="P3354" i="2" a="1"/>
  <c r="P3354" i="2" s="1"/>
  <c r="O3354" i="2"/>
  <c r="N3354" i="2"/>
  <c r="R3353" i="2"/>
  <c r="Q3353" i="2" a="1"/>
  <c r="Q3353" i="2" s="1"/>
  <c r="P3353" i="2" a="1"/>
  <c r="P3353" i="2" s="1"/>
  <c r="O3353" i="2"/>
  <c r="N3353" i="2"/>
  <c r="R3352" i="2"/>
  <c r="Q3352" i="2" a="1"/>
  <c r="Q3352" i="2" s="1"/>
  <c r="P3352" i="2" a="1"/>
  <c r="P3352" i="2" s="1"/>
  <c r="O3352" i="2"/>
  <c r="N3352" i="2"/>
  <c r="R3351" i="2"/>
  <c r="Q3351" i="2" a="1"/>
  <c r="Q3351" i="2" s="1"/>
  <c r="P3351" i="2" a="1"/>
  <c r="P3351" i="2" s="1"/>
  <c r="O3351" i="2"/>
  <c r="N3351" i="2"/>
  <c r="R3350" i="2"/>
  <c r="Q3350" i="2" a="1"/>
  <c r="Q3350" i="2" s="1"/>
  <c r="P3350" i="2" a="1"/>
  <c r="P3350" i="2" s="1"/>
  <c r="O3350" i="2"/>
  <c r="N3350" i="2"/>
  <c r="R3349" i="2"/>
  <c r="Q3349" i="2" a="1"/>
  <c r="Q3349" i="2" s="1"/>
  <c r="P3349" i="2" a="1"/>
  <c r="P3349" i="2" s="1"/>
  <c r="O3349" i="2"/>
  <c r="N3349" i="2"/>
  <c r="R3348" i="2"/>
  <c r="Q3348" i="2" a="1"/>
  <c r="Q3348" i="2" s="1"/>
  <c r="P3348" i="2" a="1"/>
  <c r="P3348" i="2" s="1"/>
  <c r="O3348" i="2"/>
  <c r="N3348" i="2"/>
  <c r="R3347" i="2"/>
  <c r="Q3347" i="2" a="1"/>
  <c r="Q3347" i="2" s="1"/>
  <c r="P3347" i="2" a="1"/>
  <c r="P3347" i="2" s="1"/>
  <c r="O3347" i="2"/>
  <c r="N3347" i="2"/>
  <c r="R3346" i="2"/>
  <c r="Q3346" i="2" a="1"/>
  <c r="Q3346" i="2" s="1"/>
  <c r="P3346" i="2" a="1"/>
  <c r="P3346" i="2" s="1"/>
  <c r="O3346" i="2"/>
  <c r="N3346" i="2"/>
  <c r="R3345" i="2"/>
  <c r="Q3345" i="2" a="1"/>
  <c r="Q3345" i="2" s="1"/>
  <c r="P3345" i="2" a="1"/>
  <c r="P3345" i="2" s="1"/>
  <c r="O3345" i="2"/>
  <c r="N3345" i="2"/>
  <c r="R3344" i="2"/>
  <c r="Q3344" i="2" a="1"/>
  <c r="Q3344" i="2" s="1"/>
  <c r="P3344" i="2" a="1"/>
  <c r="P3344" i="2" s="1"/>
  <c r="O3344" i="2"/>
  <c r="N3344" i="2"/>
  <c r="R3343" i="2"/>
  <c r="Q3343" i="2" a="1"/>
  <c r="Q3343" i="2" s="1"/>
  <c r="P3343" i="2" a="1"/>
  <c r="P3343" i="2" s="1"/>
  <c r="O3343" i="2"/>
  <c r="N3343" i="2"/>
  <c r="R3342" i="2"/>
  <c r="Q3342" i="2" a="1"/>
  <c r="Q3342" i="2" s="1"/>
  <c r="P3342" i="2" a="1"/>
  <c r="P3342" i="2" s="1"/>
  <c r="O3342" i="2"/>
  <c r="N3342" i="2"/>
  <c r="R3341" i="2"/>
  <c r="Q3341" i="2" a="1"/>
  <c r="Q3341" i="2" s="1"/>
  <c r="P3341" i="2" a="1"/>
  <c r="P3341" i="2" s="1"/>
  <c r="O3341" i="2"/>
  <c r="N3341" i="2"/>
  <c r="R3340" i="2"/>
  <c r="Q3340" i="2" a="1"/>
  <c r="Q3340" i="2" s="1"/>
  <c r="P3340" i="2" a="1"/>
  <c r="P3340" i="2" s="1"/>
  <c r="O3340" i="2"/>
  <c r="N3340" i="2"/>
  <c r="R3339" i="2"/>
  <c r="Q3339" i="2" a="1"/>
  <c r="Q3339" i="2" s="1"/>
  <c r="P3339" i="2" a="1"/>
  <c r="P3339" i="2" s="1"/>
  <c r="O3339" i="2"/>
  <c r="N3339" i="2"/>
  <c r="R3338" i="2"/>
  <c r="Q3338" i="2" a="1"/>
  <c r="Q3338" i="2" s="1"/>
  <c r="P3338" i="2" a="1"/>
  <c r="P3338" i="2" s="1"/>
  <c r="O3338" i="2"/>
  <c r="N3338" i="2"/>
  <c r="R3337" i="2"/>
  <c r="Q3337" i="2" a="1"/>
  <c r="Q3337" i="2" s="1"/>
  <c r="P3337" i="2" a="1"/>
  <c r="P3337" i="2" s="1"/>
  <c r="O3337" i="2"/>
  <c r="N3337" i="2"/>
  <c r="R3336" i="2"/>
  <c r="Q3336" i="2" a="1"/>
  <c r="Q3336" i="2" s="1"/>
  <c r="P3336" i="2" a="1"/>
  <c r="P3336" i="2" s="1"/>
  <c r="O3336" i="2"/>
  <c r="N3336" i="2"/>
  <c r="R3335" i="2"/>
  <c r="Q3335" i="2" a="1"/>
  <c r="Q3335" i="2" s="1"/>
  <c r="P3335" i="2" a="1"/>
  <c r="P3335" i="2" s="1"/>
  <c r="O3335" i="2"/>
  <c r="N3335" i="2"/>
  <c r="R3334" i="2"/>
  <c r="Q3334" i="2" a="1"/>
  <c r="Q3334" i="2" s="1"/>
  <c r="P3334" i="2" a="1"/>
  <c r="P3334" i="2" s="1"/>
  <c r="O3334" i="2"/>
  <c r="N3334" i="2"/>
  <c r="R3333" i="2"/>
  <c r="Q3333" i="2" a="1"/>
  <c r="Q3333" i="2" s="1"/>
  <c r="P3333" i="2" a="1"/>
  <c r="P3333" i="2" s="1"/>
  <c r="O3333" i="2"/>
  <c r="N3333" i="2"/>
  <c r="R3332" i="2"/>
  <c r="Q3332" i="2" a="1"/>
  <c r="Q3332" i="2" s="1"/>
  <c r="P3332" i="2" a="1"/>
  <c r="P3332" i="2" s="1"/>
  <c r="O3332" i="2"/>
  <c r="N3332" i="2"/>
  <c r="R3331" i="2"/>
  <c r="Q3331" i="2" a="1"/>
  <c r="Q3331" i="2" s="1"/>
  <c r="P3331" i="2" a="1"/>
  <c r="P3331" i="2" s="1"/>
  <c r="O3331" i="2"/>
  <c r="N3331" i="2"/>
  <c r="R3330" i="2"/>
  <c r="Q3330" i="2" a="1"/>
  <c r="Q3330" i="2" s="1"/>
  <c r="P3330" i="2" a="1"/>
  <c r="P3330" i="2" s="1"/>
  <c r="O3330" i="2"/>
  <c r="N3330" i="2"/>
  <c r="R3329" i="2"/>
  <c r="Q3329" i="2" a="1"/>
  <c r="Q3329" i="2" s="1"/>
  <c r="P3329" i="2" a="1"/>
  <c r="P3329" i="2" s="1"/>
  <c r="O3329" i="2"/>
  <c r="N3329" i="2"/>
  <c r="R3328" i="2"/>
  <c r="Q3328" i="2" a="1"/>
  <c r="Q3328" i="2" s="1"/>
  <c r="P3328" i="2" a="1"/>
  <c r="P3328" i="2" s="1"/>
  <c r="O3328" i="2"/>
  <c r="N3328" i="2"/>
  <c r="R3327" i="2"/>
  <c r="Q3327" i="2" a="1"/>
  <c r="Q3327" i="2" s="1"/>
  <c r="P3327" i="2" a="1"/>
  <c r="P3327" i="2" s="1"/>
  <c r="O3327" i="2"/>
  <c r="N3327" i="2"/>
  <c r="R3326" i="2"/>
  <c r="Q3326" i="2" a="1"/>
  <c r="Q3326" i="2" s="1"/>
  <c r="P3326" i="2" a="1"/>
  <c r="P3326" i="2" s="1"/>
  <c r="O3326" i="2"/>
  <c r="N3326" i="2"/>
  <c r="R3325" i="2"/>
  <c r="Q3325" i="2" a="1"/>
  <c r="Q3325" i="2" s="1"/>
  <c r="P3325" i="2" a="1"/>
  <c r="P3325" i="2" s="1"/>
  <c r="O3325" i="2"/>
  <c r="N3325" i="2"/>
  <c r="R3324" i="2"/>
  <c r="Q3324" i="2" a="1"/>
  <c r="Q3324" i="2" s="1"/>
  <c r="P3324" i="2" a="1"/>
  <c r="P3324" i="2" s="1"/>
  <c r="O3324" i="2"/>
  <c r="N3324" i="2"/>
  <c r="R3323" i="2"/>
  <c r="Q3323" i="2" a="1"/>
  <c r="Q3323" i="2" s="1"/>
  <c r="P3323" i="2" a="1"/>
  <c r="P3323" i="2" s="1"/>
  <c r="O3323" i="2"/>
  <c r="N3323" i="2"/>
  <c r="R3322" i="2"/>
  <c r="Q3322" i="2" a="1"/>
  <c r="Q3322" i="2" s="1"/>
  <c r="P3322" i="2" a="1"/>
  <c r="P3322" i="2" s="1"/>
  <c r="O3322" i="2"/>
  <c r="N3322" i="2"/>
  <c r="R3321" i="2"/>
  <c r="Q3321" i="2" a="1"/>
  <c r="Q3321" i="2" s="1"/>
  <c r="P3321" i="2" a="1"/>
  <c r="P3321" i="2" s="1"/>
  <c r="O3321" i="2"/>
  <c r="N3321" i="2"/>
  <c r="R3320" i="2"/>
  <c r="Q3320" i="2" a="1"/>
  <c r="Q3320" i="2" s="1"/>
  <c r="P3320" i="2" a="1"/>
  <c r="P3320" i="2" s="1"/>
  <c r="O3320" i="2"/>
  <c r="N3320" i="2"/>
  <c r="R3319" i="2"/>
  <c r="Q3319" i="2" a="1"/>
  <c r="Q3319" i="2" s="1"/>
  <c r="P3319" i="2" a="1"/>
  <c r="P3319" i="2" s="1"/>
  <c r="O3319" i="2"/>
  <c r="N3319" i="2"/>
  <c r="R3318" i="2"/>
  <c r="Q3318" i="2" a="1"/>
  <c r="Q3318" i="2" s="1"/>
  <c r="P3318" i="2" a="1"/>
  <c r="P3318" i="2" s="1"/>
  <c r="O3318" i="2"/>
  <c r="N3318" i="2"/>
  <c r="R3317" i="2"/>
  <c r="Q3317" i="2" a="1"/>
  <c r="Q3317" i="2" s="1"/>
  <c r="P3317" i="2" a="1"/>
  <c r="P3317" i="2" s="1"/>
  <c r="O3317" i="2"/>
  <c r="N3317" i="2"/>
  <c r="R3316" i="2"/>
  <c r="Q3316" i="2" a="1"/>
  <c r="Q3316" i="2" s="1"/>
  <c r="P3316" i="2" a="1"/>
  <c r="P3316" i="2" s="1"/>
  <c r="O3316" i="2"/>
  <c r="N3316" i="2"/>
  <c r="R3315" i="2"/>
  <c r="Q3315" i="2" a="1"/>
  <c r="Q3315" i="2" s="1"/>
  <c r="P3315" i="2" a="1"/>
  <c r="P3315" i="2" s="1"/>
  <c r="O3315" i="2"/>
  <c r="N3315" i="2"/>
  <c r="R3314" i="2"/>
  <c r="Q3314" i="2" a="1"/>
  <c r="Q3314" i="2" s="1"/>
  <c r="P3314" i="2" a="1"/>
  <c r="P3314" i="2" s="1"/>
  <c r="O3314" i="2"/>
  <c r="N3314" i="2"/>
  <c r="R3313" i="2"/>
  <c r="Q3313" i="2" a="1"/>
  <c r="Q3313" i="2" s="1"/>
  <c r="P3313" i="2" a="1"/>
  <c r="P3313" i="2" s="1"/>
  <c r="O3313" i="2"/>
  <c r="N3313" i="2"/>
  <c r="R3312" i="2"/>
  <c r="Q3312" i="2" a="1"/>
  <c r="Q3312" i="2" s="1"/>
  <c r="P3312" i="2" a="1"/>
  <c r="P3312" i="2" s="1"/>
  <c r="O3312" i="2"/>
  <c r="N3312" i="2"/>
  <c r="R3311" i="2"/>
  <c r="Q3311" i="2" a="1"/>
  <c r="Q3311" i="2" s="1"/>
  <c r="P3311" i="2" a="1"/>
  <c r="P3311" i="2" s="1"/>
  <c r="O3311" i="2"/>
  <c r="N3311" i="2"/>
  <c r="R3310" i="2"/>
  <c r="Q3310" i="2" a="1"/>
  <c r="Q3310" i="2" s="1"/>
  <c r="P3310" i="2" a="1"/>
  <c r="P3310" i="2" s="1"/>
  <c r="O3310" i="2"/>
  <c r="N3310" i="2"/>
  <c r="R3309" i="2"/>
  <c r="Q3309" i="2" a="1"/>
  <c r="Q3309" i="2" s="1"/>
  <c r="P3309" i="2" a="1"/>
  <c r="P3309" i="2" s="1"/>
  <c r="O3309" i="2"/>
  <c r="N3309" i="2"/>
  <c r="R3308" i="2"/>
  <c r="Q3308" i="2" a="1"/>
  <c r="Q3308" i="2" s="1"/>
  <c r="P3308" i="2" a="1"/>
  <c r="P3308" i="2" s="1"/>
  <c r="O3308" i="2"/>
  <c r="N3308" i="2"/>
  <c r="R3307" i="2"/>
  <c r="Q3307" i="2" a="1"/>
  <c r="Q3307" i="2" s="1"/>
  <c r="P3307" i="2" a="1"/>
  <c r="P3307" i="2" s="1"/>
  <c r="O3307" i="2"/>
  <c r="N3307" i="2"/>
  <c r="R3306" i="2"/>
  <c r="Q3306" i="2" a="1"/>
  <c r="Q3306" i="2" s="1"/>
  <c r="P3306" i="2" a="1"/>
  <c r="P3306" i="2" s="1"/>
  <c r="O3306" i="2"/>
  <c r="N3306" i="2"/>
  <c r="R3305" i="2"/>
  <c r="Q3305" i="2" a="1"/>
  <c r="Q3305" i="2" s="1"/>
  <c r="P3305" i="2" a="1"/>
  <c r="P3305" i="2" s="1"/>
  <c r="O3305" i="2"/>
  <c r="N3305" i="2"/>
  <c r="R3304" i="2"/>
  <c r="Q3304" i="2" a="1"/>
  <c r="Q3304" i="2" s="1"/>
  <c r="P3304" i="2" a="1"/>
  <c r="P3304" i="2" s="1"/>
  <c r="O3304" i="2"/>
  <c r="N3304" i="2"/>
  <c r="R3303" i="2"/>
  <c r="Q3303" i="2" a="1"/>
  <c r="Q3303" i="2" s="1"/>
  <c r="P3303" i="2" a="1"/>
  <c r="P3303" i="2" s="1"/>
  <c r="O3303" i="2"/>
  <c r="N3303" i="2"/>
  <c r="R3302" i="2"/>
  <c r="Q3302" i="2" a="1"/>
  <c r="Q3302" i="2" s="1"/>
  <c r="P3302" i="2" a="1"/>
  <c r="P3302" i="2" s="1"/>
  <c r="O3302" i="2"/>
  <c r="N3302" i="2"/>
  <c r="R3301" i="2"/>
  <c r="Q3301" i="2" a="1"/>
  <c r="Q3301" i="2" s="1"/>
  <c r="P3301" i="2" a="1"/>
  <c r="P3301" i="2" s="1"/>
  <c r="O3301" i="2"/>
  <c r="N3301" i="2"/>
  <c r="R3300" i="2"/>
  <c r="Q3300" i="2" a="1"/>
  <c r="Q3300" i="2" s="1"/>
  <c r="P3300" i="2" a="1"/>
  <c r="P3300" i="2" s="1"/>
  <c r="O3300" i="2"/>
  <c r="N3300" i="2"/>
  <c r="R3299" i="2"/>
  <c r="Q3299" i="2" a="1"/>
  <c r="Q3299" i="2" s="1"/>
  <c r="P3299" i="2" a="1"/>
  <c r="P3299" i="2" s="1"/>
  <c r="O3299" i="2"/>
  <c r="N3299" i="2"/>
  <c r="R3298" i="2"/>
  <c r="Q3298" i="2" a="1"/>
  <c r="Q3298" i="2" s="1"/>
  <c r="P3298" i="2" a="1"/>
  <c r="P3298" i="2" s="1"/>
  <c r="O3298" i="2"/>
  <c r="N3298" i="2"/>
  <c r="R3297" i="2"/>
  <c r="Q3297" i="2" a="1"/>
  <c r="Q3297" i="2" s="1"/>
  <c r="P3297" i="2" a="1"/>
  <c r="P3297" i="2" s="1"/>
  <c r="O3297" i="2"/>
  <c r="N3297" i="2"/>
  <c r="R3296" i="2"/>
  <c r="Q3296" i="2" a="1"/>
  <c r="Q3296" i="2" s="1"/>
  <c r="P3296" i="2" a="1"/>
  <c r="P3296" i="2" s="1"/>
  <c r="O3296" i="2"/>
  <c r="N3296" i="2"/>
  <c r="R3295" i="2"/>
  <c r="Q3295" i="2" a="1"/>
  <c r="Q3295" i="2" s="1"/>
  <c r="P3295" i="2" a="1"/>
  <c r="P3295" i="2" s="1"/>
  <c r="O3295" i="2"/>
  <c r="N3295" i="2"/>
  <c r="R3294" i="2"/>
  <c r="Q3294" i="2" a="1"/>
  <c r="Q3294" i="2" s="1"/>
  <c r="P3294" i="2" a="1"/>
  <c r="P3294" i="2" s="1"/>
  <c r="O3294" i="2"/>
  <c r="N3294" i="2"/>
  <c r="R3293" i="2"/>
  <c r="Q3293" i="2" a="1"/>
  <c r="Q3293" i="2" s="1"/>
  <c r="P3293" i="2" a="1"/>
  <c r="P3293" i="2" s="1"/>
  <c r="O3293" i="2"/>
  <c r="N3293" i="2"/>
  <c r="R3292" i="2"/>
  <c r="Q3292" i="2" a="1"/>
  <c r="Q3292" i="2" s="1"/>
  <c r="P3292" i="2" a="1"/>
  <c r="P3292" i="2" s="1"/>
  <c r="O3292" i="2"/>
  <c r="N3292" i="2"/>
  <c r="R3291" i="2"/>
  <c r="Q3291" i="2" a="1"/>
  <c r="Q3291" i="2" s="1"/>
  <c r="P3291" i="2" a="1"/>
  <c r="P3291" i="2" s="1"/>
  <c r="O3291" i="2"/>
  <c r="N3291" i="2"/>
  <c r="R3290" i="2"/>
  <c r="Q3290" i="2" a="1"/>
  <c r="Q3290" i="2" s="1"/>
  <c r="P3290" i="2" a="1"/>
  <c r="P3290" i="2" s="1"/>
  <c r="O3290" i="2"/>
  <c r="N3290" i="2"/>
  <c r="R3289" i="2"/>
  <c r="Q3289" i="2" a="1"/>
  <c r="Q3289" i="2" s="1"/>
  <c r="P3289" i="2" a="1"/>
  <c r="P3289" i="2" s="1"/>
  <c r="O3289" i="2"/>
  <c r="N3289" i="2"/>
  <c r="R3288" i="2"/>
  <c r="Q3288" i="2" a="1"/>
  <c r="Q3288" i="2" s="1"/>
  <c r="P3288" i="2" a="1"/>
  <c r="P3288" i="2" s="1"/>
  <c r="O3288" i="2"/>
  <c r="N3288" i="2"/>
  <c r="R3287" i="2"/>
  <c r="Q3287" i="2" a="1"/>
  <c r="Q3287" i="2" s="1"/>
  <c r="P3287" i="2" a="1"/>
  <c r="P3287" i="2" s="1"/>
  <c r="O3287" i="2"/>
  <c r="N3287" i="2"/>
  <c r="R3286" i="2"/>
  <c r="Q3286" i="2" a="1"/>
  <c r="Q3286" i="2" s="1"/>
  <c r="P3286" i="2" a="1"/>
  <c r="P3286" i="2" s="1"/>
  <c r="O3286" i="2"/>
  <c r="N3286" i="2"/>
  <c r="R3285" i="2"/>
  <c r="Q3285" i="2" a="1"/>
  <c r="Q3285" i="2" s="1"/>
  <c r="P3285" i="2" a="1"/>
  <c r="P3285" i="2" s="1"/>
  <c r="O3285" i="2"/>
  <c r="N3285" i="2"/>
  <c r="R3284" i="2"/>
  <c r="Q3284" i="2" a="1"/>
  <c r="Q3284" i="2" s="1"/>
  <c r="P3284" i="2" a="1"/>
  <c r="P3284" i="2" s="1"/>
  <c r="O3284" i="2"/>
  <c r="N3284" i="2"/>
  <c r="R3283" i="2"/>
  <c r="Q3283" i="2" a="1"/>
  <c r="Q3283" i="2" s="1"/>
  <c r="P3283" i="2" a="1"/>
  <c r="P3283" i="2" s="1"/>
  <c r="O3283" i="2"/>
  <c r="N3283" i="2"/>
  <c r="R3282" i="2"/>
  <c r="Q3282" i="2" a="1"/>
  <c r="Q3282" i="2" s="1"/>
  <c r="P3282" i="2" a="1"/>
  <c r="P3282" i="2" s="1"/>
  <c r="O3282" i="2"/>
  <c r="N3282" i="2"/>
  <c r="R3281" i="2"/>
  <c r="Q3281" i="2" a="1"/>
  <c r="Q3281" i="2" s="1"/>
  <c r="P3281" i="2" a="1"/>
  <c r="P3281" i="2" s="1"/>
  <c r="O3281" i="2"/>
  <c r="N3281" i="2"/>
  <c r="R3280" i="2"/>
  <c r="Q3280" i="2" a="1"/>
  <c r="Q3280" i="2" s="1"/>
  <c r="P3280" i="2" a="1"/>
  <c r="P3280" i="2" s="1"/>
  <c r="O3280" i="2"/>
  <c r="N3280" i="2"/>
  <c r="R3279" i="2"/>
  <c r="Q3279" i="2" a="1"/>
  <c r="Q3279" i="2" s="1"/>
  <c r="P3279" i="2" a="1"/>
  <c r="P3279" i="2" s="1"/>
  <c r="O3279" i="2"/>
  <c r="N3279" i="2"/>
  <c r="R3278" i="2"/>
  <c r="Q3278" i="2" a="1"/>
  <c r="Q3278" i="2" s="1"/>
  <c r="P3278" i="2" a="1"/>
  <c r="P3278" i="2" s="1"/>
  <c r="O3278" i="2"/>
  <c r="N3278" i="2"/>
  <c r="R3277" i="2"/>
  <c r="Q3277" i="2" a="1"/>
  <c r="Q3277" i="2" s="1"/>
  <c r="P3277" i="2" a="1"/>
  <c r="P3277" i="2" s="1"/>
  <c r="O3277" i="2"/>
  <c r="N3277" i="2"/>
  <c r="R3276" i="2"/>
  <c r="Q3276" i="2" a="1"/>
  <c r="Q3276" i="2" s="1"/>
  <c r="P3276" i="2" a="1"/>
  <c r="P3276" i="2" s="1"/>
  <c r="O3276" i="2"/>
  <c r="N3276" i="2"/>
  <c r="R3275" i="2"/>
  <c r="Q3275" i="2" a="1"/>
  <c r="Q3275" i="2" s="1"/>
  <c r="P3275" i="2" a="1"/>
  <c r="P3275" i="2" s="1"/>
  <c r="O3275" i="2"/>
  <c r="N3275" i="2"/>
  <c r="R3274" i="2"/>
  <c r="Q3274" i="2" a="1"/>
  <c r="Q3274" i="2" s="1"/>
  <c r="P3274" i="2" a="1"/>
  <c r="P3274" i="2" s="1"/>
  <c r="O3274" i="2"/>
  <c r="N3274" i="2"/>
  <c r="R3273" i="2"/>
  <c r="Q3273" i="2" a="1"/>
  <c r="Q3273" i="2" s="1"/>
  <c r="P3273" i="2" a="1"/>
  <c r="P3273" i="2" s="1"/>
  <c r="O3273" i="2"/>
  <c r="N3273" i="2"/>
  <c r="R3272" i="2"/>
  <c r="Q3272" i="2" a="1"/>
  <c r="Q3272" i="2" s="1"/>
  <c r="P3272" i="2" a="1"/>
  <c r="P3272" i="2" s="1"/>
  <c r="O3272" i="2"/>
  <c r="N3272" i="2"/>
  <c r="R3271" i="2"/>
  <c r="Q3271" i="2" a="1"/>
  <c r="Q3271" i="2" s="1"/>
  <c r="P3271" i="2" a="1"/>
  <c r="P3271" i="2" s="1"/>
  <c r="O3271" i="2"/>
  <c r="N3271" i="2"/>
  <c r="R3270" i="2"/>
  <c r="Q3270" i="2" a="1"/>
  <c r="Q3270" i="2" s="1"/>
  <c r="P3270" i="2" a="1"/>
  <c r="P3270" i="2" s="1"/>
  <c r="O3270" i="2"/>
  <c r="N3270" i="2"/>
  <c r="R3269" i="2"/>
  <c r="Q3269" i="2" a="1"/>
  <c r="Q3269" i="2" s="1"/>
  <c r="P3269" i="2" a="1"/>
  <c r="P3269" i="2" s="1"/>
  <c r="O3269" i="2"/>
  <c r="N3269" i="2"/>
  <c r="R3268" i="2"/>
  <c r="Q3268" i="2" a="1"/>
  <c r="Q3268" i="2" s="1"/>
  <c r="P3268" i="2" a="1"/>
  <c r="P3268" i="2" s="1"/>
  <c r="O3268" i="2"/>
  <c r="N3268" i="2"/>
  <c r="R3267" i="2"/>
  <c r="Q3267" i="2" a="1"/>
  <c r="Q3267" i="2" s="1"/>
  <c r="P3267" i="2" a="1"/>
  <c r="P3267" i="2" s="1"/>
  <c r="O3267" i="2"/>
  <c r="N3267" i="2"/>
  <c r="R3266" i="2"/>
  <c r="Q3266" i="2" a="1"/>
  <c r="Q3266" i="2" s="1"/>
  <c r="P3266" i="2" a="1"/>
  <c r="P3266" i="2" s="1"/>
  <c r="O3266" i="2"/>
  <c r="N3266" i="2"/>
  <c r="R3265" i="2"/>
  <c r="Q3265" i="2" a="1"/>
  <c r="Q3265" i="2" s="1"/>
  <c r="P3265" i="2" a="1"/>
  <c r="P3265" i="2" s="1"/>
  <c r="O3265" i="2"/>
  <c r="N3265" i="2"/>
  <c r="R3264" i="2"/>
  <c r="Q3264" i="2" a="1"/>
  <c r="Q3264" i="2" s="1"/>
  <c r="P3264" i="2" a="1"/>
  <c r="P3264" i="2" s="1"/>
  <c r="O3264" i="2"/>
  <c r="N3264" i="2"/>
  <c r="R3263" i="2"/>
  <c r="Q3263" i="2" a="1"/>
  <c r="Q3263" i="2" s="1"/>
  <c r="P3263" i="2" a="1"/>
  <c r="P3263" i="2" s="1"/>
  <c r="O3263" i="2"/>
  <c r="N3263" i="2"/>
  <c r="R3262" i="2"/>
  <c r="Q3262" i="2" a="1"/>
  <c r="Q3262" i="2" s="1"/>
  <c r="P3262" i="2" a="1"/>
  <c r="P3262" i="2" s="1"/>
  <c r="O3262" i="2"/>
  <c r="N3262" i="2"/>
  <c r="R3261" i="2"/>
  <c r="Q3261" i="2" a="1"/>
  <c r="Q3261" i="2" s="1"/>
  <c r="P3261" i="2" a="1"/>
  <c r="P3261" i="2" s="1"/>
  <c r="O3261" i="2"/>
  <c r="N3261" i="2"/>
  <c r="R3260" i="2"/>
  <c r="Q3260" i="2" a="1"/>
  <c r="Q3260" i="2" s="1"/>
  <c r="P3260" i="2" a="1"/>
  <c r="P3260" i="2" s="1"/>
  <c r="O3260" i="2"/>
  <c r="N3260" i="2"/>
  <c r="R3259" i="2"/>
  <c r="Q3259" i="2" a="1"/>
  <c r="Q3259" i="2" s="1"/>
  <c r="P3259" i="2" a="1"/>
  <c r="P3259" i="2" s="1"/>
  <c r="O3259" i="2"/>
  <c r="N3259" i="2"/>
  <c r="R3258" i="2"/>
  <c r="Q3258" i="2" a="1"/>
  <c r="Q3258" i="2" s="1"/>
  <c r="P3258" i="2" a="1"/>
  <c r="P3258" i="2" s="1"/>
  <c r="O3258" i="2"/>
  <c r="N3258" i="2"/>
  <c r="R3257" i="2"/>
  <c r="Q3257" i="2" a="1"/>
  <c r="Q3257" i="2" s="1"/>
  <c r="P3257" i="2" a="1"/>
  <c r="P3257" i="2" s="1"/>
  <c r="O3257" i="2"/>
  <c r="N3257" i="2"/>
  <c r="R3256" i="2"/>
  <c r="Q3256" i="2" a="1"/>
  <c r="Q3256" i="2" s="1"/>
  <c r="P3256" i="2" a="1"/>
  <c r="P3256" i="2" s="1"/>
  <c r="O3256" i="2"/>
  <c r="N3256" i="2"/>
  <c r="R3255" i="2"/>
  <c r="Q3255" i="2" a="1"/>
  <c r="Q3255" i="2" s="1"/>
  <c r="P3255" i="2" a="1"/>
  <c r="P3255" i="2" s="1"/>
  <c r="O3255" i="2"/>
  <c r="N3255" i="2"/>
  <c r="R3254" i="2"/>
  <c r="Q3254" i="2" a="1"/>
  <c r="Q3254" i="2" s="1"/>
  <c r="P3254" i="2" a="1"/>
  <c r="P3254" i="2" s="1"/>
  <c r="O3254" i="2"/>
  <c r="N3254" i="2"/>
  <c r="R3253" i="2"/>
  <c r="Q3253" i="2" a="1"/>
  <c r="Q3253" i="2" s="1"/>
  <c r="P3253" i="2" a="1"/>
  <c r="P3253" i="2" s="1"/>
  <c r="O3253" i="2"/>
  <c r="N3253" i="2"/>
  <c r="R3252" i="2"/>
  <c r="Q3252" i="2" a="1"/>
  <c r="Q3252" i="2" s="1"/>
  <c r="P3252" i="2" a="1"/>
  <c r="P3252" i="2" s="1"/>
  <c r="O3252" i="2"/>
  <c r="N3252" i="2"/>
  <c r="R3251" i="2"/>
  <c r="Q3251" i="2" a="1"/>
  <c r="Q3251" i="2" s="1"/>
  <c r="P3251" i="2" a="1"/>
  <c r="P3251" i="2" s="1"/>
  <c r="O3251" i="2"/>
  <c r="N3251" i="2"/>
  <c r="R3250" i="2"/>
  <c r="Q3250" i="2" a="1"/>
  <c r="Q3250" i="2" s="1"/>
  <c r="P3250" i="2" a="1"/>
  <c r="P3250" i="2" s="1"/>
  <c r="O3250" i="2"/>
  <c r="N3250" i="2"/>
  <c r="R3249" i="2"/>
  <c r="Q3249" i="2" a="1"/>
  <c r="Q3249" i="2" s="1"/>
  <c r="P3249" i="2" a="1"/>
  <c r="P3249" i="2" s="1"/>
  <c r="O3249" i="2"/>
  <c r="N3249" i="2"/>
  <c r="R3248" i="2"/>
  <c r="Q3248" i="2" a="1"/>
  <c r="Q3248" i="2" s="1"/>
  <c r="P3248" i="2" a="1"/>
  <c r="P3248" i="2" s="1"/>
  <c r="O3248" i="2"/>
  <c r="N3248" i="2"/>
  <c r="R3247" i="2"/>
  <c r="Q3247" i="2" a="1"/>
  <c r="Q3247" i="2" s="1"/>
  <c r="P3247" i="2" a="1"/>
  <c r="P3247" i="2" s="1"/>
  <c r="O3247" i="2"/>
  <c r="N3247" i="2"/>
  <c r="R3246" i="2"/>
  <c r="Q3246" i="2" a="1"/>
  <c r="Q3246" i="2" s="1"/>
  <c r="P3246" i="2" a="1"/>
  <c r="P3246" i="2" s="1"/>
  <c r="O3246" i="2"/>
  <c r="N3246" i="2"/>
  <c r="R3245" i="2"/>
  <c r="Q3245" i="2" a="1"/>
  <c r="Q3245" i="2" s="1"/>
  <c r="P3245" i="2" a="1"/>
  <c r="P3245" i="2" s="1"/>
  <c r="O3245" i="2"/>
  <c r="N3245" i="2"/>
  <c r="R3244" i="2"/>
  <c r="Q3244" i="2" a="1"/>
  <c r="Q3244" i="2" s="1"/>
  <c r="P3244" i="2" a="1"/>
  <c r="P3244" i="2" s="1"/>
  <c r="O3244" i="2"/>
  <c r="N3244" i="2"/>
  <c r="R3243" i="2"/>
  <c r="Q3243" i="2" a="1"/>
  <c r="Q3243" i="2" s="1"/>
  <c r="P3243" i="2" a="1"/>
  <c r="P3243" i="2" s="1"/>
  <c r="O3243" i="2"/>
  <c r="N3243" i="2"/>
  <c r="R3242" i="2"/>
  <c r="Q3242" i="2" a="1"/>
  <c r="Q3242" i="2" s="1"/>
  <c r="P3242" i="2" a="1"/>
  <c r="P3242" i="2" s="1"/>
  <c r="O3242" i="2"/>
  <c r="N3242" i="2"/>
  <c r="R3241" i="2"/>
  <c r="Q3241" i="2" a="1"/>
  <c r="Q3241" i="2" s="1"/>
  <c r="P3241" i="2" a="1"/>
  <c r="P3241" i="2" s="1"/>
  <c r="O3241" i="2"/>
  <c r="N3241" i="2"/>
  <c r="R3240" i="2"/>
  <c r="Q3240" i="2" a="1"/>
  <c r="Q3240" i="2" s="1"/>
  <c r="P3240" i="2" a="1"/>
  <c r="P3240" i="2" s="1"/>
  <c r="O3240" i="2"/>
  <c r="N3240" i="2"/>
  <c r="R3239" i="2"/>
  <c r="Q3239" i="2" a="1"/>
  <c r="Q3239" i="2" s="1"/>
  <c r="P3239" i="2" a="1"/>
  <c r="P3239" i="2" s="1"/>
  <c r="O3239" i="2"/>
  <c r="N3239" i="2"/>
  <c r="R3238" i="2"/>
  <c r="Q3238" i="2" a="1"/>
  <c r="Q3238" i="2" s="1"/>
  <c r="P3238" i="2" a="1"/>
  <c r="P3238" i="2" s="1"/>
  <c r="O3238" i="2"/>
  <c r="N3238" i="2"/>
  <c r="R3237" i="2"/>
  <c r="Q3237" i="2" a="1"/>
  <c r="Q3237" i="2" s="1"/>
  <c r="P3237" i="2" a="1"/>
  <c r="P3237" i="2" s="1"/>
  <c r="O3237" i="2"/>
  <c r="N3237" i="2"/>
  <c r="R3236" i="2"/>
  <c r="Q3236" i="2" a="1"/>
  <c r="Q3236" i="2" s="1"/>
  <c r="P3236" i="2" a="1"/>
  <c r="P3236" i="2" s="1"/>
  <c r="O3236" i="2"/>
  <c r="N3236" i="2"/>
  <c r="R3235" i="2"/>
  <c r="Q3235" i="2" a="1"/>
  <c r="Q3235" i="2" s="1"/>
  <c r="P3235" i="2" a="1"/>
  <c r="P3235" i="2" s="1"/>
  <c r="O3235" i="2"/>
  <c r="N3235" i="2"/>
  <c r="R3234" i="2"/>
  <c r="Q3234" i="2" a="1"/>
  <c r="Q3234" i="2" s="1"/>
  <c r="P3234" i="2" a="1"/>
  <c r="P3234" i="2" s="1"/>
  <c r="O3234" i="2"/>
  <c r="N3234" i="2"/>
  <c r="R3233" i="2"/>
  <c r="Q3233" i="2" a="1"/>
  <c r="Q3233" i="2" s="1"/>
  <c r="P3233" i="2" a="1"/>
  <c r="P3233" i="2" s="1"/>
  <c r="O3233" i="2"/>
  <c r="N3233" i="2"/>
  <c r="R3232" i="2"/>
  <c r="Q3232" i="2" a="1"/>
  <c r="Q3232" i="2" s="1"/>
  <c r="P3232" i="2" a="1"/>
  <c r="P3232" i="2" s="1"/>
  <c r="O3232" i="2"/>
  <c r="N3232" i="2"/>
  <c r="R3231" i="2"/>
  <c r="Q3231" i="2" a="1"/>
  <c r="Q3231" i="2" s="1"/>
  <c r="P3231" i="2" a="1"/>
  <c r="P3231" i="2" s="1"/>
  <c r="O3231" i="2"/>
  <c r="N3231" i="2"/>
  <c r="R3230" i="2"/>
  <c r="Q3230" i="2" a="1"/>
  <c r="Q3230" i="2" s="1"/>
  <c r="P3230" i="2" a="1"/>
  <c r="P3230" i="2" s="1"/>
  <c r="O3230" i="2"/>
  <c r="N3230" i="2"/>
  <c r="R3229" i="2"/>
  <c r="Q3229" i="2" a="1"/>
  <c r="Q3229" i="2" s="1"/>
  <c r="P3229" i="2" a="1"/>
  <c r="P3229" i="2" s="1"/>
  <c r="O3229" i="2"/>
  <c r="N3229" i="2"/>
  <c r="R3228" i="2"/>
  <c r="Q3228" i="2" a="1"/>
  <c r="Q3228" i="2" s="1"/>
  <c r="P3228" i="2" a="1"/>
  <c r="P3228" i="2" s="1"/>
  <c r="O3228" i="2"/>
  <c r="N3228" i="2"/>
  <c r="R3227" i="2"/>
  <c r="Q3227" i="2" a="1"/>
  <c r="Q3227" i="2" s="1"/>
  <c r="P3227" i="2" a="1"/>
  <c r="P3227" i="2" s="1"/>
  <c r="O3227" i="2"/>
  <c r="N3227" i="2"/>
  <c r="R3226" i="2"/>
  <c r="Q3226" i="2" a="1"/>
  <c r="Q3226" i="2" s="1"/>
  <c r="P3226" i="2" a="1"/>
  <c r="P3226" i="2" s="1"/>
  <c r="O3226" i="2"/>
  <c r="N3226" i="2"/>
  <c r="R3225" i="2"/>
  <c r="Q3225" i="2" a="1"/>
  <c r="Q3225" i="2" s="1"/>
  <c r="P3225" i="2" a="1"/>
  <c r="P3225" i="2" s="1"/>
  <c r="O3225" i="2"/>
  <c r="N3225" i="2"/>
  <c r="R3224" i="2"/>
  <c r="Q3224" i="2" a="1"/>
  <c r="Q3224" i="2" s="1"/>
  <c r="P3224" i="2" a="1"/>
  <c r="P3224" i="2" s="1"/>
  <c r="O3224" i="2"/>
  <c r="N3224" i="2"/>
  <c r="R3223" i="2"/>
  <c r="Q3223" i="2" a="1"/>
  <c r="Q3223" i="2" s="1"/>
  <c r="P3223" i="2" a="1"/>
  <c r="P3223" i="2" s="1"/>
  <c r="O3223" i="2"/>
  <c r="N3223" i="2"/>
  <c r="R3222" i="2"/>
  <c r="Q3222" i="2" a="1"/>
  <c r="Q3222" i="2" s="1"/>
  <c r="P3222" i="2" a="1"/>
  <c r="P3222" i="2" s="1"/>
  <c r="O3222" i="2"/>
  <c r="N3222" i="2"/>
  <c r="R3221" i="2"/>
  <c r="Q3221" i="2" a="1"/>
  <c r="Q3221" i="2" s="1"/>
  <c r="P3221" i="2" a="1"/>
  <c r="P3221" i="2" s="1"/>
  <c r="O3221" i="2"/>
  <c r="N3221" i="2"/>
  <c r="R3220" i="2"/>
  <c r="Q3220" i="2" a="1"/>
  <c r="Q3220" i="2" s="1"/>
  <c r="P3220" i="2" a="1"/>
  <c r="P3220" i="2" s="1"/>
  <c r="O3220" i="2"/>
  <c r="N3220" i="2"/>
  <c r="R3219" i="2"/>
  <c r="Q3219" i="2" a="1"/>
  <c r="Q3219" i="2" s="1"/>
  <c r="P3219" i="2" a="1"/>
  <c r="P3219" i="2" s="1"/>
  <c r="O3219" i="2"/>
  <c r="N3219" i="2"/>
  <c r="R3218" i="2"/>
  <c r="Q3218" i="2" a="1"/>
  <c r="Q3218" i="2" s="1"/>
  <c r="P3218" i="2" a="1"/>
  <c r="P3218" i="2" s="1"/>
  <c r="O3218" i="2"/>
  <c r="N3218" i="2"/>
  <c r="R3217" i="2"/>
  <c r="Q3217" i="2" a="1"/>
  <c r="Q3217" i="2" s="1"/>
  <c r="P3217" i="2" a="1"/>
  <c r="P3217" i="2" s="1"/>
  <c r="O3217" i="2"/>
  <c r="N3217" i="2"/>
  <c r="R3216" i="2"/>
  <c r="Q3216" i="2" a="1"/>
  <c r="Q3216" i="2" s="1"/>
  <c r="P3216" i="2" a="1"/>
  <c r="P3216" i="2" s="1"/>
  <c r="O3216" i="2"/>
  <c r="N3216" i="2"/>
  <c r="R3215" i="2"/>
  <c r="Q3215" i="2" a="1"/>
  <c r="Q3215" i="2" s="1"/>
  <c r="P3215" i="2" a="1"/>
  <c r="P3215" i="2" s="1"/>
  <c r="O3215" i="2"/>
  <c r="N3215" i="2"/>
  <c r="R3214" i="2"/>
  <c r="Q3214" i="2" a="1"/>
  <c r="Q3214" i="2" s="1"/>
  <c r="P3214" i="2" a="1"/>
  <c r="P3214" i="2" s="1"/>
  <c r="O3214" i="2"/>
  <c r="N3214" i="2"/>
  <c r="R3213" i="2"/>
  <c r="Q3213" i="2" a="1"/>
  <c r="Q3213" i="2" s="1"/>
  <c r="P3213" i="2" a="1"/>
  <c r="P3213" i="2" s="1"/>
  <c r="O3213" i="2"/>
  <c r="N3213" i="2"/>
  <c r="R3212" i="2"/>
  <c r="Q3212" i="2" a="1"/>
  <c r="Q3212" i="2" s="1"/>
  <c r="P3212" i="2" a="1"/>
  <c r="P3212" i="2" s="1"/>
  <c r="O3212" i="2"/>
  <c r="N3212" i="2"/>
  <c r="R3211" i="2"/>
  <c r="Q3211" i="2" a="1"/>
  <c r="Q3211" i="2" s="1"/>
  <c r="P3211" i="2" a="1"/>
  <c r="P3211" i="2" s="1"/>
  <c r="O3211" i="2"/>
  <c r="N3211" i="2"/>
  <c r="R3210" i="2"/>
  <c r="Q3210" i="2" a="1"/>
  <c r="Q3210" i="2" s="1"/>
  <c r="P3210" i="2" a="1"/>
  <c r="P3210" i="2" s="1"/>
  <c r="O3210" i="2"/>
  <c r="N3210" i="2"/>
  <c r="R3209" i="2"/>
  <c r="Q3209" i="2" a="1"/>
  <c r="Q3209" i="2" s="1"/>
  <c r="P3209" i="2" a="1"/>
  <c r="P3209" i="2" s="1"/>
  <c r="O3209" i="2"/>
  <c r="N3209" i="2"/>
  <c r="R3208" i="2"/>
  <c r="Q3208" i="2" a="1"/>
  <c r="Q3208" i="2" s="1"/>
  <c r="P3208" i="2" a="1"/>
  <c r="P3208" i="2" s="1"/>
  <c r="O3208" i="2"/>
  <c r="N3208" i="2"/>
  <c r="R3207" i="2"/>
  <c r="Q3207" i="2" a="1"/>
  <c r="Q3207" i="2" s="1"/>
  <c r="P3207" i="2" a="1"/>
  <c r="P3207" i="2" s="1"/>
  <c r="O3207" i="2"/>
  <c r="N3207" i="2"/>
  <c r="R3206" i="2"/>
  <c r="Q3206" i="2" a="1"/>
  <c r="Q3206" i="2" s="1"/>
  <c r="P3206" i="2" a="1"/>
  <c r="P3206" i="2" s="1"/>
  <c r="O3206" i="2"/>
  <c r="N3206" i="2"/>
  <c r="R3205" i="2"/>
  <c r="Q3205" i="2" a="1"/>
  <c r="Q3205" i="2" s="1"/>
  <c r="P3205" i="2" a="1"/>
  <c r="P3205" i="2" s="1"/>
  <c r="O3205" i="2"/>
  <c r="N3205" i="2"/>
  <c r="R3204" i="2"/>
  <c r="Q3204" i="2" a="1"/>
  <c r="Q3204" i="2" s="1"/>
  <c r="P3204" i="2" a="1"/>
  <c r="P3204" i="2" s="1"/>
  <c r="O3204" i="2"/>
  <c r="N3204" i="2"/>
  <c r="R3203" i="2"/>
  <c r="Q3203" i="2" a="1"/>
  <c r="Q3203" i="2" s="1"/>
  <c r="P3203" i="2" a="1"/>
  <c r="P3203" i="2" s="1"/>
  <c r="O3203" i="2"/>
  <c r="N3203" i="2"/>
  <c r="R3202" i="2"/>
  <c r="Q3202" i="2" a="1"/>
  <c r="Q3202" i="2" s="1"/>
  <c r="P3202" i="2" a="1"/>
  <c r="P3202" i="2" s="1"/>
  <c r="O3202" i="2"/>
  <c r="N3202" i="2"/>
  <c r="R3201" i="2"/>
  <c r="Q3201" i="2" a="1"/>
  <c r="Q3201" i="2" s="1"/>
  <c r="P3201" i="2" a="1"/>
  <c r="P3201" i="2" s="1"/>
  <c r="O3201" i="2"/>
  <c r="N3201" i="2"/>
  <c r="R3200" i="2"/>
  <c r="Q3200" i="2" a="1"/>
  <c r="Q3200" i="2" s="1"/>
  <c r="P3200" i="2" a="1"/>
  <c r="P3200" i="2" s="1"/>
  <c r="O3200" i="2"/>
  <c r="N3200" i="2"/>
  <c r="R3199" i="2"/>
  <c r="Q3199" i="2" a="1"/>
  <c r="Q3199" i="2" s="1"/>
  <c r="P3199" i="2" a="1"/>
  <c r="P3199" i="2" s="1"/>
  <c r="O3199" i="2"/>
  <c r="N3199" i="2"/>
  <c r="R3198" i="2"/>
  <c r="Q3198" i="2" a="1"/>
  <c r="Q3198" i="2" s="1"/>
  <c r="P3198" i="2" a="1"/>
  <c r="P3198" i="2" s="1"/>
  <c r="O3198" i="2"/>
  <c r="N3198" i="2"/>
  <c r="R3197" i="2"/>
  <c r="Q3197" i="2" a="1"/>
  <c r="Q3197" i="2" s="1"/>
  <c r="P3197" i="2" a="1"/>
  <c r="P3197" i="2" s="1"/>
  <c r="O3197" i="2"/>
  <c r="N3197" i="2"/>
  <c r="R3196" i="2"/>
  <c r="Q3196" i="2" a="1"/>
  <c r="Q3196" i="2" s="1"/>
  <c r="P3196" i="2" a="1"/>
  <c r="P3196" i="2" s="1"/>
  <c r="O3196" i="2"/>
  <c r="N3196" i="2"/>
  <c r="R3195" i="2"/>
  <c r="Q3195" i="2" a="1"/>
  <c r="Q3195" i="2" s="1"/>
  <c r="P3195" i="2" a="1"/>
  <c r="P3195" i="2" s="1"/>
  <c r="O3195" i="2"/>
  <c r="N3195" i="2"/>
  <c r="R3194" i="2"/>
  <c r="Q3194" i="2" a="1"/>
  <c r="Q3194" i="2" s="1"/>
  <c r="P3194" i="2" a="1"/>
  <c r="P3194" i="2" s="1"/>
  <c r="O3194" i="2"/>
  <c r="N3194" i="2"/>
  <c r="R3193" i="2"/>
  <c r="Q3193" i="2" a="1"/>
  <c r="Q3193" i="2" s="1"/>
  <c r="P3193" i="2" a="1"/>
  <c r="P3193" i="2" s="1"/>
  <c r="O3193" i="2"/>
  <c r="N3193" i="2"/>
  <c r="R3192" i="2"/>
  <c r="Q3192" i="2" a="1"/>
  <c r="Q3192" i="2" s="1"/>
  <c r="P3192" i="2" a="1"/>
  <c r="P3192" i="2" s="1"/>
  <c r="O3192" i="2"/>
  <c r="N3192" i="2"/>
  <c r="R3191" i="2"/>
  <c r="Q3191" i="2" a="1"/>
  <c r="Q3191" i="2" s="1"/>
  <c r="P3191" i="2" a="1"/>
  <c r="P3191" i="2" s="1"/>
  <c r="O3191" i="2"/>
  <c r="N3191" i="2"/>
  <c r="R3190" i="2"/>
  <c r="Q3190" i="2" a="1"/>
  <c r="Q3190" i="2" s="1"/>
  <c r="P3190" i="2" a="1"/>
  <c r="P3190" i="2" s="1"/>
  <c r="O3190" i="2"/>
  <c r="N3190" i="2"/>
  <c r="R3189" i="2"/>
  <c r="Q3189" i="2" a="1"/>
  <c r="Q3189" i="2" s="1"/>
  <c r="P3189" i="2" a="1"/>
  <c r="P3189" i="2" s="1"/>
  <c r="O3189" i="2"/>
  <c r="N3189" i="2"/>
  <c r="R3188" i="2"/>
  <c r="Q3188" i="2" a="1"/>
  <c r="Q3188" i="2" s="1"/>
  <c r="P3188" i="2" a="1"/>
  <c r="P3188" i="2" s="1"/>
  <c r="O3188" i="2"/>
  <c r="N3188" i="2"/>
  <c r="R3187" i="2"/>
  <c r="Q3187" i="2" a="1"/>
  <c r="Q3187" i="2" s="1"/>
  <c r="P3187" i="2" a="1"/>
  <c r="P3187" i="2" s="1"/>
  <c r="O3187" i="2"/>
  <c r="N3187" i="2"/>
  <c r="R3186" i="2"/>
  <c r="Q3186" i="2" a="1"/>
  <c r="Q3186" i="2" s="1"/>
  <c r="P3186" i="2" a="1"/>
  <c r="P3186" i="2" s="1"/>
  <c r="O3186" i="2"/>
  <c r="N3186" i="2"/>
  <c r="R3185" i="2"/>
  <c r="Q3185" i="2" a="1"/>
  <c r="Q3185" i="2" s="1"/>
  <c r="P3185" i="2" a="1"/>
  <c r="P3185" i="2" s="1"/>
  <c r="O3185" i="2"/>
  <c r="N3185" i="2"/>
  <c r="R3184" i="2"/>
  <c r="Q3184" i="2" a="1"/>
  <c r="Q3184" i="2" s="1"/>
  <c r="P3184" i="2" a="1"/>
  <c r="P3184" i="2" s="1"/>
  <c r="O3184" i="2"/>
  <c r="N3184" i="2"/>
  <c r="R3183" i="2"/>
  <c r="Q3183" i="2" a="1"/>
  <c r="Q3183" i="2" s="1"/>
  <c r="P3183" i="2" a="1"/>
  <c r="P3183" i="2" s="1"/>
  <c r="O3183" i="2"/>
  <c r="N3183" i="2"/>
  <c r="R3182" i="2"/>
  <c r="Q3182" i="2" a="1"/>
  <c r="Q3182" i="2" s="1"/>
  <c r="P3182" i="2" a="1"/>
  <c r="P3182" i="2" s="1"/>
  <c r="O3182" i="2"/>
  <c r="N3182" i="2"/>
  <c r="R3181" i="2"/>
  <c r="Q3181" i="2" a="1"/>
  <c r="Q3181" i="2" s="1"/>
  <c r="P3181" i="2" a="1"/>
  <c r="P3181" i="2" s="1"/>
  <c r="O3181" i="2"/>
  <c r="N3181" i="2"/>
  <c r="R3180" i="2"/>
  <c r="Q3180" i="2" a="1"/>
  <c r="Q3180" i="2" s="1"/>
  <c r="P3180" i="2" a="1"/>
  <c r="P3180" i="2" s="1"/>
  <c r="O3180" i="2"/>
  <c r="N3180" i="2"/>
  <c r="R3179" i="2"/>
  <c r="Q3179" i="2" a="1"/>
  <c r="Q3179" i="2" s="1"/>
  <c r="P3179" i="2" a="1"/>
  <c r="P3179" i="2" s="1"/>
  <c r="O3179" i="2"/>
  <c r="N3179" i="2"/>
  <c r="R3178" i="2"/>
  <c r="Q3178" i="2" a="1"/>
  <c r="Q3178" i="2" s="1"/>
  <c r="P3178" i="2" a="1"/>
  <c r="P3178" i="2" s="1"/>
  <c r="O3178" i="2"/>
  <c r="N3178" i="2"/>
  <c r="R3177" i="2"/>
  <c r="Q3177" i="2" a="1"/>
  <c r="Q3177" i="2" s="1"/>
  <c r="P3177" i="2" a="1"/>
  <c r="P3177" i="2" s="1"/>
  <c r="O3177" i="2"/>
  <c r="N3177" i="2"/>
  <c r="R3176" i="2"/>
  <c r="Q3176" i="2" a="1"/>
  <c r="Q3176" i="2" s="1"/>
  <c r="P3176" i="2" a="1"/>
  <c r="P3176" i="2" s="1"/>
  <c r="O3176" i="2"/>
  <c r="N3176" i="2"/>
  <c r="R3175" i="2"/>
  <c r="Q3175" i="2" a="1"/>
  <c r="Q3175" i="2" s="1"/>
  <c r="P3175" i="2" a="1"/>
  <c r="P3175" i="2" s="1"/>
  <c r="O3175" i="2"/>
  <c r="N3175" i="2"/>
  <c r="R3174" i="2"/>
  <c r="Q3174" i="2" a="1"/>
  <c r="Q3174" i="2" s="1"/>
  <c r="P3174" i="2" a="1"/>
  <c r="P3174" i="2" s="1"/>
  <c r="O3174" i="2"/>
  <c r="N3174" i="2"/>
  <c r="R3173" i="2"/>
  <c r="Q3173" i="2" a="1"/>
  <c r="Q3173" i="2" s="1"/>
  <c r="P3173" i="2" a="1"/>
  <c r="P3173" i="2" s="1"/>
  <c r="O3173" i="2"/>
  <c r="N3173" i="2"/>
  <c r="R3172" i="2"/>
  <c r="Q3172" i="2" a="1"/>
  <c r="Q3172" i="2" s="1"/>
  <c r="P3172" i="2" a="1"/>
  <c r="P3172" i="2" s="1"/>
  <c r="O3172" i="2"/>
  <c r="N3172" i="2"/>
  <c r="R3171" i="2"/>
  <c r="Q3171" i="2" a="1"/>
  <c r="Q3171" i="2" s="1"/>
  <c r="P3171" i="2" a="1"/>
  <c r="P3171" i="2" s="1"/>
  <c r="O3171" i="2"/>
  <c r="N3171" i="2"/>
  <c r="R3170" i="2"/>
  <c r="Q3170" i="2" a="1"/>
  <c r="Q3170" i="2" s="1"/>
  <c r="P3170" i="2" a="1"/>
  <c r="P3170" i="2" s="1"/>
  <c r="O3170" i="2"/>
  <c r="N3170" i="2"/>
  <c r="R3169" i="2"/>
  <c r="Q3169" i="2" a="1"/>
  <c r="Q3169" i="2" s="1"/>
  <c r="P3169" i="2" a="1"/>
  <c r="P3169" i="2" s="1"/>
  <c r="O3169" i="2"/>
  <c r="N3169" i="2"/>
  <c r="R3168" i="2"/>
  <c r="Q3168" i="2" a="1"/>
  <c r="Q3168" i="2" s="1"/>
  <c r="P3168" i="2" a="1"/>
  <c r="P3168" i="2" s="1"/>
  <c r="O3168" i="2"/>
  <c r="N3168" i="2"/>
  <c r="R3167" i="2"/>
  <c r="Q3167" i="2" a="1"/>
  <c r="Q3167" i="2" s="1"/>
  <c r="P3167" i="2" a="1"/>
  <c r="P3167" i="2" s="1"/>
  <c r="O3167" i="2"/>
  <c r="N3167" i="2"/>
  <c r="R3166" i="2"/>
  <c r="Q3166" i="2" a="1"/>
  <c r="Q3166" i="2" s="1"/>
  <c r="P3166" i="2" a="1"/>
  <c r="P3166" i="2" s="1"/>
  <c r="O3166" i="2"/>
  <c r="N3166" i="2"/>
  <c r="R3165" i="2"/>
  <c r="Q3165" i="2" a="1"/>
  <c r="Q3165" i="2" s="1"/>
  <c r="P3165" i="2" a="1"/>
  <c r="P3165" i="2" s="1"/>
  <c r="O3165" i="2"/>
  <c r="N3165" i="2"/>
  <c r="R3164" i="2"/>
  <c r="Q3164" i="2" a="1"/>
  <c r="Q3164" i="2" s="1"/>
  <c r="P3164" i="2" a="1"/>
  <c r="P3164" i="2" s="1"/>
  <c r="O3164" i="2"/>
  <c r="N3164" i="2"/>
  <c r="R3163" i="2"/>
  <c r="Q3163" i="2" a="1"/>
  <c r="Q3163" i="2" s="1"/>
  <c r="P3163" i="2" a="1"/>
  <c r="P3163" i="2" s="1"/>
  <c r="O3163" i="2"/>
  <c r="N3163" i="2"/>
  <c r="R3162" i="2"/>
  <c r="Q3162" i="2" a="1"/>
  <c r="Q3162" i="2" s="1"/>
  <c r="P3162" i="2" a="1"/>
  <c r="P3162" i="2" s="1"/>
  <c r="O3162" i="2"/>
  <c r="N3162" i="2"/>
  <c r="R3161" i="2"/>
  <c r="Q3161" i="2" a="1"/>
  <c r="Q3161" i="2" s="1"/>
  <c r="P3161" i="2" a="1"/>
  <c r="P3161" i="2" s="1"/>
  <c r="O3161" i="2"/>
  <c r="N3161" i="2"/>
  <c r="R3160" i="2"/>
  <c r="Q3160" i="2" a="1"/>
  <c r="Q3160" i="2" s="1"/>
  <c r="P3160" i="2" a="1"/>
  <c r="P3160" i="2" s="1"/>
  <c r="O3160" i="2"/>
  <c r="N3160" i="2"/>
  <c r="R3159" i="2"/>
  <c r="Q3159" i="2" a="1"/>
  <c r="Q3159" i="2" s="1"/>
  <c r="P3159" i="2" a="1"/>
  <c r="P3159" i="2" s="1"/>
  <c r="O3159" i="2"/>
  <c r="N3159" i="2"/>
  <c r="R3158" i="2"/>
  <c r="Q3158" i="2" a="1"/>
  <c r="Q3158" i="2" s="1"/>
  <c r="P3158" i="2" a="1"/>
  <c r="P3158" i="2" s="1"/>
  <c r="O3158" i="2"/>
  <c r="N3158" i="2"/>
  <c r="R3157" i="2"/>
  <c r="Q3157" i="2" a="1"/>
  <c r="Q3157" i="2" s="1"/>
  <c r="P3157" i="2" a="1"/>
  <c r="P3157" i="2" s="1"/>
  <c r="O3157" i="2"/>
  <c r="N3157" i="2"/>
  <c r="R3156" i="2"/>
  <c r="Q3156" i="2" a="1"/>
  <c r="Q3156" i="2" s="1"/>
  <c r="P3156" i="2" a="1"/>
  <c r="P3156" i="2" s="1"/>
  <c r="O3156" i="2"/>
  <c r="N3156" i="2"/>
  <c r="R3155" i="2"/>
  <c r="Q3155" i="2" a="1"/>
  <c r="Q3155" i="2" s="1"/>
  <c r="P3155" i="2" a="1"/>
  <c r="P3155" i="2" s="1"/>
  <c r="O3155" i="2"/>
  <c r="N3155" i="2"/>
  <c r="R3154" i="2"/>
  <c r="Q3154" i="2" a="1"/>
  <c r="Q3154" i="2" s="1"/>
  <c r="P3154" i="2" a="1"/>
  <c r="P3154" i="2" s="1"/>
  <c r="O3154" i="2"/>
  <c r="N3154" i="2"/>
  <c r="R3153" i="2"/>
  <c r="Q3153" i="2" a="1"/>
  <c r="Q3153" i="2" s="1"/>
  <c r="P3153" i="2" a="1"/>
  <c r="P3153" i="2" s="1"/>
  <c r="O3153" i="2"/>
  <c r="N3153" i="2"/>
  <c r="R3152" i="2"/>
  <c r="Q3152" i="2" a="1"/>
  <c r="Q3152" i="2" s="1"/>
  <c r="P3152" i="2" a="1"/>
  <c r="P3152" i="2" s="1"/>
  <c r="O3152" i="2"/>
  <c r="N3152" i="2"/>
  <c r="R3151" i="2"/>
  <c r="Q3151" i="2" a="1"/>
  <c r="Q3151" i="2" s="1"/>
  <c r="P3151" i="2" a="1"/>
  <c r="P3151" i="2" s="1"/>
  <c r="O3151" i="2"/>
  <c r="N3151" i="2"/>
  <c r="R3150" i="2"/>
  <c r="Q3150" i="2" a="1"/>
  <c r="Q3150" i="2" s="1"/>
  <c r="P3150" i="2" a="1"/>
  <c r="P3150" i="2" s="1"/>
  <c r="O3150" i="2"/>
  <c r="N3150" i="2"/>
  <c r="R3149" i="2"/>
  <c r="Q3149" i="2" a="1"/>
  <c r="Q3149" i="2" s="1"/>
  <c r="P3149" i="2" a="1"/>
  <c r="P3149" i="2" s="1"/>
  <c r="O3149" i="2"/>
  <c r="N3149" i="2"/>
  <c r="R3148" i="2"/>
  <c r="Q3148" i="2" a="1"/>
  <c r="Q3148" i="2" s="1"/>
  <c r="P3148" i="2" a="1"/>
  <c r="P3148" i="2" s="1"/>
  <c r="O3148" i="2"/>
  <c r="N3148" i="2"/>
  <c r="R3147" i="2"/>
  <c r="Q3147" i="2" a="1"/>
  <c r="Q3147" i="2" s="1"/>
  <c r="P3147" i="2" a="1"/>
  <c r="P3147" i="2" s="1"/>
  <c r="O3147" i="2"/>
  <c r="N3147" i="2"/>
  <c r="R3146" i="2"/>
  <c r="Q3146" i="2" a="1"/>
  <c r="Q3146" i="2" s="1"/>
  <c r="P3146" i="2" a="1"/>
  <c r="P3146" i="2" s="1"/>
  <c r="O3146" i="2"/>
  <c r="N3146" i="2"/>
  <c r="R3145" i="2"/>
  <c r="Q3145" i="2" a="1"/>
  <c r="Q3145" i="2" s="1"/>
  <c r="P3145" i="2" a="1"/>
  <c r="P3145" i="2" s="1"/>
  <c r="O3145" i="2"/>
  <c r="N3145" i="2"/>
  <c r="R3144" i="2"/>
  <c r="Q3144" i="2" a="1"/>
  <c r="Q3144" i="2" s="1"/>
  <c r="P3144" i="2" a="1"/>
  <c r="P3144" i="2" s="1"/>
  <c r="O3144" i="2"/>
  <c r="N3144" i="2"/>
  <c r="R3143" i="2"/>
  <c r="Q3143" i="2" a="1"/>
  <c r="Q3143" i="2" s="1"/>
  <c r="P3143" i="2" a="1"/>
  <c r="P3143" i="2" s="1"/>
  <c r="O3143" i="2"/>
  <c r="N3143" i="2"/>
  <c r="R3142" i="2"/>
  <c r="Q3142" i="2" a="1"/>
  <c r="Q3142" i="2" s="1"/>
  <c r="P3142" i="2" a="1"/>
  <c r="P3142" i="2" s="1"/>
  <c r="O3142" i="2"/>
  <c r="N3142" i="2"/>
  <c r="R3141" i="2"/>
  <c r="Q3141" i="2" a="1"/>
  <c r="Q3141" i="2" s="1"/>
  <c r="P3141" i="2" a="1"/>
  <c r="P3141" i="2" s="1"/>
  <c r="O3141" i="2"/>
  <c r="N3141" i="2"/>
  <c r="R3140" i="2"/>
  <c r="Q3140" i="2" a="1"/>
  <c r="Q3140" i="2" s="1"/>
  <c r="P3140" i="2" a="1"/>
  <c r="P3140" i="2" s="1"/>
  <c r="O3140" i="2"/>
  <c r="N3140" i="2"/>
  <c r="R3139" i="2"/>
  <c r="Q3139" i="2" a="1"/>
  <c r="Q3139" i="2" s="1"/>
  <c r="P3139" i="2" a="1"/>
  <c r="P3139" i="2" s="1"/>
  <c r="O3139" i="2"/>
  <c r="N3139" i="2"/>
  <c r="R3138" i="2"/>
  <c r="Q3138" i="2" a="1"/>
  <c r="Q3138" i="2" s="1"/>
  <c r="P3138" i="2" a="1"/>
  <c r="P3138" i="2" s="1"/>
  <c r="O3138" i="2"/>
  <c r="N3138" i="2"/>
  <c r="R3137" i="2"/>
  <c r="Q3137" i="2" a="1"/>
  <c r="Q3137" i="2" s="1"/>
  <c r="P3137" i="2" a="1"/>
  <c r="P3137" i="2" s="1"/>
  <c r="O3137" i="2"/>
  <c r="N3137" i="2"/>
  <c r="R3136" i="2"/>
  <c r="Q3136" i="2" a="1"/>
  <c r="Q3136" i="2" s="1"/>
  <c r="P3136" i="2" a="1"/>
  <c r="P3136" i="2" s="1"/>
  <c r="O3136" i="2"/>
  <c r="N3136" i="2"/>
  <c r="R3135" i="2"/>
  <c r="Q3135" i="2" a="1"/>
  <c r="Q3135" i="2" s="1"/>
  <c r="P3135" i="2" a="1"/>
  <c r="P3135" i="2" s="1"/>
  <c r="O3135" i="2"/>
  <c r="N3135" i="2"/>
  <c r="R3134" i="2"/>
  <c r="Q3134" i="2" a="1"/>
  <c r="Q3134" i="2" s="1"/>
  <c r="P3134" i="2" a="1"/>
  <c r="P3134" i="2" s="1"/>
  <c r="O3134" i="2"/>
  <c r="N3134" i="2"/>
  <c r="R3133" i="2"/>
  <c r="Q3133" i="2" a="1"/>
  <c r="Q3133" i="2" s="1"/>
  <c r="P3133" i="2" a="1"/>
  <c r="P3133" i="2" s="1"/>
  <c r="O3133" i="2"/>
  <c r="N3133" i="2"/>
  <c r="R3132" i="2"/>
  <c r="Q3132" i="2" a="1"/>
  <c r="Q3132" i="2" s="1"/>
  <c r="P3132" i="2" a="1"/>
  <c r="P3132" i="2" s="1"/>
  <c r="O3132" i="2"/>
  <c r="N3132" i="2"/>
  <c r="R3131" i="2"/>
  <c r="Q3131" i="2" a="1"/>
  <c r="Q3131" i="2" s="1"/>
  <c r="P3131" i="2" a="1"/>
  <c r="P3131" i="2" s="1"/>
  <c r="O3131" i="2"/>
  <c r="N3131" i="2"/>
  <c r="R3130" i="2"/>
  <c r="Q3130" i="2" a="1"/>
  <c r="Q3130" i="2" s="1"/>
  <c r="P3130" i="2" a="1"/>
  <c r="P3130" i="2" s="1"/>
  <c r="O3130" i="2"/>
  <c r="N3130" i="2"/>
  <c r="R3129" i="2"/>
  <c r="Q3129" i="2" a="1"/>
  <c r="Q3129" i="2" s="1"/>
  <c r="P3129" i="2" a="1"/>
  <c r="P3129" i="2" s="1"/>
  <c r="O3129" i="2"/>
  <c r="N3129" i="2"/>
  <c r="R3128" i="2"/>
  <c r="Q3128" i="2" a="1"/>
  <c r="Q3128" i="2" s="1"/>
  <c r="P3128" i="2" a="1"/>
  <c r="P3128" i="2" s="1"/>
  <c r="O3128" i="2"/>
  <c r="N3128" i="2"/>
  <c r="R3127" i="2"/>
  <c r="Q3127" i="2" a="1"/>
  <c r="Q3127" i="2" s="1"/>
  <c r="P3127" i="2" a="1"/>
  <c r="P3127" i="2" s="1"/>
  <c r="O3127" i="2"/>
  <c r="N3127" i="2"/>
  <c r="R3126" i="2"/>
  <c r="Q3126" i="2" a="1"/>
  <c r="Q3126" i="2" s="1"/>
  <c r="P3126" i="2" a="1"/>
  <c r="P3126" i="2" s="1"/>
  <c r="O3126" i="2"/>
  <c r="N3126" i="2"/>
  <c r="R3125" i="2"/>
  <c r="Q3125" i="2" a="1"/>
  <c r="Q3125" i="2" s="1"/>
  <c r="P3125" i="2" a="1"/>
  <c r="P3125" i="2" s="1"/>
  <c r="O3125" i="2"/>
  <c r="N3125" i="2"/>
  <c r="R3124" i="2"/>
  <c r="Q3124" i="2" a="1"/>
  <c r="Q3124" i="2" s="1"/>
  <c r="P3124" i="2" a="1"/>
  <c r="P3124" i="2" s="1"/>
  <c r="O3124" i="2"/>
  <c r="N3124" i="2"/>
  <c r="R3123" i="2"/>
  <c r="Q3123" i="2" a="1"/>
  <c r="Q3123" i="2" s="1"/>
  <c r="P3123" i="2" a="1"/>
  <c r="P3123" i="2" s="1"/>
  <c r="O3123" i="2"/>
  <c r="N3123" i="2"/>
  <c r="R3122" i="2"/>
  <c r="Q3122" i="2" a="1"/>
  <c r="Q3122" i="2" s="1"/>
  <c r="P3122" i="2" a="1"/>
  <c r="P3122" i="2" s="1"/>
  <c r="O3122" i="2"/>
  <c r="N3122" i="2"/>
  <c r="R3121" i="2"/>
  <c r="Q3121" i="2" a="1"/>
  <c r="Q3121" i="2" s="1"/>
  <c r="P3121" i="2" a="1"/>
  <c r="P3121" i="2" s="1"/>
  <c r="O3121" i="2"/>
  <c r="N3121" i="2"/>
  <c r="R3120" i="2"/>
  <c r="Q3120" i="2" a="1"/>
  <c r="Q3120" i="2" s="1"/>
  <c r="P3120" i="2" a="1"/>
  <c r="P3120" i="2" s="1"/>
  <c r="O3120" i="2"/>
  <c r="N3120" i="2"/>
  <c r="R3119" i="2"/>
  <c r="Q3119" i="2" a="1"/>
  <c r="Q3119" i="2" s="1"/>
  <c r="P3119" i="2" a="1"/>
  <c r="P3119" i="2" s="1"/>
  <c r="O3119" i="2"/>
  <c r="N3119" i="2"/>
  <c r="R3118" i="2"/>
  <c r="Q3118" i="2" a="1"/>
  <c r="Q3118" i="2" s="1"/>
  <c r="P3118" i="2" a="1"/>
  <c r="P3118" i="2" s="1"/>
  <c r="O3118" i="2"/>
  <c r="N3118" i="2"/>
  <c r="R3117" i="2"/>
  <c r="Q3117" i="2" a="1"/>
  <c r="Q3117" i="2" s="1"/>
  <c r="P3117" i="2" a="1"/>
  <c r="P3117" i="2" s="1"/>
  <c r="O3117" i="2"/>
  <c r="N3117" i="2"/>
  <c r="R3116" i="2"/>
  <c r="Q3116" i="2" a="1"/>
  <c r="Q3116" i="2" s="1"/>
  <c r="P3116" i="2" a="1"/>
  <c r="P3116" i="2" s="1"/>
  <c r="O3116" i="2"/>
  <c r="N3116" i="2"/>
  <c r="R3115" i="2"/>
  <c r="Q3115" i="2" a="1"/>
  <c r="Q3115" i="2" s="1"/>
  <c r="P3115" i="2" a="1"/>
  <c r="P3115" i="2" s="1"/>
  <c r="O3115" i="2"/>
  <c r="N3115" i="2"/>
  <c r="R3114" i="2"/>
  <c r="Q3114" i="2" a="1"/>
  <c r="Q3114" i="2" s="1"/>
  <c r="P3114" i="2" a="1"/>
  <c r="P3114" i="2" s="1"/>
  <c r="O3114" i="2"/>
  <c r="N3114" i="2"/>
  <c r="R3113" i="2"/>
  <c r="Q3113" i="2" a="1"/>
  <c r="Q3113" i="2" s="1"/>
  <c r="P3113" i="2" a="1"/>
  <c r="P3113" i="2" s="1"/>
  <c r="O3113" i="2"/>
  <c r="N3113" i="2"/>
  <c r="R3112" i="2"/>
  <c r="Q3112" i="2" a="1"/>
  <c r="Q3112" i="2" s="1"/>
  <c r="P3112" i="2" a="1"/>
  <c r="P3112" i="2" s="1"/>
  <c r="O3112" i="2"/>
  <c r="N3112" i="2"/>
  <c r="R3111" i="2"/>
  <c r="Q3111" i="2" a="1"/>
  <c r="Q3111" i="2" s="1"/>
  <c r="P3111" i="2" a="1"/>
  <c r="P3111" i="2" s="1"/>
  <c r="O3111" i="2"/>
  <c r="N3111" i="2"/>
  <c r="R3110" i="2"/>
  <c r="Q3110" i="2" a="1"/>
  <c r="Q3110" i="2" s="1"/>
  <c r="P3110" i="2" a="1"/>
  <c r="P3110" i="2" s="1"/>
  <c r="O3110" i="2"/>
  <c r="N3110" i="2"/>
  <c r="R3109" i="2"/>
  <c r="Q3109" i="2" a="1"/>
  <c r="Q3109" i="2" s="1"/>
  <c r="P3109" i="2" a="1"/>
  <c r="P3109" i="2" s="1"/>
  <c r="O3109" i="2"/>
  <c r="N3109" i="2"/>
  <c r="R3108" i="2"/>
  <c r="Q3108" i="2" a="1"/>
  <c r="Q3108" i="2" s="1"/>
  <c r="P3108" i="2" a="1"/>
  <c r="P3108" i="2" s="1"/>
  <c r="O3108" i="2"/>
  <c r="N3108" i="2"/>
  <c r="R3107" i="2"/>
  <c r="Q3107" i="2" a="1"/>
  <c r="Q3107" i="2" s="1"/>
  <c r="P3107" i="2" a="1"/>
  <c r="P3107" i="2" s="1"/>
  <c r="O3107" i="2"/>
  <c r="N3107" i="2"/>
  <c r="R3106" i="2"/>
  <c r="Q3106" i="2" a="1"/>
  <c r="Q3106" i="2" s="1"/>
  <c r="P3106" i="2" a="1"/>
  <c r="P3106" i="2" s="1"/>
  <c r="O3106" i="2"/>
  <c r="N3106" i="2"/>
  <c r="R3105" i="2"/>
  <c r="Q3105" i="2" a="1"/>
  <c r="Q3105" i="2" s="1"/>
  <c r="P3105" i="2" a="1"/>
  <c r="P3105" i="2" s="1"/>
  <c r="O3105" i="2"/>
  <c r="N3105" i="2"/>
  <c r="R3104" i="2"/>
  <c r="Q3104" i="2" a="1"/>
  <c r="Q3104" i="2" s="1"/>
  <c r="P3104" i="2" a="1"/>
  <c r="P3104" i="2" s="1"/>
  <c r="O3104" i="2"/>
  <c r="N3104" i="2"/>
  <c r="R3103" i="2"/>
  <c r="Q3103" i="2" a="1"/>
  <c r="Q3103" i="2" s="1"/>
  <c r="P3103" i="2" a="1"/>
  <c r="P3103" i="2" s="1"/>
  <c r="O3103" i="2"/>
  <c r="N3103" i="2"/>
  <c r="R3102" i="2"/>
  <c r="Q3102" i="2" a="1"/>
  <c r="Q3102" i="2" s="1"/>
  <c r="P3102" i="2" a="1"/>
  <c r="P3102" i="2" s="1"/>
  <c r="O3102" i="2"/>
  <c r="N3102" i="2"/>
  <c r="R3101" i="2"/>
  <c r="Q3101" i="2" a="1"/>
  <c r="Q3101" i="2" s="1"/>
  <c r="P3101" i="2" a="1"/>
  <c r="P3101" i="2" s="1"/>
  <c r="O3101" i="2"/>
  <c r="N3101" i="2"/>
  <c r="R3100" i="2"/>
  <c r="Q3100" i="2" a="1"/>
  <c r="Q3100" i="2" s="1"/>
  <c r="P3100" i="2" a="1"/>
  <c r="P3100" i="2" s="1"/>
  <c r="O3100" i="2"/>
  <c r="N3100" i="2"/>
  <c r="R3099" i="2"/>
  <c r="Q3099" i="2" a="1"/>
  <c r="Q3099" i="2" s="1"/>
  <c r="P3099" i="2" a="1"/>
  <c r="P3099" i="2" s="1"/>
  <c r="O3099" i="2"/>
  <c r="N3099" i="2"/>
  <c r="R3098" i="2"/>
  <c r="Q3098" i="2" a="1"/>
  <c r="Q3098" i="2" s="1"/>
  <c r="P3098" i="2" a="1"/>
  <c r="P3098" i="2" s="1"/>
  <c r="O3098" i="2"/>
  <c r="N3098" i="2"/>
  <c r="R3097" i="2"/>
  <c r="Q3097" i="2" a="1"/>
  <c r="Q3097" i="2" s="1"/>
  <c r="P3097" i="2" a="1"/>
  <c r="P3097" i="2" s="1"/>
  <c r="O3097" i="2"/>
  <c r="N3097" i="2"/>
  <c r="R3096" i="2"/>
  <c r="Q3096" i="2" a="1"/>
  <c r="Q3096" i="2" s="1"/>
  <c r="P3096" i="2" a="1"/>
  <c r="P3096" i="2" s="1"/>
  <c r="O3096" i="2"/>
  <c r="N3096" i="2"/>
  <c r="R3095" i="2"/>
  <c r="Q3095" i="2" a="1"/>
  <c r="Q3095" i="2" s="1"/>
  <c r="P3095" i="2" a="1"/>
  <c r="P3095" i="2" s="1"/>
  <c r="O3095" i="2"/>
  <c r="N3095" i="2"/>
  <c r="R3094" i="2"/>
  <c r="Q3094" i="2" a="1"/>
  <c r="Q3094" i="2" s="1"/>
  <c r="P3094" i="2" a="1"/>
  <c r="P3094" i="2" s="1"/>
  <c r="O3094" i="2"/>
  <c r="N3094" i="2"/>
  <c r="R3093" i="2"/>
  <c r="Q3093" i="2" a="1"/>
  <c r="Q3093" i="2" s="1"/>
  <c r="P3093" i="2" a="1"/>
  <c r="P3093" i="2" s="1"/>
  <c r="O3093" i="2"/>
  <c r="N3093" i="2"/>
  <c r="R3092" i="2"/>
  <c r="Q3092" i="2" a="1"/>
  <c r="Q3092" i="2" s="1"/>
  <c r="P3092" i="2" a="1"/>
  <c r="P3092" i="2" s="1"/>
  <c r="O3092" i="2"/>
  <c r="N3092" i="2"/>
  <c r="R3091" i="2"/>
  <c r="Q3091" i="2" a="1"/>
  <c r="Q3091" i="2" s="1"/>
  <c r="P3091" i="2" a="1"/>
  <c r="P3091" i="2" s="1"/>
  <c r="O3091" i="2"/>
  <c r="N3091" i="2"/>
  <c r="R3090" i="2"/>
  <c r="Q3090" i="2" a="1"/>
  <c r="Q3090" i="2" s="1"/>
  <c r="P3090" i="2" a="1"/>
  <c r="P3090" i="2" s="1"/>
  <c r="O3090" i="2"/>
  <c r="N3090" i="2"/>
  <c r="R3089" i="2"/>
  <c r="Q3089" i="2" a="1"/>
  <c r="Q3089" i="2" s="1"/>
  <c r="P3089" i="2" a="1"/>
  <c r="P3089" i="2" s="1"/>
  <c r="O3089" i="2"/>
  <c r="N3089" i="2"/>
  <c r="R3088" i="2"/>
  <c r="Q3088" i="2" a="1"/>
  <c r="Q3088" i="2" s="1"/>
  <c r="P3088" i="2" a="1"/>
  <c r="P3088" i="2" s="1"/>
  <c r="O3088" i="2"/>
  <c r="N3088" i="2"/>
  <c r="R3087" i="2"/>
  <c r="Q3087" i="2" a="1"/>
  <c r="Q3087" i="2" s="1"/>
  <c r="P3087" i="2" a="1"/>
  <c r="P3087" i="2" s="1"/>
  <c r="O3087" i="2"/>
  <c r="N3087" i="2"/>
  <c r="R3086" i="2"/>
  <c r="Q3086" i="2" a="1"/>
  <c r="Q3086" i="2" s="1"/>
  <c r="P3086" i="2" a="1"/>
  <c r="P3086" i="2" s="1"/>
  <c r="O3086" i="2"/>
  <c r="N3086" i="2"/>
  <c r="R3085" i="2"/>
  <c r="Q3085" i="2" a="1"/>
  <c r="Q3085" i="2" s="1"/>
  <c r="P3085" i="2" a="1"/>
  <c r="P3085" i="2" s="1"/>
  <c r="O3085" i="2"/>
  <c r="N3085" i="2"/>
  <c r="R3084" i="2"/>
  <c r="Q3084" i="2" a="1"/>
  <c r="Q3084" i="2" s="1"/>
  <c r="P3084" i="2" a="1"/>
  <c r="P3084" i="2" s="1"/>
  <c r="O3084" i="2"/>
  <c r="N3084" i="2"/>
  <c r="R3083" i="2"/>
  <c r="Q3083" i="2" a="1"/>
  <c r="Q3083" i="2" s="1"/>
  <c r="P3083" i="2" a="1"/>
  <c r="P3083" i="2" s="1"/>
  <c r="O3083" i="2"/>
  <c r="N3083" i="2"/>
  <c r="R3082" i="2"/>
  <c r="Q3082" i="2" a="1"/>
  <c r="Q3082" i="2" s="1"/>
  <c r="P3082" i="2" a="1"/>
  <c r="P3082" i="2" s="1"/>
  <c r="O3082" i="2"/>
  <c r="N3082" i="2"/>
  <c r="R3081" i="2"/>
  <c r="Q3081" i="2" a="1"/>
  <c r="Q3081" i="2" s="1"/>
  <c r="P3081" i="2" a="1"/>
  <c r="P3081" i="2" s="1"/>
  <c r="O3081" i="2"/>
  <c r="N3081" i="2"/>
  <c r="R3080" i="2"/>
  <c r="Q3080" i="2" a="1"/>
  <c r="Q3080" i="2" s="1"/>
  <c r="P3080" i="2" a="1"/>
  <c r="P3080" i="2" s="1"/>
  <c r="O3080" i="2"/>
  <c r="N3080" i="2"/>
  <c r="R3079" i="2"/>
  <c r="Q3079" i="2" a="1"/>
  <c r="Q3079" i="2" s="1"/>
  <c r="P3079" i="2" a="1"/>
  <c r="P3079" i="2" s="1"/>
  <c r="O3079" i="2"/>
  <c r="N3079" i="2"/>
  <c r="R3078" i="2"/>
  <c r="Q3078" i="2" a="1"/>
  <c r="Q3078" i="2" s="1"/>
  <c r="P3078" i="2" a="1"/>
  <c r="P3078" i="2" s="1"/>
  <c r="O3078" i="2"/>
  <c r="N3078" i="2"/>
  <c r="R3077" i="2"/>
  <c r="Q3077" i="2" a="1"/>
  <c r="Q3077" i="2" s="1"/>
  <c r="P3077" i="2" a="1"/>
  <c r="P3077" i="2" s="1"/>
  <c r="O3077" i="2"/>
  <c r="N3077" i="2"/>
  <c r="R3076" i="2"/>
  <c r="Q3076" i="2" a="1"/>
  <c r="Q3076" i="2" s="1"/>
  <c r="P3076" i="2" a="1"/>
  <c r="P3076" i="2" s="1"/>
  <c r="O3076" i="2"/>
  <c r="N3076" i="2"/>
  <c r="R3075" i="2"/>
  <c r="Q3075" i="2" a="1"/>
  <c r="Q3075" i="2" s="1"/>
  <c r="P3075" i="2" a="1"/>
  <c r="P3075" i="2" s="1"/>
  <c r="O3075" i="2"/>
  <c r="N3075" i="2"/>
  <c r="R3074" i="2"/>
  <c r="Q3074" i="2" a="1"/>
  <c r="Q3074" i="2" s="1"/>
  <c r="P3074" i="2" a="1"/>
  <c r="P3074" i="2" s="1"/>
  <c r="O3074" i="2"/>
  <c r="N3074" i="2"/>
  <c r="R3073" i="2"/>
  <c r="Q3073" i="2" a="1"/>
  <c r="Q3073" i="2" s="1"/>
  <c r="P3073" i="2" a="1"/>
  <c r="P3073" i="2" s="1"/>
  <c r="O3073" i="2"/>
  <c r="N3073" i="2"/>
  <c r="R3072" i="2"/>
  <c r="Q3072" i="2" a="1"/>
  <c r="Q3072" i="2" s="1"/>
  <c r="P3072" i="2" a="1"/>
  <c r="P3072" i="2" s="1"/>
  <c r="O3072" i="2"/>
  <c r="N3072" i="2"/>
  <c r="R3071" i="2"/>
  <c r="Q3071" i="2" a="1"/>
  <c r="Q3071" i="2" s="1"/>
  <c r="P3071" i="2" a="1"/>
  <c r="P3071" i="2" s="1"/>
  <c r="O3071" i="2"/>
  <c r="N3071" i="2"/>
  <c r="R3070" i="2"/>
  <c r="Q3070" i="2" a="1"/>
  <c r="Q3070" i="2" s="1"/>
  <c r="P3070" i="2" a="1"/>
  <c r="P3070" i="2" s="1"/>
  <c r="O3070" i="2"/>
  <c r="N3070" i="2"/>
  <c r="R3069" i="2"/>
  <c r="Q3069" i="2" a="1"/>
  <c r="Q3069" i="2" s="1"/>
  <c r="P3069" i="2" a="1"/>
  <c r="P3069" i="2" s="1"/>
  <c r="O3069" i="2"/>
  <c r="N3069" i="2"/>
  <c r="R3068" i="2"/>
  <c r="Q3068" i="2" a="1"/>
  <c r="Q3068" i="2" s="1"/>
  <c r="P3068" i="2" a="1"/>
  <c r="P3068" i="2" s="1"/>
  <c r="O3068" i="2"/>
  <c r="N3068" i="2"/>
  <c r="R3067" i="2"/>
  <c r="Q3067" i="2" a="1"/>
  <c r="Q3067" i="2" s="1"/>
  <c r="P3067" i="2" a="1"/>
  <c r="P3067" i="2" s="1"/>
  <c r="O3067" i="2"/>
  <c r="N3067" i="2"/>
  <c r="R3066" i="2"/>
  <c r="Q3066" i="2" a="1"/>
  <c r="Q3066" i="2" s="1"/>
  <c r="P3066" i="2" a="1"/>
  <c r="P3066" i="2" s="1"/>
  <c r="O3066" i="2"/>
  <c r="N3066" i="2"/>
  <c r="R3065" i="2"/>
  <c r="Q3065" i="2" a="1"/>
  <c r="Q3065" i="2" s="1"/>
  <c r="P3065" i="2" a="1"/>
  <c r="P3065" i="2" s="1"/>
  <c r="O3065" i="2"/>
  <c r="N3065" i="2"/>
  <c r="R3064" i="2"/>
  <c r="Q3064" i="2" a="1"/>
  <c r="Q3064" i="2" s="1"/>
  <c r="P3064" i="2" a="1"/>
  <c r="P3064" i="2" s="1"/>
  <c r="O3064" i="2"/>
  <c r="N3064" i="2"/>
  <c r="R3063" i="2"/>
  <c r="Q3063" i="2" a="1"/>
  <c r="Q3063" i="2" s="1"/>
  <c r="P3063" i="2" a="1"/>
  <c r="P3063" i="2" s="1"/>
  <c r="O3063" i="2"/>
  <c r="N3063" i="2"/>
  <c r="R3062" i="2"/>
  <c r="Q3062" i="2" a="1"/>
  <c r="Q3062" i="2" s="1"/>
  <c r="P3062" i="2" a="1"/>
  <c r="P3062" i="2" s="1"/>
  <c r="O3062" i="2"/>
  <c r="N3062" i="2"/>
  <c r="R3061" i="2"/>
  <c r="Q3061" i="2" a="1"/>
  <c r="Q3061" i="2" s="1"/>
  <c r="P3061" i="2" a="1"/>
  <c r="P3061" i="2" s="1"/>
  <c r="O3061" i="2"/>
  <c r="N3061" i="2"/>
  <c r="R3060" i="2"/>
  <c r="Q3060" i="2" a="1"/>
  <c r="Q3060" i="2" s="1"/>
  <c r="P3060" i="2" a="1"/>
  <c r="P3060" i="2" s="1"/>
  <c r="O3060" i="2"/>
  <c r="N3060" i="2"/>
  <c r="R3059" i="2"/>
  <c r="Q3059" i="2" a="1"/>
  <c r="Q3059" i="2" s="1"/>
  <c r="P3059" i="2" a="1"/>
  <c r="P3059" i="2" s="1"/>
  <c r="O3059" i="2"/>
  <c r="N3059" i="2"/>
  <c r="R3058" i="2"/>
  <c r="Q3058" i="2" a="1"/>
  <c r="Q3058" i="2" s="1"/>
  <c r="P3058" i="2" a="1"/>
  <c r="P3058" i="2" s="1"/>
  <c r="O3058" i="2"/>
  <c r="N3058" i="2"/>
  <c r="R3057" i="2"/>
  <c r="Q3057" i="2" a="1"/>
  <c r="Q3057" i="2" s="1"/>
  <c r="P3057" i="2" a="1"/>
  <c r="P3057" i="2" s="1"/>
  <c r="O3057" i="2"/>
  <c r="N3057" i="2"/>
  <c r="R3056" i="2"/>
  <c r="Q3056" i="2" a="1"/>
  <c r="Q3056" i="2" s="1"/>
  <c r="P3056" i="2" a="1"/>
  <c r="P3056" i="2" s="1"/>
  <c r="O3056" i="2"/>
  <c r="N3056" i="2"/>
  <c r="R3055" i="2"/>
  <c r="Q3055" i="2" a="1"/>
  <c r="Q3055" i="2" s="1"/>
  <c r="P3055" i="2" a="1"/>
  <c r="P3055" i="2" s="1"/>
  <c r="O3055" i="2"/>
  <c r="N3055" i="2"/>
  <c r="R3054" i="2"/>
  <c r="Q3054" i="2" a="1"/>
  <c r="Q3054" i="2" s="1"/>
  <c r="P3054" i="2" a="1"/>
  <c r="P3054" i="2" s="1"/>
  <c r="O3054" i="2"/>
  <c r="N3054" i="2"/>
  <c r="R3053" i="2"/>
  <c r="Q3053" i="2" a="1"/>
  <c r="Q3053" i="2" s="1"/>
  <c r="P3053" i="2" a="1"/>
  <c r="P3053" i="2" s="1"/>
  <c r="O3053" i="2"/>
  <c r="N3053" i="2"/>
  <c r="R3052" i="2"/>
  <c r="Q3052" i="2" a="1"/>
  <c r="Q3052" i="2" s="1"/>
  <c r="P3052" i="2" a="1"/>
  <c r="P3052" i="2" s="1"/>
  <c r="O3052" i="2"/>
  <c r="N3052" i="2"/>
  <c r="R3051" i="2"/>
  <c r="Q3051" i="2" a="1"/>
  <c r="Q3051" i="2" s="1"/>
  <c r="P3051" i="2" a="1"/>
  <c r="P3051" i="2" s="1"/>
  <c r="O3051" i="2"/>
  <c r="N3051" i="2"/>
  <c r="R3050" i="2"/>
  <c r="Q3050" i="2" a="1"/>
  <c r="Q3050" i="2" s="1"/>
  <c r="P3050" i="2" a="1"/>
  <c r="P3050" i="2" s="1"/>
  <c r="O3050" i="2"/>
  <c r="N3050" i="2"/>
  <c r="R3049" i="2"/>
  <c r="Q3049" i="2" a="1"/>
  <c r="Q3049" i="2" s="1"/>
  <c r="P3049" i="2" a="1"/>
  <c r="P3049" i="2" s="1"/>
  <c r="O3049" i="2"/>
  <c r="N3049" i="2"/>
  <c r="R3048" i="2"/>
  <c r="Q3048" i="2" a="1"/>
  <c r="Q3048" i="2" s="1"/>
  <c r="P3048" i="2" a="1"/>
  <c r="P3048" i="2" s="1"/>
  <c r="O3048" i="2"/>
  <c r="N3048" i="2"/>
  <c r="R3047" i="2"/>
  <c r="Q3047" i="2" a="1"/>
  <c r="Q3047" i="2" s="1"/>
  <c r="P3047" i="2" a="1"/>
  <c r="P3047" i="2" s="1"/>
  <c r="O3047" i="2"/>
  <c r="N3047" i="2"/>
  <c r="R3046" i="2"/>
  <c r="Q3046" i="2" a="1"/>
  <c r="Q3046" i="2" s="1"/>
  <c r="P3046" i="2" a="1"/>
  <c r="P3046" i="2" s="1"/>
  <c r="O3046" i="2"/>
  <c r="N3046" i="2"/>
  <c r="R3045" i="2"/>
  <c r="Q3045" i="2" a="1"/>
  <c r="Q3045" i="2" s="1"/>
  <c r="P3045" i="2" a="1"/>
  <c r="P3045" i="2" s="1"/>
  <c r="O3045" i="2"/>
  <c r="N3045" i="2"/>
  <c r="R3044" i="2"/>
  <c r="Q3044" i="2" a="1"/>
  <c r="Q3044" i="2" s="1"/>
  <c r="P3044" i="2" a="1"/>
  <c r="P3044" i="2" s="1"/>
  <c r="O3044" i="2"/>
  <c r="N3044" i="2"/>
  <c r="R3043" i="2"/>
  <c r="Q3043" i="2" a="1"/>
  <c r="Q3043" i="2" s="1"/>
  <c r="P3043" i="2" a="1"/>
  <c r="P3043" i="2" s="1"/>
  <c r="O3043" i="2"/>
  <c r="N3043" i="2"/>
  <c r="R3042" i="2"/>
  <c r="Q3042" i="2" a="1"/>
  <c r="Q3042" i="2" s="1"/>
  <c r="P3042" i="2" a="1"/>
  <c r="P3042" i="2" s="1"/>
  <c r="O3042" i="2"/>
  <c r="N3042" i="2"/>
  <c r="R3041" i="2"/>
  <c r="Q3041" i="2" a="1"/>
  <c r="Q3041" i="2" s="1"/>
  <c r="P3041" i="2" a="1"/>
  <c r="P3041" i="2" s="1"/>
  <c r="O3041" i="2"/>
  <c r="N3041" i="2"/>
  <c r="R3040" i="2"/>
  <c r="Q3040" i="2" a="1"/>
  <c r="Q3040" i="2" s="1"/>
  <c r="P3040" i="2" a="1"/>
  <c r="P3040" i="2" s="1"/>
  <c r="O3040" i="2"/>
  <c r="N3040" i="2"/>
  <c r="R3039" i="2"/>
  <c r="Q3039" i="2" a="1"/>
  <c r="Q3039" i="2" s="1"/>
  <c r="P3039" i="2" a="1"/>
  <c r="P3039" i="2" s="1"/>
  <c r="O3039" i="2"/>
  <c r="N3039" i="2"/>
  <c r="R3038" i="2"/>
  <c r="Q3038" i="2" a="1"/>
  <c r="Q3038" i="2" s="1"/>
  <c r="P3038" i="2" a="1"/>
  <c r="P3038" i="2" s="1"/>
  <c r="O3038" i="2"/>
  <c r="N3038" i="2"/>
  <c r="R3037" i="2"/>
  <c r="Q3037" i="2" a="1"/>
  <c r="Q3037" i="2" s="1"/>
  <c r="P3037" i="2" a="1"/>
  <c r="P3037" i="2" s="1"/>
  <c r="O3037" i="2"/>
  <c r="N3037" i="2"/>
  <c r="R3036" i="2"/>
  <c r="Q3036" i="2" a="1"/>
  <c r="Q3036" i="2" s="1"/>
  <c r="P3036" i="2" a="1"/>
  <c r="P3036" i="2" s="1"/>
  <c r="O3036" i="2"/>
  <c r="N3036" i="2"/>
  <c r="R3035" i="2"/>
  <c r="Q3035" i="2" a="1"/>
  <c r="Q3035" i="2" s="1"/>
  <c r="P3035" i="2" a="1"/>
  <c r="P3035" i="2" s="1"/>
  <c r="O3035" i="2"/>
  <c r="N3035" i="2"/>
  <c r="R3034" i="2"/>
  <c r="Q3034" i="2" a="1"/>
  <c r="Q3034" i="2" s="1"/>
  <c r="P3034" i="2" a="1"/>
  <c r="P3034" i="2" s="1"/>
  <c r="O3034" i="2"/>
  <c r="N3034" i="2"/>
  <c r="R3033" i="2"/>
  <c r="Q3033" i="2" a="1"/>
  <c r="Q3033" i="2" s="1"/>
  <c r="P3033" i="2" a="1"/>
  <c r="P3033" i="2" s="1"/>
  <c r="O3033" i="2"/>
  <c r="N3033" i="2"/>
  <c r="R3032" i="2"/>
  <c r="Q3032" i="2" a="1"/>
  <c r="Q3032" i="2" s="1"/>
  <c r="P3032" i="2" a="1"/>
  <c r="P3032" i="2" s="1"/>
  <c r="O3032" i="2"/>
  <c r="N3032" i="2"/>
  <c r="R3031" i="2"/>
  <c r="Q3031" i="2" a="1"/>
  <c r="Q3031" i="2" s="1"/>
  <c r="P3031" i="2" a="1"/>
  <c r="P3031" i="2" s="1"/>
  <c r="O3031" i="2"/>
  <c r="N3031" i="2"/>
  <c r="R3030" i="2"/>
  <c r="Q3030" i="2" a="1"/>
  <c r="Q3030" i="2" s="1"/>
  <c r="P3030" i="2" a="1"/>
  <c r="P3030" i="2" s="1"/>
  <c r="O3030" i="2"/>
  <c r="N3030" i="2"/>
  <c r="R3029" i="2"/>
  <c r="Q3029" i="2" a="1"/>
  <c r="Q3029" i="2" s="1"/>
  <c r="P3029" i="2" a="1"/>
  <c r="P3029" i="2" s="1"/>
  <c r="O3029" i="2"/>
  <c r="N3029" i="2"/>
  <c r="R3028" i="2"/>
  <c r="Q3028" i="2" a="1"/>
  <c r="Q3028" i="2" s="1"/>
  <c r="P3028" i="2" a="1"/>
  <c r="P3028" i="2" s="1"/>
  <c r="O3028" i="2"/>
  <c r="N3028" i="2"/>
  <c r="R3027" i="2"/>
  <c r="Q3027" i="2" a="1"/>
  <c r="Q3027" i="2" s="1"/>
  <c r="P3027" i="2" a="1"/>
  <c r="P3027" i="2" s="1"/>
  <c r="O3027" i="2"/>
  <c r="N3027" i="2"/>
  <c r="R3026" i="2"/>
  <c r="Q3026" i="2" a="1"/>
  <c r="Q3026" i="2" s="1"/>
  <c r="P3026" i="2" a="1"/>
  <c r="P3026" i="2" s="1"/>
  <c r="O3026" i="2"/>
  <c r="N3026" i="2"/>
  <c r="R3025" i="2"/>
  <c r="Q3025" i="2" a="1"/>
  <c r="Q3025" i="2" s="1"/>
  <c r="P3025" i="2" a="1"/>
  <c r="P3025" i="2" s="1"/>
  <c r="O3025" i="2"/>
  <c r="N3025" i="2"/>
  <c r="R3024" i="2"/>
  <c r="Q3024" i="2" a="1"/>
  <c r="Q3024" i="2" s="1"/>
  <c r="P3024" i="2" a="1"/>
  <c r="P3024" i="2" s="1"/>
  <c r="O3024" i="2"/>
  <c r="N3024" i="2"/>
  <c r="R3023" i="2"/>
  <c r="Q3023" i="2" a="1"/>
  <c r="Q3023" i="2" s="1"/>
  <c r="P3023" i="2" a="1"/>
  <c r="P3023" i="2" s="1"/>
  <c r="O3023" i="2"/>
  <c r="N3023" i="2"/>
  <c r="R3022" i="2"/>
  <c r="Q3022" i="2" a="1"/>
  <c r="Q3022" i="2" s="1"/>
  <c r="P3022" i="2" a="1"/>
  <c r="P3022" i="2" s="1"/>
  <c r="O3022" i="2"/>
  <c r="N3022" i="2"/>
  <c r="R3021" i="2"/>
  <c r="Q3021" i="2" a="1"/>
  <c r="Q3021" i="2" s="1"/>
  <c r="P3021" i="2" a="1"/>
  <c r="P3021" i="2" s="1"/>
  <c r="O3021" i="2"/>
  <c r="N3021" i="2"/>
  <c r="R3020" i="2"/>
  <c r="Q3020" i="2" a="1"/>
  <c r="Q3020" i="2" s="1"/>
  <c r="P3020" i="2" a="1"/>
  <c r="P3020" i="2" s="1"/>
  <c r="O3020" i="2"/>
  <c r="N3020" i="2"/>
  <c r="R3019" i="2"/>
  <c r="Q3019" i="2" a="1"/>
  <c r="Q3019" i="2" s="1"/>
  <c r="P3019" i="2" a="1"/>
  <c r="P3019" i="2" s="1"/>
  <c r="O3019" i="2"/>
  <c r="N3019" i="2"/>
  <c r="R3018" i="2"/>
  <c r="Q3018" i="2" a="1"/>
  <c r="Q3018" i="2" s="1"/>
  <c r="P3018" i="2" a="1"/>
  <c r="P3018" i="2" s="1"/>
  <c r="O3018" i="2"/>
  <c r="N3018" i="2"/>
  <c r="R3017" i="2"/>
  <c r="Q3017" i="2" a="1"/>
  <c r="Q3017" i="2" s="1"/>
  <c r="P3017" i="2" a="1"/>
  <c r="P3017" i="2" s="1"/>
  <c r="O3017" i="2"/>
  <c r="N3017" i="2"/>
  <c r="R3016" i="2"/>
  <c r="Q3016" i="2" a="1"/>
  <c r="Q3016" i="2" s="1"/>
  <c r="P3016" i="2" a="1"/>
  <c r="P3016" i="2" s="1"/>
  <c r="O3016" i="2"/>
  <c r="N3016" i="2"/>
  <c r="R3015" i="2"/>
  <c r="Q3015" i="2" a="1"/>
  <c r="Q3015" i="2" s="1"/>
  <c r="P3015" i="2" a="1"/>
  <c r="P3015" i="2" s="1"/>
  <c r="O3015" i="2"/>
  <c r="N3015" i="2"/>
  <c r="R3014" i="2"/>
  <c r="Q3014" i="2" a="1"/>
  <c r="Q3014" i="2" s="1"/>
  <c r="P3014" i="2" a="1"/>
  <c r="P3014" i="2" s="1"/>
  <c r="O3014" i="2"/>
  <c r="N3014" i="2"/>
  <c r="R3013" i="2"/>
  <c r="Q3013" i="2" a="1"/>
  <c r="Q3013" i="2" s="1"/>
  <c r="P3013" i="2" a="1"/>
  <c r="P3013" i="2" s="1"/>
  <c r="O3013" i="2"/>
  <c r="N3013" i="2"/>
  <c r="R3012" i="2"/>
  <c r="Q3012" i="2" a="1"/>
  <c r="Q3012" i="2" s="1"/>
  <c r="P3012" i="2" a="1"/>
  <c r="P3012" i="2" s="1"/>
  <c r="O3012" i="2"/>
  <c r="N3012" i="2"/>
  <c r="R3011" i="2"/>
  <c r="Q3011" i="2" a="1"/>
  <c r="Q3011" i="2" s="1"/>
  <c r="P3011" i="2" a="1"/>
  <c r="P3011" i="2" s="1"/>
  <c r="O3011" i="2"/>
  <c r="N3011" i="2"/>
  <c r="R3010" i="2"/>
  <c r="Q3010" i="2" a="1"/>
  <c r="Q3010" i="2" s="1"/>
  <c r="P3010" i="2" a="1"/>
  <c r="P3010" i="2" s="1"/>
  <c r="O3010" i="2"/>
  <c r="N3010" i="2"/>
  <c r="R3009" i="2"/>
  <c r="Q3009" i="2" a="1"/>
  <c r="Q3009" i="2" s="1"/>
  <c r="P3009" i="2" a="1"/>
  <c r="P3009" i="2" s="1"/>
  <c r="O3009" i="2"/>
  <c r="N3009" i="2"/>
  <c r="R3008" i="2"/>
  <c r="Q3008" i="2" a="1"/>
  <c r="Q3008" i="2" s="1"/>
  <c r="P3008" i="2" a="1"/>
  <c r="P3008" i="2" s="1"/>
  <c r="O3008" i="2"/>
  <c r="N3008" i="2"/>
  <c r="R3007" i="2"/>
  <c r="Q3007" i="2" a="1"/>
  <c r="Q3007" i="2" s="1"/>
  <c r="P3007" i="2" a="1"/>
  <c r="P3007" i="2" s="1"/>
  <c r="O3007" i="2"/>
  <c r="N3007" i="2"/>
  <c r="R3006" i="2"/>
  <c r="Q3006" i="2" a="1"/>
  <c r="Q3006" i="2" s="1"/>
  <c r="P3006" i="2" a="1"/>
  <c r="P3006" i="2" s="1"/>
  <c r="O3006" i="2"/>
  <c r="N3006" i="2"/>
  <c r="R3005" i="2"/>
  <c r="Q3005" i="2" a="1"/>
  <c r="Q3005" i="2" s="1"/>
  <c r="P3005" i="2" a="1"/>
  <c r="P3005" i="2" s="1"/>
  <c r="O3005" i="2"/>
  <c r="N3005" i="2"/>
  <c r="R3004" i="2"/>
  <c r="Q3004" i="2" a="1"/>
  <c r="Q3004" i="2" s="1"/>
  <c r="P3004" i="2" a="1"/>
  <c r="P3004" i="2" s="1"/>
  <c r="O3004" i="2"/>
  <c r="N3004" i="2"/>
  <c r="R3003" i="2"/>
  <c r="Q3003" i="2" a="1"/>
  <c r="Q3003" i="2" s="1"/>
  <c r="P3003" i="2" a="1"/>
  <c r="P3003" i="2" s="1"/>
  <c r="O3003" i="2"/>
  <c r="N3003" i="2"/>
  <c r="R3002" i="2"/>
  <c r="Q3002" i="2" a="1"/>
  <c r="Q3002" i="2" s="1"/>
  <c r="P3002" i="2" a="1"/>
  <c r="P3002" i="2" s="1"/>
  <c r="O3002" i="2"/>
  <c r="N3002" i="2"/>
  <c r="R3001" i="2"/>
  <c r="Q3001" i="2" a="1"/>
  <c r="Q3001" i="2" s="1"/>
  <c r="P3001" i="2" a="1"/>
  <c r="P3001" i="2" s="1"/>
  <c r="O3001" i="2"/>
  <c r="N3001" i="2"/>
  <c r="R3000" i="2"/>
  <c r="Q3000" i="2" a="1"/>
  <c r="Q3000" i="2" s="1"/>
  <c r="P3000" i="2" a="1"/>
  <c r="P3000" i="2" s="1"/>
  <c r="O3000" i="2"/>
  <c r="N3000" i="2"/>
  <c r="R2999" i="2"/>
  <c r="Q2999" i="2" a="1"/>
  <c r="Q2999" i="2" s="1"/>
  <c r="P2999" i="2" a="1"/>
  <c r="P2999" i="2" s="1"/>
  <c r="O2999" i="2"/>
  <c r="N2999" i="2"/>
  <c r="R2998" i="2"/>
  <c r="Q2998" i="2" a="1"/>
  <c r="Q2998" i="2" s="1"/>
  <c r="P2998" i="2" a="1"/>
  <c r="P2998" i="2" s="1"/>
  <c r="O2998" i="2"/>
  <c r="N2998" i="2"/>
  <c r="R2997" i="2"/>
  <c r="Q2997" i="2" a="1"/>
  <c r="Q2997" i="2" s="1"/>
  <c r="P2997" i="2" a="1"/>
  <c r="P2997" i="2" s="1"/>
  <c r="O2997" i="2"/>
  <c r="N2997" i="2"/>
  <c r="R2996" i="2"/>
  <c r="Q2996" i="2" a="1"/>
  <c r="Q2996" i="2" s="1"/>
  <c r="P2996" i="2" a="1"/>
  <c r="P2996" i="2" s="1"/>
  <c r="O2996" i="2"/>
  <c r="N2996" i="2"/>
  <c r="R2995" i="2"/>
  <c r="Q2995" i="2" a="1"/>
  <c r="Q2995" i="2" s="1"/>
  <c r="P2995" i="2" a="1"/>
  <c r="P2995" i="2" s="1"/>
  <c r="O2995" i="2"/>
  <c r="N2995" i="2"/>
  <c r="R2994" i="2"/>
  <c r="Q2994" i="2" a="1"/>
  <c r="Q2994" i="2" s="1"/>
  <c r="P2994" i="2" a="1"/>
  <c r="P2994" i="2" s="1"/>
  <c r="O2994" i="2"/>
  <c r="N2994" i="2"/>
  <c r="R2993" i="2"/>
  <c r="Q2993" i="2" a="1"/>
  <c r="Q2993" i="2" s="1"/>
  <c r="P2993" i="2" a="1"/>
  <c r="P2993" i="2" s="1"/>
  <c r="O2993" i="2"/>
  <c r="N2993" i="2"/>
  <c r="R2992" i="2"/>
  <c r="Q2992" i="2" a="1"/>
  <c r="Q2992" i="2" s="1"/>
  <c r="P2992" i="2" a="1"/>
  <c r="P2992" i="2" s="1"/>
  <c r="O2992" i="2"/>
  <c r="N2992" i="2"/>
  <c r="R2991" i="2"/>
  <c r="Q2991" i="2" a="1"/>
  <c r="Q2991" i="2" s="1"/>
  <c r="P2991" i="2" a="1"/>
  <c r="P2991" i="2" s="1"/>
  <c r="O2991" i="2"/>
  <c r="N2991" i="2"/>
  <c r="R2990" i="2"/>
  <c r="Q2990" i="2" a="1"/>
  <c r="Q2990" i="2" s="1"/>
  <c r="P2990" i="2" a="1"/>
  <c r="P2990" i="2" s="1"/>
  <c r="O2990" i="2"/>
  <c r="N2990" i="2"/>
  <c r="R2989" i="2"/>
  <c r="Q2989" i="2" a="1"/>
  <c r="Q2989" i="2" s="1"/>
  <c r="P2989" i="2" a="1"/>
  <c r="P2989" i="2" s="1"/>
  <c r="O2989" i="2"/>
  <c r="N2989" i="2"/>
  <c r="R2988" i="2"/>
  <c r="Q2988" i="2" a="1"/>
  <c r="Q2988" i="2" s="1"/>
  <c r="P2988" i="2" a="1"/>
  <c r="P2988" i="2" s="1"/>
  <c r="O2988" i="2"/>
  <c r="N2988" i="2"/>
  <c r="R2987" i="2"/>
  <c r="Q2987" i="2" a="1"/>
  <c r="Q2987" i="2" s="1"/>
  <c r="P2987" i="2" a="1"/>
  <c r="P2987" i="2" s="1"/>
  <c r="O2987" i="2"/>
  <c r="N2987" i="2"/>
  <c r="R2986" i="2"/>
  <c r="Q2986" i="2" a="1"/>
  <c r="Q2986" i="2" s="1"/>
  <c r="P2986" i="2" a="1"/>
  <c r="P2986" i="2" s="1"/>
  <c r="O2986" i="2"/>
  <c r="N2986" i="2"/>
  <c r="R2985" i="2"/>
  <c r="Q2985" i="2" a="1"/>
  <c r="Q2985" i="2" s="1"/>
  <c r="P2985" i="2" a="1"/>
  <c r="P2985" i="2" s="1"/>
  <c r="O2985" i="2"/>
  <c r="N2985" i="2"/>
  <c r="R2984" i="2"/>
  <c r="Q2984" i="2" a="1"/>
  <c r="Q2984" i="2" s="1"/>
  <c r="P2984" i="2" a="1"/>
  <c r="P2984" i="2" s="1"/>
  <c r="O2984" i="2"/>
  <c r="N2984" i="2"/>
  <c r="R2983" i="2"/>
  <c r="Q2983" i="2" a="1"/>
  <c r="Q2983" i="2" s="1"/>
  <c r="P2983" i="2" a="1"/>
  <c r="P2983" i="2" s="1"/>
  <c r="O2983" i="2"/>
  <c r="N2983" i="2"/>
  <c r="R2982" i="2"/>
  <c r="Q2982" i="2" a="1"/>
  <c r="Q2982" i="2" s="1"/>
  <c r="P2982" i="2" a="1"/>
  <c r="P2982" i="2" s="1"/>
  <c r="O2982" i="2"/>
  <c r="N2982" i="2"/>
  <c r="R2981" i="2"/>
  <c r="Q2981" i="2" a="1"/>
  <c r="Q2981" i="2" s="1"/>
  <c r="P2981" i="2" a="1"/>
  <c r="P2981" i="2" s="1"/>
  <c r="O2981" i="2"/>
  <c r="N2981" i="2"/>
  <c r="R2980" i="2"/>
  <c r="Q2980" i="2" a="1"/>
  <c r="Q2980" i="2" s="1"/>
  <c r="P2980" i="2" a="1"/>
  <c r="P2980" i="2" s="1"/>
  <c r="O2980" i="2"/>
  <c r="N2980" i="2"/>
  <c r="R2979" i="2"/>
  <c r="Q2979" i="2" a="1"/>
  <c r="Q2979" i="2" s="1"/>
  <c r="P2979" i="2" a="1"/>
  <c r="P2979" i="2" s="1"/>
  <c r="O2979" i="2"/>
  <c r="N2979" i="2"/>
  <c r="R2978" i="2"/>
  <c r="Q2978" i="2" a="1"/>
  <c r="Q2978" i="2" s="1"/>
  <c r="P2978" i="2" a="1"/>
  <c r="P2978" i="2" s="1"/>
  <c r="O2978" i="2"/>
  <c r="N2978" i="2"/>
  <c r="R2977" i="2"/>
  <c r="Q2977" i="2" a="1"/>
  <c r="Q2977" i="2" s="1"/>
  <c r="P2977" i="2" a="1"/>
  <c r="P2977" i="2" s="1"/>
  <c r="O2977" i="2"/>
  <c r="N2977" i="2"/>
  <c r="R2976" i="2"/>
  <c r="Q2976" i="2" a="1"/>
  <c r="Q2976" i="2" s="1"/>
  <c r="P2976" i="2" a="1"/>
  <c r="P2976" i="2" s="1"/>
  <c r="O2976" i="2"/>
  <c r="N2976" i="2"/>
  <c r="R2975" i="2"/>
  <c r="Q2975" i="2" a="1"/>
  <c r="Q2975" i="2" s="1"/>
  <c r="P2975" i="2" a="1"/>
  <c r="P2975" i="2" s="1"/>
  <c r="O2975" i="2"/>
  <c r="N2975" i="2"/>
  <c r="R2974" i="2"/>
  <c r="Q2974" i="2" a="1"/>
  <c r="Q2974" i="2" s="1"/>
  <c r="P2974" i="2" a="1"/>
  <c r="P2974" i="2" s="1"/>
  <c r="O2974" i="2"/>
  <c r="N2974" i="2"/>
  <c r="R2973" i="2"/>
  <c r="Q2973" i="2" a="1"/>
  <c r="Q2973" i="2" s="1"/>
  <c r="P2973" i="2" a="1"/>
  <c r="P2973" i="2" s="1"/>
  <c r="O2973" i="2"/>
  <c r="N2973" i="2"/>
  <c r="R2972" i="2"/>
  <c r="Q2972" i="2" a="1"/>
  <c r="Q2972" i="2" s="1"/>
  <c r="P2972" i="2" a="1"/>
  <c r="P2972" i="2" s="1"/>
  <c r="O2972" i="2"/>
  <c r="N2972" i="2"/>
  <c r="R2971" i="2"/>
  <c r="Q2971" i="2" a="1"/>
  <c r="Q2971" i="2" s="1"/>
  <c r="P2971" i="2" a="1"/>
  <c r="P2971" i="2" s="1"/>
  <c r="O2971" i="2"/>
  <c r="N2971" i="2"/>
  <c r="R2970" i="2"/>
  <c r="Q2970" i="2" a="1"/>
  <c r="Q2970" i="2" s="1"/>
  <c r="P2970" i="2" a="1"/>
  <c r="P2970" i="2" s="1"/>
  <c r="O2970" i="2"/>
  <c r="N2970" i="2"/>
  <c r="R2969" i="2"/>
  <c r="Q2969" i="2" a="1"/>
  <c r="Q2969" i="2" s="1"/>
  <c r="P2969" i="2" a="1"/>
  <c r="P2969" i="2" s="1"/>
  <c r="O2969" i="2"/>
  <c r="N2969" i="2"/>
  <c r="R2968" i="2"/>
  <c r="Q2968" i="2" a="1"/>
  <c r="Q2968" i="2" s="1"/>
  <c r="P2968" i="2" a="1"/>
  <c r="P2968" i="2" s="1"/>
  <c r="O2968" i="2"/>
  <c r="N2968" i="2"/>
  <c r="R2967" i="2"/>
  <c r="Q2967" i="2" a="1"/>
  <c r="Q2967" i="2" s="1"/>
  <c r="P2967" i="2" a="1"/>
  <c r="P2967" i="2" s="1"/>
  <c r="O2967" i="2"/>
  <c r="N2967" i="2"/>
  <c r="R2966" i="2"/>
  <c r="Q2966" i="2" a="1"/>
  <c r="Q2966" i="2" s="1"/>
  <c r="P2966" i="2" a="1"/>
  <c r="P2966" i="2" s="1"/>
  <c r="O2966" i="2"/>
  <c r="N2966" i="2"/>
  <c r="R2965" i="2"/>
  <c r="Q2965" i="2" a="1"/>
  <c r="Q2965" i="2" s="1"/>
  <c r="P2965" i="2" a="1"/>
  <c r="P2965" i="2" s="1"/>
  <c r="O2965" i="2"/>
  <c r="N2965" i="2"/>
  <c r="R2964" i="2"/>
  <c r="Q2964" i="2" a="1"/>
  <c r="Q2964" i="2" s="1"/>
  <c r="P2964" i="2" a="1"/>
  <c r="P2964" i="2" s="1"/>
  <c r="O2964" i="2"/>
  <c r="N2964" i="2"/>
  <c r="R2963" i="2"/>
  <c r="Q2963" i="2" a="1"/>
  <c r="Q2963" i="2" s="1"/>
  <c r="P2963" i="2" a="1"/>
  <c r="P2963" i="2" s="1"/>
  <c r="O2963" i="2"/>
  <c r="N2963" i="2"/>
  <c r="R2962" i="2"/>
  <c r="Q2962" i="2" a="1"/>
  <c r="Q2962" i="2" s="1"/>
  <c r="P2962" i="2" a="1"/>
  <c r="P2962" i="2" s="1"/>
  <c r="O2962" i="2"/>
  <c r="N2962" i="2"/>
  <c r="R2961" i="2"/>
  <c r="Q2961" i="2" a="1"/>
  <c r="Q2961" i="2" s="1"/>
  <c r="P2961" i="2" a="1"/>
  <c r="P2961" i="2" s="1"/>
  <c r="O2961" i="2"/>
  <c r="N2961" i="2"/>
  <c r="R2960" i="2"/>
  <c r="Q2960" i="2" a="1"/>
  <c r="Q2960" i="2" s="1"/>
  <c r="P2960" i="2" a="1"/>
  <c r="P2960" i="2" s="1"/>
  <c r="O2960" i="2"/>
  <c r="N2960" i="2"/>
  <c r="R2959" i="2"/>
  <c r="Q2959" i="2" a="1"/>
  <c r="Q2959" i="2" s="1"/>
  <c r="P2959" i="2" a="1"/>
  <c r="P2959" i="2" s="1"/>
  <c r="O2959" i="2"/>
  <c r="N2959" i="2"/>
  <c r="R2958" i="2"/>
  <c r="Q2958" i="2" a="1"/>
  <c r="Q2958" i="2" s="1"/>
  <c r="P2958" i="2" a="1"/>
  <c r="P2958" i="2" s="1"/>
  <c r="O2958" i="2"/>
  <c r="N2958" i="2"/>
  <c r="R2957" i="2"/>
  <c r="Q2957" i="2" a="1"/>
  <c r="Q2957" i="2" s="1"/>
  <c r="P2957" i="2" a="1"/>
  <c r="P2957" i="2" s="1"/>
  <c r="O2957" i="2"/>
  <c r="N2957" i="2"/>
  <c r="R2956" i="2"/>
  <c r="Q2956" i="2" a="1"/>
  <c r="Q2956" i="2" s="1"/>
  <c r="P2956" i="2" a="1"/>
  <c r="P2956" i="2" s="1"/>
  <c r="O2956" i="2"/>
  <c r="N2956" i="2"/>
  <c r="R2955" i="2"/>
  <c r="Q2955" i="2" a="1"/>
  <c r="Q2955" i="2" s="1"/>
  <c r="P2955" i="2" a="1"/>
  <c r="P2955" i="2" s="1"/>
  <c r="O2955" i="2"/>
  <c r="N2955" i="2"/>
  <c r="R2954" i="2"/>
  <c r="Q2954" i="2" a="1"/>
  <c r="Q2954" i="2" s="1"/>
  <c r="P2954" i="2" a="1"/>
  <c r="P2954" i="2" s="1"/>
  <c r="O2954" i="2"/>
  <c r="N2954" i="2"/>
  <c r="R2953" i="2"/>
  <c r="Q2953" i="2" a="1"/>
  <c r="Q2953" i="2" s="1"/>
  <c r="P2953" i="2" a="1"/>
  <c r="P2953" i="2" s="1"/>
  <c r="O2953" i="2"/>
  <c r="N2953" i="2"/>
  <c r="R2952" i="2"/>
  <c r="Q2952" i="2" a="1"/>
  <c r="Q2952" i="2" s="1"/>
  <c r="P2952" i="2" a="1"/>
  <c r="P2952" i="2" s="1"/>
  <c r="O2952" i="2"/>
  <c r="N2952" i="2"/>
  <c r="R2951" i="2"/>
  <c r="Q2951" i="2" a="1"/>
  <c r="Q2951" i="2" s="1"/>
  <c r="P2951" i="2" a="1"/>
  <c r="P2951" i="2" s="1"/>
  <c r="O2951" i="2"/>
  <c r="N2951" i="2"/>
  <c r="R2950" i="2"/>
  <c r="Q2950" i="2" a="1"/>
  <c r="Q2950" i="2" s="1"/>
  <c r="P2950" i="2" a="1"/>
  <c r="P2950" i="2" s="1"/>
  <c r="O2950" i="2"/>
  <c r="N2950" i="2"/>
  <c r="R2949" i="2"/>
  <c r="Q2949" i="2" a="1"/>
  <c r="Q2949" i="2" s="1"/>
  <c r="P2949" i="2" a="1"/>
  <c r="P2949" i="2" s="1"/>
  <c r="O2949" i="2"/>
  <c r="N2949" i="2"/>
  <c r="R2948" i="2"/>
  <c r="Q2948" i="2" a="1"/>
  <c r="Q2948" i="2" s="1"/>
  <c r="P2948" i="2" a="1"/>
  <c r="P2948" i="2" s="1"/>
  <c r="O2948" i="2"/>
  <c r="N2948" i="2"/>
  <c r="R2947" i="2"/>
  <c r="Q2947" i="2" a="1"/>
  <c r="Q2947" i="2" s="1"/>
  <c r="P2947" i="2" a="1"/>
  <c r="P2947" i="2" s="1"/>
  <c r="O2947" i="2"/>
  <c r="N2947" i="2"/>
  <c r="R2946" i="2"/>
  <c r="Q2946" i="2" a="1"/>
  <c r="Q2946" i="2" s="1"/>
  <c r="P2946" i="2" a="1"/>
  <c r="P2946" i="2" s="1"/>
  <c r="O2946" i="2"/>
  <c r="N2946" i="2"/>
  <c r="R2945" i="2"/>
  <c r="Q2945" i="2" a="1"/>
  <c r="Q2945" i="2" s="1"/>
  <c r="P2945" i="2" a="1"/>
  <c r="P2945" i="2" s="1"/>
  <c r="O2945" i="2"/>
  <c r="N2945" i="2"/>
  <c r="R2944" i="2"/>
  <c r="Q2944" i="2" a="1"/>
  <c r="Q2944" i="2" s="1"/>
  <c r="P2944" i="2" a="1"/>
  <c r="P2944" i="2" s="1"/>
  <c r="O2944" i="2"/>
  <c r="N2944" i="2"/>
  <c r="R2943" i="2"/>
  <c r="Q2943" i="2" a="1"/>
  <c r="Q2943" i="2" s="1"/>
  <c r="P2943" i="2" a="1"/>
  <c r="P2943" i="2" s="1"/>
  <c r="O2943" i="2"/>
  <c r="N2943" i="2"/>
  <c r="R2942" i="2"/>
  <c r="Q2942" i="2" a="1"/>
  <c r="Q2942" i="2" s="1"/>
  <c r="P2942" i="2" a="1"/>
  <c r="P2942" i="2" s="1"/>
  <c r="O2942" i="2"/>
  <c r="N2942" i="2"/>
  <c r="R2941" i="2"/>
  <c r="Q2941" i="2" a="1"/>
  <c r="Q2941" i="2" s="1"/>
  <c r="P2941" i="2" a="1"/>
  <c r="P2941" i="2" s="1"/>
  <c r="O2941" i="2"/>
  <c r="N2941" i="2"/>
  <c r="R2940" i="2"/>
  <c r="Q2940" i="2" a="1"/>
  <c r="Q2940" i="2" s="1"/>
  <c r="P2940" i="2" a="1"/>
  <c r="P2940" i="2" s="1"/>
  <c r="O2940" i="2"/>
  <c r="N2940" i="2"/>
  <c r="R2939" i="2"/>
  <c r="Q2939" i="2" a="1"/>
  <c r="Q2939" i="2" s="1"/>
  <c r="P2939" i="2" a="1"/>
  <c r="P2939" i="2" s="1"/>
  <c r="O2939" i="2"/>
  <c r="N2939" i="2"/>
  <c r="R2938" i="2"/>
  <c r="Q2938" i="2" a="1"/>
  <c r="Q2938" i="2" s="1"/>
  <c r="P2938" i="2" a="1"/>
  <c r="P2938" i="2" s="1"/>
  <c r="O2938" i="2"/>
  <c r="N2938" i="2"/>
  <c r="R2937" i="2"/>
  <c r="Q2937" i="2" a="1"/>
  <c r="Q2937" i="2" s="1"/>
  <c r="P2937" i="2" a="1"/>
  <c r="P2937" i="2" s="1"/>
  <c r="O2937" i="2"/>
  <c r="N2937" i="2"/>
  <c r="R2936" i="2"/>
  <c r="Q2936" i="2" a="1"/>
  <c r="Q2936" i="2" s="1"/>
  <c r="P2936" i="2" a="1"/>
  <c r="P2936" i="2" s="1"/>
  <c r="O2936" i="2"/>
  <c r="N2936" i="2"/>
  <c r="R2935" i="2"/>
  <c r="Q2935" i="2" a="1"/>
  <c r="Q2935" i="2" s="1"/>
  <c r="P2935" i="2" a="1"/>
  <c r="P2935" i="2" s="1"/>
  <c r="O2935" i="2"/>
  <c r="N2935" i="2"/>
  <c r="R2934" i="2"/>
  <c r="Q2934" i="2" a="1"/>
  <c r="Q2934" i="2" s="1"/>
  <c r="P2934" i="2" a="1"/>
  <c r="P2934" i="2" s="1"/>
  <c r="O2934" i="2"/>
  <c r="N2934" i="2"/>
  <c r="R2933" i="2"/>
  <c r="Q2933" i="2" a="1"/>
  <c r="Q2933" i="2" s="1"/>
  <c r="P2933" i="2" a="1"/>
  <c r="P2933" i="2" s="1"/>
  <c r="O2933" i="2"/>
  <c r="N2933" i="2"/>
  <c r="R2932" i="2"/>
  <c r="Q2932" i="2" a="1"/>
  <c r="Q2932" i="2" s="1"/>
  <c r="P2932" i="2" a="1"/>
  <c r="P2932" i="2" s="1"/>
  <c r="O2932" i="2"/>
  <c r="N2932" i="2"/>
  <c r="R2931" i="2"/>
  <c r="Q2931" i="2" a="1"/>
  <c r="Q2931" i="2" s="1"/>
  <c r="P2931" i="2" a="1"/>
  <c r="P2931" i="2" s="1"/>
  <c r="O2931" i="2"/>
  <c r="N2931" i="2"/>
  <c r="R2930" i="2"/>
  <c r="Q2930" i="2" a="1"/>
  <c r="Q2930" i="2" s="1"/>
  <c r="P2930" i="2" a="1"/>
  <c r="P2930" i="2" s="1"/>
  <c r="O2930" i="2"/>
  <c r="N2930" i="2"/>
  <c r="R2929" i="2"/>
  <c r="Q2929" i="2" a="1"/>
  <c r="Q2929" i="2" s="1"/>
  <c r="P2929" i="2" a="1"/>
  <c r="P2929" i="2" s="1"/>
  <c r="O2929" i="2"/>
  <c r="N2929" i="2"/>
  <c r="R2928" i="2"/>
  <c r="Q2928" i="2" a="1"/>
  <c r="Q2928" i="2" s="1"/>
  <c r="P2928" i="2" a="1"/>
  <c r="P2928" i="2" s="1"/>
  <c r="O2928" i="2"/>
  <c r="N2928" i="2"/>
  <c r="R2927" i="2"/>
  <c r="Q2927" i="2" a="1"/>
  <c r="Q2927" i="2" s="1"/>
  <c r="P2927" i="2" a="1"/>
  <c r="P2927" i="2" s="1"/>
  <c r="O2927" i="2"/>
  <c r="N2927" i="2"/>
  <c r="R2926" i="2"/>
  <c r="Q2926" i="2" a="1"/>
  <c r="Q2926" i="2" s="1"/>
  <c r="P2926" i="2" a="1"/>
  <c r="P2926" i="2" s="1"/>
  <c r="O2926" i="2"/>
  <c r="N2926" i="2"/>
  <c r="R2925" i="2"/>
  <c r="Q2925" i="2" a="1"/>
  <c r="Q2925" i="2" s="1"/>
  <c r="P2925" i="2" a="1"/>
  <c r="P2925" i="2" s="1"/>
  <c r="O2925" i="2"/>
  <c r="N2925" i="2"/>
  <c r="R2924" i="2"/>
  <c r="Q2924" i="2" a="1"/>
  <c r="Q2924" i="2" s="1"/>
  <c r="P2924" i="2" a="1"/>
  <c r="P2924" i="2" s="1"/>
  <c r="O2924" i="2"/>
  <c r="N2924" i="2"/>
  <c r="R2923" i="2"/>
  <c r="Q2923" i="2" a="1"/>
  <c r="Q2923" i="2" s="1"/>
  <c r="P2923" i="2" a="1"/>
  <c r="P2923" i="2" s="1"/>
  <c r="O2923" i="2"/>
  <c r="N2923" i="2"/>
  <c r="R2922" i="2"/>
  <c r="Q2922" i="2" a="1"/>
  <c r="Q2922" i="2" s="1"/>
  <c r="P2922" i="2" a="1"/>
  <c r="P2922" i="2" s="1"/>
  <c r="O2922" i="2"/>
  <c r="N2922" i="2"/>
  <c r="R2921" i="2"/>
  <c r="Q2921" i="2" a="1"/>
  <c r="Q2921" i="2" s="1"/>
  <c r="P2921" i="2" a="1"/>
  <c r="P2921" i="2" s="1"/>
  <c r="O2921" i="2"/>
  <c r="N2921" i="2"/>
  <c r="R2920" i="2"/>
  <c r="Q2920" i="2" a="1"/>
  <c r="Q2920" i="2" s="1"/>
  <c r="P2920" i="2" a="1"/>
  <c r="P2920" i="2" s="1"/>
  <c r="O2920" i="2"/>
  <c r="N2920" i="2"/>
  <c r="R2919" i="2"/>
  <c r="Q2919" i="2" a="1"/>
  <c r="Q2919" i="2" s="1"/>
  <c r="P2919" i="2" a="1"/>
  <c r="P2919" i="2" s="1"/>
  <c r="O2919" i="2"/>
  <c r="N2919" i="2"/>
  <c r="R2918" i="2"/>
  <c r="Q2918" i="2" a="1"/>
  <c r="Q2918" i="2" s="1"/>
  <c r="P2918" i="2" a="1"/>
  <c r="P2918" i="2" s="1"/>
  <c r="O2918" i="2"/>
  <c r="N2918" i="2"/>
  <c r="R2917" i="2"/>
  <c r="Q2917" i="2" a="1"/>
  <c r="Q2917" i="2" s="1"/>
  <c r="P2917" i="2" a="1"/>
  <c r="P2917" i="2" s="1"/>
  <c r="O2917" i="2"/>
  <c r="N2917" i="2"/>
  <c r="R2916" i="2"/>
  <c r="Q2916" i="2" a="1"/>
  <c r="Q2916" i="2" s="1"/>
  <c r="P2916" i="2" a="1"/>
  <c r="P2916" i="2" s="1"/>
  <c r="O2916" i="2"/>
  <c r="N2916" i="2"/>
  <c r="R2915" i="2"/>
  <c r="Q2915" i="2" a="1"/>
  <c r="Q2915" i="2" s="1"/>
  <c r="P2915" i="2" a="1"/>
  <c r="P2915" i="2" s="1"/>
  <c r="O2915" i="2"/>
  <c r="N2915" i="2"/>
  <c r="R2914" i="2"/>
  <c r="Q2914" i="2" a="1"/>
  <c r="Q2914" i="2" s="1"/>
  <c r="P2914" i="2" a="1"/>
  <c r="P2914" i="2" s="1"/>
  <c r="O2914" i="2"/>
  <c r="N2914" i="2"/>
  <c r="R2913" i="2"/>
  <c r="Q2913" i="2" a="1"/>
  <c r="Q2913" i="2" s="1"/>
  <c r="P2913" i="2" a="1"/>
  <c r="P2913" i="2" s="1"/>
  <c r="O2913" i="2"/>
  <c r="N2913" i="2"/>
  <c r="R2912" i="2"/>
  <c r="Q2912" i="2" a="1"/>
  <c r="Q2912" i="2" s="1"/>
  <c r="P2912" i="2" a="1"/>
  <c r="P2912" i="2" s="1"/>
  <c r="O2912" i="2"/>
  <c r="N2912" i="2"/>
  <c r="R2911" i="2"/>
  <c r="Q2911" i="2" a="1"/>
  <c r="Q2911" i="2" s="1"/>
  <c r="P2911" i="2" a="1"/>
  <c r="P2911" i="2" s="1"/>
  <c r="O2911" i="2"/>
  <c r="N2911" i="2"/>
  <c r="R2910" i="2"/>
  <c r="Q2910" i="2" a="1"/>
  <c r="Q2910" i="2" s="1"/>
  <c r="P2910" i="2" a="1"/>
  <c r="P2910" i="2" s="1"/>
  <c r="O2910" i="2"/>
  <c r="N2910" i="2"/>
  <c r="R2909" i="2"/>
  <c r="Q2909" i="2" a="1"/>
  <c r="Q2909" i="2" s="1"/>
  <c r="P2909" i="2" a="1"/>
  <c r="P2909" i="2" s="1"/>
  <c r="O2909" i="2"/>
  <c r="N2909" i="2"/>
  <c r="R2908" i="2"/>
  <c r="Q2908" i="2" a="1"/>
  <c r="Q2908" i="2" s="1"/>
  <c r="P2908" i="2" a="1"/>
  <c r="P2908" i="2" s="1"/>
  <c r="O2908" i="2"/>
  <c r="N2908" i="2"/>
  <c r="R2907" i="2"/>
  <c r="Q2907" i="2" a="1"/>
  <c r="Q2907" i="2" s="1"/>
  <c r="P2907" i="2" a="1"/>
  <c r="P2907" i="2" s="1"/>
  <c r="O2907" i="2"/>
  <c r="N2907" i="2"/>
  <c r="R2906" i="2"/>
  <c r="Q2906" i="2" a="1"/>
  <c r="Q2906" i="2" s="1"/>
  <c r="P2906" i="2" a="1"/>
  <c r="P2906" i="2" s="1"/>
  <c r="O2906" i="2"/>
  <c r="N2906" i="2"/>
  <c r="R2905" i="2"/>
  <c r="Q2905" i="2" a="1"/>
  <c r="Q2905" i="2" s="1"/>
  <c r="P2905" i="2" a="1"/>
  <c r="P2905" i="2" s="1"/>
  <c r="O2905" i="2"/>
  <c r="N2905" i="2"/>
  <c r="R2904" i="2"/>
  <c r="Q2904" i="2" a="1"/>
  <c r="Q2904" i="2" s="1"/>
  <c r="P2904" i="2" a="1"/>
  <c r="P2904" i="2" s="1"/>
  <c r="O2904" i="2"/>
  <c r="N2904" i="2"/>
  <c r="R2903" i="2"/>
  <c r="Q2903" i="2" a="1"/>
  <c r="Q2903" i="2" s="1"/>
  <c r="P2903" i="2" a="1"/>
  <c r="P2903" i="2" s="1"/>
  <c r="O2903" i="2"/>
  <c r="N2903" i="2"/>
  <c r="R2902" i="2"/>
  <c r="Q2902" i="2" a="1"/>
  <c r="Q2902" i="2" s="1"/>
  <c r="P2902" i="2" a="1"/>
  <c r="P2902" i="2" s="1"/>
  <c r="O2902" i="2"/>
  <c r="N2902" i="2"/>
  <c r="R2901" i="2"/>
  <c r="Q2901" i="2" a="1"/>
  <c r="Q2901" i="2" s="1"/>
  <c r="P2901" i="2" a="1"/>
  <c r="P2901" i="2" s="1"/>
  <c r="O2901" i="2"/>
  <c r="N2901" i="2"/>
  <c r="R2900" i="2"/>
  <c r="Q2900" i="2" a="1"/>
  <c r="Q2900" i="2" s="1"/>
  <c r="P2900" i="2" a="1"/>
  <c r="P2900" i="2" s="1"/>
  <c r="O2900" i="2"/>
  <c r="N2900" i="2"/>
  <c r="R2899" i="2"/>
  <c r="Q2899" i="2" a="1"/>
  <c r="Q2899" i="2" s="1"/>
  <c r="P2899" i="2" a="1"/>
  <c r="P2899" i="2" s="1"/>
  <c r="O2899" i="2"/>
  <c r="N2899" i="2"/>
  <c r="R2898" i="2"/>
  <c r="Q2898" i="2" a="1"/>
  <c r="Q2898" i="2" s="1"/>
  <c r="P2898" i="2" a="1"/>
  <c r="P2898" i="2" s="1"/>
  <c r="O2898" i="2"/>
  <c r="N2898" i="2"/>
  <c r="R2897" i="2"/>
  <c r="Q2897" i="2" a="1"/>
  <c r="Q2897" i="2" s="1"/>
  <c r="P2897" i="2" a="1"/>
  <c r="P2897" i="2" s="1"/>
  <c r="O2897" i="2"/>
  <c r="N2897" i="2"/>
  <c r="R2896" i="2"/>
  <c r="Q2896" i="2" a="1"/>
  <c r="Q2896" i="2" s="1"/>
  <c r="P2896" i="2" a="1"/>
  <c r="P2896" i="2" s="1"/>
  <c r="O2896" i="2"/>
  <c r="N2896" i="2"/>
  <c r="R2895" i="2"/>
  <c r="Q2895" i="2" a="1"/>
  <c r="Q2895" i="2" s="1"/>
  <c r="P2895" i="2" a="1"/>
  <c r="P2895" i="2" s="1"/>
  <c r="O2895" i="2"/>
  <c r="N2895" i="2"/>
  <c r="R2894" i="2"/>
  <c r="Q2894" i="2" a="1"/>
  <c r="Q2894" i="2" s="1"/>
  <c r="P2894" i="2" a="1"/>
  <c r="P2894" i="2" s="1"/>
  <c r="O2894" i="2"/>
  <c r="N2894" i="2"/>
  <c r="R2893" i="2"/>
  <c r="Q2893" i="2" a="1"/>
  <c r="Q2893" i="2" s="1"/>
  <c r="P2893" i="2" a="1"/>
  <c r="P2893" i="2" s="1"/>
  <c r="O2893" i="2"/>
  <c r="N2893" i="2"/>
  <c r="R2892" i="2"/>
  <c r="Q2892" i="2" a="1"/>
  <c r="Q2892" i="2" s="1"/>
  <c r="P2892" i="2" a="1"/>
  <c r="P2892" i="2" s="1"/>
  <c r="O2892" i="2"/>
  <c r="N2892" i="2"/>
  <c r="R2891" i="2"/>
  <c r="Q2891" i="2" a="1"/>
  <c r="Q2891" i="2" s="1"/>
  <c r="P2891" i="2" a="1"/>
  <c r="P2891" i="2" s="1"/>
  <c r="O2891" i="2"/>
  <c r="N2891" i="2"/>
  <c r="R2890" i="2"/>
  <c r="Q2890" i="2" a="1"/>
  <c r="Q2890" i="2" s="1"/>
  <c r="P2890" i="2" a="1"/>
  <c r="P2890" i="2" s="1"/>
  <c r="O2890" i="2"/>
  <c r="N2890" i="2"/>
  <c r="R2889" i="2"/>
  <c r="Q2889" i="2" a="1"/>
  <c r="Q2889" i="2" s="1"/>
  <c r="P2889" i="2" a="1"/>
  <c r="P2889" i="2" s="1"/>
  <c r="O2889" i="2"/>
  <c r="N2889" i="2"/>
  <c r="R2888" i="2"/>
  <c r="Q2888" i="2" a="1"/>
  <c r="Q2888" i="2" s="1"/>
  <c r="P2888" i="2" a="1"/>
  <c r="P2888" i="2" s="1"/>
  <c r="O2888" i="2"/>
  <c r="N2888" i="2"/>
  <c r="R2887" i="2"/>
  <c r="Q2887" i="2" a="1"/>
  <c r="Q2887" i="2" s="1"/>
  <c r="P2887" i="2" a="1"/>
  <c r="P2887" i="2" s="1"/>
  <c r="O2887" i="2"/>
  <c r="N2887" i="2"/>
  <c r="R2886" i="2"/>
  <c r="Q2886" i="2" a="1"/>
  <c r="Q2886" i="2" s="1"/>
  <c r="P2886" i="2" a="1"/>
  <c r="P2886" i="2" s="1"/>
  <c r="O2886" i="2"/>
  <c r="N2886" i="2"/>
  <c r="R2885" i="2"/>
  <c r="Q2885" i="2" a="1"/>
  <c r="Q2885" i="2" s="1"/>
  <c r="P2885" i="2" a="1"/>
  <c r="P2885" i="2" s="1"/>
  <c r="O2885" i="2"/>
  <c r="N2885" i="2"/>
  <c r="R2884" i="2"/>
  <c r="Q2884" i="2" a="1"/>
  <c r="Q2884" i="2" s="1"/>
  <c r="P2884" i="2" a="1"/>
  <c r="P2884" i="2" s="1"/>
  <c r="O2884" i="2"/>
  <c r="N2884" i="2"/>
  <c r="R2883" i="2"/>
  <c r="Q2883" i="2" a="1"/>
  <c r="Q2883" i="2" s="1"/>
  <c r="P2883" i="2" a="1"/>
  <c r="P2883" i="2" s="1"/>
  <c r="O2883" i="2"/>
  <c r="N2883" i="2"/>
  <c r="R2882" i="2"/>
  <c r="Q2882" i="2" a="1"/>
  <c r="Q2882" i="2" s="1"/>
  <c r="P2882" i="2" a="1"/>
  <c r="P2882" i="2" s="1"/>
  <c r="O2882" i="2"/>
  <c r="N2882" i="2"/>
  <c r="R2881" i="2"/>
  <c r="Q2881" i="2" a="1"/>
  <c r="Q2881" i="2" s="1"/>
  <c r="P2881" i="2" a="1"/>
  <c r="P2881" i="2" s="1"/>
  <c r="O2881" i="2"/>
  <c r="N2881" i="2"/>
  <c r="R2880" i="2"/>
  <c r="Q2880" i="2" a="1"/>
  <c r="Q2880" i="2" s="1"/>
  <c r="P2880" i="2" a="1"/>
  <c r="P2880" i="2" s="1"/>
  <c r="O2880" i="2"/>
  <c r="N2880" i="2"/>
  <c r="R2879" i="2"/>
  <c r="Q2879" i="2" a="1"/>
  <c r="Q2879" i="2" s="1"/>
  <c r="P2879" i="2" a="1"/>
  <c r="P2879" i="2" s="1"/>
  <c r="O2879" i="2"/>
  <c r="N2879" i="2"/>
  <c r="R2878" i="2"/>
  <c r="Q2878" i="2" a="1"/>
  <c r="Q2878" i="2" s="1"/>
  <c r="P2878" i="2" a="1"/>
  <c r="P2878" i="2" s="1"/>
  <c r="O2878" i="2"/>
  <c r="N2878" i="2"/>
  <c r="R2877" i="2"/>
  <c r="Q2877" i="2" a="1"/>
  <c r="Q2877" i="2" s="1"/>
  <c r="P2877" i="2" a="1"/>
  <c r="P2877" i="2" s="1"/>
  <c r="O2877" i="2"/>
  <c r="N2877" i="2"/>
  <c r="R2876" i="2"/>
  <c r="Q2876" i="2" a="1"/>
  <c r="Q2876" i="2" s="1"/>
  <c r="P2876" i="2" a="1"/>
  <c r="P2876" i="2" s="1"/>
  <c r="O2876" i="2"/>
  <c r="N2876" i="2"/>
  <c r="R2875" i="2"/>
  <c r="Q2875" i="2" a="1"/>
  <c r="Q2875" i="2" s="1"/>
  <c r="P2875" i="2" a="1"/>
  <c r="P2875" i="2" s="1"/>
  <c r="O2875" i="2"/>
  <c r="N2875" i="2"/>
  <c r="R2874" i="2"/>
  <c r="Q2874" i="2" a="1"/>
  <c r="Q2874" i="2" s="1"/>
  <c r="P2874" i="2" a="1"/>
  <c r="P2874" i="2" s="1"/>
  <c r="O2874" i="2"/>
  <c r="N2874" i="2"/>
  <c r="R2873" i="2"/>
  <c r="Q2873" i="2" a="1"/>
  <c r="Q2873" i="2" s="1"/>
  <c r="P2873" i="2" a="1"/>
  <c r="P2873" i="2" s="1"/>
  <c r="O2873" i="2"/>
  <c r="N2873" i="2"/>
  <c r="R2872" i="2"/>
  <c r="Q2872" i="2" a="1"/>
  <c r="Q2872" i="2" s="1"/>
  <c r="P2872" i="2" a="1"/>
  <c r="P2872" i="2" s="1"/>
  <c r="O2872" i="2"/>
  <c r="N2872" i="2"/>
  <c r="R2871" i="2"/>
  <c r="Q2871" i="2" a="1"/>
  <c r="Q2871" i="2" s="1"/>
  <c r="P2871" i="2" a="1"/>
  <c r="P2871" i="2" s="1"/>
  <c r="O2871" i="2"/>
  <c r="N2871" i="2"/>
  <c r="R2870" i="2"/>
  <c r="Q2870" i="2" a="1"/>
  <c r="Q2870" i="2" s="1"/>
  <c r="P2870" i="2" a="1"/>
  <c r="P2870" i="2" s="1"/>
  <c r="O2870" i="2"/>
  <c r="N2870" i="2"/>
  <c r="R2869" i="2"/>
  <c r="Q2869" i="2" a="1"/>
  <c r="Q2869" i="2" s="1"/>
  <c r="P2869" i="2" a="1"/>
  <c r="P2869" i="2" s="1"/>
  <c r="O2869" i="2"/>
  <c r="N2869" i="2"/>
  <c r="R2868" i="2"/>
  <c r="Q2868" i="2" a="1"/>
  <c r="Q2868" i="2" s="1"/>
  <c r="P2868" i="2" a="1"/>
  <c r="P2868" i="2" s="1"/>
  <c r="O2868" i="2"/>
  <c r="N2868" i="2"/>
  <c r="R2867" i="2"/>
  <c r="Q2867" i="2" a="1"/>
  <c r="Q2867" i="2" s="1"/>
  <c r="P2867" i="2" a="1"/>
  <c r="P2867" i="2" s="1"/>
  <c r="O2867" i="2"/>
  <c r="N2867" i="2"/>
  <c r="R2866" i="2"/>
  <c r="Q2866" i="2" a="1"/>
  <c r="Q2866" i="2" s="1"/>
  <c r="P2866" i="2" a="1"/>
  <c r="P2866" i="2" s="1"/>
  <c r="O2866" i="2"/>
  <c r="N2866" i="2"/>
  <c r="R2865" i="2"/>
  <c r="Q2865" i="2" a="1"/>
  <c r="Q2865" i="2" s="1"/>
  <c r="P2865" i="2" a="1"/>
  <c r="P2865" i="2" s="1"/>
  <c r="O2865" i="2"/>
  <c r="N2865" i="2"/>
  <c r="R2864" i="2"/>
  <c r="Q2864" i="2" a="1"/>
  <c r="Q2864" i="2" s="1"/>
  <c r="P2864" i="2" a="1"/>
  <c r="P2864" i="2" s="1"/>
  <c r="O2864" i="2"/>
  <c r="N2864" i="2"/>
  <c r="R2863" i="2"/>
  <c r="Q2863" i="2" a="1"/>
  <c r="Q2863" i="2" s="1"/>
  <c r="P2863" i="2" a="1"/>
  <c r="P2863" i="2" s="1"/>
  <c r="O2863" i="2"/>
  <c r="N2863" i="2"/>
  <c r="R2862" i="2"/>
  <c r="Q2862" i="2" a="1"/>
  <c r="Q2862" i="2" s="1"/>
  <c r="P2862" i="2" a="1"/>
  <c r="P2862" i="2" s="1"/>
  <c r="O2862" i="2"/>
  <c r="N2862" i="2"/>
  <c r="R2861" i="2"/>
  <c r="Q2861" i="2" a="1"/>
  <c r="Q2861" i="2" s="1"/>
  <c r="P2861" i="2" a="1"/>
  <c r="P2861" i="2" s="1"/>
  <c r="O2861" i="2"/>
  <c r="N2861" i="2"/>
  <c r="R2860" i="2"/>
  <c r="Q2860" i="2" a="1"/>
  <c r="Q2860" i="2" s="1"/>
  <c r="P2860" i="2" a="1"/>
  <c r="P2860" i="2" s="1"/>
  <c r="O2860" i="2"/>
  <c r="N2860" i="2"/>
  <c r="R2859" i="2"/>
  <c r="Q2859" i="2" a="1"/>
  <c r="Q2859" i="2" s="1"/>
  <c r="P2859" i="2" a="1"/>
  <c r="P2859" i="2" s="1"/>
  <c r="O2859" i="2"/>
  <c r="N2859" i="2"/>
  <c r="R2858" i="2"/>
  <c r="Q2858" i="2" a="1"/>
  <c r="Q2858" i="2" s="1"/>
  <c r="P2858" i="2" a="1"/>
  <c r="P2858" i="2" s="1"/>
  <c r="O2858" i="2"/>
  <c r="N2858" i="2"/>
  <c r="R2857" i="2"/>
  <c r="Q2857" i="2" a="1"/>
  <c r="Q2857" i="2" s="1"/>
  <c r="P2857" i="2" a="1"/>
  <c r="P2857" i="2" s="1"/>
  <c r="O2857" i="2"/>
  <c r="N2857" i="2"/>
  <c r="R2856" i="2"/>
  <c r="Q2856" i="2" a="1"/>
  <c r="Q2856" i="2" s="1"/>
  <c r="P2856" i="2" a="1"/>
  <c r="P2856" i="2" s="1"/>
  <c r="O2856" i="2"/>
  <c r="N2856" i="2"/>
  <c r="R2855" i="2"/>
  <c r="Q2855" i="2" a="1"/>
  <c r="Q2855" i="2" s="1"/>
  <c r="P2855" i="2" a="1"/>
  <c r="P2855" i="2" s="1"/>
  <c r="O2855" i="2"/>
  <c r="N2855" i="2"/>
  <c r="R2854" i="2"/>
  <c r="Q2854" i="2" a="1"/>
  <c r="Q2854" i="2" s="1"/>
  <c r="P2854" i="2" a="1"/>
  <c r="P2854" i="2" s="1"/>
  <c r="O2854" i="2"/>
  <c r="N2854" i="2"/>
  <c r="R2853" i="2"/>
  <c r="Q2853" i="2" a="1"/>
  <c r="Q2853" i="2" s="1"/>
  <c r="P2853" i="2" a="1"/>
  <c r="P2853" i="2" s="1"/>
  <c r="O2853" i="2"/>
  <c r="N2853" i="2"/>
  <c r="R2852" i="2"/>
  <c r="Q2852" i="2" a="1"/>
  <c r="Q2852" i="2" s="1"/>
  <c r="P2852" i="2" a="1"/>
  <c r="P2852" i="2" s="1"/>
  <c r="O2852" i="2"/>
  <c r="N2852" i="2"/>
  <c r="R2851" i="2"/>
  <c r="Q2851" i="2" a="1"/>
  <c r="Q2851" i="2" s="1"/>
  <c r="P2851" i="2" a="1"/>
  <c r="P2851" i="2" s="1"/>
  <c r="O2851" i="2"/>
  <c r="N2851" i="2"/>
  <c r="R2850" i="2"/>
  <c r="Q2850" i="2" a="1"/>
  <c r="Q2850" i="2" s="1"/>
  <c r="P2850" i="2" a="1"/>
  <c r="P2850" i="2" s="1"/>
  <c r="O2850" i="2"/>
  <c r="N2850" i="2"/>
  <c r="R2849" i="2"/>
  <c r="Q2849" i="2" a="1"/>
  <c r="Q2849" i="2" s="1"/>
  <c r="P2849" i="2" a="1"/>
  <c r="P2849" i="2" s="1"/>
  <c r="O2849" i="2"/>
  <c r="N2849" i="2"/>
  <c r="R2848" i="2"/>
  <c r="Q2848" i="2" a="1"/>
  <c r="Q2848" i="2" s="1"/>
  <c r="P2848" i="2" a="1"/>
  <c r="P2848" i="2" s="1"/>
  <c r="O2848" i="2"/>
  <c r="N2848" i="2"/>
  <c r="R2847" i="2"/>
  <c r="Q2847" i="2" a="1"/>
  <c r="Q2847" i="2" s="1"/>
  <c r="P2847" i="2" a="1"/>
  <c r="P2847" i="2" s="1"/>
  <c r="O2847" i="2"/>
  <c r="N2847" i="2"/>
  <c r="R2846" i="2"/>
  <c r="Q2846" i="2" a="1"/>
  <c r="Q2846" i="2" s="1"/>
  <c r="P2846" i="2" a="1"/>
  <c r="P2846" i="2" s="1"/>
  <c r="O2846" i="2"/>
  <c r="N2846" i="2"/>
  <c r="R2845" i="2"/>
  <c r="Q2845" i="2" a="1"/>
  <c r="Q2845" i="2" s="1"/>
  <c r="P2845" i="2" a="1"/>
  <c r="P2845" i="2" s="1"/>
  <c r="O2845" i="2"/>
  <c r="N2845" i="2"/>
  <c r="R2844" i="2"/>
  <c r="Q2844" i="2" a="1"/>
  <c r="Q2844" i="2" s="1"/>
  <c r="P2844" i="2" a="1"/>
  <c r="P2844" i="2" s="1"/>
  <c r="O2844" i="2"/>
  <c r="N2844" i="2"/>
  <c r="R2843" i="2"/>
  <c r="Q2843" i="2" a="1"/>
  <c r="Q2843" i="2" s="1"/>
  <c r="P2843" i="2" a="1"/>
  <c r="P2843" i="2" s="1"/>
  <c r="O2843" i="2"/>
  <c r="N2843" i="2"/>
  <c r="R2842" i="2"/>
  <c r="Q2842" i="2" a="1"/>
  <c r="Q2842" i="2" s="1"/>
  <c r="P2842" i="2" a="1"/>
  <c r="P2842" i="2" s="1"/>
  <c r="O2842" i="2"/>
  <c r="N2842" i="2"/>
  <c r="R2841" i="2"/>
  <c r="Q2841" i="2" a="1"/>
  <c r="Q2841" i="2" s="1"/>
  <c r="P2841" i="2" a="1"/>
  <c r="P2841" i="2" s="1"/>
  <c r="O2841" i="2"/>
  <c r="N2841" i="2"/>
  <c r="R2840" i="2"/>
  <c r="Q2840" i="2" a="1"/>
  <c r="Q2840" i="2" s="1"/>
  <c r="P2840" i="2" a="1"/>
  <c r="P2840" i="2" s="1"/>
  <c r="O2840" i="2"/>
  <c r="N2840" i="2"/>
  <c r="R2839" i="2"/>
  <c r="Q2839" i="2" a="1"/>
  <c r="Q2839" i="2" s="1"/>
  <c r="P2839" i="2" a="1"/>
  <c r="P2839" i="2" s="1"/>
  <c r="O2839" i="2"/>
  <c r="N2839" i="2"/>
  <c r="R2838" i="2"/>
  <c r="Q2838" i="2" a="1"/>
  <c r="Q2838" i="2" s="1"/>
  <c r="P2838" i="2" a="1"/>
  <c r="P2838" i="2" s="1"/>
  <c r="O2838" i="2"/>
  <c r="N2838" i="2"/>
  <c r="R2837" i="2"/>
  <c r="Q2837" i="2" a="1"/>
  <c r="Q2837" i="2" s="1"/>
  <c r="P2837" i="2" a="1"/>
  <c r="P2837" i="2" s="1"/>
  <c r="O2837" i="2"/>
  <c r="N2837" i="2"/>
  <c r="R2836" i="2"/>
  <c r="Q2836" i="2" a="1"/>
  <c r="Q2836" i="2" s="1"/>
  <c r="P2836" i="2" a="1"/>
  <c r="P2836" i="2" s="1"/>
  <c r="O2836" i="2"/>
  <c r="N2836" i="2"/>
  <c r="R2835" i="2"/>
  <c r="Q2835" i="2" a="1"/>
  <c r="Q2835" i="2" s="1"/>
  <c r="P2835" i="2" a="1"/>
  <c r="P2835" i="2" s="1"/>
  <c r="O2835" i="2"/>
  <c r="N2835" i="2"/>
  <c r="R2834" i="2"/>
  <c r="Q2834" i="2" a="1"/>
  <c r="Q2834" i="2" s="1"/>
  <c r="P2834" i="2" a="1"/>
  <c r="P2834" i="2" s="1"/>
  <c r="O2834" i="2"/>
  <c r="N2834" i="2"/>
  <c r="R2833" i="2"/>
  <c r="Q2833" i="2" a="1"/>
  <c r="Q2833" i="2" s="1"/>
  <c r="P2833" i="2" a="1"/>
  <c r="P2833" i="2" s="1"/>
  <c r="O2833" i="2"/>
  <c r="N2833" i="2"/>
  <c r="R2832" i="2"/>
  <c r="Q2832" i="2" a="1"/>
  <c r="Q2832" i="2" s="1"/>
  <c r="P2832" i="2" a="1"/>
  <c r="P2832" i="2" s="1"/>
  <c r="O2832" i="2"/>
  <c r="N2832" i="2"/>
  <c r="R2831" i="2"/>
  <c r="Q2831" i="2" a="1"/>
  <c r="Q2831" i="2" s="1"/>
  <c r="P2831" i="2" a="1"/>
  <c r="P2831" i="2" s="1"/>
  <c r="O2831" i="2"/>
  <c r="N2831" i="2"/>
  <c r="R2830" i="2"/>
  <c r="Q2830" i="2" a="1"/>
  <c r="Q2830" i="2" s="1"/>
  <c r="P2830" i="2" a="1"/>
  <c r="P2830" i="2" s="1"/>
  <c r="O2830" i="2"/>
  <c r="N2830" i="2"/>
  <c r="R2829" i="2"/>
  <c r="Q2829" i="2" a="1"/>
  <c r="Q2829" i="2" s="1"/>
  <c r="P2829" i="2" a="1"/>
  <c r="P2829" i="2" s="1"/>
  <c r="O2829" i="2"/>
  <c r="N2829" i="2"/>
  <c r="R2828" i="2"/>
  <c r="Q2828" i="2" a="1"/>
  <c r="Q2828" i="2" s="1"/>
  <c r="P2828" i="2" a="1"/>
  <c r="P2828" i="2" s="1"/>
  <c r="O2828" i="2"/>
  <c r="N2828" i="2"/>
  <c r="R2827" i="2"/>
  <c r="Q2827" i="2" a="1"/>
  <c r="Q2827" i="2" s="1"/>
  <c r="P2827" i="2" a="1"/>
  <c r="P2827" i="2" s="1"/>
  <c r="O2827" i="2"/>
  <c r="N2827" i="2"/>
  <c r="R2826" i="2"/>
  <c r="Q2826" i="2" a="1"/>
  <c r="Q2826" i="2" s="1"/>
  <c r="P2826" i="2" a="1"/>
  <c r="P2826" i="2" s="1"/>
  <c r="O2826" i="2"/>
  <c r="N2826" i="2"/>
  <c r="R2825" i="2"/>
  <c r="Q2825" i="2" a="1"/>
  <c r="Q2825" i="2" s="1"/>
  <c r="P2825" i="2" a="1"/>
  <c r="P2825" i="2" s="1"/>
  <c r="O2825" i="2"/>
  <c r="N2825" i="2"/>
  <c r="R2824" i="2"/>
  <c r="Q2824" i="2" a="1"/>
  <c r="Q2824" i="2" s="1"/>
  <c r="P2824" i="2" a="1"/>
  <c r="P2824" i="2" s="1"/>
  <c r="O2824" i="2"/>
  <c r="N2824" i="2"/>
  <c r="R2823" i="2"/>
  <c r="Q2823" i="2" a="1"/>
  <c r="Q2823" i="2" s="1"/>
  <c r="P2823" i="2" a="1"/>
  <c r="P2823" i="2" s="1"/>
  <c r="O2823" i="2"/>
  <c r="N2823" i="2"/>
  <c r="R2822" i="2"/>
  <c r="Q2822" i="2" a="1"/>
  <c r="Q2822" i="2" s="1"/>
  <c r="P2822" i="2" a="1"/>
  <c r="P2822" i="2" s="1"/>
  <c r="O2822" i="2"/>
  <c r="N2822" i="2"/>
  <c r="R2821" i="2"/>
  <c r="Q2821" i="2" a="1"/>
  <c r="Q2821" i="2" s="1"/>
  <c r="P2821" i="2" a="1"/>
  <c r="P2821" i="2" s="1"/>
  <c r="O2821" i="2"/>
  <c r="N2821" i="2"/>
  <c r="R2820" i="2"/>
  <c r="Q2820" i="2" a="1"/>
  <c r="Q2820" i="2" s="1"/>
  <c r="P2820" i="2" a="1"/>
  <c r="P2820" i="2" s="1"/>
  <c r="O2820" i="2"/>
  <c r="N2820" i="2"/>
  <c r="R2819" i="2"/>
  <c r="Q2819" i="2" a="1"/>
  <c r="Q2819" i="2" s="1"/>
  <c r="P2819" i="2" a="1"/>
  <c r="P2819" i="2" s="1"/>
  <c r="O2819" i="2"/>
  <c r="N2819" i="2"/>
  <c r="R2818" i="2"/>
  <c r="Q2818" i="2" a="1"/>
  <c r="Q2818" i="2" s="1"/>
  <c r="P2818" i="2" a="1"/>
  <c r="P2818" i="2" s="1"/>
  <c r="O2818" i="2"/>
  <c r="N2818" i="2"/>
  <c r="R2817" i="2"/>
  <c r="Q2817" i="2" a="1"/>
  <c r="Q2817" i="2" s="1"/>
  <c r="P2817" i="2" a="1"/>
  <c r="P2817" i="2" s="1"/>
  <c r="O2817" i="2"/>
  <c r="N2817" i="2"/>
  <c r="R2816" i="2"/>
  <c r="Q2816" i="2" a="1"/>
  <c r="Q2816" i="2" s="1"/>
  <c r="P2816" i="2" a="1"/>
  <c r="P2816" i="2" s="1"/>
  <c r="O2816" i="2"/>
  <c r="N2816" i="2"/>
  <c r="R2815" i="2"/>
  <c r="Q2815" i="2" a="1"/>
  <c r="Q2815" i="2" s="1"/>
  <c r="P2815" i="2" a="1"/>
  <c r="P2815" i="2" s="1"/>
  <c r="O2815" i="2"/>
  <c r="N2815" i="2"/>
  <c r="R2814" i="2"/>
  <c r="Q2814" i="2" a="1"/>
  <c r="Q2814" i="2" s="1"/>
  <c r="P2814" i="2" a="1"/>
  <c r="P2814" i="2" s="1"/>
  <c r="O2814" i="2"/>
  <c r="N2814" i="2"/>
  <c r="R2813" i="2"/>
  <c r="Q2813" i="2" a="1"/>
  <c r="Q2813" i="2" s="1"/>
  <c r="P2813" i="2" a="1"/>
  <c r="P2813" i="2" s="1"/>
  <c r="O2813" i="2"/>
  <c r="N2813" i="2"/>
  <c r="R2812" i="2"/>
  <c r="Q2812" i="2" a="1"/>
  <c r="Q2812" i="2" s="1"/>
  <c r="P2812" i="2" a="1"/>
  <c r="P2812" i="2" s="1"/>
  <c r="O2812" i="2"/>
  <c r="N2812" i="2"/>
  <c r="R2811" i="2"/>
  <c r="Q2811" i="2" a="1"/>
  <c r="Q2811" i="2" s="1"/>
  <c r="P2811" i="2" a="1"/>
  <c r="P2811" i="2" s="1"/>
  <c r="O2811" i="2"/>
  <c r="N2811" i="2"/>
  <c r="R2810" i="2"/>
  <c r="Q2810" i="2" a="1"/>
  <c r="Q2810" i="2" s="1"/>
  <c r="P2810" i="2" a="1"/>
  <c r="P2810" i="2" s="1"/>
  <c r="O2810" i="2"/>
  <c r="N2810" i="2"/>
  <c r="R2809" i="2"/>
  <c r="Q2809" i="2" a="1"/>
  <c r="Q2809" i="2" s="1"/>
  <c r="P2809" i="2" a="1"/>
  <c r="P2809" i="2" s="1"/>
  <c r="O2809" i="2"/>
  <c r="N2809" i="2"/>
  <c r="R2808" i="2"/>
  <c r="Q2808" i="2" a="1"/>
  <c r="Q2808" i="2" s="1"/>
  <c r="P2808" i="2" a="1"/>
  <c r="P2808" i="2" s="1"/>
  <c r="O2808" i="2"/>
  <c r="N2808" i="2"/>
  <c r="R2807" i="2"/>
  <c r="Q2807" i="2" a="1"/>
  <c r="Q2807" i="2" s="1"/>
  <c r="P2807" i="2" a="1"/>
  <c r="P2807" i="2" s="1"/>
  <c r="O2807" i="2"/>
  <c r="N2807" i="2"/>
  <c r="R2806" i="2"/>
  <c r="Q2806" i="2" a="1"/>
  <c r="Q2806" i="2" s="1"/>
  <c r="P2806" i="2" a="1"/>
  <c r="P2806" i="2" s="1"/>
  <c r="O2806" i="2"/>
  <c r="N2806" i="2"/>
  <c r="R2805" i="2"/>
  <c r="Q2805" i="2" a="1"/>
  <c r="Q2805" i="2" s="1"/>
  <c r="P2805" i="2" a="1"/>
  <c r="P2805" i="2" s="1"/>
  <c r="O2805" i="2"/>
  <c r="N2805" i="2"/>
  <c r="R2804" i="2"/>
  <c r="Q2804" i="2" a="1"/>
  <c r="Q2804" i="2" s="1"/>
  <c r="P2804" i="2" a="1"/>
  <c r="P2804" i="2" s="1"/>
  <c r="O2804" i="2"/>
  <c r="N2804" i="2"/>
  <c r="R2803" i="2"/>
  <c r="Q2803" i="2" a="1"/>
  <c r="Q2803" i="2" s="1"/>
  <c r="P2803" i="2" a="1"/>
  <c r="P2803" i="2" s="1"/>
  <c r="O2803" i="2"/>
  <c r="N2803" i="2"/>
  <c r="R2802" i="2"/>
  <c r="Q2802" i="2" a="1"/>
  <c r="Q2802" i="2" s="1"/>
  <c r="P2802" i="2" a="1"/>
  <c r="P2802" i="2" s="1"/>
  <c r="O2802" i="2"/>
  <c r="N2802" i="2"/>
  <c r="R2801" i="2"/>
  <c r="Q2801" i="2" a="1"/>
  <c r="Q2801" i="2" s="1"/>
  <c r="P2801" i="2" a="1"/>
  <c r="P2801" i="2" s="1"/>
  <c r="O2801" i="2"/>
  <c r="N2801" i="2"/>
  <c r="R2800" i="2"/>
  <c r="Q2800" i="2" a="1"/>
  <c r="Q2800" i="2" s="1"/>
  <c r="P2800" i="2" a="1"/>
  <c r="P2800" i="2" s="1"/>
  <c r="O2800" i="2"/>
  <c r="N2800" i="2"/>
  <c r="R2799" i="2"/>
  <c r="Q2799" i="2" a="1"/>
  <c r="Q2799" i="2" s="1"/>
  <c r="P2799" i="2" a="1"/>
  <c r="P2799" i="2" s="1"/>
  <c r="O2799" i="2"/>
  <c r="N2799" i="2"/>
  <c r="R2798" i="2"/>
  <c r="Q2798" i="2" a="1"/>
  <c r="Q2798" i="2" s="1"/>
  <c r="P2798" i="2" a="1"/>
  <c r="P2798" i="2" s="1"/>
  <c r="O2798" i="2"/>
  <c r="N2798" i="2"/>
  <c r="R2797" i="2"/>
  <c r="Q2797" i="2" a="1"/>
  <c r="Q2797" i="2" s="1"/>
  <c r="P2797" i="2" a="1"/>
  <c r="P2797" i="2" s="1"/>
  <c r="O2797" i="2"/>
  <c r="N2797" i="2"/>
  <c r="R2796" i="2"/>
  <c r="Q2796" i="2" a="1"/>
  <c r="Q2796" i="2" s="1"/>
  <c r="P2796" i="2" a="1"/>
  <c r="P2796" i="2" s="1"/>
  <c r="O2796" i="2"/>
  <c r="N2796" i="2"/>
  <c r="R2795" i="2"/>
  <c r="Q2795" i="2" a="1"/>
  <c r="Q2795" i="2" s="1"/>
  <c r="P2795" i="2" a="1"/>
  <c r="P2795" i="2" s="1"/>
  <c r="O2795" i="2"/>
  <c r="N2795" i="2"/>
  <c r="R2794" i="2"/>
  <c r="Q2794" i="2" a="1"/>
  <c r="Q2794" i="2" s="1"/>
  <c r="P2794" i="2" a="1"/>
  <c r="P2794" i="2" s="1"/>
  <c r="O2794" i="2"/>
  <c r="N2794" i="2"/>
  <c r="R2793" i="2"/>
  <c r="Q2793" i="2" a="1"/>
  <c r="Q2793" i="2" s="1"/>
  <c r="P2793" i="2" a="1"/>
  <c r="P2793" i="2" s="1"/>
  <c r="O2793" i="2"/>
  <c r="N2793" i="2"/>
  <c r="R2792" i="2"/>
  <c r="Q2792" i="2" a="1"/>
  <c r="Q2792" i="2" s="1"/>
  <c r="P2792" i="2" a="1"/>
  <c r="P2792" i="2" s="1"/>
  <c r="O2792" i="2"/>
  <c r="N2792" i="2"/>
  <c r="R2791" i="2"/>
  <c r="Q2791" i="2" a="1"/>
  <c r="Q2791" i="2" s="1"/>
  <c r="P2791" i="2" a="1"/>
  <c r="P2791" i="2" s="1"/>
  <c r="O2791" i="2"/>
  <c r="N2791" i="2"/>
  <c r="R2790" i="2"/>
  <c r="Q2790" i="2" a="1"/>
  <c r="Q2790" i="2" s="1"/>
  <c r="P2790" i="2" a="1"/>
  <c r="P2790" i="2" s="1"/>
  <c r="O2790" i="2"/>
  <c r="N2790" i="2"/>
  <c r="R2789" i="2"/>
  <c r="Q2789" i="2" a="1"/>
  <c r="Q2789" i="2" s="1"/>
  <c r="P2789" i="2" a="1"/>
  <c r="P2789" i="2" s="1"/>
  <c r="O2789" i="2"/>
  <c r="N2789" i="2"/>
  <c r="R2788" i="2"/>
  <c r="Q2788" i="2" a="1"/>
  <c r="Q2788" i="2" s="1"/>
  <c r="P2788" i="2" a="1"/>
  <c r="P2788" i="2" s="1"/>
  <c r="O2788" i="2"/>
  <c r="N2788" i="2"/>
  <c r="R2787" i="2"/>
  <c r="Q2787" i="2" a="1"/>
  <c r="Q2787" i="2" s="1"/>
  <c r="P2787" i="2" a="1"/>
  <c r="P2787" i="2" s="1"/>
  <c r="O2787" i="2"/>
  <c r="N2787" i="2"/>
  <c r="R2786" i="2"/>
  <c r="Q2786" i="2" a="1"/>
  <c r="Q2786" i="2" s="1"/>
  <c r="P2786" i="2" a="1"/>
  <c r="P2786" i="2" s="1"/>
  <c r="O2786" i="2"/>
  <c r="N2786" i="2"/>
  <c r="R2785" i="2"/>
  <c r="Q2785" i="2" a="1"/>
  <c r="Q2785" i="2" s="1"/>
  <c r="P2785" i="2" a="1"/>
  <c r="P2785" i="2" s="1"/>
  <c r="O2785" i="2"/>
  <c r="N2785" i="2"/>
  <c r="R2784" i="2"/>
  <c r="Q2784" i="2" a="1"/>
  <c r="Q2784" i="2" s="1"/>
  <c r="P2784" i="2" a="1"/>
  <c r="P2784" i="2" s="1"/>
  <c r="O2784" i="2"/>
  <c r="N2784" i="2"/>
  <c r="R2783" i="2"/>
  <c r="Q2783" i="2" a="1"/>
  <c r="Q2783" i="2" s="1"/>
  <c r="P2783" i="2" a="1"/>
  <c r="P2783" i="2" s="1"/>
  <c r="O2783" i="2"/>
  <c r="N2783" i="2"/>
  <c r="R2782" i="2"/>
  <c r="Q2782" i="2" a="1"/>
  <c r="Q2782" i="2" s="1"/>
  <c r="P2782" i="2" a="1"/>
  <c r="P2782" i="2" s="1"/>
  <c r="O2782" i="2"/>
  <c r="N2782" i="2"/>
  <c r="R2781" i="2"/>
  <c r="Q2781" i="2" a="1"/>
  <c r="Q2781" i="2" s="1"/>
  <c r="P2781" i="2" a="1"/>
  <c r="P2781" i="2" s="1"/>
  <c r="O2781" i="2"/>
  <c r="N2781" i="2"/>
  <c r="R2780" i="2"/>
  <c r="Q2780" i="2" a="1"/>
  <c r="Q2780" i="2" s="1"/>
  <c r="P2780" i="2" a="1"/>
  <c r="P2780" i="2" s="1"/>
  <c r="O2780" i="2"/>
  <c r="N2780" i="2"/>
  <c r="R2779" i="2"/>
  <c r="Q2779" i="2" a="1"/>
  <c r="Q2779" i="2" s="1"/>
  <c r="P2779" i="2" a="1"/>
  <c r="P2779" i="2" s="1"/>
  <c r="O2779" i="2"/>
  <c r="N2779" i="2"/>
  <c r="R2778" i="2"/>
  <c r="Q2778" i="2" a="1"/>
  <c r="Q2778" i="2" s="1"/>
  <c r="P2778" i="2" a="1"/>
  <c r="P2778" i="2" s="1"/>
  <c r="O2778" i="2"/>
  <c r="N2778" i="2"/>
  <c r="R2777" i="2"/>
  <c r="Q2777" i="2" a="1"/>
  <c r="Q2777" i="2" s="1"/>
  <c r="P2777" i="2" a="1"/>
  <c r="P2777" i="2" s="1"/>
  <c r="O2777" i="2"/>
  <c r="N2777" i="2"/>
  <c r="R2776" i="2"/>
  <c r="Q2776" i="2" a="1"/>
  <c r="Q2776" i="2" s="1"/>
  <c r="P2776" i="2" a="1"/>
  <c r="P2776" i="2" s="1"/>
  <c r="O2776" i="2"/>
  <c r="N2776" i="2"/>
  <c r="R2775" i="2"/>
  <c r="Q2775" i="2" a="1"/>
  <c r="Q2775" i="2" s="1"/>
  <c r="P2775" i="2" a="1"/>
  <c r="P2775" i="2" s="1"/>
  <c r="O2775" i="2"/>
  <c r="N2775" i="2"/>
  <c r="R2774" i="2"/>
  <c r="Q2774" i="2" a="1"/>
  <c r="Q2774" i="2" s="1"/>
  <c r="P2774" i="2" a="1"/>
  <c r="P2774" i="2" s="1"/>
  <c r="O2774" i="2"/>
  <c r="N2774" i="2"/>
  <c r="R2773" i="2"/>
  <c r="Q2773" i="2" a="1"/>
  <c r="Q2773" i="2" s="1"/>
  <c r="P2773" i="2" a="1"/>
  <c r="P2773" i="2" s="1"/>
  <c r="O2773" i="2"/>
  <c r="N2773" i="2"/>
  <c r="R2772" i="2"/>
  <c r="Q2772" i="2" a="1"/>
  <c r="Q2772" i="2" s="1"/>
  <c r="P2772" i="2" a="1"/>
  <c r="P2772" i="2" s="1"/>
  <c r="O2772" i="2"/>
  <c r="N2772" i="2"/>
  <c r="R2771" i="2"/>
  <c r="Q2771" i="2" a="1"/>
  <c r="Q2771" i="2" s="1"/>
  <c r="P2771" i="2" a="1"/>
  <c r="P2771" i="2" s="1"/>
  <c r="O2771" i="2"/>
  <c r="N2771" i="2"/>
  <c r="R2770" i="2"/>
  <c r="Q2770" i="2" a="1"/>
  <c r="Q2770" i="2" s="1"/>
  <c r="P2770" i="2" a="1"/>
  <c r="P2770" i="2" s="1"/>
  <c r="O2770" i="2"/>
  <c r="N2770" i="2"/>
  <c r="R2769" i="2"/>
  <c r="Q2769" i="2" a="1"/>
  <c r="Q2769" i="2" s="1"/>
  <c r="P2769" i="2" a="1"/>
  <c r="P2769" i="2" s="1"/>
  <c r="O2769" i="2"/>
  <c r="N2769" i="2"/>
  <c r="R2768" i="2"/>
  <c r="Q2768" i="2" a="1"/>
  <c r="Q2768" i="2" s="1"/>
  <c r="P2768" i="2" a="1"/>
  <c r="P2768" i="2" s="1"/>
  <c r="O2768" i="2"/>
  <c r="N2768" i="2"/>
  <c r="R2767" i="2"/>
  <c r="Q2767" i="2" a="1"/>
  <c r="Q2767" i="2" s="1"/>
  <c r="P2767" i="2" a="1"/>
  <c r="P2767" i="2" s="1"/>
  <c r="O2767" i="2"/>
  <c r="N2767" i="2"/>
  <c r="R2766" i="2"/>
  <c r="Q2766" i="2" a="1"/>
  <c r="Q2766" i="2" s="1"/>
  <c r="P2766" i="2" a="1"/>
  <c r="P2766" i="2" s="1"/>
  <c r="O2766" i="2"/>
  <c r="N2766" i="2"/>
  <c r="R2765" i="2"/>
  <c r="Q2765" i="2" a="1"/>
  <c r="Q2765" i="2" s="1"/>
  <c r="P2765" i="2" a="1"/>
  <c r="P2765" i="2" s="1"/>
  <c r="O2765" i="2"/>
  <c r="N2765" i="2"/>
  <c r="R2764" i="2"/>
  <c r="Q2764" i="2" a="1"/>
  <c r="Q2764" i="2" s="1"/>
  <c r="P2764" i="2" a="1"/>
  <c r="P2764" i="2" s="1"/>
  <c r="O2764" i="2"/>
  <c r="N2764" i="2"/>
  <c r="R2763" i="2"/>
  <c r="Q2763" i="2" a="1"/>
  <c r="Q2763" i="2" s="1"/>
  <c r="P2763" i="2" a="1"/>
  <c r="P2763" i="2" s="1"/>
  <c r="O2763" i="2"/>
  <c r="N2763" i="2"/>
  <c r="R2762" i="2"/>
  <c r="Q2762" i="2" a="1"/>
  <c r="Q2762" i="2" s="1"/>
  <c r="P2762" i="2" a="1"/>
  <c r="P2762" i="2" s="1"/>
  <c r="O2762" i="2"/>
  <c r="N2762" i="2"/>
  <c r="R2761" i="2"/>
  <c r="Q2761" i="2" a="1"/>
  <c r="Q2761" i="2" s="1"/>
  <c r="P2761" i="2" a="1"/>
  <c r="P2761" i="2" s="1"/>
  <c r="O2761" i="2"/>
  <c r="N2761" i="2"/>
  <c r="R2760" i="2"/>
  <c r="Q2760" i="2" a="1"/>
  <c r="Q2760" i="2" s="1"/>
  <c r="P2760" i="2" a="1"/>
  <c r="P2760" i="2" s="1"/>
  <c r="O2760" i="2"/>
  <c r="N2760" i="2"/>
  <c r="R2759" i="2"/>
  <c r="Q2759" i="2" a="1"/>
  <c r="Q2759" i="2" s="1"/>
  <c r="P2759" i="2" a="1"/>
  <c r="P2759" i="2" s="1"/>
  <c r="O2759" i="2"/>
  <c r="N2759" i="2"/>
  <c r="R2758" i="2"/>
  <c r="Q2758" i="2" a="1"/>
  <c r="Q2758" i="2" s="1"/>
  <c r="P2758" i="2" a="1"/>
  <c r="P2758" i="2" s="1"/>
  <c r="O2758" i="2"/>
  <c r="N2758" i="2"/>
  <c r="R2757" i="2"/>
  <c r="Q2757" i="2" a="1"/>
  <c r="Q2757" i="2" s="1"/>
  <c r="P2757" i="2" a="1"/>
  <c r="P2757" i="2" s="1"/>
  <c r="O2757" i="2"/>
  <c r="N2757" i="2"/>
  <c r="R2756" i="2"/>
  <c r="Q2756" i="2" a="1"/>
  <c r="Q2756" i="2" s="1"/>
  <c r="P2756" i="2" a="1"/>
  <c r="P2756" i="2" s="1"/>
  <c r="O2756" i="2"/>
  <c r="N2756" i="2"/>
  <c r="R2755" i="2"/>
  <c r="Q2755" i="2" a="1"/>
  <c r="Q2755" i="2" s="1"/>
  <c r="P2755" i="2" a="1"/>
  <c r="P2755" i="2" s="1"/>
  <c r="O2755" i="2"/>
  <c r="N2755" i="2"/>
  <c r="R2754" i="2"/>
  <c r="Q2754" i="2" a="1"/>
  <c r="Q2754" i="2" s="1"/>
  <c r="P2754" i="2" a="1"/>
  <c r="P2754" i="2" s="1"/>
  <c r="O2754" i="2"/>
  <c r="N2754" i="2"/>
  <c r="R2753" i="2"/>
  <c r="Q2753" i="2" a="1"/>
  <c r="Q2753" i="2" s="1"/>
  <c r="P2753" i="2" a="1"/>
  <c r="P2753" i="2" s="1"/>
  <c r="O2753" i="2"/>
  <c r="N2753" i="2"/>
  <c r="R2752" i="2"/>
  <c r="Q2752" i="2" a="1"/>
  <c r="Q2752" i="2" s="1"/>
  <c r="P2752" i="2" a="1"/>
  <c r="P2752" i="2" s="1"/>
  <c r="O2752" i="2"/>
  <c r="N2752" i="2"/>
  <c r="R2751" i="2"/>
  <c r="Q2751" i="2" a="1"/>
  <c r="Q2751" i="2" s="1"/>
  <c r="P2751" i="2" a="1"/>
  <c r="P2751" i="2" s="1"/>
  <c r="O2751" i="2"/>
  <c r="N2751" i="2"/>
  <c r="R2750" i="2"/>
  <c r="Q2750" i="2" a="1"/>
  <c r="Q2750" i="2" s="1"/>
  <c r="P2750" i="2" a="1"/>
  <c r="P2750" i="2" s="1"/>
  <c r="O2750" i="2"/>
  <c r="N2750" i="2"/>
  <c r="R2749" i="2"/>
  <c r="Q2749" i="2" a="1"/>
  <c r="Q2749" i="2" s="1"/>
  <c r="P2749" i="2" a="1"/>
  <c r="P2749" i="2" s="1"/>
  <c r="O2749" i="2"/>
  <c r="N2749" i="2"/>
  <c r="R2748" i="2"/>
  <c r="Q2748" i="2" a="1"/>
  <c r="Q2748" i="2" s="1"/>
  <c r="P2748" i="2" a="1"/>
  <c r="P2748" i="2" s="1"/>
  <c r="O2748" i="2"/>
  <c r="N2748" i="2"/>
  <c r="R2747" i="2"/>
  <c r="Q2747" i="2" a="1"/>
  <c r="Q2747" i="2" s="1"/>
  <c r="P2747" i="2" a="1"/>
  <c r="P2747" i="2" s="1"/>
  <c r="O2747" i="2"/>
  <c r="N2747" i="2"/>
  <c r="R2746" i="2"/>
  <c r="Q2746" i="2" a="1"/>
  <c r="Q2746" i="2" s="1"/>
  <c r="P2746" i="2" a="1"/>
  <c r="P2746" i="2" s="1"/>
  <c r="O2746" i="2"/>
  <c r="N2746" i="2"/>
  <c r="R2745" i="2"/>
  <c r="Q2745" i="2" a="1"/>
  <c r="Q2745" i="2" s="1"/>
  <c r="P2745" i="2" a="1"/>
  <c r="P2745" i="2" s="1"/>
  <c r="O2745" i="2"/>
  <c r="N2745" i="2"/>
  <c r="R2744" i="2"/>
  <c r="Q2744" i="2" a="1"/>
  <c r="Q2744" i="2" s="1"/>
  <c r="P2744" i="2" a="1"/>
  <c r="P2744" i="2" s="1"/>
  <c r="O2744" i="2"/>
  <c r="N2744" i="2"/>
  <c r="R2743" i="2"/>
  <c r="Q2743" i="2" a="1"/>
  <c r="Q2743" i="2" s="1"/>
  <c r="P2743" i="2" a="1"/>
  <c r="P2743" i="2" s="1"/>
  <c r="O2743" i="2"/>
  <c r="N2743" i="2"/>
  <c r="R2742" i="2"/>
  <c r="Q2742" i="2" a="1"/>
  <c r="Q2742" i="2" s="1"/>
  <c r="P2742" i="2" a="1"/>
  <c r="P2742" i="2" s="1"/>
  <c r="O2742" i="2"/>
  <c r="N2742" i="2"/>
  <c r="R2741" i="2"/>
  <c r="Q2741" i="2" a="1"/>
  <c r="Q2741" i="2" s="1"/>
  <c r="P2741" i="2" a="1"/>
  <c r="P2741" i="2" s="1"/>
  <c r="O2741" i="2"/>
  <c r="N2741" i="2"/>
  <c r="R2740" i="2"/>
  <c r="Q2740" i="2" a="1"/>
  <c r="Q2740" i="2" s="1"/>
  <c r="P2740" i="2" a="1"/>
  <c r="P2740" i="2" s="1"/>
  <c r="O2740" i="2"/>
  <c r="N2740" i="2"/>
  <c r="R2739" i="2"/>
  <c r="Q2739" i="2" a="1"/>
  <c r="Q2739" i="2" s="1"/>
  <c r="P2739" i="2" a="1"/>
  <c r="P2739" i="2" s="1"/>
  <c r="O2739" i="2"/>
  <c r="N2739" i="2"/>
  <c r="R2738" i="2"/>
  <c r="Q2738" i="2" a="1"/>
  <c r="Q2738" i="2" s="1"/>
  <c r="P2738" i="2" a="1"/>
  <c r="P2738" i="2" s="1"/>
  <c r="O2738" i="2"/>
  <c r="N2738" i="2"/>
  <c r="R2737" i="2"/>
  <c r="Q2737" i="2" a="1"/>
  <c r="Q2737" i="2" s="1"/>
  <c r="P2737" i="2" a="1"/>
  <c r="P2737" i="2" s="1"/>
  <c r="O2737" i="2"/>
  <c r="N2737" i="2"/>
  <c r="R2736" i="2"/>
  <c r="Q2736" i="2" a="1"/>
  <c r="Q2736" i="2" s="1"/>
  <c r="P2736" i="2" a="1"/>
  <c r="P2736" i="2" s="1"/>
  <c r="O2736" i="2"/>
  <c r="N2736" i="2"/>
  <c r="R2735" i="2"/>
  <c r="Q2735" i="2" a="1"/>
  <c r="Q2735" i="2" s="1"/>
  <c r="P2735" i="2" a="1"/>
  <c r="P2735" i="2" s="1"/>
  <c r="O2735" i="2"/>
  <c r="N2735" i="2"/>
  <c r="R2734" i="2"/>
  <c r="Q2734" i="2" a="1"/>
  <c r="Q2734" i="2" s="1"/>
  <c r="P2734" i="2" a="1"/>
  <c r="P2734" i="2" s="1"/>
  <c r="O2734" i="2"/>
  <c r="N2734" i="2"/>
  <c r="R2733" i="2"/>
  <c r="Q2733" i="2" a="1"/>
  <c r="Q2733" i="2" s="1"/>
  <c r="P2733" i="2" a="1"/>
  <c r="P2733" i="2" s="1"/>
  <c r="O2733" i="2"/>
  <c r="N2733" i="2"/>
  <c r="R2732" i="2"/>
  <c r="Q2732" i="2" a="1"/>
  <c r="Q2732" i="2" s="1"/>
  <c r="P2732" i="2" a="1"/>
  <c r="P2732" i="2" s="1"/>
  <c r="O2732" i="2"/>
  <c r="N2732" i="2"/>
  <c r="R2731" i="2"/>
  <c r="Q2731" i="2" a="1"/>
  <c r="Q2731" i="2" s="1"/>
  <c r="P2731" i="2" a="1"/>
  <c r="P2731" i="2" s="1"/>
  <c r="O2731" i="2"/>
  <c r="N2731" i="2"/>
  <c r="R2730" i="2"/>
  <c r="Q2730" i="2" a="1"/>
  <c r="Q2730" i="2" s="1"/>
  <c r="P2730" i="2" a="1"/>
  <c r="P2730" i="2" s="1"/>
  <c r="O2730" i="2"/>
  <c r="N2730" i="2"/>
  <c r="R2729" i="2"/>
  <c r="Q2729" i="2" a="1"/>
  <c r="Q2729" i="2" s="1"/>
  <c r="P2729" i="2" a="1"/>
  <c r="P2729" i="2" s="1"/>
  <c r="O2729" i="2"/>
  <c r="N2729" i="2"/>
  <c r="R2728" i="2"/>
  <c r="Q2728" i="2" a="1"/>
  <c r="Q2728" i="2" s="1"/>
  <c r="P2728" i="2" a="1"/>
  <c r="P2728" i="2" s="1"/>
  <c r="O2728" i="2"/>
  <c r="N2728" i="2"/>
  <c r="R2727" i="2"/>
  <c r="Q2727" i="2" a="1"/>
  <c r="Q2727" i="2" s="1"/>
  <c r="P2727" i="2" a="1"/>
  <c r="P2727" i="2" s="1"/>
  <c r="O2727" i="2"/>
  <c r="N2727" i="2"/>
  <c r="R2726" i="2"/>
  <c r="Q2726" i="2" a="1"/>
  <c r="Q2726" i="2" s="1"/>
  <c r="P2726" i="2" a="1"/>
  <c r="P2726" i="2" s="1"/>
  <c r="O2726" i="2"/>
  <c r="N2726" i="2"/>
  <c r="R2725" i="2"/>
  <c r="Q2725" i="2" a="1"/>
  <c r="Q2725" i="2" s="1"/>
  <c r="P2725" i="2" a="1"/>
  <c r="P2725" i="2" s="1"/>
  <c r="O2725" i="2"/>
  <c r="N2725" i="2"/>
  <c r="R2724" i="2"/>
  <c r="Q2724" i="2" a="1"/>
  <c r="Q2724" i="2" s="1"/>
  <c r="P2724" i="2" a="1"/>
  <c r="P2724" i="2" s="1"/>
  <c r="O2724" i="2"/>
  <c r="N2724" i="2"/>
  <c r="R2723" i="2"/>
  <c r="Q2723" i="2" a="1"/>
  <c r="Q2723" i="2" s="1"/>
  <c r="P2723" i="2" a="1"/>
  <c r="P2723" i="2" s="1"/>
  <c r="O2723" i="2"/>
  <c r="N2723" i="2"/>
  <c r="R2722" i="2"/>
  <c r="Q2722" i="2" a="1"/>
  <c r="Q2722" i="2" s="1"/>
  <c r="P2722" i="2" a="1"/>
  <c r="P2722" i="2" s="1"/>
  <c r="O2722" i="2"/>
  <c r="N2722" i="2"/>
  <c r="R2721" i="2"/>
  <c r="Q2721" i="2" a="1"/>
  <c r="Q2721" i="2" s="1"/>
  <c r="P2721" i="2" a="1"/>
  <c r="P2721" i="2" s="1"/>
  <c r="O2721" i="2"/>
  <c r="N2721" i="2"/>
  <c r="R2720" i="2"/>
  <c r="Q2720" i="2" a="1"/>
  <c r="Q2720" i="2" s="1"/>
  <c r="P2720" i="2" a="1"/>
  <c r="P2720" i="2" s="1"/>
  <c r="O2720" i="2"/>
  <c r="N2720" i="2"/>
  <c r="R2719" i="2"/>
  <c r="Q2719" i="2" a="1"/>
  <c r="Q2719" i="2" s="1"/>
  <c r="P2719" i="2" a="1"/>
  <c r="P2719" i="2" s="1"/>
  <c r="O2719" i="2"/>
  <c r="N2719" i="2"/>
  <c r="R2718" i="2"/>
  <c r="Q2718" i="2" a="1"/>
  <c r="Q2718" i="2" s="1"/>
  <c r="P2718" i="2" a="1"/>
  <c r="P2718" i="2" s="1"/>
  <c r="O2718" i="2"/>
  <c r="N2718" i="2"/>
  <c r="R2717" i="2"/>
  <c r="Q2717" i="2" a="1"/>
  <c r="Q2717" i="2" s="1"/>
  <c r="P2717" i="2" a="1"/>
  <c r="P2717" i="2" s="1"/>
  <c r="O2717" i="2"/>
  <c r="N2717" i="2"/>
  <c r="R2716" i="2"/>
  <c r="Q2716" i="2" a="1"/>
  <c r="Q2716" i="2" s="1"/>
  <c r="P2716" i="2" a="1"/>
  <c r="P2716" i="2" s="1"/>
  <c r="O2716" i="2"/>
  <c r="N2716" i="2"/>
  <c r="R2715" i="2"/>
  <c r="Q2715" i="2" a="1"/>
  <c r="Q2715" i="2" s="1"/>
  <c r="P2715" i="2" a="1"/>
  <c r="P2715" i="2" s="1"/>
  <c r="O2715" i="2"/>
  <c r="N2715" i="2"/>
  <c r="R2714" i="2"/>
  <c r="Q2714" i="2" a="1"/>
  <c r="Q2714" i="2" s="1"/>
  <c r="P2714" i="2" a="1"/>
  <c r="P2714" i="2" s="1"/>
  <c r="O2714" i="2"/>
  <c r="N2714" i="2"/>
  <c r="R2713" i="2"/>
  <c r="Q2713" i="2" a="1"/>
  <c r="Q2713" i="2" s="1"/>
  <c r="P2713" i="2" a="1"/>
  <c r="P2713" i="2" s="1"/>
  <c r="O2713" i="2"/>
  <c r="N2713" i="2"/>
  <c r="R2712" i="2"/>
  <c r="Q2712" i="2" a="1"/>
  <c r="Q2712" i="2" s="1"/>
  <c r="P2712" i="2" a="1"/>
  <c r="P2712" i="2" s="1"/>
  <c r="O2712" i="2"/>
  <c r="N2712" i="2"/>
  <c r="R2711" i="2"/>
  <c r="Q2711" i="2" a="1"/>
  <c r="Q2711" i="2" s="1"/>
  <c r="P2711" i="2" a="1"/>
  <c r="P2711" i="2" s="1"/>
  <c r="O2711" i="2"/>
  <c r="N2711" i="2"/>
  <c r="R2710" i="2"/>
  <c r="Q2710" i="2" a="1"/>
  <c r="Q2710" i="2" s="1"/>
  <c r="P2710" i="2" a="1"/>
  <c r="P2710" i="2" s="1"/>
  <c r="O2710" i="2"/>
  <c r="N2710" i="2"/>
  <c r="R2709" i="2"/>
  <c r="Q2709" i="2" a="1"/>
  <c r="Q2709" i="2" s="1"/>
  <c r="P2709" i="2" a="1"/>
  <c r="P2709" i="2" s="1"/>
  <c r="O2709" i="2"/>
  <c r="N2709" i="2"/>
  <c r="R2708" i="2"/>
  <c r="Q2708" i="2" a="1"/>
  <c r="Q2708" i="2" s="1"/>
  <c r="P2708" i="2" a="1"/>
  <c r="P2708" i="2" s="1"/>
  <c r="O2708" i="2"/>
  <c r="N2708" i="2"/>
  <c r="R2707" i="2"/>
  <c r="Q2707" i="2" a="1"/>
  <c r="Q2707" i="2" s="1"/>
  <c r="P2707" i="2" a="1"/>
  <c r="P2707" i="2" s="1"/>
  <c r="O2707" i="2"/>
  <c r="N2707" i="2"/>
  <c r="R2706" i="2"/>
  <c r="Q2706" i="2" a="1"/>
  <c r="Q2706" i="2" s="1"/>
  <c r="P2706" i="2" a="1"/>
  <c r="P2706" i="2" s="1"/>
  <c r="O2706" i="2"/>
  <c r="N2706" i="2"/>
  <c r="R2705" i="2"/>
  <c r="Q2705" i="2" a="1"/>
  <c r="Q2705" i="2" s="1"/>
  <c r="P2705" i="2" a="1"/>
  <c r="P2705" i="2" s="1"/>
  <c r="O2705" i="2"/>
  <c r="N2705" i="2"/>
  <c r="R2704" i="2"/>
  <c r="Q2704" i="2" a="1"/>
  <c r="Q2704" i="2" s="1"/>
  <c r="P2704" i="2" a="1"/>
  <c r="P2704" i="2" s="1"/>
  <c r="O2704" i="2"/>
  <c r="N2704" i="2"/>
  <c r="R2703" i="2"/>
  <c r="Q2703" i="2" a="1"/>
  <c r="Q2703" i="2" s="1"/>
  <c r="P2703" i="2" a="1"/>
  <c r="P2703" i="2" s="1"/>
  <c r="O2703" i="2"/>
  <c r="N2703" i="2"/>
  <c r="R2702" i="2"/>
  <c r="Q2702" i="2" a="1"/>
  <c r="Q2702" i="2" s="1"/>
  <c r="P2702" i="2" a="1"/>
  <c r="P2702" i="2" s="1"/>
  <c r="O2702" i="2"/>
  <c r="N2702" i="2"/>
  <c r="R2701" i="2"/>
  <c r="Q2701" i="2" a="1"/>
  <c r="Q2701" i="2" s="1"/>
  <c r="P2701" i="2" a="1"/>
  <c r="P2701" i="2" s="1"/>
  <c r="O2701" i="2"/>
  <c r="N2701" i="2"/>
  <c r="R2700" i="2"/>
  <c r="Q2700" i="2" a="1"/>
  <c r="Q2700" i="2" s="1"/>
  <c r="P2700" i="2" a="1"/>
  <c r="P2700" i="2" s="1"/>
  <c r="O2700" i="2"/>
  <c r="N2700" i="2"/>
  <c r="R2699" i="2"/>
  <c r="Q2699" i="2" a="1"/>
  <c r="Q2699" i="2" s="1"/>
  <c r="P2699" i="2" a="1"/>
  <c r="P2699" i="2" s="1"/>
  <c r="O2699" i="2"/>
  <c r="N2699" i="2"/>
  <c r="R2698" i="2"/>
  <c r="Q2698" i="2" a="1"/>
  <c r="Q2698" i="2" s="1"/>
  <c r="P2698" i="2" a="1"/>
  <c r="P2698" i="2" s="1"/>
  <c r="O2698" i="2"/>
  <c r="N2698" i="2"/>
  <c r="R2697" i="2"/>
  <c r="Q2697" i="2" a="1"/>
  <c r="Q2697" i="2" s="1"/>
  <c r="P2697" i="2" a="1"/>
  <c r="P2697" i="2" s="1"/>
  <c r="O2697" i="2"/>
  <c r="N2697" i="2"/>
  <c r="R2696" i="2"/>
  <c r="Q2696" i="2" a="1"/>
  <c r="Q2696" i="2" s="1"/>
  <c r="P2696" i="2" a="1"/>
  <c r="P2696" i="2" s="1"/>
  <c r="O2696" i="2"/>
  <c r="N2696" i="2"/>
  <c r="R2695" i="2"/>
  <c r="Q2695" i="2" a="1"/>
  <c r="Q2695" i="2" s="1"/>
  <c r="P2695" i="2" a="1"/>
  <c r="P2695" i="2" s="1"/>
  <c r="O2695" i="2"/>
  <c r="N2695" i="2"/>
  <c r="R2694" i="2"/>
  <c r="Q2694" i="2" a="1"/>
  <c r="Q2694" i="2" s="1"/>
  <c r="P2694" i="2" a="1"/>
  <c r="P2694" i="2" s="1"/>
  <c r="O2694" i="2"/>
  <c r="N2694" i="2"/>
  <c r="R2693" i="2"/>
  <c r="Q2693" i="2" a="1"/>
  <c r="Q2693" i="2" s="1"/>
  <c r="P2693" i="2" a="1"/>
  <c r="P2693" i="2" s="1"/>
  <c r="O2693" i="2"/>
  <c r="N2693" i="2"/>
  <c r="R2692" i="2"/>
  <c r="Q2692" i="2" a="1"/>
  <c r="Q2692" i="2" s="1"/>
  <c r="P2692" i="2" a="1"/>
  <c r="P2692" i="2" s="1"/>
  <c r="O2692" i="2"/>
  <c r="N2692" i="2"/>
  <c r="R2691" i="2"/>
  <c r="Q2691" i="2" a="1"/>
  <c r="Q2691" i="2" s="1"/>
  <c r="P2691" i="2" a="1"/>
  <c r="P2691" i="2" s="1"/>
  <c r="O2691" i="2"/>
  <c r="N2691" i="2"/>
  <c r="R2690" i="2"/>
  <c r="Q2690" i="2" a="1"/>
  <c r="Q2690" i="2" s="1"/>
  <c r="P2690" i="2" a="1"/>
  <c r="P2690" i="2" s="1"/>
  <c r="O2690" i="2"/>
  <c r="N2690" i="2"/>
  <c r="R2689" i="2"/>
  <c r="Q2689" i="2" a="1"/>
  <c r="Q2689" i="2" s="1"/>
  <c r="P2689" i="2" a="1"/>
  <c r="P2689" i="2" s="1"/>
  <c r="O2689" i="2"/>
  <c r="N2689" i="2"/>
  <c r="R2688" i="2"/>
  <c r="Q2688" i="2" a="1"/>
  <c r="Q2688" i="2" s="1"/>
  <c r="P2688" i="2" a="1"/>
  <c r="P2688" i="2" s="1"/>
  <c r="O2688" i="2"/>
  <c r="N2688" i="2"/>
  <c r="R2687" i="2"/>
  <c r="Q2687" i="2" a="1"/>
  <c r="Q2687" i="2" s="1"/>
  <c r="P2687" i="2" a="1"/>
  <c r="P2687" i="2" s="1"/>
  <c r="O2687" i="2"/>
  <c r="N2687" i="2"/>
  <c r="R2686" i="2"/>
  <c r="Q2686" i="2" a="1"/>
  <c r="Q2686" i="2" s="1"/>
  <c r="P2686" i="2" a="1"/>
  <c r="P2686" i="2" s="1"/>
  <c r="O2686" i="2"/>
  <c r="N2686" i="2"/>
  <c r="R2685" i="2"/>
  <c r="Q2685" i="2" a="1"/>
  <c r="Q2685" i="2" s="1"/>
  <c r="P2685" i="2" a="1"/>
  <c r="P2685" i="2" s="1"/>
  <c r="O2685" i="2"/>
  <c r="N2685" i="2"/>
  <c r="R2684" i="2"/>
  <c r="Q2684" i="2" a="1"/>
  <c r="Q2684" i="2" s="1"/>
  <c r="P2684" i="2" a="1"/>
  <c r="P2684" i="2" s="1"/>
  <c r="O2684" i="2"/>
  <c r="N2684" i="2"/>
  <c r="R2683" i="2"/>
  <c r="Q2683" i="2" a="1"/>
  <c r="Q2683" i="2" s="1"/>
  <c r="P2683" i="2" a="1"/>
  <c r="P2683" i="2" s="1"/>
  <c r="O2683" i="2"/>
  <c r="N2683" i="2"/>
  <c r="R2682" i="2"/>
  <c r="Q2682" i="2" a="1"/>
  <c r="Q2682" i="2" s="1"/>
  <c r="P2682" i="2" a="1"/>
  <c r="P2682" i="2" s="1"/>
  <c r="O2682" i="2"/>
  <c r="N2682" i="2"/>
  <c r="R2681" i="2"/>
  <c r="Q2681" i="2" a="1"/>
  <c r="Q2681" i="2" s="1"/>
  <c r="P2681" i="2" a="1"/>
  <c r="P2681" i="2" s="1"/>
  <c r="O2681" i="2"/>
  <c r="N2681" i="2"/>
  <c r="R2680" i="2"/>
  <c r="Q2680" i="2" a="1"/>
  <c r="Q2680" i="2" s="1"/>
  <c r="P2680" i="2" a="1"/>
  <c r="P2680" i="2" s="1"/>
  <c r="O2680" i="2"/>
  <c r="N2680" i="2"/>
  <c r="R2679" i="2"/>
  <c r="Q2679" i="2" a="1"/>
  <c r="Q2679" i="2" s="1"/>
  <c r="P2679" i="2" a="1"/>
  <c r="P2679" i="2" s="1"/>
  <c r="O2679" i="2"/>
  <c r="N2679" i="2"/>
  <c r="R2678" i="2"/>
  <c r="Q2678" i="2" a="1"/>
  <c r="Q2678" i="2" s="1"/>
  <c r="P2678" i="2" a="1"/>
  <c r="P2678" i="2" s="1"/>
  <c r="O2678" i="2"/>
  <c r="N2678" i="2"/>
  <c r="R2677" i="2"/>
  <c r="Q2677" i="2" a="1"/>
  <c r="Q2677" i="2" s="1"/>
  <c r="P2677" i="2" a="1"/>
  <c r="P2677" i="2" s="1"/>
  <c r="O2677" i="2"/>
  <c r="N2677" i="2"/>
  <c r="R2676" i="2"/>
  <c r="Q2676" i="2" a="1"/>
  <c r="Q2676" i="2" s="1"/>
  <c r="P2676" i="2" a="1"/>
  <c r="P2676" i="2" s="1"/>
  <c r="O2676" i="2"/>
  <c r="N2676" i="2"/>
  <c r="R2675" i="2"/>
  <c r="Q2675" i="2" a="1"/>
  <c r="Q2675" i="2" s="1"/>
  <c r="P2675" i="2" a="1"/>
  <c r="P2675" i="2" s="1"/>
  <c r="O2675" i="2"/>
  <c r="N2675" i="2"/>
  <c r="R2674" i="2"/>
  <c r="Q2674" i="2" a="1"/>
  <c r="Q2674" i="2" s="1"/>
  <c r="P2674" i="2" a="1"/>
  <c r="P2674" i="2" s="1"/>
  <c r="O2674" i="2"/>
  <c r="N2674" i="2"/>
  <c r="R2673" i="2"/>
  <c r="Q2673" i="2" a="1"/>
  <c r="Q2673" i="2" s="1"/>
  <c r="P2673" i="2" a="1"/>
  <c r="P2673" i="2" s="1"/>
  <c r="O2673" i="2"/>
  <c r="N2673" i="2"/>
  <c r="R2672" i="2"/>
  <c r="Q2672" i="2" a="1"/>
  <c r="Q2672" i="2" s="1"/>
  <c r="P2672" i="2" a="1"/>
  <c r="P2672" i="2" s="1"/>
  <c r="O2672" i="2"/>
  <c r="N2672" i="2"/>
  <c r="R2671" i="2"/>
  <c r="Q2671" i="2" a="1"/>
  <c r="Q2671" i="2" s="1"/>
  <c r="P2671" i="2" a="1"/>
  <c r="P2671" i="2" s="1"/>
  <c r="O2671" i="2"/>
  <c r="N2671" i="2"/>
  <c r="R2670" i="2"/>
  <c r="Q2670" i="2" a="1"/>
  <c r="Q2670" i="2" s="1"/>
  <c r="P2670" i="2" a="1"/>
  <c r="P2670" i="2" s="1"/>
  <c r="O2670" i="2"/>
  <c r="N2670" i="2"/>
  <c r="R2669" i="2"/>
  <c r="Q2669" i="2" a="1"/>
  <c r="Q2669" i="2" s="1"/>
  <c r="P2669" i="2" a="1"/>
  <c r="P2669" i="2" s="1"/>
  <c r="O2669" i="2"/>
  <c r="N2669" i="2"/>
  <c r="R2668" i="2"/>
  <c r="Q2668" i="2" a="1"/>
  <c r="Q2668" i="2" s="1"/>
  <c r="P2668" i="2" a="1"/>
  <c r="P2668" i="2" s="1"/>
  <c r="O2668" i="2"/>
  <c r="N2668" i="2"/>
  <c r="R2667" i="2"/>
  <c r="Q2667" i="2" a="1"/>
  <c r="Q2667" i="2" s="1"/>
  <c r="P2667" i="2" a="1"/>
  <c r="P2667" i="2" s="1"/>
  <c r="O2667" i="2"/>
  <c r="N2667" i="2"/>
  <c r="R2666" i="2"/>
  <c r="Q2666" i="2" a="1"/>
  <c r="Q2666" i="2" s="1"/>
  <c r="P2666" i="2" a="1"/>
  <c r="P2666" i="2" s="1"/>
  <c r="O2666" i="2"/>
  <c r="N2666" i="2"/>
  <c r="R2665" i="2"/>
  <c r="Q2665" i="2" a="1"/>
  <c r="Q2665" i="2" s="1"/>
  <c r="P2665" i="2" a="1"/>
  <c r="P2665" i="2" s="1"/>
  <c r="O2665" i="2"/>
  <c r="N2665" i="2"/>
  <c r="R2664" i="2"/>
  <c r="Q2664" i="2" a="1"/>
  <c r="Q2664" i="2" s="1"/>
  <c r="P2664" i="2" a="1"/>
  <c r="P2664" i="2" s="1"/>
  <c r="O2664" i="2"/>
  <c r="N2664" i="2"/>
  <c r="R2663" i="2"/>
  <c r="Q2663" i="2" a="1"/>
  <c r="Q2663" i="2" s="1"/>
  <c r="P2663" i="2" a="1"/>
  <c r="P2663" i="2" s="1"/>
  <c r="O2663" i="2"/>
  <c r="N2663" i="2"/>
  <c r="R2662" i="2"/>
  <c r="Q2662" i="2" a="1"/>
  <c r="Q2662" i="2" s="1"/>
  <c r="P2662" i="2" a="1"/>
  <c r="P2662" i="2" s="1"/>
  <c r="O2662" i="2"/>
  <c r="N2662" i="2"/>
  <c r="R2661" i="2"/>
  <c r="Q2661" i="2" a="1"/>
  <c r="Q2661" i="2" s="1"/>
  <c r="P2661" i="2" a="1"/>
  <c r="P2661" i="2" s="1"/>
  <c r="O2661" i="2"/>
  <c r="N2661" i="2"/>
  <c r="R2660" i="2"/>
  <c r="Q2660" i="2" a="1"/>
  <c r="Q2660" i="2" s="1"/>
  <c r="P2660" i="2" a="1"/>
  <c r="P2660" i="2" s="1"/>
  <c r="O2660" i="2"/>
  <c r="N2660" i="2"/>
  <c r="R2659" i="2"/>
  <c r="Q2659" i="2" a="1"/>
  <c r="Q2659" i="2" s="1"/>
  <c r="P2659" i="2" a="1"/>
  <c r="P2659" i="2" s="1"/>
  <c r="O2659" i="2"/>
  <c r="N2659" i="2"/>
  <c r="R2658" i="2"/>
  <c r="Q2658" i="2" a="1"/>
  <c r="Q2658" i="2" s="1"/>
  <c r="P2658" i="2" a="1"/>
  <c r="P2658" i="2" s="1"/>
  <c r="O2658" i="2"/>
  <c r="N2658" i="2"/>
  <c r="R2657" i="2"/>
  <c r="Q2657" i="2" a="1"/>
  <c r="Q2657" i="2" s="1"/>
  <c r="P2657" i="2" a="1"/>
  <c r="P2657" i="2" s="1"/>
  <c r="O2657" i="2"/>
  <c r="N2657" i="2"/>
  <c r="R2656" i="2"/>
  <c r="Q2656" i="2" a="1"/>
  <c r="Q2656" i="2" s="1"/>
  <c r="P2656" i="2" a="1"/>
  <c r="P2656" i="2" s="1"/>
  <c r="O2656" i="2"/>
  <c r="N2656" i="2"/>
  <c r="R2655" i="2"/>
  <c r="Q2655" i="2" a="1"/>
  <c r="Q2655" i="2" s="1"/>
  <c r="P2655" i="2" a="1"/>
  <c r="P2655" i="2" s="1"/>
  <c r="O2655" i="2"/>
  <c r="N2655" i="2"/>
  <c r="R2654" i="2"/>
  <c r="Q2654" i="2" a="1"/>
  <c r="Q2654" i="2" s="1"/>
  <c r="P2654" i="2" a="1"/>
  <c r="P2654" i="2" s="1"/>
  <c r="O2654" i="2"/>
  <c r="N2654" i="2"/>
  <c r="R2653" i="2"/>
  <c r="Q2653" i="2" a="1"/>
  <c r="Q2653" i="2" s="1"/>
  <c r="P2653" i="2" a="1"/>
  <c r="P2653" i="2" s="1"/>
  <c r="O2653" i="2"/>
  <c r="N2653" i="2"/>
  <c r="R2652" i="2"/>
  <c r="Q2652" i="2" a="1"/>
  <c r="Q2652" i="2" s="1"/>
  <c r="P2652" i="2" a="1"/>
  <c r="P2652" i="2" s="1"/>
  <c r="O2652" i="2"/>
  <c r="N2652" i="2"/>
  <c r="R2651" i="2"/>
  <c r="Q2651" i="2" a="1"/>
  <c r="Q2651" i="2" s="1"/>
  <c r="P2651" i="2" a="1"/>
  <c r="P2651" i="2" s="1"/>
  <c r="O2651" i="2"/>
  <c r="N2651" i="2"/>
  <c r="R2650" i="2"/>
  <c r="Q2650" i="2" a="1"/>
  <c r="Q2650" i="2" s="1"/>
  <c r="P2650" i="2" a="1"/>
  <c r="P2650" i="2" s="1"/>
  <c r="O2650" i="2"/>
  <c r="N2650" i="2"/>
  <c r="R2649" i="2"/>
  <c r="Q2649" i="2" a="1"/>
  <c r="Q2649" i="2" s="1"/>
  <c r="P2649" i="2" a="1"/>
  <c r="P2649" i="2" s="1"/>
  <c r="O2649" i="2"/>
  <c r="N2649" i="2"/>
  <c r="R2648" i="2"/>
  <c r="Q2648" i="2" a="1"/>
  <c r="Q2648" i="2" s="1"/>
  <c r="P2648" i="2" a="1"/>
  <c r="P2648" i="2" s="1"/>
  <c r="O2648" i="2"/>
  <c r="N2648" i="2"/>
  <c r="R2647" i="2"/>
  <c r="Q2647" i="2" a="1"/>
  <c r="Q2647" i="2" s="1"/>
  <c r="P2647" i="2" a="1"/>
  <c r="P2647" i="2" s="1"/>
  <c r="O2647" i="2"/>
  <c r="N2647" i="2"/>
  <c r="R2646" i="2"/>
  <c r="Q2646" i="2" a="1"/>
  <c r="Q2646" i="2" s="1"/>
  <c r="P2646" i="2" a="1"/>
  <c r="P2646" i="2" s="1"/>
  <c r="O2646" i="2"/>
  <c r="N2646" i="2"/>
  <c r="R2645" i="2"/>
  <c r="Q2645" i="2" a="1"/>
  <c r="Q2645" i="2" s="1"/>
  <c r="P2645" i="2" a="1"/>
  <c r="P2645" i="2" s="1"/>
  <c r="O2645" i="2"/>
  <c r="N2645" i="2"/>
  <c r="R2644" i="2"/>
  <c r="Q2644" i="2" a="1"/>
  <c r="Q2644" i="2" s="1"/>
  <c r="P2644" i="2" a="1"/>
  <c r="P2644" i="2" s="1"/>
  <c r="O2644" i="2"/>
  <c r="N2644" i="2"/>
  <c r="R2643" i="2"/>
  <c r="Q2643" i="2" a="1"/>
  <c r="Q2643" i="2" s="1"/>
  <c r="P2643" i="2" a="1"/>
  <c r="P2643" i="2" s="1"/>
  <c r="O2643" i="2"/>
  <c r="N2643" i="2"/>
  <c r="R2642" i="2"/>
  <c r="Q2642" i="2" a="1"/>
  <c r="Q2642" i="2" s="1"/>
  <c r="P2642" i="2" a="1"/>
  <c r="P2642" i="2" s="1"/>
  <c r="O2642" i="2"/>
  <c r="N2642" i="2"/>
  <c r="R2641" i="2"/>
  <c r="Q2641" i="2" a="1"/>
  <c r="Q2641" i="2" s="1"/>
  <c r="P2641" i="2" a="1"/>
  <c r="P2641" i="2" s="1"/>
  <c r="O2641" i="2"/>
  <c r="N2641" i="2"/>
  <c r="R2640" i="2"/>
  <c r="Q2640" i="2" a="1"/>
  <c r="Q2640" i="2" s="1"/>
  <c r="P2640" i="2" a="1"/>
  <c r="P2640" i="2" s="1"/>
  <c r="O2640" i="2"/>
  <c r="N2640" i="2"/>
  <c r="R2639" i="2"/>
  <c r="Q2639" i="2" a="1"/>
  <c r="Q2639" i="2" s="1"/>
  <c r="P2639" i="2" a="1"/>
  <c r="P2639" i="2" s="1"/>
  <c r="O2639" i="2"/>
  <c r="N2639" i="2"/>
  <c r="R2638" i="2"/>
  <c r="Q2638" i="2" a="1"/>
  <c r="Q2638" i="2" s="1"/>
  <c r="P2638" i="2" a="1"/>
  <c r="P2638" i="2" s="1"/>
  <c r="O2638" i="2"/>
  <c r="N2638" i="2"/>
  <c r="R2637" i="2"/>
  <c r="Q2637" i="2" a="1"/>
  <c r="Q2637" i="2" s="1"/>
  <c r="P2637" i="2" a="1"/>
  <c r="P2637" i="2" s="1"/>
  <c r="O2637" i="2"/>
  <c r="N2637" i="2"/>
  <c r="R2636" i="2"/>
  <c r="Q2636" i="2" a="1"/>
  <c r="Q2636" i="2" s="1"/>
  <c r="P2636" i="2" a="1"/>
  <c r="P2636" i="2" s="1"/>
  <c r="O2636" i="2"/>
  <c r="N2636" i="2"/>
  <c r="R2635" i="2"/>
  <c r="Q2635" i="2" a="1"/>
  <c r="Q2635" i="2" s="1"/>
  <c r="P2635" i="2" a="1"/>
  <c r="P2635" i="2" s="1"/>
  <c r="O2635" i="2"/>
  <c r="N2635" i="2"/>
  <c r="R2634" i="2"/>
  <c r="Q2634" i="2" a="1"/>
  <c r="Q2634" i="2" s="1"/>
  <c r="P2634" i="2" a="1"/>
  <c r="P2634" i="2" s="1"/>
  <c r="O2634" i="2"/>
  <c r="N2634" i="2"/>
  <c r="R2633" i="2"/>
  <c r="Q2633" i="2" a="1"/>
  <c r="Q2633" i="2" s="1"/>
  <c r="P2633" i="2" a="1"/>
  <c r="P2633" i="2" s="1"/>
  <c r="O2633" i="2"/>
  <c r="N2633" i="2"/>
  <c r="R2632" i="2"/>
  <c r="Q2632" i="2" a="1"/>
  <c r="Q2632" i="2" s="1"/>
  <c r="P2632" i="2" a="1"/>
  <c r="P2632" i="2" s="1"/>
  <c r="O2632" i="2"/>
  <c r="N2632" i="2"/>
  <c r="R2631" i="2"/>
  <c r="Q2631" i="2" a="1"/>
  <c r="Q2631" i="2" s="1"/>
  <c r="P2631" i="2" a="1"/>
  <c r="P2631" i="2" s="1"/>
  <c r="O2631" i="2"/>
  <c r="N2631" i="2"/>
  <c r="R2630" i="2"/>
  <c r="Q2630" i="2" a="1"/>
  <c r="Q2630" i="2" s="1"/>
  <c r="P2630" i="2" a="1"/>
  <c r="P2630" i="2" s="1"/>
  <c r="O2630" i="2"/>
  <c r="N2630" i="2"/>
  <c r="R2629" i="2"/>
  <c r="Q2629" i="2" a="1"/>
  <c r="Q2629" i="2" s="1"/>
  <c r="P2629" i="2" a="1"/>
  <c r="P2629" i="2" s="1"/>
  <c r="O2629" i="2"/>
  <c r="N2629" i="2"/>
  <c r="R2628" i="2"/>
  <c r="Q2628" i="2" a="1"/>
  <c r="Q2628" i="2" s="1"/>
  <c r="P2628" i="2" a="1"/>
  <c r="P2628" i="2" s="1"/>
  <c r="O2628" i="2"/>
  <c r="N2628" i="2"/>
  <c r="R2627" i="2"/>
  <c r="Q2627" i="2" a="1"/>
  <c r="Q2627" i="2" s="1"/>
  <c r="P2627" i="2" a="1"/>
  <c r="P2627" i="2" s="1"/>
  <c r="O2627" i="2"/>
  <c r="N2627" i="2"/>
  <c r="R2626" i="2"/>
  <c r="Q2626" i="2" a="1"/>
  <c r="Q2626" i="2" s="1"/>
  <c r="P2626" i="2" a="1"/>
  <c r="P2626" i="2" s="1"/>
  <c r="O2626" i="2"/>
  <c r="N2626" i="2"/>
  <c r="R2625" i="2"/>
  <c r="Q2625" i="2" a="1"/>
  <c r="Q2625" i="2" s="1"/>
  <c r="P2625" i="2" a="1"/>
  <c r="P2625" i="2" s="1"/>
  <c r="O2625" i="2"/>
  <c r="N2625" i="2"/>
  <c r="R2624" i="2"/>
  <c r="Q2624" i="2" a="1"/>
  <c r="Q2624" i="2" s="1"/>
  <c r="P2624" i="2" a="1"/>
  <c r="P2624" i="2" s="1"/>
  <c r="O2624" i="2"/>
  <c r="N2624" i="2"/>
  <c r="R2623" i="2"/>
  <c r="Q2623" i="2" a="1"/>
  <c r="Q2623" i="2" s="1"/>
  <c r="P2623" i="2" a="1"/>
  <c r="P2623" i="2" s="1"/>
  <c r="O2623" i="2"/>
  <c r="N2623" i="2"/>
  <c r="R2622" i="2"/>
  <c r="Q2622" i="2" a="1"/>
  <c r="Q2622" i="2" s="1"/>
  <c r="P2622" i="2" a="1"/>
  <c r="P2622" i="2" s="1"/>
  <c r="O2622" i="2"/>
  <c r="N2622" i="2"/>
  <c r="R2621" i="2"/>
  <c r="Q2621" i="2" a="1"/>
  <c r="Q2621" i="2" s="1"/>
  <c r="P2621" i="2" a="1"/>
  <c r="P2621" i="2" s="1"/>
  <c r="O2621" i="2"/>
  <c r="N2621" i="2"/>
  <c r="R2620" i="2"/>
  <c r="Q2620" i="2" a="1"/>
  <c r="Q2620" i="2" s="1"/>
  <c r="P2620" i="2" a="1"/>
  <c r="P2620" i="2" s="1"/>
  <c r="O2620" i="2"/>
  <c r="N2620" i="2"/>
  <c r="R2619" i="2"/>
  <c r="Q2619" i="2" a="1"/>
  <c r="Q2619" i="2" s="1"/>
  <c r="P2619" i="2" a="1"/>
  <c r="P2619" i="2" s="1"/>
  <c r="O2619" i="2"/>
  <c r="N2619" i="2"/>
  <c r="R2618" i="2"/>
  <c r="Q2618" i="2" a="1"/>
  <c r="Q2618" i="2" s="1"/>
  <c r="P2618" i="2" a="1"/>
  <c r="P2618" i="2" s="1"/>
  <c r="O2618" i="2"/>
  <c r="N2618" i="2"/>
  <c r="R2617" i="2"/>
  <c r="Q2617" i="2" a="1"/>
  <c r="Q2617" i="2" s="1"/>
  <c r="P2617" i="2" a="1"/>
  <c r="P2617" i="2" s="1"/>
  <c r="O2617" i="2"/>
  <c r="N2617" i="2"/>
  <c r="R2616" i="2"/>
  <c r="Q2616" i="2" a="1"/>
  <c r="Q2616" i="2" s="1"/>
  <c r="P2616" i="2" a="1"/>
  <c r="P2616" i="2" s="1"/>
  <c r="O2616" i="2"/>
  <c r="N2616" i="2"/>
  <c r="R2615" i="2"/>
  <c r="Q2615" i="2" a="1"/>
  <c r="Q2615" i="2" s="1"/>
  <c r="P2615" i="2" a="1"/>
  <c r="P2615" i="2" s="1"/>
  <c r="O2615" i="2"/>
  <c r="N2615" i="2"/>
  <c r="R2614" i="2"/>
  <c r="Q2614" i="2" a="1"/>
  <c r="Q2614" i="2" s="1"/>
  <c r="P2614" i="2" a="1"/>
  <c r="P2614" i="2" s="1"/>
  <c r="O2614" i="2"/>
  <c r="N2614" i="2"/>
  <c r="R2613" i="2"/>
  <c r="Q2613" i="2" a="1"/>
  <c r="Q2613" i="2" s="1"/>
  <c r="P2613" i="2" a="1"/>
  <c r="P2613" i="2" s="1"/>
  <c r="O2613" i="2"/>
  <c r="N2613" i="2"/>
  <c r="R2612" i="2"/>
  <c r="Q2612" i="2" a="1"/>
  <c r="Q2612" i="2" s="1"/>
  <c r="P2612" i="2" a="1"/>
  <c r="P2612" i="2" s="1"/>
  <c r="O2612" i="2"/>
  <c r="N2612" i="2"/>
  <c r="R2611" i="2"/>
  <c r="Q2611" i="2" a="1"/>
  <c r="Q2611" i="2" s="1"/>
  <c r="P2611" i="2" a="1"/>
  <c r="P2611" i="2" s="1"/>
  <c r="O2611" i="2"/>
  <c r="N2611" i="2"/>
  <c r="R2610" i="2"/>
  <c r="Q2610" i="2" a="1"/>
  <c r="Q2610" i="2" s="1"/>
  <c r="P2610" i="2" a="1"/>
  <c r="P2610" i="2" s="1"/>
  <c r="O2610" i="2"/>
  <c r="N2610" i="2"/>
  <c r="R2609" i="2"/>
  <c r="Q2609" i="2" a="1"/>
  <c r="Q2609" i="2" s="1"/>
  <c r="P2609" i="2" a="1"/>
  <c r="P2609" i="2" s="1"/>
  <c r="O2609" i="2"/>
  <c r="N2609" i="2"/>
  <c r="R2608" i="2"/>
  <c r="Q2608" i="2" a="1"/>
  <c r="Q2608" i="2" s="1"/>
  <c r="P2608" i="2" a="1"/>
  <c r="P2608" i="2" s="1"/>
  <c r="O2608" i="2"/>
  <c r="N2608" i="2"/>
  <c r="R2607" i="2"/>
  <c r="Q2607" i="2" a="1"/>
  <c r="Q2607" i="2" s="1"/>
  <c r="P2607" i="2" a="1"/>
  <c r="P2607" i="2" s="1"/>
  <c r="O2607" i="2"/>
  <c r="N2607" i="2"/>
  <c r="R2606" i="2"/>
  <c r="Q2606" i="2" a="1"/>
  <c r="Q2606" i="2" s="1"/>
  <c r="P2606" i="2" a="1"/>
  <c r="P2606" i="2" s="1"/>
  <c r="O2606" i="2"/>
  <c r="N2606" i="2"/>
  <c r="R2605" i="2"/>
  <c r="Q2605" i="2" a="1"/>
  <c r="Q2605" i="2" s="1"/>
  <c r="P2605" i="2" a="1"/>
  <c r="P2605" i="2" s="1"/>
  <c r="O2605" i="2"/>
  <c r="N2605" i="2"/>
  <c r="R2604" i="2"/>
  <c r="Q2604" i="2" a="1"/>
  <c r="Q2604" i="2" s="1"/>
  <c r="P2604" i="2" a="1"/>
  <c r="P2604" i="2" s="1"/>
  <c r="O2604" i="2"/>
  <c r="N2604" i="2"/>
  <c r="R2603" i="2"/>
  <c r="Q2603" i="2" a="1"/>
  <c r="Q2603" i="2" s="1"/>
  <c r="P2603" i="2" a="1"/>
  <c r="P2603" i="2" s="1"/>
  <c r="O2603" i="2"/>
  <c r="N2603" i="2"/>
  <c r="R2602" i="2"/>
  <c r="Q2602" i="2" a="1"/>
  <c r="Q2602" i="2" s="1"/>
  <c r="P2602" i="2" a="1"/>
  <c r="P2602" i="2" s="1"/>
  <c r="O2602" i="2"/>
  <c r="N2602" i="2"/>
  <c r="R2601" i="2"/>
  <c r="Q2601" i="2" a="1"/>
  <c r="Q2601" i="2" s="1"/>
  <c r="P2601" i="2" a="1"/>
  <c r="P2601" i="2" s="1"/>
  <c r="O2601" i="2"/>
  <c r="N2601" i="2"/>
  <c r="R2600" i="2"/>
  <c r="Q2600" i="2" a="1"/>
  <c r="Q2600" i="2" s="1"/>
  <c r="P2600" i="2" a="1"/>
  <c r="P2600" i="2" s="1"/>
  <c r="O2600" i="2"/>
  <c r="N2600" i="2"/>
  <c r="R2599" i="2"/>
  <c r="Q2599" i="2" a="1"/>
  <c r="Q2599" i="2" s="1"/>
  <c r="P2599" i="2" a="1"/>
  <c r="P2599" i="2" s="1"/>
  <c r="O2599" i="2"/>
  <c r="N2599" i="2"/>
  <c r="R2598" i="2"/>
  <c r="Q2598" i="2" a="1"/>
  <c r="Q2598" i="2" s="1"/>
  <c r="P2598" i="2" a="1"/>
  <c r="P2598" i="2" s="1"/>
  <c r="O2598" i="2"/>
  <c r="N2598" i="2"/>
  <c r="R2597" i="2"/>
  <c r="Q2597" i="2" a="1"/>
  <c r="Q2597" i="2" s="1"/>
  <c r="P2597" i="2" a="1"/>
  <c r="P2597" i="2" s="1"/>
  <c r="O2597" i="2"/>
  <c r="N2597" i="2"/>
  <c r="R2596" i="2"/>
  <c r="Q2596" i="2" a="1"/>
  <c r="Q2596" i="2" s="1"/>
  <c r="P2596" i="2" a="1"/>
  <c r="P2596" i="2" s="1"/>
  <c r="O2596" i="2"/>
  <c r="N2596" i="2"/>
  <c r="R2595" i="2"/>
  <c r="Q2595" i="2" a="1"/>
  <c r="Q2595" i="2" s="1"/>
  <c r="P2595" i="2" a="1"/>
  <c r="P2595" i="2" s="1"/>
  <c r="O2595" i="2"/>
  <c r="N2595" i="2"/>
  <c r="R2594" i="2"/>
  <c r="Q2594" i="2" a="1"/>
  <c r="Q2594" i="2" s="1"/>
  <c r="P2594" i="2" a="1"/>
  <c r="P2594" i="2" s="1"/>
  <c r="O2594" i="2"/>
  <c r="N2594" i="2"/>
  <c r="R2593" i="2"/>
  <c r="Q2593" i="2" a="1"/>
  <c r="Q2593" i="2" s="1"/>
  <c r="P2593" i="2" a="1"/>
  <c r="P2593" i="2" s="1"/>
  <c r="O2593" i="2"/>
  <c r="N2593" i="2"/>
  <c r="R2592" i="2"/>
  <c r="Q2592" i="2" a="1"/>
  <c r="Q2592" i="2" s="1"/>
  <c r="P2592" i="2" a="1"/>
  <c r="P2592" i="2" s="1"/>
  <c r="O2592" i="2"/>
  <c r="N2592" i="2"/>
  <c r="R2591" i="2"/>
  <c r="Q2591" i="2" a="1"/>
  <c r="Q2591" i="2" s="1"/>
  <c r="P2591" i="2" a="1"/>
  <c r="P2591" i="2" s="1"/>
  <c r="O2591" i="2"/>
  <c r="N2591" i="2"/>
  <c r="R2590" i="2"/>
  <c r="Q2590" i="2" a="1"/>
  <c r="Q2590" i="2" s="1"/>
  <c r="P2590" i="2" a="1"/>
  <c r="P2590" i="2" s="1"/>
  <c r="O2590" i="2"/>
  <c r="N2590" i="2"/>
  <c r="R2589" i="2"/>
  <c r="Q2589" i="2" a="1"/>
  <c r="Q2589" i="2" s="1"/>
  <c r="P2589" i="2" a="1"/>
  <c r="P2589" i="2" s="1"/>
  <c r="O2589" i="2"/>
  <c r="N2589" i="2"/>
  <c r="R2588" i="2"/>
  <c r="Q2588" i="2" a="1"/>
  <c r="Q2588" i="2" s="1"/>
  <c r="P2588" i="2" a="1"/>
  <c r="P2588" i="2" s="1"/>
  <c r="O2588" i="2"/>
  <c r="N2588" i="2"/>
  <c r="R2587" i="2"/>
  <c r="Q2587" i="2" a="1"/>
  <c r="Q2587" i="2" s="1"/>
  <c r="P2587" i="2" a="1"/>
  <c r="P2587" i="2" s="1"/>
  <c r="O2587" i="2"/>
  <c r="N2587" i="2"/>
  <c r="R2586" i="2"/>
  <c r="Q2586" i="2" a="1"/>
  <c r="Q2586" i="2" s="1"/>
  <c r="P2586" i="2" a="1"/>
  <c r="P2586" i="2" s="1"/>
  <c r="O2586" i="2"/>
  <c r="N2586" i="2"/>
  <c r="R2585" i="2"/>
  <c r="Q2585" i="2" a="1"/>
  <c r="Q2585" i="2" s="1"/>
  <c r="P2585" i="2" a="1"/>
  <c r="P2585" i="2" s="1"/>
  <c r="O2585" i="2"/>
  <c r="N2585" i="2"/>
  <c r="R2584" i="2"/>
  <c r="Q2584" i="2" a="1"/>
  <c r="Q2584" i="2" s="1"/>
  <c r="P2584" i="2" a="1"/>
  <c r="P2584" i="2" s="1"/>
  <c r="O2584" i="2"/>
  <c r="N2584" i="2"/>
  <c r="R2583" i="2"/>
  <c r="Q2583" i="2" a="1"/>
  <c r="Q2583" i="2" s="1"/>
  <c r="P2583" i="2" a="1"/>
  <c r="P2583" i="2" s="1"/>
  <c r="O2583" i="2"/>
  <c r="N2583" i="2"/>
  <c r="R2582" i="2"/>
  <c r="Q2582" i="2" a="1"/>
  <c r="Q2582" i="2" s="1"/>
  <c r="P2582" i="2" a="1"/>
  <c r="P2582" i="2" s="1"/>
  <c r="O2582" i="2"/>
  <c r="N2582" i="2"/>
  <c r="R2581" i="2"/>
  <c r="Q2581" i="2" a="1"/>
  <c r="Q2581" i="2" s="1"/>
  <c r="P2581" i="2" a="1"/>
  <c r="P2581" i="2" s="1"/>
  <c r="O2581" i="2"/>
  <c r="N2581" i="2"/>
  <c r="R2580" i="2"/>
  <c r="Q2580" i="2" a="1"/>
  <c r="Q2580" i="2" s="1"/>
  <c r="P2580" i="2" a="1"/>
  <c r="P2580" i="2" s="1"/>
  <c r="O2580" i="2"/>
  <c r="N2580" i="2"/>
  <c r="R2579" i="2"/>
  <c r="Q2579" i="2" a="1"/>
  <c r="Q2579" i="2" s="1"/>
  <c r="P2579" i="2" a="1"/>
  <c r="P2579" i="2" s="1"/>
  <c r="O2579" i="2"/>
  <c r="N2579" i="2"/>
  <c r="R2578" i="2"/>
  <c r="Q2578" i="2" a="1"/>
  <c r="Q2578" i="2" s="1"/>
  <c r="P2578" i="2" a="1"/>
  <c r="P2578" i="2" s="1"/>
  <c r="O2578" i="2"/>
  <c r="N2578" i="2"/>
  <c r="R2577" i="2"/>
  <c r="Q2577" i="2" a="1"/>
  <c r="Q2577" i="2" s="1"/>
  <c r="P2577" i="2" a="1"/>
  <c r="P2577" i="2" s="1"/>
  <c r="O2577" i="2"/>
  <c r="N2577" i="2"/>
  <c r="R2576" i="2"/>
  <c r="Q2576" i="2" a="1"/>
  <c r="Q2576" i="2" s="1"/>
  <c r="P2576" i="2" a="1"/>
  <c r="P2576" i="2" s="1"/>
  <c r="O2576" i="2"/>
  <c r="N2576" i="2"/>
  <c r="R2575" i="2"/>
  <c r="Q2575" i="2" a="1"/>
  <c r="Q2575" i="2" s="1"/>
  <c r="P2575" i="2" a="1"/>
  <c r="P2575" i="2" s="1"/>
  <c r="O2575" i="2"/>
  <c r="N2575" i="2"/>
  <c r="R2574" i="2"/>
  <c r="Q2574" i="2" a="1"/>
  <c r="Q2574" i="2" s="1"/>
  <c r="P2574" i="2" a="1"/>
  <c r="P2574" i="2" s="1"/>
  <c r="O2574" i="2"/>
  <c r="N2574" i="2"/>
  <c r="R2573" i="2"/>
  <c r="Q2573" i="2" a="1"/>
  <c r="Q2573" i="2" s="1"/>
  <c r="P2573" i="2" a="1"/>
  <c r="P2573" i="2" s="1"/>
  <c r="O2573" i="2"/>
  <c r="N2573" i="2"/>
  <c r="R2572" i="2"/>
  <c r="Q2572" i="2" a="1"/>
  <c r="Q2572" i="2" s="1"/>
  <c r="P2572" i="2" a="1"/>
  <c r="P2572" i="2" s="1"/>
  <c r="O2572" i="2"/>
  <c r="N2572" i="2"/>
  <c r="R2571" i="2"/>
  <c r="Q2571" i="2" a="1"/>
  <c r="Q2571" i="2" s="1"/>
  <c r="P2571" i="2" a="1"/>
  <c r="P2571" i="2" s="1"/>
  <c r="O2571" i="2"/>
  <c r="N2571" i="2"/>
  <c r="R2570" i="2"/>
  <c r="Q2570" i="2" a="1"/>
  <c r="Q2570" i="2" s="1"/>
  <c r="P2570" i="2" a="1"/>
  <c r="P2570" i="2" s="1"/>
  <c r="O2570" i="2"/>
  <c r="N2570" i="2"/>
  <c r="R2569" i="2"/>
  <c r="Q2569" i="2" a="1"/>
  <c r="Q2569" i="2" s="1"/>
  <c r="P2569" i="2" a="1"/>
  <c r="P2569" i="2" s="1"/>
  <c r="O2569" i="2"/>
  <c r="N2569" i="2"/>
  <c r="R2568" i="2"/>
  <c r="Q2568" i="2" a="1"/>
  <c r="Q2568" i="2" s="1"/>
  <c r="P2568" i="2" a="1"/>
  <c r="P2568" i="2" s="1"/>
  <c r="O2568" i="2"/>
  <c r="N2568" i="2"/>
  <c r="R2567" i="2"/>
  <c r="Q2567" i="2" a="1"/>
  <c r="Q2567" i="2" s="1"/>
  <c r="P2567" i="2" a="1"/>
  <c r="P2567" i="2" s="1"/>
  <c r="O2567" i="2"/>
  <c r="N2567" i="2"/>
  <c r="R2566" i="2"/>
  <c r="Q2566" i="2" a="1"/>
  <c r="Q2566" i="2" s="1"/>
  <c r="P2566" i="2" a="1"/>
  <c r="P2566" i="2" s="1"/>
  <c r="O2566" i="2"/>
  <c r="N2566" i="2"/>
  <c r="R2565" i="2"/>
  <c r="Q2565" i="2" a="1"/>
  <c r="Q2565" i="2" s="1"/>
  <c r="P2565" i="2" a="1"/>
  <c r="P2565" i="2" s="1"/>
  <c r="O2565" i="2"/>
  <c r="N2565" i="2"/>
  <c r="R2564" i="2"/>
  <c r="Q2564" i="2" a="1"/>
  <c r="Q2564" i="2" s="1"/>
  <c r="P2564" i="2" a="1"/>
  <c r="P2564" i="2" s="1"/>
  <c r="O2564" i="2"/>
  <c r="N2564" i="2"/>
  <c r="R2563" i="2"/>
  <c r="Q2563" i="2" a="1"/>
  <c r="Q2563" i="2" s="1"/>
  <c r="P2563" i="2" a="1"/>
  <c r="P2563" i="2" s="1"/>
  <c r="O2563" i="2"/>
  <c r="N2563" i="2"/>
  <c r="R2562" i="2"/>
  <c r="Q2562" i="2" a="1"/>
  <c r="Q2562" i="2" s="1"/>
  <c r="P2562" i="2" a="1"/>
  <c r="P2562" i="2" s="1"/>
  <c r="O2562" i="2"/>
  <c r="N2562" i="2"/>
  <c r="R2561" i="2"/>
  <c r="Q2561" i="2" a="1"/>
  <c r="Q2561" i="2" s="1"/>
  <c r="P2561" i="2" a="1"/>
  <c r="P2561" i="2" s="1"/>
  <c r="O2561" i="2"/>
  <c r="N2561" i="2"/>
  <c r="R2560" i="2"/>
  <c r="Q2560" i="2" a="1"/>
  <c r="Q2560" i="2" s="1"/>
  <c r="P2560" i="2" a="1"/>
  <c r="P2560" i="2" s="1"/>
  <c r="O2560" i="2"/>
  <c r="N2560" i="2"/>
  <c r="R2559" i="2"/>
  <c r="Q2559" i="2" a="1"/>
  <c r="Q2559" i="2" s="1"/>
  <c r="P2559" i="2" a="1"/>
  <c r="P2559" i="2" s="1"/>
  <c r="O2559" i="2"/>
  <c r="N2559" i="2"/>
  <c r="R2558" i="2"/>
  <c r="Q2558" i="2" a="1"/>
  <c r="Q2558" i="2" s="1"/>
  <c r="P2558" i="2" a="1"/>
  <c r="P2558" i="2" s="1"/>
  <c r="O2558" i="2"/>
  <c r="N2558" i="2"/>
  <c r="R2557" i="2"/>
  <c r="Q2557" i="2" a="1"/>
  <c r="Q2557" i="2" s="1"/>
  <c r="P2557" i="2" a="1"/>
  <c r="P2557" i="2" s="1"/>
  <c r="O2557" i="2"/>
  <c r="N2557" i="2"/>
  <c r="R2556" i="2"/>
  <c r="Q2556" i="2" a="1"/>
  <c r="Q2556" i="2" s="1"/>
  <c r="P2556" i="2" a="1"/>
  <c r="P2556" i="2" s="1"/>
  <c r="O2556" i="2"/>
  <c r="N2556" i="2"/>
  <c r="R2555" i="2"/>
  <c r="Q2555" i="2" a="1"/>
  <c r="Q2555" i="2" s="1"/>
  <c r="P2555" i="2" a="1"/>
  <c r="P2555" i="2" s="1"/>
  <c r="O2555" i="2"/>
  <c r="N2555" i="2"/>
  <c r="R2554" i="2"/>
  <c r="Q2554" i="2" a="1"/>
  <c r="Q2554" i="2" s="1"/>
  <c r="P2554" i="2" a="1"/>
  <c r="P2554" i="2" s="1"/>
  <c r="O2554" i="2"/>
  <c r="N2554" i="2"/>
  <c r="R2553" i="2"/>
  <c r="Q2553" i="2" a="1"/>
  <c r="Q2553" i="2" s="1"/>
  <c r="P2553" i="2" a="1"/>
  <c r="P2553" i="2" s="1"/>
  <c r="O2553" i="2"/>
  <c r="N2553" i="2"/>
  <c r="R2552" i="2"/>
  <c r="Q2552" i="2" a="1"/>
  <c r="Q2552" i="2" s="1"/>
  <c r="P2552" i="2" a="1"/>
  <c r="P2552" i="2" s="1"/>
  <c r="O2552" i="2"/>
  <c r="N2552" i="2"/>
  <c r="R2551" i="2"/>
  <c r="Q2551" i="2" a="1"/>
  <c r="Q2551" i="2" s="1"/>
  <c r="P2551" i="2" a="1"/>
  <c r="P2551" i="2" s="1"/>
  <c r="O2551" i="2"/>
  <c r="N2551" i="2"/>
  <c r="R2550" i="2"/>
  <c r="Q2550" i="2" a="1"/>
  <c r="Q2550" i="2" s="1"/>
  <c r="P2550" i="2" a="1"/>
  <c r="P2550" i="2" s="1"/>
  <c r="O2550" i="2"/>
  <c r="N2550" i="2"/>
  <c r="R2549" i="2"/>
  <c r="Q2549" i="2" a="1"/>
  <c r="Q2549" i="2" s="1"/>
  <c r="P2549" i="2" a="1"/>
  <c r="P2549" i="2" s="1"/>
  <c r="O2549" i="2"/>
  <c r="N2549" i="2"/>
  <c r="R2548" i="2"/>
  <c r="Q2548" i="2" a="1"/>
  <c r="Q2548" i="2" s="1"/>
  <c r="P2548" i="2" a="1"/>
  <c r="P2548" i="2" s="1"/>
  <c r="O2548" i="2"/>
  <c r="N2548" i="2"/>
  <c r="R2547" i="2"/>
  <c r="Q2547" i="2" a="1"/>
  <c r="Q2547" i="2" s="1"/>
  <c r="P2547" i="2" a="1"/>
  <c r="P2547" i="2" s="1"/>
  <c r="O2547" i="2"/>
  <c r="N2547" i="2"/>
  <c r="R2546" i="2"/>
  <c r="Q2546" i="2" a="1"/>
  <c r="Q2546" i="2" s="1"/>
  <c r="P2546" i="2" a="1"/>
  <c r="P2546" i="2" s="1"/>
  <c r="O2546" i="2"/>
  <c r="N2546" i="2"/>
  <c r="R2545" i="2"/>
  <c r="Q2545" i="2" a="1"/>
  <c r="Q2545" i="2" s="1"/>
  <c r="P2545" i="2" a="1"/>
  <c r="P2545" i="2" s="1"/>
  <c r="O2545" i="2"/>
  <c r="N2545" i="2"/>
  <c r="R2544" i="2"/>
  <c r="Q2544" i="2" a="1"/>
  <c r="Q2544" i="2" s="1"/>
  <c r="P2544" i="2" a="1"/>
  <c r="P2544" i="2" s="1"/>
  <c r="O2544" i="2"/>
  <c r="N2544" i="2"/>
  <c r="R2543" i="2"/>
  <c r="Q2543" i="2" a="1"/>
  <c r="Q2543" i="2" s="1"/>
  <c r="P2543" i="2" a="1"/>
  <c r="P2543" i="2" s="1"/>
  <c r="O2543" i="2"/>
  <c r="N2543" i="2"/>
  <c r="R2542" i="2"/>
  <c r="Q2542" i="2" a="1"/>
  <c r="Q2542" i="2" s="1"/>
  <c r="P2542" i="2" a="1"/>
  <c r="P2542" i="2" s="1"/>
  <c r="O2542" i="2"/>
  <c r="N2542" i="2"/>
  <c r="R2541" i="2"/>
  <c r="Q2541" i="2" a="1"/>
  <c r="Q2541" i="2" s="1"/>
  <c r="P2541" i="2" a="1"/>
  <c r="P2541" i="2" s="1"/>
  <c r="O2541" i="2"/>
  <c r="N2541" i="2"/>
  <c r="R2540" i="2"/>
  <c r="Q2540" i="2" a="1"/>
  <c r="Q2540" i="2" s="1"/>
  <c r="P2540" i="2" a="1"/>
  <c r="P2540" i="2" s="1"/>
  <c r="O2540" i="2"/>
  <c r="N2540" i="2"/>
  <c r="R2539" i="2"/>
  <c r="Q2539" i="2" a="1"/>
  <c r="Q2539" i="2" s="1"/>
  <c r="P2539" i="2" a="1"/>
  <c r="P2539" i="2" s="1"/>
  <c r="O2539" i="2"/>
  <c r="N2539" i="2"/>
  <c r="R2538" i="2"/>
  <c r="Q2538" i="2" a="1"/>
  <c r="Q2538" i="2" s="1"/>
  <c r="P2538" i="2" a="1"/>
  <c r="P2538" i="2" s="1"/>
  <c r="O2538" i="2"/>
  <c r="N2538" i="2"/>
  <c r="R2537" i="2"/>
  <c r="Q2537" i="2" a="1"/>
  <c r="Q2537" i="2" s="1"/>
  <c r="P2537" i="2" a="1"/>
  <c r="P2537" i="2" s="1"/>
  <c r="O2537" i="2"/>
  <c r="N2537" i="2"/>
  <c r="R2536" i="2"/>
  <c r="Q2536" i="2" a="1"/>
  <c r="Q2536" i="2" s="1"/>
  <c r="P2536" i="2" a="1"/>
  <c r="P2536" i="2" s="1"/>
  <c r="O2536" i="2"/>
  <c r="N2536" i="2"/>
  <c r="R2535" i="2"/>
  <c r="Q2535" i="2" a="1"/>
  <c r="Q2535" i="2" s="1"/>
  <c r="P2535" i="2" a="1"/>
  <c r="P2535" i="2" s="1"/>
  <c r="O2535" i="2"/>
  <c r="N2535" i="2"/>
  <c r="R2534" i="2"/>
  <c r="Q2534" i="2" a="1"/>
  <c r="Q2534" i="2" s="1"/>
  <c r="P2534" i="2" a="1"/>
  <c r="P2534" i="2" s="1"/>
  <c r="O2534" i="2"/>
  <c r="N2534" i="2"/>
  <c r="R2533" i="2"/>
  <c r="Q2533" i="2" a="1"/>
  <c r="Q2533" i="2" s="1"/>
  <c r="P2533" i="2" a="1"/>
  <c r="P2533" i="2" s="1"/>
  <c r="O2533" i="2"/>
  <c r="N2533" i="2"/>
  <c r="R2532" i="2"/>
  <c r="Q2532" i="2" a="1"/>
  <c r="Q2532" i="2" s="1"/>
  <c r="P2532" i="2" a="1"/>
  <c r="P2532" i="2" s="1"/>
  <c r="O2532" i="2"/>
  <c r="N2532" i="2"/>
  <c r="R2531" i="2"/>
  <c r="Q2531" i="2" a="1"/>
  <c r="Q2531" i="2" s="1"/>
  <c r="P2531" i="2" a="1"/>
  <c r="P2531" i="2" s="1"/>
  <c r="O2531" i="2"/>
  <c r="N2531" i="2"/>
  <c r="R2530" i="2"/>
  <c r="Q2530" i="2" a="1"/>
  <c r="Q2530" i="2" s="1"/>
  <c r="P2530" i="2" a="1"/>
  <c r="P2530" i="2" s="1"/>
  <c r="O2530" i="2"/>
  <c r="N2530" i="2"/>
  <c r="R2529" i="2"/>
  <c r="Q2529" i="2" a="1"/>
  <c r="Q2529" i="2" s="1"/>
  <c r="P2529" i="2" a="1"/>
  <c r="P2529" i="2" s="1"/>
  <c r="O2529" i="2"/>
  <c r="N2529" i="2"/>
  <c r="R2528" i="2"/>
  <c r="Q2528" i="2" a="1"/>
  <c r="Q2528" i="2" s="1"/>
  <c r="P2528" i="2" a="1"/>
  <c r="P2528" i="2" s="1"/>
  <c r="O2528" i="2"/>
  <c r="N2528" i="2"/>
  <c r="R2527" i="2"/>
  <c r="Q2527" i="2" a="1"/>
  <c r="Q2527" i="2" s="1"/>
  <c r="P2527" i="2" a="1"/>
  <c r="P2527" i="2" s="1"/>
  <c r="O2527" i="2"/>
  <c r="N2527" i="2"/>
  <c r="R2526" i="2"/>
  <c r="Q2526" i="2" a="1"/>
  <c r="Q2526" i="2" s="1"/>
  <c r="P2526" i="2" a="1"/>
  <c r="P2526" i="2" s="1"/>
  <c r="O2526" i="2"/>
  <c r="N2526" i="2"/>
  <c r="R2525" i="2"/>
  <c r="Q2525" i="2" a="1"/>
  <c r="Q2525" i="2" s="1"/>
  <c r="P2525" i="2" a="1"/>
  <c r="P2525" i="2" s="1"/>
  <c r="O2525" i="2"/>
  <c r="N2525" i="2"/>
  <c r="R2524" i="2"/>
  <c r="Q2524" i="2" a="1"/>
  <c r="Q2524" i="2" s="1"/>
  <c r="P2524" i="2" a="1"/>
  <c r="P2524" i="2" s="1"/>
  <c r="O2524" i="2"/>
  <c r="N2524" i="2"/>
  <c r="R2523" i="2"/>
  <c r="Q2523" i="2" a="1"/>
  <c r="Q2523" i="2" s="1"/>
  <c r="P2523" i="2" a="1"/>
  <c r="P2523" i="2" s="1"/>
  <c r="O2523" i="2"/>
  <c r="N2523" i="2"/>
  <c r="R2522" i="2"/>
  <c r="Q2522" i="2" a="1"/>
  <c r="Q2522" i="2" s="1"/>
  <c r="P2522" i="2" a="1"/>
  <c r="P2522" i="2" s="1"/>
  <c r="O2522" i="2"/>
  <c r="N2522" i="2"/>
  <c r="R2521" i="2"/>
  <c r="Q2521" i="2" a="1"/>
  <c r="Q2521" i="2" s="1"/>
  <c r="P2521" i="2" a="1"/>
  <c r="P2521" i="2" s="1"/>
  <c r="O2521" i="2"/>
  <c r="N2521" i="2"/>
  <c r="R2520" i="2"/>
  <c r="Q2520" i="2" a="1"/>
  <c r="Q2520" i="2" s="1"/>
  <c r="P2520" i="2" a="1"/>
  <c r="P2520" i="2" s="1"/>
  <c r="O2520" i="2"/>
  <c r="N2520" i="2"/>
  <c r="R2519" i="2"/>
  <c r="Q2519" i="2" a="1"/>
  <c r="Q2519" i="2" s="1"/>
  <c r="P2519" i="2" a="1"/>
  <c r="P2519" i="2" s="1"/>
  <c r="O2519" i="2"/>
  <c r="N2519" i="2"/>
  <c r="R2518" i="2"/>
  <c r="Q2518" i="2" a="1"/>
  <c r="Q2518" i="2" s="1"/>
  <c r="P2518" i="2" a="1"/>
  <c r="P2518" i="2" s="1"/>
  <c r="O2518" i="2"/>
  <c r="N2518" i="2"/>
  <c r="R2517" i="2"/>
  <c r="Q2517" i="2" a="1"/>
  <c r="Q2517" i="2" s="1"/>
  <c r="P2517" i="2" a="1"/>
  <c r="P2517" i="2" s="1"/>
  <c r="O2517" i="2"/>
  <c r="N2517" i="2"/>
  <c r="R2516" i="2"/>
  <c r="Q2516" i="2" a="1"/>
  <c r="Q2516" i="2" s="1"/>
  <c r="P2516" i="2" a="1"/>
  <c r="P2516" i="2" s="1"/>
  <c r="O2516" i="2"/>
  <c r="N2516" i="2"/>
  <c r="R2515" i="2"/>
  <c r="Q2515" i="2" a="1"/>
  <c r="Q2515" i="2" s="1"/>
  <c r="P2515" i="2" a="1"/>
  <c r="P2515" i="2" s="1"/>
  <c r="O2515" i="2"/>
  <c r="N2515" i="2"/>
  <c r="R2514" i="2"/>
  <c r="Q2514" i="2" a="1"/>
  <c r="Q2514" i="2" s="1"/>
  <c r="P2514" i="2" a="1"/>
  <c r="P2514" i="2" s="1"/>
  <c r="O2514" i="2"/>
  <c r="N2514" i="2"/>
  <c r="R2513" i="2"/>
  <c r="Q2513" i="2" a="1"/>
  <c r="Q2513" i="2" s="1"/>
  <c r="P2513" i="2" a="1"/>
  <c r="P2513" i="2" s="1"/>
  <c r="O2513" i="2"/>
  <c r="N2513" i="2"/>
  <c r="R2512" i="2"/>
  <c r="Q2512" i="2" a="1"/>
  <c r="Q2512" i="2" s="1"/>
  <c r="P2512" i="2" a="1"/>
  <c r="P2512" i="2" s="1"/>
  <c r="O2512" i="2"/>
  <c r="N2512" i="2"/>
  <c r="R2511" i="2"/>
  <c r="Q2511" i="2" a="1"/>
  <c r="Q2511" i="2" s="1"/>
  <c r="P2511" i="2" a="1"/>
  <c r="P2511" i="2" s="1"/>
  <c r="O2511" i="2"/>
  <c r="N2511" i="2"/>
  <c r="R2510" i="2"/>
  <c r="Q2510" i="2" a="1"/>
  <c r="Q2510" i="2" s="1"/>
  <c r="P2510" i="2" a="1"/>
  <c r="P2510" i="2" s="1"/>
  <c r="O2510" i="2"/>
  <c r="N2510" i="2"/>
  <c r="R2509" i="2"/>
  <c r="Q2509" i="2" a="1"/>
  <c r="Q2509" i="2" s="1"/>
  <c r="P2509" i="2" a="1"/>
  <c r="P2509" i="2" s="1"/>
  <c r="O2509" i="2"/>
  <c r="N2509" i="2"/>
  <c r="R2508" i="2"/>
  <c r="Q2508" i="2" a="1"/>
  <c r="Q2508" i="2" s="1"/>
  <c r="P2508" i="2" a="1"/>
  <c r="P2508" i="2" s="1"/>
  <c r="O2508" i="2"/>
  <c r="N2508" i="2"/>
  <c r="R2507" i="2"/>
  <c r="Q2507" i="2" a="1"/>
  <c r="Q2507" i="2" s="1"/>
  <c r="P2507" i="2" a="1"/>
  <c r="P2507" i="2" s="1"/>
  <c r="O2507" i="2"/>
  <c r="N2507" i="2"/>
  <c r="R2506" i="2"/>
  <c r="Q2506" i="2" a="1"/>
  <c r="Q2506" i="2" s="1"/>
  <c r="P2506" i="2" a="1"/>
  <c r="P2506" i="2" s="1"/>
  <c r="O2506" i="2"/>
  <c r="N2506" i="2"/>
  <c r="R2505" i="2"/>
  <c r="Q2505" i="2" a="1"/>
  <c r="Q2505" i="2" s="1"/>
  <c r="P2505" i="2" a="1"/>
  <c r="P2505" i="2" s="1"/>
  <c r="O2505" i="2"/>
  <c r="N2505" i="2"/>
  <c r="R2504" i="2"/>
  <c r="Q2504" i="2" a="1"/>
  <c r="Q2504" i="2" s="1"/>
  <c r="P2504" i="2" a="1"/>
  <c r="P2504" i="2" s="1"/>
  <c r="O2504" i="2"/>
  <c r="N2504" i="2"/>
  <c r="R2503" i="2"/>
  <c r="Q2503" i="2" a="1"/>
  <c r="Q2503" i="2" s="1"/>
  <c r="P2503" i="2" a="1"/>
  <c r="P2503" i="2" s="1"/>
  <c r="O2503" i="2"/>
  <c r="N2503" i="2"/>
  <c r="R2502" i="2"/>
  <c r="Q2502" i="2" a="1"/>
  <c r="Q2502" i="2" s="1"/>
  <c r="P2502" i="2" a="1"/>
  <c r="P2502" i="2" s="1"/>
  <c r="O2502" i="2"/>
  <c r="N2502" i="2"/>
  <c r="R2501" i="2"/>
  <c r="Q2501" i="2" a="1"/>
  <c r="Q2501" i="2" s="1"/>
  <c r="P2501" i="2" a="1"/>
  <c r="P2501" i="2" s="1"/>
  <c r="O2501" i="2"/>
  <c r="N2501" i="2"/>
  <c r="R2500" i="2"/>
  <c r="Q2500" i="2" a="1"/>
  <c r="Q2500" i="2" s="1"/>
  <c r="P2500" i="2" a="1"/>
  <c r="P2500" i="2" s="1"/>
  <c r="O2500" i="2"/>
  <c r="N2500" i="2"/>
  <c r="R2499" i="2"/>
  <c r="Q2499" i="2" a="1"/>
  <c r="Q2499" i="2" s="1"/>
  <c r="P2499" i="2" a="1"/>
  <c r="P2499" i="2" s="1"/>
  <c r="O2499" i="2"/>
  <c r="N2499" i="2"/>
  <c r="R2498" i="2"/>
  <c r="Q2498" i="2" a="1"/>
  <c r="Q2498" i="2" s="1"/>
  <c r="P2498" i="2" a="1"/>
  <c r="P2498" i="2" s="1"/>
  <c r="O2498" i="2"/>
  <c r="N2498" i="2"/>
  <c r="R2497" i="2"/>
  <c r="Q2497" i="2" a="1"/>
  <c r="Q2497" i="2" s="1"/>
  <c r="P2497" i="2" a="1"/>
  <c r="P2497" i="2" s="1"/>
  <c r="O2497" i="2"/>
  <c r="N2497" i="2"/>
  <c r="R2496" i="2"/>
  <c r="Q2496" i="2" a="1"/>
  <c r="Q2496" i="2" s="1"/>
  <c r="P2496" i="2" a="1"/>
  <c r="P2496" i="2" s="1"/>
  <c r="O2496" i="2"/>
  <c r="N2496" i="2"/>
  <c r="R2495" i="2"/>
  <c r="Q2495" i="2" a="1"/>
  <c r="Q2495" i="2" s="1"/>
  <c r="P2495" i="2" a="1"/>
  <c r="P2495" i="2" s="1"/>
  <c r="O2495" i="2"/>
  <c r="N2495" i="2"/>
  <c r="R2494" i="2"/>
  <c r="Q2494" i="2" a="1"/>
  <c r="Q2494" i="2" s="1"/>
  <c r="P2494" i="2" a="1"/>
  <c r="P2494" i="2" s="1"/>
  <c r="O2494" i="2"/>
  <c r="N2494" i="2"/>
  <c r="R2493" i="2"/>
  <c r="Q2493" i="2" a="1"/>
  <c r="Q2493" i="2" s="1"/>
  <c r="P2493" i="2" a="1"/>
  <c r="P2493" i="2" s="1"/>
  <c r="O2493" i="2"/>
  <c r="N2493" i="2"/>
  <c r="R2492" i="2"/>
  <c r="Q2492" i="2" a="1"/>
  <c r="Q2492" i="2" s="1"/>
  <c r="P2492" i="2" a="1"/>
  <c r="P2492" i="2" s="1"/>
  <c r="O2492" i="2"/>
  <c r="N2492" i="2"/>
  <c r="R2491" i="2"/>
  <c r="Q2491" i="2" a="1"/>
  <c r="Q2491" i="2" s="1"/>
  <c r="P2491" i="2" a="1"/>
  <c r="P2491" i="2" s="1"/>
  <c r="O2491" i="2"/>
  <c r="N2491" i="2"/>
  <c r="R2490" i="2"/>
  <c r="Q2490" i="2" a="1"/>
  <c r="Q2490" i="2" s="1"/>
  <c r="P2490" i="2" a="1"/>
  <c r="P2490" i="2" s="1"/>
  <c r="O2490" i="2"/>
  <c r="N2490" i="2"/>
  <c r="R2489" i="2"/>
  <c r="Q2489" i="2" a="1"/>
  <c r="Q2489" i="2" s="1"/>
  <c r="P2489" i="2" a="1"/>
  <c r="P2489" i="2" s="1"/>
  <c r="O2489" i="2"/>
  <c r="N2489" i="2"/>
  <c r="R2488" i="2"/>
  <c r="Q2488" i="2" a="1"/>
  <c r="Q2488" i="2" s="1"/>
  <c r="P2488" i="2" a="1"/>
  <c r="P2488" i="2" s="1"/>
  <c r="O2488" i="2"/>
  <c r="N2488" i="2"/>
  <c r="R2487" i="2"/>
  <c r="Q2487" i="2" a="1"/>
  <c r="Q2487" i="2" s="1"/>
  <c r="P2487" i="2" a="1"/>
  <c r="P2487" i="2" s="1"/>
  <c r="O2487" i="2"/>
  <c r="N2487" i="2"/>
  <c r="R2486" i="2"/>
  <c r="Q2486" i="2" a="1"/>
  <c r="Q2486" i="2" s="1"/>
  <c r="P2486" i="2" a="1"/>
  <c r="P2486" i="2" s="1"/>
  <c r="O2486" i="2"/>
  <c r="N2486" i="2"/>
  <c r="R2485" i="2"/>
  <c r="Q2485" i="2" a="1"/>
  <c r="Q2485" i="2" s="1"/>
  <c r="P2485" i="2" a="1"/>
  <c r="P2485" i="2" s="1"/>
  <c r="O2485" i="2"/>
  <c r="N2485" i="2"/>
  <c r="R2484" i="2"/>
  <c r="Q2484" i="2" a="1"/>
  <c r="Q2484" i="2" s="1"/>
  <c r="P2484" i="2" a="1"/>
  <c r="P2484" i="2" s="1"/>
  <c r="O2484" i="2"/>
  <c r="N2484" i="2"/>
  <c r="R2483" i="2"/>
  <c r="Q2483" i="2" a="1"/>
  <c r="Q2483" i="2" s="1"/>
  <c r="P2483" i="2" a="1"/>
  <c r="P2483" i="2" s="1"/>
  <c r="O2483" i="2"/>
  <c r="N2483" i="2"/>
  <c r="R2482" i="2"/>
  <c r="Q2482" i="2" a="1"/>
  <c r="Q2482" i="2" s="1"/>
  <c r="P2482" i="2" a="1"/>
  <c r="P2482" i="2" s="1"/>
  <c r="O2482" i="2"/>
  <c r="N2482" i="2"/>
  <c r="R2481" i="2"/>
  <c r="Q2481" i="2" a="1"/>
  <c r="Q2481" i="2" s="1"/>
  <c r="P2481" i="2" a="1"/>
  <c r="P2481" i="2" s="1"/>
  <c r="O2481" i="2"/>
  <c r="N2481" i="2"/>
  <c r="R2480" i="2"/>
  <c r="Q2480" i="2" a="1"/>
  <c r="Q2480" i="2" s="1"/>
  <c r="P2480" i="2" a="1"/>
  <c r="P2480" i="2" s="1"/>
  <c r="O2480" i="2"/>
  <c r="N2480" i="2"/>
  <c r="R2479" i="2"/>
  <c r="Q2479" i="2" a="1"/>
  <c r="Q2479" i="2" s="1"/>
  <c r="P2479" i="2" a="1"/>
  <c r="P2479" i="2" s="1"/>
  <c r="O2479" i="2"/>
  <c r="N2479" i="2"/>
  <c r="R2478" i="2"/>
  <c r="Q2478" i="2" a="1"/>
  <c r="Q2478" i="2" s="1"/>
  <c r="P2478" i="2" a="1"/>
  <c r="P2478" i="2" s="1"/>
  <c r="O2478" i="2"/>
  <c r="N2478" i="2"/>
  <c r="R2477" i="2"/>
  <c r="Q2477" i="2" a="1"/>
  <c r="Q2477" i="2" s="1"/>
  <c r="P2477" i="2" a="1"/>
  <c r="P2477" i="2" s="1"/>
  <c r="O2477" i="2"/>
  <c r="N2477" i="2"/>
  <c r="R2476" i="2"/>
  <c r="Q2476" i="2" a="1"/>
  <c r="Q2476" i="2" s="1"/>
  <c r="P2476" i="2" a="1"/>
  <c r="P2476" i="2" s="1"/>
  <c r="O2476" i="2"/>
  <c r="N2476" i="2"/>
  <c r="R2475" i="2"/>
  <c r="Q2475" i="2" a="1"/>
  <c r="Q2475" i="2" s="1"/>
  <c r="P2475" i="2" a="1"/>
  <c r="P2475" i="2" s="1"/>
  <c r="O2475" i="2"/>
  <c r="N2475" i="2"/>
  <c r="R2474" i="2"/>
  <c r="Q2474" i="2" a="1"/>
  <c r="Q2474" i="2" s="1"/>
  <c r="P2474" i="2" a="1"/>
  <c r="P2474" i="2" s="1"/>
  <c r="O2474" i="2"/>
  <c r="N2474" i="2"/>
  <c r="R2473" i="2"/>
  <c r="Q2473" i="2" a="1"/>
  <c r="Q2473" i="2" s="1"/>
  <c r="P2473" i="2" a="1"/>
  <c r="P2473" i="2" s="1"/>
  <c r="O2473" i="2"/>
  <c r="N2473" i="2"/>
  <c r="R2472" i="2"/>
  <c r="Q2472" i="2" a="1"/>
  <c r="Q2472" i="2" s="1"/>
  <c r="P2472" i="2" a="1"/>
  <c r="P2472" i="2" s="1"/>
  <c r="O2472" i="2"/>
  <c r="N2472" i="2"/>
  <c r="R2471" i="2"/>
  <c r="Q2471" i="2" a="1"/>
  <c r="Q2471" i="2" s="1"/>
  <c r="P2471" i="2" a="1"/>
  <c r="P2471" i="2" s="1"/>
  <c r="O2471" i="2"/>
  <c r="N2471" i="2"/>
  <c r="R2470" i="2"/>
  <c r="Q2470" i="2" a="1"/>
  <c r="Q2470" i="2" s="1"/>
  <c r="P2470" i="2" a="1"/>
  <c r="P2470" i="2" s="1"/>
  <c r="O2470" i="2"/>
  <c r="N2470" i="2"/>
  <c r="R2469" i="2"/>
  <c r="Q2469" i="2" a="1"/>
  <c r="Q2469" i="2" s="1"/>
  <c r="P2469" i="2" a="1"/>
  <c r="P2469" i="2" s="1"/>
  <c r="O2469" i="2"/>
  <c r="N2469" i="2"/>
  <c r="R2468" i="2"/>
  <c r="Q2468" i="2" a="1"/>
  <c r="Q2468" i="2" s="1"/>
  <c r="P2468" i="2" a="1"/>
  <c r="P2468" i="2" s="1"/>
  <c r="O2468" i="2"/>
  <c r="N2468" i="2"/>
  <c r="R2467" i="2"/>
  <c r="Q2467" i="2" a="1"/>
  <c r="Q2467" i="2" s="1"/>
  <c r="P2467" i="2" a="1"/>
  <c r="P2467" i="2" s="1"/>
  <c r="O2467" i="2"/>
  <c r="N2467" i="2"/>
  <c r="R2466" i="2"/>
  <c r="Q2466" i="2" a="1"/>
  <c r="Q2466" i="2" s="1"/>
  <c r="P2466" i="2" a="1"/>
  <c r="P2466" i="2" s="1"/>
  <c r="O2466" i="2"/>
  <c r="N2466" i="2"/>
  <c r="R2465" i="2"/>
  <c r="Q2465" i="2" a="1"/>
  <c r="Q2465" i="2" s="1"/>
  <c r="P2465" i="2" a="1"/>
  <c r="P2465" i="2" s="1"/>
  <c r="O2465" i="2"/>
  <c r="N2465" i="2"/>
  <c r="R2464" i="2"/>
  <c r="Q2464" i="2" a="1"/>
  <c r="Q2464" i="2" s="1"/>
  <c r="P2464" i="2" a="1"/>
  <c r="P2464" i="2" s="1"/>
  <c r="O2464" i="2"/>
  <c r="N2464" i="2"/>
  <c r="R2463" i="2"/>
  <c r="Q2463" i="2" a="1"/>
  <c r="Q2463" i="2" s="1"/>
  <c r="P2463" i="2" a="1"/>
  <c r="P2463" i="2" s="1"/>
  <c r="O2463" i="2"/>
  <c r="N2463" i="2"/>
  <c r="R2462" i="2"/>
  <c r="Q2462" i="2" a="1"/>
  <c r="Q2462" i="2" s="1"/>
  <c r="P2462" i="2" a="1"/>
  <c r="P2462" i="2" s="1"/>
  <c r="O2462" i="2"/>
  <c r="N2462" i="2"/>
  <c r="R2461" i="2"/>
  <c r="Q2461" i="2" a="1"/>
  <c r="Q2461" i="2" s="1"/>
  <c r="P2461" i="2" a="1"/>
  <c r="P2461" i="2" s="1"/>
  <c r="O2461" i="2"/>
  <c r="N2461" i="2"/>
  <c r="R2460" i="2"/>
  <c r="Q2460" i="2" a="1"/>
  <c r="Q2460" i="2" s="1"/>
  <c r="P2460" i="2" a="1"/>
  <c r="P2460" i="2" s="1"/>
  <c r="O2460" i="2"/>
  <c r="N2460" i="2"/>
  <c r="R2459" i="2"/>
  <c r="Q2459" i="2" a="1"/>
  <c r="Q2459" i="2" s="1"/>
  <c r="P2459" i="2" a="1"/>
  <c r="P2459" i="2" s="1"/>
  <c r="O2459" i="2"/>
  <c r="N2459" i="2"/>
  <c r="R2458" i="2"/>
  <c r="Q2458" i="2" a="1"/>
  <c r="Q2458" i="2" s="1"/>
  <c r="P2458" i="2" a="1"/>
  <c r="P2458" i="2" s="1"/>
  <c r="O2458" i="2"/>
  <c r="N2458" i="2"/>
  <c r="R2457" i="2"/>
  <c r="Q2457" i="2" a="1"/>
  <c r="Q2457" i="2" s="1"/>
  <c r="P2457" i="2" a="1"/>
  <c r="P2457" i="2" s="1"/>
  <c r="O2457" i="2"/>
  <c r="N2457" i="2"/>
  <c r="R2456" i="2"/>
  <c r="Q2456" i="2" a="1"/>
  <c r="Q2456" i="2" s="1"/>
  <c r="P2456" i="2" a="1"/>
  <c r="P2456" i="2" s="1"/>
  <c r="O2456" i="2"/>
  <c r="N2456" i="2"/>
  <c r="R2455" i="2"/>
  <c r="Q2455" i="2" a="1"/>
  <c r="Q2455" i="2" s="1"/>
  <c r="P2455" i="2" a="1"/>
  <c r="P2455" i="2" s="1"/>
  <c r="O2455" i="2"/>
  <c r="N2455" i="2"/>
  <c r="R2454" i="2"/>
  <c r="Q2454" i="2" a="1"/>
  <c r="Q2454" i="2" s="1"/>
  <c r="P2454" i="2" a="1"/>
  <c r="P2454" i="2" s="1"/>
  <c r="O2454" i="2"/>
  <c r="N2454" i="2"/>
  <c r="R2453" i="2"/>
  <c r="Q2453" i="2" a="1"/>
  <c r="Q2453" i="2" s="1"/>
  <c r="P2453" i="2" a="1"/>
  <c r="P2453" i="2" s="1"/>
  <c r="O2453" i="2"/>
  <c r="N2453" i="2"/>
  <c r="R2452" i="2"/>
  <c r="Q2452" i="2" a="1"/>
  <c r="Q2452" i="2" s="1"/>
  <c r="P2452" i="2" a="1"/>
  <c r="P2452" i="2" s="1"/>
  <c r="O2452" i="2"/>
  <c r="N2452" i="2"/>
  <c r="R2451" i="2"/>
  <c r="Q2451" i="2" a="1"/>
  <c r="Q2451" i="2" s="1"/>
  <c r="P2451" i="2" a="1"/>
  <c r="P2451" i="2" s="1"/>
  <c r="O2451" i="2"/>
  <c r="N2451" i="2"/>
  <c r="R2450" i="2"/>
  <c r="Q2450" i="2" a="1"/>
  <c r="Q2450" i="2" s="1"/>
  <c r="P2450" i="2" a="1"/>
  <c r="P2450" i="2" s="1"/>
  <c r="O2450" i="2"/>
  <c r="N2450" i="2"/>
  <c r="R2449" i="2"/>
  <c r="Q2449" i="2" a="1"/>
  <c r="Q2449" i="2" s="1"/>
  <c r="P2449" i="2" a="1"/>
  <c r="P2449" i="2" s="1"/>
  <c r="O2449" i="2"/>
  <c r="N2449" i="2"/>
  <c r="R2448" i="2"/>
  <c r="Q2448" i="2" a="1"/>
  <c r="Q2448" i="2" s="1"/>
  <c r="P2448" i="2" a="1"/>
  <c r="P2448" i="2" s="1"/>
  <c r="O2448" i="2"/>
  <c r="N2448" i="2"/>
  <c r="R2447" i="2"/>
  <c r="Q2447" i="2" a="1"/>
  <c r="Q2447" i="2" s="1"/>
  <c r="P2447" i="2" a="1"/>
  <c r="P2447" i="2" s="1"/>
  <c r="O2447" i="2"/>
  <c r="N2447" i="2"/>
  <c r="R2446" i="2"/>
  <c r="Q2446" i="2" a="1"/>
  <c r="Q2446" i="2" s="1"/>
  <c r="P2446" i="2" a="1"/>
  <c r="P2446" i="2" s="1"/>
  <c r="O2446" i="2"/>
  <c r="N2446" i="2"/>
  <c r="R2445" i="2"/>
  <c r="Q2445" i="2" a="1"/>
  <c r="Q2445" i="2" s="1"/>
  <c r="P2445" i="2" a="1"/>
  <c r="P2445" i="2" s="1"/>
  <c r="O2445" i="2"/>
  <c r="N2445" i="2"/>
  <c r="R2444" i="2"/>
  <c r="Q2444" i="2" a="1"/>
  <c r="Q2444" i="2" s="1"/>
  <c r="P2444" i="2" a="1"/>
  <c r="P2444" i="2" s="1"/>
  <c r="O2444" i="2"/>
  <c r="N2444" i="2"/>
  <c r="R2443" i="2"/>
  <c r="Q2443" i="2" a="1"/>
  <c r="Q2443" i="2" s="1"/>
  <c r="P2443" i="2" a="1"/>
  <c r="P2443" i="2" s="1"/>
  <c r="O2443" i="2"/>
  <c r="N2443" i="2"/>
  <c r="R2442" i="2"/>
  <c r="Q2442" i="2" a="1"/>
  <c r="Q2442" i="2" s="1"/>
  <c r="P2442" i="2" a="1"/>
  <c r="P2442" i="2" s="1"/>
  <c r="O2442" i="2"/>
  <c r="N2442" i="2"/>
  <c r="R2441" i="2"/>
  <c r="Q2441" i="2" a="1"/>
  <c r="Q2441" i="2" s="1"/>
  <c r="P2441" i="2" a="1"/>
  <c r="P2441" i="2" s="1"/>
  <c r="O2441" i="2"/>
  <c r="N2441" i="2"/>
  <c r="R2440" i="2"/>
  <c r="Q2440" i="2" a="1"/>
  <c r="Q2440" i="2" s="1"/>
  <c r="P2440" i="2" a="1"/>
  <c r="P2440" i="2" s="1"/>
  <c r="O2440" i="2"/>
  <c r="N2440" i="2"/>
  <c r="R2439" i="2"/>
  <c r="Q2439" i="2" a="1"/>
  <c r="Q2439" i="2" s="1"/>
  <c r="P2439" i="2" a="1"/>
  <c r="P2439" i="2" s="1"/>
  <c r="O2439" i="2"/>
  <c r="N2439" i="2"/>
  <c r="R2438" i="2"/>
  <c r="Q2438" i="2" a="1"/>
  <c r="Q2438" i="2" s="1"/>
  <c r="P2438" i="2" a="1"/>
  <c r="P2438" i="2" s="1"/>
  <c r="O2438" i="2"/>
  <c r="N2438" i="2"/>
  <c r="R2437" i="2"/>
  <c r="Q2437" i="2" a="1"/>
  <c r="Q2437" i="2" s="1"/>
  <c r="P2437" i="2" a="1"/>
  <c r="P2437" i="2" s="1"/>
  <c r="O2437" i="2"/>
  <c r="N2437" i="2"/>
  <c r="R2436" i="2"/>
  <c r="Q2436" i="2" a="1"/>
  <c r="Q2436" i="2" s="1"/>
  <c r="P2436" i="2" a="1"/>
  <c r="P2436" i="2" s="1"/>
  <c r="O2436" i="2"/>
  <c r="N2436" i="2"/>
  <c r="R2435" i="2"/>
  <c r="Q2435" i="2" a="1"/>
  <c r="Q2435" i="2" s="1"/>
  <c r="P2435" i="2" a="1"/>
  <c r="P2435" i="2" s="1"/>
  <c r="O2435" i="2"/>
  <c r="N2435" i="2"/>
  <c r="R2434" i="2"/>
  <c r="Q2434" i="2" a="1"/>
  <c r="Q2434" i="2" s="1"/>
  <c r="P2434" i="2" a="1"/>
  <c r="P2434" i="2" s="1"/>
  <c r="O2434" i="2"/>
  <c r="N2434" i="2"/>
  <c r="R2433" i="2"/>
  <c r="Q2433" i="2" a="1"/>
  <c r="Q2433" i="2" s="1"/>
  <c r="P2433" i="2" a="1"/>
  <c r="P2433" i="2" s="1"/>
  <c r="O2433" i="2"/>
  <c r="N2433" i="2"/>
  <c r="R2432" i="2"/>
  <c r="Q2432" i="2" a="1"/>
  <c r="Q2432" i="2" s="1"/>
  <c r="P2432" i="2" a="1"/>
  <c r="P2432" i="2" s="1"/>
  <c r="O2432" i="2"/>
  <c r="N2432" i="2"/>
  <c r="R2431" i="2"/>
  <c r="Q2431" i="2" a="1"/>
  <c r="Q2431" i="2" s="1"/>
  <c r="P2431" i="2" a="1"/>
  <c r="P2431" i="2" s="1"/>
  <c r="O2431" i="2"/>
  <c r="N2431" i="2"/>
  <c r="R2430" i="2"/>
  <c r="Q2430" i="2" a="1"/>
  <c r="Q2430" i="2" s="1"/>
  <c r="P2430" i="2" a="1"/>
  <c r="P2430" i="2" s="1"/>
  <c r="O2430" i="2"/>
  <c r="N2430" i="2"/>
  <c r="R2429" i="2"/>
  <c r="Q2429" i="2" a="1"/>
  <c r="Q2429" i="2" s="1"/>
  <c r="P2429" i="2" a="1"/>
  <c r="P2429" i="2" s="1"/>
  <c r="O2429" i="2"/>
  <c r="N2429" i="2"/>
  <c r="R2428" i="2"/>
  <c r="Q2428" i="2" a="1"/>
  <c r="Q2428" i="2" s="1"/>
  <c r="P2428" i="2" a="1"/>
  <c r="P2428" i="2" s="1"/>
  <c r="O2428" i="2"/>
  <c r="N2428" i="2"/>
  <c r="R2427" i="2"/>
  <c r="Q2427" i="2" a="1"/>
  <c r="Q2427" i="2" s="1"/>
  <c r="P2427" i="2" a="1"/>
  <c r="P2427" i="2" s="1"/>
  <c r="O2427" i="2"/>
  <c r="N2427" i="2"/>
  <c r="R2426" i="2"/>
  <c r="Q2426" i="2" a="1"/>
  <c r="Q2426" i="2" s="1"/>
  <c r="P2426" i="2" a="1"/>
  <c r="P2426" i="2" s="1"/>
  <c r="O2426" i="2"/>
  <c r="N2426" i="2"/>
  <c r="R2425" i="2"/>
  <c r="Q2425" i="2" a="1"/>
  <c r="Q2425" i="2" s="1"/>
  <c r="P2425" i="2" a="1"/>
  <c r="P2425" i="2" s="1"/>
  <c r="O2425" i="2"/>
  <c r="N2425" i="2"/>
  <c r="R2424" i="2"/>
  <c r="Q2424" i="2" a="1"/>
  <c r="Q2424" i="2" s="1"/>
  <c r="P2424" i="2" a="1"/>
  <c r="P2424" i="2" s="1"/>
  <c r="O2424" i="2"/>
  <c r="N2424" i="2"/>
  <c r="R2423" i="2"/>
  <c r="Q2423" i="2" a="1"/>
  <c r="Q2423" i="2" s="1"/>
  <c r="P2423" i="2" a="1"/>
  <c r="P2423" i="2" s="1"/>
  <c r="O2423" i="2"/>
  <c r="N2423" i="2"/>
  <c r="R2422" i="2"/>
  <c r="Q2422" i="2" a="1"/>
  <c r="Q2422" i="2" s="1"/>
  <c r="P2422" i="2" a="1"/>
  <c r="P2422" i="2" s="1"/>
  <c r="O2422" i="2"/>
  <c r="N2422" i="2"/>
  <c r="R2421" i="2"/>
  <c r="Q2421" i="2" a="1"/>
  <c r="Q2421" i="2" s="1"/>
  <c r="P2421" i="2" a="1"/>
  <c r="P2421" i="2" s="1"/>
  <c r="O2421" i="2"/>
  <c r="N2421" i="2"/>
  <c r="R2420" i="2"/>
  <c r="Q2420" i="2" a="1"/>
  <c r="Q2420" i="2" s="1"/>
  <c r="P2420" i="2" a="1"/>
  <c r="P2420" i="2" s="1"/>
  <c r="O2420" i="2"/>
  <c r="N2420" i="2"/>
  <c r="R2419" i="2"/>
  <c r="Q2419" i="2" a="1"/>
  <c r="Q2419" i="2" s="1"/>
  <c r="P2419" i="2" a="1"/>
  <c r="P2419" i="2" s="1"/>
  <c r="O2419" i="2"/>
  <c r="N2419" i="2"/>
  <c r="R2418" i="2"/>
  <c r="Q2418" i="2" a="1"/>
  <c r="Q2418" i="2" s="1"/>
  <c r="P2418" i="2" a="1"/>
  <c r="P2418" i="2" s="1"/>
  <c r="O2418" i="2"/>
  <c r="N2418" i="2"/>
  <c r="R2417" i="2"/>
  <c r="Q2417" i="2" a="1"/>
  <c r="Q2417" i="2" s="1"/>
  <c r="P2417" i="2" a="1"/>
  <c r="P2417" i="2" s="1"/>
  <c r="O2417" i="2"/>
  <c r="N2417" i="2"/>
  <c r="R2416" i="2"/>
  <c r="Q2416" i="2" a="1"/>
  <c r="Q2416" i="2" s="1"/>
  <c r="P2416" i="2" a="1"/>
  <c r="P2416" i="2" s="1"/>
  <c r="O2416" i="2"/>
  <c r="N2416" i="2"/>
  <c r="R2415" i="2"/>
  <c r="Q2415" i="2" a="1"/>
  <c r="Q2415" i="2" s="1"/>
  <c r="P2415" i="2" a="1"/>
  <c r="P2415" i="2" s="1"/>
  <c r="O2415" i="2"/>
  <c r="N2415" i="2"/>
  <c r="R2414" i="2"/>
  <c r="Q2414" i="2" a="1"/>
  <c r="Q2414" i="2" s="1"/>
  <c r="P2414" i="2" a="1"/>
  <c r="P2414" i="2" s="1"/>
  <c r="O2414" i="2"/>
  <c r="N2414" i="2"/>
  <c r="R2413" i="2"/>
  <c r="Q2413" i="2" a="1"/>
  <c r="Q2413" i="2" s="1"/>
  <c r="P2413" i="2" a="1"/>
  <c r="P2413" i="2" s="1"/>
  <c r="O2413" i="2"/>
  <c r="N2413" i="2"/>
  <c r="R2412" i="2"/>
  <c r="Q2412" i="2" a="1"/>
  <c r="Q2412" i="2" s="1"/>
  <c r="P2412" i="2" a="1"/>
  <c r="P2412" i="2" s="1"/>
  <c r="O2412" i="2"/>
  <c r="N2412" i="2"/>
  <c r="R2411" i="2"/>
  <c r="Q2411" i="2" a="1"/>
  <c r="Q2411" i="2" s="1"/>
  <c r="P2411" i="2" a="1"/>
  <c r="P2411" i="2" s="1"/>
  <c r="O2411" i="2"/>
  <c r="N2411" i="2"/>
  <c r="R2410" i="2"/>
  <c r="Q2410" i="2" a="1"/>
  <c r="Q2410" i="2" s="1"/>
  <c r="P2410" i="2" a="1"/>
  <c r="P2410" i="2" s="1"/>
  <c r="O2410" i="2"/>
  <c r="N2410" i="2"/>
  <c r="R2409" i="2"/>
  <c r="Q2409" i="2" a="1"/>
  <c r="Q2409" i="2" s="1"/>
  <c r="P2409" i="2" a="1"/>
  <c r="P2409" i="2" s="1"/>
  <c r="O2409" i="2"/>
  <c r="N2409" i="2"/>
  <c r="R2408" i="2"/>
  <c r="Q2408" i="2" a="1"/>
  <c r="Q2408" i="2" s="1"/>
  <c r="P2408" i="2" a="1"/>
  <c r="P2408" i="2" s="1"/>
  <c r="O2408" i="2"/>
  <c r="N2408" i="2"/>
  <c r="R2407" i="2"/>
  <c r="Q2407" i="2" a="1"/>
  <c r="Q2407" i="2" s="1"/>
  <c r="P2407" i="2" a="1"/>
  <c r="P2407" i="2" s="1"/>
  <c r="O2407" i="2"/>
  <c r="N2407" i="2"/>
  <c r="R2406" i="2"/>
  <c r="Q2406" i="2" a="1"/>
  <c r="Q2406" i="2" s="1"/>
  <c r="P2406" i="2" a="1"/>
  <c r="P2406" i="2" s="1"/>
  <c r="O2406" i="2"/>
  <c r="N2406" i="2"/>
  <c r="R2405" i="2"/>
  <c r="Q2405" i="2" a="1"/>
  <c r="Q2405" i="2" s="1"/>
  <c r="P2405" i="2" a="1"/>
  <c r="P2405" i="2" s="1"/>
  <c r="O2405" i="2"/>
  <c r="N2405" i="2"/>
  <c r="R2404" i="2"/>
  <c r="Q2404" i="2" a="1"/>
  <c r="Q2404" i="2" s="1"/>
  <c r="P2404" i="2" a="1"/>
  <c r="P2404" i="2" s="1"/>
  <c r="O2404" i="2"/>
  <c r="N2404" i="2"/>
  <c r="R2403" i="2"/>
  <c r="Q2403" i="2" a="1"/>
  <c r="Q2403" i="2" s="1"/>
  <c r="P2403" i="2" a="1"/>
  <c r="P2403" i="2" s="1"/>
  <c r="O2403" i="2"/>
  <c r="N2403" i="2"/>
  <c r="R2402" i="2"/>
  <c r="Q2402" i="2" a="1"/>
  <c r="Q2402" i="2" s="1"/>
  <c r="P2402" i="2" a="1"/>
  <c r="P2402" i="2" s="1"/>
  <c r="O2402" i="2"/>
  <c r="N2402" i="2"/>
  <c r="R2401" i="2"/>
  <c r="Q2401" i="2" a="1"/>
  <c r="Q2401" i="2" s="1"/>
  <c r="P2401" i="2" a="1"/>
  <c r="P2401" i="2" s="1"/>
  <c r="O2401" i="2"/>
  <c r="N2401" i="2"/>
  <c r="R2400" i="2"/>
  <c r="Q2400" i="2" a="1"/>
  <c r="Q2400" i="2" s="1"/>
  <c r="P2400" i="2" a="1"/>
  <c r="P2400" i="2" s="1"/>
  <c r="O2400" i="2"/>
  <c r="N2400" i="2"/>
  <c r="R2399" i="2"/>
  <c r="Q2399" i="2" a="1"/>
  <c r="Q2399" i="2" s="1"/>
  <c r="P2399" i="2" a="1"/>
  <c r="P2399" i="2" s="1"/>
  <c r="O2399" i="2"/>
  <c r="N2399" i="2"/>
  <c r="R2398" i="2"/>
  <c r="Q2398" i="2" a="1"/>
  <c r="Q2398" i="2" s="1"/>
  <c r="P2398" i="2" a="1"/>
  <c r="P2398" i="2" s="1"/>
  <c r="O2398" i="2"/>
  <c r="N2398" i="2"/>
  <c r="R2397" i="2"/>
  <c r="Q2397" i="2" a="1"/>
  <c r="Q2397" i="2" s="1"/>
  <c r="P2397" i="2" a="1"/>
  <c r="P2397" i="2" s="1"/>
  <c r="O2397" i="2"/>
  <c r="N2397" i="2"/>
  <c r="R2396" i="2"/>
  <c r="Q2396" i="2" a="1"/>
  <c r="Q2396" i="2" s="1"/>
  <c r="P2396" i="2" a="1"/>
  <c r="P2396" i="2" s="1"/>
  <c r="O2396" i="2"/>
  <c r="N2396" i="2"/>
  <c r="R2395" i="2"/>
  <c r="Q2395" i="2" a="1"/>
  <c r="Q2395" i="2" s="1"/>
  <c r="P2395" i="2" a="1"/>
  <c r="P2395" i="2" s="1"/>
  <c r="O2395" i="2"/>
  <c r="N2395" i="2"/>
  <c r="R2394" i="2"/>
  <c r="Q2394" i="2" a="1"/>
  <c r="Q2394" i="2" s="1"/>
  <c r="P2394" i="2" a="1"/>
  <c r="P2394" i="2" s="1"/>
  <c r="O2394" i="2"/>
  <c r="N2394" i="2"/>
  <c r="R2393" i="2"/>
  <c r="Q2393" i="2" a="1"/>
  <c r="Q2393" i="2" s="1"/>
  <c r="P2393" i="2" a="1"/>
  <c r="P2393" i="2" s="1"/>
  <c r="O2393" i="2"/>
  <c r="N2393" i="2"/>
  <c r="R2392" i="2"/>
  <c r="Q2392" i="2" a="1"/>
  <c r="Q2392" i="2" s="1"/>
  <c r="P2392" i="2" a="1"/>
  <c r="P2392" i="2" s="1"/>
  <c r="O2392" i="2"/>
  <c r="N2392" i="2"/>
  <c r="R2391" i="2"/>
  <c r="Q2391" i="2" a="1"/>
  <c r="Q2391" i="2" s="1"/>
  <c r="P2391" i="2" a="1"/>
  <c r="P2391" i="2" s="1"/>
  <c r="O2391" i="2"/>
  <c r="N2391" i="2"/>
  <c r="R2390" i="2"/>
  <c r="Q2390" i="2" a="1"/>
  <c r="Q2390" i="2" s="1"/>
  <c r="P2390" i="2" a="1"/>
  <c r="P2390" i="2" s="1"/>
  <c r="O2390" i="2"/>
  <c r="N2390" i="2"/>
  <c r="R2389" i="2"/>
  <c r="Q2389" i="2" a="1"/>
  <c r="Q2389" i="2" s="1"/>
  <c r="P2389" i="2" a="1"/>
  <c r="P2389" i="2" s="1"/>
  <c r="O2389" i="2"/>
  <c r="N2389" i="2"/>
  <c r="R2388" i="2"/>
  <c r="Q2388" i="2" a="1"/>
  <c r="Q2388" i="2" s="1"/>
  <c r="P2388" i="2" a="1"/>
  <c r="P2388" i="2" s="1"/>
  <c r="O2388" i="2"/>
  <c r="N2388" i="2"/>
  <c r="R2387" i="2"/>
  <c r="Q2387" i="2" a="1"/>
  <c r="Q2387" i="2" s="1"/>
  <c r="P2387" i="2" a="1"/>
  <c r="P2387" i="2" s="1"/>
  <c r="O2387" i="2"/>
  <c r="N2387" i="2"/>
  <c r="R2386" i="2"/>
  <c r="Q2386" i="2" a="1"/>
  <c r="Q2386" i="2" s="1"/>
  <c r="P2386" i="2" a="1"/>
  <c r="P2386" i="2" s="1"/>
  <c r="O2386" i="2"/>
  <c r="N2386" i="2"/>
  <c r="R2385" i="2"/>
  <c r="Q2385" i="2" a="1"/>
  <c r="Q2385" i="2" s="1"/>
  <c r="P2385" i="2" a="1"/>
  <c r="P2385" i="2" s="1"/>
  <c r="O2385" i="2"/>
  <c r="N2385" i="2"/>
  <c r="R2384" i="2"/>
  <c r="Q2384" i="2" a="1"/>
  <c r="Q2384" i="2" s="1"/>
  <c r="P2384" i="2" a="1"/>
  <c r="P2384" i="2" s="1"/>
  <c r="O2384" i="2"/>
  <c r="N2384" i="2"/>
  <c r="R2383" i="2"/>
  <c r="Q2383" i="2" a="1"/>
  <c r="Q2383" i="2" s="1"/>
  <c r="P2383" i="2" a="1"/>
  <c r="P2383" i="2" s="1"/>
  <c r="O2383" i="2"/>
  <c r="N2383" i="2"/>
  <c r="R2382" i="2"/>
  <c r="Q2382" i="2" a="1"/>
  <c r="Q2382" i="2" s="1"/>
  <c r="P2382" i="2" a="1"/>
  <c r="P2382" i="2" s="1"/>
  <c r="O2382" i="2"/>
  <c r="N2382" i="2"/>
  <c r="R2381" i="2"/>
  <c r="Q2381" i="2" a="1"/>
  <c r="Q2381" i="2" s="1"/>
  <c r="P2381" i="2" a="1"/>
  <c r="P2381" i="2" s="1"/>
  <c r="O2381" i="2"/>
  <c r="N2381" i="2"/>
  <c r="R2380" i="2"/>
  <c r="Q2380" i="2" a="1"/>
  <c r="Q2380" i="2" s="1"/>
  <c r="P2380" i="2" a="1"/>
  <c r="P2380" i="2" s="1"/>
  <c r="O2380" i="2"/>
  <c r="N2380" i="2"/>
  <c r="R2379" i="2"/>
  <c r="Q2379" i="2" a="1"/>
  <c r="Q2379" i="2" s="1"/>
  <c r="P2379" i="2" a="1"/>
  <c r="P2379" i="2" s="1"/>
  <c r="O2379" i="2"/>
  <c r="N2379" i="2"/>
  <c r="R2378" i="2"/>
  <c r="Q2378" i="2" a="1"/>
  <c r="Q2378" i="2" s="1"/>
  <c r="P2378" i="2" a="1"/>
  <c r="P2378" i="2" s="1"/>
  <c r="O2378" i="2"/>
  <c r="N2378" i="2"/>
  <c r="R2377" i="2"/>
  <c r="Q2377" i="2" a="1"/>
  <c r="Q2377" i="2" s="1"/>
  <c r="P2377" i="2" a="1"/>
  <c r="P2377" i="2" s="1"/>
  <c r="O2377" i="2"/>
  <c r="N2377" i="2"/>
  <c r="R2376" i="2"/>
  <c r="Q2376" i="2" a="1"/>
  <c r="Q2376" i="2" s="1"/>
  <c r="P2376" i="2" a="1"/>
  <c r="P2376" i="2" s="1"/>
  <c r="O2376" i="2"/>
  <c r="N2376" i="2"/>
  <c r="R2375" i="2"/>
  <c r="Q2375" i="2" a="1"/>
  <c r="Q2375" i="2" s="1"/>
  <c r="P2375" i="2" a="1"/>
  <c r="P2375" i="2" s="1"/>
  <c r="O2375" i="2"/>
  <c r="N2375" i="2"/>
  <c r="R2374" i="2"/>
  <c r="Q2374" i="2" a="1"/>
  <c r="Q2374" i="2" s="1"/>
  <c r="P2374" i="2" a="1"/>
  <c r="P2374" i="2" s="1"/>
  <c r="O2374" i="2"/>
  <c r="N2374" i="2"/>
  <c r="R2373" i="2"/>
  <c r="Q2373" i="2" a="1"/>
  <c r="Q2373" i="2" s="1"/>
  <c r="P2373" i="2" a="1"/>
  <c r="P2373" i="2" s="1"/>
  <c r="O2373" i="2"/>
  <c r="N2373" i="2"/>
  <c r="R2372" i="2"/>
  <c r="Q2372" i="2" a="1"/>
  <c r="Q2372" i="2" s="1"/>
  <c r="P2372" i="2" a="1"/>
  <c r="P2372" i="2" s="1"/>
  <c r="O2372" i="2"/>
  <c r="N2372" i="2"/>
  <c r="R2371" i="2"/>
  <c r="Q2371" i="2" a="1"/>
  <c r="Q2371" i="2" s="1"/>
  <c r="P2371" i="2" a="1"/>
  <c r="P2371" i="2" s="1"/>
  <c r="O2371" i="2"/>
  <c r="N2371" i="2"/>
  <c r="R2370" i="2"/>
  <c r="Q2370" i="2" a="1"/>
  <c r="Q2370" i="2" s="1"/>
  <c r="P2370" i="2" a="1"/>
  <c r="P2370" i="2" s="1"/>
  <c r="O2370" i="2"/>
  <c r="N2370" i="2"/>
  <c r="R2369" i="2"/>
  <c r="Q2369" i="2" a="1"/>
  <c r="Q2369" i="2" s="1"/>
  <c r="P2369" i="2" a="1"/>
  <c r="P2369" i="2" s="1"/>
  <c r="O2369" i="2"/>
  <c r="N2369" i="2"/>
  <c r="R2368" i="2"/>
  <c r="Q2368" i="2" a="1"/>
  <c r="Q2368" i="2" s="1"/>
  <c r="P2368" i="2" a="1"/>
  <c r="P2368" i="2" s="1"/>
  <c r="O2368" i="2"/>
  <c r="N2368" i="2"/>
  <c r="R2367" i="2"/>
  <c r="Q2367" i="2" a="1"/>
  <c r="Q2367" i="2" s="1"/>
  <c r="P2367" i="2" a="1"/>
  <c r="P2367" i="2" s="1"/>
  <c r="O2367" i="2"/>
  <c r="N2367" i="2"/>
  <c r="R2366" i="2"/>
  <c r="Q2366" i="2" a="1"/>
  <c r="Q2366" i="2" s="1"/>
  <c r="P2366" i="2" a="1"/>
  <c r="P2366" i="2" s="1"/>
  <c r="O2366" i="2"/>
  <c r="N2366" i="2"/>
  <c r="R2365" i="2"/>
  <c r="Q2365" i="2" a="1"/>
  <c r="Q2365" i="2" s="1"/>
  <c r="P2365" i="2" a="1"/>
  <c r="P2365" i="2" s="1"/>
  <c r="O2365" i="2"/>
  <c r="N2365" i="2"/>
  <c r="R2364" i="2"/>
  <c r="Q2364" i="2" a="1"/>
  <c r="Q2364" i="2" s="1"/>
  <c r="P2364" i="2" a="1"/>
  <c r="P2364" i="2" s="1"/>
  <c r="O2364" i="2"/>
  <c r="N2364" i="2"/>
  <c r="R2363" i="2"/>
  <c r="Q2363" i="2" a="1"/>
  <c r="Q2363" i="2" s="1"/>
  <c r="P2363" i="2" a="1"/>
  <c r="P2363" i="2" s="1"/>
  <c r="O2363" i="2"/>
  <c r="N2363" i="2"/>
  <c r="R2362" i="2"/>
  <c r="Q2362" i="2" a="1"/>
  <c r="Q2362" i="2" s="1"/>
  <c r="P2362" i="2" a="1"/>
  <c r="P2362" i="2" s="1"/>
  <c r="O2362" i="2"/>
  <c r="N2362" i="2"/>
  <c r="R2361" i="2"/>
  <c r="Q2361" i="2" a="1"/>
  <c r="Q2361" i="2" s="1"/>
  <c r="P2361" i="2" a="1"/>
  <c r="P2361" i="2" s="1"/>
  <c r="O2361" i="2"/>
  <c r="N2361" i="2"/>
  <c r="R2360" i="2"/>
  <c r="Q2360" i="2" a="1"/>
  <c r="Q2360" i="2" s="1"/>
  <c r="P2360" i="2" a="1"/>
  <c r="P2360" i="2" s="1"/>
  <c r="O2360" i="2"/>
  <c r="N2360" i="2"/>
  <c r="R2359" i="2"/>
  <c r="Q2359" i="2" a="1"/>
  <c r="Q2359" i="2" s="1"/>
  <c r="P2359" i="2" a="1"/>
  <c r="P2359" i="2" s="1"/>
  <c r="O2359" i="2"/>
  <c r="N2359" i="2"/>
  <c r="R2358" i="2"/>
  <c r="Q2358" i="2" a="1"/>
  <c r="Q2358" i="2" s="1"/>
  <c r="P2358" i="2" a="1"/>
  <c r="P2358" i="2" s="1"/>
  <c r="O2358" i="2"/>
  <c r="N2358" i="2"/>
  <c r="R2357" i="2"/>
  <c r="Q2357" i="2" a="1"/>
  <c r="Q2357" i="2" s="1"/>
  <c r="P2357" i="2" a="1"/>
  <c r="P2357" i="2" s="1"/>
  <c r="O2357" i="2"/>
  <c r="N2357" i="2"/>
  <c r="R2356" i="2"/>
  <c r="Q2356" i="2" a="1"/>
  <c r="Q2356" i="2" s="1"/>
  <c r="P2356" i="2" a="1"/>
  <c r="P2356" i="2" s="1"/>
  <c r="O2356" i="2"/>
  <c r="N2356" i="2"/>
  <c r="R2355" i="2"/>
  <c r="Q2355" i="2" a="1"/>
  <c r="Q2355" i="2" s="1"/>
  <c r="P2355" i="2" a="1"/>
  <c r="P2355" i="2" s="1"/>
  <c r="O2355" i="2"/>
  <c r="N2355" i="2"/>
  <c r="R2354" i="2"/>
  <c r="Q2354" i="2" a="1"/>
  <c r="Q2354" i="2" s="1"/>
  <c r="P2354" i="2" a="1"/>
  <c r="P2354" i="2" s="1"/>
  <c r="O2354" i="2"/>
  <c r="N2354" i="2"/>
  <c r="R2353" i="2"/>
  <c r="Q2353" i="2" a="1"/>
  <c r="Q2353" i="2" s="1"/>
  <c r="P2353" i="2" a="1"/>
  <c r="P2353" i="2" s="1"/>
  <c r="O2353" i="2"/>
  <c r="N2353" i="2"/>
  <c r="R2352" i="2"/>
  <c r="Q2352" i="2" a="1"/>
  <c r="Q2352" i="2" s="1"/>
  <c r="P2352" i="2" a="1"/>
  <c r="P2352" i="2" s="1"/>
  <c r="O2352" i="2"/>
  <c r="N2352" i="2"/>
  <c r="R2351" i="2"/>
  <c r="Q2351" i="2" a="1"/>
  <c r="Q2351" i="2" s="1"/>
  <c r="P2351" i="2" a="1"/>
  <c r="P2351" i="2" s="1"/>
  <c r="O2351" i="2"/>
  <c r="N2351" i="2"/>
  <c r="R2350" i="2"/>
  <c r="Q2350" i="2" a="1"/>
  <c r="Q2350" i="2" s="1"/>
  <c r="P2350" i="2" a="1"/>
  <c r="P2350" i="2" s="1"/>
  <c r="O2350" i="2"/>
  <c r="N2350" i="2"/>
  <c r="R2349" i="2"/>
  <c r="Q2349" i="2" a="1"/>
  <c r="Q2349" i="2" s="1"/>
  <c r="P2349" i="2" a="1"/>
  <c r="P2349" i="2" s="1"/>
  <c r="O2349" i="2"/>
  <c r="N2349" i="2"/>
  <c r="R2348" i="2"/>
  <c r="Q2348" i="2" a="1"/>
  <c r="Q2348" i="2" s="1"/>
  <c r="P2348" i="2" a="1"/>
  <c r="P2348" i="2" s="1"/>
  <c r="O2348" i="2"/>
  <c r="N2348" i="2"/>
  <c r="R2347" i="2"/>
  <c r="Q2347" i="2" a="1"/>
  <c r="Q2347" i="2" s="1"/>
  <c r="P2347" i="2" a="1"/>
  <c r="P2347" i="2" s="1"/>
  <c r="O2347" i="2"/>
  <c r="N2347" i="2"/>
  <c r="R2346" i="2"/>
  <c r="Q2346" i="2" a="1"/>
  <c r="Q2346" i="2" s="1"/>
  <c r="P2346" i="2" a="1"/>
  <c r="P2346" i="2" s="1"/>
  <c r="O2346" i="2"/>
  <c r="N2346" i="2"/>
  <c r="R2345" i="2"/>
  <c r="Q2345" i="2" a="1"/>
  <c r="Q2345" i="2" s="1"/>
  <c r="P2345" i="2" a="1"/>
  <c r="P2345" i="2" s="1"/>
  <c r="O2345" i="2"/>
  <c r="N2345" i="2"/>
  <c r="R2344" i="2"/>
  <c r="Q2344" i="2" a="1"/>
  <c r="Q2344" i="2" s="1"/>
  <c r="P2344" i="2" a="1"/>
  <c r="P2344" i="2" s="1"/>
  <c r="O2344" i="2"/>
  <c r="N2344" i="2"/>
  <c r="R2343" i="2"/>
  <c r="Q2343" i="2" a="1"/>
  <c r="Q2343" i="2" s="1"/>
  <c r="P2343" i="2" a="1"/>
  <c r="P2343" i="2" s="1"/>
  <c r="O2343" i="2"/>
  <c r="N2343" i="2"/>
  <c r="R2342" i="2"/>
  <c r="Q2342" i="2" a="1"/>
  <c r="Q2342" i="2" s="1"/>
  <c r="P2342" i="2" a="1"/>
  <c r="P2342" i="2" s="1"/>
  <c r="O2342" i="2"/>
  <c r="N2342" i="2"/>
  <c r="R2341" i="2"/>
  <c r="Q2341" i="2" a="1"/>
  <c r="Q2341" i="2" s="1"/>
  <c r="P2341" i="2" a="1"/>
  <c r="P2341" i="2" s="1"/>
  <c r="O2341" i="2"/>
  <c r="N2341" i="2"/>
  <c r="R2340" i="2"/>
  <c r="Q2340" i="2" a="1"/>
  <c r="Q2340" i="2" s="1"/>
  <c r="P2340" i="2" a="1"/>
  <c r="P2340" i="2" s="1"/>
  <c r="O2340" i="2"/>
  <c r="N2340" i="2"/>
  <c r="R2339" i="2"/>
  <c r="Q2339" i="2" a="1"/>
  <c r="Q2339" i="2" s="1"/>
  <c r="P2339" i="2" a="1"/>
  <c r="P2339" i="2" s="1"/>
  <c r="O2339" i="2"/>
  <c r="N2339" i="2"/>
  <c r="R2338" i="2"/>
  <c r="Q2338" i="2" a="1"/>
  <c r="Q2338" i="2" s="1"/>
  <c r="P2338" i="2" a="1"/>
  <c r="P2338" i="2" s="1"/>
  <c r="O2338" i="2"/>
  <c r="N2338" i="2"/>
  <c r="R2337" i="2"/>
  <c r="Q2337" i="2" a="1"/>
  <c r="Q2337" i="2" s="1"/>
  <c r="P2337" i="2" a="1"/>
  <c r="P2337" i="2" s="1"/>
  <c r="O2337" i="2"/>
  <c r="N2337" i="2"/>
  <c r="R2336" i="2"/>
  <c r="Q2336" i="2" a="1"/>
  <c r="Q2336" i="2" s="1"/>
  <c r="P2336" i="2" a="1"/>
  <c r="P2336" i="2" s="1"/>
  <c r="O2336" i="2"/>
  <c r="N2336" i="2"/>
  <c r="R2335" i="2"/>
  <c r="Q2335" i="2" a="1"/>
  <c r="Q2335" i="2" s="1"/>
  <c r="P2335" i="2" a="1"/>
  <c r="P2335" i="2" s="1"/>
  <c r="O2335" i="2"/>
  <c r="N2335" i="2"/>
  <c r="R2334" i="2"/>
  <c r="Q2334" i="2" a="1"/>
  <c r="Q2334" i="2" s="1"/>
  <c r="P2334" i="2" a="1"/>
  <c r="P2334" i="2" s="1"/>
  <c r="O2334" i="2"/>
  <c r="N2334" i="2"/>
  <c r="R2333" i="2"/>
  <c r="Q2333" i="2" a="1"/>
  <c r="Q2333" i="2" s="1"/>
  <c r="P2333" i="2" a="1"/>
  <c r="P2333" i="2" s="1"/>
  <c r="O2333" i="2"/>
  <c r="N2333" i="2"/>
  <c r="R2332" i="2"/>
  <c r="Q2332" i="2" a="1"/>
  <c r="Q2332" i="2" s="1"/>
  <c r="P2332" i="2" a="1"/>
  <c r="P2332" i="2" s="1"/>
  <c r="O2332" i="2"/>
  <c r="N2332" i="2"/>
  <c r="R2331" i="2"/>
  <c r="Q2331" i="2" a="1"/>
  <c r="Q2331" i="2" s="1"/>
  <c r="P2331" i="2" a="1"/>
  <c r="P2331" i="2" s="1"/>
  <c r="O2331" i="2"/>
  <c r="N2331" i="2"/>
  <c r="R2330" i="2"/>
  <c r="Q2330" i="2" a="1"/>
  <c r="Q2330" i="2" s="1"/>
  <c r="P2330" i="2" a="1"/>
  <c r="P2330" i="2" s="1"/>
  <c r="O2330" i="2"/>
  <c r="N2330" i="2"/>
  <c r="R2329" i="2"/>
  <c r="Q2329" i="2" a="1"/>
  <c r="Q2329" i="2" s="1"/>
  <c r="P2329" i="2" a="1"/>
  <c r="P2329" i="2" s="1"/>
  <c r="O2329" i="2"/>
  <c r="N2329" i="2"/>
  <c r="R2328" i="2"/>
  <c r="Q2328" i="2" a="1"/>
  <c r="Q2328" i="2" s="1"/>
  <c r="P2328" i="2" a="1"/>
  <c r="P2328" i="2" s="1"/>
  <c r="O2328" i="2"/>
  <c r="N2328" i="2"/>
  <c r="R2327" i="2"/>
  <c r="Q2327" i="2" a="1"/>
  <c r="Q2327" i="2" s="1"/>
  <c r="P2327" i="2" a="1"/>
  <c r="P2327" i="2" s="1"/>
  <c r="O2327" i="2"/>
  <c r="N2327" i="2"/>
  <c r="R2326" i="2"/>
  <c r="Q2326" i="2" a="1"/>
  <c r="Q2326" i="2" s="1"/>
  <c r="P2326" i="2" a="1"/>
  <c r="P2326" i="2" s="1"/>
  <c r="O2326" i="2"/>
  <c r="N2326" i="2"/>
  <c r="R2325" i="2"/>
  <c r="Q2325" i="2" a="1"/>
  <c r="Q2325" i="2" s="1"/>
  <c r="P2325" i="2" a="1"/>
  <c r="P2325" i="2" s="1"/>
  <c r="O2325" i="2"/>
  <c r="N2325" i="2"/>
  <c r="R2324" i="2"/>
  <c r="Q2324" i="2" a="1"/>
  <c r="Q2324" i="2" s="1"/>
  <c r="P2324" i="2" a="1"/>
  <c r="P2324" i="2" s="1"/>
  <c r="O2324" i="2"/>
  <c r="N2324" i="2"/>
  <c r="R2323" i="2"/>
  <c r="Q2323" i="2" a="1"/>
  <c r="Q2323" i="2" s="1"/>
  <c r="P2323" i="2" a="1"/>
  <c r="P2323" i="2" s="1"/>
  <c r="O2323" i="2"/>
  <c r="N2323" i="2"/>
  <c r="R2322" i="2"/>
  <c r="Q2322" i="2" a="1"/>
  <c r="Q2322" i="2" s="1"/>
  <c r="P2322" i="2" a="1"/>
  <c r="P2322" i="2" s="1"/>
  <c r="O2322" i="2"/>
  <c r="N2322" i="2"/>
  <c r="R2321" i="2"/>
  <c r="Q2321" i="2" a="1"/>
  <c r="Q2321" i="2" s="1"/>
  <c r="P2321" i="2" a="1"/>
  <c r="P2321" i="2" s="1"/>
  <c r="O2321" i="2"/>
  <c r="N2321" i="2"/>
  <c r="R2320" i="2"/>
  <c r="Q2320" i="2" a="1"/>
  <c r="Q2320" i="2" s="1"/>
  <c r="P2320" i="2" a="1"/>
  <c r="P2320" i="2" s="1"/>
  <c r="O2320" i="2"/>
  <c r="N2320" i="2"/>
  <c r="R2319" i="2"/>
  <c r="Q2319" i="2" a="1"/>
  <c r="Q2319" i="2" s="1"/>
  <c r="P2319" i="2" a="1"/>
  <c r="P2319" i="2" s="1"/>
  <c r="O2319" i="2"/>
  <c r="N2319" i="2"/>
  <c r="R2318" i="2"/>
  <c r="Q2318" i="2" a="1"/>
  <c r="Q2318" i="2" s="1"/>
  <c r="P2318" i="2" a="1"/>
  <c r="P2318" i="2" s="1"/>
  <c r="O2318" i="2"/>
  <c r="N2318" i="2"/>
  <c r="R2317" i="2"/>
  <c r="Q2317" i="2" a="1"/>
  <c r="Q2317" i="2" s="1"/>
  <c r="P2317" i="2" a="1"/>
  <c r="P2317" i="2" s="1"/>
  <c r="O2317" i="2"/>
  <c r="N2317" i="2"/>
  <c r="R2316" i="2"/>
  <c r="Q2316" i="2" a="1"/>
  <c r="Q2316" i="2" s="1"/>
  <c r="P2316" i="2" a="1"/>
  <c r="P2316" i="2" s="1"/>
  <c r="O2316" i="2"/>
  <c r="N2316" i="2"/>
  <c r="R2315" i="2"/>
  <c r="Q2315" i="2" a="1"/>
  <c r="Q2315" i="2" s="1"/>
  <c r="P2315" i="2" a="1"/>
  <c r="P2315" i="2" s="1"/>
  <c r="O2315" i="2"/>
  <c r="N2315" i="2"/>
  <c r="R2314" i="2"/>
  <c r="Q2314" i="2" a="1"/>
  <c r="Q2314" i="2" s="1"/>
  <c r="P2314" i="2" a="1"/>
  <c r="P2314" i="2" s="1"/>
  <c r="O2314" i="2"/>
  <c r="N2314" i="2"/>
  <c r="R2313" i="2"/>
  <c r="Q2313" i="2" a="1"/>
  <c r="Q2313" i="2" s="1"/>
  <c r="P2313" i="2" a="1"/>
  <c r="P2313" i="2" s="1"/>
  <c r="O2313" i="2"/>
  <c r="N2313" i="2"/>
  <c r="R2312" i="2"/>
  <c r="Q2312" i="2" a="1"/>
  <c r="Q2312" i="2" s="1"/>
  <c r="P2312" i="2" a="1"/>
  <c r="P2312" i="2" s="1"/>
  <c r="O2312" i="2"/>
  <c r="N2312" i="2"/>
  <c r="R2311" i="2"/>
  <c r="Q2311" i="2" a="1"/>
  <c r="Q2311" i="2" s="1"/>
  <c r="P2311" i="2" a="1"/>
  <c r="P2311" i="2" s="1"/>
  <c r="O2311" i="2"/>
  <c r="N2311" i="2"/>
  <c r="R2310" i="2"/>
  <c r="Q2310" i="2" a="1"/>
  <c r="Q2310" i="2" s="1"/>
  <c r="P2310" i="2" a="1"/>
  <c r="P2310" i="2" s="1"/>
  <c r="O2310" i="2"/>
  <c r="N2310" i="2"/>
  <c r="R2309" i="2"/>
  <c r="Q2309" i="2" a="1"/>
  <c r="Q2309" i="2" s="1"/>
  <c r="P2309" i="2" a="1"/>
  <c r="P2309" i="2" s="1"/>
  <c r="O2309" i="2"/>
  <c r="N2309" i="2"/>
  <c r="R2308" i="2"/>
  <c r="Q2308" i="2" a="1"/>
  <c r="Q2308" i="2" s="1"/>
  <c r="P2308" i="2" a="1"/>
  <c r="P2308" i="2" s="1"/>
  <c r="O2308" i="2"/>
  <c r="N2308" i="2"/>
  <c r="R2307" i="2"/>
  <c r="Q2307" i="2" a="1"/>
  <c r="Q2307" i="2" s="1"/>
  <c r="P2307" i="2" a="1"/>
  <c r="P2307" i="2" s="1"/>
  <c r="O2307" i="2"/>
  <c r="N2307" i="2"/>
  <c r="R2306" i="2"/>
  <c r="Q2306" i="2" a="1"/>
  <c r="Q2306" i="2" s="1"/>
  <c r="P2306" i="2" a="1"/>
  <c r="P2306" i="2" s="1"/>
  <c r="O2306" i="2"/>
  <c r="N2306" i="2"/>
  <c r="R2305" i="2"/>
  <c r="Q2305" i="2" a="1"/>
  <c r="Q2305" i="2" s="1"/>
  <c r="P2305" i="2" a="1"/>
  <c r="P2305" i="2" s="1"/>
  <c r="O2305" i="2"/>
  <c r="N2305" i="2"/>
  <c r="R2304" i="2"/>
  <c r="Q2304" i="2" a="1"/>
  <c r="Q2304" i="2" s="1"/>
  <c r="P2304" i="2" a="1"/>
  <c r="P2304" i="2" s="1"/>
  <c r="O2304" i="2"/>
  <c r="N2304" i="2"/>
  <c r="R2303" i="2"/>
  <c r="Q2303" i="2" a="1"/>
  <c r="Q2303" i="2" s="1"/>
  <c r="P2303" i="2" a="1"/>
  <c r="P2303" i="2" s="1"/>
  <c r="O2303" i="2"/>
  <c r="N2303" i="2"/>
  <c r="R2302" i="2"/>
  <c r="Q2302" i="2" a="1"/>
  <c r="Q2302" i="2" s="1"/>
  <c r="P2302" i="2" a="1"/>
  <c r="P2302" i="2" s="1"/>
  <c r="O2302" i="2"/>
  <c r="N2302" i="2"/>
  <c r="R2301" i="2"/>
  <c r="Q2301" i="2" a="1"/>
  <c r="Q2301" i="2" s="1"/>
  <c r="P2301" i="2" a="1"/>
  <c r="P2301" i="2" s="1"/>
  <c r="O2301" i="2"/>
  <c r="N2301" i="2"/>
  <c r="R2300" i="2"/>
  <c r="Q2300" i="2" a="1"/>
  <c r="Q2300" i="2" s="1"/>
  <c r="P2300" i="2" a="1"/>
  <c r="P2300" i="2" s="1"/>
  <c r="O2300" i="2"/>
  <c r="N2300" i="2"/>
  <c r="R2299" i="2"/>
  <c r="Q2299" i="2" a="1"/>
  <c r="Q2299" i="2" s="1"/>
  <c r="P2299" i="2" a="1"/>
  <c r="P2299" i="2" s="1"/>
  <c r="O2299" i="2"/>
  <c r="N2299" i="2"/>
  <c r="R2298" i="2"/>
  <c r="Q2298" i="2" a="1"/>
  <c r="Q2298" i="2" s="1"/>
  <c r="P2298" i="2" a="1"/>
  <c r="P2298" i="2" s="1"/>
  <c r="O2298" i="2"/>
  <c r="N2298" i="2"/>
  <c r="R2297" i="2"/>
  <c r="Q2297" i="2" a="1"/>
  <c r="Q2297" i="2" s="1"/>
  <c r="P2297" i="2" a="1"/>
  <c r="P2297" i="2" s="1"/>
  <c r="O2297" i="2"/>
  <c r="N2297" i="2"/>
  <c r="R2296" i="2"/>
  <c r="Q2296" i="2" a="1"/>
  <c r="Q2296" i="2" s="1"/>
  <c r="P2296" i="2" a="1"/>
  <c r="P2296" i="2" s="1"/>
  <c r="O2296" i="2"/>
  <c r="N2296" i="2"/>
  <c r="R2295" i="2"/>
  <c r="Q2295" i="2" a="1"/>
  <c r="Q2295" i="2" s="1"/>
  <c r="P2295" i="2" a="1"/>
  <c r="P2295" i="2" s="1"/>
  <c r="O2295" i="2"/>
  <c r="N2295" i="2"/>
  <c r="R2294" i="2"/>
  <c r="Q2294" i="2" a="1"/>
  <c r="Q2294" i="2" s="1"/>
  <c r="P2294" i="2" a="1"/>
  <c r="P2294" i="2" s="1"/>
  <c r="O2294" i="2"/>
  <c r="N2294" i="2"/>
  <c r="R2293" i="2"/>
  <c r="Q2293" i="2" a="1"/>
  <c r="Q2293" i="2" s="1"/>
  <c r="P2293" i="2" a="1"/>
  <c r="P2293" i="2" s="1"/>
  <c r="O2293" i="2"/>
  <c r="N2293" i="2"/>
  <c r="R2292" i="2"/>
  <c r="Q2292" i="2" a="1"/>
  <c r="Q2292" i="2" s="1"/>
  <c r="P2292" i="2" a="1"/>
  <c r="P2292" i="2" s="1"/>
  <c r="O2292" i="2"/>
  <c r="N2292" i="2"/>
  <c r="R2291" i="2"/>
  <c r="Q2291" i="2" a="1"/>
  <c r="Q2291" i="2" s="1"/>
  <c r="P2291" i="2" a="1"/>
  <c r="P2291" i="2" s="1"/>
  <c r="O2291" i="2"/>
  <c r="N2291" i="2"/>
  <c r="R2290" i="2"/>
  <c r="Q2290" i="2" a="1"/>
  <c r="Q2290" i="2" s="1"/>
  <c r="P2290" i="2" a="1"/>
  <c r="P2290" i="2" s="1"/>
  <c r="O2290" i="2"/>
  <c r="N2290" i="2"/>
  <c r="R2289" i="2"/>
  <c r="Q2289" i="2" a="1"/>
  <c r="Q2289" i="2" s="1"/>
  <c r="P2289" i="2" a="1"/>
  <c r="P2289" i="2" s="1"/>
  <c r="O2289" i="2"/>
  <c r="N2289" i="2"/>
  <c r="R2288" i="2"/>
  <c r="Q2288" i="2" a="1"/>
  <c r="Q2288" i="2" s="1"/>
  <c r="P2288" i="2" a="1"/>
  <c r="P2288" i="2" s="1"/>
  <c r="O2288" i="2"/>
  <c r="N2288" i="2"/>
  <c r="R2287" i="2"/>
  <c r="Q2287" i="2" a="1"/>
  <c r="Q2287" i="2" s="1"/>
  <c r="P2287" i="2" a="1"/>
  <c r="P2287" i="2" s="1"/>
  <c r="O2287" i="2"/>
  <c r="N2287" i="2"/>
  <c r="R2286" i="2"/>
  <c r="Q2286" i="2" a="1"/>
  <c r="Q2286" i="2" s="1"/>
  <c r="P2286" i="2" a="1"/>
  <c r="P2286" i="2" s="1"/>
  <c r="O2286" i="2"/>
  <c r="N2286" i="2"/>
  <c r="R2285" i="2"/>
  <c r="Q2285" i="2" a="1"/>
  <c r="Q2285" i="2" s="1"/>
  <c r="P2285" i="2" a="1"/>
  <c r="P2285" i="2" s="1"/>
  <c r="O2285" i="2"/>
  <c r="N2285" i="2"/>
  <c r="R2284" i="2"/>
  <c r="Q2284" i="2" a="1"/>
  <c r="Q2284" i="2" s="1"/>
  <c r="P2284" i="2" a="1"/>
  <c r="P2284" i="2" s="1"/>
  <c r="O2284" i="2"/>
  <c r="N2284" i="2"/>
  <c r="R2283" i="2"/>
  <c r="Q2283" i="2" a="1"/>
  <c r="Q2283" i="2" s="1"/>
  <c r="P2283" i="2" a="1"/>
  <c r="P2283" i="2" s="1"/>
  <c r="O2283" i="2"/>
  <c r="N2283" i="2"/>
  <c r="R2282" i="2"/>
  <c r="Q2282" i="2" a="1"/>
  <c r="Q2282" i="2" s="1"/>
  <c r="P2282" i="2" a="1"/>
  <c r="P2282" i="2" s="1"/>
  <c r="O2282" i="2"/>
  <c r="N2282" i="2"/>
  <c r="R2281" i="2"/>
  <c r="Q2281" i="2" a="1"/>
  <c r="Q2281" i="2" s="1"/>
  <c r="P2281" i="2" a="1"/>
  <c r="P2281" i="2" s="1"/>
  <c r="O2281" i="2"/>
  <c r="N2281" i="2"/>
  <c r="R2280" i="2"/>
  <c r="Q2280" i="2" a="1"/>
  <c r="Q2280" i="2" s="1"/>
  <c r="P2280" i="2" a="1"/>
  <c r="P2280" i="2" s="1"/>
  <c r="O2280" i="2"/>
  <c r="N2280" i="2"/>
  <c r="R2279" i="2"/>
  <c r="Q2279" i="2" a="1"/>
  <c r="Q2279" i="2" s="1"/>
  <c r="P2279" i="2" a="1"/>
  <c r="P2279" i="2" s="1"/>
  <c r="O2279" i="2"/>
  <c r="N2279" i="2"/>
  <c r="R2278" i="2"/>
  <c r="Q2278" i="2" a="1"/>
  <c r="Q2278" i="2" s="1"/>
  <c r="P2278" i="2" a="1"/>
  <c r="P2278" i="2" s="1"/>
  <c r="O2278" i="2"/>
  <c r="N2278" i="2"/>
  <c r="R2277" i="2"/>
  <c r="Q2277" i="2" a="1"/>
  <c r="Q2277" i="2" s="1"/>
  <c r="P2277" i="2" a="1"/>
  <c r="P2277" i="2" s="1"/>
  <c r="O2277" i="2"/>
  <c r="N2277" i="2"/>
  <c r="R2276" i="2"/>
  <c r="Q2276" i="2" a="1"/>
  <c r="Q2276" i="2" s="1"/>
  <c r="P2276" i="2" a="1"/>
  <c r="P2276" i="2" s="1"/>
  <c r="O2276" i="2"/>
  <c r="N2276" i="2"/>
  <c r="R2275" i="2"/>
  <c r="Q2275" i="2" a="1"/>
  <c r="Q2275" i="2" s="1"/>
  <c r="P2275" i="2" a="1"/>
  <c r="P2275" i="2" s="1"/>
  <c r="O2275" i="2"/>
  <c r="N2275" i="2"/>
  <c r="R2274" i="2"/>
  <c r="Q2274" i="2" a="1"/>
  <c r="Q2274" i="2" s="1"/>
  <c r="P2274" i="2" a="1"/>
  <c r="P2274" i="2" s="1"/>
  <c r="O2274" i="2"/>
  <c r="N2274" i="2"/>
  <c r="R2273" i="2"/>
  <c r="Q2273" i="2" a="1"/>
  <c r="Q2273" i="2" s="1"/>
  <c r="P2273" i="2" a="1"/>
  <c r="P2273" i="2" s="1"/>
  <c r="O2273" i="2"/>
  <c r="N2273" i="2"/>
  <c r="R2272" i="2"/>
  <c r="Q2272" i="2" a="1"/>
  <c r="Q2272" i="2" s="1"/>
  <c r="P2272" i="2" a="1"/>
  <c r="P2272" i="2" s="1"/>
  <c r="O2272" i="2"/>
  <c r="N2272" i="2"/>
  <c r="R2271" i="2"/>
  <c r="Q2271" i="2" a="1"/>
  <c r="Q2271" i="2" s="1"/>
  <c r="P2271" i="2" a="1"/>
  <c r="P2271" i="2" s="1"/>
  <c r="O2271" i="2"/>
  <c r="N2271" i="2"/>
  <c r="R2270" i="2"/>
  <c r="Q2270" i="2" a="1"/>
  <c r="Q2270" i="2" s="1"/>
  <c r="P2270" i="2" a="1"/>
  <c r="P2270" i="2" s="1"/>
  <c r="O2270" i="2"/>
  <c r="N2270" i="2"/>
  <c r="R2269" i="2"/>
  <c r="Q2269" i="2" a="1"/>
  <c r="Q2269" i="2" s="1"/>
  <c r="P2269" i="2" a="1"/>
  <c r="P2269" i="2" s="1"/>
  <c r="O2269" i="2"/>
  <c r="N2269" i="2"/>
  <c r="R2268" i="2"/>
  <c r="Q2268" i="2" a="1"/>
  <c r="Q2268" i="2" s="1"/>
  <c r="P2268" i="2" a="1"/>
  <c r="P2268" i="2" s="1"/>
  <c r="O2268" i="2"/>
  <c r="N2268" i="2"/>
  <c r="R2267" i="2"/>
  <c r="Q2267" i="2" a="1"/>
  <c r="Q2267" i="2" s="1"/>
  <c r="P2267" i="2" a="1"/>
  <c r="P2267" i="2" s="1"/>
  <c r="O2267" i="2"/>
  <c r="N2267" i="2"/>
  <c r="R2266" i="2"/>
  <c r="Q2266" i="2" a="1"/>
  <c r="Q2266" i="2" s="1"/>
  <c r="P2266" i="2" a="1"/>
  <c r="P2266" i="2" s="1"/>
  <c r="O2266" i="2"/>
  <c r="N2266" i="2"/>
  <c r="R2265" i="2"/>
  <c r="Q2265" i="2" a="1"/>
  <c r="Q2265" i="2" s="1"/>
  <c r="P2265" i="2" a="1"/>
  <c r="P2265" i="2" s="1"/>
  <c r="O2265" i="2"/>
  <c r="N2265" i="2"/>
  <c r="R2264" i="2"/>
  <c r="Q2264" i="2" a="1"/>
  <c r="Q2264" i="2" s="1"/>
  <c r="P2264" i="2" a="1"/>
  <c r="P2264" i="2" s="1"/>
  <c r="O2264" i="2"/>
  <c r="N2264" i="2"/>
  <c r="R2263" i="2"/>
  <c r="Q2263" i="2" a="1"/>
  <c r="Q2263" i="2" s="1"/>
  <c r="P2263" i="2" a="1"/>
  <c r="P2263" i="2" s="1"/>
  <c r="O2263" i="2"/>
  <c r="N2263" i="2"/>
  <c r="R2262" i="2"/>
  <c r="Q2262" i="2" a="1"/>
  <c r="Q2262" i="2" s="1"/>
  <c r="P2262" i="2" a="1"/>
  <c r="P2262" i="2" s="1"/>
  <c r="O2262" i="2"/>
  <c r="N2262" i="2"/>
  <c r="R2261" i="2"/>
  <c r="Q2261" i="2" a="1"/>
  <c r="Q2261" i="2" s="1"/>
  <c r="P2261" i="2" a="1"/>
  <c r="P2261" i="2" s="1"/>
  <c r="O2261" i="2"/>
  <c r="N2261" i="2"/>
  <c r="R2260" i="2"/>
  <c r="Q2260" i="2" a="1"/>
  <c r="Q2260" i="2" s="1"/>
  <c r="P2260" i="2" a="1"/>
  <c r="P2260" i="2" s="1"/>
  <c r="O2260" i="2"/>
  <c r="N2260" i="2"/>
  <c r="R2259" i="2"/>
  <c r="Q2259" i="2" a="1"/>
  <c r="Q2259" i="2" s="1"/>
  <c r="P2259" i="2" a="1"/>
  <c r="P2259" i="2" s="1"/>
  <c r="O2259" i="2"/>
  <c r="N2259" i="2"/>
  <c r="R2258" i="2"/>
  <c r="Q2258" i="2" a="1"/>
  <c r="Q2258" i="2" s="1"/>
  <c r="P2258" i="2" a="1"/>
  <c r="P2258" i="2" s="1"/>
  <c r="O2258" i="2"/>
  <c r="N2258" i="2"/>
  <c r="R2257" i="2"/>
  <c r="Q2257" i="2" a="1"/>
  <c r="Q2257" i="2" s="1"/>
  <c r="P2257" i="2" a="1"/>
  <c r="P2257" i="2" s="1"/>
  <c r="O2257" i="2"/>
  <c r="N2257" i="2"/>
  <c r="R2256" i="2"/>
  <c r="Q2256" i="2" a="1"/>
  <c r="Q2256" i="2" s="1"/>
  <c r="P2256" i="2" a="1"/>
  <c r="P2256" i="2" s="1"/>
  <c r="O2256" i="2"/>
  <c r="N2256" i="2"/>
  <c r="R2255" i="2"/>
  <c r="Q2255" i="2" a="1"/>
  <c r="Q2255" i="2" s="1"/>
  <c r="P2255" i="2" a="1"/>
  <c r="P2255" i="2" s="1"/>
  <c r="O2255" i="2"/>
  <c r="N2255" i="2"/>
  <c r="R2254" i="2"/>
  <c r="Q2254" i="2" a="1"/>
  <c r="Q2254" i="2" s="1"/>
  <c r="P2254" i="2" a="1"/>
  <c r="P2254" i="2" s="1"/>
  <c r="O2254" i="2"/>
  <c r="N2254" i="2"/>
  <c r="R2253" i="2"/>
  <c r="Q2253" i="2" a="1"/>
  <c r="Q2253" i="2" s="1"/>
  <c r="P2253" i="2" a="1"/>
  <c r="P2253" i="2" s="1"/>
  <c r="O2253" i="2"/>
  <c r="N2253" i="2"/>
  <c r="R2252" i="2"/>
  <c r="Q2252" i="2" a="1"/>
  <c r="Q2252" i="2" s="1"/>
  <c r="P2252" i="2" a="1"/>
  <c r="P2252" i="2" s="1"/>
  <c r="O2252" i="2"/>
  <c r="N2252" i="2"/>
  <c r="R2251" i="2"/>
  <c r="Q2251" i="2" a="1"/>
  <c r="Q2251" i="2" s="1"/>
  <c r="P2251" i="2" a="1"/>
  <c r="P2251" i="2" s="1"/>
  <c r="O2251" i="2"/>
  <c r="N2251" i="2"/>
  <c r="R2250" i="2"/>
  <c r="Q2250" i="2" a="1"/>
  <c r="Q2250" i="2" s="1"/>
  <c r="P2250" i="2" a="1"/>
  <c r="P2250" i="2" s="1"/>
  <c r="O2250" i="2"/>
  <c r="N2250" i="2"/>
  <c r="R2249" i="2"/>
  <c r="Q2249" i="2" a="1"/>
  <c r="Q2249" i="2" s="1"/>
  <c r="P2249" i="2" a="1"/>
  <c r="P2249" i="2" s="1"/>
  <c r="O2249" i="2"/>
  <c r="N2249" i="2"/>
  <c r="R2248" i="2"/>
  <c r="Q2248" i="2" a="1"/>
  <c r="Q2248" i="2" s="1"/>
  <c r="P2248" i="2" a="1"/>
  <c r="P2248" i="2" s="1"/>
  <c r="O2248" i="2"/>
  <c r="N2248" i="2"/>
  <c r="R2247" i="2"/>
  <c r="Q2247" i="2" a="1"/>
  <c r="Q2247" i="2" s="1"/>
  <c r="P2247" i="2" a="1"/>
  <c r="P2247" i="2" s="1"/>
  <c r="O2247" i="2"/>
  <c r="N2247" i="2"/>
  <c r="R2246" i="2"/>
  <c r="Q2246" i="2" a="1"/>
  <c r="Q2246" i="2" s="1"/>
  <c r="P2246" i="2" a="1"/>
  <c r="P2246" i="2" s="1"/>
  <c r="O2246" i="2"/>
  <c r="N2246" i="2"/>
  <c r="R2245" i="2"/>
  <c r="Q2245" i="2" a="1"/>
  <c r="Q2245" i="2" s="1"/>
  <c r="P2245" i="2" a="1"/>
  <c r="P2245" i="2" s="1"/>
  <c r="O2245" i="2"/>
  <c r="N2245" i="2"/>
  <c r="R2244" i="2"/>
  <c r="Q2244" i="2" a="1"/>
  <c r="Q2244" i="2" s="1"/>
  <c r="P2244" i="2" a="1"/>
  <c r="P2244" i="2" s="1"/>
  <c r="O2244" i="2"/>
  <c r="N2244" i="2"/>
  <c r="R2243" i="2"/>
  <c r="Q2243" i="2" a="1"/>
  <c r="Q2243" i="2" s="1"/>
  <c r="P2243" i="2" a="1"/>
  <c r="P2243" i="2" s="1"/>
  <c r="O2243" i="2"/>
  <c r="N2243" i="2"/>
  <c r="R2242" i="2"/>
  <c r="Q2242" i="2" a="1"/>
  <c r="Q2242" i="2" s="1"/>
  <c r="P2242" i="2" a="1"/>
  <c r="P2242" i="2" s="1"/>
  <c r="O2242" i="2"/>
  <c r="N2242" i="2"/>
  <c r="R2241" i="2"/>
  <c r="Q2241" i="2" a="1"/>
  <c r="Q2241" i="2" s="1"/>
  <c r="P2241" i="2" a="1"/>
  <c r="P2241" i="2" s="1"/>
  <c r="O2241" i="2"/>
  <c r="N2241" i="2"/>
  <c r="R2240" i="2"/>
  <c r="Q2240" i="2" a="1"/>
  <c r="Q2240" i="2" s="1"/>
  <c r="P2240" i="2" a="1"/>
  <c r="P2240" i="2" s="1"/>
  <c r="O2240" i="2"/>
  <c r="N2240" i="2"/>
  <c r="R2239" i="2"/>
  <c r="Q2239" i="2" a="1"/>
  <c r="Q2239" i="2" s="1"/>
  <c r="P2239" i="2" a="1"/>
  <c r="P2239" i="2" s="1"/>
  <c r="O2239" i="2"/>
  <c r="N2239" i="2"/>
  <c r="R2238" i="2"/>
  <c r="Q2238" i="2" a="1"/>
  <c r="Q2238" i="2" s="1"/>
  <c r="P2238" i="2" a="1"/>
  <c r="P2238" i="2" s="1"/>
  <c r="O2238" i="2"/>
  <c r="N2238" i="2"/>
  <c r="R2237" i="2"/>
  <c r="Q2237" i="2" a="1"/>
  <c r="Q2237" i="2" s="1"/>
  <c r="P2237" i="2" a="1"/>
  <c r="P2237" i="2" s="1"/>
  <c r="O2237" i="2"/>
  <c r="N2237" i="2"/>
  <c r="R2236" i="2"/>
  <c r="Q2236" i="2" a="1"/>
  <c r="Q2236" i="2" s="1"/>
  <c r="P2236" i="2" a="1"/>
  <c r="P2236" i="2" s="1"/>
  <c r="O2236" i="2"/>
  <c r="N2236" i="2"/>
  <c r="R2235" i="2"/>
  <c r="Q2235" i="2" a="1"/>
  <c r="Q2235" i="2" s="1"/>
  <c r="P2235" i="2" a="1"/>
  <c r="P2235" i="2" s="1"/>
  <c r="O2235" i="2"/>
  <c r="N2235" i="2"/>
  <c r="R2234" i="2"/>
  <c r="Q2234" i="2" a="1"/>
  <c r="Q2234" i="2" s="1"/>
  <c r="P2234" i="2" a="1"/>
  <c r="P2234" i="2" s="1"/>
  <c r="O2234" i="2"/>
  <c r="N2234" i="2"/>
  <c r="R2233" i="2"/>
  <c r="Q2233" i="2" a="1"/>
  <c r="Q2233" i="2" s="1"/>
  <c r="P2233" i="2" a="1"/>
  <c r="P2233" i="2" s="1"/>
  <c r="O2233" i="2"/>
  <c r="N2233" i="2"/>
  <c r="R2232" i="2"/>
  <c r="Q2232" i="2" a="1"/>
  <c r="Q2232" i="2" s="1"/>
  <c r="P2232" i="2" a="1"/>
  <c r="P2232" i="2" s="1"/>
  <c r="O2232" i="2"/>
  <c r="N2232" i="2"/>
  <c r="R2231" i="2"/>
  <c r="Q2231" i="2" a="1"/>
  <c r="Q2231" i="2" s="1"/>
  <c r="P2231" i="2" a="1"/>
  <c r="P2231" i="2" s="1"/>
  <c r="O2231" i="2"/>
  <c r="N2231" i="2"/>
  <c r="R2230" i="2"/>
  <c r="Q2230" i="2" a="1"/>
  <c r="Q2230" i="2" s="1"/>
  <c r="P2230" i="2" a="1"/>
  <c r="P2230" i="2" s="1"/>
  <c r="O2230" i="2"/>
  <c r="N2230" i="2"/>
  <c r="R2229" i="2"/>
  <c r="Q2229" i="2" a="1"/>
  <c r="Q2229" i="2" s="1"/>
  <c r="P2229" i="2" a="1"/>
  <c r="P2229" i="2" s="1"/>
  <c r="O2229" i="2"/>
  <c r="N2229" i="2"/>
  <c r="R2228" i="2"/>
  <c r="Q2228" i="2" a="1"/>
  <c r="Q2228" i="2" s="1"/>
  <c r="P2228" i="2" a="1"/>
  <c r="P2228" i="2" s="1"/>
  <c r="O2228" i="2"/>
  <c r="N2228" i="2"/>
  <c r="R2227" i="2"/>
  <c r="Q2227" i="2" a="1"/>
  <c r="Q2227" i="2" s="1"/>
  <c r="P2227" i="2" a="1"/>
  <c r="P2227" i="2" s="1"/>
  <c r="O2227" i="2"/>
  <c r="N2227" i="2"/>
  <c r="R2226" i="2"/>
  <c r="Q2226" i="2" a="1"/>
  <c r="Q2226" i="2" s="1"/>
  <c r="P2226" i="2" a="1"/>
  <c r="P2226" i="2" s="1"/>
  <c r="O2226" i="2"/>
  <c r="N2226" i="2"/>
  <c r="R2225" i="2"/>
  <c r="Q2225" i="2" a="1"/>
  <c r="Q2225" i="2" s="1"/>
  <c r="P2225" i="2" a="1"/>
  <c r="P2225" i="2" s="1"/>
  <c r="O2225" i="2"/>
  <c r="N2225" i="2"/>
  <c r="R2224" i="2"/>
  <c r="Q2224" i="2" a="1"/>
  <c r="Q2224" i="2" s="1"/>
  <c r="P2224" i="2" a="1"/>
  <c r="P2224" i="2" s="1"/>
  <c r="O2224" i="2"/>
  <c r="N2224" i="2"/>
  <c r="R2223" i="2"/>
  <c r="Q2223" i="2" a="1"/>
  <c r="Q2223" i="2" s="1"/>
  <c r="P2223" i="2" a="1"/>
  <c r="P2223" i="2" s="1"/>
  <c r="O2223" i="2"/>
  <c r="N2223" i="2"/>
  <c r="R2222" i="2"/>
  <c r="Q2222" i="2" a="1"/>
  <c r="Q2222" i="2" s="1"/>
  <c r="P2222" i="2" a="1"/>
  <c r="P2222" i="2" s="1"/>
  <c r="O2222" i="2"/>
  <c r="N2222" i="2"/>
  <c r="R2221" i="2"/>
  <c r="Q2221" i="2" a="1"/>
  <c r="Q2221" i="2" s="1"/>
  <c r="P2221" i="2" a="1"/>
  <c r="P2221" i="2" s="1"/>
  <c r="O2221" i="2"/>
  <c r="N2221" i="2"/>
  <c r="R2220" i="2"/>
  <c r="Q2220" i="2" a="1"/>
  <c r="Q2220" i="2" s="1"/>
  <c r="P2220" i="2" a="1"/>
  <c r="P2220" i="2" s="1"/>
  <c r="O2220" i="2"/>
  <c r="N2220" i="2"/>
  <c r="R2219" i="2"/>
  <c r="Q2219" i="2" a="1"/>
  <c r="Q2219" i="2" s="1"/>
  <c r="P2219" i="2" a="1"/>
  <c r="P2219" i="2" s="1"/>
  <c r="O2219" i="2"/>
  <c r="N2219" i="2"/>
  <c r="R2218" i="2"/>
  <c r="Q2218" i="2" a="1"/>
  <c r="Q2218" i="2" s="1"/>
  <c r="P2218" i="2" a="1"/>
  <c r="P2218" i="2" s="1"/>
  <c r="O2218" i="2"/>
  <c r="N2218" i="2"/>
  <c r="R2217" i="2"/>
  <c r="Q2217" i="2" a="1"/>
  <c r="Q2217" i="2" s="1"/>
  <c r="P2217" i="2" a="1"/>
  <c r="P2217" i="2" s="1"/>
  <c r="O2217" i="2"/>
  <c r="N2217" i="2"/>
  <c r="R2216" i="2"/>
  <c r="Q2216" i="2" a="1"/>
  <c r="Q2216" i="2" s="1"/>
  <c r="P2216" i="2" a="1"/>
  <c r="P2216" i="2" s="1"/>
  <c r="O2216" i="2"/>
  <c r="N2216" i="2"/>
  <c r="R2215" i="2"/>
  <c r="Q2215" i="2" a="1"/>
  <c r="Q2215" i="2" s="1"/>
  <c r="P2215" i="2" a="1"/>
  <c r="P2215" i="2" s="1"/>
  <c r="O2215" i="2"/>
  <c r="N2215" i="2"/>
  <c r="R2214" i="2"/>
  <c r="Q2214" i="2" a="1"/>
  <c r="Q2214" i="2" s="1"/>
  <c r="P2214" i="2" a="1"/>
  <c r="P2214" i="2" s="1"/>
  <c r="O2214" i="2"/>
  <c r="N2214" i="2"/>
  <c r="R2213" i="2"/>
  <c r="Q2213" i="2" a="1"/>
  <c r="Q2213" i="2" s="1"/>
  <c r="P2213" i="2" a="1"/>
  <c r="P2213" i="2" s="1"/>
  <c r="O2213" i="2"/>
  <c r="N2213" i="2"/>
  <c r="R2212" i="2"/>
  <c r="Q2212" i="2" a="1"/>
  <c r="Q2212" i="2" s="1"/>
  <c r="P2212" i="2" a="1"/>
  <c r="P2212" i="2" s="1"/>
  <c r="O2212" i="2"/>
  <c r="N2212" i="2"/>
  <c r="R2211" i="2"/>
  <c r="Q2211" i="2" a="1"/>
  <c r="Q2211" i="2" s="1"/>
  <c r="P2211" i="2" a="1"/>
  <c r="P2211" i="2" s="1"/>
  <c r="O2211" i="2"/>
  <c r="N2211" i="2"/>
  <c r="R2210" i="2"/>
  <c r="Q2210" i="2" a="1"/>
  <c r="Q2210" i="2" s="1"/>
  <c r="P2210" i="2" a="1"/>
  <c r="P2210" i="2" s="1"/>
  <c r="O2210" i="2"/>
  <c r="N2210" i="2"/>
  <c r="R2209" i="2"/>
  <c r="Q2209" i="2" a="1"/>
  <c r="Q2209" i="2" s="1"/>
  <c r="P2209" i="2" a="1"/>
  <c r="P2209" i="2" s="1"/>
  <c r="O2209" i="2"/>
  <c r="N2209" i="2"/>
  <c r="R2208" i="2"/>
  <c r="Q2208" i="2" a="1"/>
  <c r="Q2208" i="2" s="1"/>
  <c r="P2208" i="2" a="1"/>
  <c r="P2208" i="2" s="1"/>
  <c r="O2208" i="2"/>
  <c r="N2208" i="2"/>
  <c r="R2207" i="2"/>
  <c r="Q2207" i="2" a="1"/>
  <c r="Q2207" i="2" s="1"/>
  <c r="P2207" i="2" a="1"/>
  <c r="P2207" i="2" s="1"/>
  <c r="O2207" i="2"/>
  <c r="N2207" i="2"/>
  <c r="R2206" i="2"/>
  <c r="Q2206" i="2" a="1"/>
  <c r="Q2206" i="2" s="1"/>
  <c r="P2206" i="2" a="1"/>
  <c r="P2206" i="2" s="1"/>
  <c r="O2206" i="2"/>
  <c r="N2206" i="2"/>
  <c r="R2205" i="2"/>
  <c r="Q2205" i="2" a="1"/>
  <c r="Q2205" i="2" s="1"/>
  <c r="P2205" i="2" a="1"/>
  <c r="P2205" i="2" s="1"/>
  <c r="O2205" i="2"/>
  <c r="N2205" i="2"/>
  <c r="R2204" i="2"/>
  <c r="Q2204" i="2" a="1"/>
  <c r="Q2204" i="2" s="1"/>
  <c r="P2204" i="2" a="1"/>
  <c r="P2204" i="2" s="1"/>
  <c r="O2204" i="2"/>
  <c r="N2204" i="2"/>
  <c r="R2203" i="2"/>
  <c r="Q2203" i="2" a="1"/>
  <c r="Q2203" i="2" s="1"/>
  <c r="P2203" i="2" a="1"/>
  <c r="P2203" i="2" s="1"/>
  <c r="O2203" i="2"/>
  <c r="N2203" i="2"/>
  <c r="R2202" i="2"/>
  <c r="Q2202" i="2" a="1"/>
  <c r="Q2202" i="2" s="1"/>
  <c r="P2202" i="2" a="1"/>
  <c r="P2202" i="2" s="1"/>
  <c r="O2202" i="2"/>
  <c r="N2202" i="2"/>
  <c r="R2201" i="2"/>
  <c r="Q2201" i="2" a="1"/>
  <c r="Q2201" i="2" s="1"/>
  <c r="P2201" i="2" a="1"/>
  <c r="P2201" i="2" s="1"/>
  <c r="O2201" i="2"/>
  <c r="N2201" i="2"/>
  <c r="R2200" i="2"/>
  <c r="Q2200" i="2" a="1"/>
  <c r="Q2200" i="2" s="1"/>
  <c r="P2200" i="2" a="1"/>
  <c r="P2200" i="2" s="1"/>
  <c r="O2200" i="2"/>
  <c r="N2200" i="2"/>
  <c r="R2199" i="2"/>
  <c r="Q2199" i="2" a="1"/>
  <c r="Q2199" i="2" s="1"/>
  <c r="P2199" i="2" a="1"/>
  <c r="P2199" i="2" s="1"/>
  <c r="O2199" i="2"/>
  <c r="N2199" i="2"/>
  <c r="R2198" i="2"/>
  <c r="Q2198" i="2" a="1"/>
  <c r="Q2198" i="2" s="1"/>
  <c r="P2198" i="2" a="1"/>
  <c r="P2198" i="2" s="1"/>
  <c r="O2198" i="2"/>
  <c r="N2198" i="2"/>
  <c r="R2197" i="2"/>
  <c r="Q2197" i="2" a="1"/>
  <c r="Q2197" i="2" s="1"/>
  <c r="P2197" i="2" a="1"/>
  <c r="P2197" i="2" s="1"/>
  <c r="O2197" i="2"/>
  <c r="N2197" i="2"/>
  <c r="R2196" i="2"/>
  <c r="Q2196" i="2" a="1"/>
  <c r="Q2196" i="2" s="1"/>
  <c r="P2196" i="2" a="1"/>
  <c r="P2196" i="2" s="1"/>
  <c r="O2196" i="2"/>
  <c r="N2196" i="2"/>
  <c r="R2195" i="2"/>
  <c r="Q2195" i="2" a="1"/>
  <c r="Q2195" i="2" s="1"/>
  <c r="P2195" i="2" a="1"/>
  <c r="P2195" i="2" s="1"/>
  <c r="O2195" i="2"/>
  <c r="N2195" i="2"/>
  <c r="R2194" i="2"/>
  <c r="Q2194" i="2" a="1"/>
  <c r="Q2194" i="2" s="1"/>
  <c r="P2194" i="2" a="1"/>
  <c r="P2194" i="2" s="1"/>
  <c r="O2194" i="2"/>
  <c r="N2194" i="2"/>
  <c r="R2193" i="2"/>
  <c r="Q2193" i="2" a="1"/>
  <c r="Q2193" i="2" s="1"/>
  <c r="P2193" i="2" a="1"/>
  <c r="P2193" i="2" s="1"/>
  <c r="O2193" i="2"/>
  <c r="N2193" i="2"/>
  <c r="R2192" i="2"/>
  <c r="Q2192" i="2" a="1"/>
  <c r="Q2192" i="2" s="1"/>
  <c r="P2192" i="2" a="1"/>
  <c r="P2192" i="2" s="1"/>
  <c r="O2192" i="2"/>
  <c r="N2192" i="2"/>
  <c r="R2191" i="2"/>
  <c r="Q2191" i="2" a="1"/>
  <c r="Q2191" i="2" s="1"/>
  <c r="P2191" i="2" a="1"/>
  <c r="P2191" i="2" s="1"/>
  <c r="O2191" i="2"/>
  <c r="N2191" i="2"/>
  <c r="R2190" i="2"/>
  <c r="Q2190" i="2" a="1"/>
  <c r="Q2190" i="2" s="1"/>
  <c r="P2190" i="2" a="1"/>
  <c r="P2190" i="2" s="1"/>
  <c r="O2190" i="2"/>
  <c r="N2190" i="2"/>
  <c r="R2189" i="2"/>
  <c r="Q2189" i="2" a="1"/>
  <c r="Q2189" i="2" s="1"/>
  <c r="P2189" i="2" a="1"/>
  <c r="P2189" i="2" s="1"/>
  <c r="O2189" i="2"/>
  <c r="N2189" i="2"/>
  <c r="R2188" i="2"/>
  <c r="Q2188" i="2" a="1"/>
  <c r="Q2188" i="2" s="1"/>
  <c r="P2188" i="2" a="1"/>
  <c r="P2188" i="2" s="1"/>
  <c r="O2188" i="2"/>
  <c r="N2188" i="2"/>
  <c r="R2187" i="2"/>
  <c r="Q2187" i="2" a="1"/>
  <c r="Q2187" i="2" s="1"/>
  <c r="P2187" i="2" a="1"/>
  <c r="P2187" i="2" s="1"/>
  <c r="O2187" i="2"/>
  <c r="N2187" i="2"/>
  <c r="R2186" i="2"/>
  <c r="Q2186" i="2" a="1"/>
  <c r="Q2186" i="2" s="1"/>
  <c r="P2186" i="2" a="1"/>
  <c r="P2186" i="2" s="1"/>
  <c r="O2186" i="2"/>
  <c r="N2186" i="2"/>
  <c r="R2185" i="2"/>
  <c r="Q2185" i="2" a="1"/>
  <c r="Q2185" i="2" s="1"/>
  <c r="P2185" i="2" a="1"/>
  <c r="P2185" i="2" s="1"/>
  <c r="O2185" i="2"/>
  <c r="N2185" i="2"/>
  <c r="R2184" i="2"/>
  <c r="Q2184" i="2" a="1"/>
  <c r="Q2184" i="2" s="1"/>
  <c r="P2184" i="2" a="1"/>
  <c r="P2184" i="2" s="1"/>
  <c r="O2184" i="2"/>
  <c r="N2184" i="2"/>
  <c r="R2183" i="2"/>
  <c r="Q2183" i="2" a="1"/>
  <c r="Q2183" i="2" s="1"/>
  <c r="P2183" i="2" a="1"/>
  <c r="P2183" i="2" s="1"/>
  <c r="O2183" i="2"/>
  <c r="N2183" i="2"/>
  <c r="R2182" i="2"/>
  <c r="Q2182" i="2" a="1"/>
  <c r="Q2182" i="2" s="1"/>
  <c r="P2182" i="2" a="1"/>
  <c r="P2182" i="2" s="1"/>
  <c r="O2182" i="2"/>
  <c r="N2182" i="2"/>
  <c r="R2181" i="2"/>
  <c r="Q2181" i="2" a="1"/>
  <c r="Q2181" i="2" s="1"/>
  <c r="P2181" i="2" a="1"/>
  <c r="P2181" i="2" s="1"/>
  <c r="O2181" i="2"/>
  <c r="N2181" i="2"/>
  <c r="R2180" i="2"/>
  <c r="Q2180" i="2" a="1"/>
  <c r="Q2180" i="2" s="1"/>
  <c r="P2180" i="2" a="1"/>
  <c r="P2180" i="2" s="1"/>
  <c r="O2180" i="2"/>
  <c r="N2180" i="2"/>
  <c r="R2179" i="2"/>
  <c r="Q2179" i="2" a="1"/>
  <c r="Q2179" i="2" s="1"/>
  <c r="P2179" i="2" a="1"/>
  <c r="P2179" i="2" s="1"/>
  <c r="O2179" i="2"/>
  <c r="N2179" i="2"/>
  <c r="R2178" i="2"/>
  <c r="Q2178" i="2" a="1"/>
  <c r="Q2178" i="2" s="1"/>
  <c r="P2178" i="2" a="1"/>
  <c r="P2178" i="2" s="1"/>
  <c r="O2178" i="2"/>
  <c r="N2178" i="2"/>
  <c r="R2177" i="2"/>
  <c r="Q2177" i="2" a="1"/>
  <c r="Q2177" i="2" s="1"/>
  <c r="P2177" i="2" a="1"/>
  <c r="P2177" i="2" s="1"/>
  <c r="O2177" i="2"/>
  <c r="N2177" i="2"/>
  <c r="R2176" i="2"/>
  <c r="Q2176" i="2" a="1"/>
  <c r="Q2176" i="2" s="1"/>
  <c r="P2176" i="2" a="1"/>
  <c r="P2176" i="2" s="1"/>
  <c r="O2176" i="2"/>
  <c r="N2176" i="2"/>
  <c r="R2175" i="2"/>
  <c r="Q2175" i="2" a="1"/>
  <c r="Q2175" i="2" s="1"/>
  <c r="P2175" i="2" a="1"/>
  <c r="P2175" i="2" s="1"/>
  <c r="O2175" i="2"/>
  <c r="N2175" i="2"/>
  <c r="R2174" i="2"/>
  <c r="Q2174" i="2" a="1"/>
  <c r="Q2174" i="2" s="1"/>
  <c r="P2174" i="2" a="1"/>
  <c r="P2174" i="2" s="1"/>
  <c r="O2174" i="2"/>
  <c r="N2174" i="2"/>
  <c r="R2173" i="2"/>
  <c r="Q2173" i="2" a="1"/>
  <c r="Q2173" i="2" s="1"/>
  <c r="P2173" i="2" a="1"/>
  <c r="P2173" i="2" s="1"/>
  <c r="O2173" i="2"/>
  <c r="N2173" i="2"/>
  <c r="R2172" i="2"/>
  <c r="Q2172" i="2" a="1"/>
  <c r="Q2172" i="2" s="1"/>
  <c r="P2172" i="2" a="1"/>
  <c r="P2172" i="2" s="1"/>
  <c r="O2172" i="2"/>
  <c r="N2172" i="2"/>
  <c r="R2171" i="2"/>
  <c r="Q2171" i="2" a="1"/>
  <c r="Q2171" i="2" s="1"/>
  <c r="P2171" i="2" a="1"/>
  <c r="P2171" i="2" s="1"/>
  <c r="O2171" i="2"/>
  <c r="N2171" i="2"/>
  <c r="R2170" i="2"/>
  <c r="Q2170" i="2" a="1"/>
  <c r="Q2170" i="2" s="1"/>
  <c r="P2170" i="2" a="1"/>
  <c r="P2170" i="2" s="1"/>
  <c r="O2170" i="2"/>
  <c r="N2170" i="2"/>
  <c r="R2169" i="2"/>
  <c r="Q2169" i="2" a="1"/>
  <c r="Q2169" i="2" s="1"/>
  <c r="P2169" i="2" a="1"/>
  <c r="P2169" i="2" s="1"/>
  <c r="O2169" i="2"/>
  <c r="N2169" i="2"/>
  <c r="R2168" i="2"/>
  <c r="Q2168" i="2" a="1"/>
  <c r="Q2168" i="2" s="1"/>
  <c r="P2168" i="2" a="1"/>
  <c r="P2168" i="2" s="1"/>
  <c r="O2168" i="2"/>
  <c r="N2168" i="2"/>
  <c r="R2167" i="2"/>
  <c r="Q2167" i="2" a="1"/>
  <c r="Q2167" i="2" s="1"/>
  <c r="P2167" i="2" a="1"/>
  <c r="P2167" i="2" s="1"/>
  <c r="O2167" i="2"/>
  <c r="N2167" i="2"/>
  <c r="R2166" i="2"/>
  <c r="Q2166" i="2" a="1"/>
  <c r="Q2166" i="2" s="1"/>
  <c r="P2166" i="2" a="1"/>
  <c r="P2166" i="2" s="1"/>
  <c r="O2166" i="2"/>
  <c r="N2166" i="2"/>
  <c r="R2165" i="2"/>
  <c r="Q2165" i="2" a="1"/>
  <c r="Q2165" i="2" s="1"/>
  <c r="P2165" i="2" a="1"/>
  <c r="P2165" i="2" s="1"/>
  <c r="O2165" i="2"/>
  <c r="N2165" i="2"/>
  <c r="R2164" i="2"/>
  <c r="Q2164" i="2" a="1"/>
  <c r="Q2164" i="2" s="1"/>
  <c r="P2164" i="2" a="1"/>
  <c r="P2164" i="2" s="1"/>
  <c r="O2164" i="2"/>
  <c r="N2164" i="2"/>
  <c r="R2163" i="2"/>
  <c r="Q2163" i="2" a="1"/>
  <c r="Q2163" i="2" s="1"/>
  <c r="P2163" i="2" a="1"/>
  <c r="P2163" i="2" s="1"/>
  <c r="O2163" i="2"/>
  <c r="N2163" i="2"/>
  <c r="R2162" i="2"/>
  <c r="Q2162" i="2" a="1"/>
  <c r="Q2162" i="2" s="1"/>
  <c r="P2162" i="2" a="1"/>
  <c r="P2162" i="2" s="1"/>
  <c r="O2162" i="2"/>
  <c r="N2162" i="2"/>
  <c r="R2161" i="2"/>
  <c r="Q2161" i="2" a="1"/>
  <c r="Q2161" i="2" s="1"/>
  <c r="P2161" i="2" a="1"/>
  <c r="P2161" i="2" s="1"/>
  <c r="O2161" i="2"/>
  <c r="N2161" i="2"/>
  <c r="R2160" i="2"/>
  <c r="Q2160" i="2" a="1"/>
  <c r="Q2160" i="2" s="1"/>
  <c r="P2160" i="2" a="1"/>
  <c r="P2160" i="2" s="1"/>
  <c r="O2160" i="2"/>
  <c r="N2160" i="2"/>
  <c r="R2159" i="2"/>
  <c r="Q2159" i="2" a="1"/>
  <c r="Q2159" i="2" s="1"/>
  <c r="P2159" i="2" a="1"/>
  <c r="P2159" i="2" s="1"/>
  <c r="O2159" i="2"/>
  <c r="N2159" i="2"/>
  <c r="R2158" i="2"/>
  <c r="Q2158" i="2" a="1"/>
  <c r="Q2158" i="2" s="1"/>
  <c r="P2158" i="2" a="1"/>
  <c r="P2158" i="2" s="1"/>
  <c r="O2158" i="2"/>
  <c r="N2158" i="2"/>
  <c r="R2157" i="2"/>
  <c r="Q2157" i="2" a="1"/>
  <c r="Q2157" i="2" s="1"/>
  <c r="P2157" i="2" a="1"/>
  <c r="P2157" i="2" s="1"/>
  <c r="O2157" i="2"/>
  <c r="N2157" i="2"/>
  <c r="R2156" i="2"/>
  <c r="Q2156" i="2" a="1"/>
  <c r="Q2156" i="2" s="1"/>
  <c r="P2156" i="2" a="1"/>
  <c r="P2156" i="2" s="1"/>
  <c r="O2156" i="2"/>
  <c r="N2156" i="2"/>
  <c r="R2155" i="2"/>
  <c r="Q2155" i="2" a="1"/>
  <c r="Q2155" i="2" s="1"/>
  <c r="P2155" i="2" a="1"/>
  <c r="P2155" i="2" s="1"/>
  <c r="O2155" i="2"/>
  <c r="N2155" i="2"/>
  <c r="R2154" i="2"/>
  <c r="Q2154" i="2" a="1"/>
  <c r="Q2154" i="2" s="1"/>
  <c r="P2154" i="2" a="1"/>
  <c r="P2154" i="2" s="1"/>
  <c r="O2154" i="2"/>
  <c r="N2154" i="2"/>
  <c r="R2153" i="2"/>
  <c r="Q2153" i="2" a="1"/>
  <c r="Q2153" i="2" s="1"/>
  <c r="P2153" i="2" a="1"/>
  <c r="P2153" i="2" s="1"/>
  <c r="O2153" i="2"/>
  <c r="N2153" i="2"/>
  <c r="R2152" i="2"/>
  <c r="Q2152" i="2" a="1"/>
  <c r="Q2152" i="2" s="1"/>
  <c r="P2152" i="2" a="1"/>
  <c r="P2152" i="2" s="1"/>
  <c r="O2152" i="2"/>
  <c r="N2152" i="2"/>
  <c r="R2151" i="2"/>
  <c r="Q2151" i="2" a="1"/>
  <c r="Q2151" i="2" s="1"/>
  <c r="P2151" i="2" a="1"/>
  <c r="P2151" i="2" s="1"/>
  <c r="O2151" i="2"/>
  <c r="N2151" i="2"/>
  <c r="R2150" i="2"/>
  <c r="Q2150" i="2" a="1"/>
  <c r="Q2150" i="2" s="1"/>
  <c r="P2150" i="2" a="1"/>
  <c r="P2150" i="2" s="1"/>
  <c r="O2150" i="2"/>
  <c r="N2150" i="2"/>
  <c r="R2149" i="2"/>
  <c r="Q2149" i="2" a="1"/>
  <c r="Q2149" i="2" s="1"/>
  <c r="P2149" i="2" a="1"/>
  <c r="P2149" i="2" s="1"/>
  <c r="O2149" i="2"/>
  <c r="N2149" i="2"/>
  <c r="R2148" i="2"/>
  <c r="Q2148" i="2" a="1"/>
  <c r="Q2148" i="2" s="1"/>
  <c r="P2148" i="2" a="1"/>
  <c r="P2148" i="2" s="1"/>
  <c r="O2148" i="2"/>
  <c r="N2148" i="2"/>
  <c r="R2147" i="2"/>
  <c r="Q2147" i="2" a="1"/>
  <c r="Q2147" i="2" s="1"/>
  <c r="P2147" i="2" a="1"/>
  <c r="P2147" i="2" s="1"/>
  <c r="O2147" i="2"/>
  <c r="N2147" i="2"/>
  <c r="R2146" i="2"/>
  <c r="Q2146" i="2" a="1"/>
  <c r="Q2146" i="2" s="1"/>
  <c r="P2146" i="2" a="1"/>
  <c r="P2146" i="2" s="1"/>
  <c r="O2146" i="2"/>
  <c r="N2146" i="2"/>
  <c r="R2145" i="2"/>
  <c r="Q2145" i="2" a="1"/>
  <c r="Q2145" i="2" s="1"/>
  <c r="P2145" i="2" a="1"/>
  <c r="P2145" i="2" s="1"/>
  <c r="O2145" i="2"/>
  <c r="N2145" i="2"/>
  <c r="R2144" i="2"/>
  <c r="Q2144" i="2" a="1"/>
  <c r="Q2144" i="2" s="1"/>
  <c r="P2144" i="2" a="1"/>
  <c r="P2144" i="2" s="1"/>
  <c r="O2144" i="2"/>
  <c r="N2144" i="2"/>
  <c r="R2143" i="2"/>
  <c r="Q2143" i="2" a="1"/>
  <c r="Q2143" i="2" s="1"/>
  <c r="P2143" i="2" a="1"/>
  <c r="P2143" i="2" s="1"/>
  <c r="O2143" i="2"/>
  <c r="N2143" i="2"/>
  <c r="R2142" i="2"/>
  <c r="Q2142" i="2" a="1"/>
  <c r="Q2142" i="2" s="1"/>
  <c r="P2142" i="2" a="1"/>
  <c r="P2142" i="2" s="1"/>
  <c r="O2142" i="2"/>
  <c r="N2142" i="2"/>
  <c r="R2141" i="2"/>
  <c r="Q2141" i="2" a="1"/>
  <c r="Q2141" i="2" s="1"/>
  <c r="P2141" i="2" a="1"/>
  <c r="P2141" i="2" s="1"/>
  <c r="O2141" i="2"/>
  <c r="N2141" i="2"/>
  <c r="R2140" i="2"/>
  <c r="Q2140" i="2" a="1"/>
  <c r="Q2140" i="2" s="1"/>
  <c r="P2140" i="2" a="1"/>
  <c r="P2140" i="2" s="1"/>
  <c r="O2140" i="2"/>
  <c r="N2140" i="2"/>
  <c r="R2139" i="2"/>
  <c r="Q2139" i="2" a="1"/>
  <c r="Q2139" i="2" s="1"/>
  <c r="P2139" i="2" a="1"/>
  <c r="P2139" i="2" s="1"/>
  <c r="O2139" i="2"/>
  <c r="N2139" i="2"/>
  <c r="R2138" i="2"/>
  <c r="Q2138" i="2" a="1"/>
  <c r="Q2138" i="2" s="1"/>
  <c r="P2138" i="2" a="1"/>
  <c r="P2138" i="2" s="1"/>
  <c r="O2138" i="2"/>
  <c r="N2138" i="2"/>
  <c r="R2137" i="2"/>
  <c r="Q2137" i="2" a="1"/>
  <c r="Q2137" i="2" s="1"/>
  <c r="P2137" i="2" a="1"/>
  <c r="P2137" i="2" s="1"/>
  <c r="O2137" i="2"/>
  <c r="N2137" i="2"/>
  <c r="R2136" i="2"/>
  <c r="Q2136" i="2" a="1"/>
  <c r="Q2136" i="2" s="1"/>
  <c r="P2136" i="2" a="1"/>
  <c r="P2136" i="2" s="1"/>
  <c r="O2136" i="2"/>
  <c r="N2136" i="2"/>
  <c r="R2135" i="2"/>
  <c r="Q2135" i="2" a="1"/>
  <c r="Q2135" i="2" s="1"/>
  <c r="P2135" i="2" a="1"/>
  <c r="P2135" i="2" s="1"/>
  <c r="O2135" i="2"/>
  <c r="N2135" i="2"/>
  <c r="R2134" i="2"/>
  <c r="Q2134" i="2" a="1"/>
  <c r="Q2134" i="2" s="1"/>
  <c r="P2134" i="2" a="1"/>
  <c r="P2134" i="2" s="1"/>
  <c r="O2134" i="2"/>
  <c r="N2134" i="2"/>
  <c r="R2133" i="2"/>
  <c r="Q2133" i="2" a="1"/>
  <c r="Q2133" i="2" s="1"/>
  <c r="P2133" i="2" a="1"/>
  <c r="P2133" i="2" s="1"/>
  <c r="O2133" i="2"/>
  <c r="N2133" i="2"/>
  <c r="R2132" i="2"/>
  <c r="Q2132" i="2" a="1"/>
  <c r="Q2132" i="2" s="1"/>
  <c r="P2132" i="2" a="1"/>
  <c r="P2132" i="2" s="1"/>
  <c r="O2132" i="2"/>
  <c r="N2132" i="2"/>
  <c r="R2131" i="2"/>
  <c r="Q2131" i="2" a="1"/>
  <c r="Q2131" i="2" s="1"/>
  <c r="P2131" i="2" a="1"/>
  <c r="P2131" i="2" s="1"/>
  <c r="O2131" i="2"/>
  <c r="N2131" i="2"/>
  <c r="R2130" i="2"/>
  <c r="Q2130" i="2" a="1"/>
  <c r="Q2130" i="2" s="1"/>
  <c r="P2130" i="2" a="1"/>
  <c r="P2130" i="2" s="1"/>
  <c r="O2130" i="2"/>
  <c r="N2130" i="2"/>
  <c r="R2129" i="2"/>
  <c r="Q2129" i="2" a="1"/>
  <c r="Q2129" i="2" s="1"/>
  <c r="P2129" i="2" a="1"/>
  <c r="P2129" i="2" s="1"/>
  <c r="O2129" i="2"/>
  <c r="N2129" i="2"/>
  <c r="R2128" i="2"/>
  <c r="Q2128" i="2" a="1"/>
  <c r="Q2128" i="2" s="1"/>
  <c r="P2128" i="2" a="1"/>
  <c r="P2128" i="2" s="1"/>
  <c r="O2128" i="2"/>
  <c r="N2128" i="2"/>
  <c r="R2127" i="2"/>
  <c r="Q2127" i="2" a="1"/>
  <c r="Q2127" i="2" s="1"/>
  <c r="P2127" i="2" a="1"/>
  <c r="P2127" i="2" s="1"/>
  <c r="O2127" i="2"/>
  <c r="N2127" i="2"/>
  <c r="R2126" i="2"/>
  <c r="Q2126" i="2" a="1"/>
  <c r="Q2126" i="2" s="1"/>
  <c r="P2126" i="2" a="1"/>
  <c r="P2126" i="2" s="1"/>
  <c r="O2126" i="2"/>
  <c r="N2126" i="2"/>
  <c r="R2125" i="2"/>
  <c r="Q2125" i="2" a="1"/>
  <c r="Q2125" i="2" s="1"/>
  <c r="P2125" i="2" a="1"/>
  <c r="P2125" i="2" s="1"/>
  <c r="O2125" i="2"/>
  <c r="N2125" i="2"/>
  <c r="R2124" i="2"/>
  <c r="Q2124" i="2" a="1"/>
  <c r="Q2124" i="2" s="1"/>
  <c r="P2124" i="2" a="1"/>
  <c r="P2124" i="2" s="1"/>
  <c r="O2124" i="2"/>
  <c r="N2124" i="2"/>
  <c r="R2123" i="2"/>
  <c r="Q2123" i="2" a="1"/>
  <c r="Q2123" i="2" s="1"/>
  <c r="P2123" i="2" a="1"/>
  <c r="P2123" i="2" s="1"/>
  <c r="O2123" i="2"/>
  <c r="N2123" i="2"/>
  <c r="R2122" i="2"/>
  <c r="Q2122" i="2" a="1"/>
  <c r="Q2122" i="2" s="1"/>
  <c r="P2122" i="2" a="1"/>
  <c r="P2122" i="2" s="1"/>
  <c r="O2122" i="2"/>
  <c r="N2122" i="2"/>
  <c r="R2121" i="2"/>
  <c r="Q2121" i="2" a="1"/>
  <c r="Q2121" i="2" s="1"/>
  <c r="P2121" i="2" a="1"/>
  <c r="P2121" i="2" s="1"/>
  <c r="O2121" i="2"/>
  <c r="N2121" i="2"/>
  <c r="R2120" i="2"/>
  <c r="Q2120" i="2" a="1"/>
  <c r="Q2120" i="2" s="1"/>
  <c r="P2120" i="2" a="1"/>
  <c r="P2120" i="2" s="1"/>
  <c r="O2120" i="2"/>
  <c r="N2120" i="2"/>
  <c r="R2119" i="2"/>
  <c r="Q2119" i="2" a="1"/>
  <c r="Q2119" i="2" s="1"/>
  <c r="P2119" i="2" a="1"/>
  <c r="P2119" i="2" s="1"/>
  <c r="O2119" i="2"/>
  <c r="N2119" i="2"/>
  <c r="R2118" i="2"/>
  <c r="Q2118" i="2" a="1"/>
  <c r="Q2118" i="2" s="1"/>
  <c r="P2118" i="2" a="1"/>
  <c r="P2118" i="2" s="1"/>
  <c r="O2118" i="2"/>
  <c r="N2118" i="2"/>
  <c r="R2117" i="2"/>
  <c r="Q2117" i="2" a="1"/>
  <c r="Q2117" i="2" s="1"/>
  <c r="P2117" i="2" a="1"/>
  <c r="P2117" i="2" s="1"/>
  <c r="O2117" i="2"/>
  <c r="N2117" i="2"/>
  <c r="R2116" i="2"/>
  <c r="Q2116" i="2" a="1"/>
  <c r="Q2116" i="2" s="1"/>
  <c r="P2116" i="2" a="1"/>
  <c r="P2116" i="2" s="1"/>
  <c r="O2116" i="2"/>
  <c r="N2116" i="2"/>
  <c r="R2115" i="2"/>
  <c r="Q2115" i="2" a="1"/>
  <c r="Q2115" i="2" s="1"/>
  <c r="P2115" i="2" a="1"/>
  <c r="P2115" i="2" s="1"/>
  <c r="O2115" i="2"/>
  <c r="N2115" i="2"/>
  <c r="R2114" i="2"/>
  <c r="Q2114" i="2" a="1"/>
  <c r="Q2114" i="2" s="1"/>
  <c r="P2114" i="2" a="1"/>
  <c r="P2114" i="2" s="1"/>
  <c r="O2114" i="2"/>
  <c r="N2114" i="2"/>
  <c r="R2113" i="2"/>
  <c r="Q2113" i="2" a="1"/>
  <c r="Q2113" i="2" s="1"/>
  <c r="P2113" i="2" a="1"/>
  <c r="P2113" i="2" s="1"/>
  <c r="O2113" i="2"/>
  <c r="N2113" i="2"/>
  <c r="R2112" i="2"/>
  <c r="Q2112" i="2" a="1"/>
  <c r="Q2112" i="2" s="1"/>
  <c r="P2112" i="2" a="1"/>
  <c r="P2112" i="2" s="1"/>
  <c r="O2112" i="2"/>
  <c r="N2112" i="2"/>
  <c r="R2111" i="2"/>
  <c r="Q2111" i="2" a="1"/>
  <c r="Q2111" i="2" s="1"/>
  <c r="P2111" i="2" a="1"/>
  <c r="P2111" i="2" s="1"/>
  <c r="O2111" i="2"/>
  <c r="N2111" i="2"/>
  <c r="R2110" i="2"/>
  <c r="Q2110" i="2" a="1"/>
  <c r="Q2110" i="2" s="1"/>
  <c r="P2110" i="2" a="1"/>
  <c r="P2110" i="2" s="1"/>
  <c r="O2110" i="2"/>
  <c r="N2110" i="2"/>
  <c r="R2109" i="2"/>
  <c r="Q2109" i="2" a="1"/>
  <c r="Q2109" i="2" s="1"/>
  <c r="P2109" i="2" a="1"/>
  <c r="P2109" i="2" s="1"/>
  <c r="O2109" i="2"/>
  <c r="N2109" i="2"/>
  <c r="R2108" i="2"/>
  <c r="Q2108" i="2" a="1"/>
  <c r="Q2108" i="2" s="1"/>
  <c r="P2108" i="2" a="1"/>
  <c r="P2108" i="2" s="1"/>
  <c r="O2108" i="2"/>
  <c r="N2108" i="2"/>
  <c r="R2107" i="2"/>
  <c r="Q2107" i="2" a="1"/>
  <c r="Q2107" i="2" s="1"/>
  <c r="P2107" i="2" a="1"/>
  <c r="P2107" i="2" s="1"/>
  <c r="O2107" i="2"/>
  <c r="N2107" i="2"/>
  <c r="R2106" i="2"/>
  <c r="Q2106" i="2" a="1"/>
  <c r="Q2106" i="2" s="1"/>
  <c r="P2106" i="2" a="1"/>
  <c r="P2106" i="2" s="1"/>
  <c r="O2106" i="2"/>
  <c r="N2106" i="2"/>
  <c r="R2105" i="2"/>
  <c r="Q2105" i="2" a="1"/>
  <c r="Q2105" i="2" s="1"/>
  <c r="P2105" i="2" a="1"/>
  <c r="P2105" i="2" s="1"/>
  <c r="O2105" i="2"/>
  <c r="N2105" i="2"/>
  <c r="R2104" i="2"/>
  <c r="Q2104" i="2" a="1"/>
  <c r="Q2104" i="2" s="1"/>
  <c r="P2104" i="2" a="1"/>
  <c r="P2104" i="2" s="1"/>
  <c r="O2104" i="2"/>
  <c r="N2104" i="2"/>
  <c r="R2103" i="2"/>
  <c r="Q2103" i="2" a="1"/>
  <c r="Q2103" i="2" s="1"/>
  <c r="P2103" i="2" a="1"/>
  <c r="P2103" i="2" s="1"/>
  <c r="O2103" i="2"/>
  <c r="N2103" i="2"/>
  <c r="R2102" i="2"/>
  <c r="Q2102" i="2" a="1"/>
  <c r="Q2102" i="2" s="1"/>
  <c r="P2102" i="2" a="1"/>
  <c r="P2102" i="2" s="1"/>
  <c r="O2102" i="2"/>
  <c r="N2102" i="2"/>
  <c r="R2101" i="2"/>
  <c r="Q2101" i="2" a="1"/>
  <c r="Q2101" i="2" s="1"/>
  <c r="P2101" i="2" a="1"/>
  <c r="P2101" i="2" s="1"/>
  <c r="O2101" i="2"/>
  <c r="N2101" i="2"/>
  <c r="R2100" i="2"/>
  <c r="Q2100" i="2" a="1"/>
  <c r="Q2100" i="2" s="1"/>
  <c r="P2100" i="2" a="1"/>
  <c r="P2100" i="2" s="1"/>
  <c r="O2100" i="2"/>
  <c r="N2100" i="2"/>
  <c r="R2099" i="2"/>
  <c r="Q2099" i="2" a="1"/>
  <c r="Q2099" i="2" s="1"/>
  <c r="P2099" i="2" a="1"/>
  <c r="P2099" i="2" s="1"/>
  <c r="O2099" i="2"/>
  <c r="N2099" i="2"/>
  <c r="R2098" i="2"/>
  <c r="Q2098" i="2" a="1"/>
  <c r="Q2098" i="2" s="1"/>
  <c r="P2098" i="2" a="1"/>
  <c r="P2098" i="2" s="1"/>
  <c r="O2098" i="2"/>
  <c r="N2098" i="2"/>
  <c r="R2097" i="2"/>
  <c r="Q2097" i="2" a="1"/>
  <c r="Q2097" i="2" s="1"/>
  <c r="P2097" i="2" a="1"/>
  <c r="P2097" i="2" s="1"/>
  <c r="O2097" i="2"/>
  <c r="N2097" i="2"/>
  <c r="R2096" i="2"/>
  <c r="Q2096" i="2" a="1"/>
  <c r="Q2096" i="2" s="1"/>
  <c r="P2096" i="2" a="1"/>
  <c r="P2096" i="2" s="1"/>
  <c r="O2096" i="2"/>
  <c r="N2096" i="2"/>
  <c r="R2095" i="2"/>
  <c r="Q2095" i="2" a="1"/>
  <c r="Q2095" i="2" s="1"/>
  <c r="P2095" i="2" a="1"/>
  <c r="P2095" i="2" s="1"/>
  <c r="O2095" i="2"/>
  <c r="N2095" i="2"/>
  <c r="R2094" i="2"/>
  <c r="Q2094" i="2" a="1"/>
  <c r="Q2094" i="2" s="1"/>
  <c r="P2094" i="2" a="1"/>
  <c r="P2094" i="2" s="1"/>
  <c r="O2094" i="2"/>
  <c r="N2094" i="2"/>
  <c r="R2093" i="2"/>
  <c r="Q2093" i="2" a="1"/>
  <c r="Q2093" i="2" s="1"/>
  <c r="P2093" i="2" a="1"/>
  <c r="P2093" i="2" s="1"/>
  <c r="O2093" i="2"/>
  <c r="N2093" i="2"/>
  <c r="R2092" i="2"/>
  <c r="Q2092" i="2" a="1"/>
  <c r="Q2092" i="2" s="1"/>
  <c r="P2092" i="2" a="1"/>
  <c r="P2092" i="2" s="1"/>
  <c r="O2092" i="2"/>
  <c r="N2092" i="2"/>
  <c r="R2091" i="2"/>
  <c r="Q2091" i="2" a="1"/>
  <c r="Q2091" i="2" s="1"/>
  <c r="P2091" i="2" a="1"/>
  <c r="P2091" i="2" s="1"/>
  <c r="O2091" i="2"/>
  <c r="N2091" i="2"/>
  <c r="R2090" i="2"/>
  <c r="Q2090" i="2" a="1"/>
  <c r="Q2090" i="2" s="1"/>
  <c r="P2090" i="2" a="1"/>
  <c r="P2090" i="2" s="1"/>
  <c r="O2090" i="2"/>
  <c r="N2090" i="2"/>
  <c r="R2089" i="2"/>
  <c r="Q2089" i="2" a="1"/>
  <c r="Q2089" i="2" s="1"/>
  <c r="P2089" i="2" a="1"/>
  <c r="P2089" i="2" s="1"/>
  <c r="O2089" i="2"/>
  <c r="N2089" i="2"/>
  <c r="R2088" i="2"/>
  <c r="Q2088" i="2" a="1"/>
  <c r="Q2088" i="2" s="1"/>
  <c r="P2088" i="2" a="1"/>
  <c r="P2088" i="2" s="1"/>
  <c r="O2088" i="2"/>
  <c r="N2088" i="2"/>
  <c r="R2087" i="2"/>
  <c r="Q2087" i="2" a="1"/>
  <c r="Q2087" i="2" s="1"/>
  <c r="P2087" i="2" a="1"/>
  <c r="P2087" i="2" s="1"/>
  <c r="O2087" i="2"/>
  <c r="N2087" i="2"/>
  <c r="R2086" i="2"/>
  <c r="Q2086" i="2" a="1"/>
  <c r="Q2086" i="2" s="1"/>
  <c r="P2086" i="2" a="1"/>
  <c r="P2086" i="2" s="1"/>
  <c r="O2086" i="2"/>
  <c r="N2086" i="2"/>
  <c r="R2085" i="2"/>
  <c r="Q2085" i="2" a="1"/>
  <c r="Q2085" i="2" s="1"/>
  <c r="P2085" i="2" a="1"/>
  <c r="P2085" i="2" s="1"/>
  <c r="O2085" i="2"/>
  <c r="N2085" i="2"/>
  <c r="R2084" i="2"/>
  <c r="Q2084" i="2" a="1"/>
  <c r="Q2084" i="2" s="1"/>
  <c r="P2084" i="2" a="1"/>
  <c r="P2084" i="2" s="1"/>
  <c r="O2084" i="2"/>
  <c r="N2084" i="2"/>
  <c r="R2083" i="2"/>
  <c r="Q2083" i="2" a="1"/>
  <c r="Q2083" i="2" s="1"/>
  <c r="P2083" i="2" a="1"/>
  <c r="P2083" i="2" s="1"/>
  <c r="O2083" i="2"/>
  <c r="N2083" i="2"/>
  <c r="R2082" i="2"/>
  <c r="Q2082" i="2" a="1"/>
  <c r="Q2082" i="2" s="1"/>
  <c r="P2082" i="2" a="1"/>
  <c r="P2082" i="2" s="1"/>
  <c r="O2082" i="2"/>
  <c r="N2082" i="2"/>
  <c r="R2081" i="2"/>
  <c r="Q2081" i="2" a="1"/>
  <c r="Q2081" i="2" s="1"/>
  <c r="P2081" i="2" a="1"/>
  <c r="P2081" i="2" s="1"/>
  <c r="O2081" i="2"/>
  <c r="N2081" i="2"/>
  <c r="R2080" i="2"/>
  <c r="Q2080" i="2" a="1"/>
  <c r="Q2080" i="2" s="1"/>
  <c r="P2080" i="2" a="1"/>
  <c r="P2080" i="2" s="1"/>
  <c r="O2080" i="2"/>
  <c r="N2080" i="2"/>
  <c r="R2079" i="2"/>
  <c r="Q2079" i="2" a="1"/>
  <c r="Q2079" i="2" s="1"/>
  <c r="P2079" i="2" a="1"/>
  <c r="P2079" i="2" s="1"/>
  <c r="O2079" i="2"/>
  <c r="N2079" i="2"/>
  <c r="R2078" i="2"/>
  <c r="Q2078" i="2" a="1"/>
  <c r="Q2078" i="2" s="1"/>
  <c r="P2078" i="2" a="1"/>
  <c r="P2078" i="2" s="1"/>
  <c r="O2078" i="2"/>
  <c r="N2078" i="2"/>
  <c r="R2077" i="2"/>
  <c r="Q2077" i="2" a="1"/>
  <c r="Q2077" i="2" s="1"/>
  <c r="P2077" i="2" a="1"/>
  <c r="P2077" i="2" s="1"/>
  <c r="O2077" i="2"/>
  <c r="N2077" i="2"/>
  <c r="R2076" i="2"/>
  <c r="Q2076" i="2" a="1"/>
  <c r="Q2076" i="2" s="1"/>
  <c r="P2076" i="2" a="1"/>
  <c r="P2076" i="2" s="1"/>
  <c r="O2076" i="2"/>
  <c r="N2076" i="2"/>
  <c r="R2075" i="2"/>
  <c r="Q2075" i="2" a="1"/>
  <c r="Q2075" i="2" s="1"/>
  <c r="P2075" i="2" a="1"/>
  <c r="P2075" i="2" s="1"/>
  <c r="O2075" i="2"/>
  <c r="N2075" i="2"/>
  <c r="R2074" i="2"/>
  <c r="Q2074" i="2" a="1"/>
  <c r="Q2074" i="2" s="1"/>
  <c r="P2074" i="2" a="1"/>
  <c r="P2074" i="2" s="1"/>
  <c r="O2074" i="2"/>
  <c r="N2074" i="2"/>
  <c r="R2073" i="2"/>
  <c r="Q2073" i="2" a="1"/>
  <c r="Q2073" i="2" s="1"/>
  <c r="P2073" i="2" a="1"/>
  <c r="P2073" i="2" s="1"/>
  <c r="O2073" i="2"/>
  <c r="N2073" i="2"/>
  <c r="R2072" i="2"/>
  <c r="Q2072" i="2" a="1"/>
  <c r="Q2072" i="2" s="1"/>
  <c r="P2072" i="2" a="1"/>
  <c r="P2072" i="2" s="1"/>
  <c r="O2072" i="2"/>
  <c r="N2072" i="2"/>
  <c r="R2071" i="2"/>
  <c r="Q2071" i="2" a="1"/>
  <c r="Q2071" i="2" s="1"/>
  <c r="P2071" i="2" a="1"/>
  <c r="P2071" i="2" s="1"/>
  <c r="O2071" i="2"/>
  <c r="N2071" i="2"/>
  <c r="R2070" i="2"/>
  <c r="Q2070" i="2" a="1"/>
  <c r="Q2070" i="2" s="1"/>
  <c r="P2070" i="2" a="1"/>
  <c r="P2070" i="2" s="1"/>
  <c r="O2070" i="2"/>
  <c r="N2070" i="2"/>
  <c r="R2069" i="2"/>
  <c r="Q2069" i="2" a="1"/>
  <c r="Q2069" i="2" s="1"/>
  <c r="P2069" i="2" a="1"/>
  <c r="P2069" i="2" s="1"/>
  <c r="O2069" i="2"/>
  <c r="N2069" i="2"/>
  <c r="R2068" i="2"/>
  <c r="Q2068" i="2" a="1"/>
  <c r="Q2068" i="2" s="1"/>
  <c r="P2068" i="2" a="1"/>
  <c r="P2068" i="2" s="1"/>
  <c r="O2068" i="2"/>
  <c r="N2068" i="2"/>
  <c r="R2067" i="2"/>
  <c r="Q2067" i="2" a="1"/>
  <c r="Q2067" i="2" s="1"/>
  <c r="P2067" i="2" a="1"/>
  <c r="P2067" i="2" s="1"/>
  <c r="O2067" i="2"/>
  <c r="N2067" i="2"/>
  <c r="R2066" i="2"/>
  <c r="Q2066" i="2" a="1"/>
  <c r="Q2066" i="2" s="1"/>
  <c r="P2066" i="2" a="1"/>
  <c r="P2066" i="2" s="1"/>
  <c r="O2066" i="2"/>
  <c r="N2066" i="2"/>
  <c r="R2065" i="2"/>
  <c r="Q2065" i="2" a="1"/>
  <c r="Q2065" i="2" s="1"/>
  <c r="P2065" i="2" a="1"/>
  <c r="P2065" i="2" s="1"/>
  <c r="O2065" i="2"/>
  <c r="N2065" i="2"/>
  <c r="R2064" i="2"/>
  <c r="Q2064" i="2" a="1"/>
  <c r="Q2064" i="2" s="1"/>
  <c r="P2064" i="2" a="1"/>
  <c r="P2064" i="2" s="1"/>
  <c r="O2064" i="2"/>
  <c r="N2064" i="2"/>
  <c r="R2063" i="2"/>
  <c r="Q2063" i="2" a="1"/>
  <c r="Q2063" i="2" s="1"/>
  <c r="P2063" i="2" a="1"/>
  <c r="P2063" i="2" s="1"/>
  <c r="O2063" i="2"/>
  <c r="N2063" i="2"/>
  <c r="R2062" i="2"/>
  <c r="Q2062" i="2" a="1"/>
  <c r="Q2062" i="2" s="1"/>
  <c r="P2062" i="2" a="1"/>
  <c r="P2062" i="2" s="1"/>
  <c r="O2062" i="2"/>
  <c r="N2062" i="2"/>
  <c r="R2061" i="2"/>
  <c r="Q2061" i="2" a="1"/>
  <c r="Q2061" i="2" s="1"/>
  <c r="P2061" i="2" a="1"/>
  <c r="P2061" i="2" s="1"/>
  <c r="O2061" i="2"/>
  <c r="N2061" i="2"/>
  <c r="R2060" i="2"/>
  <c r="Q2060" i="2" a="1"/>
  <c r="Q2060" i="2" s="1"/>
  <c r="P2060" i="2" a="1"/>
  <c r="P2060" i="2" s="1"/>
  <c r="O2060" i="2"/>
  <c r="N2060" i="2"/>
  <c r="R2059" i="2"/>
  <c r="Q2059" i="2" a="1"/>
  <c r="Q2059" i="2" s="1"/>
  <c r="P2059" i="2" a="1"/>
  <c r="P2059" i="2" s="1"/>
  <c r="O2059" i="2"/>
  <c r="N2059" i="2"/>
  <c r="R2058" i="2"/>
  <c r="Q2058" i="2" a="1"/>
  <c r="Q2058" i="2" s="1"/>
  <c r="P2058" i="2" a="1"/>
  <c r="P2058" i="2" s="1"/>
  <c r="O2058" i="2"/>
  <c r="N2058" i="2"/>
  <c r="R2057" i="2"/>
  <c r="Q2057" i="2" a="1"/>
  <c r="Q2057" i="2" s="1"/>
  <c r="P2057" i="2" a="1"/>
  <c r="P2057" i="2" s="1"/>
  <c r="O2057" i="2"/>
  <c r="N2057" i="2"/>
  <c r="R2056" i="2"/>
  <c r="Q2056" i="2" a="1"/>
  <c r="Q2056" i="2" s="1"/>
  <c r="P2056" i="2" a="1"/>
  <c r="P2056" i="2" s="1"/>
  <c r="O2056" i="2"/>
  <c r="N2056" i="2"/>
  <c r="R2055" i="2"/>
  <c r="Q2055" i="2" a="1"/>
  <c r="Q2055" i="2" s="1"/>
  <c r="P2055" i="2" a="1"/>
  <c r="P2055" i="2" s="1"/>
  <c r="O2055" i="2"/>
  <c r="N2055" i="2"/>
  <c r="R2054" i="2"/>
  <c r="Q2054" i="2" a="1"/>
  <c r="Q2054" i="2" s="1"/>
  <c r="P2054" i="2" a="1"/>
  <c r="P2054" i="2" s="1"/>
  <c r="O2054" i="2"/>
  <c r="N2054" i="2"/>
  <c r="R2053" i="2"/>
  <c r="Q2053" i="2" a="1"/>
  <c r="Q2053" i="2" s="1"/>
  <c r="P2053" i="2" a="1"/>
  <c r="P2053" i="2" s="1"/>
  <c r="O2053" i="2"/>
  <c r="N2053" i="2"/>
  <c r="R2052" i="2"/>
  <c r="Q2052" i="2" a="1"/>
  <c r="Q2052" i="2" s="1"/>
  <c r="P2052" i="2" a="1"/>
  <c r="P2052" i="2" s="1"/>
  <c r="O2052" i="2"/>
  <c r="N2052" i="2"/>
  <c r="R2051" i="2"/>
  <c r="Q2051" i="2" a="1"/>
  <c r="Q2051" i="2" s="1"/>
  <c r="P2051" i="2" a="1"/>
  <c r="P2051" i="2" s="1"/>
  <c r="O2051" i="2"/>
  <c r="N2051" i="2"/>
  <c r="R2050" i="2"/>
  <c r="Q2050" i="2" a="1"/>
  <c r="Q2050" i="2" s="1"/>
  <c r="P2050" i="2" a="1"/>
  <c r="P2050" i="2" s="1"/>
  <c r="O2050" i="2"/>
  <c r="N2050" i="2"/>
  <c r="R2049" i="2"/>
  <c r="Q2049" i="2" a="1"/>
  <c r="Q2049" i="2" s="1"/>
  <c r="P2049" i="2" a="1"/>
  <c r="P2049" i="2" s="1"/>
  <c r="O2049" i="2"/>
  <c r="N2049" i="2"/>
  <c r="R2048" i="2"/>
  <c r="Q2048" i="2" a="1"/>
  <c r="Q2048" i="2" s="1"/>
  <c r="P2048" i="2" a="1"/>
  <c r="P2048" i="2" s="1"/>
  <c r="O2048" i="2"/>
  <c r="N2048" i="2"/>
  <c r="R2047" i="2"/>
  <c r="Q2047" i="2" a="1"/>
  <c r="Q2047" i="2" s="1"/>
  <c r="P2047" i="2" a="1"/>
  <c r="P2047" i="2" s="1"/>
  <c r="O2047" i="2"/>
  <c r="N2047" i="2"/>
  <c r="R2046" i="2"/>
  <c r="Q2046" i="2" a="1"/>
  <c r="Q2046" i="2" s="1"/>
  <c r="P2046" i="2" a="1"/>
  <c r="P2046" i="2" s="1"/>
  <c r="O2046" i="2"/>
  <c r="N2046" i="2"/>
  <c r="R2045" i="2"/>
  <c r="Q2045" i="2" a="1"/>
  <c r="Q2045" i="2" s="1"/>
  <c r="P2045" i="2" a="1"/>
  <c r="P2045" i="2" s="1"/>
  <c r="O2045" i="2"/>
  <c r="N2045" i="2"/>
  <c r="R2044" i="2"/>
  <c r="Q2044" i="2" a="1"/>
  <c r="Q2044" i="2" s="1"/>
  <c r="P2044" i="2" a="1"/>
  <c r="P2044" i="2" s="1"/>
  <c r="O2044" i="2"/>
  <c r="N2044" i="2"/>
  <c r="R2043" i="2"/>
  <c r="Q2043" i="2" a="1"/>
  <c r="Q2043" i="2" s="1"/>
  <c r="P2043" i="2" a="1"/>
  <c r="P2043" i="2" s="1"/>
  <c r="O2043" i="2"/>
  <c r="N2043" i="2"/>
  <c r="R2042" i="2"/>
  <c r="Q2042" i="2" a="1"/>
  <c r="Q2042" i="2" s="1"/>
  <c r="P2042" i="2" a="1"/>
  <c r="P2042" i="2" s="1"/>
  <c r="O2042" i="2"/>
  <c r="N2042" i="2"/>
  <c r="R2041" i="2"/>
  <c r="Q2041" i="2" a="1"/>
  <c r="Q2041" i="2" s="1"/>
  <c r="P2041" i="2" a="1"/>
  <c r="P2041" i="2" s="1"/>
  <c r="O2041" i="2"/>
  <c r="N2041" i="2"/>
  <c r="R2040" i="2"/>
  <c r="Q2040" i="2" a="1"/>
  <c r="Q2040" i="2" s="1"/>
  <c r="P2040" i="2" a="1"/>
  <c r="P2040" i="2" s="1"/>
  <c r="O2040" i="2"/>
  <c r="N2040" i="2"/>
  <c r="R2039" i="2"/>
  <c r="Q2039" i="2" a="1"/>
  <c r="Q2039" i="2" s="1"/>
  <c r="P2039" i="2" a="1"/>
  <c r="P2039" i="2" s="1"/>
  <c r="O2039" i="2"/>
  <c r="N2039" i="2"/>
  <c r="R2038" i="2"/>
  <c r="Q2038" i="2" a="1"/>
  <c r="Q2038" i="2" s="1"/>
  <c r="P2038" i="2" a="1"/>
  <c r="P2038" i="2" s="1"/>
  <c r="O2038" i="2"/>
  <c r="N2038" i="2"/>
  <c r="R2037" i="2"/>
  <c r="Q2037" i="2" a="1"/>
  <c r="Q2037" i="2" s="1"/>
  <c r="P2037" i="2" a="1"/>
  <c r="P2037" i="2" s="1"/>
  <c r="O2037" i="2"/>
  <c r="N2037" i="2"/>
  <c r="R2036" i="2"/>
  <c r="Q2036" i="2" a="1"/>
  <c r="Q2036" i="2" s="1"/>
  <c r="P2036" i="2" a="1"/>
  <c r="P2036" i="2" s="1"/>
  <c r="O2036" i="2"/>
  <c r="N2036" i="2"/>
  <c r="R2035" i="2"/>
  <c r="Q2035" i="2" a="1"/>
  <c r="Q2035" i="2" s="1"/>
  <c r="P2035" i="2" a="1"/>
  <c r="P2035" i="2" s="1"/>
  <c r="O2035" i="2"/>
  <c r="N2035" i="2"/>
  <c r="R2034" i="2"/>
  <c r="Q2034" i="2" a="1"/>
  <c r="Q2034" i="2" s="1"/>
  <c r="P2034" i="2" a="1"/>
  <c r="P2034" i="2" s="1"/>
  <c r="O2034" i="2"/>
  <c r="N2034" i="2"/>
  <c r="R2033" i="2"/>
  <c r="Q2033" i="2" a="1"/>
  <c r="Q2033" i="2" s="1"/>
  <c r="P2033" i="2" a="1"/>
  <c r="P2033" i="2" s="1"/>
  <c r="O2033" i="2"/>
  <c r="N2033" i="2"/>
  <c r="R2032" i="2"/>
  <c r="Q2032" i="2" a="1"/>
  <c r="Q2032" i="2" s="1"/>
  <c r="P2032" i="2" a="1"/>
  <c r="P2032" i="2" s="1"/>
  <c r="O2032" i="2"/>
  <c r="N2032" i="2"/>
  <c r="R2031" i="2"/>
  <c r="Q2031" i="2" a="1"/>
  <c r="Q2031" i="2" s="1"/>
  <c r="P2031" i="2" a="1"/>
  <c r="P2031" i="2" s="1"/>
  <c r="O2031" i="2"/>
  <c r="N2031" i="2"/>
  <c r="R2030" i="2"/>
  <c r="Q2030" i="2" a="1"/>
  <c r="Q2030" i="2" s="1"/>
  <c r="P2030" i="2" a="1"/>
  <c r="P2030" i="2" s="1"/>
  <c r="O2030" i="2"/>
  <c r="N2030" i="2"/>
  <c r="R2029" i="2"/>
  <c r="Q2029" i="2" a="1"/>
  <c r="Q2029" i="2" s="1"/>
  <c r="P2029" i="2" a="1"/>
  <c r="P2029" i="2" s="1"/>
  <c r="O2029" i="2"/>
  <c r="N2029" i="2"/>
  <c r="R2028" i="2"/>
  <c r="Q2028" i="2" a="1"/>
  <c r="Q2028" i="2" s="1"/>
  <c r="P2028" i="2" a="1"/>
  <c r="P2028" i="2" s="1"/>
  <c r="O2028" i="2"/>
  <c r="N2028" i="2"/>
  <c r="R2027" i="2"/>
  <c r="Q2027" i="2" a="1"/>
  <c r="Q2027" i="2" s="1"/>
  <c r="P2027" i="2" a="1"/>
  <c r="P2027" i="2" s="1"/>
  <c r="O2027" i="2"/>
  <c r="N2027" i="2"/>
  <c r="R2026" i="2"/>
  <c r="Q2026" i="2" a="1"/>
  <c r="Q2026" i="2" s="1"/>
  <c r="P2026" i="2" a="1"/>
  <c r="P2026" i="2" s="1"/>
  <c r="O2026" i="2"/>
  <c r="N2026" i="2"/>
  <c r="R2025" i="2"/>
  <c r="Q2025" i="2" a="1"/>
  <c r="Q2025" i="2" s="1"/>
  <c r="P2025" i="2" a="1"/>
  <c r="P2025" i="2" s="1"/>
  <c r="O2025" i="2"/>
  <c r="N2025" i="2"/>
  <c r="R2024" i="2"/>
  <c r="Q2024" i="2" a="1"/>
  <c r="Q2024" i="2" s="1"/>
  <c r="P2024" i="2" a="1"/>
  <c r="P2024" i="2" s="1"/>
  <c r="O2024" i="2"/>
  <c r="N2024" i="2"/>
  <c r="R2023" i="2"/>
  <c r="Q2023" i="2" a="1"/>
  <c r="Q2023" i="2" s="1"/>
  <c r="P2023" i="2" a="1"/>
  <c r="P2023" i="2" s="1"/>
  <c r="O2023" i="2"/>
  <c r="N2023" i="2"/>
  <c r="R2022" i="2"/>
  <c r="Q2022" i="2" a="1"/>
  <c r="Q2022" i="2" s="1"/>
  <c r="P2022" i="2" a="1"/>
  <c r="P2022" i="2" s="1"/>
  <c r="O2022" i="2"/>
  <c r="N2022" i="2"/>
  <c r="R2021" i="2"/>
  <c r="Q2021" i="2" a="1"/>
  <c r="Q2021" i="2" s="1"/>
  <c r="P2021" i="2" a="1"/>
  <c r="P2021" i="2" s="1"/>
  <c r="O2021" i="2"/>
  <c r="N2021" i="2"/>
  <c r="R2020" i="2"/>
  <c r="Q2020" i="2" a="1"/>
  <c r="Q2020" i="2" s="1"/>
  <c r="P2020" i="2" a="1"/>
  <c r="P2020" i="2" s="1"/>
  <c r="O2020" i="2"/>
  <c r="N2020" i="2"/>
  <c r="R2019" i="2"/>
  <c r="Q2019" i="2" a="1"/>
  <c r="Q2019" i="2" s="1"/>
  <c r="P2019" i="2" a="1"/>
  <c r="P2019" i="2" s="1"/>
  <c r="O2019" i="2"/>
  <c r="N2019" i="2"/>
  <c r="R2018" i="2"/>
  <c r="Q2018" i="2" a="1"/>
  <c r="Q2018" i="2" s="1"/>
  <c r="P2018" i="2" a="1"/>
  <c r="P2018" i="2" s="1"/>
  <c r="O2018" i="2"/>
  <c r="N2018" i="2"/>
  <c r="R2017" i="2"/>
  <c r="Q2017" i="2" a="1"/>
  <c r="Q2017" i="2" s="1"/>
  <c r="P2017" i="2" a="1"/>
  <c r="P2017" i="2" s="1"/>
  <c r="O2017" i="2"/>
  <c r="N2017" i="2"/>
  <c r="R2016" i="2"/>
  <c r="Q2016" i="2" a="1"/>
  <c r="Q2016" i="2" s="1"/>
  <c r="P2016" i="2" a="1"/>
  <c r="P2016" i="2" s="1"/>
  <c r="O2016" i="2"/>
  <c r="N2016" i="2"/>
  <c r="R2015" i="2"/>
  <c r="Q2015" i="2" a="1"/>
  <c r="Q2015" i="2" s="1"/>
  <c r="P2015" i="2" a="1"/>
  <c r="P2015" i="2" s="1"/>
  <c r="O2015" i="2"/>
  <c r="N2015" i="2"/>
  <c r="R2014" i="2"/>
  <c r="Q2014" i="2" a="1"/>
  <c r="Q2014" i="2" s="1"/>
  <c r="P2014" i="2" a="1"/>
  <c r="P2014" i="2" s="1"/>
  <c r="O2014" i="2"/>
  <c r="N2014" i="2"/>
  <c r="R2013" i="2"/>
  <c r="Q2013" i="2" a="1"/>
  <c r="Q2013" i="2" s="1"/>
  <c r="P2013" i="2" a="1"/>
  <c r="P2013" i="2" s="1"/>
  <c r="O2013" i="2"/>
  <c r="N2013" i="2"/>
  <c r="R2012" i="2"/>
  <c r="Q2012" i="2" a="1"/>
  <c r="Q2012" i="2" s="1"/>
  <c r="P2012" i="2" a="1"/>
  <c r="P2012" i="2" s="1"/>
  <c r="O2012" i="2"/>
  <c r="N2012" i="2"/>
  <c r="R2011" i="2"/>
  <c r="Q2011" i="2" a="1"/>
  <c r="Q2011" i="2" s="1"/>
  <c r="P2011" i="2" a="1"/>
  <c r="P2011" i="2" s="1"/>
  <c r="O2011" i="2"/>
  <c r="N2011" i="2"/>
  <c r="R2010" i="2"/>
  <c r="Q2010" i="2" a="1"/>
  <c r="Q2010" i="2" s="1"/>
  <c r="P2010" i="2" a="1"/>
  <c r="P2010" i="2" s="1"/>
  <c r="O2010" i="2"/>
  <c r="N2010" i="2"/>
  <c r="R2009" i="2"/>
  <c r="Q2009" i="2" a="1"/>
  <c r="Q2009" i="2" s="1"/>
  <c r="P2009" i="2" a="1"/>
  <c r="P2009" i="2" s="1"/>
  <c r="O2009" i="2"/>
  <c r="N2009" i="2"/>
  <c r="R2008" i="2"/>
  <c r="Q2008" i="2" a="1"/>
  <c r="Q2008" i="2" s="1"/>
  <c r="P2008" i="2" a="1"/>
  <c r="P2008" i="2" s="1"/>
  <c r="O2008" i="2"/>
  <c r="N2008" i="2"/>
  <c r="R2007" i="2"/>
  <c r="Q2007" i="2" a="1"/>
  <c r="Q2007" i="2" s="1"/>
  <c r="P2007" i="2" a="1"/>
  <c r="P2007" i="2" s="1"/>
  <c r="O2007" i="2"/>
  <c r="N2007" i="2"/>
  <c r="R2006" i="2"/>
  <c r="Q2006" i="2" a="1"/>
  <c r="Q2006" i="2" s="1"/>
  <c r="P2006" i="2" a="1"/>
  <c r="P2006" i="2" s="1"/>
  <c r="O2006" i="2"/>
  <c r="N2006" i="2"/>
  <c r="R2005" i="2"/>
  <c r="Q2005" i="2" a="1"/>
  <c r="Q2005" i="2" s="1"/>
  <c r="P2005" i="2" a="1"/>
  <c r="P2005" i="2" s="1"/>
  <c r="O2005" i="2"/>
  <c r="N2005" i="2"/>
  <c r="R2004" i="2"/>
  <c r="Q2004" i="2" a="1"/>
  <c r="Q2004" i="2" s="1"/>
  <c r="P2004" i="2" a="1"/>
  <c r="P2004" i="2" s="1"/>
  <c r="O2004" i="2"/>
  <c r="N2004" i="2"/>
  <c r="R2003" i="2"/>
  <c r="Q2003" i="2" a="1"/>
  <c r="Q2003" i="2" s="1"/>
  <c r="P2003" i="2" a="1"/>
  <c r="P2003" i="2" s="1"/>
  <c r="O2003" i="2"/>
  <c r="N2003" i="2"/>
  <c r="R2002" i="2"/>
  <c r="Q2002" i="2" a="1"/>
  <c r="Q2002" i="2" s="1"/>
  <c r="P2002" i="2" a="1"/>
  <c r="P2002" i="2" s="1"/>
  <c r="O2002" i="2"/>
  <c r="N2002" i="2"/>
  <c r="R2001" i="2"/>
  <c r="Q2001" i="2" a="1"/>
  <c r="Q2001" i="2" s="1"/>
  <c r="P2001" i="2" a="1"/>
  <c r="P2001" i="2" s="1"/>
  <c r="O2001" i="2"/>
  <c r="N2001" i="2"/>
  <c r="R2000" i="2"/>
  <c r="Q2000" i="2" a="1"/>
  <c r="Q2000" i="2" s="1"/>
  <c r="P2000" i="2" a="1"/>
  <c r="P2000" i="2" s="1"/>
  <c r="O2000" i="2"/>
  <c r="N2000" i="2"/>
  <c r="R1999" i="2"/>
  <c r="Q1999" i="2" a="1"/>
  <c r="Q1999" i="2" s="1"/>
  <c r="P1999" i="2" a="1"/>
  <c r="P1999" i="2" s="1"/>
  <c r="O1999" i="2"/>
  <c r="N1999" i="2"/>
  <c r="R1998" i="2"/>
  <c r="Q1998" i="2" a="1"/>
  <c r="Q1998" i="2" s="1"/>
  <c r="P1998" i="2" a="1"/>
  <c r="P1998" i="2" s="1"/>
  <c r="O1998" i="2"/>
  <c r="N1998" i="2"/>
  <c r="R1997" i="2"/>
  <c r="Q1997" i="2" a="1"/>
  <c r="Q1997" i="2" s="1"/>
  <c r="P1997" i="2" a="1"/>
  <c r="P1997" i="2" s="1"/>
  <c r="O1997" i="2"/>
  <c r="N1997" i="2"/>
  <c r="R1996" i="2"/>
  <c r="Q1996" i="2" a="1"/>
  <c r="Q1996" i="2" s="1"/>
  <c r="P1996" i="2" a="1"/>
  <c r="P1996" i="2" s="1"/>
  <c r="O1996" i="2"/>
  <c r="N1996" i="2"/>
  <c r="R1995" i="2"/>
  <c r="Q1995" i="2" a="1"/>
  <c r="Q1995" i="2" s="1"/>
  <c r="P1995" i="2" a="1"/>
  <c r="P1995" i="2" s="1"/>
  <c r="O1995" i="2"/>
  <c r="N1995" i="2"/>
  <c r="R1994" i="2"/>
  <c r="Q1994" i="2" a="1"/>
  <c r="Q1994" i="2" s="1"/>
  <c r="P1994" i="2" a="1"/>
  <c r="P1994" i="2" s="1"/>
  <c r="O1994" i="2"/>
  <c r="N1994" i="2"/>
  <c r="R1993" i="2"/>
  <c r="Q1993" i="2" a="1"/>
  <c r="Q1993" i="2" s="1"/>
  <c r="P1993" i="2" a="1"/>
  <c r="P1993" i="2" s="1"/>
  <c r="O1993" i="2"/>
  <c r="N1993" i="2"/>
  <c r="R1992" i="2"/>
  <c r="Q1992" i="2" a="1"/>
  <c r="Q1992" i="2" s="1"/>
  <c r="P1992" i="2" a="1"/>
  <c r="P1992" i="2" s="1"/>
  <c r="O1992" i="2"/>
  <c r="N1992" i="2"/>
  <c r="R1991" i="2"/>
  <c r="Q1991" i="2" a="1"/>
  <c r="Q1991" i="2" s="1"/>
  <c r="P1991" i="2" a="1"/>
  <c r="P1991" i="2" s="1"/>
  <c r="O1991" i="2"/>
  <c r="N1991" i="2"/>
  <c r="R1990" i="2"/>
  <c r="Q1990" i="2" a="1"/>
  <c r="Q1990" i="2" s="1"/>
  <c r="P1990" i="2" a="1"/>
  <c r="P1990" i="2" s="1"/>
  <c r="O1990" i="2"/>
  <c r="N1990" i="2"/>
  <c r="R1989" i="2"/>
  <c r="Q1989" i="2" a="1"/>
  <c r="Q1989" i="2" s="1"/>
  <c r="P1989" i="2" a="1"/>
  <c r="P1989" i="2" s="1"/>
  <c r="O1989" i="2"/>
  <c r="N1989" i="2"/>
  <c r="R1988" i="2"/>
  <c r="Q1988" i="2" a="1"/>
  <c r="Q1988" i="2" s="1"/>
  <c r="P1988" i="2" a="1"/>
  <c r="P1988" i="2" s="1"/>
  <c r="O1988" i="2"/>
  <c r="N1988" i="2"/>
  <c r="R1987" i="2"/>
  <c r="Q1987" i="2" a="1"/>
  <c r="Q1987" i="2" s="1"/>
  <c r="P1987" i="2" a="1"/>
  <c r="P1987" i="2" s="1"/>
  <c r="O1987" i="2"/>
  <c r="N1987" i="2"/>
  <c r="R1986" i="2"/>
  <c r="Q1986" i="2" a="1"/>
  <c r="Q1986" i="2" s="1"/>
  <c r="P1986" i="2" a="1"/>
  <c r="P1986" i="2" s="1"/>
  <c r="O1986" i="2"/>
  <c r="N1986" i="2"/>
  <c r="R1985" i="2"/>
  <c r="Q1985" i="2" a="1"/>
  <c r="Q1985" i="2" s="1"/>
  <c r="P1985" i="2" a="1"/>
  <c r="P1985" i="2" s="1"/>
  <c r="O1985" i="2"/>
  <c r="N1985" i="2"/>
  <c r="R1984" i="2"/>
  <c r="Q1984" i="2" a="1"/>
  <c r="Q1984" i="2" s="1"/>
  <c r="P1984" i="2" a="1"/>
  <c r="P1984" i="2" s="1"/>
  <c r="O1984" i="2"/>
  <c r="N1984" i="2"/>
  <c r="R1983" i="2"/>
  <c r="Q1983" i="2" a="1"/>
  <c r="Q1983" i="2" s="1"/>
  <c r="P1983" i="2" a="1"/>
  <c r="P1983" i="2" s="1"/>
  <c r="O1983" i="2"/>
  <c r="N1983" i="2"/>
  <c r="R1982" i="2"/>
  <c r="Q1982" i="2" a="1"/>
  <c r="Q1982" i="2" s="1"/>
  <c r="P1982" i="2" a="1"/>
  <c r="P1982" i="2" s="1"/>
  <c r="O1982" i="2"/>
  <c r="N1982" i="2"/>
  <c r="R1981" i="2"/>
  <c r="Q1981" i="2" a="1"/>
  <c r="Q1981" i="2" s="1"/>
  <c r="P1981" i="2" a="1"/>
  <c r="P1981" i="2" s="1"/>
  <c r="O1981" i="2"/>
  <c r="N1981" i="2"/>
  <c r="R1980" i="2"/>
  <c r="Q1980" i="2" a="1"/>
  <c r="Q1980" i="2" s="1"/>
  <c r="P1980" i="2" a="1"/>
  <c r="P1980" i="2" s="1"/>
  <c r="O1980" i="2"/>
  <c r="N1980" i="2"/>
  <c r="R1979" i="2"/>
  <c r="Q1979" i="2" a="1"/>
  <c r="Q1979" i="2" s="1"/>
  <c r="P1979" i="2" a="1"/>
  <c r="P1979" i="2" s="1"/>
  <c r="O1979" i="2"/>
  <c r="N1979" i="2"/>
  <c r="R1978" i="2"/>
  <c r="Q1978" i="2" a="1"/>
  <c r="Q1978" i="2" s="1"/>
  <c r="P1978" i="2" a="1"/>
  <c r="P1978" i="2" s="1"/>
  <c r="O1978" i="2"/>
  <c r="N1978" i="2"/>
  <c r="R1977" i="2"/>
  <c r="Q1977" i="2" a="1"/>
  <c r="Q1977" i="2" s="1"/>
  <c r="P1977" i="2" a="1"/>
  <c r="P1977" i="2" s="1"/>
  <c r="O1977" i="2"/>
  <c r="N1977" i="2"/>
  <c r="R1976" i="2"/>
  <c r="Q1976" i="2" a="1"/>
  <c r="Q1976" i="2" s="1"/>
  <c r="P1976" i="2" a="1"/>
  <c r="P1976" i="2" s="1"/>
  <c r="O1976" i="2"/>
  <c r="N1976" i="2"/>
  <c r="R1975" i="2"/>
  <c r="Q1975" i="2" a="1"/>
  <c r="Q1975" i="2" s="1"/>
  <c r="P1975" i="2" a="1"/>
  <c r="P1975" i="2" s="1"/>
  <c r="O1975" i="2"/>
  <c r="N1975" i="2"/>
  <c r="R1974" i="2"/>
  <c r="Q1974" i="2" a="1"/>
  <c r="Q1974" i="2" s="1"/>
  <c r="P1974" i="2" a="1"/>
  <c r="P1974" i="2" s="1"/>
  <c r="O1974" i="2"/>
  <c r="N1974" i="2"/>
  <c r="R1973" i="2"/>
  <c r="Q1973" i="2" a="1"/>
  <c r="Q1973" i="2" s="1"/>
  <c r="P1973" i="2" a="1"/>
  <c r="P1973" i="2" s="1"/>
  <c r="O1973" i="2"/>
  <c r="N1973" i="2"/>
  <c r="R1972" i="2"/>
  <c r="Q1972" i="2" a="1"/>
  <c r="Q1972" i="2" s="1"/>
  <c r="P1972" i="2" a="1"/>
  <c r="P1972" i="2" s="1"/>
  <c r="O1972" i="2"/>
  <c r="N1972" i="2"/>
  <c r="R1971" i="2"/>
  <c r="Q1971" i="2" a="1"/>
  <c r="Q1971" i="2" s="1"/>
  <c r="P1971" i="2" a="1"/>
  <c r="P1971" i="2" s="1"/>
  <c r="O1971" i="2"/>
  <c r="N1971" i="2"/>
  <c r="R1970" i="2"/>
  <c r="Q1970" i="2" a="1"/>
  <c r="Q1970" i="2" s="1"/>
  <c r="P1970" i="2" a="1"/>
  <c r="P1970" i="2" s="1"/>
  <c r="O1970" i="2"/>
  <c r="N1970" i="2"/>
  <c r="R1969" i="2"/>
  <c r="Q1969" i="2" a="1"/>
  <c r="Q1969" i="2" s="1"/>
  <c r="P1969" i="2" a="1"/>
  <c r="P1969" i="2" s="1"/>
  <c r="O1969" i="2"/>
  <c r="N1969" i="2"/>
  <c r="R1968" i="2"/>
  <c r="Q1968" i="2" a="1"/>
  <c r="Q1968" i="2" s="1"/>
  <c r="P1968" i="2" a="1"/>
  <c r="P1968" i="2" s="1"/>
  <c r="O1968" i="2"/>
  <c r="N1968" i="2"/>
  <c r="R1967" i="2"/>
  <c r="Q1967" i="2" a="1"/>
  <c r="Q1967" i="2" s="1"/>
  <c r="P1967" i="2" a="1"/>
  <c r="P1967" i="2" s="1"/>
  <c r="O1967" i="2"/>
  <c r="N1967" i="2"/>
  <c r="R1966" i="2"/>
  <c r="Q1966" i="2" a="1"/>
  <c r="Q1966" i="2" s="1"/>
  <c r="P1966" i="2" a="1"/>
  <c r="P1966" i="2" s="1"/>
  <c r="O1966" i="2"/>
  <c r="N1966" i="2"/>
  <c r="R1965" i="2"/>
  <c r="Q1965" i="2" a="1"/>
  <c r="Q1965" i="2" s="1"/>
  <c r="P1965" i="2" a="1"/>
  <c r="P1965" i="2" s="1"/>
  <c r="O1965" i="2"/>
  <c r="N1965" i="2"/>
  <c r="R1964" i="2"/>
  <c r="Q1964" i="2" a="1"/>
  <c r="Q1964" i="2" s="1"/>
  <c r="P1964" i="2" a="1"/>
  <c r="P1964" i="2" s="1"/>
  <c r="O1964" i="2"/>
  <c r="N1964" i="2"/>
  <c r="R1963" i="2"/>
  <c r="Q1963" i="2" a="1"/>
  <c r="Q1963" i="2" s="1"/>
  <c r="P1963" i="2" a="1"/>
  <c r="P1963" i="2" s="1"/>
  <c r="O1963" i="2"/>
  <c r="N1963" i="2"/>
  <c r="R1962" i="2"/>
  <c r="Q1962" i="2" a="1"/>
  <c r="Q1962" i="2" s="1"/>
  <c r="P1962" i="2" a="1"/>
  <c r="P1962" i="2" s="1"/>
  <c r="O1962" i="2"/>
  <c r="N1962" i="2"/>
  <c r="R1961" i="2"/>
  <c r="Q1961" i="2" a="1"/>
  <c r="Q1961" i="2" s="1"/>
  <c r="P1961" i="2" a="1"/>
  <c r="P1961" i="2" s="1"/>
  <c r="O1961" i="2"/>
  <c r="N1961" i="2"/>
  <c r="R1960" i="2"/>
  <c r="Q1960" i="2" a="1"/>
  <c r="Q1960" i="2" s="1"/>
  <c r="P1960" i="2" a="1"/>
  <c r="P1960" i="2" s="1"/>
  <c r="O1960" i="2"/>
  <c r="N1960" i="2"/>
  <c r="R1959" i="2"/>
  <c r="Q1959" i="2" a="1"/>
  <c r="Q1959" i="2" s="1"/>
  <c r="P1959" i="2" a="1"/>
  <c r="P1959" i="2" s="1"/>
  <c r="O1959" i="2"/>
  <c r="N1959" i="2"/>
  <c r="R1958" i="2"/>
  <c r="Q1958" i="2" a="1"/>
  <c r="Q1958" i="2" s="1"/>
  <c r="P1958" i="2" a="1"/>
  <c r="P1958" i="2" s="1"/>
  <c r="O1958" i="2"/>
  <c r="N1958" i="2"/>
  <c r="R1957" i="2"/>
  <c r="Q1957" i="2" a="1"/>
  <c r="Q1957" i="2" s="1"/>
  <c r="P1957" i="2" a="1"/>
  <c r="P1957" i="2" s="1"/>
  <c r="O1957" i="2"/>
  <c r="N1957" i="2"/>
  <c r="R1956" i="2"/>
  <c r="Q1956" i="2" a="1"/>
  <c r="Q1956" i="2" s="1"/>
  <c r="P1956" i="2" a="1"/>
  <c r="P1956" i="2" s="1"/>
  <c r="O1956" i="2"/>
  <c r="N1956" i="2"/>
  <c r="R1955" i="2"/>
  <c r="Q1955" i="2" a="1"/>
  <c r="Q1955" i="2" s="1"/>
  <c r="P1955" i="2" a="1"/>
  <c r="P1955" i="2" s="1"/>
  <c r="O1955" i="2"/>
  <c r="N1955" i="2"/>
  <c r="R1954" i="2"/>
  <c r="Q1954" i="2" a="1"/>
  <c r="Q1954" i="2" s="1"/>
  <c r="P1954" i="2" a="1"/>
  <c r="P1954" i="2" s="1"/>
  <c r="O1954" i="2"/>
  <c r="N1954" i="2"/>
  <c r="R1953" i="2"/>
  <c r="Q1953" i="2" a="1"/>
  <c r="Q1953" i="2" s="1"/>
  <c r="P1953" i="2" a="1"/>
  <c r="P1953" i="2" s="1"/>
  <c r="O1953" i="2"/>
  <c r="N1953" i="2"/>
  <c r="R1952" i="2"/>
  <c r="Q1952" i="2" a="1"/>
  <c r="Q1952" i="2" s="1"/>
  <c r="P1952" i="2" a="1"/>
  <c r="P1952" i="2" s="1"/>
  <c r="O1952" i="2"/>
  <c r="N1952" i="2"/>
  <c r="R1951" i="2"/>
  <c r="Q1951" i="2" a="1"/>
  <c r="Q1951" i="2" s="1"/>
  <c r="P1951" i="2" a="1"/>
  <c r="P1951" i="2" s="1"/>
  <c r="O1951" i="2"/>
  <c r="N1951" i="2"/>
  <c r="R1950" i="2"/>
  <c r="Q1950" i="2" a="1"/>
  <c r="Q1950" i="2" s="1"/>
  <c r="P1950" i="2" a="1"/>
  <c r="P1950" i="2" s="1"/>
  <c r="O1950" i="2"/>
  <c r="N1950" i="2"/>
  <c r="R1949" i="2"/>
  <c r="Q1949" i="2" a="1"/>
  <c r="Q1949" i="2" s="1"/>
  <c r="P1949" i="2" a="1"/>
  <c r="P1949" i="2" s="1"/>
  <c r="O1949" i="2"/>
  <c r="N1949" i="2"/>
  <c r="R1948" i="2"/>
  <c r="Q1948" i="2" a="1"/>
  <c r="Q1948" i="2" s="1"/>
  <c r="P1948" i="2" a="1"/>
  <c r="P1948" i="2" s="1"/>
  <c r="O1948" i="2"/>
  <c r="N1948" i="2"/>
  <c r="R1947" i="2"/>
  <c r="Q1947" i="2" a="1"/>
  <c r="Q1947" i="2" s="1"/>
  <c r="P1947" i="2" a="1"/>
  <c r="P1947" i="2" s="1"/>
  <c r="O1947" i="2"/>
  <c r="N1947" i="2"/>
  <c r="R1946" i="2"/>
  <c r="Q1946" i="2" a="1"/>
  <c r="Q1946" i="2" s="1"/>
  <c r="P1946" i="2" a="1"/>
  <c r="P1946" i="2" s="1"/>
  <c r="O1946" i="2"/>
  <c r="N1946" i="2"/>
  <c r="R1945" i="2"/>
  <c r="Q1945" i="2" a="1"/>
  <c r="Q1945" i="2" s="1"/>
  <c r="P1945" i="2" a="1"/>
  <c r="P1945" i="2" s="1"/>
  <c r="O1945" i="2"/>
  <c r="N1945" i="2"/>
  <c r="R1944" i="2"/>
  <c r="Q1944" i="2" a="1"/>
  <c r="Q1944" i="2" s="1"/>
  <c r="P1944" i="2" a="1"/>
  <c r="P1944" i="2" s="1"/>
  <c r="O1944" i="2"/>
  <c r="N1944" i="2"/>
  <c r="R1943" i="2"/>
  <c r="Q1943" i="2" a="1"/>
  <c r="Q1943" i="2" s="1"/>
  <c r="P1943" i="2" a="1"/>
  <c r="P1943" i="2" s="1"/>
  <c r="O1943" i="2"/>
  <c r="N1943" i="2"/>
  <c r="R1942" i="2"/>
  <c r="Q1942" i="2" a="1"/>
  <c r="Q1942" i="2" s="1"/>
  <c r="P1942" i="2" a="1"/>
  <c r="P1942" i="2" s="1"/>
  <c r="O1942" i="2"/>
  <c r="N1942" i="2"/>
  <c r="R1941" i="2"/>
  <c r="Q1941" i="2" a="1"/>
  <c r="Q1941" i="2" s="1"/>
  <c r="P1941" i="2" a="1"/>
  <c r="P1941" i="2" s="1"/>
  <c r="O1941" i="2"/>
  <c r="N1941" i="2"/>
  <c r="R1940" i="2"/>
  <c r="Q1940" i="2" a="1"/>
  <c r="Q1940" i="2" s="1"/>
  <c r="P1940" i="2" a="1"/>
  <c r="P1940" i="2" s="1"/>
  <c r="O1940" i="2"/>
  <c r="N1940" i="2"/>
  <c r="R1939" i="2"/>
  <c r="Q1939" i="2" a="1"/>
  <c r="Q1939" i="2" s="1"/>
  <c r="P1939" i="2" a="1"/>
  <c r="P1939" i="2" s="1"/>
  <c r="O1939" i="2"/>
  <c r="N1939" i="2"/>
  <c r="R1938" i="2"/>
  <c r="Q1938" i="2" a="1"/>
  <c r="Q1938" i="2" s="1"/>
  <c r="P1938" i="2" a="1"/>
  <c r="P1938" i="2" s="1"/>
  <c r="O1938" i="2"/>
  <c r="N1938" i="2"/>
  <c r="R1937" i="2"/>
  <c r="Q1937" i="2" a="1"/>
  <c r="Q1937" i="2" s="1"/>
  <c r="P1937" i="2" a="1"/>
  <c r="P1937" i="2" s="1"/>
  <c r="O1937" i="2"/>
  <c r="N1937" i="2"/>
  <c r="R1936" i="2"/>
  <c r="Q1936" i="2" a="1"/>
  <c r="Q1936" i="2" s="1"/>
  <c r="P1936" i="2" a="1"/>
  <c r="P1936" i="2" s="1"/>
  <c r="O1936" i="2"/>
  <c r="N1936" i="2"/>
  <c r="R1935" i="2"/>
  <c r="Q1935" i="2" a="1"/>
  <c r="Q1935" i="2" s="1"/>
  <c r="P1935" i="2" a="1"/>
  <c r="P1935" i="2" s="1"/>
  <c r="O1935" i="2"/>
  <c r="N1935" i="2"/>
  <c r="R1934" i="2"/>
  <c r="Q1934" i="2" a="1"/>
  <c r="Q1934" i="2" s="1"/>
  <c r="P1934" i="2" a="1"/>
  <c r="P1934" i="2" s="1"/>
  <c r="O1934" i="2"/>
  <c r="N1934" i="2"/>
  <c r="R1933" i="2"/>
  <c r="Q1933" i="2" a="1"/>
  <c r="Q1933" i="2" s="1"/>
  <c r="P1933" i="2" a="1"/>
  <c r="P1933" i="2" s="1"/>
  <c r="O1933" i="2"/>
  <c r="N1933" i="2"/>
  <c r="R1932" i="2"/>
  <c r="Q1932" i="2" a="1"/>
  <c r="Q1932" i="2" s="1"/>
  <c r="P1932" i="2" a="1"/>
  <c r="P1932" i="2" s="1"/>
  <c r="O1932" i="2"/>
  <c r="N1932" i="2"/>
  <c r="R1931" i="2"/>
  <c r="Q1931" i="2" a="1"/>
  <c r="Q1931" i="2" s="1"/>
  <c r="P1931" i="2" a="1"/>
  <c r="P1931" i="2" s="1"/>
  <c r="O1931" i="2"/>
  <c r="N1931" i="2"/>
  <c r="R1930" i="2"/>
  <c r="Q1930" i="2" a="1"/>
  <c r="Q1930" i="2" s="1"/>
  <c r="P1930" i="2" a="1"/>
  <c r="P1930" i="2" s="1"/>
  <c r="O1930" i="2"/>
  <c r="N1930" i="2"/>
  <c r="R1929" i="2"/>
  <c r="Q1929" i="2" a="1"/>
  <c r="Q1929" i="2" s="1"/>
  <c r="P1929" i="2" a="1"/>
  <c r="P1929" i="2" s="1"/>
  <c r="O1929" i="2"/>
  <c r="N1929" i="2"/>
  <c r="R1928" i="2"/>
  <c r="Q1928" i="2" a="1"/>
  <c r="Q1928" i="2" s="1"/>
  <c r="P1928" i="2" a="1"/>
  <c r="P1928" i="2" s="1"/>
  <c r="O1928" i="2"/>
  <c r="N1928" i="2"/>
  <c r="R1927" i="2"/>
  <c r="Q1927" i="2" a="1"/>
  <c r="Q1927" i="2" s="1"/>
  <c r="P1927" i="2" a="1"/>
  <c r="P1927" i="2" s="1"/>
  <c r="O1927" i="2"/>
  <c r="N1927" i="2"/>
  <c r="R1926" i="2"/>
  <c r="Q1926" i="2" a="1"/>
  <c r="Q1926" i="2" s="1"/>
  <c r="P1926" i="2" a="1"/>
  <c r="P1926" i="2" s="1"/>
  <c r="O1926" i="2"/>
  <c r="N1926" i="2"/>
  <c r="R1925" i="2"/>
  <c r="Q1925" i="2" a="1"/>
  <c r="Q1925" i="2" s="1"/>
  <c r="P1925" i="2" a="1"/>
  <c r="P1925" i="2" s="1"/>
  <c r="O1925" i="2"/>
  <c r="N1925" i="2"/>
  <c r="R1924" i="2"/>
  <c r="Q1924" i="2" a="1"/>
  <c r="Q1924" i="2" s="1"/>
  <c r="P1924" i="2" a="1"/>
  <c r="P1924" i="2" s="1"/>
  <c r="O1924" i="2"/>
  <c r="N1924" i="2"/>
  <c r="R1923" i="2"/>
  <c r="Q1923" i="2" a="1"/>
  <c r="Q1923" i="2" s="1"/>
  <c r="P1923" i="2" a="1"/>
  <c r="P1923" i="2" s="1"/>
  <c r="O1923" i="2"/>
  <c r="N1923" i="2"/>
  <c r="R1922" i="2"/>
  <c r="Q1922" i="2" a="1"/>
  <c r="Q1922" i="2" s="1"/>
  <c r="P1922" i="2" a="1"/>
  <c r="P1922" i="2" s="1"/>
  <c r="O1922" i="2"/>
  <c r="N1922" i="2"/>
  <c r="R1921" i="2"/>
  <c r="Q1921" i="2" a="1"/>
  <c r="Q1921" i="2" s="1"/>
  <c r="P1921" i="2" a="1"/>
  <c r="P1921" i="2" s="1"/>
  <c r="O1921" i="2"/>
  <c r="N1921" i="2"/>
  <c r="R1920" i="2"/>
  <c r="Q1920" i="2" a="1"/>
  <c r="Q1920" i="2" s="1"/>
  <c r="P1920" i="2" a="1"/>
  <c r="P1920" i="2" s="1"/>
  <c r="O1920" i="2"/>
  <c r="N1920" i="2"/>
  <c r="R1919" i="2"/>
  <c r="Q1919" i="2" a="1"/>
  <c r="Q1919" i="2" s="1"/>
  <c r="P1919" i="2" a="1"/>
  <c r="P1919" i="2" s="1"/>
  <c r="O1919" i="2"/>
  <c r="N1919" i="2"/>
  <c r="R1918" i="2"/>
  <c r="Q1918" i="2" a="1"/>
  <c r="Q1918" i="2" s="1"/>
  <c r="P1918" i="2" a="1"/>
  <c r="P1918" i="2" s="1"/>
  <c r="O1918" i="2"/>
  <c r="N1918" i="2"/>
  <c r="R1917" i="2"/>
  <c r="Q1917" i="2" a="1"/>
  <c r="Q1917" i="2" s="1"/>
  <c r="P1917" i="2" a="1"/>
  <c r="P1917" i="2" s="1"/>
  <c r="O1917" i="2"/>
  <c r="N1917" i="2"/>
  <c r="R1916" i="2"/>
  <c r="Q1916" i="2" a="1"/>
  <c r="Q1916" i="2" s="1"/>
  <c r="P1916" i="2" a="1"/>
  <c r="P1916" i="2" s="1"/>
  <c r="O1916" i="2"/>
  <c r="N1916" i="2"/>
  <c r="R1915" i="2"/>
  <c r="Q1915" i="2" a="1"/>
  <c r="Q1915" i="2" s="1"/>
  <c r="P1915" i="2" a="1"/>
  <c r="P1915" i="2" s="1"/>
  <c r="O1915" i="2"/>
  <c r="N1915" i="2"/>
  <c r="R1914" i="2"/>
  <c r="Q1914" i="2" a="1"/>
  <c r="Q1914" i="2" s="1"/>
  <c r="P1914" i="2" a="1"/>
  <c r="P1914" i="2" s="1"/>
  <c r="O1914" i="2"/>
  <c r="N1914" i="2"/>
  <c r="R1913" i="2"/>
  <c r="Q1913" i="2" a="1"/>
  <c r="Q1913" i="2" s="1"/>
  <c r="P1913" i="2" a="1"/>
  <c r="P1913" i="2" s="1"/>
  <c r="O1913" i="2"/>
  <c r="N1913" i="2"/>
  <c r="R1912" i="2"/>
  <c r="Q1912" i="2" a="1"/>
  <c r="Q1912" i="2" s="1"/>
  <c r="P1912" i="2" a="1"/>
  <c r="P1912" i="2" s="1"/>
  <c r="O1912" i="2"/>
  <c r="N1912" i="2"/>
  <c r="R1911" i="2"/>
  <c r="Q1911" i="2" a="1"/>
  <c r="Q1911" i="2" s="1"/>
  <c r="P1911" i="2" a="1"/>
  <c r="P1911" i="2" s="1"/>
  <c r="O1911" i="2"/>
  <c r="N1911" i="2"/>
  <c r="R1910" i="2"/>
  <c r="Q1910" i="2" a="1"/>
  <c r="Q1910" i="2" s="1"/>
  <c r="P1910" i="2" a="1"/>
  <c r="P1910" i="2" s="1"/>
  <c r="O1910" i="2"/>
  <c r="N1910" i="2"/>
  <c r="R1909" i="2"/>
  <c r="Q1909" i="2" a="1"/>
  <c r="Q1909" i="2" s="1"/>
  <c r="P1909" i="2" a="1"/>
  <c r="P1909" i="2" s="1"/>
  <c r="O1909" i="2"/>
  <c r="N1909" i="2"/>
  <c r="R1908" i="2"/>
  <c r="Q1908" i="2" a="1"/>
  <c r="Q1908" i="2" s="1"/>
  <c r="P1908" i="2" a="1"/>
  <c r="P1908" i="2" s="1"/>
  <c r="O1908" i="2"/>
  <c r="N1908" i="2"/>
  <c r="R1907" i="2"/>
  <c r="Q1907" i="2" a="1"/>
  <c r="Q1907" i="2" s="1"/>
  <c r="P1907" i="2" a="1"/>
  <c r="P1907" i="2" s="1"/>
  <c r="O1907" i="2"/>
  <c r="N1907" i="2"/>
  <c r="R1906" i="2"/>
  <c r="Q1906" i="2" a="1"/>
  <c r="Q1906" i="2" s="1"/>
  <c r="P1906" i="2" a="1"/>
  <c r="P1906" i="2" s="1"/>
  <c r="O1906" i="2"/>
  <c r="N1906" i="2"/>
  <c r="R1905" i="2"/>
  <c r="Q1905" i="2" a="1"/>
  <c r="Q1905" i="2" s="1"/>
  <c r="P1905" i="2" a="1"/>
  <c r="P1905" i="2" s="1"/>
  <c r="O1905" i="2"/>
  <c r="N1905" i="2"/>
  <c r="R1904" i="2"/>
  <c r="Q1904" i="2" a="1"/>
  <c r="Q1904" i="2" s="1"/>
  <c r="P1904" i="2" a="1"/>
  <c r="P1904" i="2" s="1"/>
  <c r="O1904" i="2"/>
  <c r="N1904" i="2"/>
  <c r="R1903" i="2"/>
  <c r="Q1903" i="2" a="1"/>
  <c r="Q1903" i="2" s="1"/>
  <c r="P1903" i="2" a="1"/>
  <c r="P1903" i="2" s="1"/>
  <c r="O1903" i="2"/>
  <c r="N1903" i="2"/>
  <c r="R1902" i="2"/>
  <c r="Q1902" i="2" a="1"/>
  <c r="Q1902" i="2" s="1"/>
  <c r="P1902" i="2" a="1"/>
  <c r="P1902" i="2" s="1"/>
  <c r="O1902" i="2"/>
  <c r="N1902" i="2"/>
  <c r="R1901" i="2"/>
  <c r="Q1901" i="2" a="1"/>
  <c r="Q1901" i="2" s="1"/>
  <c r="P1901" i="2" a="1"/>
  <c r="P1901" i="2" s="1"/>
  <c r="O1901" i="2"/>
  <c r="N1901" i="2"/>
  <c r="R1900" i="2"/>
  <c r="Q1900" i="2" a="1"/>
  <c r="Q1900" i="2" s="1"/>
  <c r="P1900" i="2" a="1"/>
  <c r="P1900" i="2" s="1"/>
  <c r="O1900" i="2"/>
  <c r="N1900" i="2"/>
  <c r="R1899" i="2"/>
  <c r="Q1899" i="2" a="1"/>
  <c r="Q1899" i="2" s="1"/>
  <c r="P1899" i="2" a="1"/>
  <c r="P1899" i="2" s="1"/>
  <c r="O1899" i="2"/>
  <c r="N1899" i="2"/>
  <c r="R1898" i="2"/>
  <c r="Q1898" i="2" a="1"/>
  <c r="Q1898" i="2" s="1"/>
  <c r="P1898" i="2" a="1"/>
  <c r="P1898" i="2" s="1"/>
  <c r="O1898" i="2"/>
  <c r="N1898" i="2"/>
  <c r="R1897" i="2"/>
  <c r="Q1897" i="2" a="1"/>
  <c r="Q1897" i="2" s="1"/>
  <c r="P1897" i="2" a="1"/>
  <c r="P1897" i="2" s="1"/>
  <c r="O1897" i="2"/>
  <c r="N1897" i="2"/>
  <c r="R1896" i="2"/>
  <c r="Q1896" i="2" a="1"/>
  <c r="Q1896" i="2" s="1"/>
  <c r="P1896" i="2" a="1"/>
  <c r="P1896" i="2" s="1"/>
  <c r="O1896" i="2"/>
  <c r="N1896" i="2"/>
  <c r="R1895" i="2"/>
  <c r="Q1895" i="2" a="1"/>
  <c r="Q1895" i="2" s="1"/>
  <c r="P1895" i="2" a="1"/>
  <c r="P1895" i="2" s="1"/>
  <c r="O1895" i="2"/>
  <c r="N1895" i="2"/>
  <c r="R1894" i="2"/>
  <c r="Q1894" i="2" a="1"/>
  <c r="Q1894" i="2" s="1"/>
  <c r="P1894" i="2" a="1"/>
  <c r="P1894" i="2" s="1"/>
  <c r="O1894" i="2"/>
  <c r="N1894" i="2"/>
  <c r="R1893" i="2"/>
  <c r="Q1893" i="2" a="1"/>
  <c r="Q1893" i="2" s="1"/>
  <c r="P1893" i="2" a="1"/>
  <c r="P1893" i="2" s="1"/>
  <c r="O1893" i="2"/>
  <c r="N1893" i="2"/>
  <c r="R1892" i="2"/>
  <c r="Q1892" i="2" a="1"/>
  <c r="Q1892" i="2" s="1"/>
  <c r="P1892" i="2" a="1"/>
  <c r="P1892" i="2" s="1"/>
  <c r="O1892" i="2"/>
  <c r="N1892" i="2"/>
  <c r="R1891" i="2"/>
  <c r="Q1891" i="2" a="1"/>
  <c r="Q1891" i="2" s="1"/>
  <c r="P1891" i="2" a="1"/>
  <c r="P1891" i="2" s="1"/>
  <c r="O1891" i="2"/>
  <c r="N1891" i="2"/>
  <c r="R1890" i="2"/>
  <c r="Q1890" i="2" a="1"/>
  <c r="Q1890" i="2" s="1"/>
  <c r="P1890" i="2" a="1"/>
  <c r="P1890" i="2" s="1"/>
  <c r="O1890" i="2"/>
  <c r="N1890" i="2"/>
  <c r="R1889" i="2"/>
  <c r="Q1889" i="2" a="1"/>
  <c r="Q1889" i="2" s="1"/>
  <c r="P1889" i="2" a="1"/>
  <c r="P1889" i="2" s="1"/>
  <c r="O1889" i="2"/>
  <c r="N1889" i="2"/>
  <c r="R1888" i="2"/>
  <c r="Q1888" i="2" a="1"/>
  <c r="Q1888" i="2" s="1"/>
  <c r="P1888" i="2" a="1"/>
  <c r="P1888" i="2" s="1"/>
  <c r="O1888" i="2"/>
  <c r="N1888" i="2"/>
  <c r="R1887" i="2"/>
  <c r="Q1887" i="2" a="1"/>
  <c r="Q1887" i="2" s="1"/>
  <c r="P1887" i="2" a="1"/>
  <c r="P1887" i="2" s="1"/>
  <c r="O1887" i="2"/>
  <c r="N1887" i="2"/>
  <c r="R1886" i="2"/>
  <c r="Q1886" i="2" a="1"/>
  <c r="Q1886" i="2" s="1"/>
  <c r="P1886" i="2" a="1"/>
  <c r="P1886" i="2" s="1"/>
  <c r="O1886" i="2"/>
  <c r="N1886" i="2"/>
  <c r="R1885" i="2"/>
  <c r="Q1885" i="2" a="1"/>
  <c r="Q1885" i="2" s="1"/>
  <c r="P1885" i="2" a="1"/>
  <c r="P1885" i="2" s="1"/>
  <c r="O1885" i="2"/>
  <c r="N1885" i="2"/>
  <c r="R1884" i="2"/>
  <c r="Q1884" i="2" a="1"/>
  <c r="Q1884" i="2" s="1"/>
  <c r="P1884" i="2" a="1"/>
  <c r="P1884" i="2" s="1"/>
  <c r="O1884" i="2"/>
  <c r="N1884" i="2"/>
  <c r="R1883" i="2"/>
  <c r="Q1883" i="2" a="1"/>
  <c r="Q1883" i="2" s="1"/>
  <c r="P1883" i="2" a="1"/>
  <c r="P1883" i="2" s="1"/>
  <c r="O1883" i="2"/>
  <c r="N1883" i="2"/>
  <c r="R1882" i="2"/>
  <c r="Q1882" i="2" a="1"/>
  <c r="Q1882" i="2" s="1"/>
  <c r="P1882" i="2" a="1"/>
  <c r="P1882" i="2" s="1"/>
  <c r="O1882" i="2"/>
  <c r="N1882" i="2"/>
  <c r="R1881" i="2"/>
  <c r="Q1881" i="2" a="1"/>
  <c r="Q1881" i="2" s="1"/>
  <c r="P1881" i="2" a="1"/>
  <c r="P1881" i="2" s="1"/>
  <c r="O1881" i="2"/>
  <c r="N1881" i="2"/>
  <c r="R1880" i="2"/>
  <c r="Q1880" i="2" a="1"/>
  <c r="Q1880" i="2" s="1"/>
  <c r="P1880" i="2" a="1"/>
  <c r="P1880" i="2" s="1"/>
  <c r="O1880" i="2"/>
  <c r="N1880" i="2"/>
  <c r="R1879" i="2"/>
  <c r="Q1879" i="2" a="1"/>
  <c r="Q1879" i="2" s="1"/>
  <c r="P1879" i="2" a="1"/>
  <c r="P1879" i="2" s="1"/>
  <c r="O1879" i="2"/>
  <c r="N1879" i="2"/>
  <c r="R1878" i="2"/>
  <c r="Q1878" i="2" a="1"/>
  <c r="Q1878" i="2" s="1"/>
  <c r="P1878" i="2" a="1"/>
  <c r="P1878" i="2" s="1"/>
  <c r="O1878" i="2"/>
  <c r="N1878" i="2"/>
  <c r="R1877" i="2"/>
  <c r="Q1877" i="2" a="1"/>
  <c r="Q1877" i="2" s="1"/>
  <c r="P1877" i="2" a="1"/>
  <c r="P1877" i="2" s="1"/>
  <c r="O1877" i="2"/>
  <c r="N1877" i="2"/>
  <c r="R1876" i="2"/>
  <c r="Q1876" i="2" a="1"/>
  <c r="Q1876" i="2" s="1"/>
  <c r="P1876" i="2" a="1"/>
  <c r="P1876" i="2" s="1"/>
  <c r="O1876" i="2"/>
  <c r="N1876" i="2"/>
  <c r="R1875" i="2"/>
  <c r="Q1875" i="2" a="1"/>
  <c r="Q1875" i="2" s="1"/>
  <c r="P1875" i="2" a="1"/>
  <c r="P1875" i="2" s="1"/>
  <c r="O1875" i="2"/>
  <c r="N1875" i="2"/>
  <c r="R1874" i="2"/>
  <c r="Q1874" i="2" a="1"/>
  <c r="Q1874" i="2" s="1"/>
  <c r="P1874" i="2" a="1"/>
  <c r="P1874" i="2" s="1"/>
  <c r="O1874" i="2"/>
  <c r="N1874" i="2"/>
  <c r="R1873" i="2"/>
  <c r="Q1873" i="2" a="1"/>
  <c r="Q1873" i="2" s="1"/>
  <c r="P1873" i="2" a="1"/>
  <c r="P1873" i="2" s="1"/>
  <c r="O1873" i="2"/>
  <c r="N1873" i="2"/>
  <c r="R1872" i="2"/>
  <c r="Q1872" i="2" a="1"/>
  <c r="Q1872" i="2" s="1"/>
  <c r="P1872" i="2" a="1"/>
  <c r="P1872" i="2" s="1"/>
  <c r="O1872" i="2"/>
  <c r="N1872" i="2"/>
  <c r="R1871" i="2"/>
  <c r="Q1871" i="2" a="1"/>
  <c r="Q1871" i="2" s="1"/>
  <c r="P1871" i="2" a="1"/>
  <c r="P1871" i="2" s="1"/>
  <c r="O1871" i="2"/>
  <c r="N1871" i="2"/>
  <c r="R1870" i="2"/>
  <c r="Q1870" i="2" a="1"/>
  <c r="Q1870" i="2" s="1"/>
  <c r="P1870" i="2" a="1"/>
  <c r="P1870" i="2" s="1"/>
  <c r="O1870" i="2"/>
  <c r="N1870" i="2"/>
  <c r="R1869" i="2"/>
  <c r="Q1869" i="2" a="1"/>
  <c r="Q1869" i="2" s="1"/>
  <c r="P1869" i="2" a="1"/>
  <c r="P1869" i="2" s="1"/>
  <c r="O1869" i="2"/>
  <c r="N1869" i="2"/>
  <c r="R1868" i="2"/>
  <c r="Q1868" i="2" a="1"/>
  <c r="Q1868" i="2" s="1"/>
  <c r="P1868" i="2" a="1"/>
  <c r="P1868" i="2" s="1"/>
  <c r="O1868" i="2"/>
  <c r="N1868" i="2"/>
  <c r="R1867" i="2"/>
  <c r="Q1867" i="2" a="1"/>
  <c r="Q1867" i="2" s="1"/>
  <c r="P1867" i="2" a="1"/>
  <c r="P1867" i="2" s="1"/>
  <c r="O1867" i="2"/>
  <c r="N1867" i="2"/>
  <c r="R1866" i="2"/>
  <c r="Q1866" i="2" a="1"/>
  <c r="Q1866" i="2" s="1"/>
  <c r="P1866" i="2" a="1"/>
  <c r="P1866" i="2" s="1"/>
  <c r="O1866" i="2"/>
  <c r="N1866" i="2"/>
  <c r="R1865" i="2"/>
  <c r="Q1865" i="2" a="1"/>
  <c r="Q1865" i="2" s="1"/>
  <c r="P1865" i="2" a="1"/>
  <c r="P1865" i="2" s="1"/>
  <c r="O1865" i="2"/>
  <c r="N1865" i="2"/>
  <c r="R1864" i="2"/>
  <c r="Q1864" i="2" a="1"/>
  <c r="Q1864" i="2" s="1"/>
  <c r="P1864" i="2" a="1"/>
  <c r="P1864" i="2" s="1"/>
  <c r="O1864" i="2"/>
  <c r="N1864" i="2"/>
  <c r="R1863" i="2"/>
  <c r="Q1863" i="2" a="1"/>
  <c r="Q1863" i="2" s="1"/>
  <c r="P1863" i="2" a="1"/>
  <c r="P1863" i="2" s="1"/>
  <c r="O1863" i="2"/>
  <c r="N1863" i="2"/>
  <c r="R1862" i="2"/>
  <c r="Q1862" i="2" a="1"/>
  <c r="Q1862" i="2" s="1"/>
  <c r="P1862" i="2" a="1"/>
  <c r="P1862" i="2" s="1"/>
  <c r="O1862" i="2"/>
  <c r="N1862" i="2"/>
  <c r="R1861" i="2"/>
  <c r="Q1861" i="2" a="1"/>
  <c r="Q1861" i="2" s="1"/>
  <c r="P1861" i="2" a="1"/>
  <c r="P1861" i="2" s="1"/>
  <c r="O1861" i="2"/>
  <c r="N1861" i="2"/>
  <c r="R1860" i="2"/>
  <c r="Q1860" i="2" a="1"/>
  <c r="Q1860" i="2" s="1"/>
  <c r="P1860" i="2" a="1"/>
  <c r="P1860" i="2" s="1"/>
  <c r="O1860" i="2"/>
  <c r="N1860" i="2"/>
  <c r="R1859" i="2"/>
  <c r="Q1859" i="2" a="1"/>
  <c r="Q1859" i="2" s="1"/>
  <c r="P1859" i="2" a="1"/>
  <c r="P1859" i="2" s="1"/>
  <c r="O1859" i="2"/>
  <c r="N1859" i="2"/>
  <c r="R1858" i="2"/>
  <c r="Q1858" i="2" a="1"/>
  <c r="Q1858" i="2" s="1"/>
  <c r="P1858" i="2" a="1"/>
  <c r="P1858" i="2" s="1"/>
  <c r="O1858" i="2"/>
  <c r="N1858" i="2"/>
  <c r="R1857" i="2"/>
  <c r="Q1857" i="2" a="1"/>
  <c r="Q1857" i="2" s="1"/>
  <c r="P1857" i="2" a="1"/>
  <c r="P1857" i="2" s="1"/>
  <c r="O1857" i="2"/>
  <c r="N1857" i="2"/>
  <c r="R1856" i="2"/>
  <c r="Q1856" i="2" a="1"/>
  <c r="Q1856" i="2" s="1"/>
  <c r="P1856" i="2" a="1"/>
  <c r="P1856" i="2" s="1"/>
  <c r="O1856" i="2"/>
  <c r="N1856" i="2"/>
  <c r="R1855" i="2"/>
  <c r="Q1855" i="2" a="1"/>
  <c r="Q1855" i="2" s="1"/>
  <c r="P1855" i="2" a="1"/>
  <c r="P1855" i="2" s="1"/>
  <c r="O1855" i="2"/>
  <c r="N1855" i="2"/>
  <c r="R1854" i="2"/>
  <c r="Q1854" i="2" a="1"/>
  <c r="Q1854" i="2" s="1"/>
  <c r="P1854" i="2" a="1"/>
  <c r="P1854" i="2" s="1"/>
  <c r="O1854" i="2"/>
  <c r="N1854" i="2"/>
  <c r="R1853" i="2"/>
  <c r="Q1853" i="2" a="1"/>
  <c r="Q1853" i="2" s="1"/>
  <c r="P1853" i="2" a="1"/>
  <c r="P1853" i="2" s="1"/>
  <c r="O1853" i="2"/>
  <c r="N1853" i="2"/>
  <c r="R1852" i="2"/>
  <c r="Q1852" i="2" a="1"/>
  <c r="Q1852" i="2" s="1"/>
  <c r="P1852" i="2" a="1"/>
  <c r="P1852" i="2" s="1"/>
  <c r="O1852" i="2"/>
  <c r="N1852" i="2"/>
  <c r="R1851" i="2"/>
  <c r="Q1851" i="2" a="1"/>
  <c r="Q1851" i="2" s="1"/>
  <c r="P1851" i="2" a="1"/>
  <c r="P1851" i="2" s="1"/>
  <c r="O1851" i="2"/>
  <c r="N1851" i="2"/>
  <c r="R1850" i="2"/>
  <c r="Q1850" i="2" a="1"/>
  <c r="Q1850" i="2" s="1"/>
  <c r="P1850" i="2" a="1"/>
  <c r="P1850" i="2" s="1"/>
  <c r="O1850" i="2"/>
  <c r="N1850" i="2"/>
  <c r="R1849" i="2"/>
  <c r="Q1849" i="2" a="1"/>
  <c r="Q1849" i="2" s="1"/>
  <c r="P1849" i="2" a="1"/>
  <c r="P1849" i="2" s="1"/>
  <c r="O1849" i="2"/>
  <c r="N1849" i="2"/>
  <c r="R1848" i="2"/>
  <c r="Q1848" i="2" a="1"/>
  <c r="Q1848" i="2" s="1"/>
  <c r="P1848" i="2" a="1"/>
  <c r="P1848" i="2" s="1"/>
  <c r="O1848" i="2"/>
  <c r="N1848" i="2"/>
  <c r="R1847" i="2"/>
  <c r="Q1847" i="2" a="1"/>
  <c r="Q1847" i="2" s="1"/>
  <c r="P1847" i="2" a="1"/>
  <c r="P1847" i="2" s="1"/>
  <c r="O1847" i="2"/>
  <c r="N1847" i="2"/>
  <c r="R1846" i="2"/>
  <c r="Q1846" i="2" a="1"/>
  <c r="Q1846" i="2" s="1"/>
  <c r="P1846" i="2" a="1"/>
  <c r="P1846" i="2" s="1"/>
  <c r="O1846" i="2"/>
  <c r="N1846" i="2"/>
  <c r="R1845" i="2"/>
  <c r="Q1845" i="2" a="1"/>
  <c r="Q1845" i="2" s="1"/>
  <c r="P1845" i="2" a="1"/>
  <c r="P1845" i="2" s="1"/>
  <c r="O1845" i="2"/>
  <c r="N1845" i="2"/>
  <c r="R1844" i="2"/>
  <c r="Q1844" i="2" a="1"/>
  <c r="Q1844" i="2" s="1"/>
  <c r="P1844" i="2" a="1"/>
  <c r="P1844" i="2" s="1"/>
  <c r="O1844" i="2"/>
  <c r="N1844" i="2"/>
  <c r="R1843" i="2"/>
  <c r="Q1843" i="2" a="1"/>
  <c r="Q1843" i="2" s="1"/>
  <c r="P1843" i="2" a="1"/>
  <c r="P1843" i="2" s="1"/>
  <c r="O1843" i="2"/>
  <c r="N1843" i="2"/>
  <c r="R1842" i="2"/>
  <c r="Q1842" i="2" a="1"/>
  <c r="Q1842" i="2" s="1"/>
  <c r="P1842" i="2" a="1"/>
  <c r="P1842" i="2" s="1"/>
  <c r="O1842" i="2"/>
  <c r="N1842" i="2"/>
  <c r="R1841" i="2"/>
  <c r="Q1841" i="2" a="1"/>
  <c r="Q1841" i="2" s="1"/>
  <c r="P1841" i="2" a="1"/>
  <c r="P1841" i="2" s="1"/>
  <c r="O1841" i="2"/>
  <c r="N1841" i="2"/>
  <c r="R1840" i="2"/>
  <c r="Q1840" i="2" a="1"/>
  <c r="Q1840" i="2" s="1"/>
  <c r="P1840" i="2" a="1"/>
  <c r="P1840" i="2" s="1"/>
  <c r="O1840" i="2"/>
  <c r="N1840" i="2"/>
  <c r="R1839" i="2"/>
  <c r="Q1839" i="2" a="1"/>
  <c r="Q1839" i="2" s="1"/>
  <c r="P1839" i="2" a="1"/>
  <c r="P1839" i="2" s="1"/>
  <c r="O1839" i="2"/>
  <c r="N1839" i="2"/>
  <c r="R1838" i="2"/>
  <c r="Q1838" i="2" a="1"/>
  <c r="Q1838" i="2" s="1"/>
  <c r="P1838" i="2" a="1"/>
  <c r="P1838" i="2" s="1"/>
  <c r="O1838" i="2"/>
  <c r="N1838" i="2"/>
  <c r="R1837" i="2"/>
  <c r="Q1837" i="2" a="1"/>
  <c r="Q1837" i="2" s="1"/>
  <c r="P1837" i="2" a="1"/>
  <c r="P1837" i="2" s="1"/>
  <c r="O1837" i="2"/>
  <c r="N1837" i="2"/>
  <c r="R1836" i="2"/>
  <c r="Q1836" i="2" a="1"/>
  <c r="Q1836" i="2" s="1"/>
  <c r="P1836" i="2" a="1"/>
  <c r="P1836" i="2" s="1"/>
  <c r="O1836" i="2"/>
  <c r="N1836" i="2"/>
  <c r="R1835" i="2"/>
  <c r="Q1835" i="2" a="1"/>
  <c r="Q1835" i="2" s="1"/>
  <c r="P1835" i="2" a="1"/>
  <c r="P1835" i="2" s="1"/>
  <c r="O1835" i="2"/>
  <c r="N1835" i="2"/>
  <c r="R1834" i="2"/>
  <c r="Q1834" i="2" a="1"/>
  <c r="Q1834" i="2" s="1"/>
  <c r="P1834" i="2" a="1"/>
  <c r="P1834" i="2" s="1"/>
  <c r="O1834" i="2"/>
  <c r="N1834" i="2"/>
  <c r="R1833" i="2"/>
  <c r="Q1833" i="2" a="1"/>
  <c r="Q1833" i="2" s="1"/>
  <c r="P1833" i="2" a="1"/>
  <c r="P1833" i="2" s="1"/>
  <c r="O1833" i="2"/>
  <c r="N1833" i="2"/>
  <c r="R1832" i="2"/>
  <c r="Q1832" i="2" a="1"/>
  <c r="Q1832" i="2" s="1"/>
  <c r="P1832" i="2" a="1"/>
  <c r="P1832" i="2" s="1"/>
  <c r="O1832" i="2"/>
  <c r="N1832" i="2"/>
  <c r="R1831" i="2"/>
  <c r="Q1831" i="2" a="1"/>
  <c r="Q1831" i="2" s="1"/>
  <c r="P1831" i="2" a="1"/>
  <c r="P1831" i="2" s="1"/>
  <c r="O1831" i="2"/>
  <c r="N1831" i="2"/>
  <c r="R1830" i="2"/>
  <c r="Q1830" i="2" a="1"/>
  <c r="Q1830" i="2" s="1"/>
  <c r="P1830" i="2" a="1"/>
  <c r="P1830" i="2" s="1"/>
  <c r="O1830" i="2"/>
  <c r="N1830" i="2"/>
  <c r="R1829" i="2"/>
  <c r="Q1829" i="2" a="1"/>
  <c r="Q1829" i="2" s="1"/>
  <c r="P1829" i="2" a="1"/>
  <c r="P1829" i="2" s="1"/>
  <c r="O1829" i="2"/>
  <c r="N1829" i="2"/>
  <c r="R1828" i="2"/>
  <c r="Q1828" i="2" a="1"/>
  <c r="Q1828" i="2" s="1"/>
  <c r="P1828" i="2" a="1"/>
  <c r="P1828" i="2" s="1"/>
  <c r="O1828" i="2"/>
  <c r="N1828" i="2"/>
  <c r="R1827" i="2"/>
  <c r="Q1827" i="2" a="1"/>
  <c r="Q1827" i="2" s="1"/>
  <c r="P1827" i="2" a="1"/>
  <c r="P1827" i="2" s="1"/>
  <c r="O1827" i="2"/>
  <c r="N1827" i="2"/>
  <c r="R1826" i="2"/>
  <c r="Q1826" i="2" a="1"/>
  <c r="Q1826" i="2" s="1"/>
  <c r="P1826" i="2" a="1"/>
  <c r="P1826" i="2" s="1"/>
  <c r="O1826" i="2"/>
  <c r="N1826" i="2"/>
  <c r="R1825" i="2"/>
  <c r="Q1825" i="2" a="1"/>
  <c r="Q1825" i="2" s="1"/>
  <c r="P1825" i="2" a="1"/>
  <c r="P1825" i="2" s="1"/>
  <c r="O1825" i="2"/>
  <c r="N1825" i="2"/>
  <c r="R1824" i="2"/>
  <c r="Q1824" i="2" a="1"/>
  <c r="Q1824" i="2" s="1"/>
  <c r="P1824" i="2" a="1"/>
  <c r="P1824" i="2" s="1"/>
  <c r="O1824" i="2"/>
  <c r="N1824" i="2"/>
  <c r="R1823" i="2"/>
  <c r="Q1823" i="2" a="1"/>
  <c r="Q1823" i="2" s="1"/>
  <c r="P1823" i="2" a="1"/>
  <c r="P1823" i="2" s="1"/>
  <c r="O1823" i="2"/>
  <c r="N1823" i="2"/>
  <c r="R1822" i="2"/>
  <c r="Q1822" i="2" a="1"/>
  <c r="Q1822" i="2" s="1"/>
  <c r="P1822" i="2" a="1"/>
  <c r="P1822" i="2" s="1"/>
  <c r="O1822" i="2"/>
  <c r="N1822" i="2"/>
  <c r="R1821" i="2"/>
  <c r="Q1821" i="2" a="1"/>
  <c r="Q1821" i="2" s="1"/>
  <c r="P1821" i="2" a="1"/>
  <c r="P1821" i="2" s="1"/>
  <c r="O1821" i="2"/>
  <c r="N1821" i="2"/>
  <c r="R1820" i="2"/>
  <c r="Q1820" i="2" a="1"/>
  <c r="Q1820" i="2" s="1"/>
  <c r="P1820" i="2" a="1"/>
  <c r="P1820" i="2" s="1"/>
  <c r="O1820" i="2"/>
  <c r="N1820" i="2"/>
  <c r="R1819" i="2"/>
  <c r="Q1819" i="2" a="1"/>
  <c r="Q1819" i="2" s="1"/>
  <c r="P1819" i="2" a="1"/>
  <c r="P1819" i="2" s="1"/>
  <c r="O1819" i="2"/>
  <c r="N1819" i="2"/>
  <c r="R1818" i="2"/>
  <c r="Q1818" i="2" a="1"/>
  <c r="Q1818" i="2" s="1"/>
  <c r="P1818" i="2" a="1"/>
  <c r="P1818" i="2" s="1"/>
  <c r="O1818" i="2"/>
  <c r="N1818" i="2"/>
  <c r="R1817" i="2"/>
  <c r="Q1817" i="2" a="1"/>
  <c r="Q1817" i="2" s="1"/>
  <c r="P1817" i="2" a="1"/>
  <c r="P1817" i="2" s="1"/>
  <c r="O1817" i="2"/>
  <c r="N1817" i="2"/>
  <c r="R1816" i="2"/>
  <c r="Q1816" i="2" a="1"/>
  <c r="Q1816" i="2" s="1"/>
  <c r="P1816" i="2" a="1"/>
  <c r="P1816" i="2" s="1"/>
  <c r="O1816" i="2"/>
  <c r="N1816" i="2"/>
  <c r="R1815" i="2"/>
  <c r="Q1815" i="2" a="1"/>
  <c r="Q1815" i="2" s="1"/>
  <c r="P1815" i="2" a="1"/>
  <c r="P1815" i="2" s="1"/>
  <c r="O1815" i="2"/>
  <c r="N1815" i="2"/>
  <c r="R1814" i="2"/>
  <c r="Q1814" i="2" a="1"/>
  <c r="Q1814" i="2" s="1"/>
  <c r="P1814" i="2" a="1"/>
  <c r="P1814" i="2" s="1"/>
  <c r="O1814" i="2"/>
  <c r="N1814" i="2"/>
  <c r="R1813" i="2"/>
  <c r="Q1813" i="2" a="1"/>
  <c r="Q1813" i="2" s="1"/>
  <c r="P1813" i="2" a="1"/>
  <c r="P1813" i="2" s="1"/>
  <c r="O1813" i="2"/>
  <c r="N1813" i="2"/>
  <c r="R1812" i="2"/>
  <c r="Q1812" i="2" a="1"/>
  <c r="Q1812" i="2" s="1"/>
  <c r="P1812" i="2" a="1"/>
  <c r="P1812" i="2" s="1"/>
  <c r="O1812" i="2"/>
  <c r="N1812" i="2"/>
  <c r="R1811" i="2"/>
  <c r="Q1811" i="2" a="1"/>
  <c r="Q1811" i="2" s="1"/>
  <c r="P1811" i="2" a="1"/>
  <c r="P1811" i="2" s="1"/>
  <c r="O1811" i="2"/>
  <c r="N1811" i="2"/>
  <c r="R1810" i="2"/>
  <c r="Q1810" i="2" a="1"/>
  <c r="Q1810" i="2" s="1"/>
  <c r="P1810" i="2" a="1"/>
  <c r="P1810" i="2" s="1"/>
  <c r="O1810" i="2"/>
  <c r="N1810" i="2"/>
  <c r="R1809" i="2"/>
  <c r="Q1809" i="2" a="1"/>
  <c r="Q1809" i="2" s="1"/>
  <c r="P1809" i="2" a="1"/>
  <c r="P1809" i="2" s="1"/>
  <c r="O1809" i="2"/>
  <c r="N1809" i="2"/>
  <c r="R1808" i="2"/>
  <c r="Q1808" i="2" a="1"/>
  <c r="Q1808" i="2" s="1"/>
  <c r="P1808" i="2" a="1"/>
  <c r="P1808" i="2" s="1"/>
  <c r="O1808" i="2"/>
  <c r="N1808" i="2"/>
  <c r="R1807" i="2"/>
  <c r="Q1807" i="2" a="1"/>
  <c r="Q1807" i="2" s="1"/>
  <c r="P1807" i="2" a="1"/>
  <c r="P1807" i="2" s="1"/>
  <c r="O1807" i="2"/>
  <c r="N1807" i="2"/>
  <c r="R1806" i="2"/>
  <c r="Q1806" i="2" a="1"/>
  <c r="Q1806" i="2" s="1"/>
  <c r="P1806" i="2" a="1"/>
  <c r="P1806" i="2" s="1"/>
  <c r="O1806" i="2"/>
  <c r="N1806" i="2"/>
  <c r="R1805" i="2"/>
  <c r="Q1805" i="2" a="1"/>
  <c r="Q1805" i="2" s="1"/>
  <c r="P1805" i="2" a="1"/>
  <c r="P1805" i="2" s="1"/>
  <c r="O1805" i="2"/>
  <c r="N1805" i="2"/>
  <c r="R1804" i="2"/>
  <c r="Q1804" i="2" a="1"/>
  <c r="Q1804" i="2" s="1"/>
  <c r="P1804" i="2" a="1"/>
  <c r="P1804" i="2" s="1"/>
  <c r="O1804" i="2"/>
  <c r="N1804" i="2"/>
  <c r="R1803" i="2"/>
  <c r="Q1803" i="2" a="1"/>
  <c r="Q1803" i="2" s="1"/>
  <c r="P1803" i="2" a="1"/>
  <c r="P1803" i="2" s="1"/>
  <c r="O1803" i="2"/>
  <c r="N1803" i="2"/>
  <c r="R1802" i="2"/>
  <c r="Q1802" i="2" a="1"/>
  <c r="Q1802" i="2" s="1"/>
  <c r="P1802" i="2" a="1"/>
  <c r="P1802" i="2" s="1"/>
  <c r="O1802" i="2"/>
  <c r="N1802" i="2"/>
  <c r="R1801" i="2"/>
  <c r="Q1801" i="2" a="1"/>
  <c r="Q1801" i="2" s="1"/>
  <c r="P1801" i="2" a="1"/>
  <c r="P1801" i="2" s="1"/>
  <c r="O1801" i="2"/>
  <c r="N1801" i="2"/>
  <c r="R1800" i="2"/>
  <c r="Q1800" i="2" a="1"/>
  <c r="Q1800" i="2" s="1"/>
  <c r="P1800" i="2" a="1"/>
  <c r="P1800" i="2" s="1"/>
  <c r="O1800" i="2"/>
  <c r="N1800" i="2"/>
  <c r="R1799" i="2"/>
  <c r="Q1799" i="2" a="1"/>
  <c r="Q1799" i="2" s="1"/>
  <c r="P1799" i="2" a="1"/>
  <c r="P1799" i="2" s="1"/>
  <c r="O1799" i="2"/>
  <c r="N1799" i="2"/>
  <c r="R1798" i="2"/>
  <c r="Q1798" i="2" a="1"/>
  <c r="Q1798" i="2" s="1"/>
  <c r="P1798" i="2" a="1"/>
  <c r="P1798" i="2" s="1"/>
  <c r="O1798" i="2"/>
  <c r="N1798" i="2"/>
  <c r="R1797" i="2"/>
  <c r="Q1797" i="2" a="1"/>
  <c r="Q1797" i="2" s="1"/>
  <c r="P1797" i="2" a="1"/>
  <c r="P1797" i="2" s="1"/>
  <c r="O1797" i="2"/>
  <c r="N1797" i="2"/>
  <c r="R1796" i="2"/>
  <c r="Q1796" i="2" a="1"/>
  <c r="Q1796" i="2" s="1"/>
  <c r="P1796" i="2" a="1"/>
  <c r="P1796" i="2" s="1"/>
  <c r="O1796" i="2"/>
  <c r="N1796" i="2"/>
  <c r="R1795" i="2"/>
  <c r="Q1795" i="2" a="1"/>
  <c r="Q1795" i="2" s="1"/>
  <c r="P1795" i="2" a="1"/>
  <c r="P1795" i="2" s="1"/>
  <c r="O1795" i="2"/>
  <c r="N1795" i="2"/>
  <c r="R1794" i="2"/>
  <c r="Q1794" i="2" a="1"/>
  <c r="Q1794" i="2" s="1"/>
  <c r="P1794" i="2" a="1"/>
  <c r="P1794" i="2" s="1"/>
  <c r="O1794" i="2"/>
  <c r="N1794" i="2"/>
  <c r="R1793" i="2"/>
  <c r="Q1793" i="2" a="1"/>
  <c r="Q1793" i="2" s="1"/>
  <c r="P1793" i="2" a="1"/>
  <c r="P1793" i="2" s="1"/>
  <c r="O1793" i="2"/>
  <c r="N1793" i="2"/>
  <c r="R1792" i="2"/>
  <c r="Q1792" i="2" a="1"/>
  <c r="Q1792" i="2" s="1"/>
  <c r="P1792" i="2" a="1"/>
  <c r="P1792" i="2" s="1"/>
  <c r="O1792" i="2"/>
  <c r="N1792" i="2"/>
  <c r="R1791" i="2"/>
  <c r="Q1791" i="2" a="1"/>
  <c r="Q1791" i="2" s="1"/>
  <c r="P1791" i="2" a="1"/>
  <c r="P1791" i="2" s="1"/>
  <c r="O1791" i="2"/>
  <c r="N1791" i="2"/>
  <c r="R1790" i="2"/>
  <c r="Q1790" i="2" a="1"/>
  <c r="Q1790" i="2" s="1"/>
  <c r="P1790" i="2" a="1"/>
  <c r="P1790" i="2" s="1"/>
  <c r="O1790" i="2"/>
  <c r="N1790" i="2"/>
  <c r="R1789" i="2"/>
  <c r="Q1789" i="2" a="1"/>
  <c r="Q1789" i="2" s="1"/>
  <c r="P1789" i="2" a="1"/>
  <c r="P1789" i="2" s="1"/>
  <c r="O1789" i="2"/>
  <c r="N1789" i="2"/>
  <c r="R1788" i="2"/>
  <c r="Q1788" i="2" a="1"/>
  <c r="Q1788" i="2" s="1"/>
  <c r="P1788" i="2" a="1"/>
  <c r="P1788" i="2" s="1"/>
  <c r="O1788" i="2"/>
  <c r="N1788" i="2"/>
  <c r="R1787" i="2"/>
  <c r="Q1787" i="2" a="1"/>
  <c r="Q1787" i="2" s="1"/>
  <c r="P1787" i="2" a="1"/>
  <c r="P1787" i="2" s="1"/>
  <c r="O1787" i="2"/>
  <c r="N1787" i="2"/>
  <c r="R1786" i="2"/>
  <c r="Q1786" i="2" a="1"/>
  <c r="Q1786" i="2" s="1"/>
  <c r="P1786" i="2" a="1"/>
  <c r="P1786" i="2" s="1"/>
  <c r="O1786" i="2"/>
  <c r="N1786" i="2"/>
  <c r="R1785" i="2"/>
  <c r="Q1785" i="2" a="1"/>
  <c r="Q1785" i="2" s="1"/>
  <c r="P1785" i="2" a="1"/>
  <c r="P1785" i="2" s="1"/>
  <c r="O1785" i="2"/>
  <c r="N1785" i="2"/>
  <c r="R1784" i="2"/>
  <c r="Q1784" i="2" a="1"/>
  <c r="Q1784" i="2" s="1"/>
  <c r="P1784" i="2" a="1"/>
  <c r="P1784" i="2" s="1"/>
  <c r="O1784" i="2"/>
  <c r="N1784" i="2"/>
  <c r="R1783" i="2"/>
  <c r="Q1783" i="2" a="1"/>
  <c r="Q1783" i="2" s="1"/>
  <c r="P1783" i="2" a="1"/>
  <c r="P1783" i="2" s="1"/>
  <c r="O1783" i="2"/>
  <c r="N1783" i="2"/>
  <c r="R1782" i="2"/>
  <c r="Q1782" i="2" a="1"/>
  <c r="Q1782" i="2" s="1"/>
  <c r="P1782" i="2" a="1"/>
  <c r="P1782" i="2" s="1"/>
  <c r="O1782" i="2"/>
  <c r="N1782" i="2"/>
  <c r="R1781" i="2"/>
  <c r="Q1781" i="2" a="1"/>
  <c r="Q1781" i="2" s="1"/>
  <c r="P1781" i="2" a="1"/>
  <c r="P1781" i="2" s="1"/>
  <c r="O1781" i="2"/>
  <c r="N1781" i="2"/>
  <c r="R1780" i="2"/>
  <c r="Q1780" i="2" a="1"/>
  <c r="Q1780" i="2" s="1"/>
  <c r="P1780" i="2" a="1"/>
  <c r="P1780" i="2" s="1"/>
  <c r="O1780" i="2"/>
  <c r="N1780" i="2"/>
  <c r="R1779" i="2"/>
  <c r="Q1779" i="2" a="1"/>
  <c r="Q1779" i="2" s="1"/>
  <c r="P1779" i="2" a="1"/>
  <c r="P1779" i="2" s="1"/>
  <c r="O1779" i="2"/>
  <c r="N1779" i="2"/>
  <c r="R1778" i="2"/>
  <c r="Q1778" i="2" a="1"/>
  <c r="Q1778" i="2" s="1"/>
  <c r="P1778" i="2" a="1"/>
  <c r="P1778" i="2" s="1"/>
  <c r="O1778" i="2"/>
  <c r="N1778" i="2"/>
  <c r="R1777" i="2"/>
  <c r="Q1777" i="2" a="1"/>
  <c r="Q1777" i="2" s="1"/>
  <c r="P1777" i="2" a="1"/>
  <c r="P1777" i="2" s="1"/>
  <c r="O1777" i="2"/>
  <c r="N1777" i="2"/>
  <c r="R1776" i="2"/>
  <c r="Q1776" i="2" a="1"/>
  <c r="Q1776" i="2" s="1"/>
  <c r="P1776" i="2" a="1"/>
  <c r="P1776" i="2" s="1"/>
  <c r="O1776" i="2"/>
  <c r="N1776" i="2"/>
  <c r="R1775" i="2"/>
  <c r="Q1775" i="2" a="1"/>
  <c r="Q1775" i="2" s="1"/>
  <c r="P1775" i="2" a="1"/>
  <c r="P1775" i="2" s="1"/>
  <c r="O1775" i="2"/>
  <c r="N1775" i="2"/>
  <c r="R1774" i="2"/>
  <c r="Q1774" i="2" a="1"/>
  <c r="Q1774" i="2" s="1"/>
  <c r="P1774" i="2" a="1"/>
  <c r="P1774" i="2" s="1"/>
  <c r="O1774" i="2"/>
  <c r="N1774" i="2"/>
  <c r="R1773" i="2"/>
  <c r="Q1773" i="2" a="1"/>
  <c r="Q1773" i="2" s="1"/>
  <c r="P1773" i="2" a="1"/>
  <c r="P1773" i="2" s="1"/>
  <c r="O1773" i="2"/>
  <c r="N1773" i="2"/>
  <c r="R1772" i="2"/>
  <c r="Q1772" i="2" a="1"/>
  <c r="Q1772" i="2" s="1"/>
  <c r="P1772" i="2" a="1"/>
  <c r="P1772" i="2" s="1"/>
  <c r="O1772" i="2"/>
  <c r="N1772" i="2"/>
  <c r="R1771" i="2"/>
  <c r="Q1771" i="2" a="1"/>
  <c r="Q1771" i="2" s="1"/>
  <c r="P1771" i="2" a="1"/>
  <c r="P1771" i="2" s="1"/>
  <c r="O1771" i="2"/>
  <c r="N1771" i="2"/>
  <c r="R1770" i="2"/>
  <c r="Q1770" i="2" a="1"/>
  <c r="Q1770" i="2" s="1"/>
  <c r="P1770" i="2" a="1"/>
  <c r="P1770" i="2" s="1"/>
  <c r="O1770" i="2"/>
  <c r="N1770" i="2"/>
  <c r="R1769" i="2"/>
  <c r="Q1769" i="2" a="1"/>
  <c r="Q1769" i="2" s="1"/>
  <c r="P1769" i="2" a="1"/>
  <c r="P1769" i="2" s="1"/>
  <c r="O1769" i="2"/>
  <c r="N1769" i="2"/>
  <c r="R1768" i="2"/>
  <c r="Q1768" i="2" a="1"/>
  <c r="Q1768" i="2" s="1"/>
  <c r="P1768" i="2" a="1"/>
  <c r="P1768" i="2" s="1"/>
  <c r="O1768" i="2"/>
  <c r="N1768" i="2"/>
  <c r="R1767" i="2"/>
  <c r="Q1767" i="2" a="1"/>
  <c r="Q1767" i="2" s="1"/>
  <c r="P1767" i="2" a="1"/>
  <c r="P1767" i="2" s="1"/>
  <c r="O1767" i="2"/>
  <c r="N1767" i="2"/>
  <c r="R1766" i="2"/>
  <c r="Q1766" i="2" a="1"/>
  <c r="Q1766" i="2" s="1"/>
  <c r="P1766" i="2" a="1"/>
  <c r="P1766" i="2" s="1"/>
  <c r="O1766" i="2"/>
  <c r="N1766" i="2"/>
  <c r="R1765" i="2"/>
  <c r="Q1765" i="2" a="1"/>
  <c r="Q1765" i="2" s="1"/>
  <c r="P1765" i="2" a="1"/>
  <c r="P1765" i="2" s="1"/>
  <c r="O1765" i="2"/>
  <c r="N1765" i="2"/>
  <c r="R1764" i="2"/>
  <c r="Q1764" i="2" a="1"/>
  <c r="Q1764" i="2" s="1"/>
  <c r="P1764" i="2" a="1"/>
  <c r="P1764" i="2" s="1"/>
  <c r="O1764" i="2"/>
  <c r="N1764" i="2"/>
  <c r="R1763" i="2"/>
  <c r="Q1763" i="2" a="1"/>
  <c r="Q1763" i="2" s="1"/>
  <c r="P1763" i="2" a="1"/>
  <c r="P1763" i="2" s="1"/>
  <c r="O1763" i="2"/>
  <c r="N1763" i="2"/>
  <c r="R1762" i="2"/>
  <c r="Q1762" i="2" a="1"/>
  <c r="Q1762" i="2" s="1"/>
  <c r="P1762" i="2" a="1"/>
  <c r="P1762" i="2" s="1"/>
  <c r="O1762" i="2"/>
  <c r="N1762" i="2"/>
  <c r="R1761" i="2"/>
  <c r="Q1761" i="2" a="1"/>
  <c r="Q1761" i="2" s="1"/>
  <c r="P1761" i="2" a="1"/>
  <c r="P1761" i="2" s="1"/>
  <c r="O1761" i="2"/>
  <c r="N1761" i="2"/>
  <c r="R1760" i="2"/>
  <c r="Q1760" i="2" a="1"/>
  <c r="Q1760" i="2" s="1"/>
  <c r="P1760" i="2" a="1"/>
  <c r="P1760" i="2" s="1"/>
  <c r="O1760" i="2"/>
  <c r="N1760" i="2"/>
  <c r="R1759" i="2"/>
  <c r="Q1759" i="2" a="1"/>
  <c r="Q1759" i="2" s="1"/>
  <c r="P1759" i="2" a="1"/>
  <c r="P1759" i="2" s="1"/>
  <c r="O1759" i="2"/>
  <c r="N1759" i="2"/>
  <c r="R1758" i="2"/>
  <c r="Q1758" i="2" a="1"/>
  <c r="Q1758" i="2" s="1"/>
  <c r="P1758" i="2" a="1"/>
  <c r="P1758" i="2" s="1"/>
  <c r="O1758" i="2"/>
  <c r="N1758" i="2"/>
  <c r="R1757" i="2"/>
  <c r="Q1757" i="2" a="1"/>
  <c r="Q1757" i="2" s="1"/>
  <c r="P1757" i="2" a="1"/>
  <c r="P1757" i="2" s="1"/>
  <c r="O1757" i="2"/>
  <c r="N1757" i="2"/>
  <c r="R1756" i="2"/>
  <c r="Q1756" i="2" a="1"/>
  <c r="Q1756" i="2" s="1"/>
  <c r="P1756" i="2" a="1"/>
  <c r="P1756" i="2" s="1"/>
  <c r="O1756" i="2"/>
  <c r="N1756" i="2"/>
  <c r="R1755" i="2"/>
  <c r="Q1755" i="2" a="1"/>
  <c r="Q1755" i="2" s="1"/>
  <c r="P1755" i="2" a="1"/>
  <c r="P1755" i="2" s="1"/>
  <c r="O1755" i="2"/>
  <c r="N1755" i="2"/>
  <c r="R1754" i="2"/>
  <c r="Q1754" i="2" a="1"/>
  <c r="Q1754" i="2" s="1"/>
  <c r="P1754" i="2" a="1"/>
  <c r="P1754" i="2" s="1"/>
  <c r="O1754" i="2"/>
  <c r="N1754" i="2"/>
  <c r="R1753" i="2"/>
  <c r="Q1753" i="2" a="1"/>
  <c r="Q1753" i="2" s="1"/>
  <c r="P1753" i="2" a="1"/>
  <c r="P1753" i="2" s="1"/>
  <c r="O1753" i="2"/>
  <c r="N1753" i="2"/>
  <c r="R1752" i="2"/>
  <c r="Q1752" i="2" a="1"/>
  <c r="Q1752" i="2" s="1"/>
  <c r="P1752" i="2" a="1"/>
  <c r="P1752" i="2" s="1"/>
  <c r="O1752" i="2"/>
  <c r="N1752" i="2"/>
  <c r="R1751" i="2"/>
  <c r="Q1751" i="2" a="1"/>
  <c r="Q1751" i="2" s="1"/>
  <c r="P1751" i="2" a="1"/>
  <c r="P1751" i="2" s="1"/>
  <c r="O1751" i="2"/>
  <c r="N1751" i="2"/>
  <c r="R1750" i="2"/>
  <c r="Q1750" i="2" a="1"/>
  <c r="Q1750" i="2" s="1"/>
  <c r="P1750" i="2" a="1"/>
  <c r="P1750" i="2" s="1"/>
  <c r="O1750" i="2"/>
  <c r="N1750" i="2"/>
  <c r="R1749" i="2"/>
  <c r="Q1749" i="2" a="1"/>
  <c r="Q1749" i="2" s="1"/>
  <c r="P1749" i="2" a="1"/>
  <c r="P1749" i="2" s="1"/>
  <c r="O1749" i="2"/>
  <c r="N1749" i="2"/>
  <c r="R1748" i="2"/>
  <c r="Q1748" i="2" a="1"/>
  <c r="Q1748" i="2" s="1"/>
  <c r="P1748" i="2" a="1"/>
  <c r="P1748" i="2" s="1"/>
  <c r="O1748" i="2"/>
  <c r="N1748" i="2"/>
  <c r="R1747" i="2"/>
  <c r="Q1747" i="2" a="1"/>
  <c r="Q1747" i="2" s="1"/>
  <c r="P1747" i="2" a="1"/>
  <c r="P1747" i="2" s="1"/>
  <c r="O1747" i="2"/>
  <c r="N1747" i="2"/>
  <c r="R1746" i="2"/>
  <c r="Q1746" i="2" a="1"/>
  <c r="Q1746" i="2" s="1"/>
  <c r="P1746" i="2" a="1"/>
  <c r="P1746" i="2" s="1"/>
  <c r="O1746" i="2"/>
  <c r="N1746" i="2"/>
  <c r="R1745" i="2"/>
  <c r="Q1745" i="2" a="1"/>
  <c r="Q1745" i="2" s="1"/>
  <c r="P1745" i="2" a="1"/>
  <c r="P1745" i="2" s="1"/>
  <c r="O1745" i="2"/>
  <c r="N1745" i="2"/>
  <c r="R1744" i="2"/>
  <c r="Q1744" i="2" a="1"/>
  <c r="Q1744" i="2" s="1"/>
  <c r="P1744" i="2" a="1"/>
  <c r="P1744" i="2" s="1"/>
  <c r="O1744" i="2"/>
  <c r="N1744" i="2"/>
  <c r="R1743" i="2"/>
  <c r="Q1743" i="2" a="1"/>
  <c r="Q1743" i="2" s="1"/>
  <c r="P1743" i="2" a="1"/>
  <c r="P1743" i="2" s="1"/>
  <c r="O1743" i="2"/>
  <c r="N1743" i="2"/>
  <c r="R1742" i="2"/>
  <c r="Q1742" i="2" a="1"/>
  <c r="Q1742" i="2" s="1"/>
  <c r="P1742" i="2" a="1"/>
  <c r="P1742" i="2" s="1"/>
  <c r="O1742" i="2"/>
  <c r="N1742" i="2"/>
  <c r="R1741" i="2"/>
  <c r="Q1741" i="2" a="1"/>
  <c r="Q1741" i="2" s="1"/>
  <c r="P1741" i="2" a="1"/>
  <c r="P1741" i="2" s="1"/>
  <c r="O1741" i="2"/>
  <c r="N1741" i="2"/>
  <c r="R1740" i="2"/>
  <c r="Q1740" i="2" a="1"/>
  <c r="Q1740" i="2" s="1"/>
  <c r="P1740" i="2" a="1"/>
  <c r="P1740" i="2" s="1"/>
  <c r="O1740" i="2"/>
  <c r="N1740" i="2"/>
  <c r="R1739" i="2"/>
  <c r="Q1739" i="2" a="1"/>
  <c r="Q1739" i="2" s="1"/>
  <c r="P1739" i="2" a="1"/>
  <c r="P1739" i="2" s="1"/>
  <c r="O1739" i="2"/>
  <c r="N1739" i="2"/>
  <c r="R1738" i="2"/>
  <c r="Q1738" i="2" a="1"/>
  <c r="Q1738" i="2" s="1"/>
  <c r="P1738" i="2" a="1"/>
  <c r="P1738" i="2" s="1"/>
  <c r="O1738" i="2"/>
  <c r="N1738" i="2"/>
  <c r="R1737" i="2"/>
  <c r="Q1737" i="2" a="1"/>
  <c r="Q1737" i="2" s="1"/>
  <c r="P1737" i="2" a="1"/>
  <c r="P1737" i="2" s="1"/>
  <c r="O1737" i="2"/>
  <c r="N1737" i="2"/>
  <c r="R1736" i="2"/>
  <c r="Q1736" i="2" a="1"/>
  <c r="Q1736" i="2" s="1"/>
  <c r="P1736" i="2" a="1"/>
  <c r="P1736" i="2" s="1"/>
  <c r="O1736" i="2"/>
  <c r="N1736" i="2"/>
  <c r="R1735" i="2"/>
  <c r="Q1735" i="2" a="1"/>
  <c r="Q1735" i="2" s="1"/>
  <c r="P1735" i="2" a="1"/>
  <c r="P1735" i="2" s="1"/>
  <c r="O1735" i="2"/>
  <c r="N1735" i="2"/>
  <c r="R1734" i="2"/>
  <c r="Q1734" i="2" a="1"/>
  <c r="Q1734" i="2" s="1"/>
  <c r="P1734" i="2" a="1"/>
  <c r="P1734" i="2" s="1"/>
  <c r="O1734" i="2"/>
  <c r="N1734" i="2"/>
  <c r="R1733" i="2"/>
  <c r="Q1733" i="2" a="1"/>
  <c r="Q1733" i="2" s="1"/>
  <c r="P1733" i="2" a="1"/>
  <c r="P1733" i="2" s="1"/>
  <c r="O1733" i="2"/>
  <c r="N1733" i="2"/>
  <c r="R1732" i="2"/>
  <c r="Q1732" i="2" a="1"/>
  <c r="Q1732" i="2" s="1"/>
  <c r="P1732" i="2" a="1"/>
  <c r="P1732" i="2" s="1"/>
  <c r="O1732" i="2"/>
  <c r="N1732" i="2"/>
  <c r="R1731" i="2"/>
  <c r="Q1731" i="2" a="1"/>
  <c r="Q1731" i="2" s="1"/>
  <c r="P1731" i="2" a="1"/>
  <c r="P1731" i="2" s="1"/>
  <c r="O1731" i="2"/>
  <c r="N1731" i="2"/>
  <c r="R1730" i="2"/>
  <c r="Q1730" i="2" a="1"/>
  <c r="Q1730" i="2" s="1"/>
  <c r="P1730" i="2" a="1"/>
  <c r="P1730" i="2" s="1"/>
  <c r="O1730" i="2"/>
  <c r="N1730" i="2"/>
  <c r="R1729" i="2"/>
  <c r="Q1729" i="2" a="1"/>
  <c r="Q1729" i="2" s="1"/>
  <c r="P1729" i="2" a="1"/>
  <c r="P1729" i="2" s="1"/>
  <c r="O1729" i="2"/>
  <c r="N1729" i="2"/>
  <c r="R1728" i="2"/>
  <c r="Q1728" i="2" a="1"/>
  <c r="Q1728" i="2" s="1"/>
  <c r="P1728" i="2" a="1"/>
  <c r="P1728" i="2" s="1"/>
  <c r="O1728" i="2"/>
  <c r="N1728" i="2"/>
  <c r="R1727" i="2"/>
  <c r="Q1727" i="2" a="1"/>
  <c r="Q1727" i="2" s="1"/>
  <c r="P1727" i="2" a="1"/>
  <c r="P1727" i="2" s="1"/>
  <c r="O1727" i="2"/>
  <c r="N1727" i="2"/>
  <c r="R1726" i="2"/>
  <c r="Q1726" i="2" a="1"/>
  <c r="Q1726" i="2" s="1"/>
  <c r="P1726" i="2" a="1"/>
  <c r="P1726" i="2" s="1"/>
  <c r="O1726" i="2"/>
  <c r="N1726" i="2"/>
  <c r="R1725" i="2"/>
  <c r="Q1725" i="2" a="1"/>
  <c r="Q1725" i="2" s="1"/>
  <c r="P1725" i="2" a="1"/>
  <c r="P1725" i="2" s="1"/>
  <c r="O1725" i="2"/>
  <c r="N1725" i="2"/>
  <c r="R1724" i="2"/>
  <c r="Q1724" i="2" a="1"/>
  <c r="Q1724" i="2" s="1"/>
  <c r="P1724" i="2" a="1"/>
  <c r="P1724" i="2" s="1"/>
  <c r="O1724" i="2"/>
  <c r="N1724" i="2"/>
  <c r="R1723" i="2"/>
  <c r="Q1723" i="2" a="1"/>
  <c r="Q1723" i="2" s="1"/>
  <c r="P1723" i="2" a="1"/>
  <c r="P1723" i="2" s="1"/>
  <c r="O1723" i="2"/>
  <c r="N1723" i="2"/>
  <c r="R1722" i="2"/>
  <c r="Q1722" i="2" a="1"/>
  <c r="Q1722" i="2" s="1"/>
  <c r="P1722" i="2" a="1"/>
  <c r="P1722" i="2" s="1"/>
  <c r="O1722" i="2"/>
  <c r="N1722" i="2"/>
  <c r="R1721" i="2"/>
  <c r="Q1721" i="2" a="1"/>
  <c r="Q1721" i="2" s="1"/>
  <c r="P1721" i="2" a="1"/>
  <c r="P1721" i="2" s="1"/>
  <c r="O1721" i="2"/>
  <c r="N1721" i="2"/>
  <c r="R1720" i="2"/>
  <c r="Q1720" i="2" a="1"/>
  <c r="Q1720" i="2" s="1"/>
  <c r="P1720" i="2" a="1"/>
  <c r="P1720" i="2" s="1"/>
  <c r="O1720" i="2"/>
  <c r="N1720" i="2"/>
  <c r="R1719" i="2"/>
  <c r="Q1719" i="2" a="1"/>
  <c r="Q1719" i="2" s="1"/>
  <c r="P1719" i="2" a="1"/>
  <c r="P1719" i="2" s="1"/>
  <c r="O1719" i="2"/>
  <c r="N1719" i="2"/>
  <c r="R1718" i="2"/>
  <c r="Q1718" i="2" a="1"/>
  <c r="Q1718" i="2" s="1"/>
  <c r="P1718" i="2" a="1"/>
  <c r="P1718" i="2" s="1"/>
  <c r="O1718" i="2"/>
  <c r="N1718" i="2"/>
  <c r="R1717" i="2"/>
  <c r="Q1717" i="2" a="1"/>
  <c r="Q1717" i="2" s="1"/>
  <c r="P1717" i="2" a="1"/>
  <c r="P1717" i="2" s="1"/>
  <c r="O1717" i="2"/>
  <c r="N1717" i="2"/>
  <c r="R1716" i="2"/>
  <c r="Q1716" i="2" a="1"/>
  <c r="Q1716" i="2" s="1"/>
  <c r="P1716" i="2" a="1"/>
  <c r="P1716" i="2" s="1"/>
  <c r="O1716" i="2"/>
  <c r="N1716" i="2"/>
  <c r="R1715" i="2"/>
  <c r="Q1715" i="2" a="1"/>
  <c r="Q1715" i="2" s="1"/>
  <c r="P1715" i="2" a="1"/>
  <c r="P1715" i="2" s="1"/>
  <c r="O1715" i="2"/>
  <c r="N1715" i="2"/>
  <c r="R1714" i="2"/>
  <c r="Q1714" i="2" a="1"/>
  <c r="Q1714" i="2" s="1"/>
  <c r="P1714" i="2" a="1"/>
  <c r="P1714" i="2" s="1"/>
  <c r="O1714" i="2"/>
  <c r="N1714" i="2"/>
  <c r="R1713" i="2"/>
  <c r="Q1713" i="2" a="1"/>
  <c r="Q1713" i="2" s="1"/>
  <c r="P1713" i="2" a="1"/>
  <c r="P1713" i="2" s="1"/>
  <c r="O1713" i="2"/>
  <c r="N1713" i="2"/>
  <c r="R1712" i="2"/>
  <c r="Q1712" i="2" a="1"/>
  <c r="Q1712" i="2" s="1"/>
  <c r="P1712" i="2" a="1"/>
  <c r="P1712" i="2" s="1"/>
  <c r="O1712" i="2"/>
  <c r="N1712" i="2"/>
  <c r="R1711" i="2"/>
  <c r="Q1711" i="2" a="1"/>
  <c r="Q1711" i="2" s="1"/>
  <c r="P1711" i="2" a="1"/>
  <c r="P1711" i="2" s="1"/>
  <c r="O1711" i="2"/>
  <c r="N1711" i="2"/>
  <c r="R1710" i="2"/>
  <c r="Q1710" i="2" a="1"/>
  <c r="Q1710" i="2" s="1"/>
  <c r="P1710" i="2" a="1"/>
  <c r="P1710" i="2" s="1"/>
  <c r="O1710" i="2"/>
  <c r="N1710" i="2"/>
  <c r="R1709" i="2"/>
  <c r="Q1709" i="2" a="1"/>
  <c r="Q1709" i="2" s="1"/>
  <c r="P1709" i="2" a="1"/>
  <c r="P1709" i="2" s="1"/>
  <c r="O1709" i="2"/>
  <c r="N1709" i="2"/>
  <c r="R1708" i="2"/>
  <c r="Q1708" i="2" a="1"/>
  <c r="Q1708" i="2" s="1"/>
  <c r="P1708" i="2" a="1"/>
  <c r="P1708" i="2" s="1"/>
  <c r="O1708" i="2"/>
  <c r="N1708" i="2"/>
  <c r="R1707" i="2"/>
  <c r="Q1707" i="2" a="1"/>
  <c r="Q1707" i="2" s="1"/>
  <c r="P1707" i="2" a="1"/>
  <c r="P1707" i="2" s="1"/>
  <c r="O1707" i="2"/>
  <c r="N1707" i="2"/>
  <c r="R1706" i="2"/>
  <c r="Q1706" i="2" a="1"/>
  <c r="Q1706" i="2" s="1"/>
  <c r="P1706" i="2" a="1"/>
  <c r="P1706" i="2" s="1"/>
  <c r="O1706" i="2"/>
  <c r="N1706" i="2"/>
  <c r="R1705" i="2"/>
  <c r="Q1705" i="2" a="1"/>
  <c r="Q1705" i="2" s="1"/>
  <c r="P1705" i="2" a="1"/>
  <c r="P1705" i="2" s="1"/>
  <c r="O1705" i="2"/>
  <c r="N1705" i="2"/>
  <c r="R1704" i="2"/>
  <c r="Q1704" i="2" a="1"/>
  <c r="Q1704" i="2" s="1"/>
  <c r="P1704" i="2" a="1"/>
  <c r="P1704" i="2" s="1"/>
  <c r="O1704" i="2"/>
  <c r="N1704" i="2"/>
  <c r="R1703" i="2"/>
  <c r="Q1703" i="2" a="1"/>
  <c r="Q1703" i="2" s="1"/>
  <c r="P1703" i="2" a="1"/>
  <c r="P1703" i="2" s="1"/>
  <c r="O1703" i="2"/>
  <c r="N1703" i="2"/>
  <c r="R1702" i="2"/>
  <c r="Q1702" i="2" a="1"/>
  <c r="Q1702" i="2" s="1"/>
  <c r="P1702" i="2" a="1"/>
  <c r="P1702" i="2" s="1"/>
  <c r="O1702" i="2"/>
  <c r="N1702" i="2"/>
  <c r="R1701" i="2"/>
  <c r="Q1701" i="2" a="1"/>
  <c r="Q1701" i="2" s="1"/>
  <c r="P1701" i="2" a="1"/>
  <c r="P1701" i="2" s="1"/>
  <c r="O1701" i="2"/>
  <c r="N1701" i="2"/>
  <c r="R1700" i="2"/>
  <c r="Q1700" i="2" a="1"/>
  <c r="Q1700" i="2" s="1"/>
  <c r="P1700" i="2" a="1"/>
  <c r="P1700" i="2" s="1"/>
  <c r="O1700" i="2"/>
  <c r="N1700" i="2"/>
  <c r="R1699" i="2"/>
  <c r="Q1699" i="2" a="1"/>
  <c r="Q1699" i="2" s="1"/>
  <c r="P1699" i="2" a="1"/>
  <c r="P1699" i="2" s="1"/>
  <c r="O1699" i="2"/>
  <c r="N1699" i="2"/>
  <c r="R1698" i="2"/>
  <c r="Q1698" i="2" a="1"/>
  <c r="Q1698" i="2" s="1"/>
  <c r="P1698" i="2" a="1"/>
  <c r="P1698" i="2" s="1"/>
  <c r="O1698" i="2"/>
  <c r="N1698" i="2"/>
  <c r="R1697" i="2"/>
  <c r="Q1697" i="2" a="1"/>
  <c r="Q1697" i="2" s="1"/>
  <c r="P1697" i="2" a="1"/>
  <c r="P1697" i="2" s="1"/>
  <c r="O1697" i="2"/>
  <c r="N1697" i="2"/>
  <c r="R1696" i="2"/>
  <c r="Q1696" i="2" a="1"/>
  <c r="Q1696" i="2" s="1"/>
  <c r="P1696" i="2" a="1"/>
  <c r="P1696" i="2" s="1"/>
  <c r="O1696" i="2"/>
  <c r="N1696" i="2"/>
  <c r="R1695" i="2"/>
  <c r="Q1695" i="2" a="1"/>
  <c r="Q1695" i="2" s="1"/>
  <c r="P1695" i="2" a="1"/>
  <c r="P1695" i="2" s="1"/>
  <c r="O1695" i="2"/>
  <c r="N1695" i="2"/>
  <c r="R1694" i="2"/>
  <c r="Q1694" i="2" a="1"/>
  <c r="Q1694" i="2" s="1"/>
  <c r="P1694" i="2" a="1"/>
  <c r="P1694" i="2" s="1"/>
  <c r="O1694" i="2"/>
  <c r="N1694" i="2"/>
  <c r="R1693" i="2"/>
  <c r="Q1693" i="2" a="1"/>
  <c r="Q1693" i="2" s="1"/>
  <c r="P1693" i="2" a="1"/>
  <c r="P1693" i="2" s="1"/>
  <c r="O1693" i="2"/>
  <c r="N1693" i="2"/>
  <c r="R1692" i="2"/>
  <c r="Q1692" i="2" a="1"/>
  <c r="Q1692" i="2" s="1"/>
  <c r="P1692" i="2" a="1"/>
  <c r="P1692" i="2" s="1"/>
  <c r="O1692" i="2"/>
  <c r="N1692" i="2"/>
  <c r="R1691" i="2"/>
  <c r="Q1691" i="2" a="1"/>
  <c r="Q1691" i="2" s="1"/>
  <c r="P1691" i="2" a="1"/>
  <c r="P1691" i="2" s="1"/>
  <c r="O1691" i="2"/>
  <c r="N1691" i="2"/>
  <c r="R1690" i="2"/>
  <c r="Q1690" i="2" a="1"/>
  <c r="Q1690" i="2" s="1"/>
  <c r="P1690" i="2" a="1"/>
  <c r="P1690" i="2" s="1"/>
  <c r="O1690" i="2"/>
  <c r="N1690" i="2"/>
  <c r="R1689" i="2"/>
  <c r="Q1689" i="2" a="1"/>
  <c r="Q1689" i="2" s="1"/>
  <c r="P1689" i="2" a="1"/>
  <c r="P1689" i="2" s="1"/>
  <c r="O1689" i="2"/>
  <c r="N1689" i="2"/>
  <c r="R1688" i="2"/>
  <c r="Q1688" i="2" a="1"/>
  <c r="Q1688" i="2" s="1"/>
  <c r="P1688" i="2" a="1"/>
  <c r="P1688" i="2" s="1"/>
  <c r="O1688" i="2"/>
  <c r="N1688" i="2"/>
  <c r="R1687" i="2"/>
  <c r="Q1687" i="2" a="1"/>
  <c r="Q1687" i="2" s="1"/>
  <c r="P1687" i="2" a="1"/>
  <c r="P1687" i="2" s="1"/>
  <c r="O1687" i="2"/>
  <c r="N1687" i="2"/>
  <c r="R1686" i="2"/>
  <c r="Q1686" i="2" a="1"/>
  <c r="Q1686" i="2" s="1"/>
  <c r="P1686" i="2" a="1"/>
  <c r="P1686" i="2" s="1"/>
  <c r="O1686" i="2"/>
  <c r="N1686" i="2"/>
  <c r="R1685" i="2"/>
  <c r="Q1685" i="2" a="1"/>
  <c r="Q1685" i="2" s="1"/>
  <c r="P1685" i="2" a="1"/>
  <c r="P1685" i="2" s="1"/>
  <c r="O1685" i="2"/>
  <c r="N1685" i="2"/>
  <c r="R1684" i="2"/>
  <c r="Q1684" i="2" a="1"/>
  <c r="Q1684" i="2" s="1"/>
  <c r="P1684" i="2" a="1"/>
  <c r="P1684" i="2" s="1"/>
  <c r="O1684" i="2"/>
  <c r="N1684" i="2"/>
  <c r="R1683" i="2"/>
  <c r="Q1683" i="2" a="1"/>
  <c r="Q1683" i="2" s="1"/>
  <c r="P1683" i="2" a="1"/>
  <c r="P1683" i="2" s="1"/>
  <c r="O1683" i="2"/>
  <c r="N1683" i="2"/>
  <c r="R1682" i="2"/>
  <c r="Q1682" i="2" a="1"/>
  <c r="Q1682" i="2" s="1"/>
  <c r="P1682" i="2" a="1"/>
  <c r="P1682" i="2" s="1"/>
  <c r="O1682" i="2"/>
  <c r="N1682" i="2"/>
  <c r="R1681" i="2"/>
  <c r="Q1681" i="2" a="1"/>
  <c r="Q1681" i="2" s="1"/>
  <c r="P1681" i="2" a="1"/>
  <c r="P1681" i="2" s="1"/>
  <c r="O1681" i="2"/>
  <c r="N1681" i="2"/>
  <c r="R1680" i="2"/>
  <c r="Q1680" i="2" a="1"/>
  <c r="Q1680" i="2" s="1"/>
  <c r="P1680" i="2" a="1"/>
  <c r="P1680" i="2" s="1"/>
  <c r="O1680" i="2"/>
  <c r="N1680" i="2"/>
  <c r="R1679" i="2"/>
  <c r="Q1679" i="2" a="1"/>
  <c r="Q1679" i="2" s="1"/>
  <c r="P1679" i="2" a="1"/>
  <c r="P1679" i="2" s="1"/>
  <c r="O1679" i="2"/>
  <c r="N1679" i="2"/>
  <c r="R1678" i="2"/>
  <c r="Q1678" i="2" a="1"/>
  <c r="Q1678" i="2" s="1"/>
  <c r="P1678" i="2" a="1"/>
  <c r="P1678" i="2" s="1"/>
  <c r="O1678" i="2"/>
  <c r="N1678" i="2"/>
  <c r="R1677" i="2"/>
  <c r="Q1677" i="2" a="1"/>
  <c r="Q1677" i="2" s="1"/>
  <c r="P1677" i="2" a="1"/>
  <c r="P1677" i="2" s="1"/>
  <c r="O1677" i="2"/>
  <c r="N1677" i="2"/>
  <c r="R1676" i="2"/>
  <c r="Q1676" i="2" a="1"/>
  <c r="Q1676" i="2" s="1"/>
  <c r="P1676" i="2" a="1"/>
  <c r="P1676" i="2" s="1"/>
  <c r="O1676" i="2"/>
  <c r="N1676" i="2"/>
  <c r="R1675" i="2"/>
  <c r="Q1675" i="2" a="1"/>
  <c r="Q1675" i="2" s="1"/>
  <c r="P1675" i="2" a="1"/>
  <c r="P1675" i="2" s="1"/>
  <c r="O1675" i="2"/>
  <c r="N1675" i="2"/>
  <c r="R1674" i="2"/>
  <c r="Q1674" i="2" a="1"/>
  <c r="Q1674" i="2" s="1"/>
  <c r="P1674" i="2" a="1"/>
  <c r="P1674" i="2" s="1"/>
  <c r="O1674" i="2"/>
  <c r="N1674" i="2"/>
  <c r="R1673" i="2"/>
  <c r="Q1673" i="2" a="1"/>
  <c r="Q1673" i="2" s="1"/>
  <c r="P1673" i="2" a="1"/>
  <c r="P1673" i="2" s="1"/>
  <c r="O1673" i="2"/>
  <c r="N1673" i="2"/>
  <c r="R1672" i="2"/>
  <c r="Q1672" i="2" a="1"/>
  <c r="Q1672" i="2" s="1"/>
  <c r="P1672" i="2" a="1"/>
  <c r="P1672" i="2" s="1"/>
  <c r="O1672" i="2"/>
  <c r="N1672" i="2"/>
  <c r="R1671" i="2"/>
  <c r="Q1671" i="2" a="1"/>
  <c r="Q1671" i="2" s="1"/>
  <c r="P1671" i="2" a="1"/>
  <c r="P1671" i="2" s="1"/>
  <c r="O1671" i="2"/>
  <c r="N1671" i="2"/>
  <c r="R1670" i="2"/>
  <c r="Q1670" i="2" a="1"/>
  <c r="Q1670" i="2" s="1"/>
  <c r="P1670" i="2" a="1"/>
  <c r="P1670" i="2" s="1"/>
  <c r="O1670" i="2"/>
  <c r="N1670" i="2"/>
  <c r="R1669" i="2"/>
  <c r="Q1669" i="2" a="1"/>
  <c r="Q1669" i="2" s="1"/>
  <c r="P1669" i="2" a="1"/>
  <c r="P1669" i="2" s="1"/>
  <c r="O1669" i="2"/>
  <c r="N1669" i="2"/>
  <c r="R1668" i="2"/>
  <c r="Q1668" i="2" a="1"/>
  <c r="Q1668" i="2" s="1"/>
  <c r="P1668" i="2" a="1"/>
  <c r="P1668" i="2" s="1"/>
  <c r="O1668" i="2"/>
  <c r="N1668" i="2"/>
  <c r="R1667" i="2"/>
  <c r="Q1667" i="2" a="1"/>
  <c r="Q1667" i="2" s="1"/>
  <c r="P1667" i="2" a="1"/>
  <c r="P1667" i="2" s="1"/>
  <c r="O1667" i="2"/>
  <c r="N1667" i="2"/>
  <c r="R1666" i="2"/>
  <c r="Q1666" i="2" a="1"/>
  <c r="Q1666" i="2" s="1"/>
  <c r="P1666" i="2" a="1"/>
  <c r="P1666" i="2" s="1"/>
  <c r="O1666" i="2"/>
  <c r="N1666" i="2"/>
  <c r="R1665" i="2"/>
  <c r="Q1665" i="2" a="1"/>
  <c r="Q1665" i="2" s="1"/>
  <c r="P1665" i="2" a="1"/>
  <c r="P1665" i="2" s="1"/>
  <c r="O1665" i="2"/>
  <c r="N1665" i="2"/>
  <c r="R1664" i="2"/>
  <c r="Q1664" i="2" a="1"/>
  <c r="Q1664" i="2" s="1"/>
  <c r="P1664" i="2" a="1"/>
  <c r="P1664" i="2" s="1"/>
  <c r="O1664" i="2"/>
  <c r="N1664" i="2"/>
  <c r="R1663" i="2"/>
  <c r="Q1663" i="2" a="1"/>
  <c r="Q1663" i="2" s="1"/>
  <c r="P1663" i="2" a="1"/>
  <c r="P1663" i="2" s="1"/>
  <c r="O1663" i="2"/>
  <c r="N1663" i="2"/>
  <c r="R1662" i="2"/>
  <c r="Q1662" i="2" a="1"/>
  <c r="Q1662" i="2" s="1"/>
  <c r="P1662" i="2" a="1"/>
  <c r="P1662" i="2" s="1"/>
  <c r="O1662" i="2"/>
  <c r="N1662" i="2"/>
  <c r="R1661" i="2"/>
  <c r="Q1661" i="2" a="1"/>
  <c r="Q1661" i="2" s="1"/>
  <c r="P1661" i="2" a="1"/>
  <c r="P1661" i="2" s="1"/>
  <c r="O1661" i="2"/>
  <c r="N1661" i="2"/>
  <c r="R1660" i="2"/>
  <c r="Q1660" i="2" a="1"/>
  <c r="Q1660" i="2" s="1"/>
  <c r="P1660" i="2" a="1"/>
  <c r="P1660" i="2" s="1"/>
  <c r="O1660" i="2"/>
  <c r="N1660" i="2"/>
  <c r="R1659" i="2"/>
  <c r="Q1659" i="2" a="1"/>
  <c r="Q1659" i="2" s="1"/>
  <c r="P1659" i="2" a="1"/>
  <c r="P1659" i="2" s="1"/>
  <c r="O1659" i="2"/>
  <c r="N1659" i="2"/>
  <c r="R1658" i="2"/>
  <c r="Q1658" i="2" a="1"/>
  <c r="Q1658" i="2" s="1"/>
  <c r="P1658" i="2" a="1"/>
  <c r="P1658" i="2" s="1"/>
  <c r="O1658" i="2"/>
  <c r="N1658" i="2"/>
  <c r="R1657" i="2"/>
  <c r="Q1657" i="2" a="1"/>
  <c r="Q1657" i="2" s="1"/>
  <c r="P1657" i="2" a="1"/>
  <c r="P1657" i="2" s="1"/>
  <c r="O1657" i="2"/>
  <c r="N1657" i="2"/>
  <c r="R1656" i="2"/>
  <c r="Q1656" i="2" a="1"/>
  <c r="Q1656" i="2" s="1"/>
  <c r="P1656" i="2" a="1"/>
  <c r="P1656" i="2" s="1"/>
  <c r="O1656" i="2"/>
  <c r="N1656" i="2"/>
  <c r="R1655" i="2"/>
  <c r="Q1655" i="2" a="1"/>
  <c r="Q1655" i="2" s="1"/>
  <c r="P1655" i="2" a="1"/>
  <c r="P1655" i="2" s="1"/>
  <c r="O1655" i="2"/>
  <c r="N1655" i="2"/>
  <c r="R1654" i="2"/>
  <c r="Q1654" i="2" a="1"/>
  <c r="Q1654" i="2" s="1"/>
  <c r="P1654" i="2" a="1"/>
  <c r="P1654" i="2" s="1"/>
  <c r="O1654" i="2"/>
  <c r="N1654" i="2"/>
  <c r="R1653" i="2"/>
  <c r="Q1653" i="2" a="1"/>
  <c r="Q1653" i="2" s="1"/>
  <c r="P1653" i="2" a="1"/>
  <c r="P1653" i="2" s="1"/>
  <c r="O1653" i="2"/>
  <c r="N1653" i="2"/>
  <c r="R1652" i="2"/>
  <c r="Q1652" i="2" a="1"/>
  <c r="Q1652" i="2" s="1"/>
  <c r="P1652" i="2" a="1"/>
  <c r="P1652" i="2" s="1"/>
  <c r="O1652" i="2"/>
  <c r="N1652" i="2"/>
  <c r="R1651" i="2"/>
  <c r="Q1651" i="2" a="1"/>
  <c r="Q1651" i="2" s="1"/>
  <c r="P1651" i="2" a="1"/>
  <c r="P1651" i="2" s="1"/>
  <c r="O1651" i="2"/>
  <c r="N1651" i="2"/>
  <c r="R1650" i="2"/>
  <c r="Q1650" i="2" a="1"/>
  <c r="Q1650" i="2" s="1"/>
  <c r="P1650" i="2" a="1"/>
  <c r="P1650" i="2" s="1"/>
  <c r="O1650" i="2"/>
  <c r="N1650" i="2"/>
  <c r="R1649" i="2"/>
  <c r="Q1649" i="2" a="1"/>
  <c r="Q1649" i="2" s="1"/>
  <c r="P1649" i="2" a="1"/>
  <c r="P1649" i="2" s="1"/>
  <c r="O1649" i="2"/>
  <c r="N1649" i="2"/>
  <c r="R1648" i="2"/>
  <c r="Q1648" i="2" a="1"/>
  <c r="Q1648" i="2" s="1"/>
  <c r="P1648" i="2" a="1"/>
  <c r="P1648" i="2" s="1"/>
  <c r="O1648" i="2"/>
  <c r="N1648" i="2"/>
  <c r="R1647" i="2"/>
  <c r="Q1647" i="2" a="1"/>
  <c r="Q1647" i="2" s="1"/>
  <c r="P1647" i="2" a="1"/>
  <c r="P1647" i="2" s="1"/>
  <c r="O1647" i="2"/>
  <c r="N1647" i="2"/>
  <c r="R1646" i="2"/>
  <c r="Q1646" i="2" a="1"/>
  <c r="Q1646" i="2" s="1"/>
  <c r="P1646" i="2" a="1"/>
  <c r="P1646" i="2" s="1"/>
  <c r="O1646" i="2"/>
  <c r="N1646" i="2"/>
  <c r="R1645" i="2"/>
  <c r="Q1645" i="2" a="1"/>
  <c r="Q1645" i="2" s="1"/>
  <c r="P1645" i="2" a="1"/>
  <c r="P1645" i="2" s="1"/>
  <c r="O1645" i="2"/>
  <c r="N1645" i="2"/>
  <c r="R1644" i="2"/>
  <c r="Q1644" i="2" a="1"/>
  <c r="Q1644" i="2" s="1"/>
  <c r="P1644" i="2" a="1"/>
  <c r="P1644" i="2" s="1"/>
  <c r="O1644" i="2"/>
  <c r="N1644" i="2"/>
  <c r="R1643" i="2"/>
  <c r="Q1643" i="2" a="1"/>
  <c r="Q1643" i="2" s="1"/>
  <c r="P1643" i="2" a="1"/>
  <c r="P1643" i="2" s="1"/>
  <c r="O1643" i="2"/>
  <c r="N1643" i="2"/>
  <c r="R1642" i="2"/>
  <c r="Q1642" i="2" a="1"/>
  <c r="Q1642" i="2" s="1"/>
  <c r="P1642" i="2" a="1"/>
  <c r="P1642" i="2" s="1"/>
  <c r="O1642" i="2"/>
  <c r="N1642" i="2"/>
  <c r="R1641" i="2"/>
  <c r="Q1641" i="2" a="1"/>
  <c r="Q1641" i="2" s="1"/>
  <c r="P1641" i="2" a="1"/>
  <c r="P1641" i="2" s="1"/>
  <c r="O1641" i="2"/>
  <c r="N1641" i="2"/>
  <c r="R1640" i="2"/>
  <c r="Q1640" i="2" a="1"/>
  <c r="Q1640" i="2" s="1"/>
  <c r="P1640" i="2" a="1"/>
  <c r="P1640" i="2" s="1"/>
  <c r="O1640" i="2"/>
  <c r="N1640" i="2"/>
  <c r="R1639" i="2"/>
  <c r="Q1639" i="2" a="1"/>
  <c r="Q1639" i="2" s="1"/>
  <c r="P1639" i="2" a="1"/>
  <c r="P1639" i="2" s="1"/>
  <c r="O1639" i="2"/>
  <c r="N1639" i="2"/>
  <c r="R1638" i="2"/>
  <c r="Q1638" i="2" a="1"/>
  <c r="Q1638" i="2" s="1"/>
  <c r="P1638" i="2" a="1"/>
  <c r="P1638" i="2" s="1"/>
  <c r="O1638" i="2"/>
  <c r="N1638" i="2"/>
  <c r="R1637" i="2"/>
  <c r="Q1637" i="2" a="1"/>
  <c r="Q1637" i="2" s="1"/>
  <c r="P1637" i="2" a="1"/>
  <c r="P1637" i="2" s="1"/>
  <c r="O1637" i="2"/>
  <c r="N1637" i="2"/>
  <c r="R1636" i="2"/>
  <c r="Q1636" i="2" a="1"/>
  <c r="Q1636" i="2" s="1"/>
  <c r="P1636" i="2" a="1"/>
  <c r="P1636" i="2" s="1"/>
  <c r="O1636" i="2"/>
  <c r="N1636" i="2"/>
  <c r="R1635" i="2"/>
  <c r="Q1635" i="2" a="1"/>
  <c r="Q1635" i="2" s="1"/>
  <c r="P1635" i="2" a="1"/>
  <c r="P1635" i="2" s="1"/>
  <c r="O1635" i="2"/>
  <c r="N1635" i="2"/>
  <c r="R1634" i="2"/>
  <c r="Q1634" i="2" a="1"/>
  <c r="Q1634" i="2" s="1"/>
  <c r="P1634" i="2" a="1"/>
  <c r="P1634" i="2" s="1"/>
  <c r="O1634" i="2"/>
  <c r="N1634" i="2"/>
  <c r="R1633" i="2"/>
  <c r="Q1633" i="2" a="1"/>
  <c r="Q1633" i="2" s="1"/>
  <c r="P1633" i="2" a="1"/>
  <c r="P1633" i="2" s="1"/>
  <c r="O1633" i="2"/>
  <c r="N1633" i="2"/>
  <c r="R1632" i="2"/>
  <c r="Q1632" i="2" a="1"/>
  <c r="Q1632" i="2" s="1"/>
  <c r="P1632" i="2" a="1"/>
  <c r="P1632" i="2" s="1"/>
  <c r="O1632" i="2"/>
  <c r="N1632" i="2"/>
  <c r="R1631" i="2"/>
  <c r="Q1631" i="2" a="1"/>
  <c r="Q1631" i="2" s="1"/>
  <c r="P1631" i="2" a="1"/>
  <c r="P1631" i="2" s="1"/>
  <c r="O1631" i="2"/>
  <c r="N1631" i="2"/>
  <c r="R1630" i="2"/>
  <c r="Q1630" i="2" a="1"/>
  <c r="Q1630" i="2" s="1"/>
  <c r="P1630" i="2" a="1"/>
  <c r="P1630" i="2" s="1"/>
  <c r="O1630" i="2"/>
  <c r="N1630" i="2"/>
  <c r="R1629" i="2"/>
  <c r="Q1629" i="2" a="1"/>
  <c r="Q1629" i="2" s="1"/>
  <c r="P1629" i="2" a="1"/>
  <c r="P1629" i="2" s="1"/>
  <c r="O1629" i="2"/>
  <c r="N1629" i="2"/>
  <c r="R1628" i="2"/>
  <c r="Q1628" i="2" a="1"/>
  <c r="Q1628" i="2" s="1"/>
  <c r="P1628" i="2" a="1"/>
  <c r="P1628" i="2" s="1"/>
  <c r="O1628" i="2"/>
  <c r="N1628" i="2"/>
  <c r="R1627" i="2"/>
  <c r="Q1627" i="2" a="1"/>
  <c r="Q1627" i="2" s="1"/>
  <c r="P1627" i="2" a="1"/>
  <c r="P1627" i="2" s="1"/>
  <c r="O1627" i="2"/>
  <c r="N1627" i="2"/>
  <c r="R1626" i="2"/>
  <c r="Q1626" i="2" a="1"/>
  <c r="Q1626" i="2" s="1"/>
  <c r="P1626" i="2" a="1"/>
  <c r="P1626" i="2" s="1"/>
  <c r="O1626" i="2"/>
  <c r="N1626" i="2"/>
  <c r="R1625" i="2"/>
  <c r="Q1625" i="2" a="1"/>
  <c r="Q1625" i="2" s="1"/>
  <c r="P1625" i="2" a="1"/>
  <c r="P1625" i="2" s="1"/>
  <c r="O1625" i="2"/>
  <c r="N1625" i="2"/>
  <c r="R1624" i="2"/>
  <c r="Q1624" i="2" a="1"/>
  <c r="Q1624" i="2" s="1"/>
  <c r="P1624" i="2" a="1"/>
  <c r="P1624" i="2" s="1"/>
  <c r="O1624" i="2"/>
  <c r="N1624" i="2"/>
  <c r="R1623" i="2"/>
  <c r="Q1623" i="2" a="1"/>
  <c r="Q1623" i="2" s="1"/>
  <c r="P1623" i="2" a="1"/>
  <c r="P1623" i="2" s="1"/>
  <c r="O1623" i="2"/>
  <c r="N1623" i="2"/>
  <c r="R1622" i="2"/>
  <c r="Q1622" i="2" a="1"/>
  <c r="Q1622" i="2" s="1"/>
  <c r="P1622" i="2" a="1"/>
  <c r="P1622" i="2" s="1"/>
  <c r="O1622" i="2"/>
  <c r="N1622" i="2"/>
  <c r="R1621" i="2"/>
  <c r="Q1621" i="2" a="1"/>
  <c r="Q1621" i="2" s="1"/>
  <c r="P1621" i="2" a="1"/>
  <c r="P1621" i="2" s="1"/>
  <c r="O1621" i="2"/>
  <c r="N1621" i="2"/>
  <c r="R1620" i="2"/>
  <c r="Q1620" i="2" a="1"/>
  <c r="Q1620" i="2" s="1"/>
  <c r="P1620" i="2" a="1"/>
  <c r="P1620" i="2" s="1"/>
  <c r="O1620" i="2"/>
  <c r="N1620" i="2"/>
  <c r="R1619" i="2"/>
  <c r="Q1619" i="2" a="1"/>
  <c r="Q1619" i="2" s="1"/>
  <c r="P1619" i="2" a="1"/>
  <c r="P1619" i="2" s="1"/>
  <c r="O1619" i="2"/>
  <c r="N1619" i="2"/>
  <c r="R1618" i="2"/>
  <c r="Q1618" i="2" a="1"/>
  <c r="Q1618" i="2" s="1"/>
  <c r="P1618" i="2" a="1"/>
  <c r="P1618" i="2" s="1"/>
  <c r="O1618" i="2"/>
  <c r="N1618" i="2"/>
  <c r="R1617" i="2"/>
  <c r="Q1617" i="2" a="1"/>
  <c r="Q1617" i="2" s="1"/>
  <c r="P1617" i="2" a="1"/>
  <c r="P1617" i="2" s="1"/>
  <c r="O1617" i="2"/>
  <c r="N1617" i="2"/>
  <c r="R1616" i="2"/>
  <c r="Q1616" i="2" a="1"/>
  <c r="Q1616" i="2" s="1"/>
  <c r="P1616" i="2" a="1"/>
  <c r="P1616" i="2" s="1"/>
  <c r="O1616" i="2"/>
  <c r="N1616" i="2"/>
  <c r="R1615" i="2"/>
  <c r="Q1615" i="2" a="1"/>
  <c r="Q1615" i="2" s="1"/>
  <c r="P1615" i="2" a="1"/>
  <c r="P1615" i="2" s="1"/>
  <c r="O1615" i="2"/>
  <c r="N1615" i="2"/>
  <c r="R1614" i="2"/>
  <c r="Q1614" i="2" a="1"/>
  <c r="Q1614" i="2" s="1"/>
  <c r="P1614" i="2" a="1"/>
  <c r="P1614" i="2" s="1"/>
  <c r="O1614" i="2"/>
  <c r="N1614" i="2"/>
  <c r="R1613" i="2"/>
  <c r="Q1613" i="2" a="1"/>
  <c r="Q1613" i="2" s="1"/>
  <c r="P1613" i="2" a="1"/>
  <c r="P1613" i="2" s="1"/>
  <c r="O1613" i="2"/>
  <c r="N1613" i="2"/>
  <c r="R1612" i="2"/>
  <c r="Q1612" i="2" a="1"/>
  <c r="Q1612" i="2" s="1"/>
  <c r="P1612" i="2" a="1"/>
  <c r="P1612" i="2" s="1"/>
  <c r="O1612" i="2"/>
  <c r="N1612" i="2"/>
  <c r="R1611" i="2"/>
  <c r="Q1611" i="2" a="1"/>
  <c r="Q1611" i="2" s="1"/>
  <c r="P1611" i="2" a="1"/>
  <c r="P1611" i="2" s="1"/>
  <c r="O1611" i="2"/>
  <c r="N1611" i="2"/>
  <c r="R1610" i="2"/>
  <c r="Q1610" i="2" a="1"/>
  <c r="Q1610" i="2" s="1"/>
  <c r="P1610" i="2" a="1"/>
  <c r="P1610" i="2" s="1"/>
  <c r="O1610" i="2"/>
  <c r="N1610" i="2"/>
  <c r="R1609" i="2"/>
  <c r="Q1609" i="2" a="1"/>
  <c r="Q1609" i="2" s="1"/>
  <c r="P1609" i="2" a="1"/>
  <c r="P1609" i="2" s="1"/>
  <c r="O1609" i="2"/>
  <c r="N1609" i="2"/>
  <c r="R1608" i="2"/>
  <c r="Q1608" i="2" a="1"/>
  <c r="Q1608" i="2" s="1"/>
  <c r="P1608" i="2" a="1"/>
  <c r="P1608" i="2" s="1"/>
  <c r="O1608" i="2"/>
  <c r="N1608" i="2"/>
  <c r="R1607" i="2"/>
  <c r="Q1607" i="2" a="1"/>
  <c r="Q1607" i="2" s="1"/>
  <c r="P1607" i="2" a="1"/>
  <c r="P1607" i="2" s="1"/>
  <c r="O1607" i="2"/>
  <c r="N1607" i="2"/>
  <c r="R1606" i="2"/>
  <c r="Q1606" i="2" a="1"/>
  <c r="Q1606" i="2" s="1"/>
  <c r="P1606" i="2" a="1"/>
  <c r="P1606" i="2" s="1"/>
  <c r="O1606" i="2"/>
  <c r="N1606" i="2"/>
  <c r="R1605" i="2"/>
  <c r="Q1605" i="2" a="1"/>
  <c r="Q1605" i="2" s="1"/>
  <c r="P1605" i="2" a="1"/>
  <c r="P1605" i="2" s="1"/>
  <c r="O1605" i="2"/>
  <c r="N1605" i="2"/>
  <c r="R1604" i="2"/>
  <c r="Q1604" i="2" a="1"/>
  <c r="Q1604" i="2" s="1"/>
  <c r="P1604" i="2" a="1"/>
  <c r="P1604" i="2" s="1"/>
  <c r="O1604" i="2"/>
  <c r="N1604" i="2"/>
  <c r="R1603" i="2"/>
  <c r="Q1603" i="2" a="1"/>
  <c r="Q1603" i="2" s="1"/>
  <c r="P1603" i="2" a="1"/>
  <c r="P1603" i="2" s="1"/>
  <c r="O1603" i="2"/>
  <c r="N1603" i="2"/>
  <c r="R1602" i="2"/>
  <c r="Q1602" i="2" a="1"/>
  <c r="Q1602" i="2" s="1"/>
  <c r="P1602" i="2" a="1"/>
  <c r="P1602" i="2" s="1"/>
  <c r="O1602" i="2"/>
  <c r="N1602" i="2"/>
  <c r="R1601" i="2"/>
  <c r="Q1601" i="2" a="1"/>
  <c r="Q1601" i="2" s="1"/>
  <c r="P1601" i="2" a="1"/>
  <c r="P1601" i="2" s="1"/>
  <c r="O1601" i="2"/>
  <c r="N1601" i="2"/>
  <c r="R1600" i="2"/>
  <c r="Q1600" i="2" a="1"/>
  <c r="Q1600" i="2" s="1"/>
  <c r="P1600" i="2" a="1"/>
  <c r="P1600" i="2" s="1"/>
  <c r="O1600" i="2"/>
  <c r="N1600" i="2"/>
  <c r="R1599" i="2"/>
  <c r="Q1599" i="2" a="1"/>
  <c r="Q1599" i="2" s="1"/>
  <c r="P1599" i="2" a="1"/>
  <c r="P1599" i="2" s="1"/>
  <c r="O1599" i="2"/>
  <c r="N1599" i="2"/>
  <c r="R1598" i="2"/>
  <c r="Q1598" i="2" a="1"/>
  <c r="Q1598" i="2" s="1"/>
  <c r="P1598" i="2" a="1"/>
  <c r="P1598" i="2" s="1"/>
  <c r="O1598" i="2"/>
  <c r="N1598" i="2"/>
  <c r="R1597" i="2"/>
  <c r="Q1597" i="2" a="1"/>
  <c r="Q1597" i="2" s="1"/>
  <c r="P1597" i="2" a="1"/>
  <c r="P1597" i="2" s="1"/>
  <c r="O1597" i="2"/>
  <c r="N1597" i="2"/>
  <c r="R1596" i="2"/>
  <c r="Q1596" i="2" a="1"/>
  <c r="Q1596" i="2" s="1"/>
  <c r="P1596" i="2" a="1"/>
  <c r="P1596" i="2" s="1"/>
  <c r="O1596" i="2"/>
  <c r="N1596" i="2"/>
  <c r="R1595" i="2"/>
  <c r="Q1595" i="2" a="1"/>
  <c r="Q1595" i="2" s="1"/>
  <c r="P1595" i="2" a="1"/>
  <c r="P1595" i="2" s="1"/>
  <c r="O1595" i="2"/>
  <c r="N1595" i="2"/>
  <c r="R1594" i="2"/>
  <c r="Q1594" i="2" a="1"/>
  <c r="Q1594" i="2" s="1"/>
  <c r="P1594" i="2" a="1"/>
  <c r="P1594" i="2" s="1"/>
  <c r="O1594" i="2"/>
  <c r="N1594" i="2"/>
  <c r="R1593" i="2"/>
  <c r="Q1593" i="2" a="1"/>
  <c r="Q1593" i="2" s="1"/>
  <c r="P1593" i="2" a="1"/>
  <c r="P1593" i="2" s="1"/>
  <c r="O1593" i="2"/>
  <c r="N1593" i="2"/>
  <c r="R1592" i="2"/>
  <c r="Q1592" i="2" a="1"/>
  <c r="Q1592" i="2" s="1"/>
  <c r="P1592" i="2" a="1"/>
  <c r="P1592" i="2" s="1"/>
  <c r="O1592" i="2"/>
  <c r="N1592" i="2"/>
  <c r="R1591" i="2"/>
  <c r="Q1591" i="2" a="1"/>
  <c r="Q1591" i="2" s="1"/>
  <c r="P1591" i="2" a="1"/>
  <c r="P1591" i="2" s="1"/>
  <c r="O1591" i="2"/>
  <c r="N1591" i="2"/>
  <c r="R1590" i="2"/>
  <c r="Q1590" i="2" a="1"/>
  <c r="Q1590" i="2" s="1"/>
  <c r="P1590" i="2" a="1"/>
  <c r="P1590" i="2" s="1"/>
  <c r="O1590" i="2"/>
  <c r="N1590" i="2"/>
  <c r="R1589" i="2"/>
  <c r="Q1589" i="2" a="1"/>
  <c r="Q1589" i="2" s="1"/>
  <c r="P1589" i="2" a="1"/>
  <c r="P1589" i="2" s="1"/>
  <c r="O1589" i="2"/>
  <c r="N1589" i="2"/>
  <c r="R1588" i="2"/>
  <c r="Q1588" i="2" a="1"/>
  <c r="Q1588" i="2" s="1"/>
  <c r="P1588" i="2" a="1"/>
  <c r="P1588" i="2" s="1"/>
  <c r="O1588" i="2"/>
  <c r="N1588" i="2"/>
  <c r="R1587" i="2"/>
  <c r="Q1587" i="2" a="1"/>
  <c r="Q1587" i="2" s="1"/>
  <c r="P1587" i="2" a="1"/>
  <c r="P1587" i="2" s="1"/>
  <c r="O1587" i="2"/>
  <c r="N1587" i="2"/>
  <c r="R1586" i="2"/>
  <c r="Q1586" i="2" a="1"/>
  <c r="Q1586" i="2" s="1"/>
  <c r="P1586" i="2" a="1"/>
  <c r="P1586" i="2" s="1"/>
  <c r="O1586" i="2"/>
  <c r="N1586" i="2"/>
  <c r="R1585" i="2"/>
  <c r="Q1585" i="2" a="1"/>
  <c r="Q1585" i="2" s="1"/>
  <c r="P1585" i="2" a="1"/>
  <c r="P1585" i="2" s="1"/>
  <c r="O1585" i="2"/>
  <c r="N1585" i="2"/>
  <c r="R1584" i="2"/>
  <c r="Q1584" i="2" a="1"/>
  <c r="Q1584" i="2" s="1"/>
  <c r="P1584" i="2" a="1"/>
  <c r="P1584" i="2" s="1"/>
  <c r="O1584" i="2"/>
  <c r="N1584" i="2"/>
  <c r="R1583" i="2"/>
  <c r="Q1583" i="2" a="1"/>
  <c r="Q1583" i="2" s="1"/>
  <c r="P1583" i="2" a="1"/>
  <c r="P1583" i="2" s="1"/>
  <c r="O1583" i="2"/>
  <c r="N1583" i="2"/>
  <c r="R1582" i="2"/>
  <c r="Q1582" i="2" a="1"/>
  <c r="Q1582" i="2" s="1"/>
  <c r="P1582" i="2" a="1"/>
  <c r="P1582" i="2" s="1"/>
  <c r="O1582" i="2"/>
  <c r="N1582" i="2"/>
  <c r="R1581" i="2"/>
  <c r="Q1581" i="2" a="1"/>
  <c r="Q1581" i="2" s="1"/>
  <c r="P1581" i="2" a="1"/>
  <c r="P1581" i="2" s="1"/>
  <c r="O1581" i="2"/>
  <c r="N1581" i="2"/>
  <c r="R1580" i="2"/>
  <c r="Q1580" i="2" a="1"/>
  <c r="Q1580" i="2" s="1"/>
  <c r="P1580" i="2" a="1"/>
  <c r="P1580" i="2" s="1"/>
  <c r="O1580" i="2"/>
  <c r="N1580" i="2"/>
  <c r="R1579" i="2"/>
  <c r="Q1579" i="2" a="1"/>
  <c r="Q1579" i="2" s="1"/>
  <c r="P1579" i="2" a="1"/>
  <c r="P1579" i="2" s="1"/>
  <c r="O1579" i="2"/>
  <c r="N1579" i="2"/>
  <c r="R1578" i="2"/>
  <c r="Q1578" i="2" a="1"/>
  <c r="Q1578" i="2" s="1"/>
  <c r="P1578" i="2" a="1"/>
  <c r="P1578" i="2" s="1"/>
  <c r="O1578" i="2"/>
  <c r="N1578" i="2"/>
  <c r="R1577" i="2"/>
  <c r="Q1577" i="2" a="1"/>
  <c r="Q1577" i="2" s="1"/>
  <c r="P1577" i="2" a="1"/>
  <c r="P1577" i="2" s="1"/>
  <c r="O1577" i="2"/>
  <c r="N1577" i="2"/>
  <c r="R1576" i="2"/>
  <c r="Q1576" i="2" a="1"/>
  <c r="Q1576" i="2" s="1"/>
  <c r="P1576" i="2" a="1"/>
  <c r="P1576" i="2" s="1"/>
  <c r="O1576" i="2"/>
  <c r="N1576" i="2"/>
  <c r="R1575" i="2"/>
  <c r="Q1575" i="2" a="1"/>
  <c r="Q1575" i="2" s="1"/>
  <c r="P1575" i="2" a="1"/>
  <c r="P1575" i="2" s="1"/>
  <c r="O1575" i="2"/>
  <c r="N1575" i="2"/>
  <c r="R1574" i="2"/>
  <c r="Q1574" i="2" a="1"/>
  <c r="Q1574" i="2" s="1"/>
  <c r="P1574" i="2" a="1"/>
  <c r="P1574" i="2" s="1"/>
  <c r="O1574" i="2"/>
  <c r="N1574" i="2"/>
  <c r="R1573" i="2"/>
  <c r="Q1573" i="2" a="1"/>
  <c r="Q1573" i="2" s="1"/>
  <c r="P1573" i="2" a="1"/>
  <c r="P1573" i="2" s="1"/>
  <c r="O1573" i="2"/>
  <c r="N1573" i="2"/>
  <c r="R1572" i="2"/>
  <c r="Q1572" i="2" a="1"/>
  <c r="Q1572" i="2" s="1"/>
  <c r="P1572" i="2" a="1"/>
  <c r="P1572" i="2" s="1"/>
  <c r="O1572" i="2"/>
  <c r="N1572" i="2"/>
  <c r="R1571" i="2"/>
  <c r="Q1571" i="2" a="1"/>
  <c r="Q1571" i="2" s="1"/>
  <c r="P1571" i="2" a="1"/>
  <c r="P1571" i="2" s="1"/>
  <c r="O1571" i="2"/>
  <c r="N1571" i="2"/>
  <c r="R1570" i="2"/>
  <c r="Q1570" i="2" a="1"/>
  <c r="Q1570" i="2" s="1"/>
  <c r="P1570" i="2" a="1"/>
  <c r="P1570" i="2" s="1"/>
  <c r="O1570" i="2"/>
  <c r="N1570" i="2"/>
  <c r="R1569" i="2"/>
  <c r="Q1569" i="2" a="1"/>
  <c r="Q1569" i="2" s="1"/>
  <c r="P1569" i="2" a="1"/>
  <c r="P1569" i="2" s="1"/>
  <c r="O1569" i="2"/>
  <c r="N1569" i="2"/>
  <c r="R1568" i="2"/>
  <c r="Q1568" i="2" a="1"/>
  <c r="Q1568" i="2" s="1"/>
  <c r="P1568" i="2" a="1"/>
  <c r="P1568" i="2" s="1"/>
  <c r="O1568" i="2"/>
  <c r="N1568" i="2"/>
  <c r="R1567" i="2"/>
  <c r="Q1567" i="2" a="1"/>
  <c r="Q1567" i="2" s="1"/>
  <c r="P1567" i="2" a="1"/>
  <c r="P1567" i="2" s="1"/>
  <c r="O1567" i="2"/>
  <c r="N1567" i="2"/>
  <c r="R1566" i="2"/>
  <c r="Q1566" i="2" a="1"/>
  <c r="Q1566" i="2" s="1"/>
  <c r="P1566" i="2" a="1"/>
  <c r="P1566" i="2" s="1"/>
  <c r="O1566" i="2"/>
  <c r="N1566" i="2"/>
  <c r="R1565" i="2"/>
  <c r="Q1565" i="2" a="1"/>
  <c r="Q1565" i="2" s="1"/>
  <c r="P1565" i="2" a="1"/>
  <c r="P1565" i="2" s="1"/>
  <c r="O1565" i="2"/>
  <c r="N1565" i="2"/>
  <c r="R1564" i="2"/>
  <c r="Q1564" i="2" a="1"/>
  <c r="Q1564" i="2" s="1"/>
  <c r="P1564" i="2" a="1"/>
  <c r="P1564" i="2" s="1"/>
  <c r="O1564" i="2"/>
  <c r="N1564" i="2"/>
  <c r="R1563" i="2"/>
  <c r="Q1563" i="2" a="1"/>
  <c r="Q1563" i="2" s="1"/>
  <c r="P1563" i="2" a="1"/>
  <c r="P1563" i="2" s="1"/>
  <c r="O1563" i="2"/>
  <c r="N1563" i="2"/>
  <c r="R1562" i="2"/>
  <c r="Q1562" i="2" a="1"/>
  <c r="Q1562" i="2" s="1"/>
  <c r="P1562" i="2" a="1"/>
  <c r="P1562" i="2" s="1"/>
  <c r="O1562" i="2"/>
  <c r="N1562" i="2"/>
  <c r="R1561" i="2"/>
  <c r="Q1561" i="2" a="1"/>
  <c r="Q1561" i="2" s="1"/>
  <c r="P1561" i="2" a="1"/>
  <c r="P1561" i="2" s="1"/>
  <c r="O1561" i="2"/>
  <c r="N1561" i="2"/>
  <c r="R1560" i="2"/>
  <c r="Q1560" i="2" a="1"/>
  <c r="Q1560" i="2" s="1"/>
  <c r="P1560" i="2" a="1"/>
  <c r="P1560" i="2" s="1"/>
  <c r="O1560" i="2"/>
  <c r="N1560" i="2"/>
  <c r="R1559" i="2"/>
  <c r="Q1559" i="2" a="1"/>
  <c r="Q1559" i="2" s="1"/>
  <c r="P1559" i="2" a="1"/>
  <c r="P1559" i="2" s="1"/>
  <c r="O1559" i="2"/>
  <c r="N1559" i="2"/>
  <c r="R1558" i="2"/>
  <c r="Q1558" i="2" a="1"/>
  <c r="Q1558" i="2" s="1"/>
  <c r="P1558" i="2" a="1"/>
  <c r="P1558" i="2" s="1"/>
  <c r="O1558" i="2"/>
  <c r="N1558" i="2"/>
  <c r="R1557" i="2"/>
  <c r="Q1557" i="2" a="1"/>
  <c r="Q1557" i="2" s="1"/>
  <c r="P1557" i="2" a="1"/>
  <c r="P1557" i="2" s="1"/>
  <c r="O1557" i="2"/>
  <c r="N1557" i="2"/>
  <c r="R1556" i="2"/>
  <c r="Q1556" i="2" a="1"/>
  <c r="Q1556" i="2" s="1"/>
  <c r="P1556" i="2" a="1"/>
  <c r="P1556" i="2" s="1"/>
  <c r="O1556" i="2"/>
  <c r="N1556" i="2"/>
  <c r="R1555" i="2"/>
  <c r="Q1555" i="2" a="1"/>
  <c r="Q1555" i="2" s="1"/>
  <c r="P1555" i="2" a="1"/>
  <c r="P1555" i="2" s="1"/>
  <c r="O1555" i="2"/>
  <c r="N1555" i="2"/>
  <c r="R1554" i="2"/>
  <c r="Q1554" i="2" a="1"/>
  <c r="Q1554" i="2" s="1"/>
  <c r="P1554" i="2" a="1"/>
  <c r="P1554" i="2" s="1"/>
  <c r="O1554" i="2"/>
  <c r="N1554" i="2"/>
  <c r="R1553" i="2"/>
  <c r="Q1553" i="2" a="1"/>
  <c r="Q1553" i="2" s="1"/>
  <c r="P1553" i="2" a="1"/>
  <c r="P1553" i="2" s="1"/>
  <c r="O1553" i="2"/>
  <c r="N1553" i="2"/>
  <c r="R1552" i="2"/>
  <c r="Q1552" i="2" a="1"/>
  <c r="Q1552" i="2" s="1"/>
  <c r="P1552" i="2" a="1"/>
  <c r="P1552" i="2" s="1"/>
  <c r="O1552" i="2"/>
  <c r="N1552" i="2"/>
  <c r="R1551" i="2"/>
  <c r="Q1551" i="2" a="1"/>
  <c r="Q1551" i="2" s="1"/>
  <c r="P1551" i="2" a="1"/>
  <c r="P1551" i="2" s="1"/>
  <c r="O1551" i="2"/>
  <c r="N1551" i="2"/>
  <c r="R1550" i="2"/>
  <c r="Q1550" i="2" a="1"/>
  <c r="Q1550" i="2" s="1"/>
  <c r="P1550" i="2" a="1"/>
  <c r="P1550" i="2" s="1"/>
  <c r="O1550" i="2"/>
  <c r="N1550" i="2"/>
  <c r="R1549" i="2"/>
  <c r="Q1549" i="2" a="1"/>
  <c r="Q1549" i="2" s="1"/>
  <c r="P1549" i="2" a="1"/>
  <c r="P1549" i="2" s="1"/>
  <c r="O1549" i="2"/>
  <c r="N1549" i="2"/>
  <c r="R1548" i="2"/>
  <c r="Q1548" i="2" a="1"/>
  <c r="Q1548" i="2" s="1"/>
  <c r="P1548" i="2" a="1"/>
  <c r="P1548" i="2" s="1"/>
  <c r="O1548" i="2"/>
  <c r="N1548" i="2"/>
  <c r="R1547" i="2"/>
  <c r="Q1547" i="2" a="1"/>
  <c r="Q1547" i="2" s="1"/>
  <c r="P1547" i="2" a="1"/>
  <c r="P1547" i="2" s="1"/>
  <c r="O1547" i="2"/>
  <c r="N1547" i="2"/>
  <c r="R1546" i="2"/>
  <c r="Q1546" i="2" a="1"/>
  <c r="Q1546" i="2" s="1"/>
  <c r="P1546" i="2" a="1"/>
  <c r="P1546" i="2" s="1"/>
  <c r="O1546" i="2"/>
  <c r="N1546" i="2"/>
  <c r="R1545" i="2"/>
  <c r="Q1545" i="2" a="1"/>
  <c r="Q1545" i="2" s="1"/>
  <c r="P1545" i="2" a="1"/>
  <c r="P1545" i="2" s="1"/>
  <c r="O1545" i="2"/>
  <c r="N1545" i="2"/>
  <c r="R1544" i="2"/>
  <c r="Q1544" i="2" a="1"/>
  <c r="Q1544" i="2" s="1"/>
  <c r="P1544" i="2" a="1"/>
  <c r="P1544" i="2" s="1"/>
  <c r="O1544" i="2"/>
  <c r="N1544" i="2"/>
  <c r="R1543" i="2"/>
  <c r="Q1543" i="2" a="1"/>
  <c r="Q1543" i="2" s="1"/>
  <c r="P1543" i="2" a="1"/>
  <c r="P1543" i="2" s="1"/>
  <c r="O1543" i="2"/>
  <c r="N1543" i="2"/>
  <c r="R1542" i="2"/>
  <c r="Q1542" i="2" a="1"/>
  <c r="Q1542" i="2" s="1"/>
  <c r="P1542" i="2" a="1"/>
  <c r="P1542" i="2" s="1"/>
  <c r="O1542" i="2"/>
  <c r="N1542" i="2"/>
  <c r="R1541" i="2"/>
  <c r="Q1541" i="2" a="1"/>
  <c r="Q1541" i="2" s="1"/>
  <c r="P1541" i="2" a="1"/>
  <c r="P1541" i="2" s="1"/>
  <c r="O1541" i="2"/>
  <c r="N1541" i="2"/>
  <c r="R1540" i="2"/>
  <c r="Q1540" i="2" a="1"/>
  <c r="Q1540" i="2" s="1"/>
  <c r="P1540" i="2" a="1"/>
  <c r="P1540" i="2" s="1"/>
  <c r="O1540" i="2"/>
  <c r="N1540" i="2"/>
  <c r="R1539" i="2"/>
  <c r="Q1539" i="2" a="1"/>
  <c r="Q1539" i="2" s="1"/>
  <c r="P1539" i="2" a="1"/>
  <c r="P1539" i="2" s="1"/>
  <c r="O1539" i="2"/>
  <c r="N1539" i="2"/>
  <c r="R1538" i="2"/>
  <c r="Q1538" i="2" a="1"/>
  <c r="Q1538" i="2" s="1"/>
  <c r="P1538" i="2" a="1"/>
  <c r="P1538" i="2" s="1"/>
  <c r="O1538" i="2"/>
  <c r="N1538" i="2"/>
  <c r="R1537" i="2"/>
  <c r="Q1537" i="2" a="1"/>
  <c r="Q1537" i="2" s="1"/>
  <c r="P1537" i="2" a="1"/>
  <c r="P1537" i="2" s="1"/>
  <c r="O1537" i="2"/>
  <c r="N1537" i="2"/>
  <c r="R1536" i="2"/>
  <c r="Q1536" i="2" a="1"/>
  <c r="Q1536" i="2" s="1"/>
  <c r="P1536" i="2" a="1"/>
  <c r="P1536" i="2" s="1"/>
  <c r="O1536" i="2"/>
  <c r="N1536" i="2"/>
  <c r="R1535" i="2"/>
  <c r="Q1535" i="2" a="1"/>
  <c r="Q1535" i="2" s="1"/>
  <c r="P1535" i="2" a="1"/>
  <c r="P1535" i="2" s="1"/>
  <c r="O1535" i="2"/>
  <c r="N1535" i="2"/>
  <c r="R1534" i="2"/>
  <c r="Q1534" i="2" a="1"/>
  <c r="Q1534" i="2" s="1"/>
  <c r="P1534" i="2" a="1"/>
  <c r="P1534" i="2" s="1"/>
  <c r="O1534" i="2"/>
  <c r="N1534" i="2"/>
  <c r="R1533" i="2"/>
  <c r="Q1533" i="2" a="1"/>
  <c r="Q1533" i="2" s="1"/>
  <c r="P1533" i="2" a="1"/>
  <c r="P1533" i="2" s="1"/>
  <c r="O1533" i="2"/>
  <c r="N1533" i="2"/>
  <c r="R1532" i="2"/>
  <c r="Q1532" i="2" a="1"/>
  <c r="Q1532" i="2" s="1"/>
  <c r="P1532" i="2" a="1"/>
  <c r="P1532" i="2" s="1"/>
  <c r="O1532" i="2"/>
  <c r="N1532" i="2"/>
  <c r="R1531" i="2"/>
  <c r="Q1531" i="2" a="1"/>
  <c r="Q1531" i="2" s="1"/>
  <c r="P1531" i="2" a="1"/>
  <c r="P1531" i="2" s="1"/>
  <c r="O1531" i="2"/>
  <c r="N1531" i="2"/>
  <c r="R1530" i="2"/>
  <c r="Q1530" i="2" a="1"/>
  <c r="Q1530" i="2" s="1"/>
  <c r="P1530" i="2" a="1"/>
  <c r="P1530" i="2" s="1"/>
  <c r="O1530" i="2"/>
  <c r="N1530" i="2"/>
  <c r="R1529" i="2"/>
  <c r="Q1529" i="2" a="1"/>
  <c r="Q1529" i="2" s="1"/>
  <c r="P1529" i="2" a="1"/>
  <c r="P1529" i="2" s="1"/>
  <c r="O1529" i="2"/>
  <c r="N1529" i="2"/>
  <c r="R1528" i="2"/>
  <c r="Q1528" i="2" a="1"/>
  <c r="Q1528" i="2" s="1"/>
  <c r="P1528" i="2" a="1"/>
  <c r="P1528" i="2" s="1"/>
  <c r="O1528" i="2"/>
  <c r="N1528" i="2"/>
  <c r="R1527" i="2"/>
  <c r="Q1527" i="2" a="1"/>
  <c r="Q1527" i="2" s="1"/>
  <c r="P1527" i="2" a="1"/>
  <c r="P1527" i="2" s="1"/>
  <c r="O1527" i="2"/>
  <c r="N1527" i="2"/>
  <c r="R1526" i="2"/>
  <c r="Q1526" i="2" a="1"/>
  <c r="Q1526" i="2" s="1"/>
  <c r="P1526" i="2" a="1"/>
  <c r="P1526" i="2" s="1"/>
  <c r="O1526" i="2"/>
  <c r="N1526" i="2"/>
  <c r="R1525" i="2"/>
  <c r="Q1525" i="2" a="1"/>
  <c r="Q1525" i="2" s="1"/>
  <c r="P1525" i="2" a="1"/>
  <c r="P1525" i="2" s="1"/>
  <c r="O1525" i="2"/>
  <c r="N1525" i="2"/>
  <c r="R1524" i="2"/>
  <c r="Q1524" i="2" a="1"/>
  <c r="Q1524" i="2" s="1"/>
  <c r="P1524" i="2" a="1"/>
  <c r="P1524" i="2" s="1"/>
  <c r="O1524" i="2"/>
  <c r="N1524" i="2"/>
  <c r="R1523" i="2"/>
  <c r="Q1523" i="2" a="1"/>
  <c r="Q1523" i="2" s="1"/>
  <c r="P1523" i="2" a="1"/>
  <c r="P1523" i="2" s="1"/>
  <c r="O1523" i="2"/>
  <c r="N1523" i="2"/>
  <c r="R1522" i="2"/>
  <c r="Q1522" i="2" a="1"/>
  <c r="Q1522" i="2" s="1"/>
  <c r="P1522" i="2" a="1"/>
  <c r="P1522" i="2" s="1"/>
  <c r="O1522" i="2"/>
  <c r="N1522" i="2"/>
  <c r="R1521" i="2"/>
  <c r="Q1521" i="2" a="1"/>
  <c r="Q1521" i="2" s="1"/>
  <c r="P1521" i="2" a="1"/>
  <c r="P1521" i="2" s="1"/>
  <c r="O1521" i="2"/>
  <c r="N1521" i="2"/>
  <c r="R1520" i="2"/>
  <c r="Q1520" i="2" a="1"/>
  <c r="Q1520" i="2" s="1"/>
  <c r="P1520" i="2" a="1"/>
  <c r="P1520" i="2" s="1"/>
  <c r="O1520" i="2"/>
  <c r="N1520" i="2"/>
  <c r="R1519" i="2"/>
  <c r="Q1519" i="2" a="1"/>
  <c r="Q1519" i="2" s="1"/>
  <c r="P1519" i="2" a="1"/>
  <c r="P1519" i="2" s="1"/>
  <c r="O1519" i="2"/>
  <c r="N1519" i="2"/>
  <c r="R1518" i="2"/>
  <c r="Q1518" i="2" a="1"/>
  <c r="Q1518" i="2" s="1"/>
  <c r="P1518" i="2" a="1"/>
  <c r="P1518" i="2" s="1"/>
  <c r="O1518" i="2"/>
  <c r="N1518" i="2"/>
  <c r="R1517" i="2"/>
  <c r="Q1517" i="2" a="1"/>
  <c r="Q1517" i="2" s="1"/>
  <c r="P1517" i="2" a="1"/>
  <c r="P1517" i="2" s="1"/>
  <c r="O1517" i="2"/>
  <c r="N1517" i="2"/>
  <c r="R1516" i="2"/>
  <c r="Q1516" i="2" a="1"/>
  <c r="Q1516" i="2" s="1"/>
  <c r="P1516" i="2" a="1"/>
  <c r="P1516" i="2" s="1"/>
  <c r="O1516" i="2"/>
  <c r="N1516" i="2"/>
  <c r="R1515" i="2"/>
  <c r="Q1515" i="2" a="1"/>
  <c r="Q1515" i="2" s="1"/>
  <c r="P1515" i="2" a="1"/>
  <c r="P1515" i="2" s="1"/>
  <c r="O1515" i="2"/>
  <c r="N1515" i="2"/>
  <c r="R1514" i="2"/>
  <c r="Q1514" i="2" a="1"/>
  <c r="Q1514" i="2" s="1"/>
  <c r="P1514" i="2" a="1"/>
  <c r="P1514" i="2" s="1"/>
  <c r="O1514" i="2"/>
  <c r="N1514" i="2"/>
  <c r="R1513" i="2"/>
  <c r="Q1513" i="2" a="1"/>
  <c r="Q1513" i="2" s="1"/>
  <c r="P1513" i="2" a="1"/>
  <c r="P1513" i="2" s="1"/>
  <c r="O1513" i="2"/>
  <c r="N1513" i="2"/>
  <c r="R1512" i="2"/>
  <c r="Q1512" i="2" a="1"/>
  <c r="Q1512" i="2" s="1"/>
  <c r="P1512" i="2" a="1"/>
  <c r="P1512" i="2" s="1"/>
  <c r="O1512" i="2"/>
  <c r="N1512" i="2"/>
  <c r="R1511" i="2"/>
  <c r="Q1511" i="2" a="1"/>
  <c r="Q1511" i="2" s="1"/>
  <c r="P1511" i="2" a="1"/>
  <c r="P1511" i="2" s="1"/>
  <c r="O1511" i="2"/>
  <c r="N1511" i="2"/>
  <c r="R1510" i="2"/>
  <c r="Q1510" i="2" a="1"/>
  <c r="Q1510" i="2" s="1"/>
  <c r="P1510" i="2" a="1"/>
  <c r="P1510" i="2" s="1"/>
  <c r="O1510" i="2"/>
  <c r="N1510" i="2"/>
  <c r="R1509" i="2"/>
  <c r="Q1509" i="2" a="1"/>
  <c r="Q1509" i="2" s="1"/>
  <c r="P1509" i="2" a="1"/>
  <c r="P1509" i="2" s="1"/>
  <c r="O1509" i="2"/>
  <c r="N1509" i="2"/>
  <c r="R1508" i="2"/>
  <c r="Q1508" i="2" a="1"/>
  <c r="Q1508" i="2" s="1"/>
  <c r="P1508" i="2" a="1"/>
  <c r="P1508" i="2" s="1"/>
  <c r="O1508" i="2"/>
  <c r="N1508" i="2"/>
  <c r="R1507" i="2"/>
  <c r="Q1507" i="2" a="1"/>
  <c r="Q1507" i="2" s="1"/>
  <c r="P1507" i="2" a="1"/>
  <c r="P1507" i="2" s="1"/>
  <c r="O1507" i="2"/>
  <c r="N1507" i="2"/>
  <c r="R1506" i="2"/>
  <c r="Q1506" i="2" a="1"/>
  <c r="Q1506" i="2" s="1"/>
  <c r="P1506" i="2" a="1"/>
  <c r="P1506" i="2" s="1"/>
  <c r="O1506" i="2"/>
  <c r="N1506" i="2"/>
  <c r="R1505" i="2"/>
  <c r="Q1505" i="2" a="1"/>
  <c r="Q1505" i="2" s="1"/>
  <c r="P1505" i="2" a="1"/>
  <c r="P1505" i="2" s="1"/>
  <c r="O1505" i="2"/>
  <c r="N1505" i="2"/>
  <c r="R1504" i="2"/>
  <c r="Q1504" i="2" a="1"/>
  <c r="Q1504" i="2" s="1"/>
  <c r="P1504" i="2" a="1"/>
  <c r="P1504" i="2" s="1"/>
  <c r="O1504" i="2"/>
  <c r="N1504" i="2"/>
  <c r="R1503" i="2"/>
  <c r="Q1503" i="2" a="1"/>
  <c r="Q1503" i="2" s="1"/>
  <c r="P1503" i="2" a="1"/>
  <c r="P1503" i="2" s="1"/>
  <c r="O1503" i="2"/>
  <c r="N1503" i="2"/>
  <c r="R1502" i="2"/>
  <c r="Q1502" i="2" a="1"/>
  <c r="Q1502" i="2" s="1"/>
  <c r="P1502" i="2" a="1"/>
  <c r="P1502" i="2" s="1"/>
  <c r="O1502" i="2"/>
  <c r="N1502" i="2"/>
  <c r="R1501" i="2"/>
  <c r="Q1501" i="2" a="1"/>
  <c r="Q1501" i="2" s="1"/>
  <c r="P1501" i="2" a="1"/>
  <c r="P1501" i="2" s="1"/>
  <c r="O1501" i="2"/>
  <c r="N1501" i="2"/>
  <c r="R1500" i="2"/>
  <c r="Q1500" i="2" a="1"/>
  <c r="Q1500" i="2" s="1"/>
  <c r="P1500" i="2" a="1"/>
  <c r="P1500" i="2" s="1"/>
  <c r="O1500" i="2"/>
  <c r="N1500" i="2"/>
  <c r="R1499" i="2"/>
  <c r="Q1499" i="2" a="1"/>
  <c r="Q1499" i="2" s="1"/>
  <c r="P1499" i="2" a="1"/>
  <c r="P1499" i="2" s="1"/>
  <c r="O1499" i="2"/>
  <c r="N1499" i="2"/>
  <c r="R1498" i="2"/>
  <c r="Q1498" i="2" a="1"/>
  <c r="Q1498" i="2" s="1"/>
  <c r="P1498" i="2" a="1"/>
  <c r="P1498" i="2" s="1"/>
  <c r="O1498" i="2"/>
  <c r="N1498" i="2"/>
  <c r="R1497" i="2"/>
  <c r="Q1497" i="2" a="1"/>
  <c r="Q1497" i="2" s="1"/>
  <c r="P1497" i="2" a="1"/>
  <c r="P1497" i="2" s="1"/>
  <c r="O1497" i="2"/>
  <c r="N1497" i="2"/>
  <c r="R1496" i="2"/>
  <c r="Q1496" i="2" a="1"/>
  <c r="Q1496" i="2" s="1"/>
  <c r="P1496" i="2" a="1"/>
  <c r="P1496" i="2" s="1"/>
  <c r="O1496" i="2"/>
  <c r="N1496" i="2"/>
  <c r="R1495" i="2"/>
  <c r="Q1495" i="2" a="1"/>
  <c r="Q1495" i="2" s="1"/>
  <c r="P1495" i="2" a="1"/>
  <c r="P1495" i="2" s="1"/>
  <c r="O1495" i="2"/>
  <c r="N1495" i="2"/>
  <c r="R1494" i="2"/>
  <c r="Q1494" i="2" a="1"/>
  <c r="Q1494" i="2" s="1"/>
  <c r="P1494" i="2" a="1"/>
  <c r="P1494" i="2" s="1"/>
  <c r="O1494" i="2"/>
  <c r="N1494" i="2"/>
  <c r="R1493" i="2"/>
  <c r="Q1493" i="2" a="1"/>
  <c r="Q1493" i="2" s="1"/>
  <c r="P1493" i="2" a="1"/>
  <c r="P1493" i="2" s="1"/>
  <c r="O1493" i="2"/>
  <c r="N1493" i="2"/>
  <c r="R1492" i="2"/>
  <c r="Q1492" i="2" a="1"/>
  <c r="Q1492" i="2" s="1"/>
  <c r="P1492" i="2" a="1"/>
  <c r="P1492" i="2" s="1"/>
  <c r="O1492" i="2"/>
  <c r="N1492" i="2"/>
  <c r="R1491" i="2"/>
  <c r="Q1491" i="2" a="1"/>
  <c r="Q1491" i="2" s="1"/>
  <c r="P1491" i="2" a="1"/>
  <c r="P1491" i="2" s="1"/>
  <c r="O1491" i="2"/>
  <c r="N1491" i="2"/>
  <c r="R1490" i="2"/>
  <c r="Q1490" i="2" a="1"/>
  <c r="Q1490" i="2" s="1"/>
  <c r="P1490" i="2" a="1"/>
  <c r="P1490" i="2" s="1"/>
  <c r="O1490" i="2"/>
  <c r="N1490" i="2"/>
  <c r="R1489" i="2"/>
  <c r="Q1489" i="2" a="1"/>
  <c r="Q1489" i="2" s="1"/>
  <c r="P1489" i="2" a="1"/>
  <c r="P1489" i="2" s="1"/>
  <c r="O1489" i="2"/>
  <c r="N1489" i="2"/>
  <c r="R1488" i="2"/>
  <c r="Q1488" i="2" a="1"/>
  <c r="Q1488" i="2" s="1"/>
  <c r="P1488" i="2" a="1"/>
  <c r="P1488" i="2" s="1"/>
  <c r="O1488" i="2"/>
  <c r="N1488" i="2"/>
  <c r="R1487" i="2"/>
  <c r="Q1487" i="2" a="1"/>
  <c r="Q1487" i="2" s="1"/>
  <c r="P1487" i="2" a="1"/>
  <c r="P1487" i="2" s="1"/>
  <c r="O1487" i="2"/>
  <c r="N1487" i="2"/>
  <c r="R1486" i="2"/>
  <c r="Q1486" i="2" a="1"/>
  <c r="Q1486" i="2" s="1"/>
  <c r="P1486" i="2" a="1"/>
  <c r="P1486" i="2" s="1"/>
  <c r="O1486" i="2"/>
  <c r="N1486" i="2"/>
  <c r="R1485" i="2"/>
  <c r="Q1485" i="2" a="1"/>
  <c r="Q1485" i="2" s="1"/>
  <c r="P1485" i="2" a="1"/>
  <c r="P1485" i="2" s="1"/>
  <c r="O1485" i="2"/>
  <c r="N1485" i="2"/>
  <c r="R1484" i="2"/>
  <c r="Q1484" i="2" a="1"/>
  <c r="Q1484" i="2" s="1"/>
  <c r="P1484" i="2" a="1"/>
  <c r="P1484" i="2" s="1"/>
  <c r="O1484" i="2"/>
  <c r="N1484" i="2"/>
  <c r="R1483" i="2"/>
  <c r="Q1483" i="2" a="1"/>
  <c r="Q1483" i="2" s="1"/>
  <c r="P1483" i="2" a="1"/>
  <c r="P1483" i="2" s="1"/>
  <c r="O1483" i="2"/>
  <c r="N1483" i="2"/>
  <c r="R1482" i="2"/>
  <c r="Q1482" i="2" a="1"/>
  <c r="Q1482" i="2" s="1"/>
  <c r="P1482" i="2" a="1"/>
  <c r="P1482" i="2" s="1"/>
  <c r="O1482" i="2"/>
  <c r="N1482" i="2"/>
  <c r="R1481" i="2"/>
  <c r="Q1481" i="2" a="1"/>
  <c r="Q1481" i="2" s="1"/>
  <c r="P1481" i="2" a="1"/>
  <c r="P1481" i="2" s="1"/>
  <c r="O1481" i="2"/>
  <c r="N1481" i="2"/>
  <c r="R1480" i="2"/>
  <c r="Q1480" i="2" a="1"/>
  <c r="Q1480" i="2" s="1"/>
  <c r="P1480" i="2" a="1"/>
  <c r="P1480" i="2" s="1"/>
  <c r="O1480" i="2"/>
  <c r="N1480" i="2"/>
  <c r="R1479" i="2"/>
  <c r="Q1479" i="2" a="1"/>
  <c r="Q1479" i="2" s="1"/>
  <c r="P1479" i="2" a="1"/>
  <c r="P1479" i="2" s="1"/>
  <c r="O1479" i="2"/>
  <c r="N1479" i="2"/>
  <c r="R1478" i="2"/>
  <c r="Q1478" i="2" a="1"/>
  <c r="Q1478" i="2" s="1"/>
  <c r="P1478" i="2" a="1"/>
  <c r="P1478" i="2" s="1"/>
  <c r="O1478" i="2"/>
  <c r="N1478" i="2"/>
  <c r="R1477" i="2"/>
  <c r="Q1477" i="2" a="1"/>
  <c r="Q1477" i="2" s="1"/>
  <c r="P1477" i="2" a="1"/>
  <c r="P1477" i="2" s="1"/>
  <c r="O1477" i="2"/>
  <c r="N1477" i="2"/>
  <c r="R1476" i="2"/>
  <c r="Q1476" i="2" a="1"/>
  <c r="Q1476" i="2" s="1"/>
  <c r="P1476" i="2" a="1"/>
  <c r="P1476" i="2" s="1"/>
  <c r="O1476" i="2"/>
  <c r="N1476" i="2"/>
  <c r="R1475" i="2"/>
  <c r="Q1475" i="2" a="1"/>
  <c r="Q1475" i="2" s="1"/>
  <c r="P1475" i="2" a="1"/>
  <c r="P1475" i="2" s="1"/>
  <c r="O1475" i="2"/>
  <c r="N1475" i="2"/>
  <c r="R1474" i="2"/>
  <c r="Q1474" i="2" a="1"/>
  <c r="Q1474" i="2" s="1"/>
  <c r="P1474" i="2" a="1"/>
  <c r="P1474" i="2" s="1"/>
  <c r="O1474" i="2"/>
  <c r="N1474" i="2"/>
  <c r="R1473" i="2"/>
  <c r="Q1473" i="2" a="1"/>
  <c r="Q1473" i="2" s="1"/>
  <c r="P1473" i="2" a="1"/>
  <c r="P1473" i="2" s="1"/>
  <c r="O1473" i="2"/>
  <c r="N1473" i="2"/>
  <c r="R1472" i="2"/>
  <c r="Q1472" i="2" a="1"/>
  <c r="Q1472" i="2" s="1"/>
  <c r="P1472" i="2" a="1"/>
  <c r="P1472" i="2" s="1"/>
  <c r="O1472" i="2"/>
  <c r="N1472" i="2"/>
  <c r="R1471" i="2"/>
  <c r="Q1471" i="2" a="1"/>
  <c r="Q1471" i="2" s="1"/>
  <c r="P1471" i="2" a="1"/>
  <c r="P1471" i="2" s="1"/>
  <c r="O1471" i="2"/>
  <c r="N1471" i="2"/>
  <c r="R1470" i="2"/>
  <c r="Q1470" i="2" a="1"/>
  <c r="Q1470" i="2" s="1"/>
  <c r="P1470" i="2" a="1"/>
  <c r="P1470" i="2" s="1"/>
  <c r="O1470" i="2"/>
  <c r="N1470" i="2"/>
  <c r="R1469" i="2"/>
  <c r="Q1469" i="2" a="1"/>
  <c r="Q1469" i="2" s="1"/>
  <c r="P1469" i="2" a="1"/>
  <c r="P1469" i="2" s="1"/>
  <c r="O1469" i="2"/>
  <c r="N1469" i="2"/>
  <c r="R1468" i="2"/>
  <c r="Q1468" i="2" a="1"/>
  <c r="Q1468" i="2" s="1"/>
  <c r="P1468" i="2" a="1"/>
  <c r="P1468" i="2" s="1"/>
  <c r="O1468" i="2"/>
  <c r="N1468" i="2"/>
  <c r="R1467" i="2"/>
  <c r="Q1467" i="2" a="1"/>
  <c r="Q1467" i="2" s="1"/>
  <c r="P1467" i="2" a="1"/>
  <c r="P1467" i="2" s="1"/>
  <c r="O1467" i="2"/>
  <c r="N1467" i="2"/>
  <c r="R1466" i="2"/>
  <c r="Q1466" i="2" a="1"/>
  <c r="Q1466" i="2" s="1"/>
  <c r="P1466" i="2" a="1"/>
  <c r="P1466" i="2" s="1"/>
  <c r="O1466" i="2"/>
  <c r="N1466" i="2"/>
  <c r="R1465" i="2"/>
  <c r="Q1465" i="2" a="1"/>
  <c r="Q1465" i="2" s="1"/>
  <c r="P1465" i="2" a="1"/>
  <c r="P1465" i="2" s="1"/>
  <c r="O1465" i="2"/>
  <c r="N1465" i="2"/>
  <c r="R1464" i="2"/>
  <c r="Q1464" i="2" a="1"/>
  <c r="Q1464" i="2" s="1"/>
  <c r="P1464" i="2" a="1"/>
  <c r="P1464" i="2" s="1"/>
  <c r="O1464" i="2"/>
  <c r="N1464" i="2"/>
  <c r="R1463" i="2"/>
  <c r="Q1463" i="2" a="1"/>
  <c r="Q1463" i="2" s="1"/>
  <c r="P1463" i="2" a="1"/>
  <c r="P1463" i="2" s="1"/>
  <c r="O1463" i="2"/>
  <c r="N1463" i="2"/>
  <c r="R1462" i="2"/>
  <c r="Q1462" i="2" a="1"/>
  <c r="Q1462" i="2" s="1"/>
  <c r="P1462" i="2" a="1"/>
  <c r="P1462" i="2" s="1"/>
  <c r="O1462" i="2"/>
  <c r="N1462" i="2"/>
  <c r="R1461" i="2"/>
  <c r="Q1461" i="2" a="1"/>
  <c r="Q1461" i="2" s="1"/>
  <c r="P1461" i="2" a="1"/>
  <c r="P1461" i="2" s="1"/>
  <c r="O1461" i="2"/>
  <c r="N1461" i="2"/>
  <c r="R1460" i="2"/>
  <c r="Q1460" i="2" a="1"/>
  <c r="Q1460" i="2" s="1"/>
  <c r="P1460" i="2" a="1"/>
  <c r="P1460" i="2" s="1"/>
  <c r="O1460" i="2"/>
  <c r="N1460" i="2"/>
  <c r="R1459" i="2"/>
  <c r="Q1459" i="2" a="1"/>
  <c r="Q1459" i="2" s="1"/>
  <c r="P1459" i="2" a="1"/>
  <c r="P1459" i="2" s="1"/>
  <c r="O1459" i="2"/>
  <c r="N1459" i="2"/>
  <c r="R1458" i="2"/>
  <c r="Q1458" i="2" a="1"/>
  <c r="Q1458" i="2" s="1"/>
  <c r="P1458" i="2" a="1"/>
  <c r="P1458" i="2" s="1"/>
  <c r="O1458" i="2"/>
  <c r="N1458" i="2"/>
  <c r="R1457" i="2"/>
  <c r="Q1457" i="2" a="1"/>
  <c r="Q1457" i="2" s="1"/>
  <c r="P1457" i="2" a="1"/>
  <c r="P1457" i="2" s="1"/>
  <c r="O1457" i="2"/>
  <c r="N1457" i="2"/>
  <c r="R1456" i="2"/>
  <c r="Q1456" i="2" a="1"/>
  <c r="Q1456" i="2" s="1"/>
  <c r="P1456" i="2" a="1"/>
  <c r="P1456" i="2" s="1"/>
  <c r="O1456" i="2"/>
  <c r="N1456" i="2"/>
  <c r="R1455" i="2"/>
  <c r="Q1455" i="2" a="1"/>
  <c r="Q1455" i="2" s="1"/>
  <c r="P1455" i="2" a="1"/>
  <c r="P1455" i="2" s="1"/>
  <c r="O1455" i="2"/>
  <c r="N1455" i="2"/>
  <c r="R1454" i="2"/>
  <c r="Q1454" i="2" a="1"/>
  <c r="Q1454" i="2" s="1"/>
  <c r="P1454" i="2" a="1"/>
  <c r="P1454" i="2" s="1"/>
  <c r="O1454" i="2"/>
  <c r="N1454" i="2"/>
  <c r="R1453" i="2"/>
  <c r="Q1453" i="2" a="1"/>
  <c r="Q1453" i="2" s="1"/>
  <c r="P1453" i="2" a="1"/>
  <c r="P1453" i="2" s="1"/>
  <c r="O1453" i="2"/>
  <c r="N1453" i="2"/>
  <c r="R1452" i="2"/>
  <c r="Q1452" i="2" a="1"/>
  <c r="Q1452" i="2" s="1"/>
  <c r="P1452" i="2" a="1"/>
  <c r="P1452" i="2" s="1"/>
  <c r="O1452" i="2"/>
  <c r="N1452" i="2"/>
  <c r="R1451" i="2"/>
  <c r="Q1451" i="2" a="1"/>
  <c r="Q1451" i="2" s="1"/>
  <c r="P1451" i="2" a="1"/>
  <c r="P1451" i="2" s="1"/>
  <c r="O1451" i="2"/>
  <c r="N1451" i="2"/>
  <c r="R1450" i="2"/>
  <c r="Q1450" i="2" a="1"/>
  <c r="Q1450" i="2" s="1"/>
  <c r="P1450" i="2" a="1"/>
  <c r="P1450" i="2" s="1"/>
  <c r="O1450" i="2"/>
  <c r="N1450" i="2"/>
  <c r="R1449" i="2"/>
  <c r="Q1449" i="2" a="1"/>
  <c r="Q1449" i="2" s="1"/>
  <c r="P1449" i="2" a="1"/>
  <c r="P1449" i="2" s="1"/>
  <c r="O1449" i="2"/>
  <c r="N1449" i="2"/>
  <c r="R1448" i="2"/>
  <c r="Q1448" i="2" a="1"/>
  <c r="Q1448" i="2" s="1"/>
  <c r="P1448" i="2" a="1"/>
  <c r="P1448" i="2" s="1"/>
  <c r="O1448" i="2"/>
  <c r="N1448" i="2"/>
  <c r="R1447" i="2"/>
  <c r="Q1447" i="2" a="1"/>
  <c r="Q1447" i="2" s="1"/>
  <c r="P1447" i="2" a="1"/>
  <c r="P1447" i="2" s="1"/>
  <c r="O1447" i="2"/>
  <c r="N1447" i="2"/>
  <c r="R1446" i="2"/>
  <c r="Q1446" i="2" a="1"/>
  <c r="Q1446" i="2" s="1"/>
  <c r="P1446" i="2" a="1"/>
  <c r="P1446" i="2" s="1"/>
  <c r="O1446" i="2"/>
  <c r="N1446" i="2"/>
  <c r="R1445" i="2"/>
  <c r="Q1445" i="2" a="1"/>
  <c r="Q1445" i="2" s="1"/>
  <c r="P1445" i="2" a="1"/>
  <c r="P1445" i="2" s="1"/>
  <c r="O1445" i="2"/>
  <c r="N1445" i="2"/>
  <c r="R1444" i="2"/>
  <c r="Q1444" i="2" a="1"/>
  <c r="Q1444" i="2" s="1"/>
  <c r="P1444" i="2" a="1"/>
  <c r="P1444" i="2" s="1"/>
  <c r="O1444" i="2"/>
  <c r="N1444" i="2"/>
  <c r="R1443" i="2"/>
  <c r="Q1443" i="2" a="1"/>
  <c r="Q1443" i="2" s="1"/>
  <c r="P1443" i="2" a="1"/>
  <c r="P1443" i="2" s="1"/>
  <c r="O1443" i="2"/>
  <c r="N1443" i="2"/>
  <c r="R1442" i="2"/>
  <c r="Q1442" i="2" a="1"/>
  <c r="Q1442" i="2" s="1"/>
  <c r="P1442" i="2" a="1"/>
  <c r="P1442" i="2" s="1"/>
  <c r="O1442" i="2"/>
  <c r="N1442" i="2"/>
  <c r="R1441" i="2"/>
  <c r="Q1441" i="2" a="1"/>
  <c r="Q1441" i="2" s="1"/>
  <c r="P1441" i="2" a="1"/>
  <c r="P1441" i="2" s="1"/>
  <c r="O1441" i="2"/>
  <c r="N1441" i="2"/>
  <c r="R1440" i="2"/>
  <c r="Q1440" i="2" a="1"/>
  <c r="Q1440" i="2" s="1"/>
  <c r="P1440" i="2" a="1"/>
  <c r="P1440" i="2" s="1"/>
  <c r="O1440" i="2"/>
  <c r="N1440" i="2"/>
  <c r="R1439" i="2"/>
  <c r="Q1439" i="2" a="1"/>
  <c r="Q1439" i="2" s="1"/>
  <c r="P1439" i="2" a="1"/>
  <c r="P1439" i="2" s="1"/>
  <c r="O1439" i="2"/>
  <c r="N1439" i="2"/>
  <c r="R1438" i="2"/>
  <c r="Q1438" i="2" a="1"/>
  <c r="Q1438" i="2" s="1"/>
  <c r="P1438" i="2" a="1"/>
  <c r="P1438" i="2" s="1"/>
  <c r="O1438" i="2"/>
  <c r="N1438" i="2"/>
  <c r="R1437" i="2"/>
  <c r="Q1437" i="2" a="1"/>
  <c r="Q1437" i="2" s="1"/>
  <c r="P1437" i="2" a="1"/>
  <c r="P1437" i="2" s="1"/>
  <c r="O1437" i="2"/>
  <c r="N1437" i="2"/>
  <c r="R1436" i="2"/>
  <c r="Q1436" i="2" a="1"/>
  <c r="Q1436" i="2" s="1"/>
  <c r="P1436" i="2" a="1"/>
  <c r="P1436" i="2" s="1"/>
  <c r="O1436" i="2"/>
  <c r="N1436" i="2"/>
  <c r="R1435" i="2"/>
  <c r="Q1435" i="2" a="1"/>
  <c r="Q1435" i="2" s="1"/>
  <c r="P1435" i="2" a="1"/>
  <c r="P1435" i="2" s="1"/>
  <c r="O1435" i="2"/>
  <c r="N1435" i="2"/>
  <c r="R1434" i="2"/>
  <c r="Q1434" i="2" a="1"/>
  <c r="Q1434" i="2" s="1"/>
  <c r="P1434" i="2" a="1"/>
  <c r="P1434" i="2" s="1"/>
  <c r="O1434" i="2"/>
  <c r="N1434" i="2"/>
  <c r="R1433" i="2"/>
  <c r="Q1433" i="2" a="1"/>
  <c r="Q1433" i="2" s="1"/>
  <c r="P1433" i="2" a="1"/>
  <c r="P1433" i="2" s="1"/>
  <c r="O1433" i="2"/>
  <c r="N1433" i="2"/>
  <c r="R1432" i="2"/>
  <c r="Q1432" i="2" a="1"/>
  <c r="Q1432" i="2" s="1"/>
  <c r="P1432" i="2" a="1"/>
  <c r="P1432" i="2" s="1"/>
  <c r="O1432" i="2"/>
  <c r="N1432" i="2"/>
  <c r="R1431" i="2"/>
  <c r="Q1431" i="2" a="1"/>
  <c r="Q1431" i="2" s="1"/>
  <c r="P1431" i="2" a="1"/>
  <c r="P1431" i="2" s="1"/>
  <c r="O1431" i="2"/>
  <c r="N1431" i="2"/>
  <c r="R1430" i="2"/>
  <c r="Q1430" i="2" a="1"/>
  <c r="Q1430" i="2" s="1"/>
  <c r="P1430" i="2" a="1"/>
  <c r="P1430" i="2" s="1"/>
  <c r="O1430" i="2"/>
  <c r="N1430" i="2"/>
  <c r="R1429" i="2"/>
  <c r="Q1429" i="2" a="1"/>
  <c r="Q1429" i="2" s="1"/>
  <c r="P1429" i="2" a="1"/>
  <c r="P1429" i="2" s="1"/>
  <c r="O1429" i="2"/>
  <c r="N1429" i="2"/>
  <c r="R1428" i="2"/>
  <c r="Q1428" i="2" a="1"/>
  <c r="Q1428" i="2" s="1"/>
  <c r="P1428" i="2" a="1"/>
  <c r="P1428" i="2" s="1"/>
  <c r="O1428" i="2"/>
  <c r="N1428" i="2"/>
  <c r="R1427" i="2"/>
  <c r="Q1427" i="2" a="1"/>
  <c r="Q1427" i="2" s="1"/>
  <c r="P1427" i="2" a="1"/>
  <c r="P1427" i="2" s="1"/>
  <c r="O1427" i="2"/>
  <c r="N1427" i="2"/>
  <c r="R1426" i="2"/>
  <c r="Q1426" i="2" a="1"/>
  <c r="Q1426" i="2" s="1"/>
  <c r="P1426" i="2" a="1"/>
  <c r="P1426" i="2" s="1"/>
  <c r="O1426" i="2"/>
  <c r="N1426" i="2"/>
  <c r="R1425" i="2"/>
  <c r="Q1425" i="2" a="1"/>
  <c r="Q1425" i="2" s="1"/>
  <c r="P1425" i="2" a="1"/>
  <c r="P1425" i="2" s="1"/>
  <c r="O1425" i="2"/>
  <c r="N1425" i="2"/>
  <c r="R1424" i="2"/>
  <c r="Q1424" i="2" a="1"/>
  <c r="Q1424" i="2" s="1"/>
  <c r="P1424" i="2" a="1"/>
  <c r="P1424" i="2" s="1"/>
  <c r="O1424" i="2"/>
  <c r="N1424" i="2"/>
  <c r="R1423" i="2"/>
  <c r="Q1423" i="2" a="1"/>
  <c r="Q1423" i="2" s="1"/>
  <c r="P1423" i="2" a="1"/>
  <c r="P1423" i="2" s="1"/>
  <c r="O1423" i="2"/>
  <c r="N1423" i="2"/>
  <c r="R1422" i="2"/>
  <c r="Q1422" i="2" a="1"/>
  <c r="Q1422" i="2" s="1"/>
  <c r="P1422" i="2" a="1"/>
  <c r="P1422" i="2" s="1"/>
  <c r="O1422" i="2"/>
  <c r="N1422" i="2"/>
  <c r="R1421" i="2"/>
  <c r="Q1421" i="2" a="1"/>
  <c r="Q1421" i="2" s="1"/>
  <c r="P1421" i="2" a="1"/>
  <c r="P1421" i="2" s="1"/>
  <c r="O1421" i="2"/>
  <c r="N1421" i="2"/>
  <c r="R1420" i="2"/>
  <c r="Q1420" i="2" a="1"/>
  <c r="Q1420" i="2" s="1"/>
  <c r="P1420" i="2" a="1"/>
  <c r="P1420" i="2" s="1"/>
  <c r="O1420" i="2"/>
  <c r="N1420" i="2"/>
  <c r="R1419" i="2"/>
  <c r="Q1419" i="2" a="1"/>
  <c r="Q1419" i="2" s="1"/>
  <c r="P1419" i="2" a="1"/>
  <c r="P1419" i="2" s="1"/>
  <c r="O1419" i="2"/>
  <c r="N1419" i="2"/>
  <c r="R1418" i="2"/>
  <c r="Q1418" i="2" a="1"/>
  <c r="Q1418" i="2" s="1"/>
  <c r="P1418" i="2" a="1"/>
  <c r="P1418" i="2" s="1"/>
  <c r="O1418" i="2"/>
  <c r="N1418" i="2"/>
  <c r="R1417" i="2"/>
  <c r="Q1417" i="2" a="1"/>
  <c r="Q1417" i="2" s="1"/>
  <c r="P1417" i="2" a="1"/>
  <c r="P1417" i="2" s="1"/>
  <c r="O1417" i="2"/>
  <c r="N1417" i="2"/>
  <c r="R1416" i="2"/>
  <c r="Q1416" i="2" a="1"/>
  <c r="Q1416" i="2" s="1"/>
  <c r="P1416" i="2" a="1"/>
  <c r="P1416" i="2" s="1"/>
  <c r="O1416" i="2"/>
  <c r="N1416" i="2"/>
  <c r="R1415" i="2"/>
  <c r="Q1415" i="2" a="1"/>
  <c r="Q1415" i="2" s="1"/>
  <c r="P1415" i="2" a="1"/>
  <c r="P1415" i="2" s="1"/>
  <c r="O1415" i="2"/>
  <c r="N1415" i="2"/>
  <c r="R1414" i="2"/>
  <c r="Q1414" i="2" a="1"/>
  <c r="Q1414" i="2" s="1"/>
  <c r="P1414" i="2" a="1"/>
  <c r="P1414" i="2" s="1"/>
  <c r="O1414" i="2"/>
  <c r="N1414" i="2"/>
  <c r="R1413" i="2"/>
  <c r="Q1413" i="2" a="1"/>
  <c r="Q1413" i="2" s="1"/>
  <c r="P1413" i="2" a="1"/>
  <c r="P1413" i="2" s="1"/>
  <c r="O1413" i="2"/>
  <c r="N1413" i="2"/>
  <c r="R1412" i="2"/>
  <c r="Q1412" i="2" a="1"/>
  <c r="Q1412" i="2" s="1"/>
  <c r="P1412" i="2" a="1"/>
  <c r="P1412" i="2" s="1"/>
  <c r="O1412" i="2"/>
  <c r="N1412" i="2"/>
  <c r="R1411" i="2"/>
  <c r="Q1411" i="2" a="1"/>
  <c r="Q1411" i="2" s="1"/>
  <c r="P1411" i="2" a="1"/>
  <c r="P1411" i="2" s="1"/>
  <c r="O1411" i="2"/>
  <c r="N1411" i="2"/>
  <c r="R1410" i="2"/>
  <c r="Q1410" i="2" a="1"/>
  <c r="Q1410" i="2" s="1"/>
  <c r="P1410" i="2" a="1"/>
  <c r="P1410" i="2" s="1"/>
  <c r="O1410" i="2"/>
  <c r="N1410" i="2"/>
  <c r="R1409" i="2"/>
  <c r="Q1409" i="2" a="1"/>
  <c r="Q1409" i="2" s="1"/>
  <c r="P1409" i="2" a="1"/>
  <c r="P1409" i="2" s="1"/>
  <c r="O1409" i="2"/>
  <c r="N1409" i="2"/>
  <c r="R1408" i="2"/>
  <c r="Q1408" i="2" a="1"/>
  <c r="Q1408" i="2" s="1"/>
  <c r="P1408" i="2" a="1"/>
  <c r="P1408" i="2" s="1"/>
  <c r="O1408" i="2"/>
  <c r="N1408" i="2"/>
  <c r="R1407" i="2"/>
  <c r="Q1407" i="2" a="1"/>
  <c r="Q1407" i="2" s="1"/>
  <c r="P1407" i="2" a="1"/>
  <c r="P1407" i="2" s="1"/>
  <c r="O1407" i="2"/>
  <c r="N1407" i="2"/>
  <c r="R1406" i="2"/>
  <c r="Q1406" i="2" a="1"/>
  <c r="Q1406" i="2" s="1"/>
  <c r="P1406" i="2" a="1"/>
  <c r="P1406" i="2" s="1"/>
  <c r="O1406" i="2"/>
  <c r="N1406" i="2"/>
  <c r="R1405" i="2"/>
  <c r="Q1405" i="2" a="1"/>
  <c r="Q1405" i="2" s="1"/>
  <c r="P1405" i="2" a="1"/>
  <c r="P1405" i="2" s="1"/>
  <c r="O1405" i="2"/>
  <c r="N1405" i="2"/>
  <c r="R1404" i="2"/>
  <c r="Q1404" i="2" a="1"/>
  <c r="Q1404" i="2" s="1"/>
  <c r="P1404" i="2" a="1"/>
  <c r="P1404" i="2" s="1"/>
  <c r="O1404" i="2"/>
  <c r="N1404" i="2"/>
  <c r="R1403" i="2"/>
  <c r="Q1403" i="2" a="1"/>
  <c r="Q1403" i="2" s="1"/>
  <c r="P1403" i="2" a="1"/>
  <c r="P1403" i="2" s="1"/>
  <c r="O1403" i="2"/>
  <c r="N1403" i="2"/>
  <c r="R1402" i="2"/>
  <c r="Q1402" i="2" a="1"/>
  <c r="Q1402" i="2" s="1"/>
  <c r="P1402" i="2" a="1"/>
  <c r="P1402" i="2" s="1"/>
  <c r="O1402" i="2"/>
  <c r="N1402" i="2"/>
  <c r="R1401" i="2"/>
  <c r="Q1401" i="2" a="1"/>
  <c r="Q1401" i="2" s="1"/>
  <c r="P1401" i="2" a="1"/>
  <c r="P1401" i="2" s="1"/>
  <c r="O1401" i="2"/>
  <c r="N1401" i="2"/>
  <c r="R1400" i="2"/>
  <c r="Q1400" i="2" a="1"/>
  <c r="Q1400" i="2" s="1"/>
  <c r="P1400" i="2" a="1"/>
  <c r="P1400" i="2" s="1"/>
  <c r="O1400" i="2"/>
  <c r="N1400" i="2"/>
  <c r="R1399" i="2"/>
  <c r="Q1399" i="2" a="1"/>
  <c r="Q1399" i="2" s="1"/>
  <c r="P1399" i="2" a="1"/>
  <c r="P1399" i="2" s="1"/>
  <c r="O1399" i="2"/>
  <c r="N1399" i="2"/>
  <c r="R1398" i="2"/>
  <c r="Q1398" i="2" a="1"/>
  <c r="Q1398" i="2" s="1"/>
  <c r="P1398" i="2" a="1"/>
  <c r="P1398" i="2" s="1"/>
  <c r="O1398" i="2"/>
  <c r="N1398" i="2"/>
  <c r="R1397" i="2"/>
  <c r="Q1397" i="2" a="1"/>
  <c r="Q1397" i="2" s="1"/>
  <c r="P1397" i="2" a="1"/>
  <c r="P1397" i="2" s="1"/>
  <c r="O1397" i="2"/>
  <c r="N1397" i="2"/>
  <c r="R1396" i="2"/>
  <c r="Q1396" i="2" a="1"/>
  <c r="Q1396" i="2" s="1"/>
  <c r="P1396" i="2" a="1"/>
  <c r="P1396" i="2" s="1"/>
  <c r="O1396" i="2"/>
  <c r="N1396" i="2"/>
  <c r="R1395" i="2"/>
  <c r="Q1395" i="2" a="1"/>
  <c r="Q1395" i="2" s="1"/>
  <c r="P1395" i="2" a="1"/>
  <c r="P1395" i="2" s="1"/>
  <c r="O1395" i="2"/>
  <c r="N1395" i="2"/>
  <c r="R1394" i="2"/>
  <c r="Q1394" i="2" a="1"/>
  <c r="Q1394" i="2" s="1"/>
  <c r="P1394" i="2" a="1"/>
  <c r="P1394" i="2" s="1"/>
  <c r="O1394" i="2"/>
  <c r="N1394" i="2"/>
  <c r="R1393" i="2"/>
  <c r="Q1393" i="2" a="1"/>
  <c r="Q1393" i="2" s="1"/>
  <c r="P1393" i="2" a="1"/>
  <c r="P1393" i="2" s="1"/>
  <c r="O1393" i="2"/>
  <c r="N1393" i="2"/>
  <c r="R1392" i="2"/>
  <c r="Q1392" i="2" a="1"/>
  <c r="Q1392" i="2" s="1"/>
  <c r="P1392" i="2" a="1"/>
  <c r="P1392" i="2" s="1"/>
  <c r="O1392" i="2"/>
  <c r="N1392" i="2"/>
  <c r="R1391" i="2"/>
  <c r="Q1391" i="2" a="1"/>
  <c r="Q1391" i="2" s="1"/>
  <c r="P1391" i="2" a="1"/>
  <c r="P1391" i="2" s="1"/>
  <c r="O1391" i="2"/>
  <c r="N1391" i="2"/>
  <c r="R1390" i="2"/>
  <c r="Q1390" i="2" a="1"/>
  <c r="Q1390" i="2" s="1"/>
  <c r="P1390" i="2" a="1"/>
  <c r="P1390" i="2" s="1"/>
  <c r="O1390" i="2"/>
  <c r="N1390" i="2"/>
  <c r="R1389" i="2"/>
  <c r="Q1389" i="2" a="1"/>
  <c r="Q1389" i="2" s="1"/>
  <c r="P1389" i="2" a="1"/>
  <c r="P1389" i="2" s="1"/>
  <c r="O1389" i="2"/>
  <c r="N1389" i="2"/>
  <c r="R1388" i="2"/>
  <c r="Q1388" i="2" a="1"/>
  <c r="Q1388" i="2" s="1"/>
  <c r="P1388" i="2" a="1"/>
  <c r="P1388" i="2" s="1"/>
  <c r="O1388" i="2"/>
  <c r="N1388" i="2"/>
  <c r="R1387" i="2"/>
  <c r="Q1387" i="2" a="1"/>
  <c r="Q1387" i="2" s="1"/>
  <c r="P1387" i="2" a="1"/>
  <c r="P1387" i="2" s="1"/>
  <c r="O1387" i="2"/>
  <c r="N1387" i="2"/>
  <c r="R1386" i="2"/>
  <c r="Q1386" i="2" a="1"/>
  <c r="Q1386" i="2" s="1"/>
  <c r="P1386" i="2" a="1"/>
  <c r="P1386" i="2" s="1"/>
  <c r="O1386" i="2"/>
  <c r="N1386" i="2"/>
  <c r="R1385" i="2"/>
  <c r="Q1385" i="2" a="1"/>
  <c r="Q1385" i="2" s="1"/>
  <c r="P1385" i="2" a="1"/>
  <c r="P1385" i="2" s="1"/>
  <c r="O1385" i="2"/>
  <c r="N1385" i="2"/>
  <c r="R1384" i="2"/>
  <c r="Q1384" i="2" a="1"/>
  <c r="Q1384" i="2" s="1"/>
  <c r="P1384" i="2" a="1"/>
  <c r="P1384" i="2" s="1"/>
  <c r="O1384" i="2"/>
  <c r="N1384" i="2"/>
  <c r="R1383" i="2"/>
  <c r="Q1383" i="2" a="1"/>
  <c r="Q1383" i="2" s="1"/>
  <c r="P1383" i="2" a="1"/>
  <c r="P1383" i="2" s="1"/>
  <c r="O1383" i="2"/>
  <c r="N1383" i="2"/>
  <c r="R1382" i="2"/>
  <c r="Q1382" i="2" a="1"/>
  <c r="Q1382" i="2" s="1"/>
  <c r="P1382" i="2" a="1"/>
  <c r="P1382" i="2" s="1"/>
  <c r="O1382" i="2"/>
  <c r="N1382" i="2"/>
  <c r="R1381" i="2"/>
  <c r="Q1381" i="2" a="1"/>
  <c r="Q1381" i="2" s="1"/>
  <c r="P1381" i="2" a="1"/>
  <c r="P1381" i="2" s="1"/>
  <c r="O1381" i="2"/>
  <c r="N1381" i="2"/>
  <c r="R1380" i="2"/>
  <c r="Q1380" i="2" a="1"/>
  <c r="Q1380" i="2" s="1"/>
  <c r="P1380" i="2" a="1"/>
  <c r="P1380" i="2" s="1"/>
  <c r="O1380" i="2"/>
  <c r="N1380" i="2"/>
  <c r="R1379" i="2"/>
  <c r="Q1379" i="2" a="1"/>
  <c r="Q1379" i="2" s="1"/>
  <c r="P1379" i="2" a="1"/>
  <c r="P1379" i="2" s="1"/>
  <c r="O1379" i="2"/>
  <c r="N1379" i="2"/>
  <c r="R1378" i="2"/>
  <c r="Q1378" i="2" a="1"/>
  <c r="Q1378" i="2" s="1"/>
  <c r="P1378" i="2" a="1"/>
  <c r="P1378" i="2" s="1"/>
  <c r="O1378" i="2"/>
  <c r="N1378" i="2"/>
  <c r="R1377" i="2"/>
  <c r="Q1377" i="2" a="1"/>
  <c r="Q1377" i="2" s="1"/>
  <c r="P1377" i="2" a="1"/>
  <c r="P1377" i="2" s="1"/>
  <c r="O1377" i="2"/>
  <c r="N1377" i="2"/>
  <c r="R1376" i="2"/>
  <c r="Q1376" i="2" a="1"/>
  <c r="Q1376" i="2" s="1"/>
  <c r="P1376" i="2" a="1"/>
  <c r="P1376" i="2" s="1"/>
  <c r="O1376" i="2"/>
  <c r="N1376" i="2"/>
  <c r="R1375" i="2"/>
  <c r="Q1375" i="2" a="1"/>
  <c r="Q1375" i="2" s="1"/>
  <c r="P1375" i="2" a="1"/>
  <c r="P1375" i="2" s="1"/>
  <c r="O1375" i="2"/>
  <c r="N1375" i="2"/>
  <c r="R1374" i="2"/>
  <c r="Q1374" i="2" a="1"/>
  <c r="Q1374" i="2" s="1"/>
  <c r="P1374" i="2" a="1"/>
  <c r="P1374" i="2" s="1"/>
  <c r="O1374" i="2"/>
  <c r="N1374" i="2"/>
  <c r="R1373" i="2"/>
  <c r="Q1373" i="2" a="1"/>
  <c r="Q1373" i="2" s="1"/>
  <c r="P1373" i="2" a="1"/>
  <c r="P1373" i="2" s="1"/>
  <c r="O1373" i="2"/>
  <c r="N1373" i="2"/>
  <c r="R1372" i="2"/>
  <c r="Q1372" i="2" a="1"/>
  <c r="Q1372" i="2" s="1"/>
  <c r="P1372" i="2" a="1"/>
  <c r="P1372" i="2" s="1"/>
  <c r="O1372" i="2"/>
  <c r="N1372" i="2"/>
  <c r="R1371" i="2"/>
  <c r="Q1371" i="2" a="1"/>
  <c r="Q1371" i="2" s="1"/>
  <c r="P1371" i="2" a="1"/>
  <c r="P1371" i="2" s="1"/>
  <c r="O1371" i="2"/>
  <c r="N1371" i="2"/>
  <c r="R1370" i="2"/>
  <c r="Q1370" i="2" a="1"/>
  <c r="Q1370" i="2" s="1"/>
  <c r="P1370" i="2" a="1"/>
  <c r="P1370" i="2" s="1"/>
  <c r="O1370" i="2"/>
  <c r="N1370" i="2"/>
  <c r="R1369" i="2"/>
  <c r="Q1369" i="2" a="1"/>
  <c r="Q1369" i="2" s="1"/>
  <c r="P1369" i="2" a="1"/>
  <c r="P1369" i="2" s="1"/>
  <c r="O1369" i="2"/>
  <c r="N1369" i="2"/>
  <c r="R1368" i="2"/>
  <c r="Q1368" i="2" a="1"/>
  <c r="Q1368" i="2" s="1"/>
  <c r="P1368" i="2" a="1"/>
  <c r="P1368" i="2" s="1"/>
  <c r="O1368" i="2"/>
  <c r="N1368" i="2"/>
  <c r="R1367" i="2"/>
  <c r="Q1367" i="2" a="1"/>
  <c r="Q1367" i="2" s="1"/>
  <c r="P1367" i="2" a="1"/>
  <c r="P1367" i="2" s="1"/>
  <c r="O1367" i="2"/>
  <c r="N1367" i="2"/>
  <c r="R1366" i="2"/>
  <c r="Q1366" i="2" a="1"/>
  <c r="Q1366" i="2" s="1"/>
  <c r="P1366" i="2" a="1"/>
  <c r="P1366" i="2" s="1"/>
  <c r="O1366" i="2"/>
  <c r="N1366" i="2"/>
  <c r="R1365" i="2"/>
  <c r="Q1365" i="2" a="1"/>
  <c r="Q1365" i="2" s="1"/>
  <c r="P1365" i="2" a="1"/>
  <c r="P1365" i="2" s="1"/>
  <c r="O1365" i="2"/>
  <c r="N1365" i="2"/>
  <c r="R1364" i="2"/>
  <c r="Q1364" i="2" a="1"/>
  <c r="Q1364" i="2" s="1"/>
  <c r="P1364" i="2" a="1"/>
  <c r="P1364" i="2" s="1"/>
  <c r="O1364" i="2"/>
  <c r="N1364" i="2"/>
  <c r="R1363" i="2"/>
  <c r="Q1363" i="2" a="1"/>
  <c r="Q1363" i="2" s="1"/>
  <c r="P1363" i="2" a="1"/>
  <c r="P1363" i="2" s="1"/>
  <c r="O1363" i="2"/>
  <c r="N1363" i="2"/>
  <c r="R1362" i="2"/>
  <c r="Q1362" i="2" a="1"/>
  <c r="Q1362" i="2" s="1"/>
  <c r="P1362" i="2" a="1"/>
  <c r="P1362" i="2" s="1"/>
  <c r="O1362" i="2"/>
  <c r="N1362" i="2"/>
  <c r="R1361" i="2"/>
  <c r="Q1361" i="2" a="1"/>
  <c r="Q1361" i="2" s="1"/>
  <c r="P1361" i="2" a="1"/>
  <c r="P1361" i="2" s="1"/>
  <c r="O1361" i="2"/>
  <c r="N1361" i="2"/>
  <c r="R1360" i="2"/>
  <c r="Q1360" i="2" a="1"/>
  <c r="Q1360" i="2" s="1"/>
  <c r="P1360" i="2" a="1"/>
  <c r="P1360" i="2" s="1"/>
  <c r="O1360" i="2"/>
  <c r="N1360" i="2"/>
  <c r="R1359" i="2"/>
  <c r="Q1359" i="2" a="1"/>
  <c r="Q1359" i="2" s="1"/>
  <c r="P1359" i="2" a="1"/>
  <c r="P1359" i="2" s="1"/>
  <c r="O1359" i="2"/>
  <c r="N1359" i="2"/>
  <c r="R1358" i="2"/>
  <c r="Q1358" i="2" a="1"/>
  <c r="Q1358" i="2" s="1"/>
  <c r="P1358" i="2" a="1"/>
  <c r="P1358" i="2" s="1"/>
  <c r="O1358" i="2"/>
  <c r="N1358" i="2"/>
  <c r="R1357" i="2"/>
  <c r="Q1357" i="2" a="1"/>
  <c r="Q1357" i="2" s="1"/>
  <c r="P1357" i="2" a="1"/>
  <c r="P1357" i="2" s="1"/>
  <c r="O1357" i="2"/>
  <c r="N1357" i="2"/>
  <c r="R1356" i="2"/>
  <c r="Q1356" i="2" a="1"/>
  <c r="Q1356" i="2" s="1"/>
  <c r="P1356" i="2" a="1"/>
  <c r="P1356" i="2" s="1"/>
  <c r="O1356" i="2"/>
  <c r="N1356" i="2"/>
  <c r="R1355" i="2"/>
  <c r="Q1355" i="2" a="1"/>
  <c r="Q1355" i="2" s="1"/>
  <c r="P1355" i="2" a="1"/>
  <c r="P1355" i="2" s="1"/>
  <c r="O1355" i="2"/>
  <c r="N1355" i="2"/>
  <c r="R1354" i="2"/>
  <c r="Q1354" i="2" a="1"/>
  <c r="Q1354" i="2" s="1"/>
  <c r="P1354" i="2" a="1"/>
  <c r="P1354" i="2" s="1"/>
  <c r="O1354" i="2"/>
  <c r="N1354" i="2"/>
  <c r="R1353" i="2"/>
  <c r="Q1353" i="2" a="1"/>
  <c r="Q1353" i="2" s="1"/>
  <c r="P1353" i="2" a="1"/>
  <c r="P1353" i="2" s="1"/>
  <c r="O1353" i="2"/>
  <c r="N1353" i="2"/>
  <c r="R1352" i="2"/>
  <c r="Q1352" i="2" a="1"/>
  <c r="Q1352" i="2" s="1"/>
  <c r="P1352" i="2" a="1"/>
  <c r="P1352" i="2" s="1"/>
  <c r="O1352" i="2"/>
  <c r="N1352" i="2"/>
  <c r="R1351" i="2"/>
  <c r="Q1351" i="2" a="1"/>
  <c r="Q1351" i="2" s="1"/>
  <c r="P1351" i="2" a="1"/>
  <c r="P1351" i="2" s="1"/>
  <c r="O1351" i="2"/>
  <c r="N1351" i="2"/>
  <c r="R1350" i="2"/>
  <c r="Q1350" i="2" a="1"/>
  <c r="Q1350" i="2" s="1"/>
  <c r="P1350" i="2" a="1"/>
  <c r="P1350" i="2" s="1"/>
  <c r="O1350" i="2"/>
  <c r="N1350" i="2"/>
  <c r="R1349" i="2"/>
  <c r="Q1349" i="2" a="1"/>
  <c r="Q1349" i="2" s="1"/>
  <c r="P1349" i="2" a="1"/>
  <c r="P1349" i="2" s="1"/>
  <c r="O1349" i="2"/>
  <c r="N1349" i="2"/>
  <c r="R1348" i="2"/>
  <c r="Q1348" i="2" a="1"/>
  <c r="Q1348" i="2" s="1"/>
  <c r="P1348" i="2" a="1"/>
  <c r="P1348" i="2" s="1"/>
  <c r="O1348" i="2"/>
  <c r="N1348" i="2"/>
  <c r="R1347" i="2"/>
  <c r="Q1347" i="2" a="1"/>
  <c r="Q1347" i="2" s="1"/>
  <c r="P1347" i="2" a="1"/>
  <c r="P1347" i="2" s="1"/>
  <c r="O1347" i="2"/>
  <c r="N1347" i="2"/>
  <c r="R1346" i="2"/>
  <c r="Q1346" i="2" a="1"/>
  <c r="Q1346" i="2" s="1"/>
  <c r="P1346" i="2" a="1"/>
  <c r="P1346" i="2" s="1"/>
  <c r="O1346" i="2"/>
  <c r="N1346" i="2"/>
  <c r="R1345" i="2"/>
  <c r="Q1345" i="2" a="1"/>
  <c r="Q1345" i="2" s="1"/>
  <c r="P1345" i="2" a="1"/>
  <c r="P1345" i="2" s="1"/>
  <c r="O1345" i="2"/>
  <c r="N1345" i="2"/>
  <c r="R1344" i="2"/>
  <c r="Q1344" i="2" a="1"/>
  <c r="Q1344" i="2" s="1"/>
  <c r="P1344" i="2" a="1"/>
  <c r="P1344" i="2" s="1"/>
  <c r="O1344" i="2"/>
  <c r="N1344" i="2"/>
  <c r="R1343" i="2"/>
  <c r="Q1343" i="2" a="1"/>
  <c r="Q1343" i="2" s="1"/>
  <c r="P1343" i="2" a="1"/>
  <c r="P1343" i="2" s="1"/>
  <c r="O1343" i="2"/>
  <c r="N1343" i="2"/>
  <c r="R1342" i="2"/>
  <c r="Q1342" i="2" a="1"/>
  <c r="Q1342" i="2" s="1"/>
  <c r="P1342" i="2" a="1"/>
  <c r="P1342" i="2" s="1"/>
  <c r="O1342" i="2"/>
  <c r="N1342" i="2"/>
  <c r="R1341" i="2"/>
  <c r="Q1341" i="2" a="1"/>
  <c r="Q1341" i="2" s="1"/>
  <c r="P1341" i="2" a="1"/>
  <c r="P1341" i="2" s="1"/>
  <c r="O1341" i="2"/>
  <c r="N1341" i="2"/>
  <c r="R1340" i="2"/>
  <c r="Q1340" i="2" a="1"/>
  <c r="Q1340" i="2" s="1"/>
  <c r="P1340" i="2" a="1"/>
  <c r="P1340" i="2" s="1"/>
  <c r="O1340" i="2"/>
  <c r="N1340" i="2"/>
  <c r="R1339" i="2"/>
  <c r="Q1339" i="2" a="1"/>
  <c r="Q1339" i="2" s="1"/>
  <c r="P1339" i="2" a="1"/>
  <c r="P1339" i="2" s="1"/>
  <c r="O1339" i="2"/>
  <c r="N1339" i="2"/>
  <c r="R1338" i="2"/>
  <c r="Q1338" i="2" a="1"/>
  <c r="Q1338" i="2" s="1"/>
  <c r="P1338" i="2" a="1"/>
  <c r="P1338" i="2" s="1"/>
  <c r="O1338" i="2"/>
  <c r="N1338" i="2"/>
  <c r="R1337" i="2"/>
  <c r="Q1337" i="2" a="1"/>
  <c r="Q1337" i="2" s="1"/>
  <c r="P1337" i="2" a="1"/>
  <c r="P1337" i="2" s="1"/>
  <c r="O1337" i="2"/>
  <c r="N1337" i="2"/>
  <c r="R1336" i="2"/>
  <c r="Q1336" i="2" a="1"/>
  <c r="Q1336" i="2" s="1"/>
  <c r="P1336" i="2" a="1"/>
  <c r="P1336" i="2" s="1"/>
  <c r="O1336" i="2"/>
  <c r="N1336" i="2"/>
  <c r="R1335" i="2"/>
  <c r="Q1335" i="2" a="1"/>
  <c r="Q1335" i="2" s="1"/>
  <c r="P1335" i="2" a="1"/>
  <c r="P1335" i="2" s="1"/>
  <c r="O1335" i="2"/>
  <c r="N1335" i="2"/>
  <c r="R1334" i="2"/>
  <c r="Q1334" i="2" a="1"/>
  <c r="Q1334" i="2" s="1"/>
  <c r="P1334" i="2" a="1"/>
  <c r="P1334" i="2" s="1"/>
  <c r="O1334" i="2"/>
  <c r="N1334" i="2"/>
  <c r="R1333" i="2"/>
  <c r="Q1333" i="2" a="1"/>
  <c r="Q1333" i="2" s="1"/>
  <c r="P1333" i="2" a="1"/>
  <c r="P1333" i="2" s="1"/>
  <c r="O1333" i="2"/>
  <c r="N1333" i="2"/>
  <c r="R1332" i="2"/>
  <c r="Q1332" i="2" a="1"/>
  <c r="Q1332" i="2" s="1"/>
  <c r="P1332" i="2" a="1"/>
  <c r="P1332" i="2" s="1"/>
  <c r="O1332" i="2"/>
  <c r="N1332" i="2"/>
  <c r="R1331" i="2"/>
  <c r="Q1331" i="2" a="1"/>
  <c r="Q1331" i="2" s="1"/>
  <c r="P1331" i="2" a="1"/>
  <c r="P1331" i="2" s="1"/>
  <c r="O1331" i="2"/>
  <c r="N1331" i="2"/>
  <c r="R1330" i="2"/>
  <c r="Q1330" i="2" a="1"/>
  <c r="Q1330" i="2" s="1"/>
  <c r="P1330" i="2" a="1"/>
  <c r="P1330" i="2" s="1"/>
  <c r="O1330" i="2"/>
  <c r="N1330" i="2"/>
  <c r="R1329" i="2"/>
  <c r="Q1329" i="2" a="1"/>
  <c r="Q1329" i="2" s="1"/>
  <c r="P1329" i="2" a="1"/>
  <c r="P1329" i="2" s="1"/>
  <c r="O1329" i="2"/>
  <c r="N1329" i="2"/>
  <c r="R1328" i="2"/>
  <c r="Q1328" i="2" a="1"/>
  <c r="Q1328" i="2" s="1"/>
  <c r="P1328" i="2" a="1"/>
  <c r="P1328" i="2" s="1"/>
  <c r="O1328" i="2"/>
  <c r="N1328" i="2"/>
  <c r="R1327" i="2"/>
  <c r="Q1327" i="2" a="1"/>
  <c r="Q1327" i="2" s="1"/>
  <c r="P1327" i="2" a="1"/>
  <c r="P1327" i="2" s="1"/>
  <c r="O1327" i="2"/>
  <c r="N1327" i="2"/>
  <c r="R1326" i="2"/>
  <c r="Q1326" i="2" a="1"/>
  <c r="Q1326" i="2" s="1"/>
  <c r="P1326" i="2" a="1"/>
  <c r="P1326" i="2" s="1"/>
  <c r="O1326" i="2"/>
  <c r="N1326" i="2"/>
  <c r="R1325" i="2"/>
  <c r="Q1325" i="2" a="1"/>
  <c r="Q1325" i="2" s="1"/>
  <c r="P1325" i="2" a="1"/>
  <c r="P1325" i="2" s="1"/>
  <c r="O1325" i="2"/>
  <c r="N1325" i="2"/>
  <c r="R1324" i="2"/>
  <c r="Q1324" i="2" a="1"/>
  <c r="Q1324" i="2" s="1"/>
  <c r="P1324" i="2" a="1"/>
  <c r="P1324" i="2" s="1"/>
  <c r="O1324" i="2"/>
  <c r="N1324" i="2"/>
  <c r="R1323" i="2"/>
  <c r="Q1323" i="2" a="1"/>
  <c r="Q1323" i="2" s="1"/>
  <c r="P1323" i="2" a="1"/>
  <c r="P1323" i="2" s="1"/>
  <c r="O1323" i="2"/>
  <c r="N1323" i="2"/>
  <c r="R1322" i="2"/>
  <c r="Q1322" i="2" a="1"/>
  <c r="Q1322" i="2" s="1"/>
  <c r="P1322" i="2" a="1"/>
  <c r="P1322" i="2" s="1"/>
  <c r="O1322" i="2"/>
  <c r="N1322" i="2"/>
  <c r="R1321" i="2"/>
  <c r="Q1321" i="2" a="1"/>
  <c r="Q1321" i="2" s="1"/>
  <c r="P1321" i="2" a="1"/>
  <c r="P1321" i="2" s="1"/>
  <c r="O1321" i="2"/>
  <c r="N1321" i="2"/>
  <c r="R1320" i="2"/>
  <c r="Q1320" i="2" a="1"/>
  <c r="Q1320" i="2" s="1"/>
  <c r="P1320" i="2" a="1"/>
  <c r="P1320" i="2" s="1"/>
  <c r="O1320" i="2"/>
  <c r="N1320" i="2"/>
  <c r="R1319" i="2"/>
  <c r="Q1319" i="2" a="1"/>
  <c r="Q1319" i="2" s="1"/>
  <c r="P1319" i="2" a="1"/>
  <c r="P1319" i="2" s="1"/>
  <c r="O1319" i="2"/>
  <c r="N1319" i="2"/>
  <c r="R1318" i="2"/>
  <c r="Q1318" i="2" a="1"/>
  <c r="Q1318" i="2" s="1"/>
  <c r="P1318" i="2" a="1"/>
  <c r="P1318" i="2" s="1"/>
  <c r="O1318" i="2"/>
  <c r="N1318" i="2"/>
  <c r="R1317" i="2"/>
  <c r="Q1317" i="2" a="1"/>
  <c r="Q1317" i="2" s="1"/>
  <c r="P1317" i="2" a="1"/>
  <c r="P1317" i="2" s="1"/>
  <c r="O1317" i="2"/>
  <c r="N1317" i="2"/>
  <c r="R1316" i="2"/>
  <c r="Q1316" i="2" a="1"/>
  <c r="Q1316" i="2" s="1"/>
  <c r="P1316" i="2" a="1"/>
  <c r="P1316" i="2" s="1"/>
  <c r="O1316" i="2"/>
  <c r="N1316" i="2"/>
  <c r="R1315" i="2"/>
  <c r="Q1315" i="2" a="1"/>
  <c r="Q1315" i="2" s="1"/>
  <c r="P1315" i="2" a="1"/>
  <c r="P1315" i="2" s="1"/>
  <c r="O1315" i="2"/>
  <c r="N1315" i="2"/>
  <c r="R1314" i="2"/>
  <c r="Q1314" i="2" a="1"/>
  <c r="Q1314" i="2" s="1"/>
  <c r="P1314" i="2" a="1"/>
  <c r="P1314" i="2" s="1"/>
  <c r="O1314" i="2"/>
  <c r="N1314" i="2"/>
  <c r="R1313" i="2"/>
  <c r="Q1313" i="2" a="1"/>
  <c r="Q1313" i="2" s="1"/>
  <c r="P1313" i="2" a="1"/>
  <c r="P1313" i="2" s="1"/>
  <c r="O1313" i="2"/>
  <c r="N1313" i="2"/>
  <c r="R1312" i="2"/>
  <c r="Q1312" i="2" a="1"/>
  <c r="Q1312" i="2" s="1"/>
  <c r="P1312" i="2" a="1"/>
  <c r="P1312" i="2" s="1"/>
  <c r="O1312" i="2"/>
  <c r="N1312" i="2"/>
  <c r="R1311" i="2"/>
  <c r="Q1311" i="2" a="1"/>
  <c r="Q1311" i="2" s="1"/>
  <c r="P1311" i="2" a="1"/>
  <c r="P1311" i="2" s="1"/>
  <c r="O1311" i="2"/>
  <c r="N1311" i="2"/>
  <c r="R1310" i="2"/>
  <c r="Q1310" i="2" a="1"/>
  <c r="Q1310" i="2" s="1"/>
  <c r="P1310" i="2" a="1"/>
  <c r="P1310" i="2" s="1"/>
  <c r="O1310" i="2"/>
  <c r="N1310" i="2"/>
  <c r="R1309" i="2"/>
  <c r="Q1309" i="2" a="1"/>
  <c r="Q1309" i="2" s="1"/>
  <c r="P1309" i="2" a="1"/>
  <c r="P1309" i="2" s="1"/>
  <c r="O1309" i="2"/>
  <c r="N1309" i="2"/>
  <c r="R1308" i="2"/>
  <c r="Q1308" i="2" a="1"/>
  <c r="Q1308" i="2" s="1"/>
  <c r="P1308" i="2" a="1"/>
  <c r="P1308" i="2" s="1"/>
  <c r="O1308" i="2"/>
  <c r="N1308" i="2"/>
  <c r="R1307" i="2"/>
  <c r="Q1307" i="2" a="1"/>
  <c r="Q1307" i="2" s="1"/>
  <c r="P1307" i="2" a="1"/>
  <c r="P1307" i="2" s="1"/>
  <c r="O1307" i="2"/>
  <c r="N1307" i="2"/>
  <c r="R1306" i="2"/>
  <c r="Q1306" i="2" a="1"/>
  <c r="Q1306" i="2" s="1"/>
  <c r="P1306" i="2" a="1"/>
  <c r="P1306" i="2" s="1"/>
  <c r="O1306" i="2"/>
  <c r="N1306" i="2"/>
  <c r="R1305" i="2"/>
  <c r="Q1305" i="2" a="1"/>
  <c r="Q1305" i="2" s="1"/>
  <c r="P1305" i="2" a="1"/>
  <c r="P1305" i="2" s="1"/>
  <c r="O1305" i="2"/>
  <c r="N1305" i="2"/>
  <c r="R1304" i="2"/>
  <c r="Q1304" i="2" a="1"/>
  <c r="Q1304" i="2" s="1"/>
  <c r="P1304" i="2" a="1"/>
  <c r="P1304" i="2" s="1"/>
  <c r="O1304" i="2"/>
  <c r="N1304" i="2"/>
  <c r="R1303" i="2"/>
  <c r="Q1303" i="2" a="1"/>
  <c r="Q1303" i="2" s="1"/>
  <c r="P1303" i="2" a="1"/>
  <c r="P1303" i="2" s="1"/>
  <c r="O1303" i="2"/>
  <c r="N1303" i="2"/>
  <c r="R1302" i="2"/>
  <c r="Q1302" i="2" a="1"/>
  <c r="Q1302" i="2" s="1"/>
  <c r="P1302" i="2" a="1"/>
  <c r="P1302" i="2" s="1"/>
  <c r="O1302" i="2"/>
  <c r="N1302" i="2"/>
  <c r="R1301" i="2"/>
  <c r="Q1301" i="2" a="1"/>
  <c r="Q1301" i="2" s="1"/>
  <c r="P1301" i="2" a="1"/>
  <c r="P1301" i="2" s="1"/>
  <c r="O1301" i="2"/>
  <c r="N1301" i="2"/>
  <c r="R1300" i="2"/>
  <c r="Q1300" i="2" a="1"/>
  <c r="Q1300" i="2" s="1"/>
  <c r="P1300" i="2" a="1"/>
  <c r="P1300" i="2" s="1"/>
  <c r="O1300" i="2"/>
  <c r="N1300" i="2"/>
  <c r="R1299" i="2"/>
  <c r="Q1299" i="2" a="1"/>
  <c r="Q1299" i="2" s="1"/>
  <c r="P1299" i="2" a="1"/>
  <c r="P1299" i="2" s="1"/>
  <c r="O1299" i="2"/>
  <c r="N1299" i="2"/>
  <c r="R1298" i="2"/>
  <c r="Q1298" i="2" a="1"/>
  <c r="Q1298" i="2" s="1"/>
  <c r="P1298" i="2" a="1"/>
  <c r="P1298" i="2" s="1"/>
  <c r="O1298" i="2"/>
  <c r="N1298" i="2"/>
  <c r="R1297" i="2"/>
  <c r="Q1297" i="2" a="1"/>
  <c r="Q1297" i="2" s="1"/>
  <c r="P1297" i="2" a="1"/>
  <c r="P1297" i="2" s="1"/>
  <c r="O1297" i="2"/>
  <c r="N1297" i="2"/>
  <c r="R1296" i="2"/>
  <c r="Q1296" i="2" a="1"/>
  <c r="Q1296" i="2" s="1"/>
  <c r="P1296" i="2" a="1"/>
  <c r="P1296" i="2" s="1"/>
  <c r="O1296" i="2"/>
  <c r="N1296" i="2"/>
  <c r="R1295" i="2"/>
  <c r="Q1295" i="2" a="1"/>
  <c r="Q1295" i="2" s="1"/>
  <c r="P1295" i="2" a="1"/>
  <c r="P1295" i="2" s="1"/>
  <c r="O1295" i="2"/>
  <c r="N1295" i="2"/>
  <c r="R1294" i="2"/>
  <c r="Q1294" i="2" a="1"/>
  <c r="Q1294" i="2" s="1"/>
  <c r="P1294" i="2" a="1"/>
  <c r="P1294" i="2" s="1"/>
  <c r="O1294" i="2"/>
  <c r="N1294" i="2"/>
  <c r="R1293" i="2"/>
  <c r="Q1293" i="2" a="1"/>
  <c r="Q1293" i="2" s="1"/>
  <c r="P1293" i="2" a="1"/>
  <c r="P1293" i="2" s="1"/>
  <c r="O1293" i="2"/>
  <c r="N1293" i="2"/>
  <c r="R1292" i="2"/>
  <c r="Q1292" i="2" a="1"/>
  <c r="Q1292" i="2" s="1"/>
  <c r="P1292" i="2" a="1"/>
  <c r="P1292" i="2" s="1"/>
  <c r="O1292" i="2"/>
  <c r="N1292" i="2"/>
  <c r="R1291" i="2"/>
  <c r="Q1291" i="2" a="1"/>
  <c r="Q1291" i="2" s="1"/>
  <c r="P1291" i="2" a="1"/>
  <c r="P1291" i="2" s="1"/>
  <c r="O1291" i="2"/>
  <c r="N1291" i="2"/>
  <c r="R1290" i="2"/>
  <c r="Q1290" i="2" a="1"/>
  <c r="Q1290" i="2" s="1"/>
  <c r="P1290" i="2" a="1"/>
  <c r="P1290" i="2" s="1"/>
  <c r="O1290" i="2"/>
  <c r="N1290" i="2"/>
  <c r="R1289" i="2"/>
  <c r="Q1289" i="2" a="1"/>
  <c r="Q1289" i="2" s="1"/>
  <c r="P1289" i="2" a="1"/>
  <c r="P1289" i="2" s="1"/>
  <c r="O1289" i="2"/>
  <c r="N1289" i="2"/>
  <c r="R1288" i="2"/>
  <c r="Q1288" i="2" a="1"/>
  <c r="Q1288" i="2" s="1"/>
  <c r="P1288" i="2" a="1"/>
  <c r="P1288" i="2" s="1"/>
  <c r="O1288" i="2"/>
  <c r="N1288" i="2"/>
  <c r="R1287" i="2"/>
  <c r="Q1287" i="2" a="1"/>
  <c r="Q1287" i="2" s="1"/>
  <c r="P1287" i="2" a="1"/>
  <c r="P1287" i="2" s="1"/>
  <c r="O1287" i="2"/>
  <c r="N1287" i="2"/>
  <c r="R1286" i="2"/>
  <c r="Q1286" i="2" a="1"/>
  <c r="Q1286" i="2" s="1"/>
  <c r="P1286" i="2" a="1"/>
  <c r="P1286" i="2" s="1"/>
  <c r="O1286" i="2"/>
  <c r="N1286" i="2"/>
  <c r="R1285" i="2"/>
  <c r="Q1285" i="2" a="1"/>
  <c r="Q1285" i="2" s="1"/>
  <c r="P1285" i="2" a="1"/>
  <c r="P1285" i="2" s="1"/>
  <c r="O1285" i="2"/>
  <c r="N1285" i="2"/>
  <c r="R1284" i="2"/>
  <c r="Q1284" i="2" a="1"/>
  <c r="Q1284" i="2" s="1"/>
  <c r="P1284" i="2" a="1"/>
  <c r="P1284" i="2" s="1"/>
  <c r="O1284" i="2"/>
  <c r="N1284" i="2"/>
  <c r="R1283" i="2"/>
  <c r="Q1283" i="2" a="1"/>
  <c r="Q1283" i="2" s="1"/>
  <c r="P1283" i="2" a="1"/>
  <c r="P1283" i="2" s="1"/>
  <c r="O1283" i="2"/>
  <c r="N1283" i="2"/>
  <c r="R1282" i="2"/>
  <c r="Q1282" i="2" a="1"/>
  <c r="Q1282" i="2" s="1"/>
  <c r="P1282" i="2" a="1"/>
  <c r="P1282" i="2" s="1"/>
  <c r="O1282" i="2"/>
  <c r="N1282" i="2"/>
  <c r="R1281" i="2"/>
  <c r="Q1281" i="2" a="1"/>
  <c r="Q1281" i="2" s="1"/>
  <c r="P1281" i="2" a="1"/>
  <c r="P1281" i="2" s="1"/>
  <c r="O1281" i="2"/>
  <c r="N1281" i="2"/>
  <c r="R1280" i="2"/>
  <c r="Q1280" i="2" a="1"/>
  <c r="Q1280" i="2" s="1"/>
  <c r="P1280" i="2" a="1"/>
  <c r="P1280" i="2" s="1"/>
  <c r="O1280" i="2"/>
  <c r="N1280" i="2"/>
  <c r="R1279" i="2"/>
  <c r="Q1279" i="2" a="1"/>
  <c r="Q1279" i="2" s="1"/>
  <c r="P1279" i="2" a="1"/>
  <c r="P1279" i="2" s="1"/>
  <c r="O1279" i="2"/>
  <c r="N1279" i="2"/>
  <c r="R1278" i="2"/>
  <c r="Q1278" i="2" a="1"/>
  <c r="Q1278" i="2" s="1"/>
  <c r="P1278" i="2" a="1"/>
  <c r="P1278" i="2" s="1"/>
  <c r="O1278" i="2"/>
  <c r="N1278" i="2"/>
  <c r="R1277" i="2"/>
  <c r="Q1277" i="2" a="1"/>
  <c r="Q1277" i="2" s="1"/>
  <c r="P1277" i="2" a="1"/>
  <c r="P1277" i="2" s="1"/>
  <c r="O1277" i="2"/>
  <c r="N1277" i="2"/>
  <c r="R1276" i="2"/>
  <c r="Q1276" i="2" a="1"/>
  <c r="Q1276" i="2" s="1"/>
  <c r="P1276" i="2" a="1"/>
  <c r="P1276" i="2" s="1"/>
  <c r="O1276" i="2"/>
  <c r="N1276" i="2"/>
  <c r="R1275" i="2"/>
  <c r="Q1275" i="2" a="1"/>
  <c r="Q1275" i="2" s="1"/>
  <c r="P1275" i="2" a="1"/>
  <c r="P1275" i="2" s="1"/>
  <c r="O1275" i="2"/>
  <c r="N1275" i="2"/>
  <c r="R1274" i="2"/>
  <c r="Q1274" i="2" a="1"/>
  <c r="Q1274" i="2" s="1"/>
  <c r="P1274" i="2" a="1"/>
  <c r="P1274" i="2" s="1"/>
  <c r="O1274" i="2"/>
  <c r="N1274" i="2"/>
  <c r="R1273" i="2"/>
  <c r="Q1273" i="2" a="1"/>
  <c r="Q1273" i="2" s="1"/>
  <c r="P1273" i="2" a="1"/>
  <c r="P1273" i="2" s="1"/>
  <c r="O1273" i="2"/>
  <c r="N1273" i="2"/>
  <c r="R1272" i="2"/>
  <c r="Q1272" i="2" a="1"/>
  <c r="Q1272" i="2" s="1"/>
  <c r="P1272" i="2" a="1"/>
  <c r="P1272" i="2" s="1"/>
  <c r="O1272" i="2"/>
  <c r="N1272" i="2"/>
  <c r="R1271" i="2"/>
  <c r="Q1271" i="2" a="1"/>
  <c r="Q1271" i="2" s="1"/>
  <c r="P1271" i="2" a="1"/>
  <c r="P1271" i="2" s="1"/>
  <c r="O1271" i="2"/>
  <c r="N1271" i="2"/>
  <c r="R1270" i="2"/>
  <c r="Q1270" i="2" a="1"/>
  <c r="Q1270" i="2" s="1"/>
  <c r="P1270" i="2" a="1"/>
  <c r="P1270" i="2" s="1"/>
  <c r="O1270" i="2"/>
  <c r="N1270" i="2"/>
  <c r="R1269" i="2"/>
  <c r="Q1269" i="2" a="1"/>
  <c r="Q1269" i="2" s="1"/>
  <c r="P1269" i="2" a="1"/>
  <c r="P1269" i="2" s="1"/>
  <c r="O1269" i="2"/>
  <c r="N1269" i="2"/>
  <c r="R1268" i="2"/>
  <c r="Q1268" i="2" a="1"/>
  <c r="Q1268" i="2" s="1"/>
  <c r="P1268" i="2" a="1"/>
  <c r="P1268" i="2" s="1"/>
  <c r="O1268" i="2"/>
  <c r="N1268" i="2"/>
  <c r="R1267" i="2"/>
  <c r="Q1267" i="2" a="1"/>
  <c r="Q1267" i="2" s="1"/>
  <c r="P1267" i="2" a="1"/>
  <c r="P1267" i="2" s="1"/>
  <c r="O1267" i="2"/>
  <c r="N1267" i="2"/>
  <c r="R1266" i="2"/>
  <c r="Q1266" i="2" a="1"/>
  <c r="Q1266" i="2" s="1"/>
  <c r="P1266" i="2" a="1"/>
  <c r="P1266" i="2" s="1"/>
  <c r="O1266" i="2"/>
  <c r="N1266" i="2"/>
  <c r="R1265" i="2"/>
  <c r="Q1265" i="2" a="1"/>
  <c r="Q1265" i="2" s="1"/>
  <c r="P1265" i="2" a="1"/>
  <c r="P1265" i="2" s="1"/>
  <c r="O1265" i="2"/>
  <c r="N1265" i="2"/>
  <c r="R1264" i="2"/>
  <c r="Q1264" i="2" a="1"/>
  <c r="Q1264" i="2" s="1"/>
  <c r="P1264" i="2" a="1"/>
  <c r="P1264" i="2" s="1"/>
  <c r="O1264" i="2"/>
  <c r="N1264" i="2"/>
  <c r="R1263" i="2"/>
  <c r="Q1263" i="2" a="1"/>
  <c r="Q1263" i="2" s="1"/>
  <c r="P1263" i="2" a="1"/>
  <c r="P1263" i="2" s="1"/>
  <c r="O1263" i="2"/>
  <c r="N1263" i="2"/>
  <c r="R1262" i="2"/>
  <c r="Q1262" i="2" a="1"/>
  <c r="Q1262" i="2" s="1"/>
  <c r="P1262" i="2" a="1"/>
  <c r="P1262" i="2" s="1"/>
  <c r="O1262" i="2"/>
  <c r="N1262" i="2"/>
  <c r="R1261" i="2"/>
  <c r="Q1261" i="2" a="1"/>
  <c r="Q1261" i="2" s="1"/>
  <c r="P1261" i="2" a="1"/>
  <c r="P1261" i="2" s="1"/>
  <c r="O1261" i="2"/>
  <c r="N1261" i="2"/>
  <c r="R1260" i="2"/>
  <c r="Q1260" i="2" a="1"/>
  <c r="Q1260" i="2" s="1"/>
  <c r="P1260" i="2" a="1"/>
  <c r="P1260" i="2" s="1"/>
  <c r="O1260" i="2"/>
  <c r="N1260" i="2"/>
  <c r="R1259" i="2"/>
  <c r="Q1259" i="2" a="1"/>
  <c r="Q1259" i="2" s="1"/>
  <c r="P1259" i="2" a="1"/>
  <c r="P1259" i="2" s="1"/>
  <c r="O1259" i="2"/>
  <c r="N1259" i="2"/>
  <c r="R1258" i="2"/>
  <c r="Q1258" i="2" a="1"/>
  <c r="Q1258" i="2" s="1"/>
  <c r="P1258" i="2" a="1"/>
  <c r="P1258" i="2" s="1"/>
  <c r="O1258" i="2"/>
  <c r="N1258" i="2"/>
  <c r="R1257" i="2"/>
  <c r="Q1257" i="2" a="1"/>
  <c r="Q1257" i="2" s="1"/>
  <c r="P1257" i="2" a="1"/>
  <c r="P1257" i="2" s="1"/>
  <c r="O1257" i="2"/>
  <c r="N1257" i="2"/>
  <c r="R1256" i="2"/>
  <c r="Q1256" i="2" a="1"/>
  <c r="Q1256" i="2" s="1"/>
  <c r="P1256" i="2" a="1"/>
  <c r="P1256" i="2" s="1"/>
  <c r="O1256" i="2"/>
  <c r="N1256" i="2"/>
  <c r="R1255" i="2"/>
  <c r="Q1255" i="2" a="1"/>
  <c r="Q1255" i="2" s="1"/>
  <c r="P1255" i="2" a="1"/>
  <c r="P1255" i="2" s="1"/>
  <c r="O1255" i="2"/>
  <c r="N1255" i="2"/>
  <c r="R1254" i="2"/>
  <c r="Q1254" i="2" a="1"/>
  <c r="Q1254" i="2" s="1"/>
  <c r="P1254" i="2" a="1"/>
  <c r="P1254" i="2" s="1"/>
  <c r="O1254" i="2"/>
  <c r="N1254" i="2"/>
  <c r="R1253" i="2"/>
  <c r="Q1253" i="2" a="1"/>
  <c r="Q1253" i="2" s="1"/>
  <c r="P1253" i="2" a="1"/>
  <c r="P1253" i="2" s="1"/>
  <c r="O1253" i="2"/>
  <c r="N1253" i="2"/>
  <c r="R1252" i="2"/>
  <c r="Q1252" i="2" a="1"/>
  <c r="Q1252" i="2" s="1"/>
  <c r="P1252" i="2" a="1"/>
  <c r="P1252" i="2" s="1"/>
  <c r="O1252" i="2"/>
  <c r="N1252" i="2"/>
  <c r="R1251" i="2"/>
  <c r="Q1251" i="2" a="1"/>
  <c r="Q1251" i="2" s="1"/>
  <c r="P1251" i="2" a="1"/>
  <c r="P1251" i="2" s="1"/>
  <c r="O1251" i="2"/>
  <c r="N1251" i="2"/>
  <c r="R1250" i="2"/>
  <c r="Q1250" i="2" a="1"/>
  <c r="Q1250" i="2" s="1"/>
  <c r="P1250" i="2" a="1"/>
  <c r="P1250" i="2" s="1"/>
  <c r="O1250" i="2"/>
  <c r="N1250" i="2"/>
  <c r="R1249" i="2"/>
  <c r="Q1249" i="2" a="1"/>
  <c r="Q1249" i="2" s="1"/>
  <c r="P1249" i="2" a="1"/>
  <c r="P1249" i="2" s="1"/>
  <c r="O1249" i="2"/>
  <c r="N1249" i="2"/>
  <c r="R1248" i="2"/>
  <c r="Q1248" i="2" a="1"/>
  <c r="Q1248" i="2" s="1"/>
  <c r="P1248" i="2" a="1"/>
  <c r="P1248" i="2" s="1"/>
  <c r="O1248" i="2"/>
  <c r="N1248" i="2"/>
  <c r="R1247" i="2"/>
  <c r="Q1247" i="2" a="1"/>
  <c r="Q1247" i="2" s="1"/>
  <c r="P1247" i="2" a="1"/>
  <c r="P1247" i="2" s="1"/>
  <c r="O1247" i="2"/>
  <c r="N1247" i="2"/>
  <c r="R1246" i="2"/>
  <c r="Q1246" i="2" a="1"/>
  <c r="Q1246" i="2" s="1"/>
  <c r="P1246" i="2" a="1"/>
  <c r="P1246" i="2" s="1"/>
  <c r="O1246" i="2"/>
  <c r="N1246" i="2"/>
  <c r="R1245" i="2"/>
  <c r="Q1245" i="2" a="1"/>
  <c r="Q1245" i="2" s="1"/>
  <c r="P1245" i="2" a="1"/>
  <c r="P1245" i="2" s="1"/>
  <c r="O1245" i="2"/>
  <c r="N1245" i="2"/>
  <c r="R1244" i="2"/>
  <c r="Q1244" i="2" a="1"/>
  <c r="Q1244" i="2" s="1"/>
  <c r="P1244" i="2" a="1"/>
  <c r="P1244" i="2" s="1"/>
  <c r="O1244" i="2"/>
  <c r="N1244" i="2"/>
  <c r="R1243" i="2"/>
  <c r="Q1243" i="2" a="1"/>
  <c r="Q1243" i="2" s="1"/>
  <c r="P1243" i="2" a="1"/>
  <c r="P1243" i="2" s="1"/>
  <c r="O1243" i="2"/>
  <c r="N1243" i="2"/>
  <c r="R1242" i="2"/>
  <c r="Q1242" i="2" a="1"/>
  <c r="Q1242" i="2" s="1"/>
  <c r="P1242" i="2" a="1"/>
  <c r="P1242" i="2" s="1"/>
  <c r="O1242" i="2"/>
  <c r="N1242" i="2"/>
  <c r="R1241" i="2"/>
  <c r="Q1241" i="2" a="1"/>
  <c r="Q1241" i="2" s="1"/>
  <c r="P1241" i="2" a="1"/>
  <c r="P1241" i="2" s="1"/>
  <c r="O1241" i="2"/>
  <c r="N1241" i="2"/>
  <c r="R1240" i="2"/>
  <c r="Q1240" i="2" a="1"/>
  <c r="Q1240" i="2" s="1"/>
  <c r="P1240" i="2" a="1"/>
  <c r="P1240" i="2" s="1"/>
  <c r="O1240" i="2"/>
  <c r="N1240" i="2"/>
  <c r="R1239" i="2"/>
  <c r="Q1239" i="2" a="1"/>
  <c r="Q1239" i="2" s="1"/>
  <c r="P1239" i="2" a="1"/>
  <c r="P1239" i="2" s="1"/>
  <c r="O1239" i="2"/>
  <c r="N1239" i="2"/>
  <c r="R1238" i="2"/>
  <c r="Q1238" i="2" a="1"/>
  <c r="Q1238" i="2" s="1"/>
  <c r="P1238" i="2" a="1"/>
  <c r="P1238" i="2" s="1"/>
  <c r="O1238" i="2"/>
  <c r="N1238" i="2"/>
  <c r="R1237" i="2"/>
  <c r="Q1237" i="2" a="1"/>
  <c r="Q1237" i="2" s="1"/>
  <c r="P1237" i="2" a="1"/>
  <c r="P1237" i="2" s="1"/>
  <c r="O1237" i="2"/>
  <c r="N1237" i="2"/>
  <c r="R1236" i="2"/>
  <c r="Q1236" i="2" a="1"/>
  <c r="Q1236" i="2" s="1"/>
  <c r="P1236" i="2" a="1"/>
  <c r="P1236" i="2" s="1"/>
  <c r="O1236" i="2"/>
  <c r="N1236" i="2"/>
  <c r="R1235" i="2"/>
  <c r="Q1235" i="2" a="1"/>
  <c r="Q1235" i="2" s="1"/>
  <c r="P1235" i="2" a="1"/>
  <c r="P1235" i="2" s="1"/>
  <c r="O1235" i="2"/>
  <c r="N1235" i="2"/>
  <c r="R1234" i="2"/>
  <c r="Q1234" i="2" a="1"/>
  <c r="Q1234" i="2" s="1"/>
  <c r="P1234" i="2" a="1"/>
  <c r="P1234" i="2" s="1"/>
  <c r="O1234" i="2"/>
  <c r="N1234" i="2"/>
  <c r="R1233" i="2"/>
  <c r="Q1233" i="2" a="1"/>
  <c r="Q1233" i="2" s="1"/>
  <c r="P1233" i="2" a="1"/>
  <c r="P1233" i="2" s="1"/>
  <c r="O1233" i="2"/>
  <c r="N1233" i="2"/>
  <c r="R1232" i="2"/>
  <c r="Q1232" i="2" a="1"/>
  <c r="Q1232" i="2" s="1"/>
  <c r="P1232" i="2" a="1"/>
  <c r="P1232" i="2" s="1"/>
  <c r="O1232" i="2"/>
  <c r="N1232" i="2"/>
  <c r="R1231" i="2"/>
  <c r="Q1231" i="2" a="1"/>
  <c r="Q1231" i="2" s="1"/>
  <c r="P1231" i="2" a="1"/>
  <c r="P1231" i="2" s="1"/>
  <c r="O1231" i="2"/>
  <c r="N1231" i="2"/>
  <c r="R1230" i="2"/>
  <c r="Q1230" i="2" a="1"/>
  <c r="Q1230" i="2" s="1"/>
  <c r="P1230" i="2" a="1"/>
  <c r="P1230" i="2" s="1"/>
  <c r="O1230" i="2"/>
  <c r="N1230" i="2"/>
  <c r="R1229" i="2"/>
  <c r="Q1229" i="2" a="1"/>
  <c r="Q1229" i="2" s="1"/>
  <c r="P1229" i="2" a="1"/>
  <c r="P1229" i="2" s="1"/>
  <c r="O1229" i="2"/>
  <c r="N1229" i="2"/>
  <c r="R1228" i="2"/>
  <c r="Q1228" i="2" a="1"/>
  <c r="Q1228" i="2" s="1"/>
  <c r="P1228" i="2" a="1"/>
  <c r="P1228" i="2" s="1"/>
  <c r="O1228" i="2"/>
  <c r="N1228" i="2"/>
  <c r="R1227" i="2"/>
  <c r="Q1227" i="2" a="1"/>
  <c r="Q1227" i="2" s="1"/>
  <c r="P1227" i="2" a="1"/>
  <c r="P1227" i="2" s="1"/>
  <c r="O1227" i="2"/>
  <c r="N1227" i="2"/>
  <c r="R1226" i="2"/>
  <c r="Q1226" i="2" a="1"/>
  <c r="Q1226" i="2" s="1"/>
  <c r="P1226" i="2" a="1"/>
  <c r="P1226" i="2" s="1"/>
  <c r="O1226" i="2"/>
  <c r="N1226" i="2"/>
  <c r="R1225" i="2"/>
  <c r="Q1225" i="2" a="1"/>
  <c r="Q1225" i="2" s="1"/>
  <c r="P1225" i="2" a="1"/>
  <c r="P1225" i="2" s="1"/>
  <c r="O1225" i="2"/>
  <c r="N1225" i="2"/>
  <c r="R1224" i="2"/>
  <c r="Q1224" i="2" a="1"/>
  <c r="Q1224" i="2" s="1"/>
  <c r="P1224" i="2" a="1"/>
  <c r="P1224" i="2" s="1"/>
  <c r="O1224" i="2"/>
  <c r="N1224" i="2"/>
  <c r="R1223" i="2"/>
  <c r="Q1223" i="2" a="1"/>
  <c r="Q1223" i="2" s="1"/>
  <c r="P1223" i="2" a="1"/>
  <c r="P1223" i="2" s="1"/>
  <c r="O1223" i="2"/>
  <c r="N1223" i="2"/>
  <c r="R1222" i="2"/>
  <c r="Q1222" i="2" a="1"/>
  <c r="Q1222" i="2" s="1"/>
  <c r="P1222" i="2" a="1"/>
  <c r="P1222" i="2" s="1"/>
  <c r="O1222" i="2"/>
  <c r="N1222" i="2"/>
  <c r="R1221" i="2"/>
  <c r="Q1221" i="2" a="1"/>
  <c r="Q1221" i="2" s="1"/>
  <c r="P1221" i="2" a="1"/>
  <c r="P1221" i="2" s="1"/>
  <c r="O1221" i="2"/>
  <c r="N1221" i="2"/>
  <c r="R1220" i="2"/>
  <c r="Q1220" i="2" a="1"/>
  <c r="Q1220" i="2" s="1"/>
  <c r="P1220" i="2" a="1"/>
  <c r="P1220" i="2" s="1"/>
  <c r="O1220" i="2"/>
  <c r="N1220" i="2"/>
  <c r="R1219" i="2"/>
  <c r="Q1219" i="2" a="1"/>
  <c r="Q1219" i="2" s="1"/>
  <c r="P1219" i="2" a="1"/>
  <c r="P1219" i="2" s="1"/>
  <c r="O1219" i="2"/>
  <c r="N1219" i="2"/>
  <c r="R1218" i="2"/>
  <c r="Q1218" i="2" a="1"/>
  <c r="Q1218" i="2" s="1"/>
  <c r="P1218" i="2" a="1"/>
  <c r="P1218" i="2" s="1"/>
  <c r="O1218" i="2"/>
  <c r="N1218" i="2"/>
  <c r="R1217" i="2"/>
  <c r="Q1217" i="2" a="1"/>
  <c r="Q1217" i="2" s="1"/>
  <c r="P1217" i="2" a="1"/>
  <c r="P1217" i="2" s="1"/>
  <c r="O1217" i="2"/>
  <c r="N1217" i="2"/>
  <c r="R1216" i="2"/>
  <c r="Q1216" i="2" a="1"/>
  <c r="Q1216" i="2" s="1"/>
  <c r="P1216" i="2" a="1"/>
  <c r="P1216" i="2" s="1"/>
  <c r="O1216" i="2"/>
  <c r="N1216" i="2"/>
  <c r="R1215" i="2"/>
  <c r="Q1215" i="2" a="1"/>
  <c r="Q1215" i="2" s="1"/>
  <c r="P1215" i="2" a="1"/>
  <c r="P1215" i="2" s="1"/>
  <c r="O1215" i="2"/>
  <c r="N1215" i="2"/>
  <c r="R1214" i="2"/>
  <c r="Q1214" i="2" a="1"/>
  <c r="Q1214" i="2" s="1"/>
  <c r="P1214" i="2" a="1"/>
  <c r="P1214" i="2" s="1"/>
  <c r="O1214" i="2"/>
  <c r="N1214" i="2"/>
  <c r="R1213" i="2"/>
  <c r="Q1213" i="2" a="1"/>
  <c r="Q1213" i="2" s="1"/>
  <c r="P1213" i="2" a="1"/>
  <c r="P1213" i="2" s="1"/>
  <c r="O1213" i="2"/>
  <c r="N1213" i="2"/>
  <c r="R1212" i="2"/>
  <c r="Q1212" i="2" a="1"/>
  <c r="Q1212" i="2" s="1"/>
  <c r="P1212" i="2" a="1"/>
  <c r="P1212" i="2" s="1"/>
  <c r="O1212" i="2"/>
  <c r="N1212" i="2"/>
  <c r="R1211" i="2"/>
  <c r="Q1211" i="2" a="1"/>
  <c r="Q1211" i="2" s="1"/>
  <c r="P1211" i="2" a="1"/>
  <c r="P1211" i="2" s="1"/>
  <c r="O1211" i="2"/>
  <c r="N1211" i="2"/>
  <c r="R1210" i="2"/>
  <c r="Q1210" i="2" a="1"/>
  <c r="Q1210" i="2" s="1"/>
  <c r="P1210" i="2" a="1"/>
  <c r="P1210" i="2" s="1"/>
  <c r="O1210" i="2"/>
  <c r="N1210" i="2"/>
  <c r="R1209" i="2"/>
  <c r="Q1209" i="2" a="1"/>
  <c r="Q1209" i="2" s="1"/>
  <c r="P1209" i="2" a="1"/>
  <c r="P1209" i="2" s="1"/>
  <c r="O1209" i="2"/>
  <c r="N1209" i="2"/>
  <c r="R1208" i="2"/>
  <c r="Q1208" i="2" a="1"/>
  <c r="Q1208" i="2" s="1"/>
  <c r="P1208" i="2" a="1"/>
  <c r="P1208" i="2" s="1"/>
  <c r="O1208" i="2"/>
  <c r="N1208" i="2"/>
  <c r="R1207" i="2"/>
  <c r="Q1207" i="2" a="1"/>
  <c r="Q1207" i="2" s="1"/>
  <c r="P1207" i="2" a="1"/>
  <c r="P1207" i="2" s="1"/>
  <c r="O1207" i="2"/>
  <c r="N1207" i="2"/>
  <c r="R1206" i="2"/>
  <c r="Q1206" i="2" a="1"/>
  <c r="Q1206" i="2" s="1"/>
  <c r="P1206" i="2" a="1"/>
  <c r="P1206" i="2" s="1"/>
  <c r="O1206" i="2"/>
  <c r="N1206" i="2"/>
  <c r="R1205" i="2"/>
  <c r="Q1205" i="2" a="1"/>
  <c r="Q1205" i="2" s="1"/>
  <c r="P1205" i="2" a="1"/>
  <c r="P1205" i="2" s="1"/>
  <c r="O1205" i="2"/>
  <c r="N1205" i="2"/>
  <c r="R1204" i="2"/>
  <c r="Q1204" i="2" a="1"/>
  <c r="Q1204" i="2" s="1"/>
  <c r="P1204" i="2" a="1"/>
  <c r="P1204" i="2" s="1"/>
  <c r="O1204" i="2"/>
  <c r="N1204" i="2"/>
  <c r="R1203" i="2"/>
  <c r="Q1203" i="2" a="1"/>
  <c r="Q1203" i="2" s="1"/>
  <c r="P1203" i="2" a="1"/>
  <c r="P1203" i="2" s="1"/>
  <c r="O1203" i="2"/>
  <c r="N1203" i="2"/>
  <c r="R1202" i="2"/>
  <c r="Q1202" i="2" a="1"/>
  <c r="Q1202" i="2" s="1"/>
  <c r="P1202" i="2" a="1"/>
  <c r="P1202" i="2" s="1"/>
  <c r="O1202" i="2"/>
  <c r="N1202" i="2"/>
  <c r="R1201" i="2"/>
  <c r="Q1201" i="2" a="1"/>
  <c r="Q1201" i="2" s="1"/>
  <c r="P1201" i="2" a="1"/>
  <c r="P1201" i="2" s="1"/>
  <c r="O1201" i="2"/>
  <c r="N1201" i="2"/>
  <c r="R1200" i="2"/>
  <c r="Q1200" i="2" a="1"/>
  <c r="Q1200" i="2" s="1"/>
  <c r="P1200" i="2" a="1"/>
  <c r="P1200" i="2" s="1"/>
  <c r="O1200" i="2"/>
  <c r="N1200" i="2"/>
  <c r="R1199" i="2"/>
  <c r="Q1199" i="2" a="1"/>
  <c r="Q1199" i="2" s="1"/>
  <c r="P1199" i="2" a="1"/>
  <c r="P1199" i="2" s="1"/>
  <c r="O1199" i="2"/>
  <c r="N1199" i="2"/>
  <c r="R1198" i="2"/>
  <c r="Q1198" i="2" a="1"/>
  <c r="Q1198" i="2" s="1"/>
  <c r="P1198" i="2" a="1"/>
  <c r="P1198" i="2" s="1"/>
  <c r="O1198" i="2"/>
  <c r="N1198" i="2"/>
  <c r="R1197" i="2"/>
  <c r="Q1197" i="2" a="1"/>
  <c r="Q1197" i="2" s="1"/>
  <c r="P1197" i="2" a="1"/>
  <c r="P1197" i="2" s="1"/>
  <c r="O1197" i="2"/>
  <c r="N1197" i="2"/>
  <c r="R1196" i="2"/>
  <c r="Q1196" i="2" a="1"/>
  <c r="Q1196" i="2" s="1"/>
  <c r="P1196" i="2" a="1"/>
  <c r="P1196" i="2" s="1"/>
  <c r="O1196" i="2"/>
  <c r="N1196" i="2"/>
  <c r="R1195" i="2"/>
  <c r="Q1195" i="2" a="1"/>
  <c r="Q1195" i="2" s="1"/>
  <c r="P1195" i="2" a="1"/>
  <c r="P1195" i="2" s="1"/>
  <c r="O1195" i="2"/>
  <c r="N1195" i="2"/>
  <c r="R1194" i="2"/>
  <c r="Q1194" i="2" a="1"/>
  <c r="Q1194" i="2" s="1"/>
  <c r="P1194" i="2" a="1"/>
  <c r="P1194" i="2" s="1"/>
  <c r="O1194" i="2"/>
  <c r="N1194" i="2"/>
  <c r="R1193" i="2"/>
  <c r="Q1193" i="2" a="1"/>
  <c r="Q1193" i="2" s="1"/>
  <c r="P1193" i="2" a="1"/>
  <c r="P1193" i="2" s="1"/>
  <c r="O1193" i="2"/>
  <c r="N1193" i="2"/>
  <c r="R1192" i="2"/>
  <c r="Q1192" i="2" a="1"/>
  <c r="Q1192" i="2" s="1"/>
  <c r="P1192" i="2" a="1"/>
  <c r="P1192" i="2" s="1"/>
  <c r="O1192" i="2"/>
  <c r="N1192" i="2"/>
  <c r="R1191" i="2"/>
  <c r="Q1191" i="2" a="1"/>
  <c r="Q1191" i="2" s="1"/>
  <c r="P1191" i="2" a="1"/>
  <c r="P1191" i="2" s="1"/>
  <c r="O1191" i="2"/>
  <c r="N1191" i="2"/>
  <c r="R1190" i="2"/>
  <c r="Q1190" i="2" a="1"/>
  <c r="Q1190" i="2" s="1"/>
  <c r="P1190" i="2" a="1"/>
  <c r="P1190" i="2" s="1"/>
  <c r="O1190" i="2"/>
  <c r="N1190" i="2"/>
  <c r="R1189" i="2"/>
  <c r="Q1189" i="2" a="1"/>
  <c r="Q1189" i="2" s="1"/>
  <c r="P1189" i="2" a="1"/>
  <c r="P1189" i="2" s="1"/>
  <c r="O1189" i="2"/>
  <c r="N1189" i="2"/>
  <c r="R1188" i="2"/>
  <c r="Q1188" i="2" a="1"/>
  <c r="Q1188" i="2" s="1"/>
  <c r="P1188" i="2" a="1"/>
  <c r="P1188" i="2" s="1"/>
  <c r="O1188" i="2"/>
  <c r="N1188" i="2"/>
  <c r="R1187" i="2"/>
  <c r="Q1187" i="2" a="1"/>
  <c r="Q1187" i="2" s="1"/>
  <c r="P1187" i="2" a="1"/>
  <c r="P1187" i="2" s="1"/>
  <c r="O1187" i="2"/>
  <c r="N1187" i="2"/>
  <c r="R1186" i="2"/>
  <c r="Q1186" i="2" a="1"/>
  <c r="Q1186" i="2" s="1"/>
  <c r="P1186" i="2" a="1"/>
  <c r="P1186" i="2" s="1"/>
  <c r="O1186" i="2"/>
  <c r="N1186" i="2"/>
  <c r="R1185" i="2"/>
  <c r="Q1185" i="2" a="1"/>
  <c r="Q1185" i="2" s="1"/>
  <c r="P1185" i="2" a="1"/>
  <c r="P1185" i="2" s="1"/>
  <c r="O1185" i="2"/>
  <c r="N1185" i="2"/>
  <c r="R1184" i="2"/>
  <c r="Q1184" i="2" a="1"/>
  <c r="Q1184" i="2" s="1"/>
  <c r="P1184" i="2" a="1"/>
  <c r="P1184" i="2" s="1"/>
  <c r="O1184" i="2"/>
  <c r="N1184" i="2"/>
  <c r="R1183" i="2"/>
  <c r="Q1183" i="2" a="1"/>
  <c r="Q1183" i="2" s="1"/>
  <c r="P1183" i="2" a="1"/>
  <c r="P1183" i="2" s="1"/>
  <c r="O1183" i="2"/>
  <c r="N1183" i="2"/>
  <c r="R1182" i="2"/>
  <c r="Q1182" i="2" a="1"/>
  <c r="Q1182" i="2" s="1"/>
  <c r="P1182" i="2" a="1"/>
  <c r="P1182" i="2" s="1"/>
  <c r="O1182" i="2"/>
  <c r="N1182" i="2"/>
  <c r="R1181" i="2"/>
  <c r="Q1181" i="2" a="1"/>
  <c r="Q1181" i="2" s="1"/>
  <c r="P1181" i="2" a="1"/>
  <c r="P1181" i="2" s="1"/>
  <c r="O1181" i="2"/>
  <c r="N1181" i="2"/>
  <c r="R1180" i="2"/>
  <c r="Q1180" i="2" a="1"/>
  <c r="Q1180" i="2" s="1"/>
  <c r="P1180" i="2" a="1"/>
  <c r="P1180" i="2" s="1"/>
  <c r="O1180" i="2"/>
  <c r="N1180" i="2"/>
  <c r="R1179" i="2"/>
  <c r="Q1179" i="2" a="1"/>
  <c r="Q1179" i="2" s="1"/>
  <c r="P1179" i="2" a="1"/>
  <c r="P1179" i="2" s="1"/>
  <c r="O1179" i="2"/>
  <c r="N1179" i="2"/>
  <c r="R1178" i="2"/>
  <c r="Q1178" i="2" a="1"/>
  <c r="Q1178" i="2" s="1"/>
  <c r="P1178" i="2" a="1"/>
  <c r="P1178" i="2" s="1"/>
  <c r="O1178" i="2"/>
  <c r="N1178" i="2"/>
  <c r="R1177" i="2"/>
  <c r="Q1177" i="2" a="1"/>
  <c r="Q1177" i="2" s="1"/>
  <c r="P1177" i="2" a="1"/>
  <c r="P1177" i="2" s="1"/>
  <c r="O1177" i="2"/>
  <c r="N1177" i="2"/>
  <c r="R1176" i="2"/>
  <c r="Q1176" i="2" a="1"/>
  <c r="Q1176" i="2" s="1"/>
  <c r="P1176" i="2" a="1"/>
  <c r="P1176" i="2" s="1"/>
  <c r="O1176" i="2"/>
  <c r="N1176" i="2"/>
  <c r="R1175" i="2"/>
  <c r="Q1175" i="2" a="1"/>
  <c r="Q1175" i="2" s="1"/>
  <c r="P1175" i="2" a="1"/>
  <c r="P1175" i="2" s="1"/>
  <c r="O1175" i="2"/>
  <c r="N1175" i="2"/>
  <c r="R1174" i="2"/>
  <c r="Q1174" i="2" a="1"/>
  <c r="Q1174" i="2" s="1"/>
  <c r="P1174" i="2" a="1"/>
  <c r="P1174" i="2" s="1"/>
  <c r="O1174" i="2"/>
  <c r="N1174" i="2"/>
  <c r="R1173" i="2"/>
  <c r="Q1173" i="2" a="1"/>
  <c r="Q1173" i="2" s="1"/>
  <c r="P1173" i="2" a="1"/>
  <c r="P1173" i="2" s="1"/>
  <c r="O1173" i="2"/>
  <c r="N1173" i="2"/>
  <c r="R1172" i="2"/>
  <c r="Q1172" i="2" a="1"/>
  <c r="Q1172" i="2" s="1"/>
  <c r="P1172" i="2" a="1"/>
  <c r="P1172" i="2" s="1"/>
  <c r="O1172" i="2"/>
  <c r="N1172" i="2"/>
  <c r="R1171" i="2"/>
  <c r="Q1171" i="2" a="1"/>
  <c r="Q1171" i="2" s="1"/>
  <c r="P1171" i="2" a="1"/>
  <c r="P1171" i="2" s="1"/>
  <c r="O1171" i="2"/>
  <c r="N1171" i="2"/>
  <c r="R1170" i="2"/>
  <c r="Q1170" i="2" a="1"/>
  <c r="Q1170" i="2" s="1"/>
  <c r="P1170" i="2" a="1"/>
  <c r="P1170" i="2" s="1"/>
  <c r="O1170" i="2"/>
  <c r="N1170" i="2"/>
  <c r="R1169" i="2"/>
  <c r="Q1169" i="2" a="1"/>
  <c r="Q1169" i="2" s="1"/>
  <c r="P1169" i="2" a="1"/>
  <c r="P1169" i="2" s="1"/>
  <c r="O1169" i="2"/>
  <c r="N1169" i="2"/>
  <c r="R1168" i="2"/>
  <c r="Q1168" i="2" a="1"/>
  <c r="Q1168" i="2" s="1"/>
  <c r="P1168" i="2" a="1"/>
  <c r="P1168" i="2" s="1"/>
  <c r="O1168" i="2"/>
  <c r="N1168" i="2"/>
  <c r="R1167" i="2"/>
  <c r="Q1167" i="2" a="1"/>
  <c r="Q1167" i="2" s="1"/>
  <c r="P1167" i="2" a="1"/>
  <c r="P1167" i="2" s="1"/>
  <c r="O1167" i="2"/>
  <c r="N1167" i="2"/>
  <c r="R1166" i="2"/>
  <c r="Q1166" i="2" a="1"/>
  <c r="Q1166" i="2" s="1"/>
  <c r="P1166" i="2" a="1"/>
  <c r="P1166" i="2" s="1"/>
  <c r="O1166" i="2"/>
  <c r="N1166" i="2"/>
  <c r="R1165" i="2"/>
  <c r="Q1165" i="2" a="1"/>
  <c r="Q1165" i="2" s="1"/>
  <c r="P1165" i="2" a="1"/>
  <c r="P1165" i="2" s="1"/>
  <c r="O1165" i="2"/>
  <c r="N1165" i="2"/>
  <c r="R1164" i="2"/>
  <c r="Q1164" i="2" a="1"/>
  <c r="Q1164" i="2" s="1"/>
  <c r="P1164" i="2" a="1"/>
  <c r="P1164" i="2" s="1"/>
  <c r="O1164" i="2"/>
  <c r="N1164" i="2"/>
  <c r="R1163" i="2"/>
  <c r="Q1163" i="2" a="1"/>
  <c r="Q1163" i="2" s="1"/>
  <c r="P1163" i="2" a="1"/>
  <c r="P1163" i="2" s="1"/>
  <c r="O1163" i="2"/>
  <c r="N1163" i="2"/>
  <c r="R1162" i="2"/>
  <c r="Q1162" i="2" a="1"/>
  <c r="Q1162" i="2" s="1"/>
  <c r="P1162" i="2" a="1"/>
  <c r="P1162" i="2" s="1"/>
  <c r="O1162" i="2"/>
  <c r="N1162" i="2"/>
  <c r="R1161" i="2"/>
  <c r="Q1161" i="2" a="1"/>
  <c r="Q1161" i="2" s="1"/>
  <c r="P1161" i="2" a="1"/>
  <c r="P1161" i="2" s="1"/>
  <c r="O1161" i="2"/>
  <c r="N1161" i="2"/>
  <c r="R1160" i="2"/>
  <c r="Q1160" i="2" a="1"/>
  <c r="Q1160" i="2" s="1"/>
  <c r="P1160" i="2" a="1"/>
  <c r="P1160" i="2" s="1"/>
  <c r="O1160" i="2"/>
  <c r="N1160" i="2"/>
  <c r="R1159" i="2"/>
  <c r="Q1159" i="2" a="1"/>
  <c r="Q1159" i="2" s="1"/>
  <c r="P1159" i="2" a="1"/>
  <c r="P1159" i="2" s="1"/>
  <c r="O1159" i="2"/>
  <c r="N1159" i="2"/>
  <c r="R1158" i="2"/>
  <c r="Q1158" i="2" a="1"/>
  <c r="Q1158" i="2" s="1"/>
  <c r="P1158" i="2" a="1"/>
  <c r="P1158" i="2" s="1"/>
  <c r="O1158" i="2"/>
  <c r="N1158" i="2"/>
  <c r="R1157" i="2"/>
  <c r="Q1157" i="2" a="1"/>
  <c r="Q1157" i="2" s="1"/>
  <c r="P1157" i="2" a="1"/>
  <c r="P1157" i="2" s="1"/>
  <c r="O1157" i="2"/>
  <c r="N1157" i="2"/>
  <c r="R1156" i="2"/>
  <c r="Q1156" i="2" a="1"/>
  <c r="Q1156" i="2" s="1"/>
  <c r="P1156" i="2" a="1"/>
  <c r="P1156" i="2" s="1"/>
  <c r="O1156" i="2"/>
  <c r="N1156" i="2"/>
  <c r="R1155" i="2"/>
  <c r="Q1155" i="2" a="1"/>
  <c r="Q1155" i="2" s="1"/>
  <c r="P1155" i="2" a="1"/>
  <c r="P1155" i="2" s="1"/>
  <c r="O1155" i="2"/>
  <c r="N1155" i="2"/>
  <c r="R1154" i="2"/>
  <c r="Q1154" i="2" a="1"/>
  <c r="Q1154" i="2" s="1"/>
  <c r="P1154" i="2" a="1"/>
  <c r="P1154" i="2" s="1"/>
  <c r="O1154" i="2"/>
  <c r="N1154" i="2"/>
  <c r="R1153" i="2"/>
  <c r="Q1153" i="2" a="1"/>
  <c r="Q1153" i="2" s="1"/>
  <c r="P1153" i="2" a="1"/>
  <c r="P1153" i="2" s="1"/>
  <c r="O1153" i="2"/>
  <c r="N1153" i="2"/>
  <c r="R1152" i="2"/>
  <c r="Q1152" i="2" a="1"/>
  <c r="Q1152" i="2" s="1"/>
  <c r="P1152" i="2" a="1"/>
  <c r="P1152" i="2" s="1"/>
  <c r="O1152" i="2"/>
  <c r="N1152" i="2"/>
  <c r="R1151" i="2"/>
  <c r="Q1151" i="2" a="1"/>
  <c r="Q1151" i="2" s="1"/>
  <c r="P1151" i="2" a="1"/>
  <c r="P1151" i="2" s="1"/>
  <c r="O1151" i="2"/>
  <c r="N1151" i="2"/>
  <c r="R1150" i="2"/>
  <c r="Q1150" i="2" a="1"/>
  <c r="Q1150" i="2" s="1"/>
  <c r="P1150" i="2" a="1"/>
  <c r="P1150" i="2" s="1"/>
  <c r="O1150" i="2"/>
  <c r="N1150" i="2"/>
  <c r="R1149" i="2"/>
  <c r="Q1149" i="2" a="1"/>
  <c r="Q1149" i="2" s="1"/>
  <c r="P1149" i="2" a="1"/>
  <c r="P1149" i="2" s="1"/>
  <c r="O1149" i="2"/>
  <c r="N1149" i="2"/>
  <c r="R1148" i="2"/>
  <c r="Q1148" i="2" a="1"/>
  <c r="Q1148" i="2" s="1"/>
  <c r="P1148" i="2" a="1"/>
  <c r="P1148" i="2" s="1"/>
  <c r="O1148" i="2"/>
  <c r="N1148" i="2"/>
  <c r="R1147" i="2"/>
  <c r="Q1147" i="2" a="1"/>
  <c r="Q1147" i="2" s="1"/>
  <c r="P1147" i="2" a="1"/>
  <c r="P1147" i="2" s="1"/>
  <c r="O1147" i="2"/>
  <c r="N1147" i="2"/>
  <c r="R1146" i="2"/>
  <c r="Q1146" i="2" a="1"/>
  <c r="Q1146" i="2" s="1"/>
  <c r="P1146" i="2" a="1"/>
  <c r="P1146" i="2" s="1"/>
  <c r="O1146" i="2"/>
  <c r="N1146" i="2"/>
  <c r="R1145" i="2"/>
  <c r="Q1145" i="2" a="1"/>
  <c r="Q1145" i="2" s="1"/>
  <c r="P1145" i="2" a="1"/>
  <c r="P1145" i="2" s="1"/>
  <c r="O1145" i="2"/>
  <c r="N1145" i="2"/>
  <c r="R1144" i="2"/>
  <c r="Q1144" i="2" a="1"/>
  <c r="Q1144" i="2" s="1"/>
  <c r="P1144" i="2" a="1"/>
  <c r="P1144" i="2" s="1"/>
  <c r="O1144" i="2"/>
  <c r="N1144" i="2"/>
  <c r="R1143" i="2"/>
  <c r="Q1143" i="2" a="1"/>
  <c r="Q1143" i="2" s="1"/>
  <c r="P1143" i="2" a="1"/>
  <c r="P1143" i="2" s="1"/>
  <c r="O1143" i="2"/>
  <c r="N1143" i="2"/>
  <c r="R1142" i="2"/>
  <c r="Q1142" i="2" a="1"/>
  <c r="Q1142" i="2" s="1"/>
  <c r="P1142" i="2" a="1"/>
  <c r="P1142" i="2" s="1"/>
  <c r="O1142" i="2"/>
  <c r="N1142" i="2"/>
  <c r="R1141" i="2"/>
  <c r="Q1141" i="2" a="1"/>
  <c r="Q1141" i="2" s="1"/>
  <c r="P1141" i="2" a="1"/>
  <c r="P1141" i="2" s="1"/>
  <c r="O1141" i="2"/>
  <c r="N1141" i="2"/>
  <c r="R1140" i="2"/>
  <c r="Q1140" i="2" a="1"/>
  <c r="Q1140" i="2" s="1"/>
  <c r="P1140" i="2" a="1"/>
  <c r="P1140" i="2" s="1"/>
  <c r="O1140" i="2"/>
  <c r="N1140" i="2"/>
  <c r="R1139" i="2"/>
  <c r="Q1139" i="2" a="1"/>
  <c r="Q1139" i="2" s="1"/>
  <c r="P1139" i="2" a="1"/>
  <c r="P1139" i="2" s="1"/>
  <c r="O1139" i="2"/>
  <c r="N1139" i="2"/>
  <c r="R1138" i="2"/>
  <c r="Q1138" i="2" a="1"/>
  <c r="Q1138" i="2" s="1"/>
  <c r="P1138" i="2" a="1"/>
  <c r="P1138" i="2" s="1"/>
  <c r="O1138" i="2"/>
  <c r="N1138" i="2"/>
  <c r="R1137" i="2"/>
  <c r="Q1137" i="2" a="1"/>
  <c r="Q1137" i="2" s="1"/>
  <c r="P1137" i="2" a="1"/>
  <c r="P1137" i="2" s="1"/>
  <c r="O1137" i="2"/>
  <c r="N1137" i="2"/>
  <c r="R1136" i="2"/>
  <c r="Q1136" i="2" a="1"/>
  <c r="Q1136" i="2" s="1"/>
  <c r="P1136" i="2" a="1"/>
  <c r="P1136" i="2" s="1"/>
  <c r="O1136" i="2"/>
  <c r="N1136" i="2"/>
  <c r="R1135" i="2"/>
  <c r="Q1135" i="2" a="1"/>
  <c r="Q1135" i="2" s="1"/>
  <c r="P1135" i="2" a="1"/>
  <c r="P1135" i="2" s="1"/>
  <c r="O1135" i="2"/>
  <c r="N1135" i="2"/>
  <c r="R1134" i="2"/>
  <c r="Q1134" i="2" a="1"/>
  <c r="Q1134" i="2" s="1"/>
  <c r="P1134" i="2" a="1"/>
  <c r="P1134" i="2" s="1"/>
  <c r="O1134" i="2"/>
  <c r="N1134" i="2"/>
  <c r="R1133" i="2"/>
  <c r="Q1133" i="2" a="1"/>
  <c r="Q1133" i="2" s="1"/>
  <c r="P1133" i="2" a="1"/>
  <c r="P1133" i="2" s="1"/>
  <c r="O1133" i="2"/>
  <c r="N1133" i="2"/>
  <c r="R1132" i="2"/>
  <c r="Q1132" i="2" a="1"/>
  <c r="Q1132" i="2" s="1"/>
  <c r="P1132" i="2" a="1"/>
  <c r="P1132" i="2" s="1"/>
  <c r="O1132" i="2"/>
  <c r="N1132" i="2"/>
  <c r="R1131" i="2"/>
  <c r="Q1131" i="2" a="1"/>
  <c r="Q1131" i="2" s="1"/>
  <c r="P1131" i="2" a="1"/>
  <c r="P1131" i="2" s="1"/>
  <c r="O1131" i="2"/>
  <c r="N1131" i="2"/>
  <c r="R1130" i="2"/>
  <c r="Q1130" i="2" a="1"/>
  <c r="Q1130" i="2" s="1"/>
  <c r="P1130" i="2" a="1"/>
  <c r="P1130" i="2" s="1"/>
  <c r="O1130" i="2"/>
  <c r="N1130" i="2"/>
  <c r="R1129" i="2"/>
  <c r="Q1129" i="2" a="1"/>
  <c r="Q1129" i="2" s="1"/>
  <c r="P1129" i="2" a="1"/>
  <c r="P1129" i="2" s="1"/>
  <c r="O1129" i="2"/>
  <c r="N1129" i="2"/>
  <c r="R1128" i="2"/>
  <c r="Q1128" i="2" a="1"/>
  <c r="Q1128" i="2" s="1"/>
  <c r="P1128" i="2" a="1"/>
  <c r="P1128" i="2" s="1"/>
  <c r="O1128" i="2"/>
  <c r="N1128" i="2"/>
  <c r="R1127" i="2"/>
  <c r="Q1127" i="2" a="1"/>
  <c r="Q1127" i="2" s="1"/>
  <c r="P1127" i="2" a="1"/>
  <c r="P1127" i="2" s="1"/>
  <c r="O1127" i="2"/>
  <c r="N1127" i="2"/>
  <c r="R1126" i="2"/>
  <c r="Q1126" i="2" a="1"/>
  <c r="Q1126" i="2" s="1"/>
  <c r="P1126" i="2" a="1"/>
  <c r="P1126" i="2" s="1"/>
  <c r="O1126" i="2"/>
  <c r="N1126" i="2"/>
  <c r="R1125" i="2"/>
  <c r="Q1125" i="2" a="1"/>
  <c r="Q1125" i="2" s="1"/>
  <c r="P1125" i="2" a="1"/>
  <c r="P1125" i="2" s="1"/>
  <c r="O1125" i="2"/>
  <c r="N1125" i="2"/>
  <c r="R1124" i="2"/>
  <c r="Q1124" i="2" a="1"/>
  <c r="Q1124" i="2" s="1"/>
  <c r="P1124" i="2" a="1"/>
  <c r="P1124" i="2" s="1"/>
  <c r="O1124" i="2"/>
  <c r="N1124" i="2"/>
  <c r="R1123" i="2"/>
  <c r="Q1123" i="2" a="1"/>
  <c r="Q1123" i="2" s="1"/>
  <c r="P1123" i="2" a="1"/>
  <c r="P1123" i="2" s="1"/>
  <c r="O1123" i="2"/>
  <c r="N1123" i="2"/>
  <c r="R1122" i="2"/>
  <c r="Q1122" i="2" a="1"/>
  <c r="Q1122" i="2" s="1"/>
  <c r="P1122" i="2" a="1"/>
  <c r="P1122" i="2" s="1"/>
  <c r="O1122" i="2"/>
  <c r="N1122" i="2"/>
  <c r="R1121" i="2"/>
  <c r="Q1121" i="2" a="1"/>
  <c r="Q1121" i="2" s="1"/>
  <c r="P1121" i="2" a="1"/>
  <c r="P1121" i="2" s="1"/>
  <c r="O1121" i="2"/>
  <c r="N1121" i="2"/>
  <c r="R1120" i="2"/>
  <c r="Q1120" i="2" a="1"/>
  <c r="Q1120" i="2" s="1"/>
  <c r="P1120" i="2" a="1"/>
  <c r="P1120" i="2" s="1"/>
  <c r="O1120" i="2"/>
  <c r="N1120" i="2"/>
  <c r="R1119" i="2"/>
  <c r="Q1119" i="2" a="1"/>
  <c r="Q1119" i="2" s="1"/>
  <c r="P1119" i="2" a="1"/>
  <c r="P1119" i="2" s="1"/>
  <c r="O1119" i="2"/>
  <c r="N1119" i="2"/>
  <c r="R1118" i="2"/>
  <c r="Q1118" i="2" a="1"/>
  <c r="Q1118" i="2" s="1"/>
  <c r="P1118" i="2" a="1"/>
  <c r="P1118" i="2" s="1"/>
  <c r="O1118" i="2"/>
  <c r="N1118" i="2"/>
  <c r="R1117" i="2"/>
  <c r="Q1117" i="2" a="1"/>
  <c r="Q1117" i="2" s="1"/>
  <c r="P1117" i="2" a="1"/>
  <c r="P1117" i="2" s="1"/>
  <c r="O1117" i="2"/>
  <c r="N1117" i="2"/>
  <c r="R1116" i="2"/>
  <c r="Q1116" i="2" a="1"/>
  <c r="Q1116" i="2" s="1"/>
  <c r="P1116" i="2" a="1"/>
  <c r="P1116" i="2" s="1"/>
  <c r="O1116" i="2"/>
  <c r="N1116" i="2"/>
  <c r="R1115" i="2"/>
  <c r="Q1115" i="2" a="1"/>
  <c r="Q1115" i="2" s="1"/>
  <c r="P1115" i="2" a="1"/>
  <c r="P1115" i="2" s="1"/>
  <c r="O1115" i="2"/>
  <c r="N1115" i="2"/>
  <c r="R1114" i="2"/>
  <c r="Q1114" i="2" a="1"/>
  <c r="Q1114" i="2" s="1"/>
  <c r="P1114" i="2" a="1"/>
  <c r="P1114" i="2" s="1"/>
  <c r="O1114" i="2"/>
  <c r="N1114" i="2"/>
  <c r="R1113" i="2"/>
  <c r="Q1113" i="2" a="1"/>
  <c r="Q1113" i="2" s="1"/>
  <c r="P1113" i="2" a="1"/>
  <c r="P1113" i="2" s="1"/>
  <c r="O1113" i="2"/>
  <c r="N1113" i="2"/>
  <c r="R1112" i="2"/>
  <c r="Q1112" i="2" a="1"/>
  <c r="Q1112" i="2" s="1"/>
  <c r="P1112" i="2" a="1"/>
  <c r="P1112" i="2" s="1"/>
  <c r="O1112" i="2"/>
  <c r="N1112" i="2"/>
  <c r="R1111" i="2"/>
  <c r="Q1111" i="2" a="1"/>
  <c r="Q1111" i="2" s="1"/>
  <c r="P1111" i="2" a="1"/>
  <c r="P1111" i="2" s="1"/>
  <c r="O1111" i="2"/>
  <c r="N1111" i="2"/>
  <c r="R1110" i="2"/>
  <c r="Q1110" i="2" a="1"/>
  <c r="Q1110" i="2" s="1"/>
  <c r="P1110" i="2" a="1"/>
  <c r="P1110" i="2" s="1"/>
  <c r="O1110" i="2"/>
  <c r="N1110" i="2"/>
  <c r="R1109" i="2"/>
  <c r="Q1109" i="2" a="1"/>
  <c r="Q1109" i="2" s="1"/>
  <c r="P1109" i="2" a="1"/>
  <c r="P1109" i="2" s="1"/>
  <c r="O1109" i="2"/>
  <c r="N1109" i="2"/>
  <c r="R1108" i="2"/>
  <c r="Q1108" i="2" a="1"/>
  <c r="Q1108" i="2" s="1"/>
  <c r="P1108" i="2" a="1"/>
  <c r="P1108" i="2" s="1"/>
  <c r="O1108" i="2"/>
  <c r="N1108" i="2"/>
  <c r="R1107" i="2"/>
  <c r="Q1107" i="2" a="1"/>
  <c r="Q1107" i="2" s="1"/>
  <c r="P1107" i="2" a="1"/>
  <c r="P1107" i="2" s="1"/>
  <c r="O1107" i="2"/>
  <c r="N1107" i="2"/>
  <c r="R1106" i="2"/>
  <c r="Q1106" i="2" a="1"/>
  <c r="Q1106" i="2" s="1"/>
  <c r="P1106" i="2" a="1"/>
  <c r="P1106" i="2" s="1"/>
  <c r="O1106" i="2"/>
  <c r="N1106" i="2"/>
  <c r="R1105" i="2"/>
  <c r="Q1105" i="2" a="1"/>
  <c r="Q1105" i="2" s="1"/>
  <c r="P1105" i="2" a="1"/>
  <c r="P1105" i="2" s="1"/>
  <c r="O1105" i="2"/>
  <c r="N1105" i="2"/>
  <c r="R1104" i="2"/>
  <c r="Q1104" i="2" a="1"/>
  <c r="Q1104" i="2" s="1"/>
  <c r="P1104" i="2" a="1"/>
  <c r="P1104" i="2" s="1"/>
  <c r="O1104" i="2"/>
  <c r="N1104" i="2"/>
  <c r="R1103" i="2"/>
  <c r="Q1103" i="2" a="1"/>
  <c r="Q1103" i="2" s="1"/>
  <c r="P1103" i="2" a="1"/>
  <c r="P1103" i="2" s="1"/>
  <c r="O1103" i="2"/>
  <c r="N1103" i="2"/>
  <c r="R1102" i="2"/>
  <c r="Q1102" i="2" a="1"/>
  <c r="Q1102" i="2" s="1"/>
  <c r="P1102" i="2" a="1"/>
  <c r="P1102" i="2" s="1"/>
  <c r="O1102" i="2"/>
  <c r="N1102" i="2"/>
  <c r="R1101" i="2"/>
  <c r="Q1101" i="2" a="1"/>
  <c r="Q1101" i="2" s="1"/>
  <c r="P1101" i="2" a="1"/>
  <c r="P1101" i="2" s="1"/>
  <c r="O1101" i="2"/>
  <c r="N1101" i="2"/>
  <c r="R1100" i="2"/>
  <c r="Q1100" i="2" a="1"/>
  <c r="Q1100" i="2" s="1"/>
  <c r="P1100" i="2" a="1"/>
  <c r="P1100" i="2" s="1"/>
  <c r="O1100" i="2"/>
  <c r="N1100" i="2"/>
  <c r="R1099" i="2"/>
  <c r="Q1099" i="2" a="1"/>
  <c r="Q1099" i="2" s="1"/>
  <c r="P1099" i="2" a="1"/>
  <c r="P1099" i="2" s="1"/>
  <c r="O1099" i="2"/>
  <c r="N1099" i="2"/>
  <c r="R1098" i="2"/>
  <c r="Q1098" i="2" a="1"/>
  <c r="Q1098" i="2" s="1"/>
  <c r="P1098" i="2" a="1"/>
  <c r="P1098" i="2" s="1"/>
  <c r="O1098" i="2"/>
  <c r="N1098" i="2"/>
  <c r="R1097" i="2"/>
  <c r="Q1097" i="2" a="1"/>
  <c r="Q1097" i="2" s="1"/>
  <c r="P1097" i="2" a="1"/>
  <c r="P1097" i="2" s="1"/>
  <c r="O1097" i="2"/>
  <c r="N1097" i="2"/>
  <c r="R1096" i="2"/>
  <c r="Q1096" i="2" a="1"/>
  <c r="Q1096" i="2" s="1"/>
  <c r="P1096" i="2" a="1"/>
  <c r="P1096" i="2" s="1"/>
  <c r="O1096" i="2"/>
  <c r="N1096" i="2"/>
  <c r="R1095" i="2"/>
  <c r="Q1095" i="2" a="1"/>
  <c r="Q1095" i="2" s="1"/>
  <c r="P1095" i="2" a="1"/>
  <c r="P1095" i="2" s="1"/>
  <c r="O1095" i="2"/>
  <c r="N1095" i="2"/>
  <c r="R1094" i="2"/>
  <c r="Q1094" i="2" a="1"/>
  <c r="Q1094" i="2" s="1"/>
  <c r="P1094" i="2" a="1"/>
  <c r="P1094" i="2" s="1"/>
  <c r="O1094" i="2"/>
  <c r="N1094" i="2"/>
  <c r="R1093" i="2"/>
  <c r="Q1093" i="2" a="1"/>
  <c r="Q1093" i="2" s="1"/>
  <c r="P1093" i="2" a="1"/>
  <c r="P1093" i="2" s="1"/>
  <c r="O1093" i="2"/>
  <c r="N1093" i="2"/>
  <c r="R1092" i="2"/>
  <c r="Q1092" i="2" a="1"/>
  <c r="Q1092" i="2" s="1"/>
  <c r="P1092" i="2" a="1"/>
  <c r="P1092" i="2" s="1"/>
  <c r="O1092" i="2"/>
  <c r="N1092" i="2"/>
  <c r="R1091" i="2"/>
  <c r="Q1091" i="2" a="1"/>
  <c r="Q1091" i="2" s="1"/>
  <c r="P1091" i="2" a="1"/>
  <c r="P1091" i="2" s="1"/>
  <c r="O1091" i="2"/>
  <c r="N1091" i="2"/>
  <c r="R1090" i="2"/>
  <c r="Q1090" i="2" a="1"/>
  <c r="Q1090" i="2" s="1"/>
  <c r="P1090" i="2" a="1"/>
  <c r="P1090" i="2" s="1"/>
  <c r="O1090" i="2"/>
  <c r="N1090" i="2"/>
  <c r="R1089" i="2"/>
  <c r="Q1089" i="2" a="1"/>
  <c r="Q1089" i="2" s="1"/>
  <c r="P1089" i="2" a="1"/>
  <c r="P1089" i="2" s="1"/>
  <c r="O1089" i="2"/>
  <c r="N1089" i="2"/>
  <c r="R1088" i="2"/>
  <c r="Q1088" i="2" a="1"/>
  <c r="Q1088" i="2" s="1"/>
  <c r="P1088" i="2" a="1"/>
  <c r="P1088" i="2" s="1"/>
  <c r="O1088" i="2"/>
  <c r="N1088" i="2"/>
  <c r="R1087" i="2"/>
  <c r="Q1087" i="2" a="1"/>
  <c r="Q1087" i="2" s="1"/>
  <c r="P1087" i="2" a="1"/>
  <c r="P1087" i="2" s="1"/>
  <c r="O1087" i="2"/>
  <c r="N1087" i="2"/>
  <c r="R1086" i="2"/>
  <c r="Q1086" i="2" a="1"/>
  <c r="Q1086" i="2" s="1"/>
  <c r="P1086" i="2" a="1"/>
  <c r="P1086" i="2" s="1"/>
  <c r="O1086" i="2"/>
  <c r="N1086" i="2"/>
  <c r="R1085" i="2"/>
  <c r="Q1085" i="2" a="1"/>
  <c r="Q1085" i="2" s="1"/>
  <c r="P1085" i="2" a="1"/>
  <c r="P1085" i="2" s="1"/>
  <c r="O1085" i="2"/>
  <c r="N1085" i="2"/>
  <c r="R1084" i="2"/>
  <c r="Q1084" i="2" a="1"/>
  <c r="Q1084" i="2" s="1"/>
  <c r="P1084" i="2" a="1"/>
  <c r="P1084" i="2" s="1"/>
  <c r="O1084" i="2"/>
  <c r="N1084" i="2"/>
  <c r="R1083" i="2"/>
  <c r="Q1083" i="2" a="1"/>
  <c r="Q1083" i="2" s="1"/>
  <c r="P1083" i="2" a="1"/>
  <c r="P1083" i="2" s="1"/>
  <c r="O1083" i="2"/>
  <c r="N1083" i="2"/>
  <c r="R1082" i="2"/>
  <c r="Q1082" i="2" a="1"/>
  <c r="Q1082" i="2" s="1"/>
  <c r="P1082" i="2" a="1"/>
  <c r="P1082" i="2" s="1"/>
  <c r="O1082" i="2"/>
  <c r="N1082" i="2"/>
  <c r="R1081" i="2"/>
  <c r="Q1081" i="2" a="1"/>
  <c r="Q1081" i="2" s="1"/>
  <c r="P1081" i="2" a="1"/>
  <c r="P1081" i="2" s="1"/>
  <c r="O1081" i="2"/>
  <c r="N1081" i="2"/>
  <c r="R1080" i="2"/>
  <c r="Q1080" i="2" a="1"/>
  <c r="Q1080" i="2" s="1"/>
  <c r="P1080" i="2" a="1"/>
  <c r="P1080" i="2" s="1"/>
  <c r="O1080" i="2"/>
  <c r="N1080" i="2"/>
  <c r="R1079" i="2"/>
  <c r="Q1079" i="2" a="1"/>
  <c r="Q1079" i="2" s="1"/>
  <c r="P1079" i="2" a="1"/>
  <c r="P1079" i="2" s="1"/>
  <c r="O1079" i="2"/>
  <c r="N1079" i="2"/>
  <c r="R1078" i="2"/>
  <c r="Q1078" i="2" a="1"/>
  <c r="Q1078" i="2" s="1"/>
  <c r="P1078" i="2" a="1"/>
  <c r="P1078" i="2" s="1"/>
  <c r="O1078" i="2"/>
  <c r="N1078" i="2"/>
  <c r="R1077" i="2"/>
  <c r="Q1077" i="2" a="1"/>
  <c r="Q1077" i="2" s="1"/>
  <c r="P1077" i="2" a="1"/>
  <c r="P1077" i="2" s="1"/>
  <c r="O1077" i="2"/>
  <c r="N1077" i="2"/>
  <c r="R1076" i="2"/>
  <c r="Q1076" i="2" a="1"/>
  <c r="Q1076" i="2" s="1"/>
  <c r="P1076" i="2" a="1"/>
  <c r="P1076" i="2" s="1"/>
  <c r="O1076" i="2"/>
  <c r="N1076" i="2"/>
  <c r="R1075" i="2"/>
  <c r="Q1075" i="2" a="1"/>
  <c r="Q1075" i="2" s="1"/>
  <c r="P1075" i="2" a="1"/>
  <c r="P1075" i="2" s="1"/>
  <c r="O1075" i="2"/>
  <c r="N1075" i="2"/>
  <c r="R1074" i="2"/>
  <c r="Q1074" i="2" a="1"/>
  <c r="Q1074" i="2" s="1"/>
  <c r="P1074" i="2" a="1"/>
  <c r="P1074" i="2" s="1"/>
  <c r="O1074" i="2"/>
  <c r="N1074" i="2"/>
  <c r="R1073" i="2"/>
  <c r="Q1073" i="2" a="1"/>
  <c r="Q1073" i="2" s="1"/>
  <c r="P1073" i="2" a="1"/>
  <c r="P1073" i="2" s="1"/>
  <c r="O1073" i="2"/>
  <c r="N1073" i="2"/>
  <c r="R1072" i="2"/>
  <c r="Q1072" i="2" a="1"/>
  <c r="Q1072" i="2" s="1"/>
  <c r="P1072" i="2" a="1"/>
  <c r="P1072" i="2" s="1"/>
  <c r="O1072" i="2"/>
  <c r="N1072" i="2"/>
  <c r="R1071" i="2"/>
  <c r="Q1071" i="2" a="1"/>
  <c r="Q1071" i="2" s="1"/>
  <c r="P1071" i="2" a="1"/>
  <c r="P1071" i="2" s="1"/>
  <c r="O1071" i="2"/>
  <c r="N1071" i="2"/>
  <c r="R1070" i="2"/>
  <c r="Q1070" i="2" a="1"/>
  <c r="Q1070" i="2" s="1"/>
  <c r="P1070" i="2" a="1"/>
  <c r="P1070" i="2" s="1"/>
  <c r="O1070" i="2"/>
  <c r="N1070" i="2"/>
  <c r="R1069" i="2"/>
  <c r="Q1069" i="2" a="1"/>
  <c r="Q1069" i="2" s="1"/>
  <c r="P1069" i="2" a="1"/>
  <c r="P1069" i="2" s="1"/>
  <c r="O1069" i="2"/>
  <c r="N1069" i="2"/>
  <c r="R1068" i="2"/>
  <c r="Q1068" i="2" a="1"/>
  <c r="Q1068" i="2" s="1"/>
  <c r="P1068" i="2" a="1"/>
  <c r="P1068" i="2" s="1"/>
  <c r="O1068" i="2"/>
  <c r="N1068" i="2"/>
  <c r="R1067" i="2"/>
  <c r="Q1067" i="2" a="1"/>
  <c r="Q1067" i="2" s="1"/>
  <c r="P1067" i="2" a="1"/>
  <c r="P1067" i="2" s="1"/>
  <c r="O1067" i="2"/>
  <c r="N1067" i="2"/>
  <c r="R1066" i="2"/>
  <c r="Q1066" i="2" a="1"/>
  <c r="Q1066" i="2" s="1"/>
  <c r="P1066" i="2" a="1"/>
  <c r="P1066" i="2" s="1"/>
  <c r="O1066" i="2"/>
  <c r="N1066" i="2"/>
  <c r="R1065" i="2"/>
  <c r="Q1065" i="2" a="1"/>
  <c r="Q1065" i="2" s="1"/>
  <c r="P1065" i="2" a="1"/>
  <c r="P1065" i="2" s="1"/>
  <c r="O1065" i="2"/>
  <c r="N1065" i="2"/>
  <c r="R1064" i="2"/>
  <c r="Q1064" i="2" a="1"/>
  <c r="Q1064" i="2" s="1"/>
  <c r="P1064" i="2" a="1"/>
  <c r="P1064" i="2" s="1"/>
  <c r="O1064" i="2"/>
  <c r="N1064" i="2"/>
  <c r="R1063" i="2"/>
  <c r="Q1063" i="2" a="1"/>
  <c r="Q1063" i="2" s="1"/>
  <c r="P1063" i="2" a="1"/>
  <c r="P1063" i="2" s="1"/>
  <c r="O1063" i="2"/>
  <c r="N1063" i="2"/>
  <c r="R1062" i="2"/>
  <c r="Q1062" i="2" a="1"/>
  <c r="Q1062" i="2" s="1"/>
  <c r="P1062" i="2" a="1"/>
  <c r="P1062" i="2" s="1"/>
  <c r="O1062" i="2"/>
  <c r="N1062" i="2"/>
  <c r="R1061" i="2"/>
  <c r="Q1061" i="2" a="1"/>
  <c r="Q1061" i="2" s="1"/>
  <c r="P1061" i="2" a="1"/>
  <c r="P1061" i="2" s="1"/>
  <c r="O1061" i="2"/>
  <c r="N1061" i="2"/>
  <c r="R1060" i="2"/>
  <c r="Q1060" i="2" a="1"/>
  <c r="Q1060" i="2" s="1"/>
  <c r="P1060" i="2" a="1"/>
  <c r="P1060" i="2" s="1"/>
  <c r="O1060" i="2"/>
  <c r="N1060" i="2"/>
  <c r="R1059" i="2"/>
  <c r="Q1059" i="2" a="1"/>
  <c r="Q1059" i="2" s="1"/>
  <c r="P1059" i="2" a="1"/>
  <c r="P1059" i="2" s="1"/>
  <c r="O1059" i="2"/>
  <c r="N1059" i="2"/>
  <c r="R1058" i="2"/>
  <c r="Q1058" i="2" a="1"/>
  <c r="Q1058" i="2" s="1"/>
  <c r="P1058" i="2" a="1"/>
  <c r="P1058" i="2" s="1"/>
  <c r="O1058" i="2"/>
  <c r="N1058" i="2"/>
  <c r="R1057" i="2"/>
  <c r="Q1057" i="2" a="1"/>
  <c r="Q1057" i="2" s="1"/>
  <c r="P1057" i="2" a="1"/>
  <c r="P1057" i="2" s="1"/>
  <c r="O1057" i="2"/>
  <c r="N1057" i="2"/>
  <c r="R1056" i="2"/>
  <c r="Q1056" i="2" a="1"/>
  <c r="Q1056" i="2" s="1"/>
  <c r="P1056" i="2" a="1"/>
  <c r="P1056" i="2" s="1"/>
  <c r="O1056" i="2"/>
  <c r="N1056" i="2"/>
  <c r="R1055" i="2"/>
  <c r="Q1055" i="2" a="1"/>
  <c r="Q1055" i="2" s="1"/>
  <c r="P1055" i="2" a="1"/>
  <c r="P1055" i="2" s="1"/>
  <c r="O1055" i="2"/>
  <c r="N1055" i="2"/>
  <c r="R1054" i="2"/>
  <c r="Q1054" i="2" a="1"/>
  <c r="Q1054" i="2" s="1"/>
  <c r="P1054" i="2" a="1"/>
  <c r="P1054" i="2" s="1"/>
  <c r="O1054" i="2"/>
  <c r="N1054" i="2"/>
  <c r="R1053" i="2"/>
  <c r="Q1053" i="2" a="1"/>
  <c r="Q1053" i="2" s="1"/>
  <c r="P1053" i="2" a="1"/>
  <c r="P1053" i="2" s="1"/>
  <c r="O1053" i="2"/>
  <c r="N1053" i="2"/>
  <c r="R1052" i="2"/>
  <c r="Q1052" i="2" a="1"/>
  <c r="Q1052" i="2" s="1"/>
  <c r="P1052" i="2" a="1"/>
  <c r="P1052" i="2" s="1"/>
  <c r="O1052" i="2"/>
  <c r="N1052" i="2"/>
  <c r="R1051" i="2"/>
  <c r="Q1051" i="2" a="1"/>
  <c r="Q1051" i="2" s="1"/>
  <c r="P1051" i="2" a="1"/>
  <c r="P1051" i="2" s="1"/>
  <c r="O1051" i="2"/>
  <c r="N1051" i="2"/>
  <c r="R1050" i="2"/>
  <c r="Q1050" i="2" a="1"/>
  <c r="Q1050" i="2" s="1"/>
  <c r="P1050" i="2" a="1"/>
  <c r="P1050" i="2" s="1"/>
  <c r="O1050" i="2"/>
  <c r="N1050" i="2"/>
  <c r="R1049" i="2"/>
  <c r="Q1049" i="2" a="1"/>
  <c r="Q1049" i="2" s="1"/>
  <c r="P1049" i="2" a="1"/>
  <c r="P1049" i="2" s="1"/>
  <c r="O1049" i="2"/>
  <c r="N1049" i="2"/>
  <c r="R1048" i="2"/>
  <c r="Q1048" i="2" a="1"/>
  <c r="Q1048" i="2" s="1"/>
  <c r="P1048" i="2" a="1"/>
  <c r="P1048" i="2" s="1"/>
  <c r="O1048" i="2"/>
  <c r="N1048" i="2"/>
  <c r="R1047" i="2"/>
  <c r="Q1047" i="2" a="1"/>
  <c r="Q1047" i="2" s="1"/>
  <c r="P1047" i="2" a="1"/>
  <c r="P1047" i="2" s="1"/>
  <c r="O1047" i="2"/>
  <c r="N1047" i="2"/>
  <c r="R1046" i="2"/>
  <c r="Q1046" i="2" a="1"/>
  <c r="Q1046" i="2" s="1"/>
  <c r="P1046" i="2" a="1"/>
  <c r="P1046" i="2" s="1"/>
  <c r="O1046" i="2"/>
  <c r="N1046" i="2"/>
  <c r="R1045" i="2"/>
  <c r="Q1045" i="2" a="1"/>
  <c r="Q1045" i="2" s="1"/>
  <c r="P1045" i="2" a="1"/>
  <c r="P1045" i="2" s="1"/>
  <c r="O1045" i="2"/>
  <c r="N1045" i="2"/>
  <c r="R1044" i="2"/>
  <c r="Q1044" i="2" a="1"/>
  <c r="Q1044" i="2" s="1"/>
  <c r="P1044" i="2" a="1"/>
  <c r="P1044" i="2" s="1"/>
  <c r="O1044" i="2"/>
  <c r="N1044" i="2"/>
  <c r="R1043" i="2"/>
  <c r="Q1043" i="2" a="1"/>
  <c r="Q1043" i="2" s="1"/>
  <c r="P1043" i="2" a="1"/>
  <c r="P1043" i="2" s="1"/>
  <c r="O1043" i="2"/>
  <c r="N1043" i="2"/>
  <c r="R1042" i="2"/>
  <c r="Q1042" i="2" a="1"/>
  <c r="Q1042" i="2" s="1"/>
  <c r="P1042" i="2" a="1"/>
  <c r="P1042" i="2" s="1"/>
  <c r="O1042" i="2"/>
  <c r="N1042" i="2"/>
  <c r="R1041" i="2"/>
  <c r="Q1041" i="2" a="1"/>
  <c r="Q1041" i="2" s="1"/>
  <c r="P1041" i="2" a="1"/>
  <c r="P1041" i="2" s="1"/>
  <c r="O1041" i="2"/>
  <c r="N1041" i="2"/>
  <c r="R1040" i="2"/>
  <c r="Q1040" i="2" a="1"/>
  <c r="Q1040" i="2" s="1"/>
  <c r="P1040" i="2" a="1"/>
  <c r="P1040" i="2" s="1"/>
  <c r="O1040" i="2"/>
  <c r="N1040" i="2"/>
  <c r="R1039" i="2"/>
  <c r="Q1039" i="2" a="1"/>
  <c r="Q1039" i="2" s="1"/>
  <c r="P1039" i="2" a="1"/>
  <c r="P1039" i="2" s="1"/>
  <c r="O1039" i="2"/>
  <c r="N1039" i="2"/>
  <c r="R1038" i="2"/>
  <c r="Q1038" i="2" a="1"/>
  <c r="Q1038" i="2" s="1"/>
  <c r="P1038" i="2" a="1"/>
  <c r="P1038" i="2" s="1"/>
  <c r="O1038" i="2"/>
  <c r="N1038" i="2"/>
  <c r="R1037" i="2"/>
  <c r="Q1037" i="2" a="1"/>
  <c r="Q1037" i="2" s="1"/>
  <c r="P1037" i="2" a="1"/>
  <c r="P1037" i="2" s="1"/>
  <c r="O1037" i="2"/>
  <c r="N1037" i="2"/>
  <c r="R1036" i="2"/>
  <c r="Q1036" i="2" a="1"/>
  <c r="Q1036" i="2" s="1"/>
  <c r="P1036" i="2" a="1"/>
  <c r="P1036" i="2" s="1"/>
  <c r="O1036" i="2"/>
  <c r="N1036" i="2"/>
  <c r="R1035" i="2"/>
  <c r="Q1035" i="2" a="1"/>
  <c r="Q1035" i="2" s="1"/>
  <c r="P1035" i="2" a="1"/>
  <c r="P1035" i="2" s="1"/>
  <c r="O1035" i="2"/>
  <c r="N1035" i="2"/>
  <c r="R1034" i="2"/>
  <c r="Q1034" i="2" a="1"/>
  <c r="Q1034" i="2" s="1"/>
  <c r="P1034" i="2" a="1"/>
  <c r="P1034" i="2" s="1"/>
  <c r="O1034" i="2"/>
  <c r="N1034" i="2"/>
  <c r="R1033" i="2"/>
  <c r="Q1033" i="2" a="1"/>
  <c r="Q1033" i="2" s="1"/>
  <c r="P1033" i="2" a="1"/>
  <c r="P1033" i="2" s="1"/>
  <c r="O1033" i="2"/>
  <c r="N1033" i="2"/>
  <c r="R1032" i="2"/>
  <c r="Q1032" i="2" a="1"/>
  <c r="Q1032" i="2" s="1"/>
  <c r="P1032" i="2" a="1"/>
  <c r="P1032" i="2" s="1"/>
  <c r="O1032" i="2"/>
  <c r="N1032" i="2"/>
  <c r="R1031" i="2"/>
  <c r="Q1031" i="2" a="1"/>
  <c r="Q1031" i="2" s="1"/>
  <c r="P1031" i="2" a="1"/>
  <c r="P1031" i="2" s="1"/>
  <c r="O1031" i="2"/>
  <c r="N1031" i="2"/>
  <c r="R1030" i="2"/>
  <c r="Q1030" i="2" a="1"/>
  <c r="Q1030" i="2" s="1"/>
  <c r="P1030" i="2" a="1"/>
  <c r="P1030" i="2" s="1"/>
  <c r="O1030" i="2"/>
  <c r="N1030" i="2"/>
  <c r="R1029" i="2"/>
  <c r="Q1029" i="2" a="1"/>
  <c r="Q1029" i="2" s="1"/>
  <c r="P1029" i="2" a="1"/>
  <c r="P1029" i="2" s="1"/>
  <c r="O1029" i="2"/>
  <c r="N1029" i="2"/>
  <c r="R1028" i="2"/>
  <c r="Q1028" i="2" a="1"/>
  <c r="Q1028" i="2" s="1"/>
  <c r="P1028" i="2" a="1"/>
  <c r="P1028" i="2" s="1"/>
  <c r="O1028" i="2"/>
  <c r="N1028" i="2"/>
  <c r="R1027" i="2"/>
  <c r="Q1027" i="2" a="1"/>
  <c r="Q1027" i="2" s="1"/>
  <c r="P1027" i="2" a="1"/>
  <c r="P1027" i="2" s="1"/>
  <c r="O1027" i="2"/>
  <c r="N1027" i="2"/>
  <c r="R1026" i="2"/>
  <c r="Q1026" i="2" a="1"/>
  <c r="Q1026" i="2" s="1"/>
  <c r="P1026" i="2" a="1"/>
  <c r="P1026" i="2" s="1"/>
  <c r="O1026" i="2"/>
  <c r="N1026" i="2"/>
  <c r="R1025" i="2"/>
  <c r="Q1025" i="2" a="1"/>
  <c r="Q1025" i="2" s="1"/>
  <c r="P1025" i="2" a="1"/>
  <c r="P1025" i="2" s="1"/>
  <c r="O1025" i="2"/>
  <c r="N1025" i="2"/>
  <c r="R1024" i="2"/>
  <c r="Q1024" i="2" a="1"/>
  <c r="Q1024" i="2" s="1"/>
  <c r="P1024" i="2" a="1"/>
  <c r="P1024" i="2" s="1"/>
  <c r="O1024" i="2"/>
  <c r="N1024" i="2"/>
  <c r="R1023" i="2"/>
  <c r="Q1023" i="2" a="1"/>
  <c r="Q1023" i="2" s="1"/>
  <c r="P1023" i="2" a="1"/>
  <c r="P1023" i="2" s="1"/>
  <c r="O1023" i="2"/>
  <c r="N1023" i="2"/>
  <c r="R1022" i="2"/>
  <c r="Q1022" i="2" a="1"/>
  <c r="Q1022" i="2" s="1"/>
  <c r="P1022" i="2" a="1"/>
  <c r="P1022" i="2" s="1"/>
  <c r="O1022" i="2"/>
  <c r="N1022" i="2"/>
  <c r="R1021" i="2"/>
  <c r="Q1021" i="2" a="1"/>
  <c r="Q1021" i="2" s="1"/>
  <c r="P1021" i="2" a="1"/>
  <c r="P1021" i="2" s="1"/>
  <c r="O1021" i="2"/>
  <c r="N1021" i="2"/>
  <c r="R1020" i="2"/>
  <c r="Q1020" i="2" a="1"/>
  <c r="Q1020" i="2" s="1"/>
  <c r="P1020" i="2" a="1"/>
  <c r="P1020" i="2" s="1"/>
  <c r="O1020" i="2"/>
  <c r="N1020" i="2"/>
  <c r="R1019" i="2"/>
  <c r="Q1019" i="2" a="1"/>
  <c r="Q1019" i="2" s="1"/>
  <c r="P1019" i="2" a="1"/>
  <c r="P1019" i="2" s="1"/>
  <c r="O1019" i="2"/>
  <c r="N1019" i="2"/>
  <c r="R1018" i="2"/>
  <c r="Q1018" i="2" a="1"/>
  <c r="Q1018" i="2" s="1"/>
  <c r="P1018" i="2" a="1"/>
  <c r="P1018" i="2" s="1"/>
  <c r="O1018" i="2"/>
  <c r="N1018" i="2"/>
  <c r="R1017" i="2"/>
  <c r="Q1017" i="2" a="1"/>
  <c r="Q1017" i="2" s="1"/>
  <c r="P1017" i="2" a="1"/>
  <c r="P1017" i="2" s="1"/>
  <c r="O1017" i="2"/>
  <c r="N1017" i="2"/>
  <c r="R1016" i="2"/>
  <c r="Q1016" i="2" a="1"/>
  <c r="Q1016" i="2" s="1"/>
  <c r="P1016" i="2" a="1"/>
  <c r="P1016" i="2" s="1"/>
  <c r="O1016" i="2"/>
  <c r="N1016" i="2"/>
  <c r="R1015" i="2"/>
  <c r="Q1015" i="2" a="1"/>
  <c r="Q1015" i="2" s="1"/>
  <c r="P1015" i="2" a="1"/>
  <c r="P1015" i="2" s="1"/>
  <c r="O1015" i="2"/>
  <c r="N1015" i="2"/>
  <c r="R1014" i="2"/>
  <c r="Q1014" i="2" a="1"/>
  <c r="Q1014" i="2" s="1"/>
  <c r="P1014" i="2" a="1"/>
  <c r="P1014" i="2" s="1"/>
  <c r="O1014" i="2"/>
  <c r="N1014" i="2"/>
  <c r="R1013" i="2"/>
  <c r="Q1013" i="2" a="1"/>
  <c r="Q1013" i="2" s="1"/>
  <c r="P1013" i="2" a="1"/>
  <c r="P1013" i="2" s="1"/>
  <c r="O1013" i="2"/>
  <c r="N1013" i="2"/>
  <c r="R1012" i="2"/>
  <c r="Q1012" i="2" a="1"/>
  <c r="Q1012" i="2" s="1"/>
  <c r="P1012" i="2" a="1"/>
  <c r="P1012" i="2" s="1"/>
  <c r="O1012" i="2"/>
  <c r="N1012" i="2"/>
  <c r="R1011" i="2"/>
  <c r="Q1011" i="2" a="1"/>
  <c r="Q1011" i="2" s="1"/>
  <c r="P1011" i="2" a="1"/>
  <c r="P1011" i="2" s="1"/>
  <c r="O1011" i="2"/>
  <c r="N1011" i="2"/>
  <c r="R1010" i="2"/>
  <c r="Q1010" i="2" a="1"/>
  <c r="Q1010" i="2" s="1"/>
  <c r="P1010" i="2" a="1"/>
  <c r="P1010" i="2" s="1"/>
  <c r="O1010" i="2"/>
  <c r="N1010" i="2"/>
  <c r="R1009" i="2"/>
  <c r="Q1009" i="2" a="1"/>
  <c r="Q1009" i="2" s="1"/>
  <c r="P1009" i="2" a="1"/>
  <c r="P1009" i="2" s="1"/>
  <c r="O1009" i="2"/>
  <c r="N1009" i="2"/>
  <c r="R1008" i="2"/>
  <c r="Q1008" i="2" a="1"/>
  <c r="Q1008" i="2" s="1"/>
  <c r="P1008" i="2" a="1"/>
  <c r="P1008" i="2" s="1"/>
  <c r="O1008" i="2"/>
  <c r="N1008" i="2"/>
  <c r="R1007" i="2"/>
  <c r="Q1007" i="2" a="1"/>
  <c r="Q1007" i="2" s="1"/>
  <c r="P1007" i="2" a="1"/>
  <c r="P1007" i="2" s="1"/>
  <c r="O1007" i="2"/>
  <c r="N1007" i="2"/>
  <c r="R1006" i="2"/>
  <c r="Q1006" i="2" a="1"/>
  <c r="Q1006" i="2" s="1"/>
  <c r="P1006" i="2" a="1"/>
  <c r="P1006" i="2" s="1"/>
  <c r="O1006" i="2"/>
  <c r="N1006" i="2"/>
  <c r="R1005" i="2"/>
  <c r="Q1005" i="2" a="1"/>
  <c r="Q1005" i="2" s="1"/>
  <c r="P1005" i="2" a="1"/>
  <c r="P1005" i="2" s="1"/>
  <c r="O1005" i="2"/>
  <c r="N1005" i="2"/>
  <c r="R1004" i="2"/>
  <c r="Q1004" i="2" a="1"/>
  <c r="Q1004" i="2" s="1"/>
  <c r="P1004" i="2" a="1"/>
  <c r="P1004" i="2" s="1"/>
  <c r="O1004" i="2"/>
  <c r="N1004" i="2"/>
  <c r="R1003" i="2"/>
  <c r="Q1003" i="2" a="1"/>
  <c r="Q1003" i="2" s="1"/>
  <c r="P1003" i="2" a="1"/>
  <c r="P1003" i="2" s="1"/>
  <c r="O1003" i="2"/>
  <c r="N1003" i="2"/>
  <c r="R1002" i="2"/>
  <c r="Q1002" i="2" a="1"/>
  <c r="Q1002" i="2" s="1"/>
  <c r="P1002" i="2" a="1"/>
  <c r="P1002" i="2" s="1"/>
  <c r="O1002" i="2"/>
  <c r="N1002" i="2"/>
  <c r="R1001" i="2"/>
  <c r="Q1001" i="2" a="1"/>
  <c r="Q1001" i="2" s="1"/>
  <c r="P1001" i="2" a="1"/>
  <c r="P1001" i="2" s="1"/>
  <c r="O1001" i="2"/>
  <c r="N1001" i="2"/>
  <c r="R1000" i="2"/>
  <c r="Q1000" i="2" a="1"/>
  <c r="Q1000" i="2" s="1"/>
  <c r="P1000" i="2" a="1"/>
  <c r="P1000" i="2" s="1"/>
  <c r="O1000" i="2"/>
  <c r="N1000" i="2"/>
  <c r="R999" i="2"/>
  <c r="Q999" i="2" a="1"/>
  <c r="Q999" i="2" s="1"/>
  <c r="P999" i="2" a="1"/>
  <c r="P999" i="2" s="1"/>
  <c r="O999" i="2"/>
  <c r="N999" i="2"/>
  <c r="R998" i="2"/>
  <c r="Q998" i="2" a="1"/>
  <c r="Q998" i="2" s="1"/>
  <c r="P998" i="2" a="1"/>
  <c r="P998" i="2" s="1"/>
  <c r="O998" i="2"/>
  <c r="N998" i="2"/>
  <c r="R997" i="2"/>
  <c r="Q997" i="2" a="1"/>
  <c r="Q997" i="2" s="1"/>
  <c r="P997" i="2" a="1"/>
  <c r="P997" i="2" s="1"/>
  <c r="O997" i="2"/>
  <c r="N997" i="2"/>
  <c r="R996" i="2"/>
  <c r="Q996" i="2" a="1"/>
  <c r="Q996" i="2" s="1"/>
  <c r="P996" i="2" a="1"/>
  <c r="P996" i="2" s="1"/>
  <c r="O996" i="2"/>
  <c r="N996" i="2"/>
  <c r="R995" i="2"/>
  <c r="Q995" i="2" a="1"/>
  <c r="Q995" i="2" s="1"/>
  <c r="P995" i="2" a="1"/>
  <c r="P995" i="2" s="1"/>
  <c r="O995" i="2"/>
  <c r="N995" i="2"/>
  <c r="R994" i="2"/>
  <c r="Q994" i="2" a="1"/>
  <c r="Q994" i="2" s="1"/>
  <c r="P994" i="2" a="1"/>
  <c r="P994" i="2" s="1"/>
  <c r="O994" i="2"/>
  <c r="N994" i="2"/>
  <c r="R993" i="2"/>
  <c r="Q993" i="2" a="1"/>
  <c r="Q993" i="2" s="1"/>
  <c r="P993" i="2" a="1"/>
  <c r="P993" i="2" s="1"/>
  <c r="O993" i="2"/>
  <c r="N993" i="2"/>
  <c r="R992" i="2"/>
  <c r="Q992" i="2" a="1"/>
  <c r="Q992" i="2" s="1"/>
  <c r="P992" i="2" a="1"/>
  <c r="P992" i="2" s="1"/>
  <c r="O992" i="2"/>
  <c r="N992" i="2"/>
  <c r="R991" i="2"/>
  <c r="Q991" i="2" a="1"/>
  <c r="Q991" i="2" s="1"/>
  <c r="P991" i="2" a="1"/>
  <c r="P991" i="2" s="1"/>
  <c r="O991" i="2"/>
  <c r="N991" i="2"/>
  <c r="R990" i="2"/>
  <c r="Q990" i="2" a="1"/>
  <c r="Q990" i="2" s="1"/>
  <c r="P990" i="2" a="1"/>
  <c r="P990" i="2" s="1"/>
  <c r="O990" i="2"/>
  <c r="N990" i="2"/>
  <c r="R989" i="2"/>
  <c r="Q989" i="2" a="1"/>
  <c r="Q989" i="2" s="1"/>
  <c r="P989" i="2" a="1"/>
  <c r="P989" i="2" s="1"/>
  <c r="O989" i="2"/>
  <c r="N989" i="2"/>
  <c r="R988" i="2"/>
  <c r="Q988" i="2" a="1"/>
  <c r="Q988" i="2" s="1"/>
  <c r="P988" i="2" a="1"/>
  <c r="P988" i="2" s="1"/>
  <c r="O988" i="2"/>
  <c r="N988" i="2"/>
  <c r="R987" i="2"/>
  <c r="Q987" i="2" a="1"/>
  <c r="Q987" i="2" s="1"/>
  <c r="P987" i="2" a="1"/>
  <c r="P987" i="2" s="1"/>
  <c r="O987" i="2"/>
  <c r="N987" i="2"/>
  <c r="R986" i="2"/>
  <c r="Q986" i="2" a="1"/>
  <c r="Q986" i="2" s="1"/>
  <c r="P986" i="2" a="1"/>
  <c r="P986" i="2" s="1"/>
  <c r="O986" i="2"/>
  <c r="N986" i="2"/>
  <c r="R985" i="2"/>
  <c r="Q985" i="2" a="1"/>
  <c r="Q985" i="2" s="1"/>
  <c r="P985" i="2" a="1"/>
  <c r="P985" i="2" s="1"/>
  <c r="O985" i="2"/>
  <c r="N985" i="2"/>
  <c r="R984" i="2"/>
  <c r="Q984" i="2" a="1"/>
  <c r="Q984" i="2" s="1"/>
  <c r="P984" i="2" a="1"/>
  <c r="P984" i="2" s="1"/>
  <c r="O984" i="2"/>
  <c r="N984" i="2"/>
  <c r="R983" i="2"/>
  <c r="Q983" i="2" a="1"/>
  <c r="Q983" i="2" s="1"/>
  <c r="P983" i="2" a="1"/>
  <c r="P983" i="2" s="1"/>
  <c r="O983" i="2"/>
  <c r="N983" i="2"/>
  <c r="R982" i="2"/>
  <c r="Q982" i="2" a="1"/>
  <c r="Q982" i="2" s="1"/>
  <c r="P982" i="2" a="1"/>
  <c r="P982" i="2" s="1"/>
  <c r="O982" i="2"/>
  <c r="N982" i="2"/>
  <c r="R981" i="2"/>
  <c r="Q981" i="2" a="1"/>
  <c r="Q981" i="2" s="1"/>
  <c r="P981" i="2" a="1"/>
  <c r="P981" i="2" s="1"/>
  <c r="O981" i="2"/>
  <c r="N981" i="2"/>
  <c r="R980" i="2"/>
  <c r="Q980" i="2" a="1"/>
  <c r="Q980" i="2" s="1"/>
  <c r="P980" i="2" a="1"/>
  <c r="P980" i="2" s="1"/>
  <c r="O980" i="2"/>
  <c r="N980" i="2"/>
  <c r="R979" i="2"/>
  <c r="Q979" i="2" a="1"/>
  <c r="Q979" i="2" s="1"/>
  <c r="P979" i="2" a="1"/>
  <c r="P979" i="2" s="1"/>
  <c r="O979" i="2"/>
  <c r="N979" i="2"/>
  <c r="R978" i="2"/>
  <c r="Q978" i="2" a="1"/>
  <c r="Q978" i="2" s="1"/>
  <c r="P978" i="2" a="1"/>
  <c r="P978" i="2" s="1"/>
  <c r="O978" i="2"/>
  <c r="N978" i="2"/>
  <c r="R977" i="2"/>
  <c r="Q977" i="2" a="1"/>
  <c r="Q977" i="2" s="1"/>
  <c r="P977" i="2" a="1"/>
  <c r="P977" i="2" s="1"/>
  <c r="O977" i="2"/>
  <c r="N977" i="2"/>
  <c r="R976" i="2"/>
  <c r="Q976" i="2" a="1"/>
  <c r="Q976" i="2" s="1"/>
  <c r="P976" i="2" a="1"/>
  <c r="P976" i="2" s="1"/>
  <c r="O976" i="2"/>
  <c r="N976" i="2"/>
  <c r="R975" i="2"/>
  <c r="Q975" i="2" a="1"/>
  <c r="Q975" i="2" s="1"/>
  <c r="P975" i="2" a="1"/>
  <c r="P975" i="2" s="1"/>
  <c r="O975" i="2"/>
  <c r="N975" i="2"/>
  <c r="R974" i="2"/>
  <c r="Q974" i="2" a="1"/>
  <c r="Q974" i="2" s="1"/>
  <c r="P974" i="2" a="1"/>
  <c r="P974" i="2" s="1"/>
  <c r="O974" i="2"/>
  <c r="N974" i="2"/>
  <c r="R973" i="2"/>
  <c r="Q973" i="2" a="1"/>
  <c r="Q973" i="2" s="1"/>
  <c r="P973" i="2" a="1"/>
  <c r="P973" i="2" s="1"/>
  <c r="O973" i="2"/>
  <c r="N973" i="2"/>
  <c r="R972" i="2"/>
  <c r="Q972" i="2" a="1"/>
  <c r="Q972" i="2" s="1"/>
  <c r="P972" i="2" a="1"/>
  <c r="P972" i="2" s="1"/>
  <c r="O972" i="2"/>
  <c r="N972" i="2"/>
  <c r="R971" i="2"/>
  <c r="Q971" i="2" a="1"/>
  <c r="Q971" i="2" s="1"/>
  <c r="P971" i="2" a="1"/>
  <c r="P971" i="2" s="1"/>
  <c r="O971" i="2"/>
  <c r="N971" i="2"/>
  <c r="R970" i="2"/>
  <c r="Q970" i="2" a="1"/>
  <c r="Q970" i="2" s="1"/>
  <c r="P970" i="2" a="1"/>
  <c r="P970" i="2" s="1"/>
  <c r="O970" i="2"/>
  <c r="N970" i="2"/>
  <c r="R969" i="2"/>
  <c r="Q969" i="2" a="1"/>
  <c r="Q969" i="2" s="1"/>
  <c r="P969" i="2" a="1"/>
  <c r="P969" i="2" s="1"/>
  <c r="O969" i="2"/>
  <c r="N969" i="2"/>
  <c r="R968" i="2"/>
  <c r="Q968" i="2" a="1"/>
  <c r="Q968" i="2" s="1"/>
  <c r="P968" i="2" a="1"/>
  <c r="P968" i="2" s="1"/>
  <c r="O968" i="2"/>
  <c r="N968" i="2"/>
  <c r="R967" i="2"/>
  <c r="Q967" i="2" a="1"/>
  <c r="Q967" i="2" s="1"/>
  <c r="P967" i="2" a="1"/>
  <c r="P967" i="2" s="1"/>
  <c r="O967" i="2"/>
  <c r="N967" i="2"/>
  <c r="R966" i="2"/>
  <c r="Q966" i="2" a="1"/>
  <c r="Q966" i="2" s="1"/>
  <c r="P966" i="2" a="1"/>
  <c r="P966" i="2" s="1"/>
  <c r="O966" i="2"/>
  <c r="N966" i="2"/>
  <c r="R965" i="2"/>
  <c r="Q965" i="2" a="1"/>
  <c r="Q965" i="2" s="1"/>
  <c r="P965" i="2" a="1"/>
  <c r="P965" i="2" s="1"/>
  <c r="O965" i="2"/>
  <c r="N965" i="2"/>
  <c r="R964" i="2"/>
  <c r="Q964" i="2" a="1"/>
  <c r="Q964" i="2" s="1"/>
  <c r="P964" i="2" a="1"/>
  <c r="P964" i="2" s="1"/>
  <c r="O964" i="2"/>
  <c r="N964" i="2"/>
  <c r="R963" i="2"/>
  <c r="Q963" i="2" a="1"/>
  <c r="Q963" i="2" s="1"/>
  <c r="P963" i="2" a="1"/>
  <c r="P963" i="2" s="1"/>
  <c r="O963" i="2"/>
  <c r="N963" i="2"/>
  <c r="R962" i="2"/>
  <c r="Q962" i="2" a="1"/>
  <c r="Q962" i="2" s="1"/>
  <c r="P962" i="2" a="1"/>
  <c r="P962" i="2" s="1"/>
  <c r="O962" i="2"/>
  <c r="N962" i="2"/>
  <c r="R961" i="2"/>
  <c r="Q961" i="2" a="1"/>
  <c r="Q961" i="2" s="1"/>
  <c r="P961" i="2" a="1"/>
  <c r="P961" i="2" s="1"/>
  <c r="O961" i="2"/>
  <c r="N961" i="2"/>
  <c r="R960" i="2"/>
  <c r="Q960" i="2" a="1"/>
  <c r="Q960" i="2" s="1"/>
  <c r="P960" i="2" a="1"/>
  <c r="P960" i="2" s="1"/>
  <c r="O960" i="2"/>
  <c r="N960" i="2"/>
  <c r="R959" i="2"/>
  <c r="Q959" i="2" a="1"/>
  <c r="Q959" i="2" s="1"/>
  <c r="P959" i="2" a="1"/>
  <c r="P959" i="2" s="1"/>
  <c r="O959" i="2"/>
  <c r="N959" i="2"/>
  <c r="R958" i="2"/>
  <c r="Q958" i="2" a="1"/>
  <c r="Q958" i="2" s="1"/>
  <c r="P958" i="2" a="1"/>
  <c r="P958" i="2" s="1"/>
  <c r="O958" i="2"/>
  <c r="N958" i="2"/>
  <c r="R957" i="2"/>
  <c r="Q957" i="2" a="1"/>
  <c r="Q957" i="2" s="1"/>
  <c r="P957" i="2" a="1"/>
  <c r="P957" i="2" s="1"/>
  <c r="O957" i="2"/>
  <c r="N957" i="2"/>
  <c r="R956" i="2"/>
  <c r="Q956" i="2" a="1"/>
  <c r="Q956" i="2" s="1"/>
  <c r="P956" i="2" a="1"/>
  <c r="P956" i="2" s="1"/>
  <c r="O956" i="2"/>
  <c r="N956" i="2"/>
  <c r="R955" i="2"/>
  <c r="Q955" i="2" a="1"/>
  <c r="Q955" i="2" s="1"/>
  <c r="P955" i="2" a="1"/>
  <c r="P955" i="2" s="1"/>
  <c r="O955" i="2"/>
  <c r="N955" i="2"/>
  <c r="R954" i="2"/>
  <c r="Q954" i="2" a="1"/>
  <c r="Q954" i="2" s="1"/>
  <c r="P954" i="2" a="1"/>
  <c r="P954" i="2" s="1"/>
  <c r="O954" i="2"/>
  <c r="N954" i="2"/>
  <c r="R953" i="2"/>
  <c r="Q953" i="2" a="1"/>
  <c r="Q953" i="2" s="1"/>
  <c r="P953" i="2" a="1"/>
  <c r="P953" i="2" s="1"/>
  <c r="O953" i="2"/>
  <c r="N953" i="2"/>
  <c r="R952" i="2"/>
  <c r="Q952" i="2" a="1"/>
  <c r="Q952" i="2" s="1"/>
  <c r="P952" i="2" a="1"/>
  <c r="P952" i="2" s="1"/>
  <c r="O952" i="2"/>
  <c r="N952" i="2"/>
  <c r="R951" i="2"/>
  <c r="Q951" i="2" a="1"/>
  <c r="Q951" i="2" s="1"/>
  <c r="P951" i="2" a="1"/>
  <c r="P951" i="2" s="1"/>
  <c r="O951" i="2"/>
  <c r="N951" i="2"/>
  <c r="R950" i="2"/>
  <c r="Q950" i="2" a="1"/>
  <c r="Q950" i="2" s="1"/>
  <c r="P950" i="2" a="1"/>
  <c r="P950" i="2" s="1"/>
  <c r="O950" i="2"/>
  <c r="N950" i="2"/>
  <c r="R949" i="2"/>
  <c r="Q949" i="2" a="1"/>
  <c r="Q949" i="2" s="1"/>
  <c r="P949" i="2" a="1"/>
  <c r="P949" i="2" s="1"/>
  <c r="O949" i="2"/>
  <c r="N949" i="2"/>
  <c r="R948" i="2"/>
  <c r="Q948" i="2" a="1"/>
  <c r="Q948" i="2" s="1"/>
  <c r="P948" i="2" a="1"/>
  <c r="P948" i="2" s="1"/>
  <c r="O948" i="2"/>
  <c r="N948" i="2"/>
  <c r="R947" i="2"/>
  <c r="Q947" i="2" a="1"/>
  <c r="Q947" i="2" s="1"/>
  <c r="P947" i="2" a="1"/>
  <c r="P947" i="2" s="1"/>
  <c r="O947" i="2"/>
  <c r="N947" i="2"/>
  <c r="R946" i="2"/>
  <c r="Q946" i="2" a="1"/>
  <c r="Q946" i="2" s="1"/>
  <c r="P946" i="2" a="1"/>
  <c r="P946" i="2" s="1"/>
  <c r="O946" i="2"/>
  <c r="N946" i="2"/>
  <c r="R945" i="2"/>
  <c r="Q945" i="2" a="1"/>
  <c r="Q945" i="2" s="1"/>
  <c r="P945" i="2" a="1"/>
  <c r="P945" i="2" s="1"/>
  <c r="O945" i="2"/>
  <c r="N945" i="2"/>
  <c r="R944" i="2"/>
  <c r="Q944" i="2" a="1"/>
  <c r="Q944" i="2" s="1"/>
  <c r="P944" i="2" a="1"/>
  <c r="P944" i="2" s="1"/>
  <c r="O944" i="2"/>
  <c r="N944" i="2"/>
  <c r="R943" i="2"/>
  <c r="Q943" i="2" a="1"/>
  <c r="Q943" i="2" s="1"/>
  <c r="P943" i="2" a="1"/>
  <c r="P943" i="2" s="1"/>
  <c r="O943" i="2"/>
  <c r="N943" i="2"/>
  <c r="R942" i="2"/>
  <c r="Q942" i="2" a="1"/>
  <c r="Q942" i="2" s="1"/>
  <c r="P942" i="2" a="1"/>
  <c r="P942" i="2" s="1"/>
  <c r="O942" i="2"/>
  <c r="N942" i="2"/>
  <c r="R941" i="2"/>
  <c r="Q941" i="2" a="1"/>
  <c r="Q941" i="2" s="1"/>
  <c r="P941" i="2" a="1"/>
  <c r="P941" i="2" s="1"/>
  <c r="O941" i="2"/>
  <c r="N941" i="2"/>
  <c r="R940" i="2"/>
  <c r="Q940" i="2" a="1"/>
  <c r="Q940" i="2" s="1"/>
  <c r="P940" i="2" a="1"/>
  <c r="P940" i="2" s="1"/>
  <c r="O940" i="2"/>
  <c r="N940" i="2"/>
  <c r="R939" i="2"/>
  <c r="Q939" i="2" a="1"/>
  <c r="Q939" i="2" s="1"/>
  <c r="P939" i="2" a="1"/>
  <c r="P939" i="2" s="1"/>
  <c r="O939" i="2"/>
  <c r="N939" i="2"/>
  <c r="R938" i="2"/>
  <c r="Q938" i="2" a="1"/>
  <c r="Q938" i="2" s="1"/>
  <c r="P938" i="2" a="1"/>
  <c r="P938" i="2" s="1"/>
  <c r="O938" i="2"/>
  <c r="N938" i="2"/>
  <c r="R937" i="2"/>
  <c r="Q937" i="2" a="1"/>
  <c r="Q937" i="2" s="1"/>
  <c r="P937" i="2" a="1"/>
  <c r="P937" i="2" s="1"/>
  <c r="O937" i="2"/>
  <c r="N937" i="2"/>
  <c r="R936" i="2"/>
  <c r="Q936" i="2" a="1"/>
  <c r="Q936" i="2" s="1"/>
  <c r="P936" i="2" a="1"/>
  <c r="P936" i="2" s="1"/>
  <c r="O936" i="2"/>
  <c r="N936" i="2"/>
  <c r="R935" i="2"/>
  <c r="Q935" i="2" a="1"/>
  <c r="Q935" i="2" s="1"/>
  <c r="P935" i="2" a="1"/>
  <c r="P935" i="2" s="1"/>
  <c r="O935" i="2"/>
  <c r="N935" i="2"/>
  <c r="R934" i="2"/>
  <c r="Q934" i="2" a="1"/>
  <c r="Q934" i="2" s="1"/>
  <c r="P934" i="2" a="1"/>
  <c r="P934" i="2" s="1"/>
  <c r="O934" i="2"/>
  <c r="N934" i="2"/>
  <c r="R933" i="2"/>
  <c r="Q933" i="2" a="1"/>
  <c r="Q933" i="2" s="1"/>
  <c r="P933" i="2" a="1"/>
  <c r="P933" i="2" s="1"/>
  <c r="O933" i="2"/>
  <c r="N933" i="2"/>
  <c r="R932" i="2"/>
  <c r="Q932" i="2" a="1"/>
  <c r="Q932" i="2" s="1"/>
  <c r="P932" i="2" a="1"/>
  <c r="P932" i="2" s="1"/>
  <c r="O932" i="2"/>
  <c r="N932" i="2"/>
  <c r="R931" i="2"/>
  <c r="Q931" i="2" a="1"/>
  <c r="Q931" i="2" s="1"/>
  <c r="P931" i="2" a="1"/>
  <c r="P931" i="2" s="1"/>
  <c r="O931" i="2"/>
  <c r="N931" i="2"/>
  <c r="R930" i="2"/>
  <c r="Q930" i="2" a="1"/>
  <c r="Q930" i="2" s="1"/>
  <c r="P930" i="2" a="1"/>
  <c r="P930" i="2" s="1"/>
  <c r="O930" i="2"/>
  <c r="N930" i="2"/>
  <c r="R929" i="2"/>
  <c r="Q929" i="2" a="1"/>
  <c r="Q929" i="2" s="1"/>
  <c r="P929" i="2" a="1"/>
  <c r="P929" i="2" s="1"/>
  <c r="O929" i="2"/>
  <c r="N929" i="2"/>
  <c r="R928" i="2"/>
  <c r="Q928" i="2" a="1"/>
  <c r="Q928" i="2" s="1"/>
  <c r="P928" i="2" a="1"/>
  <c r="P928" i="2" s="1"/>
  <c r="O928" i="2"/>
  <c r="N928" i="2"/>
  <c r="R927" i="2"/>
  <c r="Q927" i="2" a="1"/>
  <c r="Q927" i="2" s="1"/>
  <c r="P927" i="2" a="1"/>
  <c r="P927" i="2" s="1"/>
  <c r="O927" i="2"/>
  <c r="N927" i="2"/>
  <c r="R926" i="2"/>
  <c r="Q926" i="2" a="1"/>
  <c r="Q926" i="2" s="1"/>
  <c r="P926" i="2" a="1"/>
  <c r="P926" i="2" s="1"/>
  <c r="O926" i="2"/>
  <c r="N926" i="2"/>
  <c r="R925" i="2"/>
  <c r="Q925" i="2" a="1"/>
  <c r="Q925" i="2" s="1"/>
  <c r="P925" i="2" a="1"/>
  <c r="P925" i="2" s="1"/>
  <c r="O925" i="2"/>
  <c r="N925" i="2"/>
  <c r="R924" i="2"/>
  <c r="Q924" i="2" a="1"/>
  <c r="Q924" i="2" s="1"/>
  <c r="P924" i="2" a="1"/>
  <c r="P924" i="2" s="1"/>
  <c r="O924" i="2"/>
  <c r="N924" i="2"/>
  <c r="R923" i="2"/>
  <c r="Q923" i="2" a="1"/>
  <c r="Q923" i="2" s="1"/>
  <c r="P923" i="2" a="1"/>
  <c r="P923" i="2" s="1"/>
  <c r="O923" i="2"/>
  <c r="N923" i="2"/>
  <c r="R922" i="2"/>
  <c r="Q922" i="2" a="1"/>
  <c r="Q922" i="2" s="1"/>
  <c r="P922" i="2" a="1"/>
  <c r="P922" i="2" s="1"/>
  <c r="O922" i="2"/>
  <c r="N922" i="2"/>
  <c r="R921" i="2"/>
  <c r="Q921" i="2" a="1"/>
  <c r="Q921" i="2" s="1"/>
  <c r="P921" i="2" a="1"/>
  <c r="P921" i="2" s="1"/>
  <c r="O921" i="2"/>
  <c r="N921" i="2"/>
  <c r="R920" i="2"/>
  <c r="Q920" i="2" a="1"/>
  <c r="Q920" i="2" s="1"/>
  <c r="P920" i="2" a="1"/>
  <c r="P920" i="2" s="1"/>
  <c r="O920" i="2"/>
  <c r="N920" i="2"/>
  <c r="R919" i="2"/>
  <c r="Q919" i="2" a="1"/>
  <c r="Q919" i="2" s="1"/>
  <c r="P919" i="2" a="1"/>
  <c r="P919" i="2" s="1"/>
  <c r="O919" i="2"/>
  <c r="N919" i="2"/>
  <c r="R918" i="2"/>
  <c r="Q918" i="2" a="1"/>
  <c r="Q918" i="2" s="1"/>
  <c r="P918" i="2" a="1"/>
  <c r="P918" i="2" s="1"/>
  <c r="O918" i="2"/>
  <c r="N918" i="2"/>
  <c r="R917" i="2"/>
  <c r="Q917" i="2" a="1"/>
  <c r="Q917" i="2" s="1"/>
  <c r="P917" i="2" a="1"/>
  <c r="P917" i="2" s="1"/>
  <c r="O917" i="2"/>
  <c r="N917" i="2"/>
  <c r="R916" i="2"/>
  <c r="Q916" i="2" a="1"/>
  <c r="Q916" i="2" s="1"/>
  <c r="P916" i="2" a="1"/>
  <c r="P916" i="2" s="1"/>
  <c r="O916" i="2"/>
  <c r="N916" i="2"/>
  <c r="R915" i="2"/>
  <c r="Q915" i="2" a="1"/>
  <c r="Q915" i="2" s="1"/>
  <c r="P915" i="2" a="1"/>
  <c r="P915" i="2" s="1"/>
  <c r="O915" i="2"/>
  <c r="N915" i="2"/>
  <c r="R914" i="2"/>
  <c r="Q914" i="2" a="1"/>
  <c r="Q914" i="2" s="1"/>
  <c r="P914" i="2" a="1"/>
  <c r="P914" i="2" s="1"/>
  <c r="O914" i="2"/>
  <c r="N914" i="2"/>
  <c r="R913" i="2"/>
  <c r="Q913" i="2" a="1"/>
  <c r="Q913" i="2" s="1"/>
  <c r="P913" i="2" a="1"/>
  <c r="P913" i="2" s="1"/>
  <c r="O913" i="2"/>
  <c r="N913" i="2"/>
  <c r="R912" i="2"/>
  <c r="Q912" i="2" a="1"/>
  <c r="Q912" i="2" s="1"/>
  <c r="P912" i="2" a="1"/>
  <c r="P912" i="2" s="1"/>
  <c r="O912" i="2"/>
  <c r="N912" i="2"/>
  <c r="R911" i="2"/>
  <c r="Q911" i="2" a="1"/>
  <c r="Q911" i="2" s="1"/>
  <c r="P911" i="2" a="1"/>
  <c r="P911" i="2" s="1"/>
  <c r="O911" i="2"/>
  <c r="N911" i="2"/>
  <c r="R910" i="2"/>
  <c r="Q910" i="2" a="1"/>
  <c r="Q910" i="2" s="1"/>
  <c r="P910" i="2" a="1"/>
  <c r="P910" i="2" s="1"/>
  <c r="O910" i="2"/>
  <c r="N910" i="2"/>
  <c r="R909" i="2"/>
  <c r="Q909" i="2" a="1"/>
  <c r="Q909" i="2" s="1"/>
  <c r="P909" i="2" a="1"/>
  <c r="P909" i="2" s="1"/>
  <c r="O909" i="2"/>
  <c r="N909" i="2"/>
  <c r="R908" i="2"/>
  <c r="Q908" i="2" a="1"/>
  <c r="Q908" i="2" s="1"/>
  <c r="P908" i="2" a="1"/>
  <c r="P908" i="2" s="1"/>
  <c r="O908" i="2"/>
  <c r="N908" i="2"/>
  <c r="R907" i="2"/>
  <c r="Q907" i="2" a="1"/>
  <c r="Q907" i="2" s="1"/>
  <c r="P907" i="2" a="1"/>
  <c r="P907" i="2" s="1"/>
  <c r="O907" i="2"/>
  <c r="N907" i="2"/>
  <c r="R906" i="2"/>
  <c r="Q906" i="2" a="1"/>
  <c r="Q906" i="2" s="1"/>
  <c r="P906" i="2" a="1"/>
  <c r="P906" i="2" s="1"/>
  <c r="O906" i="2"/>
  <c r="N906" i="2"/>
  <c r="R905" i="2"/>
  <c r="Q905" i="2" a="1"/>
  <c r="Q905" i="2" s="1"/>
  <c r="P905" i="2" a="1"/>
  <c r="P905" i="2" s="1"/>
  <c r="O905" i="2"/>
  <c r="N905" i="2"/>
  <c r="R904" i="2"/>
  <c r="Q904" i="2" a="1"/>
  <c r="Q904" i="2" s="1"/>
  <c r="P904" i="2" a="1"/>
  <c r="P904" i="2" s="1"/>
  <c r="O904" i="2"/>
  <c r="N904" i="2"/>
  <c r="R903" i="2"/>
  <c r="Q903" i="2" a="1"/>
  <c r="Q903" i="2" s="1"/>
  <c r="P903" i="2" a="1"/>
  <c r="P903" i="2" s="1"/>
  <c r="O903" i="2"/>
  <c r="N903" i="2"/>
  <c r="R902" i="2"/>
  <c r="Q902" i="2" a="1"/>
  <c r="Q902" i="2" s="1"/>
  <c r="P902" i="2" a="1"/>
  <c r="P902" i="2" s="1"/>
  <c r="O902" i="2"/>
  <c r="N902" i="2"/>
  <c r="R901" i="2"/>
  <c r="Q901" i="2" a="1"/>
  <c r="Q901" i="2" s="1"/>
  <c r="P901" i="2" a="1"/>
  <c r="P901" i="2" s="1"/>
  <c r="O901" i="2"/>
  <c r="N901" i="2"/>
  <c r="R900" i="2"/>
  <c r="Q900" i="2" a="1"/>
  <c r="Q900" i="2" s="1"/>
  <c r="P900" i="2" a="1"/>
  <c r="P900" i="2" s="1"/>
  <c r="O900" i="2"/>
  <c r="N900" i="2"/>
  <c r="R899" i="2"/>
  <c r="Q899" i="2" a="1"/>
  <c r="Q899" i="2" s="1"/>
  <c r="P899" i="2" a="1"/>
  <c r="P899" i="2" s="1"/>
  <c r="O899" i="2"/>
  <c r="N899" i="2"/>
  <c r="R898" i="2"/>
  <c r="Q898" i="2" a="1"/>
  <c r="Q898" i="2" s="1"/>
  <c r="P898" i="2" a="1"/>
  <c r="P898" i="2" s="1"/>
  <c r="O898" i="2"/>
  <c r="N898" i="2"/>
  <c r="R897" i="2"/>
  <c r="Q897" i="2" a="1"/>
  <c r="Q897" i="2" s="1"/>
  <c r="P897" i="2" a="1"/>
  <c r="P897" i="2" s="1"/>
  <c r="O897" i="2"/>
  <c r="N897" i="2"/>
  <c r="R896" i="2"/>
  <c r="Q896" i="2" a="1"/>
  <c r="Q896" i="2" s="1"/>
  <c r="P896" i="2" a="1"/>
  <c r="P896" i="2" s="1"/>
  <c r="O896" i="2"/>
  <c r="N896" i="2"/>
  <c r="R895" i="2"/>
  <c r="Q895" i="2" a="1"/>
  <c r="Q895" i="2" s="1"/>
  <c r="P895" i="2" a="1"/>
  <c r="P895" i="2" s="1"/>
  <c r="O895" i="2"/>
  <c r="N895" i="2"/>
  <c r="R894" i="2"/>
  <c r="Q894" i="2" a="1"/>
  <c r="Q894" i="2" s="1"/>
  <c r="P894" i="2" a="1"/>
  <c r="P894" i="2" s="1"/>
  <c r="O894" i="2"/>
  <c r="N894" i="2"/>
  <c r="R893" i="2"/>
  <c r="Q893" i="2" a="1"/>
  <c r="Q893" i="2" s="1"/>
  <c r="P893" i="2" a="1"/>
  <c r="P893" i="2" s="1"/>
  <c r="O893" i="2"/>
  <c r="N893" i="2"/>
  <c r="R892" i="2"/>
  <c r="Q892" i="2" a="1"/>
  <c r="Q892" i="2" s="1"/>
  <c r="P892" i="2" a="1"/>
  <c r="P892" i="2" s="1"/>
  <c r="O892" i="2"/>
  <c r="N892" i="2"/>
  <c r="R891" i="2"/>
  <c r="Q891" i="2" a="1"/>
  <c r="Q891" i="2" s="1"/>
  <c r="P891" i="2" a="1"/>
  <c r="P891" i="2" s="1"/>
  <c r="O891" i="2"/>
  <c r="N891" i="2"/>
  <c r="R890" i="2"/>
  <c r="Q890" i="2" a="1"/>
  <c r="Q890" i="2" s="1"/>
  <c r="P890" i="2" a="1"/>
  <c r="P890" i="2" s="1"/>
  <c r="O890" i="2"/>
  <c r="N890" i="2"/>
  <c r="R889" i="2"/>
  <c r="Q889" i="2" a="1"/>
  <c r="Q889" i="2" s="1"/>
  <c r="P889" i="2" a="1"/>
  <c r="P889" i="2" s="1"/>
  <c r="O889" i="2"/>
  <c r="N889" i="2"/>
  <c r="R888" i="2"/>
  <c r="Q888" i="2" a="1"/>
  <c r="Q888" i="2" s="1"/>
  <c r="P888" i="2" a="1"/>
  <c r="P888" i="2" s="1"/>
  <c r="O888" i="2"/>
  <c r="N888" i="2"/>
  <c r="R887" i="2"/>
  <c r="Q887" i="2" a="1"/>
  <c r="Q887" i="2" s="1"/>
  <c r="P887" i="2" a="1"/>
  <c r="P887" i="2" s="1"/>
  <c r="O887" i="2"/>
  <c r="N887" i="2"/>
  <c r="R886" i="2"/>
  <c r="Q886" i="2" a="1"/>
  <c r="Q886" i="2" s="1"/>
  <c r="P886" i="2" a="1"/>
  <c r="P886" i="2" s="1"/>
  <c r="O886" i="2"/>
  <c r="N886" i="2"/>
  <c r="R885" i="2"/>
  <c r="Q885" i="2" a="1"/>
  <c r="Q885" i="2" s="1"/>
  <c r="P885" i="2" a="1"/>
  <c r="P885" i="2" s="1"/>
  <c r="O885" i="2"/>
  <c r="N885" i="2"/>
  <c r="R884" i="2"/>
  <c r="Q884" i="2" a="1"/>
  <c r="Q884" i="2" s="1"/>
  <c r="P884" i="2" a="1"/>
  <c r="P884" i="2" s="1"/>
  <c r="O884" i="2"/>
  <c r="N884" i="2"/>
  <c r="R883" i="2"/>
  <c r="Q883" i="2" a="1"/>
  <c r="Q883" i="2" s="1"/>
  <c r="P883" i="2" a="1"/>
  <c r="P883" i="2" s="1"/>
  <c r="O883" i="2"/>
  <c r="N883" i="2"/>
  <c r="R882" i="2"/>
  <c r="Q882" i="2" a="1"/>
  <c r="Q882" i="2" s="1"/>
  <c r="P882" i="2" a="1"/>
  <c r="P882" i="2" s="1"/>
  <c r="O882" i="2"/>
  <c r="N882" i="2"/>
  <c r="R881" i="2"/>
  <c r="Q881" i="2" a="1"/>
  <c r="Q881" i="2" s="1"/>
  <c r="P881" i="2" a="1"/>
  <c r="P881" i="2" s="1"/>
  <c r="O881" i="2"/>
  <c r="N881" i="2"/>
  <c r="R880" i="2"/>
  <c r="Q880" i="2" a="1"/>
  <c r="Q880" i="2" s="1"/>
  <c r="P880" i="2" a="1"/>
  <c r="P880" i="2" s="1"/>
  <c r="O880" i="2"/>
  <c r="N880" i="2"/>
  <c r="R879" i="2"/>
  <c r="Q879" i="2" a="1"/>
  <c r="Q879" i="2" s="1"/>
  <c r="P879" i="2" a="1"/>
  <c r="P879" i="2" s="1"/>
  <c r="O879" i="2"/>
  <c r="N879" i="2"/>
  <c r="R878" i="2"/>
  <c r="Q878" i="2" a="1"/>
  <c r="Q878" i="2" s="1"/>
  <c r="P878" i="2" a="1"/>
  <c r="P878" i="2" s="1"/>
  <c r="O878" i="2"/>
  <c r="N878" i="2"/>
  <c r="R877" i="2"/>
  <c r="Q877" i="2" a="1"/>
  <c r="Q877" i="2" s="1"/>
  <c r="P877" i="2" a="1"/>
  <c r="P877" i="2" s="1"/>
  <c r="O877" i="2"/>
  <c r="N877" i="2"/>
  <c r="R876" i="2"/>
  <c r="Q876" i="2" a="1"/>
  <c r="Q876" i="2" s="1"/>
  <c r="P876" i="2" a="1"/>
  <c r="P876" i="2" s="1"/>
  <c r="O876" i="2"/>
  <c r="N876" i="2"/>
  <c r="R875" i="2"/>
  <c r="Q875" i="2" a="1"/>
  <c r="Q875" i="2" s="1"/>
  <c r="P875" i="2" a="1"/>
  <c r="P875" i="2" s="1"/>
  <c r="O875" i="2"/>
  <c r="N875" i="2"/>
  <c r="R874" i="2"/>
  <c r="Q874" i="2" a="1"/>
  <c r="Q874" i="2" s="1"/>
  <c r="P874" i="2" a="1"/>
  <c r="P874" i="2" s="1"/>
  <c r="O874" i="2"/>
  <c r="N874" i="2"/>
  <c r="R873" i="2"/>
  <c r="Q873" i="2" a="1"/>
  <c r="Q873" i="2" s="1"/>
  <c r="P873" i="2" a="1"/>
  <c r="P873" i="2" s="1"/>
  <c r="O873" i="2"/>
  <c r="N873" i="2"/>
  <c r="R872" i="2"/>
  <c r="Q872" i="2" a="1"/>
  <c r="Q872" i="2" s="1"/>
  <c r="P872" i="2" a="1"/>
  <c r="P872" i="2" s="1"/>
  <c r="O872" i="2"/>
  <c r="N872" i="2"/>
  <c r="R871" i="2"/>
  <c r="Q871" i="2" a="1"/>
  <c r="Q871" i="2" s="1"/>
  <c r="P871" i="2" a="1"/>
  <c r="P871" i="2" s="1"/>
  <c r="O871" i="2"/>
  <c r="N871" i="2"/>
  <c r="R870" i="2"/>
  <c r="Q870" i="2" a="1"/>
  <c r="Q870" i="2" s="1"/>
  <c r="P870" i="2" a="1"/>
  <c r="P870" i="2" s="1"/>
  <c r="O870" i="2"/>
  <c r="N870" i="2"/>
  <c r="R869" i="2"/>
  <c r="Q869" i="2" a="1"/>
  <c r="Q869" i="2" s="1"/>
  <c r="P869" i="2" a="1"/>
  <c r="P869" i="2" s="1"/>
  <c r="O869" i="2"/>
  <c r="N869" i="2"/>
  <c r="R868" i="2"/>
  <c r="Q868" i="2" a="1"/>
  <c r="Q868" i="2" s="1"/>
  <c r="P868" i="2" a="1"/>
  <c r="P868" i="2" s="1"/>
  <c r="O868" i="2"/>
  <c r="N868" i="2"/>
  <c r="R867" i="2"/>
  <c r="Q867" i="2" a="1"/>
  <c r="Q867" i="2" s="1"/>
  <c r="P867" i="2" a="1"/>
  <c r="P867" i="2" s="1"/>
  <c r="O867" i="2"/>
  <c r="N867" i="2"/>
  <c r="R866" i="2"/>
  <c r="Q866" i="2" a="1"/>
  <c r="Q866" i="2" s="1"/>
  <c r="P866" i="2" a="1"/>
  <c r="P866" i="2" s="1"/>
  <c r="O866" i="2"/>
  <c r="N866" i="2"/>
  <c r="R865" i="2"/>
  <c r="Q865" i="2" a="1"/>
  <c r="Q865" i="2" s="1"/>
  <c r="P865" i="2" a="1"/>
  <c r="P865" i="2" s="1"/>
  <c r="O865" i="2"/>
  <c r="N865" i="2"/>
  <c r="R864" i="2"/>
  <c r="Q864" i="2" a="1"/>
  <c r="Q864" i="2" s="1"/>
  <c r="P864" i="2" a="1"/>
  <c r="P864" i="2" s="1"/>
  <c r="O864" i="2"/>
  <c r="N864" i="2"/>
  <c r="R863" i="2"/>
  <c r="Q863" i="2" a="1"/>
  <c r="Q863" i="2" s="1"/>
  <c r="P863" i="2" a="1"/>
  <c r="P863" i="2" s="1"/>
  <c r="O863" i="2"/>
  <c r="N863" i="2"/>
  <c r="R862" i="2"/>
  <c r="Q862" i="2" a="1"/>
  <c r="Q862" i="2" s="1"/>
  <c r="P862" i="2" a="1"/>
  <c r="P862" i="2" s="1"/>
  <c r="O862" i="2"/>
  <c r="N862" i="2"/>
  <c r="R861" i="2"/>
  <c r="Q861" i="2" a="1"/>
  <c r="Q861" i="2" s="1"/>
  <c r="P861" i="2" a="1"/>
  <c r="P861" i="2" s="1"/>
  <c r="O861" i="2"/>
  <c r="N861" i="2"/>
  <c r="R860" i="2"/>
  <c r="Q860" i="2" a="1"/>
  <c r="Q860" i="2" s="1"/>
  <c r="P860" i="2" a="1"/>
  <c r="P860" i="2" s="1"/>
  <c r="O860" i="2"/>
  <c r="N860" i="2"/>
  <c r="R859" i="2"/>
  <c r="Q859" i="2" a="1"/>
  <c r="Q859" i="2" s="1"/>
  <c r="P859" i="2" a="1"/>
  <c r="P859" i="2" s="1"/>
  <c r="O859" i="2"/>
  <c r="N859" i="2"/>
  <c r="R858" i="2"/>
  <c r="Q858" i="2" a="1"/>
  <c r="Q858" i="2" s="1"/>
  <c r="P858" i="2" a="1"/>
  <c r="P858" i="2" s="1"/>
  <c r="O858" i="2"/>
  <c r="N858" i="2"/>
  <c r="R857" i="2"/>
  <c r="Q857" i="2" a="1"/>
  <c r="Q857" i="2" s="1"/>
  <c r="P857" i="2" a="1"/>
  <c r="P857" i="2" s="1"/>
  <c r="O857" i="2"/>
  <c r="N857" i="2"/>
  <c r="R856" i="2"/>
  <c r="Q856" i="2" a="1"/>
  <c r="Q856" i="2" s="1"/>
  <c r="P856" i="2" a="1"/>
  <c r="P856" i="2" s="1"/>
  <c r="O856" i="2"/>
  <c r="N856" i="2"/>
  <c r="R855" i="2"/>
  <c r="Q855" i="2" a="1"/>
  <c r="Q855" i="2" s="1"/>
  <c r="P855" i="2" a="1"/>
  <c r="P855" i="2" s="1"/>
  <c r="O855" i="2"/>
  <c r="N855" i="2"/>
  <c r="R854" i="2"/>
  <c r="Q854" i="2" a="1"/>
  <c r="Q854" i="2" s="1"/>
  <c r="P854" i="2" a="1"/>
  <c r="P854" i="2" s="1"/>
  <c r="O854" i="2"/>
  <c r="N854" i="2"/>
  <c r="R853" i="2"/>
  <c r="Q853" i="2" a="1"/>
  <c r="Q853" i="2" s="1"/>
  <c r="P853" i="2" a="1"/>
  <c r="P853" i="2" s="1"/>
  <c r="O853" i="2"/>
  <c r="N853" i="2"/>
  <c r="R852" i="2"/>
  <c r="Q852" i="2" a="1"/>
  <c r="Q852" i="2" s="1"/>
  <c r="P852" i="2" a="1"/>
  <c r="P852" i="2" s="1"/>
  <c r="O852" i="2"/>
  <c r="N852" i="2"/>
  <c r="R851" i="2"/>
  <c r="Q851" i="2" a="1"/>
  <c r="Q851" i="2" s="1"/>
  <c r="P851" i="2" a="1"/>
  <c r="P851" i="2" s="1"/>
  <c r="O851" i="2"/>
  <c r="N851" i="2"/>
  <c r="R850" i="2"/>
  <c r="Q850" i="2" a="1"/>
  <c r="Q850" i="2" s="1"/>
  <c r="P850" i="2" a="1"/>
  <c r="P850" i="2" s="1"/>
  <c r="O850" i="2"/>
  <c r="N850" i="2"/>
  <c r="R849" i="2"/>
  <c r="Q849" i="2" a="1"/>
  <c r="Q849" i="2" s="1"/>
  <c r="P849" i="2" a="1"/>
  <c r="P849" i="2" s="1"/>
  <c r="O849" i="2"/>
  <c r="N849" i="2"/>
  <c r="R848" i="2"/>
  <c r="Q848" i="2" a="1"/>
  <c r="Q848" i="2" s="1"/>
  <c r="P848" i="2" a="1"/>
  <c r="P848" i="2" s="1"/>
  <c r="O848" i="2"/>
  <c r="N848" i="2"/>
  <c r="R847" i="2"/>
  <c r="Q847" i="2" a="1"/>
  <c r="Q847" i="2" s="1"/>
  <c r="P847" i="2" a="1"/>
  <c r="P847" i="2" s="1"/>
  <c r="O847" i="2"/>
  <c r="N847" i="2"/>
  <c r="R846" i="2"/>
  <c r="Q846" i="2" a="1"/>
  <c r="Q846" i="2" s="1"/>
  <c r="P846" i="2" a="1"/>
  <c r="P846" i="2" s="1"/>
  <c r="O846" i="2"/>
  <c r="N846" i="2"/>
  <c r="R845" i="2"/>
  <c r="Q845" i="2" a="1"/>
  <c r="Q845" i="2" s="1"/>
  <c r="P845" i="2" a="1"/>
  <c r="P845" i="2" s="1"/>
  <c r="O845" i="2"/>
  <c r="N845" i="2"/>
  <c r="R844" i="2"/>
  <c r="Q844" i="2" a="1"/>
  <c r="Q844" i="2" s="1"/>
  <c r="P844" i="2" a="1"/>
  <c r="P844" i="2" s="1"/>
  <c r="O844" i="2"/>
  <c r="N844" i="2"/>
  <c r="R843" i="2"/>
  <c r="Q843" i="2" a="1"/>
  <c r="Q843" i="2" s="1"/>
  <c r="P843" i="2" a="1"/>
  <c r="P843" i="2" s="1"/>
  <c r="O843" i="2"/>
  <c r="N843" i="2"/>
  <c r="R842" i="2"/>
  <c r="Q842" i="2" a="1"/>
  <c r="Q842" i="2" s="1"/>
  <c r="P842" i="2" a="1"/>
  <c r="P842" i="2" s="1"/>
  <c r="O842" i="2"/>
  <c r="N842" i="2"/>
  <c r="R841" i="2"/>
  <c r="Q841" i="2" a="1"/>
  <c r="Q841" i="2" s="1"/>
  <c r="P841" i="2" a="1"/>
  <c r="P841" i="2" s="1"/>
  <c r="O841" i="2"/>
  <c r="N841" i="2"/>
  <c r="R840" i="2"/>
  <c r="Q840" i="2" a="1"/>
  <c r="Q840" i="2" s="1"/>
  <c r="P840" i="2" a="1"/>
  <c r="P840" i="2" s="1"/>
  <c r="O840" i="2"/>
  <c r="N840" i="2"/>
  <c r="R839" i="2"/>
  <c r="Q839" i="2" a="1"/>
  <c r="Q839" i="2" s="1"/>
  <c r="P839" i="2" a="1"/>
  <c r="P839" i="2" s="1"/>
  <c r="O839" i="2"/>
  <c r="N839" i="2"/>
  <c r="R838" i="2"/>
  <c r="Q838" i="2" a="1"/>
  <c r="Q838" i="2" s="1"/>
  <c r="P838" i="2" a="1"/>
  <c r="P838" i="2" s="1"/>
  <c r="O838" i="2"/>
  <c r="N838" i="2"/>
  <c r="R837" i="2"/>
  <c r="Q837" i="2" a="1"/>
  <c r="Q837" i="2" s="1"/>
  <c r="P837" i="2" a="1"/>
  <c r="P837" i="2" s="1"/>
  <c r="O837" i="2"/>
  <c r="N837" i="2"/>
  <c r="R836" i="2"/>
  <c r="Q836" i="2" a="1"/>
  <c r="Q836" i="2" s="1"/>
  <c r="P836" i="2" a="1"/>
  <c r="P836" i="2" s="1"/>
  <c r="O836" i="2"/>
  <c r="N836" i="2"/>
  <c r="R835" i="2"/>
  <c r="Q835" i="2" a="1"/>
  <c r="Q835" i="2" s="1"/>
  <c r="P835" i="2" a="1"/>
  <c r="P835" i="2" s="1"/>
  <c r="O835" i="2"/>
  <c r="N835" i="2"/>
  <c r="R834" i="2"/>
  <c r="Q834" i="2" a="1"/>
  <c r="Q834" i="2" s="1"/>
  <c r="P834" i="2" a="1"/>
  <c r="P834" i="2" s="1"/>
  <c r="O834" i="2"/>
  <c r="N834" i="2"/>
  <c r="R833" i="2"/>
  <c r="Q833" i="2" a="1"/>
  <c r="Q833" i="2" s="1"/>
  <c r="P833" i="2" a="1"/>
  <c r="P833" i="2" s="1"/>
  <c r="O833" i="2"/>
  <c r="N833" i="2"/>
  <c r="R832" i="2"/>
  <c r="Q832" i="2" a="1"/>
  <c r="Q832" i="2" s="1"/>
  <c r="P832" i="2" a="1"/>
  <c r="P832" i="2" s="1"/>
  <c r="O832" i="2"/>
  <c r="N832" i="2"/>
  <c r="R831" i="2"/>
  <c r="Q831" i="2" a="1"/>
  <c r="Q831" i="2" s="1"/>
  <c r="P831" i="2" a="1"/>
  <c r="P831" i="2" s="1"/>
  <c r="O831" i="2"/>
  <c r="N831" i="2"/>
  <c r="R830" i="2"/>
  <c r="Q830" i="2" a="1"/>
  <c r="Q830" i="2" s="1"/>
  <c r="P830" i="2" a="1"/>
  <c r="P830" i="2" s="1"/>
  <c r="O830" i="2"/>
  <c r="N830" i="2"/>
  <c r="R829" i="2"/>
  <c r="Q829" i="2" a="1"/>
  <c r="Q829" i="2" s="1"/>
  <c r="P829" i="2" a="1"/>
  <c r="P829" i="2" s="1"/>
  <c r="O829" i="2"/>
  <c r="N829" i="2"/>
  <c r="R828" i="2"/>
  <c r="Q828" i="2" a="1"/>
  <c r="Q828" i="2" s="1"/>
  <c r="P828" i="2" a="1"/>
  <c r="P828" i="2" s="1"/>
  <c r="O828" i="2"/>
  <c r="N828" i="2"/>
  <c r="R827" i="2"/>
  <c r="Q827" i="2" a="1"/>
  <c r="Q827" i="2" s="1"/>
  <c r="P827" i="2" a="1"/>
  <c r="P827" i="2" s="1"/>
  <c r="O827" i="2"/>
  <c r="N827" i="2"/>
  <c r="R826" i="2"/>
  <c r="Q826" i="2" a="1"/>
  <c r="Q826" i="2" s="1"/>
  <c r="P826" i="2" a="1"/>
  <c r="P826" i="2" s="1"/>
  <c r="O826" i="2"/>
  <c r="N826" i="2"/>
  <c r="R825" i="2"/>
  <c r="Q825" i="2" a="1"/>
  <c r="Q825" i="2" s="1"/>
  <c r="P825" i="2" a="1"/>
  <c r="P825" i="2" s="1"/>
  <c r="O825" i="2"/>
  <c r="N825" i="2"/>
  <c r="R824" i="2"/>
  <c r="Q824" i="2" a="1"/>
  <c r="Q824" i="2" s="1"/>
  <c r="P824" i="2" a="1"/>
  <c r="P824" i="2" s="1"/>
  <c r="O824" i="2"/>
  <c r="N824" i="2"/>
  <c r="R823" i="2"/>
  <c r="Q823" i="2" a="1"/>
  <c r="Q823" i="2" s="1"/>
  <c r="P823" i="2" a="1"/>
  <c r="P823" i="2" s="1"/>
  <c r="O823" i="2"/>
  <c r="N823" i="2"/>
  <c r="R822" i="2"/>
  <c r="Q822" i="2" a="1"/>
  <c r="Q822" i="2" s="1"/>
  <c r="P822" i="2" a="1"/>
  <c r="P822" i="2" s="1"/>
  <c r="O822" i="2"/>
  <c r="N822" i="2"/>
  <c r="R821" i="2"/>
  <c r="Q821" i="2" a="1"/>
  <c r="Q821" i="2" s="1"/>
  <c r="P821" i="2" a="1"/>
  <c r="P821" i="2" s="1"/>
  <c r="O821" i="2"/>
  <c r="N821" i="2"/>
  <c r="R820" i="2"/>
  <c r="Q820" i="2" a="1"/>
  <c r="Q820" i="2" s="1"/>
  <c r="P820" i="2" a="1"/>
  <c r="P820" i="2" s="1"/>
  <c r="O820" i="2"/>
  <c r="N820" i="2"/>
  <c r="R819" i="2"/>
  <c r="Q819" i="2" a="1"/>
  <c r="Q819" i="2" s="1"/>
  <c r="P819" i="2" a="1"/>
  <c r="P819" i="2" s="1"/>
  <c r="O819" i="2"/>
  <c r="N819" i="2"/>
  <c r="R818" i="2"/>
  <c r="Q818" i="2" a="1"/>
  <c r="Q818" i="2" s="1"/>
  <c r="P818" i="2" a="1"/>
  <c r="P818" i="2" s="1"/>
  <c r="O818" i="2"/>
  <c r="N818" i="2"/>
  <c r="R817" i="2"/>
  <c r="Q817" i="2" a="1"/>
  <c r="Q817" i="2" s="1"/>
  <c r="P817" i="2" a="1"/>
  <c r="P817" i="2" s="1"/>
  <c r="O817" i="2"/>
  <c r="N817" i="2"/>
  <c r="R816" i="2"/>
  <c r="Q816" i="2" a="1"/>
  <c r="Q816" i="2" s="1"/>
  <c r="P816" i="2" a="1"/>
  <c r="P816" i="2" s="1"/>
  <c r="O816" i="2"/>
  <c r="N816" i="2"/>
  <c r="R815" i="2"/>
  <c r="Q815" i="2" a="1"/>
  <c r="Q815" i="2" s="1"/>
  <c r="P815" i="2" a="1"/>
  <c r="P815" i="2" s="1"/>
  <c r="O815" i="2"/>
  <c r="N815" i="2"/>
  <c r="R814" i="2"/>
  <c r="Q814" i="2" a="1"/>
  <c r="Q814" i="2" s="1"/>
  <c r="P814" i="2" a="1"/>
  <c r="P814" i="2" s="1"/>
  <c r="O814" i="2"/>
  <c r="N814" i="2"/>
  <c r="R813" i="2"/>
  <c r="Q813" i="2" a="1"/>
  <c r="Q813" i="2" s="1"/>
  <c r="P813" i="2" a="1"/>
  <c r="P813" i="2" s="1"/>
  <c r="O813" i="2"/>
  <c r="N813" i="2"/>
  <c r="R812" i="2"/>
  <c r="Q812" i="2" a="1"/>
  <c r="Q812" i="2" s="1"/>
  <c r="P812" i="2" a="1"/>
  <c r="P812" i="2" s="1"/>
  <c r="O812" i="2"/>
  <c r="N812" i="2"/>
  <c r="R811" i="2"/>
  <c r="Q811" i="2" a="1"/>
  <c r="Q811" i="2" s="1"/>
  <c r="P811" i="2" a="1"/>
  <c r="P811" i="2" s="1"/>
  <c r="O811" i="2"/>
  <c r="N811" i="2"/>
  <c r="R810" i="2"/>
  <c r="Q810" i="2" a="1"/>
  <c r="Q810" i="2" s="1"/>
  <c r="P810" i="2" a="1"/>
  <c r="P810" i="2" s="1"/>
  <c r="O810" i="2"/>
  <c r="N810" i="2"/>
  <c r="R809" i="2"/>
  <c r="Q809" i="2" a="1"/>
  <c r="Q809" i="2" s="1"/>
  <c r="P809" i="2" a="1"/>
  <c r="P809" i="2" s="1"/>
  <c r="O809" i="2"/>
  <c r="N809" i="2"/>
  <c r="R808" i="2"/>
  <c r="Q808" i="2" a="1"/>
  <c r="Q808" i="2" s="1"/>
  <c r="P808" i="2" a="1"/>
  <c r="P808" i="2" s="1"/>
  <c r="O808" i="2"/>
  <c r="N808" i="2"/>
  <c r="R807" i="2"/>
  <c r="Q807" i="2" a="1"/>
  <c r="Q807" i="2" s="1"/>
  <c r="P807" i="2" a="1"/>
  <c r="P807" i="2" s="1"/>
  <c r="O807" i="2"/>
  <c r="N807" i="2"/>
  <c r="R806" i="2"/>
  <c r="Q806" i="2" a="1"/>
  <c r="Q806" i="2" s="1"/>
  <c r="P806" i="2" a="1"/>
  <c r="P806" i="2" s="1"/>
  <c r="O806" i="2"/>
  <c r="N806" i="2"/>
  <c r="R805" i="2"/>
  <c r="Q805" i="2" a="1"/>
  <c r="Q805" i="2" s="1"/>
  <c r="P805" i="2" a="1"/>
  <c r="P805" i="2" s="1"/>
  <c r="O805" i="2"/>
  <c r="N805" i="2"/>
  <c r="R804" i="2"/>
  <c r="Q804" i="2" a="1"/>
  <c r="Q804" i="2" s="1"/>
  <c r="P804" i="2" a="1"/>
  <c r="P804" i="2" s="1"/>
  <c r="O804" i="2"/>
  <c r="N804" i="2"/>
  <c r="R803" i="2"/>
  <c r="Q803" i="2" a="1"/>
  <c r="Q803" i="2" s="1"/>
  <c r="P803" i="2" a="1"/>
  <c r="P803" i="2" s="1"/>
  <c r="O803" i="2"/>
  <c r="N803" i="2"/>
  <c r="R802" i="2"/>
  <c r="Q802" i="2" a="1"/>
  <c r="Q802" i="2" s="1"/>
  <c r="P802" i="2" a="1"/>
  <c r="P802" i="2" s="1"/>
  <c r="O802" i="2"/>
  <c r="N802" i="2"/>
  <c r="R801" i="2"/>
  <c r="Q801" i="2" a="1"/>
  <c r="Q801" i="2" s="1"/>
  <c r="P801" i="2" a="1"/>
  <c r="P801" i="2" s="1"/>
  <c r="O801" i="2"/>
  <c r="N801" i="2"/>
  <c r="R800" i="2"/>
  <c r="Q800" i="2" a="1"/>
  <c r="Q800" i="2" s="1"/>
  <c r="P800" i="2" a="1"/>
  <c r="P800" i="2" s="1"/>
  <c r="O800" i="2"/>
  <c r="N800" i="2"/>
  <c r="R799" i="2"/>
  <c r="Q799" i="2" a="1"/>
  <c r="Q799" i="2" s="1"/>
  <c r="P799" i="2" a="1"/>
  <c r="P799" i="2" s="1"/>
  <c r="O799" i="2"/>
  <c r="N799" i="2"/>
  <c r="R798" i="2"/>
  <c r="Q798" i="2" a="1"/>
  <c r="Q798" i="2" s="1"/>
  <c r="P798" i="2" a="1"/>
  <c r="P798" i="2" s="1"/>
  <c r="O798" i="2"/>
  <c r="N798" i="2"/>
  <c r="R797" i="2"/>
  <c r="Q797" i="2" a="1"/>
  <c r="Q797" i="2" s="1"/>
  <c r="P797" i="2" a="1"/>
  <c r="P797" i="2" s="1"/>
  <c r="O797" i="2"/>
  <c r="N797" i="2"/>
  <c r="R796" i="2"/>
  <c r="Q796" i="2" a="1"/>
  <c r="Q796" i="2" s="1"/>
  <c r="P796" i="2" a="1"/>
  <c r="P796" i="2" s="1"/>
  <c r="O796" i="2"/>
  <c r="N796" i="2"/>
  <c r="R795" i="2"/>
  <c r="Q795" i="2" a="1"/>
  <c r="Q795" i="2" s="1"/>
  <c r="P795" i="2" a="1"/>
  <c r="P795" i="2" s="1"/>
  <c r="O795" i="2"/>
  <c r="N795" i="2"/>
  <c r="R794" i="2"/>
  <c r="Q794" i="2" a="1"/>
  <c r="Q794" i="2" s="1"/>
  <c r="P794" i="2" a="1"/>
  <c r="P794" i="2" s="1"/>
  <c r="O794" i="2"/>
  <c r="N794" i="2"/>
  <c r="R793" i="2"/>
  <c r="Q793" i="2" a="1"/>
  <c r="Q793" i="2" s="1"/>
  <c r="P793" i="2" a="1"/>
  <c r="P793" i="2" s="1"/>
  <c r="O793" i="2"/>
  <c r="N793" i="2"/>
  <c r="R792" i="2"/>
  <c r="Q792" i="2" a="1"/>
  <c r="Q792" i="2" s="1"/>
  <c r="P792" i="2" a="1"/>
  <c r="P792" i="2" s="1"/>
  <c r="O792" i="2"/>
  <c r="N792" i="2"/>
  <c r="R791" i="2"/>
  <c r="Q791" i="2" a="1"/>
  <c r="Q791" i="2" s="1"/>
  <c r="P791" i="2" a="1"/>
  <c r="P791" i="2" s="1"/>
  <c r="O791" i="2"/>
  <c r="N791" i="2"/>
  <c r="R790" i="2"/>
  <c r="Q790" i="2" a="1"/>
  <c r="Q790" i="2" s="1"/>
  <c r="P790" i="2" a="1"/>
  <c r="P790" i="2" s="1"/>
  <c r="O790" i="2"/>
  <c r="N790" i="2"/>
  <c r="R789" i="2"/>
  <c r="Q789" i="2" a="1"/>
  <c r="Q789" i="2" s="1"/>
  <c r="P789" i="2" a="1"/>
  <c r="P789" i="2" s="1"/>
  <c r="O789" i="2"/>
  <c r="N789" i="2"/>
  <c r="R788" i="2"/>
  <c r="Q788" i="2" a="1"/>
  <c r="Q788" i="2" s="1"/>
  <c r="P788" i="2" a="1"/>
  <c r="P788" i="2" s="1"/>
  <c r="O788" i="2"/>
  <c r="N788" i="2"/>
  <c r="R787" i="2"/>
  <c r="Q787" i="2" a="1"/>
  <c r="Q787" i="2" s="1"/>
  <c r="P787" i="2" a="1"/>
  <c r="P787" i="2" s="1"/>
  <c r="O787" i="2"/>
  <c r="N787" i="2"/>
  <c r="R786" i="2"/>
  <c r="Q786" i="2" a="1"/>
  <c r="Q786" i="2" s="1"/>
  <c r="P786" i="2" a="1"/>
  <c r="P786" i="2" s="1"/>
  <c r="O786" i="2"/>
  <c r="N786" i="2"/>
  <c r="R785" i="2"/>
  <c r="Q785" i="2" a="1"/>
  <c r="Q785" i="2" s="1"/>
  <c r="P785" i="2" a="1"/>
  <c r="P785" i="2" s="1"/>
  <c r="O785" i="2"/>
  <c r="N785" i="2"/>
  <c r="R784" i="2"/>
  <c r="Q784" i="2" a="1"/>
  <c r="Q784" i="2" s="1"/>
  <c r="P784" i="2" a="1"/>
  <c r="P784" i="2" s="1"/>
  <c r="O784" i="2"/>
  <c r="N784" i="2"/>
  <c r="R783" i="2"/>
  <c r="Q783" i="2" a="1"/>
  <c r="Q783" i="2" s="1"/>
  <c r="P783" i="2" a="1"/>
  <c r="P783" i="2" s="1"/>
  <c r="O783" i="2"/>
  <c r="N783" i="2"/>
  <c r="R782" i="2"/>
  <c r="Q782" i="2" a="1"/>
  <c r="Q782" i="2" s="1"/>
  <c r="P782" i="2" a="1"/>
  <c r="P782" i="2" s="1"/>
  <c r="O782" i="2"/>
  <c r="N782" i="2"/>
  <c r="R781" i="2"/>
  <c r="Q781" i="2" a="1"/>
  <c r="Q781" i="2" s="1"/>
  <c r="P781" i="2" a="1"/>
  <c r="P781" i="2" s="1"/>
  <c r="O781" i="2"/>
  <c r="N781" i="2"/>
  <c r="R780" i="2"/>
  <c r="Q780" i="2" a="1"/>
  <c r="Q780" i="2" s="1"/>
  <c r="P780" i="2" a="1"/>
  <c r="P780" i="2" s="1"/>
  <c r="O780" i="2"/>
  <c r="N780" i="2"/>
  <c r="R779" i="2"/>
  <c r="Q779" i="2" a="1"/>
  <c r="Q779" i="2" s="1"/>
  <c r="P779" i="2" a="1"/>
  <c r="P779" i="2" s="1"/>
  <c r="O779" i="2"/>
  <c r="N779" i="2"/>
  <c r="R778" i="2"/>
  <c r="Q778" i="2" a="1"/>
  <c r="Q778" i="2" s="1"/>
  <c r="P778" i="2" a="1"/>
  <c r="P778" i="2" s="1"/>
  <c r="O778" i="2"/>
  <c r="N778" i="2"/>
  <c r="R777" i="2"/>
  <c r="Q777" i="2" a="1"/>
  <c r="Q777" i="2" s="1"/>
  <c r="P777" i="2" a="1"/>
  <c r="P777" i="2" s="1"/>
  <c r="O777" i="2"/>
  <c r="N777" i="2"/>
  <c r="R776" i="2"/>
  <c r="Q776" i="2" a="1"/>
  <c r="Q776" i="2" s="1"/>
  <c r="P776" i="2" a="1"/>
  <c r="P776" i="2" s="1"/>
  <c r="O776" i="2"/>
  <c r="N776" i="2"/>
  <c r="R775" i="2"/>
  <c r="Q775" i="2" a="1"/>
  <c r="Q775" i="2" s="1"/>
  <c r="P775" i="2" a="1"/>
  <c r="P775" i="2" s="1"/>
  <c r="O775" i="2"/>
  <c r="N775" i="2"/>
  <c r="R774" i="2"/>
  <c r="Q774" i="2" a="1"/>
  <c r="Q774" i="2" s="1"/>
  <c r="P774" i="2" a="1"/>
  <c r="P774" i="2" s="1"/>
  <c r="O774" i="2"/>
  <c r="N774" i="2"/>
  <c r="R773" i="2"/>
  <c r="Q773" i="2" a="1"/>
  <c r="Q773" i="2" s="1"/>
  <c r="P773" i="2" a="1"/>
  <c r="P773" i="2" s="1"/>
  <c r="O773" i="2"/>
  <c r="N773" i="2"/>
  <c r="R772" i="2"/>
  <c r="Q772" i="2" a="1"/>
  <c r="Q772" i="2" s="1"/>
  <c r="P772" i="2" a="1"/>
  <c r="P772" i="2" s="1"/>
  <c r="O772" i="2"/>
  <c r="N772" i="2"/>
  <c r="R771" i="2"/>
  <c r="Q771" i="2" a="1"/>
  <c r="Q771" i="2" s="1"/>
  <c r="P771" i="2" a="1"/>
  <c r="P771" i="2" s="1"/>
  <c r="O771" i="2"/>
  <c r="N771" i="2"/>
  <c r="R770" i="2"/>
  <c r="Q770" i="2" a="1"/>
  <c r="Q770" i="2" s="1"/>
  <c r="P770" i="2" a="1"/>
  <c r="P770" i="2" s="1"/>
  <c r="O770" i="2"/>
  <c r="N770" i="2"/>
  <c r="R769" i="2"/>
  <c r="Q769" i="2" a="1"/>
  <c r="Q769" i="2" s="1"/>
  <c r="P769" i="2" a="1"/>
  <c r="P769" i="2" s="1"/>
  <c r="O769" i="2"/>
  <c r="N769" i="2"/>
  <c r="R768" i="2"/>
  <c r="Q768" i="2" a="1"/>
  <c r="Q768" i="2" s="1"/>
  <c r="P768" i="2" a="1"/>
  <c r="P768" i="2" s="1"/>
  <c r="O768" i="2"/>
  <c r="N768" i="2"/>
  <c r="R767" i="2"/>
  <c r="Q767" i="2" a="1"/>
  <c r="Q767" i="2" s="1"/>
  <c r="P767" i="2" a="1"/>
  <c r="P767" i="2" s="1"/>
  <c r="O767" i="2"/>
  <c r="N767" i="2"/>
  <c r="R766" i="2"/>
  <c r="Q766" i="2" a="1"/>
  <c r="Q766" i="2" s="1"/>
  <c r="P766" i="2" a="1"/>
  <c r="P766" i="2" s="1"/>
  <c r="O766" i="2"/>
  <c r="N766" i="2"/>
  <c r="R765" i="2"/>
  <c r="Q765" i="2" a="1"/>
  <c r="Q765" i="2" s="1"/>
  <c r="P765" i="2" a="1"/>
  <c r="P765" i="2" s="1"/>
  <c r="O765" i="2"/>
  <c r="N765" i="2"/>
  <c r="R764" i="2"/>
  <c r="Q764" i="2" a="1"/>
  <c r="Q764" i="2" s="1"/>
  <c r="P764" i="2" a="1"/>
  <c r="P764" i="2" s="1"/>
  <c r="O764" i="2"/>
  <c r="N764" i="2"/>
  <c r="R763" i="2"/>
  <c r="Q763" i="2" a="1"/>
  <c r="Q763" i="2" s="1"/>
  <c r="P763" i="2" a="1"/>
  <c r="P763" i="2" s="1"/>
  <c r="O763" i="2"/>
  <c r="N763" i="2"/>
  <c r="R762" i="2"/>
  <c r="Q762" i="2" a="1"/>
  <c r="Q762" i="2" s="1"/>
  <c r="P762" i="2" a="1"/>
  <c r="P762" i="2" s="1"/>
  <c r="O762" i="2"/>
  <c r="N762" i="2"/>
  <c r="R761" i="2"/>
  <c r="Q761" i="2" a="1"/>
  <c r="Q761" i="2" s="1"/>
  <c r="P761" i="2" a="1"/>
  <c r="P761" i="2" s="1"/>
  <c r="O761" i="2"/>
  <c r="N761" i="2"/>
  <c r="R760" i="2"/>
  <c r="Q760" i="2" a="1"/>
  <c r="Q760" i="2" s="1"/>
  <c r="P760" i="2" a="1"/>
  <c r="P760" i="2" s="1"/>
  <c r="O760" i="2"/>
  <c r="N760" i="2"/>
  <c r="R759" i="2"/>
  <c r="Q759" i="2" a="1"/>
  <c r="Q759" i="2" s="1"/>
  <c r="P759" i="2" a="1"/>
  <c r="P759" i="2" s="1"/>
  <c r="O759" i="2"/>
  <c r="N759" i="2"/>
  <c r="R758" i="2"/>
  <c r="Q758" i="2" a="1"/>
  <c r="Q758" i="2" s="1"/>
  <c r="P758" i="2" a="1"/>
  <c r="P758" i="2" s="1"/>
  <c r="O758" i="2"/>
  <c r="N758" i="2"/>
  <c r="R757" i="2"/>
  <c r="Q757" i="2" a="1"/>
  <c r="Q757" i="2" s="1"/>
  <c r="P757" i="2" a="1"/>
  <c r="P757" i="2" s="1"/>
  <c r="O757" i="2"/>
  <c r="N757" i="2"/>
  <c r="R756" i="2"/>
  <c r="Q756" i="2" a="1"/>
  <c r="Q756" i="2" s="1"/>
  <c r="P756" i="2" a="1"/>
  <c r="P756" i="2" s="1"/>
  <c r="O756" i="2"/>
  <c r="N756" i="2"/>
  <c r="R755" i="2"/>
  <c r="Q755" i="2" a="1"/>
  <c r="Q755" i="2" s="1"/>
  <c r="P755" i="2" a="1"/>
  <c r="P755" i="2" s="1"/>
  <c r="O755" i="2"/>
  <c r="N755" i="2"/>
  <c r="R754" i="2"/>
  <c r="Q754" i="2" a="1"/>
  <c r="Q754" i="2" s="1"/>
  <c r="P754" i="2" a="1"/>
  <c r="P754" i="2" s="1"/>
  <c r="O754" i="2"/>
  <c r="N754" i="2"/>
  <c r="R753" i="2"/>
  <c r="Q753" i="2" a="1"/>
  <c r="Q753" i="2" s="1"/>
  <c r="P753" i="2" a="1"/>
  <c r="P753" i="2" s="1"/>
  <c r="O753" i="2"/>
  <c r="N753" i="2"/>
  <c r="R752" i="2"/>
  <c r="Q752" i="2" a="1"/>
  <c r="Q752" i="2" s="1"/>
  <c r="P752" i="2" a="1"/>
  <c r="P752" i="2" s="1"/>
  <c r="O752" i="2"/>
  <c r="N752" i="2"/>
  <c r="R751" i="2"/>
  <c r="Q751" i="2" a="1"/>
  <c r="Q751" i="2" s="1"/>
  <c r="P751" i="2" a="1"/>
  <c r="P751" i="2" s="1"/>
  <c r="O751" i="2"/>
  <c r="N751" i="2"/>
  <c r="R750" i="2"/>
  <c r="Q750" i="2" a="1"/>
  <c r="Q750" i="2" s="1"/>
  <c r="P750" i="2" a="1"/>
  <c r="P750" i="2" s="1"/>
  <c r="O750" i="2"/>
  <c r="N750" i="2"/>
  <c r="R749" i="2"/>
  <c r="Q749" i="2" a="1"/>
  <c r="Q749" i="2" s="1"/>
  <c r="P749" i="2" a="1"/>
  <c r="P749" i="2" s="1"/>
  <c r="O749" i="2"/>
  <c r="N749" i="2"/>
  <c r="R748" i="2"/>
  <c r="Q748" i="2" a="1"/>
  <c r="Q748" i="2" s="1"/>
  <c r="P748" i="2" a="1"/>
  <c r="P748" i="2" s="1"/>
  <c r="O748" i="2"/>
  <c r="N748" i="2"/>
  <c r="R747" i="2"/>
  <c r="Q747" i="2" a="1"/>
  <c r="Q747" i="2" s="1"/>
  <c r="P747" i="2" a="1"/>
  <c r="P747" i="2" s="1"/>
  <c r="O747" i="2"/>
  <c r="N747" i="2"/>
  <c r="R746" i="2"/>
  <c r="Q746" i="2" a="1"/>
  <c r="Q746" i="2" s="1"/>
  <c r="P746" i="2" a="1"/>
  <c r="P746" i="2" s="1"/>
  <c r="O746" i="2"/>
  <c r="N746" i="2"/>
  <c r="R745" i="2"/>
  <c r="Q745" i="2" a="1"/>
  <c r="Q745" i="2" s="1"/>
  <c r="P745" i="2" a="1"/>
  <c r="P745" i="2" s="1"/>
  <c r="O745" i="2"/>
  <c r="N745" i="2"/>
  <c r="R744" i="2"/>
  <c r="Q744" i="2" a="1"/>
  <c r="Q744" i="2" s="1"/>
  <c r="P744" i="2" a="1"/>
  <c r="P744" i="2" s="1"/>
  <c r="O744" i="2"/>
  <c r="N744" i="2"/>
  <c r="R743" i="2"/>
  <c r="Q743" i="2" a="1"/>
  <c r="Q743" i="2" s="1"/>
  <c r="P743" i="2" a="1"/>
  <c r="P743" i="2" s="1"/>
  <c r="O743" i="2"/>
  <c r="N743" i="2"/>
  <c r="R742" i="2"/>
  <c r="Q742" i="2" a="1"/>
  <c r="Q742" i="2" s="1"/>
  <c r="P742" i="2" a="1"/>
  <c r="P742" i="2" s="1"/>
  <c r="O742" i="2"/>
  <c r="N742" i="2"/>
  <c r="R741" i="2"/>
  <c r="Q741" i="2" a="1"/>
  <c r="Q741" i="2" s="1"/>
  <c r="P741" i="2" a="1"/>
  <c r="P741" i="2" s="1"/>
  <c r="O741" i="2"/>
  <c r="N741" i="2"/>
  <c r="R740" i="2"/>
  <c r="Q740" i="2" a="1"/>
  <c r="Q740" i="2" s="1"/>
  <c r="P740" i="2" a="1"/>
  <c r="P740" i="2" s="1"/>
  <c r="O740" i="2"/>
  <c r="N740" i="2"/>
  <c r="R739" i="2"/>
  <c r="Q739" i="2" a="1"/>
  <c r="Q739" i="2" s="1"/>
  <c r="P739" i="2" a="1"/>
  <c r="P739" i="2" s="1"/>
  <c r="O739" i="2"/>
  <c r="N739" i="2"/>
  <c r="R738" i="2"/>
  <c r="Q738" i="2" a="1"/>
  <c r="Q738" i="2" s="1"/>
  <c r="P738" i="2" a="1"/>
  <c r="P738" i="2" s="1"/>
  <c r="O738" i="2"/>
  <c r="N738" i="2"/>
  <c r="R737" i="2"/>
  <c r="Q737" i="2" a="1"/>
  <c r="Q737" i="2" s="1"/>
  <c r="P737" i="2" a="1"/>
  <c r="P737" i="2" s="1"/>
  <c r="O737" i="2"/>
  <c r="N737" i="2"/>
  <c r="R736" i="2"/>
  <c r="Q736" i="2" a="1"/>
  <c r="Q736" i="2" s="1"/>
  <c r="P736" i="2" a="1"/>
  <c r="P736" i="2" s="1"/>
  <c r="O736" i="2"/>
  <c r="N736" i="2"/>
  <c r="R735" i="2"/>
  <c r="Q735" i="2" a="1"/>
  <c r="Q735" i="2" s="1"/>
  <c r="P735" i="2" a="1"/>
  <c r="P735" i="2" s="1"/>
  <c r="O735" i="2"/>
  <c r="N735" i="2"/>
  <c r="R734" i="2"/>
  <c r="Q734" i="2" a="1"/>
  <c r="Q734" i="2" s="1"/>
  <c r="P734" i="2" a="1"/>
  <c r="P734" i="2" s="1"/>
  <c r="O734" i="2"/>
  <c r="N734" i="2"/>
  <c r="R733" i="2"/>
  <c r="Q733" i="2" a="1"/>
  <c r="Q733" i="2" s="1"/>
  <c r="P733" i="2" a="1"/>
  <c r="P733" i="2" s="1"/>
  <c r="O733" i="2"/>
  <c r="N733" i="2"/>
  <c r="R732" i="2"/>
  <c r="Q732" i="2" a="1"/>
  <c r="Q732" i="2" s="1"/>
  <c r="P732" i="2" a="1"/>
  <c r="P732" i="2" s="1"/>
  <c r="O732" i="2"/>
  <c r="N732" i="2"/>
  <c r="R731" i="2"/>
  <c r="Q731" i="2" a="1"/>
  <c r="Q731" i="2" s="1"/>
  <c r="P731" i="2" a="1"/>
  <c r="P731" i="2" s="1"/>
  <c r="O731" i="2"/>
  <c r="N731" i="2"/>
  <c r="R730" i="2"/>
  <c r="Q730" i="2" a="1"/>
  <c r="Q730" i="2" s="1"/>
  <c r="P730" i="2" a="1"/>
  <c r="P730" i="2" s="1"/>
  <c r="O730" i="2"/>
  <c r="N730" i="2"/>
  <c r="R729" i="2"/>
  <c r="Q729" i="2" a="1"/>
  <c r="Q729" i="2" s="1"/>
  <c r="P729" i="2" a="1"/>
  <c r="P729" i="2" s="1"/>
  <c r="O729" i="2"/>
  <c r="N729" i="2"/>
  <c r="R728" i="2"/>
  <c r="Q728" i="2" a="1"/>
  <c r="Q728" i="2" s="1"/>
  <c r="P728" i="2" a="1"/>
  <c r="P728" i="2" s="1"/>
  <c r="O728" i="2"/>
  <c r="N728" i="2"/>
  <c r="R727" i="2"/>
  <c r="Q727" i="2" a="1"/>
  <c r="Q727" i="2" s="1"/>
  <c r="P727" i="2" a="1"/>
  <c r="P727" i="2" s="1"/>
  <c r="O727" i="2"/>
  <c r="N727" i="2"/>
  <c r="R726" i="2"/>
  <c r="Q726" i="2" a="1"/>
  <c r="Q726" i="2" s="1"/>
  <c r="P726" i="2" a="1"/>
  <c r="P726" i="2" s="1"/>
  <c r="O726" i="2"/>
  <c r="N726" i="2"/>
  <c r="R725" i="2"/>
  <c r="Q725" i="2" a="1"/>
  <c r="Q725" i="2" s="1"/>
  <c r="P725" i="2" a="1"/>
  <c r="P725" i="2" s="1"/>
  <c r="O725" i="2"/>
  <c r="N725" i="2"/>
  <c r="R724" i="2"/>
  <c r="Q724" i="2" a="1"/>
  <c r="Q724" i="2" s="1"/>
  <c r="P724" i="2" a="1"/>
  <c r="P724" i="2" s="1"/>
  <c r="O724" i="2"/>
  <c r="N724" i="2"/>
  <c r="R723" i="2"/>
  <c r="Q723" i="2" a="1"/>
  <c r="Q723" i="2" s="1"/>
  <c r="P723" i="2" a="1"/>
  <c r="P723" i="2" s="1"/>
  <c r="O723" i="2"/>
  <c r="N723" i="2"/>
  <c r="R722" i="2"/>
  <c r="Q722" i="2" a="1"/>
  <c r="Q722" i="2" s="1"/>
  <c r="P722" i="2" a="1"/>
  <c r="P722" i="2" s="1"/>
  <c r="O722" i="2"/>
  <c r="N722" i="2"/>
  <c r="R721" i="2"/>
  <c r="Q721" i="2" a="1"/>
  <c r="Q721" i="2" s="1"/>
  <c r="P721" i="2" a="1"/>
  <c r="P721" i="2" s="1"/>
  <c r="O721" i="2"/>
  <c r="N721" i="2"/>
  <c r="R720" i="2"/>
  <c r="Q720" i="2" a="1"/>
  <c r="Q720" i="2" s="1"/>
  <c r="P720" i="2" a="1"/>
  <c r="P720" i="2" s="1"/>
  <c r="O720" i="2"/>
  <c r="N720" i="2"/>
  <c r="R719" i="2"/>
  <c r="Q719" i="2" a="1"/>
  <c r="Q719" i="2" s="1"/>
  <c r="P719" i="2" a="1"/>
  <c r="P719" i="2" s="1"/>
  <c r="O719" i="2"/>
  <c r="N719" i="2"/>
  <c r="R718" i="2"/>
  <c r="Q718" i="2" a="1"/>
  <c r="Q718" i="2" s="1"/>
  <c r="P718" i="2" a="1"/>
  <c r="P718" i="2" s="1"/>
  <c r="O718" i="2"/>
  <c r="N718" i="2"/>
  <c r="R717" i="2"/>
  <c r="Q717" i="2" a="1"/>
  <c r="Q717" i="2" s="1"/>
  <c r="P717" i="2" a="1"/>
  <c r="P717" i="2" s="1"/>
  <c r="O717" i="2"/>
  <c r="N717" i="2"/>
  <c r="R716" i="2"/>
  <c r="Q716" i="2" a="1"/>
  <c r="Q716" i="2" s="1"/>
  <c r="P716" i="2" a="1"/>
  <c r="P716" i="2" s="1"/>
  <c r="O716" i="2"/>
  <c r="N716" i="2"/>
  <c r="R715" i="2"/>
  <c r="Q715" i="2" a="1"/>
  <c r="Q715" i="2" s="1"/>
  <c r="P715" i="2" a="1"/>
  <c r="P715" i="2" s="1"/>
  <c r="O715" i="2"/>
  <c r="N715" i="2"/>
  <c r="R714" i="2"/>
  <c r="Q714" i="2" a="1"/>
  <c r="Q714" i="2" s="1"/>
  <c r="P714" i="2" a="1"/>
  <c r="P714" i="2" s="1"/>
  <c r="O714" i="2"/>
  <c r="N714" i="2"/>
  <c r="R713" i="2"/>
  <c r="Q713" i="2" a="1"/>
  <c r="Q713" i="2" s="1"/>
  <c r="P713" i="2" a="1"/>
  <c r="P713" i="2" s="1"/>
  <c r="O713" i="2"/>
  <c r="N713" i="2"/>
  <c r="R712" i="2"/>
  <c r="Q712" i="2" a="1"/>
  <c r="Q712" i="2" s="1"/>
  <c r="P712" i="2" a="1"/>
  <c r="P712" i="2" s="1"/>
  <c r="O712" i="2"/>
  <c r="N712" i="2"/>
  <c r="R711" i="2"/>
  <c r="Q711" i="2" a="1"/>
  <c r="Q711" i="2" s="1"/>
  <c r="P711" i="2" a="1"/>
  <c r="P711" i="2" s="1"/>
  <c r="O711" i="2"/>
  <c r="N711" i="2"/>
  <c r="R710" i="2"/>
  <c r="Q710" i="2" a="1"/>
  <c r="Q710" i="2" s="1"/>
  <c r="P710" i="2" a="1"/>
  <c r="P710" i="2" s="1"/>
  <c r="O710" i="2"/>
  <c r="N710" i="2"/>
  <c r="R709" i="2"/>
  <c r="Q709" i="2" a="1"/>
  <c r="Q709" i="2" s="1"/>
  <c r="P709" i="2" a="1"/>
  <c r="P709" i="2" s="1"/>
  <c r="O709" i="2"/>
  <c r="N709" i="2"/>
  <c r="R708" i="2"/>
  <c r="Q708" i="2" a="1"/>
  <c r="Q708" i="2" s="1"/>
  <c r="P708" i="2" a="1"/>
  <c r="P708" i="2" s="1"/>
  <c r="O708" i="2"/>
  <c r="N708" i="2"/>
  <c r="R707" i="2"/>
  <c r="Q707" i="2" a="1"/>
  <c r="Q707" i="2" s="1"/>
  <c r="P707" i="2" a="1"/>
  <c r="P707" i="2" s="1"/>
  <c r="O707" i="2"/>
  <c r="N707" i="2"/>
  <c r="R706" i="2"/>
  <c r="Q706" i="2" a="1"/>
  <c r="Q706" i="2" s="1"/>
  <c r="P706" i="2" a="1"/>
  <c r="P706" i="2" s="1"/>
  <c r="O706" i="2"/>
  <c r="N706" i="2"/>
  <c r="R705" i="2"/>
  <c r="Q705" i="2" a="1"/>
  <c r="Q705" i="2" s="1"/>
  <c r="P705" i="2" a="1"/>
  <c r="P705" i="2" s="1"/>
  <c r="O705" i="2"/>
  <c r="N705" i="2"/>
  <c r="R704" i="2"/>
  <c r="Q704" i="2" a="1"/>
  <c r="Q704" i="2" s="1"/>
  <c r="P704" i="2" a="1"/>
  <c r="P704" i="2" s="1"/>
  <c r="O704" i="2"/>
  <c r="N704" i="2"/>
  <c r="R703" i="2"/>
  <c r="Q703" i="2" a="1"/>
  <c r="Q703" i="2" s="1"/>
  <c r="P703" i="2" a="1"/>
  <c r="P703" i="2" s="1"/>
  <c r="O703" i="2"/>
  <c r="N703" i="2"/>
  <c r="R702" i="2"/>
  <c r="Q702" i="2" a="1"/>
  <c r="Q702" i="2" s="1"/>
  <c r="P702" i="2" a="1"/>
  <c r="P702" i="2" s="1"/>
  <c r="O702" i="2"/>
  <c r="N702" i="2"/>
  <c r="R701" i="2"/>
  <c r="Q701" i="2" a="1"/>
  <c r="Q701" i="2" s="1"/>
  <c r="P701" i="2" a="1"/>
  <c r="P701" i="2" s="1"/>
  <c r="O701" i="2"/>
  <c r="N701" i="2"/>
  <c r="R700" i="2"/>
  <c r="Q700" i="2" a="1"/>
  <c r="Q700" i="2" s="1"/>
  <c r="P700" i="2" a="1"/>
  <c r="P700" i="2" s="1"/>
  <c r="O700" i="2"/>
  <c r="N700" i="2"/>
  <c r="R699" i="2"/>
  <c r="Q699" i="2" a="1"/>
  <c r="Q699" i="2" s="1"/>
  <c r="P699" i="2" a="1"/>
  <c r="P699" i="2" s="1"/>
  <c r="O699" i="2"/>
  <c r="N699" i="2"/>
  <c r="R698" i="2"/>
  <c r="Q698" i="2" a="1"/>
  <c r="Q698" i="2" s="1"/>
  <c r="P698" i="2" a="1"/>
  <c r="P698" i="2" s="1"/>
  <c r="O698" i="2"/>
  <c r="N698" i="2"/>
  <c r="R697" i="2"/>
  <c r="Q697" i="2" a="1"/>
  <c r="Q697" i="2" s="1"/>
  <c r="P697" i="2" a="1"/>
  <c r="P697" i="2" s="1"/>
  <c r="O697" i="2"/>
  <c r="N697" i="2"/>
  <c r="R696" i="2"/>
  <c r="Q696" i="2" a="1"/>
  <c r="Q696" i="2" s="1"/>
  <c r="P696" i="2" a="1"/>
  <c r="P696" i="2" s="1"/>
  <c r="O696" i="2"/>
  <c r="N696" i="2"/>
  <c r="R695" i="2"/>
  <c r="Q695" i="2" a="1"/>
  <c r="Q695" i="2" s="1"/>
  <c r="P695" i="2" a="1"/>
  <c r="P695" i="2" s="1"/>
  <c r="O695" i="2"/>
  <c r="N695" i="2"/>
  <c r="R694" i="2"/>
  <c r="Q694" i="2" a="1"/>
  <c r="Q694" i="2" s="1"/>
  <c r="P694" i="2" a="1"/>
  <c r="P694" i="2" s="1"/>
  <c r="O694" i="2"/>
  <c r="N694" i="2"/>
  <c r="R693" i="2"/>
  <c r="Q693" i="2" a="1"/>
  <c r="Q693" i="2" s="1"/>
  <c r="P693" i="2" a="1"/>
  <c r="P693" i="2" s="1"/>
  <c r="O693" i="2"/>
  <c r="N693" i="2"/>
  <c r="R692" i="2"/>
  <c r="Q692" i="2" a="1"/>
  <c r="Q692" i="2" s="1"/>
  <c r="P692" i="2" a="1"/>
  <c r="P692" i="2" s="1"/>
  <c r="O692" i="2"/>
  <c r="N692" i="2"/>
  <c r="R691" i="2"/>
  <c r="Q691" i="2" a="1"/>
  <c r="Q691" i="2" s="1"/>
  <c r="P691" i="2" a="1"/>
  <c r="P691" i="2" s="1"/>
  <c r="O691" i="2"/>
  <c r="N691" i="2"/>
  <c r="R690" i="2"/>
  <c r="Q690" i="2" a="1"/>
  <c r="Q690" i="2" s="1"/>
  <c r="P690" i="2" a="1"/>
  <c r="P690" i="2" s="1"/>
  <c r="O690" i="2"/>
  <c r="N690" i="2"/>
  <c r="R689" i="2"/>
  <c r="Q689" i="2" a="1"/>
  <c r="Q689" i="2" s="1"/>
  <c r="P689" i="2" a="1"/>
  <c r="P689" i="2" s="1"/>
  <c r="O689" i="2"/>
  <c r="N689" i="2"/>
  <c r="R688" i="2"/>
  <c r="Q688" i="2" a="1"/>
  <c r="Q688" i="2" s="1"/>
  <c r="P688" i="2" a="1"/>
  <c r="P688" i="2" s="1"/>
  <c r="O688" i="2"/>
  <c r="N688" i="2"/>
  <c r="R687" i="2"/>
  <c r="Q687" i="2" a="1"/>
  <c r="Q687" i="2" s="1"/>
  <c r="P687" i="2" a="1"/>
  <c r="P687" i="2" s="1"/>
  <c r="O687" i="2"/>
  <c r="N687" i="2"/>
  <c r="R686" i="2"/>
  <c r="Q686" i="2" a="1"/>
  <c r="Q686" i="2" s="1"/>
  <c r="P686" i="2" a="1"/>
  <c r="P686" i="2" s="1"/>
  <c r="O686" i="2"/>
  <c r="N686" i="2"/>
  <c r="R685" i="2"/>
  <c r="Q685" i="2" a="1"/>
  <c r="Q685" i="2" s="1"/>
  <c r="P685" i="2" a="1"/>
  <c r="P685" i="2" s="1"/>
  <c r="O685" i="2"/>
  <c r="N685" i="2"/>
  <c r="R684" i="2"/>
  <c r="Q684" i="2" a="1"/>
  <c r="Q684" i="2" s="1"/>
  <c r="P684" i="2" a="1"/>
  <c r="P684" i="2" s="1"/>
  <c r="O684" i="2"/>
  <c r="N684" i="2"/>
  <c r="R683" i="2"/>
  <c r="Q683" i="2" a="1"/>
  <c r="Q683" i="2" s="1"/>
  <c r="P683" i="2" a="1"/>
  <c r="P683" i="2" s="1"/>
  <c r="O683" i="2"/>
  <c r="N683" i="2"/>
  <c r="R682" i="2"/>
  <c r="Q682" i="2" a="1"/>
  <c r="Q682" i="2" s="1"/>
  <c r="P682" i="2" a="1"/>
  <c r="P682" i="2" s="1"/>
  <c r="O682" i="2"/>
  <c r="N682" i="2"/>
  <c r="R681" i="2"/>
  <c r="Q681" i="2" a="1"/>
  <c r="Q681" i="2" s="1"/>
  <c r="P681" i="2" a="1"/>
  <c r="P681" i="2" s="1"/>
  <c r="O681" i="2"/>
  <c r="N681" i="2"/>
  <c r="R680" i="2"/>
  <c r="Q680" i="2" a="1"/>
  <c r="Q680" i="2" s="1"/>
  <c r="P680" i="2" a="1"/>
  <c r="P680" i="2" s="1"/>
  <c r="O680" i="2"/>
  <c r="N680" i="2"/>
  <c r="R679" i="2"/>
  <c r="Q679" i="2" a="1"/>
  <c r="Q679" i="2" s="1"/>
  <c r="P679" i="2" a="1"/>
  <c r="P679" i="2" s="1"/>
  <c r="O679" i="2"/>
  <c r="N679" i="2"/>
  <c r="R678" i="2"/>
  <c r="Q678" i="2" a="1"/>
  <c r="Q678" i="2" s="1"/>
  <c r="P678" i="2" a="1"/>
  <c r="P678" i="2" s="1"/>
  <c r="O678" i="2"/>
  <c r="N678" i="2"/>
  <c r="R677" i="2"/>
  <c r="Q677" i="2" a="1"/>
  <c r="Q677" i="2" s="1"/>
  <c r="P677" i="2" a="1"/>
  <c r="P677" i="2" s="1"/>
  <c r="O677" i="2"/>
  <c r="N677" i="2"/>
  <c r="R676" i="2"/>
  <c r="Q676" i="2" a="1"/>
  <c r="Q676" i="2" s="1"/>
  <c r="P676" i="2" a="1"/>
  <c r="P676" i="2" s="1"/>
  <c r="O676" i="2"/>
  <c r="N676" i="2"/>
  <c r="R675" i="2"/>
  <c r="Q675" i="2" a="1"/>
  <c r="Q675" i="2" s="1"/>
  <c r="P675" i="2" a="1"/>
  <c r="P675" i="2" s="1"/>
  <c r="O675" i="2"/>
  <c r="N675" i="2"/>
  <c r="R674" i="2"/>
  <c r="Q674" i="2" a="1"/>
  <c r="Q674" i="2" s="1"/>
  <c r="P674" i="2" a="1"/>
  <c r="P674" i="2" s="1"/>
  <c r="O674" i="2"/>
  <c r="N674" i="2"/>
  <c r="R673" i="2"/>
  <c r="Q673" i="2" a="1"/>
  <c r="Q673" i="2" s="1"/>
  <c r="P673" i="2" a="1"/>
  <c r="P673" i="2" s="1"/>
  <c r="O673" i="2"/>
  <c r="N673" i="2"/>
  <c r="R672" i="2"/>
  <c r="Q672" i="2" a="1"/>
  <c r="Q672" i="2" s="1"/>
  <c r="P672" i="2" a="1"/>
  <c r="P672" i="2" s="1"/>
  <c r="O672" i="2"/>
  <c r="N672" i="2"/>
  <c r="R671" i="2"/>
  <c r="Q671" i="2" a="1"/>
  <c r="Q671" i="2" s="1"/>
  <c r="P671" i="2" a="1"/>
  <c r="P671" i="2" s="1"/>
  <c r="O671" i="2"/>
  <c r="N671" i="2"/>
  <c r="R670" i="2"/>
  <c r="Q670" i="2" a="1"/>
  <c r="Q670" i="2" s="1"/>
  <c r="P670" i="2" a="1"/>
  <c r="P670" i="2" s="1"/>
  <c r="O670" i="2"/>
  <c r="N670" i="2"/>
  <c r="R669" i="2"/>
  <c r="Q669" i="2" a="1"/>
  <c r="Q669" i="2" s="1"/>
  <c r="P669" i="2" a="1"/>
  <c r="P669" i="2" s="1"/>
  <c r="O669" i="2"/>
  <c r="N669" i="2"/>
  <c r="R668" i="2"/>
  <c r="Q668" i="2" a="1"/>
  <c r="Q668" i="2" s="1"/>
  <c r="P668" i="2" a="1"/>
  <c r="P668" i="2" s="1"/>
  <c r="O668" i="2"/>
  <c r="N668" i="2"/>
  <c r="R667" i="2"/>
  <c r="Q667" i="2" a="1"/>
  <c r="Q667" i="2" s="1"/>
  <c r="P667" i="2" a="1"/>
  <c r="P667" i="2" s="1"/>
  <c r="O667" i="2"/>
  <c r="N667" i="2"/>
  <c r="R666" i="2"/>
  <c r="Q666" i="2" a="1"/>
  <c r="Q666" i="2" s="1"/>
  <c r="P666" i="2" a="1"/>
  <c r="P666" i="2" s="1"/>
  <c r="O666" i="2"/>
  <c r="N666" i="2"/>
  <c r="R665" i="2"/>
  <c r="Q665" i="2" a="1"/>
  <c r="Q665" i="2" s="1"/>
  <c r="P665" i="2" a="1"/>
  <c r="P665" i="2" s="1"/>
  <c r="O665" i="2"/>
  <c r="N665" i="2"/>
  <c r="R664" i="2"/>
  <c r="Q664" i="2" a="1"/>
  <c r="Q664" i="2" s="1"/>
  <c r="P664" i="2" a="1"/>
  <c r="P664" i="2" s="1"/>
  <c r="O664" i="2"/>
  <c r="N664" i="2"/>
  <c r="R663" i="2"/>
  <c r="Q663" i="2" a="1"/>
  <c r="Q663" i="2" s="1"/>
  <c r="P663" i="2" a="1"/>
  <c r="P663" i="2" s="1"/>
  <c r="O663" i="2"/>
  <c r="N663" i="2"/>
  <c r="R662" i="2"/>
  <c r="Q662" i="2" a="1"/>
  <c r="Q662" i="2" s="1"/>
  <c r="P662" i="2" a="1"/>
  <c r="P662" i="2" s="1"/>
  <c r="O662" i="2"/>
  <c r="N662" i="2"/>
  <c r="R661" i="2"/>
  <c r="Q661" i="2" a="1"/>
  <c r="Q661" i="2" s="1"/>
  <c r="P661" i="2" a="1"/>
  <c r="P661" i="2" s="1"/>
  <c r="O661" i="2"/>
  <c r="N661" i="2"/>
  <c r="R660" i="2"/>
  <c r="Q660" i="2" a="1"/>
  <c r="Q660" i="2" s="1"/>
  <c r="P660" i="2" a="1"/>
  <c r="P660" i="2" s="1"/>
  <c r="O660" i="2"/>
  <c r="N660" i="2"/>
  <c r="R659" i="2"/>
  <c r="Q659" i="2" a="1"/>
  <c r="Q659" i="2" s="1"/>
  <c r="P659" i="2" a="1"/>
  <c r="P659" i="2" s="1"/>
  <c r="O659" i="2"/>
  <c r="N659" i="2"/>
  <c r="R658" i="2"/>
  <c r="Q658" i="2" a="1"/>
  <c r="Q658" i="2" s="1"/>
  <c r="P658" i="2" a="1"/>
  <c r="P658" i="2" s="1"/>
  <c r="O658" i="2"/>
  <c r="N658" i="2"/>
  <c r="R657" i="2"/>
  <c r="Q657" i="2" a="1"/>
  <c r="Q657" i="2" s="1"/>
  <c r="P657" i="2" a="1"/>
  <c r="P657" i="2" s="1"/>
  <c r="O657" i="2"/>
  <c r="N657" i="2"/>
  <c r="R656" i="2"/>
  <c r="Q656" i="2" a="1"/>
  <c r="Q656" i="2" s="1"/>
  <c r="P656" i="2" a="1"/>
  <c r="P656" i="2" s="1"/>
  <c r="O656" i="2"/>
  <c r="N656" i="2"/>
  <c r="R655" i="2"/>
  <c r="Q655" i="2" a="1"/>
  <c r="Q655" i="2" s="1"/>
  <c r="P655" i="2" a="1"/>
  <c r="P655" i="2" s="1"/>
  <c r="O655" i="2"/>
  <c r="N655" i="2"/>
  <c r="R654" i="2"/>
  <c r="Q654" i="2" a="1"/>
  <c r="Q654" i="2" s="1"/>
  <c r="P654" i="2" a="1"/>
  <c r="P654" i="2" s="1"/>
  <c r="O654" i="2"/>
  <c r="N654" i="2"/>
  <c r="R653" i="2"/>
  <c r="Q653" i="2" a="1"/>
  <c r="Q653" i="2" s="1"/>
  <c r="P653" i="2" a="1"/>
  <c r="P653" i="2" s="1"/>
  <c r="O653" i="2"/>
  <c r="N653" i="2"/>
  <c r="R652" i="2"/>
  <c r="Q652" i="2" a="1"/>
  <c r="Q652" i="2" s="1"/>
  <c r="P652" i="2" a="1"/>
  <c r="P652" i="2" s="1"/>
  <c r="O652" i="2"/>
  <c r="N652" i="2"/>
  <c r="R651" i="2"/>
  <c r="Q651" i="2" a="1"/>
  <c r="Q651" i="2" s="1"/>
  <c r="P651" i="2" a="1"/>
  <c r="P651" i="2" s="1"/>
  <c r="O651" i="2"/>
  <c r="N651" i="2"/>
  <c r="R650" i="2"/>
  <c r="Q650" i="2" a="1"/>
  <c r="Q650" i="2" s="1"/>
  <c r="P650" i="2" a="1"/>
  <c r="P650" i="2" s="1"/>
  <c r="O650" i="2"/>
  <c r="N650" i="2"/>
  <c r="R649" i="2"/>
  <c r="Q649" i="2" a="1"/>
  <c r="Q649" i="2" s="1"/>
  <c r="P649" i="2" a="1"/>
  <c r="P649" i="2" s="1"/>
  <c r="O649" i="2"/>
  <c r="N649" i="2"/>
  <c r="R648" i="2"/>
  <c r="Q648" i="2" a="1"/>
  <c r="Q648" i="2" s="1"/>
  <c r="P648" i="2" a="1"/>
  <c r="P648" i="2" s="1"/>
  <c r="O648" i="2"/>
  <c r="N648" i="2"/>
  <c r="R647" i="2"/>
  <c r="Q647" i="2" a="1"/>
  <c r="Q647" i="2" s="1"/>
  <c r="P647" i="2" a="1"/>
  <c r="P647" i="2" s="1"/>
  <c r="O647" i="2"/>
  <c r="N647" i="2"/>
  <c r="R646" i="2"/>
  <c r="Q646" i="2" a="1"/>
  <c r="Q646" i="2" s="1"/>
  <c r="P646" i="2" a="1"/>
  <c r="P646" i="2" s="1"/>
  <c r="O646" i="2"/>
  <c r="N646" i="2"/>
  <c r="R645" i="2"/>
  <c r="Q645" i="2" a="1"/>
  <c r="Q645" i="2" s="1"/>
  <c r="P645" i="2" a="1"/>
  <c r="P645" i="2" s="1"/>
  <c r="O645" i="2"/>
  <c r="N645" i="2"/>
  <c r="R644" i="2"/>
  <c r="Q644" i="2" a="1"/>
  <c r="Q644" i="2" s="1"/>
  <c r="P644" i="2" a="1"/>
  <c r="P644" i="2" s="1"/>
  <c r="O644" i="2"/>
  <c r="N644" i="2"/>
  <c r="R643" i="2"/>
  <c r="Q643" i="2" a="1"/>
  <c r="Q643" i="2" s="1"/>
  <c r="P643" i="2" a="1"/>
  <c r="P643" i="2" s="1"/>
  <c r="O643" i="2"/>
  <c r="N643" i="2"/>
  <c r="R642" i="2"/>
  <c r="Q642" i="2" a="1"/>
  <c r="Q642" i="2" s="1"/>
  <c r="P642" i="2" a="1"/>
  <c r="P642" i="2" s="1"/>
  <c r="O642" i="2"/>
  <c r="N642" i="2"/>
  <c r="R641" i="2"/>
  <c r="Q641" i="2" a="1"/>
  <c r="Q641" i="2" s="1"/>
  <c r="P641" i="2" a="1"/>
  <c r="P641" i="2" s="1"/>
  <c r="O641" i="2"/>
  <c r="N641" i="2"/>
  <c r="R640" i="2"/>
  <c r="Q640" i="2" a="1"/>
  <c r="Q640" i="2" s="1"/>
  <c r="P640" i="2" a="1"/>
  <c r="P640" i="2" s="1"/>
  <c r="O640" i="2"/>
  <c r="N640" i="2"/>
  <c r="R639" i="2"/>
  <c r="Q639" i="2" a="1"/>
  <c r="Q639" i="2" s="1"/>
  <c r="P639" i="2" a="1"/>
  <c r="P639" i="2" s="1"/>
  <c r="O639" i="2"/>
  <c r="N639" i="2"/>
  <c r="R638" i="2"/>
  <c r="Q638" i="2" a="1"/>
  <c r="Q638" i="2" s="1"/>
  <c r="P638" i="2" a="1"/>
  <c r="P638" i="2" s="1"/>
  <c r="O638" i="2"/>
  <c r="N638" i="2"/>
  <c r="R637" i="2"/>
  <c r="Q637" i="2" a="1"/>
  <c r="Q637" i="2" s="1"/>
  <c r="P637" i="2" a="1"/>
  <c r="P637" i="2" s="1"/>
  <c r="O637" i="2"/>
  <c r="N637" i="2"/>
  <c r="R636" i="2"/>
  <c r="Q636" i="2" a="1"/>
  <c r="Q636" i="2" s="1"/>
  <c r="P636" i="2" a="1"/>
  <c r="P636" i="2" s="1"/>
  <c r="O636" i="2"/>
  <c r="N636" i="2"/>
  <c r="R635" i="2"/>
  <c r="Q635" i="2" a="1"/>
  <c r="Q635" i="2" s="1"/>
  <c r="P635" i="2" a="1"/>
  <c r="P635" i="2" s="1"/>
  <c r="O635" i="2"/>
  <c r="N635" i="2"/>
  <c r="R634" i="2"/>
  <c r="Q634" i="2" a="1"/>
  <c r="Q634" i="2" s="1"/>
  <c r="P634" i="2" a="1"/>
  <c r="P634" i="2" s="1"/>
  <c r="O634" i="2"/>
  <c r="N634" i="2"/>
  <c r="R633" i="2"/>
  <c r="Q633" i="2" a="1"/>
  <c r="Q633" i="2" s="1"/>
  <c r="P633" i="2" a="1"/>
  <c r="P633" i="2" s="1"/>
  <c r="O633" i="2"/>
  <c r="N633" i="2"/>
  <c r="R632" i="2"/>
  <c r="Q632" i="2" a="1"/>
  <c r="Q632" i="2" s="1"/>
  <c r="P632" i="2" a="1"/>
  <c r="P632" i="2" s="1"/>
  <c r="O632" i="2"/>
  <c r="N632" i="2"/>
  <c r="R631" i="2"/>
  <c r="Q631" i="2" a="1"/>
  <c r="Q631" i="2" s="1"/>
  <c r="P631" i="2" a="1"/>
  <c r="P631" i="2" s="1"/>
  <c r="O631" i="2"/>
  <c r="N631" i="2"/>
  <c r="R630" i="2"/>
  <c r="Q630" i="2" a="1"/>
  <c r="Q630" i="2" s="1"/>
  <c r="P630" i="2" a="1"/>
  <c r="P630" i="2" s="1"/>
  <c r="O630" i="2"/>
  <c r="N630" i="2"/>
  <c r="R629" i="2"/>
  <c r="Q629" i="2" a="1"/>
  <c r="Q629" i="2" s="1"/>
  <c r="P629" i="2" a="1"/>
  <c r="P629" i="2" s="1"/>
  <c r="O629" i="2"/>
  <c r="N629" i="2"/>
  <c r="R628" i="2"/>
  <c r="Q628" i="2" a="1"/>
  <c r="Q628" i="2" s="1"/>
  <c r="P628" i="2" a="1"/>
  <c r="P628" i="2" s="1"/>
  <c r="O628" i="2"/>
  <c r="N628" i="2"/>
  <c r="R627" i="2"/>
  <c r="Q627" i="2" a="1"/>
  <c r="Q627" i="2" s="1"/>
  <c r="P627" i="2" a="1"/>
  <c r="P627" i="2" s="1"/>
  <c r="O627" i="2"/>
  <c r="N627" i="2"/>
  <c r="R626" i="2"/>
  <c r="Q626" i="2" a="1"/>
  <c r="Q626" i="2" s="1"/>
  <c r="P626" i="2" a="1"/>
  <c r="P626" i="2" s="1"/>
  <c r="O626" i="2"/>
  <c r="N626" i="2"/>
  <c r="R625" i="2"/>
  <c r="Q625" i="2" a="1"/>
  <c r="Q625" i="2" s="1"/>
  <c r="P625" i="2" a="1"/>
  <c r="P625" i="2" s="1"/>
  <c r="O625" i="2"/>
  <c r="N625" i="2"/>
  <c r="R624" i="2"/>
  <c r="Q624" i="2" a="1"/>
  <c r="Q624" i="2" s="1"/>
  <c r="P624" i="2" a="1"/>
  <c r="P624" i="2" s="1"/>
  <c r="O624" i="2"/>
  <c r="N624" i="2"/>
  <c r="R623" i="2"/>
  <c r="Q623" i="2" a="1"/>
  <c r="Q623" i="2" s="1"/>
  <c r="P623" i="2" a="1"/>
  <c r="P623" i="2" s="1"/>
  <c r="O623" i="2"/>
  <c r="N623" i="2"/>
  <c r="R622" i="2"/>
  <c r="Q622" i="2" a="1"/>
  <c r="Q622" i="2" s="1"/>
  <c r="P622" i="2" a="1"/>
  <c r="P622" i="2" s="1"/>
  <c r="O622" i="2"/>
  <c r="N622" i="2"/>
  <c r="R621" i="2"/>
  <c r="Q621" i="2" a="1"/>
  <c r="Q621" i="2" s="1"/>
  <c r="P621" i="2" a="1"/>
  <c r="P621" i="2" s="1"/>
  <c r="O621" i="2"/>
  <c r="N621" i="2"/>
  <c r="R620" i="2"/>
  <c r="Q620" i="2" a="1"/>
  <c r="Q620" i="2" s="1"/>
  <c r="P620" i="2" a="1"/>
  <c r="P620" i="2" s="1"/>
  <c r="O620" i="2"/>
  <c r="N620" i="2"/>
  <c r="R619" i="2"/>
  <c r="Q619" i="2" a="1"/>
  <c r="Q619" i="2" s="1"/>
  <c r="P619" i="2" a="1"/>
  <c r="P619" i="2" s="1"/>
  <c r="O619" i="2"/>
  <c r="N619" i="2"/>
  <c r="R618" i="2"/>
  <c r="Q618" i="2" a="1"/>
  <c r="Q618" i="2" s="1"/>
  <c r="P618" i="2" a="1"/>
  <c r="P618" i="2" s="1"/>
  <c r="O618" i="2"/>
  <c r="N618" i="2"/>
  <c r="R617" i="2"/>
  <c r="Q617" i="2" a="1"/>
  <c r="Q617" i="2" s="1"/>
  <c r="P617" i="2" a="1"/>
  <c r="P617" i="2" s="1"/>
  <c r="O617" i="2"/>
  <c r="N617" i="2"/>
  <c r="R616" i="2"/>
  <c r="Q616" i="2" a="1"/>
  <c r="Q616" i="2" s="1"/>
  <c r="P616" i="2" a="1"/>
  <c r="P616" i="2" s="1"/>
  <c r="O616" i="2"/>
  <c r="N616" i="2"/>
  <c r="R615" i="2"/>
  <c r="Q615" i="2" a="1"/>
  <c r="Q615" i="2" s="1"/>
  <c r="P615" i="2" a="1"/>
  <c r="P615" i="2" s="1"/>
  <c r="O615" i="2"/>
  <c r="N615" i="2"/>
  <c r="R614" i="2"/>
  <c r="Q614" i="2" a="1"/>
  <c r="Q614" i="2" s="1"/>
  <c r="P614" i="2" a="1"/>
  <c r="P614" i="2" s="1"/>
  <c r="O614" i="2"/>
  <c r="N614" i="2"/>
  <c r="R613" i="2"/>
  <c r="Q613" i="2" a="1"/>
  <c r="Q613" i="2" s="1"/>
  <c r="P613" i="2" a="1"/>
  <c r="P613" i="2" s="1"/>
  <c r="O613" i="2"/>
  <c r="N613" i="2"/>
  <c r="R612" i="2"/>
  <c r="Q612" i="2" a="1"/>
  <c r="Q612" i="2" s="1"/>
  <c r="P612" i="2" a="1"/>
  <c r="P612" i="2" s="1"/>
  <c r="O612" i="2"/>
  <c r="N612" i="2"/>
  <c r="R611" i="2"/>
  <c r="Q611" i="2" a="1"/>
  <c r="Q611" i="2" s="1"/>
  <c r="P611" i="2" a="1"/>
  <c r="P611" i="2" s="1"/>
  <c r="O611" i="2"/>
  <c r="N611" i="2"/>
  <c r="R610" i="2"/>
  <c r="Q610" i="2" a="1"/>
  <c r="Q610" i="2" s="1"/>
  <c r="P610" i="2" a="1"/>
  <c r="P610" i="2" s="1"/>
  <c r="O610" i="2"/>
  <c r="N610" i="2"/>
  <c r="R609" i="2"/>
  <c r="Q609" i="2" a="1"/>
  <c r="Q609" i="2" s="1"/>
  <c r="P609" i="2" a="1"/>
  <c r="P609" i="2" s="1"/>
  <c r="O609" i="2"/>
  <c r="N609" i="2"/>
  <c r="R608" i="2"/>
  <c r="Q608" i="2" a="1"/>
  <c r="Q608" i="2" s="1"/>
  <c r="P608" i="2" a="1"/>
  <c r="P608" i="2" s="1"/>
  <c r="O608" i="2"/>
  <c r="N608" i="2"/>
  <c r="R607" i="2"/>
  <c r="Q607" i="2" a="1"/>
  <c r="Q607" i="2" s="1"/>
  <c r="P607" i="2" a="1"/>
  <c r="P607" i="2" s="1"/>
  <c r="O607" i="2"/>
  <c r="N607" i="2"/>
  <c r="R606" i="2"/>
  <c r="Q606" i="2" a="1"/>
  <c r="Q606" i="2" s="1"/>
  <c r="P606" i="2" a="1"/>
  <c r="P606" i="2" s="1"/>
  <c r="O606" i="2"/>
  <c r="N606" i="2"/>
  <c r="R605" i="2"/>
  <c r="Q605" i="2" a="1"/>
  <c r="Q605" i="2" s="1"/>
  <c r="P605" i="2" a="1"/>
  <c r="P605" i="2" s="1"/>
  <c r="O605" i="2"/>
  <c r="N605" i="2"/>
  <c r="R604" i="2"/>
  <c r="Q604" i="2" a="1"/>
  <c r="Q604" i="2" s="1"/>
  <c r="P604" i="2" a="1"/>
  <c r="P604" i="2" s="1"/>
  <c r="O604" i="2"/>
  <c r="N604" i="2"/>
  <c r="R603" i="2"/>
  <c r="Q603" i="2" a="1"/>
  <c r="Q603" i="2" s="1"/>
  <c r="P603" i="2" a="1"/>
  <c r="P603" i="2" s="1"/>
  <c r="O603" i="2"/>
  <c r="N603" i="2"/>
  <c r="R602" i="2"/>
  <c r="Q602" i="2" a="1"/>
  <c r="Q602" i="2" s="1"/>
  <c r="P602" i="2" a="1"/>
  <c r="P602" i="2" s="1"/>
  <c r="O602" i="2"/>
  <c r="N602" i="2"/>
  <c r="R601" i="2"/>
  <c r="Q601" i="2" a="1"/>
  <c r="Q601" i="2" s="1"/>
  <c r="P601" i="2" a="1"/>
  <c r="P601" i="2" s="1"/>
  <c r="O601" i="2"/>
  <c r="N601" i="2"/>
  <c r="R600" i="2"/>
  <c r="Q600" i="2" a="1"/>
  <c r="Q600" i="2" s="1"/>
  <c r="P600" i="2" a="1"/>
  <c r="P600" i="2" s="1"/>
  <c r="O600" i="2"/>
  <c r="N600" i="2"/>
  <c r="R599" i="2"/>
  <c r="Q599" i="2" a="1"/>
  <c r="Q599" i="2" s="1"/>
  <c r="P599" i="2" a="1"/>
  <c r="P599" i="2" s="1"/>
  <c r="O599" i="2"/>
  <c r="N599" i="2"/>
  <c r="R598" i="2"/>
  <c r="Q598" i="2" a="1"/>
  <c r="Q598" i="2" s="1"/>
  <c r="P598" i="2" a="1"/>
  <c r="P598" i="2" s="1"/>
  <c r="O598" i="2"/>
  <c r="N598" i="2"/>
  <c r="R597" i="2"/>
  <c r="Q597" i="2" a="1"/>
  <c r="Q597" i="2" s="1"/>
  <c r="P597" i="2" a="1"/>
  <c r="P597" i="2" s="1"/>
  <c r="O597" i="2"/>
  <c r="N597" i="2"/>
  <c r="R596" i="2"/>
  <c r="Q596" i="2" a="1"/>
  <c r="Q596" i="2" s="1"/>
  <c r="P596" i="2" a="1"/>
  <c r="P596" i="2" s="1"/>
  <c r="O596" i="2"/>
  <c r="N596" i="2"/>
  <c r="R595" i="2"/>
  <c r="Q595" i="2" a="1"/>
  <c r="Q595" i="2" s="1"/>
  <c r="P595" i="2" a="1"/>
  <c r="P595" i="2" s="1"/>
  <c r="O595" i="2"/>
  <c r="N595" i="2"/>
  <c r="R594" i="2"/>
  <c r="Q594" i="2" a="1"/>
  <c r="Q594" i="2" s="1"/>
  <c r="P594" i="2" a="1"/>
  <c r="P594" i="2" s="1"/>
  <c r="O594" i="2"/>
  <c r="N594" i="2"/>
  <c r="R593" i="2"/>
  <c r="Q593" i="2" a="1"/>
  <c r="Q593" i="2" s="1"/>
  <c r="P593" i="2" a="1"/>
  <c r="P593" i="2" s="1"/>
  <c r="O593" i="2"/>
  <c r="N593" i="2"/>
  <c r="R592" i="2"/>
  <c r="Q592" i="2" a="1"/>
  <c r="Q592" i="2" s="1"/>
  <c r="P592" i="2" a="1"/>
  <c r="P592" i="2" s="1"/>
  <c r="O592" i="2"/>
  <c r="N592" i="2"/>
  <c r="R591" i="2"/>
  <c r="Q591" i="2" a="1"/>
  <c r="Q591" i="2" s="1"/>
  <c r="P591" i="2" a="1"/>
  <c r="P591" i="2" s="1"/>
  <c r="O591" i="2"/>
  <c r="N591" i="2"/>
  <c r="R590" i="2"/>
  <c r="Q590" i="2" a="1"/>
  <c r="Q590" i="2" s="1"/>
  <c r="P590" i="2" a="1"/>
  <c r="P590" i="2" s="1"/>
  <c r="O590" i="2"/>
  <c r="N590" i="2"/>
  <c r="R589" i="2"/>
  <c r="Q589" i="2" a="1"/>
  <c r="Q589" i="2" s="1"/>
  <c r="P589" i="2" a="1"/>
  <c r="P589" i="2" s="1"/>
  <c r="O589" i="2"/>
  <c r="N589" i="2"/>
  <c r="R588" i="2"/>
  <c r="Q588" i="2" a="1"/>
  <c r="Q588" i="2" s="1"/>
  <c r="P588" i="2" a="1"/>
  <c r="P588" i="2" s="1"/>
  <c r="O588" i="2"/>
  <c r="N588" i="2"/>
  <c r="R587" i="2"/>
  <c r="Q587" i="2" a="1"/>
  <c r="Q587" i="2" s="1"/>
  <c r="P587" i="2" a="1"/>
  <c r="P587" i="2" s="1"/>
  <c r="O587" i="2"/>
  <c r="N587" i="2"/>
  <c r="R586" i="2"/>
  <c r="Q586" i="2" a="1"/>
  <c r="Q586" i="2" s="1"/>
  <c r="P586" i="2" a="1"/>
  <c r="P586" i="2" s="1"/>
  <c r="O586" i="2"/>
  <c r="N586" i="2"/>
  <c r="R585" i="2"/>
  <c r="Q585" i="2" a="1"/>
  <c r="Q585" i="2" s="1"/>
  <c r="P585" i="2" a="1"/>
  <c r="P585" i="2" s="1"/>
  <c r="O585" i="2"/>
  <c r="N585" i="2"/>
  <c r="R584" i="2"/>
  <c r="Q584" i="2" a="1"/>
  <c r="Q584" i="2" s="1"/>
  <c r="P584" i="2" a="1"/>
  <c r="P584" i="2" s="1"/>
  <c r="O584" i="2"/>
  <c r="N584" i="2"/>
  <c r="R583" i="2"/>
  <c r="Q583" i="2" a="1"/>
  <c r="Q583" i="2" s="1"/>
  <c r="P583" i="2" a="1"/>
  <c r="P583" i="2" s="1"/>
  <c r="O583" i="2"/>
  <c r="N583" i="2"/>
  <c r="R582" i="2"/>
  <c r="Q582" i="2" a="1"/>
  <c r="Q582" i="2" s="1"/>
  <c r="P582" i="2" a="1"/>
  <c r="P582" i="2" s="1"/>
  <c r="O582" i="2"/>
  <c r="N582" i="2"/>
  <c r="R581" i="2"/>
  <c r="Q581" i="2" a="1"/>
  <c r="Q581" i="2" s="1"/>
  <c r="P581" i="2" a="1"/>
  <c r="P581" i="2" s="1"/>
  <c r="O581" i="2"/>
  <c r="N581" i="2"/>
  <c r="R580" i="2"/>
  <c r="Q580" i="2" a="1"/>
  <c r="Q580" i="2" s="1"/>
  <c r="P580" i="2" a="1"/>
  <c r="P580" i="2" s="1"/>
  <c r="O580" i="2"/>
  <c r="N580" i="2"/>
  <c r="R579" i="2"/>
  <c r="Q579" i="2" a="1"/>
  <c r="Q579" i="2" s="1"/>
  <c r="P579" i="2" a="1"/>
  <c r="P579" i="2" s="1"/>
  <c r="O579" i="2"/>
  <c r="N579" i="2"/>
  <c r="R578" i="2"/>
  <c r="Q578" i="2" a="1"/>
  <c r="Q578" i="2" s="1"/>
  <c r="P578" i="2" a="1"/>
  <c r="P578" i="2" s="1"/>
  <c r="O578" i="2"/>
  <c r="N578" i="2"/>
  <c r="R577" i="2"/>
  <c r="Q577" i="2" a="1"/>
  <c r="Q577" i="2" s="1"/>
  <c r="P577" i="2" a="1"/>
  <c r="P577" i="2" s="1"/>
  <c r="O577" i="2"/>
  <c r="N577" i="2"/>
  <c r="R576" i="2"/>
  <c r="Q576" i="2" a="1"/>
  <c r="Q576" i="2" s="1"/>
  <c r="P576" i="2" a="1"/>
  <c r="P576" i="2" s="1"/>
  <c r="O576" i="2"/>
  <c r="N576" i="2"/>
  <c r="R575" i="2"/>
  <c r="Q575" i="2" a="1"/>
  <c r="Q575" i="2" s="1"/>
  <c r="P575" i="2" a="1"/>
  <c r="P575" i="2" s="1"/>
  <c r="O575" i="2"/>
  <c r="N575" i="2"/>
  <c r="R574" i="2"/>
  <c r="Q574" i="2" a="1"/>
  <c r="Q574" i="2" s="1"/>
  <c r="P574" i="2" a="1"/>
  <c r="P574" i="2" s="1"/>
  <c r="O574" i="2"/>
  <c r="N574" i="2"/>
  <c r="R573" i="2"/>
  <c r="Q573" i="2" a="1"/>
  <c r="Q573" i="2" s="1"/>
  <c r="P573" i="2" a="1"/>
  <c r="P573" i="2" s="1"/>
  <c r="O573" i="2"/>
  <c r="N573" i="2"/>
  <c r="R572" i="2"/>
  <c r="Q572" i="2" a="1"/>
  <c r="Q572" i="2" s="1"/>
  <c r="P572" i="2" a="1"/>
  <c r="P572" i="2" s="1"/>
  <c r="O572" i="2"/>
  <c r="N572" i="2"/>
  <c r="R571" i="2"/>
  <c r="Q571" i="2" a="1"/>
  <c r="Q571" i="2" s="1"/>
  <c r="P571" i="2" a="1"/>
  <c r="P571" i="2" s="1"/>
  <c r="O571" i="2"/>
  <c r="N571" i="2"/>
  <c r="R570" i="2"/>
  <c r="Q570" i="2" a="1"/>
  <c r="Q570" i="2" s="1"/>
  <c r="P570" i="2" a="1"/>
  <c r="P570" i="2" s="1"/>
  <c r="O570" i="2"/>
  <c r="N570" i="2"/>
  <c r="R569" i="2"/>
  <c r="Q569" i="2" a="1"/>
  <c r="Q569" i="2" s="1"/>
  <c r="P569" i="2" a="1"/>
  <c r="P569" i="2" s="1"/>
  <c r="O569" i="2"/>
  <c r="N569" i="2"/>
  <c r="R568" i="2"/>
  <c r="Q568" i="2" a="1"/>
  <c r="Q568" i="2" s="1"/>
  <c r="P568" i="2" a="1"/>
  <c r="P568" i="2" s="1"/>
  <c r="O568" i="2"/>
  <c r="N568" i="2"/>
  <c r="R567" i="2"/>
  <c r="Q567" i="2" a="1"/>
  <c r="Q567" i="2" s="1"/>
  <c r="P567" i="2" a="1"/>
  <c r="P567" i="2" s="1"/>
  <c r="O567" i="2"/>
  <c r="N567" i="2"/>
  <c r="R566" i="2"/>
  <c r="Q566" i="2" a="1"/>
  <c r="Q566" i="2" s="1"/>
  <c r="P566" i="2" a="1"/>
  <c r="P566" i="2" s="1"/>
  <c r="O566" i="2"/>
  <c r="N566" i="2"/>
  <c r="R565" i="2"/>
  <c r="Q565" i="2" a="1"/>
  <c r="Q565" i="2" s="1"/>
  <c r="P565" i="2" a="1"/>
  <c r="P565" i="2" s="1"/>
  <c r="O565" i="2"/>
  <c r="N565" i="2"/>
  <c r="R564" i="2"/>
  <c r="Q564" i="2" a="1"/>
  <c r="Q564" i="2" s="1"/>
  <c r="P564" i="2" a="1"/>
  <c r="P564" i="2" s="1"/>
  <c r="O564" i="2"/>
  <c r="N564" i="2"/>
  <c r="R563" i="2"/>
  <c r="Q563" i="2" a="1"/>
  <c r="Q563" i="2" s="1"/>
  <c r="P563" i="2" a="1"/>
  <c r="P563" i="2" s="1"/>
  <c r="O563" i="2"/>
  <c r="N563" i="2"/>
  <c r="R562" i="2"/>
  <c r="Q562" i="2" a="1"/>
  <c r="Q562" i="2" s="1"/>
  <c r="P562" i="2" a="1"/>
  <c r="P562" i="2" s="1"/>
  <c r="O562" i="2"/>
  <c r="N562" i="2"/>
  <c r="R561" i="2"/>
  <c r="Q561" i="2" a="1"/>
  <c r="Q561" i="2" s="1"/>
  <c r="P561" i="2" a="1"/>
  <c r="P561" i="2" s="1"/>
  <c r="O561" i="2"/>
  <c r="N561" i="2"/>
  <c r="R560" i="2"/>
  <c r="Q560" i="2" a="1"/>
  <c r="Q560" i="2" s="1"/>
  <c r="P560" i="2" a="1"/>
  <c r="P560" i="2" s="1"/>
  <c r="O560" i="2"/>
  <c r="N560" i="2"/>
  <c r="R559" i="2"/>
  <c r="Q559" i="2" a="1"/>
  <c r="Q559" i="2" s="1"/>
  <c r="P559" i="2" a="1"/>
  <c r="P559" i="2" s="1"/>
  <c r="O559" i="2"/>
  <c r="N559" i="2"/>
  <c r="R558" i="2"/>
  <c r="Q558" i="2" a="1"/>
  <c r="Q558" i="2" s="1"/>
  <c r="P558" i="2" a="1"/>
  <c r="P558" i="2" s="1"/>
  <c r="O558" i="2"/>
  <c r="N558" i="2"/>
  <c r="R557" i="2"/>
  <c r="Q557" i="2" a="1"/>
  <c r="Q557" i="2" s="1"/>
  <c r="P557" i="2" a="1"/>
  <c r="P557" i="2" s="1"/>
  <c r="O557" i="2"/>
  <c r="N557" i="2"/>
  <c r="R556" i="2"/>
  <c r="Q556" i="2" a="1"/>
  <c r="Q556" i="2" s="1"/>
  <c r="P556" i="2" a="1"/>
  <c r="P556" i="2" s="1"/>
  <c r="O556" i="2"/>
  <c r="N556" i="2"/>
  <c r="R555" i="2"/>
  <c r="Q555" i="2" a="1"/>
  <c r="Q555" i="2" s="1"/>
  <c r="P555" i="2" a="1"/>
  <c r="P555" i="2" s="1"/>
  <c r="O555" i="2"/>
  <c r="N555" i="2"/>
  <c r="R554" i="2"/>
  <c r="Q554" i="2" a="1"/>
  <c r="Q554" i="2" s="1"/>
  <c r="P554" i="2" a="1"/>
  <c r="P554" i="2" s="1"/>
  <c r="O554" i="2"/>
  <c r="N554" i="2"/>
  <c r="R553" i="2"/>
  <c r="Q553" i="2" a="1"/>
  <c r="Q553" i="2" s="1"/>
  <c r="P553" i="2" a="1"/>
  <c r="P553" i="2" s="1"/>
  <c r="O553" i="2"/>
  <c r="N553" i="2"/>
  <c r="R552" i="2"/>
  <c r="Q552" i="2" a="1"/>
  <c r="Q552" i="2" s="1"/>
  <c r="P552" i="2" a="1"/>
  <c r="P552" i="2" s="1"/>
  <c r="O552" i="2"/>
  <c r="N552" i="2"/>
  <c r="R551" i="2"/>
  <c r="Q551" i="2" a="1"/>
  <c r="Q551" i="2" s="1"/>
  <c r="P551" i="2" a="1"/>
  <c r="P551" i="2" s="1"/>
  <c r="O551" i="2"/>
  <c r="N551" i="2"/>
  <c r="R550" i="2"/>
  <c r="Q550" i="2" a="1"/>
  <c r="Q550" i="2" s="1"/>
  <c r="P550" i="2" a="1"/>
  <c r="P550" i="2" s="1"/>
  <c r="O550" i="2"/>
  <c r="N550" i="2"/>
  <c r="R549" i="2"/>
  <c r="Q549" i="2" a="1"/>
  <c r="Q549" i="2" s="1"/>
  <c r="P549" i="2" a="1"/>
  <c r="P549" i="2" s="1"/>
  <c r="O549" i="2"/>
  <c r="N549" i="2"/>
  <c r="R548" i="2"/>
  <c r="Q548" i="2" a="1"/>
  <c r="Q548" i="2" s="1"/>
  <c r="P548" i="2" a="1"/>
  <c r="P548" i="2" s="1"/>
  <c r="O548" i="2"/>
  <c r="N548" i="2"/>
  <c r="R547" i="2"/>
  <c r="Q547" i="2" a="1"/>
  <c r="Q547" i="2" s="1"/>
  <c r="P547" i="2" a="1"/>
  <c r="P547" i="2" s="1"/>
  <c r="O547" i="2"/>
  <c r="N547" i="2"/>
  <c r="R546" i="2"/>
  <c r="Q546" i="2" a="1"/>
  <c r="Q546" i="2" s="1"/>
  <c r="P546" i="2" a="1"/>
  <c r="P546" i="2" s="1"/>
  <c r="O546" i="2"/>
  <c r="N546" i="2"/>
  <c r="R545" i="2"/>
  <c r="Q545" i="2" a="1"/>
  <c r="Q545" i="2" s="1"/>
  <c r="P545" i="2" a="1"/>
  <c r="P545" i="2" s="1"/>
  <c r="O545" i="2"/>
  <c r="N545" i="2"/>
  <c r="R544" i="2"/>
  <c r="Q544" i="2" a="1"/>
  <c r="Q544" i="2" s="1"/>
  <c r="P544" i="2" a="1"/>
  <c r="P544" i="2" s="1"/>
  <c r="O544" i="2"/>
  <c r="N544" i="2"/>
  <c r="R543" i="2"/>
  <c r="Q543" i="2" a="1"/>
  <c r="Q543" i="2" s="1"/>
  <c r="P543" i="2" a="1"/>
  <c r="P543" i="2" s="1"/>
  <c r="O543" i="2"/>
  <c r="N543" i="2"/>
  <c r="R542" i="2"/>
  <c r="Q542" i="2" a="1"/>
  <c r="Q542" i="2" s="1"/>
  <c r="P542" i="2" a="1"/>
  <c r="P542" i="2" s="1"/>
  <c r="O542" i="2"/>
  <c r="N542" i="2"/>
  <c r="R541" i="2"/>
  <c r="Q541" i="2" a="1"/>
  <c r="Q541" i="2" s="1"/>
  <c r="P541" i="2" a="1"/>
  <c r="P541" i="2" s="1"/>
  <c r="O541" i="2"/>
  <c r="N541" i="2"/>
  <c r="R540" i="2"/>
  <c r="Q540" i="2" a="1"/>
  <c r="Q540" i="2" s="1"/>
  <c r="P540" i="2" a="1"/>
  <c r="P540" i="2" s="1"/>
  <c r="O540" i="2"/>
  <c r="N540" i="2"/>
  <c r="R539" i="2"/>
  <c r="Q539" i="2" a="1"/>
  <c r="Q539" i="2" s="1"/>
  <c r="P539" i="2" a="1"/>
  <c r="P539" i="2" s="1"/>
  <c r="O539" i="2"/>
  <c r="N539" i="2"/>
  <c r="R538" i="2"/>
  <c r="Q538" i="2" a="1"/>
  <c r="Q538" i="2" s="1"/>
  <c r="P538" i="2" a="1"/>
  <c r="P538" i="2" s="1"/>
  <c r="O538" i="2"/>
  <c r="N538" i="2"/>
  <c r="R537" i="2"/>
  <c r="Q537" i="2" a="1"/>
  <c r="Q537" i="2" s="1"/>
  <c r="P537" i="2" a="1"/>
  <c r="P537" i="2" s="1"/>
  <c r="O537" i="2"/>
  <c r="N537" i="2"/>
  <c r="R536" i="2"/>
  <c r="Q536" i="2" a="1"/>
  <c r="Q536" i="2" s="1"/>
  <c r="P536" i="2" a="1"/>
  <c r="P536" i="2" s="1"/>
  <c r="O536" i="2"/>
  <c r="N536" i="2"/>
  <c r="R535" i="2"/>
  <c r="Q535" i="2" a="1"/>
  <c r="Q535" i="2" s="1"/>
  <c r="P535" i="2" a="1"/>
  <c r="P535" i="2" s="1"/>
  <c r="O535" i="2"/>
  <c r="N535" i="2"/>
  <c r="R534" i="2"/>
  <c r="Q534" i="2" a="1"/>
  <c r="Q534" i="2" s="1"/>
  <c r="P534" i="2" a="1"/>
  <c r="P534" i="2" s="1"/>
  <c r="O534" i="2"/>
  <c r="N534" i="2"/>
  <c r="R533" i="2"/>
  <c r="Q533" i="2" a="1"/>
  <c r="Q533" i="2" s="1"/>
  <c r="P533" i="2" a="1"/>
  <c r="P533" i="2" s="1"/>
  <c r="O533" i="2"/>
  <c r="N533" i="2"/>
  <c r="R532" i="2"/>
  <c r="Q532" i="2" a="1"/>
  <c r="Q532" i="2" s="1"/>
  <c r="P532" i="2" a="1"/>
  <c r="P532" i="2" s="1"/>
  <c r="O532" i="2"/>
  <c r="N532" i="2"/>
  <c r="R531" i="2"/>
  <c r="Q531" i="2" a="1"/>
  <c r="Q531" i="2" s="1"/>
  <c r="P531" i="2" a="1"/>
  <c r="P531" i="2" s="1"/>
  <c r="O531" i="2"/>
  <c r="N531" i="2"/>
  <c r="R530" i="2"/>
  <c r="Q530" i="2" a="1"/>
  <c r="Q530" i="2" s="1"/>
  <c r="P530" i="2" a="1"/>
  <c r="P530" i="2" s="1"/>
  <c r="O530" i="2"/>
  <c r="N530" i="2"/>
  <c r="R529" i="2"/>
  <c r="Q529" i="2" a="1"/>
  <c r="Q529" i="2" s="1"/>
  <c r="P529" i="2" a="1"/>
  <c r="P529" i="2" s="1"/>
  <c r="O529" i="2"/>
  <c r="N529" i="2"/>
  <c r="R528" i="2"/>
  <c r="Q528" i="2" a="1"/>
  <c r="Q528" i="2" s="1"/>
  <c r="P528" i="2" a="1"/>
  <c r="P528" i="2" s="1"/>
  <c r="O528" i="2"/>
  <c r="N528" i="2"/>
  <c r="R527" i="2"/>
  <c r="Q527" i="2" a="1"/>
  <c r="Q527" i="2" s="1"/>
  <c r="P527" i="2" a="1"/>
  <c r="P527" i="2" s="1"/>
  <c r="O527" i="2"/>
  <c r="N527" i="2"/>
  <c r="R526" i="2"/>
  <c r="Q526" i="2" a="1"/>
  <c r="Q526" i="2" s="1"/>
  <c r="P526" i="2" a="1"/>
  <c r="P526" i="2" s="1"/>
  <c r="O526" i="2"/>
  <c r="N526" i="2"/>
  <c r="R525" i="2"/>
  <c r="Q525" i="2" a="1"/>
  <c r="Q525" i="2" s="1"/>
  <c r="P525" i="2" a="1"/>
  <c r="P525" i="2" s="1"/>
  <c r="O525" i="2"/>
  <c r="N525" i="2"/>
  <c r="R524" i="2"/>
  <c r="Q524" i="2" a="1"/>
  <c r="Q524" i="2" s="1"/>
  <c r="P524" i="2" a="1"/>
  <c r="P524" i="2" s="1"/>
  <c r="O524" i="2"/>
  <c r="N524" i="2"/>
  <c r="R523" i="2"/>
  <c r="Q523" i="2" a="1"/>
  <c r="Q523" i="2" s="1"/>
  <c r="P523" i="2" a="1"/>
  <c r="P523" i="2" s="1"/>
  <c r="O523" i="2"/>
  <c r="N523" i="2"/>
  <c r="R522" i="2"/>
  <c r="Q522" i="2" a="1"/>
  <c r="Q522" i="2" s="1"/>
  <c r="P522" i="2" a="1"/>
  <c r="P522" i="2" s="1"/>
  <c r="O522" i="2"/>
  <c r="N522" i="2"/>
  <c r="R521" i="2"/>
  <c r="Q521" i="2" a="1"/>
  <c r="Q521" i="2" s="1"/>
  <c r="P521" i="2" a="1"/>
  <c r="P521" i="2" s="1"/>
  <c r="O521" i="2"/>
  <c r="N521" i="2"/>
  <c r="R520" i="2"/>
  <c r="Q520" i="2" a="1"/>
  <c r="Q520" i="2" s="1"/>
  <c r="P520" i="2" a="1"/>
  <c r="P520" i="2" s="1"/>
  <c r="O520" i="2"/>
  <c r="N520" i="2"/>
  <c r="R519" i="2"/>
  <c r="Q519" i="2" a="1"/>
  <c r="Q519" i="2" s="1"/>
  <c r="P519" i="2" a="1"/>
  <c r="P519" i="2" s="1"/>
  <c r="O519" i="2"/>
  <c r="N519" i="2"/>
  <c r="R518" i="2"/>
  <c r="Q518" i="2" a="1"/>
  <c r="Q518" i="2" s="1"/>
  <c r="P518" i="2" a="1"/>
  <c r="P518" i="2" s="1"/>
  <c r="O518" i="2"/>
  <c r="N518" i="2"/>
  <c r="R517" i="2"/>
  <c r="Q517" i="2" a="1"/>
  <c r="Q517" i="2" s="1"/>
  <c r="P517" i="2" a="1"/>
  <c r="P517" i="2" s="1"/>
  <c r="O517" i="2"/>
  <c r="N517" i="2"/>
  <c r="R516" i="2"/>
  <c r="Q516" i="2" a="1"/>
  <c r="Q516" i="2" s="1"/>
  <c r="P516" i="2" a="1"/>
  <c r="P516" i="2" s="1"/>
  <c r="O516" i="2"/>
  <c r="N516" i="2"/>
  <c r="R515" i="2"/>
  <c r="Q515" i="2" a="1"/>
  <c r="Q515" i="2" s="1"/>
  <c r="P515" i="2" a="1"/>
  <c r="P515" i="2" s="1"/>
  <c r="O515" i="2"/>
  <c r="N515" i="2"/>
  <c r="R514" i="2"/>
  <c r="Q514" i="2" a="1"/>
  <c r="Q514" i="2" s="1"/>
  <c r="P514" i="2" a="1"/>
  <c r="P514" i="2" s="1"/>
  <c r="O514" i="2"/>
  <c r="N514" i="2"/>
  <c r="R513" i="2"/>
  <c r="Q513" i="2" a="1"/>
  <c r="Q513" i="2" s="1"/>
  <c r="P513" i="2" a="1"/>
  <c r="P513" i="2" s="1"/>
  <c r="O513" i="2"/>
  <c r="N513" i="2"/>
  <c r="R512" i="2"/>
  <c r="Q512" i="2" a="1"/>
  <c r="Q512" i="2" s="1"/>
  <c r="P512" i="2" a="1"/>
  <c r="P512" i="2" s="1"/>
  <c r="O512" i="2"/>
  <c r="N512" i="2"/>
  <c r="R511" i="2"/>
  <c r="Q511" i="2" a="1"/>
  <c r="Q511" i="2" s="1"/>
  <c r="P511" i="2" a="1"/>
  <c r="P511" i="2" s="1"/>
  <c r="O511" i="2"/>
  <c r="N511" i="2"/>
  <c r="R510" i="2"/>
  <c r="Q510" i="2" a="1"/>
  <c r="Q510" i="2" s="1"/>
  <c r="P510" i="2" a="1"/>
  <c r="P510" i="2" s="1"/>
  <c r="O510" i="2"/>
  <c r="N510" i="2"/>
  <c r="R509" i="2"/>
  <c r="Q509" i="2" a="1"/>
  <c r="Q509" i="2" s="1"/>
  <c r="P509" i="2" a="1"/>
  <c r="P509" i="2" s="1"/>
  <c r="O509" i="2"/>
  <c r="N509" i="2"/>
  <c r="R508" i="2"/>
  <c r="Q508" i="2" a="1"/>
  <c r="Q508" i="2" s="1"/>
  <c r="P508" i="2" a="1"/>
  <c r="P508" i="2" s="1"/>
  <c r="O508" i="2"/>
  <c r="N508" i="2"/>
  <c r="R507" i="2"/>
  <c r="Q507" i="2" a="1"/>
  <c r="Q507" i="2" s="1"/>
  <c r="P507" i="2" a="1"/>
  <c r="P507" i="2" s="1"/>
  <c r="O507" i="2"/>
  <c r="N507" i="2"/>
  <c r="R506" i="2"/>
  <c r="Q506" i="2" a="1"/>
  <c r="Q506" i="2" s="1"/>
  <c r="P506" i="2" a="1"/>
  <c r="P506" i="2" s="1"/>
  <c r="O506" i="2"/>
  <c r="N506" i="2"/>
  <c r="R505" i="2"/>
  <c r="Q505" i="2" a="1"/>
  <c r="Q505" i="2" s="1"/>
  <c r="P505" i="2" a="1"/>
  <c r="P505" i="2" s="1"/>
  <c r="O505" i="2"/>
  <c r="N505" i="2"/>
  <c r="R504" i="2"/>
  <c r="Q504" i="2" a="1"/>
  <c r="Q504" i="2" s="1"/>
  <c r="P504" i="2" a="1"/>
  <c r="P504" i="2" s="1"/>
  <c r="O504" i="2"/>
  <c r="N504" i="2"/>
  <c r="R503" i="2"/>
  <c r="Q503" i="2" a="1"/>
  <c r="Q503" i="2" s="1"/>
  <c r="P503" i="2" a="1"/>
  <c r="P503" i="2" s="1"/>
  <c r="O503" i="2"/>
  <c r="N503" i="2"/>
  <c r="R502" i="2"/>
  <c r="Q502" i="2" a="1"/>
  <c r="Q502" i="2" s="1"/>
  <c r="P502" i="2" a="1"/>
  <c r="P502" i="2" s="1"/>
  <c r="O502" i="2"/>
  <c r="N502" i="2"/>
  <c r="R501" i="2"/>
  <c r="Q501" i="2" a="1"/>
  <c r="Q501" i="2" s="1"/>
  <c r="P501" i="2" a="1"/>
  <c r="P501" i="2" s="1"/>
  <c r="O501" i="2"/>
  <c r="N501" i="2"/>
  <c r="R500" i="2"/>
  <c r="Q500" i="2" a="1"/>
  <c r="Q500" i="2" s="1"/>
  <c r="P500" i="2" a="1"/>
  <c r="P500" i="2" s="1"/>
  <c r="O500" i="2"/>
  <c r="N500" i="2"/>
  <c r="R499" i="2"/>
  <c r="Q499" i="2" a="1"/>
  <c r="Q499" i="2" s="1"/>
  <c r="P499" i="2" a="1"/>
  <c r="P499" i="2" s="1"/>
  <c r="O499" i="2"/>
  <c r="N499" i="2"/>
  <c r="R498" i="2"/>
  <c r="Q498" i="2" a="1"/>
  <c r="Q498" i="2" s="1"/>
  <c r="P498" i="2" a="1"/>
  <c r="P498" i="2" s="1"/>
  <c r="O498" i="2"/>
  <c r="N498" i="2"/>
  <c r="R497" i="2"/>
  <c r="Q497" i="2" a="1"/>
  <c r="Q497" i="2" s="1"/>
  <c r="P497" i="2" a="1"/>
  <c r="P497" i="2" s="1"/>
  <c r="O497" i="2"/>
  <c r="N497" i="2"/>
  <c r="R496" i="2"/>
  <c r="Q496" i="2" a="1"/>
  <c r="Q496" i="2" s="1"/>
  <c r="P496" i="2" a="1"/>
  <c r="P496" i="2" s="1"/>
  <c r="O496" i="2"/>
  <c r="N496" i="2"/>
  <c r="R495" i="2"/>
  <c r="Q495" i="2" a="1"/>
  <c r="Q495" i="2" s="1"/>
  <c r="P495" i="2" a="1"/>
  <c r="P495" i="2" s="1"/>
  <c r="O495" i="2"/>
  <c r="N495" i="2"/>
  <c r="R494" i="2"/>
  <c r="Q494" i="2" a="1"/>
  <c r="Q494" i="2" s="1"/>
  <c r="P494" i="2" a="1"/>
  <c r="P494" i="2" s="1"/>
  <c r="O494" i="2"/>
  <c r="N494" i="2"/>
  <c r="R493" i="2"/>
  <c r="Q493" i="2" a="1"/>
  <c r="Q493" i="2" s="1"/>
  <c r="P493" i="2" a="1"/>
  <c r="P493" i="2" s="1"/>
  <c r="O493" i="2"/>
  <c r="N493" i="2"/>
  <c r="R492" i="2"/>
  <c r="Q492" i="2" a="1"/>
  <c r="Q492" i="2" s="1"/>
  <c r="P492" i="2" a="1"/>
  <c r="P492" i="2" s="1"/>
  <c r="O492" i="2"/>
  <c r="N492" i="2"/>
  <c r="R491" i="2"/>
  <c r="Q491" i="2" a="1"/>
  <c r="Q491" i="2" s="1"/>
  <c r="P491" i="2" a="1"/>
  <c r="P491" i="2" s="1"/>
  <c r="O491" i="2"/>
  <c r="N491" i="2"/>
  <c r="R490" i="2"/>
  <c r="Q490" i="2" a="1"/>
  <c r="Q490" i="2" s="1"/>
  <c r="P490" i="2" a="1"/>
  <c r="P490" i="2" s="1"/>
  <c r="O490" i="2"/>
  <c r="N490" i="2"/>
  <c r="R489" i="2"/>
  <c r="Q489" i="2" a="1"/>
  <c r="Q489" i="2" s="1"/>
  <c r="P489" i="2" a="1"/>
  <c r="P489" i="2" s="1"/>
  <c r="O489" i="2"/>
  <c r="N489" i="2"/>
  <c r="R488" i="2"/>
  <c r="Q488" i="2" a="1"/>
  <c r="Q488" i="2" s="1"/>
  <c r="P488" i="2" a="1"/>
  <c r="P488" i="2" s="1"/>
  <c r="O488" i="2"/>
  <c r="N488" i="2"/>
  <c r="R487" i="2"/>
  <c r="Q487" i="2" a="1"/>
  <c r="Q487" i="2" s="1"/>
  <c r="P487" i="2" a="1"/>
  <c r="P487" i="2" s="1"/>
  <c r="O487" i="2"/>
  <c r="N487" i="2"/>
  <c r="R486" i="2"/>
  <c r="Q486" i="2" a="1"/>
  <c r="Q486" i="2" s="1"/>
  <c r="P486" i="2" a="1"/>
  <c r="P486" i="2" s="1"/>
  <c r="O486" i="2"/>
  <c r="N486" i="2"/>
  <c r="R485" i="2"/>
  <c r="Q485" i="2" a="1"/>
  <c r="Q485" i="2" s="1"/>
  <c r="P485" i="2" a="1"/>
  <c r="P485" i="2" s="1"/>
  <c r="O485" i="2"/>
  <c r="N485" i="2"/>
  <c r="R484" i="2"/>
  <c r="Q484" i="2" a="1"/>
  <c r="Q484" i="2" s="1"/>
  <c r="P484" i="2" a="1"/>
  <c r="P484" i="2" s="1"/>
  <c r="O484" i="2"/>
  <c r="N484" i="2"/>
  <c r="R483" i="2"/>
  <c r="Q483" i="2" a="1"/>
  <c r="Q483" i="2" s="1"/>
  <c r="P483" i="2" a="1"/>
  <c r="P483" i="2" s="1"/>
  <c r="O483" i="2"/>
  <c r="N483" i="2"/>
  <c r="R482" i="2"/>
  <c r="Q482" i="2" a="1"/>
  <c r="Q482" i="2" s="1"/>
  <c r="P482" i="2" a="1"/>
  <c r="P482" i="2" s="1"/>
  <c r="O482" i="2"/>
  <c r="N482" i="2"/>
  <c r="R481" i="2"/>
  <c r="Q481" i="2" a="1"/>
  <c r="Q481" i="2" s="1"/>
  <c r="P481" i="2" a="1"/>
  <c r="P481" i="2" s="1"/>
  <c r="O481" i="2"/>
  <c r="N481" i="2"/>
  <c r="R480" i="2"/>
  <c r="Q480" i="2" a="1"/>
  <c r="Q480" i="2" s="1"/>
  <c r="P480" i="2" a="1"/>
  <c r="P480" i="2" s="1"/>
  <c r="O480" i="2"/>
  <c r="N480" i="2"/>
  <c r="R479" i="2"/>
  <c r="Q479" i="2" a="1"/>
  <c r="Q479" i="2" s="1"/>
  <c r="P479" i="2" a="1"/>
  <c r="P479" i="2" s="1"/>
  <c r="O479" i="2"/>
  <c r="N479" i="2"/>
  <c r="R478" i="2"/>
  <c r="Q478" i="2" a="1"/>
  <c r="Q478" i="2" s="1"/>
  <c r="P478" i="2" a="1"/>
  <c r="P478" i="2" s="1"/>
  <c r="O478" i="2"/>
  <c r="N478" i="2"/>
  <c r="R477" i="2"/>
  <c r="Q477" i="2" a="1"/>
  <c r="Q477" i="2" s="1"/>
  <c r="P477" i="2" a="1"/>
  <c r="P477" i="2" s="1"/>
  <c r="O477" i="2"/>
  <c r="N477" i="2"/>
  <c r="R476" i="2"/>
  <c r="Q476" i="2" a="1"/>
  <c r="Q476" i="2" s="1"/>
  <c r="P476" i="2" a="1"/>
  <c r="P476" i="2" s="1"/>
  <c r="O476" i="2"/>
  <c r="N476" i="2"/>
  <c r="R475" i="2"/>
  <c r="Q475" i="2" a="1"/>
  <c r="Q475" i="2" s="1"/>
  <c r="P475" i="2" a="1"/>
  <c r="P475" i="2" s="1"/>
  <c r="O475" i="2"/>
  <c r="N475" i="2"/>
  <c r="R474" i="2"/>
  <c r="Q474" i="2" a="1"/>
  <c r="Q474" i="2" s="1"/>
  <c r="P474" i="2" a="1"/>
  <c r="P474" i="2" s="1"/>
  <c r="O474" i="2"/>
  <c r="N474" i="2"/>
  <c r="R473" i="2"/>
  <c r="Q473" i="2" a="1"/>
  <c r="Q473" i="2" s="1"/>
  <c r="P473" i="2" a="1"/>
  <c r="P473" i="2" s="1"/>
  <c r="O473" i="2"/>
  <c r="N473" i="2"/>
  <c r="R472" i="2"/>
  <c r="Q472" i="2" a="1"/>
  <c r="Q472" i="2" s="1"/>
  <c r="P472" i="2" a="1"/>
  <c r="P472" i="2" s="1"/>
  <c r="O472" i="2"/>
  <c r="N472" i="2"/>
  <c r="R471" i="2"/>
  <c r="Q471" i="2" a="1"/>
  <c r="Q471" i="2" s="1"/>
  <c r="P471" i="2" a="1"/>
  <c r="P471" i="2" s="1"/>
  <c r="O471" i="2"/>
  <c r="N471" i="2"/>
  <c r="R470" i="2"/>
  <c r="Q470" i="2" a="1"/>
  <c r="Q470" i="2" s="1"/>
  <c r="P470" i="2" a="1"/>
  <c r="P470" i="2" s="1"/>
  <c r="O470" i="2"/>
  <c r="N470" i="2"/>
  <c r="R469" i="2"/>
  <c r="Q469" i="2" a="1"/>
  <c r="Q469" i="2" s="1"/>
  <c r="P469" i="2" a="1"/>
  <c r="P469" i="2" s="1"/>
  <c r="O469" i="2"/>
  <c r="N469" i="2"/>
  <c r="R468" i="2"/>
  <c r="Q468" i="2" a="1"/>
  <c r="Q468" i="2" s="1"/>
  <c r="P468" i="2" a="1"/>
  <c r="P468" i="2" s="1"/>
  <c r="O468" i="2"/>
  <c r="N468" i="2"/>
  <c r="R467" i="2"/>
  <c r="Q467" i="2" a="1"/>
  <c r="Q467" i="2" s="1"/>
  <c r="P467" i="2" a="1"/>
  <c r="P467" i="2" s="1"/>
  <c r="O467" i="2"/>
  <c r="N467" i="2"/>
  <c r="R466" i="2"/>
  <c r="Q466" i="2" a="1"/>
  <c r="Q466" i="2" s="1"/>
  <c r="P466" i="2" a="1"/>
  <c r="P466" i="2" s="1"/>
  <c r="O466" i="2"/>
  <c r="N466" i="2"/>
  <c r="R465" i="2"/>
  <c r="Q465" i="2" a="1"/>
  <c r="Q465" i="2" s="1"/>
  <c r="P465" i="2" a="1"/>
  <c r="P465" i="2" s="1"/>
  <c r="O465" i="2"/>
  <c r="N465" i="2"/>
  <c r="R464" i="2"/>
  <c r="Q464" i="2" a="1"/>
  <c r="Q464" i="2" s="1"/>
  <c r="P464" i="2" a="1"/>
  <c r="P464" i="2" s="1"/>
  <c r="O464" i="2"/>
  <c r="N464" i="2"/>
  <c r="R463" i="2"/>
  <c r="Q463" i="2" a="1"/>
  <c r="Q463" i="2" s="1"/>
  <c r="P463" i="2" a="1"/>
  <c r="P463" i="2" s="1"/>
  <c r="O463" i="2"/>
  <c r="N463" i="2"/>
  <c r="R462" i="2"/>
  <c r="Q462" i="2" a="1"/>
  <c r="Q462" i="2" s="1"/>
  <c r="P462" i="2" a="1"/>
  <c r="P462" i="2" s="1"/>
  <c r="O462" i="2"/>
  <c r="N462" i="2"/>
  <c r="R461" i="2"/>
  <c r="Q461" i="2" a="1"/>
  <c r="Q461" i="2" s="1"/>
  <c r="P461" i="2" a="1"/>
  <c r="P461" i="2" s="1"/>
  <c r="O461" i="2"/>
  <c r="N461" i="2"/>
  <c r="R460" i="2"/>
  <c r="Q460" i="2" a="1"/>
  <c r="Q460" i="2" s="1"/>
  <c r="P460" i="2" a="1"/>
  <c r="P460" i="2" s="1"/>
  <c r="O460" i="2"/>
  <c r="N460" i="2"/>
  <c r="R459" i="2"/>
  <c r="Q459" i="2" a="1"/>
  <c r="Q459" i="2" s="1"/>
  <c r="P459" i="2" a="1"/>
  <c r="P459" i="2" s="1"/>
  <c r="O459" i="2"/>
  <c r="N459" i="2"/>
  <c r="R458" i="2"/>
  <c r="Q458" i="2" a="1"/>
  <c r="Q458" i="2" s="1"/>
  <c r="P458" i="2" a="1"/>
  <c r="P458" i="2" s="1"/>
  <c r="O458" i="2"/>
  <c r="N458" i="2"/>
  <c r="R457" i="2"/>
  <c r="Q457" i="2" a="1"/>
  <c r="Q457" i="2" s="1"/>
  <c r="P457" i="2" a="1"/>
  <c r="P457" i="2" s="1"/>
  <c r="O457" i="2"/>
  <c r="N457" i="2"/>
  <c r="R456" i="2"/>
  <c r="Q456" i="2" a="1"/>
  <c r="Q456" i="2" s="1"/>
  <c r="P456" i="2" a="1"/>
  <c r="P456" i="2" s="1"/>
  <c r="O456" i="2"/>
  <c r="N456" i="2"/>
  <c r="R455" i="2"/>
  <c r="Q455" i="2" a="1"/>
  <c r="Q455" i="2" s="1"/>
  <c r="P455" i="2" a="1"/>
  <c r="P455" i="2" s="1"/>
  <c r="O455" i="2"/>
  <c r="N455" i="2"/>
  <c r="R454" i="2"/>
  <c r="Q454" i="2" a="1"/>
  <c r="Q454" i="2" s="1"/>
  <c r="P454" i="2" a="1"/>
  <c r="P454" i="2" s="1"/>
  <c r="O454" i="2"/>
  <c r="N454" i="2"/>
  <c r="R453" i="2"/>
  <c r="Q453" i="2" a="1"/>
  <c r="Q453" i="2" s="1"/>
  <c r="P453" i="2" a="1"/>
  <c r="P453" i="2" s="1"/>
  <c r="O453" i="2"/>
  <c r="N453" i="2"/>
  <c r="R452" i="2"/>
  <c r="Q452" i="2" a="1"/>
  <c r="Q452" i="2" s="1"/>
  <c r="P452" i="2" a="1"/>
  <c r="P452" i="2" s="1"/>
  <c r="O452" i="2"/>
  <c r="N452" i="2"/>
  <c r="R451" i="2"/>
  <c r="Q451" i="2" a="1"/>
  <c r="Q451" i="2" s="1"/>
  <c r="P451" i="2" a="1"/>
  <c r="P451" i="2" s="1"/>
  <c r="O451" i="2"/>
  <c r="N451" i="2"/>
  <c r="R450" i="2"/>
  <c r="Q450" i="2" a="1"/>
  <c r="Q450" i="2" s="1"/>
  <c r="P450" i="2" a="1"/>
  <c r="P450" i="2" s="1"/>
  <c r="O450" i="2"/>
  <c r="N450" i="2"/>
  <c r="R449" i="2"/>
  <c r="Q449" i="2" a="1"/>
  <c r="Q449" i="2" s="1"/>
  <c r="P449" i="2" a="1"/>
  <c r="P449" i="2" s="1"/>
  <c r="O449" i="2"/>
  <c r="N449" i="2"/>
  <c r="R448" i="2"/>
  <c r="Q448" i="2" a="1"/>
  <c r="Q448" i="2" s="1"/>
  <c r="P448" i="2" a="1"/>
  <c r="P448" i="2" s="1"/>
  <c r="O448" i="2"/>
  <c r="N448" i="2"/>
  <c r="R447" i="2"/>
  <c r="Q447" i="2" a="1"/>
  <c r="Q447" i="2" s="1"/>
  <c r="P447" i="2" a="1"/>
  <c r="P447" i="2" s="1"/>
  <c r="O447" i="2"/>
  <c r="N447" i="2"/>
  <c r="R446" i="2"/>
  <c r="Q446" i="2" a="1"/>
  <c r="Q446" i="2" s="1"/>
  <c r="P446" i="2" a="1"/>
  <c r="P446" i="2" s="1"/>
  <c r="O446" i="2"/>
  <c r="N446" i="2"/>
  <c r="R445" i="2"/>
  <c r="Q445" i="2" a="1"/>
  <c r="Q445" i="2" s="1"/>
  <c r="P445" i="2" a="1"/>
  <c r="P445" i="2" s="1"/>
  <c r="O445" i="2"/>
  <c r="N445" i="2"/>
  <c r="R444" i="2"/>
  <c r="Q444" i="2" a="1"/>
  <c r="Q444" i="2" s="1"/>
  <c r="P444" i="2" a="1"/>
  <c r="P444" i="2" s="1"/>
  <c r="O444" i="2"/>
  <c r="N444" i="2"/>
  <c r="R443" i="2"/>
  <c r="Q443" i="2" a="1"/>
  <c r="Q443" i="2" s="1"/>
  <c r="P443" i="2" a="1"/>
  <c r="P443" i="2" s="1"/>
  <c r="O443" i="2"/>
  <c r="N443" i="2"/>
  <c r="R442" i="2"/>
  <c r="Q442" i="2" a="1"/>
  <c r="Q442" i="2" s="1"/>
  <c r="P442" i="2" a="1"/>
  <c r="P442" i="2" s="1"/>
  <c r="O442" i="2"/>
  <c r="N442" i="2"/>
  <c r="R441" i="2"/>
  <c r="Q441" i="2" a="1"/>
  <c r="Q441" i="2" s="1"/>
  <c r="P441" i="2" a="1"/>
  <c r="P441" i="2" s="1"/>
  <c r="O441" i="2"/>
  <c r="N441" i="2"/>
  <c r="R440" i="2"/>
  <c r="Q440" i="2" a="1"/>
  <c r="Q440" i="2" s="1"/>
  <c r="P440" i="2" a="1"/>
  <c r="P440" i="2" s="1"/>
  <c r="O440" i="2"/>
  <c r="N440" i="2"/>
  <c r="R439" i="2"/>
  <c r="Q439" i="2" a="1"/>
  <c r="Q439" i="2" s="1"/>
  <c r="P439" i="2" a="1"/>
  <c r="P439" i="2" s="1"/>
  <c r="O439" i="2"/>
  <c r="N439" i="2"/>
  <c r="R438" i="2"/>
  <c r="Q438" i="2" a="1"/>
  <c r="Q438" i="2" s="1"/>
  <c r="P438" i="2" a="1"/>
  <c r="P438" i="2" s="1"/>
  <c r="O438" i="2"/>
  <c r="N438" i="2"/>
  <c r="R437" i="2"/>
  <c r="Q437" i="2" a="1"/>
  <c r="Q437" i="2" s="1"/>
  <c r="P437" i="2" a="1"/>
  <c r="P437" i="2" s="1"/>
  <c r="O437" i="2"/>
  <c r="N437" i="2"/>
  <c r="R436" i="2"/>
  <c r="Q436" i="2" a="1"/>
  <c r="Q436" i="2" s="1"/>
  <c r="P436" i="2" a="1"/>
  <c r="P436" i="2" s="1"/>
  <c r="O436" i="2"/>
  <c r="N436" i="2"/>
  <c r="R435" i="2"/>
  <c r="Q435" i="2" a="1"/>
  <c r="Q435" i="2" s="1"/>
  <c r="P435" i="2" a="1"/>
  <c r="P435" i="2" s="1"/>
  <c r="O435" i="2"/>
  <c r="N435" i="2"/>
  <c r="R434" i="2"/>
  <c r="Q434" i="2" a="1"/>
  <c r="Q434" i="2" s="1"/>
  <c r="P434" i="2" a="1"/>
  <c r="P434" i="2" s="1"/>
  <c r="O434" i="2"/>
  <c r="N434" i="2"/>
  <c r="R433" i="2"/>
  <c r="Q433" i="2" a="1"/>
  <c r="Q433" i="2" s="1"/>
  <c r="P433" i="2" a="1"/>
  <c r="P433" i="2" s="1"/>
  <c r="O433" i="2"/>
  <c r="N433" i="2"/>
  <c r="R432" i="2"/>
  <c r="Q432" i="2" a="1"/>
  <c r="Q432" i="2" s="1"/>
  <c r="P432" i="2" a="1"/>
  <c r="P432" i="2" s="1"/>
  <c r="O432" i="2"/>
  <c r="N432" i="2"/>
  <c r="R431" i="2"/>
  <c r="Q431" i="2" a="1"/>
  <c r="Q431" i="2" s="1"/>
  <c r="P431" i="2" a="1"/>
  <c r="P431" i="2" s="1"/>
  <c r="O431" i="2"/>
  <c r="N431" i="2"/>
  <c r="R430" i="2"/>
  <c r="Q430" i="2" a="1"/>
  <c r="Q430" i="2" s="1"/>
  <c r="P430" i="2" a="1"/>
  <c r="P430" i="2" s="1"/>
  <c r="O430" i="2"/>
  <c r="N430" i="2"/>
  <c r="R429" i="2"/>
  <c r="Q429" i="2" a="1"/>
  <c r="Q429" i="2" s="1"/>
  <c r="P429" i="2" a="1"/>
  <c r="P429" i="2" s="1"/>
  <c r="O429" i="2"/>
  <c r="N429" i="2"/>
  <c r="R428" i="2"/>
  <c r="Q428" i="2" a="1"/>
  <c r="Q428" i="2" s="1"/>
  <c r="P428" i="2" a="1"/>
  <c r="P428" i="2" s="1"/>
  <c r="O428" i="2"/>
  <c r="N428" i="2"/>
  <c r="R427" i="2"/>
  <c r="Q427" i="2" a="1"/>
  <c r="Q427" i="2" s="1"/>
  <c r="P427" i="2" a="1"/>
  <c r="P427" i="2" s="1"/>
  <c r="O427" i="2"/>
  <c r="N427" i="2"/>
  <c r="R426" i="2"/>
  <c r="Q426" i="2" a="1"/>
  <c r="Q426" i="2" s="1"/>
  <c r="P426" i="2" a="1"/>
  <c r="P426" i="2" s="1"/>
  <c r="O426" i="2"/>
  <c r="N426" i="2"/>
  <c r="R425" i="2"/>
  <c r="Q425" i="2" a="1"/>
  <c r="Q425" i="2" s="1"/>
  <c r="P425" i="2" a="1"/>
  <c r="P425" i="2" s="1"/>
  <c r="O425" i="2"/>
  <c r="N425" i="2"/>
  <c r="R424" i="2"/>
  <c r="Q424" i="2" a="1"/>
  <c r="Q424" i="2" s="1"/>
  <c r="P424" i="2" a="1"/>
  <c r="P424" i="2" s="1"/>
  <c r="O424" i="2"/>
  <c r="N424" i="2"/>
  <c r="R423" i="2"/>
  <c r="Q423" i="2" a="1"/>
  <c r="Q423" i="2" s="1"/>
  <c r="P423" i="2" a="1"/>
  <c r="P423" i="2" s="1"/>
  <c r="O423" i="2"/>
  <c r="N423" i="2"/>
  <c r="R422" i="2"/>
  <c r="Q422" i="2" a="1"/>
  <c r="Q422" i="2" s="1"/>
  <c r="P422" i="2" a="1"/>
  <c r="P422" i="2" s="1"/>
  <c r="O422" i="2"/>
  <c r="N422" i="2"/>
  <c r="R421" i="2"/>
  <c r="Q421" i="2" a="1"/>
  <c r="Q421" i="2" s="1"/>
  <c r="P421" i="2" a="1"/>
  <c r="P421" i="2" s="1"/>
  <c r="O421" i="2"/>
  <c r="N421" i="2"/>
  <c r="R420" i="2"/>
  <c r="Q420" i="2" a="1"/>
  <c r="Q420" i="2" s="1"/>
  <c r="P420" i="2" a="1"/>
  <c r="P420" i="2" s="1"/>
  <c r="O420" i="2"/>
  <c r="N420" i="2"/>
  <c r="R419" i="2"/>
  <c r="Q419" i="2" a="1"/>
  <c r="Q419" i="2" s="1"/>
  <c r="P419" i="2" a="1"/>
  <c r="P419" i="2" s="1"/>
  <c r="O419" i="2"/>
  <c r="N419" i="2"/>
  <c r="R418" i="2"/>
  <c r="Q418" i="2" a="1"/>
  <c r="Q418" i="2" s="1"/>
  <c r="P418" i="2" a="1"/>
  <c r="P418" i="2" s="1"/>
  <c r="O418" i="2"/>
  <c r="N418" i="2"/>
  <c r="R417" i="2"/>
  <c r="Q417" i="2" a="1"/>
  <c r="Q417" i="2" s="1"/>
  <c r="P417" i="2" a="1"/>
  <c r="P417" i="2" s="1"/>
  <c r="O417" i="2"/>
  <c r="N417" i="2"/>
  <c r="R416" i="2"/>
  <c r="Q416" i="2" a="1"/>
  <c r="Q416" i="2" s="1"/>
  <c r="P416" i="2" a="1"/>
  <c r="P416" i="2" s="1"/>
  <c r="O416" i="2"/>
  <c r="N416" i="2"/>
  <c r="R415" i="2"/>
  <c r="Q415" i="2" a="1"/>
  <c r="Q415" i="2" s="1"/>
  <c r="P415" i="2" a="1"/>
  <c r="P415" i="2" s="1"/>
  <c r="O415" i="2"/>
  <c r="N415" i="2"/>
  <c r="R414" i="2"/>
  <c r="Q414" i="2" a="1"/>
  <c r="Q414" i="2" s="1"/>
  <c r="P414" i="2" a="1"/>
  <c r="P414" i="2" s="1"/>
  <c r="O414" i="2"/>
  <c r="N414" i="2"/>
  <c r="R413" i="2"/>
  <c r="Q413" i="2" a="1"/>
  <c r="Q413" i="2" s="1"/>
  <c r="P413" i="2" a="1"/>
  <c r="P413" i="2" s="1"/>
  <c r="O413" i="2"/>
  <c r="N413" i="2"/>
  <c r="R412" i="2"/>
  <c r="Q412" i="2" a="1"/>
  <c r="Q412" i="2" s="1"/>
  <c r="P412" i="2" a="1"/>
  <c r="P412" i="2" s="1"/>
  <c r="O412" i="2"/>
  <c r="N412" i="2"/>
  <c r="R411" i="2"/>
  <c r="Q411" i="2" a="1"/>
  <c r="Q411" i="2" s="1"/>
  <c r="P411" i="2" a="1"/>
  <c r="P411" i="2" s="1"/>
  <c r="O411" i="2"/>
  <c r="N411" i="2"/>
  <c r="R410" i="2"/>
  <c r="Q410" i="2" a="1"/>
  <c r="Q410" i="2" s="1"/>
  <c r="P410" i="2" a="1"/>
  <c r="P410" i="2" s="1"/>
  <c r="O410" i="2"/>
  <c r="N410" i="2"/>
  <c r="R409" i="2"/>
  <c r="Q409" i="2" a="1"/>
  <c r="Q409" i="2" s="1"/>
  <c r="P409" i="2" a="1"/>
  <c r="P409" i="2" s="1"/>
  <c r="O409" i="2"/>
  <c r="N409" i="2"/>
  <c r="R408" i="2"/>
  <c r="Q408" i="2" a="1"/>
  <c r="Q408" i="2" s="1"/>
  <c r="P408" i="2" a="1"/>
  <c r="P408" i="2" s="1"/>
  <c r="O408" i="2"/>
  <c r="N408" i="2"/>
  <c r="R407" i="2"/>
  <c r="Q407" i="2" a="1"/>
  <c r="Q407" i="2" s="1"/>
  <c r="P407" i="2" a="1"/>
  <c r="P407" i="2" s="1"/>
  <c r="O407" i="2"/>
  <c r="N407" i="2"/>
  <c r="R406" i="2"/>
  <c r="Q406" i="2" a="1"/>
  <c r="Q406" i="2" s="1"/>
  <c r="P406" i="2" a="1"/>
  <c r="P406" i="2" s="1"/>
  <c r="O406" i="2"/>
  <c r="N406" i="2"/>
  <c r="R405" i="2"/>
  <c r="Q405" i="2" a="1"/>
  <c r="Q405" i="2" s="1"/>
  <c r="P405" i="2" a="1"/>
  <c r="P405" i="2" s="1"/>
  <c r="O405" i="2"/>
  <c r="N405" i="2"/>
  <c r="R404" i="2"/>
  <c r="Q404" i="2" a="1"/>
  <c r="Q404" i="2" s="1"/>
  <c r="P404" i="2" a="1"/>
  <c r="P404" i="2" s="1"/>
  <c r="O404" i="2"/>
  <c r="N404" i="2"/>
  <c r="R403" i="2"/>
  <c r="Q403" i="2" a="1"/>
  <c r="Q403" i="2" s="1"/>
  <c r="P403" i="2" a="1"/>
  <c r="P403" i="2" s="1"/>
  <c r="O403" i="2"/>
  <c r="N403" i="2"/>
  <c r="R402" i="2"/>
  <c r="Q402" i="2" a="1"/>
  <c r="Q402" i="2" s="1"/>
  <c r="P402" i="2" a="1"/>
  <c r="P402" i="2" s="1"/>
  <c r="O402" i="2"/>
  <c r="N402" i="2"/>
  <c r="R401" i="2"/>
  <c r="Q401" i="2" a="1"/>
  <c r="Q401" i="2" s="1"/>
  <c r="P401" i="2" a="1"/>
  <c r="P401" i="2" s="1"/>
  <c r="O401" i="2"/>
  <c r="N401" i="2"/>
  <c r="R400" i="2"/>
  <c r="Q400" i="2" a="1"/>
  <c r="Q400" i="2" s="1"/>
  <c r="P400" i="2" a="1"/>
  <c r="P400" i="2" s="1"/>
  <c r="O400" i="2"/>
  <c r="N400" i="2"/>
  <c r="R399" i="2"/>
  <c r="Q399" i="2" a="1"/>
  <c r="Q399" i="2" s="1"/>
  <c r="P399" i="2" a="1"/>
  <c r="P399" i="2" s="1"/>
  <c r="O399" i="2"/>
  <c r="N399" i="2"/>
  <c r="R398" i="2"/>
  <c r="Q398" i="2" a="1"/>
  <c r="Q398" i="2" s="1"/>
  <c r="P398" i="2" a="1"/>
  <c r="P398" i="2" s="1"/>
  <c r="O398" i="2"/>
  <c r="N398" i="2"/>
  <c r="R397" i="2"/>
  <c r="Q397" i="2" a="1"/>
  <c r="Q397" i="2" s="1"/>
  <c r="P397" i="2" a="1"/>
  <c r="P397" i="2" s="1"/>
  <c r="O397" i="2"/>
  <c r="N397" i="2"/>
  <c r="R396" i="2"/>
  <c r="Q396" i="2" a="1"/>
  <c r="Q396" i="2" s="1"/>
  <c r="P396" i="2" a="1"/>
  <c r="P396" i="2" s="1"/>
  <c r="O396" i="2"/>
  <c r="N396" i="2"/>
  <c r="R395" i="2"/>
  <c r="Q395" i="2" a="1"/>
  <c r="Q395" i="2" s="1"/>
  <c r="P395" i="2" a="1"/>
  <c r="P395" i="2" s="1"/>
  <c r="O395" i="2"/>
  <c r="N395" i="2"/>
  <c r="R394" i="2"/>
  <c r="Q394" i="2" a="1"/>
  <c r="Q394" i="2" s="1"/>
  <c r="P394" i="2" a="1"/>
  <c r="P394" i="2" s="1"/>
  <c r="O394" i="2"/>
  <c r="N394" i="2"/>
  <c r="R393" i="2"/>
  <c r="Q393" i="2" a="1"/>
  <c r="Q393" i="2" s="1"/>
  <c r="P393" i="2" a="1"/>
  <c r="P393" i="2" s="1"/>
  <c r="O393" i="2"/>
  <c r="N393" i="2"/>
  <c r="R392" i="2"/>
  <c r="Q392" i="2" a="1"/>
  <c r="Q392" i="2" s="1"/>
  <c r="P392" i="2" a="1"/>
  <c r="P392" i="2" s="1"/>
  <c r="O392" i="2"/>
  <c r="N392" i="2"/>
  <c r="R391" i="2"/>
  <c r="Q391" i="2" a="1"/>
  <c r="Q391" i="2" s="1"/>
  <c r="P391" i="2" a="1"/>
  <c r="P391" i="2" s="1"/>
  <c r="O391" i="2"/>
  <c r="N391" i="2"/>
  <c r="R390" i="2"/>
  <c r="Q390" i="2" a="1"/>
  <c r="Q390" i="2" s="1"/>
  <c r="P390" i="2" a="1"/>
  <c r="P390" i="2" s="1"/>
  <c r="O390" i="2"/>
  <c r="N390" i="2"/>
  <c r="R389" i="2"/>
  <c r="Q389" i="2" a="1"/>
  <c r="Q389" i="2" s="1"/>
  <c r="P389" i="2" a="1"/>
  <c r="P389" i="2" s="1"/>
  <c r="O389" i="2"/>
  <c r="N389" i="2"/>
  <c r="R388" i="2"/>
  <c r="Q388" i="2" a="1"/>
  <c r="Q388" i="2" s="1"/>
  <c r="P388" i="2" a="1"/>
  <c r="P388" i="2" s="1"/>
  <c r="O388" i="2"/>
  <c r="N388" i="2"/>
  <c r="R387" i="2"/>
  <c r="Q387" i="2" a="1"/>
  <c r="Q387" i="2" s="1"/>
  <c r="P387" i="2" a="1"/>
  <c r="P387" i="2" s="1"/>
  <c r="O387" i="2"/>
  <c r="N387" i="2"/>
  <c r="R386" i="2"/>
  <c r="Q386" i="2" a="1"/>
  <c r="Q386" i="2" s="1"/>
  <c r="P386" i="2" a="1"/>
  <c r="P386" i="2" s="1"/>
  <c r="O386" i="2"/>
  <c r="N386" i="2"/>
  <c r="R385" i="2"/>
  <c r="Q385" i="2" a="1"/>
  <c r="Q385" i="2" s="1"/>
  <c r="P385" i="2" a="1"/>
  <c r="P385" i="2" s="1"/>
  <c r="O385" i="2"/>
  <c r="N385" i="2"/>
  <c r="R384" i="2"/>
  <c r="Q384" i="2" a="1"/>
  <c r="Q384" i="2" s="1"/>
  <c r="P384" i="2" a="1"/>
  <c r="P384" i="2" s="1"/>
  <c r="O384" i="2"/>
  <c r="N384" i="2"/>
  <c r="R383" i="2"/>
  <c r="Q383" i="2" a="1"/>
  <c r="Q383" i="2" s="1"/>
  <c r="P383" i="2" a="1"/>
  <c r="P383" i="2" s="1"/>
  <c r="O383" i="2"/>
  <c r="N383" i="2"/>
  <c r="R382" i="2"/>
  <c r="Q382" i="2" a="1"/>
  <c r="Q382" i="2" s="1"/>
  <c r="P382" i="2" a="1"/>
  <c r="P382" i="2" s="1"/>
  <c r="O382" i="2"/>
  <c r="N382" i="2"/>
  <c r="R381" i="2"/>
  <c r="Q381" i="2" a="1"/>
  <c r="Q381" i="2" s="1"/>
  <c r="P381" i="2" a="1"/>
  <c r="P381" i="2" s="1"/>
  <c r="O381" i="2"/>
  <c r="N381" i="2"/>
  <c r="R380" i="2"/>
  <c r="Q380" i="2" a="1"/>
  <c r="Q380" i="2" s="1"/>
  <c r="P380" i="2" a="1"/>
  <c r="P380" i="2" s="1"/>
  <c r="O380" i="2"/>
  <c r="N380" i="2"/>
  <c r="R379" i="2"/>
  <c r="Q379" i="2" a="1"/>
  <c r="Q379" i="2" s="1"/>
  <c r="P379" i="2" a="1"/>
  <c r="P379" i="2" s="1"/>
  <c r="O379" i="2"/>
  <c r="N379" i="2"/>
  <c r="R378" i="2"/>
  <c r="Q378" i="2" a="1"/>
  <c r="Q378" i="2" s="1"/>
  <c r="P378" i="2" a="1"/>
  <c r="P378" i="2" s="1"/>
  <c r="O378" i="2"/>
  <c r="N378" i="2"/>
  <c r="R377" i="2"/>
  <c r="Q377" i="2" a="1"/>
  <c r="Q377" i="2" s="1"/>
  <c r="P377" i="2" a="1"/>
  <c r="P377" i="2" s="1"/>
  <c r="O377" i="2"/>
  <c r="N377" i="2"/>
  <c r="R376" i="2"/>
  <c r="Q376" i="2" a="1"/>
  <c r="Q376" i="2" s="1"/>
  <c r="P376" i="2" a="1"/>
  <c r="P376" i="2" s="1"/>
  <c r="O376" i="2"/>
  <c r="N376" i="2"/>
  <c r="R375" i="2"/>
  <c r="Q375" i="2" a="1"/>
  <c r="Q375" i="2" s="1"/>
  <c r="P375" i="2" a="1"/>
  <c r="P375" i="2" s="1"/>
  <c r="O375" i="2"/>
  <c r="N375" i="2"/>
  <c r="R374" i="2"/>
  <c r="Q374" i="2" a="1"/>
  <c r="Q374" i="2" s="1"/>
  <c r="P374" i="2" a="1"/>
  <c r="P374" i="2" s="1"/>
  <c r="O374" i="2"/>
  <c r="N374" i="2"/>
  <c r="R373" i="2"/>
  <c r="Q373" i="2" a="1"/>
  <c r="Q373" i="2" s="1"/>
  <c r="P373" i="2" a="1"/>
  <c r="P373" i="2" s="1"/>
  <c r="O373" i="2"/>
  <c r="N373" i="2"/>
  <c r="R372" i="2"/>
  <c r="Q372" i="2" a="1"/>
  <c r="Q372" i="2" s="1"/>
  <c r="P372" i="2" a="1"/>
  <c r="P372" i="2" s="1"/>
  <c r="O372" i="2"/>
  <c r="N372" i="2"/>
  <c r="R371" i="2"/>
  <c r="Q371" i="2" a="1"/>
  <c r="Q371" i="2" s="1"/>
  <c r="P371" i="2" a="1"/>
  <c r="P371" i="2" s="1"/>
  <c r="O371" i="2"/>
  <c r="N371" i="2"/>
  <c r="R370" i="2"/>
  <c r="Q370" i="2" a="1"/>
  <c r="Q370" i="2" s="1"/>
  <c r="P370" i="2" a="1"/>
  <c r="P370" i="2" s="1"/>
  <c r="O370" i="2"/>
  <c r="N370" i="2"/>
  <c r="R369" i="2"/>
  <c r="Q369" i="2" a="1"/>
  <c r="Q369" i="2" s="1"/>
  <c r="P369" i="2" a="1"/>
  <c r="P369" i="2" s="1"/>
  <c r="O369" i="2"/>
  <c r="N369" i="2"/>
  <c r="R368" i="2"/>
  <c r="Q368" i="2" a="1"/>
  <c r="Q368" i="2" s="1"/>
  <c r="P368" i="2" a="1"/>
  <c r="P368" i="2" s="1"/>
  <c r="O368" i="2"/>
  <c r="N368" i="2"/>
  <c r="R367" i="2"/>
  <c r="Q367" i="2" a="1"/>
  <c r="Q367" i="2" s="1"/>
  <c r="P367" i="2" a="1"/>
  <c r="P367" i="2" s="1"/>
  <c r="O367" i="2"/>
  <c r="N367" i="2"/>
  <c r="R366" i="2"/>
  <c r="Q366" i="2" a="1"/>
  <c r="Q366" i="2" s="1"/>
  <c r="P366" i="2" a="1"/>
  <c r="P366" i="2" s="1"/>
  <c r="O366" i="2"/>
  <c r="N366" i="2"/>
  <c r="R365" i="2"/>
  <c r="Q365" i="2" a="1"/>
  <c r="Q365" i="2" s="1"/>
  <c r="P365" i="2" a="1"/>
  <c r="P365" i="2" s="1"/>
  <c r="O365" i="2"/>
  <c r="N365" i="2"/>
  <c r="R364" i="2"/>
  <c r="Q364" i="2" a="1"/>
  <c r="Q364" i="2" s="1"/>
  <c r="P364" i="2" a="1"/>
  <c r="P364" i="2" s="1"/>
  <c r="O364" i="2"/>
  <c r="N364" i="2"/>
  <c r="R363" i="2"/>
  <c r="Q363" i="2" a="1"/>
  <c r="Q363" i="2" s="1"/>
  <c r="P363" i="2" a="1"/>
  <c r="P363" i="2" s="1"/>
  <c r="O363" i="2"/>
  <c r="N363" i="2"/>
  <c r="R362" i="2"/>
  <c r="Q362" i="2" a="1"/>
  <c r="Q362" i="2" s="1"/>
  <c r="P362" i="2" a="1"/>
  <c r="P362" i="2" s="1"/>
  <c r="O362" i="2"/>
  <c r="N362" i="2"/>
  <c r="R361" i="2"/>
  <c r="Q361" i="2" a="1"/>
  <c r="Q361" i="2" s="1"/>
  <c r="P361" i="2" a="1"/>
  <c r="P361" i="2" s="1"/>
  <c r="O361" i="2"/>
  <c r="N361" i="2"/>
  <c r="R360" i="2"/>
  <c r="Q360" i="2" a="1"/>
  <c r="Q360" i="2" s="1"/>
  <c r="P360" i="2" a="1"/>
  <c r="P360" i="2" s="1"/>
  <c r="O360" i="2"/>
  <c r="N360" i="2"/>
  <c r="R359" i="2"/>
  <c r="Q359" i="2" a="1"/>
  <c r="Q359" i="2" s="1"/>
  <c r="P359" i="2" a="1"/>
  <c r="P359" i="2" s="1"/>
  <c r="O359" i="2"/>
  <c r="N359" i="2"/>
  <c r="R358" i="2"/>
  <c r="Q358" i="2" a="1"/>
  <c r="Q358" i="2" s="1"/>
  <c r="P358" i="2" a="1"/>
  <c r="P358" i="2" s="1"/>
  <c r="O358" i="2"/>
  <c r="N358" i="2"/>
  <c r="R357" i="2"/>
  <c r="Q357" i="2" a="1"/>
  <c r="Q357" i="2" s="1"/>
  <c r="P357" i="2" a="1"/>
  <c r="P357" i="2" s="1"/>
  <c r="O357" i="2"/>
  <c r="N357" i="2"/>
  <c r="R356" i="2"/>
  <c r="Q356" i="2" a="1"/>
  <c r="Q356" i="2" s="1"/>
  <c r="P356" i="2" a="1"/>
  <c r="P356" i="2" s="1"/>
  <c r="O356" i="2"/>
  <c r="N356" i="2"/>
  <c r="R355" i="2"/>
  <c r="Q355" i="2" a="1"/>
  <c r="Q355" i="2" s="1"/>
  <c r="P355" i="2" a="1"/>
  <c r="P355" i="2" s="1"/>
  <c r="O355" i="2"/>
  <c r="N355" i="2"/>
  <c r="R354" i="2"/>
  <c r="Q354" i="2" a="1"/>
  <c r="Q354" i="2" s="1"/>
  <c r="P354" i="2" a="1"/>
  <c r="P354" i="2" s="1"/>
  <c r="O354" i="2"/>
  <c r="N354" i="2"/>
  <c r="R353" i="2"/>
  <c r="Q353" i="2" a="1"/>
  <c r="Q353" i="2" s="1"/>
  <c r="P353" i="2" a="1"/>
  <c r="P353" i="2" s="1"/>
  <c r="O353" i="2"/>
  <c r="N353" i="2"/>
  <c r="R352" i="2"/>
  <c r="Q352" i="2" a="1"/>
  <c r="Q352" i="2" s="1"/>
  <c r="P352" i="2" a="1"/>
  <c r="P352" i="2" s="1"/>
  <c r="O352" i="2"/>
  <c r="N352" i="2"/>
  <c r="R351" i="2"/>
  <c r="Q351" i="2" a="1"/>
  <c r="Q351" i="2" s="1"/>
  <c r="P351" i="2" a="1"/>
  <c r="P351" i="2" s="1"/>
  <c r="O351" i="2"/>
  <c r="N351" i="2"/>
  <c r="R350" i="2"/>
  <c r="Q350" i="2" a="1"/>
  <c r="Q350" i="2" s="1"/>
  <c r="P350" i="2" a="1"/>
  <c r="P350" i="2" s="1"/>
  <c r="O350" i="2"/>
  <c r="N350" i="2"/>
  <c r="R349" i="2"/>
  <c r="Q349" i="2" a="1"/>
  <c r="Q349" i="2" s="1"/>
  <c r="P349" i="2" a="1"/>
  <c r="P349" i="2" s="1"/>
  <c r="O349" i="2"/>
  <c r="N349" i="2"/>
  <c r="R348" i="2"/>
  <c r="Q348" i="2" a="1"/>
  <c r="Q348" i="2" s="1"/>
  <c r="P348" i="2" a="1"/>
  <c r="P348" i="2" s="1"/>
  <c r="O348" i="2"/>
  <c r="N348" i="2"/>
  <c r="R347" i="2"/>
  <c r="Q347" i="2" a="1"/>
  <c r="Q347" i="2" s="1"/>
  <c r="P347" i="2" a="1"/>
  <c r="P347" i="2" s="1"/>
  <c r="O347" i="2"/>
  <c r="N347" i="2"/>
  <c r="R346" i="2"/>
  <c r="Q346" i="2" a="1"/>
  <c r="Q346" i="2" s="1"/>
  <c r="P346" i="2" a="1"/>
  <c r="P346" i="2" s="1"/>
  <c r="O346" i="2"/>
  <c r="N346" i="2"/>
  <c r="R345" i="2"/>
  <c r="Q345" i="2" a="1"/>
  <c r="Q345" i="2" s="1"/>
  <c r="P345" i="2" a="1"/>
  <c r="P345" i="2" s="1"/>
  <c r="O345" i="2"/>
  <c r="N345" i="2"/>
  <c r="R344" i="2"/>
  <c r="Q344" i="2" a="1"/>
  <c r="Q344" i="2" s="1"/>
  <c r="P344" i="2" a="1"/>
  <c r="P344" i="2" s="1"/>
  <c r="O344" i="2"/>
  <c r="N344" i="2"/>
  <c r="R343" i="2"/>
  <c r="Q343" i="2" a="1"/>
  <c r="Q343" i="2" s="1"/>
  <c r="P343" i="2" a="1"/>
  <c r="P343" i="2" s="1"/>
  <c r="O343" i="2"/>
  <c r="N343" i="2"/>
  <c r="R342" i="2"/>
  <c r="Q342" i="2" a="1"/>
  <c r="Q342" i="2" s="1"/>
  <c r="P342" i="2" a="1"/>
  <c r="P342" i="2" s="1"/>
  <c r="O342" i="2"/>
  <c r="N342" i="2"/>
  <c r="R341" i="2"/>
  <c r="Q341" i="2" a="1"/>
  <c r="Q341" i="2" s="1"/>
  <c r="P341" i="2" a="1"/>
  <c r="P341" i="2" s="1"/>
  <c r="O341" i="2"/>
  <c r="N341" i="2"/>
  <c r="R340" i="2"/>
  <c r="Q340" i="2" a="1"/>
  <c r="Q340" i="2" s="1"/>
  <c r="P340" i="2" a="1"/>
  <c r="P340" i="2" s="1"/>
  <c r="O340" i="2"/>
  <c r="N340" i="2"/>
  <c r="R339" i="2"/>
  <c r="Q339" i="2" a="1"/>
  <c r="Q339" i="2" s="1"/>
  <c r="P339" i="2" a="1"/>
  <c r="P339" i="2" s="1"/>
  <c r="O339" i="2"/>
  <c r="N339" i="2"/>
  <c r="R338" i="2"/>
  <c r="Q338" i="2" a="1"/>
  <c r="Q338" i="2" s="1"/>
  <c r="P338" i="2" a="1"/>
  <c r="P338" i="2" s="1"/>
  <c r="O338" i="2"/>
  <c r="N338" i="2"/>
  <c r="R337" i="2"/>
  <c r="Q337" i="2" a="1"/>
  <c r="Q337" i="2" s="1"/>
  <c r="P337" i="2" a="1"/>
  <c r="P337" i="2" s="1"/>
  <c r="O337" i="2"/>
  <c r="N337" i="2"/>
  <c r="R336" i="2"/>
  <c r="Q336" i="2" a="1"/>
  <c r="Q336" i="2" s="1"/>
  <c r="P336" i="2" a="1"/>
  <c r="P336" i="2" s="1"/>
  <c r="O336" i="2"/>
  <c r="N336" i="2"/>
  <c r="R335" i="2"/>
  <c r="Q335" i="2" a="1"/>
  <c r="Q335" i="2" s="1"/>
  <c r="P335" i="2" a="1"/>
  <c r="P335" i="2" s="1"/>
  <c r="O335" i="2"/>
  <c r="N335" i="2"/>
  <c r="R334" i="2"/>
  <c r="Q334" i="2" a="1"/>
  <c r="Q334" i="2" s="1"/>
  <c r="P334" i="2" a="1"/>
  <c r="P334" i="2" s="1"/>
  <c r="O334" i="2"/>
  <c r="N334" i="2"/>
  <c r="R333" i="2"/>
  <c r="Q333" i="2" a="1"/>
  <c r="Q333" i="2" s="1"/>
  <c r="P333" i="2" a="1"/>
  <c r="P333" i="2" s="1"/>
  <c r="O333" i="2"/>
  <c r="N333" i="2"/>
  <c r="R332" i="2"/>
  <c r="Q332" i="2" a="1"/>
  <c r="Q332" i="2" s="1"/>
  <c r="P332" i="2" a="1"/>
  <c r="P332" i="2" s="1"/>
  <c r="O332" i="2"/>
  <c r="N332" i="2"/>
  <c r="R331" i="2"/>
  <c r="Q331" i="2" a="1"/>
  <c r="Q331" i="2" s="1"/>
  <c r="P331" i="2" a="1"/>
  <c r="P331" i="2" s="1"/>
  <c r="O331" i="2"/>
  <c r="N331" i="2"/>
  <c r="R330" i="2"/>
  <c r="Q330" i="2" a="1"/>
  <c r="Q330" i="2" s="1"/>
  <c r="P330" i="2" a="1"/>
  <c r="P330" i="2" s="1"/>
  <c r="O330" i="2"/>
  <c r="N330" i="2"/>
  <c r="R329" i="2"/>
  <c r="Q329" i="2" a="1"/>
  <c r="Q329" i="2" s="1"/>
  <c r="P329" i="2" a="1"/>
  <c r="P329" i="2" s="1"/>
  <c r="O329" i="2"/>
  <c r="N329" i="2"/>
  <c r="R328" i="2"/>
  <c r="Q328" i="2" a="1"/>
  <c r="Q328" i="2" s="1"/>
  <c r="P328" i="2" a="1"/>
  <c r="P328" i="2" s="1"/>
  <c r="O328" i="2"/>
  <c r="N328" i="2"/>
  <c r="R327" i="2"/>
  <c r="Q327" i="2" a="1"/>
  <c r="Q327" i="2" s="1"/>
  <c r="P327" i="2" a="1"/>
  <c r="P327" i="2" s="1"/>
  <c r="O327" i="2"/>
  <c r="N327" i="2"/>
  <c r="R326" i="2"/>
  <c r="Q326" i="2" a="1"/>
  <c r="Q326" i="2" s="1"/>
  <c r="P326" i="2" a="1"/>
  <c r="P326" i="2" s="1"/>
  <c r="O326" i="2"/>
  <c r="N326" i="2"/>
  <c r="R325" i="2"/>
  <c r="Q325" i="2" a="1"/>
  <c r="Q325" i="2" s="1"/>
  <c r="P325" i="2" a="1"/>
  <c r="P325" i="2" s="1"/>
  <c r="O325" i="2"/>
  <c r="N325" i="2"/>
  <c r="R324" i="2"/>
  <c r="Q324" i="2" a="1"/>
  <c r="Q324" i="2" s="1"/>
  <c r="P324" i="2" a="1"/>
  <c r="P324" i="2" s="1"/>
  <c r="O324" i="2"/>
  <c r="N324" i="2"/>
  <c r="R323" i="2"/>
  <c r="Q323" i="2" a="1"/>
  <c r="Q323" i="2" s="1"/>
  <c r="P323" i="2" a="1"/>
  <c r="P323" i="2" s="1"/>
  <c r="O323" i="2"/>
  <c r="N323" i="2"/>
  <c r="R322" i="2"/>
  <c r="Q322" i="2" a="1"/>
  <c r="Q322" i="2" s="1"/>
  <c r="P322" i="2" a="1"/>
  <c r="P322" i="2" s="1"/>
  <c r="O322" i="2"/>
  <c r="N322" i="2"/>
  <c r="R321" i="2"/>
  <c r="Q321" i="2" a="1"/>
  <c r="Q321" i="2" s="1"/>
  <c r="P321" i="2" a="1"/>
  <c r="P321" i="2" s="1"/>
  <c r="O321" i="2"/>
  <c r="N321" i="2"/>
  <c r="R320" i="2"/>
  <c r="Q320" i="2" a="1"/>
  <c r="Q320" i="2" s="1"/>
  <c r="P320" i="2" a="1"/>
  <c r="P320" i="2" s="1"/>
  <c r="O320" i="2"/>
  <c r="N320" i="2"/>
  <c r="R319" i="2"/>
  <c r="Q319" i="2" a="1"/>
  <c r="Q319" i="2" s="1"/>
  <c r="P319" i="2" a="1"/>
  <c r="P319" i="2" s="1"/>
  <c r="O319" i="2"/>
  <c r="N319" i="2"/>
  <c r="R318" i="2"/>
  <c r="Q318" i="2" a="1"/>
  <c r="Q318" i="2" s="1"/>
  <c r="P318" i="2" a="1"/>
  <c r="P318" i="2" s="1"/>
  <c r="O318" i="2"/>
  <c r="N318" i="2"/>
  <c r="R317" i="2"/>
  <c r="Q317" i="2" a="1"/>
  <c r="Q317" i="2" s="1"/>
  <c r="P317" i="2" a="1"/>
  <c r="P317" i="2" s="1"/>
  <c r="O317" i="2"/>
  <c r="N317" i="2"/>
  <c r="R316" i="2"/>
  <c r="Q316" i="2" a="1"/>
  <c r="Q316" i="2" s="1"/>
  <c r="P316" i="2" a="1"/>
  <c r="P316" i="2" s="1"/>
  <c r="O316" i="2"/>
  <c r="N316" i="2"/>
  <c r="R315" i="2"/>
  <c r="Q315" i="2" a="1"/>
  <c r="Q315" i="2" s="1"/>
  <c r="P315" i="2" a="1"/>
  <c r="P315" i="2" s="1"/>
  <c r="O315" i="2"/>
  <c r="N315" i="2"/>
  <c r="R314" i="2"/>
  <c r="Q314" i="2" a="1"/>
  <c r="Q314" i="2" s="1"/>
  <c r="P314" i="2" a="1"/>
  <c r="P314" i="2" s="1"/>
  <c r="O314" i="2"/>
  <c r="N314" i="2"/>
  <c r="R313" i="2"/>
  <c r="Q313" i="2" a="1"/>
  <c r="Q313" i="2" s="1"/>
  <c r="P313" i="2" a="1"/>
  <c r="P313" i="2" s="1"/>
  <c r="O313" i="2"/>
  <c r="N313" i="2"/>
  <c r="R312" i="2"/>
  <c r="Q312" i="2" a="1"/>
  <c r="Q312" i="2" s="1"/>
  <c r="P312" i="2" a="1"/>
  <c r="P312" i="2" s="1"/>
  <c r="O312" i="2"/>
  <c r="N312" i="2"/>
  <c r="R311" i="2"/>
  <c r="Q311" i="2" a="1"/>
  <c r="Q311" i="2" s="1"/>
  <c r="P311" i="2" a="1"/>
  <c r="P311" i="2" s="1"/>
  <c r="O311" i="2"/>
  <c r="N311" i="2"/>
  <c r="R310" i="2"/>
  <c r="Q310" i="2" a="1"/>
  <c r="Q310" i="2" s="1"/>
  <c r="P310" i="2" a="1"/>
  <c r="P310" i="2" s="1"/>
  <c r="O310" i="2"/>
  <c r="N310" i="2"/>
  <c r="R309" i="2"/>
  <c r="Q309" i="2" a="1"/>
  <c r="Q309" i="2" s="1"/>
  <c r="P309" i="2" a="1"/>
  <c r="P309" i="2" s="1"/>
  <c r="O309" i="2"/>
  <c r="N309" i="2"/>
  <c r="R308" i="2"/>
  <c r="Q308" i="2" a="1"/>
  <c r="Q308" i="2" s="1"/>
  <c r="P308" i="2" a="1"/>
  <c r="P308" i="2" s="1"/>
  <c r="O308" i="2"/>
  <c r="N308" i="2"/>
  <c r="R307" i="2"/>
  <c r="Q307" i="2" a="1"/>
  <c r="Q307" i="2" s="1"/>
  <c r="P307" i="2" a="1"/>
  <c r="P307" i="2" s="1"/>
  <c r="O307" i="2"/>
  <c r="N307" i="2"/>
  <c r="R306" i="2"/>
  <c r="Q306" i="2" a="1"/>
  <c r="Q306" i="2" s="1"/>
  <c r="P306" i="2" a="1"/>
  <c r="P306" i="2" s="1"/>
  <c r="O306" i="2"/>
  <c r="N306" i="2"/>
  <c r="R305" i="2"/>
  <c r="Q305" i="2" a="1"/>
  <c r="Q305" i="2" s="1"/>
  <c r="P305" i="2" a="1"/>
  <c r="P305" i="2" s="1"/>
  <c r="O305" i="2"/>
  <c r="N305" i="2"/>
  <c r="R304" i="2"/>
  <c r="Q304" i="2" a="1"/>
  <c r="Q304" i="2" s="1"/>
  <c r="P304" i="2" a="1"/>
  <c r="P304" i="2" s="1"/>
  <c r="O304" i="2"/>
  <c r="N304" i="2"/>
  <c r="R303" i="2"/>
  <c r="Q303" i="2" a="1"/>
  <c r="Q303" i="2" s="1"/>
  <c r="P303" i="2" a="1"/>
  <c r="P303" i="2" s="1"/>
  <c r="O303" i="2"/>
  <c r="N303" i="2"/>
  <c r="R302" i="2"/>
  <c r="Q302" i="2" a="1"/>
  <c r="Q302" i="2" s="1"/>
  <c r="P302" i="2" a="1"/>
  <c r="P302" i="2" s="1"/>
  <c r="O302" i="2"/>
  <c r="N302" i="2"/>
  <c r="R301" i="2"/>
  <c r="Q301" i="2" a="1"/>
  <c r="Q301" i="2" s="1"/>
  <c r="P301" i="2" a="1"/>
  <c r="P301" i="2" s="1"/>
  <c r="O301" i="2"/>
  <c r="N301" i="2"/>
  <c r="R300" i="2"/>
  <c r="Q300" i="2" a="1"/>
  <c r="Q300" i="2" s="1"/>
  <c r="P300" i="2" a="1"/>
  <c r="P300" i="2" s="1"/>
  <c r="O300" i="2"/>
  <c r="N300" i="2"/>
  <c r="R299" i="2"/>
  <c r="Q299" i="2" a="1"/>
  <c r="Q299" i="2" s="1"/>
  <c r="P299" i="2" a="1"/>
  <c r="P299" i="2" s="1"/>
  <c r="O299" i="2"/>
  <c r="N299" i="2"/>
  <c r="R298" i="2"/>
  <c r="Q298" i="2" a="1"/>
  <c r="Q298" i="2" s="1"/>
  <c r="P298" i="2" a="1"/>
  <c r="P298" i="2" s="1"/>
  <c r="O298" i="2"/>
  <c r="N298" i="2"/>
  <c r="R297" i="2"/>
  <c r="Q297" i="2" a="1"/>
  <c r="Q297" i="2" s="1"/>
  <c r="P297" i="2" a="1"/>
  <c r="P297" i="2" s="1"/>
  <c r="O297" i="2"/>
  <c r="N297" i="2"/>
  <c r="R296" i="2"/>
  <c r="Q296" i="2" a="1"/>
  <c r="Q296" i="2" s="1"/>
  <c r="P296" i="2" a="1"/>
  <c r="P296" i="2" s="1"/>
  <c r="O296" i="2"/>
  <c r="N296" i="2"/>
  <c r="R295" i="2"/>
  <c r="Q295" i="2" a="1"/>
  <c r="Q295" i="2" s="1"/>
  <c r="P295" i="2" a="1"/>
  <c r="P295" i="2" s="1"/>
  <c r="O295" i="2"/>
  <c r="N295" i="2"/>
  <c r="R294" i="2"/>
  <c r="Q294" i="2" a="1"/>
  <c r="Q294" i="2" s="1"/>
  <c r="P294" i="2" a="1"/>
  <c r="P294" i="2" s="1"/>
  <c r="O294" i="2"/>
  <c r="N294" i="2"/>
  <c r="R293" i="2"/>
  <c r="Q293" i="2" a="1"/>
  <c r="Q293" i="2" s="1"/>
  <c r="P293" i="2" a="1"/>
  <c r="P293" i="2" s="1"/>
  <c r="O293" i="2"/>
  <c r="N293" i="2"/>
  <c r="R292" i="2"/>
  <c r="Q292" i="2" a="1"/>
  <c r="Q292" i="2" s="1"/>
  <c r="P292" i="2" a="1"/>
  <c r="P292" i="2" s="1"/>
  <c r="O292" i="2"/>
  <c r="N292" i="2"/>
  <c r="R291" i="2"/>
  <c r="Q291" i="2" a="1"/>
  <c r="Q291" i="2" s="1"/>
  <c r="P291" i="2" a="1"/>
  <c r="P291" i="2" s="1"/>
  <c r="O291" i="2"/>
  <c r="N291" i="2"/>
  <c r="R290" i="2"/>
  <c r="Q290" i="2" a="1"/>
  <c r="Q290" i="2" s="1"/>
  <c r="P290" i="2" a="1"/>
  <c r="P290" i="2" s="1"/>
  <c r="O290" i="2"/>
  <c r="N290" i="2"/>
  <c r="R289" i="2"/>
  <c r="Q289" i="2" a="1"/>
  <c r="Q289" i="2" s="1"/>
  <c r="P289" i="2" a="1"/>
  <c r="P289" i="2" s="1"/>
  <c r="O289" i="2"/>
  <c r="N289" i="2"/>
  <c r="R288" i="2"/>
  <c r="Q288" i="2" a="1"/>
  <c r="Q288" i="2" s="1"/>
  <c r="P288" i="2" a="1"/>
  <c r="P288" i="2" s="1"/>
  <c r="O288" i="2"/>
  <c r="N288" i="2"/>
  <c r="R287" i="2"/>
  <c r="Q287" i="2" a="1"/>
  <c r="Q287" i="2" s="1"/>
  <c r="P287" i="2" a="1"/>
  <c r="P287" i="2" s="1"/>
  <c r="O287" i="2"/>
  <c r="N287" i="2"/>
  <c r="R286" i="2"/>
  <c r="Q286" i="2" a="1"/>
  <c r="Q286" i="2" s="1"/>
  <c r="P286" i="2" a="1"/>
  <c r="P286" i="2" s="1"/>
  <c r="O286" i="2"/>
  <c r="N286" i="2"/>
  <c r="R285" i="2"/>
  <c r="Q285" i="2" a="1"/>
  <c r="Q285" i="2" s="1"/>
  <c r="P285" i="2" a="1"/>
  <c r="P285" i="2" s="1"/>
  <c r="O285" i="2"/>
  <c r="N285" i="2"/>
  <c r="R284" i="2"/>
  <c r="Q284" i="2" a="1"/>
  <c r="Q284" i="2" s="1"/>
  <c r="P284" i="2" a="1"/>
  <c r="P284" i="2" s="1"/>
  <c r="O284" i="2"/>
  <c r="N284" i="2"/>
  <c r="R283" i="2"/>
  <c r="Q283" i="2" a="1"/>
  <c r="Q283" i="2" s="1"/>
  <c r="P283" i="2" a="1"/>
  <c r="P283" i="2" s="1"/>
  <c r="O283" i="2"/>
  <c r="N283" i="2"/>
  <c r="R282" i="2"/>
  <c r="Q282" i="2" a="1"/>
  <c r="Q282" i="2" s="1"/>
  <c r="P282" i="2" a="1"/>
  <c r="P282" i="2" s="1"/>
  <c r="O282" i="2"/>
  <c r="N282" i="2"/>
  <c r="R281" i="2"/>
  <c r="Q281" i="2" a="1"/>
  <c r="Q281" i="2" s="1"/>
  <c r="P281" i="2" a="1"/>
  <c r="P281" i="2" s="1"/>
  <c r="O281" i="2"/>
  <c r="N281" i="2"/>
  <c r="R280" i="2"/>
  <c r="Q280" i="2" a="1"/>
  <c r="Q280" i="2" s="1"/>
  <c r="P280" i="2" a="1"/>
  <c r="P280" i="2" s="1"/>
  <c r="O280" i="2"/>
  <c r="N280" i="2"/>
  <c r="R279" i="2"/>
  <c r="Q279" i="2" a="1"/>
  <c r="Q279" i="2" s="1"/>
  <c r="P279" i="2" a="1"/>
  <c r="P279" i="2" s="1"/>
  <c r="O279" i="2"/>
  <c r="N279" i="2"/>
  <c r="R278" i="2"/>
  <c r="Q278" i="2" a="1"/>
  <c r="Q278" i="2" s="1"/>
  <c r="P278" i="2" a="1"/>
  <c r="P278" i="2" s="1"/>
  <c r="O278" i="2"/>
  <c r="N278" i="2"/>
  <c r="R277" i="2"/>
  <c r="Q277" i="2" a="1"/>
  <c r="Q277" i="2" s="1"/>
  <c r="P277" i="2" a="1"/>
  <c r="P277" i="2" s="1"/>
  <c r="O277" i="2"/>
  <c r="N277" i="2"/>
  <c r="R276" i="2"/>
  <c r="Q276" i="2" a="1"/>
  <c r="Q276" i="2" s="1"/>
  <c r="P276" i="2" a="1"/>
  <c r="P276" i="2" s="1"/>
  <c r="O276" i="2"/>
  <c r="N276" i="2"/>
  <c r="R275" i="2"/>
  <c r="Q275" i="2" a="1"/>
  <c r="Q275" i="2" s="1"/>
  <c r="P275" i="2" a="1"/>
  <c r="P275" i="2" s="1"/>
  <c r="O275" i="2"/>
  <c r="N275" i="2"/>
  <c r="R274" i="2"/>
  <c r="Q274" i="2" a="1"/>
  <c r="Q274" i="2" s="1"/>
  <c r="P274" i="2" a="1"/>
  <c r="P274" i="2" s="1"/>
  <c r="O274" i="2"/>
  <c r="N274" i="2"/>
  <c r="R273" i="2"/>
  <c r="Q273" i="2" a="1"/>
  <c r="Q273" i="2" s="1"/>
  <c r="P273" i="2" a="1"/>
  <c r="P273" i="2" s="1"/>
  <c r="O273" i="2"/>
  <c r="N273" i="2"/>
  <c r="R272" i="2"/>
  <c r="Q272" i="2" a="1"/>
  <c r="Q272" i="2" s="1"/>
  <c r="P272" i="2" a="1"/>
  <c r="P272" i="2" s="1"/>
  <c r="O272" i="2"/>
  <c r="N272" i="2"/>
  <c r="R271" i="2"/>
  <c r="Q271" i="2" a="1"/>
  <c r="Q271" i="2" s="1"/>
  <c r="P271" i="2" a="1"/>
  <c r="P271" i="2" s="1"/>
  <c r="O271" i="2"/>
  <c r="N271" i="2"/>
  <c r="R270" i="2"/>
  <c r="Q270" i="2" a="1"/>
  <c r="Q270" i="2" s="1"/>
  <c r="P270" i="2" a="1"/>
  <c r="P270" i="2" s="1"/>
  <c r="O270" i="2"/>
  <c r="N270" i="2"/>
  <c r="R269" i="2"/>
  <c r="Q269" i="2" a="1"/>
  <c r="Q269" i="2" s="1"/>
  <c r="P269" i="2" a="1"/>
  <c r="P269" i="2" s="1"/>
  <c r="O269" i="2"/>
  <c r="N269" i="2"/>
  <c r="R268" i="2"/>
  <c r="Q268" i="2" a="1"/>
  <c r="Q268" i="2" s="1"/>
  <c r="P268" i="2" a="1"/>
  <c r="P268" i="2" s="1"/>
  <c r="O268" i="2"/>
  <c r="N268" i="2"/>
  <c r="R267" i="2"/>
  <c r="Q267" i="2" a="1"/>
  <c r="Q267" i="2" s="1"/>
  <c r="P267" i="2" a="1"/>
  <c r="P267" i="2" s="1"/>
  <c r="O267" i="2"/>
  <c r="N267" i="2"/>
  <c r="R266" i="2"/>
  <c r="Q266" i="2" a="1"/>
  <c r="Q266" i="2" s="1"/>
  <c r="P266" i="2" a="1"/>
  <c r="P266" i="2" s="1"/>
  <c r="O266" i="2"/>
  <c r="N266" i="2"/>
  <c r="R265" i="2"/>
  <c r="Q265" i="2" a="1"/>
  <c r="Q265" i="2" s="1"/>
  <c r="P265" i="2" a="1"/>
  <c r="P265" i="2" s="1"/>
  <c r="O265" i="2"/>
  <c r="N265" i="2"/>
  <c r="R264" i="2"/>
  <c r="Q264" i="2" a="1"/>
  <c r="Q264" i="2" s="1"/>
  <c r="P264" i="2" a="1"/>
  <c r="P264" i="2" s="1"/>
  <c r="O264" i="2"/>
  <c r="N264" i="2"/>
  <c r="R263" i="2"/>
  <c r="Q263" i="2" a="1"/>
  <c r="Q263" i="2" s="1"/>
  <c r="P263" i="2" a="1"/>
  <c r="P263" i="2" s="1"/>
  <c r="O263" i="2"/>
  <c r="N263" i="2"/>
  <c r="R262" i="2"/>
  <c r="Q262" i="2" a="1"/>
  <c r="Q262" i="2" s="1"/>
  <c r="P262" i="2" a="1"/>
  <c r="P262" i="2" s="1"/>
  <c r="O262" i="2"/>
  <c r="N262" i="2"/>
  <c r="R261" i="2"/>
  <c r="Q261" i="2" a="1"/>
  <c r="Q261" i="2" s="1"/>
  <c r="P261" i="2" a="1"/>
  <c r="P261" i="2" s="1"/>
  <c r="O261" i="2"/>
  <c r="N261" i="2"/>
  <c r="R260" i="2"/>
  <c r="Q260" i="2" a="1"/>
  <c r="Q260" i="2" s="1"/>
  <c r="P260" i="2" a="1"/>
  <c r="P260" i="2" s="1"/>
  <c r="O260" i="2"/>
  <c r="N260" i="2"/>
  <c r="R259" i="2"/>
  <c r="Q259" i="2" a="1"/>
  <c r="Q259" i="2" s="1"/>
  <c r="P259" i="2" a="1"/>
  <c r="P259" i="2" s="1"/>
  <c r="O259" i="2"/>
  <c r="N259" i="2"/>
  <c r="R258" i="2"/>
  <c r="Q258" i="2" a="1"/>
  <c r="Q258" i="2" s="1"/>
  <c r="P258" i="2" a="1"/>
  <c r="P258" i="2" s="1"/>
  <c r="O258" i="2"/>
  <c r="N258" i="2"/>
  <c r="R257" i="2"/>
  <c r="Q257" i="2" a="1"/>
  <c r="Q257" i="2" s="1"/>
  <c r="P257" i="2" a="1"/>
  <c r="P257" i="2" s="1"/>
  <c r="O257" i="2"/>
  <c r="N257" i="2"/>
  <c r="R256" i="2"/>
  <c r="Q256" i="2" a="1"/>
  <c r="Q256" i="2" s="1"/>
  <c r="P256" i="2" a="1"/>
  <c r="P256" i="2" s="1"/>
  <c r="O256" i="2"/>
  <c r="N256" i="2"/>
  <c r="R255" i="2"/>
  <c r="Q255" i="2" a="1"/>
  <c r="Q255" i="2" s="1"/>
  <c r="P255" i="2" a="1"/>
  <c r="P255" i="2" s="1"/>
  <c r="O255" i="2"/>
  <c r="N255" i="2"/>
  <c r="R254" i="2"/>
  <c r="Q254" i="2" a="1"/>
  <c r="Q254" i="2" s="1"/>
  <c r="P254" i="2" a="1"/>
  <c r="P254" i="2" s="1"/>
  <c r="O254" i="2"/>
  <c r="N254" i="2"/>
  <c r="R253" i="2"/>
  <c r="Q253" i="2" a="1"/>
  <c r="Q253" i="2" s="1"/>
  <c r="P253" i="2" a="1"/>
  <c r="P253" i="2" s="1"/>
  <c r="O253" i="2"/>
  <c r="N253" i="2"/>
  <c r="R252" i="2"/>
  <c r="Q252" i="2" a="1"/>
  <c r="Q252" i="2" s="1"/>
  <c r="P252" i="2" a="1"/>
  <c r="P252" i="2" s="1"/>
  <c r="O252" i="2"/>
  <c r="N252" i="2"/>
  <c r="R251" i="2"/>
  <c r="Q251" i="2" a="1"/>
  <c r="Q251" i="2" s="1"/>
  <c r="P251" i="2" a="1"/>
  <c r="P251" i="2" s="1"/>
  <c r="O251" i="2"/>
  <c r="N251" i="2"/>
  <c r="R250" i="2"/>
  <c r="Q250" i="2" a="1"/>
  <c r="Q250" i="2" s="1"/>
  <c r="P250" i="2" a="1"/>
  <c r="P250" i="2" s="1"/>
  <c r="O250" i="2"/>
  <c r="N250" i="2"/>
  <c r="R249" i="2"/>
  <c r="Q249" i="2" a="1"/>
  <c r="Q249" i="2" s="1"/>
  <c r="P249" i="2" a="1"/>
  <c r="P249" i="2" s="1"/>
  <c r="O249" i="2"/>
  <c r="N249" i="2"/>
  <c r="R248" i="2"/>
  <c r="Q248" i="2" a="1"/>
  <c r="Q248" i="2" s="1"/>
  <c r="P248" i="2" a="1"/>
  <c r="P248" i="2" s="1"/>
  <c r="O248" i="2"/>
  <c r="N248" i="2"/>
  <c r="R247" i="2"/>
  <c r="Q247" i="2" a="1"/>
  <c r="Q247" i="2" s="1"/>
  <c r="P247" i="2" a="1"/>
  <c r="P247" i="2" s="1"/>
  <c r="O247" i="2"/>
  <c r="N247" i="2"/>
  <c r="R246" i="2"/>
  <c r="Q246" i="2" a="1"/>
  <c r="Q246" i="2" s="1"/>
  <c r="P246" i="2" a="1"/>
  <c r="P246" i="2" s="1"/>
  <c r="O246" i="2"/>
  <c r="N246" i="2"/>
  <c r="R245" i="2"/>
  <c r="Q245" i="2" a="1"/>
  <c r="Q245" i="2" s="1"/>
  <c r="P245" i="2" a="1"/>
  <c r="P245" i="2" s="1"/>
  <c r="O245" i="2"/>
  <c r="N245" i="2"/>
  <c r="R244" i="2"/>
  <c r="Q244" i="2" a="1"/>
  <c r="Q244" i="2" s="1"/>
  <c r="P244" i="2" a="1"/>
  <c r="P244" i="2" s="1"/>
  <c r="O244" i="2"/>
  <c r="N244" i="2"/>
  <c r="R243" i="2"/>
  <c r="Q243" i="2" a="1"/>
  <c r="Q243" i="2" s="1"/>
  <c r="P243" i="2" a="1"/>
  <c r="P243" i="2" s="1"/>
  <c r="O243" i="2"/>
  <c r="N243" i="2"/>
  <c r="R242" i="2"/>
  <c r="Q242" i="2" a="1"/>
  <c r="Q242" i="2" s="1"/>
  <c r="P242" i="2" a="1"/>
  <c r="P242" i="2" s="1"/>
  <c r="O242" i="2"/>
  <c r="N242" i="2"/>
  <c r="R241" i="2"/>
  <c r="Q241" i="2" a="1"/>
  <c r="Q241" i="2" s="1"/>
  <c r="P241" i="2" a="1"/>
  <c r="P241" i="2" s="1"/>
  <c r="O241" i="2"/>
  <c r="N241" i="2"/>
  <c r="R240" i="2"/>
  <c r="Q240" i="2" a="1"/>
  <c r="Q240" i="2" s="1"/>
  <c r="P240" i="2" a="1"/>
  <c r="P240" i="2" s="1"/>
  <c r="O240" i="2"/>
  <c r="N240" i="2"/>
  <c r="R239" i="2"/>
  <c r="Q239" i="2" a="1"/>
  <c r="Q239" i="2" s="1"/>
  <c r="P239" i="2" a="1"/>
  <c r="P239" i="2" s="1"/>
  <c r="O239" i="2"/>
  <c r="N239" i="2"/>
  <c r="R238" i="2"/>
  <c r="Q238" i="2" a="1"/>
  <c r="Q238" i="2" s="1"/>
  <c r="P238" i="2" a="1"/>
  <c r="P238" i="2" s="1"/>
  <c r="O238" i="2"/>
  <c r="N238" i="2"/>
  <c r="R237" i="2"/>
  <c r="Q237" i="2" a="1"/>
  <c r="Q237" i="2" s="1"/>
  <c r="P237" i="2" a="1"/>
  <c r="P237" i="2" s="1"/>
  <c r="O237" i="2"/>
  <c r="N237" i="2"/>
  <c r="R236" i="2"/>
  <c r="Q236" i="2" a="1"/>
  <c r="Q236" i="2" s="1"/>
  <c r="P236" i="2" a="1"/>
  <c r="P236" i="2" s="1"/>
  <c r="O236" i="2"/>
  <c r="N236" i="2"/>
  <c r="R235" i="2"/>
  <c r="Q235" i="2" a="1"/>
  <c r="Q235" i="2" s="1"/>
  <c r="P235" i="2" a="1"/>
  <c r="P235" i="2" s="1"/>
  <c r="O235" i="2"/>
  <c r="N235" i="2"/>
  <c r="R234" i="2"/>
  <c r="Q234" i="2" a="1"/>
  <c r="Q234" i="2" s="1"/>
  <c r="P234" i="2" a="1"/>
  <c r="P234" i="2" s="1"/>
  <c r="O234" i="2"/>
  <c r="N234" i="2"/>
  <c r="R233" i="2"/>
  <c r="Q233" i="2" a="1"/>
  <c r="Q233" i="2" s="1"/>
  <c r="P233" i="2" a="1"/>
  <c r="P233" i="2" s="1"/>
  <c r="O233" i="2"/>
  <c r="N233" i="2"/>
  <c r="R232" i="2"/>
  <c r="Q232" i="2" a="1"/>
  <c r="Q232" i="2" s="1"/>
  <c r="P232" i="2" a="1"/>
  <c r="P232" i="2" s="1"/>
  <c r="O232" i="2"/>
  <c r="N232" i="2"/>
  <c r="R231" i="2"/>
  <c r="Q231" i="2" a="1"/>
  <c r="Q231" i="2" s="1"/>
  <c r="P231" i="2" a="1"/>
  <c r="P231" i="2" s="1"/>
  <c r="O231" i="2"/>
  <c r="N231" i="2"/>
  <c r="R230" i="2"/>
  <c r="Q230" i="2" a="1"/>
  <c r="Q230" i="2" s="1"/>
  <c r="P230" i="2" a="1"/>
  <c r="P230" i="2" s="1"/>
  <c r="O230" i="2"/>
  <c r="N230" i="2"/>
  <c r="R229" i="2"/>
  <c r="Q229" i="2" a="1"/>
  <c r="Q229" i="2" s="1"/>
  <c r="P229" i="2" a="1"/>
  <c r="P229" i="2" s="1"/>
  <c r="O229" i="2"/>
  <c r="N229" i="2"/>
  <c r="R228" i="2"/>
  <c r="Q228" i="2" a="1"/>
  <c r="Q228" i="2" s="1"/>
  <c r="P228" i="2" a="1"/>
  <c r="P228" i="2" s="1"/>
  <c r="O228" i="2"/>
  <c r="N228" i="2"/>
  <c r="R227" i="2"/>
  <c r="Q227" i="2" a="1"/>
  <c r="Q227" i="2" s="1"/>
  <c r="P227" i="2" a="1"/>
  <c r="P227" i="2" s="1"/>
  <c r="O227" i="2"/>
  <c r="N227" i="2"/>
  <c r="R226" i="2"/>
  <c r="Q226" i="2" a="1"/>
  <c r="Q226" i="2" s="1"/>
  <c r="P226" i="2" a="1"/>
  <c r="P226" i="2" s="1"/>
  <c r="O226" i="2"/>
  <c r="N226" i="2"/>
  <c r="R225" i="2"/>
  <c r="Q225" i="2" a="1"/>
  <c r="Q225" i="2" s="1"/>
  <c r="P225" i="2" a="1"/>
  <c r="P225" i="2" s="1"/>
  <c r="O225" i="2"/>
  <c r="N225" i="2"/>
  <c r="R224" i="2"/>
  <c r="Q224" i="2" a="1"/>
  <c r="Q224" i="2" s="1"/>
  <c r="P224" i="2" a="1"/>
  <c r="P224" i="2" s="1"/>
  <c r="O224" i="2"/>
  <c r="N224" i="2"/>
  <c r="R223" i="2"/>
  <c r="Q223" i="2" a="1"/>
  <c r="Q223" i="2" s="1"/>
  <c r="P223" i="2" a="1"/>
  <c r="P223" i="2" s="1"/>
  <c r="O223" i="2"/>
  <c r="N223" i="2"/>
  <c r="R222" i="2"/>
  <c r="Q222" i="2" a="1"/>
  <c r="Q222" i="2" s="1"/>
  <c r="P222" i="2" a="1"/>
  <c r="P222" i="2" s="1"/>
  <c r="O222" i="2"/>
  <c r="N222" i="2"/>
  <c r="R221" i="2"/>
  <c r="Q221" i="2" a="1"/>
  <c r="Q221" i="2" s="1"/>
  <c r="P221" i="2" a="1"/>
  <c r="P221" i="2" s="1"/>
  <c r="O221" i="2"/>
  <c r="N221" i="2"/>
  <c r="R220" i="2"/>
  <c r="Q220" i="2" a="1"/>
  <c r="Q220" i="2" s="1"/>
  <c r="P220" i="2" a="1"/>
  <c r="P220" i="2" s="1"/>
  <c r="O220" i="2"/>
  <c r="N220" i="2"/>
  <c r="R219" i="2"/>
  <c r="Q219" i="2" a="1"/>
  <c r="Q219" i="2" s="1"/>
  <c r="P219" i="2" a="1"/>
  <c r="P219" i="2" s="1"/>
  <c r="O219" i="2"/>
  <c r="N219" i="2"/>
  <c r="R218" i="2"/>
  <c r="Q218" i="2" a="1"/>
  <c r="Q218" i="2" s="1"/>
  <c r="P218" i="2" a="1"/>
  <c r="P218" i="2" s="1"/>
  <c r="O218" i="2"/>
  <c r="N218" i="2"/>
  <c r="R217" i="2"/>
  <c r="Q217" i="2" a="1"/>
  <c r="Q217" i="2" s="1"/>
  <c r="P217" i="2" a="1"/>
  <c r="P217" i="2" s="1"/>
  <c r="O217" i="2"/>
  <c r="N217" i="2"/>
  <c r="R216" i="2"/>
  <c r="Q216" i="2" a="1"/>
  <c r="Q216" i="2" s="1"/>
  <c r="P216" i="2" a="1"/>
  <c r="P216" i="2" s="1"/>
  <c r="O216" i="2"/>
  <c r="N216" i="2"/>
  <c r="R215" i="2"/>
  <c r="Q215" i="2" a="1"/>
  <c r="Q215" i="2" s="1"/>
  <c r="P215" i="2" a="1"/>
  <c r="P215" i="2" s="1"/>
  <c r="O215" i="2"/>
  <c r="N215" i="2"/>
  <c r="R214" i="2"/>
  <c r="Q214" i="2" a="1"/>
  <c r="Q214" i="2" s="1"/>
  <c r="P214" i="2" a="1"/>
  <c r="P214" i="2" s="1"/>
  <c r="O214" i="2"/>
  <c r="N214" i="2"/>
  <c r="R213" i="2"/>
  <c r="Q213" i="2" a="1"/>
  <c r="Q213" i="2" s="1"/>
  <c r="P213" i="2" a="1"/>
  <c r="P213" i="2" s="1"/>
  <c r="O213" i="2"/>
  <c r="N213" i="2"/>
  <c r="R212" i="2"/>
  <c r="Q212" i="2" a="1"/>
  <c r="Q212" i="2" s="1"/>
  <c r="P212" i="2" a="1"/>
  <c r="P212" i="2" s="1"/>
  <c r="O212" i="2"/>
  <c r="N212" i="2"/>
  <c r="R211" i="2"/>
  <c r="Q211" i="2" a="1"/>
  <c r="Q211" i="2" s="1"/>
  <c r="P211" i="2" a="1"/>
  <c r="P211" i="2" s="1"/>
  <c r="O211" i="2"/>
  <c r="N211" i="2"/>
  <c r="R210" i="2"/>
  <c r="Q210" i="2" a="1"/>
  <c r="Q210" i="2" s="1"/>
  <c r="P210" i="2" a="1"/>
  <c r="P210" i="2" s="1"/>
  <c r="O210" i="2"/>
  <c r="N210" i="2"/>
  <c r="R209" i="2"/>
  <c r="Q209" i="2" a="1"/>
  <c r="Q209" i="2" s="1"/>
  <c r="P209" i="2" a="1"/>
  <c r="P209" i="2" s="1"/>
  <c r="O209" i="2"/>
  <c r="N209" i="2"/>
  <c r="R208" i="2"/>
  <c r="Q208" i="2" a="1"/>
  <c r="Q208" i="2" s="1"/>
  <c r="P208" i="2" a="1"/>
  <c r="P208" i="2" s="1"/>
  <c r="O208" i="2"/>
  <c r="N208" i="2"/>
  <c r="R207" i="2"/>
  <c r="Q207" i="2" a="1"/>
  <c r="Q207" i="2" s="1"/>
  <c r="P207" i="2" a="1"/>
  <c r="P207" i="2" s="1"/>
  <c r="O207" i="2"/>
  <c r="N207" i="2"/>
  <c r="R206" i="2"/>
  <c r="Q206" i="2" a="1"/>
  <c r="Q206" i="2" s="1"/>
  <c r="P206" i="2" a="1"/>
  <c r="P206" i="2" s="1"/>
  <c r="O206" i="2"/>
  <c r="N206" i="2"/>
  <c r="R205" i="2"/>
  <c r="Q205" i="2" a="1"/>
  <c r="Q205" i="2" s="1"/>
  <c r="P205" i="2" a="1"/>
  <c r="P205" i="2" s="1"/>
  <c r="O205" i="2"/>
  <c r="N205" i="2"/>
  <c r="R204" i="2"/>
  <c r="Q204" i="2" a="1"/>
  <c r="Q204" i="2" s="1"/>
  <c r="P204" i="2" a="1"/>
  <c r="P204" i="2" s="1"/>
  <c r="O204" i="2"/>
  <c r="N204" i="2"/>
  <c r="R203" i="2"/>
  <c r="Q203" i="2" a="1"/>
  <c r="Q203" i="2" s="1"/>
  <c r="P203" i="2" a="1"/>
  <c r="P203" i="2" s="1"/>
  <c r="O203" i="2"/>
  <c r="N203" i="2"/>
  <c r="R202" i="2"/>
  <c r="Q202" i="2" a="1"/>
  <c r="Q202" i="2" s="1"/>
  <c r="P202" i="2" a="1"/>
  <c r="P202" i="2" s="1"/>
  <c r="O202" i="2"/>
  <c r="N202" i="2"/>
  <c r="R201" i="2"/>
  <c r="Q201" i="2" a="1"/>
  <c r="Q201" i="2" s="1"/>
  <c r="P201" i="2" a="1"/>
  <c r="P201" i="2" s="1"/>
  <c r="O201" i="2"/>
  <c r="N201" i="2"/>
  <c r="R200" i="2"/>
  <c r="Q200" i="2" a="1"/>
  <c r="Q200" i="2" s="1"/>
  <c r="P200" i="2" a="1"/>
  <c r="P200" i="2" s="1"/>
  <c r="O200" i="2"/>
  <c r="N200" i="2"/>
  <c r="R199" i="2"/>
  <c r="Q199" i="2" a="1"/>
  <c r="Q199" i="2" s="1"/>
  <c r="P199" i="2" a="1"/>
  <c r="P199" i="2" s="1"/>
  <c r="O199" i="2"/>
  <c r="N199" i="2"/>
  <c r="R198" i="2"/>
  <c r="Q198" i="2" a="1"/>
  <c r="Q198" i="2" s="1"/>
  <c r="P198" i="2" a="1"/>
  <c r="P198" i="2" s="1"/>
  <c r="O198" i="2"/>
  <c r="N198" i="2"/>
  <c r="R197" i="2"/>
  <c r="Q197" i="2" a="1"/>
  <c r="Q197" i="2" s="1"/>
  <c r="P197" i="2" a="1"/>
  <c r="P197" i="2" s="1"/>
  <c r="O197" i="2"/>
  <c r="N197" i="2"/>
  <c r="R196" i="2"/>
  <c r="Q196" i="2" a="1"/>
  <c r="Q196" i="2" s="1"/>
  <c r="P196" i="2" a="1"/>
  <c r="P196" i="2" s="1"/>
  <c r="O196" i="2"/>
  <c r="N196" i="2"/>
  <c r="R195" i="2"/>
  <c r="Q195" i="2" a="1"/>
  <c r="Q195" i="2" s="1"/>
  <c r="P195" i="2" a="1"/>
  <c r="P195" i="2" s="1"/>
  <c r="O195" i="2"/>
  <c r="N195" i="2"/>
  <c r="R194" i="2"/>
  <c r="Q194" i="2" a="1"/>
  <c r="Q194" i="2" s="1"/>
  <c r="P194" i="2" a="1"/>
  <c r="P194" i="2" s="1"/>
  <c r="O194" i="2"/>
  <c r="N194" i="2"/>
  <c r="R193" i="2"/>
  <c r="Q193" i="2" a="1"/>
  <c r="Q193" i="2" s="1"/>
  <c r="P193" i="2" a="1"/>
  <c r="P193" i="2" s="1"/>
  <c r="O193" i="2"/>
  <c r="N193" i="2"/>
  <c r="R192" i="2"/>
  <c r="Q192" i="2" a="1"/>
  <c r="Q192" i="2" s="1"/>
  <c r="P192" i="2" a="1"/>
  <c r="P192" i="2" s="1"/>
  <c r="O192" i="2"/>
  <c r="N192" i="2"/>
  <c r="R191" i="2"/>
  <c r="Q191" i="2" a="1"/>
  <c r="Q191" i="2" s="1"/>
  <c r="P191" i="2" a="1"/>
  <c r="P191" i="2" s="1"/>
  <c r="O191" i="2"/>
  <c r="N191" i="2"/>
  <c r="R190" i="2"/>
  <c r="Q190" i="2" a="1"/>
  <c r="Q190" i="2" s="1"/>
  <c r="P190" i="2" a="1"/>
  <c r="P190" i="2" s="1"/>
  <c r="O190" i="2"/>
  <c r="N190" i="2"/>
  <c r="R189" i="2"/>
  <c r="Q189" i="2" a="1"/>
  <c r="Q189" i="2" s="1"/>
  <c r="P189" i="2" a="1"/>
  <c r="P189" i="2" s="1"/>
  <c r="O189" i="2"/>
  <c r="N189" i="2"/>
  <c r="R188" i="2"/>
  <c r="Q188" i="2" a="1"/>
  <c r="Q188" i="2" s="1"/>
  <c r="P188" i="2" a="1"/>
  <c r="P188" i="2" s="1"/>
  <c r="O188" i="2"/>
  <c r="N188" i="2"/>
  <c r="R187" i="2"/>
  <c r="Q187" i="2" a="1"/>
  <c r="Q187" i="2" s="1"/>
  <c r="P187" i="2" a="1"/>
  <c r="P187" i="2" s="1"/>
  <c r="O187" i="2"/>
  <c r="N187" i="2"/>
  <c r="R186" i="2"/>
  <c r="Q186" i="2" a="1"/>
  <c r="Q186" i="2" s="1"/>
  <c r="P186" i="2" a="1"/>
  <c r="P186" i="2" s="1"/>
  <c r="O186" i="2"/>
  <c r="N186" i="2"/>
  <c r="R185" i="2"/>
  <c r="Q185" i="2" a="1"/>
  <c r="Q185" i="2" s="1"/>
  <c r="P185" i="2" a="1"/>
  <c r="P185" i="2" s="1"/>
  <c r="O185" i="2"/>
  <c r="N185" i="2"/>
  <c r="R184" i="2"/>
  <c r="Q184" i="2" a="1"/>
  <c r="Q184" i="2" s="1"/>
  <c r="P184" i="2" a="1"/>
  <c r="P184" i="2" s="1"/>
  <c r="O184" i="2"/>
  <c r="N184" i="2"/>
  <c r="R183" i="2"/>
  <c r="Q183" i="2" a="1"/>
  <c r="Q183" i="2" s="1"/>
  <c r="P183" i="2" a="1"/>
  <c r="P183" i="2" s="1"/>
  <c r="O183" i="2"/>
  <c r="N183" i="2"/>
  <c r="R182" i="2"/>
  <c r="Q182" i="2" a="1"/>
  <c r="Q182" i="2" s="1"/>
  <c r="P182" i="2" a="1"/>
  <c r="P182" i="2" s="1"/>
  <c r="O182" i="2"/>
  <c r="N182" i="2"/>
  <c r="R181" i="2"/>
  <c r="Q181" i="2" a="1"/>
  <c r="Q181" i="2" s="1"/>
  <c r="P181" i="2" a="1"/>
  <c r="P181" i="2" s="1"/>
  <c r="O181" i="2"/>
  <c r="N181" i="2"/>
  <c r="R180" i="2"/>
  <c r="Q180" i="2" a="1"/>
  <c r="Q180" i="2" s="1"/>
  <c r="P180" i="2" a="1"/>
  <c r="P180" i="2" s="1"/>
  <c r="O180" i="2"/>
  <c r="N180" i="2"/>
  <c r="R179" i="2"/>
  <c r="Q179" i="2" a="1"/>
  <c r="Q179" i="2" s="1"/>
  <c r="P179" i="2" a="1"/>
  <c r="P179" i="2" s="1"/>
  <c r="O179" i="2"/>
  <c r="N179" i="2"/>
  <c r="R178" i="2"/>
  <c r="Q178" i="2" a="1"/>
  <c r="Q178" i="2" s="1"/>
  <c r="P178" i="2" a="1"/>
  <c r="P178" i="2" s="1"/>
  <c r="O178" i="2"/>
  <c r="N178" i="2"/>
  <c r="R177" i="2"/>
  <c r="Q177" i="2" a="1"/>
  <c r="Q177" i="2" s="1"/>
  <c r="P177" i="2" a="1"/>
  <c r="P177" i="2" s="1"/>
  <c r="O177" i="2"/>
  <c r="N177" i="2"/>
  <c r="R176" i="2"/>
  <c r="Q176" i="2" a="1"/>
  <c r="Q176" i="2" s="1"/>
  <c r="P176" i="2" a="1"/>
  <c r="P176" i="2" s="1"/>
  <c r="O176" i="2"/>
  <c r="N176" i="2"/>
  <c r="R175" i="2"/>
  <c r="Q175" i="2" a="1"/>
  <c r="Q175" i="2" s="1"/>
  <c r="P175" i="2" a="1"/>
  <c r="P175" i="2" s="1"/>
  <c r="O175" i="2"/>
  <c r="N175" i="2"/>
  <c r="R174" i="2"/>
  <c r="Q174" i="2" a="1"/>
  <c r="Q174" i="2" s="1"/>
  <c r="P174" i="2" a="1"/>
  <c r="P174" i="2" s="1"/>
  <c r="O174" i="2"/>
  <c r="N174" i="2"/>
  <c r="R173" i="2"/>
  <c r="Q173" i="2" a="1"/>
  <c r="Q173" i="2" s="1"/>
  <c r="P173" i="2" a="1"/>
  <c r="P173" i="2" s="1"/>
  <c r="O173" i="2"/>
  <c r="N173" i="2"/>
  <c r="R172" i="2"/>
  <c r="Q172" i="2" a="1"/>
  <c r="Q172" i="2" s="1"/>
  <c r="P172" i="2" a="1"/>
  <c r="P172" i="2" s="1"/>
  <c r="O172" i="2"/>
  <c r="N172" i="2"/>
  <c r="R171" i="2"/>
  <c r="Q171" i="2" a="1"/>
  <c r="Q171" i="2" s="1"/>
  <c r="P171" i="2" a="1"/>
  <c r="P171" i="2" s="1"/>
  <c r="O171" i="2"/>
  <c r="N171" i="2"/>
  <c r="R170" i="2"/>
  <c r="Q170" i="2" a="1"/>
  <c r="Q170" i="2" s="1"/>
  <c r="P170" i="2" a="1"/>
  <c r="P170" i="2" s="1"/>
  <c r="O170" i="2"/>
  <c r="N170" i="2"/>
  <c r="R169" i="2"/>
  <c r="Q169" i="2" a="1"/>
  <c r="Q169" i="2" s="1"/>
  <c r="P169" i="2" a="1"/>
  <c r="P169" i="2" s="1"/>
  <c r="O169" i="2"/>
  <c r="N169" i="2"/>
  <c r="R168" i="2"/>
  <c r="Q168" i="2" a="1"/>
  <c r="Q168" i="2" s="1"/>
  <c r="P168" i="2" a="1"/>
  <c r="P168" i="2" s="1"/>
  <c r="O168" i="2"/>
  <c r="N168" i="2"/>
  <c r="R167" i="2"/>
  <c r="Q167" i="2" a="1"/>
  <c r="Q167" i="2" s="1"/>
  <c r="P167" i="2" a="1"/>
  <c r="P167" i="2" s="1"/>
  <c r="O167" i="2"/>
  <c r="N167" i="2"/>
  <c r="R166" i="2"/>
  <c r="Q166" i="2" a="1"/>
  <c r="Q166" i="2" s="1"/>
  <c r="P166" i="2" a="1"/>
  <c r="P166" i="2" s="1"/>
  <c r="O166" i="2"/>
  <c r="N166" i="2"/>
  <c r="R165" i="2"/>
  <c r="Q165" i="2" a="1"/>
  <c r="Q165" i="2" s="1"/>
  <c r="P165" i="2" a="1"/>
  <c r="P165" i="2" s="1"/>
  <c r="O165" i="2"/>
  <c r="N165" i="2"/>
  <c r="R164" i="2"/>
  <c r="Q164" i="2" a="1"/>
  <c r="Q164" i="2" s="1"/>
  <c r="P164" i="2" a="1"/>
  <c r="P164" i="2" s="1"/>
  <c r="O164" i="2"/>
  <c r="N164" i="2"/>
  <c r="R163" i="2"/>
  <c r="Q163" i="2" a="1"/>
  <c r="Q163" i="2" s="1"/>
  <c r="P163" i="2" a="1"/>
  <c r="P163" i="2" s="1"/>
  <c r="O163" i="2"/>
  <c r="N163" i="2"/>
  <c r="R162" i="2"/>
  <c r="Q162" i="2" a="1"/>
  <c r="Q162" i="2" s="1"/>
  <c r="P162" i="2" a="1"/>
  <c r="P162" i="2" s="1"/>
  <c r="O162" i="2"/>
  <c r="N162" i="2"/>
  <c r="R161" i="2"/>
  <c r="Q161" i="2" a="1"/>
  <c r="Q161" i="2" s="1"/>
  <c r="P161" i="2" a="1"/>
  <c r="P161" i="2" s="1"/>
  <c r="O161" i="2"/>
  <c r="N161" i="2"/>
  <c r="R160" i="2"/>
  <c r="Q160" i="2" a="1"/>
  <c r="Q160" i="2" s="1"/>
  <c r="P160" i="2" a="1"/>
  <c r="P160" i="2" s="1"/>
  <c r="O160" i="2"/>
  <c r="N160" i="2"/>
  <c r="R159" i="2"/>
  <c r="Q159" i="2" a="1"/>
  <c r="Q159" i="2" s="1"/>
  <c r="P159" i="2" a="1"/>
  <c r="P159" i="2" s="1"/>
  <c r="O159" i="2"/>
  <c r="N159" i="2"/>
  <c r="R158" i="2"/>
  <c r="Q158" i="2" a="1"/>
  <c r="Q158" i="2" s="1"/>
  <c r="P158" i="2" a="1"/>
  <c r="P158" i="2" s="1"/>
  <c r="O158" i="2"/>
  <c r="N158" i="2"/>
  <c r="R157" i="2"/>
  <c r="Q157" i="2" a="1"/>
  <c r="Q157" i="2" s="1"/>
  <c r="P157" i="2" a="1"/>
  <c r="P157" i="2" s="1"/>
  <c r="O157" i="2"/>
  <c r="N157" i="2"/>
  <c r="R156" i="2"/>
  <c r="Q156" i="2" a="1"/>
  <c r="Q156" i="2" s="1"/>
  <c r="P156" i="2" a="1"/>
  <c r="P156" i="2" s="1"/>
  <c r="O156" i="2"/>
  <c r="N156" i="2"/>
  <c r="R155" i="2"/>
  <c r="Q155" i="2" a="1"/>
  <c r="Q155" i="2" s="1"/>
  <c r="P155" i="2" a="1"/>
  <c r="P155" i="2" s="1"/>
  <c r="O155" i="2"/>
  <c r="N155" i="2"/>
  <c r="R154" i="2"/>
  <c r="Q154" i="2" a="1"/>
  <c r="Q154" i="2" s="1"/>
  <c r="P154" i="2" a="1"/>
  <c r="P154" i="2" s="1"/>
  <c r="O154" i="2"/>
  <c r="N154" i="2"/>
  <c r="R153" i="2"/>
  <c r="Q153" i="2" a="1"/>
  <c r="Q153" i="2" s="1"/>
  <c r="P153" i="2" a="1"/>
  <c r="P153" i="2" s="1"/>
  <c r="O153" i="2"/>
  <c r="N153" i="2"/>
  <c r="R152" i="2"/>
  <c r="Q152" i="2" a="1"/>
  <c r="Q152" i="2" s="1"/>
  <c r="P152" i="2" a="1"/>
  <c r="P152" i="2" s="1"/>
  <c r="O152" i="2"/>
  <c r="N152" i="2"/>
  <c r="R151" i="2"/>
  <c r="Q151" i="2" a="1"/>
  <c r="Q151" i="2" s="1"/>
  <c r="P151" i="2" a="1"/>
  <c r="P151" i="2" s="1"/>
  <c r="O151" i="2"/>
  <c r="N151" i="2"/>
  <c r="R150" i="2"/>
  <c r="Q150" i="2" a="1"/>
  <c r="Q150" i="2" s="1"/>
  <c r="P150" i="2" a="1"/>
  <c r="P150" i="2" s="1"/>
  <c r="O150" i="2"/>
  <c r="N150" i="2"/>
  <c r="R149" i="2"/>
  <c r="Q149" i="2" a="1"/>
  <c r="Q149" i="2" s="1"/>
  <c r="P149" i="2" a="1"/>
  <c r="P149" i="2" s="1"/>
  <c r="O149" i="2"/>
  <c r="N149" i="2"/>
  <c r="R148" i="2"/>
  <c r="Q148" i="2" a="1"/>
  <c r="Q148" i="2" s="1"/>
  <c r="P148" i="2" a="1"/>
  <c r="P148" i="2" s="1"/>
  <c r="O148" i="2"/>
  <c r="N148" i="2"/>
  <c r="R147" i="2"/>
  <c r="Q147" i="2" a="1"/>
  <c r="Q147" i="2" s="1"/>
  <c r="P147" i="2" a="1"/>
  <c r="P147" i="2" s="1"/>
  <c r="O147" i="2"/>
  <c r="N147" i="2"/>
  <c r="R146" i="2"/>
  <c r="Q146" i="2" a="1"/>
  <c r="Q146" i="2" s="1"/>
  <c r="P146" i="2" a="1"/>
  <c r="P146" i="2" s="1"/>
  <c r="O146" i="2"/>
  <c r="N146" i="2"/>
  <c r="R145" i="2"/>
  <c r="Q145" i="2" a="1"/>
  <c r="Q145" i="2" s="1"/>
  <c r="P145" i="2" a="1"/>
  <c r="P145" i="2" s="1"/>
  <c r="O145" i="2"/>
  <c r="N145" i="2"/>
  <c r="R144" i="2"/>
  <c r="Q144" i="2" a="1"/>
  <c r="Q144" i="2" s="1"/>
  <c r="P144" i="2" a="1"/>
  <c r="P144" i="2" s="1"/>
  <c r="O144" i="2"/>
  <c r="N144" i="2"/>
  <c r="R143" i="2"/>
  <c r="Q143" i="2" a="1"/>
  <c r="Q143" i="2" s="1"/>
  <c r="P143" i="2" a="1"/>
  <c r="P143" i="2" s="1"/>
  <c r="O143" i="2"/>
  <c r="N143" i="2"/>
  <c r="R142" i="2"/>
  <c r="Q142" i="2" a="1"/>
  <c r="Q142" i="2" s="1"/>
  <c r="P142" i="2" a="1"/>
  <c r="P142" i="2" s="1"/>
  <c r="O142" i="2"/>
  <c r="N142" i="2"/>
  <c r="R141" i="2"/>
  <c r="Q141" i="2" a="1"/>
  <c r="Q141" i="2" s="1"/>
  <c r="P141" i="2" a="1"/>
  <c r="P141" i="2" s="1"/>
  <c r="O141" i="2"/>
  <c r="N141" i="2"/>
  <c r="R140" i="2"/>
  <c r="Q140" i="2" a="1"/>
  <c r="Q140" i="2" s="1"/>
  <c r="P140" i="2" a="1"/>
  <c r="P140" i="2" s="1"/>
  <c r="O140" i="2"/>
  <c r="N140" i="2"/>
  <c r="R139" i="2"/>
  <c r="Q139" i="2" a="1"/>
  <c r="Q139" i="2" s="1"/>
  <c r="P139" i="2" a="1"/>
  <c r="P139" i="2" s="1"/>
  <c r="O139" i="2"/>
  <c r="N139" i="2"/>
  <c r="R138" i="2"/>
  <c r="Q138" i="2" a="1"/>
  <c r="Q138" i="2" s="1"/>
  <c r="P138" i="2" a="1"/>
  <c r="P138" i="2" s="1"/>
  <c r="O138" i="2"/>
  <c r="N138" i="2"/>
  <c r="R137" i="2"/>
  <c r="Q137" i="2" a="1"/>
  <c r="Q137" i="2" s="1"/>
  <c r="P137" i="2" a="1"/>
  <c r="P137" i="2" s="1"/>
  <c r="O137" i="2"/>
  <c r="N137" i="2"/>
  <c r="R136" i="2"/>
  <c r="Q136" i="2" a="1"/>
  <c r="Q136" i="2" s="1"/>
  <c r="P136" i="2" a="1"/>
  <c r="P136" i="2" s="1"/>
  <c r="O136" i="2"/>
  <c r="N136" i="2"/>
  <c r="R135" i="2"/>
  <c r="Q135" i="2" a="1"/>
  <c r="Q135" i="2" s="1"/>
  <c r="P135" i="2" a="1"/>
  <c r="P135" i="2" s="1"/>
  <c r="O135" i="2"/>
  <c r="N135" i="2"/>
  <c r="R134" i="2"/>
  <c r="Q134" i="2" a="1"/>
  <c r="Q134" i="2" s="1"/>
  <c r="P134" i="2" a="1"/>
  <c r="P134" i="2" s="1"/>
  <c r="O134" i="2"/>
  <c r="N134" i="2"/>
  <c r="R133" i="2"/>
  <c r="Q133" i="2" a="1"/>
  <c r="Q133" i="2" s="1"/>
  <c r="P133" i="2" a="1"/>
  <c r="P133" i="2" s="1"/>
  <c r="O133" i="2"/>
  <c r="N133" i="2"/>
  <c r="R132" i="2"/>
  <c r="Q132" i="2" a="1"/>
  <c r="Q132" i="2" s="1"/>
  <c r="P132" i="2" a="1"/>
  <c r="P132" i="2" s="1"/>
  <c r="O132" i="2"/>
  <c r="N132" i="2"/>
  <c r="R131" i="2"/>
  <c r="Q131" i="2" a="1"/>
  <c r="Q131" i="2" s="1"/>
  <c r="P131" i="2" a="1"/>
  <c r="P131" i="2" s="1"/>
  <c r="O131" i="2"/>
  <c r="N131" i="2"/>
  <c r="R130" i="2"/>
  <c r="Q130" i="2" a="1"/>
  <c r="Q130" i="2" s="1"/>
  <c r="P130" i="2" a="1"/>
  <c r="P130" i="2" s="1"/>
  <c r="O130" i="2"/>
  <c r="N130" i="2"/>
  <c r="R129" i="2"/>
  <c r="Q129" i="2" a="1"/>
  <c r="Q129" i="2" s="1"/>
  <c r="P129" i="2" a="1"/>
  <c r="P129" i="2" s="1"/>
  <c r="O129" i="2"/>
  <c r="N129" i="2"/>
  <c r="R128" i="2"/>
  <c r="Q128" i="2" a="1"/>
  <c r="Q128" i="2" s="1"/>
  <c r="P128" i="2" a="1"/>
  <c r="P128" i="2" s="1"/>
  <c r="O128" i="2"/>
  <c r="N128" i="2"/>
  <c r="R127" i="2"/>
  <c r="Q127" i="2" a="1"/>
  <c r="Q127" i="2" s="1"/>
  <c r="P127" i="2" a="1"/>
  <c r="P127" i="2" s="1"/>
  <c r="O127" i="2"/>
  <c r="N127" i="2"/>
  <c r="R126" i="2"/>
  <c r="Q126" i="2" a="1"/>
  <c r="Q126" i="2" s="1"/>
  <c r="P126" i="2" a="1"/>
  <c r="P126" i="2" s="1"/>
  <c r="O126" i="2"/>
  <c r="N126" i="2"/>
  <c r="R125" i="2"/>
  <c r="Q125" i="2" a="1"/>
  <c r="Q125" i="2" s="1"/>
  <c r="P125" i="2" a="1"/>
  <c r="P125" i="2" s="1"/>
  <c r="O125" i="2"/>
  <c r="N125" i="2"/>
  <c r="R124" i="2"/>
  <c r="Q124" i="2" a="1"/>
  <c r="Q124" i="2" s="1"/>
  <c r="P124" i="2" a="1"/>
  <c r="P124" i="2" s="1"/>
  <c r="O124" i="2"/>
  <c r="N124" i="2"/>
  <c r="R123" i="2"/>
  <c r="Q123" i="2" a="1"/>
  <c r="Q123" i="2" s="1"/>
  <c r="P123" i="2" a="1"/>
  <c r="P123" i="2" s="1"/>
  <c r="O123" i="2"/>
  <c r="N123" i="2"/>
  <c r="R122" i="2"/>
  <c r="Q122" i="2" a="1"/>
  <c r="Q122" i="2" s="1"/>
  <c r="P122" i="2" a="1"/>
  <c r="P122" i="2" s="1"/>
  <c r="O122" i="2"/>
  <c r="N122" i="2"/>
  <c r="R121" i="2"/>
  <c r="Q121" i="2" a="1"/>
  <c r="Q121" i="2" s="1"/>
  <c r="P121" i="2" a="1"/>
  <c r="P121" i="2" s="1"/>
  <c r="O121" i="2"/>
  <c r="N121" i="2"/>
  <c r="R120" i="2"/>
  <c r="Q120" i="2" a="1"/>
  <c r="Q120" i="2" s="1"/>
  <c r="P120" i="2" a="1"/>
  <c r="P120" i="2" s="1"/>
  <c r="O120" i="2"/>
  <c r="N120" i="2"/>
  <c r="R119" i="2"/>
  <c r="Q119" i="2" a="1"/>
  <c r="Q119" i="2" s="1"/>
  <c r="P119" i="2" a="1"/>
  <c r="P119" i="2" s="1"/>
  <c r="O119" i="2"/>
  <c r="N119" i="2"/>
  <c r="R118" i="2"/>
  <c r="Q118" i="2" a="1"/>
  <c r="Q118" i="2" s="1"/>
  <c r="P118" i="2" a="1"/>
  <c r="P118" i="2" s="1"/>
  <c r="O118" i="2"/>
  <c r="N118" i="2"/>
  <c r="R117" i="2"/>
  <c r="Q117" i="2" a="1"/>
  <c r="Q117" i="2" s="1"/>
  <c r="P117" i="2" a="1"/>
  <c r="P117" i="2" s="1"/>
  <c r="O117" i="2"/>
  <c r="N117" i="2"/>
  <c r="R116" i="2"/>
  <c r="Q116" i="2" a="1"/>
  <c r="Q116" i="2" s="1"/>
  <c r="P116" i="2" a="1"/>
  <c r="P116" i="2" s="1"/>
  <c r="O116" i="2"/>
  <c r="N116" i="2"/>
  <c r="R115" i="2"/>
  <c r="Q115" i="2" a="1"/>
  <c r="Q115" i="2" s="1"/>
  <c r="P115" i="2" a="1"/>
  <c r="P115" i="2" s="1"/>
  <c r="O115" i="2"/>
  <c r="N115" i="2"/>
  <c r="R114" i="2"/>
  <c r="Q114" i="2" a="1"/>
  <c r="Q114" i="2" s="1"/>
  <c r="P114" i="2" a="1"/>
  <c r="P114" i="2" s="1"/>
  <c r="O114" i="2"/>
  <c r="N114" i="2"/>
  <c r="R113" i="2"/>
  <c r="Q113" i="2" a="1"/>
  <c r="Q113" i="2" s="1"/>
  <c r="P113" i="2" a="1"/>
  <c r="P113" i="2" s="1"/>
  <c r="O113" i="2"/>
  <c r="N113" i="2"/>
  <c r="R112" i="2"/>
  <c r="Q112" i="2" a="1"/>
  <c r="Q112" i="2" s="1"/>
  <c r="P112" i="2" a="1"/>
  <c r="P112" i="2" s="1"/>
  <c r="O112" i="2"/>
  <c r="N112" i="2"/>
  <c r="R111" i="2"/>
  <c r="Q111" i="2" a="1"/>
  <c r="Q111" i="2" s="1"/>
  <c r="P111" i="2" a="1"/>
  <c r="P111" i="2" s="1"/>
  <c r="O111" i="2"/>
  <c r="N111" i="2"/>
  <c r="R110" i="2"/>
  <c r="Q110" i="2" a="1"/>
  <c r="Q110" i="2" s="1"/>
  <c r="P110" i="2" a="1"/>
  <c r="P110" i="2" s="1"/>
  <c r="O110" i="2"/>
  <c r="N110" i="2"/>
  <c r="R109" i="2"/>
  <c r="Q109" i="2" a="1"/>
  <c r="Q109" i="2" s="1"/>
  <c r="P109" i="2" a="1"/>
  <c r="P109" i="2" s="1"/>
  <c r="O109" i="2"/>
  <c r="N109" i="2"/>
  <c r="R108" i="2"/>
  <c r="Q108" i="2" a="1"/>
  <c r="Q108" i="2" s="1"/>
  <c r="P108" i="2" a="1"/>
  <c r="P108" i="2" s="1"/>
  <c r="O108" i="2"/>
  <c r="N108" i="2"/>
  <c r="R107" i="2"/>
  <c r="Q107" i="2" a="1"/>
  <c r="Q107" i="2" s="1"/>
  <c r="P107" i="2" a="1"/>
  <c r="P107" i="2" s="1"/>
  <c r="O107" i="2"/>
  <c r="N107" i="2"/>
  <c r="R106" i="2"/>
  <c r="Q106" i="2" a="1"/>
  <c r="Q106" i="2" s="1"/>
  <c r="P106" i="2" a="1"/>
  <c r="P106" i="2" s="1"/>
  <c r="O106" i="2"/>
  <c r="N106" i="2"/>
  <c r="R105" i="2"/>
  <c r="Q105" i="2" a="1"/>
  <c r="Q105" i="2" s="1"/>
  <c r="P105" i="2" a="1"/>
  <c r="P105" i="2" s="1"/>
  <c r="O105" i="2"/>
  <c r="N105" i="2"/>
  <c r="R104" i="2"/>
  <c r="Q104" i="2" a="1"/>
  <c r="Q104" i="2" s="1"/>
  <c r="P104" i="2" a="1"/>
  <c r="P104" i="2" s="1"/>
  <c r="O104" i="2"/>
  <c r="N104" i="2"/>
  <c r="R103" i="2"/>
  <c r="Q103" i="2" a="1"/>
  <c r="Q103" i="2" s="1"/>
  <c r="P103" i="2" a="1"/>
  <c r="P103" i="2" s="1"/>
  <c r="O103" i="2"/>
  <c r="N103" i="2"/>
  <c r="R102" i="2"/>
  <c r="Q102" i="2" a="1"/>
  <c r="Q102" i="2" s="1"/>
  <c r="P102" i="2" a="1"/>
  <c r="P102" i="2" s="1"/>
  <c r="O102" i="2"/>
  <c r="N102" i="2"/>
  <c r="R101" i="2"/>
  <c r="Q101" i="2" a="1"/>
  <c r="Q101" i="2" s="1"/>
  <c r="P101" i="2" a="1"/>
  <c r="P101" i="2" s="1"/>
  <c r="O101" i="2"/>
  <c r="N101" i="2"/>
  <c r="R100" i="2"/>
  <c r="Q100" i="2" a="1"/>
  <c r="Q100" i="2" s="1"/>
  <c r="P100" i="2" a="1"/>
  <c r="P100" i="2" s="1"/>
  <c r="O100" i="2"/>
  <c r="N100" i="2"/>
  <c r="R99" i="2"/>
  <c r="Q99" i="2" a="1"/>
  <c r="Q99" i="2" s="1"/>
  <c r="P99" i="2" a="1"/>
  <c r="P99" i="2" s="1"/>
  <c r="O99" i="2"/>
  <c r="N99" i="2"/>
  <c r="R98" i="2"/>
  <c r="Q98" i="2" a="1"/>
  <c r="Q98" i="2" s="1"/>
  <c r="P98" i="2" a="1"/>
  <c r="P98" i="2" s="1"/>
  <c r="O98" i="2"/>
  <c r="N98" i="2"/>
  <c r="R97" i="2"/>
  <c r="Q97" i="2" a="1"/>
  <c r="Q97" i="2" s="1"/>
  <c r="P97" i="2" a="1"/>
  <c r="P97" i="2" s="1"/>
  <c r="O97" i="2"/>
  <c r="N97" i="2"/>
  <c r="R96" i="2"/>
  <c r="Q96" i="2" a="1"/>
  <c r="Q96" i="2" s="1"/>
  <c r="P96" i="2" a="1"/>
  <c r="P96" i="2" s="1"/>
  <c r="O96" i="2"/>
  <c r="N96" i="2"/>
  <c r="R95" i="2"/>
  <c r="Q95" i="2" a="1"/>
  <c r="Q95" i="2" s="1"/>
  <c r="P95" i="2" a="1"/>
  <c r="P95" i="2" s="1"/>
  <c r="O95" i="2"/>
  <c r="N95" i="2"/>
  <c r="R94" i="2"/>
  <c r="Q94" i="2" a="1"/>
  <c r="Q94" i="2" s="1"/>
  <c r="P94" i="2" a="1"/>
  <c r="P94" i="2" s="1"/>
  <c r="O94" i="2"/>
  <c r="N94" i="2"/>
  <c r="R93" i="2"/>
  <c r="Q93" i="2" a="1"/>
  <c r="Q93" i="2" s="1"/>
  <c r="P93" i="2" a="1"/>
  <c r="P93" i="2" s="1"/>
  <c r="O93" i="2"/>
  <c r="N93" i="2"/>
  <c r="R92" i="2"/>
  <c r="Q92" i="2" a="1"/>
  <c r="Q92" i="2" s="1"/>
  <c r="P92" i="2" a="1"/>
  <c r="P92" i="2" s="1"/>
  <c r="O92" i="2"/>
  <c r="N92" i="2"/>
  <c r="R91" i="2"/>
  <c r="Q91" i="2" a="1"/>
  <c r="Q91" i="2" s="1"/>
  <c r="P91" i="2" a="1"/>
  <c r="P91" i="2" s="1"/>
  <c r="O91" i="2"/>
  <c r="N91" i="2"/>
  <c r="R90" i="2"/>
  <c r="Q90" i="2" a="1"/>
  <c r="Q90" i="2" s="1"/>
  <c r="P90" i="2" a="1"/>
  <c r="P90" i="2" s="1"/>
  <c r="O90" i="2"/>
  <c r="N90" i="2"/>
  <c r="R89" i="2"/>
  <c r="Q89" i="2" a="1"/>
  <c r="Q89" i="2" s="1"/>
  <c r="P89" i="2" a="1"/>
  <c r="P89" i="2" s="1"/>
  <c r="O89" i="2"/>
  <c r="N89" i="2"/>
  <c r="R88" i="2"/>
  <c r="Q88" i="2" a="1"/>
  <c r="Q88" i="2" s="1"/>
  <c r="P88" i="2" a="1"/>
  <c r="P88" i="2" s="1"/>
  <c r="O88" i="2"/>
  <c r="N88" i="2"/>
  <c r="R87" i="2"/>
  <c r="Q87" i="2" a="1"/>
  <c r="Q87" i="2" s="1"/>
  <c r="P87" i="2" a="1"/>
  <c r="P87" i="2" s="1"/>
  <c r="O87" i="2"/>
  <c r="N87" i="2"/>
  <c r="R86" i="2"/>
  <c r="Q86" i="2" a="1"/>
  <c r="Q86" i="2" s="1"/>
  <c r="P86" i="2" a="1"/>
  <c r="P86" i="2" s="1"/>
  <c r="O86" i="2"/>
  <c r="N86" i="2"/>
  <c r="R85" i="2"/>
  <c r="Q85" i="2" a="1"/>
  <c r="Q85" i="2" s="1"/>
  <c r="P85" i="2" a="1"/>
  <c r="P85" i="2" s="1"/>
  <c r="O85" i="2"/>
  <c r="N85" i="2"/>
  <c r="R84" i="2"/>
  <c r="Q84" i="2" a="1"/>
  <c r="Q84" i="2" s="1"/>
  <c r="P84" i="2" a="1"/>
  <c r="P84" i="2" s="1"/>
  <c r="O84" i="2"/>
  <c r="N84" i="2"/>
  <c r="R83" i="2"/>
  <c r="Q83" i="2" a="1"/>
  <c r="Q83" i="2" s="1"/>
  <c r="P83" i="2" a="1"/>
  <c r="P83" i="2" s="1"/>
  <c r="O83" i="2"/>
  <c r="N83" i="2"/>
  <c r="R82" i="2"/>
  <c r="Q82" i="2" a="1"/>
  <c r="Q82" i="2" s="1"/>
  <c r="P82" i="2" a="1"/>
  <c r="P82" i="2" s="1"/>
  <c r="O82" i="2"/>
  <c r="N82" i="2"/>
  <c r="R81" i="2"/>
  <c r="Q81" i="2" a="1"/>
  <c r="Q81" i="2" s="1"/>
  <c r="P81" i="2" a="1"/>
  <c r="P81" i="2" s="1"/>
  <c r="O81" i="2"/>
  <c r="N81" i="2"/>
  <c r="R80" i="2"/>
  <c r="Q80" i="2" a="1"/>
  <c r="Q80" i="2" s="1"/>
  <c r="P80" i="2" a="1"/>
  <c r="P80" i="2" s="1"/>
  <c r="O80" i="2"/>
  <c r="N80" i="2"/>
  <c r="R79" i="2"/>
  <c r="Q79" i="2" a="1"/>
  <c r="Q79" i="2" s="1"/>
  <c r="P79" i="2" a="1"/>
  <c r="P79" i="2" s="1"/>
  <c r="O79" i="2"/>
  <c r="N79" i="2"/>
  <c r="R78" i="2"/>
  <c r="Q78" i="2" a="1"/>
  <c r="Q78" i="2" s="1"/>
  <c r="P78" i="2" a="1"/>
  <c r="P78" i="2" s="1"/>
  <c r="O78" i="2"/>
  <c r="N78" i="2"/>
  <c r="R77" i="2"/>
  <c r="Q77" i="2" a="1"/>
  <c r="Q77" i="2" s="1"/>
  <c r="P77" i="2" a="1"/>
  <c r="P77" i="2" s="1"/>
  <c r="O77" i="2"/>
  <c r="N77" i="2"/>
  <c r="R76" i="2"/>
  <c r="Q76" i="2" a="1"/>
  <c r="Q76" i="2" s="1"/>
  <c r="P76" i="2" a="1"/>
  <c r="P76" i="2" s="1"/>
  <c r="O76" i="2"/>
  <c r="N76" i="2"/>
  <c r="R75" i="2"/>
  <c r="Q75" i="2" a="1"/>
  <c r="Q75" i="2" s="1"/>
  <c r="P75" i="2" a="1"/>
  <c r="P75" i="2" s="1"/>
  <c r="O75" i="2"/>
  <c r="N75" i="2"/>
  <c r="R74" i="2"/>
  <c r="Q74" i="2" a="1"/>
  <c r="Q74" i="2" s="1"/>
  <c r="P74" i="2" a="1"/>
  <c r="P74" i="2" s="1"/>
  <c r="O74" i="2"/>
  <c r="N74" i="2"/>
  <c r="R73" i="2"/>
  <c r="Q73" i="2" a="1"/>
  <c r="Q73" i="2" s="1"/>
  <c r="P73" i="2" a="1"/>
  <c r="P73" i="2" s="1"/>
  <c r="O73" i="2"/>
  <c r="N73" i="2"/>
  <c r="R72" i="2"/>
  <c r="Q72" i="2" a="1"/>
  <c r="Q72" i="2" s="1"/>
  <c r="P72" i="2" a="1"/>
  <c r="P72" i="2" s="1"/>
  <c r="O72" i="2"/>
  <c r="N72" i="2"/>
  <c r="R71" i="2"/>
  <c r="Q71" i="2" a="1"/>
  <c r="Q71" i="2" s="1"/>
  <c r="P71" i="2" a="1"/>
  <c r="P71" i="2" s="1"/>
  <c r="O71" i="2"/>
  <c r="N71" i="2"/>
  <c r="R70" i="2"/>
  <c r="Q70" i="2" a="1"/>
  <c r="Q70" i="2" s="1"/>
  <c r="P70" i="2" a="1"/>
  <c r="P70" i="2" s="1"/>
  <c r="O70" i="2"/>
  <c r="N70" i="2"/>
  <c r="R69" i="2"/>
  <c r="Q69" i="2" a="1"/>
  <c r="Q69" i="2" s="1"/>
  <c r="P69" i="2" a="1"/>
  <c r="P69" i="2" s="1"/>
  <c r="O69" i="2"/>
  <c r="N69" i="2"/>
  <c r="R68" i="2"/>
  <c r="Q68" i="2" a="1"/>
  <c r="Q68" i="2" s="1"/>
  <c r="P68" i="2" a="1"/>
  <c r="P68" i="2" s="1"/>
  <c r="O68" i="2"/>
  <c r="N68" i="2"/>
  <c r="R67" i="2"/>
  <c r="Q67" i="2" a="1"/>
  <c r="Q67" i="2" s="1"/>
  <c r="P67" i="2" a="1"/>
  <c r="P67" i="2" s="1"/>
  <c r="O67" i="2"/>
  <c r="N67" i="2"/>
  <c r="R66" i="2"/>
  <c r="Q66" i="2" a="1"/>
  <c r="Q66" i="2" s="1"/>
  <c r="P66" i="2" a="1"/>
  <c r="P66" i="2" s="1"/>
  <c r="O66" i="2"/>
  <c r="N66" i="2"/>
  <c r="R65" i="2"/>
  <c r="Q65" i="2" a="1"/>
  <c r="Q65" i="2" s="1"/>
  <c r="P65" i="2" a="1"/>
  <c r="P65" i="2" s="1"/>
  <c r="O65" i="2"/>
  <c r="N65" i="2"/>
  <c r="R64" i="2"/>
  <c r="Q64" i="2" a="1"/>
  <c r="Q64" i="2" s="1"/>
  <c r="P64" i="2" a="1"/>
  <c r="P64" i="2" s="1"/>
  <c r="O64" i="2"/>
  <c r="N64" i="2"/>
  <c r="R63" i="2"/>
  <c r="Q63" i="2" a="1"/>
  <c r="Q63" i="2" s="1"/>
  <c r="P63" i="2" a="1"/>
  <c r="P63" i="2" s="1"/>
  <c r="O63" i="2"/>
  <c r="N63" i="2"/>
  <c r="R62" i="2"/>
  <c r="Q62" i="2" a="1"/>
  <c r="Q62" i="2" s="1"/>
  <c r="P62" i="2" a="1"/>
  <c r="P62" i="2" s="1"/>
  <c r="O62" i="2"/>
  <c r="N62" i="2"/>
  <c r="R61" i="2"/>
  <c r="Q61" i="2" a="1"/>
  <c r="Q61" i="2" s="1"/>
  <c r="P61" i="2" a="1"/>
  <c r="P61" i="2" s="1"/>
  <c r="O61" i="2"/>
  <c r="N61" i="2"/>
  <c r="R60" i="2"/>
  <c r="Q60" i="2" a="1"/>
  <c r="Q60" i="2" s="1"/>
  <c r="P60" i="2" a="1"/>
  <c r="P60" i="2" s="1"/>
  <c r="O60" i="2"/>
  <c r="N60" i="2"/>
  <c r="R59" i="2"/>
  <c r="Q59" i="2" a="1"/>
  <c r="Q59" i="2" s="1"/>
  <c r="P59" i="2" a="1"/>
  <c r="P59" i="2" s="1"/>
  <c r="O59" i="2"/>
  <c r="N59" i="2"/>
  <c r="R58" i="2"/>
  <c r="Q58" i="2" a="1"/>
  <c r="Q58" i="2" s="1"/>
  <c r="P58" i="2" a="1"/>
  <c r="P58" i="2" s="1"/>
  <c r="O58" i="2"/>
  <c r="N58" i="2"/>
  <c r="R57" i="2"/>
  <c r="Q57" i="2" a="1"/>
  <c r="Q57" i="2" s="1"/>
  <c r="P57" i="2" a="1"/>
  <c r="P57" i="2" s="1"/>
  <c r="O57" i="2"/>
  <c r="N57" i="2"/>
  <c r="R56" i="2"/>
  <c r="Q56" i="2" a="1"/>
  <c r="Q56" i="2" s="1"/>
  <c r="P56" i="2" a="1"/>
  <c r="P56" i="2" s="1"/>
  <c r="O56" i="2"/>
  <c r="N56" i="2"/>
  <c r="R55" i="2"/>
  <c r="Q55" i="2" a="1"/>
  <c r="Q55" i="2" s="1"/>
  <c r="P55" i="2" a="1"/>
  <c r="P55" i="2" s="1"/>
  <c r="O55" i="2"/>
  <c r="N55" i="2"/>
  <c r="R54" i="2"/>
  <c r="Q54" i="2" a="1"/>
  <c r="Q54" i="2" s="1"/>
  <c r="P54" i="2" a="1"/>
  <c r="P54" i="2" s="1"/>
  <c r="O54" i="2"/>
  <c r="N54" i="2"/>
  <c r="R53" i="2"/>
  <c r="Q53" i="2" a="1"/>
  <c r="Q53" i="2" s="1"/>
  <c r="P53" i="2" a="1"/>
  <c r="P53" i="2" s="1"/>
  <c r="O53" i="2"/>
  <c r="N53" i="2"/>
  <c r="R52" i="2"/>
  <c r="Q52" i="2" a="1"/>
  <c r="Q52" i="2" s="1"/>
  <c r="P52" i="2" a="1"/>
  <c r="P52" i="2" s="1"/>
  <c r="O52" i="2"/>
  <c r="N52" i="2"/>
  <c r="R51" i="2"/>
  <c r="Q51" i="2" a="1"/>
  <c r="Q51" i="2" s="1"/>
  <c r="P51" i="2" a="1"/>
  <c r="P51" i="2" s="1"/>
  <c r="O51" i="2"/>
  <c r="N51" i="2"/>
  <c r="R50" i="2"/>
  <c r="Q50" i="2" a="1"/>
  <c r="Q50" i="2" s="1"/>
  <c r="P50" i="2" a="1"/>
  <c r="P50" i="2" s="1"/>
  <c r="O50" i="2"/>
  <c r="N50" i="2"/>
  <c r="R49" i="2"/>
  <c r="Q49" i="2" a="1"/>
  <c r="Q49" i="2" s="1"/>
  <c r="P49" i="2" a="1"/>
  <c r="P49" i="2" s="1"/>
  <c r="O49" i="2"/>
  <c r="N49" i="2"/>
  <c r="R48" i="2"/>
  <c r="Q48" i="2" a="1"/>
  <c r="Q48" i="2" s="1"/>
  <c r="P48" i="2" a="1"/>
  <c r="P48" i="2" s="1"/>
  <c r="O48" i="2"/>
  <c r="N48" i="2"/>
  <c r="R47" i="2"/>
  <c r="Q47" i="2" a="1"/>
  <c r="Q47" i="2" s="1"/>
  <c r="P47" i="2" a="1"/>
  <c r="P47" i="2" s="1"/>
  <c r="O47" i="2"/>
  <c r="N47" i="2"/>
  <c r="R46" i="2"/>
  <c r="Q46" i="2" a="1"/>
  <c r="Q46" i="2" s="1"/>
  <c r="P46" i="2" a="1"/>
  <c r="P46" i="2" s="1"/>
  <c r="O46" i="2"/>
  <c r="N46" i="2"/>
  <c r="R45" i="2"/>
  <c r="Q45" i="2" a="1"/>
  <c r="Q45" i="2" s="1"/>
  <c r="P45" i="2" a="1"/>
  <c r="P45" i="2" s="1"/>
  <c r="O45" i="2"/>
  <c r="N45" i="2"/>
  <c r="R44" i="2"/>
  <c r="Q44" i="2" a="1"/>
  <c r="Q44" i="2" s="1"/>
  <c r="P44" i="2" a="1"/>
  <c r="P44" i="2" s="1"/>
  <c r="O44" i="2"/>
  <c r="N44" i="2"/>
  <c r="R43" i="2"/>
  <c r="Q43" i="2" a="1"/>
  <c r="Q43" i="2" s="1"/>
  <c r="P43" i="2" a="1"/>
  <c r="P43" i="2" s="1"/>
  <c r="O43" i="2"/>
  <c r="N43" i="2"/>
  <c r="R42" i="2"/>
  <c r="Q42" i="2" a="1"/>
  <c r="Q42" i="2" s="1"/>
  <c r="P42" i="2" a="1"/>
  <c r="P42" i="2" s="1"/>
  <c r="O42" i="2"/>
  <c r="N42" i="2"/>
  <c r="R41" i="2"/>
  <c r="Q41" i="2" a="1"/>
  <c r="Q41" i="2" s="1"/>
  <c r="P41" i="2" a="1"/>
  <c r="P41" i="2" s="1"/>
  <c r="O41" i="2"/>
  <c r="N41" i="2"/>
  <c r="R40" i="2"/>
  <c r="Q40" i="2" a="1"/>
  <c r="Q40" i="2" s="1"/>
  <c r="P40" i="2" a="1"/>
  <c r="P40" i="2" s="1"/>
  <c r="O40" i="2"/>
  <c r="N40" i="2"/>
  <c r="R39" i="2"/>
  <c r="Q39" i="2" a="1"/>
  <c r="Q39" i="2" s="1"/>
  <c r="P39" i="2" a="1"/>
  <c r="P39" i="2" s="1"/>
  <c r="O39" i="2"/>
  <c r="N39" i="2"/>
  <c r="R38" i="2"/>
  <c r="Q38" i="2" a="1"/>
  <c r="Q38" i="2" s="1"/>
  <c r="P38" i="2" a="1"/>
  <c r="P38" i="2" s="1"/>
  <c r="O38" i="2"/>
  <c r="N38" i="2"/>
  <c r="R37" i="2"/>
  <c r="Q37" i="2" a="1"/>
  <c r="Q37" i="2" s="1"/>
  <c r="P37" i="2" a="1"/>
  <c r="P37" i="2" s="1"/>
  <c r="O37" i="2"/>
  <c r="N37" i="2"/>
  <c r="R36" i="2"/>
  <c r="Q36" i="2" a="1"/>
  <c r="Q36" i="2" s="1"/>
  <c r="P36" i="2" a="1"/>
  <c r="P36" i="2" s="1"/>
  <c r="O36" i="2"/>
  <c r="N36" i="2"/>
  <c r="R35" i="2"/>
  <c r="Q35" i="2" a="1"/>
  <c r="Q35" i="2" s="1"/>
  <c r="P35" i="2" a="1"/>
  <c r="P35" i="2" s="1"/>
  <c r="O35" i="2"/>
  <c r="N35" i="2"/>
  <c r="R34" i="2"/>
  <c r="Q34" i="2" a="1"/>
  <c r="Q34" i="2" s="1"/>
  <c r="P34" i="2" a="1"/>
  <c r="P34" i="2" s="1"/>
  <c r="O34" i="2"/>
  <c r="N34" i="2"/>
  <c r="R33" i="2"/>
  <c r="Q33" i="2" a="1"/>
  <c r="Q33" i="2" s="1"/>
  <c r="P33" i="2" a="1"/>
  <c r="P33" i="2" s="1"/>
  <c r="O33" i="2"/>
  <c r="N33" i="2"/>
  <c r="R32" i="2"/>
  <c r="Q32" i="2" a="1"/>
  <c r="Q32" i="2" s="1"/>
  <c r="P32" i="2" a="1"/>
  <c r="P32" i="2" s="1"/>
  <c r="O32" i="2"/>
  <c r="N32" i="2"/>
  <c r="R31" i="2"/>
  <c r="Q31" i="2" a="1"/>
  <c r="Q31" i="2" s="1"/>
  <c r="P31" i="2" a="1"/>
  <c r="P31" i="2" s="1"/>
  <c r="O31" i="2"/>
  <c r="N31" i="2"/>
  <c r="R30" i="2"/>
  <c r="Q30" i="2" a="1"/>
  <c r="Q30" i="2" s="1"/>
  <c r="P30" i="2" a="1"/>
  <c r="P30" i="2" s="1"/>
  <c r="O30" i="2"/>
  <c r="N30" i="2"/>
  <c r="R29" i="2"/>
  <c r="Q29" i="2" a="1"/>
  <c r="Q29" i="2" s="1"/>
  <c r="P29" i="2" a="1"/>
  <c r="P29" i="2" s="1"/>
  <c r="O29" i="2"/>
  <c r="N29" i="2"/>
  <c r="R28" i="2"/>
  <c r="Q28" i="2" a="1"/>
  <c r="Q28" i="2" s="1"/>
  <c r="P28" i="2" a="1"/>
  <c r="P28" i="2" s="1"/>
  <c r="O28" i="2"/>
  <c r="N28" i="2"/>
  <c r="R27" i="2"/>
  <c r="Q27" i="2" a="1"/>
  <c r="Q27" i="2" s="1"/>
  <c r="P27" i="2" a="1"/>
  <c r="P27" i="2" s="1"/>
  <c r="O27" i="2"/>
  <c r="N27" i="2"/>
  <c r="R26" i="2"/>
  <c r="Q26" i="2" a="1"/>
  <c r="Q26" i="2" s="1"/>
  <c r="P26" i="2" a="1"/>
  <c r="P26" i="2" s="1"/>
  <c r="O26" i="2"/>
  <c r="N26" i="2"/>
  <c r="R25" i="2"/>
  <c r="Q25" i="2" a="1"/>
  <c r="Q25" i="2" s="1"/>
  <c r="P25" i="2" a="1"/>
  <c r="P25" i="2" s="1"/>
  <c r="O25" i="2"/>
  <c r="N25" i="2"/>
  <c r="R24" i="2"/>
  <c r="Q24" i="2" a="1"/>
  <c r="Q24" i="2" s="1"/>
  <c r="P24" i="2" a="1"/>
  <c r="P24" i="2" s="1"/>
  <c r="O24" i="2"/>
  <c r="N24" i="2"/>
  <c r="R23" i="2"/>
  <c r="Q23" i="2" a="1"/>
  <c r="Q23" i="2" s="1"/>
  <c r="P23" i="2" a="1"/>
  <c r="P23" i="2" s="1"/>
  <c r="O23" i="2"/>
  <c r="N23" i="2"/>
  <c r="R22" i="2"/>
  <c r="Q22" i="2" a="1"/>
  <c r="Q22" i="2" s="1"/>
  <c r="P22" i="2" a="1"/>
  <c r="P22" i="2" s="1"/>
  <c r="O22" i="2"/>
  <c r="N22" i="2"/>
  <c r="R21" i="2"/>
  <c r="Q21" i="2" a="1"/>
  <c r="Q21" i="2" s="1"/>
  <c r="P21" i="2" a="1"/>
  <c r="P21" i="2" s="1"/>
  <c r="O21" i="2"/>
  <c r="N21" i="2"/>
  <c r="R20" i="2"/>
  <c r="Q20" i="2" a="1"/>
  <c r="Q20" i="2" s="1"/>
  <c r="P20" i="2" a="1"/>
  <c r="P20" i="2" s="1"/>
  <c r="O20" i="2"/>
  <c r="N20" i="2"/>
  <c r="R19" i="2"/>
  <c r="Q19" i="2" a="1"/>
  <c r="Q19" i="2" s="1"/>
  <c r="P19" i="2" a="1"/>
  <c r="P19" i="2" s="1"/>
  <c r="O19" i="2"/>
  <c r="N19" i="2"/>
  <c r="R18" i="2"/>
  <c r="Q18" i="2" a="1"/>
  <c r="Q18" i="2" s="1"/>
  <c r="P18" i="2" a="1"/>
  <c r="P18" i="2" s="1"/>
  <c r="O18" i="2"/>
  <c r="N18" i="2"/>
  <c r="R17" i="2"/>
  <c r="Q17" i="2" a="1"/>
  <c r="Q17" i="2" s="1"/>
  <c r="P17" i="2" a="1"/>
  <c r="P17" i="2" s="1"/>
  <c r="O17" i="2"/>
  <c r="N17" i="2"/>
  <c r="R16" i="2"/>
  <c r="Q16" i="2" a="1"/>
  <c r="Q16" i="2" s="1"/>
  <c r="P16" i="2" a="1"/>
  <c r="P16" i="2" s="1"/>
  <c r="O16" i="2"/>
  <c r="N16" i="2"/>
  <c r="R15" i="2"/>
  <c r="Q15" i="2" a="1"/>
  <c r="Q15" i="2" s="1"/>
  <c r="P15" i="2" a="1"/>
  <c r="P15" i="2" s="1"/>
  <c r="O15" i="2"/>
  <c r="N15" i="2"/>
  <c r="R14" i="2"/>
  <c r="Q14" i="2" a="1"/>
  <c r="Q14" i="2" s="1"/>
  <c r="P14" i="2" a="1"/>
  <c r="P14" i="2" s="1"/>
  <c r="O14" i="2"/>
  <c r="N14" i="2"/>
  <c r="R13" i="2"/>
  <c r="Q13" i="2" a="1"/>
  <c r="Q13" i="2" s="1"/>
  <c r="P13" i="2" a="1"/>
  <c r="P13" i="2" s="1"/>
  <c r="O13" i="2"/>
  <c r="N13" i="2"/>
  <c r="R12" i="2"/>
  <c r="Q12" i="2" a="1"/>
  <c r="Q12" i="2" s="1"/>
  <c r="P12" i="2" a="1"/>
  <c r="P12" i="2" s="1"/>
  <c r="O12" i="2"/>
  <c r="N12" i="2"/>
  <c r="R11" i="2"/>
  <c r="Q11" i="2" a="1"/>
  <c r="Q11" i="2" s="1"/>
  <c r="P11" i="2" a="1"/>
  <c r="P11" i="2" s="1"/>
  <c r="O11" i="2"/>
  <c r="N11" i="2"/>
  <c r="R10" i="2"/>
  <c r="Q10" i="2" a="1"/>
  <c r="Q10" i="2" s="1"/>
  <c r="P10" i="2" a="1"/>
  <c r="P10" i="2" s="1"/>
  <c r="O10" i="2"/>
  <c r="N10" i="2"/>
  <c r="R9" i="2"/>
  <c r="Q9" i="2" a="1"/>
  <c r="Q9" i="2" s="1"/>
  <c r="P9" i="2" a="1"/>
  <c r="P9" i="2" s="1"/>
  <c r="O9" i="2"/>
  <c r="N9" i="2"/>
  <c r="R8" i="2"/>
  <c r="Q8" i="2" a="1"/>
  <c r="Q8" i="2" s="1"/>
  <c r="P8" i="2" a="1"/>
  <c r="P8" i="2" s="1"/>
  <c r="O8" i="2"/>
  <c r="N8" i="2"/>
  <c r="R3" i="2" a="1"/>
  <c r="R3" i="2" s="1"/>
  <c r="M2956" i="2" a="1"/>
  <c r="M2956" i="2" s="1"/>
  <c r="L2956" i="2" s="1"/>
  <c r="M4308" i="2" a="1"/>
  <c r="M4308" i="2" s="1"/>
  <c r="L4308" i="2" s="1"/>
  <c r="M4372" i="2" a="1"/>
  <c r="M4372" i="2" s="1"/>
  <c r="L4372" i="2" s="1"/>
  <c r="M4532" i="2" a="1"/>
  <c r="M4532" i="2" s="1"/>
  <c r="L4532" i="2" s="1"/>
  <c r="M4916" i="2" l="1" a="1"/>
  <c r="M4916" i="2" s="1"/>
  <c r="L4916" i="2" s="1"/>
  <c r="M3348" i="2" a="1"/>
  <c r="M3348" i="2" s="1"/>
  <c r="L3348" i="2" s="1"/>
  <c r="M2684" i="2" a="1"/>
  <c r="M2684" i="2" s="1"/>
  <c r="L2684" i="2" s="1"/>
  <c r="M2156" i="2" a="1"/>
  <c r="M2156" i="2" s="1"/>
  <c r="L2156" i="2" s="1"/>
  <c r="M2524" i="2" a="1"/>
  <c r="M2524" i="2" s="1"/>
  <c r="L2524" i="2" s="1"/>
  <c r="M4591" i="2" a="1"/>
  <c r="M4591" i="2" s="1"/>
  <c r="L4591" i="2" s="1"/>
  <c r="M3036" i="2" a="1"/>
  <c r="M3036" i="2" s="1"/>
  <c r="L3036" i="2" s="1"/>
  <c r="M3436" i="2" a="1"/>
  <c r="M3436" i="2" s="1"/>
  <c r="L3436" i="2" s="1"/>
  <c r="M4028" i="2" a="1"/>
  <c r="M4028" i="2" s="1"/>
  <c r="L4028" i="2" s="1"/>
  <c r="M4180" i="2" a="1"/>
  <c r="M4180" i="2" s="1"/>
  <c r="L4180" i="2" s="1"/>
  <c r="M4236" i="2" a="1"/>
  <c r="M4236" i="2" s="1"/>
  <c r="L4236" i="2" s="1"/>
  <c r="M4460" i="2" a="1"/>
  <c r="M4460" i="2" s="1"/>
  <c r="L4460" i="2" s="1"/>
  <c r="M4652" i="2" a="1"/>
  <c r="M4652" i="2" s="1"/>
  <c r="L4652" i="2" s="1"/>
  <c r="M4732" i="2" a="1"/>
  <c r="M4732" i="2" s="1"/>
  <c r="L4732" i="2" s="1"/>
  <c r="M4788" i="2" a="1"/>
  <c r="M4788" i="2" s="1"/>
  <c r="L4788" i="2" s="1"/>
  <c r="M4852" i="2" a="1"/>
  <c r="M4852" i="2" s="1"/>
  <c r="L4852" i="2" s="1"/>
  <c r="M3356" i="2" a="1"/>
  <c r="M3356" i="2" s="1"/>
  <c r="L3356" i="2" s="1"/>
  <c r="M3372" i="2" a="1"/>
  <c r="M3372" i="2" s="1"/>
  <c r="L3372" i="2" s="1"/>
  <c r="M3380" i="2" a="1"/>
  <c r="M3380" i="2" s="1"/>
  <c r="L3380" i="2" s="1"/>
  <c r="M3388" i="2" a="1"/>
  <c r="M3388" i="2" s="1"/>
  <c r="L3388" i="2" s="1"/>
  <c r="M3404" i="2" a="1"/>
  <c r="M3404" i="2" s="1"/>
  <c r="L3404" i="2" s="1"/>
  <c r="M3412" i="2" a="1"/>
  <c r="M3412" i="2" s="1"/>
  <c r="L3412" i="2" s="1"/>
  <c r="M3420" i="2" a="1"/>
  <c r="M3420" i="2" s="1"/>
  <c r="L3420" i="2" s="1"/>
  <c r="M3444" i="2" a="1"/>
  <c r="M3444" i="2" s="1"/>
  <c r="L3444" i="2" s="1"/>
  <c r="M3452" i="2" a="1"/>
  <c r="M3452" i="2" s="1"/>
  <c r="L3452" i="2" s="1"/>
  <c r="M2977" i="2" a="1"/>
  <c r="M2977" i="2" s="1"/>
  <c r="L2977" i="2" s="1"/>
  <c r="M4641" i="2" a="1"/>
  <c r="M4641" i="2" s="1"/>
  <c r="L4641" i="2" s="1"/>
  <c r="M4649" i="2" a="1"/>
  <c r="M4649" i="2" s="1"/>
  <c r="L4649" i="2" s="1"/>
  <c r="M4657" i="2" a="1"/>
  <c r="M4657" i="2" s="1"/>
  <c r="L4657" i="2" s="1"/>
  <c r="M4665" i="2" a="1"/>
  <c r="M4665" i="2" s="1"/>
  <c r="L4665" i="2" s="1"/>
  <c r="M4673" i="2" a="1"/>
  <c r="M4673" i="2" s="1"/>
  <c r="L4673" i="2" s="1"/>
  <c r="M4681" i="2" a="1"/>
  <c r="M4681" i="2" s="1"/>
  <c r="L4681" i="2" s="1"/>
  <c r="M3828" i="2" a="1"/>
  <c r="M3828" i="2" s="1"/>
  <c r="L3828" i="2" s="1"/>
  <c r="M3932" i="2" a="1"/>
  <c r="M3932" i="2" s="1"/>
  <c r="L3932" i="2" s="1"/>
  <c r="M3940" i="2" a="1"/>
  <c r="M3940" i="2" s="1"/>
  <c r="L3940" i="2" s="1"/>
  <c r="M3996" i="2" a="1"/>
  <c r="M3996" i="2" s="1"/>
  <c r="L3996" i="2" s="1"/>
  <c r="M4004" i="2" a="1"/>
  <c r="M4004" i="2" s="1"/>
  <c r="L4004" i="2" s="1"/>
  <c r="M4076" i="2" a="1"/>
  <c r="M4076" i="2" s="1"/>
  <c r="L4076" i="2" s="1"/>
  <c r="M4108" i="2" a="1"/>
  <c r="M4108" i="2" s="1"/>
  <c r="L4108" i="2" s="1"/>
  <c r="M4116" i="2" a="1"/>
  <c r="M4116" i="2" s="1"/>
  <c r="L4116" i="2" s="1"/>
  <c r="M4124" i="2" a="1"/>
  <c r="M4124" i="2" s="1"/>
  <c r="L4124" i="2" s="1"/>
  <c r="M4140" i="2" a="1"/>
  <c r="M4140" i="2" s="1"/>
  <c r="L4140" i="2" s="1"/>
  <c r="M4148" i="2" a="1"/>
  <c r="M4148" i="2" s="1"/>
  <c r="L4148" i="2" s="1"/>
  <c r="M4156" i="2" a="1"/>
  <c r="M4156" i="2" s="1"/>
  <c r="L4156" i="2" s="1"/>
  <c r="M4188" i="2" a="1"/>
  <c r="M4188" i="2" s="1"/>
  <c r="L4188" i="2" s="1"/>
  <c r="M4196" i="2" a="1"/>
  <c r="M4196" i="2" s="1"/>
  <c r="L4196" i="2" s="1"/>
  <c r="M4204" i="2" a="1"/>
  <c r="M4204" i="2" s="1"/>
  <c r="L4204" i="2" s="1"/>
  <c r="M4212" i="2" a="1"/>
  <c r="M4212" i="2" s="1"/>
  <c r="L4212" i="2" s="1"/>
  <c r="M4220" i="2" a="1"/>
  <c r="M4220" i="2" s="1"/>
  <c r="L4220" i="2" s="1"/>
  <c r="M4228" i="2" a="1"/>
  <c r="M4228" i="2" s="1"/>
  <c r="L4228" i="2" s="1"/>
  <c r="M4244" i="2" a="1"/>
  <c r="M4244" i="2" s="1"/>
  <c r="L4244" i="2" s="1"/>
  <c r="M4252" i="2" a="1"/>
  <c r="M4252" i="2" s="1"/>
  <c r="L4252" i="2" s="1"/>
  <c r="M4260" i="2" a="1"/>
  <c r="M4260" i="2" s="1"/>
  <c r="L4260" i="2" s="1"/>
  <c r="M4276" i="2" a="1"/>
  <c r="M4276" i="2" s="1"/>
  <c r="L4276" i="2" s="1"/>
  <c r="M4284" i="2" a="1"/>
  <c r="M4284" i="2" s="1"/>
  <c r="L4284" i="2" s="1"/>
  <c r="M4292" i="2" a="1"/>
  <c r="M4292" i="2" s="1"/>
  <c r="L4292" i="2" s="1"/>
  <c r="M4300" i="2" a="1"/>
  <c r="M4300" i="2" s="1"/>
  <c r="L4300" i="2" s="1"/>
  <c r="M4316" i="2" a="1"/>
  <c r="M4316" i="2" s="1"/>
  <c r="L4316" i="2" s="1"/>
  <c r="M4324" i="2" a="1"/>
  <c r="M4324" i="2" s="1"/>
  <c r="L4324" i="2" s="1"/>
  <c r="M4332" i="2" a="1"/>
  <c r="M4332" i="2" s="1"/>
  <c r="L4332" i="2" s="1"/>
  <c r="M4340" i="2" a="1"/>
  <c r="M4340" i="2" s="1"/>
  <c r="L4340" i="2" s="1"/>
  <c r="M4348" i="2" a="1"/>
  <c r="M4348" i="2" s="1"/>
  <c r="L4348" i="2" s="1"/>
  <c r="M4356" i="2" a="1"/>
  <c r="M4356" i="2" s="1"/>
  <c r="L4356" i="2" s="1"/>
  <c r="M4364" i="2" a="1"/>
  <c r="M4364" i="2" s="1"/>
  <c r="L4364" i="2" s="1"/>
  <c r="M4380" i="2" a="1"/>
  <c r="M4380" i="2" s="1"/>
  <c r="L4380" i="2" s="1"/>
  <c r="M4412" i="2" a="1"/>
  <c r="M4412" i="2" s="1"/>
  <c r="L4412" i="2" s="1"/>
  <c r="M4420" i="2" a="1"/>
  <c r="M4420" i="2" s="1"/>
  <c r="L4420" i="2" s="1"/>
  <c r="M4428" i="2" a="1"/>
  <c r="M4428" i="2" s="1"/>
  <c r="L4428" i="2" s="1"/>
  <c r="M4436" i="2" a="1"/>
  <c r="M4436" i="2" s="1"/>
  <c r="L4436" i="2" s="1"/>
  <c r="M4444" i="2" a="1"/>
  <c r="M4444" i="2" s="1"/>
  <c r="L4444" i="2" s="1"/>
  <c r="M4452" i="2" a="1"/>
  <c r="M4452" i="2" s="1"/>
  <c r="L4452" i="2" s="1"/>
  <c r="M4468" i="2" a="1"/>
  <c r="M4468" i="2" s="1"/>
  <c r="L4468" i="2" s="1"/>
  <c r="M4476" i="2" a="1"/>
  <c r="M4476" i="2" s="1"/>
  <c r="L4476" i="2" s="1"/>
  <c r="M4484" i="2" a="1"/>
  <c r="M4484" i="2" s="1"/>
  <c r="L4484" i="2" s="1"/>
  <c r="M4500" i="2" a="1"/>
  <c r="M4500" i="2" s="1"/>
  <c r="L4500" i="2" s="1"/>
  <c r="M4508" i="2" a="1"/>
  <c r="M4508" i="2" s="1"/>
  <c r="L4508" i="2" s="1"/>
  <c r="M4516" i="2" a="1"/>
  <c r="M4516" i="2" s="1"/>
  <c r="L4516" i="2" s="1"/>
  <c r="M4524" i="2" a="1"/>
  <c r="M4524" i="2" s="1"/>
  <c r="L4524" i="2" s="1"/>
  <c r="M4540" i="2" a="1"/>
  <c r="M4540" i="2" s="1"/>
  <c r="L4540" i="2" s="1"/>
  <c r="M4548" i="2" a="1"/>
  <c r="M4548" i="2" s="1"/>
  <c r="L4548" i="2" s="1"/>
  <c r="M4556" i="2" a="1"/>
  <c r="M4556" i="2" s="1"/>
  <c r="L4556" i="2" s="1"/>
  <c r="M4564" i="2" a="1"/>
  <c r="M4564" i="2" s="1"/>
  <c r="L4564" i="2" s="1"/>
  <c r="M4572" i="2" a="1"/>
  <c r="M4572" i="2" s="1"/>
  <c r="L4572" i="2" s="1"/>
  <c r="M4580" i="2" a="1"/>
  <c r="M4580" i="2" s="1"/>
  <c r="L4580" i="2" s="1"/>
  <c r="M4588" i="2" a="1"/>
  <c r="M4588" i="2" s="1"/>
  <c r="L4588" i="2" s="1"/>
  <c r="M4596" i="2" a="1"/>
  <c r="M4596" i="2" s="1"/>
  <c r="L4596" i="2" s="1"/>
  <c r="M4604" i="2" a="1"/>
  <c r="M4604" i="2" s="1"/>
  <c r="L4604" i="2" s="1"/>
  <c r="M4612" i="2" a="1"/>
  <c r="M4612" i="2" s="1"/>
  <c r="L4612" i="2" s="1"/>
  <c r="M4620" i="2" a="1"/>
  <c r="M4620" i="2" s="1"/>
  <c r="L4620" i="2" s="1"/>
  <c r="M4628" i="2" a="1"/>
  <c r="M4628" i="2" s="1"/>
  <c r="L4628" i="2" s="1"/>
  <c r="M4636" i="2" a="1"/>
  <c r="M4636" i="2" s="1"/>
  <c r="L4636" i="2" s="1"/>
  <c r="M4644" i="2" a="1"/>
  <c r="M4644" i="2" s="1"/>
  <c r="L4644" i="2" s="1"/>
  <c r="M4660" i="2" a="1"/>
  <c r="M4660" i="2" s="1"/>
  <c r="L4660" i="2" s="1"/>
  <c r="M4668" i="2" a="1"/>
  <c r="M4668" i="2" s="1"/>
  <c r="L4668" i="2" s="1"/>
  <c r="M4676" i="2" a="1"/>
  <c r="M4676" i="2" s="1"/>
  <c r="L4676" i="2" s="1"/>
  <c r="M4684" i="2" a="1"/>
  <c r="M4684" i="2" s="1"/>
  <c r="L4684" i="2" s="1"/>
  <c r="M4700" i="2" a="1"/>
  <c r="M4700" i="2" s="1"/>
  <c r="L4700" i="2" s="1"/>
  <c r="M4892" i="2" a="1"/>
  <c r="M4892" i="2" s="1"/>
  <c r="L4892" i="2" s="1"/>
  <c r="M4900" i="2" a="1"/>
  <c r="M4900" i="2" s="1"/>
  <c r="L4900" i="2" s="1"/>
  <c r="M4908" i="2" a="1"/>
  <c r="M4908" i="2" s="1"/>
  <c r="L4908" i="2" s="1"/>
  <c r="M2292" i="2" a="1"/>
  <c r="M2292" i="2" s="1"/>
  <c r="L2292" i="2" s="1"/>
  <c r="M2324" i="2" a="1"/>
  <c r="M2324" i="2" s="1"/>
  <c r="L2324" i="2" s="1"/>
  <c r="M2340" i="2" a="1"/>
  <c r="M2340" i="2" s="1"/>
  <c r="L2340" i="2" s="1"/>
  <c r="M2348" i="2" a="1"/>
  <c r="M2348" i="2" s="1"/>
  <c r="L2348" i="2" s="1"/>
  <c r="M2468" i="2" a="1"/>
  <c r="M2468" i="2" s="1"/>
  <c r="L2468" i="2" s="1"/>
  <c r="M2500" i="2" a="1"/>
  <c r="M2500" i="2" s="1"/>
  <c r="L2500" i="2" s="1"/>
  <c r="M2516" i="2" a="1"/>
  <c r="M2516" i="2" s="1"/>
  <c r="L2516" i="2" s="1"/>
  <c r="M2532" i="2" a="1"/>
  <c r="M2532" i="2" s="1"/>
  <c r="L2532" i="2" s="1"/>
  <c r="M2540" i="2" a="1"/>
  <c r="M2540" i="2" s="1"/>
  <c r="L2540" i="2" s="1"/>
  <c r="M2548" i="2" a="1"/>
  <c r="M2548" i="2" s="1"/>
  <c r="L2548" i="2" s="1"/>
  <c r="M2596" i="2" a="1"/>
  <c r="M2596" i="2" s="1"/>
  <c r="L2596" i="2" s="1"/>
  <c r="M2620" i="2" a="1"/>
  <c r="M2620" i="2" s="1"/>
  <c r="L2620" i="2" s="1"/>
  <c r="M2628" i="2" a="1"/>
  <c r="M2628" i="2" s="1"/>
  <c r="L2628" i="2" s="1"/>
  <c r="M2676" i="2" a="1"/>
  <c r="M2676" i="2" s="1"/>
  <c r="L2676" i="2" s="1"/>
  <c r="M2692" i="2" a="1"/>
  <c r="M2692" i="2" s="1"/>
  <c r="L2692" i="2" s="1"/>
  <c r="M2700" i="2" a="1"/>
  <c r="M2700" i="2" s="1"/>
  <c r="L2700" i="2" s="1"/>
  <c r="M2716" i="2" a="1"/>
  <c r="M2716" i="2" s="1"/>
  <c r="L2716" i="2" s="1"/>
  <c r="M2724" i="2" a="1"/>
  <c r="M2724" i="2" s="1"/>
  <c r="L2724" i="2" s="1"/>
  <c r="M2860" i="2" a="1"/>
  <c r="M2860" i="2" s="1"/>
  <c r="L2860" i="2" s="1"/>
  <c r="M2876" i="2" a="1"/>
  <c r="M2876" i="2" s="1"/>
  <c r="L2876" i="2" s="1"/>
  <c r="M2916" i="2" a="1"/>
  <c r="M2916" i="2" s="1"/>
  <c r="L2916" i="2" s="1"/>
  <c r="M2964" i="2" a="1"/>
  <c r="M2964" i="2" s="1"/>
  <c r="L2964" i="2" s="1"/>
  <c r="M2972" i="2" a="1"/>
  <c r="M2972" i="2" s="1"/>
  <c r="L2972" i="2" s="1"/>
  <c r="M2988" i="2" a="1"/>
  <c r="M2988" i="2" s="1"/>
  <c r="L2988" i="2" s="1"/>
  <c r="M2996" i="2" a="1"/>
  <c r="M2996" i="2" s="1"/>
  <c r="L2996" i="2" s="1"/>
  <c r="M3004" i="2" a="1"/>
  <c r="M3004" i="2" s="1"/>
  <c r="L3004" i="2" s="1"/>
  <c r="M3020" i="2" a="1"/>
  <c r="M3020" i="2" s="1"/>
  <c r="L3020" i="2" s="1"/>
  <c r="M3028" i="2" a="1"/>
  <c r="M3028" i="2" s="1"/>
  <c r="L3028" i="2" s="1"/>
  <c r="M3100" i="2" a="1"/>
  <c r="M3100" i="2" s="1"/>
  <c r="L3100" i="2" s="1"/>
  <c r="M3116" i="2" a="1"/>
  <c r="M3116" i="2" s="1"/>
  <c r="L3116" i="2" s="1"/>
  <c r="M3196" i="2" a="1"/>
  <c r="M3196" i="2" s="1"/>
  <c r="L3196" i="2" s="1"/>
  <c r="M3204" i="2" a="1"/>
  <c r="M3204" i="2" s="1"/>
  <c r="L3204" i="2" s="1"/>
  <c r="M3244" i="2" a="1"/>
  <c r="M3244" i="2" s="1"/>
  <c r="L3244" i="2" s="1"/>
  <c r="M3276" i="2" a="1"/>
  <c r="M3276" i="2" s="1"/>
  <c r="L3276" i="2" s="1"/>
  <c r="M3340" i="2" a="1"/>
  <c r="M3340" i="2" s="1"/>
  <c r="L3340" i="2" s="1"/>
  <c r="M4708" i="2" a="1"/>
  <c r="M4708" i="2" s="1"/>
  <c r="L4708" i="2" s="1"/>
  <c r="M4724" i="2" a="1"/>
  <c r="M4724" i="2" s="1"/>
  <c r="L4724" i="2" s="1"/>
  <c r="M4740" i="2" a="1"/>
  <c r="M4740" i="2" s="1"/>
  <c r="L4740" i="2" s="1"/>
  <c r="M4748" i="2" a="1"/>
  <c r="M4748" i="2" s="1"/>
  <c r="L4748" i="2" s="1"/>
  <c r="M4756" i="2" a="1"/>
  <c r="M4756" i="2" s="1"/>
  <c r="L4756" i="2" s="1"/>
  <c r="M4764" i="2" a="1"/>
  <c r="M4764" i="2" s="1"/>
  <c r="L4764" i="2" s="1"/>
  <c r="M4772" i="2" a="1"/>
  <c r="M4772" i="2" s="1"/>
  <c r="L4772" i="2" s="1"/>
  <c r="M4780" i="2" a="1"/>
  <c r="M4780" i="2" s="1"/>
  <c r="L4780" i="2" s="1"/>
  <c r="M4796" i="2" a="1"/>
  <c r="M4796" i="2" s="1"/>
  <c r="L4796" i="2" s="1"/>
  <c r="M4804" i="2" a="1"/>
  <c r="M4804" i="2" s="1"/>
  <c r="L4804" i="2" s="1"/>
  <c r="M4812" i="2" a="1"/>
  <c r="M4812" i="2" s="1"/>
  <c r="L4812" i="2" s="1"/>
  <c r="M4820" i="2" a="1"/>
  <c r="M4820" i="2" s="1"/>
  <c r="L4820" i="2" s="1"/>
  <c r="M4828" i="2" a="1"/>
  <c r="M4828" i="2" s="1"/>
  <c r="L4828" i="2" s="1"/>
  <c r="M4836" i="2" a="1"/>
  <c r="M4836" i="2" s="1"/>
  <c r="L4836" i="2" s="1"/>
  <c r="M4844" i="2" a="1"/>
  <c r="M4844" i="2" s="1"/>
  <c r="L4844" i="2" s="1"/>
  <c r="M4860" i="2" a="1"/>
  <c r="M4860" i="2" s="1"/>
  <c r="L4860" i="2" s="1"/>
  <c r="M4868" i="2" a="1"/>
  <c r="M4868" i="2" s="1"/>
  <c r="L4868" i="2" s="1"/>
  <c r="M4876" i="2" a="1"/>
  <c r="M4876" i="2" s="1"/>
  <c r="L4876" i="2" s="1"/>
  <c r="M4884" i="2" a="1"/>
  <c r="M4884" i="2" s="1"/>
  <c r="L4884" i="2" s="1"/>
  <c r="M1257" i="2" a="1"/>
  <c r="M1257" i="2" s="1"/>
  <c r="L1257" i="2" s="1"/>
  <c r="M1289" i="2" a="1"/>
  <c r="M1289" i="2" s="1"/>
  <c r="L1289" i="2" s="1"/>
  <c r="M1305" i="2" a="1"/>
  <c r="M1305" i="2" s="1"/>
  <c r="L1305" i="2" s="1"/>
  <c r="M1353" i="2" a="1"/>
  <c r="M1353" i="2" s="1"/>
  <c r="L1353" i="2" s="1"/>
  <c r="M1401" i="2" a="1"/>
  <c r="M1401" i="2" s="1"/>
  <c r="L1401" i="2" s="1"/>
  <c r="M1537" i="2" a="1"/>
  <c r="M1537" i="2" s="1"/>
  <c r="L1537" i="2" s="1"/>
  <c r="M1609" i="2" a="1"/>
  <c r="M1609" i="2" s="1"/>
  <c r="L1609" i="2" s="1"/>
  <c r="M2121" i="2" a="1"/>
  <c r="M2121" i="2" s="1"/>
  <c r="L2121" i="2" s="1"/>
  <c r="M2257" i="2" a="1"/>
  <c r="M2257" i="2" s="1"/>
  <c r="L2257" i="2" s="1"/>
  <c r="M2329" i="2" a="1"/>
  <c r="M2329" i="2" s="1"/>
  <c r="L2329" i="2" s="1"/>
  <c r="M2377" i="2" a="1"/>
  <c r="M2377" i="2" s="1"/>
  <c r="L2377" i="2" s="1"/>
  <c r="M2393" i="2" a="1"/>
  <c r="M2393" i="2" s="1"/>
  <c r="L2393" i="2" s="1"/>
  <c r="M2401" i="2" a="1"/>
  <c r="M2401" i="2" s="1"/>
  <c r="L2401" i="2" s="1"/>
  <c r="M2425" i="2" a="1"/>
  <c r="M2425" i="2" s="1"/>
  <c r="L2425" i="2" s="1"/>
  <c r="M2433" i="2" a="1"/>
  <c r="M2433" i="2" s="1"/>
  <c r="L2433" i="2" s="1"/>
  <c r="M2441" i="2" a="1"/>
  <c r="M2441" i="2" s="1"/>
  <c r="L2441" i="2" s="1"/>
  <c r="M2449" i="2" a="1"/>
  <c r="M2449" i="2" s="1"/>
  <c r="L2449" i="2" s="1"/>
  <c r="M2457" i="2" a="1"/>
  <c r="M2457" i="2" s="1"/>
  <c r="L2457" i="2" s="1"/>
  <c r="M2465" i="2" a="1"/>
  <c r="M2465" i="2" s="1"/>
  <c r="L2465" i="2" s="1"/>
  <c r="M2489" i="2" a="1"/>
  <c r="M2489" i="2" s="1"/>
  <c r="L2489" i="2" s="1"/>
  <c r="M2497" i="2" a="1"/>
  <c r="M2497" i="2" s="1"/>
  <c r="L2497" i="2" s="1"/>
  <c r="M2513" i="2" a="1"/>
  <c r="M2513" i="2" s="1"/>
  <c r="L2513" i="2" s="1"/>
  <c r="M2521" i="2" a="1"/>
  <c r="M2521" i="2" s="1"/>
  <c r="L2521" i="2" s="1"/>
  <c r="M2537" i="2" a="1"/>
  <c r="M2537" i="2" s="1"/>
  <c r="L2537" i="2" s="1"/>
  <c r="M2561" i="2" a="1"/>
  <c r="M2561" i="2" s="1"/>
  <c r="L2561" i="2" s="1"/>
  <c r="M2569" i="2" a="1"/>
  <c r="M2569" i="2" s="1"/>
  <c r="L2569" i="2" s="1"/>
  <c r="M2601" i="2" a="1"/>
  <c r="M2601" i="2" s="1"/>
  <c r="L2601" i="2" s="1"/>
  <c r="M2633" i="2" a="1"/>
  <c r="M2633" i="2" s="1"/>
  <c r="L2633" i="2" s="1"/>
  <c r="M2665" i="2" a="1"/>
  <c r="M2665" i="2" s="1"/>
  <c r="L2665" i="2" s="1"/>
  <c r="M2729" i="2" a="1"/>
  <c r="M2729" i="2" s="1"/>
  <c r="L2729" i="2" s="1"/>
  <c r="M2753" i="2" a="1"/>
  <c r="M2753" i="2" s="1"/>
  <c r="L2753" i="2" s="1"/>
  <c r="M2785" i="2" a="1"/>
  <c r="M2785" i="2" s="1"/>
  <c r="L2785" i="2" s="1"/>
  <c r="M2793" i="2" a="1"/>
  <c r="M2793" i="2" s="1"/>
  <c r="L2793" i="2" s="1"/>
  <c r="M2817" i="2" a="1"/>
  <c r="M2817" i="2" s="1"/>
  <c r="L2817" i="2" s="1"/>
  <c r="M2865" i="2" a="1"/>
  <c r="M2865" i="2" s="1"/>
  <c r="L2865" i="2" s="1"/>
  <c r="M2881" i="2" a="1"/>
  <c r="M2881" i="2" s="1"/>
  <c r="L2881" i="2" s="1"/>
  <c r="M2905" i="2" a="1"/>
  <c r="M2905" i="2" s="1"/>
  <c r="L2905" i="2" s="1"/>
  <c r="M2953" i="2" a="1"/>
  <c r="M2953" i="2" s="1"/>
  <c r="L2953" i="2" s="1"/>
  <c r="M2993" i="2" a="1"/>
  <c r="M2993" i="2" s="1"/>
  <c r="L2993" i="2" s="1"/>
  <c r="M3041" i="2" a="1"/>
  <c r="M3041" i="2" s="1"/>
  <c r="L3041" i="2" s="1"/>
  <c r="M3137" i="2" a="1"/>
  <c r="M3137" i="2" s="1"/>
  <c r="L3137" i="2" s="1"/>
  <c r="M3145" i="2" a="1"/>
  <c r="M3145" i="2" s="1"/>
  <c r="L3145" i="2" s="1"/>
  <c r="M3153" i="2" a="1"/>
  <c r="M3153" i="2" s="1"/>
  <c r="L3153" i="2" s="1"/>
  <c r="M3177" i="2" a="1"/>
  <c r="M3177" i="2" s="1"/>
  <c r="L3177" i="2" s="1"/>
  <c r="M3185" i="2" a="1"/>
  <c r="M3185" i="2" s="1"/>
  <c r="L3185" i="2" s="1"/>
  <c r="M3193" i="2" a="1"/>
  <c r="M3193" i="2" s="1"/>
  <c r="L3193" i="2" s="1"/>
  <c r="M3201" i="2" a="1"/>
  <c r="M3201" i="2" s="1"/>
  <c r="L3201" i="2" s="1"/>
  <c r="M3209" i="2" a="1"/>
  <c r="M3209" i="2" s="1"/>
  <c r="L3209" i="2" s="1"/>
  <c r="M3217" i="2" a="1"/>
  <c r="M3217" i="2" s="1"/>
  <c r="L3217" i="2" s="1"/>
  <c r="M3241" i="2" a="1"/>
  <c r="M3241" i="2" s="1"/>
  <c r="L3241" i="2" s="1"/>
  <c r="M3329" i="2" a="1"/>
  <c r="M3329" i="2" s="1"/>
  <c r="L3329" i="2" s="1"/>
  <c r="M3337" i="2" a="1"/>
  <c r="M3337" i="2" s="1"/>
  <c r="L3337" i="2" s="1"/>
  <c r="M3345" i="2" a="1"/>
  <c r="M3345" i="2" s="1"/>
  <c r="L3345" i="2" s="1"/>
  <c r="M3361" i="2" a="1"/>
  <c r="M3361" i="2" s="1"/>
  <c r="L3361" i="2" s="1"/>
  <c r="M3369" i="2" a="1"/>
  <c r="M3369" i="2" s="1"/>
  <c r="L3369" i="2" s="1"/>
  <c r="M3377" i="2" a="1"/>
  <c r="M3377" i="2" s="1"/>
  <c r="L3377" i="2" s="1"/>
  <c r="M3393" i="2" a="1"/>
  <c r="M3393" i="2" s="1"/>
  <c r="L3393" i="2" s="1"/>
  <c r="M3401" i="2" a="1"/>
  <c r="M3401" i="2" s="1"/>
  <c r="L3401" i="2" s="1"/>
  <c r="M3409" i="2" a="1"/>
  <c r="M3409" i="2" s="1"/>
  <c r="L3409" i="2" s="1"/>
  <c r="M3425" i="2" a="1"/>
  <c r="M3425" i="2" s="1"/>
  <c r="L3425" i="2" s="1"/>
  <c r="M3433" i="2" a="1"/>
  <c r="M3433" i="2" s="1"/>
  <c r="L3433" i="2" s="1"/>
  <c r="M3441" i="2" a="1"/>
  <c r="M3441" i="2" s="1"/>
  <c r="L3441" i="2" s="1"/>
  <c r="M3449" i="2" a="1"/>
  <c r="M3449" i="2" s="1"/>
  <c r="L3449" i="2" s="1"/>
  <c r="M3465" i="2" a="1"/>
  <c r="M3465" i="2" s="1"/>
  <c r="L3465" i="2" s="1"/>
  <c r="M3473" i="2" a="1"/>
  <c r="M3473" i="2" s="1"/>
  <c r="L3473" i="2" s="1"/>
  <c r="M3481" i="2" a="1"/>
  <c r="M3481" i="2" s="1"/>
  <c r="L3481" i="2" s="1"/>
  <c r="M3489" i="2" a="1"/>
  <c r="M3489" i="2" s="1"/>
  <c r="L3489" i="2" s="1"/>
  <c r="M3497" i="2" a="1"/>
  <c r="M3497" i="2" s="1"/>
  <c r="L3497" i="2" s="1"/>
  <c r="M3505" i="2" a="1"/>
  <c r="M3505" i="2" s="1"/>
  <c r="L3505" i="2" s="1"/>
  <c r="M3513" i="2" a="1"/>
  <c r="M3513" i="2" s="1"/>
  <c r="L3513" i="2" s="1"/>
  <c r="M3521" i="2" a="1"/>
  <c r="M3521" i="2" s="1"/>
  <c r="L3521" i="2" s="1"/>
  <c r="M3529" i="2" a="1"/>
  <c r="M3529" i="2" s="1"/>
  <c r="L3529" i="2" s="1"/>
  <c r="M3537" i="2" a="1"/>
  <c r="M3537" i="2" s="1"/>
  <c r="L3537" i="2" s="1"/>
  <c r="M3545" i="2" a="1"/>
  <c r="M3545" i="2" s="1"/>
  <c r="L3545" i="2" s="1"/>
  <c r="M3553" i="2" a="1"/>
  <c r="M3553" i="2" s="1"/>
  <c r="L3553" i="2" s="1"/>
  <c r="M3561" i="2" a="1"/>
  <c r="M3561" i="2" s="1"/>
  <c r="L3561" i="2" s="1"/>
  <c r="M3569" i="2" a="1"/>
  <c r="M3569" i="2" s="1"/>
  <c r="L3569" i="2" s="1"/>
  <c r="M3577" i="2" a="1"/>
  <c r="M3577" i="2" s="1"/>
  <c r="L3577" i="2" s="1"/>
  <c r="M3585" i="2" a="1"/>
  <c r="M3585" i="2" s="1"/>
  <c r="L3585" i="2" s="1"/>
  <c r="M3593" i="2" a="1"/>
  <c r="M3593" i="2" s="1"/>
  <c r="L3593" i="2" s="1"/>
  <c r="M3601" i="2" a="1"/>
  <c r="M3601" i="2" s="1"/>
  <c r="L3601" i="2" s="1"/>
  <c r="M3609" i="2" a="1"/>
  <c r="M3609" i="2" s="1"/>
  <c r="L3609" i="2" s="1"/>
  <c r="M1356" i="2" a="1"/>
  <c r="M1356" i="2" s="1"/>
  <c r="L1356" i="2" s="1"/>
  <c r="M1556" i="2" a="1"/>
  <c r="M1556" i="2" s="1"/>
  <c r="L1556" i="2" s="1"/>
  <c r="M1572" i="2" a="1"/>
  <c r="M1572" i="2" s="1"/>
  <c r="L1572" i="2" s="1"/>
  <c r="M1636" i="2" a="1"/>
  <c r="M1636" i="2" s="1"/>
  <c r="L1636" i="2" s="1"/>
  <c r="M1852" i="2" a="1"/>
  <c r="M1852" i="2" s="1"/>
  <c r="L1852" i="2" s="1"/>
  <c r="M3617" i="2" a="1"/>
  <c r="M3617" i="2" s="1"/>
  <c r="L3617" i="2" s="1"/>
  <c r="M3625" i="2" a="1"/>
  <c r="M3625" i="2" s="1"/>
  <c r="L3625" i="2" s="1"/>
  <c r="M3633" i="2" a="1"/>
  <c r="M3633" i="2" s="1"/>
  <c r="L3633" i="2" s="1"/>
  <c r="M3641" i="2" a="1"/>
  <c r="M3641" i="2" s="1"/>
  <c r="L3641" i="2" s="1"/>
  <c r="M3649" i="2" a="1"/>
  <c r="M3649" i="2" s="1"/>
  <c r="L3649" i="2" s="1"/>
  <c r="M3657" i="2" a="1"/>
  <c r="M3657" i="2" s="1"/>
  <c r="L3657" i="2" s="1"/>
  <c r="M3681" i="2" a="1"/>
  <c r="M3681" i="2" s="1"/>
  <c r="L3681" i="2" s="1"/>
  <c r="M3689" i="2" a="1"/>
  <c r="M3689" i="2" s="1"/>
  <c r="L3689" i="2" s="1"/>
  <c r="M3697" i="2" a="1"/>
  <c r="M3697" i="2" s="1"/>
  <c r="L3697" i="2" s="1"/>
  <c r="M3721" i="2" a="1"/>
  <c r="M3721" i="2" s="1"/>
  <c r="L3721" i="2" s="1"/>
  <c r="M3729" i="2" a="1"/>
  <c r="M3729" i="2" s="1"/>
  <c r="L3729" i="2" s="1"/>
  <c r="M3745" i="2" a="1"/>
  <c r="M3745" i="2" s="1"/>
  <c r="L3745" i="2" s="1"/>
  <c r="M3761" i="2" a="1"/>
  <c r="M3761" i="2" s="1"/>
  <c r="L3761" i="2" s="1"/>
  <c r="M3777" i="2" a="1"/>
  <c r="M3777" i="2" s="1"/>
  <c r="L3777" i="2" s="1"/>
  <c r="M3785" i="2" a="1"/>
  <c r="M3785" i="2" s="1"/>
  <c r="L3785" i="2" s="1"/>
  <c r="M3817" i="2" a="1"/>
  <c r="M3817" i="2" s="1"/>
  <c r="L3817" i="2" s="1"/>
  <c r="M3825" i="2" a="1"/>
  <c r="M3825" i="2" s="1"/>
  <c r="L3825" i="2" s="1"/>
  <c r="M3857" i="2" a="1"/>
  <c r="M3857" i="2" s="1"/>
  <c r="L3857" i="2" s="1"/>
  <c r="M3873" i="2" a="1"/>
  <c r="M3873" i="2" s="1"/>
  <c r="L3873" i="2" s="1"/>
  <c r="M3881" i="2" a="1"/>
  <c r="M3881" i="2" s="1"/>
  <c r="L3881" i="2" s="1"/>
  <c r="M3929" i="2" a="1"/>
  <c r="M3929" i="2" s="1"/>
  <c r="L3929" i="2" s="1"/>
  <c r="M3945" i="2" a="1"/>
  <c r="M3945" i="2" s="1"/>
  <c r="L3945" i="2" s="1"/>
  <c r="M3953" i="2" a="1"/>
  <c r="M3953" i="2" s="1"/>
  <c r="L3953" i="2" s="1"/>
  <c r="M4057" i="2" a="1"/>
  <c r="M4057" i="2" s="1"/>
  <c r="L4057" i="2" s="1"/>
  <c r="M4089" i="2" a="1"/>
  <c r="M4089" i="2" s="1"/>
  <c r="L4089" i="2" s="1"/>
  <c r="M4113" i="2" a="1"/>
  <c r="M4113" i="2" s="1"/>
  <c r="L4113" i="2" s="1"/>
  <c r="M4121" i="2" a="1"/>
  <c r="M4121" i="2" s="1"/>
  <c r="L4121" i="2" s="1"/>
  <c r="M4137" i="2" a="1"/>
  <c r="M4137" i="2" s="1"/>
  <c r="L4137" i="2" s="1"/>
  <c r="M4145" i="2" a="1"/>
  <c r="M4145" i="2" s="1"/>
  <c r="L4145" i="2" s="1"/>
  <c r="M4153" i="2" a="1"/>
  <c r="M4153" i="2" s="1"/>
  <c r="L4153" i="2" s="1"/>
  <c r="M4169" i="2" a="1"/>
  <c r="M4169" i="2" s="1"/>
  <c r="L4169" i="2" s="1"/>
  <c r="M4177" i="2" a="1"/>
  <c r="M4177" i="2" s="1"/>
  <c r="L4177" i="2" s="1"/>
  <c r="M4193" i="2" a="1"/>
  <c r="M4193" i="2" s="1"/>
  <c r="L4193" i="2" s="1"/>
  <c r="M4201" i="2" a="1"/>
  <c r="M4201" i="2" s="1"/>
  <c r="L4201" i="2" s="1"/>
  <c r="M4209" i="2" a="1"/>
  <c r="M4209" i="2" s="1"/>
  <c r="L4209" i="2" s="1"/>
  <c r="M4217" i="2" a="1"/>
  <c r="M4217" i="2" s="1"/>
  <c r="L4217" i="2" s="1"/>
  <c r="M4225" i="2" a="1"/>
  <c r="M4225" i="2" s="1"/>
  <c r="L4225" i="2" s="1"/>
  <c r="M4233" i="2" a="1"/>
  <c r="M4233" i="2" s="1"/>
  <c r="L4233" i="2" s="1"/>
  <c r="M4249" i="2" a="1"/>
  <c r="M4249" i="2" s="1"/>
  <c r="L4249" i="2" s="1"/>
  <c r="M4257" i="2" a="1"/>
  <c r="M4257" i="2" s="1"/>
  <c r="L4257" i="2" s="1"/>
  <c r="M4265" i="2" a="1"/>
  <c r="M4265" i="2" s="1"/>
  <c r="L4265" i="2" s="1"/>
  <c r="M4273" i="2" a="1"/>
  <c r="M4273" i="2" s="1"/>
  <c r="L4273" i="2" s="1"/>
  <c r="M4305" i="2" a="1"/>
  <c r="M4305" i="2" s="1"/>
  <c r="L4305" i="2" s="1"/>
  <c r="M4313" i="2" a="1"/>
  <c r="M4313" i="2" s="1"/>
  <c r="L4313" i="2" s="1"/>
  <c r="M4321" i="2" a="1"/>
  <c r="M4321" i="2" s="1"/>
  <c r="L4321" i="2" s="1"/>
  <c r="M4329" i="2" a="1"/>
  <c r="M4329" i="2" s="1"/>
  <c r="L4329" i="2" s="1"/>
  <c r="M4337" i="2" a="1"/>
  <c r="M4337" i="2" s="1"/>
  <c r="L4337" i="2" s="1"/>
  <c r="M4345" i="2" a="1"/>
  <c r="M4345" i="2" s="1"/>
  <c r="L4345" i="2" s="1"/>
  <c r="M4353" i="2" a="1"/>
  <c r="M4353" i="2" s="1"/>
  <c r="L4353" i="2" s="1"/>
  <c r="M4361" i="2" a="1"/>
  <c r="M4361" i="2" s="1"/>
  <c r="L4361" i="2" s="1"/>
  <c r="M4369" i="2" a="1"/>
  <c r="M4369" i="2" s="1"/>
  <c r="L4369" i="2" s="1"/>
  <c r="M4377" i="2" a="1"/>
  <c r="M4377" i="2" s="1"/>
  <c r="L4377" i="2" s="1"/>
  <c r="M4385" i="2" a="1"/>
  <c r="M4385" i="2" s="1"/>
  <c r="L4385" i="2" s="1"/>
  <c r="M4393" i="2" a="1"/>
  <c r="M4393" i="2" s="1"/>
  <c r="L4393" i="2" s="1"/>
  <c r="M4401" i="2" a="1"/>
  <c r="M4401" i="2" s="1"/>
  <c r="L4401" i="2" s="1"/>
  <c r="M4409" i="2" a="1"/>
  <c r="M4409" i="2" s="1"/>
  <c r="L4409" i="2" s="1"/>
  <c r="M4417" i="2" a="1"/>
  <c r="M4417" i="2" s="1"/>
  <c r="L4417" i="2" s="1"/>
  <c r="M4425" i="2" a="1"/>
  <c r="M4425" i="2" s="1"/>
  <c r="L4425" i="2" s="1"/>
  <c r="M4433" i="2" a="1"/>
  <c r="M4433" i="2" s="1"/>
  <c r="L4433" i="2" s="1"/>
  <c r="M4441" i="2" a="1"/>
  <c r="M4441" i="2" s="1"/>
  <c r="L4441" i="2" s="1"/>
  <c r="M4449" i="2" a="1"/>
  <c r="M4449" i="2" s="1"/>
  <c r="L4449" i="2" s="1"/>
  <c r="M4457" i="2" a="1"/>
  <c r="M4457" i="2" s="1"/>
  <c r="L4457" i="2" s="1"/>
  <c r="M4465" i="2" a="1"/>
  <c r="M4465" i="2" s="1"/>
  <c r="L4465" i="2" s="1"/>
  <c r="M4473" i="2" a="1"/>
  <c r="M4473" i="2" s="1"/>
  <c r="L4473" i="2" s="1"/>
  <c r="M4481" i="2" a="1"/>
  <c r="M4481" i="2" s="1"/>
  <c r="L4481" i="2" s="1"/>
  <c r="M4489" i="2" a="1"/>
  <c r="M4489" i="2" s="1"/>
  <c r="L4489" i="2" s="1"/>
  <c r="M4497" i="2" a="1"/>
  <c r="M4497" i="2" s="1"/>
  <c r="L4497" i="2" s="1"/>
  <c r="M4505" i="2" a="1"/>
  <c r="M4505" i="2" s="1"/>
  <c r="L4505" i="2" s="1"/>
  <c r="M4513" i="2" a="1"/>
  <c r="M4513" i="2" s="1"/>
  <c r="L4513" i="2" s="1"/>
  <c r="M4521" i="2" a="1"/>
  <c r="M4521" i="2" s="1"/>
  <c r="L4521" i="2" s="1"/>
  <c r="M4529" i="2" a="1"/>
  <c r="M4529" i="2" s="1"/>
  <c r="L4529" i="2" s="1"/>
  <c r="M4537" i="2" a="1"/>
  <c r="M4537" i="2" s="1"/>
  <c r="L4537" i="2" s="1"/>
  <c r="M4545" i="2" a="1"/>
  <c r="M4545" i="2" s="1"/>
  <c r="L4545" i="2" s="1"/>
  <c r="M4553" i="2" a="1"/>
  <c r="M4553" i="2" s="1"/>
  <c r="L4553" i="2" s="1"/>
  <c r="M4561" i="2" a="1"/>
  <c r="M4561" i="2" s="1"/>
  <c r="L4561" i="2" s="1"/>
  <c r="M4569" i="2" a="1"/>
  <c r="M4569" i="2" s="1"/>
  <c r="L4569" i="2" s="1"/>
  <c r="M4577" i="2" a="1"/>
  <c r="M4577" i="2" s="1"/>
  <c r="L4577" i="2" s="1"/>
  <c r="M4585" i="2" a="1"/>
  <c r="M4585" i="2" s="1"/>
  <c r="L4585" i="2" s="1"/>
  <c r="M4593" i="2" a="1"/>
  <c r="M4593" i="2" s="1"/>
  <c r="L4593" i="2" s="1"/>
  <c r="M4601" i="2" a="1"/>
  <c r="M4601" i="2" s="1"/>
  <c r="L4601" i="2" s="1"/>
  <c r="M4609" i="2" a="1"/>
  <c r="M4609" i="2" s="1"/>
  <c r="L4609" i="2" s="1"/>
  <c r="M4617" i="2" a="1"/>
  <c r="M4617" i="2" s="1"/>
  <c r="L4617" i="2" s="1"/>
  <c r="M4625" i="2" a="1"/>
  <c r="M4625" i="2" s="1"/>
  <c r="L4625" i="2" s="1"/>
  <c r="M4633" i="2" a="1"/>
  <c r="M4633" i="2" s="1"/>
  <c r="L4633" i="2" s="1"/>
  <c r="M4689" i="2" a="1"/>
  <c r="M4689" i="2" s="1"/>
  <c r="L4689" i="2" s="1"/>
  <c r="M4191" i="2" a="1"/>
  <c r="M4191" i="2" s="1"/>
  <c r="L4191" i="2" s="1"/>
  <c r="M4783" i="2" a="1"/>
  <c r="M4783" i="2" s="1"/>
  <c r="L4783" i="2" s="1"/>
  <c r="M2119" i="2" a="1"/>
  <c r="M2119" i="2" s="1"/>
  <c r="L2119" i="2" s="1"/>
  <c r="M2135" i="2" a="1"/>
  <c r="M2135" i="2" s="1"/>
  <c r="L2135" i="2" s="1"/>
  <c r="M2215" i="2" a="1"/>
  <c r="M2215" i="2" s="1"/>
  <c r="L2215" i="2" s="1"/>
  <c r="M2239" i="2" a="1"/>
  <c r="M2239" i="2" s="1"/>
  <c r="L2239" i="2" s="1"/>
  <c r="M2247" i="2" a="1"/>
  <c r="M2247" i="2" s="1"/>
  <c r="L2247" i="2" s="1"/>
  <c r="M2255" i="2" a="1"/>
  <c r="M2255" i="2" s="1"/>
  <c r="L2255" i="2" s="1"/>
  <c r="M2263" i="2" a="1"/>
  <c r="M2263" i="2" s="1"/>
  <c r="L2263" i="2" s="1"/>
  <c r="M2271" i="2" a="1"/>
  <c r="M2271" i="2" s="1"/>
  <c r="L2271" i="2" s="1"/>
  <c r="M2279" i="2" a="1"/>
  <c r="M2279" i="2" s="1"/>
  <c r="L2279" i="2" s="1"/>
  <c r="M2287" i="2" a="1"/>
  <c r="M2287" i="2" s="1"/>
  <c r="L2287" i="2" s="1"/>
  <c r="M2295" i="2" a="1"/>
  <c r="M2295" i="2" s="1"/>
  <c r="L2295" i="2" s="1"/>
  <c r="M2303" i="2" a="1"/>
  <c r="M2303" i="2" s="1"/>
  <c r="L2303" i="2" s="1"/>
  <c r="M2311" i="2" a="1"/>
  <c r="M2311" i="2" s="1"/>
  <c r="L2311" i="2" s="1"/>
  <c r="M2319" i="2" a="1"/>
  <c r="M2319" i="2" s="1"/>
  <c r="L2319" i="2" s="1"/>
  <c r="M2327" i="2" a="1"/>
  <c r="M2327" i="2" s="1"/>
  <c r="L2327" i="2" s="1"/>
  <c r="M2335" i="2" a="1"/>
  <c r="M2335" i="2" s="1"/>
  <c r="L2335" i="2" s="1"/>
  <c r="M2343" i="2" a="1"/>
  <c r="M2343" i="2" s="1"/>
  <c r="L2343" i="2" s="1"/>
  <c r="M2359" i="2" a="1"/>
  <c r="M2359" i="2" s="1"/>
  <c r="L2359" i="2" s="1"/>
  <c r="M2375" i="2" a="1"/>
  <c r="M2375" i="2" s="1"/>
  <c r="L2375" i="2" s="1"/>
  <c r="M2559" i="2" a="1"/>
  <c r="M2559" i="2" s="1"/>
  <c r="L2559" i="2" s="1"/>
  <c r="M2687" i="2" a="1"/>
  <c r="M2687" i="2" s="1"/>
  <c r="L2687" i="2" s="1"/>
  <c r="M2695" i="2" a="1"/>
  <c r="M2695" i="2" s="1"/>
  <c r="L2695" i="2" s="1"/>
  <c r="M2719" i="2" a="1"/>
  <c r="M2719" i="2" s="1"/>
  <c r="L2719" i="2" s="1"/>
  <c r="M2727" i="2" a="1"/>
  <c r="M2727" i="2" s="1"/>
  <c r="L2727" i="2" s="1"/>
  <c r="M2743" i="2" a="1"/>
  <c r="M2743" i="2" s="1"/>
  <c r="L2743" i="2" s="1"/>
  <c r="M2751" i="2" a="1"/>
  <c r="M2751" i="2" s="1"/>
  <c r="L2751" i="2" s="1"/>
  <c r="M2759" i="2" a="1"/>
  <c r="M2759" i="2" s="1"/>
  <c r="L2759" i="2" s="1"/>
  <c r="M2775" i="2" a="1"/>
  <c r="M2775" i="2" s="1"/>
  <c r="L2775" i="2" s="1"/>
  <c r="M2783" i="2" a="1"/>
  <c r="M2783" i="2" s="1"/>
  <c r="L2783" i="2" s="1"/>
  <c r="M2807" i="2" a="1"/>
  <c r="M2807" i="2" s="1"/>
  <c r="L2807" i="2" s="1"/>
  <c r="M2815" i="2" a="1"/>
  <c r="M2815" i="2" s="1"/>
  <c r="L2815" i="2" s="1"/>
  <c r="M2831" i="2" a="1"/>
  <c r="M2831" i="2" s="1"/>
  <c r="L2831" i="2" s="1"/>
  <c r="M2839" i="2" a="1"/>
  <c r="M2839" i="2" s="1"/>
  <c r="L2839" i="2" s="1"/>
  <c r="M4138" i="2" a="1"/>
  <c r="M4138" i="2" s="1"/>
  <c r="L4138" i="2" s="1"/>
  <c r="M4434" i="2" a="1"/>
  <c r="M4434" i="2" s="1"/>
  <c r="L4434" i="2" s="1"/>
  <c r="M4682" i="2" a="1"/>
  <c r="M4682" i="2" s="1"/>
  <c r="L4682" i="2" s="1"/>
  <c r="M2847" i="2" a="1"/>
  <c r="M2847" i="2" s="1"/>
  <c r="L2847" i="2" s="1"/>
  <c r="M2855" i="2" a="1"/>
  <c r="M2855" i="2" s="1"/>
  <c r="L2855" i="2" s="1"/>
  <c r="M2871" i="2" a="1"/>
  <c r="M2871" i="2" s="1"/>
  <c r="L2871" i="2" s="1"/>
  <c r="M2879" i="2" a="1"/>
  <c r="M2879" i="2" s="1"/>
  <c r="L2879" i="2" s="1"/>
  <c r="M2887" i="2" a="1"/>
  <c r="M2887" i="2" s="1"/>
  <c r="L2887" i="2" s="1"/>
  <c r="M2895" i="2" a="1"/>
  <c r="M2895" i="2" s="1"/>
  <c r="L2895" i="2" s="1"/>
  <c r="M2903" i="2" a="1"/>
  <c r="M2903" i="2" s="1"/>
  <c r="L2903" i="2" s="1"/>
  <c r="M2919" i="2" a="1"/>
  <c r="M2919" i="2" s="1"/>
  <c r="L2919" i="2" s="1"/>
  <c r="M2935" i="2" a="1"/>
  <c r="M2935" i="2" s="1"/>
  <c r="L2935" i="2" s="1"/>
  <c r="M2967" i="2" a="1"/>
  <c r="M2967" i="2" s="1"/>
  <c r="L2967" i="2" s="1"/>
  <c r="M3039" i="2" a="1"/>
  <c r="M3039" i="2" s="1"/>
  <c r="L3039" i="2" s="1"/>
  <c r="M3055" i="2" a="1"/>
  <c r="M3055" i="2" s="1"/>
  <c r="L3055" i="2" s="1"/>
  <c r="M3063" i="2" a="1"/>
  <c r="M3063" i="2" s="1"/>
  <c r="L3063" i="2" s="1"/>
  <c r="M3071" i="2" a="1"/>
  <c r="M3071" i="2" s="1"/>
  <c r="L3071" i="2" s="1"/>
  <c r="M3079" i="2" a="1"/>
  <c r="M3079" i="2" s="1"/>
  <c r="L3079" i="2" s="1"/>
  <c r="M3095" i="2" a="1"/>
  <c r="M3095" i="2" s="1"/>
  <c r="L3095" i="2" s="1"/>
  <c r="M3111" i="2" a="1"/>
  <c r="M3111" i="2" s="1"/>
  <c r="L3111" i="2" s="1"/>
  <c r="M3143" i="2" a="1"/>
  <c r="M3143" i="2" s="1"/>
  <c r="L3143" i="2" s="1"/>
  <c r="M3151" i="2" a="1"/>
  <c r="M3151" i="2" s="1"/>
  <c r="L3151" i="2" s="1"/>
  <c r="M3159" i="2" a="1"/>
  <c r="M3159" i="2" s="1"/>
  <c r="L3159" i="2" s="1"/>
  <c r="M3167" i="2" a="1"/>
  <c r="M3167" i="2" s="1"/>
  <c r="L3167" i="2" s="1"/>
  <c r="M3183" i="2" a="1"/>
  <c r="M3183" i="2" s="1"/>
  <c r="L3183" i="2" s="1"/>
  <c r="M3247" i="2" a="1"/>
  <c r="M3247" i="2" s="1"/>
  <c r="L3247" i="2" s="1"/>
  <c r="M3311" i="2" a="1"/>
  <c r="M3311" i="2" s="1"/>
  <c r="L3311" i="2" s="1"/>
  <c r="M3351" i="2" a="1"/>
  <c r="M3351" i="2" s="1"/>
  <c r="L3351" i="2" s="1"/>
  <c r="M3375" i="2" a="1"/>
  <c r="M3375" i="2" s="1"/>
  <c r="L3375" i="2" s="1"/>
  <c r="M3383" i="2" a="1"/>
  <c r="M3383" i="2" s="1"/>
  <c r="L3383" i="2" s="1"/>
  <c r="M3391" i="2" a="1"/>
  <c r="M3391" i="2" s="1"/>
  <c r="L3391" i="2" s="1"/>
  <c r="M3407" i="2" a="1"/>
  <c r="M3407" i="2" s="1"/>
  <c r="L3407" i="2" s="1"/>
  <c r="M3415" i="2" a="1"/>
  <c r="M3415" i="2" s="1"/>
  <c r="L3415" i="2" s="1"/>
  <c r="M3423" i="2" a="1"/>
  <c r="M3423" i="2" s="1"/>
  <c r="L3423" i="2" s="1"/>
  <c r="M3447" i="2" a="1"/>
  <c r="M3447" i="2" s="1"/>
  <c r="L3447" i="2" s="1"/>
  <c r="M3455" i="2" a="1"/>
  <c r="M3455" i="2" s="1"/>
  <c r="L3455" i="2" s="1"/>
  <c r="M3471" i="2" a="1"/>
  <c r="M3471" i="2" s="1"/>
  <c r="L3471" i="2" s="1"/>
  <c r="M3479" i="2" a="1"/>
  <c r="M3479" i="2" s="1"/>
  <c r="L3479" i="2" s="1"/>
  <c r="M3495" i="2" a="1"/>
  <c r="M3495" i="2" s="1"/>
  <c r="L3495" i="2" s="1"/>
  <c r="M3503" i="2" a="1"/>
  <c r="M3503" i="2" s="1"/>
  <c r="L3503" i="2" s="1"/>
  <c r="M3511" i="2" a="1"/>
  <c r="M3511" i="2" s="1"/>
  <c r="L3511" i="2" s="1"/>
  <c r="M3519" i="2" a="1"/>
  <c r="M3519" i="2" s="1"/>
  <c r="L3519" i="2" s="1"/>
  <c r="M3527" i="2" a="1"/>
  <c r="M3527" i="2" s="1"/>
  <c r="L3527" i="2" s="1"/>
  <c r="M3535" i="2" a="1"/>
  <c r="M3535" i="2" s="1"/>
  <c r="L3535" i="2" s="1"/>
  <c r="M3551" i="2" a="1"/>
  <c r="M3551" i="2" s="1"/>
  <c r="L3551" i="2" s="1"/>
  <c r="M3559" i="2" a="1"/>
  <c r="M3559" i="2" s="1"/>
  <c r="L3559" i="2" s="1"/>
  <c r="M3575" i="2" a="1"/>
  <c r="M3575" i="2" s="1"/>
  <c r="L3575" i="2" s="1"/>
  <c r="M3583" i="2" a="1"/>
  <c r="M3583" i="2" s="1"/>
  <c r="L3583" i="2" s="1"/>
  <c r="M3591" i="2" a="1"/>
  <c r="M3591" i="2" s="1"/>
  <c r="L3591" i="2" s="1"/>
  <c r="M3599" i="2" a="1"/>
  <c r="M3599" i="2" s="1"/>
  <c r="L3599" i="2" s="1"/>
  <c r="M3607" i="2" a="1"/>
  <c r="M3607" i="2" s="1"/>
  <c r="L3607" i="2" s="1"/>
  <c r="M3615" i="2" a="1"/>
  <c r="M3615" i="2" s="1"/>
  <c r="L3615" i="2" s="1"/>
  <c r="M3639" i="2" a="1"/>
  <c r="M3639" i="2" s="1"/>
  <c r="L3639" i="2" s="1"/>
  <c r="M3647" i="2" a="1"/>
  <c r="M3647" i="2" s="1"/>
  <c r="L3647" i="2" s="1"/>
  <c r="M3655" i="2" a="1"/>
  <c r="M3655" i="2" s="1"/>
  <c r="L3655" i="2" s="1"/>
  <c r="M3679" i="2" a="1"/>
  <c r="M3679" i="2" s="1"/>
  <c r="L3679" i="2" s="1"/>
  <c r="M3687" i="2" a="1"/>
  <c r="M3687" i="2" s="1"/>
  <c r="L3687" i="2" s="1"/>
  <c r="M3703" i="2" a="1"/>
  <c r="M3703" i="2" s="1"/>
  <c r="L3703" i="2" s="1"/>
  <c r="M3711" i="2" a="1"/>
  <c r="M3711" i="2" s="1"/>
  <c r="L3711" i="2" s="1"/>
  <c r="M3735" i="2" a="1"/>
  <c r="M3735" i="2" s="1"/>
  <c r="L3735" i="2" s="1"/>
  <c r="M3743" i="2" a="1"/>
  <c r="M3743" i="2" s="1"/>
  <c r="L3743" i="2" s="1"/>
  <c r="M3751" i="2" a="1"/>
  <c r="M3751" i="2" s="1"/>
  <c r="L3751" i="2" s="1"/>
  <c r="M3799" i="2" a="1"/>
  <c r="M3799" i="2" s="1"/>
  <c r="L3799" i="2" s="1"/>
  <c r="M3807" i="2" a="1"/>
  <c r="M3807" i="2" s="1"/>
  <c r="L3807" i="2" s="1"/>
  <c r="M3815" i="2" a="1"/>
  <c r="M3815" i="2" s="1"/>
  <c r="L3815" i="2" s="1"/>
  <c r="M3831" i="2" a="1"/>
  <c r="M3831" i="2" s="1"/>
  <c r="L3831" i="2" s="1"/>
  <c r="M3839" i="2" a="1"/>
  <c r="M3839" i="2" s="1"/>
  <c r="L3839" i="2" s="1"/>
  <c r="M3847" i="2" a="1"/>
  <c r="M3847" i="2" s="1"/>
  <c r="L3847" i="2" s="1"/>
  <c r="M3855" i="2" a="1"/>
  <c r="M3855" i="2" s="1"/>
  <c r="L3855" i="2" s="1"/>
  <c r="M3863" i="2" a="1"/>
  <c r="M3863" i="2" s="1"/>
  <c r="L3863" i="2" s="1"/>
  <c r="M3871" i="2" a="1"/>
  <c r="M3871" i="2" s="1"/>
  <c r="L3871" i="2" s="1"/>
  <c r="M3879" i="2" a="1"/>
  <c r="M3879" i="2" s="1"/>
  <c r="L3879" i="2" s="1"/>
  <c r="M3919" i="2" a="1"/>
  <c r="M3919" i="2" s="1"/>
  <c r="L3919" i="2" s="1"/>
  <c r="M3927" i="2" a="1"/>
  <c r="M3927" i="2" s="1"/>
  <c r="L3927" i="2" s="1"/>
  <c r="M3935" i="2" a="1"/>
  <c r="M3935" i="2" s="1"/>
  <c r="L3935" i="2" s="1"/>
  <c r="M3951" i="2" a="1"/>
  <c r="M3951" i="2" s="1"/>
  <c r="L3951" i="2" s="1"/>
  <c r="M3975" i="2" a="1"/>
  <c r="M3975" i="2" s="1"/>
  <c r="L3975" i="2" s="1"/>
  <c r="M4039" i="2" a="1"/>
  <c r="M4039" i="2" s="1"/>
  <c r="L4039" i="2" s="1"/>
  <c r="M4047" i="2" a="1"/>
  <c r="M4047" i="2" s="1"/>
  <c r="L4047" i="2" s="1"/>
  <c r="M4087" i="2" a="1"/>
  <c r="M4087" i="2" s="1"/>
  <c r="L4087" i="2" s="1"/>
  <c r="M4111" i="2" a="1"/>
  <c r="M4111" i="2" s="1"/>
  <c r="L4111" i="2" s="1"/>
  <c r="M4127" i="2" a="1"/>
  <c r="M4127" i="2" s="1"/>
  <c r="L4127" i="2" s="1"/>
  <c r="M4135" i="2" a="1"/>
  <c r="M4135" i="2" s="1"/>
  <c r="L4135" i="2" s="1"/>
  <c r="M4143" i="2" a="1"/>
  <c r="M4143" i="2" s="1"/>
  <c r="L4143" i="2" s="1"/>
  <c r="M4151" i="2" a="1"/>
  <c r="M4151" i="2" s="1"/>
  <c r="L4151" i="2" s="1"/>
  <c r="M4159" i="2" a="1"/>
  <c r="M4159" i="2" s="1"/>
  <c r="L4159" i="2" s="1"/>
  <c r="M4167" i="2" a="1"/>
  <c r="M4167" i="2" s="1"/>
  <c r="L4167" i="2" s="1"/>
  <c r="M4175" i="2" a="1"/>
  <c r="M4175" i="2" s="1"/>
  <c r="L4175" i="2" s="1"/>
  <c r="M1191" i="2" a="1"/>
  <c r="M1191" i="2" s="1"/>
  <c r="L1191" i="2" s="1"/>
  <c r="M1231" i="2" a="1"/>
  <c r="M1231" i="2" s="1"/>
  <c r="L1231" i="2" s="1"/>
  <c r="M1418" i="2" a="1"/>
  <c r="M1418" i="2" s="1"/>
  <c r="L1418" i="2" s="1"/>
  <c r="M1490" i="2" a="1"/>
  <c r="M1490" i="2" s="1"/>
  <c r="L1490" i="2" s="1"/>
  <c r="M1498" i="2" a="1"/>
  <c r="M1498" i="2" s="1"/>
  <c r="L1498" i="2" s="1"/>
  <c r="M1503" i="2" a="1"/>
  <c r="M1503" i="2" s="1"/>
  <c r="L1503" i="2" s="1"/>
  <c r="M1527" i="2" a="1"/>
  <c r="M1527" i="2" s="1"/>
  <c r="L1527" i="2" s="1"/>
  <c r="M1538" i="2" a="1"/>
  <c r="M1538" i="2" s="1"/>
  <c r="L1538" i="2" s="1"/>
  <c r="M1546" i="2" a="1"/>
  <c r="M1546" i="2" s="1"/>
  <c r="L1546" i="2" s="1"/>
  <c r="M1575" i="2" a="1"/>
  <c r="M1575" i="2" s="1"/>
  <c r="L1575" i="2" s="1"/>
  <c r="M1578" i="2" a="1"/>
  <c r="M1578" i="2" s="1"/>
  <c r="L1578" i="2" s="1"/>
  <c r="M1583" i="2" a="1"/>
  <c r="M1583" i="2" s="1"/>
  <c r="L1583" i="2" s="1"/>
  <c r="M1586" i="2" a="1"/>
  <c r="M1586" i="2" s="1"/>
  <c r="L1586" i="2" s="1"/>
  <c r="M1594" i="2" a="1"/>
  <c r="M1594" i="2" s="1"/>
  <c r="L1594" i="2" s="1"/>
  <c r="M1602" i="2" a="1"/>
  <c r="M1602" i="2" s="1"/>
  <c r="L1602" i="2" s="1"/>
  <c r="M1610" i="2" a="1"/>
  <c r="M1610" i="2" s="1"/>
  <c r="L1610" i="2" s="1"/>
  <c r="M1631" i="2" a="1"/>
  <c r="M1631" i="2" s="1"/>
  <c r="L1631" i="2" s="1"/>
  <c r="M1634" i="2" a="1"/>
  <c r="M1634" i="2" s="1"/>
  <c r="L1634" i="2" s="1"/>
  <c r="M1858" i="2" a="1"/>
  <c r="M1858" i="2" s="1"/>
  <c r="L1858" i="2" s="1"/>
  <c r="M1946" i="2" a="1"/>
  <c r="M1946" i="2" s="1"/>
  <c r="L1946" i="2" s="1"/>
  <c r="M1962" i="2" a="1"/>
  <c r="M1962" i="2" s="1"/>
  <c r="L1962" i="2" s="1"/>
  <c r="M1978" i="2" a="1"/>
  <c r="M1978" i="2" s="1"/>
  <c r="L1978" i="2" s="1"/>
  <c r="M2058" i="2" a="1"/>
  <c r="M2058" i="2" s="1"/>
  <c r="L2058" i="2" s="1"/>
  <c r="M2066" i="2" a="1"/>
  <c r="M2066" i="2" s="1"/>
  <c r="L2066" i="2" s="1"/>
  <c r="M2082" i="2" a="1"/>
  <c r="M2082" i="2" s="1"/>
  <c r="L2082" i="2" s="1"/>
  <c r="M2090" i="2" a="1"/>
  <c r="M2090" i="2" s="1"/>
  <c r="L2090" i="2" s="1"/>
  <c r="M2178" i="2" a="1"/>
  <c r="M2178" i="2" s="1"/>
  <c r="L2178" i="2" s="1"/>
  <c r="M2274" i="2" a="1"/>
  <c r="M2274" i="2" s="1"/>
  <c r="L2274" i="2" s="1"/>
  <c r="M2306" i="2" a="1"/>
  <c r="M2306" i="2" s="1"/>
  <c r="L2306" i="2" s="1"/>
  <c r="M2362" i="2" a="1"/>
  <c r="M2362" i="2" s="1"/>
  <c r="L2362" i="2" s="1"/>
  <c r="M2370" i="2" a="1"/>
  <c r="M2370" i="2" s="1"/>
  <c r="L2370" i="2" s="1"/>
  <c r="M2394" i="2" a="1"/>
  <c r="M2394" i="2" s="1"/>
  <c r="L2394" i="2" s="1"/>
  <c r="M2402" i="2" a="1"/>
  <c r="M2402" i="2" s="1"/>
  <c r="L2402" i="2" s="1"/>
  <c r="M2410" i="2" a="1"/>
  <c r="M2410" i="2" s="1"/>
  <c r="L2410" i="2" s="1"/>
  <c r="M2442" i="2" a="1"/>
  <c r="M2442" i="2" s="1"/>
  <c r="L2442" i="2" s="1"/>
  <c r="M2450" i="2" a="1"/>
  <c r="M2450" i="2" s="1"/>
  <c r="L2450" i="2" s="1"/>
  <c r="M2458" i="2" a="1"/>
  <c r="M2458" i="2" s="1"/>
  <c r="L2458" i="2" s="1"/>
  <c r="M1518" i="2" a="1"/>
  <c r="M1518" i="2" s="1"/>
  <c r="L1518" i="2" s="1"/>
  <c r="M1534" i="2" a="1"/>
  <c r="M1534" i="2" s="1"/>
  <c r="L1534" i="2" s="1"/>
  <c r="M1782" i="2" a="1"/>
  <c r="M1782" i="2" s="1"/>
  <c r="L1782" i="2" s="1"/>
  <c r="M1790" i="2" a="1"/>
  <c r="M1790" i="2" s="1"/>
  <c r="L1790" i="2" s="1"/>
  <c r="M1798" i="2" a="1"/>
  <c r="M1798" i="2" s="1"/>
  <c r="L1798" i="2" s="1"/>
  <c r="M1814" i="2" a="1"/>
  <c r="M1814" i="2" s="1"/>
  <c r="L1814" i="2" s="1"/>
  <c r="M1822" i="2" a="1"/>
  <c r="M1822" i="2" s="1"/>
  <c r="L1822" i="2" s="1"/>
  <c r="M1830" i="2" a="1"/>
  <c r="M1830" i="2" s="1"/>
  <c r="L1830" i="2" s="1"/>
  <c r="M1838" i="2" a="1"/>
  <c r="M1838" i="2" s="1"/>
  <c r="L1838" i="2" s="1"/>
  <c r="M1846" i="2" a="1"/>
  <c r="M1846" i="2" s="1"/>
  <c r="L1846" i="2" s="1"/>
  <c r="M1854" i="2" a="1"/>
  <c r="M1854" i="2" s="1"/>
  <c r="L1854" i="2" s="1"/>
  <c r="M1870" i="2" a="1"/>
  <c r="M1870" i="2" s="1"/>
  <c r="L1870" i="2" s="1"/>
  <c r="M1878" i="2" a="1"/>
  <c r="M1878" i="2" s="1"/>
  <c r="L1878" i="2" s="1"/>
  <c r="M1902" i="2" a="1"/>
  <c r="M1902" i="2" s="1"/>
  <c r="L1902" i="2" s="1"/>
  <c r="M1910" i="2" a="1"/>
  <c r="M1910" i="2" s="1"/>
  <c r="L1910" i="2" s="1"/>
  <c r="M1942" i="2" a="1"/>
  <c r="M1942" i="2" s="1"/>
  <c r="L1942" i="2" s="1"/>
  <c r="M1990" i="2" a="1"/>
  <c r="M1990" i="2" s="1"/>
  <c r="L1990" i="2" s="1"/>
  <c r="M2158" i="2" a="1"/>
  <c r="M2158" i="2" s="1"/>
  <c r="L2158" i="2" s="1"/>
  <c r="M2190" i="2" a="1"/>
  <c r="M2190" i="2" s="1"/>
  <c r="L2190" i="2" s="1"/>
  <c r="M2206" i="2" a="1"/>
  <c r="M2206" i="2" s="1"/>
  <c r="L2206" i="2" s="1"/>
  <c r="M2246" i="2" a="1"/>
  <c r="M2246" i="2" s="1"/>
  <c r="L2246" i="2" s="1"/>
  <c r="M2278" i="2" a="1"/>
  <c r="M2278" i="2" s="1"/>
  <c r="L2278" i="2" s="1"/>
  <c r="M2334" i="2" a="1"/>
  <c r="M2334" i="2" s="1"/>
  <c r="L2334" i="2" s="1"/>
  <c r="M2342" i="2" a="1"/>
  <c r="M2342" i="2" s="1"/>
  <c r="L2342" i="2" s="1"/>
  <c r="M2350" i="2" a="1"/>
  <c r="M2350" i="2" s="1"/>
  <c r="L2350" i="2" s="1"/>
  <c r="M2366" i="2" a="1"/>
  <c r="M2366" i="2" s="1"/>
  <c r="L2366" i="2" s="1"/>
  <c r="M2374" i="2" a="1"/>
  <c r="M2374" i="2" s="1"/>
  <c r="L2374" i="2" s="1"/>
  <c r="M2390" i="2" a="1"/>
  <c r="M2390" i="2" s="1"/>
  <c r="L2390" i="2" s="1"/>
  <c r="M2414" i="2" a="1"/>
  <c r="M2414" i="2" s="1"/>
  <c r="L2414" i="2" s="1"/>
  <c r="M2430" i="2" a="1"/>
  <c r="M2430" i="2" s="1"/>
  <c r="L2430" i="2" s="1"/>
  <c r="M2510" i="2" a="1"/>
  <c r="M2510" i="2" s="1"/>
  <c r="L2510" i="2" s="1"/>
  <c r="M2518" i="2" a="1"/>
  <c r="M2518" i="2" s="1"/>
  <c r="L2518" i="2" s="1"/>
  <c r="M2526" i="2" a="1"/>
  <c r="M2526" i="2" s="1"/>
  <c r="L2526" i="2" s="1"/>
  <c r="M2466" i="2" a="1"/>
  <c r="M2466" i="2" s="1"/>
  <c r="L2466" i="2" s="1"/>
  <c r="M2474" i="2" a="1"/>
  <c r="M2474" i="2" s="1"/>
  <c r="L2474" i="2" s="1"/>
  <c r="M2490" i="2" a="1"/>
  <c r="M2490" i="2" s="1"/>
  <c r="L2490" i="2" s="1"/>
  <c r="M2498" i="2" a="1"/>
  <c r="M2498" i="2" s="1"/>
  <c r="L2498" i="2" s="1"/>
  <c r="M2514" i="2" a="1"/>
  <c r="M2514" i="2" s="1"/>
  <c r="L2514" i="2" s="1"/>
  <c r="M2522" i="2" a="1"/>
  <c r="M2522" i="2" s="1"/>
  <c r="L2522" i="2" s="1"/>
  <c r="M2562" i="2" a="1"/>
  <c r="M2562" i="2" s="1"/>
  <c r="L2562" i="2" s="1"/>
  <c r="M2570" i="2" a="1"/>
  <c r="M2570" i="2" s="1"/>
  <c r="L2570" i="2" s="1"/>
  <c r="M2602" i="2" a="1"/>
  <c r="M2602" i="2" s="1"/>
  <c r="L2602" i="2" s="1"/>
  <c r="M2642" i="2" a="1"/>
  <c r="M2642" i="2" s="1"/>
  <c r="L2642" i="2" s="1"/>
  <c r="M2666" i="2" a="1"/>
  <c r="M2666" i="2" s="1"/>
  <c r="L2666" i="2" s="1"/>
  <c r="M2730" i="2" a="1"/>
  <c r="M2730" i="2" s="1"/>
  <c r="L2730" i="2" s="1"/>
  <c r="M2754" i="2" a="1"/>
  <c r="M2754" i="2" s="1"/>
  <c r="L2754" i="2" s="1"/>
  <c r="M2762" i="2" a="1"/>
  <c r="M2762" i="2" s="1"/>
  <c r="L2762" i="2" s="1"/>
  <c r="M2770" i="2" a="1"/>
  <c r="M2770" i="2" s="1"/>
  <c r="L2770" i="2" s="1"/>
  <c r="M2778" i="2" a="1"/>
  <c r="M2778" i="2" s="1"/>
  <c r="L2778" i="2" s="1"/>
  <c r="M2786" i="2" a="1"/>
  <c r="M2786" i="2" s="1"/>
  <c r="L2786" i="2" s="1"/>
  <c r="M2794" i="2" a="1"/>
  <c r="M2794" i="2" s="1"/>
  <c r="L2794" i="2" s="1"/>
  <c r="M2802" i="2" a="1"/>
  <c r="M2802" i="2" s="1"/>
  <c r="L2802" i="2" s="1"/>
  <c r="M2810" i="2" a="1"/>
  <c r="M2810" i="2" s="1"/>
  <c r="L2810" i="2" s="1"/>
  <c r="M2818" i="2" a="1"/>
  <c r="M2818" i="2" s="1"/>
  <c r="L2818" i="2" s="1"/>
  <c r="M2826" i="2" a="1"/>
  <c r="M2826" i="2" s="1"/>
  <c r="L2826" i="2" s="1"/>
  <c r="M2850" i="2" a="1"/>
  <c r="M2850" i="2" s="1"/>
  <c r="L2850" i="2" s="1"/>
  <c r="M2858" i="2" a="1"/>
  <c r="M2858" i="2" s="1"/>
  <c r="L2858" i="2" s="1"/>
  <c r="M2882" i="2" a="1"/>
  <c r="M2882" i="2" s="1"/>
  <c r="L2882" i="2" s="1"/>
  <c r="M2898" i="2" a="1"/>
  <c r="M2898" i="2" s="1"/>
  <c r="L2898" i="2" s="1"/>
  <c r="M2914" i="2" a="1"/>
  <c r="M2914" i="2" s="1"/>
  <c r="L2914" i="2" s="1"/>
  <c r="M2922" i="2" a="1"/>
  <c r="M2922" i="2" s="1"/>
  <c r="L2922" i="2" s="1"/>
  <c r="M2930" i="2" a="1"/>
  <c r="M2930" i="2" s="1"/>
  <c r="L2930" i="2" s="1"/>
  <c r="M2954" i="2" a="1"/>
  <c r="M2954" i="2" s="1"/>
  <c r="L2954" i="2" s="1"/>
  <c r="M2962" i="2" a="1"/>
  <c r="M2962" i="2" s="1"/>
  <c r="L2962" i="2" s="1"/>
  <c r="M3026" i="2" a="1"/>
  <c r="M3026" i="2" s="1"/>
  <c r="L3026" i="2" s="1"/>
  <c r="M3042" i="2" a="1"/>
  <c r="M3042" i="2" s="1"/>
  <c r="L3042" i="2" s="1"/>
  <c r="M3050" i="2" a="1"/>
  <c r="M3050" i="2" s="1"/>
  <c r="L3050" i="2" s="1"/>
  <c r="M3058" i="2" a="1"/>
  <c r="M3058" i="2" s="1"/>
  <c r="L3058" i="2" s="1"/>
  <c r="M3066" i="2" a="1"/>
  <c r="M3066" i="2" s="1"/>
  <c r="L3066" i="2" s="1"/>
  <c r="M3074" i="2" a="1"/>
  <c r="M3074" i="2" s="1"/>
  <c r="L3074" i="2" s="1"/>
  <c r="M3082" i="2" a="1"/>
  <c r="M3082" i="2" s="1"/>
  <c r="L3082" i="2" s="1"/>
  <c r="M3090" i="2" a="1"/>
  <c r="M3090" i="2" s="1"/>
  <c r="L3090" i="2" s="1"/>
  <c r="M3106" i="2" a="1"/>
  <c r="M3106" i="2" s="1"/>
  <c r="L3106" i="2" s="1"/>
  <c r="M3114" i="2" a="1"/>
  <c r="M3114" i="2" s="1"/>
  <c r="L3114" i="2" s="1"/>
  <c r="M3122" i="2" a="1"/>
  <c r="M3122" i="2" s="1"/>
  <c r="L3122" i="2" s="1"/>
  <c r="M3130" i="2" a="1"/>
  <c r="M3130" i="2" s="1"/>
  <c r="L3130" i="2" s="1"/>
  <c r="M3146" i="2" a="1"/>
  <c r="M3146" i="2" s="1"/>
  <c r="L3146" i="2" s="1"/>
  <c r="M3170" i="2" a="1"/>
  <c r="M3170" i="2" s="1"/>
  <c r="L3170" i="2" s="1"/>
  <c r="M3194" i="2" a="1"/>
  <c r="M3194" i="2" s="1"/>
  <c r="L3194" i="2" s="1"/>
  <c r="M3202" i="2" a="1"/>
  <c r="M3202" i="2" s="1"/>
  <c r="L3202" i="2" s="1"/>
  <c r="M3218" i="2" a="1"/>
  <c r="M3218" i="2" s="1"/>
  <c r="L3218" i="2" s="1"/>
  <c r="M3362" i="2" a="1"/>
  <c r="M3362" i="2" s="1"/>
  <c r="L3362" i="2" s="1"/>
  <c r="M3394" i="2" a="1"/>
  <c r="M3394" i="2" s="1"/>
  <c r="L3394" i="2" s="1"/>
  <c r="M3426" i="2" a="1"/>
  <c r="M3426" i="2" s="1"/>
  <c r="L3426" i="2" s="1"/>
  <c r="M3458" i="2" a="1"/>
  <c r="M3458" i="2" s="1"/>
  <c r="L3458" i="2" s="1"/>
  <c r="M3474" i="2" a="1"/>
  <c r="M3474" i="2" s="1"/>
  <c r="L3474" i="2" s="1"/>
  <c r="M3482" i="2" a="1"/>
  <c r="M3482" i="2" s="1"/>
  <c r="L3482" i="2" s="1"/>
  <c r="M3498" i="2" a="1"/>
  <c r="M3498" i="2" s="1"/>
  <c r="L3498" i="2" s="1"/>
  <c r="M3530" i="2" a="1"/>
  <c r="M3530" i="2" s="1"/>
  <c r="L3530" i="2" s="1"/>
  <c r="M3538" i="2" a="1"/>
  <c r="M3538" i="2" s="1"/>
  <c r="L3538" i="2" s="1"/>
  <c r="M3554" i="2" a="1"/>
  <c r="M3554" i="2" s="1"/>
  <c r="L3554" i="2" s="1"/>
  <c r="M3562" i="2" a="1"/>
  <c r="M3562" i="2" s="1"/>
  <c r="L3562" i="2" s="1"/>
  <c r="M3586" i="2" a="1"/>
  <c r="M3586" i="2" s="1"/>
  <c r="L3586" i="2" s="1"/>
  <c r="M3602" i="2" a="1"/>
  <c r="M3602" i="2" s="1"/>
  <c r="L3602" i="2" s="1"/>
  <c r="M3618" i="2" a="1"/>
  <c r="M3618" i="2" s="1"/>
  <c r="L3618" i="2" s="1"/>
  <c r="M3666" i="2" a="1"/>
  <c r="M3666" i="2" s="1"/>
  <c r="L3666" i="2" s="1"/>
  <c r="M3698" i="2" a="1"/>
  <c r="M3698" i="2" s="1"/>
  <c r="L3698" i="2" s="1"/>
  <c r="M3722" i="2" a="1"/>
  <c r="M3722" i="2" s="1"/>
  <c r="L3722" i="2" s="1"/>
  <c r="M3754" i="2" a="1"/>
  <c r="M3754" i="2" s="1"/>
  <c r="L3754" i="2" s="1"/>
  <c r="M3778" i="2" a="1"/>
  <c r="M3778" i="2" s="1"/>
  <c r="L3778" i="2" s="1"/>
  <c r="M3786" i="2" a="1"/>
  <c r="M3786" i="2" s="1"/>
  <c r="L3786" i="2" s="1"/>
  <c r="M3794" i="2" a="1"/>
  <c r="M3794" i="2" s="1"/>
  <c r="L3794" i="2" s="1"/>
  <c r="M3810" i="2" a="1"/>
  <c r="M3810" i="2" s="1"/>
  <c r="L3810" i="2" s="1"/>
  <c r="M3818" i="2" a="1"/>
  <c r="M3818" i="2" s="1"/>
  <c r="L3818" i="2" s="1"/>
  <c r="M3826" i="2" a="1"/>
  <c r="M3826" i="2" s="1"/>
  <c r="L3826" i="2" s="1"/>
  <c r="M3858" i="2" a="1"/>
  <c r="M3858" i="2" s="1"/>
  <c r="L3858" i="2" s="1"/>
  <c r="M3890" i="2" a="1"/>
  <c r="M3890" i="2" s="1"/>
  <c r="L3890" i="2" s="1"/>
  <c r="M3906" i="2" a="1"/>
  <c r="M3906" i="2" s="1"/>
  <c r="L3906" i="2" s="1"/>
  <c r="M3914" i="2" a="1"/>
  <c r="M3914" i="2" s="1"/>
  <c r="L3914" i="2" s="1"/>
  <c r="M3922" i="2" a="1"/>
  <c r="M3922" i="2" s="1"/>
  <c r="L3922" i="2" s="1"/>
  <c r="M3930" i="2" a="1"/>
  <c r="M3930" i="2" s="1"/>
  <c r="L3930" i="2" s="1"/>
  <c r="M3986" i="2" a="1"/>
  <c r="M3986" i="2" s="1"/>
  <c r="L3986" i="2" s="1"/>
  <c r="M4026" i="2" a="1"/>
  <c r="M4026" i="2" s="1"/>
  <c r="L4026" i="2" s="1"/>
  <c r="M4106" i="2" a="1"/>
  <c r="M4106" i="2" s="1"/>
  <c r="L4106" i="2" s="1"/>
  <c r="M4130" i="2" a="1"/>
  <c r="M4130" i="2" s="1"/>
  <c r="L4130" i="2" s="1"/>
  <c r="M4154" i="2" a="1"/>
  <c r="M4154" i="2" s="1"/>
  <c r="L4154" i="2" s="1"/>
  <c r="M4162" i="2" a="1"/>
  <c r="M4162" i="2" s="1"/>
  <c r="L4162" i="2" s="1"/>
  <c r="M4170" i="2" a="1"/>
  <c r="M4170" i="2" s="1"/>
  <c r="L4170" i="2" s="1"/>
  <c r="M2542" i="2" a="1"/>
  <c r="M2542" i="2" s="1"/>
  <c r="L2542" i="2" s="1"/>
  <c r="M2574" i="2" a="1"/>
  <c r="M2574" i="2" s="1"/>
  <c r="L2574" i="2" s="1"/>
  <c r="M2582" i="2" a="1"/>
  <c r="M2582" i="2" s="1"/>
  <c r="L2582" i="2" s="1"/>
  <c r="M2598" i="2" a="1"/>
  <c r="M2598" i="2" s="1"/>
  <c r="L2598" i="2" s="1"/>
  <c r="M2630" i="2" a="1"/>
  <c r="M2630" i="2" s="1"/>
  <c r="L2630" i="2" s="1"/>
  <c r="M2678" i="2" a="1"/>
  <c r="M2678" i="2" s="1"/>
  <c r="L2678" i="2" s="1"/>
  <c r="M2686" i="2" a="1"/>
  <c r="M2686" i="2" s="1"/>
  <c r="L2686" i="2" s="1"/>
  <c r="M2734" i="2" a="1"/>
  <c r="M2734" i="2" s="1"/>
  <c r="L2734" i="2" s="1"/>
  <c r="M2742" i="2" a="1"/>
  <c r="M2742" i="2" s="1"/>
  <c r="L2742" i="2" s="1"/>
  <c r="M2774" i="2" a="1"/>
  <c r="M2774" i="2" s="1"/>
  <c r="L2774" i="2" s="1"/>
  <c r="M2806" i="2" a="1"/>
  <c r="M2806" i="2" s="1"/>
  <c r="L2806" i="2" s="1"/>
  <c r="M2814" i="2" a="1"/>
  <c r="M2814" i="2" s="1"/>
  <c r="L2814" i="2" s="1"/>
  <c r="M2846" i="2" a="1"/>
  <c r="M2846" i="2" s="1"/>
  <c r="L2846" i="2" s="1"/>
  <c r="M2854" i="2" a="1"/>
  <c r="M2854" i="2" s="1"/>
  <c r="L2854" i="2" s="1"/>
  <c r="M2910" i="2" a="1"/>
  <c r="M2910" i="2" s="1"/>
  <c r="L2910" i="2" s="1"/>
  <c r="M2926" i="2" a="1"/>
  <c r="M2926" i="2" s="1"/>
  <c r="L2926" i="2" s="1"/>
  <c r="M2934" i="2" a="1"/>
  <c r="M2934" i="2" s="1"/>
  <c r="L2934" i="2" s="1"/>
  <c r="M2942" i="2" a="1"/>
  <c r="M2942" i="2" s="1"/>
  <c r="L2942" i="2" s="1"/>
  <c r="M2950" i="2" a="1"/>
  <c r="M2950" i="2" s="1"/>
  <c r="L2950" i="2" s="1"/>
  <c r="M2958" i="2" a="1"/>
  <c r="M2958" i="2" s="1"/>
  <c r="L2958" i="2" s="1"/>
  <c r="M2966" i="2" a="1"/>
  <c r="M2966" i="2" s="1"/>
  <c r="L2966" i="2" s="1"/>
  <c r="M2974" i="2" a="1"/>
  <c r="M2974" i="2" s="1"/>
  <c r="L2974" i="2" s="1"/>
  <c r="M2990" i="2" a="1"/>
  <c r="M2990" i="2" s="1"/>
  <c r="L2990" i="2" s="1"/>
  <c r="M2998" i="2" a="1"/>
  <c r="M2998" i="2" s="1"/>
  <c r="L2998" i="2" s="1"/>
  <c r="M3014" i="2" a="1"/>
  <c r="M3014" i="2" s="1"/>
  <c r="L3014" i="2" s="1"/>
  <c r="M3022" i="2" a="1"/>
  <c r="M3022" i="2" s="1"/>
  <c r="L3022" i="2" s="1"/>
  <c r="M3030" i="2" a="1"/>
  <c r="M3030" i="2" s="1"/>
  <c r="L3030" i="2" s="1"/>
  <c r="M3038" i="2" a="1"/>
  <c r="M3038" i="2" s="1"/>
  <c r="L3038" i="2" s="1"/>
  <c r="M3046" i="2" a="1"/>
  <c r="M3046" i="2" s="1"/>
  <c r="L3046" i="2" s="1"/>
  <c r="M3054" i="2" a="1"/>
  <c r="M3054" i="2" s="1"/>
  <c r="L3054" i="2" s="1"/>
  <c r="M3062" i="2" a="1"/>
  <c r="M3062" i="2" s="1"/>
  <c r="L3062" i="2" s="1"/>
  <c r="M3070" i="2" a="1"/>
  <c r="M3070" i="2" s="1"/>
  <c r="L3070" i="2" s="1"/>
  <c r="M3078" i="2" a="1"/>
  <c r="M3078" i="2" s="1"/>
  <c r="L3078" i="2" s="1"/>
  <c r="M3086" i="2" a="1"/>
  <c r="M3086" i="2" s="1"/>
  <c r="L3086" i="2" s="1"/>
  <c r="M3094" i="2" a="1"/>
  <c r="M3094" i="2" s="1"/>
  <c r="L3094" i="2" s="1"/>
  <c r="M3158" i="2" a="1"/>
  <c r="M3158" i="2" s="1"/>
  <c r="L3158" i="2" s="1"/>
  <c r="M3166" i="2" a="1"/>
  <c r="M3166" i="2" s="1"/>
  <c r="L3166" i="2" s="1"/>
  <c r="M3174" i="2" a="1"/>
  <c r="M3174" i="2" s="1"/>
  <c r="L3174" i="2" s="1"/>
  <c r="M3182" i="2" a="1"/>
  <c r="M3182" i="2" s="1"/>
  <c r="L3182" i="2" s="1"/>
  <c r="M3190" i="2" a="1"/>
  <c r="M3190" i="2" s="1"/>
  <c r="L3190" i="2" s="1"/>
  <c r="M3206" i="2" a="1"/>
  <c r="M3206" i="2" s="1"/>
  <c r="L3206" i="2" s="1"/>
  <c r="M3214" i="2" a="1"/>
  <c r="M3214" i="2" s="1"/>
  <c r="L3214" i="2" s="1"/>
  <c r="M3238" i="2" a="1"/>
  <c r="M3238" i="2" s="1"/>
  <c r="L3238" i="2" s="1"/>
  <c r="M3270" i="2" a="1"/>
  <c r="M3270" i="2" s="1"/>
  <c r="L3270" i="2" s="1"/>
  <c r="M3302" i="2" a="1"/>
  <c r="M3302" i="2" s="1"/>
  <c r="L3302" i="2" s="1"/>
  <c r="M3318" i="2" a="1"/>
  <c r="M3318" i="2" s="1"/>
  <c r="L3318" i="2" s="1"/>
  <c r="M3334" i="2" a="1"/>
  <c r="M3334" i="2" s="1"/>
  <c r="L3334" i="2" s="1"/>
  <c r="M3366" i="2" a="1"/>
  <c r="M3366" i="2" s="1"/>
  <c r="L3366" i="2" s="1"/>
  <c r="M3382" i="2" a="1"/>
  <c r="M3382" i="2" s="1"/>
  <c r="L3382" i="2" s="1"/>
  <c r="M3414" i="2" a="1"/>
  <c r="M3414" i="2" s="1"/>
  <c r="L3414" i="2" s="1"/>
  <c r="M3430" i="2" a="1"/>
  <c r="M3430" i="2" s="1"/>
  <c r="L3430" i="2" s="1"/>
  <c r="M3446" i="2" a="1"/>
  <c r="M3446" i="2" s="1"/>
  <c r="L3446" i="2" s="1"/>
  <c r="M3470" i="2" a="1"/>
  <c r="M3470" i="2" s="1"/>
  <c r="L3470" i="2" s="1"/>
  <c r="M3478" i="2" a="1"/>
  <c r="M3478" i="2" s="1"/>
  <c r="L3478" i="2" s="1"/>
  <c r="M3486" i="2" a="1"/>
  <c r="M3486" i="2" s="1"/>
  <c r="L3486" i="2" s="1"/>
  <c r="M3494" i="2" a="1"/>
  <c r="M3494" i="2" s="1"/>
  <c r="L3494" i="2" s="1"/>
  <c r="M3502" i="2" a="1"/>
  <c r="M3502" i="2" s="1"/>
  <c r="L3502" i="2" s="1"/>
  <c r="M3510" i="2" a="1"/>
  <c r="M3510" i="2" s="1"/>
  <c r="L3510" i="2" s="1"/>
  <c r="M3518" i="2" a="1"/>
  <c r="M3518" i="2" s="1"/>
  <c r="L3518" i="2" s="1"/>
  <c r="M3526" i="2" a="1"/>
  <c r="M3526" i="2" s="1"/>
  <c r="L3526" i="2" s="1"/>
  <c r="M3542" i="2" a="1"/>
  <c r="M3542" i="2" s="1"/>
  <c r="L3542" i="2" s="1"/>
  <c r="M3550" i="2" a="1"/>
  <c r="M3550" i="2" s="1"/>
  <c r="L3550" i="2" s="1"/>
  <c r="M3566" i="2" a="1"/>
  <c r="M3566" i="2" s="1"/>
  <c r="L3566" i="2" s="1"/>
  <c r="M3574" i="2" a="1"/>
  <c r="M3574" i="2" s="1"/>
  <c r="L3574" i="2" s="1"/>
  <c r="M3582" i="2" a="1"/>
  <c r="M3582" i="2" s="1"/>
  <c r="L3582" i="2" s="1"/>
  <c r="M3606" i="2" a="1"/>
  <c r="M3606" i="2" s="1"/>
  <c r="L3606" i="2" s="1"/>
  <c r="M3622" i="2" a="1"/>
  <c r="M3622" i="2" s="1"/>
  <c r="L3622" i="2" s="1"/>
  <c r="M3630" i="2" a="1"/>
  <c r="M3630" i="2" s="1"/>
  <c r="L3630" i="2" s="1"/>
  <c r="M3646" i="2" a="1"/>
  <c r="M3646" i="2" s="1"/>
  <c r="L3646" i="2" s="1"/>
  <c r="M3654" i="2" a="1"/>
  <c r="M3654" i="2" s="1"/>
  <c r="L3654" i="2" s="1"/>
  <c r="M3742" i="2" a="1"/>
  <c r="M3742" i="2" s="1"/>
  <c r="L3742" i="2" s="1"/>
  <c r="M3766" i="2" a="1"/>
  <c r="M3766" i="2" s="1"/>
  <c r="L3766" i="2" s="1"/>
  <c r="M3790" i="2" a="1"/>
  <c r="M3790" i="2" s="1"/>
  <c r="L3790" i="2" s="1"/>
  <c r="M3806" i="2" a="1"/>
  <c r="M3806" i="2" s="1"/>
  <c r="L3806" i="2" s="1"/>
  <c r="M3894" i="2" a="1"/>
  <c r="M3894" i="2" s="1"/>
  <c r="L3894" i="2" s="1"/>
  <c r="M3934" i="2" a="1"/>
  <c r="M3934" i="2" s="1"/>
  <c r="L3934" i="2" s="1"/>
  <c r="M3942" i="2" a="1"/>
  <c r="M3942" i="2" s="1"/>
  <c r="L3942" i="2" s="1"/>
  <c r="M4022" i="2" a="1"/>
  <c r="M4022" i="2" s="1"/>
  <c r="L4022" i="2" s="1"/>
  <c r="M4030" i="2" a="1"/>
  <c r="M4030" i="2" s="1"/>
  <c r="L4030" i="2" s="1"/>
  <c r="M4046" i="2" a="1"/>
  <c r="M4046" i="2" s="1"/>
  <c r="L4046" i="2" s="1"/>
  <c r="M4054" i="2" a="1"/>
  <c r="M4054" i="2" s="1"/>
  <c r="L4054" i="2" s="1"/>
  <c r="M4070" i="2" a="1"/>
  <c r="M4070" i="2" s="1"/>
  <c r="L4070" i="2" s="1"/>
  <c r="M4078" i="2" a="1"/>
  <c r="M4078" i="2" s="1"/>
  <c r="L4078" i="2" s="1"/>
  <c r="M4086" i="2" a="1"/>
  <c r="M4086" i="2" s="1"/>
  <c r="L4086" i="2" s="1"/>
  <c r="M4094" i="2" a="1"/>
  <c r="M4094" i="2" s="1"/>
  <c r="L4094" i="2" s="1"/>
  <c r="M4102" i="2" a="1"/>
  <c r="M4102" i="2" s="1"/>
  <c r="L4102" i="2" s="1"/>
  <c r="M4118" i="2" a="1"/>
  <c r="M4118" i="2" s="1"/>
  <c r="L4118" i="2" s="1"/>
  <c r="M4126" i="2" a="1"/>
  <c r="M4126" i="2" s="1"/>
  <c r="L4126" i="2" s="1"/>
  <c r="M4142" i="2" a="1"/>
  <c r="M4142" i="2" s="1"/>
  <c r="L4142" i="2" s="1"/>
  <c r="M4150" i="2" a="1"/>
  <c r="M4150" i="2" s="1"/>
  <c r="L4150" i="2" s="1"/>
  <c r="M4158" i="2" a="1"/>
  <c r="M4158" i="2" s="1"/>
  <c r="L4158" i="2" s="1"/>
  <c r="M4166" i="2" a="1"/>
  <c r="M4166" i="2" s="1"/>
  <c r="L4166" i="2" s="1"/>
  <c r="M4174" i="2" a="1"/>
  <c r="M4174" i="2" s="1"/>
  <c r="L4174" i="2" s="1"/>
  <c r="M4206" i="2" a="1"/>
  <c r="M4206" i="2" s="1"/>
  <c r="L4206" i="2" s="1"/>
  <c r="M4222" i="2" a="1"/>
  <c r="M4222" i="2" s="1"/>
  <c r="L4222" i="2" s="1"/>
  <c r="M4254" i="2" a="1"/>
  <c r="M4254" i="2" s="1"/>
  <c r="L4254" i="2" s="1"/>
  <c r="M4278" i="2" a="1"/>
  <c r="M4278" i="2" s="1"/>
  <c r="L4278" i="2" s="1"/>
  <c r="M4326" i="2" a="1"/>
  <c r="M4326" i="2" s="1"/>
  <c r="L4326" i="2" s="1"/>
  <c r="M4342" i="2" a="1"/>
  <c r="M4342" i="2" s="1"/>
  <c r="L4342" i="2" s="1"/>
  <c r="M4350" i="2" a="1"/>
  <c r="M4350" i="2" s="1"/>
  <c r="L4350" i="2" s="1"/>
  <c r="M4358" i="2" a="1"/>
  <c r="M4358" i="2" s="1"/>
  <c r="L4358" i="2" s="1"/>
  <c r="M4366" i="2" a="1"/>
  <c r="M4366" i="2" s="1"/>
  <c r="L4366" i="2" s="1"/>
  <c r="M4374" i="2" a="1"/>
  <c r="M4374" i="2" s="1"/>
  <c r="L4374" i="2" s="1"/>
  <c r="M4382" i="2" a="1"/>
  <c r="M4382" i="2" s="1"/>
  <c r="L4382" i="2" s="1"/>
  <c r="M4390" i="2" a="1"/>
  <c r="M4390" i="2" s="1"/>
  <c r="L4390" i="2" s="1"/>
  <c r="M4398" i="2" a="1"/>
  <c r="M4398" i="2" s="1"/>
  <c r="L4398" i="2" s="1"/>
  <c r="M4406" i="2" a="1"/>
  <c r="M4406" i="2" s="1"/>
  <c r="L4406" i="2" s="1"/>
  <c r="M4414" i="2" a="1"/>
  <c r="M4414" i="2" s="1"/>
  <c r="L4414" i="2" s="1"/>
  <c r="M4422" i="2" a="1"/>
  <c r="M4422" i="2" s="1"/>
  <c r="L4422" i="2" s="1"/>
  <c r="M4430" i="2" a="1"/>
  <c r="M4430" i="2" s="1"/>
  <c r="L4430" i="2" s="1"/>
  <c r="M4438" i="2" a="1"/>
  <c r="M4438" i="2" s="1"/>
  <c r="L4438" i="2" s="1"/>
  <c r="M4446" i="2" a="1"/>
  <c r="M4446" i="2" s="1"/>
  <c r="L4446" i="2" s="1"/>
  <c r="M4454" i="2" a="1"/>
  <c r="M4454" i="2" s="1"/>
  <c r="L4454" i="2" s="1"/>
  <c r="M4462" i="2" a="1"/>
  <c r="M4462" i="2" s="1"/>
  <c r="L4462" i="2" s="1"/>
  <c r="M4470" i="2" a="1"/>
  <c r="M4470" i="2" s="1"/>
  <c r="L4470" i="2" s="1"/>
  <c r="M4478" i="2" a="1"/>
  <c r="M4478" i="2" s="1"/>
  <c r="L4478" i="2" s="1"/>
  <c r="M4486" i="2" a="1"/>
  <c r="M4486" i="2" s="1"/>
  <c r="L4486" i="2" s="1"/>
  <c r="M4494" i="2" a="1"/>
  <c r="M4494" i="2" s="1"/>
  <c r="L4494" i="2" s="1"/>
  <c r="M4502" i="2" a="1"/>
  <c r="M4502" i="2" s="1"/>
  <c r="L4502" i="2" s="1"/>
  <c r="M4510" i="2" a="1"/>
  <c r="M4510" i="2" s="1"/>
  <c r="L4510" i="2" s="1"/>
  <c r="M4518" i="2" a="1"/>
  <c r="M4518" i="2" s="1"/>
  <c r="L4518" i="2" s="1"/>
  <c r="M4526" i="2" a="1"/>
  <c r="M4526" i="2" s="1"/>
  <c r="L4526" i="2" s="1"/>
  <c r="M4534" i="2" a="1"/>
  <c r="M4534" i="2" s="1"/>
  <c r="L4534" i="2" s="1"/>
  <c r="M4542" i="2" a="1"/>
  <c r="M4542" i="2" s="1"/>
  <c r="L4542" i="2" s="1"/>
  <c r="M4550" i="2" a="1"/>
  <c r="M4550" i="2" s="1"/>
  <c r="L4550" i="2" s="1"/>
  <c r="M4558" i="2" a="1"/>
  <c r="M4558" i="2" s="1"/>
  <c r="L4558" i="2" s="1"/>
  <c r="M4566" i="2" a="1"/>
  <c r="M4566" i="2" s="1"/>
  <c r="L4566" i="2" s="1"/>
  <c r="M4622" i="2" a="1"/>
  <c r="M4622" i="2" s="1"/>
  <c r="L4622" i="2" s="1"/>
  <c r="M4630" i="2" a="1"/>
  <c r="M4630" i="2" s="1"/>
  <c r="L4630" i="2" s="1"/>
  <c r="M4638" i="2" a="1"/>
  <c r="M4638" i="2" s="1"/>
  <c r="L4638" i="2" s="1"/>
  <c r="M4646" i="2" a="1"/>
  <c r="M4646" i="2" s="1"/>
  <c r="L4646" i="2" s="1"/>
  <c r="M4654" i="2" a="1"/>
  <c r="M4654" i="2" s="1"/>
  <c r="L4654" i="2" s="1"/>
  <c r="M4662" i="2" a="1"/>
  <c r="M4662" i="2" s="1"/>
  <c r="L4662" i="2" s="1"/>
  <c r="M4670" i="2" a="1"/>
  <c r="M4670" i="2" s="1"/>
  <c r="L4670" i="2" s="1"/>
  <c r="M4678" i="2" a="1"/>
  <c r="M4678" i="2" s="1"/>
  <c r="L4678" i="2" s="1"/>
  <c r="M4686" i="2" a="1"/>
  <c r="M4686" i="2" s="1"/>
  <c r="L4686" i="2" s="1"/>
  <c r="M4694" i="2" a="1"/>
  <c r="M4694" i="2" s="1"/>
  <c r="L4694" i="2" s="1"/>
  <c r="M4697" i="2" a="1"/>
  <c r="M4697" i="2" s="1"/>
  <c r="L4697" i="2" s="1"/>
  <c r="M4702" i="2" a="1"/>
  <c r="M4702" i="2" s="1"/>
  <c r="L4702" i="2" s="1"/>
  <c r="M4705" i="2" a="1"/>
  <c r="M4705" i="2" s="1"/>
  <c r="L4705" i="2" s="1"/>
  <c r="M4710" i="2" a="1"/>
  <c r="M4710" i="2" s="1"/>
  <c r="L4710" i="2" s="1"/>
  <c r="M4713" i="2" a="1"/>
  <c r="M4713" i="2" s="1"/>
  <c r="L4713" i="2" s="1"/>
  <c r="M4718" i="2" a="1"/>
  <c r="M4718" i="2" s="1"/>
  <c r="L4718" i="2" s="1"/>
  <c r="M4721" i="2" a="1"/>
  <c r="M4721" i="2" s="1"/>
  <c r="L4721" i="2" s="1"/>
  <c r="M4726" i="2" a="1"/>
  <c r="M4726" i="2" s="1"/>
  <c r="L4726" i="2" s="1"/>
  <c r="M4729" i="2" a="1"/>
  <c r="M4729" i="2" s="1"/>
  <c r="L4729" i="2" s="1"/>
  <c r="M4734" i="2" a="1"/>
  <c r="M4734" i="2" s="1"/>
  <c r="L4734" i="2" s="1"/>
  <c r="M4737" i="2" a="1"/>
  <c r="M4737" i="2" s="1"/>
  <c r="L4737" i="2" s="1"/>
  <c r="M4742" i="2" a="1"/>
  <c r="M4742" i="2" s="1"/>
  <c r="L4742" i="2" s="1"/>
  <c r="M4745" i="2" a="1"/>
  <c r="M4745" i="2" s="1"/>
  <c r="L4745" i="2" s="1"/>
  <c r="M4750" i="2" a="1"/>
  <c r="M4750" i="2" s="1"/>
  <c r="L4750" i="2" s="1"/>
  <c r="M4753" i="2" a="1"/>
  <c r="M4753" i="2" s="1"/>
  <c r="L4753" i="2" s="1"/>
  <c r="M4761" i="2" a="1"/>
  <c r="M4761" i="2" s="1"/>
  <c r="L4761" i="2" s="1"/>
  <c r="M4766" i="2" a="1"/>
  <c r="M4766" i="2" s="1"/>
  <c r="L4766" i="2" s="1"/>
  <c r="M4769" i="2" a="1"/>
  <c r="M4769" i="2" s="1"/>
  <c r="L4769" i="2" s="1"/>
  <c r="M4782" i="2" a="1"/>
  <c r="M4782" i="2" s="1"/>
  <c r="L4782" i="2" s="1"/>
  <c r="M4785" i="2" a="1"/>
  <c r="M4785" i="2" s="1"/>
  <c r="L4785" i="2" s="1"/>
  <c r="M4793" i="2" a="1"/>
  <c r="M4793" i="2" s="1"/>
  <c r="L4793" i="2" s="1"/>
  <c r="M4798" i="2" a="1"/>
  <c r="M4798" i="2" s="1"/>
  <c r="L4798" i="2" s="1"/>
  <c r="M4801" i="2" a="1"/>
  <c r="M4801" i="2" s="1"/>
  <c r="L4801" i="2" s="1"/>
  <c r="M4806" i="2" a="1"/>
  <c r="M4806" i="2" s="1"/>
  <c r="L4806" i="2" s="1"/>
  <c r="M4809" i="2" a="1"/>
  <c r="M4809" i="2" s="1"/>
  <c r="L4809" i="2" s="1"/>
  <c r="M4814" i="2" a="1"/>
  <c r="M4814" i="2" s="1"/>
  <c r="L4814" i="2" s="1"/>
  <c r="M4822" i="2" a="1"/>
  <c r="M4822" i="2" s="1"/>
  <c r="L4822" i="2" s="1"/>
  <c r="M4825" i="2" a="1"/>
  <c r="M4825" i="2" s="1"/>
  <c r="L4825" i="2" s="1"/>
  <c r="M4830" i="2" a="1"/>
  <c r="M4830" i="2" s="1"/>
  <c r="L4830" i="2" s="1"/>
  <c r="M4833" i="2" a="1"/>
  <c r="M4833" i="2" s="1"/>
  <c r="L4833" i="2" s="1"/>
  <c r="M4838" i="2" a="1"/>
  <c r="M4838" i="2" s="1"/>
  <c r="L4838" i="2" s="1"/>
  <c r="M4841" i="2" a="1"/>
  <c r="M4841" i="2" s="1"/>
  <c r="L4841" i="2" s="1"/>
  <c r="M4846" i="2" a="1"/>
  <c r="M4846" i="2" s="1"/>
  <c r="L4846" i="2" s="1"/>
  <c r="M4854" i="2" a="1"/>
  <c r="M4854" i="2" s="1"/>
  <c r="L4854" i="2" s="1"/>
  <c r="M4857" i="2" a="1"/>
  <c r="M4857" i="2" s="1"/>
  <c r="L4857" i="2" s="1"/>
  <c r="M4865" i="2" a="1"/>
  <c r="M4865" i="2" s="1"/>
  <c r="L4865" i="2" s="1"/>
  <c r="M4870" i="2" a="1"/>
  <c r="M4870" i="2" s="1"/>
  <c r="L4870" i="2" s="1"/>
  <c r="M4873" i="2" a="1"/>
  <c r="M4873" i="2" s="1"/>
  <c r="L4873" i="2" s="1"/>
  <c r="M4878" i="2" a="1"/>
  <c r="M4878" i="2" s="1"/>
  <c r="L4878" i="2" s="1"/>
  <c r="M4881" i="2" a="1"/>
  <c r="M4881" i="2" s="1"/>
  <c r="L4881" i="2" s="1"/>
  <c r="M4886" i="2" a="1"/>
  <c r="M4886" i="2" s="1"/>
  <c r="L4886" i="2" s="1"/>
  <c r="M4889" i="2" a="1"/>
  <c r="M4889" i="2" s="1"/>
  <c r="L4889" i="2" s="1"/>
  <c r="M4894" i="2" a="1"/>
  <c r="M4894" i="2" s="1"/>
  <c r="L4894" i="2" s="1"/>
  <c r="M4897" i="2" a="1"/>
  <c r="M4897" i="2" s="1"/>
  <c r="L4897" i="2" s="1"/>
  <c r="M4902" i="2" a="1"/>
  <c r="M4902" i="2" s="1"/>
  <c r="L4902" i="2" s="1"/>
  <c r="M4905" i="2" a="1"/>
  <c r="M4905" i="2" s="1"/>
  <c r="L4905" i="2" s="1"/>
  <c r="M4910" i="2" a="1"/>
  <c r="M4910" i="2" s="1"/>
  <c r="L4910" i="2" s="1"/>
  <c r="M4913" i="2" a="1"/>
  <c r="M4913" i="2" s="1"/>
  <c r="L4913" i="2" s="1"/>
  <c r="M4918" i="2" a="1"/>
  <c r="M4918" i="2" s="1"/>
  <c r="L4918" i="2" s="1"/>
  <c r="M4926" i="2" a="1"/>
  <c r="M4926" i="2" s="1"/>
  <c r="L4926" i="2" s="1"/>
  <c r="M4934" i="2" a="1"/>
  <c r="M4934" i="2" s="1"/>
  <c r="L4934" i="2" s="1"/>
  <c r="M4937" i="2" a="1"/>
  <c r="M4937" i="2" s="1"/>
  <c r="L4937" i="2" s="1"/>
  <c r="M4942" i="2" a="1"/>
  <c r="M4942" i="2" s="1"/>
  <c r="L4942" i="2" s="1"/>
  <c r="M4950" i="2" a="1"/>
  <c r="M4950" i="2" s="1"/>
  <c r="L4950" i="2" s="1"/>
  <c r="M4953" i="2" a="1"/>
  <c r="M4953" i="2" s="1"/>
  <c r="L4953" i="2" s="1"/>
  <c r="M4958" i="2" a="1"/>
  <c r="M4958" i="2" s="1"/>
  <c r="L4958" i="2" s="1"/>
  <c r="M4961" i="2" a="1"/>
  <c r="M4961" i="2" s="1"/>
  <c r="L4961" i="2" s="1"/>
  <c r="M4966" i="2" a="1"/>
  <c r="M4966" i="2" s="1"/>
  <c r="L4966" i="2" s="1"/>
  <c r="M4974" i="2" a="1"/>
  <c r="M4974" i="2" s="1"/>
  <c r="L4974" i="2" s="1"/>
  <c r="M4977" i="2" a="1"/>
  <c r="M4977" i="2" s="1"/>
  <c r="L4977" i="2" s="1"/>
  <c r="M4982" i="2" a="1"/>
  <c r="M4982" i="2" s="1"/>
  <c r="L4982" i="2" s="1"/>
  <c r="M4985" i="2" a="1"/>
  <c r="M4985" i="2" s="1"/>
  <c r="L4985" i="2" s="1"/>
  <c r="M4990" i="2" a="1"/>
  <c r="M4990" i="2" s="1"/>
  <c r="L4990" i="2" s="1"/>
  <c r="M4993" i="2" a="1"/>
  <c r="M4993" i="2" s="1"/>
  <c r="L4993" i="2" s="1"/>
  <c r="M4998" i="2" a="1"/>
  <c r="M4998" i="2" s="1"/>
  <c r="L4998" i="2" s="1"/>
  <c r="M5001" i="2" a="1"/>
  <c r="M5001" i="2" s="1"/>
  <c r="L5001" i="2" s="1"/>
  <c r="M5006" i="2" a="1"/>
  <c r="M5006" i="2" s="1"/>
  <c r="L5006" i="2" s="1"/>
  <c r="M4183" i="2" a="1"/>
  <c r="M4183" i="2" s="1"/>
  <c r="L4183" i="2" s="1"/>
  <c r="M4186" i="2" a="1"/>
  <c r="M4186" i="2" s="1"/>
  <c r="L4186" i="2" s="1"/>
  <c r="M4194" i="2" a="1"/>
  <c r="M4194" i="2" s="1"/>
  <c r="L4194" i="2" s="1"/>
  <c r="M4199" i="2" a="1"/>
  <c r="M4199" i="2" s="1"/>
  <c r="L4199" i="2" s="1"/>
  <c r="M4207" i="2" a="1"/>
  <c r="M4207" i="2" s="1"/>
  <c r="L4207" i="2" s="1"/>
  <c r="M4215" i="2" a="1"/>
  <c r="M4215" i="2" s="1"/>
  <c r="L4215" i="2" s="1"/>
  <c r="M4218" i="2" a="1"/>
  <c r="M4218" i="2" s="1"/>
  <c r="L4218" i="2" s="1"/>
  <c r="M4223" i="2" a="1"/>
  <c r="M4223" i="2" s="1"/>
  <c r="L4223" i="2" s="1"/>
  <c r="M4226" i="2" a="1"/>
  <c r="M4226" i="2" s="1"/>
  <c r="L4226" i="2" s="1"/>
  <c r="M4231" i="2" a="1"/>
  <c r="M4231" i="2" s="1"/>
  <c r="L4231" i="2" s="1"/>
  <c r="M4234" i="2" a="1"/>
  <c r="M4234" i="2" s="1"/>
  <c r="L4234" i="2" s="1"/>
  <c r="M4239" i="2" a="1"/>
  <c r="M4239" i="2" s="1"/>
  <c r="L4239" i="2" s="1"/>
  <c r="M4247" i="2" a="1"/>
  <c r="M4247" i="2" s="1"/>
  <c r="L4247" i="2" s="1"/>
  <c r="M4250" i="2" a="1"/>
  <c r="M4250" i="2" s="1"/>
  <c r="L4250" i="2" s="1"/>
  <c r="M4258" i="2" a="1"/>
  <c r="M4258" i="2" s="1"/>
  <c r="L4258" i="2" s="1"/>
  <c r="M4266" i="2" a="1"/>
  <c r="M4266" i="2" s="1"/>
  <c r="L4266" i="2" s="1"/>
  <c r="M4279" i="2" a="1"/>
  <c r="M4279" i="2" s="1"/>
  <c r="L4279" i="2" s="1"/>
  <c r="M4282" i="2" a="1"/>
  <c r="M4282" i="2" s="1"/>
  <c r="L4282" i="2" s="1"/>
  <c r="M4287" i="2" a="1"/>
  <c r="M4287" i="2" s="1"/>
  <c r="L4287" i="2" s="1"/>
  <c r="M4290" i="2" a="1"/>
  <c r="M4290" i="2" s="1"/>
  <c r="L4290" i="2" s="1"/>
  <c r="M4298" i="2" a="1"/>
  <c r="M4298" i="2" s="1"/>
  <c r="L4298" i="2" s="1"/>
  <c r="M4303" i="2" a="1"/>
  <c r="M4303" i="2" s="1"/>
  <c r="L4303" i="2" s="1"/>
  <c r="M4311" i="2" a="1"/>
  <c r="M4311" i="2" s="1"/>
  <c r="L4311" i="2" s="1"/>
  <c r="M4319" i="2" a="1"/>
  <c r="M4319" i="2" s="1"/>
  <c r="L4319" i="2" s="1"/>
  <c r="M4330" i="2" a="1"/>
  <c r="M4330" i="2" s="1"/>
  <c r="L4330" i="2" s="1"/>
  <c r="M4338" i="2" a="1"/>
  <c r="M4338" i="2" s="1"/>
  <c r="L4338" i="2" s="1"/>
  <c r="M4346" i="2" a="1"/>
  <c r="M4346" i="2" s="1"/>
  <c r="L4346" i="2" s="1"/>
  <c r="M4354" i="2" a="1"/>
  <c r="M4354" i="2" s="1"/>
  <c r="L4354" i="2" s="1"/>
  <c r="M4362" i="2" a="1"/>
  <c r="M4362" i="2" s="1"/>
  <c r="L4362" i="2" s="1"/>
  <c r="M4378" i="2" a="1"/>
  <c r="M4378" i="2" s="1"/>
  <c r="L4378" i="2" s="1"/>
  <c r="M4383" i="2" a="1"/>
  <c r="M4383" i="2" s="1"/>
  <c r="L4383" i="2" s="1"/>
  <c r="M4410" i="2" a="1"/>
  <c r="M4410" i="2" s="1"/>
  <c r="L4410" i="2" s="1"/>
  <c r="M4415" i="2" a="1"/>
  <c r="M4415" i="2" s="1"/>
  <c r="L4415" i="2" s="1"/>
  <c r="M4423" i="2" a="1"/>
  <c r="M4423" i="2" s="1"/>
  <c r="L4423" i="2" s="1"/>
  <c r="M4426" i="2" a="1"/>
  <c r="M4426" i="2" s="1"/>
  <c r="L4426" i="2" s="1"/>
  <c r="M4431" i="2" a="1"/>
  <c r="M4431" i="2" s="1"/>
  <c r="L4431" i="2" s="1"/>
  <c r="M4439" i="2" a="1"/>
  <c r="M4439" i="2" s="1"/>
  <c r="L4439" i="2" s="1"/>
  <c r="M4442" i="2" a="1"/>
  <c r="M4442" i="2" s="1"/>
  <c r="L4442" i="2" s="1"/>
  <c r="M4447" i="2" a="1"/>
  <c r="M4447" i="2" s="1"/>
  <c r="L4447" i="2" s="1"/>
  <c r="M4450" i="2" a="1"/>
  <c r="M4450" i="2" s="1"/>
  <c r="L4450" i="2" s="1"/>
  <c r="M4455" i="2" a="1"/>
  <c r="M4455" i="2" s="1"/>
  <c r="L4455" i="2" s="1"/>
  <c r="M4458" i="2" a="1"/>
  <c r="M4458" i="2" s="1"/>
  <c r="L4458" i="2" s="1"/>
  <c r="M4463" i="2" a="1"/>
  <c r="M4463" i="2" s="1"/>
  <c r="L4463" i="2" s="1"/>
  <c r="M4466" i="2" a="1"/>
  <c r="M4466" i="2" s="1"/>
  <c r="L4466" i="2" s="1"/>
  <c r="M4471" i="2" a="1"/>
  <c r="M4471" i="2" s="1"/>
  <c r="L4471" i="2" s="1"/>
  <c r="M4479" i="2" a="1"/>
  <c r="M4479" i="2" s="1"/>
  <c r="L4479" i="2" s="1"/>
  <c r="M4487" i="2" a="1"/>
  <c r="M4487" i="2" s="1"/>
  <c r="L4487" i="2" s="1"/>
  <c r="M4583" i="2" a="1"/>
  <c r="M4583" i="2" s="1"/>
  <c r="L4583" i="2" s="1"/>
  <c r="M4594" i="2" a="1"/>
  <c r="M4594" i="2" s="1"/>
  <c r="L4594" i="2" s="1"/>
  <c r="M4599" i="2" a="1"/>
  <c r="M4599" i="2" s="1"/>
  <c r="L4599" i="2" s="1"/>
  <c r="M4602" i="2" a="1"/>
  <c r="M4602" i="2" s="1"/>
  <c r="L4602" i="2" s="1"/>
  <c r="M4607" i="2" a="1"/>
  <c r="M4607" i="2" s="1"/>
  <c r="L4607" i="2" s="1"/>
  <c r="M4610" i="2" a="1"/>
  <c r="M4610" i="2" s="1"/>
  <c r="L4610" i="2" s="1"/>
  <c r="M4615" i="2" a="1"/>
  <c r="M4615" i="2" s="1"/>
  <c r="L4615" i="2" s="1"/>
  <c r="M4618" i="2" a="1"/>
  <c r="M4618" i="2" s="1"/>
  <c r="L4618" i="2" s="1"/>
  <c r="M4623" i="2" a="1"/>
  <c r="M4623" i="2" s="1"/>
  <c r="L4623" i="2" s="1"/>
  <c r="M4626" i="2" a="1"/>
  <c r="M4626" i="2" s="1"/>
  <c r="L4626" i="2" s="1"/>
  <c r="M4631" i="2" a="1"/>
  <c r="M4631" i="2" s="1"/>
  <c r="L4631" i="2" s="1"/>
  <c r="M4634" i="2" a="1"/>
  <c r="M4634" i="2" s="1"/>
  <c r="L4634" i="2" s="1"/>
  <c r="M4639" i="2" a="1"/>
  <c r="M4639" i="2" s="1"/>
  <c r="L4639" i="2" s="1"/>
  <c r="M4642" i="2" a="1"/>
  <c r="M4642" i="2" s="1"/>
  <c r="L4642" i="2" s="1"/>
  <c r="M4647" i="2" a="1"/>
  <c r="M4647" i="2" s="1"/>
  <c r="L4647" i="2" s="1"/>
  <c r="M4650" i="2" a="1"/>
  <c r="M4650" i="2" s="1"/>
  <c r="L4650" i="2" s="1"/>
  <c r="M4655" i="2" a="1"/>
  <c r="M4655" i="2" s="1"/>
  <c r="L4655" i="2" s="1"/>
  <c r="M4658" i="2" a="1"/>
  <c r="M4658" i="2" s="1"/>
  <c r="L4658" i="2" s="1"/>
  <c r="M4663" i="2" a="1"/>
  <c r="M4663" i="2" s="1"/>
  <c r="L4663" i="2" s="1"/>
  <c r="M4666" i="2" a="1"/>
  <c r="M4666" i="2" s="1"/>
  <c r="L4666" i="2" s="1"/>
  <c r="M4671" i="2" a="1"/>
  <c r="M4671" i="2" s="1"/>
  <c r="L4671" i="2" s="1"/>
  <c r="M4674" i="2" a="1"/>
  <c r="M4674" i="2" s="1"/>
  <c r="L4674" i="2" s="1"/>
  <c r="M4679" i="2" a="1"/>
  <c r="M4679" i="2" s="1"/>
  <c r="L4679" i="2" s="1"/>
  <c r="M4687" i="2" a="1"/>
  <c r="M4687" i="2" s="1"/>
  <c r="L4687" i="2" s="1"/>
  <c r="M4690" i="2" a="1"/>
  <c r="M4690" i="2" s="1"/>
  <c r="L4690" i="2" s="1"/>
  <c r="M4698" i="2" a="1"/>
  <c r="M4698" i="2" s="1"/>
  <c r="L4698" i="2" s="1"/>
  <c r="M4703" i="2" a="1"/>
  <c r="M4703" i="2" s="1"/>
  <c r="L4703" i="2" s="1"/>
  <c r="M4706" i="2" a="1"/>
  <c r="M4706" i="2" s="1"/>
  <c r="L4706" i="2" s="1"/>
  <c r="M4711" i="2" a="1"/>
  <c r="M4711" i="2" s="1"/>
  <c r="L4711" i="2" s="1"/>
  <c r="M4714" i="2" a="1"/>
  <c r="M4714" i="2" s="1"/>
  <c r="L4714" i="2" s="1"/>
  <c r="M4719" i="2" a="1"/>
  <c r="M4719" i="2" s="1"/>
  <c r="L4719" i="2" s="1"/>
  <c r="M4727" i="2" a="1"/>
  <c r="M4727" i="2" s="1"/>
  <c r="L4727" i="2" s="1"/>
  <c r="M4735" i="2" a="1"/>
  <c r="M4735" i="2" s="1"/>
  <c r="L4735" i="2" s="1"/>
  <c r="M4743" i="2" a="1"/>
  <c r="M4743" i="2" s="1"/>
  <c r="L4743" i="2" s="1"/>
  <c r="M4751" i="2" a="1"/>
  <c r="M4751" i="2" s="1"/>
  <c r="L4751" i="2" s="1"/>
  <c r="M4754" i="2" a="1"/>
  <c r="M4754" i="2" s="1"/>
  <c r="L4754" i="2" s="1"/>
  <c r="M4775" i="2" a="1"/>
  <c r="M4775" i="2" s="1"/>
  <c r="L4775" i="2" s="1"/>
  <c r="M4778" i="2" a="1"/>
  <c r="M4778" i="2" s="1"/>
  <c r="L4778" i="2" s="1"/>
  <c r="M1051" i="2" a="1"/>
  <c r="M1051" i="2" s="1"/>
  <c r="L1051" i="2" s="1"/>
  <c r="M1517" i="2" a="1"/>
  <c r="M1517" i="2" s="1"/>
  <c r="L1517" i="2" s="1"/>
  <c r="M1587" i="2" a="1"/>
  <c r="M1587" i="2" s="1"/>
  <c r="L1587" i="2" s="1"/>
  <c r="M1661" i="2" a="1"/>
  <c r="M1661" i="2" s="1"/>
  <c r="L1661" i="2" s="1"/>
  <c r="M1669" i="2" a="1"/>
  <c r="M1669" i="2" s="1"/>
  <c r="L1669" i="2" s="1"/>
  <c r="M1677" i="2" a="1"/>
  <c r="M1677" i="2" s="1"/>
  <c r="L1677" i="2" s="1"/>
  <c r="M1688" i="2" a="1"/>
  <c r="M1688" i="2" s="1"/>
  <c r="L1688" i="2" s="1"/>
  <c r="M1720" i="2" a="1"/>
  <c r="M1720" i="2" s="1"/>
  <c r="L1720" i="2" s="1"/>
  <c r="M1728" i="2" a="1"/>
  <c r="M1728" i="2" s="1"/>
  <c r="L1728" i="2" s="1"/>
  <c r="M1987" i="2" a="1"/>
  <c r="M1987" i="2" s="1"/>
  <c r="L1987" i="2" s="1"/>
  <c r="M2187" i="2" a="1"/>
  <c r="M2187" i="2" s="1"/>
  <c r="L2187" i="2" s="1"/>
  <c r="M2272" i="2" a="1"/>
  <c r="M2272" i="2" s="1"/>
  <c r="L2272" i="2" s="1"/>
  <c r="M2360" i="2" a="1"/>
  <c r="M2360" i="2" s="1"/>
  <c r="L2360" i="2" s="1"/>
  <c r="M2376" i="2" a="1"/>
  <c r="M2376" i="2" s="1"/>
  <c r="L2376" i="2" s="1"/>
  <c r="M2384" i="2" a="1"/>
  <c r="M2384" i="2" s="1"/>
  <c r="L2384" i="2" s="1"/>
  <c r="M2405" i="2" a="1"/>
  <c r="M2405" i="2" s="1"/>
  <c r="L2405" i="2" s="1"/>
  <c r="M2427" i="2" a="1"/>
  <c r="M2427" i="2" s="1"/>
  <c r="L2427" i="2" s="1"/>
  <c r="M2451" i="2" a="1"/>
  <c r="M2451" i="2" s="1"/>
  <c r="L2451" i="2" s="1"/>
  <c r="M2453" i="2" a="1"/>
  <c r="M2453" i="2" s="1"/>
  <c r="L2453" i="2" s="1"/>
  <c r="M2467" i="2" a="1"/>
  <c r="M2467" i="2" s="1"/>
  <c r="L2467" i="2" s="1"/>
  <c r="M2469" i="2" a="1"/>
  <c r="M2469" i="2" s="1"/>
  <c r="L2469" i="2" s="1"/>
  <c r="M2520" i="2" a="1"/>
  <c r="M2520" i="2" s="1"/>
  <c r="L2520" i="2" s="1"/>
  <c r="M2536" i="2" a="1"/>
  <c r="M2536" i="2" s="1"/>
  <c r="L2536" i="2" s="1"/>
  <c r="M2568" i="2" a="1"/>
  <c r="M2568" i="2" s="1"/>
  <c r="L2568" i="2" s="1"/>
  <c r="M2624" i="2" a="1"/>
  <c r="M2624" i="2" s="1"/>
  <c r="L2624" i="2" s="1"/>
  <c r="M2672" i="2" a="1"/>
  <c r="M2672" i="2" s="1"/>
  <c r="L2672" i="2" s="1"/>
  <c r="M2688" i="2" a="1"/>
  <c r="M2688" i="2" s="1"/>
  <c r="L2688" i="2" s="1"/>
  <c r="M2691" i="2" a="1"/>
  <c r="M2691" i="2" s="1"/>
  <c r="L2691" i="2" s="1"/>
  <c r="M2755" i="2" a="1"/>
  <c r="M2755" i="2" s="1"/>
  <c r="L2755" i="2" s="1"/>
  <c r="M2757" i="2" a="1"/>
  <c r="M2757" i="2" s="1"/>
  <c r="L2757" i="2" s="1"/>
  <c r="M2816" i="2" a="1"/>
  <c r="M2816" i="2" s="1"/>
  <c r="L2816" i="2" s="1"/>
  <c r="M2925" i="2" a="1"/>
  <c r="M2925" i="2" s="1"/>
  <c r="L2925" i="2" s="1"/>
  <c r="M2947" i="2" a="1"/>
  <c r="M2947" i="2" s="1"/>
  <c r="L2947" i="2" s="1"/>
  <c r="M2949" i="2" a="1"/>
  <c r="M2949" i="2" s="1"/>
  <c r="L2949" i="2" s="1"/>
  <c r="M2963" i="2" a="1"/>
  <c r="M2963" i="2" s="1"/>
  <c r="L2963" i="2" s="1"/>
  <c r="M3005" i="2" a="1"/>
  <c r="M3005" i="2" s="1"/>
  <c r="L3005" i="2" s="1"/>
  <c r="M3011" i="2" a="1"/>
  <c r="M3011" i="2" s="1"/>
  <c r="L3011" i="2" s="1"/>
  <c r="M3027" i="2" a="1"/>
  <c r="M3027" i="2" s="1"/>
  <c r="L3027" i="2" s="1"/>
  <c r="M3040" i="2" a="1"/>
  <c r="M3040" i="2" s="1"/>
  <c r="L3040" i="2" s="1"/>
  <c r="M3067" i="2" a="1"/>
  <c r="M3067" i="2" s="1"/>
  <c r="L3067" i="2" s="1"/>
  <c r="M3093" i="2" a="1"/>
  <c r="M3093" i="2" s="1"/>
  <c r="L3093" i="2" s="1"/>
  <c r="M3131" i="2" a="1"/>
  <c r="M3131" i="2" s="1"/>
  <c r="L3131" i="2" s="1"/>
  <c r="M3155" i="2" a="1"/>
  <c r="M3155" i="2" s="1"/>
  <c r="L3155" i="2" s="1"/>
  <c r="M3157" i="2" a="1"/>
  <c r="M3157" i="2" s="1"/>
  <c r="L3157" i="2" s="1"/>
  <c r="M3213" i="2" a="1"/>
  <c r="M3213" i="2" s="1"/>
  <c r="L3213" i="2" s="1"/>
  <c r="M3253" i="2" a="1"/>
  <c r="M3253" i="2" s="1"/>
  <c r="L3253" i="2" s="1"/>
  <c r="M3309" i="2" a="1"/>
  <c r="M3309" i="2" s="1"/>
  <c r="L3309" i="2" s="1"/>
  <c r="M3336" i="2" a="1"/>
  <c r="M3336" i="2" s="1"/>
  <c r="L3336" i="2" s="1"/>
  <c r="M3352" i="2" a="1"/>
  <c r="M3352" i="2" s="1"/>
  <c r="L3352" i="2" s="1"/>
  <c r="M3368" i="2" a="1"/>
  <c r="M3368" i="2" s="1"/>
  <c r="L3368" i="2" s="1"/>
  <c r="M3387" i="2" a="1"/>
  <c r="M3387" i="2" s="1"/>
  <c r="L3387" i="2" s="1"/>
  <c r="M3408" i="2" a="1"/>
  <c r="M3408" i="2" s="1"/>
  <c r="L3408" i="2" s="1"/>
  <c r="M3421" i="2" a="1"/>
  <c r="M3421" i="2" s="1"/>
  <c r="L3421" i="2" s="1"/>
  <c r="M3459" i="2" a="1"/>
  <c r="M3459" i="2" s="1"/>
  <c r="L3459" i="2" s="1"/>
  <c r="M3477" i="2" a="1"/>
  <c r="M3477" i="2" s="1"/>
  <c r="L3477" i="2" s="1"/>
  <c r="M3488" i="2" a="1"/>
  <c r="M3488" i="2" s="1"/>
  <c r="L3488" i="2" s="1"/>
  <c r="M3507" i="2" a="1"/>
  <c r="M3507" i="2" s="1"/>
  <c r="L3507" i="2" s="1"/>
  <c r="M3509" i="2" a="1"/>
  <c r="M3509" i="2" s="1"/>
  <c r="L3509" i="2" s="1"/>
  <c r="M3520" i="2" a="1"/>
  <c r="M3520" i="2" s="1"/>
  <c r="L3520" i="2" s="1"/>
  <c r="M3531" i="2" a="1"/>
  <c r="M3531" i="2" s="1"/>
  <c r="L3531" i="2" s="1"/>
  <c r="M3533" i="2" a="1"/>
  <c r="M3533" i="2" s="1"/>
  <c r="L3533" i="2" s="1"/>
  <c r="M3547" i="2" a="1"/>
  <c r="M3547" i="2" s="1"/>
  <c r="L3547" i="2" s="1"/>
  <c r="M3568" i="2" a="1"/>
  <c r="M3568" i="2" s="1"/>
  <c r="L3568" i="2" s="1"/>
  <c r="M3621" i="2" a="1"/>
  <c r="M3621" i="2" s="1"/>
  <c r="L3621" i="2" s="1"/>
  <c r="M3653" i="2" a="1"/>
  <c r="M3653" i="2" s="1"/>
  <c r="L3653" i="2" s="1"/>
  <c r="M3667" i="2" a="1"/>
  <c r="M3667" i="2" s="1"/>
  <c r="L3667" i="2" s="1"/>
  <c r="M3669" i="2" a="1"/>
  <c r="M3669" i="2" s="1"/>
  <c r="L3669" i="2" s="1"/>
  <c r="M3688" i="2" a="1"/>
  <c r="M3688" i="2" s="1"/>
  <c r="L3688" i="2" s="1"/>
  <c r="M3701" i="2" a="1"/>
  <c r="M3701" i="2" s="1"/>
  <c r="L3701" i="2" s="1"/>
  <c r="M3709" i="2" a="1"/>
  <c r="M3709" i="2" s="1"/>
  <c r="L3709" i="2" s="1"/>
  <c r="M3715" i="2" a="1"/>
  <c r="M3715" i="2" s="1"/>
  <c r="L3715" i="2" s="1"/>
  <c r="M3720" i="2" a="1"/>
  <c r="M3720" i="2" s="1"/>
  <c r="L3720" i="2" s="1"/>
  <c r="M3723" i="2" a="1"/>
  <c r="M3723" i="2" s="1"/>
  <c r="L3723" i="2" s="1"/>
  <c r="M3725" i="2" a="1"/>
  <c r="M3725" i="2" s="1"/>
  <c r="L3725" i="2" s="1"/>
  <c r="M3733" i="2" a="1"/>
  <c r="M3733" i="2" s="1"/>
  <c r="L3733" i="2" s="1"/>
  <c r="M3736" i="2" a="1"/>
  <c r="M3736" i="2" s="1"/>
  <c r="L3736" i="2" s="1"/>
  <c r="M3744" i="2" a="1"/>
  <c r="M3744" i="2" s="1"/>
  <c r="L3744" i="2" s="1"/>
  <c r="M3752" i="2" a="1"/>
  <c r="M3752" i="2" s="1"/>
  <c r="L3752" i="2" s="1"/>
  <c r="M3755" i="2" a="1"/>
  <c r="M3755" i="2" s="1"/>
  <c r="L3755" i="2" s="1"/>
  <c r="M3757" i="2" a="1"/>
  <c r="M3757" i="2" s="1"/>
  <c r="L3757" i="2" s="1"/>
  <c r="M3765" i="2" a="1"/>
  <c r="M3765" i="2" s="1"/>
  <c r="L3765" i="2" s="1"/>
  <c r="M3776" i="2" a="1"/>
  <c r="M3776" i="2" s="1"/>
  <c r="L3776" i="2" s="1"/>
  <c r="M3779" i="2" a="1"/>
  <c r="M3779" i="2" s="1"/>
  <c r="L3779" i="2" s="1"/>
  <c r="M3787" i="2" a="1"/>
  <c r="M3787" i="2" s="1"/>
  <c r="L3787" i="2" s="1"/>
  <c r="M3789" i="2" a="1"/>
  <c r="M3789" i="2" s="1"/>
  <c r="L3789" i="2" s="1"/>
  <c r="M3795" i="2" a="1"/>
  <c r="M3795" i="2" s="1"/>
  <c r="L3795" i="2" s="1"/>
  <c r="M3805" i="2" a="1"/>
  <c r="M3805" i="2" s="1"/>
  <c r="L3805" i="2" s="1"/>
  <c r="M3808" i="2" a="1"/>
  <c r="M3808" i="2" s="1"/>
  <c r="L3808" i="2" s="1"/>
  <c r="M3819" i="2" a="1"/>
  <c r="M3819" i="2" s="1"/>
  <c r="L3819" i="2" s="1"/>
  <c r="M3821" i="2" a="1"/>
  <c r="M3821" i="2" s="1"/>
  <c r="L3821" i="2" s="1"/>
  <c r="M3829" i="2" a="1"/>
  <c r="M3829" i="2" s="1"/>
  <c r="L3829" i="2" s="1"/>
  <c r="M3837" i="2" a="1"/>
  <c r="M3837" i="2" s="1"/>
  <c r="L3837" i="2" s="1"/>
  <c r="M3840" i="2" a="1"/>
  <c r="M3840" i="2" s="1"/>
  <c r="L3840" i="2" s="1"/>
  <c r="M3843" i="2" a="1"/>
  <c r="M3843" i="2" s="1"/>
  <c r="L3843" i="2" s="1"/>
  <c r="M3851" i="2" a="1"/>
  <c r="M3851" i="2" s="1"/>
  <c r="L3851" i="2" s="1"/>
  <c r="M3853" i="2" a="1"/>
  <c r="M3853" i="2" s="1"/>
  <c r="L3853" i="2" s="1"/>
  <c r="M3869" i="2" a="1"/>
  <c r="M3869" i="2" s="1"/>
  <c r="L3869" i="2" s="1"/>
  <c r="M3875" i="2" a="1"/>
  <c r="M3875" i="2" s="1"/>
  <c r="L3875" i="2" s="1"/>
  <c r="M3885" i="2" a="1"/>
  <c r="M3885" i="2" s="1"/>
  <c r="L3885" i="2" s="1"/>
  <c r="M3891" i="2" a="1"/>
  <c r="M3891" i="2" s="1"/>
  <c r="L3891" i="2" s="1"/>
  <c r="M3901" i="2" a="1"/>
  <c r="M3901" i="2" s="1"/>
  <c r="L3901" i="2" s="1"/>
  <c r="M3917" i="2" a="1"/>
  <c r="M3917" i="2" s="1"/>
  <c r="L3917" i="2" s="1"/>
  <c r="M3923" i="2" a="1"/>
  <c r="M3923" i="2" s="1"/>
  <c r="L3923" i="2" s="1"/>
  <c r="M3925" i="2" a="1"/>
  <c r="M3925" i="2" s="1"/>
  <c r="L3925" i="2" s="1"/>
  <c r="M3931" i="2" a="1"/>
  <c r="M3931" i="2" s="1"/>
  <c r="L3931" i="2" s="1"/>
  <c r="M3933" i="2" a="1"/>
  <c r="M3933" i="2" s="1"/>
  <c r="L3933" i="2" s="1"/>
  <c r="M3939" i="2" a="1"/>
  <c r="M3939" i="2" s="1"/>
  <c r="L3939" i="2" s="1"/>
  <c r="M3941" i="2" a="1"/>
  <c r="M3941" i="2" s="1"/>
  <c r="L3941" i="2" s="1"/>
  <c r="M3949" i="2" a="1"/>
  <c r="M3949" i="2" s="1"/>
  <c r="L3949" i="2" s="1"/>
  <c r="M3955" i="2" a="1"/>
  <c r="M3955" i="2" s="1"/>
  <c r="L3955" i="2" s="1"/>
  <c r="M3960" i="2" a="1"/>
  <c r="M3960" i="2" s="1"/>
  <c r="L3960" i="2" s="1"/>
  <c r="M3963" i="2" a="1"/>
  <c r="M3963" i="2" s="1"/>
  <c r="L3963" i="2" s="1"/>
  <c r="M3965" i="2" a="1"/>
  <c r="M3965" i="2" s="1"/>
  <c r="L3965" i="2" s="1"/>
  <c r="M3971" i="2" a="1"/>
  <c r="M3971" i="2" s="1"/>
  <c r="L3971" i="2" s="1"/>
  <c r="M3973" i="2" a="1"/>
  <c r="M3973" i="2" s="1"/>
  <c r="L3973" i="2" s="1"/>
  <c r="M3976" i="2" a="1"/>
  <c r="M3976" i="2" s="1"/>
  <c r="L3976" i="2" s="1"/>
  <c r="M3981" i="2" a="1"/>
  <c r="M3981" i="2" s="1"/>
  <c r="L3981" i="2" s="1"/>
  <c r="M3984" i="2" a="1"/>
  <c r="M3984" i="2" s="1"/>
  <c r="L3984" i="2" s="1"/>
  <c r="M3992" i="2" a="1"/>
  <c r="M3992" i="2" s="1"/>
  <c r="L3992" i="2" s="1"/>
  <c r="M3995" i="2" a="1"/>
  <c r="M3995" i="2" s="1"/>
  <c r="L3995" i="2" s="1"/>
  <c r="M4000" i="2" a="1"/>
  <c r="M4000" i="2" s="1"/>
  <c r="L4000" i="2" s="1"/>
  <c r="M4003" i="2" a="1"/>
  <c r="M4003" i="2" s="1"/>
  <c r="L4003" i="2" s="1"/>
  <c r="M4005" i="2" a="1"/>
  <c r="M4005" i="2" s="1"/>
  <c r="L4005" i="2" s="1"/>
  <c r="M4011" i="2" a="1"/>
  <c r="M4011" i="2" s="1"/>
  <c r="L4011" i="2" s="1"/>
  <c r="M4013" i="2" a="1"/>
  <c r="M4013" i="2" s="1"/>
  <c r="L4013" i="2" s="1"/>
  <c r="M4035" i="2" a="1"/>
  <c r="M4035" i="2" s="1"/>
  <c r="L4035" i="2" s="1"/>
  <c r="M4037" i="2" a="1"/>
  <c r="M4037" i="2" s="1"/>
  <c r="L4037" i="2" s="1"/>
  <c r="M4043" i="2" a="1"/>
  <c r="M4043" i="2" s="1"/>
  <c r="L4043" i="2" s="1"/>
  <c r="M4048" i="2" a="1"/>
  <c r="M4048" i="2" s="1"/>
  <c r="L4048" i="2" s="1"/>
  <c r="M4051" i="2" a="1"/>
  <c r="M4051" i="2" s="1"/>
  <c r="L4051" i="2" s="1"/>
  <c r="M4064" i="2" a="1"/>
  <c r="M4064" i="2" s="1"/>
  <c r="L4064" i="2" s="1"/>
  <c r="M4067" i="2" a="1"/>
  <c r="M4067" i="2" s="1"/>
  <c r="L4067" i="2" s="1"/>
  <c r="M4069" i="2" a="1"/>
  <c r="M4069" i="2" s="1"/>
  <c r="L4069" i="2" s="1"/>
  <c r="M4072" i="2" a="1"/>
  <c r="M4072" i="2" s="1"/>
  <c r="L4072" i="2" s="1"/>
  <c r="M4075" i="2" a="1"/>
  <c r="M4075" i="2" s="1"/>
  <c r="L4075" i="2" s="1"/>
  <c r="M4091" i="2" a="1"/>
  <c r="M4091" i="2" s="1"/>
  <c r="L4091" i="2" s="1"/>
  <c r="M4099" i="2" a="1"/>
  <c r="M4099" i="2" s="1"/>
  <c r="L4099" i="2" s="1"/>
  <c r="M4104" i="2" a="1"/>
  <c r="M4104" i="2" s="1"/>
  <c r="L4104" i="2" s="1"/>
  <c r="M4107" i="2" a="1"/>
  <c r="M4107" i="2" s="1"/>
  <c r="L4107" i="2" s="1"/>
  <c r="M4112" i="2" a="1"/>
  <c r="M4112" i="2" s="1"/>
  <c r="L4112" i="2" s="1"/>
  <c r="M4115" i="2" a="1"/>
  <c r="M4115" i="2" s="1"/>
  <c r="L4115" i="2" s="1"/>
  <c r="M4131" i="2" a="1"/>
  <c r="M4131" i="2" s="1"/>
  <c r="L4131" i="2" s="1"/>
  <c r="M4133" i="2" a="1"/>
  <c r="M4133" i="2" s="1"/>
  <c r="L4133" i="2" s="1"/>
  <c r="M4139" i="2" a="1"/>
  <c r="M4139" i="2" s="1"/>
  <c r="L4139" i="2" s="1"/>
  <c r="M4141" i="2" a="1"/>
  <c r="M4141" i="2" s="1"/>
  <c r="L4141" i="2" s="1"/>
  <c r="M4147" i="2" a="1"/>
  <c r="M4147" i="2" s="1"/>
  <c r="L4147" i="2" s="1"/>
  <c r="M4163" i="2" a="1"/>
  <c r="M4163" i="2" s="1"/>
  <c r="L4163" i="2" s="1"/>
  <c r="M4165" i="2" a="1"/>
  <c r="M4165" i="2" s="1"/>
  <c r="L4165" i="2" s="1"/>
  <c r="M4171" i="2" a="1"/>
  <c r="M4171" i="2" s="1"/>
  <c r="L4171" i="2" s="1"/>
  <c r="M4173" i="2" a="1"/>
  <c r="M4173" i="2" s="1"/>
  <c r="L4173" i="2" s="1"/>
  <c r="M4181" i="2" a="1"/>
  <c r="M4181" i="2" s="1"/>
  <c r="L4181" i="2" s="1"/>
  <c r="M4184" i="2" a="1"/>
  <c r="M4184" i="2" s="1"/>
  <c r="L4184" i="2" s="1"/>
  <c r="M4192" i="2" a="1"/>
  <c r="M4192" i="2" s="1"/>
  <c r="L4192" i="2" s="1"/>
  <c r="M4197" i="2" a="1"/>
  <c r="M4197" i="2" s="1"/>
  <c r="L4197" i="2" s="1"/>
  <c r="M4203" i="2" a="1"/>
  <c r="M4203" i="2" s="1"/>
  <c r="L4203" i="2" s="1"/>
  <c r="M4205" i="2" a="1"/>
  <c r="M4205" i="2" s="1"/>
  <c r="L4205" i="2" s="1"/>
  <c r="M1421" i="2" a="1"/>
  <c r="M1421" i="2" s="1"/>
  <c r="L1421" i="2" s="1"/>
  <c r="M1445" i="2" a="1"/>
  <c r="M1445" i="2" s="1"/>
  <c r="L1445" i="2" s="1"/>
  <c r="M1525" i="2" a="1"/>
  <c r="M1525" i="2" s="1"/>
  <c r="L1525" i="2" s="1"/>
  <c r="M1533" i="2" a="1"/>
  <c r="M1533" i="2" s="1"/>
  <c r="L1533" i="2" s="1"/>
  <c r="M1549" i="2" a="1"/>
  <c r="M1549" i="2" s="1"/>
  <c r="L1549" i="2" s="1"/>
  <c r="M1605" i="2" a="1"/>
  <c r="M1605" i="2" s="1"/>
  <c r="L1605" i="2" s="1"/>
  <c r="M1629" i="2" a="1"/>
  <c r="M1629" i="2" s="1"/>
  <c r="L1629" i="2" s="1"/>
  <c r="M1653" i="2" a="1"/>
  <c r="M1653" i="2" s="1"/>
  <c r="L1653" i="2" s="1"/>
  <c r="M1672" i="2" a="1"/>
  <c r="M1672" i="2" s="1"/>
  <c r="L1672" i="2" s="1"/>
  <c r="M1680" i="2" a="1"/>
  <c r="M1680" i="2" s="1"/>
  <c r="L1680" i="2" s="1"/>
  <c r="M1685" i="2" a="1"/>
  <c r="M1685" i="2" s="1"/>
  <c r="L1685" i="2" s="1"/>
  <c r="M1752" i="2" a="1"/>
  <c r="M1752" i="2" s="1"/>
  <c r="L1752" i="2" s="1"/>
  <c r="M1787" i="2" a="1"/>
  <c r="M1787" i="2" s="1"/>
  <c r="L1787" i="2" s="1"/>
  <c r="M1835" i="2" a="1"/>
  <c r="M1835" i="2" s="1"/>
  <c r="L1835" i="2" s="1"/>
  <c r="M4208" i="2" a="1"/>
  <c r="M4208" i="2" s="1"/>
  <c r="L4208" i="2" s="1"/>
  <c r="M4213" i="2" a="1"/>
  <c r="M4213" i="2" s="1"/>
  <c r="L4213" i="2" s="1"/>
  <c r="M4216" i="2" a="1"/>
  <c r="M4216" i="2" s="1"/>
  <c r="L4216" i="2" s="1"/>
  <c r="M4221" i="2" a="1"/>
  <c r="M4221" i="2" s="1"/>
  <c r="L4221" i="2" s="1"/>
  <c r="M4224" i="2" a="1"/>
  <c r="M4224" i="2" s="1"/>
  <c r="L4224" i="2" s="1"/>
  <c r="M4235" i="2" a="1"/>
  <c r="M4235" i="2" s="1"/>
  <c r="L4235" i="2" s="1"/>
  <c r="M4237" i="2" a="1"/>
  <c r="M4237" i="2" s="1"/>
  <c r="L4237" i="2" s="1"/>
  <c r="M4245" i="2" a="1"/>
  <c r="M4245" i="2" s="1"/>
  <c r="L4245" i="2" s="1"/>
  <c r="M4248" i="2" a="1"/>
  <c r="M4248" i="2" s="1"/>
  <c r="L4248" i="2" s="1"/>
  <c r="M4256" i="2" a="1"/>
  <c r="M4256" i="2" s="1"/>
  <c r="L4256" i="2" s="1"/>
  <c r="M4259" i="2" a="1"/>
  <c r="M4259" i="2" s="1"/>
  <c r="L4259" i="2" s="1"/>
  <c r="M4269" i="2" a="1"/>
  <c r="M4269" i="2" s="1"/>
  <c r="L4269" i="2" s="1"/>
  <c r="M4272" i="2" a="1"/>
  <c r="M4272" i="2" s="1"/>
  <c r="L4272" i="2" s="1"/>
  <c r="M4275" i="2" a="1"/>
  <c r="M4275" i="2" s="1"/>
  <c r="L4275" i="2" s="1"/>
  <c r="M4280" i="2" a="1"/>
  <c r="M4280" i="2" s="1"/>
  <c r="L4280" i="2" s="1"/>
  <c r="M4285" i="2" a="1"/>
  <c r="M4285" i="2" s="1"/>
  <c r="L4285" i="2" s="1"/>
  <c r="M4288" i="2" a="1"/>
  <c r="M4288" i="2" s="1"/>
  <c r="L4288" i="2" s="1"/>
  <c r="M4293" i="2" a="1"/>
  <c r="M4293" i="2" s="1"/>
  <c r="L4293" i="2" s="1"/>
  <c r="M4296" i="2" a="1"/>
  <c r="M4296" i="2" s="1"/>
  <c r="L4296" i="2" s="1"/>
  <c r="M4304" i="2" a="1"/>
  <c r="M4304" i="2" s="1"/>
  <c r="L4304" i="2" s="1"/>
  <c r="M4309" i="2" a="1"/>
  <c r="M4309" i="2" s="1"/>
  <c r="L4309" i="2" s="1"/>
  <c r="M4312" i="2" a="1"/>
  <c r="M4312" i="2" s="1"/>
  <c r="L4312" i="2" s="1"/>
  <c r="M4315" i="2" a="1"/>
  <c r="M4315" i="2" s="1"/>
  <c r="L4315" i="2" s="1"/>
  <c r="M4320" i="2" a="1"/>
  <c r="M4320" i="2" s="1"/>
  <c r="L4320" i="2" s="1"/>
  <c r="M4325" i="2" a="1"/>
  <c r="M4325" i="2" s="1"/>
  <c r="L4325" i="2" s="1"/>
  <c r="M4328" i="2" a="1"/>
  <c r="M4328" i="2" s="1"/>
  <c r="L4328" i="2" s="1"/>
  <c r="M4331" i="2" a="1"/>
  <c r="M4331" i="2" s="1"/>
  <c r="L4331" i="2" s="1"/>
  <c r="M4333" i="2" a="1"/>
  <c r="M4333" i="2" s="1"/>
  <c r="L4333" i="2" s="1"/>
  <c r="M4336" i="2" a="1"/>
  <c r="M4336" i="2" s="1"/>
  <c r="L4336" i="2" s="1"/>
  <c r="M4339" i="2" a="1"/>
  <c r="M4339" i="2" s="1"/>
  <c r="L4339" i="2" s="1"/>
  <c r="M4341" i="2" a="1"/>
  <c r="M4341" i="2" s="1"/>
  <c r="L4341" i="2" s="1"/>
  <c r="M4344" i="2" a="1"/>
  <c r="M4344" i="2" s="1"/>
  <c r="L4344" i="2" s="1"/>
  <c r="M4347" i="2" a="1"/>
  <c r="M4347" i="2" s="1"/>
  <c r="L4347" i="2" s="1"/>
  <c r="M4352" i="2" a="1"/>
  <c r="M4352" i="2" s="1"/>
  <c r="L4352" i="2" s="1"/>
  <c r="M4357" i="2" a="1"/>
  <c r="M4357" i="2" s="1"/>
  <c r="L4357" i="2" s="1"/>
  <c r="M4360" i="2" a="1"/>
  <c r="M4360" i="2" s="1"/>
  <c r="L4360" i="2" s="1"/>
  <c r="M4363" i="2" a="1"/>
  <c r="M4363" i="2" s="1"/>
  <c r="L4363" i="2" s="1"/>
  <c r="M4365" i="2" a="1"/>
  <c r="M4365" i="2" s="1"/>
  <c r="L4365" i="2" s="1"/>
  <c r="M4368" i="2" a="1"/>
  <c r="M4368" i="2" s="1"/>
  <c r="L4368" i="2" s="1"/>
  <c r="M4371" i="2" a="1"/>
  <c r="M4371" i="2" s="1"/>
  <c r="L4371" i="2" s="1"/>
  <c r="M4373" i="2" a="1"/>
  <c r="M4373" i="2" s="1"/>
  <c r="L4373" i="2" s="1"/>
  <c r="M4376" i="2" a="1"/>
  <c r="M4376" i="2" s="1"/>
  <c r="L4376" i="2" s="1"/>
  <c r="M4379" i="2" a="1"/>
  <c r="M4379" i="2" s="1"/>
  <c r="L4379" i="2" s="1"/>
  <c r="M4381" i="2" a="1"/>
  <c r="M4381" i="2" s="1"/>
  <c r="L4381" i="2" s="1"/>
  <c r="M4384" i="2" a="1"/>
  <c r="M4384" i="2" s="1"/>
  <c r="L4384" i="2" s="1"/>
  <c r="M4387" i="2" a="1"/>
  <c r="M4387" i="2" s="1"/>
  <c r="L4387" i="2" s="1"/>
  <c r="M4395" i="2" a="1"/>
  <c r="M4395" i="2" s="1"/>
  <c r="L4395" i="2" s="1"/>
  <c r="M4397" i="2" a="1"/>
  <c r="M4397" i="2" s="1"/>
  <c r="L4397" i="2" s="1"/>
  <c r="M4403" i="2" a="1"/>
  <c r="M4403" i="2" s="1"/>
  <c r="L4403" i="2" s="1"/>
  <c r="M4405" i="2" a="1"/>
  <c r="M4405" i="2" s="1"/>
  <c r="L4405" i="2" s="1"/>
  <c r="M4408" i="2" a="1"/>
  <c r="M4408" i="2" s="1"/>
  <c r="L4408" i="2" s="1"/>
  <c r="M4411" i="2" a="1"/>
  <c r="M4411" i="2" s="1"/>
  <c r="L4411" i="2" s="1"/>
  <c r="M4413" i="2" a="1"/>
  <c r="M4413" i="2" s="1"/>
  <c r="L4413" i="2" s="1"/>
  <c r="M4416" i="2" a="1"/>
  <c r="M4416" i="2" s="1"/>
  <c r="L4416" i="2" s="1"/>
  <c r="M4419" i="2" a="1"/>
  <c r="M4419" i="2" s="1"/>
  <c r="L4419" i="2" s="1"/>
  <c r="M4421" i="2" a="1"/>
  <c r="M4421" i="2" s="1"/>
  <c r="L4421" i="2" s="1"/>
  <c r="M4424" i="2" a="1"/>
  <c r="M4424" i="2" s="1"/>
  <c r="L4424" i="2" s="1"/>
  <c r="M4427" i="2" a="1"/>
  <c r="M4427" i="2" s="1"/>
  <c r="L4427" i="2" s="1"/>
  <c r="M4429" i="2" a="1"/>
  <c r="M4429" i="2" s="1"/>
  <c r="L4429" i="2" s="1"/>
  <c r="M4432" i="2" a="1"/>
  <c r="M4432" i="2" s="1"/>
  <c r="L4432" i="2" s="1"/>
  <c r="M4435" i="2" a="1"/>
  <c r="M4435" i="2" s="1"/>
  <c r="L4435" i="2" s="1"/>
  <c r="M4437" i="2" a="1"/>
  <c r="M4437" i="2" s="1"/>
  <c r="L4437" i="2" s="1"/>
  <c r="M4440" i="2" a="1"/>
  <c r="M4440" i="2" s="1"/>
  <c r="L4440" i="2" s="1"/>
  <c r="M4443" i="2" a="1"/>
  <c r="M4443" i="2" s="1"/>
  <c r="L4443" i="2" s="1"/>
  <c r="M4445" i="2" a="1"/>
  <c r="M4445" i="2" s="1"/>
  <c r="L4445" i="2" s="1"/>
  <c r="M4448" i="2" a="1"/>
  <c r="M4448" i="2" s="1"/>
  <c r="L4448" i="2" s="1"/>
  <c r="M4451" i="2" a="1"/>
  <c r="M4451" i="2" s="1"/>
  <c r="L4451" i="2" s="1"/>
  <c r="M4453" i="2" a="1"/>
  <c r="M4453" i="2" s="1"/>
  <c r="L4453" i="2" s="1"/>
  <c r="M4456" i="2" a="1"/>
  <c r="M4456" i="2" s="1"/>
  <c r="L4456" i="2" s="1"/>
  <c r="M4459" i="2" a="1"/>
  <c r="M4459" i="2" s="1"/>
  <c r="L4459" i="2" s="1"/>
  <c r="M4461" i="2" a="1"/>
  <c r="M4461" i="2" s="1"/>
  <c r="L4461" i="2" s="1"/>
  <c r="M4464" i="2" a="1"/>
  <c r="M4464" i="2" s="1"/>
  <c r="L4464" i="2" s="1"/>
  <c r="M4472" i="2" a="1"/>
  <c r="M4472" i="2" s="1"/>
  <c r="L4472" i="2" s="1"/>
  <c r="M4480" i="2" a="1"/>
  <c r="M4480" i="2" s="1"/>
  <c r="L4480" i="2" s="1"/>
  <c r="M4488" i="2" a="1"/>
  <c r="M4488" i="2" s="1"/>
  <c r="L4488" i="2" s="1"/>
  <c r="M4501" i="2" a="1"/>
  <c r="M4501" i="2" s="1"/>
  <c r="L4501" i="2" s="1"/>
  <c r="M4509" i="2" a="1"/>
  <c r="M4509" i="2" s="1"/>
  <c r="L4509" i="2" s="1"/>
  <c r="M4517" i="2" a="1"/>
  <c r="M4517" i="2" s="1"/>
  <c r="L4517" i="2" s="1"/>
  <c r="M4525" i="2" a="1"/>
  <c r="M4525" i="2" s="1"/>
  <c r="L4525" i="2" s="1"/>
  <c r="M4533" i="2" a="1"/>
  <c r="M4533" i="2" s="1"/>
  <c r="L4533" i="2" s="1"/>
  <c r="M4541" i="2" a="1"/>
  <c r="M4541" i="2" s="1"/>
  <c r="L4541" i="2" s="1"/>
  <c r="M4560" i="2" a="1"/>
  <c r="M4560" i="2" s="1"/>
  <c r="L4560" i="2" s="1"/>
  <c r="M4568" i="2" a="1"/>
  <c r="M4568" i="2" s="1"/>
  <c r="L4568" i="2" s="1"/>
  <c r="M4619" i="2" a="1"/>
  <c r="M4619" i="2" s="1"/>
  <c r="L4619" i="2" s="1"/>
  <c r="M4621" i="2" a="1"/>
  <c r="M4621" i="2" s="1"/>
  <c r="L4621" i="2" s="1"/>
  <c r="M4722" i="2" a="1"/>
  <c r="M4722" i="2" s="1"/>
  <c r="L4722" i="2" s="1"/>
  <c r="M4730" i="2" a="1"/>
  <c r="M4730" i="2" s="1"/>
  <c r="L4730" i="2" s="1"/>
  <c r="M4738" i="2" a="1"/>
  <c r="M4738" i="2" s="1"/>
  <c r="L4738" i="2" s="1"/>
  <c r="M4746" i="2" a="1"/>
  <c r="M4746" i="2" s="1"/>
  <c r="L4746" i="2" s="1"/>
  <c r="M4762" i="2" a="1"/>
  <c r="M4762" i="2" s="1"/>
  <c r="L4762" i="2" s="1"/>
  <c r="M4786" i="2" a="1"/>
  <c r="M4786" i="2" s="1"/>
  <c r="L4786" i="2" s="1"/>
  <c r="M4794" i="2" a="1"/>
  <c r="M4794" i="2" s="1"/>
  <c r="L4794" i="2" s="1"/>
  <c r="M4802" i="2" a="1"/>
  <c r="M4802" i="2" s="1"/>
  <c r="L4802" i="2" s="1"/>
  <c r="M4810" i="2" a="1"/>
  <c r="M4810" i="2" s="1"/>
  <c r="L4810" i="2" s="1"/>
  <c r="M4818" i="2" a="1"/>
  <c r="M4818" i="2" s="1"/>
  <c r="L4818" i="2" s="1"/>
  <c r="M4826" i="2" a="1"/>
  <c r="M4826" i="2" s="1"/>
  <c r="L4826" i="2" s="1"/>
  <c r="M4834" i="2" a="1"/>
  <c r="M4834" i="2" s="1"/>
  <c r="L4834" i="2" s="1"/>
  <c r="M4842" i="2" a="1"/>
  <c r="M4842" i="2" s="1"/>
  <c r="L4842" i="2" s="1"/>
  <c r="M4850" i="2" a="1"/>
  <c r="M4850" i="2" s="1"/>
  <c r="L4850" i="2" s="1"/>
  <c r="M4858" i="2" a="1"/>
  <c r="M4858" i="2" s="1"/>
  <c r="L4858" i="2" s="1"/>
  <c r="M4866" i="2" a="1"/>
  <c r="M4866" i="2" s="1"/>
  <c r="L4866" i="2" s="1"/>
  <c r="M4874" i="2" a="1"/>
  <c r="M4874" i="2" s="1"/>
  <c r="L4874" i="2" s="1"/>
  <c r="M4882" i="2" a="1"/>
  <c r="M4882" i="2" s="1"/>
  <c r="L4882" i="2" s="1"/>
  <c r="M4890" i="2" a="1"/>
  <c r="M4890" i="2" s="1"/>
  <c r="L4890" i="2" s="1"/>
  <c r="M4898" i="2" a="1"/>
  <c r="M4898" i="2" s="1"/>
  <c r="L4898" i="2" s="1"/>
  <c r="M4906" i="2" a="1"/>
  <c r="M4906" i="2" s="1"/>
  <c r="L4906" i="2" s="1"/>
  <c r="M4938" i="2" a="1"/>
  <c r="M4938" i="2" s="1"/>
  <c r="L4938" i="2" s="1"/>
  <c r="M4978" i="2" a="1"/>
  <c r="M4978" i="2" s="1"/>
  <c r="L4978" i="2" s="1"/>
  <c r="M4624" i="2" a="1"/>
  <c r="M4624" i="2" s="1"/>
  <c r="L4624" i="2" s="1"/>
  <c r="M4627" i="2" a="1"/>
  <c r="M4627" i="2" s="1"/>
  <c r="L4627" i="2" s="1"/>
  <c r="M4629" i="2" a="1"/>
  <c r="M4629" i="2" s="1"/>
  <c r="L4629" i="2" s="1"/>
  <c r="M4632" i="2" a="1"/>
  <c r="M4632" i="2" s="1"/>
  <c r="L4632" i="2" s="1"/>
  <c r="M4643" i="2" a="1"/>
  <c r="M4643" i="2" s="1"/>
  <c r="L4643" i="2" s="1"/>
  <c r="M4645" i="2" a="1"/>
  <c r="M4645" i="2" s="1"/>
  <c r="L4645" i="2" s="1"/>
  <c r="M4648" i="2" a="1"/>
  <c r="M4648" i="2" s="1"/>
  <c r="L4648" i="2" s="1"/>
  <c r="M4651" i="2" a="1"/>
  <c r="M4651" i="2" s="1"/>
  <c r="L4651" i="2" s="1"/>
  <c r="M4653" i="2" a="1"/>
  <c r="M4653" i="2" s="1"/>
  <c r="L4653" i="2" s="1"/>
  <c r="M4656" i="2" a="1"/>
  <c r="M4656" i="2" s="1"/>
  <c r="L4656" i="2" s="1"/>
  <c r="M4659" i="2" a="1"/>
  <c r="M4659" i="2" s="1"/>
  <c r="L4659" i="2" s="1"/>
  <c r="M4661" i="2" a="1"/>
  <c r="M4661" i="2" s="1"/>
  <c r="L4661" i="2" s="1"/>
  <c r="M4664" i="2" a="1"/>
  <c r="M4664" i="2" s="1"/>
  <c r="L4664" i="2" s="1"/>
  <c r="M4667" i="2" a="1"/>
  <c r="M4667" i="2" s="1"/>
  <c r="L4667" i="2" s="1"/>
  <c r="M4672" i="2" a="1"/>
  <c r="M4672" i="2" s="1"/>
  <c r="L4672" i="2" s="1"/>
  <c r="M4675" i="2" a="1"/>
  <c r="M4675" i="2" s="1"/>
  <c r="L4675" i="2" s="1"/>
  <c r="M4677" i="2" a="1"/>
  <c r="M4677" i="2" s="1"/>
  <c r="L4677" i="2" s="1"/>
  <c r="M4680" i="2" a="1"/>
  <c r="M4680" i="2" s="1"/>
  <c r="L4680" i="2" s="1"/>
  <c r="M4683" i="2" a="1"/>
  <c r="M4683" i="2" s="1"/>
  <c r="L4683" i="2" s="1"/>
  <c r="M4685" i="2" a="1"/>
  <c r="M4685" i="2" s="1"/>
  <c r="L4685" i="2" s="1"/>
  <c r="M4688" i="2" a="1"/>
  <c r="M4688" i="2" s="1"/>
  <c r="L4688" i="2" s="1"/>
  <c r="M4691" i="2" a="1"/>
  <c r="M4691" i="2" s="1"/>
  <c r="L4691" i="2" s="1"/>
  <c r="M4693" i="2" a="1"/>
  <c r="M4693" i="2" s="1"/>
  <c r="L4693" i="2" s="1"/>
  <c r="M4696" i="2" a="1"/>
  <c r="M4696" i="2" s="1"/>
  <c r="L4696" i="2" s="1"/>
  <c r="M4699" i="2" a="1"/>
  <c r="M4699" i="2" s="1"/>
  <c r="L4699" i="2" s="1"/>
  <c r="M4704" i="2" a="1"/>
  <c r="M4704" i="2" s="1"/>
  <c r="L4704" i="2" s="1"/>
  <c r="M4707" i="2" a="1"/>
  <c r="M4707" i="2" s="1"/>
  <c r="L4707" i="2" s="1"/>
  <c r="M4709" i="2" a="1"/>
  <c r="M4709" i="2" s="1"/>
  <c r="L4709" i="2" s="1"/>
  <c r="M4712" i="2" a="1"/>
  <c r="M4712" i="2" s="1"/>
  <c r="L4712" i="2" s="1"/>
  <c r="M4715" i="2" a="1"/>
  <c r="M4715" i="2" s="1"/>
  <c r="L4715" i="2" s="1"/>
  <c r="M4717" i="2" a="1"/>
  <c r="M4717" i="2" s="1"/>
  <c r="L4717" i="2" s="1"/>
  <c r="M4720" i="2" a="1"/>
  <c r="M4720" i="2" s="1"/>
  <c r="L4720" i="2" s="1"/>
  <c r="M4723" i="2" a="1"/>
  <c r="M4723" i="2" s="1"/>
  <c r="L4723" i="2" s="1"/>
  <c r="M4725" i="2" a="1"/>
  <c r="M4725" i="2" s="1"/>
  <c r="L4725" i="2" s="1"/>
  <c r="M4728" i="2" a="1"/>
  <c r="M4728" i="2" s="1"/>
  <c r="L4728" i="2" s="1"/>
  <c r="M4731" i="2" a="1"/>
  <c r="M4731" i="2" s="1"/>
  <c r="L4731" i="2" s="1"/>
  <c r="M4733" i="2" a="1"/>
  <c r="M4733" i="2" s="1"/>
  <c r="L4733" i="2" s="1"/>
  <c r="M4736" i="2" a="1"/>
  <c r="M4736" i="2" s="1"/>
  <c r="L4736" i="2" s="1"/>
  <c r="M4739" i="2" a="1"/>
  <c r="M4739" i="2" s="1"/>
  <c r="L4739" i="2" s="1"/>
  <c r="M4741" i="2" a="1"/>
  <c r="M4741" i="2" s="1"/>
  <c r="L4741" i="2" s="1"/>
  <c r="M4744" i="2" a="1"/>
  <c r="M4744" i="2" s="1"/>
  <c r="L4744" i="2" s="1"/>
  <c r="M4747" i="2" a="1"/>
  <c r="M4747" i="2" s="1"/>
  <c r="L4747" i="2" s="1"/>
  <c r="M4749" i="2" a="1"/>
  <c r="M4749" i="2" s="1"/>
  <c r="L4749" i="2" s="1"/>
  <c r="M4752" i="2" a="1"/>
  <c r="M4752" i="2" s="1"/>
  <c r="L4752" i="2" s="1"/>
  <c r="M4755" i="2" a="1"/>
  <c r="M4755" i="2" s="1"/>
  <c r="L4755" i="2" s="1"/>
  <c r="M4757" i="2" a="1"/>
  <c r="M4757" i="2" s="1"/>
  <c r="L4757" i="2" s="1"/>
  <c r="M4760" i="2" a="1"/>
  <c r="M4760" i="2" s="1"/>
  <c r="L4760" i="2" s="1"/>
  <c r="M4763" i="2" a="1"/>
  <c r="M4763" i="2" s="1"/>
  <c r="L4763" i="2" s="1"/>
  <c r="M4765" i="2" a="1"/>
  <c r="M4765" i="2" s="1"/>
  <c r="L4765" i="2" s="1"/>
  <c r="M4768" i="2" a="1"/>
  <c r="M4768" i="2" s="1"/>
  <c r="L4768" i="2" s="1"/>
  <c r="M4776" i="2" a="1"/>
  <c r="M4776" i="2" s="1"/>
  <c r="L4776" i="2" s="1"/>
  <c r="M4784" i="2" a="1"/>
  <c r="M4784" i="2" s="1"/>
  <c r="L4784" i="2" s="1"/>
  <c r="M4792" i="2" a="1"/>
  <c r="M4792" i="2" s="1"/>
  <c r="L4792" i="2" s="1"/>
  <c r="M4797" i="2" a="1"/>
  <c r="M4797" i="2" s="1"/>
  <c r="L4797" i="2" s="1"/>
  <c r="M4805" i="2" a="1"/>
  <c r="M4805" i="2" s="1"/>
  <c r="L4805" i="2" s="1"/>
  <c r="M4808" i="2" a="1"/>
  <c r="M4808" i="2" s="1"/>
  <c r="L4808" i="2" s="1"/>
  <c r="M4813" i="2" a="1"/>
  <c r="M4813" i="2" s="1"/>
  <c r="L4813" i="2" s="1"/>
  <c r="M4816" i="2" a="1"/>
  <c r="M4816" i="2" s="1"/>
  <c r="L4816" i="2" s="1"/>
  <c r="M4821" i="2" a="1"/>
  <c r="M4821" i="2" s="1"/>
  <c r="L4821" i="2" s="1"/>
  <c r="M4824" i="2" a="1"/>
  <c r="M4824" i="2" s="1"/>
  <c r="L4824" i="2" s="1"/>
  <c r="M4829" i="2" a="1"/>
  <c r="M4829" i="2" s="1"/>
  <c r="L4829" i="2" s="1"/>
  <c r="M4832" i="2" a="1"/>
  <c r="M4832" i="2" s="1"/>
  <c r="L4832" i="2" s="1"/>
  <c r="M4837" i="2" a="1"/>
  <c r="M4837" i="2" s="1"/>
  <c r="L4837" i="2" s="1"/>
  <c r="M4840" i="2" a="1"/>
  <c r="M4840" i="2" s="1"/>
  <c r="L4840" i="2" s="1"/>
  <c r="M4845" i="2" a="1"/>
  <c r="M4845" i="2" s="1"/>
  <c r="L4845" i="2" s="1"/>
  <c r="M4848" i="2" a="1"/>
  <c r="M4848" i="2" s="1"/>
  <c r="L4848" i="2" s="1"/>
  <c r="M4853" i="2" a="1"/>
  <c r="M4853" i="2" s="1"/>
  <c r="L4853" i="2" s="1"/>
  <c r="M4856" i="2" a="1"/>
  <c r="M4856" i="2" s="1"/>
  <c r="L4856" i="2" s="1"/>
  <c r="M4861" i="2" a="1"/>
  <c r="M4861" i="2" s="1"/>
  <c r="L4861" i="2" s="1"/>
  <c r="M4864" i="2" a="1"/>
  <c r="M4864" i="2" s="1"/>
  <c r="L4864" i="2" s="1"/>
  <c r="M4869" i="2" a="1"/>
  <c r="M4869" i="2" s="1"/>
  <c r="L4869" i="2" s="1"/>
  <c r="M4872" i="2" a="1"/>
  <c r="M4872" i="2" s="1"/>
  <c r="L4872" i="2" s="1"/>
  <c r="M4877" i="2" a="1"/>
  <c r="M4877" i="2" s="1"/>
  <c r="L4877" i="2" s="1"/>
  <c r="M4880" i="2" a="1"/>
  <c r="M4880" i="2" s="1"/>
  <c r="L4880" i="2" s="1"/>
  <c r="M4885" i="2" a="1"/>
  <c r="M4885" i="2" s="1"/>
  <c r="L4885" i="2" s="1"/>
  <c r="M4888" i="2" a="1"/>
  <c r="M4888" i="2" s="1"/>
  <c r="L4888" i="2" s="1"/>
  <c r="M4893" i="2" a="1"/>
  <c r="M4893" i="2" s="1"/>
  <c r="L4893" i="2" s="1"/>
  <c r="M4896" i="2" a="1"/>
  <c r="M4896" i="2" s="1"/>
  <c r="L4896" i="2" s="1"/>
  <c r="M4901" i="2" a="1"/>
  <c r="M4901" i="2" s="1"/>
  <c r="L4901" i="2" s="1"/>
  <c r="M4904" i="2" a="1"/>
  <c r="M4904" i="2" s="1"/>
  <c r="L4904" i="2" s="1"/>
  <c r="M4917" i="2" a="1"/>
  <c r="M4917" i="2" s="1"/>
  <c r="L4917" i="2" s="1"/>
  <c r="M4920" i="2" a="1"/>
  <c r="M4920" i="2" s="1"/>
  <c r="L4920" i="2" s="1"/>
  <c r="M4928" i="2" a="1"/>
  <c r="M4928" i="2" s="1"/>
  <c r="L4928" i="2" s="1"/>
  <c r="M4936" i="2" a="1"/>
  <c r="M4936" i="2" s="1"/>
  <c r="L4936" i="2" s="1"/>
  <c r="M4997" i="2" a="1"/>
  <c r="M4997" i="2" s="1"/>
  <c r="L4997" i="2" s="1"/>
  <c r="M314" i="2" a="1"/>
  <c r="M314" i="2" s="1"/>
  <c r="L314" i="2" s="1"/>
  <c r="M1134" i="2" a="1"/>
  <c r="M1134" i="2" s="1"/>
  <c r="L1134" i="2" s="1"/>
  <c r="M1178" i="2" a="1"/>
  <c r="M1178" i="2" s="1"/>
  <c r="L1178" i="2" s="1"/>
  <c r="M1190" i="2" a="1"/>
  <c r="M1190" i="2" s="1"/>
  <c r="L1190" i="2" s="1"/>
  <c r="M1214" i="2" a="1"/>
  <c r="M1214" i="2" s="1"/>
  <c r="L1214" i="2" s="1"/>
  <c r="M1230" i="2" a="1"/>
  <c r="M1230" i="2" s="1"/>
  <c r="L1230" i="2" s="1"/>
  <c r="M1317" i="2" a="1"/>
  <c r="M1317" i="2" s="1"/>
  <c r="L1317" i="2" s="1"/>
  <c r="M723" i="2" a="1"/>
  <c r="M723" i="2" s="1"/>
  <c r="L723" i="2" s="1"/>
  <c r="M736" i="2" a="1"/>
  <c r="M736" i="2" s="1"/>
  <c r="L736" i="2" s="1"/>
  <c r="M2252" i="2" a="1"/>
  <c r="M2252" i="2" s="1"/>
  <c r="L2252" i="2" s="1"/>
  <c r="M2284" i="2" a="1"/>
  <c r="M2284" i="2" s="1"/>
  <c r="L2284" i="2" s="1"/>
  <c r="M2316" i="2" a="1"/>
  <c r="M2316" i="2" s="1"/>
  <c r="L2316" i="2" s="1"/>
  <c r="M1851" i="2" a="1"/>
  <c r="M1851" i="2" s="1"/>
  <c r="L1851" i="2" s="1"/>
  <c r="M1971" i="2" a="1"/>
  <c r="M1971" i="2" s="1"/>
  <c r="L1971" i="2" s="1"/>
  <c r="M2155" i="2" a="1"/>
  <c r="M2155" i="2" s="1"/>
  <c r="L2155" i="2" s="1"/>
  <c r="M2163" i="2" a="1"/>
  <c r="M2163" i="2" s="1"/>
  <c r="L2163" i="2" s="1"/>
  <c r="M2181" i="2" a="1"/>
  <c r="M2181" i="2" s="1"/>
  <c r="L2181" i="2" s="1"/>
  <c r="M2195" i="2" a="1"/>
  <c r="M2195" i="2" s="1"/>
  <c r="L2195" i="2" s="1"/>
  <c r="M2200" i="2" a="1"/>
  <c r="M2200" i="2" s="1"/>
  <c r="L2200" i="2" s="1"/>
  <c r="M2211" i="2" a="1"/>
  <c r="M2211" i="2" s="1"/>
  <c r="L2211" i="2" s="1"/>
  <c r="M2299" i="2" a="1"/>
  <c r="M2299" i="2" s="1"/>
  <c r="L2299" i="2" s="1"/>
  <c r="M2315" i="2" a="1"/>
  <c r="M2315" i="2" s="1"/>
  <c r="L2315" i="2" s="1"/>
  <c r="M2323" i="2" a="1"/>
  <c r="M2323" i="2" s="1"/>
  <c r="L2323" i="2" s="1"/>
  <c r="M2333" i="2" a="1"/>
  <c r="M2333" i="2" s="1"/>
  <c r="L2333" i="2" s="1"/>
  <c r="M2336" i="2" a="1"/>
  <c r="M2336" i="2" s="1"/>
  <c r="L2336" i="2" s="1"/>
  <c r="M2347" i="2" a="1"/>
  <c r="M2347" i="2" s="1"/>
  <c r="L2347" i="2" s="1"/>
  <c r="M2355" i="2" a="1"/>
  <c r="M2355" i="2" s="1"/>
  <c r="L2355" i="2" s="1"/>
  <c r="M2357" i="2" a="1"/>
  <c r="M2357" i="2" s="1"/>
  <c r="L2357" i="2" s="1"/>
  <c r="M2368" i="2" a="1"/>
  <c r="M2368" i="2" s="1"/>
  <c r="L2368" i="2" s="1"/>
  <c r="M2371" i="2" a="1"/>
  <c r="M2371" i="2" s="1"/>
  <c r="L2371" i="2" s="1"/>
  <c r="M2395" i="2" a="1"/>
  <c r="M2395" i="2" s="1"/>
  <c r="L2395" i="2" s="1"/>
  <c r="M2403" i="2" a="1"/>
  <c r="M2403" i="2" s="1"/>
  <c r="L2403" i="2" s="1"/>
  <c r="M2411" i="2" a="1"/>
  <c r="M2411" i="2" s="1"/>
  <c r="L2411" i="2" s="1"/>
  <c r="M2416" i="2" a="1"/>
  <c r="M2416" i="2" s="1"/>
  <c r="L2416" i="2" s="1"/>
  <c r="M2419" i="2" a="1"/>
  <c r="M2419" i="2" s="1"/>
  <c r="L2419" i="2" s="1"/>
  <c r="M2421" i="2" a="1"/>
  <c r="M2421" i="2" s="1"/>
  <c r="L2421" i="2" s="1"/>
  <c r="M2424" i="2" a="1"/>
  <c r="M2424" i="2" s="1"/>
  <c r="L2424" i="2" s="1"/>
  <c r="M2432" i="2" a="1"/>
  <c r="M2432" i="2" s="1"/>
  <c r="L2432" i="2" s="1"/>
  <c r="M2435" i="2" a="1"/>
  <c r="M2435" i="2" s="1"/>
  <c r="L2435" i="2" s="1"/>
  <c r="M2437" i="2" a="1"/>
  <c r="M2437" i="2" s="1"/>
  <c r="L2437" i="2" s="1"/>
  <c r="M2440" i="2" a="1"/>
  <c r="M2440" i="2" s="1"/>
  <c r="L2440" i="2" s="1"/>
  <c r="M2448" i="2" a="1"/>
  <c r="M2448" i="2" s="1"/>
  <c r="L2448" i="2" s="1"/>
  <c r="M2456" i="2" a="1"/>
  <c r="M2456" i="2" s="1"/>
  <c r="L2456" i="2" s="1"/>
  <c r="M2459" i="2" a="1"/>
  <c r="M2459" i="2" s="1"/>
  <c r="L2459" i="2" s="1"/>
  <c r="M2464" i="2" a="1"/>
  <c r="M2464" i="2" s="1"/>
  <c r="L2464" i="2" s="1"/>
  <c r="M2472" i="2" a="1"/>
  <c r="M2472" i="2" s="1"/>
  <c r="L2472" i="2" s="1"/>
  <c r="M2475" i="2" a="1"/>
  <c r="M2475" i="2" s="1"/>
  <c r="L2475" i="2" s="1"/>
  <c r="M2480" i="2" a="1"/>
  <c r="M2480" i="2" s="1"/>
  <c r="L2480" i="2" s="1"/>
  <c r="M2483" i="2" a="1"/>
  <c r="M2483" i="2" s="1"/>
  <c r="L2483" i="2" s="1"/>
  <c r="M2485" i="2" a="1"/>
  <c r="M2485" i="2" s="1"/>
  <c r="L2485" i="2" s="1"/>
  <c r="M2488" i="2" a="1"/>
  <c r="M2488" i="2" s="1"/>
  <c r="L2488" i="2" s="1"/>
  <c r="M2491" i="2" a="1"/>
  <c r="M2491" i="2" s="1"/>
  <c r="L2491" i="2" s="1"/>
  <c r="M2496" i="2" a="1"/>
  <c r="M2496" i="2" s="1"/>
  <c r="L2496" i="2" s="1"/>
  <c r="M2501" i="2" a="1"/>
  <c r="M2501" i="2" s="1"/>
  <c r="L2501" i="2" s="1"/>
  <c r="M2504" i="2" a="1"/>
  <c r="M2504" i="2" s="1"/>
  <c r="L2504" i="2" s="1"/>
  <c r="M2528" i="2" a="1"/>
  <c r="M2528" i="2" s="1"/>
  <c r="L2528" i="2" s="1"/>
  <c r="M2531" i="2" a="1"/>
  <c r="M2531" i="2" s="1"/>
  <c r="L2531" i="2" s="1"/>
  <c r="M2549" i="2" a="1"/>
  <c r="M2549" i="2" s="1"/>
  <c r="L2549" i="2" s="1"/>
  <c r="M2552" i="2" a="1"/>
  <c r="M2552" i="2" s="1"/>
  <c r="L2552" i="2" s="1"/>
  <c r="M2560" i="2" a="1"/>
  <c r="M2560" i="2" s="1"/>
  <c r="L2560" i="2" s="1"/>
  <c r="M2592" i="2" a="1"/>
  <c r="M2592" i="2" s="1"/>
  <c r="L2592" i="2" s="1"/>
  <c r="M2605" i="2" a="1"/>
  <c r="M2605" i="2" s="1"/>
  <c r="L2605" i="2" s="1"/>
  <c r="M2619" i="2" a="1"/>
  <c r="M2619" i="2" s="1"/>
  <c r="L2619" i="2" s="1"/>
  <c r="M2637" i="2" a="1"/>
  <c r="M2637" i="2" s="1"/>
  <c r="L2637" i="2" s="1"/>
  <c r="M2651" i="2" a="1"/>
  <c r="M2651" i="2" s="1"/>
  <c r="L2651" i="2" s="1"/>
  <c r="M2656" i="2" a="1"/>
  <c r="M2656" i="2" s="1"/>
  <c r="L2656" i="2" s="1"/>
  <c r="M2661" i="2" a="1"/>
  <c r="M2661" i="2" s="1"/>
  <c r="L2661" i="2" s="1"/>
  <c r="M2680" i="2" a="1"/>
  <c r="M2680" i="2" s="1"/>
  <c r="L2680" i="2" s="1"/>
  <c r="M2699" i="2" a="1"/>
  <c r="M2699" i="2" s="1"/>
  <c r="L2699" i="2" s="1"/>
  <c r="M2704" i="2" a="1"/>
  <c r="M2704" i="2" s="1"/>
  <c r="L2704" i="2" s="1"/>
  <c r="M2707" i="2" a="1"/>
  <c r="M2707" i="2" s="1"/>
  <c r="L2707" i="2" s="1"/>
  <c r="M2709" i="2" a="1"/>
  <c r="M2709" i="2" s="1"/>
  <c r="L2709" i="2" s="1"/>
  <c r="M2733" i="2" a="1"/>
  <c r="M2733" i="2" s="1"/>
  <c r="L2733" i="2" s="1"/>
  <c r="M2776" i="2" a="1"/>
  <c r="M2776" i="2" s="1"/>
  <c r="L2776" i="2" s="1"/>
  <c r="M2789" i="2" a="1"/>
  <c r="M2789" i="2" s="1"/>
  <c r="L2789" i="2" s="1"/>
  <c r="M2795" i="2" a="1"/>
  <c r="M2795" i="2" s="1"/>
  <c r="L2795" i="2" s="1"/>
  <c r="M2811" i="2" a="1"/>
  <c r="M2811" i="2" s="1"/>
  <c r="L2811" i="2" s="1"/>
  <c r="M2824" i="2" a="1"/>
  <c r="M2824" i="2" s="1"/>
  <c r="L2824" i="2" s="1"/>
  <c r="M2840" i="2" a="1"/>
  <c r="M2840" i="2" s="1"/>
  <c r="L2840" i="2" s="1"/>
  <c r="M2845" i="2" a="1"/>
  <c r="M2845" i="2" s="1"/>
  <c r="L2845" i="2" s="1"/>
  <c r="M2891" i="2" a="1"/>
  <c r="M2891" i="2" s="1"/>
  <c r="L2891" i="2" s="1"/>
  <c r="M2909" i="2" a="1"/>
  <c r="M2909" i="2" s="1"/>
  <c r="L2909" i="2" s="1"/>
  <c r="M2933" i="2" a="1"/>
  <c r="M2933" i="2" s="1"/>
  <c r="L2933" i="2" s="1"/>
  <c r="M2941" i="2" a="1"/>
  <c r="M2941" i="2" s="1"/>
  <c r="L2941" i="2" s="1"/>
  <c r="M2957" i="2" a="1"/>
  <c r="M2957" i="2" s="1"/>
  <c r="L2957" i="2" s="1"/>
  <c r="M2960" i="2" a="1"/>
  <c r="M2960" i="2" s="1"/>
  <c r="L2960" i="2" s="1"/>
  <c r="M2965" i="2" a="1"/>
  <c r="M2965" i="2" s="1"/>
  <c r="L2965" i="2" s="1"/>
  <c r="M2973" i="2" a="1"/>
  <c r="M2973" i="2" s="1"/>
  <c r="L2973" i="2" s="1"/>
  <c r="M2979" i="2" a="1"/>
  <c r="M2979" i="2" s="1"/>
  <c r="L2979" i="2" s="1"/>
  <c r="M2981" i="2" a="1"/>
  <c r="M2981" i="2" s="1"/>
  <c r="L2981" i="2" s="1"/>
  <c r="M2987" i="2" a="1"/>
  <c r="M2987" i="2" s="1"/>
  <c r="L2987" i="2" s="1"/>
  <c r="M2995" i="2" a="1"/>
  <c r="M2995" i="2" s="1"/>
  <c r="L2995" i="2" s="1"/>
  <c r="M2997" i="2" a="1"/>
  <c r="M2997" i="2" s="1"/>
  <c r="L2997" i="2" s="1"/>
  <c r="M3000" i="2" a="1"/>
  <c r="M3000" i="2" s="1"/>
  <c r="L3000" i="2" s="1"/>
  <c r="M3003" i="2" a="1"/>
  <c r="M3003" i="2" s="1"/>
  <c r="L3003" i="2" s="1"/>
  <c r="M3013" i="2" a="1"/>
  <c r="M3013" i="2" s="1"/>
  <c r="L3013" i="2" s="1"/>
  <c r="M3019" i="2" a="1"/>
  <c r="M3019" i="2" s="1"/>
  <c r="L3019" i="2" s="1"/>
  <c r="M3021" i="2" a="1"/>
  <c r="M3021" i="2" s="1"/>
  <c r="L3021" i="2" s="1"/>
  <c r="M3029" i="2" a="1"/>
  <c r="M3029" i="2" s="1"/>
  <c r="L3029" i="2" s="1"/>
  <c r="M3035" i="2" a="1"/>
  <c r="M3035" i="2" s="1"/>
  <c r="L3035" i="2" s="1"/>
  <c r="M3037" i="2" a="1"/>
  <c r="M3037" i="2" s="1"/>
  <c r="L3037" i="2" s="1"/>
  <c r="M3043" i="2" a="1"/>
  <c r="M3043" i="2" s="1"/>
  <c r="L3043" i="2" s="1"/>
  <c r="M3059" i="2" a="1"/>
  <c r="M3059" i="2" s="1"/>
  <c r="L3059" i="2" s="1"/>
  <c r="M768" i="2" a="1"/>
  <c r="M768" i="2" s="1"/>
  <c r="L768" i="2" s="1"/>
  <c r="M931" i="2" a="1"/>
  <c r="M931" i="2" s="1"/>
  <c r="L931" i="2" s="1"/>
  <c r="M963" i="2" a="1"/>
  <c r="M963" i="2" s="1"/>
  <c r="L963" i="2" s="1"/>
  <c r="M1867" i="2" a="1"/>
  <c r="M1867" i="2" s="1"/>
  <c r="L1867" i="2" s="1"/>
  <c r="M2011" i="2" a="1"/>
  <c r="M2011" i="2" s="1"/>
  <c r="L2011" i="2" s="1"/>
  <c r="M2147" i="2" a="1"/>
  <c r="M2147" i="2" s="1"/>
  <c r="L2147" i="2" s="1"/>
  <c r="M2171" i="2" a="1"/>
  <c r="M2171" i="2" s="1"/>
  <c r="L2171" i="2" s="1"/>
  <c r="M2235" i="2" a="1"/>
  <c r="M2235" i="2" s="1"/>
  <c r="L2235" i="2" s="1"/>
  <c r="M2251" i="2" a="1"/>
  <c r="M2251" i="2" s="1"/>
  <c r="L2251" i="2" s="1"/>
  <c r="M2267" i="2" a="1"/>
  <c r="M2267" i="2" s="1"/>
  <c r="L2267" i="2" s="1"/>
  <c r="M971" i="2" a="1"/>
  <c r="M971" i="2" s="1"/>
  <c r="L971" i="2" s="1"/>
  <c r="M1795" i="2" a="1"/>
  <c r="M1795" i="2" s="1"/>
  <c r="L1795" i="2" s="1"/>
  <c r="M1819" i="2" a="1"/>
  <c r="M1819" i="2" s="1"/>
  <c r="L1819" i="2" s="1"/>
  <c r="M1875" i="2" a="1"/>
  <c r="M1875" i="2" s="1"/>
  <c r="L1875" i="2" s="1"/>
  <c r="M1907" i="2" a="1"/>
  <c r="M1907" i="2" s="1"/>
  <c r="L1907" i="2" s="1"/>
  <c r="M1979" i="2" a="1"/>
  <c r="M1979" i="2" s="1"/>
  <c r="L1979" i="2" s="1"/>
  <c r="M2107" i="2" a="1"/>
  <c r="M2107" i="2" s="1"/>
  <c r="L2107" i="2" s="1"/>
  <c r="M1057" i="2" a="1"/>
  <c r="M1057" i="2" s="1"/>
  <c r="L1057" i="2" s="1"/>
  <c r="M1553" i="2" a="1"/>
  <c r="M1553" i="2" s="1"/>
  <c r="L1553" i="2" s="1"/>
  <c r="M811" i="2" a="1"/>
  <c r="M811" i="2" s="1"/>
  <c r="L811" i="2" s="1"/>
  <c r="M923" i="2" a="1"/>
  <c r="M923" i="2" s="1"/>
  <c r="L923" i="2" s="1"/>
  <c r="M1011" i="2" a="1"/>
  <c r="M1011" i="2" s="1"/>
  <c r="L1011" i="2" s="1"/>
  <c r="M1843" i="2" a="1"/>
  <c r="M1843" i="2" s="1"/>
  <c r="L1843" i="2" s="1"/>
  <c r="M1995" i="2" a="1"/>
  <c r="M1995" i="2" s="1"/>
  <c r="L1995" i="2" s="1"/>
  <c r="M2019" i="2" a="1"/>
  <c r="M2019" i="2" s="1"/>
  <c r="L2019" i="2" s="1"/>
  <c r="M867" i="2" a="1"/>
  <c r="M867" i="2" s="1"/>
  <c r="L867" i="2" s="1"/>
  <c r="M1859" i="2" a="1"/>
  <c r="M1859" i="2" s="1"/>
  <c r="L1859" i="2" s="1"/>
  <c r="M1992" i="2" a="1"/>
  <c r="M1992" i="2" s="1"/>
  <c r="L1992" i="2" s="1"/>
  <c r="M2003" i="2" a="1"/>
  <c r="M2003" i="2" s="1"/>
  <c r="L2003" i="2" s="1"/>
  <c r="M2112" i="2" a="1"/>
  <c r="M2112" i="2" s="1"/>
  <c r="L2112" i="2" s="1"/>
  <c r="M2309" i="2" a="1"/>
  <c r="M2309" i="2" s="1"/>
  <c r="L2309" i="2" s="1"/>
  <c r="M3072" i="2" a="1"/>
  <c r="M3072" i="2" s="1"/>
  <c r="L3072" i="2" s="1"/>
  <c r="M3107" i="2" a="1"/>
  <c r="M3107" i="2" s="1"/>
  <c r="L3107" i="2" s="1"/>
  <c r="M3109" i="2" a="1"/>
  <c r="M3109" i="2" s="1"/>
  <c r="L3109" i="2" s="1"/>
  <c r="M3123" i="2" a="1"/>
  <c r="M3123" i="2" s="1"/>
  <c r="L3123" i="2" s="1"/>
  <c r="M3125" i="2" a="1"/>
  <c r="M3125" i="2" s="1"/>
  <c r="L3125" i="2" s="1"/>
  <c r="M3147" i="2" a="1"/>
  <c r="M3147" i="2" s="1"/>
  <c r="L3147" i="2" s="1"/>
  <c r="M3149" i="2" a="1"/>
  <c r="M3149" i="2" s="1"/>
  <c r="L3149" i="2" s="1"/>
  <c r="M3152" i="2" a="1"/>
  <c r="M3152" i="2" s="1"/>
  <c r="L3152" i="2" s="1"/>
  <c r="M3163" i="2" a="1"/>
  <c r="M3163" i="2" s="1"/>
  <c r="L3163" i="2" s="1"/>
  <c r="M3171" i="2" a="1"/>
  <c r="M3171" i="2" s="1"/>
  <c r="L3171" i="2" s="1"/>
  <c r="M3179" i="2" a="1"/>
  <c r="M3179" i="2" s="1"/>
  <c r="L3179" i="2" s="1"/>
  <c r="M3184" i="2" a="1"/>
  <c r="M3184" i="2" s="1"/>
  <c r="L3184" i="2" s="1"/>
  <c r="M3187" i="2" a="1"/>
  <c r="M3187" i="2" s="1"/>
  <c r="L3187" i="2" s="1"/>
  <c r="M3195" i="2" a="1"/>
  <c r="M3195" i="2" s="1"/>
  <c r="L3195" i="2" s="1"/>
  <c r="M3203" i="2" a="1"/>
  <c r="M3203" i="2" s="1"/>
  <c r="L3203" i="2" s="1"/>
  <c r="M3211" i="2" a="1"/>
  <c r="M3211" i="2" s="1"/>
  <c r="L3211" i="2" s="1"/>
  <c r="M3224" i="2" a="1"/>
  <c r="M3224" i="2" s="1"/>
  <c r="L3224" i="2" s="1"/>
  <c r="M3227" i="2" a="1"/>
  <c r="M3227" i="2" s="1"/>
  <c r="L3227" i="2" s="1"/>
  <c r="M3243" i="2" a="1"/>
  <c r="M3243" i="2" s="1"/>
  <c r="L3243" i="2" s="1"/>
  <c r="M3259" i="2" a="1"/>
  <c r="M3259" i="2" s="1"/>
  <c r="L3259" i="2" s="1"/>
  <c r="M3275" i="2" a="1"/>
  <c r="M3275" i="2" s="1"/>
  <c r="L3275" i="2" s="1"/>
  <c r="M3285" i="2" a="1"/>
  <c r="M3285" i="2" s="1"/>
  <c r="L3285" i="2" s="1"/>
  <c r="M3291" i="2" a="1"/>
  <c r="M3291" i="2" s="1"/>
  <c r="L3291" i="2" s="1"/>
  <c r="M3315" i="2" a="1"/>
  <c r="M3315" i="2" s="1"/>
  <c r="L3315" i="2" s="1"/>
  <c r="M3317" i="2" a="1"/>
  <c r="M3317" i="2" s="1"/>
  <c r="L3317" i="2" s="1"/>
  <c r="M3320" i="2" a="1"/>
  <c r="M3320" i="2" s="1"/>
  <c r="L3320" i="2" s="1"/>
  <c r="M3323" i="2" a="1"/>
  <c r="M3323" i="2" s="1"/>
  <c r="L3323" i="2" s="1"/>
  <c r="M3325" i="2" a="1"/>
  <c r="M3325" i="2" s="1"/>
  <c r="L3325" i="2" s="1"/>
  <c r="M3328" i="2" a="1"/>
  <c r="M3328" i="2" s="1"/>
  <c r="L3328" i="2" s="1"/>
  <c r="M3331" i="2" a="1"/>
  <c r="M3331" i="2" s="1"/>
  <c r="L3331" i="2" s="1"/>
  <c r="M3333" i="2" a="1"/>
  <c r="M3333" i="2" s="1"/>
  <c r="L3333" i="2" s="1"/>
  <c r="M3341" i="2" a="1"/>
  <c r="M3341" i="2" s="1"/>
  <c r="L3341" i="2" s="1"/>
  <c r="M3344" i="2" a="1"/>
  <c r="M3344" i="2" s="1"/>
  <c r="L3344" i="2" s="1"/>
  <c r="M3347" i="2" a="1"/>
  <c r="M3347" i="2" s="1"/>
  <c r="L3347" i="2" s="1"/>
  <c r="M3355" i="2" a="1"/>
  <c r="M3355" i="2" s="1"/>
  <c r="L3355" i="2" s="1"/>
  <c r="M3357" i="2" a="1"/>
  <c r="M3357" i="2" s="1"/>
  <c r="L3357" i="2" s="1"/>
  <c r="M3360" i="2" a="1"/>
  <c r="M3360" i="2" s="1"/>
  <c r="L3360" i="2" s="1"/>
  <c r="M3363" i="2" a="1"/>
  <c r="M3363" i="2" s="1"/>
  <c r="L3363" i="2" s="1"/>
  <c r="M3373" i="2" a="1"/>
  <c r="M3373" i="2" s="1"/>
  <c r="L3373" i="2" s="1"/>
  <c r="M3376" i="2" a="1"/>
  <c r="M3376" i="2" s="1"/>
  <c r="L3376" i="2" s="1"/>
  <c r="M3395" i="2" a="1"/>
  <c r="M3395" i="2" s="1"/>
  <c r="L3395" i="2" s="1"/>
  <c r="M3397" i="2" a="1"/>
  <c r="M3397" i="2" s="1"/>
  <c r="L3397" i="2" s="1"/>
  <c r="M3400" i="2" a="1"/>
  <c r="M3400" i="2" s="1"/>
  <c r="L3400" i="2" s="1"/>
  <c r="M3405" i="2" a="1"/>
  <c r="M3405" i="2" s="1"/>
  <c r="L3405" i="2" s="1"/>
  <c r="M3411" i="2" a="1"/>
  <c r="M3411" i="2" s="1"/>
  <c r="L3411" i="2" s="1"/>
  <c r="M3413" i="2" a="1"/>
  <c r="M3413" i="2" s="1"/>
  <c r="L3413" i="2" s="1"/>
  <c r="M3416" i="2" a="1"/>
  <c r="M3416" i="2" s="1"/>
  <c r="L3416" i="2" s="1"/>
  <c r="M3419" i="2" a="1"/>
  <c r="M3419" i="2" s="1"/>
  <c r="L3419" i="2" s="1"/>
  <c r="M3424" i="2" a="1"/>
  <c r="M3424" i="2" s="1"/>
  <c r="L3424" i="2" s="1"/>
  <c r="M3427" i="2" a="1"/>
  <c r="M3427" i="2" s="1"/>
  <c r="L3427" i="2" s="1"/>
  <c r="M3429" i="2" a="1"/>
  <c r="M3429" i="2" s="1"/>
  <c r="L3429" i="2" s="1"/>
  <c r="M3432" i="2" a="1"/>
  <c r="M3432" i="2" s="1"/>
  <c r="L3432" i="2" s="1"/>
  <c r="M3437" i="2" a="1"/>
  <c r="M3437" i="2" s="1"/>
  <c r="L3437" i="2" s="1"/>
  <c r="M3440" i="2" a="1"/>
  <c r="M3440" i="2" s="1"/>
  <c r="L3440" i="2" s="1"/>
  <c r="M3443" i="2" a="1"/>
  <c r="M3443" i="2" s="1"/>
  <c r="L3443" i="2" s="1"/>
  <c r="M3453" i="2" a="1"/>
  <c r="M3453" i="2" s="1"/>
  <c r="L3453" i="2" s="1"/>
  <c r="M3461" i="2" a="1"/>
  <c r="M3461" i="2" s="1"/>
  <c r="L3461" i="2" s="1"/>
  <c r="M3464" i="2" a="1"/>
  <c r="M3464" i="2" s="1"/>
  <c r="L3464" i="2" s="1"/>
  <c r="M3467" i="2" a="1"/>
  <c r="M3467" i="2" s="1"/>
  <c r="L3467" i="2" s="1"/>
  <c r="M3480" i="2" a="1"/>
  <c r="M3480" i="2" s="1"/>
  <c r="L3480" i="2" s="1"/>
  <c r="M3483" i="2" a="1"/>
  <c r="M3483" i="2" s="1"/>
  <c r="L3483" i="2" s="1"/>
  <c r="M3485" i="2" a="1"/>
  <c r="M3485" i="2" s="1"/>
  <c r="L3485" i="2" s="1"/>
  <c r="M3491" i="2" a="1"/>
  <c r="M3491" i="2" s="1"/>
  <c r="L3491" i="2" s="1"/>
  <c r="M3493" i="2" a="1"/>
  <c r="M3493" i="2" s="1"/>
  <c r="L3493" i="2" s="1"/>
  <c r="M3501" i="2" a="1"/>
  <c r="M3501" i="2" s="1"/>
  <c r="L3501" i="2" s="1"/>
  <c r="M3504" i="2" a="1"/>
  <c r="M3504" i="2" s="1"/>
  <c r="L3504" i="2" s="1"/>
  <c r="M3512" i="2" a="1"/>
  <c r="M3512" i="2" s="1"/>
  <c r="L3512" i="2" s="1"/>
  <c r="M3515" i="2" a="1"/>
  <c r="M3515" i="2" s="1"/>
  <c r="L3515" i="2" s="1"/>
  <c r="M3523" i="2" a="1"/>
  <c r="M3523" i="2" s="1"/>
  <c r="L3523" i="2" s="1"/>
  <c r="M3525" i="2" a="1"/>
  <c r="M3525" i="2" s="1"/>
  <c r="L3525" i="2" s="1"/>
  <c r="M3536" i="2" a="1"/>
  <c r="M3536" i="2" s="1"/>
  <c r="L3536" i="2" s="1"/>
  <c r="M3539" i="2" a="1"/>
  <c r="M3539" i="2" s="1"/>
  <c r="L3539" i="2" s="1"/>
  <c r="M3541" i="2" a="1"/>
  <c r="M3541" i="2" s="1"/>
  <c r="L3541" i="2" s="1"/>
  <c r="M3544" i="2" a="1"/>
  <c r="M3544" i="2" s="1"/>
  <c r="L3544" i="2" s="1"/>
  <c r="M3557" i="2" a="1"/>
  <c r="M3557" i="2" s="1"/>
  <c r="L3557" i="2" s="1"/>
  <c r="M3560" i="2" a="1"/>
  <c r="M3560" i="2" s="1"/>
  <c r="L3560" i="2" s="1"/>
  <c r="M3563" i="2" a="1"/>
  <c r="M3563" i="2" s="1"/>
  <c r="L3563" i="2" s="1"/>
  <c r="M3565" i="2" a="1"/>
  <c r="M3565" i="2" s="1"/>
  <c r="L3565" i="2" s="1"/>
  <c r="M3579" i="2" a="1"/>
  <c r="M3579" i="2" s="1"/>
  <c r="L3579" i="2" s="1"/>
  <c r="M3581" i="2" a="1"/>
  <c r="M3581" i="2" s="1"/>
  <c r="L3581" i="2" s="1"/>
  <c r="M3589" i="2" a="1"/>
  <c r="M3589" i="2" s="1"/>
  <c r="L3589" i="2" s="1"/>
  <c r="M3595" i="2" a="1"/>
  <c r="M3595" i="2" s="1"/>
  <c r="L3595" i="2" s="1"/>
  <c r="M3597" i="2" a="1"/>
  <c r="M3597" i="2" s="1"/>
  <c r="L3597" i="2" s="1"/>
  <c r="M3600" i="2" a="1"/>
  <c r="M3600" i="2" s="1"/>
  <c r="L3600" i="2" s="1"/>
  <c r="M3611" i="2" a="1"/>
  <c r="M3611" i="2" s="1"/>
  <c r="L3611" i="2" s="1"/>
  <c r="M2289" i="2" a="1"/>
  <c r="M2289" i="2" s="1"/>
  <c r="L2289" i="2" s="1"/>
  <c r="M2337" i="2" a="1"/>
  <c r="M2337" i="2" s="1"/>
  <c r="L2337" i="2" s="1"/>
  <c r="M2345" i="2" a="1"/>
  <c r="M2345" i="2" s="1"/>
  <c r="L2345" i="2" s="1"/>
  <c r="M2409" i="2" a="1"/>
  <c r="M2409" i="2" s="1"/>
  <c r="L2409" i="2" s="1"/>
  <c r="M771" i="2" a="1"/>
  <c r="M771" i="2" s="1"/>
  <c r="L771" i="2" s="1"/>
  <c r="M1030" i="2" a="1"/>
  <c r="M1030" i="2" s="1"/>
  <c r="L1030" i="2" s="1"/>
  <c r="M3629" i="2" a="1"/>
  <c r="M3629" i="2" s="1"/>
  <c r="L3629" i="2" s="1"/>
  <c r="M3637" i="2" a="1"/>
  <c r="M3637" i="2" s="1"/>
  <c r="L3637" i="2" s="1"/>
  <c r="M3643" i="2" a="1"/>
  <c r="M3643" i="2" s="1"/>
  <c r="L3643" i="2" s="1"/>
  <c r="M3656" i="2" a="1"/>
  <c r="M3656" i="2" s="1"/>
  <c r="L3656" i="2" s="1"/>
  <c r="M3661" i="2" a="1"/>
  <c r="M3661" i="2" s="1"/>
  <c r="L3661" i="2" s="1"/>
  <c r="M750" i="2" a="1"/>
  <c r="M750" i="2" s="1"/>
  <c r="L750" i="2" s="1"/>
  <c r="M777" i="2" a="1"/>
  <c r="M777" i="2" s="1"/>
  <c r="L777" i="2" s="1"/>
  <c r="M969" i="2" a="1"/>
  <c r="M969" i="2" s="1"/>
  <c r="L969" i="2" s="1"/>
  <c r="M1068" i="2" a="1"/>
  <c r="M1068" i="2" s="1"/>
  <c r="L1068" i="2" s="1"/>
  <c r="M1092" i="2" a="1"/>
  <c r="M1092" i="2" s="1"/>
  <c r="L1092" i="2" s="1"/>
  <c r="M1100" i="2" a="1"/>
  <c r="M1100" i="2" s="1"/>
  <c r="L1100" i="2" s="1"/>
  <c r="M1180" i="2" a="1"/>
  <c r="M1180" i="2" s="1"/>
  <c r="L1180" i="2" s="1"/>
  <c r="M1202" i="2" a="1"/>
  <c r="M1202" i="2" s="1"/>
  <c r="L1202" i="2" s="1"/>
  <c r="M878" i="2" a="1"/>
  <c r="M878" i="2" s="1"/>
  <c r="L878" i="2" s="1"/>
  <c r="M1071" i="2" a="1"/>
  <c r="M1071" i="2" s="1"/>
  <c r="L1071" i="2" s="1"/>
  <c r="M1263" i="2" a="1"/>
  <c r="M1263" i="2" s="1"/>
  <c r="L1263" i="2" s="1"/>
  <c r="M1279" i="2" a="1"/>
  <c r="M1279" i="2" s="1"/>
  <c r="L1279" i="2" s="1"/>
  <c r="M1290" i="2" a="1"/>
  <c r="M1290" i="2" s="1"/>
  <c r="L1290" i="2" s="1"/>
  <c r="M1303" i="2" a="1"/>
  <c r="M1303" i="2" s="1"/>
  <c r="L1303" i="2" s="1"/>
  <c r="M1319" i="2" a="1"/>
  <c r="M1319" i="2" s="1"/>
  <c r="L1319" i="2" s="1"/>
  <c r="M1391" i="2" a="1"/>
  <c r="M1391" i="2" s="1"/>
  <c r="L1391" i="2" s="1"/>
  <c r="M3664" i="2" a="1"/>
  <c r="M3664" i="2" s="1"/>
  <c r="L3664" i="2" s="1"/>
  <c r="M3670" i="2" a="1"/>
  <c r="M3670" i="2" s="1"/>
  <c r="L3670" i="2" s="1"/>
  <c r="M3672" i="2" a="1"/>
  <c r="M3672" i="2" s="1"/>
  <c r="L3672" i="2" s="1"/>
  <c r="M3675" i="2" a="1"/>
  <c r="M3675" i="2" s="1"/>
  <c r="L3675" i="2" s="1"/>
  <c r="M3677" i="2" a="1"/>
  <c r="M3677" i="2" s="1"/>
  <c r="L3677" i="2" s="1"/>
  <c r="M3678" i="2" a="1"/>
  <c r="M3678" i="2" s="1"/>
  <c r="L3678" i="2" s="1"/>
  <c r="M3682" i="2" a="1"/>
  <c r="M3682" i="2" s="1"/>
  <c r="L3682" i="2" s="1"/>
  <c r="M3685" i="2" a="1"/>
  <c r="M3685" i="2" s="1"/>
  <c r="L3685" i="2" s="1"/>
  <c r="M3690" i="2" a="1"/>
  <c r="M3690" i="2" s="1"/>
  <c r="L3690" i="2" s="1"/>
  <c r="M3691" i="2" a="1"/>
  <c r="M3691" i="2" s="1"/>
  <c r="L3691" i="2" s="1"/>
  <c r="M3693" i="2" a="1"/>
  <c r="M3693" i="2" s="1"/>
  <c r="L3693" i="2" s="1"/>
  <c r="M3696" i="2" a="1"/>
  <c r="M3696" i="2" s="1"/>
  <c r="L3696" i="2" s="1"/>
  <c r="M3704" i="2" a="1"/>
  <c r="M3704" i="2" s="1"/>
  <c r="L3704" i="2" s="1"/>
  <c r="M3706" i="2" a="1"/>
  <c r="M3706" i="2" s="1"/>
  <c r="L3706" i="2" s="1"/>
  <c r="M3712" i="2" a="1"/>
  <c r="M3712" i="2" s="1"/>
  <c r="L3712" i="2" s="1"/>
  <c r="M3714" i="2" a="1"/>
  <c r="M3714" i="2" s="1"/>
  <c r="L3714" i="2" s="1"/>
  <c r="M3717" i="2" a="1"/>
  <c r="M3717" i="2" s="1"/>
  <c r="L3717" i="2" s="1"/>
  <c r="M3728" i="2" a="1"/>
  <c r="M3728" i="2" s="1"/>
  <c r="L3728" i="2" s="1"/>
  <c r="M3730" i="2" a="1"/>
  <c r="M3730" i="2" s="1"/>
  <c r="L3730" i="2" s="1"/>
  <c r="M3741" i="2" a="1"/>
  <c r="M3741" i="2" s="1"/>
  <c r="L3741" i="2" s="1"/>
  <c r="M3746" i="2" a="1"/>
  <c r="M3746" i="2" s="1"/>
  <c r="L3746" i="2" s="1"/>
  <c r="M3749" i="2" a="1"/>
  <c r="M3749" i="2" s="1"/>
  <c r="L3749" i="2" s="1"/>
  <c r="M3760" i="2" a="1"/>
  <c r="M3760" i="2" s="1"/>
  <c r="L3760" i="2" s="1"/>
  <c r="M3762" i="2" a="1"/>
  <c r="M3762" i="2" s="1"/>
  <c r="L3762" i="2" s="1"/>
  <c r="M3763" i="2" a="1"/>
  <c r="M3763" i="2" s="1"/>
  <c r="L3763" i="2" s="1"/>
  <c r="M3770" i="2" a="1"/>
  <c r="M3770" i="2" s="1"/>
  <c r="L3770" i="2" s="1"/>
  <c r="M3773" i="2" a="1"/>
  <c r="M3773" i="2" s="1"/>
  <c r="L3773" i="2" s="1"/>
  <c r="M3781" i="2" a="1"/>
  <c r="M3781" i="2" s="1"/>
  <c r="L3781" i="2" s="1"/>
  <c r="M3784" i="2" a="1"/>
  <c r="M3784" i="2" s="1"/>
  <c r="L3784" i="2" s="1"/>
  <c r="M3792" i="2" a="1"/>
  <c r="M3792" i="2" s="1"/>
  <c r="L3792" i="2" s="1"/>
  <c r="M3797" i="2" a="1"/>
  <c r="M3797" i="2" s="1"/>
  <c r="L3797" i="2" s="1"/>
  <c r="M3798" i="2" a="1"/>
  <c r="M3798" i="2" s="1"/>
  <c r="L3798" i="2" s="1"/>
  <c r="M3800" i="2" a="1"/>
  <c r="M3800" i="2" s="1"/>
  <c r="L3800" i="2" s="1"/>
  <c r="M3802" i="2" a="1"/>
  <c r="M3802" i="2" s="1"/>
  <c r="L3802" i="2" s="1"/>
  <c r="M3813" i="2" a="1"/>
  <c r="M3813" i="2" s="1"/>
  <c r="L3813" i="2" s="1"/>
  <c r="M3816" i="2" a="1"/>
  <c r="M3816" i="2" s="1"/>
  <c r="L3816" i="2" s="1"/>
  <c r="M3824" i="2" a="1"/>
  <c r="M3824" i="2" s="1"/>
  <c r="L3824" i="2" s="1"/>
  <c r="M3827" i="2" a="1"/>
  <c r="M3827" i="2" s="1"/>
  <c r="L3827" i="2" s="1"/>
  <c r="M3832" i="2" a="1"/>
  <c r="M3832" i="2" s="1"/>
  <c r="L3832" i="2" s="1"/>
  <c r="M3834" i="2" a="1"/>
  <c r="M3834" i="2" s="1"/>
  <c r="L3834" i="2" s="1"/>
  <c r="M3845" i="2" a="1"/>
  <c r="M3845" i="2" s="1"/>
  <c r="L3845" i="2" s="1"/>
  <c r="M3850" i="2" a="1"/>
  <c r="M3850" i="2" s="1"/>
  <c r="L3850" i="2" s="1"/>
  <c r="M3864" i="2" a="1"/>
  <c r="M3864" i="2" s="1"/>
  <c r="L3864" i="2" s="1"/>
  <c r="M3866" i="2" a="1"/>
  <c r="M3866" i="2" s="1"/>
  <c r="L3866" i="2" s="1"/>
  <c r="M3867" i="2" a="1"/>
  <c r="M3867" i="2" s="1"/>
  <c r="L3867" i="2" s="1"/>
  <c r="M3877" i="2" a="1"/>
  <c r="M3877" i="2" s="1"/>
  <c r="L3877" i="2" s="1"/>
  <c r="M3882" i="2" a="1"/>
  <c r="M3882" i="2" s="1"/>
  <c r="L3882" i="2" s="1"/>
  <c r="M3883" i="2" a="1"/>
  <c r="M3883" i="2" s="1"/>
  <c r="L3883" i="2" s="1"/>
  <c r="M3893" i="2" a="1"/>
  <c r="M3893" i="2" s="1"/>
  <c r="L3893" i="2" s="1"/>
  <c r="M3907" i="2" a="1"/>
  <c r="M3907" i="2" s="1"/>
  <c r="L3907" i="2" s="1"/>
  <c r="M3909" i="2" a="1"/>
  <c r="M3909" i="2" s="1"/>
  <c r="L3909" i="2" s="1"/>
  <c r="M3926" i="2" a="1"/>
  <c r="M3926" i="2" s="1"/>
  <c r="L3926" i="2" s="1"/>
  <c r="M3938" i="2" a="1"/>
  <c r="M3938" i="2" s="1"/>
  <c r="L3938" i="2" s="1"/>
  <c r="M3974" i="2" a="1"/>
  <c r="M3974" i="2" s="1"/>
  <c r="L3974" i="2" s="1"/>
  <c r="M3997" i="2" a="1"/>
  <c r="M3997" i="2" s="1"/>
  <c r="L3997" i="2" s="1"/>
  <c r="M4014" i="2" a="1"/>
  <c r="M4014" i="2" s="1"/>
  <c r="L4014" i="2" s="1"/>
  <c r="M4019" i="2" a="1"/>
  <c r="M4019" i="2" s="1"/>
  <c r="L4019" i="2" s="1"/>
  <c r="M4040" i="2" a="1"/>
  <c r="M4040" i="2" s="1"/>
  <c r="L4040" i="2" s="1"/>
  <c r="M4056" i="2" a="1"/>
  <c r="M4056" i="2" s="1"/>
  <c r="L4056" i="2" s="1"/>
  <c r="M4077" i="2" a="1"/>
  <c r="M4077" i="2" s="1"/>
  <c r="L4077" i="2" s="1"/>
  <c r="M4096" i="2" a="1"/>
  <c r="M4096" i="2" s="1"/>
  <c r="L4096" i="2" s="1"/>
  <c r="M4098" i="2" a="1"/>
  <c r="M4098" i="2" s="1"/>
  <c r="L4098" i="2" s="1"/>
  <c r="M4109" i="2" a="1"/>
  <c r="M4109" i="2" s="1"/>
  <c r="L4109" i="2" s="1"/>
  <c r="M4110" i="2" a="1"/>
  <c r="M4110" i="2" s="1"/>
  <c r="L4110" i="2" s="1"/>
  <c r="M4122" i="2" a="1"/>
  <c r="M4122" i="2" s="1"/>
  <c r="L4122" i="2" s="1"/>
  <c r="M4146" i="2" a="1"/>
  <c r="M4146" i="2" s="1"/>
  <c r="L4146" i="2" s="1"/>
  <c r="M4155" i="2" a="1"/>
  <c r="M4155" i="2" s="1"/>
  <c r="L4155" i="2" s="1"/>
  <c r="M4178" i="2" a="1"/>
  <c r="M4178" i="2" s="1"/>
  <c r="L4178" i="2" s="1"/>
  <c r="M4179" i="2" a="1"/>
  <c r="M4179" i="2" s="1"/>
  <c r="L4179" i="2" s="1"/>
  <c r="M4189" i="2" a="1"/>
  <c r="M4189" i="2" s="1"/>
  <c r="L4189" i="2" s="1"/>
  <c r="M4200" i="2" a="1"/>
  <c r="M4200" i="2" s="1"/>
  <c r="L4200" i="2" s="1"/>
  <c r="M4210" i="2" a="1"/>
  <c r="M4210" i="2" s="1"/>
  <c r="L4210" i="2" s="1"/>
  <c r="M4219" i="2" a="1"/>
  <c r="M4219" i="2" s="1"/>
  <c r="L4219" i="2" s="1"/>
  <c r="M4240" i="2" a="1"/>
  <c r="M4240" i="2" s="1"/>
  <c r="L4240" i="2" s="1"/>
  <c r="M4242" i="2" a="1"/>
  <c r="M4242" i="2" s="1"/>
  <c r="L4242" i="2" s="1"/>
  <c r="M4251" i="2" a="1"/>
  <c r="M4251" i="2" s="1"/>
  <c r="L4251" i="2" s="1"/>
  <c r="M4261" i="2" a="1"/>
  <c r="M4261" i="2" s="1"/>
  <c r="L4261" i="2" s="1"/>
  <c r="M4262" i="2" a="1"/>
  <c r="M4262" i="2" s="1"/>
  <c r="L4262" i="2" s="1"/>
  <c r="M3663" i="2" a="1"/>
  <c r="M3663" i="2" s="1"/>
  <c r="L3663" i="2" s="1"/>
  <c r="M3671" i="2" a="1"/>
  <c r="M3671" i="2" s="1"/>
  <c r="L3671" i="2" s="1"/>
  <c r="M3673" i="2" a="1"/>
  <c r="M3673" i="2" s="1"/>
  <c r="L3673" i="2" s="1"/>
  <c r="M3695" i="2" a="1"/>
  <c r="M3695" i="2" s="1"/>
  <c r="L3695" i="2" s="1"/>
  <c r="M3705" i="2" a="1"/>
  <c r="M3705" i="2" s="1"/>
  <c r="L3705" i="2" s="1"/>
  <c r="M3719" i="2" a="1"/>
  <c r="M3719" i="2" s="1"/>
  <c r="L3719" i="2" s="1"/>
  <c r="M3727" i="2" a="1"/>
  <c r="M3727" i="2" s="1"/>
  <c r="L3727" i="2" s="1"/>
  <c r="M3737" i="2" a="1"/>
  <c r="M3737" i="2" s="1"/>
  <c r="L3737" i="2" s="1"/>
  <c r="M3759" i="2" a="1"/>
  <c r="M3759" i="2" s="1"/>
  <c r="L3759" i="2" s="1"/>
  <c r="M3767" i="2" a="1"/>
  <c r="M3767" i="2" s="1"/>
  <c r="L3767" i="2" s="1"/>
  <c r="M3783" i="2" a="1"/>
  <c r="M3783" i="2" s="1"/>
  <c r="L3783" i="2" s="1"/>
  <c r="M3791" i="2" a="1"/>
  <c r="M3791" i="2" s="1"/>
  <c r="L3791" i="2" s="1"/>
  <c r="M3793" i="2" a="1"/>
  <c r="M3793" i="2" s="1"/>
  <c r="L3793" i="2" s="1"/>
  <c r="M3823" i="2" a="1"/>
  <c r="M3823" i="2" s="1"/>
  <c r="L3823" i="2" s="1"/>
  <c r="M3849" i="2" a="1"/>
  <c r="M3849" i="2" s="1"/>
  <c r="L3849" i="2" s="1"/>
  <c r="M3865" i="2" a="1"/>
  <c r="M3865" i="2" s="1"/>
  <c r="L3865" i="2" s="1"/>
  <c r="M1766" i="2" a="1"/>
  <c r="M1766" i="2" s="1"/>
  <c r="L1766" i="2" s="1"/>
  <c r="M1774" i="2" a="1"/>
  <c r="M1774" i="2" s="1"/>
  <c r="L1774" i="2" s="1"/>
  <c r="M1806" i="2" a="1"/>
  <c r="M1806" i="2" s="1"/>
  <c r="L1806" i="2" s="1"/>
  <c r="M2830" i="2" a="1"/>
  <c r="M2830" i="2" s="1"/>
  <c r="L2830" i="2" s="1"/>
  <c r="M2838" i="2" a="1"/>
  <c r="M2838" i="2" s="1"/>
  <c r="L2838" i="2" s="1"/>
  <c r="M808" i="2" a="1"/>
  <c r="M808" i="2" s="1"/>
  <c r="L808" i="2" s="1"/>
  <c r="M813" i="2" a="1"/>
  <c r="M813" i="2" s="1"/>
  <c r="L813" i="2" s="1"/>
  <c r="M824" i="2" a="1"/>
  <c r="M824" i="2" s="1"/>
  <c r="L824" i="2" s="1"/>
  <c r="M871" i="2" a="1"/>
  <c r="M871" i="2" s="1"/>
  <c r="L871" i="2" s="1"/>
  <c r="M877" i="2" a="1"/>
  <c r="M877" i="2" s="1"/>
  <c r="L877" i="2" s="1"/>
  <c r="M983" i="2" a="1"/>
  <c r="M983" i="2" s="1"/>
  <c r="L983" i="2" s="1"/>
  <c r="M1015" i="2" a="1"/>
  <c r="M1015" i="2" s="1"/>
  <c r="L1015" i="2" s="1"/>
  <c r="M1031" i="2" a="1"/>
  <c r="M1031" i="2" s="1"/>
  <c r="L1031" i="2" s="1"/>
  <c r="M1048" i="2" a="1"/>
  <c r="M1048" i="2" s="1"/>
  <c r="L1048" i="2" s="1"/>
  <c r="M1056" i="2" a="1"/>
  <c r="M1056" i="2" s="1"/>
  <c r="L1056" i="2" s="1"/>
  <c r="M1064" i="2" a="1"/>
  <c r="M1064" i="2" s="1"/>
  <c r="L1064" i="2" s="1"/>
  <c r="M1072" i="2" a="1"/>
  <c r="M1072" i="2" s="1"/>
  <c r="L1072" i="2" s="1"/>
  <c r="M1101" i="2" a="1"/>
  <c r="M1101" i="2" s="1"/>
  <c r="L1101" i="2" s="1"/>
  <c r="M1128" i="2" a="1"/>
  <c r="M1128" i="2" s="1"/>
  <c r="L1128" i="2" s="1"/>
  <c r="M1131" i="2" a="1"/>
  <c r="M1131" i="2" s="1"/>
  <c r="L1131" i="2" s="1"/>
  <c r="M1144" i="2" a="1"/>
  <c r="M1144" i="2" s="1"/>
  <c r="L1144" i="2" s="1"/>
  <c r="M1176" i="2" a="1"/>
  <c r="M1176" i="2" s="1"/>
  <c r="L1176" i="2" s="1"/>
  <c r="M1181" i="2" a="1"/>
  <c r="M1181" i="2" s="1"/>
  <c r="L1181" i="2" s="1"/>
  <c r="M1192" i="2" a="1"/>
  <c r="M1192" i="2" s="1"/>
  <c r="L1192" i="2" s="1"/>
  <c r="M1194" i="2" a="1"/>
  <c r="M1194" i="2" s="1"/>
  <c r="L1194" i="2" s="1"/>
  <c r="M1203" i="2" a="1"/>
  <c r="M1203" i="2" s="1"/>
  <c r="L1203" i="2" s="1"/>
  <c r="M1205" i="2" a="1"/>
  <c r="M1205" i="2" s="1"/>
  <c r="L1205" i="2" s="1"/>
  <c r="M1208" i="2" a="1"/>
  <c r="M1208" i="2" s="1"/>
  <c r="L1208" i="2" s="1"/>
  <c r="M1219" i="2" a="1"/>
  <c r="M1219" i="2" s="1"/>
  <c r="L1219" i="2" s="1"/>
  <c r="M1229" i="2" a="1"/>
  <c r="M1229" i="2" s="1"/>
  <c r="L1229" i="2" s="1"/>
  <c r="M1235" i="2" a="1"/>
  <c r="M1235" i="2" s="1"/>
  <c r="L1235" i="2" s="1"/>
  <c r="M439" i="2" a="1"/>
  <c r="M439" i="2" s="1"/>
  <c r="L439" i="2" s="1"/>
  <c r="M476" i="2" a="1"/>
  <c r="M476" i="2" s="1"/>
  <c r="L476" i="2" s="1"/>
  <c r="M588" i="2" a="1"/>
  <c r="M588" i="2" s="1"/>
  <c r="L588" i="2" s="1"/>
  <c r="M596" i="2" a="1"/>
  <c r="M596" i="2" s="1"/>
  <c r="L596" i="2" s="1"/>
  <c r="M657" i="2" a="1"/>
  <c r="M657" i="2" s="1"/>
  <c r="L657" i="2" s="1"/>
  <c r="M711" i="2" a="1"/>
  <c r="M711" i="2" s="1"/>
  <c r="L711" i="2" s="1"/>
  <c r="M714" i="2" a="1"/>
  <c r="M714" i="2" s="1"/>
  <c r="L714" i="2" s="1"/>
  <c r="M735" i="2" a="1"/>
  <c r="M735" i="2" s="1"/>
  <c r="L735" i="2" s="1"/>
  <c r="M737" i="2" a="1"/>
  <c r="M737" i="2" s="1"/>
  <c r="L737" i="2" s="1"/>
  <c r="M748" i="2" a="1"/>
  <c r="M748" i="2" s="1"/>
  <c r="L748" i="2" s="1"/>
  <c r="M754" i="2" a="1"/>
  <c r="M754" i="2" s="1"/>
  <c r="L754" i="2" s="1"/>
  <c r="M1103" i="2" a="1"/>
  <c r="M1103" i="2" s="1"/>
  <c r="L1103" i="2" s="1"/>
  <c r="M3683" i="2" a="1"/>
  <c r="M3683" i="2" s="1"/>
  <c r="L3683" i="2" s="1"/>
  <c r="M3694" i="2" a="1"/>
  <c r="M3694" i="2" s="1"/>
  <c r="L3694" i="2" s="1"/>
  <c r="M3718" i="2" a="1"/>
  <c r="M3718" i="2" s="1"/>
  <c r="L3718" i="2" s="1"/>
  <c r="M3726" i="2" a="1"/>
  <c r="M3726" i="2" s="1"/>
  <c r="L3726" i="2" s="1"/>
  <c r="M3739" i="2" a="1"/>
  <c r="M3739" i="2" s="1"/>
  <c r="L3739" i="2" s="1"/>
  <c r="M3747" i="2" a="1"/>
  <c r="M3747" i="2" s="1"/>
  <c r="L3747" i="2" s="1"/>
  <c r="M3750" i="2" a="1"/>
  <c r="M3750" i="2" s="1"/>
  <c r="L3750" i="2" s="1"/>
  <c r="M3758" i="2" a="1"/>
  <c r="M3758" i="2" s="1"/>
  <c r="L3758" i="2" s="1"/>
  <c r="M3782" i="2" a="1"/>
  <c r="M3782" i="2" s="1"/>
  <c r="L3782" i="2" s="1"/>
  <c r="M3803" i="2" a="1"/>
  <c r="M3803" i="2" s="1"/>
  <c r="L3803" i="2" s="1"/>
  <c r="M3811" i="2" a="1"/>
  <c r="M3811" i="2" s="1"/>
  <c r="L3811" i="2" s="1"/>
  <c r="M3814" i="2" a="1"/>
  <c r="M3814" i="2" s="1"/>
  <c r="L3814" i="2" s="1"/>
  <c r="M3878" i="2" a="1"/>
  <c r="M3878" i="2" s="1"/>
  <c r="L3878" i="2" s="1"/>
  <c r="M434" i="2" a="1"/>
  <c r="M434" i="2" s="1"/>
  <c r="L434" i="2" s="1"/>
  <c r="M608" i="2" a="1"/>
  <c r="M608" i="2" s="1"/>
  <c r="L608" i="2" s="1"/>
  <c r="M656" i="2" a="1"/>
  <c r="M656" i="2" s="1"/>
  <c r="L656" i="2" s="1"/>
  <c r="M1803" i="2" a="1"/>
  <c r="M1803" i="2" s="1"/>
  <c r="L1803" i="2" s="1"/>
  <c r="M1811" i="2" a="1"/>
  <c r="M1811" i="2" s="1"/>
  <c r="L1811" i="2" s="1"/>
  <c r="M523" i="2" a="1"/>
  <c r="M523" i="2" s="1"/>
  <c r="L523" i="2" s="1"/>
  <c r="M582" i="2" a="1"/>
  <c r="M582" i="2" s="1"/>
  <c r="L582" i="2" s="1"/>
  <c r="M614" i="2" a="1"/>
  <c r="M614" i="2" s="1"/>
  <c r="L614" i="2" s="1"/>
  <c r="M2787" i="2" a="1"/>
  <c r="M2787" i="2" s="1"/>
  <c r="L2787" i="2" s="1"/>
  <c r="M2096" i="2" a="1"/>
  <c r="M2096" i="2" s="1"/>
  <c r="L2096" i="2" s="1"/>
  <c r="M2099" i="2" a="1"/>
  <c r="M2099" i="2" s="1"/>
  <c r="L2099" i="2" s="1"/>
  <c r="M2115" i="2" a="1"/>
  <c r="M2115" i="2" s="1"/>
  <c r="L2115" i="2" s="1"/>
  <c r="M2120" i="2" a="1"/>
  <c r="M2120" i="2" s="1"/>
  <c r="L2120" i="2" s="1"/>
  <c r="M2128" i="2" a="1"/>
  <c r="M2128" i="2" s="1"/>
  <c r="L2128" i="2" s="1"/>
  <c r="M2139" i="2" a="1"/>
  <c r="M2139" i="2" s="1"/>
  <c r="L2139" i="2" s="1"/>
  <c r="M2168" i="2" a="1"/>
  <c r="M2168" i="2" s="1"/>
  <c r="L2168" i="2" s="1"/>
  <c r="M2214" i="2" a="1"/>
  <c r="M2214" i="2" s="1"/>
  <c r="L2214" i="2" s="1"/>
  <c r="M2219" i="2" a="1"/>
  <c r="M2219" i="2" s="1"/>
  <c r="L2219" i="2" s="1"/>
  <c r="M2224" i="2" a="1"/>
  <c r="M2224" i="2" s="1"/>
  <c r="L2224" i="2" s="1"/>
  <c r="M2232" i="2" a="1"/>
  <c r="M2232" i="2" s="1"/>
  <c r="L2232" i="2" s="1"/>
  <c r="M2243" i="2" a="1"/>
  <c r="M2243" i="2" s="1"/>
  <c r="L2243" i="2" s="1"/>
  <c r="M2275" i="2" a="1"/>
  <c r="M2275" i="2" s="1"/>
  <c r="L2275" i="2" s="1"/>
  <c r="M2283" i="2" a="1"/>
  <c r="M2283" i="2" s="1"/>
  <c r="L2283" i="2" s="1"/>
  <c r="M2971" i="2" a="1"/>
  <c r="M2971" i="2" s="1"/>
  <c r="L2971" i="2" s="1"/>
  <c r="M4467" i="2" a="1"/>
  <c r="M4467" i="2" s="1"/>
  <c r="L4467" i="2" s="1"/>
  <c r="M4469" i="2" a="1"/>
  <c r="M4469" i="2" s="1"/>
  <c r="L4469" i="2" s="1"/>
  <c r="M4474" i="2" a="1"/>
  <c r="M4474" i="2" s="1"/>
  <c r="L4474" i="2" s="1"/>
  <c r="M4475" i="2" a="1"/>
  <c r="M4475" i="2" s="1"/>
  <c r="L4475" i="2" s="1"/>
  <c r="M4477" i="2" a="1"/>
  <c r="M4477" i="2" s="1"/>
  <c r="L4477" i="2" s="1"/>
  <c r="M4482" i="2" a="1"/>
  <c r="M4482" i="2" s="1"/>
  <c r="L4482" i="2" s="1"/>
  <c r="M4483" i="2" a="1"/>
  <c r="M4483" i="2" s="1"/>
  <c r="L4483" i="2" s="1"/>
  <c r="M4485" i="2" a="1"/>
  <c r="M4485" i="2" s="1"/>
  <c r="L4485" i="2" s="1"/>
  <c r="M4490" i="2" a="1"/>
  <c r="M4490" i="2" s="1"/>
  <c r="L4490" i="2" s="1"/>
  <c r="M4491" i="2" a="1"/>
  <c r="M4491" i="2" s="1"/>
  <c r="L4491" i="2" s="1"/>
  <c r="M4495" i="2" a="1"/>
  <c r="M4495" i="2" s="1"/>
  <c r="L4495" i="2" s="1"/>
  <c r="M4503" i="2" a="1"/>
  <c r="M4503" i="2" s="1"/>
  <c r="L4503" i="2" s="1"/>
  <c r="M4511" i="2" a="1"/>
  <c r="M4511" i="2" s="1"/>
  <c r="L4511" i="2" s="1"/>
  <c r="M4519" i="2" a="1"/>
  <c r="M4519" i="2" s="1"/>
  <c r="L4519" i="2" s="1"/>
  <c r="M4527" i="2" a="1"/>
  <c r="M4527" i="2" s="1"/>
  <c r="L4527" i="2" s="1"/>
  <c r="M4535" i="2" a="1"/>
  <c r="M4535" i="2" s="1"/>
  <c r="L4535" i="2" s="1"/>
  <c r="M4543" i="2" a="1"/>
  <c r="M4543" i="2" s="1"/>
  <c r="L4543" i="2" s="1"/>
  <c r="M4559" i="2" a="1"/>
  <c r="M4559" i="2" s="1"/>
  <c r="L4559" i="2" s="1"/>
  <c r="M4567" i="2" a="1"/>
  <c r="M4567" i="2" s="1"/>
  <c r="L4567" i="2" s="1"/>
  <c r="M4800" i="2" a="1"/>
  <c r="M4800" i="2" s="1"/>
  <c r="L4800" i="2" s="1"/>
  <c r="M4952" i="2" a="1"/>
  <c r="M4952" i="2" s="1"/>
  <c r="L4952" i="2" s="1"/>
  <c r="M4954" i="2" a="1"/>
  <c r="M4954" i="2" s="1"/>
  <c r="L4954" i="2" s="1"/>
  <c r="M4957" i="2" a="1"/>
  <c r="M4957" i="2" s="1"/>
  <c r="L4957" i="2" s="1"/>
  <c r="M4960" i="2" a="1"/>
  <c r="M4960" i="2" s="1"/>
  <c r="L4960" i="2" s="1"/>
  <c r="M4962" i="2" a="1"/>
  <c r="M4962" i="2" s="1"/>
  <c r="L4962" i="2" s="1"/>
  <c r="M4965" i="2" a="1"/>
  <c r="M4965" i="2" s="1"/>
  <c r="L4965" i="2" s="1"/>
  <c r="M4970" i="2" a="1"/>
  <c r="M4970" i="2" s="1"/>
  <c r="L4970" i="2" s="1"/>
  <c r="M4973" i="2" a="1"/>
  <c r="M4973" i="2" s="1"/>
  <c r="L4973" i="2" s="1"/>
  <c r="M4986" i="2" a="1"/>
  <c r="M4986" i="2" s="1"/>
  <c r="L4986" i="2" s="1"/>
  <c r="M4989" i="2" a="1"/>
  <c r="M4989" i="2" s="1"/>
  <c r="L4989" i="2" s="1"/>
  <c r="M4994" i="2" a="1"/>
  <c r="M4994" i="2" s="1"/>
  <c r="L4994" i="2" s="1"/>
  <c r="M5002" i="2" a="1"/>
  <c r="M5002" i="2" s="1"/>
  <c r="L5002" i="2" s="1"/>
  <c r="M5005" i="2" a="1"/>
  <c r="M5005" i="2" s="1"/>
  <c r="L5005" i="2" s="1"/>
  <c r="M1694" i="2" a="1"/>
  <c r="M1694" i="2" s="1"/>
  <c r="L1694" i="2" s="1"/>
  <c r="M1700" i="2" a="1"/>
  <c r="M1700" i="2" s="1"/>
  <c r="L1700" i="2" s="1"/>
  <c r="M1716" i="2" a="1"/>
  <c r="M1716" i="2" s="1"/>
  <c r="L1716" i="2" s="1"/>
  <c r="M1724" i="2" a="1"/>
  <c r="M1724" i="2" s="1"/>
  <c r="L1724" i="2" s="1"/>
  <c r="M1732" i="2" a="1"/>
  <c r="M1732" i="2" s="1"/>
  <c r="L1732" i="2" s="1"/>
  <c r="M1734" i="2" a="1"/>
  <c r="M1734" i="2" s="1"/>
  <c r="L1734" i="2" s="1"/>
  <c r="M1740" i="2" a="1"/>
  <c r="M1740" i="2" s="1"/>
  <c r="L1740" i="2" s="1"/>
  <c r="M1743" i="2" a="1"/>
  <c r="M1743" i="2" s="1"/>
  <c r="L1743" i="2" s="1"/>
  <c r="M1748" i="2" a="1"/>
  <c r="M1748" i="2" s="1"/>
  <c r="L1748" i="2" s="1"/>
  <c r="M1756" i="2" a="1"/>
  <c r="M1756" i="2" s="1"/>
  <c r="L1756" i="2" s="1"/>
  <c r="M1762" i="2" a="1"/>
  <c r="M1762" i="2" s="1"/>
  <c r="L1762" i="2" s="1"/>
  <c r="M1764" i="2" a="1"/>
  <c r="M1764" i="2" s="1"/>
  <c r="L1764" i="2" s="1"/>
  <c r="M1765" i="2" a="1"/>
  <c r="M1765" i="2" s="1"/>
  <c r="L1765" i="2" s="1"/>
  <c r="M1788" i="2" a="1"/>
  <c r="M1788" i="2" s="1"/>
  <c r="L1788" i="2" s="1"/>
  <c r="M1791" i="2" a="1"/>
  <c r="M1791" i="2" s="1"/>
  <c r="L1791" i="2" s="1"/>
  <c r="M1793" i="2" a="1"/>
  <c r="M1793" i="2" s="1"/>
  <c r="L1793" i="2" s="1"/>
  <c r="M1794" i="2" a="1"/>
  <c r="M1794" i="2" s="1"/>
  <c r="L1794" i="2" s="1"/>
  <c r="M1804" i="2" a="1"/>
  <c r="M1804" i="2" s="1"/>
  <c r="L1804" i="2" s="1"/>
  <c r="M1807" i="2" a="1"/>
  <c r="M1807" i="2" s="1"/>
  <c r="L1807" i="2" s="1"/>
  <c r="M1809" i="2" a="1"/>
  <c r="M1809" i="2" s="1"/>
  <c r="L1809" i="2" s="1"/>
  <c r="M1810" i="2" a="1"/>
  <c r="M1810" i="2" s="1"/>
  <c r="L1810" i="2" s="1"/>
  <c r="M1813" i="2" a="1"/>
  <c r="M1813" i="2" s="1"/>
  <c r="L1813" i="2" s="1"/>
  <c r="M1820" i="2" a="1"/>
  <c r="M1820" i="2" s="1"/>
  <c r="L1820" i="2" s="1"/>
  <c r="M1825" i="2" a="1"/>
  <c r="M1825" i="2" s="1"/>
  <c r="L1825" i="2" s="1"/>
  <c r="M1826" i="2" a="1"/>
  <c r="M1826" i="2" s="1"/>
  <c r="L1826" i="2" s="1"/>
  <c r="M1829" i="2" a="1"/>
  <c r="M1829" i="2" s="1"/>
  <c r="L1829" i="2" s="1"/>
  <c r="M1841" i="2" a="1"/>
  <c r="M1841" i="2" s="1"/>
  <c r="L1841" i="2" s="1"/>
  <c r="M1842" i="2" a="1"/>
  <c r="M1842" i="2" s="1"/>
  <c r="L1842" i="2" s="1"/>
  <c r="M1845" i="2" a="1"/>
  <c r="M1845" i="2" s="1"/>
  <c r="L1845" i="2" s="1"/>
  <c r="M1855" i="2" a="1"/>
  <c r="M1855" i="2" s="1"/>
  <c r="L1855" i="2" s="1"/>
  <c r="M1857" i="2" a="1"/>
  <c r="M1857" i="2" s="1"/>
  <c r="L1857" i="2" s="1"/>
  <c r="M1861" i="2" a="1"/>
  <c r="M1861" i="2" s="1"/>
  <c r="L1861" i="2" s="1"/>
  <c r="M1868" i="2" a="1"/>
  <c r="M1868" i="2" s="1"/>
  <c r="L1868" i="2" s="1"/>
  <c r="M1871" i="2" a="1"/>
  <c r="M1871" i="2" s="1"/>
  <c r="L1871" i="2" s="1"/>
  <c r="M1892" i="2" a="1"/>
  <c r="M1892" i="2" s="1"/>
  <c r="L1892" i="2" s="1"/>
  <c r="M1909" i="2" a="1"/>
  <c r="M1909" i="2" s="1"/>
  <c r="L1909" i="2" s="1"/>
  <c r="M1916" i="2" a="1"/>
  <c r="M1916" i="2" s="1"/>
  <c r="L1916" i="2" s="1"/>
  <c r="M1943" i="2" a="1"/>
  <c r="M1943" i="2" s="1"/>
  <c r="L1943" i="2" s="1"/>
  <c r="M1949" i="2" a="1"/>
  <c r="M1949" i="2" s="1"/>
  <c r="L1949" i="2" s="1"/>
  <c r="M1981" i="2" a="1"/>
  <c r="M1981" i="2" s="1"/>
  <c r="L1981" i="2" s="1"/>
  <c r="M2001" i="2" a="1"/>
  <c r="M2001" i="2" s="1"/>
  <c r="L2001" i="2" s="1"/>
  <c r="M2025" i="2" a="1"/>
  <c r="M2025" i="2" s="1"/>
  <c r="L2025" i="2" s="1"/>
  <c r="M2033" i="2" a="1"/>
  <c r="M2033" i="2" s="1"/>
  <c r="L2033" i="2" s="1"/>
  <c r="M2036" i="2" a="1"/>
  <c r="M2036" i="2" s="1"/>
  <c r="L2036" i="2" s="1"/>
  <c r="M2061" i="2" a="1"/>
  <c r="M2061" i="2" s="1"/>
  <c r="L2061" i="2" s="1"/>
  <c r="M2069" i="2" a="1"/>
  <c r="M2069" i="2" s="1"/>
  <c r="L2069" i="2" s="1"/>
  <c r="M2097" i="2" a="1"/>
  <c r="M2097" i="2" s="1"/>
  <c r="L2097" i="2" s="1"/>
  <c r="M2105" i="2" a="1"/>
  <c r="M2105" i="2" s="1"/>
  <c r="L2105" i="2" s="1"/>
  <c r="M2108" i="2" a="1"/>
  <c r="M2108" i="2" s="1"/>
  <c r="L2108" i="2" s="1"/>
  <c r="M2113" i="2" a="1"/>
  <c r="M2113" i="2" s="1"/>
  <c r="L2113" i="2" s="1"/>
  <c r="M2125" i="2" a="1"/>
  <c r="M2125" i="2" s="1"/>
  <c r="L2125" i="2" s="1"/>
  <c r="M2129" i="2" a="1"/>
  <c r="M2129" i="2" s="1"/>
  <c r="L2129" i="2" s="1"/>
  <c r="M2143" i="2" a="1"/>
  <c r="M2143" i="2" s="1"/>
  <c r="L2143" i="2" s="1"/>
  <c r="M2159" i="2" a="1"/>
  <c r="M2159" i="2" s="1"/>
  <c r="L2159" i="2" s="1"/>
  <c r="M2162" i="2" a="1"/>
  <c r="M2162" i="2" s="1"/>
  <c r="L2162" i="2" s="1"/>
  <c r="M2164" i="2" a="1"/>
  <c r="M2164" i="2" s="1"/>
  <c r="L2164" i="2" s="1"/>
  <c r="M2175" i="2" a="1"/>
  <c r="M2175" i="2" s="1"/>
  <c r="L2175" i="2" s="1"/>
  <c r="M2183" i="2" a="1"/>
  <c r="M2183" i="2" s="1"/>
  <c r="L2183" i="2" s="1"/>
  <c r="M2186" i="2" a="1"/>
  <c r="M2186" i="2" s="1"/>
  <c r="L2186" i="2" s="1"/>
  <c r="M2188" i="2" a="1"/>
  <c r="M2188" i="2" s="1"/>
  <c r="L2188" i="2" s="1"/>
  <c r="M2207" i="2" a="1"/>
  <c r="M2207" i="2" s="1"/>
  <c r="L2207" i="2" s="1"/>
  <c r="M2220" i="2" a="1"/>
  <c r="M2220" i="2" s="1"/>
  <c r="L2220" i="2" s="1"/>
  <c r="M4396" i="2" a="1"/>
  <c r="M4396" i="2" s="1"/>
  <c r="L4396" i="2" s="1"/>
  <c r="M4940" i="2" a="1"/>
  <c r="M4940" i="2" s="1"/>
  <c r="L4940" i="2" s="1"/>
  <c r="M4948" i="2" a="1"/>
  <c r="M4948" i="2" s="1"/>
  <c r="L4948" i="2" s="1"/>
  <c r="M4956" i="2" a="1"/>
  <c r="M4956" i="2" s="1"/>
  <c r="L4956" i="2" s="1"/>
  <c r="M4020" i="2" a="1"/>
  <c r="M4020" i="2" s="1"/>
  <c r="L4020" i="2" s="1"/>
  <c r="M4023" i="2" a="1"/>
  <c r="M4023" i="2" s="1"/>
  <c r="L4023" i="2" s="1"/>
  <c r="M4031" i="2" a="1"/>
  <c r="M4031" i="2" s="1"/>
  <c r="L4031" i="2" s="1"/>
  <c r="M4034" i="2" a="1"/>
  <c r="M4034" i="2" s="1"/>
  <c r="L4034" i="2" s="1"/>
  <c r="M4042" i="2" a="1"/>
  <c r="M4042" i="2" s="1"/>
  <c r="L4042" i="2" s="1"/>
  <c r="M4921" i="2" a="1"/>
  <c r="M4921" i="2" s="1"/>
  <c r="L4921" i="2" s="1"/>
  <c r="M4929" i="2" a="1"/>
  <c r="M4929" i="2" s="1"/>
  <c r="L4929" i="2" s="1"/>
  <c r="M1243" i="2" a="1"/>
  <c r="M1243" i="2" s="1"/>
  <c r="L1243" i="2" s="1"/>
  <c r="M1250" i="2" a="1"/>
  <c r="M1250" i="2" s="1"/>
  <c r="L1250" i="2" s="1"/>
  <c r="M1261" i="2" a="1"/>
  <c r="M1261" i="2" s="1"/>
  <c r="L1261" i="2" s="1"/>
  <c r="M1267" i="2" a="1"/>
  <c r="M1267" i="2" s="1"/>
  <c r="L1267" i="2" s="1"/>
  <c r="M1272" i="2" a="1"/>
  <c r="M1272" i="2" s="1"/>
  <c r="L1272" i="2" s="1"/>
  <c r="M1275" i="2" a="1"/>
  <c r="M1275" i="2" s="1"/>
  <c r="L1275" i="2" s="1"/>
  <c r="M1277" i="2" a="1"/>
  <c r="M1277" i="2" s="1"/>
  <c r="L1277" i="2" s="1"/>
  <c r="M1278" i="2" a="1"/>
  <c r="M1278" i="2" s="1"/>
  <c r="L1278" i="2" s="1"/>
  <c r="M1283" i="2" a="1"/>
  <c r="M1283" i="2" s="1"/>
  <c r="L1283" i="2" s="1"/>
  <c r="M1286" i="2" a="1"/>
  <c r="M1286" i="2" s="1"/>
  <c r="L1286" i="2" s="1"/>
  <c r="M1293" i="2" a="1"/>
  <c r="M1293" i="2" s="1"/>
  <c r="L1293" i="2" s="1"/>
  <c r="M1294" i="2" a="1"/>
  <c r="M1294" i="2" s="1"/>
  <c r="L1294" i="2" s="1"/>
  <c r="M1296" i="2" a="1"/>
  <c r="M1296" i="2" s="1"/>
  <c r="L1296" i="2" s="1"/>
  <c r="M1299" i="2" a="1"/>
  <c r="M1299" i="2" s="1"/>
  <c r="L1299" i="2" s="1"/>
  <c r="M1302" i="2" a="1"/>
  <c r="M1302" i="2" s="1"/>
  <c r="L1302" i="2" s="1"/>
  <c r="M1304" i="2" a="1"/>
  <c r="M1304" i="2" s="1"/>
  <c r="L1304" i="2" s="1"/>
  <c r="M1310" i="2" a="1"/>
  <c r="M1310" i="2" s="1"/>
  <c r="L1310" i="2" s="1"/>
  <c r="M1315" i="2" a="1"/>
  <c r="M1315" i="2" s="1"/>
  <c r="L1315" i="2" s="1"/>
  <c r="M1318" i="2" a="1"/>
  <c r="M1318" i="2" s="1"/>
  <c r="L1318" i="2" s="1"/>
  <c r="M1320" i="2" a="1"/>
  <c r="M1320" i="2" s="1"/>
  <c r="L1320" i="2" s="1"/>
  <c r="M1328" i="2" a="1"/>
  <c r="M1328" i="2" s="1"/>
  <c r="L1328" i="2" s="1"/>
  <c r="M1336" i="2" a="1"/>
  <c r="M1336" i="2" s="1"/>
  <c r="L1336" i="2" s="1"/>
  <c r="M1339" i="2" a="1"/>
  <c r="M1339" i="2" s="1"/>
  <c r="L1339" i="2" s="1"/>
  <c r="M1342" i="2" a="1"/>
  <c r="M1342" i="2" s="1"/>
  <c r="L1342" i="2" s="1"/>
  <c r="M1344" i="2" a="1"/>
  <c r="M1344" i="2" s="1"/>
  <c r="L1344" i="2" s="1"/>
  <c r="M1347" i="2" a="1"/>
  <c r="M1347" i="2" s="1"/>
  <c r="L1347" i="2" s="1"/>
  <c r="M1354" i="2" a="1"/>
  <c r="M1354" i="2" s="1"/>
  <c r="L1354" i="2" s="1"/>
  <c r="M1357" i="2" a="1"/>
  <c r="M1357" i="2" s="1"/>
  <c r="L1357" i="2" s="1"/>
  <c r="M1387" i="2" a="1"/>
  <c r="M1387" i="2" s="1"/>
  <c r="L1387" i="2" s="1"/>
  <c r="M1389" i="2" a="1"/>
  <c r="M1389" i="2" s="1"/>
  <c r="L1389" i="2" s="1"/>
  <c r="M1394" i="2" a="1"/>
  <c r="M1394" i="2" s="1"/>
  <c r="L1394" i="2" s="1"/>
  <c r="M1397" i="2" a="1"/>
  <c r="M1397" i="2" s="1"/>
  <c r="L1397" i="2" s="1"/>
  <c r="M1430" i="2" a="1"/>
  <c r="M1430" i="2" s="1"/>
  <c r="L1430" i="2" s="1"/>
  <c r="M1448" i="2" a="1"/>
  <c r="M1448" i="2" s="1"/>
  <c r="L1448" i="2" s="1"/>
  <c r="M1467" i="2" a="1"/>
  <c r="M1467" i="2" s="1"/>
  <c r="L1467" i="2" s="1"/>
  <c r="M1470" i="2" a="1"/>
  <c r="M1470" i="2" s="1"/>
  <c r="L1470" i="2" s="1"/>
  <c r="M1486" i="2" a="1"/>
  <c r="M1486" i="2" s="1"/>
  <c r="L1486" i="2" s="1"/>
  <c r="M1489" i="2" a="1"/>
  <c r="M1489" i="2" s="1"/>
  <c r="L1489" i="2" s="1"/>
  <c r="M1492" i="2" a="1"/>
  <c r="M1492" i="2" s="1"/>
  <c r="L1492" i="2" s="1"/>
  <c r="M1500" i="2" a="1"/>
  <c r="M1500" i="2" s="1"/>
  <c r="L1500" i="2" s="1"/>
  <c r="M1513" i="2" a="1"/>
  <c r="M1513" i="2" s="1"/>
  <c r="L1513" i="2" s="1"/>
  <c r="M1516" i="2" a="1"/>
  <c r="M1516" i="2" s="1"/>
  <c r="L1516" i="2" s="1"/>
  <c r="M1520" i="2" a="1"/>
  <c r="M1520" i="2" s="1"/>
  <c r="L1520" i="2" s="1"/>
  <c r="M1524" i="2" a="1"/>
  <c r="M1524" i="2" s="1"/>
  <c r="L1524" i="2" s="1"/>
  <c r="M1526" i="2" a="1"/>
  <c r="M1526" i="2" s="1"/>
  <c r="L1526" i="2" s="1"/>
  <c r="M1528" i="2" a="1"/>
  <c r="M1528" i="2" s="1"/>
  <c r="L1528" i="2" s="1"/>
  <c r="M1540" i="2" a="1"/>
  <c r="M1540" i="2" s="1"/>
  <c r="L1540" i="2" s="1"/>
  <c r="M1548" i="2" a="1"/>
  <c r="M1548" i="2" s="1"/>
  <c r="L1548" i="2" s="1"/>
  <c r="M1550" i="2" a="1"/>
  <c r="M1550" i="2" s="1"/>
  <c r="L1550" i="2" s="1"/>
  <c r="M1558" i="2" a="1"/>
  <c r="M1558" i="2" s="1"/>
  <c r="L1558" i="2" s="1"/>
  <c r="M1560" i="2" a="1"/>
  <c r="M1560" i="2" s="1"/>
  <c r="L1560" i="2" s="1"/>
  <c r="M1561" i="2" a="1"/>
  <c r="M1561" i="2" s="1"/>
  <c r="L1561" i="2" s="1"/>
  <c r="M1564" i="2" a="1"/>
  <c r="M1564" i="2" s="1"/>
  <c r="L1564" i="2" s="1"/>
  <c r="M1566" i="2" a="1"/>
  <c r="M1566" i="2" s="1"/>
  <c r="L1566" i="2" s="1"/>
  <c r="M1569" i="2" a="1"/>
  <c r="M1569" i="2" s="1"/>
  <c r="L1569" i="2" s="1"/>
  <c r="M1577" i="2" a="1"/>
  <c r="M1577" i="2" s="1"/>
  <c r="L1577" i="2" s="1"/>
  <c r="M1580" i="2" a="1"/>
  <c r="M1580" i="2" s="1"/>
  <c r="L1580" i="2" s="1"/>
  <c r="M1584" i="2" a="1"/>
  <c r="M1584" i="2" s="1"/>
  <c r="L1584" i="2" s="1"/>
  <c r="M1585" i="2" a="1"/>
  <c r="M1585" i="2" s="1"/>
  <c r="L1585" i="2" s="1"/>
  <c r="M1588" i="2" a="1"/>
  <c r="M1588" i="2" s="1"/>
  <c r="L1588" i="2" s="1"/>
  <c r="M1596" i="2" a="1"/>
  <c r="M1596" i="2" s="1"/>
  <c r="L1596" i="2" s="1"/>
  <c r="M1598" i="2" a="1"/>
  <c r="M1598" i="2" s="1"/>
  <c r="L1598" i="2" s="1"/>
  <c r="M1612" i="2" a="1"/>
  <c r="M1612" i="2" s="1"/>
  <c r="L1612" i="2" s="1"/>
  <c r="M1616" i="2" a="1"/>
  <c r="M1616" i="2" s="1"/>
  <c r="L1616" i="2" s="1"/>
  <c r="M1625" i="2" a="1"/>
  <c r="M1625" i="2" s="1"/>
  <c r="L1625" i="2" s="1"/>
  <c r="M1627" i="2" a="1"/>
  <c r="M1627" i="2" s="1"/>
  <c r="L1627" i="2" s="1"/>
  <c r="M1644" i="2" a="1"/>
  <c r="M1644" i="2" s="1"/>
  <c r="L1644" i="2" s="1"/>
  <c r="M1652" i="2" a="1"/>
  <c r="M1652" i="2" s="1"/>
  <c r="L1652" i="2" s="1"/>
  <c r="M1668" i="2" a="1"/>
  <c r="M1668" i="2" s="1"/>
  <c r="L1668" i="2" s="1"/>
  <c r="M3956" i="2" a="1"/>
  <c r="M3956" i="2" s="1"/>
  <c r="L3956" i="2" s="1"/>
  <c r="M3959" i="2" a="1"/>
  <c r="M3959" i="2" s="1"/>
  <c r="L3959" i="2" s="1"/>
  <c r="M3967" i="2" a="1"/>
  <c r="M3967" i="2" s="1"/>
  <c r="L3967" i="2" s="1"/>
  <c r="M3972" i="2" a="1"/>
  <c r="M3972" i="2" s="1"/>
  <c r="L3972" i="2" s="1"/>
  <c r="M3977" i="2" a="1"/>
  <c r="M3977" i="2" s="1"/>
  <c r="L3977" i="2" s="1"/>
  <c r="M3980" i="2" a="1"/>
  <c r="M3980" i="2" s="1"/>
  <c r="L3980" i="2" s="1"/>
  <c r="M3983" i="2" a="1"/>
  <c r="M3983" i="2" s="1"/>
  <c r="L3983" i="2" s="1"/>
  <c r="M3988" i="2" a="1"/>
  <c r="M3988" i="2" s="1"/>
  <c r="L3988" i="2" s="1"/>
  <c r="M3991" i="2" a="1"/>
  <c r="M3991" i="2" s="1"/>
  <c r="L3991" i="2" s="1"/>
  <c r="M3993" i="2" a="1"/>
  <c r="M3993" i="2" s="1"/>
  <c r="L3993" i="2" s="1"/>
  <c r="M3999" i="2" a="1"/>
  <c r="M3999" i="2" s="1"/>
  <c r="L3999" i="2" s="1"/>
  <c r="M4007" i="2" a="1"/>
  <c r="M4007" i="2" s="1"/>
  <c r="L4007" i="2" s="1"/>
  <c r="M4009" i="2" a="1"/>
  <c r="M4009" i="2" s="1"/>
  <c r="L4009" i="2" s="1"/>
  <c r="M4012" i="2" a="1"/>
  <c r="M4012" i="2" s="1"/>
  <c r="L4012" i="2" s="1"/>
  <c r="M4015" i="2" a="1"/>
  <c r="M4015" i="2" s="1"/>
  <c r="L4015" i="2" s="1"/>
  <c r="M2715" i="2" a="1"/>
  <c r="M2715" i="2" s="1"/>
  <c r="L2715" i="2" s="1"/>
  <c r="M2720" i="2" a="1"/>
  <c r="M2720" i="2" s="1"/>
  <c r="L2720" i="2" s="1"/>
  <c r="M2731" i="2" a="1"/>
  <c r="M2731" i="2" s="1"/>
  <c r="L2731" i="2" s="1"/>
  <c r="M2766" i="2" a="1"/>
  <c r="M2766" i="2" s="1"/>
  <c r="L2766" i="2" s="1"/>
  <c r="M861" i="2" a="1"/>
  <c r="M861" i="2" s="1"/>
  <c r="L861" i="2" s="1"/>
  <c r="M1160" i="2" a="1"/>
  <c r="M1160" i="2" s="1"/>
  <c r="L1160" i="2" s="1"/>
  <c r="M1173" i="2" a="1"/>
  <c r="M1173" i="2" s="1"/>
  <c r="L1173" i="2" s="1"/>
  <c r="M1189" i="2" a="1"/>
  <c r="M1189" i="2" s="1"/>
  <c r="L1189" i="2" s="1"/>
  <c r="M1195" i="2" a="1"/>
  <c r="M1195" i="2" s="1"/>
  <c r="L1195" i="2" s="1"/>
  <c r="M1823" i="2" a="1"/>
  <c r="M1823" i="2" s="1"/>
  <c r="L1823" i="2" s="1"/>
  <c r="M2588" i="2" a="1"/>
  <c r="M2588" i="2" s="1"/>
  <c r="L2588" i="2" s="1"/>
  <c r="M2948" i="2" a="1"/>
  <c r="M2948" i="2" s="1"/>
  <c r="L2948" i="2" s="1"/>
  <c r="M3279" i="2" a="1"/>
  <c r="M3279" i="2" s="1"/>
  <c r="L3279" i="2" s="1"/>
  <c r="M3316" i="2" a="1"/>
  <c r="M3316" i="2" s="1"/>
  <c r="L3316" i="2" s="1"/>
  <c r="M3319" i="2" a="1"/>
  <c r="M3319" i="2" s="1"/>
  <c r="L3319" i="2" s="1"/>
  <c r="M3324" i="2" a="1"/>
  <c r="M3324" i="2" s="1"/>
  <c r="L3324" i="2" s="1"/>
  <c r="M3327" i="2" a="1"/>
  <c r="M3327" i="2" s="1"/>
  <c r="L3327" i="2" s="1"/>
  <c r="M3330" i="2" a="1"/>
  <c r="M3330" i="2" s="1"/>
  <c r="L3330" i="2" s="1"/>
  <c r="M3343" i="2" a="1"/>
  <c r="M3343" i="2" s="1"/>
  <c r="L3343" i="2" s="1"/>
  <c r="M3359" i="2" a="1"/>
  <c r="M3359" i="2" s="1"/>
  <c r="L3359" i="2" s="1"/>
  <c r="M4587" i="2" a="1"/>
  <c r="M4587" i="2" s="1"/>
  <c r="L4587" i="2" s="1"/>
  <c r="M4589" i="2" a="1"/>
  <c r="M4589" i="2" s="1"/>
  <c r="L4589" i="2" s="1"/>
  <c r="M4597" i="2" a="1"/>
  <c r="M4597" i="2" s="1"/>
  <c r="L4597" i="2" s="1"/>
  <c r="M4605" i="2" a="1"/>
  <c r="M4605" i="2" s="1"/>
  <c r="L4605" i="2" s="1"/>
  <c r="M4613" i="2" a="1"/>
  <c r="M4613" i="2" s="1"/>
  <c r="L4613" i="2" s="1"/>
  <c r="M338" i="2" a="1"/>
  <c r="M338" i="2" s="1"/>
  <c r="L338" i="2" s="1"/>
  <c r="M1568" i="2" a="1"/>
  <c r="M1568" i="2" s="1"/>
  <c r="L1568" i="2" s="1"/>
  <c r="M1947" i="2" a="1"/>
  <c r="M1947" i="2" s="1"/>
  <c r="L1947" i="2" s="1"/>
  <c r="M1955" i="2" a="1"/>
  <c r="M1955" i="2" s="1"/>
  <c r="L1955" i="2" s="1"/>
  <c r="M1963" i="2" a="1"/>
  <c r="M1963" i="2" s="1"/>
  <c r="L1963" i="2" s="1"/>
  <c r="M2356" i="2" a="1"/>
  <c r="M2356" i="2" s="1"/>
  <c r="L2356" i="2" s="1"/>
  <c r="M2364" i="2" a="1"/>
  <c r="M2364" i="2" s="1"/>
  <c r="L2364" i="2" s="1"/>
  <c r="M2380" i="2" a="1"/>
  <c r="M2380" i="2" s="1"/>
  <c r="L2380" i="2" s="1"/>
  <c r="M3490" i="2" a="1"/>
  <c r="M3490" i="2" s="1"/>
  <c r="L3490" i="2" s="1"/>
  <c r="M3506" i="2" a="1"/>
  <c r="M3506" i="2" s="1"/>
  <c r="L3506" i="2" s="1"/>
  <c r="M4578" i="2" a="1"/>
  <c r="M4578" i="2" s="1"/>
  <c r="L4578" i="2" s="1"/>
  <c r="M4586" i="2" a="1"/>
  <c r="M4586" i="2" s="1"/>
  <c r="L4586" i="2" s="1"/>
  <c r="M322" i="2" a="1"/>
  <c r="M322" i="2" s="1"/>
  <c r="L322" i="2" s="1"/>
  <c r="M325" i="2" a="1"/>
  <c r="M325" i="2" s="1"/>
  <c r="L325" i="2" s="1"/>
  <c r="M799" i="2" a="1"/>
  <c r="M799" i="2" s="1"/>
  <c r="L799" i="2" s="1"/>
  <c r="M804" i="2" a="1"/>
  <c r="M804" i="2" s="1"/>
  <c r="L804" i="2" s="1"/>
  <c r="M807" i="2" a="1"/>
  <c r="M807" i="2" s="1"/>
  <c r="L807" i="2" s="1"/>
  <c r="M812" i="2" a="1"/>
  <c r="M812" i="2" s="1"/>
  <c r="L812" i="2" s="1"/>
  <c r="M815" i="2" a="1"/>
  <c r="M815" i="2" s="1"/>
  <c r="L815" i="2" s="1"/>
  <c r="M3943" i="2" a="1"/>
  <c r="M3943" i="2" s="1"/>
  <c r="L3943" i="2" s="1"/>
  <c r="M617" i="2" a="1"/>
  <c r="M617" i="2" s="1"/>
  <c r="L617" i="2" s="1"/>
  <c r="M688" i="2" a="1"/>
  <c r="M688" i="2" s="1"/>
  <c r="L688" i="2" s="1"/>
  <c r="M851" i="2" a="1"/>
  <c r="M851" i="2" s="1"/>
  <c r="L851" i="2" s="1"/>
  <c r="M1035" i="2" a="1"/>
  <c r="M1035" i="2" s="1"/>
  <c r="L1035" i="2" s="1"/>
  <c r="M1038" i="2" a="1"/>
  <c r="M1038" i="2" s="1"/>
  <c r="L1038" i="2" s="1"/>
  <c r="M2307" i="2" a="1"/>
  <c r="M2307" i="2" s="1"/>
  <c r="L2307" i="2" s="1"/>
  <c r="M2313" i="2" a="1"/>
  <c r="M2313" i="2" s="1"/>
  <c r="L2313" i="2" s="1"/>
  <c r="M2761" i="2" a="1"/>
  <c r="M2761" i="2" s="1"/>
  <c r="L2761" i="2" s="1"/>
  <c r="M2780" i="2" a="1"/>
  <c r="M2780" i="2" s="1"/>
  <c r="L2780" i="2" s="1"/>
  <c r="M2784" i="2" a="1"/>
  <c r="M2784" i="2" s="1"/>
  <c r="L2784" i="2" s="1"/>
  <c r="M2808" i="2" a="1"/>
  <c r="M2808" i="2" s="1"/>
  <c r="L2808" i="2" s="1"/>
  <c r="M2812" i="2" a="1"/>
  <c r="M2812" i="2" s="1"/>
  <c r="L2812" i="2" s="1"/>
  <c r="M3946" i="2" a="1"/>
  <c r="M3946" i="2" s="1"/>
  <c r="L3946" i="2" s="1"/>
  <c r="M3950" i="2" a="1"/>
  <c r="M3950" i="2" s="1"/>
  <c r="L3950" i="2" s="1"/>
  <c r="M3954" i="2" a="1"/>
  <c r="M3954" i="2" s="1"/>
  <c r="L3954" i="2" s="1"/>
  <c r="M3962" i="2" a="1"/>
  <c r="M3962" i="2" s="1"/>
  <c r="L3962" i="2" s="1"/>
  <c r="M3966" i="2" a="1"/>
  <c r="M3966" i="2" s="1"/>
  <c r="L3966" i="2" s="1"/>
  <c r="M3970" i="2" a="1"/>
  <c r="M3970" i="2" s="1"/>
  <c r="L3970" i="2" s="1"/>
  <c r="M3982" i="2" a="1"/>
  <c r="M3982" i="2" s="1"/>
  <c r="L3982" i="2" s="1"/>
  <c r="M3990" i="2" a="1"/>
  <c r="M3990" i="2" s="1"/>
  <c r="L3990" i="2" s="1"/>
  <c r="M3994" i="2" a="1"/>
  <c r="M3994" i="2" s="1"/>
  <c r="L3994" i="2" s="1"/>
  <c r="M3998" i="2" a="1"/>
  <c r="M3998" i="2" s="1"/>
  <c r="L3998" i="2" s="1"/>
  <c r="M4002" i="2" a="1"/>
  <c r="M4002" i="2" s="1"/>
  <c r="L4002" i="2" s="1"/>
  <c r="M4006" i="2" a="1"/>
  <c r="M4006" i="2" s="1"/>
  <c r="L4006" i="2" s="1"/>
  <c r="M4010" i="2" a="1"/>
  <c r="M4010" i="2" s="1"/>
  <c r="L4010" i="2" s="1"/>
  <c r="M4017" i="2" a="1"/>
  <c r="M4017" i="2" s="1"/>
  <c r="L4017" i="2" s="1"/>
  <c r="M4025" i="2" a="1"/>
  <c r="M4025" i="2" s="1"/>
  <c r="L4025" i="2" s="1"/>
  <c r="M4029" i="2" a="1"/>
  <c r="M4029" i="2" s="1"/>
  <c r="L4029" i="2" s="1"/>
  <c r="M4036" i="2" a="1"/>
  <c r="M4036" i="2" s="1"/>
  <c r="L4036" i="2" s="1"/>
  <c r="M4041" i="2" a="1"/>
  <c r="M4041" i="2" s="1"/>
  <c r="L4041" i="2" s="1"/>
  <c r="M4044" i="2" a="1"/>
  <c r="M4044" i="2" s="1"/>
  <c r="L4044" i="2" s="1"/>
  <c r="M4045" i="2" a="1"/>
  <c r="M4045" i="2" s="1"/>
  <c r="L4045" i="2" s="1"/>
  <c r="M4049" i="2" a="1"/>
  <c r="M4049" i="2" s="1"/>
  <c r="L4049" i="2" s="1"/>
  <c r="M4050" i="2" a="1"/>
  <c r="M4050" i="2" s="1"/>
  <c r="L4050" i="2" s="1"/>
  <c r="M4052" i="2" a="1"/>
  <c r="M4052" i="2" s="1"/>
  <c r="L4052" i="2" s="1"/>
  <c r="M4055" i="2" a="1"/>
  <c r="M4055" i="2" s="1"/>
  <c r="L4055" i="2" s="1"/>
  <c r="M4058" i="2" a="1"/>
  <c r="M4058" i="2" s="1"/>
  <c r="L4058" i="2" s="1"/>
  <c r="M4060" i="2" a="1"/>
  <c r="M4060" i="2" s="1"/>
  <c r="L4060" i="2" s="1"/>
  <c r="M4061" i="2" a="1"/>
  <c r="M4061" i="2" s="1"/>
  <c r="L4061" i="2" s="1"/>
  <c r="M4063" i="2" a="1"/>
  <c r="M4063" i="2" s="1"/>
  <c r="L4063" i="2" s="1"/>
  <c r="M4066" i="2" a="1"/>
  <c r="M4066" i="2" s="1"/>
  <c r="L4066" i="2" s="1"/>
  <c r="M4071" i="2" a="1"/>
  <c r="M4071" i="2" s="1"/>
  <c r="L4071" i="2" s="1"/>
  <c r="M4073" i="2" a="1"/>
  <c r="M4073" i="2" s="1"/>
  <c r="L4073" i="2" s="1"/>
  <c r="M4074" i="2" a="1"/>
  <c r="M4074" i="2" s="1"/>
  <c r="L4074" i="2" s="1"/>
  <c r="M4079" i="2" a="1"/>
  <c r="M4079" i="2" s="1"/>
  <c r="L4079" i="2" s="1"/>
  <c r="M4081" i="2" a="1"/>
  <c r="M4081" i="2" s="1"/>
  <c r="L4081" i="2" s="1"/>
  <c r="M4082" i="2" a="1"/>
  <c r="M4082" i="2" s="1"/>
  <c r="L4082" i="2" s="1"/>
  <c r="M4084" i="2" a="1"/>
  <c r="M4084" i="2" s="1"/>
  <c r="L4084" i="2" s="1"/>
  <c r="M4090" i="2" a="1"/>
  <c r="M4090" i="2" s="1"/>
  <c r="L4090" i="2" s="1"/>
  <c r="M4092" i="2" a="1"/>
  <c r="M4092" i="2" s="1"/>
  <c r="L4092" i="2" s="1"/>
  <c r="M4095" i="2" a="1"/>
  <c r="M4095" i="2" s="1"/>
  <c r="L4095" i="2" s="1"/>
  <c r="M4100" i="2" a="1"/>
  <c r="M4100" i="2" s="1"/>
  <c r="L4100" i="2" s="1"/>
  <c r="M4101" i="2" a="1"/>
  <c r="M4101" i="2" s="1"/>
  <c r="L4101" i="2" s="1"/>
  <c r="M4103" i="2" a="1"/>
  <c r="M4103" i="2" s="1"/>
  <c r="L4103" i="2" s="1"/>
  <c r="M4105" i="2" a="1"/>
  <c r="M4105" i="2" s="1"/>
  <c r="L4105" i="2" s="1"/>
  <c r="M4394" i="2" a="1"/>
  <c r="M4394" i="2" s="1"/>
  <c r="L4394" i="2" s="1"/>
  <c r="M4399" i="2" a="1"/>
  <c r="M4399" i="2" s="1"/>
  <c r="L4399" i="2" s="1"/>
  <c r="M4400" i="2" a="1"/>
  <c r="M4400" i="2" s="1"/>
  <c r="L4400" i="2" s="1"/>
  <c r="M4402" i="2" a="1"/>
  <c r="M4402" i="2" s="1"/>
  <c r="L4402" i="2" s="1"/>
  <c r="M4404" i="2" a="1"/>
  <c r="M4404" i="2" s="1"/>
  <c r="L4404" i="2" s="1"/>
  <c r="M4492" i="2" a="1"/>
  <c r="M4492" i="2" s="1"/>
  <c r="L4492" i="2" s="1"/>
  <c r="M4701" i="2" a="1"/>
  <c r="M4701" i="2" s="1"/>
  <c r="L4701" i="2" s="1"/>
  <c r="M797" i="2" a="1"/>
  <c r="M797" i="2" s="1"/>
  <c r="L797" i="2" s="1"/>
  <c r="M1426" i="2" a="1"/>
  <c r="M1426" i="2" s="1"/>
  <c r="L1426" i="2" s="1"/>
  <c r="M1543" i="2" a="1"/>
  <c r="M1543" i="2" s="1"/>
  <c r="L1543" i="2" s="1"/>
  <c r="M1757" i="2" a="1"/>
  <c r="M1757" i="2" s="1"/>
  <c r="L1757" i="2" s="1"/>
  <c r="M2146" i="2" a="1"/>
  <c r="M2146" i="2" s="1"/>
  <c r="L2146" i="2" s="1"/>
  <c r="M2149" i="2" a="1"/>
  <c r="M2149" i="2" s="1"/>
  <c r="L2149" i="2" s="1"/>
  <c r="M2154" i="2" a="1"/>
  <c r="M2154" i="2" s="1"/>
  <c r="L2154" i="2" s="1"/>
  <c r="M2157" i="2" a="1"/>
  <c r="M2157" i="2" s="1"/>
  <c r="L2157" i="2" s="1"/>
  <c r="M2253" i="2" a="1"/>
  <c r="M2253" i="2" s="1"/>
  <c r="L2253" i="2" s="1"/>
  <c r="M2285" i="2" a="1"/>
  <c r="M2285" i="2" s="1"/>
  <c r="L2285" i="2" s="1"/>
  <c r="M2338" i="2" a="1"/>
  <c r="M2338" i="2" s="1"/>
  <c r="L2338" i="2" s="1"/>
  <c r="M2378" i="2" a="1"/>
  <c r="M2378" i="2" s="1"/>
  <c r="L2378" i="2" s="1"/>
  <c r="M2506" i="2" a="1"/>
  <c r="M2506" i="2" s="1"/>
  <c r="L2506" i="2" s="1"/>
  <c r="M2512" i="2" a="1"/>
  <c r="M2512" i="2" s="1"/>
  <c r="L2512" i="2" s="1"/>
  <c r="M2530" i="2" a="1"/>
  <c r="M2530" i="2" s="1"/>
  <c r="L2530" i="2" s="1"/>
  <c r="M2533" i="2" a="1"/>
  <c r="M2533" i="2" s="1"/>
  <c r="L2533" i="2" s="1"/>
  <c r="M2546" i="2" a="1"/>
  <c r="M2546" i="2" s="1"/>
  <c r="L2546" i="2" s="1"/>
  <c r="M2558" i="2" a="1"/>
  <c r="M2558" i="2" s="1"/>
  <c r="L2558" i="2" s="1"/>
  <c r="M2573" i="2" a="1"/>
  <c r="M2573" i="2" s="1"/>
  <c r="L2573" i="2" s="1"/>
  <c r="M2586" i="2" a="1"/>
  <c r="M2586" i="2" s="1"/>
  <c r="L2586" i="2" s="1"/>
  <c r="M2597" i="2" a="1"/>
  <c r="M2597" i="2" s="1"/>
  <c r="L2597" i="2" s="1"/>
  <c r="M2614" i="2" a="1"/>
  <c r="M2614" i="2" s="1"/>
  <c r="L2614" i="2" s="1"/>
  <c r="M2622" i="2" a="1"/>
  <c r="M2622" i="2" s="1"/>
  <c r="L2622" i="2" s="1"/>
  <c r="M2626" i="2" a="1"/>
  <c r="M2626" i="2" s="1"/>
  <c r="L2626" i="2" s="1"/>
  <c r="M2650" i="2" a="1"/>
  <c r="M2650" i="2" s="1"/>
  <c r="L2650" i="2" s="1"/>
  <c r="M2682" i="2" a="1"/>
  <c r="M2682" i="2" s="1"/>
  <c r="L2682" i="2" s="1"/>
  <c r="M2690" i="2" a="1"/>
  <c r="M2690" i="2" s="1"/>
  <c r="L2690" i="2" s="1"/>
  <c r="M3895" i="2" a="1"/>
  <c r="M3895" i="2" s="1"/>
  <c r="L3895" i="2" s="1"/>
  <c r="M3897" i="2" a="1"/>
  <c r="M3897" i="2" s="1"/>
  <c r="L3897" i="2" s="1"/>
  <c r="M3899" i="2" a="1"/>
  <c r="M3899" i="2" s="1"/>
  <c r="L3899" i="2" s="1"/>
  <c r="M3903" i="2" a="1"/>
  <c r="M3903" i="2" s="1"/>
  <c r="L3903" i="2" s="1"/>
  <c r="M3910" i="2" a="1"/>
  <c r="M3910" i="2" s="1"/>
  <c r="L3910" i="2" s="1"/>
  <c r="M3911" i="2" a="1"/>
  <c r="M3911" i="2" s="1"/>
  <c r="L3911" i="2" s="1"/>
  <c r="M3913" i="2" a="1"/>
  <c r="M3913" i="2" s="1"/>
  <c r="L3913" i="2" s="1"/>
  <c r="M3915" i="2" a="1"/>
  <c r="M3915" i="2" s="1"/>
  <c r="L3915" i="2" s="1"/>
  <c r="M4695" i="2" a="1"/>
  <c r="M4695" i="2" s="1"/>
  <c r="L4695" i="2" s="1"/>
  <c r="M1708" i="2" a="1"/>
  <c r="M1708" i="2" s="1"/>
  <c r="L1708" i="2" s="1"/>
  <c r="M1711" i="2" a="1"/>
  <c r="M1711" i="2" s="1"/>
  <c r="L1711" i="2" s="1"/>
  <c r="M2026" i="2" a="1"/>
  <c r="M2026" i="2" s="1"/>
  <c r="L2026" i="2" s="1"/>
  <c r="M2027" i="2" a="1"/>
  <c r="M2027" i="2" s="1"/>
  <c r="L2027" i="2" s="1"/>
  <c r="M2043" i="2" a="1"/>
  <c r="M2043" i="2" s="1"/>
  <c r="L2043" i="2" s="1"/>
  <c r="M2050" i="2" a="1"/>
  <c r="M2050" i="2" s="1"/>
  <c r="L2050" i="2" s="1"/>
  <c r="M2055" i="2" a="1"/>
  <c r="M2055" i="2" s="1"/>
  <c r="L2055" i="2" s="1"/>
  <c r="M2063" i="2" a="1"/>
  <c r="M2063" i="2" s="1"/>
  <c r="L2063" i="2" s="1"/>
  <c r="M2071" i="2" a="1"/>
  <c r="M2071" i="2" s="1"/>
  <c r="L2071" i="2" s="1"/>
  <c r="M2074" i="2" a="1"/>
  <c r="M2074" i="2" s="1"/>
  <c r="L2074" i="2" s="1"/>
  <c r="M2077" i="2" a="1"/>
  <c r="M2077" i="2" s="1"/>
  <c r="L2077" i="2" s="1"/>
  <c r="M2085" i="2" a="1"/>
  <c r="M2085" i="2" s="1"/>
  <c r="L2085" i="2" s="1"/>
  <c r="M2087" i="2" a="1"/>
  <c r="M2087" i="2" s="1"/>
  <c r="L2087" i="2" s="1"/>
  <c r="M3614" i="2" a="1"/>
  <c r="M3614" i="2" s="1"/>
  <c r="L3614" i="2" s="1"/>
  <c r="M3822" i="2" a="1"/>
  <c r="M3822" i="2" s="1"/>
  <c r="L3822" i="2" s="1"/>
  <c r="M4692" i="2" a="1"/>
  <c r="M4692" i="2" s="1"/>
  <c r="L4692" i="2" s="1"/>
  <c r="M578" i="2" a="1"/>
  <c r="M578" i="2" s="1"/>
  <c r="L578" i="2" s="1"/>
  <c r="M767" i="2" a="1"/>
  <c r="M767" i="2" s="1"/>
  <c r="L767" i="2" s="1"/>
  <c r="M1601" i="2" a="1"/>
  <c r="M1601" i="2" s="1"/>
  <c r="L1601" i="2" s="1"/>
  <c r="M1606" i="2" a="1"/>
  <c r="M1606" i="2" s="1"/>
  <c r="L1606" i="2" s="1"/>
  <c r="M1611" i="2" a="1"/>
  <c r="M1611" i="2" s="1"/>
  <c r="L1611" i="2" s="1"/>
  <c r="M1619" i="2" a="1"/>
  <c r="M1619" i="2" s="1"/>
  <c r="L1619" i="2" s="1"/>
  <c r="M1622" i="2" a="1"/>
  <c r="M1622" i="2" s="1"/>
  <c r="L1622" i="2" s="1"/>
  <c r="M1670" i="2" a="1"/>
  <c r="M1670" i="2" s="1"/>
  <c r="L1670" i="2" s="1"/>
  <c r="M1678" i="2" a="1"/>
  <c r="M1678" i="2" s="1"/>
  <c r="L1678" i="2" s="1"/>
  <c r="M1684" i="2" a="1"/>
  <c r="M1684" i="2" s="1"/>
  <c r="L1684" i="2" s="1"/>
  <c r="M1686" i="2" a="1"/>
  <c r="M1686" i="2" s="1"/>
  <c r="L1686" i="2" s="1"/>
  <c r="M1997" i="2" a="1"/>
  <c r="M1997" i="2" s="1"/>
  <c r="L1997" i="2" s="1"/>
  <c r="M2012" i="2" a="1"/>
  <c r="M2012" i="2" s="1"/>
  <c r="L2012" i="2" s="1"/>
  <c r="M2093" i="2" a="1"/>
  <c r="M2093" i="2" s="1"/>
  <c r="L2093" i="2" s="1"/>
  <c r="M3658" i="2" a="1"/>
  <c r="M3658" i="2" s="1"/>
  <c r="L3658" i="2" s="1"/>
  <c r="M956" i="2" a="1"/>
  <c r="M956" i="2" s="1"/>
  <c r="L956" i="2" s="1"/>
  <c r="M972" i="2" a="1"/>
  <c r="M972" i="2" s="1"/>
  <c r="L972" i="2" s="1"/>
  <c r="M1385" i="2" a="1"/>
  <c r="M1385" i="2" s="1"/>
  <c r="L1385" i="2" s="1"/>
  <c r="M1395" i="2" a="1"/>
  <c r="M1395" i="2" s="1"/>
  <c r="L1395" i="2" s="1"/>
  <c r="M1398" i="2" a="1"/>
  <c r="M1398" i="2" s="1"/>
  <c r="L1398" i="2" s="1"/>
  <c r="M1403" i="2" a="1"/>
  <c r="M1403" i="2" s="1"/>
  <c r="L1403" i="2" s="1"/>
  <c r="M1407" i="2" a="1"/>
  <c r="M1407" i="2" s="1"/>
  <c r="L1407" i="2" s="1"/>
  <c r="M1409" i="2" a="1"/>
  <c r="M1409" i="2" s="1"/>
  <c r="L1409" i="2" s="1"/>
  <c r="M1412" i="2" a="1"/>
  <c r="M1412" i="2" s="1"/>
  <c r="L1412" i="2" s="1"/>
  <c r="M1414" i="2" a="1"/>
  <c r="M1414" i="2" s="1"/>
  <c r="L1414" i="2" s="1"/>
  <c r="M1415" i="2" a="1"/>
  <c r="M1415" i="2" s="1"/>
  <c r="L1415" i="2" s="1"/>
  <c r="M1417" i="2" a="1"/>
  <c r="M1417" i="2" s="1"/>
  <c r="L1417" i="2" s="1"/>
  <c r="M1422" i="2" a="1"/>
  <c r="M1422" i="2" s="1"/>
  <c r="L1422" i="2" s="1"/>
  <c r="M1423" i="2" a="1"/>
  <c r="M1423" i="2" s="1"/>
  <c r="L1423" i="2" s="1"/>
  <c r="M1425" i="2" a="1"/>
  <c r="M1425" i="2" s="1"/>
  <c r="L1425" i="2" s="1"/>
  <c r="M1433" i="2" a="1"/>
  <c r="M1433" i="2" s="1"/>
  <c r="L1433" i="2" s="1"/>
  <c r="M1434" i="2" a="1"/>
  <c r="M1434" i="2" s="1"/>
  <c r="L1434" i="2" s="1"/>
  <c r="M1436" i="2" a="1"/>
  <c r="M1436" i="2" s="1"/>
  <c r="L1436" i="2" s="1"/>
  <c r="M1442" i="2" a="1"/>
  <c r="M1442" i="2" s="1"/>
  <c r="L1442" i="2" s="1"/>
  <c r="M1450" i="2" a="1"/>
  <c r="M1450" i="2" s="1"/>
  <c r="L1450" i="2" s="1"/>
  <c r="M1473" i="2" a="1"/>
  <c r="M1473" i="2" s="1"/>
  <c r="L1473" i="2" s="1"/>
  <c r="M1554" i="2" a="1"/>
  <c r="M1554" i="2" s="1"/>
  <c r="L1554" i="2" s="1"/>
  <c r="M1559" i="2" a="1"/>
  <c r="M1559" i="2" s="1"/>
  <c r="L1559" i="2" s="1"/>
  <c r="M1562" i="2" a="1"/>
  <c r="M1562" i="2" s="1"/>
  <c r="L1562" i="2" s="1"/>
  <c r="M1565" i="2" a="1"/>
  <c r="M1565" i="2" s="1"/>
  <c r="L1565" i="2" s="1"/>
  <c r="M1581" i="2" a="1"/>
  <c r="M1581" i="2" s="1"/>
  <c r="L1581" i="2" s="1"/>
  <c r="M1582" i="2" a="1"/>
  <c r="M1582" i="2" s="1"/>
  <c r="L1582" i="2" s="1"/>
  <c r="M1885" i="2" a="1"/>
  <c r="M1885" i="2" s="1"/>
  <c r="L1885" i="2" s="1"/>
  <c r="M2300" i="2" a="1"/>
  <c r="M2300" i="2" s="1"/>
  <c r="L2300" i="2" s="1"/>
  <c r="M3169" i="2" a="1"/>
  <c r="M3169" i="2" s="1"/>
  <c r="L3169" i="2" s="1"/>
  <c r="M3173" i="2" a="1"/>
  <c r="M3173" i="2" s="1"/>
  <c r="L3173" i="2" s="1"/>
  <c r="M3175" i="2" a="1"/>
  <c r="M3175" i="2" s="1"/>
  <c r="L3175" i="2" s="1"/>
  <c r="M3181" i="2" a="1"/>
  <c r="M3181" i="2" s="1"/>
  <c r="L3181" i="2" s="1"/>
  <c r="M3186" i="2" a="1"/>
  <c r="M3186" i="2" s="1"/>
  <c r="L3186" i="2" s="1"/>
  <c r="M3191" i="2" a="1"/>
  <c r="M3191" i="2" s="1"/>
  <c r="L3191" i="2" s="1"/>
  <c r="M3199" i="2" a="1"/>
  <c r="M3199" i="2" s="1"/>
  <c r="L3199" i="2" s="1"/>
  <c r="M3207" i="2" a="1"/>
  <c r="M3207" i="2" s="1"/>
  <c r="L3207" i="2" s="1"/>
  <c r="M3215" i="2" a="1"/>
  <c r="M3215" i="2" s="1"/>
  <c r="L3215" i="2" s="1"/>
  <c r="M3221" i="2" a="1"/>
  <c r="M3221" i="2" s="1"/>
  <c r="L3221" i="2" s="1"/>
  <c r="M3250" i="2" a="1"/>
  <c r="M3250" i="2" s="1"/>
  <c r="L3250" i="2" s="1"/>
  <c r="M3305" i="2" a="1"/>
  <c r="M3305" i="2" s="1"/>
  <c r="L3305" i="2" s="1"/>
  <c r="M3313" i="2" a="1"/>
  <c r="M3313" i="2" s="1"/>
  <c r="L3313" i="2" s="1"/>
  <c r="M820" i="2" a="1"/>
  <c r="M820" i="2" s="1"/>
  <c r="L820" i="2" s="1"/>
  <c r="M1350" i="2" a="1"/>
  <c r="M1350" i="2" s="1"/>
  <c r="L1350" i="2" s="1"/>
  <c r="M1360" i="2" a="1"/>
  <c r="M1360" i="2" s="1"/>
  <c r="L1360" i="2" s="1"/>
  <c r="M1361" i="2" a="1"/>
  <c r="M1361" i="2" s="1"/>
  <c r="L1361" i="2" s="1"/>
  <c r="M1376" i="2" a="1"/>
  <c r="M1376" i="2" s="1"/>
  <c r="L1376" i="2" s="1"/>
  <c r="M1454" i="2" a="1"/>
  <c r="M1454" i="2" s="1"/>
  <c r="L1454" i="2" s="1"/>
  <c r="M1462" i="2" a="1"/>
  <c r="M1462" i="2" s="1"/>
  <c r="L1462" i="2" s="1"/>
  <c r="M1877" i="2" a="1"/>
  <c r="M1877" i="2" s="1"/>
  <c r="L1877" i="2" s="1"/>
  <c r="M1884" i="2" a="1"/>
  <c r="M1884" i="2" s="1"/>
  <c r="L1884" i="2" s="1"/>
  <c r="M2179" i="2" a="1"/>
  <c r="M2179" i="2" s="1"/>
  <c r="L2179" i="2" s="1"/>
  <c r="M2189" i="2" a="1"/>
  <c r="M2189" i="2" s="1"/>
  <c r="L2189" i="2" s="1"/>
  <c r="M2192" i="2" a="1"/>
  <c r="M2192" i="2" s="1"/>
  <c r="L2192" i="2" s="1"/>
  <c r="M2203" i="2" a="1"/>
  <c r="M2203" i="2" s="1"/>
  <c r="L2203" i="2" s="1"/>
  <c r="M2208" i="2" a="1"/>
  <c r="M2208" i="2" s="1"/>
  <c r="L2208" i="2" s="1"/>
  <c r="M2317" i="2" a="1"/>
  <c r="M2317" i="2" s="1"/>
  <c r="L2317" i="2" s="1"/>
  <c r="M2320" i="2" a="1"/>
  <c r="M2320" i="2" s="1"/>
  <c r="L2320" i="2" s="1"/>
  <c r="M2325" i="2" a="1"/>
  <c r="M2325" i="2" s="1"/>
  <c r="L2325" i="2" s="1"/>
  <c r="M2326" i="2" a="1"/>
  <c r="M2326" i="2" s="1"/>
  <c r="L2326" i="2" s="1"/>
  <c r="M2328" i="2" a="1"/>
  <c r="M2328" i="2" s="1"/>
  <c r="L2328" i="2" s="1"/>
  <c r="M2331" i="2" a="1"/>
  <c r="M2331" i="2" s="1"/>
  <c r="L2331" i="2" s="1"/>
  <c r="M2339" i="2" a="1"/>
  <c r="M2339" i="2" s="1"/>
  <c r="L2339" i="2" s="1"/>
  <c r="M2344" i="2" a="1"/>
  <c r="M2344" i="2" s="1"/>
  <c r="L2344" i="2" s="1"/>
  <c r="M2353" i="2" a="1"/>
  <c r="M2353" i="2" s="1"/>
  <c r="L2353" i="2" s="1"/>
  <c r="M2358" i="2" a="1"/>
  <c r="M2358" i="2" s="1"/>
  <c r="L2358" i="2" s="1"/>
  <c r="M2361" i="2" a="1"/>
  <c r="M2361" i="2" s="1"/>
  <c r="L2361" i="2" s="1"/>
  <c r="M2363" i="2" a="1"/>
  <c r="M2363" i="2" s="1"/>
  <c r="L2363" i="2" s="1"/>
  <c r="M2369" i="2" a="1"/>
  <c r="M2369" i="2" s="1"/>
  <c r="L2369" i="2" s="1"/>
  <c r="M2373" i="2" a="1"/>
  <c r="M2373" i="2" s="1"/>
  <c r="L2373" i="2" s="1"/>
  <c r="M2848" i="2" a="1"/>
  <c r="M2848" i="2" s="1"/>
  <c r="L2848" i="2" s="1"/>
  <c r="M2851" i="2" a="1"/>
  <c r="M2851" i="2" s="1"/>
  <c r="L2851" i="2" s="1"/>
  <c r="M2886" i="2" a="1"/>
  <c r="M2886" i="2" s="1"/>
  <c r="L2886" i="2" s="1"/>
  <c r="M2894" i="2" a="1"/>
  <c r="M2894" i="2" s="1"/>
  <c r="L2894" i="2" s="1"/>
  <c r="M2907" i="2" a="1"/>
  <c r="M2907" i="2" s="1"/>
  <c r="L2907" i="2" s="1"/>
  <c r="M2918" i="2" a="1"/>
  <c r="M2918" i="2" s="1"/>
  <c r="L2918" i="2" s="1"/>
  <c r="M2923" i="2" a="1"/>
  <c r="M2923" i="2" s="1"/>
  <c r="L2923" i="2" s="1"/>
  <c r="M2928" i="2" a="1"/>
  <c r="M2928" i="2" s="1"/>
  <c r="L2928" i="2" s="1"/>
  <c r="M2939" i="2" a="1"/>
  <c r="M2939" i="2" s="1"/>
  <c r="L2939" i="2" s="1"/>
  <c r="M3161" i="2" a="1"/>
  <c r="M3161" i="2" s="1"/>
  <c r="L3161" i="2" s="1"/>
  <c r="M3164" i="2" a="1"/>
  <c r="M3164" i="2" s="1"/>
  <c r="L3164" i="2" s="1"/>
  <c r="M694" i="2" a="1"/>
  <c r="M694" i="2" s="1"/>
  <c r="L694" i="2" s="1"/>
  <c r="M697" i="2" a="1"/>
  <c r="M697" i="2" s="1"/>
  <c r="L697" i="2" s="1"/>
  <c r="M718" i="2" a="1"/>
  <c r="M718" i="2" s="1"/>
  <c r="L718" i="2" s="1"/>
  <c r="M726" i="2" a="1"/>
  <c r="M726" i="2" s="1"/>
  <c r="L726" i="2" s="1"/>
  <c r="M731" i="2" a="1"/>
  <c r="M731" i="2" s="1"/>
  <c r="L731" i="2" s="1"/>
  <c r="M742" i="2" a="1"/>
  <c r="M742" i="2" s="1"/>
  <c r="L742" i="2" s="1"/>
  <c r="M745" i="2" a="1"/>
  <c r="M745" i="2" s="1"/>
  <c r="L745" i="2" s="1"/>
  <c r="M747" i="2" a="1"/>
  <c r="M747" i="2" s="1"/>
  <c r="L747" i="2" s="1"/>
  <c r="M755" i="2" a="1"/>
  <c r="M755" i="2" s="1"/>
  <c r="L755" i="2" s="1"/>
  <c r="M761" i="2" a="1"/>
  <c r="M761" i="2" s="1"/>
  <c r="L761" i="2" s="1"/>
  <c r="M793" i="2" a="1"/>
  <c r="M793" i="2" s="1"/>
  <c r="L793" i="2" s="1"/>
  <c r="M2550" i="2" a="1"/>
  <c r="M2550" i="2" s="1"/>
  <c r="L2550" i="2" s="1"/>
  <c r="M2654" i="2" a="1"/>
  <c r="M2654" i="2" s="1"/>
  <c r="L2654" i="2" s="1"/>
  <c r="M2662" i="2" a="1"/>
  <c r="M2662" i="2" s="1"/>
  <c r="L2662" i="2" s="1"/>
  <c r="M2669" i="2" a="1"/>
  <c r="M2669" i="2" s="1"/>
  <c r="L2669" i="2" s="1"/>
  <c r="M2694" i="2" a="1"/>
  <c r="M2694" i="2" s="1"/>
  <c r="L2694" i="2" s="1"/>
  <c r="M2706" i="2" a="1"/>
  <c r="M2706" i="2" s="1"/>
  <c r="L2706" i="2" s="1"/>
  <c r="M2738" i="2" a="1"/>
  <c r="M2738" i="2" s="1"/>
  <c r="L2738" i="2" s="1"/>
  <c r="M3075" i="2" a="1"/>
  <c r="M3075" i="2" s="1"/>
  <c r="L3075" i="2" s="1"/>
  <c r="M3080" i="2" a="1"/>
  <c r="M3080" i="2" s="1"/>
  <c r="L3080" i="2" s="1"/>
  <c r="M3083" i="2" a="1"/>
  <c r="M3083" i="2" s="1"/>
  <c r="L3083" i="2" s="1"/>
  <c r="M3099" i="2" a="1"/>
  <c r="M3099" i="2" s="1"/>
  <c r="L3099" i="2" s="1"/>
  <c r="M3110" i="2" a="1"/>
  <c r="M3110" i="2" s="1"/>
  <c r="L3110" i="2" s="1"/>
  <c r="M3115" i="2" a="1"/>
  <c r="M3115" i="2" s="1"/>
  <c r="L3115" i="2" s="1"/>
  <c r="M3126" i="2" a="1"/>
  <c r="M3126" i="2" s="1"/>
  <c r="L3126" i="2" s="1"/>
  <c r="M3132" i="2" a="1"/>
  <c r="M3132" i="2" s="1"/>
  <c r="L3132" i="2" s="1"/>
  <c r="M3139" i="2" a="1"/>
  <c r="M3139" i="2" s="1"/>
  <c r="L3139" i="2" s="1"/>
  <c r="M3150" i="2" a="1"/>
  <c r="M3150" i="2" s="1"/>
  <c r="L3150" i="2" s="1"/>
  <c r="M827" i="2" a="1"/>
  <c r="M827" i="2" s="1"/>
  <c r="L827" i="2" s="1"/>
  <c r="M1037" i="2" a="1"/>
  <c r="M1037" i="2" s="1"/>
  <c r="L1037" i="2" s="1"/>
  <c r="M1040" i="2" a="1"/>
  <c r="M1040" i="2" s="1"/>
  <c r="L1040" i="2" s="1"/>
  <c r="M1104" i="2" a="1"/>
  <c r="M1104" i="2" s="1"/>
  <c r="L1104" i="2" s="1"/>
  <c r="M1112" i="2" a="1"/>
  <c r="M1112" i="2" s="1"/>
  <c r="L1112" i="2" s="1"/>
  <c r="M1410" i="2" a="1"/>
  <c r="M1410" i="2" s="1"/>
  <c r="L1410" i="2" s="1"/>
  <c r="M1522" i="2" a="1"/>
  <c r="M1522" i="2" s="1"/>
  <c r="L1522" i="2" s="1"/>
  <c r="M1530" i="2" a="1"/>
  <c r="M1530" i="2" s="1"/>
  <c r="L1530" i="2" s="1"/>
  <c r="M1839" i="2" a="1"/>
  <c r="M1839" i="2" s="1"/>
  <c r="L1839" i="2" s="1"/>
  <c r="M1975" i="2" a="1"/>
  <c r="M1975" i="2" s="1"/>
  <c r="L1975" i="2" s="1"/>
  <c r="M1989" i="2" a="1"/>
  <c r="M1989" i="2" s="1"/>
  <c r="L1989" i="2" s="1"/>
  <c r="M1991" i="2" a="1"/>
  <c r="M1991" i="2" s="1"/>
  <c r="L1991" i="2" s="1"/>
  <c r="M1993" i="2" a="1"/>
  <c r="M1993" i="2" s="1"/>
  <c r="L1993" i="2" s="1"/>
  <c r="M1999" i="2" a="1"/>
  <c r="M1999" i="2" s="1"/>
  <c r="L1999" i="2" s="1"/>
  <c r="M2005" i="2" a="1"/>
  <c r="M2005" i="2" s="1"/>
  <c r="L2005" i="2" s="1"/>
  <c r="M2007" i="2" a="1"/>
  <c r="M2007" i="2" s="1"/>
  <c r="L2007" i="2" s="1"/>
  <c r="M2010" i="2" a="1"/>
  <c r="M2010" i="2" s="1"/>
  <c r="L2010" i="2" s="1"/>
  <c r="M2015" i="2" a="1"/>
  <c r="M2015" i="2" s="1"/>
  <c r="L2015" i="2" s="1"/>
  <c r="M2021" i="2" a="1"/>
  <c r="M2021" i="2" s="1"/>
  <c r="L2021" i="2" s="1"/>
  <c r="M2023" i="2" a="1"/>
  <c r="M2023" i="2" s="1"/>
  <c r="L2023" i="2" s="1"/>
  <c r="M3534" i="2" a="1"/>
  <c r="M3534" i="2" s="1"/>
  <c r="L3534" i="2" s="1"/>
  <c r="M3558" i="2" a="1"/>
  <c r="M3558" i="2" s="1"/>
  <c r="L3558" i="2" s="1"/>
  <c r="M4574" i="2" a="1"/>
  <c r="M4574" i="2" s="1"/>
  <c r="L4574" i="2" s="1"/>
  <c r="M4576" i="2" a="1"/>
  <c r="M4576" i="2" s="1"/>
  <c r="L4576" i="2" s="1"/>
  <c r="M4579" i="2" a="1"/>
  <c r="M4579" i="2" s="1"/>
  <c r="L4579" i="2" s="1"/>
  <c r="M4581" i="2" a="1"/>
  <c r="M4581" i="2" s="1"/>
  <c r="L4581" i="2" s="1"/>
  <c r="M4582" i="2" a="1"/>
  <c r="M4582" i="2" s="1"/>
  <c r="L4582" i="2" s="1"/>
  <c r="M4584" i="2" a="1"/>
  <c r="M4584" i="2" s="1"/>
  <c r="L4584" i="2" s="1"/>
  <c r="M4590" i="2" a="1"/>
  <c r="M4590" i="2" s="1"/>
  <c r="L4590" i="2" s="1"/>
  <c r="M4592" i="2" a="1"/>
  <c r="M4592" i="2" s="1"/>
  <c r="L4592" i="2" s="1"/>
  <c r="M4595" i="2" a="1"/>
  <c r="M4595" i="2" s="1"/>
  <c r="L4595" i="2" s="1"/>
  <c r="M4598" i="2" a="1"/>
  <c r="M4598" i="2" s="1"/>
  <c r="L4598" i="2" s="1"/>
  <c r="M4600" i="2" a="1"/>
  <c r="M4600" i="2" s="1"/>
  <c r="L4600" i="2" s="1"/>
  <c r="M4603" i="2" a="1"/>
  <c r="M4603" i="2" s="1"/>
  <c r="L4603" i="2" s="1"/>
  <c r="M4606" i="2" a="1"/>
  <c r="M4606" i="2" s="1"/>
  <c r="L4606" i="2" s="1"/>
  <c r="M4608" i="2" a="1"/>
  <c r="M4608" i="2" s="1"/>
  <c r="L4608" i="2" s="1"/>
  <c r="M4611" i="2" a="1"/>
  <c r="M4611" i="2" s="1"/>
  <c r="L4611" i="2" s="1"/>
  <c r="M4614" i="2" a="1"/>
  <c r="M4614" i="2" s="1"/>
  <c r="L4614" i="2" s="1"/>
  <c r="M4616" i="2" a="1"/>
  <c r="M4616" i="2" s="1"/>
  <c r="L4616" i="2" s="1"/>
  <c r="M4716" i="2" a="1"/>
  <c r="M4716" i="2" s="1"/>
  <c r="L4716" i="2" s="1"/>
  <c r="M4909" i="2" a="1"/>
  <c r="M4909" i="2" s="1"/>
  <c r="L4909" i="2" s="1"/>
  <c r="M4912" i="2" a="1"/>
  <c r="M4912" i="2" s="1"/>
  <c r="L4912" i="2" s="1"/>
  <c r="M4941" i="2" a="1"/>
  <c r="M4941" i="2" s="1"/>
  <c r="L4941" i="2" s="1"/>
  <c r="M4944" i="2" a="1"/>
  <c r="M4944" i="2" s="1"/>
  <c r="L4944" i="2" s="1"/>
  <c r="M4946" i="2" a="1"/>
  <c r="M4946" i="2" s="1"/>
  <c r="L4946" i="2" s="1"/>
  <c r="M4949" i="2" a="1"/>
  <c r="M4949" i="2" s="1"/>
  <c r="L4949" i="2" s="1"/>
  <c r="M996" i="2" a="1"/>
  <c r="M996" i="2" s="1"/>
  <c r="L996" i="2" s="1"/>
  <c r="M999" i="2" a="1"/>
  <c r="M999" i="2" s="1"/>
  <c r="L999" i="2" s="1"/>
  <c r="M1002" i="2" a="1"/>
  <c r="M1002" i="2" s="1"/>
  <c r="L1002" i="2" s="1"/>
  <c r="M1372" i="2" a="1"/>
  <c r="M1372" i="2" s="1"/>
  <c r="L1372" i="2" s="1"/>
  <c r="M1484" i="2" a="1"/>
  <c r="M1484" i="2" s="1"/>
  <c r="L1484" i="2" s="1"/>
  <c r="M1924" i="2" a="1"/>
  <c r="M1924" i="2" s="1"/>
  <c r="L1924" i="2" s="1"/>
  <c r="M1927" i="2" a="1"/>
  <c r="M1927" i="2" s="1"/>
  <c r="L1927" i="2" s="1"/>
  <c r="M1937" i="2" a="1"/>
  <c r="M1937" i="2" s="1"/>
  <c r="L1937" i="2" s="1"/>
  <c r="M1940" i="2" a="1"/>
  <c r="M1940" i="2" s="1"/>
  <c r="L1940" i="2" s="1"/>
  <c r="M1951" i="2" a="1"/>
  <c r="M1951" i="2" s="1"/>
  <c r="L1951" i="2" s="1"/>
  <c r="M2041" i="2" a="1"/>
  <c r="M2041" i="2" s="1"/>
  <c r="L2041" i="2" s="1"/>
  <c r="M2196" i="2" a="1"/>
  <c r="M2196" i="2" s="1"/>
  <c r="L2196" i="2" s="1"/>
  <c r="M4499" i="2" a="1"/>
  <c r="M4499" i="2" s="1"/>
  <c r="L4499" i="2" s="1"/>
  <c r="M4504" i="2" a="1"/>
  <c r="M4504" i="2" s="1"/>
  <c r="L4504" i="2" s="1"/>
  <c r="M4506" i="2" a="1"/>
  <c r="M4506" i="2" s="1"/>
  <c r="L4506" i="2" s="1"/>
  <c r="M4507" i="2" a="1"/>
  <c r="M4507" i="2" s="1"/>
  <c r="L4507" i="2" s="1"/>
  <c r="M4512" i="2" a="1"/>
  <c r="M4512" i="2" s="1"/>
  <c r="L4512" i="2" s="1"/>
  <c r="M4514" i="2" a="1"/>
  <c r="M4514" i="2" s="1"/>
  <c r="L4514" i="2" s="1"/>
  <c r="M4515" i="2" a="1"/>
  <c r="M4515" i="2" s="1"/>
  <c r="L4515" i="2" s="1"/>
  <c r="M4520" i="2" a="1"/>
  <c r="M4520" i="2" s="1"/>
  <c r="L4520" i="2" s="1"/>
  <c r="M4522" i="2" a="1"/>
  <c r="M4522" i="2" s="1"/>
  <c r="L4522" i="2" s="1"/>
  <c r="M4523" i="2" a="1"/>
  <c r="M4523" i="2" s="1"/>
  <c r="L4523" i="2" s="1"/>
  <c r="M4528" i="2" a="1"/>
  <c r="M4528" i="2" s="1"/>
  <c r="L4528" i="2" s="1"/>
  <c r="M4530" i="2" a="1"/>
  <c r="M4530" i="2" s="1"/>
  <c r="L4530" i="2" s="1"/>
  <c r="M4531" i="2" a="1"/>
  <c r="M4531" i="2" s="1"/>
  <c r="L4531" i="2" s="1"/>
  <c r="M4536" i="2" a="1"/>
  <c r="M4536" i="2" s="1"/>
  <c r="L4536" i="2" s="1"/>
  <c r="M4538" i="2" a="1"/>
  <c r="M4538" i="2" s="1"/>
  <c r="L4538" i="2" s="1"/>
  <c r="M4539" i="2" a="1"/>
  <c r="M4539" i="2" s="1"/>
  <c r="L4539" i="2" s="1"/>
  <c r="M4544" i="2" a="1"/>
  <c r="M4544" i="2" s="1"/>
  <c r="L4544" i="2" s="1"/>
  <c r="M4546" i="2" a="1"/>
  <c r="M4546" i="2" s="1"/>
  <c r="L4546" i="2" s="1"/>
  <c r="M4547" i="2" a="1"/>
  <c r="M4547" i="2" s="1"/>
  <c r="L4547" i="2" s="1"/>
  <c r="M4552" i="2" a="1"/>
  <c r="M4552" i="2" s="1"/>
  <c r="L4552" i="2" s="1"/>
  <c r="M4555" i="2" a="1"/>
  <c r="M4555" i="2" s="1"/>
  <c r="L4555" i="2" s="1"/>
  <c r="M4557" i="2" a="1"/>
  <c r="M4557" i="2" s="1"/>
  <c r="L4557" i="2" s="1"/>
  <c r="M4562" i="2" a="1"/>
  <c r="M4562" i="2" s="1"/>
  <c r="L4562" i="2" s="1"/>
  <c r="M4563" i="2" a="1"/>
  <c r="M4563" i="2" s="1"/>
  <c r="L4563" i="2" s="1"/>
  <c r="M4565" i="2" a="1"/>
  <c r="M4565" i="2" s="1"/>
  <c r="L4565" i="2" s="1"/>
  <c r="M4570" i="2" a="1"/>
  <c r="M4570" i="2" s="1"/>
  <c r="L4570" i="2" s="1"/>
  <c r="M4571" i="2" a="1"/>
  <c r="M4571" i="2" s="1"/>
  <c r="L4571" i="2" s="1"/>
  <c r="M4573" i="2" a="1"/>
  <c r="M4573" i="2" s="1"/>
  <c r="L4573" i="2" s="1"/>
  <c r="M4575" i="2" a="1"/>
  <c r="M4575" i="2" s="1"/>
  <c r="L4575" i="2" s="1"/>
  <c r="M4914" i="2" a="1"/>
  <c r="M4914" i="2" s="1"/>
  <c r="L4914" i="2" s="1"/>
  <c r="M4922" i="2" a="1"/>
  <c r="M4922" i="2" s="1"/>
  <c r="L4922" i="2" s="1"/>
  <c r="M4924" i="2" a="1"/>
  <c r="M4924" i="2" s="1"/>
  <c r="L4924" i="2" s="1"/>
  <c r="M4925" i="2" a="1"/>
  <c r="M4925" i="2" s="1"/>
  <c r="L4925" i="2" s="1"/>
  <c r="M4930" i="2" a="1"/>
  <c r="M4930" i="2" s="1"/>
  <c r="L4930" i="2" s="1"/>
  <c r="M4932" i="2" a="1"/>
  <c r="M4932" i="2" s="1"/>
  <c r="L4932" i="2" s="1"/>
  <c r="M4933" i="2" a="1"/>
  <c r="M4933" i="2" s="1"/>
  <c r="L4933" i="2" s="1"/>
  <c r="M487" i="2" a="1"/>
  <c r="M487" i="2" s="1"/>
  <c r="L487" i="2" s="1"/>
  <c r="M581" i="2" a="1"/>
  <c r="M581" i="2" s="1"/>
  <c r="L581" i="2" s="1"/>
  <c r="M604" i="2" a="1"/>
  <c r="M604" i="2" s="1"/>
  <c r="L604" i="2" s="1"/>
  <c r="M636" i="2" a="1"/>
  <c r="M636" i="2" s="1"/>
  <c r="L636" i="2" s="1"/>
  <c r="M642" i="2" a="1"/>
  <c r="M642" i="2" s="1"/>
  <c r="L642" i="2" s="1"/>
  <c r="M732" i="2" a="1"/>
  <c r="M732" i="2" s="1"/>
  <c r="L732" i="2" s="1"/>
  <c r="M752" i="2" a="1"/>
  <c r="M752" i="2" s="1"/>
  <c r="L752" i="2" s="1"/>
  <c r="M764" i="2" a="1"/>
  <c r="M764" i="2" s="1"/>
  <c r="L764" i="2" s="1"/>
  <c r="M772" i="2" a="1"/>
  <c r="M772" i="2" s="1"/>
  <c r="L772" i="2" s="1"/>
  <c r="M776" i="2" a="1"/>
  <c r="M776" i="2" s="1"/>
  <c r="L776" i="2" s="1"/>
  <c r="M783" i="2" a="1"/>
  <c r="M783" i="2" s="1"/>
  <c r="L783" i="2" s="1"/>
  <c r="M791" i="2" a="1"/>
  <c r="M791" i="2" s="1"/>
  <c r="L791" i="2" s="1"/>
  <c r="M1039" i="2" a="1"/>
  <c r="M1039" i="2" s="1"/>
  <c r="L1039" i="2" s="1"/>
  <c r="M1044" i="2" a="1"/>
  <c r="M1044" i="2" s="1"/>
  <c r="L1044" i="2" s="1"/>
  <c r="M1047" i="2" a="1"/>
  <c r="M1047" i="2" s="1"/>
  <c r="L1047" i="2" s="1"/>
  <c r="M1062" i="2" a="1"/>
  <c r="M1062" i="2" s="1"/>
  <c r="L1062" i="2" s="1"/>
  <c r="M1118" i="2" a="1"/>
  <c r="M1118" i="2" s="1"/>
  <c r="L1118" i="2" s="1"/>
  <c r="M1265" i="2" a="1"/>
  <c r="M1265" i="2" s="1"/>
  <c r="L1265" i="2" s="1"/>
  <c r="M1281" i="2" a="1"/>
  <c r="M1281" i="2" s="1"/>
  <c r="L1281" i="2" s="1"/>
  <c r="M1481" i="2" a="1"/>
  <c r="M1481" i="2" s="1"/>
  <c r="L1481" i="2" s="1"/>
  <c r="M1604" i="2" a="1"/>
  <c r="M1604" i="2" s="1"/>
  <c r="L1604" i="2" s="1"/>
  <c r="M1620" i="2" a="1"/>
  <c r="M1620" i="2" s="1"/>
  <c r="L1620" i="2" s="1"/>
  <c r="M1676" i="2" a="1"/>
  <c r="M1676" i="2" s="1"/>
  <c r="L1676" i="2" s="1"/>
  <c r="M1704" i="2" a="1"/>
  <c r="M1704" i="2" s="1"/>
  <c r="L1704" i="2" s="1"/>
  <c r="M1712" i="2" a="1"/>
  <c r="M1712" i="2" s="1"/>
  <c r="L1712" i="2" s="1"/>
  <c r="M1731" i="2" a="1"/>
  <c r="M1731" i="2" s="1"/>
  <c r="L1731" i="2" s="1"/>
  <c r="M1736" i="2" a="1"/>
  <c r="M1736" i="2" s="1"/>
  <c r="L1736" i="2" s="1"/>
  <c r="M1771" i="2" a="1"/>
  <c r="M1771" i="2" s="1"/>
  <c r="L1771" i="2" s="1"/>
  <c r="M1777" i="2" a="1"/>
  <c r="M1777" i="2" s="1"/>
  <c r="L1777" i="2" s="1"/>
  <c r="M1779" i="2" a="1"/>
  <c r="M1779" i="2" s="1"/>
  <c r="L1779" i="2" s="1"/>
  <c r="M3392" i="2" a="1"/>
  <c r="M3392" i="2" s="1"/>
  <c r="L3392" i="2" s="1"/>
  <c r="M3598" i="2" a="1"/>
  <c r="M3598" i="2" s="1"/>
  <c r="L3598" i="2" s="1"/>
  <c r="M3603" i="2" a="1"/>
  <c r="M3603" i="2" s="1"/>
  <c r="L3603" i="2" s="1"/>
  <c r="M3608" i="2" a="1"/>
  <c r="M3608" i="2" s="1"/>
  <c r="L3608" i="2" s="1"/>
  <c r="M3624" i="2" a="1"/>
  <c r="M3624" i="2" s="1"/>
  <c r="L3624" i="2" s="1"/>
  <c r="M3627" i="2" a="1"/>
  <c r="M3627" i="2" s="1"/>
  <c r="L3627" i="2" s="1"/>
  <c r="M3632" i="2" a="1"/>
  <c r="M3632" i="2" s="1"/>
  <c r="L3632" i="2" s="1"/>
  <c r="M3638" i="2" a="1"/>
  <c r="M3638" i="2" s="1"/>
  <c r="L3638" i="2" s="1"/>
  <c r="M3640" i="2" a="1"/>
  <c r="M3640" i="2" s="1"/>
  <c r="L3640" i="2" s="1"/>
  <c r="M3645" i="2" a="1"/>
  <c r="M3645" i="2" s="1"/>
  <c r="L3645" i="2" s="1"/>
  <c r="M3648" i="2" a="1"/>
  <c r="M3648" i="2" s="1"/>
  <c r="L3648" i="2" s="1"/>
  <c r="M3651" i="2" a="1"/>
  <c r="M3651" i="2" s="1"/>
  <c r="L3651" i="2" s="1"/>
  <c r="M3662" i="2" a="1"/>
  <c r="M3662" i="2" s="1"/>
  <c r="L3662" i="2" s="1"/>
  <c r="M3665" i="2" a="1"/>
  <c r="M3665" i="2" s="1"/>
  <c r="L3665" i="2" s="1"/>
  <c r="M3833" i="2" a="1"/>
  <c r="M3833" i="2" s="1"/>
  <c r="L3833" i="2" s="1"/>
  <c r="M3841" i="2" a="1"/>
  <c r="M3841" i="2" s="1"/>
  <c r="L3841" i="2" s="1"/>
  <c r="M4271" i="2" a="1"/>
  <c r="M4271" i="2" s="1"/>
  <c r="L4271" i="2" s="1"/>
  <c r="M947" i="2" a="1"/>
  <c r="M947" i="2" s="1"/>
  <c r="L947" i="2" s="1"/>
  <c r="M955" i="2" a="1"/>
  <c r="M955" i="2" s="1"/>
  <c r="L955" i="2" s="1"/>
  <c r="M979" i="2" a="1"/>
  <c r="M979" i="2" s="1"/>
  <c r="L979" i="2" s="1"/>
  <c r="M1043" i="2" a="1"/>
  <c r="M1043" i="2" s="1"/>
  <c r="L1043" i="2" s="1"/>
  <c r="M1059" i="2" a="1"/>
  <c r="M1059" i="2" s="1"/>
  <c r="L1059" i="2" s="1"/>
  <c r="M1091" i="2" a="1"/>
  <c r="M1091" i="2" s="1"/>
  <c r="L1091" i="2" s="1"/>
  <c r="M1115" i="2" a="1"/>
  <c r="M1115" i="2" s="1"/>
  <c r="L1115" i="2" s="1"/>
  <c r="M1435" i="2" a="1"/>
  <c r="M1435" i="2" s="1"/>
  <c r="L1435" i="2" s="1"/>
  <c r="M1600" i="2" a="1"/>
  <c r="M1600" i="2" s="1"/>
  <c r="L1600" i="2" s="1"/>
  <c r="M1628" i="2" a="1"/>
  <c r="M1628" i="2" s="1"/>
  <c r="L1628" i="2" s="1"/>
  <c r="M1630" i="2" a="1"/>
  <c r="M1630" i="2" s="1"/>
  <c r="L1630" i="2" s="1"/>
  <c r="M1633" i="2" a="1"/>
  <c r="M1633" i="2" s="1"/>
  <c r="L1633" i="2" s="1"/>
  <c r="M1646" i="2" a="1"/>
  <c r="M1646" i="2" s="1"/>
  <c r="L1646" i="2" s="1"/>
  <c r="M1660" i="2" a="1"/>
  <c r="M1660" i="2" s="1"/>
  <c r="L1660" i="2" s="1"/>
  <c r="M1662" i="2" a="1"/>
  <c r="M1662" i="2" s="1"/>
  <c r="L1662" i="2" s="1"/>
  <c r="M3571" i="2" a="1"/>
  <c r="M3571" i="2" s="1"/>
  <c r="L3571" i="2" s="1"/>
  <c r="M3584" i="2" a="1"/>
  <c r="M3584" i="2" s="1"/>
  <c r="L3584" i="2" s="1"/>
  <c r="M3587" i="2" a="1"/>
  <c r="M3587" i="2" s="1"/>
  <c r="L3587" i="2" s="1"/>
  <c r="M3592" i="2" a="1"/>
  <c r="M3592" i="2" s="1"/>
  <c r="L3592" i="2" s="1"/>
  <c r="M3594" i="2" a="1"/>
  <c r="M3594" i="2" s="1"/>
  <c r="L3594" i="2" s="1"/>
  <c r="M3613" i="2" a="1"/>
  <c r="M3613" i="2" s="1"/>
  <c r="L3613" i="2" s="1"/>
  <c r="M3616" i="2" a="1"/>
  <c r="M3616" i="2" s="1"/>
  <c r="L3616" i="2" s="1"/>
  <c r="M3619" i="2" a="1"/>
  <c r="M3619" i="2" s="1"/>
  <c r="L3619" i="2" s="1"/>
  <c r="M3631" i="2" a="1"/>
  <c r="M3631" i="2" s="1"/>
  <c r="L3631" i="2" s="1"/>
  <c r="M399" i="2" a="1"/>
  <c r="M399" i="2" s="1"/>
  <c r="L399" i="2" s="1"/>
  <c r="M402" i="2" a="1"/>
  <c r="M402" i="2" s="1"/>
  <c r="L402" i="2" s="1"/>
  <c r="M866" i="2" a="1"/>
  <c r="M866" i="2" s="1"/>
  <c r="L866" i="2" s="1"/>
  <c r="M879" i="2" a="1"/>
  <c r="M879" i="2" s="1"/>
  <c r="L879" i="2" s="1"/>
  <c r="M911" i="2" a="1"/>
  <c r="M911" i="2" s="1"/>
  <c r="L911" i="2" s="1"/>
  <c r="M914" i="2" a="1"/>
  <c r="M914" i="2" s="1"/>
  <c r="L914" i="2" s="1"/>
  <c r="M927" i="2" a="1"/>
  <c r="M927" i="2" s="1"/>
  <c r="L927" i="2" s="1"/>
  <c r="M938" i="2" a="1"/>
  <c r="M938" i="2" s="1"/>
  <c r="L938" i="2" s="1"/>
  <c r="M1429" i="2" a="1"/>
  <c r="M1429" i="2" s="1"/>
  <c r="L1429" i="2" s="1"/>
  <c r="M1431" i="2" a="1"/>
  <c r="M1431" i="2" s="1"/>
  <c r="L1431" i="2" s="1"/>
  <c r="M1477" i="2" a="1"/>
  <c r="M1477" i="2" s="1"/>
  <c r="L1477" i="2" s="1"/>
  <c r="M1504" i="2" a="1"/>
  <c r="M1504" i="2" s="1"/>
  <c r="L1504" i="2" s="1"/>
  <c r="M1506" i="2" a="1"/>
  <c r="M1506" i="2" s="1"/>
  <c r="L1506" i="2" s="1"/>
  <c r="M1536" i="2" a="1"/>
  <c r="M1536" i="2" s="1"/>
  <c r="L1536" i="2" s="1"/>
  <c r="M1592" i="2" a="1"/>
  <c r="M1592" i="2" s="1"/>
  <c r="L1592" i="2" s="1"/>
  <c r="M1593" i="2" a="1"/>
  <c r="M1593" i="2" s="1"/>
  <c r="L1593" i="2" s="1"/>
  <c r="M2478" i="2" a="1"/>
  <c r="M2478" i="2" s="1"/>
  <c r="L2478" i="2" s="1"/>
  <c r="M2481" i="2" a="1"/>
  <c r="M2481" i="2" s="1"/>
  <c r="L2481" i="2" s="1"/>
  <c r="M3256" i="2" a="1"/>
  <c r="M3256" i="2" s="1"/>
  <c r="L3256" i="2" s="1"/>
  <c r="M3272" i="2" a="1"/>
  <c r="M3272" i="2" s="1"/>
  <c r="L3272" i="2" s="1"/>
  <c r="M3288" i="2" a="1"/>
  <c r="M3288" i="2" s="1"/>
  <c r="L3288" i="2" s="1"/>
  <c r="M3349" i="2" a="1"/>
  <c r="M3349" i="2" s="1"/>
  <c r="L3349" i="2" s="1"/>
  <c r="M3365" i="2" a="1"/>
  <c r="M3365" i="2" s="1"/>
  <c r="L3365" i="2" s="1"/>
  <c r="M2945" i="2" a="1"/>
  <c r="M2945" i="2" s="1"/>
  <c r="L2945" i="2" s="1"/>
  <c r="M2718" i="2" a="1"/>
  <c r="M2718" i="2" s="1"/>
  <c r="L2718" i="2" s="1"/>
  <c r="M2747" i="2" a="1"/>
  <c r="M2747" i="2" s="1"/>
  <c r="L2747" i="2" s="1"/>
  <c r="M3961" i="2" a="1"/>
  <c r="M3961" i="2" s="1"/>
  <c r="L3961" i="2" s="1"/>
  <c r="M4981" i="2" a="1"/>
  <c r="M4981" i="2" s="1"/>
  <c r="L4981" i="2" s="1"/>
  <c r="M991" i="2" a="1"/>
  <c r="M991" i="2" s="1"/>
  <c r="L991" i="2" s="1"/>
  <c r="M992" i="2" a="1"/>
  <c r="M992" i="2" s="1"/>
  <c r="L992" i="2" s="1"/>
  <c r="M994" i="2" a="1"/>
  <c r="M994" i="2" s="1"/>
  <c r="L994" i="2" s="1"/>
  <c r="M1552" i="2" a="1"/>
  <c r="M1552" i="2" s="1"/>
  <c r="L1552" i="2" s="1"/>
  <c r="M3282" i="2" a="1"/>
  <c r="M3282" i="2" s="1"/>
  <c r="L3282" i="2" s="1"/>
  <c r="M1472" i="2" a="1"/>
  <c r="M1472" i="2" s="1"/>
  <c r="L1472" i="2" s="1"/>
  <c r="M1480" i="2" a="1"/>
  <c r="M1480" i="2" s="1"/>
  <c r="L1480" i="2" s="1"/>
  <c r="M973" i="2" a="1"/>
  <c r="M973" i="2" s="1"/>
  <c r="L973" i="2" s="1"/>
  <c r="M978" i="2" a="1"/>
  <c r="M978" i="2" s="1"/>
  <c r="L978" i="2" s="1"/>
  <c r="M981" i="2" a="1"/>
  <c r="M981" i="2" s="1"/>
  <c r="L981" i="2" s="1"/>
  <c r="M1437" i="2" a="1"/>
  <c r="M1437" i="2" s="1"/>
  <c r="L1437" i="2" s="1"/>
  <c r="M1439" i="2" a="1"/>
  <c r="M1439" i="2" s="1"/>
  <c r="L1439" i="2" s="1"/>
  <c r="M1461" i="2" a="1"/>
  <c r="M1461" i="2" s="1"/>
  <c r="L1461" i="2" s="1"/>
  <c r="M1463" i="2" a="1"/>
  <c r="M1463" i="2" s="1"/>
  <c r="L1463" i="2" s="1"/>
  <c r="M1485" i="2" a="1"/>
  <c r="M1485" i="2" s="1"/>
  <c r="L1485" i="2" s="1"/>
  <c r="M1493" i="2" a="1"/>
  <c r="M1493" i="2" s="1"/>
  <c r="L1493" i="2" s="1"/>
  <c r="M1509" i="2" a="1"/>
  <c r="M1509" i="2" s="1"/>
  <c r="L1509" i="2" s="1"/>
  <c r="M1512" i="2" a="1"/>
  <c r="M1512" i="2" s="1"/>
  <c r="L1512" i="2" s="1"/>
  <c r="M1692" i="2" a="1"/>
  <c r="M1692" i="2" s="1"/>
  <c r="L1692" i="2" s="1"/>
  <c r="M1693" i="2" a="1"/>
  <c r="M1693" i="2" s="1"/>
  <c r="L1693" i="2" s="1"/>
  <c r="M1744" i="2" a="1"/>
  <c r="M1744" i="2" s="1"/>
  <c r="L1744" i="2" s="1"/>
  <c r="M2304" i="2" a="1"/>
  <c r="M2304" i="2" s="1"/>
  <c r="L2304" i="2" s="1"/>
  <c r="M2937" i="2" a="1"/>
  <c r="M2937" i="2" s="1"/>
  <c r="L2937" i="2" s="1"/>
  <c r="M2980" i="2" a="1"/>
  <c r="M2980" i="2" s="1"/>
  <c r="L2980" i="2" s="1"/>
  <c r="M3448" i="2" a="1"/>
  <c r="M3448" i="2" s="1"/>
  <c r="L3448" i="2" s="1"/>
  <c r="M3710" i="2" a="1"/>
  <c r="M3710" i="2" s="1"/>
  <c r="L3710" i="2" s="1"/>
  <c r="M889" i="2" a="1"/>
  <c r="M889" i="2" s="1"/>
  <c r="L889" i="2" s="1"/>
  <c r="M945" i="2" a="1"/>
  <c r="M945" i="2" s="1"/>
  <c r="L945" i="2" s="1"/>
  <c r="M951" i="2" a="1"/>
  <c r="M951" i="2" s="1"/>
  <c r="L951" i="2" s="1"/>
  <c r="M1781" i="2" a="1"/>
  <c r="M1781" i="2" s="1"/>
  <c r="L1781" i="2" s="1"/>
  <c r="M2039" i="2" a="1"/>
  <c r="M2039" i="2" s="1"/>
  <c r="L2039" i="2" s="1"/>
  <c r="M2045" i="2" a="1"/>
  <c r="M2045" i="2" s="1"/>
  <c r="L2045" i="2" s="1"/>
  <c r="M568" i="2" a="1"/>
  <c r="M568" i="2" s="1"/>
  <c r="L568" i="2" s="1"/>
  <c r="M725" i="2" a="1"/>
  <c r="M725" i="2" s="1"/>
  <c r="L725" i="2" s="1"/>
  <c r="M728" i="2" a="1"/>
  <c r="M728" i="2" s="1"/>
  <c r="L728" i="2" s="1"/>
  <c r="M1167" i="2" a="1"/>
  <c r="M1167" i="2" s="1"/>
  <c r="L1167" i="2" s="1"/>
  <c r="M1175" i="2" a="1"/>
  <c r="M1175" i="2" s="1"/>
  <c r="L1175" i="2" s="1"/>
  <c r="M1183" i="2" a="1"/>
  <c r="M1183" i="2" s="1"/>
  <c r="L1183" i="2" s="1"/>
  <c r="M1186" i="2" a="1"/>
  <c r="M1186" i="2" s="1"/>
  <c r="L1186" i="2" s="1"/>
  <c r="M1199" i="2" a="1"/>
  <c r="M1199" i="2" s="1"/>
  <c r="L1199" i="2" s="1"/>
  <c r="M1213" i="2" a="1"/>
  <c r="M1213" i="2" s="1"/>
  <c r="L1213" i="2" s="1"/>
  <c r="M1245" i="2" a="1"/>
  <c r="M1245" i="2" s="1"/>
  <c r="L1245" i="2" s="1"/>
  <c r="M1269" i="2" a="1"/>
  <c r="M1269" i="2" s="1"/>
  <c r="L1269" i="2" s="1"/>
  <c r="M1301" i="2" a="1"/>
  <c r="M1301" i="2" s="1"/>
  <c r="L1301" i="2" s="1"/>
  <c r="M1306" i="2" a="1"/>
  <c r="M1306" i="2" s="1"/>
  <c r="L1306" i="2" s="1"/>
  <c r="M1309" i="2" a="1"/>
  <c r="M1309" i="2" s="1"/>
  <c r="L1309" i="2" s="1"/>
  <c r="M1322" i="2" a="1"/>
  <c r="M1322" i="2" s="1"/>
  <c r="L1322" i="2" s="1"/>
  <c r="M1325" i="2" a="1"/>
  <c r="M1325" i="2" s="1"/>
  <c r="L1325" i="2" s="1"/>
  <c r="M1603" i="2" a="1"/>
  <c r="M1603" i="2" s="1"/>
  <c r="L1603" i="2" s="1"/>
  <c r="M1624" i="2" a="1"/>
  <c r="M1624" i="2" s="1"/>
  <c r="L1624" i="2" s="1"/>
  <c r="M2199" i="2" a="1"/>
  <c r="M2199" i="2" s="1"/>
  <c r="L2199" i="2" s="1"/>
  <c r="M2386" i="2" a="1"/>
  <c r="M2386" i="2" s="1"/>
  <c r="L2386" i="2" s="1"/>
  <c r="M2538" i="2" a="1"/>
  <c r="M2538" i="2" s="1"/>
  <c r="L2538" i="2" s="1"/>
  <c r="M3198" i="2" a="1"/>
  <c r="M3198" i="2" s="1"/>
  <c r="L3198" i="2" s="1"/>
  <c r="M360" i="2" a="1"/>
  <c r="M360" i="2" s="1"/>
  <c r="L360" i="2" s="1"/>
  <c r="M371" i="2" a="1"/>
  <c r="M371" i="2" s="1"/>
  <c r="L371" i="2" s="1"/>
  <c r="M1058" i="2" a="1"/>
  <c r="M1058" i="2" s="1"/>
  <c r="L1058" i="2" s="1"/>
  <c r="M1063" i="2" a="1"/>
  <c r="M1063" i="2" s="1"/>
  <c r="L1063" i="2" s="1"/>
  <c r="M1074" i="2" a="1"/>
  <c r="M1074" i="2" s="1"/>
  <c r="L1074" i="2" s="1"/>
  <c r="M1082" i="2" a="1"/>
  <c r="M1082" i="2" s="1"/>
  <c r="L1082" i="2" s="1"/>
  <c r="M1090" i="2" a="1"/>
  <c r="M1090" i="2" s="1"/>
  <c r="L1090" i="2" s="1"/>
  <c r="M1521" i="2" a="1"/>
  <c r="M1521" i="2" s="1"/>
  <c r="L1521" i="2" s="1"/>
  <c r="M1529" i="2" a="1"/>
  <c r="M1529" i="2" s="1"/>
  <c r="L1529" i="2" s="1"/>
  <c r="M1532" i="2" a="1"/>
  <c r="M1532" i="2" s="1"/>
  <c r="L1532" i="2" s="1"/>
  <c r="M73" i="2" a="1"/>
  <c r="M73" i="2" s="1"/>
  <c r="L73" i="2" s="1"/>
  <c r="M490" i="2" a="1"/>
  <c r="M490" i="2" s="1"/>
  <c r="L490" i="2" s="1"/>
  <c r="M492" i="2" a="1"/>
  <c r="M492" i="2" s="1"/>
  <c r="L492" i="2" s="1"/>
  <c r="M493" i="2" a="1"/>
  <c r="M493" i="2" s="1"/>
  <c r="L493" i="2" s="1"/>
  <c r="M514" i="2" a="1"/>
  <c r="M514" i="2" s="1"/>
  <c r="L514" i="2" s="1"/>
  <c r="M554" i="2" a="1"/>
  <c r="M554" i="2" s="1"/>
  <c r="L554" i="2" s="1"/>
  <c r="M634" i="2" a="1"/>
  <c r="M634" i="2" s="1"/>
  <c r="L634" i="2" s="1"/>
  <c r="M661" i="2" a="1"/>
  <c r="M661" i="2" s="1"/>
  <c r="L661" i="2" s="1"/>
  <c r="M703" i="2" a="1"/>
  <c r="M703" i="2" s="1"/>
  <c r="L703" i="2" s="1"/>
  <c r="M706" i="2" a="1"/>
  <c r="M706" i="2" s="1"/>
  <c r="L706" i="2" s="1"/>
  <c r="M738" i="2" a="1"/>
  <c r="M738" i="2" s="1"/>
  <c r="L738" i="2" s="1"/>
  <c r="M759" i="2" a="1"/>
  <c r="M759" i="2" s="1"/>
  <c r="L759" i="2" s="1"/>
  <c r="M779" i="2" a="1"/>
  <c r="M779" i="2" s="1"/>
  <c r="L779" i="2" s="1"/>
  <c r="M995" i="2" a="1"/>
  <c r="M995" i="2" s="1"/>
  <c r="L995" i="2" s="1"/>
  <c r="M1185" i="2" a="1"/>
  <c r="M1185" i="2" s="1"/>
  <c r="L1185" i="2" s="1"/>
  <c r="M1196" i="2" a="1"/>
  <c r="M1196" i="2" s="1"/>
  <c r="L1196" i="2" s="1"/>
  <c r="M1201" i="2" a="1"/>
  <c r="M1201" i="2" s="1"/>
  <c r="L1201" i="2" s="1"/>
  <c r="M1223" i="2" a="1"/>
  <c r="M1223" i="2" s="1"/>
  <c r="L1223" i="2" s="1"/>
  <c r="M1239" i="2" a="1"/>
  <c r="M1239" i="2" s="1"/>
  <c r="L1239" i="2" s="1"/>
  <c r="M1247" i="2" a="1"/>
  <c r="M1247" i="2" s="1"/>
  <c r="L1247" i="2" s="1"/>
  <c r="M1287" i="2" a="1"/>
  <c r="M1287" i="2" s="1"/>
  <c r="L1287" i="2" s="1"/>
  <c r="M1295" i="2" a="1"/>
  <c r="M1295" i="2" s="1"/>
  <c r="L1295" i="2" s="1"/>
  <c r="M1311" i="2" a="1"/>
  <c r="M1311" i="2" s="1"/>
  <c r="L1311" i="2" s="1"/>
  <c r="M1327" i="2" a="1"/>
  <c r="M1327" i="2" s="1"/>
  <c r="L1327" i="2" s="1"/>
  <c r="M1343" i="2" a="1"/>
  <c r="M1343" i="2" s="1"/>
  <c r="L1343" i="2" s="1"/>
  <c r="M1494" i="2" a="1"/>
  <c r="M1494" i="2" s="1"/>
  <c r="L1494" i="2" s="1"/>
  <c r="M1496" i="2" a="1"/>
  <c r="M1496" i="2" s="1"/>
  <c r="L1496" i="2" s="1"/>
  <c r="M1497" i="2" a="1"/>
  <c r="M1497" i="2" s="1"/>
  <c r="L1497" i="2" s="1"/>
  <c r="M1510" i="2" a="1"/>
  <c r="M1510" i="2" s="1"/>
  <c r="L1510" i="2" s="1"/>
  <c r="M3499" i="2" a="1"/>
  <c r="M3499" i="2" s="1"/>
  <c r="L3499" i="2" s="1"/>
  <c r="M3555" i="2" a="1"/>
  <c r="M3555" i="2" s="1"/>
  <c r="L3555" i="2" s="1"/>
  <c r="M3753" i="2" a="1"/>
  <c r="M3753" i="2" s="1"/>
  <c r="L3753" i="2" s="1"/>
  <c r="M4088" i="2" a="1"/>
  <c r="M4088" i="2" s="1"/>
  <c r="L4088" i="2" s="1"/>
  <c r="M704" i="2" a="1"/>
  <c r="M704" i="2" s="1"/>
  <c r="L704" i="2" s="1"/>
  <c r="M784" i="2" a="1"/>
  <c r="M784" i="2" s="1"/>
  <c r="L784" i="2" s="1"/>
  <c r="M796" i="2" a="1"/>
  <c r="M796" i="2" s="1"/>
  <c r="L796" i="2" s="1"/>
  <c r="M1288" i="2" a="1"/>
  <c r="M1288" i="2" s="1"/>
  <c r="L1288" i="2" s="1"/>
  <c r="M1760" i="2" a="1"/>
  <c r="M1760" i="2" s="1"/>
  <c r="L1760" i="2" s="1"/>
  <c r="M1896" i="2" a="1"/>
  <c r="M1896" i="2" s="1"/>
  <c r="L1896" i="2" s="1"/>
  <c r="M3451" i="2" a="1"/>
  <c r="M3451" i="2" s="1"/>
  <c r="L3451" i="2" s="1"/>
  <c r="M3475" i="2" a="1"/>
  <c r="M3475" i="2" s="1"/>
  <c r="L3475" i="2" s="1"/>
  <c r="M3775" i="2" a="1"/>
  <c r="M3775" i="2" s="1"/>
  <c r="L3775" i="2" s="1"/>
  <c r="M3905" i="2" a="1"/>
  <c r="M3905" i="2" s="1"/>
  <c r="L3905" i="2" s="1"/>
  <c r="M4018" i="2" a="1"/>
  <c r="M4018" i="2" s="1"/>
  <c r="L4018" i="2" s="1"/>
  <c r="M4120" i="2" a="1"/>
  <c r="M4120" i="2" s="1"/>
  <c r="L4120" i="2" s="1"/>
  <c r="M4187" i="2" a="1"/>
  <c r="M4187" i="2" s="1"/>
  <c r="L4187" i="2" s="1"/>
  <c r="M4496" i="2" a="1"/>
  <c r="M4496" i="2" s="1"/>
  <c r="L4496" i="2" s="1"/>
  <c r="M357" i="2" a="1"/>
  <c r="M357" i="2" s="1"/>
  <c r="L357" i="2" s="1"/>
  <c r="M1626" i="2" a="1"/>
  <c r="M1626" i="2" s="1"/>
  <c r="L1626" i="2" s="1"/>
  <c r="M1632" i="2" a="1"/>
  <c r="M1632" i="2" s="1"/>
  <c r="L1632" i="2" s="1"/>
  <c r="M1635" i="2" a="1"/>
  <c r="M1635" i="2" s="1"/>
  <c r="L1635" i="2" s="1"/>
  <c r="M1640" i="2" a="1"/>
  <c r="M1640" i="2" s="1"/>
  <c r="L1640" i="2" s="1"/>
  <c r="M1648" i="2" a="1"/>
  <c r="M1648" i="2" s="1"/>
  <c r="L1648" i="2" s="1"/>
  <c r="M1654" i="2" a="1"/>
  <c r="M1654" i="2" s="1"/>
  <c r="L1654" i="2" s="1"/>
  <c r="M1656" i="2" a="1"/>
  <c r="M1656" i="2" s="1"/>
  <c r="L1656" i="2" s="1"/>
  <c r="M1664" i="2" a="1"/>
  <c r="M1664" i="2" s="1"/>
  <c r="L1664" i="2" s="1"/>
  <c r="M1836" i="2" a="1"/>
  <c r="M1836" i="2" s="1"/>
  <c r="L1836" i="2" s="1"/>
  <c r="M2194" i="2" a="1"/>
  <c r="M2194" i="2" s="1"/>
  <c r="L2194" i="2" s="1"/>
  <c r="M2462" i="2" a="1"/>
  <c r="M2462" i="2" s="1"/>
  <c r="L2462" i="2" s="1"/>
  <c r="M2746" i="2" a="1"/>
  <c r="M2746" i="2" s="1"/>
  <c r="L2746" i="2" s="1"/>
  <c r="M2782" i="2" a="1"/>
  <c r="M2782" i="2" s="1"/>
  <c r="L2782" i="2" s="1"/>
  <c r="M2798" i="2" a="1"/>
  <c r="M2798" i="2" s="1"/>
  <c r="L2798" i="2" s="1"/>
  <c r="M2902" i="2" a="1"/>
  <c r="M2902" i="2" s="1"/>
  <c r="L2902" i="2" s="1"/>
  <c r="M2913" i="2" a="1"/>
  <c r="M2913" i="2" s="1"/>
  <c r="L2913" i="2" s="1"/>
  <c r="M2915" i="2" a="1"/>
  <c r="M2915" i="2" s="1"/>
  <c r="L2915" i="2" s="1"/>
  <c r="M3160" i="2" a="1"/>
  <c r="M3160" i="2" s="1"/>
  <c r="L3160" i="2" s="1"/>
  <c r="M3702" i="2" a="1"/>
  <c r="M3702" i="2" s="1"/>
  <c r="L3702" i="2" s="1"/>
  <c r="M3707" i="2" a="1"/>
  <c r="M3707" i="2" s="1"/>
  <c r="L3707" i="2" s="1"/>
  <c r="M3958" i="2" a="1"/>
  <c r="M3958" i="2" s="1"/>
  <c r="L3958" i="2" s="1"/>
  <c r="M4114" i="2" a="1"/>
  <c r="M4114" i="2" s="1"/>
  <c r="L4114" i="2" s="1"/>
  <c r="M4407" i="2" a="1"/>
  <c r="M4407" i="2" s="1"/>
  <c r="L4407" i="2" s="1"/>
  <c r="M4549" i="2" a="1"/>
  <c r="M4549" i="2" s="1"/>
  <c r="L4549" i="2" s="1"/>
  <c r="M352" i="2" a="1"/>
  <c r="M352" i="2" s="1"/>
  <c r="L352" i="2" s="1"/>
  <c r="M354" i="2" a="1"/>
  <c r="M354" i="2" s="1"/>
  <c r="L354" i="2" s="1"/>
  <c r="M915" i="2" a="1"/>
  <c r="M915" i="2" s="1"/>
  <c r="L915" i="2" s="1"/>
  <c r="M1321" i="2" a="1"/>
  <c r="M1321" i="2" s="1"/>
  <c r="L1321" i="2" s="1"/>
  <c r="M1326" i="2" a="1"/>
  <c r="M1326" i="2" s="1"/>
  <c r="L1326" i="2" s="1"/>
  <c r="M1590" i="2" a="1"/>
  <c r="M1590" i="2" s="1"/>
  <c r="L1590" i="2" s="1"/>
  <c r="M1621" i="2" a="1"/>
  <c r="M1621" i="2" s="1"/>
  <c r="L1621" i="2" s="1"/>
  <c r="M2191" i="2" a="1"/>
  <c r="M2191" i="2" s="1"/>
  <c r="L2191" i="2" s="1"/>
  <c r="M2341" i="2" a="1"/>
  <c r="M2341" i="2" s="1"/>
  <c r="L2341" i="2" s="1"/>
  <c r="M2346" i="2" a="1"/>
  <c r="M2346" i="2" s="1"/>
  <c r="L2346" i="2" s="1"/>
  <c r="M2349" i="2" a="1"/>
  <c r="M2349" i="2" s="1"/>
  <c r="L2349" i="2" s="1"/>
  <c r="M2434" i="2" a="1"/>
  <c r="M2434" i="2" s="1"/>
  <c r="L2434" i="2" s="1"/>
  <c r="M2446" i="2" a="1"/>
  <c r="M2446" i="2" s="1"/>
  <c r="L2446" i="2" s="1"/>
  <c r="M2590" i="2" a="1"/>
  <c r="M2590" i="2" s="1"/>
  <c r="L2590" i="2" s="1"/>
  <c r="M2982" i="2" a="1"/>
  <c r="M2982" i="2" s="1"/>
  <c r="L2982" i="2" s="1"/>
  <c r="M3098" i="2" a="1"/>
  <c r="M3098" i="2" s="1"/>
  <c r="L3098" i="2" s="1"/>
  <c r="M3219" i="2" a="1"/>
  <c r="M3219" i="2" s="1"/>
  <c r="L3219" i="2" s="1"/>
  <c r="M3273" i="2" a="1"/>
  <c r="M3273" i="2" s="1"/>
  <c r="L3273" i="2" s="1"/>
  <c r="M3466" i="2" a="1"/>
  <c r="M3466" i="2" s="1"/>
  <c r="L3466" i="2" s="1"/>
  <c r="M3590" i="2" a="1"/>
  <c r="M3590" i="2" s="1"/>
  <c r="L3590" i="2" s="1"/>
  <c r="M3699" i="2" a="1"/>
  <c r="M3699" i="2" s="1"/>
  <c r="L3699" i="2" s="1"/>
  <c r="M3874" i="2" a="1"/>
  <c r="M3874" i="2" s="1"/>
  <c r="L3874" i="2" s="1"/>
  <c r="M4038" i="2" a="1"/>
  <c r="M4038" i="2" s="1"/>
  <c r="L4038" i="2" s="1"/>
  <c r="M4068" i="2" a="1"/>
  <c r="M4068" i="2" s="1"/>
  <c r="L4068" i="2" s="1"/>
  <c r="M1254" i="2" a="1"/>
  <c r="M1254" i="2" s="1"/>
  <c r="L1254" i="2" s="1"/>
  <c r="M1617" i="2" a="1"/>
  <c r="M1617" i="2" s="1"/>
  <c r="L1617" i="2" s="1"/>
  <c r="M1772" i="2" a="1"/>
  <c r="M1772" i="2" s="1"/>
  <c r="L1772" i="2" s="1"/>
  <c r="M1775" i="2" a="1"/>
  <c r="M1775" i="2" s="1"/>
  <c r="L1775" i="2" s="1"/>
  <c r="M1778" i="2" a="1"/>
  <c r="M1778" i="2" s="1"/>
  <c r="L1778" i="2" s="1"/>
  <c r="M1797" i="2" a="1"/>
  <c r="M1797" i="2" s="1"/>
  <c r="L1797" i="2" s="1"/>
  <c r="M1967" i="2" a="1"/>
  <c r="M1967" i="2" s="1"/>
  <c r="L1967" i="2" s="1"/>
  <c r="M2392" i="2" a="1"/>
  <c r="M2392" i="2" s="1"/>
  <c r="L2392" i="2" s="1"/>
  <c r="M2400" i="2" a="1"/>
  <c r="M2400" i="2" s="1"/>
  <c r="L2400" i="2" s="1"/>
  <c r="M2408" i="2" a="1"/>
  <c r="M2408" i="2" s="1"/>
  <c r="L2408" i="2" s="1"/>
  <c r="M2660" i="2" a="1"/>
  <c r="M2660" i="2" s="1"/>
  <c r="L2660" i="2" s="1"/>
  <c r="M2819" i="2" a="1"/>
  <c r="M2819" i="2" s="1"/>
  <c r="L2819" i="2" s="1"/>
  <c r="M2821" i="2" a="1"/>
  <c r="M2821" i="2" s="1"/>
  <c r="L2821" i="2" s="1"/>
  <c r="M2859" i="2" a="1"/>
  <c r="M2859" i="2" s="1"/>
  <c r="L2859" i="2" s="1"/>
  <c r="M2866" i="2" a="1"/>
  <c r="M2866" i="2" s="1"/>
  <c r="L2866" i="2" s="1"/>
  <c r="M2867" i="2" a="1"/>
  <c r="M2867" i="2" s="1"/>
  <c r="L2867" i="2" s="1"/>
  <c r="M3127" i="2" a="1"/>
  <c r="M3127" i="2" s="1"/>
  <c r="L3127" i="2" s="1"/>
  <c r="M3487" i="2" a="1"/>
  <c r="M3487" i="2" s="1"/>
  <c r="L3487" i="2" s="1"/>
  <c r="M3517" i="2" a="1"/>
  <c r="M3517" i="2" s="1"/>
  <c r="L3517" i="2" s="1"/>
  <c r="M4202" i="2" a="1"/>
  <c r="M4202" i="2" s="1"/>
  <c r="L4202" i="2" s="1"/>
  <c r="M4392" i="2" a="1"/>
  <c r="M4392" i="2" s="1"/>
  <c r="L4392" i="2" s="1"/>
  <c r="M4669" i="2" a="1"/>
  <c r="M4669" i="2" s="1"/>
  <c r="L4669" i="2" s="1"/>
  <c r="M410" i="2" a="1"/>
  <c r="M410" i="2" s="1"/>
  <c r="L410" i="2" s="1"/>
  <c r="M823" i="2" a="1"/>
  <c r="M823" i="2" s="1"/>
  <c r="L823" i="2" s="1"/>
  <c r="M825" i="2" a="1"/>
  <c r="M825" i="2" s="1"/>
  <c r="L825" i="2" s="1"/>
  <c r="M1456" i="2" a="1"/>
  <c r="M1456" i="2" s="1"/>
  <c r="L1456" i="2" s="1"/>
  <c r="M1614" i="2" a="1"/>
  <c r="M1614" i="2" s="1"/>
  <c r="L1614" i="2" s="1"/>
  <c r="M1935" i="2" a="1"/>
  <c r="M1935" i="2" s="1"/>
  <c r="L1935" i="2" s="1"/>
  <c r="M2131" i="2" a="1"/>
  <c r="M2131" i="2" s="1"/>
  <c r="L2131" i="2" s="1"/>
  <c r="M2383" i="2" a="1"/>
  <c r="M2383" i="2" s="1"/>
  <c r="L2383" i="2" s="1"/>
  <c r="M2385" i="2" a="1"/>
  <c r="M2385" i="2" s="1"/>
  <c r="L2385" i="2" s="1"/>
  <c r="M3514" i="2" a="1"/>
  <c r="M3514" i="2" s="1"/>
  <c r="L3514" i="2" s="1"/>
  <c r="M3546" i="2" a="1"/>
  <c r="M3546" i="2" s="1"/>
  <c r="L3546" i="2" s="1"/>
  <c r="M3835" i="2" a="1"/>
  <c r="M3835" i="2" s="1"/>
  <c r="L3835" i="2" s="1"/>
  <c r="M4274" i="2" a="1"/>
  <c r="M4274" i="2" s="1"/>
  <c r="L4274" i="2" s="1"/>
  <c r="M4370" i="2" a="1"/>
  <c r="M4370" i="2" s="1"/>
  <c r="L4370" i="2" s="1"/>
  <c r="M25" i="2" a="1"/>
  <c r="M25" i="2" s="1"/>
  <c r="L25" i="2" s="1"/>
  <c r="M378" i="2" a="1"/>
  <c r="M378" i="2" s="1"/>
  <c r="L378" i="2" s="1"/>
  <c r="M466" i="2" a="1"/>
  <c r="M466" i="2" s="1"/>
  <c r="L466" i="2" s="1"/>
  <c r="M527" i="2" a="1"/>
  <c r="M527" i="2" s="1"/>
  <c r="L527" i="2" s="1"/>
  <c r="M571" i="2" a="1"/>
  <c r="M571" i="2" s="1"/>
  <c r="L571" i="2" s="1"/>
  <c r="M610" i="2" a="1"/>
  <c r="M610" i="2" s="1"/>
  <c r="L610" i="2" s="1"/>
  <c r="M651" i="2" a="1"/>
  <c r="M651" i="2" s="1"/>
  <c r="L651" i="2" s="1"/>
  <c r="M708" i="2" a="1"/>
  <c r="M708" i="2" s="1"/>
  <c r="L708" i="2" s="1"/>
  <c r="M710" i="2" a="1"/>
  <c r="M710" i="2" s="1"/>
  <c r="L710" i="2" s="1"/>
  <c r="M713" i="2" a="1"/>
  <c r="M713" i="2" s="1"/>
  <c r="L713" i="2" s="1"/>
  <c r="M721" i="2" a="1"/>
  <c r="M721" i="2" s="1"/>
  <c r="L721" i="2" s="1"/>
  <c r="M780" i="2" a="1"/>
  <c r="M780" i="2" s="1"/>
  <c r="L780" i="2" s="1"/>
  <c r="M883" i="2" a="1"/>
  <c r="M883" i="2" s="1"/>
  <c r="L883" i="2" s="1"/>
  <c r="M888" i="2" a="1"/>
  <c r="M888" i="2" s="1"/>
  <c r="L888" i="2" s="1"/>
  <c r="M891" i="2" a="1"/>
  <c r="M891" i="2" s="1"/>
  <c r="L891" i="2" s="1"/>
  <c r="M896" i="2" a="1"/>
  <c r="M896" i="2" s="1"/>
  <c r="L896" i="2" s="1"/>
  <c r="M898" i="2" a="1"/>
  <c r="M898" i="2" s="1"/>
  <c r="L898" i="2" s="1"/>
  <c r="M899" i="2" a="1"/>
  <c r="M899" i="2" s="1"/>
  <c r="L899" i="2" s="1"/>
  <c r="M906" i="2" a="1"/>
  <c r="M906" i="2" s="1"/>
  <c r="L906" i="2" s="1"/>
  <c r="M1163" i="2" a="1"/>
  <c r="M1163" i="2" s="1"/>
  <c r="L1163" i="2" s="1"/>
  <c r="M1270" i="2" a="1"/>
  <c r="M1270" i="2" s="1"/>
  <c r="L1270" i="2" s="1"/>
  <c r="M1440" i="2" a="1"/>
  <c r="M1440" i="2" s="1"/>
  <c r="L1440" i="2" s="1"/>
  <c r="M1441" i="2" a="1"/>
  <c r="M1441" i="2" s="1"/>
  <c r="L1441" i="2" s="1"/>
  <c r="M1446" i="2" a="1"/>
  <c r="M1446" i="2" s="1"/>
  <c r="L1446" i="2" s="1"/>
  <c r="M1449" i="2" a="1"/>
  <c r="M1449" i="2" s="1"/>
  <c r="L1449" i="2" s="1"/>
  <c r="M1597" i="2" a="1"/>
  <c r="M1597" i="2" s="1"/>
  <c r="L1597" i="2" s="1"/>
  <c r="M1696" i="2" a="1"/>
  <c r="M1696" i="2" s="1"/>
  <c r="L1696" i="2" s="1"/>
  <c r="M1701" i="2" a="1"/>
  <c r="M1701" i="2" s="1"/>
  <c r="L1701" i="2" s="1"/>
  <c r="M2104" i="2" a="1"/>
  <c r="M2104" i="2" s="1"/>
  <c r="L2104" i="2" s="1"/>
  <c r="M2259" i="2" a="1"/>
  <c r="M2259" i="2" s="1"/>
  <c r="L2259" i="2" s="1"/>
  <c r="M2389" i="2" a="1"/>
  <c r="M2389" i="2" s="1"/>
  <c r="L2389" i="2" s="1"/>
  <c r="M2443" i="2" a="1"/>
  <c r="M2443" i="2" s="1"/>
  <c r="L2443" i="2" s="1"/>
  <c r="M2484" i="2" a="1"/>
  <c r="M2484" i="2" s="1"/>
  <c r="L2484" i="2" s="1"/>
  <c r="M2594" i="2" a="1"/>
  <c r="M2594" i="2" s="1"/>
  <c r="L2594" i="2" s="1"/>
  <c r="M2750" i="2" a="1"/>
  <c r="M2750" i="2" s="1"/>
  <c r="L2750" i="2" s="1"/>
  <c r="M2763" i="2" a="1"/>
  <c r="M2763" i="2" s="1"/>
  <c r="L2763" i="2" s="1"/>
  <c r="M2791" i="2" a="1"/>
  <c r="M2791" i="2" s="1"/>
  <c r="L2791" i="2" s="1"/>
  <c r="M2870" i="2" a="1"/>
  <c r="M2870" i="2" s="1"/>
  <c r="L2870" i="2" s="1"/>
  <c r="M2875" i="2" a="1"/>
  <c r="M2875" i="2" s="1"/>
  <c r="L2875" i="2" s="1"/>
  <c r="M2989" i="2" a="1"/>
  <c r="M2989" i="2" s="1"/>
  <c r="L2989" i="2" s="1"/>
  <c r="M3087" i="2" a="1"/>
  <c r="M3087" i="2" s="1"/>
  <c r="L3087" i="2" s="1"/>
  <c r="M3178" i="2" a="1"/>
  <c r="M3178" i="2" s="1"/>
  <c r="L3178" i="2" s="1"/>
  <c r="M3216" i="2" a="1"/>
  <c r="M3216" i="2" s="1"/>
  <c r="L3216" i="2" s="1"/>
  <c r="M3462" i="2" a="1"/>
  <c r="M3462" i="2" s="1"/>
  <c r="L3462" i="2" s="1"/>
  <c r="M3552" i="2" a="1"/>
  <c r="M3552" i="2" s="1"/>
  <c r="L3552" i="2" s="1"/>
  <c r="M3731" i="2" a="1"/>
  <c r="M3731" i="2" s="1"/>
  <c r="L3731" i="2" s="1"/>
  <c r="M3734" i="2" a="1"/>
  <c r="M3734" i="2" s="1"/>
  <c r="L3734" i="2" s="1"/>
  <c r="M4016" i="2" a="1"/>
  <c r="M4016" i="2" s="1"/>
  <c r="L4016" i="2" s="1"/>
  <c r="M4554" i="2" a="1"/>
  <c r="M4554" i="2" s="1"/>
  <c r="L4554" i="2" s="1"/>
  <c r="M4817" i="2" a="1"/>
  <c r="M4817" i="2" s="1"/>
  <c r="L4817" i="2" s="1"/>
  <c r="M4862" i="2" a="1"/>
  <c r="M4862" i="2" s="1"/>
  <c r="L4862" i="2" s="1"/>
  <c r="M4945" i="2" a="1"/>
  <c r="M4945" i="2" s="1"/>
  <c r="L4945" i="2" s="1"/>
  <c r="M346" i="2" a="1"/>
  <c r="M346" i="2" s="1"/>
  <c r="L346" i="2" s="1"/>
  <c r="M518" i="2" a="1"/>
  <c r="M518" i="2" s="1"/>
  <c r="L518" i="2" s="1"/>
  <c r="M521" i="2" a="1"/>
  <c r="M521" i="2" s="1"/>
  <c r="L521" i="2" s="1"/>
  <c r="M600" i="2" a="1"/>
  <c r="M600" i="2" s="1"/>
  <c r="L600" i="2" s="1"/>
  <c r="M623" i="2" a="1"/>
  <c r="M623" i="2" s="1"/>
  <c r="L623" i="2" s="1"/>
  <c r="M707" i="2" a="1"/>
  <c r="M707" i="2" s="1"/>
  <c r="L707" i="2" s="1"/>
  <c r="M1895" i="2" a="1"/>
  <c r="M1895" i="2" s="1"/>
  <c r="L1895" i="2" s="1"/>
  <c r="M2387" i="2" a="1"/>
  <c r="M2387" i="2" s="1"/>
  <c r="L2387" i="2" s="1"/>
  <c r="M2482" i="2" a="1"/>
  <c r="M2482" i="2" s="1"/>
  <c r="L2482" i="2" s="1"/>
  <c r="M2629" i="2" a="1"/>
  <c r="M2629" i="2" s="1"/>
  <c r="L2629" i="2" s="1"/>
  <c r="M2986" i="2" a="1"/>
  <c r="M2986" i="2" s="1"/>
  <c r="L2986" i="2" s="1"/>
  <c r="M3012" i="2" a="1"/>
  <c r="M3012" i="2" s="1"/>
  <c r="L3012" i="2" s="1"/>
  <c r="M3051" i="2" a="1"/>
  <c r="M3051" i="2" s="1"/>
  <c r="L3051" i="2" s="1"/>
  <c r="M3210" i="2" a="1"/>
  <c r="M3210" i="2" s="1"/>
  <c r="L3210" i="2" s="1"/>
  <c r="M3381" i="2" a="1"/>
  <c r="M3381" i="2" s="1"/>
  <c r="L3381" i="2" s="1"/>
  <c r="M3384" i="2" a="1"/>
  <c r="M3384" i="2" s="1"/>
  <c r="L3384" i="2" s="1"/>
  <c r="M3389" i="2" a="1"/>
  <c r="M3389" i="2" s="1"/>
  <c r="L3389" i="2" s="1"/>
  <c r="M3496" i="2" a="1"/>
  <c r="M3496" i="2" s="1"/>
  <c r="L3496" i="2" s="1"/>
  <c r="M3549" i="2" a="1"/>
  <c r="M3549" i="2" s="1"/>
  <c r="L3549" i="2" s="1"/>
  <c r="M3605" i="2" a="1"/>
  <c r="M3605" i="2" s="1"/>
  <c r="L3605" i="2" s="1"/>
  <c r="M3610" i="2" a="1"/>
  <c r="M3610" i="2" s="1"/>
  <c r="L3610" i="2" s="1"/>
  <c r="M3985" i="2" a="1"/>
  <c r="M3985" i="2" s="1"/>
  <c r="L3985" i="2" s="1"/>
  <c r="M3987" i="2" a="1"/>
  <c r="M3987" i="2" s="1"/>
  <c r="L3987" i="2" s="1"/>
  <c r="M4093" i="2" a="1"/>
  <c r="M4093" i="2" s="1"/>
  <c r="L4093" i="2" s="1"/>
  <c r="M4134" i="2" a="1"/>
  <c r="M4134" i="2" s="1"/>
  <c r="L4134" i="2" s="1"/>
  <c r="M4232" i="2" a="1"/>
  <c r="M4232" i="2" s="1"/>
  <c r="L4232" i="2" s="1"/>
  <c r="M4264" i="2" a="1"/>
  <c r="M4264" i="2" s="1"/>
  <c r="L4264" i="2" s="1"/>
  <c r="M4317" i="2" a="1"/>
  <c r="M4317" i="2" s="1"/>
  <c r="L4317" i="2" s="1"/>
  <c r="M4349" i="2" a="1"/>
  <c r="M4349" i="2" s="1"/>
  <c r="L4349" i="2" s="1"/>
  <c r="M4418" i="2" a="1"/>
  <c r="M4418" i="2" s="1"/>
  <c r="L4418" i="2" s="1"/>
  <c r="M4551" i="2" a="1"/>
  <c r="M4551" i="2" s="1"/>
  <c r="L4551" i="2" s="1"/>
  <c r="M765" i="2" a="1"/>
  <c r="M765" i="2" s="1"/>
  <c r="L765" i="2" s="1"/>
  <c r="M1141" i="2" a="1"/>
  <c r="M1141" i="2" s="1"/>
  <c r="L1141" i="2" s="1"/>
  <c r="M1251" i="2" a="1"/>
  <c r="M1251" i="2" s="1"/>
  <c r="L1251" i="2" s="1"/>
  <c r="M1253" i="2" a="1"/>
  <c r="M1253" i="2" s="1"/>
  <c r="L1253" i="2" s="1"/>
  <c r="M1259" i="2" a="1"/>
  <c r="M1259" i="2" s="1"/>
  <c r="L1259" i="2" s="1"/>
  <c r="M1332" i="2" a="1"/>
  <c r="M1332" i="2" s="1"/>
  <c r="L1332" i="2" s="1"/>
  <c r="M1335" i="2" a="1"/>
  <c r="M1335" i="2" s="1"/>
  <c r="L1335" i="2" s="1"/>
  <c r="M1337" i="2" a="1"/>
  <c r="M1337" i="2" s="1"/>
  <c r="L1337" i="2" s="1"/>
  <c r="M1338" i="2" a="1"/>
  <c r="M1338" i="2" s="1"/>
  <c r="L1338" i="2" s="1"/>
  <c r="M1345" i="2" a="1"/>
  <c r="M1345" i="2" s="1"/>
  <c r="L1345" i="2" s="1"/>
  <c r="M1352" i="2" a="1"/>
  <c r="M1352" i="2" s="1"/>
  <c r="L1352" i="2" s="1"/>
  <c r="M1367" i="2" a="1"/>
  <c r="M1367" i="2" s="1"/>
  <c r="L1367" i="2" s="1"/>
  <c r="M1368" i="2" a="1"/>
  <c r="M1368" i="2" s="1"/>
  <c r="L1368" i="2" s="1"/>
  <c r="M1373" i="2" a="1"/>
  <c r="M1373" i="2" s="1"/>
  <c r="L1373" i="2" s="1"/>
  <c r="M1393" i="2" a="1"/>
  <c r="M1393" i="2" s="1"/>
  <c r="L1393" i="2" s="1"/>
  <c r="M1618" i="2" a="1"/>
  <c r="M1618" i="2" s="1"/>
  <c r="L1618" i="2" s="1"/>
  <c r="M1623" i="2" a="1"/>
  <c r="M1623" i="2" s="1"/>
  <c r="L1623" i="2" s="1"/>
  <c r="M1645" i="2" a="1"/>
  <c r="M1645" i="2" s="1"/>
  <c r="L1645" i="2" s="1"/>
  <c r="M1827" i="2" a="1"/>
  <c r="M1827" i="2" s="1"/>
  <c r="L1827" i="2" s="1"/>
  <c r="M1959" i="2" a="1"/>
  <c r="M1959" i="2" s="1"/>
  <c r="L1959" i="2" s="1"/>
  <c r="M2291" i="2" a="1"/>
  <c r="M2291" i="2" s="1"/>
  <c r="L2291" i="2" s="1"/>
  <c r="M2296" i="2" a="1"/>
  <c r="M2296" i="2" s="1"/>
  <c r="L2296" i="2" s="1"/>
  <c r="M2382" i="2" a="1"/>
  <c r="M2382" i="2" s="1"/>
  <c r="L2382" i="2" s="1"/>
  <c r="M3240" i="2" a="1"/>
  <c r="M3240" i="2" s="1"/>
  <c r="L3240" i="2" s="1"/>
  <c r="M3543" i="2" a="1"/>
  <c r="M3543" i="2" s="1"/>
  <c r="L3543" i="2" s="1"/>
  <c r="M3635" i="2" a="1"/>
  <c r="M3635" i="2" s="1"/>
  <c r="L3635" i="2" s="1"/>
  <c r="M3674" i="2" a="1"/>
  <c r="M3674" i="2" s="1"/>
  <c r="L3674" i="2" s="1"/>
  <c r="M3680" i="2" a="1"/>
  <c r="M3680" i="2" s="1"/>
  <c r="L3680" i="2" s="1"/>
  <c r="M3686" i="2" a="1"/>
  <c r="M3686" i="2" s="1"/>
  <c r="L3686" i="2" s="1"/>
  <c r="M3809" i="2" a="1"/>
  <c r="M3809" i="2" s="1"/>
  <c r="L3809" i="2" s="1"/>
  <c r="M3921" i="2" a="1"/>
  <c r="M3921" i="2" s="1"/>
  <c r="L3921" i="2" s="1"/>
  <c r="M3979" i="2" a="1"/>
  <c r="M3979" i="2" s="1"/>
  <c r="L3979" i="2" s="1"/>
  <c r="M4080" i="2" a="1"/>
  <c r="M4080" i="2" s="1"/>
  <c r="L4080" i="2" s="1"/>
  <c r="M4172" i="2" a="1"/>
  <c r="M4172" i="2" s="1"/>
  <c r="L4172" i="2" s="1"/>
  <c r="M4229" i="2" a="1"/>
  <c r="M4229" i="2" s="1"/>
  <c r="L4229" i="2" s="1"/>
  <c r="M456" i="2" a="1"/>
  <c r="M456" i="2" s="1"/>
  <c r="L456" i="2" s="1"/>
  <c r="M498" i="2" a="1"/>
  <c r="M498" i="2" s="1"/>
  <c r="L498" i="2" s="1"/>
  <c r="M502" i="2" a="1"/>
  <c r="M502" i="2" s="1"/>
  <c r="L502" i="2" s="1"/>
  <c r="M589" i="2" a="1"/>
  <c r="M589" i="2" s="1"/>
  <c r="L589" i="2" s="1"/>
  <c r="M655" i="2" a="1"/>
  <c r="M655" i="2" s="1"/>
  <c r="L655" i="2" s="1"/>
  <c r="M1108" i="2" a="1"/>
  <c r="M1108" i="2" s="1"/>
  <c r="L1108" i="2" s="1"/>
  <c r="M1121" i="2" a="1"/>
  <c r="M1121" i="2" s="1"/>
  <c r="L1121" i="2" s="1"/>
  <c r="M1411" i="2" a="1"/>
  <c r="M1411" i="2" s="1"/>
  <c r="L1411" i="2" s="1"/>
  <c r="M1424" i="2" a="1"/>
  <c r="M1424" i="2" s="1"/>
  <c r="L1424" i="2" s="1"/>
  <c r="M1579" i="2" a="1"/>
  <c r="M1579" i="2" s="1"/>
  <c r="L1579" i="2" s="1"/>
  <c r="M1615" i="2" a="1"/>
  <c r="M1615" i="2" s="1"/>
  <c r="L1615" i="2" s="1"/>
  <c r="M2079" i="2" a="1"/>
  <c r="M2079" i="2" s="1"/>
  <c r="L2079" i="2" s="1"/>
  <c r="M2136" i="2" a="1"/>
  <c r="M2136" i="2" s="1"/>
  <c r="L2136" i="2" s="1"/>
  <c r="M2240" i="2" a="1"/>
  <c r="M2240" i="2" s="1"/>
  <c r="L2240" i="2" s="1"/>
  <c r="M2242" i="2" a="1"/>
  <c r="M2242" i="2" s="1"/>
  <c r="L2242" i="2" s="1"/>
  <c r="M2426" i="2" a="1"/>
  <c r="M2426" i="2" s="1"/>
  <c r="L2426" i="2" s="1"/>
  <c r="M2618" i="2" a="1"/>
  <c r="M2618" i="2" s="1"/>
  <c r="L2618" i="2" s="1"/>
  <c r="M3045" i="2" a="1"/>
  <c r="M3045" i="2" s="1"/>
  <c r="L3045" i="2" s="1"/>
  <c r="M3445" i="2" a="1"/>
  <c r="M3445" i="2" s="1"/>
  <c r="L3445" i="2" s="1"/>
  <c r="M3713" i="2" a="1"/>
  <c r="M3713" i="2" s="1"/>
  <c r="L3713" i="2" s="1"/>
  <c r="M3898" i="2" a="1"/>
  <c r="M3898" i="2" s="1"/>
  <c r="L3898" i="2" s="1"/>
  <c r="M3947" i="2" a="1"/>
  <c r="M3947" i="2" s="1"/>
  <c r="L3947" i="2" s="1"/>
  <c r="M4123" i="2" a="1"/>
  <c r="M4123" i="2" s="1"/>
  <c r="L4123" i="2" s="1"/>
  <c r="M4253" i="2" a="1"/>
  <c r="M4253" i="2" s="1"/>
  <c r="L4253" i="2" s="1"/>
  <c r="M4498" i="2" a="1"/>
  <c r="M4498" i="2" s="1"/>
  <c r="L4498" i="2" s="1"/>
  <c r="M328" i="2" a="1"/>
  <c r="M328" i="2" s="1"/>
  <c r="L328" i="2" s="1"/>
  <c r="M330" i="2" a="1"/>
  <c r="M330" i="2" s="1"/>
  <c r="L330" i="2" s="1"/>
  <c r="M684" i="2" a="1"/>
  <c r="M684" i="2" s="1"/>
  <c r="L684" i="2" s="1"/>
  <c r="M687" i="2" a="1"/>
  <c r="M687" i="2" s="1"/>
  <c r="L687" i="2" s="1"/>
  <c r="M1054" i="2" a="1"/>
  <c r="M1054" i="2" s="1"/>
  <c r="L1054" i="2" s="1"/>
  <c r="M1476" i="2" a="1"/>
  <c r="M1476" i="2" s="1"/>
  <c r="L1476" i="2" s="1"/>
  <c r="M1479" i="2" a="1"/>
  <c r="M1479" i="2" s="1"/>
  <c r="L1479" i="2" s="1"/>
  <c r="M1502" i="2" a="1"/>
  <c r="M1502" i="2" s="1"/>
  <c r="L1502" i="2" s="1"/>
  <c r="M1505" i="2" a="1"/>
  <c r="M1505" i="2" s="1"/>
  <c r="L1505" i="2" s="1"/>
  <c r="M1514" i="2" a="1"/>
  <c r="M1514" i="2" s="1"/>
  <c r="L1514" i="2" s="1"/>
  <c r="M1542" i="2" a="1"/>
  <c r="M1542" i="2" s="1"/>
  <c r="L1542" i="2" s="1"/>
  <c r="M1544" i="2" a="1"/>
  <c r="M1544" i="2" s="1"/>
  <c r="L1544" i="2" s="1"/>
  <c r="M1545" i="2" a="1"/>
  <c r="M1545" i="2" s="1"/>
  <c r="L1545" i="2" s="1"/>
  <c r="M1570" i="2" a="1"/>
  <c r="M1570" i="2" s="1"/>
  <c r="L1570" i="2" s="1"/>
  <c r="M1573" i="2" a="1"/>
  <c r="M1573" i="2" s="1"/>
  <c r="L1573" i="2" s="1"/>
  <c r="M1574" i="2" a="1"/>
  <c r="M1574" i="2" s="1"/>
  <c r="L1574" i="2" s="1"/>
  <c r="M1576" i="2" a="1"/>
  <c r="M1576" i="2" s="1"/>
  <c r="L1576" i="2" s="1"/>
  <c r="M1761" i="2" a="1"/>
  <c r="M1761" i="2" s="1"/>
  <c r="L1761" i="2" s="1"/>
  <c r="M1939" i="2" a="1"/>
  <c r="M1939" i="2" s="1"/>
  <c r="L1939" i="2" s="1"/>
  <c r="M2779" i="2" a="1"/>
  <c r="M2779" i="2" s="1"/>
  <c r="L2779" i="2" s="1"/>
  <c r="M3006" i="2" a="1"/>
  <c r="M3006" i="2" s="1"/>
  <c r="L3006" i="2" s="1"/>
  <c r="M3889" i="2" a="1"/>
  <c r="M3889" i="2" s="1"/>
  <c r="L3889" i="2" s="1"/>
  <c r="M4119" i="2" a="1"/>
  <c r="M4119" i="2" s="1"/>
  <c r="L4119" i="2" s="1"/>
  <c r="M4334" i="2" a="1"/>
  <c r="M4334" i="2" s="1"/>
  <c r="L4334" i="2" s="1"/>
  <c r="M4493" i="2" a="1"/>
  <c r="M4493" i="2" s="1"/>
  <c r="L4493" i="2" s="1"/>
  <c r="M4640" i="2" a="1"/>
  <c r="M4640" i="2" s="1"/>
  <c r="L4640" i="2" s="1"/>
  <c r="M613" i="2" a="1"/>
  <c r="M613" i="2" s="1"/>
  <c r="L613" i="2" s="1"/>
  <c r="M624" i="2" a="1"/>
  <c r="M624" i="2" s="1"/>
  <c r="L624" i="2" s="1"/>
  <c r="M643" i="2" a="1"/>
  <c r="M643" i="2" s="1"/>
  <c r="L643" i="2" s="1"/>
  <c r="M665" i="2" a="1"/>
  <c r="M665" i="2" s="1"/>
  <c r="L665" i="2" s="1"/>
  <c r="M1102" i="2" a="1"/>
  <c r="M1102" i="2" s="1"/>
  <c r="L1102" i="2" s="1"/>
  <c r="M1453" i="2" a="1"/>
  <c r="M1453" i="2" s="1"/>
  <c r="L1453" i="2" s="1"/>
  <c r="M1464" i="2" a="1"/>
  <c r="M1464" i="2" s="1"/>
  <c r="L1464" i="2" s="1"/>
  <c r="M1733" i="2" a="1"/>
  <c r="M1733" i="2" s="1"/>
  <c r="L1733" i="2" s="1"/>
  <c r="M1862" i="2" a="1"/>
  <c r="M1862" i="2" s="1"/>
  <c r="L1862" i="2" s="1"/>
  <c r="M2417" i="2" a="1"/>
  <c r="M2417" i="2" s="1"/>
  <c r="L2417" i="2" s="1"/>
  <c r="M2418" i="2" a="1"/>
  <c r="M2418" i="2" s="1"/>
  <c r="L2418" i="2" s="1"/>
  <c r="M2505" i="2" a="1"/>
  <c r="M2505" i="2" s="1"/>
  <c r="L2505" i="2" s="1"/>
  <c r="M2507" i="2" a="1"/>
  <c r="M2507" i="2" s="1"/>
  <c r="L2507" i="2" s="1"/>
  <c r="M2565" i="2" a="1"/>
  <c r="M2565" i="2" s="1"/>
  <c r="L2565" i="2" s="1"/>
  <c r="M2658" i="2" a="1"/>
  <c r="M2658" i="2" s="1"/>
  <c r="L2658" i="2" s="1"/>
  <c r="M2841" i="2" a="1"/>
  <c r="M2841" i="2" s="1"/>
  <c r="L2841" i="2" s="1"/>
  <c r="M3472" i="2" a="1"/>
  <c r="M3472" i="2" s="1"/>
  <c r="L3472" i="2" s="1"/>
  <c r="M3528" i="2" a="1"/>
  <c r="M3528" i="2" s="1"/>
  <c r="L3528" i="2" s="1"/>
  <c r="M3623" i="2" a="1"/>
  <c r="M3623" i="2" s="1"/>
  <c r="L3623" i="2" s="1"/>
  <c r="M3626" i="2" a="1"/>
  <c r="M3626" i="2" s="1"/>
  <c r="L3626" i="2" s="1"/>
  <c r="M3659" i="2" a="1"/>
  <c r="M3659" i="2" s="1"/>
  <c r="L3659" i="2" s="1"/>
  <c r="M3769" i="2" a="1"/>
  <c r="M3769" i="2" s="1"/>
  <c r="L3769" i="2" s="1"/>
  <c r="M3887" i="2" a="1"/>
  <c r="M3887" i="2" s="1"/>
  <c r="L3887" i="2" s="1"/>
  <c r="M3937" i="2" a="1"/>
  <c r="M3937" i="2" s="1"/>
  <c r="L3937" i="2" s="1"/>
  <c r="M3968" i="2" a="1"/>
  <c r="M3968" i="2" s="1"/>
  <c r="L3968" i="2" s="1"/>
  <c r="M4190" i="2" a="1"/>
  <c r="M4190" i="2" s="1"/>
  <c r="L4190" i="2" s="1"/>
  <c r="M4391" i="2" a="1"/>
  <c r="M4391" i="2" s="1"/>
  <c r="L4391" i="2" s="1"/>
  <c r="M4635" i="2" a="1"/>
  <c r="M4635" i="2" s="1"/>
  <c r="L4635" i="2" s="1"/>
  <c r="M4637" i="2" a="1"/>
  <c r="M4637" i="2" s="1"/>
  <c r="L4637" i="2" s="1"/>
  <c r="M377" i="2" a="1"/>
  <c r="M377" i="2" s="1"/>
  <c r="L377" i="2" s="1"/>
  <c r="M828" i="2" a="1"/>
  <c r="M828" i="2" s="1"/>
  <c r="L828" i="2" s="1"/>
  <c r="M829" i="2" a="1"/>
  <c r="M829" i="2" s="1"/>
  <c r="L829" i="2" s="1"/>
  <c r="M831" i="2" a="1"/>
  <c r="M831" i="2" s="1"/>
  <c r="L831" i="2" s="1"/>
  <c r="M834" i="2" a="1"/>
  <c r="M834" i="2" s="1"/>
  <c r="L834" i="2" s="1"/>
  <c r="M838" i="2" a="1"/>
  <c r="M838" i="2" s="1"/>
  <c r="L838" i="2" s="1"/>
  <c r="M986" i="2" a="1"/>
  <c r="M986" i="2" s="1"/>
  <c r="L986" i="2" s="1"/>
  <c r="M987" i="2" a="1"/>
  <c r="M987" i="2" s="1"/>
  <c r="L987" i="2" s="1"/>
  <c r="M1405" i="2" a="1"/>
  <c r="M1405" i="2" s="1"/>
  <c r="L1405" i="2" s="1"/>
  <c r="M1499" i="2" a="1"/>
  <c r="M1499" i="2" s="1"/>
  <c r="L1499" i="2" s="1"/>
  <c r="M1702" i="2" a="1"/>
  <c r="M1702" i="2" s="1"/>
  <c r="L1702" i="2" s="1"/>
  <c r="M1983" i="2" a="1"/>
  <c r="M1983" i="2" s="1"/>
  <c r="L1983" i="2" s="1"/>
  <c r="M1985" i="2" a="1"/>
  <c r="M1985" i="2" s="1"/>
  <c r="L1985" i="2" s="1"/>
  <c r="M2167" i="2" a="1"/>
  <c r="M2167" i="2" s="1"/>
  <c r="L2167" i="2" s="1"/>
  <c r="M2228" i="2" a="1"/>
  <c r="M2228" i="2" s="1"/>
  <c r="L2228" i="2" s="1"/>
  <c r="M2351" i="2" a="1"/>
  <c r="M2351" i="2" s="1"/>
  <c r="L2351" i="2" s="1"/>
  <c r="M2352" i="2" a="1"/>
  <c r="M2352" i="2" s="1"/>
  <c r="L2352" i="2" s="1"/>
  <c r="M2354" i="2" a="1"/>
  <c r="M2354" i="2" s="1"/>
  <c r="L2354" i="2" s="1"/>
  <c r="M2398" i="2" a="1"/>
  <c r="M2398" i="2" s="1"/>
  <c r="L2398" i="2" s="1"/>
  <c r="M2529" i="2" a="1"/>
  <c r="M2529" i="2" s="1"/>
  <c r="L2529" i="2" s="1"/>
  <c r="M2892" i="2" a="1"/>
  <c r="M2892" i="2" s="1"/>
  <c r="L2892" i="2" s="1"/>
  <c r="M2897" i="2" a="1"/>
  <c r="M2897" i="2" s="1"/>
  <c r="L2897" i="2" s="1"/>
  <c r="M2955" i="2" a="1"/>
  <c r="M2955" i="2" s="1"/>
  <c r="L2955" i="2" s="1"/>
  <c r="M3023" i="2" a="1"/>
  <c r="M3023" i="2" s="1"/>
  <c r="L3023" i="2" s="1"/>
  <c r="M3312" i="2" a="1"/>
  <c r="M3312" i="2" s="1"/>
  <c r="L3312" i="2" s="1"/>
  <c r="M3350" i="2" a="1"/>
  <c r="M3350" i="2" s="1"/>
  <c r="L3350" i="2" s="1"/>
  <c r="M3398" i="2" a="1"/>
  <c r="M3398" i="2" s="1"/>
  <c r="L3398" i="2" s="1"/>
  <c r="M3469" i="2" a="1"/>
  <c r="M3469" i="2" s="1"/>
  <c r="L3469" i="2" s="1"/>
  <c r="M3522" i="2" a="1"/>
  <c r="M3522" i="2" s="1"/>
  <c r="L3522" i="2" s="1"/>
  <c r="M3567" i="2" a="1"/>
  <c r="M3567" i="2" s="1"/>
  <c r="L3567" i="2" s="1"/>
  <c r="M3570" i="2" a="1"/>
  <c r="M3570" i="2" s="1"/>
  <c r="L3570" i="2" s="1"/>
  <c r="M3573" i="2" a="1"/>
  <c r="M3573" i="2" s="1"/>
  <c r="L3573" i="2" s="1"/>
  <c r="M3576" i="2" a="1"/>
  <c r="M3576" i="2" s="1"/>
  <c r="L3576" i="2" s="1"/>
  <c r="M3578" i="2" a="1"/>
  <c r="M3578" i="2" s="1"/>
  <c r="L3578" i="2" s="1"/>
  <c r="M3650" i="2" a="1"/>
  <c r="M3650" i="2" s="1"/>
  <c r="L3650" i="2" s="1"/>
  <c r="M3738" i="2" a="1"/>
  <c r="M3738" i="2" s="1"/>
  <c r="L3738" i="2" s="1"/>
  <c r="M3801" i="2" a="1"/>
  <c r="M3801" i="2" s="1"/>
  <c r="L3801" i="2" s="1"/>
  <c r="M4032" i="2" a="1"/>
  <c r="M4032" i="2" s="1"/>
  <c r="L4032" i="2" s="1"/>
  <c r="M4059" i="2" a="1"/>
  <c r="M4059" i="2" s="1"/>
  <c r="L4059" i="2" s="1"/>
  <c r="M4062" i="2" a="1"/>
  <c r="M4062" i="2" s="1"/>
  <c r="L4062" i="2" s="1"/>
  <c r="M4185" i="2" a="1"/>
  <c r="M4185" i="2" s="1"/>
  <c r="L4185" i="2" s="1"/>
  <c r="M4277" i="2" a="1"/>
  <c r="M4277" i="2" s="1"/>
  <c r="L4277" i="2" s="1"/>
  <c r="M4301" i="2" a="1"/>
  <c r="M4301" i="2" s="1"/>
  <c r="L4301" i="2" s="1"/>
  <c r="M4389" i="2" a="1"/>
  <c r="M4389" i="2" s="1"/>
  <c r="L4389" i="2" s="1"/>
  <c r="M4790" i="2" a="1"/>
  <c r="M4790" i="2" s="1"/>
  <c r="L4790" i="2" s="1"/>
  <c r="M246" i="2" a="1"/>
  <c r="M246" i="2" s="1"/>
  <c r="L246" i="2" s="1"/>
  <c r="M426" i="2" a="1"/>
  <c r="M426" i="2" s="1"/>
  <c r="L426" i="2" s="1"/>
  <c r="M474" i="2" a="1"/>
  <c r="M474" i="2" s="1"/>
  <c r="L474" i="2" s="1"/>
  <c r="M536" i="2" a="1"/>
  <c r="M536" i="2" s="1"/>
  <c r="L536" i="2" s="1"/>
  <c r="M555" i="2" a="1"/>
  <c r="M555" i="2" s="1"/>
  <c r="L555" i="2" s="1"/>
  <c r="M616" i="2" a="1"/>
  <c r="M616" i="2" s="1"/>
  <c r="L616" i="2" s="1"/>
  <c r="M677" i="2" a="1"/>
  <c r="M677" i="2" s="1"/>
  <c r="L677" i="2" s="1"/>
  <c r="M727" i="2" a="1"/>
  <c r="M727" i="2" s="1"/>
  <c r="L727" i="2" s="1"/>
  <c r="M1032" i="2" a="1"/>
  <c r="M1032" i="2" s="1"/>
  <c r="L1032" i="2" s="1"/>
  <c r="M1285" i="2" a="1"/>
  <c r="M1285" i="2" s="1"/>
  <c r="L1285" i="2" s="1"/>
  <c r="M1399" i="2" a="1"/>
  <c r="M1399" i="2" s="1"/>
  <c r="L1399" i="2" s="1"/>
  <c r="M1469" i="2" a="1"/>
  <c r="M1469" i="2" s="1"/>
  <c r="L1469" i="2" s="1"/>
  <c r="M1608" i="2" a="1"/>
  <c r="M1608" i="2" s="1"/>
  <c r="L1608" i="2" s="1"/>
  <c r="M1903" i="2" a="1"/>
  <c r="M1903" i="2" s="1"/>
  <c r="L1903" i="2" s="1"/>
  <c r="M1917" i="2" a="1"/>
  <c r="M1917" i="2" s="1"/>
  <c r="L1917" i="2" s="1"/>
  <c r="M2053" i="2" a="1"/>
  <c r="M2053" i="2" s="1"/>
  <c r="L2053" i="2" s="1"/>
  <c r="M2330" i="2" a="1"/>
  <c r="M2330" i="2" s="1"/>
  <c r="L2330" i="2" s="1"/>
  <c r="M2332" i="2" a="1"/>
  <c r="M2332" i="2" s="1"/>
  <c r="L2332" i="2" s="1"/>
  <c r="M2494" i="2" a="1"/>
  <c r="M2494" i="2" s="1"/>
  <c r="L2494" i="2" s="1"/>
  <c r="M2499" i="2" a="1"/>
  <c r="M2499" i="2" s="1"/>
  <c r="L2499" i="2" s="1"/>
  <c r="M2921" i="2" a="1"/>
  <c r="M2921" i="2" s="1"/>
  <c r="L2921" i="2" s="1"/>
  <c r="M2927" i="2" a="1"/>
  <c r="M2927" i="2" s="1"/>
  <c r="L2927" i="2" s="1"/>
  <c r="M3142" i="2" a="1"/>
  <c r="M3142" i="2" s="1"/>
  <c r="L3142" i="2" s="1"/>
  <c r="M3463" i="2" a="1"/>
  <c r="M3463" i="2" s="1"/>
  <c r="L3463" i="2" s="1"/>
  <c r="M3861" i="2" a="1"/>
  <c r="M3861" i="2" s="1"/>
  <c r="L3861" i="2" s="1"/>
  <c r="M3964" i="2" a="1"/>
  <c r="M3964" i="2" s="1"/>
  <c r="L3964" i="2" s="1"/>
  <c r="M4024" i="2" a="1"/>
  <c r="M4024" i="2" s="1"/>
  <c r="L4024" i="2" s="1"/>
  <c r="M4027" i="2" a="1"/>
  <c r="M4027" i="2" s="1"/>
  <c r="L4027" i="2" s="1"/>
  <c r="M4238" i="2" a="1"/>
  <c r="M4238" i="2" s="1"/>
  <c r="L4238" i="2" s="1"/>
  <c r="M4241" i="2" a="1"/>
  <c r="M4241" i="2" s="1"/>
  <c r="L4241" i="2" s="1"/>
  <c r="M4268" i="2" a="1"/>
  <c r="M4268" i="2" s="1"/>
  <c r="L4268" i="2" s="1"/>
  <c r="M4386" i="2" a="1"/>
  <c r="M4386" i="2" s="1"/>
  <c r="L4386" i="2" s="1"/>
  <c r="M559" i="2" a="1"/>
  <c r="M559" i="2" s="1"/>
  <c r="L559" i="2" s="1"/>
  <c r="M859" i="2" a="1"/>
  <c r="M859" i="2" s="1"/>
  <c r="L859" i="2" s="1"/>
  <c r="M645" i="2" a="1"/>
  <c r="M645" i="2" s="1"/>
  <c r="L645" i="2" s="1"/>
  <c r="M129" i="2" a="1"/>
  <c r="M129" i="2" s="1"/>
  <c r="L129" i="2" s="1"/>
  <c r="M326" i="2" a="1"/>
  <c r="M326" i="2" s="1"/>
  <c r="L326" i="2" s="1"/>
  <c r="M331" i="2" a="1"/>
  <c r="M331" i="2" s="1"/>
  <c r="L331" i="2" s="1"/>
  <c r="M375" i="2" a="1"/>
  <c r="M375" i="2" s="1"/>
  <c r="L375" i="2" s="1"/>
  <c r="M442" i="2" a="1"/>
  <c r="M442" i="2" s="1"/>
  <c r="L442" i="2" s="1"/>
  <c r="M443" i="2" a="1"/>
  <c r="M443" i="2" s="1"/>
  <c r="L443" i="2" s="1"/>
  <c r="M455" i="2" a="1"/>
  <c r="M455" i="2" s="1"/>
  <c r="L455" i="2" s="1"/>
  <c r="M458" i="2" a="1"/>
  <c r="M458" i="2" s="1"/>
  <c r="L458" i="2" s="1"/>
  <c r="M478" i="2" a="1"/>
  <c r="M478" i="2" s="1"/>
  <c r="L478" i="2" s="1"/>
  <c r="M719" i="2" a="1"/>
  <c r="M719" i="2" s="1"/>
  <c r="L719" i="2" s="1"/>
  <c r="M835" i="2" a="1"/>
  <c r="M835" i="2" s="1"/>
  <c r="L835" i="2" s="1"/>
  <c r="M1341" i="2" a="1"/>
  <c r="M1341" i="2" s="1"/>
  <c r="L1341" i="2" s="1"/>
  <c r="M164" i="2" a="1"/>
  <c r="M164" i="2" s="1"/>
  <c r="L164" i="2" s="1"/>
  <c r="M273" i="2" a="1"/>
  <c r="M273" i="2" s="1"/>
  <c r="L273" i="2" s="1"/>
  <c r="M320" i="2" a="1"/>
  <c r="M320" i="2" s="1"/>
  <c r="L320" i="2" s="1"/>
  <c r="M333" i="2" a="1"/>
  <c r="M333" i="2" s="1"/>
  <c r="L333" i="2" s="1"/>
  <c r="M336" i="2" a="1"/>
  <c r="M336" i="2" s="1"/>
  <c r="L336" i="2" s="1"/>
  <c r="M339" i="2" a="1"/>
  <c r="M339" i="2" s="1"/>
  <c r="L339" i="2" s="1"/>
  <c r="M355" i="2" a="1"/>
  <c r="M355" i="2" s="1"/>
  <c r="L355" i="2" s="1"/>
  <c r="M368" i="2" a="1"/>
  <c r="M368" i="2" s="1"/>
  <c r="L368" i="2" s="1"/>
  <c r="M477" i="2" a="1"/>
  <c r="M477" i="2" s="1"/>
  <c r="L477" i="2" s="1"/>
  <c r="M561" i="2" a="1"/>
  <c r="M561" i="2" s="1"/>
  <c r="L561" i="2" s="1"/>
  <c r="M787" i="2" a="1"/>
  <c r="M787" i="2" s="1"/>
  <c r="L787" i="2" s="1"/>
  <c r="M795" i="2" a="1"/>
  <c r="M795" i="2" s="1"/>
  <c r="L795" i="2" s="1"/>
  <c r="M1438" i="2" a="1"/>
  <c r="M1438" i="2" s="1"/>
  <c r="L1438" i="2" s="1"/>
  <c r="M2473" i="2" a="1"/>
  <c r="M2473" i="2" s="1"/>
  <c r="L2473" i="2" s="1"/>
  <c r="M2587" i="2" a="1"/>
  <c r="M2587" i="2" s="1"/>
  <c r="L2587" i="2" s="1"/>
  <c r="M190" i="2" a="1"/>
  <c r="M190" i="2" s="1"/>
  <c r="L190" i="2" s="1"/>
  <c r="M212" i="2" a="1"/>
  <c r="M212" i="2" s="1"/>
  <c r="L212" i="2" s="1"/>
  <c r="M214" i="2" a="1"/>
  <c r="M214" i="2" s="1"/>
  <c r="L214" i="2" s="1"/>
  <c r="M244" i="2" a="1"/>
  <c r="M244" i="2" s="1"/>
  <c r="L244" i="2" s="1"/>
  <c r="M409" i="2" a="1"/>
  <c r="M409" i="2" s="1"/>
  <c r="L409" i="2" s="1"/>
  <c r="M592" i="2" a="1"/>
  <c r="M592" i="2" s="1"/>
  <c r="L592" i="2" s="1"/>
  <c r="M775" i="2" a="1"/>
  <c r="M775" i="2" s="1"/>
  <c r="L775" i="2" s="1"/>
  <c r="M781" i="2" a="1"/>
  <c r="M781" i="2" s="1"/>
  <c r="L781" i="2" s="1"/>
  <c r="M1541" i="2" a="1"/>
  <c r="M1541" i="2" s="1"/>
  <c r="L1541" i="2" s="1"/>
  <c r="M24" i="2" a="1"/>
  <c r="M24" i="2" s="1"/>
  <c r="L24" i="2" s="1"/>
  <c r="M393" i="2" a="1"/>
  <c r="M393" i="2" s="1"/>
  <c r="L393" i="2" s="1"/>
  <c r="M650" i="2" a="1"/>
  <c r="M650" i="2" s="1"/>
  <c r="L650" i="2" s="1"/>
  <c r="M862" i="2" a="1"/>
  <c r="M862" i="2" s="1"/>
  <c r="L862" i="2" s="1"/>
  <c r="M1021" i="2" a="1"/>
  <c r="M1021" i="2" s="1"/>
  <c r="L1021" i="2" s="1"/>
  <c r="M1027" i="2" a="1"/>
  <c r="M1027" i="2" s="1"/>
  <c r="L1027" i="2" s="1"/>
  <c r="M1065" i="2" a="1"/>
  <c r="M1065" i="2" s="1"/>
  <c r="L1065" i="2" s="1"/>
  <c r="M1070" i="2" a="1"/>
  <c r="M1070" i="2" s="1"/>
  <c r="L1070" i="2" s="1"/>
  <c r="M1209" i="2" a="1"/>
  <c r="M1209" i="2" s="1"/>
  <c r="L1209" i="2" s="1"/>
  <c r="M1210" i="2" a="1"/>
  <c r="M1210" i="2" s="1"/>
  <c r="L1210" i="2" s="1"/>
  <c r="M356" i="2" a="1"/>
  <c r="M356" i="2" s="1"/>
  <c r="L356" i="2" s="1"/>
  <c r="M391" i="2" a="1"/>
  <c r="M391" i="2" s="1"/>
  <c r="L391" i="2" s="1"/>
  <c r="M405" i="2" a="1"/>
  <c r="M405" i="2" s="1"/>
  <c r="L405" i="2" s="1"/>
  <c r="M503" i="2" a="1"/>
  <c r="M503" i="2" s="1"/>
  <c r="L503" i="2" s="1"/>
  <c r="M562" i="2" a="1"/>
  <c r="M562" i="2" s="1"/>
  <c r="L562" i="2" s="1"/>
  <c r="M576" i="2" a="1"/>
  <c r="M576" i="2" s="1"/>
  <c r="L576" i="2" s="1"/>
  <c r="M577" i="2" a="1"/>
  <c r="M577" i="2" s="1"/>
  <c r="L577" i="2" s="1"/>
  <c r="M626" i="2" a="1"/>
  <c r="M626" i="2" s="1"/>
  <c r="L626" i="2" s="1"/>
  <c r="M935" i="2" a="1"/>
  <c r="M935" i="2" s="1"/>
  <c r="L935" i="2" s="1"/>
  <c r="M943" i="2" a="1"/>
  <c r="M943" i="2" s="1"/>
  <c r="L943" i="2" s="1"/>
  <c r="M1003" i="2" a="1"/>
  <c r="M1003" i="2" s="1"/>
  <c r="L1003" i="2" s="1"/>
  <c r="M1004" i="2" a="1"/>
  <c r="M1004" i="2" s="1"/>
  <c r="L1004" i="2" s="1"/>
  <c r="M17" i="2" a="1"/>
  <c r="M17" i="2" s="1"/>
  <c r="L17" i="2" s="1"/>
  <c r="M177" i="2" a="1"/>
  <c r="M177" i="2" s="1"/>
  <c r="L177" i="2" s="1"/>
  <c r="M344" i="2" a="1"/>
  <c r="M344" i="2" s="1"/>
  <c r="L344" i="2" s="1"/>
  <c r="M385" i="2" a="1"/>
  <c r="M385" i="2" s="1"/>
  <c r="L385" i="2" s="1"/>
  <c r="M394" i="2" a="1"/>
  <c r="M394" i="2" s="1"/>
  <c r="L394" i="2" s="1"/>
  <c r="M448" i="2" a="1"/>
  <c r="M448" i="2" s="1"/>
  <c r="L448" i="2" s="1"/>
  <c r="M482" i="2" a="1"/>
  <c r="M482" i="2" s="1"/>
  <c r="L482" i="2" s="1"/>
  <c r="M483" i="2" a="1"/>
  <c r="M483" i="2" s="1"/>
  <c r="L483" i="2" s="1"/>
  <c r="M496" i="2" a="1"/>
  <c r="M496" i="2" s="1"/>
  <c r="L496" i="2" s="1"/>
  <c r="M546" i="2" a="1"/>
  <c r="M546" i="2" s="1"/>
  <c r="L546" i="2" s="1"/>
  <c r="M560" i="2" a="1"/>
  <c r="M560" i="2" s="1"/>
  <c r="L560" i="2" s="1"/>
  <c r="M749" i="2" a="1"/>
  <c r="M749" i="2" s="1"/>
  <c r="L749" i="2" s="1"/>
  <c r="M924" i="2" a="1"/>
  <c r="M924" i="2" s="1"/>
  <c r="L924" i="2" s="1"/>
  <c r="M1591" i="2" a="1"/>
  <c r="M1591" i="2" s="1"/>
  <c r="L1591" i="2" s="1"/>
  <c r="M171" i="2" a="1"/>
  <c r="M171" i="2" s="1"/>
  <c r="L171" i="2" s="1"/>
  <c r="M204" i="2" a="1"/>
  <c r="M204" i="2" s="1"/>
  <c r="L204" i="2" s="1"/>
  <c r="M317" i="2" a="1"/>
  <c r="M317" i="2" s="1"/>
  <c r="L317" i="2" s="1"/>
  <c r="M383" i="2" a="1"/>
  <c r="M383" i="2" s="1"/>
  <c r="L383" i="2" s="1"/>
  <c r="M401" i="2" a="1"/>
  <c r="M401" i="2" s="1"/>
  <c r="L401" i="2" s="1"/>
  <c r="M418" i="2" a="1"/>
  <c r="M418" i="2" s="1"/>
  <c r="L418" i="2" s="1"/>
  <c r="M431" i="2" a="1"/>
  <c r="M431" i="2" s="1"/>
  <c r="L431" i="2" s="1"/>
  <c r="M475" i="2" a="1"/>
  <c r="M475" i="2" s="1"/>
  <c r="L475" i="2" s="1"/>
  <c r="M491" i="2" a="1"/>
  <c r="M491" i="2" s="1"/>
  <c r="L491" i="2" s="1"/>
  <c r="M497" i="2" a="1"/>
  <c r="M497" i="2" s="1"/>
  <c r="L497" i="2" s="1"/>
  <c r="M511" i="2" a="1"/>
  <c r="M511" i="2" s="1"/>
  <c r="L511" i="2" s="1"/>
  <c r="M545" i="2" a="1"/>
  <c r="M545" i="2" s="1"/>
  <c r="L545" i="2" s="1"/>
  <c r="M558" i="2" a="1"/>
  <c r="M558" i="2" s="1"/>
  <c r="L558" i="2" s="1"/>
  <c r="M574" i="2" a="1"/>
  <c r="M574" i="2" s="1"/>
  <c r="L574" i="2" s="1"/>
  <c r="M585" i="2" a="1"/>
  <c r="M585" i="2" s="1"/>
  <c r="L585" i="2" s="1"/>
  <c r="M587" i="2" a="1"/>
  <c r="M587" i="2" s="1"/>
  <c r="L587" i="2" s="1"/>
  <c r="M601" i="2" a="1"/>
  <c r="M601" i="2" s="1"/>
  <c r="L601" i="2" s="1"/>
  <c r="M621" i="2" a="1"/>
  <c r="M621" i="2" s="1"/>
  <c r="L621" i="2" s="1"/>
  <c r="M1169" i="2" a="1"/>
  <c r="M1169" i="2" s="1"/>
  <c r="L1169" i="2" s="1"/>
  <c r="M1179" i="2" a="1"/>
  <c r="M1179" i="2" s="1"/>
  <c r="L1179" i="2" s="1"/>
  <c r="M1271" i="2" a="1"/>
  <c r="M1271" i="2" s="1"/>
  <c r="L1271" i="2" s="1"/>
  <c r="M1274" i="2" a="1"/>
  <c r="M1274" i="2" s="1"/>
  <c r="L1274" i="2" s="1"/>
  <c r="M1377" i="2" a="1"/>
  <c r="M1377" i="2" s="1"/>
  <c r="L1377" i="2" s="1"/>
  <c r="M1557" i="2" a="1"/>
  <c r="M1557" i="2" s="1"/>
  <c r="L1557" i="2" s="1"/>
  <c r="M2929" i="2" a="1"/>
  <c r="M2929" i="2" s="1"/>
  <c r="L2929" i="2" s="1"/>
  <c r="M3065" i="2" a="1"/>
  <c r="M3065" i="2" s="1"/>
  <c r="L3065" i="2" s="1"/>
  <c r="M959" i="2" a="1"/>
  <c r="M959" i="2" s="1"/>
  <c r="L959" i="2" s="1"/>
  <c r="M997" i="2" a="1"/>
  <c r="M997" i="2" s="1"/>
  <c r="L997" i="2" s="1"/>
  <c r="M3379" i="2" a="1"/>
  <c r="M3379" i="2" s="1"/>
  <c r="L3379" i="2" s="1"/>
  <c r="M4083" i="2" a="1"/>
  <c r="M4083" i="2" s="1"/>
  <c r="L4083" i="2" s="1"/>
  <c r="M1187" i="2" a="1"/>
  <c r="M1187" i="2" s="1"/>
  <c r="L1187" i="2" s="1"/>
  <c r="M1323" i="2" a="1"/>
  <c r="M1323" i="2" s="1"/>
  <c r="L1323" i="2" s="1"/>
  <c r="M989" i="2" a="1"/>
  <c r="M989" i="2" s="1"/>
  <c r="L989" i="2" s="1"/>
  <c r="M3634" i="2" a="1"/>
  <c r="M3634" i="2" s="1"/>
  <c r="L3634" i="2" s="1"/>
  <c r="M3774" i="2" a="1"/>
  <c r="M3774" i="2" s="1"/>
  <c r="L3774" i="2" s="1"/>
  <c r="M3978" i="2" a="1"/>
  <c r="M3978" i="2" s="1"/>
  <c r="L3978" i="2" s="1"/>
  <c r="M4969" i="2" a="1"/>
  <c r="M4969" i="2" s="1"/>
  <c r="L4969" i="2" s="1"/>
  <c r="M967" i="2" a="1"/>
  <c r="M967" i="2" s="1"/>
  <c r="L967" i="2" s="1"/>
  <c r="M3771" i="2" a="1"/>
  <c r="M3771" i="2" s="1"/>
  <c r="L3771" i="2" s="1"/>
  <c r="M4008" i="2" a="1"/>
  <c r="M4008" i="2" s="1"/>
  <c r="L4008" i="2" s="1"/>
  <c r="M4849" i="2" a="1"/>
  <c r="M4849" i="2" s="1"/>
  <c r="L4849" i="2" s="1"/>
  <c r="M722" i="2" a="1"/>
  <c r="M722" i="2" s="1"/>
  <c r="L722" i="2" s="1"/>
  <c r="M882" i="2" a="1"/>
  <c r="M882" i="2" s="1"/>
  <c r="L882" i="2" s="1"/>
  <c r="M933" i="2" a="1"/>
  <c r="M933" i="2" s="1"/>
  <c r="L933" i="2" s="1"/>
  <c r="M1045" i="2" a="1"/>
  <c r="M1045" i="2" s="1"/>
  <c r="L1045" i="2" s="1"/>
  <c r="M1007" i="2" a="1"/>
  <c r="M1007" i="2" s="1"/>
  <c r="L1007" i="2" s="1"/>
  <c r="M1147" i="2" a="1"/>
  <c r="M1147" i="2" s="1"/>
  <c r="L1147" i="2" s="1"/>
  <c r="M3642" i="2" a="1"/>
  <c r="M3642" i="2" s="1"/>
  <c r="L3642" i="2" s="1"/>
  <c r="M3768" i="2" a="1"/>
  <c r="M3768" i="2" s="1"/>
  <c r="L3768" i="2" s="1"/>
  <c r="M3859" i="2" a="1"/>
  <c r="M3859" i="2" s="1"/>
  <c r="L3859" i="2" s="1"/>
  <c r="M4388" i="2" a="1"/>
  <c r="M4388" i="2" s="1"/>
  <c r="L4388" i="2" s="1"/>
  <c r="M285" i="2" a="1"/>
  <c r="M285" i="2" s="1"/>
  <c r="L285" i="2" s="1"/>
  <c r="M327" i="2" a="1"/>
  <c r="M327" i="2" s="1"/>
  <c r="L327" i="2" s="1"/>
  <c r="M329" i="2" a="1"/>
  <c r="M329" i="2" s="1"/>
  <c r="L329" i="2" s="1"/>
  <c r="M467" i="2" a="1"/>
  <c r="M467" i="2" s="1"/>
  <c r="L467" i="2" s="1"/>
  <c r="M593" i="2" a="1"/>
  <c r="M593" i="2" s="1"/>
  <c r="L593" i="2" s="1"/>
  <c r="M639" i="2" a="1"/>
  <c r="M639" i="2" s="1"/>
  <c r="L639" i="2" s="1"/>
  <c r="M43" i="2" a="1"/>
  <c r="M43" i="2" s="1"/>
  <c r="L43" i="2" s="1"/>
  <c r="M225" i="2" a="1"/>
  <c r="M225" i="2" s="1"/>
  <c r="L225" i="2" s="1"/>
  <c r="M358" i="2" a="1"/>
  <c r="M358" i="2" s="1"/>
  <c r="L358" i="2" s="1"/>
  <c r="M481" i="2" a="1"/>
  <c r="M481" i="2" s="1"/>
  <c r="L481" i="2" s="1"/>
  <c r="M294" i="2" a="1"/>
  <c r="M294" i="2" s="1"/>
  <c r="L294" i="2" s="1"/>
  <c r="M397" i="2" a="1"/>
  <c r="M397" i="2" s="1"/>
  <c r="L397" i="2" s="1"/>
  <c r="M342" i="2" a="1"/>
  <c r="M342" i="2" s="1"/>
  <c r="L342" i="2" s="1"/>
  <c r="M551" i="2" a="1"/>
  <c r="M551" i="2" s="1"/>
  <c r="L551" i="2" s="1"/>
  <c r="M563" i="2" a="1"/>
  <c r="M563" i="2" s="1"/>
  <c r="L563" i="2" s="1"/>
  <c r="M241" i="2" a="1"/>
  <c r="M241" i="2" s="1"/>
  <c r="L241" i="2" s="1"/>
  <c r="M309" i="2" a="1"/>
  <c r="M309" i="2" s="1"/>
  <c r="L309" i="2" s="1"/>
  <c r="M414" i="2" a="1"/>
  <c r="M414" i="2" s="1"/>
  <c r="L414" i="2" s="1"/>
  <c r="M565" i="2" a="1"/>
  <c r="M565" i="2" s="1"/>
  <c r="L565" i="2" s="1"/>
  <c r="M591" i="2" a="1"/>
  <c r="M591" i="2" s="1"/>
  <c r="L591" i="2" s="1"/>
  <c r="M407" i="2" a="1"/>
  <c r="M407" i="2" s="1"/>
  <c r="L407" i="2" s="1"/>
  <c r="M537" i="2" a="1"/>
  <c r="M537" i="2" s="1"/>
  <c r="L537" i="2" s="1"/>
  <c r="M605" i="2" a="1"/>
  <c r="M605" i="2" s="1"/>
  <c r="L605" i="2" s="1"/>
  <c r="M18" i="2" a="1"/>
  <c r="M18" i="2" s="1"/>
  <c r="L18" i="2" s="1"/>
  <c r="M53" i="2" a="1"/>
  <c r="M53" i="2" s="1"/>
  <c r="L53" i="2" s="1"/>
  <c r="M59" i="2" a="1"/>
  <c r="M59" i="2" s="1"/>
  <c r="L59" i="2" s="1"/>
  <c r="M65" i="2" a="1"/>
  <c r="M65" i="2" s="1"/>
  <c r="L65" i="2" s="1"/>
  <c r="M68" i="2" a="1"/>
  <c r="M68" i="2" s="1"/>
  <c r="L68" i="2" s="1"/>
  <c r="M83" i="2" a="1"/>
  <c r="M83" i="2" s="1"/>
  <c r="L83" i="2" s="1"/>
  <c r="M101" i="2" a="1"/>
  <c r="M101" i="2" s="1"/>
  <c r="L101" i="2" s="1"/>
  <c r="M104" i="2" a="1"/>
  <c r="M104" i="2" s="1"/>
  <c r="L104" i="2" s="1"/>
  <c r="M108" i="2" a="1"/>
  <c r="M108" i="2" s="1"/>
  <c r="L108" i="2" s="1"/>
  <c r="M136" i="2" a="1"/>
  <c r="M136" i="2" s="1"/>
  <c r="L136" i="2" s="1"/>
  <c r="M195" i="2" a="1"/>
  <c r="M195" i="2" s="1"/>
  <c r="L195" i="2" s="1"/>
  <c r="M223" i="2" a="1"/>
  <c r="M223" i="2" s="1"/>
  <c r="L223" i="2" s="1"/>
  <c r="M260" i="2" a="1"/>
  <c r="M260" i="2" s="1"/>
  <c r="L260" i="2" s="1"/>
  <c r="M269" i="2" a="1"/>
  <c r="M269" i="2" s="1"/>
  <c r="L269" i="2" s="1"/>
  <c r="M289" i="2" a="1"/>
  <c r="M289" i="2" s="1"/>
  <c r="L289" i="2" s="1"/>
  <c r="M292" i="2" a="1"/>
  <c r="M292" i="2" s="1"/>
  <c r="L292" i="2" s="1"/>
  <c r="M340" i="2" a="1"/>
  <c r="M340" i="2" s="1"/>
  <c r="L340" i="2" s="1"/>
  <c r="M366" i="2" a="1"/>
  <c r="M366" i="2" s="1"/>
  <c r="L366" i="2" s="1"/>
  <c r="M384" i="2" a="1"/>
  <c r="M384" i="2" s="1"/>
  <c r="L384" i="2" s="1"/>
  <c r="M386" i="2" a="1"/>
  <c r="M386" i="2" s="1"/>
  <c r="L386" i="2" s="1"/>
  <c r="M398" i="2" a="1"/>
  <c r="M398" i="2" s="1"/>
  <c r="L398" i="2" s="1"/>
  <c r="M406" i="2" a="1"/>
  <c r="M406" i="2" s="1"/>
  <c r="L406" i="2" s="1"/>
  <c r="M408" i="2" a="1"/>
  <c r="M408" i="2" s="1"/>
  <c r="L408" i="2" s="1"/>
  <c r="M412" i="2" a="1"/>
  <c r="M412" i="2" s="1"/>
  <c r="L412" i="2" s="1"/>
  <c r="M437" i="2" a="1"/>
  <c r="M437" i="2" s="1"/>
  <c r="L437" i="2" s="1"/>
  <c r="M451" i="2" a="1"/>
  <c r="M451" i="2" s="1"/>
  <c r="L451" i="2" s="1"/>
  <c r="M10" i="2" a="1"/>
  <c r="M10" i="2" s="1"/>
  <c r="L10" i="2" s="1"/>
  <c r="M13" i="2" a="1"/>
  <c r="M13" i="2" s="1"/>
  <c r="L13" i="2" s="1"/>
  <c r="M20" i="2" a="1"/>
  <c r="M20" i="2" s="1"/>
  <c r="L20" i="2" s="1"/>
  <c r="M23" i="2" a="1"/>
  <c r="M23" i="2" s="1"/>
  <c r="L23" i="2" s="1"/>
  <c r="M37" i="2" a="1"/>
  <c r="M37" i="2" s="1"/>
  <c r="L37" i="2" s="1"/>
  <c r="M55" i="2" a="1"/>
  <c r="M55" i="2" s="1"/>
  <c r="L55" i="2" s="1"/>
  <c r="M67" i="2" a="1"/>
  <c r="M67" i="2" s="1"/>
  <c r="L67" i="2" s="1"/>
  <c r="M76" i="2" a="1"/>
  <c r="M76" i="2" s="1"/>
  <c r="L76" i="2" s="1"/>
  <c r="M78" i="2" a="1"/>
  <c r="M78" i="2" s="1"/>
  <c r="L78" i="2" s="1"/>
  <c r="M86" i="2" a="1"/>
  <c r="M86" i="2" s="1"/>
  <c r="L86" i="2" s="1"/>
  <c r="M220" i="2" a="1"/>
  <c r="M220" i="2" s="1"/>
  <c r="L220" i="2" s="1"/>
  <c r="M226" i="2" a="1"/>
  <c r="M226" i="2" s="1"/>
  <c r="L226" i="2" s="1"/>
  <c r="M240" i="2" a="1"/>
  <c r="M240" i="2" s="1"/>
  <c r="L240" i="2" s="1"/>
  <c r="M259" i="2" a="1"/>
  <c r="M259" i="2" s="1"/>
  <c r="L259" i="2" s="1"/>
  <c r="M274" i="2" a="1"/>
  <c r="M274" i="2" s="1"/>
  <c r="L274" i="2" s="1"/>
  <c r="M305" i="2" a="1"/>
  <c r="M305" i="2" s="1"/>
  <c r="L305" i="2" s="1"/>
  <c r="M308" i="2" a="1"/>
  <c r="M308" i="2" s="1"/>
  <c r="L308" i="2" s="1"/>
  <c r="M332" i="2" a="1"/>
  <c r="M332" i="2" s="1"/>
  <c r="L332" i="2" s="1"/>
  <c r="M373" i="2" a="1"/>
  <c r="M373" i="2" s="1"/>
  <c r="L373" i="2" s="1"/>
  <c r="M379" i="2" a="1"/>
  <c r="M379" i="2" s="1"/>
  <c r="L379" i="2" s="1"/>
  <c r="M389" i="2" a="1"/>
  <c r="M389" i="2" s="1"/>
  <c r="L389" i="2" s="1"/>
  <c r="M404" i="2" a="1"/>
  <c r="M404" i="2" s="1"/>
  <c r="L404" i="2" s="1"/>
  <c r="M461" i="2" a="1"/>
  <c r="M461" i="2" s="1"/>
  <c r="L461" i="2" s="1"/>
  <c r="M471" i="2" a="1"/>
  <c r="M471" i="2" s="1"/>
  <c r="L471" i="2" s="1"/>
  <c r="M486" i="2" a="1"/>
  <c r="M486" i="2" s="1"/>
  <c r="L486" i="2" s="1"/>
  <c r="M515" i="2" a="1"/>
  <c r="M515" i="2" s="1"/>
  <c r="L515" i="2" s="1"/>
  <c r="M519" i="2" a="1"/>
  <c r="M519" i="2" s="1"/>
  <c r="L519" i="2" s="1"/>
  <c r="M522" i="2" a="1"/>
  <c r="M522" i="2" s="1"/>
  <c r="L522" i="2" s="1"/>
  <c r="M526" i="2" a="1"/>
  <c r="M526" i="2" s="1"/>
  <c r="L526" i="2" s="1"/>
  <c r="M530" i="2" a="1"/>
  <c r="M530" i="2" s="1"/>
  <c r="L530" i="2" s="1"/>
  <c r="M534" i="2" a="1"/>
  <c r="M534" i="2" s="1"/>
  <c r="L534" i="2" s="1"/>
  <c r="M542" i="2" a="1"/>
  <c r="M542" i="2" s="1"/>
  <c r="L542" i="2" s="1"/>
  <c r="M548" i="2" a="1"/>
  <c r="M548" i="2" s="1"/>
  <c r="L548" i="2" s="1"/>
  <c r="M566" i="2" a="1"/>
  <c r="M566" i="2" s="1"/>
  <c r="L566" i="2" s="1"/>
  <c r="M569" i="2" a="1"/>
  <c r="M569" i="2" s="1"/>
  <c r="L569" i="2" s="1"/>
  <c r="M579" i="2" a="1"/>
  <c r="M579" i="2" s="1"/>
  <c r="L579" i="2" s="1"/>
  <c r="M580" i="2" a="1"/>
  <c r="M580" i="2" s="1"/>
  <c r="L580" i="2" s="1"/>
  <c r="M584" i="2" a="1"/>
  <c r="M584" i="2" s="1"/>
  <c r="L584" i="2" s="1"/>
  <c r="M602" i="2" a="1"/>
  <c r="M602" i="2" s="1"/>
  <c r="L602" i="2" s="1"/>
  <c r="M609" i="2" a="1"/>
  <c r="M609" i="2" s="1"/>
  <c r="L609" i="2" s="1"/>
  <c r="M611" i="2" a="1"/>
  <c r="M611" i="2" s="1"/>
  <c r="L611" i="2" s="1"/>
  <c r="M612" i="2" a="1"/>
  <c r="M612" i="2" s="1"/>
  <c r="L612" i="2" s="1"/>
  <c r="M619" i="2" a="1"/>
  <c r="M619" i="2" s="1"/>
  <c r="L619" i="2" s="1"/>
  <c r="M625" i="2" a="1"/>
  <c r="M625" i="2" s="1"/>
  <c r="L625" i="2" s="1"/>
  <c r="M628" i="2" a="1"/>
  <c r="M628" i="2" s="1"/>
  <c r="L628" i="2" s="1"/>
  <c r="M635" i="2" a="1"/>
  <c r="M635" i="2" s="1"/>
  <c r="L635" i="2" s="1"/>
  <c r="M638" i="2" a="1"/>
  <c r="M638" i="2" s="1"/>
  <c r="L638" i="2" s="1"/>
  <c r="M659" i="2" a="1"/>
  <c r="M659" i="2" s="1"/>
  <c r="L659" i="2" s="1"/>
  <c r="M678" i="2" a="1"/>
  <c r="M678" i="2" s="1"/>
  <c r="L678" i="2" s="1"/>
  <c r="M681" i="2" a="1"/>
  <c r="M681" i="2" s="1"/>
  <c r="L681" i="2" s="1"/>
  <c r="M691" i="2" a="1"/>
  <c r="M691" i="2" s="1"/>
  <c r="L691" i="2" s="1"/>
  <c r="M692" i="2" a="1"/>
  <c r="M692" i="2" s="1"/>
  <c r="L692" i="2" s="1"/>
  <c r="M695" i="2" a="1"/>
  <c r="M695" i="2" s="1"/>
  <c r="L695" i="2" s="1"/>
  <c r="M702" i="2" a="1"/>
  <c r="M702" i="2" s="1"/>
  <c r="L702" i="2" s="1"/>
  <c r="M705" i="2" a="1"/>
  <c r="M705" i="2" s="1"/>
  <c r="L705" i="2" s="1"/>
  <c r="M715" i="2" a="1"/>
  <c r="M715" i="2" s="1"/>
  <c r="L715" i="2" s="1"/>
  <c r="M716" i="2" a="1"/>
  <c r="M716" i="2" s="1"/>
  <c r="L716" i="2" s="1"/>
  <c r="M730" i="2" a="1"/>
  <c r="M730" i="2" s="1"/>
  <c r="L730" i="2" s="1"/>
  <c r="M734" i="2" a="1"/>
  <c r="M734" i="2" s="1"/>
  <c r="L734" i="2" s="1"/>
  <c r="M739" i="2" a="1"/>
  <c r="M739" i="2" s="1"/>
  <c r="L739" i="2" s="1"/>
  <c r="M740" i="2" a="1"/>
  <c r="M740" i="2" s="1"/>
  <c r="L740" i="2" s="1"/>
  <c r="M743" i="2" a="1"/>
  <c r="M743" i="2" s="1"/>
  <c r="L743" i="2" s="1"/>
  <c r="M746" i="2" a="1"/>
  <c r="M746" i="2" s="1"/>
  <c r="L746" i="2" s="1"/>
  <c r="M753" i="2" a="1"/>
  <c r="M753" i="2" s="1"/>
  <c r="L753" i="2" s="1"/>
  <c r="M756" i="2" a="1"/>
  <c r="M756" i="2" s="1"/>
  <c r="L756" i="2" s="1"/>
  <c r="M760" i="2" a="1"/>
  <c r="M760" i="2" s="1"/>
  <c r="L760" i="2" s="1"/>
  <c r="M763" i="2" a="1"/>
  <c r="M763" i="2" s="1"/>
  <c r="L763" i="2" s="1"/>
  <c r="M788" i="2" a="1"/>
  <c r="M788" i="2" s="1"/>
  <c r="L788" i="2" s="1"/>
  <c r="M792" i="2" a="1"/>
  <c r="M792" i="2" s="1"/>
  <c r="L792" i="2" s="1"/>
  <c r="M800" i="2" a="1"/>
  <c r="M800" i="2" s="1"/>
  <c r="L800" i="2" s="1"/>
  <c r="M803" i="2" a="1"/>
  <c r="M803" i="2" s="1"/>
  <c r="L803" i="2" s="1"/>
  <c r="M809" i="2" a="1"/>
  <c r="M809" i="2" s="1"/>
  <c r="L809" i="2" s="1"/>
  <c r="M816" i="2" a="1"/>
  <c r="M816" i="2" s="1"/>
  <c r="L816" i="2" s="1"/>
  <c r="M819" i="2" a="1"/>
  <c r="M819" i="2" s="1"/>
  <c r="L819" i="2" s="1"/>
  <c r="M832" i="2" a="1"/>
  <c r="M832" i="2" s="1"/>
  <c r="L832" i="2" s="1"/>
  <c r="M850" i="2" a="1"/>
  <c r="M850" i="2" s="1"/>
  <c r="L850" i="2" s="1"/>
  <c r="M854" i="2" a="1"/>
  <c r="M854" i="2" s="1"/>
  <c r="L854" i="2" s="1"/>
  <c r="M858" i="2" a="1"/>
  <c r="M858" i="2" s="1"/>
  <c r="L858" i="2" s="1"/>
  <c r="M873" i="2" a="1"/>
  <c r="M873" i="2" s="1"/>
  <c r="L873" i="2" s="1"/>
  <c r="M875" i="2" a="1"/>
  <c r="M875" i="2" s="1"/>
  <c r="L875" i="2" s="1"/>
  <c r="M876" i="2" a="1"/>
  <c r="M876" i="2" s="1"/>
  <c r="L876" i="2" s="1"/>
  <c r="M890" i="2" a="1"/>
  <c r="M890" i="2" s="1"/>
  <c r="L890" i="2" s="1"/>
  <c r="M905" i="2" a="1"/>
  <c r="M905" i="2" s="1"/>
  <c r="L905" i="2" s="1"/>
  <c r="M907" i="2" a="1"/>
  <c r="M907" i="2" s="1"/>
  <c r="L907" i="2" s="1"/>
  <c r="M919" i="2" a="1"/>
  <c r="M919" i="2" s="1"/>
  <c r="L919" i="2" s="1"/>
  <c r="M920" i="2" a="1"/>
  <c r="M920" i="2" s="1"/>
  <c r="L920" i="2" s="1"/>
  <c r="M922" i="2" a="1"/>
  <c r="M922" i="2" s="1"/>
  <c r="L922" i="2" s="1"/>
  <c r="M930" i="2" a="1"/>
  <c r="M930" i="2" s="1"/>
  <c r="L930" i="2" s="1"/>
  <c r="M939" i="2" a="1"/>
  <c r="M939" i="2" s="1"/>
  <c r="L939" i="2" s="1"/>
  <c r="M946" i="2" a="1"/>
  <c r="M946" i="2" s="1"/>
  <c r="L946" i="2" s="1"/>
  <c r="M962" i="2" a="1"/>
  <c r="M962" i="2" s="1"/>
  <c r="L962" i="2" s="1"/>
  <c r="M970" i="2" a="1"/>
  <c r="M970" i="2" s="1"/>
  <c r="L970" i="2" s="1"/>
  <c r="M993" i="2" a="1"/>
  <c r="M993" i="2" s="1"/>
  <c r="L993" i="2" s="1"/>
  <c r="M19" i="2" a="1"/>
  <c r="M19" i="2" s="1"/>
  <c r="L19" i="2" s="1"/>
  <c r="M34" i="2" a="1"/>
  <c r="M34" i="2" s="1"/>
  <c r="L34" i="2" s="1"/>
  <c r="M39" i="2" a="1"/>
  <c r="M39" i="2" s="1"/>
  <c r="L39" i="2" s="1"/>
  <c r="M49" i="2" a="1"/>
  <c r="M49" i="2" s="1"/>
  <c r="L49" i="2" s="1"/>
  <c r="M54" i="2" a="1"/>
  <c r="M54" i="2" s="1"/>
  <c r="L54" i="2" s="1"/>
  <c r="M85" i="2" a="1"/>
  <c r="M85" i="2" s="1"/>
  <c r="L85" i="2" s="1"/>
  <c r="M91" i="2" a="1"/>
  <c r="M91" i="2" s="1"/>
  <c r="L91" i="2" s="1"/>
  <c r="M128" i="2" a="1"/>
  <c r="M128" i="2" s="1"/>
  <c r="L128" i="2" s="1"/>
  <c r="M132" i="2" a="1"/>
  <c r="M132" i="2" s="1"/>
  <c r="L132" i="2" s="1"/>
  <c r="M146" i="2" a="1"/>
  <c r="M146" i="2" s="1"/>
  <c r="L146" i="2" s="1"/>
  <c r="M149" i="2" a="1"/>
  <c r="M149" i="2" s="1"/>
  <c r="L149" i="2" s="1"/>
  <c r="M152" i="2" a="1"/>
  <c r="M152" i="2" s="1"/>
  <c r="L152" i="2" s="1"/>
  <c r="M156" i="2" a="1"/>
  <c r="M156" i="2" s="1"/>
  <c r="L156" i="2" s="1"/>
  <c r="M159" i="2" a="1"/>
  <c r="M159" i="2" s="1"/>
  <c r="L159" i="2" s="1"/>
  <c r="M183" i="2" a="1"/>
  <c r="M183" i="2" s="1"/>
  <c r="L183" i="2" s="1"/>
  <c r="M207" i="2" a="1"/>
  <c r="M207" i="2" s="1"/>
  <c r="L207" i="2" s="1"/>
  <c r="M232" i="2" a="1"/>
  <c r="M232" i="2" s="1"/>
  <c r="L232" i="2" s="1"/>
  <c r="M239" i="2" a="1"/>
  <c r="M239" i="2" s="1"/>
  <c r="L239" i="2" s="1"/>
  <c r="M243" i="2" a="1"/>
  <c r="M243" i="2" s="1"/>
  <c r="L243" i="2" s="1"/>
  <c r="M268" i="2" a="1"/>
  <c r="M268" i="2" s="1"/>
  <c r="L268" i="2" s="1"/>
  <c r="M270" i="2" a="1"/>
  <c r="M270" i="2" s="1"/>
  <c r="L270" i="2" s="1"/>
  <c r="M277" i="2" a="1"/>
  <c r="M277" i="2" s="1"/>
  <c r="L277" i="2" s="1"/>
  <c r="M351" i="2" a="1"/>
  <c r="M351" i="2" s="1"/>
  <c r="L351" i="2" s="1"/>
  <c r="M353" i="2" a="1"/>
  <c r="M353" i="2" s="1"/>
  <c r="L353" i="2" s="1"/>
  <c r="M359" i="2" a="1"/>
  <c r="M359" i="2" s="1"/>
  <c r="L359" i="2" s="1"/>
  <c r="M362" i="2" a="1"/>
  <c r="M362" i="2" s="1"/>
  <c r="L362" i="2" s="1"/>
  <c r="M365" i="2" a="1"/>
  <c r="M365" i="2" s="1"/>
  <c r="L365" i="2" s="1"/>
  <c r="M372" i="2" a="1"/>
  <c r="M372" i="2" s="1"/>
  <c r="L372" i="2" s="1"/>
  <c r="M382" i="2" a="1"/>
  <c r="M382" i="2" s="1"/>
  <c r="L382" i="2" s="1"/>
  <c r="M388" i="2" a="1"/>
  <c r="M388" i="2" s="1"/>
  <c r="L388" i="2" s="1"/>
  <c r="M411" i="2" a="1"/>
  <c r="M411" i="2" s="1"/>
  <c r="L411" i="2" s="1"/>
  <c r="M460" i="2" a="1"/>
  <c r="M460" i="2" s="1"/>
  <c r="L460" i="2" s="1"/>
  <c r="M470" i="2" a="1"/>
  <c r="M470" i="2" s="1"/>
  <c r="L470" i="2" s="1"/>
  <c r="M9" i="2" a="1"/>
  <c r="M9" i="2" s="1"/>
  <c r="L9" i="2" s="1"/>
  <c r="M51" i="2" a="1"/>
  <c r="M51" i="2" s="1"/>
  <c r="L51" i="2" s="1"/>
  <c r="M52" i="2" a="1"/>
  <c r="M52" i="2" s="1"/>
  <c r="L52" i="2" s="1"/>
  <c r="M75" i="2" a="1"/>
  <c r="M75" i="2" s="1"/>
  <c r="L75" i="2" s="1"/>
  <c r="M145" i="2" a="1"/>
  <c r="M145" i="2" s="1"/>
  <c r="L145" i="2" s="1"/>
  <c r="M182" i="2" a="1"/>
  <c r="M182" i="2" s="1"/>
  <c r="L182" i="2" s="1"/>
  <c r="M188" i="2" a="1"/>
  <c r="M188" i="2" s="1"/>
  <c r="L188" i="2" s="1"/>
  <c r="M203" i="2" a="1"/>
  <c r="M203" i="2" s="1"/>
  <c r="L203" i="2" s="1"/>
  <c r="M206" i="2" a="1"/>
  <c r="M206" i="2" s="1"/>
  <c r="L206" i="2" s="1"/>
  <c r="M235" i="2" a="1"/>
  <c r="M235" i="2" s="1"/>
  <c r="L235" i="2" s="1"/>
  <c r="M249" i="2" a="1"/>
  <c r="M249" i="2" s="1"/>
  <c r="L249" i="2" s="1"/>
  <c r="M252" i="2" a="1"/>
  <c r="M252" i="2" s="1"/>
  <c r="L252" i="2" s="1"/>
  <c r="M254" i="2" a="1"/>
  <c r="M254" i="2" s="1"/>
  <c r="L254" i="2" s="1"/>
  <c r="M284" i="2" a="1"/>
  <c r="M284" i="2" s="1"/>
  <c r="L284" i="2" s="1"/>
  <c r="M318" i="2" a="1"/>
  <c r="M318" i="2" s="1"/>
  <c r="L318" i="2" s="1"/>
  <c r="M319" i="2" a="1"/>
  <c r="M319" i="2" s="1"/>
  <c r="L319" i="2" s="1"/>
  <c r="M321" i="2" a="1"/>
  <c r="M321" i="2" s="1"/>
  <c r="L321" i="2" s="1"/>
  <c r="M324" i="2" a="1"/>
  <c r="M324" i="2" s="1"/>
  <c r="L324" i="2" s="1"/>
  <c r="M349" i="2" a="1"/>
  <c r="M349" i="2" s="1"/>
  <c r="L349" i="2" s="1"/>
  <c r="M364" i="2" a="1"/>
  <c r="M364" i="2" s="1"/>
  <c r="L364" i="2" s="1"/>
  <c r="M376" i="2" a="1"/>
  <c r="M376" i="2" s="1"/>
  <c r="L376" i="2" s="1"/>
  <c r="M396" i="2" a="1"/>
  <c r="M396" i="2" s="1"/>
  <c r="L396" i="2" s="1"/>
  <c r="M446" i="2" a="1"/>
  <c r="M446" i="2" s="1"/>
  <c r="L446" i="2" s="1"/>
  <c r="M453" i="2" a="1"/>
  <c r="M453" i="2" s="1"/>
  <c r="L453" i="2" s="1"/>
  <c r="M1017" i="2" a="1"/>
  <c r="M1017" i="2" s="1"/>
  <c r="L1017" i="2" s="1"/>
  <c r="M14" i="2" a="1"/>
  <c r="M14" i="2" s="1"/>
  <c r="L14" i="2" s="1"/>
  <c r="M96" i="2" a="1"/>
  <c r="M96" i="2" s="1"/>
  <c r="L96" i="2" s="1"/>
  <c r="M120" i="2" a="1"/>
  <c r="M120" i="2" s="1"/>
  <c r="L120" i="2" s="1"/>
  <c r="M121" i="2" a="1"/>
  <c r="M121" i="2" s="1"/>
  <c r="L121" i="2" s="1"/>
  <c r="M124" i="2" a="1"/>
  <c r="M124" i="2" s="1"/>
  <c r="L124" i="2" s="1"/>
  <c r="M131" i="2" a="1"/>
  <c r="M131" i="2" s="1"/>
  <c r="L131" i="2" s="1"/>
  <c r="M138" i="2" a="1"/>
  <c r="M138" i="2" s="1"/>
  <c r="L138" i="2" s="1"/>
  <c r="M141" i="2" a="1"/>
  <c r="M141" i="2" s="1"/>
  <c r="L141" i="2" s="1"/>
  <c r="M144" i="2" a="1"/>
  <c r="M144" i="2" s="1"/>
  <c r="L144" i="2" s="1"/>
  <c r="M155" i="2" a="1"/>
  <c r="M155" i="2" s="1"/>
  <c r="L155" i="2" s="1"/>
  <c r="M179" i="2" a="1"/>
  <c r="M179" i="2" s="1"/>
  <c r="L179" i="2" s="1"/>
  <c r="M264" i="2" a="1"/>
  <c r="M264" i="2" s="1"/>
  <c r="L264" i="2" s="1"/>
  <c r="M286" i="2" a="1"/>
  <c r="M286" i="2" s="1"/>
  <c r="L286" i="2" s="1"/>
  <c r="M297" i="2" a="1"/>
  <c r="M297" i="2" s="1"/>
  <c r="L297" i="2" s="1"/>
  <c r="M300" i="2" a="1"/>
  <c r="M300" i="2" s="1"/>
  <c r="L300" i="2" s="1"/>
  <c r="M345" i="2" a="1"/>
  <c r="M345" i="2" s="1"/>
  <c r="L345" i="2" s="1"/>
  <c r="M415" i="2" a="1"/>
  <c r="M415" i="2" s="1"/>
  <c r="L415" i="2" s="1"/>
  <c r="M438" i="2" a="1"/>
  <c r="M438" i="2" s="1"/>
  <c r="L438" i="2" s="1"/>
  <c r="M452" i="2" a="1"/>
  <c r="M452" i="2" s="1"/>
  <c r="L452" i="2" s="1"/>
  <c r="M459" i="2" a="1"/>
  <c r="M459" i="2" s="1"/>
  <c r="L459" i="2" s="1"/>
  <c r="M1013" i="2" a="1"/>
  <c r="M1013" i="2" s="1"/>
  <c r="L1013" i="2" s="1"/>
  <c r="M186" i="2" a="1"/>
  <c r="M186" i="2" s="1"/>
  <c r="L186" i="2" s="1"/>
  <c r="M196" i="2" a="1"/>
  <c r="M196" i="2" s="1"/>
  <c r="L196" i="2" s="1"/>
  <c r="M210" i="2" a="1"/>
  <c r="M210" i="2" s="1"/>
  <c r="L210" i="2" s="1"/>
  <c r="M227" i="2" a="1"/>
  <c r="M227" i="2" s="1"/>
  <c r="L227" i="2" s="1"/>
  <c r="M236" i="2" a="1"/>
  <c r="M236" i="2" s="1"/>
  <c r="L236" i="2" s="1"/>
  <c r="M251" i="2" a="1"/>
  <c r="M251" i="2" s="1"/>
  <c r="L251" i="2" s="1"/>
  <c r="M258" i="2" a="1"/>
  <c r="M258" i="2" s="1"/>
  <c r="L258" i="2" s="1"/>
  <c r="M348" i="2" a="1"/>
  <c r="M348" i="2" s="1"/>
  <c r="L348" i="2" s="1"/>
  <c r="M381" i="2" a="1"/>
  <c r="M381" i="2" s="1"/>
  <c r="L381" i="2" s="1"/>
  <c r="M387" i="2" a="1"/>
  <c r="M387" i="2" s="1"/>
  <c r="L387" i="2" s="1"/>
  <c r="M430" i="2" a="1"/>
  <c r="M430" i="2" s="1"/>
  <c r="L430" i="2" s="1"/>
  <c r="M35" i="2" a="1"/>
  <c r="M35" i="2" s="1"/>
  <c r="L35" i="2" s="1"/>
  <c r="M46" i="2" a="1"/>
  <c r="M46" i="2" s="1"/>
  <c r="L46" i="2" s="1"/>
  <c r="M50" i="2" a="1"/>
  <c r="M50" i="2" s="1"/>
  <c r="L50" i="2" s="1"/>
  <c r="M71" i="2" a="1"/>
  <c r="M71" i="2" s="1"/>
  <c r="L71" i="2" s="1"/>
  <c r="M95" i="2" a="1"/>
  <c r="M95" i="2" s="1"/>
  <c r="L95" i="2" s="1"/>
  <c r="M111" i="2" a="1"/>
  <c r="M111" i="2" s="1"/>
  <c r="L111" i="2" s="1"/>
  <c r="M116" i="2" a="1"/>
  <c r="M116" i="2" s="1"/>
  <c r="L116" i="2" s="1"/>
  <c r="M119" i="2" a="1"/>
  <c r="M119" i="2" s="1"/>
  <c r="L119" i="2" s="1"/>
  <c r="M123" i="2" a="1"/>
  <c r="M123" i="2" s="1"/>
  <c r="L123" i="2" s="1"/>
  <c r="M143" i="2" a="1"/>
  <c r="M143" i="2" s="1"/>
  <c r="L143" i="2" s="1"/>
  <c r="M165" i="2" a="1"/>
  <c r="M165" i="2" s="1"/>
  <c r="L165" i="2" s="1"/>
  <c r="M168" i="2" a="1"/>
  <c r="M168" i="2" s="1"/>
  <c r="L168" i="2" s="1"/>
  <c r="M172" i="2" a="1"/>
  <c r="M172" i="2" s="1"/>
  <c r="L172" i="2" s="1"/>
  <c r="M192" i="2" a="1"/>
  <c r="M192" i="2" s="1"/>
  <c r="L192" i="2" s="1"/>
  <c r="M209" i="2" a="1"/>
  <c r="M209" i="2" s="1"/>
  <c r="L209" i="2" s="1"/>
  <c r="M216" i="2" a="1"/>
  <c r="M216" i="2" s="1"/>
  <c r="L216" i="2" s="1"/>
  <c r="M242" i="2" a="1"/>
  <c r="M242" i="2" s="1"/>
  <c r="L242" i="2" s="1"/>
  <c r="M257" i="2" a="1"/>
  <c r="M257" i="2" s="1"/>
  <c r="L257" i="2" s="1"/>
  <c r="M263" i="2" a="1"/>
  <c r="M263" i="2" s="1"/>
  <c r="L263" i="2" s="1"/>
  <c r="M272" i="2" a="1"/>
  <c r="M272" i="2" s="1"/>
  <c r="L272" i="2" s="1"/>
  <c r="M313" i="2" a="1"/>
  <c r="M313" i="2" s="1"/>
  <c r="L313" i="2" s="1"/>
  <c r="M316" i="2" a="1"/>
  <c r="M316" i="2" s="1"/>
  <c r="L316" i="2" s="1"/>
  <c r="M323" i="2" a="1"/>
  <c r="M323" i="2" s="1"/>
  <c r="L323" i="2" s="1"/>
  <c r="M334" i="2" a="1"/>
  <c r="M334" i="2" s="1"/>
  <c r="L334" i="2" s="1"/>
  <c r="M335" i="2" a="1"/>
  <c r="M335" i="2" s="1"/>
  <c r="L335" i="2" s="1"/>
  <c r="M337" i="2" a="1"/>
  <c r="M337" i="2" s="1"/>
  <c r="L337" i="2" s="1"/>
  <c r="M363" i="2" a="1"/>
  <c r="M363" i="2" s="1"/>
  <c r="L363" i="2" s="1"/>
  <c r="M367" i="2" a="1"/>
  <c r="M367" i="2" s="1"/>
  <c r="L367" i="2" s="1"/>
  <c r="M369" i="2" a="1"/>
  <c r="M369" i="2" s="1"/>
  <c r="L369" i="2" s="1"/>
  <c r="M370" i="2" a="1"/>
  <c r="M370" i="2" s="1"/>
  <c r="L370" i="2" s="1"/>
  <c r="M374" i="2" a="1"/>
  <c r="M374" i="2" s="1"/>
  <c r="L374" i="2" s="1"/>
  <c r="M380" i="2" a="1"/>
  <c r="M380" i="2" s="1"/>
  <c r="L380" i="2" s="1"/>
  <c r="M390" i="2" a="1"/>
  <c r="M390" i="2" s="1"/>
  <c r="L390" i="2" s="1"/>
  <c r="M444" i="2" a="1"/>
  <c r="M444" i="2" s="1"/>
  <c r="L444" i="2" s="1"/>
  <c r="M445" i="2" a="1"/>
  <c r="M445" i="2" s="1"/>
  <c r="L445" i="2" s="1"/>
  <c r="M462" i="2" a="1"/>
  <c r="M462" i="2" s="1"/>
  <c r="L462" i="2" s="1"/>
  <c r="M468" i="2" a="1"/>
  <c r="M468" i="2" s="1"/>
  <c r="L468" i="2" s="1"/>
  <c r="M1020" i="2" a="1"/>
  <c r="M1020" i="2" s="1"/>
  <c r="L1020" i="2" s="1"/>
  <c r="M1023" i="2" a="1"/>
  <c r="M1023" i="2" s="1"/>
  <c r="L1023" i="2" s="1"/>
  <c r="M1026" i="2" a="1"/>
  <c r="M1026" i="2" s="1"/>
  <c r="L1026" i="2" s="1"/>
  <c r="M1033" i="2" a="1"/>
  <c r="M1033" i="2" s="1"/>
  <c r="L1033" i="2" s="1"/>
  <c r="M1041" i="2" a="1"/>
  <c r="M1041" i="2" s="1"/>
  <c r="L1041" i="2" s="1"/>
  <c r="M1046" i="2" a="1"/>
  <c r="M1046" i="2" s="1"/>
  <c r="L1046" i="2" s="1"/>
  <c r="M1049" i="2" a="1"/>
  <c r="M1049" i="2" s="1"/>
  <c r="L1049" i="2" s="1"/>
  <c r="M1078" i="2" a="1"/>
  <c r="M1078" i="2" s="1"/>
  <c r="L1078" i="2" s="1"/>
  <c r="M1081" i="2" a="1"/>
  <c r="M1081" i="2" s="1"/>
  <c r="L1081" i="2" s="1"/>
  <c r="M1089" i="2" a="1"/>
  <c r="M1089" i="2" s="1"/>
  <c r="L1089" i="2" s="1"/>
  <c r="M1106" i="2" a="1"/>
  <c r="M1106" i="2" s="1"/>
  <c r="L1106" i="2" s="1"/>
  <c r="M1109" i="2" a="1"/>
  <c r="M1109" i="2" s="1"/>
  <c r="L1109" i="2" s="1"/>
  <c r="M1135" i="2" a="1"/>
  <c r="M1135" i="2" s="1"/>
  <c r="L1135" i="2" s="1"/>
  <c r="M1137" i="2" a="1"/>
  <c r="M1137" i="2" s="1"/>
  <c r="L1137" i="2" s="1"/>
  <c r="M1150" i="2" a="1"/>
  <c r="M1150" i="2" s="1"/>
  <c r="L1150" i="2" s="1"/>
  <c r="M1153" i="2" a="1"/>
  <c r="M1153" i="2" s="1"/>
  <c r="L1153" i="2" s="1"/>
  <c r="M1166" i="2" a="1"/>
  <c r="M1166" i="2" s="1"/>
  <c r="L1166" i="2" s="1"/>
  <c r="M1177" i="2" a="1"/>
  <c r="M1177" i="2" s="1"/>
  <c r="L1177" i="2" s="1"/>
  <c r="M1184" i="2" a="1"/>
  <c r="M1184" i="2" s="1"/>
  <c r="L1184" i="2" s="1"/>
  <c r="M1193" i="2" a="1"/>
  <c r="M1193" i="2" s="1"/>
  <c r="L1193" i="2" s="1"/>
  <c r="M1215" i="2" a="1"/>
  <c r="M1215" i="2" s="1"/>
  <c r="L1215" i="2" s="1"/>
  <c r="M1218" i="2" a="1"/>
  <c r="M1218" i="2" s="1"/>
  <c r="L1218" i="2" s="1"/>
  <c r="M1234" i="2" a="1"/>
  <c r="M1234" i="2" s="1"/>
  <c r="L1234" i="2" s="1"/>
  <c r="M1238" i="2" a="1"/>
  <c r="M1238" i="2" s="1"/>
  <c r="L1238" i="2" s="1"/>
  <c r="M1246" i="2" a="1"/>
  <c r="M1246" i="2" s="1"/>
  <c r="L1246" i="2" s="1"/>
  <c r="M1258" i="2" a="1"/>
  <c r="M1258" i="2" s="1"/>
  <c r="L1258" i="2" s="1"/>
  <c r="M1262" i="2" a="1"/>
  <c r="M1262" i="2" s="1"/>
  <c r="L1262" i="2" s="1"/>
  <c r="M1264" i="2" a="1"/>
  <c r="M1264" i="2" s="1"/>
  <c r="L1264" i="2" s="1"/>
  <c r="M1273" i="2" a="1"/>
  <c r="M1273" i="2" s="1"/>
  <c r="L1273" i="2" s="1"/>
  <c r="M1280" i="2" a="1"/>
  <c r="M1280" i="2" s="1"/>
  <c r="L1280" i="2" s="1"/>
  <c r="M1291" i="2" a="1"/>
  <c r="M1291" i="2" s="1"/>
  <c r="L1291" i="2" s="1"/>
  <c r="M1297" i="2" a="1"/>
  <c r="M1297" i="2" s="1"/>
  <c r="L1297" i="2" s="1"/>
  <c r="M1307" i="2" a="1"/>
  <c r="M1307" i="2" s="1"/>
  <c r="L1307" i="2" s="1"/>
  <c r="M1312" i="2" a="1"/>
  <c r="M1312" i="2" s="1"/>
  <c r="L1312" i="2" s="1"/>
  <c r="M1313" i="2" a="1"/>
  <c r="M1313" i="2" s="1"/>
  <c r="L1313" i="2" s="1"/>
  <c r="M1329" i="2" a="1"/>
  <c r="M1329" i="2" s="1"/>
  <c r="L1329" i="2" s="1"/>
  <c r="M1334" i="2" a="1"/>
  <c r="M1334" i="2" s="1"/>
  <c r="L1334" i="2" s="1"/>
  <c r="M1348" i="2" a="1"/>
  <c r="M1348" i="2" s="1"/>
  <c r="L1348" i="2" s="1"/>
  <c r="M1351" i="2" a="1"/>
  <c r="M1351" i="2" s="1"/>
  <c r="L1351" i="2" s="1"/>
  <c r="M22" i="2" a="1"/>
  <c r="M22" i="2" s="1"/>
  <c r="L22" i="2" s="1"/>
  <c r="M281" i="2" a="1"/>
  <c r="M281" i="2" s="1"/>
  <c r="L281" i="2" s="1"/>
  <c r="M301" i="2" a="1"/>
  <c r="M301" i="2" s="1"/>
  <c r="L301" i="2" s="1"/>
  <c r="M15" i="2" a="1"/>
  <c r="M15" i="2" s="1"/>
  <c r="L15" i="2" s="1"/>
  <c r="M42" i="2" a="1"/>
  <c r="M42" i="2" s="1"/>
  <c r="L42" i="2" s="1"/>
  <c r="M45" i="2" a="1"/>
  <c r="M45" i="2" s="1"/>
  <c r="L45" i="2" s="1"/>
  <c r="M63" i="2" a="1"/>
  <c r="M63" i="2" s="1"/>
  <c r="L63" i="2" s="1"/>
  <c r="M255" i="2" a="1"/>
  <c r="M255" i="2" s="1"/>
  <c r="L255" i="2" s="1"/>
  <c r="M11" i="2" a="1"/>
  <c r="M11" i="2" s="1"/>
  <c r="L11" i="2" s="1"/>
  <c r="M38" i="2" a="1"/>
  <c r="M38" i="2" s="1"/>
  <c r="L38" i="2" s="1"/>
  <c r="M87" i="2" a="1"/>
  <c r="M87" i="2" s="1"/>
  <c r="L87" i="2" s="1"/>
  <c r="M151" i="2" a="1"/>
  <c r="M151" i="2" s="1"/>
  <c r="L151" i="2" s="1"/>
  <c r="M173" i="2" a="1"/>
  <c r="M173" i="2" s="1"/>
  <c r="L173" i="2" s="1"/>
  <c r="M199" i="2" a="1"/>
  <c r="M199" i="2" s="1"/>
  <c r="L199" i="2" s="1"/>
  <c r="M221" i="2" a="1"/>
  <c r="M221" i="2" s="1"/>
  <c r="L221" i="2" s="1"/>
  <c r="M231" i="2" a="1"/>
  <c r="M231" i="2" s="1"/>
  <c r="L231" i="2" s="1"/>
  <c r="M26" i="2" a="1"/>
  <c r="M26" i="2" s="1"/>
  <c r="L26" i="2" s="1"/>
  <c r="M29" i="2" a="1"/>
  <c r="M29" i="2" s="1"/>
  <c r="L29" i="2" s="1"/>
  <c r="M47" i="2" a="1"/>
  <c r="M47" i="2" s="1"/>
  <c r="L47" i="2" s="1"/>
  <c r="M57" i="2" a="1"/>
  <c r="M57" i="2" s="1"/>
  <c r="L57" i="2" s="1"/>
  <c r="M60" i="2" a="1"/>
  <c r="M60" i="2" s="1"/>
  <c r="L60" i="2" s="1"/>
  <c r="M62" i="2" a="1"/>
  <c r="M62" i="2" s="1"/>
  <c r="L62" i="2" s="1"/>
  <c r="M137" i="2" a="1"/>
  <c r="M137" i="2" s="1"/>
  <c r="L137" i="2" s="1"/>
  <c r="M248" i="2" a="1"/>
  <c r="M248" i="2" s="1"/>
  <c r="L248" i="2" s="1"/>
  <c r="M276" i="2" a="1"/>
  <c r="M276" i="2" s="1"/>
  <c r="L276" i="2" s="1"/>
  <c r="M293" i="2" a="1"/>
  <c r="M293" i="2" s="1"/>
  <c r="L293" i="2" s="1"/>
  <c r="M341" i="2" a="1"/>
  <c r="M341" i="2" s="1"/>
  <c r="L341" i="2" s="1"/>
  <c r="M413" i="2" a="1"/>
  <c r="M413" i="2" s="1"/>
  <c r="L413" i="2" s="1"/>
  <c r="M198" i="2" a="1"/>
  <c r="M198" i="2" s="1"/>
  <c r="L198" i="2" s="1"/>
  <c r="M31" i="2" a="1"/>
  <c r="M31" i="2" s="1"/>
  <c r="L31" i="2" s="1"/>
  <c r="M70" i="2" a="1"/>
  <c r="M70" i="2" s="1"/>
  <c r="L70" i="2" s="1"/>
  <c r="M27" i="2" a="1"/>
  <c r="M27" i="2" s="1"/>
  <c r="L27" i="2" s="1"/>
  <c r="M30" i="2" a="1"/>
  <c r="M30" i="2" s="1"/>
  <c r="L30" i="2" s="1"/>
  <c r="M79" i="2" a="1"/>
  <c r="M79" i="2" s="1"/>
  <c r="L79" i="2" s="1"/>
  <c r="M92" i="2" a="1"/>
  <c r="M92" i="2" s="1"/>
  <c r="L92" i="2" s="1"/>
  <c r="M110" i="2" a="1"/>
  <c r="M110" i="2" s="1"/>
  <c r="L110" i="2" s="1"/>
  <c r="M133" i="2" a="1"/>
  <c r="M133" i="2" s="1"/>
  <c r="L133" i="2" s="1"/>
  <c r="M167" i="2" a="1"/>
  <c r="M167" i="2" s="1"/>
  <c r="L167" i="2" s="1"/>
  <c r="M181" i="2" a="1"/>
  <c r="M181" i="2" s="1"/>
  <c r="L181" i="2" s="1"/>
  <c r="M191" i="2" a="1"/>
  <c r="M191" i="2" s="1"/>
  <c r="L191" i="2" s="1"/>
  <c r="M201" i="2" a="1"/>
  <c r="M201" i="2" s="1"/>
  <c r="L201" i="2" s="1"/>
  <c r="M208" i="2" a="1"/>
  <c r="M208" i="2" s="1"/>
  <c r="L208" i="2" s="1"/>
  <c r="M237" i="2" a="1"/>
  <c r="M237" i="2" s="1"/>
  <c r="L237" i="2" s="1"/>
  <c r="M247" i="2" a="1"/>
  <c r="M247" i="2" s="1"/>
  <c r="L247" i="2" s="1"/>
  <c r="M250" i="2" a="1"/>
  <c r="M250" i="2" s="1"/>
  <c r="L250" i="2" s="1"/>
  <c r="M253" i="2" a="1"/>
  <c r="M253" i="2" s="1"/>
  <c r="L253" i="2" s="1"/>
  <c r="M256" i="2" a="1"/>
  <c r="M256" i="2" s="1"/>
  <c r="L256" i="2" s="1"/>
  <c r="M262" i="2" a="1"/>
  <c r="M262" i="2" s="1"/>
  <c r="L262" i="2" s="1"/>
  <c r="M5004" i="2" a="1"/>
  <c r="M5004" i="2" s="1"/>
  <c r="L5004" i="2" s="1"/>
  <c r="M4996" i="2" a="1"/>
  <c r="M4996" i="2" s="1"/>
  <c r="L4996" i="2" s="1"/>
  <c r="M4988" i="2" a="1"/>
  <c r="M4988" i="2" s="1"/>
  <c r="L4988" i="2" s="1"/>
  <c r="M4980" i="2" a="1"/>
  <c r="M4980" i="2" s="1"/>
  <c r="L4980" i="2" s="1"/>
  <c r="M4972" i="2" a="1"/>
  <c r="M4972" i="2" s="1"/>
  <c r="L4972" i="2" s="1"/>
  <c r="M4964" i="2" a="1"/>
  <c r="M4964" i="2" s="1"/>
  <c r="L4964" i="2" s="1"/>
  <c r="M4789" i="2" a="1"/>
  <c r="M4789" i="2" s="1"/>
  <c r="L4789" i="2" s="1"/>
  <c r="M4781" i="2" a="1"/>
  <c r="M4781" i="2" s="1"/>
  <c r="L4781" i="2" s="1"/>
  <c r="M4773" i="2" a="1"/>
  <c r="M4773" i="2" s="1"/>
  <c r="L4773" i="2" s="1"/>
  <c r="M5003" i="2" a="1"/>
  <c r="M5003" i="2" s="1"/>
  <c r="L5003" i="2" s="1"/>
  <c r="M4995" i="2" a="1"/>
  <c r="M4995" i="2" s="1"/>
  <c r="L4995" i="2" s="1"/>
  <c r="M4987" i="2" a="1"/>
  <c r="M4987" i="2" s="1"/>
  <c r="L4987" i="2" s="1"/>
  <c r="M4979" i="2" a="1"/>
  <c r="M4979" i="2" s="1"/>
  <c r="L4979" i="2" s="1"/>
  <c r="M4971" i="2" a="1"/>
  <c r="M4971" i="2" s="1"/>
  <c r="L4971" i="2" s="1"/>
  <c r="M4963" i="2" a="1"/>
  <c r="M4963" i="2" s="1"/>
  <c r="L4963" i="2" s="1"/>
  <c r="M4955" i="2" a="1"/>
  <c r="M4955" i="2" s="1"/>
  <c r="L4955" i="2" s="1"/>
  <c r="M4947" i="2" a="1"/>
  <c r="M4947" i="2" s="1"/>
  <c r="L4947" i="2" s="1"/>
  <c r="M4939" i="2" a="1"/>
  <c r="M4939" i="2" s="1"/>
  <c r="L4939" i="2" s="1"/>
  <c r="M4931" i="2" a="1"/>
  <c r="M4931" i="2" s="1"/>
  <c r="L4931" i="2" s="1"/>
  <c r="M4923" i="2" a="1"/>
  <c r="M4923" i="2" s="1"/>
  <c r="L4923" i="2" s="1"/>
  <c r="M4915" i="2" a="1"/>
  <c r="M4915" i="2" s="1"/>
  <c r="L4915" i="2" s="1"/>
  <c r="M4907" i="2" a="1"/>
  <c r="M4907" i="2" s="1"/>
  <c r="L4907" i="2" s="1"/>
  <c r="M4899" i="2" a="1"/>
  <c r="M4899" i="2" s="1"/>
  <c r="L4899" i="2" s="1"/>
  <c r="M4891" i="2" a="1"/>
  <c r="M4891" i="2" s="1"/>
  <c r="L4891" i="2" s="1"/>
  <c r="M4883" i="2" a="1"/>
  <c r="M4883" i="2" s="1"/>
  <c r="L4883" i="2" s="1"/>
  <c r="M4875" i="2" a="1"/>
  <c r="M4875" i="2" s="1"/>
  <c r="L4875" i="2" s="1"/>
  <c r="M4867" i="2" a="1"/>
  <c r="M4867" i="2" s="1"/>
  <c r="L4867" i="2" s="1"/>
  <c r="M4859" i="2" a="1"/>
  <c r="M4859" i="2" s="1"/>
  <c r="L4859" i="2" s="1"/>
  <c r="M4851" i="2" a="1"/>
  <c r="M4851" i="2" s="1"/>
  <c r="L4851" i="2" s="1"/>
  <c r="M4843" i="2" a="1"/>
  <c r="M4843" i="2" s="1"/>
  <c r="L4843" i="2" s="1"/>
  <c r="M4835" i="2" a="1"/>
  <c r="M4835" i="2" s="1"/>
  <c r="L4835" i="2" s="1"/>
  <c r="M4827" i="2" a="1"/>
  <c r="M4827" i="2" s="1"/>
  <c r="L4827" i="2" s="1"/>
  <c r="M4819" i="2" a="1"/>
  <c r="M4819" i="2" s="1"/>
  <c r="L4819" i="2" s="1"/>
  <c r="M4811" i="2" a="1"/>
  <c r="M4811" i="2" s="1"/>
  <c r="L4811" i="2" s="1"/>
  <c r="M4803" i="2" a="1"/>
  <c r="M4803" i="2" s="1"/>
  <c r="L4803" i="2" s="1"/>
  <c r="M4795" i="2" a="1"/>
  <c r="M4795" i="2" s="1"/>
  <c r="L4795" i="2" s="1"/>
  <c r="M4787" i="2" a="1"/>
  <c r="M4787" i="2" s="1"/>
  <c r="L4787" i="2" s="1"/>
  <c r="M4779" i="2" a="1"/>
  <c r="M4779" i="2" s="1"/>
  <c r="L4779" i="2" s="1"/>
  <c r="M4770" i="2" a="1"/>
  <c r="M4770" i="2" s="1"/>
  <c r="L4770" i="2" s="1"/>
  <c r="M4759" i="2" a="1"/>
  <c r="M4759" i="2" s="1"/>
  <c r="L4759" i="2" s="1"/>
  <c r="M5000" i="2" a="1"/>
  <c r="M5000" i="2" s="1"/>
  <c r="L5000" i="2" s="1"/>
  <c r="M4992" i="2" a="1"/>
  <c r="M4992" i="2" s="1"/>
  <c r="L4992" i="2" s="1"/>
  <c r="M4984" i="2" a="1"/>
  <c r="M4984" i="2" s="1"/>
  <c r="L4984" i="2" s="1"/>
  <c r="M4976" i="2" a="1"/>
  <c r="M4976" i="2" s="1"/>
  <c r="L4976" i="2" s="1"/>
  <c r="M4968" i="2" a="1"/>
  <c r="M4968" i="2" s="1"/>
  <c r="L4968" i="2" s="1"/>
  <c r="M4777" i="2" a="1"/>
  <c r="M4777" i="2" s="1"/>
  <c r="L4777" i="2" s="1"/>
  <c r="M4771" i="2" a="1"/>
  <c r="M4771" i="2" s="1"/>
  <c r="L4771" i="2" s="1"/>
  <c r="M4774" i="2" a="1"/>
  <c r="M4774" i="2" s="1"/>
  <c r="L4774" i="2" s="1"/>
  <c r="M4767" i="2" a="1"/>
  <c r="M4767" i="2" s="1"/>
  <c r="L4767" i="2" s="1"/>
  <c r="M5007" i="2" a="1"/>
  <c r="M5007" i="2" s="1"/>
  <c r="L5007" i="2" s="1"/>
  <c r="M4999" i="2" a="1"/>
  <c r="M4999" i="2" s="1"/>
  <c r="L4999" i="2" s="1"/>
  <c r="M4991" i="2" a="1"/>
  <c r="M4991" i="2" s="1"/>
  <c r="L4991" i="2" s="1"/>
  <c r="M4983" i="2" a="1"/>
  <c r="M4983" i="2" s="1"/>
  <c r="L4983" i="2" s="1"/>
  <c r="M4975" i="2" a="1"/>
  <c r="M4975" i="2" s="1"/>
  <c r="L4975" i="2" s="1"/>
  <c r="M4967" i="2" a="1"/>
  <c r="M4967" i="2" s="1"/>
  <c r="L4967" i="2" s="1"/>
  <c r="M4959" i="2" a="1"/>
  <c r="M4959" i="2" s="1"/>
  <c r="L4959" i="2" s="1"/>
  <c r="M4951" i="2" a="1"/>
  <c r="M4951" i="2" s="1"/>
  <c r="L4951" i="2" s="1"/>
  <c r="M4943" i="2" a="1"/>
  <c r="M4943" i="2" s="1"/>
  <c r="L4943" i="2" s="1"/>
  <c r="M4935" i="2" a="1"/>
  <c r="M4935" i="2" s="1"/>
  <c r="L4935" i="2" s="1"/>
  <c r="M4927" i="2" a="1"/>
  <c r="M4927" i="2" s="1"/>
  <c r="L4927" i="2" s="1"/>
  <c r="M4919" i="2" a="1"/>
  <c r="M4919" i="2" s="1"/>
  <c r="L4919" i="2" s="1"/>
  <c r="M4911" i="2" a="1"/>
  <c r="M4911" i="2" s="1"/>
  <c r="L4911" i="2" s="1"/>
  <c r="M4903" i="2" a="1"/>
  <c r="M4903" i="2" s="1"/>
  <c r="L4903" i="2" s="1"/>
  <c r="M4895" i="2" a="1"/>
  <c r="M4895" i="2" s="1"/>
  <c r="L4895" i="2" s="1"/>
  <c r="M4887" i="2" a="1"/>
  <c r="M4887" i="2" s="1"/>
  <c r="L4887" i="2" s="1"/>
  <c r="M4879" i="2" a="1"/>
  <c r="M4879" i="2" s="1"/>
  <c r="L4879" i="2" s="1"/>
  <c r="M4871" i="2" a="1"/>
  <c r="M4871" i="2" s="1"/>
  <c r="L4871" i="2" s="1"/>
  <c r="M4863" i="2" a="1"/>
  <c r="M4863" i="2" s="1"/>
  <c r="L4863" i="2" s="1"/>
  <c r="M4855" i="2" a="1"/>
  <c r="M4855" i="2" s="1"/>
  <c r="L4855" i="2" s="1"/>
  <c r="M4847" i="2" a="1"/>
  <c r="M4847" i="2" s="1"/>
  <c r="L4847" i="2" s="1"/>
  <c r="M4839" i="2" a="1"/>
  <c r="M4839" i="2" s="1"/>
  <c r="L4839" i="2" s="1"/>
  <c r="M4831" i="2" a="1"/>
  <c r="M4831" i="2" s="1"/>
  <c r="L4831" i="2" s="1"/>
  <c r="M4823" i="2" a="1"/>
  <c r="M4823" i="2" s="1"/>
  <c r="L4823" i="2" s="1"/>
  <c r="M4815" i="2" a="1"/>
  <c r="M4815" i="2" s="1"/>
  <c r="L4815" i="2" s="1"/>
  <c r="M4807" i="2" a="1"/>
  <c r="M4807" i="2" s="1"/>
  <c r="L4807" i="2" s="1"/>
  <c r="M4799" i="2" a="1"/>
  <c r="M4799" i="2" s="1"/>
  <c r="L4799" i="2" s="1"/>
  <c r="M4791" i="2" a="1"/>
  <c r="M4791" i="2" s="1"/>
  <c r="L4791" i="2" s="1"/>
  <c r="M4758" i="2" a="1"/>
  <c r="M4758" i="2" s="1"/>
  <c r="L4758" i="2" s="1"/>
  <c r="M4367" i="2" a="1"/>
  <c r="M4367" i="2" s="1"/>
  <c r="L4367" i="2" s="1"/>
  <c r="M4335" i="2" a="1"/>
  <c r="M4335" i="2" s="1"/>
  <c r="L4335" i="2" s="1"/>
  <c r="M4322" i="2" a="1"/>
  <c r="M4322" i="2" s="1"/>
  <c r="L4322" i="2" s="1"/>
  <c r="M4306" i="2" a="1"/>
  <c r="M4306" i="2" s="1"/>
  <c r="L4306" i="2" s="1"/>
  <c r="M4299" i="2" a="1"/>
  <c r="M4299" i="2" s="1"/>
  <c r="L4299" i="2" s="1"/>
  <c r="M4297" i="2" a="1"/>
  <c r="M4297" i="2" s="1"/>
  <c r="L4297" i="2" s="1"/>
  <c r="M4294" i="2" a="1"/>
  <c r="M4294" i="2" s="1"/>
  <c r="L4294" i="2" s="1"/>
  <c r="M4168" i="2" a="1"/>
  <c r="M4168" i="2" s="1"/>
  <c r="L4168" i="2" s="1"/>
  <c r="M4136" i="2" a="1"/>
  <c r="M4136" i="2" s="1"/>
  <c r="L4136" i="2" s="1"/>
  <c r="M4375" i="2" a="1"/>
  <c r="M4375" i="2" s="1"/>
  <c r="L4375" i="2" s="1"/>
  <c r="M4343" i="2" a="1"/>
  <c r="M4343" i="2" s="1"/>
  <c r="L4343" i="2" s="1"/>
  <c r="M4310" i="2" a="1"/>
  <c r="M4310" i="2" s="1"/>
  <c r="L4310" i="2" s="1"/>
  <c r="M4291" i="2" a="1"/>
  <c r="M4291" i="2" s="1"/>
  <c r="L4291" i="2" s="1"/>
  <c r="M4289" i="2" a="1"/>
  <c r="M4289" i="2" s="1"/>
  <c r="L4289" i="2" s="1"/>
  <c r="M4286" i="2" a="1"/>
  <c r="M4286" i="2" s="1"/>
  <c r="L4286" i="2" s="1"/>
  <c r="M4255" i="2" a="1"/>
  <c r="M4255" i="2" s="1"/>
  <c r="L4255" i="2" s="1"/>
  <c r="M4160" i="2" a="1"/>
  <c r="M4160" i="2" s="1"/>
  <c r="L4160" i="2" s="1"/>
  <c r="M4157" i="2" a="1"/>
  <c r="M4157" i="2" s="1"/>
  <c r="L4157" i="2" s="1"/>
  <c r="M4128" i="2" a="1"/>
  <c r="M4128" i="2" s="1"/>
  <c r="L4128" i="2" s="1"/>
  <c r="M4125" i="2" a="1"/>
  <c r="M4125" i="2" s="1"/>
  <c r="L4125" i="2" s="1"/>
  <c r="M4351" i="2" a="1"/>
  <c r="M4351" i="2" s="1"/>
  <c r="L4351" i="2" s="1"/>
  <c r="M4314" i="2" a="1"/>
  <c r="M4314" i="2" s="1"/>
  <c r="L4314" i="2" s="1"/>
  <c r="M4283" i="2" a="1"/>
  <c r="M4283" i="2" s="1"/>
  <c r="L4283" i="2" s="1"/>
  <c r="M4281" i="2" a="1"/>
  <c r="M4281" i="2" s="1"/>
  <c r="L4281" i="2" s="1"/>
  <c r="M4263" i="2" a="1"/>
  <c r="M4263" i="2" s="1"/>
  <c r="L4263" i="2" s="1"/>
  <c r="M4152" i="2" a="1"/>
  <c r="M4152" i="2" s="1"/>
  <c r="L4152" i="2" s="1"/>
  <c r="M4149" i="2" a="1"/>
  <c r="M4149" i="2" s="1"/>
  <c r="L4149" i="2" s="1"/>
  <c r="M4355" i="2" a="1"/>
  <c r="M4355" i="2" s="1"/>
  <c r="L4355" i="2" s="1"/>
  <c r="M4323" i="2" a="1"/>
  <c r="M4323" i="2" s="1"/>
  <c r="L4323" i="2" s="1"/>
  <c r="M4307" i="2" a="1"/>
  <c r="M4307" i="2" s="1"/>
  <c r="L4307" i="2" s="1"/>
  <c r="M4295" i="2" a="1"/>
  <c r="M4295" i="2" s="1"/>
  <c r="L4295" i="2" s="1"/>
  <c r="M4270" i="2" a="1"/>
  <c r="M4270" i="2" s="1"/>
  <c r="L4270" i="2" s="1"/>
  <c r="M4267" i="2" a="1"/>
  <c r="M4267" i="2" s="1"/>
  <c r="L4267" i="2" s="1"/>
  <c r="M4246" i="2" a="1"/>
  <c r="M4246" i="2" s="1"/>
  <c r="L4246" i="2" s="1"/>
  <c r="M4243" i="2" a="1"/>
  <c r="M4243" i="2" s="1"/>
  <c r="L4243" i="2" s="1"/>
  <c r="M4230" i="2" a="1"/>
  <c r="M4230" i="2" s="1"/>
  <c r="L4230" i="2" s="1"/>
  <c r="M4227" i="2" a="1"/>
  <c r="M4227" i="2" s="1"/>
  <c r="L4227" i="2" s="1"/>
  <c r="M4214" i="2" a="1"/>
  <c r="M4214" i="2" s="1"/>
  <c r="L4214" i="2" s="1"/>
  <c r="M4211" i="2" a="1"/>
  <c r="M4211" i="2" s="1"/>
  <c r="L4211" i="2" s="1"/>
  <c r="M4198" i="2" a="1"/>
  <c r="M4198" i="2" s="1"/>
  <c r="L4198" i="2" s="1"/>
  <c r="M4195" i="2" a="1"/>
  <c r="M4195" i="2" s="1"/>
  <c r="L4195" i="2" s="1"/>
  <c r="M4182" i="2" a="1"/>
  <c r="M4182" i="2" s="1"/>
  <c r="L4182" i="2" s="1"/>
  <c r="M4164" i="2" a="1"/>
  <c r="M4164" i="2" s="1"/>
  <c r="L4164" i="2" s="1"/>
  <c r="M4161" i="2" a="1"/>
  <c r="M4161" i="2" s="1"/>
  <c r="L4161" i="2" s="1"/>
  <c r="M4132" i="2" a="1"/>
  <c r="M4132" i="2" s="1"/>
  <c r="L4132" i="2" s="1"/>
  <c r="M4129" i="2" a="1"/>
  <c r="M4129" i="2" s="1"/>
  <c r="L4129" i="2" s="1"/>
  <c r="M4117" i="2" a="1"/>
  <c r="M4117" i="2" s="1"/>
  <c r="L4117" i="2" s="1"/>
  <c r="M4097" i="2" a="1"/>
  <c r="M4097" i="2" s="1"/>
  <c r="L4097" i="2" s="1"/>
  <c r="M4085" i="2" a="1"/>
  <c r="M4085" i="2" s="1"/>
  <c r="L4085" i="2" s="1"/>
  <c r="M4065" i="2" a="1"/>
  <c r="M4065" i="2" s="1"/>
  <c r="L4065" i="2" s="1"/>
  <c r="M4053" i="2" a="1"/>
  <c r="M4053" i="2" s="1"/>
  <c r="L4053" i="2" s="1"/>
  <c r="M4033" i="2" a="1"/>
  <c r="M4033" i="2" s="1"/>
  <c r="L4033" i="2" s="1"/>
  <c r="M4021" i="2" a="1"/>
  <c r="M4021" i="2" s="1"/>
  <c r="L4021" i="2" s="1"/>
  <c r="M4001" i="2" a="1"/>
  <c r="M4001" i="2" s="1"/>
  <c r="L4001" i="2" s="1"/>
  <c r="M3989" i="2" a="1"/>
  <c r="M3989" i="2" s="1"/>
  <c r="L3989" i="2" s="1"/>
  <c r="M3969" i="2" a="1"/>
  <c r="M3969" i="2" s="1"/>
  <c r="L3969" i="2" s="1"/>
  <c r="M3957" i="2" a="1"/>
  <c r="M3957" i="2" s="1"/>
  <c r="L3957" i="2" s="1"/>
  <c r="M4359" i="2" a="1"/>
  <c r="M4359" i="2" s="1"/>
  <c r="L4359" i="2" s="1"/>
  <c r="M4327" i="2" a="1"/>
  <c r="M4327" i="2" s="1"/>
  <c r="L4327" i="2" s="1"/>
  <c r="M4318" i="2" a="1"/>
  <c r="M4318" i="2" s="1"/>
  <c r="L4318" i="2" s="1"/>
  <c r="M4302" i="2" a="1"/>
  <c r="M4302" i="2" s="1"/>
  <c r="L4302" i="2" s="1"/>
  <c r="M4176" i="2" a="1"/>
  <c r="M4176" i="2" s="1"/>
  <c r="L4176" i="2" s="1"/>
  <c r="M4144" i="2" a="1"/>
  <c r="M4144" i="2" s="1"/>
  <c r="L4144" i="2" s="1"/>
  <c r="M3952" i="2" a="1"/>
  <c r="M3952" i="2" s="1"/>
  <c r="L3952" i="2" s="1"/>
  <c r="M3916" i="2" a="1"/>
  <c r="M3916" i="2" s="1"/>
  <c r="L3916" i="2" s="1"/>
  <c r="M3900" i="2" a="1"/>
  <c r="M3900" i="2" s="1"/>
  <c r="L3900" i="2" s="1"/>
  <c r="M3884" i="2" a="1"/>
  <c r="M3884" i="2" s="1"/>
  <c r="L3884" i="2" s="1"/>
  <c r="M3868" i="2" a="1"/>
  <c r="M3868" i="2" s="1"/>
  <c r="L3868" i="2" s="1"/>
  <c r="M3854" i="2" a="1"/>
  <c r="M3854" i="2" s="1"/>
  <c r="L3854" i="2" s="1"/>
  <c r="M3836" i="2" a="1"/>
  <c r="M3836" i="2" s="1"/>
  <c r="L3836" i="2" s="1"/>
  <c r="M3820" i="2" a="1"/>
  <c r="M3820" i="2" s="1"/>
  <c r="L3820" i="2" s="1"/>
  <c r="M3788" i="2" a="1"/>
  <c r="M3788" i="2" s="1"/>
  <c r="L3788" i="2" s="1"/>
  <c r="M3756" i="2" a="1"/>
  <c r="M3756" i="2" s="1"/>
  <c r="L3756" i="2" s="1"/>
  <c r="M3724" i="2" a="1"/>
  <c r="M3724" i="2" s="1"/>
  <c r="L3724" i="2" s="1"/>
  <c r="M3692" i="2" a="1"/>
  <c r="M3692" i="2" s="1"/>
  <c r="L3692" i="2" s="1"/>
  <c r="M3660" i="2" a="1"/>
  <c r="M3660" i="2" s="1"/>
  <c r="L3660" i="2" s="1"/>
  <c r="M3628" i="2" a="1"/>
  <c r="M3628" i="2" s="1"/>
  <c r="L3628" i="2" s="1"/>
  <c r="M3596" i="2" a="1"/>
  <c r="M3596" i="2" s="1"/>
  <c r="L3596" i="2" s="1"/>
  <c r="M3564" i="2" a="1"/>
  <c r="M3564" i="2" s="1"/>
  <c r="L3564" i="2" s="1"/>
  <c r="M3532" i="2" a="1"/>
  <c r="M3532" i="2" s="1"/>
  <c r="L3532" i="2" s="1"/>
  <c r="M3500" i="2" a="1"/>
  <c r="M3500" i="2" s="1"/>
  <c r="L3500" i="2" s="1"/>
  <c r="M3468" i="2" a="1"/>
  <c r="M3468" i="2" s="1"/>
  <c r="L3468" i="2" s="1"/>
  <c r="M3428" i="2" a="1"/>
  <c r="M3428" i="2" s="1"/>
  <c r="L3428" i="2" s="1"/>
  <c r="M3417" i="2" a="1"/>
  <c r="M3417" i="2" s="1"/>
  <c r="L3417" i="2" s="1"/>
  <c r="M3403" i="2" a="1"/>
  <c r="M3403" i="2" s="1"/>
  <c r="L3403" i="2" s="1"/>
  <c r="M3399" i="2" a="1"/>
  <c r="M3399" i="2" s="1"/>
  <c r="L3399" i="2" s="1"/>
  <c r="M3364" i="2" a="1"/>
  <c r="M3364" i="2" s="1"/>
  <c r="L3364" i="2" s="1"/>
  <c r="M3353" i="2" a="1"/>
  <c r="M3353" i="2" s="1"/>
  <c r="L3353" i="2" s="1"/>
  <c r="M3339" i="2" a="1"/>
  <c r="M3339" i="2" s="1"/>
  <c r="L3339" i="2" s="1"/>
  <c r="M3335" i="2" a="1"/>
  <c r="M3335" i="2" s="1"/>
  <c r="L3335" i="2" s="1"/>
  <c r="M3456" i="2" a="1"/>
  <c r="M3456" i="2" s="1"/>
  <c r="L3456" i="2" s="1"/>
  <c r="M3928" i="2" a="1"/>
  <c r="M3928" i="2" s="1"/>
  <c r="L3928" i="2" s="1"/>
  <c r="M3912" i="2" a="1"/>
  <c r="M3912" i="2" s="1"/>
  <c r="L3912" i="2" s="1"/>
  <c r="M3896" i="2" a="1"/>
  <c r="M3896" i="2" s="1"/>
  <c r="L3896" i="2" s="1"/>
  <c r="M3880" i="2" a="1"/>
  <c r="M3880" i="2" s="1"/>
  <c r="L3880" i="2" s="1"/>
  <c r="M3860" i="2" a="1"/>
  <c r="M3860" i="2" s="1"/>
  <c r="L3860" i="2" s="1"/>
  <c r="M3846" i="2" a="1"/>
  <c r="M3846" i="2" s="1"/>
  <c r="L3846" i="2" s="1"/>
  <c r="M3812" i="2" a="1"/>
  <c r="M3812" i="2" s="1"/>
  <c r="L3812" i="2" s="1"/>
  <c r="M3780" i="2" a="1"/>
  <c r="M3780" i="2" s="1"/>
  <c r="L3780" i="2" s="1"/>
  <c r="M3748" i="2" a="1"/>
  <c r="M3748" i="2" s="1"/>
  <c r="L3748" i="2" s="1"/>
  <c r="M3716" i="2" a="1"/>
  <c r="M3716" i="2" s="1"/>
  <c r="L3716" i="2" s="1"/>
  <c r="M3684" i="2" a="1"/>
  <c r="M3684" i="2" s="1"/>
  <c r="L3684" i="2" s="1"/>
  <c r="M3652" i="2" a="1"/>
  <c r="M3652" i="2" s="1"/>
  <c r="L3652" i="2" s="1"/>
  <c r="M3620" i="2" a="1"/>
  <c r="M3620" i="2" s="1"/>
  <c r="L3620" i="2" s="1"/>
  <c r="M3588" i="2" a="1"/>
  <c r="M3588" i="2" s="1"/>
  <c r="L3588" i="2" s="1"/>
  <c r="M3556" i="2" a="1"/>
  <c r="M3556" i="2" s="1"/>
  <c r="L3556" i="2" s="1"/>
  <c r="M3524" i="2" a="1"/>
  <c r="M3524" i="2" s="1"/>
  <c r="L3524" i="2" s="1"/>
  <c r="M3492" i="2" a="1"/>
  <c r="M3492" i="2" s="1"/>
  <c r="L3492" i="2" s="1"/>
  <c r="M3460" i="2" a="1"/>
  <c r="M3460" i="2" s="1"/>
  <c r="L3460" i="2" s="1"/>
  <c r="M3457" i="2" a="1"/>
  <c r="M3457" i="2" s="1"/>
  <c r="L3457" i="2" s="1"/>
  <c r="M3439" i="2" a="1"/>
  <c r="M3439" i="2" s="1"/>
  <c r="L3439" i="2" s="1"/>
  <c r="M3948" i="2" a="1"/>
  <c r="M3948" i="2" s="1"/>
  <c r="L3948" i="2" s="1"/>
  <c r="M3918" i="2" a="1"/>
  <c r="M3918" i="2" s="1"/>
  <c r="L3918" i="2" s="1"/>
  <c r="M3902" i="2" a="1"/>
  <c r="M3902" i="2" s="1"/>
  <c r="L3902" i="2" s="1"/>
  <c r="M3886" i="2" a="1"/>
  <c r="M3886" i="2" s="1"/>
  <c r="L3886" i="2" s="1"/>
  <c r="M3870" i="2" a="1"/>
  <c r="M3870" i="2" s="1"/>
  <c r="L3870" i="2" s="1"/>
  <c r="M3856" i="2" a="1"/>
  <c r="M3856" i="2" s="1"/>
  <c r="L3856" i="2" s="1"/>
  <c r="M3842" i="2" a="1"/>
  <c r="M3842" i="2" s="1"/>
  <c r="L3842" i="2" s="1"/>
  <c r="M3936" i="2" a="1"/>
  <c r="M3936" i="2" s="1"/>
  <c r="L3936" i="2" s="1"/>
  <c r="M3924" i="2" a="1"/>
  <c r="M3924" i="2" s="1"/>
  <c r="L3924" i="2" s="1"/>
  <c r="M3908" i="2" a="1"/>
  <c r="M3908" i="2" s="1"/>
  <c r="L3908" i="2" s="1"/>
  <c r="M3892" i="2" a="1"/>
  <c r="M3892" i="2" s="1"/>
  <c r="L3892" i="2" s="1"/>
  <c r="M3876" i="2" a="1"/>
  <c r="M3876" i="2" s="1"/>
  <c r="L3876" i="2" s="1"/>
  <c r="M3852" i="2" a="1"/>
  <c r="M3852" i="2" s="1"/>
  <c r="L3852" i="2" s="1"/>
  <c r="M3838" i="2" a="1"/>
  <c r="M3838" i="2" s="1"/>
  <c r="L3838" i="2" s="1"/>
  <c r="M3804" i="2" a="1"/>
  <c r="M3804" i="2" s="1"/>
  <c r="L3804" i="2" s="1"/>
  <c r="M3772" i="2" a="1"/>
  <c r="M3772" i="2" s="1"/>
  <c r="L3772" i="2" s="1"/>
  <c r="M3740" i="2" a="1"/>
  <c r="M3740" i="2" s="1"/>
  <c r="L3740" i="2" s="1"/>
  <c r="M3708" i="2" a="1"/>
  <c r="M3708" i="2" s="1"/>
  <c r="L3708" i="2" s="1"/>
  <c r="M3676" i="2" a="1"/>
  <c r="M3676" i="2" s="1"/>
  <c r="L3676" i="2" s="1"/>
  <c r="M3644" i="2" a="1"/>
  <c r="M3644" i="2" s="1"/>
  <c r="L3644" i="2" s="1"/>
  <c r="M3612" i="2" a="1"/>
  <c r="M3612" i="2" s="1"/>
  <c r="L3612" i="2" s="1"/>
  <c r="M3580" i="2" a="1"/>
  <c r="M3580" i="2" s="1"/>
  <c r="L3580" i="2" s="1"/>
  <c r="M3548" i="2" a="1"/>
  <c r="M3548" i="2" s="1"/>
  <c r="L3548" i="2" s="1"/>
  <c r="M3516" i="2" a="1"/>
  <c r="M3516" i="2" s="1"/>
  <c r="L3516" i="2" s="1"/>
  <c r="M3484" i="2" a="1"/>
  <c r="M3484" i="2" s="1"/>
  <c r="L3484" i="2" s="1"/>
  <c r="M3435" i="2" a="1"/>
  <c r="M3435" i="2" s="1"/>
  <c r="L3435" i="2" s="1"/>
  <c r="M3431" i="2" a="1"/>
  <c r="M3431" i="2" s="1"/>
  <c r="L3431" i="2" s="1"/>
  <c r="M3396" i="2" a="1"/>
  <c r="M3396" i="2" s="1"/>
  <c r="L3396" i="2" s="1"/>
  <c r="M3385" i="2" a="1"/>
  <c r="M3385" i="2" s="1"/>
  <c r="L3385" i="2" s="1"/>
  <c r="M3371" i="2" a="1"/>
  <c r="M3371" i="2" s="1"/>
  <c r="L3371" i="2" s="1"/>
  <c r="M3367" i="2" a="1"/>
  <c r="M3367" i="2" s="1"/>
  <c r="L3367" i="2" s="1"/>
  <c r="M3332" i="2" a="1"/>
  <c r="M3332" i="2" s="1"/>
  <c r="L3332" i="2" s="1"/>
  <c r="M3321" i="2" a="1"/>
  <c r="M3321" i="2" s="1"/>
  <c r="L3321" i="2" s="1"/>
  <c r="M3848" i="2" a="1"/>
  <c r="M3848" i="2" s="1"/>
  <c r="L3848" i="2" s="1"/>
  <c r="M3944" i="2" a="1"/>
  <c r="M3944" i="2" s="1"/>
  <c r="L3944" i="2" s="1"/>
  <c r="M3920" i="2" a="1"/>
  <c r="M3920" i="2" s="1"/>
  <c r="L3920" i="2" s="1"/>
  <c r="M3904" i="2" a="1"/>
  <c r="M3904" i="2" s="1"/>
  <c r="L3904" i="2" s="1"/>
  <c r="M3888" i="2" a="1"/>
  <c r="M3888" i="2" s="1"/>
  <c r="L3888" i="2" s="1"/>
  <c r="M3872" i="2" a="1"/>
  <c r="M3872" i="2" s="1"/>
  <c r="L3872" i="2" s="1"/>
  <c r="M3862" i="2" a="1"/>
  <c r="M3862" i="2" s="1"/>
  <c r="L3862" i="2" s="1"/>
  <c r="M3844" i="2" a="1"/>
  <c r="M3844" i="2" s="1"/>
  <c r="L3844" i="2" s="1"/>
  <c r="M3830" i="2" a="1"/>
  <c r="M3830" i="2" s="1"/>
  <c r="L3830" i="2" s="1"/>
  <c r="M3796" i="2" a="1"/>
  <c r="M3796" i="2" s="1"/>
  <c r="L3796" i="2" s="1"/>
  <c r="M3764" i="2" a="1"/>
  <c r="M3764" i="2" s="1"/>
  <c r="L3764" i="2" s="1"/>
  <c r="M3732" i="2" a="1"/>
  <c r="M3732" i="2" s="1"/>
  <c r="L3732" i="2" s="1"/>
  <c r="M3700" i="2" a="1"/>
  <c r="M3700" i="2" s="1"/>
  <c r="L3700" i="2" s="1"/>
  <c r="M3668" i="2" a="1"/>
  <c r="M3668" i="2" s="1"/>
  <c r="L3668" i="2" s="1"/>
  <c r="M3636" i="2" a="1"/>
  <c r="M3636" i="2" s="1"/>
  <c r="L3636" i="2" s="1"/>
  <c r="M3604" i="2" a="1"/>
  <c r="M3604" i="2" s="1"/>
  <c r="L3604" i="2" s="1"/>
  <c r="M3572" i="2" a="1"/>
  <c r="M3572" i="2" s="1"/>
  <c r="L3572" i="2" s="1"/>
  <c r="M3540" i="2" a="1"/>
  <c r="M3540" i="2" s="1"/>
  <c r="L3540" i="2" s="1"/>
  <c r="M3508" i="2" a="1"/>
  <c r="M3508" i="2" s="1"/>
  <c r="L3508" i="2" s="1"/>
  <c r="M3476" i="2" a="1"/>
  <c r="M3476" i="2" s="1"/>
  <c r="L3476" i="2" s="1"/>
  <c r="M3434" i="2" a="1"/>
  <c r="M3434" i="2" s="1"/>
  <c r="L3434" i="2" s="1"/>
  <c r="M3402" i="2" a="1"/>
  <c r="M3402" i="2" s="1"/>
  <c r="L3402" i="2" s="1"/>
  <c r="M3370" i="2" a="1"/>
  <c r="M3370" i="2" s="1"/>
  <c r="L3370" i="2" s="1"/>
  <c r="M3338" i="2" a="1"/>
  <c r="M3338" i="2" s="1"/>
  <c r="L3338" i="2" s="1"/>
  <c r="M3303" i="2" a="1"/>
  <c r="M3303" i="2" s="1"/>
  <c r="L3303" i="2" s="1"/>
  <c r="M3300" i="2" a="1"/>
  <c r="M3300" i="2" s="1"/>
  <c r="L3300" i="2" s="1"/>
  <c r="M3297" i="2" a="1"/>
  <c r="M3297" i="2" s="1"/>
  <c r="L3297" i="2" s="1"/>
  <c r="M3294" i="2" a="1"/>
  <c r="M3294" i="2" s="1"/>
  <c r="L3294" i="2" s="1"/>
  <c r="M3271" i="2" a="1"/>
  <c r="M3271" i="2" s="1"/>
  <c r="L3271" i="2" s="1"/>
  <c r="M3268" i="2" a="1"/>
  <c r="M3268" i="2" s="1"/>
  <c r="L3268" i="2" s="1"/>
  <c r="M3265" i="2" a="1"/>
  <c r="M3265" i="2" s="1"/>
  <c r="L3265" i="2" s="1"/>
  <c r="M3262" i="2" a="1"/>
  <c r="M3262" i="2" s="1"/>
  <c r="L3262" i="2" s="1"/>
  <c r="M3239" i="2" a="1"/>
  <c r="M3239" i="2" s="1"/>
  <c r="L3239" i="2" s="1"/>
  <c r="M3236" i="2" a="1"/>
  <c r="M3236" i="2" s="1"/>
  <c r="L3236" i="2" s="1"/>
  <c r="M3233" i="2" a="1"/>
  <c r="M3233" i="2" s="1"/>
  <c r="L3233" i="2" s="1"/>
  <c r="M3230" i="2" a="1"/>
  <c r="M3230" i="2" s="1"/>
  <c r="L3230" i="2" s="1"/>
  <c r="M3208" i="2" a="1"/>
  <c r="M3208" i="2" s="1"/>
  <c r="L3208" i="2" s="1"/>
  <c r="M3205" i="2" a="1"/>
  <c r="M3205" i="2" s="1"/>
  <c r="L3205" i="2" s="1"/>
  <c r="M3188" i="2" a="1"/>
  <c r="M3188" i="2" s="1"/>
  <c r="L3188" i="2" s="1"/>
  <c r="M3140" i="2" a="1"/>
  <c r="M3140" i="2" s="1"/>
  <c r="L3140" i="2" s="1"/>
  <c r="M3121" i="2" a="1"/>
  <c r="M3121" i="2" s="1"/>
  <c r="L3121" i="2" s="1"/>
  <c r="M3105" i="2" a="1"/>
  <c r="M3105" i="2" s="1"/>
  <c r="L3105" i="2" s="1"/>
  <c r="M3089" i="2" a="1"/>
  <c r="M3089" i="2" s="1"/>
  <c r="L3089" i="2" s="1"/>
  <c r="M3064" i="2" a="1"/>
  <c r="M3064" i="2" s="1"/>
  <c r="L3064" i="2" s="1"/>
  <c r="M3016" i="2" a="1"/>
  <c r="M3016" i="2" s="1"/>
  <c r="L3016" i="2" s="1"/>
  <c r="M3438" i="2" a="1"/>
  <c r="M3438" i="2" s="1"/>
  <c r="L3438" i="2" s="1"/>
  <c r="M3406" i="2" a="1"/>
  <c r="M3406" i="2" s="1"/>
  <c r="L3406" i="2" s="1"/>
  <c r="M3374" i="2" a="1"/>
  <c r="M3374" i="2" s="1"/>
  <c r="L3374" i="2" s="1"/>
  <c r="M3342" i="2" a="1"/>
  <c r="M3342" i="2" s="1"/>
  <c r="L3342" i="2" s="1"/>
  <c r="M3310" i="2" a="1"/>
  <c r="M3310" i="2" s="1"/>
  <c r="L3310" i="2" s="1"/>
  <c r="M3304" i="2" a="1"/>
  <c r="M3304" i="2" s="1"/>
  <c r="L3304" i="2" s="1"/>
  <c r="M3283" i="2" a="1"/>
  <c r="M3283" i="2" s="1"/>
  <c r="L3283" i="2" s="1"/>
  <c r="M3280" i="2" a="1"/>
  <c r="M3280" i="2" s="1"/>
  <c r="L3280" i="2" s="1"/>
  <c r="M3277" i="2" a="1"/>
  <c r="M3277" i="2" s="1"/>
  <c r="L3277" i="2" s="1"/>
  <c r="M3274" i="2" a="1"/>
  <c r="M3274" i="2" s="1"/>
  <c r="L3274" i="2" s="1"/>
  <c r="M3251" i="2" a="1"/>
  <c r="M3251" i="2" s="1"/>
  <c r="L3251" i="2" s="1"/>
  <c r="M3248" i="2" a="1"/>
  <c r="M3248" i="2" s="1"/>
  <c r="L3248" i="2" s="1"/>
  <c r="M3245" i="2" a="1"/>
  <c r="M3245" i="2" s="1"/>
  <c r="L3245" i="2" s="1"/>
  <c r="M3242" i="2" a="1"/>
  <c r="M3242" i="2" s="1"/>
  <c r="L3242" i="2" s="1"/>
  <c r="M3212" i="2" a="1"/>
  <c r="M3212" i="2" s="1"/>
  <c r="L3212" i="2" s="1"/>
  <c r="M3168" i="2" a="1"/>
  <c r="M3168" i="2" s="1"/>
  <c r="L3168" i="2" s="1"/>
  <c r="M3165" i="2" a="1"/>
  <c r="M3165" i="2" s="1"/>
  <c r="L3165" i="2" s="1"/>
  <c r="M3162" i="2" a="1"/>
  <c r="M3162" i="2" s="1"/>
  <c r="L3162" i="2" s="1"/>
  <c r="M3135" i="2" a="1"/>
  <c r="M3135" i="2" s="1"/>
  <c r="L3135" i="2" s="1"/>
  <c r="M3134" i="2" a="1"/>
  <c r="M3134" i="2" s="1"/>
  <c r="L3134" i="2" s="1"/>
  <c r="M3119" i="2" a="1"/>
  <c r="M3119" i="2" s="1"/>
  <c r="L3119" i="2" s="1"/>
  <c r="M3118" i="2" a="1"/>
  <c r="M3118" i="2" s="1"/>
  <c r="L3118" i="2" s="1"/>
  <c r="M3103" i="2" a="1"/>
  <c r="M3103" i="2" s="1"/>
  <c r="L3103" i="2" s="1"/>
  <c r="M3102" i="2" a="1"/>
  <c r="M3102" i="2" s="1"/>
  <c r="L3102" i="2" s="1"/>
  <c r="M3081" i="2" a="1"/>
  <c r="M3081" i="2" s="1"/>
  <c r="L3081" i="2" s="1"/>
  <c r="M3442" i="2" a="1"/>
  <c r="M3442" i="2" s="1"/>
  <c r="L3442" i="2" s="1"/>
  <c r="M3410" i="2" a="1"/>
  <c r="M3410" i="2" s="1"/>
  <c r="L3410" i="2" s="1"/>
  <c r="M3378" i="2" a="1"/>
  <c r="M3378" i="2" s="1"/>
  <c r="L3378" i="2" s="1"/>
  <c r="M3346" i="2" a="1"/>
  <c r="M3346" i="2" s="1"/>
  <c r="L3346" i="2" s="1"/>
  <c r="M3314" i="2" a="1"/>
  <c r="M3314" i="2" s="1"/>
  <c r="L3314" i="2" s="1"/>
  <c r="M3295" i="2" a="1"/>
  <c r="M3295" i="2" s="1"/>
  <c r="L3295" i="2" s="1"/>
  <c r="M3292" i="2" a="1"/>
  <c r="M3292" i="2" s="1"/>
  <c r="L3292" i="2" s="1"/>
  <c r="M3289" i="2" a="1"/>
  <c r="M3289" i="2" s="1"/>
  <c r="L3289" i="2" s="1"/>
  <c r="M3286" i="2" a="1"/>
  <c r="M3286" i="2" s="1"/>
  <c r="L3286" i="2" s="1"/>
  <c r="M3263" i="2" a="1"/>
  <c r="M3263" i="2" s="1"/>
  <c r="L3263" i="2" s="1"/>
  <c r="M3260" i="2" a="1"/>
  <c r="M3260" i="2" s="1"/>
  <c r="L3260" i="2" s="1"/>
  <c r="M3257" i="2" a="1"/>
  <c r="M3257" i="2" s="1"/>
  <c r="L3257" i="2" s="1"/>
  <c r="M3254" i="2" a="1"/>
  <c r="M3254" i="2" s="1"/>
  <c r="L3254" i="2" s="1"/>
  <c r="M3231" i="2" a="1"/>
  <c r="M3231" i="2" s="1"/>
  <c r="L3231" i="2" s="1"/>
  <c r="M3228" i="2" a="1"/>
  <c r="M3228" i="2" s="1"/>
  <c r="L3228" i="2" s="1"/>
  <c r="M3225" i="2" a="1"/>
  <c r="M3225" i="2" s="1"/>
  <c r="L3225" i="2" s="1"/>
  <c r="M3222" i="2" a="1"/>
  <c r="M3222" i="2" s="1"/>
  <c r="L3222" i="2" s="1"/>
  <c r="M3192" i="2" a="1"/>
  <c r="M3192" i="2" s="1"/>
  <c r="L3192" i="2" s="1"/>
  <c r="M3189" i="2" a="1"/>
  <c r="M3189" i="2" s="1"/>
  <c r="L3189" i="2" s="1"/>
  <c r="M3172" i="2" a="1"/>
  <c r="M3172" i="2" s="1"/>
  <c r="L3172" i="2" s="1"/>
  <c r="M3156" i="2" a="1"/>
  <c r="M3156" i="2" s="1"/>
  <c r="L3156" i="2" s="1"/>
  <c r="M3144" i="2" a="1"/>
  <c r="M3144" i="2" s="1"/>
  <c r="L3144" i="2" s="1"/>
  <c r="M3141" i="2" a="1"/>
  <c r="M3141" i="2" s="1"/>
  <c r="L3141" i="2" s="1"/>
  <c r="M3138" i="2" a="1"/>
  <c r="M3138" i="2" s="1"/>
  <c r="L3138" i="2" s="1"/>
  <c r="M3073" i="2" a="1"/>
  <c r="M3073" i="2" s="1"/>
  <c r="L3073" i="2" s="1"/>
  <c r="M2975" i="2" a="1"/>
  <c r="M2975" i="2" s="1"/>
  <c r="L2975" i="2" s="1"/>
  <c r="M3307" i="2" a="1"/>
  <c r="M3307" i="2" s="1"/>
  <c r="L3307" i="2" s="1"/>
  <c r="M3306" i="2" a="1"/>
  <c r="M3306" i="2" s="1"/>
  <c r="L3306" i="2" s="1"/>
  <c r="M3301" i="2" a="1"/>
  <c r="M3301" i="2" s="1"/>
  <c r="L3301" i="2" s="1"/>
  <c r="M3298" i="2" a="1"/>
  <c r="M3298" i="2" s="1"/>
  <c r="L3298" i="2" s="1"/>
  <c r="M3269" i="2" a="1"/>
  <c r="M3269" i="2" s="1"/>
  <c r="L3269" i="2" s="1"/>
  <c r="M3266" i="2" a="1"/>
  <c r="M3266" i="2" s="1"/>
  <c r="L3266" i="2" s="1"/>
  <c r="M3237" i="2" a="1"/>
  <c r="M3237" i="2" s="1"/>
  <c r="L3237" i="2" s="1"/>
  <c r="M3234" i="2" a="1"/>
  <c r="M3234" i="2" s="1"/>
  <c r="L3234" i="2" s="1"/>
  <c r="M3450" i="2" a="1"/>
  <c r="M3450" i="2" s="1"/>
  <c r="L3450" i="2" s="1"/>
  <c r="M3418" i="2" a="1"/>
  <c r="M3418" i="2" s="1"/>
  <c r="L3418" i="2" s="1"/>
  <c r="M3386" i="2" a="1"/>
  <c r="M3386" i="2" s="1"/>
  <c r="L3386" i="2" s="1"/>
  <c r="M3354" i="2" a="1"/>
  <c r="M3354" i="2" s="1"/>
  <c r="L3354" i="2" s="1"/>
  <c r="M3322" i="2" a="1"/>
  <c r="M3322" i="2" s="1"/>
  <c r="L3322" i="2" s="1"/>
  <c r="M3308" i="2" a="1"/>
  <c r="M3308" i="2" s="1"/>
  <c r="L3308" i="2" s="1"/>
  <c r="M3287" i="2" a="1"/>
  <c r="M3287" i="2" s="1"/>
  <c r="L3287" i="2" s="1"/>
  <c r="M3284" i="2" a="1"/>
  <c r="M3284" i="2" s="1"/>
  <c r="L3284" i="2" s="1"/>
  <c r="M3281" i="2" a="1"/>
  <c r="M3281" i="2" s="1"/>
  <c r="L3281" i="2" s="1"/>
  <c r="M3278" i="2" a="1"/>
  <c r="M3278" i="2" s="1"/>
  <c r="L3278" i="2" s="1"/>
  <c r="M3255" i="2" a="1"/>
  <c r="M3255" i="2" s="1"/>
  <c r="L3255" i="2" s="1"/>
  <c r="M3252" i="2" a="1"/>
  <c r="M3252" i="2" s="1"/>
  <c r="L3252" i="2" s="1"/>
  <c r="M3249" i="2" a="1"/>
  <c r="M3249" i="2" s="1"/>
  <c r="L3249" i="2" s="1"/>
  <c r="M3246" i="2" a="1"/>
  <c r="M3246" i="2" s="1"/>
  <c r="L3246" i="2" s="1"/>
  <c r="M3223" i="2" a="1"/>
  <c r="M3223" i="2" s="1"/>
  <c r="L3223" i="2" s="1"/>
  <c r="M3220" i="2" a="1"/>
  <c r="M3220" i="2" s="1"/>
  <c r="L3220" i="2" s="1"/>
  <c r="M3176" i="2" a="1"/>
  <c r="M3176" i="2" s="1"/>
  <c r="L3176" i="2" s="1"/>
  <c r="M3154" i="2" a="1"/>
  <c r="M3154" i="2" s="1"/>
  <c r="L3154" i="2" s="1"/>
  <c r="M3091" i="2" a="1"/>
  <c r="M3091" i="2" s="1"/>
  <c r="L3091" i="2" s="1"/>
  <c r="M3047" i="2" a="1"/>
  <c r="M3047" i="2" s="1"/>
  <c r="L3047" i="2" s="1"/>
  <c r="M3454" i="2" a="1"/>
  <c r="M3454" i="2" s="1"/>
  <c r="L3454" i="2" s="1"/>
  <c r="M3422" i="2" a="1"/>
  <c r="M3422" i="2" s="1"/>
  <c r="L3422" i="2" s="1"/>
  <c r="M3390" i="2" a="1"/>
  <c r="M3390" i="2" s="1"/>
  <c r="L3390" i="2" s="1"/>
  <c r="M3358" i="2" a="1"/>
  <c r="M3358" i="2" s="1"/>
  <c r="L3358" i="2" s="1"/>
  <c r="M3326" i="2" a="1"/>
  <c r="M3326" i="2" s="1"/>
  <c r="L3326" i="2" s="1"/>
  <c r="M3299" i="2" a="1"/>
  <c r="M3299" i="2" s="1"/>
  <c r="L3299" i="2" s="1"/>
  <c r="M3296" i="2" a="1"/>
  <c r="M3296" i="2" s="1"/>
  <c r="L3296" i="2" s="1"/>
  <c r="M3293" i="2" a="1"/>
  <c r="M3293" i="2" s="1"/>
  <c r="L3293" i="2" s="1"/>
  <c r="M3290" i="2" a="1"/>
  <c r="M3290" i="2" s="1"/>
  <c r="L3290" i="2" s="1"/>
  <c r="M3267" i="2" a="1"/>
  <c r="M3267" i="2" s="1"/>
  <c r="L3267" i="2" s="1"/>
  <c r="M3264" i="2" a="1"/>
  <c r="M3264" i="2" s="1"/>
  <c r="L3264" i="2" s="1"/>
  <c r="M3261" i="2" a="1"/>
  <c r="M3261" i="2" s="1"/>
  <c r="L3261" i="2" s="1"/>
  <c r="M3258" i="2" a="1"/>
  <c r="M3258" i="2" s="1"/>
  <c r="L3258" i="2" s="1"/>
  <c r="M3235" i="2" a="1"/>
  <c r="M3235" i="2" s="1"/>
  <c r="L3235" i="2" s="1"/>
  <c r="M3232" i="2" a="1"/>
  <c r="M3232" i="2" s="1"/>
  <c r="L3232" i="2" s="1"/>
  <c r="M3229" i="2" a="1"/>
  <c r="M3229" i="2" s="1"/>
  <c r="L3229" i="2" s="1"/>
  <c r="M3226" i="2" a="1"/>
  <c r="M3226" i="2" s="1"/>
  <c r="L3226" i="2" s="1"/>
  <c r="M3200" i="2" a="1"/>
  <c r="M3200" i="2" s="1"/>
  <c r="L3200" i="2" s="1"/>
  <c r="M3197" i="2" a="1"/>
  <c r="M3197" i="2" s="1"/>
  <c r="L3197" i="2" s="1"/>
  <c r="M3180" i="2" a="1"/>
  <c r="M3180" i="2" s="1"/>
  <c r="L3180" i="2" s="1"/>
  <c r="M3148" i="2" a="1"/>
  <c r="M3148" i="2" s="1"/>
  <c r="L3148" i="2" s="1"/>
  <c r="M3136" i="2" a="1"/>
  <c r="M3136" i="2" s="1"/>
  <c r="L3136" i="2" s="1"/>
  <c r="M3120" i="2" a="1"/>
  <c r="M3120" i="2" s="1"/>
  <c r="L3120" i="2" s="1"/>
  <c r="M3104" i="2" a="1"/>
  <c r="M3104" i="2" s="1"/>
  <c r="L3104" i="2" s="1"/>
  <c r="M3088" i="2" a="1"/>
  <c r="M3088" i="2" s="1"/>
  <c r="L3088" i="2" s="1"/>
  <c r="M3133" i="2" a="1"/>
  <c r="M3133" i="2" s="1"/>
  <c r="L3133" i="2" s="1"/>
  <c r="M3128" i="2" a="1"/>
  <c r="M3128" i="2" s="1"/>
  <c r="L3128" i="2" s="1"/>
  <c r="M3117" i="2" a="1"/>
  <c r="M3117" i="2" s="1"/>
  <c r="L3117" i="2" s="1"/>
  <c r="M3112" i="2" a="1"/>
  <c r="M3112" i="2" s="1"/>
  <c r="L3112" i="2" s="1"/>
  <c r="M3101" i="2" a="1"/>
  <c r="M3101" i="2" s="1"/>
  <c r="L3101" i="2" s="1"/>
  <c r="M3096" i="2" a="1"/>
  <c r="M3096" i="2" s="1"/>
  <c r="L3096" i="2" s="1"/>
  <c r="M3084" i="2" a="1"/>
  <c r="M3084" i="2" s="1"/>
  <c r="L3084" i="2" s="1"/>
  <c r="M3076" i="2" a="1"/>
  <c r="M3076" i="2" s="1"/>
  <c r="L3076" i="2" s="1"/>
  <c r="M3068" i="2" a="1"/>
  <c r="M3068" i="2" s="1"/>
  <c r="L3068" i="2" s="1"/>
  <c r="M3060" i="2" a="1"/>
  <c r="M3060" i="2" s="1"/>
  <c r="L3060" i="2" s="1"/>
  <c r="M3052" i="2" a="1"/>
  <c r="M3052" i="2" s="1"/>
  <c r="L3052" i="2" s="1"/>
  <c r="M3032" i="2" a="1"/>
  <c r="M3032" i="2" s="1"/>
  <c r="L3032" i="2" s="1"/>
  <c r="M3009" i="2" a="1"/>
  <c r="M3009" i="2" s="1"/>
  <c r="L3009" i="2" s="1"/>
  <c r="M2991" i="2" a="1"/>
  <c r="M2991" i="2" s="1"/>
  <c r="L2991" i="2" s="1"/>
  <c r="M2961" i="2" a="1"/>
  <c r="M2961" i="2" s="1"/>
  <c r="L2961" i="2" s="1"/>
  <c r="M2951" i="2" a="1"/>
  <c r="M2951" i="2" s="1"/>
  <c r="L2951" i="2" s="1"/>
  <c r="M2899" i="2" a="1"/>
  <c r="M2899" i="2" s="1"/>
  <c r="L2899" i="2" s="1"/>
  <c r="M2890" i="2" a="1"/>
  <c r="M2890" i="2" s="1"/>
  <c r="L2890" i="2" s="1"/>
  <c r="M2799" i="2" a="1"/>
  <c r="M2799" i="2" s="1"/>
  <c r="L2799" i="2" s="1"/>
  <c r="M2767" i="2" a="1"/>
  <c r="M2767" i="2" s="1"/>
  <c r="L2767" i="2" s="1"/>
  <c r="M2735" i="2" a="1"/>
  <c r="M2735" i="2" s="1"/>
  <c r="L2735" i="2" s="1"/>
  <c r="M2726" i="2" a="1"/>
  <c r="M2726" i="2" s="1"/>
  <c r="L2726" i="2" s="1"/>
  <c r="M3017" i="2" a="1"/>
  <c r="M3017" i="2" s="1"/>
  <c r="L3017" i="2" s="1"/>
  <c r="M3002" i="2" a="1"/>
  <c r="M3002" i="2" s="1"/>
  <c r="L3002" i="2" s="1"/>
  <c r="M2999" i="2" a="1"/>
  <c r="M2999" i="2" s="1"/>
  <c r="L2999" i="2" s="1"/>
  <c r="M2976" i="2" a="1"/>
  <c r="M2976" i="2" s="1"/>
  <c r="L2976" i="2" s="1"/>
  <c r="M2970" i="2" a="1"/>
  <c r="M2970" i="2" s="1"/>
  <c r="L2970" i="2" s="1"/>
  <c r="M2944" i="2" a="1"/>
  <c r="M2944" i="2" s="1"/>
  <c r="L2944" i="2" s="1"/>
  <c r="M2906" i="2" a="1"/>
  <c r="M2906" i="2" s="1"/>
  <c r="L2906" i="2" s="1"/>
  <c r="M2862" i="2" a="1"/>
  <c r="M2862" i="2" s="1"/>
  <c r="L2862" i="2" s="1"/>
  <c r="M2803" i="2" a="1"/>
  <c r="M2803" i="2" s="1"/>
  <c r="L2803" i="2" s="1"/>
  <c r="M2790" i="2" a="1"/>
  <c r="M2790" i="2" s="1"/>
  <c r="L2790" i="2" s="1"/>
  <c r="M2771" i="2" a="1"/>
  <c r="M2771" i="2" s="1"/>
  <c r="L2771" i="2" s="1"/>
  <c r="M2758" i="2" a="1"/>
  <c r="M2758" i="2" s="1"/>
  <c r="L2758" i="2" s="1"/>
  <c r="M2739" i="2" a="1"/>
  <c r="M2739" i="2" s="1"/>
  <c r="L2739" i="2" s="1"/>
  <c r="M3129" i="2" a="1"/>
  <c r="M3129" i="2" s="1"/>
  <c r="L3129" i="2" s="1"/>
  <c r="M3124" i="2" a="1"/>
  <c r="M3124" i="2" s="1"/>
  <c r="L3124" i="2" s="1"/>
  <c r="M3113" i="2" a="1"/>
  <c r="M3113" i="2" s="1"/>
  <c r="L3113" i="2" s="1"/>
  <c r="M3108" i="2" a="1"/>
  <c r="M3108" i="2" s="1"/>
  <c r="L3108" i="2" s="1"/>
  <c r="M3097" i="2" a="1"/>
  <c r="M3097" i="2" s="1"/>
  <c r="L3097" i="2" s="1"/>
  <c r="M3092" i="2" a="1"/>
  <c r="M3092" i="2" s="1"/>
  <c r="L3092" i="2" s="1"/>
  <c r="M3085" i="2" a="1"/>
  <c r="M3085" i="2" s="1"/>
  <c r="L3085" i="2" s="1"/>
  <c r="M3077" i="2" a="1"/>
  <c r="M3077" i="2" s="1"/>
  <c r="L3077" i="2" s="1"/>
  <c r="M3069" i="2" a="1"/>
  <c r="M3069" i="2" s="1"/>
  <c r="L3069" i="2" s="1"/>
  <c r="M3061" i="2" a="1"/>
  <c r="M3061" i="2" s="1"/>
  <c r="L3061" i="2" s="1"/>
  <c r="M3053" i="2" a="1"/>
  <c r="M3053" i="2" s="1"/>
  <c r="L3053" i="2" s="1"/>
  <c r="M3044" i="2" a="1"/>
  <c r="M3044" i="2" s="1"/>
  <c r="L3044" i="2" s="1"/>
  <c r="M3025" i="2" a="1"/>
  <c r="M3025" i="2" s="1"/>
  <c r="L3025" i="2" s="1"/>
  <c r="M3010" i="2" a="1"/>
  <c r="M3010" i="2" s="1"/>
  <c r="L3010" i="2" s="1"/>
  <c r="M3007" i="2" a="1"/>
  <c r="M3007" i="2" s="1"/>
  <c r="L3007" i="2" s="1"/>
  <c r="M2984" i="2" a="1"/>
  <c r="M2984" i="2" s="1"/>
  <c r="L2984" i="2" s="1"/>
  <c r="M2969" i="2" a="1"/>
  <c r="M2969" i="2" s="1"/>
  <c r="L2969" i="2" s="1"/>
  <c r="M2959" i="2" a="1"/>
  <c r="M2959" i="2" s="1"/>
  <c r="L2959" i="2" s="1"/>
  <c r="M2883" i="2" a="1"/>
  <c r="M2883" i="2" s="1"/>
  <c r="L2883" i="2" s="1"/>
  <c r="M2874" i="2" a="1"/>
  <c r="M2874" i="2" s="1"/>
  <c r="L2874" i="2" s="1"/>
  <c r="M2863" i="2" a="1"/>
  <c r="M2863" i="2" s="1"/>
  <c r="L2863" i="2" s="1"/>
  <c r="M3056" i="2" a="1"/>
  <c r="M3056" i="2" s="1"/>
  <c r="L3056" i="2" s="1"/>
  <c r="M3033" i="2" a="1"/>
  <c r="M3033" i="2" s="1"/>
  <c r="L3033" i="2" s="1"/>
  <c r="M3018" i="2" a="1"/>
  <c r="M3018" i="2" s="1"/>
  <c r="L3018" i="2" s="1"/>
  <c r="M3015" i="2" a="1"/>
  <c r="M3015" i="2" s="1"/>
  <c r="L3015" i="2" s="1"/>
  <c r="M2992" i="2" a="1"/>
  <c r="M2992" i="2" s="1"/>
  <c r="L2992" i="2" s="1"/>
  <c r="M2978" i="2" a="1"/>
  <c r="M2978" i="2" s="1"/>
  <c r="L2978" i="2" s="1"/>
  <c r="M2952" i="2" a="1"/>
  <c r="M2952" i="2" s="1"/>
  <c r="L2952" i="2" s="1"/>
  <c r="M2946" i="2" a="1"/>
  <c r="M2946" i="2" s="1"/>
  <c r="L2946" i="2" s="1"/>
  <c r="M2938" i="2" a="1"/>
  <c r="M2938" i="2" s="1"/>
  <c r="L2938" i="2" s="1"/>
  <c r="M2931" i="2" a="1"/>
  <c r="M2931" i="2" s="1"/>
  <c r="L2931" i="2" s="1"/>
  <c r="M2917" i="2" a="1"/>
  <c r="M2917" i="2" s="1"/>
  <c r="L2917" i="2" s="1"/>
  <c r="M2911" i="2" a="1"/>
  <c r="M2911" i="2" s="1"/>
  <c r="L2911" i="2" s="1"/>
  <c r="M2823" i="2" a="1"/>
  <c r="M2823" i="2" s="1"/>
  <c r="L2823" i="2" s="1"/>
  <c r="M2822" i="2" a="1"/>
  <c r="M2822" i="2" s="1"/>
  <c r="L2822" i="2" s="1"/>
  <c r="M3057" i="2" a="1"/>
  <c r="M3057" i="2" s="1"/>
  <c r="L3057" i="2" s="1"/>
  <c r="M3048" i="2" a="1"/>
  <c r="M3048" i="2" s="1"/>
  <c r="L3048" i="2" s="1"/>
  <c r="M3034" i="2" a="1"/>
  <c r="M3034" i="2" s="1"/>
  <c r="L3034" i="2" s="1"/>
  <c r="M3031" i="2" a="1"/>
  <c r="M3031" i="2" s="1"/>
  <c r="L3031" i="2" s="1"/>
  <c r="M3008" i="2" a="1"/>
  <c r="M3008" i="2" s="1"/>
  <c r="L3008" i="2" s="1"/>
  <c r="M2994" i="2" a="1"/>
  <c r="M2994" i="2" s="1"/>
  <c r="L2994" i="2" s="1"/>
  <c r="M2985" i="2" a="1"/>
  <c r="M2985" i="2" s="1"/>
  <c r="L2985" i="2" s="1"/>
  <c r="M2943" i="2" a="1"/>
  <c r="M2943" i="2" s="1"/>
  <c r="L2943" i="2" s="1"/>
  <c r="M3049" i="2" a="1"/>
  <c r="M3049" i="2" s="1"/>
  <c r="L3049" i="2" s="1"/>
  <c r="M3024" i="2" a="1"/>
  <c r="M3024" i="2" s="1"/>
  <c r="L3024" i="2" s="1"/>
  <c r="M3001" i="2" a="1"/>
  <c r="M3001" i="2" s="1"/>
  <c r="L3001" i="2" s="1"/>
  <c r="M2983" i="2" a="1"/>
  <c r="M2983" i="2" s="1"/>
  <c r="L2983" i="2" s="1"/>
  <c r="M2968" i="2" a="1"/>
  <c r="M2968" i="2" s="1"/>
  <c r="L2968" i="2" s="1"/>
  <c r="M2878" i="2" a="1"/>
  <c r="M2878" i="2" s="1"/>
  <c r="L2878" i="2" s="1"/>
  <c r="M2832" i="2" a="1"/>
  <c r="M2832" i="2" s="1"/>
  <c r="L2832" i="2" s="1"/>
  <c r="M2752" i="2" a="1"/>
  <c r="M2752" i="2" s="1"/>
  <c r="L2752" i="2" s="1"/>
  <c r="M2936" i="2" a="1"/>
  <c r="M2936" i="2" s="1"/>
  <c r="L2936" i="2" s="1"/>
  <c r="M2904" i="2" a="1"/>
  <c r="M2904" i="2" s="1"/>
  <c r="L2904" i="2" s="1"/>
  <c r="M2893" i="2" a="1"/>
  <c r="M2893" i="2" s="1"/>
  <c r="L2893" i="2" s="1"/>
  <c r="M2888" i="2" a="1"/>
  <c r="M2888" i="2" s="1"/>
  <c r="L2888" i="2" s="1"/>
  <c r="M2877" i="2" a="1"/>
  <c r="M2877" i="2" s="1"/>
  <c r="L2877" i="2" s="1"/>
  <c r="M2872" i="2" a="1"/>
  <c r="M2872" i="2" s="1"/>
  <c r="L2872" i="2" s="1"/>
  <c r="M2861" i="2" a="1"/>
  <c r="M2861" i="2" s="1"/>
  <c r="L2861" i="2" s="1"/>
  <c r="M2856" i="2" a="1"/>
  <c r="M2856" i="2" s="1"/>
  <c r="L2856" i="2" s="1"/>
  <c r="M2836" i="2" a="1"/>
  <c r="M2836" i="2" s="1"/>
  <c r="L2836" i="2" s="1"/>
  <c r="M2827" i="2" a="1"/>
  <c r="M2827" i="2" s="1"/>
  <c r="L2827" i="2" s="1"/>
  <c r="M2813" i="2" a="1"/>
  <c r="M2813" i="2" s="1"/>
  <c r="L2813" i="2" s="1"/>
  <c r="M2781" i="2" a="1"/>
  <c r="M2781" i="2" s="1"/>
  <c r="L2781" i="2" s="1"/>
  <c r="M2748" i="2" a="1"/>
  <c r="M2748" i="2" s="1"/>
  <c r="L2748" i="2" s="1"/>
  <c r="M2652" i="2" a="1"/>
  <c r="M2652" i="2" s="1"/>
  <c r="L2652" i="2" s="1"/>
  <c r="M2924" i="2" a="1"/>
  <c r="M2924" i="2" s="1"/>
  <c r="L2924" i="2" s="1"/>
  <c r="M2842" i="2" a="1"/>
  <c r="M2842" i="2" s="1"/>
  <c r="L2842" i="2" s="1"/>
  <c r="M2837" i="2" a="1"/>
  <c r="M2837" i="2" s="1"/>
  <c r="L2837" i="2" s="1"/>
  <c r="M2809" i="2" a="1"/>
  <c r="M2809" i="2" s="1"/>
  <c r="L2809" i="2" s="1"/>
  <c r="M2804" i="2" a="1"/>
  <c r="M2804" i="2" s="1"/>
  <c r="L2804" i="2" s="1"/>
  <c r="M2777" i="2" a="1"/>
  <c r="M2777" i="2" s="1"/>
  <c r="L2777" i="2" s="1"/>
  <c r="M2772" i="2" a="1"/>
  <c r="M2772" i="2" s="1"/>
  <c r="L2772" i="2" s="1"/>
  <c r="M2744" i="2" a="1"/>
  <c r="M2744" i="2" s="1"/>
  <c r="L2744" i="2" s="1"/>
  <c r="M2710" i="2" a="1"/>
  <c r="M2710" i="2" s="1"/>
  <c r="L2710" i="2" s="1"/>
  <c r="M2702" i="2" a="1"/>
  <c r="M2702" i="2" s="1"/>
  <c r="L2702" i="2" s="1"/>
  <c r="M2697" i="2" a="1"/>
  <c r="M2697" i="2" s="1"/>
  <c r="L2697" i="2" s="1"/>
  <c r="M2638" i="2" a="1"/>
  <c r="M2638" i="2" s="1"/>
  <c r="L2638" i="2" s="1"/>
  <c r="M2566" i="2" a="1"/>
  <c r="M2566" i="2" s="1"/>
  <c r="L2566" i="2" s="1"/>
  <c r="M2912" i="2" a="1"/>
  <c r="M2912" i="2" s="1"/>
  <c r="L2912" i="2" s="1"/>
  <c r="M2900" i="2" a="1"/>
  <c r="M2900" i="2" s="1"/>
  <c r="L2900" i="2" s="1"/>
  <c r="M2889" i="2" a="1"/>
  <c r="M2889" i="2" s="1"/>
  <c r="L2889" i="2" s="1"/>
  <c r="M2884" i="2" a="1"/>
  <c r="M2884" i="2" s="1"/>
  <c r="L2884" i="2" s="1"/>
  <c r="M2873" i="2" a="1"/>
  <c r="M2873" i="2" s="1"/>
  <c r="L2873" i="2" s="1"/>
  <c r="M2868" i="2" a="1"/>
  <c r="M2868" i="2" s="1"/>
  <c r="L2868" i="2" s="1"/>
  <c r="M2857" i="2" a="1"/>
  <c r="M2857" i="2" s="1"/>
  <c r="L2857" i="2" s="1"/>
  <c r="M2852" i="2" a="1"/>
  <c r="M2852" i="2" s="1"/>
  <c r="L2852" i="2" s="1"/>
  <c r="M2843" i="2" a="1"/>
  <c r="M2843" i="2" s="1"/>
  <c r="L2843" i="2" s="1"/>
  <c r="M2833" i="2" a="1"/>
  <c r="M2833" i="2" s="1"/>
  <c r="L2833" i="2" s="1"/>
  <c r="M2805" i="2" a="1"/>
  <c r="M2805" i="2" s="1"/>
  <c r="L2805" i="2" s="1"/>
  <c r="M2800" i="2" a="1"/>
  <c r="M2800" i="2" s="1"/>
  <c r="L2800" i="2" s="1"/>
  <c r="M2773" i="2" a="1"/>
  <c r="M2773" i="2" s="1"/>
  <c r="L2773" i="2" s="1"/>
  <c r="M2768" i="2" a="1"/>
  <c r="M2768" i="2" s="1"/>
  <c r="L2768" i="2" s="1"/>
  <c r="M2749" i="2" a="1"/>
  <c r="M2749" i="2" s="1"/>
  <c r="L2749" i="2" s="1"/>
  <c r="M2740" i="2" a="1"/>
  <c r="M2740" i="2" s="1"/>
  <c r="L2740" i="2" s="1"/>
  <c r="M2721" i="2" a="1"/>
  <c r="M2721" i="2" s="1"/>
  <c r="L2721" i="2" s="1"/>
  <c r="M2711" i="2" a="1"/>
  <c r="M2711" i="2" s="1"/>
  <c r="L2711" i="2" s="1"/>
  <c r="M2708" i="2" a="1"/>
  <c r="M2708" i="2" s="1"/>
  <c r="L2708" i="2" s="1"/>
  <c r="M2673" i="2" a="1"/>
  <c r="M2673" i="2" s="1"/>
  <c r="L2673" i="2" s="1"/>
  <c r="M2670" i="2" a="1"/>
  <c r="M2670" i="2" s="1"/>
  <c r="L2670" i="2" s="1"/>
  <c r="M2627" i="2" a="1"/>
  <c r="M2627" i="2" s="1"/>
  <c r="L2627" i="2" s="1"/>
  <c r="M2623" i="2" a="1"/>
  <c r="M2623" i="2" s="1"/>
  <c r="L2623" i="2" s="1"/>
  <c r="M2610" i="2" a="1"/>
  <c r="M2610" i="2" s="1"/>
  <c r="L2610" i="2" s="1"/>
  <c r="M2932" i="2" a="1"/>
  <c r="M2932" i="2" s="1"/>
  <c r="L2932" i="2" s="1"/>
  <c r="M2853" i="2" a="1"/>
  <c r="M2853" i="2" s="1"/>
  <c r="L2853" i="2" s="1"/>
  <c r="M2828" i="2" a="1"/>
  <c r="M2828" i="2" s="1"/>
  <c r="L2828" i="2" s="1"/>
  <c r="M2801" i="2" a="1"/>
  <c r="M2801" i="2" s="1"/>
  <c r="L2801" i="2" s="1"/>
  <c r="M2796" i="2" a="1"/>
  <c r="M2796" i="2" s="1"/>
  <c r="L2796" i="2" s="1"/>
  <c r="M2769" i="2" a="1"/>
  <c r="M2769" i="2" s="1"/>
  <c r="L2769" i="2" s="1"/>
  <c r="M2764" i="2" a="1"/>
  <c r="M2764" i="2" s="1"/>
  <c r="L2764" i="2" s="1"/>
  <c r="M2745" i="2" a="1"/>
  <c r="M2745" i="2" s="1"/>
  <c r="L2745" i="2" s="1"/>
  <c r="M2736" i="2" a="1"/>
  <c r="M2736" i="2" s="1"/>
  <c r="L2736" i="2" s="1"/>
  <c r="M2712" i="2" a="1"/>
  <c r="M2712" i="2" s="1"/>
  <c r="L2712" i="2" s="1"/>
  <c r="M2683" i="2" a="1"/>
  <c r="M2683" i="2" s="1"/>
  <c r="L2683" i="2" s="1"/>
  <c r="M2674" i="2" a="1"/>
  <c r="M2674" i="2" s="1"/>
  <c r="L2674" i="2" s="1"/>
  <c r="M2659" i="2" a="1"/>
  <c r="M2659" i="2" s="1"/>
  <c r="L2659" i="2" s="1"/>
  <c r="M2920" i="2" a="1"/>
  <c r="M2920" i="2" s="1"/>
  <c r="L2920" i="2" s="1"/>
  <c r="M2901" i="2" a="1"/>
  <c r="M2901" i="2" s="1"/>
  <c r="L2901" i="2" s="1"/>
  <c r="M2896" i="2" a="1"/>
  <c r="M2896" i="2" s="1"/>
  <c r="L2896" i="2" s="1"/>
  <c r="M2885" i="2" a="1"/>
  <c r="M2885" i="2" s="1"/>
  <c r="L2885" i="2" s="1"/>
  <c r="M2880" i="2" a="1"/>
  <c r="M2880" i="2" s="1"/>
  <c r="L2880" i="2" s="1"/>
  <c r="M2869" i="2" a="1"/>
  <c r="M2869" i="2" s="1"/>
  <c r="L2869" i="2" s="1"/>
  <c r="M2864" i="2" a="1"/>
  <c r="M2864" i="2" s="1"/>
  <c r="L2864" i="2" s="1"/>
  <c r="M2849" i="2" a="1"/>
  <c r="M2849" i="2" s="1"/>
  <c r="L2849" i="2" s="1"/>
  <c r="M2834" i="2" a="1"/>
  <c r="M2834" i="2" s="1"/>
  <c r="L2834" i="2" s="1"/>
  <c r="M2829" i="2" a="1"/>
  <c r="M2829" i="2" s="1"/>
  <c r="L2829" i="2" s="1"/>
  <c r="M2797" i="2" a="1"/>
  <c r="M2797" i="2" s="1"/>
  <c r="L2797" i="2" s="1"/>
  <c r="M2792" i="2" a="1"/>
  <c r="M2792" i="2" s="1"/>
  <c r="L2792" i="2" s="1"/>
  <c r="M2765" i="2" a="1"/>
  <c r="M2765" i="2" s="1"/>
  <c r="L2765" i="2" s="1"/>
  <c r="M2760" i="2" a="1"/>
  <c r="M2760" i="2" s="1"/>
  <c r="L2760" i="2" s="1"/>
  <c r="M2741" i="2" a="1"/>
  <c r="M2741" i="2" s="1"/>
  <c r="L2741" i="2" s="1"/>
  <c r="M2732" i="2" a="1"/>
  <c r="M2732" i="2" s="1"/>
  <c r="L2732" i="2" s="1"/>
  <c r="M2722" i="2" a="1"/>
  <c r="M2722" i="2" s="1"/>
  <c r="L2722" i="2" s="1"/>
  <c r="M2703" i="2" a="1"/>
  <c r="M2703" i="2" s="1"/>
  <c r="L2703" i="2" s="1"/>
  <c r="M2698" i="2" a="1"/>
  <c r="M2698" i="2" s="1"/>
  <c r="L2698" i="2" s="1"/>
  <c r="M2634" i="2" a="1"/>
  <c r="M2634" i="2" s="1"/>
  <c r="L2634" i="2" s="1"/>
  <c r="M2606" i="2" a="1"/>
  <c r="M2606" i="2" s="1"/>
  <c r="L2606" i="2" s="1"/>
  <c r="M2591" i="2" a="1"/>
  <c r="M2591" i="2" s="1"/>
  <c r="L2591" i="2" s="1"/>
  <c r="M2578" i="2" a="1"/>
  <c r="M2578" i="2" s="1"/>
  <c r="L2578" i="2" s="1"/>
  <c r="M2534" i="2" a="1"/>
  <c r="M2534" i="2" s="1"/>
  <c r="L2534" i="2" s="1"/>
  <c r="M2940" i="2" a="1"/>
  <c r="M2940" i="2" s="1"/>
  <c r="L2940" i="2" s="1"/>
  <c r="M2908" i="2" a="1"/>
  <c r="M2908" i="2" s="1"/>
  <c r="L2908" i="2" s="1"/>
  <c r="M2844" i="2" a="1"/>
  <c r="M2844" i="2" s="1"/>
  <c r="L2844" i="2" s="1"/>
  <c r="M2835" i="2" a="1"/>
  <c r="M2835" i="2" s="1"/>
  <c r="L2835" i="2" s="1"/>
  <c r="M2825" i="2" a="1"/>
  <c r="M2825" i="2" s="1"/>
  <c r="L2825" i="2" s="1"/>
  <c r="M2820" i="2" a="1"/>
  <c r="M2820" i="2" s="1"/>
  <c r="L2820" i="2" s="1"/>
  <c r="M2788" i="2" a="1"/>
  <c r="M2788" i="2" s="1"/>
  <c r="L2788" i="2" s="1"/>
  <c r="M2756" i="2" a="1"/>
  <c r="M2756" i="2" s="1"/>
  <c r="L2756" i="2" s="1"/>
  <c r="M2737" i="2" a="1"/>
  <c r="M2737" i="2" s="1"/>
  <c r="L2737" i="2" s="1"/>
  <c r="M2728" i="2" a="1"/>
  <c r="M2728" i="2" s="1"/>
  <c r="L2728" i="2" s="1"/>
  <c r="M2723" i="2" a="1"/>
  <c r="M2723" i="2" s="1"/>
  <c r="L2723" i="2" s="1"/>
  <c r="M2714" i="2" a="1"/>
  <c r="M2714" i="2" s="1"/>
  <c r="L2714" i="2" s="1"/>
  <c r="M2696" i="2" a="1"/>
  <c r="M2696" i="2" s="1"/>
  <c r="L2696" i="2" s="1"/>
  <c r="M2689" i="2" a="1"/>
  <c r="M2689" i="2" s="1"/>
  <c r="L2689" i="2" s="1"/>
  <c r="M2679" i="2" a="1"/>
  <c r="M2679" i="2" s="1"/>
  <c r="L2679" i="2" s="1"/>
  <c r="M2655" i="2" a="1"/>
  <c r="M2655" i="2" s="1"/>
  <c r="L2655" i="2" s="1"/>
  <c r="M2646" i="2" a="1"/>
  <c r="M2646" i="2" s="1"/>
  <c r="L2646" i="2" s="1"/>
  <c r="M2557" i="2" a="1"/>
  <c r="M2557" i="2" s="1"/>
  <c r="L2557" i="2" s="1"/>
  <c r="M2554" i="2" a="1"/>
  <c r="M2554" i="2" s="1"/>
  <c r="L2554" i="2" s="1"/>
  <c r="M2539" i="2" a="1"/>
  <c r="M2539" i="2" s="1"/>
  <c r="L2539" i="2" s="1"/>
  <c r="M2701" i="2" a="1"/>
  <c r="M2701" i="2" s="1"/>
  <c r="L2701" i="2" s="1"/>
  <c r="M2675" i="2" a="1"/>
  <c r="M2675" i="2" s="1"/>
  <c r="L2675" i="2" s="1"/>
  <c r="M2664" i="2" a="1"/>
  <c r="M2664" i="2" s="1"/>
  <c r="L2664" i="2" s="1"/>
  <c r="M2663" i="2" a="1"/>
  <c r="M2663" i="2" s="1"/>
  <c r="L2663" i="2" s="1"/>
  <c r="M2641" i="2" a="1"/>
  <c r="M2641" i="2" s="1"/>
  <c r="L2641" i="2" s="1"/>
  <c r="M2632" i="2" a="1"/>
  <c r="M2632" i="2" s="1"/>
  <c r="L2632" i="2" s="1"/>
  <c r="M2631" i="2" a="1"/>
  <c r="M2631" i="2" s="1"/>
  <c r="L2631" i="2" s="1"/>
  <c r="M2609" i="2" a="1"/>
  <c r="M2609" i="2" s="1"/>
  <c r="L2609" i="2" s="1"/>
  <c r="M2600" i="2" a="1"/>
  <c r="M2600" i="2" s="1"/>
  <c r="L2600" i="2" s="1"/>
  <c r="M2599" i="2" a="1"/>
  <c r="M2599" i="2" s="1"/>
  <c r="L2599" i="2" s="1"/>
  <c r="M2577" i="2" a="1"/>
  <c r="M2577" i="2" s="1"/>
  <c r="L2577" i="2" s="1"/>
  <c r="M2564" i="2" a="1"/>
  <c r="M2564" i="2" s="1"/>
  <c r="L2564" i="2" s="1"/>
  <c r="M2563" i="2" a="1"/>
  <c r="M2563" i="2" s="1"/>
  <c r="L2563" i="2" s="1"/>
  <c r="M2525" i="2" a="1"/>
  <c r="M2525" i="2" s="1"/>
  <c r="L2525" i="2" s="1"/>
  <c r="M2517" i="2" a="1"/>
  <c r="M2517" i="2" s="1"/>
  <c r="L2517" i="2" s="1"/>
  <c r="M2365" i="2" a="1"/>
  <c r="M2365" i="2" s="1"/>
  <c r="L2365" i="2" s="1"/>
  <c r="M2705" i="2" a="1"/>
  <c r="M2705" i="2" s="1"/>
  <c r="L2705" i="2" s="1"/>
  <c r="M2677" i="2" a="1"/>
  <c r="M2677" i="2" s="1"/>
  <c r="L2677" i="2" s="1"/>
  <c r="M2653" i="2" a="1"/>
  <c r="M2653" i="2" s="1"/>
  <c r="L2653" i="2" s="1"/>
  <c r="M2644" i="2" a="1"/>
  <c r="M2644" i="2" s="1"/>
  <c r="L2644" i="2" s="1"/>
  <c r="M2643" i="2" a="1"/>
  <c r="M2643" i="2" s="1"/>
  <c r="L2643" i="2" s="1"/>
  <c r="M2621" i="2" a="1"/>
  <c r="M2621" i="2" s="1"/>
  <c r="L2621" i="2" s="1"/>
  <c r="M2612" i="2" a="1"/>
  <c r="M2612" i="2" s="1"/>
  <c r="L2612" i="2" s="1"/>
  <c r="M2611" i="2" a="1"/>
  <c r="M2611" i="2" s="1"/>
  <c r="L2611" i="2" s="1"/>
  <c r="M2589" i="2" a="1"/>
  <c r="M2589" i="2" s="1"/>
  <c r="L2589" i="2" s="1"/>
  <c r="M2580" i="2" a="1"/>
  <c r="M2580" i="2" s="1"/>
  <c r="L2580" i="2" s="1"/>
  <c r="M2579" i="2" a="1"/>
  <c r="M2579" i="2" s="1"/>
  <c r="L2579" i="2" s="1"/>
  <c r="M2567" i="2" a="1"/>
  <c r="M2567" i="2" s="1"/>
  <c r="L2567" i="2" s="1"/>
  <c r="M2535" i="2" a="1"/>
  <c r="M2535" i="2" s="1"/>
  <c r="L2535" i="2" s="1"/>
  <c r="M2502" i="2" a="1"/>
  <c r="M2502" i="2" s="1"/>
  <c r="L2502" i="2" s="1"/>
  <c r="M2486" i="2" a="1"/>
  <c r="M2486" i="2" s="1"/>
  <c r="L2486" i="2" s="1"/>
  <c r="M2470" i="2" a="1"/>
  <c r="M2470" i="2" s="1"/>
  <c r="L2470" i="2" s="1"/>
  <c r="M2454" i="2" a="1"/>
  <c r="M2454" i="2" s="1"/>
  <c r="L2454" i="2" s="1"/>
  <c r="M2438" i="2" a="1"/>
  <c r="M2438" i="2" s="1"/>
  <c r="L2438" i="2" s="1"/>
  <c r="M2422" i="2" a="1"/>
  <c r="M2422" i="2" s="1"/>
  <c r="L2422" i="2" s="1"/>
  <c r="M2523" i="2" a="1"/>
  <c r="M2523" i="2" s="1"/>
  <c r="L2523" i="2" s="1"/>
  <c r="M2515" i="2" a="1"/>
  <c r="M2515" i="2" s="1"/>
  <c r="L2515" i="2" s="1"/>
  <c r="M2508" i="2" a="1"/>
  <c r="M2508" i="2" s="1"/>
  <c r="L2508" i="2" s="1"/>
  <c r="M2503" i="2" a="1"/>
  <c r="M2503" i="2" s="1"/>
  <c r="L2503" i="2" s="1"/>
  <c r="M2492" i="2" a="1"/>
  <c r="M2492" i="2" s="1"/>
  <c r="L2492" i="2" s="1"/>
  <c r="M2487" i="2" a="1"/>
  <c r="M2487" i="2" s="1"/>
  <c r="L2487" i="2" s="1"/>
  <c r="M2476" i="2" a="1"/>
  <c r="M2476" i="2" s="1"/>
  <c r="L2476" i="2" s="1"/>
  <c r="M2471" i="2" a="1"/>
  <c r="M2471" i="2" s="1"/>
  <c r="L2471" i="2" s="1"/>
  <c r="M2460" i="2" a="1"/>
  <c r="M2460" i="2" s="1"/>
  <c r="L2460" i="2" s="1"/>
  <c r="M2455" i="2" a="1"/>
  <c r="M2455" i="2" s="1"/>
  <c r="L2455" i="2" s="1"/>
  <c r="M2444" i="2" a="1"/>
  <c r="M2444" i="2" s="1"/>
  <c r="L2444" i="2" s="1"/>
  <c r="M2439" i="2" a="1"/>
  <c r="M2439" i="2" s="1"/>
  <c r="L2439" i="2" s="1"/>
  <c r="M2428" i="2" a="1"/>
  <c r="M2428" i="2" s="1"/>
  <c r="L2428" i="2" s="1"/>
  <c r="M2423" i="2" a="1"/>
  <c r="M2423" i="2" s="1"/>
  <c r="L2423" i="2" s="1"/>
  <c r="M2412" i="2" a="1"/>
  <c r="M2412" i="2" s="1"/>
  <c r="L2412" i="2" s="1"/>
  <c r="M2407" i="2" a="1"/>
  <c r="M2407" i="2" s="1"/>
  <c r="L2407" i="2" s="1"/>
  <c r="M2396" i="2" a="1"/>
  <c r="M2396" i="2" s="1"/>
  <c r="L2396" i="2" s="1"/>
  <c r="M2391" i="2" a="1"/>
  <c r="M2391" i="2" s="1"/>
  <c r="L2391" i="2" s="1"/>
  <c r="M2381" i="2" a="1"/>
  <c r="M2381" i="2" s="1"/>
  <c r="L2381" i="2" s="1"/>
  <c r="M2713" i="2" a="1"/>
  <c r="M2713" i="2" s="1"/>
  <c r="L2713" i="2" s="1"/>
  <c r="M2681" i="2" a="1"/>
  <c r="M2681" i="2" s="1"/>
  <c r="L2681" i="2" s="1"/>
  <c r="M2668" i="2" a="1"/>
  <c r="M2668" i="2" s="1"/>
  <c r="L2668" i="2" s="1"/>
  <c r="M2667" i="2" a="1"/>
  <c r="M2667" i="2" s="1"/>
  <c r="L2667" i="2" s="1"/>
  <c r="M2645" i="2" a="1"/>
  <c r="M2645" i="2" s="1"/>
  <c r="L2645" i="2" s="1"/>
  <c r="M2636" i="2" a="1"/>
  <c r="M2636" i="2" s="1"/>
  <c r="L2636" i="2" s="1"/>
  <c r="M2635" i="2" a="1"/>
  <c r="M2635" i="2" s="1"/>
  <c r="L2635" i="2" s="1"/>
  <c r="M2613" i="2" a="1"/>
  <c r="M2613" i="2" s="1"/>
  <c r="L2613" i="2" s="1"/>
  <c r="M2604" i="2" a="1"/>
  <c r="M2604" i="2" s="1"/>
  <c r="L2604" i="2" s="1"/>
  <c r="M2603" i="2" a="1"/>
  <c r="M2603" i="2" s="1"/>
  <c r="L2603" i="2" s="1"/>
  <c r="M2581" i="2" a="1"/>
  <c r="M2581" i="2" s="1"/>
  <c r="L2581" i="2" s="1"/>
  <c r="M2572" i="2" a="1"/>
  <c r="M2572" i="2" s="1"/>
  <c r="L2572" i="2" s="1"/>
  <c r="M2571" i="2" a="1"/>
  <c r="M2571" i="2" s="1"/>
  <c r="L2571" i="2" s="1"/>
  <c r="M2544" i="2" a="1"/>
  <c r="M2544" i="2" s="1"/>
  <c r="L2544" i="2" s="1"/>
  <c r="M2543" i="2" a="1"/>
  <c r="M2543" i="2" s="1"/>
  <c r="L2543" i="2" s="1"/>
  <c r="M2541" i="2" a="1"/>
  <c r="M2541" i="2" s="1"/>
  <c r="L2541" i="2" s="1"/>
  <c r="M2509" i="2" a="1"/>
  <c r="M2509" i="2" s="1"/>
  <c r="L2509" i="2" s="1"/>
  <c r="M2493" i="2" a="1"/>
  <c r="M2493" i="2" s="1"/>
  <c r="L2493" i="2" s="1"/>
  <c r="M2477" i="2" a="1"/>
  <c r="M2477" i="2" s="1"/>
  <c r="L2477" i="2" s="1"/>
  <c r="M2461" i="2" a="1"/>
  <c r="M2461" i="2" s="1"/>
  <c r="L2461" i="2" s="1"/>
  <c r="M2445" i="2" a="1"/>
  <c r="M2445" i="2" s="1"/>
  <c r="L2445" i="2" s="1"/>
  <c r="M2429" i="2" a="1"/>
  <c r="M2429" i="2" s="1"/>
  <c r="L2429" i="2" s="1"/>
  <c r="M2413" i="2" a="1"/>
  <c r="M2413" i="2" s="1"/>
  <c r="L2413" i="2" s="1"/>
  <c r="M2406" i="2" a="1"/>
  <c r="M2406" i="2" s="1"/>
  <c r="L2406" i="2" s="1"/>
  <c r="M2397" i="2" a="1"/>
  <c r="M2397" i="2" s="1"/>
  <c r="L2397" i="2" s="1"/>
  <c r="M2717" i="2" a="1"/>
  <c r="M2717" i="2" s="1"/>
  <c r="L2717" i="2" s="1"/>
  <c r="M2685" i="2" a="1"/>
  <c r="M2685" i="2" s="1"/>
  <c r="L2685" i="2" s="1"/>
  <c r="M2657" i="2" a="1"/>
  <c r="M2657" i="2" s="1"/>
  <c r="L2657" i="2" s="1"/>
  <c r="M2648" i="2" a="1"/>
  <c r="M2648" i="2" s="1"/>
  <c r="L2648" i="2" s="1"/>
  <c r="M2647" i="2" a="1"/>
  <c r="M2647" i="2" s="1"/>
  <c r="L2647" i="2" s="1"/>
  <c r="M2625" i="2" a="1"/>
  <c r="M2625" i="2" s="1"/>
  <c r="L2625" i="2" s="1"/>
  <c r="M2616" i="2" a="1"/>
  <c r="M2616" i="2" s="1"/>
  <c r="L2616" i="2" s="1"/>
  <c r="M2615" i="2" a="1"/>
  <c r="M2615" i="2" s="1"/>
  <c r="L2615" i="2" s="1"/>
  <c r="M2593" i="2" a="1"/>
  <c r="M2593" i="2" s="1"/>
  <c r="L2593" i="2" s="1"/>
  <c r="M2584" i="2" a="1"/>
  <c r="M2584" i="2" s="1"/>
  <c r="L2584" i="2" s="1"/>
  <c r="M2583" i="2" a="1"/>
  <c r="M2583" i="2" s="1"/>
  <c r="L2583" i="2" s="1"/>
  <c r="M2547" i="2" a="1"/>
  <c r="M2547" i="2" s="1"/>
  <c r="L2547" i="2" s="1"/>
  <c r="M2545" i="2" a="1"/>
  <c r="M2545" i="2" s="1"/>
  <c r="L2545" i="2" s="1"/>
  <c r="M2379" i="2" a="1"/>
  <c r="M2379" i="2" s="1"/>
  <c r="L2379" i="2" s="1"/>
  <c r="M2372" i="2" a="1"/>
  <c r="M2372" i="2" s="1"/>
  <c r="L2372" i="2" s="1"/>
  <c r="M2367" i="2" a="1"/>
  <c r="M2367" i="2" s="1"/>
  <c r="L2367" i="2" s="1"/>
  <c r="M2595" i="2" a="1"/>
  <c r="M2595" i="2" s="1"/>
  <c r="L2595" i="2" s="1"/>
  <c r="M2551" i="2" a="1"/>
  <c r="M2551" i="2" s="1"/>
  <c r="L2551" i="2" s="1"/>
  <c r="M2725" i="2" a="1"/>
  <c r="M2725" i="2" s="1"/>
  <c r="L2725" i="2" s="1"/>
  <c r="M2693" i="2" a="1"/>
  <c r="M2693" i="2" s="1"/>
  <c r="L2693" i="2" s="1"/>
  <c r="M2671" i="2" a="1"/>
  <c r="M2671" i="2" s="1"/>
  <c r="L2671" i="2" s="1"/>
  <c r="M2649" i="2" a="1"/>
  <c r="M2649" i="2" s="1"/>
  <c r="L2649" i="2" s="1"/>
  <c r="M2640" i="2" a="1"/>
  <c r="M2640" i="2" s="1"/>
  <c r="L2640" i="2" s="1"/>
  <c r="M2639" i="2" a="1"/>
  <c r="M2639" i="2" s="1"/>
  <c r="L2639" i="2" s="1"/>
  <c r="M2617" i="2" a="1"/>
  <c r="M2617" i="2" s="1"/>
  <c r="L2617" i="2" s="1"/>
  <c r="M2608" i="2" a="1"/>
  <c r="M2608" i="2" s="1"/>
  <c r="L2608" i="2" s="1"/>
  <c r="M2607" i="2" a="1"/>
  <c r="M2607" i="2" s="1"/>
  <c r="L2607" i="2" s="1"/>
  <c r="M2585" i="2" a="1"/>
  <c r="M2585" i="2" s="1"/>
  <c r="L2585" i="2" s="1"/>
  <c r="M2576" i="2" a="1"/>
  <c r="M2576" i="2" s="1"/>
  <c r="L2576" i="2" s="1"/>
  <c r="M2575" i="2" a="1"/>
  <c r="M2575" i="2" s="1"/>
  <c r="L2575" i="2" s="1"/>
  <c r="M2556" i="2" a="1"/>
  <c r="M2556" i="2" s="1"/>
  <c r="L2556" i="2" s="1"/>
  <c r="M2555" i="2" a="1"/>
  <c r="M2555" i="2" s="1"/>
  <c r="L2555" i="2" s="1"/>
  <c r="M2553" i="2" a="1"/>
  <c r="M2553" i="2" s="1"/>
  <c r="L2553" i="2" s="1"/>
  <c r="M2527" i="2" a="1"/>
  <c r="M2527" i="2" s="1"/>
  <c r="L2527" i="2" s="1"/>
  <c r="M2519" i="2" a="1"/>
  <c r="M2519" i="2" s="1"/>
  <c r="L2519" i="2" s="1"/>
  <c r="M2511" i="2" a="1"/>
  <c r="M2511" i="2" s="1"/>
  <c r="L2511" i="2" s="1"/>
  <c r="M2495" i="2" a="1"/>
  <c r="M2495" i="2" s="1"/>
  <c r="L2495" i="2" s="1"/>
  <c r="M2479" i="2" a="1"/>
  <c r="M2479" i="2" s="1"/>
  <c r="L2479" i="2" s="1"/>
  <c r="M2463" i="2" a="1"/>
  <c r="M2463" i="2" s="1"/>
  <c r="L2463" i="2" s="1"/>
  <c r="M2452" i="2" a="1"/>
  <c r="M2452" i="2" s="1"/>
  <c r="L2452" i="2" s="1"/>
  <c r="M2447" i="2" a="1"/>
  <c r="M2447" i="2" s="1"/>
  <c r="L2447" i="2" s="1"/>
  <c r="M2436" i="2" a="1"/>
  <c r="M2436" i="2" s="1"/>
  <c r="L2436" i="2" s="1"/>
  <c r="M2431" i="2" a="1"/>
  <c r="M2431" i="2" s="1"/>
  <c r="L2431" i="2" s="1"/>
  <c r="M2420" i="2" a="1"/>
  <c r="M2420" i="2" s="1"/>
  <c r="L2420" i="2" s="1"/>
  <c r="M2415" i="2" a="1"/>
  <c r="M2415" i="2" s="1"/>
  <c r="L2415" i="2" s="1"/>
  <c r="M2404" i="2" a="1"/>
  <c r="M2404" i="2" s="1"/>
  <c r="L2404" i="2" s="1"/>
  <c r="M2399" i="2" a="1"/>
  <c r="M2399" i="2" s="1"/>
  <c r="L2399" i="2" s="1"/>
  <c r="M2388" i="2" a="1"/>
  <c r="M2388" i="2" s="1"/>
  <c r="L2388" i="2" s="1"/>
  <c r="M2321" i="2" a="1"/>
  <c r="M2321" i="2" s="1"/>
  <c r="L2321" i="2" s="1"/>
  <c r="M2276" i="2" a="1"/>
  <c r="M2276" i="2" s="1"/>
  <c r="L2276" i="2" s="1"/>
  <c r="M2244" i="2" a="1"/>
  <c r="M2244" i="2" s="1"/>
  <c r="L2244" i="2" s="1"/>
  <c r="M2310" i="2" a="1"/>
  <c r="M2310" i="2" s="1"/>
  <c r="L2310" i="2" s="1"/>
  <c r="M2293" i="2" a="1"/>
  <c r="M2293" i="2" s="1"/>
  <c r="L2293" i="2" s="1"/>
  <c r="M2282" i="2" a="1"/>
  <c r="M2282" i="2" s="1"/>
  <c r="L2282" i="2" s="1"/>
  <c r="M2280" i="2" a="1"/>
  <c r="M2280" i="2" s="1"/>
  <c r="L2280" i="2" s="1"/>
  <c r="M2261" i="2" a="1"/>
  <c r="M2261" i="2" s="1"/>
  <c r="L2261" i="2" s="1"/>
  <c r="M2250" i="2" a="1"/>
  <c r="M2250" i="2" s="1"/>
  <c r="L2250" i="2" s="1"/>
  <c r="M2248" i="2" a="1"/>
  <c r="M2248" i="2" s="1"/>
  <c r="L2248" i="2" s="1"/>
  <c r="M2297" i="2" a="1"/>
  <c r="M2297" i="2" s="1"/>
  <c r="L2297" i="2" s="1"/>
  <c r="M2286" i="2" a="1"/>
  <c r="M2286" i="2" s="1"/>
  <c r="L2286" i="2" s="1"/>
  <c r="M2265" i="2" a="1"/>
  <c r="M2265" i="2" s="1"/>
  <c r="L2265" i="2" s="1"/>
  <c r="M2254" i="2" a="1"/>
  <c r="M2254" i="2" s="1"/>
  <c r="L2254" i="2" s="1"/>
  <c r="M2132" i="2" a="1"/>
  <c r="M2132" i="2" s="1"/>
  <c r="L2132" i="2" s="1"/>
  <c r="M2314" i="2" a="1"/>
  <c r="M2314" i="2" s="1"/>
  <c r="L2314" i="2" s="1"/>
  <c r="M2301" i="2" a="1"/>
  <c r="M2301" i="2" s="1"/>
  <c r="L2301" i="2" s="1"/>
  <c r="M2290" i="2" a="1"/>
  <c r="M2290" i="2" s="1"/>
  <c r="L2290" i="2" s="1"/>
  <c r="M2288" i="2" a="1"/>
  <c r="M2288" i="2" s="1"/>
  <c r="L2288" i="2" s="1"/>
  <c r="M2269" i="2" a="1"/>
  <c r="M2269" i="2" s="1"/>
  <c r="L2269" i="2" s="1"/>
  <c r="M2258" i="2" a="1"/>
  <c r="M2258" i="2" s="1"/>
  <c r="L2258" i="2" s="1"/>
  <c r="M2256" i="2" a="1"/>
  <c r="M2256" i="2" s="1"/>
  <c r="L2256" i="2" s="1"/>
  <c r="M2237" i="2" a="1"/>
  <c r="M2237" i="2" s="1"/>
  <c r="L2237" i="2" s="1"/>
  <c r="M2233" i="2" a="1"/>
  <c r="M2233" i="2" s="1"/>
  <c r="L2233" i="2" s="1"/>
  <c r="M2231" i="2" a="1"/>
  <c r="M2231" i="2" s="1"/>
  <c r="L2231" i="2" s="1"/>
  <c r="M2223" i="2" a="1"/>
  <c r="M2223" i="2" s="1"/>
  <c r="L2223" i="2" s="1"/>
  <c r="M2318" i="2" a="1"/>
  <c r="M2318" i="2" s="1"/>
  <c r="L2318" i="2" s="1"/>
  <c r="M2308" i="2" a="1"/>
  <c r="M2308" i="2" s="1"/>
  <c r="L2308" i="2" s="1"/>
  <c r="M2305" i="2" a="1"/>
  <c r="M2305" i="2" s="1"/>
  <c r="L2305" i="2" s="1"/>
  <c r="M2294" i="2" a="1"/>
  <c r="M2294" i="2" s="1"/>
  <c r="L2294" i="2" s="1"/>
  <c r="M2273" i="2" a="1"/>
  <c r="M2273" i="2" s="1"/>
  <c r="L2273" i="2" s="1"/>
  <c r="M2262" i="2" a="1"/>
  <c r="M2262" i="2" s="1"/>
  <c r="L2262" i="2" s="1"/>
  <c r="M2260" i="2" a="1"/>
  <c r="M2260" i="2" s="1"/>
  <c r="L2260" i="2" s="1"/>
  <c r="M2241" i="2" a="1"/>
  <c r="M2241" i="2" s="1"/>
  <c r="L2241" i="2" s="1"/>
  <c r="M2322" i="2" a="1"/>
  <c r="M2322" i="2" s="1"/>
  <c r="L2322" i="2" s="1"/>
  <c r="M2298" i="2" a="1"/>
  <c r="M2298" i="2" s="1"/>
  <c r="L2298" i="2" s="1"/>
  <c r="M2277" i="2" a="1"/>
  <c r="M2277" i="2" s="1"/>
  <c r="L2277" i="2" s="1"/>
  <c r="M2266" i="2" a="1"/>
  <c r="M2266" i="2" s="1"/>
  <c r="L2266" i="2" s="1"/>
  <c r="M2264" i="2" a="1"/>
  <c r="M2264" i="2" s="1"/>
  <c r="L2264" i="2" s="1"/>
  <c r="M2245" i="2" a="1"/>
  <c r="M2245" i="2" s="1"/>
  <c r="L2245" i="2" s="1"/>
  <c r="M2234" i="2" a="1"/>
  <c r="M2234" i="2" s="1"/>
  <c r="L2234" i="2" s="1"/>
  <c r="M2227" i="2" a="1"/>
  <c r="M2227" i="2" s="1"/>
  <c r="L2227" i="2" s="1"/>
  <c r="M2151" i="2" a="1"/>
  <c r="M2151" i="2" s="1"/>
  <c r="L2151" i="2" s="1"/>
  <c r="M2312" i="2" a="1"/>
  <c r="M2312" i="2" s="1"/>
  <c r="L2312" i="2" s="1"/>
  <c r="M2302" i="2" a="1"/>
  <c r="M2302" i="2" s="1"/>
  <c r="L2302" i="2" s="1"/>
  <c r="M2281" i="2" a="1"/>
  <c r="M2281" i="2" s="1"/>
  <c r="L2281" i="2" s="1"/>
  <c r="M2270" i="2" a="1"/>
  <c r="M2270" i="2" s="1"/>
  <c r="L2270" i="2" s="1"/>
  <c r="M2268" i="2" a="1"/>
  <c r="M2268" i="2" s="1"/>
  <c r="L2268" i="2" s="1"/>
  <c r="M2249" i="2" a="1"/>
  <c r="M2249" i="2" s="1"/>
  <c r="L2249" i="2" s="1"/>
  <c r="M2238" i="2" a="1"/>
  <c r="M2238" i="2" s="1"/>
  <c r="L2238" i="2" s="1"/>
  <c r="M2236" i="2" a="1"/>
  <c r="M2236" i="2" s="1"/>
  <c r="L2236" i="2" s="1"/>
  <c r="M2226" i="2" a="1"/>
  <c r="M2226" i="2" s="1"/>
  <c r="L2226" i="2" s="1"/>
  <c r="M2225" i="2" a="1"/>
  <c r="M2225" i="2" s="1"/>
  <c r="L2225" i="2" s="1"/>
  <c r="M2205" i="2" a="1"/>
  <c r="M2205" i="2" s="1"/>
  <c r="L2205" i="2" s="1"/>
  <c r="M2185" i="2" a="1"/>
  <c r="M2185" i="2" s="1"/>
  <c r="L2185" i="2" s="1"/>
  <c r="M2182" i="2" a="1"/>
  <c r="M2182" i="2" s="1"/>
  <c r="L2182" i="2" s="1"/>
  <c r="M2160" i="2" a="1"/>
  <c r="M2160" i="2" s="1"/>
  <c r="L2160" i="2" s="1"/>
  <c r="M2153" i="2" a="1"/>
  <c r="M2153" i="2" s="1"/>
  <c r="L2153" i="2" s="1"/>
  <c r="M2150" i="2" a="1"/>
  <c r="M2150" i="2" s="1"/>
  <c r="L2150" i="2" s="1"/>
  <c r="M2111" i="2" a="1"/>
  <c r="M2111" i="2" s="1"/>
  <c r="L2111" i="2" s="1"/>
  <c r="M2095" i="2" a="1"/>
  <c r="M2095" i="2" s="1"/>
  <c r="L2095" i="2" s="1"/>
  <c r="M2037" i="2" a="1"/>
  <c r="M2037" i="2" s="1"/>
  <c r="L2037" i="2" s="1"/>
  <c r="M2013" i="2" a="1"/>
  <c r="M2013" i="2" s="1"/>
  <c r="L2013" i="2" s="1"/>
  <c r="M1882" i="2" a="1"/>
  <c r="M1882" i="2" s="1"/>
  <c r="L1882" i="2" s="1"/>
  <c r="M1889" i="2" a="1"/>
  <c r="M1889" i="2" s="1"/>
  <c r="L1889" i="2" s="1"/>
  <c r="M2212" i="2" a="1"/>
  <c r="M2212" i="2" s="1"/>
  <c r="L2212" i="2" s="1"/>
  <c r="M2193" i="2" a="1"/>
  <c r="M2193" i="2" s="1"/>
  <c r="L2193" i="2" s="1"/>
  <c r="M2161" i="2" a="1"/>
  <c r="M2161" i="2" s="1"/>
  <c r="L2161" i="2" s="1"/>
  <c r="M2118" i="2" a="1"/>
  <c r="M2118" i="2" s="1"/>
  <c r="L2118" i="2" s="1"/>
  <c r="M2102" i="2" a="1"/>
  <c r="M2102" i="2" s="1"/>
  <c r="L2102" i="2" s="1"/>
  <c r="M2216" i="2" a="1"/>
  <c r="M2216" i="2" s="1"/>
  <c r="L2216" i="2" s="1"/>
  <c r="M2209" i="2" a="1"/>
  <c r="M2209" i="2" s="1"/>
  <c r="L2209" i="2" s="1"/>
  <c r="M2197" i="2" a="1"/>
  <c r="M2197" i="2" s="1"/>
  <c r="L2197" i="2" s="1"/>
  <c r="M2172" i="2" a="1"/>
  <c r="M2172" i="2" s="1"/>
  <c r="L2172" i="2" s="1"/>
  <c r="M2165" i="2" a="1"/>
  <c r="M2165" i="2" s="1"/>
  <c r="L2165" i="2" s="1"/>
  <c r="M2140" i="2" a="1"/>
  <c r="M2140" i="2" s="1"/>
  <c r="L2140" i="2" s="1"/>
  <c r="M2133" i="2" a="1"/>
  <c r="M2133" i="2" s="1"/>
  <c r="L2133" i="2" s="1"/>
  <c r="M2123" i="2" a="1"/>
  <c r="M2123" i="2" s="1"/>
  <c r="L2123" i="2" s="1"/>
  <c r="M2114" i="2" a="1"/>
  <c r="M2114" i="2" s="1"/>
  <c r="L2114" i="2" s="1"/>
  <c r="M2109" i="2" a="1"/>
  <c r="M2109" i="2" s="1"/>
  <c r="L2109" i="2" s="1"/>
  <c r="M2098" i="2" a="1"/>
  <c r="M2098" i="2" s="1"/>
  <c r="L2098" i="2" s="1"/>
  <c r="M2091" i="2" a="1"/>
  <c r="M2091" i="2" s="1"/>
  <c r="L2091" i="2" s="1"/>
  <c r="M2088" i="2" a="1"/>
  <c r="M2088" i="2" s="1"/>
  <c r="L2088" i="2" s="1"/>
  <c r="M2083" i="2" a="1"/>
  <c r="M2083" i="2" s="1"/>
  <c r="L2083" i="2" s="1"/>
  <c r="M2080" i="2" a="1"/>
  <c r="M2080" i="2" s="1"/>
  <c r="L2080" i="2" s="1"/>
  <c r="M2075" i="2" a="1"/>
  <c r="M2075" i="2" s="1"/>
  <c r="L2075" i="2" s="1"/>
  <c r="M2072" i="2" a="1"/>
  <c r="M2072" i="2" s="1"/>
  <c r="L2072" i="2" s="1"/>
  <c r="M2067" i="2" a="1"/>
  <c r="M2067" i="2" s="1"/>
  <c r="L2067" i="2" s="1"/>
  <c r="M2064" i="2" a="1"/>
  <c r="M2064" i="2" s="1"/>
  <c r="L2064" i="2" s="1"/>
  <c r="M2059" i="2" a="1"/>
  <c r="M2059" i="2" s="1"/>
  <c r="L2059" i="2" s="1"/>
  <c r="M2056" i="2" a="1"/>
  <c r="M2056" i="2" s="1"/>
  <c r="L2056" i="2" s="1"/>
  <c r="M2051" i="2" a="1"/>
  <c r="M2051" i="2" s="1"/>
  <c r="L2051" i="2" s="1"/>
  <c r="M2048" i="2" a="1"/>
  <c r="M2048" i="2" s="1"/>
  <c r="L2048" i="2" s="1"/>
  <c r="M2035" i="2" a="1"/>
  <c r="M2035" i="2" s="1"/>
  <c r="L2035" i="2" s="1"/>
  <c r="M2222" i="2" a="1"/>
  <c r="M2222" i="2" s="1"/>
  <c r="L2222" i="2" s="1"/>
  <c r="M2221" i="2" a="1"/>
  <c r="M2221" i="2" s="1"/>
  <c r="L2221" i="2" s="1"/>
  <c r="M2210" i="2" a="1"/>
  <c r="M2210" i="2" s="1"/>
  <c r="L2210" i="2" s="1"/>
  <c r="M2204" i="2" a="1"/>
  <c r="M2204" i="2" s="1"/>
  <c r="L2204" i="2" s="1"/>
  <c r="M2198" i="2" a="1"/>
  <c r="M2198" i="2" s="1"/>
  <c r="L2198" i="2" s="1"/>
  <c r="M2176" i="2" a="1"/>
  <c r="M2176" i="2" s="1"/>
  <c r="L2176" i="2" s="1"/>
  <c r="M2169" i="2" a="1"/>
  <c r="M2169" i="2" s="1"/>
  <c r="L2169" i="2" s="1"/>
  <c r="M2166" i="2" a="1"/>
  <c r="M2166" i="2" s="1"/>
  <c r="L2166" i="2" s="1"/>
  <c r="M2144" i="2" a="1"/>
  <c r="M2144" i="2" s="1"/>
  <c r="L2144" i="2" s="1"/>
  <c r="M2137" i="2" a="1"/>
  <c r="M2137" i="2" s="1"/>
  <c r="L2137" i="2" s="1"/>
  <c r="M2134" i="2" a="1"/>
  <c r="M2134" i="2" s="1"/>
  <c r="L2134" i="2" s="1"/>
  <c r="M2126" i="2" a="1"/>
  <c r="M2126" i="2" s="1"/>
  <c r="L2126" i="2" s="1"/>
  <c r="M2103" i="2" a="1"/>
  <c r="M2103" i="2" s="1"/>
  <c r="L2103" i="2" s="1"/>
  <c r="M2042" i="2" a="1"/>
  <c r="M2042" i="2" s="1"/>
  <c r="L2042" i="2" s="1"/>
  <c r="M1980" i="2" a="1"/>
  <c r="M1980" i="2" s="1"/>
  <c r="L1980" i="2" s="1"/>
  <c r="M1952" i="2" a="1"/>
  <c r="M1952" i="2" s="1"/>
  <c r="L1952" i="2" s="1"/>
  <c r="M1914" i="2" a="1"/>
  <c r="M1914" i="2" s="1"/>
  <c r="L1914" i="2" s="1"/>
  <c r="M2230" i="2" a="1"/>
  <c r="M2230" i="2" s="1"/>
  <c r="L2230" i="2" s="1"/>
  <c r="M2229" i="2" a="1"/>
  <c r="M2229" i="2" s="1"/>
  <c r="L2229" i="2" s="1"/>
  <c r="M2201" i="2" a="1"/>
  <c r="M2201" i="2" s="1"/>
  <c r="L2201" i="2" s="1"/>
  <c r="M2180" i="2" a="1"/>
  <c r="M2180" i="2" s="1"/>
  <c r="L2180" i="2" s="1"/>
  <c r="M2173" i="2" a="1"/>
  <c r="M2173" i="2" s="1"/>
  <c r="L2173" i="2" s="1"/>
  <c r="M2170" i="2" a="1"/>
  <c r="M2170" i="2" s="1"/>
  <c r="L2170" i="2" s="1"/>
  <c r="M2148" i="2" a="1"/>
  <c r="M2148" i="2" s="1"/>
  <c r="L2148" i="2" s="1"/>
  <c r="M2141" i="2" a="1"/>
  <c r="M2141" i="2" s="1"/>
  <c r="L2141" i="2" s="1"/>
  <c r="M2138" i="2" a="1"/>
  <c r="M2138" i="2" s="1"/>
  <c r="L2138" i="2" s="1"/>
  <c r="M2127" i="2" a="1"/>
  <c r="M2127" i="2" s="1"/>
  <c r="L2127" i="2" s="1"/>
  <c r="M2122" i="2" a="1"/>
  <c r="M2122" i="2" s="1"/>
  <c r="L2122" i="2" s="1"/>
  <c r="M2116" i="2" a="1"/>
  <c r="M2116" i="2" s="1"/>
  <c r="L2116" i="2" s="1"/>
  <c r="M2100" i="2" a="1"/>
  <c r="M2100" i="2" s="1"/>
  <c r="L2100" i="2" s="1"/>
  <c r="M2089" i="2" a="1"/>
  <c r="M2089" i="2" s="1"/>
  <c r="L2089" i="2" s="1"/>
  <c r="M2086" i="2" a="1"/>
  <c r="M2086" i="2" s="1"/>
  <c r="L2086" i="2" s="1"/>
  <c r="M2081" i="2" a="1"/>
  <c r="M2081" i="2" s="1"/>
  <c r="L2081" i="2" s="1"/>
  <c r="M2078" i="2" a="1"/>
  <c r="M2078" i="2" s="1"/>
  <c r="L2078" i="2" s="1"/>
  <c r="M2073" i="2" a="1"/>
  <c r="M2073" i="2" s="1"/>
  <c r="L2073" i="2" s="1"/>
  <c r="M2070" i="2" a="1"/>
  <c r="M2070" i="2" s="1"/>
  <c r="L2070" i="2" s="1"/>
  <c r="M2065" i="2" a="1"/>
  <c r="M2065" i="2" s="1"/>
  <c r="L2065" i="2" s="1"/>
  <c r="M2062" i="2" a="1"/>
  <c r="M2062" i="2" s="1"/>
  <c r="L2062" i="2" s="1"/>
  <c r="M2057" i="2" a="1"/>
  <c r="M2057" i="2" s="1"/>
  <c r="L2057" i="2" s="1"/>
  <c r="M2054" i="2" a="1"/>
  <c r="M2054" i="2" s="1"/>
  <c r="L2054" i="2" s="1"/>
  <c r="M2049" i="2" a="1"/>
  <c r="M2049" i="2" s="1"/>
  <c r="L2049" i="2" s="1"/>
  <c r="M2031" i="2" a="1"/>
  <c r="M2031" i="2" s="1"/>
  <c r="L2031" i="2" s="1"/>
  <c r="M1928" i="2" a="1"/>
  <c r="M1928" i="2" s="1"/>
  <c r="L1928" i="2" s="1"/>
  <c r="M1921" i="2" a="1"/>
  <c r="M1921" i="2" s="1"/>
  <c r="L1921" i="2" s="1"/>
  <c r="M2218" i="2" a="1"/>
  <c r="M2218" i="2" s="1"/>
  <c r="L2218" i="2" s="1"/>
  <c r="M2217" i="2" a="1"/>
  <c r="M2217" i="2" s="1"/>
  <c r="L2217" i="2" s="1"/>
  <c r="M2213" i="2" a="1"/>
  <c r="M2213" i="2" s="1"/>
  <c r="L2213" i="2" s="1"/>
  <c r="M2202" i="2" a="1"/>
  <c r="M2202" i="2" s="1"/>
  <c r="L2202" i="2" s="1"/>
  <c r="M2184" i="2" a="1"/>
  <c r="M2184" i="2" s="1"/>
  <c r="L2184" i="2" s="1"/>
  <c r="M2177" i="2" a="1"/>
  <c r="M2177" i="2" s="1"/>
  <c r="L2177" i="2" s="1"/>
  <c r="M2174" i="2" a="1"/>
  <c r="M2174" i="2" s="1"/>
  <c r="L2174" i="2" s="1"/>
  <c r="M2152" i="2" a="1"/>
  <c r="M2152" i="2" s="1"/>
  <c r="L2152" i="2" s="1"/>
  <c r="M2145" i="2" a="1"/>
  <c r="M2145" i="2" s="1"/>
  <c r="L2145" i="2" s="1"/>
  <c r="M2142" i="2" a="1"/>
  <c r="M2142" i="2" s="1"/>
  <c r="L2142" i="2" s="1"/>
  <c r="M2110" i="2" a="1"/>
  <c r="M2110" i="2" s="1"/>
  <c r="L2110" i="2" s="1"/>
  <c r="M2094" i="2" a="1"/>
  <c r="M2094" i="2" s="1"/>
  <c r="L2094" i="2" s="1"/>
  <c r="M2130" i="2" a="1"/>
  <c r="M2130" i="2" s="1"/>
  <c r="L2130" i="2" s="1"/>
  <c r="M2124" i="2" a="1"/>
  <c r="M2124" i="2" s="1"/>
  <c r="L2124" i="2" s="1"/>
  <c r="M2117" i="2" a="1"/>
  <c r="M2117" i="2" s="1"/>
  <c r="L2117" i="2" s="1"/>
  <c r="M2106" i="2" a="1"/>
  <c r="M2106" i="2" s="1"/>
  <c r="L2106" i="2" s="1"/>
  <c r="M2101" i="2" a="1"/>
  <c r="M2101" i="2" s="1"/>
  <c r="L2101" i="2" s="1"/>
  <c r="M2092" i="2" a="1"/>
  <c r="M2092" i="2" s="1"/>
  <c r="L2092" i="2" s="1"/>
  <c r="M2084" i="2" a="1"/>
  <c r="M2084" i="2" s="1"/>
  <c r="L2084" i="2" s="1"/>
  <c r="M2076" i="2" a="1"/>
  <c r="M2076" i="2" s="1"/>
  <c r="L2076" i="2" s="1"/>
  <c r="M2068" i="2" a="1"/>
  <c r="M2068" i="2" s="1"/>
  <c r="L2068" i="2" s="1"/>
  <c r="M2060" i="2" a="1"/>
  <c r="M2060" i="2" s="1"/>
  <c r="L2060" i="2" s="1"/>
  <c r="M2052" i="2" a="1"/>
  <c r="M2052" i="2" s="1"/>
  <c r="L2052" i="2" s="1"/>
  <c r="M2047" i="2" a="1"/>
  <c r="M2047" i="2" s="1"/>
  <c r="L2047" i="2" s="1"/>
  <c r="M2029" i="2" a="1"/>
  <c r="M2029" i="2" s="1"/>
  <c r="L2029" i="2" s="1"/>
  <c r="M2017" i="2" a="1"/>
  <c r="M2017" i="2" s="1"/>
  <c r="L2017" i="2" s="1"/>
  <c r="M1954" i="2" a="1"/>
  <c r="M1954" i="2" s="1"/>
  <c r="L1954" i="2" s="1"/>
  <c r="M2038" i="2" a="1"/>
  <c r="M2038" i="2" s="1"/>
  <c r="L2038" i="2" s="1"/>
  <c r="M2022" i="2" a="1"/>
  <c r="M2022" i="2" s="1"/>
  <c r="L2022" i="2" s="1"/>
  <c r="M2020" i="2" a="1"/>
  <c r="M2020" i="2" s="1"/>
  <c r="L2020" i="2" s="1"/>
  <c r="M2018" i="2" a="1"/>
  <c r="M2018" i="2" s="1"/>
  <c r="L2018" i="2" s="1"/>
  <c r="M2016" i="2" a="1"/>
  <c r="M2016" i="2" s="1"/>
  <c r="L2016" i="2" s="1"/>
  <c r="M2014" i="2" a="1"/>
  <c r="M2014" i="2" s="1"/>
  <c r="L2014" i="2" s="1"/>
  <c r="M1984" i="2" a="1"/>
  <c r="M1984" i="2" s="1"/>
  <c r="L1984" i="2" s="1"/>
  <c r="M1982" i="2" a="1"/>
  <c r="M1982" i="2" s="1"/>
  <c r="L1982" i="2" s="1"/>
  <c r="M1950" i="2" a="1"/>
  <c r="M1950" i="2" s="1"/>
  <c r="L1950" i="2" s="1"/>
  <c r="M1948" i="2" a="1"/>
  <c r="M1948" i="2" s="1"/>
  <c r="L1948" i="2" s="1"/>
  <c r="M1945" i="2" a="1"/>
  <c r="M1945" i="2" s="1"/>
  <c r="L1945" i="2" s="1"/>
  <c r="M1931" i="2" a="1"/>
  <c r="M1931" i="2" s="1"/>
  <c r="L1931" i="2" s="1"/>
  <c r="M1920" i="2" a="1"/>
  <c r="M1920" i="2" s="1"/>
  <c r="L1920" i="2" s="1"/>
  <c r="M1913" i="2" a="1"/>
  <c r="M1913" i="2" s="1"/>
  <c r="L1913" i="2" s="1"/>
  <c r="M1906" i="2" a="1"/>
  <c r="M1906" i="2" s="1"/>
  <c r="L1906" i="2" s="1"/>
  <c r="M1899" i="2" a="1"/>
  <c r="M1899" i="2" s="1"/>
  <c r="L1899" i="2" s="1"/>
  <c r="M1888" i="2" a="1"/>
  <c r="M1888" i="2" s="1"/>
  <c r="L1888" i="2" s="1"/>
  <c r="M1881" i="2" a="1"/>
  <c r="M1881" i="2" s="1"/>
  <c r="L1881" i="2" s="1"/>
  <c r="M1874" i="2" a="1"/>
  <c r="M1874" i="2" s="1"/>
  <c r="L1874" i="2" s="1"/>
  <c r="M1864" i="2" a="1"/>
  <c r="M1864" i="2" s="1"/>
  <c r="L1864" i="2" s="1"/>
  <c r="M1848" i="2" a="1"/>
  <c r="M1848" i="2" s="1"/>
  <c r="L1848" i="2" s="1"/>
  <c r="M1832" i="2" a="1"/>
  <c r="M1832" i="2" s="1"/>
  <c r="L1832" i="2" s="1"/>
  <c r="M1816" i="2" a="1"/>
  <c r="M1816" i="2" s="1"/>
  <c r="L1816" i="2" s="1"/>
  <c r="M1800" i="2" a="1"/>
  <c r="M1800" i="2" s="1"/>
  <c r="L1800" i="2" s="1"/>
  <c r="M1784" i="2" a="1"/>
  <c r="M1784" i="2" s="1"/>
  <c r="L1784" i="2" s="1"/>
  <c r="M1768" i="2" a="1"/>
  <c r="M1768" i="2" s="1"/>
  <c r="L1768" i="2" s="1"/>
  <c r="M2040" i="2" a="1"/>
  <c r="M2040" i="2" s="1"/>
  <c r="L2040" i="2" s="1"/>
  <c r="M2024" i="2" a="1"/>
  <c r="M2024" i="2" s="1"/>
  <c r="L2024" i="2" s="1"/>
  <c r="M1988" i="2" a="1"/>
  <c r="M1988" i="2" s="1"/>
  <c r="L1988" i="2" s="1"/>
  <c r="M1986" i="2" a="1"/>
  <c r="M1986" i="2" s="1"/>
  <c r="L1986" i="2" s="1"/>
  <c r="M1944" i="2" a="1"/>
  <c r="M1944" i="2" s="1"/>
  <c r="L1944" i="2" s="1"/>
  <c r="M1941" i="2" a="1"/>
  <c r="M1941" i="2" s="1"/>
  <c r="L1941" i="2" s="1"/>
  <c r="M2044" i="2" a="1"/>
  <c r="M2044" i="2" s="1"/>
  <c r="L2044" i="2" s="1"/>
  <c r="M2028" i="2" a="1"/>
  <c r="M2028" i="2" s="1"/>
  <c r="L2028" i="2" s="1"/>
  <c r="M2009" i="2" a="1"/>
  <c r="M2009" i="2" s="1"/>
  <c r="L2009" i="2" s="1"/>
  <c r="M1996" i="2" a="1"/>
  <c r="M1996" i="2" s="1"/>
  <c r="L1996" i="2" s="1"/>
  <c r="M1994" i="2" a="1"/>
  <c r="M1994" i="2" s="1"/>
  <c r="L1994" i="2" s="1"/>
  <c r="M1977" i="2" a="1"/>
  <c r="M1977" i="2" s="1"/>
  <c r="L1977" i="2" s="1"/>
  <c r="M1969" i="2" a="1"/>
  <c r="M1969" i="2" s="1"/>
  <c r="L1969" i="2" s="1"/>
  <c r="M1965" i="2" a="1"/>
  <c r="M1965" i="2" s="1"/>
  <c r="L1965" i="2" s="1"/>
  <c r="M1938" i="2" a="1"/>
  <c r="M1938" i="2" s="1"/>
  <c r="L1938" i="2" s="1"/>
  <c r="M1936" i="2" a="1"/>
  <c r="M1936" i="2" s="1"/>
  <c r="L1936" i="2" s="1"/>
  <c r="M1933" i="2" a="1"/>
  <c r="M1933" i="2" s="1"/>
  <c r="L1933" i="2" s="1"/>
  <c r="M1932" i="2" a="1"/>
  <c r="M1932" i="2" s="1"/>
  <c r="L1932" i="2" s="1"/>
  <c r="M1925" i="2" a="1"/>
  <c r="M1925" i="2" s="1"/>
  <c r="L1925" i="2" s="1"/>
  <c r="M1918" i="2" a="1"/>
  <c r="M1918" i="2" s="1"/>
  <c r="L1918" i="2" s="1"/>
  <c r="M1911" i="2" a="1"/>
  <c r="M1911" i="2" s="1"/>
  <c r="L1911" i="2" s="1"/>
  <c r="M1900" i="2" a="1"/>
  <c r="M1900" i="2" s="1"/>
  <c r="L1900" i="2" s="1"/>
  <c r="M1893" i="2" a="1"/>
  <c r="M1893" i="2" s="1"/>
  <c r="L1893" i="2" s="1"/>
  <c r="M1886" i="2" a="1"/>
  <c r="M1886" i="2" s="1"/>
  <c r="L1886" i="2" s="1"/>
  <c r="M1879" i="2" a="1"/>
  <c r="M1879" i="2" s="1"/>
  <c r="L1879" i="2" s="1"/>
  <c r="M1865" i="2" a="1"/>
  <c r="M1865" i="2" s="1"/>
  <c r="L1865" i="2" s="1"/>
  <c r="M1849" i="2" a="1"/>
  <c r="M1849" i="2" s="1"/>
  <c r="L1849" i="2" s="1"/>
  <c r="M1833" i="2" a="1"/>
  <c r="M1833" i="2" s="1"/>
  <c r="L1833" i="2" s="1"/>
  <c r="M1817" i="2" a="1"/>
  <c r="M1817" i="2" s="1"/>
  <c r="L1817" i="2" s="1"/>
  <c r="M1801" i="2" a="1"/>
  <c r="M1801" i="2" s="1"/>
  <c r="L1801" i="2" s="1"/>
  <c r="M1785" i="2" a="1"/>
  <c r="M1785" i="2" s="1"/>
  <c r="L1785" i="2" s="1"/>
  <c r="M1769" i="2" a="1"/>
  <c r="M1769" i="2" s="1"/>
  <c r="L1769" i="2" s="1"/>
  <c r="M2046" i="2" a="1"/>
  <c r="M2046" i="2" s="1"/>
  <c r="L2046" i="2" s="1"/>
  <c r="M2030" i="2" a="1"/>
  <c r="M2030" i="2" s="1"/>
  <c r="L2030" i="2" s="1"/>
  <c r="M2000" i="2" a="1"/>
  <c r="M2000" i="2" s="1"/>
  <c r="L2000" i="2" s="1"/>
  <c r="M1998" i="2" a="1"/>
  <c r="M1998" i="2" s="1"/>
  <c r="L1998" i="2" s="1"/>
  <c r="M1973" i="2" a="1"/>
  <c r="M1973" i="2" s="1"/>
  <c r="L1973" i="2" s="1"/>
  <c r="M1968" i="2" a="1"/>
  <c r="M1968" i="2" s="1"/>
  <c r="L1968" i="2" s="1"/>
  <c r="M1966" i="2" a="1"/>
  <c r="M1966" i="2" s="1"/>
  <c r="L1966" i="2" s="1"/>
  <c r="M1964" i="2" a="1"/>
  <c r="M1964" i="2" s="1"/>
  <c r="L1964" i="2" s="1"/>
  <c r="M1961" i="2" a="1"/>
  <c r="M1961" i="2" s="1"/>
  <c r="L1961" i="2" s="1"/>
  <c r="M1934" i="2" a="1"/>
  <c r="M1934" i="2" s="1"/>
  <c r="L1934" i="2" s="1"/>
  <c r="M1929" i="2" a="1"/>
  <c r="M1929" i="2" s="1"/>
  <c r="L1929" i="2" s="1"/>
  <c r="M1922" i="2" a="1"/>
  <c r="M1922" i="2" s="1"/>
  <c r="L1922" i="2" s="1"/>
  <c r="M1915" i="2" a="1"/>
  <c r="M1915" i="2" s="1"/>
  <c r="L1915" i="2" s="1"/>
  <c r="M1904" i="2" a="1"/>
  <c r="M1904" i="2" s="1"/>
  <c r="L1904" i="2" s="1"/>
  <c r="M1897" i="2" a="1"/>
  <c r="M1897" i="2" s="1"/>
  <c r="L1897" i="2" s="1"/>
  <c r="M1890" i="2" a="1"/>
  <c r="M1890" i="2" s="1"/>
  <c r="L1890" i="2" s="1"/>
  <c r="M1883" i="2" a="1"/>
  <c r="M1883" i="2" s="1"/>
  <c r="L1883" i="2" s="1"/>
  <c r="M1872" i="2" a="1"/>
  <c r="M1872" i="2" s="1"/>
  <c r="L1872" i="2" s="1"/>
  <c r="M1856" i="2" a="1"/>
  <c r="M1856" i="2" s="1"/>
  <c r="L1856" i="2" s="1"/>
  <c r="M1840" i="2" a="1"/>
  <c r="M1840" i="2" s="1"/>
  <c r="L1840" i="2" s="1"/>
  <c r="M1824" i="2" a="1"/>
  <c r="M1824" i="2" s="1"/>
  <c r="L1824" i="2" s="1"/>
  <c r="M1808" i="2" a="1"/>
  <c r="M1808" i="2" s="1"/>
  <c r="L1808" i="2" s="1"/>
  <c r="M1792" i="2" a="1"/>
  <c r="M1792" i="2" s="1"/>
  <c r="L1792" i="2" s="1"/>
  <c r="M1776" i="2" a="1"/>
  <c r="M1776" i="2" s="1"/>
  <c r="L1776" i="2" s="1"/>
  <c r="M2032" i="2" a="1"/>
  <c r="M2032" i="2" s="1"/>
  <c r="L2032" i="2" s="1"/>
  <c r="M2004" i="2" a="1"/>
  <c r="M2004" i="2" s="1"/>
  <c r="L2004" i="2" s="1"/>
  <c r="M2002" i="2" a="1"/>
  <c r="M2002" i="2" s="1"/>
  <c r="L2002" i="2" s="1"/>
  <c r="M1972" i="2" a="1"/>
  <c r="M1972" i="2" s="1"/>
  <c r="L1972" i="2" s="1"/>
  <c r="M1970" i="2" a="1"/>
  <c r="M1970" i="2" s="1"/>
  <c r="L1970" i="2" s="1"/>
  <c r="M1960" i="2" a="1"/>
  <c r="M1960" i="2" s="1"/>
  <c r="L1960" i="2" s="1"/>
  <c r="M1957" i="2" a="1"/>
  <c r="M1957" i="2" s="1"/>
  <c r="L1957" i="2" s="1"/>
  <c r="M1926" i="2" a="1"/>
  <c r="M1926" i="2" s="1"/>
  <c r="L1926" i="2" s="1"/>
  <c r="M1919" i="2" a="1"/>
  <c r="M1919" i="2" s="1"/>
  <c r="L1919" i="2" s="1"/>
  <c r="M1908" i="2" a="1"/>
  <c r="M1908" i="2" s="1"/>
  <c r="L1908" i="2" s="1"/>
  <c r="M1901" i="2" a="1"/>
  <c r="M1901" i="2" s="1"/>
  <c r="L1901" i="2" s="1"/>
  <c r="M1894" i="2" a="1"/>
  <c r="M1894" i="2" s="1"/>
  <c r="L1894" i="2" s="1"/>
  <c r="M1887" i="2" a="1"/>
  <c r="M1887" i="2" s="1"/>
  <c r="L1887" i="2" s="1"/>
  <c r="M1876" i="2" a="1"/>
  <c r="M1876" i="2" s="1"/>
  <c r="L1876" i="2" s="1"/>
  <c r="M1869" i="2" a="1"/>
  <c r="M1869" i="2" s="1"/>
  <c r="L1869" i="2" s="1"/>
  <c r="M1866" i="2" a="1"/>
  <c r="M1866" i="2" s="1"/>
  <c r="L1866" i="2" s="1"/>
  <c r="M1863" i="2" a="1"/>
  <c r="M1863" i="2" s="1"/>
  <c r="L1863" i="2" s="1"/>
  <c r="M1853" i="2" a="1"/>
  <c r="M1853" i="2" s="1"/>
  <c r="L1853" i="2" s="1"/>
  <c r="M1850" i="2" a="1"/>
  <c r="M1850" i="2" s="1"/>
  <c r="L1850" i="2" s="1"/>
  <c r="M1847" i="2" a="1"/>
  <c r="M1847" i="2" s="1"/>
  <c r="L1847" i="2" s="1"/>
  <c r="M1837" i="2" a="1"/>
  <c r="M1837" i="2" s="1"/>
  <c r="L1837" i="2" s="1"/>
  <c r="M1834" i="2" a="1"/>
  <c r="M1834" i="2" s="1"/>
  <c r="L1834" i="2" s="1"/>
  <c r="M1831" i="2" a="1"/>
  <c r="M1831" i="2" s="1"/>
  <c r="L1831" i="2" s="1"/>
  <c r="M1821" i="2" a="1"/>
  <c r="M1821" i="2" s="1"/>
  <c r="L1821" i="2" s="1"/>
  <c r="M1818" i="2" a="1"/>
  <c r="M1818" i="2" s="1"/>
  <c r="L1818" i="2" s="1"/>
  <c r="M1815" i="2" a="1"/>
  <c r="M1815" i="2" s="1"/>
  <c r="L1815" i="2" s="1"/>
  <c r="M1805" i="2" a="1"/>
  <c r="M1805" i="2" s="1"/>
  <c r="L1805" i="2" s="1"/>
  <c r="M1802" i="2" a="1"/>
  <c r="M1802" i="2" s="1"/>
  <c r="L1802" i="2" s="1"/>
  <c r="M1799" i="2" a="1"/>
  <c r="M1799" i="2" s="1"/>
  <c r="L1799" i="2" s="1"/>
  <c r="M1789" i="2" a="1"/>
  <c r="M1789" i="2" s="1"/>
  <c r="L1789" i="2" s="1"/>
  <c r="M1786" i="2" a="1"/>
  <c r="M1786" i="2" s="1"/>
  <c r="L1786" i="2" s="1"/>
  <c r="M1783" i="2" a="1"/>
  <c r="M1783" i="2" s="1"/>
  <c r="L1783" i="2" s="1"/>
  <c r="M1773" i="2" a="1"/>
  <c r="M1773" i="2" s="1"/>
  <c r="L1773" i="2" s="1"/>
  <c r="M1770" i="2" a="1"/>
  <c r="M1770" i="2" s="1"/>
  <c r="L1770" i="2" s="1"/>
  <c r="M1767" i="2" a="1"/>
  <c r="M1767" i="2" s="1"/>
  <c r="L1767" i="2" s="1"/>
  <c r="M2034" i="2" a="1"/>
  <c r="M2034" i="2" s="1"/>
  <c r="L2034" i="2" s="1"/>
  <c r="M2008" i="2" a="1"/>
  <c r="M2008" i="2" s="1"/>
  <c r="L2008" i="2" s="1"/>
  <c r="M2006" i="2" a="1"/>
  <c r="M2006" i="2" s="1"/>
  <c r="L2006" i="2" s="1"/>
  <c r="M1976" i="2" a="1"/>
  <c r="M1976" i="2" s="1"/>
  <c r="L1976" i="2" s="1"/>
  <c r="M1974" i="2" a="1"/>
  <c r="M1974" i="2" s="1"/>
  <c r="L1974" i="2" s="1"/>
  <c r="M1958" i="2" a="1"/>
  <c r="M1958" i="2" s="1"/>
  <c r="L1958" i="2" s="1"/>
  <c r="M1956" i="2" a="1"/>
  <c r="M1956" i="2" s="1"/>
  <c r="L1956" i="2" s="1"/>
  <c r="M1953" i="2" a="1"/>
  <c r="M1953" i="2" s="1"/>
  <c r="L1953" i="2" s="1"/>
  <c r="M1930" i="2" a="1"/>
  <c r="M1930" i="2" s="1"/>
  <c r="L1930" i="2" s="1"/>
  <c r="M1923" i="2" a="1"/>
  <c r="M1923" i="2" s="1"/>
  <c r="L1923" i="2" s="1"/>
  <c r="M1912" i="2" a="1"/>
  <c r="M1912" i="2" s="1"/>
  <c r="L1912" i="2" s="1"/>
  <c r="M1905" i="2" a="1"/>
  <c r="M1905" i="2" s="1"/>
  <c r="L1905" i="2" s="1"/>
  <c r="M1898" i="2" a="1"/>
  <c r="M1898" i="2" s="1"/>
  <c r="L1898" i="2" s="1"/>
  <c r="M1891" i="2" a="1"/>
  <c r="M1891" i="2" s="1"/>
  <c r="L1891" i="2" s="1"/>
  <c r="M1880" i="2" a="1"/>
  <c r="M1880" i="2" s="1"/>
  <c r="L1880" i="2" s="1"/>
  <c r="M1873" i="2" a="1"/>
  <c r="M1873" i="2" s="1"/>
  <c r="L1873" i="2" s="1"/>
  <c r="M1860" i="2" a="1"/>
  <c r="M1860" i="2" s="1"/>
  <c r="L1860" i="2" s="1"/>
  <c r="M1844" i="2" a="1"/>
  <c r="M1844" i="2" s="1"/>
  <c r="L1844" i="2" s="1"/>
  <c r="M1828" i="2" a="1"/>
  <c r="M1828" i="2" s="1"/>
  <c r="L1828" i="2" s="1"/>
  <c r="M1812" i="2" a="1"/>
  <c r="M1812" i="2" s="1"/>
  <c r="L1812" i="2" s="1"/>
  <c r="M1796" i="2" a="1"/>
  <c r="M1796" i="2" s="1"/>
  <c r="L1796" i="2" s="1"/>
  <c r="M1780" i="2" a="1"/>
  <c r="M1780" i="2" s="1"/>
  <c r="L1780" i="2" s="1"/>
  <c r="M1758" i="2" a="1"/>
  <c r="M1758" i="2" s="1"/>
  <c r="L1758" i="2" s="1"/>
  <c r="M1755" i="2" a="1"/>
  <c r="M1755" i="2" s="1"/>
  <c r="L1755" i="2" s="1"/>
  <c r="M1746" i="2" a="1"/>
  <c r="M1746" i="2" s="1"/>
  <c r="L1746" i="2" s="1"/>
  <c r="M1745" i="2" a="1"/>
  <c r="M1745" i="2" s="1"/>
  <c r="L1745" i="2" s="1"/>
  <c r="M1723" i="2" a="1"/>
  <c r="M1723" i="2" s="1"/>
  <c r="L1723" i="2" s="1"/>
  <c r="M1714" i="2" a="1"/>
  <c r="M1714" i="2" s="1"/>
  <c r="L1714" i="2" s="1"/>
  <c r="M1713" i="2" a="1"/>
  <c r="M1713" i="2" s="1"/>
  <c r="L1713" i="2" s="1"/>
  <c r="M1703" i="2" a="1"/>
  <c r="M1703" i="2" s="1"/>
  <c r="L1703" i="2" s="1"/>
  <c r="M1695" i="2" a="1"/>
  <c r="M1695" i="2" s="1"/>
  <c r="L1695" i="2" s="1"/>
  <c r="M1687" i="2" a="1"/>
  <c r="M1687" i="2" s="1"/>
  <c r="L1687" i="2" s="1"/>
  <c r="M1679" i="2" a="1"/>
  <c r="M1679" i="2" s="1"/>
  <c r="L1679" i="2" s="1"/>
  <c r="M1671" i="2" a="1"/>
  <c r="M1671" i="2" s="1"/>
  <c r="L1671" i="2" s="1"/>
  <c r="M1663" i="2" a="1"/>
  <c r="M1663" i="2" s="1"/>
  <c r="L1663" i="2" s="1"/>
  <c r="M1655" i="2" a="1"/>
  <c r="M1655" i="2" s="1"/>
  <c r="L1655" i="2" s="1"/>
  <c r="M1647" i="2" a="1"/>
  <c r="M1647" i="2" s="1"/>
  <c r="L1647" i="2" s="1"/>
  <c r="M1638" i="2" a="1"/>
  <c r="M1638" i="2" s="1"/>
  <c r="L1638" i="2" s="1"/>
  <c r="M1637" i="2" a="1"/>
  <c r="M1637" i="2" s="1"/>
  <c r="L1637" i="2" s="1"/>
  <c r="M1613" i="2" a="1"/>
  <c r="M1613" i="2" s="1"/>
  <c r="L1613" i="2" s="1"/>
  <c r="M1595" i="2" a="1"/>
  <c r="M1595" i="2" s="1"/>
  <c r="L1595" i="2" s="1"/>
  <c r="M1563" i="2" a="1"/>
  <c r="M1563" i="2" s="1"/>
  <c r="L1563" i="2" s="1"/>
  <c r="M1547" i="2" a="1"/>
  <c r="M1547" i="2" s="1"/>
  <c r="L1547" i="2" s="1"/>
  <c r="M1531" i="2" a="1"/>
  <c r="M1531" i="2" s="1"/>
  <c r="L1531" i="2" s="1"/>
  <c r="M1759" i="2" a="1"/>
  <c r="M1759" i="2" s="1"/>
  <c r="L1759" i="2" s="1"/>
  <c r="M1735" i="2" a="1"/>
  <c r="M1735" i="2" s="1"/>
  <c r="L1735" i="2" s="1"/>
  <c r="M1726" i="2" a="1"/>
  <c r="M1726" i="2" s="1"/>
  <c r="L1726" i="2" s="1"/>
  <c r="M1725" i="2" a="1"/>
  <c r="M1725" i="2" s="1"/>
  <c r="L1725" i="2" s="1"/>
  <c r="M1639" i="2" a="1"/>
  <c r="M1639" i="2" s="1"/>
  <c r="L1639" i="2" s="1"/>
  <c r="M1607" i="2" a="1"/>
  <c r="M1607" i="2" s="1"/>
  <c r="L1607" i="2" s="1"/>
  <c r="M1589" i="2" a="1"/>
  <c r="M1589" i="2" s="1"/>
  <c r="L1589" i="2" s="1"/>
  <c r="M1763" i="2" a="1"/>
  <c r="M1763" i="2" s="1"/>
  <c r="L1763" i="2" s="1"/>
  <c r="M1747" i="2" a="1"/>
  <c r="M1747" i="2" s="1"/>
  <c r="L1747" i="2" s="1"/>
  <c r="M1738" i="2" a="1"/>
  <c r="M1738" i="2" s="1"/>
  <c r="L1738" i="2" s="1"/>
  <c r="M1737" i="2" a="1"/>
  <c r="M1737" i="2" s="1"/>
  <c r="L1737" i="2" s="1"/>
  <c r="M1715" i="2" a="1"/>
  <c r="M1715" i="2" s="1"/>
  <c r="L1715" i="2" s="1"/>
  <c r="M1706" i="2" a="1"/>
  <c r="M1706" i="2" s="1"/>
  <c r="L1706" i="2" s="1"/>
  <c r="M1705" i="2" a="1"/>
  <c r="M1705" i="2" s="1"/>
  <c r="L1705" i="2" s="1"/>
  <c r="M1698" i="2" a="1"/>
  <c r="M1698" i="2" s="1"/>
  <c r="L1698" i="2" s="1"/>
  <c r="M1697" i="2" a="1"/>
  <c r="M1697" i="2" s="1"/>
  <c r="L1697" i="2" s="1"/>
  <c r="M1690" i="2" a="1"/>
  <c r="M1690" i="2" s="1"/>
  <c r="L1690" i="2" s="1"/>
  <c r="M1689" i="2" a="1"/>
  <c r="M1689" i="2" s="1"/>
  <c r="L1689" i="2" s="1"/>
  <c r="M1682" i="2" a="1"/>
  <c r="M1682" i="2" s="1"/>
  <c r="L1682" i="2" s="1"/>
  <c r="M1681" i="2" a="1"/>
  <c r="M1681" i="2" s="1"/>
  <c r="L1681" i="2" s="1"/>
  <c r="M1674" i="2" a="1"/>
  <c r="M1674" i="2" s="1"/>
  <c r="L1674" i="2" s="1"/>
  <c r="M1673" i="2" a="1"/>
  <c r="M1673" i="2" s="1"/>
  <c r="L1673" i="2" s="1"/>
  <c r="M1666" i="2" a="1"/>
  <c r="M1666" i="2" s="1"/>
  <c r="L1666" i="2" s="1"/>
  <c r="M1665" i="2" a="1"/>
  <c r="M1665" i="2" s="1"/>
  <c r="L1665" i="2" s="1"/>
  <c r="M1658" i="2" a="1"/>
  <c r="M1658" i="2" s="1"/>
  <c r="L1658" i="2" s="1"/>
  <c r="M1657" i="2" a="1"/>
  <c r="M1657" i="2" s="1"/>
  <c r="L1657" i="2" s="1"/>
  <c r="M1650" i="2" a="1"/>
  <c r="M1650" i="2" s="1"/>
  <c r="L1650" i="2" s="1"/>
  <c r="M1649" i="2" a="1"/>
  <c r="M1649" i="2" s="1"/>
  <c r="L1649" i="2" s="1"/>
  <c r="M1642" i="2" a="1"/>
  <c r="M1642" i="2" s="1"/>
  <c r="L1642" i="2" s="1"/>
  <c r="M1641" i="2" a="1"/>
  <c r="M1641" i="2" s="1"/>
  <c r="L1641" i="2" s="1"/>
  <c r="M1567" i="2" a="1"/>
  <c r="M1567" i="2" s="1"/>
  <c r="L1567" i="2" s="1"/>
  <c r="M1551" i="2" a="1"/>
  <c r="M1551" i="2" s="1"/>
  <c r="L1551" i="2" s="1"/>
  <c r="M1535" i="2" a="1"/>
  <c r="M1535" i="2" s="1"/>
  <c r="L1535" i="2" s="1"/>
  <c r="M1519" i="2" a="1"/>
  <c r="M1519" i="2" s="1"/>
  <c r="L1519" i="2" s="1"/>
  <c r="M1501" i="2" a="1"/>
  <c r="M1501" i="2" s="1"/>
  <c r="L1501" i="2" s="1"/>
  <c r="M1750" i="2" a="1"/>
  <c r="M1750" i="2" s="1"/>
  <c r="L1750" i="2" s="1"/>
  <c r="M1749" i="2" a="1"/>
  <c r="M1749" i="2" s="1"/>
  <c r="L1749" i="2" s="1"/>
  <c r="M1727" i="2" a="1"/>
  <c r="M1727" i="2" s="1"/>
  <c r="L1727" i="2" s="1"/>
  <c r="M1718" i="2" a="1"/>
  <c r="M1718" i="2" s="1"/>
  <c r="L1718" i="2" s="1"/>
  <c r="M1717" i="2" a="1"/>
  <c r="M1717" i="2" s="1"/>
  <c r="L1717" i="2" s="1"/>
  <c r="M1488" i="2" a="1"/>
  <c r="M1488" i="2" s="1"/>
  <c r="L1488" i="2" s="1"/>
  <c r="M1739" i="2" a="1"/>
  <c r="M1739" i="2" s="1"/>
  <c r="L1739" i="2" s="1"/>
  <c r="M1730" i="2" a="1"/>
  <c r="M1730" i="2" s="1"/>
  <c r="L1730" i="2" s="1"/>
  <c r="M1729" i="2" a="1"/>
  <c r="M1729" i="2" s="1"/>
  <c r="L1729" i="2" s="1"/>
  <c r="M1707" i="2" a="1"/>
  <c r="M1707" i="2" s="1"/>
  <c r="L1707" i="2" s="1"/>
  <c r="M1699" i="2" a="1"/>
  <c r="M1699" i="2" s="1"/>
  <c r="L1699" i="2" s="1"/>
  <c r="M1691" i="2" a="1"/>
  <c r="M1691" i="2" s="1"/>
  <c r="L1691" i="2" s="1"/>
  <c r="M1683" i="2" a="1"/>
  <c r="M1683" i="2" s="1"/>
  <c r="L1683" i="2" s="1"/>
  <c r="M1675" i="2" a="1"/>
  <c r="M1675" i="2" s="1"/>
  <c r="L1675" i="2" s="1"/>
  <c r="M1667" i="2" a="1"/>
  <c r="M1667" i="2" s="1"/>
  <c r="L1667" i="2" s="1"/>
  <c r="M1659" i="2" a="1"/>
  <c r="M1659" i="2" s="1"/>
  <c r="L1659" i="2" s="1"/>
  <c r="M1651" i="2" a="1"/>
  <c r="M1651" i="2" s="1"/>
  <c r="L1651" i="2" s="1"/>
  <c r="M1643" i="2" a="1"/>
  <c r="M1643" i="2" s="1"/>
  <c r="L1643" i="2" s="1"/>
  <c r="M1599" i="2" a="1"/>
  <c r="M1599" i="2" s="1"/>
  <c r="L1599" i="2" s="1"/>
  <c r="M1571" i="2" a="1"/>
  <c r="M1571" i="2" s="1"/>
  <c r="L1571" i="2" s="1"/>
  <c r="M1555" i="2" a="1"/>
  <c r="M1555" i="2" s="1"/>
  <c r="L1555" i="2" s="1"/>
  <c r="M1539" i="2" a="1"/>
  <c r="M1539" i="2" s="1"/>
  <c r="L1539" i="2" s="1"/>
  <c r="M1523" i="2" a="1"/>
  <c r="M1523" i="2" s="1"/>
  <c r="L1523" i="2" s="1"/>
  <c r="M1478" i="2" a="1"/>
  <c r="M1478" i="2" s="1"/>
  <c r="L1478" i="2" s="1"/>
  <c r="M1751" i="2" a="1"/>
  <c r="M1751" i="2" s="1"/>
  <c r="L1751" i="2" s="1"/>
  <c r="M1742" i="2" a="1"/>
  <c r="M1742" i="2" s="1"/>
  <c r="L1742" i="2" s="1"/>
  <c r="M1741" i="2" a="1"/>
  <c r="M1741" i="2" s="1"/>
  <c r="L1741" i="2" s="1"/>
  <c r="M1719" i="2" a="1"/>
  <c r="M1719" i="2" s="1"/>
  <c r="L1719" i="2" s="1"/>
  <c r="M1710" i="2" a="1"/>
  <c r="M1710" i="2" s="1"/>
  <c r="L1710" i="2" s="1"/>
  <c r="M1709" i="2" a="1"/>
  <c r="M1709" i="2" s="1"/>
  <c r="L1709" i="2" s="1"/>
  <c r="M1508" i="2" a="1"/>
  <c r="M1508" i="2" s="1"/>
  <c r="L1508" i="2" s="1"/>
  <c r="M1754" i="2" a="1"/>
  <c r="M1754" i="2" s="1"/>
  <c r="L1754" i="2" s="1"/>
  <c r="M1753" i="2" a="1"/>
  <c r="M1753" i="2" s="1"/>
  <c r="L1753" i="2" s="1"/>
  <c r="M1722" i="2" a="1"/>
  <c r="M1722" i="2" s="1"/>
  <c r="L1722" i="2" s="1"/>
  <c r="M1721" i="2" a="1"/>
  <c r="M1721" i="2" s="1"/>
  <c r="L1721" i="2" s="1"/>
  <c r="M1459" i="2" a="1"/>
  <c r="M1459" i="2" s="1"/>
  <c r="L1459" i="2" s="1"/>
  <c r="M1443" i="2" a="1"/>
  <c r="M1443" i="2" s="1"/>
  <c r="L1443" i="2" s="1"/>
  <c r="M1507" i="2" a="1"/>
  <c r="M1507" i="2" s="1"/>
  <c r="L1507" i="2" s="1"/>
  <c r="M1487" i="2" a="1"/>
  <c r="M1487" i="2" s="1"/>
  <c r="L1487" i="2" s="1"/>
  <c r="M1482" i="2" a="1"/>
  <c r="M1482" i="2" s="1"/>
  <c r="L1482" i="2" s="1"/>
  <c r="M1471" i="2" a="1"/>
  <c r="M1471" i="2" s="1"/>
  <c r="L1471" i="2" s="1"/>
  <c r="M1468" i="2" a="1"/>
  <c r="M1468" i="2" s="1"/>
  <c r="L1468" i="2" s="1"/>
  <c r="M1465" i="2" a="1"/>
  <c r="M1465" i="2" s="1"/>
  <c r="L1465" i="2" s="1"/>
  <c r="M1451" i="2" a="1"/>
  <c r="M1451" i="2" s="1"/>
  <c r="L1451" i="2" s="1"/>
  <c r="M1444" i="2" a="1"/>
  <c r="M1444" i="2" s="1"/>
  <c r="L1444" i="2" s="1"/>
  <c r="M1419" i="2" a="1"/>
  <c r="M1419" i="2" s="1"/>
  <c r="L1419" i="2" s="1"/>
  <c r="M1413" i="2" a="1"/>
  <c r="M1413" i="2" s="1"/>
  <c r="L1413" i="2" s="1"/>
  <c r="M1511" i="2" a="1"/>
  <c r="M1511" i="2" s="1"/>
  <c r="L1511" i="2" s="1"/>
  <c r="M1474" i="2" a="1"/>
  <c r="M1474" i="2" s="1"/>
  <c r="L1474" i="2" s="1"/>
  <c r="M1460" i="2" a="1"/>
  <c r="M1460" i="2" s="1"/>
  <c r="L1460" i="2" s="1"/>
  <c r="M1457" i="2" a="1"/>
  <c r="M1457" i="2" s="1"/>
  <c r="L1457" i="2" s="1"/>
  <c r="M1432" i="2" a="1"/>
  <c r="M1432" i="2" s="1"/>
  <c r="L1432" i="2" s="1"/>
  <c r="M1515" i="2" a="1"/>
  <c r="M1515" i="2" s="1"/>
  <c r="L1515" i="2" s="1"/>
  <c r="M1491" i="2" a="1"/>
  <c r="M1491" i="2" s="1"/>
  <c r="L1491" i="2" s="1"/>
  <c r="M1466" i="2" a="1"/>
  <c r="M1466" i="2" s="1"/>
  <c r="L1466" i="2" s="1"/>
  <c r="M1455" i="2" a="1"/>
  <c r="M1455" i="2" s="1"/>
  <c r="L1455" i="2" s="1"/>
  <c r="M1452" i="2" a="1"/>
  <c r="M1452" i="2" s="1"/>
  <c r="L1452" i="2" s="1"/>
  <c r="M1427" i="2" a="1"/>
  <c r="M1427" i="2" s="1"/>
  <c r="L1427" i="2" s="1"/>
  <c r="M1420" i="2" a="1"/>
  <c r="M1420" i="2" s="1"/>
  <c r="L1420" i="2" s="1"/>
  <c r="M1483" i="2" a="1"/>
  <c r="M1483" i="2" s="1"/>
  <c r="L1483" i="2" s="1"/>
  <c r="M1458" i="2" a="1"/>
  <c r="M1458" i="2" s="1"/>
  <c r="L1458" i="2" s="1"/>
  <c r="M1447" i="2" a="1"/>
  <c r="M1447" i="2" s="1"/>
  <c r="L1447" i="2" s="1"/>
  <c r="M1495" i="2" a="1"/>
  <c r="M1495" i="2" s="1"/>
  <c r="L1495" i="2" s="1"/>
  <c r="M1475" i="2" a="1"/>
  <c r="M1475" i="2" s="1"/>
  <c r="L1475" i="2" s="1"/>
  <c r="M1428" i="2" a="1"/>
  <c r="M1428" i="2" s="1"/>
  <c r="L1428" i="2" s="1"/>
  <c r="M1404" i="2" a="1"/>
  <c r="M1404" i="2" s="1"/>
  <c r="L1404" i="2" s="1"/>
  <c r="M1379" i="2" a="1"/>
  <c r="M1379" i="2" s="1"/>
  <c r="L1379" i="2" s="1"/>
  <c r="M1378" i="2" a="1"/>
  <c r="M1378" i="2" s="1"/>
  <c r="L1378" i="2" s="1"/>
  <c r="M1369" i="2" a="1"/>
  <c r="M1369" i="2" s="1"/>
  <c r="L1369" i="2" s="1"/>
  <c r="M1363" i="2" a="1"/>
  <c r="M1363" i="2" s="1"/>
  <c r="L1363" i="2" s="1"/>
  <c r="M1362" i="2" a="1"/>
  <c r="M1362" i="2" s="1"/>
  <c r="L1362" i="2" s="1"/>
  <c r="M1349" i="2" a="1"/>
  <c r="M1349" i="2" s="1"/>
  <c r="L1349" i="2" s="1"/>
  <c r="M1333" i="2" a="1"/>
  <c r="M1333" i="2" s="1"/>
  <c r="L1333" i="2" s="1"/>
  <c r="M1314" i="2" a="1"/>
  <c r="M1314" i="2" s="1"/>
  <c r="L1314" i="2" s="1"/>
  <c r="M1298" i="2" a="1"/>
  <c r="M1298" i="2" s="1"/>
  <c r="L1298" i="2" s="1"/>
  <c r="M1292" i="2" a="1"/>
  <c r="M1292" i="2" s="1"/>
  <c r="L1292" i="2" s="1"/>
  <c r="M1282" i="2" a="1"/>
  <c r="M1282" i="2" s="1"/>
  <c r="L1282" i="2" s="1"/>
  <c r="M1276" i="2" a="1"/>
  <c r="M1276" i="2" s="1"/>
  <c r="L1276" i="2" s="1"/>
  <c r="M1266" i="2" a="1"/>
  <c r="M1266" i="2" s="1"/>
  <c r="L1266" i="2" s="1"/>
  <c r="M1242" i="2" a="1"/>
  <c r="M1242" i="2" s="1"/>
  <c r="L1242" i="2" s="1"/>
  <c r="M1227" i="2" a="1"/>
  <c r="M1227" i="2" s="1"/>
  <c r="L1227" i="2" s="1"/>
  <c r="M1406" i="2" a="1"/>
  <c r="M1406" i="2" s="1"/>
  <c r="L1406" i="2" s="1"/>
  <c r="M1390" i="2" a="1"/>
  <c r="M1390" i="2" s="1"/>
  <c r="L1390" i="2" s="1"/>
  <c r="M1380" i="2" a="1"/>
  <c r="M1380" i="2" s="1"/>
  <c r="L1380" i="2" s="1"/>
  <c r="M1364" i="2" a="1"/>
  <c r="M1364" i="2" s="1"/>
  <c r="L1364" i="2" s="1"/>
  <c r="M1340" i="2" a="1"/>
  <c r="M1340" i="2" s="1"/>
  <c r="L1340" i="2" s="1"/>
  <c r="M1222" i="2" a="1"/>
  <c r="M1222" i="2" s="1"/>
  <c r="L1222" i="2" s="1"/>
  <c r="M1408" i="2" a="1"/>
  <c r="M1408" i="2" s="1"/>
  <c r="L1408" i="2" s="1"/>
  <c r="M1392" i="2" a="1"/>
  <c r="M1392" i="2" s="1"/>
  <c r="L1392" i="2" s="1"/>
  <c r="M1383" i="2" a="1"/>
  <c r="M1383" i="2" s="1"/>
  <c r="L1383" i="2" s="1"/>
  <c r="M1382" i="2" a="1"/>
  <c r="M1382" i="2" s="1"/>
  <c r="L1382" i="2" s="1"/>
  <c r="M1366" i="2" a="1"/>
  <c r="M1366" i="2" s="1"/>
  <c r="L1366" i="2" s="1"/>
  <c r="M1331" i="2" a="1"/>
  <c r="M1331" i="2" s="1"/>
  <c r="L1331" i="2" s="1"/>
  <c r="M1324" i="2" a="1"/>
  <c r="M1324" i="2" s="1"/>
  <c r="L1324" i="2" s="1"/>
  <c r="M1308" i="2" a="1"/>
  <c r="M1308" i="2" s="1"/>
  <c r="L1308" i="2" s="1"/>
  <c r="M1416" i="2" a="1"/>
  <c r="M1416" i="2" s="1"/>
  <c r="L1416" i="2" s="1"/>
  <c r="M1396" i="2" a="1"/>
  <c r="M1396" i="2" s="1"/>
  <c r="L1396" i="2" s="1"/>
  <c r="M1384" i="2" a="1"/>
  <c r="M1384" i="2" s="1"/>
  <c r="L1384" i="2" s="1"/>
  <c r="M1371" i="2" a="1"/>
  <c r="M1371" i="2" s="1"/>
  <c r="L1371" i="2" s="1"/>
  <c r="M1370" i="2" a="1"/>
  <c r="M1370" i="2" s="1"/>
  <c r="L1370" i="2" s="1"/>
  <c r="M1355" i="2" a="1"/>
  <c r="M1355" i="2" s="1"/>
  <c r="L1355" i="2" s="1"/>
  <c r="M1300" i="2" a="1"/>
  <c r="M1300" i="2" s="1"/>
  <c r="L1300" i="2" s="1"/>
  <c r="M1284" i="2" a="1"/>
  <c r="M1284" i="2" s="1"/>
  <c r="L1284" i="2" s="1"/>
  <c r="M1268" i="2" a="1"/>
  <c r="M1268" i="2" s="1"/>
  <c r="L1268" i="2" s="1"/>
  <c r="M1400" i="2" a="1"/>
  <c r="M1400" i="2" s="1"/>
  <c r="L1400" i="2" s="1"/>
  <c r="M1386" i="2" a="1"/>
  <c r="M1386" i="2" s="1"/>
  <c r="L1386" i="2" s="1"/>
  <c r="M1381" i="2" a="1"/>
  <c r="M1381" i="2" s="1"/>
  <c r="L1381" i="2" s="1"/>
  <c r="M1375" i="2" a="1"/>
  <c r="M1375" i="2" s="1"/>
  <c r="L1375" i="2" s="1"/>
  <c r="M1374" i="2" a="1"/>
  <c r="M1374" i="2" s="1"/>
  <c r="L1374" i="2" s="1"/>
  <c r="M1365" i="2" a="1"/>
  <c r="M1365" i="2" s="1"/>
  <c r="L1365" i="2" s="1"/>
  <c r="M1359" i="2" a="1"/>
  <c r="M1359" i="2" s="1"/>
  <c r="L1359" i="2" s="1"/>
  <c r="M1358" i="2" a="1"/>
  <c r="M1358" i="2" s="1"/>
  <c r="L1358" i="2" s="1"/>
  <c r="M1316" i="2" a="1"/>
  <c r="M1316" i="2" s="1"/>
  <c r="L1316" i="2" s="1"/>
  <c r="M1255" i="2" a="1"/>
  <c r="M1255" i="2" s="1"/>
  <c r="L1255" i="2" s="1"/>
  <c r="M1402" i="2" a="1"/>
  <c r="M1402" i="2" s="1"/>
  <c r="L1402" i="2" s="1"/>
  <c r="M1388" i="2" a="1"/>
  <c r="M1388" i="2" s="1"/>
  <c r="L1388" i="2" s="1"/>
  <c r="M1346" i="2" a="1"/>
  <c r="M1346" i="2" s="1"/>
  <c r="L1346" i="2" s="1"/>
  <c r="M1330" i="2" a="1"/>
  <c r="M1330" i="2" s="1"/>
  <c r="L1330" i="2" s="1"/>
  <c r="M1226" i="2" a="1"/>
  <c r="M1226" i="2" s="1"/>
  <c r="L1226" i="2" s="1"/>
  <c r="M1260" i="2" a="1"/>
  <c r="M1260" i="2" s="1"/>
  <c r="L1260" i="2" s="1"/>
  <c r="M1248" i="2" a="1"/>
  <c r="M1248" i="2" s="1"/>
  <c r="L1248" i="2" s="1"/>
  <c r="M1237" i="2" a="1"/>
  <c r="M1237" i="2" s="1"/>
  <c r="L1237" i="2" s="1"/>
  <c r="M1232" i="2" a="1"/>
  <c r="M1232" i="2" s="1"/>
  <c r="L1232" i="2" s="1"/>
  <c r="M1221" i="2" a="1"/>
  <c r="M1221" i="2" s="1"/>
  <c r="L1221" i="2" s="1"/>
  <c r="M1216" i="2" a="1"/>
  <c r="M1216" i="2" s="1"/>
  <c r="L1216" i="2" s="1"/>
  <c r="M1206" i="2" a="1"/>
  <c r="M1206" i="2" s="1"/>
  <c r="L1206" i="2" s="1"/>
  <c r="M1200" i="2" a="1"/>
  <c r="M1200" i="2" s="1"/>
  <c r="L1200" i="2" s="1"/>
  <c r="M1207" i="2" a="1"/>
  <c r="M1207" i="2" s="1"/>
  <c r="L1207" i="2" s="1"/>
  <c r="M1197" i="2" a="1"/>
  <c r="M1197" i="2" s="1"/>
  <c r="L1197" i="2" s="1"/>
  <c r="M1182" i="2" a="1"/>
  <c r="M1182" i="2" s="1"/>
  <c r="L1182" i="2" s="1"/>
  <c r="M1249" i="2" a="1"/>
  <c r="M1249" i="2" s="1"/>
  <c r="L1249" i="2" s="1"/>
  <c r="M1244" i="2" a="1"/>
  <c r="M1244" i="2" s="1"/>
  <c r="L1244" i="2" s="1"/>
  <c r="M1233" i="2" a="1"/>
  <c r="M1233" i="2" s="1"/>
  <c r="L1233" i="2" s="1"/>
  <c r="M1228" i="2" a="1"/>
  <c r="M1228" i="2" s="1"/>
  <c r="L1228" i="2" s="1"/>
  <c r="M1217" i="2" a="1"/>
  <c r="M1217" i="2" s="1"/>
  <c r="L1217" i="2" s="1"/>
  <c r="M1212" i="2" a="1"/>
  <c r="M1212" i="2" s="1"/>
  <c r="L1212" i="2" s="1"/>
  <c r="M1204" i="2" a="1"/>
  <c r="M1204" i="2" s="1"/>
  <c r="L1204" i="2" s="1"/>
  <c r="M1188" i="2" a="1"/>
  <c r="M1188" i="2" s="1"/>
  <c r="L1188" i="2" s="1"/>
  <c r="M1256" i="2" a="1"/>
  <c r="M1256" i="2" s="1"/>
  <c r="L1256" i="2" s="1"/>
  <c r="M1198" i="2" a="1"/>
  <c r="M1198" i="2" s="1"/>
  <c r="L1198" i="2" s="1"/>
  <c r="M1154" i="2" a="1"/>
  <c r="M1154" i="2" s="1"/>
  <c r="L1154" i="2" s="1"/>
  <c r="M1151" i="2" a="1"/>
  <c r="M1151" i="2" s="1"/>
  <c r="L1151" i="2" s="1"/>
  <c r="M1122" i="2" a="1"/>
  <c r="M1122" i="2" s="1"/>
  <c r="L1122" i="2" s="1"/>
  <c r="M1119" i="2" a="1"/>
  <c r="M1119" i="2" s="1"/>
  <c r="L1119" i="2" s="1"/>
  <c r="M1240" i="2" a="1"/>
  <c r="M1240" i="2" s="1"/>
  <c r="L1240" i="2" s="1"/>
  <c r="M1224" i="2" a="1"/>
  <c r="M1224" i="2" s="1"/>
  <c r="L1224" i="2" s="1"/>
  <c r="M1157" i="2" a="1"/>
  <c r="M1157" i="2" s="1"/>
  <c r="L1157" i="2" s="1"/>
  <c r="M1125" i="2" a="1"/>
  <c r="M1125" i="2" s="1"/>
  <c r="L1125" i="2" s="1"/>
  <c r="M1252" i="2" a="1"/>
  <c r="M1252" i="2" s="1"/>
  <c r="L1252" i="2" s="1"/>
  <c r="M1241" i="2" a="1"/>
  <c r="M1241" i="2" s="1"/>
  <c r="L1241" i="2" s="1"/>
  <c r="M1236" i="2" a="1"/>
  <c r="M1236" i="2" s="1"/>
  <c r="L1236" i="2" s="1"/>
  <c r="M1225" i="2" a="1"/>
  <c r="M1225" i="2" s="1"/>
  <c r="L1225" i="2" s="1"/>
  <c r="M1220" i="2" a="1"/>
  <c r="M1220" i="2" s="1"/>
  <c r="L1220" i="2" s="1"/>
  <c r="M1211" i="2" a="1"/>
  <c r="M1211" i="2" s="1"/>
  <c r="L1211" i="2" s="1"/>
  <c r="M1170" i="2" a="1"/>
  <c r="M1170" i="2" s="1"/>
  <c r="L1170" i="2" s="1"/>
  <c r="M1138" i="2" a="1"/>
  <c r="M1138" i="2" s="1"/>
  <c r="L1138" i="2" s="1"/>
  <c r="M1172" i="2" a="1"/>
  <c r="M1172" i="2" s="1"/>
  <c r="L1172" i="2" s="1"/>
  <c r="M1156" i="2" a="1"/>
  <c r="M1156" i="2" s="1"/>
  <c r="L1156" i="2" s="1"/>
  <c r="M1140" i="2" a="1"/>
  <c r="M1140" i="2" s="1"/>
  <c r="L1140" i="2" s="1"/>
  <c r="M1124" i="2" a="1"/>
  <c r="M1124" i="2" s="1"/>
  <c r="L1124" i="2" s="1"/>
  <c r="M1084" i="2" a="1"/>
  <c r="M1084" i="2" s="1"/>
  <c r="L1084" i="2" s="1"/>
  <c r="M1164" i="2" a="1"/>
  <c r="M1164" i="2" s="1"/>
  <c r="L1164" i="2" s="1"/>
  <c r="M1148" i="2" a="1"/>
  <c r="M1148" i="2" s="1"/>
  <c r="L1148" i="2" s="1"/>
  <c r="M1132" i="2" a="1"/>
  <c r="M1132" i="2" s="1"/>
  <c r="L1132" i="2" s="1"/>
  <c r="M1116" i="2" a="1"/>
  <c r="M1116" i="2" s="1"/>
  <c r="L1116" i="2" s="1"/>
  <c r="M1110" i="2" a="1"/>
  <c r="M1110" i="2" s="1"/>
  <c r="L1110" i="2" s="1"/>
  <c r="M1105" i="2" a="1"/>
  <c r="M1105" i="2" s="1"/>
  <c r="L1105" i="2" s="1"/>
  <c r="M1086" i="2" a="1"/>
  <c r="M1086" i="2" s="1"/>
  <c r="L1086" i="2" s="1"/>
  <c r="M1174" i="2" a="1"/>
  <c r="M1174" i="2" s="1"/>
  <c r="L1174" i="2" s="1"/>
  <c r="M1171" i="2" a="1"/>
  <c r="M1171" i="2" s="1"/>
  <c r="L1171" i="2" s="1"/>
  <c r="M1161" i="2" a="1"/>
  <c r="M1161" i="2" s="1"/>
  <c r="L1161" i="2" s="1"/>
  <c r="M1158" i="2" a="1"/>
  <c r="M1158" i="2" s="1"/>
  <c r="L1158" i="2" s="1"/>
  <c r="M1155" i="2" a="1"/>
  <c r="M1155" i="2" s="1"/>
  <c r="L1155" i="2" s="1"/>
  <c r="M1145" i="2" a="1"/>
  <c r="M1145" i="2" s="1"/>
  <c r="L1145" i="2" s="1"/>
  <c r="M1142" i="2" a="1"/>
  <c r="M1142" i="2" s="1"/>
  <c r="L1142" i="2" s="1"/>
  <c r="M1139" i="2" a="1"/>
  <c r="M1139" i="2" s="1"/>
  <c r="L1139" i="2" s="1"/>
  <c r="M1129" i="2" a="1"/>
  <c r="M1129" i="2" s="1"/>
  <c r="L1129" i="2" s="1"/>
  <c r="M1126" i="2" a="1"/>
  <c r="M1126" i="2" s="1"/>
  <c r="L1126" i="2" s="1"/>
  <c r="M1123" i="2" a="1"/>
  <c r="M1123" i="2" s="1"/>
  <c r="L1123" i="2" s="1"/>
  <c r="M1168" i="2" a="1"/>
  <c r="M1168" i="2" s="1"/>
  <c r="L1168" i="2" s="1"/>
  <c r="M1152" i="2" a="1"/>
  <c r="M1152" i="2" s="1"/>
  <c r="L1152" i="2" s="1"/>
  <c r="M1136" i="2" a="1"/>
  <c r="M1136" i="2" s="1"/>
  <c r="L1136" i="2" s="1"/>
  <c r="M1120" i="2" a="1"/>
  <c r="M1120" i="2" s="1"/>
  <c r="L1120" i="2" s="1"/>
  <c r="M1083" i="2" a="1"/>
  <c r="M1083" i="2" s="1"/>
  <c r="L1083" i="2" s="1"/>
  <c r="M1165" i="2" a="1"/>
  <c r="M1165" i="2" s="1"/>
  <c r="L1165" i="2" s="1"/>
  <c r="M1162" i="2" a="1"/>
  <c r="M1162" i="2" s="1"/>
  <c r="L1162" i="2" s="1"/>
  <c r="M1159" i="2" a="1"/>
  <c r="M1159" i="2" s="1"/>
  <c r="L1159" i="2" s="1"/>
  <c r="M1149" i="2" a="1"/>
  <c r="M1149" i="2" s="1"/>
  <c r="L1149" i="2" s="1"/>
  <c r="M1146" i="2" a="1"/>
  <c r="M1146" i="2" s="1"/>
  <c r="L1146" i="2" s="1"/>
  <c r="M1143" i="2" a="1"/>
  <c r="M1143" i="2" s="1"/>
  <c r="L1143" i="2" s="1"/>
  <c r="M1133" i="2" a="1"/>
  <c r="M1133" i="2" s="1"/>
  <c r="L1133" i="2" s="1"/>
  <c r="M1130" i="2" a="1"/>
  <c r="M1130" i="2" s="1"/>
  <c r="L1130" i="2" s="1"/>
  <c r="M1127" i="2" a="1"/>
  <c r="M1127" i="2" s="1"/>
  <c r="L1127" i="2" s="1"/>
  <c r="M1117" i="2" a="1"/>
  <c r="M1117" i="2" s="1"/>
  <c r="L1117" i="2" s="1"/>
  <c r="M1114" i="2" a="1"/>
  <c r="M1114" i="2" s="1"/>
  <c r="L1114" i="2" s="1"/>
  <c r="M1111" i="2" a="1"/>
  <c r="M1111" i="2" s="1"/>
  <c r="L1111" i="2" s="1"/>
  <c r="M1107" i="2" a="1"/>
  <c r="M1107" i="2" s="1"/>
  <c r="L1107" i="2" s="1"/>
  <c r="M1098" i="2" a="1"/>
  <c r="M1098" i="2" s="1"/>
  <c r="L1098" i="2" s="1"/>
  <c r="M1094" i="2" a="1"/>
  <c r="M1094" i="2" s="1"/>
  <c r="L1094" i="2" s="1"/>
  <c r="M1053" i="2" a="1"/>
  <c r="M1053" i="2" s="1"/>
  <c r="L1053" i="2" s="1"/>
  <c r="M1016" i="2" a="1"/>
  <c r="M1016" i="2" s="1"/>
  <c r="L1016" i="2" s="1"/>
  <c r="M1113" i="2" a="1"/>
  <c r="M1113" i="2" s="1"/>
  <c r="L1113" i="2" s="1"/>
  <c r="M1096" i="2" a="1"/>
  <c r="M1096" i="2" s="1"/>
  <c r="L1096" i="2" s="1"/>
  <c r="M1095" i="2" a="1"/>
  <c r="M1095" i="2" s="1"/>
  <c r="L1095" i="2" s="1"/>
  <c r="M1093" i="2" a="1"/>
  <c r="M1093" i="2" s="1"/>
  <c r="L1093" i="2" s="1"/>
  <c r="M1066" i="2" a="1"/>
  <c r="M1066" i="2" s="1"/>
  <c r="L1066" i="2" s="1"/>
  <c r="M1052" i="2" a="1"/>
  <c r="M1052" i="2" s="1"/>
  <c r="L1052" i="2" s="1"/>
  <c r="M1034" i="2" a="1"/>
  <c r="M1034" i="2" s="1"/>
  <c r="L1034" i="2" s="1"/>
  <c r="M1012" i="2" a="1"/>
  <c r="M1012" i="2" s="1"/>
  <c r="L1012" i="2" s="1"/>
  <c r="M965" i="2" a="1"/>
  <c r="M965" i="2" s="1"/>
  <c r="L965" i="2" s="1"/>
  <c r="M957" i="2" a="1"/>
  <c r="M957" i="2" s="1"/>
  <c r="L957" i="2" s="1"/>
  <c r="M902" i="2" a="1"/>
  <c r="M902" i="2" s="1"/>
  <c r="L902" i="2" s="1"/>
  <c r="M1076" i="2" a="1"/>
  <c r="M1076" i="2" s="1"/>
  <c r="L1076" i="2" s="1"/>
  <c r="M1075" i="2" a="1"/>
  <c r="M1075" i="2" s="1"/>
  <c r="L1075" i="2" s="1"/>
  <c r="M1073" i="2" a="1"/>
  <c r="M1073" i="2" s="1"/>
  <c r="L1073" i="2" s="1"/>
  <c r="M1067" i="2" a="1"/>
  <c r="M1067" i="2" s="1"/>
  <c r="L1067" i="2" s="1"/>
  <c r="M1061" i="2" a="1"/>
  <c r="M1061" i="2" s="1"/>
  <c r="L1061" i="2" s="1"/>
  <c r="M1029" i="2" a="1"/>
  <c r="M1029" i="2" s="1"/>
  <c r="L1029" i="2" s="1"/>
  <c r="M988" i="2" a="1"/>
  <c r="M988" i="2" s="1"/>
  <c r="L988" i="2" s="1"/>
  <c r="M1088" i="2" a="1"/>
  <c r="M1088" i="2" s="1"/>
  <c r="L1088" i="2" s="1"/>
  <c r="M1087" i="2" a="1"/>
  <c r="M1087" i="2" s="1"/>
  <c r="L1087" i="2" s="1"/>
  <c r="M1085" i="2" a="1"/>
  <c r="M1085" i="2" s="1"/>
  <c r="L1085" i="2" s="1"/>
  <c r="M1060" i="2" a="1"/>
  <c r="M1060" i="2" s="1"/>
  <c r="L1060" i="2" s="1"/>
  <c r="M1042" i="2" a="1"/>
  <c r="M1042" i="2" s="1"/>
  <c r="L1042" i="2" s="1"/>
  <c r="M1028" i="2" a="1"/>
  <c r="M1028" i="2" s="1"/>
  <c r="L1028" i="2" s="1"/>
  <c r="M1019" i="2" a="1"/>
  <c r="M1019" i="2" s="1"/>
  <c r="L1019" i="2" s="1"/>
  <c r="M1018" i="2" a="1"/>
  <c r="M1018" i="2" s="1"/>
  <c r="L1018" i="2" s="1"/>
  <c r="M1005" i="2" a="1"/>
  <c r="M1005" i="2" s="1"/>
  <c r="L1005" i="2" s="1"/>
  <c r="M954" i="2" a="1"/>
  <c r="M954" i="2" s="1"/>
  <c r="L954" i="2" s="1"/>
  <c r="M1097" i="2" a="1"/>
  <c r="M1097" i="2" s="1"/>
  <c r="L1097" i="2" s="1"/>
  <c r="M1055" i="2" a="1"/>
  <c r="M1055" i="2" s="1"/>
  <c r="L1055" i="2" s="1"/>
  <c r="M1024" i="2" a="1"/>
  <c r="M1024" i="2" s="1"/>
  <c r="L1024" i="2" s="1"/>
  <c r="M998" i="2" a="1"/>
  <c r="M998" i="2" s="1"/>
  <c r="L998" i="2" s="1"/>
  <c r="M980" i="2" a="1"/>
  <c r="M980" i="2" s="1"/>
  <c r="L980" i="2" s="1"/>
  <c r="M975" i="2" a="1"/>
  <c r="M975" i="2" s="1"/>
  <c r="L975" i="2" s="1"/>
  <c r="M1099" i="2" a="1"/>
  <c r="M1099" i="2" s="1"/>
  <c r="L1099" i="2" s="1"/>
  <c r="M1080" i="2" a="1"/>
  <c r="M1080" i="2" s="1"/>
  <c r="L1080" i="2" s="1"/>
  <c r="M1079" i="2" a="1"/>
  <c r="M1079" i="2" s="1"/>
  <c r="L1079" i="2" s="1"/>
  <c r="M1077" i="2" a="1"/>
  <c r="M1077" i="2" s="1"/>
  <c r="L1077" i="2" s="1"/>
  <c r="M1069" i="2" a="1"/>
  <c r="M1069" i="2" s="1"/>
  <c r="L1069" i="2" s="1"/>
  <c r="M1050" i="2" a="1"/>
  <c r="M1050" i="2" s="1"/>
  <c r="L1050" i="2" s="1"/>
  <c r="M1036" i="2" a="1"/>
  <c r="M1036" i="2" s="1"/>
  <c r="L1036" i="2" s="1"/>
  <c r="M1025" i="2" a="1"/>
  <c r="M1025" i="2" s="1"/>
  <c r="L1025" i="2" s="1"/>
  <c r="M1010" i="2" a="1"/>
  <c r="M1010" i="2" s="1"/>
  <c r="L1010" i="2" s="1"/>
  <c r="M964" i="2" a="1"/>
  <c r="M964" i="2" s="1"/>
  <c r="L964" i="2" s="1"/>
  <c r="M1009" i="2" a="1"/>
  <c r="M1009" i="2" s="1"/>
  <c r="L1009" i="2" s="1"/>
  <c r="M1008" i="2" a="1"/>
  <c r="M1008" i="2" s="1"/>
  <c r="L1008" i="2" s="1"/>
  <c r="M950" i="2" a="1"/>
  <c r="M950" i="2" s="1"/>
  <c r="L950" i="2" s="1"/>
  <c r="M949" i="2" a="1"/>
  <c r="M949" i="2" s="1"/>
  <c r="L949" i="2" s="1"/>
  <c r="M940" i="2" a="1"/>
  <c r="M940" i="2" s="1"/>
  <c r="L940" i="2" s="1"/>
  <c r="M936" i="2" a="1"/>
  <c r="M936" i="2" s="1"/>
  <c r="L936" i="2" s="1"/>
  <c r="M913" i="2" a="1"/>
  <c r="M913" i="2" s="1"/>
  <c r="L913" i="2" s="1"/>
  <c r="M908" i="2" a="1"/>
  <c r="M908" i="2" s="1"/>
  <c r="L908" i="2" s="1"/>
  <c r="M904" i="2" a="1"/>
  <c r="M904" i="2" s="1"/>
  <c r="L904" i="2" s="1"/>
  <c r="M887" i="2" a="1"/>
  <c r="M887" i="2" s="1"/>
  <c r="L887" i="2" s="1"/>
  <c r="M885" i="2" a="1"/>
  <c r="M885" i="2" s="1"/>
  <c r="L885" i="2" s="1"/>
  <c r="M874" i="2" a="1"/>
  <c r="M874" i="2" s="1"/>
  <c r="L874" i="2" s="1"/>
  <c r="M846" i="2" a="1"/>
  <c r="M846" i="2" s="1"/>
  <c r="L846" i="2" s="1"/>
  <c r="M821" i="2" a="1"/>
  <c r="M821" i="2" s="1"/>
  <c r="L821" i="2" s="1"/>
  <c r="M805" i="2" a="1"/>
  <c r="M805" i="2" s="1"/>
  <c r="L805" i="2" s="1"/>
  <c r="M789" i="2" a="1"/>
  <c r="M789" i="2" s="1"/>
  <c r="L789" i="2" s="1"/>
  <c r="M773" i="2" a="1"/>
  <c r="M773" i="2" s="1"/>
  <c r="L773" i="2" s="1"/>
  <c r="M757" i="2" a="1"/>
  <c r="M757" i="2" s="1"/>
  <c r="L757" i="2" s="1"/>
  <c r="M958" i="2" a="1"/>
  <c r="M958" i="2" s="1"/>
  <c r="L958" i="2" s="1"/>
  <c r="M953" i="2" a="1"/>
  <c r="M953" i="2" s="1"/>
  <c r="L953" i="2" s="1"/>
  <c r="M952" i="2" a="1"/>
  <c r="M952" i="2" s="1"/>
  <c r="L952" i="2" s="1"/>
  <c r="M937" i="2" a="1"/>
  <c r="M937" i="2" s="1"/>
  <c r="L937" i="2" s="1"/>
  <c r="M925" i="2" a="1"/>
  <c r="M925" i="2" s="1"/>
  <c r="L925" i="2" s="1"/>
  <c r="M900" i="2" a="1"/>
  <c r="M900" i="2" s="1"/>
  <c r="L900" i="2" s="1"/>
  <c r="M892" i="2" a="1"/>
  <c r="M892" i="2" s="1"/>
  <c r="L892" i="2" s="1"/>
  <c r="M966" i="2" a="1"/>
  <c r="M966" i="2" s="1"/>
  <c r="L966" i="2" s="1"/>
  <c r="M961" i="2" a="1"/>
  <c r="M961" i="2" s="1"/>
  <c r="L961" i="2" s="1"/>
  <c r="M960" i="2" a="1"/>
  <c r="M960" i="2" s="1"/>
  <c r="L960" i="2" s="1"/>
  <c r="M926" i="2" a="1"/>
  <c r="M926" i="2" s="1"/>
  <c r="L926" i="2" s="1"/>
  <c r="M917" i="2" a="1"/>
  <c r="M917" i="2" s="1"/>
  <c r="L917" i="2" s="1"/>
  <c r="M897" i="2" a="1"/>
  <c r="M897" i="2" s="1"/>
  <c r="L897" i="2" s="1"/>
  <c r="M886" i="2" a="1"/>
  <c r="M886" i="2" s="1"/>
  <c r="L886" i="2" s="1"/>
  <c r="M869" i="2" a="1"/>
  <c r="M869" i="2" s="1"/>
  <c r="L869" i="2" s="1"/>
  <c r="M865" i="2" a="1"/>
  <c r="M865" i="2" s="1"/>
  <c r="L865" i="2" s="1"/>
  <c r="M842" i="2" a="1"/>
  <c r="M842" i="2" s="1"/>
  <c r="L842" i="2" s="1"/>
  <c r="M833" i="2" a="1"/>
  <c r="M833" i="2" s="1"/>
  <c r="L833" i="2" s="1"/>
  <c r="M817" i="2" a="1"/>
  <c r="M817" i="2" s="1"/>
  <c r="L817" i="2" s="1"/>
  <c r="M801" i="2" a="1"/>
  <c r="M801" i="2" s="1"/>
  <c r="L801" i="2" s="1"/>
  <c r="M785" i="2" a="1"/>
  <c r="M785" i="2" s="1"/>
  <c r="L785" i="2" s="1"/>
  <c r="M769" i="2" a="1"/>
  <c r="M769" i="2" s="1"/>
  <c r="L769" i="2" s="1"/>
  <c r="M974" i="2" a="1"/>
  <c r="M974" i="2" s="1"/>
  <c r="L974" i="2" s="1"/>
  <c r="M968" i="2" a="1"/>
  <c r="M968" i="2" s="1"/>
  <c r="L968" i="2" s="1"/>
  <c r="M941" i="2" a="1"/>
  <c r="M941" i="2" s="1"/>
  <c r="L941" i="2" s="1"/>
  <c r="M932" i="2" a="1"/>
  <c r="M932" i="2" s="1"/>
  <c r="L932" i="2" s="1"/>
  <c r="M928" i="2" a="1"/>
  <c r="M928" i="2" s="1"/>
  <c r="L928" i="2" s="1"/>
  <c r="M909" i="2" a="1"/>
  <c r="M909" i="2" s="1"/>
  <c r="L909" i="2" s="1"/>
  <c r="M729" i="2" a="1"/>
  <c r="M729" i="2" s="1"/>
  <c r="L729" i="2" s="1"/>
  <c r="M1022" i="2" a="1"/>
  <c r="M1022" i="2" s="1"/>
  <c r="L1022" i="2" s="1"/>
  <c r="M982" i="2" a="1"/>
  <c r="M982" i="2" s="1"/>
  <c r="L982" i="2" s="1"/>
  <c r="M977" i="2" a="1"/>
  <c r="M977" i="2" s="1"/>
  <c r="L977" i="2" s="1"/>
  <c r="M976" i="2" a="1"/>
  <c r="M976" i="2" s="1"/>
  <c r="L976" i="2" s="1"/>
  <c r="M942" i="2" a="1"/>
  <c r="M942" i="2" s="1"/>
  <c r="L942" i="2" s="1"/>
  <c r="M929" i="2" a="1"/>
  <c r="M929" i="2" s="1"/>
  <c r="L929" i="2" s="1"/>
  <c r="M918" i="2" a="1"/>
  <c r="M918" i="2" s="1"/>
  <c r="L918" i="2" s="1"/>
  <c r="M903" i="2" a="1"/>
  <c r="M903" i="2" s="1"/>
  <c r="L903" i="2" s="1"/>
  <c r="M901" i="2" a="1"/>
  <c r="M901" i="2" s="1"/>
  <c r="L901" i="2" s="1"/>
  <c r="M990" i="2" a="1"/>
  <c r="M990" i="2" s="1"/>
  <c r="L990" i="2" s="1"/>
  <c r="M985" i="2" a="1"/>
  <c r="M985" i="2" s="1"/>
  <c r="L985" i="2" s="1"/>
  <c r="M984" i="2" a="1"/>
  <c r="M984" i="2" s="1"/>
  <c r="L984" i="2" s="1"/>
  <c r="M948" i="2" a="1"/>
  <c r="M948" i="2" s="1"/>
  <c r="L948" i="2" s="1"/>
  <c r="M944" i="2" a="1"/>
  <c r="M944" i="2" s="1"/>
  <c r="L944" i="2" s="1"/>
  <c r="M910" i="2" a="1"/>
  <c r="M910" i="2" s="1"/>
  <c r="L910" i="2" s="1"/>
  <c r="M895" i="2" a="1"/>
  <c r="M895" i="2" s="1"/>
  <c r="L895" i="2" s="1"/>
  <c r="M893" i="2" a="1"/>
  <c r="M893" i="2" s="1"/>
  <c r="L893" i="2" s="1"/>
  <c r="M870" i="2" a="1"/>
  <c r="M870" i="2" s="1"/>
  <c r="L870" i="2" s="1"/>
  <c r="M863" i="2" a="1"/>
  <c r="M863" i="2" s="1"/>
  <c r="L863" i="2" s="1"/>
  <c r="M860" i="2" a="1"/>
  <c r="M860" i="2" s="1"/>
  <c r="L860" i="2" s="1"/>
  <c r="M848" i="2" a="1"/>
  <c r="M848" i="2" s="1"/>
  <c r="L848" i="2" s="1"/>
  <c r="M660" i="2" a="1"/>
  <c r="M660" i="2" s="1"/>
  <c r="L660" i="2" s="1"/>
  <c r="M1014" i="2" a="1"/>
  <c r="M1014" i="2" s="1"/>
  <c r="L1014" i="2" s="1"/>
  <c r="M1006" i="2" a="1"/>
  <c r="M1006" i="2" s="1"/>
  <c r="L1006" i="2" s="1"/>
  <c r="M1001" i="2" a="1"/>
  <c r="M1001" i="2" s="1"/>
  <c r="L1001" i="2" s="1"/>
  <c r="M1000" i="2" a="1"/>
  <c r="M1000" i="2" s="1"/>
  <c r="L1000" i="2" s="1"/>
  <c r="M934" i="2" a="1"/>
  <c r="M934" i="2" s="1"/>
  <c r="L934" i="2" s="1"/>
  <c r="M921" i="2" a="1"/>
  <c r="M921" i="2" s="1"/>
  <c r="L921" i="2" s="1"/>
  <c r="M916" i="2" a="1"/>
  <c r="M916" i="2" s="1"/>
  <c r="L916" i="2" s="1"/>
  <c r="M912" i="2" a="1"/>
  <c r="M912" i="2" s="1"/>
  <c r="L912" i="2" s="1"/>
  <c r="M894" i="2" a="1"/>
  <c r="M894" i="2" s="1"/>
  <c r="L894" i="2" s="1"/>
  <c r="M881" i="2" a="1"/>
  <c r="M881" i="2" s="1"/>
  <c r="L881" i="2" s="1"/>
  <c r="M849" i="2" a="1"/>
  <c r="M849" i="2" s="1"/>
  <c r="L849" i="2" s="1"/>
  <c r="M868" i="2" a="1"/>
  <c r="M868" i="2" s="1"/>
  <c r="L868" i="2" s="1"/>
  <c r="M857" i="2" a="1"/>
  <c r="M857" i="2" s="1"/>
  <c r="L857" i="2" s="1"/>
  <c r="M856" i="2" a="1"/>
  <c r="M856" i="2" s="1"/>
  <c r="L856" i="2" s="1"/>
  <c r="M843" i="2" a="1"/>
  <c r="M843" i="2" s="1"/>
  <c r="L843" i="2" s="1"/>
  <c r="M689" i="2" a="1"/>
  <c r="M689" i="2" s="1"/>
  <c r="L689" i="2" s="1"/>
  <c r="M686" i="2" a="1"/>
  <c r="M686" i="2" s="1"/>
  <c r="L686" i="2" s="1"/>
  <c r="M683" i="2" a="1"/>
  <c r="M683" i="2" s="1"/>
  <c r="L683" i="2" s="1"/>
  <c r="M680" i="2" a="1"/>
  <c r="M680" i="2" s="1"/>
  <c r="L680" i="2" s="1"/>
  <c r="M597" i="2" a="1"/>
  <c r="M597" i="2" s="1"/>
  <c r="L597" i="2" s="1"/>
  <c r="M853" i="2" a="1"/>
  <c r="M853" i="2" s="1"/>
  <c r="L853" i="2" s="1"/>
  <c r="M852" i="2" a="1"/>
  <c r="M852" i="2" s="1"/>
  <c r="L852" i="2" s="1"/>
  <c r="M839" i="2" a="1"/>
  <c r="M839" i="2" s="1"/>
  <c r="L839" i="2" s="1"/>
  <c r="M733" i="2" a="1"/>
  <c r="M733" i="2" s="1"/>
  <c r="L733" i="2" s="1"/>
  <c r="M701" i="2" a="1"/>
  <c r="M701" i="2" s="1"/>
  <c r="L701" i="2" s="1"/>
  <c r="M698" i="2" a="1"/>
  <c r="M698" i="2" s="1"/>
  <c r="L698" i="2" s="1"/>
  <c r="M669" i="2" a="1"/>
  <c r="M669" i="2" s="1"/>
  <c r="L669" i="2" s="1"/>
  <c r="M666" i="2" a="1"/>
  <c r="M666" i="2" s="1"/>
  <c r="L666" i="2" s="1"/>
  <c r="M620" i="2" a="1"/>
  <c r="M620" i="2" s="1"/>
  <c r="L620" i="2" s="1"/>
  <c r="M675" i="2" a="1"/>
  <c r="M675" i="2" s="1"/>
  <c r="L675" i="2" s="1"/>
  <c r="M672" i="2" a="1"/>
  <c r="M672" i="2" s="1"/>
  <c r="L672" i="2" s="1"/>
  <c r="M864" i="2" a="1"/>
  <c r="M864" i="2" s="1"/>
  <c r="L864" i="2" s="1"/>
  <c r="M845" i="2" a="1"/>
  <c r="M845" i="2" s="1"/>
  <c r="L845" i="2" s="1"/>
  <c r="M844" i="2" a="1"/>
  <c r="M844" i="2" s="1"/>
  <c r="L844" i="2" s="1"/>
  <c r="M741" i="2" a="1"/>
  <c r="M741" i="2" s="1"/>
  <c r="L741" i="2" s="1"/>
  <c r="M709" i="2" a="1"/>
  <c r="M709" i="2" s="1"/>
  <c r="L709" i="2" s="1"/>
  <c r="M693" i="2" a="1"/>
  <c r="M693" i="2" s="1"/>
  <c r="L693" i="2" s="1"/>
  <c r="M690" i="2" a="1"/>
  <c r="M690" i="2" s="1"/>
  <c r="L690" i="2" s="1"/>
  <c r="M663" i="2" a="1"/>
  <c r="M663" i="2" s="1"/>
  <c r="L663" i="2" s="1"/>
  <c r="M884" i="2" a="1"/>
  <c r="M884" i="2" s="1"/>
  <c r="L884" i="2" s="1"/>
  <c r="M841" i="2" a="1"/>
  <c r="M841" i="2" s="1"/>
  <c r="L841" i="2" s="1"/>
  <c r="M840" i="2" a="1"/>
  <c r="M840" i="2" s="1"/>
  <c r="L840" i="2" s="1"/>
  <c r="M724" i="2" a="1"/>
  <c r="M724" i="2" s="1"/>
  <c r="L724" i="2" s="1"/>
  <c r="M699" i="2" a="1"/>
  <c r="M699" i="2" s="1"/>
  <c r="L699" i="2" s="1"/>
  <c r="M696" i="2" a="1"/>
  <c r="M696" i="2" s="1"/>
  <c r="L696" i="2" s="1"/>
  <c r="M673" i="2" a="1"/>
  <c r="M673" i="2" s="1"/>
  <c r="L673" i="2" s="1"/>
  <c r="M670" i="2" a="1"/>
  <c r="M670" i="2" s="1"/>
  <c r="L670" i="2" s="1"/>
  <c r="M667" i="2" a="1"/>
  <c r="M667" i="2" s="1"/>
  <c r="L667" i="2" s="1"/>
  <c r="M652" i="2" a="1"/>
  <c r="M652" i="2" s="1"/>
  <c r="L652" i="2" s="1"/>
  <c r="M637" i="2" a="1"/>
  <c r="M637" i="2" s="1"/>
  <c r="L637" i="2" s="1"/>
  <c r="M631" i="2" a="1"/>
  <c r="M631" i="2" s="1"/>
  <c r="L631" i="2" s="1"/>
  <c r="M627" i="2" a="1"/>
  <c r="M627" i="2" s="1"/>
  <c r="L627" i="2" s="1"/>
  <c r="M872" i="2" a="1"/>
  <c r="M872" i="2" s="1"/>
  <c r="L872" i="2" s="1"/>
  <c r="M855" i="2" a="1"/>
  <c r="M855" i="2" s="1"/>
  <c r="L855" i="2" s="1"/>
  <c r="M837" i="2" a="1"/>
  <c r="M837" i="2" s="1"/>
  <c r="L837" i="2" s="1"/>
  <c r="M836" i="2" a="1"/>
  <c r="M836" i="2" s="1"/>
  <c r="L836" i="2" s="1"/>
  <c r="M830" i="2" a="1"/>
  <c r="M830" i="2" s="1"/>
  <c r="L830" i="2" s="1"/>
  <c r="M826" i="2" a="1"/>
  <c r="M826" i="2" s="1"/>
  <c r="L826" i="2" s="1"/>
  <c r="M822" i="2" a="1"/>
  <c r="M822" i="2" s="1"/>
  <c r="L822" i="2" s="1"/>
  <c r="M818" i="2" a="1"/>
  <c r="M818" i="2" s="1"/>
  <c r="L818" i="2" s="1"/>
  <c r="M814" i="2" a="1"/>
  <c r="M814" i="2" s="1"/>
  <c r="L814" i="2" s="1"/>
  <c r="M810" i="2" a="1"/>
  <c r="M810" i="2" s="1"/>
  <c r="L810" i="2" s="1"/>
  <c r="M806" i="2" a="1"/>
  <c r="M806" i="2" s="1"/>
  <c r="L806" i="2" s="1"/>
  <c r="M802" i="2" a="1"/>
  <c r="M802" i="2" s="1"/>
  <c r="L802" i="2" s="1"/>
  <c r="M798" i="2" a="1"/>
  <c r="M798" i="2" s="1"/>
  <c r="L798" i="2" s="1"/>
  <c r="M794" i="2" a="1"/>
  <c r="M794" i="2" s="1"/>
  <c r="L794" i="2" s="1"/>
  <c r="M790" i="2" a="1"/>
  <c r="M790" i="2" s="1"/>
  <c r="L790" i="2" s="1"/>
  <c r="M786" i="2" a="1"/>
  <c r="M786" i="2" s="1"/>
  <c r="L786" i="2" s="1"/>
  <c r="M782" i="2" a="1"/>
  <c r="M782" i="2" s="1"/>
  <c r="L782" i="2" s="1"/>
  <c r="M778" i="2" a="1"/>
  <c r="M778" i="2" s="1"/>
  <c r="L778" i="2" s="1"/>
  <c r="M774" i="2" a="1"/>
  <c r="M774" i="2" s="1"/>
  <c r="L774" i="2" s="1"/>
  <c r="M770" i="2" a="1"/>
  <c r="M770" i="2" s="1"/>
  <c r="L770" i="2" s="1"/>
  <c r="M766" i="2" a="1"/>
  <c r="M766" i="2" s="1"/>
  <c r="L766" i="2" s="1"/>
  <c r="M762" i="2" a="1"/>
  <c r="M762" i="2" s="1"/>
  <c r="L762" i="2" s="1"/>
  <c r="M758" i="2" a="1"/>
  <c r="M758" i="2" s="1"/>
  <c r="L758" i="2" s="1"/>
  <c r="M751" i="2" a="1"/>
  <c r="M751" i="2" s="1"/>
  <c r="L751" i="2" s="1"/>
  <c r="M744" i="2" a="1"/>
  <c r="M744" i="2" s="1"/>
  <c r="L744" i="2" s="1"/>
  <c r="M717" i="2" a="1"/>
  <c r="M717" i="2" s="1"/>
  <c r="L717" i="2" s="1"/>
  <c r="M712" i="2" a="1"/>
  <c r="M712" i="2" s="1"/>
  <c r="L712" i="2" s="1"/>
  <c r="M685" i="2" a="1"/>
  <c r="M685" i="2" s="1"/>
  <c r="L685" i="2" s="1"/>
  <c r="M682" i="2" a="1"/>
  <c r="M682" i="2" s="1"/>
  <c r="L682" i="2" s="1"/>
  <c r="M679" i="2" a="1"/>
  <c r="M679" i="2" s="1"/>
  <c r="L679" i="2" s="1"/>
  <c r="M676" i="2" a="1"/>
  <c r="M676" i="2" s="1"/>
  <c r="L676" i="2" s="1"/>
  <c r="M664" i="2" a="1"/>
  <c r="M664" i="2" s="1"/>
  <c r="L664" i="2" s="1"/>
  <c r="M646" i="2" a="1"/>
  <c r="M646" i="2" s="1"/>
  <c r="L646" i="2" s="1"/>
  <c r="M629" i="2" a="1"/>
  <c r="M629" i="2" s="1"/>
  <c r="L629" i="2" s="1"/>
  <c r="M880" i="2" a="1"/>
  <c r="M880" i="2" s="1"/>
  <c r="L880" i="2" s="1"/>
  <c r="M847" i="2" a="1"/>
  <c r="M847" i="2" s="1"/>
  <c r="L847" i="2" s="1"/>
  <c r="M720" i="2" a="1"/>
  <c r="M720" i="2" s="1"/>
  <c r="L720" i="2" s="1"/>
  <c r="M700" i="2" a="1"/>
  <c r="M700" i="2" s="1"/>
  <c r="L700" i="2" s="1"/>
  <c r="M674" i="2" a="1"/>
  <c r="M674" i="2" s="1"/>
  <c r="L674" i="2" s="1"/>
  <c r="M671" i="2" a="1"/>
  <c r="M671" i="2" s="1"/>
  <c r="L671" i="2" s="1"/>
  <c r="M668" i="2" a="1"/>
  <c r="M668" i="2" s="1"/>
  <c r="L668" i="2" s="1"/>
  <c r="M653" i="2" a="1"/>
  <c r="M653" i="2" s="1"/>
  <c r="L653" i="2" s="1"/>
  <c r="M644" i="2" a="1"/>
  <c r="M644" i="2" s="1"/>
  <c r="L644" i="2" s="1"/>
  <c r="M658" i="2" a="1"/>
  <c r="M658" i="2" s="1"/>
  <c r="L658" i="2" s="1"/>
  <c r="M615" i="2" a="1"/>
  <c r="M615" i="2" s="1"/>
  <c r="L615" i="2" s="1"/>
  <c r="M606" i="2" a="1"/>
  <c r="M606" i="2" s="1"/>
  <c r="L606" i="2" s="1"/>
  <c r="M583" i="2" a="1"/>
  <c r="M583" i="2" s="1"/>
  <c r="L583" i="2" s="1"/>
  <c r="M557" i="2" a="1"/>
  <c r="M557" i="2" s="1"/>
  <c r="L557" i="2" s="1"/>
  <c r="M416" i="2" a="1"/>
  <c r="M416" i="2" s="1"/>
  <c r="L416" i="2" s="1"/>
  <c r="M662" i="2" a="1"/>
  <c r="M662" i="2" s="1"/>
  <c r="L662" i="2" s="1"/>
  <c r="M647" i="2" a="1"/>
  <c r="M647" i="2" s="1"/>
  <c r="L647" i="2" s="1"/>
  <c r="M572" i="2" a="1"/>
  <c r="M572" i="2" s="1"/>
  <c r="L572" i="2" s="1"/>
  <c r="M607" i="2" a="1"/>
  <c r="M607" i="2" s="1"/>
  <c r="L607" i="2" s="1"/>
  <c r="M598" i="2" a="1"/>
  <c r="M598" i="2" s="1"/>
  <c r="L598" i="2" s="1"/>
  <c r="M575" i="2" a="1"/>
  <c r="M575" i="2" s="1"/>
  <c r="L575" i="2" s="1"/>
  <c r="M488" i="2" a="1"/>
  <c r="M488" i="2" s="1"/>
  <c r="L488" i="2" s="1"/>
  <c r="M649" i="2" a="1"/>
  <c r="M649" i="2" s="1"/>
  <c r="L649" i="2" s="1"/>
  <c r="M648" i="2" a="1"/>
  <c r="M648" i="2" s="1"/>
  <c r="L648" i="2" s="1"/>
  <c r="M633" i="2" a="1"/>
  <c r="M633" i="2" s="1"/>
  <c r="L633" i="2" s="1"/>
  <c r="M632" i="2" a="1"/>
  <c r="M632" i="2" s="1"/>
  <c r="L632" i="2" s="1"/>
  <c r="M603" i="2" a="1"/>
  <c r="M603" i="2" s="1"/>
  <c r="L603" i="2" s="1"/>
  <c r="M594" i="2" a="1"/>
  <c r="M594" i="2" s="1"/>
  <c r="L594" i="2" s="1"/>
  <c r="M564" i="2" a="1"/>
  <c r="M564" i="2" s="1"/>
  <c r="L564" i="2" s="1"/>
  <c r="M500" i="2" a="1"/>
  <c r="M500" i="2" s="1"/>
  <c r="L500" i="2" s="1"/>
  <c r="M630" i="2" a="1"/>
  <c r="M630" i="2" s="1"/>
  <c r="L630" i="2" s="1"/>
  <c r="M622" i="2" a="1"/>
  <c r="M622" i="2" s="1"/>
  <c r="L622" i="2" s="1"/>
  <c r="M599" i="2" a="1"/>
  <c r="M599" i="2" s="1"/>
  <c r="L599" i="2" s="1"/>
  <c r="M590" i="2" a="1"/>
  <c r="M590" i="2" s="1"/>
  <c r="L590" i="2" s="1"/>
  <c r="M573" i="2" a="1"/>
  <c r="M573" i="2" s="1"/>
  <c r="L573" i="2" s="1"/>
  <c r="M570" i="2" a="1"/>
  <c r="M570" i="2" s="1"/>
  <c r="L570" i="2" s="1"/>
  <c r="M567" i="2" a="1"/>
  <c r="M567" i="2" s="1"/>
  <c r="L567" i="2" s="1"/>
  <c r="M550" i="2" a="1"/>
  <c r="M550" i="2" s="1"/>
  <c r="L550" i="2" s="1"/>
  <c r="M538" i="2" a="1"/>
  <c r="M538" i="2" s="1"/>
  <c r="L538" i="2" s="1"/>
  <c r="M524" i="2" a="1"/>
  <c r="M524" i="2" s="1"/>
  <c r="L524" i="2" s="1"/>
  <c r="M510" i="2" a="1"/>
  <c r="M510" i="2" s="1"/>
  <c r="L510" i="2" s="1"/>
  <c r="M506" i="2" a="1"/>
  <c r="M506" i="2" s="1"/>
  <c r="L506" i="2" s="1"/>
  <c r="M472" i="2" a="1"/>
  <c r="M472" i="2" s="1"/>
  <c r="L472" i="2" s="1"/>
  <c r="M654" i="2" a="1"/>
  <c r="M654" i="2" s="1"/>
  <c r="L654" i="2" s="1"/>
  <c r="M641" i="2" a="1"/>
  <c r="M641" i="2" s="1"/>
  <c r="L641" i="2" s="1"/>
  <c r="M640" i="2" a="1"/>
  <c r="M640" i="2" s="1"/>
  <c r="L640" i="2" s="1"/>
  <c r="M618" i="2" a="1"/>
  <c r="M618" i="2" s="1"/>
  <c r="L618" i="2" s="1"/>
  <c r="M595" i="2" a="1"/>
  <c r="M595" i="2" s="1"/>
  <c r="L595" i="2" s="1"/>
  <c r="M586" i="2" a="1"/>
  <c r="M586" i="2" s="1"/>
  <c r="L586" i="2" s="1"/>
  <c r="M479" i="2" a="1"/>
  <c r="M479" i="2" s="1"/>
  <c r="L479" i="2" s="1"/>
  <c r="M463" i="2" a="1"/>
  <c r="M463" i="2" s="1"/>
  <c r="L463" i="2" s="1"/>
  <c r="M539" i="2" a="1"/>
  <c r="M539" i="2" s="1"/>
  <c r="L539" i="2" s="1"/>
  <c r="M525" i="2" a="1"/>
  <c r="M525" i="2" s="1"/>
  <c r="L525" i="2" s="1"/>
  <c r="M507" i="2" a="1"/>
  <c r="M507" i="2" s="1"/>
  <c r="L507" i="2" s="1"/>
  <c r="M494" i="2" a="1"/>
  <c r="M494" i="2" s="1"/>
  <c r="L494" i="2" s="1"/>
  <c r="M549" i="2" a="1"/>
  <c r="M549" i="2" s="1"/>
  <c r="L549" i="2" s="1"/>
  <c r="M531" i="2" a="1"/>
  <c r="M531" i="2" s="1"/>
  <c r="L531" i="2" s="1"/>
  <c r="M528" i="2" a="1"/>
  <c r="M528" i="2" s="1"/>
  <c r="L528" i="2" s="1"/>
  <c r="M504" i="2" a="1"/>
  <c r="M504" i="2" s="1"/>
  <c r="L504" i="2" s="1"/>
  <c r="M501" i="2" a="1"/>
  <c r="M501" i="2" s="1"/>
  <c r="L501" i="2" s="1"/>
  <c r="M450" i="2" a="1"/>
  <c r="M450" i="2" s="1"/>
  <c r="L450" i="2" s="1"/>
  <c r="M543" i="2" a="1"/>
  <c r="M543" i="2" s="1"/>
  <c r="L543" i="2" s="1"/>
  <c r="M540" i="2" a="1"/>
  <c r="M540" i="2" s="1"/>
  <c r="L540" i="2" s="1"/>
  <c r="M529" i="2" a="1"/>
  <c r="M529" i="2" s="1"/>
  <c r="L529" i="2" s="1"/>
  <c r="M508" i="2" a="1"/>
  <c r="M508" i="2" s="1"/>
  <c r="L508" i="2" s="1"/>
  <c r="M505" i="2" a="1"/>
  <c r="M505" i="2" s="1"/>
  <c r="L505" i="2" s="1"/>
  <c r="M489" i="2" a="1"/>
  <c r="M489" i="2" s="1"/>
  <c r="L489" i="2" s="1"/>
  <c r="M484" i="2" a="1"/>
  <c r="M484" i="2" s="1"/>
  <c r="L484" i="2" s="1"/>
  <c r="M473" i="2" a="1"/>
  <c r="M473" i="2" s="1"/>
  <c r="L473" i="2" s="1"/>
  <c r="M464" i="2" a="1"/>
  <c r="M464" i="2" s="1"/>
  <c r="L464" i="2" s="1"/>
  <c r="M422" i="2" a="1"/>
  <c r="M422" i="2" s="1"/>
  <c r="L422" i="2" s="1"/>
  <c r="M552" i="2" a="1"/>
  <c r="M552" i="2" s="1"/>
  <c r="L552" i="2" s="1"/>
  <c r="M541" i="2" a="1"/>
  <c r="M541" i="2" s="1"/>
  <c r="L541" i="2" s="1"/>
  <c r="M512" i="2" a="1"/>
  <c r="M512" i="2" s="1"/>
  <c r="L512" i="2" s="1"/>
  <c r="M509" i="2" a="1"/>
  <c r="M509" i="2" s="1"/>
  <c r="L509" i="2" s="1"/>
  <c r="M469" i="2" a="1"/>
  <c r="M469" i="2" s="1"/>
  <c r="L469" i="2" s="1"/>
  <c r="M454" i="2" a="1"/>
  <c r="M454" i="2" s="1"/>
  <c r="L454" i="2" s="1"/>
  <c r="M447" i="2" a="1"/>
  <c r="M447" i="2" s="1"/>
  <c r="L447" i="2" s="1"/>
  <c r="M425" i="2" a="1"/>
  <c r="M425" i="2" s="1"/>
  <c r="L425" i="2" s="1"/>
  <c r="M553" i="2" a="1"/>
  <c r="M553" i="2" s="1"/>
  <c r="L553" i="2" s="1"/>
  <c r="M535" i="2" a="1"/>
  <c r="M535" i="2" s="1"/>
  <c r="L535" i="2" s="1"/>
  <c r="M532" i="2" a="1"/>
  <c r="M532" i="2" s="1"/>
  <c r="L532" i="2" s="1"/>
  <c r="M516" i="2" a="1"/>
  <c r="M516" i="2" s="1"/>
  <c r="L516" i="2" s="1"/>
  <c r="M513" i="2" a="1"/>
  <c r="M513" i="2" s="1"/>
  <c r="L513" i="2" s="1"/>
  <c r="M495" i="2" a="1"/>
  <c r="M495" i="2" s="1"/>
  <c r="L495" i="2" s="1"/>
  <c r="M485" i="2" a="1"/>
  <c r="M485" i="2" s="1"/>
  <c r="L485" i="2" s="1"/>
  <c r="M480" i="2" a="1"/>
  <c r="M480" i="2" s="1"/>
  <c r="L480" i="2" s="1"/>
  <c r="M465" i="2" a="1"/>
  <c r="M465" i="2" s="1"/>
  <c r="L465" i="2" s="1"/>
  <c r="M457" i="2" a="1"/>
  <c r="M457" i="2" s="1"/>
  <c r="L457" i="2" s="1"/>
  <c r="M556" i="2" a="1"/>
  <c r="M556" i="2" s="1"/>
  <c r="L556" i="2" s="1"/>
  <c r="M547" i="2" a="1"/>
  <c r="M547" i="2" s="1"/>
  <c r="L547" i="2" s="1"/>
  <c r="M544" i="2" a="1"/>
  <c r="M544" i="2" s="1"/>
  <c r="L544" i="2" s="1"/>
  <c r="M533" i="2" a="1"/>
  <c r="M533" i="2" s="1"/>
  <c r="L533" i="2" s="1"/>
  <c r="M520" i="2" a="1"/>
  <c r="M520" i="2" s="1"/>
  <c r="L520" i="2" s="1"/>
  <c r="M517" i="2" a="1"/>
  <c r="M517" i="2" s="1"/>
  <c r="L517" i="2" s="1"/>
  <c r="M499" i="2" a="1"/>
  <c r="M499" i="2" s="1"/>
  <c r="L499" i="2" s="1"/>
  <c r="M440" i="2" a="1"/>
  <c r="M440" i="2" s="1"/>
  <c r="L440" i="2" s="1"/>
  <c r="M432" i="2" a="1"/>
  <c r="M432" i="2" s="1"/>
  <c r="L432" i="2" s="1"/>
  <c r="M420" i="2" a="1"/>
  <c r="M420" i="2" s="1"/>
  <c r="L420" i="2" s="1"/>
  <c r="M427" i="2" a="1"/>
  <c r="M427" i="2" s="1"/>
  <c r="L427" i="2" s="1"/>
  <c r="M433" i="2" a="1"/>
  <c r="M433" i="2" s="1"/>
  <c r="L433" i="2" s="1"/>
  <c r="M428" i="2" a="1"/>
  <c r="M428" i="2" s="1"/>
  <c r="L428" i="2" s="1"/>
  <c r="M400" i="2" a="1"/>
  <c r="M400" i="2" s="1"/>
  <c r="L400" i="2" s="1"/>
  <c r="M449" i="2" a="1"/>
  <c r="M449" i="2" s="1"/>
  <c r="L449" i="2" s="1"/>
  <c r="M441" i="2" a="1"/>
  <c r="M441" i="2" s="1"/>
  <c r="L441" i="2" s="1"/>
  <c r="M436" i="2" a="1"/>
  <c r="M436" i="2" s="1"/>
  <c r="L436" i="2" s="1"/>
  <c r="M435" i="2" a="1"/>
  <c r="M435" i="2" s="1"/>
  <c r="L435" i="2" s="1"/>
  <c r="M421" i="2" a="1"/>
  <c r="M421" i="2" s="1"/>
  <c r="L421" i="2" s="1"/>
  <c r="M403" i="2" a="1"/>
  <c r="M403" i="2" s="1"/>
  <c r="L403" i="2" s="1"/>
  <c r="M423" i="2" a="1"/>
  <c r="M423" i="2" s="1"/>
  <c r="L423" i="2" s="1"/>
  <c r="M417" i="2" a="1"/>
  <c r="M417" i="2" s="1"/>
  <c r="L417" i="2" s="1"/>
  <c r="M392" i="2" a="1"/>
  <c r="M392" i="2" s="1"/>
  <c r="L392" i="2" s="1"/>
  <c r="M429" i="2" a="1"/>
  <c r="M429" i="2" s="1"/>
  <c r="L429" i="2" s="1"/>
  <c r="M424" i="2" a="1"/>
  <c r="M424" i="2" s="1"/>
  <c r="L424" i="2" s="1"/>
  <c r="M419" i="2" a="1"/>
  <c r="M419" i="2" s="1"/>
  <c r="L419" i="2" s="1"/>
  <c r="M395" i="2" a="1"/>
  <c r="M395" i="2" s="1"/>
  <c r="L395" i="2" s="1"/>
  <c r="M347" i="2" a="1"/>
  <c r="M347" i="2" s="1"/>
  <c r="L347" i="2" s="1"/>
  <c r="M361" i="2" a="1"/>
  <c r="M361" i="2" s="1"/>
  <c r="L361" i="2" s="1"/>
  <c r="M350" i="2" a="1"/>
  <c r="M350" i="2" s="1"/>
  <c r="L350" i="2" s="1"/>
  <c r="M343" i="2" a="1"/>
  <c r="M343" i="2" s="1"/>
  <c r="L343" i="2" s="1"/>
  <c r="M303" i="2" a="1"/>
  <c r="M303" i="2" s="1"/>
  <c r="L303" i="2" s="1"/>
  <c r="M245" i="2" a="1"/>
  <c r="M245" i="2" s="1"/>
  <c r="L245" i="2" s="1"/>
  <c r="M304" i="2" a="1"/>
  <c r="M304" i="2" s="1"/>
  <c r="L304" i="2" s="1"/>
  <c r="M283" i="2" a="1"/>
  <c r="M283" i="2" s="1"/>
  <c r="L283" i="2" s="1"/>
  <c r="M267" i="2" a="1"/>
  <c r="M267" i="2" s="1"/>
  <c r="L267" i="2" s="1"/>
  <c r="M295" i="2" a="1"/>
  <c r="M295" i="2" s="1"/>
  <c r="L295" i="2" s="1"/>
  <c r="M310" i="2" a="1"/>
  <c r="M310" i="2" s="1"/>
  <c r="L310" i="2" s="1"/>
  <c r="M298" i="2" a="1"/>
  <c r="M298" i="2" s="1"/>
  <c r="L298" i="2" s="1"/>
  <c r="M296" i="2" a="1"/>
  <c r="M296" i="2" s="1"/>
  <c r="L296" i="2" s="1"/>
  <c r="M271" i="2" a="1"/>
  <c r="M271" i="2" s="1"/>
  <c r="L271" i="2" s="1"/>
  <c r="M315" i="2" a="1"/>
  <c r="M315" i="2" s="1"/>
  <c r="L315" i="2" s="1"/>
  <c r="M306" i="2" a="1"/>
  <c r="M306" i="2" s="1"/>
  <c r="L306" i="2" s="1"/>
  <c r="M287" i="2" a="1"/>
  <c r="M287" i="2" s="1"/>
  <c r="L287" i="2" s="1"/>
  <c r="M278" i="2" a="1"/>
  <c r="M278" i="2" s="1"/>
  <c r="L278" i="2" s="1"/>
  <c r="M311" i="2" a="1"/>
  <c r="M311" i="2" s="1"/>
  <c r="L311" i="2" s="1"/>
  <c r="M299" i="2" a="1"/>
  <c r="M299" i="2" s="1"/>
  <c r="L299" i="2" s="1"/>
  <c r="M290" i="2" a="1"/>
  <c r="M290" i="2" s="1"/>
  <c r="L290" i="2" s="1"/>
  <c r="M288" i="2" a="1"/>
  <c r="M288" i="2" s="1"/>
  <c r="L288" i="2" s="1"/>
  <c r="M275" i="2" a="1"/>
  <c r="M275" i="2" s="1"/>
  <c r="L275" i="2" s="1"/>
  <c r="M307" i="2" a="1"/>
  <c r="M307" i="2" s="1"/>
  <c r="L307" i="2" s="1"/>
  <c r="M302" i="2" a="1"/>
  <c r="M302" i="2" s="1"/>
  <c r="L302" i="2" s="1"/>
  <c r="M282" i="2" a="1"/>
  <c r="M282" i="2" s="1"/>
  <c r="L282" i="2" s="1"/>
  <c r="M279" i="2" a="1"/>
  <c r="M279" i="2" s="1"/>
  <c r="L279" i="2" s="1"/>
  <c r="M265" i="2" a="1"/>
  <c r="M265" i="2" s="1"/>
  <c r="L265" i="2" s="1"/>
  <c r="M312" i="2" a="1"/>
  <c r="M312" i="2" s="1"/>
  <c r="L312" i="2" s="1"/>
  <c r="M291" i="2" a="1"/>
  <c r="M291" i="2" s="1"/>
  <c r="L291" i="2" s="1"/>
  <c r="M280" i="2" a="1"/>
  <c r="M280" i="2" s="1"/>
  <c r="L280" i="2" s="1"/>
  <c r="M266" i="2" a="1"/>
  <c r="M266" i="2" s="1"/>
  <c r="L266" i="2" s="1"/>
  <c r="M261" i="2" a="1"/>
  <c r="M261" i="2" s="1"/>
  <c r="L261" i="2" s="1"/>
  <c r="M233" i="2" a="1"/>
  <c r="M233" i="2" s="1"/>
  <c r="L233" i="2" s="1"/>
  <c r="M228" i="2" a="1"/>
  <c r="M228" i="2" s="1"/>
  <c r="L228" i="2" s="1"/>
  <c r="M217" i="2" a="1"/>
  <c r="M217" i="2" s="1"/>
  <c r="L217" i="2" s="1"/>
  <c r="M211" i="2" a="1"/>
  <c r="M211" i="2" s="1"/>
  <c r="L211" i="2" s="1"/>
  <c r="M238" i="2" a="1"/>
  <c r="M238" i="2" s="1"/>
  <c r="L238" i="2" s="1"/>
  <c r="M224" i="2" a="1"/>
  <c r="M224" i="2" s="1"/>
  <c r="L224" i="2" s="1"/>
  <c r="M222" i="2" a="1"/>
  <c r="M222" i="2" s="1"/>
  <c r="L222" i="2" s="1"/>
  <c r="M229" i="2" a="1"/>
  <c r="M229" i="2" s="1"/>
  <c r="L229" i="2" s="1"/>
  <c r="M213" i="2" a="1"/>
  <c r="M213" i="2" s="1"/>
  <c r="L213" i="2" s="1"/>
  <c r="M184" i="2" a="1"/>
  <c r="M184" i="2" s="1"/>
  <c r="L184" i="2" s="1"/>
  <c r="M218" i="2" a="1"/>
  <c r="M218" i="2" s="1"/>
  <c r="L218" i="2" s="1"/>
  <c r="M205" i="2" a="1"/>
  <c r="M205" i="2" s="1"/>
  <c r="L205" i="2" s="1"/>
  <c r="M202" i="2" a="1"/>
  <c r="M202" i="2" s="1"/>
  <c r="L202" i="2" s="1"/>
  <c r="M197" i="2" a="1"/>
  <c r="M197" i="2" s="1"/>
  <c r="L197" i="2" s="1"/>
  <c r="M193" i="2" a="1"/>
  <c r="M193" i="2" s="1"/>
  <c r="L193" i="2" s="1"/>
  <c r="M187" i="2" a="1"/>
  <c r="M187" i="2" s="1"/>
  <c r="L187" i="2" s="1"/>
  <c r="M234" i="2" a="1"/>
  <c r="M234" i="2" s="1"/>
  <c r="L234" i="2" s="1"/>
  <c r="M219" i="2" a="1"/>
  <c r="M219" i="2" s="1"/>
  <c r="L219" i="2" s="1"/>
  <c r="M200" i="2" a="1"/>
  <c r="M200" i="2" s="1"/>
  <c r="L200" i="2" s="1"/>
  <c r="M230" i="2" a="1"/>
  <c r="M230" i="2" s="1"/>
  <c r="L230" i="2" s="1"/>
  <c r="M215" i="2" a="1"/>
  <c r="M215" i="2" s="1"/>
  <c r="L215" i="2" s="1"/>
  <c r="M194" i="2" a="1"/>
  <c r="M194" i="2" s="1"/>
  <c r="L194" i="2" s="1"/>
  <c r="M189" i="2" a="1"/>
  <c r="M189" i="2" s="1"/>
  <c r="L189" i="2" s="1"/>
  <c r="M185" i="2" a="1"/>
  <c r="M185" i="2" s="1"/>
  <c r="L185" i="2" s="1"/>
  <c r="M166" i="2" a="1"/>
  <c r="M166" i="2" s="1"/>
  <c r="L166" i="2" s="1"/>
  <c r="M150" i="2" a="1"/>
  <c r="M150" i="2" s="1"/>
  <c r="L150" i="2" s="1"/>
  <c r="M147" i="2" a="1"/>
  <c r="M147" i="2" s="1"/>
  <c r="L147" i="2" s="1"/>
  <c r="M142" i="2" a="1"/>
  <c r="M142" i="2" s="1"/>
  <c r="L142" i="2" s="1"/>
  <c r="M139" i="2" a="1"/>
  <c r="M139" i="2" s="1"/>
  <c r="L139" i="2" s="1"/>
  <c r="M134" i="2" a="1"/>
  <c r="M134" i="2" s="1"/>
  <c r="L134" i="2" s="1"/>
  <c r="M169" i="2" a="1"/>
  <c r="M169" i="2" s="1"/>
  <c r="L169" i="2" s="1"/>
  <c r="M153" i="2" a="1"/>
  <c r="M153" i="2" s="1"/>
  <c r="L153" i="2" s="1"/>
  <c r="M61" i="2" a="1"/>
  <c r="M61" i="2" s="1"/>
  <c r="L61" i="2" s="1"/>
  <c r="M175" i="2" a="1"/>
  <c r="M175" i="2" s="1"/>
  <c r="L175" i="2" s="1"/>
  <c r="M170" i="2" a="1"/>
  <c r="M170" i="2" s="1"/>
  <c r="L170" i="2" s="1"/>
  <c r="M154" i="2" a="1"/>
  <c r="M154" i="2" s="1"/>
  <c r="L154" i="2" s="1"/>
  <c r="M135" i="2" a="1"/>
  <c r="M135" i="2" s="1"/>
  <c r="L135" i="2" s="1"/>
  <c r="M28" i="2" a="1"/>
  <c r="M28" i="2" s="1"/>
  <c r="L28" i="2" s="1"/>
  <c r="M174" i="2" a="1"/>
  <c r="M174" i="2" s="1"/>
  <c r="L174" i="2" s="1"/>
  <c r="M157" i="2" a="1"/>
  <c r="M157" i="2" s="1"/>
  <c r="L157" i="2" s="1"/>
  <c r="M98" i="2" a="1"/>
  <c r="M98" i="2" s="1"/>
  <c r="L98" i="2" s="1"/>
  <c r="M81" i="2" a="1"/>
  <c r="M81" i="2" s="1"/>
  <c r="L81" i="2" s="1"/>
  <c r="M69" i="2" a="1"/>
  <c r="M69" i="2" s="1"/>
  <c r="L69" i="2" s="1"/>
  <c r="M178" i="2" a="1"/>
  <c r="M178" i="2" s="1"/>
  <c r="L178" i="2" s="1"/>
  <c r="M176" i="2" a="1"/>
  <c r="M176" i="2" s="1"/>
  <c r="L176" i="2" s="1"/>
  <c r="M158" i="2" a="1"/>
  <c r="M158" i="2" s="1"/>
  <c r="L158" i="2" s="1"/>
  <c r="M148" i="2" a="1"/>
  <c r="M148" i="2" s="1"/>
  <c r="L148" i="2" s="1"/>
  <c r="M140" i="2" a="1"/>
  <c r="M140" i="2" s="1"/>
  <c r="L140" i="2" s="1"/>
  <c r="M88" i="2" a="1"/>
  <c r="M88" i="2" s="1"/>
  <c r="L88" i="2" s="1"/>
  <c r="M180" i="2" a="1"/>
  <c r="M180" i="2" s="1"/>
  <c r="L180" i="2" s="1"/>
  <c r="M163" i="2" a="1"/>
  <c r="M163" i="2" s="1"/>
  <c r="L163" i="2" s="1"/>
  <c r="M161" i="2" a="1"/>
  <c r="M161" i="2" s="1"/>
  <c r="L161" i="2" s="1"/>
  <c r="M160" i="2" a="1"/>
  <c r="M160" i="2" s="1"/>
  <c r="L160" i="2" s="1"/>
  <c r="M100" i="2" a="1"/>
  <c r="M100" i="2" s="1"/>
  <c r="L100" i="2" s="1"/>
  <c r="M89" i="2" a="1"/>
  <c r="M89" i="2" s="1"/>
  <c r="L89" i="2" s="1"/>
  <c r="M77" i="2" a="1"/>
  <c r="M77" i="2" s="1"/>
  <c r="L77" i="2" s="1"/>
  <c r="M162" i="2" a="1"/>
  <c r="M162" i="2" s="1"/>
  <c r="L162" i="2" s="1"/>
  <c r="M127" i="2" a="1"/>
  <c r="M127" i="2" s="1"/>
  <c r="L127" i="2" s="1"/>
  <c r="M112" i="2" a="1"/>
  <c r="M112" i="2" s="1"/>
  <c r="L112" i="2" s="1"/>
  <c r="M118" i="2" a="1"/>
  <c r="M118" i="2" s="1"/>
  <c r="L118" i="2" s="1"/>
  <c r="M97" i="2" a="1"/>
  <c r="M97" i="2" s="1"/>
  <c r="L97" i="2" s="1"/>
  <c r="M94" i="2" a="1"/>
  <c r="M94" i="2" s="1"/>
  <c r="L94" i="2" s="1"/>
  <c r="M93" i="2" a="1"/>
  <c r="M93" i="2" s="1"/>
  <c r="L93" i="2" s="1"/>
  <c r="M82" i="2" a="1"/>
  <c r="M82" i="2" s="1"/>
  <c r="L82" i="2" s="1"/>
  <c r="M105" i="2" a="1"/>
  <c r="M105" i="2" s="1"/>
  <c r="L105" i="2" s="1"/>
  <c r="M102" i="2" a="1"/>
  <c r="M102" i="2" s="1"/>
  <c r="L102" i="2" s="1"/>
  <c r="M99" i="2" a="1"/>
  <c r="M99" i="2" s="1"/>
  <c r="L99" i="2" s="1"/>
  <c r="M74" i="2" a="1"/>
  <c r="M74" i="2" s="1"/>
  <c r="L74" i="2" s="1"/>
  <c r="M66" i="2" a="1"/>
  <c r="M66" i="2" s="1"/>
  <c r="L66" i="2" s="1"/>
  <c r="M58" i="2" a="1"/>
  <c r="M58" i="2" s="1"/>
  <c r="L58" i="2" s="1"/>
  <c r="M32" i="2" a="1"/>
  <c r="M32" i="2" s="1"/>
  <c r="L32" i="2" s="1"/>
  <c r="M21" i="2" a="1"/>
  <c r="M21" i="2" s="1"/>
  <c r="L21" i="2" s="1"/>
  <c r="M125" i="2" a="1"/>
  <c r="M125" i="2" s="1"/>
  <c r="L125" i="2" s="1"/>
  <c r="M122" i="2" a="1"/>
  <c r="M122" i="2" s="1"/>
  <c r="L122" i="2" s="1"/>
  <c r="M109" i="2" a="1"/>
  <c r="M109" i="2" s="1"/>
  <c r="L109" i="2" s="1"/>
  <c r="M106" i="2" a="1"/>
  <c r="M106" i="2" s="1"/>
  <c r="L106" i="2" s="1"/>
  <c r="M103" i="2" a="1"/>
  <c r="M103" i="2" s="1"/>
  <c r="L103" i="2" s="1"/>
  <c r="M84" i="2" a="1"/>
  <c r="M84" i="2" s="1"/>
  <c r="L84" i="2" s="1"/>
  <c r="M80" i="2" a="1"/>
  <c r="M80" i="2" s="1"/>
  <c r="L80" i="2" s="1"/>
  <c r="M40" i="2" a="1"/>
  <c r="M40" i="2" s="1"/>
  <c r="L40" i="2" s="1"/>
  <c r="M36" i="2" a="1"/>
  <c r="M36" i="2" s="1"/>
  <c r="L36" i="2" s="1"/>
  <c r="M33" i="2" a="1"/>
  <c r="M33" i="2" s="1"/>
  <c r="L33" i="2" s="1"/>
  <c r="M113" i="2" a="1"/>
  <c r="M113" i="2" s="1"/>
  <c r="L113" i="2" s="1"/>
  <c r="M107" i="2" a="1"/>
  <c r="M107" i="2" s="1"/>
  <c r="L107" i="2" s="1"/>
  <c r="M72" i="2" a="1"/>
  <c r="M72" i="2" s="1"/>
  <c r="L72" i="2" s="1"/>
  <c r="M64" i="2" a="1"/>
  <c r="M64" i="2" s="1"/>
  <c r="L64" i="2" s="1"/>
  <c r="M56" i="2" a="1"/>
  <c r="M56" i="2" s="1"/>
  <c r="L56" i="2" s="1"/>
  <c r="M48" i="2" a="1"/>
  <c r="M48" i="2" s="1"/>
  <c r="L48" i="2" s="1"/>
  <c r="M44" i="2" a="1"/>
  <c r="M44" i="2" s="1"/>
  <c r="L44" i="2" s="1"/>
  <c r="M41" i="2" a="1"/>
  <c r="M41" i="2" s="1"/>
  <c r="L41" i="2" s="1"/>
  <c r="M126" i="2" a="1"/>
  <c r="M126" i="2" s="1"/>
  <c r="L126" i="2" s="1"/>
  <c r="M114" i="2" a="1"/>
  <c r="M114" i="2" s="1"/>
  <c r="L114" i="2" s="1"/>
  <c r="M130" i="2" a="1"/>
  <c r="M130" i="2" s="1"/>
  <c r="L130" i="2" s="1"/>
  <c r="M117" i="2" a="1"/>
  <c r="M117" i="2" s="1"/>
  <c r="L117" i="2" s="1"/>
  <c r="M115" i="2" a="1"/>
  <c r="M115" i="2" s="1"/>
  <c r="L115" i="2" s="1"/>
  <c r="M90" i="2" a="1"/>
  <c r="M90" i="2" s="1"/>
  <c r="L90" i="2" s="1"/>
  <c r="M16" i="2" a="1"/>
  <c r="M16" i="2" s="1"/>
  <c r="L16" i="2" s="1"/>
  <c r="M12" i="2" a="1"/>
  <c r="M12" i="2" s="1"/>
  <c r="L12" i="2" s="1"/>
  <c r="M8" i="2" a="1"/>
  <c r="M8" i="2" s="1"/>
  <c r="J32" i="24"/>
  <c r="I32" i="24" s="1"/>
  <c r="O3" i="2" l="1"/>
  <c r="L8" i="2"/>
  <c r="O3" i="3" a="1"/>
  <c r="O3" i="3" s="1"/>
  <c r="L6" i="2" l="1"/>
  <c r="L3" i="2" a="1"/>
  <c r="L3" i="2" s="1"/>
  <c r="M5" i="2" a="1"/>
  <c r="M5" i="2" s="1"/>
  <c r="J2" i="28" a="1"/>
  <c r="J2" i="28" s="1"/>
  <c r="J1" i="28"/>
  <c r="J7" i="28"/>
  <c r="N5007" i="3" a="1"/>
  <c r="N5007" i="3" s="1"/>
  <c r="N5006" i="3" a="1"/>
  <c r="N5006" i="3" s="1"/>
  <c r="N5005" i="3" a="1"/>
  <c r="N5005" i="3" s="1"/>
  <c r="N5004" i="3" a="1"/>
  <c r="N5004" i="3" s="1"/>
  <c r="N5003" i="3" a="1"/>
  <c r="N5003" i="3" s="1"/>
  <c r="N5002" i="3" a="1"/>
  <c r="N5002" i="3" s="1"/>
  <c r="N5001" i="3" a="1"/>
  <c r="N5001" i="3" s="1"/>
  <c r="N5000" i="3" a="1"/>
  <c r="N5000" i="3" s="1"/>
  <c r="N4999" i="3" a="1"/>
  <c r="N4999" i="3" s="1"/>
  <c r="N4998" i="3" a="1"/>
  <c r="N4998" i="3" s="1"/>
  <c r="N4997" i="3" a="1"/>
  <c r="N4997" i="3" s="1"/>
  <c r="N4996" i="3" a="1"/>
  <c r="N4996" i="3" s="1"/>
  <c r="N4995" i="3" a="1"/>
  <c r="N4995" i="3" s="1"/>
  <c r="N4994" i="3" a="1"/>
  <c r="N4994" i="3" s="1"/>
  <c r="N4993" i="3" a="1"/>
  <c r="N4993" i="3" s="1"/>
  <c r="N4992" i="3" a="1"/>
  <c r="N4992" i="3" s="1"/>
  <c r="N4991" i="3" a="1"/>
  <c r="N4991" i="3" s="1"/>
  <c r="N4990" i="3" a="1"/>
  <c r="N4990" i="3" s="1"/>
  <c r="N4989" i="3" a="1"/>
  <c r="N4989" i="3" s="1"/>
  <c r="N4988" i="3" a="1"/>
  <c r="N4988" i="3" s="1"/>
  <c r="N4987" i="3" a="1"/>
  <c r="N4987" i="3" s="1"/>
  <c r="N4986" i="3" a="1"/>
  <c r="N4986" i="3" s="1"/>
  <c r="N4985" i="3" a="1"/>
  <c r="N4985" i="3" s="1"/>
  <c r="N4984" i="3" a="1"/>
  <c r="N4984" i="3" s="1"/>
  <c r="N4983" i="3" a="1"/>
  <c r="N4983" i="3" s="1"/>
  <c r="N4982" i="3" a="1"/>
  <c r="N4982" i="3" s="1"/>
  <c r="N4981" i="3" a="1"/>
  <c r="N4981" i="3" s="1"/>
  <c r="N4980" i="3" a="1"/>
  <c r="N4980" i="3" s="1"/>
  <c r="N4979" i="3" a="1"/>
  <c r="N4979" i="3" s="1"/>
  <c r="N4978" i="3" a="1"/>
  <c r="N4978" i="3" s="1"/>
  <c r="N4977" i="3" a="1"/>
  <c r="N4977" i="3" s="1"/>
  <c r="N4976" i="3" a="1"/>
  <c r="N4976" i="3" s="1"/>
  <c r="N4975" i="3" a="1"/>
  <c r="N4975" i="3" s="1"/>
  <c r="N4974" i="3" a="1"/>
  <c r="N4974" i="3" s="1"/>
  <c r="N4973" i="3" a="1"/>
  <c r="N4973" i="3" s="1"/>
  <c r="N4972" i="3" a="1"/>
  <c r="N4972" i="3" s="1"/>
  <c r="N4971" i="3" a="1"/>
  <c r="N4971" i="3" s="1"/>
  <c r="N4970" i="3" a="1"/>
  <c r="N4970" i="3" s="1"/>
  <c r="N4969" i="3" a="1"/>
  <c r="N4969" i="3" s="1"/>
  <c r="N4968" i="3" a="1"/>
  <c r="N4968" i="3" s="1"/>
  <c r="N4967" i="3" a="1"/>
  <c r="N4967" i="3" s="1"/>
  <c r="N4966" i="3" a="1"/>
  <c r="N4966" i="3" s="1"/>
  <c r="N4965" i="3" a="1"/>
  <c r="N4965" i="3" s="1"/>
  <c r="N4964" i="3" a="1"/>
  <c r="N4964" i="3" s="1"/>
  <c r="N4963" i="3" a="1"/>
  <c r="N4963" i="3" s="1"/>
  <c r="N4962" i="3" a="1"/>
  <c r="N4962" i="3" s="1"/>
  <c r="N4961" i="3" a="1"/>
  <c r="N4961" i="3" s="1"/>
  <c r="N4960" i="3" a="1"/>
  <c r="N4960" i="3" s="1"/>
  <c r="N4959" i="3" a="1"/>
  <c r="N4959" i="3" s="1"/>
  <c r="N4958" i="3" a="1"/>
  <c r="N4958" i="3" s="1"/>
  <c r="N4957" i="3" a="1"/>
  <c r="N4957" i="3" s="1"/>
  <c r="N4956" i="3" a="1"/>
  <c r="N4956" i="3" s="1"/>
  <c r="N4955" i="3" a="1"/>
  <c r="N4955" i="3" s="1"/>
  <c r="N4954" i="3" a="1"/>
  <c r="N4954" i="3" s="1"/>
  <c r="N4953" i="3" a="1"/>
  <c r="N4953" i="3" s="1"/>
  <c r="N4952" i="3" a="1"/>
  <c r="N4952" i="3" s="1"/>
  <c r="N4951" i="3" a="1"/>
  <c r="N4951" i="3" s="1"/>
  <c r="N4950" i="3" a="1"/>
  <c r="N4950" i="3" s="1"/>
  <c r="N4949" i="3" a="1"/>
  <c r="N4949" i="3" s="1"/>
  <c r="N4948" i="3" a="1"/>
  <c r="N4948" i="3" s="1"/>
  <c r="N4947" i="3" a="1"/>
  <c r="N4947" i="3" s="1"/>
  <c r="N4946" i="3" a="1"/>
  <c r="N4946" i="3" s="1"/>
  <c r="N4945" i="3" a="1"/>
  <c r="N4945" i="3" s="1"/>
  <c r="N4944" i="3" a="1"/>
  <c r="N4944" i="3" s="1"/>
  <c r="N4943" i="3" a="1"/>
  <c r="N4943" i="3" s="1"/>
  <c r="N4942" i="3" a="1"/>
  <c r="N4942" i="3" s="1"/>
  <c r="N4941" i="3" a="1"/>
  <c r="N4941" i="3" s="1"/>
  <c r="N4940" i="3" a="1"/>
  <c r="N4940" i="3" s="1"/>
  <c r="N4939" i="3" a="1"/>
  <c r="N4939" i="3" s="1"/>
  <c r="N4938" i="3" a="1"/>
  <c r="N4938" i="3" s="1"/>
  <c r="N4937" i="3" a="1"/>
  <c r="N4937" i="3" s="1"/>
  <c r="N4936" i="3" a="1"/>
  <c r="N4936" i="3" s="1"/>
  <c r="N4935" i="3" a="1"/>
  <c r="N4935" i="3" s="1"/>
  <c r="N4934" i="3" a="1"/>
  <c r="N4934" i="3" s="1"/>
  <c r="N4933" i="3" a="1"/>
  <c r="N4933" i="3" s="1"/>
  <c r="N4932" i="3" a="1"/>
  <c r="N4932" i="3" s="1"/>
  <c r="N4931" i="3" a="1"/>
  <c r="N4931" i="3" s="1"/>
  <c r="N4930" i="3" a="1"/>
  <c r="N4930" i="3" s="1"/>
  <c r="N4929" i="3" a="1"/>
  <c r="N4929" i="3" s="1"/>
  <c r="N4928" i="3" a="1"/>
  <c r="N4928" i="3" s="1"/>
  <c r="N4927" i="3" a="1"/>
  <c r="N4927" i="3" s="1"/>
  <c r="N4926" i="3" a="1"/>
  <c r="N4926" i="3" s="1"/>
  <c r="N4925" i="3" a="1"/>
  <c r="N4925" i="3" s="1"/>
  <c r="N4924" i="3" a="1"/>
  <c r="N4924" i="3" s="1"/>
  <c r="N4923" i="3" a="1"/>
  <c r="N4923" i="3" s="1"/>
  <c r="N4922" i="3" a="1"/>
  <c r="N4922" i="3" s="1"/>
  <c r="N4921" i="3" a="1"/>
  <c r="N4921" i="3" s="1"/>
  <c r="N4920" i="3" a="1"/>
  <c r="N4920" i="3" s="1"/>
  <c r="N4919" i="3" a="1"/>
  <c r="N4919" i="3" s="1"/>
  <c r="N4918" i="3" a="1"/>
  <c r="N4918" i="3" s="1"/>
  <c r="N4917" i="3" a="1"/>
  <c r="N4917" i="3" s="1"/>
  <c r="N4916" i="3" a="1"/>
  <c r="N4916" i="3" s="1"/>
  <c r="N4915" i="3" a="1"/>
  <c r="N4915" i="3" s="1"/>
  <c r="N4914" i="3" a="1"/>
  <c r="N4914" i="3" s="1"/>
  <c r="N4913" i="3" a="1"/>
  <c r="N4913" i="3" s="1"/>
  <c r="N4912" i="3" a="1"/>
  <c r="N4912" i="3" s="1"/>
  <c r="N4911" i="3" a="1"/>
  <c r="N4911" i="3" s="1"/>
  <c r="N4910" i="3" a="1"/>
  <c r="N4910" i="3" s="1"/>
  <c r="N4909" i="3" a="1"/>
  <c r="N4909" i="3" s="1"/>
  <c r="N4908" i="3" a="1"/>
  <c r="N4908" i="3" s="1"/>
  <c r="N4907" i="3" a="1"/>
  <c r="N4907" i="3" s="1"/>
  <c r="N4906" i="3" a="1"/>
  <c r="N4906" i="3" s="1"/>
  <c r="N4905" i="3" a="1"/>
  <c r="N4905" i="3" s="1"/>
  <c r="N4904" i="3" a="1"/>
  <c r="N4904" i="3" s="1"/>
  <c r="N4903" i="3" a="1"/>
  <c r="N4903" i="3" s="1"/>
  <c r="N4902" i="3" a="1"/>
  <c r="N4902" i="3" s="1"/>
  <c r="N4901" i="3" a="1"/>
  <c r="N4901" i="3" s="1"/>
  <c r="N4900" i="3" a="1"/>
  <c r="N4900" i="3" s="1"/>
  <c r="N4899" i="3" a="1"/>
  <c r="N4899" i="3" s="1"/>
  <c r="N4898" i="3" a="1"/>
  <c r="N4898" i="3" s="1"/>
  <c r="N4897" i="3" a="1"/>
  <c r="N4897" i="3" s="1"/>
  <c r="N4896" i="3" a="1"/>
  <c r="N4896" i="3" s="1"/>
  <c r="N4895" i="3" a="1"/>
  <c r="N4895" i="3" s="1"/>
  <c r="N4894" i="3" a="1"/>
  <c r="N4894" i="3" s="1"/>
  <c r="N4893" i="3" a="1"/>
  <c r="N4893" i="3" s="1"/>
  <c r="N4892" i="3" a="1"/>
  <c r="N4892" i="3" s="1"/>
  <c r="N4891" i="3" a="1"/>
  <c r="N4891" i="3" s="1"/>
  <c r="N4890" i="3" a="1"/>
  <c r="N4890" i="3" s="1"/>
  <c r="N4889" i="3" a="1"/>
  <c r="N4889" i="3" s="1"/>
  <c r="N4888" i="3" a="1"/>
  <c r="N4888" i="3" s="1"/>
  <c r="N4887" i="3" a="1"/>
  <c r="N4887" i="3" s="1"/>
  <c r="N4886" i="3" a="1"/>
  <c r="N4886" i="3" s="1"/>
  <c r="N4885" i="3" a="1"/>
  <c r="N4885" i="3" s="1"/>
  <c r="N4884" i="3" a="1"/>
  <c r="N4884" i="3" s="1"/>
  <c r="N4883" i="3" a="1"/>
  <c r="N4883" i="3" s="1"/>
  <c r="N4882" i="3" a="1"/>
  <c r="N4882" i="3" s="1"/>
  <c r="N4881" i="3" a="1"/>
  <c r="N4881" i="3" s="1"/>
  <c r="N4880" i="3" a="1"/>
  <c r="N4880" i="3" s="1"/>
  <c r="N4879" i="3" a="1"/>
  <c r="N4879" i="3" s="1"/>
  <c r="N4878" i="3" a="1"/>
  <c r="N4878" i="3" s="1"/>
  <c r="N4877" i="3" a="1"/>
  <c r="N4877" i="3" s="1"/>
  <c r="N4876" i="3" a="1"/>
  <c r="N4876" i="3" s="1"/>
  <c r="N4875" i="3" a="1"/>
  <c r="N4875" i="3" s="1"/>
  <c r="N4874" i="3" a="1"/>
  <c r="N4874" i="3" s="1"/>
  <c r="N4873" i="3" a="1"/>
  <c r="N4873" i="3" s="1"/>
  <c r="N4872" i="3" a="1"/>
  <c r="N4872" i="3" s="1"/>
  <c r="N4871" i="3" a="1"/>
  <c r="N4871" i="3" s="1"/>
  <c r="N4870" i="3" a="1"/>
  <c r="N4870" i="3" s="1"/>
  <c r="N4869" i="3" a="1"/>
  <c r="N4869" i="3" s="1"/>
  <c r="N4868" i="3" a="1"/>
  <c r="N4868" i="3" s="1"/>
  <c r="N4867" i="3" a="1"/>
  <c r="N4867" i="3" s="1"/>
  <c r="N4866" i="3" a="1"/>
  <c r="N4866" i="3" s="1"/>
  <c r="N4865" i="3" a="1"/>
  <c r="N4865" i="3" s="1"/>
  <c r="N4864" i="3" a="1"/>
  <c r="N4864" i="3" s="1"/>
  <c r="N4863" i="3" a="1"/>
  <c r="N4863" i="3" s="1"/>
  <c r="N4862" i="3" a="1"/>
  <c r="N4862" i="3" s="1"/>
  <c r="N4861" i="3" a="1"/>
  <c r="N4861" i="3" s="1"/>
  <c r="N4860" i="3" a="1"/>
  <c r="N4860" i="3" s="1"/>
  <c r="N4859" i="3" a="1"/>
  <c r="N4859" i="3" s="1"/>
  <c r="N4858" i="3" a="1"/>
  <c r="N4858" i="3" s="1"/>
  <c r="N4857" i="3" a="1"/>
  <c r="N4857" i="3" s="1"/>
  <c r="N4856" i="3" a="1"/>
  <c r="N4856" i="3" s="1"/>
  <c r="N4855" i="3" a="1"/>
  <c r="N4855" i="3" s="1"/>
  <c r="N4854" i="3" a="1"/>
  <c r="N4854" i="3" s="1"/>
  <c r="N4853" i="3" a="1"/>
  <c r="N4853" i="3" s="1"/>
  <c r="N4852" i="3" a="1"/>
  <c r="N4852" i="3" s="1"/>
  <c r="N4851" i="3" a="1"/>
  <c r="N4851" i="3" s="1"/>
  <c r="N4850" i="3" a="1"/>
  <c r="N4850" i="3" s="1"/>
  <c r="N4849" i="3" a="1"/>
  <c r="N4849" i="3" s="1"/>
  <c r="N4848" i="3" a="1"/>
  <c r="N4848" i="3" s="1"/>
  <c r="N4847" i="3" a="1"/>
  <c r="N4847" i="3" s="1"/>
  <c r="N4846" i="3" a="1"/>
  <c r="N4846" i="3" s="1"/>
  <c r="N4845" i="3" a="1"/>
  <c r="N4845" i="3" s="1"/>
  <c r="N4844" i="3" a="1"/>
  <c r="N4844" i="3" s="1"/>
  <c r="N4843" i="3" a="1"/>
  <c r="N4843" i="3" s="1"/>
  <c r="N4842" i="3" a="1"/>
  <c r="N4842" i="3" s="1"/>
  <c r="N4841" i="3" a="1"/>
  <c r="N4841" i="3" s="1"/>
  <c r="N4840" i="3" a="1"/>
  <c r="N4840" i="3" s="1"/>
  <c r="N4839" i="3" a="1"/>
  <c r="N4839" i="3" s="1"/>
  <c r="N4838" i="3" a="1"/>
  <c r="N4838" i="3" s="1"/>
  <c r="N4837" i="3" a="1"/>
  <c r="N4837" i="3" s="1"/>
  <c r="N4836" i="3" a="1"/>
  <c r="N4836" i="3" s="1"/>
  <c r="N4835" i="3" a="1"/>
  <c r="N4835" i="3" s="1"/>
  <c r="N4834" i="3" a="1"/>
  <c r="N4834" i="3" s="1"/>
  <c r="N4833" i="3" a="1"/>
  <c r="N4833" i="3" s="1"/>
  <c r="N4832" i="3" a="1"/>
  <c r="N4832" i="3" s="1"/>
  <c r="N4831" i="3" a="1"/>
  <c r="N4831" i="3" s="1"/>
  <c r="N4830" i="3" a="1"/>
  <c r="N4830" i="3" s="1"/>
  <c r="N4829" i="3" a="1"/>
  <c r="N4829" i="3" s="1"/>
  <c r="N4828" i="3" a="1"/>
  <c r="N4828" i="3" s="1"/>
  <c r="N4827" i="3" a="1"/>
  <c r="N4827" i="3" s="1"/>
  <c r="N4826" i="3" a="1"/>
  <c r="N4826" i="3" s="1"/>
  <c r="N4825" i="3" a="1"/>
  <c r="N4825" i="3" s="1"/>
  <c r="N4824" i="3" a="1"/>
  <c r="N4824" i="3" s="1"/>
  <c r="N4823" i="3" a="1"/>
  <c r="N4823" i="3" s="1"/>
  <c r="N4822" i="3" a="1"/>
  <c r="N4822" i="3" s="1"/>
  <c r="N4821" i="3" a="1"/>
  <c r="N4821" i="3" s="1"/>
  <c r="N4820" i="3" a="1"/>
  <c r="N4820" i="3" s="1"/>
  <c r="N4819" i="3" a="1"/>
  <c r="N4819" i="3" s="1"/>
  <c r="N4818" i="3" a="1"/>
  <c r="N4818" i="3" s="1"/>
  <c r="N4817" i="3" a="1"/>
  <c r="N4817" i="3" s="1"/>
  <c r="N4816" i="3" a="1"/>
  <c r="N4816" i="3" s="1"/>
  <c r="N4815" i="3" a="1"/>
  <c r="N4815" i="3" s="1"/>
  <c r="N4814" i="3" a="1"/>
  <c r="N4814" i="3" s="1"/>
  <c r="N4813" i="3" a="1"/>
  <c r="N4813" i="3" s="1"/>
  <c r="N4812" i="3" a="1"/>
  <c r="N4812" i="3" s="1"/>
  <c r="N4811" i="3" a="1"/>
  <c r="N4811" i="3" s="1"/>
  <c r="N4810" i="3" a="1"/>
  <c r="N4810" i="3" s="1"/>
  <c r="N4809" i="3" a="1"/>
  <c r="N4809" i="3" s="1"/>
  <c r="N4808" i="3" a="1"/>
  <c r="N4808" i="3" s="1"/>
  <c r="N4807" i="3" a="1"/>
  <c r="N4807" i="3" s="1"/>
  <c r="N4806" i="3" a="1"/>
  <c r="N4806" i="3" s="1"/>
  <c r="N4805" i="3" a="1"/>
  <c r="N4805" i="3" s="1"/>
  <c r="N4804" i="3" a="1"/>
  <c r="N4804" i="3" s="1"/>
  <c r="N4803" i="3" a="1"/>
  <c r="N4803" i="3" s="1"/>
  <c r="N4802" i="3" a="1"/>
  <c r="N4802" i="3" s="1"/>
  <c r="N4801" i="3" a="1"/>
  <c r="N4801" i="3" s="1"/>
  <c r="N4800" i="3" a="1"/>
  <c r="N4800" i="3" s="1"/>
  <c r="N4799" i="3" a="1"/>
  <c r="N4799" i="3" s="1"/>
  <c r="N4798" i="3" a="1"/>
  <c r="N4798" i="3" s="1"/>
  <c r="N4797" i="3" a="1"/>
  <c r="N4797" i="3" s="1"/>
  <c r="N4796" i="3" a="1"/>
  <c r="N4796" i="3" s="1"/>
  <c r="N4795" i="3" a="1"/>
  <c r="N4795" i="3" s="1"/>
  <c r="N4794" i="3" a="1"/>
  <c r="N4794" i="3" s="1"/>
  <c r="N4793" i="3" a="1"/>
  <c r="N4793" i="3" s="1"/>
  <c r="N4792" i="3" a="1"/>
  <c r="N4792" i="3" s="1"/>
  <c r="N4791" i="3" a="1"/>
  <c r="N4791" i="3" s="1"/>
  <c r="N4790" i="3" a="1"/>
  <c r="N4790" i="3" s="1"/>
  <c r="N4789" i="3" a="1"/>
  <c r="N4789" i="3" s="1"/>
  <c r="N4788" i="3" a="1"/>
  <c r="N4788" i="3" s="1"/>
  <c r="N4787" i="3" a="1"/>
  <c r="N4787" i="3" s="1"/>
  <c r="N4786" i="3" a="1"/>
  <c r="N4786" i="3" s="1"/>
  <c r="N4785" i="3" a="1"/>
  <c r="N4785" i="3" s="1"/>
  <c r="N4784" i="3" a="1"/>
  <c r="N4784" i="3" s="1"/>
  <c r="N4783" i="3" a="1"/>
  <c r="N4783" i="3" s="1"/>
  <c r="N4782" i="3" a="1"/>
  <c r="N4782" i="3" s="1"/>
  <c r="N4781" i="3" a="1"/>
  <c r="N4781" i="3" s="1"/>
  <c r="N4780" i="3" a="1"/>
  <c r="N4780" i="3" s="1"/>
  <c r="N4779" i="3" a="1"/>
  <c r="N4779" i="3" s="1"/>
  <c r="N4778" i="3" a="1"/>
  <c r="N4778" i="3" s="1"/>
  <c r="N4777" i="3" a="1"/>
  <c r="N4777" i="3" s="1"/>
  <c r="N4776" i="3" a="1"/>
  <c r="N4776" i="3" s="1"/>
  <c r="N4775" i="3" a="1"/>
  <c r="N4775" i="3" s="1"/>
  <c r="N4774" i="3" a="1"/>
  <c r="N4774" i="3" s="1"/>
  <c r="N4773" i="3" a="1"/>
  <c r="N4773" i="3" s="1"/>
  <c r="N4772" i="3" a="1"/>
  <c r="N4772" i="3" s="1"/>
  <c r="N4771" i="3" a="1"/>
  <c r="N4771" i="3" s="1"/>
  <c r="N4770" i="3" a="1"/>
  <c r="N4770" i="3" s="1"/>
  <c r="N4769" i="3" a="1"/>
  <c r="N4769" i="3" s="1"/>
  <c r="N4768" i="3" a="1"/>
  <c r="N4768" i="3" s="1"/>
  <c r="N4767" i="3" a="1"/>
  <c r="N4767" i="3" s="1"/>
  <c r="N4766" i="3" a="1"/>
  <c r="N4766" i="3" s="1"/>
  <c r="N4765" i="3" a="1"/>
  <c r="N4765" i="3" s="1"/>
  <c r="N4764" i="3" a="1"/>
  <c r="N4764" i="3" s="1"/>
  <c r="N4763" i="3" a="1"/>
  <c r="N4763" i="3" s="1"/>
  <c r="N4762" i="3" a="1"/>
  <c r="N4762" i="3" s="1"/>
  <c r="N4761" i="3" a="1"/>
  <c r="N4761" i="3" s="1"/>
  <c r="N4760" i="3" a="1"/>
  <c r="N4760" i="3" s="1"/>
  <c r="N4759" i="3" a="1"/>
  <c r="N4759" i="3" s="1"/>
  <c r="N4758" i="3" a="1"/>
  <c r="N4758" i="3" s="1"/>
  <c r="N4757" i="3" a="1"/>
  <c r="N4757" i="3" s="1"/>
  <c r="N4756" i="3" a="1"/>
  <c r="N4756" i="3" s="1"/>
  <c r="N4755" i="3" a="1"/>
  <c r="N4755" i="3" s="1"/>
  <c r="N4754" i="3" a="1"/>
  <c r="N4754" i="3" s="1"/>
  <c r="N4753" i="3" a="1"/>
  <c r="N4753" i="3" s="1"/>
  <c r="N4752" i="3" a="1"/>
  <c r="N4752" i="3" s="1"/>
  <c r="N4751" i="3" a="1"/>
  <c r="N4751" i="3" s="1"/>
  <c r="N4750" i="3" a="1"/>
  <c r="N4750" i="3" s="1"/>
  <c r="N4749" i="3" a="1"/>
  <c r="N4749" i="3" s="1"/>
  <c r="N4748" i="3" a="1"/>
  <c r="N4748" i="3" s="1"/>
  <c r="N4747" i="3" a="1"/>
  <c r="N4747" i="3" s="1"/>
  <c r="N4746" i="3" a="1"/>
  <c r="N4746" i="3" s="1"/>
  <c r="N4745" i="3" a="1"/>
  <c r="N4745" i="3" s="1"/>
  <c r="N4744" i="3" a="1"/>
  <c r="N4744" i="3" s="1"/>
  <c r="N4743" i="3" a="1"/>
  <c r="N4743" i="3" s="1"/>
  <c r="N4742" i="3" a="1"/>
  <c r="N4742" i="3" s="1"/>
  <c r="N4741" i="3" a="1"/>
  <c r="N4741" i="3" s="1"/>
  <c r="N4740" i="3" a="1"/>
  <c r="N4740" i="3" s="1"/>
  <c r="N4739" i="3" a="1"/>
  <c r="N4739" i="3" s="1"/>
  <c r="N4738" i="3" a="1"/>
  <c r="N4738" i="3" s="1"/>
  <c r="N4737" i="3" a="1"/>
  <c r="N4737" i="3" s="1"/>
  <c r="N4736" i="3" a="1"/>
  <c r="N4736" i="3" s="1"/>
  <c r="N4735" i="3" a="1"/>
  <c r="N4735" i="3" s="1"/>
  <c r="N4734" i="3" a="1"/>
  <c r="N4734" i="3" s="1"/>
  <c r="N4733" i="3" a="1"/>
  <c r="N4733" i="3" s="1"/>
  <c r="N4732" i="3" a="1"/>
  <c r="N4732" i="3" s="1"/>
  <c r="N4731" i="3" a="1"/>
  <c r="N4731" i="3" s="1"/>
  <c r="N4730" i="3" a="1"/>
  <c r="N4730" i="3" s="1"/>
  <c r="N4729" i="3" a="1"/>
  <c r="N4729" i="3" s="1"/>
  <c r="N4728" i="3" a="1"/>
  <c r="N4728" i="3" s="1"/>
  <c r="N4727" i="3" a="1"/>
  <c r="N4727" i="3" s="1"/>
  <c r="N4726" i="3" a="1"/>
  <c r="N4726" i="3" s="1"/>
  <c r="N4725" i="3" a="1"/>
  <c r="N4725" i="3" s="1"/>
  <c r="N4724" i="3" a="1"/>
  <c r="N4724" i="3" s="1"/>
  <c r="N4723" i="3" a="1"/>
  <c r="N4723" i="3" s="1"/>
  <c r="N4722" i="3" a="1"/>
  <c r="N4722" i="3" s="1"/>
  <c r="N4721" i="3" a="1"/>
  <c r="N4721" i="3" s="1"/>
  <c r="N4720" i="3" a="1"/>
  <c r="N4720" i="3" s="1"/>
  <c r="N4719" i="3" a="1"/>
  <c r="N4719" i="3" s="1"/>
  <c r="N4718" i="3" a="1"/>
  <c r="N4718" i="3" s="1"/>
  <c r="N4717" i="3" a="1"/>
  <c r="N4717" i="3" s="1"/>
  <c r="N4716" i="3" a="1"/>
  <c r="N4716" i="3" s="1"/>
  <c r="N4715" i="3" a="1"/>
  <c r="N4715" i="3" s="1"/>
  <c r="N4714" i="3" a="1"/>
  <c r="N4714" i="3" s="1"/>
  <c r="N4713" i="3" a="1"/>
  <c r="N4713" i="3" s="1"/>
  <c r="N4712" i="3" a="1"/>
  <c r="N4712" i="3" s="1"/>
  <c r="N4711" i="3" a="1"/>
  <c r="N4711" i="3" s="1"/>
  <c r="N4710" i="3" a="1"/>
  <c r="N4710" i="3" s="1"/>
  <c r="N4709" i="3" a="1"/>
  <c r="N4709" i="3" s="1"/>
  <c r="N4708" i="3" a="1"/>
  <c r="N4708" i="3" s="1"/>
  <c r="N4707" i="3" a="1"/>
  <c r="N4707" i="3" s="1"/>
  <c r="N4706" i="3" a="1"/>
  <c r="N4706" i="3" s="1"/>
  <c r="N4705" i="3" a="1"/>
  <c r="N4705" i="3" s="1"/>
  <c r="N4704" i="3" a="1"/>
  <c r="N4704" i="3" s="1"/>
  <c r="N4703" i="3" a="1"/>
  <c r="N4703" i="3" s="1"/>
  <c r="N4702" i="3" a="1"/>
  <c r="N4702" i="3" s="1"/>
  <c r="N4701" i="3" a="1"/>
  <c r="N4701" i="3" s="1"/>
  <c r="N4700" i="3" a="1"/>
  <c r="N4700" i="3" s="1"/>
  <c r="N4699" i="3" a="1"/>
  <c r="N4699" i="3" s="1"/>
  <c r="N4698" i="3" a="1"/>
  <c r="N4698" i="3" s="1"/>
  <c r="N4697" i="3" a="1"/>
  <c r="N4697" i="3" s="1"/>
  <c r="N4696" i="3" a="1"/>
  <c r="N4696" i="3" s="1"/>
  <c r="N4695" i="3" a="1"/>
  <c r="N4695" i="3" s="1"/>
  <c r="N4694" i="3" a="1"/>
  <c r="N4694" i="3" s="1"/>
  <c r="N4693" i="3" a="1"/>
  <c r="N4693" i="3" s="1"/>
  <c r="N4692" i="3" a="1"/>
  <c r="N4692" i="3" s="1"/>
  <c r="N4691" i="3" a="1"/>
  <c r="N4691" i="3" s="1"/>
  <c r="N4690" i="3" a="1"/>
  <c r="N4690" i="3" s="1"/>
  <c r="N4689" i="3" a="1"/>
  <c r="N4689" i="3" s="1"/>
  <c r="N4688" i="3" a="1"/>
  <c r="N4688" i="3" s="1"/>
  <c r="N4687" i="3" a="1"/>
  <c r="N4687" i="3" s="1"/>
  <c r="N4686" i="3" a="1"/>
  <c r="N4686" i="3" s="1"/>
  <c r="N4685" i="3" a="1"/>
  <c r="N4685" i="3" s="1"/>
  <c r="N4684" i="3" a="1"/>
  <c r="N4684" i="3" s="1"/>
  <c r="N4683" i="3" a="1"/>
  <c r="N4683" i="3" s="1"/>
  <c r="N4682" i="3" a="1"/>
  <c r="N4682" i="3" s="1"/>
  <c r="N4681" i="3" a="1"/>
  <c r="N4681" i="3" s="1"/>
  <c r="N4680" i="3" a="1"/>
  <c r="N4680" i="3" s="1"/>
  <c r="N4679" i="3" a="1"/>
  <c r="N4679" i="3" s="1"/>
  <c r="N4678" i="3" a="1"/>
  <c r="N4678" i="3" s="1"/>
  <c r="N4677" i="3" a="1"/>
  <c r="N4677" i="3" s="1"/>
  <c r="N4676" i="3" a="1"/>
  <c r="N4676" i="3" s="1"/>
  <c r="N4675" i="3" a="1"/>
  <c r="N4675" i="3" s="1"/>
  <c r="N4674" i="3" a="1"/>
  <c r="N4674" i="3" s="1"/>
  <c r="N4673" i="3" a="1"/>
  <c r="N4673" i="3" s="1"/>
  <c r="N4672" i="3" a="1"/>
  <c r="N4672" i="3" s="1"/>
  <c r="N4671" i="3" a="1"/>
  <c r="N4671" i="3" s="1"/>
  <c r="N4670" i="3" a="1"/>
  <c r="N4670" i="3" s="1"/>
  <c r="N4669" i="3" a="1"/>
  <c r="N4669" i="3" s="1"/>
  <c r="N4668" i="3" a="1"/>
  <c r="N4668" i="3" s="1"/>
  <c r="N4667" i="3" a="1"/>
  <c r="N4667" i="3" s="1"/>
  <c r="N4666" i="3" a="1"/>
  <c r="N4666" i="3" s="1"/>
  <c r="N4665" i="3" a="1"/>
  <c r="N4665" i="3" s="1"/>
  <c r="N4664" i="3" a="1"/>
  <c r="N4664" i="3" s="1"/>
  <c r="N4663" i="3" a="1"/>
  <c r="N4663" i="3" s="1"/>
  <c r="N4662" i="3" a="1"/>
  <c r="N4662" i="3" s="1"/>
  <c r="N4661" i="3" a="1"/>
  <c r="N4661" i="3" s="1"/>
  <c r="N4660" i="3" a="1"/>
  <c r="N4660" i="3" s="1"/>
  <c r="N4659" i="3" a="1"/>
  <c r="N4659" i="3" s="1"/>
  <c r="N4658" i="3" a="1"/>
  <c r="N4658" i="3" s="1"/>
  <c r="N4657" i="3" a="1"/>
  <c r="N4657" i="3" s="1"/>
  <c r="N4656" i="3" a="1"/>
  <c r="N4656" i="3" s="1"/>
  <c r="N4655" i="3" a="1"/>
  <c r="N4655" i="3" s="1"/>
  <c r="N4654" i="3" a="1"/>
  <c r="N4654" i="3" s="1"/>
  <c r="N4653" i="3" a="1"/>
  <c r="N4653" i="3" s="1"/>
  <c r="N4652" i="3" a="1"/>
  <c r="N4652" i="3" s="1"/>
  <c r="N4651" i="3" a="1"/>
  <c r="N4651" i="3" s="1"/>
  <c r="N4650" i="3" a="1"/>
  <c r="N4650" i="3" s="1"/>
  <c r="N4649" i="3" a="1"/>
  <c r="N4649" i="3" s="1"/>
  <c r="N4648" i="3" a="1"/>
  <c r="N4648" i="3" s="1"/>
  <c r="N4647" i="3" a="1"/>
  <c r="N4647" i="3" s="1"/>
  <c r="N4646" i="3" a="1"/>
  <c r="N4646" i="3" s="1"/>
  <c r="N4645" i="3" a="1"/>
  <c r="N4645" i="3" s="1"/>
  <c r="N4644" i="3" a="1"/>
  <c r="N4644" i="3" s="1"/>
  <c r="N4643" i="3" a="1"/>
  <c r="N4643" i="3" s="1"/>
  <c r="N4642" i="3" a="1"/>
  <c r="N4642" i="3" s="1"/>
  <c r="N4641" i="3" a="1"/>
  <c r="N4641" i="3" s="1"/>
  <c r="N4640" i="3" a="1"/>
  <c r="N4640" i="3" s="1"/>
  <c r="N4639" i="3" a="1"/>
  <c r="N4639" i="3" s="1"/>
  <c r="N4638" i="3" a="1"/>
  <c r="N4638" i="3" s="1"/>
  <c r="N4637" i="3" a="1"/>
  <c r="N4637" i="3" s="1"/>
  <c r="N4636" i="3" a="1"/>
  <c r="N4636" i="3" s="1"/>
  <c r="N4635" i="3" a="1"/>
  <c r="N4635" i="3" s="1"/>
  <c r="N4634" i="3" a="1"/>
  <c r="N4634" i="3" s="1"/>
  <c r="N4633" i="3" a="1"/>
  <c r="N4633" i="3" s="1"/>
  <c r="N4632" i="3" a="1"/>
  <c r="N4632" i="3" s="1"/>
  <c r="N4631" i="3" a="1"/>
  <c r="N4631" i="3" s="1"/>
  <c r="N4630" i="3" a="1"/>
  <c r="N4630" i="3" s="1"/>
  <c r="N4629" i="3" a="1"/>
  <c r="N4629" i="3" s="1"/>
  <c r="N4628" i="3" a="1"/>
  <c r="N4628" i="3" s="1"/>
  <c r="N4627" i="3" a="1"/>
  <c r="N4627" i="3" s="1"/>
  <c r="N4626" i="3" a="1"/>
  <c r="N4626" i="3" s="1"/>
  <c r="N4625" i="3" a="1"/>
  <c r="N4625" i="3" s="1"/>
  <c r="N4624" i="3" a="1"/>
  <c r="N4624" i="3" s="1"/>
  <c r="N4623" i="3" a="1"/>
  <c r="N4623" i="3" s="1"/>
  <c r="N4622" i="3" a="1"/>
  <c r="N4622" i="3" s="1"/>
  <c r="N4621" i="3" a="1"/>
  <c r="N4621" i="3" s="1"/>
  <c r="N4620" i="3" a="1"/>
  <c r="N4620" i="3" s="1"/>
  <c r="N4619" i="3" a="1"/>
  <c r="N4619" i="3" s="1"/>
  <c r="N4618" i="3" a="1"/>
  <c r="N4618" i="3" s="1"/>
  <c r="N4617" i="3" a="1"/>
  <c r="N4617" i="3" s="1"/>
  <c r="N4616" i="3" a="1"/>
  <c r="N4616" i="3" s="1"/>
  <c r="N4615" i="3" a="1"/>
  <c r="N4615" i="3" s="1"/>
  <c r="N4614" i="3" a="1"/>
  <c r="N4614" i="3" s="1"/>
  <c r="N4613" i="3" a="1"/>
  <c r="N4613" i="3" s="1"/>
  <c r="N4612" i="3" a="1"/>
  <c r="N4612" i="3" s="1"/>
  <c r="N4611" i="3" a="1"/>
  <c r="N4611" i="3" s="1"/>
  <c r="N4610" i="3" a="1"/>
  <c r="N4610" i="3" s="1"/>
  <c r="N4609" i="3" a="1"/>
  <c r="N4609" i="3" s="1"/>
  <c r="N4608" i="3" a="1"/>
  <c r="N4608" i="3" s="1"/>
  <c r="N4607" i="3" a="1"/>
  <c r="N4607" i="3" s="1"/>
  <c r="N4606" i="3" a="1"/>
  <c r="N4606" i="3" s="1"/>
  <c r="N4605" i="3" a="1"/>
  <c r="N4605" i="3" s="1"/>
  <c r="N4604" i="3" a="1"/>
  <c r="N4604" i="3" s="1"/>
  <c r="N4603" i="3" a="1"/>
  <c r="N4603" i="3" s="1"/>
  <c r="N4602" i="3" a="1"/>
  <c r="N4602" i="3" s="1"/>
  <c r="N4601" i="3" a="1"/>
  <c r="N4601" i="3" s="1"/>
  <c r="N4600" i="3" a="1"/>
  <c r="N4600" i="3" s="1"/>
  <c r="N4599" i="3" a="1"/>
  <c r="N4599" i="3" s="1"/>
  <c r="N4598" i="3" a="1"/>
  <c r="N4598" i="3" s="1"/>
  <c r="N4597" i="3" a="1"/>
  <c r="N4597" i="3" s="1"/>
  <c r="N4596" i="3" a="1"/>
  <c r="N4596" i="3" s="1"/>
  <c r="N4595" i="3" a="1"/>
  <c r="N4595" i="3" s="1"/>
  <c r="N4594" i="3" a="1"/>
  <c r="N4594" i="3" s="1"/>
  <c r="N4593" i="3" a="1"/>
  <c r="N4593" i="3" s="1"/>
  <c r="N4592" i="3" a="1"/>
  <c r="N4592" i="3" s="1"/>
  <c r="N4591" i="3" a="1"/>
  <c r="N4591" i="3" s="1"/>
  <c r="N4590" i="3" a="1"/>
  <c r="N4590" i="3" s="1"/>
  <c r="N4589" i="3" a="1"/>
  <c r="N4589" i="3" s="1"/>
  <c r="N4588" i="3" a="1"/>
  <c r="N4588" i="3" s="1"/>
  <c r="N4587" i="3" a="1"/>
  <c r="N4587" i="3" s="1"/>
  <c r="N4586" i="3" a="1"/>
  <c r="N4586" i="3" s="1"/>
  <c r="N4585" i="3" a="1"/>
  <c r="N4585" i="3" s="1"/>
  <c r="N4584" i="3" a="1"/>
  <c r="N4584" i="3" s="1"/>
  <c r="N4583" i="3" a="1"/>
  <c r="N4583" i="3" s="1"/>
  <c r="N4582" i="3" a="1"/>
  <c r="N4582" i="3" s="1"/>
  <c r="N4581" i="3" a="1"/>
  <c r="N4581" i="3" s="1"/>
  <c r="N4580" i="3" a="1"/>
  <c r="N4580" i="3" s="1"/>
  <c r="N4579" i="3" a="1"/>
  <c r="N4579" i="3" s="1"/>
  <c r="N4578" i="3" a="1"/>
  <c r="N4578" i="3" s="1"/>
  <c r="N4577" i="3" a="1"/>
  <c r="N4577" i="3" s="1"/>
  <c r="N4576" i="3" a="1"/>
  <c r="N4576" i="3" s="1"/>
  <c r="N4575" i="3" a="1"/>
  <c r="N4575" i="3" s="1"/>
  <c r="N4574" i="3" a="1"/>
  <c r="N4574" i="3" s="1"/>
  <c r="N4573" i="3" a="1"/>
  <c r="N4573" i="3" s="1"/>
  <c r="N4572" i="3" a="1"/>
  <c r="N4572" i="3" s="1"/>
  <c r="N4571" i="3" a="1"/>
  <c r="N4571" i="3" s="1"/>
  <c r="N4570" i="3" a="1"/>
  <c r="N4570" i="3" s="1"/>
  <c r="N4569" i="3" a="1"/>
  <c r="N4569" i="3" s="1"/>
  <c r="N4568" i="3" a="1"/>
  <c r="N4568" i="3" s="1"/>
  <c r="N4567" i="3" a="1"/>
  <c r="N4567" i="3" s="1"/>
  <c r="N4566" i="3" a="1"/>
  <c r="N4566" i="3" s="1"/>
  <c r="N4565" i="3" a="1"/>
  <c r="N4565" i="3" s="1"/>
  <c r="N4564" i="3" a="1"/>
  <c r="N4564" i="3" s="1"/>
  <c r="N4563" i="3" a="1"/>
  <c r="N4563" i="3" s="1"/>
  <c r="N4562" i="3" a="1"/>
  <c r="N4562" i="3" s="1"/>
  <c r="N4561" i="3" a="1"/>
  <c r="N4561" i="3" s="1"/>
  <c r="N4560" i="3" a="1"/>
  <c r="N4560" i="3" s="1"/>
  <c r="N4559" i="3" a="1"/>
  <c r="N4559" i="3" s="1"/>
  <c r="N4558" i="3" a="1"/>
  <c r="N4558" i="3" s="1"/>
  <c r="N4557" i="3" a="1"/>
  <c r="N4557" i="3" s="1"/>
  <c r="N4556" i="3" a="1"/>
  <c r="N4556" i="3" s="1"/>
  <c r="N4555" i="3" a="1"/>
  <c r="N4555" i="3" s="1"/>
  <c r="N4554" i="3" a="1"/>
  <c r="N4554" i="3" s="1"/>
  <c r="N4553" i="3" a="1"/>
  <c r="N4553" i="3" s="1"/>
  <c r="N4552" i="3" a="1"/>
  <c r="N4552" i="3" s="1"/>
  <c r="N4551" i="3" a="1"/>
  <c r="N4551" i="3" s="1"/>
  <c r="N4550" i="3" a="1"/>
  <c r="N4550" i="3" s="1"/>
  <c r="N4549" i="3" a="1"/>
  <c r="N4549" i="3" s="1"/>
  <c r="N4548" i="3" a="1"/>
  <c r="N4548" i="3" s="1"/>
  <c r="N4547" i="3" a="1"/>
  <c r="N4547" i="3" s="1"/>
  <c r="N4546" i="3" a="1"/>
  <c r="N4546" i="3" s="1"/>
  <c r="N4545" i="3" a="1"/>
  <c r="N4545" i="3" s="1"/>
  <c r="N4544" i="3" a="1"/>
  <c r="N4544" i="3" s="1"/>
  <c r="N4543" i="3" a="1"/>
  <c r="N4543" i="3" s="1"/>
  <c r="N4542" i="3" a="1"/>
  <c r="N4542" i="3" s="1"/>
  <c r="N4541" i="3" a="1"/>
  <c r="N4541" i="3" s="1"/>
  <c r="N4540" i="3" a="1"/>
  <c r="N4540" i="3" s="1"/>
  <c r="N4539" i="3" a="1"/>
  <c r="N4539" i="3" s="1"/>
  <c r="N4538" i="3" a="1"/>
  <c r="N4538" i="3" s="1"/>
  <c r="N4537" i="3" a="1"/>
  <c r="N4537" i="3" s="1"/>
  <c r="N4536" i="3" a="1"/>
  <c r="N4536" i="3" s="1"/>
  <c r="N4535" i="3" a="1"/>
  <c r="N4535" i="3" s="1"/>
  <c r="N4534" i="3" a="1"/>
  <c r="N4534" i="3" s="1"/>
  <c r="N4533" i="3" a="1"/>
  <c r="N4533" i="3" s="1"/>
  <c r="N4532" i="3" a="1"/>
  <c r="N4532" i="3" s="1"/>
  <c r="N4531" i="3" a="1"/>
  <c r="N4531" i="3" s="1"/>
  <c r="N4530" i="3" a="1"/>
  <c r="N4530" i="3" s="1"/>
  <c r="N4529" i="3" a="1"/>
  <c r="N4529" i="3" s="1"/>
  <c r="N4528" i="3" a="1"/>
  <c r="N4528" i="3" s="1"/>
  <c r="N4527" i="3" a="1"/>
  <c r="N4527" i="3" s="1"/>
  <c r="N4526" i="3" a="1"/>
  <c r="N4526" i="3" s="1"/>
  <c r="N4525" i="3" a="1"/>
  <c r="N4525" i="3" s="1"/>
  <c r="N4524" i="3" a="1"/>
  <c r="N4524" i="3" s="1"/>
  <c r="N4523" i="3" a="1"/>
  <c r="N4523" i="3" s="1"/>
  <c r="N4522" i="3" a="1"/>
  <c r="N4522" i="3" s="1"/>
  <c r="N4521" i="3" a="1"/>
  <c r="N4521" i="3" s="1"/>
  <c r="N4520" i="3" a="1"/>
  <c r="N4520" i="3" s="1"/>
  <c r="N4519" i="3" a="1"/>
  <c r="N4519" i="3" s="1"/>
  <c r="N4518" i="3" a="1"/>
  <c r="N4518" i="3" s="1"/>
  <c r="N4517" i="3" a="1"/>
  <c r="N4517" i="3" s="1"/>
  <c r="N4516" i="3" a="1"/>
  <c r="N4516" i="3" s="1"/>
  <c r="N4515" i="3" a="1"/>
  <c r="N4515" i="3" s="1"/>
  <c r="N4514" i="3" a="1"/>
  <c r="N4514" i="3" s="1"/>
  <c r="N4513" i="3" a="1"/>
  <c r="N4513" i="3" s="1"/>
  <c r="N4512" i="3" a="1"/>
  <c r="N4512" i="3" s="1"/>
  <c r="N4511" i="3" a="1"/>
  <c r="N4511" i="3" s="1"/>
  <c r="N4510" i="3" a="1"/>
  <c r="N4510" i="3" s="1"/>
  <c r="N4509" i="3" a="1"/>
  <c r="N4509" i="3" s="1"/>
  <c r="N4508" i="3" a="1"/>
  <c r="N4508" i="3" s="1"/>
  <c r="N4507" i="3" a="1"/>
  <c r="N4507" i="3" s="1"/>
  <c r="N4506" i="3" a="1"/>
  <c r="N4506" i="3" s="1"/>
  <c r="N4505" i="3" a="1"/>
  <c r="N4505" i="3" s="1"/>
  <c r="N4504" i="3" a="1"/>
  <c r="N4504" i="3" s="1"/>
  <c r="N4503" i="3" a="1"/>
  <c r="N4503" i="3" s="1"/>
  <c r="N4502" i="3" a="1"/>
  <c r="N4502" i="3" s="1"/>
  <c r="N4501" i="3" a="1"/>
  <c r="N4501" i="3" s="1"/>
  <c r="N4500" i="3" a="1"/>
  <c r="N4500" i="3" s="1"/>
  <c r="N4499" i="3" a="1"/>
  <c r="N4499" i="3" s="1"/>
  <c r="N4498" i="3" a="1"/>
  <c r="N4498" i="3" s="1"/>
  <c r="N4497" i="3" a="1"/>
  <c r="N4497" i="3" s="1"/>
  <c r="N4496" i="3" a="1"/>
  <c r="N4496" i="3" s="1"/>
  <c r="N4495" i="3" a="1"/>
  <c r="N4495" i="3" s="1"/>
  <c r="N4494" i="3" a="1"/>
  <c r="N4494" i="3" s="1"/>
  <c r="N4493" i="3" a="1"/>
  <c r="N4493" i="3" s="1"/>
  <c r="N4492" i="3" a="1"/>
  <c r="N4492" i="3" s="1"/>
  <c r="N4491" i="3" a="1"/>
  <c r="N4491" i="3" s="1"/>
  <c r="N4490" i="3" a="1"/>
  <c r="N4490" i="3" s="1"/>
  <c r="N4489" i="3" a="1"/>
  <c r="N4489" i="3" s="1"/>
  <c r="N4488" i="3" a="1"/>
  <c r="N4488" i="3" s="1"/>
  <c r="N4487" i="3" a="1"/>
  <c r="N4487" i="3" s="1"/>
  <c r="N4486" i="3" a="1"/>
  <c r="N4486" i="3" s="1"/>
  <c r="N4485" i="3" a="1"/>
  <c r="N4485" i="3" s="1"/>
  <c r="N4484" i="3" a="1"/>
  <c r="N4484" i="3" s="1"/>
  <c r="N4483" i="3" a="1"/>
  <c r="N4483" i="3" s="1"/>
  <c r="N4482" i="3" a="1"/>
  <c r="N4482" i="3" s="1"/>
  <c r="N4481" i="3" a="1"/>
  <c r="N4481" i="3" s="1"/>
  <c r="N4480" i="3" a="1"/>
  <c r="N4480" i="3" s="1"/>
  <c r="N4479" i="3" a="1"/>
  <c r="N4479" i="3" s="1"/>
  <c r="N4478" i="3" a="1"/>
  <c r="N4478" i="3" s="1"/>
  <c r="N4477" i="3" a="1"/>
  <c r="N4477" i="3" s="1"/>
  <c r="N4476" i="3" a="1"/>
  <c r="N4476" i="3" s="1"/>
  <c r="N4475" i="3" a="1"/>
  <c r="N4475" i="3" s="1"/>
  <c r="N4474" i="3" a="1"/>
  <c r="N4474" i="3" s="1"/>
  <c r="N4473" i="3" a="1"/>
  <c r="N4473" i="3" s="1"/>
  <c r="N4472" i="3" a="1"/>
  <c r="N4472" i="3" s="1"/>
  <c r="N4471" i="3" a="1"/>
  <c r="N4471" i="3" s="1"/>
  <c r="N4470" i="3" a="1"/>
  <c r="N4470" i="3" s="1"/>
  <c r="N4469" i="3" a="1"/>
  <c r="N4469" i="3" s="1"/>
  <c r="N4468" i="3" a="1"/>
  <c r="N4468" i="3" s="1"/>
  <c r="N4467" i="3" a="1"/>
  <c r="N4467" i="3" s="1"/>
  <c r="N4466" i="3" a="1"/>
  <c r="N4466" i="3" s="1"/>
  <c r="N4465" i="3" a="1"/>
  <c r="N4465" i="3" s="1"/>
  <c r="N4464" i="3" a="1"/>
  <c r="N4464" i="3" s="1"/>
  <c r="N4463" i="3" a="1"/>
  <c r="N4463" i="3" s="1"/>
  <c r="N4462" i="3" a="1"/>
  <c r="N4462" i="3" s="1"/>
  <c r="N4461" i="3" a="1"/>
  <c r="N4461" i="3" s="1"/>
  <c r="N4460" i="3" a="1"/>
  <c r="N4460" i="3" s="1"/>
  <c r="N4459" i="3" a="1"/>
  <c r="N4459" i="3" s="1"/>
  <c r="N4458" i="3" a="1"/>
  <c r="N4458" i="3" s="1"/>
  <c r="N4457" i="3" a="1"/>
  <c r="N4457" i="3" s="1"/>
  <c r="N4456" i="3" a="1"/>
  <c r="N4456" i="3" s="1"/>
  <c r="N4455" i="3" a="1"/>
  <c r="N4455" i="3" s="1"/>
  <c r="N4454" i="3" a="1"/>
  <c r="N4454" i="3" s="1"/>
  <c r="N4453" i="3" a="1"/>
  <c r="N4453" i="3" s="1"/>
  <c r="N4452" i="3" a="1"/>
  <c r="N4452" i="3" s="1"/>
  <c r="N4451" i="3" a="1"/>
  <c r="N4451" i="3" s="1"/>
  <c r="N4450" i="3" a="1"/>
  <c r="N4450" i="3" s="1"/>
  <c r="N4449" i="3" a="1"/>
  <c r="N4449" i="3" s="1"/>
  <c r="N4448" i="3" a="1"/>
  <c r="N4448" i="3" s="1"/>
  <c r="N4447" i="3" a="1"/>
  <c r="N4447" i="3" s="1"/>
  <c r="N4446" i="3" a="1"/>
  <c r="N4446" i="3" s="1"/>
  <c r="N4445" i="3" a="1"/>
  <c r="N4445" i="3" s="1"/>
  <c r="N4444" i="3" a="1"/>
  <c r="N4444" i="3" s="1"/>
  <c r="N4443" i="3" a="1"/>
  <c r="N4443" i="3" s="1"/>
  <c r="N4442" i="3" a="1"/>
  <c r="N4442" i="3" s="1"/>
  <c r="N4441" i="3" a="1"/>
  <c r="N4441" i="3" s="1"/>
  <c r="N4440" i="3" a="1"/>
  <c r="N4440" i="3" s="1"/>
  <c r="N4439" i="3" a="1"/>
  <c r="N4439" i="3" s="1"/>
  <c r="N4438" i="3" a="1"/>
  <c r="N4438" i="3" s="1"/>
  <c r="N4437" i="3" a="1"/>
  <c r="N4437" i="3" s="1"/>
  <c r="N4436" i="3" a="1"/>
  <c r="N4436" i="3" s="1"/>
  <c r="N4435" i="3" a="1"/>
  <c r="N4435" i="3" s="1"/>
  <c r="N4434" i="3" a="1"/>
  <c r="N4434" i="3" s="1"/>
  <c r="N4433" i="3" a="1"/>
  <c r="N4433" i="3" s="1"/>
  <c r="N4432" i="3" a="1"/>
  <c r="N4432" i="3" s="1"/>
  <c r="N4431" i="3" a="1"/>
  <c r="N4431" i="3" s="1"/>
  <c r="N4430" i="3" a="1"/>
  <c r="N4430" i="3" s="1"/>
  <c r="N4429" i="3" a="1"/>
  <c r="N4429" i="3" s="1"/>
  <c r="N4428" i="3" a="1"/>
  <c r="N4428" i="3" s="1"/>
  <c r="N4427" i="3" a="1"/>
  <c r="N4427" i="3" s="1"/>
  <c r="N4426" i="3" a="1"/>
  <c r="N4426" i="3" s="1"/>
  <c r="N4425" i="3" a="1"/>
  <c r="N4425" i="3" s="1"/>
  <c r="N4424" i="3" a="1"/>
  <c r="N4424" i="3" s="1"/>
  <c r="N4423" i="3" a="1"/>
  <c r="N4423" i="3" s="1"/>
  <c r="N4422" i="3" a="1"/>
  <c r="N4422" i="3" s="1"/>
  <c r="N4421" i="3" a="1"/>
  <c r="N4421" i="3" s="1"/>
  <c r="N4420" i="3" a="1"/>
  <c r="N4420" i="3" s="1"/>
  <c r="N4419" i="3" a="1"/>
  <c r="N4419" i="3" s="1"/>
  <c r="N4418" i="3" a="1"/>
  <c r="N4418" i="3" s="1"/>
  <c r="N4417" i="3" a="1"/>
  <c r="N4417" i="3" s="1"/>
  <c r="N4416" i="3" a="1"/>
  <c r="N4416" i="3" s="1"/>
  <c r="N4415" i="3" a="1"/>
  <c r="N4415" i="3" s="1"/>
  <c r="N4414" i="3" a="1"/>
  <c r="N4414" i="3" s="1"/>
  <c r="N4413" i="3" a="1"/>
  <c r="N4413" i="3" s="1"/>
  <c r="N4412" i="3" a="1"/>
  <c r="N4412" i="3" s="1"/>
  <c r="N4411" i="3" a="1"/>
  <c r="N4411" i="3" s="1"/>
  <c r="N4410" i="3" a="1"/>
  <c r="N4410" i="3" s="1"/>
  <c r="N4409" i="3" a="1"/>
  <c r="N4409" i="3" s="1"/>
  <c r="N4408" i="3" a="1"/>
  <c r="N4408" i="3" s="1"/>
  <c r="N4407" i="3" a="1"/>
  <c r="N4407" i="3" s="1"/>
  <c r="N4406" i="3" a="1"/>
  <c r="N4406" i="3" s="1"/>
  <c r="N4405" i="3" a="1"/>
  <c r="N4405" i="3" s="1"/>
  <c r="N4404" i="3" a="1"/>
  <c r="N4404" i="3" s="1"/>
  <c r="N4403" i="3" a="1"/>
  <c r="N4403" i="3" s="1"/>
  <c r="N4402" i="3" a="1"/>
  <c r="N4402" i="3" s="1"/>
  <c r="N4401" i="3" a="1"/>
  <c r="N4401" i="3" s="1"/>
  <c r="N4400" i="3" a="1"/>
  <c r="N4400" i="3" s="1"/>
  <c r="N4399" i="3" a="1"/>
  <c r="N4399" i="3" s="1"/>
  <c r="N4398" i="3" a="1"/>
  <c r="N4398" i="3" s="1"/>
  <c r="N4397" i="3" a="1"/>
  <c r="N4397" i="3" s="1"/>
  <c r="N4396" i="3" a="1"/>
  <c r="N4396" i="3" s="1"/>
  <c r="N4395" i="3" a="1"/>
  <c r="N4395" i="3" s="1"/>
  <c r="N4394" i="3" a="1"/>
  <c r="N4394" i="3" s="1"/>
  <c r="N4393" i="3" a="1"/>
  <c r="N4393" i="3" s="1"/>
  <c r="N4392" i="3" a="1"/>
  <c r="N4392" i="3" s="1"/>
  <c r="N4391" i="3" a="1"/>
  <c r="N4391" i="3" s="1"/>
  <c r="N4390" i="3" a="1"/>
  <c r="N4390" i="3" s="1"/>
  <c r="N4389" i="3" a="1"/>
  <c r="N4389" i="3" s="1"/>
  <c r="N4388" i="3" a="1"/>
  <c r="N4388" i="3" s="1"/>
  <c r="N4387" i="3" a="1"/>
  <c r="N4387" i="3" s="1"/>
  <c r="N4386" i="3" a="1"/>
  <c r="N4386" i="3" s="1"/>
  <c r="N4385" i="3" a="1"/>
  <c r="N4385" i="3" s="1"/>
  <c r="N4384" i="3" a="1"/>
  <c r="N4384" i="3" s="1"/>
  <c r="N4383" i="3" a="1"/>
  <c r="N4383" i="3" s="1"/>
  <c r="N4382" i="3" a="1"/>
  <c r="N4382" i="3" s="1"/>
  <c r="N4381" i="3" a="1"/>
  <c r="N4381" i="3" s="1"/>
  <c r="N4380" i="3" a="1"/>
  <c r="N4380" i="3" s="1"/>
  <c r="N4379" i="3" a="1"/>
  <c r="N4379" i="3" s="1"/>
  <c r="N4378" i="3" a="1"/>
  <c r="N4378" i="3" s="1"/>
  <c r="N4377" i="3" a="1"/>
  <c r="N4377" i="3" s="1"/>
  <c r="N4376" i="3" a="1"/>
  <c r="N4376" i="3" s="1"/>
  <c r="N4375" i="3" a="1"/>
  <c r="N4375" i="3" s="1"/>
  <c r="N4374" i="3" a="1"/>
  <c r="N4374" i="3" s="1"/>
  <c r="N4373" i="3" a="1"/>
  <c r="N4373" i="3" s="1"/>
  <c r="N4372" i="3" a="1"/>
  <c r="N4372" i="3" s="1"/>
  <c r="N4371" i="3" a="1"/>
  <c r="N4371" i="3" s="1"/>
  <c r="N4370" i="3" a="1"/>
  <c r="N4370" i="3" s="1"/>
  <c r="N4369" i="3" a="1"/>
  <c r="N4369" i="3" s="1"/>
  <c r="N4368" i="3" a="1"/>
  <c r="N4368" i="3" s="1"/>
  <c r="N4367" i="3" a="1"/>
  <c r="N4367" i="3" s="1"/>
  <c r="N4366" i="3" a="1"/>
  <c r="N4366" i="3" s="1"/>
  <c r="N4365" i="3" a="1"/>
  <c r="N4365" i="3" s="1"/>
  <c r="N4364" i="3" a="1"/>
  <c r="N4364" i="3" s="1"/>
  <c r="N4363" i="3" a="1"/>
  <c r="N4363" i="3" s="1"/>
  <c r="N4362" i="3" a="1"/>
  <c r="N4362" i="3" s="1"/>
  <c r="N4361" i="3" a="1"/>
  <c r="N4361" i="3" s="1"/>
  <c r="N4360" i="3" a="1"/>
  <c r="N4360" i="3" s="1"/>
  <c r="N4359" i="3" a="1"/>
  <c r="N4359" i="3" s="1"/>
  <c r="N4358" i="3" a="1"/>
  <c r="N4358" i="3" s="1"/>
  <c r="N4357" i="3" a="1"/>
  <c r="N4357" i="3" s="1"/>
  <c r="N4356" i="3" a="1"/>
  <c r="N4356" i="3" s="1"/>
  <c r="N4355" i="3" a="1"/>
  <c r="N4355" i="3" s="1"/>
  <c r="N4354" i="3" a="1"/>
  <c r="N4354" i="3" s="1"/>
  <c r="N4353" i="3" a="1"/>
  <c r="N4353" i="3" s="1"/>
  <c r="N4352" i="3" a="1"/>
  <c r="N4352" i="3" s="1"/>
  <c r="N4351" i="3" a="1"/>
  <c r="N4351" i="3" s="1"/>
  <c r="N4350" i="3" a="1"/>
  <c r="N4350" i="3" s="1"/>
  <c r="N4349" i="3" a="1"/>
  <c r="N4349" i="3" s="1"/>
  <c r="N4348" i="3" a="1"/>
  <c r="N4348" i="3" s="1"/>
  <c r="N4347" i="3" a="1"/>
  <c r="N4347" i="3" s="1"/>
  <c r="N4346" i="3" a="1"/>
  <c r="N4346" i="3" s="1"/>
  <c r="N4345" i="3" a="1"/>
  <c r="N4345" i="3" s="1"/>
  <c r="N4344" i="3" a="1"/>
  <c r="N4344" i="3" s="1"/>
  <c r="N4343" i="3" a="1"/>
  <c r="N4343" i="3" s="1"/>
  <c r="N4342" i="3" a="1"/>
  <c r="N4342" i="3" s="1"/>
  <c r="N4341" i="3" a="1"/>
  <c r="N4341" i="3" s="1"/>
  <c r="N4340" i="3" a="1"/>
  <c r="N4340" i="3" s="1"/>
  <c r="N4339" i="3" a="1"/>
  <c r="N4339" i="3" s="1"/>
  <c r="N4338" i="3" a="1"/>
  <c r="N4338" i="3" s="1"/>
  <c r="N4337" i="3" a="1"/>
  <c r="N4337" i="3" s="1"/>
  <c r="N4336" i="3" a="1"/>
  <c r="N4336" i="3" s="1"/>
  <c r="N4335" i="3" a="1"/>
  <c r="N4335" i="3" s="1"/>
  <c r="N4334" i="3" a="1"/>
  <c r="N4334" i="3" s="1"/>
  <c r="N4333" i="3" a="1"/>
  <c r="N4333" i="3" s="1"/>
  <c r="N4332" i="3" a="1"/>
  <c r="N4332" i="3" s="1"/>
  <c r="N4331" i="3" a="1"/>
  <c r="N4331" i="3" s="1"/>
  <c r="N4330" i="3" a="1"/>
  <c r="N4330" i="3" s="1"/>
  <c r="N4329" i="3" a="1"/>
  <c r="N4329" i="3" s="1"/>
  <c r="N4328" i="3" a="1"/>
  <c r="N4328" i="3" s="1"/>
  <c r="N4327" i="3" a="1"/>
  <c r="N4327" i="3" s="1"/>
  <c r="N4326" i="3" a="1"/>
  <c r="N4326" i="3" s="1"/>
  <c r="N4325" i="3" a="1"/>
  <c r="N4325" i="3" s="1"/>
  <c r="N4324" i="3" a="1"/>
  <c r="N4324" i="3" s="1"/>
  <c r="N4323" i="3" a="1"/>
  <c r="N4323" i="3" s="1"/>
  <c r="N4322" i="3" a="1"/>
  <c r="N4322" i="3" s="1"/>
  <c r="N4321" i="3" a="1"/>
  <c r="N4321" i="3" s="1"/>
  <c r="N4320" i="3" a="1"/>
  <c r="N4320" i="3" s="1"/>
  <c r="N4319" i="3" a="1"/>
  <c r="N4319" i="3" s="1"/>
  <c r="N4318" i="3" a="1"/>
  <c r="N4318" i="3" s="1"/>
  <c r="N4317" i="3" a="1"/>
  <c r="N4317" i="3" s="1"/>
  <c r="N4316" i="3" a="1"/>
  <c r="N4316" i="3" s="1"/>
  <c r="N4315" i="3" a="1"/>
  <c r="N4315" i="3" s="1"/>
  <c r="N4314" i="3" a="1"/>
  <c r="N4314" i="3" s="1"/>
  <c r="N4313" i="3" a="1"/>
  <c r="N4313" i="3" s="1"/>
  <c r="N4312" i="3" a="1"/>
  <c r="N4312" i="3" s="1"/>
  <c r="N4311" i="3" a="1"/>
  <c r="N4311" i="3" s="1"/>
  <c r="N4310" i="3" a="1"/>
  <c r="N4310" i="3" s="1"/>
  <c r="N4309" i="3" a="1"/>
  <c r="N4309" i="3" s="1"/>
  <c r="N4308" i="3" a="1"/>
  <c r="N4308" i="3" s="1"/>
  <c r="N4307" i="3" a="1"/>
  <c r="N4307" i="3" s="1"/>
  <c r="N4306" i="3" a="1"/>
  <c r="N4306" i="3" s="1"/>
  <c r="N4305" i="3" a="1"/>
  <c r="N4305" i="3" s="1"/>
  <c r="N4304" i="3" a="1"/>
  <c r="N4304" i="3" s="1"/>
  <c r="N4303" i="3" a="1"/>
  <c r="N4303" i="3" s="1"/>
  <c r="N4302" i="3" a="1"/>
  <c r="N4302" i="3" s="1"/>
  <c r="N4301" i="3" a="1"/>
  <c r="N4301" i="3" s="1"/>
  <c r="N4300" i="3" a="1"/>
  <c r="N4300" i="3" s="1"/>
  <c r="N4299" i="3" a="1"/>
  <c r="N4299" i="3" s="1"/>
  <c r="N4298" i="3" a="1"/>
  <c r="N4298" i="3" s="1"/>
  <c r="N4297" i="3" a="1"/>
  <c r="N4297" i="3" s="1"/>
  <c r="N4296" i="3" a="1"/>
  <c r="N4296" i="3" s="1"/>
  <c r="N4295" i="3" a="1"/>
  <c r="N4295" i="3" s="1"/>
  <c r="N4294" i="3" a="1"/>
  <c r="N4294" i="3" s="1"/>
  <c r="N4293" i="3" a="1"/>
  <c r="N4293" i="3" s="1"/>
  <c r="N4292" i="3" a="1"/>
  <c r="N4292" i="3" s="1"/>
  <c r="N4291" i="3" a="1"/>
  <c r="N4291" i="3" s="1"/>
  <c r="N4290" i="3" a="1"/>
  <c r="N4290" i="3" s="1"/>
  <c r="N4289" i="3" a="1"/>
  <c r="N4289" i="3" s="1"/>
  <c r="N4288" i="3" a="1"/>
  <c r="N4288" i="3" s="1"/>
  <c r="N4287" i="3" a="1"/>
  <c r="N4287" i="3" s="1"/>
  <c r="N4286" i="3" a="1"/>
  <c r="N4286" i="3" s="1"/>
  <c r="N4285" i="3" a="1"/>
  <c r="N4285" i="3" s="1"/>
  <c r="N4284" i="3" a="1"/>
  <c r="N4284" i="3" s="1"/>
  <c r="N4283" i="3" a="1"/>
  <c r="N4283" i="3" s="1"/>
  <c r="N4282" i="3" a="1"/>
  <c r="N4282" i="3" s="1"/>
  <c r="N4281" i="3" a="1"/>
  <c r="N4281" i="3" s="1"/>
  <c r="N4280" i="3" a="1"/>
  <c r="N4280" i="3" s="1"/>
  <c r="N4279" i="3" a="1"/>
  <c r="N4279" i="3" s="1"/>
  <c r="N4278" i="3" a="1"/>
  <c r="N4278" i="3" s="1"/>
  <c r="N4277" i="3" a="1"/>
  <c r="N4277" i="3" s="1"/>
  <c r="N4276" i="3" a="1"/>
  <c r="N4276" i="3" s="1"/>
  <c r="N4275" i="3" a="1"/>
  <c r="N4275" i="3" s="1"/>
  <c r="N4274" i="3" a="1"/>
  <c r="N4274" i="3" s="1"/>
  <c r="N4273" i="3" a="1"/>
  <c r="N4273" i="3" s="1"/>
  <c r="N4272" i="3" a="1"/>
  <c r="N4272" i="3" s="1"/>
  <c r="N4271" i="3" a="1"/>
  <c r="N4271" i="3" s="1"/>
  <c r="N4270" i="3" a="1"/>
  <c r="N4270" i="3" s="1"/>
  <c r="N4269" i="3" a="1"/>
  <c r="N4269" i="3" s="1"/>
  <c r="N4268" i="3" a="1"/>
  <c r="N4268" i="3" s="1"/>
  <c r="N4267" i="3" a="1"/>
  <c r="N4267" i="3" s="1"/>
  <c r="N4266" i="3" a="1"/>
  <c r="N4266" i="3" s="1"/>
  <c r="N4265" i="3" a="1"/>
  <c r="N4265" i="3" s="1"/>
  <c r="N4264" i="3" a="1"/>
  <c r="N4264" i="3" s="1"/>
  <c r="N4263" i="3" a="1"/>
  <c r="N4263" i="3" s="1"/>
  <c r="N4262" i="3" a="1"/>
  <c r="N4262" i="3" s="1"/>
  <c r="N4261" i="3" a="1"/>
  <c r="N4261" i="3" s="1"/>
  <c r="N4260" i="3" a="1"/>
  <c r="N4260" i="3" s="1"/>
  <c r="N4259" i="3" a="1"/>
  <c r="N4259" i="3" s="1"/>
  <c r="N4258" i="3" a="1"/>
  <c r="N4258" i="3" s="1"/>
  <c r="N4257" i="3" a="1"/>
  <c r="N4257" i="3" s="1"/>
  <c r="N4256" i="3" a="1"/>
  <c r="N4256" i="3" s="1"/>
  <c r="N4255" i="3" a="1"/>
  <c r="N4255" i="3" s="1"/>
  <c r="N4254" i="3" a="1"/>
  <c r="N4254" i="3" s="1"/>
  <c r="N4253" i="3" a="1"/>
  <c r="N4253" i="3" s="1"/>
  <c r="N4252" i="3" a="1"/>
  <c r="N4252" i="3" s="1"/>
  <c r="N4251" i="3" a="1"/>
  <c r="N4251" i="3" s="1"/>
  <c r="N4250" i="3" a="1"/>
  <c r="N4250" i="3" s="1"/>
  <c r="N4249" i="3" a="1"/>
  <c r="N4249" i="3" s="1"/>
  <c r="N4248" i="3" a="1"/>
  <c r="N4248" i="3" s="1"/>
  <c r="N4247" i="3" a="1"/>
  <c r="N4247" i="3" s="1"/>
  <c r="N4246" i="3" a="1"/>
  <c r="N4246" i="3" s="1"/>
  <c r="N4245" i="3" a="1"/>
  <c r="N4245" i="3" s="1"/>
  <c r="N4244" i="3" a="1"/>
  <c r="N4244" i="3" s="1"/>
  <c r="N4243" i="3" a="1"/>
  <c r="N4243" i="3" s="1"/>
  <c r="N4242" i="3" a="1"/>
  <c r="N4242" i="3" s="1"/>
  <c r="N4241" i="3" a="1"/>
  <c r="N4241" i="3" s="1"/>
  <c r="N4240" i="3" a="1"/>
  <c r="N4240" i="3" s="1"/>
  <c r="N4239" i="3" a="1"/>
  <c r="N4239" i="3" s="1"/>
  <c r="N4238" i="3" a="1"/>
  <c r="N4238" i="3" s="1"/>
  <c r="N4237" i="3" a="1"/>
  <c r="N4237" i="3" s="1"/>
  <c r="N4236" i="3" a="1"/>
  <c r="N4236" i="3" s="1"/>
  <c r="N4235" i="3" a="1"/>
  <c r="N4235" i="3" s="1"/>
  <c r="N4234" i="3" a="1"/>
  <c r="N4234" i="3" s="1"/>
  <c r="N4233" i="3" a="1"/>
  <c r="N4233" i="3" s="1"/>
  <c r="N4232" i="3" a="1"/>
  <c r="N4232" i="3" s="1"/>
  <c r="N4231" i="3" a="1"/>
  <c r="N4231" i="3" s="1"/>
  <c r="N4230" i="3" a="1"/>
  <c r="N4230" i="3" s="1"/>
  <c r="N4229" i="3" a="1"/>
  <c r="N4229" i="3" s="1"/>
  <c r="N4228" i="3" a="1"/>
  <c r="N4228" i="3" s="1"/>
  <c r="N4227" i="3" a="1"/>
  <c r="N4227" i="3" s="1"/>
  <c r="N4226" i="3" a="1"/>
  <c r="N4226" i="3" s="1"/>
  <c r="N4225" i="3" a="1"/>
  <c r="N4225" i="3" s="1"/>
  <c r="N4224" i="3" a="1"/>
  <c r="N4224" i="3" s="1"/>
  <c r="N4223" i="3" a="1"/>
  <c r="N4223" i="3" s="1"/>
  <c r="N4222" i="3" a="1"/>
  <c r="N4222" i="3" s="1"/>
  <c r="N4221" i="3" a="1"/>
  <c r="N4221" i="3" s="1"/>
  <c r="N4220" i="3" a="1"/>
  <c r="N4220" i="3" s="1"/>
  <c r="N4219" i="3" a="1"/>
  <c r="N4219" i="3" s="1"/>
  <c r="N4218" i="3" a="1"/>
  <c r="N4218" i="3" s="1"/>
  <c r="N4217" i="3" a="1"/>
  <c r="N4217" i="3" s="1"/>
  <c r="N4216" i="3" a="1"/>
  <c r="N4216" i="3" s="1"/>
  <c r="N4215" i="3" a="1"/>
  <c r="N4215" i="3" s="1"/>
  <c r="N4214" i="3" a="1"/>
  <c r="N4214" i="3" s="1"/>
  <c r="N4213" i="3" a="1"/>
  <c r="N4213" i="3" s="1"/>
  <c r="N4212" i="3" a="1"/>
  <c r="N4212" i="3" s="1"/>
  <c r="N4211" i="3" a="1"/>
  <c r="N4211" i="3" s="1"/>
  <c r="N4210" i="3" a="1"/>
  <c r="N4210" i="3" s="1"/>
  <c r="N4209" i="3" a="1"/>
  <c r="N4209" i="3" s="1"/>
  <c r="N4208" i="3" a="1"/>
  <c r="N4208" i="3" s="1"/>
  <c r="N4207" i="3" a="1"/>
  <c r="N4207" i="3" s="1"/>
  <c r="N4206" i="3" a="1"/>
  <c r="N4206" i="3" s="1"/>
  <c r="N4205" i="3" a="1"/>
  <c r="N4205" i="3" s="1"/>
  <c r="N4204" i="3" a="1"/>
  <c r="N4204" i="3" s="1"/>
  <c r="N4203" i="3" a="1"/>
  <c r="N4203" i="3" s="1"/>
  <c r="N4202" i="3" a="1"/>
  <c r="N4202" i="3" s="1"/>
  <c r="N4201" i="3" a="1"/>
  <c r="N4201" i="3" s="1"/>
  <c r="N4200" i="3" a="1"/>
  <c r="N4200" i="3" s="1"/>
  <c r="N4199" i="3" a="1"/>
  <c r="N4199" i="3" s="1"/>
  <c r="N4198" i="3" a="1"/>
  <c r="N4198" i="3" s="1"/>
  <c r="N4197" i="3" a="1"/>
  <c r="N4197" i="3" s="1"/>
  <c r="N4196" i="3" a="1"/>
  <c r="N4196" i="3" s="1"/>
  <c r="N4195" i="3" a="1"/>
  <c r="N4195" i="3" s="1"/>
  <c r="N4194" i="3" a="1"/>
  <c r="N4194" i="3" s="1"/>
  <c r="N4193" i="3" a="1"/>
  <c r="N4193" i="3" s="1"/>
  <c r="N4192" i="3" a="1"/>
  <c r="N4192" i="3" s="1"/>
  <c r="N4191" i="3" a="1"/>
  <c r="N4191" i="3" s="1"/>
  <c r="N4190" i="3" a="1"/>
  <c r="N4190" i="3" s="1"/>
  <c r="N4189" i="3" a="1"/>
  <c r="N4189" i="3" s="1"/>
  <c r="N4188" i="3" a="1"/>
  <c r="N4188" i="3" s="1"/>
  <c r="N4187" i="3" a="1"/>
  <c r="N4187" i="3" s="1"/>
  <c r="N4186" i="3" a="1"/>
  <c r="N4186" i="3" s="1"/>
  <c r="N4185" i="3" a="1"/>
  <c r="N4185" i="3" s="1"/>
  <c r="N4184" i="3" a="1"/>
  <c r="N4184" i="3" s="1"/>
  <c r="N4183" i="3" a="1"/>
  <c r="N4183" i="3" s="1"/>
  <c r="N4182" i="3" a="1"/>
  <c r="N4182" i="3" s="1"/>
  <c r="N4181" i="3" a="1"/>
  <c r="N4181" i="3" s="1"/>
  <c r="N4180" i="3" a="1"/>
  <c r="N4180" i="3" s="1"/>
  <c r="N4179" i="3" a="1"/>
  <c r="N4179" i="3" s="1"/>
  <c r="N4178" i="3" a="1"/>
  <c r="N4178" i="3" s="1"/>
  <c r="N4177" i="3" a="1"/>
  <c r="N4177" i="3" s="1"/>
  <c r="N4176" i="3" a="1"/>
  <c r="N4176" i="3" s="1"/>
  <c r="N4175" i="3" a="1"/>
  <c r="N4175" i="3" s="1"/>
  <c r="N4174" i="3" a="1"/>
  <c r="N4174" i="3" s="1"/>
  <c r="N4173" i="3" a="1"/>
  <c r="N4173" i="3" s="1"/>
  <c r="N4172" i="3" a="1"/>
  <c r="N4172" i="3" s="1"/>
  <c r="N4171" i="3" a="1"/>
  <c r="N4171" i="3" s="1"/>
  <c r="N4170" i="3" a="1"/>
  <c r="N4170" i="3" s="1"/>
  <c r="N4169" i="3" a="1"/>
  <c r="N4169" i="3" s="1"/>
  <c r="N4168" i="3" a="1"/>
  <c r="N4168" i="3" s="1"/>
  <c r="N4167" i="3" a="1"/>
  <c r="N4167" i="3" s="1"/>
  <c r="N4166" i="3" a="1"/>
  <c r="N4166" i="3" s="1"/>
  <c r="N4165" i="3" a="1"/>
  <c r="N4165" i="3" s="1"/>
  <c r="N4164" i="3" a="1"/>
  <c r="N4164" i="3" s="1"/>
  <c r="N4163" i="3" a="1"/>
  <c r="N4163" i="3" s="1"/>
  <c r="N4162" i="3" a="1"/>
  <c r="N4162" i="3" s="1"/>
  <c r="N4161" i="3" a="1"/>
  <c r="N4161" i="3" s="1"/>
  <c r="N4160" i="3" a="1"/>
  <c r="N4160" i="3" s="1"/>
  <c r="N4159" i="3" a="1"/>
  <c r="N4159" i="3" s="1"/>
  <c r="N4158" i="3" a="1"/>
  <c r="N4158" i="3" s="1"/>
  <c r="N4157" i="3" a="1"/>
  <c r="N4157" i="3" s="1"/>
  <c r="N4156" i="3" a="1"/>
  <c r="N4156" i="3" s="1"/>
  <c r="N4155" i="3" a="1"/>
  <c r="N4155" i="3" s="1"/>
  <c r="N4154" i="3" a="1"/>
  <c r="N4154" i="3" s="1"/>
  <c r="N4153" i="3" a="1"/>
  <c r="N4153" i="3" s="1"/>
  <c r="N4152" i="3" a="1"/>
  <c r="N4152" i="3" s="1"/>
  <c r="N4151" i="3" a="1"/>
  <c r="N4151" i="3" s="1"/>
  <c r="N4150" i="3" a="1"/>
  <c r="N4150" i="3" s="1"/>
  <c r="N4149" i="3" a="1"/>
  <c r="N4149" i="3" s="1"/>
  <c r="N4148" i="3" a="1"/>
  <c r="N4148" i="3" s="1"/>
  <c r="N4147" i="3" a="1"/>
  <c r="N4147" i="3" s="1"/>
  <c r="N4146" i="3" a="1"/>
  <c r="N4146" i="3" s="1"/>
  <c r="N4145" i="3" a="1"/>
  <c r="N4145" i="3" s="1"/>
  <c r="N4144" i="3" a="1"/>
  <c r="N4144" i="3" s="1"/>
  <c r="N4143" i="3" a="1"/>
  <c r="N4143" i="3" s="1"/>
  <c r="N4142" i="3" a="1"/>
  <c r="N4142" i="3" s="1"/>
  <c r="N4141" i="3" a="1"/>
  <c r="N4141" i="3" s="1"/>
  <c r="N4140" i="3" a="1"/>
  <c r="N4140" i="3" s="1"/>
  <c r="N4139" i="3" a="1"/>
  <c r="N4139" i="3" s="1"/>
  <c r="N4138" i="3" a="1"/>
  <c r="N4138" i="3" s="1"/>
  <c r="N4137" i="3" a="1"/>
  <c r="N4137" i="3" s="1"/>
  <c r="N4136" i="3" a="1"/>
  <c r="N4136" i="3" s="1"/>
  <c r="N4135" i="3" a="1"/>
  <c r="N4135" i="3" s="1"/>
  <c r="N4134" i="3" a="1"/>
  <c r="N4134" i="3" s="1"/>
  <c r="N4133" i="3" a="1"/>
  <c r="N4133" i="3" s="1"/>
  <c r="N4132" i="3" a="1"/>
  <c r="N4132" i="3" s="1"/>
  <c r="N4131" i="3" a="1"/>
  <c r="N4131" i="3" s="1"/>
  <c r="N4130" i="3" a="1"/>
  <c r="N4130" i="3" s="1"/>
  <c r="N4129" i="3" a="1"/>
  <c r="N4129" i="3" s="1"/>
  <c r="N4128" i="3" a="1"/>
  <c r="N4128" i="3" s="1"/>
  <c r="N4127" i="3" a="1"/>
  <c r="N4127" i="3" s="1"/>
  <c r="N4126" i="3" a="1"/>
  <c r="N4126" i="3" s="1"/>
  <c r="N4125" i="3" a="1"/>
  <c r="N4125" i="3" s="1"/>
  <c r="N4124" i="3" a="1"/>
  <c r="N4124" i="3" s="1"/>
  <c r="N4123" i="3" a="1"/>
  <c r="N4123" i="3" s="1"/>
  <c r="N4122" i="3" a="1"/>
  <c r="N4122" i="3" s="1"/>
  <c r="N4121" i="3" a="1"/>
  <c r="N4121" i="3" s="1"/>
  <c r="N4120" i="3" a="1"/>
  <c r="N4120" i="3" s="1"/>
  <c r="N4119" i="3" a="1"/>
  <c r="N4119" i="3" s="1"/>
  <c r="N4118" i="3" a="1"/>
  <c r="N4118" i="3" s="1"/>
  <c r="N4117" i="3" a="1"/>
  <c r="N4117" i="3" s="1"/>
  <c r="N4116" i="3" a="1"/>
  <c r="N4116" i="3" s="1"/>
  <c r="N4115" i="3" a="1"/>
  <c r="N4115" i="3" s="1"/>
  <c r="N4114" i="3" a="1"/>
  <c r="N4114" i="3" s="1"/>
  <c r="N4113" i="3" a="1"/>
  <c r="N4113" i="3" s="1"/>
  <c r="N4112" i="3" a="1"/>
  <c r="N4112" i="3" s="1"/>
  <c r="N4111" i="3" a="1"/>
  <c r="N4111" i="3" s="1"/>
  <c r="N4110" i="3" a="1"/>
  <c r="N4110" i="3" s="1"/>
  <c r="N4109" i="3" a="1"/>
  <c r="N4109" i="3" s="1"/>
  <c r="N4108" i="3" a="1"/>
  <c r="N4108" i="3" s="1"/>
  <c r="N4107" i="3" a="1"/>
  <c r="N4107" i="3" s="1"/>
  <c r="N4106" i="3" a="1"/>
  <c r="N4106" i="3" s="1"/>
  <c r="N4105" i="3" a="1"/>
  <c r="N4105" i="3" s="1"/>
  <c r="N4104" i="3" a="1"/>
  <c r="N4104" i="3" s="1"/>
  <c r="N4103" i="3" a="1"/>
  <c r="N4103" i="3" s="1"/>
  <c r="N4102" i="3" a="1"/>
  <c r="N4102" i="3" s="1"/>
  <c r="N4101" i="3" a="1"/>
  <c r="N4101" i="3" s="1"/>
  <c r="N4100" i="3" a="1"/>
  <c r="N4100" i="3" s="1"/>
  <c r="N4099" i="3" a="1"/>
  <c r="N4099" i="3" s="1"/>
  <c r="N4098" i="3" a="1"/>
  <c r="N4098" i="3" s="1"/>
  <c r="N4097" i="3" a="1"/>
  <c r="N4097" i="3" s="1"/>
  <c r="N4096" i="3" a="1"/>
  <c r="N4096" i="3" s="1"/>
  <c r="N4095" i="3" a="1"/>
  <c r="N4095" i="3" s="1"/>
  <c r="N4094" i="3" a="1"/>
  <c r="N4094" i="3" s="1"/>
  <c r="N4093" i="3" a="1"/>
  <c r="N4093" i="3" s="1"/>
  <c r="N4092" i="3" a="1"/>
  <c r="N4092" i="3" s="1"/>
  <c r="N4091" i="3" a="1"/>
  <c r="N4091" i="3" s="1"/>
  <c r="N4090" i="3" a="1"/>
  <c r="N4090" i="3" s="1"/>
  <c r="N4089" i="3" a="1"/>
  <c r="N4089" i="3" s="1"/>
  <c r="N4088" i="3" a="1"/>
  <c r="N4088" i="3" s="1"/>
  <c r="N4087" i="3" a="1"/>
  <c r="N4087" i="3" s="1"/>
  <c r="N4086" i="3" a="1"/>
  <c r="N4086" i="3" s="1"/>
  <c r="N4085" i="3" a="1"/>
  <c r="N4085" i="3" s="1"/>
  <c r="N4084" i="3" a="1"/>
  <c r="N4084" i="3" s="1"/>
  <c r="N4083" i="3" a="1"/>
  <c r="N4083" i="3" s="1"/>
  <c r="N4082" i="3" a="1"/>
  <c r="N4082" i="3" s="1"/>
  <c r="N4081" i="3" a="1"/>
  <c r="N4081" i="3" s="1"/>
  <c r="N4080" i="3" a="1"/>
  <c r="N4080" i="3" s="1"/>
  <c r="N4079" i="3" a="1"/>
  <c r="N4079" i="3" s="1"/>
  <c r="N4078" i="3" a="1"/>
  <c r="N4078" i="3" s="1"/>
  <c r="N4077" i="3" a="1"/>
  <c r="N4077" i="3" s="1"/>
  <c r="N4076" i="3" a="1"/>
  <c r="N4076" i="3" s="1"/>
  <c r="N4075" i="3" a="1"/>
  <c r="N4075" i="3" s="1"/>
  <c r="N4074" i="3" a="1"/>
  <c r="N4074" i="3" s="1"/>
  <c r="N4073" i="3" a="1"/>
  <c r="N4073" i="3" s="1"/>
  <c r="N4072" i="3" a="1"/>
  <c r="N4072" i="3" s="1"/>
  <c r="N4071" i="3" a="1"/>
  <c r="N4071" i="3" s="1"/>
  <c r="N4070" i="3" a="1"/>
  <c r="N4070" i="3" s="1"/>
  <c r="N4069" i="3" a="1"/>
  <c r="N4069" i="3" s="1"/>
  <c r="N4068" i="3" a="1"/>
  <c r="N4068" i="3" s="1"/>
  <c r="N4067" i="3" a="1"/>
  <c r="N4067" i="3" s="1"/>
  <c r="N4066" i="3" a="1"/>
  <c r="N4066" i="3" s="1"/>
  <c r="N4065" i="3" a="1"/>
  <c r="N4065" i="3" s="1"/>
  <c r="N4064" i="3" a="1"/>
  <c r="N4064" i="3" s="1"/>
  <c r="N4063" i="3" a="1"/>
  <c r="N4063" i="3" s="1"/>
  <c r="N4062" i="3" a="1"/>
  <c r="N4062" i="3" s="1"/>
  <c r="N4061" i="3" a="1"/>
  <c r="N4061" i="3" s="1"/>
  <c r="N4060" i="3" a="1"/>
  <c r="N4060" i="3" s="1"/>
  <c r="N4059" i="3" a="1"/>
  <c r="N4059" i="3" s="1"/>
  <c r="N4058" i="3" a="1"/>
  <c r="N4058" i="3" s="1"/>
  <c r="N4057" i="3" a="1"/>
  <c r="N4057" i="3" s="1"/>
  <c r="N4056" i="3" a="1"/>
  <c r="N4056" i="3" s="1"/>
  <c r="N4055" i="3" a="1"/>
  <c r="N4055" i="3" s="1"/>
  <c r="N4054" i="3" a="1"/>
  <c r="N4054" i="3" s="1"/>
  <c r="N4053" i="3" a="1"/>
  <c r="N4053" i="3" s="1"/>
  <c r="N4052" i="3" a="1"/>
  <c r="N4052" i="3" s="1"/>
  <c r="N4051" i="3" a="1"/>
  <c r="N4051" i="3" s="1"/>
  <c r="N4050" i="3" a="1"/>
  <c r="N4050" i="3" s="1"/>
  <c r="N4049" i="3" a="1"/>
  <c r="N4049" i="3" s="1"/>
  <c r="N4048" i="3" a="1"/>
  <c r="N4048" i="3" s="1"/>
  <c r="N4047" i="3" a="1"/>
  <c r="N4047" i="3" s="1"/>
  <c r="N4046" i="3" a="1"/>
  <c r="N4046" i="3" s="1"/>
  <c r="N4045" i="3" a="1"/>
  <c r="N4045" i="3" s="1"/>
  <c r="N4044" i="3" a="1"/>
  <c r="N4044" i="3" s="1"/>
  <c r="N4043" i="3" a="1"/>
  <c r="N4043" i="3" s="1"/>
  <c r="N4042" i="3" a="1"/>
  <c r="N4042" i="3" s="1"/>
  <c r="N4041" i="3" a="1"/>
  <c r="N4041" i="3" s="1"/>
  <c r="N4040" i="3" a="1"/>
  <c r="N4040" i="3" s="1"/>
  <c r="N4039" i="3" a="1"/>
  <c r="N4039" i="3" s="1"/>
  <c r="N4038" i="3" a="1"/>
  <c r="N4038" i="3" s="1"/>
  <c r="N4037" i="3" a="1"/>
  <c r="N4037" i="3" s="1"/>
  <c r="N4036" i="3" a="1"/>
  <c r="N4036" i="3" s="1"/>
  <c r="N4035" i="3" a="1"/>
  <c r="N4035" i="3" s="1"/>
  <c r="N4034" i="3" a="1"/>
  <c r="N4034" i="3" s="1"/>
  <c r="N4033" i="3" a="1"/>
  <c r="N4033" i="3" s="1"/>
  <c r="N4032" i="3" a="1"/>
  <c r="N4032" i="3" s="1"/>
  <c r="N4031" i="3" a="1"/>
  <c r="N4031" i="3" s="1"/>
  <c r="N4030" i="3" a="1"/>
  <c r="N4030" i="3" s="1"/>
  <c r="N4029" i="3" a="1"/>
  <c r="N4029" i="3" s="1"/>
  <c r="N4028" i="3" a="1"/>
  <c r="N4028" i="3" s="1"/>
  <c r="N4027" i="3" a="1"/>
  <c r="N4027" i="3" s="1"/>
  <c r="N4026" i="3" a="1"/>
  <c r="N4026" i="3" s="1"/>
  <c r="N4025" i="3" a="1"/>
  <c r="N4025" i="3" s="1"/>
  <c r="N4024" i="3" a="1"/>
  <c r="N4024" i="3" s="1"/>
  <c r="N4023" i="3" a="1"/>
  <c r="N4023" i="3" s="1"/>
  <c r="N4022" i="3" a="1"/>
  <c r="N4022" i="3" s="1"/>
  <c r="N4021" i="3" a="1"/>
  <c r="N4021" i="3" s="1"/>
  <c r="N4020" i="3" a="1"/>
  <c r="N4020" i="3" s="1"/>
  <c r="N4019" i="3" a="1"/>
  <c r="N4019" i="3" s="1"/>
  <c r="N4018" i="3" a="1"/>
  <c r="N4018" i="3" s="1"/>
  <c r="N4017" i="3" a="1"/>
  <c r="N4017" i="3" s="1"/>
  <c r="N4016" i="3" a="1"/>
  <c r="N4016" i="3" s="1"/>
  <c r="N4015" i="3" a="1"/>
  <c r="N4015" i="3" s="1"/>
  <c r="N4014" i="3" a="1"/>
  <c r="N4014" i="3" s="1"/>
  <c r="N4013" i="3" a="1"/>
  <c r="N4013" i="3" s="1"/>
  <c r="N4012" i="3" a="1"/>
  <c r="N4012" i="3" s="1"/>
  <c r="N4011" i="3" a="1"/>
  <c r="N4011" i="3" s="1"/>
  <c r="N4010" i="3" a="1"/>
  <c r="N4010" i="3" s="1"/>
  <c r="N4009" i="3" a="1"/>
  <c r="N4009" i="3" s="1"/>
  <c r="N4008" i="3" a="1"/>
  <c r="N4008" i="3" s="1"/>
  <c r="N4007" i="3" a="1"/>
  <c r="N4007" i="3" s="1"/>
  <c r="N4006" i="3" a="1"/>
  <c r="N4006" i="3" s="1"/>
  <c r="N4005" i="3" a="1"/>
  <c r="N4005" i="3" s="1"/>
  <c r="N4004" i="3" a="1"/>
  <c r="N4004" i="3" s="1"/>
  <c r="N4003" i="3" a="1"/>
  <c r="N4003" i="3" s="1"/>
  <c r="N4002" i="3" a="1"/>
  <c r="N4002" i="3" s="1"/>
  <c r="N4001" i="3" a="1"/>
  <c r="N4001" i="3" s="1"/>
  <c r="N4000" i="3" a="1"/>
  <c r="N4000" i="3" s="1"/>
  <c r="N3999" i="3" a="1"/>
  <c r="N3999" i="3" s="1"/>
  <c r="N3998" i="3" a="1"/>
  <c r="N3998" i="3" s="1"/>
  <c r="N3997" i="3" a="1"/>
  <c r="N3997" i="3" s="1"/>
  <c r="N3996" i="3" a="1"/>
  <c r="N3996" i="3" s="1"/>
  <c r="N3995" i="3" a="1"/>
  <c r="N3995" i="3" s="1"/>
  <c r="N3994" i="3" a="1"/>
  <c r="N3994" i="3" s="1"/>
  <c r="N3993" i="3" a="1"/>
  <c r="N3993" i="3" s="1"/>
  <c r="N3992" i="3" a="1"/>
  <c r="N3992" i="3" s="1"/>
  <c r="N3991" i="3" a="1"/>
  <c r="N3991" i="3" s="1"/>
  <c r="N3990" i="3" a="1"/>
  <c r="N3990" i="3" s="1"/>
  <c r="N3989" i="3" a="1"/>
  <c r="N3989" i="3" s="1"/>
  <c r="N3988" i="3" a="1"/>
  <c r="N3988" i="3" s="1"/>
  <c r="N3987" i="3" a="1"/>
  <c r="N3987" i="3" s="1"/>
  <c r="N3986" i="3" a="1"/>
  <c r="N3986" i="3" s="1"/>
  <c r="N3985" i="3" a="1"/>
  <c r="N3985" i="3" s="1"/>
  <c r="N3984" i="3" a="1"/>
  <c r="N3984" i="3" s="1"/>
  <c r="N3983" i="3" a="1"/>
  <c r="N3983" i="3" s="1"/>
  <c r="N3982" i="3" a="1"/>
  <c r="N3982" i="3" s="1"/>
  <c r="N3981" i="3" a="1"/>
  <c r="N3981" i="3" s="1"/>
  <c r="N3980" i="3" a="1"/>
  <c r="N3980" i="3" s="1"/>
  <c r="N3979" i="3" a="1"/>
  <c r="N3979" i="3" s="1"/>
  <c r="N3978" i="3" a="1"/>
  <c r="N3978" i="3" s="1"/>
  <c r="N3977" i="3" a="1"/>
  <c r="N3977" i="3" s="1"/>
  <c r="N3976" i="3" a="1"/>
  <c r="N3976" i="3" s="1"/>
  <c r="N3975" i="3" a="1"/>
  <c r="N3975" i="3" s="1"/>
  <c r="N3974" i="3" a="1"/>
  <c r="N3974" i="3" s="1"/>
  <c r="N3973" i="3" a="1"/>
  <c r="N3973" i="3" s="1"/>
  <c r="N3972" i="3" a="1"/>
  <c r="N3972" i="3" s="1"/>
  <c r="N3971" i="3" a="1"/>
  <c r="N3971" i="3" s="1"/>
  <c r="N3970" i="3" a="1"/>
  <c r="N3970" i="3" s="1"/>
  <c r="N3969" i="3" a="1"/>
  <c r="N3969" i="3" s="1"/>
  <c r="N3968" i="3" a="1"/>
  <c r="N3968" i="3" s="1"/>
  <c r="N3967" i="3" a="1"/>
  <c r="N3967" i="3" s="1"/>
  <c r="N3966" i="3" a="1"/>
  <c r="N3966" i="3" s="1"/>
  <c r="N3965" i="3" a="1"/>
  <c r="N3965" i="3" s="1"/>
  <c r="N3964" i="3" a="1"/>
  <c r="N3964" i="3" s="1"/>
  <c r="N3963" i="3" a="1"/>
  <c r="N3963" i="3" s="1"/>
  <c r="N3962" i="3" a="1"/>
  <c r="N3962" i="3" s="1"/>
  <c r="N3961" i="3" a="1"/>
  <c r="N3961" i="3" s="1"/>
  <c r="N3960" i="3" a="1"/>
  <c r="N3960" i="3" s="1"/>
  <c r="N3959" i="3" a="1"/>
  <c r="N3959" i="3" s="1"/>
  <c r="N3958" i="3" a="1"/>
  <c r="N3958" i="3" s="1"/>
  <c r="N3957" i="3" a="1"/>
  <c r="N3957" i="3" s="1"/>
  <c r="N3956" i="3" a="1"/>
  <c r="N3956" i="3" s="1"/>
  <c r="N3955" i="3" a="1"/>
  <c r="N3955" i="3" s="1"/>
  <c r="N3954" i="3" a="1"/>
  <c r="N3954" i="3" s="1"/>
  <c r="N3953" i="3" a="1"/>
  <c r="N3953" i="3" s="1"/>
  <c r="N3952" i="3" a="1"/>
  <c r="N3952" i="3" s="1"/>
  <c r="N3951" i="3" a="1"/>
  <c r="N3951" i="3" s="1"/>
  <c r="N3950" i="3" a="1"/>
  <c r="N3950" i="3" s="1"/>
  <c r="N3949" i="3" a="1"/>
  <c r="N3949" i="3" s="1"/>
  <c r="N3948" i="3" a="1"/>
  <c r="N3948" i="3" s="1"/>
  <c r="N3947" i="3" a="1"/>
  <c r="N3947" i="3" s="1"/>
  <c r="N3946" i="3" a="1"/>
  <c r="N3946" i="3" s="1"/>
  <c r="N3945" i="3" a="1"/>
  <c r="N3945" i="3" s="1"/>
  <c r="N3944" i="3" a="1"/>
  <c r="N3944" i="3" s="1"/>
  <c r="N3943" i="3" a="1"/>
  <c r="N3943" i="3" s="1"/>
  <c r="N3942" i="3" a="1"/>
  <c r="N3942" i="3" s="1"/>
  <c r="N3941" i="3" a="1"/>
  <c r="N3941" i="3" s="1"/>
  <c r="N3940" i="3" a="1"/>
  <c r="N3940" i="3" s="1"/>
  <c r="N3939" i="3" a="1"/>
  <c r="N3939" i="3" s="1"/>
  <c r="N3938" i="3" a="1"/>
  <c r="N3938" i="3" s="1"/>
  <c r="N3937" i="3" a="1"/>
  <c r="N3937" i="3" s="1"/>
  <c r="N3936" i="3" a="1"/>
  <c r="N3936" i="3" s="1"/>
  <c r="N3935" i="3" a="1"/>
  <c r="N3935" i="3" s="1"/>
  <c r="N3934" i="3" a="1"/>
  <c r="N3934" i="3" s="1"/>
  <c r="N3933" i="3" a="1"/>
  <c r="N3933" i="3" s="1"/>
  <c r="N3932" i="3" a="1"/>
  <c r="N3932" i="3" s="1"/>
  <c r="N3931" i="3" a="1"/>
  <c r="N3931" i="3" s="1"/>
  <c r="N3930" i="3" a="1"/>
  <c r="N3930" i="3" s="1"/>
  <c r="N3929" i="3" a="1"/>
  <c r="N3929" i="3" s="1"/>
  <c r="N3928" i="3" a="1"/>
  <c r="N3928" i="3" s="1"/>
  <c r="N3927" i="3" a="1"/>
  <c r="N3927" i="3" s="1"/>
  <c r="N3926" i="3" a="1"/>
  <c r="N3926" i="3" s="1"/>
  <c r="N3925" i="3" a="1"/>
  <c r="N3925" i="3" s="1"/>
  <c r="N3924" i="3" a="1"/>
  <c r="N3924" i="3" s="1"/>
  <c r="N3923" i="3" a="1"/>
  <c r="N3923" i="3" s="1"/>
  <c r="N3922" i="3" a="1"/>
  <c r="N3922" i="3" s="1"/>
  <c r="N3921" i="3" a="1"/>
  <c r="N3921" i="3" s="1"/>
  <c r="N3920" i="3" a="1"/>
  <c r="N3920" i="3" s="1"/>
  <c r="N3919" i="3" a="1"/>
  <c r="N3919" i="3" s="1"/>
  <c r="N3918" i="3" a="1"/>
  <c r="N3918" i="3" s="1"/>
  <c r="N3917" i="3" a="1"/>
  <c r="N3917" i="3" s="1"/>
  <c r="N3916" i="3" a="1"/>
  <c r="N3916" i="3" s="1"/>
  <c r="N3915" i="3" a="1"/>
  <c r="N3915" i="3" s="1"/>
  <c r="N3914" i="3" a="1"/>
  <c r="N3914" i="3" s="1"/>
  <c r="N3913" i="3" a="1"/>
  <c r="N3913" i="3" s="1"/>
  <c r="N3912" i="3" a="1"/>
  <c r="N3912" i="3" s="1"/>
  <c r="N3911" i="3" a="1"/>
  <c r="N3911" i="3" s="1"/>
  <c r="N3910" i="3" a="1"/>
  <c r="N3910" i="3" s="1"/>
  <c r="N3909" i="3" a="1"/>
  <c r="N3909" i="3" s="1"/>
  <c r="N3908" i="3" a="1"/>
  <c r="N3908" i="3" s="1"/>
  <c r="N3907" i="3" a="1"/>
  <c r="N3907" i="3" s="1"/>
  <c r="N3906" i="3" a="1"/>
  <c r="N3906" i="3" s="1"/>
  <c r="N3905" i="3" a="1"/>
  <c r="N3905" i="3" s="1"/>
  <c r="N3904" i="3" a="1"/>
  <c r="N3904" i="3" s="1"/>
  <c r="N3903" i="3" a="1"/>
  <c r="N3903" i="3" s="1"/>
  <c r="N3902" i="3" a="1"/>
  <c r="N3902" i="3" s="1"/>
  <c r="N3901" i="3" a="1"/>
  <c r="N3901" i="3" s="1"/>
  <c r="N3900" i="3" a="1"/>
  <c r="N3900" i="3" s="1"/>
  <c r="N3899" i="3" a="1"/>
  <c r="N3899" i="3" s="1"/>
  <c r="N3898" i="3" a="1"/>
  <c r="N3898" i="3" s="1"/>
  <c r="N3897" i="3" a="1"/>
  <c r="N3897" i="3" s="1"/>
  <c r="N3896" i="3" a="1"/>
  <c r="N3896" i="3" s="1"/>
  <c r="N3895" i="3" a="1"/>
  <c r="N3895" i="3" s="1"/>
  <c r="N3894" i="3" a="1"/>
  <c r="N3894" i="3" s="1"/>
  <c r="N3893" i="3" a="1"/>
  <c r="N3893" i="3" s="1"/>
  <c r="N3892" i="3" a="1"/>
  <c r="N3892" i="3" s="1"/>
  <c r="N3891" i="3" a="1"/>
  <c r="N3891" i="3" s="1"/>
  <c r="N3890" i="3" a="1"/>
  <c r="N3890" i="3" s="1"/>
  <c r="N3889" i="3" a="1"/>
  <c r="N3889" i="3" s="1"/>
  <c r="N3888" i="3" a="1"/>
  <c r="N3888" i="3" s="1"/>
  <c r="N3887" i="3" a="1"/>
  <c r="N3887" i="3" s="1"/>
  <c r="N3886" i="3" a="1"/>
  <c r="N3886" i="3" s="1"/>
  <c r="N3885" i="3" a="1"/>
  <c r="N3885" i="3" s="1"/>
  <c r="N3884" i="3" a="1"/>
  <c r="N3884" i="3" s="1"/>
  <c r="N3883" i="3" a="1"/>
  <c r="N3883" i="3" s="1"/>
  <c r="N3882" i="3" a="1"/>
  <c r="N3882" i="3" s="1"/>
  <c r="N3881" i="3" a="1"/>
  <c r="N3881" i="3" s="1"/>
  <c r="N3880" i="3" a="1"/>
  <c r="N3880" i="3" s="1"/>
  <c r="N3879" i="3" a="1"/>
  <c r="N3879" i="3" s="1"/>
  <c r="N3878" i="3" a="1"/>
  <c r="N3878" i="3" s="1"/>
  <c r="N3877" i="3" a="1"/>
  <c r="N3877" i="3" s="1"/>
  <c r="N3876" i="3" a="1"/>
  <c r="N3876" i="3" s="1"/>
  <c r="N3875" i="3" a="1"/>
  <c r="N3875" i="3" s="1"/>
  <c r="N3874" i="3" a="1"/>
  <c r="N3874" i="3" s="1"/>
  <c r="N3873" i="3" a="1"/>
  <c r="N3873" i="3" s="1"/>
  <c r="N3872" i="3" a="1"/>
  <c r="N3872" i="3" s="1"/>
  <c r="N3871" i="3" a="1"/>
  <c r="N3871" i="3" s="1"/>
  <c r="N3870" i="3" a="1"/>
  <c r="N3870" i="3" s="1"/>
  <c r="N3869" i="3" a="1"/>
  <c r="N3869" i="3" s="1"/>
  <c r="N3868" i="3" a="1"/>
  <c r="N3868" i="3" s="1"/>
  <c r="N3867" i="3" a="1"/>
  <c r="N3867" i="3" s="1"/>
  <c r="N3866" i="3" a="1"/>
  <c r="N3866" i="3" s="1"/>
  <c r="N3865" i="3" a="1"/>
  <c r="N3865" i="3" s="1"/>
  <c r="N3864" i="3" a="1"/>
  <c r="N3864" i="3" s="1"/>
  <c r="N3863" i="3" a="1"/>
  <c r="N3863" i="3" s="1"/>
  <c r="N3862" i="3" a="1"/>
  <c r="N3862" i="3" s="1"/>
  <c r="N3861" i="3" a="1"/>
  <c r="N3861" i="3" s="1"/>
  <c r="N3860" i="3" a="1"/>
  <c r="N3860" i="3" s="1"/>
  <c r="N3859" i="3" a="1"/>
  <c r="N3859" i="3" s="1"/>
  <c r="N3858" i="3" a="1"/>
  <c r="N3858" i="3" s="1"/>
  <c r="N3857" i="3" a="1"/>
  <c r="N3857" i="3" s="1"/>
  <c r="N3856" i="3" a="1"/>
  <c r="N3856" i="3" s="1"/>
  <c r="N3855" i="3" a="1"/>
  <c r="N3855" i="3" s="1"/>
  <c r="N3854" i="3" a="1"/>
  <c r="N3854" i="3" s="1"/>
  <c r="N3853" i="3" a="1"/>
  <c r="N3853" i="3" s="1"/>
  <c r="N3852" i="3" a="1"/>
  <c r="N3852" i="3" s="1"/>
  <c r="N3851" i="3" a="1"/>
  <c r="N3851" i="3" s="1"/>
  <c r="N3850" i="3" a="1"/>
  <c r="N3850" i="3" s="1"/>
  <c r="N3849" i="3" a="1"/>
  <c r="N3849" i="3" s="1"/>
  <c r="N3848" i="3" a="1"/>
  <c r="N3848" i="3" s="1"/>
  <c r="N3847" i="3" a="1"/>
  <c r="N3847" i="3" s="1"/>
  <c r="N3846" i="3" a="1"/>
  <c r="N3846" i="3" s="1"/>
  <c r="N3845" i="3" a="1"/>
  <c r="N3845" i="3" s="1"/>
  <c r="N3844" i="3" a="1"/>
  <c r="N3844" i="3" s="1"/>
  <c r="N3843" i="3" a="1"/>
  <c r="N3843" i="3" s="1"/>
  <c r="N3842" i="3" a="1"/>
  <c r="N3842" i="3" s="1"/>
  <c r="N3841" i="3" a="1"/>
  <c r="N3841" i="3" s="1"/>
  <c r="N3840" i="3" a="1"/>
  <c r="N3840" i="3" s="1"/>
  <c r="N3839" i="3" a="1"/>
  <c r="N3839" i="3" s="1"/>
  <c r="N3838" i="3" a="1"/>
  <c r="N3838" i="3" s="1"/>
  <c r="N3837" i="3" a="1"/>
  <c r="N3837" i="3" s="1"/>
  <c r="N3836" i="3" a="1"/>
  <c r="N3836" i="3" s="1"/>
  <c r="N3835" i="3" a="1"/>
  <c r="N3835" i="3" s="1"/>
  <c r="N3834" i="3" a="1"/>
  <c r="N3834" i="3" s="1"/>
  <c r="N3833" i="3" a="1"/>
  <c r="N3833" i="3" s="1"/>
  <c r="N3832" i="3" a="1"/>
  <c r="N3832" i="3" s="1"/>
  <c r="N3831" i="3" a="1"/>
  <c r="N3831" i="3" s="1"/>
  <c r="N3830" i="3" a="1"/>
  <c r="N3830" i="3" s="1"/>
  <c r="N3829" i="3" a="1"/>
  <c r="N3829" i="3" s="1"/>
  <c r="N3828" i="3" a="1"/>
  <c r="N3828" i="3" s="1"/>
  <c r="N3827" i="3" a="1"/>
  <c r="N3827" i="3" s="1"/>
  <c r="N3826" i="3" a="1"/>
  <c r="N3826" i="3" s="1"/>
  <c r="N3825" i="3" a="1"/>
  <c r="N3825" i="3" s="1"/>
  <c r="N3824" i="3" a="1"/>
  <c r="N3824" i="3" s="1"/>
  <c r="N3823" i="3" a="1"/>
  <c r="N3823" i="3" s="1"/>
  <c r="N3822" i="3" a="1"/>
  <c r="N3822" i="3" s="1"/>
  <c r="N3821" i="3" a="1"/>
  <c r="N3821" i="3" s="1"/>
  <c r="N3820" i="3" a="1"/>
  <c r="N3820" i="3" s="1"/>
  <c r="N3819" i="3" a="1"/>
  <c r="N3819" i="3" s="1"/>
  <c r="N3818" i="3" a="1"/>
  <c r="N3818" i="3" s="1"/>
  <c r="N3817" i="3" a="1"/>
  <c r="N3817" i="3" s="1"/>
  <c r="N3816" i="3" a="1"/>
  <c r="N3816" i="3" s="1"/>
  <c r="N3815" i="3" a="1"/>
  <c r="N3815" i="3" s="1"/>
  <c r="N3814" i="3" a="1"/>
  <c r="N3814" i="3" s="1"/>
  <c r="N3813" i="3" a="1"/>
  <c r="N3813" i="3" s="1"/>
  <c r="N3812" i="3" a="1"/>
  <c r="N3812" i="3" s="1"/>
  <c r="N3811" i="3" a="1"/>
  <c r="N3811" i="3" s="1"/>
  <c r="N3810" i="3" a="1"/>
  <c r="N3810" i="3" s="1"/>
  <c r="N3809" i="3" a="1"/>
  <c r="N3809" i="3" s="1"/>
  <c r="N3808" i="3" a="1"/>
  <c r="N3808" i="3" s="1"/>
  <c r="N3807" i="3" a="1"/>
  <c r="N3807" i="3" s="1"/>
  <c r="N3806" i="3" a="1"/>
  <c r="N3806" i="3" s="1"/>
  <c r="N3805" i="3" a="1"/>
  <c r="N3805" i="3" s="1"/>
  <c r="N3804" i="3" a="1"/>
  <c r="N3804" i="3" s="1"/>
  <c r="N3803" i="3" a="1"/>
  <c r="N3803" i="3" s="1"/>
  <c r="N3802" i="3" a="1"/>
  <c r="N3802" i="3" s="1"/>
  <c r="N3801" i="3" a="1"/>
  <c r="N3801" i="3" s="1"/>
  <c r="N3800" i="3" a="1"/>
  <c r="N3800" i="3" s="1"/>
  <c r="N3799" i="3" a="1"/>
  <c r="N3799" i="3" s="1"/>
  <c r="N3798" i="3" a="1"/>
  <c r="N3798" i="3" s="1"/>
  <c r="N3797" i="3" a="1"/>
  <c r="N3797" i="3" s="1"/>
  <c r="N3796" i="3" a="1"/>
  <c r="N3796" i="3" s="1"/>
  <c r="N3795" i="3" a="1"/>
  <c r="N3795" i="3" s="1"/>
  <c r="N3794" i="3" a="1"/>
  <c r="N3794" i="3" s="1"/>
  <c r="N3793" i="3" a="1"/>
  <c r="N3793" i="3" s="1"/>
  <c r="N3792" i="3" a="1"/>
  <c r="N3792" i="3" s="1"/>
  <c r="N3791" i="3" a="1"/>
  <c r="N3791" i="3" s="1"/>
  <c r="N3790" i="3" a="1"/>
  <c r="N3790" i="3" s="1"/>
  <c r="N3789" i="3" a="1"/>
  <c r="N3789" i="3" s="1"/>
  <c r="N3788" i="3" a="1"/>
  <c r="N3788" i="3" s="1"/>
  <c r="N3787" i="3" a="1"/>
  <c r="N3787" i="3" s="1"/>
  <c r="N3786" i="3" a="1"/>
  <c r="N3786" i="3" s="1"/>
  <c r="N3785" i="3" a="1"/>
  <c r="N3785" i="3" s="1"/>
  <c r="N3784" i="3" a="1"/>
  <c r="N3784" i="3" s="1"/>
  <c r="N3783" i="3" a="1"/>
  <c r="N3783" i="3" s="1"/>
  <c r="N3782" i="3" a="1"/>
  <c r="N3782" i="3" s="1"/>
  <c r="N3781" i="3" a="1"/>
  <c r="N3781" i="3" s="1"/>
  <c r="N3780" i="3" a="1"/>
  <c r="N3780" i="3" s="1"/>
  <c r="N3779" i="3" a="1"/>
  <c r="N3779" i="3" s="1"/>
  <c r="N3778" i="3" a="1"/>
  <c r="N3778" i="3" s="1"/>
  <c r="N3777" i="3" a="1"/>
  <c r="N3777" i="3" s="1"/>
  <c r="N3776" i="3" a="1"/>
  <c r="N3776" i="3" s="1"/>
  <c r="N3775" i="3" a="1"/>
  <c r="N3775" i="3" s="1"/>
  <c r="N3774" i="3" a="1"/>
  <c r="N3774" i="3" s="1"/>
  <c r="N3773" i="3" a="1"/>
  <c r="N3773" i="3" s="1"/>
  <c r="N3772" i="3" a="1"/>
  <c r="N3772" i="3" s="1"/>
  <c r="N3771" i="3" a="1"/>
  <c r="N3771" i="3" s="1"/>
  <c r="N3770" i="3" a="1"/>
  <c r="N3770" i="3" s="1"/>
  <c r="N3769" i="3" a="1"/>
  <c r="N3769" i="3" s="1"/>
  <c r="N3768" i="3" a="1"/>
  <c r="N3768" i="3" s="1"/>
  <c r="N3767" i="3" a="1"/>
  <c r="N3767" i="3" s="1"/>
  <c r="N3766" i="3" a="1"/>
  <c r="N3766" i="3" s="1"/>
  <c r="N3765" i="3" a="1"/>
  <c r="N3765" i="3" s="1"/>
  <c r="N3764" i="3" a="1"/>
  <c r="N3764" i="3" s="1"/>
  <c r="N3763" i="3" a="1"/>
  <c r="N3763" i="3" s="1"/>
  <c r="N3762" i="3" a="1"/>
  <c r="N3762" i="3" s="1"/>
  <c r="N3761" i="3" a="1"/>
  <c r="N3761" i="3" s="1"/>
  <c r="N3760" i="3" a="1"/>
  <c r="N3760" i="3" s="1"/>
  <c r="N3759" i="3" a="1"/>
  <c r="N3759" i="3" s="1"/>
  <c r="N3758" i="3" a="1"/>
  <c r="N3758" i="3" s="1"/>
  <c r="N3757" i="3" a="1"/>
  <c r="N3757" i="3" s="1"/>
  <c r="N3756" i="3" a="1"/>
  <c r="N3756" i="3" s="1"/>
  <c r="N3755" i="3" a="1"/>
  <c r="N3755" i="3" s="1"/>
  <c r="N3754" i="3" a="1"/>
  <c r="N3754" i="3" s="1"/>
  <c r="N3753" i="3" a="1"/>
  <c r="N3753" i="3" s="1"/>
  <c r="N3752" i="3" a="1"/>
  <c r="N3752" i="3" s="1"/>
  <c r="N3751" i="3" a="1"/>
  <c r="N3751" i="3" s="1"/>
  <c r="N3750" i="3" a="1"/>
  <c r="N3750" i="3" s="1"/>
  <c r="N3749" i="3" a="1"/>
  <c r="N3749" i="3" s="1"/>
  <c r="N3748" i="3" a="1"/>
  <c r="N3748" i="3" s="1"/>
  <c r="N3747" i="3" a="1"/>
  <c r="N3747" i="3" s="1"/>
  <c r="N3746" i="3" a="1"/>
  <c r="N3746" i="3" s="1"/>
  <c r="N3745" i="3" a="1"/>
  <c r="N3745" i="3" s="1"/>
  <c r="N3744" i="3" a="1"/>
  <c r="N3744" i="3" s="1"/>
  <c r="N3743" i="3" a="1"/>
  <c r="N3743" i="3" s="1"/>
  <c r="N3742" i="3" a="1"/>
  <c r="N3742" i="3" s="1"/>
  <c r="N3741" i="3" a="1"/>
  <c r="N3741" i="3" s="1"/>
  <c r="N3740" i="3" a="1"/>
  <c r="N3740" i="3" s="1"/>
  <c r="N3739" i="3" a="1"/>
  <c r="N3739" i="3" s="1"/>
  <c r="N3738" i="3" a="1"/>
  <c r="N3738" i="3" s="1"/>
  <c r="N3737" i="3" a="1"/>
  <c r="N3737" i="3" s="1"/>
  <c r="N3736" i="3" a="1"/>
  <c r="N3736" i="3" s="1"/>
  <c r="N3735" i="3" a="1"/>
  <c r="N3735" i="3" s="1"/>
  <c r="N3734" i="3" a="1"/>
  <c r="N3734" i="3" s="1"/>
  <c r="N3733" i="3" a="1"/>
  <c r="N3733" i="3" s="1"/>
  <c r="N3732" i="3" a="1"/>
  <c r="N3732" i="3" s="1"/>
  <c r="N3731" i="3" a="1"/>
  <c r="N3731" i="3" s="1"/>
  <c r="N3730" i="3" a="1"/>
  <c r="N3730" i="3" s="1"/>
  <c r="N3729" i="3" a="1"/>
  <c r="N3729" i="3" s="1"/>
  <c r="N3728" i="3" a="1"/>
  <c r="N3728" i="3" s="1"/>
  <c r="N3727" i="3" a="1"/>
  <c r="N3727" i="3" s="1"/>
  <c r="N3726" i="3" a="1"/>
  <c r="N3726" i="3" s="1"/>
  <c r="N3725" i="3" a="1"/>
  <c r="N3725" i="3" s="1"/>
  <c r="N3724" i="3" a="1"/>
  <c r="N3724" i="3" s="1"/>
  <c r="N3723" i="3" a="1"/>
  <c r="N3723" i="3" s="1"/>
  <c r="N3722" i="3" a="1"/>
  <c r="N3722" i="3" s="1"/>
  <c r="N3721" i="3" a="1"/>
  <c r="N3721" i="3" s="1"/>
  <c r="N3720" i="3" a="1"/>
  <c r="N3720" i="3" s="1"/>
  <c r="N3719" i="3" a="1"/>
  <c r="N3719" i="3" s="1"/>
  <c r="N3718" i="3" a="1"/>
  <c r="N3718" i="3" s="1"/>
  <c r="N3717" i="3" a="1"/>
  <c r="N3717" i="3" s="1"/>
  <c r="N3716" i="3" a="1"/>
  <c r="N3716" i="3" s="1"/>
  <c r="N3715" i="3" a="1"/>
  <c r="N3715" i="3" s="1"/>
  <c r="N3714" i="3" a="1"/>
  <c r="N3714" i="3" s="1"/>
  <c r="N3713" i="3" a="1"/>
  <c r="N3713" i="3" s="1"/>
  <c r="N3712" i="3" a="1"/>
  <c r="N3712" i="3" s="1"/>
  <c r="N3711" i="3" a="1"/>
  <c r="N3711" i="3" s="1"/>
  <c r="N3710" i="3" a="1"/>
  <c r="N3710" i="3" s="1"/>
  <c r="N3709" i="3" a="1"/>
  <c r="N3709" i="3" s="1"/>
  <c r="N3708" i="3" a="1"/>
  <c r="N3708" i="3" s="1"/>
  <c r="N3707" i="3" a="1"/>
  <c r="N3707" i="3" s="1"/>
  <c r="N3706" i="3" a="1"/>
  <c r="N3706" i="3" s="1"/>
  <c r="N3705" i="3" a="1"/>
  <c r="N3705" i="3" s="1"/>
  <c r="N3704" i="3" a="1"/>
  <c r="N3704" i="3" s="1"/>
  <c r="N3703" i="3" a="1"/>
  <c r="N3703" i="3" s="1"/>
  <c r="N3702" i="3" a="1"/>
  <c r="N3702" i="3" s="1"/>
  <c r="N3701" i="3" a="1"/>
  <c r="N3701" i="3" s="1"/>
  <c r="N3700" i="3" a="1"/>
  <c r="N3700" i="3" s="1"/>
  <c r="N3699" i="3" a="1"/>
  <c r="N3699" i="3" s="1"/>
  <c r="N3698" i="3" a="1"/>
  <c r="N3698" i="3" s="1"/>
  <c r="N3697" i="3" a="1"/>
  <c r="N3697" i="3" s="1"/>
  <c r="N3696" i="3" a="1"/>
  <c r="N3696" i="3" s="1"/>
  <c r="N3695" i="3" a="1"/>
  <c r="N3695" i="3" s="1"/>
  <c r="N3694" i="3" a="1"/>
  <c r="N3694" i="3" s="1"/>
  <c r="N3693" i="3" a="1"/>
  <c r="N3693" i="3" s="1"/>
  <c r="N3692" i="3" a="1"/>
  <c r="N3692" i="3" s="1"/>
  <c r="N3691" i="3" a="1"/>
  <c r="N3691" i="3" s="1"/>
  <c r="N3690" i="3" a="1"/>
  <c r="N3690" i="3" s="1"/>
  <c r="N3689" i="3" a="1"/>
  <c r="N3689" i="3" s="1"/>
  <c r="N3688" i="3" a="1"/>
  <c r="N3688" i="3" s="1"/>
  <c r="N3687" i="3" a="1"/>
  <c r="N3687" i="3" s="1"/>
  <c r="N3686" i="3" a="1"/>
  <c r="N3686" i="3" s="1"/>
  <c r="N3685" i="3" a="1"/>
  <c r="N3685" i="3" s="1"/>
  <c r="N3684" i="3" a="1"/>
  <c r="N3684" i="3" s="1"/>
  <c r="N3683" i="3" a="1"/>
  <c r="N3683" i="3" s="1"/>
  <c r="N3682" i="3" a="1"/>
  <c r="N3682" i="3" s="1"/>
  <c r="N3681" i="3" a="1"/>
  <c r="N3681" i="3" s="1"/>
  <c r="N3680" i="3" a="1"/>
  <c r="N3680" i="3" s="1"/>
  <c r="N3679" i="3" a="1"/>
  <c r="N3679" i="3" s="1"/>
  <c r="N3678" i="3" a="1"/>
  <c r="N3678" i="3" s="1"/>
  <c r="N3677" i="3" a="1"/>
  <c r="N3677" i="3" s="1"/>
  <c r="N3676" i="3" a="1"/>
  <c r="N3676" i="3" s="1"/>
  <c r="N3675" i="3" a="1"/>
  <c r="N3675" i="3" s="1"/>
  <c r="N3674" i="3" a="1"/>
  <c r="N3674" i="3" s="1"/>
  <c r="N3673" i="3" a="1"/>
  <c r="N3673" i="3" s="1"/>
  <c r="N3672" i="3" a="1"/>
  <c r="N3672" i="3" s="1"/>
  <c r="N3671" i="3" a="1"/>
  <c r="N3671" i="3" s="1"/>
  <c r="N3670" i="3" a="1"/>
  <c r="N3670" i="3" s="1"/>
  <c r="N3669" i="3" a="1"/>
  <c r="N3669" i="3" s="1"/>
  <c r="N3668" i="3" a="1"/>
  <c r="N3668" i="3" s="1"/>
  <c r="N3667" i="3" a="1"/>
  <c r="N3667" i="3" s="1"/>
  <c r="N3666" i="3" a="1"/>
  <c r="N3666" i="3" s="1"/>
  <c r="N3665" i="3" a="1"/>
  <c r="N3665" i="3" s="1"/>
  <c r="N3664" i="3" a="1"/>
  <c r="N3664" i="3" s="1"/>
  <c r="N3663" i="3" a="1"/>
  <c r="N3663" i="3" s="1"/>
  <c r="N3662" i="3" a="1"/>
  <c r="N3662" i="3" s="1"/>
  <c r="N3661" i="3" a="1"/>
  <c r="N3661" i="3" s="1"/>
  <c r="N3660" i="3" a="1"/>
  <c r="N3660" i="3" s="1"/>
  <c r="N3659" i="3" a="1"/>
  <c r="N3659" i="3" s="1"/>
  <c r="N3658" i="3" a="1"/>
  <c r="N3658" i="3" s="1"/>
  <c r="N3657" i="3" a="1"/>
  <c r="N3657" i="3" s="1"/>
  <c r="N3656" i="3" a="1"/>
  <c r="N3656" i="3" s="1"/>
  <c r="N3655" i="3" a="1"/>
  <c r="N3655" i="3" s="1"/>
  <c r="N3654" i="3" a="1"/>
  <c r="N3654" i="3" s="1"/>
  <c r="N3653" i="3" a="1"/>
  <c r="N3653" i="3" s="1"/>
  <c r="N3652" i="3" a="1"/>
  <c r="N3652" i="3" s="1"/>
  <c r="N3651" i="3" a="1"/>
  <c r="N3651" i="3" s="1"/>
  <c r="N3650" i="3" a="1"/>
  <c r="N3650" i="3" s="1"/>
  <c r="N3649" i="3" a="1"/>
  <c r="N3649" i="3" s="1"/>
  <c r="N3648" i="3" a="1"/>
  <c r="N3648" i="3" s="1"/>
  <c r="N3647" i="3" a="1"/>
  <c r="N3647" i="3" s="1"/>
  <c r="N3646" i="3" a="1"/>
  <c r="N3646" i="3" s="1"/>
  <c r="N3645" i="3" a="1"/>
  <c r="N3645" i="3" s="1"/>
  <c r="N3644" i="3" a="1"/>
  <c r="N3644" i="3" s="1"/>
  <c r="N3643" i="3" a="1"/>
  <c r="N3643" i="3" s="1"/>
  <c r="N3642" i="3" a="1"/>
  <c r="N3642" i="3" s="1"/>
  <c r="N3641" i="3" a="1"/>
  <c r="N3641" i="3" s="1"/>
  <c r="N3640" i="3" a="1"/>
  <c r="N3640" i="3" s="1"/>
  <c r="N3639" i="3" a="1"/>
  <c r="N3639" i="3" s="1"/>
  <c r="N3638" i="3" a="1"/>
  <c r="N3638" i="3" s="1"/>
  <c r="N3637" i="3" a="1"/>
  <c r="N3637" i="3" s="1"/>
  <c r="N3636" i="3" a="1"/>
  <c r="N3636" i="3" s="1"/>
  <c r="N3635" i="3" a="1"/>
  <c r="N3635" i="3" s="1"/>
  <c r="N3634" i="3" a="1"/>
  <c r="N3634" i="3" s="1"/>
  <c r="N3633" i="3" a="1"/>
  <c r="N3633" i="3" s="1"/>
  <c r="N3632" i="3" a="1"/>
  <c r="N3632" i="3" s="1"/>
  <c r="N3631" i="3" a="1"/>
  <c r="N3631" i="3" s="1"/>
  <c r="N3630" i="3" a="1"/>
  <c r="N3630" i="3" s="1"/>
  <c r="N3629" i="3" a="1"/>
  <c r="N3629" i="3" s="1"/>
  <c r="N3628" i="3" a="1"/>
  <c r="N3628" i="3" s="1"/>
  <c r="N3627" i="3" a="1"/>
  <c r="N3627" i="3" s="1"/>
  <c r="N3626" i="3" a="1"/>
  <c r="N3626" i="3" s="1"/>
  <c r="N3625" i="3" a="1"/>
  <c r="N3625" i="3" s="1"/>
  <c r="N3624" i="3" a="1"/>
  <c r="N3624" i="3" s="1"/>
  <c r="N3623" i="3" a="1"/>
  <c r="N3623" i="3" s="1"/>
  <c r="N3622" i="3" a="1"/>
  <c r="N3622" i="3" s="1"/>
  <c r="N3621" i="3" a="1"/>
  <c r="N3621" i="3" s="1"/>
  <c r="N3620" i="3" a="1"/>
  <c r="N3620" i="3" s="1"/>
  <c r="N3619" i="3" a="1"/>
  <c r="N3619" i="3" s="1"/>
  <c r="N3618" i="3" a="1"/>
  <c r="N3618" i="3" s="1"/>
  <c r="N3617" i="3" a="1"/>
  <c r="N3617" i="3" s="1"/>
  <c r="N3616" i="3" a="1"/>
  <c r="N3616" i="3" s="1"/>
  <c r="N3615" i="3" a="1"/>
  <c r="N3615" i="3" s="1"/>
  <c r="N3614" i="3" a="1"/>
  <c r="N3614" i="3" s="1"/>
  <c r="N3613" i="3" a="1"/>
  <c r="N3613" i="3" s="1"/>
  <c r="N3612" i="3" a="1"/>
  <c r="N3612" i="3" s="1"/>
  <c r="N3611" i="3" a="1"/>
  <c r="N3611" i="3" s="1"/>
  <c r="N3610" i="3" a="1"/>
  <c r="N3610" i="3" s="1"/>
  <c r="N3609" i="3" a="1"/>
  <c r="N3609" i="3" s="1"/>
  <c r="N3608" i="3" a="1"/>
  <c r="N3608" i="3" s="1"/>
  <c r="N3607" i="3" a="1"/>
  <c r="N3607" i="3" s="1"/>
  <c r="N3606" i="3" a="1"/>
  <c r="N3606" i="3" s="1"/>
  <c r="N3605" i="3" a="1"/>
  <c r="N3605" i="3" s="1"/>
  <c r="N3604" i="3" a="1"/>
  <c r="N3604" i="3" s="1"/>
  <c r="N3603" i="3" a="1"/>
  <c r="N3603" i="3" s="1"/>
  <c r="N3602" i="3" a="1"/>
  <c r="N3602" i="3" s="1"/>
  <c r="N3601" i="3" a="1"/>
  <c r="N3601" i="3" s="1"/>
  <c r="N3600" i="3" a="1"/>
  <c r="N3600" i="3" s="1"/>
  <c r="N3599" i="3" a="1"/>
  <c r="N3599" i="3" s="1"/>
  <c r="N3598" i="3" a="1"/>
  <c r="N3598" i="3" s="1"/>
  <c r="N3597" i="3" a="1"/>
  <c r="N3597" i="3" s="1"/>
  <c r="N3596" i="3" a="1"/>
  <c r="N3596" i="3" s="1"/>
  <c r="N3595" i="3" a="1"/>
  <c r="N3595" i="3" s="1"/>
  <c r="N3594" i="3" a="1"/>
  <c r="N3594" i="3" s="1"/>
  <c r="N3593" i="3" a="1"/>
  <c r="N3593" i="3" s="1"/>
  <c r="N3592" i="3" a="1"/>
  <c r="N3592" i="3" s="1"/>
  <c r="N3591" i="3" a="1"/>
  <c r="N3591" i="3" s="1"/>
  <c r="N3590" i="3" a="1"/>
  <c r="N3590" i="3" s="1"/>
  <c r="N3589" i="3" a="1"/>
  <c r="N3589" i="3" s="1"/>
  <c r="N3588" i="3" a="1"/>
  <c r="N3588" i="3" s="1"/>
  <c r="N3587" i="3" a="1"/>
  <c r="N3587" i="3" s="1"/>
  <c r="N3586" i="3" a="1"/>
  <c r="N3586" i="3" s="1"/>
  <c r="N3585" i="3" a="1"/>
  <c r="N3585" i="3" s="1"/>
  <c r="N3584" i="3" a="1"/>
  <c r="N3584" i="3" s="1"/>
  <c r="N3583" i="3" a="1"/>
  <c r="N3583" i="3" s="1"/>
  <c r="N3582" i="3" a="1"/>
  <c r="N3582" i="3" s="1"/>
  <c r="N3581" i="3" a="1"/>
  <c r="N3581" i="3" s="1"/>
  <c r="N3580" i="3" a="1"/>
  <c r="N3580" i="3" s="1"/>
  <c r="N3579" i="3" a="1"/>
  <c r="N3579" i="3" s="1"/>
  <c r="N3578" i="3" a="1"/>
  <c r="N3578" i="3" s="1"/>
  <c r="N3577" i="3" a="1"/>
  <c r="N3577" i="3" s="1"/>
  <c r="N3576" i="3" a="1"/>
  <c r="N3576" i="3" s="1"/>
  <c r="N3575" i="3" a="1"/>
  <c r="N3575" i="3" s="1"/>
  <c r="N3574" i="3" a="1"/>
  <c r="N3574" i="3" s="1"/>
  <c r="N3573" i="3" a="1"/>
  <c r="N3573" i="3" s="1"/>
  <c r="N3572" i="3" a="1"/>
  <c r="N3572" i="3" s="1"/>
  <c r="N3571" i="3" a="1"/>
  <c r="N3571" i="3" s="1"/>
  <c r="N3570" i="3" a="1"/>
  <c r="N3570" i="3" s="1"/>
  <c r="N3569" i="3" a="1"/>
  <c r="N3569" i="3" s="1"/>
  <c r="N3568" i="3" a="1"/>
  <c r="N3568" i="3" s="1"/>
  <c r="N3567" i="3" a="1"/>
  <c r="N3567" i="3" s="1"/>
  <c r="N3566" i="3" a="1"/>
  <c r="N3566" i="3" s="1"/>
  <c r="N3565" i="3" a="1"/>
  <c r="N3565" i="3" s="1"/>
  <c r="N3564" i="3" a="1"/>
  <c r="N3564" i="3" s="1"/>
  <c r="N3563" i="3" a="1"/>
  <c r="N3563" i="3" s="1"/>
  <c r="N3562" i="3" a="1"/>
  <c r="N3562" i="3" s="1"/>
  <c r="N3561" i="3" a="1"/>
  <c r="N3561" i="3" s="1"/>
  <c r="N3560" i="3" a="1"/>
  <c r="N3560" i="3" s="1"/>
  <c r="N3559" i="3" a="1"/>
  <c r="N3559" i="3" s="1"/>
  <c r="N3558" i="3" a="1"/>
  <c r="N3558" i="3" s="1"/>
  <c r="N3557" i="3" a="1"/>
  <c r="N3557" i="3" s="1"/>
  <c r="N3556" i="3" a="1"/>
  <c r="N3556" i="3" s="1"/>
  <c r="N3555" i="3" a="1"/>
  <c r="N3555" i="3" s="1"/>
  <c r="N3554" i="3" a="1"/>
  <c r="N3554" i="3" s="1"/>
  <c r="N3553" i="3" a="1"/>
  <c r="N3553" i="3" s="1"/>
  <c r="N3552" i="3" a="1"/>
  <c r="N3552" i="3" s="1"/>
  <c r="N3551" i="3" a="1"/>
  <c r="N3551" i="3" s="1"/>
  <c r="N3550" i="3" a="1"/>
  <c r="N3550" i="3" s="1"/>
  <c r="N3549" i="3" a="1"/>
  <c r="N3549" i="3" s="1"/>
  <c r="N3548" i="3" a="1"/>
  <c r="N3548" i="3" s="1"/>
  <c r="N3547" i="3" a="1"/>
  <c r="N3547" i="3" s="1"/>
  <c r="N3546" i="3" a="1"/>
  <c r="N3546" i="3" s="1"/>
  <c r="N3545" i="3" a="1"/>
  <c r="N3545" i="3" s="1"/>
  <c r="N3544" i="3" a="1"/>
  <c r="N3544" i="3" s="1"/>
  <c r="N3543" i="3" a="1"/>
  <c r="N3543" i="3" s="1"/>
  <c r="N3542" i="3" a="1"/>
  <c r="N3542" i="3" s="1"/>
  <c r="N3541" i="3" a="1"/>
  <c r="N3541" i="3" s="1"/>
  <c r="N3540" i="3" a="1"/>
  <c r="N3540" i="3" s="1"/>
  <c r="N3539" i="3" a="1"/>
  <c r="N3539" i="3" s="1"/>
  <c r="N3538" i="3" a="1"/>
  <c r="N3538" i="3" s="1"/>
  <c r="N3537" i="3" a="1"/>
  <c r="N3537" i="3" s="1"/>
  <c r="N3536" i="3" a="1"/>
  <c r="N3536" i="3" s="1"/>
  <c r="N3535" i="3" a="1"/>
  <c r="N3535" i="3" s="1"/>
  <c r="N3534" i="3" a="1"/>
  <c r="N3534" i="3" s="1"/>
  <c r="N3533" i="3" a="1"/>
  <c r="N3533" i="3" s="1"/>
  <c r="N3532" i="3" a="1"/>
  <c r="N3532" i="3" s="1"/>
  <c r="N3531" i="3" a="1"/>
  <c r="N3531" i="3" s="1"/>
  <c r="N3530" i="3" a="1"/>
  <c r="N3530" i="3" s="1"/>
  <c r="N3529" i="3" a="1"/>
  <c r="N3529" i="3" s="1"/>
  <c r="N3528" i="3" a="1"/>
  <c r="N3528" i="3" s="1"/>
  <c r="N3527" i="3" a="1"/>
  <c r="N3527" i="3" s="1"/>
  <c r="N3526" i="3" a="1"/>
  <c r="N3526" i="3" s="1"/>
  <c r="N3525" i="3" a="1"/>
  <c r="N3525" i="3" s="1"/>
  <c r="N3524" i="3" a="1"/>
  <c r="N3524" i="3" s="1"/>
  <c r="N3523" i="3" a="1"/>
  <c r="N3523" i="3" s="1"/>
  <c r="N3522" i="3" a="1"/>
  <c r="N3522" i="3" s="1"/>
  <c r="N3521" i="3" a="1"/>
  <c r="N3521" i="3" s="1"/>
  <c r="N3520" i="3" a="1"/>
  <c r="N3520" i="3" s="1"/>
  <c r="N3519" i="3" a="1"/>
  <c r="N3519" i="3" s="1"/>
  <c r="N3518" i="3" a="1"/>
  <c r="N3518" i="3" s="1"/>
  <c r="N3517" i="3" a="1"/>
  <c r="N3517" i="3" s="1"/>
  <c r="N3516" i="3" a="1"/>
  <c r="N3516" i="3" s="1"/>
  <c r="N3515" i="3" a="1"/>
  <c r="N3515" i="3" s="1"/>
  <c r="N3514" i="3" a="1"/>
  <c r="N3514" i="3" s="1"/>
  <c r="N3513" i="3" a="1"/>
  <c r="N3513" i="3" s="1"/>
  <c r="N3512" i="3" a="1"/>
  <c r="N3512" i="3" s="1"/>
  <c r="N3511" i="3" a="1"/>
  <c r="N3511" i="3" s="1"/>
  <c r="N3510" i="3" a="1"/>
  <c r="N3510" i="3" s="1"/>
  <c r="N3509" i="3" a="1"/>
  <c r="N3509" i="3" s="1"/>
  <c r="N3508" i="3" a="1"/>
  <c r="N3508" i="3" s="1"/>
  <c r="N3507" i="3" a="1"/>
  <c r="N3507" i="3" s="1"/>
  <c r="N3506" i="3" a="1"/>
  <c r="N3506" i="3" s="1"/>
  <c r="N3505" i="3" a="1"/>
  <c r="N3505" i="3" s="1"/>
  <c r="N3504" i="3" a="1"/>
  <c r="N3504" i="3" s="1"/>
  <c r="N3503" i="3" a="1"/>
  <c r="N3503" i="3" s="1"/>
  <c r="N3502" i="3" a="1"/>
  <c r="N3502" i="3" s="1"/>
  <c r="N3501" i="3" a="1"/>
  <c r="N3501" i="3" s="1"/>
  <c r="N3500" i="3" a="1"/>
  <c r="N3500" i="3" s="1"/>
  <c r="N3499" i="3" a="1"/>
  <c r="N3499" i="3" s="1"/>
  <c r="N3498" i="3" a="1"/>
  <c r="N3498" i="3" s="1"/>
  <c r="N3497" i="3" a="1"/>
  <c r="N3497" i="3" s="1"/>
  <c r="N3496" i="3" a="1"/>
  <c r="N3496" i="3" s="1"/>
  <c r="N3495" i="3" a="1"/>
  <c r="N3495" i="3" s="1"/>
  <c r="N3494" i="3" a="1"/>
  <c r="N3494" i="3" s="1"/>
  <c r="N3493" i="3" a="1"/>
  <c r="N3493" i="3" s="1"/>
  <c r="N3492" i="3" a="1"/>
  <c r="N3492" i="3" s="1"/>
  <c r="N3491" i="3" a="1"/>
  <c r="N3491" i="3" s="1"/>
  <c r="N3490" i="3" a="1"/>
  <c r="N3490" i="3" s="1"/>
  <c r="N3489" i="3" a="1"/>
  <c r="N3489" i="3" s="1"/>
  <c r="N3488" i="3" a="1"/>
  <c r="N3488" i="3" s="1"/>
  <c r="N3487" i="3" a="1"/>
  <c r="N3487" i="3" s="1"/>
  <c r="N3486" i="3" a="1"/>
  <c r="N3486" i="3" s="1"/>
  <c r="N3485" i="3" a="1"/>
  <c r="N3485" i="3" s="1"/>
  <c r="N3484" i="3" a="1"/>
  <c r="N3484" i="3" s="1"/>
  <c r="N3483" i="3" a="1"/>
  <c r="N3483" i="3" s="1"/>
  <c r="N3482" i="3" a="1"/>
  <c r="N3482" i="3" s="1"/>
  <c r="N3481" i="3" a="1"/>
  <c r="N3481" i="3" s="1"/>
  <c r="N3480" i="3" a="1"/>
  <c r="N3480" i="3" s="1"/>
  <c r="N3479" i="3" a="1"/>
  <c r="N3479" i="3" s="1"/>
  <c r="N3478" i="3" a="1"/>
  <c r="N3478" i="3" s="1"/>
  <c r="N3477" i="3" a="1"/>
  <c r="N3477" i="3" s="1"/>
  <c r="N3476" i="3" a="1"/>
  <c r="N3476" i="3" s="1"/>
  <c r="N3475" i="3" a="1"/>
  <c r="N3475" i="3" s="1"/>
  <c r="N3474" i="3" a="1"/>
  <c r="N3474" i="3" s="1"/>
  <c r="N3473" i="3" a="1"/>
  <c r="N3473" i="3" s="1"/>
  <c r="N3472" i="3" a="1"/>
  <c r="N3472" i="3" s="1"/>
  <c r="N3471" i="3" a="1"/>
  <c r="N3471" i="3" s="1"/>
  <c r="N3470" i="3" a="1"/>
  <c r="N3470" i="3" s="1"/>
  <c r="N3469" i="3" a="1"/>
  <c r="N3469" i="3" s="1"/>
  <c r="N3468" i="3" a="1"/>
  <c r="N3468" i="3" s="1"/>
  <c r="N3467" i="3" a="1"/>
  <c r="N3467" i="3" s="1"/>
  <c r="N3466" i="3" a="1"/>
  <c r="N3466" i="3" s="1"/>
  <c r="N3465" i="3" a="1"/>
  <c r="N3465" i="3" s="1"/>
  <c r="N3464" i="3" a="1"/>
  <c r="N3464" i="3" s="1"/>
  <c r="N3463" i="3" a="1"/>
  <c r="N3463" i="3" s="1"/>
  <c r="N3462" i="3" a="1"/>
  <c r="N3462" i="3" s="1"/>
  <c r="N3461" i="3" a="1"/>
  <c r="N3461" i="3" s="1"/>
  <c r="N3460" i="3" a="1"/>
  <c r="N3460" i="3" s="1"/>
  <c r="N3459" i="3" a="1"/>
  <c r="N3459" i="3" s="1"/>
  <c r="N3458" i="3" a="1"/>
  <c r="N3458" i="3" s="1"/>
  <c r="N3457" i="3" a="1"/>
  <c r="N3457" i="3" s="1"/>
  <c r="N3456" i="3" a="1"/>
  <c r="N3456" i="3" s="1"/>
  <c r="N3455" i="3" a="1"/>
  <c r="N3455" i="3" s="1"/>
  <c r="N3454" i="3" a="1"/>
  <c r="N3454" i="3" s="1"/>
  <c r="N3453" i="3" a="1"/>
  <c r="N3453" i="3" s="1"/>
  <c r="N3452" i="3" a="1"/>
  <c r="N3452" i="3" s="1"/>
  <c r="N3451" i="3" a="1"/>
  <c r="N3451" i="3" s="1"/>
  <c r="N3450" i="3" a="1"/>
  <c r="N3450" i="3" s="1"/>
  <c r="N3449" i="3" a="1"/>
  <c r="N3449" i="3" s="1"/>
  <c r="N3448" i="3" a="1"/>
  <c r="N3448" i="3" s="1"/>
  <c r="N3447" i="3" a="1"/>
  <c r="N3447" i="3" s="1"/>
  <c r="N3446" i="3" a="1"/>
  <c r="N3446" i="3" s="1"/>
  <c r="N3445" i="3" a="1"/>
  <c r="N3445" i="3" s="1"/>
  <c r="N3444" i="3" a="1"/>
  <c r="N3444" i="3" s="1"/>
  <c r="N3443" i="3" a="1"/>
  <c r="N3443" i="3" s="1"/>
  <c r="N3442" i="3" a="1"/>
  <c r="N3442" i="3" s="1"/>
  <c r="N3441" i="3" a="1"/>
  <c r="N3441" i="3" s="1"/>
  <c r="N3440" i="3" a="1"/>
  <c r="N3440" i="3" s="1"/>
  <c r="N3439" i="3" a="1"/>
  <c r="N3439" i="3" s="1"/>
  <c r="N3438" i="3" a="1"/>
  <c r="N3438" i="3" s="1"/>
  <c r="N3437" i="3" a="1"/>
  <c r="N3437" i="3" s="1"/>
  <c r="N3436" i="3" a="1"/>
  <c r="N3436" i="3" s="1"/>
  <c r="N3435" i="3" a="1"/>
  <c r="N3435" i="3" s="1"/>
  <c r="N3434" i="3" a="1"/>
  <c r="N3434" i="3" s="1"/>
  <c r="N3433" i="3" a="1"/>
  <c r="N3433" i="3" s="1"/>
  <c r="N3432" i="3" a="1"/>
  <c r="N3432" i="3" s="1"/>
  <c r="N3431" i="3" a="1"/>
  <c r="N3431" i="3" s="1"/>
  <c r="N3430" i="3" a="1"/>
  <c r="N3430" i="3" s="1"/>
  <c r="N3429" i="3" a="1"/>
  <c r="N3429" i="3" s="1"/>
  <c r="N3428" i="3" a="1"/>
  <c r="N3428" i="3" s="1"/>
  <c r="N3427" i="3" a="1"/>
  <c r="N3427" i="3" s="1"/>
  <c r="N3426" i="3" a="1"/>
  <c r="N3426" i="3" s="1"/>
  <c r="N3425" i="3" a="1"/>
  <c r="N3425" i="3" s="1"/>
  <c r="N3424" i="3" a="1"/>
  <c r="N3424" i="3" s="1"/>
  <c r="N3423" i="3" a="1"/>
  <c r="N3423" i="3" s="1"/>
  <c r="N3422" i="3" a="1"/>
  <c r="N3422" i="3" s="1"/>
  <c r="N3421" i="3" a="1"/>
  <c r="N3421" i="3" s="1"/>
  <c r="N3420" i="3" a="1"/>
  <c r="N3420" i="3" s="1"/>
  <c r="N3419" i="3" a="1"/>
  <c r="N3419" i="3" s="1"/>
  <c r="N3418" i="3" a="1"/>
  <c r="N3418" i="3" s="1"/>
  <c r="N3417" i="3" a="1"/>
  <c r="N3417" i="3" s="1"/>
  <c r="N3416" i="3" a="1"/>
  <c r="N3416" i="3" s="1"/>
  <c r="N3415" i="3" a="1"/>
  <c r="N3415" i="3" s="1"/>
  <c r="N3414" i="3" a="1"/>
  <c r="N3414" i="3" s="1"/>
  <c r="N3413" i="3" a="1"/>
  <c r="N3413" i="3" s="1"/>
  <c r="N3412" i="3" a="1"/>
  <c r="N3412" i="3" s="1"/>
  <c r="N3411" i="3" a="1"/>
  <c r="N3411" i="3" s="1"/>
  <c r="N3410" i="3" a="1"/>
  <c r="N3410" i="3" s="1"/>
  <c r="N3409" i="3" a="1"/>
  <c r="N3409" i="3" s="1"/>
  <c r="N3408" i="3" a="1"/>
  <c r="N3408" i="3" s="1"/>
  <c r="N3407" i="3" a="1"/>
  <c r="N3407" i="3" s="1"/>
  <c r="N3406" i="3" a="1"/>
  <c r="N3406" i="3" s="1"/>
  <c r="N3405" i="3" a="1"/>
  <c r="N3405" i="3" s="1"/>
  <c r="N3404" i="3" a="1"/>
  <c r="N3404" i="3" s="1"/>
  <c r="N3403" i="3" a="1"/>
  <c r="N3403" i="3" s="1"/>
  <c r="N3402" i="3" a="1"/>
  <c r="N3402" i="3" s="1"/>
  <c r="N3401" i="3" a="1"/>
  <c r="N3401" i="3" s="1"/>
  <c r="N3400" i="3" a="1"/>
  <c r="N3400" i="3" s="1"/>
  <c r="N3399" i="3" a="1"/>
  <c r="N3399" i="3" s="1"/>
  <c r="N3398" i="3" a="1"/>
  <c r="N3398" i="3" s="1"/>
  <c r="N3397" i="3" a="1"/>
  <c r="N3397" i="3" s="1"/>
  <c r="N3396" i="3" a="1"/>
  <c r="N3396" i="3" s="1"/>
  <c r="N3395" i="3" a="1"/>
  <c r="N3395" i="3" s="1"/>
  <c r="N3394" i="3" a="1"/>
  <c r="N3394" i="3" s="1"/>
  <c r="N3393" i="3" a="1"/>
  <c r="N3393" i="3" s="1"/>
  <c r="N3392" i="3" a="1"/>
  <c r="N3392" i="3" s="1"/>
  <c r="N3391" i="3" a="1"/>
  <c r="N3391" i="3" s="1"/>
  <c r="N3390" i="3" a="1"/>
  <c r="N3390" i="3" s="1"/>
  <c r="N3389" i="3" a="1"/>
  <c r="N3389" i="3" s="1"/>
  <c r="N3388" i="3" a="1"/>
  <c r="N3388" i="3" s="1"/>
  <c r="N3387" i="3" a="1"/>
  <c r="N3387" i="3" s="1"/>
  <c r="N3386" i="3" a="1"/>
  <c r="N3386" i="3" s="1"/>
  <c r="N3385" i="3" a="1"/>
  <c r="N3385" i="3" s="1"/>
  <c r="N3384" i="3" a="1"/>
  <c r="N3384" i="3" s="1"/>
  <c r="N3383" i="3" a="1"/>
  <c r="N3383" i="3" s="1"/>
  <c r="N3382" i="3" a="1"/>
  <c r="N3382" i="3" s="1"/>
  <c r="N3381" i="3" a="1"/>
  <c r="N3381" i="3" s="1"/>
  <c r="N3380" i="3" a="1"/>
  <c r="N3380" i="3" s="1"/>
  <c r="N3379" i="3" a="1"/>
  <c r="N3379" i="3" s="1"/>
  <c r="N3378" i="3" a="1"/>
  <c r="N3378" i="3" s="1"/>
  <c r="N3377" i="3" a="1"/>
  <c r="N3377" i="3" s="1"/>
  <c r="N3376" i="3" a="1"/>
  <c r="N3376" i="3" s="1"/>
  <c r="N3375" i="3" a="1"/>
  <c r="N3375" i="3" s="1"/>
  <c r="N3374" i="3" a="1"/>
  <c r="N3374" i="3" s="1"/>
  <c r="N3373" i="3" a="1"/>
  <c r="N3373" i="3" s="1"/>
  <c r="N3372" i="3" a="1"/>
  <c r="N3372" i="3" s="1"/>
  <c r="N3371" i="3" a="1"/>
  <c r="N3371" i="3" s="1"/>
  <c r="N3370" i="3" a="1"/>
  <c r="N3370" i="3" s="1"/>
  <c r="N3369" i="3" a="1"/>
  <c r="N3369" i="3" s="1"/>
  <c r="N3368" i="3" a="1"/>
  <c r="N3368" i="3" s="1"/>
  <c r="N3367" i="3" a="1"/>
  <c r="N3367" i="3" s="1"/>
  <c r="N3366" i="3" a="1"/>
  <c r="N3366" i="3" s="1"/>
  <c r="N3365" i="3" a="1"/>
  <c r="N3365" i="3" s="1"/>
  <c r="N3364" i="3" a="1"/>
  <c r="N3364" i="3" s="1"/>
  <c r="N3363" i="3" a="1"/>
  <c r="N3363" i="3" s="1"/>
  <c r="N3362" i="3" a="1"/>
  <c r="N3362" i="3" s="1"/>
  <c r="N3361" i="3" a="1"/>
  <c r="N3361" i="3" s="1"/>
  <c r="N3360" i="3" a="1"/>
  <c r="N3360" i="3" s="1"/>
  <c r="N3359" i="3" a="1"/>
  <c r="N3359" i="3" s="1"/>
  <c r="N3358" i="3" a="1"/>
  <c r="N3358" i="3" s="1"/>
  <c r="N3357" i="3" a="1"/>
  <c r="N3357" i="3" s="1"/>
  <c r="N3356" i="3" a="1"/>
  <c r="N3356" i="3" s="1"/>
  <c r="N3355" i="3" a="1"/>
  <c r="N3355" i="3" s="1"/>
  <c r="N3354" i="3" a="1"/>
  <c r="N3354" i="3" s="1"/>
  <c r="N3353" i="3" a="1"/>
  <c r="N3353" i="3" s="1"/>
  <c r="N3352" i="3" a="1"/>
  <c r="N3352" i="3" s="1"/>
  <c r="N3351" i="3" a="1"/>
  <c r="N3351" i="3" s="1"/>
  <c r="N3350" i="3" a="1"/>
  <c r="N3350" i="3" s="1"/>
  <c r="N3349" i="3" a="1"/>
  <c r="N3349" i="3" s="1"/>
  <c r="N3348" i="3" a="1"/>
  <c r="N3348" i="3" s="1"/>
  <c r="N3347" i="3" a="1"/>
  <c r="N3347" i="3" s="1"/>
  <c r="N3346" i="3" a="1"/>
  <c r="N3346" i="3" s="1"/>
  <c r="N3345" i="3" a="1"/>
  <c r="N3345" i="3" s="1"/>
  <c r="N3344" i="3" a="1"/>
  <c r="N3344" i="3" s="1"/>
  <c r="N3343" i="3" a="1"/>
  <c r="N3343" i="3" s="1"/>
  <c r="N3342" i="3" a="1"/>
  <c r="N3342" i="3" s="1"/>
  <c r="N3341" i="3" a="1"/>
  <c r="N3341" i="3" s="1"/>
  <c r="N3340" i="3" a="1"/>
  <c r="N3340" i="3" s="1"/>
  <c r="N3339" i="3" a="1"/>
  <c r="N3339" i="3" s="1"/>
  <c r="N3338" i="3" a="1"/>
  <c r="N3338" i="3" s="1"/>
  <c r="N3337" i="3" a="1"/>
  <c r="N3337" i="3" s="1"/>
  <c r="N3336" i="3" a="1"/>
  <c r="N3336" i="3" s="1"/>
  <c r="N3335" i="3" a="1"/>
  <c r="N3335" i="3" s="1"/>
  <c r="N3334" i="3" a="1"/>
  <c r="N3334" i="3" s="1"/>
  <c r="N3333" i="3" a="1"/>
  <c r="N3333" i="3" s="1"/>
  <c r="N3332" i="3" a="1"/>
  <c r="N3332" i="3" s="1"/>
  <c r="N3331" i="3" a="1"/>
  <c r="N3331" i="3" s="1"/>
  <c r="N3330" i="3" a="1"/>
  <c r="N3330" i="3" s="1"/>
  <c r="N3329" i="3" a="1"/>
  <c r="N3329" i="3" s="1"/>
  <c r="N3328" i="3" a="1"/>
  <c r="N3328" i="3" s="1"/>
  <c r="N3327" i="3" a="1"/>
  <c r="N3327" i="3" s="1"/>
  <c r="N3326" i="3" a="1"/>
  <c r="N3326" i="3" s="1"/>
  <c r="N3325" i="3" a="1"/>
  <c r="N3325" i="3" s="1"/>
  <c r="N3324" i="3" a="1"/>
  <c r="N3324" i="3" s="1"/>
  <c r="N3323" i="3" a="1"/>
  <c r="N3323" i="3" s="1"/>
  <c r="N3322" i="3" a="1"/>
  <c r="N3322" i="3" s="1"/>
  <c r="N3321" i="3" a="1"/>
  <c r="N3321" i="3" s="1"/>
  <c r="N3320" i="3" a="1"/>
  <c r="N3320" i="3" s="1"/>
  <c r="N3319" i="3" a="1"/>
  <c r="N3319" i="3" s="1"/>
  <c r="N3318" i="3" a="1"/>
  <c r="N3318" i="3" s="1"/>
  <c r="N3317" i="3" a="1"/>
  <c r="N3317" i="3" s="1"/>
  <c r="N3316" i="3" a="1"/>
  <c r="N3316" i="3" s="1"/>
  <c r="N3315" i="3" a="1"/>
  <c r="N3315" i="3" s="1"/>
  <c r="N3314" i="3" a="1"/>
  <c r="N3314" i="3" s="1"/>
  <c r="N3313" i="3" a="1"/>
  <c r="N3313" i="3" s="1"/>
  <c r="N3312" i="3" a="1"/>
  <c r="N3312" i="3" s="1"/>
  <c r="N3311" i="3" a="1"/>
  <c r="N3311" i="3" s="1"/>
  <c r="N3310" i="3" a="1"/>
  <c r="N3310" i="3" s="1"/>
  <c r="N3309" i="3" a="1"/>
  <c r="N3309" i="3" s="1"/>
  <c r="N3308" i="3" a="1"/>
  <c r="N3308" i="3" s="1"/>
  <c r="N3307" i="3" a="1"/>
  <c r="N3307" i="3" s="1"/>
  <c r="N3306" i="3" a="1"/>
  <c r="N3306" i="3" s="1"/>
  <c r="N3305" i="3" a="1"/>
  <c r="N3305" i="3" s="1"/>
  <c r="N3304" i="3" a="1"/>
  <c r="N3304" i="3" s="1"/>
  <c r="N3303" i="3" a="1"/>
  <c r="N3303" i="3" s="1"/>
  <c r="N3302" i="3" a="1"/>
  <c r="N3302" i="3" s="1"/>
  <c r="N3301" i="3" a="1"/>
  <c r="N3301" i="3" s="1"/>
  <c r="N3300" i="3" a="1"/>
  <c r="N3300" i="3" s="1"/>
  <c r="N3299" i="3" a="1"/>
  <c r="N3299" i="3" s="1"/>
  <c r="N3298" i="3" a="1"/>
  <c r="N3298" i="3" s="1"/>
  <c r="N3297" i="3" a="1"/>
  <c r="N3297" i="3" s="1"/>
  <c r="N3296" i="3" a="1"/>
  <c r="N3296" i="3" s="1"/>
  <c r="N3295" i="3" a="1"/>
  <c r="N3295" i="3" s="1"/>
  <c r="N3294" i="3" a="1"/>
  <c r="N3294" i="3" s="1"/>
  <c r="N3293" i="3" a="1"/>
  <c r="N3293" i="3" s="1"/>
  <c r="N3292" i="3" a="1"/>
  <c r="N3292" i="3" s="1"/>
  <c r="N3291" i="3" a="1"/>
  <c r="N3291" i="3" s="1"/>
  <c r="N3290" i="3" a="1"/>
  <c r="N3290" i="3" s="1"/>
  <c r="N3289" i="3" a="1"/>
  <c r="N3289" i="3" s="1"/>
  <c r="N3288" i="3" a="1"/>
  <c r="N3288" i="3" s="1"/>
  <c r="N3287" i="3" a="1"/>
  <c r="N3287" i="3" s="1"/>
  <c r="N3286" i="3" a="1"/>
  <c r="N3286" i="3" s="1"/>
  <c r="N3285" i="3" a="1"/>
  <c r="N3285" i="3" s="1"/>
  <c r="N3284" i="3" a="1"/>
  <c r="N3284" i="3" s="1"/>
  <c r="N3283" i="3" a="1"/>
  <c r="N3283" i="3" s="1"/>
  <c r="N3282" i="3" a="1"/>
  <c r="N3282" i="3" s="1"/>
  <c r="N3281" i="3" a="1"/>
  <c r="N3281" i="3" s="1"/>
  <c r="N3280" i="3" a="1"/>
  <c r="N3280" i="3" s="1"/>
  <c r="N3279" i="3" a="1"/>
  <c r="N3279" i="3" s="1"/>
  <c r="N3278" i="3" a="1"/>
  <c r="N3278" i="3" s="1"/>
  <c r="N3277" i="3" a="1"/>
  <c r="N3277" i="3" s="1"/>
  <c r="N3276" i="3" a="1"/>
  <c r="N3276" i="3" s="1"/>
  <c r="N3275" i="3" a="1"/>
  <c r="N3275" i="3" s="1"/>
  <c r="N3274" i="3" a="1"/>
  <c r="N3274" i="3" s="1"/>
  <c r="N3273" i="3" a="1"/>
  <c r="N3273" i="3" s="1"/>
  <c r="N3272" i="3" a="1"/>
  <c r="N3272" i="3" s="1"/>
  <c r="N3271" i="3" a="1"/>
  <c r="N3271" i="3" s="1"/>
  <c r="N3270" i="3" a="1"/>
  <c r="N3270" i="3" s="1"/>
  <c r="N3269" i="3" a="1"/>
  <c r="N3269" i="3" s="1"/>
  <c r="N3268" i="3" a="1"/>
  <c r="N3268" i="3" s="1"/>
  <c r="N3267" i="3" a="1"/>
  <c r="N3267" i="3" s="1"/>
  <c r="N3266" i="3" a="1"/>
  <c r="N3266" i="3" s="1"/>
  <c r="N3265" i="3" a="1"/>
  <c r="N3265" i="3" s="1"/>
  <c r="N3264" i="3" a="1"/>
  <c r="N3264" i="3" s="1"/>
  <c r="N3263" i="3" a="1"/>
  <c r="N3263" i="3" s="1"/>
  <c r="N3262" i="3" a="1"/>
  <c r="N3262" i="3" s="1"/>
  <c r="N3261" i="3" a="1"/>
  <c r="N3261" i="3" s="1"/>
  <c r="N3260" i="3" a="1"/>
  <c r="N3260" i="3" s="1"/>
  <c r="N3259" i="3" a="1"/>
  <c r="N3259" i="3" s="1"/>
  <c r="N3258" i="3" a="1"/>
  <c r="N3258" i="3" s="1"/>
  <c r="N3257" i="3" a="1"/>
  <c r="N3257" i="3" s="1"/>
  <c r="N3256" i="3" a="1"/>
  <c r="N3256" i="3" s="1"/>
  <c r="N3255" i="3" a="1"/>
  <c r="N3255" i="3" s="1"/>
  <c r="N3254" i="3" a="1"/>
  <c r="N3254" i="3" s="1"/>
  <c r="N3253" i="3" a="1"/>
  <c r="N3253" i="3" s="1"/>
  <c r="N3252" i="3" a="1"/>
  <c r="N3252" i="3" s="1"/>
  <c r="N3251" i="3" a="1"/>
  <c r="N3251" i="3" s="1"/>
  <c r="N3250" i="3" a="1"/>
  <c r="N3250" i="3" s="1"/>
  <c r="N3249" i="3" a="1"/>
  <c r="N3249" i="3" s="1"/>
  <c r="N3248" i="3" a="1"/>
  <c r="N3248" i="3" s="1"/>
  <c r="N3247" i="3" a="1"/>
  <c r="N3247" i="3" s="1"/>
  <c r="N3246" i="3" a="1"/>
  <c r="N3246" i="3" s="1"/>
  <c r="N3245" i="3" a="1"/>
  <c r="N3245" i="3" s="1"/>
  <c r="N3244" i="3" a="1"/>
  <c r="N3244" i="3" s="1"/>
  <c r="N3243" i="3" a="1"/>
  <c r="N3243" i="3" s="1"/>
  <c r="N3242" i="3" a="1"/>
  <c r="N3242" i="3" s="1"/>
  <c r="N3241" i="3" a="1"/>
  <c r="N3241" i="3" s="1"/>
  <c r="N3240" i="3" a="1"/>
  <c r="N3240" i="3" s="1"/>
  <c r="N3239" i="3" a="1"/>
  <c r="N3239" i="3" s="1"/>
  <c r="N3238" i="3" a="1"/>
  <c r="N3238" i="3" s="1"/>
  <c r="N3237" i="3" a="1"/>
  <c r="N3237" i="3" s="1"/>
  <c r="N3236" i="3" a="1"/>
  <c r="N3236" i="3" s="1"/>
  <c r="N3235" i="3" a="1"/>
  <c r="N3235" i="3" s="1"/>
  <c r="N3234" i="3" a="1"/>
  <c r="N3234" i="3" s="1"/>
  <c r="N3233" i="3" a="1"/>
  <c r="N3233" i="3" s="1"/>
  <c r="N3232" i="3" a="1"/>
  <c r="N3232" i="3" s="1"/>
  <c r="N3231" i="3" a="1"/>
  <c r="N3231" i="3" s="1"/>
  <c r="N3230" i="3" a="1"/>
  <c r="N3230" i="3" s="1"/>
  <c r="N3229" i="3" a="1"/>
  <c r="N3229" i="3" s="1"/>
  <c r="N3228" i="3" a="1"/>
  <c r="N3228" i="3" s="1"/>
  <c r="N3227" i="3" a="1"/>
  <c r="N3227" i="3" s="1"/>
  <c r="N3226" i="3" a="1"/>
  <c r="N3226" i="3" s="1"/>
  <c r="N3225" i="3" a="1"/>
  <c r="N3225" i="3" s="1"/>
  <c r="N3224" i="3" a="1"/>
  <c r="N3224" i="3" s="1"/>
  <c r="N3223" i="3" a="1"/>
  <c r="N3223" i="3" s="1"/>
  <c r="N3222" i="3" a="1"/>
  <c r="N3222" i="3" s="1"/>
  <c r="N3221" i="3" a="1"/>
  <c r="N3221" i="3" s="1"/>
  <c r="N3220" i="3" a="1"/>
  <c r="N3220" i="3" s="1"/>
  <c r="N3219" i="3" a="1"/>
  <c r="N3219" i="3" s="1"/>
  <c r="N3218" i="3" a="1"/>
  <c r="N3218" i="3" s="1"/>
  <c r="N3217" i="3" a="1"/>
  <c r="N3217" i="3" s="1"/>
  <c r="N3216" i="3" a="1"/>
  <c r="N3216" i="3" s="1"/>
  <c r="N3215" i="3" a="1"/>
  <c r="N3215" i="3" s="1"/>
  <c r="N3214" i="3" a="1"/>
  <c r="N3214" i="3" s="1"/>
  <c r="N3213" i="3" a="1"/>
  <c r="N3213" i="3" s="1"/>
  <c r="N3212" i="3" a="1"/>
  <c r="N3212" i="3" s="1"/>
  <c r="N3211" i="3" a="1"/>
  <c r="N3211" i="3" s="1"/>
  <c r="N3210" i="3" a="1"/>
  <c r="N3210" i="3" s="1"/>
  <c r="N3209" i="3" a="1"/>
  <c r="N3209" i="3" s="1"/>
  <c r="N3208" i="3" a="1"/>
  <c r="N3208" i="3" s="1"/>
  <c r="N3207" i="3" a="1"/>
  <c r="N3207" i="3" s="1"/>
  <c r="N3206" i="3" a="1"/>
  <c r="N3206" i="3" s="1"/>
  <c r="N3205" i="3" a="1"/>
  <c r="N3205" i="3" s="1"/>
  <c r="N3204" i="3" a="1"/>
  <c r="N3204" i="3" s="1"/>
  <c r="N3203" i="3" a="1"/>
  <c r="N3203" i="3" s="1"/>
  <c r="N3202" i="3" a="1"/>
  <c r="N3202" i="3" s="1"/>
  <c r="N3201" i="3" a="1"/>
  <c r="N3201" i="3" s="1"/>
  <c r="N3200" i="3" a="1"/>
  <c r="N3200" i="3" s="1"/>
  <c r="N3199" i="3" a="1"/>
  <c r="N3199" i="3" s="1"/>
  <c r="N3198" i="3" a="1"/>
  <c r="N3198" i="3" s="1"/>
  <c r="N3197" i="3" a="1"/>
  <c r="N3197" i="3" s="1"/>
  <c r="N3196" i="3" a="1"/>
  <c r="N3196" i="3" s="1"/>
  <c r="N3195" i="3" a="1"/>
  <c r="N3195" i="3" s="1"/>
  <c r="N3194" i="3" a="1"/>
  <c r="N3194" i="3" s="1"/>
  <c r="N3193" i="3" a="1"/>
  <c r="N3193" i="3" s="1"/>
  <c r="N3192" i="3" a="1"/>
  <c r="N3192" i="3" s="1"/>
  <c r="N3191" i="3" a="1"/>
  <c r="N3191" i="3" s="1"/>
  <c r="N3190" i="3" a="1"/>
  <c r="N3190" i="3" s="1"/>
  <c r="N3189" i="3" a="1"/>
  <c r="N3189" i="3" s="1"/>
  <c r="N3188" i="3" a="1"/>
  <c r="N3188" i="3" s="1"/>
  <c r="N3187" i="3" a="1"/>
  <c r="N3187" i="3" s="1"/>
  <c r="N3186" i="3" a="1"/>
  <c r="N3186" i="3" s="1"/>
  <c r="N3185" i="3" a="1"/>
  <c r="N3185" i="3" s="1"/>
  <c r="N3184" i="3" a="1"/>
  <c r="N3184" i="3" s="1"/>
  <c r="N3183" i="3" a="1"/>
  <c r="N3183" i="3" s="1"/>
  <c r="N3182" i="3" a="1"/>
  <c r="N3182" i="3" s="1"/>
  <c r="N3181" i="3" a="1"/>
  <c r="N3181" i="3" s="1"/>
  <c r="N3180" i="3" a="1"/>
  <c r="N3180" i="3" s="1"/>
  <c r="N3179" i="3" a="1"/>
  <c r="N3179" i="3" s="1"/>
  <c r="N3178" i="3" a="1"/>
  <c r="N3178" i="3" s="1"/>
  <c r="N3177" i="3" a="1"/>
  <c r="N3177" i="3" s="1"/>
  <c r="N3176" i="3" a="1"/>
  <c r="N3176" i="3" s="1"/>
  <c r="N3175" i="3" a="1"/>
  <c r="N3175" i="3" s="1"/>
  <c r="N3174" i="3" a="1"/>
  <c r="N3174" i="3" s="1"/>
  <c r="N3173" i="3" a="1"/>
  <c r="N3173" i="3" s="1"/>
  <c r="N3172" i="3" a="1"/>
  <c r="N3172" i="3" s="1"/>
  <c r="N3171" i="3" a="1"/>
  <c r="N3171" i="3" s="1"/>
  <c r="N3170" i="3" a="1"/>
  <c r="N3170" i="3" s="1"/>
  <c r="N3169" i="3" a="1"/>
  <c r="N3169" i="3" s="1"/>
  <c r="N3168" i="3" a="1"/>
  <c r="N3168" i="3" s="1"/>
  <c r="N3167" i="3" a="1"/>
  <c r="N3167" i="3" s="1"/>
  <c r="N3166" i="3" a="1"/>
  <c r="N3166" i="3" s="1"/>
  <c r="N3165" i="3" a="1"/>
  <c r="N3165" i="3" s="1"/>
  <c r="N3164" i="3" a="1"/>
  <c r="N3164" i="3" s="1"/>
  <c r="N3163" i="3" a="1"/>
  <c r="N3163" i="3" s="1"/>
  <c r="N3162" i="3" a="1"/>
  <c r="N3162" i="3" s="1"/>
  <c r="N3161" i="3" a="1"/>
  <c r="N3161" i="3" s="1"/>
  <c r="N3160" i="3" a="1"/>
  <c r="N3160" i="3" s="1"/>
  <c r="N3159" i="3" a="1"/>
  <c r="N3159" i="3" s="1"/>
  <c r="N3158" i="3" a="1"/>
  <c r="N3158" i="3" s="1"/>
  <c r="N3157" i="3" a="1"/>
  <c r="N3157" i="3" s="1"/>
  <c r="N3156" i="3" a="1"/>
  <c r="N3156" i="3" s="1"/>
  <c r="N3155" i="3" a="1"/>
  <c r="N3155" i="3" s="1"/>
  <c r="N3154" i="3" a="1"/>
  <c r="N3154" i="3" s="1"/>
  <c r="N3153" i="3" a="1"/>
  <c r="N3153" i="3" s="1"/>
  <c r="N3152" i="3" a="1"/>
  <c r="N3152" i="3" s="1"/>
  <c r="N3151" i="3" a="1"/>
  <c r="N3151" i="3" s="1"/>
  <c r="N3150" i="3" a="1"/>
  <c r="N3150" i="3" s="1"/>
  <c r="N3149" i="3" a="1"/>
  <c r="N3149" i="3" s="1"/>
  <c r="N3148" i="3" a="1"/>
  <c r="N3148" i="3" s="1"/>
  <c r="N3147" i="3" a="1"/>
  <c r="N3147" i="3" s="1"/>
  <c r="N3146" i="3" a="1"/>
  <c r="N3146" i="3" s="1"/>
  <c r="N3145" i="3" a="1"/>
  <c r="N3145" i="3" s="1"/>
  <c r="N3144" i="3" a="1"/>
  <c r="N3144" i="3" s="1"/>
  <c r="N3143" i="3" a="1"/>
  <c r="N3143" i="3" s="1"/>
  <c r="N3142" i="3" a="1"/>
  <c r="N3142" i="3" s="1"/>
  <c r="N3141" i="3" a="1"/>
  <c r="N3141" i="3" s="1"/>
  <c r="N3140" i="3" a="1"/>
  <c r="N3140" i="3" s="1"/>
  <c r="N3139" i="3" a="1"/>
  <c r="N3139" i="3" s="1"/>
  <c r="N3138" i="3" a="1"/>
  <c r="N3138" i="3" s="1"/>
  <c r="N3137" i="3" a="1"/>
  <c r="N3137" i="3" s="1"/>
  <c r="N3136" i="3" a="1"/>
  <c r="N3136" i="3" s="1"/>
  <c r="N3135" i="3" a="1"/>
  <c r="N3135" i="3" s="1"/>
  <c r="N3134" i="3" a="1"/>
  <c r="N3134" i="3" s="1"/>
  <c r="N3133" i="3" a="1"/>
  <c r="N3133" i="3" s="1"/>
  <c r="N3132" i="3" a="1"/>
  <c r="N3132" i="3" s="1"/>
  <c r="N3131" i="3" a="1"/>
  <c r="N3131" i="3" s="1"/>
  <c r="N3130" i="3" a="1"/>
  <c r="N3130" i="3" s="1"/>
  <c r="N3129" i="3" a="1"/>
  <c r="N3129" i="3" s="1"/>
  <c r="N3128" i="3" a="1"/>
  <c r="N3128" i="3" s="1"/>
  <c r="N3127" i="3" a="1"/>
  <c r="N3127" i="3" s="1"/>
  <c r="N3126" i="3" a="1"/>
  <c r="N3126" i="3" s="1"/>
  <c r="N3125" i="3" a="1"/>
  <c r="N3125" i="3" s="1"/>
  <c r="N3124" i="3" a="1"/>
  <c r="N3124" i="3" s="1"/>
  <c r="N3123" i="3" a="1"/>
  <c r="N3123" i="3" s="1"/>
  <c r="N3122" i="3" a="1"/>
  <c r="N3122" i="3" s="1"/>
  <c r="N3121" i="3" a="1"/>
  <c r="N3121" i="3" s="1"/>
  <c r="N3120" i="3" a="1"/>
  <c r="N3120" i="3" s="1"/>
  <c r="N3119" i="3" a="1"/>
  <c r="N3119" i="3" s="1"/>
  <c r="N3118" i="3" a="1"/>
  <c r="N3118" i="3" s="1"/>
  <c r="N3117" i="3" a="1"/>
  <c r="N3117" i="3" s="1"/>
  <c r="N3116" i="3" a="1"/>
  <c r="N3116" i="3" s="1"/>
  <c r="N3115" i="3" a="1"/>
  <c r="N3115" i="3" s="1"/>
  <c r="N3114" i="3" a="1"/>
  <c r="N3114" i="3" s="1"/>
  <c r="N3113" i="3" a="1"/>
  <c r="N3113" i="3" s="1"/>
  <c r="N3112" i="3" a="1"/>
  <c r="N3112" i="3" s="1"/>
  <c r="N3111" i="3" a="1"/>
  <c r="N3111" i="3" s="1"/>
  <c r="N3110" i="3" a="1"/>
  <c r="N3110" i="3" s="1"/>
  <c r="N3109" i="3" a="1"/>
  <c r="N3109" i="3" s="1"/>
  <c r="N3108" i="3" a="1"/>
  <c r="N3108" i="3" s="1"/>
  <c r="N3107" i="3" a="1"/>
  <c r="N3107" i="3" s="1"/>
  <c r="N3106" i="3" a="1"/>
  <c r="N3106" i="3" s="1"/>
  <c r="N3105" i="3" a="1"/>
  <c r="N3105" i="3" s="1"/>
  <c r="N3104" i="3" a="1"/>
  <c r="N3104" i="3" s="1"/>
  <c r="N3103" i="3" a="1"/>
  <c r="N3103" i="3" s="1"/>
  <c r="N3102" i="3" a="1"/>
  <c r="N3102" i="3" s="1"/>
  <c r="N3101" i="3" a="1"/>
  <c r="N3101" i="3" s="1"/>
  <c r="N3100" i="3" a="1"/>
  <c r="N3100" i="3" s="1"/>
  <c r="N3099" i="3" a="1"/>
  <c r="N3099" i="3" s="1"/>
  <c r="N3098" i="3" a="1"/>
  <c r="N3098" i="3" s="1"/>
  <c r="N3097" i="3" a="1"/>
  <c r="N3097" i="3" s="1"/>
  <c r="N3096" i="3" a="1"/>
  <c r="N3096" i="3" s="1"/>
  <c r="N3095" i="3" a="1"/>
  <c r="N3095" i="3" s="1"/>
  <c r="N3094" i="3" a="1"/>
  <c r="N3094" i="3" s="1"/>
  <c r="N3093" i="3" a="1"/>
  <c r="N3093" i="3" s="1"/>
  <c r="N3092" i="3" a="1"/>
  <c r="N3092" i="3" s="1"/>
  <c r="N3091" i="3" a="1"/>
  <c r="N3091" i="3" s="1"/>
  <c r="N3090" i="3" a="1"/>
  <c r="N3090" i="3" s="1"/>
  <c r="N3089" i="3" a="1"/>
  <c r="N3089" i="3" s="1"/>
  <c r="N3088" i="3" a="1"/>
  <c r="N3088" i="3" s="1"/>
  <c r="N3087" i="3" a="1"/>
  <c r="N3087" i="3" s="1"/>
  <c r="N3086" i="3" a="1"/>
  <c r="N3086" i="3" s="1"/>
  <c r="N3085" i="3" a="1"/>
  <c r="N3085" i="3" s="1"/>
  <c r="N3084" i="3" a="1"/>
  <c r="N3084" i="3" s="1"/>
  <c r="N3083" i="3" a="1"/>
  <c r="N3083" i="3" s="1"/>
  <c r="N3082" i="3" a="1"/>
  <c r="N3082" i="3" s="1"/>
  <c r="N3081" i="3" a="1"/>
  <c r="N3081" i="3" s="1"/>
  <c r="N3080" i="3" a="1"/>
  <c r="N3080" i="3" s="1"/>
  <c r="N3079" i="3" a="1"/>
  <c r="N3079" i="3" s="1"/>
  <c r="N3078" i="3" a="1"/>
  <c r="N3078" i="3" s="1"/>
  <c r="N3077" i="3" a="1"/>
  <c r="N3077" i="3" s="1"/>
  <c r="N3076" i="3" a="1"/>
  <c r="N3076" i="3" s="1"/>
  <c r="N3075" i="3" a="1"/>
  <c r="N3075" i="3" s="1"/>
  <c r="N3074" i="3" a="1"/>
  <c r="N3074" i="3" s="1"/>
  <c r="N3073" i="3" a="1"/>
  <c r="N3073" i="3" s="1"/>
  <c r="N3072" i="3" a="1"/>
  <c r="N3072" i="3" s="1"/>
  <c r="N3071" i="3" a="1"/>
  <c r="N3071" i="3" s="1"/>
  <c r="N3070" i="3" a="1"/>
  <c r="N3070" i="3" s="1"/>
  <c r="N3069" i="3" a="1"/>
  <c r="N3069" i="3" s="1"/>
  <c r="N3068" i="3" a="1"/>
  <c r="N3068" i="3" s="1"/>
  <c r="N3067" i="3" a="1"/>
  <c r="N3067" i="3" s="1"/>
  <c r="N3066" i="3" a="1"/>
  <c r="N3066" i="3" s="1"/>
  <c r="N3065" i="3" a="1"/>
  <c r="N3065" i="3" s="1"/>
  <c r="N3064" i="3" a="1"/>
  <c r="N3064" i="3" s="1"/>
  <c r="N3063" i="3" a="1"/>
  <c r="N3063" i="3" s="1"/>
  <c r="N3062" i="3" a="1"/>
  <c r="N3062" i="3" s="1"/>
  <c r="N3061" i="3" a="1"/>
  <c r="N3061" i="3" s="1"/>
  <c r="N3060" i="3" a="1"/>
  <c r="N3060" i="3" s="1"/>
  <c r="N3059" i="3" a="1"/>
  <c r="N3059" i="3" s="1"/>
  <c r="N3058" i="3" a="1"/>
  <c r="N3058" i="3" s="1"/>
  <c r="N3057" i="3" a="1"/>
  <c r="N3057" i="3" s="1"/>
  <c r="N3056" i="3" a="1"/>
  <c r="N3056" i="3" s="1"/>
  <c r="N3055" i="3" a="1"/>
  <c r="N3055" i="3" s="1"/>
  <c r="N3054" i="3" a="1"/>
  <c r="N3054" i="3" s="1"/>
  <c r="N3053" i="3" a="1"/>
  <c r="N3053" i="3" s="1"/>
  <c r="N3052" i="3" a="1"/>
  <c r="N3052" i="3" s="1"/>
  <c r="N3051" i="3" a="1"/>
  <c r="N3051" i="3" s="1"/>
  <c r="N3050" i="3" a="1"/>
  <c r="N3050" i="3" s="1"/>
  <c r="N3049" i="3" a="1"/>
  <c r="N3049" i="3" s="1"/>
  <c r="N3048" i="3" a="1"/>
  <c r="N3048" i="3" s="1"/>
  <c r="N3047" i="3" a="1"/>
  <c r="N3047" i="3" s="1"/>
  <c r="N3046" i="3" a="1"/>
  <c r="N3046" i="3" s="1"/>
  <c r="N3045" i="3" a="1"/>
  <c r="N3045" i="3" s="1"/>
  <c r="N3044" i="3" a="1"/>
  <c r="N3044" i="3" s="1"/>
  <c r="N3043" i="3" a="1"/>
  <c r="N3043" i="3" s="1"/>
  <c r="N3042" i="3" a="1"/>
  <c r="N3042" i="3" s="1"/>
  <c r="N3041" i="3" a="1"/>
  <c r="N3041" i="3" s="1"/>
  <c r="N3040" i="3" a="1"/>
  <c r="N3040" i="3" s="1"/>
  <c r="N3039" i="3" a="1"/>
  <c r="N3039" i="3" s="1"/>
  <c r="N3038" i="3" a="1"/>
  <c r="N3038" i="3" s="1"/>
  <c r="N3037" i="3" a="1"/>
  <c r="N3037" i="3" s="1"/>
  <c r="N3036" i="3" a="1"/>
  <c r="N3036" i="3" s="1"/>
  <c r="N3035" i="3" a="1"/>
  <c r="N3035" i="3" s="1"/>
  <c r="N3034" i="3" a="1"/>
  <c r="N3034" i="3" s="1"/>
  <c r="N3033" i="3" a="1"/>
  <c r="N3033" i="3" s="1"/>
  <c r="N3032" i="3" a="1"/>
  <c r="N3032" i="3" s="1"/>
  <c r="N3031" i="3" a="1"/>
  <c r="N3031" i="3" s="1"/>
  <c r="N3030" i="3" a="1"/>
  <c r="N3030" i="3" s="1"/>
  <c r="N3029" i="3" a="1"/>
  <c r="N3029" i="3" s="1"/>
  <c r="N3028" i="3" a="1"/>
  <c r="N3028" i="3" s="1"/>
  <c r="N3027" i="3" a="1"/>
  <c r="N3027" i="3" s="1"/>
  <c r="N3026" i="3" a="1"/>
  <c r="N3026" i="3" s="1"/>
  <c r="N3025" i="3" a="1"/>
  <c r="N3025" i="3" s="1"/>
  <c r="N3024" i="3" a="1"/>
  <c r="N3024" i="3" s="1"/>
  <c r="N3023" i="3" a="1"/>
  <c r="N3023" i="3" s="1"/>
  <c r="N3022" i="3" a="1"/>
  <c r="N3022" i="3" s="1"/>
  <c r="N3021" i="3" a="1"/>
  <c r="N3021" i="3" s="1"/>
  <c r="N3020" i="3" a="1"/>
  <c r="N3020" i="3" s="1"/>
  <c r="N3019" i="3" a="1"/>
  <c r="N3019" i="3" s="1"/>
  <c r="N3018" i="3" a="1"/>
  <c r="N3018" i="3" s="1"/>
  <c r="N3017" i="3" a="1"/>
  <c r="N3017" i="3" s="1"/>
  <c r="N3016" i="3" a="1"/>
  <c r="N3016" i="3" s="1"/>
  <c r="N3015" i="3" a="1"/>
  <c r="N3015" i="3" s="1"/>
  <c r="N3014" i="3" a="1"/>
  <c r="N3014" i="3" s="1"/>
  <c r="N3013" i="3" a="1"/>
  <c r="N3013" i="3" s="1"/>
  <c r="N3012" i="3" a="1"/>
  <c r="N3012" i="3" s="1"/>
  <c r="N3011" i="3" a="1"/>
  <c r="N3011" i="3" s="1"/>
  <c r="N3010" i="3" a="1"/>
  <c r="N3010" i="3" s="1"/>
  <c r="N3009" i="3" a="1"/>
  <c r="N3009" i="3" s="1"/>
  <c r="N3008" i="3" a="1"/>
  <c r="N3008" i="3" s="1"/>
  <c r="N3007" i="3" a="1"/>
  <c r="N3007" i="3" s="1"/>
  <c r="N3006" i="3" a="1"/>
  <c r="N3006" i="3" s="1"/>
  <c r="N3005" i="3" a="1"/>
  <c r="N3005" i="3" s="1"/>
  <c r="N3004" i="3" a="1"/>
  <c r="N3004" i="3" s="1"/>
  <c r="N3003" i="3" a="1"/>
  <c r="N3003" i="3" s="1"/>
  <c r="N3002" i="3" a="1"/>
  <c r="N3002" i="3" s="1"/>
  <c r="N3001" i="3" a="1"/>
  <c r="N3001" i="3" s="1"/>
  <c r="N3000" i="3" a="1"/>
  <c r="N3000" i="3" s="1"/>
  <c r="N2999" i="3" a="1"/>
  <c r="N2999" i="3" s="1"/>
  <c r="N2998" i="3" a="1"/>
  <c r="N2998" i="3" s="1"/>
  <c r="N2997" i="3" a="1"/>
  <c r="N2997" i="3" s="1"/>
  <c r="N2996" i="3" a="1"/>
  <c r="N2996" i="3" s="1"/>
  <c r="N2995" i="3" a="1"/>
  <c r="N2995" i="3" s="1"/>
  <c r="N2994" i="3" a="1"/>
  <c r="N2994" i="3" s="1"/>
  <c r="N2993" i="3" a="1"/>
  <c r="N2993" i="3" s="1"/>
  <c r="N2992" i="3" a="1"/>
  <c r="N2992" i="3" s="1"/>
  <c r="N2991" i="3" a="1"/>
  <c r="N2991" i="3" s="1"/>
  <c r="N2990" i="3" a="1"/>
  <c r="N2990" i="3" s="1"/>
  <c r="N2989" i="3" a="1"/>
  <c r="N2989" i="3" s="1"/>
  <c r="N2988" i="3" a="1"/>
  <c r="N2988" i="3" s="1"/>
  <c r="N2987" i="3" a="1"/>
  <c r="N2987" i="3" s="1"/>
  <c r="N2986" i="3" a="1"/>
  <c r="N2986" i="3" s="1"/>
  <c r="N2985" i="3" a="1"/>
  <c r="N2985" i="3" s="1"/>
  <c r="N2984" i="3" a="1"/>
  <c r="N2984" i="3" s="1"/>
  <c r="N2983" i="3" a="1"/>
  <c r="N2983" i="3" s="1"/>
  <c r="N2982" i="3" a="1"/>
  <c r="N2982" i="3" s="1"/>
  <c r="N2981" i="3" a="1"/>
  <c r="N2981" i="3" s="1"/>
  <c r="N2980" i="3" a="1"/>
  <c r="N2980" i="3" s="1"/>
  <c r="N2979" i="3" a="1"/>
  <c r="N2979" i="3" s="1"/>
  <c r="N2978" i="3" a="1"/>
  <c r="N2978" i="3" s="1"/>
  <c r="N2977" i="3" a="1"/>
  <c r="N2977" i="3" s="1"/>
  <c r="N2976" i="3" a="1"/>
  <c r="N2976" i="3" s="1"/>
  <c r="N2975" i="3" a="1"/>
  <c r="N2975" i="3" s="1"/>
  <c r="N2974" i="3" a="1"/>
  <c r="N2974" i="3" s="1"/>
  <c r="N2973" i="3" a="1"/>
  <c r="N2973" i="3" s="1"/>
  <c r="N2972" i="3" a="1"/>
  <c r="N2972" i="3" s="1"/>
  <c r="N2971" i="3" a="1"/>
  <c r="N2971" i="3" s="1"/>
  <c r="N2970" i="3" a="1"/>
  <c r="N2970" i="3" s="1"/>
  <c r="N2969" i="3" a="1"/>
  <c r="N2969" i="3" s="1"/>
  <c r="N2968" i="3" a="1"/>
  <c r="N2968" i="3" s="1"/>
  <c r="N2967" i="3" a="1"/>
  <c r="N2967" i="3" s="1"/>
  <c r="N2966" i="3" a="1"/>
  <c r="N2966" i="3" s="1"/>
  <c r="N2965" i="3" a="1"/>
  <c r="N2965" i="3" s="1"/>
  <c r="N2964" i="3" a="1"/>
  <c r="N2964" i="3" s="1"/>
  <c r="N2963" i="3" a="1"/>
  <c r="N2963" i="3" s="1"/>
  <c r="N2962" i="3" a="1"/>
  <c r="N2962" i="3" s="1"/>
  <c r="N2961" i="3" a="1"/>
  <c r="N2961" i="3" s="1"/>
  <c r="N2960" i="3" a="1"/>
  <c r="N2960" i="3" s="1"/>
  <c r="N2959" i="3" a="1"/>
  <c r="N2959" i="3" s="1"/>
  <c r="N2958" i="3" a="1"/>
  <c r="N2958" i="3" s="1"/>
  <c r="N2957" i="3" a="1"/>
  <c r="N2957" i="3" s="1"/>
  <c r="N2956" i="3" a="1"/>
  <c r="N2956" i="3" s="1"/>
  <c r="N2955" i="3" a="1"/>
  <c r="N2955" i="3" s="1"/>
  <c r="N2954" i="3" a="1"/>
  <c r="N2954" i="3" s="1"/>
  <c r="N2953" i="3" a="1"/>
  <c r="N2953" i="3" s="1"/>
  <c r="N2952" i="3" a="1"/>
  <c r="N2952" i="3" s="1"/>
  <c r="N2951" i="3" a="1"/>
  <c r="N2951" i="3" s="1"/>
  <c r="N2950" i="3" a="1"/>
  <c r="N2950" i="3" s="1"/>
  <c r="N2949" i="3" a="1"/>
  <c r="N2949" i="3" s="1"/>
  <c r="N2948" i="3" a="1"/>
  <c r="N2948" i="3" s="1"/>
  <c r="N2947" i="3" a="1"/>
  <c r="N2947" i="3" s="1"/>
  <c r="N2946" i="3" a="1"/>
  <c r="N2946" i="3" s="1"/>
  <c r="N2945" i="3" a="1"/>
  <c r="N2945" i="3" s="1"/>
  <c r="N2944" i="3" a="1"/>
  <c r="N2944" i="3" s="1"/>
  <c r="N2943" i="3" a="1"/>
  <c r="N2943" i="3" s="1"/>
  <c r="N2942" i="3" a="1"/>
  <c r="N2942" i="3" s="1"/>
  <c r="N2941" i="3" a="1"/>
  <c r="N2941" i="3" s="1"/>
  <c r="N2940" i="3" a="1"/>
  <c r="N2940" i="3" s="1"/>
  <c r="N2939" i="3" a="1"/>
  <c r="N2939" i="3" s="1"/>
  <c r="N2938" i="3" a="1"/>
  <c r="N2938" i="3" s="1"/>
  <c r="N2937" i="3" a="1"/>
  <c r="N2937" i="3" s="1"/>
  <c r="N2936" i="3" a="1"/>
  <c r="N2936" i="3" s="1"/>
  <c r="N2935" i="3" a="1"/>
  <c r="N2935" i="3" s="1"/>
  <c r="N2934" i="3" a="1"/>
  <c r="N2934" i="3" s="1"/>
  <c r="N2933" i="3" a="1"/>
  <c r="N2933" i="3" s="1"/>
  <c r="N2932" i="3" a="1"/>
  <c r="N2932" i="3" s="1"/>
  <c r="N2931" i="3" a="1"/>
  <c r="N2931" i="3" s="1"/>
  <c r="N2930" i="3" a="1"/>
  <c r="N2930" i="3" s="1"/>
  <c r="N2929" i="3" a="1"/>
  <c r="N2929" i="3" s="1"/>
  <c r="N2928" i="3" a="1"/>
  <c r="N2928" i="3" s="1"/>
  <c r="N2927" i="3" a="1"/>
  <c r="N2927" i="3" s="1"/>
  <c r="N2926" i="3" a="1"/>
  <c r="N2926" i="3" s="1"/>
  <c r="N2925" i="3" a="1"/>
  <c r="N2925" i="3" s="1"/>
  <c r="N2924" i="3" a="1"/>
  <c r="N2924" i="3" s="1"/>
  <c r="N2923" i="3" a="1"/>
  <c r="N2923" i="3" s="1"/>
  <c r="N2922" i="3" a="1"/>
  <c r="N2922" i="3" s="1"/>
  <c r="N2921" i="3" a="1"/>
  <c r="N2921" i="3" s="1"/>
  <c r="N2920" i="3" a="1"/>
  <c r="N2920" i="3" s="1"/>
  <c r="N2919" i="3" a="1"/>
  <c r="N2919" i="3" s="1"/>
  <c r="N2918" i="3" a="1"/>
  <c r="N2918" i="3" s="1"/>
  <c r="N2917" i="3" a="1"/>
  <c r="N2917" i="3" s="1"/>
  <c r="N2916" i="3" a="1"/>
  <c r="N2916" i="3" s="1"/>
  <c r="N2915" i="3" a="1"/>
  <c r="N2915" i="3" s="1"/>
  <c r="N2914" i="3" a="1"/>
  <c r="N2914" i="3" s="1"/>
  <c r="N2913" i="3" a="1"/>
  <c r="N2913" i="3" s="1"/>
  <c r="N2912" i="3" a="1"/>
  <c r="N2912" i="3" s="1"/>
  <c r="N2911" i="3" a="1"/>
  <c r="N2911" i="3" s="1"/>
  <c r="N2910" i="3" a="1"/>
  <c r="N2910" i="3" s="1"/>
  <c r="N2909" i="3" a="1"/>
  <c r="N2909" i="3" s="1"/>
  <c r="N2908" i="3" a="1"/>
  <c r="N2908" i="3" s="1"/>
  <c r="N2907" i="3" a="1"/>
  <c r="N2907" i="3" s="1"/>
  <c r="N2906" i="3" a="1"/>
  <c r="N2906" i="3" s="1"/>
  <c r="N2905" i="3" a="1"/>
  <c r="N2905" i="3" s="1"/>
  <c r="N2904" i="3" a="1"/>
  <c r="N2904" i="3" s="1"/>
  <c r="N2903" i="3" a="1"/>
  <c r="N2903" i="3" s="1"/>
  <c r="N2902" i="3" a="1"/>
  <c r="N2902" i="3" s="1"/>
  <c r="N2901" i="3" a="1"/>
  <c r="N2901" i="3" s="1"/>
  <c r="N2900" i="3" a="1"/>
  <c r="N2900" i="3" s="1"/>
  <c r="N2899" i="3" a="1"/>
  <c r="N2899" i="3" s="1"/>
  <c r="N2898" i="3" a="1"/>
  <c r="N2898" i="3" s="1"/>
  <c r="N2897" i="3" a="1"/>
  <c r="N2897" i="3" s="1"/>
  <c r="N2896" i="3" a="1"/>
  <c r="N2896" i="3" s="1"/>
  <c r="N2895" i="3" a="1"/>
  <c r="N2895" i="3" s="1"/>
  <c r="N2894" i="3" a="1"/>
  <c r="N2894" i="3" s="1"/>
  <c r="N2893" i="3" a="1"/>
  <c r="N2893" i="3" s="1"/>
  <c r="N2892" i="3" a="1"/>
  <c r="N2892" i="3" s="1"/>
  <c r="N2891" i="3" a="1"/>
  <c r="N2891" i="3" s="1"/>
  <c r="N2890" i="3" a="1"/>
  <c r="N2890" i="3" s="1"/>
  <c r="N2889" i="3" a="1"/>
  <c r="N2889" i="3" s="1"/>
  <c r="N2888" i="3" a="1"/>
  <c r="N2888" i="3" s="1"/>
  <c r="N2887" i="3" a="1"/>
  <c r="N2887" i="3" s="1"/>
  <c r="N2886" i="3" a="1"/>
  <c r="N2886" i="3" s="1"/>
  <c r="N2885" i="3" a="1"/>
  <c r="N2885" i="3" s="1"/>
  <c r="N2884" i="3" a="1"/>
  <c r="N2884" i="3" s="1"/>
  <c r="N2883" i="3" a="1"/>
  <c r="N2883" i="3" s="1"/>
  <c r="N2882" i="3" a="1"/>
  <c r="N2882" i="3" s="1"/>
  <c r="N2881" i="3" a="1"/>
  <c r="N2881" i="3" s="1"/>
  <c r="N2880" i="3" a="1"/>
  <c r="N2880" i="3" s="1"/>
  <c r="N2879" i="3" a="1"/>
  <c r="N2879" i="3" s="1"/>
  <c r="N2878" i="3" a="1"/>
  <c r="N2878" i="3" s="1"/>
  <c r="N2877" i="3" a="1"/>
  <c r="N2877" i="3" s="1"/>
  <c r="N2876" i="3" a="1"/>
  <c r="N2876" i="3" s="1"/>
  <c r="N2875" i="3" a="1"/>
  <c r="N2875" i="3" s="1"/>
  <c r="N2874" i="3" a="1"/>
  <c r="N2874" i="3" s="1"/>
  <c r="N2873" i="3" a="1"/>
  <c r="N2873" i="3" s="1"/>
  <c r="N2872" i="3" a="1"/>
  <c r="N2872" i="3" s="1"/>
  <c r="N2871" i="3" a="1"/>
  <c r="N2871" i="3" s="1"/>
  <c r="N2870" i="3" a="1"/>
  <c r="N2870" i="3" s="1"/>
  <c r="N2869" i="3" a="1"/>
  <c r="N2869" i="3" s="1"/>
  <c r="N2868" i="3" a="1"/>
  <c r="N2868" i="3" s="1"/>
  <c r="N2867" i="3" a="1"/>
  <c r="N2867" i="3" s="1"/>
  <c r="N2866" i="3" a="1"/>
  <c r="N2866" i="3" s="1"/>
  <c r="N2865" i="3" a="1"/>
  <c r="N2865" i="3" s="1"/>
  <c r="N2864" i="3" a="1"/>
  <c r="N2864" i="3" s="1"/>
  <c r="N2863" i="3" a="1"/>
  <c r="N2863" i="3" s="1"/>
  <c r="N2862" i="3" a="1"/>
  <c r="N2862" i="3" s="1"/>
  <c r="N2861" i="3" a="1"/>
  <c r="N2861" i="3" s="1"/>
  <c r="N2860" i="3" a="1"/>
  <c r="N2860" i="3" s="1"/>
  <c r="N2859" i="3" a="1"/>
  <c r="N2859" i="3" s="1"/>
  <c r="N2858" i="3" a="1"/>
  <c r="N2858" i="3" s="1"/>
  <c r="N2857" i="3" a="1"/>
  <c r="N2857" i="3" s="1"/>
  <c r="N2856" i="3" a="1"/>
  <c r="N2856" i="3" s="1"/>
  <c r="N2855" i="3" a="1"/>
  <c r="N2855" i="3" s="1"/>
  <c r="N2854" i="3" a="1"/>
  <c r="N2854" i="3" s="1"/>
  <c r="N2853" i="3" a="1"/>
  <c r="N2853" i="3" s="1"/>
  <c r="N2852" i="3" a="1"/>
  <c r="N2852" i="3" s="1"/>
  <c r="N2851" i="3" a="1"/>
  <c r="N2851" i="3" s="1"/>
  <c r="N2850" i="3" a="1"/>
  <c r="N2850" i="3" s="1"/>
  <c r="N2849" i="3" a="1"/>
  <c r="N2849" i="3" s="1"/>
  <c r="N2848" i="3" a="1"/>
  <c r="N2848" i="3" s="1"/>
  <c r="N2847" i="3" a="1"/>
  <c r="N2847" i="3" s="1"/>
  <c r="N2846" i="3" a="1"/>
  <c r="N2846" i="3" s="1"/>
  <c r="N2845" i="3" a="1"/>
  <c r="N2845" i="3" s="1"/>
  <c r="N2844" i="3" a="1"/>
  <c r="N2844" i="3" s="1"/>
  <c r="N2843" i="3" a="1"/>
  <c r="N2843" i="3" s="1"/>
  <c r="N2842" i="3" a="1"/>
  <c r="N2842" i="3" s="1"/>
  <c r="N2841" i="3" a="1"/>
  <c r="N2841" i="3" s="1"/>
  <c r="N2840" i="3" a="1"/>
  <c r="N2840" i="3" s="1"/>
  <c r="N2839" i="3" a="1"/>
  <c r="N2839" i="3" s="1"/>
  <c r="N2838" i="3" a="1"/>
  <c r="N2838" i="3" s="1"/>
  <c r="N2837" i="3" a="1"/>
  <c r="N2837" i="3" s="1"/>
  <c r="N2836" i="3" a="1"/>
  <c r="N2836" i="3" s="1"/>
  <c r="N2835" i="3" a="1"/>
  <c r="N2835" i="3" s="1"/>
  <c r="N2834" i="3" a="1"/>
  <c r="N2834" i="3" s="1"/>
  <c r="N2833" i="3" a="1"/>
  <c r="N2833" i="3" s="1"/>
  <c r="N2832" i="3" a="1"/>
  <c r="N2832" i="3" s="1"/>
  <c r="N2831" i="3" a="1"/>
  <c r="N2831" i="3" s="1"/>
  <c r="N2830" i="3" a="1"/>
  <c r="N2830" i="3" s="1"/>
  <c r="N2829" i="3" a="1"/>
  <c r="N2829" i="3" s="1"/>
  <c r="N2828" i="3" a="1"/>
  <c r="N2828" i="3" s="1"/>
  <c r="N2827" i="3" a="1"/>
  <c r="N2827" i="3" s="1"/>
  <c r="N2826" i="3" a="1"/>
  <c r="N2826" i="3" s="1"/>
  <c r="N2825" i="3" a="1"/>
  <c r="N2825" i="3" s="1"/>
  <c r="N2824" i="3" a="1"/>
  <c r="N2824" i="3" s="1"/>
  <c r="N2823" i="3" a="1"/>
  <c r="N2823" i="3" s="1"/>
  <c r="N2822" i="3" a="1"/>
  <c r="N2822" i="3" s="1"/>
  <c r="N2821" i="3" a="1"/>
  <c r="N2821" i="3" s="1"/>
  <c r="N2820" i="3" a="1"/>
  <c r="N2820" i="3" s="1"/>
  <c r="N2819" i="3" a="1"/>
  <c r="N2819" i="3" s="1"/>
  <c r="N2818" i="3" a="1"/>
  <c r="N2818" i="3" s="1"/>
  <c r="N2817" i="3" a="1"/>
  <c r="N2817" i="3" s="1"/>
  <c r="N2816" i="3" a="1"/>
  <c r="N2816" i="3" s="1"/>
  <c r="N2815" i="3" a="1"/>
  <c r="N2815" i="3" s="1"/>
  <c r="N2814" i="3" a="1"/>
  <c r="N2814" i="3" s="1"/>
  <c r="N2813" i="3" a="1"/>
  <c r="N2813" i="3" s="1"/>
  <c r="N2812" i="3" a="1"/>
  <c r="N2812" i="3" s="1"/>
  <c r="N2811" i="3" a="1"/>
  <c r="N2811" i="3" s="1"/>
  <c r="N2810" i="3" a="1"/>
  <c r="N2810" i="3" s="1"/>
  <c r="N2809" i="3" a="1"/>
  <c r="N2809" i="3" s="1"/>
  <c r="N2808" i="3" a="1"/>
  <c r="N2808" i="3" s="1"/>
  <c r="N2807" i="3" a="1"/>
  <c r="N2807" i="3" s="1"/>
  <c r="N2806" i="3" a="1"/>
  <c r="N2806" i="3" s="1"/>
  <c r="N2805" i="3" a="1"/>
  <c r="N2805" i="3" s="1"/>
  <c r="N2804" i="3" a="1"/>
  <c r="N2804" i="3" s="1"/>
  <c r="N2803" i="3" a="1"/>
  <c r="N2803" i="3" s="1"/>
  <c r="N2802" i="3" a="1"/>
  <c r="N2802" i="3" s="1"/>
  <c r="N2801" i="3" a="1"/>
  <c r="N2801" i="3" s="1"/>
  <c r="N2800" i="3" a="1"/>
  <c r="N2800" i="3" s="1"/>
  <c r="N2799" i="3" a="1"/>
  <c r="N2799" i="3" s="1"/>
  <c r="N2798" i="3" a="1"/>
  <c r="N2798" i="3" s="1"/>
  <c r="N2797" i="3" a="1"/>
  <c r="N2797" i="3" s="1"/>
  <c r="N2796" i="3" a="1"/>
  <c r="N2796" i="3" s="1"/>
  <c r="N2795" i="3" a="1"/>
  <c r="N2795" i="3" s="1"/>
  <c r="N2794" i="3" a="1"/>
  <c r="N2794" i="3" s="1"/>
  <c r="N2793" i="3" a="1"/>
  <c r="N2793" i="3" s="1"/>
  <c r="N2792" i="3" a="1"/>
  <c r="N2792" i="3" s="1"/>
  <c r="N2791" i="3" a="1"/>
  <c r="N2791" i="3" s="1"/>
  <c r="N2790" i="3" a="1"/>
  <c r="N2790" i="3" s="1"/>
  <c r="N2789" i="3" a="1"/>
  <c r="N2789" i="3" s="1"/>
  <c r="N2788" i="3" a="1"/>
  <c r="N2788" i="3" s="1"/>
  <c r="N2787" i="3" a="1"/>
  <c r="N2787" i="3" s="1"/>
  <c r="N2786" i="3" a="1"/>
  <c r="N2786" i="3" s="1"/>
  <c r="N2785" i="3" a="1"/>
  <c r="N2785" i="3" s="1"/>
  <c r="N2784" i="3" a="1"/>
  <c r="N2784" i="3" s="1"/>
  <c r="N2783" i="3" a="1"/>
  <c r="N2783" i="3" s="1"/>
  <c r="N2782" i="3" a="1"/>
  <c r="N2782" i="3" s="1"/>
  <c r="N2781" i="3" a="1"/>
  <c r="N2781" i="3" s="1"/>
  <c r="N2780" i="3" a="1"/>
  <c r="N2780" i="3" s="1"/>
  <c r="N2779" i="3" a="1"/>
  <c r="N2779" i="3" s="1"/>
  <c r="N2778" i="3" a="1"/>
  <c r="N2778" i="3" s="1"/>
  <c r="N2777" i="3" a="1"/>
  <c r="N2777" i="3" s="1"/>
  <c r="N2776" i="3" a="1"/>
  <c r="N2776" i="3" s="1"/>
  <c r="N2775" i="3" a="1"/>
  <c r="N2775" i="3" s="1"/>
  <c r="N2774" i="3" a="1"/>
  <c r="N2774" i="3" s="1"/>
  <c r="N2773" i="3" a="1"/>
  <c r="N2773" i="3" s="1"/>
  <c r="N2772" i="3" a="1"/>
  <c r="N2772" i="3" s="1"/>
  <c r="N2771" i="3" a="1"/>
  <c r="N2771" i="3" s="1"/>
  <c r="N2770" i="3" a="1"/>
  <c r="N2770" i="3" s="1"/>
  <c r="N2769" i="3" a="1"/>
  <c r="N2769" i="3" s="1"/>
  <c r="N2768" i="3" a="1"/>
  <c r="N2768" i="3" s="1"/>
  <c r="N2767" i="3" a="1"/>
  <c r="N2767" i="3" s="1"/>
  <c r="N2766" i="3" a="1"/>
  <c r="N2766" i="3" s="1"/>
  <c r="N2765" i="3" a="1"/>
  <c r="N2765" i="3" s="1"/>
  <c r="N2764" i="3" a="1"/>
  <c r="N2764" i="3" s="1"/>
  <c r="N2763" i="3" a="1"/>
  <c r="N2763" i="3" s="1"/>
  <c r="N2762" i="3" a="1"/>
  <c r="N2762" i="3" s="1"/>
  <c r="N2761" i="3" a="1"/>
  <c r="N2761" i="3" s="1"/>
  <c r="N2760" i="3" a="1"/>
  <c r="N2760" i="3" s="1"/>
  <c r="N2759" i="3" a="1"/>
  <c r="N2759" i="3" s="1"/>
  <c r="N2758" i="3" a="1"/>
  <c r="N2758" i="3" s="1"/>
  <c r="N2757" i="3" a="1"/>
  <c r="N2757" i="3" s="1"/>
  <c r="N2756" i="3" a="1"/>
  <c r="N2756" i="3" s="1"/>
  <c r="N2755" i="3" a="1"/>
  <c r="N2755" i="3" s="1"/>
  <c r="N2754" i="3" a="1"/>
  <c r="N2754" i="3" s="1"/>
  <c r="N2753" i="3" a="1"/>
  <c r="N2753" i="3" s="1"/>
  <c r="N2752" i="3" a="1"/>
  <c r="N2752" i="3" s="1"/>
  <c r="N2751" i="3" a="1"/>
  <c r="N2751" i="3" s="1"/>
  <c r="N2750" i="3" a="1"/>
  <c r="N2750" i="3" s="1"/>
  <c r="N2749" i="3" a="1"/>
  <c r="N2749" i="3" s="1"/>
  <c r="N2748" i="3" a="1"/>
  <c r="N2748" i="3" s="1"/>
  <c r="N2747" i="3" a="1"/>
  <c r="N2747" i="3" s="1"/>
  <c r="N2746" i="3" a="1"/>
  <c r="N2746" i="3" s="1"/>
  <c r="N2745" i="3" a="1"/>
  <c r="N2745" i="3" s="1"/>
  <c r="N2744" i="3" a="1"/>
  <c r="N2744" i="3" s="1"/>
  <c r="N2743" i="3" a="1"/>
  <c r="N2743" i="3" s="1"/>
  <c r="N2742" i="3" a="1"/>
  <c r="N2742" i="3" s="1"/>
  <c r="N2741" i="3" a="1"/>
  <c r="N2741" i="3" s="1"/>
  <c r="N2740" i="3" a="1"/>
  <c r="N2740" i="3" s="1"/>
  <c r="N2739" i="3" a="1"/>
  <c r="N2739" i="3" s="1"/>
  <c r="N2738" i="3" a="1"/>
  <c r="N2738" i="3" s="1"/>
  <c r="N2737" i="3" a="1"/>
  <c r="N2737" i="3" s="1"/>
  <c r="N2736" i="3" a="1"/>
  <c r="N2736" i="3" s="1"/>
  <c r="N2735" i="3" a="1"/>
  <c r="N2735" i="3" s="1"/>
  <c r="N2734" i="3" a="1"/>
  <c r="N2734" i="3" s="1"/>
  <c r="N2733" i="3" a="1"/>
  <c r="N2733" i="3" s="1"/>
  <c r="N2732" i="3" a="1"/>
  <c r="N2732" i="3" s="1"/>
  <c r="N2731" i="3" a="1"/>
  <c r="N2731" i="3" s="1"/>
  <c r="N2730" i="3" a="1"/>
  <c r="N2730" i="3" s="1"/>
  <c r="N2729" i="3" a="1"/>
  <c r="N2729" i="3" s="1"/>
  <c r="N2728" i="3" a="1"/>
  <c r="N2728" i="3" s="1"/>
  <c r="N2727" i="3" a="1"/>
  <c r="N2727" i="3" s="1"/>
  <c r="N2726" i="3" a="1"/>
  <c r="N2726" i="3" s="1"/>
  <c r="N2725" i="3" a="1"/>
  <c r="N2725" i="3" s="1"/>
  <c r="N2724" i="3" a="1"/>
  <c r="N2724" i="3" s="1"/>
  <c r="N2723" i="3" a="1"/>
  <c r="N2723" i="3" s="1"/>
  <c r="N2722" i="3" a="1"/>
  <c r="N2722" i="3" s="1"/>
  <c r="N2721" i="3" a="1"/>
  <c r="N2721" i="3" s="1"/>
  <c r="N2720" i="3" a="1"/>
  <c r="N2720" i="3" s="1"/>
  <c r="N2719" i="3" a="1"/>
  <c r="N2719" i="3" s="1"/>
  <c r="N2718" i="3" a="1"/>
  <c r="N2718" i="3" s="1"/>
  <c r="N2717" i="3" a="1"/>
  <c r="N2717" i="3" s="1"/>
  <c r="N2716" i="3" a="1"/>
  <c r="N2716" i="3" s="1"/>
  <c r="N2715" i="3" a="1"/>
  <c r="N2715" i="3" s="1"/>
  <c r="N2714" i="3" a="1"/>
  <c r="N2714" i="3" s="1"/>
  <c r="N2713" i="3" a="1"/>
  <c r="N2713" i="3" s="1"/>
  <c r="N2712" i="3" a="1"/>
  <c r="N2712" i="3" s="1"/>
  <c r="N2711" i="3" a="1"/>
  <c r="N2711" i="3" s="1"/>
  <c r="N2710" i="3" a="1"/>
  <c r="N2710" i="3" s="1"/>
  <c r="N2709" i="3" a="1"/>
  <c r="N2709" i="3" s="1"/>
  <c r="N2708" i="3" a="1"/>
  <c r="N2708" i="3" s="1"/>
  <c r="N2707" i="3" a="1"/>
  <c r="N2707" i="3" s="1"/>
  <c r="N2706" i="3" a="1"/>
  <c r="N2706" i="3" s="1"/>
  <c r="N2705" i="3" a="1"/>
  <c r="N2705" i="3" s="1"/>
  <c r="N2704" i="3" a="1"/>
  <c r="N2704" i="3" s="1"/>
  <c r="N2703" i="3" a="1"/>
  <c r="N2703" i="3" s="1"/>
  <c r="N2702" i="3" a="1"/>
  <c r="N2702" i="3" s="1"/>
  <c r="N2701" i="3" a="1"/>
  <c r="N2701" i="3" s="1"/>
  <c r="N2700" i="3" a="1"/>
  <c r="N2700" i="3" s="1"/>
  <c r="N2699" i="3" a="1"/>
  <c r="N2699" i="3" s="1"/>
  <c r="N2698" i="3" a="1"/>
  <c r="N2698" i="3" s="1"/>
  <c r="N2697" i="3" a="1"/>
  <c r="N2697" i="3" s="1"/>
  <c r="N2696" i="3" a="1"/>
  <c r="N2696" i="3" s="1"/>
  <c r="N2695" i="3" a="1"/>
  <c r="N2695" i="3" s="1"/>
  <c r="N2694" i="3" a="1"/>
  <c r="N2694" i="3" s="1"/>
  <c r="N2693" i="3" a="1"/>
  <c r="N2693" i="3" s="1"/>
  <c r="N2692" i="3" a="1"/>
  <c r="N2692" i="3" s="1"/>
  <c r="N2691" i="3" a="1"/>
  <c r="N2691" i="3" s="1"/>
  <c r="N2690" i="3" a="1"/>
  <c r="N2690" i="3" s="1"/>
  <c r="N2689" i="3" a="1"/>
  <c r="N2689" i="3" s="1"/>
  <c r="N2688" i="3" a="1"/>
  <c r="N2688" i="3" s="1"/>
  <c r="N2687" i="3" a="1"/>
  <c r="N2687" i="3" s="1"/>
  <c r="N2686" i="3" a="1"/>
  <c r="N2686" i="3" s="1"/>
  <c r="N2685" i="3" a="1"/>
  <c r="N2685" i="3" s="1"/>
  <c r="N2684" i="3" a="1"/>
  <c r="N2684" i="3" s="1"/>
  <c r="N2683" i="3" a="1"/>
  <c r="N2683" i="3" s="1"/>
  <c r="N2682" i="3" a="1"/>
  <c r="N2682" i="3" s="1"/>
  <c r="N2681" i="3" a="1"/>
  <c r="N2681" i="3" s="1"/>
  <c r="N2680" i="3" a="1"/>
  <c r="N2680" i="3" s="1"/>
  <c r="N2679" i="3" a="1"/>
  <c r="N2679" i="3" s="1"/>
  <c r="N2678" i="3" a="1"/>
  <c r="N2678" i="3" s="1"/>
  <c r="N2677" i="3" a="1"/>
  <c r="N2677" i="3" s="1"/>
  <c r="N2676" i="3" a="1"/>
  <c r="N2676" i="3" s="1"/>
  <c r="N2675" i="3" a="1"/>
  <c r="N2675" i="3" s="1"/>
  <c r="N2674" i="3" a="1"/>
  <c r="N2674" i="3" s="1"/>
  <c r="N2673" i="3" a="1"/>
  <c r="N2673" i="3" s="1"/>
  <c r="N2672" i="3" a="1"/>
  <c r="N2672" i="3" s="1"/>
  <c r="N2671" i="3" a="1"/>
  <c r="N2671" i="3" s="1"/>
  <c r="N2670" i="3" a="1"/>
  <c r="N2670" i="3" s="1"/>
  <c r="N2669" i="3" a="1"/>
  <c r="N2669" i="3" s="1"/>
  <c r="N2668" i="3" a="1"/>
  <c r="N2668" i="3" s="1"/>
  <c r="N2667" i="3" a="1"/>
  <c r="N2667" i="3" s="1"/>
  <c r="N2666" i="3" a="1"/>
  <c r="N2666" i="3" s="1"/>
  <c r="N2665" i="3" a="1"/>
  <c r="N2665" i="3" s="1"/>
  <c r="N2664" i="3" a="1"/>
  <c r="N2664" i="3" s="1"/>
  <c r="N2663" i="3" a="1"/>
  <c r="N2663" i="3" s="1"/>
  <c r="N2662" i="3" a="1"/>
  <c r="N2662" i="3" s="1"/>
  <c r="N2661" i="3" a="1"/>
  <c r="N2661" i="3" s="1"/>
  <c r="N2660" i="3" a="1"/>
  <c r="N2660" i="3" s="1"/>
  <c r="N2659" i="3" a="1"/>
  <c r="N2659" i="3" s="1"/>
  <c r="N2658" i="3" a="1"/>
  <c r="N2658" i="3" s="1"/>
  <c r="N2657" i="3" a="1"/>
  <c r="N2657" i="3" s="1"/>
  <c r="N2656" i="3" a="1"/>
  <c r="N2656" i="3" s="1"/>
  <c r="N2655" i="3" a="1"/>
  <c r="N2655" i="3" s="1"/>
  <c r="N2654" i="3" a="1"/>
  <c r="N2654" i="3" s="1"/>
  <c r="N2653" i="3" a="1"/>
  <c r="N2653" i="3" s="1"/>
  <c r="N2652" i="3" a="1"/>
  <c r="N2652" i="3" s="1"/>
  <c r="N2651" i="3" a="1"/>
  <c r="N2651" i="3" s="1"/>
  <c r="N2650" i="3" a="1"/>
  <c r="N2650" i="3" s="1"/>
  <c r="N2649" i="3" a="1"/>
  <c r="N2649" i="3" s="1"/>
  <c r="N2648" i="3" a="1"/>
  <c r="N2648" i="3" s="1"/>
  <c r="N2647" i="3" a="1"/>
  <c r="N2647" i="3" s="1"/>
  <c r="N2646" i="3" a="1"/>
  <c r="N2646" i="3" s="1"/>
  <c r="N2645" i="3" a="1"/>
  <c r="N2645" i="3" s="1"/>
  <c r="N2644" i="3" a="1"/>
  <c r="N2644" i="3" s="1"/>
  <c r="N2643" i="3" a="1"/>
  <c r="N2643" i="3" s="1"/>
  <c r="N2642" i="3" a="1"/>
  <c r="N2642" i="3" s="1"/>
  <c r="N2641" i="3" a="1"/>
  <c r="N2641" i="3" s="1"/>
  <c r="N2640" i="3" a="1"/>
  <c r="N2640" i="3" s="1"/>
  <c r="N2639" i="3" a="1"/>
  <c r="N2639" i="3" s="1"/>
  <c r="N2638" i="3" a="1"/>
  <c r="N2638" i="3" s="1"/>
  <c r="N2637" i="3" a="1"/>
  <c r="N2637" i="3" s="1"/>
  <c r="N2636" i="3" a="1"/>
  <c r="N2636" i="3" s="1"/>
  <c r="N2635" i="3" a="1"/>
  <c r="N2635" i="3" s="1"/>
  <c r="N2634" i="3" a="1"/>
  <c r="N2634" i="3" s="1"/>
  <c r="N2633" i="3" a="1"/>
  <c r="N2633" i="3" s="1"/>
  <c r="N2632" i="3" a="1"/>
  <c r="N2632" i="3" s="1"/>
  <c r="N2631" i="3" a="1"/>
  <c r="N2631" i="3" s="1"/>
  <c r="N2630" i="3" a="1"/>
  <c r="N2630" i="3" s="1"/>
  <c r="N2629" i="3" a="1"/>
  <c r="N2629" i="3" s="1"/>
  <c r="N2628" i="3" a="1"/>
  <c r="N2628" i="3" s="1"/>
  <c r="N2627" i="3" a="1"/>
  <c r="N2627" i="3" s="1"/>
  <c r="N2626" i="3" a="1"/>
  <c r="N2626" i="3" s="1"/>
  <c r="N2625" i="3" a="1"/>
  <c r="N2625" i="3" s="1"/>
  <c r="N2624" i="3" a="1"/>
  <c r="N2624" i="3" s="1"/>
  <c r="N2623" i="3" a="1"/>
  <c r="N2623" i="3" s="1"/>
  <c r="N2622" i="3" a="1"/>
  <c r="N2622" i="3" s="1"/>
  <c r="N2621" i="3" a="1"/>
  <c r="N2621" i="3" s="1"/>
  <c r="N2620" i="3" a="1"/>
  <c r="N2620" i="3" s="1"/>
  <c r="N2619" i="3" a="1"/>
  <c r="N2619" i="3" s="1"/>
  <c r="N2618" i="3" a="1"/>
  <c r="N2618" i="3" s="1"/>
  <c r="N2617" i="3" a="1"/>
  <c r="N2617" i="3" s="1"/>
  <c r="N2616" i="3" a="1"/>
  <c r="N2616" i="3" s="1"/>
  <c r="N2615" i="3" a="1"/>
  <c r="N2615" i="3" s="1"/>
  <c r="N2614" i="3" a="1"/>
  <c r="N2614" i="3" s="1"/>
  <c r="N2613" i="3" a="1"/>
  <c r="N2613" i="3" s="1"/>
  <c r="N2612" i="3" a="1"/>
  <c r="N2612" i="3" s="1"/>
  <c r="N2611" i="3" a="1"/>
  <c r="N2611" i="3" s="1"/>
  <c r="N2610" i="3" a="1"/>
  <c r="N2610" i="3" s="1"/>
  <c r="N2609" i="3" a="1"/>
  <c r="N2609" i="3" s="1"/>
  <c r="N2608" i="3" a="1"/>
  <c r="N2608" i="3" s="1"/>
  <c r="N2607" i="3" a="1"/>
  <c r="N2607" i="3" s="1"/>
  <c r="N2606" i="3" a="1"/>
  <c r="N2606" i="3" s="1"/>
  <c r="N2605" i="3" a="1"/>
  <c r="N2605" i="3" s="1"/>
  <c r="N2604" i="3" a="1"/>
  <c r="N2604" i="3" s="1"/>
  <c r="N2603" i="3" a="1"/>
  <c r="N2603" i="3" s="1"/>
  <c r="N2602" i="3" a="1"/>
  <c r="N2602" i="3" s="1"/>
  <c r="N2601" i="3" a="1"/>
  <c r="N2601" i="3" s="1"/>
  <c r="N2600" i="3" a="1"/>
  <c r="N2600" i="3" s="1"/>
  <c r="N2599" i="3" a="1"/>
  <c r="N2599" i="3" s="1"/>
  <c r="N2598" i="3" a="1"/>
  <c r="N2598" i="3" s="1"/>
  <c r="N2597" i="3" a="1"/>
  <c r="N2597" i="3" s="1"/>
  <c r="N2596" i="3" a="1"/>
  <c r="N2596" i="3" s="1"/>
  <c r="N2595" i="3" a="1"/>
  <c r="N2595" i="3" s="1"/>
  <c r="N2594" i="3" a="1"/>
  <c r="N2594" i="3" s="1"/>
  <c r="N2593" i="3" a="1"/>
  <c r="N2593" i="3" s="1"/>
  <c r="N2592" i="3" a="1"/>
  <c r="N2592" i="3" s="1"/>
  <c r="N2591" i="3" a="1"/>
  <c r="N2591" i="3" s="1"/>
  <c r="N2590" i="3" a="1"/>
  <c r="N2590" i="3" s="1"/>
  <c r="N2589" i="3" a="1"/>
  <c r="N2589" i="3" s="1"/>
  <c r="N2588" i="3" a="1"/>
  <c r="N2588" i="3" s="1"/>
  <c r="N2587" i="3" a="1"/>
  <c r="N2587" i="3" s="1"/>
  <c r="N2586" i="3" a="1"/>
  <c r="N2586" i="3" s="1"/>
  <c r="N2585" i="3" a="1"/>
  <c r="N2585" i="3" s="1"/>
  <c r="N2584" i="3" a="1"/>
  <c r="N2584" i="3" s="1"/>
  <c r="N2583" i="3" a="1"/>
  <c r="N2583" i="3" s="1"/>
  <c r="N2582" i="3" a="1"/>
  <c r="N2582" i="3" s="1"/>
  <c r="N2581" i="3" a="1"/>
  <c r="N2581" i="3" s="1"/>
  <c r="N2580" i="3" a="1"/>
  <c r="N2580" i="3" s="1"/>
  <c r="N2579" i="3" a="1"/>
  <c r="N2579" i="3" s="1"/>
  <c r="N2578" i="3" a="1"/>
  <c r="N2578" i="3" s="1"/>
  <c r="N2577" i="3" a="1"/>
  <c r="N2577" i="3" s="1"/>
  <c r="N2576" i="3" a="1"/>
  <c r="N2576" i="3" s="1"/>
  <c r="N2575" i="3" a="1"/>
  <c r="N2575" i="3" s="1"/>
  <c r="N2574" i="3" a="1"/>
  <c r="N2574" i="3" s="1"/>
  <c r="N2573" i="3" a="1"/>
  <c r="N2573" i="3" s="1"/>
  <c r="N2572" i="3" a="1"/>
  <c r="N2572" i="3" s="1"/>
  <c r="N2571" i="3" a="1"/>
  <c r="N2571" i="3" s="1"/>
  <c r="N2570" i="3" a="1"/>
  <c r="N2570" i="3" s="1"/>
  <c r="N2569" i="3" a="1"/>
  <c r="N2569" i="3" s="1"/>
  <c r="N2568" i="3" a="1"/>
  <c r="N2568" i="3" s="1"/>
  <c r="N2567" i="3" a="1"/>
  <c r="N2567" i="3" s="1"/>
  <c r="N2566" i="3" a="1"/>
  <c r="N2566" i="3" s="1"/>
  <c r="N2565" i="3" a="1"/>
  <c r="N2565" i="3" s="1"/>
  <c r="N2564" i="3" a="1"/>
  <c r="N2564" i="3" s="1"/>
  <c r="N2563" i="3" a="1"/>
  <c r="N2563" i="3" s="1"/>
  <c r="N2562" i="3" a="1"/>
  <c r="N2562" i="3" s="1"/>
  <c r="N2561" i="3" a="1"/>
  <c r="N2561" i="3" s="1"/>
  <c r="N2560" i="3" a="1"/>
  <c r="N2560" i="3" s="1"/>
  <c r="N2559" i="3" a="1"/>
  <c r="N2559" i="3" s="1"/>
  <c r="N2558" i="3" a="1"/>
  <c r="N2558" i="3" s="1"/>
  <c r="N2557" i="3" a="1"/>
  <c r="N2557" i="3" s="1"/>
  <c r="N2556" i="3" a="1"/>
  <c r="N2556" i="3" s="1"/>
  <c r="N2555" i="3" a="1"/>
  <c r="N2555" i="3" s="1"/>
  <c r="N2554" i="3" a="1"/>
  <c r="N2554" i="3" s="1"/>
  <c r="N2553" i="3" a="1"/>
  <c r="N2553" i="3" s="1"/>
  <c r="N2552" i="3" a="1"/>
  <c r="N2552" i="3" s="1"/>
  <c r="N2551" i="3" a="1"/>
  <c r="N2551" i="3" s="1"/>
  <c r="N2550" i="3" a="1"/>
  <c r="N2550" i="3" s="1"/>
  <c r="N2549" i="3" a="1"/>
  <c r="N2549" i="3" s="1"/>
  <c r="N2548" i="3" a="1"/>
  <c r="N2548" i="3" s="1"/>
  <c r="N2547" i="3" a="1"/>
  <c r="N2547" i="3" s="1"/>
  <c r="N2546" i="3" a="1"/>
  <c r="N2546" i="3" s="1"/>
  <c r="N2545" i="3" a="1"/>
  <c r="N2545" i="3" s="1"/>
  <c r="N2544" i="3" a="1"/>
  <c r="N2544" i="3" s="1"/>
  <c r="N2543" i="3" a="1"/>
  <c r="N2543" i="3" s="1"/>
  <c r="N2542" i="3" a="1"/>
  <c r="N2542" i="3" s="1"/>
  <c r="N2541" i="3" a="1"/>
  <c r="N2541" i="3" s="1"/>
  <c r="N2540" i="3" a="1"/>
  <c r="N2540" i="3" s="1"/>
  <c r="N2539" i="3" a="1"/>
  <c r="N2539" i="3" s="1"/>
  <c r="N2538" i="3" a="1"/>
  <c r="N2538" i="3" s="1"/>
  <c r="N2537" i="3" a="1"/>
  <c r="N2537" i="3" s="1"/>
  <c r="N2536" i="3" a="1"/>
  <c r="N2536" i="3" s="1"/>
  <c r="N2535" i="3" a="1"/>
  <c r="N2535" i="3" s="1"/>
  <c r="N2534" i="3" a="1"/>
  <c r="N2534" i="3" s="1"/>
  <c r="N2533" i="3" a="1"/>
  <c r="N2533" i="3" s="1"/>
  <c r="N2532" i="3" a="1"/>
  <c r="N2532" i="3" s="1"/>
  <c r="N2531" i="3" a="1"/>
  <c r="N2531" i="3" s="1"/>
  <c r="N2530" i="3" a="1"/>
  <c r="N2530" i="3" s="1"/>
  <c r="N2529" i="3" a="1"/>
  <c r="N2529" i="3" s="1"/>
  <c r="N2528" i="3" a="1"/>
  <c r="N2528" i="3" s="1"/>
  <c r="N2527" i="3" a="1"/>
  <c r="N2527" i="3" s="1"/>
  <c r="N2526" i="3" a="1"/>
  <c r="N2526" i="3" s="1"/>
  <c r="N2525" i="3" a="1"/>
  <c r="N2525" i="3" s="1"/>
  <c r="N2524" i="3" a="1"/>
  <c r="N2524" i="3" s="1"/>
  <c r="N2523" i="3" a="1"/>
  <c r="N2523" i="3" s="1"/>
  <c r="N2522" i="3" a="1"/>
  <c r="N2522" i="3" s="1"/>
  <c r="N2521" i="3" a="1"/>
  <c r="N2521" i="3" s="1"/>
  <c r="N2520" i="3" a="1"/>
  <c r="N2520" i="3" s="1"/>
  <c r="N2519" i="3" a="1"/>
  <c r="N2519" i="3" s="1"/>
  <c r="N2518" i="3" a="1"/>
  <c r="N2518" i="3" s="1"/>
  <c r="N2517" i="3" a="1"/>
  <c r="N2517" i="3" s="1"/>
  <c r="N2516" i="3" a="1"/>
  <c r="N2516" i="3" s="1"/>
  <c r="N2515" i="3" a="1"/>
  <c r="N2515" i="3" s="1"/>
  <c r="N2514" i="3" a="1"/>
  <c r="N2514" i="3" s="1"/>
  <c r="N2513" i="3" a="1"/>
  <c r="N2513" i="3" s="1"/>
  <c r="N2512" i="3" a="1"/>
  <c r="N2512" i="3" s="1"/>
  <c r="N2511" i="3" a="1"/>
  <c r="N2511" i="3" s="1"/>
  <c r="N2510" i="3" a="1"/>
  <c r="N2510" i="3" s="1"/>
  <c r="N2509" i="3" a="1"/>
  <c r="N2509" i="3" s="1"/>
  <c r="N2508" i="3" a="1"/>
  <c r="N2508" i="3" s="1"/>
  <c r="N2507" i="3" a="1"/>
  <c r="N2507" i="3" s="1"/>
  <c r="N2506" i="3" a="1"/>
  <c r="N2506" i="3" s="1"/>
  <c r="N2505" i="3" a="1"/>
  <c r="N2505" i="3" s="1"/>
  <c r="N2504" i="3" a="1"/>
  <c r="N2504" i="3" s="1"/>
  <c r="N2503" i="3" a="1"/>
  <c r="N2503" i="3" s="1"/>
  <c r="N2502" i="3" a="1"/>
  <c r="N2502" i="3" s="1"/>
  <c r="N2501" i="3" a="1"/>
  <c r="N2501" i="3" s="1"/>
  <c r="N2500" i="3" a="1"/>
  <c r="N2500" i="3" s="1"/>
  <c r="N2499" i="3" a="1"/>
  <c r="N2499" i="3" s="1"/>
  <c r="N2498" i="3" a="1"/>
  <c r="N2498" i="3" s="1"/>
  <c r="N2497" i="3" a="1"/>
  <c r="N2497" i="3" s="1"/>
  <c r="N2496" i="3" a="1"/>
  <c r="N2496" i="3" s="1"/>
  <c r="N2495" i="3" a="1"/>
  <c r="N2495" i="3" s="1"/>
  <c r="N2494" i="3" a="1"/>
  <c r="N2494" i="3" s="1"/>
  <c r="N2493" i="3" a="1"/>
  <c r="N2493" i="3" s="1"/>
  <c r="N2492" i="3" a="1"/>
  <c r="N2492" i="3" s="1"/>
  <c r="N2491" i="3" a="1"/>
  <c r="N2491" i="3" s="1"/>
  <c r="N2490" i="3" a="1"/>
  <c r="N2490" i="3" s="1"/>
  <c r="N2489" i="3" a="1"/>
  <c r="N2489" i="3" s="1"/>
  <c r="N2488" i="3" a="1"/>
  <c r="N2488" i="3" s="1"/>
  <c r="N2487" i="3" a="1"/>
  <c r="N2487" i="3" s="1"/>
  <c r="N2486" i="3" a="1"/>
  <c r="N2486" i="3" s="1"/>
  <c r="N2485" i="3" a="1"/>
  <c r="N2485" i="3" s="1"/>
  <c r="N2484" i="3" a="1"/>
  <c r="N2484" i="3" s="1"/>
  <c r="N2483" i="3" a="1"/>
  <c r="N2483" i="3" s="1"/>
  <c r="N2482" i="3" a="1"/>
  <c r="N2482" i="3" s="1"/>
  <c r="N2481" i="3" a="1"/>
  <c r="N2481" i="3" s="1"/>
  <c r="N2480" i="3" a="1"/>
  <c r="N2480" i="3" s="1"/>
  <c r="N2479" i="3" a="1"/>
  <c r="N2479" i="3" s="1"/>
  <c r="N2478" i="3" a="1"/>
  <c r="N2478" i="3" s="1"/>
  <c r="N2477" i="3" a="1"/>
  <c r="N2477" i="3" s="1"/>
  <c r="N2476" i="3" a="1"/>
  <c r="N2476" i="3" s="1"/>
  <c r="N2475" i="3" a="1"/>
  <c r="N2475" i="3" s="1"/>
  <c r="N2474" i="3" a="1"/>
  <c r="N2474" i="3" s="1"/>
  <c r="N2473" i="3" a="1"/>
  <c r="N2473" i="3" s="1"/>
  <c r="N2472" i="3" a="1"/>
  <c r="N2472" i="3" s="1"/>
  <c r="N2471" i="3" a="1"/>
  <c r="N2471" i="3" s="1"/>
  <c r="N2470" i="3" a="1"/>
  <c r="N2470" i="3" s="1"/>
  <c r="N2469" i="3" a="1"/>
  <c r="N2469" i="3" s="1"/>
  <c r="N2468" i="3" a="1"/>
  <c r="N2468" i="3" s="1"/>
  <c r="N2467" i="3" a="1"/>
  <c r="N2467" i="3" s="1"/>
  <c r="N2466" i="3" a="1"/>
  <c r="N2466" i="3" s="1"/>
  <c r="N2465" i="3" a="1"/>
  <c r="N2465" i="3" s="1"/>
  <c r="N2464" i="3" a="1"/>
  <c r="N2464" i="3" s="1"/>
  <c r="N2463" i="3" a="1"/>
  <c r="N2463" i="3" s="1"/>
  <c r="N2462" i="3" a="1"/>
  <c r="N2462" i="3" s="1"/>
  <c r="N2461" i="3" a="1"/>
  <c r="N2461" i="3" s="1"/>
  <c r="N2460" i="3" a="1"/>
  <c r="N2460" i="3" s="1"/>
  <c r="N2459" i="3" a="1"/>
  <c r="N2459" i="3" s="1"/>
  <c r="N2458" i="3" a="1"/>
  <c r="N2458" i="3" s="1"/>
  <c r="N2457" i="3" a="1"/>
  <c r="N2457" i="3" s="1"/>
  <c r="N2456" i="3" a="1"/>
  <c r="N2456" i="3" s="1"/>
  <c r="N2455" i="3" a="1"/>
  <c r="N2455" i="3" s="1"/>
  <c r="N2454" i="3" a="1"/>
  <c r="N2454" i="3" s="1"/>
  <c r="N2453" i="3" a="1"/>
  <c r="N2453" i="3" s="1"/>
  <c r="N2452" i="3" a="1"/>
  <c r="N2452" i="3" s="1"/>
  <c r="N2451" i="3" a="1"/>
  <c r="N2451" i="3" s="1"/>
  <c r="N2450" i="3" a="1"/>
  <c r="N2450" i="3" s="1"/>
  <c r="N2449" i="3" a="1"/>
  <c r="N2449" i="3" s="1"/>
  <c r="N2448" i="3" a="1"/>
  <c r="N2448" i="3" s="1"/>
  <c r="N2447" i="3" a="1"/>
  <c r="N2447" i="3" s="1"/>
  <c r="N2446" i="3" a="1"/>
  <c r="N2446" i="3" s="1"/>
  <c r="N2445" i="3" a="1"/>
  <c r="N2445" i="3" s="1"/>
  <c r="N2444" i="3" a="1"/>
  <c r="N2444" i="3" s="1"/>
  <c r="N2443" i="3" a="1"/>
  <c r="N2443" i="3" s="1"/>
  <c r="N2442" i="3" a="1"/>
  <c r="N2442" i="3" s="1"/>
  <c r="N2441" i="3" a="1"/>
  <c r="N2441" i="3" s="1"/>
  <c r="N2440" i="3" a="1"/>
  <c r="N2440" i="3" s="1"/>
  <c r="N2439" i="3" a="1"/>
  <c r="N2439" i="3" s="1"/>
  <c r="N2438" i="3" a="1"/>
  <c r="N2438" i="3" s="1"/>
  <c r="N2437" i="3" a="1"/>
  <c r="N2437" i="3" s="1"/>
  <c r="N2436" i="3" a="1"/>
  <c r="N2436" i="3" s="1"/>
  <c r="N2435" i="3" a="1"/>
  <c r="N2435" i="3" s="1"/>
  <c r="N2434" i="3" a="1"/>
  <c r="N2434" i="3" s="1"/>
  <c r="N2433" i="3" a="1"/>
  <c r="N2433" i="3" s="1"/>
  <c r="N2432" i="3" a="1"/>
  <c r="N2432" i="3" s="1"/>
  <c r="N2431" i="3" a="1"/>
  <c r="N2431" i="3" s="1"/>
  <c r="N2430" i="3" a="1"/>
  <c r="N2430" i="3" s="1"/>
  <c r="N2429" i="3" a="1"/>
  <c r="N2429" i="3" s="1"/>
  <c r="N2428" i="3" a="1"/>
  <c r="N2428" i="3" s="1"/>
  <c r="N2427" i="3" a="1"/>
  <c r="N2427" i="3" s="1"/>
  <c r="N2426" i="3" a="1"/>
  <c r="N2426" i="3" s="1"/>
  <c r="N2425" i="3" a="1"/>
  <c r="N2425" i="3" s="1"/>
  <c r="N2424" i="3" a="1"/>
  <c r="N2424" i="3" s="1"/>
  <c r="N2423" i="3" a="1"/>
  <c r="N2423" i="3" s="1"/>
  <c r="N2422" i="3" a="1"/>
  <c r="N2422" i="3" s="1"/>
  <c r="N2421" i="3" a="1"/>
  <c r="N2421" i="3" s="1"/>
  <c r="N2420" i="3" a="1"/>
  <c r="N2420" i="3" s="1"/>
  <c r="N2419" i="3" a="1"/>
  <c r="N2419" i="3" s="1"/>
  <c r="N2418" i="3" a="1"/>
  <c r="N2418" i="3" s="1"/>
  <c r="N2417" i="3" a="1"/>
  <c r="N2417" i="3" s="1"/>
  <c r="N2416" i="3" a="1"/>
  <c r="N2416" i="3" s="1"/>
  <c r="N2415" i="3" a="1"/>
  <c r="N2415" i="3" s="1"/>
  <c r="N2414" i="3" a="1"/>
  <c r="N2414" i="3" s="1"/>
  <c r="N2413" i="3" a="1"/>
  <c r="N2413" i="3" s="1"/>
  <c r="N2412" i="3" a="1"/>
  <c r="N2412" i="3" s="1"/>
  <c r="N2411" i="3" a="1"/>
  <c r="N2411" i="3" s="1"/>
  <c r="N2410" i="3" a="1"/>
  <c r="N2410" i="3" s="1"/>
  <c r="N2409" i="3" a="1"/>
  <c r="N2409" i="3" s="1"/>
  <c r="N2408" i="3" a="1"/>
  <c r="N2408" i="3" s="1"/>
  <c r="N2407" i="3" a="1"/>
  <c r="N2407" i="3" s="1"/>
  <c r="N2406" i="3" a="1"/>
  <c r="N2406" i="3" s="1"/>
  <c r="N2405" i="3" a="1"/>
  <c r="N2405" i="3" s="1"/>
  <c r="N2404" i="3" a="1"/>
  <c r="N2404" i="3" s="1"/>
  <c r="N2403" i="3" a="1"/>
  <c r="N2403" i="3" s="1"/>
  <c r="N2402" i="3" a="1"/>
  <c r="N2402" i="3" s="1"/>
  <c r="N2401" i="3" a="1"/>
  <c r="N2401" i="3" s="1"/>
  <c r="N2400" i="3" a="1"/>
  <c r="N2400" i="3" s="1"/>
  <c r="N2399" i="3" a="1"/>
  <c r="N2399" i="3" s="1"/>
  <c r="N2398" i="3" a="1"/>
  <c r="N2398" i="3" s="1"/>
  <c r="N2397" i="3" a="1"/>
  <c r="N2397" i="3" s="1"/>
  <c r="N2396" i="3" a="1"/>
  <c r="N2396" i="3" s="1"/>
  <c r="N2395" i="3" a="1"/>
  <c r="N2395" i="3" s="1"/>
  <c r="N2394" i="3" a="1"/>
  <c r="N2394" i="3" s="1"/>
  <c r="N2393" i="3" a="1"/>
  <c r="N2393" i="3" s="1"/>
  <c r="N2392" i="3" a="1"/>
  <c r="N2392" i="3" s="1"/>
  <c r="N2391" i="3" a="1"/>
  <c r="N2391" i="3" s="1"/>
  <c r="N2390" i="3" a="1"/>
  <c r="N2390" i="3" s="1"/>
  <c r="N2389" i="3" a="1"/>
  <c r="N2389" i="3" s="1"/>
  <c r="N2388" i="3" a="1"/>
  <c r="N2388" i="3" s="1"/>
  <c r="N2387" i="3" a="1"/>
  <c r="N2387" i="3" s="1"/>
  <c r="N2386" i="3" a="1"/>
  <c r="N2386" i="3" s="1"/>
  <c r="N2385" i="3" a="1"/>
  <c r="N2385" i="3" s="1"/>
  <c r="N2384" i="3" a="1"/>
  <c r="N2384" i="3" s="1"/>
  <c r="N2383" i="3" a="1"/>
  <c r="N2383" i="3" s="1"/>
  <c r="N2382" i="3" a="1"/>
  <c r="N2382" i="3" s="1"/>
  <c r="N2381" i="3" a="1"/>
  <c r="N2381" i="3" s="1"/>
  <c r="N2380" i="3" a="1"/>
  <c r="N2380" i="3" s="1"/>
  <c r="N2379" i="3" a="1"/>
  <c r="N2379" i="3" s="1"/>
  <c r="N2378" i="3" a="1"/>
  <c r="N2378" i="3" s="1"/>
  <c r="N2377" i="3" a="1"/>
  <c r="N2377" i="3" s="1"/>
  <c r="N2376" i="3" a="1"/>
  <c r="N2376" i="3" s="1"/>
  <c r="N2375" i="3" a="1"/>
  <c r="N2375" i="3" s="1"/>
  <c r="N2374" i="3" a="1"/>
  <c r="N2374" i="3" s="1"/>
  <c r="N2373" i="3" a="1"/>
  <c r="N2373" i="3" s="1"/>
  <c r="N2372" i="3" a="1"/>
  <c r="N2372" i="3" s="1"/>
  <c r="N2371" i="3" a="1"/>
  <c r="N2371" i="3" s="1"/>
  <c r="N2370" i="3" a="1"/>
  <c r="N2370" i="3" s="1"/>
  <c r="N2369" i="3" a="1"/>
  <c r="N2369" i="3" s="1"/>
  <c r="N2368" i="3" a="1"/>
  <c r="N2368" i="3" s="1"/>
  <c r="N2367" i="3" a="1"/>
  <c r="N2367" i="3" s="1"/>
  <c r="N2366" i="3" a="1"/>
  <c r="N2366" i="3" s="1"/>
  <c r="N2365" i="3" a="1"/>
  <c r="N2365" i="3" s="1"/>
  <c r="N2364" i="3" a="1"/>
  <c r="N2364" i="3" s="1"/>
  <c r="N2363" i="3" a="1"/>
  <c r="N2363" i="3" s="1"/>
  <c r="N2362" i="3" a="1"/>
  <c r="N2362" i="3" s="1"/>
  <c r="N2361" i="3" a="1"/>
  <c r="N2361" i="3" s="1"/>
  <c r="N2360" i="3" a="1"/>
  <c r="N2360" i="3" s="1"/>
  <c r="N2359" i="3" a="1"/>
  <c r="N2359" i="3" s="1"/>
  <c r="N2358" i="3" a="1"/>
  <c r="N2358" i="3" s="1"/>
  <c r="N2357" i="3" a="1"/>
  <c r="N2357" i="3" s="1"/>
  <c r="N2356" i="3" a="1"/>
  <c r="N2356" i="3" s="1"/>
  <c r="N2355" i="3" a="1"/>
  <c r="N2355" i="3" s="1"/>
  <c r="N2354" i="3" a="1"/>
  <c r="N2354" i="3" s="1"/>
  <c r="N2353" i="3" a="1"/>
  <c r="N2353" i="3" s="1"/>
  <c r="N2352" i="3" a="1"/>
  <c r="N2352" i="3" s="1"/>
  <c r="N2351" i="3" a="1"/>
  <c r="N2351" i="3" s="1"/>
  <c r="N2350" i="3" a="1"/>
  <c r="N2350" i="3" s="1"/>
  <c r="N2349" i="3" a="1"/>
  <c r="N2349" i="3" s="1"/>
  <c r="N2348" i="3" a="1"/>
  <c r="N2348" i="3" s="1"/>
  <c r="N2347" i="3" a="1"/>
  <c r="N2347" i="3" s="1"/>
  <c r="N2346" i="3" a="1"/>
  <c r="N2346" i="3" s="1"/>
  <c r="N2345" i="3" a="1"/>
  <c r="N2345" i="3" s="1"/>
  <c r="N2344" i="3" a="1"/>
  <c r="N2344" i="3" s="1"/>
  <c r="N2343" i="3" a="1"/>
  <c r="N2343" i="3" s="1"/>
  <c r="N2342" i="3" a="1"/>
  <c r="N2342" i="3" s="1"/>
  <c r="N2341" i="3" a="1"/>
  <c r="N2341" i="3" s="1"/>
  <c r="N2340" i="3" a="1"/>
  <c r="N2340" i="3" s="1"/>
  <c r="N2339" i="3" a="1"/>
  <c r="N2339" i="3" s="1"/>
  <c r="N2338" i="3" a="1"/>
  <c r="N2338" i="3" s="1"/>
  <c r="N2337" i="3" a="1"/>
  <c r="N2337" i="3" s="1"/>
  <c r="N2336" i="3" a="1"/>
  <c r="N2336" i="3" s="1"/>
  <c r="N2335" i="3" a="1"/>
  <c r="N2335" i="3" s="1"/>
  <c r="N2334" i="3" a="1"/>
  <c r="N2334" i="3" s="1"/>
  <c r="N2333" i="3" a="1"/>
  <c r="N2333" i="3" s="1"/>
  <c r="N2332" i="3" a="1"/>
  <c r="N2332" i="3" s="1"/>
  <c r="N2331" i="3" a="1"/>
  <c r="N2331" i="3" s="1"/>
  <c r="N2330" i="3" a="1"/>
  <c r="N2330" i="3" s="1"/>
  <c r="N2329" i="3" a="1"/>
  <c r="N2329" i="3" s="1"/>
  <c r="N2328" i="3" a="1"/>
  <c r="N2328" i="3" s="1"/>
  <c r="N2327" i="3" a="1"/>
  <c r="N2327" i="3" s="1"/>
  <c r="N2326" i="3" a="1"/>
  <c r="N2326" i="3" s="1"/>
  <c r="N2325" i="3" a="1"/>
  <c r="N2325" i="3" s="1"/>
  <c r="N2324" i="3" a="1"/>
  <c r="N2324" i="3" s="1"/>
  <c r="N2323" i="3" a="1"/>
  <c r="N2323" i="3" s="1"/>
  <c r="N2322" i="3" a="1"/>
  <c r="N2322" i="3" s="1"/>
  <c r="N2321" i="3" a="1"/>
  <c r="N2321" i="3" s="1"/>
  <c r="N2320" i="3" a="1"/>
  <c r="N2320" i="3" s="1"/>
  <c r="N2319" i="3" a="1"/>
  <c r="N2319" i="3" s="1"/>
  <c r="N2318" i="3" a="1"/>
  <c r="N2318" i="3" s="1"/>
  <c r="N2317" i="3" a="1"/>
  <c r="N2317" i="3" s="1"/>
  <c r="N2316" i="3" a="1"/>
  <c r="N2316" i="3" s="1"/>
  <c r="N2315" i="3" a="1"/>
  <c r="N2315" i="3" s="1"/>
  <c r="N2314" i="3" a="1"/>
  <c r="N2314" i="3" s="1"/>
  <c r="N2313" i="3" a="1"/>
  <c r="N2313" i="3" s="1"/>
  <c r="N2312" i="3" a="1"/>
  <c r="N2312" i="3" s="1"/>
  <c r="N2311" i="3" a="1"/>
  <c r="N2311" i="3" s="1"/>
  <c r="N2310" i="3" a="1"/>
  <c r="N2310" i="3" s="1"/>
  <c r="N2309" i="3" a="1"/>
  <c r="N2309" i="3" s="1"/>
  <c r="N2308" i="3" a="1"/>
  <c r="N2308" i="3" s="1"/>
  <c r="N2307" i="3" a="1"/>
  <c r="N2307" i="3" s="1"/>
  <c r="N2306" i="3" a="1"/>
  <c r="N2306" i="3" s="1"/>
  <c r="N2305" i="3" a="1"/>
  <c r="N2305" i="3" s="1"/>
  <c r="N2304" i="3" a="1"/>
  <c r="N2304" i="3" s="1"/>
  <c r="N2303" i="3" a="1"/>
  <c r="N2303" i="3" s="1"/>
  <c r="N2302" i="3" a="1"/>
  <c r="N2302" i="3" s="1"/>
  <c r="N2301" i="3" a="1"/>
  <c r="N2301" i="3" s="1"/>
  <c r="N2300" i="3" a="1"/>
  <c r="N2300" i="3" s="1"/>
  <c r="N2299" i="3" a="1"/>
  <c r="N2299" i="3" s="1"/>
  <c r="N2298" i="3" a="1"/>
  <c r="N2298" i="3" s="1"/>
  <c r="N2297" i="3" a="1"/>
  <c r="N2297" i="3" s="1"/>
  <c r="N2296" i="3" a="1"/>
  <c r="N2296" i="3" s="1"/>
  <c r="N2295" i="3" a="1"/>
  <c r="N2295" i="3" s="1"/>
  <c r="N2294" i="3" a="1"/>
  <c r="N2294" i="3" s="1"/>
  <c r="N2293" i="3" a="1"/>
  <c r="N2293" i="3" s="1"/>
  <c r="N2292" i="3" a="1"/>
  <c r="N2292" i="3" s="1"/>
  <c r="N2291" i="3" a="1"/>
  <c r="N2291" i="3" s="1"/>
  <c r="N2290" i="3" a="1"/>
  <c r="N2290" i="3" s="1"/>
  <c r="N2289" i="3" a="1"/>
  <c r="N2289" i="3" s="1"/>
  <c r="N2288" i="3" a="1"/>
  <c r="N2288" i="3" s="1"/>
  <c r="N2287" i="3" a="1"/>
  <c r="N2287" i="3" s="1"/>
  <c r="N2286" i="3" a="1"/>
  <c r="N2286" i="3" s="1"/>
  <c r="N2285" i="3" a="1"/>
  <c r="N2285" i="3" s="1"/>
  <c r="N2284" i="3" a="1"/>
  <c r="N2284" i="3" s="1"/>
  <c r="N2283" i="3" a="1"/>
  <c r="N2283" i="3" s="1"/>
  <c r="N2282" i="3" a="1"/>
  <c r="N2282" i="3" s="1"/>
  <c r="N2281" i="3" a="1"/>
  <c r="N2281" i="3" s="1"/>
  <c r="N2280" i="3" a="1"/>
  <c r="N2280" i="3" s="1"/>
  <c r="N2279" i="3" a="1"/>
  <c r="N2279" i="3" s="1"/>
  <c r="N2278" i="3" a="1"/>
  <c r="N2278" i="3" s="1"/>
  <c r="N2277" i="3" a="1"/>
  <c r="N2277" i="3" s="1"/>
  <c r="N2276" i="3" a="1"/>
  <c r="N2276" i="3" s="1"/>
  <c r="N2275" i="3" a="1"/>
  <c r="N2275" i="3" s="1"/>
  <c r="N2274" i="3" a="1"/>
  <c r="N2274" i="3" s="1"/>
  <c r="N2273" i="3" a="1"/>
  <c r="N2273" i="3" s="1"/>
  <c r="N2272" i="3" a="1"/>
  <c r="N2272" i="3" s="1"/>
  <c r="N2271" i="3" a="1"/>
  <c r="N2271" i="3" s="1"/>
  <c r="N2270" i="3" a="1"/>
  <c r="N2270" i="3" s="1"/>
  <c r="N2269" i="3" a="1"/>
  <c r="N2269" i="3" s="1"/>
  <c r="N2268" i="3" a="1"/>
  <c r="N2268" i="3" s="1"/>
  <c r="N2267" i="3" a="1"/>
  <c r="N2267" i="3" s="1"/>
  <c r="N2266" i="3" a="1"/>
  <c r="N2266" i="3" s="1"/>
  <c r="N2265" i="3" a="1"/>
  <c r="N2265" i="3" s="1"/>
  <c r="N2264" i="3" a="1"/>
  <c r="N2264" i="3" s="1"/>
  <c r="N2263" i="3" a="1"/>
  <c r="N2263" i="3" s="1"/>
  <c r="N2262" i="3" a="1"/>
  <c r="N2262" i="3" s="1"/>
  <c r="N2261" i="3" a="1"/>
  <c r="N2261" i="3" s="1"/>
  <c r="N2260" i="3" a="1"/>
  <c r="N2260" i="3" s="1"/>
  <c r="N2259" i="3" a="1"/>
  <c r="N2259" i="3" s="1"/>
  <c r="N2258" i="3" a="1"/>
  <c r="N2258" i="3" s="1"/>
  <c r="N2257" i="3" a="1"/>
  <c r="N2257" i="3" s="1"/>
  <c r="N2256" i="3" a="1"/>
  <c r="N2256" i="3" s="1"/>
  <c r="N2255" i="3" a="1"/>
  <c r="N2255" i="3" s="1"/>
  <c r="N2254" i="3" a="1"/>
  <c r="N2254" i="3" s="1"/>
  <c r="N2253" i="3" a="1"/>
  <c r="N2253" i="3" s="1"/>
  <c r="N2252" i="3" a="1"/>
  <c r="N2252" i="3" s="1"/>
  <c r="N2251" i="3" a="1"/>
  <c r="N2251" i="3" s="1"/>
  <c r="N2250" i="3" a="1"/>
  <c r="N2250" i="3" s="1"/>
  <c r="N2249" i="3" a="1"/>
  <c r="N2249" i="3" s="1"/>
  <c r="N2248" i="3" a="1"/>
  <c r="N2248" i="3" s="1"/>
  <c r="N2247" i="3" a="1"/>
  <c r="N2247" i="3" s="1"/>
  <c r="N2246" i="3" a="1"/>
  <c r="N2246" i="3" s="1"/>
  <c r="N2245" i="3" a="1"/>
  <c r="N2245" i="3" s="1"/>
  <c r="N2244" i="3" a="1"/>
  <c r="N2244" i="3" s="1"/>
  <c r="N2243" i="3" a="1"/>
  <c r="N2243" i="3" s="1"/>
  <c r="N2242" i="3" a="1"/>
  <c r="N2242" i="3" s="1"/>
  <c r="N2241" i="3" a="1"/>
  <c r="N2241" i="3" s="1"/>
  <c r="N2240" i="3" a="1"/>
  <c r="N2240" i="3" s="1"/>
  <c r="N2239" i="3" a="1"/>
  <c r="N2239" i="3" s="1"/>
  <c r="N2238" i="3" a="1"/>
  <c r="N2238" i="3" s="1"/>
  <c r="N2237" i="3" a="1"/>
  <c r="N2237" i="3" s="1"/>
  <c r="N2236" i="3" a="1"/>
  <c r="N2236" i="3" s="1"/>
  <c r="N2235" i="3" a="1"/>
  <c r="N2235" i="3" s="1"/>
  <c r="N2234" i="3" a="1"/>
  <c r="N2234" i="3" s="1"/>
  <c r="N2233" i="3" a="1"/>
  <c r="N2233" i="3" s="1"/>
  <c r="N2232" i="3" a="1"/>
  <c r="N2232" i="3" s="1"/>
  <c r="N2231" i="3" a="1"/>
  <c r="N2231" i="3" s="1"/>
  <c r="N2230" i="3" a="1"/>
  <c r="N2230" i="3" s="1"/>
  <c r="N2229" i="3" a="1"/>
  <c r="N2229" i="3" s="1"/>
  <c r="N2228" i="3" a="1"/>
  <c r="N2228" i="3" s="1"/>
  <c r="N2227" i="3" a="1"/>
  <c r="N2227" i="3" s="1"/>
  <c r="N2226" i="3" a="1"/>
  <c r="N2226" i="3" s="1"/>
  <c r="N2225" i="3" a="1"/>
  <c r="N2225" i="3" s="1"/>
  <c r="N2224" i="3" a="1"/>
  <c r="N2224" i="3" s="1"/>
  <c r="N2223" i="3" a="1"/>
  <c r="N2223" i="3" s="1"/>
  <c r="N2222" i="3" a="1"/>
  <c r="N2222" i="3" s="1"/>
  <c r="N2221" i="3" a="1"/>
  <c r="N2221" i="3" s="1"/>
  <c r="N2220" i="3" a="1"/>
  <c r="N2220" i="3" s="1"/>
  <c r="N2219" i="3" a="1"/>
  <c r="N2219" i="3" s="1"/>
  <c r="N2218" i="3" a="1"/>
  <c r="N2218" i="3" s="1"/>
  <c r="N2217" i="3" a="1"/>
  <c r="N2217" i="3" s="1"/>
  <c r="N2216" i="3" a="1"/>
  <c r="N2216" i="3" s="1"/>
  <c r="N2215" i="3" a="1"/>
  <c r="N2215" i="3" s="1"/>
  <c r="N2214" i="3" a="1"/>
  <c r="N2214" i="3" s="1"/>
  <c r="N2213" i="3" a="1"/>
  <c r="N2213" i="3" s="1"/>
  <c r="N2212" i="3" a="1"/>
  <c r="N2212" i="3" s="1"/>
  <c r="N2211" i="3" a="1"/>
  <c r="N2211" i="3" s="1"/>
  <c r="N2210" i="3" a="1"/>
  <c r="N2210" i="3" s="1"/>
  <c r="N2209" i="3" a="1"/>
  <c r="N2209" i="3" s="1"/>
  <c r="N2208" i="3" a="1"/>
  <c r="N2208" i="3" s="1"/>
  <c r="N2207" i="3" a="1"/>
  <c r="N2207" i="3" s="1"/>
  <c r="N2206" i="3" a="1"/>
  <c r="N2206" i="3" s="1"/>
  <c r="N2205" i="3" a="1"/>
  <c r="N2205" i="3" s="1"/>
  <c r="N2204" i="3" a="1"/>
  <c r="N2204" i="3" s="1"/>
  <c r="N2203" i="3" a="1"/>
  <c r="N2203" i="3" s="1"/>
  <c r="N2202" i="3" a="1"/>
  <c r="N2202" i="3" s="1"/>
  <c r="N2201" i="3" a="1"/>
  <c r="N2201" i="3" s="1"/>
  <c r="N2200" i="3" a="1"/>
  <c r="N2200" i="3" s="1"/>
  <c r="N2199" i="3" a="1"/>
  <c r="N2199" i="3" s="1"/>
  <c r="N2198" i="3" a="1"/>
  <c r="N2198" i="3" s="1"/>
  <c r="N2197" i="3" a="1"/>
  <c r="N2197" i="3" s="1"/>
  <c r="N2196" i="3" a="1"/>
  <c r="N2196" i="3" s="1"/>
  <c r="N2195" i="3" a="1"/>
  <c r="N2195" i="3" s="1"/>
  <c r="N2194" i="3" a="1"/>
  <c r="N2194" i="3" s="1"/>
  <c r="N2193" i="3" a="1"/>
  <c r="N2193" i="3" s="1"/>
  <c r="N2192" i="3" a="1"/>
  <c r="N2192" i="3" s="1"/>
  <c r="N2191" i="3" a="1"/>
  <c r="N2191" i="3" s="1"/>
  <c r="N2190" i="3" a="1"/>
  <c r="N2190" i="3" s="1"/>
  <c r="N2189" i="3" a="1"/>
  <c r="N2189" i="3" s="1"/>
  <c r="N2188" i="3" a="1"/>
  <c r="N2188" i="3" s="1"/>
  <c r="N2187" i="3" a="1"/>
  <c r="N2187" i="3" s="1"/>
  <c r="N2186" i="3" a="1"/>
  <c r="N2186" i="3" s="1"/>
  <c r="N2185" i="3" a="1"/>
  <c r="N2185" i="3" s="1"/>
  <c r="N2184" i="3" a="1"/>
  <c r="N2184" i="3" s="1"/>
  <c r="N2183" i="3" a="1"/>
  <c r="N2183" i="3" s="1"/>
  <c r="N2182" i="3" a="1"/>
  <c r="N2182" i="3" s="1"/>
  <c r="N2181" i="3" a="1"/>
  <c r="N2181" i="3" s="1"/>
  <c r="N2180" i="3" a="1"/>
  <c r="N2180" i="3" s="1"/>
  <c r="N2179" i="3" a="1"/>
  <c r="N2179" i="3" s="1"/>
  <c r="N2178" i="3" a="1"/>
  <c r="N2178" i="3" s="1"/>
  <c r="N2177" i="3" a="1"/>
  <c r="N2177" i="3" s="1"/>
  <c r="N2176" i="3" a="1"/>
  <c r="N2176" i="3" s="1"/>
  <c r="N2175" i="3" a="1"/>
  <c r="N2175" i="3" s="1"/>
  <c r="N2174" i="3" a="1"/>
  <c r="N2174" i="3" s="1"/>
  <c r="N2173" i="3" a="1"/>
  <c r="N2173" i="3" s="1"/>
  <c r="N2172" i="3" a="1"/>
  <c r="N2172" i="3" s="1"/>
  <c r="N2171" i="3" a="1"/>
  <c r="N2171" i="3" s="1"/>
  <c r="N2170" i="3" a="1"/>
  <c r="N2170" i="3" s="1"/>
  <c r="N2169" i="3" a="1"/>
  <c r="N2169" i="3" s="1"/>
  <c r="N2168" i="3" a="1"/>
  <c r="N2168" i="3" s="1"/>
  <c r="N2167" i="3" a="1"/>
  <c r="N2167" i="3" s="1"/>
  <c r="N2166" i="3" a="1"/>
  <c r="N2166" i="3" s="1"/>
  <c r="N2165" i="3" a="1"/>
  <c r="N2165" i="3" s="1"/>
  <c r="N2164" i="3" a="1"/>
  <c r="N2164" i="3" s="1"/>
  <c r="N2163" i="3" a="1"/>
  <c r="N2163" i="3" s="1"/>
  <c r="N2162" i="3" a="1"/>
  <c r="N2162" i="3" s="1"/>
  <c r="N2161" i="3" a="1"/>
  <c r="N2161" i="3" s="1"/>
  <c r="N2160" i="3" a="1"/>
  <c r="N2160" i="3" s="1"/>
  <c r="N2159" i="3" a="1"/>
  <c r="N2159" i="3" s="1"/>
  <c r="N2158" i="3" a="1"/>
  <c r="N2158" i="3" s="1"/>
  <c r="N2157" i="3" a="1"/>
  <c r="N2157" i="3" s="1"/>
  <c r="N2156" i="3" a="1"/>
  <c r="N2156" i="3" s="1"/>
  <c r="N2155" i="3" a="1"/>
  <c r="N2155" i="3" s="1"/>
  <c r="N2154" i="3" a="1"/>
  <c r="N2154" i="3" s="1"/>
  <c r="N2153" i="3" a="1"/>
  <c r="N2153" i="3" s="1"/>
  <c r="N2152" i="3" a="1"/>
  <c r="N2152" i="3" s="1"/>
  <c r="N2151" i="3" a="1"/>
  <c r="N2151" i="3" s="1"/>
  <c r="N2150" i="3" a="1"/>
  <c r="N2150" i="3" s="1"/>
  <c r="N2149" i="3" a="1"/>
  <c r="N2149" i="3" s="1"/>
  <c r="N2148" i="3" a="1"/>
  <c r="N2148" i="3" s="1"/>
  <c r="N2147" i="3" a="1"/>
  <c r="N2147" i="3" s="1"/>
  <c r="N2146" i="3" a="1"/>
  <c r="N2146" i="3" s="1"/>
  <c r="N2145" i="3" a="1"/>
  <c r="N2145" i="3" s="1"/>
  <c r="N2144" i="3" a="1"/>
  <c r="N2144" i="3" s="1"/>
  <c r="N2143" i="3" a="1"/>
  <c r="N2143" i="3" s="1"/>
  <c r="N2142" i="3" a="1"/>
  <c r="N2142" i="3" s="1"/>
  <c r="N2141" i="3" a="1"/>
  <c r="N2141" i="3" s="1"/>
  <c r="N2140" i="3" a="1"/>
  <c r="N2140" i="3" s="1"/>
  <c r="N2139" i="3" a="1"/>
  <c r="N2139" i="3" s="1"/>
  <c r="N2138" i="3" a="1"/>
  <c r="N2138" i="3" s="1"/>
  <c r="N2137" i="3" a="1"/>
  <c r="N2137" i="3" s="1"/>
  <c r="N2136" i="3" a="1"/>
  <c r="N2136" i="3" s="1"/>
  <c r="N2135" i="3" a="1"/>
  <c r="N2135" i="3" s="1"/>
  <c r="N2134" i="3" a="1"/>
  <c r="N2134" i="3" s="1"/>
  <c r="N2133" i="3" a="1"/>
  <c r="N2133" i="3" s="1"/>
  <c r="N2132" i="3" a="1"/>
  <c r="N2132" i="3" s="1"/>
  <c r="N2131" i="3" a="1"/>
  <c r="N2131" i="3" s="1"/>
  <c r="N2130" i="3" a="1"/>
  <c r="N2130" i="3" s="1"/>
  <c r="N2129" i="3" a="1"/>
  <c r="N2129" i="3" s="1"/>
  <c r="N2128" i="3" a="1"/>
  <c r="N2128" i="3" s="1"/>
  <c r="N2127" i="3" a="1"/>
  <c r="N2127" i="3" s="1"/>
  <c r="N2126" i="3" a="1"/>
  <c r="N2126" i="3" s="1"/>
  <c r="N2125" i="3" a="1"/>
  <c r="N2125" i="3" s="1"/>
  <c r="N2124" i="3" a="1"/>
  <c r="N2124" i="3" s="1"/>
  <c r="N2123" i="3" a="1"/>
  <c r="N2123" i="3" s="1"/>
  <c r="N2122" i="3" a="1"/>
  <c r="N2122" i="3" s="1"/>
  <c r="N2121" i="3" a="1"/>
  <c r="N2121" i="3" s="1"/>
  <c r="N2120" i="3" a="1"/>
  <c r="N2120" i="3" s="1"/>
  <c r="N2119" i="3" a="1"/>
  <c r="N2119" i="3" s="1"/>
  <c r="N2118" i="3" a="1"/>
  <c r="N2118" i="3" s="1"/>
  <c r="N2117" i="3" a="1"/>
  <c r="N2117" i="3" s="1"/>
  <c r="N2116" i="3" a="1"/>
  <c r="N2116" i="3" s="1"/>
  <c r="N2115" i="3" a="1"/>
  <c r="N2115" i="3" s="1"/>
  <c r="N2114" i="3" a="1"/>
  <c r="N2114" i="3" s="1"/>
  <c r="N2113" i="3" a="1"/>
  <c r="N2113" i="3" s="1"/>
  <c r="N2112" i="3" a="1"/>
  <c r="N2112" i="3" s="1"/>
  <c r="N2111" i="3" a="1"/>
  <c r="N2111" i="3" s="1"/>
  <c r="N2110" i="3" a="1"/>
  <c r="N2110" i="3" s="1"/>
  <c r="N2109" i="3" a="1"/>
  <c r="N2109" i="3" s="1"/>
  <c r="N2108" i="3" a="1"/>
  <c r="N2108" i="3" s="1"/>
  <c r="N2107" i="3" a="1"/>
  <c r="N2107" i="3" s="1"/>
  <c r="N2106" i="3" a="1"/>
  <c r="N2106" i="3" s="1"/>
  <c r="N2105" i="3" a="1"/>
  <c r="N2105" i="3" s="1"/>
  <c r="N2104" i="3" a="1"/>
  <c r="N2104" i="3" s="1"/>
  <c r="N2103" i="3" a="1"/>
  <c r="N2103" i="3" s="1"/>
  <c r="N2102" i="3" a="1"/>
  <c r="N2102" i="3" s="1"/>
  <c r="N2101" i="3" a="1"/>
  <c r="N2101" i="3" s="1"/>
  <c r="N2100" i="3" a="1"/>
  <c r="N2100" i="3" s="1"/>
  <c r="N2099" i="3" a="1"/>
  <c r="N2099" i="3" s="1"/>
  <c r="N2098" i="3" a="1"/>
  <c r="N2098" i="3" s="1"/>
  <c r="N2097" i="3" a="1"/>
  <c r="N2097" i="3" s="1"/>
  <c r="N2096" i="3" a="1"/>
  <c r="N2096" i="3" s="1"/>
  <c r="N2095" i="3" a="1"/>
  <c r="N2095" i="3" s="1"/>
  <c r="N2094" i="3" a="1"/>
  <c r="N2094" i="3" s="1"/>
  <c r="N2093" i="3" a="1"/>
  <c r="N2093" i="3" s="1"/>
  <c r="N2092" i="3" a="1"/>
  <c r="N2092" i="3" s="1"/>
  <c r="N2091" i="3" a="1"/>
  <c r="N2091" i="3" s="1"/>
  <c r="N2090" i="3" a="1"/>
  <c r="N2090" i="3" s="1"/>
  <c r="N2089" i="3" a="1"/>
  <c r="N2089" i="3" s="1"/>
  <c r="N2088" i="3" a="1"/>
  <c r="N2088" i="3" s="1"/>
  <c r="N2087" i="3" a="1"/>
  <c r="N2087" i="3" s="1"/>
  <c r="N2086" i="3" a="1"/>
  <c r="N2086" i="3" s="1"/>
  <c r="N2085" i="3" a="1"/>
  <c r="N2085" i="3" s="1"/>
  <c r="N2084" i="3" a="1"/>
  <c r="N2084" i="3" s="1"/>
  <c r="N2083" i="3" a="1"/>
  <c r="N2083" i="3" s="1"/>
  <c r="N2082" i="3" a="1"/>
  <c r="N2082" i="3" s="1"/>
  <c r="N2081" i="3" a="1"/>
  <c r="N2081" i="3" s="1"/>
  <c r="N2080" i="3" a="1"/>
  <c r="N2080" i="3" s="1"/>
  <c r="N2079" i="3" a="1"/>
  <c r="N2079" i="3" s="1"/>
  <c r="N2078" i="3" a="1"/>
  <c r="N2078" i="3" s="1"/>
  <c r="N2077" i="3" a="1"/>
  <c r="N2077" i="3" s="1"/>
  <c r="N2076" i="3" a="1"/>
  <c r="N2076" i="3" s="1"/>
  <c r="N2075" i="3" a="1"/>
  <c r="N2075" i="3" s="1"/>
  <c r="N2074" i="3" a="1"/>
  <c r="N2074" i="3" s="1"/>
  <c r="N2073" i="3" a="1"/>
  <c r="N2073" i="3" s="1"/>
  <c r="N2072" i="3" a="1"/>
  <c r="N2072" i="3" s="1"/>
  <c r="N2071" i="3" a="1"/>
  <c r="N2071" i="3" s="1"/>
  <c r="N2070" i="3" a="1"/>
  <c r="N2070" i="3" s="1"/>
  <c r="N2069" i="3" a="1"/>
  <c r="N2069" i="3" s="1"/>
  <c r="N2068" i="3" a="1"/>
  <c r="N2068" i="3" s="1"/>
  <c r="N2067" i="3" a="1"/>
  <c r="N2067" i="3" s="1"/>
  <c r="N2066" i="3" a="1"/>
  <c r="N2066" i="3" s="1"/>
  <c r="N2065" i="3" a="1"/>
  <c r="N2065" i="3" s="1"/>
  <c r="N2064" i="3" a="1"/>
  <c r="N2064" i="3" s="1"/>
  <c r="N2063" i="3" a="1"/>
  <c r="N2063" i="3" s="1"/>
  <c r="N2062" i="3" a="1"/>
  <c r="N2062" i="3" s="1"/>
  <c r="N2061" i="3" a="1"/>
  <c r="N2061" i="3" s="1"/>
  <c r="N2060" i="3" a="1"/>
  <c r="N2060" i="3" s="1"/>
  <c r="N2059" i="3" a="1"/>
  <c r="N2059" i="3" s="1"/>
  <c r="N2058" i="3" a="1"/>
  <c r="N2058" i="3" s="1"/>
  <c r="N2057" i="3" a="1"/>
  <c r="N2057" i="3" s="1"/>
  <c r="N2056" i="3" a="1"/>
  <c r="N2056" i="3" s="1"/>
  <c r="N2055" i="3" a="1"/>
  <c r="N2055" i="3" s="1"/>
  <c r="N2054" i="3" a="1"/>
  <c r="N2054" i="3" s="1"/>
  <c r="N2053" i="3" a="1"/>
  <c r="N2053" i="3" s="1"/>
  <c r="N2052" i="3" a="1"/>
  <c r="N2052" i="3" s="1"/>
  <c r="N2051" i="3" a="1"/>
  <c r="N2051" i="3" s="1"/>
  <c r="N2050" i="3" a="1"/>
  <c r="N2050" i="3" s="1"/>
  <c r="N2049" i="3" a="1"/>
  <c r="N2049" i="3" s="1"/>
  <c r="N2048" i="3" a="1"/>
  <c r="N2048" i="3" s="1"/>
  <c r="N2047" i="3" a="1"/>
  <c r="N2047" i="3" s="1"/>
  <c r="N2046" i="3" a="1"/>
  <c r="N2046" i="3" s="1"/>
  <c r="N2045" i="3" a="1"/>
  <c r="N2045" i="3" s="1"/>
  <c r="N2044" i="3" a="1"/>
  <c r="N2044" i="3" s="1"/>
  <c r="N2043" i="3" a="1"/>
  <c r="N2043" i="3" s="1"/>
  <c r="N2042" i="3" a="1"/>
  <c r="N2042" i="3" s="1"/>
  <c r="N2041" i="3" a="1"/>
  <c r="N2041" i="3" s="1"/>
  <c r="N2040" i="3" a="1"/>
  <c r="N2040" i="3" s="1"/>
  <c r="N2039" i="3" a="1"/>
  <c r="N2039" i="3" s="1"/>
  <c r="N2038" i="3" a="1"/>
  <c r="N2038" i="3" s="1"/>
  <c r="N2037" i="3" a="1"/>
  <c r="N2037" i="3" s="1"/>
  <c r="N2036" i="3" a="1"/>
  <c r="N2036" i="3" s="1"/>
  <c r="N2035" i="3" a="1"/>
  <c r="N2035" i="3" s="1"/>
  <c r="N2034" i="3" a="1"/>
  <c r="N2034" i="3" s="1"/>
  <c r="N2033" i="3" a="1"/>
  <c r="N2033" i="3" s="1"/>
  <c r="N2032" i="3" a="1"/>
  <c r="N2032" i="3" s="1"/>
  <c r="N2031" i="3" a="1"/>
  <c r="N2031" i="3" s="1"/>
  <c r="N2030" i="3" a="1"/>
  <c r="N2030" i="3" s="1"/>
  <c r="N2029" i="3" a="1"/>
  <c r="N2029" i="3" s="1"/>
  <c r="N2028" i="3" a="1"/>
  <c r="N2028" i="3" s="1"/>
  <c r="N2027" i="3" a="1"/>
  <c r="N2027" i="3" s="1"/>
  <c r="N2026" i="3" a="1"/>
  <c r="N2026" i="3" s="1"/>
  <c r="N2025" i="3" a="1"/>
  <c r="N2025" i="3" s="1"/>
  <c r="N2024" i="3" a="1"/>
  <c r="N2024" i="3" s="1"/>
  <c r="N2023" i="3" a="1"/>
  <c r="N2023" i="3" s="1"/>
  <c r="N2022" i="3" a="1"/>
  <c r="N2022" i="3" s="1"/>
  <c r="N2021" i="3" a="1"/>
  <c r="N2021" i="3" s="1"/>
  <c r="N2020" i="3" a="1"/>
  <c r="N2020" i="3" s="1"/>
  <c r="N2019" i="3" a="1"/>
  <c r="N2019" i="3" s="1"/>
  <c r="N2018" i="3" a="1"/>
  <c r="N2018" i="3" s="1"/>
  <c r="N2017" i="3" a="1"/>
  <c r="N2017" i="3" s="1"/>
  <c r="N2016" i="3" a="1"/>
  <c r="N2016" i="3" s="1"/>
  <c r="N2015" i="3" a="1"/>
  <c r="N2015" i="3" s="1"/>
  <c r="N2014" i="3" a="1"/>
  <c r="N2014" i="3" s="1"/>
  <c r="N2013" i="3" a="1"/>
  <c r="N2013" i="3" s="1"/>
  <c r="N2012" i="3" a="1"/>
  <c r="N2012" i="3" s="1"/>
  <c r="N2011" i="3" a="1"/>
  <c r="N2011" i="3" s="1"/>
  <c r="N2010" i="3" a="1"/>
  <c r="N2010" i="3" s="1"/>
  <c r="N2009" i="3" a="1"/>
  <c r="N2009" i="3" s="1"/>
  <c r="N2008" i="3" a="1"/>
  <c r="N2008" i="3" s="1"/>
  <c r="N2007" i="3" a="1"/>
  <c r="N2007" i="3" s="1"/>
  <c r="N2006" i="3" a="1"/>
  <c r="N2006" i="3" s="1"/>
  <c r="N2005" i="3" a="1"/>
  <c r="N2005" i="3" s="1"/>
  <c r="N2004" i="3" a="1"/>
  <c r="N2004" i="3" s="1"/>
  <c r="N2003" i="3" a="1"/>
  <c r="N2003" i="3" s="1"/>
  <c r="N2002" i="3" a="1"/>
  <c r="N2002" i="3" s="1"/>
  <c r="N2001" i="3" a="1"/>
  <c r="N2001" i="3" s="1"/>
  <c r="N2000" i="3" a="1"/>
  <c r="N2000" i="3" s="1"/>
  <c r="N1999" i="3" a="1"/>
  <c r="N1999" i="3" s="1"/>
  <c r="N1998" i="3" a="1"/>
  <c r="N1998" i="3" s="1"/>
  <c r="N1997" i="3" a="1"/>
  <c r="N1997" i="3" s="1"/>
  <c r="N1996" i="3" a="1"/>
  <c r="N1996" i="3" s="1"/>
  <c r="N1995" i="3" a="1"/>
  <c r="N1995" i="3" s="1"/>
  <c r="N1994" i="3" a="1"/>
  <c r="N1994" i="3" s="1"/>
  <c r="N1993" i="3" a="1"/>
  <c r="N1993" i="3" s="1"/>
  <c r="N1992" i="3" a="1"/>
  <c r="N1992" i="3" s="1"/>
  <c r="N1991" i="3" a="1"/>
  <c r="N1991" i="3" s="1"/>
  <c r="N1990" i="3" a="1"/>
  <c r="N1990" i="3" s="1"/>
  <c r="N1989" i="3" a="1"/>
  <c r="N1989" i="3" s="1"/>
  <c r="N1988" i="3" a="1"/>
  <c r="N1988" i="3" s="1"/>
  <c r="N1987" i="3" a="1"/>
  <c r="N1987" i="3" s="1"/>
  <c r="N1986" i="3" a="1"/>
  <c r="N1986" i="3" s="1"/>
  <c r="N1985" i="3" a="1"/>
  <c r="N1985" i="3" s="1"/>
  <c r="N1984" i="3" a="1"/>
  <c r="N1984" i="3" s="1"/>
  <c r="N1983" i="3" a="1"/>
  <c r="N1983" i="3" s="1"/>
  <c r="N1982" i="3" a="1"/>
  <c r="N1982" i="3" s="1"/>
  <c r="N1981" i="3" a="1"/>
  <c r="N1981" i="3" s="1"/>
  <c r="N1980" i="3" a="1"/>
  <c r="N1980" i="3" s="1"/>
  <c r="N1979" i="3" a="1"/>
  <c r="N1979" i="3" s="1"/>
  <c r="N1978" i="3" a="1"/>
  <c r="N1978" i="3" s="1"/>
  <c r="N1977" i="3" a="1"/>
  <c r="N1977" i="3" s="1"/>
  <c r="N1976" i="3" a="1"/>
  <c r="N1976" i="3" s="1"/>
  <c r="N1975" i="3" a="1"/>
  <c r="N1975" i="3" s="1"/>
  <c r="N1974" i="3" a="1"/>
  <c r="N1974" i="3" s="1"/>
  <c r="N1973" i="3" a="1"/>
  <c r="N1973" i="3" s="1"/>
  <c r="N1972" i="3" a="1"/>
  <c r="N1972" i="3" s="1"/>
  <c r="N1971" i="3" a="1"/>
  <c r="N1971" i="3" s="1"/>
  <c r="N1970" i="3" a="1"/>
  <c r="N1970" i="3" s="1"/>
  <c r="N1969" i="3" a="1"/>
  <c r="N1969" i="3" s="1"/>
  <c r="N1968" i="3" a="1"/>
  <c r="N1968" i="3" s="1"/>
  <c r="N1967" i="3" a="1"/>
  <c r="N1967" i="3" s="1"/>
  <c r="N1966" i="3" a="1"/>
  <c r="N1966" i="3" s="1"/>
  <c r="N1965" i="3" a="1"/>
  <c r="N1965" i="3" s="1"/>
  <c r="N1964" i="3" a="1"/>
  <c r="N1964" i="3" s="1"/>
  <c r="N1963" i="3" a="1"/>
  <c r="N1963" i="3" s="1"/>
  <c r="N1962" i="3" a="1"/>
  <c r="N1962" i="3" s="1"/>
  <c r="N1961" i="3" a="1"/>
  <c r="N1961" i="3" s="1"/>
  <c r="N1960" i="3" a="1"/>
  <c r="N1960" i="3" s="1"/>
  <c r="N1959" i="3" a="1"/>
  <c r="N1959" i="3" s="1"/>
  <c r="N1958" i="3" a="1"/>
  <c r="N1958" i="3" s="1"/>
  <c r="N1957" i="3" a="1"/>
  <c r="N1957" i="3" s="1"/>
  <c r="N1956" i="3" a="1"/>
  <c r="N1956" i="3" s="1"/>
  <c r="N1955" i="3" a="1"/>
  <c r="N1955" i="3" s="1"/>
  <c r="N1954" i="3" a="1"/>
  <c r="N1954" i="3" s="1"/>
  <c r="N1953" i="3" a="1"/>
  <c r="N1953" i="3" s="1"/>
  <c r="N1952" i="3" a="1"/>
  <c r="N1952" i="3" s="1"/>
  <c r="N1951" i="3" a="1"/>
  <c r="N1951" i="3" s="1"/>
  <c r="N1950" i="3" a="1"/>
  <c r="N1950" i="3" s="1"/>
  <c r="N1949" i="3" a="1"/>
  <c r="N1949" i="3" s="1"/>
  <c r="N1948" i="3" a="1"/>
  <c r="N1948" i="3" s="1"/>
  <c r="N1947" i="3" a="1"/>
  <c r="N1947" i="3" s="1"/>
  <c r="N1946" i="3" a="1"/>
  <c r="N1946" i="3" s="1"/>
  <c r="N1945" i="3" a="1"/>
  <c r="N1945" i="3" s="1"/>
  <c r="N1944" i="3" a="1"/>
  <c r="N1944" i="3" s="1"/>
  <c r="N1943" i="3" a="1"/>
  <c r="N1943" i="3" s="1"/>
  <c r="N1942" i="3" a="1"/>
  <c r="N1942" i="3" s="1"/>
  <c r="N1941" i="3" a="1"/>
  <c r="N1941" i="3" s="1"/>
  <c r="N1940" i="3" a="1"/>
  <c r="N1940" i="3" s="1"/>
  <c r="N1939" i="3" a="1"/>
  <c r="N1939" i="3" s="1"/>
  <c r="N1938" i="3" a="1"/>
  <c r="N1938" i="3" s="1"/>
  <c r="N1937" i="3" a="1"/>
  <c r="N1937" i="3" s="1"/>
  <c r="N1936" i="3" a="1"/>
  <c r="N1936" i="3" s="1"/>
  <c r="N1935" i="3" a="1"/>
  <c r="N1935" i="3" s="1"/>
  <c r="N1934" i="3" a="1"/>
  <c r="N1934" i="3" s="1"/>
  <c r="N1933" i="3" a="1"/>
  <c r="N1933" i="3" s="1"/>
  <c r="N1932" i="3" a="1"/>
  <c r="N1932" i="3" s="1"/>
  <c r="N1931" i="3" a="1"/>
  <c r="N1931" i="3" s="1"/>
  <c r="N1930" i="3" a="1"/>
  <c r="N1930" i="3" s="1"/>
  <c r="N1929" i="3" a="1"/>
  <c r="N1929" i="3" s="1"/>
  <c r="N1928" i="3" a="1"/>
  <c r="N1928" i="3" s="1"/>
  <c r="N1927" i="3" a="1"/>
  <c r="N1927" i="3" s="1"/>
  <c r="N1926" i="3" a="1"/>
  <c r="N1926" i="3" s="1"/>
  <c r="N1925" i="3" a="1"/>
  <c r="N1925" i="3" s="1"/>
  <c r="N1924" i="3" a="1"/>
  <c r="N1924" i="3" s="1"/>
  <c r="N1923" i="3" a="1"/>
  <c r="N1923" i="3" s="1"/>
  <c r="N1922" i="3" a="1"/>
  <c r="N1922" i="3" s="1"/>
  <c r="N1921" i="3" a="1"/>
  <c r="N1921" i="3" s="1"/>
  <c r="N1920" i="3" a="1"/>
  <c r="N1920" i="3" s="1"/>
  <c r="N1919" i="3" a="1"/>
  <c r="N1919" i="3" s="1"/>
  <c r="N1918" i="3" a="1"/>
  <c r="N1918" i="3" s="1"/>
  <c r="N1917" i="3" a="1"/>
  <c r="N1917" i="3" s="1"/>
  <c r="N1916" i="3" a="1"/>
  <c r="N1916" i="3" s="1"/>
  <c r="N1915" i="3" a="1"/>
  <c r="N1915" i="3" s="1"/>
  <c r="N1914" i="3" a="1"/>
  <c r="N1914" i="3" s="1"/>
  <c r="N1913" i="3" a="1"/>
  <c r="N1913" i="3" s="1"/>
  <c r="N1912" i="3" a="1"/>
  <c r="N1912" i="3" s="1"/>
  <c r="N1911" i="3" a="1"/>
  <c r="N1911" i="3" s="1"/>
  <c r="N1910" i="3" a="1"/>
  <c r="N1910" i="3" s="1"/>
  <c r="N1909" i="3" a="1"/>
  <c r="N1909" i="3" s="1"/>
  <c r="N1908" i="3" a="1"/>
  <c r="N1908" i="3" s="1"/>
  <c r="N1907" i="3" a="1"/>
  <c r="N1907" i="3" s="1"/>
  <c r="N1906" i="3" a="1"/>
  <c r="N1906" i="3" s="1"/>
  <c r="N1905" i="3" a="1"/>
  <c r="N1905" i="3" s="1"/>
  <c r="N1904" i="3" a="1"/>
  <c r="N1904" i="3" s="1"/>
  <c r="N1903" i="3" a="1"/>
  <c r="N1903" i="3" s="1"/>
  <c r="N1902" i="3" a="1"/>
  <c r="N1902" i="3" s="1"/>
  <c r="N1901" i="3" a="1"/>
  <c r="N1901" i="3" s="1"/>
  <c r="N1900" i="3" a="1"/>
  <c r="N1900" i="3" s="1"/>
  <c r="N1899" i="3" a="1"/>
  <c r="N1899" i="3" s="1"/>
  <c r="N1898" i="3" a="1"/>
  <c r="N1898" i="3" s="1"/>
  <c r="N1897" i="3" a="1"/>
  <c r="N1897" i="3" s="1"/>
  <c r="N1896" i="3" a="1"/>
  <c r="N1896" i="3" s="1"/>
  <c r="N1895" i="3" a="1"/>
  <c r="N1895" i="3" s="1"/>
  <c r="N1894" i="3" a="1"/>
  <c r="N1894" i="3" s="1"/>
  <c r="N1893" i="3" a="1"/>
  <c r="N1893" i="3" s="1"/>
  <c r="N1892" i="3" a="1"/>
  <c r="N1892" i="3" s="1"/>
  <c r="N1891" i="3" a="1"/>
  <c r="N1891" i="3" s="1"/>
  <c r="N1890" i="3" a="1"/>
  <c r="N1890" i="3" s="1"/>
  <c r="N1889" i="3" a="1"/>
  <c r="N1889" i="3" s="1"/>
  <c r="N1888" i="3" a="1"/>
  <c r="N1888" i="3" s="1"/>
  <c r="N1887" i="3" a="1"/>
  <c r="N1887" i="3" s="1"/>
  <c r="N1886" i="3" a="1"/>
  <c r="N1886" i="3" s="1"/>
  <c r="N1885" i="3" a="1"/>
  <c r="N1885" i="3" s="1"/>
  <c r="N1884" i="3" a="1"/>
  <c r="N1884" i="3" s="1"/>
  <c r="N1883" i="3" a="1"/>
  <c r="N1883" i="3" s="1"/>
  <c r="N1882" i="3" a="1"/>
  <c r="N1882" i="3" s="1"/>
  <c r="N1881" i="3" a="1"/>
  <c r="N1881" i="3" s="1"/>
  <c r="N1880" i="3" a="1"/>
  <c r="N1880" i="3" s="1"/>
  <c r="N1879" i="3" a="1"/>
  <c r="N1879" i="3" s="1"/>
  <c r="N1878" i="3" a="1"/>
  <c r="N1878" i="3" s="1"/>
  <c r="N1877" i="3" a="1"/>
  <c r="N1877" i="3" s="1"/>
  <c r="N1876" i="3" a="1"/>
  <c r="N1876" i="3" s="1"/>
  <c r="N1875" i="3" a="1"/>
  <c r="N1875" i="3" s="1"/>
  <c r="N1874" i="3" a="1"/>
  <c r="N1874" i="3" s="1"/>
  <c r="N1873" i="3" a="1"/>
  <c r="N1873" i="3" s="1"/>
  <c r="N1872" i="3" a="1"/>
  <c r="N1872" i="3" s="1"/>
  <c r="N1871" i="3" a="1"/>
  <c r="N1871" i="3" s="1"/>
  <c r="N1870" i="3" a="1"/>
  <c r="N1870" i="3" s="1"/>
  <c r="N1869" i="3" a="1"/>
  <c r="N1869" i="3" s="1"/>
  <c r="N1868" i="3" a="1"/>
  <c r="N1868" i="3" s="1"/>
  <c r="N1867" i="3" a="1"/>
  <c r="N1867" i="3" s="1"/>
  <c r="N1866" i="3" a="1"/>
  <c r="N1866" i="3" s="1"/>
  <c r="N1865" i="3" a="1"/>
  <c r="N1865" i="3" s="1"/>
  <c r="N1864" i="3" a="1"/>
  <c r="N1864" i="3" s="1"/>
  <c r="N1863" i="3" a="1"/>
  <c r="N1863" i="3" s="1"/>
  <c r="N1862" i="3" a="1"/>
  <c r="N1862" i="3" s="1"/>
  <c r="N1861" i="3" a="1"/>
  <c r="N1861" i="3" s="1"/>
  <c r="N1860" i="3" a="1"/>
  <c r="N1860" i="3" s="1"/>
  <c r="N1859" i="3" a="1"/>
  <c r="N1859" i="3" s="1"/>
  <c r="N1858" i="3" a="1"/>
  <c r="N1858" i="3" s="1"/>
  <c r="N1857" i="3" a="1"/>
  <c r="N1857" i="3" s="1"/>
  <c r="N1856" i="3" a="1"/>
  <c r="N1856" i="3" s="1"/>
  <c r="N1855" i="3" a="1"/>
  <c r="N1855" i="3" s="1"/>
  <c r="N1854" i="3" a="1"/>
  <c r="N1854" i="3" s="1"/>
  <c r="N1853" i="3" a="1"/>
  <c r="N1853" i="3" s="1"/>
  <c r="N1852" i="3" a="1"/>
  <c r="N1852" i="3" s="1"/>
  <c r="N1851" i="3" a="1"/>
  <c r="N1851" i="3" s="1"/>
  <c r="N1850" i="3" a="1"/>
  <c r="N1850" i="3" s="1"/>
  <c r="N1849" i="3" a="1"/>
  <c r="N1849" i="3" s="1"/>
  <c r="N1848" i="3" a="1"/>
  <c r="N1848" i="3" s="1"/>
  <c r="N1847" i="3" a="1"/>
  <c r="N1847" i="3" s="1"/>
  <c r="N1846" i="3" a="1"/>
  <c r="N1846" i="3" s="1"/>
  <c r="N1845" i="3" a="1"/>
  <c r="N1845" i="3" s="1"/>
  <c r="N1844" i="3" a="1"/>
  <c r="N1844" i="3" s="1"/>
  <c r="N1843" i="3" a="1"/>
  <c r="N1843" i="3" s="1"/>
  <c r="N1842" i="3" a="1"/>
  <c r="N1842" i="3" s="1"/>
  <c r="N1841" i="3" a="1"/>
  <c r="N1841" i="3" s="1"/>
  <c r="N1840" i="3" a="1"/>
  <c r="N1840" i="3" s="1"/>
  <c r="N1839" i="3" a="1"/>
  <c r="N1839" i="3" s="1"/>
  <c r="N1838" i="3" a="1"/>
  <c r="N1838" i="3" s="1"/>
  <c r="N1837" i="3" a="1"/>
  <c r="N1837" i="3" s="1"/>
  <c r="N1836" i="3" a="1"/>
  <c r="N1836" i="3" s="1"/>
  <c r="N1835" i="3" a="1"/>
  <c r="N1835" i="3" s="1"/>
  <c r="N1834" i="3" a="1"/>
  <c r="N1834" i="3" s="1"/>
  <c r="N1833" i="3" a="1"/>
  <c r="N1833" i="3" s="1"/>
  <c r="N1832" i="3" a="1"/>
  <c r="N1832" i="3" s="1"/>
  <c r="N1831" i="3" a="1"/>
  <c r="N1831" i="3" s="1"/>
  <c r="N1830" i="3" a="1"/>
  <c r="N1830" i="3" s="1"/>
  <c r="N1829" i="3" a="1"/>
  <c r="N1829" i="3" s="1"/>
  <c r="N1828" i="3" a="1"/>
  <c r="N1828" i="3" s="1"/>
  <c r="N1827" i="3" a="1"/>
  <c r="N1827" i="3" s="1"/>
  <c r="N1826" i="3" a="1"/>
  <c r="N1826" i="3" s="1"/>
  <c r="N1825" i="3" a="1"/>
  <c r="N1825" i="3" s="1"/>
  <c r="N1824" i="3" a="1"/>
  <c r="N1824" i="3" s="1"/>
  <c r="N1823" i="3" a="1"/>
  <c r="N1823" i="3" s="1"/>
  <c r="N1822" i="3" a="1"/>
  <c r="N1822" i="3" s="1"/>
  <c r="N1821" i="3" a="1"/>
  <c r="N1821" i="3" s="1"/>
  <c r="N1820" i="3" a="1"/>
  <c r="N1820" i="3" s="1"/>
  <c r="N1819" i="3" a="1"/>
  <c r="N1819" i="3" s="1"/>
  <c r="N1818" i="3" a="1"/>
  <c r="N1818" i="3" s="1"/>
  <c r="N1817" i="3" a="1"/>
  <c r="N1817" i="3" s="1"/>
  <c r="N1816" i="3" a="1"/>
  <c r="N1816" i="3" s="1"/>
  <c r="N1815" i="3" a="1"/>
  <c r="N1815" i="3" s="1"/>
  <c r="N1814" i="3" a="1"/>
  <c r="N1814" i="3" s="1"/>
  <c r="N1813" i="3" a="1"/>
  <c r="N1813" i="3" s="1"/>
  <c r="N1812" i="3" a="1"/>
  <c r="N1812" i="3" s="1"/>
  <c r="N1811" i="3" a="1"/>
  <c r="N1811" i="3" s="1"/>
  <c r="N1810" i="3" a="1"/>
  <c r="N1810" i="3" s="1"/>
  <c r="N1809" i="3" a="1"/>
  <c r="N1809" i="3" s="1"/>
  <c r="N1808" i="3" a="1"/>
  <c r="N1808" i="3" s="1"/>
  <c r="N1807" i="3" a="1"/>
  <c r="N1807" i="3" s="1"/>
  <c r="N1806" i="3" a="1"/>
  <c r="N1806" i="3" s="1"/>
  <c r="N1805" i="3" a="1"/>
  <c r="N1805" i="3" s="1"/>
  <c r="N1804" i="3" a="1"/>
  <c r="N1804" i="3" s="1"/>
  <c r="N1803" i="3" a="1"/>
  <c r="N1803" i="3" s="1"/>
  <c r="N1802" i="3" a="1"/>
  <c r="N1802" i="3" s="1"/>
  <c r="N1801" i="3" a="1"/>
  <c r="N1801" i="3" s="1"/>
  <c r="N1800" i="3" a="1"/>
  <c r="N1800" i="3" s="1"/>
  <c r="N1799" i="3" a="1"/>
  <c r="N1799" i="3" s="1"/>
  <c r="N1798" i="3" a="1"/>
  <c r="N1798" i="3" s="1"/>
  <c r="N1797" i="3" a="1"/>
  <c r="N1797" i="3" s="1"/>
  <c r="N1796" i="3" a="1"/>
  <c r="N1796" i="3" s="1"/>
  <c r="N1795" i="3" a="1"/>
  <c r="N1795" i="3" s="1"/>
  <c r="N1794" i="3" a="1"/>
  <c r="N1794" i="3" s="1"/>
  <c r="N1793" i="3" a="1"/>
  <c r="N1793" i="3" s="1"/>
  <c r="N1792" i="3" a="1"/>
  <c r="N1792" i="3" s="1"/>
  <c r="N1791" i="3" a="1"/>
  <c r="N1791" i="3" s="1"/>
  <c r="N1790" i="3" a="1"/>
  <c r="N1790" i="3" s="1"/>
  <c r="N1789" i="3" a="1"/>
  <c r="N1789" i="3" s="1"/>
  <c r="N1788" i="3" a="1"/>
  <c r="N1788" i="3" s="1"/>
  <c r="N1787" i="3" a="1"/>
  <c r="N1787" i="3" s="1"/>
  <c r="N1786" i="3" a="1"/>
  <c r="N1786" i="3" s="1"/>
  <c r="N1785" i="3" a="1"/>
  <c r="N1785" i="3" s="1"/>
  <c r="N1784" i="3" a="1"/>
  <c r="N1784" i="3" s="1"/>
  <c r="N1783" i="3" a="1"/>
  <c r="N1783" i="3" s="1"/>
  <c r="N1782" i="3" a="1"/>
  <c r="N1782" i="3" s="1"/>
  <c r="N1781" i="3" a="1"/>
  <c r="N1781" i="3" s="1"/>
  <c r="N1780" i="3" a="1"/>
  <c r="N1780" i="3" s="1"/>
  <c r="N1779" i="3" a="1"/>
  <c r="N1779" i="3" s="1"/>
  <c r="N1778" i="3" a="1"/>
  <c r="N1778" i="3" s="1"/>
  <c r="N1777" i="3" a="1"/>
  <c r="N1777" i="3" s="1"/>
  <c r="N1776" i="3" a="1"/>
  <c r="N1776" i="3" s="1"/>
  <c r="N1775" i="3" a="1"/>
  <c r="N1775" i="3" s="1"/>
  <c r="N1774" i="3" a="1"/>
  <c r="N1774" i="3" s="1"/>
  <c r="N1773" i="3" a="1"/>
  <c r="N1773" i="3" s="1"/>
  <c r="N1772" i="3" a="1"/>
  <c r="N1772" i="3" s="1"/>
  <c r="N1771" i="3" a="1"/>
  <c r="N1771" i="3" s="1"/>
  <c r="N1770" i="3" a="1"/>
  <c r="N1770" i="3" s="1"/>
  <c r="N1769" i="3" a="1"/>
  <c r="N1769" i="3" s="1"/>
  <c r="N1768" i="3" a="1"/>
  <c r="N1768" i="3" s="1"/>
  <c r="N1767" i="3" a="1"/>
  <c r="N1767" i="3" s="1"/>
  <c r="N1766" i="3" a="1"/>
  <c r="N1766" i="3" s="1"/>
  <c r="N1765" i="3" a="1"/>
  <c r="N1765" i="3" s="1"/>
  <c r="N1764" i="3" a="1"/>
  <c r="N1764" i="3" s="1"/>
  <c r="N1763" i="3" a="1"/>
  <c r="N1763" i="3" s="1"/>
  <c r="N1762" i="3" a="1"/>
  <c r="N1762" i="3" s="1"/>
  <c r="N1761" i="3" a="1"/>
  <c r="N1761" i="3" s="1"/>
  <c r="N1760" i="3" a="1"/>
  <c r="N1760" i="3" s="1"/>
  <c r="N1759" i="3" a="1"/>
  <c r="N1759" i="3" s="1"/>
  <c r="N1758" i="3" a="1"/>
  <c r="N1758" i="3" s="1"/>
  <c r="N1757" i="3" a="1"/>
  <c r="N1757" i="3" s="1"/>
  <c r="N1756" i="3" a="1"/>
  <c r="N1756" i="3" s="1"/>
  <c r="N1755" i="3" a="1"/>
  <c r="N1755" i="3" s="1"/>
  <c r="N1754" i="3" a="1"/>
  <c r="N1754" i="3" s="1"/>
  <c r="N1753" i="3" a="1"/>
  <c r="N1753" i="3" s="1"/>
  <c r="N1752" i="3" a="1"/>
  <c r="N1752" i="3" s="1"/>
  <c r="N1751" i="3" a="1"/>
  <c r="N1751" i="3" s="1"/>
  <c r="N1750" i="3" a="1"/>
  <c r="N1750" i="3" s="1"/>
  <c r="N1749" i="3" a="1"/>
  <c r="N1749" i="3" s="1"/>
  <c r="N1748" i="3" a="1"/>
  <c r="N1748" i="3" s="1"/>
  <c r="N1747" i="3" a="1"/>
  <c r="N1747" i="3" s="1"/>
  <c r="N1746" i="3" a="1"/>
  <c r="N1746" i="3" s="1"/>
  <c r="N1745" i="3" a="1"/>
  <c r="N1745" i="3" s="1"/>
  <c r="N1744" i="3" a="1"/>
  <c r="N1744" i="3" s="1"/>
  <c r="N1743" i="3" a="1"/>
  <c r="N1743" i="3" s="1"/>
  <c r="N1742" i="3" a="1"/>
  <c r="N1742" i="3" s="1"/>
  <c r="N1741" i="3" a="1"/>
  <c r="N1741" i="3" s="1"/>
  <c r="N1740" i="3" a="1"/>
  <c r="N1740" i="3" s="1"/>
  <c r="N1739" i="3" a="1"/>
  <c r="N1739" i="3" s="1"/>
  <c r="N1738" i="3" a="1"/>
  <c r="N1738" i="3" s="1"/>
  <c r="N1737" i="3" a="1"/>
  <c r="N1737" i="3" s="1"/>
  <c r="N1736" i="3" a="1"/>
  <c r="N1736" i="3" s="1"/>
  <c r="N1735" i="3" a="1"/>
  <c r="N1735" i="3" s="1"/>
  <c r="N1734" i="3" a="1"/>
  <c r="N1734" i="3" s="1"/>
  <c r="N1733" i="3" a="1"/>
  <c r="N1733" i="3" s="1"/>
  <c r="N1732" i="3" a="1"/>
  <c r="N1732" i="3" s="1"/>
  <c r="N1731" i="3" a="1"/>
  <c r="N1731" i="3" s="1"/>
  <c r="N1730" i="3" a="1"/>
  <c r="N1730" i="3" s="1"/>
  <c r="N1729" i="3" a="1"/>
  <c r="N1729" i="3" s="1"/>
  <c r="N1728" i="3" a="1"/>
  <c r="N1728" i="3" s="1"/>
  <c r="N1727" i="3" a="1"/>
  <c r="N1727" i="3" s="1"/>
  <c r="N1726" i="3" a="1"/>
  <c r="N1726" i="3" s="1"/>
  <c r="N1725" i="3" a="1"/>
  <c r="N1725" i="3" s="1"/>
  <c r="N1724" i="3" a="1"/>
  <c r="N1724" i="3" s="1"/>
  <c r="N1723" i="3" a="1"/>
  <c r="N1723" i="3" s="1"/>
  <c r="N1722" i="3" a="1"/>
  <c r="N1722" i="3" s="1"/>
  <c r="N1721" i="3" a="1"/>
  <c r="N1721" i="3" s="1"/>
  <c r="N1720" i="3" a="1"/>
  <c r="N1720" i="3" s="1"/>
  <c r="N1719" i="3" a="1"/>
  <c r="N1719" i="3" s="1"/>
  <c r="N1718" i="3" a="1"/>
  <c r="N1718" i="3" s="1"/>
  <c r="N1717" i="3" a="1"/>
  <c r="N1717" i="3" s="1"/>
  <c r="N1716" i="3" a="1"/>
  <c r="N1716" i="3" s="1"/>
  <c r="N1715" i="3" a="1"/>
  <c r="N1715" i="3" s="1"/>
  <c r="N1714" i="3" a="1"/>
  <c r="N1714" i="3" s="1"/>
  <c r="N1713" i="3" a="1"/>
  <c r="N1713" i="3" s="1"/>
  <c r="N1712" i="3" a="1"/>
  <c r="N1712" i="3" s="1"/>
  <c r="N1711" i="3" a="1"/>
  <c r="N1711" i="3" s="1"/>
  <c r="N1710" i="3" a="1"/>
  <c r="N1710" i="3" s="1"/>
  <c r="N1709" i="3" a="1"/>
  <c r="N1709" i="3" s="1"/>
  <c r="N1708" i="3" a="1"/>
  <c r="N1708" i="3" s="1"/>
  <c r="N1707" i="3" a="1"/>
  <c r="N1707" i="3" s="1"/>
  <c r="N1706" i="3" a="1"/>
  <c r="N1706" i="3" s="1"/>
  <c r="N1705" i="3" a="1"/>
  <c r="N1705" i="3" s="1"/>
  <c r="N1704" i="3" a="1"/>
  <c r="N1704" i="3" s="1"/>
  <c r="N1703" i="3" a="1"/>
  <c r="N1703" i="3" s="1"/>
  <c r="N1702" i="3" a="1"/>
  <c r="N1702" i="3" s="1"/>
  <c r="N1701" i="3" a="1"/>
  <c r="N1701" i="3" s="1"/>
  <c r="N1700" i="3" a="1"/>
  <c r="N1700" i="3" s="1"/>
  <c r="N1699" i="3" a="1"/>
  <c r="N1699" i="3" s="1"/>
  <c r="N1698" i="3" a="1"/>
  <c r="N1698" i="3" s="1"/>
  <c r="N1697" i="3" a="1"/>
  <c r="N1697" i="3" s="1"/>
  <c r="N1696" i="3" a="1"/>
  <c r="N1696" i="3" s="1"/>
  <c r="N1695" i="3" a="1"/>
  <c r="N1695" i="3" s="1"/>
  <c r="N1694" i="3" a="1"/>
  <c r="N1694" i="3" s="1"/>
  <c r="N1693" i="3" a="1"/>
  <c r="N1693" i="3" s="1"/>
  <c r="N1692" i="3" a="1"/>
  <c r="N1692" i="3" s="1"/>
  <c r="N1691" i="3" a="1"/>
  <c r="N1691" i="3" s="1"/>
  <c r="N1690" i="3" a="1"/>
  <c r="N1690" i="3" s="1"/>
  <c r="N1689" i="3" a="1"/>
  <c r="N1689" i="3" s="1"/>
  <c r="N1688" i="3" a="1"/>
  <c r="N1688" i="3" s="1"/>
  <c r="N1687" i="3" a="1"/>
  <c r="N1687" i="3" s="1"/>
  <c r="N1686" i="3" a="1"/>
  <c r="N1686" i="3" s="1"/>
  <c r="N1685" i="3" a="1"/>
  <c r="N1685" i="3" s="1"/>
  <c r="N1684" i="3" a="1"/>
  <c r="N1684" i="3" s="1"/>
  <c r="N1683" i="3" a="1"/>
  <c r="N1683" i="3" s="1"/>
  <c r="N1682" i="3" a="1"/>
  <c r="N1682" i="3" s="1"/>
  <c r="N1681" i="3" a="1"/>
  <c r="N1681" i="3" s="1"/>
  <c r="N1680" i="3" a="1"/>
  <c r="N1680" i="3" s="1"/>
  <c r="N1679" i="3" a="1"/>
  <c r="N1679" i="3" s="1"/>
  <c r="N1678" i="3" a="1"/>
  <c r="N1678" i="3" s="1"/>
  <c r="N1677" i="3" a="1"/>
  <c r="N1677" i="3" s="1"/>
  <c r="N1676" i="3" a="1"/>
  <c r="N1676" i="3" s="1"/>
  <c r="N1675" i="3" a="1"/>
  <c r="N1675" i="3" s="1"/>
  <c r="N1674" i="3" a="1"/>
  <c r="N1674" i="3" s="1"/>
  <c r="N1673" i="3" a="1"/>
  <c r="N1673" i="3" s="1"/>
  <c r="N1672" i="3" a="1"/>
  <c r="N1672" i="3" s="1"/>
  <c r="N1671" i="3" a="1"/>
  <c r="N1671" i="3" s="1"/>
  <c r="N1670" i="3" a="1"/>
  <c r="N1670" i="3" s="1"/>
  <c r="N1669" i="3" a="1"/>
  <c r="N1669" i="3" s="1"/>
  <c r="N1668" i="3" a="1"/>
  <c r="N1668" i="3" s="1"/>
  <c r="N1667" i="3" a="1"/>
  <c r="N1667" i="3" s="1"/>
  <c r="N1666" i="3" a="1"/>
  <c r="N1666" i="3" s="1"/>
  <c r="N1665" i="3" a="1"/>
  <c r="N1665" i="3" s="1"/>
  <c r="N1664" i="3" a="1"/>
  <c r="N1664" i="3" s="1"/>
  <c r="N1663" i="3" a="1"/>
  <c r="N1663" i="3" s="1"/>
  <c r="N1662" i="3" a="1"/>
  <c r="N1662" i="3" s="1"/>
  <c r="N1661" i="3" a="1"/>
  <c r="N1661" i="3" s="1"/>
  <c r="N1660" i="3" a="1"/>
  <c r="N1660" i="3" s="1"/>
  <c r="N1659" i="3" a="1"/>
  <c r="N1659" i="3" s="1"/>
  <c r="N1658" i="3" a="1"/>
  <c r="N1658" i="3" s="1"/>
  <c r="N1657" i="3" a="1"/>
  <c r="N1657" i="3" s="1"/>
  <c r="N1656" i="3" a="1"/>
  <c r="N1656" i="3" s="1"/>
  <c r="N1655" i="3" a="1"/>
  <c r="N1655" i="3" s="1"/>
  <c r="N1654" i="3" a="1"/>
  <c r="N1654" i="3" s="1"/>
  <c r="N1653" i="3" a="1"/>
  <c r="N1653" i="3" s="1"/>
  <c r="N1652" i="3" a="1"/>
  <c r="N1652" i="3" s="1"/>
  <c r="N1651" i="3" a="1"/>
  <c r="N1651" i="3" s="1"/>
  <c r="N1650" i="3" a="1"/>
  <c r="N1650" i="3" s="1"/>
  <c r="N1649" i="3" a="1"/>
  <c r="N1649" i="3" s="1"/>
  <c r="N1648" i="3" a="1"/>
  <c r="N1648" i="3" s="1"/>
  <c r="N1647" i="3" a="1"/>
  <c r="N1647" i="3" s="1"/>
  <c r="N1646" i="3" a="1"/>
  <c r="N1646" i="3" s="1"/>
  <c r="N1645" i="3" a="1"/>
  <c r="N1645" i="3" s="1"/>
  <c r="N1644" i="3" a="1"/>
  <c r="N1644" i="3" s="1"/>
  <c r="N1643" i="3" a="1"/>
  <c r="N1643" i="3" s="1"/>
  <c r="N1642" i="3" a="1"/>
  <c r="N1642" i="3" s="1"/>
  <c r="N1641" i="3" a="1"/>
  <c r="N1641" i="3" s="1"/>
  <c r="N1640" i="3" a="1"/>
  <c r="N1640" i="3" s="1"/>
  <c r="N1639" i="3" a="1"/>
  <c r="N1639" i="3" s="1"/>
  <c r="N1638" i="3" a="1"/>
  <c r="N1638" i="3" s="1"/>
  <c r="N1637" i="3" a="1"/>
  <c r="N1637" i="3" s="1"/>
  <c r="N1636" i="3" a="1"/>
  <c r="N1636" i="3" s="1"/>
  <c r="N1635" i="3" a="1"/>
  <c r="N1635" i="3" s="1"/>
  <c r="N1634" i="3" a="1"/>
  <c r="N1634" i="3" s="1"/>
  <c r="N1633" i="3" a="1"/>
  <c r="N1633" i="3" s="1"/>
  <c r="N1632" i="3" a="1"/>
  <c r="N1632" i="3" s="1"/>
  <c r="N1631" i="3" a="1"/>
  <c r="N1631" i="3" s="1"/>
  <c r="N1630" i="3" a="1"/>
  <c r="N1630" i="3" s="1"/>
  <c r="N1629" i="3" a="1"/>
  <c r="N1629" i="3" s="1"/>
  <c r="N1628" i="3" a="1"/>
  <c r="N1628" i="3" s="1"/>
  <c r="N1627" i="3" a="1"/>
  <c r="N1627" i="3" s="1"/>
  <c r="N1626" i="3" a="1"/>
  <c r="N1626" i="3" s="1"/>
  <c r="N1625" i="3" a="1"/>
  <c r="N1625" i="3" s="1"/>
  <c r="N1624" i="3" a="1"/>
  <c r="N1624" i="3" s="1"/>
  <c r="N1623" i="3" a="1"/>
  <c r="N1623" i="3" s="1"/>
  <c r="N1622" i="3" a="1"/>
  <c r="N1622" i="3" s="1"/>
  <c r="N1621" i="3" a="1"/>
  <c r="N1621" i="3" s="1"/>
  <c r="N1620" i="3" a="1"/>
  <c r="N1620" i="3" s="1"/>
  <c r="N1619" i="3" a="1"/>
  <c r="N1619" i="3" s="1"/>
  <c r="N1618" i="3" a="1"/>
  <c r="N1618" i="3" s="1"/>
  <c r="N1617" i="3" a="1"/>
  <c r="N1617" i="3" s="1"/>
  <c r="N1616" i="3" a="1"/>
  <c r="N1616" i="3" s="1"/>
  <c r="N1615" i="3" a="1"/>
  <c r="N1615" i="3" s="1"/>
  <c r="N1614" i="3" a="1"/>
  <c r="N1614" i="3" s="1"/>
  <c r="N1613" i="3" a="1"/>
  <c r="N1613" i="3" s="1"/>
  <c r="N1612" i="3" a="1"/>
  <c r="N1612" i="3" s="1"/>
  <c r="N1611" i="3" a="1"/>
  <c r="N1611" i="3" s="1"/>
  <c r="N1610" i="3" a="1"/>
  <c r="N1610" i="3" s="1"/>
  <c r="N1609" i="3" a="1"/>
  <c r="N1609" i="3" s="1"/>
  <c r="N1608" i="3" a="1"/>
  <c r="N1608" i="3" s="1"/>
  <c r="N1607" i="3" a="1"/>
  <c r="N1607" i="3" s="1"/>
  <c r="N1606" i="3" a="1"/>
  <c r="N1606" i="3" s="1"/>
  <c r="N1605" i="3" a="1"/>
  <c r="N1605" i="3" s="1"/>
  <c r="N1604" i="3" a="1"/>
  <c r="N1604" i="3" s="1"/>
  <c r="N1603" i="3" a="1"/>
  <c r="N1603" i="3" s="1"/>
  <c r="N1602" i="3" a="1"/>
  <c r="N1602" i="3" s="1"/>
  <c r="N1601" i="3" a="1"/>
  <c r="N1601" i="3" s="1"/>
  <c r="N1600" i="3" a="1"/>
  <c r="N1600" i="3" s="1"/>
  <c r="N1599" i="3" a="1"/>
  <c r="N1599" i="3" s="1"/>
  <c r="N1598" i="3" a="1"/>
  <c r="N1598" i="3" s="1"/>
  <c r="N1597" i="3" a="1"/>
  <c r="N1597" i="3" s="1"/>
  <c r="N1596" i="3" a="1"/>
  <c r="N1596" i="3" s="1"/>
  <c r="N1595" i="3" a="1"/>
  <c r="N1595" i="3" s="1"/>
  <c r="N1594" i="3" a="1"/>
  <c r="N1594" i="3" s="1"/>
  <c r="N1593" i="3" a="1"/>
  <c r="N1593" i="3" s="1"/>
  <c r="N1592" i="3" a="1"/>
  <c r="N1592" i="3" s="1"/>
  <c r="N1591" i="3" a="1"/>
  <c r="N1591" i="3" s="1"/>
  <c r="N1590" i="3" a="1"/>
  <c r="N1590" i="3" s="1"/>
  <c r="N1589" i="3" a="1"/>
  <c r="N1589" i="3" s="1"/>
  <c r="N1588" i="3" a="1"/>
  <c r="N1588" i="3" s="1"/>
  <c r="N1587" i="3" a="1"/>
  <c r="N1587" i="3" s="1"/>
  <c r="N1586" i="3" a="1"/>
  <c r="N1586" i="3" s="1"/>
  <c r="N1585" i="3" a="1"/>
  <c r="N1585" i="3" s="1"/>
  <c r="N1584" i="3" a="1"/>
  <c r="N1584" i="3" s="1"/>
  <c r="N1583" i="3" a="1"/>
  <c r="N1583" i="3" s="1"/>
  <c r="N1582" i="3" a="1"/>
  <c r="N1582" i="3" s="1"/>
  <c r="N1581" i="3" a="1"/>
  <c r="N1581" i="3" s="1"/>
  <c r="N1580" i="3" a="1"/>
  <c r="N1580" i="3" s="1"/>
  <c r="N1579" i="3" a="1"/>
  <c r="N1579" i="3" s="1"/>
  <c r="N1578" i="3" a="1"/>
  <c r="N1578" i="3" s="1"/>
  <c r="N1577" i="3" a="1"/>
  <c r="N1577" i="3" s="1"/>
  <c r="N1576" i="3" a="1"/>
  <c r="N1576" i="3" s="1"/>
  <c r="N1575" i="3" a="1"/>
  <c r="N1575" i="3" s="1"/>
  <c r="N1574" i="3" a="1"/>
  <c r="N1574" i="3" s="1"/>
  <c r="N1573" i="3" a="1"/>
  <c r="N1573" i="3" s="1"/>
  <c r="N1572" i="3" a="1"/>
  <c r="N1572" i="3" s="1"/>
  <c r="N1571" i="3" a="1"/>
  <c r="N1571" i="3" s="1"/>
  <c r="N1570" i="3" a="1"/>
  <c r="N1570" i="3" s="1"/>
  <c r="N1569" i="3" a="1"/>
  <c r="N1569" i="3" s="1"/>
  <c r="N1568" i="3" a="1"/>
  <c r="N1568" i="3" s="1"/>
  <c r="N1567" i="3" a="1"/>
  <c r="N1567" i="3" s="1"/>
  <c r="N1566" i="3" a="1"/>
  <c r="N1566" i="3" s="1"/>
  <c r="N1565" i="3" a="1"/>
  <c r="N1565" i="3" s="1"/>
  <c r="N1564" i="3" a="1"/>
  <c r="N1564" i="3" s="1"/>
  <c r="N1563" i="3" a="1"/>
  <c r="N1563" i="3" s="1"/>
  <c r="N1562" i="3" a="1"/>
  <c r="N1562" i="3" s="1"/>
  <c r="N1561" i="3" a="1"/>
  <c r="N1561" i="3" s="1"/>
  <c r="N1560" i="3" a="1"/>
  <c r="N1560" i="3" s="1"/>
  <c r="N1559" i="3" a="1"/>
  <c r="N1559" i="3" s="1"/>
  <c r="N1558" i="3" a="1"/>
  <c r="N1558" i="3" s="1"/>
  <c r="N1557" i="3" a="1"/>
  <c r="N1557" i="3" s="1"/>
  <c r="N1556" i="3" a="1"/>
  <c r="N1556" i="3" s="1"/>
  <c r="N1555" i="3" a="1"/>
  <c r="N1555" i="3" s="1"/>
  <c r="N1554" i="3" a="1"/>
  <c r="N1554" i="3" s="1"/>
  <c r="N1553" i="3" a="1"/>
  <c r="N1553" i="3" s="1"/>
  <c r="N1552" i="3" a="1"/>
  <c r="N1552" i="3" s="1"/>
  <c r="N1551" i="3" a="1"/>
  <c r="N1551" i="3" s="1"/>
  <c r="N1550" i="3" a="1"/>
  <c r="N1550" i="3" s="1"/>
  <c r="N1549" i="3" a="1"/>
  <c r="N1549" i="3" s="1"/>
  <c r="N1548" i="3" a="1"/>
  <c r="N1548" i="3" s="1"/>
  <c r="N1547" i="3" a="1"/>
  <c r="N1547" i="3" s="1"/>
  <c r="N1546" i="3" a="1"/>
  <c r="N1546" i="3" s="1"/>
  <c r="N1545" i="3" a="1"/>
  <c r="N1545" i="3" s="1"/>
  <c r="N1544" i="3" a="1"/>
  <c r="N1544" i="3" s="1"/>
  <c r="N1543" i="3" a="1"/>
  <c r="N1543" i="3" s="1"/>
  <c r="N1542" i="3" a="1"/>
  <c r="N1542" i="3" s="1"/>
  <c r="N1541" i="3" a="1"/>
  <c r="N1541" i="3" s="1"/>
  <c r="N1540" i="3" a="1"/>
  <c r="N1540" i="3" s="1"/>
  <c r="N1539" i="3" a="1"/>
  <c r="N1539" i="3" s="1"/>
  <c r="N1538" i="3" a="1"/>
  <c r="N1538" i="3" s="1"/>
  <c r="N1537" i="3" a="1"/>
  <c r="N1537" i="3" s="1"/>
  <c r="N1536" i="3" a="1"/>
  <c r="N1536" i="3" s="1"/>
  <c r="N1535" i="3" a="1"/>
  <c r="N1535" i="3" s="1"/>
  <c r="N1534" i="3" a="1"/>
  <c r="N1534" i="3" s="1"/>
  <c r="N1533" i="3" a="1"/>
  <c r="N1533" i="3" s="1"/>
  <c r="N1532" i="3" a="1"/>
  <c r="N1532" i="3" s="1"/>
  <c r="N1531" i="3" a="1"/>
  <c r="N1531" i="3" s="1"/>
  <c r="N1530" i="3" a="1"/>
  <c r="N1530" i="3" s="1"/>
  <c r="N1529" i="3" a="1"/>
  <c r="N1529" i="3" s="1"/>
  <c r="N1528" i="3" a="1"/>
  <c r="N1528" i="3" s="1"/>
  <c r="N1527" i="3" a="1"/>
  <c r="N1527" i="3" s="1"/>
  <c r="N1526" i="3" a="1"/>
  <c r="N1526" i="3" s="1"/>
  <c r="N1525" i="3" a="1"/>
  <c r="N1525" i="3" s="1"/>
  <c r="N1524" i="3" a="1"/>
  <c r="N1524" i="3" s="1"/>
  <c r="N1523" i="3" a="1"/>
  <c r="N1523" i="3" s="1"/>
  <c r="N1522" i="3" a="1"/>
  <c r="N1522" i="3" s="1"/>
  <c r="N1521" i="3" a="1"/>
  <c r="N1521" i="3" s="1"/>
  <c r="N1520" i="3" a="1"/>
  <c r="N1520" i="3" s="1"/>
  <c r="N1519" i="3" a="1"/>
  <c r="N1519" i="3" s="1"/>
  <c r="N1518" i="3" a="1"/>
  <c r="N1518" i="3" s="1"/>
  <c r="N1517" i="3" a="1"/>
  <c r="N1517" i="3" s="1"/>
  <c r="N1516" i="3" a="1"/>
  <c r="N1516" i="3" s="1"/>
  <c r="N1515" i="3" a="1"/>
  <c r="N1515" i="3" s="1"/>
  <c r="N1514" i="3" a="1"/>
  <c r="N1514" i="3" s="1"/>
  <c r="N1513" i="3" a="1"/>
  <c r="N1513" i="3" s="1"/>
  <c r="N1512" i="3" a="1"/>
  <c r="N1512" i="3" s="1"/>
  <c r="N1511" i="3" a="1"/>
  <c r="N1511" i="3" s="1"/>
  <c r="N1510" i="3" a="1"/>
  <c r="N1510" i="3" s="1"/>
  <c r="N1509" i="3" a="1"/>
  <c r="N1509" i="3" s="1"/>
  <c r="N1508" i="3" a="1"/>
  <c r="N1508" i="3" s="1"/>
  <c r="N1507" i="3" a="1"/>
  <c r="N1507" i="3" s="1"/>
  <c r="N1506" i="3" a="1"/>
  <c r="N1506" i="3" s="1"/>
  <c r="N1505" i="3" a="1"/>
  <c r="N1505" i="3" s="1"/>
  <c r="N1504" i="3" a="1"/>
  <c r="N1504" i="3" s="1"/>
  <c r="N1503" i="3" a="1"/>
  <c r="N1503" i="3" s="1"/>
  <c r="N1502" i="3" a="1"/>
  <c r="N1502" i="3" s="1"/>
  <c r="N1501" i="3" a="1"/>
  <c r="N1501" i="3" s="1"/>
  <c r="N1500" i="3" a="1"/>
  <c r="N1500" i="3" s="1"/>
  <c r="N1499" i="3" a="1"/>
  <c r="N1499" i="3" s="1"/>
  <c r="N1498" i="3" a="1"/>
  <c r="N1498" i="3" s="1"/>
  <c r="N1497" i="3" a="1"/>
  <c r="N1497" i="3" s="1"/>
  <c r="N1496" i="3" a="1"/>
  <c r="N1496" i="3" s="1"/>
  <c r="N1495" i="3" a="1"/>
  <c r="N1495" i="3" s="1"/>
  <c r="N1494" i="3" a="1"/>
  <c r="N1494" i="3" s="1"/>
  <c r="N1493" i="3" a="1"/>
  <c r="N1493" i="3" s="1"/>
  <c r="N1492" i="3" a="1"/>
  <c r="N1492" i="3" s="1"/>
  <c r="N1491" i="3" a="1"/>
  <c r="N1491" i="3" s="1"/>
  <c r="N1490" i="3" a="1"/>
  <c r="N1490" i="3" s="1"/>
  <c r="N1489" i="3" a="1"/>
  <c r="N1489" i="3" s="1"/>
  <c r="N1488" i="3" a="1"/>
  <c r="N1488" i="3" s="1"/>
  <c r="N1487" i="3" a="1"/>
  <c r="N1487" i="3" s="1"/>
  <c r="N1486" i="3" a="1"/>
  <c r="N1486" i="3" s="1"/>
  <c r="N1485" i="3" a="1"/>
  <c r="N1485" i="3" s="1"/>
  <c r="N1484" i="3" a="1"/>
  <c r="N1484" i="3" s="1"/>
  <c r="N1483" i="3" a="1"/>
  <c r="N1483" i="3" s="1"/>
  <c r="N1482" i="3" a="1"/>
  <c r="N1482" i="3" s="1"/>
  <c r="N1481" i="3" a="1"/>
  <c r="N1481" i="3" s="1"/>
  <c r="N1480" i="3" a="1"/>
  <c r="N1480" i="3" s="1"/>
  <c r="N1479" i="3" a="1"/>
  <c r="N1479" i="3" s="1"/>
  <c r="N1478" i="3" a="1"/>
  <c r="N1478" i="3" s="1"/>
  <c r="N1477" i="3" a="1"/>
  <c r="N1477" i="3" s="1"/>
  <c r="N1476" i="3" a="1"/>
  <c r="N1476" i="3" s="1"/>
  <c r="N1475" i="3" a="1"/>
  <c r="N1475" i="3" s="1"/>
  <c r="N1474" i="3" a="1"/>
  <c r="N1474" i="3" s="1"/>
  <c r="N1473" i="3" a="1"/>
  <c r="N1473" i="3" s="1"/>
  <c r="N1472" i="3" a="1"/>
  <c r="N1472" i="3" s="1"/>
  <c r="N1471" i="3" a="1"/>
  <c r="N1471" i="3" s="1"/>
  <c r="N1470" i="3" a="1"/>
  <c r="N1470" i="3" s="1"/>
  <c r="N1469" i="3" a="1"/>
  <c r="N1469" i="3" s="1"/>
  <c r="N1468" i="3" a="1"/>
  <c r="N1468" i="3" s="1"/>
  <c r="N1467" i="3" a="1"/>
  <c r="N1467" i="3" s="1"/>
  <c r="N1466" i="3" a="1"/>
  <c r="N1466" i="3" s="1"/>
  <c r="N1465" i="3" a="1"/>
  <c r="N1465" i="3" s="1"/>
  <c r="N1464" i="3" a="1"/>
  <c r="N1464" i="3" s="1"/>
  <c r="N1463" i="3" a="1"/>
  <c r="N1463" i="3" s="1"/>
  <c r="N1462" i="3" a="1"/>
  <c r="N1462" i="3" s="1"/>
  <c r="N1461" i="3" a="1"/>
  <c r="N1461" i="3" s="1"/>
  <c r="N1460" i="3" a="1"/>
  <c r="N1460" i="3" s="1"/>
  <c r="N1459" i="3" a="1"/>
  <c r="N1459" i="3" s="1"/>
  <c r="N1458" i="3" a="1"/>
  <c r="N1458" i="3" s="1"/>
  <c r="N1457" i="3" a="1"/>
  <c r="N1457" i="3" s="1"/>
  <c r="N1456" i="3" a="1"/>
  <c r="N1456" i="3" s="1"/>
  <c r="N1455" i="3" a="1"/>
  <c r="N1455" i="3" s="1"/>
  <c r="N1454" i="3" a="1"/>
  <c r="N1454" i="3" s="1"/>
  <c r="N1453" i="3" a="1"/>
  <c r="N1453" i="3" s="1"/>
  <c r="N1452" i="3" a="1"/>
  <c r="N1452" i="3" s="1"/>
  <c r="N1451" i="3" a="1"/>
  <c r="N1451" i="3" s="1"/>
  <c r="N1450" i="3" a="1"/>
  <c r="N1450" i="3" s="1"/>
  <c r="N1449" i="3" a="1"/>
  <c r="N1449" i="3" s="1"/>
  <c r="N1448" i="3" a="1"/>
  <c r="N1448" i="3" s="1"/>
  <c r="N1447" i="3" a="1"/>
  <c r="N1447" i="3" s="1"/>
  <c r="N1446" i="3" a="1"/>
  <c r="N1446" i="3" s="1"/>
  <c r="N1445" i="3" a="1"/>
  <c r="N1445" i="3" s="1"/>
  <c r="N1444" i="3" a="1"/>
  <c r="N1444" i="3" s="1"/>
  <c r="N1443" i="3" a="1"/>
  <c r="N1443" i="3" s="1"/>
  <c r="N1442" i="3" a="1"/>
  <c r="N1442" i="3" s="1"/>
  <c r="N1441" i="3" a="1"/>
  <c r="N1441" i="3" s="1"/>
  <c r="N1440" i="3" a="1"/>
  <c r="N1440" i="3" s="1"/>
  <c r="N1439" i="3" a="1"/>
  <c r="N1439" i="3" s="1"/>
  <c r="N1438" i="3" a="1"/>
  <c r="N1438" i="3" s="1"/>
  <c r="N1437" i="3" a="1"/>
  <c r="N1437" i="3" s="1"/>
  <c r="N1436" i="3" a="1"/>
  <c r="N1436" i="3" s="1"/>
  <c r="N1435" i="3" a="1"/>
  <c r="N1435" i="3" s="1"/>
  <c r="N1434" i="3" a="1"/>
  <c r="N1434" i="3" s="1"/>
  <c r="N1433" i="3" a="1"/>
  <c r="N1433" i="3" s="1"/>
  <c r="N1432" i="3" a="1"/>
  <c r="N1432" i="3" s="1"/>
  <c r="N1431" i="3" a="1"/>
  <c r="N1431" i="3" s="1"/>
  <c r="N1430" i="3" a="1"/>
  <c r="N1430" i="3" s="1"/>
  <c r="N1429" i="3" a="1"/>
  <c r="N1429" i="3" s="1"/>
  <c r="N1428" i="3" a="1"/>
  <c r="N1428" i="3" s="1"/>
  <c r="N1427" i="3" a="1"/>
  <c r="N1427" i="3" s="1"/>
  <c r="N1426" i="3" a="1"/>
  <c r="N1426" i="3" s="1"/>
  <c r="N1425" i="3" a="1"/>
  <c r="N1425" i="3" s="1"/>
  <c r="N1424" i="3" a="1"/>
  <c r="N1424" i="3" s="1"/>
  <c r="N1423" i="3" a="1"/>
  <c r="N1423" i="3" s="1"/>
  <c r="N1422" i="3" a="1"/>
  <c r="N1422" i="3" s="1"/>
  <c r="N1421" i="3" a="1"/>
  <c r="N1421" i="3" s="1"/>
  <c r="N1420" i="3" a="1"/>
  <c r="N1420" i="3" s="1"/>
  <c r="N1419" i="3" a="1"/>
  <c r="N1419" i="3" s="1"/>
  <c r="N1418" i="3" a="1"/>
  <c r="N1418" i="3" s="1"/>
  <c r="N1417" i="3" a="1"/>
  <c r="N1417" i="3" s="1"/>
  <c r="N1416" i="3" a="1"/>
  <c r="N1416" i="3" s="1"/>
  <c r="N1415" i="3" a="1"/>
  <c r="N1415" i="3" s="1"/>
  <c r="N1414" i="3" a="1"/>
  <c r="N1414" i="3" s="1"/>
  <c r="N1413" i="3" a="1"/>
  <c r="N1413" i="3" s="1"/>
  <c r="N1412" i="3" a="1"/>
  <c r="N1412" i="3" s="1"/>
  <c r="N1411" i="3" a="1"/>
  <c r="N1411" i="3" s="1"/>
  <c r="N1410" i="3" a="1"/>
  <c r="N1410" i="3" s="1"/>
  <c r="N1409" i="3" a="1"/>
  <c r="N1409" i="3" s="1"/>
  <c r="N1408" i="3" a="1"/>
  <c r="N1408" i="3" s="1"/>
  <c r="N1407" i="3" a="1"/>
  <c r="N1407" i="3" s="1"/>
  <c r="N1406" i="3" a="1"/>
  <c r="N1406" i="3" s="1"/>
  <c r="N1405" i="3" a="1"/>
  <c r="N1405" i="3" s="1"/>
  <c r="N1404" i="3" a="1"/>
  <c r="N1404" i="3" s="1"/>
  <c r="N1403" i="3" a="1"/>
  <c r="N1403" i="3" s="1"/>
  <c r="N1402" i="3" a="1"/>
  <c r="N1402" i="3" s="1"/>
  <c r="N1401" i="3" a="1"/>
  <c r="N1401" i="3" s="1"/>
  <c r="N1400" i="3" a="1"/>
  <c r="N1400" i="3" s="1"/>
  <c r="N1399" i="3" a="1"/>
  <c r="N1399" i="3" s="1"/>
  <c r="N1398" i="3" a="1"/>
  <c r="N1398" i="3" s="1"/>
  <c r="N1397" i="3" a="1"/>
  <c r="N1397" i="3" s="1"/>
  <c r="N1396" i="3" a="1"/>
  <c r="N1396" i="3" s="1"/>
  <c r="N1395" i="3" a="1"/>
  <c r="N1395" i="3" s="1"/>
  <c r="N1394" i="3" a="1"/>
  <c r="N1394" i="3" s="1"/>
  <c r="N1393" i="3" a="1"/>
  <c r="N1393" i="3" s="1"/>
  <c r="N1392" i="3" a="1"/>
  <c r="N1392" i="3" s="1"/>
  <c r="N1391" i="3" a="1"/>
  <c r="N1391" i="3" s="1"/>
  <c r="N1390" i="3" a="1"/>
  <c r="N1390" i="3" s="1"/>
  <c r="N1389" i="3" a="1"/>
  <c r="N1389" i="3" s="1"/>
  <c r="N1388" i="3" a="1"/>
  <c r="N1388" i="3" s="1"/>
  <c r="N1387" i="3" a="1"/>
  <c r="N1387" i="3" s="1"/>
  <c r="N1386" i="3" a="1"/>
  <c r="N1386" i="3" s="1"/>
  <c r="N1385" i="3" a="1"/>
  <c r="N1385" i="3" s="1"/>
  <c r="N1384" i="3" a="1"/>
  <c r="N1384" i="3" s="1"/>
  <c r="N1383" i="3" a="1"/>
  <c r="N1383" i="3" s="1"/>
  <c r="N1382" i="3" a="1"/>
  <c r="N1382" i="3" s="1"/>
  <c r="N1381" i="3" a="1"/>
  <c r="N1381" i="3" s="1"/>
  <c r="N1380" i="3" a="1"/>
  <c r="N1380" i="3" s="1"/>
  <c r="N1379" i="3" a="1"/>
  <c r="N1379" i="3" s="1"/>
  <c r="N1378" i="3" a="1"/>
  <c r="N1378" i="3" s="1"/>
  <c r="N1377" i="3" a="1"/>
  <c r="N1377" i="3" s="1"/>
  <c r="N1376" i="3" a="1"/>
  <c r="N1376" i="3" s="1"/>
  <c r="N1375" i="3" a="1"/>
  <c r="N1375" i="3" s="1"/>
  <c r="N1374" i="3" a="1"/>
  <c r="N1374" i="3" s="1"/>
  <c r="N1373" i="3" a="1"/>
  <c r="N1373" i="3" s="1"/>
  <c r="N1372" i="3" a="1"/>
  <c r="N1372" i="3" s="1"/>
  <c r="N1371" i="3" a="1"/>
  <c r="N1371" i="3" s="1"/>
  <c r="N1370" i="3" a="1"/>
  <c r="N1370" i="3" s="1"/>
  <c r="N1369" i="3" a="1"/>
  <c r="N1369" i="3" s="1"/>
  <c r="N1368" i="3" a="1"/>
  <c r="N1368" i="3" s="1"/>
  <c r="N1367" i="3" a="1"/>
  <c r="N1367" i="3" s="1"/>
  <c r="N1366" i="3" a="1"/>
  <c r="N1366" i="3" s="1"/>
  <c r="N1365" i="3" a="1"/>
  <c r="N1365" i="3" s="1"/>
  <c r="N1364" i="3" a="1"/>
  <c r="N1364" i="3" s="1"/>
  <c r="N1363" i="3" a="1"/>
  <c r="N1363" i="3" s="1"/>
  <c r="N1362" i="3" a="1"/>
  <c r="N1362" i="3" s="1"/>
  <c r="N1361" i="3" a="1"/>
  <c r="N1361" i="3" s="1"/>
  <c r="N1360" i="3" a="1"/>
  <c r="N1360" i="3" s="1"/>
  <c r="N1359" i="3" a="1"/>
  <c r="N1359" i="3" s="1"/>
  <c r="N1358" i="3" a="1"/>
  <c r="N1358" i="3" s="1"/>
  <c r="N1357" i="3" a="1"/>
  <c r="N1357" i="3" s="1"/>
  <c r="N1356" i="3" a="1"/>
  <c r="N1356" i="3" s="1"/>
  <c r="N1355" i="3" a="1"/>
  <c r="N1355" i="3" s="1"/>
  <c r="N1354" i="3" a="1"/>
  <c r="N1354" i="3" s="1"/>
  <c r="N1353" i="3" a="1"/>
  <c r="N1353" i="3" s="1"/>
  <c r="N1352" i="3" a="1"/>
  <c r="N1352" i="3" s="1"/>
  <c r="N1351" i="3" a="1"/>
  <c r="N1351" i="3" s="1"/>
  <c r="N1350" i="3" a="1"/>
  <c r="N1350" i="3" s="1"/>
  <c r="N1349" i="3" a="1"/>
  <c r="N1349" i="3" s="1"/>
  <c r="N1348" i="3" a="1"/>
  <c r="N1348" i="3" s="1"/>
  <c r="N1347" i="3" a="1"/>
  <c r="N1347" i="3" s="1"/>
  <c r="N1346" i="3" a="1"/>
  <c r="N1346" i="3" s="1"/>
  <c r="N1345" i="3" a="1"/>
  <c r="N1345" i="3" s="1"/>
  <c r="N1344" i="3" a="1"/>
  <c r="N1344" i="3" s="1"/>
  <c r="N1343" i="3" a="1"/>
  <c r="N1343" i="3" s="1"/>
  <c r="N1342" i="3" a="1"/>
  <c r="N1342" i="3" s="1"/>
  <c r="N1341" i="3" a="1"/>
  <c r="N1341" i="3" s="1"/>
  <c r="N1340" i="3" a="1"/>
  <c r="N1340" i="3" s="1"/>
  <c r="N1339" i="3" a="1"/>
  <c r="N1339" i="3" s="1"/>
  <c r="N1338" i="3" a="1"/>
  <c r="N1338" i="3" s="1"/>
  <c r="N1337" i="3" a="1"/>
  <c r="N1337" i="3" s="1"/>
  <c r="N1336" i="3" a="1"/>
  <c r="N1336" i="3" s="1"/>
  <c r="N1335" i="3" a="1"/>
  <c r="N1335" i="3" s="1"/>
  <c r="N1334" i="3" a="1"/>
  <c r="N1334" i="3" s="1"/>
  <c r="N1333" i="3" a="1"/>
  <c r="N1333" i="3" s="1"/>
  <c r="N1332" i="3" a="1"/>
  <c r="N1332" i="3" s="1"/>
  <c r="N1331" i="3" a="1"/>
  <c r="N1331" i="3" s="1"/>
  <c r="N1330" i="3" a="1"/>
  <c r="N1330" i="3" s="1"/>
  <c r="N1329" i="3" a="1"/>
  <c r="N1329" i="3" s="1"/>
  <c r="N1328" i="3" a="1"/>
  <c r="N1328" i="3" s="1"/>
  <c r="N1327" i="3" a="1"/>
  <c r="N1327" i="3" s="1"/>
  <c r="N1326" i="3" a="1"/>
  <c r="N1326" i="3" s="1"/>
  <c r="N1325" i="3" a="1"/>
  <c r="N1325" i="3" s="1"/>
  <c r="N1324" i="3" a="1"/>
  <c r="N1324" i="3" s="1"/>
  <c r="N1323" i="3" a="1"/>
  <c r="N1323" i="3" s="1"/>
  <c r="N1322" i="3" a="1"/>
  <c r="N1322" i="3" s="1"/>
  <c r="N1321" i="3" a="1"/>
  <c r="N1321" i="3" s="1"/>
  <c r="N1320" i="3" a="1"/>
  <c r="N1320" i="3" s="1"/>
  <c r="N1319" i="3" a="1"/>
  <c r="N1319" i="3" s="1"/>
  <c r="N1318" i="3" a="1"/>
  <c r="N1318" i="3" s="1"/>
  <c r="N1317" i="3" a="1"/>
  <c r="N1317" i="3" s="1"/>
  <c r="N1316" i="3" a="1"/>
  <c r="N1316" i="3" s="1"/>
  <c r="N1315" i="3" a="1"/>
  <c r="N1315" i="3" s="1"/>
  <c r="N1314" i="3" a="1"/>
  <c r="N1314" i="3" s="1"/>
  <c r="N1313" i="3" a="1"/>
  <c r="N1313" i="3" s="1"/>
  <c r="N1312" i="3" a="1"/>
  <c r="N1312" i="3" s="1"/>
  <c r="N1311" i="3" a="1"/>
  <c r="N1311" i="3" s="1"/>
  <c r="N1310" i="3" a="1"/>
  <c r="N1310" i="3" s="1"/>
  <c r="N1309" i="3" a="1"/>
  <c r="N1309" i="3" s="1"/>
  <c r="N1308" i="3" a="1"/>
  <c r="N1308" i="3" s="1"/>
  <c r="N1307" i="3" a="1"/>
  <c r="N1307" i="3" s="1"/>
  <c r="N1306" i="3" a="1"/>
  <c r="N1306" i="3" s="1"/>
  <c r="N1305" i="3" a="1"/>
  <c r="N1305" i="3" s="1"/>
  <c r="N1304" i="3" a="1"/>
  <c r="N1304" i="3" s="1"/>
  <c r="N1303" i="3" a="1"/>
  <c r="N1303" i="3" s="1"/>
  <c r="N1302" i="3" a="1"/>
  <c r="N1302" i="3" s="1"/>
  <c r="N1301" i="3" a="1"/>
  <c r="N1301" i="3" s="1"/>
  <c r="N1300" i="3" a="1"/>
  <c r="N1300" i="3" s="1"/>
  <c r="N1299" i="3" a="1"/>
  <c r="N1299" i="3" s="1"/>
  <c r="N1298" i="3" a="1"/>
  <c r="N1298" i="3" s="1"/>
  <c r="N1297" i="3" a="1"/>
  <c r="N1297" i="3" s="1"/>
  <c r="N1296" i="3" a="1"/>
  <c r="N1296" i="3" s="1"/>
  <c r="N1295" i="3" a="1"/>
  <c r="N1295" i="3" s="1"/>
  <c r="N1294" i="3" a="1"/>
  <c r="N1294" i="3" s="1"/>
  <c r="N1293" i="3" a="1"/>
  <c r="N1293" i="3" s="1"/>
  <c r="N1292" i="3" a="1"/>
  <c r="N1292" i="3" s="1"/>
  <c r="N1291" i="3" a="1"/>
  <c r="N1291" i="3" s="1"/>
  <c r="N1290" i="3" a="1"/>
  <c r="N1290" i="3" s="1"/>
  <c r="N1289" i="3" a="1"/>
  <c r="N1289" i="3" s="1"/>
  <c r="N1288" i="3" a="1"/>
  <c r="N1288" i="3" s="1"/>
  <c r="N1287" i="3" a="1"/>
  <c r="N1287" i="3" s="1"/>
  <c r="N1286" i="3" a="1"/>
  <c r="N1286" i="3" s="1"/>
  <c r="N1285" i="3" a="1"/>
  <c r="N1285" i="3" s="1"/>
  <c r="N1284" i="3" a="1"/>
  <c r="N1284" i="3" s="1"/>
  <c r="N1283" i="3" a="1"/>
  <c r="N1283" i="3" s="1"/>
  <c r="N1282" i="3" a="1"/>
  <c r="N1282" i="3" s="1"/>
  <c r="N1281" i="3" a="1"/>
  <c r="N1281" i="3" s="1"/>
  <c r="N1280" i="3" a="1"/>
  <c r="N1280" i="3" s="1"/>
  <c r="N1279" i="3" a="1"/>
  <c r="N1279" i="3" s="1"/>
  <c r="N1278" i="3" a="1"/>
  <c r="N1278" i="3" s="1"/>
  <c r="N1277" i="3" a="1"/>
  <c r="N1277" i="3" s="1"/>
  <c r="N1276" i="3" a="1"/>
  <c r="N1276" i="3" s="1"/>
  <c r="N1275" i="3" a="1"/>
  <c r="N1275" i="3" s="1"/>
  <c r="N1274" i="3" a="1"/>
  <c r="N1274" i="3" s="1"/>
  <c r="N1273" i="3" a="1"/>
  <c r="N1273" i="3" s="1"/>
  <c r="N1272" i="3" a="1"/>
  <c r="N1272" i="3" s="1"/>
  <c r="N1271" i="3" a="1"/>
  <c r="N1271" i="3" s="1"/>
  <c r="N1270" i="3" a="1"/>
  <c r="N1270" i="3" s="1"/>
  <c r="N1269" i="3" a="1"/>
  <c r="N1269" i="3" s="1"/>
  <c r="N1268" i="3" a="1"/>
  <c r="N1268" i="3" s="1"/>
  <c r="N1267" i="3" a="1"/>
  <c r="N1267" i="3" s="1"/>
  <c r="N1266" i="3" a="1"/>
  <c r="N1266" i="3" s="1"/>
  <c r="N1265" i="3" a="1"/>
  <c r="N1265" i="3" s="1"/>
  <c r="N1264" i="3" a="1"/>
  <c r="N1264" i="3" s="1"/>
  <c r="N1263" i="3" a="1"/>
  <c r="N1263" i="3" s="1"/>
  <c r="N1262" i="3" a="1"/>
  <c r="N1262" i="3" s="1"/>
  <c r="N1261" i="3" a="1"/>
  <c r="N1261" i="3" s="1"/>
  <c r="N1260" i="3" a="1"/>
  <c r="N1260" i="3" s="1"/>
  <c r="N1259" i="3" a="1"/>
  <c r="N1259" i="3" s="1"/>
  <c r="N1258" i="3" a="1"/>
  <c r="N1258" i="3" s="1"/>
  <c r="N1257" i="3" a="1"/>
  <c r="N1257" i="3" s="1"/>
  <c r="N1256" i="3" a="1"/>
  <c r="N1256" i="3" s="1"/>
  <c r="N1255" i="3" a="1"/>
  <c r="N1255" i="3" s="1"/>
  <c r="N1254" i="3" a="1"/>
  <c r="N1254" i="3" s="1"/>
  <c r="N1253" i="3" a="1"/>
  <c r="N1253" i="3" s="1"/>
  <c r="N1252" i="3" a="1"/>
  <c r="N1252" i="3" s="1"/>
  <c r="N1251" i="3" a="1"/>
  <c r="N1251" i="3" s="1"/>
  <c r="N1250" i="3" a="1"/>
  <c r="N1250" i="3" s="1"/>
  <c r="N1249" i="3" a="1"/>
  <c r="N1249" i="3" s="1"/>
  <c r="N1248" i="3" a="1"/>
  <c r="N1248" i="3" s="1"/>
  <c r="N1247" i="3" a="1"/>
  <c r="N1247" i="3" s="1"/>
  <c r="N1246" i="3" a="1"/>
  <c r="N1246" i="3" s="1"/>
  <c r="N1245" i="3" a="1"/>
  <c r="N1245" i="3" s="1"/>
  <c r="N1244" i="3" a="1"/>
  <c r="N1244" i="3" s="1"/>
  <c r="N1243" i="3" a="1"/>
  <c r="N1243" i="3" s="1"/>
  <c r="N1242" i="3" a="1"/>
  <c r="N1242" i="3" s="1"/>
  <c r="N1241" i="3" a="1"/>
  <c r="N1241" i="3" s="1"/>
  <c r="N1240" i="3" a="1"/>
  <c r="N1240" i="3" s="1"/>
  <c r="N1239" i="3" a="1"/>
  <c r="N1239" i="3" s="1"/>
  <c r="N1238" i="3" a="1"/>
  <c r="N1238" i="3" s="1"/>
  <c r="N1237" i="3" a="1"/>
  <c r="N1237" i="3" s="1"/>
  <c r="N1236" i="3" a="1"/>
  <c r="N1236" i="3" s="1"/>
  <c r="N1235" i="3" a="1"/>
  <c r="N1235" i="3" s="1"/>
  <c r="N1234" i="3" a="1"/>
  <c r="N1234" i="3" s="1"/>
  <c r="N1233" i="3" a="1"/>
  <c r="N1233" i="3" s="1"/>
  <c r="N1232" i="3" a="1"/>
  <c r="N1232" i="3" s="1"/>
  <c r="N1231" i="3" a="1"/>
  <c r="N1231" i="3" s="1"/>
  <c r="N1230" i="3" a="1"/>
  <c r="N1230" i="3" s="1"/>
  <c r="N1229" i="3" a="1"/>
  <c r="N1229" i="3" s="1"/>
  <c r="N1228" i="3" a="1"/>
  <c r="N1228" i="3" s="1"/>
  <c r="N1227" i="3" a="1"/>
  <c r="N1227" i="3" s="1"/>
  <c r="N1226" i="3" a="1"/>
  <c r="N1226" i="3" s="1"/>
  <c r="N1225" i="3" a="1"/>
  <c r="N1225" i="3" s="1"/>
  <c r="N1224" i="3" a="1"/>
  <c r="N1224" i="3" s="1"/>
  <c r="N1223" i="3" a="1"/>
  <c r="N1223" i="3" s="1"/>
  <c r="N1222" i="3" a="1"/>
  <c r="N1222" i="3" s="1"/>
  <c r="N1221" i="3" a="1"/>
  <c r="N1221" i="3" s="1"/>
  <c r="N1220" i="3" a="1"/>
  <c r="N1220" i="3" s="1"/>
  <c r="N1219" i="3" a="1"/>
  <c r="N1219" i="3" s="1"/>
  <c r="N1218" i="3" a="1"/>
  <c r="N1218" i="3" s="1"/>
  <c r="N1217" i="3" a="1"/>
  <c r="N1217" i="3" s="1"/>
  <c r="N1216" i="3" a="1"/>
  <c r="N1216" i="3" s="1"/>
  <c r="N1215" i="3" a="1"/>
  <c r="N1215" i="3" s="1"/>
  <c r="N1214" i="3" a="1"/>
  <c r="N1214" i="3" s="1"/>
  <c r="N1213" i="3" a="1"/>
  <c r="N1213" i="3" s="1"/>
  <c r="N1212" i="3" a="1"/>
  <c r="N1212" i="3" s="1"/>
  <c r="N1211" i="3" a="1"/>
  <c r="N1211" i="3" s="1"/>
  <c r="N1210" i="3" a="1"/>
  <c r="N1210" i="3" s="1"/>
  <c r="N1209" i="3" a="1"/>
  <c r="N1209" i="3" s="1"/>
  <c r="N1208" i="3" a="1"/>
  <c r="N1208" i="3" s="1"/>
  <c r="N1207" i="3" a="1"/>
  <c r="N1207" i="3" s="1"/>
  <c r="N1206" i="3" a="1"/>
  <c r="N1206" i="3" s="1"/>
  <c r="N1205" i="3" a="1"/>
  <c r="N1205" i="3" s="1"/>
  <c r="N1204" i="3" a="1"/>
  <c r="N1204" i="3" s="1"/>
  <c r="N1203" i="3" a="1"/>
  <c r="N1203" i="3" s="1"/>
  <c r="N1202" i="3" a="1"/>
  <c r="N1202" i="3" s="1"/>
  <c r="N1201" i="3" a="1"/>
  <c r="N1201" i="3" s="1"/>
  <c r="N1200" i="3" a="1"/>
  <c r="N1200" i="3" s="1"/>
  <c r="N1199" i="3" a="1"/>
  <c r="N1199" i="3" s="1"/>
  <c r="N1198" i="3" a="1"/>
  <c r="N1198" i="3" s="1"/>
  <c r="N1197" i="3" a="1"/>
  <c r="N1197" i="3" s="1"/>
  <c r="N1196" i="3" a="1"/>
  <c r="N1196" i="3" s="1"/>
  <c r="N1195" i="3" a="1"/>
  <c r="N1195" i="3" s="1"/>
  <c r="N1194" i="3" a="1"/>
  <c r="N1194" i="3" s="1"/>
  <c r="N1193" i="3" a="1"/>
  <c r="N1193" i="3" s="1"/>
  <c r="N1192" i="3" a="1"/>
  <c r="N1192" i="3" s="1"/>
  <c r="N1191" i="3" a="1"/>
  <c r="N1191" i="3" s="1"/>
  <c r="N1190" i="3" a="1"/>
  <c r="N1190" i="3" s="1"/>
  <c r="N1189" i="3" a="1"/>
  <c r="N1189" i="3" s="1"/>
  <c r="N1188" i="3" a="1"/>
  <c r="N1188" i="3" s="1"/>
  <c r="N1187" i="3" a="1"/>
  <c r="N1187" i="3" s="1"/>
  <c r="N1186" i="3" a="1"/>
  <c r="N1186" i="3" s="1"/>
  <c r="N1185" i="3" a="1"/>
  <c r="N1185" i="3" s="1"/>
  <c r="N1184" i="3" a="1"/>
  <c r="N1184" i="3" s="1"/>
  <c r="N1183" i="3" a="1"/>
  <c r="N1183" i="3" s="1"/>
  <c r="N1182" i="3" a="1"/>
  <c r="N1182" i="3" s="1"/>
  <c r="N1181" i="3" a="1"/>
  <c r="N1181" i="3" s="1"/>
  <c r="N1180" i="3" a="1"/>
  <c r="N1180" i="3" s="1"/>
  <c r="N1179" i="3" a="1"/>
  <c r="N1179" i="3" s="1"/>
  <c r="N1178" i="3" a="1"/>
  <c r="N1178" i="3" s="1"/>
  <c r="N1177" i="3" a="1"/>
  <c r="N1177" i="3" s="1"/>
  <c r="N1176" i="3" a="1"/>
  <c r="N1176" i="3" s="1"/>
  <c r="N1175" i="3" a="1"/>
  <c r="N1175" i="3" s="1"/>
  <c r="N1174" i="3" a="1"/>
  <c r="N1174" i="3" s="1"/>
  <c r="N1173" i="3" a="1"/>
  <c r="N1173" i="3" s="1"/>
  <c r="N1172" i="3" a="1"/>
  <c r="N1172" i="3" s="1"/>
  <c r="N1171" i="3" a="1"/>
  <c r="N1171" i="3" s="1"/>
  <c r="N1170" i="3" a="1"/>
  <c r="N1170" i="3" s="1"/>
  <c r="N1169" i="3" a="1"/>
  <c r="N1169" i="3" s="1"/>
  <c r="N1168" i="3" a="1"/>
  <c r="N1168" i="3" s="1"/>
  <c r="N1167" i="3" a="1"/>
  <c r="N1167" i="3" s="1"/>
  <c r="N1166" i="3" a="1"/>
  <c r="N1166" i="3" s="1"/>
  <c r="N1165" i="3" a="1"/>
  <c r="N1165" i="3" s="1"/>
  <c r="N1164" i="3" a="1"/>
  <c r="N1164" i="3" s="1"/>
  <c r="N1163" i="3" a="1"/>
  <c r="N1163" i="3" s="1"/>
  <c r="N1162" i="3" a="1"/>
  <c r="N1162" i="3" s="1"/>
  <c r="N1161" i="3" a="1"/>
  <c r="N1161" i="3" s="1"/>
  <c r="N1160" i="3" a="1"/>
  <c r="N1160" i="3" s="1"/>
  <c r="N1159" i="3" a="1"/>
  <c r="N1159" i="3" s="1"/>
  <c r="N1158" i="3" a="1"/>
  <c r="N1158" i="3" s="1"/>
  <c r="N1157" i="3" a="1"/>
  <c r="N1157" i="3" s="1"/>
  <c r="N1156" i="3" a="1"/>
  <c r="N1156" i="3" s="1"/>
  <c r="N1155" i="3" a="1"/>
  <c r="N1155" i="3" s="1"/>
  <c r="N1154" i="3" a="1"/>
  <c r="N1154" i="3" s="1"/>
  <c r="N1153" i="3" a="1"/>
  <c r="N1153" i="3" s="1"/>
  <c r="N1152" i="3" a="1"/>
  <c r="N1152" i="3" s="1"/>
  <c r="N1151" i="3" a="1"/>
  <c r="N1151" i="3" s="1"/>
  <c r="N1150" i="3" a="1"/>
  <c r="N1150" i="3" s="1"/>
  <c r="N1149" i="3" a="1"/>
  <c r="N1149" i="3" s="1"/>
  <c r="N1148" i="3" a="1"/>
  <c r="N1148" i="3" s="1"/>
  <c r="N1147" i="3" a="1"/>
  <c r="N1147" i="3" s="1"/>
  <c r="N1146" i="3" a="1"/>
  <c r="N1146" i="3" s="1"/>
  <c r="N1145" i="3" a="1"/>
  <c r="N1145" i="3" s="1"/>
  <c r="N1144" i="3" a="1"/>
  <c r="N1144" i="3" s="1"/>
  <c r="N1143" i="3" a="1"/>
  <c r="N1143" i="3" s="1"/>
  <c r="N1142" i="3" a="1"/>
  <c r="N1142" i="3" s="1"/>
  <c r="N1141" i="3" a="1"/>
  <c r="N1141" i="3" s="1"/>
  <c r="N1140" i="3" a="1"/>
  <c r="N1140" i="3" s="1"/>
  <c r="N1139" i="3" a="1"/>
  <c r="N1139" i="3" s="1"/>
  <c r="N1138" i="3" a="1"/>
  <c r="N1138" i="3" s="1"/>
  <c r="N1137" i="3" a="1"/>
  <c r="N1137" i="3" s="1"/>
  <c r="N1136" i="3" a="1"/>
  <c r="N1136" i="3" s="1"/>
  <c r="N1135" i="3" a="1"/>
  <c r="N1135" i="3" s="1"/>
  <c r="N1134" i="3" a="1"/>
  <c r="N1134" i="3" s="1"/>
  <c r="N1133" i="3" a="1"/>
  <c r="N1133" i="3" s="1"/>
  <c r="N1132" i="3" a="1"/>
  <c r="N1132" i="3" s="1"/>
  <c r="N1131" i="3" a="1"/>
  <c r="N1131" i="3" s="1"/>
  <c r="N1130" i="3" a="1"/>
  <c r="N1130" i="3" s="1"/>
  <c r="N1129" i="3" a="1"/>
  <c r="N1129" i="3" s="1"/>
  <c r="N1128" i="3" a="1"/>
  <c r="N1128" i="3" s="1"/>
  <c r="N1127" i="3" a="1"/>
  <c r="N1127" i="3" s="1"/>
  <c r="N1126" i="3" a="1"/>
  <c r="N1126" i="3" s="1"/>
  <c r="N1125" i="3" a="1"/>
  <c r="N1125" i="3" s="1"/>
  <c r="N1124" i="3" a="1"/>
  <c r="N1124" i="3" s="1"/>
  <c r="N1123" i="3" a="1"/>
  <c r="N1123" i="3" s="1"/>
  <c r="N1122" i="3" a="1"/>
  <c r="N1122" i="3" s="1"/>
  <c r="N1121" i="3" a="1"/>
  <c r="N1121" i="3" s="1"/>
  <c r="N1120" i="3" a="1"/>
  <c r="N1120" i="3" s="1"/>
  <c r="N1119" i="3" a="1"/>
  <c r="N1119" i="3" s="1"/>
  <c r="N1118" i="3" a="1"/>
  <c r="N1118" i="3" s="1"/>
  <c r="N1117" i="3" a="1"/>
  <c r="N1117" i="3" s="1"/>
  <c r="N1116" i="3" a="1"/>
  <c r="N1116" i="3" s="1"/>
  <c r="N1115" i="3" a="1"/>
  <c r="N1115" i="3" s="1"/>
  <c r="N1114" i="3" a="1"/>
  <c r="N1114" i="3" s="1"/>
  <c r="N1113" i="3" a="1"/>
  <c r="N1113" i="3" s="1"/>
  <c r="N1112" i="3" a="1"/>
  <c r="N1112" i="3" s="1"/>
  <c r="N1111" i="3" a="1"/>
  <c r="N1111" i="3" s="1"/>
  <c r="N1110" i="3" a="1"/>
  <c r="N1110" i="3" s="1"/>
  <c r="N1109" i="3" a="1"/>
  <c r="N1109" i="3" s="1"/>
  <c r="N1108" i="3" a="1"/>
  <c r="N1108" i="3" s="1"/>
  <c r="N1107" i="3" a="1"/>
  <c r="N1107" i="3" s="1"/>
  <c r="N1106" i="3" a="1"/>
  <c r="N1106" i="3" s="1"/>
  <c r="N1105" i="3" a="1"/>
  <c r="N1105" i="3" s="1"/>
  <c r="N1104" i="3" a="1"/>
  <c r="N1104" i="3" s="1"/>
  <c r="N1103" i="3" a="1"/>
  <c r="N1103" i="3" s="1"/>
  <c r="N1102" i="3" a="1"/>
  <c r="N1102" i="3" s="1"/>
  <c r="N1101" i="3" a="1"/>
  <c r="N1101" i="3" s="1"/>
  <c r="N1100" i="3" a="1"/>
  <c r="N1100" i="3" s="1"/>
  <c r="N1099" i="3" a="1"/>
  <c r="N1099" i="3" s="1"/>
  <c r="N1098" i="3" a="1"/>
  <c r="N1098" i="3" s="1"/>
  <c r="N1097" i="3" a="1"/>
  <c r="N1097" i="3" s="1"/>
  <c r="N1096" i="3" a="1"/>
  <c r="N1096" i="3" s="1"/>
  <c r="N1095" i="3" a="1"/>
  <c r="N1095" i="3" s="1"/>
  <c r="N1094" i="3" a="1"/>
  <c r="N1094" i="3" s="1"/>
  <c r="N1093" i="3" a="1"/>
  <c r="N1093" i="3" s="1"/>
  <c r="N1092" i="3" a="1"/>
  <c r="N1092" i="3" s="1"/>
  <c r="N1091" i="3" a="1"/>
  <c r="N1091" i="3" s="1"/>
  <c r="N1090" i="3" a="1"/>
  <c r="N1090" i="3" s="1"/>
  <c r="N1089" i="3" a="1"/>
  <c r="N1089" i="3" s="1"/>
  <c r="N1088" i="3" a="1"/>
  <c r="N1088" i="3" s="1"/>
  <c r="N1087" i="3" a="1"/>
  <c r="N1087" i="3" s="1"/>
  <c r="N1086" i="3" a="1"/>
  <c r="N1086" i="3" s="1"/>
  <c r="N1085" i="3" a="1"/>
  <c r="N1085" i="3" s="1"/>
  <c r="N1084" i="3" a="1"/>
  <c r="N1084" i="3" s="1"/>
  <c r="N1083" i="3" a="1"/>
  <c r="N1083" i="3" s="1"/>
  <c r="N1082" i="3" a="1"/>
  <c r="N1082" i="3" s="1"/>
  <c r="N1081" i="3" a="1"/>
  <c r="N1081" i="3" s="1"/>
  <c r="N1080" i="3" a="1"/>
  <c r="N1080" i="3" s="1"/>
  <c r="N1079" i="3" a="1"/>
  <c r="N1079" i="3" s="1"/>
  <c r="N1078" i="3" a="1"/>
  <c r="N1078" i="3" s="1"/>
  <c r="N1077" i="3" a="1"/>
  <c r="N1077" i="3" s="1"/>
  <c r="N1076" i="3" a="1"/>
  <c r="N1076" i="3" s="1"/>
  <c r="N1075" i="3" a="1"/>
  <c r="N1075" i="3" s="1"/>
  <c r="N1074" i="3" a="1"/>
  <c r="N1074" i="3" s="1"/>
  <c r="N1073" i="3" a="1"/>
  <c r="N1073" i="3" s="1"/>
  <c r="N1072" i="3" a="1"/>
  <c r="N1072" i="3" s="1"/>
  <c r="N1071" i="3" a="1"/>
  <c r="N1071" i="3" s="1"/>
  <c r="N1070" i="3" a="1"/>
  <c r="N1070" i="3" s="1"/>
  <c r="N1069" i="3" a="1"/>
  <c r="N1069" i="3" s="1"/>
  <c r="N1068" i="3" a="1"/>
  <c r="N1068" i="3" s="1"/>
  <c r="N1067" i="3" a="1"/>
  <c r="N1067" i="3" s="1"/>
  <c r="N1066" i="3" a="1"/>
  <c r="N1066" i="3" s="1"/>
  <c r="N1065" i="3" a="1"/>
  <c r="N1065" i="3" s="1"/>
  <c r="N1064" i="3" a="1"/>
  <c r="N1064" i="3" s="1"/>
  <c r="N1063" i="3" a="1"/>
  <c r="N1063" i="3" s="1"/>
  <c r="N1062" i="3" a="1"/>
  <c r="N1062" i="3" s="1"/>
  <c r="N1061" i="3" a="1"/>
  <c r="N1061" i="3" s="1"/>
  <c r="N1060" i="3" a="1"/>
  <c r="N1060" i="3" s="1"/>
  <c r="N1059" i="3" a="1"/>
  <c r="N1059" i="3" s="1"/>
  <c r="N1058" i="3" a="1"/>
  <c r="N1058" i="3" s="1"/>
  <c r="N1057" i="3" a="1"/>
  <c r="N1057" i="3" s="1"/>
  <c r="N1056" i="3" a="1"/>
  <c r="N1056" i="3" s="1"/>
  <c r="N1055" i="3" a="1"/>
  <c r="N1055" i="3" s="1"/>
  <c r="N1054" i="3" a="1"/>
  <c r="N1054" i="3" s="1"/>
  <c r="N1053" i="3" a="1"/>
  <c r="N1053" i="3" s="1"/>
  <c r="N1052" i="3" a="1"/>
  <c r="N1052" i="3" s="1"/>
  <c r="N1051" i="3" a="1"/>
  <c r="N1051" i="3" s="1"/>
  <c r="N1050" i="3" a="1"/>
  <c r="N1050" i="3" s="1"/>
  <c r="N1049" i="3" a="1"/>
  <c r="N1049" i="3" s="1"/>
  <c r="N1048" i="3" a="1"/>
  <c r="N1048" i="3" s="1"/>
  <c r="N1047" i="3" a="1"/>
  <c r="N1047" i="3" s="1"/>
  <c r="N1046" i="3" a="1"/>
  <c r="N1046" i="3" s="1"/>
  <c r="N1045" i="3" a="1"/>
  <c r="N1045" i="3" s="1"/>
  <c r="N1044" i="3" a="1"/>
  <c r="N1044" i="3" s="1"/>
  <c r="N1043" i="3" a="1"/>
  <c r="N1043" i="3" s="1"/>
  <c r="N1042" i="3" a="1"/>
  <c r="N1042" i="3" s="1"/>
  <c r="N1041" i="3" a="1"/>
  <c r="N1041" i="3" s="1"/>
  <c r="N1040" i="3" a="1"/>
  <c r="N1040" i="3" s="1"/>
  <c r="N1039" i="3" a="1"/>
  <c r="N1039" i="3" s="1"/>
  <c r="N1038" i="3" a="1"/>
  <c r="N1038" i="3" s="1"/>
  <c r="N1037" i="3" a="1"/>
  <c r="N1037" i="3" s="1"/>
  <c r="N1036" i="3" a="1"/>
  <c r="N1036" i="3" s="1"/>
  <c r="N1035" i="3" a="1"/>
  <c r="N1035" i="3" s="1"/>
  <c r="N1034" i="3" a="1"/>
  <c r="N1034" i="3" s="1"/>
  <c r="N1033" i="3" a="1"/>
  <c r="N1033" i="3" s="1"/>
  <c r="N1032" i="3" a="1"/>
  <c r="N1032" i="3" s="1"/>
  <c r="N1031" i="3" a="1"/>
  <c r="N1031" i="3" s="1"/>
  <c r="N1030" i="3" a="1"/>
  <c r="N1030" i="3" s="1"/>
  <c r="N1029" i="3" a="1"/>
  <c r="N1029" i="3" s="1"/>
  <c r="N1028" i="3" a="1"/>
  <c r="N1028" i="3" s="1"/>
  <c r="N1027" i="3" a="1"/>
  <c r="N1027" i="3" s="1"/>
  <c r="N1026" i="3" a="1"/>
  <c r="N1026" i="3" s="1"/>
  <c r="N1025" i="3" a="1"/>
  <c r="N1025" i="3" s="1"/>
  <c r="N1024" i="3" a="1"/>
  <c r="N1024" i="3" s="1"/>
  <c r="N1023" i="3" a="1"/>
  <c r="N1023" i="3" s="1"/>
  <c r="N1022" i="3" a="1"/>
  <c r="N1022" i="3" s="1"/>
  <c r="N1021" i="3" a="1"/>
  <c r="N1021" i="3" s="1"/>
  <c r="N1020" i="3" a="1"/>
  <c r="N1020" i="3" s="1"/>
  <c r="N1019" i="3" a="1"/>
  <c r="N1019" i="3" s="1"/>
  <c r="N1018" i="3" a="1"/>
  <c r="N1018" i="3" s="1"/>
  <c r="N1017" i="3" a="1"/>
  <c r="N1017" i="3" s="1"/>
  <c r="N1016" i="3" a="1"/>
  <c r="N1016" i="3" s="1"/>
  <c r="N1015" i="3" a="1"/>
  <c r="N1015" i="3" s="1"/>
  <c r="N1014" i="3" a="1"/>
  <c r="N1014" i="3" s="1"/>
  <c r="N1013" i="3" a="1"/>
  <c r="N1013" i="3" s="1"/>
  <c r="N1012" i="3" a="1"/>
  <c r="N1012" i="3" s="1"/>
  <c r="N1011" i="3" a="1"/>
  <c r="N1011" i="3" s="1"/>
  <c r="N1010" i="3" a="1"/>
  <c r="N1010" i="3" s="1"/>
  <c r="N1009" i="3" a="1"/>
  <c r="N1009" i="3" s="1"/>
  <c r="N1008" i="3" a="1"/>
  <c r="N1008" i="3" s="1"/>
  <c r="N1007" i="3" a="1"/>
  <c r="N1007" i="3" s="1"/>
  <c r="N1006" i="3" a="1"/>
  <c r="N1006" i="3" s="1"/>
  <c r="N1005" i="3" a="1"/>
  <c r="N1005" i="3" s="1"/>
  <c r="N1004" i="3" a="1"/>
  <c r="N1004" i="3" s="1"/>
  <c r="N1003" i="3" a="1"/>
  <c r="N1003" i="3" s="1"/>
  <c r="N1002" i="3" a="1"/>
  <c r="N1002" i="3" s="1"/>
  <c r="N1001" i="3" a="1"/>
  <c r="N1001" i="3" s="1"/>
  <c r="N1000" i="3" a="1"/>
  <c r="N1000" i="3" s="1"/>
  <c r="N999" i="3" a="1"/>
  <c r="N999" i="3" s="1"/>
  <c r="N998" i="3" a="1"/>
  <c r="N998" i="3" s="1"/>
  <c r="N997" i="3" a="1"/>
  <c r="N997" i="3" s="1"/>
  <c r="N996" i="3" a="1"/>
  <c r="N996" i="3" s="1"/>
  <c r="N995" i="3" a="1"/>
  <c r="N995" i="3" s="1"/>
  <c r="N994" i="3" a="1"/>
  <c r="N994" i="3" s="1"/>
  <c r="N993" i="3" a="1"/>
  <c r="N993" i="3" s="1"/>
  <c r="N992" i="3" a="1"/>
  <c r="N992" i="3" s="1"/>
  <c r="N991" i="3" a="1"/>
  <c r="N991" i="3" s="1"/>
  <c r="N990" i="3" a="1"/>
  <c r="N990" i="3" s="1"/>
  <c r="N989" i="3" a="1"/>
  <c r="N989" i="3" s="1"/>
  <c r="N988" i="3" a="1"/>
  <c r="N988" i="3" s="1"/>
  <c r="N987" i="3" a="1"/>
  <c r="N987" i="3" s="1"/>
  <c r="N986" i="3" a="1"/>
  <c r="N986" i="3" s="1"/>
  <c r="N985" i="3" a="1"/>
  <c r="N985" i="3" s="1"/>
  <c r="N984" i="3" a="1"/>
  <c r="N984" i="3" s="1"/>
  <c r="N983" i="3" a="1"/>
  <c r="N983" i="3" s="1"/>
  <c r="N982" i="3" a="1"/>
  <c r="N982" i="3" s="1"/>
  <c r="N981" i="3" a="1"/>
  <c r="N981" i="3" s="1"/>
  <c r="N980" i="3" a="1"/>
  <c r="N980" i="3" s="1"/>
  <c r="N979" i="3" a="1"/>
  <c r="N979" i="3" s="1"/>
  <c r="N978" i="3" a="1"/>
  <c r="N978" i="3" s="1"/>
  <c r="N977" i="3" a="1"/>
  <c r="N977" i="3" s="1"/>
  <c r="N976" i="3" a="1"/>
  <c r="N976" i="3" s="1"/>
  <c r="N975" i="3" a="1"/>
  <c r="N975" i="3" s="1"/>
  <c r="N974" i="3" a="1"/>
  <c r="N974" i="3" s="1"/>
  <c r="N973" i="3" a="1"/>
  <c r="N973" i="3" s="1"/>
  <c r="N972" i="3" a="1"/>
  <c r="N972" i="3" s="1"/>
  <c r="N971" i="3" a="1"/>
  <c r="N971" i="3" s="1"/>
  <c r="N970" i="3" a="1"/>
  <c r="N970" i="3" s="1"/>
  <c r="N969" i="3" a="1"/>
  <c r="N969" i="3" s="1"/>
  <c r="N968" i="3" a="1"/>
  <c r="N968" i="3" s="1"/>
  <c r="N967" i="3" a="1"/>
  <c r="N967" i="3" s="1"/>
  <c r="N966" i="3" a="1"/>
  <c r="N966" i="3" s="1"/>
  <c r="N965" i="3" a="1"/>
  <c r="N965" i="3" s="1"/>
  <c r="N964" i="3" a="1"/>
  <c r="N964" i="3" s="1"/>
  <c r="N963" i="3" a="1"/>
  <c r="N963" i="3" s="1"/>
  <c r="N962" i="3" a="1"/>
  <c r="N962" i="3" s="1"/>
  <c r="N961" i="3" a="1"/>
  <c r="N961" i="3" s="1"/>
  <c r="N960" i="3" a="1"/>
  <c r="N960" i="3" s="1"/>
  <c r="N959" i="3" a="1"/>
  <c r="N959" i="3" s="1"/>
  <c r="N958" i="3" a="1"/>
  <c r="N958" i="3" s="1"/>
  <c r="N957" i="3" a="1"/>
  <c r="N957" i="3" s="1"/>
  <c r="N956" i="3" a="1"/>
  <c r="N956" i="3" s="1"/>
  <c r="N955" i="3" a="1"/>
  <c r="N955" i="3" s="1"/>
  <c r="N954" i="3" a="1"/>
  <c r="N954" i="3" s="1"/>
  <c r="N953" i="3" a="1"/>
  <c r="N953" i="3" s="1"/>
  <c r="N952" i="3" a="1"/>
  <c r="N952" i="3" s="1"/>
  <c r="N951" i="3" a="1"/>
  <c r="N951" i="3" s="1"/>
  <c r="N950" i="3" a="1"/>
  <c r="N950" i="3" s="1"/>
  <c r="N949" i="3" a="1"/>
  <c r="N949" i="3" s="1"/>
  <c r="N948" i="3" a="1"/>
  <c r="N948" i="3" s="1"/>
  <c r="N947" i="3" a="1"/>
  <c r="N947" i="3" s="1"/>
  <c r="N946" i="3" a="1"/>
  <c r="N946" i="3" s="1"/>
  <c r="N945" i="3" a="1"/>
  <c r="N945" i="3" s="1"/>
  <c r="N944" i="3" a="1"/>
  <c r="N944" i="3" s="1"/>
  <c r="N943" i="3" a="1"/>
  <c r="N943" i="3" s="1"/>
  <c r="N942" i="3" a="1"/>
  <c r="N942" i="3" s="1"/>
  <c r="N941" i="3" a="1"/>
  <c r="N941" i="3" s="1"/>
  <c r="N940" i="3" a="1"/>
  <c r="N940" i="3" s="1"/>
  <c r="N939" i="3" a="1"/>
  <c r="N939" i="3" s="1"/>
  <c r="N938" i="3" a="1"/>
  <c r="N938" i="3" s="1"/>
  <c r="N937" i="3" a="1"/>
  <c r="N937" i="3" s="1"/>
  <c r="N936" i="3" a="1"/>
  <c r="N936" i="3" s="1"/>
  <c r="N935" i="3" a="1"/>
  <c r="N935" i="3" s="1"/>
  <c r="N934" i="3" a="1"/>
  <c r="N934" i="3" s="1"/>
  <c r="N933" i="3" a="1"/>
  <c r="N933" i="3" s="1"/>
  <c r="N932" i="3" a="1"/>
  <c r="N932" i="3" s="1"/>
  <c r="N931" i="3" a="1"/>
  <c r="N931" i="3" s="1"/>
  <c r="N930" i="3" a="1"/>
  <c r="N930" i="3" s="1"/>
  <c r="N929" i="3" a="1"/>
  <c r="N929" i="3" s="1"/>
  <c r="N928" i="3" a="1"/>
  <c r="N928" i="3" s="1"/>
  <c r="N927" i="3" a="1"/>
  <c r="N927" i="3" s="1"/>
  <c r="N926" i="3" a="1"/>
  <c r="N926" i="3" s="1"/>
  <c r="N925" i="3" a="1"/>
  <c r="N925" i="3" s="1"/>
  <c r="N924" i="3" a="1"/>
  <c r="N924" i="3" s="1"/>
  <c r="N923" i="3" a="1"/>
  <c r="N923" i="3" s="1"/>
  <c r="N922" i="3" a="1"/>
  <c r="N922" i="3" s="1"/>
  <c r="N921" i="3" a="1"/>
  <c r="N921" i="3" s="1"/>
  <c r="N920" i="3" a="1"/>
  <c r="N920" i="3" s="1"/>
  <c r="N919" i="3" a="1"/>
  <c r="N919" i="3" s="1"/>
  <c r="N918" i="3" a="1"/>
  <c r="N918" i="3" s="1"/>
  <c r="N917" i="3" a="1"/>
  <c r="N917" i="3" s="1"/>
  <c r="N916" i="3" a="1"/>
  <c r="N916" i="3" s="1"/>
  <c r="N915" i="3" a="1"/>
  <c r="N915" i="3" s="1"/>
  <c r="N914" i="3" a="1"/>
  <c r="N914" i="3" s="1"/>
  <c r="N913" i="3" a="1"/>
  <c r="N913" i="3" s="1"/>
  <c r="N912" i="3" a="1"/>
  <c r="N912" i="3" s="1"/>
  <c r="N911" i="3" a="1"/>
  <c r="N911" i="3" s="1"/>
  <c r="N910" i="3" a="1"/>
  <c r="N910" i="3" s="1"/>
  <c r="N909" i="3" a="1"/>
  <c r="N909" i="3" s="1"/>
  <c r="N908" i="3" a="1"/>
  <c r="N908" i="3" s="1"/>
  <c r="N907" i="3" a="1"/>
  <c r="N907" i="3" s="1"/>
  <c r="N906" i="3" a="1"/>
  <c r="N906" i="3" s="1"/>
  <c r="N905" i="3" a="1"/>
  <c r="N905" i="3" s="1"/>
  <c r="N904" i="3" a="1"/>
  <c r="N904" i="3" s="1"/>
  <c r="N903" i="3" a="1"/>
  <c r="N903" i="3" s="1"/>
  <c r="N902" i="3" a="1"/>
  <c r="N902" i="3" s="1"/>
  <c r="N901" i="3" a="1"/>
  <c r="N901" i="3" s="1"/>
  <c r="N900" i="3" a="1"/>
  <c r="N900" i="3" s="1"/>
  <c r="N899" i="3" a="1"/>
  <c r="N899" i="3" s="1"/>
  <c r="N898" i="3" a="1"/>
  <c r="N898" i="3" s="1"/>
  <c r="N897" i="3" a="1"/>
  <c r="N897" i="3" s="1"/>
  <c r="N896" i="3" a="1"/>
  <c r="N896" i="3" s="1"/>
  <c r="N895" i="3" a="1"/>
  <c r="N895" i="3" s="1"/>
  <c r="N894" i="3" a="1"/>
  <c r="N894" i="3" s="1"/>
  <c r="N893" i="3" a="1"/>
  <c r="N893" i="3" s="1"/>
  <c r="N892" i="3" a="1"/>
  <c r="N892" i="3" s="1"/>
  <c r="N891" i="3" a="1"/>
  <c r="N891" i="3" s="1"/>
  <c r="N890" i="3" a="1"/>
  <c r="N890" i="3" s="1"/>
  <c r="N889" i="3" a="1"/>
  <c r="N889" i="3" s="1"/>
  <c r="N888" i="3" a="1"/>
  <c r="N888" i="3" s="1"/>
  <c r="N887" i="3" a="1"/>
  <c r="N887" i="3" s="1"/>
  <c r="N886" i="3" a="1"/>
  <c r="N886" i="3" s="1"/>
  <c r="N885" i="3" a="1"/>
  <c r="N885" i="3" s="1"/>
  <c r="N884" i="3" a="1"/>
  <c r="N884" i="3" s="1"/>
  <c r="N883" i="3" a="1"/>
  <c r="N883" i="3" s="1"/>
  <c r="N882" i="3" a="1"/>
  <c r="N882" i="3" s="1"/>
  <c r="N881" i="3" a="1"/>
  <c r="N881" i="3" s="1"/>
  <c r="N880" i="3" a="1"/>
  <c r="N880" i="3" s="1"/>
  <c r="N879" i="3" a="1"/>
  <c r="N879" i="3" s="1"/>
  <c r="N878" i="3" a="1"/>
  <c r="N878" i="3" s="1"/>
  <c r="N877" i="3" a="1"/>
  <c r="N877" i="3" s="1"/>
  <c r="N876" i="3" a="1"/>
  <c r="N876" i="3" s="1"/>
  <c r="N875" i="3" a="1"/>
  <c r="N875" i="3" s="1"/>
  <c r="N874" i="3" a="1"/>
  <c r="N874" i="3" s="1"/>
  <c r="N873" i="3" a="1"/>
  <c r="N873" i="3" s="1"/>
  <c r="N872" i="3" a="1"/>
  <c r="N872" i="3" s="1"/>
  <c r="N871" i="3" a="1"/>
  <c r="N871" i="3" s="1"/>
  <c r="N870" i="3" a="1"/>
  <c r="N870" i="3" s="1"/>
  <c r="N869" i="3" a="1"/>
  <c r="N869" i="3" s="1"/>
  <c r="N868" i="3" a="1"/>
  <c r="N868" i="3" s="1"/>
  <c r="N867" i="3" a="1"/>
  <c r="N867" i="3" s="1"/>
  <c r="N866" i="3" a="1"/>
  <c r="N866" i="3" s="1"/>
  <c r="N865" i="3" a="1"/>
  <c r="N865" i="3" s="1"/>
  <c r="N864" i="3" a="1"/>
  <c r="N864" i="3" s="1"/>
  <c r="N863" i="3" a="1"/>
  <c r="N863" i="3" s="1"/>
  <c r="N862" i="3" a="1"/>
  <c r="N862" i="3" s="1"/>
  <c r="N861" i="3" a="1"/>
  <c r="N861" i="3" s="1"/>
  <c r="N860" i="3" a="1"/>
  <c r="N860" i="3" s="1"/>
  <c r="N859" i="3" a="1"/>
  <c r="N859" i="3" s="1"/>
  <c r="N858" i="3" a="1"/>
  <c r="N858" i="3" s="1"/>
  <c r="N857" i="3" a="1"/>
  <c r="N857" i="3" s="1"/>
  <c r="N856" i="3" a="1"/>
  <c r="N856" i="3" s="1"/>
  <c r="N855" i="3" a="1"/>
  <c r="N855" i="3" s="1"/>
  <c r="N854" i="3" a="1"/>
  <c r="N854" i="3" s="1"/>
  <c r="N853" i="3" a="1"/>
  <c r="N853" i="3" s="1"/>
  <c r="N852" i="3" a="1"/>
  <c r="N852" i="3" s="1"/>
  <c r="N851" i="3" a="1"/>
  <c r="N851" i="3" s="1"/>
  <c r="N850" i="3" a="1"/>
  <c r="N850" i="3" s="1"/>
  <c r="N849" i="3" a="1"/>
  <c r="N849" i="3" s="1"/>
  <c r="N848" i="3" a="1"/>
  <c r="N848" i="3" s="1"/>
  <c r="N847" i="3" a="1"/>
  <c r="N847" i="3" s="1"/>
  <c r="N846" i="3" a="1"/>
  <c r="N846" i="3" s="1"/>
  <c r="N845" i="3" a="1"/>
  <c r="N845" i="3" s="1"/>
  <c r="N844" i="3" a="1"/>
  <c r="N844" i="3" s="1"/>
  <c r="N843" i="3" a="1"/>
  <c r="N843" i="3" s="1"/>
  <c r="N842" i="3" a="1"/>
  <c r="N842" i="3" s="1"/>
  <c r="N841" i="3" a="1"/>
  <c r="N841" i="3" s="1"/>
  <c r="N840" i="3" a="1"/>
  <c r="N840" i="3" s="1"/>
  <c r="N839" i="3" a="1"/>
  <c r="N839" i="3" s="1"/>
  <c r="N838" i="3" a="1"/>
  <c r="N838" i="3" s="1"/>
  <c r="N837" i="3" a="1"/>
  <c r="N837" i="3" s="1"/>
  <c r="N836" i="3" a="1"/>
  <c r="N836" i="3" s="1"/>
  <c r="N835" i="3" a="1"/>
  <c r="N835" i="3" s="1"/>
  <c r="N834" i="3" a="1"/>
  <c r="N834" i="3" s="1"/>
  <c r="N833" i="3" a="1"/>
  <c r="N833" i="3" s="1"/>
  <c r="N832" i="3" a="1"/>
  <c r="N832" i="3" s="1"/>
  <c r="N831" i="3" a="1"/>
  <c r="N831" i="3" s="1"/>
  <c r="N830" i="3" a="1"/>
  <c r="N830" i="3" s="1"/>
  <c r="N829" i="3" a="1"/>
  <c r="N829" i="3" s="1"/>
  <c r="N828" i="3" a="1"/>
  <c r="N828" i="3" s="1"/>
  <c r="N827" i="3" a="1"/>
  <c r="N827" i="3" s="1"/>
  <c r="N826" i="3" a="1"/>
  <c r="N826" i="3" s="1"/>
  <c r="N825" i="3" a="1"/>
  <c r="N825" i="3" s="1"/>
  <c r="N824" i="3" a="1"/>
  <c r="N824" i="3" s="1"/>
  <c r="N823" i="3" a="1"/>
  <c r="N823" i="3" s="1"/>
  <c r="N822" i="3" a="1"/>
  <c r="N822" i="3" s="1"/>
  <c r="N821" i="3" a="1"/>
  <c r="N821" i="3" s="1"/>
  <c r="N820" i="3" a="1"/>
  <c r="N820" i="3" s="1"/>
  <c r="N819" i="3" a="1"/>
  <c r="N819" i="3" s="1"/>
  <c r="N818" i="3" a="1"/>
  <c r="N818" i="3" s="1"/>
  <c r="N817" i="3" a="1"/>
  <c r="N817" i="3" s="1"/>
  <c r="N816" i="3" a="1"/>
  <c r="N816" i="3" s="1"/>
  <c r="N815" i="3" a="1"/>
  <c r="N815" i="3" s="1"/>
  <c r="N814" i="3" a="1"/>
  <c r="N814" i="3" s="1"/>
  <c r="N813" i="3" a="1"/>
  <c r="N813" i="3" s="1"/>
  <c r="N812" i="3" a="1"/>
  <c r="N812" i="3" s="1"/>
  <c r="N811" i="3" a="1"/>
  <c r="N811" i="3" s="1"/>
  <c r="N810" i="3" a="1"/>
  <c r="N810" i="3" s="1"/>
  <c r="N809" i="3" a="1"/>
  <c r="N809" i="3" s="1"/>
  <c r="N808" i="3" a="1"/>
  <c r="N808" i="3" s="1"/>
  <c r="N807" i="3" a="1"/>
  <c r="N807" i="3" s="1"/>
  <c r="N806" i="3" a="1"/>
  <c r="N806" i="3" s="1"/>
  <c r="N805" i="3" a="1"/>
  <c r="N805" i="3" s="1"/>
  <c r="N804" i="3" a="1"/>
  <c r="N804" i="3" s="1"/>
  <c r="N803" i="3" a="1"/>
  <c r="N803" i="3" s="1"/>
  <c r="N802" i="3" a="1"/>
  <c r="N802" i="3" s="1"/>
  <c r="N801" i="3" a="1"/>
  <c r="N801" i="3" s="1"/>
  <c r="N800" i="3" a="1"/>
  <c r="N800" i="3" s="1"/>
  <c r="N799" i="3" a="1"/>
  <c r="N799" i="3" s="1"/>
  <c r="N798" i="3" a="1"/>
  <c r="N798" i="3" s="1"/>
  <c r="N797" i="3" a="1"/>
  <c r="N797" i="3" s="1"/>
  <c r="N796" i="3" a="1"/>
  <c r="N796" i="3" s="1"/>
  <c r="N795" i="3" a="1"/>
  <c r="N795" i="3" s="1"/>
  <c r="N794" i="3" a="1"/>
  <c r="N794" i="3" s="1"/>
  <c r="N793" i="3" a="1"/>
  <c r="N793" i="3" s="1"/>
  <c r="N792" i="3" a="1"/>
  <c r="N792" i="3" s="1"/>
  <c r="N791" i="3" a="1"/>
  <c r="N791" i="3" s="1"/>
  <c r="N790" i="3" a="1"/>
  <c r="N790" i="3" s="1"/>
  <c r="N789" i="3" a="1"/>
  <c r="N789" i="3" s="1"/>
  <c r="N788" i="3" a="1"/>
  <c r="N788" i="3" s="1"/>
  <c r="N787" i="3" a="1"/>
  <c r="N787" i="3" s="1"/>
  <c r="N786" i="3" a="1"/>
  <c r="N786" i="3" s="1"/>
  <c r="N785" i="3" a="1"/>
  <c r="N785" i="3" s="1"/>
  <c r="N784" i="3" a="1"/>
  <c r="N784" i="3" s="1"/>
  <c r="N783" i="3" a="1"/>
  <c r="N783" i="3" s="1"/>
  <c r="N782" i="3" a="1"/>
  <c r="N782" i="3" s="1"/>
  <c r="N781" i="3" a="1"/>
  <c r="N781" i="3" s="1"/>
  <c r="N780" i="3" a="1"/>
  <c r="N780" i="3" s="1"/>
  <c r="N779" i="3" a="1"/>
  <c r="N779" i="3" s="1"/>
  <c r="N778" i="3" a="1"/>
  <c r="N778" i="3" s="1"/>
  <c r="N777" i="3" a="1"/>
  <c r="N777" i="3" s="1"/>
  <c r="N776" i="3" a="1"/>
  <c r="N776" i="3" s="1"/>
  <c r="N775" i="3" a="1"/>
  <c r="N775" i="3" s="1"/>
  <c r="N774" i="3" a="1"/>
  <c r="N774" i="3" s="1"/>
  <c r="N773" i="3" a="1"/>
  <c r="N773" i="3" s="1"/>
  <c r="N772" i="3" a="1"/>
  <c r="N772" i="3" s="1"/>
  <c r="N771" i="3" a="1"/>
  <c r="N771" i="3" s="1"/>
  <c r="N770" i="3" a="1"/>
  <c r="N770" i="3" s="1"/>
  <c r="N769" i="3" a="1"/>
  <c r="N769" i="3" s="1"/>
  <c r="N768" i="3" a="1"/>
  <c r="N768" i="3" s="1"/>
  <c r="N767" i="3" a="1"/>
  <c r="N767" i="3" s="1"/>
  <c r="N766" i="3" a="1"/>
  <c r="N766" i="3" s="1"/>
  <c r="N765" i="3" a="1"/>
  <c r="N765" i="3" s="1"/>
  <c r="N764" i="3" a="1"/>
  <c r="N764" i="3" s="1"/>
  <c r="N763" i="3" a="1"/>
  <c r="N763" i="3" s="1"/>
  <c r="N762" i="3" a="1"/>
  <c r="N762" i="3" s="1"/>
  <c r="N761" i="3" a="1"/>
  <c r="N761" i="3" s="1"/>
  <c r="N760" i="3" a="1"/>
  <c r="N760" i="3" s="1"/>
  <c r="N759" i="3" a="1"/>
  <c r="N759" i="3" s="1"/>
  <c r="N758" i="3" a="1"/>
  <c r="N758" i="3" s="1"/>
  <c r="N757" i="3" a="1"/>
  <c r="N757" i="3" s="1"/>
  <c r="N756" i="3" a="1"/>
  <c r="N756" i="3" s="1"/>
  <c r="N755" i="3" a="1"/>
  <c r="N755" i="3" s="1"/>
  <c r="N754" i="3" a="1"/>
  <c r="N754" i="3" s="1"/>
  <c r="N753" i="3" a="1"/>
  <c r="N753" i="3" s="1"/>
  <c r="N752" i="3" a="1"/>
  <c r="N752" i="3" s="1"/>
  <c r="N751" i="3" a="1"/>
  <c r="N751" i="3" s="1"/>
  <c r="N750" i="3" a="1"/>
  <c r="N750" i="3" s="1"/>
  <c r="N749" i="3" a="1"/>
  <c r="N749" i="3" s="1"/>
  <c r="N748" i="3" a="1"/>
  <c r="N748" i="3" s="1"/>
  <c r="N747" i="3" a="1"/>
  <c r="N747" i="3" s="1"/>
  <c r="N746" i="3" a="1"/>
  <c r="N746" i="3" s="1"/>
  <c r="N745" i="3" a="1"/>
  <c r="N745" i="3" s="1"/>
  <c r="N744" i="3" a="1"/>
  <c r="N744" i="3" s="1"/>
  <c r="N743" i="3" a="1"/>
  <c r="N743" i="3" s="1"/>
  <c r="N742" i="3" a="1"/>
  <c r="N742" i="3" s="1"/>
  <c r="N741" i="3" a="1"/>
  <c r="N741" i="3" s="1"/>
  <c r="N740" i="3" a="1"/>
  <c r="N740" i="3" s="1"/>
  <c r="N739" i="3" a="1"/>
  <c r="N739" i="3" s="1"/>
  <c r="N738" i="3" a="1"/>
  <c r="N738" i="3" s="1"/>
  <c r="N737" i="3" a="1"/>
  <c r="N737" i="3" s="1"/>
  <c r="N736" i="3" a="1"/>
  <c r="N736" i="3" s="1"/>
  <c r="N735" i="3" a="1"/>
  <c r="N735" i="3" s="1"/>
  <c r="N734" i="3" a="1"/>
  <c r="N734" i="3" s="1"/>
  <c r="N733" i="3" a="1"/>
  <c r="N733" i="3" s="1"/>
  <c r="N732" i="3" a="1"/>
  <c r="N732" i="3" s="1"/>
  <c r="N731" i="3" a="1"/>
  <c r="N731" i="3" s="1"/>
  <c r="N730" i="3" a="1"/>
  <c r="N730" i="3" s="1"/>
  <c r="N729" i="3" a="1"/>
  <c r="N729" i="3" s="1"/>
  <c r="N728" i="3" a="1"/>
  <c r="N728" i="3" s="1"/>
  <c r="N727" i="3" a="1"/>
  <c r="N727" i="3" s="1"/>
  <c r="N726" i="3" a="1"/>
  <c r="N726" i="3" s="1"/>
  <c r="N725" i="3" a="1"/>
  <c r="N725" i="3" s="1"/>
  <c r="N724" i="3" a="1"/>
  <c r="N724" i="3" s="1"/>
  <c r="N723" i="3" a="1"/>
  <c r="N723" i="3" s="1"/>
  <c r="N722" i="3" a="1"/>
  <c r="N722" i="3" s="1"/>
  <c r="N721" i="3" a="1"/>
  <c r="N721" i="3" s="1"/>
  <c r="N720" i="3" a="1"/>
  <c r="N720" i="3" s="1"/>
  <c r="N719" i="3" a="1"/>
  <c r="N719" i="3" s="1"/>
  <c r="N718" i="3" a="1"/>
  <c r="N718" i="3" s="1"/>
  <c r="N717" i="3" a="1"/>
  <c r="N717" i="3" s="1"/>
  <c r="N716" i="3" a="1"/>
  <c r="N716" i="3" s="1"/>
  <c r="N715" i="3" a="1"/>
  <c r="N715" i="3" s="1"/>
  <c r="N714" i="3" a="1"/>
  <c r="N714" i="3" s="1"/>
  <c r="N713" i="3" a="1"/>
  <c r="N713" i="3" s="1"/>
  <c r="N712" i="3" a="1"/>
  <c r="N712" i="3" s="1"/>
  <c r="N711" i="3" a="1"/>
  <c r="N711" i="3" s="1"/>
  <c r="N710" i="3" a="1"/>
  <c r="N710" i="3" s="1"/>
  <c r="N709" i="3" a="1"/>
  <c r="N709" i="3" s="1"/>
  <c r="N708" i="3" a="1"/>
  <c r="N708" i="3" s="1"/>
  <c r="N707" i="3" a="1"/>
  <c r="N707" i="3" s="1"/>
  <c r="N706" i="3" a="1"/>
  <c r="N706" i="3" s="1"/>
  <c r="N705" i="3" a="1"/>
  <c r="N705" i="3" s="1"/>
  <c r="N704" i="3" a="1"/>
  <c r="N704" i="3" s="1"/>
  <c r="N703" i="3" a="1"/>
  <c r="N703" i="3" s="1"/>
  <c r="N702" i="3" a="1"/>
  <c r="N702" i="3" s="1"/>
  <c r="N701" i="3" a="1"/>
  <c r="N701" i="3" s="1"/>
  <c r="N700" i="3" a="1"/>
  <c r="N700" i="3" s="1"/>
  <c r="N699" i="3" a="1"/>
  <c r="N699" i="3" s="1"/>
  <c r="N698" i="3" a="1"/>
  <c r="N698" i="3" s="1"/>
  <c r="N697" i="3" a="1"/>
  <c r="N697" i="3" s="1"/>
  <c r="N696" i="3" a="1"/>
  <c r="N696" i="3" s="1"/>
  <c r="N695" i="3" a="1"/>
  <c r="N695" i="3" s="1"/>
  <c r="N694" i="3" a="1"/>
  <c r="N694" i="3" s="1"/>
  <c r="N693" i="3" a="1"/>
  <c r="N693" i="3" s="1"/>
  <c r="N692" i="3" a="1"/>
  <c r="N692" i="3" s="1"/>
  <c r="N691" i="3" a="1"/>
  <c r="N691" i="3" s="1"/>
  <c r="N690" i="3" a="1"/>
  <c r="N690" i="3" s="1"/>
  <c r="N689" i="3" a="1"/>
  <c r="N689" i="3" s="1"/>
  <c r="N688" i="3" a="1"/>
  <c r="N688" i="3" s="1"/>
  <c r="N687" i="3" a="1"/>
  <c r="N687" i="3" s="1"/>
  <c r="N686" i="3" a="1"/>
  <c r="N686" i="3" s="1"/>
  <c r="N685" i="3" a="1"/>
  <c r="N685" i="3" s="1"/>
  <c r="N684" i="3" a="1"/>
  <c r="N684" i="3" s="1"/>
  <c r="N683" i="3" a="1"/>
  <c r="N683" i="3" s="1"/>
  <c r="N682" i="3" a="1"/>
  <c r="N682" i="3" s="1"/>
  <c r="N681" i="3" a="1"/>
  <c r="N681" i="3" s="1"/>
  <c r="N680" i="3" a="1"/>
  <c r="N680" i="3" s="1"/>
  <c r="N679" i="3" a="1"/>
  <c r="N679" i="3" s="1"/>
  <c r="N678" i="3" a="1"/>
  <c r="N678" i="3" s="1"/>
  <c r="N677" i="3" a="1"/>
  <c r="N677" i="3" s="1"/>
  <c r="N676" i="3" a="1"/>
  <c r="N676" i="3" s="1"/>
  <c r="N675" i="3" a="1"/>
  <c r="N675" i="3" s="1"/>
  <c r="N674" i="3" a="1"/>
  <c r="N674" i="3" s="1"/>
  <c r="N673" i="3" a="1"/>
  <c r="N673" i="3" s="1"/>
  <c r="N672" i="3" a="1"/>
  <c r="N672" i="3" s="1"/>
  <c r="N671" i="3" a="1"/>
  <c r="N671" i="3" s="1"/>
  <c r="N670" i="3" a="1"/>
  <c r="N670" i="3" s="1"/>
  <c r="N669" i="3" a="1"/>
  <c r="N669" i="3" s="1"/>
  <c r="N668" i="3" a="1"/>
  <c r="N668" i="3" s="1"/>
  <c r="N667" i="3" a="1"/>
  <c r="N667" i="3" s="1"/>
  <c r="N666" i="3" a="1"/>
  <c r="N666" i="3" s="1"/>
  <c r="N665" i="3" a="1"/>
  <c r="N665" i="3" s="1"/>
  <c r="N664" i="3" a="1"/>
  <c r="N664" i="3" s="1"/>
  <c r="N663" i="3" a="1"/>
  <c r="N663" i="3" s="1"/>
  <c r="N662" i="3" a="1"/>
  <c r="N662" i="3" s="1"/>
  <c r="N661" i="3" a="1"/>
  <c r="N661" i="3" s="1"/>
  <c r="N660" i="3" a="1"/>
  <c r="N660" i="3" s="1"/>
  <c r="N659" i="3" a="1"/>
  <c r="N659" i="3" s="1"/>
  <c r="N658" i="3" a="1"/>
  <c r="N658" i="3" s="1"/>
  <c r="N657" i="3" a="1"/>
  <c r="N657" i="3" s="1"/>
  <c r="N656" i="3" a="1"/>
  <c r="N656" i="3" s="1"/>
  <c r="N655" i="3" a="1"/>
  <c r="N655" i="3" s="1"/>
  <c r="N654" i="3" a="1"/>
  <c r="N654" i="3" s="1"/>
  <c r="N653" i="3" a="1"/>
  <c r="N653" i="3" s="1"/>
  <c r="N652" i="3" a="1"/>
  <c r="N652" i="3" s="1"/>
  <c r="N651" i="3" a="1"/>
  <c r="N651" i="3" s="1"/>
  <c r="N650" i="3" a="1"/>
  <c r="N650" i="3" s="1"/>
  <c r="N649" i="3" a="1"/>
  <c r="N649" i="3" s="1"/>
  <c r="N648" i="3" a="1"/>
  <c r="N648" i="3" s="1"/>
  <c r="N647" i="3" a="1"/>
  <c r="N647" i="3" s="1"/>
  <c r="N646" i="3" a="1"/>
  <c r="N646" i="3" s="1"/>
  <c r="N645" i="3" a="1"/>
  <c r="N645" i="3" s="1"/>
  <c r="N644" i="3" a="1"/>
  <c r="N644" i="3" s="1"/>
  <c r="N643" i="3" a="1"/>
  <c r="N643" i="3" s="1"/>
  <c r="N642" i="3" a="1"/>
  <c r="N642" i="3" s="1"/>
  <c r="N641" i="3" a="1"/>
  <c r="N641" i="3" s="1"/>
  <c r="N640" i="3" a="1"/>
  <c r="N640" i="3" s="1"/>
  <c r="N639" i="3" a="1"/>
  <c r="N639" i="3" s="1"/>
  <c r="N638" i="3" a="1"/>
  <c r="N638" i="3" s="1"/>
  <c r="N637" i="3" a="1"/>
  <c r="N637" i="3" s="1"/>
  <c r="N636" i="3" a="1"/>
  <c r="N636" i="3" s="1"/>
  <c r="N635" i="3" a="1"/>
  <c r="N635" i="3" s="1"/>
  <c r="N634" i="3" a="1"/>
  <c r="N634" i="3" s="1"/>
  <c r="N633" i="3" a="1"/>
  <c r="N633" i="3" s="1"/>
  <c r="N632" i="3" a="1"/>
  <c r="N632" i="3" s="1"/>
  <c r="N631" i="3" a="1"/>
  <c r="N631" i="3" s="1"/>
  <c r="N630" i="3" a="1"/>
  <c r="N630" i="3" s="1"/>
  <c r="N629" i="3" a="1"/>
  <c r="N629" i="3" s="1"/>
  <c r="N628" i="3" a="1"/>
  <c r="N628" i="3" s="1"/>
  <c r="N627" i="3" a="1"/>
  <c r="N627" i="3" s="1"/>
  <c r="N626" i="3" a="1"/>
  <c r="N626" i="3" s="1"/>
  <c r="N625" i="3" a="1"/>
  <c r="N625" i="3" s="1"/>
  <c r="N624" i="3" a="1"/>
  <c r="N624" i="3" s="1"/>
  <c r="N623" i="3" a="1"/>
  <c r="N623" i="3" s="1"/>
  <c r="N622" i="3" a="1"/>
  <c r="N622" i="3" s="1"/>
  <c r="N621" i="3" a="1"/>
  <c r="N621" i="3" s="1"/>
  <c r="N620" i="3" a="1"/>
  <c r="N620" i="3" s="1"/>
  <c r="N619" i="3" a="1"/>
  <c r="N619" i="3" s="1"/>
  <c r="N618" i="3" a="1"/>
  <c r="N618" i="3" s="1"/>
  <c r="N617" i="3" a="1"/>
  <c r="N617" i="3" s="1"/>
  <c r="N616" i="3" a="1"/>
  <c r="N616" i="3" s="1"/>
  <c r="N615" i="3" a="1"/>
  <c r="N615" i="3" s="1"/>
  <c r="N614" i="3" a="1"/>
  <c r="N614" i="3" s="1"/>
  <c r="N613" i="3" a="1"/>
  <c r="N613" i="3" s="1"/>
  <c r="N612" i="3" a="1"/>
  <c r="N612" i="3" s="1"/>
  <c r="N611" i="3" a="1"/>
  <c r="N611" i="3" s="1"/>
  <c r="N610" i="3" a="1"/>
  <c r="N610" i="3" s="1"/>
  <c r="N609" i="3" a="1"/>
  <c r="N609" i="3" s="1"/>
  <c r="N608" i="3" a="1"/>
  <c r="N608" i="3" s="1"/>
  <c r="N607" i="3" a="1"/>
  <c r="N607" i="3" s="1"/>
  <c r="N606" i="3" a="1"/>
  <c r="N606" i="3" s="1"/>
  <c r="N605" i="3" a="1"/>
  <c r="N605" i="3" s="1"/>
  <c r="N604" i="3" a="1"/>
  <c r="N604" i="3" s="1"/>
  <c r="N603" i="3" a="1"/>
  <c r="N603" i="3" s="1"/>
  <c r="N602" i="3" a="1"/>
  <c r="N602" i="3" s="1"/>
  <c r="N601" i="3" a="1"/>
  <c r="N601" i="3" s="1"/>
  <c r="N600" i="3" a="1"/>
  <c r="N600" i="3" s="1"/>
  <c r="N599" i="3" a="1"/>
  <c r="N599" i="3" s="1"/>
  <c r="N598" i="3" a="1"/>
  <c r="N598" i="3" s="1"/>
  <c r="N597" i="3" a="1"/>
  <c r="N597" i="3" s="1"/>
  <c r="N596" i="3" a="1"/>
  <c r="N596" i="3" s="1"/>
  <c r="N595" i="3" a="1"/>
  <c r="N595" i="3" s="1"/>
  <c r="N594" i="3" a="1"/>
  <c r="N594" i="3" s="1"/>
  <c r="N593" i="3" a="1"/>
  <c r="N593" i="3" s="1"/>
  <c r="N592" i="3" a="1"/>
  <c r="N592" i="3" s="1"/>
  <c r="N591" i="3" a="1"/>
  <c r="N591" i="3" s="1"/>
  <c r="N590" i="3" a="1"/>
  <c r="N590" i="3" s="1"/>
  <c r="N589" i="3" a="1"/>
  <c r="N589" i="3" s="1"/>
  <c r="N588" i="3" a="1"/>
  <c r="N588" i="3" s="1"/>
  <c r="N587" i="3" a="1"/>
  <c r="N587" i="3" s="1"/>
  <c r="N586" i="3" a="1"/>
  <c r="N586" i="3" s="1"/>
  <c r="N585" i="3" a="1"/>
  <c r="N585" i="3" s="1"/>
  <c r="N584" i="3" a="1"/>
  <c r="N584" i="3" s="1"/>
  <c r="N583" i="3" a="1"/>
  <c r="N583" i="3" s="1"/>
  <c r="N582" i="3" a="1"/>
  <c r="N582" i="3" s="1"/>
  <c r="N581" i="3" a="1"/>
  <c r="N581" i="3" s="1"/>
  <c r="N580" i="3" a="1"/>
  <c r="N580" i="3" s="1"/>
  <c r="N579" i="3" a="1"/>
  <c r="N579" i="3" s="1"/>
  <c r="N578" i="3" a="1"/>
  <c r="N578" i="3" s="1"/>
  <c r="N577" i="3" a="1"/>
  <c r="N577" i="3" s="1"/>
  <c r="N576" i="3" a="1"/>
  <c r="N576" i="3" s="1"/>
  <c r="N575" i="3" a="1"/>
  <c r="N575" i="3" s="1"/>
  <c r="N574" i="3" a="1"/>
  <c r="N574" i="3" s="1"/>
  <c r="N573" i="3" a="1"/>
  <c r="N573" i="3" s="1"/>
  <c r="N572" i="3" a="1"/>
  <c r="N572" i="3" s="1"/>
  <c r="N571" i="3" a="1"/>
  <c r="N571" i="3" s="1"/>
  <c r="N570" i="3" a="1"/>
  <c r="N570" i="3" s="1"/>
  <c r="N569" i="3" a="1"/>
  <c r="N569" i="3" s="1"/>
  <c r="N568" i="3" a="1"/>
  <c r="N568" i="3" s="1"/>
  <c r="N567" i="3" a="1"/>
  <c r="N567" i="3" s="1"/>
  <c r="N566" i="3" a="1"/>
  <c r="N566" i="3" s="1"/>
  <c r="N565" i="3" a="1"/>
  <c r="N565" i="3" s="1"/>
  <c r="N564" i="3" a="1"/>
  <c r="N564" i="3" s="1"/>
  <c r="N563" i="3" a="1"/>
  <c r="N563" i="3" s="1"/>
  <c r="N562" i="3" a="1"/>
  <c r="N562" i="3" s="1"/>
  <c r="N561" i="3" a="1"/>
  <c r="N561" i="3" s="1"/>
  <c r="N560" i="3" a="1"/>
  <c r="N560" i="3" s="1"/>
  <c r="N559" i="3" a="1"/>
  <c r="N559" i="3" s="1"/>
  <c r="N558" i="3" a="1"/>
  <c r="N558" i="3" s="1"/>
  <c r="N557" i="3" a="1"/>
  <c r="N557" i="3" s="1"/>
  <c r="N556" i="3" a="1"/>
  <c r="N556" i="3" s="1"/>
  <c r="N555" i="3" a="1"/>
  <c r="N555" i="3" s="1"/>
  <c r="N554" i="3" a="1"/>
  <c r="N554" i="3" s="1"/>
  <c r="N553" i="3" a="1"/>
  <c r="N553" i="3" s="1"/>
  <c r="N552" i="3" a="1"/>
  <c r="N552" i="3" s="1"/>
  <c r="N551" i="3" a="1"/>
  <c r="N551" i="3" s="1"/>
  <c r="N550" i="3" a="1"/>
  <c r="N550" i="3" s="1"/>
  <c r="N549" i="3" a="1"/>
  <c r="N549" i="3" s="1"/>
  <c r="N548" i="3" a="1"/>
  <c r="N548" i="3" s="1"/>
  <c r="N547" i="3" a="1"/>
  <c r="N547" i="3" s="1"/>
  <c r="N546" i="3" a="1"/>
  <c r="N546" i="3" s="1"/>
  <c r="N545" i="3" a="1"/>
  <c r="N545" i="3" s="1"/>
  <c r="N544" i="3" a="1"/>
  <c r="N544" i="3" s="1"/>
  <c r="N543" i="3" a="1"/>
  <c r="N543" i="3" s="1"/>
  <c r="N542" i="3" a="1"/>
  <c r="N542" i="3" s="1"/>
  <c r="N541" i="3" a="1"/>
  <c r="N541" i="3" s="1"/>
  <c r="N540" i="3" a="1"/>
  <c r="N540" i="3" s="1"/>
  <c r="N539" i="3" a="1"/>
  <c r="N539" i="3" s="1"/>
  <c r="N538" i="3" a="1"/>
  <c r="N538" i="3" s="1"/>
  <c r="N537" i="3" a="1"/>
  <c r="N537" i="3" s="1"/>
  <c r="N536" i="3" a="1"/>
  <c r="N536" i="3" s="1"/>
  <c r="N535" i="3" a="1"/>
  <c r="N535" i="3" s="1"/>
  <c r="N534" i="3" a="1"/>
  <c r="N534" i="3" s="1"/>
  <c r="N533" i="3" a="1"/>
  <c r="N533" i="3" s="1"/>
  <c r="N532" i="3" a="1"/>
  <c r="N532" i="3" s="1"/>
  <c r="N531" i="3" a="1"/>
  <c r="N531" i="3" s="1"/>
  <c r="N530" i="3" a="1"/>
  <c r="N530" i="3" s="1"/>
  <c r="N529" i="3" a="1"/>
  <c r="N529" i="3" s="1"/>
  <c r="N528" i="3" a="1"/>
  <c r="N528" i="3" s="1"/>
  <c r="N527" i="3" a="1"/>
  <c r="N527" i="3" s="1"/>
  <c r="N526" i="3" a="1"/>
  <c r="N526" i="3" s="1"/>
  <c r="N525" i="3" a="1"/>
  <c r="N525" i="3" s="1"/>
  <c r="N524" i="3" a="1"/>
  <c r="N524" i="3" s="1"/>
  <c r="N523" i="3" a="1"/>
  <c r="N523" i="3" s="1"/>
  <c r="N522" i="3" a="1"/>
  <c r="N522" i="3" s="1"/>
  <c r="N521" i="3" a="1"/>
  <c r="N521" i="3" s="1"/>
  <c r="N520" i="3" a="1"/>
  <c r="N520" i="3" s="1"/>
  <c r="N519" i="3" a="1"/>
  <c r="N519" i="3" s="1"/>
  <c r="N518" i="3" a="1"/>
  <c r="N518" i="3" s="1"/>
  <c r="N517" i="3" a="1"/>
  <c r="N517" i="3" s="1"/>
  <c r="N516" i="3" a="1"/>
  <c r="N516" i="3" s="1"/>
  <c r="N515" i="3" a="1"/>
  <c r="N515" i="3" s="1"/>
  <c r="N514" i="3" a="1"/>
  <c r="N514" i="3" s="1"/>
  <c r="N513" i="3" a="1"/>
  <c r="N513" i="3" s="1"/>
  <c r="N512" i="3" a="1"/>
  <c r="N512" i="3" s="1"/>
  <c r="N511" i="3" a="1"/>
  <c r="N511" i="3" s="1"/>
  <c r="N510" i="3" a="1"/>
  <c r="N510" i="3" s="1"/>
  <c r="N509" i="3" a="1"/>
  <c r="N509" i="3" s="1"/>
  <c r="N508" i="3" a="1"/>
  <c r="N508" i="3" s="1"/>
  <c r="N507" i="3" a="1"/>
  <c r="N507" i="3" s="1"/>
  <c r="N506" i="3" a="1"/>
  <c r="N506" i="3" s="1"/>
  <c r="N505" i="3" a="1"/>
  <c r="N505" i="3" s="1"/>
  <c r="N504" i="3" a="1"/>
  <c r="N504" i="3" s="1"/>
  <c r="N503" i="3" a="1"/>
  <c r="N503" i="3" s="1"/>
  <c r="N502" i="3" a="1"/>
  <c r="N502" i="3" s="1"/>
  <c r="N501" i="3" a="1"/>
  <c r="N501" i="3" s="1"/>
  <c r="N500" i="3" a="1"/>
  <c r="N500" i="3" s="1"/>
  <c r="N499" i="3" a="1"/>
  <c r="N499" i="3" s="1"/>
  <c r="N498" i="3" a="1"/>
  <c r="N498" i="3" s="1"/>
  <c r="N497" i="3" a="1"/>
  <c r="N497" i="3" s="1"/>
  <c r="N496" i="3" a="1"/>
  <c r="N496" i="3" s="1"/>
  <c r="N495" i="3" a="1"/>
  <c r="N495" i="3" s="1"/>
  <c r="N494" i="3" a="1"/>
  <c r="N494" i="3" s="1"/>
  <c r="N493" i="3" a="1"/>
  <c r="N493" i="3" s="1"/>
  <c r="N492" i="3" a="1"/>
  <c r="N492" i="3" s="1"/>
  <c r="N491" i="3" a="1"/>
  <c r="N491" i="3" s="1"/>
  <c r="N490" i="3" a="1"/>
  <c r="N490" i="3" s="1"/>
  <c r="N489" i="3" a="1"/>
  <c r="N489" i="3" s="1"/>
  <c r="N488" i="3" a="1"/>
  <c r="N488" i="3" s="1"/>
  <c r="N487" i="3" a="1"/>
  <c r="N487" i="3" s="1"/>
  <c r="N486" i="3" a="1"/>
  <c r="N486" i="3" s="1"/>
  <c r="N485" i="3" a="1"/>
  <c r="N485" i="3" s="1"/>
  <c r="N484" i="3" a="1"/>
  <c r="N484" i="3" s="1"/>
  <c r="N483" i="3" a="1"/>
  <c r="N483" i="3" s="1"/>
  <c r="N482" i="3" a="1"/>
  <c r="N482" i="3" s="1"/>
  <c r="N481" i="3" a="1"/>
  <c r="N481" i="3" s="1"/>
  <c r="N480" i="3" a="1"/>
  <c r="N480" i="3" s="1"/>
  <c r="N479" i="3" a="1"/>
  <c r="N479" i="3" s="1"/>
  <c r="N478" i="3" a="1"/>
  <c r="N478" i="3" s="1"/>
  <c r="N477" i="3" a="1"/>
  <c r="N477" i="3" s="1"/>
  <c r="N476" i="3" a="1"/>
  <c r="N476" i="3" s="1"/>
  <c r="N475" i="3" a="1"/>
  <c r="N475" i="3" s="1"/>
  <c r="N474" i="3" a="1"/>
  <c r="N474" i="3" s="1"/>
  <c r="N473" i="3" a="1"/>
  <c r="N473" i="3" s="1"/>
  <c r="N472" i="3" a="1"/>
  <c r="N472" i="3" s="1"/>
  <c r="N471" i="3" a="1"/>
  <c r="N471" i="3" s="1"/>
  <c r="N470" i="3" a="1"/>
  <c r="N470" i="3" s="1"/>
  <c r="N469" i="3" a="1"/>
  <c r="N469" i="3" s="1"/>
  <c r="N468" i="3" a="1"/>
  <c r="N468" i="3" s="1"/>
  <c r="N467" i="3" a="1"/>
  <c r="N467" i="3" s="1"/>
  <c r="N466" i="3" a="1"/>
  <c r="N466" i="3" s="1"/>
  <c r="N465" i="3" a="1"/>
  <c r="N465" i="3" s="1"/>
  <c r="N464" i="3" a="1"/>
  <c r="N464" i="3" s="1"/>
  <c r="N463" i="3" a="1"/>
  <c r="N463" i="3" s="1"/>
  <c r="N462" i="3" a="1"/>
  <c r="N462" i="3" s="1"/>
  <c r="N461" i="3" a="1"/>
  <c r="N461" i="3" s="1"/>
  <c r="N460" i="3" a="1"/>
  <c r="N460" i="3" s="1"/>
  <c r="N459" i="3" a="1"/>
  <c r="N459" i="3" s="1"/>
  <c r="N458" i="3" a="1"/>
  <c r="N458" i="3" s="1"/>
  <c r="N457" i="3" a="1"/>
  <c r="N457" i="3" s="1"/>
  <c r="N456" i="3" a="1"/>
  <c r="N456" i="3" s="1"/>
  <c r="N455" i="3" a="1"/>
  <c r="N455" i="3" s="1"/>
  <c r="N454" i="3" a="1"/>
  <c r="N454" i="3" s="1"/>
  <c r="N453" i="3" a="1"/>
  <c r="N453" i="3" s="1"/>
  <c r="N452" i="3" a="1"/>
  <c r="N452" i="3" s="1"/>
  <c r="N451" i="3" a="1"/>
  <c r="N451" i="3" s="1"/>
  <c r="N450" i="3" a="1"/>
  <c r="N450" i="3" s="1"/>
  <c r="N449" i="3" a="1"/>
  <c r="N449" i="3" s="1"/>
  <c r="N448" i="3" a="1"/>
  <c r="N448" i="3" s="1"/>
  <c r="N447" i="3" a="1"/>
  <c r="N447" i="3" s="1"/>
  <c r="N446" i="3" a="1"/>
  <c r="N446" i="3" s="1"/>
  <c r="N445" i="3" a="1"/>
  <c r="N445" i="3" s="1"/>
  <c r="N444" i="3" a="1"/>
  <c r="N444" i="3" s="1"/>
  <c r="N443" i="3" a="1"/>
  <c r="N443" i="3" s="1"/>
  <c r="N442" i="3" a="1"/>
  <c r="N442" i="3" s="1"/>
  <c r="N441" i="3" a="1"/>
  <c r="N441" i="3" s="1"/>
  <c r="N440" i="3" a="1"/>
  <c r="N440" i="3" s="1"/>
  <c r="N439" i="3" a="1"/>
  <c r="N439" i="3" s="1"/>
  <c r="N438" i="3" a="1"/>
  <c r="N438" i="3" s="1"/>
  <c r="N437" i="3" a="1"/>
  <c r="N437" i="3" s="1"/>
  <c r="N436" i="3" a="1"/>
  <c r="N436" i="3" s="1"/>
  <c r="N435" i="3" a="1"/>
  <c r="N435" i="3" s="1"/>
  <c r="N434" i="3" a="1"/>
  <c r="N434" i="3" s="1"/>
  <c r="N433" i="3" a="1"/>
  <c r="N433" i="3" s="1"/>
  <c r="N432" i="3" a="1"/>
  <c r="N432" i="3" s="1"/>
  <c r="N431" i="3" a="1"/>
  <c r="N431" i="3" s="1"/>
  <c r="N430" i="3" a="1"/>
  <c r="N430" i="3" s="1"/>
  <c r="N429" i="3" a="1"/>
  <c r="N429" i="3" s="1"/>
  <c r="N428" i="3" a="1"/>
  <c r="N428" i="3" s="1"/>
  <c r="N427" i="3" a="1"/>
  <c r="N427" i="3" s="1"/>
  <c r="N426" i="3" a="1"/>
  <c r="N426" i="3" s="1"/>
  <c r="N425" i="3" a="1"/>
  <c r="N425" i="3" s="1"/>
  <c r="N424" i="3" a="1"/>
  <c r="N424" i="3" s="1"/>
  <c r="N423" i="3" a="1"/>
  <c r="N423" i="3" s="1"/>
  <c r="N422" i="3" a="1"/>
  <c r="N422" i="3" s="1"/>
  <c r="N421" i="3" a="1"/>
  <c r="N421" i="3" s="1"/>
  <c r="N420" i="3" a="1"/>
  <c r="N420" i="3" s="1"/>
  <c r="N419" i="3" a="1"/>
  <c r="N419" i="3" s="1"/>
  <c r="N418" i="3" a="1"/>
  <c r="N418" i="3" s="1"/>
  <c r="N417" i="3" a="1"/>
  <c r="N417" i="3" s="1"/>
  <c r="N416" i="3" a="1"/>
  <c r="N416" i="3" s="1"/>
  <c r="N415" i="3" a="1"/>
  <c r="N415" i="3" s="1"/>
  <c r="N414" i="3" a="1"/>
  <c r="N414" i="3" s="1"/>
  <c r="N413" i="3" a="1"/>
  <c r="N413" i="3" s="1"/>
  <c r="N412" i="3" a="1"/>
  <c r="N412" i="3" s="1"/>
  <c r="N411" i="3" a="1"/>
  <c r="N411" i="3" s="1"/>
  <c r="N410" i="3" a="1"/>
  <c r="N410" i="3" s="1"/>
  <c r="N409" i="3" a="1"/>
  <c r="N409" i="3" s="1"/>
  <c r="N408" i="3" a="1"/>
  <c r="N408" i="3" s="1"/>
  <c r="N407" i="3" a="1"/>
  <c r="N407" i="3" s="1"/>
  <c r="N406" i="3" a="1"/>
  <c r="N406" i="3" s="1"/>
  <c r="N405" i="3" a="1"/>
  <c r="N405" i="3" s="1"/>
  <c r="N404" i="3" a="1"/>
  <c r="N404" i="3" s="1"/>
  <c r="N403" i="3" a="1"/>
  <c r="N403" i="3" s="1"/>
  <c r="N402" i="3" a="1"/>
  <c r="N402" i="3" s="1"/>
  <c r="N401" i="3" a="1"/>
  <c r="N401" i="3" s="1"/>
  <c r="N400" i="3" a="1"/>
  <c r="N400" i="3" s="1"/>
  <c r="N399" i="3" a="1"/>
  <c r="N399" i="3" s="1"/>
  <c r="N398" i="3" a="1"/>
  <c r="N398" i="3" s="1"/>
  <c r="N397" i="3" a="1"/>
  <c r="N397" i="3" s="1"/>
  <c r="N396" i="3" a="1"/>
  <c r="N396" i="3" s="1"/>
  <c r="N395" i="3" a="1"/>
  <c r="N395" i="3" s="1"/>
  <c r="N394" i="3" a="1"/>
  <c r="N394" i="3" s="1"/>
  <c r="N393" i="3" a="1"/>
  <c r="N393" i="3" s="1"/>
  <c r="N392" i="3" a="1"/>
  <c r="N392" i="3" s="1"/>
  <c r="N391" i="3" a="1"/>
  <c r="N391" i="3" s="1"/>
  <c r="N390" i="3" a="1"/>
  <c r="N390" i="3" s="1"/>
  <c r="N389" i="3" a="1"/>
  <c r="N389" i="3" s="1"/>
  <c r="N388" i="3" a="1"/>
  <c r="N388" i="3" s="1"/>
  <c r="N387" i="3" a="1"/>
  <c r="N387" i="3" s="1"/>
  <c r="N386" i="3" a="1"/>
  <c r="N386" i="3" s="1"/>
  <c r="N385" i="3" a="1"/>
  <c r="N385" i="3" s="1"/>
  <c r="N384" i="3" a="1"/>
  <c r="N384" i="3" s="1"/>
  <c r="N383" i="3" a="1"/>
  <c r="N383" i="3" s="1"/>
  <c r="N382" i="3" a="1"/>
  <c r="N382" i="3" s="1"/>
  <c r="N381" i="3" a="1"/>
  <c r="N381" i="3" s="1"/>
  <c r="N380" i="3" a="1"/>
  <c r="N380" i="3" s="1"/>
  <c r="N379" i="3" a="1"/>
  <c r="N379" i="3" s="1"/>
  <c r="N378" i="3" a="1"/>
  <c r="N378" i="3" s="1"/>
  <c r="N377" i="3" a="1"/>
  <c r="N377" i="3" s="1"/>
  <c r="N376" i="3" a="1"/>
  <c r="N376" i="3" s="1"/>
  <c r="N375" i="3" a="1"/>
  <c r="N375" i="3" s="1"/>
  <c r="N374" i="3" a="1"/>
  <c r="N374" i="3" s="1"/>
  <c r="N373" i="3" a="1"/>
  <c r="N373" i="3" s="1"/>
  <c r="N372" i="3" a="1"/>
  <c r="N372" i="3" s="1"/>
  <c r="N371" i="3" a="1"/>
  <c r="N371" i="3" s="1"/>
  <c r="N370" i="3" a="1"/>
  <c r="N370" i="3" s="1"/>
  <c r="N369" i="3" a="1"/>
  <c r="N369" i="3" s="1"/>
  <c r="N368" i="3" a="1"/>
  <c r="N368" i="3" s="1"/>
  <c r="N367" i="3" a="1"/>
  <c r="N367" i="3" s="1"/>
  <c r="N366" i="3" a="1"/>
  <c r="N366" i="3" s="1"/>
  <c r="N365" i="3" a="1"/>
  <c r="N365" i="3" s="1"/>
  <c r="N364" i="3" a="1"/>
  <c r="N364" i="3" s="1"/>
  <c r="N363" i="3" a="1"/>
  <c r="N363" i="3" s="1"/>
  <c r="N362" i="3" a="1"/>
  <c r="N362" i="3" s="1"/>
  <c r="N361" i="3" a="1"/>
  <c r="N361" i="3" s="1"/>
  <c r="N360" i="3" a="1"/>
  <c r="N360" i="3" s="1"/>
  <c r="N359" i="3" a="1"/>
  <c r="N359" i="3" s="1"/>
  <c r="N358" i="3" a="1"/>
  <c r="N358" i="3" s="1"/>
  <c r="N357" i="3" a="1"/>
  <c r="N357" i="3" s="1"/>
  <c r="N356" i="3" a="1"/>
  <c r="N356" i="3" s="1"/>
  <c r="N355" i="3" a="1"/>
  <c r="N355" i="3" s="1"/>
  <c r="N354" i="3" a="1"/>
  <c r="N354" i="3" s="1"/>
  <c r="N353" i="3" a="1"/>
  <c r="N353" i="3" s="1"/>
  <c r="N352" i="3" a="1"/>
  <c r="N352" i="3" s="1"/>
  <c r="N351" i="3" a="1"/>
  <c r="N351" i="3" s="1"/>
  <c r="N350" i="3" a="1"/>
  <c r="N350" i="3" s="1"/>
  <c r="N349" i="3" a="1"/>
  <c r="N349" i="3" s="1"/>
  <c r="N348" i="3" a="1"/>
  <c r="N348" i="3" s="1"/>
  <c r="N347" i="3" a="1"/>
  <c r="N347" i="3" s="1"/>
  <c r="N346" i="3" a="1"/>
  <c r="N346" i="3" s="1"/>
  <c r="N345" i="3" a="1"/>
  <c r="N345" i="3" s="1"/>
  <c r="N344" i="3" a="1"/>
  <c r="N344" i="3" s="1"/>
  <c r="N343" i="3" a="1"/>
  <c r="N343" i="3" s="1"/>
  <c r="N342" i="3" a="1"/>
  <c r="N342" i="3" s="1"/>
  <c r="N341" i="3" a="1"/>
  <c r="N341" i="3" s="1"/>
  <c r="N340" i="3" a="1"/>
  <c r="N340" i="3" s="1"/>
  <c r="N339" i="3" a="1"/>
  <c r="N339" i="3" s="1"/>
  <c r="N338" i="3" a="1"/>
  <c r="N338" i="3" s="1"/>
  <c r="N337" i="3" a="1"/>
  <c r="N337" i="3" s="1"/>
  <c r="N336" i="3" a="1"/>
  <c r="N336" i="3" s="1"/>
  <c r="N335" i="3" a="1"/>
  <c r="N335" i="3" s="1"/>
  <c r="N334" i="3" a="1"/>
  <c r="N334" i="3" s="1"/>
  <c r="N333" i="3" a="1"/>
  <c r="N333" i="3" s="1"/>
  <c r="N332" i="3" a="1"/>
  <c r="N332" i="3" s="1"/>
  <c r="N331" i="3" a="1"/>
  <c r="N331" i="3" s="1"/>
  <c r="N330" i="3" a="1"/>
  <c r="N330" i="3" s="1"/>
  <c r="N329" i="3" a="1"/>
  <c r="N329" i="3" s="1"/>
  <c r="N328" i="3" a="1"/>
  <c r="N328" i="3" s="1"/>
  <c r="N327" i="3" a="1"/>
  <c r="N327" i="3" s="1"/>
  <c r="N326" i="3" a="1"/>
  <c r="N326" i="3" s="1"/>
  <c r="N325" i="3" a="1"/>
  <c r="N325" i="3" s="1"/>
  <c r="N324" i="3" a="1"/>
  <c r="N324" i="3" s="1"/>
  <c r="N323" i="3" a="1"/>
  <c r="N323" i="3" s="1"/>
  <c r="N322" i="3" a="1"/>
  <c r="N322" i="3" s="1"/>
  <c r="N321" i="3" a="1"/>
  <c r="N321" i="3" s="1"/>
  <c r="N320" i="3" a="1"/>
  <c r="N320" i="3" s="1"/>
  <c r="N319" i="3" a="1"/>
  <c r="N319" i="3" s="1"/>
  <c r="N318" i="3" a="1"/>
  <c r="N318" i="3" s="1"/>
  <c r="N317" i="3" a="1"/>
  <c r="N317" i="3" s="1"/>
  <c r="N316" i="3" a="1"/>
  <c r="N316" i="3" s="1"/>
  <c r="N315" i="3" a="1"/>
  <c r="N315" i="3" s="1"/>
  <c r="N314" i="3" a="1"/>
  <c r="N314" i="3" s="1"/>
  <c r="N313" i="3" a="1"/>
  <c r="N313" i="3" s="1"/>
  <c r="N312" i="3" a="1"/>
  <c r="N312" i="3" s="1"/>
  <c r="N311" i="3" a="1"/>
  <c r="N311" i="3" s="1"/>
  <c r="N310" i="3" a="1"/>
  <c r="N310" i="3" s="1"/>
  <c r="N309" i="3" a="1"/>
  <c r="N309" i="3" s="1"/>
  <c r="N308" i="3" a="1"/>
  <c r="N308" i="3" s="1"/>
  <c r="N307" i="3" a="1"/>
  <c r="N307" i="3" s="1"/>
  <c r="N306" i="3" a="1"/>
  <c r="N306" i="3" s="1"/>
  <c r="N305" i="3" a="1"/>
  <c r="N305" i="3" s="1"/>
  <c r="N304" i="3" a="1"/>
  <c r="N304" i="3" s="1"/>
  <c r="N303" i="3" a="1"/>
  <c r="N303" i="3" s="1"/>
  <c r="N302" i="3" a="1"/>
  <c r="N302" i="3" s="1"/>
  <c r="N301" i="3" a="1"/>
  <c r="N301" i="3" s="1"/>
  <c r="N300" i="3" a="1"/>
  <c r="N300" i="3" s="1"/>
  <c r="N299" i="3" a="1"/>
  <c r="N299" i="3" s="1"/>
  <c r="N298" i="3" a="1"/>
  <c r="N298" i="3" s="1"/>
  <c r="N297" i="3" a="1"/>
  <c r="N297" i="3" s="1"/>
  <c r="N296" i="3" a="1"/>
  <c r="N296" i="3" s="1"/>
  <c r="N295" i="3" a="1"/>
  <c r="N295" i="3" s="1"/>
  <c r="N294" i="3" a="1"/>
  <c r="N294" i="3" s="1"/>
  <c r="N293" i="3" a="1"/>
  <c r="N293" i="3" s="1"/>
  <c r="N292" i="3" a="1"/>
  <c r="N292" i="3" s="1"/>
  <c r="N291" i="3" a="1"/>
  <c r="N291" i="3" s="1"/>
  <c r="N290" i="3" a="1"/>
  <c r="N290" i="3" s="1"/>
  <c r="N289" i="3" a="1"/>
  <c r="N289" i="3" s="1"/>
  <c r="N288" i="3" a="1"/>
  <c r="N288" i="3" s="1"/>
  <c r="N287" i="3" a="1"/>
  <c r="N287" i="3" s="1"/>
  <c r="N286" i="3" a="1"/>
  <c r="N286" i="3" s="1"/>
  <c r="N285" i="3" a="1"/>
  <c r="N285" i="3" s="1"/>
  <c r="N284" i="3" a="1"/>
  <c r="N284" i="3" s="1"/>
  <c r="N283" i="3" a="1"/>
  <c r="N283" i="3" s="1"/>
  <c r="N282" i="3" a="1"/>
  <c r="N282" i="3" s="1"/>
  <c r="N281" i="3" a="1"/>
  <c r="N281" i="3" s="1"/>
  <c r="N280" i="3" a="1"/>
  <c r="N280" i="3" s="1"/>
  <c r="N279" i="3" a="1"/>
  <c r="N279" i="3" s="1"/>
  <c r="N278" i="3" a="1"/>
  <c r="N278" i="3" s="1"/>
  <c r="N277" i="3" a="1"/>
  <c r="N277" i="3" s="1"/>
  <c r="N276" i="3" a="1"/>
  <c r="N276" i="3" s="1"/>
  <c r="N275" i="3" a="1"/>
  <c r="N275" i="3" s="1"/>
  <c r="N274" i="3" a="1"/>
  <c r="N274" i="3" s="1"/>
  <c r="N273" i="3" a="1"/>
  <c r="N273" i="3" s="1"/>
  <c r="N272" i="3" a="1"/>
  <c r="N272" i="3" s="1"/>
  <c r="N271" i="3" a="1"/>
  <c r="N271" i="3" s="1"/>
  <c r="N270" i="3" a="1"/>
  <c r="N270" i="3" s="1"/>
  <c r="N269" i="3" a="1"/>
  <c r="N269" i="3" s="1"/>
  <c r="N268" i="3" a="1"/>
  <c r="N268" i="3" s="1"/>
  <c r="N267" i="3" a="1"/>
  <c r="N267" i="3" s="1"/>
  <c r="N266" i="3" a="1"/>
  <c r="N266" i="3" s="1"/>
  <c r="N265" i="3" a="1"/>
  <c r="N265" i="3" s="1"/>
  <c r="N264" i="3" a="1"/>
  <c r="N264" i="3" s="1"/>
  <c r="N263" i="3" a="1"/>
  <c r="N263" i="3" s="1"/>
  <c r="N262" i="3" a="1"/>
  <c r="N262" i="3" s="1"/>
  <c r="N261" i="3" a="1"/>
  <c r="N261" i="3" s="1"/>
  <c r="N260" i="3" a="1"/>
  <c r="N260" i="3" s="1"/>
  <c r="N259" i="3" a="1"/>
  <c r="N259" i="3" s="1"/>
  <c r="N258" i="3" a="1"/>
  <c r="N258" i="3" s="1"/>
  <c r="N257" i="3" a="1"/>
  <c r="N257" i="3" s="1"/>
  <c r="N256" i="3" a="1"/>
  <c r="N256" i="3" s="1"/>
  <c r="N255" i="3" a="1"/>
  <c r="N255" i="3" s="1"/>
  <c r="N254" i="3" a="1"/>
  <c r="N254" i="3" s="1"/>
  <c r="N253" i="3" a="1"/>
  <c r="N253" i="3" s="1"/>
  <c r="N252" i="3" a="1"/>
  <c r="N252" i="3" s="1"/>
  <c r="N251" i="3" a="1"/>
  <c r="N251" i="3" s="1"/>
  <c r="N250" i="3" a="1"/>
  <c r="N250" i="3" s="1"/>
  <c r="N249" i="3" a="1"/>
  <c r="N249" i="3" s="1"/>
  <c r="N248" i="3" a="1"/>
  <c r="N248" i="3" s="1"/>
  <c r="N247" i="3" a="1"/>
  <c r="N247" i="3" s="1"/>
  <c r="N246" i="3" a="1"/>
  <c r="N246" i="3" s="1"/>
  <c r="N245" i="3" a="1"/>
  <c r="N245" i="3" s="1"/>
  <c r="N244" i="3" a="1"/>
  <c r="N244" i="3" s="1"/>
  <c r="N243" i="3" a="1"/>
  <c r="N243" i="3" s="1"/>
  <c r="N242" i="3" a="1"/>
  <c r="N242" i="3" s="1"/>
  <c r="N241" i="3" a="1"/>
  <c r="N241" i="3" s="1"/>
  <c r="N240" i="3" a="1"/>
  <c r="N240" i="3" s="1"/>
  <c r="N239" i="3" a="1"/>
  <c r="N239" i="3" s="1"/>
  <c r="N238" i="3" a="1"/>
  <c r="N238" i="3" s="1"/>
  <c r="N237" i="3" a="1"/>
  <c r="N237" i="3" s="1"/>
  <c r="N236" i="3" a="1"/>
  <c r="N236" i="3" s="1"/>
  <c r="N235" i="3" a="1"/>
  <c r="N235" i="3" s="1"/>
  <c r="N234" i="3" a="1"/>
  <c r="N234" i="3" s="1"/>
  <c r="N233" i="3" a="1"/>
  <c r="N233" i="3" s="1"/>
  <c r="N232" i="3" a="1"/>
  <c r="N232" i="3" s="1"/>
  <c r="N231" i="3" a="1"/>
  <c r="N231" i="3" s="1"/>
  <c r="N230" i="3" a="1"/>
  <c r="N230" i="3" s="1"/>
  <c r="N229" i="3" a="1"/>
  <c r="N229" i="3" s="1"/>
  <c r="N228" i="3" a="1"/>
  <c r="N228" i="3" s="1"/>
  <c r="N227" i="3" a="1"/>
  <c r="N227" i="3" s="1"/>
  <c r="N226" i="3" a="1"/>
  <c r="N226" i="3" s="1"/>
  <c r="N225" i="3" a="1"/>
  <c r="N225" i="3" s="1"/>
  <c r="N224" i="3" a="1"/>
  <c r="N224" i="3" s="1"/>
  <c r="N223" i="3" a="1"/>
  <c r="N223" i="3" s="1"/>
  <c r="N222" i="3" a="1"/>
  <c r="N222" i="3" s="1"/>
  <c r="N221" i="3" a="1"/>
  <c r="N221" i="3" s="1"/>
  <c r="N220" i="3" a="1"/>
  <c r="N220" i="3" s="1"/>
  <c r="N219" i="3" a="1"/>
  <c r="N219" i="3" s="1"/>
  <c r="N218" i="3" a="1"/>
  <c r="N218" i="3" s="1"/>
  <c r="N217" i="3" a="1"/>
  <c r="N217" i="3" s="1"/>
  <c r="N216" i="3" a="1"/>
  <c r="N216" i="3" s="1"/>
  <c r="N215" i="3" a="1"/>
  <c r="N215" i="3" s="1"/>
  <c r="N214" i="3" a="1"/>
  <c r="N214" i="3" s="1"/>
  <c r="N213" i="3" a="1"/>
  <c r="N213" i="3" s="1"/>
  <c r="N212" i="3" a="1"/>
  <c r="N212" i="3" s="1"/>
  <c r="N211" i="3" a="1"/>
  <c r="N211" i="3" s="1"/>
  <c r="N210" i="3" a="1"/>
  <c r="N210" i="3" s="1"/>
  <c r="N209" i="3" a="1"/>
  <c r="N209" i="3" s="1"/>
  <c r="N208" i="3" a="1"/>
  <c r="N208" i="3" s="1"/>
  <c r="N207" i="3" a="1"/>
  <c r="N207" i="3" s="1"/>
  <c r="N206" i="3" a="1"/>
  <c r="N206" i="3" s="1"/>
  <c r="N205" i="3" a="1"/>
  <c r="N205" i="3" s="1"/>
  <c r="N204" i="3" a="1"/>
  <c r="N204" i="3" s="1"/>
  <c r="N203" i="3" a="1"/>
  <c r="N203" i="3" s="1"/>
  <c r="N202" i="3" a="1"/>
  <c r="N202" i="3" s="1"/>
  <c r="N201" i="3" a="1"/>
  <c r="N201" i="3" s="1"/>
  <c r="N200" i="3" a="1"/>
  <c r="N200" i="3" s="1"/>
  <c r="N199" i="3" a="1"/>
  <c r="N199" i="3" s="1"/>
  <c r="N198" i="3" a="1"/>
  <c r="N198" i="3" s="1"/>
  <c r="N197" i="3" a="1"/>
  <c r="N197" i="3" s="1"/>
  <c r="N196" i="3" a="1"/>
  <c r="N196" i="3" s="1"/>
  <c r="N195" i="3" a="1"/>
  <c r="N195" i="3" s="1"/>
  <c r="N194" i="3" a="1"/>
  <c r="N194" i="3" s="1"/>
  <c r="N193" i="3" a="1"/>
  <c r="N193" i="3" s="1"/>
  <c r="N192" i="3" a="1"/>
  <c r="N192" i="3" s="1"/>
  <c r="N191" i="3" a="1"/>
  <c r="N191" i="3" s="1"/>
  <c r="N190" i="3" a="1"/>
  <c r="N190" i="3" s="1"/>
  <c r="N189" i="3" a="1"/>
  <c r="N189" i="3" s="1"/>
  <c r="N188" i="3" a="1"/>
  <c r="N188" i="3" s="1"/>
  <c r="N187" i="3" a="1"/>
  <c r="N187" i="3" s="1"/>
  <c r="N186" i="3" a="1"/>
  <c r="N186" i="3" s="1"/>
  <c r="N185" i="3" a="1"/>
  <c r="N185" i="3" s="1"/>
  <c r="N184" i="3" a="1"/>
  <c r="N184" i="3" s="1"/>
  <c r="N183" i="3" a="1"/>
  <c r="N183" i="3" s="1"/>
  <c r="N182" i="3" a="1"/>
  <c r="N182" i="3" s="1"/>
  <c r="N181" i="3" a="1"/>
  <c r="N181" i="3" s="1"/>
  <c r="N180" i="3" a="1"/>
  <c r="N180" i="3" s="1"/>
  <c r="N179" i="3" a="1"/>
  <c r="N179" i="3" s="1"/>
  <c r="N178" i="3" a="1"/>
  <c r="N178" i="3" s="1"/>
  <c r="N177" i="3" a="1"/>
  <c r="N177" i="3" s="1"/>
  <c r="N176" i="3" a="1"/>
  <c r="N176" i="3" s="1"/>
  <c r="N175" i="3" a="1"/>
  <c r="N175" i="3" s="1"/>
  <c r="N174" i="3" a="1"/>
  <c r="N174" i="3" s="1"/>
  <c r="N173" i="3" a="1"/>
  <c r="N173" i="3" s="1"/>
  <c r="N172" i="3" a="1"/>
  <c r="N172" i="3" s="1"/>
  <c r="N171" i="3" a="1"/>
  <c r="N171" i="3" s="1"/>
  <c r="N170" i="3" a="1"/>
  <c r="N170" i="3" s="1"/>
  <c r="N169" i="3" a="1"/>
  <c r="N169" i="3" s="1"/>
  <c r="N168" i="3" a="1"/>
  <c r="N168" i="3" s="1"/>
  <c r="N167" i="3" a="1"/>
  <c r="N167" i="3" s="1"/>
  <c r="N166" i="3" a="1"/>
  <c r="N166" i="3" s="1"/>
  <c r="N165" i="3" a="1"/>
  <c r="N165" i="3" s="1"/>
  <c r="N164" i="3" a="1"/>
  <c r="N164" i="3" s="1"/>
  <c r="N163" i="3" a="1"/>
  <c r="N163" i="3" s="1"/>
  <c r="N162" i="3" a="1"/>
  <c r="N162" i="3" s="1"/>
  <c r="N161" i="3" a="1"/>
  <c r="N161" i="3" s="1"/>
  <c r="N160" i="3" a="1"/>
  <c r="N160" i="3" s="1"/>
  <c r="N159" i="3" a="1"/>
  <c r="N159" i="3" s="1"/>
  <c r="N158" i="3" a="1"/>
  <c r="N158" i="3" s="1"/>
  <c r="N157" i="3" a="1"/>
  <c r="N157" i="3" s="1"/>
  <c r="N156" i="3" a="1"/>
  <c r="N156" i="3" s="1"/>
  <c r="N155" i="3" a="1"/>
  <c r="N155" i="3" s="1"/>
  <c r="N154" i="3" a="1"/>
  <c r="N154" i="3" s="1"/>
  <c r="N153" i="3" a="1"/>
  <c r="N153" i="3" s="1"/>
  <c r="N152" i="3" a="1"/>
  <c r="N152" i="3" s="1"/>
  <c r="N151" i="3" a="1"/>
  <c r="N151" i="3" s="1"/>
  <c r="N150" i="3" a="1"/>
  <c r="N150" i="3" s="1"/>
  <c r="N149" i="3" a="1"/>
  <c r="N149" i="3" s="1"/>
  <c r="N148" i="3" a="1"/>
  <c r="N148" i="3" s="1"/>
  <c r="N147" i="3" a="1"/>
  <c r="N147" i="3" s="1"/>
  <c r="N146" i="3" a="1"/>
  <c r="N146" i="3" s="1"/>
  <c r="N145" i="3" a="1"/>
  <c r="N145" i="3" s="1"/>
  <c r="N144" i="3" a="1"/>
  <c r="N144" i="3" s="1"/>
  <c r="N143" i="3" a="1"/>
  <c r="N143" i="3" s="1"/>
  <c r="N142" i="3" a="1"/>
  <c r="N142" i="3" s="1"/>
  <c r="N141" i="3" a="1"/>
  <c r="N141" i="3" s="1"/>
  <c r="N140" i="3" a="1"/>
  <c r="N140" i="3" s="1"/>
  <c r="N139" i="3" a="1"/>
  <c r="N139" i="3" s="1"/>
  <c r="N138" i="3" a="1"/>
  <c r="N138" i="3" s="1"/>
  <c r="N137" i="3" a="1"/>
  <c r="N137" i="3" s="1"/>
  <c r="N136" i="3" a="1"/>
  <c r="N136" i="3" s="1"/>
  <c r="N135" i="3" a="1"/>
  <c r="N135" i="3" s="1"/>
  <c r="N134" i="3" a="1"/>
  <c r="N134" i="3" s="1"/>
  <c r="N133" i="3" a="1"/>
  <c r="N133" i="3" s="1"/>
  <c r="N132" i="3" a="1"/>
  <c r="N132" i="3" s="1"/>
  <c r="N131" i="3" a="1"/>
  <c r="N131" i="3" s="1"/>
  <c r="N130" i="3" a="1"/>
  <c r="N130" i="3" s="1"/>
  <c r="N129" i="3" a="1"/>
  <c r="N129" i="3" s="1"/>
  <c r="N128" i="3" a="1"/>
  <c r="N128" i="3" s="1"/>
  <c r="N127" i="3" a="1"/>
  <c r="N127" i="3" s="1"/>
  <c r="N126" i="3" a="1"/>
  <c r="N126" i="3" s="1"/>
  <c r="N125" i="3" a="1"/>
  <c r="N125" i="3" s="1"/>
  <c r="N124" i="3" a="1"/>
  <c r="N124" i="3" s="1"/>
  <c r="N123" i="3" a="1"/>
  <c r="N123" i="3" s="1"/>
  <c r="N122" i="3" a="1"/>
  <c r="N122" i="3" s="1"/>
  <c r="N121" i="3" a="1"/>
  <c r="N121" i="3" s="1"/>
  <c r="N120" i="3" a="1"/>
  <c r="N120" i="3" s="1"/>
  <c r="N119" i="3" a="1"/>
  <c r="N119" i="3" s="1"/>
  <c r="N118" i="3" a="1"/>
  <c r="N118" i="3" s="1"/>
  <c r="N117" i="3" a="1"/>
  <c r="N117" i="3" s="1"/>
  <c r="N116" i="3" a="1"/>
  <c r="N116" i="3" s="1"/>
  <c r="N115" i="3" a="1"/>
  <c r="N115" i="3" s="1"/>
  <c r="N114" i="3" a="1"/>
  <c r="N114" i="3" s="1"/>
  <c r="N113" i="3" a="1"/>
  <c r="N113" i="3" s="1"/>
  <c r="N112" i="3" a="1"/>
  <c r="N112" i="3" s="1"/>
  <c r="N111" i="3" a="1"/>
  <c r="N111" i="3" s="1"/>
  <c r="N110" i="3" a="1"/>
  <c r="N110" i="3" s="1"/>
  <c r="N109" i="3" a="1"/>
  <c r="N109" i="3" s="1"/>
  <c r="N108" i="3" a="1"/>
  <c r="N108" i="3" s="1"/>
  <c r="N107" i="3" a="1"/>
  <c r="N107" i="3" s="1"/>
  <c r="N106" i="3" a="1"/>
  <c r="N106" i="3" s="1"/>
  <c r="N105" i="3" a="1"/>
  <c r="N105" i="3" s="1"/>
  <c r="N104" i="3" a="1"/>
  <c r="N104" i="3" s="1"/>
  <c r="N103" i="3" a="1"/>
  <c r="N103" i="3" s="1"/>
  <c r="N102" i="3" a="1"/>
  <c r="N102" i="3" s="1"/>
  <c r="N101" i="3" a="1"/>
  <c r="N101" i="3" s="1"/>
  <c r="N100" i="3" a="1"/>
  <c r="N100" i="3" s="1"/>
  <c r="N99" i="3" a="1"/>
  <c r="N99" i="3" s="1"/>
  <c r="N98" i="3" a="1"/>
  <c r="N98" i="3" s="1"/>
  <c r="N97" i="3" a="1"/>
  <c r="N97" i="3" s="1"/>
  <c r="N96" i="3" a="1"/>
  <c r="N96" i="3" s="1"/>
  <c r="N95" i="3" a="1"/>
  <c r="N95" i="3" s="1"/>
  <c r="N94" i="3" a="1"/>
  <c r="N94" i="3" s="1"/>
  <c r="N93" i="3" a="1"/>
  <c r="N93" i="3" s="1"/>
  <c r="N92" i="3" a="1"/>
  <c r="N92" i="3" s="1"/>
  <c r="N91" i="3" a="1"/>
  <c r="N91" i="3" s="1"/>
  <c r="N90" i="3" a="1"/>
  <c r="N90" i="3" s="1"/>
  <c r="N89" i="3" a="1"/>
  <c r="N89" i="3" s="1"/>
  <c r="N88" i="3" a="1"/>
  <c r="N88" i="3" s="1"/>
  <c r="N87" i="3" a="1"/>
  <c r="N87" i="3" s="1"/>
  <c r="N86" i="3" a="1"/>
  <c r="N86" i="3" s="1"/>
  <c r="N85" i="3" a="1"/>
  <c r="N85" i="3" s="1"/>
  <c r="N84" i="3" a="1"/>
  <c r="N84" i="3" s="1"/>
  <c r="N83" i="3" a="1"/>
  <c r="N83" i="3" s="1"/>
  <c r="N82" i="3" a="1"/>
  <c r="N82" i="3" s="1"/>
  <c r="N81" i="3" a="1"/>
  <c r="N81" i="3" s="1"/>
  <c r="N80" i="3" a="1"/>
  <c r="N80" i="3" s="1"/>
  <c r="N79" i="3" a="1"/>
  <c r="N79" i="3" s="1"/>
  <c r="N78" i="3" a="1"/>
  <c r="N78" i="3" s="1"/>
  <c r="N77" i="3" a="1"/>
  <c r="N77" i="3" s="1"/>
  <c r="N76" i="3" a="1"/>
  <c r="N76" i="3" s="1"/>
  <c r="N75" i="3" a="1"/>
  <c r="N75" i="3" s="1"/>
  <c r="N74" i="3" a="1"/>
  <c r="N74" i="3" s="1"/>
  <c r="N73" i="3" a="1"/>
  <c r="N73" i="3" s="1"/>
  <c r="N72" i="3" a="1"/>
  <c r="N72" i="3" s="1"/>
  <c r="N71" i="3" a="1"/>
  <c r="N71" i="3" s="1"/>
  <c r="N70" i="3" a="1"/>
  <c r="N70" i="3" s="1"/>
  <c r="N69" i="3" a="1"/>
  <c r="N69" i="3" s="1"/>
  <c r="N68" i="3" a="1"/>
  <c r="N68" i="3" s="1"/>
  <c r="N67" i="3" a="1"/>
  <c r="N67" i="3" s="1"/>
  <c r="N66" i="3" a="1"/>
  <c r="N66" i="3" s="1"/>
  <c r="N65" i="3" a="1"/>
  <c r="N65" i="3" s="1"/>
  <c r="N64" i="3" a="1"/>
  <c r="N64" i="3" s="1"/>
  <c r="N63" i="3" a="1"/>
  <c r="N63" i="3" s="1"/>
  <c r="N62" i="3" a="1"/>
  <c r="N62" i="3" s="1"/>
  <c r="N61" i="3" a="1"/>
  <c r="N61" i="3" s="1"/>
  <c r="N60" i="3" a="1"/>
  <c r="N60" i="3" s="1"/>
  <c r="N59" i="3" a="1"/>
  <c r="N59" i="3" s="1"/>
  <c r="N58" i="3" a="1"/>
  <c r="N58" i="3" s="1"/>
  <c r="N57" i="3" a="1"/>
  <c r="N57" i="3" s="1"/>
  <c r="N56" i="3" a="1"/>
  <c r="N56" i="3" s="1"/>
  <c r="N55" i="3" a="1"/>
  <c r="N55" i="3" s="1"/>
  <c r="N54" i="3" a="1"/>
  <c r="N54" i="3" s="1"/>
  <c r="N53" i="3" a="1"/>
  <c r="N53" i="3" s="1"/>
  <c r="N52" i="3" a="1"/>
  <c r="N52" i="3" s="1"/>
  <c r="N51" i="3" a="1"/>
  <c r="N51" i="3" s="1"/>
  <c r="N50" i="3" a="1"/>
  <c r="N50" i="3" s="1"/>
  <c r="N49" i="3" a="1"/>
  <c r="N49" i="3" s="1"/>
  <c r="N48" i="3" a="1"/>
  <c r="N48" i="3" s="1"/>
  <c r="N47" i="3" a="1"/>
  <c r="N47" i="3" s="1"/>
  <c r="N46" i="3" a="1"/>
  <c r="N46" i="3" s="1"/>
  <c r="N45" i="3" a="1"/>
  <c r="N45" i="3" s="1"/>
  <c r="N44" i="3" a="1"/>
  <c r="N44" i="3" s="1"/>
  <c r="N43" i="3" a="1"/>
  <c r="N43" i="3" s="1"/>
  <c r="N42" i="3" a="1"/>
  <c r="N42" i="3" s="1"/>
  <c r="N41" i="3" a="1"/>
  <c r="N41" i="3" s="1"/>
  <c r="N40" i="3" a="1"/>
  <c r="N40" i="3" s="1"/>
  <c r="N39" i="3" a="1"/>
  <c r="N39" i="3" s="1"/>
  <c r="N38" i="3" a="1"/>
  <c r="N38" i="3" s="1"/>
  <c r="N37" i="3" a="1"/>
  <c r="N37" i="3" s="1"/>
  <c r="N36" i="3" a="1"/>
  <c r="N36" i="3" s="1"/>
  <c r="N35" i="3" a="1"/>
  <c r="N35" i="3" s="1"/>
  <c r="N34" i="3" a="1"/>
  <c r="N34" i="3" s="1"/>
  <c r="N33" i="3" a="1"/>
  <c r="N33" i="3" s="1"/>
  <c r="N32" i="3" a="1"/>
  <c r="N32" i="3" s="1"/>
  <c r="N31" i="3" a="1"/>
  <c r="N31" i="3" s="1"/>
  <c r="N30" i="3" a="1"/>
  <c r="N30" i="3" s="1"/>
  <c r="N29" i="3" a="1"/>
  <c r="N29" i="3" s="1"/>
  <c r="N28" i="3" a="1"/>
  <c r="N28" i="3" s="1"/>
  <c r="N27" i="3" a="1"/>
  <c r="N27" i="3" s="1"/>
  <c r="N26" i="3" a="1"/>
  <c r="N26" i="3" s="1"/>
  <c r="N25" i="3" a="1"/>
  <c r="N25" i="3" s="1"/>
  <c r="N24" i="3" a="1"/>
  <c r="N24" i="3" s="1"/>
  <c r="N23" i="3" a="1"/>
  <c r="N23" i="3" s="1"/>
  <c r="N22" i="3" a="1"/>
  <c r="N22" i="3" s="1"/>
  <c r="N21" i="3" a="1"/>
  <c r="N21" i="3" s="1"/>
  <c r="N20" i="3" a="1"/>
  <c r="N20" i="3" s="1"/>
  <c r="N19" i="3" a="1"/>
  <c r="N19" i="3" s="1"/>
  <c r="N18" i="3" a="1"/>
  <c r="N18" i="3" s="1"/>
  <c r="N17" i="3" a="1"/>
  <c r="N17" i="3" s="1"/>
  <c r="N16" i="3" a="1"/>
  <c r="N16" i="3" s="1"/>
  <c r="N15" i="3" a="1"/>
  <c r="N15" i="3" s="1"/>
  <c r="N14" i="3" a="1"/>
  <c r="N14" i="3" s="1"/>
  <c r="N13" i="3" a="1"/>
  <c r="N13" i="3" s="1"/>
  <c r="N12" i="3" a="1"/>
  <c r="N12" i="3" s="1"/>
  <c r="N11" i="3" a="1"/>
  <c r="N11" i="3" s="1"/>
  <c r="N10" i="3" a="1"/>
  <c r="N10" i="3" s="1"/>
  <c r="N9" i="3" a="1"/>
  <c r="N9" i="3" s="1"/>
  <c r="N8" i="3" a="1"/>
  <c r="N8" i="3" s="1"/>
  <c r="K5007" i="3"/>
  <c r="K5006" i="3"/>
  <c r="K5005" i="3"/>
  <c r="K5004" i="3"/>
  <c r="K5003" i="3"/>
  <c r="K5002" i="3"/>
  <c r="K5001" i="3"/>
  <c r="K5000" i="3"/>
  <c r="K4999" i="3"/>
  <c r="K4998" i="3"/>
  <c r="K4997" i="3"/>
  <c r="K4996" i="3"/>
  <c r="K4995" i="3"/>
  <c r="K4994" i="3"/>
  <c r="K4993" i="3"/>
  <c r="K4992" i="3"/>
  <c r="K4991" i="3"/>
  <c r="K4990" i="3"/>
  <c r="K4989" i="3"/>
  <c r="K4988" i="3"/>
  <c r="K4987" i="3"/>
  <c r="K4986" i="3"/>
  <c r="K4985" i="3"/>
  <c r="K4984" i="3"/>
  <c r="K4983" i="3"/>
  <c r="K4982" i="3"/>
  <c r="K4981" i="3"/>
  <c r="K4980" i="3"/>
  <c r="K4979" i="3"/>
  <c r="K4978" i="3"/>
  <c r="K4977" i="3"/>
  <c r="K4976" i="3"/>
  <c r="K4975" i="3"/>
  <c r="K4974" i="3"/>
  <c r="K4973" i="3"/>
  <c r="K4972" i="3"/>
  <c r="K4971" i="3"/>
  <c r="K4970" i="3"/>
  <c r="K4969" i="3"/>
  <c r="K4968" i="3"/>
  <c r="K4967" i="3"/>
  <c r="K4966" i="3"/>
  <c r="K4965" i="3"/>
  <c r="K4964" i="3"/>
  <c r="K4963" i="3"/>
  <c r="K4962" i="3"/>
  <c r="K4961" i="3"/>
  <c r="K4960" i="3"/>
  <c r="K4959" i="3"/>
  <c r="K4958" i="3"/>
  <c r="K4957" i="3"/>
  <c r="K4956" i="3"/>
  <c r="K4955" i="3"/>
  <c r="K4954" i="3"/>
  <c r="K4953" i="3"/>
  <c r="K4952" i="3"/>
  <c r="K4951" i="3"/>
  <c r="K4950" i="3"/>
  <c r="K4949" i="3"/>
  <c r="K4948" i="3"/>
  <c r="K4947" i="3"/>
  <c r="K4946" i="3"/>
  <c r="K4945" i="3"/>
  <c r="K4944" i="3"/>
  <c r="K4943" i="3"/>
  <c r="K4942" i="3"/>
  <c r="K4941" i="3"/>
  <c r="K4940" i="3"/>
  <c r="K4939" i="3"/>
  <c r="K4938" i="3"/>
  <c r="K4937" i="3"/>
  <c r="K4936" i="3"/>
  <c r="K4935" i="3"/>
  <c r="K4934" i="3"/>
  <c r="K4933" i="3"/>
  <c r="K4932" i="3"/>
  <c r="K4931" i="3"/>
  <c r="K4930" i="3"/>
  <c r="K4929" i="3"/>
  <c r="K4928" i="3"/>
  <c r="K4927" i="3"/>
  <c r="K4926" i="3"/>
  <c r="K4925" i="3"/>
  <c r="K4924" i="3"/>
  <c r="K4923" i="3"/>
  <c r="K4922" i="3"/>
  <c r="K4921" i="3"/>
  <c r="K4920" i="3"/>
  <c r="K4919" i="3"/>
  <c r="K4918" i="3"/>
  <c r="K4917" i="3"/>
  <c r="K4916" i="3"/>
  <c r="K4915" i="3"/>
  <c r="K4914" i="3"/>
  <c r="K4913" i="3"/>
  <c r="K4912" i="3"/>
  <c r="K4911" i="3"/>
  <c r="K4910" i="3"/>
  <c r="K4909" i="3"/>
  <c r="K4908" i="3"/>
  <c r="K4907" i="3"/>
  <c r="K4906" i="3"/>
  <c r="K4905" i="3"/>
  <c r="K4904" i="3"/>
  <c r="K4903" i="3"/>
  <c r="K4902" i="3"/>
  <c r="K4901" i="3"/>
  <c r="K4900" i="3"/>
  <c r="K4899" i="3"/>
  <c r="K4898" i="3"/>
  <c r="K4897" i="3"/>
  <c r="K4896" i="3"/>
  <c r="K4895" i="3"/>
  <c r="K4894" i="3"/>
  <c r="K4893" i="3"/>
  <c r="K4892" i="3"/>
  <c r="K4891" i="3"/>
  <c r="K4890" i="3"/>
  <c r="K4889" i="3"/>
  <c r="K4888" i="3"/>
  <c r="K4887" i="3"/>
  <c r="K4886" i="3"/>
  <c r="K4885" i="3"/>
  <c r="K4884" i="3"/>
  <c r="K4883" i="3"/>
  <c r="K4882" i="3"/>
  <c r="K4881" i="3"/>
  <c r="K4880" i="3"/>
  <c r="K4879" i="3"/>
  <c r="K4878" i="3"/>
  <c r="K4877" i="3"/>
  <c r="K4876" i="3"/>
  <c r="K4875" i="3"/>
  <c r="K4874" i="3"/>
  <c r="K4873" i="3"/>
  <c r="K4872" i="3"/>
  <c r="K4871" i="3"/>
  <c r="K4870" i="3"/>
  <c r="K4869" i="3"/>
  <c r="K4868" i="3"/>
  <c r="K4867" i="3"/>
  <c r="K4866" i="3"/>
  <c r="K4865" i="3"/>
  <c r="K4864" i="3"/>
  <c r="K4863" i="3"/>
  <c r="K4862" i="3"/>
  <c r="K4861" i="3"/>
  <c r="K4860" i="3"/>
  <c r="K4859" i="3"/>
  <c r="K4858" i="3"/>
  <c r="K4857" i="3"/>
  <c r="K4856" i="3"/>
  <c r="K4855" i="3"/>
  <c r="K4854" i="3"/>
  <c r="K4853" i="3"/>
  <c r="K4852" i="3"/>
  <c r="K4851" i="3"/>
  <c r="K4850" i="3"/>
  <c r="K4849" i="3"/>
  <c r="K4848" i="3"/>
  <c r="K4847" i="3"/>
  <c r="K4846" i="3"/>
  <c r="K4845" i="3"/>
  <c r="K4844" i="3"/>
  <c r="K4843" i="3"/>
  <c r="K4842" i="3"/>
  <c r="K4841" i="3"/>
  <c r="K4840" i="3"/>
  <c r="K4839" i="3"/>
  <c r="K4838" i="3"/>
  <c r="K4837" i="3"/>
  <c r="K4836" i="3"/>
  <c r="K4835" i="3"/>
  <c r="K4834" i="3"/>
  <c r="K4833" i="3"/>
  <c r="K4832" i="3"/>
  <c r="K4831" i="3"/>
  <c r="K4830" i="3"/>
  <c r="K4829" i="3"/>
  <c r="K4828" i="3"/>
  <c r="K4827" i="3"/>
  <c r="K4826" i="3"/>
  <c r="K4825" i="3"/>
  <c r="K4824" i="3"/>
  <c r="K4823" i="3"/>
  <c r="K4822" i="3"/>
  <c r="K4821" i="3"/>
  <c r="K4820" i="3"/>
  <c r="K4819" i="3"/>
  <c r="K4818" i="3"/>
  <c r="K4817" i="3"/>
  <c r="K4816" i="3"/>
  <c r="K4815" i="3"/>
  <c r="K4814" i="3"/>
  <c r="K4813" i="3"/>
  <c r="K4812" i="3"/>
  <c r="K4811" i="3"/>
  <c r="K4810" i="3"/>
  <c r="K4809" i="3"/>
  <c r="K4808" i="3"/>
  <c r="K4807" i="3"/>
  <c r="K4806" i="3"/>
  <c r="K4805" i="3"/>
  <c r="K4804" i="3"/>
  <c r="K4803" i="3"/>
  <c r="K4802" i="3"/>
  <c r="K4801" i="3"/>
  <c r="K4800" i="3"/>
  <c r="K4799" i="3"/>
  <c r="K4798" i="3"/>
  <c r="K4797" i="3"/>
  <c r="K4796" i="3"/>
  <c r="K4795" i="3"/>
  <c r="K4794" i="3"/>
  <c r="K4793" i="3"/>
  <c r="K4792" i="3"/>
  <c r="K4791" i="3"/>
  <c r="K4790" i="3"/>
  <c r="K4789" i="3"/>
  <c r="K4788" i="3"/>
  <c r="K4787" i="3"/>
  <c r="K4786" i="3"/>
  <c r="K4785" i="3"/>
  <c r="K4784" i="3"/>
  <c r="K4783" i="3"/>
  <c r="K4782" i="3"/>
  <c r="K4781" i="3"/>
  <c r="K4780" i="3"/>
  <c r="K4779" i="3"/>
  <c r="K4778" i="3"/>
  <c r="K4777" i="3"/>
  <c r="K4776" i="3"/>
  <c r="K4775" i="3"/>
  <c r="K4774" i="3"/>
  <c r="K4773" i="3"/>
  <c r="K4772" i="3"/>
  <c r="K4771" i="3"/>
  <c r="K4770" i="3"/>
  <c r="K4769" i="3"/>
  <c r="K4768" i="3"/>
  <c r="K4767" i="3"/>
  <c r="K4766" i="3"/>
  <c r="K4765" i="3"/>
  <c r="K4764" i="3"/>
  <c r="K4763" i="3"/>
  <c r="K4762" i="3"/>
  <c r="K4761" i="3"/>
  <c r="K4760" i="3"/>
  <c r="K4759" i="3"/>
  <c r="K4758" i="3"/>
  <c r="K4757" i="3"/>
  <c r="K4756" i="3"/>
  <c r="K4755" i="3"/>
  <c r="K4754" i="3"/>
  <c r="K4753" i="3"/>
  <c r="K4752" i="3"/>
  <c r="K4751" i="3"/>
  <c r="K4750" i="3"/>
  <c r="K4749" i="3"/>
  <c r="K4748" i="3"/>
  <c r="K4747" i="3"/>
  <c r="K4746" i="3"/>
  <c r="K4745" i="3"/>
  <c r="K4744" i="3"/>
  <c r="K4743" i="3"/>
  <c r="K4742" i="3"/>
  <c r="K4741" i="3"/>
  <c r="K4740" i="3"/>
  <c r="K4739" i="3"/>
  <c r="K4738" i="3"/>
  <c r="K4737" i="3"/>
  <c r="K4736" i="3"/>
  <c r="K4735" i="3"/>
  <c r="K4734" i="3"/>
  <c r="K4733" i="3"/>
  <c r="K4732" i="3"/>
  <c r="K4731" i="3"/>
  <c r="K4730" i="3"/>
  <c r="K4729" i="3"/>
  <c r="K4728" i="3"/>
  <c r="K4727" i="3"/>
  <c r="K4726" i="3"/>
  <c r="K4725" i="3"/>
  <c r="K4724" i="3"/>
  <c r="K4723" i="3"/>
  <c r="K4722" i="3"/>
  <c r="K4721" i="3"/>
  <c r="K4720" i="3"/>
  <c r="K4719" i="3"/>
  <c r="K4718" i="3"/>
  <c r="K4717" i="3"/>
  <c r="K4716" i="3"/>
  <c r="K4715" i="3"/>
  <c r="K4714" i="3"/>
  <c r="K4713" i="3"/>
  <c r="K4712" i="3"/>
  <c r="K4711" i="3"/>
  <c r="K4710" i="3"/>
  <c r="K4709" i="3"/>
  <c r="K4708" i="3"/>
  <c r="K4707" i="3"/>
  <c r="K4706" i="3"/>
  <c r="K4705" i="3"/>
  <c r="K4704" i="3"/>
  <c r="K4703" i="3"/>
  <c r="K4702" i="3"/>
  <c r="K4701" i="3"/>
  <c r="K4700" i="3"/>
  <c r="K4699" i="3"/>
  <c r="K4698" i="3"/>
  <c r="K4697" i="3"/>
  <c r="K4696" i="3"/>
  <c r="K4695" i="3"/>
  <c r="K4694" i="3"/>
  <c r="K4693" i="3"/>
  <c r="K4692" i="3"/>
  <c r="K4691" i="3"/>
  <c r="K4690" i="3"/>
  <c r="K4689" i="3"/>
  <c r="K4688" i="3"/>
  <c r="K4687" i="3"/>
  <c r="K4686" i="3"/>
  <c r="K4685" i="3"/>
  <c r="K4684" i="3"/>
  <c r="K4683" i="3"/>
  <c r="K4682" i="3"/>
  <c r="K4681" i="3"/>
  <c r="K4680" i="3"/>
  <c r="K4679" i="3"/>
  <c r="K4678" i="3"/>
  <c r="K4677" i="3"/>
  <c r="K4676" i="3"/>
  <c r="K4675" i="3"/>
  <c r="K4674" i="3"/>
  <c r="K4673" i="3"/>
  <c r="K4672" i="3"/>
  <c r="K4671" i="3"/>
  <c r="K4670" i="3"/>
  <c r="K4669" i="3"/>
  <c r="K4668" i="3"/>
  <c r="K4667" i="3"/>
  <c r="K4666" i="3"/>
  <c r="K4665" i="3"/>
  <c r="K4664" i="3"/>
  <c r="K4663" i="3"/>
  <c r="K4662" i="3"/>
  <c r="K4661" i="3"/>
  <c r="K4660" i="3"/>
  <c r="K4659" i="3"/>
  <c r="K4658" i="3"/>
  <c r="K4657" i="3"/>
  <c r="K4656" i="3"/>
  <c r="K4655" i="3"/>
  <c r="K4654" i="3"/>
  <c r="K4653" i="3"/>
  <c r="K4652" i="3"/>
  <c r="K4651" i="3"/>
  <c r="K4650" i="3"/>
  <c r="K4649" i="3"/>
  <c r="K4648" i="3"/>
  <c r="K4647" i="3"/>
  <c r="K4646" i="3"/>
  <c r="K4645" i="3"/>
  <c r="K4644" i="3"/>
  <c r="K4643" i="3"/>
  <c r="K4642" i="3"/>
  <c r="K4641" i="3"/>
  <c r="K4640" i="3"/>
  <c r="K4639" i="3"/>
  <c r="K4638" i="3"/>
  <c r="K4637" i="3"/>
  <c r="K4636" i="3"/>
  <c r="K4635" i="3"/>
  <c r="K4634" i="3"/>
  <c r="K4633" i="3"/>
  <c r="K4632" i="3"/>
  <c r="K4631" i="3"/>
  <c r="K4630" i="3"/>
  <c r="K4629" i="3"/>
  <c r="K4628" i="3"/>
  <c r="K4627" i="3"/>
  <c r="K4626" i="3"/>
  <c r="K4625" i="3"/>
  <c r="K4624" i="3"/>
  <c r="K4623" i="3"/>
  <c r="K4622" i="3"/>
  <c r="K4621" i="3"/>
  <c r="K4620" i="3"/>
  <c r="K4619" i="3"/>
  <c r="K4618" i="3"/>
  <c r="K4617" i="3"/>
  <c r="K4616" i="3"/>
  <c r="K4615" i="3"/>
  <c r="K4614" i="3"/>
  <c r="K4613" i="3"/>
  <c r="K4612" i="3"/>
  <c r="K4611" i="3"/>
  <c r="K4610" i="3"/>
  <c r="K4609" i="3"/>
  <c r="K4608" i="3"/>
  <c r="K4607" i="3"/>
  <c r="K4606" i="3"/>
  <c r="K4605" i="3"/>
  <c r="K4604" i="3"/>
  <c r="K4603" i="3"/>
  <c r="K4602" i="3"/>
  <c r="K4601" i="3"/>
  <c r="K4600" i="3"/>
  <c r="K4599" i="3"/>
  <c r="K4598" i="3"/>
  <c r="K4597" i="3"/>
  <c r="K4596" i="3"/>
  <c r="K4595" i="3"/>
  <c r="K4594" i="3"/>
  <c r="K4593" i="3"/>
  <c r="K4592" i="3"/>
  <c r="K4591" i="3"/>
  <c r="K4590" i="3"/>
  <c r="K4589" i="3"/>
  <c r="K4588" i="3"/>
  <c r="K4587" i="3"/>
  <c r="K4586" i="3"/>
  <c r="K4585" i="3"/>
  <c r="K4584" i="3"/>
  <c r="K4583" i="3"/>
  <c r="K4582" i="3"/>
  <c r="K4581" i="3"/>
  <c r="K4580" i="3"/>
  <c r="K4579" i="3"/>
  <c r="K4578" i="3"/>
  <c r="K4577" i="3"/>
  <c r="K4576" i="3"/>
  <c r="K4575" i="3"/>
  <c r="K4574" i="3"/>
  <c r="K4573" i="3"/>
  <c r="K4572" i="3"/>
  <c r="K4571" i="3"/>
  <c r="K4570" i="3"/>
  <c r="K4569" i="3"/>
  <c r="K4568" i="3"/>
  <c r="K4567" i="3"/>
  <c r="K4566" i="3"/>
  <c r="K4565" i="3"/>
  <c r="K4564" i="3"/>
  <c r="K4563" i="3"/>
  <c r="K4562" i="3"/>
  <c r="K4561" i="3"/>
  <c r="K4560" i="3"/>
  <c r="K4559" i="3"/>
  <c r="K4558" i="3"/>
  <c r="K4557" i="3"/>
  <c r="K4556" i="3"/>
  <c r="K4555" i="3"/>
  <c r="K4554" i="3"/>
  <c r="K4553" i="3"/>
  <c r="K4552" i="3"/>
  <c r="K4551" i="3"/>
  <c r="K4550" i="3"/>
  <c r="K4549" i="3"/>
  <c r="K4548" i="3"/>
  <c r="K4547" i="3"/>
  <c r="K4546" i="3"/>
  <c r="K4545" i="3"/>
  <c r="K4544" i="3"/>
  <c r="K4543" i="3"/>
  <c r="K4542" i="3"/>
  <c r="K4541" i="3"/>
  <c r="K4540" i="3"/>
  <c r="K4539" i="3"/>
  <c r="K4538" i="3"/>
  <c r="K4537" i="3"/>
  <c r="K4536" i="3"/>
  <c r="K4535" i="3"/>
  <c r="K4534" i="3"/>
  <c r="K4533" i="3"/>
  <c r="K4532" i="3"/>
  <c r="K4531" i="3"/>
  <c r="K4530" i="3"/>
  <c r="K4529" i="3"/>
  <c r="K4528" i="3"/>
  <c r="K4527" i="3"/>
  <c r="K4526" i="3"/>
  <c r="K4525" i="3"/>
  <c r="K4524" i="3"/>
  <c r="K4523" i="3"/>
  <c r="K4522" i="3"/>
  <c r="K4521" i="3"/>
  <c r="K4520" i="3"/>
  <c r="K4519" i="3"/>
  <c r="K4518" i="3"/>
  <c r="K4517" i="3"/>
  <c r="K4516" i="3"/>
  <c r="K4515" i="3"/>
  <c r="K4514" i="3"/>
  <c r="K4513" i="3"/>
  <c r="K4512" i="3"/>
  <c r="K4511" i="3"/>
  <c r="K4510" i="3"/>
  <c r="K4509" i="3"/>
  <c r="K4508" i="3"/>
  <c r="K4507" i="3"/>
  <c r="K4506" i="3"/>
  <c r="K4505" i="3"/>
  <c r="K4504" i="3"/>
  <c r="K4503" i="3"/>
  <c r="K4502" i="3"/>
  <c r="K4501" i="3"/>
  <c r="K4500" i="3"/>
  <c r="K4499" i="3"/>
  <c r="K4498" i="3"/>
  <c r="K4497" i="3"/>
  <c r="K4496" i="3"/>
  <c r="K4495" i="3"/>
  <c r="K4494" i="3"/>
  <c r="K4493" i="3"/>
  <c r="K4492" i="3"/>
  <c r="K4491" i="3"/>
  <c r="K4490" i="3"/>
  <c r="K4489" i="3"/>
  <c r="K4488" i="3"/>
  <c r="K4487" i="3"/>
  <c r="K4486" i="3"/>
  <c r="K4485" i="3"/>
  <c r="K4484" i="3"/>
  <c r="K4483" i="3"/>
  <c r="K4482" i="3"/>
  <c r="K4481" i="3"/>
  <c r="K4480" i="3"/>
  <c r="K4479" i="3"/>
  <c r="K4478" i="3"/>
  <c r="K4477" i="3"/>
  <c r="K4476" i="3"/>
  <c r="K4475" i="3"/>
  <c r="K4474" i="3"/>
  <c r="K4473" i="3"/>
  <c r="K4472" i="3"/>
  <c r="K4471" i="3"/>
  <c r="K4470" i="3"/>
  <c r="K4469" i="3"/>
  <c r="K4468" i="3"/>
  <c r="K4467" i="3"/>
  <c r="K4466" i="3"/>
  <c r="K4465" i="3"/>
  <c r="K4464" i="3"/>
  <c r="K4463" i="3"/>
  <c r="K4462" i="3"/>
  <c r="K4461" i="3"/>
  <c r="K4460" i="3"/>
  <c r="K4459" i="3"/>
  <c r="K4458" i="3"/>
  <c r="K4457" i="3"/>
  <c r="K4456" i="3"/>
  <c r="K4455" i="3"/>
  <c r="K4454" i="3"/>
  <c r="K4453" i="3"/>
  <c r="K4452" i="3"/>
  <c r="K4451" i="3"/>
  <c r="K4450" i="3"/>
  <c r="K4449" i="3"/>
  <c r="K4448" i="3"/>
  <c r="K4447" i="3"/>
  <c r="K4446" i="3"/>
  <c r="K4445" i="3"/>
  <c r="K4444" i="3"/>
  <c r="K4443" i="3"/>
  <c r="K4442" i="3"/>
  <c r="K4441" i="3"/>
  <c r="K4440" i="3"/>
  <c r="K4439" i="3"/>
  <c r="K4438" i="3"/>
  <c r="K4437" i="3"/>
  <c r="K4436" i="3"/>
  <c r="K4435" i="3"/>
  <c r="K4434" i="3"/>
  <c r="K4433" i="3"/>
  <c r="K4432" i="3"/>
  <c r="K4431" i="3"/>
  <c r="K4430" i="3"/>
  <c r="K4429" i="3"/>
  <c r="K4428" i="3"/>
  <c r="K4427" i="3"/>
  <c r="K4426" i="3"/>
  <c r="K4425" i="3"/>
  <c r="K4424" i="3"/>
  <c r="K4423" i="3"/>
  <c r="K4422" i="3"/>
  <c r="K4421" i="3"/>
  <c r="K4420" i="3"/>
  <c r="K4419" i="3"/>
  <c r="K4418" i="3"/>
  <c r="K4417" i="3"/>
  <c r="K4416" i="3"/>
  <c r="K4415" i="3"/>
  <c r="K4414" i="3"/>
  <c r="K4413" i="3"/>
  <c r="K4412" i="3"/>
  <c r="K4411" i="3"/>
  <c r="K4410" i="3"/>
  <c r="K4409" i="3"/>
  <c r="K4408" i="3"/>
  <c r="K4407" i="3"/>
  <c r="K4406" i="3"/>
  <c r="K4405" i="3"/>
  <c r="K4404" i="3"/>
  <c r="K4403" i="3"/>
  <c r="K4402" i="3"/>
  <c r="K4401" i="3"/>
  <c r="K4400" i="3"/>
  <c r="K4399" i="3"/>
  <c r="K4398" i="3"/>
  <c r="K4397" i="3"/>
  <c r="K4396" i="3"/>
  <c r="K4395" i="3"/>
  <c r="K4394" i="3"/>
  <c r="K4393" i="3"/>
  <c r="K4392" i="3"/>
  <c r="K4391" i="3"/>
  <c r="K4390" i="3"/>
  <c r="K4389" i="3"/>
  <c r="K4388" i="3"/>
  <c r="K4387" i="3"/>
  <c r="K4386" i="3"/>
  <c r="K4385" i="3"/>
  <c r="K4384" i="3"/>
  <c r="K4383" i="3"/>
  <c r="K4382" i="3"/>
  <c r="K4381" i="3"/>
  <c r="K4380" i="3"/>
  <c r="K4379" i="3"/>
  <c r="K4378" i="3"/>
  <c r="K4377" i="3"/>
  <c r="K4376" i="3"/>
  <c r="K4375" i="3"/>
  <c r="K4374" i="3"/>
  <c r="K4373" i="3"/>
  <c r="K4372" i="3"/>
  <c r="K4371" i="3"/>
  <c r="K4370" i="3"/>
  <c r="K4369" i="3"/>
  <c r="K4368" i="3"/>
  <c r="K4367" i="3"/>
  <c r="K4366" i="3"/>
  <c r="K4365" i="3"/>
  <c r="K4364" i="3"/>
  <c r="K4363" i="3"/>
  <c r="K4362" i="3"/>
  <c r="K4361" i="3"/>
  <c r="K4360" i="3"/>
  <c r="K4359" i="3"/>
  <c r="K4358" i="3"/>
  <c r="K4357" i="3"/>
  <c r="K4356" i="3"/>
  <c r="K4355" i="3"/>
  <c r="K4354" i="3"/>
  <c r="K4353" i="3"/>
  <c r="K4352" i="3"/>
  <c r="K4351" i="3"/>
  <c r="K4350" i="3"/>
  <c r="K4349" i="3"/>
  <c r="K4348" i="3"/>
  <c r="K4347" i="3"/>
  <c r="K4346" i="3"/>
  <c r="K4345" i="3"/>
  <c r="K4344" i="3"/>
  <c r="K4343" i="3"/>
  <c r="K4342" i="3"/>
  <c r="K4341" i="3"/>
  <c r="K4340" i="3"/>
  <c r="K4339" i="3"/>
  <c r="K4338" i="3"/>
  <c r="K4337" i="3"/>
  <c r="K4336" i="3"/>
  <c r="K4335" i="3"/>
  <c r="K4334" i="3"/>
  <c r="K4333" i="3"/>
  <c r="K4332" i="3"/>
  <c r="K4331" i="3"/>
  <c r="K4330" i="3"/>
  <c r="K4329" i="3"/>
  <c r="K4328" i="3"/>
  <c r="K4327" i="3"/>
  <c r="K4326" i="3"/>
  <c r="K4325" i="3"/>
  <c r="K4324" i="3"/>
  <c r="K4323" i="3"/>
  <c r="K4322" i="3"/>
  <c r="K4321" i="3"/>
  <c r="K4320" i="3"/>
  <c r="K4319" i="3"/>
  <c r="K4318" i="3"/>
  <c r="K4317" i="3"/>
  <c r="K4316" i="3"/>
  <c r="K4315" i="3"/>
  <c r="K4314" i="3"/>
  <c r="K4313" i="3"/>
  <c r="K4312" i="3"/>
  <c r="K4311" i="3"/>
  <c r="K4310" i="3"/>
  <c r="K4309" i="3"/>
  <c r="K4308" i="3"/>
  <c r="K4307" i="3"/>
  <c r="K4306" i="3"/>
  <c r="K4305" i="3"/>
  <c r="K4304" i="3"/>
  <c r="K4303" i="3"/>
  <c r="K4302" i="3"/>
  <c r="K4301" i="3"/>
  <c r="K4300" i="3"/>
  <c r="K4299" i="3"/>
  <c r="K4298" i="3"/>
  <c r="K4297" i="3"/>
  <c r="K4296" i="3"/>
  <c r="K4295" i="3"/>
  <c r="K4294" i="3"/>
  <c r="K4293" i="3"/>
  <c r="K4292" i="3"/>
  <c r="K4291" i="3"/>
  <c r="K4290" i="3"/>
  <c r="K4289" i="3"/>
  <c r="K4288" i="3"/>
  <c r="K4287" i="3"/>
  <c r="K4286" i="3"/>
  <c r="K4285" i="3"/>
  <c r="K4284" i="3"/>
  <c r="K4283" i="3"/>
  <c r="K4282" i="3"/>
  <c r="K4281" i="3"/>
  <c r="K4280" i="3"/>
  <c r="K4279" i="3"/>
  <c r="K4278" i="3"/>
  <c r="K4277" i="3"/>
  <c r="K4276" i="3"/>
  <c r="K4275" i="3"/>
  <c r="K4274" i="3"/>
  <c r="K4273" i="3"/>
  <c r="K4272" i="3"/>
  <c r="K4271" i="3"/>
  <c r="K4270" i="3"/>
  <c r="K4269" i="3"/>
  <c r="K4268" i="3"/>
  <c r="K4267" i="3"/>
  <c r="K4266" i="3"/>
  <c r="K4265" i="3"/>
  <c r="K4264" i="3"/>
  <c r="K4263" i="3"/>
  <c r="K4262" i="3"/>
  <c r="K4261" i="3"/>
  <c r="K4260" i="3"/>
  <c r="K4259" i="3"/>
  <c r="K4258" i="3"/>
  <c r="K4257" i="3"/>
  <c r="K4256" i="3"/>
  <c r="K4255" i="3"/>
  <c r="K4254" i="3"/>
  <c r="K4253" i="3"/>
  <c r="K4252" i="3"/>
  <c r="K4251" i="3"/>
  <c r="K4250" i="3"/>
  <c r="K4249" i="3"/>
  <c r="K4248" i="3"/>
  <c r="K4247" i="3"/>
  <c r="K4246" i="3"/>
  <c r="K4245" i="3"/>
  <c r="K4244" i="3"/>
  <c r="K4243" i="3"/>
  <c r="K4242" i="3"/>
  <c r="K4241" i="3"/>
  <c r="K4240" i="3"/>
  <c r="K4239" i="3"/>
  <c r="K4238" i="3"/>
  <c r="K4237" i="3"/>
  <c r="K4236" i="3"/>
  <c r="K4235" i="3"/>
  <c r="K4234" i="3"/>
  <c r="K4233" i="3"/>
  <c r="K4232" i="3"/>
  <c r="K4231" i="3"/>
  <c r="K4230" i="3"/>
  <c r="K4229" i="3"/>
  <c r="K4228" i="3"/>
  <c r="K4227" i="3"/>
  <c r="K4226" i="3"/>
  <c r="K4225" i="3"/>
  <c r="K4224" i="3"/>
  <c r="K4223" i="3"/>
  <c r="K4222" i="3"/>
  <c r="K4221" i="3"/>
  <c r="K4220" i="3"/>
  <c r="K4219" i="3"/>
  <c r="K4218" i="3"/>
  <c r="K4217" i="3"/>
  <c r="K4216" i="3"/>
  <c r="K4215" i="3"/>
  <c r="K4214" i="3"/>
  <c r="K4213" i="3"/>
  <c r="K4212" i="3"/>
  <c r="K4211" i="3"/>
  <c r="K4210" i="3"/>
  <c r="K4209" i="3"/>
  <c r="K4208" i="3"/>
  <c r="K4207" i="3"/>
  <c r="K4206" i="3"/>
  <c r="K4205" i="3"/>
  <c r="K4204" i="3"/>
  <c r="K4203" i="3"/>
  <c r="K4202" i="3"/>
  <c r="K4201" i="3"/>
  <c r="K4200" i="3"/>
  <c r="K4199" i="3"/>
  <c r="K4198" i="3"/>
  <c r="K4197" i="3"/>
  <c r="K4196" i="3"/>
  <c r="K4195" i="3"/>
  <c r="K4194" i="3"/>
  <c r="K4193" i="3"/>
  <c r="K4192" i="3"/>
  <c r="K4191" i="3"/>
  <c r="K4190" i="3"/>
  <c r="K4189" i="3"/>
  <c r="K4188" i="3"/>
  <c r="K4187" i="3"/>
  <c r="K4186" i="3"/>
  <c r="K4185" i="3"/>
  <c r="K4184" i="3"/>
  <c r="K4183" i="3"/>
  <c r="K4182" i="3"/>
  <c r="K4181" i="3"/>
  <c r="K4180" i="3"/>
  <c r="K4179" i="3"/>
  <c r="K4178" i="3"/>
  <c r="K4177" i="3"/>
  <c r="K4176" i="3"/>
  <c r="K4175" i="3"/>
  <c r="K4174" i="3"/>
  <c r="K4173" i="3"/>
  <c r="K4172" i="3"/>
  <c r="K4171" i="3"/>
  <c r="K4170" i="3"/>
  <c r="K4169" i="3"/>
  <c r="K4168" i="3"/>
  <c r="K4167" i="3"/>
  <c r="K4166" i="3"/>
  <c r="K4165" i="3"/>
  <c r="K4164" i="3"/>
  <c r="K4163" i="3"/>
  <c r="K4162" i="3"/>
  <c r="K4161" i="3"/>
  <c r="K4160" i="3"/>
  <c r="K4159" i="3"/>
  <c r="K4158" i="3"/>
  <c r="K4157" i="3"/>
  <c r="K4156" i="3"/>
  <c r="K4155" i="3"/>
  <c r="K4154" i="3"/>
  <c r="K4153" i="3"/>
  <c r="K4152" i="3"/>
  <c r="K4151" i="3"/>
  <c r="K4150" i="3"/>
  <c r="K4149" i="3"/>
  <c r="K4148" i="3"/>
  <c r="K4147" i="3"/>
  <c r="K4146" i="3"/>
  <c r="K4145" i="3"/>
  <c r="K4144" i="3"/>
  <c r="K4143" i="3"/>
  <c r="K4142" i="3"/>
  <c r="K4141" i="3"/>
  <c r="K4140" i="3"/>
  <c r="K4139" i="3"/>
  <c r="K4138" i="3"/>
  <c r="K4137" i="3"/>
  <c r="K4136" i="3"/>
  <c r="K4135" i="3"/>
  <c r="K4134" i="3"/>
  <c r="K4133" i="3"/>
  <c r="K4132" i="3"/>
  <c r="K4131" i="3"/>
  <c r="K4130" i="3"/>
  <c r="K4129" i="3"/>
  <c r="K4128" i="3"/>
  <c r="K4127" i="3"/>
  <c r="K4126" i="3"/>
  <c r="K4125" i="3"/>
  <c r="K4124" i="3"/>
  <c r="K4123" i="3"/>
  <c r="K4122" i="3"/>
  <c r="K4121" i="3"/>
  <c r="K4120" i="3"/>
  <c r="K4119" i="3"/>
  <c r="K4118" i="3"/>
  <c r="K4117" i="3"/>
  <c r="K4116" i="3"/>
  <c r="K4115" i="3"/>
  <c r="K4114" i="3"/>
  <c r="K4113" i="3"/>
  <c r="K4112" i="3"/>
  <c r="K4111" i="3"/>
  <c r="K4110" i="3"/>
  <c r="K4109" i="3"/>
  <c r="K4108" i="3"/>
  <c r="K4107" i="3"/>
  <c r="K4106" i="3"/>
  <c r="K4105" i="3"/>
  <c r="K4104" i="3"/>
  <c r="K4103" i="3"/>
  <c r="K4102" i="3"/>
  <c r="K4101" i="3"/>
  <c r="K4100" i="3"/>
  <c r="K4099" i="3"/>
  <c r="K4098" i="3"/>
  <c r="K4097" i="3"/>
  <c r="K4096" i="3"/>
  <c r="K4095" i="3"/>
  <c r="K4094" i="3"/>
  <c r="K4093" i="3"/>
  <c r="K4092" i="3"/>
  <c r="K4091" i="3"/>
  <c r="K4090" i="3"/>
  <c r="K4089" i="3"/>
  <c r="K4088" i="3"/>
  <c r="K4087" i="3"/>
  <c r="K4086" i="3"/>
  <c r="K4085" i="3"/>
  <c r="K4084" i="3"/>
  <c r="K4083" i="3"/>
  <c r="K4082" i="3"/>
  <c r="K4081" i="3"/>
  <c r="K4080" i="3"/>
  <c r="K4079" i="3"/>
  <c r="K4078" i="3"/>
  <c r="K4077" i="3"/>
  <c r="K4076" i="3"/>
  <c r="K4075" i="3"/>
  <c r="K4074" i="3"/>
  <c r="K4073" i="3"/>
  <c r="K4072" i="3"/>
  <c r="K4071" i="3"/>
  <c r="K4070" i="3"/>
  <c r="K4069" i="3"/>
  <c r="K4068" i="3"/>
  <c r="K4067" i="3"/>
  <c r="K4066" i="3"/>
  <c r="K4065" i="3"/>
  <c r="K4064" i="3"/>
  <c r="K4063" i="3"/>
  <c r="K4062" i="3"/>
  <c r="K4061" i="3"/>
  <c r="K4060" i="3"/>
  <c r="K4059" i="3"/>
  <c r="K4058" i="3"/>
  <c r="K4057" i="3"/>
  <c r="K4056" i="3"/>
  <c r="K4055" i="3"/>
  <c r="K4054" i="3"/>
  <c r="K4053" i="3"/>
  <c r="K4052" i="3"/>
  <c r="K4051" i="3"/>
  <c r="K4050" i="3"/>
  <c r="K4049" i="3"/>
  <c r="K4048" i="3"/>
  <c r="K4047" i="3"/>
  <c r="K4046" i="3"/>
  <c r="K4045" i="3"/>
  <c r="K4044" i="3"/>
  <c r="K4043" i="3"/>
  <c r="K4042" i="3"/>
  <c r="K4041" i="3"/>
  <c r="K4040" i="3"/>
  <c r="K4039" i="3"/>
  <c r="K4038" i="3"/>
  <c r="K4037" i="3"/>
  <c r="K4036" i="3"/>
  <c r="K4035" i="3"/>
  <c r="K4034" i="3"/>
  <c r="K4033" i="3"/>
  <c r="K4032" i="3"/>
  <c r="K4031" i="3"/>
  <c r="K4030" i="3"/>
  <c r="K4029" i="3"/>
  <c r="K4028" i="3"/>
  <c r="K4027" i="3"/>
  <c r="K4026" i="3"/>
  <c r="K4025" i="3"/>
  <c r="K4024" i="3"/>
  <c r="K4023" i="3"/>
  <c r="K4022" i="3"/>
  <c r="K4021" i="3"/>
  <c r="K4020" i="3"/>
  <c r="K4019" i="3"/>
  <c r="K4018" i="3"/>
  <c r="K4017" i="3"/>
  <c r="K4016" i="3"/>
  <c r="K4015" i="3"/>
  <c r="K4014" i="3"/>
  <c r="K4013" i="3"/>
  <c r="K4012" i="3"/>
  <c r="K4011" i="3"/>
  <c r="K4010" i="3"/>
  <c r="K4009" i="3"/>
  <c r="K4008" i="3"/>
  <c r="K4007" i="3"/>
  <c r="K4006" i="3"/>
  <c r="K4005" i="3"/>
  <c r="K4004" i="3"/>
  <c r="K4003" i="3"/>
  <c r="K4002" i="3"/>
  <c r="K4001" i="3"/>
  <c r="K4000" i="3"/>
  <c r="K3999" i="3"/>
  <c r="K3998" i="3"/>
  <c r="K3997" i="3"/>
  <c r="K3996" i="3"/>
  <c r="K3995" i="3"/>
  <c r="K3994" i="3"/>
  <c r="K3993" i="3"/>
  <c r="K3992" i="3"/>
  <c r="K3991" i="3"/>
  <c r="K3990" i="3"/>
  <c r="K3989" i="3"/>
  <c r="K3988" i="3"/>
  <c r="K3987" i="3"/>
  <c r="K3986" i="3"/>
  <c r="K3985" i="3"/>
  <c r="K3984" i="3"/>
  <c r="K3983" i="3"/>
  <c r="K3982" i="3"/>
  <c r="K3981" i="3"/>
  <c r="K3980" i="3"/>
  <c r="K3979" i="3"/>
  <c r="K3978" i="3"/>
  <c r="K3977" i="3"/>
  <c r="K3976" i="3"/>
  <c r="K3975" i="3"/>
  <c r="K3974" i="3"/>
  <c r="K3973" i="3"/>
  <c r="K3972" i="3"/>
  <c r="K3971" i="3"/>
  <c r="K3970" i="3"/>
  <c r="K3969" i="3"/>
  <c r="K3968" i="3"/>
  <c r="K3967" i="3"/>
  <c r="K3966" i="3"/>
  <c r="K3965" i="3"/>
  <c r="K3964" i="3"/>
  <c r="K3963" i="3"/>
  <c r="K3962" i="3"/>
  <c r="K3961" i="3"/>
  <c r="K3960" i="3"/>
  <c r="K3959" i="3"/>
  <c r="K3958" i="3"/>
  <c r="K3957" i="3"/>
  <c r="K3956" i="3"/>
  <c r="K3955" i="3"/>
  <c r="K3954" i="3"/>
  <c r="K3953" i="3"/>
  <c r="K3952" i="3"/>
  <c r="K3951" i="3"/>
  <c r="K3950" i="3"/>
  <c r="K3949" i="3"/>
  <c r="K3948" i="3"/>
  <c r="K3947" i="3"/>
  <c r="K3946" i="3"/>
  <c r="K3945" i="3"/>
  <c r="K3944" i="3"/>
  <c r="K3943" i="3"/>
  <c r="K3942" i="3"/>
  <c r="K3941" i="3"/>
  <c r="K3940" i="3"/>
  <c r="K3939" i="3"/>
  <c r="K3938" i="3"/>
  <c r="K3937" i="3"/>
  <c r="K3936" i="3"/>
  <c r="K3935" i="3"/>
  <c r="K3934" i="3"/>
  <c r="K3933" i="3"/>
  <c r="K3932" i="3"/>
  <c r="K3931" i="3"/>
  <c r="K3930" i="3"/>
  <c r="K3929" i="3"/>
  <c r="K3928" i="3"/>
  <c r="K3927" i="3"/>
  <c r="K3926" i="3"/>
  <c r="K3925" i="3"/>
  <c r="K3924" i="3"/>
  <c r="K3923" i="3"/>
  <c r="K3922" i="3"/>
  <c r="K3921" i="3"/>
  <c r="K3920" i="3"/>
  <c r="K3919" i="3"/>
  <c r="K3918" i="3"/>
  <c r="K3917" i="3"/>
  <c r="K3916" i="3"/>
  <c r="K3915" i="3"/>
  <c r="K3914" i="3"/>
  <c r="K3913" i="3"/>
  <c r="K3912" i="3"/>
  <c r="K3911" i="3"/>
  <c r="K3910" i="3"/>
  <c r="K3909" i="3"/>
  <c r="K3908" i="3"/>
  <c r="K3907" i="3"/>
  <c r="K3906" i="3"/>
  <c r="K3905" i="3"/>
  <c r="K3904" i="3"/>
  <c r="K3903" i="3"/>
  <c r="K3902" i="3"/>
  <c r="K3901" i="3"/>
  <c r="K3900" i="3"/>
  <c r="K3899" i="3"/>
  <c r="K3898" i="3"/>
  <c r="K3897" i="3"/>
  <c r="K3896" i="3"/>
  <c r="K3895" i="3"/>
  <c r="K3894" i="3"/>
  <c r="K3893" i="3"/>
  <c r="K3892" i="3"/>
  <c r="K3891" i="3"/>
  <c r="K3890" i="3"/>
  <c r="K3889" i="3"/>
  <c r="K3888" i="3"/>
  <c r="K3887" i="3"/>
  <c r="K3886" i="3"/>
  <c r="K3885" i="3"/>
  <c r="K3884" i="3"/>
  <c r="K3883" i="3"/>
  <c r="K3882" i="3"/>
  <c r="K3881" i="3"/>
  <c r="K3880" i="3"/>
  <c r="K3879" i="3"/>
  <c r="K3878" i="3"/>
  <c r="K3877" i="3"/>
  <c r="K3876" i="3"/>
  <c r="K3875" i="3"/>
  <c r="K3874" i="3"/>
  <c r="K3873" i="3"/>
  <c r="K3872" i="3"/>
  <c r="K3871" i="3"/>
  <c r="K3870" i="3"/>
  <c r="K3869" i="3"/>
  <c r="K3868" i="3"/>
  <c r="K3867" i="3"/>
  <c r="K3866" i="3"/>
  <c r="K3865" i="3"/>
  <c r="K3864" i="3"/>
  <c r="K3863" i="3"/>
  <c r="K3862" i="3"/>
  <c r="K3861" i="3"/>
  <c r="K3860" i="3"/>
  <c r="K3859" i="3"/>
  <c r="K3858" i="3"/>
  <c r="K3857" i="3"/>
  <c r="K3856" i="3"/>
  <c r="K3855" i="3"/>
  <c r="K3854" i="3"/>
  <c r="K3853" i="3"/>
  <c r="K3852" i="3"/>
  <c r="K3851" i="3"/>
  <c r="K3850" i="3"/>
  <c r="K3849" i="3"/>
  <c r="K3848" i="3"/>
  <c r="K3847" i="3"/>
  <c r="K3846" i="3"/>
  <c r="K3845" i="3"/>
  <c r="K3844" i="3"/>
  <c r="K3843" i="3"/>
  <c r="K3842" i="3"/>
  <c r="K3841" i="3"/>
  <c r="K3840" i="3"/>
  <c r="K3839" i="3"/>
  <c r="K3838" i="3"/>
  <c r="K3837" i="3"/>
  <c r="K3836" i="3"/>
  <c r="K3835" i="3"/>
  <c r="K3834" i="3"/>
  <c r="K3833" i="3"/>
  <c r="K3832" i="3"/>
  <c r="K3831" i="3"/>
  <c r="K3830" i="3"/>
  <c r="K3829" i="3"/>
  <c r="K3828" i="3"/>
  <c r="K3827" i="3"/>
  <c r="K3826" i="3"/>
  <c r="K3825" i="3"/>
  <c r="K3824" i="3"/>
  <c r="K3823" i="3"/>
  <c r="K3822" i="3"/>
  <c r="K3821" i="3"/>
  <c r="K3820" i="3"/>
  <c r="K3819" i="3"/>
  <c r="K3818" i="3"/>
  <c r="K3817" i="3"/>
  <c r="K3816" i="3"/>
  <c r="K3815" i="3"/>
  <c r="K3814" i="3"/>
  <c r="K3813" i="3"/>
  <c r="K3812" i="3"/>
  <c r="K3811" i="3"/>
  <c r="K3810" i="3"/>
  <c r="K3809" i="3"/>
  <c r="K3808" i="3"/>
  <c r="K3807" i="3"/>
  <c r="K3806" i="3"/>
  <c r="K3805" i="3"/>
  <c r="K3804" i="3"/>
  <c r="K3803" i="3"/>
  <c r="K3802" i="3"/>
  <c r="K3801" i="3"/>
  <c r="K3800" i="3"/>
  <c r="K3799" i="3"/>
  <c r="K3798" i="3"/>
  <c r="K3797" i="3"/>
  <c r="K3796" i="3"/>
  <c r="K3795" i="3"/>
  <c r="K3794" i="3"/>
  <c r="K3793" i="3"/>
  <c r="K3792" i="3"/>
  <c r="K3791" i="3"/>
  <c r="K3790" i="3"/>
  <c r="K3789" i="3"/>
  <c r="K3788" i="3"/>
  <c r="K3787" i="3"/>
  <c r="K3786" i="3"/>
  <c r="K3785" i="3"/>
  <c r="K3784" i="3"/>
  <c r="K3783" i="3"/>
  <c r="K3782" i="3"/>
  <c r="K3781" i="3"/>
  <c r="K3780" i="3"/>
  <c r="K3779" i="3"/>
  <c r="K3778" i="3"/>
  <c r="K3777" i="3"/>
  <c r="K3776" i="3"/>
  <c r="K3775" i="3"/>
  <c r="K3774" i="3"/>
  <c r="K3773" i="3"/>
  <c r="K3772" i="3"/>
  <c r="K3771" i="3"/>
  <c r="K3770" i="3"/>
  <c r="K3769" i="3"/>
  <c r="K3768" i="3"/>
  <c r="K3767" i="3"/>
  <c r="K3766" i="3"/>
  <c r="K3765" i="3"/>
  <c r="K3764" i="3"/>
  <c r="K3763" i="3"/>
  <c r="K3762" i="3"/>
  <c r="K3761" i="3"/>
  <c r="K3760" i="3"/>
  <c r="K3759" i="3"/>
  <c r="K3758" i="3"/>
  <c r="K3757" i="3"/>
  <c r="K3756" i="3"/>
  <c r="K3755" i="3"/>
  <c r="K3754" i="3"/>
  <c r="K3753" i="3"/>
  <c r="K3752" i="3"/>
  <c r="K3751" i="3"/>
  <c r="K3750" i="3"/>
  <c r="K3749" i="3"/>
  <c r="K3748" i="3"/>
  <c r="K3747" i="3"/>
  <c r="K3746" i="3"/>
  <c r="K3745" i="3"/>
  <c r="K3744" i="3"/>
  <c r="K3743" i="3"/>
  <c r="K3742" i="3"/>
  <c r="K3741" i="3"/>
  <c r="K3740" i="3"/>
  <c r="K3739" i="3"/>
  <c r="K3738" i="3"/>
  <c r="K3737" i="3"/>
  <c r="K3736" i="3"/>
  <c r="K3735" i="3"/>
  <c r="K3734" i="3"/>
  <c r="K3733" i="3"/>
  <c r="K3732" i="3"/>
  <c r="K3731" i="3"/>
  <c r="K3730" i="3"/>
  <c r="K3729" i="3"/>
  <c r="K3728" i="3"/>
  <c r="K3727" i="3"/>
  <c r="K3726" i="3"/>
  <c r="K3725" i="3"/>
  <c r="K3724" i="3"/>
  <c r="K3723" i="3"/>
  <c r="K3722" i="3"/>
  <c r="K3721" i="3"/>
  <c r="K3720" i="3"/>
  <c r="K3719" i="3"/>
  <c r="K3718" i="3"/>
  <c r="K3717" i="3"/>
  <c r="K3716" i="3"/>
  <c r="K3715" i="3"/>
  <c r="K3714" i="3"/>
  <c r="K3713" i="3"/>
  <c r="K3712" i="3"/>
  <c r="K3711" i="3"/>
  <c r="K3710" i="3"/>
  <c r="K3709" i="3"/>
  <c r="K3708" i="3"/>
  <c r="K3707" i="3"/>
  <c r="K3706" i="3"/>
  <c r="K3705" i="3"/>
  <c r="K3704" i="3"/>
  <c r="K3703" i="3"/>
  <c r="K3702" i="3"/>
  <c r="K3701" i="3"/>
  <c r="K3700" i="3"/>
  <c r="K3699" i="3"/>
  <c r="K3698" i="3"/>
  <c r="K3697" i="3"/>
  <c r="K3696" i="3"/>
  <c r="K3695" i="3"/>
  <c r="K3694" i="3"/>
  <c r="K3693" i="3"/>
  <c r="K3692" i="3"/>
  <c r="K3691" i="3"/>
  <c r="K3690" i="3"/>
  <c r="K3689" i="3"/>
  <c r="K3688" i="3"/>
  <c r="K3687" i="3"/>
  <c r="K3686" i="3"/>
  <c r="K3685" i="3"/>
  <c r="K3684" i="3"/>
  <c r="K3683" i="3"/>
  <c r="K3682" i="3"/>
  <c r="K3681" i="3"/>
  <c r="K3680" i="3"/>
  <c r="K3679" i="3"/>
  <c r="K3678" i="3"/>
  <c r="K3677" i="3"/>
  <c r="K3676" i="3"/>
  <c r="K3675" i="3"/>
  <c r="K3674" i="3"/>
  <c r="K3673" i="3"/>
  <c r="K3672" i="3"/>
  <c r="K3671" i="3"/>
  <c r="K3670" i="3"/>
  <c r="K3669" i="3"/>
  <c r="K3668" i="3"/>
  <c r="K3667" i="3"/>
  <c r="K3666" i="3"/>
  <c r="K3665" i="3"/>
  <c r="K3664" i="3"/>
  <c r="K3663" i="3"/>
  <c r="K3662" i="3"/>
  <c r="K3661" i="3"/>
  <c r="K3660" i="3"/>
  <c r="K3659" i="3"/>
  <c r="K3658" i="3"/>
  <c r="K3657" i="3"/>
  <c r="K3656" i="3"/>
  <c r="K3655" i="3"/>
  <c r="K3654" i="3"/>
  <c r="K3653" i="3"/>
  <c r="K3652" i="3"/>
  <c r="K3651" i="3"/>
  <c r="K3650" i="3"/>
  <c r="K3649" i="3"/>
  <c r="K3648" i="3"/>
  <c r="K3647" i="3"/>
  <c r="K3646" i="3"/>
  <c r="K3645" i="3"/>
  <c r="K3644" i="3"/>
  <c r="K3643" i="3"/>
  <c r="K3642" i="3"/>
  <c r="K3641" i="3"/>
  <c r="K3640" i="3"/>
  <c r="K3639" i="3"/>
  <c r="K3638" i="3"/>
  <c r="K3637" i="3"/>
  <c r="K3636" i="3"/>
  <c r="K3635" i="3"/>
  <c r="K3634" i="3"/>
  <c r="K3633" i="3"/>
  <c r="K3632" i="3"/>
  <c r="K3631" i="3"/>
  <c r="K3630" i="3"/>
  <c r="K3629" i="3"/>
  <c r="K3628" i="3"/>
  <c r="K3627" i="3"/>
  <c r="K3626" i="3"/>
  <c r="K3625" i="3"/>
  <c r="K3624" i="3"/>
  <c r="K3623" i="3"/>
  <c r="K3622" i="3"/>
  <c r="K3621" i="3"/>
  <c r="K3620" i="3"/>
  <c r="K3619" i="3"/>
  <c r="K3618" i="3"/>
  <c r="K3617" i="3"/>
  <c r="K3616" i="3"/>
  <c r="K3615" i="3"/>
  <c r="K3614" i="3"/>
  <c r="K3613" i="3"/>
  <c r="K3612" i="3"/>
  <c r="K3611" i="3"/>
  <c r="K3610" i="3"/>
  <c r="K3609" i="3"/>
  <c r="K3608" i="3"/>
  <c r="K3607" i="3"/>
  <c r="K3606" i="3"/>
  <c r="K3605" i="3"/>
  <c r="K3604" i="3"/>
  <c r="K3603" i="3"/>
  <c r="K3602" i="3"/>
  <c r="K3601" i="3"/>
  <c r="K3600" i="3"/>
  <c r="K3599" i="3"/>
  <c r="K3598" i="3"/>
  <c r="K3597" i="3"/>
  <c r="K3596" i="3"/>
  <c r="K3595" i="3"/>
  <c r="K3594" i="3"/>
  <c r="K3593" i="3"/>
  <c r="K3592" i="3"/>
  <c r="K3591" i="3"/>
  <c r="K3590" i="3"/>
  <c r="K3589" i="3"/>
  <c r="K3588" i="3"/>
  <c r="K3587" i="3"/>
  <c r="K3586" i="3"/>
  <c r="K3585" i="3"/>
  <c r="K3584" i="3"/>
  <c r="K3583" i="3"/>
  <c r="K3582" i="3"/>
  <c r="K3581" i="3"/>
  <c r="K3580" i="3"/>
  <c r="K3579" i="3"/>
  <c r="K3578" i="3"/>
  <c r="K3577" i="3"/>
  <c r="K3576" i="3"/>
  <c r="K3575" i="3"/>
  <c r="K3574" i="3"/>
  <c r="K3573" i="3"/>
  <c r="K3572" i="3"/>
  <c r="K3571" i="3"/>
  <c r="K3570" i="3"/>
  <c r="K3569" i="3"/>
  <c r="K3568" i="3"/>
  <c r="K3567" i="3"/>
  <c r="K3566" i="3"/>
  <c r="K3565" i="3"/>
  <c r="K3564" i="3"/>
  <c r="K3563" i="3"/>
  <c r="K3562" i="3"/>
  <c r="K3561" i="3"/>
  <c r="K3560" i="3"/>
  <c r="K3559" i="3"/>
  <c r="K3558" i="3"/>
  <c r="K3557" i="3"/>
  <c r="K3556" i="3"/>
  <c r="K3555" i="3"/>
  <c r="K3554" i="3"/>
  <c r="K3553" i="3"/>
  <c r="K3552" i="3"/>
  <c r="K3551" i="3"/>
  <c r="K3550" i="3"/>
  <c r="K3549" i="3"/>
  <c r="K3548" i="3"/>
  <c r="K3547" i="3"/>
  <c r="K3546" i="3"/>
  <c r="K3545" i="3"/>
  <c r="K3544" i="3"/>
  <c r="K3543" i="3"/>
  <c r="K3542" i="3"/>
  <c r="K3541" i="3"/>
  <c r="K3540" i="3"/>
  <c r="K3539" i="3"/>
  <c r="K3538" i="3"/>
  <c r="K3537" i="3"/>
  <c r="K3536" i="3"/>
  <c r="K3535" i="3"/>
  <c r="K3534" i="3"/>
  <c r="K3533" i="3"/>
  <c r="K3532" i="3"/>
  <c r="K3531" i="3"/>
  <c r="K3530" i="3"/>
  <c r="K3529" i="3"/>
  <c r="K3528" i="3"/>
  <c r="K3527" i="3"/>
  <c r="K3526" i="3"/>
  <c r="K3525" i="3"/>
  <c r="K3524" i="3"/>
  <c r="K3523" i="3"/>
  <c r="K3522" i="3"/>
  <c r="K3521" i="3"/>
  <c r="K3520" i="3"/>
  <c r="K3519" i="3"/>
  <c r="K3518" i="3"/>
  <c r="K3517" i="3"/>
  <c r="K3516" i="3"/>
  <c r="K3515" i="3"/>
  <c r="K3514" i="3"/>
  <c r="K3513" i="3"/>
  <c r="K3512" i="3"/>
  <c r="K3511" i="3"/>
  <c r="K3510" i="3"/>
  <c r="K3509" i="3"/>
  <c r="K3508" i="3"/>
  <c r="K3507" i="3"/>
  <c r="K3506" i="3"/>
  <c r="K3505" i="3"/>
  <c r="K3504" i="3"/>
  <c r="K3503" i="3"/>
  <c r="K3502" i="3"/>
  <c r="K3501" i="3"/>
  <c r="K3500" i="3"/>
  <c r="K3499" i="3"/>
  <c r="K3498" i="3"/>
  <c r="K3497" i="3"/>
  <c r="K3496" i="3"/>
  <c r="K3495" i="3"/>
  <c r="K3494" i="3"/>
  <c r="K3493" i="3"/>
  <c r="K3492" i="3"/>
  <c r="K3491" i="3"/>
  <c r="K3490" i="3"/>
  <c r="K3489" i="3"/>
  <c r="K3488" i="3"/>
  <c r="K3487" i="3"/>
  <c r="K3486" i="3"/>
  <c r="K3485" i="3"/>
  <c r="K3484" i="3"/>
  <c r="K3483" i="3"/>
  <c r="K3482" i="3"/>
  <c r="K3481" i="3"/>
  <c r="K3480" i="3"/>
  <c r="K3479" i="3"/>
  <c r="K3478" i="3"/>
  <c r="K3477" i="3"/>
  <c r="K3476" i="3"/>
  <c r="K3475" i="3"/>
  <c r="K3474" i="3"/>
  <c r="K3473" i="3"/>
  <c r="K3472" i="3"/>
  <c r="K3471" i="3"/>
  <c r="K3470" i="3"/>
  <c r="K3469" i="3"/>
  <c r="K3468" i="3"/>
  <c r="K3467" i="3"/>
  <c r="K3466" i="3"/>
  <c r="K3465" i="3"/>
  <c r="K3464" i="3"/>
  <c r="K3463" i="3"/>
  <c r="K3462" i="3"/>
  <c r="K3461" i="3"/>
  <c r="K3460" i="3"/>
  <c r="K3459" i="3"/>
  <c r="K3458" i="3"/>
  <c r="K3457" i="3"/>
  <c r="K3456" i="3"/>
  <c r="K3455" i="3"/>
  <c r="K3454" i="3"/>
  <c r="K3453" i="3"/>
  <c r="K3452" i="3"/>
  <c r="K3451" i="3"/>
  <c r="K3450" i="3"/>
  <c r="K3449" i="3"/>
  <c r="K3448" i="3"/>
  <c r="K3447" i="3"/>
  <c r="K3446" i="3"/>
  <c r="K3445" i="3"/>
  <c r="K3444" i="3"/>
  <c r="K3443" i="3"/>
  <c r="K3442" i="3"/>
  <c r="K3441" i="3"/>
  <c r="K3440" i="3"/>
  <c r="K3439" i="3"/>
  <c r="K3438" i="3"/>
  <c r="K3437" i="3"/>
  <c r="K3436" i="3"/>
  <c r="K3435" i="3"/>
  <c r="K3434" i="3"/>
  <c r="K3433" i="3"/>
  <c r="K3432" i="3"/>
  <c r="K3431" i="3"/>
  <c r="K3430" i="3"/>
  <c r="K3429" i="3"/>
  <c r="K3428" i="3"/>
  <c r="K3427" i="3"/>
  <c r="K3426" i="3"/>
  <c r="K3425" i="3"/>
  <c r="K3424" i="3"/>
  <c r="K3423" i="3"/>
  <c r="K3422" i="3"/>
  <c r="K3421" i="3"/>
  <c r="K3420" i="3"/>
  <c r="K3419" i="3"/>
  <c r="K3418" i="3"/>
  <c r="K3417" i="3"/>
  <c r="K3416" i="3"/>
  <c r="K3415" i="3"/>
  <c r="K3414" i="3"/>
  <c r="K3413" i="3"/>
  <c r="K3412" i="3"/>
  <c r="K3411" i="3"/>
  <c r="K3410" i="3"/>
  <c r="K3409" i="3"/>
  <c r="K3408" i="3"/>
  <c r="K3407" i="3"/>
  <c r="K3406" i="3"/>
  <c r="K3405" i="3"/>
  <c r="K3404" i="3"/>
  <c r="K3403" i="3"/>
  <c r="K3402" i="3"/>
  <c r="K3401" i="3"/>
  <c r="K3400" i="3"/>
  <c r="K3399" i="3"/>
  <c r="K3398" i="3"/>
  <c r="K3397" i="3"/>
  <c r="K3396" i="3"/>
  <c r="K3395" i="3"/>
  <c r="K3394" i="3"/>
  <c r="K3393" i="3"/>
  <c r="K3392" i="3"/>
  <c r="K3391" i="3"/>
  <c r="K3390" i="3"/>
  <c r="K3389" i="3"/>
  <c r="K3388" i="3"/>
  <c r="K3387" i="3"/>
  <c r="K3386" i="3"/>
  <c r="K3385" i="3"/>
  <c r="K3384" i="3"/>
  <c r="K3383" i="3"/>
  <c r="K3382" i="3"/>
  <c r="K3381" i="3"/>
  <c r="K3380" i="3"/>
  <c r="K3379" i="3"/>
  <c r="K3378" i="3"/>
  <c r="K3377" i="3"/>
  <c r="K3376" i="3"/>
  <c r="K3375" i="3"/>
  <c r="K3374" i="3"/>
  <c r="K3373" i="3"/>
  <c r="K3372" i="3"/>
  <c r="K3371" i="3"/>
  <c r="K3370" i="3"/>
  <c r="K3369" i="3"/>
  <c r="K3368" i="3"/>
  <c r="K3367" i="3"/>
  <c r="K3366" i="3"/>
  <c r="K3365" i="3"/>
  <c r="K3364" i="3"/>
  <c r="K3363" i="3"/>
  <c r="K3362" i="3"/>
  <c r="K3361" i="3"/>
  <c r="K3360" i="3"/>
  <c r="K3359" i="3"/>
  <c r="K3358" i="3"/>
  <c r="K3357" i="3"/>
  <c r="K3356" i="3"/>
  <c r="K3355" i="3"/>
  <c r="K3354" i="3"/>
  <c r="K3353" i="3"/>
  <c r="K3352" i="3"/>
  <c r="K3351" i="3"/>
  <c r="K3350" i="3"/>
  <c r="K3349" i="3"/>
  <c r="K3348" i="3"/>
  <c r="K3347" i="3"/>
  <c r="K3346" i="3"/>
  <c r="K3345" i="3"/>
  <c r="K3344" i="3"/>
  <c r="K3343" i="3"/>
  <c r="K3342" i="3"/>
  <c r="K3341" i="3"/>
  <c r="K3340" i="3"/>
  <c r="K3339" i="3"/>
  <c r="K3338" i="3"/>
  <c r="K3337" i="3"/>
  <c r="K3336" i="3"/>
  <c r="K3335" i="3"/>
  <c r="K3334" i="3"/>
  <c r="K3333" i="3"/>
  <c r="K3332" i="3"/>
  <c r="K3331" i="3"/>
  <c r="K3330" i="3"/>
  <c r="K3329" i="3"/>
  <c r="K3328" i="3"/>
  <c r="K3327" i="3"/>
  <c r="K3326" i="3"/>
  <c r="K3325" i="3"/>
  <c r="K3324" i="3"/>
  <c r="K3323" i="3"/>
  <c r="K3322" i="3"/>
  <c r="K3321" i="3"/>
  <c r="K3320" i="3"/>
  <c r="K3319" i="3"/>
  <c r="K3318" i="3"/>
  <c r="K3317" i="3"/>
  <c r="K3316" i="3"/>
  <c r="K3315" i="3"/>
  <c r="K3314" i="3"/>
  <c r="K3313" i="3"/>
  <c r="K3312" i="3"/>
  <c r="K3311" i="3"/>
  <c r="K3310" i="3"/>
  <c r="K3309" i="3"/>
  <c r="K3308" i="3"/>
  <c r="K3307" i="3"/>
  <c r="K3306" i="3"/>
  <c r="K3305" i="3"/>
  <c r="K3304" i="3"/>
  <c r="K3303" i="3"/>
  <c r="K3302" i="3"/>
  <c r="K3301" i="3"/>
  <c r="K3300" i="3"/>
  <c r="K3299" i="3"/>
  <c r="K3298" i="3"/>
  <c r="K3297" i="3"/>
  <c r="K3296" i="3"/>
  <c r="K3295" i="3"/>
  <c r="K3294" i="3"/>
  <c r="K3293" i="3"/>
  <c r="K3292" i="3"/>
  <c r="K3291" i="3"/>
  <c r="K3290" i="3"/>
  <c r="K3289" i="3"/>
  <c r="K3288" i="3"/>
  <c r="K3287" i="3"/>
  <c r="K3286" i="3"/>
  <c r="K3285" i="3"/>
  <c r="K3284" i="3"/>
  <c r="K3283" i="3"/>
  <c r="K3282" i="3"/>
  <c r="K3281" i="3"/>
  <c r="K3280" i="3"/>
  <c r="K3279" i="3"/>
  <c r="K3278" i="3"/>
  <c r="K3277" i="3"/>
  <c r="K3276" i="3"/>
  <c r="K3275" i="3"/>
  <c r="K3274" i="3"/>
  <c r="K3273" i="3"/>
  <c r="K3272" i="3"/>
  <c r="K3271" i="3"/>
  <c r="K3270" i="3"/>
  <c r="K3269" i="3"/>
  <c r="K3268" i="3"/>
  <c r="K3267" i="3"/>
  <c r="K3266" i="3"/>
  <c r="K3265" i="3"/>
  <c r="K3264" i="3"/>
  <c r="K3263" i="3"/>
  <c r="K3262" i="3"/>
  <c r="K3261" i="3"/>
  <c r="K3260" i="3"/>
  <c r="K3259" i="3"/>
  <c r="K3258" i="3"/>
  <c r="K3257" i="3"/>
  <c r="K3256" i="3"/>
  <c r="K3255" i="3"/>
  <c r="K3254" i="3"/>
  <c r="K3253" i="3"/>
  <c r="K3252" i="3"/>
  <c r="K3251" i="3"/>
  <c r="K3250" i="3"/>
  <c r="K3249" i="3"/>
  <c r="K3248" i="3"/>
  <c r="K3247" i="3"/>
  <c r="K3246" i="3"/>
  <c r="K3245" i="3"/>
  <c r="K3244" i="3"/>
  <c r="K3243" i="3"/>
  <c r="K3242" i="3"/>
  <c r="K3241" i="3"/>
  <c r="K3240" i="3"/>
  <c r="K3239" i="3"/>
  <c r="K3238" i="3"/>
  <c r="K3237" i="3"/>
  <c r="K3236" i="3"/>
  <c r="K3235" i="3"/>
  <c r="K3234" i="3"/>
  <c r="K3233" i="3"/>
  <c r="K3232" i="3"/>
  <c r="K3231" i="3"/>
  <c r="K3230" i="3"/>
  <c r="K3229" i="3"/>
  <c r="K3228" i="3"/>
  <c r="K3227" i="3"/>
  <c r="K3226" i="3"/>
  <c r="K3225" i="3"/>
  <c r="K3224" i="3"/>
  <c r="K3223" i="3"/>
  <c r="K3222" i="3"/>
  <c r="K3221" i="3"/>
  <c r="K3220" i="3"/>
  <c r="K3219" i="3"/>
  <c r="K3218" i="3"/>
  <c r="K3217" i="3"/>
  <c r="K3216" i="3"/>
  <c r="K3215" i="3"/>
  <c r="K3214" i="3"/>
  <c r="K3213" i="3"/>
  <c r="K3212" i="3"/>
  <c r="K3211" i="3"/>
  <c r="K3210" i="3"/>
  <c r="K3209" i="3"/>
  <c r="K3208" i="3"/>
  <c r="K3207" i="3"/>
  <c r="K3206" i="3"/>
  <c r="K3205" i="3"/>
  <c r="K3204" i="3"/>
  <c r="K3203" i="3"/>
  <c r="K3202" i="3"/>
  <c r="K3201" i="3"/>
  <c r="K3200" i="3"/>
  <c r="K3199" i="3"/>
  <c r="K3198" i="3"/>
  <c r="K3197" i="3"/>
  <c r="K3196" i="3"/>
  <c r="K3195" i="3"/>
  <c r="K3194" i="3"/>
  <c r="K3193" i="3"/>
  <c r="K3192" i="3"/>
  <c r="K3191" i="3"/>
  <c r="K3190" i="3"/>
  <c r="K3189" i="3"/>
  <c r="K3188" i="3"/>
  <c r="K3187" i="3"/>
  <c r="K3186" i="3"/>
  <c r="K3185" i="3"/>
  <c r="K3184" i="3"/>
  <c r="K3183" i="3"/>
  <c r="K3182" i="3"/>
  <c r="K3181" i="3"/>
  <c r="K3180" i="3"/>
  <c r="K3179" i="3"/>
  <c r="K3178" i="3"/>
  <c r="K3177" i="3"/>
  <c r="K3176" i="3"/>
  <c r="K3175" i="3"/>
  <c r="K3174" i="3"/>
  <c r="K3173" i="3"/>
  <c r="K3172" i="3"/>
  <c r="K3171" i="3"/>
  <c r="K3170" i="3"/>
  <c r="K3169" i="3"/>
  <c r="K3168" i="3"/>
  <c r="K3167" i="3"/>
  <c r="K3166" i="3"/>
  <c r="K3165" i="3"/>
  <c r="K3164" i="3"/>
  <c r="K3163" i="3"/>
  <c r="K3162" i="3"/>
  <c r="K3161" i="3"/>
  <c r="K3160" i="3"/>
  <c r="K3159" i="3"/>
  <c r="K3158" i="3"/>
  <c r="K3157" i="3"/>
  <c r="K3156" i="3"/>
  <c r="K3155" i="3"/>
  <c r="K3154" i="3"/>
  <c r="K3153" i="3"/>
  <c r="K3152" i="3"/>
  <c r="K3151" i="3"/>
  <c r="K3150" i="3"/>
  <c r="K3149" i="3"/>
  <c r="K3148" i="3"/>
  <c r="K3147" i="3"/>
  <c r="K3146" i="3"/>
  <c r="K3145" i="3"/>
  <c r="K3144" i="3"/>
  <c r="K3143" i="3"/>
  <c r="K3142" i="3"/>
  <c r="K3141" i="3"/>
  <c r="K3140" i="3"/>
  <c r="K3139" i="3"/>
  <c r="K3138" i="3"/>
  <c r="K3137" i="3"/>
  <c r="K3136" i="3"/>
  <c r="K3135" i="3"/>
  <c r="K3134" i="3"/>
  <c r="K3133" i="3"/>
  <c r="K3132" i="3"/>
  <c r="K3131" i="3"/>
  <c r="K3130" i="3"/>
  <c r="K3129" i="3"/>
  <c r="K3128" i="3"/>
  <c r="K3127" i="3"/>
  <c r="K3126" i="3"/>
  <c r="K3125" i="3"/>
  <c r="K3124" i="3"/>
  <c r="K3123" i="3"/>
  <c r="K3122" i="3"/>
  <c r="K3121" i="3"/>
  <c r="K3120" i="3"/>
  <c r="K3119" i="3"/>
  <c r="K3118" i="3"/>
  <c r="K3117" i="3"/>
  <c r="K3116" i="3"/>
  <c r="K3115" i="3"/>
  <c r="K3114" i="3"/>
  <c r="K3113" i="3"/>
  <c r="K3112" i="3"/>
  <c r="K3111" i="3"/>
  <c r="K3110" i="3"/>
  <c r="K3109" i="3"/>
  <c r="K3108" i="3"/>
  <c r="K3107" i="3"/>
  <c r="K3106" i="3"/>
  <c r="K3105" i="3"/>
  <c r="K3104" i="3"/>
  <c r="K3103" i="3"/>
  <c r="K3102" i="3"/>
  <c r="K3101" i="3"/>
  <c r="K3100" i="3"/>
  <c r="K3099" i="3"/>
  <c r="K3098" i="3"/>
  <c r="K3097" i="3"/>
  <c r="K3096" i="3"/>
  <c r="K3095" i="3"/>
  <c r="K3094" i="3"/>
  <c r="K3093" i="3"/>
  <c r="K3092" i="3"/>
  <c r="K3091" i="3"/>
  <c r="K3090" i="3"/>
  <c r="K3089" i="3"/>
  <c r="K3088" i="3"/>
  <c r="K3087" i="3"/>
  <c r="K3086" i="3"/>
  <c r="K3085" i="3"/>
  <c r="K3084" i="3"/>
  <c r="K3083" i="3"/>
  <c r="K3082" i="3"/>
  <c r="K3081" i="3"/>
  <c r="K3080" i="3"/>
  <c r="K3079" i="3"/>
  <c r="K3078" i="3"/>
  <c r="K3077" i="3"/>
  <c r="K3076" i="3"/>
  <c r="K3075" i="3"/>
  <c r="K3074" i="3"/>
  <c r="K3073" i="3"/>
  <c r="K3072" i="3"/>
  <c r="K3071" i="3"/>
  <c r="K3070" i="3"/>
  <c r="K3069" i="3"/>
  <c r="K3068" i="3"/>
  <c r="K3067" i="3"/>
  <c r="K3066" i="3"/>
  <c r="K3065" i="3"/>
  <c r="K3064" i="3"/>
  <c r="K3063" i="3"/>
  <c r="K3062" i="3"/>
  <c r="K3061" i="3"/>
  <c r="K3060" i="3"/>
  <c r="K3059" i="3"/>
  <c r="K3058" i="3"/>
  <c r="K3057" i="3"/>
  <c r="K3056" i="3"/>
  <c r="K3055" i="3"/>
  <c r="K3054" i="3"/>
  <c r="K3053" i="3"/>
  <c r="K3052" i="3"/>
  <c r="K3051" i="3"/>
  <c r="K3050" i="3"/>
  <c r="K3049" i="3"/>
  <c r="K3048" i="3"/>
  <c r="K3047" i="3"/>
  <c r="K3046" i="3"/>
  <c r="K3045" i="3"/>
  <c r="K3044" i="3"/>
  <c r="K3043" i="3"/>
  <c r="K3042" i="3"/>
  <c r="K3041" i="3"/>
  <c r="K3040" i="3"/>
  <c r="K3039" i="3"/>
  <c r="K3038" i="3"/>
  <c r="K3037" i="3"/>
  <c r="K3036" i="3"/>
  <c r="K3035" i="3"/>
  <c r="K3034" i="3"/>
  <c r="K3033" i="3"/>
  <c r="K3032" i="3"/>
  <c r="K3031" i="3"/>
  <c r="K3030" i="3"/>
  <c r="K3029" i="3"/>
  <c r="K3028" i="3"/>
  <c r="K3027" i="3"/>
  <c r="K3026" i="3"/>
  <c r="K3025" i="3"/>
  <c r="K3024" i="3"/>
  <c r="K3023" i="3"/>
  <c r="K3022" i="3"/>
  <c r="K3021" i="3"/>
  <c r="K3020" i="3"/>
  <c r="K3019" i="3"/>
  <c r="K3018" i="3"/>
  <c r="K3017" i="3"/>
  <c r="K3016" i="3"/>
  <c r="K3015" i="3"/>
  <c r="K3014" i="3"/>
  <c r="K3013" i="3"/>
  <c r="K3012" i="3"/>
  <c r="K3011" i="3"/>
  <c r="K3010" i="3"/>
  <c r="K3009" i="3"/>
  <c r="K3008" i="3"/>
  <c r="K3007" i="3"/>
  <c r="K3006" i="3"/>
  <c r="K3005" i="3"/>
  <c r="K3004" i="3"/>
  <c r="K3003" i="3"/>
  <c r="K3002" i="3"/>
  <c r="K3001" i="3"/>
  <c r="K3000" i="3"/>
  <c r="K2999" i="3"/>
  <c r="K2998" i="3"/>
  <c r="K2997" i="3"/>
  <c r="K2996" i="3"/>
  <c r="K2995" i="3"/>
  <c r="K2994" i="3"/>
  <c r="K2993" i="3"/>
  <c r="K2992" i="3"/>
  <c r="K2991" i="3"/>
  <c r="K2990" i="3"/>
  <c r="K2989" i="3"/>
  <c r="K2988" i="3"/>
  <c r="K2987" i="3"/>
  <c r="K2986" i="3"/>
  <c r="K2985" i="3"/>
  <c r="K2984" i="3"/>
  <c r="K2983" i="3"/>
  <c r="K2982" i="3"/>
  <c r="K2981" i="3"/>
  <c r="K2980" i="3"/>
  <c r="K2979" i="3"/>
  <c r="K2978" i="3"/>
  <c r="K2977" i="3"/>
  <c r="K2976" i="3"/>
  <c r="K2975" i="3"/>
  <c r="K2974" i="3"/>
  <c r="K2973" i="3"/>
  <c r="K2972" i="3"/>
  <c r="K2971" i="3"/>
  <c r="K2970" i="3"/>
  <c r="K2969" i="3"/>
  <c r="K2968" i="3"/>
  <c r="K2967" i="3"/>
  <c r="K2966" i="3"/>
  <c r="K2965" i="3"/>
  <c r="K2964" i="3"/>
  <c r="K2963" i="3"/>
  <c r="K2962" i="3"/>
  <c r="K2961" i="3"/>
  <c r="K2960" i="3"/>
  <c r="K2959" i="3"/>
  <c r="K2958" i="3"/>
  <c r="K2957" i="3"/>
  <c r="K2956" i="3"/>
  <c r="K2955" i="3"/>
  <c r="K2954" i="3"/>
  <c r="K2953" i="3"/>
  <c r="K2952" i="3"/>
  <c r="K2951" i="3"/>
  <c r="K2950" i="3"/>
  <c r="K2949" i="3"/>
  <c r="K2948" i="3"/>
  <c r="K2947" i="3"/>
  <c r="K2946" i="3"/>
  <c r="K2945" i="3"/>
  <c r="K2944" i="3"/>
  <c r="K2943" i="3"/>
  <c r="K2942" i="3"/>
  <c r="K2941" i="3"/>
  <c r="K2940" i="3"/>
  <c r="K2939" i="3"/>
  <c r="K2938" i="3"/>
  <c r="K2937" i="3"/>
  <c r="K2936" i="3"/>
  <c r="K2935" i="3"/>
  <c r="K2934" i="3"/>
  <c r="K2933" i="3"/>
  <c r="K2932" i="3"/>
  <c r="K2931" i="3"/>
  <c r="K2930" i="3"/>
  <c r="K2929" i="3"/>
  <c r="K2928" i="3"/>
  <c r="K2927" i="3"/>
  <c r="K2926" i="3"/>
  <c r="K2925" i="3"/>
  <c r="K2924" i="3"/>
  <c r="K2923" i="3"/>
  <c r="K2922" i="3"/>
  <c r="K2921" i="3"/>
  <c r="K2920" i="3"/>
  <c r="K2919" i="3"/>
  <c r="K2918" i="3"/>
  <c r="K2917" i="3"/>
  <c r="K2916" i="3"/>
  <c r="K2915" i="3"/>
  <c r="K2914" i="3"/>
  <c r="K2913" i="3"/>
  <c r="K2912" i="3"/>
  <c r="K2911" i="3"/>
  <c r="K2910" i="3"/>
  <c r="K2909" i="3"/>
  <c r="K2908" i="3"/>
  <c r="K2907" i="3"/>
  <c r="K2906" i="3"/>
  <c r="K2905" i="3"/>
  <c r="K2904" i="3"/>
  <c r="K2903" i="3"/>
  <c r="K2902" i="3"/>
  <c r="K2901" i="3"/>
  <c r="K2900" i="3"/>
  <c r="K2899" i="3"/>
  <c r="K2898" i="3"/>
  <c r="K2897" i="3"/>
  <c r="K2896" i="3"/>
  <c r="K2895" i="3"/>
  <c r="K2894" i="3"/>
  <c r="K2893" i="3"/>
  <c r="K2892" i="3"/>
  <c r="K2891" i="3"/>
  <c r="K2890" i="3"/>
  <c r="K2889" i="3"/>
  <c r="K2888" i="3"/>
  <c r="K2887" i="3"/>
  <c r="K2886" i="3"/>
  <c r="K2885" i="3"/>
  <c r="K2884" i="3"/>
  <c r="K2883" i="3"/>
  <c r="K2882" i="3"/>
  <c r="K2881" i="3"/>
  <c r="K2880" i="3"/>
  <c r="K2879" i="3"/>
  <c r="K2878" i="3"/>
  <c r="K2877" i="3"/>
  <c r="K2876" i="3"/>
  <c r="K2875" i="3"/>
  <c r="K2874" i="3"/>
  <c r="K2873" i="3"/>
  <c r="K2872" i="3"/>
  <c r="K2871" i="3"/>
  <c r="K2870" i="3"/>
  <c r="K2869" i="3"/>
  <c r="K2868" i="3"/>
  <c r="K2867" i="3"/>
  <c r="K2866" i="3"/>
  <c r="K2865" i="3"/>
  <c r="K2864" i="3"/>
  <c r="K2863" i="3"/>
  <c r="K2862" i="3"/>
  <c r="K2861" i="3"/>
  <c r="K2860" i="3"/>
  <c r="K2859" i="3"/>
  <c r="K2858" i="3"/>
  <c r="K2857" i="3"/>
  <c r="K2856" i="3"/>
  <c r="K2855" i="3"/>
  <c r="K2854" i="3"/>
  <c r="K2853" i="3"/>
  <c r="K2852" i="3"/>
  <c r="K2851" i="3"/>
  <c r="K2850" i="3"/>
  <c r="K2849" i="3"/>
  <c r="K2848" i="3"/>
  <c r="K2847" i="3"/>
  <c r="K2846" i="3"/>
  <c r="K2845" i="3"/>
  <c r="K2844" i="3"/>
  <c r="K2843" i="3"/>
  <c r="K2842" i="3"/>
  <c r="K2841" i="3"/>
  <c r="K2840" i="3"/>
  <c r="K2839" i="3"/>
  <c r="K2838" i="3"/>
  <c r="K2837" i="3"/>
  <c r="K2836" i="3"/>
  <c r="K2835" i="3"/>
  <c r="K2834" i="3"/>
  <c r="K2833" i="3"/>
  <c r="K2832" i="3"/>
  <c r="K2831" i="3"/>
  <c r="K2830" i="3"/>
  <c r="K2829" i="3"/>
  <c r="K2828" i="3"/>
  <c r="K2827" i="3"/>
  <c r="K2826" i="3"/>
  <c r="K2825" i="3"/>
  <c r="K2824" i="3"/>
  <c r="K2823" i="3"/>
  <c r="K2822" i="3"/>
  <c r="K2821" i="3"/>
  <c r="K2820" i="3"/>
  <c r="K2819" i="3"/>
  <c r="K2818" i="3"/>
  <c r="K2817" i="3"/>
  <c r="K2816" i="3"/>
  <c r="K2815" i="3"/>
  <c r="K2814" i="3"/>
  <c r="K2813" i="3"/>
  <c r="K2812" i="3"/>
  <c r="K2811" i="3"/>
  <c r="K2810" i="3"/>
  <c r="K2809" i="3"/>
  <c r="K2808" i="3"/>
  <c r="K2807" i="3"/>
  <c r="K2806" i="3"/>
  <c r="K2805" i="3"/>
  <c r="K2804" i="3"/>
  <c r="K2803" i="3"/>
  <c r="K2802" i="3"/>
  <c r="K2801" i="3"/>
  <c r="K2800" i="3"/>
  <c r="K2799" i="3"/>
  <c r="K2798" i="3"/>
  <c r="K2797" i="3"/>
  <c r="K2796" i="3"/>
  <c r="K2795" i="3"/>
  <c r="K2794" i="3"/>
  <c r="K2793" i="3"/>
  <c r="K2792" i="3"/>
  <c r="K2791" i="3"/>
  <c r="K2790" i="3"/>
  <c r="K2789" i="3"/>
  <c r="K2788" i="3"/>
  <c r="K2787" i="3"/>
  <c r="K2786" i="3"/>
  <c r="K2785" i="3"/>
  <c r="K2784" i="3"/>
  <c r="K2783" i="3"/>
  <c r="K2782" i="3"/>
  <c r="K2781" i="3"/>
  <c r="K2780" i="3"/>
  <c r="K2779" i="3"/>
  <c r="K2778" i="3"/>
  <c r="K2777" i="3"/>
  <c r="K2776" i="3"/>
  <c r="K2775" i="3"/>
  <c r="K2774" i="3"/>
  <c r="K2773" i="3"/>
  <c r="K2772" i="3"/>
  <c r="K2771" i="3"/>
  <c r="K2770" i="3"/>
  <c r="K2769" i="3"/>
  <c r="K2768" i="3"/>
  <c r="K2767" i="3"/>
  <c r="K2766" i="3"/>
  <c r="K2765" i="3"/>
  <c r="K2764" i="3"/>
  <c r="K2763" i="3"/>
  <c r="K2762" i="3"/>
  <c r="K2761" i="3"/>
  <c r="K2760" i="3"/>
  <c r="K2759" i="3"/>
  <c r="K2758" i="3"/>
  <c r="K2757" i="3"/>
  <c r="K2756" i="3"/>
  <c r="K2755" i="3"/>
  <c r="K2754" i="3"/>
  <c r="K2753" i="3"/>
  <c r="K2752" i="3"/>
  <c r="K2751" i="3"/>
  <c r="K2750" i="3"/>
  <c r="K2749" i="3"/>
  <c r="K2748" i="3"/>
  <c r="K2747" i="3"/>
  <c r="K2746" i="3"/>
  <c r="K2745" i="3"/>
  <c r="K2744" i="3"/>
  <c r="K2743" i="3"/>
  <c r="K2742" i="3"/>
  <c r="K2741" i="3"/>
  <c r="K2740" i="3"/>
  <c r="K2739" i="3"/>
  <c r="K2738" i="3"/>
  <c r="K2737" i="3"/>
  <c r="K2736" i="3"/>
  <c r="K2735" i="3"/>
  <c r="K2734" i="3"/>
  <c r="K2733" i="3"/>
  <c r="K2732" i="3"/>
  <c r="K2731" i="3"/>
  <c r="K2730" i="3"/>
  <c r="K2729" i="3"/>
  <c r="K2728" i="3"/>
  <c r="K2727" i="3"/>
  <c r="K2726" i="3"/>
  <c r="K2725" i="3"/>
  <c r="K2724" i="3"/>
  <c r="K2723" i="3"/>
  <c r="K2722" i="3"/>
  <c r="K2721" i="3"/>
  <c r="K2720" i="3"/>
  <c r="K2719" i="3"/>
  <c r="K2718" i="3"/>
  <c r="K2717" i="3"/>
  <c r="K2716" i="3"/>
  <c r="K2715" i="3"/>
  <c r="K2714" i="3"/>
  <c r="K2713" i="3"/>
  <c r="K2712" i="3"/>
  <c r="K2711" i="3"/>
  <c r="K2710" i="3"/>
  <c r="K2709" i="3"/>
  <c r="K2708" i="3"/>
  <c r="K2707" i="3"/>
  <c r="K2706" i="3"/>
  <c r="K2705" i="3"/>
  <c r="K2704" i="3"/>
  <c r="K2703" i="3"/>
  <c r="K2702" i="3"/>
  <c r="K2701" i="3"/>
  <c r="K2700" i="3"/>
  <c r="K2699" i="3"/>
  <c r="K2698" i="3"/>
  <c r="K2697" i="3"/>
  <c r="K2696" i="3"/>
  <c r="K2695" i="3"/>
  <c r="K2694" i="3"/>
  <c r="K2693" i="3"/>
  <c r="K2692" i="3"/>
  <c r="K2691" i="3"/>
  <c r="K2690" i="3"/>
  <c r="K2689" i="3"/>
  <c r="K2688" i="3"/>
  <c r="K2687" i="3"/>
  <c r="K2686" i="3"/>
  <c r="K2685" i="3"/>
  <c r="K2684" i="3"/>
  <c r="K2683" i="3"/>
  <c r="K2682" i="3"/>
  <c r="K2681" i="3"/>
  <c r="K2680" i="3"/>
  <c r="K2679" i="3"/>
  <c r="K2678" i="3"/>
  <c r="K2677" i="3"/>
  <c r="K2676" i="3"/>
  <c r="K2675" i="3"/>
  <c r="K2674" i="3"/>
  <c r="K2673" i="3"/>
  <c r="K2672" i="3"/>
  <c r="K2671" i="3"/>
  <c r="K2670" i="3"/>
  <c r="K2669" i="3"/>
  <c r="K2668" i="3"/>
  <c r="K2667" i="3"/>
  <c r="K2666" i="3"/>
  <c r="K2665" i="3"/>
  <c r="K2664" i="3"/>
  <c r="K2663" i="3"/>
  <c r="K2662" i="3"/>
  <c r="K2661" i="3"/>
  <c r="K2660" i="3"/>
  <c r="K2659" i="3"/>
  <c r="K2658" i="3"/>
  <c r="K2657" i="3"/>
  <c r="K2656" i="3"/>
  <c r="K2655" i="3"/>
  <c r="K2654" i="3"/>
  <c r="K2653" i="3"/>
  <c r="K2652" i="3"/>
  <c r="K2651" i="3"/>
  <c r="K2650" i="3"/>
  <c r="K2649" i="3"/>
  <c r="K2648" i="3"/>
  <c r="K2647" i="3"/>
  <c r="K2646" i="3"/>
  <c r="K2645" i="3"/>
  <c r="K2644" i="3"/>
  <c r="K2643" i="3"/>
  <c r="K2642" i="3"/>
  <c r="K2641" i="3"/>
  <c r="K2640" i="3"/>
  <c r="K2639" i="3"/>
  <c r="K2638" i="3"/>
  <c r="K2637" i="3"/>
  <c r="K2636" i="3"/>
  <c r="K2635" i="3"/>
  <c r="K2634" i="3"/>
  <c r="K2633" i="3"/>
  <c r="K2632" i="3"/>
  <c r="K2631" i="3"/>
  <c r="K2630" i="3"/>
  <c r="K2629" i="3"/>
  <c r="K2628" i="3"/>
  <c r="K2627" i="3"/>
  <c r="K2626" i="3"/>
  <c r="K2625" i="3"/>
  <c r="K2624" i="3"/>
  <c r="K2623" i="3"/>
  <c r="K2622" i="3"/>
  <c r="K2621" i="3"/>
  <c r="K2620" i="3"/>
  <c r="K2619" i="3"/>
  <c r="K2618" i="3"/>
  <c r="K2617" i="3"/>
  <c r="K2616" i="3"/>
  <c r="K2615" i="3"/>
  <c r="K2614" i="3"/>
  <c r="K2613" i="3"/>
  <c r="K2612" i="3"/>
  <c r="K2611" i="3"/>
  <c r="K2610" i="3"/>
  <c r="K2609" i="3"/>
  <c r="K2608" i="3"/>
  <c r="K2607" i="3"/>
  <c r="K2606" i="3"/>
  <c r="K2605" i="3"/>
  <c r="K2604" i="3"/>
  <c r="K2603" i="3"/>
  <c r="K2602" i="3"/>
  <c r="K2601" i="3"/>
  <c r="K2600" i="3"/>
  <c r="K2599" i="3"/>
  <c r="K2598" i="3"/>
  <c r="K2597" i="3"/>
  <c r="K2596" i="3"/>
  <c r="K2595" i="3"/>
  <c r="K2594" i="3"/>
  <c r="K2593" i="3"/>
  <c r="K2592" i="3"/>
  <c r="K2591" i="3"/>
  <c r="K2590" i="3"/>
  <c r="K2589" i="3"/>
  <c r="K2588" i="3"/>
  <c r="K2587" i="3"/>
  <c r="K2586" i="3"/>
  <c r="K2585" i="3"/>
  <c r="K2584" i="3"/>
  <c r="K2583" i="3"/>
  <c r="K2582" i="3"/>
  <c r="K2581" i="3"/>
  <c r="K2580" i="3"/>
  <c r="K2579" i="3"/>
  <c r="K2578" i="3"/>
  <c r="K2577" i="3"/>
  <c r="K2576" i="3"/>
  <c r="K2575" i="3"/>
  <c r="K2574" i="3"/>
  <c r="K2573" i="3"/>
  <c r="K2572" i="3"/>
  <c r="K2571" i="3"/>
  <c r="K2570" i="3"/>
  <c r="K2569" i="3"/>
  <c r="K2568" i="3"/>
  <c r="K2567" i="3"/>
  <c r="K2566" i="3"/>
  <c r="K2565" i="3"/>
  <c r="K2564" i="3"/>
  <c r="K2563" i="3"/>
  <c r="K2562" i="3"/>
  <c r="K2561" i="3"/>
  <c r="K2560" i="3"/>
  <c r="K2559" i="3"/>
  <c r="K2558" i="3"/>
  <c r="K2557" i="3"/>
  <c r="K2556" i="3"/>
  <c r="K2555" i="3"/>
  <c r="K2554" i="3"/>
  <c r="K2553" i="3"/>
  <c r="K2552" i="3"/>
  <c r="K2551" i="3"/>
  <c r="K2550" i="3"/>
  <c r="K2549" i="3"/>
  <c r="K2548" i="3"/>
  <c r="K2547" i="3"/>
  <c r="K2546" i="3"/>
  <c r="K2545" i="3"/>
  <c r="K2544" i="3"/>
  <c r="K2543" i="3"/>
  <c r="K2542" i="3"/>
  <c r="K2541" i="3"/>
  <c r="K2540" i="3"/>
  <c r="K2539" i="3"/>
  <c r="K2538" i="3"/>
  <c r="K2537" i="3"/>
  <c r="K2536" i="3"/>
  <c r="K2535" i="3"/>
  <c r="K2534" i="3"/>
  <c r="K2533" i="3"/>
  <c r="K2532" i="3"/>
  <c r="K2531" i="3"/>
  <c r="K2530" i="3"/>
  <c r="K2529" i="3"/>
  <c r="K2528" i="3"/>
  <c r="K2527" i="3"/>
  <c r="K2526" i="3"/>
  <c r="K2525" i="3"/>
  <c r="K2524" i="3"/>
  <c r="K2523" i="3"/>
  <c r="K2522" i="3"/>
  <c r="K2521" i="3"/>
  <c r="K2520" i="3"/>
  <c r="K2519" i="3"/>
  <c r="K2518" i="3"/>
  <c r="K2517" i="3"/>
  <c r="K2516" i="3"/>
  <c r="K2515" i="3"/>
  <c r="K2514" i="3"/>
  <c r="K2513" i="3"/>
  <c r="K2512" i="3"/>
  <c r="K2511" i="3"/>
  <c r="K2510" i="3"/>
  <c r="K2509" i="3"/>
  <c r="K2508" i="3"/>
  <c r="K2507" i="3"/>
  <c r="K2506" i="3"/>
  <c r="K2505" i="3"/>
  <c r="K2504" i="3"/>
  <c r="K2503" i="3"/>
  <c r="K2502" i="3"/>
  <c r="K2501" i="3"/>
  <c r="K2500" i="3"/>
  <c r="K2499" i="3"/>
  <c r="K2498" i="3"/>
  <c r="K2497" i="3"/>
  <c r="K2496" i="3"/>
  <c r="K2495" i="3"/>
  <c r="K2494" i="3"/>
  <c r="K2493" i="3"/>
  <c r="K2492" i="3"/>
  <c r="K2491" i="3"/>
  <c r="K2490" i="3"/>
  <c r="K2489" i="3"/>
  <c r="K2488" i="3"/>
  <c r="K2487" i="3"/>
  <c r="K2486" i="3"/>
  <c r="K2485" i="3"/>
  <c r="K2484" i="3"/>
  <c r="K2483" i="3"/>
  <c r="K2482" i="3"/>
  <c r="K2481" i="3"/>
  <c r="K2480" i="3"/>
  <c r="K2479" i="3"/>
  <c r="K2478" i="3"/>
  <c r="K2477" i="3"/>
  <c r="K2476" i="3"/>
  <c r="K2475" i="3"/>
  <c r="K2474" i="3"/>
  <c r="K2473" i="3"/>
  <c r="K2472" i="3"/>
  <c r="K2471" i="3"/>
  <c r="K2470" i="3"/>
  <c r="K2469" i="3"/>
  <c r="K2468" i="3"/>
  <c r="K2467" i="3"/>
  <c r="K2466" i="3"/>
  <c r="K2465" i="3"/>
  <c r="K2464" i="3"/>
  <c r="K2463" i="3"/>
  <c r="K2462" i="3"/>
  <c r="K2461" i="3"/>
  <c r="K2460" i="3"/>
  <c r="K2459" i="3"/>
  <c r="K2458" i="3"/>
  <c r="K2457" i="3"/>
  <c r="K2456" i="3"/>
  <c r="K2455" i="3"/>
  <c r="K2454" i="3"/>
  <c r="K2453" i="3"/>
  <c r="K2452" i="3"/>
  <c r="K2451" i="3"/>
  <c r="K2450" i="3"/>
  <c r="K2449" i="3"/>
  <c r="K2448" i="3"/>
  <c r="K2447" i="3"/>
  <c r="K2446" i="3"/>
  <c r="K2445" i="3"/>
  <c r="K2444" i="3"/>
  <c r="K2443" i="3"/>
  <c r="K2442" i="3"/>
  <c r="K2441" i="3"/>
  <c r="K2440" i="3"/>
  <c r="K2439" i="3"/>
  <c r="K2438" i="3"/>
  <c r="K2437" i="3"/>
  <c r="K2436" i="3"/>
  <c r="K2435" i="3"/>
  <c r="K2434" i="3"/>
  <c r="K2433" i="3"/>
  <c r="K2432" i="3"/>
  <c r="K2431" i="3"/>
  <c r="K2430" i="3"/>
  <c r="K2429" i="3"/>
  <c r="K2428" i="3"/>
  <c r="K2427" i="3"/>
  <c r="K2426" i="3"/>
  <c r="K2425" i="3"/>
  <c r="K2424" i="3"/>
  <c r="K2423" i="3"/>
  <c r="K2422" i="3"/>
  <c r="K2421" i="3"/>
  <c r="K2420" i="3"/>
  <c r="K2419" i="3"/>
  <c r="K2418" i="3"/>
  <c r="K2417" i="3"/>
  <c r="K2416" i="3"/>
  <c r="K2415" i="3"/>
  <c r="K2414" i="3"/>
  <c r="K2413" i="3"/>
  <c r="K2412" i="3"/>
  <c r="K2411" i="3"/>
  <c r="K2410" i="3"/>
  <c r="K2409" i="3"/>
  <c r="K2408" i="3"/>
  <c r="K2407" i="3"/>
  <c r="K2406" i="3"/>
  <c r="K2405" i="3"/>
  <c r="K2404" i="3"/>
  <c r="K2403" i="3"/>
  <c r="K2402" i="3"/>
  <c r="K2401" i="3"/>
  <c r="K2400" i="3"/>
  <c r="K2399" i="3"/>
  <c r="K2398" i="3"/>
  <c r="K2397" i="3"/>
  <c r="K2396" i="3"/>
  <c r="K2395" i="3"/>
  <c r="K2394" i="3"/>
  <c r="K2393" i="3"/>
  <c r="K2392" i="3"/>
  <c r="K2391" i="3"/>
  <c r="K2390" i="3"/>
  <c r="K2389" i="3"/>
  <c r="K2388" i="3"/>
  <c r="K2387" i="3"/>
  <c r="K2386" i="3"/>
  <c r="K2385" i="3"/>
  <c r="K2384" i="3"/>
  <c r="K2383" i="3"/>
  <c r="K2382" i="3"/>
  <c r="K2381" i="3"/>
  <c r="K2380" i="3"/>
  <c r="K2379" i="3"/>
  <c r="K2378" i="3"/>
  <c r="K2377" i="3"/>
  <c r="K2376" i="3"/>
  <c r="K2375" i="3"/>
  <c r="K2374" i="3"/>
  <c r="K2373" i="3"/>
  <c r="K2372" i="3"/>
  <c r="K2371" i="3"/>
  <c r="K2370" i="3"/>
  <c r="K2369" i="3"/>
  <c r="K2368" i="3"/>
  <c r="K2367" i="3"/>
  <c r="K2366" i="3"/>
  <c r="K2365" i="3"/>
  <c r="K2364" i="3"/>
  <c r="K2363" i="3"/>
  <c r="K2362" i="3"/>
  <c r="K2361" i="3"/>
  <c r="K2360" i="3"/>
  <c r="K2359" i="3"/>
  <c r="K2358" i="3"/>
  <c r="K2357" i="3"/>
  <c r="K2356" i="3"/>
  <c r="K2355" i="3"/>
  <c r="K2354" i="3"/>
  <c r="K2353" i="3"/>
  <c r="K2352" i="3"/>
  <c r="K2351" i="3"/>
  <c r="K2350" i="3"/>
  <c r="K2349" i="3"/>
  <c r="K2348" i="3"/>
  <c r="K2347" i="3"/>
  <c r="K2346" i="3"/>
  <c r="K2345" i="3"/>
  <c r="K2344" i="3"/>
  <c r="K2343" i="3"/>
  <c r="K2342" i="3"/>
  <c r="K2341" i="3"/>
  <c r="K2340" i="3"/>
  <c r="K2339" i="3"/>
  <c r="K2338" i="3"/>
  <c r="K2337" i="3"/>
  <c r="K2336" i="3"/>
  <c r="K2335" i="3"/>
  <c r="K2334" i="3"/>
  <c r="K2333" i="3"/>
  <c r="K2332" i="3"/>
  <c r="K2331" i="3"/>
  <c r="K2330" i="3"/>
  <c r="K2329" i="3"/>
  <c r="K2328" i="3"/>
  <c r="K2327" i="3"/>
  <c r="K2326" i="3"/>
  <c r="K2325" i="3"/>
  <c r="K2324" i="3"/>
  <c r="K2323" i="3"/>
  <c r="K2322" i="3"/>
  <c r="K2321" i="3"/>
  <c r="K2320" i="3"/>
  <c r="K2319" i="3"/>
  <c r="K2318" i="3"/>
  <c r="K2317" i="3"/>
  <c r="K2316" i="3"/>
  <c r="K2315" i="3"/>
  <c r="K2314" i="3"/>
  <c r="K2313" i="3"/>
  <c r="K2312" i="3"/>
  <c r="K2311" i="3"/>
  <c r="K2310" i="3"/>
  <c r="K2309" i="3"/>
  <c r="K2308" i="3"/>
  <c r="K2307" i="3"/>
  <c r="K2306" i="3"/>
  <c r="K2305" i="3"/>
  <c r="K2304" i="3"/>
  <c r="K2303" i="3"/>
  <c r="K2302" i="3"/>
  <c r="K2301" i="3"/>
  <c r="K2300" i="3"/>
  <c r="K2299" i="3"/>
  <c r="K2298" i="3"/>
  <c r="K2297" i="3"/>
  <c r="K2296" i="3"/>
  <c r="K2295" i="3"/>
  <c r="K2294" i="3"/>
  <c r="K2293" i="3"/>
  <c r="K2292" i="3"/>
  <c r="K2291" i="3"/>
  <c r="K2290" i="3"/>
  <c r="K2289" i="3"/>
  <c r="K2288" i="3"/>
  <c r="K2287" i="3"/>
  <c r="K2286" i="3"/>
  <c r="K2285" i="3"/>
  <c r="K2284" i="3"/>
  <c r="K2283" i="3"/>
  <c r="K2282" i="3"/>
  <c r="K2281" i="3"/>
  <c r="K2280" i="3"/>
  <c r="K2279" i="3"/>
  <c r="K2278" i="3"/>
  <c r="K2277" i="3"/>
  <c r="K2276" i="3"/>
  <c r="K2275" i="3"/>
  <c r="K2274" i="3"/>
  <c r="K2273" i="3"/>
  <c r="K2272" i="3"/>
  <c r="K2271" i="3"/>
  <c r="K2270" i="3"/>
  <c r="K2269" i="3"/>
  <c r="K2268" i="3"/>
  <c r="K2267" i="3"/>
  <c r="K2266" i="3"/>
  <c r="K2265" i="3"/>
  <c r="K2264" i="3"/>
  <c r="K2263" i="3"/>
  <c r="K2262" i="3"/>
  <c r="K2261" i="3"/>
  <c r="K2260" i="3"/>
  <c r="K2259" i="3"/>
  <c r="K2258" i="3"/>
  <c r="K2257" i="3"/>
  <c r="K2256" i="3"/>
  <c r="K2255" i="3"/>
  <c r="K2254" i="3"/>
  <c r="K2253" i="3"/>
  <c r="K2252" i="3"/>
  <c r="K2251" i="3"/>
  <c r="K2250" i="3"/>
  <c r="K2249" i="3"/>
  <c r="K2248" i="3"/>
  <c r="K2247" i="3"/>
  <c r="K2246" i="3"/>
  <c r="K2245" i="3"/>
  <c r="K2244" i="3"/>
  <c r="K2243" i="3"/>
  <c r="K2242" i="3"/>
  <c r="K2241" i="3"/>
  <c r="K2240" i="3"/>
  <c r="K2239" i="3"/>
  <c r="K2238" i="3"/>
  <c r="K2237" i="3"/>
  <c r="K2236" i="3"/>
  <c r="K2235" i="3"/>
  <c r="K2234" i="3"/>
  <c r="K2233" i="3"/>
  <c r="K2232" i="3"/>
  <c r="K2231" i="3"/>
  <c r="K2230" i="3"/>
  <c r="K2229" i="3"/>
  <c r="K2228" i="3"/>
  <c r="K2227" i="3"/>
  <c r="K2226" i="3"/>
  <c r="K2225" i="3"/>
  <c r="K2224" i="3"/>
  <c r="K2223" i="3"/>
  <c r="K2222" i="3"/>
  <c r="K2221" i="3"/>
  <c r="K2220" i="3"/>
  <c r="K2219" i="3"/>
  <c r="K2218" i="3"/>
  <c r="K2217" i="3"/>
  <c r="K2216" i="3"/>
  <c r="K2215" i="3"/>
  <c r="K2214" i="3"/>
  <c r="K2213" i="3"/>
  <c r="K2212" i="3"/>
  <c r="K2211" i="3"/>
  <c r="K2210" i="3"/>
  <c r="K2209" i="3"/>
  <c r="K2208" i="3"/>
  <c r="K2207" i="3"/>
  <c r="K2206" i="3"/>
  <c r="K2205" i="3"/>
  <c r="K2204" i="3"/>
  <c r="K2203" i="3"/>
  <c r="K2202" i="3"/>
  <c r="K2201" i="3"/>
  <c r="K2200" i="3"/>
  <c r="K2199" i="3"/>
  <c r="K2198" i="3"/>
  <c r="K2197" i="3"/>
  <c r="K2196" i="3"/>
  <c r="K2195" i="3"/>
  <c r="K2194" i="3"/>
  <c r="K2193" i="3"/>
  <c r="K2192" i="3"/>
  <c r="K2191" i="3"/>
  <c r="K2190" i="3"/>
  <c r="K2189" i="3"/>
  <c r="K2188" i="3"/>
  <c r="K2187" i="3"/>
  <c r="K2186" i="3"/>
  <c r="K2185" i="3"/>
  <c r="K2184" i="3"/>
  <c r="K2183" i="3"/>
  <c r="K2182" i="3"/>
  <c r="K2181" i="3"/>
  <c r="K2180" i="3"/>
  <c r="K2179" i="3"/>
  <c r="K2178" i="3"/>
  <c r="K2177" i="3"/>
  <c r="K2176" i="3"/>
  <c r="K2175" i="3"/>
  <c r="K2174" i="3"/>
  <c r="K2173" i="3"/>
  <c r="K2172" i="3"/>
  <c r="K2171" i="3"/>
  <c r="K2170" i="3"/>
  <c r="K2169" i="3"/>
  <c r="K2168" i="3"/>
  <c r="K2167" i="3"/>
  <c r="K2166" i="3"/>
  <c r="K2165" i="3"/>
  <c r="K2164" i="3"/>
  <c r="K2163" i="3"/>
  <c r="K2162" i="3"/>
  <c r="K2161" i="3"/>
  <c r="K2160" i="3"/>
  <c r="K2159" i="3"/>
  <c r="K2158" i="3"/>
  <c r="K2157" i="3"/>
  <c r="K2156" i="3"/>
  <c r="K2155" i="3"/>
  <c r="K2154" i="3"/>
  <c r="K2153" i="3"/>
  <c r="K2152" i="3"/>
  <c r="K2151" i="3"/>
  <c r="K2150" i="3"/>
  <c r="K2149" i="3"/>
  <c r="K2148" i="3"/>
  <c r="K2147" i="3"/>
  <c r="K2146" i="3"/>
  <c r="K2145" i="3"/>
  <c r="K2144" i="3"/>
  <c r="K2143" i="3"/>
  <c r="K2142" i="3"/>
  <c r="K2141" i="3"/>
  <c r="K2140" i="3"/>
  <c r="K2139" i="3"/>
  <c r="K2138" i="3"/>
  <c r="K2137" i="3"/>
  <c r="K2136" i="3"/>
  <c r="K2135" i="3"/>
  <c r="K2134" i="3"/>
  <c r="K2133" i="3"/>
  <c r="K2132" i="3"/>
  <c r="K2131" i="3"/>
  <c r="K2130" i="3"/>
  <c r="K2129" i="3"/>
  <c r="K2128" i="3"/>
  <c r="K2127" i="3"/>
  <c r="K2126" i="3"/>
  <c r="K2125" i="3"/>
  <c r="K2124" i="3"/>
  <c r="K2123" i="3"/>
  <c r="K2122" i="3"/>
  <c r="K2121" i="3"/>
  <c r="K2120" i="3"/>
  <c r="K2119" i="3"/>
  <c r="K2118" i="3"/>
  <c r="K2117" i="3"/>
  <c r="K2116" i="3"/>
  <c r="K2115" i="3"/>
  <c r="K2114" i="3"/>
  <c r="K2113" i="3"/>
  <c r="K2112" i="3"/>
  <c r="K2111" i="3"/>
  <c r="K2110" i="3"/>
  <c r="K2109" i="3"/>
  <c r="K2108" i="3"/>
  <c r="K2107" i="3"/>
  <c r="K2106" i="3"/>
  <c r="K2105" i="3"/>
  <c r="K2104" i="3"/>
  <c r="K2103" i="3"/>
  <c r="K2102" i="3"/>
  <c r="K2101" i="3"/>
  <c r="K2100" i="3"/>
  <c r="K2099" i="3"/>
  <c r="K2098" i="3"/>
  <c r="K2097" i="3"/>
  <c r="K2096" i="3"/>
  <c r="K2095" i="3"/>
  <c r="K2094" i="3"/>
  <c r="K2093" i="3"/>
  <c r="K2092" i="3"/>
  <c r="K2091" i="3"/>
  <c r="K2090" i="3"/>
  <c r="K2089" i="3"/>
  <c r="K2088" i="3"/>
  <c r="K2087" i="3"/>
  <c r="K2086" i="3"/>
  <c r="K2085" i="3"/>
  <c r="K2084" i="3"/>
  <c r="K2083" i="3"/>
  <c r="K2082" i="3"/>
  <c r="K2081" i="3"/>
  <c r="K2080" i="3"/>
  <c r="K2079" i="3"/>
  <c r="K2078" i="3"/>
  <c r="K2077" i="3"/>
  <c r="K2076" i="3"/>
  <c r="K2075" i="3"/>
  <c r="K2074" i="3"/>
  <c r="K2073" i="3"/>
  <c r="K2072" i="3"/>
  <c r="K2071" i="3"/>
  <c r="K2070" i="3"/>
  <c r="K2069" i="3"/>
  <c r="K2068" i="3"/>
  <c r="K2067" i="3"/>
  <c r="K2066" i="3"/>
  <c r="K2065" i="3"/>
  <c r="K2064" i="3"/>
  <c r="K2063" i="3"/>
  <c r="K2062" i="3"/>
  <c r="K2061" i="3"/>
  <c r="K2060" i="3"/>
  <c r="K2059" i="3"/>
  <c r="K2058" i="3"/>
  <c r="K2057" i="3"/>
  <c r="K2056" i="3"/>
  <c r="K2055" i="3"/>
  <c r="K2054" i="3"/>
  <c r="K2053" i="3"/>
  <c r="K2052" i="3"/>
  <c r="K2051" i="3"/>
  <c r="K2050" i="3"/>
  <c r="K2049" i="3"/>
  <c r="K2048" i="3"/>
  <c r="K2047" i="3"/>
  <c r="K2046" i="3"/>
  <c r="K2045" i="3"/>
  <c r="K2044" i="3"/>
  <c r="K2043" i="3"/>
  <c r="K2042" i="3"/>
  <c r="K2041" i="3"/>
  <c r="K2040" i="3"/>
  <c r="K2039" i="3"/>
  <c r="K2038" i="3"/>
  <c r="K2037" i="3"/>
  <c r="K2036" i="3"/>
  <c r="K2035" i="3"/>
  <c r="K2034" i="3"/>
  <c r="K2033" i="3"/>
  <c r="K2032" i="3"/>
  <c r="K2031" i="3"/>
  <c r="K2030" i="3"/>
  <c r="K2029" i="3"/>
  <c r="K2028" i="3"/>
  <c r="K2027" i="3"/>
  <c r="K2026" i="3"/>
  <c r="K2025" i="3"/>
  <c r="K2024" i="3"/>
  <c r="K2023" i="3"/>
  <c r="K2022" i="3"/>
  <c r="K2021" i="3"/>
  <c r="K2020" i="3"/>
  <c r="K2019" i="3"/>
  <c r="K2018" i="3"/>
  <c r="K2017" i="3"/>
  <c r="K2016" i="3"/>
  <c r="K2015" i="3"/>
  <c r="K2014" i="3"/>
  <c r="K2013" i="3"/>
  <c r="K2012" i="3"/>
  <c r="K2011" i="3"/>
  <c r="K2010" i="3"/>
  <c r="K2009" i="3"/>
  <c r="K2008" i="3"/>
  <c r="K2007" i="3"/>
  <c r="K2006" i="3"/>
  <c r="K2005" i="3"/>
  <c r="K2004" i="3"/>
  <c r="K2003" i="3"/>
  <c r="K2002" i="3"/>
  <c r="K2001" i="3"/>
  <c r="K2000" i="3"/>
  <c r="K1999" i="3"/>
  <c r="K1998" i="3"/>
  <c r="K1997" i="3"/>
  <c r="K1996" i="3"/>
  <c r="K1995" i="3"/>
  <c r="K1994" i="3"/>
  <c r="K1993" i="3"/>
  <c r="K1992" i="3"/>
  <c r="K1991" i="3"/>
  <c r="K1990" i="3"/>
  <c r="K1989" i="3"/>
  <c r="K1988" i="3"/>
  <c r="K1987" i="3"/>
  <c r="K1986" i="3"/>
  <c r="K1985" i="3"/>
  <c r="K1984" i="3"/>
  <c r="K1983" i="3"/>
  <c r="K1982" i="3"/>
  <c r="K1981" i="3"/>
  <c r="K1980" i="3"/>
  <c r="K1979" i="3"/>
  <c r="K1978" i="3"/>
  <c r="K1977" i="3"/>
  <c r="K1976" i="3"/>
  <c r="K1975" i="3"/>
  <c r="K1974" i="3"/>
  <c r="K1973" i="3"/>
  <c r="K1972" i="3"/>
  <c r="K1971" i="3"/>
  <c r="K1970" i="3"/>
  <c r="K1969" i="3"/>
  <c r="K1968" i="3"/>
  <c r="K1967" i="3"/>
  <c r="K1966" i="3"/>
  <c r="K1965" i="3"/>
  <c r="K1964" i="3"/>
  <c r="K1963" i="3"/>
  <c r="K1962" i="3"/>
  <c r="K1961" i="3"/>
  <c r="K1960" i="3"/>
  <c r="K1959" i="3"/>
  <c r="K1958" i="3"/>
  <c r="K1957" i="3"/>
  <c r="K1956" i="3"/>
  <c r="K1955" i="3"/>
  <c r="K1954" i="3"/>
  <c r="K1953" i="3"/>
  <c r="K1952" i="3"/>
  <c r="K1951" i="3"/>
  <c r="K1950" i="3"/>
  <c r="K1949" i="3"/>
  <c r="K1948" i="3"/>
  <c r="K1947" i="3"/>
  <c r="K1946" i="3"/>
  <c r="K1945" i="3"/>
  <c r="K1944" i="3"/>
  <c r="K1943" i="3"/>
  <c r="K1942" i="3"/>
  <c r="K1941" i="3"/>
  <c r="K1940" i="3"/>
  <c r="K1939" i="3"/>
  <c r="K1938" i="3"/>
  <c r="K1937" i="3"/>
  <c r="K1936" i="3"/>
  <c r="K1935" i="3"/>
  <c r="K1934" i="3"/>
  <c r="K1933" i="3"/>
  <c r="K1932" i="3"/>
  <c r="K1931" i="3"/>
  <c r="K1930" i="3"/>
  <c r="K1929" i="3"/>
  <c r="K1928" i="3"/>
  <c r="K1927" i="3"/>
  <c r="K1926" i="3"/>
  <c r="K1925" i="3"/>
  <c r="K1924" i="3"/>
  <c r="K1923" i="3"/>
  <c r="K1922" i="3"/>
  <c r="K1921" i="3"/>
  <c r="K1920" i="3"/>
  <c r="K1919" i="3"/>
  <c r="K1918" i="3"/>
  <c r="K1917" i="3"/>
  <c r="K1916" i="3"/>
  <c r="K1915" i="3"/>
  <c r="K1914" i="3"/>
  <c r="K1913" i="3"/>
  <c r="K1912" i="3"/>
  <c r="K1911" i="3"/>
  <c r="K1910" i="3"/>
  <c r="K1909" i="3"/>
  <c r="K1908" i="3"/>
  <c r="K1907" i="3"/>
  <c r="K1906" i="3"/>
  <c r="K1905" i="3"/>
  <c r="K1904" i="3"/>
  <c r="K1903" i="3"/>
  <c r="K1902" i="3"/>
  <c r="K1901" i="3"/>
  <c r="K1900" i="3"/>
  <c r="K1899" i="3"/>
  <c r="K1898" i="3"/>
  <c r="K1897" i="3"/>
  <c r="K1896" i="3"/>
  <c r="K1895" i="3"/>
  <c r="K1894" i="3"/>
  <c r="K1893" i="3"/>
  <c r="K1892" i="3"/>
  <c r="K1891" i="3"/>
  <c r="K1890" i="3"/>
  <c r="K1889" i="3"/>
  <c r="K1888" i="3"/>
  <c r="K1887" i="3"/>
  <c r="K1886" i="3"/>
  <c r="K1885" i="3"/>
  <c r="K1884" i="3"/>
  <c r="K1883" i="3"/>
  <c r="K1882" i="3"/>
  <c r="K1881" i="3"/>
  <c r="K1880" i="3"/>
  <c r="K1879" i="3"/>
  <c r="K1878" i="3"/>
  <c r="K1877" i="3"/>
  <c r="K1876" i="3"/>
  <c r="K1875" i="3"/>
  <c r="K1874" i="3"/>
  <c r="K1873" i="3"/>
  <c r="K1872" i="3"/>
  <c r="K1871" i="3"/>
  <c r="K1870" i="3"/>
  <c r="K1869" i="3"/>
  <c r="K1868" i="3"/>
  <c r="K1867" i="3"/>
  <c r="K1866" i="3"/>
  <c r="K1865" i="3"/>
  <c r="K1864" i="3"/>
  <c r="K1863" i="3"/>
  <c r="K1862" i="3"/>
  <c r="K1861" i="3"/>
  <c r="K1860" i="3"/>
  <c r="K1859" i="3"/>
  <c r="K1858" i="3"/>
  <c r="K1857" i="3"/>
  <c r="K1856" i="3"/>
  <c r="K1855" i="3"/>
  <c r="K1854" i="3"/>
  <c r="K1853" i="3"/>
  <c r="K1852" i="3"/>
  <c r="K1851" i="3"/>
  <c r="K1850" i="3"/>
  <c r="K1849" i="3"/>
  <c r="K1848" i="3"/>
  <c r="K1847" i="3"/>
  <c r="K1846" i="3"/>
  <c r="K1845" i="3"/>
  <c r="K1844" i="3"/>
  <c r="K1843" i="3"/>
  <c r="K1842" i="3"/>
  <c r="K1841" i="3"/>
  <c r="K1840" i="3"/>
  <c r="K1839" i="3"/>
  <c r="K1838" i="3"/>
  <c r="K1837" i="3"/>
  <c r="K1836" i="3"/>
  <c r="K1835" i="3"/>
  <c r="K1834" i="3"/>
  <c r="K1833" i="3"/>
  <c r="K1832" i="3"/>
  <c r="K1831" i="3"/>
  <c r="K1830" i="3"/>
  <c r="K1829" i="3"/>
  <c r="K1828" i="3"/>
  <c r="K1827" i="3"/>
  <c r="K1826" i="3"/>
  <c r="K1825" i="3"/>
  <c r="K1824" i="3"/>
  <c r="K1823" i="3"/>
  <c r="K1822" i="3"/>
  <c r="K1821" i="3"/>
  <c r="K1820" i="3"/>
  <c r="K1819" i="3"/>
  <c r="K1818" i="3"/>
  <c r="K1817" i="3"/>
  <c r="K1816" i="3"/>
  <c r="K1815" i="3"/>
  <c r="K1814" i="3"/>
  <c r="K1813" i="3"/>
  <c r="K1812" i="3"/>
  <c r="K1811" i="3"/>
  <c r="K1810" i="3"/>
  <c r="K1809" i="3"/>
  <c r="K1808" i="3"/>
  <c r="K1807" i="3"/>
  <c r="K1806" i="3"/>
  <c r="K1805" i="3"/>
  <c r="K1804" i="3"/>
  <c r="K1803" i="3"/>
  <c r="K1802" i="3"/>
  <c r="K1801" i="3"/>
  <c r="K1800" i="3"/>
  <c r="K1799" i="3"/>
  <c r="K1798" i="3"/>
  <c r="K1797" i="3"/>
  <c r="K1796" i="3"/>
  <c r="K1795" i="3"/>
  <c r="K1794" i="3"/>
  <c r="K1793" i="3"/>
  <c r="K1792" i="3"/>
  <c r="K1791" i="3"/>
  <c r="K1790" i="3"/>
  <c r="K1789" i="3"/>
  <c r="K1788" i="3"/>
  <c r="K1787" i="3"/>
  <c r="K1786" i="3"/>
  <c r="K1785" i="3"/>
  <c r="K1784" i="3"/>
  <c r="K1783" i="3"/>
  <c r="K1782" i="3"/>
  <c r="K1781" i="3"/>
  <c r="K1780" i="3"/>
  <c r="K1779" i="3"/>
  <c r="K1778" i="3"/>
  <c r="K1777" i="3"/>
  <c r="K1776" i="3"/>
  <c r="K1775" i="3"/>
  <c r="K1774" i="3"/>
  <c r="K1773" i="3"/>
  <c r="K1772" i="3"/>
  <c r="K1771" i="3"/>
  <c r="K1770" i="3"/>
  <c r="K1769" i="3"/>
  <c r="K1768" i="3"/>
  <c r="K1767" i="3"/>
  <c r="K1766" i="3"/>
  <c r="K1765" i="3"/>
  <c r="K1764" i="3"/>
  <c r="K1763" i="3"/>
  <c r="K1762" i="3"/>
  <c r="K1761" i="3"/>
  <c r="K1760" i="3"/>
  <c r="K1759" i="3"/>
  <c r="K1758" i="3"/>
  <c r="K1757" i="3"/>
  <c r="K1756" i="3"/>
  <c r="K1755" i="3"/>
  <c r="K1754" i="3"/>
  <c r="K1753" i="3"/>
  <c r="K1752" i="3"/>
  <c r="K1751" i="3"/>
  <c r="K1750" i="3"/>
  <c r="K1749" i="3"/>
  <c r="K1748" i="3"/>
  <c r="K1747" i="3"/>
  <c r="K1746" i="3"/>
  <c r="K1745" i="3"/>
  <c r="K1744" i="3"/>
  <c r="K1743" i="3"/>
  <c r="K1742" i="3"/>
  <c r="K1741" i="3"/>
  <c r="K1740" i="3"/>
  <c r="K1739" i="3"/>
  <c r="K1738" i="3"/>
  <c r="K1737" i="3"/>
  <c r="K1736" i="3"/>
  <c r="K1735" i="3"/>
  <c r="K1734" i="3"/>
  <c r="K1733" i="3"/>
  <c r="K1732" i="3"/>
  <c r="K1731" i="3"/>
  <c r="K1730" i="3"/>
  <c r="K1729" i="3"/>
  <c r="K1728" i="3"/>
  <c r="K1727" i="3"/>
  <c r="K1726" i="3"/>
  <c r="K1725" i="3"/>
  <c r="K1724" i="3"/>
  <c r="K1723" i="3"/>
  <c r="K1722" i="3"/>
  <c r="K1721" i="3"/>
  <c r="K1720" i="3"/>
  <c r="K1719" i="3"/>
  <c r="K1718" i="3"/>
  <c r="K1717" i="3"/>
  <c r="K1716" i="3"/>
  <c r="K1715" i="3"/>
  <c r="K1714" i="3"/>
  <c r="K1713" i="3"/>
  <c r="K1712" i="3"/>
  <c r="K1711" i="3"/>
  <c r="K1710" i="3"/>
  <c r="K1709" i="3"/>
  <c r="K1708" i="3"/>
  <c r="K1707" i="3"/>
  <c r="K1706" i="3"/>
  <c r="K1705" i="3"/>
  <c r="K1704" i="3"/>
  <c r="K1703" i="3"/>
  <c r="K1702" i="3"/>
  <c r="K1701" i="3"/>
  <c r="K1700" i="3"/>
  <c r="K1699" i="3"/>
  <c r="K1698" i="3"/>
  <c r="K1697" i="3"/>
  <c r="K1696" i="3"/>
  <c r="K1695" i="3"/>
  <c r="K1694" i="3"/>
  <c r="K1693" i="3"/>
  <c r="K1692" i="3"/>
  <c r="K1691" i="3"/>
  <c r="K1690" i="3"/>
  <c r="K1689" i="3"/>
  <c r="K1688" i="3"/>
  <c r="K1687" i="3"/>
  <c r="K1686" i="3"/>
  <c r="K1685" i="3"/>
  <c r="K1684" i="3"/>
  <c r="K1683" i="3"/>
  <c r="K1682" i="3"/>
  <c r="K1681" i="3"/>
  <c r="K1680" i="3"/>
  <c r="K1679" i="3"/>
  <c r="K1678" i="3"/>
  <c r="K1677" i="3"/>
  <c r="K1676" i="3"/>
  <c r="K1675" i="3"/>
  <c r="K1674" i="3"/>
  <c r="K1673" i="3"/>
  <c r="K1672" i="3"/>
  <c r="K1671" i="3"/>
  <c r="K1670" i="3"/>
  <c r="K1669" i="3"/>
  <c r="K1668" i="3"/>
  <c r="K1667" i="3"/>
  <c r="K1666" i="3"/>
  <c r="K1665" i="3"/>
  <c r="K1664" i="3"/>
  <c r="K1663" i="3"/>
  <c r="K1662" i="3"/>
  <c r="K1661" i="3"/>
  <c r="K1660" i="3"/>
  <c r="K1659" i="3"/>
  <c r="K1658" i="3"/>
  <c r="K1657" i="3"/>
  <c r="K1656" i="3"/>
  <c r="K1655" i="3"/>
  <c r="K1654" i="3"/>
  <c r="K1653" i="3"/>
  <c r="K1652" i="3"/>
  <c r="K1651" i="3"/>
  <c r="K1650" i="3"/>
  <c r="K1649" i="3"/>
  <c r="K1648" i="3"/>
  <c r="K1647" i="3"/>
  <c r="K1646" i="3"/>
  <c r="K1645" i="3"/>
  <c r="K1644" i="3"/>
  <c r="K1643" i="3"/>
  <c r="K1642" i="3"/>
  <c r="K1641" i="3"/>
  <c r="K1640" i="3"/>
  <c r="K1639" i="3"/>
  <c r="K1638" i="3"/>
  <c r="K1637" i="3"/>
  <c r="K1636" i="3"/>
  <c r="K1635" i="3"/>
  <c r="K1634" i="3"/>
  <c r="K1633" i="3"/>
  <c r="K1632" i="3"/>
  <c r="K1631" i="3"/>
  <c r="K1630" i="3"/>
  <c r="K1629" i="3"/>
  <c r="K1628" i="3"/>
  <c r="K1627" i="3"/>
  <c r="K1626" i="3"/>
  <c r="K1625" i="3"/>
  <c r="K1624" i="3"/>
  <c r="K1623" i="3"/>
  <c r="K1622" i="3"/>
  <c r="K1621" i="3"/>
  <c r="K1620" i="3"/>
  <c r="K1619" i="3"/>
  <c r="K1618" i="3"/>
  <c r="K1617" i="3"/>
  <c r="K1616" i="3"/>
  <c r="K1615" i="3"/>
  <c r="K1614" i="3"/>
  <c r="K1613" i="3"/>
  <c r="K1612" i="3"/>
  <c r="K1611" i="3"/>
  <c r="K1610" i="3"/>
  <c r="K1609" i="3"/>
  <c r="K1608" i="3"/>
  <c r="K1607" i="3"/>
  <c r="K1606" i="3"/>
  <c r="K1605" i="3"/>
  <c r="K1604" i="3"/>
  <c r="K1603" i="3"/>
  <c r="K1602" i="3"/>
  <c r="K1601" i="3"/>
  <c r="K1600" i="3"/>
  <c r="K1599" i="3"/>
  <c r="K1598" i="3"/>
  <c r="K1597" i="3"/>
  <c r="K1596" i="3"/>
  <c r="K1595" i="3"/>
  <c r="K1594" i="3"/>
  <c r="K1593" i="3"/>
  <c r="K1592" i="3"/>
  <c r="K1591" i="3"/>
  <c r="K1590" i="3"/>
  <c r="K1589" i="3"/>
  <c r="K1588" i="3"/>
  <c r="K1587" i="3"/>
  <c r="K1586" i="3"/>
  <c r="K1585" i="3"/>
  <c r="K1584" i="3"/>
  <c r="K1583" i="3"/>
  <c r="K1582" i="3"/>
  <c r="K1581" i="3"/>
  <c r="K1580" i="3"/>
  <c r="K1579" i="3"/>
  <c r="K1578" i="3"/>
  <c r="K1577" i="3"/>
  <c r="K1576" i="3"/>
  <c r="K1575" i="3"/>
  <c r="K1574" i="3"/>
  <c r="K1573" i="3"/>
  <c r="K1572" i="3"/>
  <c r="K1571" i="3"/>
  <c r="K1570" i="3"/>
  <c r="K1569" i="3"/>
  <c r="K1568" i="3"/>
  <c r="K1567" i="3"/>
  <c r="K1566" i="3"/>
  <c r="K1565" i="3"/>
  <c r="K1564" i="3"/>
  <c r="K1563" i="3"/>
  <c r="K1562" i="3"/>
  <c r="K1561" i="3"/>
  <c r="K1560" i="3"/>
  <c r="K1559" i="3"/>
  <c r="K1558" i="3"/>
  <c r="K1557" i="3"/>
  <c r="K1556" i="3"/>
  <c r="K1555" i="3"/>
  <c r="K1554" i="3"/>
  <c r="K1553" i="3"/>
  <c r="K1552" i="3"/>
  <c r="K1551" i="3"/>
  <c r="K1550" i="3"/>
  <c r="K1549" i="3"/>
  <c r="K1548" i="3"/>
  <c r="K1547" i="3"/>
  <c r="K1546" i="3"/>
  <c r="K1545" i="3"/>
  <c r="K1544" i="3"/>
  <c r="K1543" i="3"/>
  <c r="K1542" i="3"/>
  <c r="K1541" i="3"/>
  <c r="K1540" i="3"/>
  <c r="K1539" i="3"/>
  <c r="K1538" i="3"/>
  <c r="K1537" i="3"/>
  <c r="K1536" i="3"/>
  <c r="K1535" i="3"/>
  <c r="K1534" i="3"/>
  <c r="K1533" i="3"/>
  <c r="K1532" i="3"/>
  <c r="K1531" i="3"/>
  <c r="K1530" i="3"/>
  <c r="K1529" i="3"/>
  <c r="K1528" i="3"/>
  <c r="K1527" i="3"/>
  <c r="K1526" i="3"/>
  <c r="K1525" i="3"/>
  <c r="K1524" i="3"/>
  <c r="K1523" i="3"/>
  <c r="K1522" i="3"/>
  <c r="K1521" i="3"/>
  <c r="K1520" i="3"/>
  <c r="K1519" i="3"/>
  <c r="K1518" i="3"/>
  <c r="K1517" i="3"/>
  <c r="K1516" i="3"/>
  <c r="K1515" i="3"/>
  <c r="K1514" i="3"/>
  <c r="K1513" i="3"/>
  <c r="K1512" i="3"/>
  <c r="K1511" i="3"/>
  <c r="K1510" i="3"/>
  <c r="K1509" i="3"/>
  <c r="K1508" i="3"/>
  <c r="K1507" i="3"/>
  <c r="K1506" i="3"/>
  <c r="K1505" i="3"/>
  <c r="K1504" i="3"/>
  <c r="K1503" i="3"/>
  <c r="K1502" i="3"/>
  <c r="K1501" i="3"/>
  <c r="K1500" i="3"/>
  <c r="K1499" i="3"/>
  <c r="K1498" i="3"/>
  <c r="K1497" i="3"/>
  <c r="K1496" i="3"/>
  <c r="K1495" i="3"/>
  <c r="K1494" i="3"/>
  <c r="K1493" i="3"/>
  <c r="K1492" i="3"/>
  <c r="K1491" i="3"/>
  <c r="K1490" i="3"/>
  <c r="K1489" i="3"/>
  <c r="K1488" i="3"/>
  <c r="K1487" i="3"/>
  <c r="K1486" i="3"/>
  <c r="K1485" i="3"/>
  <c r="K1484" i="3"/>
  <c r="K1483" i="3"/>
  <c r="K1482" i="3"/>
  <c r="K1481" i="3"/>
  <c r="K1480" i="3"/>
  <c r="K1479" i="3"/>
  <c r="K1478" i="3"/>
  <c r="K1477" i="3"/>
  <c r="K1476" i="3"/>
  <c r="K1475" i="3"/>
  <c r="K1474" i="3"/>
  <c r="K1473" i="3"/>
  <c r="K1472" i="3"/>
  <c r="K1471" i="3"/>
  <c r="K1470" i="3"/>
  <c r="K1469" i="3"/>
  <c r="K1468" i="3"/>
  <c r="K1467" i="3"/>
  <c r="K1466" i="3"/>
  <c r="K1465" i="3"/>
  <c r="K1464" i="3"/>
  <c r="K1463" i="3"/>
  <c r="K1462" i="3"/>
  <c r="K1461" i="3"/>
  <c r="K1460" i="3"/>
  <c r="K1459" i="3"/>
  <c r="K1458" i="3"/>
  <c r="K1457" i="3"/>
  <c r="K1456" i="3"/>
  <c r="K1455" i="3"/>
  <c r="K1454" i="3"/>
  <c r="K1453" i="3"/>
  <c r="K1452" i="3"/>
  <c r="K1451" i="3"/>
  <c r="K1450" i="3"/>
  <c r="K1449" i="3"/>
  <c r="K1448" i="3"/>
  <c r="K1447" i="3"/>
  <c r="K1446" i="3"/>
  <c r="K1445" i="3"/>
  <c r="K1444" i="3"/>
  <c r="K1443" i="3"/>
  <c r="K1442" i="3"/>
  <c r="K1441" i="3"/>
  <c r="K1440" i="3"/>
  <c r="K1439" i="3"/>
  <c r="K1438" i="3"/>
  <c r="K1437" i="3"/>
  <c r="K1436" i="3"/>
  <c r="K1435" i="3"/>
  <c r="K1434" i="3"/>
  <c r="K1433" i="3"/>
  <c r="K1432" i="3"/>
  <c r="K1431" i="3"/>
  <c r="K1430" i="3"/>
  <c r="K1429" i="3"/>
  <c r="K1428" i="3"/>
  <c r="K1427" i="3"/>
  <c r="K1426" i="3"/>
  <c r="K1425" i="3"/>
  <c r="K1424" i="3"/>
  <c r="K1423" i="3"/>
  <c r="K1422" i="3"/>
  <c r="K1421" i="3"/>
  <c r="K1420" i="3"/>
  <c r="K1419" i="3"/>
  <c r="K1418" i="3"/>
  <c r="K1417" i="3"/>
  <c r="K1416" i="3"/>
  <c r="K1415" i="3"/>
  <c r="K1414" i="3"/>
  <c r="K1413" i="3"/>
  <c r="K1412" i="3"/>
  <c r="K1411" i="3"/>
  <c r="K1410" i="3"/>
  <c r="K1409" i="3"/>
  <c r="K1408" i="3"/>
  <c r="K1407" i="3"/>
  <c r="K1406" i="3"/>
  <c r="K1405" i="3"/>
  <c r="K1404" i="3"/>
  <c r="K1403" i="3"/>
  <c r="K1402" i="3"/>
  <c r="K1401" i="3"/>
  <c r="K1400" i="3"/>
  <c r="K1399" i="3"/>
  <c r="K1398" i="3"/>
  <c r="K1397" i="3"/>
  <c r="K1396" i="3"/>
  <c r="K1395" i="3"/>
  <c r="K1394" i="3"/>
  <c r="K1393" i="3"/>
  <c r="K1392" i="3"/>
  <c r="K1391" i="3"/>
  <c r="K1390" i="3"/>
  <c r="K1389" i="3"/>
  <c r="K1388" i="3"/>
  <c r="K1387" i="3"/>
  <c r="K1386" i="3"/>
  <c r="K1385" i="3"/>
  <c r="K1384" i="3"/>
  <c r="K1383" i="3"/>
  <c r="K1382" i="3"/>
  <c r="K1381" i="3"/>
  <c r="K1380" i="3"/>
  <c r="K1379" i="3"/>
  <c r="K1378" i="3"/>
  <c r="K1377" i="3"/>
  <c r="K1376" i="3"/>
  <c r="K1375" i="3"/>
  <c r="K1374" i="3"/>
  <c r="K1373" i="3"/>
  <c r="K1372" i="3"/>
  <c r="K1371" i="3"/>
  <c r="K1370" i="3"/>
  <c r="K1369" i="3"/>
  <c r="K1368" i="3"/>
  <c r="K1367" i="3"/>
  <c r="K1366" i="3"/>
  <c r="K1365" i="3"/>
  <c r="K1364" i="3"/>
  <c r="K1363" i="3"/>
  <c r="K1362" i="3"/>
  <c r="K1361" i="3"/>
  <c r="K1360" i="3"/>
  <c r="K1359" i="3"/>
  <c r="K1358" i="3"/>
  <c r="K1357" i="3"/>
  <c r="K1356" i="3"/>
  <c r="K1355" i="3"/>
  <c r="K1354" i="3"/>
  <c r="K1353" i="3"/>
  <c r="K1352" i="3"/>
  <c r="K1351" i="3"/>
  <c r="K1350" i="3"/>
  <c r="K1349" i="3"/>
  <c r="K1348" i="3"/>
  <c r="K1347" i="3"/>
  <c r="K1346" i="3"/>
  <c r="K1345" i="3"/>
  <c r="K1344" i="3"/>
  <c r="K1343" i="3"/>
  <c r="K1342" i="3"/>
  <c r="K1341" i="3"/>
  <c r="K1340" i="3"/>
  <c r="K1339" i="3"/>
  <c r="K1338" i="3"/>
  <c r="K1337" i="3"/>
  <c r="K1336" i="3"/>
  <c r="K1335" i="3"/>
  <c r="K1334" i="3"/>
  <c r="K1333" i="3"/>
  <c r="K1332" i="3"/>
  <c r="K1331" i="3"/>
  <c r="K1330" i="3"/>
  <c r="K1329" i="3"/>
  <c r="K1328" i="3"/>
  <c r="K1327" i="3"/>
  <c r="K1326" i="3"/>
  <c r="K1325" i="3"/>
  <c r="K1324" i="3"/>
  <c r="K1323" i="3"/>
  <c r="K1322" i="3"/>
  <c r="K1321" i="3"/>
  <c r="K1320" i="3"/>
  <c r="K1319" i="3"/>
  <c r="K1318" i="3"/>
  <c r="K1317" i="3"/>
  <c r="K1316" i="3"/>
  <c r="K1315" i="3"/>
  <c r="K1314" i="3"/>
  <c r="K1313" i="3"/>
  <c r="K1312" i="3"/>
  <c r="K1311" i="3"/>
  <c r="K1310" i="3"/>
  <c r="K1309" i="3"/>
  <c r="K1308" i="3"/>
  <c r="K1307" i="3"/>
  <c r="K1306" i="3"/>
  <c r="K1305" i="3"/>
  <c r="K1304" i="3"/>
  <c r="K1303" i="3"/>
  <c r="K1302" i="3"/>
  <c r="K1301" i="3"/>
  <c r="K1300" i="3"/>
  <c r="K1299" i="3"/>
  <c r="K1298" i="3"/>
  <c r="K1297" i="3"/>
  <c r="K1296" i="3"/>
  <c r="K1295" i="3"/>
  <c r="K1294" i="3"/>
  <c r="K1293" i="3"/>
  <c r="K1292" i="3"/>
  <c r="K1291" i="3"/>
  <c r="K1290" i="3"/>
  <c r="K1289" i="3"/>
  <c r="K1288" i="3"/>
  <c r="K1287" i="3"/>
  <c r="K1286" i="3"/>
  <c r="K1285" i="3"/>
  <c r="K1284" i="3"/>
  <c r="K1283" i="3"/>
  <c r="K1282" i="3"/>
  <c r="K1281" i="3"/>
  <c r="K1280" i="3"/>
  <c r="K1279" i="3"/>
  <c r="K1278" i="3"/>
  <c r="K1277" i="3"/>
  <c r="K1276" i="3"/>
  <c r="K1275" i="3"/>
  <c r="K1274" i="3"/>
  <c r="K1273" i="3"/>
  <c r="K1272" i="3"/>
  <c r="K1271" i="3"/>
  <c r="K1270" i="3"/>
  <c r="K1269" i="3"/>
  <c r="K1268" i="3"/>
  <c r="K1267" i="3"/>
  <c r="K1266" i="3"/>
  <c r="K1265" i="3"/>
  <c r="K1264" i="3"/>
  <c r="K1263" i="3"/>
  <c r="K1262" i="3"/>
  <c r="K1261" i="3"/>
  <c r="K1260" i="3"/>
  <c r="K1259" i="3"/>
  <c r="K1258" i="3"/>
  <c r="K1257" i="3"/>
  <c r="K1256" i="3"/>
  <c r="K1255" i="3"/>
  <c r="K1254" i="3"/>
  <c r="K1253" i="3"/>
  <c r="K1252" i="3"/>
  <c r="K1251" i="3"/>
  <c r="K1250" i="3"/>
  <c r="K1249" i="3"/>
  <c r="K1248" i="3"/>
  <c r="K1247" i="3"/>
  <c r="K1246" i="3"/>
  <c r="K1245" i="3"/>
  <c r="K1244" i="3"/>
  <c r="K1243" i="3"/>
  <c r="K1242" i="3"/>
  <c r="K1241" i="3"/>
  <c r="K1240" i="3"/>
  <c r="K1239" i="3"/>
  <c r="K1238" i="3"/>
  <c r="K1237" i="3"/>
  <c r="K1236" i="3"/>
  <c r="K1235" i="3"/>
  <c r="K1234" i="3"/>
  <c r="K1233" i="3"/>
  <c r="K1232" i="3"/>
  <c r="K1231" i="3"/>
  <c r="K1230" i="3"/>
  <c r="K1229" i="3"/>
  <c r="K1228" i="3"/>
  <c r="K1227" i="3"/>
  <c r="K1226" i="3"/>
  <c r="K1225" i="3"/>
  <c r="K1224" i="3"/>
  <c r="K1223" i="3"/>
  <c r="K1222" i="3"/>
  <c r="K1221" i="3"/>
  <c r="K1220" i="3"/>
  <c r="K1219" i="3"/>
  <c r="K1218" i="3"/>
  <c r="K1217" i="3"/>
  <c r="K1216" i="3"/>
  <c r="K1215" i="3"/>
  <c r="K1214" i="3"/>
  <c r="K1213" i="3"/>
  <c r="K1212" i="3"/>
  <c r="K1211" i="3"/>
  <c r="K1210" i="3"/>
  <c r="K1209" i="3"/>
  <c r="K1208" i="3"/>
  <c r="K1207" i="3"/>
  <c r="K1206" i="3"/>
  <c r="K1205" i="3"/>
  <c r="K1204" i="3"/>
  <c r="K1203" i="3"/>
  <c r="K1202" i="3"/>
  <c r="K1201" i="3"/>
  <c r="K1200" i="3"/>
  <c r="K1199" i="3"/>
  <c r="K1198" i="3"/>
  <c r="K1197" i="3"/>
  <c r="K1196" i="3"/>
  <c r="K1195" i="3"/>
  <c r="K1194" i="3"/>
  <c r="K1193" i="3"/>
  <c r="K1192" i="3"/>
  <c r="K1191" i="3"/>
  <c r="K1190" i="3"/>
  <c r="K1189" i="3"/>
  <c r="K1188" i="3"/>
  <c r="K1187" i="3"/>
  <c r="K1186" i="3"/>
  <c r="K1185" i="3"/>
  <c r="K1184" i="3"/>
  <c r="K1183" i="3"/>
  <c r="K1182" i="3"/>
  <c r="K1181" i="3"/>
  <c r="K1180" i="3"/>
  <c r="K1179" i="3"/>
  <c r="K1178" i="3"/>
  <c r="K1177" i="3"/>
  <c r="K1176" i="3"/>
  <c r="K1175" i="3"/>
  <c r="K1174" i="3"/>
  <c r="K1173" i="3"/>
  <c r="K1172" i="3"/>
  <c r="K1171" i="3"/>
  <c r="K1170" i="3"/>
  <c r="K1169" i="3"/>
  <c r="K1168" i="3"/>
  <c r="K1167" i="3"/>
  <c r="K1166" i="3"/>
  <c r="K1165" i="3"/>
  <c r="K1164" i="3"/>
  <c r="K1163" i="3"/>
  <c r="K1162" i="3"/>
  <c r="K1161" i="3"/>
  <c r="K1160" i="3"/>
  <c r="K1159" i="3"/>
  <c r="K1158" i="3"/>
  <c r="K1157" i="3"/>
  <c r="K1156" i="3"/>
  <c r="K1155" i="3"/>
  <c r="K1154" i="3"/>
  <c r="K1153" i="3"/>
  <c r="K1152" i="3"/>
  <c r="K1151" i="3"/>
  <c r="K1150" i="3"/>
  <c r="K1149" i="3"/>
  <c r="K1148" i="3"/>
  <c r="K1147" i="3"/>
  <c r="K1146" i="3"/>
  <c r="K1145" i="3"/>
  <c r="K1144" i="3"/>
  <c r="K1143" i="3"/>
  <c r="K1142" i="3"/>
  <c r="K1141" i="3"/>
  <c r="K1140" i="3"/>
  <c r="K1139" i="3"/>
  <c r="K1138" i="3"/>
  <c r="K1137" i="3"/>
  <c r="K1136" i="3"/>
  <c r="K1135" i="3"/>
  <c r="K1134" i="3"/>
  <c r="K1133" i="3"/>
  <c r="K1132" i="3"/>
  <c r="K1131" i="3"/>
  <c r="K1130" i="3"/>
  <c r="K1129" i="3"/>
  <c r="K1128" i="3"/>
  <c r="K1127" i="3"/>
  <c r="K1126" i="3"/>
  <c r="K1125" i="3"/>
  <c r="K1124" i="3"/>
  <c r="K1123" i="3"/>
  <c r="K1122" i="3"/>
  <c r="K1121" i="3"/>
  <c r="K1120" i="3"/>
  <c r="K1119" i="3"/>
  <c r="K1118" i="3"/>
  <c r="K1117" i="3"/>
  <c r="K1116" i="3"/>
  <c r="K1115" i="3"/>
  <c r="K1114" i="3"/>
  <c r="K1113" i="3"/>
  <c r="K1112" i="3"/>
  <c r="K1111" i="3"/>
  <c r="K1110" i="3"/>
  <c r="K1109" i="3"/>
  <c r="K1108" i="3"/>
  <c r="K1107" i="3"/>
  <c r="K1106" i="3"/>
  <c r="K1105" i="3"/>
  <c r="K1104" i="3"/>
  <c r="K1103" i="3"/>
  <c r="K1102" i="3"/>
  <c r="K1101" i="3"/>
  <c r="K1100" i="3"/>
  <c r="K1099" i="3"/>
  <c r="K1098" i="3"/>
  <c r="K1097" i="3"/>
  <c r="K1096" i="3"/>
  <c r="K1095" i="3"/>
  <c r="K1094" i="3"/>
  <c r="K1093" i="3"/>
  <c r="K1092" i="3"/>
  <c r="K1091" i="3"/>
  <c r="K1090" i="3"/>
  <c r="K1089" i="3"/>
  <c r="K1088" i="3"/>
  <c r="K1087" i="3"/>
  <c r="K1086" i="3"/>
  <c r="K1085" i="3"/>
  <c r="K1084" i="3"/>
  <c r="K1083" i="3"/>
  <c r="K1082" i="3"/>
  <c r="K1081" i="3"/>
  <c r="K1080" i="3"/>
  <c r="K1079" i="3"/>
  <c r="K1078" i="3"/>
  <c r="K1077" i="3"/>
  <c r="K1076" i="3"/>
  <c r="K1075" i="3"/>
  <c r="K1074" i="3"/>
  <c r="K1073" i="3"/>
  <c r="K1072" i="3"/>
  <c r="K1071" i="3"/>
  <c r="K1070" i="3"/>
  <c r="K1069" i="3"/>
  <c r="K1068" i="3"/>
  <c r="K1067" i="3"/>
  <c r="K1066" i="3"/>
  <c r="K1065" i="3"/>
  <c r="K1064" i="3"/>
  <c r="K1063" i="3"/>
  <c r="K1062" i="3"/>
  <c r="K1061" i="3"/>
  <c r="K1060" i="3"/>
  <c r="K1059" i="3"/>
  <c r="K1058" i="3"/>
  <c r="K1057" i="3"/>
  <c r="K1056" i="3"/>
  <c r="K1055" i="3"/>
  <c r="K1054" i="3"/>
  <c r="K1053" i="3"/>
  <c r="K1052" i="3"/>
  <c r="K1051" i="3"/>
  <c r="K1050" i="3"/>
  <c r="K1049" i="3"/>
  <c r="K1048" i="3"/>
  <c r="K1047" i="3"/>
  <c r="K1046" i="3"/>
  <c r="K1045" i="3"/>
  <c r="K1044" i="3"/>
  <c r="K1043" i="3"/>
  <c r="K1042" i="3"/>
  <c r="K1041" i="3"/>
  <c r="K1040" i="3"/>
  <c r="K1039" i="3"/>
  <c r="K1038" i="3"/>
  <c r="K1037" i="3"/>
  <c r="K1036" i="3"/>
  <c r="K1035" i="3"/>
  <c r="K1034" i="3"/>
  <c r="K1033" i="3"/>
  <c r="K1032" i="3"/>
  <c r="K1031" i="3"/>
  <c r="K1030" i="3"/>
  <c r="K1029" i="3"/>
  <c r="K1028" i="3"/>
  <c r="K1027" i="3"/>
  <c r="K1026" i="3"/>
  <c r="K1025" i="3"/>
  <c r="K1024" i="3"/>
  <c r="K1023" i="3"/>
  <c r="K1022" i="3"/>
  <c r="K1021" i="3"/>
  <c r="K1020" i="3"/>
  <c r="K1019" i="3"/>
  <c r="K1018" i="3"/>
  <c r="K1017" i="3"/>
  <c r="K1016" i="3"/>
  <c r="K1015" i="3"/>
  <c r="K1014" i="3"/>
  <c r="K1013" i="3"/>
  <c r="K1012" i="3"/>
  <c r="K1011" i="3"/>
  <c r="K1010" i="3"/>
  <c r="K1009" i="3"/>
  <c r="K1008" i="3"/>
  <c r="K1007" i="3"/>
  <c r="K1006" i="3"/>
  <c r="K1005" i="3"/>
  <c r="K1004" i="3"/>
  <c r="K1003" i="3"/>
  <c r="K1002" i="3"/>
  <c r="K1001" i="3"/>
  <c r="K1000" i="3"/>
  <c r="K999" i="3"/>
  <c r="K998" i="3"/>
  <c r="K997" i="3"/>
  <c r="K996" i="3"/>
  <c r="K995" i="3"/>
  <c r="K994" i="3"/>
  <c r="K993" i="3"/>
  <c r="K992" i="3"/>
  <c r="K991" i="3"/>
  <c r="K990" i="3"/>
  <c r="K989" i="3"/>
  <c r="K988" i="3"/>
  <c r="K987" i="3"/>
  <c r="K986" i="3"/>
  <c r="K985" i="3"/>
  <c r="K984" i="3"/>
  <c r="K983" i="3"/>
  <c r="K982" i="3"/>
  <c r="K981" i="3"/>
  <c r="K980" i="3"/>
  <c r="K979" i="3"/>
  <c r="K978" i="3"/>
  <c r="K977" i="3"/>
  <c r="K976" i="3"/>
  <c r="K975" i="3"/>
  <c r="K974" i="3"/>
  <c r="K973" i="3"/>
  <c r="K972" i="3"/>
  <c r="K971" i="3"/>
  <c r="K970" i="3"/>
  <c r="K969" i="3"/>
  <c r="K968" i="3"/>
  <c r="K967" i="3"/>
  <c r="K966" i="3"/>
  <c r="K965" i="3"/>
  <c r="K964" i="3"/>
  <c r="K963" i="3"/>
  <c r="K962" i="3"/>
  <c r="K961" i="3"/>
  <c r="K960" i="3"/>
  <c r="K959" i="3"/>
  <c r="K958" i="3"/>
  <c r="K957" i="3"/>
  <c r="K956" i="3"/>
  <c r="K955" i="3"/>
  <c r="K954" i="3"/>
  <c r="K953" i="3"/>
  <c r="K952" i="3"/>
  <c r="K951" i="3"/>
  <c r="K950" i="3"/>
  <c r="K949" i="3"/>
  <c r="K948" i="3"/>
  <c r="K947" i="3"/>
  <c r="K946" i="3"/>
  <c r="K945" i="3"/>
  <c r="K944" i="3"/>
  <c r="K943" i="3"/>
  <c r="K942" i="3"/>
  <c r="K941" i="3"/>
  <c r="K940" i="3"/>
  <c r="K939" i="3"/>
  <c r="K938" i="3"/>
  <c r="K937" i="3"/>
  <c r="K936" i="3"/>
  <c r="K935" i="3"/>
  <c r="K934" i="3"/>
  <c r="K933" i="3"/>
  <c r="K932" i="3"/>
  <c r="K931" i="3"/>
  <c r="K930" i="3"/>
  <c r="K929" i="3"/>
  <c r="K928" i="3"/>
  <c r="K927" i="3"/>
  <c r="K926" i="3"/>
  <c r="K925" i="3"/>
  <c r="K924" i="3"/>
  <c r="K923" i="3"/>
  <c r="K922" i="3"/>
  <c r="K921" i="3"/>
  <c r="K920" i="3"/>
  <c r="K919" i="3"/>
  <c r="K918" i="3"/>
  <c r="K917" i="3"/>
  <c r="K916" i="3"/>
  <c r="K915" i="3"/>
  <c r="K914" i="3"/>
  <c r="K913" i="3"/>
  <c r="K912" i="3"/>
  <c r="K911" i="3"/>
  <c r="K910" i="3"/>
  <c r="K909" i="3"/>
  <c r="K908" i="3"/>
  <c r="K907" i="3"/>
  <c r="K906" i="3"/>
  <c r="K905" i="3"/>
  <c r="K904" i="3"/>
  <c r="K903" i="3"/>
  <c r="K902" i="3"/>
  <c r="K901" i="3"/>
  <c r="K900" i="3"/>
  <c r="K899" i="3"/>
  <c r="K898" i="3"/>
  <c r="K897" i="3"/>
  <c r="K896" i="3"/>
  <c r="K895" i="3"/>
  <c r="K894" i="3"/>
  <c r="K893" i="3"/>
  <c r="K892" i="3"/>
  <c r="K891" i="3"/>
  <c r="K890" i="3"/>
  <c r="K889" i="3"/>
  <c r="K888" i="3"/>
  <c r="K887" i="3"/>
  <c r="K886" i="3"/>
  <c r="K885" i="3"/>
  <c r="K884" i="3"/>
  <c r="K883" i="3"/>
  <c r="K882" i="3"/>
  <c r="K881" i="3"/>
  <c r="K880" i="3"/>
  <c r="K879" i="3"/>
  <c r="K878" i="3"/>
  <c r="K877" i="3"/>
  <c r="K876" i="3"/>
  <c r="K875" i="3"/>
  <c r="K874" i="3"/>
  <c r="K873" i="3"/>
  <c r="K872" i="3"/>
  <c r="K871" i="3"/>
  <c r="K870" i="3"/>
  <c r="K869" i="3"/>
  <c r="K868" i="3"/>
  <c r="K867" i="3"/>
  <c r="K866" i="3"/>
  <c r="K865" i="3"/>
  <c r="K864" i="3"/>
  <c r="K863" i="3"/>
  <c r="K862" i="3"/>
  <c r="K861" i="3"/>
  <c r="K860" i="3"/>
  <c r="K859" i="3"/>
  <c r="K858" i="3"/>
  <c r="K857" i="3"/>
  <c r="K856" i="3"/>
  <c r="K855" i="3"/>
  <c r="K854" i="3"/>
  <c r="K853" i="3"/>
  <c r="K852" i="3"/>
  <c r="K851" i="3"/>
  <c r="K850" i="3"/>
  <c r="K849" i="3"/>
  <c r="K848" i="3"/>
  <c r="K847" i="3"/>
  <c r="K846" i="3"/>
  <c r="K845" i="3"/>
  <c r="K844" i="3"/>
  <c r="K843" i="3"/>
  <c r="K842" i="3"/>
  <c r="K841" i="3"/>
  <c r="K840" i="3"/>
  <c r="K839" i="3"/>
  <c r="K838" i="3"/>
  <c r="K837" i="3"/>
  <c r="K836" i="3"/>
  <c r="K835" i="3"/>
  <c r="K834" i="3"/>
  <c r="K833" i="3"/>
  <c r="K832" i="3"/>
  <c r="K831" i="3"/>
  <c r="K830" i="3"/>
  <c r="K829" i="3"/>
  <c r="K828" i="3"/>
  <c r="K827" i="3"/>
  <c r="K826" i="3"/>
  <c r="K825" i="3"/>
  <c r="K824" i="3"/>
  <c r="K823" i="3"/>
  <c r="K822" i="3"/>
  <c r="K821" i="3"/>
  <c r="K820" i="3"/>
  <c r="K819" i="3"/>
  <c r="K818" i="3"/>
  <c r="K817" i="3"/>
  <c r="K816" i="3"/>
  <c r="K815" i="3"/>
  <c r="K814" i="3"/>
  <c r="K813" i="3"/>
  <c r="K812" i="3"/>
  <c r="K811" i="3"/>
  <c r="K810" i="3"/>
  <c r="K809" i="3"/>
  <c r="K808" i="3"/>
  <c r="K807" i="3"/>
  <c r="K806" i="3"/>
  <c r="K805" i="3"/>
  <c r="K804" i="3"/>
  <c r="K803" i="3"/>
  <c r="K802" i="3"/>
  <c r="K801" i="3"/>
  <c r="K800" i="3"/>
  <c r="K799" i="3"/>
  <c r="K798" i="3"/>
  <c r="K797" i="3"/>
  <c r="K796" i="3"/>
  <c r="K795" i="3"/>
  <c r="K794" i="3"/>
  <c r="K793" i="3"/>
  <c r="K792" i="3"/>
  <c r="K791" i="3"/>
  <c r="K790" i="3"/>
  <c r="K789" i="3"/>
  <c r="K788" i="3"/>
  <c r="K787" i="3"/>
  <c r="K786" i="3"/>
  <c r="K785" i="3"/>
  <c r="K784" i="3"/>
  <c r="K783" i="3"/>
  <c r="K782" i="3"/>
  <c r="K781" i="3"/>
  <c r="K780" i="3"/>
  <c r="K779" i="3"/>
  <c r="K778" i="3"/>
  <c r="K777" i="3"/>
  <c r="K776" i="3"/>
  <c r="K775" i="3"/>
  <c r="K774" i="3"/>
  <c r="K773" i="3"/>
  <c r="K772" i="3"/>
  <c r="K771" i="3"/>
  <c r="K770" i="3"/>
  <c r="K769" i="3"/>
  <c r="K768" i="3"/>
  <c r="K767" i="3"/>
  <c r="K766" i="3"/>
  <c r="K765" i="3"/>
  <c r="K764" i="3"/>
  <c r="K763" i="3"/>
  <c r="K762" i="3"/>
  <c r="K761" i="3"/>
  <c r="K760" i="3"/>
  <c r="K759" i="3"/>
  <c r="K758" i="3"/>
  <c r="K757" i="3"/>
  <c r="K756" i="3"/>
  <c r="K755" i="3"/>
  <c r="K754" i="3"/>
  <c r="K753" i="3"/>
  <c r="K752" i="3"/>
  <c r="K751" i="3"/>
  <c r="K750" i="3"/>
  <c r="K749" i="3"/>
  <c r="K748" i="3"/>
  <c r="K747" i="3"/>
  <c r="K746" i="3"/>
  <c r="K745" i="3"/>
  <c r="K744" i="3"/>
  <c r="K743" i="3"/>
  <c r="K742" i="3"/>
  <c r="K741" i="3"/>
  <c r="K740" i="3"/>
  <c r="K739" i="3"/>
  <c r="K738" i="3"/>
  <c r="K737" i="3"/>
  <c r="K736" i="3"/>
  <c r="K735" i="3"/>
  <c r="K734" i="3"/>
  <c r="K733" i="3"/>
  <c r="K732" i="3"/>
  <c r="K731" i="3"/>
  <c r="K730" i="3"/>
  <c r="K729" i="3"/>
  <c r="K728" i="3"/>
  <c r="K727" i="3"/>
  <c r="K726" i="3"/>
  <c r="K725" i="3"/>
  <c r="K724" i="3"/>
  <c r="K723" i="3"/>
  <c r="K722" i="3"/>
  <c r="K721" i="3"/>
  <c r="K720" i="3"/>
  <c r="K719" i="3"/>
  <c r="K718" i="3"/>
  <c r="K717" i="3"/>
  <c r="K716" i="3"/>
  <c r="K715" i="3"/>
  <c r="K714" i="3"/>
  <c r="K713" i="3"/>
  <c r="K712" i="3"/>
  <c r="K711" i="3"/>
  <c r="K710" i="3"/>
  <c r="K709" i="3"/>
  <c r="K708" i="3"/>
  <c r="K707" i="3"/>
  <c r="K706" i="3"/>
  <c r="K705" i="3"/>
  <c r="K704" i="3"/>
  <c r="K703" i="3"/>
  <c r="K702" i="3"/>
  <c r="K701" i="3"/>
  <c r="K700" i="3"/>
  <c r="K699" i="3"/>
  <c r="K698" i="3"/>
  <c r="K697" i="3"/>
  <c r="K696" i="3"/>
  <c r="K695" i="3"/>
  <c r="K694" i="3"/>
  <c r="K693" i="3"/>
  <c r="K692" i="3"/>
  <c r="K691" i="3"/>
  <c r="K690" i="3"/>
  <c r="K689" i="3"/>
  <c r="K688" i="3"/>
  <c r="K687" i="3"/>
  <c r="K686" i="3"/>
  <c r="K685" i="3"/>
  <c r="K684" i="3"/>
  <c r="K683" i="3"/>
  <c r="K682" i="3"/>
  <c r="K681" i="3"/>
  <c r="K680" i="3"/>
  <c r="K679" i="3"/>
  <c r="K678" i="3"/>
  <c r="K677" i="3"/>
  <c r="K676" i="3"/>
  <c r="K675" i="3"/>
  <c r="K674" i="3"/>
  <c r="K673" i="3"/>
  <c r="K672" i="3"/>
  <c r="K671" i="3"/>
  <c r="K670" i="3"/>
  <c r="K669" i="3"/>
  <c r="K668" i="3"/>
  <c r="K667" i="3"/>
  <c r="K666" i="3"/>
  <c r="K665" i="3"/>
  <c r="K664" i="3"/>
  <c r="K663" i="3"/>
  <c r="K662" i="3"/>
  <c r="K661" i="3"/>
  <c r="K660" i="3"/>
  <c r="K659" i="3"/>
  <c r="K658" i="3"/>
  <c r="K657" i="3"/>
  <c r="K656" i="3"/>
  <c r="K655" i="3"/>
  <c r="K654" i="3"/>
  <c r="K653" i="3"/>
  <c r="K652" i="3"/>
  <c r="K651" i="3"/>
  <c r="K650" i="3"/>
  <c r="K649" i="3"/>
  <c r="K648" i="3"/>
  <c r="K647" i="3"/>
  <c r="K646" i="3"/>
  <c r="K645" i="3"/>
  <c r="K644" i="3"/>
  <c r="K643" i="3"/>
  <c r="K642" i="3"/>
  <c r="K641" i="3"/>
  <c r="K640" i="3"/>
  <c r="K639" i="3"/>
  <c r="K638" i="3"/>
  <c r="K637" i="3"/>
  <c r="K636" i="3"/>
  <c r="K635" i="3"/>
  <c r="K634" i="3"/>
  <c r="K633" i="3"/>
  <c r="K632" i="3"/>
  <c r="K631" i="3"/>
  <c r="K630" i="3"/>
  <c r="K629" i="3"/>
  <c r="K628" i="3"/>
  <c r="K627" i="3"/>
  <c r="K626" i="3"/>
  <c r="K625" i="3"/>
  <c r="K624" i="3"/>
  <c r="K623" i="3"/>
  <c r="K622" i="3"/>
  <c r="K621" i="3"/>
  <c r="K620" i="3"/>
  <c r="K619" i="3"/>
  <c r="K618" i="3"/>
  <c r="K617" i="3"/>
  <c r="K616" i="3"/>
  <c r="K615" i="3"/>
  <c r="K614" i="3"/>
  <c r="K613" i="3"/>
  <c r="K612" i="3"/>
  <c r="K611" i="3"/>
  <c r="K610" i="3"/>
  <c r="K609" i="3"/>
  <c r="K608" i="3"/>
  <c r="K607" i="3"/>
  <c r="K606" i="3"/>
  <c r="K605" i="3"/>
  <c r="K604" i="3"/>
  <c r="K603" i="3"/>
  <c r="K602" i="3"/>
  <c r="K601" i="3"/>
  <c r="K600" i="3"/>
  <c r="K599" i="3"/>
  <c r="K598" i="3"/>
  <c r="K597" i="3"/>
  <c r="K596" i="3"/>
  <c r="K595" i="3"/>
  <c r="K594" i="3"/>
  <c r="K593" i="3"/>
  <c r="K592" i="3"/>
  <c r="K591" i="3"/>
  <c r="K590" i="3"/>
  <c r="K589" i="3"/>
  <c r="K588" i="3"/>
  <c r="K587" i="3"/>
  <c r="K586" i="3"/>
  <c r="K585" i="3"/>
  <c r="K584" i="3"/>
  <c r="K583" i="3"/>
  <c r="K582" i="3"/>
  <c r="K581" i="3"/>
  <c r="K580" i="3"/>
  <c r="K579" i="3"/>
  <c r="K578" i="3"/>
  <c r="K577" i="3"/>
  <c r="K576" i="3"/>
  <c r="K575" i="3"/>
  <c r="K574" i="3"/>
  <c r="K573" i="3"/>
  <c r="K572" i="3"/>
  <c r="K571" i="3"/>
  <c r="K570" i="3"/>
  <c r="K569" i="3"/>
  <c r="K568" i="3"/>
  <c r="K567" i="3"/>
  <c r="K566" i="3"/>
  <c r="K565" i="3"/>
  <c r="K564" i="3"/>
  <c r="K563" i="3"/>
  <c r="K562" i="3"/>
  <c r="K561" i="3"/>
  <c r="K560" i="3"/>
  <c r="K559" i="3"/>
  <c r="K558" i="3"/>
  <c r="K557" i="3"/>
  <c r="K556" i="3"/>
  <c r="K555" i="3"/>
  <c r="K554" i="3"/>
  <c r="K553" i="3"/>
  <c r="K552" i="3"/>
  <c r="K551" i="3"/>
  <c r="K550" i="3"/>
  <c r="K549" i="3"/>
  <c r="K548" i="3"/>
  <c r="K547" i="3"/>
  <c r="K546" i="3"/>
  <c r="K545" i="3"/>
  <c r="K544" i="3"/>
  <c r="K543" i="3"/>
  <c r="K542" i="3"/>
  <c r="K541" i="3"/>
  <c r="K540" i="3"/>
  <c r="K539" i="3"/>
  <c r="K538" i="3"/>
  <c r="K537" i="3"/>
  <c r="K536" i="3"/>
  <c r="K535" i="3"/>
  <c r="K534" i="3"/>
  <c r="K533" i="3"/>
  <c r="K532" i="3"/>
  <c r="K531" i="3"/>
  <c r="K530" i="3"/>
  <c r="K529" i="3"/>
  <c r="K528" i="3"/>
  <c r="K527" i="3"/>
  <c r="K526" i="3"/>
  <c r="K525" i="3"/>
  <c r="K524" i="3"/>
  <c r="K523" i="3"/>
  <c r="K522" i="3"/>
  <c r="K521" i="3"/>
  <c r="K520" i="3"/>
  <c r="K519" i="3"/>
  <c r="K518" i="3"/>
  <c r="K517" i="3"/>
  <c r="K516" i="3"/>
  <c r="K515" i="3"/>
  <c r="K514" i="3"/>
  <c r="K513" i="3"/>
  <c r="K512" i="3"/>
  <c r="K511" i="3"/>
  <c r="K510" i="3"/>
  <c r="K509" i="3"/>
  <c r="K508" i="3"/>
  <c r="K507" i="3"/>
  <c r="K506" i="3"/>
  <c r="K505" i="3"/>
  <c r="K504" i="3"/>
  <c r="K503" i="3"/>
  <c r="K502" i="3"/>
  <c r="K501" i="3"/>
  <c r="K500" i="3"/>
  <c r="K499" i="3"/>
  <c r="K498" i="3"/>
  <c r="K497" i="3"/>
  <c r="K496" i="3"/>
  <c r="K495" i="3"/>
  <c r="K494" i="3"/>
  <c r="K493" i="3"/>
  <c r="K492" i="3"/>
  <c r="K491" i="3"/>
  <c r="K490" i="3"/>
  <c r="K489" i="3"/>
  <c r="K488" i="3"/>
  <c r="K487" i="3"/>
  <c r="K486" i="3"/>
  <c r="K485" i="3"/>
  <c r="K484" i="3"/>
  <c r="K483" i="3"/>
  <c r="K482" i="3"/>
  <c r="K481" i="3"/>
  <c r="K480" i="3"/>
  <c r="K479" i="3"/>
  <c r="K478" i="3"/>
  <c r="K477" i="3"/>
  <c r="K476" i="3"/>
  <c r="K475" i="3"/>
  <c r="K474" i="3"/>
  <c r="K473" i="3"/>
  <c r="K472" i="3"/>
  <c r="K471" i="3"/>
  <c r="K470" i="3"/>
  <c r="K469" i="3"/>
  <c r="K468" i="3"/>
  <c r="K467" i="3"/>
  <c r="K466" i="3"/>
  <c r="K465" i="3"/>
  <c r="K464" i="3"/>
  <c r="K463" i="3"/>
  <c r="K462" i="3"/>
  <c r="K461" i="3"/>
  <c r="K460" i="3"/>
  <c r="K459" i="3"/>
  <c r="K458" i="3"/>
  <c r="K457" i="3"/>
  <c r="K456" i="3"/>
  <c r="K455" i="3"/>
  <c r="K454" i="3"/>
  <c r="K453" i="3"/>
  <c r="K452" i="3"/>
  <c r="K451" i="3"/>
  <c r="K450" i="3"/>
  <c r="K449" i="3"/>
  <c r="K448" i="3"/>
  <c r="K447" i="3"/>
  <c r="K446" i="3"/>
  <c r="K445" i="3"/>
  <c r="K444" i="3"/>
  <c r="K443" i="3"/>
  <c r="K442" i="3"/>
  <c r="K441" i="3"/>
  <c r="K440" i="3"/>
  <c r="K439" i="3"/>
  <c r="K438" i="3"/>
  <c r="K437" i="3"/>
  <c r="K436" i="3"/>
  <c r="K435" i="3"/>
  <c r="K434" i="3"/>
  <c r="K433" i="3"/>
  <c r="K432" i="3"/>
  <c r="K431" i="3"/>
  <c r="K430" i="3"/>
  <c r="K429" i="3"/>
  <c r="K428" i="3"/>
  <c r="K427" i="3"/>
  <c r="K426" i="3"/>
  <c r="K425" i="3"/>
  <c r="K424" i="3"/>
  <c r="K423" i="3"/>
  <c r="K422" i="3"/>
  <c r="K421" i="3"/>
  <c r="K420" i="3"/>
  <c r="K419" i="3"/>
  <c r="K418" i="3"/>
  <c r="K417" i="3"/>
  <c r="K416" i="3"/>
  <c r="K415" i="3"/>
  <c r="K414" i="3"/>
  <c r="K413" i="3"/>
  <c r="K412" i="3"/>
  <c r="K411" i="3"/>
  <c r="K410" i="3"/>
  <c r="K409" i="3"/>
  <c r="K408" i="3"/>
  <c r="K407" i="3"/>
  <c r="K406" i="3"/>
  <c r="K405" i="3"/>
  <c r="K404" i="3"/>
  <c r="K403" i="3"/>
  <c r="K402" i="3"/>
  <c r="K401" i="3"/>
  <c r="K400" i="3"/>
  <c r="K399" i="3"/>
  <c r="K398" i="3"/>
  <c r="K397" i="3"/>
  <c r="K396" i="3"/>
  <c r="K395" i="3"/>
  <c r="K394" i="3"/>
  <c r="K393" i="3"/>
  <c r="K392" i="3"/>
  <c r="K391" i="3"/>
  <c r="K390" i="3"/>
  <c r="K389" i="3"/>
  <c r="K388" i="3"/>
  <c r="K387" i="3"/>
  <c r="K386" i="3"/>
  <c r="K385" i="3"/>
  <c r="K384" i="3"/>
  <c r="K383" i="3"/>
  <c r="K382" i="3"/>
  <c r="K381" i="3"/>
  <c r="K380" i="3"/>
  <c r="K379" i="3"/>
  <c r="K378" i="3"/>
  <c r="K377" i="3"/>
  <c r="K376" i="3"/>
  <c r="K375" i="3"/>
  <c r="K374" i="3"/>
  <c r="K373" i="3"/>
  <c r="K372" i="3"/>
  <c r="K371" i="3"/>
  <c r="K370" i="3"/>
  <c r="K369" i="3"/>
  <c r="K368" i="3"/>
  <c r="K367" i="3"/>
  <c r="K366" i="3"/>
  <c r="K365" i="3"/>
  <c r="K364" i="3"/>
  <c r="K363" i="3"/>
  <c r="K362" i="3"/>
  <c r="K361" i="3"/>
  <c r="K360" i="3"/>
  <c r="K359" i="3"/>
  <c r="K358" i="3"/>
  <c r="K357" i="3"/>
  <c r="K356" i="3"/>
  <c r="K355" i="3"/>
  <c r="K354" i="3"/>
  <c r="K353" i="3"/>
  <c r="K352" i="3"/>
  <c r="K351" i="3"/>
  <c r="K350" i="3"/>
  <c r="K349" i="3"/>
  <c r="K348" i="3"/>
  <c r="K347" i="3"/>
  <c r="K346" i="3"/>
  <c r="K345" i="3"/>
  <c r="K344" i="3"/>
  <c r="K343" i="3"/>
  <c r="K342" i="3"/>
  <c r="K341" i="3"/>
  <c r="K340" i="3"/>
  <c r="K339" i="3"/>
  <c r="K338" i="3"/>
  <c r="K337" i="3"/>
  <c r="K336" i="3"/>
  <c r="K335" i="3"/>
  <c r="K334" i="3"/>
  <c r="K333" i="3"/>
  <c r="K332" i="3"/>
  <c r="K331" i="3"/>
  <c r="K330" i="3"/>
  <c r="K329" i="3"/>
  <c r="K328" i="3"/>
  <c r="K327" i="3"/>
  <c r="K326" i="3"/>
  <c r="K325" i="3"/>
  <c r="K324" i="3"/>
  <c r="K323" i="3"/>
  <c r="K322" i="3"/>
  <c r="K321" i="3"/>
  <c r="K320" i="3"/>
  <c r="K319" i="3"/>
  <c r="K318" i="3"/>
  <c r="K317" i="3"/>
  <c r="K316" i="3"/>
  <c r="K315" i="3"/>
  <c r="K314" i="3"/>
  <c r="K313" i="3"/>
  <c r="K312" i="3"/>
  <c r="K311" i="3"/>
  <c r="K310" i="3"/>
  <c r="K309" i="3"/>
  <c r="K308" i="3"/>
  <c r="K307" i="3"/>
  <c r="K306" i="3"/>
  <c r="K305" i="3"/>
  <c r="K304" i="3"/>
  <c r="K303" i="3"/>
  <c r="K302" i="3"/>
  <c r="K301" i="3"/>
  <c r="K300" i="3"/>
  <c r="K299" i="3"/>
  <c r="K298" i="3"/>
  <c r="K297" i="3"/>
  <c r="K296" i="3"/>
  <c r="K295" i="3"/>
  <c r="K294" i="3"/>
  <c r="K293" i="3"/>
  <c r="K292" i="3"/>
  <c r="K291" i="3"/>
  <c r="K290" i="3"/>
  <c r="K289" i="3"/>
  <c r="K288" i="3"/>
  <c r="K287" i="3"/>
  <c r="K286" i="3"/>
  <c r="K285" i="3"/>
  <c r="K284" i="3"/>
  <c r="K283" i="3"/>
  <c r="K282" i="3"/>
  <c r="K281" i="3"/>
  <c r="K280" i="3"/>
  <c r="K279" i="3"/>
  <c r="K278" i="3"/>
  <c r="K277" i="3"/>
  <c r="K276" i="3"/>
  <c r="K275" i="3"/>
  <c r="K274" i="3"/>
  <c r="K273" i="3"/>
  <c r="K272" i="3"/>
  <c r="K271" i="3"/>
  <c r="K270" i="3"/>
  <c r="K269" i="3"/>
  <c r="K268" i="3"/>
  <c r="K267" i="3"/>
  <c r="K266" i="3"/>
  <c r="K265" i="3"/>
  <c r="K264" i="3"/>
  <c r="K263" i="3"/>
  <c r="K262" i="3"/>
  <c r="K261" i="3"/>
  <c r="K260" i="3"/>
  <c r="K259" i="3"/>
  <c r="K258" i="3"/>
  <c r="K257" i="3"/>
  <c r="K256" i="3"/>
  <c r="K255" i="3"/>
  <c r="K254" i="3"/>
  <c r="K253" i="3"/>
  <c r="K252" i="3"/>
  <c r="K251" i="3"/>
  <c r="K250" i="3"/>
  <c r="K249" i="3"/>
  <c r="K248" i="3"/>
  <c r="K247" i="3"/>
  <c r="K246" i="3"/>
  <c r="K245" i="3"/>
  <c r="K244" i="3"/>
  <c r="K243" i="3"/>
  <c r="K242" i="3"/>
  <c r="K241" i="3"/>
  <c r="K240" i="3"/>
  <c r="K239" i="3"/>
  <c r="K238" i="3"/>
  <c r="K237" i="3"/>
  <c r="K236" i="3"/>
  <c r="K235" i="3"/>
  <c r="K234" i="3"/>
  <c r="K233" i="3"/>
  <c r="K232" i="3"/>
  <c r="K231" i="3"/>
  <c r="K230" i="3"/>
  <c r="K229" i="3"/>
  <c r="K228" i="3"/>
  <c r="K227" i="3"/>
  <c r="K226" i="3"/>
  <c r="K225" i="3"/>
  <c r="K224" i="3"/>
  <c r="K223" i="3"/>
  <c r="K222" i="3"/>
  <c r="K221" i="3"/>
  <c r="K220" i="3"/>
  <c r="K219" i="3"/>
  <c r="K218" i="3"/>
  <c r="K217" i="3"/>
  <c r="K216" i="3"/>
  <c r="K215" i="3"/>
  <c r="K214" i="3"/>
  <c r="K213" i="3"/>
  <c r="K212" i="3"/>
  <c r="K211" i="3"/>
  <c r="K210" i="3"/>
  <c r="K209" i="3"/>
  <c r="K208" i="3"/>
  <c r="K207" i="3"/>
  <c r="K206" i="3"/>
  <c r="K205" i="3"/>
  <c r="K204" i="3"/>
  <c r="K203" i="3"/>
  <c r="K202" i="3"/>
  <c r="K201" i="3"/>
  <c r="K200" i="3"/>
  <c r="K199" i="3"/>
  <c r="K198" i="3"/>
  <c r="K197" i="3"/>
  <c r="K196" i="3"/>
  <c r="K195" i="3"/>
  <c r="K194" i="3"/>
  <c r="K193" i="3"/>
  <c r="K192" i="3"/>
  <c r="K191" i="3"/>
  <c r="K190" i="3"/>
  <c r="K189" i="3"/>
  <c r="K188" i="3"/>
  <c r="K187" i="3"/>
  <c r="K186" i="3"/>
  <c r="K185" i="3"/>
  <c r="K184" i="3"/>
  <c r="K183" i="3"/>
  <c r="K182" i="3"/>
  <c r="K181" i="3"/>
  <c r="K180" i="3"/>
  <c r="K179" i="3"/>
  <c r="K178" i="3"/>
  <c r="K177" i="3"/>
  <c r="K176" i="3"/>
  <c r="K175" i="3"/>
  <c r="K174" i="3"/>
  <c r="K173" i="3"/>
  <c r="K172" i="3"/>
  <c r="K171" i="3"/>
  <c r="K170" i="3"/>
  <c r="K169" i="3"/>
  <c r="K168" i="3"/>
  <c r="K167" i="3"/>
  <c r="K166" i="3"/>
  <c r="K165" i="3"/>
  <c r="K164" i="3"/>
  <c r="K163" i="3"/>
  <c r="K162" i="3"/>
  <c r="K161" i="3"/>
  <c r="K160" i="3"/>
  <c r="K159" i="3"/>
  <c r="K158" i="3"/>
  <c r="K157" i="3"/>
  <c r="K156" i="3"/>
  <c r="K155" i="3"/>
  <c r="K154" i="3"/>
  <c r="K153" i="3"/>
  <c r="K152" i="3"/>
  <c r="K151" i="3"/>
  <c r="K150" i="3"/>
  <c r="K149" i="3"/>
  <c r="K148" i="3"/>
  <c r="K147" i="3"/>
  <c r="K146" i="3"/>
  <c r="K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K119" i="3"/>
  <c r="K118" i="3"/>
  <c r="K117" i="3"/>
  <c r="K116" i="3"/>
  <c r="K115" i="3"/>
  <c r="K114" i="3"/>
  <c r="K113" i="3"/>
  <c r="K112" i="3"/>
  <c r="K111" i="3"/>
  <c r="K110" i="3"/>
  <c r="K109" i="3"/>
  <c r="K108" i="3"/>
  <c r="K107" i="3"/>
  <c r="K106" i="3"/>
  <c r="K105" i="3"/>
  <c r="K104" i="3"/>
  <c r="K103" i="3"/>
  <c r="K102" i="3"/>
  <c r="K101" i="3"/>
  <c r="K100" i="3"/>
  <c r="K99" i="3"/>
  <c r="K98" i="3"/>
  <c r="K97" i="3"/>
  <c r="K96" i="3"/>
  <c r="K95" i="3"/>
  <c r="K94" i="3"/>
  <c r="K93" i="3"/>
  <c r="K92" i="3"/>
  <c r="K91" i="3"/>
  <c r="K90" i="3"/>
  <c r="K89" i="3"/>
  <c r="K88" i="3"/>
  <c r="K87" i="3"/>
  <c r="K86" i="3"/>
  <c r="K85" i="3"/>
  <c r="K84" i="3"/>
  <c r="K83" i="3"/>
  <c r="K82" i="3"/>
  <c r="K81" i="3"/>
  <c r="K80" i="3"/>
  <c r="K79" i="3"/>
  <c r="K78" i="3"/>
  <c r="K77" i="3"/>
  <c r="K76" i="3"/>
  <c r="K75" i="3"/>
  <c r="K74" i="3"/>
  <c r="K73" i="3"/>
  <c r="K72" i="3"/>
  <c r="K71" i="3"/>
  <c r="K70" i="3"/>
  <c r="K69" i="3"/>
  <c r="K68" i="3"/>
  <c r="K67"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K11" i="3"/>
  <c r="K10" i="3"/>
  <c r="K9" i="3"/>
  <c r="L5007" i="3"/>
  <c r="L5006" i="3"/>
  <c r="L5005" i="3"/>
  <c r="L5004" i="3"/>
  <c r="L5003" i="3"/>
  <c r="L5002" i="3"/>
  <c r="L5001" i="3"/>
  <c r="L5000" i="3"/>
  <c r="L4999" i="3"/>
  <c r="L4998" i="3"/>
  <c r="L4997" i="3"/>
  <c r="L4996" i="3"/>
  <c r="L4995" i="3"/>
  <c r="L4994" i="3"/>
  <c r="L4993" i="3"/>
  <c r="L4992" i="3"/>
  <c r="L4991" i="3"/>
  <c r="L4990" i="3"/>
  <c r="L4989" i="3"/>
  <c r="L4988" i="3"/>
  <c r="L4987" i="3"/>
  <c r="L4986" i="3"/>
  <c r="L4985" i="3"/>
  <c r="L4984" i="3"/>
  <c r="L4983" i="3"/>
  <c r="L4982" i="3"/>
  <c r="L4981" i="3"/>
  <c r="L4980" i="3"/>
  <c r="L4979" i="3"/>
  <c r="L4978" i="3"/>
  <c r="L4977" i="3"/>
  <c r="L4976" i="3"/>
  <c r="L4975" i="3"/>
  <c r="L4974" i="3"/>
  <c r="L4973" i="3"/>
  <c r="L4972" i="3"/>
  <c r="L4971" i="3"/>
  <c r="L4970" i="3"/>
  <c r="L4969" i="3"/>
  <c r="L4968" i="3"/>
  <c r="L4967" i="3"/>
  <c r="L4966" i="3"/>
  <c r="L4965" i="3"/>
  <c r="L4964" i="3"/>
  <c r="L4963" i="3"/>
  <c r="L4962" i="3"/>
  <c r="L4961" i="3"/>
  <c r="L4960" i="3"/>
  <c r="L4959" i="3"/>
  <c r="L4958" i="3"/>
  <c r="L4957" i="3"/>
  <c r="L4956" i="3"/>
  <c r="L4955" i="3"/>
  <c r="L4954" i="3"/>
  <c r="L4953" i="3"/>
  <c r="L4952" i="3"/>
  <c r="L4951" i="3"/>
  <c r="L4950" i="3"/>
  <c r="L4949" i="3"/>
  <c r="L4948" i="3"/>
  <c r="L4947" i="3"/>
  <c r="L4946" i="3"/>
  <c r="L4945" i="3"/>
  <c r="L4944" i="3"/>
  <c r="L4943" i="3"/>
  <c r="L4942" i="3"/>
  <c r="L4941" i="3"/>
  <c r="L4940" i="3"/>
  <c r="L4939" i="3"/>
  <c r="L4938" i="3"/>
  <c r="L4937" i="3"/>
  <c r="L4936" i="3"/>
  <c r="L4935" i="3"/>
  <c r="L4934" i="3"/>
  <c r="L4933" i="3"/>
  <c r="L4932" i="3"/>
  <c r="L4931" i="3"/>
  <c r="L4930" i="3"/>
  <c r="L4929" i="3"/>
  <c r="L4928" i="3"/>
  <c r="L4927" i="3"/>
  <c r="L4926" i="3"/>
  <c r="L4925" i="3"/>
  <c r="L4924" i="3"/>
  <c r="L4923" i="3"/>
  <c r="L4922" i="3"/>
  <c r="L4921" i="3"/>
  <c r="L4920" i="3"/>
  <c r="L4919" i="3"/>
  <c r="L4918" i="3"/>
  <c r="L4917" i="3"/>
  <c r="L4916" i="3"/>
  <c r="L4915" i="3"/>
  <c r="L4914" i="3"/>
  <c r="L4913" i="3"/>
  <c r="L4912" i="3"/>
  <c r="L4911" i="3"/>
  <c r="L4910" i="3"/>
  <c r="L4909" i="3"/>
  <c r="L4908" i="3"/>
  <c r="L4907" i="3"/>
  <c r="L4906" i="3"/>
  <c r="L4905" i="3"/>
  <c r="L4904" i="3"/>
  <c r="L4903" i="3"/>
  <c r="L4902" i="3"/>
  <c r="L4901" i="3"/>
  <c r="L4900" i="3"/>
  <c r="L4899" i="3"/>
  <c r="L4898" i="3"/>
  <c r="L4897" i="3"/>
  <c r="L4896" i="3"/>
  <c r="L4895" i="3"/>
  <c r="L4894" i="3"/>
  <c r="L4893" i="3"/>
  <c r="L4892" i="3"/>
  <c r="L4891" i="3"/>
  <c r="L4890" i="3"/>
  <c r="L4889" i="3"/>
  <c r="L4888" i="3"/>
  <c r="L4887" i="3"/>
  <c r="L4886" i="3"/>
  <c r="L4885" i="3"/>
  <c r="L4884" i="3"/>
  <c r="L4883" i="3"/>
  <c r="L4882" i="3"/>
  <c r="L4881" i="3"/>
  <c r="L4880" i="3"/>
  <c r="L4879" i="3"/>
  <c r="L4878" i="3"/>
  <c r="L4877" i="3"/>
  <c r="L4876" i="3"/>
  <c r="L4875" i="3"/>
  <c r="L4874" i="3"/>
  <c r="L4873" i="3"/>
  <c r="L4872" i="3"/>
  <c r="L4871" i="3"/>
  <c r="L4870" i="3"/>
  <c r="L4869" i="3"/>
  <c r="L4868" i="3"/>
  <c r="L4867" i="3"/>
  <c r="L4866" i="3"/>
  <c r="L4865" i="3"/>
  <c r="L4864" i="3"/>
  <c r="L4863" i="3"/>
  <c r="L4862" i="3"/>
  <c r="L4861" i="3"/>
  <c r="L4860" i="3"/>
  <c r="L4859" i="3"/>
  <c r="L4858" i="3"/>
  <c r="L4857" i="3"/>
  <c r="L4856" i="3"/>
  <c r="L4855" i="3"/>
  <c r="L4854" i="3"/>
  <c r="L4853" i="3"/>
  <c r="L4852" i="3"/>
  <c r="L4851" i="3"/>
  <c r="L4850" i="3"/>
  <c r="L4849" i="3"/>
  <c r="L4848" i="3"/>
  <c r="L4847" i="3"/>
  <c r="L4846" i="3"/>
  <c r="L4845" i="3"/>
  <c r="L4844" i="3"/>
  <c r="L4843" i="3"/>
  <c r="L4842" i="3"/>
  <c r="L4841" i="3"/>
  <c r="L4840" i="3"/>
  <c r="L4839" i="3"/>
  <c r="L4838" i="3"/>
  <c r="L4837" i="3"/>
  <c r="L4836" i="3"/>
  <c r="L4835" i="3"/>
  <c r="L4834" i="3"/>
  <c r="L4833" i="3"/>
  <c r="L4832" i="3"/>
  <c r="L4831" i="3"/>
  <c r="L4830" i="3"/>
  <c r="L4829" i="3"/>
  <c r="L4828" i="3"/>
  <c r="L4827" i="3"/>
  <c r="L4826" i="3"/>
  <c r="L4825" i="3"/>
  <c r="L4824" i="3"/>
  <c r="L4823" i="3"/>
  <c r="L4822" i="3"/>
  <c r="L4821" i="3"/>
  <c r="L4820" i="3"/>
  <c r="L4819" i="3"/>
  <c r="L4818" i="3"/>
  <c r="L4817" i="3"/>
  <c r="L4816" i="3"/>
  <c r="L4815" i="3"/>
  <c r="L4814" i="3"/>
  <c r="L4813" i="3"/>
  <c r="L4812" i="3"/>
  <c r="L4811" i="3"/>
  <c r="L4810" i="3"/>
  <c r="L4809" i="3"/>
  <c r="L4808" i="3"/>
  <c r="L4807" i="3"/>
  <c r="L4806" i="3"/>
  <c r="L4805" i="3"/>
  <c r="L4804" i="3"/>
  <c r="L4803" i="3"/>
  <c r="L4802" i="3"/>
  <c r="L4801" i="3"/>
  <c r="L4800" i="3"/>
  <c r="L4799" i="3"/>
  <c r="L4798" i="3"/>
  <c r="L4797" i="3"/>
  <c r="L4796" i="3"/>
  <c r="L4795" i="3"/>
  <c r="L4794" i="3"/>
  <c r="L4793" i="3"/>
  <c r="L4792" i="3"/>
  <c r="L4791" i="3"/>
  <c r="L4790" i="3"/>
  <c r="L4789" i="3"/>
  <c r="L4788" i="3"/>
  <c r="L4787" i="3"/>
  <c r="L4786" i="3"/>
  <c r="L4785" i="3"/>
  <c r="L4784" i="3"/>
  <c r="L4783" i="3"/>
  <c r="L4782" i="3"/>
  <c r="L4781" i="3"/>
  <c r="L4780" i="3"/>
  <c r="L4779" i="3"/>
  <c r="L4778" i="3"/>
  <c r="L4777" i="3"/>
  <c r="L4776" i="3"/>
  <c r="L4775" i="3"/>
  <c r="L4774" i="3"/>
  <c r="L4773" i="3"/>
  <c r="L4772" i="3"/>
  <c r="L4771" i="3"/>
  <c r="L4770" i="3"/>
  <c r="L4769" i="3"/>
  <c r="L4768" i="3"/>
  <c r="L4767" i="3"/>
  <c r="L4766" i="3"/>
  <c r="L4765" i="3"/>
  <c r="L4764" i="3"/>
  <c r="L4763" i="3"/>
  <c r="L4762" i="3"/>
  <c r="L4761" i="3"/>
  <c r="L4760" i="3"/>
  <c r="L4759" i="3"/>
  <c r="L4758" i="3"/>
  <c r="L4757" i="3"/>
  <c r="L4756" i="3"/>
  <c r="L4755" i="3"/>
  <c r="L4754" i="3"/>
  <c r="L4753" i="3"/>
  <c r="L4752" i="3"/>
  <c r="L4751" i="3"/>
  <c r="L4750" i="3"/>
  <c r="L4749" i="3"/>
  <c r="L4748" i="3"/>
  <c r="L4747" i="3"/>
  <c r="L4746" i="3"/>
  <c r="L4745" i="3"/>
  <c r="L4744" i="3"/>
  <c r="L4743" i="3"/>
  <c r="L4742" i="3"/>
  <c r="L4741" i="3"/>
  <c r="L4740" i="3"/>
  <c r="L4739" i="3"/>
  <c r="L4738" i="3"/>
  <c r="L4737" i="3"/>
  <c r="L4736" i="3"/>
  <c r="L4735" i="3"/>
  <c r="L4734" i="3"/>
  <c r="L4733" i="3"/>
  <c r="L4732" i="3"/>
  <c r="L4731" i="3"/>
  <c r="L4730" i="3"/>
  <c r="L4729" i="3"/>
  <c r="L4728" i="3"/>
  <c r="L4727" i="3"/>
  <c r="L4726" i="3"/>
  <c r="L4725" i="3"/>
  <c r="L4724" i="3"/>
  <c r="L4723" i="3"/>
  <c r="L4722" i="3"/>
  <c r="L4721" i="3"/>
  <c r="L4720" i="3"/>
  <c r="L4719" i="3"/>
  <c r="L4718" i="3"/>
  <c r="L4717" i="3"/>
  <c r="L4716" i="3"/>
  <c r="L4715" i="3"/>
  <c r="L4714" i="3"/>
  <c r="L4713" i="3"/>
  <c r="L4712" i="3"/>
  <c r="L4711" i="3"/>
  <c r="L4710" i="3"/>
  <c r="L4709" i="3"/>
  <c r="L4708" i="3"/>
  <c r="L4707" i="3"/>
  <c r="L4706" i="3"/>
  <c r="L4705" i="3"/>
  <c r="L4704" i="3"/>
  <c r="L4703" i="3"/>
  <c r="L4702" i="3"/>
  <c r="L4701" i="3"/>
  <c r="L4700" i="3"/>
  <c r="L4699" i="3"/>
  <c r="L4698" i="3"/>
  <c r="L4697" i="3"/>
  <c r="L4696" i="3"/>
  <c r="L4695" i="3"/>
  <c r="L4694" i="3"/>
  <c r="L4693" i="3"/>
  <c r="L4692" i="3"/>
  <c r="L4691" i="3"/>
  <c r="L4690" i="3"/>
  <c r="L4689" i="3"/>
  <c r="L4688" i="3"/>
  <c r="L4687" i="3"/>
  <c r="L4686" i="3"/>
  <c r="L4685" i="3"/>
  <c r="L4684" i="3"/>
  <c r="L4683" i="3"/>
  <c r="L4682" i="3"/>
  <c r="L4681" i="3"/>
  <c r="L4680" i="3"/>
  <c r="L4679" i="3"/>
  <c r="L4678" i="3"/>
  <c r="L4677" i="3"/>
  <c r="L4676" i="3"/>
  <c r="L4675" i="3"/>
  <c r="L4674" i="3"/>
  <c r="L4673" i="3"/>
  <c r="L4672" i="3"/>
  <c r="L4671" i="3"/>
  <c r="L4670" i="3"/>
  <c r="L4669" i="3"/>
  <c r="L4668" i="3"/>
  <c r="L4667" i="3"/>
  <c r="L4666" i="3"/>
  <c r="L4665" i="3"/>
  <c r="L4664" i="3"/>
  <c r="L4663" i="3"/>
  <c r="L4662" i="3"/>
  <c r="L4661" i="3"/>
  <c r="L4660" i="3"/>
  <c r="L4659" i="3"/>
  <c r="L4658" i="3"/>
  <c r="L4657" i="3"/>
  <c r="L4656" i="3"/>
  <c r="L4655" i="3"/>
  <c r="L4654" i="3"/>
  <c r="L4653" i="3"/>
  <c r="L4652" i="3"/>
  <c r="L4651" i="3"/>
  <c r="L4650" i="3"/>
  <c r="L4649" i="3"/>
  <c r="L4648" i="3"/>
  <c r="L4647" i="3"/>
  <c r="L4646" i="3"/>
  <c r="L4645" i="3"/>
  <c r="L4644" i="3"/>
  <c r="L4643" i="3"/>
  <c r="L4642" i="3"/>
  <c r="L4641" i="3"/>
  <c r="L4640" i="3"/>
  <c r="L4639" i="3"/>
  <c r="L4638" i="3"/>
  <c r="L4637" i="3"/>
  <c r="L4636" i="3"/>
  <c r="L4635" i="3"/>
  <c r="L4634" i="3"/>
  <c r="L4633" i="3"/>
  <c r="L4632" i="3"/>
  <c r="L4631" i="3"/>
  <c r="L4630" i="3"/>
  <c r="L4629" i="3"/>
  <c r="L4628" i="3"/>
  <c r="L4627" i="3"/>
  <c r="L4626" i="3"/>
  <c r="L4625" i="3"/>
  <c r="L4624" i="3"/>
  <c r="L4623" i="3"/>
  <c r="L4622" i="3"/>
  <c r="L4621" i="3"/>
  <c r="L4620" i="3"/>
  <c r="L4619" i="3"/>
  <c r="L4618" i="3"/>
  <c r="L4617" i="3"/>
  <c r="L4616" i="3"/>
  <c r="L4615" i="3"/>
  <c r="L4614" i="3"/>
  <c r="L4613" i="3"/>
  <c r="L4612" i="3"/>
  <c r="L4611" i="3"/>
  <c r="L4610" i="3"/>
  <c r="L4609" i="3"/>
  <c r="L4608" i="3"/>
  <c r="L4607" i="3"/>
  <c r="L4606" i="3"/>
  <c r="L4605" i="3"/>
  <c r="L4604" i="3"/>
  <c r="L4603" i="3"/>
  <c r="L4602" i="3"/>
  <c r="L4601" i="3"/>
  <c r="L4600" i="3"/>
  <c r="L4599" i="3"/>
  <c r="L4598" i="3"/>
  <c r="L4597" i="3"/>
  <c r="L4596" i="3"/>
  <c r="L4595" i="3"/>
  <c r="L4594" i="3"/>
  <c r="L4593" i="3"/>
  <c r="L4592" i="3"/>
  <c r="L4591" i="3"/>
  <c r="L4590" i="3"/>
  <c r="L4589" i="3"/>
  <c r="L4588" i="3"/>
  <c r="L4587" i="3"/>
  <c r="L4586" i="3"/>
  <c r="L4585" i="3"/>
  <c r="L4584" i="3"/>
  <c r="L4583" i="3"/>
  <c r="L4582" i="3"/>
  <c r="L4581" i="3"/>
  <c r="L4580" i="3"/>
  <c r="L4579" i="3"/>
  <c r="L4578" i="3"/>
  <c r="L4577" i="3"/>
  <c r="L4576" i="3"/>
  <c r="L4575" i="3"/>
  <c r="L4574" i="3"/>
  <c r="L4573" i="3"/>
  <c r="L4572" i="3"/>
  <c r="L4571" i="3"/>
  <c r="L4570" i="3"/>
  <c r="L4569" i="3"/>
  <c r="L4568" i="3"/>
  <c r="L4567" i="3"/>
  <c r="L4566" i="3"/>
  <c r="L4565" i="3"/>
  <c r="L4564" i="3"/>
  <c r="L4563" i="3"/>
  <c r="L4562" i="3"/>
  <c r="L4561" i="3"/>
  <c r="L4560" i="3"/>
  <c r="L4559" i="3"/>
  <c r="L4558" i="3"/>
  <c r="L4557" i="3"/>
  <c r="L4556" i="3"/>
  <c r="L4555" i="3"/>
  <c r="L4554" i="3"/>
  <c r="L4553" i="3"/>
  <c r="L4552" i="3"/>
  <c r="L4551" i="3"/>
  <c r="L4550" i="3"/>
  <c r="L4549" i="3"/>
  <c r="L4548" i="3"/>
  <c r="L4547" i="3"/>
  <c r="L4546" i="3"/>
  <c r="L4545" i="3"/>
  <c r="L4544" i="3"/>
  <c r="L4543" i="3"/>
  <c r="L4542" i="3"/>
  <c r="L4541" i="3"/>
  <c r="L4540" i="3"/>
  <c r="L4539" i="3"/>
  <c r="L4538" i="3"/>
  <c r="L4537" i="3"/>
  <c r="L4536" i="3"/>
  <c r="L4535" i="3"/>
  <c r="L4534" i="3"/>
  <c r="L4533" i="3"/>
  <c r="L4532" i="3"/>
  <c r="L4531" i="3"/>
  <c r="L4530" i="3"/>
  <c r="L4529" i="3"/>
  <c r="L4528" i="3"/>
  <c r="L4527" i="3"/>
  <c r="L4526" i="3"/>
  <c r="L4525" i="3"/>
  <c r="L4524" i="3"/>
  <c r="L4523" i="3"/>
  <c r="L4522" i="3"/>
  <c r="L4521" i="3"/>
  <c r="L4520" i="3"/>
  <c r="L4519" i="3"/>
  <c r="L4518" i="3"/>
  <c r="L4517" i="3"/>
  <c r="L4516" i="3"/>
  <c r="L4515" i="3"/>
  <c r="L4514" i="3"/>
  <c r="L4513" i="3"/>
  <c r="L4512" i="3"/>
  <c r="L4511" i="3"/>
  <c r="L4510" i="3"/>
  <c r="L4509" i="3"/>
  <c r="L4508" i="3"/>
  <c r="L4507" i="3"/>
  <c r="L4506" i="3"/>
  <c r="L4505" i="3"/>
  <c r="L4504" i="3"/>
  <c r="L4503" i="3"/>
  <c r="L4502" i="3"/>
  <c r="L4501" i="3"/>
  <c r="L4500" i="3"/>
  <c r="L4499" i="3"/>
  <c r="L4498" i="3"/>
  <c r="L4497" i="3"/>
  <c r="L4496" i="3"/>
  <c r="L4495" i="3"/>
  <c r="L4494" i="3"/>
  <c r="L4493" i="3"/>
  <c r="L4492" i="3"/>
  <c r="L4491" i="3"/>
  <c r="L4490" i="3"/>
  <c r="L4489" i="3"/>
  <c r="L4488" i="3"/>
  <c r="L4487" i="3"/>
  <c r="L4486" i="3"/>
  <c r="L4485" i="3"/>
  <c r="L4484" i="3"/>
  <c r="L4483" i="3"/>
  <c r="L4482" i="3"/>
  <c r="L4481" i="3"/>
  <c r="L4480" i="3"/>
  <c r="L4479" i="3"/>
  <c r="L4478" i="3"/>
  <c r="L4477" i="3"/>
  <c r="L4476" i="3"/>
  <c r="L4475" i="3"/>
  <c r="L4474" i="3"/>
  <c r="L4473" i="3"/>
  <c r="L4472" i="3"/>
  <c r="L4471" i="3"/>
  <c r="L4470" i="3"/>
  <c r="L4469" i="3"/>
  <c r="L4468" i="3"/>
  <c r="L4467" i="3"/>
  <c r="L4466" i="3"/>
  <c r="L4465" i="3"/>
  <c r="L4464" i="3"/>
  <c r="L4463" i="3"/>
  <c r="L4462" i="3"/>
  <c r="L4461" i="3"/>
  <c r="L4460" i="3"/>
  <c r="L4459" i="3"/>
  <c r="L4458" i="3"/>
  <c r="L4457" i="3"/>
  <c r="L4456" i="3"/>
  <c r="L4455" i="3"/>
  <c r="L4454" i="3"/>
  <c r="L4453" i="3"/>
  <c r="L4452" i="3"/>
  <c r="L4451" i="3"/>
  <c r="L4450" i="3"/>
  <c r="L4449" i="3"/>
  <c r="L4448" i="3"/>
  <c r="L4447" i="3"/>
  <c r="L4446" i="3"/>
  <c r="L4445" i="3"/>
  <c r="L4444" i="3"/>
  <c r="L4443" i="3"/>
  <c r="L4442" i="3"/>
  <c r="L4441" i="3"/>
  <c r="L4440" i="3"/>
  <c r="L4439" i="3"/>
  <c r="L4438" i="3"/>
  <c r="L4437" i="3"/>
  <c r="L4436" i="3"/>
  <c r="L4435" i="3"/>
  <c r="L4434" i="3"/>
  <c r="L4433" i="3"/>
  <c r="L4432" i="3"/>
  <c r="L4431" i="3"/>
  <c r="L4430" i="3"/>
  <c r="L4429" i="3"/>
  <c r="L4428" i="3"/>
  <c r="L4427" i="3"/>
  <c r="L4426" i="3"/>
  <c r="L4425" i="3"/>
  <c r="L4424" i="3"/>
  <c r="L4423" i="3"/>
  <c r="L4422" i="3"/>
  <c r="L4421" i="3"/>
  <c r="L4420" i="3"/>
  <c r="L4419" i="3"/>
  <c r="L4418" i="3"/>
  <c r="L4417" i="3"/>
  <c r="L4416" i="3"/>
  <c r="L4415" i="3"/>
  <c r="L4414" i="3"/>
  <c r="L4413" i="3"/>
  <c r="L4412" i="3"/>
  <c r="L4411" i="3"/>
  <c r="L4410" i="3"/>
  <c r="L4409" i="3"/>
  <c r="L4408" i="3"/>
  <c r="L4407" i="3"/>
  <c r="L4406" i="3"/>
  <c r="L4405" i="3"/>
  <c r="L4404" i="3"/>
  <c r="L4403" i="3"/>
  <c r="L4402" i="3"/>
  <c r="L4401" i="3"/>
  <c r="L4400" i="3"/>
  <c r="L4399" i="3"/>
  <c r="L4398" i="3"/>
  <c r="L4397" i="3"/>
  <c r="L4396" i="3"/>
  <c r="L4395" i="3"/>
  <c r="L4394" i="3"/>
  <c r="L4393" i="3"/>
  <c r="L4392" i="3"/>
  <c r="L4391" i="3"/>
  <c r="L4390" i="3"/>
  <c r="L4389" i="3"/>
  <c r="L4388" i="3"/>
  <c r="L4387" i="3"/>
  <c r="L4386" i="3"/>
  <c r="L4385" i="3"/>
  <c r="L4384" i="3"/>
  <c r="L4383" i="3"/>
  <c r="L4382" i="3"/>
  <c r="L4381" i="3"/>
  <c r="L4380" i="3"/>
  <c r="L4379" i="3"/>
  <c r="L4378" i="3"/>
  <c r="L4377" i="3"/>
  <c r="L4376" i="3"/>
  <c r="L4375" i="3"/>
  <c r="L4374" i="3"/>
  <c r="L4373" i="3"/>
  <c r="L4372" i="3"/>
  <c r="L4371" i="3"/>
  <c r="L4370" i="3"/>
  <c r="L4369" i="3"/>
  <c r="L4368" i="3"/>
  <c r="L4367" i="3"/>
  <c r="L4366" i="3"/>
  <c r="L4365" i="3"/>
  <c r="L4364" i="3"/>
  <c r="L4363" i="3"/>
  <c r="L4362" i="3"/>
  <c r="L4361" i="3"/>
  <c r="L4360" i="3"/>
  <c r="L4359" i="3"/>
  <c r="L4358" i="3"/>
  <c r="L4357" i="3"/>
  <c r="L4356" i="3"/>
  <c r="L4355" i="3"/>
  <c r="L4354" i="3"/>
  <c r="L4353" i="3"/>
  <c r="L4352" i="3"/>
  <c r="L4351" i="3"/>
  <c r="L4350" i="3"/>
  <c r="L4349" i="3"/>
  <c r="L4348" i="3"/>
  <c r="L4347" i="3"/>
  <c r="L4346" i="3"/>
  <c r="L4345" i="3"/>
  <c r="L4344" i="3"/>
  <c r="L4343" i="3"/>
  <c r="L4342" i="3"/>
  <c r="L4341" i="3"/>
  <c r="L4340" i="3"/>
  <c r="L4339" i="3"/>
  <c r="L4338" i="3"/>
  <c r="L4337" i="3"/>
  <c r="L4336" i="3"/>
  <c r="L4335" i="3"/>
  <c r="L4334" i="3"/>
  <c r="L4333" i="3"/>
  <c r="L4332" i="3"/>
  <c r="L4331" i="3"/>
  <c r="L4330" i="3"/>
  <c r="L4329" i="3"/>
  <c r="L4328" i="3"/>
  <c r="L4327" i="3"/>
  <c r="L4326" i="3"/>
  <c r="L4325" i="3"/>
  <c r="L4324" i="3"/>
  <c r="L4323" i="3"/>
  <c r="L4322" i="3"/>
  <c r="L4321" i="3"/>
  <c r="L4320" i="3"/>
  <c r="L4319" i="3"/>
  <c r="L4318" i="3"/>
  <c r="L4317" i="3"/>
  <c r="L4316" i="3"/>
  <c r="L4315" i="3"/>
  <c r="L4314" i="3"/>
  <c r="L4313" i="3"/>
  <c r="L4312" i="3"/>
  <c r="L4311" i="3"/>
  <c r="L4310" i="3"/>
  <c r="L4309" i="3"/>
  <c r="L4308" i="3"/>
  <c r="L4307" i="3"/>
  <c r="L4306" i="3"/>
  <c r="L4305" i="3"/>
  <c r="L4304" i="3"/>
  <c r="L4303" i="3"/>
  <c r="L4302" i="3"/>
  <c r="L4301" i="3"/>
  <c r="L4300" i="3"/>
  <c r="L4299" i="3"/>
  <c r="L4298" i="3"/>
  <c r="L4297" i="3"/>
  <c r="L4296" i="3"/>
  <c r="L4295" i="3"/>
  <c r="L4294" i="3"/>
  <c r="L4293" i="3"/>
  <c r="L4292" i="3"/>
  <c r="L4291" i="3"/>
  <c r="L4290" i="3"/>
  <c r="L4289" i="3"/>
  <c r="L4288" i="3"/>
  <c r="L4287" i="3"/>
  <c r="L4286" i="3"/>
  <c r="L4285" i="3"/>
  <c r="L4284" i="3"/>
  <c r="L4283" i="3"/>
  <c r="L4282" i="3"/>
  <c r="L4281" i="3"/>
  <c r="L4280" i="3"/>
  <c r="L4279" i="3"/>
  <c r="L4278" i="3"/>
  <c r="L4277" i="3"/>
  <c r="L4276" i="3"/>
  <c r="L4275" i="3"/>
  <c r="L4274" i="3"/>
  <c r="L4273" i="3"/>
  <c r="L4272" i="3"/>
  <c r="L4271" i="3"/>
  <c r="L4270" i="3"/>
  <c r="L4269" i="3"/>
  <c r="L4268" i="3"/>
  <c r="L4267" i="3"/>
  <c r="L4266" i="3"/>
  <c r="L4265" i="3"/>
  <c r="L4264" i="3"/>
  <c r="L4263" i="3"/>
  <c r="L4262" i="3"/>
  <c r="L4261" i="3"/>
  <c r="L4260" i="3"/>
  <c r="L4259" i="3"/>
  <c r="L4258" i="3"/>
  <c r="L4257" i="3"/>
  <c r="L4256" i="3"/>
  <c r="L4255" i="3"/>
  <c r="L4254" i="3"/>
  <c r="L4253" i="3"/>
  <c r="L4252" i="3"/>
  <c r="L4251" i="3"/>
  <c r="L4250" i="3"/>
  <c r="L4249" i="3"/>
  <c r="L4248" i="3"/>
  <c r="L4247" i="3"/>
  <c r="L4246" i="3"/>
  <c r="L4245" i="3"/>
  <c r="L4244" i="3"/>
  <c r="L4243" i="3"/>
  <c r="L4242" i="3"/>
  <c r="L4241" i="3"/>
  <c r="L4240" i="3"/>
  <c r="L4239" i="3"/>
  <c r="L4238" i="3"/>
  <c r="L4237" i="3"/>
  <c r="L4236" i="3"/>
  <c r="L4235" i="3"/>
  <c r="L4234" i="3"/>
  <c r="L4233" i="3"/>
  <c r="L4232" i="3"/>
  <c r="L4231" i="3"/>
  <c r="L4230" i="3"/>
  <c r="L4229" i="3"/>
  <c r="L4228" i="3"/>
  <c r="L4227" i="3"/>
  <c r="L4226" i="3"/>
  <c r="L4225" i="3"/>
  <c r="L4224" i="3"/>
  <c r="L4223" i="3"/>
  <c r="L4222" i="3"/>
  <c r="L4221" i="3"/>
  <c r="L4220" i="3"/>
  <c r="L4219" i="3"/>
  <c r="L4218" i="3"/>
  <c r="L4217" i="3"/>
  <c r="L4216" i="3"/>
  <c r="L4215" i="3"/>
  <c r="L4214" i="3"/>
  <c r="L4213" i="3"/>
  <c r="L4212" i="3"/>
  <c r="L4211" i="3"/>
  <c r="L4210" i="3"/>
  <c r="L4209" i="3"/>
  <c r="L4208" i="3"/>
  <c r="L4207" i="3"/>
  <c r="L4206" i="3"/>
  <c r="L4205" i="3"/>
  <c r="L4204" i="3"/>
  <c r="L4203" i="3"/>
  <c r="L4202" i="3"/>
  <c r="L4201" i="3"/>
  <c r="L4200" i="3"/>
  <c r="L4199" i="3"/>
  <c r="L4198" i="3"/>
  <c r="L4197" i="3"/>
  <c r="L4196" i="3"/>
  <c r="L4195" i="3"/>
  <c r="L4194" i="3"/>
  <c r="L4193" i="3"/>
  <c r="L4192" i="3"/>
  <c r="L4191" i="3"/>
  <c r="L4190" i="3"/>
  <c r="L4189" i="3"/>
  <c r="L4188" i="3"/>
  <c r="L4187" i="3"/>
  <c r="L4186" i="3"/>
  <c r="L4185" i="3"/>
  <c r="L4184" i="3"/>
  <c r="L4183" i="3"/>
  <c r="L4182" i="3"/>
  <c r="L4181" i="3"/>
  <c r="L4180" i="3"/>
  <c r="L4179" i="3"/>
  <c r="L4178" i="3"/>
  <c r="L4177" i="3"/>
  <c r="L4176" i="3"/>
  <c r="L4175" i="3"/>
  <c r="L4174" i="3"/>
  <c r="L4173" i="3"/>
  <c r="L4172" i="3"/>
  <c r="L4171" i="3"/>
  <c r="L4170" i="3"/>
  <c r="L4169" i="3"/>
  <c r="L4168" i="3"/>
  <c r="L4167" i="3"/>
  <c r="L4166" i="3"/>
  <c r="L4165" i="3"/>
  <c r="L4164" i="3"/>
  <c r="L4163" i="3"/>
  <c r="L4162" i="3"/>
  <c r="L4161" i="3"/>
  <c r="L4160" i="3"/>
  <c r="L4159" i="3"/>
  <c r="L4158" i="3"/>
  <c r="L4157" i="3"/>
  <c r="L4156" i="3"/>
  <c r="L4155" i="3"/>
  <c r="L4154" i="3"/>
  <c r="L4153" i="3"/>
  <c r="L4152" i="3"/>
  <c r="L4151" i="3"/>
  <c r="L4150" i="3"/>
  <c r="L4149" i="3"/>
  <c r="L4148" i="3"/>
  <c r="L4147" i="3"/>
  <c r="L4146" i="3"/>
  <c r="L4145" i="3"/>
  <c r="L4144" i="3"/>
  <c r="L4143" i="3"/>
  <c r="L4142" i="3"/>
  <c r="L4141" i="3"/>
  <c r="L4140" i="3"/>
  <c r="L4139" i="3"/>
  <c r="L4138" i="3"/>
  <c r="L4137" i="3"/>
  <c r="L4136" i="3"/>
  <c r="L4135" i="3"/>
  <c r="L4134" i="3"/>
  <c r="L4133" i="3"/>
  <c r="L4132" i="3"/>
  <c r="L4131" i="3"/>
  <c r="L4130" i="3"/>
  <c r="L4129" i="3"/>
  <c r="L4128" i="3"/>
  <c r="L4127" i="3"/>
  <c r="L4126" i="3"/>
  <c r="L4125" i="3"/>
  <c r="L4124" i="3"/>
  <c r="L4123" i="3"/>
  <c r="L4122" i="3"/>
  <c r="L4121" i="3"/>
  <c r="L4120" i="3"/>
  <c r="L4119" i="3"/>
  <c r="L4118" i="3"/>
  <c r="L4117" i="3"/>
  <c r="L4116" i="3"/>
  <c r="L4115" i="3"/>
  <c r="L4114" i="3"/>
  <c r="L4113" i="3"/>
  <c r="L4112" i="3"/>
  <c r="L4111" i="3"/>
  <c r="L4110" i="3"/>
  <c r="L4109" i="3"/>
  <c r="L4108" i="3"/>
  <c r="L4107" i="3"/>
  <c r="L4106" i="3"/>
  <c r="L4105" i="3"/>
  <c r="L4104" i="3"/>
  <c r="L4103" i="3"/>
  <c r="L4102" i="3"/>
  <c r="L4101" i="3"/>
  <c r="L4100" i="3"/>
  <c r="L4099" i="3"/>
  <c r="L4098" i="3"/>
  <c r="L4097" i="3"/>
  <c r="L4096" i="3"/>
  <c r="L4095" i="3"/>
  <c r="L4094" i="3"/>
  <c r="L4093" i="3"/>
  <c r="L4092" i="3"/>
  <c r="L4091" i="3"/>
  <c r="L4090" i="3"/>
  <c r="L4089" i="3"/>
  <c r="L4088" i="3"/>
  <c r="L4087" i="3"/>
  <c r="L4086" i="3"/>
  <c r="L4085" i="3"/>
  <c r="L4084" i="3"/>
  <c r="L4083" i="3"/>
  <c r="L4082" i="3"/>
  <c r="L4081" i="3"/>
  <c r="L4080" i="3"/>
  <c r="L4079" i="3"/>
  <c r="L4078" i="3"/>
  <c r="L4077" i="3"/>
  <c r="L4076" i="3"/>
  <c r="L4075" i="3"/>
  <c r="L4074" i="3"/>
  <c r="L4073" i="3"/>
  <c r="L4072" i="3"/>
  <c r="L4071" i="3"/>
  <c r="L4070" i="3"/>
  <c r="L4069" i="3"/>
  <c r="L4068" i="3"/>
  <c r="L4067" i="3"/>
  <c r="L4066" i="3"/>
  <c r="L4065" i="3"/>
  <c r="L4064" i="3"/>
  <c r="L4063" i="3"/>
  <c r="L4062" i="3"/>
  <c r="L4061" i="3"/>
  <c r="L4060" i="3"/>
  <c r="L4059" i="3"/>
  <c r="L4058" i="3"/>
  <c r="L4057" i="3"/>
  <c r="L4056" i="3"/>
  <c r="L4055" i="3"/>
  <c r="L4054" i="3"/>
  <c r="L4053" i="3"/>
  <c r="L4052" i="3"/>
  <c r="L4051" i="3"/>
  <c r="L4050" i="3"/>
  <c r="L4049" i="3"/>
  <c r="L4048" i="3"/>
  <c r="L4047" i="3"/>
  <c r="L4046" i="3"/>
  <c r="L4045" i="3"/>
  <c r="L4044" i="3"/>
  <c r="L4043" i="3"/>
  <c r="L4042" i="3"/>
  <c r="L4041" i="3"/>
  <c r="L4040" i="3"/>
  <c r="L4039" i="3"/>
  <c r="L4038" i="3"/>
  <c r="L4037" i="3"/>
  <c r="L4036" i="3"/>
  <c r="L4035" i="3"/>
  <c r="L4034" i="3"/>
  <c r="L4033" i="3"/>
  <c r="L4032" i="3"/>
  <c r="L4031" i="3"/>
  <c r="L4030" i="3"/>
  <c r="L4029" i="3"/>
  <c r="L4028" i="3"/>
  <c r="L4027" i="3"/>
  <c r="L4026" i="3"/>
  <c r="L4025" i="3"/>
  <c r="L4024" i="3"/>
  <c r="L4023" i="3"/>
  <c r="L4022" i="3"/>
  <c r="L4021" i="3"/>
  <c r="L4020" i="3"/>
  <c r="L4019" i="3"/>
  <c r="L4018" i="3"/>
  <c r="L4017" i="3"/>
  <c r="L4016" i="3"/>
  <c r="L4015" i="3"/>
  <c r="L4014" i="3"/>
  <c r="L4013" i="3"/>
  <c r="L4012" i="3"/>
  <c r="L4011" i="3"/>
  <c r="L4010" i="3"/>
  <c r="L4009" i="3"/>
  <c r="L4008" i="3"/>
  <c r="L4007" i="3"/>
  <c r="L4006" i="3"/>
  <c r="L4005" i="3"/>
  <c r="L4004" i="3"/>
  <c r="L4003" i="3"/>
  <c r="L4002" i="3"/>
  <c r="L4001" i="3"/>
  <c r="L4000" i="3"/>
  <c r="L3999" i="3"/>
  <c r="L3998" i="3"/>
  <c r="L3997" i="3"/>
  <c r="L3996" i="3"/>
  <c r="L3995" i="3"/>
  <c r="L3994" i="3"/>
  <c r="L3993" i="3"/>
  <c r="L3992" i="3"/>
  <c r="L3991" i="3"/>
  <c r="L3990" i="3"/>
  <c r="L3989" i="3"/>
  <c r="L3988" i="3"/>
  <c r="L3987" i="3"/>
  <c r="L3986" i="3"/>
  <c r="L3985" i="3"/>
  <c r="L3984" i="3"/>
  <c r="L3983" i="3"/>
  <c r="L3982" i="3"/>
  <c r="L3981" i="3"/>
  <c r="L3980" i="3"/>
  <c r="L3979" i="3"/>
  <c r="L3978" i="3"/>
  <c r="L3977" i="3"/>
  <c r="L3976" i="3"/>
  <c r="L3975" i="3"/>
  <c r="L3974" i="3"/>
  <c r="L3973" i="3"/>
  <c r="L3972" i="3"/>
  <c r="L3971" i="3"/>
  <c r="L3970" i="3"/>
  <c r="L3969" i="3"/>
  <c r="L3968" i="3"/>
  <c r="L3967" i="3"/>
  <c r="L3966" i="3"/>
  <c r="L3965" i="3"/>
  <c r="L3964" i="3"/>
  <c r="L3963" i="3"/>
  <c r="L3962" i="3"/>
  <c r="L3961" i="3"/>
  <c r="L3960" i="3"/>
  <c r="L3959" i="3"/>
  <c r="L3958" i="3"/>
  <c r="L3957" i="3"/>
  <c r="L3956" i="3"/>
  <c r="L3955" i="3"/>
  <c r="L3954" i="3"/>
  <c r="L3953" i="3"/>
  <c r="L3952" i="3"/>
  <c r="L3951" i="3"/>
  <c r="L3950" i="3"/>
  <c r="L3949" i="3"/>
  <c r="L3948" i="3"/>
  <c r="L3947" i="3"/>
  <c r="L3946" i="3"/>
  <c r="L3945" i="3"/>
  <c r="L3944" i="3"/>
  <c r="L3943" i="3"/>
  <c r="L3942" i="3"/>
  <c r="L3941" i="3"/>
  <c r="L3940" i="3"/>
  <c r="L3939" i="3"/>
  <c r="L3938" i="3"/>
  <c r="L3937" i="3"/>
  <c r="L3936" i="3"/>
  <c r="L3935" i="3"/>
  <c r="L3934" i="3"/>
  <c r="L3933" i="3"/>
  <c r="L3932" i="3"/>
  <c r="L3931" i="3"/>
  <c r="L3930" i="3"/>
  <c r="L3929" i="3"/>
  <c r="L3928" i="3"/>
  <c r="L3927" i="3"/>
  <c r="L3926" i="3"/>
  <c r="L3925" i="3"/>
  <c r="L3924" i="3"/>
  <c r="L3923" i="3"/>
  <c r="L3922" i="3"/>
  <c r="L3921" i="3"/>
  <c r="L3920" i="3"/>
  <c r="L3919" i="3"/>
  <c r="L3918" i="3"/>
  <c r="L3917" i="3"/>
  <c r="L3916" i="3"/>
  <c r="L3915" i="3"/>
  <c r="L3914" i="3"/>
  <c r="L3913" i="3"/>
  <c r="L3912" i="3"/>
  <c r="L3911" i="3"/>
  <c r="L3910" i="3"/>
  <c r="L3909" i="3"/>
  <c r="L3908" i="3"/>
  <c r="L3907" i="3"/>
  <c r="L3906" i="3"/>
  <c r="L3905" i="3"/>
  <c r="L3904" i="3"/>
  <c r="L3903" i="3"/>
  <c r="L3902" i="3"/>
  <c r="L3901" i="3"/>
  <c r="L3900" i="3"/>
  <c r="L3899" i="3"/>
  <c r="L3898" i="3"/>
  <c r="L3897" i="3"/>
  <c r="L3896" i="3"/>
  <c r="L3895" i="3"/>
  <c r="L3894" i="3"/>
  <c r="L3893" i="3"/>
  <c r="L3892" i="3"/>
  <c r="L3891" i="3"/>
  <c r="L3890" i="3"/>
  <c r="L3889" i="3"/>
  <c r="L3888" i="3"/>
  <c r="L3887" i="3"/>
  <c r="L3886" i="3"/>
  <c r="L3885" i="3"/>
  <c r="L3884" i="3"/>
  <c r="L3883" i="3"/>
  <c r="L3882" i="3"/>
  <c r="L3881" i="3"/>
  <c r="L3880" i="3"/>
  <c r="L3879" i="3"/>
  <c r="L3878" i="3"/>
  <c r="L3877" i="3"/>
  <c r="L3876" i="3"/>
  <c r="L3875" i="3"/>
  <c r="L3874" i="3"/>
  <c r="L3873" i="3"/>
  <c r="L3872" i="3"/>
  <c r="L3871" i="3"/>
  <c r="L3870" i="3"/>
  <c r="L3869" i="3"/>
  <c r="L3868" i="3"/>
  <c r="L3867" i="3"/>
  <c r="L3866" i="3"/>
  <c r="L3865" i="3"/>
  <c r="L3864" i="3"/>
  <c r="L3863" i="3"/>
  <c r="L3862" i="3"/>
  <c r="L3861" i="3"/>
  <c r="L3860" i="3"/>
  <c r="L3859" i="3"/>
  <c r="L3858" i="3"/>
  <c r="L3857" i="3"/>
  <c r="L3856" i="3"/>
  <c r="L3855" i="3"/>
  <c r="L3854" i="3"/>
  <c r="L3853" i="3"/>
  <c r="L3852" i="3"/>
  <c r="L3851" i="3"/>
  <c r="L3850" i="3"/>
  <c r="L3849" i="3"/>
  <c r="L3848" i="3"/>
  <c r="L3847" i="3"/>
  <c r="L3846" i="3"/>
  <c r="L3845" i="3"/>
  <c r="L3844" i="3"/>
  <c r="L3843" i="3"/>
  <c r="L3842" i="3"/>
  <c r="L3841" i="3"/>
  <c r="L3840" i="3"/>
  <c r="L3839" i="3"/>
  <c r="L3838" i="3"/>
  <c r="L3837" i="3"/>
  <c r="L3836" i="3"/>
  <c r="L3835" i="3"/>
  <c r="L3834" i="3"/>
  <c r="L3833" i="3"/>
  <c r="L3832" i="3"/>
  <c r="L3831" i="3"/>
  <c r="L3830" i="3"/>
  <c r="L3829" i="3"/>
  <c r="L3828" i="3"/>
  <c r="L3827" i="3"/>
  <c r="L3826" i="3"/>
  <c r="L3825" i="3"/>
  <c r="L3824" i="3"/>
  <c r="L3823" i="3"/>
  <c r="L3822" i="3"/>
  <c r="L3821" i="3"/>
  <c r="L3820" i="3"/>
  <c r="L3819" i="3"/>
  <c r="L3818" i="3"/>
  <c r="L3817" i="3"/>
  <c r="L3816" i="3"/>
  <c r="L3815" i="3"/>
  <c r="L3814" i="3"/>
  <c r="L3813" i="3"/>
  <c r="L3812" i="3"/>
  <c r="L3811" i="3"/>
  <c r="L3810" i="3"/>
  <c r="L3809" i="3"/>
  <c r="L3808" i="3"/>
  <c r="L3807" i="3"/>
  <c r="L3806" i="3"/>
  <c r="L3805" i="3"/>
  <c r="L3804" i="3"/>
  <c r="L3803" i="3"/>
  <c r="L3802" i="3"/>
  <c r="L3801" i="3"/>
  <c r="L3800" i="3"/>
  <c r="L3799" i="3"/>
  <c r="L3798" i="3"/>
  <c r="L3797" i="3"/>
  <c r="L3796" i="3"/>
  <c r="L3795" i="3"/>
  <c r="L3794" i="3"/>
  <c r="L3793" i="3"/>
  <c r="L3792" i="3"/>
  <c r="L3791" i="3"/>
  <c r="L3790" i="3"/>
  <c r="L3789" i="3"/>
  <c r="L3788" i="3"/>
  <c r="L3787" i="3"/>
  <c r="L3786" i="3"/>
  <c r="L3785" i="3"/>
  <c r="L3784" i="3"/>
  <c r="L3783" i="3"/>
  <c r="L3782" i="3"/>
  <c r="L3781" i="3"/>
  <c r="L3780" i="3"/>
  <c r="L3779" i="3"/>
  <c r="L3778" i="3"/>
  <c r="L3777" i="3"/>
  <c r="L3776" i="3"/>
  <c r="L3775" i="3"/>
  <c r="L3774" i="3"/>
  <c r="L3773" i="3"/>
  <c r="L3772" i="3"/>
  <c r="L3771" i="3"/>
  <c r="L3770" i="3"/>
  <c r="L3769" i="3"/>
  <c r="L3768" i="3"/>
  <c r="L3767" i="3"/>
  <c r="L3766" i="3"/>
  <c r="L3765" i="3"/>
  <c r="L3764" i="3"/>
  <c r="L3763" i="3"/>
  <c r="L3762" i="3"/>
  <c r="L3761" i="3"/>
  <c r="L3760" i="3"/>
  <c r="L3759" i="3"/>
  <c r="L3758" i="3"/>
  <c r="L3757" i="3"/>
  <c r="L3756" i="3"/>
  <c r="L3755" i="3"/>
  <c r="L3754" i="3"/>
  <c r="L3753" i="3"/>
  <c r="L3752" i="3"/>
  <c r="L3751" i="3"/>
  <c r="L3750" i="3"/>
  <c r="L3749" i="3"/>
  <c r="L3748" i="3"/>
  <c r="L3747" i="3"/>
  <c r="L3746" i="3"/>
  <c r="L3745" i="3"/>
  <c r="L3744" i="3"/>
  <c r="L3743" i="3"/>
  <c r="L3742" i="3"/>
  <c r="L3741" i="3"/>
  <c r="L3740" i="3"/>
  <c r="L3739" i="3"/>
  <c r="L3738" i="3"/>
  <c r="L3737" i="3"/>
  <c r="L3736" i="3"/>
  <c r="L3735" i="3"/>
  <c r="L3734" i="3"/>
  <c r="L3733" i="3"/>
  <c r="L3732" i="3"/>
  <c r="L3731" i="3"/>
  <c r="L3730" i="3"/>
  <c r="L3729" i="3"/>
  <c r="L3728" i="3"/>
  <c r="L3727" i="3"/>
  <c r="L3726" i="3"/>
  <c r="L3725" i="3"/>
  <c r="L3724" i="3"/>
  <c r="L3723" i="3"/>
  <c r="L3722" i="3"/>
  <c r="L3721" i="3"/>
  <c r="L3720" i="3"/>
  <c r="L3719" i="3"/>
  <c r="L3718" i="3"/>
  <c r="L3717" i="3"/>
  <c r="L3716" i="3"/>
  <c r="L3715" i="3"/>
  <c r="L3714" i="3"/>
  <c r="L3713" i="3"/>
  <c r="L3712" i="3"/>
  <c r="L3711" i="3"/>
  <c r="L3710" i="3"/>
  <c r="L3709" i="3"/>
  <c r="L3708" i="3"/>
  <c r="L3707" i="3"/>
  <c r="L3706" i="3"/>
  <c r="L3705" i="3"/>
  <c r="L3704" i="3"/>
  <c r="L3703" i="3"/>
  <c r="L3702" i="3"/>
  <c r="L3701" i="3"/>
  <c r="L3700" i="3"/>
  <c r="L3699" i="3"/>
  <c r="L3698" i="3"/>
  <c r="L3697" i="3"/>
  <c r="L3696" i="3"/>
  <c r="L3695" i="3"/>
  <c r="L3694" i="3"/>
  <c r="L3693" i="3"/>
  <c r="L3692" i="3"/>
  <c r="L3691" i="3"/>
  <c r="L3690" i="3"/>
  <c r="L3689" i="3"/>
  <c r="L3688" i="3"/>
  <c r="L3687" i="3"/>
  <c r="L3686" i="3"/>
  <c r="L3685" i="3"/>
  <c r="L3684" i="3"/>
  <c r="L3683" i="3"/>
  <c r="L3682" i="3"/>
  <c r="L3681" i="3"/>
  <c r="L3680" i="3"/>
  <c r="L3679" i="3"/>
  <c r="L3678" i="3"/>
  <c r="L3677" i="3"/>
  <c r="L3676" i="3"/>
  <c r="L3675" i="3"/>
  <c r="L3674" i="3"/>
  <c r="L3673" i="3"/>
  <c r="L3672" i="3"/>
  <c r="L3671" i="3"/>
  <c r="L3670" i="3"/>
  <c r="L3669" i="3"/>
  <c r="L3668" i="3"/>
  <c r="L3667" i="3"/>
  <c r="L3666" i="3"/>
  <c r="L3665" i="3"/>
  <c r="L3664" i="3"/>
  <c r="L3663" i="3"/>
  <c r="L3662" i="3"/>
  <c r="L3661" i="3"/>
  <c r="L3660" i="3"/>
  <c r="L3659" i="3"/>
  <c r="L3658" i="3"/>
  <c r="L3657" i="3"/>
  <c r="L3656" i="3"/>
  <c r="L3655" i="3"/>
  <c r="L3654" i="3"/>
  <c r="L3653" i="3"/>
  <c r="L3652" i="3"/>
  <c r="L3651" i="3"/>
  <c r="L3650" i="3"/>
  <c r="L3649" i="3"/>
  <c r="L3648" i="3"/>
  <c r="L3647" i="3"/>
  <c r="L3646" i="3"/>
  <c r="L3645" i="3"/>
  <c r="L3644" i="3"/>
  <c r="L3643" i="3"/>
  <c r="L3642" i="3"/>
  <c r="L3641" i="3"/>
  <c r="L3640" i="3"/>
  <c r="L3639" i="3"/>
  <c r="L3638" i="3"/>
  <c r="L3637" i="3"/>
  <c r="L3636" i="3"/>
  <c r="L3635" i="3"/>
  <c r="L3634" i="3"/>
  <c r="L3633" i="3"/>
  <c r="L3632" i="3"/>
  <c r="L3631" i="3"/>
  <c r="L3630" i="3"/>
  <c r="L3629" i="3"/>
  <c r="L3628" i="3"/>
  <c r="L3627" i="3"/>
  <c r="L3626" i="3"/>
  <c r="L3625" i="3"/>
  <c r="L3624" i="3"/>
  <c r="L3623" i="3"/>
  <c r="L3622" i="3"/>
  <c r="L3621" i="3"/>
  <c r="L3620" i="3"/>
  <c r="L3619" i="3"/>
  <c r="L3618" i="3"/>
  <c r="L3617" i="3"/>
  <c r="L3616" i="3"/>
  <c r="L3615" i="3"/>
  <c r="L3614" i="3"/>
  <c r="L3613" i="3"/>
  <c r="L3612" i="3"/>
  <c r="L3611" i="3"/>
  <c r="L3610" i="3"/>
  <c r="L3609" i="3"/>
  <c r="L3608" i="3"/>
  <c r="L3607" i="3"/>
  <c r="L3606" i="3"/>
  <c r="L3605" i="3"/>
  <c r="L3604" i="3"/>
  <c r="L3603" i="3"/>
  <c r="L3602" i="3"/>
  <c r="L3601" i="3"/>
  <c r="L3600" i="3"/>
  <c r="L3599" i="3"/>
  <c r="L3598" i="3"/>
  <c r="L3597" i="3"/>
  <c r="L3596" i="3"/>
  <c r="L3595" i="3"/>
  <c r="L3594" i="3"/>
  <c r="L3593" i="3"/>
  <c r="L3592" i="3"/>
  <c r="L3591" i="3"/>
  <c r="L3590" i="3"/>
  <c r="L3589" i="3"/>
  <c r="L3588" i="3"/>
  <c r="L3587" i="3"/>
  <c r="L3586" i="3"/>
  <c r="L3585" i="3"/>
  <c r="L3584" i="3"/>
  <c r="L3583" i="3"/>
  <c r="L3582" i="3"/>
  <c r="L3581" i="3"/>
  <c r="L3580" i="3"/>
  <c r="L3579" i="3"/>
  <c r="L3578" i="3"/>
  <c r="L3577" i="3"/>
  <c r="L3576" i="3"/>
  <c r="L3575" i="3"/>
  <c r="L3574" i="3"/>
  <c r="L3573" i="3"/>
  <c r="L3572" i="3"/>
  <c r="L3571" i="3"/>
  <c r="L3570" i="3"/>
  <c r="L3569" i="3"/>
  <c r="L3568" i="3"/>
  <c r="L3567" i="3"/>
  <c r="L3566" i="3"/>
  <c r="L3565" i="3"/>
  <c r="L3564" i="3"/>
  <c r="L3563" i="3"/>
  <c r="L3562" i="3"/>
  <c r="L3561" i="3"/>
  <c r="L3560" i="3"/>
  <c r="L3559" i="3"/>
  <c r="L3558" i="3"/>
  <c r="L3557" i="3"/>
  <c r="L3556" i="3"/>
  <c r="L3555" i="3"/>
  <c r="L3554" i="3"/>
  <c r="L3553" i="3"/>
  <c r="L3552" i="3"/>
  <c r="L3551" i="3"/>
  <c r="L3550" i="3"/>
  <c r="L3549" i="3"/>
  <c r="L3548" i="3"/>
  <c r="L3547" i="3"/>
  <c r="L3546" i="3"/>
  <c r="L3545" i="3"/>
  <c r="L3544" i="3"/>
  <c r="L3543" i="3"/>
  <c r="L3542" i="3"/>
  <c r="L3541" i="3"/>
  <c r="L3540" i="3"/>
  <c r="L3539" i="3"/>
  <c r="L3538" i="3"/>
  <c r="L3537" i="3"/>
  <c r="L3536" i="3"/>
  <c r="L3535" i="3"/>
  <c r="L3534" i="3"/>
  <c r="L3533" i="3"/>
  <c r="L3532" i="3"/>
  <c r="L3531" i="3"/>
  <c r="L3530" i="3"/>
  <c r="L3529" i="3"/>
  <c r="L3528" i="3"/>
  <c r="L3527" i="3"/>
  <c r="L3526" i="3"/>
  <c r="L3525" i="3"/>
  <c r="L3524" i="3"/>
  <c r="L3523" i="3"/>
  <c r="L3522" i="3"/>
  <c r="L3521" i="3"/>
  <c r="L3520" i="3"/>
  <c r="L3519" i="3"/>
  <c r="L3518" i="3"/>
  <c r="L3517" i="3"/>
  <c r="L3516" i="3"/>
  <c r="L3515" i="3"/>
  <c r="L3514" i="3"/>
  <c r="L3513" i="3"/>
  <c r="L3512" i="3"/>
  <c r="L3511" i="3"/>
  <c r="L3510" i="3"/>
  <c r="L3509" i="3"/>
  <c r="L3508" i="3"/>
  <c r="L3507" i="3"/>
  <c r="L3506" i="3"/>
  <c r="L3505" i="3"/>
  <c r="L3504" i="3"/>
  <c r="L3503" i="3"/>
  <c r="L3502" i="3"/>
  <c r="L3501" i="3"/>
  <c r="L3500" i="3"/>
  <c r="L3499" i="3"/>
  <c r="L3498" i="3"/>
  <c r="L3497" i="3"/>
  <c r="L3496" i="3"/>
  <c r="L3495" i="3"/>
  <c r="L3494" i="3"/>
  <c r="L3493" i="3"/>
  <c r="L3492" i="3"/>
  <c r="L3491" i="3"/>
  <c r="L3490" i="3"/>
  <c r="L3489" i="3"/>
  <c r="L3488" i="3"/>
  <c r="L3487" i="3"/>
  <c r="L3486" i="3"/>
  <c r="L3485" i="3"/>
  <c r="L3484" i="3"/>
  <c r="L3483" i="3"/>
  <c r="L3482" i="3"/>
  <c r="L3481" i="3"/>
  <c r="L3480" i="3"/>
  <c r="L3479" i="3"/>
  <c r="L3478" i="3"/>
  <c r="L3477" i="3"/>
  <c r="L3476" i="3"/>
  <c r="L3475" i="3"/>
  <c r="L3474" i="3"/>
  <c r="L3473" i="3"/>
  <c r="L3472" i="3"/>
  <c r="L3471" i="3"/>
  <c r="L3470" i="3"/>
  <c r="L3469" i="3"/>
  <c r="L3468" i="3"/>
  <c r="L3467" i="3"/>
  <c r="L3466" i="3"/>
  <c r="L3465" i="3"/>
  <c r="L3464" i="3"/>
  <c r="L3463" i="3"/>
  <c r="L3462" i="3"/>
  <c r="L3461" i="3"/>
  <c r="L3460" i="3"/>
  <c r="L3459" i="3"/>
  <c r="L3458" i="3"/>
  <c r="L3457" i="3"/>
  <c r="L3456" i="3"/>
  <c r="L3455" i="3"/>
  <c r="L3454" i="3"/>
  <c r="L3453" i="3"/>
  <c r="L3452" i="3"/>
  <c r="L3451" i="3"/>
  <c r="L3450" i="3"/>
  <c r="L3449" i="3"/>
  <c r="L3448" i="3"/>
  <c r="L3447" i="3"/>
  <c r="L3446" i="3"/>
  <c r="L3445" i="3"/>
  <c r="L3444" i="3"/>
  <c r="L3443" i="3"/>
  <c r="L3442" i="3"/>
  <c r="L3441" i="3"/>
  <c r="L3440" i="3"/>
  <c r="L3439" i="3"/>
  <c r="L3438" i="3"/>
  <c r="L3437" i="3"/>
  <c r="L3436" i="3"/>
  <c r="L3435" i="3"/>
  <c r="L3434" i="3"/>
  <c r="L3433" i="3"/>
  <c r="L3432" i="3"/>
  <c r="L3431" i="3"/>
  <c r="L3430" i="3"/>
  <c r="L3429" i="3"/>
  <c r="L3428" i="3"/>
  <c r="L3427" i="3"/>
  <c r="L3426" i="3"/>
  <c r="L3425" i="3"/>
  <c r="L3424" i="3"/>
  <c r="L3423" i="3"/>
  <c r="L3422" i="3"/>
  <c r="L3421" i="3"/>
  <c r="L3420" i="3"/>
  <c r="L3419" i="3"/>
  <c r="L3418" i="3"/>
  <c r="L3417" i="3"/>
  <c r="L3416" i="3"/>
  <c r="L3415" i="3"/>
  <c r="L3414" i="3"/>
  <c r="L3413" i="3"/>
  <c r="L3412" i="3"/>
  <c r="L3411" i="3"/>
  <c r="L3410" i="3"/>
  <c r="L3409" i="3"/>
  <c r="L3408" i="3"/>
  <c r="L3407" i="3"/>
  <c r="L3406" i="3"/>
  <c r="L3405" i="3"/>
  <c r="L3404" i="3"/>
  <c r="L3403" i="3"/>
  <c r="L3402" i="3"/>
  <c r="L3401" i="3"/>
  <c r="L3400" i="3"/>
  <c r="L3399" i="3"/>
  <c r="L3398" i="3"/>
  <c r="L3397" i="3"/>
  <c r="L3396" i="3"/>
  <c r="L3395" i="3"/>
  <c r="L3394" i="3"/>
  <c r="L3393" i="3"/>
  <c r="L3392" i="3"/>
  <c r="L3391" i="3"/>
  <c r="L3390" i="3"/>
  <c r="L3389" i="3"/>
  <c r="L3388" i="3"/>
  <c r="L3387" i="3"/>
  <c r="L3386" i="3"/>
  <c r="L3385" i="3"/>
  <c r="L3384" i="3"/>
  <c r="L3383" i="3"/>
  <c r="L3382" i="3"/>
  <c r="L3381" i="3"/>
  <c r="L3380" i="3"/>
  <c r="L3379" i="3"/>
  <c r="L3378" i="3"/>
  <c r="L3377" i="3"/>
  <c r="L3376" i="3"/>
  <c r="L3375" i="3"/>
  <c r="L3374" i="3"/>
  <c r="L3373" i="3"/>
  <c r="L3372" i="3"/>
  <c r="L3371" i="3"/>
  <c r="L3370" i="3"/>
  <c r="L3369" i="3"/>
  <c r="L3368" i="3"/>
  <c r="L3367" i="3"/>
  <c r="L3366" i="3"/>
  <c r="L3365" i="3"/>
  <c r="L3364" i="3"/>
  <c r="L3363" i="3"/>
  <c r="L3362" i="3"/>
  <c r="L3361" i="3"/>
  <c r="L3360" i="3"/>
  <c r="L3359" i="3"/>
  <c r="L3358" i="3"/>
  <c r="L3357" i="3"/>
  <c r="L3356" i="3"/>
  <c r="L3355" i="3"/>
  <c r="L3354" i="3"/>
  <c r="L3353" i="3"/>
  <c r="L3352" i="3"/>
  <c r="L3351" i="3"/>
  <c r="L3350" i="3"/>
  <c r="L3349" i="3"/>
  <c r="L3348" i="3"/>
  <c r="L3347" i="3"/>
  <c r="L3346" i="3"/>
  <c r="L3345" i="3"/>
  <c r="L3344" i="3"/>
  <c r="L3343" i="3"/>
  <c r="L3342" i="3"/>
  <c r="L3341" i="3"/>
  <c r="L3340" i="3"/>
  <c r="L3339" i="3"/>
  <c r="L3338" i="3"/>
  <c r="L3337" i="3"/>
  <c r="L3336" i="3"/>
  <c r="L3335" i="3"/>
  <c r="L3334" i="3"/>
  <c r="L3333" i="3"/>
  <c r="L3332" i="3"/>
  <c r="L3331" i="3"/>
  <c r="L3330" i="3"/>
  <c r="L3329" i="3"/>
  <c r="L3328" i="3"/>
  <c r="L3327" i="3"/>
  <c r="L3326" i="3"/>
  <c r="L3325" i="3"/>
  <c r="L3324" i="3"/>
  <c r="L3323" i="3"/>
  <c r="L3322" i="3"/>
  <c r="L3321" i="3"/>
  <c r="L3320" i="3"/>
  <c r="L3319" i="3"/>
  <c r="L3318" i="3"/>
  <c r="L3317" i="3"/>
  <c r="L3316" i="3"/>
  <c r="L3315" i="3"/>
  <c r="L3314" i="3"/>
  <c r="L3313" i="3"/>
  <c r="L3312" i="3"/>
  <c r="L3311" i="3"/>
  <c r="L3310" i="3"/>
  <c r="L3309" i="3"/>
  <c r="L3308" i="3"/>
  <c r="L3307" i="3"/>
  <c r="L3306" i="3"/>
  <c r="L3305" i="3"/>
  <c r="L3304" i="3"/>
  <c r="L3303" i="3"/>
  <c r="L3302" i="3"/>
  <c r="L3301" i="3"/>
  <c r="L3300" i="3"/>
  <c r="L3299" i="3"/>
  <c r="L3298" i="3"/>
  <c r="L3297" i="3"/>
  <c r="L3296" i="3"/>
  <c r="L3295" i="3"/>
  <c r="L3294" i="3"/>
  <c r="L3293" i="3"/>
  <c r="L3292" i="3"/>
  <c r="L3291" i="3"/>
  <c r="L3290" i="3"/>
  <c r="L3289" i="3"/>
  <c r="L3288" i="3"/>
  <c r="L3287" i="3"/>
  <c r="L3286" i="3"/>
  <c r="L3285" i="3"/>
  <c r="L3284" i="3"/>
  <c r="L3283" i="3"/>
  <c r="L3282" i="3"/>
  <c r="L3281" i="3"/>
  <c r="L3280" i="3"/>
  <c r="L3279" i="3"/>
  <c r="L3278" i="3"/>
  <c r="L3277" i="3"/>
  <c r="L3276" i="3"/>
  <c r="L3275" i="3"/>
  <c r="L3274" i="3"/>
  <c r="L3273" i="3"/>
  <c r="L3272" i="3"/>
  <c r="L3271" i="3"/>
  <c r="L3270" i="3"/>
  <c r="L3269" i="3"/>
  <c r="L3268" i="3"/>
  <c r="L3267" i="3"/>
  <c r="L3266" i="3"/>
  <c r="L3265" i="3"/>
  <c r="L3264" i="3"/>
  <c r="L3263" i="3"/>
  <c r="L3262" i="3"/>
  <c r="L3261" i="3"/>
  <c r="L3260" i="3"/>
  <c r="L3259" i="3"/>
  <c r="L3258" i="3"/>
  <c r="L3257" i="3"/>
  <c r="L3256" i="3"/>
  <c r="L3255" i="3"/>
  <c r="L3254" i="3"/>
  <c r="L3253" i="3"/>
  <c r="L3252" i="3"/>
  <c r="L3251" i="3"/>
  <c r="L3250" i="3"/>
  <c r="L3249" i="3"/>
  <c r="L3248" i="3"/>
  <c r="L3247" i="3"/>
  <c r="L3246" i="3"/>
  <c r="L3245" i="3"/>
  <c r="L3244" i="3"/>
  <c r="L3243" i="3"/>
  <c r="L3242" i="3"/>
  <c r="L3241" i="3"/>
  <c r="L3240" i="3"/>
  <c r="L3239" i="3"/>
  <c r="L3238" i="3"/>
  <c r="L3237" i="3"/>
  <c r="L3236" i="3"/>
  <c r="L3235" i="3"/>
  <c r="L3234" i="3"/>
  <c r="L3233" i="3"/>
  <c r="L3232" i="3"/>
  <c r="L3231" i="3"/>
  <c r="L3230" i="3"/>
  <c r="L3229" i="3"/>
  <c r="L3228" i="3"/>
  <c r="L3227" i="3"/>
  <c r="L3226" i="3"/>
  <c r="L3225" i="3"/>
  <c r="L3224" i="3"/>
  <c r="L3223" i="3"/>
  <c r="L3222" i="3"/>
  <c r="L3221" i="3"/>
  <c r="L3220" i="3"/>
  <c r="L3219" i="3"/>
  <c r="L3218" i="3"/>
  <c r="L3217" i="3"/>
  <c r="L3216" i="3"/>
  <c r="L3215" i="3"/>
  <c r="L3214" i="3"/>
  <c r="L3213" i="3"/>
  <c r="L3212" i="3"/>
  <c r="L3211" i="3"/>
  <c r="L3210" i="3"/>
  <c r="L3209" i="3"/>
  <c r="L3208" i="3"/>
  <c r="L3207" i="3"/>
  <c r="L3206" i="3"/>
  <c r="L3205" i="3"/>
  <c r="L3204" i="3"/>
  <c r="L3203" i="3"/>
  <c r="L3202" i="3"/>
  <c r="L3201" i="3"/>
  <c r="L3200" i="3"/>
  <c r="L3199" i="3"/>
  <c r="L3198" i="3"/>
  <c r="L3197" i="3"/>
  <c r="L3196" i="3"/>
  <c r="L3195" i="3"/>
  <c r="L3194" i="3"/>
  <c r="L3193" i="3"/>
  <c r="L3192" i="3"/>
  <c r="L3191" i="3"/>
  <c r="L3190" i="3"/>
  <c r="L3189" i="3"/>
  <c r="L3188" i="3"/>
  <c r="L3187" i="3"/>
  <c r="L3186" i="3"/>
  <c r="L3185" i="3"/>
  <c r="L3184" i="3"/>
  <c r="L3183" i="3"/>
  <c r="L3182" i="3"/>
  <c r="L3181" i="3"/>
  <c r="L3180" i="3"/>
  <c r="L3179" i="3"/>
  <c r="L3178" i="3"/>
  <c r="L3177" i="3"/>
  <c r="L3176" i="3"/>
  <c r="L3175" i="3"/>
  <c r="L3174" i="3"/>
  <c r="L3173" i="3"/>
  <c r="L3172" i="3"/>
  <c r="L3171" i="3"/>
  <c r="L3170" i="3"/>
  <c r="L3169" i="3"/>
  <c r="L3168" i="3"/>
  <c r="L3167" i="3"/>
  <c r="L3166" i="3"/>
  <c r="L3165" i="3"/>
  <c r="L3164" i="3"/>
  <c r="L3163" i="3"/>
  <c r="L3162" i="3"/>
  <c r="L3161" i="3"/>
  <c r="L3160" i="3"/>
  <c r="L3159" i="3"/>
  <c r="L3158" i="3"/>
  <c r="L3157" i="3"/>
  <c r="L3156" i="3"/>
  <c r="L3155" i="3"/>
  <c r="L3154" i="3"/>
  <c r="L3153" i="3"/>
  <c r="L3152" i="3"/>
  <c r="L3151" i="3"/>
  <c r="L3150" i="3"/>
  <c r="L3149" i="3"/>
  <c r="L3148" i="3"/>
  <c r="L3147" i="3"/>
  <c r="L3146" i="3"/>
  <c r="L3145" i="3"/>
  <c r="L3144" i="3"/>
  <c r="L3143" i="3"/>
  <c r="L3142" i="3"/>
  <c r="L3141" i="3"/>
  <c r="L3140" i="3"/>
  <c r="L3139" i="3"/>
  <c r="L3138" i="3"/>
  <c r="L3137" i="3"/>
  <c r="L3136" i="3"/>
  <c r="L3135" i="3"/>
  <c r="L3134" i="3"/>
  <c r="L3133" i="3"/>
  <c r="L3132" i="3"/>
  <c r="L3131" i="3"/>
  <c r="L3130" i="3"/>
  <c r="L3129" i="3"/>
  <c r="L3128" i="3"/>
  <c r="L3127" i="3"/>
  <c r="L3126" i="3"/>
  <c r="L3125" i="3"/>
  <c r="L3124" i="3"/>
  <c r="L3123" i="3"/>
  <c r="L3122" i="3"/>
  <c r="L3121" i="3"/>
  <c r="L3120" i="3"/>
  <c r="L3119" i="3"/>
  <c r="L3118" i="3"/>
  <c r="L3117" i="3"/>
  <c r="L3116" i="3"/>
  <c r="L3115" i="3"/>
  <c r="L3114" i="3"/>
  <c r="L3113" i="3"/>
  <c r="L3112" i="3"/>
  <c r="L3111" i="3"/>
  <c r="L3110" i="3"/>
  <c r="L3109" i="3"/>
  <c r="L3108" i="3"/>
  <c r="L3107" i="3"/>
  <c r="L3106" i="3"/>
  <c r="L3105" i="3"/>
  <c r="L3104" i="3"/>
  <c r="L3103" i="3"/>
  <c r="L3102" i="3"/>
  <c r="L3101" i="3"/>
  <c r="L3100" i="3"/>
  <c r="L3099" i="3"/>
  <c r="L3098" i="3"/>
  <c r="L3097" i="3"/>
  <c r="L3096" i="3"/>
  <c r="L3095" i="3"/>
  <c r="L3094" i="3"/>
  <c r="L3093" i="3"/>
  <c r="L3092" i="3"/>
  <c r="L3091" i="3"/>
  <c r="L3090" i="3"/>
  <c r="L3089" i="3"/>
  <c r="L3088" i="3"/>
  <c r="L3087" i="3"/>
  <c r="L3086" i="3"/>
  <c r="L3085" i="3"/>
  <c r="L3084" i="3"/>
  <c r="L3083" i="3"/>
  <c r="L3082" i="3"/>
  <c r="L3081" i="3"/>
  <c r="L3080" i="3"/>
  <c r="L3079" i="3"/>
  <c r="L3078" i="3"/>
  <c r="L3077" i="3"/>
  <c r="L3076" i="3"/>
  <c r="L3075" i="3"/>
  <c r="L3074" i="3"/>
  <c r="L3073" i="3"/>
  <c r="L3072" i="3"/>
  <c r="L3071" i="3"/>
  <c r="L3070" i="3"/>
  <c r="L3069" i="3"/>
  <c r="L3068" i="3"/>
  <c r="L3067" i="3"/>
  <c r="L3066" i="3"/>
  <c r="L3065" i="3"/>
  <c r="L3064" i="3"/>
  <c r="L3063" i="3"/>
  <c r="L3062" i="3"/>
  <c r="L3061" i="3"/>
  <c r="L3060" i="3"/>
  <c r="L3059" i="3"/>
  <c r="L3058" i="3"/>
  <c r="L3057" i="3"/>
  <c r="L3056" i="3"/>
  <c r="L3055" i="3"/>
  <c r="L3054" i="3"/>
  <c r="L3053" i="3"/>
  <c r="L3052" i="3"/>
  <c r="L3051" i="3"/>
  <c r="L3050" i="3"/>
  <c r="L3049" i="3"/>
  <c r="L3048" i="3"/>
  <c r="L3047" i="3"/>
  <c r="L3046" i="3"/>
  <c r="L3045" i="3"/>
  <c r="L3044" i="3"/>
  <c r="L3043" i="3"/>
  <c r="L3042" i="3"/>
  <c r="L3041" i="3"/>
  <c r="L3040" i="3"/>
  <c r="L3039" i="3"/>
  <c r="L3038" i="3"/>
  <c r="L3037" i="3"/>
  <c r="L3036" i="3"/>
  <c r="L3035" i="3"/>
  <c r="L3034" i="3"/>
  <c r="L3033" i="3"/>
  <c r="L3032" i="3"/>
  <c r="L3031" i="3"/>
  <c r="L3030" i="3"/>
  <c r="L3029" i="3"/>
  <c r="L3028" i="3"/>
  <c r="L3027" i="3"/>
  <c r="L3026" i="3"/>
  <c r="L3025" i="3"/>
  <c r="L3024" i="3"/>
  <c r="L3023" i="3"/>
  <c r="L3022" i="3"/>
  <c r="L3021" i="3"/>
  <c r="L3020" i="3"/>
  <c r="L3019" i="3"/>
  <c r="L3018" i="3"/>
  <c r="L3017" i="3"/>
  <c r="L3016" i="3"/>
  <c r="L3015" i="3"/>
  <c r="L3014" i="3"/>
  <c r="L3013" i="3"/>
  <c r="L3012" i="3"/>
  <c r="L3011" i="3"/>
  <c r="L3010" i="3"/>
  <c r="L3009" i="3"/>
  <c r="L3008" i="3"/>
  <c r="L3007" i="3"/>
  <c r="L3006" i="3"/>
  <c r="L3005" i="3"/>
  <c r="L3004" i="3"/>
  <c r="L3003" i="3"/>
  <c r="L3002" i="3"/>
  <c r="L3001" i="3"/>
  <c r="L3000" i="3"/>
  <c r="L2999" i="3"/>
  <c r="L2998" i="3"/>
  <c r="L2997" i="3"/>
  <c r="L2996" i="3"/>
  <c r="L2995" i="3"/>
  <c r="L2994" i="3"/>
  <c r="L2993" i="3"/>
  <c r="L2992" i="3"/>
  <c r="L2991" i="3"/>
  <c r="L2990" i="3"/>
  <c r="L2989" i="3"/>
  <c r="L2988" i="3"/>
  <c r="L2987" i="3"/>
  <c r="L2986" i="3"/>
  <c r="L2985" i="3"/>
  <c r="L2984" i="3"/>
  <c r="L2983" i="3"/>
  <c r="L2982" i="3"/>
  <c r="L2981" i="3"/>
  <c r="L2980" i="3"/>
  <c r="L2979" i="3"/>
  <c r="L2978" i="3"/>
  <c r="L2977" i="3"/>
  <c r="L2976" i="3"/>
  <c r="L2975" i="3"/>
  <c r="L2974" i="3"/>
  <c r="L2973" i="3"/>
  <c r="L2972" i="3"/>
  <c r="L2971" i="3"/>
  <c r="L2970" i="3"/>
  <c r="L2969" i="3"/>
  <c r="L2968" i="3"/>
  <c r="L2967" i="3"/>
  <c r="L2966" i="3"/>
  <c r="L2965" i="3"/>
  <c r="L2964" i="3"/>
  <c r="L2963" i="3"/>
  <c r="L2962" i="3"/>
  <c r="L2961" i="3"/>
  <c r="L2960" i="3"/>
  <c r="L2959" i="3"/>
  <c r="L2958" i="3"/>
  <c r="L2957" i="3"/>
  <c r="L2956" i="3"/>
  <c r="L2955" i="3"/>
  <c r="L2954" i="3"/>
  <c r="L2953" i="3"/>
  <c r="L2952" i="3"/>
  <c r="L2951" i="3"/>
  <c r="L2950" i="3"/>
  <c r="L2949" i="3"/>
  <c r="L2948" i="3"/>
  <c r="L2947" i="3"/>
  <c r="L2946" i="3"/>
  <c r="L2945" i="3"/>
  <c r="L2944" i="3"/>
  <c r="L2943" i="3"/>
  <c r="L2942" i="3"/>
  <c r="L2941" i="3"/>
  <c r="L2940" i="3"/>
  <c r="L2939" i="3"/>
  <c r="L2938" i="3"/>
  <c r="L2937" i="3"/>
  <c r="L2936" i="3"/>
  <c r="L2935" i="3"/>
  <c r="L2934" i="3"/>
  <c r="L2933" i="3"/>
  <c r="L2932" i="3"/>
  <c r="L2931" i="3"/>
  <c r="L2930" i="3"/>
  <c r="L2929" i="3"/>
  <c r="L2928" i="3"/>
  <c r="L2927" i="3"/>
  <c r="L2926" i="3"/>
  <c r="L2925" i="3"/>
  <c r="L2924" i="3"/>
  <c r="L2923" i="3"/>
  <c r="L2922" i="3"/>
  <c r="L2921" i="3"/>
  <c r="L2920" i="3"/>
  <c r="L2919" i="3"/>
  <c r="L2918" i="3"/>
  <c r="L2917" i="3"/>
  <c r="L2916" i="3"/>
  <c r="L2915" i="3"/>
  <c r="L2914" i="3"/>
  <c r="L2913" i="3"/>
  <c r="L2912" i="3"/>
  <c r="L2911" i="3"/>
  <c r="L2910" i="3"/>
  <c r="L2909" i="3"/>
  <c r="L2908" i="3"/>
  <c r="L2907" i="3"/>
  <c r="L2906" i="3"/>
  <c r="L2905" i="3"/>
  <c r="L2904" i="3"/>
  <c r="L2903" i="3"/>
  <c r="L2902" i="3"/>
  <c r="L2901" i="3"/>
  <c r="L2900" i="3"/>
  <c r="L2899" i="3"/>
  <c r="L2898" i="3"/>
  <c r="L2897" i="3"/>
  <c r="L2896" i="3"/>
  <c r="L2895" i="3"/>
  <c r="L2894" i="3"/>
  <c r="L2893" i="3"/>
  <c r="L2892" i="3"/>
  <c r="L2891" i="3"/>
  <c r="L2890" i="3"/>
  <c r="L2889" i="3"/>
  <c r="L2888" i="3"/>
  <c r="L2887" i="3"/>
  <c r="L2886" i="3"/>
  <c r="L2885" i="3"/>
  <c r="L2884" i="3"/>
  <c r="L2883" i="3"/>
  <c r="L2882" i="3"/>
  <c r="L2881" i="3"/>
  <c r="L2880" i="3"/>
  <c r="L2879" i="3"/>
  <c r="L2878" i="3"/>
  <c r="L2877" i="3"/>
  <c r="L2876" i="3"/>
  <c r="L2875" i="3"/>
  <c r="L2874" i="3"/>
  <c r="L2873" i="3"/>
  <c r="L2872" i="3"/>
  <c r="L2871" i="3"/>
  <c r="L2870" i="3"/>
  <c r="L2869" i="3"/>
  <c r="L2868" i="3"/>
  <c r="L2867" i="3"/>
  <c r="L2866" i="3"/>
  <c r="L2865" i="3"/>
  <c r="L2864" i="3"/>
  <c r="L2863" i="3"/>
  <c r="L2862" i="3"/>
  <c r="L2861" i="3"/>
  <c r="L2860" i="3"/>
  <c r="L2859" i="3"/>
  <c r="L2858" i="3"/>
  <c r="L2857" i="3"/>
  <c r="L2856" i="3"/>
  <c r="L2855" i="3"/>
  <c r="L2854" i="3"/>
  <c r="L2853" i="3"/>
  <c r="L2852" i="3"/>
  <c r="L2851" i="3"/>
  <c r="L2850" i="3"/>
  <c r="L2849" i="3"/>
  <c r="L2848" i="3"/>
  <c r="L2847" i="3"/>
  <c r="L2846" i="3"/>
  <c r="L2845" i="3"/>
  <c r="L2844" i="3"/>
  <c r="L2843" i="3"/>
  <c r="L2842" i="3"/>
  <c r="L2841" i="3"/>
  <c r="L2840" i="3"/>
  <c r="L2839" i="3"/>
  <c r="L2838" i="3"/>
  <c r="L2837" i="3"/>
  <c r="L2836" i="3"/>
  <c r="L2835" i="3"/>
  <c r="L2834" i="3"/>
  <c r="L2833" i="3"/>
  <c r="L2832" i="3"/>
  <c r="L2831" i="3"/>
  <c r="L2830" i="3"/>
  <c r="L2829" i="3"/>
  <c r="L2828" i="3"/>
  <c r="L2827" i="3"/>
  <c r="L2826" i="3"/>
  <c r="L2825" i="3"/>
  <c r="L2824" i="3"/>
  <c r="L2823" i="3"/>
  <c r="L2822" i="3"/>
  <c r="L2821" i="3"/>
  <c r="L2820" i="3"/>
  <c r="L2819" i="3"/>
  <c r="L2818" i="3"/>
  <c r="L2817" i="3"/>
  <c r="L2816" i="3"/>
  <c r="L2815" i="3"/>
  <c r="L2814" i="3"/>
  <c r="L2813" i="3"/>
  <c r="L2812" i="3"/>
  <c r="L2811" i="3"/>
  <c r="L2810" i="3"/>
  <c r="L2809" i="3"/>
  <c r="L2808" i="3"/>
  <c r="L2807" i="3"/>
  <c r="L2806" i="3"/>
  <c r="L2805" i="3"/>
  <c r="L2804" i="3"/>
  <c r="L2803" i="3"/>
  <c r="L2802" i="3"/>
  <c r="L2801" i="3"/>
  <c r="L2800" i="3"/>
  <c r="L2799" i="3"/>
  <c r="L2798" i="3"/>
  <c r="L2797" i="3"/>
  <c r="L2796" i="3"/>
  <c r="L2795" i="3"/>
  <c r="L2794" i="3"/>
  <c r="L2793" i="3"/>
  <c r="L2792" i="3"/>
  <c r="L2791" i="3"/>
  <c r="L2790" i="3"/>
  <c r="L2789" i="3"/>
  <c r="L2788" i="3"/>
  <c r="L2787" i="3"/>
  <c r="L2786" i="3"/>
  <c r="L2785" i="3"/>
  <c r="L2784" i="3"/>
  <c r="L2783" i="3"/>
  <c r="L2782" i="3"/>
  <c r="L2781" i="3"/>
  <c r="L2780" i="3"/>
  <c r="L2779" i="3"/>
  <c r="L2778" i="3"/>
  <c r="L2777" i="3"/>
  <c r="L2776" i="3"/>
  <c r="L2775" i="3"/>
  <c r="L2774" i="3"/>
  <c r="L2773" i="3"/>
  <c r="L2772" i="3"/>
  <c r="L2771" i="3"/>
  <c r="L2770" i="3"/>
  <c r="L2769" i="3"/>
  <c r="L2768" i="3"/>
  <c r="L2767" i="3"/>
  <c r="L2766" i="3"/>
  <c r="L2765" i="3"/>
  <c r="L2764" i="3"/>
  <c r="L2763" i="3"/>
  <c r="L2762" i="3"/>
  <c r="L2761" i="3"/>
  <c r="L2760" i="3"/>
  <c r="L2759" i="3"/>
  <c r="L2758" i="3"/>
  <c r="L2757" i="3"/>
  <c r="L2756" i="3"/>
  <c r="L2755" i="3"/>
  <c r="L2754" i="3"/>
  <c r="L2753" i="3"/>
  <c r="L2752" i="3"/>
  <c r="L2751" i="3"/>
  <c r="L2750" i="3"/>
  <c r="L2749" i="3"/>
  <c r="L2748" i="3"/>
  <c r="L2747" i="3"/>
  <c r="L2746" i="3"/>
  <c r="L2745" i="3"/>
  <c r="L2744" i="3"/>
  <c r="L2743" i="3"/>
  <c r="L2742" i="3"/>
  <c r="L2741" i="3"/>
  <c r="L2740" i="3"/>
  <c r="L2739" i="3"/>
  <c r="L2738" i="3"/>
  <c r="L2737" i="3"/>
  <c r="L2736" i="3"/>
  <c r="L2735" i="3"/>
  <c r="L2734" i="3"/>
  <c r="L2733" i="3"/>
  <c r="L2732" i="3"/>
  <c r="L2731" i="3"/>
  <c r="L2730" i="3"/>
  <c r="L2729" i="3"/>
  <c r="L2728" i="3"/>
  <c r="L2727" i="3"/>
  <c r="L2726" i="3"/>
  <c r="L2725" i="3"/>
  <c r="L2724" i="3"/>
  <c r="L2723" i="3"/>
  <c r="L2722" i="3"/>
  <c r="L2721" i="3"/>
  <c r="L2720" i="3"/>
  <c r="L2719" i="3"/>
  <c r="L2718" i="3"/>
  <c r="L2717" i="3"/>
  <c r="L2716" i="3"/>
  <c r="L2715" i="3"/>
  <c r="L2714" i="3"/>
  <c r="L2713" i="3"/>
  <c r="L2712" i="3"/>
  <c r="L2711" i="3"/>
  <c r="L2710" i="3"/>
  <c r="L2709" i="3"/>
  <c r="L2708" i="3"/>
  <c r="L2707" i="3"/>
  <c r="L2706" i="3"/>
  <c r="L2705" i="3"/>
  <c r="L2704" i="3"/>
  <c r="L2703" i="3"/>
  <c r="L2702" i="3"/>
  <c r="L2701" i="3"/>
  <c r="L2700" i="3"/>
  <c r="L2699" i="3"/>
  <c r="L2698" i="3"/>
  <c r="L2697" i="3"/>
  <c r="L2696" i="3"/>
  <c r="L2695" i="3"/>
  <c r="L2694" i="3"/>
  <c r="L2693" i="3"/>
  <c r="L2692" i="3"/>
  <c r="L2691" i="3"/>
  <c r="L2690" i="3"/>
  <c r="L2689" i="3"/>
  <c r="L2688" i="3"/>
  <c r="L2687" i="3"/>
  <c r="L2686" i="3"/>
  <c r="L2685" i="3"/>
  <c r="L2684" i="3"/>
  <c r="L2683" i="3"/>
  <c r="L2682" i="3"/>
  <c r="L2681" i="3"/>
  <c r="L2680" i="3"/>
  <c r="L2679" i="3"/>
  <c r="L2678" i="3"/>
  <c r="L2677" i="3"/>
  <c r="L2676" i="3"/>
  <c r="L2675" i="3"/>
  <c r="L2674" i="3"/>
  <c r="L2673" i="3"/>
  <c r="L2672" i="3"/>
  <c r="L2671" i="3"/>
  <c r="L2670" i="3"/>
  <c r="L2669" i="3"/>
  <c r="L2668" i="3"/>
  <c r="L2667" i="3"/>
  <c r="L2666" i="3"/>
  <c r="L2665" i="3"/>
  <c r="L2664" i="3"/>
  <c r="L2663" i="3"/>
  <c r="L2662" i="3"/>
  <c r="L2661" i="3"/>
  <c r="L2660" i="3"/>
  <c r="L2659" i="3"/>
  <c r="L2658" i="3"/>
  <c r="L2657" i="3"/>
  <c r="L2656" i="3"/>
  <c r="L2655" i="3"/>
  <c r="L2654" i="3"/>
  <c r="L2653" i="3"/>
  <c r="L2652" i="3"/>
  <c r="L2651" i="3"/>
  <c r="L2650" i="3"/>
  <c r="L2649" i="3"/>
  <c r="L2648" i="3"/>
  <c r="L2647" i="3"/>
  <c r="L2646" i="3"/>
  <c r="L2645" i="3"/>
  <c r="L2644" i="3"/>
  <c r="L2643" i="3"/>
  <c r="L2642" i="3"/>
  <c r="L2641" i="3"/>
  <c r="L2640" i="3"/>
  <c r="L2639" i="3"/>
  <c r="L2638" i="3"/>
  <c r="L2637" i="3"/>
  <c r="L2636" i="3"/>
  <c r="L2635" i="3"/>
  <c r="L2634" i="3"/>
  <c r="L2633" i="3"/>
  <c r="L2632" i="3"/>
  <c r="L2631" i="3"/>
  <c r="L2630" i="3"/>
  <c r="L2629" i="3"/>
  <c r="L2628" i="3"/>
  <c r="L2627" i="3"/>
  <c r="L2626" i="3"/>
  <c r="L2625" i="3"/>
  <c r="L2624" i="3"/>
  <c r="L2623" i="3"/>
  <c r="L2622" i="3"/>
  <c r="L2621" i="3"/>
  <c r="L2620" i="3"/>
  <c r="L2619" i="3"/>
  <c r="L2618" i="3"/>
  <c r="L2617" i="3"/>
  <c r="L2616" i="3"/>
  <c r="L2615" i="3"/>
  <c r="L2614" i="3"/>
  <c r="L2613" i="3"/>
  <c r="L2612" i="3"/>
  <c r="L2611" i="3"/>
  <c r="L2610" i="3"/>
  <c r="L2609" i="3"/>
  <c r="L2608" i="3"/>
  <c r="L2607" i="3"/>
  <c r="L2606" i="3"/>
  <c r="L2605" i="3"/>
  <c r="L2604" i="3"/>
  <c r="L2603" i="3"/>
  <c r="L2602" i="3"/>
  <c r="L2601" i="3"/>
  <c r="L2600" i="3"/>
  <c r="L2599" i="3"/>
  <c r="L2598" i="3"/>
  <c r="L2597" i="3"/>
  <c r="L2596" i="3"/>
  <c r="L2595" i="3"/>
  <c r="L2594" i="3"/>
  <c r="L2593" i="3"/>
  <c r="L2592" i="3"/>
  <c r="L2591" i="3"/>
  <c r="L2590" i="3"/>
  <c r="L2589" i="3"/>
  <c r="L2588" i="3"/>
  <c r="L2587" i="3"/>
  <c r="L2586" i="3"/>
  <c r="L2585" i="3"/>
  <c r="L2584" i="3"/>
  <c r="L2583" i="3"/>
  <c r="L2582" i="3"/>
  <c r="L2581" i="3"/>
  <c r="L2580" i="3"/>
  <c r="L2579" i="3"/>
  <c r="L2578" i="3"/>
  <c r="L2577" i="3"/>
  <c r="L2576" i="3"/>
  <c r="L2575" i="3"/>
  <c r="L2574" i="3"/>
  <c r="L2573" i="3"/>
  <c r="L2572" i="3"/>
  <c r="L2571" i="3"/>
  <c r="L2570" i="3"/>
  <c r="L2569" i="3"/>
  <c r="L2568" i="3"/>
  <c r="L2567" i="3"/>
  <c r="L2566" i="3"/>
  <c r="L2565" i="3"/>
  <c r="L2564" i="3"/>
  <c r="L2563" i="3"/>
  <c r="L2562" i="3"/>
  <c r="L2561" i="3"/>
  <c r="L2560" i="3"/>
  <c r="L2559" i="3"/>
  <c r="L2558" i="3"/>
  <c r="L2557" i="3"/>
  <c r="L2556" i="3"/>
  <c r="L2555" i="3"/>
  <c r="L2554" i="3"/>
  <c r="L2553" i="3"/>
  <c r="L2552" i="3"/>
  <c r="L2551" i="3"/>
  <c r="L2550" i="3"/>
  <c r="L2549" i="3"/>
  <c r="L2548" i="3"/>
  <c r="L2547" i="3"/>
  <c r="L2546" i="3"/>
  <c r="L2545" i="3"/>
  <c r="L2544" i="3"/>
  <c r="L2543" i="3"/>
  <c r="L2542" i="3"/>
  <c r="L2541" i="3"/>
  <c r="L2540" i="3"/>
  <c r="L2539" i="3"/>
  <c r="L2538" i="3"/>
  <c r="L2537" i="3"/>
  <c r="L2536" i="3"/>
  <c r="L2535" i="3"/>
  <c r="L2534" i="3"/>
  <c r="L2533" i="3"/>
  <c r="L2532" i="3"/>
  <c r="L2531" i="3"/>
  <c r="L2530" i="3"/>
  <c r="L2529" i="3"/>
  <c r="L2528" i="3"/>
  <c r="L2527" i="3"/>
  <c r="L2526" i="3"/>
  <c r="L2525" i="3"/>
  <c r="L2524" i="3"/>
  <c r="L2523" i="3"/>
  <c r="L2522" i="3"/>
  <c r="L2521" i="3"/>
  <c r="L2520" i="3"/>
  <c r="L2519" i="3"/>
  <c r="L2518" i="3"/>
  <c r="L2517" i="3"/>
  <c r="L2516" i="3"/>
  <c r="L2515" i="3"/>
  <c r="L2514" i="3"/>
  <c r="L2513" i="3"/>
  <c r="L2512" i="3"/>
  <c r="L2511" i="3"/>
  <c r="L2510" i="3"/>
  <c r="L2509" i="3"/>
  <c r="L2508" i="3"/>
  <c r="L2507" i="3"/>
  <c r="L2506" i="3"/>
  <c r="L2505" i="3"/>
  <c r="L2504" i="3"/>
  <c r="L2503" i="3"/>
  <c r="L2502" i="3"/>
  <c r="L2501" i="3"/>
  <c r="L2500" i="3"/>
  <c r="L2499" i="3"/>
  <c r="L2498" i="3"/>
  <c r="L2497" i="3"/>
  <c r="L2496" i="3"/>
  <c r="L2495" i="3"/>
  <c r="L2494" i="3"/>
  <c r="L2493" i="3"/>
  <c r="L2492" i="3"/>
  <c r="L2491" i="3"/>
  <c r="L2490" i="3"/>
  <c r="L2489" i="3"/>
  <c r="L2488" i="3"/>
  <c r="L2487" i="3"/>
  <c r="L2486" i="3"/>
  <c r="L2485" i="3"/>
  <c r="L2484" i="3"/>
  <c r="L2483" i="3"/>
  <c r="L2482" i="3"/>
  <c r="L2481" i="3"/>
  <c r="L2480" i="3"/>
  <c r="L2479" i="3"/>
  <c r="L2478" i="3"/>
  <c r="L2477" i="3"/>
  <c r="L2476" i="3"/>
  <c r="L2475" i="3"/>
  <c r="L2474" i="3"/>
  <c r="L2473" i="3"/>
  <c r="L2472" i="3"/>
  <c r="L2471" i="3"/>
  <c r="L2470" i="3"/>
  <c r="L2469" i="3"/>
  <c r="L2468" i="3"/>
  <c r="L2467" i="3"/>
  <c r="L2466" i="3"/>
  <c r="L2465" i="3"/>
  <c r="L2464" i="3"/>
  <c r="L2463" i="3"/>
  <c r="L2462" i="3"/>
  <c r="L2461" i="3"/>
  <c r="L2460" i="3"/>
  <c r="L2459" i="3"/>
  <c r="L2458" i="3"/>
  <c r="L2457" i="3"/>
  <c r="L2456" i="3"/>
  <c r="L2455" i="3"/>
  <c r="L2454" i="3"/>
  <c r="L2453" i="3"/>
  <c r="L2452" i="3"/>
  <c r="L2451" i="3"/>
  <c r="L2450" i="3"/>
  <c r="L2449" i="3"/>
  <c r="L2448" i="3"/>
  <c r="L2447" i="3"/>
  <c r="L2446" i="3"/>
  <c r="L2445" i="3"/>
  <c r="L2444" i="3"/>
  <c r="L2443" i="3"/>
  <c r="L2442" i="3"/>
  <c r="L2441" i="3"/>
  <c r="L2440" i="3"/>
  <c r="L2439" i="3"/>
  <c r="L2438" i="3"/>
  <c r="L2437" i="3"/>
  <c r="L2436" i="3"/>
  <c r="L2435" i="3"/>
  <c r="L2434" i="3"/>
  <c r="L2433" i="3"/>
  <c r="L2432" i="3"/>
  <c r="L2431" i="3"/>
  <c r="L2430" i="3"/>
  <c r="L2429" i="3"/>
  <c r="L2428" i="3"/>
  <c r="L2427" i="3"/>
  <c r="L2426" i="3"/>
  <c r="L2425" i="3"/>
  <c r="L2424" i="3"/>
  <c r="L2423" i="3"/>
  <c r="L2422" i="3"/>
  <c r="L2421" i="3"/>
  <c r="L2420" i="3"/>
  <c r="L2419" i="3"/>
  <c r="L2418" i="3"/>
  <c r="L2417" i="3"/>
  <c r="L2416" i="3"/>
  <c r="L2415" i="3"/>
  <c r="L2414" i="3"/>
  <c r="L2413" i="3"/>
  <c r="L2412" i="3"/>
  <c r="L2411" i="3"/>
  <c r="L2410" i="3"/>
  <c r="L2409" i="3"/>
  <c r="L2408" i="3"/>
  <c r="L2407" i="3"/>
  <c r="L2406" i="3"/>
  <c r="L2405" i="3"/>
  <c r="L2404" i="3"/>
  <c r="L2403" i="3"/>
  <c r="L2402" i="3"/>
  <c r="L2401" i="3"/>
  <c r="L2400" i="3"/>
  <c r="L2399" i="3"/>
  <c r="L2398" i="3"/>
  <c r="L2397" i="3"/>
  <c r="L2396" i="3"/>
  <c r="L2395" i="3"/>
  <c r="L2394" i="3"/>
  <c r="L2393" i="3"/>
  <c r="L2392" i="3"/>
  <c r="L2391" i="3"/>
  <c r="L2390" i="3"/>
  <c r="L2389" i="3"/>
  <c r="L2388" i="3"/>
  <c r="L2387" i="3"/>
  <c r="L2386" i="3"/>
  <c r="L2385" i="3"/>
  <c r="L2384" i="3"/>
  <c r="L2383" i="3"/>
  <c r="L2382" i="3"/>
  <c r="L2381" i="3"/>
  <c r="L2380" i="3"/>
  <c r="L2379" i="3"/>
  <c r="L2378" i="3"/>
  <c r="L2377" i="3"/>
  <c r="L2376" i="3"/>
  <c r="L2375" i="3"/>
  <c r="L2374" i="3"/>
  <c r="L2373" i="3"/>
  <c r="L2372" i="3"/>
  <c r="L2371" i="3"/>
  <c r="L2370" i="3"/>
  <c r="L2369" i="3"/>
  <c r="L2368" i="3"/>
  <c r="L2367" i="3"/>
  <c r="L2366" i="3"/>
  <c r="L2365" i="3"/>
  <c r="L2364" i="3"/>
  <c r="L2363" i="3"/>
  <c r="L2362" i="3"/>
  <c r="L2361" i="3"/>
  <c r="L2360" i="3"/>
  <c r="L2359" i="3"/>
  <c r="L2358" i="3"/>
  <c r="L2357" i="3"/>
  <c r="L2356" i="3"/>
  <c r="L2355" i="3"/>
  <c r="L2354" i="3"/>
  <c r="L2353" i="3"/>
  <c r="L2352" i="3"/>
  <c r="L2351" i="3"/>
  <c r="L2350" i="3"/>
  <c r="L2349" i="3"/>
  <c r="L2348" i="3"/>
  <c r="L2347" i="3"/>
  <c r="L2346" i="3"/>
  <c r="L2345" i="3"/>
  <c r="L2344" i="3"/>
  <c r="L2343" i="3"/>
  <c r="L2342" i="3"/>
  <c r="L2341" i="3"/>
  <c r="L2340" i="3"/>
  <c r="L2339" i="3"/>
  <c r="L2338" i="3"/>
  <c r="L2337" i="3"/>
  <c r="L2336" i="3"/>
  <c r="L2335" i="3"/>
  <c r="L2334" i="3"/>
  <c r="L2333" i="3"/>
  <c r="L2332" i="3"/>
  <c r="L2331" i="3"/>
  <c r="L2330" i="3"/>
  <c r="L2329" i="3"/>
  <c r="L2328" i="3"/>
  <c r="L2327" i="3"/>
  <c r="L2326" i="3"/>
  <c r="L2325" i="3"/>
  <c r="L2324" i="3"/>
  <c r="L2323" i="3"/>
  <c r="L2322" i="3"/>
  <c r="L2321" i="3"/>
  <c r="L2320" i="3"/>
  <c r="L2319" i="3"/>
  <c r="L2318" i="3"/>
  <c r="L2317" i="3"/>
  <c r="L2316" i="3"/>
  <c r="L2315" i="3"/>
  <c r="L2314" i="3"/>
  <c r="L2313" i="3"/>
  <c r="L2312" i="3"/>
  <c r="L2311" i="3"/>
  <c r="L2310" i="3"/>
  <c r="L2309" i="3"/>
  <c r="L2308" i="3"/>
  <c r="L2307" i="3"/>
  <c r="L2306" i="3"/>
  <c r="L2305" i="3"/>
  <c r="L2304" i="3"/>
  <c r="L2303" i="3"/>
  <c r="L2302" i="3"/>
  <c r="L2301" i="3"/>
  <c r="L2300" i="3"/>
  <c r="L2299" i="3"/>
  <c r="L2298" i="3"/>
  <c r="L2297" i="3"/>
  <c r="L2296" i="3"/>
  <c r="L2295" i="3"/>
  <c r="L2294" i="3"/>
  <c r="L2293" i="3"/>
  <c r="L2292" i="3"/>
  <c r="L2291" i="3"/>
  <c r="L2290" i="3"/>
  <c r="L2289" i="3"/>
  <c r="L2288" i="3"/>
  <c r="L2287" i="3"/>
  <c r="L2286" i="3"/>
  <c r="L2285" i="3"/>
  <c r="L2284" i="3"/>
  <c r="L2283" i="3"/>
  <c r="L2282" i="3"/>
  <c r="L2281" i="3"/>
  <c r="L2280" i="3"/>
  <c r="L2279" i="3"/>
  <c r="L2278" i="3"/>
  <c r="L2277" i="3"/>
  <c r="L2276" i="3"/>
  <c r="L2275" i="3"/>
  <c r="L2274" i="3"/>
  <c r="L2273" i="3"/>
  <c r="L2272" i="3"/>
  <c r="L2271" i="3"/>
  <c r="L2270" i="3"/>
  <c r="L2269" i="3"/>
  <c r="L2268" i="3"/>
  <c r="L2267" i="3"/>
  <c r="L2266" i="3"/>
  <c r="L2265" i="3"/>
  <c r="L2264" i="3"/>
  <c r="L2263" i="3"/>
  <c r="L2262" i="3"/>
  <c r="L2261" i="3"/>
  <c r="L2260" i="3"/>
  <c r="L2259" i="3"/>
  <c r="L2258" i="3"/>
  <c r="L2257" i="3"/>
  <c r="L2256" i="3"/>
  <c r="L2255" i="3"/>
  <c r="L2254" i="3"/>
  <c r="L2253" i="3"/>
  <c r="L2252" i="3"/>
  <c r="L2251" i="3"/>
  <c r="L2250" i="3"/>
  <c r="L2249" i="3"/>
  <c r="L2248" i="3"/>
  <c r="L2247" i="3"/>
  <c r="L2246" i="3"/>
  <c r="L2245" i="3"/>
  <c r="L2244" i="3"/>
  <c r="L2243" i="3"/>
  <c r="L2242" i="3"/>
  <c r="L2241" i="3"/>
  <c r="L2240" i="3"/>
  <c r="L2239" i="3"/>
  <c r="L2238" i="3"/>
  <c r="L2237" i="3"/>
  <c r="L2236" i="3"/>
  <c r="L2235" i="3"/>
  <c r="L2234" i="3"/>
  <c r="L2233" i="3"/>
  <c r="L2232" i="3"/>
  <c r="L2231" i="3"/>
  <c r="L2230" i="3"/>
  <c r="L2229" i="3"/>
  <c r="L2228" i="3"/>
  <c r="L2227" i="3"/>
  <c r="L2226" i="3"/>
  <c r="L2225" i="3"/>
  <c r="L2224" i="3"/>
  <c r="L2223" i="3"/>
  <c r="L2222" i="3"/>
  <c r="L2221" i="3"/>
  <c r="L2220" i="3"/>
  <c r="L2219" i="3"/>
  <c r="L2218" i="3"/>
  <c r="L2217" i="3"/>
  <c r="L2216" i="3"/>
  <c r="L2215" i="3"/>
  <c r="L2214" i="3"/>
  <c r="L2213" i="3"/>
  <c r="L2212" i="3"/>
  <c r="L2211" i="3"/>
  <c r="L2210" i="3"/>
  <c r="L2209" i="3"/>
  <c r="L2208" i="3"/>
  <c r="L2207" i="3"/>
  <c r="L2206" i="3"/>
  <c r="L2205" i="3"/>
  <c r="L2204" i="3"/>
  <c r="L2203" i="3"/>
  <c r="L2202" i="3"/>
  <c r="L2201" i="3"/>
  <c r="L2200" i="3"/>
  <c r="L2199" i="3"/>
  <c r="L2198" i="3"/>
  <c r="L2197" i="3"/>
  <c r="L2196" i="3"/>
  <c r="L2195" i="3"/>
  <c r="L2194" i="3"/>
  <c r="L2193" i="3"/>
  <c r="L2192" i="3"/>
  <c r="L2191" i="3"/>
  <c r="L2190" i="3"/>
  <c r="L2189" i="3"/>
  <c r="L2188" i="3"/>
  <c r="L2187" i="3"/>
  <c r="L2186" i="3"/>
  <c r="L2185" i="3"/>
  <c r="L2184" i="3"/>
  <c r="L2183" i="3"/>
  <c r="L2182" i="3"/>
  <c r="L2181" i="3"/>
  <c r="L2180" i="3"/>
  <c r="L2179" i="3"/>
  <c r="L2178" i="3"/>
  <c r="L2177" i="3"/>
  <c r="L2176" i="3"/>
  <c r="L2175" i="3"/>
  <c r="L2174" i="3"/>
  <c r="L2173" i="3"/>
  <c r="L2172" i="3"/>
  <c r="L2171" i="3"/>
  <c r="L2170" i="3"/>
  <c r="L2169" i="3"/>
  <c r="L2168" i="3"/>
  <c r="L2167" i="3"/>
  <c r="L2166" i="3"/>
  <c r="L2165" i="3"/>
  <c r="L2164" i="3"/>
  <c r="L2163" i="3"/>
  <c r="L2162" i="3"/>
  <c r="L2161" i="3"/>
  <c r="L2160" i="3"/>
  <c r="L2159" i="3"/>
  <c r="L2158" i="3"/>
  <c r="L2157" i="3"/>
  <c r="L2156" i="3"/>
  <c r="L2155" i="3"/>
  <c r="L2154" i="3"/>
  <c r="L2153" i="3"/>
  <c r="L2152" i="3"/>
  <c r="L2151" i="3"/>
  <c r="L2150" i="3"/>
  <c r="L2149" i="3"/>
  <c r="L2148" i="3"/>
  <c r="L2147" i="3"/>
  <c r="L2146" i="3"/>
  <c r="L2145" i="3"/>
  <c r="L2144" i="3"/>
  <c r="L2143" i="3"/>
  <c r="L2142" i="3"/>
  <c r="L2141" i="3"/>
  <c r="L2140" i="3"/>
  <c r="L2139" i="3"/>
  <c r="L2138" i="3"/>
  <c r="L2137" i="3"/>
  <c r="L2136" i="3"/>
  <c r="L2135" i="3"/>
  <c r="L2134" i="3"/>
  <c r="L2133" i="3"/>
  <c r="L2132" i="3"/>
  <c r="L2131" i="3"/>
  <c r="L2130" i="3"/>
  <c r="L2129" i="3"/>
  <c r="L2128" i="3"/>
  <c r="L2127" i="3"/>
  <c r="L2126" i="3"/>
  <c r="L2125" i="3"/>
  <c r="L2124" i="3"/>
  <c r="L2123" i="3"/>
  <c r="L2122" i="3"/>
  <c r="L2121" i="3"/>
  <c r="L2120" i="3"/>
  <c r="L2119" i="3"/>
  <c r="L2118" i="3"/>
  <c r="L2117" i="3"/>
  <c r="L2116" i="3"/>
  <c r="L2115" i="3"/>
  <c r="L2114" i="3"/>
  <c r="L2113" i="3"/>
  <c r="L2112" i="3"/>
  <c r="L2111" i="3"/>
  <c r="L2110" i="3"/>
  <c r="L2109" i="3"/>
  <c r="L2108" i="3"/>
  <c r="L2107" i="3"/>
  <c r="L2106" i="3"/>
  <c r="L2105" i="3"/>
  <c r="L2104" i="3"/>
  <c r="L2103" i="3"/>
  <c r="L2102" i="3"/>
  <c r="L2101" i="3"/>
  <c r="L2100" i="3"/>
  <c r="L2099" i="3"/>
  <c r="L2098" i="3"/>
  <c r="L2097" i="3"/>
  <c r="L2096" i="3"/>
  <c r="L2095" i="3"/>
  <c r="L2094" i="3"/>
  <c r="L2093" i="3"/>
  <c r="L2092" i="3"/>
  <c r="L2091" i="3"/>
  <c r="L2090" i="3"/>
  <c r="L2089" i="3"/>
  <c r="L2088" i="3"/>
  <c r="L2087" i="3"/>
  <c r="L2086" i="3"/>
  <c r="L2085" i="3"/>
  <c r="L2084" i="3"/>
  <c r="L2083" i="3"/>
  <c r="L2082" i="3"/>
  <c r="L2081" i="3"/>
  <c r="L2080" i="3"/>
  <c r="L2079" i="3"/>
  <c r="L2078" i="3"/>
  <c r="L2077" i="3"/>
  <c r="L2076" i="3"/>
  <c r="L2075" i="3"/>
  <c r="L2074" i="3"/>
  <c r="L2073" i="3"/>
  <c r="L2072" i="3"/>
  <c r="L2071" i="3"/>
  <c r="L2070" i="3"/>
  <c r="L2069" i="3"/>
  <c r="L2068" i="3"/>
  <c r="L2067" i="3"/>
  <c r="L2066" i="3"/>
  <c r="L2065" i="3"/>
  <c r="L2064" i="3"/>
  <c r="L2063" i="3"/>
  <c r="L2062" i="3"/>
  <c r="L2061" i="3"/>
  <c r="L2060" i="3"/>
  <c r="L2059" i="3"/>
  <c r="L2058" i="3"/>
  <c r="L2057" i="3"/>
  <c r="L2056" i="3"/>
  <c r="L2055" i="3"/>
  <c r="L2054" i="3"/>
  <c r="L2053" i="3"/>
  <c r="L2052" i="3"/>
  <c r="L2051" i="3"/>
  <c r="L2050" i="3"/>
  <c r="L2049" i="3"/>
  <c r="L2048" i="3"/>
  <c r="L2047" i="3"/>
  <c r="L2046" i="3"/>
  <c r="L2045" i="3"/>
  <c r="L2044" i="3"/>
  <c r="L2043" i="3"/>
  <c r="L2042" i="3"/>
  <c r="L2041" i="3"/>
  <c r="L2040" i="3"/>
  <c r="L2039" i="3"/>
  <c r="L2038" i="3"/>
  <c r="L2037" i="3"/>
  <c r="L2036" i="3"/>
  <c r="L2035" i="3"/>
  <c r="L2034" i="3"/>
  <c r="L2033" i="3"/>
  <c r="L2032" i="3"/>
  <c r="L2031" i="3"/>
  <c r="L2030" i="3"/>
  <c r="L2029" i="3"/>
  <c r="L2028" i="3"/>
  <c r="L2027" i="3"/>
  <c r="L2026" i="3"/>
  <c r="L2025" i="3"/>
  <c r="L2024" i="3"/>
  <c r="L2023" i="3"/>
  <c r="L2022" i="3"/>
  <c r="L2021" i="3"/>
  <c r="L2020" i="3"/>
  <c r="L2019" i="3"/>
  <c r="L2018" i="3"/>
  <c r="L2017" i="3"/>
  <c r="L2016" i="3"/>
  <c r="L2015" i="3"/>
  <c r="L2014" i="3"/>
  <c r="L2013" i="3"/>
  <c r="L2012" i="3"/>
  <c r="L2011" i="3"/>
  <c r="L2010" i="3"/>
  <c r="L2009" i="3"/>
  <c r="L2008" i="3"/>
  <c r="L2007" i="3"/>
  <c r="L2006" i="3"/>
  <c r="L2005" i="3"/>
  <c r="L2004" i="3"/>
  <c r="L2003" i="3"/>
  <c r="L2002" i="3"/>
  <c r="L2001" i="3"/>
  <c r="L2000" i="3"/>
  <c r="L1999" i="3"/>
  <c r="L1998" i="3"/>
  <c r="L1997" i="3"/>
  <c r="L1996" i="3"/>
  <c r="L1995" i="3"/>
  <c r="L1994" i="3"/>
  <c r="L1993" i="3"/>
  <c r="L1992" i="3"/>
  <c r="L1991" i="3"/>
  <c r="L1990" i="3"/>
  <c r="L1989" i="3"/>
  <c r="L1988" i="3"/>
  <c r="L1987" i="3"/>
  <c r="L1986" i="3"/>
  <c r="L1985" i="3"/>
  <c r="L1984" i="3"/>
  <c r="L1983" i="3"/>
  <c r="L1982" i="3"/>
  <c r="L1981" i="3"/>
  <c r="L1980" i="3"/>
  <c r="L1979" i="3"/>
  <c r="L1978" i="3"/>
  <c r="L1977" i="3"/>
  <c r="L1976" i="3"/>
  <c r="L1975" i="3"/>
  <c r="L1974" i="3"/>
  <c r="L1973" i="3"/>
  <c r="L1972" i="3"/>
  <c r="L1971" i="3"/>
  <c r="L1970" i="3"/>
  <c r="L1969" i="3"/>
  <c r="L1968" i="3"/>
  <c r="L1967" i="3"/>
  <c r="L1966" i="3"/>
  <c r="L1965" i="3"/>
  <c r="L1964" i="3"/>
  <c r="L1963" i="3"/>
  <c r="L1962" i="3"/>
  <c r="L1961" i="3"/>
  <c r="L1960" i="3"/>
  <c r="L1959" i="3"/>
  <c r="L1958" i="3"/>
  <c r="L1957" i="3"/>
  <c r="L1956" i="3"/>
  <c r="L1955" i="3"/>
  <c r="L1954" i="3"/>
  <c r="L1953" i="3"/>
  <c r="L1952" i="3"/>
  <c r="L1951" i="3"/>
  <c r="L1950" i="3"/>
  <c r="L1949" i="3"/>
  <c r="L1948" i="3"/>
  <c r="L1947" i="3"/>
  <c r="L1946" i="3"/>
  <c r="L1945" i="3"/>
  <c r="L1944" i="3"/>
  <c r="L1943" i="3"/>
  <c r="L1942" i="3"/>
  <c r="L1941" i="3"/>
  <c r="L1940" i="3"/>
  <c r="L1939" i="3"/>
  <c r="L1938" i="3"/>
  <c r="L1937" i="3"/>
  <c r="L1936" i="3"/>
  <c r="L1935" i="3"/>
  <c r="L1934" i="3"/>
  <c r="L1933" i="3"/>
  <c r="L1932" i="3"/>
  <c r="L1931" i="3"/>
  <c r="L1930" i="3"/>
  <c r="L1929" i="3"/>
  <c r="L1928" i="3"/>
  <c r="L1927" i="3"/>
  <c r="L1926" i="3"/>
  <c r="L1925" i="3"/>
  <c r="L1924" i="3"/>
  <c r="L1923" i="3"/>
  <c r="L1922" i="3"/>
  <c r="L1921" i="3"/>
  <c r="L1920" i="3"/>
  <c r="L1919" i="3"/>
  <c r="L1918" i="3"/>
  <c r="L1917" i="3"/>
  <c r="L1916" i="3"/>
  <c r="L1915" i="3"/>
  <c r="L1914" i="3"/>
  <c r="L1913" i="3"/>
  <c r="L1912" i="3"/>
  <c r="L1911" i="3"/>
  <c r="L1910" i="3"/>
  <c r="L1909" i="3"/>
  <c r="L1908" i="3"/>
  <c r="L1907" i="3"/>
  <c r="L1906" i="3"/>
  <c r="L1905" i="3"/>
  <c r="L1904" i="3"/>
  <c r="L1903" i="3"/>
  <c r="L1902" i="3"/>
  <c r="L1901" i="3"/>
  <c r="L1900" i="3"/>
  <c r="L1899" i="3"/>
  <c r="L1898" i="3"/>
  <c r="L1897" i="3"/>
  <c r="L1896" i="3"/>
  <c r="L1895" i="3"/>
  <c r="L1894" i="3"/>
  <c r="L1893" i="3"/>
  <c r="L1892" i="3"/>
  <c r="L1891" i="3"/>
  <c r="L1890" i="3"/>
  <c r="L1889" i="3"/>
  <c r="L1888" i="3"/>
  <c r="L1887" i="3"/>
  <c r="L1886" i="3"/>
  <c r="L1885" i="3"/>
  <c r="L1884" i="3"/>
  <c r="L1883" i="3"/>
  <c r="L1882" i="3"/>
  <c r="L1881" i="3"/>
  <c r="L1880" i="3"/>
  <c r="L1879" i="3"/>
  <c r="L1878" i="3"/>
  <c r="L1877" i="3"/>
  <c r="L1876" i="3"/>
  <c r="L1875" i="3"/>
  <c r="L1874" i="3"/>
  <c r="L1873" i="3"/>
  <c r="L1872" i="3"/>
  <c r="L1871" i="3"/>
  <c r="L1870" i="3"/>
  <c r="L1869" i="3"/>
  <c r="L1868" i="3"/>
  <c r="L1867" i="3"/>
  <c r="L1866" i="3"/>
  <c r="L1865" i="3"/>
  <c r="L1864" i="3"/>
  <c r="L1863" i="3"/>
  <c r="L1862" i="3"/>
  <c r="L1861" i="3"/>
  <c r="L1860" i="3"/>
  <c r="L1859" i="3"/>
  <c r="L1858" i="3"/>
  <c r="L1857" i="3"/>
  <c r="L1856" i="3"/>
  <c r="L1855" i="3"/>
  <c r="L1854" i="3"/>
  <c r="L1853" i="3"/>
  <c r="L1852" i="3"/>
  <c r="L1851" i="3"/>
  <c r="L1850" i="3"/>
  <c r="L1849" i="3"/>
  <c r="L1848" i="3"/>
  <c r="L1847" i="3"/>
  <c r="L1846" i="3"/>
  <c r="L1845" i="3"/>
  <c r="L1844" i="3"/>
  <c r="L1843" i="3"/>
  <c r="L1842" i="3"/>
  <c r="L1841" i="3"/>
  <c r="L1840" i="3"/>
  <c r="L1839" i="3"/>
  <c r="L1838" i="3"/>
  <c r="L1837" i="3"/>
  <c r="L1836" i="3"/>
  <c r="L1835" i="3"/>
  <c r="L1834" i="3"/>
  <c r="L1833" i="3"/>
  <c r="L1832" i="3"/>
  <c r="L1831" i="3"/>
  <c r="L1830" i="3"/>
  <c r="L1829" i="3"/>
  <c r="L1828" i="3"/>
  <c r="L1827" i="3"/>
  <c r="L1826" i="3"/>
  <c r="L1825" i="3"/>
  <c r="L1824" i="3"/>
  <c r="L1823" i="3"/>
  <c r="L1822" i="3"/>
  <c r="L1821" i="3"/>
  <c r="L1820" i="3"/>
  <c r="L1819" i="3"/>
  <c r="L1818" i="3"/>
  <c r="L1817" i="3"/>
  <c r="L1816" i="3"/>
  <c r="L1815" i="3"/>
  <c r="L1814" i="3"/>
  <c r="L1813" i="3"/>
  <c r="L1812" i="3"/>
  <c r="L1811" i="3"/>
  <c r="L1810" i="3"/>
  <c r="L1809" i="3"/>
  <c r="L1808" i="3"/>
  <c r="L1807" i="3"/>
  <c r="L1806" i="3"/>
  <c r="L1805" i="3"/>
  <c r="L1804" i="3"/>
  <c r="L1803" i="3"/>
  <c r="L1802" i="3"/>
  <c r="L1801" i="3"/>
  <c r="L1800" i="3"/>
  <c r="L1799" i="3"/>
  <c r="L1798" i="3"/>
  <c r="L1797" i="3"/>
  <c r="L1796" i="3"/>
  <c r="L1795" i="3"/>
  <c r="L1794" i="3"/>
  <c r="L1793" i="3"/>
  <c r="L1792" i="3"/>
  <c r="L1791" i="3"/>
  <c r="L1790" i="3"/>
  <c r="L1789" i="3"/>
  <c r="L1788" i="3"/>
  <c r="L1787" i="3"/>
  <c r="L1786" i="3"/>
  <c r="L1785" i="3"/>
  <c r="L1784" i="3"/>
  <c r="L1783" i="3"/>
  <c r="L1782" i="3"/>
  <c r="L1781" i="3"/>
  <c r="L1780" i="3"/>
  <c r="L1779" i="3"/>
  <c r="L1778" i="3"/>
  <c r="L1777" i="3"/>
  <c r="L1776" i="3"/>
  <c r="L1775" i="3"/>
  <c r="L1774" i="3"/>
  <c r="L1773" i="3"/>
  <c r="L1772" i="3"/>
  <c r="L1771" i="3"/>
  <c r="L1770" i="3"/>
  <c r="L1769" i="3"/>
  <c r="L1768" i="3"/>
  <c r="L1767" i="3"/>
  <c r="L1766" i="3"/>
  <c r="L1765" i="3"/>
  <c r="L1764" i="3"/>
  <c r="L1763" i="3"/>
  <c r="L1762" i="3"/>
  <c r="L1761" i="3"/>
  <c r="L1760" i="3"/>
  <c r="L1759" i="3"/>
  <c r="L1758" i="3"/>
  <c r="L1757" i="3"/>
  <c r="L1756" i="3"/>
  <c r="L1755" i="3"/>
  <c r="L1754" i="3"/>
  <c r="L1753" i="3"/>
  <c r="L1752" i="3"/>
  <c r="L1751" i="3"/>
  <c r="L1750" i="3"/>
  <c r="L1749" i="3"/>
  <c r="L1748" i="3"/>
  <c r="L1747" i="3"/>
  <c r="L1746" i="3"/>
  <c r="L1745" i="3"/>
  <c r="L1744" i="3"/>
  <c r="L1743" i="3"/>
  <c r="L1742" i="3"/>
  <c r="L1741" i="3"/>
  <c r="L1740" i="3"/>
  <c r="L1739" i="3"/>
  <c r="L1738" i="3"/>
  <c r="L1737" i="3"/>
  <c r="L1736" i="3"/>
  <c r="L1735" i="3"/>
  <c r="L1734" i="3"/>
  <c r="L1733" i="3"/>
  <c r="L1732" i="3"/>
  <c r="L1731" i="3"/>
  <c r="L1730" i="3"/>
  <c r="L1729" i="3"/>
  <c r="L1728" i="3"/>
  <c r="L1727" i="3"/>
  <c r="L1726" i="3"/>
  <c r="L1725" i="3"/>
  <c r="L1724" i="3"/>
  <c r="L1723" i="3"/>
  <c r="L1722" i="3"/>
  <c r="L1721" i="3"/>
  <c r="L1720" i="3"/>
  <c r="L1719" i="3"/>
  <c r="L1718" i="3"/>
  <c r="L1717" i="3"/>
  <c r="L1716" i="3"/>
  <c r="L1715" i="3"/>
  <c r="L1714" i="3"/>
  <c r="L1713" i="3"/>
  <c r="L1712" i="3"/>
  <c r="L1711" i="3"/>
  <c r="L1710" i="3"/>
  <c r="L1709" i="3"/>
  <c r="L1708" i="3"/>
  <c r="L1707" i="3"/>
  <c r="L1706" i="3"/>
  <c r="L1705" i="3"/>
  <c r="L1704" i="3"/>
  <c r="L1703" i="3"/>
  <c r="L1702" i="3"/>
  <c r="L1701" i="3"/>
  <c r="L1700" i="3"/>
  <c r="L1699" i="3"/>
  <c r="L1698" i="3"/>
  <c r="L1697" i="3"/>
  <c r="L1696" i="3"/>
  <c r="L1695" i="3"/>
  <c r="L1694" i="3"/>
  <c r="L1693" i="3"/>
  <c r="L1692" i="3"/>
  <c r="L1691" i="3"/>
  <c r="L1690" i="3"/>
  <c r="L1689" i="3"/>
  <c r="L1688" i="3"/>
  <c r="L1687" i="3"/>
  <c r="L1686" i="3"/>
  <c r="L1685" i="3"/>
  <c r="L1684" i="3"/>
  <c r="L1683" i="3"/>
  <c r="L1682" i="3"/>
  <c r="L1681" i="3"/>
  <c r="L1680" i="3"/>
  <c r="L1679" i="3"/>
  <c r="L1678" i="3"/>
  <c r="L1677" i="3"/>
  <c r="L1676" i="3"/>
  <c r="L1675" i="3"/>
  <c r="L1674" i="3"/>
  <c r="L1673" i="3"/>
  <c r="L1672" i="3"/>
  <c r="L1671" i="3"/>
  <c r="L1670" i="3"/>
  <c r="L1669" i="3"/>
  <c r="L1668" i="3"/>
  <c r="L1667" i="3"/>
  <c r="L1666" i="3"/>
  <c r="L1665" i="3"/>
  <c r="L1664" i="3"/>
  <c r="L1663" i="3"/>
  <c r="L1662" i="3"/>
  <c r="L1661" i="3"/>
  <c r="L1660" i="3"/>
  <c r="L1659" i="3"/>
  <c r="L1658" i="3"/>
  <c r="L1657" i="3"/>
  <c r="L1656" i="3"/>
  <c r="L1655" i="3"/>
  <c r="L1654" i="3"/>
  <c r="L1653" i="3"/>
  <c r="L1652" i="3"/>
  <c r="L1651" i="3"/>
  <c r="L1650" i="3"/>
  <c r="L1649" i="3"/>
  <c r="L1648" i="3"/>
  <c r="L1647" i="3"/>
  <c r="L1646" i="3"/>
  <c r="L1645" i="3"/>
  <c r="L1644" i="3"/>
  <c r="L1643" i="3"/>
  <c r="L1642" i="3"/>
  <c r="L1641" i="3"/>
  <c r="L1640" i="3"/>
  <c r="L1639" i="3"/>
  <c r="L1638" i="3"/>
  <c r="L1637" i="3"/>
  <c r="L1636" i="3"/>
  <c r="L1635" i="3"/>
  <c r="L1634" i="3"/>
  <c r="L1633" i="3"/>
  <c r="L1632" i="3"/>
  <c r="L1631" i="3"/>
  <c r="L1630" i="3"/>
  <c r="L1629" i="3"/>
  <c r="L1628" i="3"/>
  <c r="L1627" i="3"/>
  <c r="L1626" i="3"/>
  <c r="L1625" i="3"/>
  <c r="L1624" i="3"/>
  <c r="L1623" i="3"/>
  <c r="L1622" i="3"/>
  <c r="L1621" i="3"/>
  <c r="L1620" i="3"/>
  <c r="L1619" i="3"/>
  <c r="L1618" i="3"/>
  <c r="L1617" i="3"/>
  <c r="L1616" i="3"/>
  <c r="L1615" i="3"/>
  <c r="L1614" i="3"/>
  <c r="L1613" i="3"/>
  <c r="L1612" i="3"/>
  <c r="L1611" i="3"/>
  <c r="L1610" i="3"/>
  <c r="L1609" i="3"/>
  <c r="L1608" i="3"/>
  <c r="L1607" i="3"/>
  <c r="L1606" i="3"/>
  <c r="L1605" i="3"/>
  <c r="L1604" i="3"/>
  <c r="L1603" i="3"/>
  <c r="L1602" i="3"/>
  <c r="L1601" i="3"/>
  <c r="L1600" i="3"/>
  <c r="L1599" i="3"/>
  <c r="L1598" i="3"/>
  <c r="L1597" i="3"/>
  <c r="L1596" i="3"/>
  <c r="L1595" i="3"/>
  <c r="L1594" i="3"/>
  <c r="L1593" i="3"/>
  <c r="L1592" i="3"/>
  <c r="L1591" i="3"/>
  <c r="L1590" i="3"/>
  <c r="L1589" i="3"/>
  <c r="L1588" i="3"/>
  <c r="L1587" i="3"/>
  <c r="L1586" i="3"/>
  <c r="L1585" i="3"/>
  <c r="L1584" i="3"/>
  <c r="L1583" i="3"/>
  <c r="L1582" i="3"/>
  <c r="L1581" i="3"/>
  <c r="L1580" i="3"/>
  <c r="L1579" i="3"/>
  <c r="L1578" i="3"/>
  <c r="L1577" i="3"/>
  <c r="L1576" i="3"/>
  <c r="L1575" i="3"/>
  <c r="L1574" i="3"/>
  <c r="L1573" i="3"/>
  <c r="L1572" i="3"/>
  <c r="L1571" i="3"/>
  <c r="L1570" i="3"/>
  <c r="L1569" i="3"/>
  <c r="L1568" i="3"/>
  <c r="L1567" i="3"/>
  <c r="L1566" i="3"/>
  <c r="L1565" i="3"/>
  <c r="L1564" i="3"/>
  <c r="L1563" i="3"/>
  <c r="L1562" i="3"/>
  <c r="L1561" i="3"/>
  <c r="L1560" i="3"/>
  <c r="L1559" i="3"/>
  <c r="L1558" i="3"/>
  <c r="L1557" i="3"/>
  <c r="L1556" i="3"/>
  <c r="L1555" i="3"/>
  <c r="L1554" i="3"/>
  <c r="L1553" i="3"/>
  <c r="L1552" i="3"/>
  <c r="L1551" i="3"/>
  <c r="L1550" i="3"/>
  <c r="L1549" i="3"/>
  <c r="L1548" i="3"/>
  <c r="L1547" i="3"/>
  <c r="L1546" i="3"/>
  <c r="L1545" i="3"/>
  <c r="L1544" i="3"/>
  <c r="L1543" i="3"/>
  <c r="L1542" i="3"/>
  <c r="L1541" i="3"/>
  <c r="L1540" i="3"/>
  <c r="L1539" i="3"/>
  <c r="L1538" i="3"/>
  <c r="L1537" i="3"/>
  <c r="L1536" i="3"/>
  <c r="L1535" i="3"/>
  <c r="L1534" i="3"/>
  <c r="L1533" i="3"/>
  <c r="L1532" i="3"/>
  <c r="L1531" i="3"/>
  <c r="L1530" i="3"/>
  <c r="L1529" i="3"/>
  <c r="L1528" i="3"/>
  <c r="L1527" i="3"/>
  <c r="L1526" i="3"/>
  <c r="L1525" i="3"/>
  <c r="L1524" i="3"/>
  <c r="L1523" i="3"/>
  <c r="L1522" i="3"/>
  <c r="L1521" i="3"/>
  <c r="L1520" i="3"/>
  <c r="L1519" i="3"/>
  <c r="L1518" i="3"/>
  <c r="L1517" i="3"/>
  <c r="L1516" i="3"/>
  <c r="L1515" i="3"/>
  <c r="L1514" i="3"/>
  <c r="L1513" i="3"/>
  <c r="L1512" i="3"/>
  <c r="L1511" i="3"/>
  <c r="L1510" i="3"/>
  <c r="L1509" i="3"/>
  <c r="L1508" i="3"/>
  <c r="L1507" i="3"/>
  <c r="L1506" i="3"/>
  <c r="L1505" i="3"/>
  <c r="L1504" i="3"/>
  <c r="L1503" i="3"/>
  <c r="L1502" i="3"/>
  <c r="L1501" i="3"/>
  <c r="L1500" i="3"/>
  <c r="L1499" i="3"/>
  <c r="L1498" i="3"/>
  <c r="L1497" i="3"/>
  <c r="L1496" i="3"/>
  <c r="L1495" i="3"/>
  <c r="L1494" i="3"/>
  <c r="L1493" i="3"/>
  <c r="L1492" i="3"/>
  <c r="L1491" i="3"/>
  <c r="L1490" i="3"/>
  <c r="L1489" i="3"/>
  <c r="L1488" i="3"/>
  <c r="L1487" i="3"/>
  <c r="L1486" i="3"/>
  <c r="L1485" i="3"/>
  <c r="L1484" i="3"/>
  <c r="L1483" i="3"/>
  <c r="L1482" i="3"/>
  <c r="L1481" i="3"/>
  <c r="L1480" i="3"/>
  <c r="L1479" i="3"/>
  <c r="L1478" i="3"/>
  <c r="L1477" i="3"/>
  <c r="L1476" i="3"/>
  <c r="L1475" i="3"/>
  <c r="L1474" i="3"/>
  <c r="L1473" i="3"/>
  <c r="L1472" i="3"/>
  <c r="L1471" i="3"/>
  <c r="L1470" i="3"/>
  <c r="L1469" i="3"/>
  <c r="L1468" i="3"/>
  <c r="L1467" i="3"/>
  <c r="L1466" i="3"/>
  <c r="L1465" i="3"/>
  <c r="L1464" i="3"/>
  <c r="L1463" i="3"/>
  <c r="L1462" i="3"/>
  <c r="L1461" i="3"/>
  <c r="L1460" i="3"/>
  <c r="L1459" i="3"/>
  <c r="L1458" i="3"/>
  <c r="L1457" i="3"/>
  <c r="L1456" i="3"/>
  <c r="L1455" i="3"/>
  <c r="L1454" i="3"/>
  <c r="L1453" i="3"/>
  <c r="L1452" i="3"/>
  <c r="L1451" i="3"/>
  <c r="L1450" i="3"/>
  <c r="L1449" i="3"/>
  <c r="L1448" i="3"/>
  <c r="L1447" i="3"/>
  <c r="L1446" i="3"/>
  <c r="L1445" i="3"/>
  <c r="L1444" i="3"/>
  <c r="L1443" i="3"/>
  <c r="L1442" i="3"/>
  <c r="L1441" i="3"/>
  <c r="L1440" i="3"/>
  <c r="L1439" i="3"/>
  <c r="L1438" i="3"/>
  <c r="L1437" i="3"/>
  <c r="L1436" i="3"/>
  <c r="L1435" i="3"/>
  <c r="L1434" i="3"/>
  <c r="L1433" i="3"/>
  <c r="L1432" i="3"/>
  <c r="L1431" i="3"/>
  <c r="L1430" i="3"/>
  <c r="L1429" i="3"/>
  <c r="L1428" i="3"/>
  <c r="L1427" i="3"/>
  <c r="L1426" i="3"/>
  <c r="L1425" i="3"/>
  <c r="L1424" i="3"/>
  <c r="L1423" i="3"/>
  <c r="L1422" i="3"/>
  <c r="L1421" i="3"/>
  <c r="L1420" i="3"/>
  <c r="L1419" i="3"/>
  <c r="L1418" i="3"/>
  <c r="L1417" i="3"/>
  <c r="L1416" i="3"/>
  <c r="L1415" i="3"/>
  <c r="L1414" i="3"/>
  <c r="L1413" i="3"/>
  <c r="L1412" i="3"/>
  <c r="L1411" i="3"/>
  <c r="L1410" i="3"/>
  <c r="L1409" i="3"/>
  <c r="L1408" i="3"/>
  <c r="L1407" i="3"/>
  <c r="L1406" i="3"/>
  <c r="L1405" i="3"/>
  <c r="L1404" i="3"/>
  <c r="L1403" i="3"/>
  <c r="L1402" i="3"/>
  <c r="L1401" i="3"/>
  <c r="L1400" i="3"/>
  <c r="L1399" i="3"/>
  <c r="L1398" i="3"/>
  <c r="L1397" i="3"/>
  <c r="L1396" i="3"/>
  <c r="L1395" i="3"/>
  <c r="L1394" i="3"/>
  <c r="L1393" i="3"/>
  <c r="L1392" i="3"/>
  <c r="L1391" i="3"/>
  <c r="L1390" i="3"/>
  <c r="L1389" i="3"/>
  <c r="L1388" i="3"/>
  <c r="L1387" i="3"/>
  <c r="L1386" i="3"/>
  <c r="L1385" i="3"/>
  <c r="L1384" i="3"/>
  <c r="L1383" i="3"/>
  <c r="L1382" i="3"/>
  <c r="L1381" i="3"/>
  <c r="L1380" i="3"/>
  <c r="L1379" i="3"/>
  <c r="L1378" i="3"/>
  <c r="L1377" i="3"/>
  <c r="L1376" i="3"/>
  <c r="L1375" i="3"/>
  <c r="L1374" i="3"/>
  <c r="L1373" i="3"/>
  <c r="L1372" i="3"/>
  <c r="L1371" i="3"/>
  <c r="L1370" i="3"/>
  <c r="L1369" i="3"/>
  <c r="L1368" i="3"/>
  <c r="L1367" i="3"/>
  <c r="L1366" i="3"/>
  <c r="L1365" i="3"/>
  <c r="L1364" i="3"/>
  <c r="L1363" i="3"/>
  <c r="L1362" i="3"/>
  <c r="L1361" i="3"/>
  <c r="L1360" i="3"/>
  <c r="L1359" i="3"/>
  <c r="L1358" i="3"/>
  <c r="L1357" i="3"/>
  <c r="L1356" i="3"/>
  <c r="L1355" i="3"/>
  <c r="L1354" i="3"/>
  <c r="L1353" i="3"/>
  <c r="L1352" i="3"/>
  <c r="L1351" i="3"/>
  <c r="L1350" i="3"/>
  <c r="L1349" i="3"/>
  <c r="L1348" i="3"/>
  <c r="L1347" i="3"/>
  <c r="L1346" i="3"/>
  <c r="L1345" i="3"/>
  <c r="L1344" i="3"/>
  <c r="L1343" i="3"/>
  <c r="L1342" i="3"/>
  <c r="L1341" i="3"/>
  <c r="L1340" i="3"/>
  <c r="L1339" i="3"/>
  <c r="L1338" i="3"/>
  <c r="L1337" i="3"/>
  <c r="L1336" i="3"/>
  <c r="L1335" i="3"/>
  <c r="L1334" i="3"/>
  <c r="L1333" i="3"/>
  <c r="L1332" i="3"/>
  <c r="L1331" i="3"/>
  <c r="L1330" i="3"/>
  <c r="L1329" i="3"/>
  <c r="L1328" i="3"/>
  <c r="L1327" i="3"/>
  <c r="L1326" i="3"/>
  <c r="L1325" i="3"/>
  <c r="L1324" i="3"/>
  <c r="L1323" i="3"/>
  <c r="L1322" i="3"/>
  <c r="L1321" i="3"/>
  <c r="L1320" i="3"/>
  <c r="L1319" i="3"/>
  <c r="L1318" i="3"/>
  <c r="L1317" i="3"/>
  <c r="L1316" i="3"/>
  <c r="L1315" i="3"/>
  <c r="L1314" i="3"/>
  <c r="L1313" i="3"/>
  <c r="L1312" i="3"/>
  <c r="L1311" i="3"/>
  <c r="L1310" i="3"/>
  <c r="L1309" i="3"/>
  <c r="L1308" i="3"/>
  <c r="L1307" i="3"/>
  <c r="L1306" i="3"/>
  <c r="L1305" i="3"/>
  <c r="L1304" i="3"/>
  <c r="L1303" i="3"/>
  <c r="L1302" i="3"/>
  <c r="L1301" i="3"/>
  <c r="L1300" i="3"/>
  <c r="L1299" i="3"/>
  <c r="L1298" i="3"/>
  <c r="L1297" i="3"/>
  <c r="L1296" i="3"/>
  <c r="L1295" i="3"/>
  <c r="L1294" i="3"/>
  <c r="L1293" i="3"/>
  <c r="L1292" i="3"/>
  <c r="L1291" i="3"/>
  <c r="L1290" i="3"/>
  <c r="L1289" i="3"/>
  <c r="L1288" i="3"/>
  <c r="L1287" i="3"/>
  <c r="L1286" i="3"/>
  <c r="L1285" i="3"/>
  <c r="L1284" i="3"/>
  <c r="L1283" i="3"/>
  <c r="L1282" i="3"/>
  <c r="L1281" i="3"/>
  <c r="L1280" i="3"/>
  <c r="L1279" i="3"/>
  <c r="L1278" i="3"/>
  <c r="L1277" i="3"/>
  <c r="L1276" i="3"/>
  <c r="L1275" i="3"/>
  <c r="L1274" i="3"/>
  <c r="L1273" i="3"/>
  <c r="L1272" i="3"/>
  <c r="L1271" i="3"/>
  <c r="L1270" i="3"/>
  <c r="L1269" i="3"/>
  <c r="L1268" i="3"/>
  <c r="L1267" i="3"/>
  <c r="L1266" i="3"/>
  <c r="L1265" i="3"/>
  <c r="L1264" i="3"/>
  <c r="L1263" i="3"/>
  <c r="L1262" i="3"/>
  <c r="L1261" i="3"/>
  <c r="L1260" i="3"/>
  <c r="L1259" i="3"/>
  <c r="L1258" i="3"/>
  <c r="L1257" i="3"/>
  <c r="L1256" i="3"/>
  <c r="L1255" i="3"/>
  <c r="L1254" i="3"/>
  <c r="L1253" i="3"/>
  <c r="L1252" i="3"/>
  <c r="L1251" i="3"/>
  <c r="L1250" i="3"/>
  <c r="L1249" i="3"/>
  <c r="L1248" i="3"/>
  <c r="L1247" i="3"/>
  <c r="L1246" i="3"/>
  <c r="L1245" i="3"/>
  <c r="L1244" i="3"/>
  <c r="L1243" i="3"/>
  <c r="L1242" i="3"/>
  <c r="L1241" i="3"/>
  <c r="L1240" i="3"/>
  <c r="L1239" i="3"/>
  <c r="L1238" i="3"/>
  <c r="L1237" i="3"/>
  <c r="L1236" i="3"/>
  <c r="L1235" i="3"/>
  <c r="L1234" i="3"/>
  <c r="L1233" i="3"/>
  <c r="L1232" i="3"/>
  <c r="L1231" i="3"/>
  <c r="L1230" i="3"/>
  <c r="L1229" i="3"/>
  <c r="L1228" i="3"/>
  <c r="L1227" i="3"/>
  <c r="L1226" i="3"/>
  <c r="L1225" i="3"/>
  <c r="L1224" i="3"/>
  <c r="L1223" i="3"/>
  <c r="L1222" i="3"/>
  <c r="L1221" i="3"/>
  <c r="L1220" i="3"/>
  <c r="L1219" i="3"/>
  <c r="L1218" i="3"/>
  <c r="L1217" i="3"/>
  <c r="L1216" i="3"/>
  <c r="L1215" i="3"/>
  <c r="L1214" i="3"/>
  <c r="L1213" i="3"/>
  <c r="L1212" i="3"/>
  <c r="L1211" i="3"/>
  <c r="L1210" i="3"/>
  <c r="L1209" i="3"/>
  <c r="L1208" i="3"/>
  <c r="L1207" i="3"/>
  <c r="L1206" i="3"/>
  <c r="L1205" i="3"/>
  <c r="L1204" i="3"/>
  <c r="L1203" i="3"/>
  <c r="L1202" i="3"/>
  <c r="L1201" i="3"/>
  <c r="L1200" i="3"/>
  <c r="L1199" i="3"/>
  <c r="L1198" i="3"/>
  <c r="L1197" i="3"/>
  <c r="L1196" i="3"/>
  <c r="L1195" i="3"/>
  <c r="L1194" i="3"/>
  <c r="L1193" i="3"/>
  <c r="L1192" i="3"/>
  <c r="L1191" i="3"/>
  <c r="L1190" i="3"/>
  <c r="L1189" i="3"/>
  <c r="L1188" i="3"/>
  <c r="L1187" i="3"/>
  <c r="L1186" i="3"/>
  <c r="L1185" i="3"/>
  <c r="L1184" i="3"/>
  <c r="L1183" i="3"/>
  <c r="L1182" i="3"/>
  <c r="L1181" i="3"/>
  <c r="L1180" i="3"/>
  <c r="L1179" i="3"/>
  <c r="L1178" i="3"/>
  <c r="L1177" i="3"/>
  <c r="L1176" i="3"/>
  <c r="L1175" i="3"/>
  <c r="L1174" i="3"/>
  <c r="L1173" i="3"/>
  <c r="L1172" i="3"/>
  <c r="L1171" i="3"/>
  <c r="L1170" i="3"/>
  <c r="L1169" i="3"/>
  <c r="L1168" i="3"/>
  <c r="L1167" i="3"/>
  <c r="L1166" i="3"/>
  <c r="L1165" i="3"/>
  <c r="L1164" i="3"/>
  <c r="L1163" i="3"/>
  <c r="L1162" i="3"/>
  <c r="L1161" i="3"/>
  <c r="L1160" i="3"/>
  <c r="L1159" i="3"/>
  <c r="L1158" i="3"/>
  <c r="L1157" i="3"/>
  <c r="L1156" i="3"/>
  <c r="L1155" i="3"/>
  <c r="L1154" i="3"/>
  <c r="L1153" i="3"/>
  <c r="L1152" i="3"/>
  <c r="L1151" i="3"/>
  <c r="L1150" i="3"/>
  <c r="L1149" i="3"/>
  <c r="L1148" i="3"/>
  <c r="L1147" i="3"/>
  <c r="L1146" i="3"/>
  <c r="L1145" i="3"/>
  <c r="L1144" i="3"/>
  <c r="L1143" i="3"/>
  <c r="L1142" i="3"/>
  <c r="L1141" i="3"/>
  <c r="L1140" i="3"/>
  <c r="L1139" i="3"/>
  <c r="L1138" i="3"/>
  <c r="L1137" i="3"/>
  <c r="L1136" i="3"/>
  <c r="L1135" i="3"/>
  <c r="L1134" i="3"/>
  <c r="L1133" i="3"/>
  <c r="L1132" i="3"/>
  <c r="L1131" i="3"/>
  <c r="L1130" i="3"/>
  <c r="L1129" i="3"/>
  <c r="L1128" i="3"/>
  <c r="L1127" i="3"/>
  <c r="L1126" i="3"/>
  <c r="L1125" i="3"/>
  <c r="L1124" i="3"/>
  <c r="L1123" i="3"/>
  <c r="L1122" i="3"/>
  <c r="L1121" i="3"/>
  <c r="L1120" i="3"/>
  <c r="L1119" i="3"/>
  <c r="L1118" i="3"/>
  <c r="L1117" i="3"/>
  <c r="L1116" i="3"/>
  <c r="L1115" i="3"/>
  <c r="L1114" i="3"/>
  <c r="L1113" i="3"/>
  <c r="L1112" i="3"/>
  <c r="L1111" i="3"/>
  <c r="L1110" i="3"/>
  <c r="L1109" i="3"/>
  <c r="L1108" i="3"/>
  <c r="L1107" i="3"/>
  <c r="L1106" i="3"/>
  <c r="L1105" i="3"/>
  <c r="L1104" i="3"/>
  <c r="L1103" i="3"/>
  <c r="L1102" i="3"/>
  <c r="L1101" i="3"/>
  <c r="L1100" i="3"/>
  <c r="L1099" i="3"/>
  <c r="L1098" i="3"/>
  <c r="L1097" i="3"/>
  <c r="L1096" i="3"/>
  <c r="L1095" i="3"/>
  <c r="L1094" i="3"/>
  <c r="L1093" i="3"/>
  <c r="L1092" i="3"/>
  <c r="L1091" i="3"/>
  <c r="L1090" i="3"/>
  <c r="L1089" i="3"/>
  <c r="L1088" i="3"/>
  <c r="L1087" i="3"/>
  <c r="L1086" i="3"/>
  <c r="L1085" i="3"/>
  <c r="L1084" i="3"/>
  <c r="L1083" i="3"/>
  <c r="L1082" i="3"/>
  <c r="L1081" i="3"/>
  <c r="L1080" i="3"/>
  <c r="L1079" i="3"/>
  <c r="L1078" i="3"/>
  <c r="L1077" i="3"/>
  <c r="L1076" i="3"/>
  <c r="L1075" i="3"/>
  <c r="L1074" i="3"/>
  <c r="L1073" i="3"/>
  <c r="L1072" i="3"/>
  <c r="L1071" i="3"/>
  <c r="L1070" i="3"/>
  <c r="L1069" i="3"/>
  <c r="L1068" i="3"/>
  <c r="L1067" i="3"/>
  <c r="L1066" i="3"/>
  <c r="L1065" i="3"/>
  <c r="L1064" i="3"/>
  <c r="L1063" i="3"/>
  <c r="L1062" i="3"/>
  <c r="L1061" i="3"/>
  <c r="L1060" i="3"/>
  <c r="L1059" i="3"/>
  <c r="L1058" i="3"/>
  <c r="L1057" i="3"/>
  <c r="L1056" i="3"/>
  <c r="L1055" i="3"/>
  <c r="L1054" i="3"/>
  <c r="L1053" i="3"/>
  <c r="L1052" i="3"/>
  <c r="L1051" i="3"/>
  <c r="L1050" i="3"/>
  <c r="L1049" i="3"/>
  <c r="L1048" i="3"/>
  <c r="L1047" i="3"/>
  <c r="L1046" i="3"/>
  <c r="L1045" i="3"/>
  <c r="L1044" i="3"/>
  <c r="L1043" i="3"/>
  <c r="L1042" i="3"/>
  <c r="L1041" i="3"/>
  <c r="L1040" i="3"/>
  <c r="L1039" i="3"/>
  <c r="L1038" i="3"/>
  <c r="L1037" i="3"/>
  <c r="L1036" i="3"/>
  <c r="L1035" i="3"/>
  <c r="L1034" i="3"/>
  <c r="L1033" i="3"/>
  <c r="L1032" i="3"/>
  <c r="L1031" i="3"/>
  <c r="L1030" i="3"/>
  <c r="L1029" i="3"/>
  <c r="L1028" i="3"/>
  <c r="L1027" i="3"/>
  <c r="L1026" i="3"/>
  <c r="L1025" i="3"/>
  <c r="L1024" i="3"/>
  <c r="L1023" i="3"/>
  <c r="L1022" i="3"/>
  <c r="L1021" i="3"/>
  <c r="L1020" i="3"/>
  <c r="L1019" i="3"/>
  <c r="L1018" i="3"/>
  <c r="L1017" i="3"/>
  <c r="L1016" i="3"/>
  <c r="L1015" i="3"/>
  <c r="L1014" i="3"/>
  <c r="L1013" i="3"/>
  <c r="L1012" i="3"/>
  <c r="L1011" i="3"/>
  <c r="L1010" i="3"/>
  <c r="L1009" i="3"/>
  <c r="L1008" i="3"/>
  <c r="L1007" i="3"/>
  <c r="L1006" i="3"/>
  <c r="L1005" i="3"/>
  <c r="L1004" i="3"/>
  <c r="L1003" i="3"/>
  <c r="L1002" i="3"/>
  <c r="L1001" i="3"/>
  <c r="L1000" i="3"/>
  <c r="L999" i="3"/>
  <c r="L998" i="3"/>
  <c r="L997" i="3"/>
  <c r="L996" i="3"/>
  <c r="L995" i="3"/>
  <c r="L994" i="3"/>
  <c r="L993" i="3"/>
  <c r="L992" i="3"/>
  <c r="L991" i="3"/>
  <c r="L990" i="3"/>
  <c r="L989" i="3"/>
  <c r="L988" i="3"/>
  <c r="L987" i="3"/>
  <c r="L986" i="3"/>
  <c r="L985" i="3"/>
  <c r="L984" i="3"/>
  <c r="L983" i="3"/>
  <c r="L982" i="3"/>
  <c r="L981" i="3"/>
  <c r="L980" i="3"/>
  <c r="L979" i="3"/>
  <c r="L978" i="3"/>
  <c r="L977" i="3"/>
  <c r="L976" i="3"/>
  <c r="L975" i="3"/>
  <c r="L974" i="3"/>
  <c r="L973" i="3"/>
  <c r="L972" i="3"/>
  <c r="L971" i="3"/>
  <c r="L970" i="3"/>
  <c r="L969" i="3"/>
  <c r="L968" i="3"/>
  <c r="L967" i="3"/>
  <c r="L966" i="3"/>
  <c r="L965" i="3"/>
  <c r="L964" i="3"/>
  <c r="L963" i="3"/>
  <c r="L962" i="3"/>
  <c r="L961" i="3"/>
  <c r="L960" i="3"/>
  <c r="L959" i="3"/>
  <c r="L958" i="3"/>
  <c r="L957" i="3"/>
  <c r="L956" i="3"/>
  <c r="L955" i="3"/>
  <c r="L954" i="3"/>
  <c r="L953" i="3"/>
  <c r="L952" i="3"/>
  <c r="L951" i="3"/>
  <c r="L950" i="3"/>
  <c r="L949" i="3"/>
  <c r="L948" i="3"/>
  <c r="L947" i="3"/>
  <c r="L946" i="3"/>
  <c r="L945" i="3"/>
  <c r="L944" i="3"/>
  <c r="L943" i="3"/>
  <c r="L942" i="3"/>
  <c r="L941" i="3"/>
  <c r="L940" i="3"/>
  <c r="L939" i="3"/>
  <c r="L938" i="3"/>
  <c r="L937" i="3"/>
  <c r="L936" i="3"/>
  <c r="L935" i="3"/>
  <c r="L934" i="3"/>
  <c r="L933" i="3"/>
  <c r="L932" i="3"/>
  <c r="L931" i="3"/>
  <c r="L930" i="3"/>
  <c r="L929" i="3"/>
  <c r="L928" i="3"/>
  <c r="L927" i="3"/>
  <c r="L926" i="3"/>
  <c r="L925" i="3"/>
  <c r="L924" i="3"/>
  <c r="L923" i="3"/>
  <c r="L922" i="3"/>
  <c r="L921" i="3"/>
  <c r="L920" i="3"/>
  <c r="L919" i="3"/>
  <c r="L918" i="3"/>
  <c r="L917" i="3"/>
  <c r="L916" i="3"/>
  <c r="L915" i="3"/>
  <c r="L914" i="3"/>
  <c r="L913" i="3"/>
  <c r="L912" i="3"/>
  <c r="L911" i="3"/>
  <c r="L910" i="3"/>
  <c r="L909" i="3"/>
  <c r="L908" i="3"/>
  <c r="L907" i="3"/>
  <c r="L906" i="3"/>
  <c r="L905" i="3"/>
  <c r="L904" i="3"/>
  <c r="L903" i="3"/>
  <c r="L902" i="3"/>
  <c r="L901" i="3"/>
  <c r="L900" i="3"/>
  <c r="L899" i="3"/>
  <c r="L898" i="3"/>
  <c r="L897" i="3"/>
  <c r="L896" i="3"/>
  <c r="L895" i="3"/>
  <c r="L894" i="3"/>
  <c r="L893" i="3"/>
  <c r="L892" i="3"/>
  <c r="L891" i="3"/>
  <c r="L890" i="3"/>
  <c r="L889" i="3"/>
  <c r="L888" i="3"/>
  <c r="L887" i="3"/>
  <c r="L886" i="3"/>
  <c r="L885" i="3"/>
  <c r="L884" i="3"/>
  <c r="L883" i="3"/>
  <c r="L882" i="3"/>
  <c r="L881" i="3"/>
  <c r="L880" i="3"/>
  <c r="L879" i="3"/>
  <c r="L878" i="3"/>
  <c r="L877" i="3"/>
  <c r="L876" i="3"/>
  <c r="L875" i="3"/>
  <c r="L874" i="3"/>
  <c r="L873" i="3"/>
  <c r="L872" i="3"/>
  <c r="L871" i="3"/>
  <c r="L870" i="3"/>
  <c r="L869" i="3"/>
  <c r="L868" i="3"/>
  <c r="L867" i="3"/>
  <c r="L866" i="3"/>
  <c r="L865" i="3"/>
  <c r="L864" i="3"/>
  <c r="L863" i="3"/>
  <c r="L862" i="3"/>
  <c r="L861" i="3"/>
  <c r="L860" i="3"/>
  <c r="L859" i="3"/>
  <c r="L858" i="3"/>
  <c r="L857" i="3"/>
  <c r="L856" i="3"/>
  <c r="L855" i="3"/>
  <c r="L854" i="3"/>
  <c r="L853" i="3"/>
  <c r="L852" i="3"/>
  <c r="L851" i="3"/>
  <c r="L850" i="3"/>
  <c r="L849" i="3"/>
  <c r="L848" i="3"/>
  <c r="L847" i="3"/>
  <c r="L846" i="3"/>
  <c r="L845" i="3"/>
  <c r="L844" i="3"/>
  <c r="L843" i="3"/>
  <c r="L842" i="3"/>
  <c r="L841" i="3"/>
  <c r="L840" i="3"/>
  <c r="L839" i="3"/>
  <c r="L838" i="3"/>
  <c r="L837" i="3"/>
  <c r="L836" i="3"/>
  <c r="L835" i="3"/>
  <c r="L834" i="3"/>
  <c r="L833" i="3"/>
  <c r="L832" i="3"/>
  <c r="L831" i="3"/>
  <c r="L830" i="3"/>
  <c r="L829" i="3"/>
  <c r="L828" i="3"/>
  <c r="L827" i="3"/>
  <c r="L826" i="3"/>
  <c r="L825" i="3"/>
  <c r="L824" i="3"/>
  <c r="L823" i="3"/>
  <c r="L822" i="3"/>
  <c r="L821" i="3"/>
  <c r="L820" i="3"/>
  <c r="L819" i="3"/>
  <c r="L818" i="3"/>
  <c r="L817" i="3"/>
  <c r="L816" i="3"/>
  <c r="L815" i="3"/>
  <c r="L814" i="3"/>
  <c r="L813" i="3"/>
  <c r="L812" i="3"/>
  <c r="L811" i="3"/>
  <c r="L810" i="3"/>
  <c r="L809" i="3"/>
  <c r="L808" i="3"/>
  <c r="L807" i="3"/>
  <c r="L806" i="3"/>
  <c r="L805" i="3"/>
  <c r="L804" i="3"/>
  <c r="L803" i="3"/>
  <c r="L802" i="3"/>
  <c r="L801" i="3"/>
  <c r="L800" i="3"/>
  <c r="L799" i="3"/>
  <c r="L798" i="3"/>
  <c r="L797" i="3"/>
  <c r="L796" i="3"/>
  <c r="L795" i="3"/>
  <c r="L794" i="3"/>
  <c r="L793" i="3"/>
  <c r="L792" i="3"/>
  <c r="L791" i="3"/>
  <c r="L790" i="3"/>
  <c r="L789" i="3"/>
  <c r="L788" i="3"/>
  <c r="L787" i="3"/>
  <c r="L786" i="3"/>
  <c r="L785" i="3"/>
  <c r="L784" i="3"/>
  <c r="L783" i="3"/>
  <c r="L782" i="3"/>
  <c r="L781" i="3"/>
  <c r="L780" i="3"/>
  <c r="L779" i="3"/>
  <c r="L778" i="3"/>
  <c r="L777" i="3"/>
  <c r="L776" i="3"/>
  <c r="L775" i="3"/>
  <c r="L774" i="3"/>
  <c r="L773" i="3"/>
  <c r="L772" i="3"/>
  <c r="L771" i="3"/>
  <c r="L770" i="3"/>
  <c r="L769" i="3"/>
  <c r="L768" i="3"/>
  <c r="L767" i="3"/>
  <c r="L766" i="3"/>
  <c r="L765" i="3"/>
  <c r="L764" i="3"/>
  <c r="L763" i="3"/>
  <c r="L762" i="3"/>
  <c r="L761" i="3"/>
  <c r="L760" i="3"/>
  <c r="L759" i="3"/>
  <c r="L758" i="3"/>
  <c r="L757" i="3"/>
  <c r="L756" i="3"/>
  <c r="L755" i="3"/>
  <c r="L754" i="3"/>
  <c r="L753" i="3"/>
  <c r="L752" i="3"/>
  <c r="L751" i="3"/>
  <c r="L750" i="3"/>
  <c r="L749" i="3"/>
  <c r="L748" i="3"/>
  <c r="L747" i="3"/>
  <c r="L746" i="3"/>
  <c r="L745" i="3"/>
  <c r="L744" i="3"/>
  <c r="L743" i="3"/>
  <c r="L742" i="3"/>
  <c r="L741" i="3"/>
  <c r="L740" i="3"/>
  <c r="L739" i="3"/>
  <c r="L738" i="3"/>
  <c r="L737" i="3"/>
  <c r="L736" i="3"/>
  <c r="L735" i="3"/>
  <c r="L734" i="3"/>
  <c r="L733" i="3"/>
  <c r="L732" i="3"/>
  <c r="L731" i="3"/>
  <c r="L730" i="3"/>
  <c r="L729" i="3"/>
  <c r="L728" i="3"/>
  <c r="L727" i="3"/>
  <c r="L726" i="3"/>
  <c r="L725" i="3"/>
  <c r="L724" i="3"/>
  <c r="L723" i="3"/>
  <c r="L722" i="3"/>
  <c r="L721" i="3"/>
  <c r="L720" i="3"/>
  <c r="L719" i="3"/>
  <c r="L718" i="3"/>
  <c r="L717" i="3"/>
  <c r="L716" i="3"/>
  <c r="L715" i="3"/>
  <c r="L714" i="3"/>
  <c r="L713" i="3"/>
  <c r="L712" i="3"/>
  <c r="L711" i="3"/>
  <c r="L710" i="3"/>
  <c r="L709" i="3"/>
  <c r="L708" i="3"/>
  <c r="L707" i="3"/>
  <c r="L706" i="3"/>
  <c r="L705" i="3"/>
  <c r="L704" i="3"/>
  <c r="L703" i="3"/>
  <c r="L702" i="3"/>
  <c r="L701" i="3"/>
  <c r="L700" i="3"/>
  <c r="L699" i="3"/>
  <c r="L698" i="3"/>
  <c r="L697" i="3"/>
  <c r="L696" i="3"/>
  <c r="L695" i="3"/>
  <c r="L694" i="3"/>
  <c r="L693" i="3"/>
  <c r="L692" i="3"/>
  <c r="L691" i="3"/>
  <c r="L690" i="3"/>
  <c r="L689" i="3"/>
  <c r="L688" i="3"/>
  <c r="L687" i="3"/>
  <c r="L686" i="3"/>
  <c r="L685" i="3"/>
  <c r="L684" i="3"/>
  <c r="L683" i="3"/>
  <c r="L682" i="3"/>
  <c r="L681" i="3"/>
  <c r="L680" i="3"/>
  <c r="L679" i="3"/>
  <c r="L678" i="3"/>
  <c r="L677" i="3"/>
  <c r="L676" i="3"/>
  <c r="L675" i="3"/>
  <c r="L674" i="3"/>
  <c r="L673" i="3"/>
  <c r="L672" i="3"/>
  <c r="L671" i="3"/>
  <c r="L670" i="3"/>
  <c r="L669" i="3"/>
  <c r="L668" i="3"/>
  <c r="L667" i="3"/>
  <c r="L666" i="3"/>
  <c r="L665" i="3"/>
  <c r="L664" i="3"/>
  <c r="L663" i="3"/>
  <c r="L662" i="3"/>
  <c r="L661" i="3"/>
  <c r="L660" i="3"/>
  <c r="L659" i="3"/>
  <c r="L658" i="3"/>
  <c r="L657" i="3"/>
  <c r="L656" i="3"/>
  <c r="L655" i="3"/>
  <c r="L654" i="3"/>
  <c r="L653" i="3"/>
  <c r="L652" i="3"/>
  <c r="L651" i="3"/>
  <c r="L650" i="3"/>
  <c r="L649" i="3"/>
  <c r="L648" i="3"/>
  <c r="L647" i="3"/>
  <c r="L646" i="3"/>
  <c r="L645" i="3"/>
  <c r="L644" i="3"/>
  <c r="L643" i="3"/>
  <c r="L642" i="3"/>
  <c r="L641" i="3"/>
  <c r="L640" i="3"/>
  <c r="L639" i="3"/>
  <c r="L638" i="3"/>
  <c r="L637" i="3"/>
  <c r="L636" i="3"/>
  <c r="L635" i="3"/>
  <c r="L634" i="3"/>
  <c r="L633" i="3"/>
  <c r="L632" i="3"/>
  <c r="L631" i="3"/>
  <c r="L630" i="3"/>
  <c r="L629" i="3"/>
  <c r="L628" i="3"/>
  <c r="L627" i="3"/>
  <c r="L626" i="3"/>
  <c r="L625" i="3"/>
  <c r="L624" i="3"/>
  <c r="L623" i="3"/>
  <c r="L622" i="3"/>
  <c r="L621" i="3"/>
  <c r="L620" i="3"/>
  <c r="L619" i="3"/>
  <c r="L618" i="3"/>
  <c r="L617" i="3"/>
  <c r="L616" i="3"/>
  <c r="L615" i="3"/>
  <c r="L614" i="3"/>
  <c r="L613" i="3"/>
  <c r="L612" i="3"/>
  <c r="L611" i="3"/>
  <c r="L610" i="3"/>
  <c r="L609" i="3"/>
  <c r="L608" i="3"/>
  <c r="L607" i="3"/>
  <c r="L606" i="3"/>
  <c r="L605" i="3"/>
  <c r="L604" i="3"/>
  <c r="L603" i="3"/>
  <c r="L602" i="3"/>
  <c r="L601" i="3"/>
  <c r="L600" i="3"/>
  <c r="L599" i="3"/>
  <c r="L598" i="3"/>
  <c r="L597" i="3"/>
  <c r="L596" i="3"/>
  <c r="L595" i="3"/>
  <c r="L594" i="3"/>
  <c r="L593" i="3"/>
  <c r="L592" i="3"/>
  <c r="L591" i="3"/>
  <c r="L590" i="3"/>
  <c r="L589" i="3"/>
  <c r="L588" i="3"/>
  <c r="L587" i="3"/>
  <c r="L586" i="3"/>
  <c r="L585" i="3"/>
  <c r="L584" i="3"/>
  <c r="L583" i="3"/>
  <c r="L582" i="3"/>
  <c r="L581" i="3"/>
  <c r="L580" i="3"/>
  <c r="L579" i="3"/>
  <c r="L578" i="3"/>
  <c r="L577" i="3"/>
  <c r="L576" i="3"/>
  <c r="L575" i="3"/>
  <c r="L574" i="3"/>
  <c r="L573" i="3"/>
  <c r="L572" i="3"/>
  <c r="L571" i="3"/>
  <c r="L570" i="3"/>
  <c r="L569" i="3"/>
  <c r="L568" i="3"/>
  <c r="L567" i="3"/>
  <c r="L566" i="3"/>
  <c r="L565" i="3"/>
  <c r="L564" i="3"/>
  <c r="L563" i="3"/>
  <c r="L562" i="3"/>
  <c r="L561" i="3"/>
  <c r="L560" i="3"/>
  <c r="L559" i="3"/>
  <c r="L558" i="3"/>
  <c r="L557" i="3"/>
  <c r="L556" i="3"/>
  <c r="L555" i="3"/>
  <c r="L554" i="3"/>
  <c r="L553" i="3"/>
  <c r="L552" i="3"/>
  <c r="L551" i="3"/>
  <c r="L550" i="3"/>
  <c r="L549" i="3"/>
  <c r="L548" i="3"/>
  <c r="L547" i="3"/>
  <c r="L546" i="3"/>
  <c r="L545" i="3"/>
  <c r="L544" i="3"/>
  <c r="L543" i="3"/>
  <c r="L542" i="3"/>
  <c r="L541" i="3"/>
  <c r="L540" i="3"/>
  <c r="L539" i="3"/>
  <c r="L538" i="3"/>
  <c r="L537" i="3"/>
  <c r="L536" i="3"/>
  <c r="L535" i="3"/>
  <c r="L534" i="3"/>
  <c r="L533" i="3"/>
  <c r="L532" i="3"/>
  <c r="L531" i="3"/>
  <c r="L530" i="3"/>
  <c r="L529" i="3"/>
  <c r="L528" i="3"/>
  <c r="L527" i="3"/>
  <c r="L526" i="3"/>
  <c r="L525" i="3"/>
  <c r="L524" i="3"/>
  <c r="L523" i="3"/>
  <c r="L522" i="3"/>
  <c r="L521" i="3"/>
  <c r="L520" i="3"/>
  <c r="L519" i="3"/>
  <c r="L518" i="3"/>
  <c r="L517" i="3"/>
  <c r="L516" i="3"/>
  <c r="L515" i="3"/>
  <c r="L514" i="3"/>
  <c r="L513" i="3"/>
  <c r="L512" i="3"/>
  <c r="L511" i="3"/>
  <c r="L510" i="3"/>
  <c r="L509" i="3"/>
  <c r="L508" i="3"/>
  <c r="L507" i="3"/>
  <c r="L506" i="3"/>
  <c r="L505" i="3"/>
  <c r="L504" i="3"/>
  <c r="L503" i="3"/>
  <c r="L502" i="3"/>
  <c r="L501" i="3"/>
  <c r="L500" i="3"/>
  <c r="L499" i="3"/>
  <c r="L498" i="3"/>
  <c r="L497" i="3"/>
  <c r="L496" i="3"/>
  <c r="L495" i="3"/>
  <c r="L494" i="3"/>
  <c r="L493" i="3"/>
  <c r="L492" i="3"/>
  <c r="L491" i="3"/>
  <c r="L490" i="3"/>
  <c r="L489" i="3"/>
  <c r="L488" i="3"/>
  <c r="L487" i="3"/>
  <c r="L486" i="3"/>
  <c r="L485" i="3"/>
  <c r="L484" i="3"/>
  <c r="L483" i="3"/>
  <c r="L482" i="3"/>
  <c r="L481" i="3"/>
  <c r="L480" i="3"/>
  <c r="L479" i="3"/>
  <c r="L478" i="3"/>
  <c r="L477" i="3"/>
  <c r="L476" i="3"/>
  <c r="L475" i="3"/>
  <c r="L474" i="3"/>
  <c r="L473" i="3"/>
  <c r="L472" i="3"/>
  <c r="L471" i="3"/>
  <c r="L470" i="3"/>
  <c r="L469" i="3"/>
  <c r="L468" i="3"/>
  <c r="L467" i="3"/>
  <c r="L466" i="3"/>
  <c r="L465" i="3"/>
  <c r="L464" i="3"/>
  <c r="L463" i="3"/>
  <c r="L462" i="3"/>
  <c r="L461" i="3"/>
  <c r="L460" i="3"/>
  <c r="L459" i="3"/>
  <c r="L458" i="3"/>
  <c r="L457" i="3"/>
  <c r="L456" i="3"/>
  <c r="L455" i="3"/>
  <c r="L454" i="3"/>
  <c r="L453" i="3"/>
  <c r="L452" i="3"/>
  <c r="L451" i="3"/>
  <c r="L450" i="3"/>
  <c r="L449" i="3"/>
  <c r="L448" i="3"/>
  <c r="L447" i="3"/>
  <c r="L446" i="3"/>
  <c r="L445" i="3"/>
  <c r="L444" i="3"/>
  <c r="L443" i="3"/>
  <c r="L442" i="3"/>
  <c r="L441" i="3"/>
  <c r="L440" i="3"/>
  <c r="L439" i="3"/>
  <c r="L438" i="3"/>
  <c r="L437" i="3"/>
  <c r="L436" i="3"/>
  <c r="L435" i="3"/>
  <c r="L434" i="3"/>
  <c r="L433" i="3"/>
  <c r="L432" i="3"/>
  <c r="L431" i="3"/>
  <c r="L430" i="3"/>
  <c r="L429" i="3"/>
  <c r="L428" i="3"/>
  <c r="L427" i="3"/>
  <c r="L426" i="3"/>
  <c r="L425" i="3"/>
  <c r="L424" i="3"/>
  <c r="L423" i="3"/>
  <c r="L422" i="3"/>
  <c r="L421" i="3"/>
  <c r="L420" i="3"/>
  <c r="L419" i="3"/>
  <c r="L418" i="3"/>
  <c r="L417" i="3"/>
  <c r="L416" i="3"/>
  <c r="L415" i="3"/>
  <c r="L414" i="3"/>
  <c r="L413" i="3"/>
  <c r="L412" i="3"/>
  <c r="L411" i="3"/>
  <c r="L410" i="3"/>
  <c r="L409" i="3"/>
  <c r="L408" i="3"/>
  <c r="L407" i="3"/>
  <c r="L406" i="3"/>
  <c r="L405" i="3"/>
  <c r="L404" i="3"/>
  <c r="L403" i="3"/>
  <c r="L402" i="3"/>
  <c r="L401" i="3"/>
  <c r="L400" i="3"/>
  <c r="L399" i="3"/>
  <c r="L398" i="3"/>
  <c r="L397" i="3"/>
  <c r="L396" i="3"/>
  <c r="L395" i="3"/>
  <c r="L394" i="3"/>
  <c r="L393" i="3"/>
  <c r="L392" i="3"/>
  <c r="L391" i="3"/>
  <c r="L390" i="3"/>
  <c r="L389" i="3"/>
  <c r="L388" i="3"/>
  <c r="L387" i="3"/>
  <c r="L386" i="3"/>
  <c r="L385" i="3"/>
  <c r="L384" i="3"/>
  <c r="L383" i="3"/>
  <c r="L382" i="3"/>
  <c r="L381" i="3"/>
  <c r="L380" i="3"/>
  <c r="L379" i="3"/>
  <c r="L378" i="3"/>
  <c r="L377" i="3"/>
  <c r="L376" i="3"/>
  <c r="L375" i="3"/>
  <c r="L374" i="3"/>
  <c r="L373" i="3"/>
  <c r="L372" i="3"/>
  <c r="L371" i="3"/>
  <c r="L370" i="3"/>
  <c r="L369" i="3"/>
  <c r="L368" i="3"/>
  <c r="L367" i="3"/>
  <c r="L366" i="3"/>
  <c r="L365" i="3"/>
  <c r="L364" i="3"/>
  <c r="L363" i="3"/>
  <c r="L362" i="3"/>
  <c r="L361" i="3"/>
  <c r="L360" i="3"/>
  <c r="L359" i="3"/>
  <c r="L358" i="3"/>
  <c r="L357" i="3"/>
  <c r="L356" i="3"/>
  <c r="L355" i="3"/>
  <c r="L354" i="3"/>
  <c r="L353" i="3"/>
  <c r="L352" i="3"/>
  <c r="L351" i="3"/>
  <c r="L350" i="3"/>
  <c r="L349" i="3"/>
  <c r="L348" i="3"/>
  <c r="L347" i="3"/>
  <c r="L346" i="3"/>
  <c r="L345" i="3"/>
  <c r="L344" i="3"/>
  <c r="L343" i="3"/>
  <c r="L342" i="3"/>
  <c r="L341" i="3"/>
  <c r="L340" i="3"/>
  <c r="L339" i="3"/>
  <c r="L338" i="3"/>
  <c r="L337" i="3"/>
  <c r="L336" i="3"/>
  <c r="L335" i="3"/>
  <c r="L334" i="3"/>
  <c r="L333" i="3"/>
  <c r="L332" i="3"/>
  <c r="L331" i="3"/>
  <c r="L330" i="3"/>
  <c r="L329" i="3"/>
  <c r="L328" i="3"/>
  <c r="L327" i="3"/>
  <c r="L326" i="3"/>
  <c r="L325" i="3"/>
  <c r="L324" i="3"/>
  <c r="L323" i="3"/>
  <c r="L322" i="3"/>
  <c r="L321" i="3"/>
  <c r="L320" i="3"/>
  <c r="L319" i="3"/>
  <c r="L318" i="3"/>
  <c r="L317" i="3"/>
  <c r="L316" i="3"/>
  <c r="L315" i="3"/>
  <c r="L314" i="3"/>
  <c r="L313" i="3"/>
  <c r="L312" i="3"/>
  <c r="L311" i="3"/>
  <c r="L310" i="3"/>
  <c r="L309" i="3"/>
  <c r="L308" i="3"/>
  <c r="L307" i="3"/>
  <c r="L306" i="3"/>
  <c r="L305" i="3"/>
  <c r="L304" i="3"/>
  <c r="L303" i="3"/>
  <c r="L302" i="3"/>
  <c r="L301" i="3"/>
  <c r="L300" i="3"/>
  <c r="L299" i="3"/>
  <c r="L298" i="3"/>
  <c r="L297" i="3"/>
  <c r="L296" i="3"/>
  <c r="L295" i="3"/>
  <c r="L294" i="3"/>
  <c r="L293" i="3"/>
  <c r="L292" i="3"/>
  <c r="L291" i="3"/>
  <c r="L290" i="3"/>
  <c r="L289" i="3"/>
  <c r="L288" i="3"/>
  <c r="L287" i="3"/>
  <c r="L286" i="3"/>
  <c r="L285" i="3"/>
  <c r="L284" i="3"/>
  <c r="L283" i="3"/>
  <c r="L282" i="3"/>
  <c r="L281" i="3"/>
  <c r="L280" i="3"/>
  <c r="L279" i="3"/>
  <c r="L278" i="3"/>
  <c r="L277" i="3"/>
  <c r="L276" i="3"/>
  <c r="L275" i="3"/>
  <c r="L274" i="3"/>
  <c r="L273" i="3"/>
  <c r="L272" i="3"/>
  <c r="L271" i="3"/>
  <c r="L270" i="3"/>
  <c r="L269" i="3"/>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L9" i="3"/>
  <c r="L8" i="3"/>
  <c r="B356" i="14"/>
  <c r="D509" i="14"/>
  <c r="G508" i="14"/>
  <c r="F508" i="14"/>
  <c r="E508" i="14"/>
  <c r="D508" i="14"/>
  <c r="K42" i="24"/>
  <c r="G5" i="3"/>
  <c r="U848" i="35"/>
  <c r="U849" i="35"/>
  <c r="U850" i="35"/>
  <c r="U851" i="35"/>
  <c r="U852" i="35"/>
  <c r="U853" i="35"/>
  <c r="U854" i="35"/>
  <c r="U855" i="35"/>
  <c r="U856" i="35"/>
  <c r="U857" i="35"/>
  <c r="U858" i="35"/>
  <c r="U859" i="35"/>
  <c r="U860" i="35"/>
  <c r="U861" i="35"/>
  <c r="U862" i="35"/>
  <c r="U863" i="35"/>
  <c r="U864" i="35"/>
  <c r="U865" i="35"/>
  <c r="U866" i="35"/>
  <c r="U867" i="35"/>
  <c r="U868" i="35"/>
  <c r="U869" i="35"/>
  <c r="U870" i="35"/>
  <c r="U871" i="35"/>
  <c r="U872" i="35"/>
  <c r="U873" i="35"/>
  <c r="U874" i="35"/>
  <c r="U875" i="35"/>
  <c r="U876" i="35"/>
  <c r="U877" i="35"/>
  <c r="U878" i="35"/>
  <c r="U879" i="35"/>
  <c r="U880" i="35"/>
  <c r="U881" i="35"/>
  <c r="U882" i="35"/>
  <c r="U883" i="35"/>
  <c r="U884" i="35"/>
  <c r="U885" i="35"/>
  <c r="U886" i="35"/>
  <c r="U887" i="35"/>
  <c r="U888" i="35"/>
  <c r="U889" i="35"/>
  <c r="U890" i="35"/>
  <c r="U891" i="35"/>
  <c r="U892" i="35"/>
  <c r="U893" i="35"/>
  <c r="U894" i="35"/>
  <c r="U895" i="35"/>
  <c r="U896" i="35"/>
  <c r="U897" i="35"/>
  <c r="U898" i="35"/>
  <c r="U899" i="35"/>
  <c r="U900" i="35"/>
  <c r="U901" i="35"/>
  <c r="U902" i="35"/>
  <c r="U903" i="35"/>
  <c r="U904" i="35"/>
  <c r="U905" i="35"/>
  <c r="U906" i="35"/>
  <c r="U907" i="35"/>
  <c r="U908" i="35"/>
  <c r="U909" i="35"/>
  <c r="U910" i="35"/>
  <c r="U911" i="35"/>
  <c r="U912" i="35"/>
  <c r="U913" i="35"/>
  <c r="U914" i="35"/>
  <c r="U915" i="35"/>
  <c r="U916" i="35"/>
  <c r="U917" i="35"/>
  <c r="U918" i="35"/>
  <c r="U919" i="35"/>
  <c r="U920" i="35"/>
  <c r="U921" i="35"/>
  <c r="U922" i="35"/>
  <c r="U923" i="35"/>
  <c r="U924" i="35"/>
  <c r="U925" i="35"/>
  <c r="U926" i="35"/>
  <c r="U927" i="35"/>
  <c r="U928" i="35"/>
  <c r="U929" i="35"/>
  <c r="U930" i="35"/>
  <c r="U931" i="35"/>
  <c r="U932" i="35"/>
  <c r="U933" i="35"/>
  <c r="U934" i="35"/>
  <c r="U935" i="35"/>
  <c r="U936" i="35"/>
  <c r="U937" i="35"/>
  <c r="U938" i="35"/>
  <c r="U939" i="35"/>
  <c r="U940" i="35"/>
  <c r="U941" i="35"/>
  <c r="U942" i="35"/>
  <c r="U943" i="35"/>
  <c r="U944" i="35"/>
  <c r="U945" i="35"/>
  <c r="U946" i="35"/>
  <c r="U947" i="35"/>
  <c r="U948" i="35"/>
  <c r="U949" i="35"/>
  <c r="U950" i="35"/>
  <c r="U951" i="35"/>
  <c r="U952" i="35"/>
  <c r="U953" i="35"/>
  <c r="U954" i="35"/>
  <c r="U955" i="35"/>
  <c r="U956" i="35"/>
  <c r="U957" i="35"/>
  <c r="U958" i="35"/>
  <c r="U959" i="35"/>
  <c r="U960" i="35"/>
  <c r="U961" i="35"/>
  <c r="U962" i="35"/>
  <c r="U963" i="35"/>
  <c r="U964" i="35"/>
  <c r="U965" i="35"/>
  <c r="U966" i="35"/>
  <c r="U967" i="35"/>
  <c r="U968" i="35"/>
  <c r="U969" i="35"/>
  <c r="U970" i="35"/>
  <c r="U971" i="35"/>
  <c r="U972" i="35"/>
  <c r="U973" i="35"/>
  <c r="U974" i="35"/>
  <c r="U975" i="35"/>
  <c r="U976" i="35"/>
  <c r="U977" i="35"/>
  <c r="U978" i="35"/>
  <c r="U979" i="35"/>
  <c r="U980" i="35"/>
  <c r="U981" i="35"/>
  <c r="U982" i="35"/>
  <c r="U983" i="35"/>
  <c r="U984" i="35"/>
  <c r="U985" i="35"/>
  <c r="U986" i="35"/>
  <c r="U987" i="35"/>
  <c r="U988" i="35"/>
  <c r="U989" i="35"/>
  <c r="U990" i="35"/>
  <c r="U991" i="35"/>
  <c r="U992" i="35"/>
  <c r="U993" i="35"/>
  <c r="U994" i="35"/>
  <c r="U995" i="35"/>
  <c r="U996" i="35"/>
  <c r="U997" i="35"/>
  <c r="U998" i="35"/>
  <c r="U999" i="35"/>
  <c r="U1000" i="35"/>
  <c r="U1001" i="35"/>
  <c r="U1002" i="35"/>
  <c r="U1003" i="35"/>
  <c r="U1004" i="35"/>
  <c r="U1005" i="35"/>
  <c r="U1006" i="35"/>
  <c r="U1007" i="35"/>
  <c r="U1008" i="35"/>
  <c r="U1009" i="35"/>
  <c r="U1010" i="35"/>
  <c r="U1011" i="35"/>
  <c r="U1012" i="35"/>
  <c r="U1013" i="35"/>
  <c r="U1014" i="35"/>
  <c r="U1015" i="35"/>
  <c r="U1016" i="35"/>
  <c r="U1017" i="35"/>
  <c r="U1018" i="35"/>
  <c r="U1019" i="35"/>
  <c r="U1020" i="35"/>
  <c r="U1021" i="35"/>
  <c r="U1022" i="35"/>
  <c r="U1023" i="35"/>
  <c r="U1024" i="35"/>
  <c r="U1025" i="35"/>
  <c r="U1026" i="35"/>
  <c r="U1027" i="35"/>
  <c r="U1028" i="35"/>
  <c r="U1029" i="35"/>
  <c r="U1030" i="35"/>
  <c r="U1031" i="35"/>
  <c r="U1032" i="35"/>
  <c r="U1033" i="35"/>
  <c r="U1034" i="35"/>
  <c r="U1035" i="35"/>
  <c r="U1036" i="35"/>
  <c r="U1037" i="35"/>
  <c r="U1038" i="35"/>
  <c r="U1039" i="35"/>
  <c r="U1040" i="35"/>
  <c r="U1041" i="35"/>
  <c r="U1042" i="35"/>
  <c r="U1043" i="35"/>
  <c r="U1044" i="35"/>
  <c r="U1045" i="35"/>
  <c r="U1046" i="35"/>
  <c r="U1047" i="35"/>
  <c r="U1048" i="35"/>
  <c r="U1049" i="35"/>
  <c r="U1050" i="35"/>
  <c r="U1051" i="35"/>
  <c r="U1052" i="35"/>
  <c r="U1053" i="35"/>
  <c r="U1054" i="35"/>
  <c r="U1055" i="35"/>
  <c r="U1056" i="35"/>
  <c r="U1057" i="35"/>
  <c r="U1058" i="35"/>
  <c r="U1059" i="35"/>
  <c r="U1060" i="35"/>
  <c r="U1061" i="35"/>
  <c r="U1062" i="35"/>
  <c r="U1063" i="35"/>
  <c r="U1064" i="35"/>
  <c r="U1065" i="35"/>
  <c r="U1066" i="35"/>
  <c r="U1067" i="35"/>
  <c r="U1068" i="35"/>
  <c r="U1069" i="35"/>
  <c r="U1070" i="35"/>
  <c r="U1071" i="35"/>
  <c r="U1072" i="35"/>
  <c r="U1073" i="35"/>
  <c r="U1074" i="35"/>
  <c r="U1075" i="35"/>
  <c r="U1076" i="35"/>
  <c r="U1077" i="35"/>
  <c r="U1078" i="35"/>
  <c r="U1079" i="35"/>
  <c r="U1080" i="35"/>
  <c r="U1081" i="35"/>
  <c r="U1082" i="35"/>
  <c r="U1083" i="35"/>
  <c r="U1084" i="35"/>
  <c r="U1085" i="35"/>
  <c r="U1086" i="35"/>
  <c r="U1087" i="35"/>
  <c r="U1088" i="35"/>
  <c r="U1089" i="35"/>
  <c r="U1090" i="35"/>
  <c r="U1091" i="35"/>
  <c r="U1092" i="35"/>
  <c r="U1093" i="35"/>
  <c r="U1094" i="35"/>
  <c r="U1095" i="35"/>
  <c r="U1096" i="35"/>
  <c r="U1097" i="35"/>
  <c r="U1098" i="35"/>
  <c r="U1099" i="35"/>
  <c r="U1100" i="35"/>
  <c r="U1101" i="35"/>
  <c r="U1102" i="35"/>
  <c r="U1103" i="35"/>
  <c r="U1104" i="35"/>
  <c r="U1105" i="35"/>
  <c r="U1106" i="35"/>
  <c r="U1107" i="35"/>
  <c r="U1108" i="35"/>
  <c r="U1109" i="35"/>
  <c r="U1110" i="35"/>
  <c r="U1111" i="35"/>
  <c r="U1112" i="35"/>
  <c r="U1113" i="35"/>
  <c r="U1114" i="35"/>
  <c r="U1115" i="35"/>
  <c r="U1116" i="35"/>
  <c r="U1117" i="35"/>
  <c r="U1118" i="35"/>
  <c r="U1119" i="35"/>
  <c r="U1120" i="35"/>
  <c r="U1121" i="35"/>
  <c r="U1122" i="35"/>
  <c r="U1123" i="35"/>
  <c r="U1124" i="35"/>
  <c r="U1125" i="35"/>
  <c r="U1126" i="35"/>
  <c r="U1127" i="35"/>
  <c r="U1128" i="35"/>
  <c r="U1129" i="35"/>
  <c r="U1130" i="35"/>
  <c r="U1131" i="35"/>
  <c r="U1132" i="35"/>
  <c r="U1133" i="35"/>
  <c r="U1134" i="35"/>
  <c r="U1135" i="35"/>
  <c r="U1136" i="35"/>
  <c r="U1137" i="35"/>
  <c r="U1138" i="35"/>
  <c r="U1139" i="35"/>
  <c r="U1140" i="35"/>
  <c r="U1141" i="35"/>
  <c r="U1142" i="35"/>
  <c r="U1143" i="35"/>
  <c r="U1144" i="35"/>
  <c r="U1145" i="35"/>
  <c r="U1146" i="35"/>
  <c r="U1147" i="35"/>
  <c r="U1148" i="35"/>
  <c r="U1149" i="35"/>
  <c r="U1150" i="35"/>
  <c r="U1151" i="35"/>
  <c r="U1152" i="35"/>
  <c r="U1153" i="35"/>
  <c r="U1154" i="35"/>
  <c r="U1155" i="35"/>
  <c r="U1156" i="35"/>
  <c r="U1157" i="35"/>
  <c r="U1158" i="35"/>
  <c r="U1159" i="35"/>
  <c r="U1160" i="35"/>
  <c r="U1161" i="35"/>
  <c r="U1162" i="35"/>
  <c r="U1163" i="35"/>
  <c r="U1164" i="35"/>
  <c r="U1165" i="35"/>
  <c r="U1166" i="35"/>
  <c r="U1167" i="35"/>
  <c r="U1168" i="35"/>
  <c r="U1169" i="35"/>
  <c r="U1170" i="35"/>
  <c r="U1171" i="35"/>
  <c r="U1172" i="35"/>
  <c r="U1173" i="35"/>
  <c r="U1174" i="35"/>
  <c r="U1175" i="35"/>
  <c r="U1176" i="35"/>
  <c r="U1177" i="35"/>
  <c r="U1178" i="35"/>
  <c r="U1179" i="35"/>
  <c r="U1180" i="35"/>
  <c r="U1181" i="35"/>
  <c r="U1182" i="35"/>
  <c r="U1183" i="35"/>
  <c r="U1184" i="35"/>
  <c r="U1185" i="35"/>
  <c r="U1186" i="35"/>
  <c r="U1187" i="35"/>
  <c r="U1188" i="35"/>
  <c r="U1189" i="35"/>
  <c r="U1190" i="35"/>
  <c r="U1191" i="35"/>
  <c r="U1192" i="35"/>
  <c r="U1193" i="35"/>
  <c r="U1194" i="35"/>
  <c r="U1195" i="35"/>
  <c r="U1196" i="35"/>
  <c r="U1197" i="35"/>
  <c r="U1198" i="35"/>
  <c r="U1199" i="35"/>
  <c r="U1200" i="35"/>
  <c r="U1201" i="35"/>
  <c r="U1202" i="35"/>
  <c r="U1203" i="35"/>
  <c r="U1204" i="35"/>
  <c r="U1205" i="35"/>
  <c r="U1206" i="35"/>
  <c r="U1207" i="35"/>
  <c r="U1208" i="35"/>
  <c r="U1209" i="35"/>
  <c r="U1210" i="35"/>
  <c r="U1211" i="35"/>
  <c r="U1212" i="35"/>
  <c r="U1213" i="35"/>
  <c r="U1214" i="35"/>
  <c r="U1215" i="35"/>
  <c r="U1216" i="35"/>
  <c r="U1217" i="35"/>
  <c r="U1218" i="35"/>
  <c r="U1219" i="35"/>
  <c r="U1220" i="35"/>
  <c r="U1221" i="35"/>
  <c r="U1222" i="35"/>
  <c r="U1223" i="35"/>
  <c r="U1224" i="35"/>
  <c r="U1225" i="35"/>
  <c r="U1226" i="35"/>
  <c r="U1227" i="35"/>
  <c r="U1228" i="35"/>
  <c r="U1229" i="35"/>
  <c r="U1230" i="35"/>
  <c r="U1231" i="35"/>
  <c r="U1232" i="35"/>
  <c r="U1233" i="35"/>
  <c r="U1234" i="35"/>
  <c r="U1235" i="35"/>
  <c r="U1236" i="35"/>
  <c r="U1237" i="35"/>
  <c r="U1238" i="35"/>
  <c r="U1239" i="35"/>
  <c r="U1240" i="35"/>
  <c r="U1241" i="35"/>
  <c r="U1242" i="35"/>
  <c r="U1243" i="35"/>
  <c r="U1244" i="35"/>
  <c r="U1245" i="35"/>
  <c r="U1246" i="35"/>
  <c r="U1247" i="35"/>
  <c r="U1248" i="35"/>
  <c r="U1249" i="35"/>
  <c r="U1250" i="35"/>
  <c r="U1251" i="35"/>
  <c r="U1252" i="35"/>
  <c r="U1253" i="35"/>
  <c r="U1254" i="35"/>
  <c r="U1255" i="35"/>
  <c r="U1256" i="35"/>
  <c r="U1257" i="35"/>
  <c r="U1258" i="35"/>
  <c r="U1259" i="35"/>
  <c r="U1260" i="35"/>
  <c r="U1261" i="35"/>
  <c r="U1262" i="35"/>
  <c r="U1263" i="35"/>
  <c r="U1264" i="35"/>
  <c r="U1265" i="35"/>
  <c r="U1266" i="35"/>
  <c r="U1267" i="35"/>
  <c r="U1268" i="35"/>
  <c r="U1269" i="35"/>
  <c r="U1270" i="35"/>
  <c r="U1271" i="35"/>
  <c r="U1272" i="35"/>
  <c r="U1273" i="35"/>
  <c r="U1274" i="35"/>
  <c r="U1275" i="35"/>
  <c r="U1276" i="35"/>
  <c r="U1277" i="35"/>
  <c r="U1278" i="35"/>
  <c r="U1279" i="35"/>
  <c r="U1280" i="35"/>
  <c r="U1281" i="35"/>
  <c r="U1282" i="35"/>
  <c r="U1283" i="35"/>
  <c r="U1284" i="35"/>
  <c r="U1285" i="35"/>
  <c r="U1286" i="35"/>
  <c r="U1287" i="35"/>
  <c r="U1288" i="35"/>
  <c r="U1289" i="35"/>
  <c r="U1290" i="35"/>
  <c r="U1291" i="35"/>
  <c r="U1292" i="35"/>
  <c r="U1293" i="35"/>
  <c r="U1294" i="35"/>
  <c r="U1295" i="35"/>
  <c r="U1296" i="35"/>
  <c r="U1297" i="35"/>
  <c r="U1298" i="35"/>
  <c r="U1299" i="35"/>
  <c r="U1300" i="35"/>
  <c r="U1301" i="35"/>
  <c r="U1302" i="35"/>
  <c r="U1303" i="35"/>
  <c r="U1304" i="35"/>
  <c r="U1305" i="35"/>
  <c r="U1306" i="35"/>
  <c r="U1307" i="35"/>
  <c r="U1308" i="35"/>
  <c r="U1309" i="35"/>
  <c r="U1310" i="35"/>
  <c r="U1311" i="35"/>
  <c r="U1312" i="35"/>
  <c r="U1313" i="35"/>
  <c r="U1314" i="35"/>
  <c r="U1315" i="35"/>
  <c r="U1316" i="35"/>
  <c r="U1317" i="35"/>
  <c r="U1318" i="35"/>
  <c r="U1319" i="35"/>
  <c r="U1320" i="35"/>
  <c r="U1321" i="35"/>
  <c r="U1322" i="35"/>
  <c r="U1323" i="35"/>
  <c r="U1324" i="35"/>
  <c r="U1325" i="35"/>
  <c r="U1326" i="35"/>
  <c r="U1327" i="35"/>
  <c r="U1328" i="35"/>
  <c r="U1329" i="35"/>
  <c r="U1330" i="35"/>
  <c r="U1331" i="35"/>
  <c r="U1332" i="35"/>
  <c r="U1333" i="35"/>
  <c r="U1334" i="35"/>
  <c r="U1335" i="35"/>
  <c r="U1336" i="35"/>
  <c r="U1337" i="35"/>
  <c r="U1338" i="35"/>
  <c r="U1339" i="35"/>
  <c r="U1340" i="35"/>
  <c r="U1341" i="35"/>
  <c r="U1342" i="35"/>
  <c r="U1343" i="35"/>
  <c r="U1344" i="35"/>
  <c r="U1345" i="35"/>
  <c r="U1346" i="35"/>
  <c r="U1347" i="35"/>
  <c r="U1348" i="35"/>
  <c r="U1349" i="35"/>
  <c r="U1350" i="35"/>
  <c r="U1351" i="35"/>
  <c r="U1352" i="35"/>
  <c r="U1353" i="35"/>
  <c r="U1354" i="35"/>
  <c r="U1355" i="35"/>
  <c r="U1356" i="35"/>
  <c r="U1357" i="35"/>
  <c r="U1358" i="35"/>
  <c r="U1359" i="35"/>
  <c r="U1360" i="35"/>
  <c r="U1361" i="35"/>
  <c r="U1362" i="35"/>
  <c r="U1363" i="35"/>
  <c r="U1364" i="35"/>
  <c r="U1365" i="35"/>
  <c r="U1366" i="35"/>
  <c r="U1367" i="35"/>
  <c r="U1368" i="35"/>
  <c r="U1369" i="35"/>
  <c r="U1370" i="35"/>
  <c r="U1371" i="35"/>
  <c r="U1372" i="35"/>
  <c r="U1373" i="35"/>
  <c r="U1374" i="35"/>
  <c r="U1375" i="35"/>
  <c r="U1376" i="35"/>
  <c r="U1377" i="35"/>
  <c r="U1378" i="35"/>
  <c r="U1379" i="35"/>
  <c r="U1380" i="35"/>
  <c r="U1381" i="35"/>
  <c r="U1382" i="35"/>
  <c r="U1383" i="35"/>
  <c r="U1384" i="35"/>
  <c r="U1385" i="35"/>
  <c r="U1386" i="35"/>
  <c r="U1387" i="35"/>
  <c r="U1388" i="35"/>
  <c r="U1389" i="35"/>
  <c r="U1390" i="35"/>
  <c r="U1391" i="35"/>
  <c r="U1392" i="35"/>
  <c r="U1393" i="35"/>
  <c r="U1394" i="35"/>
  <c r="U1395" i="35"/>
  <c r="U1396" i="35"/>
  <c r="U1397" i="35"/>
  <c r="U1398" i="35"/>
  <c r="U1399" i="35"/>
  <c r="U1400" i="35"/>
  <c r="U1401" i="35"/>
  <c r="U1402" i="35"/>
  <c r="U1403" i="35"/>
  <c r="U1404" i="35"/>
  <c r="U1405" i="35"/>
  <c r="U1406" i="35"/>
  <c r="U1407" i="35"/>
  <c r="U1408" i="35"/>
  <c r="U1409" i="35"/>
  <c r="U1410" i="35"/>
  <c r="U1411" i="35"/>
  <c r="U1412" i="35"/>
  <c r="U1413" i="35"/>
  <c r="U1414" i="35"/>
  <c r="U1415" i="35"/>
  <c r="U1416" i="35"/>
  <c r="U1417" i="35"/>
  <c r="U1418" i="35"/>
  <c r="U1419" i="35"/>
  <c r="U1420" i="35"/>
  <c r="U1421" i="35"/>
  <c r="U1422" i="35"/>
  <c r="U1423" i="35"/>
  <c r="U1424" i="35"/>
  <c r="U1425" i="35"/>
  <c r="U1426" i="35"/>
  <c r="U1427" i="35"/>
  <c r="U1428" i="35"/>
  <c r="U1429" i="35"/>
  <c r="U1430" i="35"/>
  <c r="U1431" i="35"/>
  <c r="U1432" i="35"/>
  <c r="U1433" i="35"/>
  <c r="U1434" i="35"/>
  <c r="U1435" i="35"/>
  <c r="U1436" i="35"/>
  <c r="U1437" i="35"/>
  <c r="U1438" i="35"/>
  <c r="U1439" i="35"/>
  <c r="U1440" i="35"/>
  <c r="U1441" i="35"/>
  <c r="U1442" i="35"/>
  <c r="U1443" i="35"/>
  <c r="U1444" i="35"/>
  <c r="U1445" i="35"/>
  <c r="U1446" i="35"/>
  <c r="U1447" i="35"/>
  <c r="U1448" i="35"/>
  <c r="U1449" i="35"/>
  <c r="U1450" i="35"/>
  <c r="U1451" i="35"/>
  <c r="U1452" i="35"/>
  <c r="U1453" i="35"/>
  <c r="U1454" i="35"/>
  <c r="U1455" i="35"/>
  <c r="U1456" i="35"/>
  <c r="U1457" i="35"/>
  <c r="U1458" i="35"/>
  <c r="U1459" i="35"/>
  <c r="U1460" i="35"/>
  <c r="U1461" i="35"/>
  <c r="U1462" i="35"/>
  <c r="U1463" i="35"/>
  <c r="U1464" i="35"/>
  <c r="U1465" i="35"/>
  <c r="U1466" i="35"/>
  <c r="U1467" i="35"/>
  <c r="U1468" i="35"/>
  <c r="U1469" i="35"/>
  <c r="U1470" i="35"/>
  <c r="U1471" i="35"/>
  <c r="U1472" i="35"/>
  <c r="U1473" i="35"/>
  <c r="U1474" i="35"/>
  <c r="U1475" i="35"/>
  <c r="U1476" i="35"/>
  <c r="U1477" i="35"/>
  <c r="U1478" i="35"/>
  <c r="U1479" i="35"/>
  <c r="U1480" i="35"/>
  <c r="U1481" i="35"/>
  <c r="U1482" i="35"/>
  <c r="U1483" i="35"/>
  <c r="U1484" i="35"/>
  <c r="U1485" i="35"/>
  <c r="U1486" i="35"/>
  <c r="U1487" i="35"/>
  <c r="U1488" i="35"/>
  <c r="U1489" i="35"/>
  <c r="U1490" i="35"/>
  <c r="U1491" i="35"/>
  <c r="U1492" i="35"/>
  <c r="U1493" i="35"/>
  <c r="U1494" i="35"/>
  <c r="U1495" i="35"/>
  <c r="U1496" i="35"/>
  <c r="U1497" i="35"/>
  <c r="U1498" i="35"/>
  <c r="U1499" i="35"/>
  <c r="U1500" i="35"/>
  <c r="U1501" i="35"/>
  <c r="U1502" i="35"/>
  <c r="U1503" i="35"/>
  <c r="U1504" i="35"/>
  <c r="U1505" i="35"/>
  <c r="U1506" i="35"/>
  <c r="U1507" i="35"/>
  <c r="U1508" i="35"/>
  <c r="U1509" i="35"/>
  <c r="U1510" i="35"/>
  <c r="U1511" i="35"/>
  <c r="U1512" i="35"/>
  <c r="U1513" i="35"/>
  <c r="U1514" i="35"/>
  <c r="U1515" i="35"/>
  <c r="U1516" i="35"/>
  <c r="U1517" i="35"/>
  <c r="U1518" i="35"/>
  <c r="U1519" i="35"/>
  <c r="U1520" i="35"/>
  <c r="U1521" i="35"/>
  <c r="U1522" i="35"/>
  <c r="U1523" i="35"/>
  <c r="U1524" i="35"/>
  <c r="U1525" i="35"/>
  <c r="U1526" i="35"/>
  <c r="U1527" i="35"/>
  <c r="U1528" i="35"/>
  <c r="U1529" i="35"/>
  <c r="U1530" i="35"/>
  <c r="U1531" i="35"/>
  <c r="U1532" i="35"/>
  <c r="U1533" i="35"/>
  <c r="U1534" i="35"/>
  <c r="U1535" i="35"/>
  <c r="U1536" i="35"/>
  <c r="U1537" i="35"/>
  <c r="U1538" i="35"/>
  <c r="U1539" i="35"/>
  <c r="U1540" i="35"/>
  <c r="U1541" i="35"/>
  <c r="U1542" i="35"/>
  <c r="U1543" i="35"/>
  <c r="U1544" i="35"/>
  <c r="U1545" i="35"/>
  <c r="U1546" i="35"/>
  <c r="U1547" i="35"/>
  <c r="U1548" i="35"/>
  <c r="U1549" i="35"/>
  <c r="U1550" i="35"/>
  <c r="U1551" i="35"/>
  <c r="U1552" i="35"/>
  <c r="U1553" i="35"/>
  <c r="U1554" i="35"/>
  <c r="U1555" i="35"/>
  <c r="U1556" i="35"/>
  <c r="U1557" i="35"/>
  <c r="U1558" i="35"/>
  <c r="U1559" i="35"/>
  <c r="U1560" i="35"/>
  <c r="U1561" i="35"/>
  <c r="U1562" i="35"/>
  <c r="U1563" i="35"/>
  <c r="U1564" i="35"/>
  <c r="U1565" i="35"/>
  <c r="U1566" i="35"/>
  <c r="U1567" i="35"/>
  <c r="U1568" i="35"/>
  <c r="U1569" i="35"/>
  <c r="U1570" i="35"/>
  <c r="U1571" i="35"/>
  <c r="U1572" i="35"/>
  <c r="U1573" i="35"/>
  <c r="U1574" i="35"/>
  <c r="U1575" i="35"/>
  <c r="U1576" i="35"/>
  <c r="U1577" i="35"/>
  <c r="U1578" i="35"/>
  <c r="U1579" i="35"/>
  <c r="U1580" i="35"/>
  <c r="U1581" i="35"/>
  <c r="U1582" i="35"/>
  <c r="U1583" i="35"/>
  <c r="U1584" i="35"/>
  <c r="U1585" i="35"/>
  <c r="U1586" i="35"/>
  <c r="U1587" i="35"/>
  <c r="U1588" i="35"/>
  <c r="U1589" i="35"/>
  <c r="U1590" i="35"/>
  <c r="U1591" i="35"/>
  <c r="U1592" i="35"/>
  <c r="U1593" i="35"/>
  <c r="U1594" i="35"/>
  <c r="U1595" i="35"/>
  <c r="U1596" i="35"/>
  <c r="U1597" i="35"/>
  <c r="U1598" i="35"/>
  <c r="U1599" i="35"/>
  <c r="U1600" i="35"/>
  <c r="U1601" i="35"/>
  <c r="U1602" i="35"/>
  <c r="U1603" i="35"/>
  <c r="U1604" i="35"/>
  <c r="U1605" i="35"/>
  <c r="U1606" i="35"/>
  <c r="U1607" i="35"/>
  <c r="U1608" i="35"/>
  <c r="U1609" i="35"/>
  <c r="U1610" i="35"/>
  <c r="U1611" i="35"/>
  <c r="U1612" i="35"/>
  <c r="U1613" i="35"/>
  <c r="U1614" i="35"/>
  <c r="U1615" i="35"/>
  <c r="U1616" i="35"/>
  <c r="U1617" i="35"/>
  <c r="U1618" i="35"/>
  <c r="U1619" i="35"/>
  <c r="U1620" i="35"/>
  <c r="U1621" i="35"/>
  <c r="U1622" i="35"/>
  <c r="U1623" i="35"/>
  <c r="U1624" i="35"/>
  <c r="U1625" i="35"/>
  <c r="U1626" i="35"/>
  <c r="U1627" i="35"/>
  <c r="U1628" i="35"/>
  <c r="U1629" i="35"/>
  <c r="U1630" i="35"/>
  <c r="U1631" i="35"/>
  <c r="U1632" i="35"/>
  <c r="U1633" i="35"/>
  <c r="U1634" i="35"/>
  <c r="U1635" i="35"/>
  <c r="U1636" i="35"/>
  <c r="U1637" i="35"/>
  <c r="U1638" i="35"/>
  <c r="U1639" i="35"/>
  <c r="U1640" i="35"/>
  <c r="U1641" i="35"/>
  <c r="U1642" i="35"/>
  <c r="U1643" i="35"/>
  <c r="U1644" i="35"/>
  <c r="U1645" i="35"/>
  <c r="U1646" i="35"/>
  <c r="U1647" i="35"/>
  <c r="U1648" i="35"/>
  <c r="U1649" i="35"/>
  <c r="U1650" i="35"/>
  <c r="U1651" i="35"/>
  <c r="U1652" i="35"/>
  <c r="U1653" i="35"/>
  <c r="U1654" i="35"/>
  <c r="U1655" i="35"/>
  <c r="U1656" i="35"/>
  <c r="U1657" i="35"/>
  <c r="U1658" i="35"/>
  <c r="U1659" i="35"/>
  <c r="U1660" i="35"/>
  <c r="U1661" i="35"/>
  <c r="U1662" i="35"/>
  <c r="U1663" i="35"/>
  <c r="U1664" i="35"/>
  <c r="U1665" i="35"/>
  <c r="U1666" i="35"/>
  <c r="U1667" i="35"/>
  <c r="U1668" i="35"/>
  <c r="U1669" i="35"/>
  <c r="U1670" i="35"/>
  <c r="U1671" i="35"/>
  <c r="U1672" i="35"/>
  <c r="U1673" i="35"/>
  <c r="U1674" i="35"/>
  <c r="U1675" i="35"/>
  <c r="U1676" i="35"/>
  <c r="U1677" i="35"/>
  <c r="U1678" i="35"/>
  <c r="U1679" i="35"/>
  <c r="U1680" i="35"/>
  <c r="U1681" i="35"/>
  <c r="U1682" i="35"/>
  <c r="U1683" i="35"/>
  <c r="U1684" i="35"/>
  <c r="U1685" i="35"/>
  <c r="U1686" i="35"/>
  <c r="U1687" i="35"/>
  <c r="U1688" i="35"/>
  <c r="U847" i="35"/>
  <c r="U6" i="35"/>
  <c r="W6" i="35" s="1"/>
  <c r="U7" i="35"/>
  <c r="W7" i="35" s="1"/>
  <c r="U8" i="35"/>
  <c r="W8" i="35" s="1"/>
  <c r="U9" i="35"/>
  <c r="W9" i="35" s="1"/>
  <c r="U10" i="35"/>
  <c r="W10" i="35" s="1"/>
  <c r="U11" i="35"/>
  <c r="W11" i="35" s="1"/>
  <c r="U12" i="35"/>
  <c r="W12" i="35" s="1"/>
  <c r="U13" i="35"/>
  <c r="W13" i="35" s="1"/>
  <c r="U14" i="35"/>
  <c r="W14" i="35" s="1"/>
  <c r="U15" i="35"/>
  <c r="W15" i="35" s="1"/>
  <c r="U16" i="35"/>
  <c r="W16" i="35" s="1"/>
  <c r="U17" i="35"/>
  <c r="W17" i="35" s="1"/>
  <c r="U18" i="35"/>
  <c r="W18" i="35" s="1"/>
  <c r="U19" i="35"/>
  <c r="W19" i="35" s="1"/>
  <c r="U20" i="35"/>
  <c r="W20" i="35" s="1"/>
  <c r="U21" i="35"/>
  <c r="W21" i="35" s="1"/>
  <c r="U22" i="35"/>
  <c r="W22" i="35" s="1"/>
  <c r="U23" i="35"/>
  <c r="W23" i="35" s="1"/>
  <c r="U24" i="35"/>
  <c r="W24" i="35" s="1"/>
  <c r="U25" i="35"/>
  <c r="W25" i="35" s="1"/>
  <c r="U26" i="35"/>
  <c r="W26" i="35" s="1"/>
  <c r="U27" i="35"/>
  <c r="W27" i="35" s="1"/>
  <c r="U28" i="35"/>
  <c r="W28" i="35" s="1"/>
  <c r="U29" i="35"/>
  <c r="W29" i="35" s="1"/>
  <c r="U30" i="35"/>
  <c r="W30" i="35" s="1"/>
  <c r="U31" i="35"/>
  <c r="W31" i="35" s="1"/>
  <c r="U32" i="35"/>
  <c r="W32" i="35" s="1"/>
  <c r="U33" i="35"/>
  <c r="W33" i="35" s="1"/>
  <c r="U34" i="35"/>
  <c r="W34" i="35" s="1"/>
  <c r="U35" i="35"/>
  <c r="W35" i="35" s="1"/>
  <c r="U36" i="35"/>
  <c r="W36" i="35" s="1"/>
  <c r="U37" i="35"/>
  <c r="W37" i="35" s="1"/>
  <c r="U38" i="35"/>
  <c r="W38" i="35" s="1"/>
  <c r="U39" i="35"/>
  <c r="W39" i="35" s="1"/>
  <c r="U40" i="35"/>
  <c r="W40" i="35" s="1"/>
  <c r="U41" i="35"/>
  <c r="W41" i="35" s="1"/>
  <c r="U42" i="35"/>
  <c r="W42" i="35" s="1"/>
  <c r="U43" i="35"/>
  <c r="W43" i="35" s="1"/>
  <c r="U44" i="35"/>
  <c r="W44" i="35" s="1"/>
  <c r="U45" i="35"/>
  <c r="W45" i="35" s="1"/>
  <c r="U46" i="35"/>
  <c r="W46" i="35" s="1"/>
  <c r="U47" i="35"/>
  <c r="W47" i="35" s="1"/>
  <c r="U48" i="35"/>
  <c r="W48" i="35" s="1"/>
  <c r="U49" i="35"/>
  <c r="W49" i="35" s="1"/>
  <c r="U50" i="35"/>
  <c r="W50" i="35" s="1"/>
  <c r="U51" i="35"/>
  <c r="W51" i="35" s="1"/>
  <c r="U52" i="35"/>
  <c r="W52" i="35" s="1"/>
  <c r="U53" i="35"/>
  <c r="W53" i="35" s="1"/>
  <c r="U54" i="35"/>
  <c r="W54" i="35" s="1"/>
  <c r="U55" i="35"/>
  <c r="W55" i="35" s="1"/>
  <c r="U56" i="35"/>
  <c r="W56" i="35" s="1"/>
  <c r="U57" i="35"/>
  <c r="W57" i="35" s="1"/>
  <c r="U58" i="35"/>
  <c r="W58" i="35" s="1"/>
  <c r="U59" i="35"/>
  <c r="W59" i="35" s="1"/>
  <c r="U60" i="35"/>
  <c r="W60" i="35" s="1"/>
  <c r="U61" i="35"/>
  <c r="W61" i="35" s="1"/>
  <c r="U62" i="35"/>
  <c r="W62" i="35" s="1"/>
  <c r="U63" i="35"/>
  <c r="W63" i="35" s="1"/>
  <c r="U64" i="35"/>
  <c r="W64" i="35" s="1"/>
  <c r="U65" i="35"/>
  <c r="W65" i="35" s="1"/>
  <c r="U66" i="35"/>
  <c r="W66" i="35" s="1"/>
  <c r="U67" i="35"/>
  <c r="W67" i="35" s="1"/>
  <c r="U68" i="35"/>
  <c r="W68" i="35" s="1"/>
  <c r="U69" i="35"/>
  <c r="W69" i="35" s="1"/>
  <c r="U70" i="35"/>
  <c r="W70" i="35" s="1"/>
  <c r="U71" i="35"/>
  <c r="W71" i="35" s="1"/>
  <c r="U72" i="35"/>
  <c r="W72" i="35" s="1"/>
  <c r="U73" i="35"/>
  <c r="W73" i="35" s="1"/>
  <c r="U74" i="35"/>
  <c r="W74" i="35" s="1"/>
  <c r="U75" i="35"/>
  <c r="W75" i="35" s="1"/>
  <c r="U76" i="35"/>
  <c r="W76" i="35" s="1"/>
  <c r="U77" i="35"/>
  <c r="W77" i="35" s="1"/>
  <c r="U78" i="35"/>
  <c r="W78" i="35" s="1"/>
  <c r="U79" i="35"/>
  <c r="W79" i="35" s="1"/>
  <c r="U80" i="35"/>
  <c r="W80" i="35" s="1"/>
  <c r="U81" i="35"/>
  <c r="W81" i="35" s="1"/>
  <c r="U82" i="35"/>
  <c r="W82" i="35" s="1"/>
  <c r="U83" i="35"/>
  <c r="W83" i="35" s="1"/>
  <c r="U84" i="35"/>
  <c r="W84" i="35" s="1"/>
  <c r="U85" i="35"/>
  <c r="W85" i="35" s="1"/>
  <c r="U86" i="35"/>
  <c r="W86" i="35" s="1"/>
  <c r="U87" i="35"/>
  <c r="W87" i="35" s="1"/>
  <c r="U88" i="35"/>
  <c r="W88" i="35" s="1"/>
  <c r="U89" i="35"/>
  <c r="W89" i="35" s="1"/>
  <c r="U90" i="35"/>
  <c r="W90" i="35" s="1"/>
  <c r="U91" i="35"/>
  <c r="W91" i="35" s="1"/>
  <c r="U92" i="35"/>
  <c r="W92" i="35" s="1"/>
  <c r="U93" i="35"/>
  <c r="W93" i="35" s="1"/>
  <c r="U94" i="35"/>
  <c r="W94" i="35" s="1"/>
  <c r="U95" i="35"/>
  <c r="W95" i="35" s="1"/>
  <c r="U96" i="35"/>
  <c r="W96" i="35" s="1"/>
  <c r="U97" i="35"/>
  <c r="W97" i="35" s="1"/>
  <c r="U98" i="35"/>
  <c r="W98" i="35" s="1"/>
  <c r="U99" i="35"/>
  <c r="W99" i="35" s="1"/>
  <c r="U100" i="35"/>
  <c r="W100" i="35" s="1"/>
  <c r="U101" i="35"/>
  <c r="W101" i="35" s="1"/>
  <c r="U102" i="35"/>
  <c r="W102" i="35" s="1"/>
  <c r="U103" i="35"/>
  <c r="W103" i="35" s="1"/>
  <c r="U104" i="35"/>
  <c r="W104" i="35" s="1"/>
  <c r="U105" i="35"/>
  <c r="W105" i="35" s="1"/>
  <c r="U106" i="35"/>
  <c r="W106" i="35" s="1"/>
  <c r="U107" i="35"/>
  <c r="W107" i="35" s="1"/>
  <c r="U108" i="35"/>
  <c r="W108" i="35" s="1"/>
  <c r="U109" i="35"/>
  <c r="W109" i="35" s="1"/>
  <c r="U110" i="35"/>
  <c r="W110" i="35" s="1"/>
  <c r="U111" i="35"/>
  <c r="W111" i="35" s="1"/>
  <c r="U112" i="35"/>
  <c r="W112" i="35" s="1"/>
  <c r="U113" i="35"/>
  <c r="W113" i="35" s="1"/>
  <c r="U114" i="35"/>
  <c r="W114" i="35" s="1"/>
  <c r="U115" i="35"/>
  <c r="W115" i="35" s="1"/>
  <c r="U116" i="35"/>
  <c r="W116" i="35" s="1"/>
  <c r="U117" i="35"/>
  <c r="W117" i="35" s="1"/>
  <c r="U118" i="35"/>
  <c r="W118" i="35" s="1"/>
  <c r="U119" i="35"/>
  <c r="W119" i="35" s="1"/>
  <c r="U120" i="35"/>
  <c r="W120" i="35" s="1"/>
  <c r="U121" i="35"/>
  <c r="W121" i="35" s="1"/>
  <c r="U122" i="35"/>
  <c r="W122" i="35" s="1"/>
  <c r="U123" i="35"/>
  <c r="W123" i="35" s="1"/>
  <c r="U124" i="35"/>
  <c r="W124" i="35" s="1"/>
  <c r="U125" i="35"/>
  <c r="W125" i="35" s="1"/>
  <c r="U126" i="35"/>
  <c r="W126" i="35" s="1"/>
  <c r="U127" i="35"/>
  <c r="W127" i="35" s="1"/>
  <c r="U128" i="35"/>
  <c r="W128" i="35" s="1"/>
  <c r="U129" i="35"/>
  <c r="W129" i="35" s="1"/>
  <c r="U130" i="35"/>
  <c r="W130" i="35" s="1"/>
  <c r="U131" i="35"/>
  <c r="W131" i="35" s="1"/>
  <c r="U132" i="35"/>
  <c r="W132" i="35" s="1"/>
  <c r="U133" i="35"/>
  <c r="W133" i="35" s="1"/>
  <c r="U134" i="35"/>
  <c r="W134" i="35" s="1"/>
  <c r="U135" i="35"/>
  <c r="W135" i="35" s="1"/>
  <c r="U136" i="35"/>
  <c r="W136" i="35" s="1"/>
  <c r="U137" i="35"/>
  <c r="W137" i="35" s="1"/>
  <c r="U138" i="35"/>
  <c r="W138" i="35" s="1"/>
  <c r="U139" i="35"/>
  <c r="W139" i="35" s="1"/>
  <c r="U140" i="35"/>
  <c r="W140" i="35" s="1"/>
  <c r="U141" i="35"/>
  <c r="W141" i="35" s="1"/>
  <c r="U142" i="35"/>
  <c r="W142" i="35" s="1"/>
  <c r="U143" i="35"/>
  <c r="W143" i="35" s="1"/>
  <c r="U144" i="35"/>
  <c r="W144" i="35" s="1"/>
  <c r="U145" i="35"/>
  <c r="W145" i="35" s="1"/>
  <c r="U146" i="35"/>
  <c r="W146" i="35" s="1"/>
  <c r="U147" i="35"/>
  <c r="W147" i="35" s="1"/>
  <c r="U148" i="35"/>
  <c r="W148" i="35" s="1"/>
  <c r="U149" i="35"/>
  <c r="W149" i="35" s="1"/>
  <c r="U150" i="35"/>
  <c r="W150" i="35" s="1"/>
  <c r="U151" i="35"/>
  <c r="W151" i="35" s="1"/>
  <c r="U152" i="35"/>
  <c r="W152" i="35" s="1"/>
  <c r="U153" i="35"/>
  <c r="W153" i="35" s="1"/>
  <c r="U154" i="35"/>
  <c r="W154" i="35" s="1"/>
  <c r="U155" i="35"/>
  <c r="W155" i="35" s="1"/>
  <c r="U156" i="35"/>
  <c r="W156" i="35" s="1"/>
  <c r="U157" i="35"/>
  <c r="W157" i="35" s="1"/>
  <c r="U158" i="35"/>
  <c r="W158" i="35" s="1"/>
  <c r="U159" i="35"/>
  <c r="W159" i="35" s="1"/>
  <c r="U160" i="35"/>
  <c r="W160" i="35" s="1"/>
  <c r="U161" i="35"/>
  <c r="W161" i="35" s="1"/>
  <c r="U162" i="35"/>
  <c r="W162" i="35" s="1"/>
  <c r="U163" i="35"/>
  <c r="W163" i="35" s="1"/>
  <c r="U164" i="35"/>
  <c r="W164" i="35" s="1"/>
  <c r="U165" i="35"/>
  <c r="W165" i="35" s="1"/>
  <c r="U166" i="35"/>
  <c r="W166" i="35" s="1"/>
  <c r="U167" i="35"/>
  <c r="W167" i="35" s="1"/>
  <c r="U168" i="35"/>
  <c r="W168" i="35" s="1"/>
  <c r="U169" i="35"/>
  <c r="W169" i="35" s="1"/>
  <c r="U170" i="35"/>
  <c r="W170" i="35" s="1"/>
  <c r="U171" i="35"/>
  <c r="W171" i="35" s="1"/>
  <c r="U172" i="35"/>
  <c r="W172" i="35" s="1"/>
  <c r="U173" i="35"/>
  <c r="W173" i="35" s="1"/>
  <c r="U174" i="35"/>
  <c r="W174" i="35" s="1"/>
  <c r="U175" i="35"/>
  <c r="W175" i="35" s="1"/>
  <c r="U176" i="35"/>
  <c r="W176" i="35" s="1"/>
  <c r="U177" i="35"/>
  <c r="W177" i="35" s="1"/>
  <c r="U178" i="35"/>
  <c r="W178" i="35" s="1"/>
  <c r="U179" i="35"/>
  <c r="W179" i="35" s="1"/>
  <c r="U180" i="35"/>
  <c r="W180" i="35" s="1"/>
  <c r="U181" i="35"/>
  <c r="W181" i="35" s="1"/>
  <c r="U182" i="35"/>
  <c r="W182" i="35" s="1"/>
  <c r="U183" i="35"/>
  <c r="W183" i="35" s="1"/>
  <c r="U184" i="35"/>
  <c r="W184" i="35" s="1"/>
  <c r="U185" i="35"/>
  <c r="W185" i="35" s="1"/>
  <c r="U186" i="35"/>
  <c r="W186" i="35" s="1"/>
  <c r="U187" i="35"/>
  <c r="W187" i="35" s="1"/>
  <c r="U188" i="35"/>
  <c r="W188" i="35" s="1"/>
  <c r="U189" i="35"/>
  <c r="W189" i="35" s="1"/>
  <c r="U190" i="35"/>
  <c r="W190" i="35" s="1"/>
  <c r="U191" i="35"/>
  <c r="W191" i="35" s="1"/>
  <c r="U192" i="35"/>
  <c r="W192" i="35" s="1"/>
  <c r="U193" i="35"/>
  <c r="W193" i="35" s="1"/>
  <c r="U194" i="35"/>
  <c r="W194" i="35" s="1"/>
  <c r="U195" i="35"/>
  <c r="W195" i="35" s="1"/>
  <c r="U196" i="35"/>
  <c r="W196" i="35" s="1"/>
  <c r="U197" i="35"/>
  <c r="W197" i="35" s="1"/>
  <c r="U198" i="35"/>
  <c r="W198" i="35" s="1"/>
  <c r="U199" i="35"/>
  <c r="W199" i="35" s="1"/>
  <c r="U200" i="35"/>
  <c r="W200" i="35" s="1"/>
  <c r="U201" i="35"/>
  <c r="W201" i="35" s="1"/>
  <c r="U202" i="35"/>
  <c r="W202" i="35" s="1"/>
  <c r="U203" i="35"/>
  <c r="W203" i="35" s="1"/>
  <c r="U204" i="35"/>
  <c r="W204" i="35" s="1"/>
  <c r="U205" i="35"/>
  <c r="W205" i="35" s="1"/>
  <c r="U206" i="35"/>
  <c r="W206" i="35" s="1"/>
  <c r="U207" i="35"/>
  <c r="W207" i="35" s="1"/>
  <c r="U208" i="35"/>
  <c r="W208" i="35" s="1"/>
  <c r="U209" i="35"/>
  <c r="W209" i="35" s="1"/>
  <c r="U210" i="35"/>
  <c r="W210" i="35" s="1"/>
  <c r="U211" i="35"/>
  <c r="W211" i="35" s="1"/>
  <c r="U212" i="35"/>
  <c r="W212" i="35" s="1"/>
  <c r="U213" i="35"/>
  <c r="W213" i="35" s="1"/>
  <c r="U214" i="35"/>
  <c r="W214" i="35" s="1"/>
  <c r="U215" i="35"/>
  <c r="W215" i="35" s="1"/>
  <c r="U216" i="35"/>
  <c r="W216" i="35" s="1"/>
  <c r="U217" i="35"/>
  <c r="W217" i="35" s="1"/>
  <c r="U218" i="35"/>
  <c r="W218" i="35" s="1"/>
  <c r="U219" i="35"/>
  <c r="W219" i="35" s="1"/>
  <c r="U220" i="35"/>
  <c r="W220" i="35" s="1"/>
  <c r="U221" i="35"/>
  <c r="W221" i="35" s="1"/>
  <c r="U222" i="35"/>
  <c r="W222" i="35" s="1"/>
  <c r="U223" i="35"/>
  <c r="W223" i="35" s="1"/>
  <c r="U224" i="35"/>
  <c r="W224" i="35" s="1"/>
  <c r="U225" i="35"/>
  <c r="W225" i="35" s="1"/>
  <c r="U226" i="35"/>
  <c r="W226" i="35" s="1"/>
  <c r="U227" i="35"/>
  <c r="W227" i="35" s="1"/>
  <c r="U228" i="35"/>
  <c r="W228" i="35" s="1"/>
  <c r="U229" i="35"/>
  <c r="W229" i="35" s="1"/>
  <c r="U230" i="35"/>
  <c r="W230" i="35" s="1"/>
  <c r="U231" i="35"/>
  <c r="W231" i="35" s="1"/>
  <c r="U232" i="35"/>
  <c r="W232" i="35" s="1"/>
  <c r="U233" i="35"/>
  <c r="W233" i="35" s="1"/>
  <c r="U234" i="35"/>
  <c r="W234" i="35" s="1"/>
  <c r="U235" i="35"/>
  <c r="W235" i="35" s="1"/>
  <c r="U236" i="35"/>
  <c r="W236" i="35" s="1"/>
  <c r="U237" i="35"/>
  <c r="W237" i="35" s="1"/>
  <c r="U238" i="35"/>
  <c r="W238" i="35" s="1"/>
  <c r="U239" i="35"/>
  <c r="W239" i="35" s="1"/>
  <c r="U240" i="35"/>
  <c r="W240" i="35" s="1"/>
  <c r="U241" i="35"/>
  <c r="W241" i="35" s="1"/>
  <c r="U242" i="35"/>
  <c r="W242" i="35" s="1"/>
  <c r="U243" i="35"/>
  <c r="W243" i="35" s="1"/>
  <c r="U244" i="35"/>
  <c r="W244" i="35" s="1"/>
  <c r="U245" i="35"/>
  <c r="W245" i="35" s="1"/>
  <c r="U246" i="35"/>
  <c r="W246" i="35" s="1"/>
  <c r="U247" i="35"/>
  <c r="W247" i="35" s="1"/>
  <c r="U248" i="35"/>
  <c r="W248" i="35" s="1"/>
  <c r="U249" i="35"/>
  <c r="W249" i="35" s="1"/>
  <c r="U250" i="35"/>
  <c r="W250" i="35" s="1"/>
  <c r="U251" i="35"/>
  <c r="W251" i="35" s="1"/>
  <c r="U252" i="35"/>
  <c r="W252" i="35" s="1"/>
  <c r="U253" i="35"/>
  <c r="W253" i="35" s="1"/>
  <c r="U254" i="35"/>
  <c r="W254" i="35" s="1"/>
  <c r="U255" i="35"/>
  <c r="W255" i="35" s="1"/>
  <c r="U256" i="35"/>
  <c r="W256" i="35" s="1"/>
  <c r="U257" i="35"/>
  <c r="W257" i="35" s="1"/>
  <c r="U258" i="35"/>
  <c r="W258" i="35" s="1"/>
  <c r="U259" i="35"/>
  <c r="W259" i="35" s="1"/>
  <c r="U260" i="35"/>
  <c r="W260" i="35" s="1"/>
  <c r="U261" i="35"/>
  <c r="W261" i="35" s="1"/>
  <c r="U262" i="35"/>
  <c r="W262" i="35" s="1"/>
  <c r="U263" i="35"/>
  <c r="W263" i="35" s="1"/>
  <c r="U264" i="35"/>
  <c r="W264" i="35" s="1"/>
  <c r="U265" i="35"/>
  <c r="W265" i="35" s="1"/>
  <c r="U266" i="35"/>
  <c r="W266" i="35" s="1"/>
  <c r="U267" i="35"/>
  <c r="W267" i="35" s="1"/>
  <c r="U268" i="35"/>
  <c r="W268" i="35" s="1"/>
  <c r="U269" i="35"/>
  <c r="W269" i="35" s="1"/>
  <c r="U270" i="35"/>
  <c r="W270" i="35" s="1"/>
  <c r="U271" i="35"/>
  <c r="W271" i="35" s="1"/>
  <c r="U272" i="35"/>
  <c r="W272" i="35" s="1"/>
  <c r="U273" i="35"/>
  <c r="W273" i="35" s="1"/>
  <c r="U274" i="35"/>
  <c r="W274" i="35" s="1"/>
  <c r="U275" i="35"/>
  <c r="W275" i="35" s="1"/>
  <c r="U276" i="35"/>
  <c r="W276" i="35" s="1"/>
  <c r="U277" i="35"/>
  <c r="W277" i="35" s="1"/>
  <c r="U278" i="35"/>
  <c r="W278" i="35" s="1"/>
  <c r="U279" i="35"/>
  <c r="W279" i="35" s="1"/>
  <c r="U280" i="35"/>
  <c r="W280" i="35" s="1"/>
  <c r="U281" i="35"/>
  <c r="W281" i="35" s="1"/>
  <c r="U282" i="35"/>
  <c r="W282" i="35" s="1"/>
  <c r="U283" i="35"/>
  <c r="W283" i="35" s="1"/>
  <c r="U284" i="35"/>
  <c r="W284" i="35" s="1"/>
  <c r="U285" i="35"/>
  <c r="W285" i="35" s="1"/>
  <c r="U286" i="35"/>
  <c r="W286" i="35" s="1"/>
  <c r="U287" i="35"/>
  <c r="W287" i="35" s="1"/>
  <c r="U288" i="35"/>
  <c r="W288" i="35" s="1"/>
  <c r="U289" i="35"/>
  <c r="W289" i="35" s="1"/>
  <c r="U290" i="35"/>
  <c r="W290" i="35" s="1"/>
  <c r="U291" i="35"/>
  <c r="W291" i="35" s="1"/>
  <c r="U292" i="35"/>
  <c r="W292" i="35" s="1"/>
  <c r="U293" i="35"/>
  <c r="W293" i="35" s="1"/>
  <c r="U294" i="35"/>
  <c r="W294" i="35" s="1"/>
  <c r="U295" i="35"/>
  <c r="W295" i="35" s="1"/>
  <c r="U296" i="35"/>
  <c r="W296" i="35" s="1"/>
  <c r="U297" i="35"/>
  <c r="W297" i="35" s="1"/>
  <c r="U298" i="35"/>
  <c r="W298" i="35" s="1"/>
  <c r="U299" i="35"/>
  <c r="W299" i="35" s="1"/>
  <c r="U300" i="35"/>
  <c r="W300" i="35" s="1"/>
  <c r="U301" i="35"/>
  <c r="W301" i="35" s="1"/>
  <c r="U302" i="35"/>
  <c r="W302" i="35" s="1"/>
  <c r="U303" i="35"/>
  <c r="W303" i="35" s="1"/>
  <c r="U304" i="35"/>
  <c r="W304" i="35" s="1"/>
  <c r="U305" i="35"/>
  <c r="W305" i="35" s="1"/>
  <c r="U306" i="35"/>
  <c r="W306" i="35" s="1"/>
  <c r="U307" i="35"/>
  <c r="W307" i="35" s="1"/>
  <c r="U308" i="35"/>
  <c r="W308" i="35" s="1"/>
  <c r="U309" i="35"/>
  <c r="W309" i="35" s="1"/>
  <c r="U310" i="35"/>
  <c r="W310" i="35" s="1"/>
  <c r="U311" i="35"/>
  <c r="W311" i="35" s="1"/>
  <c r="U312" i="35"/>
  <c r="W312" i="35" s="1"/>
  <c r="U313" i="35"/>
  <c r="W313" i="35" s="1"/>
  <c r="U314" i="35"/>
  <c r="W314" i="35" s="1"/>
  <c r="U315" i="35"/>
  <c r="W315" i="35" s="1"/>
  <c r="U316" i="35"/>
  <c r="W316" i="35" s="1"/>
  <c r="U317" i="35"/>
  <c r="W317" i="35" s="1"/>
  <c r="U318" i="35"/>
  <c r="W318" i="35" s="1"/>
  <c r="U319" i="35"/>
  <c r="W319" i="35" s="1"/>
  <c r="U320" i="35"/>
  <c r="W320" i="35" s="1"/>
  <c r="U321" i="35"/>
  <c r="W321" i="35" s="1"/>
  <c r="U322" i="35"/>
  <c r="W322" i="35" s="1"/>
  <c r="U323" i="35"/>
  <c r="W323" i="35" s="1"/>
  <c r="U324" i="35"/>
  <c r="W324" i="35" s="1"/>
  <c r="U325" i="35"/>
  <c r="W325" i="35" s="1"/>
  <c r="U326" i="35"/>
  <c r="W326" i="35" s="1"/>
  <c r="U327" i="35"/>
  <c r="W327" i="35" s="1"/>
  <c r="U328" i="35"/>
  <c r="W328" i="35" s="1"/>
  <c r="U329" i="35"/>
  <c r="W329" i="35" s="1"/>
  <c r="U330" i="35"/>
  <c r="W330" i="35" s="1"/>
  <c r="U331" i="35"/>
  <c r="W331" i="35" s="1"/>
  <c r="U332" i="35"/>
  <c r="W332" i="35" s="1"/>
  <c r="U333" i="35"/>
  <c r="W333" i="35" s="1"/>
  <c r="U334" i="35"/>
  <c r="W334" i="35" s="1"/>
  <c r="U335" i="35"/>
  <c r="W335" i="35" s="1"/>
  <c r="U336" i="35"/>
  <c r="W336" i="35" s="1"/>
  <c r="U337" i="35"/>
  <c r="W337" i="35" s="1"/>
  <c r="U338" i="35"/>
  <c r="W338" i="35" s="1"/>
  <c r="U339" i="35"/>
  <c r="W339" i="35" s="1"/>
  <c r="U340" i="35"/>
  <c r="W340" i="35" s="1"/>
  <c r="U341" i="35"/>
  <c r="W341" i="35" s="1"/>
  <c r="U342" i="35"/>
  <c r="W342" i="35" s="1"/>
  <c r="U343" i="35"/>
  <c r="W343" i="35" s="1"/>
  <c r="U344" i="35"/>
  <c r="W344" i="35" s="1"/>
  <c r="U345" i="35"/>
  <c r="W345" i="35" s="1"/>
  <c r="U346" i="35"/>
  <c r="W346" i="35" s="1"/>
  <c r="U347" i="35"/>
  <c r="W347" i="35" s="1"/>
  <c r="U348" i="35"/>
  <c r="W348" i="35" s="1"/>
  <c r="U349" i="35"/>
  <c r="W349" i="35" s="1"/>
  <c r="U350" i="35"/>
  <c r="W350" i="35" s="1"/>
  <c r="U351" i="35"/>
  <c r="W351" i="35" s="1"/>
  <c r="U352" i="35"/>
  <c r="W352" i="35" s="1"/>
  <c r="U353" i="35"/>
  <c r="W353" i="35" s="1"/>
  <c r="U354" i="35"/>
  <c r="W354" i="35" s="1"/>
  <c r="U355" i="35"/>
  <c r="W355" i="35" s="1"/>
  <c r="U356" i="35"/>
  <c r="W356" i="35" s="1"/>
  <c r="U357" i="35"/>
  <c r="W357" i="35" s="1"/>
  <c r="U358" i="35"/>
  <c r="W358" i="35" s="1"/>
  <c r="U359" i="35"/>
  <c r="W359" i="35" s="1"/>
  <c r="U360" i="35"/>
  <c r="W360" i="35" s="1"/>
  <c r="U361" i="35"/>
  <c r="W361" i="35" s="1"/>
  <c r="U362" i="35"/>
  <c r="W362" i="35" s="1"/>
  <c r="U363" i="35"/>
  <c r="W363" i="35" s="1"/>
  <c r="U364" i="35"/>
  <c r="W364" i="35" s="1"/>
  <c r="U365" i="35"/>
  <c r="W365" i="35" s="1"/>
  <c r="U366" i="35"/>
  <c r="W366" i="35" s="1"/>
  <c r="U367" i="35"/>
  <c r="W367" i="35" s="1"/>
  <c r="U368" i="35"/>
  <c r="W368" i="35" s="1"/>
  <c r="U369" i="35"/>
  <c r="W369" i="35" s="1"/>
  <c r="U370" i="35"/>
  <c r="W370" i="35" s="1"/>
  <c r="U371" i="35"/>
  <c r="W371" i="35" s="1"/>
  <c r="U372" i="35"/>
  <c r="W372" i="35" s="1"/>
  <c r="U373" i="35"/>
  <c r="W373" i="35" s="1"/>
  <c r="U374" i="35"/>
  <c r="W374" i="35" s="1"/>
  <c r="U375" i="35"/>
  <c r="W375" i="35" s="1"/>
  <c r="U376" i="35"/>
  <c r="W376" i="35" s="1"/>
  <c r="U377" i="35"/>
  <c r="W377" i="35" s="1"/>
  <c r="U378" i="35"/>
  <c r="W378" i="35" s="1"/>
  <c r="U379" i="35"/>
  <c r="W379" i="35" s="1"/>
  <c r="U380" i="35"/>
  <c r="W380" i="35" s="1"/>
  <c r="U381" i="35"/>
  <c r="W381" i="35" s="1"/>
  <c r="U382" i="35"/>
  <c r="W382" i="35" s="1"/>
  <c r="U383" i="35"/>
  <c r="W383" i="35" s="1"/>
  <c r="U384" i="35"/>
  <c r="W384" i="35" s="1"/>
  <c r="U385" i="35"/>
  <c r="W385" i="35" s="1"/>
  <c r="U386" i="35"/>
  <c r="W386" i="35" s="1"/>
  <c r="U387" i="35"/>
  <c r="W387" i="35" s="1"/>
  <c r="U388" i="35"/>
  <c r="W388" i="35" s="1"/>
  <c r="U389" i="35"/>
  <c r="W389" i="35" s="1"/>
  <c r="U390" i="35"/>
  <c r="W390" i="35" s="1"/>
  <c r="U391" i="35"/>
  <c r="W391" i="35" s="1"/>
  <c r="U392" i="35"/>
  <c r="W392" i="35" s="1"/>
  <c r="U393" i="35"/>
  <c r="W393" i="35" s="1"/>
  <c r="U394" i="35"/>
  <c r="W394" i="35" s="1"/>
  <c r="U395" i="35"/>
  <c r="W395" i="35" s="1"/>
  <c r="U396" i="35"/>
  <c r="W396" i="35" s="1"/>
  <c r="U397" i="35"/>
  <c r="W397" i="35" s="1"/>
  <c r="U398" i="35"/>
  <c r="W398" i="35" s="1"/>
  <c r="U399" i="35"/>
  <c r="W399" i="35" s="1"/>
  <c r="U400" i="35"/>
  <c r="W400" i="35" s="1"/>
  <c r="U401" i="35"/>
  <c r="W401" i="35" s="1"/>
  <c r="U402" i="35"/>
  <c r="W402" i="35" s="1"/>
  <c r="U403" i="35"/>
  <c r="W403" i="35" s="1"/>
  <c r="U404" i="35"/>
  <c r="W404" i="35" s="1"/>
  <c r="U405" i="35"/>
  <c r="W405" i="35" s="1"/>
  <c r="U406" i="35"/>
  <c r="W406" i="35" s="1"/>
  <c r="U407" i="35"/>
  <c r="W407" i="35" s="1"/>
  <c r="U408" i="35"/>
  <c r="W408" i="35" s="1"/>
  <c r="U409" i="35"/>
  <c r="W409" i="35" s="1"/>
  <c r="U410" i="35"/>
  <c r="W410" i="35" s="1"/>
  <c r="U411" i="35"/>
  <c r="W411" i="35" s="1"/>
  <c r="U412" i="35"/>
  <c r="W412" i="35" s="1"/>
  <c r="U413" i="35"/>
  <c r="W413" i="35" s="1"/>
  <c r="U414" i="35"/>
  <c r="W414" i="35" s="1"/>
  <c r="U415" i="35"/>
  <c r="W415" i="35" s="1"/>
  <c r="U416" i="35"/>
  <c r="W416" i="35" s="1"/>
  <c r="U417" i="35"/>
  <c r="W417" i="35" s="1"/>
  <c r="U418" i="35"/>
  <c r="W418" i="35" s="1"/>
  <c r="U419" i="35"/>
  <c r="W419" i="35" s="1"/>
  <c r="U420" i="35"/>
  <c r="W420" i="35" s="1"/>
  <c r="U421" i="35"/>
  <c r="W421" i="35" s="1"/>
  <c r="U422" i="35"/>
  <c r="W422" i="35" s="1"/>
  <c r="U423" i="35"/>
  <c r="W423" i="35" s="1"/>
  <c r="U424" i="35"/>
  <c r="W424" i="35" s="1"/>
  <c r="U425" i="35"/>
  <c r="W425" i="35" s="1"/>
  <c r="U426" i="35"/>
  <c r="W426" i="35" s="1"/>
  <c r="U427" i="35"/>
  <c r="W427" i="35" s="1"/>
  <c r="U428" i="35"/>
  <c r="W428" i="35" s="1"/>
  <c r="U429" i="35"/>
  <c r="W429" i="35" s="1"/>
  <c r="U430" i="35"/>
  <c r="W430" i="35" s="1"/>
  <c r="U431" i="35"/>
  <c r="W431" i="35" s="1"/>
  <c r="U432" i="35"/>
  <c r="W432" i="35" s="1"/>
  <c r="U433" i="35"/>
  <c r="W433" i="35" s="1"/>
  <c r="U434" i="35"/>
  <c r="W434" i="35" s="1"/>
  <c r="U435" i="35"/>
  <c r="W435" i="35" s="1"/>
  <c r="U436" i="35"/>
  <c r="W436" i="35" s="1"/>
  <c r="U437" i="35"/>
  <c r="W437" i="35" s="1"/>
  <c r="U438" i="35"/>
  <c r="W438" i="35" s="1"/>
  <c r="U439" i="35"/>
  <c r="W439" i="35" s="1"/>
  <c r="U440" i="35"/>
  <c r="W440" i="35" s="1"/>
  <c r="U441" i="35"/>
  <c r="W441" i="35" s="1"/>
  <c r="U442" i="35"/>
  <c r="W442" i="35" s="1"/>
  <c r="U443" i="35"/>
  <c r="W443" i="35" s="1"/>
  <c r="U444" i="35"/>
  <c r="W444" i="35" s="1"/>
  <c r="U445" i="35"/>
  <c r="W445" i="35" s="1"/>
  <c r="U446" i="35"/>
  <c r="W446" i="35" s="1"/>
  <c r="U447" i="35"/>
  <c r="W447" i="35" s="1"/>
  <c r="U448" i="35"/>
  <c r="W448" i="35" s="1"/>
  <c r="U449" i="35"/>
  <c r="W449" i="35" s="1"/>
  <c r="U450" i="35"/>
  <c r="W450" i="35" s="1"/>
  <c r="U451" i="35"/>
  <c r="W451" i="35" s="1"/>
  <c r="U452" i="35"/>
  <c r="W452" i="35" s="1"/>
  <c r="U453" i="35"/>
  <c r="W453" i="35" s="1"/>
  <c r="U454" i="35"/>
  <c r="W454" i="35" s="1"/>
  <c r="U455" i="35"/>
  <c r="W455" i="35" s="1"/>
  <c r="U456" i="35"/>
  <c r="W456" i="35" s="1"/>
  <c r="U457" i="35"/>
  <c r="W457" i="35" s="1"/>
  <c r="U458" i="35"/>
  <c r="W458" i="35" s="1"/>
  <c r="U459" i="35"/>
  <c r="W459" i="35" s="1"/>
  <c r="U460" i="35"/>
  <c r="W460" i="35" s="1"/>
  <c r="U461" i="35"/>
  <c r="W461" i="35" s="1"/>
  <c r="U462" i="35"/>
  <c r="W462" i="35" s="1"/>
  <c r="U463" i="35"/>
  <c r="W463" i="35" s="1"/>
  <c r="U464" i="35"/>
  <c r="W464" i="35" s="1"/>
  <c r="U465" i="35"/>
  <c r="W465" i="35" s="1"/>
  <c r="U466" i="35"/>
  <c r="W466" i="35" s="1"/>
  <c r="U467" i="35"/>
  <c r="W467" i="35" s="1"/>
  <c r="U468" i="35"/>
  <c r="W468" i="35" s="1"/>
  <c r="U469" i="35"/>
  <c r="W469" i="35" s="1"/>
  <c r="U470" i="35"/>
  <c r="W470" i="35" s="1"/>
  <c r="U471" i="35"/>
  <c r="W471" i="35" s="1"/>
  <c r="U472" i="35"/>
  <c r="W472" i="35" s="1"/>
  <c r="U473" i="35"/>
  <c r="W473" i="35" s="1"/>
  <c r="U474" i="35"/>
  <c r="W474" i="35" s="1"/>
  <c r="U475" i="35"/>
  <c r="W475" i="35" s="1"/>
  <c r="U476" i="35"/>
  <c r="W476" i="35" s="1"/>
  <c r="U477" i="35"/>
  <c r="W477" i="35" s="1"/>
  <c r="U478" i="35"/>
  <c r="W478" i="35" s="1"/>
  <c r="U479" i="35"/>
  <c r="W479" i="35" s="1"/>
  <c r="U480" i="35"/>
  <c r="W480" i="35" s="1"/>
  <c r="U481" i="35"/>
  <c r="W481" i="35" s="1"/>
  <c r="U482" i="35"/>
  <c r="W482" i="35" s="1"/>
  <c r="U483" i="35"/>
  <c r="W483" i="35" s="1"/>
  <c r="U484" i="35"/>
  <c r="W484" i="35" s="1"/>
  <c r="U485" i="35"/>
  <c r="W485" i="35" s="1"/>
  <c r="U486" i="35"/>
  <c r="W486" i="35" s="1"/>
  <c r="U487" i="35"/>
  <c r="W487" i="35" s="1"/>
  <c r="U488" i="35"/>
  <c r="W488" i="35" s="1"/>
  <c r="U489" i="35"/>
  <c r="W489" i="35" s="1"/>
  <c r="U490" i="35"/>
  <c r="W490" i="35" s="1"/>
  <c r="U491" i="35"/>
  <c r="W491" i="35" s="1"/>
  <c r="U492" i="35"/>
  <c r="W492" i="35" s="1"/>
  <c r="U493" i="35"/>
  <c r="W493" i="35" s="1"/>
  <c r="U494" i="35"/>
  <c r="W494" i="35" s="1"/>
  <c r="U495" i="35"/>
  <c r="W495" i="35" s="1"/>
  <c r="U496" i="35"/>
  <c r="W496" i="35" s="1"/>
  <c r="U497" i="35"/>
  <c r="W497" i="35" s="1"/>
  <c r="U498" i="35"/>
  <c r="W498" i="35" s="1"/>
  <c r="U499" i="35"/>
  <c r="W499" i="35" s="1"/>
  <c r="U500" i="35"/>
  <c r="W500" i="35" s="1"/>
  <c r="U501" i="35"/>
  <c r="W501" i="35" s="1"/>
  <c r="U502" i="35"/>
  <c r="W502" i="35" s="1"/>
  <c r="U503" i="35"/>
  <c r="W503" i="35" s="1"/>
  <c r="U504" i="35"/>
  <c r="W504" i="35" s="1"/>
  <c r="U505" i="35"/>
  <c r="W505" i="35" s="1"/>
  <c r="U506" i="35"/>
  <c r="W506" i="35" s="1"/>
  <c r="U507" i="35"/>
  <c r="W507" i="35" s="1"/>
  <c r="U508" i="35"/>
  <c r="W508" i="35" s="1"/>
  <c r="U509" i="35"/>
  <c r="W509" i="35" s="1"/>
  <c r="U510" i="35"/>
  <c r="W510" i="35" s="1"/>
  <c r="U511" i="35"/>
  <c r="W511" i="35" s="1"/>
  <c r="U512" i="35"/>
  <c r="W512" i="35" s="1"/>
  <c r="U513" i="35"/>
  <c r="W513" i="35" s="1"/>
  <c r="U514" i="35"/>
  <c r="W514" i="35" s="1"/>
  <c r="U515" i="35"/>
  <c r="W515" i="35" s="1"/>
  <c r="U516" i="35"/>
  <c r="W516" i="35" s="1"/>
  <c r="U517" i="35"/>
  <c r="W517" i="35" s="1"/>
  <c r="U518" i="35"/>
  <c r="W518" i="35" s="1"/>
  <c r="U519" i="35"/>
  <c r="W519" i="35" s="1"/>
  <c r="U520" i="35"/>
  <c r="W520" i="35" s="1"/>
  <c r="U521" i="35"/>
  <c r="W521" i="35" s="1"/>
  <c r="U522" i="35"/>
  <c r="W522" i="35" s="1"/>
  <c r="U523" i="35"/>
  <c r="W523" i="35" s="1"/>
  <c r="U524" i="35"/>
  <c r="W524" i="35" s="1"/>
  <c r="U525" i="35"/>
  <c r="W525" i="35" s="1"/>
  <c r="U526" i="35"/>
  <c r="W526" i="35" s="1"/>
  <c r="U527" i="35"/>
  <c r="W527" i="35" s="1"/>
  <c r="U528" i="35"/>
  <c r="W528" i="35" s="1"/>
  <c r="U529" i="35"/>
  <c r="W529" i="35" s="1"/>
  <c r="U530" i="35"/>
  <c r="W530" i="35" s="1"/>
  <c r="U531" i="35"/>
  <c r="W531" i="35" s="1"/>
  <c r="U532" i="35"/>
  <c r="W532" i="35" s="1"/>
  <c r="U533" i="35"/>
  <c r="W533" i="35" s="1"/>
  <c r="U534" i="35"/>
  <c r="W534" i="35" s="1"/>
  <c r="U535" i="35"/>
  <c r="W535" i="35" s="1"/>
  <c r="U536" i="35"/>
  <c r="W536" i="35" s="1"/>
  <c r="U537" i="35"/>
  <c r="W537" i="35" s="1"/>
  <c r="U538" i="35"/>
  <c r="W538" i="35" s="1"/>
  <c r="U539" i="35"/>
  <c r="W539" i="35" s="1"/>
  <c r="U540" i="35"/>
  <c r="W540" i="35" s="1"/>
  <c r="U541" i="35"/>
  <c r="W541" i="35" s="1"/>
  <c r="U542" i="35"/>
  <c r="W542" i="35" s="1"/>
  <c r="U543" i="35"/>
  <c r="W543" i="35" s="1"/>
  <c r="U544" i="35"/>
  <c r="W544" i="35" s="1"/>
  <c r="U545" i="35"/>
  <c r="W545" i="35" s="1"/>
  <c r="U546" i="35"/>
  <c r="W546" i="35" s="1"/>
  <c r="U547" i="35"/>
  <c r="W547" i="35" s="1"/>
  <c r="U548" i="35"/>
  <c r="W548" i="35" s="1"/>
  <c r="U549" i="35"/>
  <c r="W549" i="35" s="1"/>
  <c r="U550" i="35"/>
  <c r="W550" i="35" s="1"/>
  <c r="U551" i="35"/>
  <c r="W551" i="35" s="1"/>
  <c r="U552" i="35"/>
  <c r="W552" i="35" s="1"/>
  <c r="U553" i="35"/>
  <c r="W553" i="35" s="1"/>
  <c r="U554" i="35"/>
  <c r="W554" i="35" s="1"/>
  <c r="U555" i="35"/>
  <c r="W555" i="35" s="1"/>
  <c r="U556" i="35"/>
  <c r="W556" i="35" s="1"/>
  <c r="U557" i="35"/>
  <c r="W557" i="35" s="1"/>
  <c r="U558" i="35"/>
  <c r="W558" i="35" s="1"/>
  <c r="U559" i="35"/>
  <c r="W559" i="35" s="1"/>
  <c r="U560" i="35"/>
  <c r="W560" i="35" s="1"/>
  <c r="U561" i="35"/>
  <c r="W561" i="35" s="1"/>
  <c r="U562" i="35"/>
  <c r="W562" i="35" s="1"/>
  <c r="U563" i="35"/>
  <c r="W563" i="35" s="1"/>
  <c r="U564" i="35"/>
  <c r="W564" i="35" s="1"/>
  <c r="U565" i="35"/>
  <c r="W565" i="35" s="1"/>
  <c r="U566" i="35"/>
  <c r="W566" i="35" s="1"/>
  <c r="U567" i="35"/>
  <c r="W567" i="35" s="1"/>
  <c r="U568" i="35"/>
  <c r="W568" i="35" s="1"/>
  <c r="U569" i="35"/>
  <c r="W569" i="35" s="1"/>
  <c r="U570" i="35"/>
  <c r="W570" i="35" s="1"/>
  <c r="U571" i="35"/>
  <c r="W571" i="35" s="1"/>
  <c r="U572" i="35"/>
  <c r="W572" i="35" s="1"/>
  <c r="U573" i="35"/>
  <c r="W573" i="35" s="1"/>
  <c r="U574" i="35"/>
  <c r="W574" i="35" s="1"/>
  <c r="U575" i="35"/>
  <c r="W575" i="35" s="1"/>
  <c r="U576" i="35"/>
  <c r="W576" i="35" s="1"/>
  <c r="U577" i="35"/>
  <c r="W577" i="35" s="1"/>
  <c r="U578" i="35"/>
  <c r="W578" i="35" s="1"/>
  <c r="U579" i="35"/>
  <c r="W579" i="35" s="1"/>
  <c r="U580" i="35"/>
  <c r="W580" i="35" s="1"/>
  <c r="U581" i="35"/>
  <c r="W581" i="35" s="1"/>
  <c r="U582" i="35"/>
  <c r="W582" i="35" s="1"/>
  <c r="U583" i="35"/>
  <c r="W583" i="35" s="1"/>
  <c r="U584" i="35"/>
  <c r="W584" i="35" s="1"/>
  <c r="U585" i="35"/>
  <c r="W585" i="35" s="1"/>
  <c r="U586" i="35"/>
  <c r="W586" i="35" s="1"/>
  <c r="U587" i="35"/>
  <c r="W587" i="35" s="1"/>
  <c r="U588" i="35"/>
  <c r="W588" i="35" s="1"/>
  <c r="U589" i="35"/>
  <c r="W589" i="35" s="1"/>
  <c r="U590" i="35"/>
  <c r="W590" i="35" s="1"/>
  <c r="U591" i="35"/>
  <c r="W591" i="35" s="1"/>
  <c r="U592" i="35"/>
  <c r="W592" i="35" s="1"/>
  <c r="U593" i="35"/>
  <c r="W593" i="35" s="1"/>
  <c r="U594" i="35"/>
  <c r="W594" i="35" s="1"/>
  <c r="U595" i="35"/>
  <c r="W595" i="35" s="1"/>
  <c r="U596" i="35"/>
  <c r="W596" i="35" s="1"/>
  <c r="U597" i="35"/>
  <c r="W597" i="35" s="1"/>
  <c r="U598" i="35"/>
  <c r="W598" i="35" s="1"/>
  <c r="U599" i="35"/>
  <c r="W599" i="35" s="1"/>
  <c r="U600" i="35"/>
  <c r="W600" i="35" s="1"/>
  <c r="U601" i="35"/>
  <c r="W601" i="35" s="1"/>
  <c r="U602" i="35"/>
  <c r="W602" i="35" s="1"/>
  <c r="U603" i="35"/>
  <c r="W603" i="35" s="1"/>
  <c r="U604" i="35"/>
  <c r="W604" i="35" s="1"/>
  <c r="U605" i="35"/>
  <c r="W605" i="35" s="1"/>
  <c r="U606" i="35"/>
  <c r="W606" i="35" s="1"/>
  <c r="U607" i="35"/>
  <c r="W607" i="35" s="1"/>
  <c r="U608" i="35"/>
  <c r="W608" i="35" s="1"/>
  <c r="U609" i="35"/>
  <c r="W609" i="35" s="1"/>
  <c r="U610" i="35"/>
  <c r="W610" i="35" s="1"/>
  <c r="U611" i="35"/>
  <c r="W611" i="35" s="1"/>
  <c r="U612" i="35"/>
  <c r="W612" i="35" s="1"/>
  <c r="U613" i="35"/>
  <c r="W613" i="35" s="1"/>
  <c r="U614" i="35"/>
  <c r="W614" i="35" s="1"/>
  <c r="U615" i="35"/>
  <c r="W615" i="35" s="1"/>
  <c r="U616" i="35"/>
  <c r="W616" i="35" s="1"/>
  <c r="U617" i="35"/>
  <c r="W617" i="35" s="1"/>
  <c r="U618" i="35"/>
  <c r="W618" i="35" s="1"/>
  <c r="U619" i="35"/>
  <c r="W619" i="35" s="1"/>
  <c r="U620" i="35"/>
  <c r="W620" i="35" s="1"/>
  <c r="U621" i="35"/>
  <c r="W621" i="35" s="1"/>
  <c r="U622" i="35"/>
  <c r="W622" i="35" s="1"/>
  <c r="U623" i="35"/>
  <c r="W623" i="35" s="1"/>
  <c r="U624" i="35"/>
  <c r="W624" i="35" s="1"/>
  <c r="U625" i="35"/>
  <c r="W625" i="35" s="1"/>
  <c r="U626" i="35"/>
  <c r="W626" i="35" s="1"/>
  <c r="U627" i="35"/>
  <c r="W627" i="35" s="1"/>
  <c r="U628" i="35"/>
  <c r="W628" i="35" s="1"/>
  <c r="U629" i="35"/>
  <c r="W629" i="35" s="1"/>
  <c r="U630" i="35"/>
  <c r="W630" i="35" s="1"/>
  <c r="U631" i="35"/>
  <c r="W631" i="35" s="1"/>
  <c r="U632" i="35"/>
  <c r="W632" i="35" s="1"/>
  <c r="U633" i="35"/>
  <c r="W633" i="35" s="1"/>
  <c r="U634" i="35"/>
  <c r="W634" i="35" s="1"/>
  <c r="U635" i="35"/>
  <c r="W635" i="35" s="1"/>
  <c r="U636" i="35"/>
  <c r="W636" i="35" s="1"/>
  <c r="U637" i="35"/>
  <c r="W637" i="35" s="1"/>
  <c r="U638" i="35"/>
  <c r="W638" i="35" s="1"/>
  <c r="U639" i="35"/>
  <c r="W639" i="35" s="1"/>
  <c r="U640" i="35"/>
  <c r="W640" i="35" s="1"/>
  <c r="U641" i="35"/>
  <c r="W641" i="35" s="1"/>
  <c r="U642" i="35"/>
  <c r="W642" i="35" s="1"/>
  <c r="U643" i="35"/>
  <c r="W643" i="35" s="1"/>
  <c r="U644" i="35"/>
  <c r="W644" i="35" s="1"/>
  <c r="U645" i="35"/>
  <c r="W645" i="35" s="1"/>
  <c r="U646" i="35"/>
  <c r="W646" i="35" s="1"/>
  <c r="U647" i="35"/>
  <c r="W647" i="35" s="1"/>
  <c r="U648" i="35"/>
  <c r="W648" i="35" s="1"/>
  <c r="U649" i="35"/>
  <c r="W649" i="35" s="1"/>
  <c r="U650" i="35"/>
  <c r="W650" i="35" s="1"/>
  <c r="U651" i="35"/>
  <c r="W651" i="35" s="1"/>
  <c r="U652" i="35"/>
  <c r="W652" i="35" s="1"/>
  <c r="U653" i="35"/>
  <c r="W653" i="35" s="1"/>
  <c r="U654" i="35"/>
  <c r="W654" i="35" s="1"/>
  <c r="U655" i="35"/>
  <c r="W655" i="35" s="1"/>
  <c r="U656" i="35"/>
  <c r="W656" i="35" s="1"/>
  <c r="U657" i="35"/>
  <c r="W657" i="35" s="1"/>
  <c r="U658" i="35"/>
  <c r="W658" i="35" s="1"/>
  <c r="U659" i="35"/>
  <c r="W659" i="35" s="1"/>
  <c r="U660" i="35"/>
  <c r="W660" i="35" s="1"/>
  <c r="U661" i="35"/>
  <c r="W661" i="35" s="1"/>
  <c r="U662" i="35"/>
  <c r="W662" i="35" s="1"/>
  <c r="U663" i="35"/>
  <c r="W663" i="35" s="1"/>
  <c r="U664" i="35"/>
  <c r="W664" i="35" s="1"/>
  <c r="U665" i="35"/>
  <c r="W665" i="35" s="1"/>
  <c r="U666" i="35"/>
  <c r="W666" i="35" s="1"/>
  <c r="U667" i="35"/>
  <c r="W667" i="35" s="1"/>
  <c r="U668" i="35"/>
  <c r="W668" i="35" s="1"/>
  <c r="U669" i="35"/>
  <c r="W669" i="35" s="1"/>
  <c r="U670" i="35"/>
  <c r="W670" i="35" s="1"/>
  <c r="U671" i="35"/>
  <c r="W671" i="35" s="1"/>
  <c r="U672" i="35"/>
  <c r="W672" i="35" s="1"/>
  <c r="U673" i="35"/>
  <c r="W673" i="35" s="1"/>
  <c r="U674" i="35"/>
  <c r="W674" i="35" s="1"/>
  <c r="U675" i="35"/>
  <c r="W675" i="35" s="1"/>
  <c r="U676" i="35"/>
  <c r="W676" i="35" s="1"/>
  <c r="U677" i="35"/>
  <c r="W677" i="35" s="1"/>
  <c r="U678" i="35"/>
  <c r="W678" i="35" s="1"/>
  <c r="U679" i="35"/>
  <c r="W679" i="35" s="1"/>
  <c r="U680" i="35"/>
  <c r="W680" i="35" s="1"/>
  <c r="U681" i="35"/>
  <c r="W681" i="35" s="1"/>
  <c r="U682" i="35"/>
  <c r="W682" i="35" s="1"/>
  <c r="U683" i="35"/>
  <c r="W683" i="35" s="1"/>
  <c r="U684" i="35"/>
  <c r="W684" i="35" s="1"/>
  <c r="U685" i="35"/>
  <c r="W685" i="35" s="1"/>
  <c r="U686" i="35"/>
  <c r="W686" i="35" s="1"/>
  <c r="U687" i="35"/>
  <c r="W687" i="35" s="1"/>
  <c r="U688" i="35"/>
  <c r="W688" i="35" s="1"/>
  <c r="U689" i="35"/>
  <c r="W689" i="35" s="1"/>
  <c r="U690" i="35"/>
  <c r="W690" i="35" s="1"/>
  <c r="U691" i="35"/>
  <c r="W691" i="35" s="1"/>
  <c r="U692" i="35"/>
  <c r="W692" i="35" s="1"/>
  <c r="U693" i="35"/>
  <c r="W693" i="35" s="1"/>
  <c r="U694" i="35"/>
  <c r="W694" i="35" s="1"/>
  <c r="U695" i="35"/>
  <c r="W695" i="35" s="1"/>
  <c r="U696" i="35"/>
  <c r="W696" i="35" s="1"/>
  <c r="U697" i="35"/>
  <c r="W697" i="35" s="1"/>
  <c r="U698" i="35"/>
  <c r="W698" i="35" s="1"/>
  <c r="U699" i="35"/>
  <c r="W699" i="35" s="1"/>
  <c r="U700" i="35"/>
  <c r="W700" i="35" s="1"/>
  <c r="U701" i="35"/>
  <c r="W701" i="35" s="1"/>
  <c r="U702" i="35"/>
  <c r="W702" i="35" s="1"/>
  <c r="U703" i="35"/>
  <c r="W703" i="35" s="1"/>
  <c r="U704" i="35"/>
  <c r="W704" i="35" s="1"/>
  <c r="U705" i="35"/>
  <c r="W705" i="35" s="1"/>
  <c r="U706" i="35"/>
  <c r="W706" i="35" s="1"/>
  <c r="U707" i="35"/>
  <c r="W707" i="35" s="1"/>
  <c r="U708" i="35"/>
  <c r="W708" i="35" s="1"/>
  <c r="U709" i="35"/>
  <c r="W709" i="35" s="1"/>
  <c r="U710" i="35"/>
  <c r="W710" i="35" s="1"/>
  <c r="U711" i="35"/>
  <c r="W711" i="35" s="1"/>
  <c r="U712" i="35"/>
  <c r="W712" i="35" s="1"/>
  <c r="U713" i="35"/>
  <c r="W713" i="35" s="1"/>
  <c r="U714" i="35"/>
  <c r="W714" i="35" s="1"/>
  <c r="U715" i="35"/>
  <c r="W715" i="35" s="1"/>
  <c r="U716" i="35"/>
  <c r="W716" i="35" s="1"/>
  <c r="U717" i="35"/>
  <c r="W717" i="35" s="1"/>
  <c r="U718" i="35"/>
  <c r="W718" i="35" s="1"/>
  <c r="U719" i="35"/>
  <c r="W719" i="35" s="1"/>
  <c r="U720" i="35"/>
  <c r="W720" i="35" s="1"/>
  <c r="U721" i="35"/>
  <c r="W721" i="35" s="1"/>
  <c r="U722" i="35"/>
  <c r="W722" i="35" s="1"/>
  <c r="U723" i="35"/>
  <c r="W723" i="35" s="1"/>
  <c r="U724" i="35"/>
  <c r="W724" i="35" s="1"/>
  <c r="U725" i="35"/>
  <c r="W725" i="35" s="1"/>
  <c r="U726" i="35"/>
  <c r="W726" i="35" s="1"/>
  <c r="U727" i="35"/>
  <c r="W727" i="35" s="1"/>
  <c r="U728" i="35"/>
  <c r="W728" i="35" s="1"/>
  <c r="U729" i="35"/>
  <c r="W729" i="35" s="1"/>
  <c r="U730" i="35"/>
  <c r="W730" i="35" s="1"/>
  <c r="U731" i="35"/>
  <c r="W731" i="35" s="1"/>
  <c r="U732" i="35"/>
  <c r="W732" i="35" s="1"/>
  <c r="U733" i="35"/>
  <c r="W733" i="35" s="1"/>
  <c r="U734" i="35"/>
  <c r="W734" i="35" s="1"/>
  <c r="U735" i="35"/>
  <c r="W735" i="35" s="1"/>
  <c r="U736" i="35"/>
  <c r="W736" i="35" s="1"/>
  <c r="U737" i="35"/>
  <c r="W737" i="35" s="1"/>
  <c r="U738" i="35"/>
  <c r="W738" i="35" s="1"/>
  <c r="U739" i="35"/>
  <c r="W739" i="35" s="1"/>
  <c r="U740" i="35"/>
  <c r="W740" i="35" s="1"/>
  <c r="U741" i="35"/>
  <c r="W741" i="35" s="1"/>
  <c r="U742" i="35"/>
  <c r="W742" i="35" s="1"/>
  <c r="U743" i="35"/>
  <c r="W743" i="35" s="1"/>
  <c r="U744" i="35"/>
  <c r="W744" i="35" s="1"/>
  <c r="U745" i="35"/>
  <c r="W745" i="35" s="1"/>
  <c r="U746" i="35"/>
  <c r="W746" i="35" s="1"/>
  <c r="U747" i="35"/>
  <c r="W747" i="35" s="1"/>
  <c r="U748" i="35"/>
  <c r="W748" i="35" s="1"/>
  <c r="U749" i="35"/>
  <c r="W749" i="35" s="1"/>
  <c r="U750" i="35"/>
  <c r="W750" i="35" s="1"/>
  <c r="U751" i="35"/>
  <c r="W751" i="35" s="1"/>
  <c r="U752" i="35"/>
  <c r="W752" i="35" s="1"/>
  <c r="U753" i="35"/>
  <c r="W753" i="35" s="1"/>
  <c r="U754" i="35"/>
  <c r="W754" i="35" s="1"/>
  <c r="U755" i="35"/>
  <c r="W755" i="35" s="1"/>
  <c r="U756" i="35"/>
  <c r="W756" i="35" s="1"/>
  <c r="U757" i="35"/>
  <c r="W757" i="35" s="1"/>
  <c r="U758" i="35"/>
  <c r="W758" i="35" s="1"/>
  <c r="U759" i="35"/>
  <c r="W759" i="35" s="1"/>
  <c r="U760" i="35"/>
  <c r="W760" i="35" s="1"/>
  <c r="U761" i="35"/>
  <c r="W761" i="35" s="1"/>
  <c r="U762" i="35"/>
  <c r="W762" i="35" s="1"/>
  <c r="U763" i="35"/>
  <c r="W763" i="35" s="1"/>
  <c r="U764" i="35"/>
  <c r="W764" i="35" s="1"/>
  <c r="U765" i="35"/>
  <c r="W765" i="35" s="1"/>
  <c r="U766" i="35"/>
  <c r="W766" i="35" s="1"/>
  <c r="U767" i="35"/>
  <c r="W767" i="35" s="1"/>
  <c r="U768" i="35"/>
  <c r="W768" i="35" s="1"/>
  <c r="U769" i="35"/>
  <c r="W769" i="35" s="1"/>
  <c r="U770" i="35"/>
  <c r="W770" i="35" s="1"/>
  <c r="U771" i="35"/>
  <c r="W771" i="35" s="1"/>
  <c r="U772" i="35"/>
  <c r="W772" i="35" s="1"/>
  <c r="U773" i="35"/>
  <c r="W773" i="35" s="1"/>
  <c r="U774" i="35"/>
  <c r="W774" i="35" s="1"/>
  <c r="U775" i="35"/>
  <c r="W775" i="35" s="1"/>
  <c r="U776" i="35"/>
  <c r="W776" i="35" s="1"/>
  <c r="U777" i="35"/>
  <c r="W777" i="35" s="1"/>
  <c r="U778" i="35"/>
  <c r="W778" i="35" s="1"/>
  <c r="U779" i="35"/>
  <c r="W779" i="35" s="1"/>
  <c r="U780" i="35"/>
  <c r="W780" i="35" s="1"/>
  <c r="U781" i="35"/>
  <c r="W781" i="35" s="1"/>
  <c r="U782" i="35"/>
  <c r="W782" i="35" s="1"/>
  <c r="U783" i="35"/>
  <c r="W783" i="35" s="1"/>
  <c r="U784" i="35"/>
  <c r="W784" i="35" s="1"/>
  <c r="U785" i="35"/>
  <c r="W785" i="35" s="1"/>
  <c r="U786" i="35"/>
  <c r="W786" i="35" s="1"/>
  <c r="U787" i="35"/>
  <c r="W787" i="35" s="1"/>
  <c r="U788" i="35"/>
  <c r="W788" i="35" s="1"/>
  <c r="U789" i="35"/>
  <c r="W789" i="35" s="1"/>
  <c r="U790" i="35"/>
  <c r="W790" i="35" s="1"/>
  <c r="U791" i="35"/>
  <c r="W791" i="35" s="1"/>
  <c r="U792" i="35"/>
  <c r="W792" i="35" s="1"/>
  <c r="U793" i="35"/>
  <c r="W793" i="35" s="1"/>
  <c r="U794" i="35"/>
  <c r="W794" i="35" s="1"/>
  <c r="U795" i="35"/>
  <c r="W795" i="35" s="1"/>
  <c r="U796" i="35"/>
  <c r="W796" i="35" s="1"/>
  <c r="U797" i="35"/>
  <c r="W797" i="35" s="1"/>
  <c r="U798" i="35"/>
  <c r="W798" i="35" s="1"/>
  <c r="U799" i="35"/>
  <c r="W799" i="35" s="1"/>
  <c r="U800" i="35"/>
  <c r="W800" i="35" s="1"/>
  <c r="U801" i="35"/>
  <c r="W801" i="35" s="1"/>
  <c r="U802" i="35"/>
  <c r="W802" i="35" s="1"/>
  <c r="U803" i="35"/>
  <c r="W803" i="35" s="1"/>
  <c r="U804" i="35"/>
  <c r="W804" i="35" s="1"/>
  <c r="U805" i="35"/>
  <c r="W805" i="35" s="1"/>
  <c r="U806" i="35"/>
  <c r="W806" i="35" s="1"/>
  <c r="U807" i="35"/>
  <c r="W807" i="35" s="1"/>
  <c r="U808" i="35"/>
  <c r="W808" i="35" s="1"/>
  <c r="U809" i="35"/>
  <c r="W809" i="35" s="1"/>
  <c r="U810" i="35"/>
  <c r="W810" i="35" s="1"/>
  <c r="U811" i="35"/>
  <c r="W811" i="35" s="1"/>
  <c r="U812" i="35"/>
  <c r="W812" i="35" s="1"/>
  <c r="U813" i="35"/>
  <c r="W813" i="35" s="1"/>
  <c r="U814" i="35"/>
  <c r="W814" i="35" s="1"/>
  <c r="U815" i="35"/>
  <c r="W815" i="35" s="1"/>
  <c r="U816" i="35"/>
  <c r="W816" i="35" s="1"/>
  <c r="U817" i="35"/>
  <c r="W817" i="35" s="1"/>
  <c r="U818" i="35"/>
  <c r="W818" i="35" s="1"/>
  <c r="U819" i="35"/>
  <c r="W819" i="35" s="1"/>
  <c r="U820" i="35"/>
  <c r="W820" i="35" s="1"/>
  <c r="U821" i="35"/>
  <c r="W821" i="35" s="1"/>
  <c r="U822" i="35"/>
  <c r="W822" i="35" s="1"/>
  <c r="U823" i="35"/>
  <c r="W823" i="35" s="1"/>
  <c r="U824" i="35"/>
  <c r="W824" i="35" s="1"/>
  <c r="U825" i="35"/>
  <c r="W825" i="35" s="1"/>
  <c r="U826" i="35"/>
  <c r="W826" i="35" s="1"/>
  <c r="U827" i="35"/>
  <c r="W827" i="35" s="1"/>
  <c r="U828" i="35"/>
  <c r="W828" i="35" s="1"/>
  <c r="U829" i="35"/>
  <c r="W829" i="35" s="1"/>
  <c r="U830" i="35"/>
  <c r="W830" i="35" s="1"/>
  <c r="U831" i="35"/>
  <c r="W831" i="35" s="1"/>
  <c r="U832" i="35"/>
  <c r="W832" i="35" s="1"/>
  <c r="U833" i="35"/>
  <c r="W833" i="35" s="1"/>
  <c r="U834" i="35"/>
  <c r="W834" i="35" s="1"/>
  <c r="U835" i="35"/>
  <c r="W835" i="35" s="1"/>
  <c r="U836" i="35"/>
  <c r="W836" i="35" s="1"/>
  <c r="U837" i="35"/>
  <c r="W837" i="35" s="1"/>
  <c r="U838" i="35"/>
  <c r="W838" i="35" s="1"/>
  <c r="U839" i="35"/>
  <c r="W839" i="35" s="1"/>
  <c r="U840" i="35"/>
  <c r="W840" i="35" s="1"/>
  <c r="U841" i="35"/>
  <c r="W841" i="35" s="1"/>
  <c r="U842" i="35"/>
  <c r="W842" i="35" s="1"/>
  <c r="U843" i="35"/>
  <c r="W843" i="35" s="1"/>
  <c r="U844" i="35"/>
  <c r="W844" i="35" s="1"/>
  <c r="U845" i="35"/>
  <c r="W845" i="35" s="1"/>
  <c r="U846" i="35"/>
  <c r="W846" i="35" s="1"/>
  <c r="U5" i="35"/>
  <c r="W5" i="35" s="1"/>
  <c r="Q848" i="35"/>
  <c r="Q849" i="35"/>
  <c r="Q850" i="35"/>
  <c r="Q851" i="35"/>
  <c r="Q852" i="35"/>
  <c r="Q853" i="35"/>
  <c r="Q854" i="35"/>
  <c r="Q855" i="35"/>
  <c r="Q856" i="35"/>
  <c r="Q857" i="35"/>
  <c r="Q858" i="35"/>
  <c r="Q859" i="35"/>
  <c r="Q860" i="35"/>
  <c r="Q861" i="35"/>
  <c r="Q862" i="35"/>
  <c r="Q863" i="35"/>
  <c r="Q864" i="35"/>
  <c r="Q865" i="35"/>
  <c r="Q866" i="35"/>
  <c r="Q867" i="35"/>
  <c r="Q868" i="35"/>
  <c r="Q869" i="35"/>
  <c r="Q870" i="35"/>
  <c r="Q871" i="35"/>
  <c r="Q872" i="35"/>
  <c r="Q873" i="35"/>
  <c r="Q874" i="35"/>
  <c r="Q875" i="35"/>
  <c r="Q876" i="35"/>
  <c r="Q877" i="35"/>
  <c r="Q878" i="35"/>
  <c r="Q879" i="35"/>
  <c r="Q880" i="35"/>
  <c r="Q881" i="35"/>
  <c r="Q882" i="35"/>
  <c r="Q883" i="35"/>
  <c r="Q884" i="35"/>
  <c r="Q885" i="35"/>
  <c r="Q886" i="35"/>
  <c r="Q887" i="35"/>
  <c r="Q888" i="35"/>
  <c r="Q889" i="35"/>
  <c r="Q890" i="35"/>
  <c r="Q891" i="35"/>
  <c r="Q892" i="35"/>
  <c r="Q893" i="35"/>
  <c r="Q894" i="35"/>
  <c r="Q895" i="35"/>
  <c r="Q896" i="35"/>
  <c r="Q897" i="35"/>
  <c r="Q898" i="35"/>
  <c r="Q899" i="35"/>
  <c r="Q900" i="35"/>
  <c r="Q901" i="35"/>
  <c r="Q902" i="35"/>
  <c r="Q903" i="35"/>
  <c r="Q904" i="35"/>
  <c r="Q905" i="35"/>
  <c r="Q906" i="35"/>
  <c r="Q907" i="35"/>
  <c r="Q908" i="35"/>
  <c r="Q909" i="35"/>
  <c r="Q910" i="35"/>
  <c r="Q911" i="35"/>
  <c r="Q912" i="35"/>
  <c r="Q913" i="35"/>
  <c r="Q914" i="35"/>
  <c r="Q915" i="35"/>
  <c r="Q916" i="35"/>
  <c r="Q917" i="35"/>
  <c r="Q918" i="35"/>
  <c r="Q919" i="35"/>
  <c r="Q920" i="35"/>
  <c r="Q921" i="35"/>
  <c r="Q922" i="35"/>
  <c r="Q923" i="35"/>
  <c r="Q924" i="35"/>
  <c r="Q925" i="35"/>
  <c r="Q926" i="35"/>
  <c r="Q927" i="35"/>
  <c r="Q928" i="35"/>
  <c r="Q929" i="35"/>
  <c r="Q930" i="35"/>
  <c r="Q931" i="35"/>
  <c r="Q932" i="35"/>
  <c r="Q933" i="35"/>
  <c r="Q934" i="35"/>
  <c r="Q935" i="35"/>
  <c r="Q936" i="35"/>
  <c r="Q937" i="35"/>
  <c r="Q938" i="35"/>
  <c r="Q939" i="35"/>
  <c r="Q940" i="35"/>
  <c r="Q941" i="35"/>
  <c r="Q942" i="35"/>
  <c r="Q943" i="35"/>
  <c r="Q944" i="35"/>
  <c r="Q945" i="35"/>
  <c r="Q946" i="35"/>
  <c r="Q947" i="35"/>
  <c r="Q948" i="35"/>
  <c r="Q949" i="35"/>
  <c r="Q950" i="35"/>
  <c r="Q951" i="35"/>
  <c r="Q952" i="35"/>
  <c r="Q953" i="35"/>
  <c r="Q954" i="35"/>
  <c r="Q955" i="35"/>
  <c r="Q956" i="35"/>
  <c r="Q957" i="35"/>
  <c r="Q958" i="35"/>
  <c r="Q959" i="35"/>
  <c r="Q960" i="35"/>
  <c r="Q961" i="35"/>
  <c r="Q962" i="35"/>
  <c r="Q963" i="35"/>
  <c r="Q964" i="35"/>
  <c r="Q965" i="35"/>
  <c r="Q966" i="35"/>
  <c r="Q967" i="35"/>
  <c r="Q968" i="35"/>
  <c r="Q969" i="35"/>
  <c r="Q970" i="35"/>
  <c r="Q971" i="35"/>
  <c r="Q972" i="35"/>
  <c r="Q973" i="35"/>
  <c r="Q974" i="35"/>
  <c r="Q975" i="35"/>
  <c r="Q976" i="35"/>
  <c r="Q977" i="35"/>
  <c r="Q978" i="35"/>
  <c r="Q979" i="35"/>
  <c r="Q980" i="35"/>
  <c r="Q981" i="35"/>
  <c r="Q982" i="35"/>
  <c r="Q983" i="35"/>
  <c r="Q984" i="35"/>
  <c r="Q985" i="35"/>
  <c r="Q986" i="35"/>
  <c r="Q987" i="35"/>
  <c r="Q988" i="35"/>
  <c r="Q989" i="35"/>
  <c r="Q990" i="35"/>
  <c r="Q991" i="35"/>
  <c r="Q992" i="35"/>
  <c r="Q993" i="35"/>
  <c r="Q994" i="35"/>
  <c r="Q995" i="35"/>
  <c r="Q996" i="35"/>
  <c r="Q997" i="35"/>
  <c r="Q998" i="35"/>
  <c r="Q999" i="35"/>
  <c r="Q1000" i="35"/>
  <c r="Q1001" i="35"/>
  <c r="Q1002" i="35"/>
  <c r="Q1003" i="35"/>
  <c r="Q1004" i="35"/>
  <c r="Q1005" i="35"/>
  <c r="Q1006" i="35"/>
  <c r="Q1007" i="35"/>
  <c r="Q1008" i="35"/>
  <c r="Q1009" i="35"/>
  <c r="Q1010" i="35"/>
  <c r="Q1011" i="35"/>
  <c r="Q1012" i="35"/>
  <c r="Q1013" i="35"/>
  <c r="Q1014" i="35"/>
  <c r="Q1015" i="35"/>
  <c r="Q1016" i="35"/>
  <c r="Q1017" i="35"/>
  <c r="Q1018" i="35"/>
  <c r="Q1019" i="35"/>
  <c r="Q1020" i="35"/>
  <c r="Q1021" i="35"/>
  <c r="Q1022" i="35"/>
  <c r="Q1023" i="35"/>
  <c r="Q1024" i="35"/>
  <c r="Q1025" i="35"/>
  <c r="Q1026" i="35"/>
  <c r="Q1027" i="35"/>
  <c r="Q1028" i="35"/>
  <c r="Q1029" i="35"/>
  <c r="Q1030" i="35"/>
  <c r="Q1031" i="35"/>
  <c r="Q1032" i="35"/>
  <c r="Q1033" i="35"/>
  <c r="Q1034" i="35"/>
  <c r="Q1035" i="35"/>
  <c r="Q1036" i="35"/>
  <c r="Q1037" i="35"/>
  <c r="Q1038" i="35"/>
  <c r="Q1039" i="35"/>
  <c r="Q1040" i="35"/>
  <c r="Q1041" i="35"/>
  <c r="Q1042" i="35"/>
  <c r="Q1043" i="35"/>
  <c r="Q1044" i="35"/>
  <c r="Q1045" i="35"/>
  <c r="Q1046" i="35"/>
  <c r="Q1047" i="35"/>
  <c r="Q1048" i="35"/>
  <c r="Q1049" i="35"/>
  <c r="Q1050" i="35"/>
  <c r="Q1051" i="35"/>
  <c r="Q1052" i="35"/>
  <c r="Q1053" i="35"/>
  <c r="Q1054" i="35"/>
  <c r="Q1055" i="35"/>
  <c r="Q1056" i="35"/>
  <c r="Q1057" i="35"/>
  <c r="Q1058" i="35"/>
  <c r="Q1059" i="35"/>
  <c r="Q1060" i="35"/>
  <c r="Q1061" i="35"/>
  <c r="Q1062" i="35"/>
  <c r="Q1063" i="35"/>
  <c r="Q1064" i="35"/>
  <c r="Q1065" i="35"/>
  <c r="Q1066" i="35"/>
  <c r="Q1067" i="35"/>
  <c r="Q1068" i="35"/>
  <c r="Q1069" i="35"/>
  <c r="Q1070" i="35"/>
  <c r="Q1071" i="35"/>
  <c r="Q1072" i="35"/>
  <c r="Q1073" i="35"/>
  <c r="Q1074" i="35"/>
  <c r="Q1075" i="35"/>
  <c r="Q1076" i="35"/>
  <c r="Q1077" i="35"/>
  <c r="Q1078" i="35"/>
  <c r="Q1079" i="35"/>
  <c r="Q1080" i="35"/>
  <c r="Q1081" i="35"/>
  <c r="Q1082" i="35"/>
  <c r="Q1083" i="35"/>
  <c r="Q1084" i="35"/>
  <c r="Q1085" i="35"/>
  <c r="Q1086" i="35"/>
  <c r="Q1087" i="35"/>
  <c r="Q1088" i="35"/>
  <c r="Q1089" i="35"/>
  <c r="Q1090" i="35"/>
  <c r="Q1091" i="35"/>
  <c r="Q1092" i="35"/>
  <c r="Q1093" i="35"/>
  <c r="Q1094" i="35"/>
  <c r="Q1095" i="35"/>
  <c r="Q1096" i="35"/>
  <c r="Q1097" i="35"/>
  <c r="Q1098" i="35"/>
  <c r="Q1099" i="35"/>
  <c r="Q1100" i="35"/>
  <c r="Q1101" i="35"/>
  <c r="Q1102" i="35"/>
  <c r="Q1103" i="35"/>
  <c r="Q1104" i="35"/>
  <c r="Q1105" i="35"/>
  <c r="Q1106" i="35"/>
  <c r="Q1107" i="35"/>
  <c r="Q1108" i="35"/>
  <c r="Q1109" i="35"/>
  <c r="Q1110" i="35"/>
  <c r="Q1111" i="35"/>
  <c r="Q1112" i="35"/>
  <c r="Q1113" i="35"/>
  <c r="Q1114" i="35"/>
  <c r="Q1115" i="35"/>
  <c r="Q1116" i="35"/>
  <c r="Q1117" i="35"/>
  <c r="Q1118" i="35"/>
  <c r="Q1119" i="35"/>
  <c r="Q1120" i="35"/>
  <c r="Q1121" i="35"/>
  <c r="Q1122" i="35"/>
  <c r="Q1123" i="35"/>
  <c r="Q1124" i="35"/>
  <c r="Q1125" i="35"/>
  <c r="Q1126" i="35"/>
  <c r="Q1127" i="35"/>
  <c r="Q1128" i="35"/>
  <c r="Q1129" i="35"/>
  <c r="Q1130" i="35"/>
  <c r="Q1131" i="35"/>
  <c r="Q1132" i="35"/>
  <c r="Q1133" i="35"/>
  <c r="Q1134" i="35"/>
  <c r="Q1135" i="35"/>
  <c r="Q1136" i="35"/>
  <c r="Q1137" i="35"/>
  <c r="Q1138" i="35"/>
  <c r="Q1139" i="35"/>
  <c r="Q1140" i="35"/>
  <c r="Q1141" i="35"/>
  <c r="Q1142" i="35"/>
  <c r="Q1143" i="35"/>
  <c r="Q1144" i="35"/>
  <c r="Q1145" i="35"/>
  <c r="Q1146" i="35"/>
  <c r="Q1147" i="35"/>
  <c r="Q1148" i="35"/>
  <c r="Q1149" i="35"/>
  <c r="Q1150" i="35"/>
  <c r="Q1151" i="35"/>
  <c r="Q1152" i="35"/>
  <c r="Q1153" i="35"/>
  <c r="Q1154" i="35"/>
  <c r="Q1155" i="35"/>
  <c r="Q1156" i="35"/>
  <c r="Q1157" i="35"/>
  <c r="Q1158" i="35"/>
  <c r="Q1159" i="35"/>
  <c r="Q1160" i="35"/>
  <c r="Q1161" i="35"/>
  <c r="Q1162" i="35"/>
  <c r="Q1163" i="35"/>
  <c r="Q1164" i="35"/>
  <c r="Q1165" i="35"/>
  <c r="Q1166" i="35"/>
  <c r="Q1167" i="35"/>
  <c r="Q1168" i="35"/>
  <c r="Q1169" i="35"/>
  <c r="Q1170" i="35"/>
  <c r="Q1171" i="35"/>
  <c r="Q1172" i="35"/>
  <c r="Q1173" i="35"/>
  <c r="Q1174" i="35"/>
  <c r="Q1175" i="35"/>
  <c r="Q1176" i="35"/>
  <c r="Q1177" i="35"/>
  <c r="Q1178" i="35"/>
  <c r="Q1179" i="35"/>
  <c r="Q1180" i="35"/>
  <c r="Q1181" i="35"/>
  <c r="Q1182" i="35"/>
  <c r="Q1183" i="35"/>
  <c r="Q1184" i="35"/>
  <c r="Q1185" i="35"/>
  <c r="Q1186" i="35"/>
  <c r="Q1187" i="35"/>
  <c r="Q1188" i="35"/>
  <c r="Q1189" i="35"/>
  <c r="Q1190" i="35"/>
  <c r="Q1191" i="35"/>
  <c r="Q1192" i="35"/>
  <c r="Q1193" i="35"/>
  <c r="Q1194" i="35"/>
  <c r="Q1195" i="35"/>
  <c r="Q1196" i="35"/>
  <c r="Q1197" i="35"/>
  <c r="Q1198" i="35"/>
  <c r="Q1199" i="35"/>
  <c r="Q1200" i="35"/>
  <c r="Q1201" i="35"/>
  <c r="Q1202" i="35"/>
  <c r="Q1203" i="35"/>
  <c r="Q1204" i="35"/>
  <c r="Q1205" i="35"/>
  <c r="Q1206" i="35"/>
  <c r="Q1207" i="35"/>
  <c r="Q1208" i="35"/>
  <c r="Q1209" i="35"/>
  <c r="Q1210" i="35"/>
  <c r="Q1211" i="35"/>
  <c r="Q1212" i="35"/>
  <c r="Q1213" i="35"/>
  <c r="Q1214" i="35"/>
  <c r="Q1215" i="35"/>
  <c r="Q1216" i="35"/>
  <c r="Q1217" i="35"/>
  <c r="Q1218" i="35"/>
  <c r="Q1219" i="35"/>
  <c r="Q1220" i="35"/>
  <c r="Q1221" i="35"/>
  <c r="Q1222" i="35"/>
  <c r="Q1223" i="35"/>
  <c r="Q1224" i="35"/>
  <c r="Q1225" i="35"/>
  <c r="Q1226" i="35"/>
  <c r="Q1227" i="35"/>
  <c r="Q1228" i="35"/>
  <c r="Q1229" i="35"/>
  <c r="Q1230" i="35"/>
  <c r="Q1231" i="35"/>
  <c r="Q1232" i="35"/>
  <c r="Q1233" i="35"/>
  <c r="Q1234" i="35"/>
  <c r="Q1235" i="35"/>
  <c r="Q1236" i="35"/>
  <c r="Q1237" i="35"/>
  <c r="Q1238" i="35"/>
  <c r="Q1239" i="35"/>
  <c r="Q1240" i="35"/>
  <c r="Q1241" i="35"/>
  <c r="Q1242" i="35"/>
  <c r="Q1243" i="35"/>
  <c r="Q1244" i="35"/>
  <c r="Q1245" i="35"/>
  <c r="Q1246" i="35"/>
  <c r="Q1247" i="35"/>
  <c r="Q1248" i="35"/>
  <c r="Q1249" i="35"/>
  <c r="Q1250" i="35"/>
  <c r="Q1251" i="35"/>
  <c r="Q1252" i="35"/>
  <c r="Q1253" i="35"/>
  <c r="Q1254" i="35"/>
  <c r="Q1255" i="35"/>
  <c r="Q1256" i="35"/>
  <c r="Q1257" i="35"/>
  <c r="Q1258" i="35"/>
  <c r="Q1259" i="35"/>
  <c r="Q1260" i="35"/>
  <c r="Q1261" i="35"/>
  <c r="Q1262" i="35"/>
  <c r="Q1263" i="35"/>
  <c r="Q1264" i="35"/>
  <c r="Q1265" i="35"/>
  <c r="Q1266" i="35"/>
  <c r="Q1267" i="35"/>
  <c r="Q1268" i="35"/>
  <c r="Q1269" i="35"/>
  <c r="Q1270" i="35"/>
  <c r="Q1271" i="35"/>
  <c r="Q1272" i="35"/>
  <c r="Q1273" i="35"/>
  <c r="Q1274" i="35"/>
  <c r="Q1275" i="35"/>
  <c r="Q1276" i="35"/>
  <c r="Q1277" i="35"/>
  <c r="Q1278" i="35"/>
  <c r="Q1279" i="35"/>
  <c r="Q1280" i="35"/>
  <c r="Q1281" i="35"/>
  <c r="Q1282" i="35"/>
  <c r="Q1283" i="35"/>
  <c r="Q1284" i="35"/>
  <c r="Q1285" i="35"/>
  <c r="Q1286" i="35"/>
  <c r="Q1287" i="35"/>
  <c r="Q1288" i="35"/>
  <c r="Q1289" i="35"/>
  <c r="Q1290" i="35"/>
  <c r="Q1291" i="35"/>
  <c r="Q1292" i="35"/>
  <c r="Q1293" i="35"/>
  <c r="Q1294" i="35"/>
  <c r="Q1295" i="35"/>
  <c r="Q1296" i="35"/>
  <c r="Q1297" i="35"/>
  <c r="Q1298" i="35"/>
  <c r="Q1299" i="35"/>
  <c r="Q1300" i="35"/>
  <c r="Q1301" i="35"/>
  <c r="Q1302" i="35"/>
  <c r="Q1303" i="35"/>
  <c r="Q1304" i="35"/>
  <c r="Q1305" i="35"/>
  <c r="Q1306" i="35"/>
  <c r="Q1307" i="35"/>
  <c r="Q1308" i="35"/>
  <c r="Q1309" i="35"/>
  <c r="Q1310" i="35"/>
  <c r="Q1311" i="35"/>
  <c r="Q1312" i="35"/>
  <c r="Q1313" i="35"/>
  <c r="Q1314" i="35"/>
  <c r="Q1315" i="35"/>
  <c r="Q1316" i="35"/>
  <c r="Q1317" i="35"/>
  <c r="Q1318" i="35"/>
  <c r="Q1319" i="35"/>
  <c r="Q1320" i="35"/>
  <c r="Q1321" i="35"/>
  <c r="Q1322" i="35"/>
  <c r="Q1323" i="35"/>
  <c r="Q1324" i="35"/>
  <c r="Q1325" i="35"/>
  <c r="Q1326" i="35"/>
  <c r="Q1327" i="35"/>
  <c r="Q1328" i="35"/>
  <c r="Q1329" i="35"/>
  <c r="Q1330" i="35"/>
  <c r="Q1331" i="35"/>
  <c r="Q1332" i="35"/>
  <c r="Q1333" i="35"/>
  <c r="Q1334" i="35"/>
  <c r="Q1335" i="35"/>
  <c r="Q1336" i="35"/>
  <c r="Q1337" i="35"/>
  <c r="Q1338" i="35"/>
  <c r="Q1339" i="35"/>
  <c r="Q1340" i="35"/>
  <c r="Q1341" i="35"/>
  <c r="Q1342" i="35"/>
  <c r="Q1343" i="35"/>
  <c r="Q1344" i="35"/>
  <c r="Q1345" i="35"/>
  <c r="Q1346" i="35"/>
  <c r="Q1347" i="35"/>
  <c r="Q1348" i="35"/>
  <c r="Q1349" i="35"/>
  <c r="Q1350" i="35"/>
  <c r="Q1351" i="35"/>
  <c r="Q1352" i="35"/>
  <c r="Q1353" i="35"/>
  <c r="Q1354" i="35"/>
  <c r="Q1355" i="35"/>
  <c r="Q1356" i="35"/>
  <c r="Q1357" i="35"/>
  <c r="Q1358" i="35"/>
  <c r="Q1359" i="35"/>
  <c r="Q1360" i="35"/>
  <c r="Q1361" i="35"/>
  <c r="Q1362" i="35"/>
  <c r="Q1363" i="35"/>
  <c r="Q1364" i="35"/>
  <c r="Q1365" i="35"/>
  <c r="Q1366" i="35"/>
  <c r="Q1367" i="35"/>
  <c r="Q1368" i="35"/>
  <c r="Q1369" i="35"/>
  <c r="Q1370" i="35"/>
  <c r="Q1371" i="35"/>
  <c r="Q1372" i="35"/>
  <c r="Q1373" i="35"/>
  <c r="Q1374" i="35"/>
  <c r="Q1375" i="35"/>
  <c r="Q1376" i="35"/>
  <c r="Q1377" i="35"/>
  <c r="Q1378" i="35"/>
  <c r="Q1379" i="35"/>
  <c r="Q1380" i="35"/>
  <c r="Q1381" i="35"/>
  <c r="Q1382" i="35"/>
  <c r="Q1383" i="35"/>
  <c r="Q1384" i="35"/>
  <c r="Q1385" i="35"/>
  <c r="Q1386" i="35"/>
  <c r="Q1387" i="35"/>
  <c r="Q1388" i="35"/>
  <c r="Q1389" i="35"/>
  <c r="Q1390" i="35"/>
  <c r="Q1391" i="35"/>
  <c r="Q1392" i="35"/>
  <c r="Q1393" i="35"/>
  <c r="Q1394" i="35"/>
  <c r="Q1395" i="35"/>
  <c r="Q1396" i="35"/>
  <c r="Q1397" i="35"/>
  <c r="Q1398" i="35"/>
  <c r="Q1399" i="35"/>
  <c r="Q1400" i="35"/>
  <c r="Q1401" i="35"/>
  <c r="Q1402" i="35"/>
  <c r="Q1403" i="35"/>
  <c r="Q1404" i="35"/>
  <c r="Q1405" i="35"/>
  <c r="Q1406" i="35"/>
  <c r="Q1407" i="35"/>
  <c r="Q1408" i="35"/>
  <c r="Q1409" i="35"/>
  <c r="Q1410" i="35"/>
  <c r="Q1411" i="35"/>
  <c r="Q1412" i="35"/>
  <c r="Q1413" i="35"/>
  <c r="Q1414" i="35"/>
  <c r="Q1415" i="35"/>
  <c r="Q1416" i="35"/>
  <c r="Q1417" i="35"/>
  <c r="Q1418" i="35"/>
  <c r="Q1419" i="35"/>
  <c r="Q1420" i="35"/>
  <c r="Q1421" i="35"/>
  <c r="Q1422" i="35"/>
  <c r="Q1423" i="35"/>
  <c r="Q1424" i="35"/>
  <c r="Q1425" i="35"/>
  <c r="Q1426" i="35"/>
  <c r="Q1427" i="35"/>
  <c r="Q1428" i="35"/>
  <c r="Q1429" i="35"/>
  <c r="Q1430" i="35"/>
  <c r="Q1431" i="35"/>
  <c r="Q1432" i="35"/>
  <c r="Q1433" i="35"/>
  <c r="Q1434" i="35"/>
  <c r="Q1435" i="35"/>
  <c r="Q1436" i="35"/>
  <c r="Q1437" i="35"/>
  <c r="Q1438" i="35"/>
  <c r="Q1439" i="35"/>
  <c r="Q1440" i="35"/>
  <c r="Q1441" i="35"/>
  <c r="Q1442" i="35"/>
  <c r="Q1443" i="35"/>
  <c r="Q1444" i="35"/>
  <c r="Q1445" i="35"/>
  <c r="Q1446" i="35"/>
  <c r="Q1447" i="35"/>
  <c r="Q1448" i="35"/>
  <c r="Q1449" i="35"/>
  <c r="Q1450" i="35"/>
  <c r="Q1451" i="35"/>
  <c r="Q1452" i="35"/>
  <c r="Q1453" i="35"/>
  <c r="Q1454" i="35"/>
  <c r="Q1455" i="35"/>
  <c r="Q1456" i="35"/>
  <c r="Q1457" i="35"/>
  <c r="Q1458" i="35"/>
  <c r="Q1459" i="35"/>
  <c r="Q1460" i="35"/>
  <c r="Q1461" i="35"/>
  <c r="Q1462" i="35"/>
  <c r="Q1463" i="35"/>
  <c r="Q1464" i="35"/>
  <c r="Q1465" i="35"/>
  <c r="Q1466" i="35"/>
  <c r="Q1467" i="35"/>
  <c r="Q1468" i="35"/>
  <c r="Q1469" i="35"/>
  <c r="Q1470" i="35"/>
  <c r="Q1471" i="35"/>
  <c r="Q1472" i="35"/>
  <c r="Q1473" i="35"/>
  <c r="Q1474" i="35"/>
  <c r="Q1475" i="35"/>
  <c r="Q1476" i="35"/>
  <c r="Q1477" i="35"/>
  <c r="Q1478" i="35"/>
  <c r="Q1479" i="35"/>
  <c r="Q1480" i="35"/>
  <c r="Q1481" i="35"/>
  <c r="Q1482" i="35"/>
  <c r="Q1483" i="35"/>
  <c r="Q1484" i="35"/>
  <c r="Q1485" i="35"/>
  <c r="Q1486" i="35"/>
  <c r="Q1487" i="35"/>
  <c r="Q1488" i="35"/>
  <c r="Q1489" i="35"/>
  <c r="Q1490" i="35"/>
  <c r="Q1491" i="35"/>
  <c r="Q1492" i="35"/>
  <c r="Q1493" i="35"/>
  <c r="Q1494" i="35"/>
  <c r="Q1495" i="35"/>
  <c r="Q1496" i="35"/>
  <c r="Q1497" i="35"/>
  <c r="Q1498" i="35"/>
  <c r="Q1499" i="35"/>
  <c r="Q1500" i="35"/>
  <c r="Q1501" i="35"/>
  <c r="Q1502" i="35"/>
  <c r="Q1503" i="35"/>
  <c r="Q1504" i="35"/>
  <c r="Q1505" i="35"/>
  <c r="Q1506" i="35"/>
  <c r="Q1507" i="35"/>
  <c r="Q1508" i="35"/>
  <c r="Q1509" i="35"/>
  <c r="Q1510" i="35"/>
  <c r="Q1511" i="35"/>
  <c r="Q1512" i="35"/>
  <c r="Q1513" i="35"/>
  <c r="Q1514" i="35"/>
  <c r="Q1515" i="35"/>
  <c r="Q1516" i="35"/>
  <c r="Q1517" i="35"/>
  <c r="Q1518" i="35"/>
  <c r="Q1519" i="35"/>
  <c r="Q1520" i="35"/>
  <c r="Q1521" i="35"/>
  <c r="Q1522" i="35"/>
  <c r="Q1523" i="35"/>
  <c r="Q1524" i="35"/>
  <c r="Q1525" i="35"/>
  <c r="Q1526" i="35"/>
  <c r="Q1527" i="35"/>
  <c r="Q1528" i="35"/>
  <c r="Q1529" i="35"/>
  <c r="Q1530" i="35"/>
  <c r="Q1531" i="35"/>
  <c r="Q1532" i="35"/>
  <c r="Q1533" i="35"/>
  <c r="Q1534" i="35"/>
  <c r="Q1535" i="35"/>
  <c r="Q1536" i="35"/>
  <c r="Q1537" i="35"/>
  <c r="Q1538" i="35"/>
  <c r="Q1539" i="35"/>
  <c r="Q1540" i="35"/>
  <c r="Q1541" i="35"/>
  <c r="Q1542" i="35"/>
  <c r="Q1543" i="35"/>
  <c r="Q1544" i="35"/>
  <c r="Q1545" i="35"/>
  <c r="Q1546" i="35"/>
  <c r="Q1547" i="35"/>
  <c r="Q1548" i="35"/>
  <c r="Q1549" i="35"/>
  <c r="Q1550" i="35"/>
  <c r="Q1551" i="35"/>
  <c r="Q1552" i="35"/>
  <c r="Q1553" i="35"/>
  <c r="Q1554" i="35"/>
  <c r="Q1555" i="35"/>
  <c r="Q1556" i="35"/>
  <c r="Q1557" i="35"/>
  <c r="Q1558" i="35"/>
  <c r="Q1559" i="35"/>
  <c r="Q1560" i="35"/>
  <c r="Q1561" i="35"/>
  <c r="Q1562" i="35"/>
  <c r="Q1563" i="35"/>
  <c r="Q1564" i="35"/>
  <c r="Q1565" i="35"/>
  <c r="Q1566" i="35"/>
  <c r="Q1567" i="35"/>
  <c r="Q1568" i="35"/>
  <c r="Q1569" i="35"/>
  <c r="Q1570" i="35"/>
  <c r="Q1571" i="35"/>
  <c r="Q1572" i="35"/>
  <c r="Q1573" i="35"/>
  <c r="Q1574" i="35"/>
  <c r="Q1575" i="35"/>
  <c r="Q1576" i="35"/>
  <c r="Q1577" i="35"/>
  <c r="Q1578" i="35"/>
  <c r="Q1579" i="35"/>
  <c r="Q1580" i="35"/>
  <c r="Q1581" i="35"/>
  <c r="Q1582" i="35"/>
  <c r="Q1583" i="35"/>
  <c r="Q1584" i="35"/>
  <c r="Q1585" i="35"/>
  <c r="Q1586" i="35"/>
  <c r="Q1587" i="35"/>
  <c r="Q1588" i="35"/>
  <c r="Q1589" i="35"/>
  <c r="Q1590" i="35"/>
  <c r="Q1591" i="35"/>
  <c r="Q1592" i="35"/>
  <c r="Q1593" i="35"/>
  <c r="Q1594" i="35"/>
  <c r="Q1595" i="35"/>
  <c r="Q1596" i="35"/>
  <c r="Q1597" i="35"/>
  <c r="Q1598" i="35"/>
  <c r="Q1599" i="35"/>
  <c r="Q1600" i="35"/>
  <c r="Q1601" i="35"/>
  <c r="Q1602" i="35"/>
  <c r="Q1603" i="35"/>
  <c r="Q1604" i="35"/>
  <c r="Q1605" i="35"/>
  <c r="Q1606" i="35"/>
  <c r="Q1607" i="35"/>
  <c r="Q1608" i="35"/>
  <c r="Q1609" i="35"/>
  <c r="Q1610" i="35"/>
  <c r="Q1611" i="35"/>
  <c r="Q1612" i="35"/>
  <c r="Q1613" i="35"/>
  <c r="Q1614" i="35"/>
  <c r="Q1615" i="35"/>
  <c r="Q1616" i="35"/>
  <c r="Q1617" i="35"/>
  <c r="Q1618" i="35"/>
  <c r="Q1619" i="35"/>
  <c r="Q1620" i="35"/>
  <c r="Q1621" i="35"/>
  <c r="Q1622" i="35"/>
  <c r="Q1623" i="35"/>
  <c r="Q1624" i="35"/>
  <c r="Q1625" i="35"/>
  <c r="Q1626" i="35"/>
  <c r="Q1627" i="35"/>
  <c r="Q1628" i="35"/>
  <c r="Q1629" i="35"/>
  <c r="Q1630" i="35"/>
  <c r="Q1631" i="35"/>
  <c r="Q1632" i="35"/>
  <c r="Q1633" i="35"/>
  <c r="Q1634" i="35"/>
  <c r="Q1635" i="35"/>
  <c r="Q1636" i="35"/>
  <c r="Q1637" i="35"/>
  <c r="Q1638" i="35"/>
  <c r="Q1639" i="35"/>
  <c r="Q1640" i="35"/>
  <c r="Q1641" i="35"/>
  <c r="Q1642" i="35"/>
  <c r="Q1643" i="35"/>
  <c r="Q1644" i="35"/>
  <c r="Q1645" i="35"/>
  <c r="Q1646" i="35"/>
  <c r="Q1647" i="35"/>
  <c r="Q1648" i="35"/>
  <c r="Q1649" i="35"/>
  <c r="Q1650" i="35"/>
  <c r="Q1651" i="35"/>
  <c r="Q1652" i="35"/>
  <c r="Q1653" i="35"/>
  <c r="Q1654" i="35"/>
  <c r="Q1655" i="35"/>
  <c r="Q1656" i="35"/>
  <c r="Q1657" i="35"/>
  <c r="Q1658" i="35"/>
  <c r="Q1659" i="35"/>
  <c r="Q1660" i="35"/>
  <c r="Q1661" i="35"/>
  <c r="Q1662" i="35"/>
  <c r="Q1663" i="35"/>
  <c r="Q1664" i="35"/>
  <c r="Q1665" i="35"/>
  <c r="Q1666" i="35"/>
  <c r="Q1667" i="35"/>
  <c r="Q1668" i="35"/>
  <c r="Q1669" i="35"/>
  <c r="Q1670" i="35"/>
  <c r="Q1671" i="35"/>
  <c r="Q1672" i="35"/>
  <c r="Q1673" i="35"/>
  <c r="Q1674" i="35"/>
  <c r="Q1675" i="35"/>
  <c r="Q1676" i="35"/>
  <c r="Q1677" i="35"/>
  <c r="Q1678" i="35"/>
  <c r="Q1679" i="35"/>
  <c r="Q1680" i="35"/>
  <c r="Q1681" i="35"/>
  <c r="Q1682" i="35"/>
  <c r="Q1683" i="35"/>
  <c r="Q1684" i="35"/>
  <c r="Q1685" i="35"/>
  <c r="Q1686" i="35"/>
  <c r="Q1687" i="35"/>
  <c r="Q1688" i="35"/>
  <c r="Q847" i="35"/>
  <c r="Q6" i="35"/>
  <c r="S6" i="35" s="1"/>
  <c r="Q7" i="35"/>
  <c r="S7" i="35" s="1"/>
  <c r="Q8" i="35"/>
  <c r="S8" i="35" s="1"/>
  <c r="Q9" i="35"/>
  <c r="S9" i="35" s="1"/>
  <c r="Q10" i="35"/>
  <c r="S10" i="35" s="1"/>
  <c r="Q11" i="35"/>
  <c r="S11" i="35" s="1"/>
  <c r="Q12" i="35"/>
  <c r="S12" i="35" s="1"/>
  <c r="Q13" i="35"/>
  <c r="S13" i="35" s="1"/>
  <c r="Q14" i="35"/>
  <c r="S14" i="35" s="1"/>
  <c r="Q15" i="35"/>
  <c r="S15" i="35" s="1"/>
  <c r="Q16" i="35"/>
  <c r="S16" i="35" s="1"/>
  <c r="Q17" i="35"/>
  <c r="S17" i="35" s="1"/>
  <c r="Q18" i="35"/>
  <c r="S18" i="35" s="1"/>
  <c r="Q19" i="35"/>
  <c r="S19" i="35" s="1"/>
  <c r="Q20" i="35"/>
  <c r="S20" i="35" s="1"/>
  <c r="Q21" i="35"/>
  <c r="S21" i="35" s="1"/>
  <c r="Q22" i="35"/>
  <c r="S22" i="35" s="1"/>
  <c r="Q23" i="35"/>
  <c r="S23" i="35" s="1"/>
  <c r="Q24" i="35"/>
  <c r="S24" i="35" s="1"/>
  <c r="Q25" i="35"/>
  <c r="S25" i="35" s="1"/>
  <c r="Q26" i="35"/>
  <c r="S26" i="35" s="1"/>
  <c r="Q27" i="35"/>
  <c r="S27" i="35" s="1"/>
  <c r="Q28" i="35"/>
  <c r="S28" i="35" s="1"/>
  <c r="Q29" i="35"/>
  <c r="S29" i="35" s="1"/>
  <c r="Q30" i="35"/>
  <c r="S30" i="35" s="1"/>
  <c r="Q31" i="35"/>
  <c r="S31" i="35" s="1"/>
  <c r="Q32" i="35"/>
  <c r="S32" i="35" s="1"/>
  <c r="Q33" i="35"/>
  <c r="S33" i="35" s="1"/>
  <c r="Q34" i="35"/>
  <c r="S34" i="35" s="1"/>
  <c r="Q35" i="35"/>
  <c r="S35" i="35" s="1"/>
  <c r="Q36" i="35"/>
  <c r="S36" i="35" s="1"/>
  <c r="Q37" i="35"/>
  <c r="S37" i="35" s="1"/>
  <c r="Q38" i="35"/>
  <c r="S38" i="35" s="1"/>
  <c r="Q39" i="35"/>
  <c r="S39" i="35" s="1"/>
  <c r="Q40" i="35"/>
  <c r="S40" i="35" s="1"/>
  <c r="Q41" i="35"/>
  <c r="S41" i="35" s="1"/>
  <c r="Q42" i="35"/>
  <c r="S42" i="35" s="1"/>
  <c r="Q43" i="35"/>
  <c r="S43" i="35" s="1"/>
  <c r="Q44" i="35"/>
  <c r="S44" i="35" s="1"/>
  <c r="Q45" i="35"/>
  <c r="S45" i="35" s="1"/>
  <c r="Q46" i="35"/>
  <c r="S46" i="35" s="1"/>
  <c r="Q47" i="35"/>
  <c r="S47" i="35" s="1"/>
  <c r="Q48" i="35"/>
  <c r="S48" i="35" s="1"/>
  <c r="Q49" i="35"/>
  <c r="S49" i="35" s="1"/>
  <c r="Q50" i="35"/>
  <c r="S50" i="35" s="1"/>
  <c r="Q51" i="35"/>
  <c r="S51" i="35" s="1"/>
  <c r="Q52" i="35"/>
  <c r="S52" i="35" s="1"/>
  <c r="Q53" i="35"/>
  <c r="S53" i="35" s="1"/>
  <c r="Q54" i="35"/>
  <c r="S54" i="35" s="1"/>
  <c r="Q55" i="35"/>
  <c r="S55" i="35" s="1"/>
  <c r="Q56" i="35"/>
  <c r="S56" i="35" s="1"/>
  <c r="Q57" i="35"/>
  <c r="S57" i="35" s="1"/>
  <c r="Q58" i="35"/>
  <c r="S58" i="35" s="1"/>
  <c r="Q59" i="35"/>
  <c r="S59" i="35" s="1"/>
  <c r="Q60" i="35"/>
  <c r="S60" i="35" s="1"/>
  <c r="Q61" i="35"/>
  <c r="S61" i="35" s="1"/>
  <c r="Q62" i="35"/>
  <c r="S62" i="35" s="1"/>
  <c r="Q63" i="35"/>
  <c r="S63" i="35" s="1"/>
  <c r="Q64" i="35"/>
  <c r="S64" i="35" s="1"/>
  <c r="Q65" i="35"/>
  <c r="S65" i="35" s="1"/>
  <c r="Q66" i="35"/>
  <c r="S66" i="35" s="1"/>
  <c r="Q67" i="35"/>
  <c r="S67" i="35" s="1"/>
  <c r="Q68" i="35"/>
  <c r="S68" i="35" s="1"/>
  <c r="Q69" i="35"/>
  <c r="S69" i="35" s="1"/>
  <c r="Q70" i="35"/>
  <c r="S70" i="35" s="1"/>
  <c r="Q71" i="35"/>
  <c r="S71" i="35" s="1"/>
  <c r="Q72" i="35"/>
  <c r="S72" i="35" s="1"/>
  <c r="Q73" i="35"/>
  <c r="S73" i="35" s="1"/>
  <c r="Q74" i="35"/>
  <c r="S74" i="35" s="1"/>
  <c r="Q75" i="35"/>
  <c r="S75" i="35" s="1"/>
  <c r="Q76" i="35"/>
  <c r="S76" i="35" s="1"/>
  <c r="Q77" i="35"/>
  <c r="S77" i="35" s="1"/>
  <c r="Q78" i="35"/>
  <c r="S78" i="35" s="1"/>
  <c r="Q79" i="35"/>
  <c r="S79" i="35" s="1"/>
  <c r="Q80" i="35"/>
  <c r="S80" i="35" s="1"/>
  <c r="Q81" i="35"/>
  <c r="S81" i="35" s="1"/>
  <c r="Q82" i="35"/>
  <c r="S82" i="35" s="1"/>
  <c r="Q83" i="35"/>
  <c r="S83" i="35" s="1"/>
  <c r="Q84" i="35"/>
  <c r="S84" i="35" s="1"/>
  <c r="Q85" i="35"/>
  <c r="S85" i="35" s="1"/>
  <c r="Q86" i="35"/>
  <c r="S86" i="35" s="1"/>
  <c r="Q87" i="35"/>
  <c r="S87" i="35" s="1"/>
  <c r="Q88" i="35"/>
  <c r="S88" i="35" s="1"/>
  <c r="Q89" i="35"/>
  <c r="S89" i="35" s="1"/>
  <c r="Q90" i="35"/>
  <c r="S90" i="35" s="1"/>
  <c r="Q91" i="35"/>
  <c r="S91" i="35" s="1"/>
  <c r="Q92" i="35"/>
  <c r="S92" i="35" s="1"/>
  <c r="Q93" i="35"/>
  <c r="S93" i="35" s="1"/>
  <c r="Q94" i="35"/>
  <c r="S94" i="35" s="1"/>
  <c r="Q95" i="35"/>
  <c r="S95" i="35" s="1"/>
  <c r="Q96" i="35"/>
  <c r="S96" i="35" s="1"/>
  <c r="Q97" i="35"/>
  <c r="S97" i="35" s="1"/>
  <c r="Q98" i="35"/>
  <c r="S98" i="35" s="1"/>
  <c r="Q99" i="35"/>
  <c r="S99" i="35" s="1"/>
  <c r="Q100" i="35"/>
  <c r="S100" i="35" s="1"/>
  <c r="Q101" i="35"/>
  <c r="S101" i="35" s="1"/>
  <c r="Q102" i="35"/>
  <c r="S102" i="35" s="1"/>
  <c r="Q103" i="35"/>
  <c r="S103" i="35" s="1"/>
  <c r="Q104" i="35"/>
  <c r="S104" i="35" s="1"/>
  <c r="Q105" i="35"/>
  <c r="S105" i="35" s="1"/>
  <c r="Q106" i="35"/>
  <c r="S106" i="35" s="1"/>
  <c r="Q107" i="35"/>
  <c r="S107" i="35" s="1"/>
  <c r="Q108" i="35"/>
  <c r="S108" i="35" s="1"/>
  <c r="Q109" i="35"/>
  <c r="S109" i="35" s="1"/>
  <c r="Q110" i="35"/>
  <c r="S110" i="35" s="1"/>
  <c r="Q111" i="35"/>
  <c r="S111" i="35" s="1"/>
  <c r="Q112" i="35"/>
  <c r="S112" i="35" s="1"/>
  <c r="Q113" i="35"/>
  <c r="S113" i="35" s="1"/>
  <c r="Q114" i="35"/>
  <c r="S114" i="35" s="1"/>
  <c r="Q115" i="35"/>
  <c r="S115" i="35" s="1"/>
  <c r="Q116" i="35"/>
  <c r="S116" i="35" s="1"/>
  <c r="Q117" i="35"/>
  <c r="S117" i="35" s="1"/>
  <c r="Q118" i="35"/>
  <c r="S118" i="35" s="1"/>
  <c r="Q119" i="35"/>
  <c r="S119" i="35" s="1"/>
  <c r="Q120" i="35"/>
  <c r="S120" i="35" s="1"/>
  <c r="Q121" i="35"/>
  <c r="S121" i="35" s="1"/>
  <c r="Q122" i="35"/>
  <c r="S122" i="35" s="1"/>
  <c r="Q123" i="35"/>
  <c r="S123" i="35" s="1"/>
  <c r="Q124" i="35"/>
  <c r="S124" i="35" s="1"/>
  <c r="Q125" i="35"/>
  <c r="S125" i="35" s="1"/>
  <c r="Q126" i="35"/>
  <c r="S126" i="35" s="1"/>
  <c r="Q127" i="35"/>
  <c r="S127" i="35" s="1"/>
  <c r="Q128" i="35"/>
  <c r="S128" i="35" s="1"/>
  <c r="Q129" i="35"/>
  <c r="S129" i="35" s="1"/>
  <c r="Q130" i="35"/>
  <c r="S130" i="35" s="1"/>
  <c r="Q131" i="35"/>
  <c r="S131" i="35" s="1"/>
  <c r="Q132" i="35"/>
  <c r="S132" i="35" s="1"/>
  <c r="Q133" i="35"/>
  <c r="S133" i="35" s="1"/>
  <c r="Q134" i="35"/>
  <c r="S134" i="35" s="1"/>
  <c r="Q135" i="35"/>
  <c r="S135" i="35" s="1"/>
  <c r="Q136" i="35"/>
  <c r="S136" i="35" s="1"/>
  <c r="Q137" i="35"/>
  <c r="S137" i="35" s="1"/>
  <c r="Q138" i="35"/>
  <c r="S138" i="35" s="1"/>
  <c r="Q139" i="35"/>
  <c r="S139" i="35" s="1"/>
  <c r="Q140" i="35"/>
  <c r="S140" i="35" s="1"/>
  <c r="Q141" i="35"/>
  <c r="S141" i="35" s="1"/>
  <c r="Q142" i="35"/>
  <c r="S142" i="35" s="1"/>
  <c r="Q143" i="35"/>
  <c r="S143" i="35" s="1"/>
  <c r="Q144" i="35"/>
  <c r="S144" i="35" s="1"/>
  <c r="Q145" i="35"/>
  <c r="S145" i="35" s="1"/>
  <c r="Q146" i="35"/>
  <c r="S146" i="35" s="1"/>
  <c r="Q147" i="35"/>
  <c r="S147" i="35" s="1"/>
  <c r="Q148" i="35"/>
  <c r="S148" i="35" s="1"/>
  <c r="Q149" i="35"/>
  <c r="S149" i="35" s="1"/>
  <c r="Q150" i="35"/>
  <c r="S150" i="35" s="1"/>
  <c r="Q151" i="35"/>
  <c r="S151" i="35" s="1"/>
  <c r="Q152" i="35"/>
  <c r="S152" i="35" s="1"/>
  <c r="Q153" i="35"/>
  <c r="S153" i="35" s="1"/>
  <c r="Q154" i="35"/>
  <c r="S154" i="35" s="1"/>
  <c r="Q155" i="35"/>
  <c r="S155" i="35" s="1"/>
  <c r="Q156" i="35"/>
  <c r="S156" i="35" s="1"/>
  <c r="Q157" i="35"/>
  <c r="S157" i="35" s="1"/>
  <c r="Q158" i="35"/>
  <c r="S158" i="35" s="1"/>
  <c r="Q159" i="35"/>
  <c r="S159" i="35" s="1"/>
  <c r="Q160" i="35"/>
  <c r="S160" i="35" s="1"/>
  <c r="Q161" i="35"/>
  <c r="S161" i="35" s="1"/>
  <c r="Q162" i="35"/>
  <c r="S162" i="35" s="1"/>
  <c r="Q163" i="35"/>
  <c r="S163" i="35" s="1"/>
  <c r="Q164" i="35"/>
  <c r="S164" i="35" s="1"/>
  <c r="Q165" i="35"/>
  <c r="S165" i="35" s="1"/>
  <c r="Q166" i="35"/>
  <c r="S166" i="35" s="1"/>
  <c r="Q167" i="35"/>
  <c r="S167" i="35" s="1"/>
  <c r="Q168" i="35"/>
  <c r="S168" i="35" s="1"/>
  <c r="Q169" i="35"/>
  <c r="S169" i="35" s="1"/>
  <c r="Q170" i="35"/>
  <c r="S170" i="35" s="1"/>
  <c r="Q171" i="35"/>
  <c r="S171" i="35" s="1"/>
  <c r="Q172" i="35"/>
  <c r="S172" i="35" s="1"/>
  <c r="Q173" i="35"/>
  <c r="S173" i="35" s="1"/>
  <c r="Q174" i="35"/>
  <c r="S174" i="35" s="1"/>
  <c r="Q175" i="35"/>
  <c r="S175" i="35" s="1"/>
  <c r="Q176" i="35"/>
  <c r="S176" i="35" s="1"/>
  <c r="Q177" i="35"/>
  <c r="S177" i="35" s="1"/>
  <c r="Q178" i="35"/>
  <c r="S178" i="35" s="1"/>
  <c r="Q179" i="35"/>
  <c r="S179" i="35" s="1"/>
  <c r="Q180" i="35"/>
  <c r="S180" i="35" s="1"/>
  <c r="Q181" i="35"/>
  <c r="S181" i="35" s="1"/>
  <c r="Q182" i="35"/>
  <c r="S182" i="35" s="1"/>
  <c r="Q183" i="35"/>
  <c r="S183" i="35" s="1"/>
  <c r="Q184" i="35"/>
  <c r="S184" i="35" s="1"/>
  <c r="Q185" i="35"/>
  <c r="S185" i="35" s="1"/>
  <c r="Q186" i="35"/>
  <c r="S186" i="35" s="1"/>
  <c r="Q187" i="35"/>
  <c r="S187" i="35" s="1"/>
  <c r="Q188" i="35"/>
  <c r="S188" i="35" s="1"/>
  <c r="Q189" i="35"/>
  <c r="S189" i="35" s="1"/>
  <c r="Q190" i="35"/>
  <c r="S190" i="35" s="1"/>
  <c r="Q191" i="35"/>
  <c r="S191" i="35" s="1"/>
  <c r="Q192" i="35"/>
  <c r="S192" i="35" s="1"/>
  <c r="Q193" i="35"/>
  <c r="S193" i="35" s="1"/>
  <c r="Q194" i="35"/>
  <c r="S194" i="35" s="1"/>
  <c r="Q195" i="35"/>
  <c r="S195" i="35" s="1"/>
  <c r="Q196" i="35"/>
  <c r="S196" i="35" s="1"/>
  <c r="Q197" i="35"/>
  <c r="S197" i="35" s="1"/>
  <c r="Q198" i="35"/>
  <c r="S198" i="35" s="1"/>
  <c r="Q199" i="35"/>
  <c r="S199" i="35" s="1"/>
  <c r="Q200" i="35"/>
  <c r="S200" i="35" s="1"/>
  <c r="Q201" i="35"/>
  <c r="S201" i="35" s="1"/>
  <c r="Q202" i="35"/>
  <c r="S202" i="35" s="1"/>
  <c r="Q203" i="35"/>
  <c r="S203" i="35" s="1"/>
  <c r="Q204" i="35"/>
  <c r="S204" i="35" s="1"/>
  <c r="Q205" i="35"/>
  <c r="S205" i="35" s="1"/>
  <c r="Q206" i="35"/>
  <c r="S206" i="35" s="1"/>
  <c r="Q207" i="35"/>
  <c r="S207" i="35" s="1"/>
  <c r="Q208" i="35"/>
  <c r="S208" i="35" s="1"/>
  <c r="Q209" i="35"/>
  <c r="S209" i="35" s="1"/>
  <c r="Q210" i="35"/>
  <c r="S210" i="35" s="1"/>
  <c r="Q211" i="35"/>
  <c r="S211" i="35" s="1"/>
  <c r="Q212" i="35"/>
  <c r="S212" i="35" s="1"/>
  <c r="Q213" i="35"/>
  <c r="S213" i="35" s="1"/>
  <c r="Q214" i="35"/>
  <c r="S214" i="35" s="1"/>
  <c r="Q215" i="35"/>
  <c r="S215" i="35" s="1"/>
  <c r="Q216" i="35"/>
  <c r="S216" i="35" s="1"/>
  <c r="Q217" i="35"/>
  <c r="S217" i="35" s="1"/>
  <c r="Q218" i="35"/>
  <c r="S218" i="35" s="1"/>
  <c r="Q219" i="35"/>
  <c r="S219" i="35" s="1"/>
  <c r="Q220" i="35"/>
  <c r="S220" i="35" s="1"/>
  <c r="Q221" i="35"/>
  <c r="S221" i="35" s="1"/>
  <c r="Q222" i="35"/>
  <c r="S222" i="35" s="1"/>
  <c r="Q223" i="35"/>
  <c r="S223" i="35" s="1"/>
  <c r="Q224" i="35"/>
  <c r="S224" i="35" s="1"/>
  <c r="Q225" i="35"/>
  <c r="S225" i="35" s="1"/>
  <c r="Q226" i="35"/>
  <c r="S226" i="35" s="1"/>
  <c r="Q227" i="35"/>
  <c r="S227" i="35" s="1"/>
  <c r="Q228" i="35"/>
  <c r="S228" i="35" s="1"/>
  <c r="Q229" i="35"/>
  <c r="S229" i="35" s="1"/>
  <c r="Q230" i="35"/>
  <c r="S230" i="35" s="1"/>
  <c r="Q231" i="35"/>
  <c r="S231" i="35" s="1"/>
  <c r="Q232" i="35"/>
  <c r="S232" i="35" s="1"/>
  <c r="Q233" i="35"/>
  <c r="S233" i="35" s="1"/>
  <c r="Q234" i="35"/>
  <c r="S234" i="35" s="1"/>
  <c r="Q235" i="35"/>
  <c r="S235" i="35" s="1"/>
  <c r="Q236" i="35"/>
  <c r="S236" i="35" s="1"/>
  <c r="Q237" i="35"/>
  <c r="S237" i="35" s="1"/>
  <c r="Q238" i="35"/>
  <c r="S238" i="35" s="1"/>
  <c r="Q239" i="35"/>
  <c r="S239" i="35" s="1"/>
  <c r="Q240" i="35"/>
  <c r="S240" i="35" s="1"/>
  <c r="Q241" i="35"/>
  <c r="S241" i="35" s="1"/>
  <c r="Q242" i="35"/>
  <c r="S242" i="35" s="1"/>
  <c r="Q243" i="35"/>
  <c r="S243" i="35" s="1"/>
  <c r="Q244" i="35"/>
  <c r="S244" i="35" s="1"/>
  <c r="Q245" i="35"/>
  <c r="S245" i="35" s="1"/>
  <c r="Q246" i="35"/>
  <c r="S246" i="35" s="1"/>
  <c r="Q247" i="35"/>
  <c r="S247" i="35" s="1"/>
  <c r="Q248" i="35"/>
  <c r="S248" i="35" s="1"/>
  <c r="Q249" i="35"/>
  <c r="S249" i="35" s="1"/>
  <c r="Q250" i="35"/>
  <c r="S250" i="35" s="1"/>
  <c r="Q251" i="35"/>
  <c r="S251" i="35" s="1"/>
  <c r="Q252" i="35"/>
  <c r="S252" i="35" s="1"/>
  <c r="Q253" i="35"/>
  <c r="S253" i="35" s="1"/>
  <c r="Q254" i="35"/>
  <c r="S254" i="35" s="1"/>
  <c r="Q255" i="35"/>
  <c r="S255" i="35" s="1"/>
  <c r="Q256" i="35"/>
  <c r="S256" i="35" s="1"/>
  <c r="Q257" i="35"/>
  <c r="S257" i="35" s="1"/>
  <c r="Q258" i="35"/>
  <c r="S258" i="35" s="1"/>
  <c r="Q259" i="35"/>
  <c r="S259" i="35" s="1"/>
  <c r="Q260" i="35"/>
  <c r="S260" i="35" s="1"/>
  <c r="Q261" i="35"/>
  <c r="S261" i="35" s="1"/>
  <c r="Q262" i="35"/>
  <c r="S262" i="35" s="1"/>
  <c r="Q263" i="35"/>
  <c r="S263" i="35" s="1"/>
  <c r="Q264" i="35"/>
  <c r="S264" i="35" s="1"/>
  <c r="Q265" i="35"/>
  <c r="S265" i="35" s="1"/>
  <c r="Q266" i="35"/>
  <c r="S266" i="35" s="1"/>
  <c r="Q267" i="35"/>
  <c r="S267" i="35" s="1"/>
  <c r="Q268" i="35"/>
  <c r="S268" i="35" s="1"/>
  <c r="Q269" i="35"/>
  <c r="S269" i="35" s="1"/>
  <c r="Q270" i="35"/>
  <c r="S270" i="35" s="1"/>
  <c r="Q271" i="35"/>
  <c r="S271" i="35" s="1"/>
  <c r="Q272" i="35"/>
  <c r="S272" i="35" s="1"/>
  <c r="Q273" i="35"/>
  <c r="S273" i="35" s="1"/>
  <c r="Q274" i="35"/>
  <c r="S274" i="35" s="1"/>
  <c r="Q275" i="35"/>
  <c r="S275" i="35" s="1"/>
  <c r="Q276" i="35"/>
  <c r="S276" i="35" s="1"/>
  <c r="Q277" i="35"/>
  <c r="S277" i="35" s="1"/>
  <c r="Q278" i="35"/>
  <c r="S278" i="35" s="1"/>
  <c r="Q279" i="35"/>
  <c r="S279" i="35" s="1"/>
  <c r="Q280" i="35"/>
  <c r="S280" i="35" s="1"/>
  <c r="Q281" i="35"/>
  <c r="S281" i="35" s="1"/>
  <c r="Q282" i="35"/>
  <c r="S282" i="35" s="1"/>
  <c r="Q283" i="35"/>
  <c r="S283" i="35" s="1"/>
  <c r="Q284" i="35"/>
  <c r="S284" i="35" s="1"/>
  <c r="Q285" i="35"/>
  <c r="S285" i="35" s="1"/>
  <c r="Q286" i="35"/>
  <c r="S286" i="35" s="1"/>
  <c r="Q287" i="35"/>
  <c r="S287" i="35" s="1"/>
  <c r="Q288" i="35"/>
  <c r="S288" i="35" s="1"/>
  <c r="Q289" i="35"/>
  <c r="S289" i="35" s="1"/>
  <c r="Q290" i="35"/>
  <c r="S290" i="35" s="1"/>
  <c r="Q291" i="35"/>
  <c r="S291" i="35" s="1"/>
  <c r="Q292" i="35"/>
  <c r="S292" i="35" s="1"/>
  <c r="Q293" i="35"/>
  <c r="S293" i="35" s="1"/>
  <c r="Q294" i="35"/>
  <c r="S294" i="35" s="1"/>
  <c r="Q295" i="35"/>
  <c r="S295" i="35" s="1"/>
  <c r="Q296" i="35"/>
  <c r="S296" i="35" s="1"/>
  <c r="Q297" i="35"/>
  <c r="S297" i="35" s="1"/>
  <c r="Q298" i="35"/>
  <c r="S298" i="35" s="1"/>
  <c r="Q299" i="35"/>
  <c r="S299" i="35" s="1"/>
  <c r="Q300" i="35"/>
  <c r="S300" i="35" s="1"/>
  <c r="Q301" i="35"/>
  <c r="S301" i="35" s="1"/>
  <c r="Q302" i="35"/>
  <c r="S302" i="35" s="1"/>
  <c r="Q303" i="35"/>
  <c r="S303" i="35" s="1"/>
  <c r="Q304" i="35"/>
  <c r="S304" i="35" s="1"/>
  <c r="Q305" i="35"/>
  <c r="S305" i="35" s="1"/>
  <c r="Q306" i="35"/>
  <c r="S306" i="35" s="1"/>
  <c r="Q307" i="35"/>
  <c r="S307" i="35" s="1"/>
  <c r="Q308" i="35"/>
  <c r="S308" i="35" s="1"/>
  <c r="Q309" i="35"/>
  <c r="S309" i="35" s="1"/>
  <c r="Q310" i="35"/>
  <c r="S310" i="35" s="1"/>
  <c r="Q311" i="35"/>
  <c r="S311" i="35" s="1"/>
  <c r="Q312" i="35"/>
  <c r="S312" i="35" s="1"/>
  <c r="Q313" i="35"/>
  <c r="S313" i="35" s="1"/>
  <c r="Q314" i="35"/>
  <c r="S314" i="35" s="1"/>
  <c r="Q315" i="35"/>
  <c r="S315" i="35" s="1"/>
  <c r="Q316" i="35"/>
  <c r="S316" i="35" s="1"/>
  <c r="Q317" i="35"/>
  <c r="S317" i="35" s="1"/>
  <c r="Q318" i="35"/>
  <c r="S318" i="35" s="1"/>
  <c r="Q319" i="35"/>
  <c r="S319" i="35" s="1"/>
  <c r="Q320" i="35"/>
  <c r="S320" i="35" s="1"/>
  <c r="Q321" i="35"/>
  <c r="S321" i="35" s="1"/>
  <c r="Q322" i="35"/>
  <c r="S322" i="35" s="1"/>
  <c r="Q323" i="35"/>
  <c r="S323" i="35" s="1"/>
  <c r="Q324" i="35"/>
  <c r="S324" i="35" s="1"/>
  <c r="Q325" i="35"/>
  <c r="S325" i="35" s="1"/>
  <c r="Q326" i="35"/>
  <c r="S326" i="35" s="1"/>
  <c r="Q327" i="35"/>
  <c r="S327" i="35" s="1"/>
  <c r="Q328" i="35"/>
  <c r="S328" i="35" s="1"/>
  <c r="Q329" i="35"/>
  <c r="S329" i="35" s="1"/>
  <c r="Q330" i="35"/>
  <c r="S330" i="35" s="1"/>
  <c r="Q331" i="35"/>
  <c r="S331" i="35" s="1"/>
  <c r="Q332" i="35"/>
  <c r="S332" i="35" s="1"/>
  <c r="Q333" i="35"/>
  <c r="S333" i="35" s="1"/>
  <c r="Q334" i="35"/>
  <c r="S334" i="35" s="1"/>
  <c r="Q335" i="35"/>
  <c r="S335" i="35" s="1"/>
  <c r="Q336" i="35"/>
  <c r="S336" i="35" s="1"/>
  <c r="Q337" i="35"/>
  <c r="S337" i="35" s="1"/>
  <c r="Q338" i="35"/>
  <c r="S338" i="35" s="1"/>
  <c r="Q339" i="35"/>
  <c r="S339" i="35" s="1"/>
  <c r="Q340" i="35"/>
  <c r="S340" i="35" s="1"/>
  <c r="Q341" i="35"/>
  <c r="S341" i="35" s="1"/>
  <c r="Q342" i="35"/>
  <c r="S342" i="35" s="1"/>
  <c r="Q343" i="35"/>
  <c r="S343" i="35" s="1"/>
  <c r="Q344" i="35"/>
  <c r="S344" i="35" s="1"/>
  <c r="Q345" i="35"/>
  <c r="S345" i="35" s="1"/>
  <c r="Q346" i="35"/>
  <c r="S346" i="35" s="1"/>
  <c r="Q347" i="35"/>
  <c r="S347" i="35" s="1"/>
  <c r="Q348" i="35"/>
  <c r="S348" i="35" s="1"/>
  <c r="Q349" i="35"/>
  <c r="S349" i="35" s="1"/>
  <c r="Q350" i="35"/>
  <c r="S350" i="35" s="1"/>
  <c r="Q351" i="35"/>
  <c r="S351" i="35" s="1"/>
  <c r="Q352" i="35"/>
  <c r="S352" i="35" s="1"/>
  <c r="Q353" i="35"/>
  <c r="S353" i="35" s="1"/>
  <c r="Q354" i="35"/>
  <c r="S354" i="35" s="1"/>
  <c r="Q355" i="35"/>
  <c r="S355" i="35" s="1"/>
  <c r="Q356" i="35"/>
  <c r="S356" i="35" s="1"/>
  <c r="Q357" i="35"/>
  <c r="S357" i="35" s="1"/>
  <c r="Q358" i="35"/>
  <c r="S358" i="35" s="1"/>
  <c r="Q359" i="35"/>
  <c r="S359" i="35" s="1"/>
  <c r="Q360" i="35"/>
  <c r="S360" i="35" s="1"/>
  <c r="Q361" i="35"/>
  <c r="S361" i="35" s="1"/>
  <c r="Q362" i="35"/>
  <c r="S362" i="35" s="1"/>
  <c r="Q363" i="35"/>
  <c r="S363" i="35" s="1"/>
  <c r="Q364" i="35"/>
  <c r="S364" i="35" s="1"/>
  <c r="Q365" i="35"/>
  <c r="S365" i="35" s="1"/>
  <c r="Q366" i="35"/>
  <c r="S366" i="35" s="1"/>
  <c r="Q367" i="35"/>
  <c r="S367" i="35" s="1"/>
  <c r="Q368" i="35"/>
  <c r="S368" i="35" s="1"/>
  <c r="Q369" i="35"/>
  <c r="S369" i="35" s="1"/>
  <c r="Q370" i="35"/>
  <c r="S370" i="35" s="1"/>
  <c r="Q371" i="35"/>
  <c r="S371" i="35" s="1"/>
  <c r="Q372" i="35"/>
  <c r="S372" i="35" s="1"/>
  <c r="Q373" i="35"/>
  <c r="S373" i="35" s="1"/>
  <c r="Q374" i="35"/>
  <c r="S374" i="35" s="1"/>
  <c r="Q375" i="35"/>
  <c r="S375" i="35" s="1"/>
  <c r="Q376" i="35"/>
  <c r="S376" i="35" s="1"/>
  <c r="Q377" i="35"/>
  <c r="S377" i="35" s="1"/>
  <c r="Q378" i="35"/>
  <c r="S378" i="35" s="1"/>
  <c r="Q379" i="35"/>
  <c r="S379" i="35" s="1"/>
  <c r="Q380" i="35"/>
  <c r="S380" i="35" s="1"/>
  <c r="Q381" i="35"/>
  <c r="S381" i="35" s="1"/>
  <c r="Q382" i="35"/>
  <c r="S382" i="35" s="1"/>
  <c r="Q383" i="35"/>
  <c r="S383" i="35" s="1"/>
  <c r="Q384" i="35"/>
  <c r="S384" i="35" s="1"/>
  <c r="Q385" i="35"/>
  <c r="S385" i="35" s="1"/>
  <c r="Q386" i="35"/>
  <c r="S386" i="35" s="1"/>
  <c r="Q387" i="35"/>
  <c r="S387" i="35" s="1"/>
  <c r="Q388" i="35"/>
  <c r="S388" i="35" s="1"/>
  <c r="Q389" i="35"/>
  <c r="S389" i="35" s="1"/>
  <c r="Q390" i="35"/>
  <c r="S390" i="35" s="1"/>
  <c r="Q391" i="35"/>
  <c r="S391" i="35" s="1"/>
  <c r="Q392" i="35"/>
  <c r="S392" i="35" s="1"/>
  <c r="Q393" i="35"/>
  <c r="S393" i="35" s="1"/>
  <c r="Q394" i="35"/>
  <c r="S394" i="35" s="1"/>
  <c r="Q395" i="35"/>
  <c r="S395" i="35" s="1"/>
  <c r="Q396" i="35"/>
  <c r="S396" i="35" s="1"/>
  <c r="Q397" i="35"/>
  <c r="S397" i="35" s="1"/>
  <c r="Q398" i="35"/>
  <c r="S398" i="35" s="1"/>
  <c r="Q399" i="35"/>
  <c r="S399" i="35" s="1"/>
  <c r="Q400" i="35"/>
  <c r="S400" i="35" s="1"/>
  <c r="Q401" i="35"/>
  <c r="S401" i="35" s="1"/>
  <c r="Q402" i="35"/>
  <c r="S402" i="35" s="1"/>
  <c r="Q403" i="35"/>
  <c r="S403" i="35" s="1"/>
  <c r="Q404" i="35"/>
  <c r="S404" i="35" s="1"/>
  <c r="Q405" i="35"/>
  <c r="S405" i="35" s="1"/>
  <c r="Q406" i="35"/>
  <c r="S406" i="35" s="1"/>
  <c r="Q407" i="35"/>
  <c r="S407" i="35" s="1"/>
  <c r="Q408" i="35"/>
  <c r="S408" i="35" s="1"/>
  <c r="Q409" i="35"/>
  <c r="S409" i="35" s="1"/>
  <c r="Q410" i="35"/>
  <c r="S410" i="35" s="1"/>
  <c r="Q411" i="35"/>
  <c r="S411" i="35" s="1"/>
  <c r="Q412" i="35"/>
  <c r="S412" i="35" s="1"/>
  <c r="Q413" i="35"/>
  <c r="S413" i="35" s="1"/>
  <c r="Q414" i="35"/>
  <c r="S414" i="35" s="1"/>
  <c r="Q415" i="35"/>
  <c r="S415" i="35" s="1"/>
  <c r="Q416" i="35"/>
  <c r="S416" i="35" s="1"/>
  <c r="Q417" i="35"/>
  <c r="S417" i="35" s="1"/>
  <c r="Q418" i="35"/>
  <c r="S418" i="35" s="1"/>
  <c r="Q419" i="35"/>
  <c r="S419" i="35" s="1"/>
  <c r="Q420" i="35"/>
  <c r="S420" i="35" s="1"/>
  <c r="Q421" i="35"/>
  <c r="S421" i="35" s="1"/>
  <c r="Q422" i="35"/>
  <c r="S422" i="35" s="1"/>
  <c r="Q423" i="35"/>
  <c r="S423" i="35" s="1"/>
  <c r="Q424" i="35"/>
  <c r="S424" i="35" s="1"/>
  <c r="Q425" i="35"/>
  <c r="S425" i="35" s="1"/>
  <c r="Q426" i="35"/>
  <c r="S426" i="35" s="1"/>
  <c r="Q427" i="35"/>
  <c r="S427" i="35" s="1"/>
  <c r="Q428" i="35"/>
  <c r="S428" i="35" s="1"/>
  <c r="Q429" i="35"/>
  <c r="S429" i="35" s="1"/>
  <c r="Q430" i="35"/>
  <c r="S430" i="35" s="1"/>
  <c r="Q431" i="35"/>
  <c r="S431" i="35" s="1"/>
  <c r="Q432" i="35"/>
  <c r="S432" i="35" s="1"/>
  <c r="Q433" i="35"/>
  <c r="S433" i="35" s="1"/>
  <c r="Q434" i="35"/>
  <c r="S434" i="35" s="1"/>
  <c r="Q435" i="35"/>
  <c r="S435" i="35" s="1"/>
  <c r="Q436" i="35"/>
  <c r="S436" i="35" s="1"/>
  <c r="Q437" i="35"/>
  <c r="S437" i="35" s="1"/>
  <c r="Q438" i="35"/>
  <c r="S438" i="35" s="1"/>
  <c r="Q439" i="35"/>
  <c r="S439" i="35" s="1"/>
  <c r="Q440" i="35"/>
  <c r="S440" i="35" s="1"/>
  <c r="Q441" i="35"/>
  <c r="S441" i="35" s="1"/>
  <c r="Q442" i="35"/>
  <c r="S442" i="35" s="1"/>
  <c r="Q443" i="35"/>
  <c r="S443" i="35" s="1"/>
  <c r="Q444" i="35"/>
  <c r="S444" i="35" s="1"/>
  <c r="Q445" i="35"/>
  <c r="S445" i="35" s="1"/>
  <c r="Q446" i="35"/>
  <c r="S446" i="35" s="1"/>
  <c r="Q447" i="35"/>
  <c r="S447" i="35" s="1"/>
  <c r="Q448" i="35"/>
  <c r="S448" i="35" s="1"/>
  <c r="Q449" i="35"/>
  <c r="S449" i="35" s="1"/>
  <c r="Q450" i="35"/>
  <c r="S450" i="35" s="1"/>
  <c r="Q451" i="35"/>
  <c r="S451" i="35" s="1"/>
  <c r="Q452" i="35"/>
  <c r="S452" i="35" s="1"/>
  <c r="Q453" i="35"/>
  <c r="S453" i="35" s="1"/>
  <c r="Q454" i="35"/>
  <c r="S454" i="35" s="1"/>
  <c r="Q455" i="35"/>
  <c r="S455" i="35" s="1"/>
  <c r="Q456" i="35"/>
  <c r="S456" i="35" s="1"/>
  <c r="Q457" i="35"/>
  <c r="S457" i="35" s="1"/>
  <c r="Q458" i="35"/>
  <c r="S458" i="35" s="1"/>
  <c r="Q459" i="35"/>
  <c r="S459" i="35" s="1"/>
  <c r="Q460" i="35"/>
  <c r="S460" i="35" s="1"/>
  <c r="Q461" i="35"/>
  <c r="S461" i="35" s="1"/>
  <c r="Q462" i="35"/>
  <c r="S462" i="35" s="1"/>
  <c r="Q463" i="35"/>
  <c r="S463" i="35" s="1"/>
  <c r="Q464" i="35"/>
  <c r="S464" i="35" s="1"/>
  <c r="Q465" i="35"/>
  <c r="S465" i="35" s="1"/>
  <c r="Q466" i="35"/>
  <c r="S466" i="35" s="1"/>
  <c r="Q467" i="35"/>
  <c r="S467" i="35" s="1"/>
  <c r="Q468" i="35"/>
  <c r="S468" i="35" s="1"/>
  <c r="Q469" i="35"/>
  <c r="S469" i="35" s="1"/>
  <c r="Q470" i="35"/>
  <c r="S470" i="35" s="1"/>
  <c r="Q471" i="35"/>
  <c r="S471" i="35" s="1"/>
  <c r="Q472" i="35"/>
  <c r="S472" i="35" s="1"/>
  <c r="Q473" i="35"/>
  <c r="S473" i="35" s="1"/>
  <c r="Q474" i="35"/>
  <c r="S474" i="35" s="1"/>
  <c r="Q475" i="35"/>
  <c r="S475" i="35" s="1"/>
  <c r="Q476" i="35"/>
  <c r="S476" i="35" s="1"/>
  <c r="Q477" i="35"/>
  <c r="S477" i="35" s="1"/>
  <c r="Q478" i="35"/>
  <c r="S478" i="35" s="1"/>
  <c r="Q479" i="35"/>
  <c r="S479" i="35" s="1"/>
  <c r="Q480" i="35"/>
  <c r="S480" i="35" s="1"/>
  <c r="Q481" i="35"/>
  <c r="S481" i="35" s="1"/>
  <c r="Q482" i="35"/>
  <c r="S482" i="35" s="1"/>
  <c r="Q483" i="35"/>
  <c r="S483" i="35" s="1"/>
  <c r="Q484" i="35"/>
  <c r="S484" i="35" s="1"/>
  <c r="Q485" i="35"/>
  <c r="S485" i="35" s="1"/>
  <c r="Q486" i="35"/>
  <c r="S486" i="35" s="1"/>
  <c r="Q487" i="35"/>
  <c r="S487" i="35" s="1"/>
  <c r="Q488" i="35"/>
  <c r="S488" i="35" s="1"/>
  <c r="Q489" i="35"/>
  <c r="S489" i="35" s="1"/>
  <c r="Q490" i="35"/>
  <c r="S490" i="35" s="1"/>
  <c r="Q491" i="35"/>
  <c r="S491" i="35" s="1"/>
  <c r="Q492" i="35"/>
  <c r="S492" i="35" s="1"/>
  <c r="Q493" i="35"/>
  <c r="S493" i="35" s="1"/>
  <c r="Q494" i="35"/>
  <c r="S494" i="35" s="1"/>
  <c r="Q495" i="35"/>
  <c r="S495" i="35" s="1"/>
  <c r="Q496" i="35"/>
  <c r="S496" i="35" s="1"/>
  <c r="Q497" i="35"/>
  <c r="S497" i="35" s="1"/>
  <c r="Q498" i="35"/>
  <c r="S498" i="35" s="1"/>
  <c r="Q499" i="35"/>
  <c r="S499" i="35" s="1"/>
  <c r="Q500" i="35"/>
  <c r="S500" i="35" s="1"/>
  <c r="Q501" i="35"/>
  <c r="S501" i="35" s="1"/>
  <c r="Q502" i="35"/>
  <c r="S502" i="35" s="1"/>
  <c r="Q503" i="35"/>
  <c r="S503" i="35" s="1"/>
  <c r="Q504" i="35"/>
  <c r="S504" i="35" s="1"/>
  <c r="Q505" i="35"/>
  <c r="S505" i="35" s="1"/>
  <c r="Q506" i="35"/>
  <c r="S506" i="35" s="1"/>
  <c r="Q507" i="35"/>
  <c r="S507" i="35" s="1"/>
  <c r="Q508" i="35"/>
  <c r="S508" i="35" s="1"/>
  <c r="Q509" i="35"/>
  <c r="S509" i="35" s="1"/>
  <c r="Q510" i="35"/>
  <c r="S510" i="35" s="1"/>
  <c r="Q511" i="35"/>
  <c r="S511" i="35" s="1"/>
  <c r="Q512" i="35"/>
  <c r="S512" i="35" s="1"/>
  <c r="Q513" i="35"/>
  <c r="S513" i="35" s="1"/>
  <c r="Q514" i="35"/>
  <c r="S514" i="35" s="1"/>
  <c r="Q515" i="35"/>
  <c r="S515" i="35" s="1"/>
  <c r="Q516" i="35"/>
  <c r="S516" i="35" s="1"/>
  <c r="Q517" i="35"/>
  <c r="S517" i="35" s="1"/>
  <c r="Q518" i="35"/>
  <c r="S518" i="35" s="1"/>
  <c r="Q519" i="35"/>
  <c r="S519" i="35" s="1"/>
  <c r="Q520" i="35"/>
  <c r="S520" i="35" s="1"/>
  <c r="Q521" i="35"/>
  <c r="S521" i="35" s="1"/>
  <c r="Q522" i="35"/>
  <c r="S522" i="35" s="1"/>
  <c r="Q523" i="35"/>
  <c r="S523" i="35" s="1"/>
  <c r="Q524" i="35"/>
  <c r="S524" i="35" s="1"/>
  <c r="Q525" i="35"/>
  <c r="S525" i="35" s="1"/>
  <c r="Q526" i="35"/>
  <c r="S526" i="35" s="1"/>
  <c r="Q527" i="35"/>
  <c r="S527" i="35" s="1"/>
  <c r="Q528" i="35"/>
  <c r="S528" i="35" s="1"/>
  <c r="Q529" i="35"/>
  <c r="S529" i="35" s="1"/>
  <c r="Q530" i="35"/>
  <c r="S530" i="35" s="1"/>
  <c r="Q531" i="35"/>
  <c r="S531" i="35" s="1"/>
  <c r="Q532" i="35"/>
  <c r="S532" i="35" s="1"/>
  <c r="Q533" i="35"/>
  <c r="S533" i="35" s="1"/>
  <c r="Q534" i="35"/>
  <c r="S534" i="35" s="1"/>
  <c r="Q535" i="35"/>
  <c r="S535" i="35" s="1"/>
  <c r="Q536" i="35"/>
  <c r="S536" i="35" s="1"/>
  <c r="Q537" i="35"/>
  <c r="S537" i="35" s="1"/>
  <c r="Q538" i="35"/>
  <c r="S538" i="35" s="1"/>
  <c r="Q539" i="35"/>
  <c r="S539" i="35" s="1"/>
  <c r="Q540" i="35"/>
  <c r="S540" i="35" s="1"/>
  <c r="Q541" i="35"/>
  <c r="S541" i="35" s="1"/>
  <c r="Q542" i="35"/>
  <c r="S542" i="35" s="1"/>
  <c r="Q543" i="35"/>
  <c r="S543" i="35" s="1"/>
  <c r="Q544" i="35"/>
  <c r="S544" i="35" s="1"/>
  <c r="Q545" i="35"/>
  <c r="S545" i="35" s="1"/>
  <c r="Q546" i="35"/>
  <c r="S546" i="35" s="1"/>
  <c r="Q547" i="35"/>
  <c r="S547" i="35" s="1"/>
  <c r="Q548" i="35"/>
  <c r="S548" i="35" s="1"/>
  <c r="Q549" i="35"/>
  <c r="S549" i="35" s="1"/>
  <c r="Q550" i="35"/>
  <c r="S550" i="35" s="1"/>
  <c r="Q551" i="35"/>
  <c r="S551" i="35" s="1"/>
  <c r="Q552" i="35"/>
  <c r="S552" i="35" s="1"/>
  <c r="Q553" i="35"/>
  <c r="S553" i="35" s="1"/>
  <c r="Q554" i="35"/>
  <c r="S554" i="35" s="1"/>
  <c r="Q555" i="35"/>
  <c r="S555" i="35" s="1"/>
  <c r="Q556" i="35"/>
  <c r="S556" i="35" s="1"/>
  <c r="Q557" i="35"/>
  <c r="S557" i="35" s="1"/>
  <c r="Q558" i="35"/>
  <c r="S558" i="35" s="1"/>
  <c r="Q559" i="35"/>
  <c r="S559" i="35" s="1"/>
  <c r="Q560" i="35"/>
  <c r="S560" i="35" s="1"/>
  <c r="Q561" i="35"/>
  <c r="S561" i="35" s="1"/>
  <c r="Q562" i="35"/>
  <c r="S562" i="35" s="1"/>
  <c r="Q563" i="35"/>
  <c r="S563" i="35" s="1"/>
  <c r="Q564" i="35"/>
  <c r="S564" i="35" s="1"/>
  <c r="Q565" i="35"/>
  <c r="S565" i="35" s="1"/>
  <c r="Q566" i="35"/>
  <c r="S566" i="35" s="1"/>
  <c r="Q567" i="35"/>
  <c r="S567" i="35" s="1"/>
  <c r="Q568" i="35"/>
  <c r="S568" i="35" s="1"/>
  <c r="Q569" i="35"/>
  <c r="S569" i="35" s="1"/>
  <c r="Q570" i="35"/>
  <c r="S570" i="35" s="1"/>
  <c r="Q571" i="35"/>
  <c r="S571" i="35" s="1"/>
  <c r="Q572" i="35"/>
  <c r="S572" i="35" s="1"/>
  <c r="Q573" i="35"/>
  <c r="S573" i="35" s="1"/>
  <c r="Q574" i="35"/>
  <c r="S574" i="35" s="1"/>
  <c r="Q575" i="35"/>
  <c r="S575" i="35" s="1"/>
  <c r="Q576" i="35"/>
  <c r="S576" i="35" s="1"/>
  <c r="Q577" i="35"/>
  <c r="S577" i="35" s="1"/>
  <c r="Q578" i="35"/>
  <c r="S578" i="35" s="1"/>
  <c r="Q579" i="35"/>
  <c r="S579" i="35" s="1"/>
  <c r="Q580" i="35"/>
  <c r="S580" i="35" s="1"/>
  <c r="Q581" i="35"/>
  <c r="S581" i="35" s="1"/>
  <c r="Q582" i="35"/>
  <c r="S582" i="35" s="1"/>
  <c r="Q583" i="35"/>
  <c r="S583" i="35" s="1"/>
  <c r="Q584" i="35"/>
  <c r="S584" i="35" s="1"/>
  <c r="Q585" i="35"/>
  <c r="S585" i="35" s="1"/>
  <c r="Q586" i="35"/>
  <c r="S586" i="35" s="1"/>
  <c r="Q587" i="35"/>
  <c r="S587" i="35" s="1"/>
  <c r="Q588" i="35"/>
  <c r="S588" i="35" s="1"/>
  <c r="Q589" i="35"/>
  <c r="S589" i="35" s="1"/>
  <c r="Q590" i="35"/>
  <c r="S590" i="35" s="1"/>
  <c r="Q591" i="35"/>
  <c r="S591" i="35" s="1"/>
  <c r="Q592" i="35"/>
  <c r="S592" i="35" s="1"/>
  <c r="Q593" i="35"/>
  <c r="S593" i="35" s="1"/>
  <c r="Q594" i="35"/>
  <c r="S594" i="35" s="1"/>
  <c r="Q595" i="35"/>
  <c r="S595" i="35" s="1"/>
  <c r="Q596" i="35"/>
  <c r="S596" i="35" s="1"/>
  <c r="Q597" i="35"/>
  <c r="S597" i="35" s="1"/>
  <c r="Q598" i="35"/>
  <c r="S598" i="35" s="1"/>
  <c r="Q599" i="35"/>
  <c r="S599" i="35" s="1"/>
  <c r="Q600" i="35"/>
  <c r="S600" i="35" s="1"/>
  <c r="Q601" i="35"/>
  <c r="S601" i="35" s="1"/>
  <c r="Q602" i="35"/>
  <c r="S602" i="35" s="1"/>
  <c r="Q603" i="35"/>
  <c r="S603" i="35" s="1"/>
  <c r="Q604" i="35"/>
  <c r="S604" i="35" s="1"/>
  <c r="Q605" i="35"/>
  <c r="S605" i="35" s="1"/>
  <c r="Q606" i="35"/>
  <c r="S606" i="35" s="1"/>
  <c r="Q607" i="35"/>
  <c r="S607" i="35" s="1"/>
  <c r="Q608" i="35"/>
  <c r="S608" i="35" s="1"/>
  <c r="Q609" i="35"/>
  <c r="S609" i="35" s="1"/>
  <c r="Q610" i="35"/>
  <c r="S610" i="35" s="1"/>
  <c r="Q611" i="35"/>
  <c r="S611" i="35" s="1"/>
  <c r="Q612" i="35"/>
  <c r="S612" i="35" s="1"/>
  <c r="Q613" i="35"/>
  <c r="S613" i="35" s="1"/>
  <c r="Q614" i="35"/>
  <c r="S614" i="35" s="1"/>
  <c r="Q615" i="35"/>
  <c r="S615" i="35" s="1"/>
  <c r="Q616" i="35"/>
  <c r="S616" i="35" s="1"/>
  <c r="Q617" i="35"/>
  <c r="S617" i="35" s="1"/>
  <c r="Q618" i="35"/>
  <c r="S618" i="35" s="1"/>
  <c r="Q619" i="35"/>
  <c r="S619" i="35" s="1"/>
  <c r="Q620" i="35"/>
  <c r="S620" i="35" s="1"/>
  <c r="Q621" i="35"/>
  <c r="S621" i="35" s="1"/>
  <c r="Q622" i="35"/>
  <c r="S622" i="35" s="1"/>
  <c r="Q623" i="35"/>
  <c r="S623" i="35" s="1"/>
  <c r="Q624" i="35"/>
  <c r="S624" i="35" s="1"/>
  <c r="Q625" i="35"/>
  <c r="S625" i="35" s="1"/>
  <c r="Q626" i="35"/>
  <c r="S626" i="35" s="1"/>
  <c r="Q627" i="35"/>
  <c r="S627" i="35" s="1"/>
  <c r="Q628" i="35"/>
  <c r="S628" i="35" s="1"/>
  <c r="Q629" i="35"/>
  <c r="S629" i="35" s="1"/>
  <c r="Q630" i="35"/>
  <c r="S630" i="35" s="1"/>
  <c r="Q631" i="35"/>
  <c r="S631" i="35" s="1"/>
  <c r="Q632" i="35"/>
  <c r="S632" i="35" s="1"/>
  <c r="Q633" i="35"/>
  <c r="S633" i="35" s="1"/>
  <c r="Q634" i="35"/>
  <c r="S634" i="35" s="1"/>
  <c r="Q635" i="35"/>
  <c r="S635" i="35" s="1"/>
  <c r="Q636" i="35"/>
  <c r="S636" i="35" s="1"/>
  <c r="Q637" i="35"/>
  <c r="S637" i="35" s="1"/>
  <c r="Q638" i="35"/>
  <c r="S638" i="35" s="1"/>
  <c r="Q639" i="35"/>
  <c r="S639" i="35" s="1"/>
  <c r="Q640" i="35"/>
  <c r="S640" i="35" s="1"/>
  <c r="Q641" i="35"/>
  <c r="S641" i="35" s="1"/>
  <c r="Q642" i="35"/>
  <c r="S642" i="35" s="1"/>
  <c r="Q643" i="35"/>
  <c r="S643" i="35" s="1"/>
  <c r="Q644" i="35"/>
  <c r="S644" i="35" s="1"/>
  <c r="Q645" i="35"/>
  <c r="S645" i="35" s="1"/>
  <c r="Q646" i="35"/>
  <c r="S646" i="35" s="1"/>
  <c r="Q647" i="35"/>
  <c r="S647" i="35" s="1"/>
  <c r="Q648" i="35"/>
  <c r="S648" i="35" s="1"/>
  <c r="Q649" i="35"/>
  <c r="S649" i="35" s="1"/>
  <c r="Q650" i="35"/>
  <c r="S650" i="35" s="1"/>
  <c r="Q651" i="35"/>
  <c r="S651" i="35" s="1"/>
  <c r="Q652" i="35"/>
  <c r="S652" i="35" s="1"/>
  <c r="Q653" i="35"/>
  <c r="S653" i="35" s="1"/>
  <c r="Q654" i="35"/>
  <c r="S654" i="35" s="1"/>
  <c r="Q655" i="35"/>
  <c r="S655" i="35" s="1"/>
  <c r="Q656" i="35"/>
  <c r="S656" i="35" s="1"/>
  <c r="Q657" i="35"/>
  <c r="S657" i="35" s="1"/>
  <c r="Q658" i="35"/>
  <c r="S658" i="35" s="1"/>
  <c r="Q659" i="35"/>
  <c r="S659" i="35" s="1"/>
  <c r="Q660" i="35"/>
  <c r="S660" i="35" s="1"/>
  <c r="Q661" i="35"/>
  <c r="S661" i="35" s="1"/>
  <c r="Q662" i="35"/>
  <c r="S662" i="35" s="1"/>
  <c r="Q663" i="35"/>
  <c r="S663" i="35" s="1"/>
  <c r="Q664" i="35"/>
  <c r="S664" i="35" s="1"/>
  <c r="Q665" i="35"/>
  <c r="S665" i="35" s="1"/>
  <c r="Q666" i="35"/>
  <c r="S666" i="35" s="1"/>
  <c r="Q667" i="35"/>
  <c r="S667" i="35" s="1"/>
  <c r="Q668" i="35"/>
  <c r="S668" i="35" s="1"/>
  <c r="Q669" i="35"/>
  <c r="S669" i="35" s="1"/>
  <c r="Q670" i="35"/>
  <c r="S670" i="35" s="1"/>
  <c r="Q671" i="35"/>
  <c r="S671" i="35" s="1"/>
  <c r="Q672" i="35"/>
  <c r="S672" i="35" s="1"/>
  <c r="Q673" i="35"/>
  <c r="S673" i="35" s="1"/>
  <c r="Q674" i="35"/>
  <c r="S674" i="35" s="1"/>
  <c r="Q675" i="35"/>
  <c r="S675" i="35" s="1"/>
  <c r="Q676" i="35"/>
  <c r="S676" i="35" s="1"/>
  <c r="Q677" i="35"/>
  <c r="S677" i="35" s="1"/>
  <c r="Q678" i="35"/>
  <c r="S678" i="35" s="1"/>
  <c r="Q679" i="35"/>
  <c r="S679" i="35" s="1"/>
  <c r="Q680" i="35"/>
  <c r="S680" i="35" s="1"/>
  <c r="Q681" i="35"/>
  <c r="S681" i="35" s="1"/>
  <c r="Q682" i="35"/>
  <c r="S682" i="35" s="1"/>
  <c r="Q683" i="35"/>
  <c r="S683" i="35" s="1"/>
  <c r="Q684" i="35"/>
  <c r="S684" i="35" s="1"/>
  <c r="Q685" i="35"/>
  <c r="S685" i="35" s="1"/>
  <c r="Q686" i="35"/>
  <c r="S686" i="35" s="1"/>
  <c r="Q687" i="35"/>
  <c r="S687" i="35" s="1"/>
  <c r="Q688" i="35"/>
  <c r="S688" i="35" s="1"/>
  <c r="Q689" i="35"/>
  <c r="S689" i="35" s="1"/>
  <c r="Q690" i="35"/>
  <c r="S690" i="35" s="1"/>
  <c r="Q691" i="35"/>
  <c r="S691" i="35" s="1"/>
  <c r="Q692" i="35"/>
  <c r="S692" i="35" s="1"/>
  <c r="Q693" i="35"/>
  <c r="S693" i="35" s="1"/>
  <c r="Q694" i="35"/>
  <c r="S694" i="35" s="1"/>
  <c r="Q695" i="35"/>
  <c r="S695" i="35" s="1"/>
  <c r="Q696" i="35"/>
  <c r="S696" i="35" s="1"/>
  <c r="Q697" i="35"/>
  <c r="S697" i="35" s="1"/>
  <c r="Q698" i="35"/>
  <c r="S698" i="35" s="1"/>
  <c r="Q699" i="35"/>
  <c r="S699" i="35" s="1"/>
  <c r="Q700" i="35"/>
  <c r="S700" i="35" s="1"/>
  <c r="Q701" i="35"/>
  <c r="S701" i="35" s="1"/>
  <c r="Q702" i="35"/>
  <c r="S702" i="35" s="1"/>
  <c r="Q703" i="35"/>
  <c r="S703" i="35" s="1"/>
  <c r="Q704" i="35"/>
  <c r="S704" i="35" s="1"/>
  <c r="Q705" i="35"/>
  <c r="S705" i="35" s="1"/>
  <c r="Q706" i="35"/>
  <c r="S706" i="35" s="1"/>
  <c r="Q707" i="35"/>
  <c r="S707" i="35" s="1"/>
  <c r="Q708" i="35"/>
  <c r="S708" i="35" s="1"/>
  <c r="Q709" i="35"/>
  <c r="S709" i="35" s="1"/>
  <c r="Q710" i="35"/>
  <c r="S710" i="35" s="1"/>
  <c r="Q711" i="35"/>
  <c r="S711" i="35" s="1"/>
  <c r="Q712" i="35"/>
  <c r="S712" i="35" s="1"/>
  <c r="Q713" i="35"/>
  <c r="S713" i="35" s="1"/>
  <c r="Q714" i="35"/>
  <c r="S714" i="35" s="1"/>
  <c r="Q715" i="35"/>
  <c r="S715" i="35" s="1"/>
  <c r="Q716" i="35"/>
  <c r="S716" i="35" s="1"/>
  <c r="Q717" i="35"/>
  <c r="S717" i="35" s="1"/>
  <c r="Q718" i="35"/>
  <c r="S718" i="35" s="1"/>
  <c r="Q719" i="35"/>
  <c r="S719" i="35" s="1"/>
  <c r="Q720" i="35"/>
  <c r="S720" i="35" s="1"/>
  <c r="Q721" i="35"/>
  <c r="S721" i="35" s="1"/>
  <c r="Q722" i="35"/>
  <c r="S722" i="35" s="1"/>
  <c r="Q723" i="35"/>
  <c r="S723" i="35" s="1"/>
  <c r="Q724" i="35"/>
  <c r="S724" i="35" s="1"/>
  <c r="Q725" i="35"/>
  <c r="S725" i="35" s="1"/>
  <c r="Q726" i="35"/>
  <c r="S726" i="35" s="1"/>
  <c r="Q727" i="35"/>
  <c r="S727" i="35" s="1"/>
  <c r="Q728" i="35"/>
  <c r="S728" i="35" s="1"/>
  <c r="Q729" i="35"/>
  <c r="S729" i="35" s="1"/>
  <c r="Q730" i="35"/>
  <c r="S730" i="35" s="1"/>
  <c r="Q731" i="35"/>
  <c r="S731" i="35" s="1"/>
  <c r="Q732" i="35"/>
  <c r="S732" i="35" s="1"/>
  <c r="Q733" i="35"/>
  <c r="S733" i="35" s="1"/>
  <c r="Q734" i="35"/>
  <c r="S734" i="35" s="1"/>
  <c r="Q735" i="35"/>
  <c r="S735" i="35" s="1"/>
  <c r="Q736" i="35"/>
  <c r="S736" i="35" s="1"/>
  <c r="Q737" i="35"/>
  <c r="S737" i="35" s="1"/>
  <c r="Q738" i="35"/>
  <c r="S738" i="35" s="1"/>
  <c r="Q739" i="35"/>
  <c r="S739" i="35" s="1"/>
  <c r="Q740" i="35"/>
  <c r="S740" i="35" s="1"/>
  <c r="Q741" i="35"/>
  <c r="S741" i="35" s="1"/>
  <c r="Q742" i="35"/>
  <c r="S742" i="35" s="1"/>
  <c r="Q743" i="35"/>
  <c r="S743" i="35" s="1"/>
  <c r="Q744" i="35"/>
  <c r="S744" i="35" s="1"/>
  <c r="Q745" i="35"/>
  <c r="S745" i="35" s="1"/>
  <c r="Q746" i="35"/>
  <c r="S746" i="35" s="1"/>
  <c r="Q747" i="35"/>
  <c r="S747" i="35" s="1"/>
  <c r="Q748" i="35"/>
  <c r="S748" i="35" s="1"/>
  <c r="Q749" i="35"/>
  <c r="S749" i="35" s="1"/>
  <c r="Q750" i="35"/>
  <c r="S750" i="35" s="1"/>
  <c r="Q751" i="35"/>
  <c r="S751" i="35" s="1"/>
  <c r="Q752" i="35"/>
  <c r="S752" i="35" s="1"/>
  <c r="Q753" i="35"/>
  <c r="S753" i="35" s="1"/>
  <c r="Q754" i="35"/>
  <c r="S754" i="35" s="1"/>
  <c r="Q755" i="35"/>
  <c r="S755" i="35" s="1"/>
  <c r="Q756" i="35"/>
  <c r="S756" i="35" s="1"/>
  <c r="Q757" i="35"/>
  <c r="S757" i="35" s="1"/>
  <c r="Q758" i="35"/>
  <c r="S758" i="35" s="1"/>
  <c r="Q759" i="35"/>
  <c r="S759" i="35" s="1"/>
  <c r="Q760" i="35"/>
  <c r="S760" i="35" s="1"/>
  <c r="Q761" i="35"/>
  <c r="S761" i="35" s="1"/>
  <c r="Q762" i="35"/>
  <c r="S762" i="35" s="1"/>
  <c r="Q763" i="35"/>
  <c r="S763" i="35" s="1"/>
  <c r="Q764" i="35"/>
  <c r="S764" i="35" s="1"/>
  <c r="Q765" i="35"/>
  <c r="S765" i="35" s="1"/>
  <c r="Q766" i="35"/>
  <c r="S766" i="35" s="1"/>
  <c r="Q767" i="35"/>
  <c r="S767" i="35" s="1"/>
  <c r="Q768" i="35"/>
  <c r="S768" i="35" s="1"/>
  <c r="Q769" i="35"/>
  <c r="S769" i="35" s="1"/>
  <c r="Q770" i="35"/>
  <c r="S770" i="35" s="1"/>
  <c r="Q771" i="35"/>
  <c r="S771" i="35" s="1"/>
  <c r="Q772" i="35"/>
  <c r="S772" i="35" s="1"/>
  <c r="Q773" i="35"/>
  <c r="S773" i="35" s="1"/>
  <c r="Q774" i="35"/>
  <c r="S774" i="35" s="1"/>
  <c r="Q775" i="35"/>
  <c r="S775" i="35" s="1"/>
  <c r="Q776" i="35"/>
  <c r="S776" i="35" s="1"/>
  <c r="Q777" i="35"/>
  <c r="S777" i="35" s="1"/>
  <c r="Q778" i="35"/>
  <c r="S778" i="35" s="1"/>
  <c r="Q779" i="35"/>
  <c r="S779" i="35" s="1"/>
  <c r="Q780" i="35"/>
  <c r="S780" i="35" s="1"/>
  <c r="Q781" i="35"/>
  <c r="S781" i="35" s="1"/>
  <c r="Q782" i="35"/>
  <c r="S782" i="35" s="1"/>
  <c r="Q783" i="35"/>
  <c r="S783" i="35" s="1"/>
  <c r="Q784" i="35"/>
  <c r="S784" i="35" s="1"/>
  <c r="Q785" i="35"/>
  <c r="S785" i="35" s="1"/>
  <c r="Q786" i="35"/>
  <c r="S786" i="35" s="1"/>
  <c r="Q787" i="35"/>
  <c r="S787" i="35" s="1"/>
  <c r="Q788" i="35"/>
  <c r="S788" i="35" s="1"/>
  <c r="Q789" i="35"/>
  <c r="S789" i="35" s="1"/>
  <c r="Q790" i="35"/>
  <c r="S790" i="35" s="1"/>
  <c r="Q791" i="35"/>
  <c r="S791" i="35" s="1"/>
  <c r="Q792" i="35"/>
  <c r="S792" i="35" s="1"/>
  <c r="Q793" i="35"/>
  <c r="S793" i="35" s="1"/>
  <c r="Q794" i="35"/>
  <c r="S794" i="35" s="1"/>
  <c r="Q795" i="35"/>
  <c r="S795" i="35" s="1"/>
  <c r="Q796" i="35"/>
  <c r="S796" i="35" s="1"/>
  <c r="Q797" i="35"/>
  <c r="S797" i="35" s="1"/>
  <c r="Q798" i="35"/>
  <c r="S798" i="35" s="1"/>
  <c r="Q799" i="35"/>
  <c r="S799" i="35" s="1"/>
  <c r="Q800" i="35"/>
  <c r="S800" i="35" s="1"/>
  <c r="Q801" i="35"/>
  <c r="S801" i="35" s="1"/>
  <c r="Q802" i="35"/>
  <c r="S802" i="35" s="1"/>
  <c r="Q803" i="35"/>
  <c r="S803" i="35" s="1"/>
  <c r="Q804" i="35"/>
  <c r="S804" i="35" s="1"/>
  <c r="Q805" i="35"/>
  <c r="S805" i="35" s="1"/>
  <c r="Q806" i="35"/>
  <c r="S806" i="35" s="1"/>
  <c r="Q807" i="35"/>
  <c r="S807" i="35" s="1"/>
  <c r="Q808" i="35"/>
  <c r="S808" i="35" s="1"/>
  <c r="Q809" i="35"/>
  <c r="S809" i="35" s="1"/>
  <c r="Q810" i="35"/>
  <c r="S810" i="35" s="1"/>
  <c r="Q811" i="35"/>
  <c r="S811" i="35" s="1"/>
  <c r="Q812" i="35"/>
  <c r="S812" i="35" s="1"/>
  <c r="Q813" i="35"/>
  <c r="S813" i="35" s="1"/>
  <c r="Q814" i="35"/>
  <c r="S814" i="35" s="1"/>
  <c r="Q815" i="35"/>
  <c r="S815" i="35" s="1"/>
  <c r="Q816" i="35"/>
  <c r="S816" i="35" s="1"/>
  <c r="Q817" i="35"/>
  <c r="S817" i="35" s="1"/>
  <c r="Q818" i="35"/>
  <c r="S818" i="35" s="1"/>
  <c r="Q819" i="35"/>
  <c r="S819" i="35" s="1"/>
  <c r="Q820" i="35"/>
  <c r="S820" i="35" s="1"/>
  <c r="Q821" i="35"/>
  <c r="S821" i="35" s="1"/>
  <c r="Q822" i="35"/>
  <c r="S822" i="35" s="1"/>
  <c r="Q823" i="35"/>
  <c r="S823" i="35" s="1"/>
  <c r="Q824" i="35"/>
  <c r="S824" i="35" s="1"/>
  <c r="Q825" i="35"/>
  <c r="S825" i="35" s="1"/>
  <c r="Q826" i="35"/>
  <c r="S826" i="35" s="1"/>
  <c r="Q827" i="35"/>
  <c r="S827" i="35" s="1"/>
  <c r="Q828" i="35"/>
  <c r="S828" i="35" s="1"/>
  <c r="Q829" i="35"/>
  <c r="S829" i="35" s="1"/>
  <c r="Q830" i="35"/>
  <c r="S830" i="35" s="1"/>
  <c r="Q831" i="35"/>
  <c r="S831" i="35" s="1"/>
  <c r="Q832" i="35"/>
  <c r="S832" i="35" s="1"/>
  <c r="Q833" i="35"/>
  <c r="S833" i="35" s="1"/>
  <c r="Q834" i="35"/>
  <c r="S834" i="35" s="1"/>
  <c r="Q835" i="35"/>
  <c r="S835" i="35" s="1"/>
  <c r="Q836" i="35"/>
  <c r="S836" i="35" s="1"/>
  <c r="Q837" i="35"/>
  <c r="S837" i="35" s="1"/>
  <c r="Q838" i="35"/>
  <c r="S838" i="35" s="1"/>
  <c r="Q839" i="35"/>
  <c r="S839" i="35" s="1"/>
  <c r="Q840" i="35"/>
  <c r="S840" i="35" s="1"/>
  <c r="Q841" i="35"/>
  <c r="S841" i="35" s="1"/>
  <c r="Q842" i="35"/>
  <c r="S842" i="35" s="1"/>
  <c r="Q843" i="35"/>
  <c r="S843" i="35" s="1"/>
  <c r="Q844" i="35"/>
  <c r="S844" i="35" s="1"/>
  <c r="Q845" i="35"/>
  <c r="S845" i="35" s="1"/>
  <c r="Q846" i="35"/>
  <c r="S846" i="35" s="1"/>
  <c r="Q5" i="35"/>
  <c r="S5" i="35" s="1"/>
  <c r="M5007" i="3" a="1"/>
  <c r="M5007" i="3" s="1"/>
  <c r="M5006" i="3" a="1"/>
  <c r="M5006" i="3" s="1"/>
  <c r="M5005" i="3" a="1"/>
  <c r="M5005" i="3" s="1"/>
  <c r="M5004" i="3" a="1"/>
  <c r="M5004" i="3" s="1"/>
  <c r="M5003" i="3" a="1"/>
  <c r="M5003" i="3" s="1"/>
  <c r="M5002" i="3" a="1"/>
  <c r="M5002" i="3" s="1"/>
  <c r="M5001" i="3" a="1"/>
  <c r="M5001" i="3" s="1"/>
  <c r="M5000" i="3" a="1"/>
  <c r="M5000" i="3" s="1"/>
  <c r="M4999" i="3" a="1"/>
  <c r="M4999" i="3" s="1"/>
  <c r="M4998" i="3" a="1"/>
  <c r="M4998" i="3" s="1"/>
  <c r="M4997" i="3" a="1"/>
  <c r="M4997" i="3" s="1"/>
  <c r="M4996" i="3" a="1"/>
  <c r="M4996" i="3" s="1"/>
  <c r="M4995" i="3" a="1"/>
  <c r="M4995" i="3" s="1"/>
  <c r="M4994" i="3" a="1"/>
  <c r="M4994" i="3" s="1"/>
  <c r="M4993" i="3" a="1"/>
  <c r="M4993" i="3" s="1"/>
  <c r="M4992" i="3" a="1"/>
  <c r="M4992" i="3" s="1"/>
  <c r="M4991" i="3" a="1"/>
  <c r="M4991" i="3" s="1"/>
  <c r="M4990" i="3" a="1"/>
  <c r="M4990" i="3" s="1"/>
  <c r="M4989" i="3" a="1"/>
  <c r="M4989" i="3" s="1"/>
  <c r="M4988" i="3" a="1"/>
  <c r="M4988" i="3" s="1"/>
  <c r="M4987" i="3" a="1"/>
  <c r="M4987" i="3" s="1"/>
  <c r="M4986" i="3" a="1"/>
  <c r="M4986" i="3" s="1"/>
  <c r="M4985" i="3" a="1"/>
  <c r="M4985" i="3" s="1"/>
  <c r="M4984" i="3" a="1"/>
  <c r="M4984" i="3" s="1"/>
  <c r="M4983" i="3" a="1"/>
  <c r="M4983" i="3" s="1"/>
  <c r="M4982" i="3" a="1"/>
  <c r="M4982" i="3" s="1"/>
  <c r="M4981" i="3" a="1"/>
  <c r="M4981" i="3" s="1"/>
  <c r="M4980" i="3" a="1"/>
  <c r="M4980" i="3" s="1"/>
  <c r="M4979" i="3" a="1"/>
  <c r="M4979" i="3" s="1"/>
  <c r="M4978" i="3" a="1"/>
  <c r="M4978" i="3" s="1"/>
  <c r="M4977" i="3" a="1"/>
  <c r="M4977" i="3" s="1"/>
  <c r="M4976" i="3" a="1"/>
  <c r="M4976" i="3" s="1"/>
  <c r="M4975" i="3" a="1"/>
  <c r="M4975" i="3" s="1"/>
  <c r="M4974" i="3" a="1"/>
  <c r="M4974" i="3" s="1"/>
  <c r="M4973" i="3" a="1"/>
  <c r="M4973" i="3" s="1"/>
  <c r="M4972" i="3" a="1"/>
  <c r="M4972" i="3" s="1"/>
  <c r="M4971" i="3" a="1"/>
  <c r="M4971" i="3" s="1"/>
  <c r="M4970" i="3" a="1"/>
  <c r="M4970" i="3" s="1"/>
  <c r="M4969" i="3" a="1"/>
  <c r="M4969" i="3" s="1"/>
  <c r="M4968" i="3" a="1"/>
  <c r="M4968" i="3" s="1"/>
  <c r="M4967" i="3" a="1"/>
  <c r="M4967" i="3" s="1"/>
  <c r="M4966" i="3" a="1"/>
  <c r="M4966" i="3" s="1"/>
  <c r="M4965" i="3" a="1"/>
  <c r="M4965" i="3" s="1"/>
  <c r="M4964" i="3" a="1"/>
  <c r="M4964" i="3" s="1"/>
  <c r="M4963" i="3" a="1"/>
  <c r="M4963" i="3" s="1"/>
  <c r="M4962" i="3" a="1"/>
  <c r="M4962" i="3" s="1"/>
  <c r="M4961" i="3" a="1"/>
  <c r="M4961" i="3" s="1"/>
  <c r="M4960" i="3" a="1"/>
  <c r="M4960" i="3" s="1"/>
  <c r="M4959" i="3" a="1"/>
  <c r="M4959" i="3" s="1"/>
  <c r="M4958" i="3" a="1"/>
  <c r="M4958" i="3" s="1"/>
  <c r="M4957" i="3" a="1"/>
  <c r="M4957" i="3" s="1"/>
  <c r="M4956" i="3" a="1"/>
  <c r="M4956" i="3" s="1"/>
  <c r="M4955" i="3" a="1"/>
  <c r="M4955" i="3" s="1"/>
  <c r="M4954" i="3" a="1"/>
  <c r="M4954" i="3" s="1"/>
  <c r="M4953" i="3" a="1"/>
  <c r="M4953" i="3" s="1"/>
  <c r="M4952" i="3" a="1"/>
  <c r="M4952" i="3" s="1"/>
  <c r="M4951" i="3" a="1"/>
  <c r="M4951" i="3" s="1"/>
  <c r="M4950" i="3" a="1"/>
  <c r="M4950" i="3" s="1"/>
  <c r="M4949" i="3" a="1"/>
  <c r="M4949" i="3" s="1"/>
  <c r="M4948" i="3" a="1"/>
  <c r="M4948" i="3" s="1"/>
  <c r="M4947" i="3" a="1"/>
  <c r="M4947" i="3" s="1"/>
  <c r="M4946" i="3" a="1"/>
  <c r="M4946" i="3" s="1"/>
  <c r="M4945" i="3" a="1"/>
  <c r="M4945" i="3" s="1"/>
  <c r="M4944" i="3" a="1"/>
  <c r="M4944" i="3" s="1"/>
  <c r="M4943" i="3" a="1"/>
  <c r="M4943" i="3" s="1"/>
  <c r="M4942" i="3" a="1"/>
  <c r="M4942" i="3" s="1"/>
  <c r="M4941" i="3" a="1"/>
  <c r="M4941" i="3" s="1"/>
  <c r="M4940" i="3" a="1"/>
  <c r="M4940" i="3" s="1"/>
  <c r="M4939" i="3" a="1"/>
  <c r="M4939" i="3" s="1"/>
  <c r="M4938" i="3" a="1"/>
  <c r="M4938" i="3" s="1"/>
  <c r="M4937" i="3" a="1"/>
  <c r="M4937" i="3" s="1"/>
  <c r="M4936" i="3" a="1"/>
  <c r="M4936" i="3" s="1"/>
  <c r="M4935" i="3" a="1"/>
  <c r="M4935" i="3" s="1"/>
  <c r="M4934" i="3" a="1"/>
  <c r="M4934" i="3" s="1"/>
  <c r="M4933" i="3" a="1"/>
  <c r="M4933" i="3" s="1"/>
  <c r="M4932" i="3" a="1"/>
  <c r="M4932" i="3" s="1"/>
  <c r="M4931" i="3" a="1"/>
  <c r="M4931" i="3" s="1"/>
  <c r="M4930" i="3" a="1"/>
  <c r="M4930" i="3" s="1"/>
  <c r="M4929" i="3" a="1"/>
  <c r="M4929" i="3" s="1"/>
  <c r="M4928" i="3" a="1"/>
  <c r="M4928" i="3" s="1"/>
  <c r="M4927" i="3" a="1"/>
  <c r="M4927" i="3" s="1"/>
  <c r="M4926" i="3" a="1"/>
  <c r="M4926" i="3" s="1"/>
  <c r="M4925" i="3" a="1"/>
  <c r="M4925" i="3" s="1"/>
  <c r="M4924" i="3" a="1"/>
  <c r="M4924" i="3" s="1"/>
  <c r="M4923" i="3" a="1"/>
  <c r="M4923" i="3" s="1"/>
  <c r="M4922" i="3" a="1"/>
  <c r="M4922" i="3" s="1"/>
  <c r="M4921" i="3" a="1"/>
  <c r="M4921" i="3" s="1"/>
  <c r="M4920" i="3" a="1"/>
  <c r="M4920" i="3" s="1"/>
  <c r="M4919" i="3" a="1"/>
  <c r="M4919" i="3" s="1"/>
  <c r="M4918" i="3" a="1"/>
  <c r="M4918" i="3" s="1"/>
  <c r="M4917" i="3" a="1"/>
  <c r="M4917" i="3" s="1"/>
  <c r="M4916" i="3" a="1"/>
  <c r="M4916" i="3" s="1"/>
  <c r="M4915" i="3" a="1"/>
  <c r="M4915" i="3" s="1"/>
  <c r="M4914" i="3" a="1"/>
  <c r="M4914" i="3" s="1"/>
  <c r="M4913" i="3" a="1"/>
  <c r="M4913" i="3" s="1"/>
  <c r="M4912" i="3" a="1"/>
  <c r="M4912" i="3" s="1"/>
  <c r="M4911" i="3" a="1"/>
  <c r="M4911" i="3" s="1"/>
  <c r="M4910" i="3" a="1"/>
  <c r="M4910" i="3" s="1"/>
  <c r="M4909" i="3" a="1"/>
  <c r="M4909" i="3" s="1"/>
  <c r="M4908" i="3" a="1"/>
  <c r="M4908" i="3" s="1"/>
  <c r="M4907" i="3" a="1"/>
  <c r="M4907" i="3" s="1"/>
  <c r="M4906" i="3" a="1"/>
  <c r="M4906" i="3" s="1"/>
  <c r="M4905" i="3" a="1"/>
  <c r="M4905" i="3" s="1"/>
  <c r="M4904" i="3" a="1"/>
  <c r="M4904" i="3" s="1"/>
  <c r="M4903" i="3" a="1"/>
  <c r="M4903" i="3" s="1"/>
  <c r="M4902" i="3" a="1"/>
  <c r="M4902" i="3" s="1"/>
  <c r="M4901" i="3" a="1"/>
  <c r="M4901" i="3" s="1"/>
  <c r="M4900" i="3" a="1"/>
  <c r="M4900" i="3" s="1"/>
  <c r="M4899" i="3" a="1"/>
  <c r="M4899" i="3" s="1"/>
  <c r="M4898" i="3" a="1"/>
  <c r="M4898" i="3" s="1"/>
  <c r="M4897" i="3" a="1"/>
  <c r="M4897" i="3" s="1"/>
  <c r="M4896" i="3" a="1"/>
  <c r="M4896" i="3" s="1"/>
  <c r="M4895" i="3" a="1"/>
  <c r="M4895" i="3" s="1"/>
  <c r="M4894" i="3" a="1"/>
  <c r="M4894" i="3" s="1"/>
  <c r="M4893" i="3" a="1"/>
  <c r="M4893" i="3" s="1"/>
  <c r="M4892" i="3" a="1"/>
  <c r="M4892" i="3" s="1"/>
  <c r="M4891" i="3" a="1"/>
  <c r="M4891" i="3" s="1"/>
  <c r="M4890" i="3" a="1"/>
  <c r="M4890" i="3" s="1"/>
  <c r="M4889" i="3" a="1"/>
  <c r="M4889" i="3" s="1"/>
  <c r="M4888" i="3" a="1"/>
  <c r="M4888" i="3" s="1"/>
  <c r="M4887" i="3" a="1"/>
  <c r="M4887" i="3" s="1"/>
  <c r="M4886" i="3" a="1"/>
  <c r="M4886" i="3" s="1"/>
  <c r="M4885" i="3" a="1"/>
  <c r="M4885" i="3" s="1"/>
  <c r="M4884" i="3" a="1"/>
  <c r="M4884" i="3" s="1"/>
  <c r="M4883" i="3" a="1"/>
  <c r="M4883" i="3" s="1"/>
  <c r="M4882" i="3" a="1"/>
  <c r="M4882" i="3" s="1"/>
  <c r="M4881" i="3" a="1"/>
  <c r="M4881" i="3" s="1"/>
  <c r="M4880" i="3" a="1"/>
  <c r="M4880" i="3" s="1"/>
  <c r="M4879" i="3" a="1"/>
  <c r="M4879" i="3" s="1"/>
  <c r="M4878" i="3" a="1"/>
  <c r="M4878" i="3" s="1"/>
  <c r="M4877" i="3" a="1"/>
  <c r="M4877" i="3" s="1"/>
  <c r="M4876" i="3" a="1"/>
  <c r="M4876" i="3" s="1"/>
  <c r="M4875" i="3" a="1"/>
  <c r="M4875" i="3" s="1"/>
  <c r="M4874" i="3" a="1"/>
  <c r="M4874" i="3" s="1"/>
  <c r="M4873" i="3" a="1"/>
  <c r="M4873" i="3" s="1"/>
  <c r="M4872" i="3" a="1"/>
  <c r="M4872" i="3" s="1"/>
  <c r="M4871" i="3" a="1"/>
  <c r="M4871" i="3" s="1"/>
  <c r="M4870" i="3" a="1"/>
  <c r="M4870" i="3" s="1"/>
  <c r="M4869" i="3" a="1"/>
  <c r="M4869" i="3" s="1"/>
  <c r="M4868" i="3" a="1"/>
  <c r="M4868" i="3" s="1"/>
  <c r="M4867" i="3" a="1"/>
  <c r="M4867" i="3" s="1"/>
  <c r="M4866" i="3" a="1"/>
  <c r="M4866" i="3" s="1"/>
  <c r="M4865" i="3" a="1"/>
  <c r="M4865" i="3" s="1"/>
  <c r="M4864" i="3" a="1"/>
  <c r="M4864" i="3" s="1"/>
  <c r="M4863" i="3" a="1"/>
  <c r="M4863" i="3" s="1"/>
  <c r="M4862" i="3" a="1"/>
  <c r="M4862" i="3" s="1"/>
  <c r="M4861" i="3" a="1"/>
  <c r="M4861" i="3" s="1"/>
  <c r="M4860" i="3" a="1"/>
  <c r="M4860" i="3" s="1"/>
  <c r="M4859" i="3" a="1"/>
  <c r="M4859" i="3" s="1"/>
  <c r="M4858" i="3" a="1"/>
  <c r="M4858" i="3" s="1"/>
  <c r="M4857" i="3" a="1"/>
  <c r="M4857" i="3" s="1"/>
  <c r="M4856" i="3" a="1"/>
  <c r="M4856" i="3" s="1"/>
  <c r="M4855" i="3" a="1"/>
  <c r="M4855" i="3" s="1"/>
  <c r="M4854" i="3" a="1"/>
  <c r="M4854" i="3" s="1"/>
  <c r="M4853" i="3" a="1"/>
  <c r="M4853" i="3" s="1"/>
  <c r="M4852" i="3" a="1"/>
  <c r="M4852" i="3" s="1"/>
  <c r="M4851" i="3" a="1"/>
  <c r="M4851" i="3" s="1"/>
  <c r="M4850" i="3" a="1"/>
  <c r="M4850" i="3" s="1"/>
  <c r="M4849" i="3" a="1"/>
  <c r="M4849" i="3" s="1"/>
  <c r="M4848" i="3" a="1"/>
  <c r="M4848" i="3" s="1"/>
  <c r="M4847" i="3" a="1"/>
  <c r="M4847" i="3" s="1"/>
  <c r="M4846" i="3" a="1"/>
  <c r="M4846" i="3" s="1"/>
  <c r="M4845" i="3" a="1"/>
  <c r="M4845" i="3" s="1"/>
  <c r="M4844" i="3" a="1"/>
  <c r="M4844" i="3" s="1"/>
  <c r="M4843" i="3" a="1"/>
  <c r="M4843" i="3" s="1"/>
  <c r="M4842" i="3" a="1"/>
  <c r="M4842" i="3" s="1"/>
  <c r="M4841" i="3" a="1"/>
  <c r="M4841" i="3" s="1"/>
  <c r="M4840" i="3" a="1"/>
  <c r="M4840" i="3" s="1"/>
  <c r="M4839" i="3" a="1"/>
  <c r="M4839" i="3" s="1"/>
  <c r="M4838" i="3" a="1"/>
  <c r="M4838" i="3" s="1"/>
  <c r="M4837" i="3" a="1"/>
  <c r="M4837" i="3" s="1"/>
  <c r="M4836" i="3" a="1"/>
  <c r="M4836" i="3" s="1"/>
  <c r="M4835" i="3" a="1"/>
  <c r="M4835" i="3" s="1"/>
  <c r="M4834" i="3" a="1"/>
  <c r="M4834" i="3" s="1"/>
  <c r="M4833" i="3" a="1"/>
  <c r="M4833" i="3" s="1"/>
  <c r="M4832" i="3" a="1"/>
  <c r="M4832" i="3" s="1"/>
  <c r="M4831" i="3" a="1"/>
  <c r="M4831" i="3" s="1"/>
  <c r="M4830" i="3" a="1"/>
  <c r="M4830" i="3" s="1"/>
  <c r="M4829" i="3" a="1"/>
  <c r="M4829" i="3" s="1"/>
  <c r="M4828" i="3" a="1"/>
  <c r="M4828" i="3" s="1"/>
  <c r="M4827" i="3" a="1"/>
  <c r="M4827" i="3" s="1"/>
  <c r="M4826" i="3" a="1"/>
  <c r="M4826" i="3" s="1"/>
  <c r="M4825" i="3" a="1"/>
  <c r="M4825" i="3" s="1"/>
  <c r="M4824" i="3" a="1"/>
  <c r="M4824" i="3" s="1"/>
  <c r="M4823" i="3" a="1"/>
  <c r="M4823" i="3" s="1"/>
  <c r="M4822" i="3" a="1"/>
  <c r="M4822" i="3" s="1"/>
  <c r="M4821" i="3" a="1"/>
  <c r="M4821" i="3" s="1"/>
  <c r="M4820" i="3" a="1"/>
  <c r="M4820" i="3" s="1"/>
  <c r="M4819" i="3" a="1"/>
  <c r="M4819" i="3" s="1"/>
  <c r="M4818" i="3" a="1"/>
  <c r="M4818" i="3" s="1"/>
  <c r="M4817" i="3" a="1"/>
  <c r="M4817" i="3" s="1"/>
  <c r="M4816" i="3" a="1"/>
  <c r="M4816" i="3" s="1"/>
  <c r="M4815" i="3" a="1"/>
  <c r="M4815" i="3" s="1"/>
  <c r="M4814" i="3" a="1"/>
  <c r="M4814" i="3" s="1"/>
  <c r="M4813" i="3" a="1"/>
  <c r="M4813" i="3" s="1"/>
  <c r="M4812" i="3" a="1"/>
  <c r="M4812" i="3" s="1"/>
  <c r="M4811" i="3" a="1"/>
  <c r="M4811" i="3" s="1"/>
  <c r="M4810" i="3" a="1"/>
  <c r="M4810" i="3" s="1"/>
  <c r="M4809" i="3" a="1"/>
  <c r="M4809" i="3" s="1"/>
  <c r="M4808" i="3" a="1"/>
  <c r="M4808" i="3" s="1"/>
  <c r="M4807" i="3" a="1"/>
  <c r="M4807" i="3" s="1"/>
  <c r="M4806" i="3" a="1"/>
  <c r="M4806" i="3" s="1"/>
  <c r="M4805" i="3" a="1"/>
  <c r="M4805" i="3" s="1"/>
  <c r="M4804" i="3" a="1"/>
  <c r="M4804" i="3" s="1"/>
  <c r="M4803" i="3" a="1"/>
  <c r="M4803" i="3" s="1"/>
  <c r="M4802" i="3" a="1"/>
  <c r="M4802" i="3" s="1"/>
  <c r="M4801" i="3" a="1"/>
  <c r="M4801" i="3" s="1"/>
  <c r="M4800" i="3" a="1"/>
  <c r="M4800" i="3" s="1"/>
  <c r="M4799" i="3" a="1"/>
  <c r="M4799" i="3" s="1"/>
  <c r="M4798" i="3" a="1"/>
  <c r="M4798" i="3" s="1"/>
  <c r="M4797" i="3" a="1"/>
  <c r="M4797" i="3" s="1"/>
  <c r="M4796" i="3" a="1"/>
  <c r="M4796" i="3" s="1"/>
  <c r="M4795" i="3" a="1"/>
  <c r="M4795" i="3" s="1"/>
  <c r="M4794" i="3" a="1"/>
  <c r="M4794" i="3" s="1"/>
  <c r="M4793" i="3" a="1"/>
  <c r="M4793" i="3" s="1"/>
  <c r="M4792" i="3" a="1"/>
  <c r="M4792" i="3" s="1"/>
  <c r="M4791" i="3" a="1"/>
  <c r="M4791" i="3" s="1"/>
  <c r="M4790" i="3" a="1"/>
  <c r="M4790" i="3" s="1"/>
  <c r="M4789" i="3" a="1"/>
  <c r="M4789" i="3" s="1"/>
  <c r="M4788" i="3" a="1"/>
  <c r="M4788" i="3" s="1"/>
  <c r="M4787" i="3" a="1"/>
  <c r="M4787" i="3" s="1"/>
  <c r="M4786" i="3" a="1"/>
  <c r="M4786" i="3" s="1"/>
  <c r="M4785" i="3" a="1"/>
  <c r="M4785" i="3" s="1"/>
  <c r="M4784" i="3" a="1"/>
  <c r="M4784" i="3" s="1"/>
  <c r="M4783" i="3" a="1"/>
  <c r="M4783" i="3" s="1"/>
  <c r="M4782" i="3" a="1"/>
  <c r="M4782" i="3" s="1"/>
  <c r="M4781" i="3" a="1"/>
  <c r="M4781" i="3" s="1"/>
  <c r="M4780" i="3" a="1"/>
  <c r="M4780" i="3" s="1"/>
  <c r="M4779" i="3" a="1"/>
  <c r="M4779" i="3" s="1"/>
  <c r="M4778" i="3" a="1"/>
  <c r="M4778" i="3" s="1"/>
  <c r="M4777" i="3" a="1"/>
  <c r="M4777" i="3" s="1"/>
  <c r="M4776" i="3" a="1"/>
  <c r="M4776" i="3" s="1"/>
  <c r="M4775" i="3" a="1"/>
  <c r="M4775" i="3" s="1"/>
  <c r="M4774" i="3" a="1"/>
  <c r="M4774" i="3" s="1"/>
  <c r="M4773" i="3" a="1"/>
  <c r="M4773" i="3" s="1"/>
  <c r="M4772" i="3" a="1"/>
  <c r="M4772" i="3" s="1"/>
  <c r="M4771" i="3" a="1"/>
  <c r="M4771" i="3" s="1"/>
  <c r="M4770" i="3" a="1"/>
  <c r="M4770" i="3" s="1"/>
  <c r="M4769" i="3" a="1"/>
  <c r="M4769" i="3" s="1"/>
  <c r="M4768" i="3" a="1"/>
  <c r="M4768" i="3" s="1"/>
  <c r="M4767" i="3" a="1"/>
  <c r="M4767" i="3" s="1"/>
  <c r="M4766" i="3" a="1"/>
  <c r="M4766" i="3" s="1"/>
  <c r="M4765" i="3" a="1"/>
  <c r="M4765" i="3" s="1"/>
  <c r="M4764" i="3" a="1"/>
  <c r="M4764" i="3" s="1"/>
  <c r="M4763" i="3" a="1"/>
  <c r="M4763" i="3" s="1"/>
  <c r="M4762" i="3" a="1"/>
  <c r="M4762" i="3" s="1"/>
  <c r="M4761" i="3" a="1"/>
  <c r="M4761" i="3" s="1"/>
  <c r="M4760" i="3" a="1"/>
  <c r="M4760" i="3" s="1"/>
  <c r="M4759" i="3" a="1"/>
  <c r="M4759" i="3" s="1"/>
  <c r="M4758" i="3" a="1"/>
  <c r="M4758" i="3" s="1"/>
  <c r="M4757" i="3" a="1"/>
  <c r="M4757" i="3" s="1"/>
  <c r="M4756" i="3" a="1"/>
  <c r="M4756" i="3" s="1"/>
  <c r="M4755" i="3" a="1"/>
  <c r="M4755" i="3" s="1"/>
  <c r="M4754" i="3" a="1"/>
  <c r="M4754" i="3" s="1"/>
  <c r="M4753" i="3" a="1"/>
  <c r="M4753" i="3" s="1"/>
  <c r="M4752" i="3" a="1"/>
  <c r="M4752" i="3" s="1"/>
  <c r="M4751" i="3" a="1"/>
  <c r="M4751" i="3" s="1"/>
  <c r="M4750" i="3" a="1"/>
  <c r="M4750" i="3" s="1"/>
  <c r="M4749" i="3" a="1"/>
  <c r="M4749" i="3" s="1"/>
  <c r="M4748" i="3" a="1"/>
  <c r="M4748" i="3" s="1"/>
  <c r="M4747" i="3" a="1"/>
  <c r="M4747" i="3" s="1"/>
  <c r="M4746" i="3" a="1"/>
  <c r="M4746" i="3" s="1"/>
  <c r="M4745" i="3" a="1"/>
  <c r="M4745" i="3" s="1"/>
  <c r="M4744" i="3" a="1"/>
  <c r="M4744" i="3" s="1"/>
  <c r="M4743" i="3" a="1"/>
  <c r="M4743" i="3" s="1"/>
  <c r="M4742" i="3" a="1"/>
  <c r="M4742" i="3" s="1"/>
  <c r="M4741" i="3" a="1"/>
  <c r="M4741" i="3" s="1"/>
  <c r="M4740" i="3" a="1"/>
  <c r="M4740" i="3" s="1"/>
  <c r="M4739" i="3" a="1"/>
  <c r="M4739" i="3" s="1"/>
  <c r="M4738" i="3" a="1"/>
  <c r="M4738" i="3" s="1"/>
  <c r="M4737" i="3" a="1"/>
  <c r="M4737" i="3" s="1"/>
  <c r="M4736" i="3" a="1"/>
  <c r="M4736" i="3" s="1"/>
  <c r="M4735" i="3" a="1"/>
  <c r="M4735" i="3" s="1"/>
  <c r="M4734" i="3" a="1"/>
  <c r="M4734" i="3" s="1"/>
  <c r="M4733" i="3" a="1"/>
  <c r="M4733" i="3" s="1"/>
  <c r="M4732" i="3" a="1"/>
  <c r="M4732" i="3" s="1"/>
  <c r="M4731" i="3" a="1"/>
  <c r="M4731" i="3" s="1"/>
  <c r="M4730" i="3" a="1"/>
  <c r="M4730" i="3" s="1"/>
  <c r="M4729" i="3" a="1"/>
  <c r="M4729" i="3" s="1"/>
  <c r="M4728" i="3" a="1"/>
  <c r="M4728" i="3" s="1"/>
  <c r="M4727" i="3" a="1"/>
  <c r="M4727" i="3" s="1"/>
  <c r="M4726" i="3" a="1"/>
  <c r="M4726" i="3" s="1"/>
  <c r="M4725" i="3" a="1"/>
  <c r="M4725" i="3" s="1"/>
  <c r="M4724" i="3" a="1"/>
  <c r="M4724" i="3" s="1"/>
  <c r="M4723" i="3" a="1"/>
  <c r="M4723" i="3" s="1"/>
  <c r="M4722" i="3" a="1"/>
  <c r="M4722" i="3" s="1"/>
  <c r="M4721" i="3" a="1"/>
  <c r="M4721" i="3" s="1"/>
  <c r="M4720" i="3" a="1"/>
  <c r="M4720" i="3" s="1"/>
  <c r="M4719" i="3" a="1"/>
  <c r="M4719" i="3" s="1"/>
  <c r="M4718" i="3" a="1"/>
  <c r="M4718" i="3" s="1"/>
  <c r="M4717" i="3" a="1"/>
  <c r="M4717" i="3" s="1"/>
  <c r="M4716" i="3" a="1"/>
  <c r="M4716" i="3" s="1"/>
  <c r="M4715" i="3" a="1"/>
  <c r="M4715" i="3" s="1"/>
  <c r="M4714" i="3" a="1"/>
  <c r="M4714" i="3" s="1"/>
  <c r="M4713" i="3" a="1"/>
  <c r="M4713" i="3" s="1"/>
  <c r="M4712" i="3" a="1"/>
  <c r="M4712" i="3" s="1"/>
  <c r="M4711" i="3" a="1"/>
  <c r="M4711" i="3" s="1"/>
  <c r="M4710" i="3" a="1"/>
  <c r="M4710" i="3" s="1"/>
  <c r="M4709" i="3" a="1"/>
  <c r="M4709" i="3" s="1"/>
  <c r="M4708" i="3" a="1"/>
  <c r="M4708" i="3" s="1"/>
  <c r="M4707" i="3" a="1"/>
  <c r="M4707" i="3" s="1"/>
  <c r="M4706" i="3" a="1"/>
  <c r="M4706" i="3" s="1"/>
  <c r="M4705" i="3" a="1"/>
  <c r="M4705" i="3" s="1"/>
  <c r="M4704" i="3" a="1"/>
  <c r="M4704" i="3" s="1"/>
  <c r="M4703" i="3" a="1"/>
  <c r="M4703" i="3" s="1"/>
  <c r="M4702" i="3" a="1"/>
  <c r="M4702" i="3" s="1"/>
  <c r="M4701" i="3" a="1"/>
  <c r="M4701" i="3" s="1"/>
  <c r="M4700" i="3" a="1"/>
  <c r="M4700" i="3" s="1"/>
  <c r="M4699" i="3" a="1"/>
  <c r="M4699" i="3" s="1"/>
  <c r="M4698" i="3" a="1"/>
  <c r="M4698" i="3" s="1"/>
  <c r="M4697" i="3" a="1"/>
  <c r="M4697" i="3" s="1"/>
  <c r="M4696" i="3" a="1"/>
  <c r="M4696" i="3" s="1"/>
  <c r="M4695" i="3" a="1"/>
  <c r="M4695" i="3" s="1"/>
  <c r="M4694" i="3" a="1"/>
  <c r="M4694" i="3" s="1"/>
  <c r="M4693" i="3" a="1"/>
  <c r="M4693" i="3" s="1"/>
  <c r="M4692" i="3" a="1"/>
  <c r="M4692" i="3" s="1"/>
  <c r="M4691" i="3" a="1"/>
  <c r="M4691" i="3" s="1"/>
  <c r="M4690" i="3" a="1"/>
  <c r="M4690" i="3" s="1"/>
  <c r="M4689" i="3" a="1"/>
  <c r="M4689" i="3" s="1"/>
  <c r="M4688" i="3" a="1"/>
  <c r="M4688" i="3" s="1"/>
  <c r="M4687" i="3" a="1"/>
  <c r="M4687" i="3" s="1"/>
  <c r="M4686" i="3" a="1"/>
  <c r="M4686" i="3" s="1"/>
  <c r="M4685" i="3" a="1"/>
  <c r="M4685" i="3" s="1"/>
  <c r="M4684" i="3" a="1"/>
  <c r="M4684" i="3" s="1"/>
  <c r="M4683" i="3" a="1"/>
  <c r="M4683" i="3" s="1"/>
  <c r="M4682" i="3" a="1"/>
  <c r="M4682" i="3" s="1"/>
  <c r="M4681" i="3" a="1"/>
  <c r="M4681" i="3" s="1"/>
  <c r="M4680" i="3" a="1"/>
  <c r="M4680" i="3" s="1"/>
  <c r="M4679" i="3" a="1"/>
  <c r="M4679" i="3" s="1"/>
  <c r="M4678" i="3" a="1"/>
  <c r="M4678" i="3" s="1"/>
  <c r="M4677" i="3" a="1"/>
  <c r="M4677" i="3" s="1"/>
  <c r="M4676" i="3" a="1"/>
  <c r="M4676" i="3" s="1"/>
  <c r="M4675" i="3" a="1"/>
  <c r="M4675" i="3" s="1"/>
  <c r="M4674" i="3" a="1"/>
  <c r="M4674" i="3" s="1"/>
  <c r="M4673" i="3" a="1"/>
  <c r="M4673" i="3" s="1"/>
  <c r="M4672" i="3" a="1"/>
  <c r="M4672" i="3" s="1"/>
  <c r="M4671" i="3" a="1"/>
  <c r="M4671" i="3" s="1"/>
  <c r="M4670" i="3" a="1"/>
  <c r="M4670" i="3" s="1"/>
  <c r="M4669" i="3" a="1"/>
  <c r="M4669" i="3" s="1"/>
  <c r="M4668" i="3" a="1"/>
  <c r="M4668" i="3" s="1"/>
  <c r="M4667" i="3" a="1"/>
  <c r="M4667" i="3" s="1"/>
  <c r="M4666" i="3" a="1"/>
  <c r="M4666" i="3" s="1"/>
  <c r="M4665" i="3" a="1"/>
  <c r="M4665" i="3" s="1"/>
  <c r="M4664" i="3" a="1"/>
  <c r="M4664" i="3" s="1"/>
  <c r="M4663" i="3" a="1"/>
  <c r="M4663" i="3" s="1"/>
  <c r="M4662" i="3" a="1"/>
  <c r="M4662" i="3" s="1"/>
  <c r="M4661" i="3" a="1"/>
  <c r="M4661" i="3" s="1"/>
  <c r="M4660" i="3" a="1"/>
  <c r="M4660" i="3" s="1"/>
  <c r="M4659" i="3" a="1"/>
  <c r="M4659" i="3" s="1"/>
  <c r="M4658" i="3" a="1"/>
  <c r="M4658" i="3" s="1"/>
  <c r="M4657" i="3" a="1"/>
  <c r="M4657" i="3" s="1"/>
  <c r="M4656" i="3" a="1"/>
  <c r="M4656" i="3" s="1"/>
  <c r="M4655" i="3" a="1"/>
  <c r="M4655" i="3" s="1"/>
  <c r="M4654" i="3" a="1"/>
  <c r="M4654" i="3" s="1"/>
  <c r="M4653" i="3" a="1"/>
  <c r="M4653" i="3" s="1"/>
  <c r="M4652" i="3" a="1"/>
  <c r="M4652" i="3" s="1"/>
  <c r="M4651" i="3" a="1"/>
  <c r="M4651" i="3" s="1"/>
  <c r="M4650" i="3" a="1"/>
  <c r="M4650" i="3" s="1"/>
  <c r="M4649" i="3" a="1"/>
  <c r="M4649" i="3" s="1"/>
  <c r="M4648" i="3" a="1"/>
  <c r="M4648" i="3" s="1"/>
  <c r="M4647" i="3" a="1"/>
  <c r="M4647" i="3" s="1"/>
  <c r="M4646" i="3" a="1"/>
  <c r="M4646" i="3" s="1"/>
  <c r="M4645" i="3" a="1"/>
  <c r="M4645" i="3" s="1"/>
  <c r="M4644" i="3" a="1"/>
  <c r="M4644" i="3" s="1"/>
  <c r="M4643" i="3" a="1"/>
  <c r="M4643" i="3" s="1"/>
  <c r="M4642" i="3" a="1"/>
  <c r="M4642" i="3" s="1"/>
  <c r="M4641" i="3" a="1"/>
  <c r="M4641" i="3" s="1"/>
  <c r="M4640" i="3" a="1"/>
  <c r="M4640" i="3" s="1"/>
  <c r="M4639" i="3" a="1"/>
  <c r="M4639" i="3" s="1"/>
  <c r="M4638" i="3" a="1"/>
  <c r="M4638" i="3" s="1"/>
  <c r="M4637" i="3" a="1"/>
  <c r="M4637" i="3" s="1"/>
  <c r="M4636" i="3" a="1"/>
  <c r="M4636" i="3" s="1"/>
  <c r="M4635" i="3" a="1"/>
  <c r="M4635" i="3" s="1"/>
  <c r="M4634" i="3" a="1"/>
  <c r="M4634" i="3" s="1"/>
  <c r="M4633" i="3" a="1"/>
  <c r="M4633" i="3" s="1"/>
  <c r="M4632" i="3" a="1"/>
  <c r="M4632" i="3" s="1"/>
  <c r="M4631" i="3" a="1"/>
  <c r="M4631" i="3" s="1"/>
  <c r="M4630" i="3" a="1"/>
  <c r="M4630" i="3" s="1"/>
  <c r="M4629" i="3" a="1"/>
  <c r="M4629" i="3" s="1"/>
  <c r="M4628" i="3" a="1"/>
  <c r="M4628" i="3" s="1"/>
  <c r="M4627" i="3" a="1"/>
  <c r="M4627" i="3" s="1"/>
  <c r="M4626" i="3" a="1"/>
  <c r="M4626" i="3" s="1"/>
  <c r="M4625" i="3" a="1"/>
  <c r="M4625" i="3" s="1"/>
  <c r="M4624" i="3" a="1"/>
  <c r="M4624" i="3" s="1"/>
  <c r="M4623" i="3" a="1"/>
  <c r="M4623" i="3" s="1"/>
  <c r="M4622" i="3" a="1"/>
  <c r="M4622" i="3" s="1"/>
  <c r="M4621" i="3" a="1"/>
  <c r="M4621" i="3" s="1"/>
  <c r="M4620" i="3" a="1"/>
  <c r="M4620" i="3" s="1"/>
  <c r="M4619" i="3" a="1"/>
  <c r="M4619" i="3" s="1"/>
  <c r="M4618" i="3" a="1"/>
  <c r="M4618" i="3" s="1"/>
  <c r="M4617" i="3" a="1"/>
  <c r="M4617" i="3" s="1"/>
  <c r="M4616" i="3" a="1"/>
  <c r="M4616" i="3" s="1"/>
  <c r="M4615" i="3" a="1"/>
  <c r="M4615" i="3" s="1"/>
  <c r="M4614" i="3" a="1"/>
  <c r="M4614" i="3" s="1"/>
  <c r="M4613" i="3" a="1"/>
  <c r="M4613" i="3" s="1"/>
  <c r="M4612" i="3" a="1"/>
  <c r="M4612" i="3" s="1"/>
  <c r="M4611" i="3" a="1"/>
  <c r="M4611" i="3" s="1"/>
  <c r="M4610" i="3" a="1"/>
  <c r="M4610" i="3" s="1"/>
  <c r="M4609" i="3" a="1"/>
  <c r="M4609" i="3" s="1"/>
  <c r="M4608" i="3" a="1"/>
  <c r="M4608" i="3" s="1"/>
  <c r="M4607" i="3" a="1"/>
  <c r="M4607" i="3" s="1"/>
  <c r="M4606" i="3" a="1"/>
  <c r="M4606" i="3" s="1"/>
  <c r="M4605" i="3" a="1"/>
  <c r="M4605" i="3" s="1"/>
  <c r="M4604" i="3" a="1"/>
  <c r="M4604" i="3" s="1"/>
  <c r="M4603" i="3" a="1"/>
  <c r="M4603" i="3" s="1"/>
  <c r="M4602" i="3" a="1"/>
  <c r="M4602" i="3" s="1"/>
  <c r="M4601" i="3" a="1"/>
  <c r="M4601" i="3" s="1"/>
  <c r="M4600" i="3" a="1"/>
  <c r="M4600" i="3" s="1"/>
  <c r="M4599" i="3" a="1"/>
  <c r="M4599" i="3" s="1"/>
  <c r="M4598" i="3" a="1"/>
  <c r="M4598" i="3" s="1"/>
  <c r="M4597" i="3" a="1"/>
  <c r="M4597" i="3" s="1"/>
  <c r="M4596" i="3" a="1"/>
  <c r="M4596" i="3" s="1"/>
  <c r="M4595" i="3" a="1"/>
  <c r="M4595" i="3" s="1"/>
  <c r="M4594" i="3" a="1"/>
  <c r="M4594" i="3" s="1"/>
  <c r="M4593" i="3" a="1"/>
  <c r="M4593" i="3" s="1"/>
  <c r="M4592" i="3" a="1"/>
  <c r="M4592" i="3" s="1"/>
  <c r="M4591" i="3" a="1"/>
  <c r="M4591" i="3" s="1"/>
  <c r="M4590" i="3" a="1"/>
  <c r="M4590" i="3" s="1"/>
  <c r="M4589" i="3" a="1"/>
  <c r="M4589" i="3" s="1"/>
  <c r="M4588" i="3" a="1"/>
  <c r="M4588" i="3" s="1"/>
  <c r="M4587" i="3" a="1"/>
  <c r="M4587" i="3" s="1"/>
  <c r="M4586" i="3" a="1"/>
  <c r="M4586" i="3" s="1"/>
  <c r="M4585" i="3" a="1"/>
  <c r="M4585" i="3" s="1"/>
  <c r="M4584" i="3" a="1"/>
  <c r="M4584" i="3" s="1"/>
  <c r="M4583" i="3" a="1"/>
  <c r="M4583" i="3" s="1"/>
  <c r="M4582" i="3" a="1"/>
  <c r="M4582" i="3" s="1"/>
  <c r="M4581" i="3" a="1"/>
  <c r="M4581" i="3" s="1"/>
  <c r="M4580" i="3" a="1"/>
  <c r="M4580" i="3" s="1"/>
  <c r="M4579" i="3" a="1"/>
  <c r="M4579" i="3" s="1"/>
  <c r="M4578" i="3" a="1"/>
  <c r="M4578" i="3" s="1"/>
  <c r="M4577" i="3" a="1"/>
  <c r="M4577" i="3" s="1"/>
  <c r="M4576" i="3" a="1"/>
  <c r="M4576" i="3" s="1"/>
  <c r="M4575" i="3" a="1"/>
  <c r="M4575" i="3" s="1"/>
  <c r="M4574" i="3" a="1"/>
  <c r="M4574" i="3" s="1"/>
  <c r="M4573" i="3" a="1"/>
  <c r="M4573" i="3" s="1"/>
  <c r="M4572" i="3" a="1"/>
  <c r="M4572" i="3" s="1"/>
  <c r="M4571" i="3" a="1"/>
  <c r="M4571" i="3" s="1"/>
  <c r="M4570" i="3" a="1"/>
  <c r="M4570" i="3" s="1"/>
  <c r="M4569" i="3" a="1"/>
  <c r="M4569" i="3" s="1"/>
  <c r="M4568" i="3" a="1"/>
  <c r="M4568" i="3" s="1"/>
  <c r="M4567" i="3" a="1"/>
  <c r="M4567" i="3" s="1"/>
  <c r="M4566" i="3" a="1"/>
  <c r="M4566" i="3" s="1"/>
  <c r="M4565" i="3" a="1"/>
  <c r="M4565" i="3" s="1"/>
  <c r="M4564" i="3" a="1"/>
  <c r="M4564" i="3" s="1"/>
  <c r="M4563" i="3" a="1"/>
  <c r="M4563" i="3" s="1"/>
  <c r="M4562" i="3" a="1"/>
  <c r="M4562" i="3" s="1"/>
  <c r="M4561" i="3" a="1"/>
  <c r="M4561" i="3" s="1"/>
  <c r="M4560" i="3" a="1"/>
  <c r="M4560" i="3" s="1"/>
  <c r="M4559" i="3" a="1"/>
  <c r="M4559" i="3" s="1"/>
  <c r="M4558" i="3" a="1"/>
  <c r="M4558" i="3" s="1"/>
  <c r="M4557" i="3" a="1"/>
  <c r="M4557" i="3" s="1"/>
  <c r="M4556" i="3" a="1"/>
  <c r="M4556" i="3" s="1"/>
  <c r="M4555" i="3" a="1"/>
  <c r="M4555" i="3" s="1"/>
  <c r="M4554" i="3" a="1"/>
  <c r="M4554" i="3" s="1"/>
  <c r="M4553" i="3" a="1"/>
  <c r="M4553" i="3" s="1"/>
  <c r="M4552" i="3" a="1"/>
  <c r="M4552" i="3" s="1"/>
  <c r="M4551" i="3" a="1"/>
  <c r="M4551" i="3" s="1"/>
  <c r="M4550" i="3" a="1"/>
  <c r="M4550" i="3" s="1"/>
  <c r="M4549" i="3" a="1"/>
  <c r="M4549" i="3" s="1"/>
  <c r="M4548" i="3" a="1"/>
  <c r="M4548" i="3" s="1"/>
  <c r="M4547" i="3" a="1"/>
  <c r="M4547" i="3" s="1"/>
  <c r="M4546" i="3" a="1"/>
  <c r="M4546" i="3" s="1"/>
  <c r="M4545" i="3" a="1"/>
  <c r="M4545" i="3" s="1"/>
  <c r="M4544" i="3" a="1"/>
  <c r="M4544" i="3" s="1"/>
  <c r="M4543" i="3" a="1"/>
  <c r="M4543" i="3" s="1"/>
  <c r="M4542" i="3" a="1"/>
  <c r="M4542" i="3" s="1"/>
  <c r="M4541" i="3" a="1"/>
  <c r="M4541" i="3" s="1"/>
  <c r="M4540" i="3" a="1"/>
  <c r="M4540" i="3" s="1"/>
  <c r="M4539" i="3" a="1"/>
  <c r="M4539" i="3" s="1"/>
  <c r="M4538" i="3" a="1"/>
  <c r="M4538" i="3" s="1"/>
  <c r="M4537" i="3" a="1"/>
  <c r="M4537" i="3" s="1"/>
  <c r="M4536" i="3" a="1"/>
  <c r="M4536" i="3" s="1"/>
  <c r="M4535" i="3" a="1"/>
  <c r="M4535" i="3" s="1"/>
  <c r="M4534" i="3" a="1"/>
  <c r="M4534" i="3" s="1"/>
  <c r="M4533" i="3" a="1"/>
  <c r="M4533" i="3" s="1"/>
  <c r="M4532" i="3" a="1"/>
  <c r="M4532" i="3" s="1"/>
  <c r="M4531" i="3" a="1"/>
  <c r="M4531" i="3" s="1"/>
  <c r="M4530" i="3" a="1"/>
  <c r="M4530" i="3" s="1"/>
  <c r="M4529" i="3" a="1"/>
  <c r="M4529" i="3" s="1"/>
  <c r="M4528" i="3" a="1"/>
  <c r="M4528" i="3" s="1"/>
  <c r="M4527" i="3" a="1"/>
  <c r="M4527" i="3" s="1"/>
  <c r="M4526" i="3" a="1"/>
  <c r="M4526" i="3" s="1"/>
  <c r="M4525" i="3" a="1"/>
  <c r="M4525" i="3" s="1"/>
  <c r="M4524" i="3" a="1"/>
  <c r="M4524" i="3" s="1"/>
  <c r="M4523" i="3" a="1"/>
  <c r="M4523" i="3" s="1"/>
  <c r="M4522" i="3" a="1"/>
  <c r="M4522" i="3" s="1"/>
  <c r="M4521" i="3" a="1"/>
  <c r="M4521" i="3" s="1"/>
  <c r="M4520" i="3" a="1"/>
  <c r="M4520" i="3" s="1"/>
  <c r="M4519" i="3" a="1"/>
  <c r="M4519" i="3" s="1"/>
  <c r="M4518" i="3" a="1"/>
  <c r="M4518" i="3" s="1"/>
  <c r="M4517" i="3" a="1"/>
  <c r="M4517" i="3" s="1"/>
  <c r="M4516" i="3" a="1"/>
  <c r="M4516" i="3" s="1"/>
  <c r="M4515" i="3" a="1"/>
  <c r="M4515" i="3" s="1"/>
  <c r="M4514" i="3" a="1"/>
  <c r="M4514" i="3" s="1"/>
  <c r="M4513" i="3" a="1"/>
  <c r="M4513" i="3" s="1"/>
  <c r="M4512" i="3" a="1"/>
  <c r="M4512" i="3" s="1"/>
  <c r="M4511" i="3" a="1"/>
  <c r="M4511" i="3" s="1"/>
  <c r="M4510" i="3" a="1"/>
  <c r="M4510" i="3" s="1"/>
  <c r="M4509" i="3" a="1"/>
  <c r="M4509" i="3" s="1"/>
  <c r="M4508" i="3" a="1"/>
  <c r="M4508" i="3" s="1"/>
  <c r="M4507" i="3" a="1"/>
  <c r="M4507" i="3" s="1"/>
  <c r="M4506" i="3" a="1"/>
  <c r="M4506" i="3" s="1"/>
  <c r="M4505" i="3" a="1"/>
  <c r="M4505" i="3" s="1"/>
  <c r="M4504" i="3" a="1"/>
  <c r="M4504" i="3" s="1"/>
  <c r="M4503" i="3" a="1"/>
  <c r="M4503" i="3" s="1"/>
  <c r="M4502" i="3" a="1"/>
  <c r="M4502" i="3" s="1"/>
  <c r="M4501" i="3" a="1"/>
  <c r="M4501" i="3" s="1"/>
  <c r="M4500" i="3" a="1"/>
  <c r="M4500" i="3" s="1"/>
  <c r="M4499" i="3" a="1"/>
  <c r="M4499" i="3" s="1"/>
  <c r="M4498" i="3" a="1"/>
  <c r="M4498" i="3" s="1"/>
  <c r="M4497" i="3" a="1"/>
  <c r="M4497" i="3" s="1"/>
  <c r="M4496" i="3" a="1"/>
  <c r="M4496" i="3" s="1"/>
  <c r="M4495" i="3" a="1"/>
  <c r="M4495" i="3" s="1"/>
  <c r="M4494" i="3" a="1"/>
  <c r="M4494" i="3" s="1"/>
  <c r="M4493" i="3" a="1"/>
  <c r="M4493" i="3" s="1"/>
  <c r="M4492" i="3" a="1"/>
  <c r="M4492" i="3" s="1"/>
  <c r="M4491" i="3" a="1"/>
  <c r="M4491" i="3" s="1"/>
  <c r="M4490" i="3" a="1"/>
  <c r="M4490" i="3" s="1"/>
  <c r="M4489" i="3" a="1"/>
  <c r="M4489" i="3" s="1"/>
  <c r="M4488" i="3" a="1"/>
  <c r="M4488" i="3" s="1"/>
  <c r="M4487" i="3" a="1"/>
  <c r="M4487" i="3" s="1"/>
  <c r="M4486" i="3" a="1"/>
  <c r="M4486" i="3" s="1"/>
  <c r="M4485" i="3" a="1"/>
  <c r="M4485" i="3" s="1"/>
  <c r="M4484" i="3" a="1"/>
  <c r="M4484" i="3" s="1"/>
  <c r="M4483" i="3" a="1"/>
  <c r="M4483" i="3" s="1"/>
  <c r="M4482" i="3" a="1"/>
  <c r="M4482" i="3" s="1"/>
  <c r="M4481" i="3" a="1"/>
  <c r="M4481" i="3" s="1"/>
  <c r="M4480" i="3" a="1"/>
  <c r="M4480" i="3" s="1"/>
  <c r="M4479" i="3" a="1"/>
  <c r="M4479" i="3" s="1"/>
  <c r="M4478" i="3" a="1"/>
  <c r="M4478" i="3" s="1"/>
  <c r="M4477" i="3" a="1"/>
  <c r="M4477" i="3" s="1"/>
  <c r="M4476" i="3" a="1"/>
  <c r="M4476" i="3" s="1"/>
  <c r="M4475" i="3" a="1"/>
  <c r="M4475" i="3" s="1"/>
  <c r="M4474" i="3" a="1"/>
  <c r="M4474" i="3" s="1"/>
  <c r="M4473" i="3" a="1"/>
  <c r="M4473" i="3" s="1"/>
  <c r="M4472" i="3" a="1"/>
  <c r="M4472" i="3" s="1"/>
  <c r="M4471" i="3" a="1"/>
  <c r="M4471" i="3" s="1"/>
  <c r="M4470" i="3" a="1"/>
  <c r="M4470" i="3" s="1"/>
  <c r="M4469" i="3" a="1"/>
  <c r="M4469" i="3" s="1"/>
  <c r="M4468" i="3" a="1"/>
  <c r="M4468" i="3" s="1"/>
  <c r="M4467" i="3" a="1"/>
  <c r="M4467" i="3" s="1"/>
  <c r="M4466" i="3" a="1"/>
  <c r="M4466" i="3" s="1"/>
  <c r="M4465" i="3" a="1"/>
  <c r="M4465" i="3" s="1"/>
  <c r="M4464" i="3" a="1"/>
  <c r="M4464" i="3" s="1"/>
  <c r="M4463" i="3" a="1"/>
  <c r="M4463" i="3" s="1"/>
  <c r="M4462" i="3" a="1"/>
  <c r="M4462" i="3" s="1"/>
  <c r="M4461" i="3" a="1"/>
  <c r="M4461" i="3" s="1"/>
  <c r="M4460" i="3" a="1"/>
  <c r="M4460" i="3" s="1"/>
  <c r="M4459" i="3" a="1"/>
  <c r="M4459" i="3" s="1"/>
  <c r="M4458" i="3" a="1"/>
  <c r="M4458" i="3" s="1"/>
  <c r="M4457" i="3" a="1"/>
  <c r="M4457" i="3" s="1"/>
  <c r="M4456" i="3" a="1"/>
  <c r="M4456" i="3" s="1"/>
  <c r="M4455" i="3" a="1"/>
  <c r="M4455" i="3" s="1"/>
  <c r="M4454" i="3" a="1"/>
  <c r="M4454" i="3" s="1"/>
  <c r="M4453" i="3" a="1"/>
  <c r="M4453" i="3" s="1"/>
  <c r="M4452" i="3" a="1"/>
  <c r="M4452" i="3" s="1"/>
  <c r="M4451" i="3" a="1"/>
  <c r="M4451" i="3" s="1"/>
  <c r="M4450" i="3" a="1"/>
  <c r="M4450" i="3" s="1"/>
  <c r="M4449" i="3" a="1"/>
  <c r="M4449" i="3" s="1"/>
  <c r="M4448" i="3" a="1"/>
  <c r="M4448" i="3" s="1"/>
  <c r="M4447" i="3" a="1"/>
  <c r="M4447" i="3" s="1"/>
  <c r="M4446" i="3" a="1"/>
  <c r="M4446" i="3" s="1"/>
  <c r="M4445" i="3" a="1"/>
  <c r="M4445" i="3" s="1"/>
  <c r="M4444" i="3" a="1"/>
  <c r="M4444" i="3" s="1"/>
  <c r="M4443" i="3" a="1"/>
  <c r="M4443" i="3" s="1"/>
  <c r="M4442" i="3" a="1"/>
  <c r="M4442" i="3" s="1"/>
  <c r="M4441" i="3" a="1"/>
  <c r="M4441" i="3" s="1"/>
  <c r="M4440" i="3" a="1"/>
  <c r="M4440" i="3" s="1"/>
  <c r="M4439" i="3" a="1"/>
  <c r="M4439" i="3" s="1"/>
  <c r="M4438" i="3" a="1"/>
  <c r="M4438" i="3" s="1"/>
  <c r="M4437" i="3" a="1"/>
  <c r="M4437" i="3" s="1"/>
  <c r="M4436" i="3" a="1"/>
  <c r="M4436" i="3" s="1"/>
  <c r="M4435" i="3" a="1"/>
  <c r="M4435" i="3" s="1"/>
  <c r="M4434" i="3" a="1"/>
  <c r="M4434" i="3" s="1"/>
  <c r="M4433" i="3" a="1"/>
  <c r="M4433" i="3" s="1"/>
  <c r="M4432" i="3" a="1"/>
  <c r="M4432" i="3" s="1"/>
  <c r="M4431" i="3" a="1"/>
  <c r="M4431" i="3" s="1"/>
  <c r="M4430" i="3" a="1"/>
  <c r="M4430" i="3" s="1"/>
  <c r="M4429" i="3" a="1"/>
  <c r="M4429" i="3" s="1"/>
  <c r="M4428" i="3" a="1"/>
  <c r="M4428" i="3" s="1"/>
  <c r="M4427" i="3" a="1"/>
  <c r="M4427" i="3" s="1"/>
  <c r="M4426" i="3" a="1"/>
  <c r="M4426" i="3" s="1"/>
  <c r="M4425" i="3" a="1"/>
  <c r="M4425" i="3" s="1"/>
  <c r="M4424" i="3" a="1"/>
  <c r="M4424" i="3" s="1"/>
  <c r="M4423" i="3" a="1"/>
  <c r="M4423" i="3" s="1"/>
  <c r="M4422" i="3" a="1"/>
  <c r="M4422" i="3" s="1"/>
  <c r="M4421" i="3" a="1"/>
  <c r="M4421" i="3" s="1"/>
  <c r="M4420" i="3" a="1"/>
  <c r="M4420" i="3" s="1"/>
  <c r="M4419" i="3" a="1"/>
  <c r="M4419" i="3" s="1"/>
  <c r="M4418" i="3" a="1"/>
  <c r="M4418" i="3" s="1"/>
  <c r="M4417" i="3" a="1"/>
  <c r="M4417" i="3" s="1"/>
  <c r="M4416" i="3" a="1"/>
  <c r="M4416" i="3" s="1"/>
  <c r="M4415" i="3" a="1"/>
  <c r="M4415" i="3" s="1"/>
  <c r="M4414" i="3" a="1"/>
  <c r="M4414" i="3" s="1"/>
  <c r="M4413" i="3" a="1"/>
  <c r="M4413" i="3" s="1"/>
  <c r="M4412" i="3" a="1"/>
  <c r="M4412" i="3" s="1"/>
  <c r="M4411" i="3" a="1"/>
  <c r="M4411" i="3" s="1"/>
  <c r="M4410" i="3" a="1"/>
  <c r="M4410" i="3" s="1"/>
  <c r="M4409" i="3" a="1"/>
  <c r="M4409" i="3" s="1"/>
  <c r="M4408" i="3" a="1"/>
  <c r="M4408" i="3" s="1"/>
  <c r="M4407" i="3" a="1"/>
  <c r="M4407" i="3" s="1"/>
  <c r="M4406" i="3" a="1"/>
  <c r="M4406" i="3" s="1"/>
  <c r="M4405" i="3" a="1"/>
  <c r="M4405" i="3" s="1"/>
  <c r="M4404" i="3" a="1"/>
  <c r="M4404" i="3" s="1"/>
  <c r="M4403" i="3" a="1"/>
  <c r="M4403" i="3" s="1"/>
  <c r="M4402" i="3" a="1"/>
  <c r="M4402" i="3" s="1"/>
  <c r="M4401" i="3" a="1"/>
  <c r="M4401" i="3" s="1"/>
  <c r="M4400" i="3" a="1"/>
  <c r="M4400" i="3" s="1"/>
  <c r="M4399" i="3" a="1"/>
  <c r="M4399" i="3" s="1"/>
  <c r="M4398" i="3" a="1"/>
  <c r="M4398" i="3" s="1"/>
  <c r="M4397" i="3" a="1"/>
  <c r="M4397" i="3" s="1"/>
  <c r="M4396" i="3" a="1"/>
  <c r="M4396" i="3" s="1"/>
  <c r="M4395" i="3" a="1"/>
  <c r="M4395" i="3" s="1"/>
  <c r="M4394" i="3" a="1"/>
  <c r="M4394" i="3" s="1"/>
  <c r="M4393" i="3" a="1"/>
  <c r="M4393" i="3" s="1"/>
  <c r="M4392" i="3" a="1"/>
  <c r="M4392" i="3" s="1"/>
  <c r="M4391" i="3" a="1"/>
  <c r="M4391" i="3" s="1"/>
  <c r="M4390" i="3" a="1"/>
  <c r="M4390" i="3" s="1"/>
  <c r="M4389" i="3" a="1"/>
  <c r="M4389" i="3" s="1"/>
  <c r="M4388" i="3" a="1"/>
  <c r="M4388" i="3" s="1"/>
  <c r="M4387" i="3" a="1"/>
  <c r="M4387" i="3" s="1"/>
  <c r="M4386" i="3" a="1"/>
  <c r="M4386" i="3" s="1"/>
  <c r="M4385" i="3" a="1"/>
  <c r="M4385" i="3" s="1"/>
  <c r="M4384" i="3" a="1"/>
  <c r="M4384" i="3" s="1"/>
  <c r="M4383" i="3" a="1"/>
  <c r="M4383" i="3" s="1"/>
  <c r="M4382" i="3" a="1"/>
  <c r="M4382" i="3" s="1"/>
  <c r="M4381" i="3" a="1"/>
  <c r="M4381" i="3" s="1"/>
  <c r="M4380" i="3" a="1"/>
  <c r="M4380" i="3" s="1"/>
  <c r="M4379" i="3" a="1"/>
  <c r="M4379" i="3" s="1"/>
  <c r="M4378" i="3" a="1"/>
  <c r="M4378" i="3" s="1"/>
  <c r="M4377" i="3" a="1"/>
  <c r="M4377" i="3" s="1"/>
  <c r="M4376" i="3" a="1"/>
  <c r="M4376" i="3" s="1"/>
  <c r="M4375" i="3" a="1"/>
  <c r="M4375" i="3" s="1"/>
  <c r="M4374" i="3" a="1"/>
  <c r="M4374" i="3" s="1"/>
  <c r="M4373" i="3" a="1"/>
  <c r="M4373" i="3" s="1"/>
  <c r="M4372" i="3" a="1"/>
  <c r="M4372" i="3" s="1"/>
  <c r="M4371" i="3" a="1"/>
  <c r="M4371" i="3" s="1"/>
  <c r="M4370" i="3" a="1"/>
  <c r="M4370" i="3" s="1"/>
  <c r="M4369" i="3" a="1"/>
  <c r="M4369" i="3" s="1"/>
  <c r="M4368" i="3" a="1"/>
  <c r="M4368" i="3" s="1"/>
  <c r="M4367" i="3" a="1"/>
  <c r="M4367" i="3" s="1"/>
  <c r="M4366" i="3" a="1"/>
  <c r="M4366" i="3" s="1"/>
  <c r="M4365" i="3" a="1"/>
  <c r="M4365" i="3" s="1"/>
  <c r="M4364" i="3" a="1"/>
  <c r="M4364" i="3" s="1"/>
  <c r="M4363" i="3" a="1"/>
  <c r="M4363" i="3" s="1"/>
  <c r="M4362" i="3" a="1"/>
  <c r="M4362" i="3" s="1"/>
  <c r="M4361" i="3" a="1"/>
  <c r="M4361" i="3" s="1"/>
  <c r="M4360" i="3" a="1"/>
  <c r="M4360" i="3" s="1"/>
  <c r="M4359" i="3" a="1"/>
  <c r="M4359" i="3" s="1"/>
  <c r="M4358" i="3" a="1"/>
  <c r="M4358" i="3" s="1"/>
  <c r="M4357" i="3" a="1"/>
  <c r="M4357" i="3" s="1"/>
  <c r="M4356" i="3" a="1"/>
  <c r="M4356" i="3" s="1"/>
  <c r="M4355" i="3" a="1"/>
  <c r="M4355" i="3" s="1"/>
  <c r="M4354" i="3" a="1"/>
  <c r="M4354" i="3" s="1"/>
  <c r="M4353" i="3" a="1"/>
  <c r="M4353" i="3" s="1"/>
  <c r="M4352" i="3" a="1"/>
  <c r="M4352" i="3" s="1"/>
  <c r="M4351" i="3" a="1"/>
  <c r="M4351" i="3" s="1"/>
  <c r="M4350" i="3" a="1"/>
  <c r="M4350" i="3" s="1"/>
  <c r="M4349" i="3" a="1"/>
  <c r="M4349" i="3" s="1"/>
  <c r="M4348" i="3" a="1"/>
  <c r="M4348" i="3" s="1"/>
  <c r="M4347" i="3" a="1"/>
  <c r="M4347" i="3" s="1"/>
  <c r="M4346" i="3" a="1"/>
  <c r="M4346" i="3" s="1"/>
  <c r="M4345" i="3" a="1"/>
  <c r="M4345" i="3" s="1"/>
  <c r="M4344" i="3" a="1"/>
  <c r="M4344" i="3" s="1"/>
  <c r="M4343" i="3" a="1"/>
  <c r="M4343" i="3" s="1"/>
  <c r="M4342" i="3" a="1"/>
  <c r="M4342" i="3" s="1"/>
  <c r="M4341" i="3" a="1"/>
  <c r="M4341" i="3" s="1"/>
  <c r="M4340" i="3" a="1"/>
  <c r="M4340" i="3" s="1"/>
  <c r="M4339" i="3" a="1"/>
  <c r="M4339" i="3" s="1"/>
  <c r="M4338" i="3" a="1"/>
  <c r="M4338" i="3" s="1"/>
  <c r="M4337" i="3" a="1"/>
  <c r="M4337" i="3" s="1"/>
  <c r="M4336" i="3" a="1"/>
  <c r="M4336" i="3" s="1"/>
  <c r="M4335" i="3" a="1"/>
  <c r="M4335" i="3" s="1"/>
  <c r="M4334" i="3" a="1"/>
  <c r="M4334" i="3" s="1"/>
  <c r="M4333" i="3" a="1"/>
  <c r="M4333" i="3" s="1"/>
  <c r="M4332" i="3" a="1"/>
  <c r="M4332" i="3" s="1"/>
  <c r="M4331" i="3" a="1"/>
  <c r="M4331" i="3" s="1"/>
  <c r="M4330" i="3" a="1"/>
  <c r="M4330" i="3" s="1"/>
  <c r="M4329" i="3" a="1"/>
  <c r="M4329" i="3" s="1"/>
  <c r="M4328" i="3" a="1"/>
  <c r="M4328" i="3" s="1"/>
  <c r="M4327" i="3" a="1"/>
  <c r="M4327" i="3" s="1"/>
  <c r="M4326" i="3" a="1"/>
  <c r="M4326" i="3" s="1"/>
  <c r="M4325" i="3" a="1"/>
  <c r="M4325" i="3" s="1"/>
  <c r="M4324" i="3" a="1"/>
  <c r="M4324" i="3" s="1"/>
  <c r="M4323" i="3" a="1"/>
  <c r="M4323" i="3" s="1"/>
  <c r="M4322" i="3" a="1"/>
  <c r="M4322" i="3" s="1"/>
  <c r="M4321" i="3" a="1"/>
  <c r="M4321" i="3" s="1"/>
  <c r="M4320" i="3" a="1"/>
  <c r="M4320" i="3" s="1"/>
  <c r="M4319" i="3" a="1"/>
  <c r="M4319" i="3" s="1"/>
  <c r="M4318" i="3" a="1"/>
  <c r="M4318" i="3" s="1"/>
  <c r="M4317" i="3" a="1"/>
  <c r="M4317" i="3" s="1"/>
  <c r="M4316" i="3" a="1"/>
  <c r="M4316" i="3" s="1"/>
  <c r="M4315" i="3" a="1"/>
  <c r="M4315" i="3" s="1"/>
  <c r="M4314" i="3" a="1"/>
  <c r="M4314" i="3" s="1"/>
  <c r="M4313" i="3" a="1"/>
  <c r="M4313" i="3" s="1"/>
  <c r="M4312" i="3" a="1"/>
  <c r="M4312" i="3" s="1"/>
  <c r="M4311" i="3" a="1"/>
  <c r="M4311" i="3" s="1"/>
  <c r="M4310" i="3" a="1"/>
  <c r="M4310" i="3" s="1"/>
  <c r="M4309" i="3" a="1"/>
  <c r="M4309" i="3" s="1"/>
  <c r="M4308" i="3" a="1"/>
  <c r="M4308" i="3" s="1"/>
  <c r="M4307" i="3" a="1"/>
  <c r="M4307" i="3" s="1"/>
  <c r="M4306" i="3" a="1"/>
  <c r="M4306" i="3" s="1"/>
  <c r="M4305" i="3" a="1"/>
  <c r="M4305" i="3" s="1"/>
  <c r="M4304" i="3" a="1"/>
  <c r="M4304" i="3" s="1"/>
  <c r="M4303" i="3" a="1"/>
  <c r="M4303" i="3" s="1"/>
  <c r="M4302" i="3" a="1"/>
  <c r="M4302" i="3" s="1"/>
  <c r="M4301" i="3" a="1"/>
  <c r="M4301" i="3" s="1"/>
  <c r="M4300" i="3" a="1"/>
  <c r="M4300" i="3" s="1"/>
  <c r="M4299" i="3" a="1"/>
  <c r="M4299" i="3" s="1"/>
  <c r="M4298" i="3" a="1"/>
  <c r="M4298" i="3" s="1"/>
  <c r="M4297" i="3" a="1"/>
  <c r="M4297" i="3" s="1"/>
  <c r="M4296" i="3" a="1"/>
  <c r="M4296" i="3" s="1"/>
  <c r="M4295" i="3" a="1"/>
  <c r="M4295" i="3" s="1"/>
  <c r="M4294" i="3" a="1"/>
  <c r="M4294" i="3" s="1"/>
  <c r="M4293" i="3" a="1"/>
  <c r="M4293" i="3" s="1"/>
  <c r="M4292" i="3" a="1"/>
  <c r="M4292" i="3" s="1"/>
  <c r="M4291" i="3" a="1"/>
  <c r="M4291" i="3" s="1"/>
  <c r="M4290" i="3" a="1"/>
  <c r="M4290" i="3" s="1"/>
  <c r="M4289" i="3" a="1"/>
  <c r="M4289" i="3" s="1"/>
  <c r="M4288" i="3" a="1"/>
  <c r="M4288" i="3" s="1"/>
  <c r="M4287" i="3" a="1"/>
  <c r="M4287" i="3" s="1"/>
  <c r="M4286" i="3" a="1"/>
  <c r="M4286" i="3" s="1"/>
  <c r="M4285" i="3" a="1"/>
  <c r="M4285" i="3" s="1"/>
  <c r="M4284" i="3" a="1"/>
  <c r="M4284" i="3" s="1"/>
  <c r="M4283" i="3" a="1"/>
  <c r="M4283" i="3" s="1"/>
  <c r="M4282" i="3" a="1"/>
  <c r="M4282" i="3" s="1"/>
  <c r="M4281" i="3" a="1"/>
  <c r="M4281" i="3" s="1"/>
  <c r="M4280" i="3" a="1"/>
  <c r="M4280" i="3" s="1"/>
  <c r="M4279" i="3" a="1"/>
  <c r="M4279" i="3" s="1"/>
  <c r="M4278" i="3" a="1"/>
  <c r="M4278" i="3" s="1"/>
  <c r="M4277" i="3" a="1"/>
  <c r="M4277" i="3" s="1"/>
  <c r="M4276" i="3" a="1"/>
  <c r="M4276" i="3" s="1"/>
  <c r="M4275" i="3" a="1"/>
  <c r="M4275" i="3" s="1"/>
  <c r="M4274" i="3" a="1"/>
  <c r="M4274" i="3" s="1"/>
  <c r="M4273" i="3" a="1"/>
  <c r="M4273" i="3" s="1"/>
  <c r="M4272" i="3" a="1"/>
  <c r="M4272" i="3" s="1"/>
  <c r="M4271" i="3" a="1"/>
  <c r="M4271" i="3" s="1"/>
  <c r="M4270" i="3" a="1"/>
  <c r="M4270" i="3" s="1"/>
  <c r="M4269" i="3" a="1"/>
  <c r="M4269" i="3" s="1"/>
  <c r="M4268" i="3" a="1"/>
  <c r="M4268" i="3" s="1"/>
  <c r="M4267" i="3" a="1"/>
  <c r="M4267" i="3" s="1"/>
  <c r="M4266" i="3" a="1"/>
  <c r="M4266" i="3" s="1"/>
  <c r="M4265" i="3" a="1"/>
  <c r="M4265" i="3" s="1"/>
  <c r="M4264" i="3" a="1"/>
  <c r="M4264" i="3" s="1"/>
  <c r="M4263" i="3" a="1"/>
  <c r="M4263" i="3" s="1"/>
  <c r="M4262" i="3" a="1"/>
  <c r="M4262" i="3" s="1"/>
  <c r="M4261" i="3" a="1"/>
  <c r="M4261" i="3" s="1"/>
  <c r="M4260" i="3" a="1"/>
  <c r="M4260" i="3" s="1"/>
  <c r="M4259" i="3" a="1"/>
  <c r="M4259" i="3" s="1"/>
  <c r="M4258" i="3" a="1"/>
  <c r="M4258" i="3" s="1"/>
  <c r="M4257" i="3" a="1"/>
  <c r="M4257" i="3" s="1"/>
  <c r="M4256" i="3" a="1"/>
  <c r="M4256" i="3" s="1"/>
  <c r="M4255" i="3" a="1"/>
  <c r="M4255" i="3" s="1"/>
  <c r="M4254" i="3" a="1"/>
  <c r="M4254" i="3" s="1"/>
  <c r="M4253" i="3" a="1"/>
  <c r="M4253" i="3" s="1"/>
  <c r="M4252" i="3" a="1"/>
  <c r="M4252" i="3" s="1"/>
  <c r="M4251" i="3" a="1"/>
  <c r="M4251" i="3" s="1"/>
  <c r="M4250" i="3" a="1"/>
  <c r="M4250" i="3" s="1"/>
  <c r="M4249" i="3" a="1"/>
  <c r="M4249" i="3" s="1"/>
  <c r="M4248" i="3" a="1"/>
  <c r="M4248" i="3" s="1"/>
  <c r="M4247" i="3" a="1"/>
  <c r="M4247" i="3" s="1"/>
  <c r="M4246" i="3" a="1"/>
  <c r="M4246" i="3" s="1"/>
  <c r="M4245" i="3" a="1"/>
  <c r="M4245" i="3" s="1"/>
  <c r="M4244" i="3" a="1"/>
  <c r="M4244" i="3" s="1"/>
  <c r="M4243" i="3" a="1"/>
  <c r="M4243" i="3" s="1"/>
  <c r="M4242" i="3" a="1"/>
  <c r="M4242" i="3" s="1"/>
  <c r="M4241" i="3" a="1"/>
  <c r="M4241" i="3" s="1"/>
  <c r="M4240" i="3" a="1"/>
  <c r="M4240" i="3" s="1"/>
  <c r="M4239" i="3" a="1"/>
  <c r="M4239" i="3" s="1"/>
  <c r="M4238" i="3" a="1"/>
  <c r="M4238" i="3" s="1"/>
  <c r="M4237" i="3" a="1"/>
  <c r="M4237" i="3" s="1"/>
  <c r="M4236" i="3" a="1"/>
  <c r="M4236" i="3" s="1"/>
  <c r="M4235" i="3" a="1"/>
  <c r="M4235" i="3" s="1"/>
  <c r="M4234" i="3" a="1"/>
  <c r="M4234" i="3" s="1"/>
  <c r="M4233" i="3" a="1"/>
  <c r="M4233" i="3" s="1"/>
  <c r="M4232" i="3" a="1"/>
  <c r="M4232" i="3" s="1"/>
  <c r="M4231" i="3" a="1"/>
  <c r="M4231" i="3" s="1"/>
  <c r="M4230" i="3" a="1"/>
  <c r="M4230" i="3" s="1"/>
  <c r="M4229" i="3" a="1"/>
  <c r="M4229" i="3" s="1"/>
  <c r="M4228" i="3" a="1"/>
  <c r="M4228" i="3" s="1"/>
  <c r="M4227" i="3" a="1"/>
  <c r="M4227" i="3" s="1"/>
  <c r="M4226" i="3" a="1"/>
  <c r="M4226" i="3" s="1"/>
  <c r="M4225" i="3" a="1"/>
  <c r="M4225" i="3" s="1"/>
  <c r="M4224" i="3" a="1"/>
  <c r="M4224" i="3" s="1"/>
  <c r="M4223" i="3" a="1"/>
  <c r="M4223" i="3" s="1"/>
  <c r="M4222" i="3" a="1"/>
  <c r="M4222" i="3" s="1"/>
  <c r="M4221" i="3" a="1"/>
  <c r="M4221" i="3" s="1"/>
  <c r="M4220" i="3" a="1"/>
  <c r="M4220" i="3" s="1"/>
  <c r="M4219" i="3" a="1"/>
  <c r="M4219" i="3" s="1"/>
  <c r="M4218" i="3" a="1"/>
  <c r="M4218" i="3" s="1"/>
  <c r="M4217" i="3" a="1"/>
  <c r="M4217" i="3" s="1"/>
  <c r="M4216" i="3" a="1"/>
  <c r="M4216" i="3" s="1"/>
  <c r="M4215" i="3" a="1"/>
  <c r="M4215" i="3" s="1"/>
  <c r="M4214" i="3" a="1"/>
  <c r="M4214" i="3" s="1"/>
  <c r="M4213" i="3" a="1"/>
  <c r="M4213" i="3" s="1"/>
  <c r="M4212" i="3" a="1"/>
  <c r="M4212" i="3" s="1"/>
  <c r="M4211" i="3" a="1"/>
  <c r="M4211" i="3" s="1"/>
  <c r="M4210" i="3" a="1"/>
  <c r="M4210" i="3" s="1"/>
  <c r="M4209" i="3" a="1"/>
  <c r="M4209" i="3" s="1"/>
  <c r="M4208" i="3" a="1"/>
  <c r="M4208" i="3" s="1"/>
  <c r="M4207" i="3" a="1"/>
  <c r="M4207" i="3" s="1"/>
  <c r="M4206" i="3" a="1"/>
  <c r="M4206" i="3" s="1"/>
  <c r="M4205" i="3" a="1"/>
  <c r="M4205" i="3" s="1"/>
  <c r="M4204" i="3" a="1"/>
  <c r="M4204" i="3" s="1"/>
  <c r="M4203" i="3" a="1"/>
  <c r="M4203" i="3" s="1"/>
  <c r="M4202" i="3" a="1"/>
  <c r="M4202" i="3" s="1"/>
  <c r="M4201" i="3" a="1"/>
  <c r="M4201" i="3" s="1"/>
  <c r="M4200" i="3" a="1"/>
  <c r="M4200" i="3" s="1"/>
  <c r="M4199" i="3" a="1"/>
  <c r="M4199" i="3" s="1"/>
  <c r="M4198" i="3" a="1"/>
  <c r="M4198" i="3" s="1"/>
  <c r="M4197" i="3" a="1"/>
  <c r="M4197" i="3" s="1"/>
  <c r="M4196" i="3" a="1"/>
  <c r="M4196" i="3" s="1"/>
  <c r="M4195" i="3" a="1"/>
  <c r="M4195" i="3" s="1"/>
  <c r="M4194" i="3" a="1"/>
  <c r="M4194" i="3" s="1"/>
  <c r="M4193" i="3" a="1"/>
  <c r="M4193" i="3" s="1"/>
  <c r="M4192" i="3" a="1"/>
  <c r="M4192" i="3" s="1"/>
  <c r="M4191" i="3" a="1"/>
  <c r="M4191" i="3" s="1"/>
  <c r="M4190" i="3" a="1"/>
  <c r="M4190" i="3" s="1"/>
  <c r="M4189" i="3" a="1"/>
  <c r="M4189" i="3" s="1"/>
  <c r="M4188" i="3" a="1"/>
  <c r="M4188" i="3" s="1"/>
  <c r="M4187" i="3" a="1"/>
  <c r="M4187" i="3" s="1"/>
  <c r="M4186" i="3" a="1"/>
  <c r="M4186" i="3" s="1"/>
  <c r="M4185" i="3" a="1"/>
  <c r="M4185" i="3" s="1"/>
  <c r="M4184" i="3" a="1"/>
  <c r="M4184" i="3" s="1"/>
  <c r="M4183" i="3" a="1"/>
  <c r="M4183" i="3" s="1"/>
  <c r="M4182" i="3" a="1"/>
  <c r="M4182" i="3" s="1"/>
  <c r="M4181" i="3" a="1"/>
  <c r="M4181" i="3" s="1"/>
  <c r="M4180" i="3" a="1"/>
  <c r="M4180" i="3" s="1"/>
  <c r="M4179" i="3" a="1"/>
  <c r="M4179" i="3" s="1"/>
  <c r="M4178" i="3" a="1"/>
  <c r="M4178" i="3" s="1"/>
  <c r="M4177" i="3" a="1"/>
  <c r="M4177" i="3" s="1"/>
  <c r="M4176" i="3" a="1"/>
  <c r="M4176" i="3" s="1"/>
  <c r="M4175" i="3" a="1"/>
  <c r="M4175" i="3" s="1"/>
  <c r="M4174" i="3" a="1"/>
  <c r="M4174" i="3" s="1"/>
  <c r="M4173" i="3" a="1"/>
  <c r="M4173" i="3" s="1"/>
  <c r="M4172" i="3" a="1"/>
  <c r="M4172" i="3" s="1"/>
  <c r="M4171" i="3" a="1"/>
  <c r="M4171" i="3" s="1"/>
  <c r="M4170" i="3" a="1"/>
  <c r="M4170" i="3" s="1"/>
  <c r="M4169" i="3" a="1"/>
  <c r="M4169" i="3" s="1"/>
  <c r="M4168" i="3" a="1"/>
  <c r="M4168" i="3" s="1"/>
  <c r="M4167" i="3" a="1"/>
  <c r="M4167" i="3" s="1"/>
  <c r="M4166" i="3" a="1"/>
  <c r="M4166" i="3" s="1"/>
  <c r="M4165" i="3" a="1"/>
  <c r="M4165" i="3" s="1"/>
  <c r="M4164" i="3" a="1"/>
  <c r="M4164" i="3" s="1"/>
  <c r="M4163" i="3" a="1"/>
  <c r="M4163" i="3" s="1"/>
  <c r="M4162" i="3" a="1"/>
  <c r="M4162" i="3" s="1"/>
  <c r="M4161" i="3" a="1"/>
  <c r="M4161" i="3" s="1"/>
  <c r="M4160" i="3" a="1"/>
  <c r="M4160" i="3" s="1"/>
  <c r="M4159" i="3" a="1"/>
  <c r="M4159" i="3" s="1"/>
  <c r="M4158" i="3" a="1"/>
  <c r="M4158" i="3" s="1"/>
  <c r="M4157" i="3" a="1"/>
  <c r="M4157" i="3" s="1"/>
  <c r="M4156" i="3" a="1"/>
  <c r="M4156" i="3" s="1"/>
  <c r="M4155" i="3" a="1"/>
  <c r="M4155" i="3" s="1"/>
  <c r="M4154" i="3" a="1"/>
  <c r="M4154" i="3" s="1"/>
  <c r="M4153" i="3" a="1"/>
  <c r="M4153" i="3" s="1"/>
  <c r="M4152" i="3" a="1"/>
  <c r="M4152" i="3" s="1"/>
  <c r="M4151" i="3" a="1"/>
  <c r="M4151" i="3" s="1"/>
  <c r="M4150" i="3" a="1"/>
  <c r="M4150" i="3" s="1"/>
  <c r="M4149" i="3" a="1"/>
  <c r="M4149" i="3" s="1"/>
  <c r="M4148" i="3" a="1"/>
  <c r="M4148" i="3" s="1"/>
  <c r="M4147" i="3" a="1"/>
  <c r="M4147" i="3" s="1"/>
  <c r="M4146" i="3" a="1"/>
  <c r="M4146" i="3" s="1"/>
  <c r="M4145" i="3" a="1"/>
  <c r="M4145" i="3" s="1"/>
  <c r="M4144" i="3" a="1"/>
  <c r="M4144" i="3" s="1"/>
  <c r="M4143" i="3" a="1"/>
  <c r="M4143" i="3" s="1"/>
  <c r="M4142" i="3" a="1"/>
  <c r="M4142" i="3" s="1"/>
  <c r="M4141" i="3" a="1"/>
  <c r="M4141" i="3" s="1"/>
  <c r="M4140" i="3" a="1"/>
  <c r="M4140" i="3" s="1"/>
  <c r="M4139" i="3" a="1"/>
  <c r="M4139" i="3" s="1"/>
  <c r="M4138" i="3" a="1"/>
  <c r="M4138" i="3" s="1"/>
  <c r="M4137" i="3" a="1"/>
  <c r="M4137" i="3" s="1"/>
  <c r="M4136" i="3" a="1"/>
  <c r="M4136" i="3" s="1"/>
  <c r="M4135" i="3" a="1"/>
  <c r="M4135" i="3" s="1"/>
  <c r="M4134" i="3" a="1"/>
  <c r="M4134" i="3" s="1"/>
  <c r="M4133" i="3" a="1"/>
  <c r="M4133" i="3" s="1"/>
  <c r="M4132" i="3" a="1"/>
  <c r="M4132" i="3" s="1"/>
  <c r="M4131" i="3" a="1"/>
  <c r="M4131" i="3" s="1"/>
  <c r="M4130" i="3" a="1"/>
  <c r="M4130" i="3" s="1"/>
  <c r="M4129" i="3" a="1"/>
  <c r="M4129" i="3" s="1"/>
  <c r="M4128" i="3" a="1"/>
  <c r="M4128" i="3" s="1"/>
  <c r="M4127" i="3" a="1"/>
  <c r="M4127" i="3" s="1"/>
  <c r="M4126" i="3" a="1"/>
  <c r="M4126" i="3" s="1"/>
  <c r="M4125" i="3" a="1"/>
  <c r="M4125" i="3" s="1"/>
  <c r="M4124" i="3" a="1"/>
  <c r="M4124" i="3" s="1"/>
  <c r="M4123" i="3" a="1"/>
  <c r="M4123" i="3" s="1"/>
  <c r="M4122" i="3" a="1"/>
  <c r="M4122" i="3" s="1"/>
  <c r="M4121" i="3" a="1"/>
  <c r="M4121" i="3" s="1"/>
  <c r="M4120" i="3" a="1"/>
  <c r="M4120" i="3" s="1"/>
  <c r="M4119" i="3" a="1"/>
  <c r="M4119" i="3" s="1"/>
  <c r="M4118" i="3" a="1"/>
  <c r="M4118" i="3" s="1"/>
  <c r="M4117" i="3" a="1"/>
  <c r="M4117" i="3" s="1"/>
  <c r="M4116" i="3" a="1"/>
  <c r="M4116" i="3" s="1"/>
  <c r="M4115" i="3" a="1"/>
  <c r="M4115" i="3" s="1"/>
  <c r="M4114" i="3" a="1"/>
  <c r="M4114" i="3" s="1"/>
  <c r="M4113" i="3" a="1"/>
  <c r="M4113" i="3" s="1"/>
  <c r="M4112" i="3" a="1"/>
  <c r="M4112" i="3" s="1"/>
  <c r="M4111" i="3" a="1"/>
  <c r="M4111" i="3" s="1"/>
  <c r="M4110" i="3" a="1"/>
  <c r="M4110" i="3" s="1"/>
  <c r="M4109" i="3" a="1"/>
  <c r="M4109" i="3" s="1"/>
  <c r="M4108" i="3" a="1"/>
  <c r="M4108" i="3" s="1"/>
  <c r="M4107" i="3" a="1"/>
  <c r="M4107" i="3" s="1"/>
  <c r="M4106" i="3" a="1"/>
  <c r="M4106" i="3" s="1"/>
  <c r="M4105" i="3" a="1"/>
  <c r="M4105" i="3" s="1"/>
  <c r="M4104" i="3" a="1"/>
  <c r="M4104" i="3" s="1"/>
  <c r="M4103" i="3" a="1"/>
  <c r="M4103" i="3" s="1"/>
  <c r="M4102" i="3" a="1"/>
  <c r="M4102" i="3" s="1"/>
  <c r="M4101" i="3" a="1"/>
  <c r="M4101" i="3" s="1"/>
  <c r="M4100" i="3" a="1"/>
  <c r="M4100" i="3" s="1"/>
  <c r="M4099" i="3" a="1"/>
  <c r="M4099" i="3" s="1"/>
  <c r="M4098" i="3" a="1"/>
  <c r="M4098" i="3" s="1"/>
  <c r="M4097" i="3" a="1"/>
  <c r="M4097" i="3" s="1"/>
  <c r="M4096" i="3" a="1"/>
  <c r="M4096" i="3" s="1"/>
  <c r="M4095" i="3" a="1"/>
  <c r="M4095" i="3" s="1"/>
  <c r="M4094" i="3" a="1"/>
  <c r="M4094" i="3" s="1"/>
  <c r="M4093" i="3" a="1"/>
  <c r="M4093" i="3" s="1"/>
  <c r="M4092" i="3" a="1"/>
  <c r="M4092" i="3" s="1"/>
  <c r="M4091" i="3" a="1"/>
  <c r="M4091" i="3" s="1"/>
  <c r="M4090" i="3" a="1"/>
  <c r="M4090" i="3" s="1"/>
  <c r="M4089" i="3" a="1"/>
  <c r="M4089" i="3" s="1"/>
  <c r="M4088" i="3" a="1"/>
  <c r="M4088" i="3" s="1"/>
  <c r="M4087" i="3" a="1"/>
  <c r="M4087" i="3" s="1"/>
  <c r="M4086" i="3" a="1"/>
  <c r="M4086" i="3" s="1"/>
  <c r="M4085" i="3" a="1"/>
  <c r="M4085" i="3" s="1"/>
  <c r="M4084" i="3" a="1"/>
  <c r="M4084" i="3" s="1"/>
  <c r="M4083" i="3" a="1"/>
  <c r="M4083" i="3" s="1"/>
  <c r="M4082" i="3" a="1"/>
  <c r="M4082" i="3" s="1"/>
  <c r="M4081" i="3" a="1"/>
  <c r="M4081" i="3" s="1"/>
  <c r="M4080" i="3" a="1"/>
  <c r="M4080" i="3" s="1"/>
  <c r="M4079" i="3" a="1"/>
  <c r="M4079" i="3" s="1"/>
  <c r="M4078" i="3" a="1"/>
  <c r="M4078" i="3" s="1"/>
  <c r="M4077" i="3" a="1"/>
  <c r="M4077" i="3" s="1"/>
  <c r="M4076" i="3" a="1"/>
  <c r="M4076" i="3" s="1"/>
  <c r="M4075" i="3" a="1"/>
  <c r="M4075" i="3" s="1"/>
  <c r="M4074" i="3" a="1"/>
  <c r="M4074" i="3" s="1"/>
  <c r="M4073" i="3" a="1"/>
  <c r="M4073" i="3" s="1"/>
  <c r="M4072" i="3" a="1"/>
  <c r="M4072" i="3" s="1"/>
  <c r="M4071" i="3" a="1"/>
  <c r="M4071" i="3" s="1"/>
  <c r="M4070" i="3" a="1"/>
  <c r="M4070" i="3" s="1"/>
  <c r="M4069" i="3" a="1"/>
  <c r="M4069" i="3" s="1"/>
  <c r="M4068" i="3" a="1"/>
  <c r="M4068" i="3" s="1"/>
  <c r="M4067" i="3" a="1"/>
  <c r="M4067" i="3" s="1"/>
  <c r="M4066" i="3" a="1"/>
  <c r="M4066" i="3" s="1"/>
  <c r="M4065" i="3" a="1"/>
  <c r="M4065" i="3" s="1"/>
  <c r="M4064" i="3" a="1"/>
  <c r="M4064" i="3" s="1"/>
  <c r="M4063" i="3" a="1"/>
  <c r="M4063" i="3" s="1"/>
  <c r="M4062" i="3" a="1"/>
  <c r="M4062" i="3" s="1"/>
  <c r="M4061" i="3" a="1"/>
  <c r="M4061" i="3" s="1"/>
  <c r="M4060" i="3" a="1"/>
  <c r="M4060" i="3" s="1"/>
  <c r="M4059" i="3" a="1"/>
  <c r="M4059" i="3" s="1"/>
  <c r="M4058" i="3" a="1"/>
  <c r="M4058" i="3" s="1"/>
  <c r="M4057" i="3" a="1"/>
  <c r="M4057" i="3" s="1"/>
  <c r="M4056" i="3" a="1"/>
  <c r="M4056" i="3" s="1"/>
  <c r="M4055" i="3" a="1"/>
  <c r="M4055" i="3" s="1"/>
  <c r="M4054" i="3" a="1"/>
  <c r="M4054" i="3" s="1"/>
  <c r="M4053" i="3" a="1"/>
  <c r="M4053" i="3" s="1"/>
  <c r="M4052" i="3" a="1"/>
  <c r="M4052" i="3" s="1"/>
  <c r="M4051" i="3" a="1"/>
  <c r="M4051" i="3" s="1"/>
  <c r="M4050" i="3" a="1"/>
  <c r="M4050" i="3" s="1"/>
  <c r="M4049" i="3" a="1"/>
  <c r="M4049" i="3" s="1"/>
  <c r="M4048" i="3" a="1"/>
  <c r="M4048" i="3" s="1"/>
  <c r="M4047" i="3" a="1"/>
  <c r="M4047" i="3" s="1"/>
  <c r="M4046" i="3" a="1"/>
  <c r="M4046" i="3" s="1"/>
  <c r="M4045" i="3" a="1"/>
  <c r="M4045" i="3" s="1"/>
  <c r="M4044" i="3" a="1"/>
  <c r="M4044" i="3" s="1"/>
  <c r="M4043" i="3" a="1"/>
  <c r="M4043" i="3" s="1"/>
  <c r="M4042" i="3" a="1"/>
  <c r="M4042" i="3" s="1"/>
  <c r="M4041" i="3" a="1"/>
  <c r="M4041" i="3" s="1"/>
  <c r="M4040" i="3" a="1"/>
  <c r="M4040" i="3" s="1"/>
  <c r="M4039" i="3" a="1"/>
  <c r="M4039" i="3" s="1"/>
  <c r="M4038" i="3" a="1"/>
  <c r="M4038" i="3" s="1"/>
  <c r="M4037" i="3" a="1"/>
  <c r="M4037" i="3" s="1"/>
  <c r="M4036" i="3" a="1"/>
  <c r="M4036" i="3" s="1"/>
  <c r="M4035" i="3" a="1"/>
  <c r="M4035" i="3" s="1"/>
  <c r="M4034" i="3" a="1"/>
  <c r="M4034" i="3" s="1"/>
  <c r="M4033" i="3" a="1"/>
  <c r="M4033" i="3" s="1"/>
  <c r="M4032" i="3" a="1"/>
  <c r="M4032" i="3" s="1"/>
  <c r="M4031" i="3" a="1"/>
  <c r="M4031" i="3" s="1"/>
  <c r="M4030" i="3" a="1"/>
  <c r="M4030" i="3" s="1"/>
  <c r="M4029" i="3" a="1"/>
  <c r="M4029" i="3" s="1"/>
  <c r="M4028" i="3" a="1"/>
  <c r="M4028" i="3" s="1"/>
  <c r="M4027" i="3" a="1"/>
  <c r="M4027" i="3" s="1"/>
  <c r="M4026" i="3" a="1"/>
  <c r="M4026" i="3" s="1"/>
  <c r="M4025" i="3" a="1"/>
  <c r="M4025" i="3" s="1"/>
  <c r="M4024" i="3" a="1"/>
  <c r="M4024" i="3" s="1"/>
  <c r="M4023" i="3" a="1"/>
  <c r="M4023" i="3" s="1"/>
  <c r="M4022" i="3" a="1"/>
  <c r="M4022" i="3" s="1"/>
  <c r="M4021" i="3" a="1"/>
  <c r="M4021" i="3" s="1"/>
  <c r="M4020" i="3" a="1"/>
  <c r="M4020" i="3" s="1"/>
  <c r="M4019" i="3" a="1"/>
  <c r="M4019" i="3" s="1"/>
  <c r="M4018" i="3" a="1"/>
  <c r="M4018" i="3" s="1"/>
  <c r="M4017" i="3" a="1"/>
  <c r="M4017" i="3" s="1"/>
  <c r="M4016" i="3" a="1"/>
  <c r="M4016" i="3" s="1"/>
  <c r="M4015" i="3" a="1"/>
  <c r="M4015" i="3" s="1"/>
  <c r="M4014" i="3" a="1"/>
  <c r="M4014" i="3" s="1"/>
  <c r="M4013" i="3" a="1"/>
  <c r="M4013" i="3" s="1"/>
  <c r="M4012" i="3" a="1"/>
  <c r="M4012" i="3" s="1"/>
  <c r="M4011" i="3" a="1"/>
  <c r="M4011" i="3" s="1"/>
  <c r="M4010" i="3" a="1"/>
  <c r="M4010" i="3" s="1"/>
  <c r="M4009" i="3" a="1"/>
  <c r="M4009" i="3" s="1"/>
  <c r="M4008" i="3" a="1"/>
  <c r="M4008" i="3" s="1"/>
  <c r="M4007" i="3" a="1"/>
  <c r="M4007" i="3" s="1"/>
  <c r="M4006" i="3" a="1"/>
  <c r="M4006" i="3" s="1"/>
  <c r="M4005" i="3" a="1"/>
  <c r="M4005" i="3" s="1"/>
  <c r="M4004" i="3" a="1"/>
  <c r="M4004" i="3" s="1"/>
  <c r="M4003" i="3" a="1"/>
  <c r="M4003" i="3" s="1"/>
  <c r="M4002" i="3" a="1"/>
  <c r="M4002" i="3" s="1"/>
  <c r="M4001" i="3" a="1"/>
  <c r="M4001" i="3" s="1"/>
  <c r="M4000" i="3" a="1"/>
  <c r="M4000" i="3" s="1"/>
  <c r="M3999" i="3" a="1"/>
  <c r="M3999" i="3" s="1"/>
  <c r="M3998" i="3" a="1"/>
  <c r="M3998" i="3" s="1"/>
  <c r="M3997" i="3" a="1"/>
  <c r="M3997" i="3" s="1"/>
  <c r="M3996" i="3" a="1"/>
  <c r="M3996" i="3" s="1"/>
  <c r="M3995" i="3" a="1"/>
  <c r="M3995" i="3" s="1"/>
  <c r="M3994" i="3" a="1"/>
  <c r="M3994" i="3" s="1"/>
  <c r="M3993" i="3" a="1"/>
  <c r="M3993" i="3" s="1"/>
  <c r="M3992" i="3" a="1"/>
  <c r="M3992" i="3" s="1"/>
  <c r="M3991" i="3" a="1"/>
  <c r="M3991" i="3" s="1"/>
  <c r="M3990" i="3" a="1"/>
  <c r="M3990" i="3" s="1"/>
  <c r="M3989" i="3" a="1"/>
  <c r="M3989" i="3" s="1"/>
  <c r="M3988" i="3" a="1"/>
  <c r="M3988" i="3" s="1"/>
  <c r="M3987" i="3" a="1"/>
  <c r="M3987" i="3" s="1"/>
  <c r="M3986" i="3" a="1"/>
  <c r="M3986" i="3" s="1"/>
  <c r="M3985" i="3" a="1"/>
  <c r="M3985" i="3" s="1"/>
  <c r="M3984" i="3" a="1"/>
  <c r="M3984" i="3" s="1"/>
  <c r="M3983" i="3" a="1"/>
  <c r="M3983" i="3" s="1"/>
  <c r="M3982" i="3" a="1"/>
  <c r="M3982" i="3" s="1"/>
  <c r="M3981" i="3" a="1"/>
  <c r="M3981" i="3" s="1"/>
  <c r="M3980" i="3" a="1"/>
  <c r="M3980" i="3" s="1"/>
  <c r="M3979" i="3" a="1"/>
  <c r="M3979" i="3" s="1"/>
  <c r="M3978" i="3" a="1"/>
  <c r="M3978" i="3" s="1"/>
  <c r="M3977" i="3" a="1"/>
  <c r="M3977" i="3" s="1"/>
  <c r="M3976" i="3" a="1"/>
  <c r="M3976" i="3" s="1"/>
  <c r="M3975" i="3" a="1"/>
  <c r="M3975" i="3" s="1"/>
  <c r="M3974" i="3" a="1"/>
  <c r="M3974" i="3" s="1"/>
  <c r="M3973" i="3" a="1"/>
  <c r="M3973" i="3" s="1"/>
  <c r="M3972" i="3" a="1"/>
  <c r="M3972" i="3" s="1"/>
  <c r="M3971" i="3" a="1"/>
  <c r="M3971" i="3" s="1"/>
  <c r="M3970" i="3" a="1"/>
  <c r="M3970" i="3" s="1"/>
  <c r="M3969" i="3" a="1"/>
  <c r="M3969" i="3" s="1"/>
  <c r="M3968" i="3" a="1"/>
  <c r="M3968" i="3" s="1"/>
  <c r="M3967" i="3" a="1"/>
  <c r="M3967" i="3" s="1"/>
  <c r="M3966" i="3" a="1"/>
  <c r="M3966" i="3" s="1"/>
  <c r="M3965" i="3" a="1"/>
  <c r="M3965" i="3" s="1"/>
  <c r="M3964" i="3" a="1"/>
  <c r="M3964" i="3" s="1"/>
  <c r="M3963" i="3" a="1"/>
  <c r="M3963" i="3" s="1"/>
  <c r="M3962" i="3" a="1"/>
  <c r="M3962" i="3" s="1"/>
  <c r="M3961" i="3" a="1"/>
  <c r="M3961" i="3" s="1"/>
  <c r="M3960" i="3" a="1"/>
  <c r="M3960" i="3" s="1"/>
  <c r="M3959" i="3" a="1"/>
  <c r="M3959" i="3" s="1"/>
  <c r="M3958" i="3" a="1"/>
  <c r="M3958" i="3" s="1"/>
  <c r="M3957" i="3" a="1"/>
  <c r="M3957" i="3" s="1"/>
  <c r="M3956" i="3" a="1"/>
  <c r="M3956" i="3" s="1"/>
  <c r="M3955" i="3" a="1"/>
  <c r="M3955" i="3" s="1"/>
  <c r="M3954" i="3" a="1"/>
  <c r="M3954" i="3" s="1"/>
  <c r="M3953" i="3" a="1"/>
  <c r="M3953" i="3" s="1"/>
  <c r="M3952" i="3" a="1"/>
  <c r="M3952" i="3" s="1"/>
  <c r="M3951" i="3" a="1"/>
  <c r="M3951" i="3" s="1"/>
  <c r="M3950" i="3" a="1"/>
  <c r="M3950" i="3" s="1"/>
  <c r="M3949" i="3" a="1"/>
  <c r="M3949" i="3" s="1"/>
  <c r="M3948" i="3" a="1"/>
  <c r="M3948" i="3" s="1"/>
  <c r="M3947" i="3" a="1"/>
  <c r="M3947" i="3" s="1"/>
  <c r="M3946" i="3" a="1"/>
  <c r="M3946" i="3" s="1"/>
  <c r="M3945" i="3" a="1"/>
  <c r="M3945" i="3" s="1"/>
  <c r="M3944" i="3" a="1"/>
  <c r="M3944" i="3" s="1"/>
  <c r="M3943" i="3" a="1"/>
  <c r="M3943" i="3" s="1"/>
  <c r="M3942" i="3" a="1"/>
  <c r="M3942" i="3" s="1"/>
  <c r="M3941" i="3" a="1"/>
  <c r="M3941" i="3" s="1"/>
  <c r="M3940" i="3" a="1"/>
  <c r="M3940" i="3" s="1"/>
  <c r="M3939" i="3" a="1"/>
  <c r="M3939" i="3" s="1"/>
  <c r="M3938" i="3" a="1"/>
  <c r="M3938" i="3" s="1"/>
  <c r="M3937" i="3" a="1"/>
  <c r="M3937" i="3" s="1"/>
  <c r="M3936" i="3" a="1"/>
  <c r="M3936" i="3" s="1"/>
  <c r="M3935" i="3" a="1"/>
  <c r="M3935" i="3" s="1"/>
  <c r="M3934" i="3" a="1"/>
  <c r="M3934" i="3" s="1"/>
  <c r="M3933" i="3" a="1"/>
  <c r="M3933" i="3" s="1"/>
  <c r="M3932" i="3" a="1"/>
  <c r="M3932" i="3" s="1"/>
  <c r="M3931" i="3" a="1"/>
  <c r="M3931" i="3" s="1"/>
  <c r="M3930" i="3" a="1"/>
  <c r="M3930" i="3" s="1"/>
  <c r="M3929" i="3" a="1"/>
  <c r="M3929" i="3" s="1"/>
  <c r="M3928" i="3" a="1"/>
  <c r="M3928" i="3" s="1"/>
  <c r="M3927" i="3" a="1"/>
  <c r="M3927" i="3" s="1"/>
  <c r="M3926" i="3" a="1"/>
  <c r="M3926" i="3" s="1"/>
  <c r="M3925" i="3" a="1"/>
  <c r="M3925" i="3" s="1"/>
  <c r="M3924" i="3" a="1"/>
  <c r="M3924" i="3" s="1"/>
  <c r="M3923" i="3" a="1"/>
  <c r="M3923" i="3" s="1"/>
  <c r="M3922" i="3" a="1"/>
  <c r="M3922" i="3" s="1"/>
  <c r="M3921" i="3" a="1"/>
  <c r="M3921" i="3" s="1"/>
  <c r="M3920" i="3" a="1"/>
  <c r="M3920" i="3" s="1"/>
  <c r="M3919" i="3" a="1"/>
  <c r="M3919" i="3" s="1"/>
  <c r="M3918" i="3" a="1"/>
  <c r="M3918" i="3" s="1"/>
  <c r="M3917" i="3" a="1"/>
  <c r="M3917" i="3" s="1"/>
  <c r="M3916" i="3" a="1"/>
  <c r="M3916" i="3" s="1"/>
  <c r="M3915" i="3" a="1"/>
  <c r="M3915" i="3" s="1"/>
  <c r="M3914" i="3" a="1"/>
  <c r="M3914" i="3" s="1"/>
  <c r="M3913" i="3" a="1"/>
  <c r="M3913" i="3" s="1"/>
  <c r="M3912" i="3" a="1"/>
  <c r="M3912" i="3" s="1"/>
  <c r="M3911" i="3" a="1"/>
  <c r="M3911" i="3" s="1"/>
  <c r="M3910" i="3" a="1"/>
  <c r="M3910" i="3" s="1"/>
  <c r="M3909" i="3" a="1"/>
  <c r="M3909" i="3" s="1"/>
  <c r="M3908" i="3" a="1"/>
  <c r="M3908" i="3" s="1"/>
  <c r="M3907" i="3" a="1"/>
  <c r="M3907" i="3" s="1"/>
  <c r="M3906" i="3" a="1"/>
  <c r="M3906" i="3" s="1"/>
  <c r="M3905" i="3" a="1"/>
  <c r="M3905" i="3" s="1"/>
  <c r="M3904" i="3" a="1"/>
  <c r="M3904" i="3" s="1"/>
  <c r="M3903" i="3" a="1"/>
  <c r="M3903" i="3" s="1"/>
  <c r="M3902" i="3" a="1"/>
  <c r="M3902" i="3" s="1"/>
  <c r="M3901" i="3" a="1"/>
  <c r="M3901" i="3" s="1"/>
  <c r="M3900" i="3" a="1"/>
  <c r="M3900" i="3" s="1"/>
  <c r="M3899" i="3" a="1"/>
  <c r="M3899" i="3" s="1"/>
  <c r="M3898" i="3" a="1"/>
  <c r="M3898" i="3" s="1"/>
  <c r="M3897" i="3" a="1"/>
  <c r="M3897" i="3" s="1"/>
  <c r="M3896" i="3" a="1"/>
  <c r="M3896" i="3" s="1"/>
  <c r="M3895" i="3" a="1"/>
  <c r="M3895" i="3" s="1"/>
  <c r="M3894" i="3" a="1"/>
  <c r="M3894" i="3" s="1"/>
  <c r="M3893" i="3" a="1"/>
  <c r="M3893" i="3" s="1"/>
  <c r="M3892" i="3" a="1"/>
  <c r="M3892" i="3" s="1"/>
  <c r="M3891" i="3" a="1"/>
  <c r="M3891" i="3" s="1"/>
  <c r="M3890" i="3" a="1"/>
  <c r="M3890" i="3" s="1"/>
  <c r="M3889" i="3" a="1"/>
  <c r="M3889" i="3" s="1"/>
  <c r="M3888" i="3" a="1"/>
  <c r="M3888" i="3" s="1"/>
  <c r="M3887" i="3" a="1"/>
  <c r="M3887" i="3" s="1"/>
  <c r="M3886" i="3" a="1"/>
  <c r="M3886" i="3" s="1"/>
  <c r="M3885" i="3" a="1"/>
  <c r="M3885" i="3" s="1"/>
  <c r="M3884" i="3" a="1"/>
  <c r="M3884" i="3" s="1"/>
  <c r="M3883" i="3" a="1"/>
  <c r="M3883" i="3" s="1"/>
  <c r="M3882" i="3" a="1"/>
  <c r="M3882" i="3" s="1"/>
  <c r="M3881" i="3" a="1"/>
  <c r="M3881" i="3" s="1"/>
  <c r="M3880" i="3" a="1"/>
  <c r="M3880" i="3" s="1"/>
  <c r="M3879" i="3" a="1"/>
  <c r="M3879" i="3" s="1"/>
  <c r="M3878" i="3" a="1"/>
  <c r="M3878" i="3" s="1"/>
  <c r="M3877" i="3" a="1"/>
  <c r="M3877" i="3" s="1"/>
  <c r="M3876" i="3" a="1"/>
  <c r="M3876" i="3" s="1"/>
  <c r="M3875" i="3" a="1"/>
  <c r="M3875" i="3" s="1"/>
  <c r="M3874" i="3" a="1"/>
  <c r="M3874" i="3" s="1"/>
  <c r="M3873" i="3" a="1"/>
  <c r="M3873" i="3" s="1"/>
  <c r="M3872" i="3" a="1"/>
  <c r="M3872" i="3" s="1"/>
  <c r="M3871" i="3" a="1"/>
  <c r="M3871" i="3" s="1"/>
  <c r="M3870" i="3" a="1"/>
  <c r="M3870" i="3" s="1"/>
  <c r="M3869" i="3" a="1"/>
  <c r="M3869" i="3" s="1"/>
  <c r="M3868" i="3" a="1"/>
  <c r="M3868" i="3" s="1"/>
  <c r="M3867" i="3" a="1"/>
  <c r="M3867" i="3" s="1"/>
  <c r="M3866" i="3" a="1"/>
  <c r="M3866" i="3" s="1"/>
  <c r="M3865" i="3" a="1"/>
  <c r="M3865" i="3" s="1"/>
  <c r="M3864" i="3" a="1"/>
  <c r="M3864" i="3" s="1"/>
  <c r="M3863" i="3" a="1"/>
  <c r="M3863" i="3" s="1"/>
  <c r="M3862" i="3" a="1"/>
  <c r="M3862" i="3" s="1"/>
  <c r="M3861" i="3" a="1"/>
  <c r="M3861" i="3" s="1"/>
  <c r="M3860" i="3" a="1"/>
  <c r="M3860" i="3" s="1"/>
  <c r="M3859" i="3" a="1"/>
  <c r="M3859" i="3" s="1"/>
  <c r="M3858" i="3" a="1"/>
  <c r="M3858" i="3" s="1"/>
  <c r="M3857" i="3" a="1"/>
  <c r="M3857" i="3" s="1"/>
  <c r="M3856" i="3" a="1"/>
  <c r="M3856" i="3" s="1"/>
  <c r="M3855" i="3" a="1"/>
  <c r="M3855" i="3" s="1"/>
  <c r="M3854" i="3" a="1"/>
  <c r="M3854" i="3" s="1"/>
  <c r="M3853" i="3" a="1"/>
  <c r="M3853" i="3" s="1"/>
  <c r="M3852" i="3" a="1"/>
  <c r="M3852" i="3" s="1"/>
  <c r="M3851" i="3" a="1"/>
  <c r="M3851" i="3" s="1"/>
  <c r="M3850" i="3" a="1"/>
  <c r="M3850" i="3" s="1"/>
  <c r="M3849" i="3" a="1"/>
  <c r="M3849" i="3" s="1"/>
  <c r="M3848" i="3" a="1"/>
  <c r="M3848" i="3" s="1"/>
  <c r="M3847" i="3" a="1"/>
  <c r="M3847" i="3" s="1"/>
  <c r="M3846" i="3" a="1"/>
  <c r="M3846" i="3" s="1"/>
  <c r="M3845" i="3" a="1"/>
  <c r="M3845" i="3" s="1"/>
  <c r="M3844" i="3" a="1"/>
  <c r="M3844" i="3" s="1"/>
  <c r="M3843" i="3" a="1"/>
  <c r="M3843" i="3" s="1"/>
  <c r="M3842" i="3" a="1"/>
  <c r="M3842" i="3" s="1"/>
  <c r="M3841" i="3" a="1"/>
  <c r="M3841" i="3" s="1"/>
  <c r="M3840" i="3" a="1"/>
  <c r="M3840" i="3" s="1"/>
  <c r="M3839" i="3" a="1"/>
  <c r="M3839" i="3" s="1"/>
  <c r="M3838" i="3" a="1"/>
  <c r="M3838" i="3" s="1"/>
  <c r="M3837" i="3" a="1"/>
  <c r="M3837" i="3" s="1"/>
  <c r="M3836" i="3" a="1"/>
  <c r="M3836" i="3" s="1"/>
  <c r="M3835" i="3" a="1"/>
  <c r="M3835" i="3" s="1"/>
  <c r="M3834" i="3" a="1"/>
  <c r="M3834" i="3" s="1"/>
  <c r="M3833" i="3" a="1"/>
  <c r="M3833" i="3" s="1"/>
  <c r="M3832" i="3" a="1"/>
  <c r="M3832" i="3" s="1"/>
  <c r="M3831" i="3" a="1"/>
  <c r="M3831" i="3" s="1"/>
  <c r="M3830" i="3" a="1"/>
  <c r="M3830" i="3" s="1"/>
  <c r="M3829" i="3" a="1"/>
  <c r="M3829" i="3" s="1"/>
  <c r="M3828" i="3" a="1"/>
  <c r="M3828" i="3" s="1"/>
  <c r="M3827" i="3" a="1"/>
  <c r="M3827" i="3" s="1"/>
  <c r="M3826" i="3" a="1"/>
  <c r="M3826" i="3" s="1"/>
  <c r="M3825" i="3" a="1"/>
  <c r="M3825" i="3" s="1"/>
  <c r="M3824" i="3" a="1"/>
  <c r="M3824" i="3" s="1"/>
  <c r="M3823" i="3" a="1"/>
  <c r="M3823" i="3" s="1"/>
  <c r="M3822" i="3" a="1"/>
  <c r="M3822" i="3" s="1"/>
  <c r="M3821" i="3" a="1"/>
  <c r="M3821" i="3" s="1"/>
  <c r="M3820" i="3" a="1"/>
  <c r="M3820" i="3" s="1"/>
  <c r="M3819" i="3" a="1"/>
  <c r="M3819" i="3" s="1"/>
  <c r="M3818" i="3" a="1"/>
  <c r="M3818" i="3" s="1"/>
  <c r="M3817" i="3" a="1"/>
  <c r="M3817" i="3" s="1"/>
  <c r="M3816" i="3" a="1"/>
  <c r="M3816" i="3" s="1"/>
  <c r="M3815" i="3" a="1"/>
  <c r="M3815" i="3" s="1"/>
  <c r="M3814" i="3" a="1"/>
  <c r="M3814" i="3" s="1"/>
  <c r="M3813" i="3" a="1"/>
  <c r="M3813" i="3" s="1"/>
  <c r="M3812" i="3" a="1"/>
  <c r="M3812" i="3" s="1"/>
  <c r="M3811" i="3" a="1"/>
  <c r="M3811" i="3" s="1"/>
  <c r="M3810" i="3" a="1"/>
  <c r="M3810" i="3" s="1"/>
  <c r="M3809" i="3" a="1"/>
  <c r="M3809" i="3" s="1"/>
  <c r="M3808" i="3" a="1"/>
  <c r="M3808" i="3" s="1"/>
  <c r="M3807" i="3" a="1"/>
  <c r="M3807" i="3" s="1"/>
  <c r="M3806" i="3" a="1"/>
  <c r="M3806" i="3" s="1"/>
  <c r="M3805" i="3" a="1"/>
  <c r="M3805" i="3" s="1"/>
  <c r="M3804" i="3" a="1"/>
  <c r="M3804" i="3" s="1"/>
  <c r="M3803" i="3" a="1"/>
  <c r="M3803" i="3" s="1"/>
  <c r="M3802" i="3" a="1"/>
  <c r="M3802" i="3" s="1"/>
  <c r="M3801" i="3" a="1"/>
  <c r="M3801" i="3" s="1"/>
  <c r="M3800" i="3" a="1"/>
  <c r="M3800" i="3" s="1"/>
  <c r="M3799" i="3" a="1"/>
  <c r="M3799" i="3" s="1"/>
  <c r="M3798" i="3" a="1"/>
  <c r="M3798" i="3" s="1"/>
  <c r="M3797" i="3" a="1"/>
  <c r="M3797" i="3" s="1"/>
  <c r="M3796" i="3" a="1"/>
  <c r="M3796" i="3" s="1"/>
  <c r="M3795" i="3" a="1"/>
  <c r="M3795" i="3" s="1"/>
  <c r="M3794" i="3" a="1"/>
  <c r="M3794" i="3" s="1"/>
  <c r="M3793" i="3" a="1"/>
  <c r="M3793" i="3" s="1"/>
  <c r="M3792" i="3" a="1"/>
  <c r="M3792" i="3" s="1"/>
  <c r="M3791" i="3" a="1"/>
  <c r="M3791" i="3" s="1"/>
  <c r="M3790" i="3" a="1"/>
  <c r="M3790" i="3" s="1"/>
  <c r="M3789" i="3" a="1"/>
  <c r="M3789" i="3" s="1"/>
  <c r="M3788" i="3" a="1"/>
  <c r="M3788" i="3" s="1"/>
  <c r="M3787" i="3" a="1"/>
  <c r="M3787" i="3" s="1"/>
  <c r="M3786" i="3" a="1"/>
  <c r="M3786" i="3" s="1"/>
  <c r="M3785" i="3" a="1"/>
  <c r="M3785" i="3" s="1"/>
  <c r="M3784" i="3" a="1"/>
  <c r="M3784" i="3" s="1"/>
  <c r="M3783" i="3" a="1"/>
  <c r="M3783" i="3" s="1"/>
  <c r="M3782" i="3" a="1"/>
  <c r="M3782" i="3" s="1"/>
  <c r="M3781" i="3" a="1"/>
  <c r="M3781" i="3" s="1"/>
  <c r="M3780" i="3" a="1"/>
  <c r="M3780" i="3" s="1"/>
  <c r="M3779" i="3" a="1"/>
  <c r="M3779" i="3" s="1"/>
  <c r="M3778" i="3" a="1"/>
  <c r="M3778" i="3" s="1"/>
  <c r="M3777" i="3" a="1"/>
  <c r="M3777" i="3" s="1"/>
  <c r="M3776" i="3" a="1"/>
  <c r="M3776" i="3" s="1"/>
  <c r="M3775" i="3" a="1"/>
  <c r="M3775" i="3" s="1"/>
  <c r="M3774" i="3" a="1"/>
  <c r="M3774" i="3" s="1"/>
  <c r="M3773" i="3" a="1"/>
  <c r="M3773" i="3" s="1"/>
  <c r="M3772" i="3" a="1"/>
  <c r="M3772" i="3" s="1"/>
  <c r="M3771" i="3" a="1"/>
  <c r="M3771" i="3" s="1"/>
  <c r="M3770" i="3" a="1"/>
  <c r="M3770" i="3" s="1"/>
  <c r="M3769" i="3" a="1"/>
  <c r="M3769" i="3" s="1"/>
  <c r="M3768" i="3" a="1"/>
  <c r="M3768" i="3" s="1"/>
  <c r="M3767" i="3" a="1"/>
  <c r="M3767" i="3" s="1"/>
  <c r="M3766" i="3" a="1"/>
  <c r="M3766" i="3" s="1"/>
  <c r="M3765" i="3" a="1"/>
  <c r="M3765" i="3" s="1"/>
  <c r="M3764" i="3" a="1"/>
  <c r="M3764" i="3" s="1"/>
  <c r="M3763" i="3" a="1"/>
  <c r="M3763" i="3" s="1"/>
  <c r="M3762" i="3" a="1"/>
  <c r="M3762" i="3" s="1"/>
  <c r="M3761" i="3" a="1"/>
  <c r="M3761" i="3" s="1"/>
  <c r="M3760" i="3" a="1"/>
  <c r="M3760" i="3" s="1"/>
  <c r="M3759" i="3" a="1"/>
  <c r="M3759" i="3" s="1"/>
  <c r="M3758" i="3" a="1"/>
  <c r="M3758" i="3" s="1"/>
  <c r="M3757" i="3" a="1"/>
  <c r="M3757" i="3" s="1"/>
  <c r="M3756" i="3" a="1"/>
  <c r="M3756" i="3" s="1"/>
  <c r="M3755" i="3" a="1"/>
  <c r="M3755" i="3" s="1"/>
  <c r="M3754" i="3" a="1"/>
  <c r="M3754" i="3" s="1"/>
  <c r="M3753" i="3" a="1"/>
  <c r="M3753" i="3" s="1"/>
  <c r="M3752" i="3" a="1"/>
  <c r="M3752" i="3" s="1"/>
  <c r="M3751" i="3" a="1"/>
  <c r="M3751" i="3" s="1"/>
  <c r="M3750" i="3" a="1"/>
  <c r="M3750" i="3" s="1"/>
  <c r="M3749" i="3" a="1"/>
  <c r="M3749" i="3" s="1"/>
  <c r="M3748" i="3" a="1"/>
  <c r="M3748" i="3" s="1"/>
  <c r="M3747" i="3" a="1"/>
  <c r="M3747" i="3" s="1"/>
  <c r="M3746" i="3" a="1"/>
  <c r="M3746" i="3" s="1"/>
  <c r="M3745" i="3" a="1"/>
  <c r="M3745" i="3" s="1"/>
  <c r="M3744" i="3" a="1"/>
  <c r="M3744" i="3" s="1"/>
  <c r="M3743" i="3" a="1"/>
  <c r="M3743" i="3" s="1"/>
  <c r="M3742" i="3" a="1"/>
  <c r="M3742" i="3" s="1"/>
  <c r="M3741" i="3" a="1"/>
  <c r="M3741" i="3" s="1"/>
  <c r="M3740" i="3" a="1"/>
  <c r="M3740" i="3" s="1"/>
  <c r="M3739" i="3" a="1"/>
  <c r="M3739" i="3" s="1"/>
  <c r="M3738" i="3" a="1"/>
  <c r="M3738" i="3" s="1"/>
  <c r="M3737" i="3" a="1"/>
  <c r="M3737" i="3" s="1"/>
  <c r="M3736" i="3" a="1"/>
  <c r="M3736" i="3" s="1"/>
  <c r="M3735" i="3" a="1"/>
  <c r="M3735" i="3" s="1"/>
  <c r="M3734" i="3" a="1"/>
  <c r="M3734" i="3" s="1"/>
  <c r="M3733" i="3" a="1"/>
  <c r="M3733" i="3" s="1"/>
  <c r="M3732" i="3" a="1"/>
  <c r="M3732" i="3" s="1"/>
  <c r="M3731" i="3" a="1"/>
  <c r="M3731" i="3" s="1"/>
  <c r="M3730" i="3" a="1"/>
  <c r="M3730" i="3" s="1"/>
  <c r="M3729" i="3" a="1"/>
  <c r="M3729" i="3" s="1"/>
  <c r="M3728" i="3" a="1"/>
  <c r="M3728" i="3" s="1"/>
  <c r="M3727" i="3" a="1"/>
  <c r="M3727" i="3" s="1"/>
  <c r="M3726" i="3" a="1"/>
  <c r="M3726" i="3" s="1"/>
  <c r="M3725" i="3" a="1"/>
  <c r="M3725" i="3" s="1"/>
  <c r="M3724" i="3" a="1"/>
  <c r="M3724" i="3" s="1"/>
  <c r="M3723" i="3" a="1"/>
  <c r="M3723" i="3" s="1"/>
  <c r="M3722" i="3" a="1"/>
  <c r="M3722" i="3" s="1"/>
  <c r="M3721" i="3" a="1"/>
  <c r="M3721" i="3" s="1"/>
  <c r="M3720" i="3" a="1"/>
  <c r="M3720" i="3" s="1"/>
  <c r="M3719" i="3" a="1"/>
  <c r="M3719" i="3" s="1"/>
  <c r="M3718" i="3" a="1"/>
  <c r="M3718" i="3" s="1"/>
  <c r="M3717" i="3" a="1"/>
  <c r="M3717" i="3" s="1"/>
  <c r="M3716" i="3" a="1"/>
  <c r="M3716" i="3" s="1"/>
  <c r="M3715" i="3" a="1"/>
  <c r="M3715" i="3" s="1"/>
  <c r="M3714" i="3" a="1"/>
  <c r="M3714" i="3" s="1"/>
  <c r="M3713" i="3" a="1"/>
  <c r="M3713" i="3" s="1"/>
  <c r="M3712" i="3" a="1"/>
  <c r="M3712" i="3" s="1"/>
  <c r="M3711" i="3" a="1"/>
  <c r="M3711" i="3" s="1"/>
  <c r="M3710" i="3" a="1"/>
  <c r="M3710" i="3" s="1"/>
  <c r="M3709" i="3" a="1"/>
  <c r="M3709" i="3" s="1"/>
  <c r="M3708" i="3" a="1"/>
  <c r="M3708" i="3" s="1"/>
  <c r="M3707" i="3" a="1"/>
  <c r="M3707" i="3" s="1"/>
  <c r="M3706" i="3" a="1"/>
  <c r="M3706" i="3" s="1"/>
  <c r="M3705" i="3" a="1"/>
  <c r="M3705" i="3" s="1"/>
  <c r="M3704" i="3" a="1"/>
  <c r="M3704" i="3" s="1"/>
  <c r="M3703" i="3" a="1"/>
  <c r="M3703" i="3" s="1"/>
  <c r="M3702" i="3" a="1"/>
  <c r="M3702" i="3" s="1"/>
  <c r="M3701" i="3" a="1"/>
  <c r="M3701" i="3" s="1"/>
  <c r="M3700" i="3" a="1"/>
  <c r="M3700" i="3" s="1"/>
  <c r="M3699" i="3" a="1"/>
  <c r="M3699" i="3" s="1"/>
  <c r="M3698" i="3" a="1"/>
  <c r="M3698" i="3" s="1"/>
  <c r="M3697" i="3" a="1"/>
  <c r="M3697" i="3" s="1"/>
  <c r="M3696" i="3" a="1"/>
  <c r="M3696" i="3" s="1"/>
  <c r="M3695" i="3" a="1"/>
  <c r="M3695" i="3" s="1"/>
  <c r="M3694" i="3" a="1"/>
  <c r="M3694" i="3" s="1"/>
  <c r="M3693" i="3" a="1"/>
  <c r="M3693" i="3" s="1"/>
  <c r="M3692" i="3" a="1"/>
  <c r="M3692" i="3" s="1"/>
  <c r="M3691" i="3" a="1"/>
  <c r="M3691" i="3" s="1"/>
  <c r="M3690" i="3" a="1"/>
  <c r="M3690" i="3" s="1"/>
  <c r="M3689" i="3" a="1"/>
  <c r="M3689" i="3" s="1"/>
  <c r="M3688" i="3" a="1"/>
  <c r="M3688" i="3" s="1"/>
  <c r="M3687" i="3" a="1"/>
  <c r="M3687" i="3" s="1"/>
  <c r="M3686" i="3" a="1"/>
  <c r="M3686" i="3" s="1"/>
  <c r="M3685" i="3" a="1"/>
  <c r="M3685" i="3" s="1"/>
  <c r="M3684" i="3" a="1"/>
  <c r="M3684" i="3" s="1"/>
  <c r="M3683" i="3" a="1"/>
  <c r="M3683" i="3" s="1"/>
  <c r="M3682" i="3" a="1"/>
  <c r="M3682" i="3" s="1"/>
  <c r="M3681" i="3" a="1"/>
  <c r="M3681" i="3" s="1"/>
  <c r="M3680" i="3" a="1"/>
  <c r="M3680" i="3" s="1"/>
  <c r="M3679" i="3" a="1"/>
  <c r="M3679" i="3" s="1"/>
  <c r="M3678" i="3" a="1"/>
  <c r="M3678" i="3" s="1"/>
  <c r="M3677" i="3" a="1"/>
  <c r="M3677" i="3" s="1"/>
  <c r="M3676" i="3" a="1"/>
  <c r="M3676" i="3" s="1"/>
  <c r="M3675" i="3" a="1"/>
  <c r="M3675" i="3" s="1"/>
  <c r="M3674" i="3" a="1"/>
  <c r="M3674" i="3" s="1"/>
  <c r="M3673" i="3" a="1"/>
  <c r="M3673" i="3" s="1"/>
  <c r="M3672" i="3" a="1"/>
  <c r="M3672" i="3" s="1"/>
  <c r="M3671" i="3" a="1"/>
  <c r="M3671" i="3" s="1"/>
  <c r="M3670" i="3" a="1"/>
  <c r="M3670" i="3" s="1"/>
  <c r="M3669" i="3" a="1"/>
  <c r="M3669" i="3" s="1"/>
  <c r="M3668" i="3" a="1"/>
  <c r="M3668" i="3" s="1"/>
  <c r="M3667" i="3" a="1"/>
  <c r="M3667" i="3" s="1"/>
  <c r="M3666" i="3" a="1"/>
  <c r="M3666" i="3" s="1"/>
  <c r="M3665" i="3" a="1"/>
  <c r="M3665" i="3" s="1"/>
  <c r="M3664" i="3" a="1"/>
  <c r="M3664" i="3" s="1"/>
  <c r="M3663" i="3" a="1"/>
  <c r="M3663" i="3" s="1"/>
  <c r="M3662" i="3" a="1"/>
  <c r="M3662" i="3" s="1"/>
  <c r="M3661" i="3" a="1"/>
  <c r="M3661" i="3" s="1"/>
  <c r="M3660" i="3" a="1"/>
  <c r="M3660" i="3" s="1"/>
  <c r="M3659" i="3" a="1"/>
  <c r="M3659" i="3" s="1"/>
  <c r="M3658" i="3" a="1"/>
  <c r="M3658" i="3" s="1"/>
  <c r="M3657" i="3" a="1"/>
  <c r="M3657" i="3" s="1"/>
  <c r="M3656" i="3" a="1"/>
  <c r="M3656" i="3" s="1"/>
  <c r="M3655" i="3" a="1"/>
  <c r="M3655" i="3" s="1"/>
  <c r="M3654" i="3" a="1"/>
  <c r="M3654" i="3" s="1"/>
  <c r="M3653" i="3" a="1"/>
  <c r="M3653" i="3" s="1"/>
  <c r="M3652" i="3" a="1"/>
  <c r="M3652" i="3" s="1"/>
  <c r="M3651" i="3" a="1"/>
  <c r="M3651" i="3" s="1"/>
  <c r="M3650" i="3" a="1"/>
  <c r="M3650" i="3" s="1"/>
  <c r="M3649" i="3" a="1"/>
  <c r="M3649" i="3" s="1"/>
  <c r="M3648" i="3" a="1"/>
  <c r="M3648" i="3" s="1"/>
  <c r="M3647" i="3" a="1"/>
  <c r="M3647" i="3" s="1"/>
  <c r="M3646" i="3" a="1"/>
  <c r="M3646" i="3" s="1"/>
  <c r="M3645" i="3" a="1"/>
  <c r="M3645" i="3" s="1"/>
  <c r="M3644" i="3" a="1"/>
  <c r="M3644" i="3" s="1"/>
  <c r="M3643" i="3" a="1"/>
  <c r="M3643" i="3" s="1"/>
  <c r="M3642" i="3" a="1"/>
  <c r="M3642" i="3" s="1"/>
  <c r="M3641" i="3" a="1"/>
  <c r="M3641" i="3" s="1"/>
  <c r="M3640" i="3" a="1"/>
  <c r="M3640" i="3" s="1"/>
  <c r="M3639" i="3" a="1"/>
  <c r="M3639" i="3" s="1"/>
  <c r="M3638" i="3" a="1"/>
  <c r="M3638" i="3" s="1"/>
  <c r="M3637" i="3" a="1"/>
  <c r="M3637" i="3" s="1"/>
  <c r="M3636" i="3" a="1"/>
  <c r="M3636" i="3" s="1"/>
  <c r="M3635" i="3" a="1"/>
  <c r="M3635" i="3" s="1"/>
  <c r="M3634" i="3" a="1"/>
  <c r="M3634" i="3" s="1"/>
  <c r="M3633" i="3" a="1"/>
  <c r="M3633" i="3" s="1"/>
  <c r="M3632" i="3" a="1"/>
  <c r="M3632" i="3" s="1"/>
  <c r="M3631" i="3" a="1"/>
  <c r="M3631" i="3" s="1"/>
  <c r="M3630" i="3" a="1"/>
  <c r="M3630" i="3" s="1"/>
  <c r="M3629" i="3" a="1"/>
  <c r="M3629" i="3" s="1"/>
  <c r="M3628" i="3" a="1"/>
  <c r="M3628" i="3" s="1"/>
  <c r="M3627" i="3" a="1"/>
  <c r="M3627" i="3" s="1"/>
  <c r="M3626" i="3" a="1"/>
  <c r="M3626" i="3" s="1"/>
  <c r="M3625" i="3" a="1"/>
  <c r="M3625" i="3" s="1"/>
  <c r="M3624" i="3" a="1"/>
  <c r="M3624" i="3" s="1"/>
  <c r="M3623" i="3" a="1"/>
  <c r="M3623" i="3" s="1"/>
  <c r="M3622" i="3" a="1"/>
  <c r="M3622" i="3" s="1"/>
  <c r="M3621" i="3" a="1"/>
  <c r="M3621" i="3" s="1"/>
  <c r="M3620" i="3" a="1"/>
  <c r="M3620" i="3" s="1"/>
  <c r="M3619" i="3" a="1"/>
  <c r="M3619" i="3" s="1"/>
  <c r="M3618" i="3" a="1"/>
  <c r="M3618" i="3" s="1"/>
  <c r="M3617" i="3" a="1"/>
  <c r="M3617" i="3" s="1"/>
  <c r="M3616" i="3" a="1"/>
  <c r="M3616" i="3" s="1"/>
  <c r="M3615" i="3" a="1"/>
  <c r="M3615" i="3" s="1"/>
  <c r="M3614" i="3" a="1"/>
  <c r="M3614" i="3" s="1"/>
  <c r="M3613" i="3" a="1"/>
  <c r="M3613" i="3" s="1"/>
  <c r="M3612" i="3" a="1"/>
  <c r="M3612" i="3" s="1"/>
  <c r="M3611" i="3" a="1"/>
  <c r="M3611" i="3" s="1"/>
  <c r="M3610" i="3" a="1"/>
  <c r="M3610" i="3" s="1"/>
  <c r="M3609" i="3" a="1"/>
  <c r="M3609" i="3" s="1"/>
  <c r="M3608" i="3" a="1"/>
  <c r="M3608" i="3" s="1"/>
  <c r="M3607" i="3" a="1"/>
  <c r="M3607" i="3" s="1"/>
  <c r="M3606" i="3" a="1"/>
  <c r="M3606" i="3" s="1"/>
  <c r="M3605" i="3" a="1"/>
  <c r="M3605" i="3" s="1"/>
  <c r="M3604" i="3" a="1"/>
  <c r="M3604" i="3" s="1"/>
  <c r="M3603" i="3" a="1"/>
  <c r="M3603" i="3" s="1"/>
  <c r="M3602" i="3" a="1"/>
  <c r="M3602" i="3" s="1"/>
  <c r="M3601" i="3" a="1"/>
  <c r="M3601" i="3" s="1"/>
  <c r="M3600" i="3" a="1"/>
  <c r="M3600" i="3" s="1"/>
  <c r="M3599" i="3" a="1"/>
  <c r="M3599" i="3" s="1"/>
  <c r="M3598" i="3" a="1"/>
  <c r="M3598" i="3" s="1"/>
  <c r="M3597" i="3" a="1"/>
  <c r="M3597" i="3" s="1"/>
  <c r="M3596" i="3" a="1"/>
  <c r="M3596" i="3" s="1"/>
  <c r="M3595" i="3" a="1"/>
  <c r="M3595" i="3" s="1"/>
  <c r="M3594" i="3" a="1"/>
  <c r="M3594" i="3" s="1"/>
  <c r="M3593" i="3" a="1"/>
  <c r="M3593" i="3" s="1"/>
  <c r="M3592" i="3" a="1"/>
  <c r="M3592" i="3" s="1"/>
  <c r="M3591" i="3" a="1"/>
  <c r="M3591" i="3" s="1"/>
  <c r="M3590" i="3" a="1"/>
  <c r="M3590" i="3" s="1"/>
  <c r="M3589" i="3" a="1"/>
  <c r="M3589" i="3" s="1"/>
  <c r="M3588" i="3" a="1"/>
  <c r="M3588" i="3" s="1"/>
  <c r="M3587" i="3" a="1"/>
  <c r="M3587" i="3" s="1"/>
  <c r="M3586" i="3" a="1"/>
  <c r="M3586" i="3" s="1"/>
  <c r="M3585" i="3" a="1"/>
  <c r="M3585" i="3" s="1"/>
  <c r="M3584" i="3" a="1"/>
  <c r="M3584" i="3" s="1"/>
  <c r="M3583" i="3" a="1"/>
  <c r="M3583" i="3" s="1"/>
  <c r="M3582" i="3" a="1"/>
  <c r="M3582" i="3" s="1"/>
  <c r="M3581" i="3" a="1"/>
  <c r="M3581" i="3" s="1"/>
  <c r="M3580" i="3" a="1"/>
  <c r="M3580" i="3" s="1"/>
  <c r="M3579" i="3" a="1"/>
  <c r="M3579" i="3" s="1"/>
  <c r="M3578" i="3" a="1"/>
  <c r="M3578" i="3" s="1"/>
  <c r="M3577" i="3" a="1"/>
  <c r="M3577" i="3" s="1"/>
  <c r="M3576" i="3" a="1"/>
  <c r="M3576" i="3" s="1"/>
  <c r="M3575" i="3" a="1"/>
  <c r="M3575" i="3" s="1"/>
  <c r="M3574" i="3" a="1"/>
  <c r="M3574" i="3" s="1"/>
  <c r="M3573" i="3" a="1"/>
  <c r="M3573" i="3" s="1"/>
  <c r="M3572" i="3" a="1"/>
  <c r="M3572" i="3" s="1"/>
  <c r="M3571" i="3" a="1"/>
  <c r="M3571" i="3" s="1"/>
  <c r="M3570" i="3" a="1"/>
  <c r="M3570" i="3" s="1"/>
  <c r="M3569" i="3" a="1"/>
  <c r="M3569" i="3" s="1"/>
  <c r="M3568" i="3" a="1"/>
  <c r="M3568" i="3" s="1"/>
  <c r="M3567" i="3" a="1"/>
  <c r="M3567" i="3" s="1"/>
  <c r="M3566" i="3" a="1"/>
  <c r="M3566" i="3" s="1"/>
  <c r="M3565" i="3" a="1"/>
  <c r="M3565" i="3" s="1"/>
  <c r="M3564" i="3" a="1"/>
  <c r="M3564" i="3" s="1"/>
  <c r="M3563" i="3" a="1"/>
  <c r="M3563" i="3" s="1"/>
  <c r="M3562" i="3" a="1"/>
  <c r="M3562" i="3" s="1"/>
  <c r="M3561" i="3" a="1"/>
  <c r="M3561" i="3" s="1"/>
  <c r="M3560" i="3" a="1"/>
  <c r="M3560" i="3" s="1"/>
  <c r="M3559" i="3" a="1"/>
  <c r="M3559" i="3" s="1"/>
  <c r="M3558" i="3" a="1"/>
  <c r="M3558" i="3" s="1"/>
  <c r="M3557" i="3" a="1"/>
  <c r="M3557" i="3" s="1"/>
  <c r="M3556" i="3" a="1"/>
  <c r="M3556" i="3" s="1"/>
  <c r="M3555" i="3" a="1"/>
  <c r="M3555" i="3" s="1"/>
  <c r="M3554" i="3" a="1"/>
  <c r="M3554" i="3" s="1"/>
  <c r="M3553" i="3" a="1"/>
  <c r="M3553" i="3" s="1"/>
  <c r="M3552" i="3" a="1"/>
  <c r="M3552" i="3" s="1"/>
  <c r="M3551" i="3" a="1"/>
  <c r="M3551" i="3" s="1"/>
  <c r="M3550" i="3" a="1"/>
  <c r="M3550" i="3" s="1"/>
  <c r="M3549" i="3" a="1"/>
  <c r="M3549" i="3" s="1"/>
  <c r="M3548" i="3" a="1"/>
  <c r="M3548" i="3" s="1"/>
  <c r="M3547" i="3" a="1"/>
  <c r="M3547" i="3" s="1"/>
  <c r="M3546" i="3" a="1"/>
  <c r="M3546" i="3" s="1"/>
  <c r="M3545" i="3" a="1"/>
  <c r="M3545" i="3" s="1"/>
  <c r="M3544" i="3" a="1"/>
  <c r="M3544" i="3" s="1"/>
  <c r="M3543" i="3" a="1"/>
  <c r="M3543" i="3" s="1"/>
  <c r="M3542" i="3" a="1"/>
  <c r="M3542" i="3" s="1"/>
  <c r="M3541" i="3" a="1"/>
  <c r="M3541" i="3" s="1"/>
  <c r="M3540" i="3" a="1"/>
  <c r="M3540" i="3" s="1"/>
  <c r="M3539" i="3" a="1"/>
  <c r="M3539" i="3" s="1"/>
  <c r="M3538" i="3" a="1"/>
  <c r="M3538" i="3" s="1"/>
  <c r="M3537" i="3" a="1"/>
  <c r="M3537" i="3" s="1"/>
  <c r="M3536" i="3" a="1"/>
  <c r="M3536" i="3" s="1"/>
  <c r="M3535" i="3" a="1"/>
  <c r="M3535" i="3" s="1"/>
  <c r="M3534" i="3" a="1"/>
  <c r="M3534" i="3" s="1"/>
  <c r="M3533" i="3" a="1"/>
  <c r="M3533" i="3" s="1"/>
  <c r="M3532" i="3" a="1"/>
  <c r="M3532" i="3" s="1"/>
  <c r="M3531" i="3" a="1"/>
  <c r="M3531" i="3" s="1"/>
  <c r="M3530" i="3" a="1"/>
  <c r="M3530" i="3" s="1"/>
  <c r="M3529" i="3" a="1"/>
  <c r="M3529" i="3" s="1"/>
  <c r="M3528" i="3" a="1"/>
  <c r="M3528" i="3" s="1"/>
  <c r="M3527" i="3" a="1"/>
  <c r="M3527" i="3" s="1"/>
  <c r="M3526" i="3" a="1"/>
  <c r="M3526" i="3" s="1"/>
  <c r="M3525" i="3" a="1"/>
  <c r="M3525" i="3" s="1"/>
  <c r="M3524" i="3" a="1"/>
  <c r="M3524" i="3" s="1"/>
  <c r="M3523" i="3" a="1"/>
  <c r="M3523" i="3" s="1"/>
  <c r="M3522" i="3" a="1"/>
  <c r="M3522" i="3" s="1"/>
  <c r="M3521" i="3" a="1"/>
  <c r="M3521" i="3" s="1"/>
  <c r="M3520" i="3" a="1"/>
  <c r="M3520" i="3" s="1"/>
  <c r="M3519" i="3" a="1"/>
  <c r="M3519" i="3" s="1"/>
  <c r="M3518" i="3" a="1"/>
  <c r="M3518" i="3" s="1"/>
  <c r="M3517" i="3" a="1"/>
  <c r="M3517" i="3" s="1"/>
  <c r="M3516" i="3" a="1"/>
  <c r="M3516" i="3" s="1"/>
  <c r="M3515" i="3" a="1"/>
  <c r="M3515" i="3" s="1"/>
  <c r="M3514" i="3" a="1"/>
  <c r="M3514" i="3" s="1"/>
  <c r="M3513" i="3" a="1"/>
  <c r="M3513" i="3" s="1"/>
  <c r="M3512" i="3" a="1"/>
  <c r="M3512" i="3" s="1"/>
  <c r="M3511" i="3" a="1"/>
  <c r="M3511" i="3" s="1"/>
  <c r="M3510" i="3" a="1"/>
  <c r="M3510" i="3" s="1"/>
  <c r="M3509" i="3" a="1"/>
  <c r="M3509" i="3" s="1"/>
  <c r="M3508" i="3" a="1"/>
  <c r="M3508" i="3" s="1"/>
  <c r="M3507" i="3" a="1"/>
  <c r="M3507" i="3" s="1"/>
  <c r="M3506" i="3" a="1"/>
  <c r="M3506" i="3" s="1"/>
  <c r="M3505" i="3" a="1"/>
  <c r="M3505" i="3" s="1"/>
  <c r="M3504" i="3" a="1"/>
  <c r="M3504" i="3" s="1"/>
  <c r="M3503" i="3" a="1"/>
  <c r="M3503" i="3" s="1"/>
  <c r="M3502" i="3" a="1"/>
  <c r="M3502" i="3" s="1"/>
  <c r="M3501" i="3" a="1"/>
  <c r="M3501" i="3" s="1"/>
  <c r="M3500" i="3" a="1"/>
  <c r="M3500" i="3" s="1"/>
  <c r="M3499" i="3" a="1"/>
  <c r="M3499" i="3" s="1"/>
  <c r="M3498" i="3" a="1"/>
  <c r="M3498" i="3" s="1"/>
  <c r="M3497" i="3" a="1"/>
  <c r="M3497" i="3" s="1"/>
  <c r="M3496" i="3" a="1"/>
  <c r="M3496" i="3" s="1"/>
  <c r="M3495" i="3" a="1"/>
  <c r="M3495" i="3" s="1"/>
  <c r="M3494" i="3" a="1"/>
  <c r="M3494" i="3" s="1"/>
  <c r="M3493" i="3" a="1"/>
  <c r="M3493" i="3" s="1"/>
  <c r="M3492" i="3" a="1"/>
  <c r="M3492" i="3" s="1"/>
  <c r="M3491" i="3" a="1"/>
  <c r="M3491" i="3" s="1"/>
  <c r="M3490" i="3" a="1"/>
  <c r="M3490" i="3" s="1"/>
  <c r="M3489" i="3" a="1"/>
  <c r="M3489" i="3" s="1"/>
  <c r="M3488" i="3" a="1"/>
  <c r="M3488" i="3" s="1"/>
  <c r="M3487" i="3" a="1"/>
  <c r="M3487" i="3" s="1"/>
  <c r="M3486" i="3" a="1"/>
  <c r="M3486" i="3" s="1"/>
  <c r="M3485" i="3" a="1"/>
  <c r="M3485" i="3" s="1"/>
  <c r="M3484" i="3" a="1"/>
  <c r="M3484" i="3" s="1"/>
  <c r="M3483" i="3" a="1"/>
  <c r="M3483" i="3" s="1"/>
  <c r="M3482" i="3" a="1"/>
  <c r="M3482" i="3" s="1"/>
  <c r="M3481" i="3" a="1"/>
  <c r="M3481" i="3" s="1"/>
  <c r="M3480" i="3" a="1"/>
  <c r="M3480" i="3" s="1"/>
  <c r="M3479" i="3" a="1"/>
  <c r="M3479" i="3" s="1"/>
  <c r="M3478" i="3" a="1"/>
  <c r="M3478" i="3" s="1"/>
  <c r="M3477" i="3" a="1"/>
  <c r="M3477" i="3" s="1"/>
  <c r="M3476" i="3" a="1"/>
  <c r="M3476" i="3" s="1"/>
  <c r="M3475" i="3" a="1"/>
  <c r="M3475" i="3" s="1"/>
  <c r="M3474" i="3" a="1"/>
  <c r="M3474" i="3" s="1"/>
  <c r="M3473" i="3" a="1"/>
  <c r="M3473" i="3" s="1"/>
  <c r="M3472" i="3" a="1"/>
  <c r="M3472" i="3" s="1"/>
  <c r="M3471" i="3" a="1"/>
  <c r="M3471" i="3" s="1"/>
  <c r="M3470" i="3" a="1"/>
  <c r="M3470" i="3" s="1"/>
  <c r="M3469" i="3" a="1"/>
  <c r="M3469" i="3" s="1"/>
  <c r="M3468" i="3" a="1"/>
  <c r="M3468" i="3" s="1"/>
  <c r="M3467" i="3" a="1"/>
  <c r="M3467" i="3" s="1"/>
  <c r="M3466" i="3" a="1"/>
  <c r="M3466" i="3" s="1"/>
  <c r="M3465" i="3" a="1"/>
  <c r="M3465" i="3" s="1"/>
  <c r="M3464" i="3" a="1"/>
  <c r="M3464" i="3" s="1"/>
  <c r="M3463" i="3" a="1"/>
  <c r="M3463" i="3" s="1"/>
  <c r="M3462" i="3" a="1"/>
  <c r="M3462" i="3" s="1"/>
  <c r="M3461" i="3" a="1"/>
  <c r="M3461" i="3" s="1"/>
  <c r="M3460" i="3" a="1"/>
  <c r="M3460" i="3" s="1"/>
  <c r="M3459" i="3" a="1"/>
  <c r="M3459" i="3" s="1"/>
  <c r="M3458" i="3" a="1"/>
  <c r="M3458" i="3" s="1"/>
  <c r="M3457" i="3" a="1"/>
  <c r="M3457" i="3" s="1"/>
  <c r="M3456" i="3" a="1"/>
  <c r="M3456" i="3" s="1"/>
  <c r="M3455" i="3" a="1"/>
  <c r="M3455" i="3" s="1"/>
  <c r="M3454" i="3" a="1"/>
  <c r="M3454" i="3" s="1"/>
  <c r="M3453" i="3" a="1"/>
  <c r="M3453" i="3" s="1"/>
  <c r="M3452" i="3" a="1"/>
  <c r="M3452" i="3" s="1"/>
  <c r="M3451" i="3" a="1"/>
  <c r="M3451" i="3" s="1"/>
  <c r="M3450" i="3" a="1"/>
  <c r="M3450" i="3" s="1"/>
  <c r="M3449" i="3" a="1"/>
  <c r="M3449" i="3" s="1"/>
  <c r="M3448" i="3" a="1"/>
  <c r="M3448" i="3" s="1"/>
  <c r="M3447" i="3" a="1"/>
  <c r="M3447" i="3" s="1"/>
  <c r="M3446" i="3" a="1"/>
  <c r="M3446" i="3" s="1"/>
  <c r="M3445" i="3" a="1"/>
  <c r="M3445" i="3" s="1"/>
  <c r="M3444" i="3" a="1"/>
  <c r="M3444" i="3" s="1"/>
  <c r="M3443" i="3" a="1"/>
  <c r="M3443" i="3" s="1"/>
  <c r="M3442" i="3" a="1"/>
  <c r="M3442" i="3" s="1"/>
  <c r="M3441" i="3" a="1"/>
  <c r="M3441" i="3" s="1"/>
  <c r="M3440" i="3" a="1"/>
  <c r="M3440" i="3" s="1"/>
  <c r="M3439" i="3" a="1"/>
  <c r="M3439" i="3" s="1"/>
  <c r="M3438" i="3" a="1"/>
  <c r="M3438" i="3" s="1"/>
  <c r="M3437" i="3" a="1"/>
  <c r="M3437" i="3" s="1"/>
  <c r="M3436" i="3" a="1"/>
  <c r="M3436" i="3" s="1"/>
  <c r="M3435" i="3" a="1"/>
  <c r="M3435" i="3" s="1"/>
  <c r="M3434" i="3" a="1"/>
  <c r="M3434" i="3" s="1"/>
  <c r="M3433" i="3" a="1"/>
  <c r="M3433" i="3" s="1"/>
  <c r="M3432" i="3" a="1"/>
  <c r="M3432" i="3" s="1"/>
  <c r="M3431" i="3" a="1"/>
  <c r="M3431" i="3" s="1"/>
  <c r="M3430" i="3" a="1"/>
  <c r="M3430" i="3" s="1"/>
  <c r="M3429" i="3" a="1"/>
  <c r="M3429" i="3" s="1"/>
  <c r="M3428" i="3" a="1"/>
  <c r="M3428" i="3" s="1"/>
  <c r="M3427" i="3" a="1"/>
  <c r="M3427" i="3" s="1"/>
  <c r="M3426" i="3" a="1"/>
  <c r="M3426" i="3" s="1"/>
  <c r="M3425" i="3" a="1"/>
  <c r="M3425" i="3" s="1"/>
  <c r="M3424" i="3" a="1"/>
  <c r="M3424" i="3" s="1"/>
  <c r="M3423" i="3" a="1"/>
  <c r="M3423" i="3" s="1"/>
  <c r="M3422" i="3" a="1"/>
  <c r="M3422" i="3" s="1"/>
  <c r="M3421" i="3" a="1"/>
  <c r="M3421" i="3" s="1"/>
  <c r="M3420" i="3" a="1"/>
  <c r="M3420" i="3" s="1"/>
  <c r="M3419" i="3" a="1"/>
  <c r="M3419" i="3" s="1"/>
  <c r="M3418" i="3" a="1"/>
  <c r="M3418" i="3" s="1"/>
  <c r="M3417" i="3" a="1"/>
  <c r="M3417" i="3" s="1"/>
  <c r="M3416" i="3" a="1"/>
  <c r="M3416" i="3" s="1"/>
  <c r="M3415" i="3" a="1"/>
  <c r="M3415" i="3" s="1"/>
  <c r="M3414" i="3" a="1"/>
  <c r="M3414" i="3" s="1"/>
  <c r="M3413" i="3" a="1"/>
  <c r="M3413" i="3" s="1"/>
  <c r="M3412" i="3" a="1"/>
  <c r="M3412" i="3" s="1"/>
  <c r="M3411" i="3" a="1"/>
  <c r="M3411" i="3" s="1"/>
  <c r="M3410" i="3" a="1"/>
  <c r="M3410" i="3" s="1"/>
  <c r="M3409" i="3" a="1"/>
  <c r="M3409" i="3" s="1"/>
  <c r="M3408" i="3" a="1"/>
  <c r="M3408" i="3" s="1"/>
  <c r="M3407" i="3" a="1"/>
  <c r="M3407" i="3" s="1"/>
  <c r="M3406" i="3" a="1"/>
  <c r="M3406" i="3" s="1"/>
  <c r="M3405" i="3" a="1"/>
  <c r="M3405" i="3" s="1"/>
  <c r="M3404" i="3" a="1"/>
  <c r="M3404" i="3" s="1"/>
  <c r="M3403" i="3" a="1"/>
  <c r="M3403" i="3" s="1"/>
  <c r="M3402" i="3" a="1"/>
  <c r="M3402" i="3" s="1"/>
  <c r="M3401" i="3" a="1"/>
  <c r="M3401" i="3" s="1"/>
  <c r="M3400" i="3" a="1"/>
  <c r="M3400" i="3" s="1"/>
  <c r="M3399" i="3" a="1"/>
  <c r="M3399" i="3" s="1"/>
  <c r="M3398" i="3" a="1"/>
  <c r="M3398" i="3" s="1"/>
  <c r="M3397" i="3" a="1"/>
  <c r="M3397" i="3" s="1"/>
  <c r="M3396" i="3" a="1"/>
  <c r="M3396" i="3" s="1"/>
  <c r="M3395" i="3" a="1"/>
  <c r="M3395" i="3" s="1"/>
  <c r="M3394" i="3" a="1"/>
  <c r="M3394" i="3" s="1"/>
  <c r="M3393" i="3" a="1"/>
  <c r="M3393" i="3" s="1"/>
  <c r="M3392" i="3" a="1"/>
  <c r="M3392" i="3" s="1"/>
  <c r="M3391" i="3" a="1"/>
  <c r="M3391" i="3" s="1"/>
  <c r="M3390" i="3" a="1"/>
  <c r="M3390" i="3" s="1"/>
  <c r="M3389" i="3" a="1"/>
  <c r="M3389" i="3" s="1"/>
  <c r="M3388" i="3" a="1"/>
  <c r="M3388" i="3" s="1"/>
  <c r="M3387" i="3" a="1"/>
  <c r="M3387" i="3" s="1"/>
  <c r="M3386" i="3" a="1"/>
  <c r="M3386" i="3" s="1"/>
  <c r="M3385" i="3" a="1"/>
  <c r="M3385" i="3" s="1"/>
  <c r="M3384" i="3" a="1"/>
  <c r="M3384" i="3" s="1"/>
  <c r="M3383" i="3" a="1"/>
  <c r="M3383" i="3" s="1"/>
  <c r="M3382" i="3" a="1"/>
  <c r="M3382" i="3" s="1"/>
  <c r="M3381" i="3" a="1"/>
  <c r="M3381" i="3" s="1"/>
  <c r="M3380" i="3" a="1"/>
  <c r="M3380" i="3" s="1"/>
  <c r="M3379" i="3" a="1"/>
  <c r="M3379" i="3" s="1"/>
  <c r="M3378" i="3" a="1"/>
  <c r="M3378" i="3" s="1"/>
  <c r="M3377" i="3" a="1"/>
  <c r="M3377" i="3" s="1"/>
  <c r="M3376" i="3" a="1"/>
  <c r="M3376" i="3" s="1"/>
  <c r="M3375" i="3" a="1"/>
  <c r="M3375" i="3" s="1"/>
  <c r="M3374" i="3" a="1"/>
  <c r="M3374" i="3" s="1"/>
  <c r="M3373" i="3" a="1"/>
  <c r="M3373" i="3" s="1"/>
  <c r="M3372" i="3" a="1"/>
  <c r="M3372" i="3" s="1"/>
  <c r="M3371" i="3" a="1"/>
  <c r="M3371" i="3" s="1"/>
  <c r="M3370" i="3" a="1"/>
  <c r="M3370" i="3" s="1"/>
  <c r="M3369" i="3" a="1"/>
  <c r="M3369" i="3" s="1"/>
  <c r="M3368" i="3" a="1"/>
  <c r="M3368" i="3" s="1"/>
  <c r="M3367" i="3" a="1"/>
  <c r="M3367" i="3" s="1"/>
  <c r="M3366" i="3" a="1"/>
  <c r="M3366" i="3" s="1"/>
  <c r="M3365" i="3" a="1"/>
  <c r="M3365" i="3" s="1"/>
  <c r="M3364" i="3" a="1"/>
  <c r="M3364" i="3" s="1"/>
  <c r="M3363" i="3" a="1"/>
  <c r="M3363" i="3" s="1"/>
  <c r="M3362" i="3" a="1"/>
  <c r="M3362" i="3" s="1"/>
  <c r="M3361" i="3" a="1"/>
  <c r="M3361" i="3" s="1"/>
  <c r="M3360" i="3" a="1"/>
  <c r="M3360" i="3" s="1"/>
  <c r="M3359" i="3" a="1"/>
  <c r="M3359" i="3" s="1"/>
  <c r="M3358" i="3" a="1"/>
  <c r="M3358" i="3" s="1"/>
  <c r="M3357" i="3" a="1"/>
  <c r="M3357" i="3" s="1"/>
  <c r="M3356" i="3" a="1"/>
  <c r="M3356" i="3" s="1"/>
  <c r="M3355" i="3" a="1"/>
  <c r="M3355" i="3" s="1"/>
  <c r="M3354" i="3" a="1"/>
  <c r="M3354" i="3" s="1"/>
  <c r="M3353" i="3" a="1"/>
  <c r="M3353" i="3" s="1"/>
  <c r="M3352" i="3" a="1"/>
  <c r="M3352" i="3" s="1"/>
  <c r="M3351" i="3" a="1"/>
  <c r="M3351" i="3" s="1"/>
  <c r="M3350" i="3" a="1"/>
  <c r="M3350" i="3" s="1"/>
  <c r="M3349" i="3" a="1"/>
  <c r="M3349" i="3" s="1"/>
  <c r="M3348" i="3" a="1"/>
  <c r="M3348" i="3" s="1"/>
  <c r="M3347" i="3" a="1"/>
  <c r="M3347" i="3" s="1"/>
  <c r="M3346" i="3" a="1"/>
  <c r="M3346" i="3" s="1"/>
  <c r="M3345" i="3" a="1"/>
  <c r="M3345" i="3" s="1"/>
  <c r="M3344" i="3" a="1"/>
  <c r="M3344" i="3" s="1"/>
  <c r="M3343" i="3" a="1"/>
  <c r="M3343" i="3" s="1"/>
  <c r="M3342" i="3" a="1"/>
  <c r="M3342" i="3" s="1"/>
  <c r="M3341" i="3" a="1"/>
  <c r="M3341" i="3" s="1"/>
  <c r="M3340" i="3" a="1"/>
  <c r="M3340" i="3" s="1"/>
  <c r="M3339" i="3" a="1"/>
  <c r="M3339" i="3" s="1"/>
  <c r="M3338" i="3" a="1"/>
  <c r="M3338" i="3" s="1"/>
  <c r="M3337" i="3" a="1"/>
  <c r="M3337" i="3" s="1"/>
  <c r="M3336" i="3" a="1"/>
  <c r="M3336" i="3" s="1"/>
  <c r="M3335" i="3" a="1"/>
  <c r="M3335" i="3" s="1"/>
  <c r="M3334" i="3" a="1"/>
  <c r="M3334" i="3" s="1"/>
  <c r="M3333" i="3" a="1"/>
  <c r="M3333" i="3" s="1"/>
  <c r="M3332" i="3" a="1"/>
  <c r="M3332" i="3" s="1"/>
  <c r="M3331" i="3" a="1"/>
  <c r="M3331" i="3" s="1"/>
  <c r="M3330" i="3" a="1"/>
  <c r="M3330" i="3" s="1"/>
  <c r="M3329" i="3" a="1"/>
  <c r="M3329" i="3" s="1"/>
  <c r="M3328" i="3" a="1"/>
  <c r="M3328" i="3" s="1"/>
  <c r="M3327" i="3" a="1"/>
  <c r="M3327" i="3" s="1"/>
  <c r="M3326" i="3" a="1"/>
  <c r="M3326" i="3" s="1"/>
  <c r="M3325" i="3" a="1"/>
  <c r="M3325" i="3" s="1"/>
  <c r="M3324" i="3" a="1"/>
  <c r="M3324" i="3" s="1"/>
  <c r="M3323" i="3" a="1"/>
  <c r="M3323" i="3" s="1"/>
  <c r="M3322" i="3" a="1"/>
  <c r="M3322" i="3" s="1"/>
  <c r="M3321" i="3" a="1"/>
  <c r="M3321" i="3" s="1"/>
  <c r="M3320" i="3" a="1"/>
  <c r="M3320" i="3" s="1"/>
  <c r="M3319" i="3" a="1"/>
  <c r="M3319" i="3" s="1"/>
  <c r="M3318" i="3" a="1"/>
  <c r="M3318" i="3" s="1"/>
  <c r="M3317" i="3" a="1"/>
  <c r="M3317" i="3" s="1"/>
  <c r="M3316" i="3" a="1"/>
  <c r="M3316" i="3" s="1"/>
  <c r="M3315" i="3" a="1"/>
  <c r="M3315" i="3" s="1"/>
  <c r="M3314" i="3" a="1"/>
  <c r="M3314" i="3" s="1"/>
  <c r="M3313" i="3" a="1"/>
  <c r="M3313" i="3" s="1"/>
  <c r="M3312" i="3" a="1"/>
  <c r="M3312" i="3" s="1"/>
  <c r="M3311" i="3" a="1"/>
  <c r="M3311" i="3" s="1"/>
  <c r="M3310" i="3" a="1"/>
  <c r="M3310" i="3" s="1"/>
  <c r="M3309" i="3" a="1"/>
  <c r="M3309" i="3" s="1"/>
  <c r="M3308" i="3" a="1"/>
  <c r="M3308" i="3" s="1"/>
  <c r="M3307" i="3" a="1"/>
  <c r="M3307" i="3" s="1"/>
  <c r="M3306" i="3" a="1"/>
  <c r="M3306" i="3" s="1"/>
  <c r="M3305" i="3" a="1"/>
  <c r="M3305" i="3" s="1"/>
  <c r="M3304" i="3" a="1"/>
  <c r="M3304" i="3" s="1"/>
  <c r="M3303" i="3" a="1"/>
  <c r="M3303" i="3" s="1"/>
  <c r="M3302" i="3" a="1"/>
  <c r="M3302" i="3" s="1"/>
  <c r="M3301" i="3" a="1"/>
  <c r="M3301" i="3" s="1"/>
  <c r="M3300" i="3" a="1"/>
  <c r="M3300" i="3" s="1"/>
  <c r="M3299" i="3" a="1"/>
  <c r="M3299" i="3" s="1"/>
  <c r="M3298" i="3" a="1"/>
  <c r="M3298" i="3" s="1"/>
  <c r="M3297" i="3" a="1"/>
  <c r="M3297" i="3" s="1"/>
  <c r="M3296" i="3" a="1"/>
  <c r="M3296" i="3" s="1"/>
  <c r="M3295" i="3" a="1"/>
  <c r="M3295" i="3" s="1"/>
  <c r="M3294" i="3" a="1"/>
  <c r="M3294" i="3" s="1"/>
  <c r="M3293" i="3" a="1"/>
  <c r="M3293" i="3" s="1"/>
  <c r="M3292" i="3" a="1"/>
  <c r="M3292" i="3" s="1"/>
  <c r="M3291" i="3" a="1"/>
  <c r="M3291" i="3" s="1"/>
  <c r="M3290" i="3" a="1"/>
  <c r="M3290" i="3" s="1"/>
  <c r="M3289" i="3" a="1"/>
  <c r="M3289" i="3" s="1"/>
  <c r="M3288" i="3" a="1"/>
  <c r="M3288" i="3" s="1"/>
  <c r="M3287" i="3" a="1"/>
  <c r="M3287" i="3" s="1"/>
  <c r="M3286" i="3" a="1"/>
  <c r="M3286" i="3" s="1"/>
  <c r="M3285" i="3" a="1"/>
  <c r="M3285" i="3" s="1"/>
  <c r="M3284" i="3" a="1"/>
  <c r="M3284" i="3" s="1"/>
  <c r="M3283" i="3" a="1"/>
  <c r="M3283" i="3" s="1"/>
  <c r="M3282" i="3" a="1"/>
  <c r="M3282" i="3" s="1"/>
  <c r="M3281" i="3" a="1"/>
  <c r="M3281" i="3" s="1"/>
  <c r="M3280" i="3" a="1"/>
  <c r="M3280" i="3" s="1"/>
  <c r="M3279" i="3" a="1"/>
  <c r="M3279" i="3" s="1"/>
  <c r="M3278" i="3" a="1"/>
  <c r="M3278" i="3" s="1"/>
  <c r="M3277" i="3" a="1"/>
  <c r="M3277" i="3" s="1"/>
  <c r="M3276" i="3" a="1"/>
  <c r="M3276" i="3" s="1"/>
  <c r="M3275" i="3" a="1"/>
  <c r="M3275" i="3" s="1"/>
  <c r="M3274" i="3" a="1"/>
  <c r="M3274" i="3" s="1"/>
  <c r="M3273" i="3" a="1"/>
  <c r="M3273" i="3" s="1"/>
  <c r="M3272" i="3" a="1"/>
  <c r="M3272" i="3" s="1"/>
  <c r="M3271" i="3" a="1"/>
  <c r="M3271" i="3" s="1"/>
  <c r="M3270" i="3" a="1"/>
  <c r="M3270" i="3" s="1"/>
  <c r="M3269" i="3" a="1"/>
  <c r="M3269" i="3" s="1"/>
  <c r="M3268" i="3" a="1"/>
  <c r="M3268" i="3" s="1"/>
  <c r="M3267" i="3" a="1"/>
  <c r="M3267" i="3" s="1"/>
  <c r="M3266" i="3" a="1"/>
  <c r="M3266" i="3" s="1"/>
  <c r="M3265" i="3" a="1"/>
  <c r="M3265" i="3" s="1"/>
  <c r="M3264" i="3" a="1"/>
  <c r="M3264" i="3" s="1"/>
  <c r="M3263" i="3" a="1"/>
  <c r="M3263" i="3" s="1"/>
  <c r="M3262" i="3" a="1"/>
  <c r="M3262" i="3" s="1"/>
  <c r="M3261" i="3" a="1"/>
  <c r="M3261" i="3" s="1"/>
  <c r="M3260" i="3" a="1"/>
  <c r="M3260" i="3" s="1"/>
  <c r="M3259" i="3" a="1"/>
  <c r="M3259" i="3" s="1"/>
  <c r="M3258" i="3" a="1"/>
  <c r="M3258" i="3" s="1"/>
  <c r="M3257" i="3" a="1"/>
  <c r="M3257" i="3" s="1"/>
  <c r="M3256" i="3" a="1"/>
  <c r="M3256" i="3" s="1"/>
  <c r="M3255" i="3" a="1"/>
  <c r="M3255" i="3" s="1"/>
  <c r="M3254" i="3" a="1"/>
  <c r="M3254" i="3" s="1"/>
  <c r="M3253" i="3" a="1"/>
  <c r="M3253" i="3" s="1"/>
  <c r="M3252" i="3" a="1"/>
  <c r="M3252" i="3" s="1"/>
  <c r="M3251" i="3" a="1"/>
  <c r="M3251" i="3" s="1"/>
  <c r="M3250" i="3" a="1"/>
  <c r="M3250" i="3" s="1"/>
  <c r="M3249" i="3" a="1"/>
  <c r="M3249" i="3" s="1"/>
  <c r="M3248" i="3" a="1"/>
  <c r="M3248" i="3" s="1"/>
  <c r="M3247" i="3" a="1"/>
  <c r="M3247" i="3" s="1"/>
  <c r="M3246" i="3" a="1"/>
  <c r="M3246" i="3" s="1"/>
  <c r="M3245" i="3" a="1"/>
  <c r="M3245" i="3" s="1"/>
  <c r="M3244" i="3" a="1"/>
  <c r="M3244" i="3" s="1"/>
  <c r="M3243" i="3" a="1"/>
  <c r="M3243" i="3" s="1"/>
  <c r="M3242" i="3" a="1"/>
  <c r="M3242" i="3" s="1"/>
  <c r="M3241" i="3" a="1"/>
  <c r="M3241" i="3" s="1"/>
  <c r="M3240" i="3" a="1"/>
  <c r="M3240" i="3" s="1"/>
  <c r="M3239" i="3" a="1"/>
  <c r="M3239" i="3" s="1"/>
  <c r="M3238" i="3" a="1"/>
  <c r="M3238" i="3" s="1"/>
  <c r="M3237" i="3" a="1"/>
  <c r="M3237" i="3" s="1"/>
  <c r="M3236" i="3" a="1"/>
  <c r="M3236" i="3" s="1"/>
  <c r="M3235" i="3" a="1"/>
  <c r="M3235" i="3" s="1"/>
  <c r="M3234" i="3" a="1"/>
  <c r="M3234" i="3" s="1"/>
  <c r="M3233" i="3" a="1"/>
  <c r="M3233" i="3" s="1"/>
  <c r="M3232" i="3" a="1"/>
  <c r="M3232" i="3" s="1"/>
  <c r="M3231" i="3" a="1"/>
  <c r="M3231" i="3" s="1"/>
  <c r="M3230" i="3" a="1"/>
  <c r="M3230" i="3" s="1"/>
  <c r="M3229" i="3" a="1"/>
  <c r="M3229" i="3" s="1"/>
  <c r="M3228" i="3" a="1"/>
  <c r="M3228" i="3" s="1"/>
  <c r="M3227" i="3" a="1"/>
  <c r="M3227" i="3" s="1"/>
  <c r="M3226" i="3" a="1"/>
  <c r="M3226" i="3" s="1"/>
  <c r="M3225" i="3" a="1"/>
  <c r="M3225" i="3" s="1"/>
  <c r="M3224" i="3" a="1"/>
  <c r="M3224" i="3" s="1"/>
  <c r="M3223" i="3" a="1"/>
  <c r="M3223" i="3" s="1"/>
  <c r="M3222" i="3" a="1"/>
  <c r="M3222" i="3" s="1"/>
  <c r="M3221" i="3" a="1"/>
  <c r="M3221" i="3" s="1"/>
  <c r="M3220" i="3" a="1"/>
  <c r="M3220" i="3" s="1"/>
  <c r="M3219" i="3" a="1"/>
  <c r="M3219" i="3" s="1"/>
  <c r="M3218" i="3" a="1"/>
  <c r="M3218" i="3" s="1"/>
  <c r="M3217" i="3" a="1"/>
  <c r="M3217" i="3" s="1"/>
  <c r="M3216" i="3" a="1"/>
  <c r="M3216" i="3" s="1"/>
  <c r="M3215" i="3" a="1"/>
  <c r="M3215" i="3" s="1"/>
  <c r="M3214" i="3" a="1"/>
  <c r="M3214" i="3" s="1"/>
  <c r="M3213" i="3" a="1"/>
  <c r="M3213" i="3" s="1"/>
  <c r="M3212" i="3" a="1"/>
  <c r="M3212" i="3" s="1"/>
  <c r="M3211" i="3" a="1"/>
  <c r="M3211" i="3" s="1"/>
  <c r="M3210" i="3" a="1"/>
  <c r="M3210" i="3" s="1"/>
  <c r="M3209" i="3" a="1"/>
  <c r="M3209" i="3" s="1"/>
  <c r="M3208" i="3" a="1"/>
  <c r="M3208" i="3" s="1"/>
  <c r="M3207" i="3" a="1"/>
  <c r="M3207" i="3" s="1"/>
  <c r="M3206" i="3" a="1"/>
  <c r="M3206" i="3" s="1"/>
  <c r="M3205" i="3" a="1"/>
  <c r="M3205" i="3" s="1"/>
  <c r="M3204" i="3" a="1"/>
  <c r="M3204" i="3" s="1"/>
  <c r="M3203" i="3" a="1"/>
  <c r="M3203" i="3" s="1"/>
  <c r="M3202" i="3" a="1"/>
  <c r="M3202" i="3" s="1"/>
  <c r="M3201" i="3" a="1"/>
  <c r="M3201" i="3" s="1"/>
  <c r="M3200" i="3" a="1"/>
  <c r="M3200" i="3" s="1"/>
  <c r="M3199" i="3" a="1"/>
  <c r="M3199" i="3" s="1"/>
  <c r="M3198" i="3" a="1"/>
  <c r="M3198" i="3" s="1"/>
  <c r="M3197" i="3" a="1"/>
  <c r="M3197" i="3" s="1"/>
  <c r="M3196" i="3" a="1"/>
  <c r="M3196" i="3" s="1"/>
  <c r="M3195" i="3" a="1"/>
  <c r="M3195" i="3" s="1"/>
  <c r="M3194" i="3" a="1"/>
  <c r="M3194" i="3" s="1"/>
  <c r="M3193" i="3" a="1"/>
  <c r="M3193" i="3" s="1"/>
  <c r="M3192" i="3" a="1"/>
  <c r="M3192" i="3" s="1"/>
  <c r="M3191" i="3" a="1"/>
  <c r="M3191" i="3" s="1"/>
  <c r="M3190" i="3" a="1"/>
  <c r="M3190" i="3" s="1"/>
  <c r="M3189" i="3" a="1"/>
  <c r="M3189" i="3" s="1"/>
  <c r="M3188" i="3" a="1"/>
  <c r="M3188" i="3" s="1"/>
  <c r="M3187" i="3" a="1"/>
  <c r="M3187" i="3" s="1"/>
  <c r="M3186" i="3" a="1"/>
  <c r="M3186" i="3" s="1"/>
  <c r="M3185" i="3" a="1"/>
  <c r="M3185" i="3" s="1"/>
  <c r="M3184" i="3" a="1"/>
  <c r="M3184" i="3" s="1"/>
  <c r="M3183" i="3" a="1"/>
  <c r="M3183" i="3" s="1"/>
  <c r="M3182" i="3" a="1"/>
  <c r="M3182" i="3" s="1"/>
  <c r="M3181" i="3" a="1"/>
  <c r="M3181" i="3" s="1"/>
  <c r="M3180" i="3" a="1"/>
  <c r="M3180" i="3" s="1"/>
  <c r="M3179" i="3" a="1"/>
  <c r="M3179" i="3" s="1"/>
  <c r="M3178" i="3" a="1"/>
  <c r="M3178" i="3" s="1"/>
  <c r="M3177" i="3" a="1"/>
  <c r="M3177" i="3" s="1"/>
  <c r="M3176" i="3" a="1"/>
  <c r="M3176" i="3" s="1"/>
  <c r="M3175" i="3" a="1"/>
  <c r="M3175" i="3" s="1"/>
  <c r="M3174" i="3" a="1"/>
  <c r="M3174" i="3" s="1"/>
  <c r="M3173" i="3" a="1"/>
  <c r="M3173" i="3" s="1"/>
  <c r="M3172" i="3" a="1"/>
  <c r="M3172" i="3" s="1"/>
  <c r="M3171" i="3" a="1"/>
  <c r="M3171" i="3" s="1"/>
  <c r="M3170" i="3" a="1"/>
  <c r="M3170" i="3" s="1"/>
  <c r="M3169" i="3" a="1"/>
  <c r="M3169" i="3" s="1"/>
  <c r="M3168" i="3" a="1"/>
  <c r="M3168" i="3" s="1"/>
  <c r="M3167" i="3" a="1"/>
  <c r="M3167" i="3" s="1"/>
  <c r="M3166" i="3" a="1"/>
  <c r="M3166" i="3" s="1"/>
  <c r="M3165" i="3" a="1"/>
  <c r="M3165" i="3" s="1"/>
  <c r="M3164" i="3" a="1"/>
  <c r="M3164" i="3" s="1"/>
  <c r="M3163" i="3" a="1"/>
  <c r="M3163" i="3" s="1"/>
  <c r="M3162" i="3" a="1"/>
  <c r="M3162" i="3" s="1"/>
  <c r="M3161" i="3" a="1"/>
  <c r="M3161" i="3" s="1"/>
  <c r="M3160" i="3" a="1"/>
  <c r="M3160" i="3" s="1"/>
  <c r="M3159" i="3" a="1"/>
  <c r="M3159" i="3" s="1"/>
  <c r="M3158" i="3" a="1"/>
  <c r="M3158" i="3" s="1"/>
  <c r="M3157" i="3" a="1"/>
  <c r="M3157" i="3" s="1"/>
  <c r="M3156" i="3" a="1"/>
  <c r="M3156" i="3" s="1"/>
  <c r="M3155" i="3" a="1"/>
  <c r="M3155" i="3" s="1"/>
  <c r="M3154" i="3" a="1"/>
  <c r="M3154" i="3" s="1"/>
  <c r="M3153" i="3" a="1"/>
  <c r="M3153" i="3" s="1"/>
  <c r="M3152" i="3" a="1"/>
  <c r="M3152" i="3" s="1"/>
  <c r="M3151" i="3" a="1"/>
  <c r="M3151" i="3" s="1"/>
  <c r="M3150" i="3" a="1"/>
  <c r="M3150" i="3" s="1"/>
  <c r="M3149" i="3" a="1"/>
  <c r="M3149" i="3" s="1"/>
  <c r="M3148" i="3" a="1"/>
  <c r="M3148" i="3" s="1"/>
  <c r="M3147" i="3" a="1"/>
  <c r="M3147" i="3" s="1"/>
  <c r="M3146" i="3" a="1"/>
  <c r="M3146" i="3" s="1"/>
  <c r="M3145" i="3" a="1"/>
  <c r="M3145" i="3" s="1"/>
  <c r="M3144" i="3" a="1"/>
  <c r="M3144" i="3" s="1"/>
  <c r="M3143" i="3" a="1"/>
  <c r="M3143" i="3" s="1"/>
  <c r="M3142" i="3" a="1"/>
  <c r="M3142" i="3" s="1"/>
  <c r="M3141" i="3" a="1"/>
  <c r="M3141" i="3" s="1"/>
  <c r="M3140" i="3" a="1"/>
  <c r="M3140" i="3" s="1"/>
  <c r="M3139" i="3" a="1"/>
  <c r="M3139" i="3" s="1"/>
  <c r="M3138" i="3" a="1"/>
  <c r="M3138" i="3" s="1"/>
  <c r="M3137" i="3" a="1"/>
  <c r="M3137" i="3" s="1"/>
  <c r="M3136" i="3" a="1"/>
  <c r="M3136" i="3" s="1"/>
  <c r="M3135" i="3" a="1"/>
  <c r="M3135" i="3" s="1"/>
  <c r="M3134" i="3" a="1"/>
  <c r="M3134" i="3" s="1"/>
  <c r="M3133" i="3" a="1"/>
  <c r="M3133" i="3" s="1"/>
  <c r="M3132" i="3" a="1"/>
  <c r="M3132" i="3" s="1"/>
  <c r="M3131" i="3" a="1"/>
  <c r="M3131" i="3" s="1"/>
  <c r="M3130" i="3" a="1"/>
  <c r="M3130" i="3" s="1"/>
  <c r="M3129" i="3" a="1"/>
  <c r="M3129" i="3" s="1"/>
  <c r="M3128" i="3" a="1"/>
  <c r="M3128" i="3" s="1"/>
  <c r="M3127" i="3" a="1"/>
  <c r="M3127" i="3" s="1"/>
  <c r="M3126" i="3" a="1"/>
  <c r="M3126" i="3" s="1"/>
  <c r="M3125" i="3" a="1"/>
  <c r="M3125" i="3" s="1"/>
  <c r="M3124" i="3" a="1"/>
  <c r="M3124" i="3" s="1"/>
  <c r="M3123" i="3" a="1"/>
  <c r="M3123" i="3" s="1"/>
  <c r="M3122" i="3" a="1"/>
  <c r="M3122" i="3" s="1"/>
  <c r="M3121" i="3" a="1"/>
  <c r="M3121" i="3" s="1"/>
  <c r="M3120" i="3" a="1"/>
  <c r="M3120" i="3" s="1"/>
  <c r="M3119" i="3" a="1"/>
  <c r="M3119" i="3" s="1"/>
  <c r="M3118" i="3" a="1"/>
  <c r="M3118" i="3" s="1"/>
  <c r="M3117" i="3" a="1"/>
  <c r="M3117" i="3" s="1"/>
  <c r="M3116" i="3" a="1"/>
  <c r="M3116" i="3" s="1"/>
  <c r="M3115" i="3" a="1"/>
  <c r="M3115" i="3" s="1"/>
  <c r="M3114" i="3" a="1"/>
  <c r="M3114" i="3" s="1"/>
  <c r="M3113" i="3" a="1"/>
  <c r="M3113" i="3" s="1"/>
  <c r="M3112" i="3" a="1"/>
  <c r="M3112" i="3" s="1"/>
  <c r="M3111" i="3" a="1"/>
  <c r="M3111" i="3" s="1"/>
  <c r="M3110" i="3" a="1"/>
  <c r="M3110" i="3" s="1"/>
  <c r="M3109" i="3" a="1"/>
  <c r="M3109" i="3" s="1"/>
  <c r="M3108" i="3" a="1"/>
  <c r="M3108" i="3" s="1"/>
  <c r="M3107" i="3" a="1"/>
  <c r="M3107" i="3" s="1"/>
  <c r="M3106" i="3" a="1"/>
  <c r="M3106" i="3" s="1"/>
  <c r="M3105" i="3" a="1"/>
  <c r="M3105" i="3" s="1"/>
  <c r="M3104" i="3" a="1"/>
  <c r="M3104" i="3" s="1"/>
  <c r="M3103" i="3" a="1"/>
  <c r="M3103" i="3" s="1"/>
  <c r="M3102" i="3" a="1"/>
  <c r="M3102" i="3" s="1"/>
  <c r="M3101" i="3" a="1"/>
  <c r="M3101" i="3" s="1"/>
  <c r="M3100" i="3" a="1"/>
  <c r="M3100" i="3" s="1"/>
  <c r="M3099" i="3" a="1"/>
  <c r="M3099" i="3" s="1"/>
  <c r="M3098" i="3" a="1"/>
  <c r="M3098" i="3" s="1"/>
  <c r="M3097" i="3" a="1"/>
  <c r="M3097" i="3" s="1"/>
  <c r="M3096" i="3" a="1"/>
  <c r="M3096" i="3" s="1"/>
  <c r="M3095" i="3" a="1"/>
  <c r="M3095" i="3" s="1"/>
  <c r="M3094" i="3" a="1"/>
  <c r="M3094" i="3" s="1"/>
  <c r="M3093" i="3" a="1"/>
  <c r="M3093" i="3" s="1"/>
  <c r="M3092" i="3" a="1"/>
  <c r="M3092" i="3" s="1"/>
  <c r="M3091" i="3" a="1"/>
  <c r="M3091" i="3" s="1"/>
  <c r="M3090" i="3" a="1"/>
  <c r="M3090" i="3" s="1"/>
  <c r="M3089" i="3" a="1"/>
  <c r="M3089" i="3" s="1"/>
  <c r="M3088" i="3" a="1"/>
  <c r="M3088" i="3" s="1"/>
  <c r="M3087" i="3" a="1"/>
  <c r="M3087" i="3" s="1"/>
  <c r="M3086" i="3" a="1"/>
  <c r="M3086" i="3" s="1"/>
  <c r="M3085" i="3" a="1"/>
  <c r="M3085" i="3" s="1"/>
  <c r="M3084" i="3" a="1"/>
  <c r="M3084" i="3" s="1"/>
  <c r="M3083" i="3" a="1"/>
  <c r="M3083" i="3" s="1"/>
  <c r="M3082" i="3" a="1"/>
  <c r="M3082" i="3" s="1"/>
  <c r="M3081" i="3" a="1"/>
  <c r="M3081" i="3" s="1"/>
  <c r="M3080" i="3" a="1"/>
  <c r="M3080" i="3" s="1"/>
  <c r="M3079" i="3" a="1"/>
  <c r="M3079" i="3" s="1"/>
  <c r="M3078" i="3" a="1"/>
  <c r="M3078" i="3" s="1"/>
  <c r="M3077" i="3" a="1"/>
  <c r="M3077" i="3" s="1"/>
  <c r="M3076" i="3" a="1"/>
  <c r="M3076" i="3" s="1"/>
  <c r="M3075" i="3" a="1"/>
  <c r="M3075" i="3" s="1"/>
  <c r="M3074" i="3" a="1"/>
  <c r="M3074" i="3" s="1"/>
  <c r="M3073" i="3" a="1"/>
  <c r="M3073" i="3" s="1"/>
  <c r="M3072" i="3" a="1"/>
  <c r="M3072" i="3" s="1"/>
  <c r="M3071" i="3" a="1"/>
  <c r="M3071" i="3" s="1"/>
  <c r="M3070" i="3" a="1"/>
  <c r="M3070" i="3" s="1"/>
  <c r="M3069" i="3" a="1"/>
  <c r="M3069" i="3" s="1"/>
  <c r="M3068" i="3" a="1"/>
  <c r="M3068" i="3" s="1"/>
  <c r="M3067" i="3" a="1"/>
  <c r="M3067" i="3" s="1"/>
  <c r="M3066" i="3" a="1"/>
  <c r="M3066" i="3" s="1"/>
  <c r="M3065" i="3" a="1"/>
  <c r="M3065" i="3" s="1"/>
  <c r="M3064" i="3" a="1"/>
  <c r="M3064" i="3" s="1"/>
  <c r="M3063" i="3" a="1"/>
  <c r="M3063" i="3" s="1"/>
  <c r="M3062" i="3" a="1"/>
  <c r="M3062" i="3" s="1"/>
  <c r="M3061" i="3" a="1"/>
  <c r="M3061" i="3" s="1"/>
  <c r="M3060" i="3" a="1"/>
  <c r="M3060" i="3" s="1"/>
  <c r="M3059" i="3" a="1"/>
  <c r="M3059" i="3" s="1"/>
  <c r="M3058" i="3" a="1"/>
  <c r="M3058" i="3" s="1"/>
  <c r="M3057" i="3" a="1"/>
  <c r="M3057" i="3" s="1"/>
  <c r="M3056" i="3" a="1"/>
  <c r="M3056" i="3" s="1"/>
  <c r="M3055" i="3" a="1"/>
  <c r="M3055" i="3" s="1"/>
  <c r="M3054" i="3" a="1"/>
  <c r="M3054" i="3" s="1"/>
  <c r="M3053" i="3" a="1"/>
  <c r="M3053" i="3" s="1"/>
  <c r="M3052" i="3" a="1"/>
  <c r="M3052" i="3" s="1"/>
  <c r="M3051" i="3" a="1"/>
  <c r="M3051" i="3" s="1"/>
  <c r="M3050" i="3" a="1"/>
  <c r="M3050" i="3" s="1"/>
  <c r="M3049" i="3" a="1"/>
  <c r="M3049" i="3" s="1"/>
  <c r="M3048" i="3" a="1"/>
  <c r="M3048" i="3" s="1"/>
  <c r="M3047" i="3" a="1"/>
  <c r="M3047" i="3" s="1"/>
  <c r="M3046" i="3" a="1"/>
  <c r="M3046" i="3" s="1"/>
  <c r="M3045" i="3" a="1"/>
  <c r="M3045" i="3" s="1"/>
  <c r="M3044" i="3" a="1"/>
  <c r="M3044" i="3" s="1"/>
  <c r="M3043" i="3" a="1"/>
  <c r="M3043" i="3" s="1"/>
  <c r="M3042" i="3" a="1"/>
  <c r="M3042" i="3" s="1"/>
  <c r="M3041" i="3" a="1"/>
  <c r="M3041" i="3" s="1"/>
  <c r="M3040" i="3" a="1"/>
  <c r="M3040" i="3" s="1"/>
  <c r="M3039" i="3" a="1"/>
  <c r="M3039" i="3" s="1"/>
  <c r="M3038" i="3" a="1"/>
  <c r="M3038" i="3" s="1"/>
  <c r="M3037" i="3" a="1"/>
  <c r="M3037" i="3" s="1"/>
  <c r="M3036" i="3" a="1"/>
  <c r="M3036" i="3" s="1"/>
  <c r="M3035" i="3" a="1"/>
  <c r="M3035" i="3" s="1"/>
  <c r="M3034" i="3" a="1"/>
  <c r="M3034" i="3" s="1"/>
  <c r="M3033" i="3" a="1"/>
  <c r="M3033" i="3" s="1"/>
  <c r="M3032" i="3" a="1"/>
  <c r="M3032" i="3" s="1"/>
  <c r="M3031" i="3" a="1"/>
  <c r="M3031" i="3" s="1"/>
  <c r="M3030" i="3" a="1"/>
  <c r="M3030" i="3" s="1"/>
  <c r="M3029" i="3" a="1"/>
  <c r="M3029" i="3" s="1"/>
  <c r="M3028" i="3" a="1"/>
  <c r="M3028" i="3" s="1"/>
  <c r="M3027" i="3" a="1"/>
  <c r="M3027" i="3" s="1"/>
  <c r="M3026" i="3" a="1"/>
  <c r="M3026" i="3" s="1"/>
  <c r="M3025" i="3" a="1"/>
  <c r="M3025" i="3" s="1"/>
  <c r="M3024" i="3" a="1"/>
  <c r="M3024" i="3" s="1"/>
  <c r="M3023" i="3" a="1"/>
  <c r="M3023" i="3" s="1"/>
  <c r="M3022" i="3" a="1"/>
  <c r="M3022" i="3" s="1"/>
  <c r="M3021" i="3" a="1"/>
  <c r="M3021" i="3" s="1"/>
  <c r="M3020" i="3" a="1"/>
  <c r="M3020" i="3" s="1"/>
  <c r="M3019" i="3" a="1"/>
  <c r="M3019" i="3" s="1"/>
  <c r="M3018" i="3" a="1"/>
  <c r="M3018" i="3" s="1"/>
  <c r="M3017" i="3" a="1"/>
  <c r="M3017" i="3" s="1"/>
  <c r="M3016" i="3" a="1"/>
  <c r="M3016" i="3" s="1"/>
  <c r="M3015" i="3" a="1"/>
  <c r="M3015" i="3" s="1"/>
  <c r="M3014" i="3" a="1"/>
  <c r="M3014" i="3" s="1"/>
  <c r="M3013" i="3" a="1"/>
  <c r="M3013" i="3" s="1"/>
  <c r="M3012" i="3" a="1"/>
  <c r="M3012" i="3" s="1"/>
  <c r="M3011" i="3" a="1"/>
  <c r="M3011" i="3" s="1"/>
  <c r="M3010" i="3" a="1"/>
  <c r="M3010" i="3" s="1"/>
  <c r="M3009" i="3" a="1"/>
  <c r="M3009" i="3" s="1"/>
  <c r="M3008" i="3" a="1"/>
  <c r="M3008" i="3" s="1"/>
  <c r="M3007" i="3" a="1"/>
  <c r="M3007" i="3" s="1"/>
  <c r="M3006" i="3" a="1"/>
  <c r="M3006" i="3" s="1"/>
  <c r="M3005" i="3" a="1"/>
  <c r="M3005" i="3" s="1"/>
  <c r="M3004" i="3" a="1"/>
  <c r="M3004" i="3" s="1"/>
  <c r="M3003" i="3" a="1"/>
  <c r="M3003" i="3" s="1"/>
  <c r="M3002" i="3" a="1"/>
  <c r="M3002" i="3" s="1"/>
  <c r="M3001" i="3" a="1"/>
  <c r="M3001" i="3" s="1"/>
  <c r="M3000" i="3" a="1"/>
  <c r="M3000" i="3" s="1"/>
  <c r="M2999" i="3" a="1"/>
  <c r="M2999" i="3" s="1"/>
  <c r="M2998" i="3" a="1"/>
  <c r="M2998" i="3" s="1"/>
  <c r="M2997" i="3" a="1"/>
  <c r="M2997" i="3" s="1"/>
  <c r="M2996" i="3" a="1"/>
  <c r="M2996" i="3" s="1"/>
  <c r="M2995" i="3" a="1"/>
  <c r="M2995" i="3" s="1"/>
  <c r="M2994" i="3" a="1"/>
  <c r="M2994" i="3" s="1"/>
  <c r="M2993" i="3" a="1"/>
  <c r="M2993" i="3" s="1"/>
  <c r="M2992" i="3" a="1"/>
  <c r="M2992" i="3" s="1"/>
  <c r="M2991" i="3" a="1"/>
  <c r="M2991" i="3" s="1"/>
  <c r="M2990" i="3" a="1"/>
  <c r="M2990" i="3" s="1"/>
  <c r="M2989" i="3" a="1"/>
  <c r="M2989" i="3" s="1"/>
  <c r="M2988" i="3" a="1"/>
  <c r="M2988" i="3" s="1"/>
  <c r="M2987" i="3" a="1"/>
  <c r="M2987" i="3" s="1"/>
  <c r="M2986" i="3" a="1"/>
  <c r="M2986" i="3" s="1"/>
  <c r="M2985" i="3" a="1"/>
  <c r="M2985" i="3" s="1"/>
  <c r="M2984" i="3" a="1"/>
  <c r="M2984" i="3" s="1"/>
  <c r="M2983" i="3" a="1"/>
  <c r="M2983" i="3" s="1"/>
  <c r="M2982" i="3" a="1"/>
  <c r="M2982" i="3" s="1"/>
  <c r="M2981" i="3" a="1"/>
  <c r="M2981" i="3" s="1"/>
  <c r="M2980" i="3" a="1"/>
  <c r="M2980" i="3" s="1"/>
  <c r="M2979" i="3" a="1"/>
  <c r="M2979" i="3" s="1"/>
  <c r="M2978" i="3" a="1"/>
  <c r="M2978" i="3" s="1"/>
  <c r="M2977" i="3" a="1"/>
  <c r="M2977" i="3" s="1"/>
  <c r="M2976" i="3" a="1"/>
  <c r="M2976" i="3" s="1"/>
  <c r="M2975" i="3" a="1"/>
  <c r="M2975" i="3" s="1"/>
  <c r="M2974" i="3" a="1"/>
  <c r="M2974" i="3" s="1"/>
  <c r="M2973" i="3" a="1"/>
  <c r="M2973" i="3" s="1"/>
  <c r="M2972" i="3" a="1"/>
  <c r="M2972" i="3" s="1"/>
  <c r="M2971" i="3" a="1"/>
  <c r="M2971" i="3" s="1"/>
  <c r="M2970" i="3" a="1"/>
  <c r="M2970" i="3" s="1"/>
  <c r="M2969" i="3" a="1"/>
  <c r="M2969" i="3" s="1"/>
  <c r="M2968" i="3" a="1"/>
  <c r="M2968" i="3" s="1"/>
  <c r="M2967" i="3" a="1"/>
  <c r="M2967" i="3" s="1"/>
  <c r="M2966" i="3" a="1"/>
  <c r="M2966" i="3" s="1"/>
  <c r="M2965" i="3" a="1"/>
  <c r="M2965" i="3" s="1"/>
  <c r="M2964" i="3" a="1"/>
  <c r="M2964" i="3" s="1"/>
  <c r="M2963" i="3" a="1"/>
  <c r="M2963" i="3" s="1"/>
  <c r="M2962" i="3" a="1"/>
  <c r="M2962" i="3" s="1"/>
  <c r="M2961" i="3" a="1"/>
  <c r="M2961" i="3" s="1"/>
  <c r="M2960" i="3" a="1"/>
  <c r="M2960" i="3" s="1"/>
  <c r="M2959" i="3" a="1"/>
  <c r="M2959" i="3" s="1"/>
  <c r="M2958" i="3" a="1"/>
  <c r="M2958" i="3" s="1"/>
  <c r="M2957" i="3" a="1"/>
  <c r="M2957" i="3" s="1"/>
  <c r="M2956" i="3" a="1"/>
  <c r="M2956" i="3" s="1"/>
  <c r="M2955" i="3" a="1"/>
  <c r="M2955" i="3" s="1"/>
  <c r="M2954" i="3" a="1"/>
  <c r="M2954" i="3" s="1"/>
  <c r="M2953" i="3" a="1"/>
  <c r="M2953" i="3" s="1"/>
  <c r="M2952" i="3" a="1"/>
  <c r="M2952" i="3" s="1"/>
  <c r="M2951" i="3" a="1"/>
  <c r="M2951" i="3" s="1"/>
  <c r="M2950" i="3" a="1"/>
  <c r="M2950" i="3" s="1"/>
  <c r="M2949" i="3" a="1"/>
  <c r="M2949" i="3" s="1"/>
  <c r="M2948" i="3" a="1"/>
  <c r="M2948" i="3" s="1"/>
  <c r="M2947" i="3" a="1"/>
  <c r="M2947" i="3" s="1"/>
  <c r="M2946" i="3" a="1"/>
  <c r="M2946" i="3" s="1"/>
  <c r="M2945" i="3" a="1"/>
  <c r="M2945" i="3" s="1"/>
  <c r="M2944" i="3" a="1"/>
  <c r="M2944" i="3" s="1"/>
  <c r="M2943" i="3" a="1"/>
  <c r="M2943" i="3" s="1"/>
  <c r="M2942" i="3" a="1"/>
  <c r="M2942" i="3" s="1"/>
  <c r="M2941" i="3" a="1"/>
  <c r="M2941" i="3" s="1"/>
  <c r="M2940" i="3" a="1"/>
  <c r="M2940" i="3" s="1"/>
  <c r="M2939" i="3" a="1"/>
  <c r="M2939" i="3" s="1"/>
  <c r="M2938" i="3" a="1"/>
  <c r="M2938" i="3" s="1"/>
  <c r="M2937" i="3" a="1"/>
  <c r="M2937" i="3" s="1"/>
  <c r="M2936" i="3" a="1"/>
  <c r="M2936" i="3" s="1"/>
  <c r="M2935" i="3" a="1"/>
  <c r="M2935" i="3" s="1"/>
  <c r="M2934" i="3" a="1"/>
  <c r="M2934" i="3" s="1"/>
  <c r="M2933" i="3" a="1"/>
  <c r="M2933" i="3" s="1"/>
  <c r="M2932" i="3" a="1"/>
  <c r="M2932" i="3" s="1"/>
  <c r="M2931" i="3" a="1"/>
  <c r="M2931" i="3" s="1"/>
  <c r="M2930" i="3" a="1"/>
  <c r="M2930" i="3" s="1"/>
  <c r="M2929" i="3" a="1"/>
  <c r="M2929" i="3" s="1"/>
  <c r="M2928" i="3" a="1"/>
  <c r="M2928" i="3" s="1"/>
  <c r="M2927" i="3" a="1"/>
  <c r="M2927" i="3" s="1"/>
  <c r="M2926" i="3" a="1"/>
  <c r="M2926" i="3" s="1"/>
  <c r="M2925" i="3" a="1"/>
  <c r="M2925" i="3" s="1"/>
  <c r="M2924" i="3" a="1"/>
  <c r="M2924" i="3" s="1"/>
  <c r="M2923" i="3" a="1"/>
  <c r="M2923" i="3" s="1"/>
  <c r="M2922" i="3" a="1"/>
  <c r="M2922" i="3" s="1"/>
  <c r="M2921" i="3" a="1"/>
  <c r="M2921" i="3" s="1"/>
  <c r="M2920" i="3" a="1"/>
  <c r="M2920" i="3" s="1"/>
  <c r="M2919" i="3" a="1"/>
  <c r="M2919" i="3" s="1"/>
  <c r="M2918" i="3" a="1"/>
  <c r="M2918" i="3" s="1"/>
  <c r="M2917" i="3" a="1"/>
  <c r="M2917" i="3" s="1"/>
  <c r="M2916" i="3" a="1"/>
  <c r="M2916" i="3" s="1"/>
  <c r="M2915" i="3" a="1"/>
  <c r="M2915" i="3" s="1"/>
  <c r="M2914" i="3" a="1"/>
  <c r="M2914" i="3" s="1"/>
  <c r="M2913" i="3" a="1"/>
  <c r="M2913" i="3" s="1"/>
  <c r="M2912" i="3" a="1"/>
  <c r="M2912" i="3" s="1"/>
  <c r="M2911" i="3" a="1"/>
  <c r="M2911" i="3" s="1"/>
  <c r="M2910" i="3" a="1"/>
  <c r="M2910" i="3" s="1"/>
  <c r="M2909" i="3" a="1"/>
  <c r="M2909" i="3" s="1"/>
  <c r="M2908" i="3" a="1"/>
  <c r="M2908" i="3" s="1"/>
  <c r="M2907" i="3" a="1"/>
  <c r="M2907" i="3" s="1"/>
  <c r="M2906" i="3" a="1"/>
  <c r="M2906" i="3" s="1"/>
  <c r="M2905" i="3" a="1"/>
  <c r="M2905" i="3" s="1"/>
  <c r="M2904" i="3" a="1"/>
  <c r="M2904" i="3" s="1"/>
  <c r="M2903" i="3" a="1"/>
  <c r="M2903" i="3" s="1"/>
  <c r="M2902" i="3" a="1"/>
  <c r="M2902" i="3" s="1"/>
  <c r="M2901" i="3" a="1"/>
  <c r="M2901" i="3" s="1"/>
  <c r="M2900" i="3" a="1"/>
  <c r="M2900" i="3" s="1"/>
  <c r="M2899" i="3" a="1"/>
  <c r="M2899" i="3" s="1"/>
  <c r="M2898" i="3" a="1"/>
  <c r="M2898" i="3" s="1"/>
  <c r="M2897" i="3" a="1"/>
  <c r="M2897" i="3" s="1"/>
  <c r="M2896" i="3" a="1"/>
  <c r="M2896" i="3" s="1"/>
  <c r="M2895" i="3" a="1"/>
  <c r="M2895" i="3" s="1"/>
  <c r="M2894" i="3" a="1"/>
  <c r="M2894" i="3" s="1"/>
  <c r="M2893" i="3" a="1"/>
  <c r="M2893" i="3" s="1"/>
  <c r="M2892" i="3" a="1"/>
  <c r="M2892" i="3" s="1"/>
  <c r="M2891" i="3" a="1"/>
  <c r="M2891" i="3" s="1"/>
  <c r="M2890" i="3" a="1"/>
  <c r="M2890" i="3" s="1"/>
  <c r="M2889" i="3" a="1"/>
  <c r="M2889" i="3" s="1"/>
  <c r="M2888" i="3" a="1"/>
  <c r="M2888" i="3" s="1"/>
  <c r="M2887" i="3" a="1"/>
  <c r="M2887" i="3" s="1"/>
  <c r="M2886" i="3" a="1"/>
  <c r="M2886" i="3" s="1"/>
  <c r="M2885" i="3" a="1"/>
  <c r="M2885" i="3" s="1"/>
  <c r="M2884" i="3" a="1"/>
  <c r="M2884" i="3" s="1"/>
  <c r="M2883" i="3" a="1"/>
  <c r="M2883" i="3" s="1"/>
  <c r="M2882" i="3" a="1"/>
  <c r="M2882" i="3" s="1"/>
  <c r="M2881" i="3" a="1"/>
  <c r="M2881" i="3" s="1"/>
  <c r="M2880" i="3" a="1"/>
  <c r="M2880" i="3" s="1"/>
  <c r="M2879" i="3" a="1"/>
  <c r="M2879" i="3" s="1"/>
  <c r="M2878" i="3" a="1"/>
  <c r="M2878" i="3" s="1"/>
  <c r="M2877" i="3" a="1"/>
  <c r="M2877" i="3" s="1"/>
  <c r="M2876" i="3" a="1"/>
  <c r="M2876" i="3" s="1"/>
  <c r="M2875" i="3" a="1"/>
  <c r="M2875" i="3" s="1"/>
  <c r="M2874" i="3" a="1"/>
  <c r="M2874" i="3" s="1"/>
  <c r="M2873" i="3" a="1"/>
  <c r="M2873" i="3" s="1"/>
  <c r="M2872" i="3" a="1"/>
  <c r="M2872" i="3" s="1"/>
  <c r="M2871" i="3" a="1"/>
  <c r="M2871" i="3" s="1"/>
  <c r="M2870" i="3" a="1"/>
  <c r="M2870" i="3" s="1"/>
  <c r="M2869" i="3" a="1"/>
  <c r="M2869" i="3" s="1"/>
  <c r="M2868" i="3" a="1"/>
  <c r="M2868" i="3" s="1"/>
  <c r="M2867" i="3" a="1"/>
  <c r="M2867" i="3" s="1"/>
  <c r="M2866" i="3" a="1"/>
  <c r="M2866" i="3" s="1"/>
  <c r="M2865" i="3" a="1"/>
  <c r="M2865" i="3" s="1"/>
  <c r="M2864" i="3" a="1"/>
  <c r="M2864" i="3" s="1"/>
  <c r="M2863" i="3" a="1"/>
  <c r="M2863" i="3" s="1"/>
  <c r="M2862" i="3" a="1"/>
  <c r="M2862" i="3" s="1"/>
  <c r="M2861" i="3" a="1"/>
  <c r="M2861" i="3" s="1"/>
  <c r="M2860" i="3" a="1"/>
  <c r="M2860" i="3" s="1"/>
  <c r="M2859" i="3" a="1"/>
  <c r="M2859" i="3" s="1"/>
  <c r="M2858" i="3" a="1"/>
  <c r="M2858" i="3" s="1"/>
  <c r="M2857" i="3" a="1"/>
  <c r="M2857" i="3" s="1"/>
  <c r="M2856" i="3" a="1"/>
  <c r="M2856" i="3" s="1"/>
  <c r="M2855" i="3" a="1"/>
  <c r="M2855" i="3" s="1"/>
  <c r="M2854" i="3" a="1"/>
  <c r="M2854" i="3" s="1"/>
  <c r="M2853" i="3" a="1"/>
  <c r="M2853" i="3" s="1"/>
  <c r="M2852" i="3" a="1"/>
  <c r="M2852" i="3" s="1"/>
  <c r="M2851" i="3" a="1"/>
  <c r="M2851" i="3" s="1"/>
  <c r="M2850" i="3" a="1"/>
  <c r="M2850" i="3" s="1"/>
  <c r="M2849" i="3" a="1"/>
  <c r="M2849" i="3" s="1"/>
  <c r="M2848" i="3" a="1"/>
  <c r="M2848" i="3" s="1"/>
  <c r="M2847" i="3" a="1"/>
  <c r="M2847" i="3" s="1"/>
  <c r="M2846" i="3" a="1"/>
  <c r="M2846" i="3" s="1"/>
  <c r="M2845" i="3" a="1"/>
  <c r="M2845" i="3" s="1"/>
  <c r="M2844" i="3" a="1"/>
  <c r="M2844" i="3" s="1"/>
  <c r="M2843" i="3" a="1"/>
  <c r="M2843" i="3" s="1"/>
  <c r="M2842" i="3" a="1"/>
  <c r="M2842" i="3" s="1"/>
  <c r="M2841" i="3" a="1"/>
  <c r="M2841" i="3" s="1"/>
  <c r="M2840" i="3" a="1"/>
  <c r="M2840" i="3" s="1"/>
  <c r="M2839" i="3" a="1"/>
  <c r="M2839" i="3" s="1"/>
  <c r="M2838" i="3" a="1"/>
  <c r="M2838" i="3" s="1"/>
  <c r="M2837" i="3" a="1"/>
  <c r="M2837" i="3" s="1"/>
  <c r="M2836" i="3" a="1"/>
  <c r="M2836" i="3" s="1"/>
  <c r="M2835" i="3" a="1"/>
  <c r="M2835" i="3" s="1"/>
  <c r="M2834" i="3" a="1"/>
  <c r="M2834" i="3" s="1"/>
  <c r="M2833" i="3" a="1"/>
  <c r="M2833" i="3" s="1"/>
  <c r="M2832" i="3" a="1"/>
  <c r="M2832" i="3" s="1"/>
  <c r="M2831" i="3" a="1"/>
  <c r="M2831" i="3" s="1"/>
  <c r="M2830" i="3" a="1"/>
  <c r="M2830" i="3" s="1"/>
  <c r="M2829" i="3" a="1"/>
  <c r="M2829" i="3" s="1"/>
  <c r="M2828" i="3" a="1"/>
  <c r="M2828" i="3" s="1"/>
  <c r="M2827" i="3" a="1"/>
  <c r="M2827" i="3" s="1"/>
  <c r="M2826" i="3" a="1"/>
  <c r="M2826" i="3" s="1"/>
  <c r="M2825" i="3" a="1"/>
  <c r="M2825" i="3" s="1"/>
  <c r="M2824" i="3" a="1"/>
  <c r="M2824" i="3" s="1"/>
  <c r="M2823" i="3" a="1"/>
  <c r="M2823" i="3" s="1"/>
  <c r="M2822" i="3" a="1"/>
  <c r="M2822" i="3" s="1"/>
  <c r="M2821" i="3" a="1"/>
  <c r="M2821" i="3" s="1"/>
  <c r="M2820" i="3" a="1"/>
  <c r="M2820" i="3" s="1"/>
  <c r="M2819" i="3" a="1"/>
  <c r="M2819" i="3" s="1"/>
  <c r="M2818" i="3" a="1"/>
  <c r="M2818" i="3" s="1"/>
  <c r="M2817" i="3" a="1"/>
  <c r="M2817" i="3" s="1"/>
  <c r="M2816" i="3" a="1"/>
  <c r="M2816" i="3" s="1"/>
  <c r="M2815" i="3" a="1"/>
  <c r="M2815" i="3" s="1"/>
  <c r="M2814" i="3" a="1"/>
  <c r="M2814" i="3" s="1"/>
  <c r="M2813" i="3" a="1"/>
  <c r="M2813" i="3" s="1"/>
  <c r="M2812" i="3" a="1"/>
  <c r="M2812" i="3" s="1"/>
  <c r="M2811" i="3" a="1"/>
  <c r="M2811" i="3" s="1"/>
  <c r="M2810" i="3" a="1"/>
  <c r="M2810" i="3" s="1"/>
  <c r="M2809" i="3" a="1"/>
  <c r="M2809" i="3" s="1"/>
  <c r="M2808" i="3" a="1"/>
  <c r="M2808" i="3" s="1"/>
  <c r="M2807" i="3" a="1"/>
  <c r="M2807" i="3" s="1"/>
  <c r="M2806" i="3" a="1"/>
  <c r="M2806" i="3" s="1"/>
  <c r="M2805" i="3" a="1"/>
  <c r="M2805" i="3" s="1"/>
  <c r="M2804" i="3" a="1"/>
  <c r="M2804" i="3" s="1"/>
  <c r="M2803" i="3" a="1"/>
  <c r="M2803" i="3" s="1"/>
  <c r="M2802" i="3" a="1"/>
  <c r="M2802" i="3" s="1"/>
  <c r="M2801" i="3" a="1"/>
  <c r="M2801" i="3" s="1"/>
  <c r="M2800" i="3" a="1"/>
  <c r="M2800" i="3" s="1"/>
  <c r="M2799" i="3" a="1"/>
  <c r="M2799" i="3" s="1"/>
  <c r="M2798" i="3" a="1"/>
  <c r="M2798" i="3" s="1"/>
  <c r="M2797" i="3" a="1"/>
  <c r="M2797" i="3" s="1"/>
  <c r="M2796" i="3" a="1"/>
  <c r="M2796" i="3" s="1"/>
  <c r="M2795" i="3" a="1"/>
  <c r="M2795" i="3" s="1"/>
  <c r="M2794" i="3" a="1"/>
  <c r="M2794" i="3" s="1"/>
  <c r="M2793" i="3" a="1"/>
  <c r="M2793" i="3" s="1"/>
  <c r="M2792" i="3" a="1"/>
  <c r="M2792" i="3" s="1"/>
  <c r="M2791" i="3" a="1"/>
  <c r="M2791" i="3" s="1"/>
  <c r="M2790" i="3" a="1"/>
  <c r="M2790" i="3" s="1"/>
  <c r="M2789" i="3" a="1"/>
  <c r="M2789" i="3" s="1"/>
  <c r="M2788" i="3" a="1"/>
  <c r="M2788" i="3" s="1"/>
  <c r="M2787" i="3" a="1"/>
  <c r="M2787" i="3" s="1"/>
  <c r="M2786" i="3" a="1"/>
  <c r="M2786" i="3" s="1"/>
  <c r="M2785" i="3" a="1"/>
  <c r="M2785" i="3" s="1"/>
  <c r="M2784" i="3" a="1"/>
  <c r="M2784" i="3" s="1"/>
  <c r="M2783" i="3" a="1"/>
  <c r="M2783" i="3" s="1"/>
  <c r="M2782" i="3" a="1"/>
  <c r="M2782" i="3" s="1"/>
  <c r="M2781" i="3" a="1"/>
  <c r="M2781" i="3" s="1"/>
  <c r="M2780" i="3" a="1"/>
  <c r="M2780" i="3" s="1"/>
  <c r="M2779" i="3" a="1"/>
  <c r="M2779" i="3" s="1"/>
  <c r="M2778" i="3" a="1"/>
  <c r="M2778" i="3" s="1"/>
  <c r="M2777" i="3" a="1"/>
  <c r="M2777" i="3" s="1"/>
  <c r="M2776" i="3" a="1"/>
  <c r="M2776" i="3" s="1"/>
  <c r="M2775" i="3" a="1"/>
  <c r="M2775" i="3" s="1"/>
  <c r="M2774" i="3" a="1"/>
  <c r="M2774" i="3" s="1"/>
  <c r="M2773" i="3" a="1"/>
  <c r="M2773" i="3" s="1"/>
  <c r="M2772" i="3" a="1"/>
  <c r="M2772" i="3" s="1"/>
  <c r="M2771" i="3" a="1"/>
  <c r="M2771" i="3" s="1"/>
  <c r="M2770" i="3" a="1"/>
  <c r="M2770" i="3" s="1"/>
  <c r="M2769" i="3" a="1"/>
  <c r="M2769" i="3" s="1"/>
  <c r="M2768" i="3" a="1"/>
  <c r="M2768" i="3" s="1"/>
  <c r="M2767" i="3" a="1"/>
  <c r="M2767" i="3" s="1"/>
  <c r="M2766" i="3" a="1"/>
  <c r="M2766" i="3" s="1"/>
  <c r="M2765" i="3" a="1"/>
  <c r="M2765" i="3" s="1"/>
  <c r="M2764" i="3" a="1"/>
  <c r="M2764" i="3" s="1"/>
  <c r="M2763" i="3" a="1"/>
  <c r="M2763" i="3" s="1"/>
  <c r="M2762" i="3" a="1"/>
  <c r="M2762" i="3" s="1"/>
  <c r="M2761" i="3" a="1"/>
  <c r="M2761" i="3" s="1"/>
  <c r="M2760" i="3" a="1"/>
  <c r="M2760" i="3" s="1"/>
  <c r="M2759" i="3" a="1"/>
  <c r="M2759" i="3" s="1"/>
  <c r="M2758" i="3" a="1"/>
  <c r="M2758" i="3" s="1"/>
  <c r="M2757" i="3" a="1"/>
  <c r="M2757" i="3" s="1"/>
  <c r="M2756" i="3" a="1"/>
  <c r="M2756" i="3" s="1"/>
  <c r="M2755" i="3" a="1"/>
  <c r="M2755" i="3" s="1"/>
  <c r="M2754" i="3" a="1"/>
  <c r="M2754" i="3" s="1"/>
  <c r="M2753" i="3" a="1"/>
  <c r="M2753" i="3" s="1"/>
  <c r="M2752" i="3" a="1"/>
  <c r="M2752" i="3" s="1"/>
  <c r="M2751" i="3" a="1"/>
  <c r="M2751" i="3" s="1"/>
  <c r="M2750" i="3" a="1"/>
  <c r="M2750" i="3" s="1"/>
  <c r="M2749" i="3" a="1"/>
  <c r="M2749" i="3" s="1"/>
  <c r="M2748" i="3" a="1"/>
  <c r="M2748" i="3" s="1"/>
  <c r="M2747" i="3" a="1"/>
  <c r="M2747" i="3" s="1"/>
  <c r="M2746" i="3" a="1"/>
  <c r="M2746" i="3" s="1"/>
  <c r="M2745" i="3" a="1"/>
  <c r="M2745" i="3" s="1"/>
  <c r="M2744" i="3" a="1"/>
  <c r="M2744" i="3" s="1"/>
  <c r="M2743" i="3" a="1"/>
  <c r="M2743" i="3" s="1"/>
  <c r="M2742" i="3" a="1"/>
  <c r="M2742" i="3" s="1"/>
  <c r="M2741" i="3" a="1"/>
  <c r="M2741" i="3" s="1"/>
  <c r="M2740" i="3" a="1"/>
  <c r="M2740" i="3" s="1"/>
  <c r="M2739" i="3" a="1"/>
  <c r="M2739" i="3" s="1"/>
  <c r="M2738" i="3" a="1"/>
  <c r="M2738" i="3" s="1"/>
  <c r="M2737" i="3" a="1"/>
  <c r="M2737" i="3" s="1"/>
  <c r="M2736" i="3" a="1"/>
  <c r="M2736" i="3" s="1"/>
  <c r="M2735" i="3" a="1"/>
  <c r="M2735" i="3" s="1"/>
  <c r="M2734" i="3" a="1"/>
  <c r="M2734" i="3" s="1"/>
  <c r="M2733" i="3" a="1"/>
  <c r="M2733" i="3" s="1"/>
  <c r="M2732" i="3" a="1"/>
  <c r="M2732" i="3" s="1"/>
  <c r="M2731" i="3" a="1"/>
  <c r="M2731" i="3" s="1"/>
  <c r="M2730" i="3" a="1"/>
  <c r="M2730" i="3" s="1"/>
  <c r="M2729" i="3" a="1"/>
  <c r="M2729" i="3" s="1"/>
  <c r="M2728" i="3" a="1"/>
  <c r="M2728" i="3" s="1"/>
  <c r="M2727" i="3" a="1"/>
  <c r="M2727" i="3" s="1"/>
  <c r="M2726" i="3" a="1"/>
  <c r="M2726" i="3" s="1"/>
  <c r="M2725" i="3" a="1"/>
  <c r="M2725" i="3" s="1"/>
  <c r="M2724" i="3" a="1"/>
  <c r="M2724" i="3" s="1"/>
  <c r="M2723" i="3" a="1"/>
  <c r="M2723" i="3" s="1"/>
  <c r="M2722" i="3" a="1"/>
  <c r="M2722" i="3" s="1"/>
  <c r="M2721" i="3" a="1"/>
  <c r="M2721" i="3" s="1"/>
  <c r="M2720" i="3" a="1"/>
  <c r="M2720" i="3" s="1"/>
  <c r="M2719" i="3" a="1"/>
  <c r="M2719" i="3" s="1"/>
  <c r="M2718" i="3" a="1"/>
  <c r="M2718" i="3" s="1"/>
  <c r="M2717" i="3" a="1"/>
  <c r="M2717" i="3" s="1"/>
  <c r="M2716" i="3" a="1"/>
  <c r="M2716" i="3" s="1"/>
  <c r="M2715" i="3" a="1"/>
  <c r="M2715" i="3" s="1"/>
  <c r="M2714" i="3" a="1"/>
  <c r="M2714" i="3" s="1"/>
  <c r="M2713" i="3" a="1"/>
  <c r="M2713" i="3" s="1"/>
  <c r="M2712" i="3" a="1"/>
  <c r="M2712" i="3" s="1"/>
  <c r="M2711" i="3" a="1"/>
  <c r="M2711" i="3" s="1"/>
  <c r="M2710" i="3" a="1"/>
  <c r="M2710" i="3" s="1"/>
  <c r="M2709" i="3" a="1"/>
  <c r="M2709" i="3" s="1"/>
  <c r="M2708" i="3" a="1"/>
  <c r="M2708" i="3" s="1"/>
  <c r="M2707" i="3" a="1"/>
  <c r="M2707" i="3" s="1"/>
  <c r="M2706" i="3" a="1"/>
  <c r="M2706" i="3" s="1"/>
  <c r="M2705" i="3" a="1"/>
  <c r="M2705" i="3" s="1"/>
  <c r="M2704" i="3" a="1"/>
  <c r="M2704" i="3" s="1"/>
  <c r="M2703" i="3" a="1"/>
  <c r="M2703" i="3" s="1"/>
  <c r="M2702" i="3" a="1"/>
  <c r="M2702" i="3" s="1"/>
  <c r="M2701" i="3" a="1"/>
  <c r="M2701" i="3" s="1"/>
  <c r="M2700" i="3" a="1"/>
  <c r="M2700" i="3" s="1"/>
  <c r="M2699" i="3" a="1"/>
  <c r="M2699" i="3" s="1"/>
  <c r="M2698" i="3" a="1"/>
  <c r="M2698" i="3" s="1"/>
  <c r="M2697" i="3" a="1"/>
  <c r="M2697" i="3" s="1"/>
  <c r="M2696" i="3" a="1"/>
  <c r="M2696" i="3" s="1"/>
  <c r="M2695" i="3" a="1"/>
  <c r="M2695" i="3" s="1"/>
  <c r="M2694" i="3" a="1"/>
  <c r="M2694" i="3" s="1"/>
  <c r="M2693" i="3" a="1"/>
  <c r="M2693" i="3" s="1"/>
  <c r="M2692" i="3" a="1"/>
  <c r="M2692" i="3" s="1"/>
  <c r="M2691" i="3" a="1"/>
  <c r="M2691" i="3" s="1"/>
  <c r="M2690" i="3" a="1"/>
  <c r="M2690" i="3" s="1"/>
  <c r="M2689" i="3" a="1"/>
  <c r="M2689" i="3" s="1"/>
  <c r="M2688" i="3" a="1"/>
  <c r="M2688" i="3" s="1"/>
  <c r="M2687" i="3" a="1"/>
  <c r="M2687" i="3" s="1"/>
  <c r="M2686" i="3" a="1"/>
  <c r="M2686" i="3" s="1"/>
  <c r="M2685" i="3" a="1"/>
  <c r="M2685" i="3" s="1"/>
  <c r="M2684" i="3" a="1"/>
  <c r="M2684" i="3" s="1"/>
  <c r="M2683" i="3" a="1"/>
  <c r="M2683" i="3" s="1"/>
  <c r="M2682" i="3" a="1"/>
  <c r="M2682" i="3" s="1"/>
  <c r="M2681" i="3" a="1"/>
  <c r="M2681" i="3" s="1"/>
  <c r="M2680" i="3" a="1"/>
  <c r="M2680" i="3" s="1"/>
  <c r="M2679" i="3" a="1"/>
  <c r="M2679" i="3" s="1"/>
  <c r="M2678" i="3" a="1"/>
  <c r="M2678" i="3" s="1"/>
  <c r="M2677" i="3" a="1"/>
  <c r="M2677" i="3" s="1"/>
  <c r="M2676" i="3" a="1"/>
  <c r="M2676" i="3" s="1"/>
  <c r="M2675" i="3" a="1"/>
  <c r="M2675" i="3" s="1"/>
  <c r="M2674" i="3" a="1"/>
  <c r="M2674" i="3" s="1"/>
  <c r="M2673" i="3" a="1"/>
  <c r="M2673" i="3" s="1"/>
  <c r="M2672" i="3" a="1"/>
  <c r="M2672" i="3" s="1"/>
  <c r="M2671" i="3" a="1"/>
  <c r="M2671" i="3" s="1"/>
  <c r="M2670" i="3" a="1"/>
  <c r="M2670" i="3" s="1"/>
  <c r="M2669" i="3" a="1"/>
  <c r="M2669" i="3" s="1"/>
  <c r="M2668" i="3" a="1"/>
  <c r="M2668" i="3" s="1"/>
  <c r="M2667" i="3" a="1"/>
  <c r="M2667" i="3" s="1"/>
  <c r="M2666" i="3" a="1"/>
  <c r="M2666" i="3" s="1"/>
  <c r="M2665" i="3" a="1"/>
  <c r="M2665" i="3" s="1"/>
  <c r="M2664" i="3" a="1"/>
  <c r="M2664" i="3" s="1"/>
  <c r="M2663" i="3" a="1"/>
  <c r="M2663" i="3" s="1"/>
  <c r="M2662" i="3" a="1"/>
  <c r="M2662" i="3" s="1"/>
  <c r="M2661" i="3" a="1"/>
  <c r="M2661" i="3" s="1"/>
  <c r="M2660" i="3" a="1"/>
  <c r="M2660" i="3" s="1"/>
  <c r="M2659" i="3" a="1"/>
  <c r="M2659" i="3" s="1"/>
  <c r="M2658" i="3" a="1"/>
  <c r="M2658" i="3" s="1"/>
  <c r="M2657" i="3" a="1"/>
  <c r="M2657" i="3" s="1"/>
  <c r="M2656" i="3" a="1"/>
  <c r="M2656" i="3" s="1"/>
  <c r="M2655" i="3" a="1"/>
  <c r="M2655" i="3" s="1"/>
  <c r="M2654" i="3" a="1"/>
  <c r="M2654" i="3" s="1"/>
  <c r="M2653" i="3" a="1"/>
  <c r="M2653" i="3" s="1"/>
  <c r="M2652" i="3" a="1"/>
  <c r="M2652" i="3" s="1"/>
  <c r="M2651" i="3" a="1"/>
  <c r="M2651" i="3" s="1"/>
  <c r="M2650" i="3" a="1"/>
  <c r="M2650" i="3" s="1"/>
  <c r="M2649" i="3" a="1"/>
  <c r="M2649" i="3" s="1"/>
  <c r="M2648" i="3" a="1"/>
  <c r="M2648" i="3" s="1"/>
  <c r="M2647" i="3" a="1"/>
  <c r="M2647" i="3" s="1"/>
  <c r="M2646" i="3" a="1"/>
  <c r="M2646" i="3" s="1"/>
  <c r="M2645" i="3" a="1"/>
  <c r="M2645" i="3" s="1"/>
  <c r="M2644" i="3" a="1"/>
  <c r="M2644" i="3" s="1"/>
  <c r="M2643" i="3" a="1"/>
  <c r="M2643" i="3" s="1"/>
  <c r="M2642" i="3" a="1"/>
  <c r="M2642" i="3" s="1"/>
  <c r="M2641" i="3" a="1"/>
  <c r="M2641" i="3" s="1"/>
  <c r="M2640" i="3" a="1"/>
  <c r="M2640" i="3" s="1"/>
  <c r="M2639" i="3" a="1"/>
  <c r="M2639" i="3" s="1"/>
  <c r="M2638" i="3" a="1"/>
  <c r="M2638" i="3" s="1"/>
  <c r="M2637" i="3" a="1"/>
  <c r="M2637" i="3" s="1"/>
  <c r="M2636" i="3" a="1"/>
  <c r="M2636" i="3" s="1"/>
  <c r="M2635" i="3" a="1"/>
  <c r="M2635" i="3" s="1"/>
  <c r="M2634" i="3" a="1"/>
  <c r="M2634" i="3" s="1"/>
  <c r="M2633" i="3" a="1"/>
  <c r="M2633" i="3" s="1"/>
  <c r="M2632" i="3" a="1"/>
  <c r="M2632" i="3" s="1"/>
  <c r="M2631" i="3" a="1"/>
  <c r="M2631" i="3" s="1"/>
  <c r="M2630" i="3" a="1"/>
  <c r="M2630" i="3" s="1"/>
  <c r="M2629" i="3" a="1"/>
  <c r="M2629" i="3" s="1"/>
  <c r="M2628" i="3" a="1"/>
  <c r="M2628" i="3" s="1"/>
  <c r="M2627" i="3" a="1"/>
  <c r="M2627" i="3" s="1"/>
  <c r="M2626" i="3" a="1"/>
  <c r="M2626" i="3" s="1"/>
  <c r="M2625" i="3" a="1"/>
  <c r="M2625" i="3" s="1"/>
  <c r="M2624" i="3" a="1"/>
  <c r="M2624" i="3" s="1"/>
  <c r="M2623" i="3" a="1"/>
  <c r="M2623" i="3" s="1"/>
  <c r="M2622" i="3" a="1"/>
  <c r="M2622" i="3" s="1"/>
  <c r="M2621" i="3" a="1"/>
  <c r="M2621" i="3" s="1"/>
  <c r="M2620" i="3" a="1"/>
  <c r="M2620" i="3" s="1"/>
  <c r="M2619" i="3" a="1"/>
  <c r="M2619" i="3" s="1"/>
  <c r="M2618" i="3" a="1"/>
  <c r="M2618" i="3" s="1"/>
  <c r="M2617" i="3" a="1"/>
  <c r="M2617" i="3" s="1"/>
  <c r="M2616" i="3" a="1"/>
  <c r="M2616" i="3" s="1"/>
  <c r="M2615" i="3" a="1"/>
  <c r="M2615" i="3" s="1"/>
  <c r="M2614" i="3" a="1"/>
  <c r="M2614" i="3" s="1"/>
  <c r="M2613" i="3" a="1"/>
  <c r="M2613" i="3" s="1"/>
  <c r="M2612" i="3" a="1"/>
  <c r="M2612" i="3" s="1"/>
  <c r="M2611" i="3" a="1"/>
  <c r="M2611" i="3" s="1"/>
  <c r="M2610" i="3" a="1"/>
  <c r="M2610" i="3" s="1"/>
  <c r="M2609" i="3" a="1"/>
  <c r="M2609" i="3" s="1"/>
  <c r="M2608" i="3" a="1"/>
  <c r="M2608" i="3" s="1"/>
  <c r="M2607" i="3" a="1"/>
  <c r="M2607" i="3" s="1"/>
  <c r="M2606" i="3" a="1"/>
  <c r="M2606" i="3" s="1"/>
  <c r="M2605" i="3" a="1"/>
  <c r="M2605" i="3" s="1"/>
  <c r="M2604" i="3" a="1"/>
  <c r="M2604" i="3" s="1"/>
  <c r="M2603" i="3" a="1"/>
  <c r="M2603" i="3" s="1"/>
  <c r="M2602" i="3" a="1"/>
  <c r="M2602" i="3" s="1"/>
  <c r="M2601" i="3" a="1"/>
  <c r="M2601" i="3" s="1"/>
  <c r="M2600" i="3" a="1"/>
  <c r="M2600" i="3" s="1"/>
  <c r="M2599" i="3" a="1"/>
  <c r="M2599" i="3" s="1"/>
  <c r="M2598" i="3" a="1"/>
  <c r="M2598" i="3" s="1"/>
  <c r="M2597" i="3" a="1"/>
  <c r="M2597" i="3" s="1"/>
  <c r="M2596" i="3" a="1"/>
  <c r="M2596" i="3" s="1"/>
  <c r="M2595" i="3" a="1"/>
  <c r="M2595" i="3" s="1"/>
  <c r="M2594" i="3" a="1"/>
  <c r="M2594" i="3" s="1"/>
  <c r="M2593" i="3" a="1"/>
  <c r="M2593" i="3" s="1"/>
  <c r="M2592" i="3" a="1"/>
  <c r="M2592" i="3" s="1"/>
  <c r="M2591" i="3" a="1"/>
  <c r="M2591" i="3" s="1"/>
  <c r="M2590" i="3" a="1"/>
  <c r="M2590" i="3" s="1"/>
  <c r="M2589" i="3" a="1"/>
  <c r="M2589" i="3" s="1"/>
  <c r="M2588" i="3" a="1"/>
  <c r="M2588" i="3" s="1"/>
  <c r="M2587" i="3" a="1"/>
  <c r="M2587" i="3" s="1"/>
  <c r="M2586" i="3" a="1"/>
  <c r="M2586" i="3" s="1"/>
  <c r="M2585" i="3" a="1"/>
  <c r="M2585" i="3" s="1"/>
  <c r="M2584" i="3" a="1"/>
  <c r="M2584" i="3" s="1"/>
  <c r="M2583" i="3" a="1"/>
  <c r="M2583" i="3" s="1"/>
  <c r="M2582" i="3" a="1"/>
  <c r="M2582" i="3" s="1"/>
  <c r="M2581" i="3" a="1"/>
  <c r="M2581" i="3" s="1"/>
  <c r="M2580" i="3" a="1"/>
  <c r="M2580" i="3" s="1"/>
  <c r="M2579" i="3" a="1"/>
  <c r="M2579" i="3" s="1"/>
  <c r="M2578" i="3" a="1"/>
  <c r="M2578" i="3" s="1"/>
  <c r="M2577" i="3" a="1"/>
  <c r="M2577" i="3" s="1"/>
  <c r="M2576" i="3" a="1"/>
  <c r="M2576" i="3" s="1"/>
  <c r="M2575" i="3" a="1"/>
  <c r="M2575" i="3" s="1"/>
  <c r="M2574" i="3" a="1"/>
  <c r="M2574" i="3" s="1"/>
  <c r="M2573" i="3" a="1"/>
  <c r="M2573" i="3" s="1"/>
  <c r="M2572" i="3" a="1"/>
  <c r="M2572" i="3" s="1"/>
  <c r="M2571" i="3" a="1"/>
  <c r="M2571" i="3" s="1"/>
  <c r="M2570" i="3" a="1"/>
  <c r="M2570" i="3" s="1"/>
  <c r="M2569" i="3" a="1"/>
  <c r="M2569" i="3" s="1"/>
  <c r="M2568" i="3" a="1"/>
  <c r="M2568" i="3" s="1"/>
  <c r="M2567" i="3" a="1"/>
  <c r="M2567" i="3" s="1"/>
  <c r="M2566" i="3" a="1"/>
  <c r="M2566" i="3" s="1"/>
  <c r="M2565" i="3" a="1"/>
  <c r="M2565" i="3" s="1"/>
  <c r="M2564" i="3" a="1"/>
  <c r="M2564" i="3" s="1"/>
  <c r="M2563" i="3" a="1"/>
  <c r="M2563" i="3" s="1"/>
  <c r="M2562" i="3" a="1"/>
  <c r="M2562" i="3" s="1"/>
  <c r="M2561" i="3" a="1"/>
  <c r="M2561" i="3" s="1"/>
  <c r="M2560" i="3" a="1"/>
  <c r="M2560" i="3" s="1"/>
  <c r="M2559" i="3" a="1"/>
  <c r="M2559" i="3" s="1"/>
  <c r="M2558" i="3" a="1"/>
  <c r="M2558" i="3" s="1"/>
  <c r="M2557" i="3" a="1"/>
  <c r="M2557" i="3" s="1"/>
  <c r="M2556" i="3" a="1"/>
  <c r="M2556" i="3" s="1"/>
  <c r="M2555" i="3" a="1"/>
  <c r="M2555" i="3" s="1"/>
  <c r="M2554" i="3" a="1"/>
  <c r="M2554" i="3" s="1"/>
  <c r="M2553" i="3" a="1"/>
  <c r="M2553" i="3" s="1"/>
  <c r="M2552" i="3" a="1"/>
  <c r="M2552" i="3" s="1"/>
  <c r="M2551" i="3" a="1"/>
  <c r="M2551" i="3" s="1"/>
  <c r="M2550" i="3" a="1"/>
  <c r="M2550" i="3" s="1"/>
  <c r="M2549" i="3" a="1"/>
  <c r="M2549" i="3" s="1"/>
  <c r="M2548" i="3" a="1"/>
  <c r="M2548" i="3" s="1"/>
  <c r="M2547" i="3" a="1"/>
  <c r="M2547" i="3" s="1"/>
  <c r="M2546" i="3" a="1"/>
  <c r="M2546" i="3" s="1"/>
  <c r="M2545" i="3" a="1"/>
  <c r="M2545" i="3" s="1"/>
  <c r="M2544" i="3" a="1"/>
  <c r="M2544" i="3" s="1"/>
  <c r="M2543" i="3" a="1"/>
  <c r="M2543" i="3" s="1"/>
  <c r="M2542" i="3" a="1"/>
  <c r="M2542" i="3" s="1"/>
  <c r="M2541" i="3" a="1"/>
  <c r="M2541" i="3" s="1"/>
  <c r="M2540" i="3" a="1"/>
  <c r="M2540" i="3" s="1"/>
  <c r="M2539" i="3" a="1"/>
  <c r="M2539" i="3" s="1"/>
  <c r="M2538" i="3" a="1"/>
  <c r="M2538" i="3" s="1"/>
  <c r="M2537" i="3" a="1"/>
  <c r="M2537" i="3" s="1"/>
  <c r="M2536" i="3" a="1"/>
  <c r="M2536" i="3" s="1"/>
  <c r="M2535" i="3" a="1"/>
  <c r="M2535" i="3" s="1"/>
  <c r="M2534" i="3" a="1"/>
  <c r="M2534" i="3" s="1"/>
  <c r="M2533" i="3" a="1"/>
  <c r="M2533" i="3" s="1"/>
  <c r="M2532" i="3" a="1"/>
  <c r="M2532" i="3" s="1"/>
  <c r="M2531" i="3" a="1"/>
  <c r="M2531" i="3" s="1"/>
  <c r="M2530" i="3" a="1"/>
  <c r="M2530" i="3" s="1"/>
  <c r="M2529" i="3" a="1"/>
  <c r="M2529" i="3" s="1"/>
  <c r="M2528" i="3" a="1"/>
  <c r="M2528" i="3" s="1"/>
  <c r="M2527" i="3" a="1"/>
  <c r="M2527" i="3" s="1"/>
  <c r="M2526" i="3" a="1"/>
  <c r="M2526" i="3" s="1"/>
  <c r="M2525" i="3" a="1"/>
  <c r="M2525" i="3" s="1"/>
  <c r="M2524" i="3" a="1"/>
  <c r="M2524" i="3" s="1"/>
  <c r="M2523" i="3" a="1"/>
  <c r="M2523" i="3" s="1"/>
  <c r="M2522" i="3" a="1"/>
  <c r="M2522" i="3" s="1"/>
  <c r="M2521" i="3" a="1"/>
  <c r="M2521" i="3" s="1"/>
  <c r="M2520" i="3" a="1"/>
  <c r="M2520" i="3" s="1"/>
  <c r="M2519" i="3" a="1"/>
  <c r="M2519" i="3" s="1"/>
  <c r="M2518" i="3" a="1"/>
  <c r="M2518" i="3" s="1"/>
  <c r="M2517" i="3" a="1"/>
  <c r="M2517" i="3" s="1"/>
  <c r="M2516" i="3" a="1"/>
  <c r="M2516" i="3" s="1"/>
  <c r="M2515" i="3" a="1"/>
  <c r="M2515" i="3" s="1"/>
  <c r="M2514" i="3" a="1"/>
  <c r="M2514" i="3" s="1"/>
  <c r="M2513" i="3" a="1"/>
  <c r="M2513" i="3" s="1"/>
  <c r="M2512" i="3" a="1"/>
  <c r="M2512" i="3" s="1"/>
  <c r="M2511" i="3" a="1"/>
  <c r="M2511" i="3" s="1"/>
  <c r="M2510" i="3" a="1"/>
  <c r="M2510" i="3" s="1"/>
  <c r="M2509" i="3" a="1"/>
  <c r="M2509" i="3" s="1"/>
  <c r="M2508" i="3" a="1"/>
  <c r="M2508" i="3" s="1"/>
  <c r="M2507" i="3" a="1"/>
  <c r="M2507" i="3" s="1"/>
  <c r="M2506" i="3" a="1"/>
  <c r="M2506" i="3" s="1"/>
  <c r="M2505" i="3" a="1"/>
  <c r="M2505" i="3" s="1"/>
  <c r="M2504" i="3" a="1"/>
  <c r="M2504" i="3" s="1"/>
  <c r="M2503" i="3" a="1"/>
  <c r="M2503" i="3" s="1"/>
  <c r="M2502" i="3" a="1"/>
  <c r="M2502" i="3" s="1"/>
  <c r="M2501" i="3" a="1"/>
  <c r="M2501" i="3" s="1"/>
  <c r="M2500" i="3" a="1"/>
  <c r="M2500" i="3" s="1"/>
  <c r="M2499" i="3" a="1"/>
  <c r="M2499" i="3" s="1"/>
  <c r="M2498" i="3" a="1"/>
  <c r="M2498" i="3" s="1"/>
  <c r="M2497" i="3" a="1"/>
  <c r="M2497" i="3" s="1"/>
  <c r="M2496" i="3" a="1"/>
  <c r="M2496" i="3" s="1"/>
  <c r="M2495" i="3" a="1"/>
  <c r="M2495" i="3" s="1"/>
  <c r="M2494" i="3" a="1"/>
  <c r="M2494" i="3" s="1"/>
  <c r="M2493" i="3" a="1"/>
  <c r="M2493" i="3" s="1"/>
  <c r="M2492" i="3" a="1"/>
  <c r="M2492" i="3" s="1"/>
  <c r="M2491" i="3" a="1"/>
  <c r="M2491" i="3" s="1"/>
  <c r="M2490" i="3" a="1"/>
  <c r="M2490" i="3" s="1"/>
  <c r="M2489" i="3" a="1"/>
  <c r="M2489" i="3" s="1"/>
  <c r="M2488" i="3" a="1"/>
  <c r="M2488" i="3" s="1"/>
  <c r="M2487" i="3" a="1"/>
  <c r="M2487" i="3" s="1"/>
  <c r="M2486" i="3" a="1"/>
  <c r="M2486" i="3" s="1"/>
  <c r="M2485" i="3" a="1"/>
  <c r="M2485" i="3" s="1"/>
  <c r="M2484" i="3" a="1"/>
  <c r="M2484" i="3" s="1"/>
  <c r="M2483" i="3" a="1"/>
  <c r="M2483" i="3" s="1"/>
  <c r="M2482" i="3" a="1"/>
  <c r="M2482" i="3" s="1"/>
  <c r="M2481" i="3" a="1"/>
  <c r="M2481" i="3" s="1"/>
  <c r="M2480" i="3" a="1"/>
  <c r="M2480" i="3" s="1"/>
  <c r="M2479" i="3" a="1"/>
  <c r="M2479" i="3" s="1"/>
  <c r="M2478" i="3" a="1"/>
  <c r="M2478" i="3" s="1"/>
  <c r="M2477" i="3" a="1"/>
  <c r="M2477" i="3" s="1"/>
  <c r="M2476" i="3" a="1"/>
  <c r="M2476" i="3" s="1"/>
  <c r="M2475" i="3" a="1"/>
  <c r="M2475" i="3" s="1"/>
  <c r="M2474" i="3" a="1"/>
  <c r="M2474" i="3" s="1"/>
  <c r="M2473" i="3" a="1"/>
  <c r="M2473" i="3" s="1"/>
  <c r="M2472" i="3" a="1"/>
  <c r="M2472" i="3" s="1"/>
  <c r="M2471" i="3" a="1"/>
  <c r="M2471" i="3" s="1"/>
  <c r="M2470" i="3" a="1"/>
  <c r="M2470" i="3" s="1"/>
  <c r="M2469" i="3" a="1"/>
  <c r="M2469" i="3" s="1"/>
  <c r="M2468" i="3" a="1"/>
  <c r="M2468" i="3" s="1"/>
  <c r="M2467" i="3" a="1"/>
  <c r="M2467" i="3" s="1"/>
  <c r="M2466" i="3" a="1"/>
  <c r="M2466" i="3" s="1"/>
  <c r="M2465" i="3" a="1"/>
  <c r="M2465" i="3" s="1"/>
  <c r="M2464" i="3" a="1"/>
  <c r="M2464" i="3" s="1"/>
  <c r="M2463" i="3" a="1"/>
  <c r="M2463" i="3" s="1"/>
  <c r="M2462" i="3" a="1"/>
  <c r="M2462" i="3" s="1"/>
  <c r="M2461" i="3" a="1"/>
  <c r="M2461" i="3" s="1"/>
  <c r="M2460" i="3" a="1"/>
  <c r="M2460" i="3" s="1"/>
  <c r="M2459" i="3" a="1"/>
  <c r="M2459" i="3" s="1"/>
  <c r="M2458" i="3" a="1"/>
  <c r="M2458" i="3" s="1"/>
  <c r="M2457" i="3" a="1"/>
  <c r="M2457" i="3" s="1"/>
  <c r="M2456" i="3" a="1"/>
  <c r="M2456" i="3" s="1"/>
  <c r="M2455" i="3" a="1"/>
  <c r="M2455" i="3" s="1"/>
  <c r="M2454" i="3" a="1"/>
  <c r="M2454" i="3" s="1"/>
  <c r="M2453" i="3" a="1"/>
  <c r="M2453" i="3" s="1"/>
  <c r="M2452" i="3" a="1"/>
  <c r="M2452" i="3" s="1"/>
  <c r="M2451" i="3" a="1"/>
  <c r="M2451" i="3" s="1"/>
  <c r="M2450" i="3" a="1"/>
  <c r="M2450" i="3" s="1"/>
  <c r="M2449" i="3" a="1"/>
  <c r="M2449" i="3" s="1"/>
  <c r="M2448" i="3" a="1"/>
  <c r="M2448" i="3" s="1"/>
  <c r="M2447" i="3" a="1"/>
  <c r="M2447" i="3" s="1"/>
  <c r="M2446" i="3" a="1"/>
  <c r="M2446" i="3" s="1"/>
  <c r="M2445" i="3" a="1"/>
  <c r="M2445" i="3" s="1"/>
  <c r="M2444" i="3" a="1"/>
  <c r="M2444" i="3" s="1"/>
  <c r="M2443" i="3" a="1"/>
  <c r="M2443" i="3" s="1"/>
  <c r="M2442" i="3" a="1"/>
  <c r="M2442" i="3" s="1"/>
  <c r="M2441" i="3" a="1"/>
  <c r="M2441" i="3" s="1"/>
  <c r="M2440" i="3" a="1"/>
  <c r="M2440" i="3" s="1"/>
  <c r="M2439" i="3" a="1"/>
  <c r="M2439" i="3" s="1"/>
  <c r="M2438" i="3" a="1"/>
  <c r="M2438" i="3" s="1"/>
  <c r="M2437" i="3" a="1"/>
  <c r="M2437" i="3" s="1"/>
  <c r="M2436" i="3" a="1"/>
  <c r="M2436" i="3" s="1"/>
  <c r="M2435" i="3" a="1"/>
  <c r="M2435" i="3" s="1"/>
  <c r="M2434" i="3" a="1"/>
  <c r="M2434" i="3" s="1"/>
  <c r="M2433" i="3" a="1"/>
  <c r="M2433" i="3" s="1"/>
  <c r="M2432" i="3" a="1"/>
  <c r="M2432" i="3" s="1"/>
  <c r="M2431" i="3" a="1"/>
  <c r="M2431" i="3" s="1"/>
  <c r="M2430" i="3" a="1"/>
  <c r="M2430" i="3" s="1"/>
  <c r="M2429" i="3" a="1"/>
  <c r="M2429" i="3" s="1"/>
  <c r="M2428" i="3" a="1"/>
  <c r="M2428" i="3" s="1"/>
  <c r="M2427" i="3" a="1"/>
  <c r="M2427" i="3" s="1"/>
  <c r="M2426" i="3" a="1"/>
  <c r="M2426" i="3" s="1"/>
  <c r="M2425" i="3" a="1"/>
  <c r="M2425" i="3" s="1"/>
  <c r="M2424" i="3" a="1"/>
  <c r="M2424" i="3" s="1"/>
  <c r="M2423" i="3" a="1"/>
  <c r="M2423" i="3" s="1"/>
  <c r="M2422" i="3" a="1"/>
  <c r="M2422" i="3" s="1"/>
  <c r="M2421" i="3" a="1"/>
  <c r="M2421" i="3" s="1"/>
  <c r="M2420" i="3" a="1"/>
  <c r="M2420" i="3" s="1"/>
  <c r="M2419" i="3" a="1"/>
  <c r="M2419" i="3" s="1"/>
  <c r="M2418" i="3" a="1"/>
  <c r="M2418" i="3" s="1"/>
  <c r="M2417" i="3" a="1"/>
  <c r="M2417" i="3" s="1"/>
  <c r="M2416" i="3" a="1"/>
  <c r="M2416" i="3" s="1"/>
  <c r="M2415" i="3" a="1"/>
  <c r="M2415" i="3" s="1"/>
  <c r="M2414" i="3" a="1"/>
  <c r="M2414" i="3" s="1"/>
  <c r="M2413" i="3" a="1"/>
  <c r="M2413" i="3" s="1"/>
  <c r="M2412" i="3" a="1"/>
  <c r="M2412" i="3" s="1"/>
  <c r="M2411" i="3" a="1"/>
  <c r="M2411" i="3" s="1"/>
  <c r="M2410" i="3" a="1"/>
  <c r="M2410" i="3" s="1"/>
  <c r="M2409" i="3" a="1"/>
  <c r="M2409" i="3" s="1"/>
  <c r="M2408" i="3" a="1"/>
  <c r="M2408" i="3" s="1"/>
  <c r="M2407" i="3" a="1"/>
  <c r="M2407" i="3" s="1"/>
  <c r="M2406" i="3" a="1"/>
  <c r="M2406" i="3" s="1"/>
  <c r="M2405" i="3" a="1"/>
  <c r="M2405" i="3" s="1"/>
  <c r="M2404" i="3" a="1"/>
  <c r="M2404" i="3" s="1"/>
  <c r="M2403" i="3" a="1"/>
  <c r="M2403" i="3" s="1"/>
  <c r="M2402" i="3" a="1"/>
  <c r="M2402" i="3" s="1"/>
  <c r="M2401" i="3" a="1"/>
  <c r="M2401" i="3" s="1"/>
  <c r="M2400" i="3" a="1"/>
  <c r="M2400" i="3" s="1"/>
  <c r="M2399" i="3" a="1"/>
  <c r="M2399" i="3" s="1"/>
  <c r="M2398" i="3" a="1"/>
  <c r="M2398" i="3" s="1"/>
  <c r="M2397" i="3" a="1"/>
  <c r="M2397" i="3" s="1"/>
  <c r="M2396" i="3" a="1"/>
  <c r="M2396" i="3" s="1"/>
  <c r="M2395" i="3" a="1"/>
  <c r="M2395" i="3" s="1"/>
  <c r="M2394" i="3" a="1"/>
  <c r="M2394" i="3" s="1"/>
  <c r="M2393" i="3" a="1"/>
  <c r="M2393" i="3" s="1"/>
  <c r="M2392" i="3" a="1"/>
  <c r="M2392" i="3" s="1"/>
  <c r="M2391" i="3" a="1"/>
  <c r="M2391" i="3" s="1"/>
  <c r="M2390" i="3" a="1"/>
  <c r="M2390" i="3" s="1"/>
  <c r="M2389" i="3" a="1"/>
  <c r="M2389" i="3" s="1"/>
  <c r="M2388" i="3" a="1"/>
  <c r="M2388" i="3" s="1"/>
  <c r="M2387" i="3" a="1"/>
  <c r="M2387" i="3" s="1"/>
  <c r="M2386" i="3" a="1"/>
  <c r="M2386" i="3" s="1"/>
  <c r="M2385" i="3" a="1"/>
  <c r="M2385" i="3" s="1"/>
  <c r="M2384" i="3" a="1"/>
  <c r="M2384" i="3" s="1"/>
  <c r="M2383" i="3" a="1"/>
  <c r="M2383" i="3" s="1"/>
  <c r="M2382" i="3" a="1"/>
  <c r="M2382" i="3" s="1"/>
  <c r="M2381" i="3" a="1"/>
  <c r="M2381" i="3" s="1"/>
  <c r="M2380" i="3" a="1"/>
  <c r="M2380" i="3" s="1"/>
  <c r="M2379" i="3" a="1"/>
  <c r="M2379" i="3" s="1"/>
  <c r="M2378" i="3" a="1"/>
  <c r="M2378" i="3" s="1"/>
  <c r="M2377" i="3" a="1"/>
  <c r="M2377" i="3" s="1"/>
  <c r="M2376" i="3" a="1"/>
  <c r="M2376" i="3" s="1"/>
  <c r="M2375" i="3" a="1"/>
  <c r="M2375" i="3" s="1"/>
  <c r="M2374" i="3" a="1"/>
  <c r="M2374" i="3" s="1"/>
  <c r="M2373" i="3" a="1"/>
  <c r="M2373" i="3" s="1"/>
  <c r="M2372" i="3" a="1"/>
  <c r="M2372" i="3" s="1"/>
  <c r="M2371" i="3" a="1"/>
  <c r="M2371" i="3" s="1"/>
  <c r="M2370" i="3" a="1"/>
  <c r="M2370" i="3" s="1"/>
  <c r="M2369" i="3" a="1"/>
  <c r="M2369" i="3" s="1"/>
  <c r="M2368" i="3" a="1"/>
  <c r="M2368" i="3" s="1"/>
  <c r="M2367" i="3" a="1"/>
  <c r="M2367" i="3" s="1"/>
  <c r="M2366" i="3" a="1"/>
  <c r="M2366" i="3" s="1"/>
  <c r="M2365" i="3" a="1"/>
  <c r="M2365" i="3" s="1"/>
  <c r="M2364" i="3" a="1"/>
  <c r="M2364" i="3" s="1"/>
  <c r="M2363" i="3" a="1"/>
  <c r="M2363" i="3" s="1"/>
  <c r="M2362" i="3" a="1"/>
  <c r="M2362" i="3" s="1"/>
  <c r="M2361" i="3" a="1"/>
  <c r="M2361" i="3" s="1"/>
  <c r="M2360" i="3" a="1"/>
  <c r="M2360" i="3" s="1"/>
  <c r="M2359" i="3" a="1"/>
  <c r="M2359" i="3" s="1"/>
  <c r="M2358" i="3" a="1"/>
  <c r="M2358" i="3" s="1"/>
  <c r="M2357" i="3" a="1"/>
  <c r="M2357" i="3" s="1"/>
  <c r="M2356" i="3" a="1"/>
  <c r="M2356" i="3" s="1"/>
  <c r="M2355" i="3" a="1"/>
  <c r="M2355" i="3" s="1"/>
  <c r="M2354" i="3" a="1"/>
  <c r="M2354" i="3" s="1"/>
  <c r="M2353" i="3" a="1"/>
  <c r="M2353" i="3" s="1"/>
  <c r="M2352" i="3" a="1"/>
  <c r="M2352" i="3" s="1"/>
  <c r="M2351" i="3" a="1"/>
  <c r="M2351" i="3" s="1"/>
  <c r="M2350" i="3" a="1"/>
  <c r="M2350" i="3" s="1"/>
  <c r="M2349" i="3" a="1"/>
  <c r="M2349" i="3" s="1"/>
  <c r="M2348" i="3" a="1"/>
  <c r="M2348" i="3" s="1"/>
  <c r="M2347" i="3" a="1"/>
  <c r="M2347" i="3" s="1"/>
  <c r="M2346" i="3" a="1"/>
  <c r="M2346" i="3" s="1"/>
  <c r="M2345" i="3" a="1"/>
  <c r="M2345" i="3" s="1"/>
  <c r="M2344" i="3" a="1"/>
  <c r="M2344" i="3" s="1"/>
  <c r="M2343" i="3" a="1"/>
  <c r="M2343" i="3" s="1"/>
  <c r="M2342" i="3" a="1"/>
  <c r="M2342" i="3" s="1"/>
  <c r="M2341" i="3" a="1"/>
  <c r="M2341" i="3" s="1"/>
  <c r="M2340" i="3" a="1"/>
  <c r="M2340" i="3" s="1"/>
  <c r="M2339" i="3" a="1"/>
  <c r="M2339" i="3" s="1"/>
  <c r="M2338" i="3" a="1"/>
  <c r="M2338" i="3" s="1"/>
  <c r="M2337" i="3" a="1"/>
  <c r="M2337" i="3" s="1"/>
  <c r="M2336" i="3" a="1"/>
  <c r="M2336" i="3" s="1"/>
  <c r="M2335" i="3" a="1"/>
  <c r="M2335" i="3" s="1"/>
  <c r="M2334" i="3" a="1"/>
  <c r="M2334" i="3" s="1"/>
  <c r="M2333" i="3" a="1"/>
  <c r="M2333" i="3" s="1"/>
  <c r="M2332" i="3" a="1"/>
  <c r="M2332" i="3" s="1"/>
  <c r="M2331" i="3" a="1"/>
  <c r="M2331" i="3" s="1"/>
  <c r="M2330" i="3" a="1"/>
  <c r="M2330" i="3" s="1"/>
  <c r="M2329" i="3" a="1"/>
  <c r="M2329" i="3" s="1"/>
  <c r="M2328" i="3" a="1"/>
  <c r="M2328" i="3" s="1"/>
  <c r="M2327" i="3" a="1"/>
  <c r="M2327" i="3" s="1"/>
  <c r="M2326" i="3" a="1"/>
  <c r="M2326" i="3" s="1"/>
  <c r="M2325" i="3" a="1"/>
  <c r="M2325" i="3" s="1"/>
  <c r="M2324" i="3" a="1"/>
  <c r="M2324" i="3" s="1"/>
  <c r="M2323" i="3" a="1"/>
  <c r="M2323" i="3" s="1"/>
  <c r="M2322" i="3" a="1"/>
  <c r="M2322" i="3" s="1"/>
  <c r="M2321" i="3" a="1"/>
  <c r="M2321" i="3" s="1"/>
  <c r="M2320" i="3" a="1"/>
  <c r="M2320" i="3" s="1"/>
  <c r="M2319" i="3" a="1"/>
  <c r="M2319" i="3" s="1"/>
  <c r="M2318" i="3" a="1"/>
  <c r="M2318" i="3" s="1"/>
  <c r="M2317" i="3" a="1"/>
  <c r="M2317" i="3" s="1"/>
  <c r="M2316" i="3" a="1"/>
  <c r="M2316" i="3" s="1"/>
  <c r="M2315" i="3" a="1"/>
  <c r="M2315" i="3" s="1"/>
  <c r="M2314" i="3" a="1"/>
  <c r="M2314" i="3" s="1"/>
  <c r="M2313" i="3" a="1"/>
  <c r="M2313" i="3" s="1"/>
  <c r="M2312" i="3" a="1"/>
  <c r="M2312" i="3" s="1"/>
  <c r="M2311" i="3" a="1"/>
  <c r="M2311" i="3" s="1"/>
  <c r="M2310" i="3" a="1"/>
  <c r="M2310" i="3" s="1"/>
  <c r="M2309" i="3" a="1"/>
  <c r="M2309" i="3" s="1"/>
  <c r="M2308" i="3" a="1"/>
  <c r="M2308" i="3" s="1"/>
  <c r="M2307" i="3" a="1"/>
  <c r="M2307" i="3" s="1"/>
  <c r="M2306" i="3" a="1"/>
  <c r="M2306" i="3" s="1"/>
  <c r="M2305" i="3" a="1"/>
  <c r="M2305" i="3" s="1"/>
  <c r="M2304" i="3" a="1"/>
  <c r="M2304" i="3" s="1"/>
  <c r="M2303" i="3" a="1"/>
  <c r="M2303" i="3" s="1"/>
  <c r="M2302" i="3" a="1"/>
  <c r="M2302" i="3" s="1"/>
  <c r="M2301" i="3" a="1"/>
  <c r="M2301" i="3" s="1"/>
  <c r="M2300" i="3" a="1"/>
  <c r="M2300" i="3" s="1"/>
  <c r="M2299" i="3" a="1"/>
  <c r="M2299" i="3" s="1"/>
  <c r="M2298" i="3" a="1"/>
  <c r="M2298" i="3" s="1"/>
  <c r="M2297" i="3" a="1"/>
  <c r="M2297" i="3" s="1"/>
  <c r="M2296" i="3" a="1"/>
  <c r="M2296" i="3" s="1"/>
  <c r="M2295" i="3" a="1"/>
  <c r="M2295" i="3" s="1"/>
  <c r="M2294" i="3" a="1"/>
  <c r="M2294" i="3" s="1"/>
  <c r="M2293" i="3" a="1"/>
  <c r="M2293" i="3" s="1"/>
  <c r="M2292" i="3" a="1"/>
  <c r="M2292" i="3" s="1"/>
  <c r="M2291" i="3" a="1"/>
  <c r="M2291" i="3" s="1"/>
  <c r="M2290" i="3" a="1"/>
  <c r="M2290" i="3" s="1"/>
  <c r="M2289" i="3" a="1"/>
  <c r="M2289" i="3" s="1"/>
  <c r="M2288" i="3" a="1"/>
  <c r="M2288" i="3" s="1"/>
  <c r="M2287" i="3" a="1"/>
  <c r="M2287" i="3" s="1"/>
  <c r="M2286" i="3" a="1"/>
  <c r="M2286" i="3" s="1"/>
  <c r="M2285" i="3" a="1"/>
  <c r="M2285" i="3" s="1"/>
  <c r="M2284" i="3" a="1"/>
  <c r="M2284" i="3" s="1"/>
  <c r="M2283" i="3" a="1"/>
  <c r="M2283" i="3" s="1"/>
  <c r="M2282" i="3" a="1"/>
  <c r="M2282" i="3" s="1"/>
  <c r="M2281" i="3" a="1"/>
  <c r="M2281" i="3" s="1"/>
  <c r="M2280" i="3" a="1"/>
  <c r="M2280" i="3" s="1"/>
  <c r="M2279" i="3" a="1"/>
  <c r="M2279" i="3" s="1"/>
  <c r="M2278" i="3" a="1"/>
  <c r="M2278" i="3" s="1"/>
  <c r="M2277" i="3" a="1"/>
  <c r="M2277" i="3" s="1"/>
  <c r="M2276" i="3" a="1"/>
  <c r="M2276" i="3" s="1"/>
  <c r="M2275" i="3" a="1"/>
  <c r="M2275" i="3" s="1"/>
  <c r="M2274" i="3" a="1"/>
  <c r="M2274" i="3" s="1"/>
  <c r="M2273" i="3" a="1"/>
  <c r="M2273" i="3" s="1"/>
  <c r="M2272" i="3" a="1"/>
  <c r="M2272" i="3" s="1"/>
  <c r="M2271" i="3" a="1"/>
  <c r="M2271" i="3" s="1"/>
  <c r="M2270" i="3" a="1"/>
  <c r="M2270" i="3" s="1"/>
  <c r="M2269" i="3" a="1"/>
  <c r="M2269" i="3" s="1"/>
  <c r="M2268" i="3" a="1"/>
  <c r="M2268" i="3" s="1"/>
  <c r="M2267" i="3" a="1"/>
  <c r="M2267" i="3" s="1"/>
  <c r="M2266" i="3" a="1"/>
  <c r="M2266" i="3" s="1"/>
  <c r="M2265" i="3" a="1"/>
  <c r="M2265" i="3" s="1"/>
  <c r="M2264" i="3" a="1"/>
  <c r="M2264" i="3" s="1"/>
  <c r="M2263" i="3" a="1"/>
  <c r="M2263" i="3" s="1"/>
  <c r="M2262" i="3" a="1"/>
  <c r="M2262" i="3" s="1"/>
  <c r="M2261" i="3" a="1"/>
  <c r="M2261" i="3" s="1"/>
  <c r="M2260" i="3" a="1"/>
  <c r="M2260" i="3" s="1"/>
  <c r="M2259" i="3" a="1"/>
  <c r="M2259" i="3" s="1"/>
  <c r="M2258" i="3" a="1"/>
  <c r="M2258" i="3" s="1"/>
  <c r="M2257" i="3" a="1"/>
  <c r="M2257" i="3" s="1"/>
  <c r="M2256" i="3" a="1"/>
  <c r="M2256" i="3" s="1"/>
  <c r="M2255" i="3" a="1"/>
  <c r="M2255" i="3" s="1"/>
  <c r="M2254" i="3" a="1"/>
  <c r="M2254" i="3" s="1"/>
  <c r="M2253" i="3" a="1"/>
  <c r="M2253" i="3" s="1"/>
  <c r="M2252" i="3" a="1"/>
  <c r="M2252" i="3" s="1"/>
  <c r="M2251" i="3" a="1"/>
  <c r="M2251" i="3" s="1"/>
  <c r="M2250" i="3" a="1"/>
  <c r="M2250" i="3" s="1"/>
  <c r="M2249" i="3" a="1"/>
  <c r="M2249" i="3" s="1"/>
  <c r="M2248" i="3" a="1"/>
  <c r="M2248" i="3" s="1"/>
  <c r="M2247" i="3" a="1"/>
  <c r="M2247" i="3" s="1"/>
  <c r="M2246" i="3" a="1"/>
  <c r="M2246" i="3" s="1"/>
  <c r="M2245" i="3" a="1"/>
  <c r="M2245" i="3" s="1"/>
  <c r="M2244" i="3" a="1"/>
  <c r="M2244" i="3" s="1"/>
  <c r="M2243" i="3" a="1"/>
  <c r="M2243" i="3" s="1"/>
  <c r="M2242" i="3" a="1"/>
  <c r="M2242" i="3" s="1"/>
  <c r="M2241" i="3" a="1"/>
  <c r="M2241" i="3" s="1"/>
  <c r="M2240" i="3" a="1"/>
  <c r="M2240" i="3" s="1"/>
  <c r="M2239" i="3" a="1"/>
  <c r="M2239" i="3" s="1"/>
  <c r="M2238" i="3" a="1"/>
  <c r="M2238" i="3" s="1"/>
  <c r="M2237" i="3" a="1"/>
  <c r="M2237" i="3" s="1"/>
  <c r="M2236" i="3" a="1"/>
  <c r="M2236" i="3" s="1"/>
  <c r="M2235" i="3" a="1"/>
  <c r="M2235" i="3" s="1"/>
  <c r="M2234" i="3" a="1"/>
  <c r="M2234" i="3" s="1"/>
  <c r="M2233" i="3" a="1"/>
  <c r="M2233" i="3" s="1"/>
  <c r="M2232" i="3" a="1"/>
  <c r="M2232" i="3" s="1"/>
  <c r="M2231" i="3" a="1"/>
  <c r="M2231" i="3" s="1"/>
  <c r="M2230" i="3" a="1"/>
  <c r="M2230" i="3" s="1"/>
  <c r="M2229" i="3" a="1"/>
  <c r="M2229" i="3" s="1"/>
  <c r="M2228" i="3" a="1"/>
  <c r="M2228" i="3" s="1"/>
  <c r="M2227" i="3" a="1"/>
  <c r="M2227" i="3" s="1"/>
  <c r="M2226" i="3" a="1"/>
  <c r="M2226" i="3" s="1"/>
  <c r="M2225" i="3" a="1"/>
  <c r="M2225" i="3" s="1"/>
  <c r="M2224" i="3" a="1"/>
  <c r="M2224" i="3" s="1"/>
  <c r="M2223" i="3" a="1"/>
  <c r="M2223" i="3" s="1"/>
  <c r="M2222" i="3" a="1"/>
  <c r="M2222" i="3" s="1"/>
  <c r="M2221" i="3" a="1"/>
  <c r="M2221" i="3" s="1"/>
  <c r="M2220" i="3" a="1"/>
  <c r="M2220" i="3" s="1"/>
  <c r="M2219" i="3" a="1"/>
  <c r="M2219" i="3" s="1"/>
  <c r="M2218" i="3" a="1"/>
  <c r="M2218" i="3" s="1"/>
  <c r="M2217" i="3" a="1"/>
  <c r="M2217" i="3" s="1"/>
  <c r="M2216" i="3" a="1"/>
  <c r="M2216" i="3" s="1"/>
  <c r="M2215" i="3" a="1"/>
  <c r="M2215" i="3" s="1"/>
  <c r="M2214" i="3" a="1"/>
  <c r="M2214" i="3" s="1"/>
  <c r="M2213" i="3" a="1"/>
  <c r="M2213" i="3" s="1"/>
  <c r="M2212" i="3" a="1"/>
  <c r="M2212" i="3" s="1"/>
  <c r="M2211" i="3" a="1"/>
  <c r="M2211" i="3" s="1"/>
  <c r="M2210" i="3" a="1"/>
  <c r="M2210" i="3" s="1"/>
  <c r="M2209" i="3" a="1"/>
  <c r="M2209" i="3" s="1"/>
  <c r="M2208" i="3" a="1"/>
  <c r="M2208" i="3" s="1"/>
  <c r="M2207" i="3" a="1"/>
  <c r="M2207" i="3" s="1"/>
  <c r="M2206" i="3" a="1"/>
  <c r="M2206" i="3" s="1"/>
  <c r="M2205" i="3" a="1"/>
  <c r="M2205" i="3" s="1"/>
  <c r="M2204" i="3" a="1"/>
  <c r="M2204" i="3" s="1"/>
  <c r="M2203" i="3" a="1"/>
  <c r="M2203" i="3" s="1"/>
  <c r="M2202" i="3" a="1"/>
  <c r="M2202" i="3" s="1"/>
  <c r="M2201" i="3" a="1"/>
  <c r="M2201" i="3" s="1"/>
  <c r="M2200" i="3" a="1"/>
  <c r="M2200" i="3" s="1"/>
  <c r="M2199" i="3" a="1"/>
  <c r="M2199" i="3" s="1"/>
  <c r="M2198" i="3" a="1"/>
  <c r="M2198" i="3" s="1"/>
  <c r="M2197" i="3" a="1"/>
  <c r="M2197" i="3" s="1"/>
  <c r="M2196" i="3" a="1"/>
  <c r="M2196" i="3" s="1"/>
  <c r="M2195" i="3" a="1"/>
  <c r="M2195" i="3" s="1"/>
  <c r="M2194" i="3" a="1"/>
  <c r="M2194" i="3" s="1"/>
  <c r="M2193" i="3" a="1"/>
  <c r="M2193" i="3" s="1"/>
  <c r="M2192" i="3" a="1"/>
  <c r="M2192" i="3" s="1"/>
  <c r="M2191" i="3" a="1"/>
  <c r="M2191" i="3" s="1"/>
  <c r="M2190" i="3" a="1"/>
  <c r="M2190" i="3" s="1"/>
  <c r="M2189" i="3" a="1"/>
  <c r="M2189" i="3" s="1"/>
  <c r="M2188" i="3" a="1"/>
  <c r="M2188" i="3" s="1"/>
  <c r="M2187" i="3" a="1"/>
  <c r="M2187" i="3" s="1"/>
  <c r="M2186" i="3" a="1"/>
  <c r="M2186" i="3" s="1"/>
  <c r="M2185" i="3" a="1"/>
  <c r="M2185" i="3" s="1"/>
  <c r="M2184" i="3" a="1"/>
  <c r="M2184" i="3" s="1"/>
  <c r="M2183" i="3" a="1"/>
  <c r="M2183" i="3" s="1"/>
  <c r="M2182" i="3" a="1"/>
  <c r="M2182" i="3" s="1"/>
  <c r="M2181" i="3" a="1"/>
  <c r="M2181" i="3" s="1"/>
  <c r="M2180" i="3" a="1"/>
  <c r="M2180" i="3" s="1"/>
  <c r="M2179" i="3" a="1"/>
  <c r="M2179" i="3" s="1"/>
  <c r="M2178" i="3" a="1"/>
  <c r="M2178" i="3" s="1"/>
  <c r="M2177" i="3" a="1"/>
  <c r="M2177" i="3" s="1"/>
  <c r="M2176" i="3" a="1"/>
  <c r="M2176" i="3" s="1"/>
  <c r="M2175" i="3" a="1"/>
  <c r="M2175" i="3" s="1"/>
  <c r="M2174" i="3" a="1"/>
  <c r="M2174" i="3" s="1"/>
  <c r="M2173" i="3" a="1"/>
  <c r="M2173" i="3" s="1"/>
  <c r="M2172" i="3" a="1"/>
  <c r="M2172" i="3" s="1"/>
  <c r="M2171" i="3" a="1"/>
  <c r="M2171" i="3" s="1"/>
  <c r="M2170" i="3" a="1"/>
  <c r="M2170" i="3" s="1"/>
  <c r="M2169" i="3" a="1"/>
  <c r="M2169" i="3" s="1"/>
  <c r="M2168" i="3" a="1"/>
  <c r="M2168" i="3" s="1"/>
  <c r="M2167" i="3" a="1"/>
  <c r="M2167" i="3" s="1"/>
  <c r="M2166" i="3" a="1"/>
  <c r="M2166" i="3" s="1"/>
  <c r="M2165" i="3" a="1"/>
  <c r="M2165" i="3" s="1"/>
  <c r="M2164" i="3" a="1"/>
  <c r="M2164" i="3" s="1"/>
  <c r="M2163" i="3" a="1"/>
  <c r="M2163" i="3" s="1"/>
  <c r="M2162" i="3" a="1"/>
  <c r="M2162" i="3" s="1"/>
  <c r="M2161" i="3" a="1"/>
  <c r="M2161" i="3" s="1"/>
  <c r="M2160" i="3" a="1"/>
  <c r="M2160" i="3" s="1"/>
  <c r="M2159" i="3" a="1"/>
  <c r="M2159" i="3" s="1"/>
  <c r="M2158" i="3" a="1"/>
  <c r="M2158" i="3" s="1"/>
  <c r="M2157" i="3" a="1"/>
  <c r="M2157" i="3" s="1"/>
  <c r="M2156" i="3" a="1"/>
  <c r="M2156" i="3" s="1"/>
  <c r="M2155" i="3" a="1"/>
  <c r="M2155" i="3" s="1"/>
  <c r="M2154" i="3" a="1"/>
  <c r="M2154" i="3" s="1"/>
  <c r="M2153" i="3" a="1"/>
  <c r="M2153" i="3" s="1"/>
  <c r="M2152" i="3" a="1"/>
  <c r="M2152" i="3" s="1"/>
  <c r="M2151" i="3" a="1"/>
  <c r="M2151" i="3" s="1"/>
  <c r="M2150" i="3" a="1"/>
  <c r="M2150" i="3" s="1"/>
  <c r="M2149" i="3" a="1"/>
  <c r="M2149" i="3" s="1"/>
  <c r="M2148" i="3" a="1"/>
  <c r="M2148" i="3" s="1"/>
  <c r="M2147" i="3" a="1"/>
  <c r="M2147" i="3" s="1"/>
  <c r="M2146" i="3" a="1"/>
  <c r="M2146" i="3" s="1"/>
  <c r="M2145" i="3" a="1"/>
  <c r="M2145" i="3" s="1"/>
  <c r="M2144" i="3" a="1"/>
  <c r="M2144" i="3" s="1"/>
  <c r="M2143" i="3" a="1"/>
  <c r="M2143" i="3" s="1"/>
  <c r="M2142" i="3" a="1"/>
  <c r="M2142" i="3" s="1"/>
  <c r="M2141" i="3" a="1"/>
  <c r="M2141" i="3" s="1"/>
  <c r="M2140" i="3" a="1"/>
  <c r="M2140" i="3" s="1"/>
  <c r="M2139" i="3" a="1"/>
  <c r="M2139" i="3" s="1"/>
  <c r="M2138" i="3" a="1"/>
  <c r="M2138" i="3" s="1"/>
  <c r="M2137" i="3" a="1"/>
  <c r="M2137" i="3" s="1"/>
  <c r="M2136" i="3" a="1"/>
  <c r="M2136" i="3" s="1"/>
  <c r="M2135" i="3" a="1"/>
  <c r="M2135" i="3" s="1"/>
  <c r="M2134" i="3" a="1"/>
  <c r="M2134" i="3" s="1"/>
  <c r="M2133" i="3" a="1"/>
  <c r="M2133" i="3" s="1"/>
  <c r="M2132" i="3" a="1"/>
  <c r="M2132" i="3" s="1"/>
  <c r="M2131" i="3" a="1"/>
  <c r="M2131" i="3" s="1"/>
  <c r="M2130" i="3" a="1"/>
  <c r="M2130" i="3" s="1"/>
  <c r="M2129" i="3" a="1"/>
  <c r="M2129" i="3" s="1"/>
  <c r="M2128" i="3" a="1"/>
  <c r="M2128" i="3" s="1"/>
  <c r="M2127" i="3" a="1"/>
  <c r="M2127" i="3" s="1"/>
  <c r="M2126" i="3" a="1"/>
  <c r="M2126" i="3" s="1"/>
  <c r="M2125" i="3" a="1"/>
  <c r="M2125" i="3" s="1"/>
  <c r="M2124" i="3" a="1"/>
  <c r="M2124" i="3" s="1"/>
  <c r="M2123" i="3" a="1"/>
  <c r="M2123" i="3" s="1"/>
  <c r="M2122" i="3" a="1"/>
  <c r="M2122" i="3" s="1"/>
  <c r="M2121" i="3" a="1"/>
  <c r="M2121" i="3" s="1"/>
  <c r="M2120" i="3" a="1"/>
  <c r="M2120" i="3" s="1"/>
  <c r="M2119" i="3" a="1"/>
  <c r="M2119" i="3" s="1"/>
  <c r="M2118" i="3" a="1"/>
  <c r="M2118" i="3" s="1"/>
  <c r="M2117" i="3" a="1"/>
  <c r="M2117" i="3" s="1"/>
  <c r="M2116" i="3" a="1"/>
  <c r="M2116" i="3" s="1"/>
  <c r="M2115" i="3" a="1"/>
  <c r="M2115" i="3" s="1"/>
  <c r="M2114" i="3" a="1"/>
  <c r="M2114" i="3" s="1"/>
  <c r="M2113" i="3" a="1"/>
  <c r="M2113" i="3" s="1"/>
  <c r="M2112" i="3" a="1"/>
  <c r="M2112" i="3" s="1"/>
  <c r="M2111" i="3" a="1"/>
  <c r="M2111" i="3" s="1"/>
  <c r="M2110" i="3" a="1"/>
  <c r="M2110" i="3" s="1"/>
  <c r="M2109" i="3" a="1"/>
  <c r="M2109" i="3" s="1"/>
  <c r="M2108" i="3" a="1"/>
  <c r="M2108" i="3" s="1"/>
  <c r="M2107" i="3" a="1"/>
  <c r="M2107" i="3" s="1"/>
  <c r="M2106" i="3" a="1"/>
  <c r="M2106" i="3" s="1"/>
  <c r="M2105" i="3" a="1"/>
  <c r="M2105" i="3" s="1"/>
  <c r="M2104" i="3" a="1"/>
  <c r="M2104" i="3" s="1"/>
  <c r="M2103" i="3" a="1"/>
  <c r="M2103" i="3" s="1"/>
  <c r="M2102" i="3" a="1"/>
  <c r="M2102" i="3" s="1"/>
  <c r="M2101" i="3" a="1"/>
  <c r="M2101" i="3" s="1"/>
  <c r="M2100" i="3" a="1"/>
  <c r="M2100" i="3" s="1"/>
  <c r="M2099" i="3" a="1"/>
  <c r="M2099" i="3" s="1"/>
  <c r="M2098" i="3" a="1"/>
  <c r="M2098" i="3" s="1"/>
  <c r="M2097" i="3" a="1"/>
  <c r="M2097" i="3" s="1"/>
  <c r="M2096" i="3" a="1"/>
  <c r="M2096" i="3" s="1"/>
  <c r="M2095" i="3" a="1"/>
  <c r="M2095" i="3" s="1"/>
  <c r="M2094" i="3" a="1"/>
  <c r="M2094" i="3" s="1"/>
  <c r="M2093" i="3" a="1"/>
  <c r="M2093" i="3" s="1"/>
  <c r="M2092" i="3" a="1"/>
  <c r="M2092" i="3" s="1"/>
  <c r="M2091" i="3" a="1"/>
  <c r="M2091" i="3" s="1"/>
  <c r="M2090" i="3" a="1"/>
  <c r="M2090" i="3" s="1"/>
  <c r="M2089" i="3" a="1"/>
  <c r="M2089" i="3" s="1"/>
  <c r="M2088" i="3" a="1"/>
  <c r="M2088" i="3" s="1"/>
  <c r="M2087" i="3" a="1"/>
  <c r="M2087" i="3" s="1"/>
  <c r="M2086" i="3" a="1"/>
  <c r="M2086" i="3" s="1"/>
  <c r="M2085" i="3" a="1"/>
  <c r="M2085" i="3" s="1"/>
  <c r="M2084" i="3" a="1"/>
  <c r="M2084" i="3" s="1"/>
  <c r="M2083" i="3" a="1"/>
  <c r="M2083" i="3" s="1"/>
  <c r="M2082" i="3" a="1"/>
  <c r="M2082" i="3" s="1"/>
  <c r="M2081" i="3" a="1"/>
  <c r="M2081" i="3" s="1"/>
  <c r="M2080" i="3" a="1"/>
  <c r="M2080" i="3" s="1"/>
  <c r="M2079" i="3" a="1"/>
  <c r="M2079" i="3" s="1"/>
  <c r="M2078" i="3" a="1"/>
  <c r="M2078" i="3" s="1"/>
  <c r="M2077" i="3" a="1"/>
  <c r="M2077" i="3" s="1"/>
  <c r="M2076" i="3" a="1"/>
  <c r="M2076" i="3" s="1"/>
  <c r="M2075" i="3" a="1"/>
  <c r="M2075" i="3" s="1"/>
  <c r="M2074" i="3" a="1"/>
  <c r="M2074" i="3" s="1"/>
  <c r="M2073" i="3" a="1"/>
  <c r="M2073" i="3" s="1"/>
  <c r="M2072" i="3" a="1"/>
  <c r="M2072" i="3" s="1"/>
  <c r="M2071" i="3" a="1"/>
  <c r="M2071" i="3" s="1"/>
  <c r="M2070" i="3" a="1"/>
  <c r="M2070" i="3" s="1"/>
  <c r="M2069" i="3" a="1"/>
  <c r="M2069" i="3" s="1"/>
  <c r="M2068" i="3" a="1"/>
  <c r="M2068" i="3" s="1"/>
  <c r="M2067" i="3" a="1"/>
  <c r="M2067" i="3" s="1"/>
  <c r="M2066" i="3" a="1"/>
  <c r="M2066" i="3" s="1"/>
  <c r="M2065" i="3" a="1"/>
  <c r="M2065" i="3" s="1"/>
  <c r="M2064" i="3" a="1"/>
  <c r="M2064" i="3" s="1"/>
  <c r="M2063" i="3" a="1"/>
  <c r="M2063" i="3" s="1"/>
  <c r="M2062" i="3" a="1"/>
  <c r="M2062" i="3" s="1"/>
  <c r="M2061" i="3" a="1"/>
  <c r="M2061" i="3" s="1"/>
  <c r="M2060" i="3" a="1"/>
  <c r="M2060" i="3" s="1"/>
  <c r="M2059" i="3" a="1"/>
  <c r="M2059" i="3" s="1"/>
  <c r="M2058" i="3" a="1"/>
  <c r="M2058" i="3" s="1"/>
  <c r="M2057" i="3" a="1"/>
  <c r="M2057" i="3" s="1"/>
  <c r="M2056" i="3" a="1"/>
  <c r="M2056" i="3" s="1"/>
  <c r="M2055" i="3" a="1"/>
  <c r="M2055" i="3" s="1"/>
  <c r="M2054" i="3" a="1"/>
  <c r="M2054" i="3" s="1"/>
  <c r="M2053" i="3" a="1"/>
  <c r="M2053" i="3" s="1"/>
  <c r="M2052" i="3" a="1"/>
  <c r="M2052" i="3" s="1"/>
  <c r="M2051" i="3" a="1"/>
  <c r="M2051" i="3" s="1"/>
  <c r="M2050" i="3" a="1"/>
  <c r="M2050" i="3" s="1"/>
  <c r="M2049" i="3" a="1"/>
  <c r="M2049" i="3" s="1"/>
  <c r="M2048" i="3" a="1"/>
  <c r="M2048" i="3" s="1"/>
  <c r="M2047" i="3" a="1"/>
  <c r="M2047" i="3" s="1"/>
  <c r="M2046" i="3" a="1"/>
  <c r="M2046" i="3" s="1"/>
  <c r="M2045" i="3" a="1"/>
  <c r="M2045" i="3" s="1"/>
  <c r="M2044" i="3" a="1"/>
  <c r="M2044" i="3" s="1"/>
  <c r="M2043" i="3" a="1"/>
  <c r="M2043" i="3" s="1"/>
  <c r="M2042" i="3" a="1"/>
  <c r="M2042" i="3" s="1"/>
  <c r="M2041" i="3" a="1"/>
  <c r="M2041" i="3" s="1"/>
  <c r="M2040" i="3" a="1"/>
  <c r="M2040" i="3" s="1"/>
  <c r="M2039" i="3" a="1"/>
  <c r="M2039" i="3" s="1"/>
  <c r="M2038" i="3" a="1"/>
  <c r="M2038" i="3" s="1"/>
  <c r="M2037" i="3" a="1"/>
  <c r="M2037" i="3" s="1"/>
  <c r="M2036" i="3" a="1"/>
  <c r="M2036" i="3" s="1"/>
  <c r="M2035" i="3" a="1"/>
  <c r="M2035" i="3" s="1"/>
  <c r="M2034" i="3" a="1"/>
  <c r="M2034" i="3" s="1"/>
  <c r="M2033" i="3" a="1"/>
  <c r="M2033" i="3" s="1"/>
  <c r="M2032" i="3" a="1"/>
  <c r="M2032" i="3" s="1"/>
  <c r="M2031" i="3" a="1"/>
  <c r="M2031" i="3" s="1"/>
  <c r="M2030" i="3" a="1"/>
  <c r="M2030" i="3" s="1"/>
  <c r="M2029" i="3" a="1"/>
  <c r="M2029" i="3" s="1"/>
  <c r="M2028" i="3" a="1"/>
  <c r="M2028" i="3" s="1"/>
  <c r="M2027" i="3" a="1"/>
  <c r="M2027" i="3" s="1"/>
  <c r="M2026" i="3" a="1"/>
  <c r="M2026" i="3" s="1"/>
  <c r="M2025" i="3" a="1"/>
  <c r="M2025" i="3" s="1"/>
  <c r="M2024" i="3" a="1"/>
  <c r="M2024" i="3" s="1"/>
  <c r="M2023" i="3" a="1"/>
  <c r="M2023" i="3" s="1"/>
  <c r="M2022" i="3" a="1"/>
  <c r="M2022" i="3" s="1"/>
  <c r="M2021" i="3" a="1"/>
  <c r="M2021" i="3" s="1"/>
  <c r="M2020" i="3" a="1"/>
  <c r="M2020" i="3" s="1"/>
  <c r="M2019" i="3" a="1"/>
  <c r="M2019" i="3" s="1"/>
  <c r="M2018" i="3" a="1"/>
  <c r="M2018" i="3" s="1"/>
  <c r="M2017" i="3" a="1"/>
  <c r="M2017" i="3" s="1"/>
  <c r="M2016" i="3" a="1"/>
  <c r="M2016" i="3" s="1"/>
  <c r="M2015" i="3" a="1"/>
  <c r="M2015" i="3" s="1"/>
  <c r="M2014" i="3" a="1"/>
  <c r="M2014" i="3" s="1"/>
  <c r="M2013" i="3" a="1"/>
  <c r="M2013" i="3" s="1"/>
  <c r="M2012" i="3" a="1"/>
  <c r="M2012" i="3" s="1"/>
  <c r="M2011" i="3" a="1"/>
  <c r="M2011" i="3" s="1"/>
  <c r="M2010" i="3" a="1"/>
  <c r="M2010" i="3" s="1"/>
  <c r="M2009" i="3" a="1"/>
  <c r="M2009" i="3" s="1"/>
  <c r="M2008" i="3" a="1"/>
  <c r="M2008" i="3" s="1"/>
  <c r="M2007" i="3" a="1"/>
  <c r="M2007" i="3" s="1"/>
  <c r="M2006" i="3" a="1"/>
  <c r="M2006" i="3" s="1"/>
  <c r="M2005" i="3" a="1"/>
  <c r="M2005" i="3" s="1"/>
  <c r="M2004" i="3" a="1"/>
  <c r="M2004" i="3" s="1"/>
  <c r="M2003" i="3" a="1"/>
  <c r="M2003" i="3" s="1"/>
  <c r="M2002" i="3" a="1"/>
  <c r="M2002" i="3" s="1"/>
  <c r="M2001" i="3" a="1"/>
  <c r="M2001" i="3" s="1"/>
  <c r="M2000" i="3" a="1"/>
  <c r="M2000" i="3" s="1"/>
  <c r="M1999" i="3" a="1"/>
  <c r="M1999" i="3" s="1"/>
  <c r="M1998" i="3" a="1"/>
  <c r="M1998" i="3" s="1"/>
  <c r="M1997" i="3" a="1"/>
  <c r="M1997" i="3" s="1"/>
  <c r="M1996" i="3" a="1"/>
  <c r="M1996" i="3" s="1"/>
  <c r="M1995" i="3" a="1"/>
  <c r="M1995" i="3" s="1"/>
  <c r="M1994" i="3" a="1"/>
  <c r="M1994" i="3" s="1"/>
  <c r="M1993" i="3" a="1"/>
  <c r="M1993" i="3" s="1"/>
  <c r="M1992" i="3" a="1"/>
  <c r="M1992" i="3" s="1"/>
  <c r="M1991" i="3" a="1"/>
  <c r="M1991" i="3" s="1"/>
  <c r="M1990" i="3" a="1"/>
  <c r="M1990" i="3" s="1"/>
  <c r="M1989" i="3" a="1"/>
  <c r="M1989" i="3" s="1"/>
  <c r="M1988" i="3" a="1"/>
  <c r="M1988" i="3" s="1"/>
  <c r="M1987" i="3" a="1"/>
  <c r="M1987" i="3" s="1"/>
  <c r="M1986" i="3" a="1"/>
  <c r="M1986" i="3" s="1"/>
  <c r="M1985" i="3" a="1"/>
  <c r="M1985" i="3" s="1"/>
  <c r="M1984" i="3" a="1"/>
  <c r="M1984" i="3" s="1"/>
  <c r="M1983" i="3" a="1"/>
  <c r="M1983" i="3" s="1"/>
  <c r="M1982" i="3" a="1"/>
  <c r="M1982" i="3" s="1"/>
  <c r="M1981" i="3" a="1"/>
  <c r="M1981" i="3" s="1"/>
  <c r="M1980" i="3" a="1"/>
  <c r="M1980" i="3" s="1"/>
  <c r="M1979" i="3" a="1"/>
  <c r="M1979" i="3" s="1"/>
  <c r="M1978" i="3" a="1"/>
  <c r="M1978" i="3" s="1"/>
  <c r="M1977" i="3" a="1"/>
  <c r="M1977" i="3" s="1"/>
  <c r="M1976" i="3" a="1"/>
  <c r="M1976" i="3" s="1"/>
  <c r="M1975" i="3" a="1"/>
  <c r="M1975" i="3" s="1"/>
  <c r="M1974" i="3" a="1"/>
  <c r="M1974" i="3" s="1"/>
  <c r="M1973" i="3" a="1"/>
  <c r="M1973" i="3" s="1"/>
  <c r="M1972" i="3" a="1"/>
  <c r="M1972" i="3" s="1"/>
  <c r="M1971" i="3" a="1"/>
  <c r="M1971" i="3" s="1"/>
  <c r="M1970" i="3" a="1"/>
  <c r="M1970" i="3" s="1"/>
  <c r="M1969" i="3" a="1"/>
  <c r="M1969" i="3" s="1"/>
  <c r="M1968" i="3" a="1"/>
  <c r="M1968" i="3" s="1"/>
  <c r="M1967" i="3" a="1"/>
  <c r="M1967" i="3" s="1"/>
  <c r="M1966" i="3" a="1"/>
  <c r="M1966" i="3" s="1"/>
  <c r="M1965" i="3" a="1"/>
  <c r="M1965" i="3" s="1"/>
  <c r="M1964" i="3" a="1"/>
  <c r="M1964" i="3" s="1"/>
  <c r="M1963" i="3" a="1"/>
  <c r="M1963" i="3" s="1"/>
  <c r="M1962" i="3" a="1"/>
  <c r="M1962" i="3" s="1"/>
  <c r="M1961" i="3" a="1"/>
  <c r="M1961" i="3" s="1"/>
  <c r="M1960" i="3" a="1"/>
  <c r="M1960" i="3" s="1"/>
  <c r="M1959" i="3" a="1"/>
  <c r="M1959" i="3" s="1"/>
  <c r="M1958" i="3" a="1"/>
  <c r="M1958" i="3" s="1"/>
  <c r="M1957" i="3" a="1"/>
  <c r="M1957" i="3" s="1"/>
  <c r="M1956" i="3" a="1"/>
  <c r="M1956" i="3" s="1"/>
  <c r="M1955" i="3" a="1"/>
  <c r="M1955" i="3" s="1"/>
  <c r="M1954" i="3" a="1"/>
  <c r="M1954" i="3" s="1"/>
  <c r="M1953" i="3" a="1"/>
  <c r="M1953" i="3" s="1"/>
  <c r="M1952" i="3" a="1"/>
  <c r="M1952" i="3" s="1"/>
  <c r="M1951" i="3" a="1"/>
  <c r="M1951" i="3" s="1"/>
  <c r="M1950" i="3" a="1"/>
  <c r="M1950" i="3" s="1"/>
  <c r="M1949" i="3" a="1"/>
  <c r="M1949" i="3" s="1"/>
  <c r="M1948" i="3" a="1"/>
  <c r="M1948" i="3" s="1"/>
  <c r="M1947" i="3" a="1"/>
  <c r="M1947" i="3" s="1"/>
  <c r="M1946" i="3" a="1"/>
  <c r="M1946" i="3" s="1"/>
  <c r="M1945" i="3" a="1"/>
  <c r="M1945" i="3" s="1"/>
  <c r="M1944" i="3" a="1"/>
  <c r="M1944" i="3" s="1"/>
  <c r="M1943" i="3" a="1"/>
  <c r="M1943" i="3" s="1"/>
  <c r="M1942" i="3" a="1"/>
  <c r="M1942" i="3" s="1"/>
  <c r="M1941" i="3" a="1"/>
  <c r="M1941" i="3" s="1"/>
  <c r="M1940" i="3" a="1"/>
  <c r="M1940" i="3" s="1"/>
  <c r="M1939" i="3" a="1"/>
  <c r="M1939" i="3" s="1"/>
  <c r="M1938" i="3" a="1"/>
  <c r="M1938" i="3" s="1"/>
  <c r="M1937" i="3" a="1"/>
  <c r="M1937" i="3" s="1"/>
  <c r="M1936" i="3" a="1"/>
  <c r="M1936" i="3" s="1"/>
  <c r="M1935" i="3" a="1"/>
  <c r="M1935" i="3" s="1"/>
  <c r="M1934" i="3" a="1"/>
  <c r="M1934" i="3" s="1"/>
  <c r="M1933" i="3" a="1"/>
  <c r="M1933" i="3" s="1"/>
  <c r="M1932" i="3" a="1"/>
  <c r="M1932" i="3" s="1"/>
  <c r="M1931" i="3" a="1"/>
  <c r="M1931" i="3" s="1"/>
  <c r="M1930" i="3" a="1"/>
  <c r="M1930" i="3" s="1"/>
  <c r="M1929" i="3" a="1"/>
  <c r="M1929" i="3" s="1"/>
  <c r="M1928" i="3" a="1"/>
  <c r="M1928" i="3" s="1"/>
  <c r="M1927" i="3" a="1"/>
  <c r="M1927" i="3" s="1"/>
  <c r="M1926" i="3" a="1"/>
  <c r="M1926" i="3" s="1"/>
  <c r="M1925" i="3" a="1"/>
  <c r="M1925" i="3" s="1"/>
  <c r="M1924" i="3" a="1"/>
  <c r="M1924" i="3" s="1"/>
  <c r="M1923" i="3" a="1"/>
  <c r="M1923" i="3" s="1"/>
  <c r="M1922" i="3" a="1"/>
  <c r="M1922" i="3" s="1"/>
  <c r="M1921" i="3" a="1"/>
  <c r="M1921" i="3" s="1"/>
  <c r="M1920" i="3" a="1"/>
  <c r="M1920" i="3" s="1"/>
  <c r="M1919" i="3" a="1"/>
  <c r="M1919" i="3" s="1"/>
  <c r="M1918" i="3" a="1"/>
  <c r="M1918" i="3" s="1"/>
  <c r="M1917" i="3" a="1"/>
  <c r="M1917" i="3" s="1"/>
  <c r="M1916" i="3" a="1"/>
  <c r="M1916" i="3" s="1"/>
  <c r="M1915" i="3" a="1"/>
  <c r="M1915" i="3" s="1"/>
  <c r="M1914" i="3" a="1"/>
  <c r="M1914" i="3" s="1"/>
  <c r="M1913" i="3" a="1"/>
  <c r="M1913" i="3" s="1"/>
  <c r="M1912" i="3" a="1"/>
  <c r="M1912" i="3" s="1"/>
  <c r="M1911" i="3" a="1"/>
  <c r="M1911" i="3" s="1"/>
  <c r="M1910" i="3" a="1"/>
  <c r="M1910" i="3" s="1"/>
  <c r="M1909" i="3" a="1"/>
  <c r="M1909" i="3" s="1"/>
  <c r="M1908" i="3" a="1"/>
  <c r="M1908" i="3" s="1"/>
  <c r="M1907" i="3" a="1"/>
  <c r="M1907" i="3" s="1"/>
  <c r="M1906" i="3" a="1"/>
  <c r="M1906" i="3" s="1"/>
  <c r="M1905" i="3" a="1"/>
  <c r="M1905" i="3" s="1"/>
  <c r="M1904" i="3" a="1"/>
  <c r="M1904" i="3" s="1"/>
  <c r="M1903" i="3" a="1"/>
  <c r="M1903" i="3" s="1"/>
  <c r="M1902" i="3" a="1"/>
  <c r="M1902" i="3" s="1"/>
  <c r="M1901" i="3" a="1"/>
  <c r="M1901" i="3" s="1"/>
  <c r="M1900" i="3" a="1"/>
  <c r="M1900" i="3" s="1"/>
  <c r="M1899" i="3" a="1"/>
  <c r="M1899" i="3" s="1"/>
  <c r="M1898" i="3" a="1"/>
  <c r="M1898" i="3" s="1"/>
  <c r="M1897" i="3" a="1"/>
  <c r="M1897" i="3" s="1"/>
  <c r="M1896" i="3" a="1"/>
  <c r="M1896" i="3" s="1"/>
  <c r="M1895" i="3" a="1"/>
  <c r="M1895" i="3" s="1"/>
  <c r="M1894" i="3" a="1"/>
  <c r="M1894" i="3" s="1"/>
  <c r="M1893" i="3" a="1"/>
  <c r="M1893" i="3" s="1"/>
  <c r="M1892" i="3" a="1"/>
  <c r="M1892" i="3" s="1"/>
  <c r="M1891" i="3" a="1"/>
  <c r="M1891" i="3" s="1"/>
  <c r="M1890" i="3" a="1"/>
  <c r="M1890" i="3" s="1"/>
  <c r="M1889" i="3" a="1"/>
  <c r="M1889" i="3" s="1"/>
  <c r="M1888" i="3" a="1"/>
  <c r="M1888" i="3" s="1"/>
  <c r="M1887" i="3" a="1"/>
  <c r="M1887" i="3" s="1"/>
  <c r="M1886" i="3" a="1"/>
  <c r="M1886" i="3" s="1"/>
  <c r="M1885" i="3" a="1"/>
  <c r="M1885" i="3" s="1"/>
  <c r="M1884" i="3" a="1"/>
  <c r="M1884" i="3" s="1"/>
  <c r="M1883" i="3" a="1"/>
  <c r="M1883" i="3" s="1"/>
  <c r="M1882" i="3" a="1"/>
  <c r="M1882" i="3" s="1"/>
  <c r="M1881" i="3" a="1"/>
  <c r="M1881" i="3" s="1"/>
  <c r="M1880" i="3" a="1"/>
  <c r="M1880" i="3" s="1"/>
  <c r="M1879" i="3" a="1"/>
  <c r="M1879" i="3" s="1"/>
  <c r="M1878" i="3" a="1"/>
  <c r="M1878" i="3" s="1"/>
  <c r="M1877" i="3" a="1"/>
  <c r="M1877" i="3" s="1"/>
  <c r="M1876" i="3" a="1"/>
  <c r="M1876" i="3" s="1"/>
  <c r="M1875" i="3" a="1"/>
  <c r="M1875" i="3" s="1"/>
  <c r="M1874" i="3" a="1"/>
  <c r="M1874" i="3" s="1"/>
  <c r="M1873" i="3" a="1"/>
  <c r="M1873" i="3" s="1"/>
  <c r="M1872" i="3" a="1"/>
  <c r="M1872" i="3" s="1"/>
  <c r="M1871" i="3" a="1"/>
  <c r="M1871" i="3" s="1"/>
  <c r="M1870" i="3" a="1"/>
  <c r="M1870" i="3" s="1"/>
  <c r="M1869" i="3" a="1"/>
  <c r="M1869" i="3" s="1"/>
  <c r="M1868" i="3" a="1"/>
  <c r="M1868" i="3" s="1"/>
  <c r="M1867" i="3" a="1"/>
  <c r="M1867" i="3" s="1"/>
  <c r="M1866" i="3" a="1"/>
  <c r="M1866" i="3" s="1"/>
  <c r="M1865" i="3" a="1"/>
  <c r="M1865" i="3" s="1"/>
  <c r="M1864" i="3" a="1"/>
  <c r="M1864" i="3" s="1"/>
  <c r="M1863" i="3" a="1"/>
  <c r="M1863" i="3" s="1"/>
  <c r="M1862" i="3" a="1"/>
  <c r="M1862" i="3" s="1"/>
  <c r="M1861" i="3" a="1"/>
  <c r="M1861" i="3" s="1"/>
  <c r="M1860" i="3" a="1"/>
  <c r="M1860" i="3" s="1"/>
  <c r="M1859" i="3" a="1"/>
  <c r="M1859" i="3" s="1"/>
  <c r="M1858" i="3" a="1"/>
  <c r="M1858" i="3" s="1"/>
  <c r="M1857" i="3" a="1"/>
  <c r="M1857" i="3" s="1"/>
  <c r="M1856" i="3" a="1"/>
  <c r="M1856" i="3" s="1"/>
  <c r="M1855" i="3" a="1"/>
  <c r="M1855" i="3" s="1"/>
  <c r="M1854" i="3" a="1"/>
  <c r="M1854" i="3" s="1"/>
  <c r="M1853" i="3" a="1"/>
  <c r="M1853" i="3" s="1"/>
  <c r="M1852" i="3" a="1"/>
  <c r="M1852" i="3" s="1"/>
  <c r="M1851" i="3" a="1"/>
  <c r="M1851" i="3" s="1"/>
  <c r="M1850" i="3" a="1"/>
  <c r="M1850" i="3" s="1"/>
  <c r="M1849" i="3" a="1"/>
  <c r="M1849" i="3" s="1"/>
  <c r="M1848" i="3" a="1"/>
  <c r="M1848" i="3" s="1"/>
  <c r="M1847" i="3" a="1"/>
  <c r="M1847" i="3" s="1"/>
  <c r="M1846" i="3" a="1"/>
  <c r="M1846" i="3" s="1"/>
  <c r="M1845" i="3" a="1"/>
  <c r="M1845" i="3" s="1"/>
  <c r="M1844" i="3" a="1"/>
  <c r="M1844" i="3" s="1"/>
  <c r="M1843" i="3" a="1"/>
  <c r="M1843" i="3" s="1"/>
  <c r="M1842" i="3" a="1"/>
  <c r="M1842" i="3" s="1"/>
  <c r="M1841" i="3" a="1"/>
  <c r="M1841" i="3" s="1"/>
  <c r="M1840" i="3" a="1"/>
  <c r="M1840" i="3" s="1"/>
  <c r="M1839" i="3" a="1"/>
  <c r="M1839" i="3" s="1"/>
  <c r="M1838" i="3" a="1"/>
  <c r="M1838" i="3" s="1"/>
  <c r="M1837" i="3" a="1"/>
  <c r="M1837" i="3" s="1"/>
  <c r="M1836" i="3" a="1"/>
  <c r="M1836" i="3" s="1"/>
  <c r="M1835" i="3" a="1"/>
  <c r="M1835" i="3" s="1"/>
  <c r="M1834" i="3" a="1"/>
  <c r="M1834" i="3" s="1"/>
  <c r="M1833" i="3" a="1"/>
  <c r="M1833" i="3" s="1"/>
  <c r="M1832" i="3" a="1"/>
  <c r="M1832" i="3" s="1"/>
  <c r="M1831" i="3" a="1"/>
  <c r="M1831" i="3" s="1"/>
  <c r="M1830" i="3" a="1"/>
  <c r="M1830" i="3" s="1"/>
  <c r="M1829" i="3" a="1"/>
  <c r="M1829" i="3" s="1"/>
  <c r="M1828" i="3" a="1"/>
  <c r="M1828" i="3" s="1"/>
  <c r="M1827" i="3" a="1"/>
  <c r="M1827" i="3" s="1"/>
  <c r="M1826" i="3" a="1"/>
  <c r="M1826" i="3" s="1"/>
  <c r="M1825" i="3" a="1"/>
  <c r="M1825" i="3" s="1"/>
  <c r="M1824" i="3" a="1"/>
  <c r="M1824" i="3" s="1"/>
  <c r="M1823" i="3" a="1"/>
  <c r="M1823" i="3" s="1"/>
  <c r="M1822" i="3" a="1"/>
  <c r="M1822" i="3" s="1"/>
  <c r="M1821" i="3" a="1"/>
  <c r="M1821" i="3" s="1"/>
  <c r="M1820" i="3" a="1"/>
  <c r="M1820" i="3" s="1"/>
  <c r="M1819" i="3" a="1"/>
  <c r="M1819" i="3" s="1"/>
  <c r="M1818" i="3" a="1"/>
  <c r="M1818" i="3" s="1"/>
  <c r="M1817" i="3" a="1"/>
  <c r="M1817" i="3" s="1"/>
  <c r="M1816" i="3" a="1"/>
  <c r="M1816" i="3" s="1"/>
  <c r="M1815" i="3" a="1"/>
  <c r="M1815" i="3" s="1"/>
  <c r="M1814" i="3" a="1"/>
  <c r="M1814" i="3" s="1"/>
  <c r="M1813" i="3" a="1"/>
  <c r="M1813" i="3" s="1"/>
  <c r="M1812" i="3" a="1"/>
  <c r="M1812" i="3" s="1"/>
  <c r="M1811" i="3" a="1"/>
  <c r="M1811" i="3" s="1"/>
  <c r="M1810" i="3" a="1"/>
  <c r="M1810" i="3" s="1"/>
  <c r="M1809" i="3" a="1"/>
  <c r="M1809" i="3" s="1"/>
  <c r="M1808" i="3" a="1"/>
  <c r="M1808" i="3" s="1"/>
  <c r="M1807" i="3" a="1"/>
  <c r="M1807" i="3" s="1"/>
  <c r="M1806" i="3" a="1"/>
  <c r="M1806" i="3" s="1"/>
  <c r="M1805" i="3" a="1"/>
  <c r="M1805" i="3" s="1"/>
  <c r="M1804" i="3" a="1"/>
  <c r="M1804" i="3" s="1"/>
  <c r="M1803" i="3" a="1"/>
  <c r="M1803" i="3" s="1"/>
  <c r="M1802" i="3" a="1"/>
  <c r="M1802" i="3" s="1"/>
  <c r="M1801" i="3" a="1"/>
  <c r="M1801" i="3" s="1"/>
  <c r="M1800" i="3" a="1"/>
  <c r="M1800" i="3" s="1"/>
  <c r="M1799" i="3" a="1"/>
  <c r="M1799" i="3" s="1"/>
  <c r="M1798" i="3" a="1"/>
  <c r="M1798" i="3" s="1"/>
  <c r="M1797" i="3" a="1"/>
  <c r="M1797" i="3" s="1"/>
  <c r="M1796" i="3" a="1"/>
  <c r="M1796" i="3" s="1"/>
  <c r="M1795" i="3" a="1"/>
  <c r="M1795" i="3" s="1"/>
  <c r="M1794" i="3" a="1"/>
  <c r="M1794" i="3" s="1"/>
  <c r="M1793" i="3" a="1"/>
  <c r="M1793" i="3" s="1"/>
  <c r="M1792" i="3" a="1"/>
  <c r="M1792" i="3" s="1"/>
  <c r="M1791" i="3" a="1"/>
  <c r="M1791" i="3" s="1"/>
  <c r="M1790" i="3" a="1"/>
  <c r="M1790" i="3" s="1"/>
  <c r="M1789" i="3" a="1"/>
  <c r="M1789" i="3" s="1"/>
  <c r="M1788" i="3" a="1"/>
  <c r="M1788" i="3" s="1"/>
  <c r="M1787" i="3" a="1"/>
  <c r="M1787" i="3" s="1"/>
  <c r="M1786" i="3" a="1"/>
  <c r="M1786" i="3" s="1"/>
  <c r="M1785" i="3" a="1"/>
  <c r="M1785" i="3" s="1"/>
  <c r="M1784" i="3" a="1"/>
  <c r="M1784" i="3" s="1"/>
  <c r="M1783" i="3" a="1"/>
  <c r="M1783" i="3" s="1"/>
  <c r="M1782" i="3" a="1"/>
  <c r="M1782" i="3" s="1"/>
  <c r="M1781" i="3" a="1"/>
  <c r="M1781" i="3" s="1"/>
  <c r="M1780" i="3" a="1"/>
  <c r="M1780" i="3" s="1"/>
  <c r="M1779" i="3" a="1"/>
  <c r="M1779" i="3" s="1"/>
  <c r="M1778" i="3" a="1"/>
  <c r="M1778" i="3" s="1"/>
  <c r="M1777" i="3" a="1"/>
  <c r="M1777" i="3" s="1"/>
  <c r="M1776" i="3" a="1"/>
  <c r="M1776" i="3" s="1"/>
  <c r="M1775" i="3" a="1"/>
  <c r="M1775" i="3" s="1"/>
  <c r="M1774" i="3" a="1"/>
  <c r="M1774" i="3" s="1"/>
  <c r="M1773" i="3" a="1"/>
  <c r="M1773" i="3" s="1"/>
  <c r="M1772" i="3" a="1"/>
  <c r="M1772" i="3" s="1"/>
  <c r="M1771" i="3" a="1"/>
  <c r="M1771" i="3" s="1"/>
  <c r="M1770" i="3" a="1"/>
  <c r="M1770" i="3" s="1"/>
  <c r="M1769" i="3" a="1"/>
  <c r="M1769" i="3" s="1"/>
  <c r="M1768" i="3" a="1"/>
  <c r="M1768" i="3" s="1"/>
  <c r="M1767" i="3" a="1"/>
  <c r="M1767" i="3" s="1"/>
  <c r="M1766" i="3" a="1"/>
  <c r="M1766" i="3" s="1"/>
  <c r="M1765" i="3" a="1"/>
  <c r="M1765" i="3" s="1"/>
  <c r="M1764" i="3" a="1"/>
  <c r="M1764" i="3" s="1"/>
  <c r="M1763" i="3" a="1"/>
  <c r="M1763" i="3" s="1"/>
  <c r="M1762" i="3" a="1"/>
  <c r="M1762" i="3" s="1"/>
  <c r="M1761" i="3" a="1"/>
  <c r="M1761" i="3" s="1"/>
  <c r="M1760" i="3" a="1"/>
  <c r="M1760" i="3" s="1"/>
  <c r="M1759" i="3" a="1"/>
  <c r="M1759" i="3" s="1"/>
  <c r="M1758" i="3" a="1"/>
  <c r="M1758" i="3" s="1"/>
  <c r="M1757" i="3" a="1"/>
  <c r="M1757" i="3" s="1"/>
  <c r="M1756" i="3" a="1"/>
  <c r="M1756" i="3" s="1"/>
  <c r="M1755" i="3" a="1"/>
  <c r="M1755" i="3" s="1"/>
  <c r="M1754" i="3" a="1"/>
  <c r="M1754" i="3" s="1"/>
  <c r="M1753" i="3" a="1"/>
  <c r="M1753" i="3" s="1"/>
  <c r="M1752" i="3" a="1"/>
  <c r="M1752" i="3" s="1"/>
  <c r="M1751" i="3" a="1"/>
  <c r="M1751" i="3" s="1"/>
  <c r="M1750" i="3" a="1"/>
  <c r="M1750" i="3" s="1"/>
  <c r="M1749" i="3" a="1"/>
  <c r="M1749" i="3" s="1"/>
  <c r="M1748" i="3" a="1"/>
  <c r="M1748" i="3" s="1"/>
  <c r="M1747" i="3" a="1"/>
  <c r="M1747" i="3" s="1"/>
  <c r="M1746" i="3" a="1"/>
  <c r="M1746" i="3" s="1"/>
  <c r="M1745" i="3" a="1"/>
  <c r="M1745" i="3" s="1"/>
  <c r="M1744" i="3" a="1"/>
  <c r="M1744" i="3" s="1"/>
  <c r="M1743" i="3" a="1"/>
  <c r="M1743" i="3" s="1"/>
  <c r="M1742" i="3" a="1"/>
  <c r="M1742" i="3" s="1"/>
  <c r="M1741" i="3" a="1"/>
  <c r="M1741" i="3" s="1"/>
  <c r="M1740" i="3" a="1"/>
  <c r="M1740" i="3" s="1"/>
  <c r="M1739" i="3" a="1"/>
  <c r="M1739" i="3" s="1"/>
  <c r="M1738" i="3" a="1"/>
  <c r="M1738" i="3" s="1"/>
  <c r="M1737" i="3" a="1"/>
  <c r="M1737" i="3" s="1"/>
  <c r="M1736" i="3" a="1"/>
  <c r="M1736" i="3" s="1"/>
  <c r="M1735" i="3" a="1"/>
  <c r="M1735" i="3" s="1"/>
  <c r="M1734" i="3" a="1"/>
  <c r="M1734" i="3" s="1"/>
  <c r="M1733" i="3" a="1"/>
  <c r="M1733" i="3" s="1"/>
  <c r="M1732" i="3" a="1"/>
  <c r="M1732" i="3" s="1"/>
  <c r="M1731" i="3" a="1"/>
  <c r="M1731" i="3" s="1"/>
  <c r="M1730" i="3" a="1"/>
  <c r="M1730" i="3" s="1"/>
  <c r="M1729" i="3" a="1"/>
  <c r="M1729" i="3" s="1"/>
  <c r="M1728" i="3" a="1"/>
  <c r="M1728" i="3" s="1"/>
  <c r="M1727" i="3" a="1"/>
  <c r="M1727" i="3" s="1"/>
  <c r="M1726" i="3" a="1"/>
  <c r="M1726" i="3" s="1"/>
  <c r="M1725" i="3" a="1"/>
  <c r="M1725" i="3" s="1"/>
  <c r="M1724" i="3" a="1"/>
  <c r="M1724" i="3" s="1"/>
  <c r="M1723" i="3" a="1"/>
  <c r="M1723" i="3" s="1"/>
  <c r="M1722" i="3" a="1"/>
  <c r="M1722" i="3" s="1"/>
  <c r="M1721" i="3" a="1"/>
  <c r="M1721" i="3" s="1"/>
  <c r="M1720" i="3" a="1"/>
  <c r="M1720" i="3" s="1"/>
  <c r="M1719" i="3" a="1"/>
  <c r="M1719" i="3" s="1"/>
  <c r="M1718" i="3" a="1"/>
  <c r="M1718" i="3" s="1"/>
  <c r="M1717" i="3" a="1"/>
  <c r="M1717" i="3" s="1"/>
  <c r="M1716" i="3" a="1"/>
  <c r="M1716" i="3" s="1"/>
  <c r="M1715" i="3" a="1"/>
  <c r="M1715" i="3" s="1"/>
  <c r="M1714" i="3" a="1"/>
  <c r="M1714" i="3" s="1"/>
  <c r="M1713" i="3" a="1"/>
  <c r="M1713" i="3" s="1"/>
  <c r="M1712" i="3" a="1"/>
  <c r="M1712" i="3" s="1"/>
  <c r="M1711" i="3" a="1"/>
  <c r="M1711" i="3" s="1"/>
  <c r="M1710" i="3" a="1"/>
  <c r="M1710" i="3" s="1"/>
  <c r="M1709" i="3" a="1"/>
  <c r="M1709" i="3" s="1"/>
  <c r="M1708" i="3" a="1"/>
  <c r="M1708" i="3" s="1"/>
  <c r="M1707" i="3" a="1"/>
  <c r="M1707" i="3" s="1"/>
  <c r="M1706" i="3" a="1"/>
  <c r="M1706" i="3" s="1"/>
  <c r="M1705" i="3" a="1"/>
  <c r="M1705" i="3" s="1"/>
  <c r="M1704" i="3" a="1"/>
  <c r="M1704" i="3" s="1"/>
  <c r="M1703" i="3" a="1"/>
  <c r="M1703" i="3" s="1"/>
  <c r="M1702" i="3" a="1"/>
  <c r="M1702" i="3" s="1"/>
  <c r="M1701" i="3" a="1"/>
  <c r="M1701" i="3" s="1"/>
  <c r="M1700" i="3" a="1"/>
  <c r="M1700" i="3" s="1"/>
  <c r="M1699" i="3" a="1"/>
  <c r="M1699" i="3" s="1"/>
  <c r="M1698" i="3" a="1"/>
  <c r="M1698" i="3" s="1"/>
  <c r="M1697" i="3" a="1"/>
  <c r="M1697" i="3" s="1"/>
  <c r="M1696" i="3" a="1"/>
  <c r="M1696" i="3" s="1"/>
  <c r="M1695" i="3" a="1"/>
  <c r="M1695" i="3" s="1"/>
  <c r="M1694" i="3" a="1"/>
  <c r="M1694" i="3" s="1"/>
  <c r="M1693" i="3" a="1"/>
  <c r="M1693" i="3" s="1"/>
  <c r="M1692" i="3" a="1"/>
  <c r="M1692" i="3" s="1"/>
  <c r="M1691" i="3" a="1"/>
  <c r="M1691" i="3" s="1"/>
  <c r="M1690" i="3" a="1"/>
  <c r="M1690" i="3" s="1"/>
  <c r="M1689" i="3" a="1"/>
  <c r="M1689" i="3" s="1"/>
  <c r="M1688" i="3" a="1"/>
  <c r="M1688" i="3" s="1"/>
  <c r="M1687" i="3" a="1"/>
  <c r="M1687" i="3" s="1"/>
  <c r="M1686" i="3" a="1"/>
  <c r="M1686" i="3" s="1"/>
  <c r="M1685" i="3" a="1"/>
  <c r="M1685" i="3" s="1"/>
  <c r="M1684" i="3" a="1"/>
  <c r="M1684" i="3" s="1"/>
  <c r="M1683" i="3" a="1"/>
  <c r="M1683" i="3" s="1"/>
  <c r="M1682" i="3" a="1"/>
  <c r="M1682" i="3" s="1"/>
  <c r="M1681" i="3" a="1"/>
  <c r="M1681" i="3" s="1"/>
  <c r="M1680" i="3" a="1"/>
  <c r="M1680" i="3" s="1"/>
  <c r="M1679" i="3" a="1"/>
  <c r="M1679" i="3" s="1"/>
  <c r="M1678" i="3" a="1"/>
  <c r="M1678" i="3" s="1"/>
  <c r="M1677" i="3" a="1"/>
  <c r="M1677" i="3" s="1"/>
  <c r="M1676" i="3" a="1"/>
  <c r="M1676" i="3" s="1"/>
  <c r="M1675" i="3" a="1"/>
  <c r="M1675" i="3" s="1"/>
  <c r="M1674" i="3" a="1"/>
  <c r="M1674" i="3" s="1"/>
  <c r="M1673" i="3" a="1"/>
  <c r="M1673" i="3" s="1"/>
  <c r="M1672" i="3" a="1"/>
  <c r="M1672" i="3" s="1"/>
  <c r="M1671" i="3" a="1"/>
  <c r="M1671" i="3" s="1"/>
  <c r="M1670" i="3" a="1"/>
  <c r="M1670" i="3" s="1"/>
  <c r="M1669" i="3" a="1"/>
  <c r="M1669" i="3" s="1"/>
  <c r="M1668" i="3" a="1"/>
  <c r="M1668" i="3" s="1"/>
  <c r="M1667" i="3" a="1"/>
  <c r="M1667" i="3" s="1"/>
  <c r="M1666" i="3" a="1"/>
  <c r="M1666" i="3" s="1"/>
  <c r="M1665" i="3" a="1"/>
  <c r="M1665" i="3" s="1"/>
  <c r="M1664" i="3" a="1"/>
  <c r="M1664" i="3" s="1"/>
  <c r="M1663" i="3" a="1"/>
  <c r="M1663" i="3" s="1"/>
  <c r="M1662" i="3" a="1"/>
  <c r="M1662" i="3" s="1"/>
  <c r="M1661" i="3" a="1"/>
  <c r="M1661" i="3" s="1"/>
  <c r="M1660" i="3" a="1"/>
  <c r="M1660" i="3" s="1"/>
  <c r="M1659" i="3" a="1"/>
  <c r="M1659" i="3" s="1"/>
  <c r="M1658" i="3" a="1"/>
  <c r="M1658" i="3" s="1"/>
  <c r="M1657" i="3" a="1"/>
  <c r="M1657" i="3" s="1"/>
  <c r="M1656" i="3" a="1"/>
  <c r="M1656" i="3" s="1"/>
  <c r="M1655" i="3" a="1"/>
  <c r="M1655" i="3" s="1"/>
  <c r="M1654" i="3" a="1"/>
  <c r="M1654" i="3" s="1"/>
  <c r="M1653" i="3" a="1"/>
  <c r="M1653" i="3" s="1"/>
  <c r="M1652" i="3" a="1"/>
  <c r="M1652" i="3" s="1"/>
  <c r="M1651" i="3" a="1"/>
  <c r="M1651" i="3" s="1"/>
  <c r="M1650" i="3" a="1"/>
  <c r="M1650" i="3" s="1"/>
  <c r="M1649" i="3" a="1"/>
  <c r="M1649" i="3" s="1"/>
  <c r="M1648" i="3" a="1"/>
  <c r="M1648" i="3" s="1"/>
  <c r="M1647" i="3" a="1"/>
  <c r="M1647" i="3" s="1"/>
  <c r="M1646" i="3" a="1"/>
  <c r="M1646" i="3" s="1"/>
  <c r="M1645" i="3" a="1"/>
  <c r="M1645" i="3" s="1"/>
  <c r="M1644" i="3" a="1"/>
  <c r="M1644" i="3" s="1"/>
  <c r="M1643" i="3" a="1"/>
  <c r="M1643" i="3" s="1"/>
  <c r="M1642" i="3" a="1"/>
  <c r="M1642" i="3" s="1"/>
  <c r="M1641" i="3" a="1"/>
  <c r="M1641" i="3" s="1"/>
  <c r="M1640" i="3" a="1"/>
  <c r="M1640" i="3" s="1"/>
  <c r="M1639" i="3" a="1"/>
  <c r="M1639" i="3" s="1"/>
  <c r="M1638" i="3" a="1"/>
  <c r="M1638" i="3" s="1"/>
  <c r="M1637" i="3" a="1"/>
  <c r="M1637" i="3" s="1"/>
  <c r="M1636" i="3" a="1"/>
  <c r="M1636" i="3" s="1"/>
  <c r="M1635" i="3" a="1"/>
  <c r="M1635" i="3" s="1"/>
  <c r="M1634" i="3" a="1"/>
  <c r="M1634" i="3" s="1"/>
  <c r="M1633" i="3" a="1"/>
  <c r="M1633" i="3" s="1"/>
  <c r="M1632" i="3" a="1"/>
  <c r="M1632" i="3" s="1"/>
  <c r="M1631" i="3" a="1"/>
  <c r="M1631" i="3" s="1"/>
  <c r="M1630" i="3" a="1"/>
  <c r="M1630" i="3" s="1"/>
  <c r="M1629" i="3" a="1"/>
  <c r="M1629" i="3" s="1"/>
  <c r="M1628" i="3" a="1"/>
  <c r="M1628" i="3" s="1"/>
  <c r="M1627" i="3" a="1"/>
  <c r="M1627" i="3" s="1"/>
  <c r="M1626" i="3" a="1"/>
  <c r="M1626" i="3" s="1"/>
  <c r="M1625" i="3" a="1"/>
  <c r="M1625" i="3" s="1"/>
  <c r="M1624" i="3" a="1"/>
  <c r="M1624" i="3" s="1"/>
  <c r="M1623" i="3" a="1"/>
  <c r="M1623" i="3" s="1"/>
  <c r="M1622" i="3" a="1"/>
  <c r="M1622" i="3" s="1"/>
  <c r="M1621" i="3" a="1"/>
  <c r="M1621" i="3" s="1"/>
  <c r="M1620" i="3" a="1"/>
  <c r="M1620" i="3" s="1"/>
  <c r="M1619" i="3" a="1"/>
  <c r="M1619" i="3" s="1"/>
  <c r="M1618" i="3" a="1"/>
  <c r="M1618" i="3" s="1"/>
  <c r="M1617" i="3" a="1"/>
  <c r="M1617" i="3" s="1"/>
  <c r="M1616" i="3" a="1"/>
  <c r="M1616" i="3" s="1"/>
  <c r="M1615" i="3" a="1"/>
  <c r="M1615" i="3" s="1"/>
  <c r="M1614" i="3" a="1"/>
  <c r="M1614" i="3" s="1"/>
  <c r="M1613" i="3" a="1"/>
  <c r="M1613" i="3" s="1"/>
  <c r="M1612" i="3" a="1"/>
  <c r="M1612" i="3" s="1"/>
  <c r="M1611" i="3" a="1"/>
  <c r="M1611" i="3" s="1"/>
  <c r="M1610" i="3" a="1"/>
  <c r="M1610" i="3" s="1"/>
  <c r="M1609" i="3" a="1"/>
  <c r="M1609" i="3" s="1"/>
  <c r="M1608" i="3" a="1"/>
  <c r="M1608" i="3" s="1"/>
  <c r="M1607" i="3" a="1"/>
  <c r="M1607" i="3" s="1"/>
  <c r="M1606" i="3" a="1"/>
  <c r="M1606" i="3" s="1"/>
  <c r="M1605" i="3" a="1"/>
  <c r="M1605" i="3" s="1"/>
  <c r="M1604" i="3" a="1"/>
  <c r="M1604" i="3" s="1"/>
  <c r="M1603" i="3" a="1"/>
  <c r="M1603" i="3" s="1"/>
  <c r="M1602" i="3" a="1"/>
  <c r="M1602" i="3" s="1"/>
  <c r="M1601" i="3" a="1"/>
  <c r="M1601" i="3" s="1"/>
  <c r="M1600" i="3" a="1"/>
  <c r="M1600" i="3" s="1"/>
  <c r="M1599" i="3" a="1"/>
  <c r="M1599" i="3" s="1"/>
  <c r="M1598" i="3" a="1"/>
  <c r="M1598" i="3" s="1"/>
  <c r="M1597" i="3" a="1"/>
  <c r="M1597" i="3" s="1"/>
  <c r="M1596" i="3" a="1"/>
  <c r="M1596" i="3" s="1"/>
  <c r="M1595" i="3" a="1"/>
  <c r="M1595" i="3" s="1"/>
  <c r="M1594" i="3" a="1"/>
  <c r="M1594" i="3" s="1"/>
  <c r="M1593" i="3" a="1"/>
  <c r="M1593" i="3" s="1"/>
  <c r="M1592" i="3" a="1"/>
  <c r="M1592" i="3" s="1"/>
  <c r="M1591" i="3" a="1"/>
  <c r="M1591" i="3" s="1"/>
  <c r="M1590" i="3" a="1"/>
  <c r="M1590" i="3" s="1"/>
  <c r="M1589" i="3" a="1"/>
  <c r="M1589" i="3" s="1"/>
  <c r="M1588" i="3" a="1"/>
  <c r="M1588" i="3" s="1"/>
  <c r="M1587" i="3" a="1"/>
  <c r="M1587" i="3" s="1"/>
  <c r="M1586" i="3" a="1"/>
  <c r="M1586" i="3" s="1"/>
  <c r="M1585" i="3" a="1"/>
  <c r="M1585" i="3" s="1"/>
  <c r="M1584" i="3" a="1"/>
  <c r="M1584" i="3" s="1"/>
  <c r="M1583" i="3" a="1"/>
  <c r="M1583" i="3" s="1"/>
  <c r="M1582" i="3" a="1"/>
  <c r="M1582" i="3" s="1"/>
  <c r="M1581" i="3" a="1"/>
  <c r="M1581" i="3" s="1"/>
  <c r="M1580" i="3" a="1"/>
  <c r="M1580" i="3" s="1"/>
  <c r="M1579" i="3" a="1"/>
  <c r="M1579" i="3" s="1"/>
  <c r="M1578" i="3" a="1"/>
  <c r="M1578" i="3" s="1"/>
  <c r="M1577" i="3" a="1"/>
  <c r="M1577" i="3" s="1"/>
  <c r="M1576" i="3" a="1"/>
  <c r="M1576" i="3" s="1"/>
  <c r="M1575" i="3" a="1"/>
  <c r="M1575" i="3" s="1"/>
  <c r="M1574" i="3" a="1"/>
  <c r="M1574" i="3" s="1"/>
  <c r="M1573" i="3" a="1"/>
  <c r="M1573" i="3" s="1"/>
  <c r="M1572" i="3" a="1"/>
  <c r="M1572" i="3" s="1"/>
  <c r="M1571" i="3" a="1"/>
  <c r="M1571" i="3" s="1"/>
  <c r="M1570" i="3" a="1"/>
  <c r="M1570" i="3" s="1"/>
  <c r="M1569" i="3" a="1"/>
  <c r="M1569" i="3" s="1"/>
  <c r="M1568" i="3" a="1"/>
  <c r="M1568" i="3" s="1"/>
  <c r="M1567" i="3" a="1"/>
  <c r="M1567" i="3" s="1"/>
  <c r="M1566" i="3" a="1"/>
  <c r="M1566" i="3" s="1"/>
  <c r="M1565" i="3" a="1"/>
  <c r="M1565" i="3" s="1"/>
  <c r="M1564" i="3" a="1"/>
  <c r="M1564" i="3" s="1"/>
  <c r="M1563" i="3" a="1"/>
  <c r="M1563" i="3" s="1"/>
  <c r="M1562" i="3" a="1"/>
  <c r="M1562" i="3" s="1"/>
  <c r="M1561" i="3" a="1"/>
  <c r="M1561" i="3" s="1"/>
  <c r="M1560" i="3" a="1"/>
  <c r="M1560" i="3" s="1"/>
  <c r="M1559" i="3" a="1"/>
  <c r="M1559" i="3" s="1"/>
  <c r="M1558" i="3" a="1"/>
  <c r="M1558" i="3" s="1"/>
  <c r="M1557" i="3" a="1"/>
  <c r="M1557" i="3" s="1"/>
  <c r="M1556" i="3" a="1"/>
  <c r="M1556" i="3" s="1"/>
  <c r="M1555" i="3" a="1"/>
  <c r="M1555" i="3" s="1"/>
  <c r="M1554" i="3" a="1"/>
  <c r="M1554" i="3" s="1"/>
  <c r="M1553" i="3" a="1"/>
  <c r="M1553" i="3" s="1"/>
  <c r="M1552" i="3" a="1"/>
  <c r="M1552" i="3" s="1"/>
  <c r="M1551" i="3" a="1"/>
  <c r="M1551" i="3" s="1"/>
  <c r="M1550" i="3" a="1"/>
  <c r="M1550" i="3" s="1"/>
  <c r="M1549" i="3" a="1"/>
  <c r="M1549" i="3" s="1"/>
  <c r="M1548" i="3" a="1"/>
  <c r="M1548" i="3" s="1"/>
  <c r="M1547" i="3" a="1"/>
  <c r="M1547" i="3" s="1"/>
  <c r="M1546" i="3" a="1"/>
  <c r="M1546" i="3" s="1"/>
  <c r="M1545" i="3" a="1"/>
  <c r="M1545" i="3" s="1"/>
  <c r="M1544" i="3" a="1"/>
  <c r="M1544" i="3" s="1"/>
  <c r="M1543" i="3" a="1"/>
  <c r="M1543" i="3" s="1"/>
  <c r="M1542" i="3" a="1"/>
  <c r="M1542" i="3" s="1"/>
  <c r="M1541" i="3" a="1"/>
  <c r="M1541" i="3" s="1"/>
  <c r="M1540" i="3" a="1"/>
  <c r="M1540" i="3" s="1"/>
  <c r="M1539" i="3" a="1"/>
  <c r="M1539" i="3" s="1"/>
  <c r="M1538" i="3" a="1"/>
  <c r="M1538" i="3" s="1"/>
  <c r="M1537" i="3" a="1"/>
  <c r="M1537" i="3" s="1"/>
  <c r="M1536" i="3" a="1"/>
  <c r="M1536" i="3" s="1"/>
  <c r="M1535" i="3" a="1"/>
  <c r="M1535" i="3" s="1"/>
  <c r="M1534" i="3" a="1"/>
  <c r="M1534" i="3" s="1"/>
  <c r="M1533" i="3" a="1"/>
  <c r="M1533" i="3" s="1"/>
  <c r="M1532" i="3" a="1"/>
  <c r="M1532" i="3" s="1"/>
  <c r="M1531" i="3" a="1"/>
  <c r="M1531" i="3" s="1"/>
  <c r="M1530" i="3" a="1"/>
  <c r="M1530" i="3" s="1"/>
  <c r="M1529" i="3" a="1"/>
  <c r="M1529" i="3" s="1"/>
  <c r="M1528" i="3" a="1"/>
  <c r="M1528" i="3" s="1"/>
  <c r="M1527" i="3" a="1"/>
  <c r="M1527" i="3" s="1"/>
  <c r="M1526" i="3" a="1"/>
  <c r="M1526" i="3" s="1"/>
  <c r="M1525" i="3" a="1"/>
  <c r="M1525" i="3" s="1"/>
  <c r="M1524" i="3" a="1"/>
  <c r="M1524" i="3" s="1"/>
  <c r="M1523" i="3" a="1"/>
  <c r="M1523" i="3" s="1"/>
  <c r="M1522" i="3" a="1"/>
  <c r="M1522" i="3" s="1"/>
  <c r="M1521" i="3" a="1"/>
  <c r="M1521" i="3" s="1"/>
  <c r="M1520" i="3" a="1"/>
  <c r="M1520" i="3" s="1"/>
  <c r="M1519" i="3" a="1"/>
  <c r="M1519" i="3" s="1"/>
  <c r="M1518" i="3" a="1"/>
  <c r="M1518" i="3" s="1"/>
  <c r="M1517" i="3" a="1"/>
  <c r="M1517" i="3" s="1"/>
  <c r="M1516" i="3" a="1"/>
  <c r="M1516" i="3" s="1"/>
  <c r="M1515" i="3" a="1"/>
  <c r="M1515" i="3" s="1"/>
  <c r="M1514" i="3" a="1"/>
  <c r="M1514" i="3" s="1"/>
  <c r="M1513" i="3" a="1"/>
  <c r="M1513" i="3" s="1"/>
  <c r="M1512" i="3" a="1"/>
  <c r="M1512" i="3" s="1"/>
  <c r="M1511" i="3" a="1"/>
  <c r="M1511" i="3" s="1"/>
  <c r="M1510" i="3" a="1"/>
  <c r="M1510" i="3" s="1"/>
  <c r="M1509" i="3" a="1"/>
  <c r="M1509" i="3" s="1"/>
  <c r="M1508" i="3" a="1"/>
  <c r="M1508" i="3" s="1"/>
  <c r="M1507" i="3" a="1"/>
  <c r="M1507" i="3" s="1"/>
  <c r="M1506" i="3" a="1"/>
  <c r="M1506" i="3" s="1"/>
  <c r="M1505" i="3" a="1"/>
  <c r="M1505" i="3" s="1"/>
  <c r="M1504" i="3" a="1"/>
  <c r="M1504" i="3" s="1"/>
  <c r="M1503" i="3" a="1"/>
  <c r="M1503" i="3" s="1"/>
  <c r="M1502" i="3" a="1"/>
  <c r="M1502" i="3" s="1"/>
  <c r="M1501" i="3" a="1"/>
  <c r="M1501" i="3" s="1"/>
  <c r="M1500" i="3" a="1"/>
  <c r="M1500" i="3" s="1"/>
  <c r="M1499" i="3" a="1"/>
  <c r="M1499" i="3" s="1"/>
  <c r="M1498" i="3" a="1"/>
  <c r="M1498" i="3" s="1"/>
  <c r="M1497" i="3" a="1"/>
  <c r="M1497" i="3" s="1"/>
  <c r="M1496" i="3" a="1"/>
  <c r="M1496" i="3" s="1"/>
  <c r="M1495" i="3" a="1"/>
  <c r="M1495" i="3" s="1"/>
  <c r="M1494" i="3" a="1"/>
  <c r="M1494" i="3" s="1"/>
  <c r="M1493" i="3" a="1"/>
  <c r="M1493" i="3" s="1"/>
  <c r="M1492" i="3" a="1"/>
  <c r="M1492" i="3" s="1"/>
  <c r="M1491" i="3" a="1"/>
  <c r="M1491" i="3" s="1"/>
  <c r="M1490" i="3" a="1"/>
  <c r="M1490" i="3" s="1"/>
  <c r="M1489" i="3" a="1"/>
  <c r="M1489" i="3" s="1"/>
  <c r="M1488" i="3" a="1"/>
  <c r="M1488" i="3" s="1"/>
  <c r="M1487" i="3" a="1"/>
  <c r="M1487" i="3" s="1"/>
  <c r="M1486" i="3" a="1"/>
  <c r="M1486" i="3" s="1"/>
  <c r="M1485" i="3" a="1"/>
  <c r="M1485" i="3" s="1"/>
  <c r="M1484" i="3" a="1"/>
  <c r="M1484" i="3" s="1"/>
  <c r="M1483" i="3" a="1"/>
  <c r="M1483" i="3" s="1"/>
  <c r="M1482" i="3" a="1"/>
  <c r="M1482" i="3" s="1"/>
  <c r="M1481" i="3" a="1"/>
  <c r="M1481" i="3" s="1"/>
  <c r="M1480" i="3" a="1"/>
  <c r="M1480" i="3" s="1"/>
  <c r="M1479" i="3" a="1"/>
  <c r="M1479" i="3" s="1"/>
  <c r="M1478" i="3" a="1"/>
  <c r="M1478" i="3" s="1"/>
  <c r="M1477" i="3" a="1"/>
  <c r="M1477" i="3" s="1"/>
  <c r="M1476" i="3" a="1"/>
  <c r="M1476" i="3" s="1"/>
  <c r="M1475" i="3" a="1"/>
  <c r="M1475" i="3" s="1"/>
  <c r="M1474" i="3" a="1"/>
  <c r="M1474" i="3" s="1"/>
  <c r="M1473" i="3" a="1"/>
  <c r="M1473" i="3" s="1"/>
  <c r="M1472" i="3" a="1"/>
  <c r="M1472" i="3" s="1"/>
  <c r="M1471" i="3" a="1"/>
  <c r="M1471" i="3" s="1"/>
  <c r="M1470" i="3" a="1"/>
  <c r="M1470" i="3" s="1"/>
  <c r="M1469" i="3" a="1"/>
  <c r="M1469" i="3" s="1"/>
  <c r="M1468" i="3" a="1"/>
  <c r="M1468" i="3" s="1"/>
  <c r="M1467" i="3" a="1"/>
  <c r="M1467" i="3" s="1"/>
  <c r="M1466" i="3" a="1"/>
  <c r="M1466" i="3" s="1"/>
  <c r="M1465" i="3" a="1"/>
  <c r="M1465" i="3" s="1"/>
  <c r="M1464" i="3" a="1"/>
  <c r="M1464" i="3" s="1"/>
  <c r="M1463" i="3" a="1"/>
  <c r="M1463" i="3" s="1"/>
  <c r="M1462" i="3" a="1"/>
  <c r="M1462" i="3" s="1"/>
  <c r="M1461" i="3" a="1"/>
  <c r="M1461" i="3" s="1"/>
  <c r="M1460" i="3" a="1"/>
  <c r="M1460" i="3" s="1"/>
  <c r="M1459" i="3" a="1"/>
  <c r="M1459" i="3" s="1"/>
  <c r="M1458" i="3" a="1"/>
  <c r="M1458" i="3" s="1"/>
  <c r="M1457" i="3" a="1"/>
  <c r="M1457" i="3" s="1"/>
  <c r="M1456" i="3" a="1"/>
  <c r="M1456" i="3" s="1"/>
  <c r="M1455" i="3" a="1"/>
  <c r="M1455" i="3" s="1"/>
  <c r="M1454" i="3" a="1"/>
  <c r="M1454" i="3" s="1"/>
  <c r="M1453" i="3" a="1"/>
  <c r="M1453" i="3" s="1"/>
  <c r="M1452" i="3" a="1"/>
  <c r="M1452" i="3" s="1"/>
  <c r="M1451" i="3" a="1"/>
  <c r="M1451" i="3" s="1"/>
  <c r="M1450" i="3" a="1"/>
  <c r="M1450" i="3" s="1"/>
  <c r="M1449" i="3" a="1"/>
  <c r="M1449" i="3" s="1"/>
  <c r="M1448" i="3" a="1"/>
  <c r="M1448" i="3" s="1"/>
  <c r="M1447" i="3" a="1"/>
  <c r="M1447" i="3" s="1"/>
  <c r="M1446" i="3" a="1"/>
  <c r="M1446" i="3" s="1"/>
  <c r="M1445" i="3" a="1"/>
  <c r="M1445" i="3" s="1"/>
  <c r="M1444" i="3" a="1"/>
  <c r="M1444" i="3" s="1"/>
  <c r="M1443" i="3" a="1"/>
  <c r="M1443" i="3" s="1"/>
  <c r="M1442" i="3" a="1"/>
  <c r="M1442" i="3" s="1"/>
  <c r="M1441" i="3" a="1"/>
  <c r="M1441" i="3" s="1"/>
  <c r="M1440" i="3" a="1"/>
  <c r="M1440" i="3" s="1"/>
  <c r="M1439" i="3" a="1"/>
  <c r="M1439" i="3" s="1"/>
  <c r="M1438" i="3" a="1"/>
  <c r="M1438" i="3" s="1"/>
  <c r="M1437" i="3" a="1"/>
  <c r="M1437" i="3" s="1"/>
  <c r="M1436" i="3" a="1"/>
  <c r="M1436" i="3" s="1"/>
  <c r="M1435" i="3" a="1"/>
  <c r="M1435" i="3" s="1"/>
  <c r="M1434" i="3" a="1"/>
  <c r="M1434" i="3" s="1"/>
  <c r="M1433" i="3" a="1"/>
  <c r="M1433" i="3" s="1"/>
  <c r="M1432" i="3" a="1"/>
  <c r="M1432" i="3" s="1"/>
  <c r="M1431" i="3" a="1"/>
  <c r="M1431" i="3" s="1"/>
  <c r="M1430" i="3" a="1"/>
  <c r="M1430" i="3" s="1"/>
  <c r="M1429" i="3" a="1"/>
  <c r="M1429" i="3" s="1"/>
  <c r="M1428" i="3" a="1"/>
  <c r="M1428" i="3" s="1"/>
  <c r="M1427" i="3" a="1"/>
  <c r="M1427" i="3" s="1"/>
  <c r="M1426" i="3" a="1"/>
  <c r="M1426" i="3" s="1"/>
  <c r="M1425" i="3" a="1"/>
  <c r="M1425" i="3" s="1"/>
  <c r="M1424" i="3" a="1"/>
  <c r="M1424" i="3" s="1"/>
  <c r="M1423" i="3" a="1"/>
  <c r="M1423" i="3" s="1"/>
  <c r="M1422" i="3" a="1"/>
  <c r="M1422" i="3" s="1"/>
  <c r="M1421" i="3" a="1"/>
  <c r="M1421" i="3" s="1"/>
  <c r="M1420" i="3" a="1"/>
  <c r="M1420" i="3" s="1"/>
  <c r="M1419" i="3" a="1"/>
  <c r="M1419" i="3" s="1"/>
  <c r="M1418" i="3" a="1"/>
  <c r="M1418" i="3" s="1"/>
  <c r="M1417" i="3" a="1"/>
  <c r="M1417" i="3" s="1"/>
  <c r="M1416" i="3" a="1"/>
  <c r="M1416" i="3" s="1"/>
  <c r="M1415" i="3" a="1"/>
  <c r="M1415" i="3" s="1"/>
  <c r="M1414" i="3" a="1"/>
  <c r="M1414" i="3" s="1"/>
  <c r="M1413" i="3" a="1"/>
  <c r="M1413" i="3" s="1"/>
  <c r="M1412" i="3" a="1"/>
  <c r="M1412" i="3" s="1"/>
  <c r="M1411" i="3" a="1"/>
  <c r="M1411" i="3" s="1"/>
  <c r="M1410" i="3" a="1"/>
  <c r="M1410" i="3" s="1"/>
  <c r="M1409" i="3" a="1"/>
  <c r="M1409" i="3" s="1"/>
  <c r="M1408" i="3" a="1"/>
  <c r="M1408" i="3" s="1"/>
  <c r="M1407" i="3" a="1"/>
  <c r="M1407" i="3" s="1"/>
  <c r="M1406" i="3" a="1"/>
  <c r="M1406" i="3" s="1"/>
  <c r="M1405" i="3" a="1"/>
  <c r="M1405" i="3" s="1"/>
  <c r="M1404" i="3" a="1"/>
  <c r="M1404" i="3" s="1"/>
  <c r="M1403" i="3" a="1"/>
  <c r="M1403" i="3" s="1"/>
  <c r="M1402" i="3" a="1"/>
  <c r="M1402" i="3" s="1"/>
  <c r="M1401" i="3" a="1"/>
  <c r="M1401" i="3" s="1"/>
  <c r="M1400" i="3" a="1"/>
  <c r="M1400" i="3" s="1"/>
  <c r="M1399" i="3" a="1"/>
  <c r="M1399" i="3" s="1"/>
  <c r="M1398" i="3" a="1"/>
  <c r="M1398" i="3" s="1"/>
  <c r="M1397" i="3" a="1"/>
  <c r="M1397" i="3" s="1"/>
  <c r="M1396" i="3" a="1"/>
  <c r="M1396" i="3" s="1"/>
  <c r="M1395" i="3" a="1"/>
  <c r="M1395" i="3" s="1"/>
  <c r="M1394" i="3" a="1"/>
  <c r="M1394" i="3" s="1"/>
  <c r="M1393" i="3" a="1"/>
  <c r="M1393" i="3" s="1"/>
  <c r="M1392" i="3" a="1"/>
  <c r="M1392" i="3" s="1"/>
  <c r="M1391" i="3" a="1"/>
  <c r="M1391" i="3" s="1"/>
  <c r="M1390" i="3" a="1"/>
  <c r="M1390" i="3" s="1"/>
  <c r="M1389" i="3" a="1"/>
  <c r="M1389" i="3" s="1"/>
  <c r="M1388" i="3" a="1"/>
  <c r="M1388" i="3" s="1"/>
  <c r="M1387" i="3" a="1"/>
  <c r="M1387" i="3" s="1"/>
  <c r="M1386" i="3" a="1"/>
  <c r="M1386" i="3" s="1"/>
  <c r="M1385" i="3" a="1"/>
  <c r="M1385" i="3" s="1"/>
  <c r="M1384" i="3" a="1"/>
  <c r="M1384" i="3" s="1"/>
  <c r="M1383" i="3" a="1"/>
  <c r="M1383" i="3" s="1"/>
  <c r="M1382" i="3" a="1"/>
  <c r="M1382" i="3" s="1"/>
  <c r="M1381" i="3" a="1"/>
  <c r="M1381" i="3" s="1"/>
  <c r="M1380" i="3" a="1"/>
  <c r="M1380" i="3" s="1"/>
  <c r="M1379" i="3" a="1"/>
  <c r="M1379" i="3" s="1"/>
  <c r="M1378" i="3" a="1"/>
  <c r="M1378" i="3" s="1"/>
  <c r="M1377" i="3" a="1"/>
  <c r="M1377" i="3" s="1"/>
  <c r="M1376" i="3" a="1"/>
  <c r="M1376" i="3" s="1"/>
  <c r="M1375" i="3" a="1"/>
  <c r="M1375" i="3" s="1"/>
  <c r="M1374" i="3" a="1"/>
  <c r="M1374" i="3" s="1"/>
  <c r="M1373" i="3" a="1"/>
  <c r="M1373" i="3" s="1"/>
  <c r="M1372" i="3" a="1"/>
  <c r="M1372" i="3" s="1"/>
  <c r="M1371" i="3" a="1"/>
  <c r="M1371" i="3" s="1"/>
  <c r="M1370" i="3" a="1"/>
  <c r="M1370" i="3" s="1"/>
  <c r="M1369" i="3" a="1"/>
  <c r="M1369" i="3" s="1"/>
  <c r="M1368" i="3" a="1"/>
  <c r="M1368" i="3" s="1"/>
  <c r="M1367" i="3" a="1"/>
  <c r="M1367" i="3" s="1"/>
  <c r="M1366" i="3" a="1"/>
  <c r="M1366" i="3" s="1"/>
  <c r="M1365" i="3" a="1"/>
  <c r="M1365" i="3" s="1"/>
  <c r="M1364" i="3" a="1"/>
  <c r="M1364" i="3" s="1"/>
  <c r="M1363" i="3" a="1"/>
  <c r="M1363" i="3" s="1"/>
  <c r="M1362" i="3" a="1"/>
  <c r="M1362" i="3" s="1"/>
  <c r="M1361" i="3" a="1"/>
  <c r="M1361" i="3" s="1"/>
  <c r="M1360" i="3" a="1"/>
  <c r="M1360" i="3" s="1"/>
  <c r="M1359" i="3" a="1"/>
  <c r="M1359" i="3" s="1"/>
  <c r="M1358" i="3" a="1"/>
  <c r="M1358" i="3" s="1"/>
  <c r="M1357" i="3" a="1"/>
  <c r="M1357" i="3" s="1"/>
  <c r="M1356" i="3" a="1"/>
  <c r="M1356" i="3" s="1"/>
  <c r="M1355" i="3" a="1"/>
  <c r="M1355" i="3" s="1"/>
  <c r="M1354" i="3" a="1"/>
  <c r="M1354" i="3" s="1"/>
  <c r="M1353" i="3" a="1"/>
  <c r="M1353" i="3" s="1"/>
  <c r="M1352" i="3" a="1"/>
  <c r="M1352" i="3" s="1"/>
  <c r="M1351" i="3" a="1"/>
  <c r="M1351" i="3" s="1"/>
  <c r="M1350" i="3" a="1"/>
  <c r="M1350" i="3" s="1"/>
  <c r="M1349" i="3" a="1"/>
  <c r="M1349" i="3" s="1"/>
  <c r="M1348" i="3" a="1"/>
  <c r="M1348" i="3" s="1"/>
  <c r="M1347" i="3" a="1"/>
  <c r="M1347" i="3" s="1"/>
  <c r="M1346" i="3" a="1"/>
  <c r="M1346" i="3" s="1"/>
  <c r="M1345" i="3" a="1"/>
  <c r="M1345" i="3" s="1"/>
  <c r="M1344" i="3" a="1"/>
  <c r="M1344" i="3" s="1"/>
  <c r="M1343" i="3" a="1"/>
  <c r="M1343" i="3" s="1"/>
  <c r="M1342" i="3" a="1"/>
  <c r="M1342" i="3" s="1"/>
  <c r="M1341" i="3" a="1"/>
  <c r="M1341" i="3" s="1"/>
  <c r="M1340" i="3" a="1"/>
  <c r="M1340" i="3" s="1"/>
  <c r="M1339" i="3" a="1"/>
  <c r="M1339" i="3" s="1"/>
  <c r="M1338" i="3" a="1"/>
  <c r="M1338" i="3" s="1"/>
  <c r="M1337" i="3" a="1"/>
  <c r="M1337" i="3" s="1"/>
  <c r="M1336" i="3" a="1"/>
  <c r="M1336" i="3" s="1"/>
  <c r="M1335" i="3" a="1"/>
  <c r="M1335" i="3" s="1"/>
  <c r="M1334" i="3" a="1"/>
  <c r="M1334" i="3" s="1"/>
  <c r="M1333" i="3" a="1"/>
  <c r="M1333" i="3" s="1"/>
  <c r="M1332" i="3" a="1"/>
  <c r="M1332" i="3" s="1"/>
  <c r="M1331" i="3" a="1"/>
  <c r="M1331" i="3" s="1"/>
  <c r="M1330" i="3" a="1"/>
  <c r="M1330" i="3" s="1"/>
  <c r="M1329" i="3" a="1"/>
  <c r="M1329" i="3" s="1"/>
  <c r="M1328" i="3" a="1"/>
  <c r="M1328" i="3" s="1"/>
  <c r="M1327" i="3" a="1"/>
  <c r="M1327" i="3" s="1"/>
  <c r="M1326" i="3" a="1"/>
  <c r="M1326" i="3" s="1"/>
  <c r="M1325" i="3" a="1"/>
  <c r="M1325" i="3" s="1"/>
  <c r="M1324" i="3" a="1"/>
  <c r="M1324" i="3" s="1"/>
  <c r="M1323" i="3" a="1"/>
  <c r="M1323" i="3" s="1"/>
  <c r="M1322" i="3" a="1"/>
  <c r="M1322" i="3" s="1"/>
  <c r="M1321" i="3" a="1"/>
  <c r="M1321" i="3" s="1"/>
  <c r="M1320" i="3" a="1"/>
  <c r="M1320" i="3" s="1"/>
  <c r="M1319" i="3" a="1"/>
  <c r="M1319" i="3" s="1"/>
  <c r="M1318" i="3" a="1"/>
  <c r="M1318" i="3" s="1"/>
  <c r="M1317" i="3" a="1"/>
  <c r="M1317" i="3" s="1"/>
  <c r="M1316" i="3" a="1"/>
  <c r="M1316" i="3" s="1"/>
  <c r="M1315" i="3" a="1"/>
  <c r="M1315" i="3" s="1"/>
  <c r="M1314" i="3" a="1"/>
  <c r="M1314" i="3" s="1"/>
  <c r="M1313" i="3" a="1"/>
  <c r="M1313" i="3" s="1"/>
  <c r="M1312" i="3" a="1"/>
  <c r="M1312" i="3" s="1"/>
  <c r="M1311" i="3" a="1"/>
  <c r="M1311" i="3" s="1"/>
  <c r="M1310" i="3" a="1"/>
  <c r="M1310" i="3" s="1"/>
  <c r="M1309" i="3" a="1"/>
  <c r="M1309" i="3" s="1"/>
  <c r="M1308" i="3" a="1"/>
  <c r="M1308" i="3" s="1"/>
  <c r="M1307" i="3" a="1"/>
  <c r="M1307" i="3" s="1"/>
  <c r="M1306" i="3" a="1"/>
  <c r="M1306" i="3" s="1"/>
  <c r="M1305" i="3" a="1"/>
  <c r="M1305" i="3" s="1"/>
  <c r="M1304" i="3" a="1"/>
  <c r="M1304" i="3" s="1"/>
  <c r="M1303" i="3" a="1"/>
  <c r="M1303" i="3" s="1"/>
  <c r="M1302" i="3" a="1"/>
  <c r="M1302" i="3" s="1"/>
  <c r="M1301" i="3" a="1"/>
  <c r="M1301" i="3" s="1"/>
  <c r="M1300" i="3" a="1"/>
  <c r="M1300" i="3" s="1"/>
  <c r="M1299" i="3" a="1"/>
  <c r="M1299" i="3" s="1"/>
  <c r="M1298" i="3" a="1"/>
  <c r="M1298" i="3" s="1"/>
  <c r="M1297" i="3" a="1"/>
  <c r="M1297" i="3" s="1"/>
  <c r="M1296" i="3" a="1"/>
  <c r="M1296" i="3" s="1"/>
  <c r="M1295" i="3" a="1"/>
  <c r="M1295" i="3" s="1"/>
  <c r="M1294" i="3" a="1"/>
  <c r="M1294" i="3" s="1"/>
  <c r="M1293" i="3" a="1"/>
  <c r="M1293" i="3" s="1"/>
  <c r="M1292" i="3" a="1"/>
  <c r="M1292" i="3" s="1"/>
  <c r="M1291" i="3" a="1"/>
  <c r="M1291" i="3" s="1"/>
  <c r="M1290" i="3" a="1"/>
  <c r="M1290" i="3" s="1"/>
  <c r="M1289" i="3" a="1"/>
  <c r="M1289" i="3" s="1"/>
  <c r="M1288" i="3" a="1"/>
  <c r="M1288" i="3" s="1"/>
  <c r="M1287" i="3" a="1"/>
  <c r="M1287" i="3" s="1"/>
  <c r="M1286" i="3" a="1"/>
  <c r="M1286" i="3" s="1"/>
  <c r="M1285" i="3" a="1"/>
  <c r="M1285" i="3" s="1"/>
  <c r="M1284" i="3" a="1"/>
  <c r="M1284" i="3" s="1"/>
  <c r="M1283" i="3" a="1"/>
  <c r="M1283" i="3" s="1"/>
  <c r="M1282" i="3" a="1"/>
  <c r="M1282" i="3" s="1"/>
  <c r="M1281" i="3" a="1"/>
  <c r="M1281" i="3" s="1"/>
  <c r="M1280" i="3" a="1"/>
  <c r="M1280" i="3" s="1"/>
  <c r="M1279" i="3" a="1"/>
  <c r="M1279" i="3" s="1"/>
  <c r="M1278" i="3" a="1"/>
  <c r="M1278" i="3" s="1"/>
  <c r="M1277" i="3" a="1"/>
  <c r="M1277" i="3" s="1"/>
  <c r="M1276" i="3" a="1"/>
  <c r="M1276" i="3" s="1"/>
  <c r="M1275" i="3" a="1"/>
  <c r="M1275" i="3" s="1"/>
  <c r="M1274" i="3" a="1"/>
  <c r="M1274" i="3" s="1"/>
  <c r="M1273" i="3" a="1"/>
  <c r="M1273" i="3" s="1"/>
  <c r="M1272" i="3" a="1"/>
  <c r="M1272" i="3" s="1"/>
  <c r="M1271" i="3" a="1"/>
  <c r="M1271" i="3" s="1"/>
  <c r="M1270" i="3" a="1"/>
  <c r="M1270" i="3" s="1"/>
  <c r="M1269" i="3" a="1"/>
  <c r="M1269" i="3" s="1"/>
  <c r="M1268" i="3" a="1"/>
  <c r="M1268" i="3" s="1"/>
  <c r="M1267" i="3" a="1"/>
  <c r="M1267" i="3" s="1"/>
  <c r="M1266" i="3" a="1"/>
  <c r="M1266" i="3" s="1"/>
  <c r="M1265" i="3" a="1"/>
  <c r="M1265" i="3" s="1"/>
  <c r="M1264" i="3" a="1"/>
  <c r="M1264" i="3" s="1"/>
  <c r="M1263" i="3" a="1"/>
  <c r="M1263" i="3" s="1"/>
  <c r="M1262" i="3" a="1"/>
  <c r="M1262" i="3" s="1"/>
  <c r="M1261" i="3" a="1"/>
  <c r="M1261" i="3" s="1"/>
  <c r="M1260" i="3" a="1"/>
  <c r="M1260" i="3" s="1"/>
  <c r="M1259" i="3" a="1"/>
  <c r="M1259" i="3" s="1"/>
  <c r="M1258" i="3" a="1"/>
  <c r="M1258" i="3" s="1"/>
  <c r="M1257" i="3" a="1"/>
  <c r="M1257" i="3" s="1"/>
  <c r="M1256" i="3" a="1"/>
  <c r="M1256" i="3" s="1"/>
  <c r="M1255" i="3" a="1"/>
  <c r="M1255" i="3" s="1"/>
  <c r="M1254" i="3" a="1"/>
  <c r="M1254" i="3" s="1"/>
  <c r="M1253" i="3" a="1"/>
  <c r="M1253" i="3" s="1"/>
  <c r="M1252" i="3" a="1"/>
  <c r="M1252" i="3" s="1"/>
  <c r="M1251" i="3" a="1"/>
  <c r="M1251" i="3" s="1"/>
  <c r="M1250" i="3" a="1"/>
  <c r="M1250" i="3" s="1"/>
  <c r="M1249" i="3" a="1"/>
  <c r="M1249" i="3" s="1"/>
  <c r="M1248" i="3" a="1"/>
  <c r="M1248" i="3" s="1"/>
  <c r="M1247" i="3" a="1"/>
  <c r="M1247" i="3" s="1"/>
  <c r="M1246" i="3" a="1"/>
  <c r="M1246" i="3" s="1"/>
  <c r="M1245" i="3" a="1"/>
  <c r="M1245" i="3" s="1"/>
  <c r="M1244" i="3" a="1"/>
  <c r="M1244" i="3" s="1"/>
  <c r="M1243" i="3" a="1"/>
  <c r="M1243" i="3" s="1"/>
  <c r="M1242" i="3" a="1"/>
  <c r="M1242" i="3" s="1"/>
  <c r="M1241" i="3" a="1"/>
  <c r="M1241" i="3" s="1"/>
  <c r="M1240" i="3" a="1"/>
  <c r="M1240" i="3" s="1"/>
  <c r="M1239" i="3" a="1"/>
  <c r="M1239" i="3" s="1"/>
  <c r="M1238" i="3" a="1"/>
  <c r="M1238" i="3" s="1"/>
  <c r="M1237" i="3" a="1"/>
  <c r="M1237" i="3" s="1"/>
  <c r="M1236" i="3" a="1"/>
  <c r="M1236" i="3" s="1"/>
  <c r="M1235" i="3" a="1"/>
  <c r="M1235" i="3" s="1"/>
  <c r="M1234" i="3" a="1"/>
  <c r="M1234" i="3" s="1"/>
  <c r="M1233" i="3" a="1"/>
  <c r="M1233" i="3" s="1"/>
  <c r="M1232" i="3" a="1"/>
  <c r="M1232" i="3" s="1"/>
  <c r="M1231" i="3" a="1"/>
  <c r="M1231" i="3" s="1"/>
  <c r="M1230" i="3" a="1"/>
  <c r="M1230" i="3" s="1"/>
  <c r="M1229" i="3" a="1"/>
  <c r="M1229" i="3" s="1"/>
  <c r="M1228" i="3" a="1"/>
  <c r="M1228" i="3" s="1"/>
  <c r="M1227" i="3" a="1"/>
  <c r="M1227" i="3" s="1"/>
  <c r="M1226" i="3" a="1"/>
  <c r="M1226" i="3" s="1"/>
  <c r="M1225" i="3" a="1"/>
  <c r="M1225" i="3" s="1"/>
  <c r="M1224" i="3" a="1"/>
  <c r="M1224" i="3" s="1"/>
  <c r="M1223" i="3" a="1"/>
  <c r="M1223" i="3" s="1"/>
  <c r="M1222" i="3" a="1"/>
  <c r="M1222" i="3" s="1"/>
  <c r="M1221" i="3" a="1"/>
  <c r="M1221" i="3" s="1"/>
  <c r="M1220" i="3" a="1"/>
  <c r="M1220" i="3" s="1"/>
  <c r="M1219" i="3" a="1"/>
  <c r="M1219" i="3" s="1"/>
  <c r="M1218" i="3" a="1"/>
  <c r="M1218" i="3" s="1"/>
  <c r="M1217" i="3" a="1"/>
  <c r="M1217" i="3" s="1"/>
  <c r="M1216" i="3" a="1"/>
  <c r="M1216" i="3" s="1"/>
  <c r="M1215" i="3" a="1"/>
  <c r="M1215" i="3" s="1"/>
  <c r="M1214" i="3" a="1"/>
  <c r="M1214" i="3" s="1"/>
  <c r="M1213" i="3" a="1"/>
  <c r="M1213" i="3" s="1"/>
  <c r="M1212" i="3" a="1"/>
  <c r="M1212" i="3" s="1"/>
  <c r="M1211" i="3" a="1"/>
  <c r="M1211" i="3" s="1"/>
  <c r="M1210" i="3" a="1"/>
  <c r="M1210" i="3" s="1"/>
  <c r="M1209" i="3" a="1"/>
  <c r="M1209" i="3" s="1"/>
  <c r="M1208" i="3" a="1"/>
  <c r="M1208" i="3" s="1"/>
  <c r="M1207" i="3" a="1"/>
  <c r="M1207" i="3" s="1"/>
  <c r="M1206" i="3" a="1"/>
  <c r="M1206" i="3" s="1"/>
  <c r="M1205" i="3" a="1"/>
  <c r="M1205" i="3" s="1"/>
  <c r="M1204" i="3" a="1"/>
  <c r="M1204" i="3" s="1"/>
  <c r="M1203" i="3" a="1"/>
  <c r="M1203" i="3" s="1"/>
  <c r="M1202" i="3" a="1"/>
  <c r="M1202" i="3" s="1"/>
  <c r="M1201" i="3" a="1"/>
  <c r="M1201" i="3" s="1"/>
  <c r="M1200" i="3" a="1"/>
  <c r="M1200" i="3" s="1"/>
  <c r="M1199" i="3" a="1"/>
  <c r="M1199" i="3" s="1"/>
  <c r="M1198" i="3" a="1"/>
  <c r="M1198" i="3" s="1"/>
  <c r="M1197" i="3" a="1"/>
  <c r="M1197" i="3" s="1"/>
  <c r="M1196" i="3" a="1"/>
  <c r="M1196" i="3" s="1"/>
  <c r="M1195" i="3" a="1"/>
  <c r="M1195" i="3" s="1"/>
  <c r="M1194" i="3" a="1"/>
  <c r="M1194" i="3" s="1"/>
  <c r="M1193" i="3" a="1"/>
  <c r="M1193" i="3" s="1"/>
  <c r="M1192" i="3" a="1"/>
  <c r="M1192" i="3" s="1"/>
  <c r="M1191" i="3" a="1"/>
  <c r="M1191" i="3" s="1"/>
  <c r="M1190" i="3" a="1"/>
  <c r="M1190" i="3" s="1"/>
  <c r="M1189" i="3" a="1"/>
  <c r="M1189" i="3" s="1"/>
  <c r="M1188" i="3" a="1"/>
  <c r="M1188" i="3" s="1"/>
  <c r="M1187" i="3" a="1"/>
  <c r="M1187" i="3" s="1"/>
  <c r="M1186" i="3" a="1"/>
  <c r="M1186" i="3" s="1"/>
  <c r="M1185" i="3" a="1"/>
  <c r="M1185" i="3" s="1"/>
  <c r="M1184" i="3" a="1"/>
  <c r="M1184" i="3" s="1"/>
  <c r="M1183" i="3" a="1"/>
  <c r="M1183" i="3" s="1"/>
  <c r="M1182" i="3" a="1"/>
  <c r="M1182" i="3" s="1"/>
  <c r="M1181" i="3" a="1"/>
  <c r="M1181" i="3" s="1"/>
  <c r="M1180" i="3" a="1"/>
  <c r="M1180" i="3" s="1"/>
  <c r="M1179" i="3" a="1"/>
  <c r="M1179" i="3" s="1"/>
  <c r="M1178" i="3" a="1"/>
  <c r="M1178" i="3" s="1"/>
  <c r="M1177" i="3" a="1"/>
  <c r="M1177" i="3" s="1"/>
  <c r="M1176" i="3" a="1"/>
  <c r="M1176" i="3" s="1"/>
  <c r="M1175" i="3" a="1"/>
  <c r="M1175" i="3" s="1"/>
  <c r="M1174" i="3" a="1"/>
  <c r="M1174" i="3" s="1"/>
  <c r="M1173" i="3" a="1"/>
  <c r="M1173" i="3" s="1"/>
  <c r="M1172" i="3" a="1"/>
  <c r="M1172" i="3" s="1"/>
  <c r="M1171" i="3" a="1"/>
  <c r="M1171" i="3" s="1"/>
  <c r="M1170" i="3" a="1"/>
  <c r="M1170" i="3" s="1"/>
  <c r="M1169" i="3" a="1"/>
  <c r="M1169" i="3" s="1"/>
  <c r="M1168" i="3" a="1"/>
  <c r="M1168" i="3" s="1"/>
  <c r="M1167" i="3" a="1"/>
  <c r="M1167" i="3" s="1"/>
  <c r="M1166" i="3" a="1"/>
  <c r="M1166" i="3" s="1"/>
  <c r="M1165" i="3" a="1"/>
  <c r="M1165" i="3" s="1"/>
  <c r="M1164" i="3" a="1"/>
  <c r="M1164" i="3" s="1"/>
  <c r="M1163" i="3" a="1"/>
  <c r="M1163" i="3" s="1"/>
  <c r="M1162" i="3" a="1"/>
  <c r="M1162" i="3" s="1"/>
  <c r="M1161" i="3" a="1"/>
  <c r="M1161" i="3" s="1"/>
  <c r="M1160" i="3" a="1"/>
  <c r="M1160" i="3" s="1"/>
  <c r="M1159" i="3" a="1"/>
  <c r="M1159" i="3" s="1"/>
  <c r="M1158" i="3" a="1"/>
  <c r="M1158" i="3" s="1"/>
  <c r="M1157" i="3" a="1"/>
  <c r="M1157" i="3" s="1"/>
  <c r="M1156" i="3" a="1"/>
  <c r="M1156" i="3" s="1"/>
  <c r="M1155" i="3" a="1"/>
  <c r="M1155" i="3" s="1"/>
  <c r="M1154" i="3" a="1"/>
  <c r="M1154" i="3" s="1"/>
  <c r="M1153" i="3" a="1"/>
  <c r="M1153" i="3" s="1"/>
  <c r="M1152" i="3" a="1"/>
  <c r="M1152" i="3" s="1"/>
  <c r="M1151" i="3" a="1"/>
  <c r="M1151" i="3" s="1"/>
  <c r="M1150" i="3" a="1"/>
  <c r="M1150" i="3" s="1"/>
  <c r="M1149" i="3" a="1"/>
  <c r="M1149" i="3" s="1"/>
  <c r="M1148" i="3" a="1"/>
  <c r="M1148" i="3" s="1"/>
  <c r="M1147" i="3" a="1"/>
  <c r="M1147" i="3" s="1"/>
  <c r="M1146" i="3" a="1"/>
  <c r="M1146" i="3" s="1"/>
  <c r="M1145" i="3" a="1"/>
  <c r="M1145" i="3" s="1"/>
  <c r="M1144" i="3" a="1"/>
  <c r="M1144" i="3" s="1"/>
  <c r="M1143" i="3" a="1"/>
  <c r="M1143" i="3" s="1"/>
  <c r="M1142" i="3" a="1"/>
  <c r="M1142" i="3" s="1"/>
  <c r="M1141" i="3" a="1"/>
  <c r="M1141" i="3" s="1"/>
  <c r="M1140" i="3" a="1"/>
  <c r="M1140" i="3" s="1"/>
  <c r="M1139" i="3" a="1"/>
  <c r="M1139" i="3" s="1"/>
  <c r="M1138" i="3" a="1"/>
  <c r="M1138" i="3" s="1"/>
  <c r="M1137" i="3" a="1"/>
  <c r="M1137" i="3" s="1"/>
  <c r="M1136" i="3" a="1"/>
  <c r="M1136" i="3" s="1"/>
  <c r="M1135" i="3" a="1"/>
  <c r="M1135" i="3" s="1"/>
  <c r="M1134" i="3" a="1"/>
  <c r="M1134" i="3" s="1"/>
  <c r="M1133" i="3" a="1"/>
  <c r="M1133" i="3" s="1"/>
  <c r="M1132" i="3" a="1"/>
  <c r="M1132" i="3" s="1"/>
  <c r="M1131" i="3" a="1"/>
  <c r="M1131" i="3" s="1"/>
  <c r="M1130" i="3" a="1"/>
  <c r="M1130" i="3" s="1"/>
  <c r="M1129" i="3" a="1"/>
  <c r="M1129" i="3" s="1"/>
  <c r="M1128" i="3" a="1"/>
  <c r="M1128" i="3" s="1"/>
  <c r="M1127" i="3" a="1"/>
  <c r="M1127" i="3" s="1"/>
  <c r="M1126" i="3" a="1"/>
  <c r="M1126" i="3" s="1"/>
  <c r="M1125" i="3" a="1"/>
  <c r="M1125" i="3" s="1"/>
  <c r="M1124" i="3" a="1"/>
  <c r="M1124" i="3" s="1"/>
  <c r="M1123" i="3" a="1"/>
  <c r="M1123" i="3" s="1"/>
  <c r="M1122" i="3" a="1"/>
  <c r="M1122" i="3" s="1"/>
  <c r="M1121" i="3" a="1"/>
  <c r="M1121" i="3" s="1"/>
  <c r="M1120" i="3" a="1"/>
  <c r="M1120" i="3" s="1"/>
  <c r="M1119" i="3" a="1"/>
  <c r="M1119" i="3" s="1"/>
  <c r="M1118" i="3" a="1"/>
  <c r="M1118" i="3" s="1"/>
  <c r="M1117" i="3" a="1"/>
  <c r="M1117" i="3" s="1"/>
  <c r="M1116" i="3" a="1"/>
  <c r="M1116" i="3" s="1"/>
  <c r="M1115" i="3" a="1"/>
  <c r="M1115" i="3" s="1"/>
  <c r="M1114" i="3" a="1"/>
  <c r="M1114" i="3" s="1"/>
  <c r="M1113" i="3" a="1"/>
  <c r="M1113" i="3" s="1"/>
  <c r="M1112" i="3" a="1"/>
  <c r="M1112" i="3" s="1"/>
  <c r="M1111" i="3" a="1"/>
  <c r="M1111" i="3" s="1"/>
  <c r="M1110" i="3" a="1"/>
  <c r="M1110" i="3" s="1"/>
  <c r="M1109" i="3" a="1"/>
  <c r="M1109" i="3" s="1"/>
  <c r="M1108" i="3" a="1"/>
  <c r="M1108" i="3" s="1"/>
  <c r="M1107" i="3" a="1"/>
  <c r="M1107" i="3" s="1"/>
  <c r="M1106" i="3" a="1"/>
  <c r="M1106" i="3" s="1"/>
  <c r="M1105" i="3" a="1"/>
  <c r="M1105" i="3" s="1"/>
  <c r="M1104" i="3" a="1"/>
  <c r="M1104" i="3" s="1"/>
  <c r="M1103" i="3" a="1"/>
  <c r="M1103" i="3" s="1"/>
  <c r="M1102" i="3" a="1"/>
  <c r="M1102" i="3" s="1"/>
  <c r="M1101" i="3" a="1"/>
  <c r="M1101" i="3" s="1"/>
  <c r="M1100" i="3" a="1"/>
  <c r="M1100" i="3" s="1"/>
  <c r="M1099" i="3" a="1"/>
  <c r="M1099" i="3" s="1"/>
  <c r="M1098" i="3" a="1"/>
  <c r="M1098" i="3" s="1"/>
  <c r="M1097" i="3" a="1"/>
  <c r="M1097" i="3" s="1"/>
  <c r="M1096" i="3" a="1"/>
  <c r="M1096" i="3" s="1"/>
  <c r="M1095" i="3" a="1"/>
  <c r="M1095" i="3" s="1"/>
  <c r="M1094" i="3" a="1"/>
  <c r="M1094" i="3" s="1"/>
  <c r="M1093" i="3" a="1"/>
  <c r="M1093" i="3" s="1"/>
  <c r="M1092" i="3" a="1"/>
  <c r="M1092" i="3" s="1"/>
  <c r="M1091" i="3" a="1"/>
  <c r="M1091" i="3" s="1"/>
  <c r="M1090" i="3" a="1"/>
  <c r="M1090" i="3" s="1"/>
  <c r="M1089" i="3" a="1"/>
  <c r="M1089" i="3" s="1"/>
  <c r="M1088" i="3" a="1"/>
  <c r="M1088" i="3" s="1"/>
  <c r="M1087" i="3" a="1"/>
  <c r="M1087" i="3" s="1"/>
  <c r="M1086" i="3" a="1"/>
  <c r="M1086" i="3" s="1"/>
  <c r="M1085" i="3" a="1"/>
  <c r="M1085" i="3" s="1"/>
  <c r="M1084" i="3" a="1"/>
  <c r="M1084" i="3" s="1"/>
  <c r="M1083" i="3" a="1"/>
  <c r="M1083" i="3" s="1"/>
  <c r="M1082" i="3" a="1"/>
  <c r="M1082" i="3" s="1"/>
  <c r="M1081" i="3" a="1"/>
  <c r="M1081" i="3" s="1"/>
  <c r="M1080" i="3" a="1"/>
  <c r="M1080" i="3" s="1"/>
  <c r="M1079" i="3" a="1"/>
  <c r="M1079" i="3" s="1"/>
  <c r="M1078" i="3" a="1"/>
  <c r="M1078" i="3" s="1"/>
  <c r="M1077" i="3" a="1"/>
  <c r="M1077" i="3" s="1"/>
  <c r="M1076" i="3" a="1"/>
  <c r="M1076" i="3" s="1"/>
  <c r="M1075" i="3" a="1"/>
  <c r="M1075" i="3" s="1"/>
  <c r="M1074" i="3" a="1"/>
  <c r="M1074" i="3" s="1"/>
  <c r="M1073" i="3" a="1"/>
  <c r="M1073" i="3" s="1"/>
  <c r="M1072" i="3" a="1"/>
  <c r="M1072" i="3" s="1"/>
  <c r="M1071" i="3" a="1"/>
  <c r="M1071" i="3" s="1"/>
  <c r="M1070" i="3" a="1"/>
  <c r="M1070" i="3" s="1"/>
  <c r="M1069" i="3" a="1"/>
  <c r="M1069" i="3" s="1"/>
  <c r="M1068" i="3" a="1"/>
  <c r="M1068" i="3" s="1"/>
  <c r="M1067" i="3" a="1"/>
  <c r="M1067" i="3" s="1"/>
  <c r="M1066" i="3" a="1"/>
  <c r="M1066" i="3" s="1"/>
  <c r="M1065" i="3" a="1"/>
  <c r="M1065" i="3" s="1"/>
  <c r="M1064" i="3" a="1"/>
  <c r="M1064" i="3" s="1"/>
  <c r="M1063" i="3" a="1"/>
  <c r="M1063" i="3" s="1"/>
  <c r="M1062" i="3" a="1"/>
  <c r="M1062" i="3" s="1"/>
  <c r="M1061" i="3" a="1"/>
  <c r="M1061" i="3" s="1"/>
  <c r="M1060" i="3" a="1"/>
  <c r="M1060" i="3" s="1"/>
  <c r="M1059" i="3" a="1"/>
  <c r="M1059" i="3" s="1"/>
  <c r="M1058" i="3" a="1"/>
  <c r="M1058" i="3" s="1"/>
  <c r="M1057" i="3" a="1"/>
  <c r="M1057" i="3" s="1"/>
  <c r="M1056" i="3" a="1"/>
  <c r="M1056" i="3" s="1"/>
  <c r="M1055" i="3" a="1"/>
  <c r="M1055" i="3" s="1"/>
  <c r="M1054" i="3" a="1"/>
  <c r="M1054" i="3" s="1"/>
  <c r="M1053" i="3" a="1"/>
  <c r="M1053" i="3" s="1"/>
  <c r="M1052" i="3" a="1"/>
  <c r="M1052" i="3" s="1"/>
  <c r="M1051" i="3" a="1"/>
  <c r="M1051" i="3" s="1"/>
  <c r="M1050" i="3" a="1"/>
  <c r="M1050" i="3" s="1"/>
  <c r="M1049" i="3" a="1"/>
  <c r="M1049" i="3" s="1"/>
  <c r="M1048" i="3" a="1"/>
  <c r="M1048" i="3" s="1"/>
  <c r="M1047" i="3" a="1"/>
  <c r="M1047" i="3" s="1"/>
  <c r="M1046" i="3" a="1"/>
  <c r="M1046" i="3" s="1"/>
  <c r="M1045" i="3" a="1"/>
  <c r="M1045" i="3" s="1"/>
  <c r="M1044" i="3" a="1"/>
  <c r="M1044" i="3" s="1"/>
  <c r="M1043" i="3" a="1"/>
  <c r="M1043" i="3" s="1"/>
  <c r="M1042" i="3" a="1"/>
  <c r="M1042" i="3" s="1"/>
  <c r="M1041" i="3" a="1"/>
  <c r="M1041" i="3" s="1"/>
  <c r="M1040" i="3" a="1"/>
  <c r="M1040" i="3" s="1"/>
  <c r="M1039" i="3" a="1"/>
  <c r="M1039" i="3" s="1"/>
  <c r="M1038" i="3" a="1"/>
  <c r="M1038" i="3" s="1"/>
  <c r="M1037" i="3" a="1"/>
  <c r="M1037" i="3" s="1"/>
  <c r="M1036" i="3" a="1"/>
  <c r="M1036" i="3" s="1"/>
  <c r="M1035" i="3" a="1"/>
  <c r="M1035" i="3" s="1"/>
  <c r="M1034" i="3" a="1"/>
  <c r="M1034" i="3" s="1"/>
  <c r="M1033" i="3" a="1"/>
  <c r="M1033" i="3" s="1"/>
  <c r="M1032" i="3" a="1"/>
  <c r="M1032" i="3" s="1"/>
  <c r="M1031" i="3" a="1"/>
  <c r="M1031" i="3" s="1"/>
  <c r="M1030" i="3" a="1"/>
  <c r="M1030" i="3" s="1"/>
  <c r="M1029" i="3" a="1"/>
  <c r="M1029" i="3" s="1"/>
  <c r="M1028" i="3" a="1"/>
  <c r="M1028" i="3" s="1"/>
  <c r="M1027" i="3" a="1"/>
  <c r="M1027" i="3" s="1"/>
  <c r="M1026" i="3" a="1"/>
  <c r="M1026" i="3" s="1"/>
  <c r="M1025" i="3" a="1"/>
  <c r="M1025" i="3" s="1"/>
  <c r="M1024" i="3" a="1"/>
  <c r="M1024" i="3" s="1"/>
  <c r="M1023" i="3" a="1"/>
  <c r="M1023" i="3" s="1"/>
  <c r="M1022" i="3" a="1"/>
  <c r="M1022" i="3" s="1"/>
  <c r="M1021" i="3" a="1"/>
  <c r="M1021" i="3" s="1"/>
  <c r="M1020" i="3" a="1"/>
  <c r="M1020" i="3" s="1"/>
  <c r="M1019" i="3" a="1"/>
  <c r="M1019" i="3" s="1"/>
  <c r="M1018" i="3" a="1"/>
  <c r="M1018" i="3" s="1"/>
  <c r="M1017" i="3" a="1"/>
  <c r="M1017" i="3" s="1"/>
  <c r="M1016" i="3" a="1"/>
  <c r="M1016" i="3" s="1"/>
  <c r="M1015" i="3" a="1"/>
  <c r="M1015" i="3" s="1"/>
  <c r="M1014" i="3" a="1"/>
  <c r="M1014" i="3" s="1"/>
  <c r="M1013" i="3" a="1"/>
  <c r="M1013" i="3" s="1"/>
  <c r="M1012" i="3" a="1"/>
  <c r="M1012" i="3" s="1"/>
  <c r="M1011" i="3" a="1"/>
  <c r="M1011" i="3" s="1"/>
  <c r="M1010" i="3" a="1"/>
  <c r="M1010" i="3" s="1"/>
  <c r="M1009" i="3" a="1"/>
  <c r="M1009" i="3" s="1"/>
  <c r="M1008" i="3" a="1"/>
  <c r="M1008" i="3" s="1"/>
  <c r="M1007" i="3" a="1"/>
  <c r="M1007" i="3" s="1"/>
  <c r="M1006" i="3" a="1"/>
  <c r="M1006" i="3" s="1"/>
  <c r="M1005" i="3" a="1"/>
  <c r="M1005" i="3" s="1"/>
  <c r="M1004" i="3" a="1"/>
  <c r="M1004" i="3" s="1"/>
  <c r="M1003" i="3" a="1"/>
  <c r="M1003" i="3" s="1"/>
  <c r="M1002" i="3" a="1"/>
  <c r="M1002" i="3" s="1"/>
  <c r="M1001" i="3" a="1"/>
  <c r="M1001" i="3" s="1"/>
  <c r="M1000" i="3" a="1"/>
  <c r="M1000" i="3" s="1"/>
  <c r="M999" i="3" a="1"/>
  <c r="M999" i="3" s="1"/>
  <c r="M998" i="3" a="1"/>
  <c r="M998" i="3" s="1"/>
  <c r="M997" i="3" a="1"/>
  <c r="M997" i="3" s="1"/>
  <c r="M996" i="3" a="1"/>
  <c r="M996" i="3" s="1"/>
  <c r="M995" i="3" a="1"/>
  <c r="M995" i="3" s="1"/>
  <c r="M994" i="3" a="1"/>
  <c r="M994" i="3" s="1"/>
  <c r="M993" i="3" a="1"/>
  <c r="M993" i="3" s="1"/>
  <c r="M992" i="3" a="1"/>
  <c r="M992" i="3" s="1"/>
  <c r="M991" i="3" a="1"/>
  <c r="M991" i="3" s="1"/>
  <c r="M990" i="3" a="1"/>
  <c r="M990" i="3" s="1"/>
  <c r="M989" i="3" a="1"/>
  <c r="M989" i="3" s="1"/>
  <c r="M988" i="3" a="1"/>
  <c r="M988" i="3" s="1"/>
  <c r="M987" i="3" a="1"/>
  <c r="M987" i="3" s="1"/>
  <c r="M986" i="3" a="1"/>
  <c r="M986" i="3" s="1"/>
  <c r="M985" i="3" a="1"/>
  <c r="M985" i="3" s="1"/>
  <c r="M984" i="3" a="1"/>
  <c r="M984" i="3" s="1"/>
  <c r="M983" i="3" a="1"/>
  <c r="M983" i="3" s="1"/>
  <c r="M982" i="3" a="1"/>
  <c r="M982" i="3" s="1"/>
  <c r="M981" i="3" a="1"/>
  <c r="M981" i="3" s="1"/>
  <c r="M980" i="3" a="1"/>
  <c r="M980" i="3" s="1"/>
  <c r="M979" i="3" a="1"/>
  <c r="M979" i="3" s="1"/>
  <c r="M978" i="3" a="1"/>
  <c r="M978" i="3" s="1"/>
  <c r="M977" i="3" a="1"/>
  <c r="M977" i="3" s="1"/>
  <c r="M976" i="3" a="1"/>
  <c r="M976" i="3" s="1"/>
  <c r="M975" i="3" a="1"/>
  <c r="M975" i="3" s="1"/>
  <c r="M974" i="3" a="1"/>
  <c r="M974" i="3" s="1"/>
  <c r="M973" i="3" a="1"/>
  <c r="M973" i="3" s="1"/>
  <c r="M972" i="3" a="1"/>
  <c r="M972" i="3" s="1"/>
  <c r="M971" i="3" a="1"/>
  <c r="M971" i="3" s="1"/>
  <c r="M970" i="3" a="1"/>
  <c r="M970" i="3" s="1"/>
  <c r="M969" i="3" a="1"/>
  <c r="M969" i="3" s="1"/>
  <c r="M968" i="3" a="1"/>
  <c r="M968" i="3" s="1"/>
  <c r="M967" i="3" a="1"/>
  <c r="M967" i="3" s="1"/>
  <c r="M966" i="3" a="1"/>
  <c r="M966" i="3" s="1"/>
  <c r="M965" i="3" a="1"/>
  <c r="M965" i="3" s="1"/>
  <c r="M964" i="3" a="1"/>
  <c r="M964" i="3" s="1"/>
  <c r="M963" i="3" a="1"/>
  <c r="M963" i="3" s="1"/>
  <c r="M962" i="3" a="1"/>
  <c r="M962" i="3" s="1"/>
  <c r="M961" i="3" a="1"/>
  <c r="M961" i="3" s="1"/>
  <c r="M960" i="3" a="1"/>
  <c r="M960" i="3" s="1"/>
  <c r="M959" i="3" a="1"/>
  <c r="M959" i="3" s="1"/>
  <c r="M958" i="3" a="1"/>
  <c r="M958" i="3" s="1"/>
  <c r="M957" i="3" a="1"/>
  <c r="M957" i="3" s="1"/>
  <c r="M956" i="3" a="1"/>
  <c r="M956" i="3" s="1"/>
  <c r="M955" i="3" a="1"/>
  <c r="M955" i="3" s="1"/>
  <c r="M954" i="3" a="1"/>
  <c r="M954" i="3" s="1"/>
  <c r="M953" i="3" a="1"/>
  <c r="M953" i="3" s="1"/>
  <c r="M952" i="3" a="1"/>
  <c r="M952" i="3" s="1"/>
  <c r="M951" i="3" a="1"/>
  <c r="M951" i="3" s="1"/>
  <c r="M950" i="3" a="1"/>
  <c r="M950" i="3" s="1"/>
  <c r="M949" i="3" a="1"/>
  <c r="M949" i="3" s="1"/>
  <c r="M948" i="3" a="1"/>
  <c r="M948" i="3" s="1"/>
  <c r="M947" i="3" a="1"/>
  <c r="M947" i="3" s="1"/>
  <c r="M946" i="3" a="1"/>
  <c r="M946" i="3" s="1"/>
  <c r="M945" i="3" a="1"/>
  <c r="M945" i="3" s="1"/>
  <c r="M944" i="3" a="1"/>
  <c r="M944" i="3" s="1"/>
  <c r="M943" i="3" a="1"/>
  <c r="M943" i="3" s="1"/>
  <c r="M942" i="3" a="1"/>
  <c r="M942" i="3" s="1"/>
  <c r="M941" i="3" a="1"/>
  <c r="M941" i="3" s="1"/>
  <c r="M940" i="3" a="1"/>
  <c r="M940" i="3" s="1"/>
  <c r="M939" i="3" a="1"/>
  <c r="M939" i="3" s="1"/>
  <c r="M938" i="3" a="1"/>
  <c r="M938" i="3" s="1"/>
  <c r="M937" i="3" a="1"/>
  <c r="M937" i="3" s="1"/>
  <c r="M936" i="3" a="1"/>
  <c r="M936" i="3" s="1"/>
  <c r="M935" i="3" a="1"/>
  <c r="M935" i="3" s="1"/>
  <c r="M934" i="3" a="1"/>
  <c r="M934" i="3" s="1"/>
  <c r="M933" i="3" a="1"/>
  <c r="M933" i="3" s="1"/>
  <c r="M932" i="3" a="1"/>
  <c r="M932" i="3" s="1"/>
  <c r="M931" i="3" a="1"/>
  <c r="M931" i="3" s="1"/>
  <c r="M930" i="3" a="1"/>
  <c r="M930" i="3" s="1"/>
  <c r="M929" i="3" a="1"/>
  <c r="M929" i="3" s="1"/>
  <c r="M928" i="3" a="1"/>
  <c r="M928" i="3" s="1"/>
  <c r="M927" i="3" a="1"/>
  <c r="M927" i="3" s="1"/>
  <c r="M926" i="3" a="1"/>
  <c r="M926" i="3" s="1"/>
  <c r="M925" i="3" a="1"/>
  <c r="M925" i="3" s="1"/>
  <c r="M924" i="3" a="1"/>
  <c r="M924" i="3" s="1"/>
  <c r="M923" i="3" a="1"/>
  <c r="M923" i="3" s="1"/>
  <c r="M922" i="3" a="1"/>
  <c r="M922" i="3" s="1"/>
  <c r="M921" i="3" a="1"/>
  <c r="M921" i="3" s="1"/>
  <c r="M920" i="3" a="1"/>
  <c r="M920" i="3" s="1"/>
  <c r="M919" i="3" a="1"/>
  <c r="M919" i="3" s="1"/>
  <c r="M918" i="3" a="1"/>
  <c r="M918" i="3" s="1"/>
  <c r="M917" i="3" a="1"/>
  <c r="M917" i="3" s="1"/>
  <c r="M916" i="3" a="1"/>
  <c r="M916" i="3" s="1"/>
  <c r="M915" i="3" a="1"/>
  <c r="M915" i="3" s="1"/>
  <c r="M914" i="3" a="1"/>
  <c r="M914" i="3" s="1"/>
  <c r="M913" i="3" a="1"/>
  <c r="M913" i="3" s="1"/>
  <c r="M912" i="3" a="1"/>
  <c r="M912" i="3" s="1"/>
  <c r="M911" i="3" a="1"/>
  <c r="M911" i="3" s="1"/>
  <c r="M910" i="3" a="1"/>
  <c r="M910" i="3" s="1"/>
  <c r="M909" i="3" a="1"/>
  <c r="M909" i="3" s="1"/>
  <c r="M908" i="3" a="1"/>
  <c r="M908" i="3" s="1"/>
  <c r="M907" i="3" a="1"/>
  <c r="M907" i="3" s="1"/>
  <c r="M906" i="3" a="1"/>
  <c r="M906" i="3" s="1"/>
  <c r="M905" i="3" a="1"/>
  <c r="M905" i="3" s="1"/>
  <c r="M904" i="3" a="1"/>
  <c r="M904" i="3" s="1"/>
  <c r="M903" i="3" a="1"/>
  <c r="M903" i="3" s="1"/>
  <c r="M902" i="3" a="1"/>
  <c r="M902" i="3" s="1"/>
  <c r="M901" i="3" a="1"/>
  <c r="M901" i="3" s="1"/>
  <c r="M900" i="3" a="1"/>
  <c r="M900" i="3" s="1"/>
  <c r="M899" i="3" a="1"/>
  <c r="M899" i="3" s="1"/>
  <c r="M898" i="3" a="1"/>
  <c r="M898" i="3" s="1"/>
  <c r="M897" i="3" a="1"/>
  <c r="M897" i="3" s="1"/>
  <c r="M896" i="3" a="1"/>
  <c r="M896" i="3" s="1"/>
  <c r="M895" i="3" a="1"/>
  <c r="M895" i="3" s="1"/>
  <c r="M894" i="3" a="1"/>
  <c r="M894" i="3" s="1"/>
  <c r="M893" i="3" a="1"/>
  <c r="M893" i="3" s="1"/>
  <c r="M892" i="3" a="1"/>
  <c r="M892" i="3" s="1"/>
  <c r="M891" i="3" a="1"/>
  <c r="M891" i="3" s="1"/>
  <c r="M890" i="3" a="1"/>
  <c r="M890" i="3" s="1"/>
  <c r="M889" i="3" a="1"/>
  <c r="M889" i="3" s="1"/>
  <c r="M888" i="3" a="1"/>
  <c r="M888" i="3" s="1"/>
  <c r="M887" i="3" a="1"/>
  <c r="M887" i="3" s="1"/>
  <c r="M886" i="3" a="1"/>
  <c r="M886" i="3" s="1"/>
  <c r="M885" i="3" a="1"/>
  <c r="M885" i="3" s="1"/>
  <c r="M884" i="3" a="1"/>
  <c r="M884" i="3" s="1"/>
  <c r="M883" i="3" a="1"/>
  <c r="M883" i="3" s="1"/>
  <c r="M882" i="3" a="1"/>
  <c r="M882" i="3" s="1"/>
  <c r="M881" i="3" a="1"/>
  <c r="M881" i="3" s="1"/>
  <c r="M880" i="3" a="1"/>
  <c r="M880" i="3" s="1"/>
  <c r="M879" i="3" a="1"/>
  <c r="M879" i="3" s="1"/>
  <c r="M878" i="3" a="1"/>
  <c r="M878" i="3" s="1"/>
  <c r="M877" i="3" a="1"/>
  <c r="M877" i="3" s="1"/>
  <c r="M876" i="3" a="1"/>
  <c r="M876" i="3" s="1"/>
  <c r="M875" i="3" a="1"/>
  <c r="M875" i="3" s="1"/>
  <c r="M874" i="3" a="1"/>
  <c r="M874" i="3" s="1"/>
  <c r="M873" i="3" a="1"/>
  <c r="M873" i="3" s="1"/>
  <c r="M872" i="3" a="1"/>
  <c r="M872" i="3" s="1"/>
  <c r="M871" i="3" a="1"/>
  <c r="M871" i="3" s="1"/>
  <c r="M870" i="3" a="1"/>
  <c r="M870" i="3" s="1"/>
  <c r="M869" i="3" a="1"/>
  <c r="M869" i="3" s="1"/>
  <c r="M868" i="3" a="1"/>
  <c r="M868" i="3" s="1"/>
  <c r="M867" i="3" a="1"/>
  <c r="M867" i="3" s="1"/>
  <c r="M866" i="3" a="1"/>
  <c r="M866" i="3" s="1"/>
  <c r="M865" i="3" a="1"/>
  <c r="M865" i="3" s="1"/>
  <c r="M864" i="3" a="1"/>
  <c r="M864" i="3" s="1"/>
  <c r="M863" i="3" a="1"/>
  <c r="M863" i="3" s="1"/>
  <c r="M862" i="3" a="1"/>
  <c r="M862" i="3" s="1"/>
  <c r="M861" i="3" a="1"/>
  <c r="M861" i="3" s="1"/>
  <c r="M860" i="3" a="1"/>
  <c r="M860" i="3" s="1"/>
  <c r="M859" i="3" a="1"/>
  <c r="M859" i="3" s="1"/>
  <c r="M858" i="3" a="1"/>
  <c r="M858" i="3" s="1"/>
  <c r="M857" i="3" a="1"/>
  <c r="M857" i="3" s="1"/>
  <c r="M856" i="3" a="1"/>
  <c r="M856" i="3" s="1"/>
  <c r="M855" i="3" a="1"/>
  <c r="M855" i="3" s="1"/>
  <c r="M854" i="3" a="1"/>
  <c r="M854" i="3" s="1"/>
  <c r="M853" i="3" a="1"/>
  <c r="M853" i="3" s="1"/>
  <c r="M852" i="3" a="1"/>
  <c r="M852" i="3" s="1"/>
  <c r="M851" i="3" a="1"/>
  <c r="M851" i="3" s="1"/>
  <c r="M850" i="3" a="1"/>
  <c r="M850" i="3" s="1"/>
  <c r="M849" i="3" a="1"/>
  <c r="M849" i="3" s="1"/>
  <c r="M848" i="3" a="1"/>
  <c r="M848" i="3" s="1"/>
  <c r="M847" i="3" a="1"/>
  <c r="M847" i="3" s="1"/>
  <c r="M846" i="3" a="1"/>
  <c r="M846" i="3" s="1"/>
  <c r="M845" i="3" a="1"/>
  <c r="M845" i="3" s="1"/>
  <c r="M844" i="3" a="1"/>
  <c r="M844" i="3" s="1"/>
  <c r="M843" i="3" a="1"/>
  <c r="M843" i="3" s="1"/>
  <c r="M842" i="3" a="1"/>
  <c r="M842" i="3" s="1"/>
  <c r="M841" i="3" a="1"/>
  <c r="M841" i="3" s="1"/>
  <c r="M840" i="3" a="1"/>
  <c r="M840" i="3" s="1"/>
  <c r="M839" i="3" a="1"/>
  <c r="M839" i="3" s="1"/>
  <c r="M838" i="3" a="1"/>
  <c r="M838" i="3" s="1"/>
  <c r="M837" i="3" a="1"/>
  <c r="M837" i="3" s="1"/>
  <c r="M836" i="3" a="1"/>
  <c r="M836" i="3" s="1"/>
  <c r="M835" i="3" a="1"/>
  <c r="M835" i="3" s="1"/>
  <c r="M834" i="3" a="1"/>
  <c r="M834" i="3" s="1"/>
  <c r="M833" i="3" a="1"/>
  <c r="M833" i="3" s="1"/>
  <c r="M832" i="3" a="1"/>
  <c r="M832" i="3" s="1"/>
  <c r="M831" i="3" a="1"/>
  <c r="M831" i="3" s="1"/>
  <c r="M830" i="3" a="1"/>
  <c r="M830" i="3" s="1"/>
  <c r="M829" i="3" a="1"/>
  <c r="M829" i="3" s="1"/>
  <c r="M828" i="3" a="1"/>
  <c r="M828" i="3" s="1"/>
  <c r="M827" i="3" a="1"/>
  <c r="M827" i="3" s="1"/>
  <c r="M826" i="3" a="1"/>
  <c r="M826" i="3" s="1"/>
  <c r="M825" i="3" a="1"/>
  <c r="M825" i="3" s="1"/>
  <c r="M824" i="3" a="1"/>
  <c r="M824" i="3" s="1"/>
  <c r="M823" i="3" a="1"/>
  <c r="M823" i="3" s="1"/>
  <c r="M822" i="3" a="1"/>
  <c r="M822" i="3" s="1"/>
  <c r="M821" i="3" a="1"/>
  <c r="M821" i="3" s="1"/>
  <c r="M820" i="3" a="1"/>
  <c r="M820" i="3" s="1"/>
  <c r="M819" i="3" a="1"/>
  <c r="M819" i="3" s="1"/>
  <c r="M818" i="3" a="1"/>
  <c r="M818" i="3" s="1"/>
  <c r="M817" i="3" a="1"/>
  <c r="M817" i="3" s="1"/>
  <c r="M816" i="3" a="1"/>
  <c r="M816" i="3" s="1"/>
  <c r="M815" i="3" a="1"/>
  <c r="M815" i="3" s="1"/>
  <c r="M814" i="3" a="1"/>
  <c r="M814" i="3" s="1"/>
  <c r="M813" i="3" a="1"/>
  <c r="M813" i="3" s="1"/>
  <c r="M812" i="3" a="1"/>
  <c r="M812" i="3" s="1"/>
  <c r="M811" i="3" a="1"/>
  <c r="M811" i="3" s="1"/>
  <c r="M810" i="3" a="1"/>
  <c r="M810" i="3" s="1"/>
  <c r="M809" i="3" a="1"/>
  <c r="M809" i="3" s="1"/>
  <c r="M808" i="3" a="1"/>
  <c r="M808" i="3" s="1"/>
  <c r="M807" i="3" a="1"/>
  <c r="M807" i="3" s="1"/>
  <c r="M806" i="3" a="1"/>
  <c r="M806" i="3" s="1"/>
  <c r="M805" i="3" a="1"/>
  <c r="M805" i="3" s="1"/>
  <c r="M804" i="3" a="1"/>
  <c r="M804" i="3" s="1"/>
  <c r="M803" i="3" a="1"/>
  <c r="M803" i="3" s="1"/>
  <c r="M802" i="3" a="1"/>
  <c r="M802" i="3" s="1"/>
  <c r="M801" i="3" a="1"/>
  <c r="M801" i="3" s="1"/>
  <c r="M800" i="3" a="1"/>
  <c r="M800" i="3" s="1"/>
  <c r="M799" i="3" a="1"/>
  <c r="M799" i="3" s="1"/>
  <c r="M798" i="3" a="1"/>
  <c r="M798" i="3" s="1"/>
  <c r="M797" i="3" a="1"/>
  <c r="M797" i="3" s="1"/>
  <c r="M796" i="3" a="1"/>
  <c r="M796" i="3" s="1"/>
  <c r="M795" i="3" a="1"/>
  <c r="M795" i="3" s="1"/>
  <c r="M794" i="3" a="1"/>
  <c r="M794" i="3" s="1"/>
  <c r="M793" i="3" a="1"/>
  <c r="M793" i="3" s="1"/>
  <c r="M792" i="3" a="1"/>
  <c r="M792" i="3" s="1"/>
  <c r="M791" i="3" a="1"/>
  <c r="M791" i="3" s="1"/>
  <c r="M790" i="3" a="1"/>
  <c r="M790" i="3" s="1"/>
  <c r="M789" i="3" a="1"/>
  <c r="M789" i="3" s="1"/>
  <c r="M788" i="3" a="1"/>
  <c r="M788" i="3" s="1"/>
  <c r="M787" i="3" a="1"/>
  <c r="M787" i="3" s="1"/>
  <c r="M786" i="3" a="1"/>
  <c r="M786" i="3" s="1"/>
  <c r="M785" i="3" a="1"/>
  <c r="M785" i="3" s="1"/>
  <c r="M784" i="3" a="1"/>
  <c r="M784" i="3" s="1"/>
  <c r="M783" i="3" a="1"/>
  <c r="M783" i="3" s="1"/>
  <c r="M782" i="3" a="1"/>
  <c r="M782" i="3" s="1"/>
  <c r="M781" i="3" a="1"/>
  <c r="M781" i="3" s="1"/>
  <c r="M780" i="3" a="1"/>
  <c r="M780" i="3" s="1"/>
  <c r="M779" i="3" a="1"/>
  <c r="M779" i="3" s="1"/>
  <c r="M778" i="3" a="1"/>
  <c r="M778" i="3" s="1"/>
  <c r="M777" i="3" a="1"/>
  <c r="M777" i="3" s="1"/>
  <c r="M776" i="3" a="1"/>
  <c r="M776" i="3" s="1"/>
  <c r="M775" i="3" a="1"/>
  <c r="M775" i="3" s="1"/>
  <c r="M774" i="3" a="1"/>
  <c r="M774" i="3" s="1"/>
  <c r="M773" i="3" a="1"/>
  <c r="M773" i="3" s="1"/>
  <c r="M772" i="3" a="1"/>
  <c r="M772" i="3" s="1"/>
  <c r="M771" i="3" a="1"/>
  <c r="M771" i="3" s="1"/>
  <c r="M770" i="3" a="1"/>
  <c r="M770" i="3" s="1"/>
  <c r="M769" i="3" a="1"/>
  <c r="M769" i="3" s="1"/>
  <c r="M768" i="3" a="1"/>
  <c r="M768" i="3" s="1"/>
  <c r="M767" i="3" a="1"/>
  <c r="M767" i="3" s="1"/>
  <c r="M766" i="3" a="1"/>
  <c r="M766" i="3" s="1"/>
  <c r="M765" i="3" a="1"/>
  <c r="M765" i="3" s="1"/>
  <c r="M764" i="3" a="1"/>
  <c r="M764" i="3" s="1"/>
  <c r="M763" i="3" a="1"/>
  <c r="M763" i="3" s="1"/>
  <c r="M762" i="3" a="1"/>
  <c r="M762" i="3" s="1"/>
  <c r="M761" i="3" a="1"/>
  <c r="M761" i="3" s="1"/>
  <c r="M760" i="3" a="1"/>
  <c r="M760" i="3" s="1"/>
  <c r="M759" i="3" a="1"/>
  <c r="M759" i="3" s="1"/>
  <c r="M758" i="3" a="1"/>
  <c r="M758" i="3" s="1"/>
  <c r="M757" i="3" a="1"/>
  <c r="M757" i="3" s="1"/>
  <c r="M756" i="3" a="1"/>
  <c r="M756" i="3" s="1"/>
  <c r="M755" i="3" a="1"/>
  <c r="M755" i="3" s="1"/>
  <c r="M754" i="3" a="1"/>
  <c r="M754" i="3" s="1"/>
  <c r="M753" i="3" a="1"/>
  <c r="M753" i="3" s="1"/>
  <c r="M752" i="3" a="1"/>
  <c r="M752" i="3" s="1"/>
  <c r="M751" i="3" a="1"/>
  <c r="M751" i="3" s="1"/>
  <c r="M750" i="3" a="1"/>
  <c r="M750" i="3" s="1"/>
  <c r="M749" i="3" a="1"/>
  <c r="M749" i="3" s="1"/>
  <c r="M748" i="3" a="1"/>
  <c r="M748" i="3" s="1"/>
  <c r="M747" i="3" a="1"/>
  <c r="M747" i="3" s="1"/>
  <c r="M746" i="3" a="1"/>
  <c r="M746" i="3" s="1"/>
  <c r="M745" i="3" a="1"/>
  <c r="M745" i="3" s="1"/>
  <c r="M744" i="3" a="1"/>
  <c r="M744" i="3" s="1"/>
  <c r="M743" i="3" a="1"/>
  <c r="M743" i="3" s="1"/>
  <c r="M742" i="3" a="1"/>
  <c r="M742" i="3" s="1"/>
  <c r="M741" i="3" a="1"/>
  <c r="M741" i="3" s="1"/>
  <c r="M740" i="3" a="1"/>
  <c r="M740" i="3" s="1"/>
  <c r="M739" i="3" a="1"/>
  <c r="M739" i="3" s="1"/>
  <c r="M738" i="3" a="1"/>
  <c r="M738" i="3" s="1"/>
  <c r="M737" i="3" a="1"/>
  <c r="M737" i="3" s="1"/>
  <c r="M736" i="3" a="1"/>
  <c r="M736" i="3" s="1"/>
  <c r="M735" i="3" a="1"/>
  <c r="M735" i="3" s="1"/>
  <c r="M734" i="3" a="1"/>
  <c r="M734" i="3" s="1"/>
  <c r="M733" i="3" a="1"/>
  <c r="M733" i="3" s="1"/>
  <c r="M732" i="3" a="1"/>
  <c r="M732" i="3" s="1"/>
  <c r="M731" i="3" a="1"/>
  <c r="M731" i="3" s="1"/>
  <c r="M730" i="3" a="1"/>
  <c r="M730" i="3" s="1"/>
  <c r="M729" i="3" a="1"/>
  <c r="M729" i="3" s="1"/>
  <c r="M728" i="3" a="1"/>
  <c r="M728" i="3" s="1"/>
  <c r="M727" i="3" a="1"/>
  <c r="M727" i="3" s="1"/>
  <c r="M726" i="3" a="1"/>
  <c r="M726" i="3" s="1"/>
  <c r="M725" i="3" a="1"/>
  <c r="M725" i="3" s="1"/>
  <c r="M724" i="3" a="1"/>
  <c r="M724" i="3" s="1"/>
  <c r="M723" i="3" a="1"/>
  <c r="M723" i="3" s="1"/>
  <c r="M722" i="3" a="1"/>
  <c r="M722" i="3" s="1"/>
  <c r="M721" i="3" a="1"/>
  <c r="M721" i="3" s="1"/>
  <c r="M720" i="3" a="1"/>
  <c r="M720" i="3" s="1"/>
  <c r="M719" i="3" a="1"/>
  <c r="M719" i="3" s="1"/>
  <c r="M718" i="3" a="1"/>
  <c r="M718" i="3" s="1"/>
  <c r="M717" i="3" a="1"/>
  <c r="M717" i="3" s="1"/>
  <c r="M716" i="3" a="1"/>
  <c r="M716" i="3" s="1"/>
  <c r="M715" i="3" a="1"/>
  <c r="M715" i="3" s="1"/>
  <c r="M714" i="3" a="1"/>
  <c r="M714" i="3" s="1"/>
  <c r="M713" i="3" a="1"/>
  <c r="M713" i="3" s="1"/>
  <c r="M712" i="3" a="1"/>
  <c r="M712" i="3" s="1"/>
  <c r="M711" i="3" a="1"/>
  <c r="M711" i="3" s="1"/>
  <c r="M710" i="3" a="1"/>
  <c r="M710" i="3" s="1"/>
  <c r="M709" i="3" a="1"/>
  <c r="M709" i="3" s="1"/>
  <c r="M708" i="3" a="1"/>
  <c r="M708" i="3" s="1"/>
  <c r="M707" i="3" a="1"/>
  <c r="M707" i="3" s="1"/>
  <c r="M706" i="3" a="1"/>
  <c r="M706" i="3" s="1"/>
  <c r="M705" i="3" a="1"/>
  <c r="M705" i="3" s="1"/>
  <c r="M704" i="3" a="1"/>
  <c r="M704" i="3" s="1"/>
  <c r="M703" i="3" a="1"/>
  <c r="M703" i="3" s="1"/>
  <c r="M702" i="3" a="1"/>
  <c r="M702" i="3" s="1"/>
  <c r="M701" i="3" a="1"/>
  <c r="M701" i="3" s="1"/>
  <c r="M700" i="3" a="1"/>
  <c r="M700" i="3" s="1"/>
  <c r="M699" i="3" a="1"/>
  <c r="M699" i="3" s="1"/>
  <c r="M698" i="3" a="1"/>
  <c r="M698" i="3" s="1"/>
  <c r="M697" i="3" a="1"/>
  <c r="M697" i="3" s="1"/>
  <c r="M696" i="3" a="1"/>
  <c r="M696" i="3" s="1"/>
  <c r="M695" i="3" a="1"/>
  <c r="M695" i="3" s="1"/>
  <c r="M694" i="3" a="1"/>
  <c r="M694" i="3" s="1"/>
  <c r="M693" i="3" a="1"/>
  <c r="M693" i="3" s="1"/>
  <c r="M692" i="3" a="1"/>
  <c r="M692" i="3" s="1"/>
  <c r="M691" i="3" a="1"/>
  <c r="M691" i="3" s="1"/>
  <c r="M690" i="3" a="1"/>
  <c r="M690" i="3" s="1"/>
  <c r="M689" i="3" a="1"/>
  <c r="M689" i="3" s="1"/>
  <c r="M688" i="3" a="1"/>
  <c r="M688" i="3" s="1"/>
  <c r="M687" i="3" a="1"/>
  <c r="M687" i="3" s="1"/>
  <c r="M686" i="3" a="1"/>
  <c r="M686" i="3" s="1"/>
  <c r="M685" i="3" a="1"/>
  <c r="M685" i="3" s="1"/>
  <c r="M684" i="3" a="1"/>
  <c r="M684" i="3" s="1"/>
  <c r="M683" i="3" a="1"/>
  <c r="M683" i="3" s="1"/>
  <c r="M682" i="3" a="1"/>
  <c r="M682" i="3" s="1"/>
  <c r="M681" i="3" a="1"/>
  <c r="M681" i="3" s="1"/>
  <c r="M680" i="3" a="1"/>
  <c r="M680" i="3" s="1"/>
  <c r="M679" i="3" a="1"/>
  <c r="M679" i="3" s="1"/>
  <c r="M678" i="3" a="1"/>
  <c r="M678" i="3" s="1"/>
  <c r="M677" i="3" a="1"/>
  <c r="M677" i="3" s="1"/>
  <c r="M676" i="3" a="1"/>
  <c r="M676" i="3" s="1"/>
  <c r="M675" i="3" a="1"/>
  <c r="M675" i="3" s="1"/>
  <c r="M674" i="3" a="1"/>
  <c r="M674" i="3" s="1"/>
  <c r="M673" i="3" a="1"/>
  <c r="M673" i="3" s="1"/>
  <c r="M672" i="3" a="1"/>
  <c r="M672" i="3" s="1"/>
  <c r="M671" i="3" a="1"/>
  <c r="M671" i="3" s="1"/>
  <c r="M670" i="3" a="1"/>
  <c r="M670" i="3" s="1"/>
  <c r="M669" i="3" a="1"/>
  <c r="M669" i="3" s="1"/>
  <c r="M668" i="3" a="1"/>
  <c r="M668" i="3" s="1"/>
  <c r="M667" i="3" a="1"/>
  <c r="M667" i="3" s="1"/>
  <c r="M666" i="3" a="1"/>
  <c r="M666" i="3" s="1"/>
  <c r="M665" i="3" a="1"/>
  <c r="M665" i="3" s="1"/>
  <c r="M664" i="3" a="1"/>
  <c r="M664" i="3" s="1"/>
  <c r="M663" i="3" a="1"/>
  <c r="M663" i="3" s="1"/>
  <c r="M662" i="3" a="1"/>
  <c r="M662" i="3" s="1"/>
  <c r="M661" i="3" a="1"/>
  <c r="M661" i="3" s="1"/>
  <c r="M660" i="3" a="1"/>
  <c r="M660" i="3" s="1"/>
  <c r="M659" i="3" a="1"/>
  <c r="M659" i="3" s="1"/>
  <c r="M658" i="3" a="1"/>
  <c r="M658" i="3" s="1"/>
  <c r="M657" i="3" a="1"/>
  <c r="M657" i="3" s="1"/>
  <c r="M656" i="3" a="1"/>
  <c r="M656" i="3" s="1"/>
  <c r="M655" i="3" a="1"/>
  <c r="M655" i="3" s="1"/>
  <c r="M654" i="3" a="1"/>
  <c r="M654" i="3" s="1"/>
  <c r="M653" i="3" a="1"/>
  <c r="M653" i="3" s="1"/>
  <c r="M652" i="3" a="1"/>
  <c r="M652" i="3" s="1"/>
  <c r="M651" i="3" a="1"/>
  <c r="M651" i="3" s="1"/>
  <c r="M650" i="3" a="1"/>
  <c r="M650" i="3" s="1"/>
  <c r="M649" i="3" a="1"/>
  <c r="M649" i="3" s="1"/>
  <c r="M648" i="3" a="1"/>
  <c r="M648" i="3" s="1"/>
  <c r="M647" i="3" a="1"/>
  <c r="M647" i="3" s="1"/>
  <c r="M646" i="3" a="1"/>
  <c r="M646" i="3" s="1"/>
  <c r="M645" i="3" a="1"/>
  <c r="M645" i="3" s="1"/>
  <c r="M644" i="3" a="1"/>
  <c r="M644" i="3" s="1"/>
  <c r="M643" i="3" a="1"/>
  <c r="M643" i="3" s="1"/>
  <c r="M642" i="3" a="1"/>
  <c r="M642" i="3" s="1"/>
  <c r="M641" i="3" a="1"/>
  <c r="M641" i="3" s="1"/>
  <c r="M640" i="3" a="1"/>
  <c r="M640" i="3" s="1"/>
  <c r="M639" i="3" a="1"/>
  <c r="M639" i="3" s="1"/>
  <c r="M638" i="3" a="1"/>
  <c r="M638" i="3" s="1"/>
  <c r="M637" i="3" a="1"/>
  <c r="M637" i="3" s="1"/>
  <c r="M636" i="3" a="1"/>
  <c r="M636" i="3" s="1"/>
  <c r="M635" i="3" a="1"/>
  <c r="M635" i="3" s="1"/>
  <c r="M634" i="3" a="1"/>
  <c r="M634" i="3" s="1"/>
  <c r="M633" i="3" a="1"/>
  <c r="M633" i="3" s="1"/>
  <c r="M632" i="3" a="1"/>
  <c r="M632" i="3" s="1"/>
  <c r="M631" i="3" a="1"/>
  <c r="M631" i="3" s="1"/>
  <c r="M630" i="3" a="1"/>
  <c r="M630" i="3" s="1"/>
  <c r="M629" i="3" a="1"/>
  <c r="M629" i="3" s="1"/>
  <c r="M628" i="3" a="1"/>
  <c r="M628" i="3" s="1"/>
  <c r="M627" i="3" a="1"/>
  <c r="M627" i="3" s="1"/>
  <c r="M626" i="3" a="1"/>
  <c r="M626" i="3" s="1"/>
  <c r="M625" i="3" a="1"/>
  <c r="M625" i="3" s="1"/>
  <c r="M624" i="3" a="1"/>
  <c r="M624" i="3" s="1"/>
  <c r="M623" i="3" a="1"/>
  <c r="M623" i="3" s="1"/>
  <c r="M622" i="3" a="1"/>
  <c r="M622" i="3" s="1"/>
  <c r="M621" i="3" a="1"/>
  <c r="M621" i="3" s="1"/>
  <c r="M620" i="3" a="1"/>
  <c r="M620" i="3" s="1"/>
  <c r="M619" i="3" a="1"/>
  <c r="M619" i="3" s="1"/>
  <c r="M618" i="3" a="1"/>
  <c r="M618" i="3" s="1"/>
  <c r="M617" i="3" a="1"/>
  <c r="M617" i="3" s="1"/>
  <c r="M616" i="3" a="1"/>
  <c r="M616" i="3" s="1"/>
  <c r="M615" i="3" a="1"/>
  <c r="M615" i="3" s="1"/>
  <c r="M614" i="3" a="1"/>
  <c r="M614" i="3" s="1"/>
  <c r="M613" i="3" a="1"/>
  <c r="M613" i="3" s="1"/>
  <c r="M612" i="3" a="1"/>
  <c r="M612" i="3" s="1"/>
  <c r="M611" i="3" a="1"/>
  <c r="M611" i="3" s="1"/>
  <c r="M610" i="3" a="1"/>
  <c r="M610" i="3" s="1"/>
  <c r="M609" i="3" a="1"/>
  <c r="M609" i="3" s="1"/>
  <c r="M608" i="3" a="1"/>
  <c r="M608" i="3" s="1"/>
  <c r="M607" i="3" a="1"/>
  <c r="M607" i="3" s="1"/>
  <c r="M606" i="3" a="1"/>
  <c r="M606" i="3" s="1"/>
  <c r="M605" i="3" a="1"/>
  <c r="M605" i="3" s="1"/>
  <c r="M604" i="3" a="1"/>
  <c r="M604" i="3" s="1"/>
  <c r="M603" i="3" a="1"/>
  <c r="M603" i="3" s="1"/>
  <c r="M602" i="3" a="1"/>
  <c r="M602" i="3" s="1"/>
  <c r="M601" i="3" a="1"/>
  <c r="M601" i="3" s="1"/>
  <c r="M600" i="3" a="1"/>
  <c r="M600" i="3" s="1"/>
  <c r="M599" i="3" a="1"/>
  <c r="M599" i="3" s="1"/>
  <c r="M598" i="3" a="1"/>
  <c r="M598" i="3" s="1"/>
  <c r="M597" i="3" a="1"/>
  <c r="M597" i="3" s="1"/>
  <c r="M596" i="3" a="1"/>
  <c r="M596" i="3" s="1"/>
  <c r="M595" i="3" a="1"/>
  <c r="M595" i="3" s="1"/>
  <c r="M594" i="3" a="1"/>
  <c r="M594" i="3" s="1"/>
  <c r="M593" i="3" a="1"/>
  <c r="M593" i="3" s="1"/>
  <c r="M592" i="3" a="1"/>
  <c r="M592" i="3" s="1"/>
  <c r="M591" i="3" a="1"/>
  <c r="M591" i="3" s="1"/>
  <c r="M590" i="3" a="1"/>
  <c r="M590" i="3" s="1"/>
  <c r="M589" i="3" a="1"/>
  <c r="M589" i="3" s="1"/>
  <c r="M588" i="3" a="1"/>
  <c r="M588" i="3" s="1"/>
  <c r="M587" i="3" a="1"/>
  <c r="M587" i="3" s="1"/>
  <c r="M586" i="3" a="1"/>
  <c r="M586" i="3" s="1"/>
  <c r="M585" i="3" a="1"/>
  <c r="M585" i="3" s="1"/>
  <c r="M584" i="3" a="1"/>
  <c r="M584" i="3" s="1"/>
  <c r="M583" i="3" a="1"/>
  <c r="M583" i="3" s="1"/>
  <c r="M582" i="3" a="1"/>
  <c r="M582" i="3" s="1"/>
  <c r="M581" i="3" a="1"/>
  <c r="M581" i="3" s="1"/>
  <c r="M580" i="3" a="1"/>
  <c r="M580" i="3" s="1"/>
  <c r="M579" i="3" a="1"/>
  <c r="M579" i="3" s="1"/>
  <c r="M578" i="3" a="1"/>
  <c r="M578" i="3" s="1"/>
  <c r="M577" i="3" a="1"/>
  <c r="M577" i="3" s="1"/>
  <c r="M576" i="3" a="1"/>
  <c r="M576" i="3" s="1"/>
  <c r="M575" i="3" a="1"/>
  <c r="M575" i="3" s="1"/>
  <c r="M574" i="3" a="1"/>
  <c r="M574" i="3" s="1"/>
  <c r="M573" i="3" a="1"/>
  <c r="M573" i="3" s="1"/>
  <c r="M572" i="3" a="1"/>
  <c r="M572" i="3" s="1"/>
  <c r="M571" i="3" a="1"/>
  <c r="M571" i="3" s="1"/>
  <c r="M570" i="3" a="1"/>
  <c r="M570" i="3" s="1"/>
  <c r="M569" i="3" a="1"/>
  <c r="M569" i="3" s="1"/>
  <c r="M568" i="3" a="1"/>
  <c r="M568" i="3" s="1"/>
  <c r="M567" i="3" a="1"/>
  <c r="M567" i="3" s="1"/>
  <c r="M566" i="3" a="1"/>
  <c r="M566" i="3" s="1"/>
  <c r="M565" i="3" a="1"/>
  <c r="M565" i="3" s="1"/>
  <c r="M564" i="3" a="1"/>
  <c r="M564" i="3" s="1"/>
  <c r="M563" i="3" a="1"/>
  <c r="M563" i="3" s="1"/>
  <c r="M562" i="3" a="1"/>
  <c r="M562" i="3" s="1"/>
  <c r="M561" i="3" a="1"/>
  <c r="M561" i="3" s="1"/>
  <c r="M560" i="3" a="1"/>
  <c r="M560" i="3" s="1"/>
  <c r="M559" i="3" a="1"/>
  <c r="M559" i="3" s="1"/>
  <c r="M558" i="3" a="1"/>
  <c r="M558" i="3" s="1"/>
  <c r="M557" i="3" a="1"/>
  <c r="M557" i="3" s="1"/>
  <c r="M556" i="3" a="1"/>
  <c r="M556" i="3" s="1"/>
  <c r="M555" i="3" a="1"/>
  <c r="M555" i="3" s="1"/>
  <c r="M554" i="3" a="1"/>
  <c r="M554" i="3" s="1"/>
  <c r="M553" i="3" a="1"/>
  <c r="M553" i="3" s="1"/>
  <c r="M552" i="3" a="1"/>
  <c r="M552" i="3" s="1"/>
  <c r="M551" i="3" a="1"/>
  <c r="M551" i="3" s="1"/>
  <c r="M550" i="3" a="1"/>
  <c r="M550" i="3" s="1"/>
  <c r="M549" i="3" a="1"/>
  <c r="M549" i="3" s="1"/>
  <c r="M548" i="3" a="1"/>
  <c r="M548" i="3" s="1"/>
  <c r="M547" i="3" a="1"/>
  <c r="M547" i="3" s="1"/>
  <c r="M546" i="3" a="1"/>
  <c r="M546" i="3" s="1"/>
  <c r="M545" i="3" a="1"/>
  <c r="M545" i="3" s="1"/>
  <c r="M544" i="3" a="1"/>
  <c r="M544" i="3" s="1"/>
  <c r="M543" i="3" a="1"/>
  <c r="M543" i="3" s="1"/>
  <c r="M542" i="3" a="1"/>
  <c r="M542" i="3" s="1"/>
  <c r="M541" i="3" a="1"/>
  <c r="M541" i="3" s="1"/>
  <c r="M540" i="3" a="1"/>
  <c r="M540" i="3" s="1"/>
  <c r="M539" i="3" a="1"/>
  <c r="M539" i="3" s="1"/>
  <c r="M538" i="3" a="1"/>
  <c r="M538" i="3" s="1"/>
  <c r="M537" i="3" a="1"/>
  <c r="M537" i="3" s="1"/>
  <c r="M536" i="3" a="1"/>
  <c r="M536" i="3" s="1"/>
  <c r="M535" i="3" a="1"/>
  <c r="M535" i="3" s="1"/>
  <c r="M534" i="3" a="1"/>
  <c r="M534" i="3" s="1"/>
  <c r="M533" i="3" a="1"/>
  <c r="M533" i="3" s="1"/>
  <c r="M532" i="3" a="1"/>
  <c r="M532" i="3" s="1"/>
  <c r="M531" i="3" a="1"/>
  <c r="M531" i="3" s="1"/>
  <c r="M530" i="3" a="1"/>
  <c r="M530" i="3" s="1"/>
  <c r="M529" i="3" a="1"/>
  <c r="M529" i="3" s="1"/>
  <c r="M528" i="3" a="1"/>
  <c r="M528" i="3" s="1"/>
  <c r="M527" i="3" a="1"/>
  <c r="M527" i="3" s="1"/>
  <c r="M526" i="3" a="1"/>
  <c r="M526" i="3" s="1"/>
  <c r="M525" i="3" a="1"/>
  <c r="M525" i="3" s="1"/>
  <c r="M524" i="3" a="1"/>
  <c r="M524" i="3" s="1"/>
  <c r="M523" i="3" a="1"/>
  <c r="M523" i="3" s="1"/>
  <c r="M522" i="3" a="1"/>
  <c r="M522" i="3" s="1"/>
  <c r="M521" i="3" a="1"/>
  <c r="M521" i="3" s="1"/>
  <c r="M520" i="3" a="1"/>
  <c r="M520" i="3" s="1"/>
  <c r="M519" i="3" a="1"/>
  <c r="M519" i="3" s="1"/>
  <c r="M518" i="3" a="1"/>
  <c r="M518" i="3" s="1"/>
  <c r="M517" i="3" a="1"/>
  <c r="M517" i="3" s="1"/>
  <c r="M516" i="3" a="1"/>
  <c r="M516" i="3" s="1"/>
  <c r="M515" i="3" a="1"/>
  <c r="M515" i="3" s="1"/>
  <c r="M514" i="3" a="1"/>
  <c r="M514" i="3" s="1"/>
  <c r="M513" i="3" a="1"/>
  <c r="M513" i="3" s="1"/>
  <c r="M512" i="3" a="1"/>
  <c r="M512" i="3" s="1"/>
  <c r="M511" i="3" a="1"/>
  <c r="M511" i="3" s="1"/>
  <c r="M510" i="3" a="1"/>
  <c r="M510" i="3" s="1"/>
  <c r="M509" i="3" a="1"/>
  <c r="M509" i="3" s="1"/>
  <c r="M508" i="3" a="1"/>
  <c r="M508" i="3" s="1"/>
  <c r="M507" i="3" a="1"/>
  <c r="M507" i="3" s="1"/>
  <c r="M506" i="3" a="1"/>
  <c r="M506" i="3" s="1"/>
  <c r="M505" i="3" a="1"/>
  <c r="M505" i="3" s="1"/>
  <c r="M504" i="3" a="1"/>
  <c r="M504" i="3" s="1"/>
  <c r="M503" i="3" a="1"/>
  <c r="M503" i="3" s="1"/>
  <c r="M502" i="3" a="1"/>
  <c r="M502" i="3" s="1"/>
  <c r="M501" i="3" a="1"/>
  <c r="M501" i="3" s="1"/>
  <c r="M500" i="3" a="1"/>
  <c r="M500" i="3" s="1"/>
  <c r="M499" i="3" a="1"/>
  <c r="M499" i="3" s="1"/>
  <c r="M498" i="3" a="1"/>
  <c r="M498" i="3" s="1"/>
  <c r="M497" i="3" a="1"/>
  <c r="M497" i="3" s="1"/>
  <c r="M496" i="3" a="1"/>
  <c r="M496" i="3" s="1"/>
  <c r="M495" i="3" a="1"/>
  <c r="M495" i="3" s="1"/>
  <c r="M494" i="3" a="1"/>
  <c r="M494" i="3" s="1"/>
  <c r="M493" i="3" a="1"/>
  <c r="M493" i="3" s="1"/>
  <c r="M492" i="3" a="1"/>
  <c r="M492" i="3" s="1"/>
  <c r="M491" i="3" a="1"/>
  <c r="M491" i="3" s="1"/>
  <c r="M490" i="3" a="1"/>
  <c r="M490" i="3" s="1"/>
  <c r="M489" i="3" a="1"/>
  <c r="M489" i="3" s="1"/>
  <c r="M488" i="3" a="1"/>
  <c r="M488" i="3" s="1"/>
  <c r="M487" i="3" a="1"/>
  <c r="M487" i="3" s="1"/>
  <c r="M486" i="3" a="1"/>
  <c r="M486" i="3" s="1"/>
  <c r="M485" i="3" a="1"/>
  <c r="M485" i="3" s="1"/>
  <c r="M484" i="3" a="1"/>
  <c r="M484" i="3" s="1"/>
  <c r="M483" i="3" a="1"/>
  <c r="M483" i="3" s="1"/>
  <c r="M482" i="3" a="1"/>
  <c r="M482" i="3" s="1"/>
  <c r="M481" i="3" a="1"/>
  <c r="M481" i="3" s="1"/>
  <c r="M480" i="3" a="1"/>
  <c r="M480" i="3" s="1"/>
  <c r="M479" i="3" a="1"/>
  <c r="M479" i="3" s="1"/>
  <c r="M478" i="3" a="1"/>
  <c r="M478" i="3" s="1"/>
  <c r="M477" i="3" a="1"/>
  <c r="M477" i="3" s="1"/>
  <c r="M476" i="3" a="1"/>
  <c r="M476" i="3" s="1"/>
  <c r="M475" i="3" a="1"/>
  <c r="M475" i="3" s="1"/>
  <c r="M474" i="3" a="1"/>
  <c r="M474" i="3" s="1"/>
  <c r="M473" i="3" a="1"/>
  <c r="M473" i="3" s="1"/>
  <c r="M472" i="3" a="1"/>
  <c r="M472" i="3" s="1"/>
  <c r="M471" i="3" a="1"/>
  <c r="M471" i="3" s="1"/>
  <c r="M470" i="3" a="1"/>
  <c r="M470" i="3" s="1"/>
  <c r="M469" i="3" a="1"/>
  <c r="M469" i="3" s="1"/>
  <c r="M468" i="3" a="1"/>
  <c r="M468" i="3" s="1"/>
  <c r="M467" i="3" a="1"/>
  <c r="M467" i="3" s="1"/>
  <c r="M466" i="3" a="1"/>
  <c r="M466" i="3" s="1"/>
  <c r="M465" i="3" a="1"/>
  <c r="M465" i="3" s="1"/>
  <c r="M464" i="3" a="1"/>
  <c r="M464" i="3" s="1"/>
  <c r="M463" i="3" a="1"/>
  <c r="M463" i="3" s="1"/>
  <c r="M462" i="3" a="1"/>
  <c r="M462" i="3" s="1"/>
  <c r="M461" i="3" a="1"/>
  <c r="M461" i="3" s="1"/>
  <c r="M460" i="3" a="1"/>
  <c r="M460" i="3" s="1"/>
  <c r="M459" i="3" a="1"/>
  <c r="M459" i="3" s="1"/>
  <c r="M458" i="3" a="1"/>
  <c r="M458" i="3" s="1"/>
  <c r="M457" i="3" a="1"/>
  <c r="M457" i="3" s="1"/>
  <c r="M456" i="3" a="1"/>
  <c r="M456" i="3" s="1"/>
  <c r="M455" i="3" a="1"/>
  <c r="M455" i="3" s="1"/>
  <c r="M454" i="3" a="1"/>
  <c r="M454" i="3" s="1"/>
  <c r="M453" i="3" a="1"/>
  <c r="M453" i="3" s="1"/>
  <c r="M452" i="3" a="1"/>
  <c r="M452" i="3" s="1"/>
  <c r="M451" i="3" a="1"/>
  <c r="M451" i="3" s="1"/>
  <c r="M450" i="3" a="1"/>
  <c r="M450" i="3" s="1"/>
  <c r="M449" i="3" a="1"/>
  <c r="M449" i="3" s="1"/>
  <c r="M448" i="3" a="1"/>
  <c r="M448" i="3" s="1"/>
  <c r="M447" i="3" a="1"/>
  <c r="M447" i="3" s="1"/>
  <c r="M446" i="3" a="1"/>
  <c r="M446" i="3" s="1"/>
  <c r="M445" i="3" a="1"/>
  <c r="M445" i="3" s="1"/>
  <c r="M444" i="3" a="1"/>
  <c r="M444" i="3" s="1"/>
  <c r="M443" i="3" a="1"/>
  <c r="M443" i="3" s="1"/>
  <c r="M442" i="3" a="1"/>
  <c r="M442" i="3" s="1"/>
  <c r="M441" i="3" a="1"/>
  <c r="M441" i="3" s="1"/>
  <c r="M440" i="3" a="1"/>
  <c r="M440" i="3" s="1"/>
  <c r="M439" i="3" a="1"/>
  <c r="M439" i="3" s="1"/>
  <c r="M438" i="3" a="1"/>
  <c r="M438" i="3" s="1"/>
  <c r="M437" i="3" a="1"/>
  <c r="M437" i="3" s="1"/>
  <c r="M436" i="3" a="1"/>
  <c r="M436" i="3" s="1"/>
  <c r="M435" i="3" a="1"/>
  <c r="M435" i="3" s="1"/>
  <c r="M434" i="3" a="1"/>
  <c r="M434" i="3" s="1"/>
  <c r="M433" i="3" a="1"/>
  <c r="M433" i="3" s="1"/>
  <c r="M432" i="3" a="1"/>
  <c r="M432" i="3" s="1"/>
  <c r="M431" i="3" a="1"/>
  <c r="M431" i="3" s="1"/>
  <c r="M430" i="3" a="1"/>
  <c r="M430" i="3" s="1"/>
  <c r="M429" i="3" a="1"/>
  <c r="M429" i="3" s="1"/>
  <c r="M428" i="3" a="1"/>
  <c r="M428" i="3" s="1"/>
  <c r="M427" i="3" a="1"/>
  <c r="M427" i="3" s="1"/>
  <c r="M426" i="3" a="1"/>
  <c r="M426" i="3" s="1"/>
  <c r="M425" i="3" a="1"/>
  <c r="M425" i="3" s="1"/>
  <c r="M424" i="3" a="1"/>
  <c r="M424" i="3" s="1"/>
  <c r="M423" i="3" a="1"/>
  <c r="M423" i="3" s="1"/>
  <c r="M422" i="3" a="1"/>
  <c r="M422" i="3" s="1"/>
  <c r="M421" i="3" a="1"/>
  <c r="M421" i="3" s="1"/>
  <c r="M420" i="3" a="1"/>
  <c r="M420" i="3" s="1"/>
  <c r="M419" i="3" a="1"/>
  <c r="M419" i="3" s="1"/>
  <c r="M418" i="3" a="1"/>
  <c r="M418" i="3" s="1"/>
  <c r="M417" i="3" a="1"/>
  <c r="M417" i="3" s="1"/>
  <c r="M416" i="3" a="1"/>
  <c r="M416" i="3" s="1"/>
  <c r="M415" i="3" a="1"/>
  <c r="M415" i="3" s="1"/>
  <c r="M414" i="3" a="1"/>
  <c r="M414" i="3" s="1"/>
  <c r="M413" i="3" a="1"/>
  <c r="M413" i="3" s="1"/>
  <c r="M412" i="3" a="1"/>
  <c r="M412" i="3" s="1"/>
  <c r="M411" i="3" a="1"/>
  <c r="M411" i="3" s="1"/>
  <c r="M410" i="3" a="1"/>
  <c r="M410" i="3" s="1"/>
  <c r="M409" i="3" a="1"/>
  <c r="M409" i="3" s="1"/>
  <c r="M408" i="3" a="1"/>
  <c r="M408" i="3" s="1"/>
  <c r="M407" i="3" a="1"/>
  <c r="M407" i="3" s="1"/>
  <c r="M406" i="3" a="1"/>
  <c r="M406" i="3" s="1"/>
  <c r="M405" i="3" a="1"/>
  <c r="M405" i="3" s="1"/>
  <c r="M404" i="3" a="1"/>
  <c r="M404" i="3" s="1"/>
  <c r="M403" i="3" a="1"/>
  <c r="M403" i="3" s="1"/>
  <c r="M402" i="3" a="1"/>
  <c r="M402" i="3" s="1"/>
  <c r="M401" i="3" a="1"/>
  <c r="M401" i="3" s="1"/>
  <c r="M400" i="3" a="1"/>
  <c r="M400" i="3" s="1"/>
  <c r="M399" i="3" a="1"/>
  <c r="M399" i="3" s="1"/>
  <c r="M398" i="3" a="1"/>
  <c r="M398" i="3" s="1"/>
  <c r="M397" i="3" a="1"/>
  <c r="M397" i="3" s="1"/>
  <c r="M396" i="3" a="1"/>
  <c r="M396" i="3" s="1"/>
  <c r="M395" i="3" a="1"/>
  <c r="M395" i="3" s="1"/>
  <c r="M394" i="3" a="1"/>
  <c r="M394" i="3" s="1"/>
  <c r="M393" i="3" a="1"/>
  <c r="M393" i="3" s="1"/>
  <c r="M392" i="3" a="1"/>
  <c r="M392" i="3" s="1"/>
  <c r="M391" i="3" a="1"/>
  <c r="M391" i="3" s="1"/>
  <c r="M390" i="3" a="1"/>
  <c r="M390" i="3" s="1"/>
  <c r="M389" i="3" a="1"/>
  <c r="M389" i="3" s="1"/>
  <c r="M388" i="3" a="1"/>
  <c r="M388" i="3" s="1"/>
  <c r="M387" i="3" a="1"/>
  <c r="M387" i="3" s="1"/>
  <c r="M386" i="3" a="1"/>
  <c r="M386" i="3" s="1"/>
  <c r="M385" i="3" a="1"/>
  <c r="M385" i="3" s="1"/>
  <c r="M384" i="3" a="1"/>
  <c r="M384" i="3" s="1"/>
  <c r="M383" i="3" a="1"/>
  <c r="M383" i="3" s="1"/>
  <c r="M382" i="3" a="1"/>
  <c r="M382" i="3" s="1"/>
  <c r="M381" i="3" a="1"/>
  <c r="M381" i="3" s="1"/>
  <c r="M380" i="3" a="1"/>
  <c r="M380" i="3" s="1"/>
  <c r="M379" i="3" a="1"/>
  <c r="M379" i="3" s="1"/>
  <c r="M378" i="3" a="1"/>
  <c r="M378" i="3" s="1"/>
  <c r="M377" i="3" a="1"/>
  <c r="M377" i="3" s="1"/>
  <c r="M376" i="3" a="1"/>
  <c r="M376" i="3" s="1"/>
  <c r="M375" i="3" a="1"/>
  <c r="M375" i="3" s="1"/>
  <c r="M374" i="3" a="1"/>
  <c r="M374" i="3" s="1"/>
  <c r="M373" i="3" a="1"/>
  <c r="M373" i="3" s="1"/>
  <c r="M372" i="3" a="1"/>
  <c r="M372" i="3" s="1"/>
  <c r="M371" i="3" a="1"/>
  <c r="M371" i="3" s="1"/>
  <c r="M370" i="3" a="1"/>
  <c r="M370" i="3" s="1"/>
  <c r="M369" i="3" a="1"/>
  <c r="M369" i="3" s="1"/>
  <c r="M368" i="3" a="1"/>
  <c r="M368" i="3" s="1"/>
  <c r="M367" i="3" a="1"/>
  <c r="M367" i="3" s="1"/>
  <c r="M366" i="3" a="1"/>
  <c r="M366" i="3" s="1"/>
  <c r="M365" i="3" a="1"/>
  <c r="M365" i="3" s="1"/>
  <c r="M364" i="3" a="1"/>
  <c r="M364" i="3" s="1"/>
  <c r="M363" i="3" a="1"/>
  <c r="M363" i="3" s="1"/>
  <c r="M362" i="3" a="1"/>
  <c r="M362" i="3" s="1"/>
  <c r="M361" i="3" a="1"/>
  <c r="M361" i="3" s="1"/>
  <c r="M360" i="3" a="1"/>
  <c r="M360" i="3" s="1"/>
  <c r="M359" i="3" a="1"/>
  <c r="M359" i="3" s="1"/>
  <c r="M358" i="3" a="1"/>
  <c r="M358" i="3" s="1"/>
  <c r="M357" i="3" a="1"/>
  <c r="M357" i="3" s="1"/>
  <c r="M356" i="3" a="1"/>
  <c r="M356" i="3" s="1"/>
  <c r="M355" i="3" a="1"/>
  <c r="M355" i="3" s="1"/>
  <c r="M354" i="3" a="1"/>
  <c r="M354" i="3" s="1"/>
  <c r="M353" i="3" a="1"/>
  <c r="M353" i="3" s="1"/>
  <c r="M352" i="3" a="1"/>
  <c r="M352" i="3" s="1"/>
  <c r="M351" i="3" a="1"/>
  <c r="M351" i="3" s="1"/>
  <c r="M350" i="3" a="1"/>
  <c r="M350" i="3" s="1"/>
  <c r="M349" i="3" a="1"/>
  <c r="M349" i="3" s="1"/>
  <c r="M348" i="3" a="1"/>
  <c r="M348" i="3" s="1"/>
  <c r="M347" i="3" a="1"/>
  <c r="M347" i="3" s="1"/>
  <c r="M346" i="3" a="1"/>
  <c r="M346" i="3" s="1"/>
  <c r="M345" i="3" a="1"/>
  <c r="M345" i="3" s="1"/>
  <c r="M344" i="3" a="1"/>
  <c r="M344" i="3" s="1"/>
  <c r="M343" i="3" a="1"/>
  <c r="M343" i="3" s="1"/>
  <c r="M342" i="3" a="1"/>
  <c r="M342" i="3" s="1"/>
  <c r="M341" i="3" a="1"/>
  <c r="M341" i="3" s="1"/>
  <c r="M340" i="3" a="1"/>
  <c r="M340" i="3" s="1"/>
  <c r="M339" i="3" a="1"/>
  <c r="M339" i="3" s="1"/>
  <c r="M338" i="3" a="1"/>
  <c r="M338" i="3" s="1"/>
  <c r="M337" i="3" a="1"/>
  <c r="M337" i="3" s="1"/>
  <c r="M336" i="3" a="1"/>
  <c r="M336" i="3" s="1"/>
  <c r="M335" i="3" a="1"/>
  <c r="M335" i="3" s="1"/>
  <c r="M334" i="3" a="1"/>
  <c r="M334" i="3" s="1"/>
  <c r="M333" i="3" a="1"/>
  <c r="M333" i="3" s="1"/>
  <c r="M332" i="3" a="1"/>
  <c r="M332" i="3" s="1"/>
  <c r="M331" i="3" a="1"/>
  <c r="M331" i="3" s="1"/>
  <c r="M330" i="3" a="1"/>
  <c r="M330" i="3" s="1"/>
  <c r="M329" i="3" a="1"/>
  <c r="M329" i="3" s="1"/>
  <c r="M328" i="3" a="1"/>
  <c r="M328" i="3" s="1"/>
  <c r="M327" i="3" a="1"/>
  <c r="M327" i="3" s="1"/>
  <c r="M326" i="3" a="1"/>
  <c r="M326" i="3" s="1"/>
  <c r="M325" i="3" a="1"/>
  <c r="M325" i="3" s="1"/>
  <c r="M324" i="3" a="1"/>
  <c r="M324" i="3" s="1"/>
  <c r="M323" i="3" a="1"/>
  <c r="M323" i="3" s="1"/>
  <c r="M322" i="3" a="1"/>
  <c r="M322" i="3" s="1"/>
  <c r="M321" i="3" a="1"/>
  <c r="M321" i="3" s="1"/>
  <c r="M320" i="3" a="1"/>
  <c r="M320" i="3" s="1"/>
  <c r="M319" i="3" a="1"/>
  <c r="M319" i="3" s="1"/>
  <c r="M318" i="3" a="1"/>
  <c r="M318" i="3" s="1"/>
  <c r="M317" i="3" a="1"/>
  <c r="M317" i="3" s="1"/>
  <c r="M316" i="3" a="1"/>
  <c r="M316" i="3" s="1"/>
  <c r="M315" i="3" a="1"/>
  <c r="M315" i="3" s="1"/>
  <c r="M314" i="3" a="1"/>
  <c r="M314" i="3" s="1"/>
  <c r="M313" i="3" a="1"/>
  <c r="M313" i="3" s="1"/>
  <c r="M312" i="3" a="1"/>
  <c r="M312" i="3" s="1"/>
  <c r="M311" i="3" a="1"/>
  <c r="M311" i="3" s="1"/>
  <c r="M310" i="3" a="1"/>
  <c r="M310" i="3" s="1"/>
  <c r="M309" i="3" a="1"/>
  <c r="M309" i="3" s="1"/>
  <c r="M308" i="3" a="1"/>
  <c r="M308" i="3" s="1"/>
  <c r="M307" i="3" a="1"/>
  <c r="M307" i="3" s="1"/>
  <c r="M306" i="3" a="1"/>
  <c r="M306" i="3" s="1"/>
  <c r="M305" i="3" a="1"/>
  <c r="M305" i="3" s="1"/>
  <c r="M304" i="3" a="1"/>
  <c r="M304" i="3" s="1"/>
  <c r="M303" i="3" a="1"/>
  <c r="M303" i="3" s="1"/>
  <c r="M302" i="3" a="1"/>
  <c r="M302" i="3" s="1"/>
  <c r="M301" i="3" a="1"/>
  <c r="M301" i="3" s="1"/>
  <c r="M300" i="3" a="1"/>
  <c r="M300" i="3" s="1"/>
  <c r="M299" i="3" a="1"/>
  <c r="M299" i="3" s="1"/>
  <c r="M298" i="3" a="1"/>
  <c r="M298" i="3" s="1"/>
  <c r="M297" i="3" a="1"/>
  <c r="M297" i="3" s="1"/>
  <c r="M296" i="3" a="1"/>
  <c r="M296" i="3" s="1"/>
  <c r="M295" i="3" a="1"/>
  <c r="M295" i="3" s="1"/>
  <c r="M294" i="3" a="1"/>
  <c r="M294" i="3" s="1"/>
  <c r="M293" i="3" a="1"/>
  <c r="M293" i="3" s="1"/>
  <c r="M292" i="3" a="1"/>
  <c r="M292" i="3" s="1"/>
  <c r="M291" i="3" a="1"/>
  <c r="M291" i="3" s="1"/>
  <c r="M290" i="3" a="1"/>
  <c r="M290" i="3" s="1"/>
  <c r="M289" i="3" a="1"/>
  <c r="M289" i="3" s="1"/>
  <c r="M288" i="3" a="1"/>
  <c r="M288" i="3" s="1"/>
  <c r="M287" i="3" a="1"/>
  <c r="M287" i="3" s="1"/>
  <c r="M286" i="3" a="1"/>
  <c r="M286" i="3" s="1"/>
  <c r="M285" i="3" a="1"/>
  <c r="M285" i="3" s="1"/>
  <c r="M284" i="3" a="1"/>
  <c r="M284" i="3" s="1"/>
  <c r="M283" i="3" a="1"/>
  <c r="M283" i="3" s="1"/>
  <c r="M282" i="3" a="1"/>
  <c r="M282" i="3" s="1"/>
  <c r="M281" i="3" a="1"/>
  <c r="M281" i="3" s="1"/>
  <c r="M280" i="3" a="1"/>
  <c r="M280" i="3" s="1"/>
  <c r="M279" i="3" a="1"/>
  <c r="M279" i="3" s="1"/>
  <c r="M278" i="3" a="1"/>
  <c r="M278" i="3" s="1"/>
  <c r="M277" i="3" a="1"/>
  <c r="M277" i="3" s="1"/>
  <c r="M276" i="3" a="1"/>
  <c r="M276" i="3" s="1"/>
  <c r="M275" i="3" a="1"/>
  <c r="M275" i="3" s="1"/>
  <c r="M274" i="3" a="1"/>
  <c r="M274" i="3" s="1"/>
  <c r="M273" i="3" a="1"/>
  <c r="M273" i="3" s="1"/>
  <c r="M272" i="3" a="1"/>
  <c r="M272" i="3" s="1"/>
  <c r="M271" i="3" a="1"/>
  <c r="M271" i="3" s="1"/>
  <c r="M270" i="3" a="1"/>
  <c r="M270" i="3" s="1"/>
  <c r="M269" i="3" a="1"/>
  <c r="M269" i="3" s="1"/>
  <c r="M268" i="3" a="1"/>
  <c r="M268" i="3" s="1"/>
  <c r="M267" i="3" a="1"/>
  <c r="M267" i="3" s="1"/>
  <c r="M266" i="3" a="1"/>
  <c r="M266" i="3" s="1"/>
  <c r="M265" i="3" a="1"/>
  <c r="M265" i="3" s="1"/>
  <c r="M264" i="3" a="1"/>
  <c r="M264" i="3" s="1"/>
  <c r="M263" i="3" a="1"/>
  <c r="M263" i="3" s="1"/>
  <c r="M262" i="3" a="1"/>
  <c r="M262" i="3" s="1"/>
  <c r="M261" i="3" a="1"/>
  <c r="M261" i="3" s="1"/>
  <c r="M260" i="3" a="1"/>
  <c r="M260" i="3" s="1"/>
  <c r="M259" i="3" a="1"/>
  <c r="M259" i="3" s="1"/>
  <c r="M258" i="3" a="1"/>
  <c r="M258" i="3" s="1"/>
  <c r="M257" i="3" a="1"/>
  <c r="M257" i="3" s="1"/>
  <c r="M256" i="3" a="1"/>
  <c r="M256" i="3" s="1"/>
  <c r="M255" i="3" a="1"/>
  <c r="M255" i="3" s="1"/>
  <c r="M254" i="3" a="1"/>
  <c r="M254" i="3" s="1"/>
  <c r="M253" i="3" a="1"/>
  <c r="M253" i="3" s="1"/>
  <c r="M252" i="3" a="1"/>
  <c r="M252" i="3" s="1"/>
  <c r="M251" i="3" a="1"/>
  <c r="M251" i="3" s="1"/>
  <c r="M250" i="3" a="1"/>
  <c r="M250" i="3" s="1"/>
  <c r="M249" i="3" a="1"/>
  <c r="M249" i="3" s="1"/>
  <c r="M248" i="3" a="1"/>
  <c r="M248" i="3" s="1"/>
  <c r="M247" i="3" a="1"/>
  <c r="M247" i="3" s="1"/>
  <c r="M246" i="3" a="1"/>
  <c r="M246" i="3" s="1"/>
  <c r="M245" i="3" a="1"/>
  <c r="M245" i="3" s="1"/>
  <c r="M244" i="3" a="1"/>
  <c r="M244" i="3" s="1"/>
  <c r="M243" i="3" a="1"/>
  <c r="M243" i="3" s="1"/>
  <c r="M242" i="3" a="1"/>
  <c r="M242" i="3" s="1"/>
  <c r="M241" i="3" a="1"/>
  <c r="M241" i="3" s="1"/>
  <c r="M240" i="3" a="1"/>
  <c r="M240" i="3" s="1"/>
  <c r="M239" i="3" a="1"/>
  <c r="M239" i="3" s="1"/>
  <c r="M238" i="3" a="1"/>
  <c r="M238" i="3" s="1"/>
  <c r="M237" i="3" a="1"/>
  <c r="M237" i="3" s="1"/>
  <c r="M236" i="3" a="1"/>
  <c r="M236" i="3" s="1"/>
  <c r="M235" i="3" a="1"/>
  <c r="M235" i="3" s="1"/>
  <c r="M234" i="3" a="1"/>
  <c r="M234" i="3" s="1"/>
  <c r="M233" i="3" a="1"/>
  <c r="M233" i="3" s="1"/>
  <c r="M232" i="3" a="1"/>
  <c r="M232" i="3" s="1"/>
  <c r="M231" i="3" a="1"/>
  <c r="M231" i="3" s="1"/>
  <c r="M230" i="3" a="1"/>
  <c r="M230" i="3" s="1"/>
  <c r="M229" i="3" a="1"/>
  <c r="M229" i="3" s="1"/>
  <c r="M228" i="3" a="1"/>
  <c r="M228" i="3" s="1"/>
  <c r="M227" i="3" a="1"/>
  <c r="M227" i="3" s="1"/>
  <c r="M226" i="3" a="1"/>
  <c r="M226" i="3" s="1"/>
  <c r="M225" i="3" a="1"/>
  <c r="M225" i="3" s="1"/>
  <c r="M224" i="3" a="1"/>
  <c r="M224" i="3" s="1"/>
  <c r="M223" i="3" a="1"/>
  <c r="M223" i="3" s="1"/>
  <c r="M222" i="3" a="1"/>
  <c r="M222" i="3" s="1"/>
  <c r="M221" i="3" a="1"/>
  <c r="M221" i="3" s="1"/>
  <c r="M220" i="3" a="1"/>
  <c r="M220" i="3" s="1"/>
  <c r="M219" i="3" a="1"/>
  <c r="M219" i="3" s="1"/>
  <c r="M218" i="3" a="1"/>
  <c r="M218" i="3" s="1"/>
  <c r="M217" i="3" a="1"/>
  <c r="M217" i="3" s="1"/>
  <c r="M216" i="3" a="1"/>
  <c r="M216" i="3" s="1"/>
  <c r="M215" i="3" a="1"/>
  <c r="M215" i="3" s="1"/>
  <c r="M214" i="3" a="1"/>
  <c r="M214" i="3" s="1"/>
  <c r="M213" i="3" a="1"/>
  <c r="M213" i="3" s="1"/>
  <c r="M212" i="3" a="1"/>
  <c r="M212" i="3" s="1"/>
  <c r="M211" i="3" a="1"/>
  <c r="M211" i="3" s="1"/>
  <c r="M210" i="3" a="1"/>
  <c r="M210" i="3" s="1"/>
  <c r="M209" i="3" a="1"/>
  <c r="M209" i="3" s="1"/>
  <c r="M208" i="3" a="1"/>
  <c r="M208" i="3" s="1"/>
  <c r="M207" i="3" a="1"/>
  <c r="M207" i="3" s="1"/>
  <c r="M206" i="3" a="1"/>
  <c r="M206" i="3" s="1"/>
  <c r="M205" i="3" a="1"/>
  <c r="M205" i="3" s="1"/>
  <c r="M204" i="3" a="1"/>
  <c r="M204" i="3" s="1"/>
  <c r="M203" i="3" a="1"/>
  <c r="M203" i="3" s="1"/>
  <c r="M202" i="3" a="1"/>
  <c r="M202" i="3" s="1"/>
  <c r="M201" i="3" a="1"/>
  <c r="M201" i="3" s="1"/>
  <c r="M200" i="3" a="1"/>
  <c r="M200" i="3" s="1"/>
  <c r="M199" i="3" a="1"/>
  <c r="M199" i="3" s="1"/>
  <c r="M198" i="3" a="1"/>
  <c r="M198" i="3" s="1"/>
  <c r="M197" i="3" a="1"/>
  <c r="M197" i="3" s="1"/>
  <c r="M196" i="3" a="1"/>
  <c r="M196" i="3" s="1"/>
  <c r="M195" i="3" a="1"/>
  <c r="M195" i="3" s="1"/>
  <c r="M194" i="3" a="1"/>
  <c r="M194" i="3" s="1"/>
  <c r="M193" i="3" a="1"/>
  <c r="M193" i="3" s="1"/>
  <c r="M192" i="3" a="1"/>
  <c r="M192" i="3" s="1"/>
  <c r="M191" i="3" a="1"/>
  <c r="M191" i="3" s="1"/>
  <c r="M190" i="3" a="1"/>
  <c r="M190" i="3" s="1"/>
  <c r="M189" i="3" a="1"/>
  <c r="M189" i="3" s="1"/>
  <c r="M188" i="3" a="1"/>
  <c r="M188" i="3" s="1"/>
  <c r="M187" i="3" a="1"/>
  <c r="M187" i="3" s="1"/>
  <c r="M186" i="3" a="1"/>
  <c r="M186" i="3" s="1"/>
  <c r="M185" i="3" a="1"/>
  <c r="M185" i="3" s="1"/>
  <c r="M184" i="3" a="1"/>
  <c r="M184" i="3" s="1"/>
  <c r="M183" i="3" a="1"/>
  <c r="M183" i="3" s="1"/>
  <c r="M182" i="3" a="1"/>
  <c r="M182" i="3" s="1"/>
  <c r="M181" i="3" a="1"/>
  <c r="M181" i="3" s="1"/>
  <c r="M180" i="3" a="1"/>
  <c r="M180" i="3" s="1"/>
  <c r="M179" i="3" a="1"/>
  <c r="M179" i="3" s="1"/>
  <c r="M178" i="3" a="1"/>
  <c r="M178" i="3" s="1"/>
  <c r="M177" i="3" a="1"/>
  <c r="M177" i="3" s="1"/>
  <c r="M176" i="3" a="1"/>
  <c r="M176" i="3" s="1"/>
  <c r="M175" i="3" a="1"/>
  <c r="M175" i="3" s="1"/>
  <c r="M174" i="3" a="1"/>
  <c r="M174" i="3" s="1"/>
  <c r="M173" i="3" a="1"/>
  <c r="M173" i="3" s="1"/>
  <c r="M172" i="3" a="1"/>
  <c r="M172" i="3" s="1"/>
  <c r="M171" i="3" a="1"/>
  <c r="M171" i="3" s="1"/>
  <c r="M170" i="3" a="1"/>
  <c r="M170" i="3" s="1"/>
  <c r="M169" i="3" a="1"/>
  <c r="M169" i="3" s="1"/>
  <c r="M168" i="3" a="1"/>
  <c r="M168" i="3" s="1"/>
  <c r="M167" i="3" a="1"/>
  <c r="M167" i="3" s="1"/>
  <c r="M166" i="3" a="1"/>
  <c r="M166" i="3" s="1"/>
  <c r="M165" i="3" a="1"/>
  <c r="M165" i="3" s="1"/>
  <c r="M164" i="3" a="1"/>
  <c r="M164" i="3" s="1"/>
  <c r="M163" i="3" a="1"/>
  <c r="M163" i="3" s="1"/>
  <c r="M162" i="3" a="1"/>
  <c r="M162" i="3" s="1"/>
  <c r="M161" i="3" a="1"/>
  <c r="M161" i="3" s="1"/>
  <c r="M160" i="3" a="1"/>
  <c r="M160" i="3" s="1"/>
  <c r="M159" i="3" a="1"/>
  <c r="M159" i="3" s="1"/>
  <c r="M158" i="3" a="1"/>
  <c r="M158" i="3" s="1"/>
  <c r="M157" i="3" a="1"/>
  <c r="M157" i="3" s="1"/>
  <c r="M156" i="3" a="1"/>
  <c r="M156" i="3" s="1"/>
  <c r="M155" i="3" a="1"/>
  <c r="M155" i="3" s="1"/>
  <c r="M154" i="3" a="1"/>
  <c r="M154" i="3" s="1"/>
  <c r="M153" i="3" a="1"/>
  <c r="M153" i="3" s="1"/>
  <c r="M152" i="3" a="1"/>
  <c r="M152" i="3" s="1"/>
  <c r="M151" i="3" a="1"/>
  <c r="M151" i="3" s="1"/>
  <c r="M150" i="3" a="1"/>
  <c r="M150" i="3" s="1"/>
  <c r="M149" i="3" a="1"/>
  <c r="M149" i="3" s="1"/>
  <c r="M148" i="3" a="1"/>
  <c r="M148" i="3" s="1"/>
  <c r="M147" i="3" a="1"/>
  <c r="M147" i="3" s="1"/>
  <c r="M146" i="3" a="1"/>
  <c r="M146" i="3" s="1"/>
  <c r="M145" i="3" a="1"/>
  <c r="M145" i="3" s="1"/>
  <c r="M144" i="3" a="1"/>
  <c r="M144" i="3" s="1"/>
  <c r="M143" i="3" a="1"/>
  <c r="M143" i="3" s="1"/>
  <c r="M142" i="3" a="1"/>
  <c r="M142" i="3" s="1"/>
  <c r="M141" i="3" a="1"/>
  <c r="M141" i="3" s="1"/>
  <c r="M140" i="3" a="1"/>
  <c r="M140" i="3" s="1"/>
  <c r="M139" i="3" a="1"/>
  <c r="M139" i="3" s="1"/>
  <c r="M138" i="3" a="1"/>
  <c r="M138" i="3" s="1"/>
  <c r="M137" i="3" a="1"/>
  <c r="M137" i="3" s="1"/>
  <c r="M136" i="3" a="1"/>
  <c r="M136" i="3" s="1"/>
  <c r="M135" i="3" a="1"/>
  <c r="M135" i="3" s="1"/>
  <c r="M134" i="3" a="1"/>
  <c r="M134" i="3" s="1"/>
  <c r="M133" i="3" a="1"/>
  <c r="M133" i="3" s="1"/>
  <c r="M132" i="3" a="1"/>
  <c r="M132" i="3" s="1"/>
  <c r="M131" i="3" a="1"/>
  <c r="M131" i="3" s="1"/>
  <c r="M130" i="3" a="1"/>
  <c r="M130" i="3" s="1"/>
  <c r="M129" i="3" a="1"/>
  <c r="M129" i="3" s="1"/>
  <c r="M128" i="3" a="1"/>
  <c r="M128" i="3" s="1"/>
  <c r="M127" i="3" a="1"/>
  <c r="M127" i="3" s="1"/>
  <c r="M126" i="3" a="1"/>
  <c r="M126" i="3" s="1"/>
  <c r="M125" i="3" a="1"/>
  <c r="M125" i="3" s="1"/>
  <c r="M124" i="3" a="1"/>
  <c r="M124" i="3" s="1"/>
  <c r="M123" i="3" a="1"/>
  <c r="M123" i="3" s="1"/>
  <c r="M122" i="3" a="1"/>
  <c r="M122" i="3" s="1"/>
  <c r="M121" i="3" a="1"/>
  <c r="M121" i="3" s="1"/>
  <c r="M120" i="3" a="1"/>
  <c r="M120" i="3" s="1"/>
  <c r="M119" i="3" a="1"/>
  <c r="M119" i="3" s="1"/>
  <c r="M118" i="3" a="1"/>
  <c r="M118" i="3" s="1"/>
  <c r="M117" i="3" a="1"/>
  <c r="M117" i="3" s="1"/>
  <c r="M116" i="3" a="1"/>
  <c r="M116" i="3" s="1"/>
  <c r="M115" i="3" a="1"/>
  <c r="M115" i="3" s="1"/>
  <c r="M114" i="3" a="1"/>
  <c r="M114" i="3" s="1"/>
  <c r="M113" i="3" a="1"/>
  <c r="M113" i="3" s="1"/>
  <c r="M112" i="3" a="1"/>
  <c r="M112" i="3" s="1"/>
  <c r="M111" i="3" a="1"/>
  <c r="M111" i="3" s="1"/>
  <c r="M110" i="3" a="1"/>
  <c r="M110" i="3" s="1"/>
  <c r="M109" i="3" a="1"/>
  <c r="M109" i="3" s="1"/>
  <c r="M108" i="3" a="1"/>
  <c r="M108" i="3" s="1"/>
  <c r="M107" i="3" a="1"/>
  <c r="M107" i="3" s="1"/>
  <c r="M106" i="3" a="1"/>
  <c r="M106" i="3" s="1"/>
  <c r="M105" i="3" a="1"/>
  <c r="M105" i="3" s="1"/>
  <c r="M104" i="3" a="1"/>
  <c r="M104" i="3" s="1"/>
  <c r="M103" i="3" a="1"/>
  <c r="M103" i="3" s="1"/>
  <c r="M102" i="3" a="1"/>
  <c r="M102" i="3" s="1"/>
  <c r="M101" i="3" a="1"/>
  <c r="M101" i="3" s="1"/>
  <c r="M100" i="3" a="1"/>
  <c r="M100" i="3" s="1"/>
  <c r="M99" i="3" a="1"/>
  <c r="M99" i="3" s="1"/>
  <c r="M98" i="3" a="1"/>
  <c r="M98" i="3" s="1"/>
  <c r="M97" i="3" a="1"/>
  <c r="M97" i="3" s="1"/>
  <c r="M96" i="3" a="1"/>
  <c r="M96" i="3" s="1"/>
  <c r="M95" i="3" a="1"/>
  <c r="M95" i="3" s="1"/>
  <c r="M94" i="3" a="1"/>
  <c r="M94" i="3" s="1"/>
  <c r="M93" i="3" a="1"/>
  <c r="M93" i="3" s="1"/>
  <c r="M92" i="3" a="1"/>
  <c r="M92" i="3" s="1"/>
  <c r="M91" i="3" a="1"/>
  <c r="M91" i="3" s="1"/>
  <c r="M90" i="3" a="1"/>
  <c r="M90" i="3" s="1"/>
  <c r="M89" i="3" a="1"/>
  <c r="M89" i="3" s="1"/>
  <c r="M88" i="3" a="1"/>
  <c r="M88" i="3" s="1"/>
  <c r="M87" i="3" a="1"/>
  <c r="M87" i="3" s="1"/>
  <c r="M86" i="3" a="1"/>
  <c r="M86" i="3" s="1"/>
  <c r="M85" i="3" a="1"/>
  <c r="M85" i="3" s="1"/>
  <c r="M84" i="3" a="1"/>
  <c r="M84" i="3" s="1"/>
  <c r="M83" i="3" a="1"/>
  <c r="M83" i="3" s="1"/>
  <c r="M82" i="3" a="1"/>
  <c r="M82" i="3" s="1"/>
  <c r="M81" i="3" a="1"/>
  <c r="M81" i="3" s="1"/>
  <c r="M80" i="3" a="1"/>
  <c r="M80" i="3" s="1"/>
  <c r="M79" i="3" a="1"/>
  <c r="M79" i="3" s="1"/>
  <c r="M78" i="3" a="1"/>
  <c r="M78" i="3" s="1"/>
  <c r="M77" i="3" a="1"/>
  <c r="M77" i="3" s="1"/>
  <c r="M76" i="3" a="1"/>
  <c r="M76" i="3" s="1"/>
  <c r="M75" i="3" a="1"/>
  <c r="M75" i="3" s="1"/>
  <c r="M74" i="3" a="1"/>
  <c r="M74" i="3" s="1"/>
  <c r="M73" i="3" a="1"/>
  <c r="M73" i="3" s="1"/>
  <c r="M72" i="3" a="1"/>
  <c r="M72" i="3" s="1"/>
  <c r="M71" i="3" a="1"/>
  <c r="M71" i="3" s="1"/>
  <c r="M70" i="3" a="1"/>
  <c r="M70" i="3" s="1"/>
  <c r="M69" i="3" a="1"/>
  <c r="M69" i="3" s="1"/>
  <c r="M68" i="3" a="1"/>
  <c r="M68" i="3" s="1"/>
  <c r="M67" i="3" a="1"/>
  <c r="M67" i="3" s="1"/>
  <c r="M66" i="3" a="1"/>
  <c r="M66" i="3" s="1"/>
  <c r="M65" i="3" a="1"/>
  <c r="M65" i="3" s="1"/>
  <c r="M64" i="3" a="1"/>
  <c r="M64" i="3" s="1"/>
  <c r="M63" i="3" a="1"/>
  <c r="M63" i="3" s="1"/>
  <c r="M62" i="3" a="1"/>
  <c r="M62" i="3" s="1"/>
  <c r="M61" i="3" a="1"/>
  <c r="M61" i="3" s="1"/>
  <c r="M60" i="3" a="1"/>
  <c r="M60" i="3" s="1"/>
  <c r="M59" i="3" a="1"/>
  <c r="M59" i="3" s="1"/>
  <c r="M58" i="3" a="1"/>
  <c r="M58" i="3" s="1"/>
  <c r="M57" i="3" a="1"/>
  <c r="M57" i="3" s="1"/>
  <c r="M56" i="3" a="1"/>
  <c r="M56" i="3" s="1"/>
  <c r="M55" i="3" a="1"/>
  <c r="M55" i="3" s="1"/>
  <c r="M54" i="3" a="1"/>
  <c r="M54" i="3" s="1"/>
  <c r="M53" i="3" a="1"/>
  <c r="M53" i="3" s="1"/>
  <c r="M52" i="3" a="1"/>
  <c r="M52" i="3" s="1"/>
  <c r="M51" i="3" a="1"/>
  <c r="M51" i="3" s="1"/>
  <c r="M50" i="3" a="1"/>
  <c r="M50" i="3" s="1"/>
  <c r="M49" i="3" a="1"/>
  <c r="M49" i="3" s="1"/>
  <c r="M48" i="3" a="1"/>
  <c r="M48" i="3" s="1"/>
  <c r="M47" i="3" a="1"/>
  <c r="M47" i="3" s="1"/>
  <c r="M46" i="3" a="1"/>
  <c r="M46" i="3" s="1"/>
  <c r="M45" i="3" a="1"/>
  <c r="M45" i="3" s="1"/>
  <c r="M44" i="3" a="1"/>
  <c r="M44" i="3" s="1"/>
  <c r="M43" i="3" a="1"/>
  <c r="M43" i="3" s="1"/>
  <c r="M42" i="3" a="1"/>
  <c r="M42" i="3" s="1"/>
  <c r="M41" i="3" a="1"/>
  <c r="M41" i="3" s="1"/>
  <c r="M40" i="3" a="1"/>
  <c r="M40" i="3" s="1"/>
  <c r="M39" i="3" a="1"/>
  <c r="M39" i="3" s="1"/>
  <c r="M38" i="3" a="1"/>
  <c r="M38" i="3" s="1"/>
  <c r="M37" i="3" a="1"/>
  <c r="M37" i="3" s="1"/>
  <c r="M36" i="3" a="1"/>
  <c r="M36" i="3" s="1"/>
  <c r="M35" i="3" a="1"/>
  <c r="M35" i="3" s="1"/>
  <c r="M34" i="3" a="1"/>
  <c r="M34" i="3" s="1"/>
  <c r="M33" i="3" a="1"/>
  <c r="M33" i="3" s="1"/>
  <c r="M32" i="3" a="1"/>
  <c r="M32" i="3" s="1"/>
  <c r="M31" i="3" a="1"/>
  <c r="M31" i="3" s="1"/>
  <c r="M30" i="3" a="1"/>
  <c r="M30" i="3" s="1"/>
  <c r="M29" i="3" a="1"/>
  <c r="M29" i="3" s="1"/>
  <c r="M28" i="3" a="1"/>
  <c r="M28" i="3" s="1"/>
  <c r="M27" i="3" a="1"/>
  <c r="M27" i="3" s="1"/>
  <c r="M26" i="3" a="1"/>
  <c r="M26" i="3" s="1"/>
  <c r="M25" i="3" a="1"/>
  <c r="M25" i="3" s="1"/>
  <c r="M24" i="3" a="1"/>
  <c r="M24" i="3" s="1"/>
  <c r="M23" i="3" a="1"/>
  <c r="M23" i="3" s="1"/>
  <c r="M22" i="3" a="1"/>
  <c r="M22" i="3" s="1"/>
  <c r="M21" i="3" a="1"/>
  <c r="M21" i="3" s="1"/>
  <c r="M20" i="3" a="1"/>
  <c r="M20" i="3" s="1"/>
  <c r="M19" i="3" a="1"/>
  <c r="M19" i="3" s="1"/>
  <c r="M18" i="3" a="1"/>
  <c r="M18" i="3" s="1"/>
  <c r="M17" i="3" a="1"/>
  <c r="M17" i="3" s="1"/>
  <c r="M16" i="3" a="1"/>
  <c r="M16" i="3" s="1"/>
  <c r="M15" i="3" a="1"/>
  <c r="M15" i="3" s="1"/>
  <c r="M14" i="3" a="1"/>
  <c r="M14" i="3" s="1"/>
  <c r="M13" i="3" a="1"/>
  <c r="M13" i="3" s="1"/>
  <c r="M12" i="3" a="1"/>
  <c r="M12" i="3" s="1"/>
  <c r="M11" i="3" a="1"/>
  <c r="M11" i="3" s="1"/>
  <c r="M10" i="3" a="1"/>
  <c r="M10" i="3" s="1"/>
  <c r="M9" i="3" a="1"/>
  <c r="M9" i="3" s="1"/>
  <c r="M8" i="3" a="1"/>
  <c r="M8" i="3" s="1"/>
  <c r="E5" i="35" a="1"/>
  <c r="G8" i="35" s="1"/>
  <c r="I14" i="35"/>
  <c r="K14" i="35" s="1"/>
  <c r="J20" i="24"/>
  <c r="I20" i="24" s="1"/>
  <c r="B35" i="24"/>
  <c r="J23" i="24" s="1"/>
  <c r="I23" i="24" s="1"/>
  <c r="AJ2" i="7"/>
  <c r="AH2" i="7"/>
  <c r="AG2" i="7" a="1"/>
  <c r="AG2" i="7" s="1"/>
  <c r="J28" i="24" s="1"/>
  <c r="I28" i="24" s="1"/>
  <c r="M6" i="35"/>
  <c r="O6" i="35" s="1"/>
  <c r="M7" i="35"/>
  <c r="O7" i="35" s="1"/>
  <c r="M8" i="35"/>
  <c r="O8" i="35" s="1"/>
  <c r="M9" i="35"/>
  <c r="O9" i="35" s="1"/>
  <c r="M10" i="35"/>
  <c r="O10" i="35" s="1"/>
  <c r="M11" i="35"/>
  <c r="O11" i="35" s="1"/>
  <c r="M12" i="35"/>
  <c r="O12" i="35" s="1"/>
  <c r="M13" i="35"/>
  <c r="O13" i="35" s="1"/>
  <c r="M14" i="35"/>
  <c r="O14" i="35" s="1"/>
  <c r="M15" i="35"/>
  <c r="O15" i="35" s="1"/>
  <c r="M16" i="35"/>
  <c r="O16" i="35" s="1"/>
  <c r="M17" i="35"/>
  <c r="O17" i="35" s="1"/>
  <c r="M18" i="35"/>
  <c r="O18" i="35" s="1"/>
  <c r="M19" i="35"/>
  <c r="O19" i="35" s="1"/>
  <c r="M20" i="35"/>
  <c r="O20" i="35" s="1"/>
  <c r="M21" i="35"/>
  <c r="O21" i="35" s="1"/>
  <c r="M22" i="35"/>
  <c r="O22" i="35" s="1"/>
  <c r="M23" i="35"/>
  <c r="O23" i="35" s="1"/>
  <c r="M24" i="35"/>
  <c r="O24" i="35" s="1"/>
  <c r="M25" i="35"/>
  <c r="O25" i="35" s="1"/>
  <c r="M26" i="35"/>
  <c r="O26" i="35" s="1"/>
  <c r="M27" i="35"/>
  <c r="O27" i="35" s="1"/>
  <c r="M28" i="35"/>
  <c r="O28" i="35" s="1"/>
  <c r="M29" i="35"/>
  <c r="O29" i="35" s="1"/>
  <c r="M30" i="35"/>
  <c r="O30" i="35" s="1"/>
  <c r="M31" i="35"/>
  <c r="O31" i="35" s="1"/>
  <c r="M5" i="35"/>
  <c r="O5" i="35" s="1"/>
  <c r="I6" i="35"/>
  <c r="K6" i="35" s="1"/>
  <c r="I7" i="35"/>
  <c r="K7" i="35" s="1"/>
  <c r="I8" i="35"/>
  <c r="K8" i="35" s="1"/>
  <c r="I9" i="35"/>
  <c r="K9" i="35" s="1"/>
  <c r="I10" i="35"/>
  <c r="K10" i="35" s="1"/>
  <c r="I11" i="35"/>
  <c r="K11" i="35" s="1"/>
  <c r="I12" i="35"/>
  <c r="K12" i="35" s="1"/>
  <c r="I13" i="35"/>
  <c r="K13" i="35" s="1"/>
  <c r="I15" i="35"/>
  <c r="K15" i="35" s="1"/>
  <c r="I16" i="35"/>
  <c r="K16" i="35" s="1"/>
  <c r="I17" i="35"/>
  <c r="K17" i="35" s="1"/>
  <c r="I18" i="35"/>
  <c r="K18" i="35" s="1"/>
  <c r="I19" i="35"/>
  <c r="K19" i="35" s="1"/>
  <c r="I20" i="35"/>
  <c r="K20" i="35" s="1"/>
  <c r="I21" i="35"/>
  <c r="K21" i="35" s="1"/>
  <c r="I22" i="35"/>
  <c r="K22" i="35" s="1"/>
  <c r="I23" i="35"/>
  <c r="K23" i="35" s="1"/>
  <c r="I24" i="35"/>
  <c r="K24" i="35" s="1"/>
  <c r="I25" i="35"/>
  <c r="K25" i="35" s="1"/>
  <c r="I26" i="35"/>
  <c r="K26" i="35" s="1"/>
  <c r="I27" i="35"/>
  <c r="K27" i="35" s="1"/>
  <c r="I28" i="35"/>
  <c r="K28" i="35" s="1"/>
  <c r="I29" i="35"/>
  <c r="K29" i="35" s="1"/>
  <c r="I30" i="35"/>
  <c r="K30" i="35" s="1"/>
  <c r="I31" i="35"/>
  <c r="K31" i="35" s="1"/>
  <c r="I32" i="35"/>
  <c r="K32" i="35" s="1"/>
  <c r="I33" i="35"/>
  <c r="K33" i="35" s="1"/>
  <c r="I34" i="35"/>
  <c r="K34" i="35" s="1"/>
  <c r="I35" i="35"/>
  <c r="K35" i="35" s="1"/>
  <c r="I36" i="35"/>
  <c r="K36" i="35" s="1"/>
  <c r="I37" i="35"/>
  <c r="K37" i="35" s="1"/>
  <c r="I38" i="35"/>
  <c r="K38" i="35" s="1"/>
  <c r="I39" i="35"/>
  <c r="K39" i="35" s="1"/>
  <c r="I40" i="35"/>
  <c r="K40" i="35" s="1"/>
  <c r="I41" i="35"/>
  <c r="K41" i="35" s="1"/>
  <c r="I42" i="35"/>
  <c r="K42" i="35" s="1"/>
  <c r="I43" i="35"/>
  <c r="K43" i="35" s="1"/>
  <c r="I44" i="35"/>
  <c r="K44" i="35" s="1"/>
  <c r="I45" i="35"/>
  <c r="K45" i="35" s="1"/>
  <c r="I46" i="35"/>
  <c r="K46" i="35" s="1"/>
  <c r="I47" i="35"/>
  <c r="K47" i="35" s="1"/>
  <c r="I48" i="35"/>
  <c r="K48" i="35" s="1"/>
  <c r="I49" i="35"/>
  <c r="K49" i="35" s="1"/>
  <c r="I50" i="35"/>
  <c r="K50" i="35" s="1"/>
  <c r="I51" i="35"/>
  <c r="K51" i="35" s="1"/>
  <c r="I52" i="35"/>
  <c r="K52" i="35" s="1"/>
  <c r="I53" i="35"/>
  <c r="K53" i="35" s="1"/>
  <c r="I54" i="35"/>
  <c r="K54" i="35" s="1"/>
  <c r="I55" i="35"/>
  <c r="K55" i="35" s="1"/>
  <c r="I56" i="35"/>
  <c r="K56" i="35" s="1"/>
  <c r="I57" i="35"/>
  <c r="K57" i="35" s="1"/>
  <c r="I58" i="35"/>
  <c r="K58" i="35" s="1"/>
  <c r="I59" i="35"/>
  <c r="K59" i="35" s="1"/>
  <c r="I60" i="35"/>
  <c r="K60" i="35" s="1"/>
  <c r="I61" i="35"/>
  <c r="K61" i="35" s="1"/>
  <c r="I62" i="35"/>
  <c r="K62" i="35" s="1"/>
  <c r="I63" i="35"/>
  <c r="K63" i="35" s="1"/>
  <c r="I64" i="35"/>
  <c r="K64" i="35" s="1"/>
  <c r="I65" i="35"/>
  <c r="K65" i="35" s="1"/>
  <c r="I66" i="35"/>
  <c r="K66" i="35" s="1"/>
  <c r="I67" i="35"/>
  <c r="K67" i="35" s="1"/>
  <c r="I68" i="35"/>
  <c r="K68" i="35" s="1"/>
  <c r="I69" i="35"/>
  <c r="K69" i="35" s="1"/>
  <c r="I70" i="35"/>
  <c r="K70" i="35" s="1"/>
  <c r="I71" i="35"/>
  <c r="K71" i="35" s="1"/>
  <c r="I72" i="35"/>
  <c r="K72" i="35" s="1"/>
  <c r="I73" i="35"/>
  <c r="K73" i="35" s="1"/>
  <c r="I74" i="35"/>
  <c r="K74" i="35" s="1"/>
  <c r="I75" i="35"/>
  <c r="K75" i="35" s="1"/>
  <c r="I76" i="35"/>
  <c r="K76" i="35" s="1"/>
  <c r="I77" i="35"/>
  <c r="K77" i="35" s="1"/>
  <c r="I78" i="35"/>
  <c r="K78" i="35" s="1"/>
  <c r="I79" i="35"/>
  <c r="K79" i="35" s="1"/>
  <c r="I80" i="35"/>
  <c r="K80" i="35" s="1"/>
  <c r="I81" i="35"/>
  <c r="K81" i="35" s="1"/>
  <c r="I82" i="35"/>
  <c r="K82" i="35" s="1"/>
  <c r="I83" i="35"/>
  <c r="K83" i="35" s="1"/>
  <c r="I84" i="35"/>
  <c r="K84" i="35" s="1"/>
  <c r="I85" i="35"/>
  <c r="K85" i="35" s="1"/>
  <c r="I86" i="35"/>
  <c r="K86" i="35" s="1"/>
  <c r="I87" i="35"/>
  <c r="K87" i="35" s="1"/>
  <c r="I88" i="35"/>
  <c r="K88" i="35" s="1"/>
  <c r="I89" i="35"/>
  <c r="K89" i="35" s="1"/>
  <c r="I90" i="35"/>
  <c r="K90" i="35" s="1"/>
  <c r="I91" i="35"/>
  <c r="K91" i="35" s="1"/>
  <c r="I92" i="35"/>
  <c r="K92" i="35" s="1"/>
  <c r="I93" i="35"/>
  <c r="K93" i="35" s="1"/>
  <c r="I94" i="35"/>
  <c r="K94" i="35" s="1"/>
  <c r="I95" i="35"/>
  <c r="K95" i="35" s="1"/>
  <c r="I96" i="35"/>
  <c r="K96" i="35" s="1"/>
  <c r="I97" i="35"/>
  <c r="K97" i="35" s="1"/>
  <c r="I98" i="35"/>
  <c r="K98" i="35" s="1"/>
  <c r="I99" i="35"/>
  <c r="K99" i="35" s="1"/>
  <c r="I100" i="35"/>
  <c r="K100" i="35" s="1"/>
  <c r="I101" i="35"/>
  <c r="K101" i="35" s="1"/>
  <c r="I102" i="35"/>
  <c r="K102" i="35" s="1"/>
  <c r="I103" i="35"/>
  <c r="K103" i="35" s="1"/>
  <c r="I104" i="35"/>
  <c r="K104" i="35" s="1"/>
  <c r="I105" i="35"/>
  <c r="K105" i="35" s="1"/>
  <c r="I106" i="35"/>
  <c r="K106" i="35" s="1"/>
  <c r="I107" i="35"/>
  <c r="K107" i="35" s="1"/>
  <c r="I108" i="35"/>
  <c r="K108" i="35" s="1"/>
  <c r="I109" i="35"/>
  <c r="K109" i="35" s="1"/>
  <c r="I110" i="35"/>
  <c r="K110" i="35" s="1"/>
  <c r="I111" i="35"/>
  <c r="K111" i="35" s="1"/>
  <c r="I112" i="35"/>
  <c r="K112" i="35" s="1"/>
  <c r="I113" i="35"/>
  <c r="K113" i="35" s="1"/>
  <c r="I114" i="35"/>
  <c r="K114" i="35" s="1"/>
  <c r="I115" i="35"/>
  <c r="K115" i="35" s="1"/>
  <c r="I5" i="35"/>
  <c r="K5" i="35" s="1"/>
  <c r="A5" i="35" a="1"/>
  <c r="C6" i="35" s="1"/>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A118" i="16"/>
  <c r="A119" i="16"/>
  <c r="A120" i="16"/>
  <c r="A121" i="16"/>
  <c r="A122" i="16"/>
  <c r="A123" i="16"/>
  <c r="A124" i="16"/>
  <c r="A125" i="16"/>
  <c r="A126" i="16"/>
  <c r="A127" i="16"/>
  <c r="A128" i="16"/>
  <c r="A129" i="16"/>
  <c r="A130" i="16"/>
  <c r="A131" i="16"/>
  <c r="A132" i="16"/>
  <c r="A133" i="16"/>
  <c r="A134" i="16"/>
  <c r="A135" i="16"/>
  <c r="A136" i="16"/>
  <c r="A137" i="16"/>
  <c r="A138" i="16"/>
  <c r="A139" i="16"/>
  <c r="A140" i="16"/>
  <c r="A141" i="16"/>
  <c r="A142" i="16"/>
  <c r="A143" i="16"/>
  <c r="A144" i="16"/>
  <c r="A145" i="16"/>
  <c r="A146" i="16"/>
  <c r="A147" i="16"/>
  <c r="A148" i="16"/>
  <c r="A149" i="16"/>
  <c r="A150" i="16"/>
  <c r="A151" i="16"/>
  <c r="A152" i="16"/>
  <c r="A153" i="16"/>
  <c r="A154" i="16"/>
  <c r="A155" i="16"/>
  <c r="A156" i="16"/>
  <c r="A157" i="16"/>
  <c r="A158" i="16"/>
  <c r="A159" i="16"/>
  <c r="A160" i="16"/>
  <c r="A161" i="16"/>
  <c r="A162" i="16"/>
  <c r="A163" i="16"/>
  <c r="A164" i="16"/>
  <c r="A165" i="16"/>
  <c r="A166" i="16"/>
  <c r="A167" i="16"/>
  <c r="A168" i="16"/>
  <c r="A169" i="16"/>
  <c r="A170" i="16"/>
  <c r="A171" i="16"/>
  <c r="A172" i="16"/>
  <c r="A173" i="16"/>
  <c r="A174" i="16"/>
  <c r="A175" i="16"/>
  <c r="A176" i="16"/>
  <c r="A177" i="16"/>
  <c r="A178" i="16"/>
  <c r="A179" i="16"/>
  <c r="A180" i="16"/>
  <c r="A181" i="16"/>
  <c r="A182" i="16"/>
  <c r="A183" i="16"/>
  <c r="A184" i="16"/>
  <c r="A185" i="16"/>
  <c r="A186" i="16"/>
  <c r="A187" i="16"/>
  <c r="A188" i="16"/>
  <c r="A189" i="16"/>
  <c r="A190" i="16"/>
  <c r="A191" i="16"/>
  <c r="A192" i="16"/>
  <c r="A193" i="16"/>
  <c r="A194" i="16"/>
  <c r="A195" i="16"/>
  <c r="A196" i="16"/>
  <c r="A197" i="16"/>
  <c r="A198" i="16"/>
  <c r="A199" i="16"/>
  <c r="A200" i="16"/>
  <c r="A201" i="16"/>
  <c r="A202" i="16"/>
  <c r="A203" i="16"/>
  <c r="A204" i="16"/>
  <c r="A205" i="16"/>
  <c r="A206" i="16"/>
  <c r="A207" i="16"/>
  <c r="A208" i="16"/>
  <c r="A209" i="16"/>
  <c r="A210" i="16"/>
  <c r="A211" i="16"/>
  <c r="A212" i="16"/>
  <c r="A213" i="16"/>
  <c r="A214" i="16"/>
  <c r="A215" i="16"/>
  <c r="A216" i="16"/>
  <c r="A217" i="16"/>
  <c r="A218" i="16"/>
  <c r="A219" i="16"/>
  <c r="A220" i="16"/>
  <c r="A221" i="16"/>
  <c r="A222" i="16"/>
  <c r="A223" i="16"/>
  <c r="A224" i="16"/>
  <c r="A225" i="16"/>
  <c r="A226" i="16"/>
  <c r="A227" i="16"/>
  <c r="A228" i="16"/>
  <c r="A229" i="16"/>
  <c r="A230" i="16"/>
  <c r="A231" i="16"/>
  <c r="A232" i="16"/>
  <c r="A233" i="16"/>
  <c r="A234" i="16"/>
  <c r="A235" i="16"/>
  <c r="A236" i="16"/>
  <c r="A237" i="16"/>
  <c r="A238" i="16"/>
  <c r="A239" i="16"/>
  <c r="A240" i="16"/>
  <c r="A241" i="16"/>
  <c r="A242" i="16"/>
  <c r="A243" i="16"/>
  <c r="A244" i="16"/>
  <c r="A245" i="16"/>
  <c r="A246" i="16"/>
  <c r="A247" i="16"/>
  <c r="A248" i="16"/>
  <c r="A249" i="16"/>
  <c r="A250" i="16"/>
  <c r="A251" i="16"/>
  <c r="A252" i="16"/>
  <c r="A253" i="16"/>
  <c r="A254" i="16"/>
  <c r="A255" i="16"/>
  <c r="A256" i="16"/>
  <c r="A257" i="16"/>
  <c r="A258" i="16"/>
  <c r="A259" i="16"/>
  <c r="A260" i="16"/>
  <c r="A261" i="16"/>
  <c r="A262" i="16"/>
  <c r="A263" i="16"/>
  <c r="A264" i="16"/>
  <c r="A265" i="16"/>
  <c r="A266" i="16"/>
  <c r="A267" i="16"/>
  <c r="A268" i="16"/>
  <c r="A271" i="16"/>
  <c r="A272" i="16"/>
  <c r="A273" i="16"/>
  <c r="A274" i="16"/>
  <c r="A275" i="16"/>
  <c r="A276" i="16"/>
  <c r="A277" i="16"/>
  <c r="A278" i="16"/>
  <c r="A279" i="16"/>
  <c r="A280" i="16"/>
  <c r="A281" i="16"/>
  <c r="A282" i="16"/>
  <c r="A283" i="16"/>
  <c r="A284" i="16"/>
  <c r="A285" i="16"/>
  <c r="A286" i="16"/>
  <c r="A287" i="16"/>
  <c r="A288" i="16"/>
  <c r="A289" i="16"/>
  <c r="A290" i="16"/>
  <c r="A291" i="16"/>
  <c r="A292" i="16"/>
  <c r="A293" i="16"/>
  <c r="A294" i="16"/>
  <c r="A295" i="16"/>
  <c r="A296" i="16"/>
  <c r="A297" i="16"/>
  <c r="A298" i="16"/>
  <c r="A299" i="16"/>
  <c r="A300" i="16"/>
  <c r="A301" i="16"/>
  <c r="A302" i="16"/>
  <c r="A303" i="16"/>
  <c r="A304" i="16"/>
  <c r="A305" i="16"/>
  <c r="A306" i="16"/>
  <c r="A307" i="16"/>
  <c r="A308" i="16"/>
  <c r="A309" i="16"/>
  <c r="A310" i="16"/>
  <c r="A311" i="16"/>
  <c r="A312" i="16"/>
  <c r="A313" i="16"/>
  <c r="A314" i="16"/>
  <c r="A315" i="16"/>
  <c r="A316" i="16"/>
  <c r="A317" i="16"/>
  <c r="A318" i="16"/>
  <c r="A319" i="16"/>
  <c r="A320" i="16"/>
  <c r="A321" i="16"/>
  <c r="A322" i="16"/>
  <c r="A323" i="16"/>
  <c r="A324" i="16"/>
  <c r="A325" i="16"/>
  <c r="A326" i="16"/>
  <c r="A327" i="16"/>
  <c r="A328" i="16"/>
  <c r="A329" i="16"/>
  <c r="A330" i="16"/>
  <c r="A331" i="16"/>
  <c r="A332" i="16"/>
  <c r="A333" i="16"/>
  <c r="A334" i="16"/>
  <c r="A335" i="16"/>
  <c r="A336" i="16"/>
  <c r="A337" i="16"/>
  <c r="A338" i="16"/>
  <c r="A339" i="16"/>
  <c r="A340" i="16"/>
  <c r="A341" i="16"/>
  <c r="A342" i="16"/>
  <c r="A343" i="16"/>
  <c r="A344" i="16"/>
  <c r="A345" i="16"/>
  <c r="A346" i="16"/>
  <c r="A347" i="16"/>
  <c r="A348" i="16"/>
  <c r="A349" i="16"/>
  <c r="A350" i="16"/>
  <c r="A351" i="16"/>
  <c r="A352" i="16"/>
  <c r="A353" i="16"/>
  <c r="A354" i="16"/>
  <c r="A355" i="16"/>
  <c r="A356" i="16"/>
  <c r="A357" i="16"/>
  <c r="A358" i="16"/>
  <c r="A359" i="16"/>
  <c r="A360" i="16"/>
  <c r="A361" i="16"/>
  <c r="A362" i="16"/>
  <c r="A363" i="16"/>
  <c r="A364" i="16"/>
  <c r="A365" i="16"/>
  <c r="A366" i="16"/>
  <c r="A367" i="16"/>
  <c r="A368" i="16"/>
  <c r="A369" i="16"/>
  <c r="A370" i="16"/>
  <c r="A371" i="16"/>
  <c r="A372" i="16"/>
  <c r="A373" i="16"/>
  <c r="A374" i="16"/>
  <c r="A375" i="16"/>
  <c r="A376" i="16"/>
  <c r="A377" i="16"/>
  <c r="A378" i="16"/>
  <c r="A379" i="16"/>
  <c r="A380" i="16"/>
  <c r="A381" i="16"/>
  <c r="A382" i="16"/>
  <c r="A383" i="16"/>
  <c r="A384" i="16"/>
  <c r="A385" i="16"/>
  <c r="A386" i="16"/>
  <c r="A387" i="16"/>
  <c r="A388" i="16"/>
  <c r="A389" i="16"/>
  <c r="A390" i="16"/>
  <c r="A391" i="16"/>
  <c r="A392" i="16"/>
  <c r="A393" i="16"/>
  <c r="A394" i="16"/>
  <c r="A395" i="16"/>
  <c r="A396" i="16"/>
  <c r="A397" i="16"/>
  <c r="A398" i="16"/>
  <c r="A399" i="16"/>
  <c r="A400" i="16"/>
  <c r="A401" i="16"/>
  <c r="A402" i="16"/>
  <c r="A403" i="16"/>
  <c r="A404" i="16"/>
  <c r="A405" i="16"/>
  <c r="A406" i="16"/>
  <c r="A407" i="16"/>
  <c r="A408" i="16"/>
  <c r="A409" i="16"/>
  <c r="A410" i="16"/>
  <c r="A411" i="16"/>
  <c r="A412" i="16"/>
  <c r="A413" i="16"/>
  <c r="A414" i="16"/>
  <c r="A415" i="16"/>
  <c r="A416" i="16"/>
  <c r="A417" i="16"/>
  <c r="A418" i="16"/>
  <c r="A419" i="16"/>
  <c r="A420" i="16"/>
  <c r="A421" i="16"/>
  <c r="A422" i="16"/>
  <c r="A270" i="16"/>
  <c r="A269" i="16"/>
  <c r="V847" i="35" l="1"/>
  <c r="W847" i="35" s="1"/>
  <c r="C8" i="35"/>
  <c r="C17" i="35"/>
  <c r="G374" i="35"/>
  <c r="G116" i="35"/>
  <c r="G112" i="35"/>
  <c r="G109" i="35"/>
  <c r="G98" i="35"/>
  <c r="G94" i="35"/>
  <c r="G90" i="35"/>
  <c r="G86" i="35"/>
  <c r="G82" i="35"/>
  <c r="G78" i="35"/>
  <c r="G74" i="35"/>
  <c r="G70" i="35"/>
  <c r="G67" i="35"/>
  <c r="G65" i="35"/>
  <c r="G60" i="35"/>
  <c r="G55" i="35"/>
  <c r="G50" i="35"/>
  <c r="G38" i="35"/>
  <c r="G30" i="35"/>
  <c r="G27" i="35"/>
  <c r="G24" i="35"/>
  <c r="G21" i="35"/>
  <c r="G19" i="35"/>
  <c r="G15" i="35"/>
  <c r="G12" i="35"/>
  <c r="G7" i="35"/>
  <c r="G421" i="35"/>
  <c r="G418" i="35"/>
  <c r="G416" i="35"/>
  <c r="G412" i="35"/>
  <c r="G409" i="35"/>
  <c r="G405" i="35"/>
  <c r="G401" i="35"/>
  <c r="G395" i="35"/>
  <c r="G392" i="35"/>
  <c r="G389" i="35"/>
  <c r="G384" i="35"/>
  <c r="G379" i="35"/>
  <c r="G377" i="35"/>
  <c r="G373" i="35"/>
  <c r="G371" i="35"/>
  <c r="G369" i="35"/>
  <c r="G367" i="35"/>
  <c r="G364" i="35"/>
  <c r="G361" i="35"/>
  <c r="G358" i="35"/>
  <c r="G354" i="35"/>
  <c r="G346" i="35"/>
  <c r="G343" i="35"/>
  <c r="G337" i="35"/>
  <c r="G331" i="35"/>
  <c r="G328" i="35"/>
  <c r="G324" i="35"/>
  <c r="G321" i="35"/>
  <c r="G318" i="35"/>
  <c r="G314" i="35"/>
  <c r="G310" i="35"/>
  <c r="G306" i="35"/>
  <c r="G304" i="35"/>
  <c r="G298" i="35"/>
  <c r="G295" i="35"/>
  <c r="G291" i="35"/>
  <c r="G288" i="35"/>
  <c r="G286" i="35"/>
  <c r="G282" i="35"/>
  <c r="G274" i="35"/>
  <c r="G271" i="35"/>
  <c r="G266" i="35"/>
  <c r="G261" i="35"/>
  <c r="G255" i="35"/>
  <c r="G251" i="35"/>
  <c r="G247" i="35"/>
  <c r="G242" i="35"/>
  <c r="G237" i="35"/>
  <c r="G234" i="35"/>
  <c r="G230" i="35"/>
  <c r="G225" i="35"/>
  <c r="G220" i="35"/>
  <c r="G217" i="35"/>
  <c r="G212" i="35"/>
  <c r="G205" i="35"/>
  <c r="G202" i="35"/>
  <c r="G198" i="35"/>
  <c r="G195" i="35"/>
  <c r="G193" i="35"/>
  <c r="G188" i="35"/>
  <c r="G185" i="35"/>
  <c r="G178" i="35"/>
  <c r="G174" i="35"/>
  <c r="G166" i="35"/>
  <c r="G164" i="35"/>
  <c r="G162" i="35"/>
  <c r="G159" i="35"/>
  <c r="G156" i="35"/>
  <c r="G150" i="35"/>
  <c r="G146" i="35"/>
  <c r="G140" i="35"/>
  <c r="G132" i="35"/>
  <c r="G124" i="35"/>
  <c r="G121" i="35"/>
  <c r="G118" i="35"/>
  <c r="G115" i="35"/>
  <c r="G111" i="35"/>
  <c r="G108" i="35"/>
  <c r="G99" i="35"/>
  <c r="G95" i="35"/>
  <c r="G92" i="35"/>
  <c r="G89" i="35"/>
  <c r="G83" i="35"/>
  <c r="G79" i="35"/>
  <c r="G73" i="35"/>
  <c r="G69" i="35"/>
  <c r="G62" i="35"/>
  <c r="G420" i="35"/>
  <c r="G417" i="35"/>
  <c r="G415" i="35"/>
  <c r="G413" i="35"/>
  <c r="G410" i="35"/>
  <c r="G407" i="35"/>
  <c r="G403" i="35"/>
  <c r="G399" i="35"/>
  <c r="G394" i="35"/>
  <c r="G391" i="35"/>
  <c r="G387" i="35"/>
  <c r="G381" i="35"/>
  <c r="G378" i="35"/>
  <c r="G372" i="35"/>
  <c r="G370" i="35"/>
  <c r="G366" i="35"/>
  <c r="G362" i="35"/>
  <c r="G360" i="35"/>
  <c r="G357" i="35"/>
  <c r="G351" i="35"/>
  <c r="G348" i="35"/>
  <c r="G345" i="35"/>
  <c r="G341" i="35"/>
  <c r="G335" i="35"/>
  <c r="G329" i="35"/>
  <c r="G326" i="35"/>
  <c r="G320" i="35"/>
  <c r="G315" i="35"/>
  <c r="G312" i="35"/>
  <c r="G308" i="35"/>
  <c r="G305" i="35"/>
  <c r="G302" i="35"/>
  <c r="G299" i="35"/>
  <c r="G294" i="35"/>
  <c r="G289" i="35"/>
  <c r="G287" i="35"/>
  <c r="G284" i="35"/>
  <c r="G278" i="35"/>
  <c r="G272" i="35"/>
  <c r="G265" i="35"/>
  <c r="G256" i="35"/>
  <c r="G253" i="35"/>
  <c r="G250" i="35"/>
  <c r="G245" i="35"/>
  <c r="G238" i="35"/>
  <c r="G233" i="35"/>
  <c r="G229" i="35"/>
  <c r="G226" i="35"/>
  <c r="G221" i="35"/>
  <c r="G218" i="35"/>
  <c r="G215" i="35"/>
  <c r="G206" i="35"/>
  <c r="G203" i="35"/>
  <c r="G200" i="35"/>
  <c r="G197" i="35"/>
  <c r="G194" i="35"/>
  <c r="G189" i="35"/>
  <c r="G186" i="35"/>
  <c r="G184" i="35"/>
  <c r="G179" i="35"/>
  <c r="G176" i="35"/>
  <c r="G171" i="35"/>
  <c r="G165" i="35"/>
  <c r="G163" i="35"/>
  <c r="G158" i="35"/>
  <c r="G17" i="35"/>
  <c r="G25" i="35"/>
  <c r="G33" i="35"/>
  <c r="G44" i="35"/>
  <c r="G51" i="35"/>
  <c r="G63" i="35"/>
  <c r="G68" i="35"/>
  <c r="G71" i="35"/>
  <c r="G76" i="35"/>
  <c r="G81" i="35"/>
  <c r="G84" i="35"/>
  <c r="G87" i="35"/>
  <c r="G97" i="35"/>
  <c r="G103" i="35"/>
  <c r="G105" i="35"/>
  <c r="G114" i="35"/>
  <c r="G119" i="35"/>
  <c r="G128" i="35"/>
  <c r="G135" i="35"/>
  <c r="G139" i="35"/>
  <c r="G9" i="35"/>
  <c r="G20" i="35"/>
  <c r="G32" i="35"/>
  <c r="G36" i="35"/>
  <c r="G43" i="35"/>
  <c r="G47" i="35"/>
  <c r="G53" i="35"/>
  <c r="G61" i="35"/>
  <c r="G66" i="35"/>
  <c r="G77" i="35"/>
  <c r="G85" i="35"/>
  <c r="G101" i="35"/>
  <c r="G104" i="35"/>
  <c r="G106" i="35"/>
  <c r="G113" i="35"/>
  <c r="G143" i="35"/>
  <c r="G126" i="35"/>
  <c r="G133" i="35"/>
  <c r="G136" i="35"/>
  <c r="G141" i="35"/>
  <c r="G145" i="35"/>
  <c r="G148" i="35"/>
  <c r="G153" i="35"/>
  <c r="G157" i="35"/>
  <c r="G161" i="35"/>
  <c r="G167" i="35"/>
  <c r="G170" i="35"/>
  <c r="G173" i="35"/>
  <c r="G181" i="35"/>
  <c r="G201" i="35"/>
  <c r="G210" i="35"/>
  <c r="G214" i="35"/>
  <c r="G219" i="35"/>
  <c r="G222" i="35"/>
  <c r="G227" i="35"/>
  <c r="G231" i="35"/>
  <c r="G235" i="35"/>
  <c r="G252" i="35"/>
  <c r="G258" i="35"/>
  <c r="G268" i="35"/>
  <c r="G273" i="35"/>
  <c r="G279" i="35"/>
  <c r="G283" i="35"/>
  <c r="G293" i="35"/>
  <c r="G301" i="35"/>
  <c r="G307" i="35"/>
  <c r="G313" i="35"/>
  <c r="G322" i="35"/>
  <c r="G325" i="35"/>
  <c r="G334" i="35"/>
  <c r="G350" i="35"/>
  <c r="G363" i="35"/>
  <c r="G375" i="35"/>
  <c r="G383" i="35"/>
  <c r="G386" i="35"/>
  <c r="G398" i="35"/>
  <c r="G404" i="35"/>
  <c r="G408" i="35"/>
  <c r="G414" i="35"/>
  <c r="G152" i="35"/>
  <c r="G155" i="35"/>
  <c r="G160" i="35"/>
  <c r="G169" i="35"/>
  <c r="G172" i="35"/>
  <c r="G175" i="35"/>
  <c r="G183" i="35"/>
  <c r="G187" i="35"/>
  <c r="G190" i="35"/>
  <c r="G192" i="35"/>
  <c r="G196" i="35"/>
  <c r="G10" i="35"/>
  <c r="G14" i="35"/>
  <c r="G28" i="35"/>
  <c r="G34" i="35"/>
  <c r="G37" i="35"/>
  <c r="G41" i="35"/>
  <c r="G45" i="35"/>
  <c r="G48" i="35"/>
  <c r="G52" i="35"/>
  <c r="G57" i="35"/>
  <c r="G59" i="35"/>
  <c r="G64" i="35"/>
  <c r="G72" i="35"/>
  <c r="G88" i="35"/>
  <c r="G91" i="35"/>
  <c r="G100" i="35"/>
  <c r="G107" i="35"/>
  <c r="G123" i="35"/>
  <c r="G129" i="35"/>
  <c r="G138" i="35"/>
  <c r="G149" i="35"/>
  <c r="G177" i="35"/>
  <c r="G182" i="35"/>
  <c r="G191" i="35"/>
  <c r="G208" i="35"/>
  <c r="G211" i="35"/>
  <c r="G223" i="35"/>
  <c r="G236" i="35"/>
  <c r="G239" i="35"/>
  <c r="G244" i="35"/>
  <c r="G249" i="35"/>
  <c r="G257" i="35"/>
  <c r="G263" i="35"/>
  <c r="G269" i="35"/>
  <c r="G277" i="35"/>
  <c r="G285" i="35"/>
  <c r="G290" i="35"/>
  <c r="G297" i="35"/>
  <c r="G300" i="35"/>
  <c r="G330" i="35"/>
  <c r="G338" i="35"/>
  <c r="G340" i="35"/>
  <c r="G347" i="35"/>
  <c r="G353" i="35"/>
  <c r="G356" i="35"/>
  <c r="G122" i="35"/>
  <c r="G390" i="35"/>
  <c r="G396" i="35"/>
  <c r="G402" i="35"/>
  <c r="G419" i="35"/>
  <c r="G199" i="35"/>
  <c r="G204" i="35"/>
  <c r="G209" i="35"/>
  <c r="G216" i="35"/>
  <c r="G224" i="35"/>
  <c r="G232" i="35"/>
  <c r="G241" i="35"/>
  <c r="G248" i="35"/>
  <c r="G254" i="35"/>
  <c r="G260" i="35"/>
  <c r="G262" i="35"/>
  <c r="G270" i="35"/>
  <c r="G276" i="35"/>
  <c r="G281" i="35"/>
  <c r="G292" i="35"/>
  <c r="G303" i="35"/>
  <c r="G309" i="35"/>
  <c r="G311" i="35"/>
  <c r="G316" i="35"/>
  <c r="G319" i="35"/>
  <c r="G323" i="35"/>
  <c r="G327" i="35"/>
  <c r="G332" i="35"/>
  <c r="G344" i="35"/>
  <c r="G349" i="35"/>
  <c r="G365" i="35"/>
  <c r="G382" i="35"/>
  <c r="G385" i="35"/>
  <c r="G393" i="35"/>
  <c r="G397" i="35"/>
  <c r="G400" i="35"/>
  <c r="G406" i="35"/>
  <c r="G58" i="35"/>
  <c r="G54" i="35"/>
  <c r="G40" i="35"/>
  <c r="G29" i="35"/>
  <c r="G26" i="35"/>
  <c r="G23" i="35"/>
  <c r="G18" i="35"/>
  <c r="G16" i="35"/>
  <c r="G13" i="35"/>
  <c r="G6" i="35"/>
  <c r="G411" i="35"/>
  <c r="G388" i="35"/>
  <c r="G380" i="35"/>
  <c r="G376" i="35"/>
  <c r="G368" i="35"/>
  <c r="G359" i="35"/>
  <c r="G355" i="35"/>
  <c r="G352" i="35"/>
  <c r="G342" i="35"/>
  <c r="G339" i="35"/>
  <c r="G336" i="35"/>
  <c r="G333" i="35"/>
  <c r="G317" i="35"/>
  <c r="G296" i="35"/>
  <c r="G280" i="35"/>
  <c r="G275" i="35"/>
  <c r="G267" i="35"/>
  <c r="G264" i="35"/>
  <c r="G259" i="35"/>
  <c r="G246" i="35"/>
  <c r="G243" i="35"/>
  <c r="G240" i="35"/>
  <c r="G228" i="35"/>
  <c r="G213" i="35"/>
  <c r="G207" i="35"/>
  <c r="G180" i="35"/>
  <c r="G168" i="35"/>
  <c r="G147" i="35"/>
  <c r="G142" i="35"/>
  <c r="G137" i="35"/>
  <c r="G131" i="35"/>
  <c r="G127" i="35"/>
  <c r="G117" i="35"/>
  <c r="G110" i="35"/>
  <c r="G102" i="35"/>
  <c r="G96" i="35"/>
  <c r="G93" i="35"/>
  <c r="G80" i="35"/>
  <c r="G75" i="35"/>
  <c r="G56" i="35"/>
  <c r="G49" i="35"/>
  <c r="G46" i="35"/>
  <c r="G42" i="35"/>
  <c r="G39" i="35"/>
  <c r="G35" i="35"/>
  <c r="G31" i="35"/>
  <c r="G22" i="35"/>
  <c r="G11" i="35"/>
  <c r="G154" i="35"/>
  <c r="G151" i="35"/>
  <c r="G144" i="35"/>
  <c r="G134" i="35"/>
  <c r="G130" i="35"/>
  <c r="G125" i="35"/>
  <c r="G120" i="35"/>
  <c r="C392" i="35"/>
  <c r="C401" i="35"/>
  <c r="C405" i="35"/>
  <c r="C414" i="35"/>
  <c r="C26" i="35"/>
  <c r="C35" i="35"/>
  <c r="C52" i="35"/>
  <c r="C58" i="35"/>
  <c r="C64" i="35"/>
  <c r="C72" i="35"/>
  <c r="C79" i="35"/>
  <c r="C90" i="35"/>
  <c r="C99" i="35"/>
  <c r="C109" i="35"/>
  <c r="C112" i="35"/>
  <c r="C116" i="35"/>
  <c r="C118" i="35"/>
  <c r="C122" i="35"/>
  <c r="C126" i="35"/>
  <c r="C136" i="35"/>
  <c r="C140" i="35"/>
  <c r="C155" i="35"/>
  <c r="C159" i="35"/>
  <c r="C165" i="35"/>
  <c r="C175" i="35"/>
  <c r="C177" i="35"/>
  <c r="C187" i="35"/>
  <c r="C194" i="35"/>
  <c r="C203" i="35"/>
  <c r="C212" i="35"/>
  <c r="C217" i="35"/>
  <c r="C223" i="35"/>
  <c r="C228" i="35"/>
  <c r="C232" i="35"/>
  <c r="C245" i="35"/>
  <c r="C248" i="35"/>
  <c r="C253" i="35"/>
  <c r="C255" i="35"/>
  <c r="C261" i="35"/>
  <c r="C274" i="35"/>
  <c r="C277" i="35"/>
  <c r="C289" i="35"/>
  <c r="C293" i="35"/>
  <c r="C297" i="35"/>
  <c r="C308" i="35"/>
  <c r="C312" i="35"/>
  <c r="C317" i="35"/>
  <c r="C320" i="35"/>
  <c r="C324" i="35"/>
  <c r="C329" i="35"/>
  <c r="C332" i="35"/>
  <c r="C335" i="35"/>
  <c r="C344" i="35"/>
  <c r="C355" i="35"/>
  <c r="C359" i="35"/>
  <c r="C394" i="35"/>
  <c r="C403" i="35"/>
  <c r="C408" i="35"/>
  <c r="C413" i="35"/>
  <c r="C417" i="35"/>
  <c r="C420" i="35"/>
  <c r="C419" i="35"/>
  <c r="C11" i="35"/>
  <c r="C15" i="35"/>
  <c r="C18" i="35"/>
  <c r="C34" i="35"/>
  <c r="C41" i="35"/>
  <c r="C44" i="35"/>
  <c r="C51" i="35"/>
  <c r="C57" i="35"/>
  <c r="C68" i="35"/>
  <c r="C78" i="35"/>
  <c r="C88" i="35"/>
  <c r="C95" i="35"/>
  <c r="C103" i="35"/>
  <c r="C119" i="35"/>
  <c r="C128" i="35"/>
  <c r="C131" i="35"/>
  <c r="C142" i="35"/>
  <c r="C146" i="35"/>
  <c r="C157" i="35"/>
  <c r="C161" i="35"/>
  <c r="C168" i="35"/>
  <c r="C171" i="35"/>
  <c r="C174" i="35"/>
  <c r="C176" i="35"/>
  <c r="C178" i="35"/>
  <c r="C183" i="35"/>
  <c r="C186" i="35"/>
  <c r="C189" i="35"/>
  <c r="C192" i="35"/>
  <c r="C198" i="35"/>
  <c r="C202" i="35"/>
  <c r="C216" i="35"/>
  <c r="C222" i="35"/>
  <c r="C231" i="35"/>
  <c r="C234" i="35"/>
  <c r="C237" i="35"/>
  <c r="C243" i="35"/>
  <c r="C249" i="35"/>
  <c r="C252" i="35"/>
  <c r="C266" i="35"/>
  <c r="C268" i="35"/>
  <c r="C272" i="35"/>
  <c r="C276" i="35"/>
  <c r="C281" i="35"/>
  <c r="C285" i="35"/>
  <c r="C291" i="35"/>
  <c r="C299" i="35"/>
  <c r="C303" i="35"/>
  <c r="C307" i="35"/>
  <c r="C311" i="35"/>
  <c r="C316" i="35"/>
  <c r="C339" i="35"/>
  <c r="C369" i="35"/>
  <c r="C379" i="35"/>
  <c r="C383" i="35"/>
  <c r="C388" i="35"/>
  <c r="C391" i="35"/>
  <c r="C397" i="35"/>
  <c r="C400" i="35"/>
  <c r="C409" i="35"/>
  <c r="C7" i="35"/>
  <c r="C13" i="35"/>
  <c r="C20" i="35"/>
  <c r="C23" i="35"/>
  <c r="C25" i="35"/>
  <c r="C29" i="35"/>
  <c r="C31" i="35"/>
  <c r="C38" i="35"/>
  <c r="C39" i="35"/>
  <c r="C46" i="35"/>
  <c r="C50" i="35"/>
  <c r="C55" i="35"/>
  <c r="C60" i="35"/>
  <c r="C65" i="35"/>
  <c r="C69" i="35"/>
  <c r="C73" i="35"/>
  <c r="C76" i="35"/>
  <c r="C81" i="35"/>
  <c r="C86" i="35"/>
  <c r="C89" i="35"/>
  <c r="C92" i="35"/>
  <c r="C97" i="35"/>
  <c r="C102" i="35"/>
  <c r="C106" i="35"/>
  <c r="C115" i="35"/>
  <c r="C16" i="35"/>
  <c r="C19" i="35"/>
  <c r="C37" i="35"/>
  <c r="C43" i="35"/>
  <c r="C48" i="35"/>
  <c r="C53" i="35"/>
  <c r="C56" i="35"/>
  <c r="C61" i="35"/>
  <c r="C66" i="35"/>
  <c r="C71" i="35"/>
  <c r="C82" i="35"/>
  <c r="C87" i="35"/>
  <c r="C107" i="35"/>
  <c r="C110" i="35"/>
  <c r="C113" i="35"/>
  <c r="C117" i="35"/>
  <c r="C120" i="35"/>
  <c r="C125" i="35"/>
  <c r="C138" i="35"/>
  <c r="C149" i="35"/>
  <c r="C162" i="35"/>
  <c r="C169" i="35"/>
  <c r="C180" i="35"/>
  <c r="C190" i="35"/>
  <c r="C209" i="35"/>
  <c r="C215" i="35"/>
  <c r="C227" i="35"/>
  <c r="C242" i="35"/>
  <c r="C247" i="35"/>
  <c r="C251" i="35"/>
  <c r="C254" i="35"/>
  <c r="C262" i="35"/>
  <c r="C269" i="35"/>
  <c r="C275" i="35"/>
  <c r="C278" i="35"/>
  <c r="C287" i="35"/>
  <c r="C290" i="35"/>
  <c r="C296" i="35"/>
  <c r="C300" i="35"/>
  <c r="C336" i="35"/>
  <c r="C345" i="35"/>
  <c r="C349" i="35"/>
  <c r="C356" i="35"/>
  <c r="C361" i="35"/>
  <c r="C365" i="35"/>
  <c r="C368" i="35"/>
  <c r="C372" i="35"/>
  <c r="C375" i="35"/>
  <c r="C378" i="35"/>
  <c r="C382" i="35"/>
  <c r="C385" i="35"/>
  <c r="C390" i="35"/>
  <c r="C396" i="35"/>
  <c r="C404" i="35"/>
  <c r="C406" i="35"/>
  <c r="C410" i="35"/>
  <c r="C415" i="35"/>
  <c r="C418" i="35"/>
  <c r="C421" i="35"/>
  <c r="C124" i="35"/>
  <c r="C132" i="35"/>
  <c r="C134" i="35"/>
  <c r="C137" i="35"/>
  <c r="C143" i="35"/>
  <c r="C145" i="35"/>
  <c r="C150" i="35"/>
  <c r="C153" i="35"/>
  <c r="C156" i="35"/>
  <c r="C164" i="35"/>
  <c r="C167" i="35"/>
  <c r="C172" i="35"/>
  <c r="C179" i="35"/>
  <c r="C182" i="35"/>
  <c r="C185" i="35"/>
  <c r="C188" i="35"/>
  <c r="C193" i="35"/>
  <c r="C197" i="35"/>
  <c r="C199" i="35"/>
  <c r="C205" i="35"/>
  <c r="C208" i="35"/>
  <c r="C211" i="35"/>
  <c r="C214" i="35"/>
  <c r="C218" i="35"/>
  <c r="C221" i="35"/>
  <c r="C225" i="35"/>
  <c r="C230" i="35"/>
  <c r="C236" i="35"/>
  <c r="C240" i="35"/>
  <c r="C244" i="35"/>
  <c r="C257" i="35"/>
  <c r="C260" i="35"/>
  <c r="C263" i="35"/>
  <c r="C265" i="35"/>
  <c r="C271" i="35"/>
  <c r="C280" i="35"/>
  <c r="C283" i="35"/>
  <c r="C286" i="35"/>
  <c r="C292" i="35"/>
  <c r="C298" i="35"/>
  <c r="C302" i="35"/>
  <c r="C306" i="35"/>
  <c r="C314" i="35"/>
  <c r="C318" i="35"/>
  <c r="C321" i="35"/>
  <c r="C325" i="35"/>
  <c r="C327" i="35"/>
  <c r="C330" i="35"/>
  <c r="C333" i="35"/>
  <c r="C337" i="35"/>
  <c r="C340" i="35"/>
  <c r="C343" i="35"/>
  <c r="C346" i="35"/>
  <c r="C351" i="35"/>
  <c r="C354" i="35"/>
  <c r="C357" i="35"/>
  <c r="C360" i="35"/>
  <c r="C364" i="35"/>
  <c r="C367" i="35"/>
  <c r="C371" i="35"/>
  <c r="C10" i="35"/>
  <c r="C14" i="35"/>
  <c r="C22" i="35"/>
  <c r="C27" i="35"/>
  <c r="C33" i="35"/>
  <c r="C40" i="35"/>
  <c r="C42" i="35"/>
  <c r="C47" i="35"/>
  <c r="C63" i="35"/>
  <c r="C75" i="35"/>
  <c r="C84" i="35"/>
  <c r="C93" i="35"/>
  <c r="C96" i="35"/>
  <c r="C100" i="35"/>
  <c r="C104" i="35"/>
  <c r="C111" i="35"/>
  <c r="C114" i="35"/>
  <c r="C123" i="35"/>
  <c r="C129" i="35"/>
  <c r="C141" i="35"/>
  <c r="C148" i="35"/>
  <c r="C152" i="35"/>
  <c r="C158" i="35"/>
  <c r="C195" i="35"/>
  <c r="C200" i="35"/>
  <c r="C206" i="35"/>
  <c r="C219" i="35"/>
  <c r="C233" i="35"/>
  <c r="C239" i="35"/>
  <c r="C250" i="35"/>
  <c r="C258" i="35"/>
  <c r="C267" i="35"/>
  <c r="C284" i="35"/>
  <c r="C294" i="35"/>
  <c r="C301" i="35"/>
  <c r="C305" i="35"/>
  <c r="C309" i="35"/>
  <c r="C315" i="35"/>
  <c r="C323" i="35"/>
  <c r="C341" i="35"/>
  <c r="C348" i="35"/>
  <c r="C350" i="35"/>
  <c r="C353" i="35"/>
  <c r="C362" i="35"/>
  <c r="C381" i="35"/>
  <c r="C384" i="35"/>
  <c r="C393" i="35"/>
  <c r="C399" i="35"/>
  <c r="C407" i="35"/>
  <c r="C411" i="35"/>
  <c r="C374" i="35"/>
  <c r="C377" i="35"/>
  <c r="C386" i="35"/>
  <c r="C389" i="35"/>
  <c r="C395" i="35"/>
  <c r="C398" i="35"/>
  <c r="C402" i="35"/>
  <c r="C412" i="35"/>
  <c r="C416" i="35"/>
  <c r="C9" i="35"/>
  <c r="C12" i="35"/>
  <c r="C21" i="35"/>
  <c r="C24" i="35"/>
  <c r="C28" i="35"/>
  <c r="C30" i="35"/>
  <c r="C32" i="35"/>
  <c r="C36" i="35"/>
  <c r="C45" i="35"/>
  <c r="C49" i="35"/>
  <c r="C54" i="35"/>
  <c r="C59" i="35"/>
  <c r="C62" i="35"/>
  <c r="C67" i="35"/>
  <c r="C70" i="35"/>
  <c r="C74" i="35"/>
  <c r="C77" i="35"/>
  <c r="C80" i="35"/>
  <c r="C83" i="35"/>
  <c r="C85" i="35"/>
  <c r="C91" i="35"/>
  <c r="C94" i="35"/>
  <c r="C98" i="35"/>
  <c r="C101" i="35"/>
  <c r="C105" i="35"/>
  <c r="C108" i="35"/>
  <c r="C121" i="35"/>
  <c r="C127" i="35"/>
  <c r="C130" i="35"/>
  <c r="C133" i="35"/>
  <c r="C135" i="35"/>
  <c r="C139" i="35"/>
  <c r="C144" i="35"/>
  <c r="C147" i="35"/>
  <c r="C151" i="35"/>
  <c r="C154" i="35"/>
  <c r="C160" i="35"/>
  <c r="C163" i="35"/>
  <c r="C166" i="35"/>
  <c r="C170" i="35"/>
  <c r="C173" i="35"/>
  <c r="C181" i="35"/>
  <c r="C184" i="35"/>
  <c r="C191" i="35"/>
  <c r="C196" i="35"/>
  <c r="C201" i="35"/>
  <c r="C204" i="35"/>
  <c r="C207" i="35"/>
  <c r="C210" i="35"/>
  <c r="C213" i="35"/>
  <c r="C220" i="35"/>
  <c r="C224" i="35"/>
  <c r="C226" i="35"/>
  <c r="C229" i="35"/>
  <c r="C235" i="35"/>
  <c r="C238" i="35"/>
  <c r="C241" i="35"/>
  <c r="C246" i="35"/>
  <c r="C256" i="35"/>
  <c r="C259" i="35"/>
  <c r="C264" i="35"/>
  <c r="C270" i="35"/>
  <c r="C273" i="35"/>
  <c r="C279" i="35"/>
  <c r="C282" i="35"/>
  <c r="C288" i="35"/>
  <c r="C295" i="35"/>
  <c r="C304" i="35"/>
  <c r="C310" i="35"/>
  <c r="C313" i="35"/>
  <c r="C319" i="35"/>
  <c r="C322" i="35"/>
  <c r="C326" i="35"/>
  <c r="C328" i="35"/>
  <c r="C331" i="35"/>
  <c r="C334" i="35"/>
  <c r="C338" i="35"/>
  <c r="C342" i="35"/>
  <c r="C347" i="35"/>
  <c r="C352" i="35"/>
  <c r="C358" i="35"/>
  <c r="C363" i="35"/>
  <c r="C366" i="35"/>
  <c r="C370" i="35"/>
  <c r="C373" i="35"/>
  <c r="C376" i="35"/>
  <c r="C380" i="35"/>
  <c r="C387" i="35"/>
  <c r="R866" i="35"/>
  <c r="S866" i="35" s="1"/>
  <c r="R878" i="35"/>
  <c r="S878" i="35" s="1"/>
  <c r="R884" i="35"/>
  <c r="S884" i="35" s="1"/>
  <c r="R890" i="35"/>
  <c r="S890" i="35" s="1"/>
  <c r="R895" i="35"/>
  <c r="S895" i="35" s="1"/>
  <c r="R896" i="35"/>
  <c r="S896" i="35" s="1"/>
  <c r="R901" i="35"/>
  <c r="S901" i="35" s="1"/>
  <c r="R907" i="35"/>
  <c r="S907" i="35" s="1"/>
  <c r="R911" i="35"/>
  <c r="S911" i="35" s="1"/>
  <c r="R916" i="35"/>
  <c r="S916" i="35" s="1"/>
  <c r="R917" i="35"/>
  <c r="S917" i="35" s="1"/>
  <c r="R922" i="35"/>
  <c r="S922" i="35" s="1"/>
  <c r="R930" i="35"/>
  <c r="S930" i="35" s="1"/>
  <c r="R931" i="35"/>
  <c r="S931" i="35" s="1"/>
  <c r="R934" i="35"/>
  <c r="S934" i="35" s="1"/>
  <c r="R936" i="35"/>
  <c r="S936" i="35" s="1"/>
  <c r="R937" i="35"/>
  <c r="S937" i="35" s="1"/>
  <c r="R941" i="35"/>
  <c r="S941" i="35" s="1"/>
  <c r="R942" i="35"/>
  <c r="S942" i="35" s="1"/>
  <c r="R944" i="35"/>
  <c r="S944" i="35" s="1"/>
  <c r="R946" i="35"/>
  <c r="S946" i="35" s="1"/>
  <c r="R947" i="35"/>
  <c r="S947" i="35" s="1"/>
  <c r="R948" i="35"/>
  <c r="S948" i="35" s="1"/>
  <c r="R950" i="35"/>
  <c r="S950" i="35" s="1"/>
  <c r="R953" i="35"/>
  <c r="S953" i="35" s="1"/>
  <c r="R956" i="35"/>
  <c r="S956" i="35" s="1"/>
  <c r="R957" i="35"/>
  <c r="S957" i="35" s="1"/>
  <c r="R959" i="35"/>
  <c r="S959" i="35" s="1"/>
  <c r="R960" i="35"/>
  <c r="S960" i="35" s="1"/>
  <c r="R962" i="35"/>
  <c r="S962" i="35" s="1"/>
  <c r="R966" i="35"/>
  <c r="S966" i="35" s="1"/>
  <c r="R968" i="35"/>
  <c r="S968" i="35" s="1"/>
  <c r="R970" i="35"/>
  <c r="S970" i="35" s="1"/>
  <c r="R971" i="35"/>
  <c r="S971" i="35" s="1"/>
  <c r="R975" i="35"/>
  <c r="S975" i="35" s="1"/>
  <c r="R977" i="35"/>
  <c r="S977" i="35" s="1"/>
  <c r="R980" i="35"/>
  <c r="S980" i="35" s="1"/>
  <c r="R982" i="35"/>
  <c r="S982" i="35" s="1"/>
  <c r="R983" i="35"/>
  <c r="S983" i="35" s="1"/>
  <c r="R985" i="35"/>
  <c r="S985" i="35" s="1"/>
  <c r="R987" i="35"/>
  <c r="S987" i="35" s="1"/>
  <c r="R990" i="35"/>
  <c r="S990" i="35" s="1"/>
  <c r="R991" i="35"/>
  <c r="S991" i="35" s="1"/>
  <c r="R992" i="35"/>
  <c r="S992" i="35" s="1"/>
  <c r="R993" i="35"/>
  <c r="S993" i="35" s="1"/>
  <c r="R997" i="35"/>
  <c r="S997" i="35" s="1"/>
  <c r="R998" i="35"/>
  <c r="S998" i="35" s="1"/>
  <c r="R1000" i="35"/>
  <c r="S1000" i="35" s="1"/>
  <c r="R1002" i="35"/>
  <c r="S1002" i="35" s="1"/>
  <c r="R1004" i="35"/>
  <c r="S1004" i="35" s="1"/>
  <c r="R1008" i="35"/>
  <c r="S1008" i="35" s="1"/>
  <c r="R1010" i="35"/>
  <c r="S1010" i="35" s="1"/>
  <c r="R1013" i="35"/>
  <c r="S1013" i="35" s="1"/>
  <c r="R1015" i="35"/>
  <c r="S1015" i="35" s="1"/>
  <c r="R1016" i="35"/>
  <c r="S1016" i="35" s="1"/>
  <c r="R1017" i="35"/>
  <c r="S1017" i="35" s="1"/>
  <c r="R1019" i="35"/>
  <c r="S1019" i="35" s="1"/>
  <c r="R1021" i="35"/>
  <c r="S1021" i="35" s="1"/>
  <c r="R1024" i="35"/>
  <c r="S1024" i="35" s="1"/>
  <c r="R1025" i="35"/>
  <c r="S1025" i="35" s="1"/>
  <c r="R1027" i="35"/>
  <c r="S1027" i="35" s="1"/>
  <c r="R1028" i="35"/>
  <c r="S1028" i="35" s="1"/>
  <c r="R1030" i="35"/>
  <c r="S1030" i="35" s="1"/>
  <c r="R1031" i="35"/>
  <c r="S1031" i="35" s="1"/>
  <c r="R1033" i="35"/>
  <c r="S1033" i="35" s="1"/>
  <c r="R1035" i="35"/>
  <c r="S1035" i="35" s="1"/>
  <c r="R1039" i="35"/>
  <c r="S1039" i="35" s="1"/>
  <c r="R1040" i="35"/>
  <c r="S1040" i="35" s="1"/>
  <c r="R1041" i="35"/>
  <c r="S1041" i="35" s="1"/>
  <c r="R1045" i="35"/>
  <c r="S1045" i="35" s="1"/>
  <c r="R1046" i="35"/>
  <c r="S1046" i="35" s="1"/>
  <c r="R1048" i="35"/>
  <c r="S1048" i="35" s="1"/>
  <c r="R1049" i="35"/>
  <c r="S1049" i="35" s="1"/>
  <c r="R1050" i="35"/>
  <c r="S1050" i="35" s="1"/>
  <c r="R1052" i="35"/>
  <c r="S1052" i="35" s="1"/>
  <c r="R1054" i="35"/>
  <c r="S1054" i="35" s="1"/>
  <c r="R1056" i="35"/>
  <c r="S1056" i="35" s="1"/>
  <c r="R1057" i="35"/>
  <c r="S1057" i="35" s="1"/>
  <c r="R1060" i="35"/>
  <c r="S1060" i="35" s="1"/>
  <c r="R1061" i="35"/>
  <c r="S1061" i="35" s="1"/>
  <c r="R1062" i="35"/>
  <c r="S1062" i="35" s="1"/>
  <c r="R1065" i="35"/>
  <c r="S1065" i="35" s="1"/>
  <c r="R1067" i="35"/>
  <c r="S1067" i="35" s="1"/>
  <c r="R1068" i="35"/>
  <c r="S1068" i="35" s="1"/>
  <c r="R1073" i="35"/>
  <c r="S1073" i="35" s="1"/>
  <c r="R1074" i="35"/>
  <c r="S1074" i="35" s="1"/>
  <c r="R1076" i="35"/>
  <c r="S1076" i="35" s="1"/>
  <c r="R1077" i="35"/>
  <c r="S1077" i="35" s="1"/>
  <c r="R1079" i="35"/>
  <c r="S1079" i="35" s="1"/>
  <c r="R1082" i="35"/>
  <c r="S1082" i="35" s="1"/>
  <c r="R1083" i="35"/>
  <c r="S1083" i="35" s="1"/>
  <c r="R1084" i="35"/>
  <c r="S1084" i="35" s="1"/>
  <c r="R1087" i="35"/>
  <c r="S1087" i="35" s="1"/>
  <c r="R1088" i="35"/>
  <c r="S1088" i="35" s="1"/>
  <c r="R1089" i="35"/>
  <c r="S1089" i="35" s="1"/>
  <c r="R1090" i="35"/>
  <c r="S1090" i="35" s="1"/>
  <c r="R1093" i="35"/>
  <c r="S1093" i="35" s="1"/>
  <c r="R1094" i="35"/>
  <c r="S1094" i="35" s="1"/>
  <c r="R1125" i="35"/>
  <c r="S1125" i="35" s="1"/>
  <c r="R1132" i="35"/>
  <c r="S1132" i="35" s="1"/>
  <c r="R1140" i="35"/>
  <c r="S1140" i="35" s="1"/>
  <c r="R1145" i="35"/>
  <c r="S1145" i="35" s="1"/>
  <c r="R1150" i="35"/>
  <c r="S1150" i="35" s="1"/>
  <c r="R1157" i="35"/>
  <c r="S1157" i="35" s="1"/>
  <c r="R1164" i="35"/>
  <c r="S1164" i="35" s="1"/>
  <c r="R1171" i="35"/>
  <c r="S1171" i="35" s="1"/>
  <c r="R1176" i="35"/>
  <c r="S1176" i="35" s="1"/>
  <c r="R1181" i="35"/>
  <c r="S1181" i="35" s="1"/>
  <c r="R1189" i="35"/>
  <c r="S1189" i="35" s="1"/>
  <c r="R1192" i="35"/>
  <c r="S1192" i="35" s="1"/>
  <c r="R1195" i="35"/>
  <c r="S1195" i="35" s="1"/>
  <c r="R1199" i="35"/>
  <c r="S1199" i="35" s="1"/>
  <c r="R1200" i="35"/>
  <c r="S1200" i="35" s="1"/>
  <c r="R1204" i="35"/>
  <c r="S1204" i="35" s="1"/>
  <c r="R1206" i="35"/>
  <c r="S1206" i="35" s="1"/>
  <c r="R1208" i="35"/>
  <c r="S1208" i="35" s="1"/>
  <c r="R1209" i="35"/>
  <c r="S1209" i="35" s="1"/>
  <c r="R1212" i="35"/>
  <c r="S1212" i="35" s="1"/>
  <c r="R1213" i="35"/>
  <c r="S1213" i="35" s="1"/>
  <c r="R1214" i="35"/>
  <c r="S1214" i="35" s="1"/>
  <c r="R1217" i="35"/>
  <c r="S1217" i="35" s="1"/>
  <c r="R1218" i="35"/>
  <c r="S1218" i="35" s="1"/>
  <c r="R1219" i="35"/>
  <c r="S1219" i="35" s="1"/>
  <c r="R1222" i="35"/>
  <c r="S1222" i="35" s="1"/>
  <c r="R1224" i="35"/>
  <c r="S1224" i="35" s="1"/>
  <c r="R1226" i="35"/>
  <c r="S1226" i="35" s="1"/>
  <c r="R1228" i="35"/>
  <c r="S1228" i="35" s="1"/>
  <c r="R1230" i="35"/>
  <c r="S1230" i="35" s="1"/>
  <c r="R1234" i="35"/>
  <c r="S1234" i="35" s="1"/>
  <c r="R1236" i="35"/>
  <c r="S1236" i="35" s="1"/>
  <c r="R1238" i="35"/>
  <c r="S1238" i="35" s="1"/>
  <c r="R1242" i="35"/>
  <c r="S1242" i="35" s="1"/>
  <c r="R1244" i="35"/>
  <c r="S1244" i="35" s="1"/>
  <c r="R1246" i="35"/>
  <c r="S1246" i="35" s="1"/>
  <c r="R1248" i="35"/>
  <c r="S1248" i="35" s="1"/>
  <c r="R1250" i="35"/>
  <c r="S1250" i="35" s="1"/>
  <c r="R1251" i="35"/>
  <c r="S1251" i="35" s="1"/>
  <c r="R1252" i="35"/>
  <c r="S1252" i="35" s="1"/>
  <c r="R1255" i="35"/>
  <c r="S1255" i="35" s="1"/>
  <c r="R1257" i="35"/>
  <c r="S1257" i="35" s="1"/>
  <c r="R1258" i="35"/>
  <c r="S1258" i="35" s="1"/>
  <c r="R1261" i="35"/>
  <c r="S1261" i="35" s="1"/>
  <c r="R1262" i="35"/>
  <c r="S1262" i="35" s="1"/>
  <c r="R1264" i="35"/>
  <c r="S1264" i="35" s="1"/>
  <c r="R1265" i="35"/>
  <c r="S1265" i="35" s="1"/>
  <c r="R1268" i="35"/>
  <c r="S1268" i="35" s="1"/>
  <c r="R1269" i="35"/>
  <c r="S1269" i="35" s="1"/>
  <c r="R1272" i="35"/>
  <c r="S1272" i="35" s="1"/>
  <c r="R1274" i="35"/>
  <c r="S1274" i="35" s="1"/>
  <c r="R1275" i="35"/>
  <c r="S1275" i="35" s="1"/>
  <c r="R1276" i="35"/>
  <c r="S1276" i="35" s="1"/>
  <c r="R1278" i="35"/>
  <c r="S1278" i="35" s="1"/>
  <c r="R1279" i="35"/>
  <c r="S1279" i="35" s="1"/>
  <c r="R1280" i="35"/>
  <c r="S1280" i="35" s="1"/>
  <c r="R1281" i="35"/>
  <c r="S1281" i="35" s="1"/>
  <c r="R1283" i="35"/>
  <c r="S1283" i="35" s="1"/>
  <c r="R1287" i="35"/>
  <c r="S1287" i="35" s="1"/>
  <c r="R1288" i="35"/>
  <c r="S1288" i="35" s="1"/>
  <c r="R1289" i="35"/>
  <c r="S1289" i="35" s="1"/>
  <c r="R1291" i="35"/>
  <c r="S1291" i="35" s="1"/>
  <c r="R1292" i="35"/>
  <c r="S1292" i="35" s="1"/>
  <c r="R1293" i="35"/>
  <c r="S1293" i="35" s="1"/>
  <c r="R1295" i="35"/>
  <c r="S1295" i="35" s="1"/>
  <c r="R1296" i="35"/>
  <c r="S1296" i="35" s="1"/>
  <c r="R1297" i="35"/>
  <c r="S1297" i="35" s="1"/>
  <c r="R1300" i="35"/>
  <c r="S1300" i="35" s="1"/>
  <c r="R1303" i="35"/>
  <c r="S1303" i="35" s="1"/>
  <c r="R1304" i="35"/>
  <c r="S1304" i="35" s="1"/>
  <c r="R1306" i="35"/>
  <c r="S1306" i="35" s="1"/>
  <c r="R1308" i="35"/>
  <c r="S1308" i="35" s="1"/>
  <c r="R1309" i="35"/>
  <c r="S1309" i="35" s="1"/>
  <c r="R1312" i="35"/>
  <c r="S1312" i="35" s="1"/>
  <c r="R1314" i="35"/>
  <c r="S1314" i="35" s="1"/>
  <c r="R1315" i="35"/>
  <c r="S1315" i="35" s="1"/>
  <c r="R1318" i="35"/>
  <c r="S1318" i="35" s="1"/>
  <c r="R1319" i="35"/>
  <c r="S1319" i="35" s="1"/>
  <c r="R1320" i="35"/>
  <c r="S1320" i="35" s="1"/>
  <c r="R1322" i="35"/>
  <c r="S1322" i="35" s="1"/>
  <c r="R1323" i="35"/>
  <c r="S1323" i="35" s="1"/>
  <c r="R1324" i="35"/>
  <c r="S1324" i="35" s="1"/>
  <c r="R1325" i="35"/>
  <c r="S1325" i="35" s="1"/>
  <c r="R1327" i="35"/>
  <c r="S1327" i="35" s="1"/>
  <c r="R1328" i="35"/>
  <c r="S1328" i="35" s="1"/>
  <c r="R1329" i="35"/>
  <c r="S1329" i="35" s="1"/>
  <c r="R1331" i="35"/>
  <c r="S1331" i="35" s="1"/>
  <c r="R1332" i="35"/>
  <c r="S1332" i="35" s="1"/>
  <c r="R1333" i="35"/>
  <c r="S1333" i="35" s="1"/>
  <c r="R1336" i="35"/>
  <c r="S1336" i="35" s="1"/>
  <c r="R1339" i="35"/>
  <c r="S1339" i="35" s="1"/>
  <c r="R1340" i="35"/>
  <c r="S1340" i="35" s="1"/>
  <c r="R1341" i="35"/>
  <c r="S1341" i="35" s="1"/>
  <c r="R1342" i="35"/>
  <c r="S1342" i="35" s="1"/>
  <c r="R1343" i="35"/>
  <c r="S1343" i="35" s="1"/>
  <c r="R1344" i="35"/>
  <c r="S1344" i="35" s="1"/>
  <c r="R1347" i="35"/>
  <c r="S1347" i="35" s="1"/>
  <c r="R1348" i="35"/>
  <c r="S1348" i="35" s="1"/>
  <c r="R1349" i="35"/>
  <c r="S1349" i="35" s="1"/>
  <c r="R1350" i="35"/>
  <c r="S1350" i="35" s="1"/>
  <c r="R1353" i="35"/>
  <c r="S1353" i="35" s="1"/>
  <c r="R1354" i="35"/>
  <c r="S1354" i="35" s="1"/>
  <c r="R1356" i="35"/>
  <c r="S1356" i="35" s="1"/>
  <c r="R1358" i="35"/>
  <c r="S1358" i="35" s="1"/>
  <c r="R1359" i="35"/>
  <c r="S1359" i="35" s="1"/>
  <c r="R1363" i="35"/>
  <c r="S1363" i="35" s="1"/>
  <c r="R1365" i="35"/>
  <c r="S1365" i="35" s="1"/>
  <c r="R1366" i="35"/>
  <c r="S1366" i="35" s="1"/>
  <c r="R1367" i="35"/>
  <c r="S1367" i="35" s="1"/>
  <c r="R1369" i="35"/>
  <c r="S1369" i="35" s="1"/>
  <c r="R1372" i="35"/>
  <c r="S1372" i="35" s="1"/>
  <c r="R1375" i="35"/>
  <c r="S1375" i="35" s="1"/>
  <c r="R1376" i="35"/>
  <c r="S1376" i="35" s="1"/>
  <c r="R1377" i="35"/>
  <c r="S1377" i="35" s="1"/>
  <c r="R1380" i="35"/>
  <c r="S1380" i="35" s="1"/>
  <c r="R1382" i="35"/>
  <c r="S1382" i="35" s="1"/>
  <c r="R1384" i="35"/>
  <c r="S1384" i="35" s="1"/>
  <c r="R1386" i="35"/>
  <c r="S1386" i="35" s="1"/>
  <c r="R1387" i="35"/>
  <c r="S1387" i="35" s="1"/>
  <c r="R1388" i="35"/>
  <c r="S1388" i="35" s="1"/>
  <c r="R1391" i="35"/>
  <c r="S1391" i="35" s="1"/>
  <c r="R1392" i="35"/>
  <c r="S1392" i="35" s="1"/>
  <c r="R1393" i="35"/>
  <c r="S1393" i="35" s="1"/>
  <c r="R1395" i="35"/>
  <c r="S1395" i="35" s="1"/>
  <c r="R1396" i="35"/>
  <c r="S1396" i="35" s="1"/>
  <c r="R1397" i="35"/>
  <c r="S1397" i="35" s="1"/>
  <c r="R1398" i="35"/>
  <c r="S1398" i="35" s="1"/>
  <c r="R1399" i="35"/>
  <c r="S1399" i="35" s="1"/>
  <c r="R1400" i="35"/>
  <c r="S1400" i="35" s="1"/>
  <c r="R1401" i="35"/>
  <c r="S1401" i="35" s="1"/>
  <c r="R1403" i="35"/>
  <c r="S1403" i="35" s="1"/>
  <c r="R1406" i="35"/>
  <c r="S1406" i="35" s="1"/>
  <c r="R1407" i="35"/>
  <c r="S1407" i="35" s="1"/>
  <c r="R1408" i="35"/>
  <c r="S1408" i="35" s="1"/>
  <c r="R1409" i="35"/>
  <c r="S1409" i="35" s="1"/>
  <c r="R1411" i="35"/>
  <c r="S1411" i="35" s="1"/>
  <c r="R1417" i="35"/>
  <c r="S1417" i="35" s="1"/>
  <c r="R1423" i="35"/>
  <c r="S1423" i="35" s="1"/>
  <c r="R1428" i="35"/>
  <c r="S1428" i="35" s="1"/>
  <c r="R1432" i="35"/>
  <c r="S1432" i="35" s="1"/>
  <c r="R1436" i="35"/>
  <c r="S1436" i="35" s="1"/>
  <c r="R1441" i="35"/>
  <c r="S1441" i="35" s="1"/>
  <c r="R1447" i="35"/>
  <c r="S1447" i="35" s="1"/>
  <c r="R1452" i="35"/>
  <c r="S1452" i="35" s="1"/>
  <c r="R1454" i="35"/>
  <c r="S1454" i="35" s="1"/>
  <c r="R1457" i="35"/>
  <c r="S1457" i="35" s="1"/>
  <c r="R1459" i="35"/>
  <c r="S1459" i="35" s="1"/>
  <c r="R1462" i="35"/>
  <c r="S1462" i="35" s="1"/>
  <c r="R1465" i="35"/>
  <c r="S1465" i="35" s="1"/>
  <c r="R1468" i="35"/>
  <c r="S1468" i="35" s="1"/>
  <c r="R1470" i="35"/>
  <c r="S1470" i="35" s="1"/>
  <c r="R1474" i="35"/>
  <c r="S1474" i="35" s="1"/>
  <c r="R1477" i="35"/>
  <c r="S1477" i="35" s="1"/>
  <c r="R1480" i="35"/>
  <c r="S1480" i="35" s="1"/>
  <c r="R1484" i="35"/>
  <c r="S1484" i="35" s="1"/>
  <c r="R1487" i="35"/>
  <c r="S1487" i="35" s="1"/>
  <c r="R1489" i="35"/>
  <c r="S1489" i="35" s="1"/>
  <c r="R1492" i="35"/>
  <c r="S1492" i="35" s="1"/>
  <c r="R1493" i="35"/>
  <c r="S1493" i="35" s="1"/>
  <c r="R1496" i="35"/>
  <c r="S1496" i="35" s="1"/>
  <c r="R1498" i="35"/>
  <c r="S1498" i="35" s="1"/>
  <c r="R1499" i="35"/>
  <c r="S1499" i="35" s="1"/>
  <c r="R1501" i="35"/>
  <c r="S1501" i="35" s="1"/>
  <c r="R1504" i="35"/>
  <c r="S1504" i="35" s="1"/>
  <c r="R1505" i="35"/>
  <c r="S1505" i="35" s="1"/>
  <c r="R1508" i="35"/>
  <c r="S1508" i="35" s="1"/>
  <c r="R1509" i="35"/>
  <c r="S1509" i="35" s="1"/>
  <c r="R1517" i="35"/>
  <c r="S1517" i="35" s="1"/>
  <c r="R1519" i="35"/>
  <c r="S1519" i="35" s="1"/>
  <c r="R1520" i="35"/>
  <c r="S1520" i="35" s="1"/>
  <c r="R1522" i="35"/>
  <c r="S1522" i="35" s="1"/>
  <c r="R1523" i="35"/>
  <c r="S1523" i="35" s="1"/>
  <c r="R1527" i="35"/>
  <c r="S1527" i="35" s="1"/>
  <c r="R1528" i="35"/>
  <c r="S1528" i="35" s="1"/>
  <c r="R1530" i="35"/>
  <c r="S1530" i="35" s="1"/>
  <c r="R1533" i="35"/>
  <c r="S1533" i="35" s="1"/>
  <c r="R1536" i="35"/>
  <c r="S1536" i="35" s="1"/>
  <c r="R1538" i="35"/>
  <c r="S1538" i="35" s="1"/>
  <c r="R1540" i="35"/>
  <c r="S1540" i="35" s="1"/>
  <c r="R1542" i="35"/>
  <c r="S1542" i="35" s="1"/>
  <c r="R1546" i="35"/>
  <c r="S1546" i="35" s="1"/>
  <c r="R1548" i="35"/>
  <c r="S1548" i="35" s="1"/>
  <c r="R1549" i="35"/>
  <c r="S1549" i="35" s="1"/>
  <c r="R1550" i="35"/>
  <c r="S1550" i="35" s="1"/>
  <c r="R1551" i="35"/>
  <c r="S1551" i="35" s="1"/>
  <c r="R1552" i="35"/>
  <c r="S1552" i="35" s="1"/>
  <c r="R1554" i="35"/>
  <c r="S1554" i="35" s="1"/>
  <c r="R1555" i="35"/>
  <c r="S1555" i="35" s="1"/>
  <c r="R1558" i="35"/>
  <c r="S1558" i="35" s="1"/>
  <c r="R1561" i="35"/>
  <c r="S1561" i="35" s="1"/>
  <c r="R1563" i="35"/>
  <c r="S1563" i="35" s="1"/>
  <c r="R1568" i="35"/>
  <c r="S1568" i="35" s="1"/>
  <c r="R1569" i="35"/>
  <c r="S1569" i="35" s="1"/>
  <c r="R1571" i="35"/>
  <c r="S1571" i="35" s="1"/>
  <c r="R1573" i="35"/>
  <c r="S1573" i="35" s="1"/>
  <c r="R1574" i="35"/>
  <c r="S1574" i="35" s="1"/>
  <c r="R1576" i="35"/>
  <c r="S1576" i="35" s="1"/>
  <c r="R1578" i="35"/>
  <c r="S1578" i="35" s="1"/>
  <c r="R1579" i="35"/>
  <c r="S1579" i="35" s="1"/>
  <c r="R1582" i="35"/>
  <c r="S1582" i="35" s="1"/>
  <c r="R1584" i="35"/>
  <c r="S1584" i="35" s="1"/>
  <c r="R1585" i="35"/>
  <c r="S1585" i="35" s="1"/>
  <c r="R1586" i="35"/>
  <c r="S1586" i="35" s="1"/>
  <c r="R1591" i="35"/>
  <c r="S1591" i="35" s="1"/>
  <c r="R1593" i="35"/>
  <c r="S1593" i="35" s="1"/>
  <c r="R1595" i="35"/>
  <c r="S1595" i="35" s="1"/>
  <c r="R1596" i="35"/>
  <c r="S1596" i="35" s="1"/>
  <c r="R1597" i="35"/>
  <c r="S1597" i="35" s="1"/>
  <c r="R1601" i="35"/>
  <c r="S1601" i="35" s="1"/>
  <c r="R1603" i="35"/>
  <c r="S1603" i="35" s="1"/>
  <c r="R1605" i="35"/>
  <c r="S1605" i="35" s="1"/>
  <c r="R1606" i="35"/>
  <c r="S1606" i="35" s="1"/>
  <c r="R1610" i="35"/>
  <c r="S1610" i="35" s="1"/>
  <c r="R1611" i="35"/>
  <c r="S1611" i="35" s="1"/>
  <c r="R1613" i="35"/>
  <c r="S1613" i="35" s="1"/>
  <c r="R1614" i="35"/>
  <c r="S1614" i="35" s="1"/>
  <c r="R1617" i="35"/>
  <c r="S1617" i="35" s="1"/>
  <c r="R1620" i="35"/>
  <c r="S1620" i="35" s="1"/>
  <c r="R1622" i="35"/>
  <c r="S1622" i="35" s="1"/>
  <c r="R1623" i="35"/>
  <c r="S1623" i="35" s="1"/>
  <c r="R1625" i="35"/>
  <c r="S1625" i="35" s="1"/>
  <c r="R1627" i="35"/>
  <c r="S1627" i="35" s="1"/>
  <c r="R1629" i="35"/>
  <c r="S1629" i="35" s="1"/>
  <c r="R1631" i="35"/>
  <c r="S1631" i="35" s="1"/>
  <c r="R1633" i="35"/>
  <c r="S1633" i="35" s="1"/>
  <c r="R1635" i="35"/>
  <c r="S1635" i="35" s="1"/>
  <c r="R1636" i="35"/>
  <c r="S1636" i="35" s="1"/>
  <c r="R1639" i="35"/>
  <c r="S1639" i="35" s="1"/>
  <c r="R1642" i="35"/>
  <c r="S1642" i="35" s="1"/>
  <c r="R1644" i="35"/>
  <c r="S1644" i="35" s="1"/>
  <c r="R1645" i="35"/>
  <c r="S1645" i="35" s="1"/>
  <c r="R1650" i="35"/>
  <c r="S1650" i="35" s="1"/>
  <c r="R1651" i="35"/>
  <c r="S1651" i="35" s="1"/>
  <c r="R1652" i="35"/>
  <c r="S1652" i="35" s="1"/>
  <c r="R1655" i="35"/>
  <c r="S1655" i="35" s="1"/>
  <c r="R1656" i="35"/>
  <c r="S1656" i="35" s="1"/>
  <c r="R1659" i="35"/>
  <c r="S1659" i="35" s="1"/>
  <c r="R1660" i="35"/>
  <c r="S1660" i="35" s="1"/>
  <c r="R1662" i="35"/>
  <c r="S1662" i="35" s="1"/>
  <c r="R1665" i="35"/>
  <c r="S1665" i="35" s="1"/>
  <c r="R1667" i="35"/>
  <c r="S1667" i="35" s="1"/>
  <c r="R1669" i="35"/>
  <c r="S1669" i="35" s="1"/>
  <c r="R1673" i="35"/>
  <c r="S1673" i="35" s="1"/>
  <c r="R1674" i="35"/>
  <c r="S1674" i="35" s="1"/>
  <c r="R1676" i="35"/>
  <c r="S1676" i="35" s="1"/>
  <c r="R1677" i="35"/>
  <c r="S1677" i="35" s="1"/>
  <c r="R1680" i="35"/>
  <c r="S1680" i="35" s="1"/>
  <c r="R1681" i="35"/>
  <c r="S1681" i="35" s="1"/>
  <c r="R1682" i="35"/>
  <c r="S1682" i="35" s="1"/>
  <c r="R1685" i="35"/>
  <c r="S1685" i="35" s="1"/>
  <c r="R1687" i="35"/>
  <c r="S1687" i="35" s="1"/>
  <c r="R1404" i="35"/>
  <c r="S1404" i="35" s="1"/>
  <c r="R1437" i="35"/>
  <c r="S1437" i="35" s="1"/>
  <c r="R1464" i="35"/>
  <c r="S1464" i="35" s="1"/>
  <c r="R1543" i="35"/>
  <c r="S1543" i="35" s="1"/>
  <c r="R1562" i="35"/>
  <c r="S1562" i="35" s="1"/>
  <c r="R1600" i="35"/>
  <c r="S1600" i="35" s="1"/>
  <c r="R1648" i="35"/>
  <c r="S1648" i="35" s="1"/>
  <c r="R1664" i="35"/>
  <c r="S1664" i="35" s="1"/>
  <c r="R1684" i="35"/>
  <c r="S1684" i="35" s="1"/>
  <c r="R853" i="35"/>
  <c r="S853" i="35" s="1"/>
  <c r="R868" i="35"/>
  <c r="S868" i="35" s="1"/>
  <c r="R879" i="35"/>
  <c r="S879" i="35" s="1"/>
  <c r="R885" i="35"/>
  <c r="S885" i="35" s="1"/>
  <c r="R892" i="35"/>
  <c r="S892" i="35" s="1"/>
  <c r="R902" i="35"/>
  <c r="S902" i="35" s="1"/>
  <c r="R908" i="35"/>
  <c r="S908" i="35" s="1"/>
  <c r="R915" i="35"/>
  <c r="S915" i="35" s="1"/>
  <c r="R919" i="35"/>
  <c r="S919" i="35" s="1"/>
  <c r="R924" i="35"/>
  <c r="S924" i="35" s="1"/>
  <c r="R929" i="35"/>
  <c r="S929" i="35" s="1"/>
  <c r="R935" i="35"/>
  <c r="S935" i="35" s="1"/>
  <c r="R939" i="35"/>
  <c r="S939" i="35" s="1"/>
  <c r="R943" i="35"/>
  <c r="S943" i="35" s="1"/>
  <c r="R949" i="35"/>
  <c r="S949" i="35" s="1"/>
  <c r="R955" i="35"/>
  <c r="S955" i="35" s="1"/>
  <c r="R961" i="35"/>
  <c r="S961" i="35" s="1"/>
  <c r="R965" i="35"/>
  <c r="S965" i="35" s="1"/>
  <c r="R972" i="35"/>
  <c r="S972" i="35" s="1"/>
  <c r="R976" i="35"/>
  <c r="S976" i="35" s="1"/>
  <c r="R855" i="35"/>
  <c r="S855" i="35" s="1"/>
  <c r="R867" i="35"/>
  <c r="S867" i="35" s="1"/>
  <c r="R877" i="35"/>
  <c r="S877" i="35" s="1"/>
  <c r="R963" i="35"/>
  <c r="S963" i="35" s="1"/>
  <c r="R981" i="35"/>
  <c r="S981" i="35" s="1"/>
  <c r="R994" i="35"/>
  <c r="S994" i="35" s="1"/>
  <c r="R1034" i="35"/>
  <c r="S1034" i="35" s="1"/>
  <c r="R1047" i="35"/>
  <c r="S1047" i="35" s="1"/>
  <c r="R1086" i="35"/>
  <c r="S1086" i="35" s="1"/>
  <c r="R1092" i="35"/>
  <c r="S1092" i="35" s="1"/>
  <c r="R1129" i="35"/>
  <c r="S1129" i="35" s="1"/>
  <c r="R1151" i="35"/>
  <c r="S1151" i="35" s="1"/>
  <c r="R1172" i="35"/>
  <c r="S1172" i="35" s="1"/>
  <c r="R1183" i="35"/>
  <c r="S1183" i="35" s="1"/>
  <c r="R1191" i="35"/>
  <c r="S1191" i="35" s="1"/>
  <c r="R1254" i="35"/>
  <c r="S1254" i="35" s="1"/>
  <c r="R1285" i="35"/>
  <c r="S1285" i="35" s="1"/>
  <c r="R1317" i="35"/>
  <c r="S1317" i="35" s="1"/>
  <c r="R1360" i="35"/>
  <c r="S1360" i="35" s="1"/>
  <c r="R1381" i="35"/>
  <c r="S1381" i="35" s="1"/>
  <c r="R1394" i="35"/>
  <c r="S1394" i="35" s="1"/>
  <c r="R1402" i="35"/>
  <c r="S1402" i="35" s="1"/>
  <c r="R1467" i="35"/>
  <c r="S1467" i="35" s="1"/>
  <c r="R1485" i="35"/>
  <c r="S1485" i="35" s="1"/>
  <c r="R1526" i="35"/>
  <c r="S1526" i="35" s="1"/>
  <c r="R1547" i="35"/>
  <c r="S1547" i="35" s="1"/>
  <c r="R1589" i="35"/>
  <c r="S1589" i="35" s="1"/>
  <c r="R1619" i="35"/>
  <c r="S1619" i="35" s="1"/>
  <c r="R1670" i="35"/>
  <c r="S1670" i="35" s="1"/>
  <c r="R986" i="35"/>
  <c r="S986" i="35" s="1"/>
  <c r="R995" i="35"/>
  <c r="S995" i="35" s="1"/>
  <c r="R1001" i="35"/>
  <c r="S1001" i="35" s="1"/>
  <c r="R1006" i="35"/>
  <c r="S1006" i="35" s="1"/>
  <c r="R1011" i="35"/>
  <c r="S1011" i="35" s="1"/>
  <c r="R1020" i="35"/>
  <c r="S1020" i="35" s="1"/>
  <c r="R1032" i="35"/>
  <c r="S1032" i="35" s="1"/>
  <c r="R1038" i="35"/>
  <c r="S1038" i="35" s="1"/>
  <c r="R1044" i="35"/>
  <c r="S1044" i="35" s="1"/>
  <c r="R1051" i="35"/>
  <c r="S1051" i="35" s="1"/>
  <c r="R1053" i="35"/>
  <c r="S1053" i="35" s="1"/>
  <c r="R1058" i="35"/>
  <c r="S1058" i="35" s="1"/>
  <c r="R1063" i="35"/>
  <c r="S1063" i="35" s="1"/>
  <c r="R1069" i="35"/>
  <c r="S1069" i="35" s="1"/>
  <c r="R1075" i="35"/>
  <c r="S1075" i="35" s="1"/>
  <c r="R1080" i="35"/>
  <c r="S1080" i="35" s="1"/>
  <c r="R1085" i="35"/>
  <c r="S1085" i="35" s="1"/>
  <c r="R1091" i="35"/>
  <c r="S1091" i="35" s="1"/>
  <c r="R1095" i="35"/>
  <c r="S1095" i="35" s="1"/>
  <c r="R1104" i="35"/>
  <c r="S1104" i="35" s="1"/>
  <c r="R1109" i="35"/>
  <c r="S1109" i="35" s="1"/>
  <c r="R1117" i="35"/>
  <c r="S1117" i="35" s="1"/>
  <c r="R1123" i="35"/>
  <c r="S1123" i="35" s="1"/>
  <c r="R1128" i="35"/>
  <c r="S1128" i="35" s="1"/>
  <c r="R1135" i="35"/>
  <c r="S1135" i="35" s="1"/>
  <c r="R1141" i="35"/>
  <c r="S1141" i="35" s="1"/>
  <c r="R1153" i="35"/>
  <c r="S1153" i="35" s="1"/>
  <c r="R1160" i="35"/>
  <c r="S1160" i="35" s="1"/>
  <c r="R1165" i="35"/>
  <c r="S1165" i="35" s="1"/>
  <c r="R1170" i="35"/>
  <c r="S1170" i="35" s="1"/>
  <c r="R1175" i="35"/>
  <c r="S1175" i="35" s="1"/>
  <c r="R1182" i="35"/>
  <c r="S1182" i="35" s="1"/>
  <c r="R1187" i="35"/>
  <c r="S1187" i="35" s="1"/>
  <c r="E5" i="35"/>
  <c r="G5" i="35" s="1"/>
  <c r="A5" i="35"/>
  <c r="C5" i="35" s="1"/>
  <c r="R945" i="35" l="1"/>
  <c r="S945" i="35" s="1"/>
  <c r="R1178" i="35"/>
  <c r="S1178" i="35" s="1"/>
  <c r="R969" i="35"/>
  <c r="S969" i="35" s="1"/>
  <c r="R1018" i="35"/>
  <c r="S1018" i="35" s="1"/>
  <c r="R1029" i="35"/>
  <c r="S1029" i="35" s="1"/>
  <c r="R1043" i="35"/>
  <c r="S1043" i="35" s="1"/>
  <c r="R1055" i="35"/>
  <c r="S1055" i="35" s="1"/>
  <c r="R1072" i="35"/>
  <c r="S1072" i="35" s="1"/>
  <c r="R1345" i="35"/>
  <c r="S1345" i="35" s="1"/>
  <c r="R1351" i="35"/>
  <c r="S1351" i="35" s="1"/>
  <c r="R1362" i="35"/>
  <c r="S1362" i="35" s="1"/>
  <c r="R1371" i="35"/>
  <c r="S1371" i="35" s="1"/>
  <c r="R1389" i="35"/>
  <c r="S1389" i="35" s="1"/>
  <c r="R1405" i="35"/>
  <c r="S1405" i="35" s="1"/>
  <c r="R849" i="35"/>
  <c r="S849" i="35" s="1"/>
  <c r="R852" i="35"/>
  <c r="S852" i="35" s="1"/>
  <c r="R862" i="35"/>
  <c r="S862" i="35" s="1"/>
  <c r="R869" i="35"/>
  <c r="S869" i="35" s="1"/>
  <c r="R875" i="35"/>
  <c r="S875" i="35" s="1"/>
  <c r="R876" i="35"/>
  <c r="S876" i="35" s="1"/>
  <c r="R882" i="35"/>
  <c r="S882" i="35" s="1"/>
  <c r="R883" i="35"/>
  <c r="S883" i="35" s="1"/>
  <c r="R888" i="35"/>
  <c r="S888" i="35" s="1"/>
  <c r="R894" i="35"/>
  <c r="S894" i="35" s="1"/>
  <c r="R898" i="35"/>
  <c r="S898" i="35" s="1"/>
  <c r="R900" i="35"/>
  <c r="S900" i="35" s="1"/>
  <c r="R905" i="35"/>
  <c r="S905" i="35" s="1"/>
  <c r="R906" i="35"/>
  <c r="S906" i="35" s="1"/>
  <c r="R910" i="35"/>
  <c r="S910" i="35" s="1"/>
  <c r="R912" i="35"/>
  <c r="S912" i="35" s="1"/>
  <c r="R913" i="35"/>
  <c r="S913" i="35" s="1"/>
  <c r="R918" i="35"/>
  <c r="S918" i="35" s="1"/>
  <c r="R921" i="35"/>
  <c r="S921" i="35" s="1"/>
  <c r="R923" i="35"/>
  <c r="S923" i="35" s="1"/>
  <c r="R925" i="35"/>
  <c r="S925" i="35" s="1"/>
  <c r="R926" i="35"/>
  <c r="S926" i="35" s="1"/>
  <c r="R928" i="35"/>
  <c r="S928" i="35" s="1"/>
  <c r="R932" i="35"/>
  <c r="S932" i="35" s="1"/>
  <c r="R933" i="35"/>
  <c r="S933" i="35" s="1"/>
  <c r="R938" i="35"/>
  <c r="S938" i="35" s="1"/>
  <c r="R951" i="35"/>
  <c r="S951" i="35" s="1"/>
  <c r="R974" i="35"/>
  <c r="S974" i="35" s="1"/>
  <c r="R984" i="35"/>
  <c r="S984" i="35" s="1"/>
  <c r="R1007" i="35"/>
  <c r="S1007" i="35" s="1"/>
  <c r="R1022" i="35"/>
  <c r="S1022" i="35" s="1"/>
  <c r="R1686" i="35"/>
  <c r="S1686" i="35" s="1"/>
  <c r="R1096" i="35"/>
  <c r="S1096" i="35" s="1"/>
  <c r="R1313" i="35"/>
  <c r="S1313" i="35" s="1"/>
  <c r="R1102" i="35"/>
  <c r="S1102" i="35" s="1"/>
  <c r="R1106" i="35"/>
  <c r="S1106" i="35" s="1"/>
  <c r="R1111" i="35"/>
  <c r="S1111" i="35" s="1"/>
  <c r="R1113" i="35"/>
  <c r="S1113" i="35" s="1"/>
  <c r="R1114" i="35"/>
  <c r="S1114" i="35" s="1"/>
  <c r="R1115" i="35"/>
  <c r="S1115" i="35" s="1"/>
  <c r="R1119" i="35"/>
  <c r="S1119" i="35" s="1"/>
  <c r="R1121" i="35"/>
  <c r="S1121" i="35" s="1"/>
  <c r="R1122" i="35"/>
  <c r="S1122" i="35" s="1"/>
  <c r="R1126" i="35"/>
  <c r="S1126" i="35" s="1"/>
  <c r="R1127" i="35"/>
  <c r="S1127" i="35" s="1"/>
  <c r="R1130" i="35"/>
  <c r="S1130" i="35" s="1"/>
  <c r="R1335" i="35"/>
  <c r="S1335" i="35" s="1"/>
  <c r="R1133" i="35"/>
  <c r="S1133" i="35" s="1"/>
  <c r="R1134" i="35"/>
  <c r="S1134" i="35" s="1"/>
  <c r="R1231" i="35"/>
  <c r="S1231" i="35" s="1"/>
  <c r="R1235" i="35"/>
  <c r="S1235" i="35" s="1"/>
  <c r="R1239" i="35"/>
  <c r="S1239" i="35" s="1"/>
  <c r="R1243" i="35"/>
  <c r="S1243" i="35" s="1"/>
  <c r="R1247" i="35"/>
  <c r="S1247" i="35" s="1"/>
  <c r="R1259" i="35"/>
  <c r="S1259" i="35" s="1"/>
  <c r="R1263" i="35"/>
  <c r="S1263" i="35" s="1"/>
  <c r="R1267" i="35"/>
  <c r="S1267" i="35" s="1"/>
  <c r="R1270" i="35"/>
  <c r="S1270" i="35" s="1"/>
  <c r="R1271" i="35"/>
  <c r="S1271" i="35" s="1"/>
  <c r="R1284" i="35"/>
  <c r="S1284" i="35" s="1"/>
  <c r="R1290" i="35"/>
  <c r="S1290" i="35" s="1"/>
  <c r="R1294" i="35"/>
  <c r="S1294" i="35" s="1"/>
  <c r="R1298" i="35"/>
  <c r="S1298" i="35" s="1"/>
  <c r="R1299" i="35"/>
  <c r="S1299" i="35" s="1"/>
  <c r="R1301" i="35"/>
  <c r="S1301" i="35" s="1"/>
  <c r="R1302" i="35"/>
  <c r="S1302" i="35" s="1"/>
  <c r="R1305" i="35"/>
  <c r="S1305" i="35" s="1"/>
  <c r="R1310" i="35"/>
  <c r="S1310" i="35" s="1"/>
  <c r="R1311" i="35"/>
  <c r="S1311" i="35" s="1"/>
  <c r="R1321" i="35"/>
  <c r="S1321" i="35" s="1"/>
  <c r="R1326" i="35"/>
  <c r="S1326" i="35" s="1"/>
  <c r="R1330" i="35"/>
  <c r="S1330" i="35" s="1"/>
  <c r="R1334" i="35"/>
  <c r="S1334" i="35" s="1"/>
  <c r="R1337" i="35"/>
  <c r="S1337" i="35" s="1"/>
  <c r="R1338" i="35"/>
  <c r="S1338" i="35" s="1"/>
  <c r="R1414" i="35"/>
  <c r="S1414" i="35" s="1"/>
  <c r="R1415" i="35"/>
  <c r="S1415" i="35" s="1"/>
  <c r="R1419" i="35"/>
  <c r="S1419" i="35" s="1"/>
  <c r="R1421" i="35"/>
  <c r="S1421" i="35" s="1"/>
  <c r="R1424" i="35"/>
  <c r="S1424" i="35" s="1"/>
  <c r="R1426" i="35"/>
  <c r="S1426" i="35" s="1"/>
  <c r="R1429" i="35"/>
  <c r="S1429" i="35" s="1"/>
  <c r="R1431" i="35"/>
  <c r="S1431" i="35" s="1"/>
  <c r="R1435" i="35"/>
  <c r="S1435" i="35" s="1"/>
  <c r="R1440" i="35"/>
  <c r="S1440" i="35" s="1"/>
  <c r="R1442" i="35"/>
  <c r="S1442" i="35" s="1"/>
  <c r="R1443" i="35"/>
  <c r="S1443" i="35" s="1"/>
  <c r="R1449" i="35"/>
  <c r="S1449" i="35" s="1"/>
  <c r="R1451" i="35"/>
  <c r="S1451" i="35" s="1"/>
  <c r="R1455" i="35"/>
  <c r="S1455" i="35" s="1"/>
  <c r="R1460" i="35"/>
  <c r="S1460" i="35" s="1"/>
  <c r="R1461" i="35"/>
  <c r="S1461" i="35" s="1"/>
  <c r="R1466" i="35"/>
  <c r="S1466" i="35" s="1"/>
  <c r="R1469" i="35"/>
  <c r="S1469" i="35" s="1"/>
  <c r="R1471" i="35"/>
  <c r="S1471" i="35" s="1"/>
  <c r="R1475" i="35"/>
  <c r="S1475" i="35" s="1"/>
  <c r="R1478" i="35"/>
  <c r="S1478" i="35" s="1"/>
  <c r="R1481" i="35"/>
  <c r="S1481" i="35" s="1"/>
  <c r="R1482" i="35"/>
  <c r="S1482" i="35" s="1"/>
  <c r="R1488" i="35"/>
  <c r="S1488" i="35" s="1"/>
  <c r="R1607" i="35"/>
  <c r="S1607" i="35" s="1"/>
  <c r="R1612" i="35"/>
  <c r="S1612" i="35" s="1"/>
  <c r="R1616" i="35"/>
  <c r="S1616" i="35" s="1"/>
  <c r="R1624" i="35"/>
  <c r="S1624" i="35" s="1"/>
  <c r="R1628" i="35"/>
  <c r="S1628" i="35" s="1"/>
  <c r="R1634" i="35"/>
  <c r="S1634" i="35" s="1"/>
  <c r="R1638" i="35"/>
  <c r="S1638" i="35" s="1"/>
  <c r="R1643" i="35"/>
  <c r="S1643" i="35" s="1"/>
  <c r="R1647" i="35"/>
  <c r="S1647" i="35" s="1"/>
  <c r="R1649" i="35"/>
  <c r="S1649" i="35" s="1"/>
  <c r="R1653" i="35"/>
  <c r="S1653" i="35" s="1"/>
  <c r="R1654" i="35"/>
  <c r="S1654" i="35" s="1"/>
  <c r="R1657" i="35"/>
  <c r="S1657" i="35" s="1"/>
  <c r="R1658" i="35"/>
  <c r="S1658" i="35" s="1"/>
  <c r="R1661" i="35"/>
  <c r="S1661" i="35" s="1"/>
  <c r="R1663" i="35"/>
  <c r="S1663" i="35" s="1"/>
  <c r="R1666" i="35"/>
  <c r="S1666" i="35" s="1"/>
  <c r="R1668" i="35"/>
  <c r="S1668" i="35" s="1"/>
  <c r="R1671" i="35"/>
  <c r="S1671" i="35" s="1"/>
  <c r="R1672" i="35"/>
  <c r="S1672" i="35" s="1"/>
  <c r="R1675" i="35"/>
  <c r="S1675" i="35" s="1"/>
  <c r="R1678" i="35"/>
  <c r="S1678" i="35" s="1"/>
  <c r="R1679" i="35"/>
  <c r="S1679" i="35" s="1"/>
  <c r="R1688" i="35"/>
  <c r="S1688" i="35" s="1"/>
  <c r="R1379" i="35"/>
  <c r="S1379" i="35" s="1"/>
  <c r="R979" i="35"/>
  <c r="S979" i="35" s="1"/>
  <c r="R1410" i="35"/>
  <c r="S1410" i="35" s="1"/>
  <c r="R964" i="35"/>
  <c r="S964" i="35" s="1"/>
  <c r="R1081" i="35"/>
  <c r="S1081" i="35" s="1"/>
  <c r="R1370" i="35"/>
  <c r="S1370" i="35" s="1"/>
  <c r="R1539" i="35"/>
  <c r="S1539" i="35" s="1"/>
  <c r="R1014" i="35"/>
  <c r="S1014" i="35" s="1"/>
  <c r="R1036" i="35"/>
  <c r="S1036" i="35" s="1"/>
  <c r="R1064" i="35"/>
  <c r="S1064" i="35" s="1"/>
  <c r="R1357" i="35"/>
  <c r="S1357" i="35" s="1"/>
  <c r="R1378" i="35"/>
  <c r="S1378" i="35" s="1"/>
  <c r="R952" i="35"/>
  <c r="S952" i="35" s="1"/>
  <c r="R973" i="35"/>
  <c r="S973" i="35" s="1"/>
  <c r="R988" i="35"/>
  <c r="S988" i="35" s="1"/>
  <c r="R1023" i="35"/>
  <c r="S1023" i="35" s="1"/>
  <c r="R1037" i="35"/>
  <c r="S1037" i="35" s="1"/>
  <c r="R1066" i="35"/>
  <c r="S1066" i="35" s="1"/>
  <c r="R1346" i="35"/>
  <c r="S1346" i="35" s="1"/>
  <c r="R1373" i="35"/>
  <c r="S1373" i="35" s="1"/>
  <c r="R1385" i="35"/>
  <c r="S1385" i="35" s="1"/>
  <c r="R1683" i="35"/>
  <c r="S1683" i="35" s="1"/>
  <c r="R940" i="35"/>
  <c r="S940" i="35" s="1"/>
  <c r="R967" i="35"/>
  <c r="S967" i="35" s="1"/>
  <c r="R978" i="35"/>
  <c r="S978" i="35" s="1"/>
  <c r="R996" i="35"/>
  <c r="S996" i="35" s="1"/>
  <c r="R1005" i="35"/>
  <c r="S1005" i="35" s="1"/>
  <c r="R1012" i="35"/>
  <c r="S1012" i="35" s="1"/>
  <c r="R1026" i="35"/>
  <c r="S1026" i="35" s="1"/>
  <c r="R1059" i="35"/>
  <c r="S1059" i="35" s="1"/>
  <c r="R1070" i="35"/>
  <c r="S1070" i="35" s="1"/>
  <c r="R1355" i="35"/>
  <c r="S1355" i="35" s="1"/>
  <c r="R1361" i="35"/>
  <c r="S1361" i="35" s="1"/>
  <c r="R1368" i="35"/>
  <c r="S1368" i="35" s="1"/>
  <c r="R1383" i="35"/>
  <c r="S1383" i="35" s="1"/>
  <c r="R958" i="35"/>
  <c r="S958" i="35" s="1"/>
  <c r="R1196" i="35"/>
  <c r="S1196" i="35" s="1"/>
  <c r="R989" i="35"/>
  <c r="S989" i="35" s="1"/>
  <c r="R1042" i="35"/>
  <c r="S1042" i="35" s="1"/>
  <c r="R1078" i="35"/>
  <c r="S1078" i="35" s="1"/>
  <c r="R1364" i="35"/>
  <c r="S1364" i="35" s="1"/>
  <c r="R1390" i="35"/>
  <c r="S1390" i="35" s="1"/>
  <c r="R1512" i="35"/>
  <c r="S1512" i="35" s="1"/>
  <c r="R1557" i="35"/>
  <c r="S1557" i="35" s="1"/>
  <c r="R1003" i="35"/>
  <c r="S1003" i="35" s="1"/>
  <c r="R1009" i="35"/>
  <c r="S1009" i="35" s="1"/>
  <c r="R1071" i="35"/>
  <c r="S1071" i="35" s="1"/>
  <c r="R1352" i="35"/>
  <c r="S1352" i="35" s="1"/>
  <c r="R1374" i="35"/>
  <c r="S1374" i="35" s="1"/>
  <c r="R914" i="35"/>
  <c r="S914" i="35" s="1"/>
  <c r="R920" i="35"/>
  <c r="S920" i="35" s="1"/>
  <c r="R927" i="35"/>
  <c r="S927" i="35" s="1"/>
  <c r="R851" i="35"/>
  <c r="S851" i="35" s="1"/>
  <c r="R1507" i="35"/>
  <c r="S1507" i="35" s="1"/>
  <c r="R1486" i="35"/>
  <c r="S1486" i="35" s="1"/>
  <c r="R847" i="35"/>
  <c r="S847" i="35" s="1"/>
  <c r="R1186" i="35"/>
  <c r="S1186" i="35" s="1"/>
  <c r="R1179" i="35"/>
  <c r="S1179" i="35" s="1"/>
  <c r="R1168" i="35"/>
  <c r="S1168" i="35" s="1"/>
  <c r="R1144" i="35"/>
  <c r="S1144" i="35" s="1"/>
  <c r="R1136" i="35"/>
  <c r="S1136" i="35" s="1"/>
  <c r="R1108" i="35"/>
  <c r="S1108" i="35" s="1"/>
  <c r="R899" i="35"/>
  <c r="S899" i="35" s="1"/>
  <c r="R893" i="35"/>
  <c r="S893" i="35" s="1"/>
  <c r="R871" i="35"/>
  <c r="S871" i="35" s="1"/>
  <c r="R864" i="35"/>
  <c r="S864" i="35" s="1"/>
  <c r="R857" i="35"/>
  <c r="S857" i="35" s="1"/>
  <c r="R1479" i="35"/>
  <c r="S1479" i="35" s="1"/>
  <c r="R1473" i="35"/>
  <c r="S1473" i="35" s="1"/>
  <c r="R1446" i="35"/>
  <c r="S1446" i="35" s="1"/>
  <c r="R1412" i="35"/>
  <c r="S1412" i="35" s="1"/>
  <c r="R1197" i="35"/>
  <c r="S1197" i="35" s="1"/>
  <c r="R1152" i="35"/>
  <c r="S1152" i="35" s="1"/>
  <c r="R1138" i="35"/>
  <c r="S1138" i="35" s="1"/>
  <c r="R1098" i="35"/>
  <c r="S1098" i="35" s="1"/>
  <c r="R1103" i="35"/>
  <c r="S1103" i="35" s="1"/>
  <c r="R1107" i="35"/>
  <c r="S1107" i="35" s="1"/>
  <c r="R1112" i="35"/>
  <c r="S1112" i="35" s="1"/>
  <c r="R1120" i="35"/>
  <c r="S1120" i="35" s="1"/>
  <c r="R1131" i="35"/>
  <c r="S1131" i="35" s="1"/>
  <c r="R1137" i="35"/>
  <c r="S1137" i="35" s="1"/>
  <c r="R1146" i="35"/>
  <c r="S1146" i="35" s="1"/>
  <c r="R1149" i="35"/>
  <c r="S1149" i="35" s="1"/>
  <c r="R1155" i="35"/>
  <c r="S1155" i="35" s="1"/>
  <c r="R1161" i="35"/>
  <c r="S1161" i="35" s="1"/>
  <c r="R1169" i="35"/>
  <c r="S1169" i="35" s="1"/>
  <c r="R1177" i="35"/>
  <c r="S1177" i="35" s="1"/>
  <c r="R1188" i="35"/>
  <c r="S1188" i="35" s="1"/>
  <c r="R1193" i="35"/>
  <c r="S1193" i="35" s="1"/>
  <c r="R1201" i="35"/>
  <c r="S1201" i="35" s="1"/>
  <c r="R1205" i="35"/>
  <c r="S1205" i="35" s="1"/>
  <c r="R1211" i="35"/>
  <c r="S1211" i="35" s="1"/>
  <c r="R1216" i="35"/>
  <c r="S1216" i="35" s="1"/>
  <c r="R1221" i="35"/>
  <c r="S1221" i="35" s="1"/>
  <c r="R1227" i="35"/>
  <c r="S1227" i="35" s="1"/>
  <c r="R1233" i="35"/>
  <c r="S1233" i="35" s="1"/>
  <c r="R1237" i="35"/>
  <c r="S1237" i="35" s="1"/>
  <c r="R1241" i="35"/>
  <c r="S1241" i="35" s="1"/>
  <c r="R1245" i="35"/>
  <c r="S1245" i="35" s="1"/>
  <c r="R1249" i="35"/>
  <c r="S1249" i="35" s="1"/>
  <c r="R1253" i="35"/>
  <c r="S1253" i="35" s="1"/>
  <c r="R1260" i="35"/>
  <c r="S1260" i="35" s="1"/>
  <c r="R1266" i="35"/>
  <c r="S1266" i="35" s="1"/>
  <c r="R1273" i="35"/>
  <c r="S1273" i="35" s="1"/>
  <c r="R1277" i="35"/>
  <c r="S1277" i="35" s="1"/>
  <c r="R1282" i="35"/>
  <c r="S1282" i="35" s="1"/>
  <c r="R1124" i="35"/>
  <c r="S1124" i="35" s="1"/>
  <c r="R1116" i="35"/>
  <c r="S1116" i="35" s="1"/>
  <c r="R1100" i="35"/>
  <c r="S1100" i="35" s="1"/>
  <c r="R856" i="35"/>
  <c r="S856" i="35" s="1"/>
  <c r="R863" i="35"/>
  <c r="S863" i="35" s="1"/>
  <c r="R870" i="35"/>
  <c r="S870" i="35" s="1"/>
  <c r="R1097" i="35"/>
  <c r="S1097" i="35" s="1"/>
  <c r="R1147" i="35"/>
  <c r="S1147" i="35" s="1"/>
  <c r="R1448" i="35"/>
  <c r="S1448" i="35" s="1"/>
  <c r="R1444" i="35"/>
  <c r="S1444" i="35" s="1"/>
  <c r="R1438" i="35"/>
  <c r="S1438" i="35" s="1"/>
  <c r="R1433" i="35"/>
  <c r="S1433" i="35" s="1"/>
  <c r="R1425" i="35"/>
  <c r="S1425" i="35" s="1"/>
  <c r="R1156" i="35"/>
  <c r="S1156" i="35" s="1"/>
  <c r="R1162" i="35"/>
  <c r="S1162" i="35" s="1"/>
  <c r="R1180" i="35"/>
  <c r="S1180" i="35" s="1"/>
  <c r="R1458" i="35"/>
  <c r="S1458" i="35" s="1"/>
  <c r="R887" i="35"/>
  <c r="S887" i="35" s="1"/>
  <c r="R881" i="35"/>
  <c r="S881" i="35" s="1"/>
  <c r="R874" i="35"/>
  <c r="S874" i="35" s="1"/>
  <c r="R861" i="35"/>
  <c r="S861" i="35" s="1"/>
  <c r="R848" i="35"/>
  <c r="S848" i="35" s="1"/>
  <c r="R1420" i="35"/>
  <c r="S1420" i="35" s="1"/>
  <c r="R1416" i="35"/>
  <c r="S1416" i="35" s="1"/>
  <c r="R1118" i="35"/>
  <c r="S1118" i="35" s="1"/>
  <c r="R1418" i="35"/>
  <c r="S1418" i="35" s="1"/>
  <c r="R1422" i="35"/>
  <c r="S1422" i="35" s="1"/>
  <c r="R1427" i="35"/>
  <c r="S1427" i="35" s="1"/>
  <c r="R1430" i="35"/>
  <c r="S1430" i="35" s="1"/>
  <c r="R1434" i="35"/>
  <c r="S1434" i="35" s="1"/>
  <c r="R1439" i="35"/>
  <c r="S1439" i="35" s="1"/>
  <c r="R1445" i="35"/>
  <c r="S1445" i="35" s="1"/>
  <c r="R1450" i="35"/>
  <c r="S1450" i="35" s="1"/>
  <c r="R1453" i="35"/>
  <c r="S1453" i="35" s="1"/>
  <c r="R1456" i="35"/>
  <c r="S1456" i="35" s="1"/>
  <c r="R1463" i="35"/>
  <c r="S1463" i="35" s="1"/>
  <c r="R1472" i="35"/>
  <c r="S1472" i="35" s="1"/>
  <c r="R1099" i="35"/>
  <c r="S1099" i="35" s="1"/>
  <c r="R1483" i="35"/>
  <c r="S1483" i="35" s="1"/>
  <c r="R1490" i="35"/>
  <c r="S1490" i="35" s="1"/>
  <c r="R1497" i="35"/>
  <c r="S1497" i="35" s="1"/>
  <c r="R1502" i="35"/>
  <c r="S1502" i="35" s="1"/>
  <c r="R1506" i="35"/>
  <c r="S1506" i="35" s="1"/>
  <c r="R1511" i="35"/>
  <c r="S1511" i="35" s="1"/>
  <c r="R1516" i="35"/>
  <c r="S1516" i="35" s="1"/>
  <c r="R1524" i="35"/>
  <c r="S1524" i="35" s="1"/>
  <c r="R1532" i="35"/>
  <c r="S1532" i="35" s="1"/>
  <c r="R1537" i="35"/>
  <c r="S1537" i="35" s="1"/>
  <c r="R1544" i="35"/>
  <c r="S1544" i="35" s="1"/>
  <c r="R1553" i="35"/>
  <c r="S1553" i="35" s="1"/>
  <c r="R1559" i="35"/>
  <c r="S1559" i="35" s="1"/>
  <c r="R1566" i="35"/>
  <c r="S1566" i="35" s="1"/>
  <c r="R1572" i="35"/>
  <c r="S1572" i="35" s="1"/>
  <c r="R1577" i="35"/>
  <c r="S1577" i="35" s="1"/>
  <c r="R1581" i="35"/>
  <c r="S1581" i="35" s="1"/>
  <c r="R1590" i="35"/>
  <c r="S1590" i="35" s="1"/>
  <c r="R1598" i="35"/>
  <c r="S1598" i="35" s="1"/>
  <c r="R1608" i="35"/>
  <c r="S1608" i="35" s="1"/>
  <c r="R1110" i="35"/>
  <c r="S1110" i="35" s="1"/>
  <c r="R1105" i="35"/>
  <c r="S1105" i="35" s="1"/>
  <c r="R1101" i="35"/>
  <c r="S1101" i="35" s="1"/>
  <c r="R854" i="35"/>
  <c r="S854" i="35" s="1"/>
  <c r="R1413" i="35"/>
  <c r="S1413" i="35" s="1"/>
  <c r="R904" i="35"/>
  <c r="S904" i="35" s="1"/>
  <c r="R897" i="35"/>
  <c r="S897" i="35" s="1"/>
  <c r="R886" i="35"/>
  <c r="S886" i="35" s="1"/>
  <c r="R872" i="35"/>
  <c r="S872" i="35" s="1"/>
  <c r="R865" i="35"/>
  <c r="S865" i="35" s="1"/>
  <c r="R859" i="35"/>
  <c r="S859" i="35" s="1"/>
  <c r="R891" i="35"/>
  <c r="S891" i="35" s="1"/>
  <c r="R903" i="35"/>
  <c r="S903" i="35" s="1"/>
  <c r="R909" i="35"/>
  <c r="S909" i="35" s="1"/>
  <c r="R1476" i="35"/>
  <c r="S1476" i="35" s="1"/>
  <c r="R954" i="35"/>
  <c r="S954" i="35" s="1"/>
  <c r="R1518" i="35"/>
  <c r="S1518" i="35" s="1"/>
  <c r="R1564" i="35"/>
  <c r="S1564" i="35" s="1"/>
  <c r="R999" i="35"/>
  <c r="S999" i="35" s="1"/>
  <c r="R1203" i="35"/>
  <c r="S1203" i="35" s="1"/>
  <c r="R1587" i="35"/>
  <c r="S1587" i="35" s="1"/>
  <c r="R1215" i="35"/>
  <c r="S1215" i="35" s="1"/>
  <c r="R1632" i="35"/>
  <c r="S1632" i="35" s="1"/>
  <c r="R1240" i="35"/>
  <c r="S1240" i="35" s="1"/>
  <c r="R1646" i="35"/>
  <c r="S1646" i="35" s="1"/>
  <c r="R1256" i="35"/>
  <c r="S1256" i="35" s="1"/>
  <c r="R1202" i="35"/>
  <c r="S1202" i="35" s="1"/>
  <c r="R1207" i="35"/>
  <c r="S1207" i="35" s="1"/>
  <c r="R1210" i="35"/>
  <c r="S1210" i="35" s="1"/>
  <c r="R1220" i="35"/>
  <c r="S1220" i="35" s="1"/>
  <c r="R1500" i="35"/>
  <c r="S1500" i="35" s="1"/>
  <c r="R1513" i="35"/>
  <c r="S1513" i="35" s="1"/>
  <c r="R1225" i="35"/>
  <c r="S1225" i="35" s="1"/>
  <c r="R1534" i="35"/>
  <c r="S1534" i="35" s="1"/>
  <c r="R1594" i="35"/>
  <c r="S1594" i="35" s="1"/>
  <c r="R1637" i="35"/>
  <c r="S1637" i="35" s="1"/>
  <c r="R1229" i="35"/>
  <c r="S1229" i="35" s="1"/>
  <c r="R1148" i="35"/>
  <c r="S1148" i="35" s="1"/>
  <c r="R1143" i="35"/>
  <c r="S1143" i="35" s="1"/>
  <c r="R1163" i="35"/>
  <c r="S1163" i="35" s="1"/>
  <c r="R1167" i="35"/>
  <c r="S1167" i="35" s="1"/>
  <c r="R1495" i="35"/>
  <c r="S1495" i="35" s="1"/>
  <c r="R1503" i="35"/>
  <c r="S1503" i="35" s="1"/>
  <c r="R1494" i="35"/>
  <c r="S1494" i="35" s="1"/>
  <c r="R1515" i="35"/>
  <c r="S1515" i="35" s="1"/>
  <c r="R1525" i="35"/>
  <c r="S1525" i="35" s="1"/>
  <c r="R1567" i="35"/>
  <c r="S1567" i="35" s="1"/>
  <c r="R1583" i="35"/>
  <c r="S1583" i="35" s="1"/>
  <c r="R1602" i="35"/>
  <c r="S1602" i="35" s="1"/>
  <c r="R1641" i="35"/>
  <c r="S1641" i="35" s="1"/>
  <c r="R850" i="35"/>
  <c r="S850" i="35" s="1"/>
  <c r="R858" i="35"/>
  <c r="S858" i="35" s="1"/>
  <c r="R860" i="35"/>
  <c r="S860" i="35" s="1"/>
  <c r="R873" i="35"/>
  <c r="S873" i="35" s="1"/>
  <c r="R880" i="35"/>
  <c r="S880" i="35" s="1"/>
  <c r="R889" i="35"/>
  <c r="S889" i="35" s="1"/>
  <c r="R1510" i="35"/>
  <c r="S1510" i="35" s="1"/>
  <c r="R1514" i="35"/>
  <c r="S1514" i="35" s="1"/>
  <c r="R1521" i="35"/>
  <c r="S1521" i="35" s="1"/>
  <c r="R1531" i="35"/>
  <c r="S1531" i="35" s="1"/>
  <c r="R1535" i="35"/>
  <c r="S1535" i="35" s="1"/>
  <c r="R1541" i="35"/>
  <c r="S1541" i="35" s="1"/>
  <c r="R1545" i="35"/>
  <c r="S1545" i="35" s="1"/>
  <c r="R1556" i="35"/>
  <c r="S1556" i="35" s="1"/>
  <c r="R1560" i="35"/>
  <c r="S1560" i="35" s="1"/>
  <c r="R1565" i="35"/>
  <c r="S1565" i="35" s="1"/>
  <c r="R1529" i="35"/>
  <c r="S1529" i="35" s="1"/>
  <c r="R1570" i="35"/>
  <c r="S1570" i="35" s="1"/>
  <c r="R1575" i="35"/>
  <c r="S1575" i="35" s="1"/>
  <c r="R1580" i="35"/>
  <c r="S1580" i="35" s="1"/>
  <c r="R1588" i="35"/>
  <c r="S1588" i="35" s="1"/>
  <c r="R1592" i="35"/>
  <c r="S1592" i="35" s="1"/>
  <c r="R1599" i="35"/>
  <c r="S1599" i="35" s="1"/>
  <c r="R1604" i="35"/>
  <c r="S1604" i="35" s="1"/>
  <c r="R1139" i="35"/>
  <c r="S1139" i="35" s="1"/>
  <c r="R1158" i="35"/>
  <c r="S1158" i="35" s="1"/>
  <c r="R1223" i="35"/>
  <c r="S1223" i="35" s="1"/>
  <c r="R1232" i="35"/>
  <c r="S1232" i="35" s="1"/>
  <c r="R1286" i="35"/>
  <c r="S1286" i="35" s="1"/>
  <c r="R1307" i="35"/>
  <c r="S1307" i="35" s="1"/>
  <c r="R1316" i="35"/>
  <c r="S1316" i="35" s="1"/>
  <c r="R1609" i="35"/>
  <c r="S1609" i="35" s="1"/>
  <c r="R1615" i="35"/>
  <c r="S1615" i="35" s="1"/>
  <c r="R1618" i="35"/>
  <c r="S1618" i="35" s="1"/>
  <c r="R1621" i="35"/>
  <c r="S1621" i="35" s="1"/>
  <c r="R1626" i="35"/>
  <c r="S1626" i="35" s="1"/>
  <c r="R1630" i="35"/>
  <c r="S1630" i="35" s="1"/>
  <c r="R1640" i="35"/>
  <c r="S1640" i="35" s="1"/>
  <c r="R1174" i="35"/>
  <c r="S1174" i="35" s="1"/>
  <c r="R1185" i="35"/>
  <c r="S1185" i="35" s="1"/>
  <c r="R1142" i="35"/>
  <c r="S1142" i="35" s="1"/>
  <c r="R1491" i="35"/>
  <c r="S1491" i="35" s="1"/>
  <c r="R1154" i="35"/>
  <c r="S1154" i="35" s="1"/>
  <c r="R1159" i="35"/>
  <c r="S1159" i="35" s="1"/>
  <c r="R1166" i="35"/>
  <c r="S1166" i="35" s="1"/>
  <c r="R1173" i="35"/>
  <c r="S1173" i="35" s="1"/>
  <c r="R1184" i="35"/>
  <c r="S1184" i="35" s="1"/>
  <c r="R1190" i="35"/>
  <c r="S1190" i="35" s="1"/>
  <c r="R1194" i="35"/>
  <c r="S1194" i="35" s="1"/>
  <c r="R1198" i="35"/>
  <c r="S1198" i="35" s="1"/>
  <c r="B28" i="33"/>
  <c r="J21" i="24" l="1"/>
  <c r="I21" i="24" s="1"/>
  <c r="J33" i="24" l="1"/>
  <c r="I33" i="24" s="1"/>
  <c r="J31" i="24"/>
  <c r="I31" i="24" s="1"/>
  <c r="J30" i="24"/>
  <c r="I30" i="24" s="1"/>
  <c r="J24" i="24" l="1"/>
  <c r="I24" i="24" s="1"/>
  <c r="J19" i="24" l="1"/>
  <c r="I19" i="24" s="1"/>
  <c r="J17" i="24"/>
  <c r="I17" i="24" s="1"/>
  <c r="J25" i="24"/>
  <c r="I25" i="24" s="1"/>
  <c r="J15" i="24"/>
  <c r="I15" i="24" s="1"/>
  <c r="J5006" i="3" l="1" a="1"/>
  <c r="J5006" i="3" s="1"/>
  <c r="I5006" i="3" s="1"/>
  <c r="J5002" i="3" a="1"/>
  <c r="J5002" i="3" s="1"/>
  <c r="I5002" i="3" s="1"/>
  <c r="J5007" i="3" a="1"/>
  <c r="J5007" i="3" s="1"/>
  <c r="I5007" i="3" s="1"/>
  <c r="J5004" i="3" a="1"/>
  <c r="J5004" i="3" s="1"/>
  <c r="I5004" i="3" s="1"/>
  <c r="J5005" i="3" a="1"/>
  <c r="J5005" i="3" s="1"/>
  <c r="I5005" i="3" s="1"/>
  <c r="J5003" i="3" a="1"/>
  <c r="J5003" i="3" s="1"/>
  <c r="I5003" i="3" s="1"/>
  <c r="J5001" i="3" a="1"/>
  <c r="J5001" i="3" s="1"/>
  <c r="I5001" i="3" s="1"/>
  <c r="J12" i="28" l="1"/>
  <c r="J13" i="28"/>
  <c r="J14" i="28"/>
  <c r="J15" i="28"/>
  <c r="J16" i="28"/>
  <c r="J17" i="28"/>
  <c r="J18" i="28"/>
  <c r="J19" i="28"/>
  <c r="J20" i="28"/>
  <c r="J21" i="28"/>
  <c r="J22" i="28"/>
  <c r="J11" i="28"/>
  <c r="E5" i="28" l="1" a="1"/>
  <c r="E5" i="28" s="1"/>
  <c r="J2364" i="3" l="1" a="1"/>
  <c r="J2364" i="3" s="1"/>
  <c r="I2364" i="3" s="1"/>
  <c r="J4" i="2"/>
  <c r="J26" i="24" l="1"/>
  <c r="I26" i="24" s="1"/>
  <c r="J2289" i="3" a="1"/>
  <c r="J2289" i="3" s="1"/>
  <c r="I2289" i="3" s="1"/>
  <c r="J1770" i="3" a="1"/>
  <c r="J1770" i="3" s="1"/>
  <c r="I1770" i="3" s="1"/>
  <c r="J507" i="3" a="1"/>
  <c r="J507" i="3" s="1"/>
  <c r="I507" i="3" s="1"/>
  <c r="J225" i="3" a="1"/>
  <c r="J225" i="3" s="1"/>
  <c r="I225" i="3" s="1"/>
  <c r="J815" i="3" a="1"/>
  <c r="J815" i="3" s="1"/>
  <c r="I815" i="3" s="1"/>
  <c r="J1469" i="3" a="1"/>
  <c r="J1469" i="3" s="1"/>
  <c r="I1469" i="3" s="1"/>
  <c r="J3740" i="3" a="1"/>
  <c r="J3740" i="3" s="1"/>
  <c r="I3740" i="3" s="1"/>
  <c r="J4886" i="3" a="1"/>
  <c r="J4886" i="3" s="1"/>
  <c r="I4886" i="3" s="1"/>
  <c r="J306" i="3" a="1"/>
  <c r="J306" i="3" s="1"/>
  <c r="I306" i="3" s="1"/>
  <c r="J3968" i="3" a="1"/>
  <c r="J3968" i="3" s="1"/>
  <c r="I3968" i="3" s="1"/>
  <c r="J3975" i="3" a="1"/>
  <c r="J3975" i="3" s="1"/>
  <c r="I3975" i="3" s="1"/>
  <c r="J4260" i="3" a="1"/>
  <c r="J4260" i="3" s="1"/>
  <c r="I4260" i="3" s="1"/>
  <c r="J681" i="3" a="1"/>
  <c r="J681" i="3" s="1"/>
  <c r="I681" i="3" s="1"/>
  <c r="J4102" i="3" a="1"/>
  <c r="J4102" i="3" s="1"/>
  <c r="I4102" i="3" s="1"/>
  <c r="J1492" i="3" a="1"/>
  <c r="J1492" i="3" s="1"/>
  <c r="I1492" i="3" s="1"/>
  <c r="J2424" i="3" a="1"/>
  <c r="J2424" i="3" s="1"/>
  <c r="I2424" i="3" s="1"/>
  <c r="J151" i="3" a="1"/>
  <c r="J151" i="3" s="1"/>
  <c r="I151" i="3" s="1"/>
  <c r="J322" i="3" a="1"/>
  <c r="J322" i="3" s="1"/>
  <c r="I322" i="3" s="1"/>
  <c r="J697" i="3" a="1"/>
  <c r="J697" i="3" s="1"/>
  <c r="I697" i="3" s="1"/>
  <c r="J1623" i="3" a="1"/>
  <c r="J1623" i="3" s="1"/>
  <c r="I1623" i="3" s="1"/>
  <c r="J4834" i="3" a="1"/>
  <c r="J4834" i="3" s="1"/>
  <c r="I4834" i="3" s="1"/>
  <c r="J1930" i="3" a="1"/>
  <c r="J1930" i="3" s="1"/>
  <c r="I1930" i="3" s="1"/>
  <c r="J85" i="3" a="1"/>
  <c r="J85" i="3" s="1"/>
  <c r="I85" i="3" s="1"/>
  <c r="J849" i="3" a="1"/>
  <c r="J849" i="3" s="1"/>
  <c r="I849" i="3" s="1"/>
  <c r="J43" i="3" a="1"/>
  <c r="J43" i="3" s="1"/>
  <c r="I43" i="3" s="1"/>
  <c r="J163" i="3" a="1"/>
  <c r="J163" i="3" s="1"/>
  <c r="I163" i="3" s="1"/>
  <c r="J121" i="3" a="1"/>
  <c r="J121" i="3" s="1"/>
  <c r="I121" i="3" s="1"/>
  <c r="J161" i="3" a="1"/>
  <c r="J161" i="3" s="1"/>
  <c r="I161" i="3" s="1"/>
  <c r="J383" i="3" a="1"/>
  <c r="J383" i="3" s="1"/>
  <c r="I383" i="3" s="1"/>
  <c r="J3345" i="3" a="1"/>
  <c r="J3345" i="3" s="1"/>
  <c r="I3345" i="3" s="1"/>
  <c r="J701" i="3" a="1"/>
  <c r="J701" i="3" s="1"/>
  <c r="I701" i="3" s="1"/>
  <c r="J989" i="3" a="1"/>
  <c r="J989" i="3" s="1"/>
  <c r="I989" i="3" s="1"/>
  <c r="J1101" i="3" a="1"/>
  <c r="J1101" i="3" s="1"/>
  <c r="I1101" i="3" s="1"/>
  <c r="J1602" i="3" a="1"/>
  <c r="J1602" i="3" s="1"/>
  <c r="I1602" i="3" s="1"/>
  <c r="J1939" i="3" a="1"/>
  <c r="J1939" i="3" s="1"/>
  <c r="I1939" i="3" s="1"/>
  <c r="J291" i="3" a="1"/>
  <c r="J291" i="3" s="1"/>
  <c r="I291" i="3" s="1"/>
  <c r="J4538" i="3" a="1"/>
  <c r="J4538" i="3" s="1"/>
  <c r="I4538" i="3" s="1"/>
  <c r="J4820" i="3" a="1"/>
  <c r="J4820" i="3" s="1"/>
  <c r="I4820" i="3" s="1"/>
  <c r="J2106" i="3" a="1"/>
  <c r="J2106" i="3" s="1"/>
  <c r="I2106" i="3" s="1"/>
  <c r="J2555" i="3" a="1"/>
  <c r="J2555" i="3" s="1"/>
  <c r="I2555" i="3" s="1"/>
  <c r="J2336" i="3" a="1"/>
  <c r="J2336" i="3" s="1"/>
  <c r="I2336" i="3" s="1"/>
  <c r="J2343" i="3" a="1"/>
  <c r="J2343" i="3" s="1"/>
  <c r="I2343" i="3" s="1"/>
  <c r="J2355" i="3" a="1"/>
  <c r="J2355" i="3" s="1"/>
  <c r="I2355" i="3" s="1"/>
  <c r="J3776" i="3" a="1"/>
  <c r="J3776" i="3" s="1"/>
  <c r="I3776" i="3" s="1"/>
  <c r="J4090" i="3" a="1"/>
  <c r="J4090" i="3" s="1"/>
  <c r="I4090" i="3" s="1"/>
  <c r="J2698" i="3" a="1"/>
  <c r="J2698" i="3" s="1"/>
  <c r="I2698" i="3" s="1"/>
  <c r="J2891" i="3" a="1"/>
  <c r="J2891" i="3" s="1"/>
  <c r="I2891" i="3" s="1"/>
  <c r="J3623" i="3" a="1"/>
  <c r="J3623" i="3" s="1"/>
  <c r="I3623" i="3" s="1"/>
  <c r="J1897" i="3" a="1"/>
  <c r="J1897" i="3" s="1"/>
  <c r="I1897" i="3" s="1"/>
  <c r="J2086" i="3" a="1"/>
  <c r="J2086" i="3" s="1"/>
  <c r="I2086" i="3" s="1"/>
  <c r="J2211" i="3" a="1"/>
  <c r="J2211" i="3" s="1"/>
  <c r="I2211" i="3" s="1"/>
  <c r="J2367" i="3" a="1"/>
  <c r="J2367" i="3" s="1"/>
  <c r="I2367" i="3" s="1"/>
  <c r="J2448" i="3" a="1"/>
  <c r="J2448" i="3" s="1"/>
  <c r="I2448" i="3" s="1"/>
  <c r="J2703" i="3" a="1"/>
  <c r="J2703" i="3" s="1"/>
  <c r="I2703" i="3" s="1"/>
  <c r="J2554" i="3" a="1"/>
  <c r="J2554" i="3" s="1"/>
  <c r="I2554" i="3" s="1"/>
  <c r="J4850" i="3" a="1"/>
  <c r="J4850" i="3" s="1"/>
  <c r="I4850" i="3" s="1"/>
  <c r="J2866" i="3" a="1"/>
  <c r="J2866" i="3" s="1"/>
  <c r="I2866" i="3" s="1"/>
  <c r="J3678" i="3" a="1"/>
  <c r="J3678" i="3" s="1"/>
  <c r="I3678" i="3" s="1"/>
  <c r="J4440" i="3" a="1"/>
  <c r="J4440" i="3" s="1"/>
  <c r="I4440" i="3" s="1"/>
  <c r="J4075" i="3" a="1"/>
  <c r="J4075" i="3" s="1"/>
  <c r="I4075" i="3" s="1"/>
  <c r="J680" i="3" a="1"/>
  <c r="J680" i="3" s="1"/>
  <c r="I680" i="3" s="1"/>
  <c r="J905" i="3" a="1"/>
  <c r="J905" i="3" s="1"/>
  <c r="I905" i="3" s="1"/>
  <c r="J1049" i="3" a="1"/>
  <c r="J1049" i="3" s="1"/>
  <c r="I1049" i="3" s="1"/>
  <c r="J692" i="3" a="1"/>
  <c r="J692" i="3" s="1"/>
  <c r="I692" i="3" s="1"/>
  <c r="J219" i="3" a="1"/>
  <c r="J219" i="3" s="1"/>
  <c r="I219" i="3" s="1"/>
  <c r="J331" i="3" a="1"/>
  <c r="J331" i="3" s="1"/>
  <c r="I331" i="3" s="1"/>
  <c r="J448" i="3" a="1"/>
  <c r="J448" i="3" s="1"/>
  <c r="I448" i="3" s="1"/>
  <c r="J936" i="3" a="1"/>
  <c r="J936" i="3" s="1"/>
  <c r="I936" i="3" s="1"/>
  <c r="J1077" i="3" a="1"/>
  <c r="J1077" i="3" s="1"/>
  <c r="I1077" i="3" s="1"/>
  <c r="J1084" i="3" a="1"/>
  <c r="J1084" i="3" s="1"/>
  <c r="I1084" i="3" s="1"/>
  <c r="J608" i="3" a="1"/>
  <c r="J608" i="3" s="1"/>
  <c r="I608" i="3" s="1"/>
  <c r="J816" i="3" a="1"/>
  <c r="J816" i="3" s="1"/>
  <c r="I816" i="3" s="1"/>
  <c r="J867" i="3" a="1"/>
  <c r="J867" i="3" s="1"/>
  <c r="I867" i="3" s="1"/>
  <c r="J869" i="3" a="1"/>
  <c r="J869" i="3" s="1"/>
  <c r="I869" i="3" s="1"/>
  <c r="J911" i="3" a="1"/>
  <c r="J911" i="3" s="1"/>
  <c r="I911" i="3" s="1"/>
  <c r="J909" i="3" a="1"/>
  <c r="J909" i="3" s="1"/>
  <c r="I909" i="3" s="1"/>
  <c r="J1124" i="3" a="1"/>
  <c r="J1124" i="3" s="1"/>
  <c r="I1124" i="3" s="1"/>
  <c r="J109" i="3" a="1"/>
  <c r="J109" i="3" s="1"/>
  <c r="I109" i="3" s="1"/>
  <c r="J767" i="3" a="1"/>
  <c r="J767" i="3" s="1"/>
  <c r="I767" i="3" s="1"/>
  <c r="J584" i="3" a="1"/>
  <c r="J584" i="3" s="1"/>
  <c r="I584" i="3" s="1"/>
  <c r="J645" i="3" a="1"/>
  <c r="J645" i="3" s="1"/>
  <c r="I645" i="3" s="1"/>
  <c r="J705" i="3" a="1"/>
  <c r="J705" i="3" s="1"/>
  <c r="I705" i="3" s="1"/>
  <c r="J968" i="3" a="1"/>
  <c r="J968" i="3" s="1"/>
  <c r="I968" i="3" s="1"/>
  <c r="J1065" i="3" a="1"/>
  <c r="J1065" i="3" s="1"/>
  <c r="I1065" i="3" s="1"/>
  <c r="J1656" i="3" a="1"/>
  <c r="J1656" i="3" s="1"/>
  <c r="I1656" i="3" s="1"/>
  <c r="J2573" i="3" a="1"/>
  <c r="J2573" i="3" s="1"/>
  <c r="I2573" i="3" s="1"/>
  <c r="J1089" i="3" a="1"/>
  <c r="J1089" i="3" s="1"/>
  <c r="I1089" i="3" s="1"/>
  <c r="J1336" i="3" a="1"/>
  <c r="J1336" i="3" s="1"/>
  <c r="I1336" i="3" s="1"/>
  <c r="J2002" i="3" a="1"/>
  <c r="J2002" i="3" s="1"/>
  <c r="I2002" i="3" s="1"/>
  <c r="J2400" i="3" a="1"/>
  <c r="J2400" i="3" s="1"/>
  <c r="I2400" i="3" s="1"/>
  <c r="J1241" i="3" a="1"/>
  <c r="J1241" i="3" s="1"/>
  <c r="I1241" i="3" s="1"/>
  <c r="J1654" i="3" a="1"/>
  <c r="J1654" i="3" s="1"/>
  <c r="I1654" i="3" s="1"/>
  <c r="J2151" i="3" a="1"/>
  <c r="J2151" i="3" s="1"/>
  <c r="I2151" i="3" s="1"/>
  <c r="J2244" i="3" a="1"/>
  <c r="J2244" i="3" s="1"/>
  <c r="I2244" i="3" s="1"/>
  <c r="J2652" i="3" a="1"/>
  <c r="J2652" i="3" s="1"/>
  <c r="I2652" i="3" s="1"/>
  <c r="J1513" i="3" a="1"/>
  <c r="J1513" i="3" s="1"/>
  <c r="I1513" i="3" s="1"/>
  <c r="J2407" i="3" a="1"/>
  <c r="J2407" i="3" s="1"/>
  <c r="I2407" i="3" s="1"/>
  <c r="J2508" i="3" a="1"/>
  <c r="J2508" i="3" s="1"/>
  <c r="I2508" i="3" s="1"/>
  <c r="J1629" i="3" a="1"/>
  <c r="J1629" i="3" s="1"/>
  <c r="I1629" i="3" s="1"/>
  <c r="J2073" i="3" a="1"/>
  <c r="J2073" i="3" s="1"/>
  <c r="I2073" i="3" s="1"/>
  <c r="J2231" i="3" a="1"/>
  <c r="J2231" i="3" s="1"/>
  <c r="I2231" i="3" s="1"/>
  <c r="J2560" i="3" a="1"/>
  <c r="J2560" i="3" s="1"/>
  <c r="I2560" i="3" s="1"/>
  <c r="J2621" i="3" a="1"/>
  <c r="J2621" i="3" s="1"/>
  <c r="I2621" i="3" s="1"/>
  <c r="J1298" i="3" a="1"/>
  <c r="J1298" i="3" s="1"/>
  <c r="I1298" i="3" s="1"/>
  <c r="J1532" i="3" a="1"/>
  <c r="J1532" i="3" s="1"/>
  <c r="I1532" i="3" s="1"/>
  <c r="J159" i="3" a="1"/>
  <c r="J159" i="3" s="1"/>
  <c r="I159" i="3" s="1"/>
  <c r="J2055" i="3" a="1"/>
  <c r="J2055" i="3" s="1"/>
  <c r="I2055" i="3" s="1"/>
  <c r="J2556" i="3" a="1"/>
  <c r="J2556" i="3" s="1"/>
  <c r="I2556" i="3" s="1"/>
  <c r="J1478" i="3" a="1"/>
  <c r="J1478" i="3" s="1"/>
  <c r="I1478" i="3" s="1"/>
  <c r="J2784" i="3" a="1"/>
  <c r="J2784" i="3" s="1"/>
  <c r="I2784" i="3" s="1"/>
  <c r="J293" i="3" a="1"/>
  <c r="J293" i="3" s="1"/>
  <c r="I293" i="3" s="1"/>
  <c r="J2319" i="3" a="1"/>
  <c r="J2319" i="3" s="1"/>
  <c r="I2319" i="3" s="1"/>
  <c r="J913" i="3" a="1"/>
  <c r="J913" i="3" s="1"/>
  <c r="I913" i="3" s="1"/>
  <c r="J1053" i="3" a="1"/>
  <c r="J1053" i="3" s="1"/>
  <c r="I1053" i="3" s="1"/>
  <c r="J1157" i="3" a="1"/>
  <c r="J1157" i="3" s="1"/>
  <c r="I1157" i="3" s="1"/>
  <c r="J1587" i="3" a="1"/>
  <c r="J1587" i="3" s="1"/>
  <c r="I1587" i="3" s="1"/>
  <c r="J2352" i="3" a="1"/>
  <c r="J2352" i="3" s="1"/>
  <c r="I2352" i="3" s="1"/>
  <c r="J2412" i="3" a="1"/>
  <c r="J2412" i="3" s="1"/>
  <c r="I2412" i="3" s="1"/>
  <c r="J1537" i="3" a="1"/>
  <c r="J1537" i="3" s="1"/>
  <c r="I1537" i="3" s="1"/>
  <c r="J2298" i="3" a="1"/>
  <c r="J2298" i="3" s="1"/>
  <c r="I2298" i="3" s="1"/>
  <c r="J2458" i="3" a="1"/>
  <c r="J2458" i="3" s="1"/>
  <c r="I2458" i="3" s="1"/>
  <c r="J2667" i="3" a="1"/>
  <c r="J2667" i="3" s="1"/>
  <c r="I2667" i="3" s="1"/>
  <c r="J3211" i="3" a="1"/>
  <c r="J3211" i="3" s="1"/>
  <c r="I3211" i="3" s="1"/>
  <c r="J3558" i="3" a="1"/>
  <c r="J3558" i="3" s="1"/>
  <c r="I3558" i="3" s="1"/>
  <c r="J4779" i="3" a="1"/>
  <c r="J4779" i="3" s="1"/>
  <c r="I4779" i="3" s="1"/>
  <c r="J3084" i="3" a="1"/>
  <c r="J3084" i="3" s="1"/>
  <c r="I3084" i="3" s="1"/>
  <c r="J3282" i="3" a="1"/>
  <c r="J3282" i="3" s="1"/>
  <c r="I3282" i="3" s="1"/>
  <c r="J3572" i="3" a="1"/>
  <c r="J3572" i="3" s="1"/>
  <c r="I3572" i="3" s="1"/>
  <c r="J4740" i="3" a="1"/>
  <c r="J4740" i="3" s="1"/>
  <c r="I4740" i="3" s="1"/>
  <c r="J3791" i="3" a="1"/>
  <c r="J3791" i="3" s="1"/>
  <c r="I3791" i="3" s="1"/>
  <c r="J3465" i="3" a="1"/>
  <c r="J3465" i="3" s="1"/>
  <c r="I3465" i="3" s="1"/>
  <c r="J3890" i="3" a="1"/>
  <c r="J3890" i="3" s="1"/>
  <c r="I3890" i="3" s="1"/>
  <c r="J4417" i="3" a="1"/>
  <c r="J4417" i="3" s="1"/>
  <c r="I4417" i="3" s="1"/>
  <c r="J4431" i="3" a="1"/>
  <c r="J4431" i="3" s="1"/>
  <c r="I4431" i="3" s="1"/>
  <c r="J3409" i="3" a="1"/>
  <c r="J3409" i="3" s="1"/>
  <c r="I3409" i="3" s="1"/>
  <c r="J4296" i="3" a="1"/>
  <c r="J4296" i="3" s="1"/>
  <c r="I4296" i="3" s="1"/>
  <c r="J3138" i="3" a="1"/>
  <c r="J3138" i="3" s="1"/>
  <c r="I3138" i="3" s="1"/>
  <c r="J3901" i="3" a="1"/>
  <c r="J3901" i="3" s="1"/>
  <c r="I3901" i="3" s="1"/>
  <c r="J4018" i="3" a="1"/>
  <c r="J4018" i="3" s="1"/>
  <c r="I4018" i="3" s="1"/>
  <c r="J4333" i="3" a="1"/>
  <c r="J4333" i="3" s="1"/>
  <c r="I4333" i="3" s="1"/>
  <c r="J4429" i="3" a="1"/>
  <c r="J4429" i="3" s="1"/>
  <c r="I4429" i="3" s="1"/>
  <c r="J4461" i="3" a="1"/>
  <c r="J4461" i="3" s="1"/>
  <c r="I4461" i="3" s="1"/>
  <c r="J2550" i="3" a="1"/>
  <c r="J2550" i="3" s="1"/>
  <c r="I2550" i="3" s="1"/>
  <c r="J3357" i="3" a="1"/>
  <c r="J3357" i="3" s="1"/>
  <c r="I3357" i="3" s="1"/>
  <c r="J3430" i="3" a="1"/>
  <c r="J3430" i="3" s="1"/>
  <c r="I3430" i="3" s="1"/>
  <c r="J3794" i="3" a="1"/>
  <c r="J3794" i="3" s="1"/>
  <c r="I3794" i="3" s="1"/>
  <c r="J3970" i="3" a="1"/>
  <c r="J3970" i="3" s="1"/>
  <c r="I3970" i="3" s="1"/>
  <c r="J3977" i="3" a="1"/>
  <c r="J3977" i="3" s="1"/>
  <c r="I3977" i="3" s="1"/>
  <c r="J4129" i="3" a="1"/>
  <c r="J4129" i="3" s="1"/>
  <c r="I4129" i="3" s="1"/>
  <c r="J4161" i="3" a="1"/>
  <c r="J4161" i="3" s="1"/>
  <c r="I4161" i="3" s="1"/>
  <c r="J4294" i="3" a="1"/>
  <c r="J4294" i="3" s="1"/>
  <c r="I4294" i="3" s="1"/>
  <c r="J4826" i="3" a="1"/>
  <c r="J4826" i="3" s="1"/>
  <c r="I4826" i="3" s="1"/>
  <c r="J2468" i="3" a="1"/>
  <c r="J2468" i="3" s="1"/>
  <c r="I2468" i="3" s="1"/>
  <c r="J2856" i="3" a="1"/>
  <c r="J2856" i="3" s="1"/>
  <c r="I2856" i="3" s="1"/>
  <c r="J3026" i="3" a="1"/>
  <c r="J3026" i="3" s="1"/>
  <c r="I3026" i="3" s="1"/>
  <c r="J3099" i="3" a="1"/>
  <c r="J3099" i="3" s="1"/>
  <c r="I3099" i="3" s="1"/>
  <c r="J3132" i="3" a="1"/>
  <c r="J3132" i="3" s="1"/>
  <c r="I3132" i="3" s="1"/>
  <c r="J3482" i="3" a="1"/>
  <c r="J3482" i="3" s="1"/>
  <c r="I3482" i="3" s="1"/>
  <c r="J3541" i="3" a="1"/>
  <c r="J3541" i="3" s="1"/>
  <c r="I3541" i="3" s="1"/>
  <c r="J4045" i="3" a="1"/>
  <c r="J4045" i="3" s="1"/>
  <c r="I4045" i="3" s="1"/>
  <c r="J4258" i="3" a="1"/>
  <c r="J4258" i="3" s="1"/>
  <c r="I4258" i="3" s="1"/>
  <c r="J4313" i="3" a="1"/>
  <c r="J4313" i="3" s="1"/>
  <c r="I4313" i="3" s="1"/>
  <c r="J4928" i="3" a="1"/>
  <c r="J4928" i="3" s="1"/>
  <c r="I4928" i="3" s="1"/>
  <c r="J4958" i="3" a="1"/>
  <c r="J4958" i="3" s="1"/>
  <c r="I4958" i="3" s="1"/>
  <c r="J3066" i="3" a="1"/>
  <c r="J3066" i="3" s="1"/>
  <c r="I3066" i="3" s="1"/>
  <c r="J3152" i="3" a="1"/>
  <c r="J3152" i="3" s="1"/>
  <c r="I3152" i="3" s="1"/>
  <c r="J3392" i="3" a="1"/>
  <c r="J3392" i="3" s="1"/>
  <c r="I3392" i="3" s="1"/>
  <c r="J3503" i="3" a="1"/>
  <c r="J3503" i="3" s="1"/>
  <c r="I3503" i="3" s="1"/>
  <c r="J3822" i="3" a="1"/>
  <c r="J3822" i="3" s="1"/>
  <c r="I3822" i="3" s="1"/>
  <c r="J3902" i="3" a="1"/>
  <c r="J3902" i="3" s="1"/>
  <c r="I3902" i="3" s="1"/>
  <c r="J4442" i="3" a="1"/>
  <c r="J4442" i="3" s="1"/>
  <c r="I4442" i="3" s="1"/>
  <c r="J4453" i="3" a="1"/>
  <c r="J4453" i="3" s="1"/>
  <c r="I4453" i="3" s="1"/>
  <c r="J4565" i="3" a="1"/>
  <c r="J4565" i="3" s="1"/>
  <c r="I4565" i="3" s="1"/>
  <c r="J4956" i="3" a="1"/>
  <c r="J4956" i="3" s="1"/>
  <c r="I4956" i="3" s="1"/>
  <c r="J4683" i="3" a="1"/>
  <c r="J4683" i="3" s="1"/>
  <c r="I4683" i="3" s="1"/>
  <c r="J1393" i="3" a="1"/>
  <c r="J1393" i="3" s="1"/>
  <c r="I1393" i="3" s="1"/>
  <c r="J165" i="3" a="1"/>
  <c r="J165" i="3" s="1"/>
  <c r="I165" i="3" s="1"/>
  <c r="J157" i="3" a="1"/>
  <c r="J157" i="3" s="1"/>
  <c r="I157" i="3" s="1"/>
  <c r="J433" i="3" a="1"/>
  <c r="J433" i="3" s="1"/>
  <c r="I433" i="3" s="1"/>
  <c r="J1037" i="3" a="1"/>
  <c r="J1037" i="3" s="1"/>
  <c r="I1037" i="3" s="1"/>
  <c r="J1172" i="3" a="1"/>
  <c r="J1172" i="3" s="1"/>
  <c r="I1172" i="3" s="1"/>
  <c r="J1203" i="3" a="1"/>
  <c r="J1203" i="3" s="1"/>
  <c r="I1203" i="3" s="1"/>
  <c r="J921" i="3" a="1"/>
  <c r="J921" i="3" s="1"/>
  <c r="I921" i="3" s="1"/>
  <c r="J315" i="3" a="1"/>
  <c r="J315" i="3" s="1"/>
  <c r="I315" i="3" s="1"/>
  <c r="J934" i="3" a="1"/>
  <c r="J934" i="3" s="1"/>
  <c r="I934" i="3" s="1"/>
  <c r="J1315" i="3" a="1"/>
  <c r="J1315" i="3" s="1"/>
  <c r="I1315" i="3" s="1"/>
  <c r="J140" i="3" a="1"/>
  <c r="J140" i="3" s="1"/>
  <c r="I140" i="3" s="1"/>
  <c r="J689" i="3" a="1"/>
  <c r="J689" i="3" s="1"/>
  <c r="I689" i="3" s="1"/>
  <c r="J27" i="3" a="1"/>
  <c r="J27" i="3" s="1"/>
  <c r="I27" i="3" s="1"/>
  <c r="J776" i="3" a="1"/>
  <c r="J776" i="3" s="1"/>
  <c r="I776" i="3" s="1"/>
  <c r="J980" i="3" a="1"/>
  <c r="J980" i="3" s="1"/>
  <c r="I980" i="3" s="1"/>
  <c r="J1395" i="3" a="1"/>
  <c r="J1395" i="3" s="1"/>
  <c r="I1395" i="3" s="1"/>
  <c r="J127" i="3" a="1"/>
  <c r="J127" i="3" s="1"/>
  <c r="I127" i="3" s="1"/>
  <c r="J173" i="3" a="1"/>
  <c r="J173" i="3" s="1"/>
  <c r="I173" i="3" s="1"/>
  <c r="J231" i="3" a="1"/>
  <c r="J231" i="3" s="1"/>
  <c r="I231" i="3" s="1"/>
  <c r="J251" i="3" a="1"/>
  <c r="J251" i="3" s="1"/>
  <c r="I251" i="3" s="1"/>
  <c r="J319" i="3" a="1"/>
  <c r="J319" i="3" s="1"/>
  <c r="I319" i="3" s="1"/>
  <c r="J348" i="3" a="1"/>
  <c r="J348" i="3" s="1"/>
  <c r="I348" i="3" s="1"/>
  <c r="J367" i="3" a="1"/>
  <c r="J367" i="3" s="1"/>
  <c r="I367" i="3" s="1"/>
  <c r="J524" i="3" a="1"/>
  <c r="J524" i="3" s="1"/>
  <c r="I524" i="3" s="1"/>
  <c r="J743" i="3" a="1"/>
  <c r="J743" i="3" s="1"/>
  <c r="I743" i="3" s="1"/>
  <c r="J784" i="3" a="1"/>
  <c r="J784" i="3" s="1"/>
  <c r="I784" i="3" s="1"/>
  <c r="J845" i="3" a="1"/>
  <c r="J845" i="3" s="1"/>
  <c r="I845" i="3" s="1"/>
  <c r="J891" i="3" a="1"/>
  <c r="J891" i="3" s="1"/>
  <c r="I891" i="3" s="1"/>
  <c r="J957" i="3" a="1"/>
  <c r="J957" i="3" s="1"/>
  <c r="I957" i="3" s="1"/>
  <c r="J1061" i="3" a="1"/>
  <c r="J1061" i="3" s="1"/>
  <c r="I1061" i="3" s="1"/>
  <c r="J1397" i="3" a="1"/>
  <c r="J1397" i="3" s="1"/>
  <c r="I1397" i="3" s="1"/>
  <c r="J1471" i="3" a="1"/>
  <c r="J1471" i="3" s="1"/>
  <c r="I1471" i="3" s="1"/>
  <c r="J1822" i="3" a="1"/>
  <c r="J1822" i="3" s="1"/>
  <c r="I1822" i="3" s="1"/>
  <c r="J2908" i="3" a="1"/>
  <c r="J2908" i="3" s="1"/>
  <c r="I2908" i="3" s="1"/>
  <c r="J59" i="3" a="1"/>
  <c r="J59" i="3" s="1"/>
  <c r="I59" i="3" s="1"/>
  <c r="J89" i="3" a="1"/>
  <c r="J89" i="3" s="1"/>
  <c r="I89" i="3" s="1"/>
  <c r="J186" i="3" a="1"/>
  <c r="J186" i="3" s="1"/>
  <c r="I186" i="3" s="1"/>
  <c r="J199" i="3" a="1"/>
  <c r="J199" i="3" s="1"/>
  <c r="I199" i="3" s="1"/>
  <c r="J279" i="3" a="1"/>
  <c r="J279" i="3" s="1"/>
  <c r="I279" i="3" s="1"/>
  <c r="J324" i="3" a="1"/>
  <c r="J324" i="3" s="1"/>
  <c r="I324" i="3" s="1"/>
  <c r="J339" i="3" a="1"/>
  <c r="J339" i="3" s="1"/>
  <c r="I339" i="3" s="1"/>
  <c r="J464" i="3" a="1"/>
  <c r="J464" i="3" s="1"/>
  <c r="I464" i="3" s="1"/>
  <c r="J466" i="3" a="1"/>
  <c r="J466" i="3" s="1"/>
  <c r="I466" i="3" s="1"/>
  <c r="J479" i="3" a="1"/>
  <c r="J479" i="3" s="1"/>
  <c r="I479" i="3" s="1"/>
  <c r="J615" i="3" a="1"/>
  <c r="J615" i="3" s="1"/>
  <c r="I615" i="3" s="1"/>
  <c r="J634" i="3" a="1"/>
  <c r="J634" i="3" s="1"/>
  <c r="I634" i="3" s="1"/>
  <c r="J657" i="3" a="1"/>
  <c r="J657" i="3" s="1"/>
  <c r="I657" i="3" s="1"/>
  <c r="J713" i="3" a="1"/>
  <c r="J713" i="3" s="1"/>
  <c r="I713" i="3" s="1"/>
  <c r="J1091" i="3" a="1"/>
  <c r="J1091" i="3" s="1"/>
  <c r="I1091" i="3" s="1"/>
  <c r="J1264" i="3" a="1"/>
  <c r="J1264" i="3" s="1"/>
  <c r="I1264" i="3" s="1"/>
  <c r="J1283" i="3" a="1"/>
  <c r="J1283" i="3" s="1"/>
  <c r="I1283" i="3" s="1"/>
  <c r="J1539" i="3" a="1"/>
  <c r="J1539" i="3" s="1"/>
  <c r="I1539" i="3" s="1"/>
  <c r="J1635" i="3" a="1"/>
  <c r="J1635" i="3" s="1"/>
  <c r="I1635" i="3" s="1"/>
  <c r="J1702" i="3" a="1"/>
  <c r="J1702" i="3" s="1"/>
  <c r="I1702" i="3" s="1"/>
  <c r="J2496" i="3" a="1"/>
  <c r="J2496" i="3" s="1"/>
  <c r="I2496" i="3" s="1"/>
  <c r="J149" i="3" a="1"/>
  <c r="J149" i="3" s="1"/>
  <c r="I149" i="3" s="1"/>
  <c r="J238" i="3" a="1"/>
  <c r="J238" i="3" s="1"/>
  <c r="I238" i="3" s="1"/>
  <c r="J258" i="3" a="1"/>
  <c r="J258" i="3" s="1"/>
  <c r="I258" i="3" s="1"/>
  <c r="J342" i="3" a="1"/>
  <c r="J342" i="3" s="1"/>
  <c r="I342" i="3" s="1"/>
  <c r="J431" i="3" a="1"/>
  <c r="J431" i="3" s="1"/>
  <c r="I431" i="3" s="1"/>
  <c r="J488" i="3" a="1"/>
  <c r="J488" i="3" s="1"/>
  <c r="I488" i="3" s="1"/>
  <c r="J746" i="3" a="1"/>
  <c r="J746" i="3" s="1"/>
  <c r="I746" i="3" s="1"/>
  <c r="J787" i="3" a="1"/>
  <c r="J787" i="3" s="1"/>
  <c r="I787" i="3" s="1"/>
  <c r="J966" i="3" a="1"/>
  <c r="J966" i="3" s="1"/>
  <c r="I966" i="3" s="1"/>
  <c r="J1434" i="3" a="1"/>
  <c r="J1434" i="3" s="1"/>
  <c r="I1434" i="3" s="1"/>
  <c r="J1546" i="3" a="1"/>
  <c r="J1546" i="3" s="1"/>
  <c r="I1546" i="3" s="1"/>
  <c r="J1581" i="3" a="1"/>
  <c r="J1581" i="3" s="1"/>
  <c r="I1581" i="3" s="1"/>
  <c r="J2070" i="3" a="1"/>
  <c r="J2070" i="3" s="1"/>
  <c r="I2070" i="3" s="1"/>
  <c r="J37" i="3" a="1"/>
  <c r="J37" i="3" s="1"/>
  <c r="I37" i="3" s="1"/>
  <c r="J143" i="3" a="1"/>
  <c r="J143" i="3" s="1"/>
  <c r="I143" i="3" s="1"/>
  <c r="J212" i="3" a="1"/>
  <c r="J212" i="3" s="1"/>
  <c r="I212" i="3" s="1"/>
  <c r="J243" i="3" a="1"/>
  <c r="J243" i="3" s="1"/>
  <c r="I243" i="3" s="1"/>
  <c r="J252" i="3" a="1"/>
  <c r="J252" i="3" s="1"/>
  <c r="I252" i="3" s="1"/>
  <c r="J302" i="3" a="1"/>
  <c r="J302" i="3" s="1"/>
  <c r="I302" i="3" s="1"/>
  <c r="J368" i="3" a="1"/>
  <c r="J368" i="3" s="1"/>
  <c r="I368" i="3" s="1"/>
  <c r="J381" i="3" a="1"/>
  <c r="J381" i="3" s="1"/>
  <c r="I381" i="3" s="1"/>
  <c r="J403" i="3" a="1"/>
  <c r="J403" i="3" s="1"/>
  <c r="I403" i="3" s="1"/>
  <c r="J416" i="3" a="1"/>
  <c r="J416" i="3" s="1"/>
  <c r="I416" i="3" s="1"/>
  <c r="J455" i="3" a="1"/>
  <c r="J455" i="3" s="1"/>
  <c r="I455" i="3" s="1"/>
  <c r="J459" i="3" a="1"/>
  <c r="J459" i="3" s="1"/>
  <c r="I459" i="3" s="1"/>
  <c r="J538" i="3" a="1"/>
  <c r="J538" i="3" s="1"/>
  <c r="I538" i="3" s="1"/>
  <c r="J622" i="3" a="1"/>
  <c r="J622" i="3" s="1"/>
  <c r="I622" i="3" s="1"/>
  <c r="J677" i="3" a="1"/>
  <c r="J677" i="3" s="1"/>
  <c r="I677" i="3" s="1"/>
  <c r="J718" i="3" a="1"/>
  <c r="J718" i="3" s="1"/>
  <c r="I718" i="3" s="1"/>
  <c r="J722" i="3" a="1"/>
  <c r="J722" i="3" s="1"/>
  <c r="I722" i="3" s="1"/>
  <c r="J741" i="3" a="1"/>
  <c r="J741" i="3" s="1"/>
  <c r="I741" i="3" s="1"/>
  <c r="J846" i="3" a="1"/>
  <c r="J846" i="3" s="1"/>
  <c r="I846" i="3" s="1"/>
  <c r="J890" i="3" a="1"/>
  <c r="J890" i="3" s="1"/>
  <c r="I890" i="3" s="1"/>
  <c r="J1025" i="3" a="1"/>
  <c r="J1025" i="3" s="1"/>
  <c r="I1025" i="3" s="1"/>
  <c r="J1121" i="3" a="1"/>
  <c r="J1121" i="3" s="1"/>
  <c r="I1121" i="3" s="1"/>
  <c r="J1165" i="3" a="1"/>
  <c r="J1165" i="3" s="1"/>
  <c r="I1165" i="3" s="1"/>
  <c r="J1353" i="3" a="1"/>
  <c r="J1353" i="3" s="1"/>
  <c r="I1353" i="3" s="1"/>
  <c r="J1362" i="3" a="1"/>
  <c r="J1362" i="3" s="1"/>
  <c r="I1362" i="3" s="1"/>
  <c r="J1417" i="3" a="1"/>
  <c r="J1417" i="3" s="1"/>
  <c r="I1417" i="3" s="1"/>
  <c r="J1525" i="3" a="1"/>
  <c r="J1525" i="3" s="1"/>
  <c r="I1525" i="3" s="1"/>
  <c r="J1529" i="3" a="1"/>
  <c r="J1529" i="3" s="1"/>
  <c r="I1529" i="3" s="1"/>
  <c r="J221" i="3" a="1"/>
  <c r="J221" i="3" s="1"/>
  <c r="I221" i="3" s="1"/>
  <c r="J311" i="3" a="1"/>
  <c r="J311" i="3" s="1"/>
  <c r="I311" i="3" s="1"/>
  <c r="J318" i="3" a="1"/>
  <c r="J318" i="3" s="1"/>
  <c r="I318" i="3" s="1"/>
  <c r="J379" i="3" a="1"/>
  <c r="J379" i="3" s="1"/>
  <c r="I379" i="3" s="1"/>
  <c r="J656" i="3" a="1"/>
  <c r="J656" i="3" s="1"/>
  <c r="I656" i="3" s="1"/>
  <c r="J742" i="3" a="1"/>
  <c r="J742" i="3" s="1"/>
  <c r="I742" i="3" s="1"/>
  <c r="J920" i="3" a="1"/>
  <c r="J920" i="3" s="1"/>
  <c r="I920" i="3" s="1"/>
  <c r="J928" i="3" a="1"/>
  <c r="J928" i="3" s="1"/>
  <c r="I928" i="3" s="1"/>
  <c r="J1430" i="3" a="1"/>
  <c r="J1430" i="3" s="1"/>
  <c r="I1430" i="3" s="1"/>
  <c r="J1606" i="3" a="1"/>
  <c r="J1606" i="3" s="1"/>
  <c r="I1606" i="3" s="1"/>
  <c r="J1667" i="3" a="1"/>
  <c r="J1667" i="3" s="1"/>
  <c r="I1667" i="3" s="1"/>
  <c r="J2370" i="3" a="1"/>
  <c r="J2370" i="3" s="1"/>
  <c r="I2370" i="3" s="1"/>
  <c r="J18" i="3" a="1"/>
  <c r="J18" i="3" s="1"/>
  <c r="I18" i="3" s="1"/>
  <c r="J35" i="3" a="1"/>
  <c r="J35" i="3" s="1"/>
  <c r="I35" i="3" s="1"/>
  <c r="J54" i="3" a="1"/>
  <c r="J54" i="3" s="1"/>
  <c r="I54" i="3" s="1"/>
  <c r="J71" i="3" a="1"/>
  <c r="J71" i="3" s="1"/>
  <c r="I71" i="3" s="1"/>
  <c r="J111" i="3" a="1"/>
  <c r="J111" i="3" s="1"/>
  <c r="I111" i="3" s="1"/>
  <c r="J139" i="3" a="1"/>
  <c r="J139" i="3" s="1"/>
  <c r="I139" i="3" s="1"/>
  <c r="J141" i="3" a="1"/>
  <c r="J141" i="3" s="1"/>
  <c r="I141" i="3" s="1"/>
  <c r="J187" i="3" a="1"/>
  <c r="J187" i="3" s="1"/>
  <c r="I187" i="3" s="1"/>
  <c r="J241" i="3" a="1"/>
  <c r="J241" i="3" s="1"/>
  <c r="I241" i="3" s="1"/>
  <c r="J250" i="3" a="1"/>
  <c r="J250" i="3" s="1"/>
  <c r="I250" i="3" s="1"/>
  <c r="J263" i="3" a="1"/>
  <c r="J263" i="3" s="1"/>
  <c r="I263" i="3" s="1"/>
  <c r="J414" i="3" a="1"/>
  <c r="J414" i="3" s="1"/>
  <c r="I414" i="3" s="1"/>
  <c r="J499" i="3" a="1"/>
  <c r="J499" i="3" s="1"/>
  <c r="I499" i="3" s="1"/>
  <c r="J547" i="3" a="1"/>
  <c r="J547" i="3" s="1"/>
  <c r="I547" i="3" s="1"/>
  <c r="J589" i="3" a="1"/>
  <c r="J589" i="3" s="1"/>
  <c r="I589" i="3" s="1"/>
  <c r="J777" i="3" a="1"/>
  <c r="J777" i="3" s="1"/>
  <c r="I777" i="3" s="1"/>
  <c r="J840" i="3" a="1"/>
  <c r="J840" i="3" s="1"/>
  <c r="I840" i="3" s="1"/>
  <c r="J981" i="3" a="1"/>
  <c r="J981" i="3" s="1"/>
  <c r="I981" i="3" s="1"/>
  <c r="J1096" i="3" a="1"/>
  <c r="J1096" i="3" s="1"/>
  <c r="I1096" i="3" s="1"/>
  <c r="J1424" i="3" a="1"/>
  <c r="J1424" i="3" s="1"/>
  <c r="I1424" i="3" s="1"/>
  <c r="J1507" i="3" a="1"/>
  <c r="J1507" i="3" s="1"/>
  <c r="I1507" i="3" s="1"/>
  <c r="J1557" i="3" a="1"/>
  <c r="J1557" i="3" s="1"/>
  <c r="I1557" i="3" s="1"/>
  <c r="J541" i="3" a="1"/>
  <c r="J541" i="3" s="1"/>
  <c r="I541" i="3" s="1"/>
  <c r="J682" i="3" a="1"/>
  <c r="J682" i="3" s="1"/>
  <c r="I682" i="3" s="1"/>
  <c r="J836" i="3" a="1"/>
  <c r="J836" i="3" s="1"/>
  <c r="I836" i="3" s="1"/>
  <c r="J998" i="3" a="1"/>
  <c r="J998" i="3" s="1"/>
  <c r="I998" i="3" s="1"/>
  <c r="J1272" i="3" a="1"/>
  <c r="J1272" i="3" s="1"/>
  <c r="I1272" i="3" s="1"/>
  <c r="J1341" i="3" a="1"/>
  <c r="J1341" i="3" s="1"/>
  <c r="I1341" i="3" s="1"/>
  <c r="J1369" i="3" a="1"/>
  <c r="J1369" i="3" s="1"/>
  <c r="I1369" i="3" s="1"/>
  <c r="J1774" i="3" a="1"/>
  <c r="J1774" i="3" s="1"/>
  <c r="I1774" i="3" s="1"/>
  <c r="J1966" i="3" a="1"/>
  <c r="J1966" i="3" s="1"/>
  <c r="I1966" i="3" s="1"/>
  <c r="J56" i="3" a="1"/>
  <c r="J56" i="3" s="1"/>
  <c r="I56" i="3" s="1"/>
  <c r="J82" i="3" a="1"/>
  <c r="J82" i="3" s="1"/>
  <c r="I82" i="3" s="1"/>
  <c r="J84" i="3" a="1"/>
  <c r="J84" i="3" s="1"/>
  <c r="I84" i="3" s="1"/>
  <c r="J133" i="3" a="1"/>
  <c r="J133" i="3" s="1"/>
  <c r="I133" i="3" s="1"/>
  <c r="J137" i="3" a="1"/>
  <c r="J137" i="3" s="1"/>
  <c r="I137" i="3" s="1"/>
  <c r="J272" i="3" a="1"/>
  <c r="J272" i="3" s="1"/>
  <c r="I272" i="3" s="1"/>
  <c r="J710" i="3" a="1"/>
  <c r="J710" i="3" s="1"/>
  <c r="I710" i="3" s="1"/>
  <c r="J813" i="3" a="1"/>
  <c r="J813" i="3" s="1"/>
  <c r="I813" i="3" s="1"/>
  <c r="J950" i="3" a="1"/>
  <c r="J950" i="3" s="1"/>
  <c r="I950" i="3" s="1"/>
  <c r="J1088" i="3" a="1"/>
  <c r="J1088" i="3" s="1"/>
  <c r="I1088" i="3" s="1"/>
  <c r="J1100" i="3" a="1"/>
  <c r="J1100" i="3" s="1"/>
  <c r="I1100" i="3" s="1"/>
  <c r="J1122" i="3" a="1"/>
  <c r="J1122" i="3" s="1"/>
  <c r="I1122" i="3" s="1"/>
  <c r="J1149" i="3" a="1"/>
  <c r="J1149" i="3" s="1"/>
  <c r="I1149" i="3" s="1"/>
  <c r="J1257" i="3" a="1"/>
  <c r="J1257" i="3" s="1"/>
  <c r="I1257" i="3" s="1"/>
  <c r="J1259" i="3" a="1"/>
  <c r="J1259" i="3" s="1"/>
  <c r="I1259" i="3" s="1"/>
  <c r="J1505" i="3" a="1"/>
  <c r="J1505" i="3" s="1"/>
  <c r="I1505" i="3" s="1"/>
  <c r="J1663" i="3" a="1"/>
  <c r="J1663" i="3" s="1"/>
  <c r="I1663" i="3" s="1"/>
  <c r="J1834" i="3" a="1"/>
  <c r="J1834" i="3" s="1"/>
  <c r="I1834" i="3" s="1"/>
  <c r="J48" i="3" a="1"/>
  <c r="J48" i="3" s="1"/>
  <c r="I48" i="3" s="1"/>
  <c r="J107" i="3" a="1"/>
  <c r="J107" i="3" s="1"/>
  <c r="I107" i="3" s="1"/>
  <c r="J217" i="3" a="1"/>
  <c r="J217" i="3" s="1"/>
  <c r="I217" i="3" s="1"/>
  <c r="J253" i="3" a="1"/>
  <c r="J253" i="3" s="1"/>
  <c r="I253" i="3" s="1"/>
  <c r="J330" i="3" a="1"/>
  <c r="J330" i="3" s="1"/>
  <c r="I330" i="3" s="1"/>
  <c r="J443" i="3" a="1"/>
  <c r="J443" i="3" s="1"/>
  <c r="I443" i="3" s="1"/>
  <c r="J803" i="3" a="1"/>
  <c r="J803" i="3" s="1"/>
  <c r="I803" i="3" s="1"/>
  <c r="J893" i="3" a="1"/>
  <c r="J893" i="3" s="1"/>
  <c r="I893" i="3" s="1"/>
  <c r="J899" i="3" a="1"/>
  <c r="J899" i="3" s="1"/>
  <c r="I899" i="3" s="1"/>
  <c r="J1046" i="3" a="1"/>
  <c r="J1046" i="3" s="1"/>
  <c r="I1046" i="3" s="1"/>
  <c r="J1162" i="3" a="1"/>
  <c r="J1162" i="3" s="1"/>
  <c r="I1162" i="3" s="1"/>
  <c r="J1188" i="3" a="1"/>
  <c r="J1188" i="3" s="1"/>
  <c r="I1188" i="3" s="1"/>
  <c r="J1208" i="3" a="1"/>
  <c r="J1208" i="3" s="1"/>
  <c r="I1208" i="3" s="1"/>
  <c r="J1475" i="3" a="1"/>
  <c r="J1475" i="3" s="1"/>
  <c r="I1475" i="3" s="1"/>
  <c r="J1493" i="3" a="1"/>
  <c r="J1493" i="3" s="1"/>
  <c r="I1493" i="3" s="1"/>
  <c r="J1677" i="3" a="1"/>
  <c r="J1677" i="3" s="1"/>
  <c r="I1677" i="3" s="1"/>
  <c r="J1828" i="3" a="1"/>
  <c r="J1828" i="3" s="1"/>
  <c r="I1828" i="3" s="1"/>
  <c r="J38" i="3" a="1"/>
  <c r="J38" i="3" s="1"/>
  <c r="I38" i="3" s="1"/>
  <c r="J97" i="3" a="1"/>
  <c r="J97" i="3" s="1"/>
  <c r="I97" i="3" s="1"/>
  <c r="J101" i="3" a="1"/>
  <c r="J101" i="3" s="1"/>
  <c r="I101" i="3" s="1"/>
  <c r="J105" i="3" a="1"/>
  <c r="J105" i="3" s="1"/>
  <c r="I105" i="3" s="1"/>
  <c r="J118" i="3" a="1"/>
  <c r="J118" i="3" s="1"/>
  <c r="I118" i="3" s="1"/>
  <c r="J175" i="3" a="1"/>
  <c r="J175" i="3" s="1"/>
  <c r="I175" i="3" s="1"/>
  <c r="J205" i="3" a="1"/>
  <c r="J205" i="3" s="1"/>
  <c r="I205" i="3" s="1"/>
  <c r="J281" i="3" a="1"/>
  <c r="J281" i="3" s="1"/>
  <c r="I281" i="3" s="1"/>
  <c r="J294" i="3" a="1"/>
  <c r="J294" i="3" s="1"/>
  <c r="I294" i="3" s="1"/>
  <c r="J428" i="3" a="1"/>
  <c r="J428" i="3" s="1"/>
  <c r="I428" i="3" s="1"/>
  <c r="J468" i="3" a="1"/>
  <c r="J468" i="3" s="1"/>
  <c r="I468" i="3" s="1"/>
  <c r="J487" i="3" a="1"/>
  <c r="J487" i="3" s="1"/>
  <c r="I487" i="3" s="1"/>
  <c r="J528" i="3" a="1"/>
  <c r="J528" i="3" s="1"/>
  <c r="I528" i="3" s="1"/>
  <c r="J702" i="3" a="1"/>
  <c r="J702" i="3" s="1"/>
  <c r="I702" i="3" s="1"/>
  <c r="J821" i="3" a="1"/>
  <c r="J821" i="3" s="1"/>
  <c r="I821" i="3" s="1"/>
  <c r="J828" i="3" a="1"/>
  <c r="J828" i="3" s="1"/>
  <c r="I828" i="3" s="1"/>
  <c r="J864" i="3" a="1"/>
  <c r="J864" i="3" s="1"/>
  <c r="I864" i="3" s="1"/>
  <c r="J948" i="3" a="1"/>
  <c r="J948" i="3" s="1"/>
  <c r="I948" i="3" s="1"/>
  <c r="J1024" i="3" a="1"/>
  <c r="J1024" i="3" s="1"/>
  <c r="I1024" i="3" s="1"/>
  <c r="J1217" i="3" a="1"/>
  <c r="J1217" i="3" s="1"/>
  <c r="I1217" i="3" s="1"/>
  <c r="J1245" i="3" a="1"/>
  <c r="J1245" i="3" s="1"/>
  <c r="I1245" i="3" s="1"/>
  <c r="J1287" i="3" a="1"/>
  <c r="J1287" i="3" s="1"/>
  <c r="I1287" i="3" s="1"/>
  <c r="J1348" i="3" a="1"/>
  <c r="J1348" i="3" s="1"/>
  <c r="I1348" i="3" s="1"/>
  <c r="J1410" i="3" a="1"/>
  <c r="J1410" i="3" s="1"/>
  <c r="I1410" i="3" s="1"/>
  <c r="J1491" i="3" a="1"/>
  <c r="J1491" i="3" s="1"/>
  <c r="I1491" i="3" s="1"/>
  <c r="J1499" i="3" a="1"/>
  <c r="J1499" i="3" s="1"/>
  <c r="I1499" i="3" s="1"/>
  <c r="J1553" i="3" a="1"/>
  <c r="J1553" i="3" s="1"/>
  <c r="I1553" i="3" s="1"/>
  <c r="J1726" i="3" a="1"/>
  <c r="J1726" i="3" s="1"/>
  <c r="I1726" i="3" s="1"/>
  <c r="J1909" i="3" a="1"/>
  <c r="J1909" i="3" s="1"/>
  <c r="I1909" i="3" s="1"/>
  <c r="J1572" i="3" a="1"/>
  <c r="J1572" i="3" s="1"/>
  <c r="I1572" i="3" s="1"/>
  <c r="J1642" i="3" a="1"/>
  <c r="J1642" i="3" s="1"/>
  <c r="I1642" i="3" s="1"/>
  <c r="J1721" i="3" a="1"/>
  <c r="J1721" i="3" s="1"/>
  <c r="I1721" i="3" s="1"/>
  <c r="J1795" i="3" a="1"/>
  <c r="J1795" i="3" s="1"/>
  <c r="I1795" i="3" s="1"/>
  <c r="J1871" i="3" a="1"/>
  <c r="J1871" i="3" s="1"/>
  <c r="I1871" i="3" s="1"/>
  <c r="J1983" i="3" a="1"/>
  <c r="J1983" i="3" s="1"/>
  <c r="I1983" i="3" s="1"/>
  <c r="J2043" i="3" a="1"/>
  <c r="J2043" i="3" s="1"/>
  <c r="I2043" i="3" s="1"/>
  <c r="J2143" i="3" a="1"/>
  <c r="J2143" i="3" s="1"/>
  <c r="I2143" i="3" s="1"/>
  <c r="J2169" i="3" a="1"/>
  <c r="J2169" i="3" s="1"/>
  <c r="I2169" i="3" s="1"/>
  <c r="J2226" i="3" a="1"/>
  <c r="J2226" i="3" s="1"/>
  <c r="I2226" i="3" s="1"/>
  <c r="J2509" i="3" a="1"/>
  <c r="J2509" i="3" s="1"/>
  <c r="I2509" i="3" s="1"/>
  <c r="J2676" i="3" a="1"/>
  <c r="J2676" i="3" s="1"/>
  <c r="I2676" i="3" s="1"/>
  <c r="J2808" i="3" a="1"/>
  <c r="J2808" i="3" s="1"/>
  <c r="I2808" i="3" s="1"/>
  <c r="J3050" i="3" a="1"/>
  <c r="J3050" i="3" s="1"/>
  <c r="I3050" i="3" s="1"/>
  <c r="J3133" i="3" a="1"/>
  <c r="J3133" i="3" s="1"/>
  <c r="I3133" i="3" s="1"/>
  <c r="J4150" i="3" a="1"/>
  <c r="J4150" i="3" s="1"/>
  <c r="I4150" i="3" s="1"/>
  <c r="J1559" i="3" a="1"/>
  <c r="J1559" i="3" s="1"/>
  <c r="I1559" i="3" s="1"/>
  <c r="J1576" i="3" a="1"/>
  <c r="J1576" i="3" s="1"/>
  <c r="I1576" i="3" s="1"/>
  <c r="J1593" i="3" a="1"/>
  <c r="J1593" i="3" s="1"/>
  <c r="I1593" i="3" s="1"/>
  <c r="J1715" i="3" a="1"/>
  <c r="J1715" i="3" s="1"/>
  <c r="I1715" i="3" s="1"/>
  <c r="J1816" i="3" a="1"/>
  <c r="J1816" i="3" s="1"/>
  <c r="I1816" i="3" s="1"/>
  <c r="J1833" i="3" a="1"/>
  <c r="J1833" i="3" s="1"/>
  <c r="I1833" i="3" s="1"/>
  <c r="J1873" i="3" a="1"/>
  <c r="J1873" i="3" s="1"/>
  <c r="I1873" i="3" s="1"/>
  <c r="J1875" i="3" a="1"/>
  <c r="J1875" i="3" s="1"/>
  <c r="I1875" i="3" s="1"/>
  <c r="J1928" i="3" a="1"/>
  <c r="J1928" i="3" s="1"/>
  <c r="I1928" i="3" s="1"/>
  <c r="J1932" i="3" a="1"/>
  <c r="J1932" i="3" s="1"/>
  <c r="I1932" i="3" s="1"/>
  <c r="J1973" i="3" a="1"/>
  <c r="J1973" i="3" s="1"/>
  <c r="I1973" i="3" s="1"/>
  <c r="J1998" i="3" a="1"/>
  <c r="J1998" i="3" s="1"/>
  <c r="I1998" i="3" s="1"/>
  <c r="J2088" i="3" a="1"/>
  <c r="J2088" i="3" s="1"/>
  <c r="I2088" i="3" s="1"/>
  <c r="J2110" i="3" a="1"/>
  <c r="J2110" i="3" s="1"/>
  <c r="I2110" i="3" s="1"/>
  <c r="J2372" i="3" a="1"/>
  <c r="J2372" i="3" s="1"/>
  <c r="I2372" i="3" s="1"/>
  <c r="J2627" i="3" a="1"/>
  <c r="J2627" i="3" s="1"/>
  <c r="I2627" i="3" s="1"/>
  <c r="J2731" i="3" a="1"/>
  <c r="J2731" i="3" s="1"/>
  <c r="I2731" i="3" s="1"/>
  <c r="J2863" i="3" a="1"/>
  <c r="J2863" i="3" s="1"/>
  <c r="I2863" i="3" s="1"/>
  <c r="J2906" i="3" a="1"/>
  <c r="J2906" i="3" s="1"/>
  <c r="I2906" i="3" s="1"/>
  <c r="J2970" i="3" a="1"/>
  <c r="J2970" i="3" s="1"/>
  <c r="I2970" i="3" s="1"/>
  <c r="J3027" i="3" a="1"/>
  <c r="J3027" i="3" s="1"/>
  <c r="I3027" i="3" s="1"/>
  <c r="J3101" i="3" a="1"/>
  <c r="J3101" i="3" s="1"/>
  <c r="I3101" i="3" s="1"/>
  <c r="J1764" i="3" a="1"/>
  <c r="J1764" i="3" s="1"/>
  <c r="I1764" i="3" s="1"/>
  <c r="J1954" i="3" a="1"/>
  <c r="J1954" i="3" s="1"/>
  <c r="I1954" i="3" s="1"/>
  <c r="J1980" i="3" a="1"/>
  <c r="J1980" i="3" s="1"/>
  <c r="I1980" i="3" s="1"/>
  <c r="J2007" i="3" a="1"/>
  <c r="J2007" i="3" s="1"/>
  <c r="I2007" i="3" s="1"/>
  <c r="J2095" i="3" a="1"/>
  <c r="J2095" i="3" s="1"/>
  <c r="I2095" i="3" s="1"/>
  <c r="J2478" i="3" a="1"/>
  <c r="J2478" i="3" s="1"/>
  <c r="I2478" i="3" s="1"/>
  <c r="J2520" i="3" a="1"/>
  <c r="J2520" i="3" s="1"/>
  <c r="I2520" i="3" s="1"/>
  <c r="J2540" i="3" a="1"/>
  <c r="J2540" i="3" s="1"/>
  <c r="I2540" i="3" s="1"/>
  <c r="J2546" i="3" a="1"/>
  <c r="J2546" i="3" s="1"/>
  <c r="I2546" i="3" s="1"/>
  <c r="J2688" i="3" a="1"/>
  <c r="J2688" i="3" s="1"/>
  <c r="I2688" i="3" s="1"/>
  <c r="J2885" i="3" a="1"/>
  <c r="J2885" i="3" s="1"/>
  <c r="I2885" i="3" s="1"/>
  <c r="J2280" i="3" a="1"/>
  <c r="J2280" i="3" s="1"/>
  <c r="I2280" i="3" s="1"/>
  <c r="J2444" i="3" a="1"/>
  <c r="J2444" i="3" s="1"/>
  <c r="I2444" i="3" s="1"/>
  <c r="J2499" i="3" a="1"/>
  <c r="J2499" i="3" s="1"/>
  <c r="I2499" i="3" s="1"/>
  <c r="J2690" i="3" a="1"/>
  <c r="J2690" i="3" s="1"/>
  <c r="I2690" i="3" s="1"/>
  <c r="J2730" i="3" a="1"/>
  <c r="J2730" i="3" s="1"/>
  <c r="I2730" i="3" s="1"/>
  <c r="J2772" i="3" a="1"/>
  <c r="J2772" i="3" s="1"/>
  <c r="I2772" i="3" s="1"/>
  <c r="J2896" i="3" a="1"/>
  <c r="J2896" i="3" s="1"/>
  <c r="I2896" i="3" s="1"/>
  <c r="J1756" i="3" a="1"/>
  <c r="J1756" i="3" s="1"/>
  <c r="I1756" i="3" s="1"/>
  <c r="J1878" i="3" a="1"/>
  <c r="J1878" i="3" s="1"/>
  <c r="I1878" i="3" s="1"/>
  <c r="J2292" i="3" a="1"/>
  <c r="J2292" i="3" s="1"/>
  <c r="I2292" i="3" s="1"/>
  <c r="J2373" i="3" a="1"/>
  <c r="J2373" i="3" s="1"/>
  <c r="I2373" i="3" s="1"/>
  <c r="J2864" i="3" a="1"/>
  <c r="J2864" i="3" s="1"/>
  <c r="I2864" i="3" s="1"/>
  <c r="J2879" i="3" a="1"/>
  <c r="J2879" i="3" s="1"/>
  <c r="I2879" i="3" s="1"/>
  <c r="J2956" i="3" a="1"/>
  <c r="J2956" i="3" s="1"/>
  <c r="I2956" i="3" s="1"/>
  <c r="J2958" i="3" a="1"/>
  <c r="J2958" i="3" s="1"/>
  <c r="I2958" i="3" s="1"/>
  <c r="J3005" i="3" a="1"/>
  <c r="J3005" i="3" s="1"/>
  <c r="I3005" i="3" s="1"/>
  <c r="J4109" i="3" a="1"/>
  <c r="J4109" i="3" s="1"/>
  <c r="I4109" i="3" s="1"/>
  <c r="J4638" i="3" a="1"/>
  <c r="J4638" i="3" s="1"/>
  <c r="I4638" i="3" s="1"/>
  <c r="J1647" i="3" a="1"/>
  <c r="J1647" i="3" s="1"/>
  <c r="I1647" i="3" s="1"/>
  <c r="J1666" i="3" a="1"/>
  <c r="J1666" i="3" s="1"/>
  <c r="I1666" i="3" s="1"/>
  <c r="J1671" i="3" a="1"/>
  <c r="J1671" i="3" s="1"/>
  <c r="I1671" i="3" s="1"/>
  <c r="J1743" i="3" a="1"/>
  <c r="J1743" i="3" s="1"/>
  <c r="I1743" i="3" s="1"/>
  <c r="J1752" i="3" a="1"/>
  <c r="J1752" i="3" s="1"/>
  <c r="I1752" i="3" s="1"/>
  <c r="J1815" i="3" a="1"/>
  <c r="J1815" i="3" s="1"/>
  <c r="I1815" i="3" s="1"/>
  <c r="J1968" i="3" a="1"/>
  <c r="J1968" i="3" s="1"/>
  <c r="I1968" i="3" s="1"/>
  <c r="J2014" i="3" a="1"/>
  <c r="J2014" i="3" s="1"/>
  <c r="I2014" i="3" s="1"/>
  <c r="J2061" i="3" a="1"/>
  <c r="J2061" i="3" s="1"/>
  <c r="I2061" i="3" s="1"/>
  <c r="J2067" i="3" a="1"/>
  <c r="J2067" i="3" s="1"/>
  <c r="I2067" i="3" s="1"/>
  <c r="J2238" i="3" a="1"/>
  <c r="J2238" i="3" s="1"/>
  <c r="I2238" i="3" s="1"/>
  <c r="J2696" i="3" a="1"/>
  <c r="J2696" i="3" s="1"/>
  <c r="I2696" i="3" s="1"/>
  <c r="J2715" i="3" a="1"/>
  <c r="J2715" i="3" s="1"/>
  <c r="I2715" i="3" s="1"/>
  <c r="J2724" i="3" a="1"/>
  <c r="J2724" i="3" s="1"/>
  <c r="I2724" i="3" s="1"/>
  <c r="J2840" i="3" a="1"/>
  <c r="J2840" i="3" s="1"/>
  <c r="I2840" i="3" s="1"/>
  <c r="J2894" i="3" a="1"/>
  <c r="J2894" i="3" s="1"/>
  <c r="I2894" i="3" s="1"/>
  <c r="J3175" i="3" a="1"/>
  <c r="J3175" i="3" s="1"/>
  <c r="I3175" i="3" s="1"/>
  <c r="J3993" i="3" a="1"/>
  <c r="J3993" i="3" s="1"/>
  <c r="I3993" i="3" s="1"/>
  <c r="J1769" i="3" a="1"/>
  <c r="J1769" i="3" s="1"/>
  <c r="I1769" i="3" s="1"/>
  <c r="J2059" i="3" a="1"/>
  <c r="J2059" i="3" s="1"/>
  <c r="I2059" i="3" s="1"/>
  <c r="J2136" i="3" a="1"/>
  <c r="J2136" i="3" s="1"/>
  <c r="I2136" i="3" s="1"/>
  <c r="J2312" i="3" a="1"/>
  <c r="J2312" i="3" s="1"/>
  <c r="I2312" i="3" s="1"/>
  <c r="J2933" i="3" a="1"/>
  <c r="J2933" i="3" s="1"/>
  <c r="I2933" i="3" s="1"/>
  <c r="J3162" i="3" a="1"/>
  <c r="J3162" i="3" s="1"/>
  <c r="I3162" i="3" s="1"/>
  <c r="J3695" i="3" a="1"/>
  <c r="J3695" i="3" s="1"/>
  <c r="I3695" i="3" s="1"/>
  <c r="J1809" i="3" a="1"/>
  <c r="J1809" i="3" s="1"/>
  <c r="I1809" i="3" s="1"/>
  <c r="J2147" i="3" a="1"/>
  <c r="J2147" i="3" s="1"/>
  <c r="I2147" i="3" s="1"/>
  <c r="J2451" i="3" a="1"/>
  <c r="J2451" i="3" s="1"/>
  <c r="I2451" i="3" s="1"/>
  <c r="J2618" i="3" a="1"/>
  <c r="J2618" i="3" s="1"/>
  <c r="I2618" i="3" s="1"/>
  <c r="J2620" i="3" a="1"/>
  <c r="J2620" i="3" s="1"/>
  <c r="I2620" i="3" s="1"/>
  <c r="J2855" i="3" a="1"/>
  <c r="J2855" i="3" s="1"/>
  <c r="I2855" i="3" s="1"/>
  <c r="J2867" i="3" a="1"/>
  <c r="J2867" i="3" s="1"/>
  <c r="I2867" i="3" s="1"/>
  <c r="J1575" i="3" a="1"/>
  <c r="J1575" i="3" s="1"/>
  <c r="I1575" i="3" s="1"/>
  <c r="J1665" i="3" a="1"/>
  <c r="J1665" i="3" s="1"/>
  <c r="I1665" i="3" s="1"/>
  <c r="J1750" i="3" a="1"/>
  <c r="J1750" i="3" s="1"/>
  <c r="I1750" i="3" s="1"/>
  <c r="J1759" i="3" a="1"/>
  <c r="J1759" i="3" s="1"/>
  <c r="I1759" i="3" s="1"/>
  <c r="J1858" i="3" a="1"/>
  <c r="J1858" i="3" s="1"/>
  <c r="I1858" i="3" s="1"/>
  <c r="J2015" i="3" a="1"/>
  <c r="J2015" i="3" s="1"/>
  <c r="I2015" i="3" s="1"/>
  <c r="J2079" i="3" a="1"/>
  <c r="J2079" i="3" s="1"/>
  <c r="I2079" i="3" s="1"/>
  <c r="J2094" i="3" a="1"/>
  <c r="J2094" i="3" s="1"/>
  <c r="I2094" i="3" s="1"/>
  <c r="J2130" i="3" a="1"/>
  <c r="J2130" i="3" s="1"/>
  <c r="I2130" i="3" s="1"/>
  <c r="J2814" i="3" a="1"/>
  <c r="J2814" i="3" s="1"/>
  <c r="I2814" i="3" s="1"/>
  <c r="J2134" i="3" a="1"/>
  <c r="J2134" i="3" s="1"/>
  <c r="I2134" i="3" s="1"/>
  <c r="J2202" i="3" a="1"/>
  <c r="J2202" i="3" s="1"/>
  <c r="I2202" i="3" s="1"/>
  <c r="J2243" i="3" a="1"/>
  <c r="J2243" i="3" s="1"/>
  <c r="I2243" i="3" s="1"/>
  <c r="J2245" i="3" a="1"/>
  <c r="J2245" i="3" s="1"/>
  <c r="I2245" i="3" s="1"/>
  <c r="J2247" i="3" a="1"/>
  <c r="J2247" i="3" s="1"/>
  <c r="I2247" i="3" s="1"/>
  <c r="J2551" i="3" a="1"/>
  <c r="J2551" i="3" s="1"/>
  <c r="I2551" i="3" s="1"/>
  <c r="J2585" i="3" a="1"/>
  <c r="J2585" i="3" s="1"/>
  <c r="I2585" i="3" s="1"/>
  <c r="J2606" i="3" a="1"/>
  <c r="J2606" i="3" s="1"/>
  <c r="I2606" i="3" s="1"/>
  <c r="J2608" i="3" a="1"/>
  <c r="J2608" i="3" s="1"/>
  <c r="I2608" i="3" s="1"/>
  <c r="J2825" i="3" a="1"/>
  <c r="J2825" i="3" s="1"/>
  <c r="I2825" i="3" s="1"/>
  <c r="J2837" i="3" a="1"/>
  <c r="J2837" i="3" s="1"/>
  <c r="I2837" i="3" s="1"/>
  <c r="J2942" i="3" a="1"/>
  <c r="J2942" i="3" s="1"/>
  <c r="I2942" i="3" s="1"/>
  <c r="J2961" i="3" a="1"/>
  <c r="J2961" i="3" s="1"/>
  <c r="I2961" i="3" s="1"/>
  <c r="J3065" i="3" a="1"/>
  <c r="J3065" i="3" s="1"/>
  <c r="I3065" i="3" s="1"/>
  <c r="J3671" i="3" a="1"/>
  <c r="J3671" i="3" s="1"/>
  <c r="I3671" i="3" s="1"/>
  <c r="J4210" i="3" a="1"/>
  <c r="J4210" i="3" s="1"/>
  <c r="I4210" i="3" s="1"/>
  <c r="J2561" i="3" a="1"/>
  <c r="J2561" i="3" s="1"/>
  <c r="I2561" i="3" s="1"/>
  <c r="J2826" i="3" a="1"/>
  <c r="J2826" i="3" s="1"/>
  <c r="I2826" i="3" s="1"/>
  <c r="J2830" i="3" a="1"/>
  <c r="J2830" i="3" s="1"/>
  <c r="I2830" i="3" s="1"/>
  <c r="J2895" i="3" a="1"/>
  <c r="J2895" i="3" s="1"/>
  <c r="I2895" i="3" s="1"/>
  <c r="J3019" i="3" a="1"/>
  <c r="J3019" i="3" s="1"/>
  <c r="I3019" i="3" s="1"/>
  <c r="J3107" i="3" a="1"/>
  <c r="J3107" i="3" s="1"/>
  <c r="I3107" i="3" s="1"/>
  <c r="J3113" i="3" a="1"/>
  <c r="J3113" i="3" s="1"/>
  <c r="I3113" i="3" s="1"/>
  <c r="J3340" i="3" a="1"/>
  <c r="J3340" i="3" s="1"/>
  <c r="I3340" i="3" s="1"/>
  <c r="J3366" i="3" a="1"/>
  <c r="J3366" i="3" s="1"/>
  <c r="I3366" i="3" s="1"/>
  <c r="J3450" i="3" a="1"/>
  <c r="J3450" i="3" s="1"/>
  <c r="I3450" i="3" s="1"/>
  <c r="J3634" i="3" a="1"/>
  <c r="J3634" i="3" s="1"/>
  <c r="I3634" i="3" s="1"/>
  <c r="J3760" i="3" a="1"/>
  <c r="J3760" i="3" s="1"/>
  <c r="I3760" i="3" s="1"/>
  <c r="J4815" i="3" a="1"/>
  <c r="J4815" i="3" s="1"/>
  <c r="I4815" i="3" s="1"/>
  <c r="J2317" i="3" a="1"/>
  <c r="J2317" i="3" s="1"/>
  <c r="I2317" i="3" s="1"/>
  <c r="J2328" i="3" a="1"/>
  <c r="J2328" i="3" s="1"/>
  <c r="I2328" i="3" s="1"/>
  <c r="J2419" i="3" a="1"/>
  <c r="J2419" i="3" s="1"/>
  <c r="I2419" i="3" s="1"/>
  <c r="J2559" i="3" a="1"/>
  <c r="J2559" i="3" s="1"/>
  <c r="I2559" i="3" s="1"/>
  <c r="J2623" i="3" a="1"/>
  <c r="J2623" i="3" s="1"/>
  <c r="I2623" i="3" s="1"/>
  <c r="J2638" i="3" a="1"/>
  <c r="J2638" i="3" s="1"/>
  <c r="I2638" i="3" s="1"/>
  <c r="J2712" i="3" a="1"/>
  <c r="J2712" i="3" s="1"/>
  <c r="I2712" i="3" s="1"/>
  <c r="J2762" i="3" a="1"/>
  <c r="J2762" i="3" s="1"/>
  <c r="I2762" i="3" s="1"/>
  <c r="J2832" i="3" a="1"/>
  <c r="J2832" i="3" s="1"/>
  <c r="I2832" i="3" s="1"/>
  <c r="J3046" i="3" a="1"/>
  <c r="J3046" i="3" s="1"/>
  <c r="I3046" i="3" s="1"/>
  <c r="J3056" i="3" a="1"/>
  <c r="J3056" i="3" s="1"/>
  <c r="I3056" i="3" s="1"/>
  <c r="J3221" i="3" a="1"/>
  <c r="J3221" i="3" s="1"/>
  <c r="I3221" i="3" s="1"/>
  <c r="J3293" i="3" a="1"/>
  <c r="J3293" i="3" s="1"/>
  <c r="I3293" i="3" s="1"/>
  <c r="J3414" i="3" a="1"/>
  <c r="J3414" i="3" s="1"/>
  <c r="I3414" i="3" s="1"/>
  <c r="J3491" i="3" a="1"/>
  <c r="J3491" i="3" s="1"/>
  <c r="I3491" i="3" s="1"/>
  <c r="J3536" i="3" a="1"/>
  <c r="J3536" i="3" s="1"/>
  <c r="I3536" i="3" s="1"/>
  <c r="J3538" i="3" a="1"/>
  <c r="J3538" i="3" s="1"/>
  <c r="I3538" i="3" s="1"/>
  <c r="J3595" i="3" a="1"/>
  <c r="J3595" i="3" s="1"/>
  <c r="I3595" i="3" s="1"/>
  <c r="J3669" i="3" a="1"/>
  <c r="J3669" i="3" s="1"/>
  <c r="I3669" i="3" s="1"/>
  <c r="J3954" i="3" a="1"/>
  <c r="J3954" i="3" s="1"/>
  <c r="I3954" i="3" s="1"/>
  <c r="J4032" i="3" a="1"/>
  <c r="J4032" i="3" s="1"/>
  <c r="I4032" i="3" s="1"/>
  <c r="J4113" i="3" a="1"/>
  <c r="J4113" i="3" s="1"/>
  <c r="I4113" i="3" s="1"/>
  <c r="J4148" i="3" a="1"/>
  <c r="J4148" i="3" s="1"/>
  <c r="I4148" i="3" s="1"/>
  <c r="J4361" i="3" a="1"/>
  <c r="J4361" i="3" s="1"/>
  <c r="I4361" i="3" s="1"/>
  <c r="J4733" i="3" a="1"/>
  <c r="J4733" i="3" s="1"/>
  <c r="I4733" i="3" s="1"/>
  <c r="J2967" i="3" a="1"/>
  <c r="J2967" i="3" s="1"/>
  <c r="I2967" i="3" s="1"/>
  <c r="J2986" i="3" a="1"/>
  <c r="J2986" i="3" s="1"/>
  <c r="I2986" i="3" s="1"/>
  <c r="J3150" i="3" a="1"/>
  <c r="J3150" i="3" s="1"/>
  <c r="I3150" i="3" s="1"/>
  <c r="J3373" i="3" a="1"/>
  <c r="J3373" i="3" s="1"/>
  <c r="I3373" i="3" s="1"/>
  <c r="J3600" i="3" a="1"/>
  <c r="J3600" i="3" s="1"/>
  <c r="I3600" i="3" s="1"/>
  <c r="J3602" i="3" a="1"/>
  <c r="J3602" i="3" s="1"/>
  <c r="I3602" i="3" s="1"/>
  <c r="J3635" i="3" a="1"/>
  <c r="J3635" i="3" s="1"/>
  <c r="I3635" i="3" s="1"/>
  <c r="J3728" i="3" a="1"/>
  <c r="J3728" i="3" s="1"/>
  <c r="I3728" i="3" s="1"/>
  <c r="J3779" i="3" a="1"/>
  <c r="J3779" i="3" s="1"/>
  <c r="I3779" i="3" s="1"/>
  <c r="J4042" i="3" a="1"/>
  <c r="J4042" i="3" s="1"/>
  <c r="I4042" i="3" s="1"/>
  <c r="J4051" i="3" a="1"/>
  <c r="J4051" i="3" s="1"/>
  <c r="I4051" i="3" s="1"/>
  <c r="J4079" i="3" a="1"/>
  <c r="J4079" i="3" s="1"/>
  <c r="I4079" i="3" s="1"/>
  <c r="J4647" i="3" a="1"/>
  <c r="J4647" i="3" s="1"/>
  <c r="I4647" i="3" s="1"/>
  <c r="J3183" i="3" a="1"/>
  <c r="J3183" i="3" s="1"/>
  <c r="I3183" i="3" s="1"/>
  <c r="J3191" i="3" a="1"/>
  <c r="J3191" i="3" s="1"/>
  <c r="I3191" i="3" s="1"/>
  <c r="J3198" i="3" a="1"/>
  <c r="J3198" i="3" s="1"/>
  <c r="I3198" i="3" s="1"/>
  <c r="J3203" i="3" a="1"/>
  <c r="J3203" i="3" s="1"/>
  <c r="I3203" i="3" s="1"/>
  <c r="J3453" i="3" a="1"/>
  <c r="J3453" i="3" s="1"/>
  <c r="I3453" i="3" s="1"/>
  <c r="J3455" i="3" a="1"/>
  <c r="J3455" i="3" s="1"/>
  <c r="I3455" i="3" s="1"/>
  <c r="J3481" i="3" a="1"/>
  <c r="J3481" i="3" s="1"/>
  <c r="I3481" i="3" s="1"/>
  <c r="J3554" i="3" a="1"/>
  <c r="J3554" i="3" s="1"/>
  <c r="I3554" i="3" s="1"/>
  <c r="J3622" i="3" a="1"/>
  <c r="J3622" i="3" s="1"/>
  <c r="I3622" i="3" s="1"/>
  <c r="J3973" i="3" a="1"/>
  <c r="J3973" i="3" s="1"/>
  <c r="I3973" i="3" s="1"/>
  <c r="J4101" i="3" a="1"/>
  <c r="J4101" i="3" s="1"/>
  <c r="I4101" i="3" s="1"/>
  <c r="J4114" i="3" a="1"/>
  <c r="J4114" i="3" s="1"/>
  <c r="I4114" i="3" s="1"/>
  <c r="J4153" i="3" a="1"/>
  <c r="J4153" i="3" s="1"/>
  <c r="I4153" i="3" s="1"/>
  <c r="J4211" i="3" a="1"/>
  <c r="J4211" i="3" s="1"/>
  <c r="I4211" i="3" s="1"/>
  <c r="J4558" i="3" a="1"/>
  <c r="J4558" i="3" s="1"/>
  <c r="I4558" i="3" s="1"/>
  <c r="J3102" i="3" a="1"/>
  <c r="J3102" i="3" s="1"/>
  <c r="I3102" i="3" s="1"/>
  <c r="J3201" i="3" a="1"/>
  <c r="J3201" i="3" s="1"/>
  <c r="I3201" i="3" s="1"/>
  <c r="J3272" i="3" a="1"/>
  <c r="J3272" i="3" s="1"/>
  <c r="I3272" i="3" s="1"/>
  <c r="J3354" i="3" a="1"/>
  <c r="J3354" i="3" s="1"/>
  <c r="I3354" i="3" s="1"/>
  <c r="J3490" i="3" a="1"/>
  <c r="J3490" i="3" s="1"/>
  <c r="I3490" i="3" s="1"/>
  <c r="J3702" i="3" a="1"/>
  <c r="J3702" i="3" s="1"/>
  <c r="I3702" i="3" s="1"/>
  <c r="J3724" i="3" a="1"/>
  <c r="J3724" i="3" s="1"/>
  <c r="I3724" i="3" s="1"/>
  <c r="J3790" i="3" a="1"/>
  <c r="J3790" i="3" s="1"/>
  <c r="I3790" i="3" s="1"/>
  <c r="J3887" i="3" a="1"/>
  <c r="J3887" i="3" s="1"/>
  <c r="I3887" i="3" s="1"/>
  <c r="J4053" i="3" a="1"/>
  <c r="J4053" i="3" s="1"/>
  <c r="I4053" i="3" s="1"/>
  <c r="J4066" i="3" a="1"/>
  <c r="J4066" i="3" s="1"/>
  <c r="I4066" i="3" s="1"/>
  <c r="J4077" i="3" a="1"/>
  <c r="J4077" i="3" s="1"/>
  <c r="I4077" i="3" s="1"/>
  <c r="J4235" i="3" a="1"/>
  <c r="J4235" i="3" s="1"/>
  <c r="I4235" i="3" s="1"/>
  <c r="J4275" i="3" a="1"/>
  <c r="J4275" i="3" s="1"/>
  <c r="I4275" i="3" s="1"/>
  <c r="J4277" i="3" a="1"/>
  <c r="J4277" i="3" s="1"/>
  <c r="I4277" i="3" s="1"/>
  <c r="J4318" i="3" a="1"/>
  <c r="J4318" i="3" s="1"/>
  <c r="I4318" i="3" s="1"/>
  <c r="J3240" i="3" a="1"/>
  <c r="J3240" i="3" s="1"/>
  <c r="I3240" i="3" s="1"/>
  <c r="J3405" i="3" a="1"/>
  <c r="J3405" i="3" s="1"/>
  <c r="I3405" i="3" s="1"/>
  <c r="J3407" i="3" a="1"/>
  <c r="J3407" i="3" s="1"/>
  <c r="I3407" i="3" s="1"/>
  <c r="J3587" i="3" a="1"/>
  <c r="J3587" i="3" s="1"/>
  <c r="I3587" i="3" s="1"/>
  <c r="J3836" i="3" a="1"/>
  <c r="J3836" i="3" s="1"/>
  <c r="I3836" i="3" s="1"/>
  <c r="J4027" i="3" a="1"/>
  <c r="J4027" i="3" s="1"/>
  <c r="I4027" i="3" s="1"/>
  <c r="J4029" i="3" a="1"/>
  <c r="J4029" i="3" s="1"/>
  <c r="I4029" i="3" s="1"/>
  <c r="J3141" i="3" a="1"/>
  <c r="J3141" i="3" s="1"/>
  <c r="I3141" i="3" s="1"/>
  <c r="J3441" i="3" a="1"/>
  <c r="J3441" i="3" s="1"/>
  <c r="I3441" i="3" s="1"/>
  <c r="J3810" i="3" a="1"/>
  <c r="J3810" i="3" s="1"/>
  <c r="I3810" i="3" s="1"/>
  <c r="J3834" i="3" a="1"/>
  <c r="J3834" i="3" s="1"/>
  <c r="I3834" i="3" s="1"/>
  <c r="J4650" i="3" a="1"/>
  <c r="J4650" i="3" s="1"/>
  <c r="I4650" i="3" s="1"/>
  <c r="J4827" i="3" a="1"/>
  <c r="J4827" i="3" s="1"/>
  <c r="I4827" i="3" s="1"/>
  <c r="J2972" i="3" a="1"/>
  <c r="J2972" i="3" s="1"/>
  <c r="I2972" i="3" s="1"/>
  <c r="J3068" i="3" a="1"/>
  <c r="J3068" i="3" s="1"/>
  <c r="I3068" i="3" s="1"/>
  <c r="J3089" i="3" a="1"/>
  <c r="J3089" i="3" s="1"/>
  <c r="I3089" i="3" s="1"/>
  <c r="J3249" i="3" a="1"/>
  <c r="J3249" i="3" s="1"/>
  <c r="I3249" i="3" s="1"/>
  <c r="J3301" i="3" a="1"/>
  <c r="J3301" i="3" s="1"/>
  <c r="I3301" i="3" s="1"/>
  <c r="J3327" i="3" a="1"/>
  <c r="J3327" i="3" s="1"/>
  <c r="I3327" i="3" s="1"/>
  <c r="J3358" i="3" a="1"/>
  <c r="J3358" i="3" s="1"/>
  <c r="I3358" i="3" s="1"/>
  <c r="J3399" i="3" a="1"/>
  <c r="J3399" i="3" s="1"/>
  <c r="I3399" i="3" s="1"/>
  <c r="J3411" i="3" a="1"/>
  <c r="J3411" i="3" s="1"/>
  <c r="I3411" i="3" s="1"/>
  <c r="J3502" i="3" a="1"/>
  <c r="J3502" i="3" s="1"/>
  <c r="I3502" i="3" s="1"/>
  <c r="J3504" i="3" a="1"/>
  <c r="J3504" i="3" s="1"/>
  <c r="I3504" i="3" s="1"/>
  <c r="J3577" i="3" a="1"/>
  <c r="J3577" i="3" s="1"/>
  <c r="I3577" i="3" s="1"/>
  <c r="J3716" i="3" a="1"/>
  <c r="J3716" i="3" s="1"/>
  <c r="I3716" i="3" s="1"/>
  <c r="J3762" i="3" a="1"/>
  <c r="J3762" i="3" s="1"/>
  <c r="I3762" i="3" s="1"/>
  <c r="J3969" i="3" a="1"/>
  <c r="J3969" i="3" s="1"/>
  <c r="I3969" i="3" s="1"/>
  <c r="J4043" i="3" a="1"/>
  <c r="J4043" i="3" s="1"/>
  <c r="I4043" i="3" s="1"/>
  <c r="J4244" i="3" a="1"/>
  <c r="J4244" i="3" s="1"/>
  <c r="I4244" i="3" s="1"/>
  <c r="J4365" i="3" a="1"/>
  <c r="J4365" i="3" s="1"/>
  <c r="I4365" i="3" s="1"/>
  <c r="J4623" i="3" a="1"/>
  <c r="J4623" i="3" s="1"/>
  <c r="I4623" i="3" s="1"/>
  <c r="J3247" i="3" a="1"/>
  <c r="J3247" i="3" s="1"/>
  <c r="I3247" i="3" s="1"/>
  <c r="J3310" i="3" a="1"/>
  <c r="J3310" i="3" s="1"/>
  <c r="I3310" i="3" s="1"/>
  <c r="J3350" i="3" a="1"/>
  <c r="J3350" i="3" s="1"/>
  <c r="I3350" i="3" s="1"/>
  <c r="J3599" i="3" a="1"/>
  <c r="J3599" i="3" s="1"/>
  <c r="I3599" i="3" s="1"/>
  <c r="J3690" i="3" a="1"/>
  <c r="J3690" i="3" s="1"/>
  <c r="I3690" i="3" s="1"/>
  <c r="J3731" i="3" a="1"/>
  <c r="J3731" i="3" s="1"/>
  <c r="I3731" i="3" s="1"/>
  <c r="J3755" i="3" a="1"/>
  <c r="J3755" i="3" s="1"/>
  <c r="I3755" i="3" s="1"/>
  <c r="J3841" i="3" a="1"/>
  <c r="J3841" i="3" s="1"/>
  <c r="I3841" i="3" s="1"/>
  <c r="J4203" i="3" a="1"/>
  <c r="J4203" i="3" s="1"/>
  <c r="I4203" i="3" s="1"/>
  <c r="J4983" i="3" a="1"/>
  <c r="J4983" i="3" s="1"/>
  <c r="I4983" i="3" s="1"/>
  <c r="J4437" i="3" a="1"/>
  <c r="J4437" i="3" s="1"/>
  <c r="I4437" i="3" s="1"/>
  <c r="J4573" i="3" a="1"/>
  <c r="J4573" i="3" s="1"/>
  <c r="I4573" i="3" s="1"/>
  <c r="J4642" i="3" a="1"/>
  <c r="J4642" i="3" s="1"/>
  <c r="I4642" i="3" s="1"/>
  <c r="J4842" i="3" a="1"/>
  <c r="J4842" i="3" s="1"/>
  <c r="I4842" i="3" s="1"/>
  <c r="J3568" i="3" a="1"/>
  <c r="J3568" i="3" s="1"/>
  <c r="I3568" i="3" s="1"/>
  <c r="J3707" i="3" a="1"/>
  <c r="J3707" i="3" s="1"/>
  <c r="I3707" i="3" s="1"/>
  <c r="J3805" i="3" a="1"/>
  <c r="J3805" i="3" s="1"/>
  <c r="I3805" i="3" s="1"/>
  <c r="J3863" i="3" a="1"/>
  <c r="J3863" i="3" s="1"/>
  <c r="I3863" i="3" s="1"/>
  <c r="J4078" i="3" a="1"/>
  <c r="J4078" i="3" s="1"/>
  <c r="I4078" i="3" s="1"/>
  <c r="J4155" i="3" a="1"/>
  <c r="J4155" i="3" s="1"/>
  <c r="I4155" i="3" s="1"/>
  <c r="J4191" i="3" a="1"/>
  <c r="J4191" i="3" s="1"/>
  <c r="I4191" i="3" s="1"/>
  <c r="J4325" i="3" a="1"/>
  <c r="J4325" i="3" s="1"/>
  <c r="I4325" i="3" s="1"/>
  <c r="J4413" i="3" a="1"/>
  <c r="J4413" i="3" s="1"/>
  <c r="I4413" i="3" s="1"/>
  <c r="J4491" i="3" a="1"/>
  <c r="J4491" i="3" s="1"/>
  <c r="I4491" i="3" s="1"/>
  <c r="J4527" i="3" a="1"/>
  <c r="J4527" i="3" s="1"/>
  <c r="I4527" i="3" s="1"/>
  <c r="J4562" i="3" a="1"/>
  <c r="J4562" i="3" s="1"/>
  <c r="I4562" i="3" s="1"/>
  <c r="J4575" i="3" a="1"/>
  <c r="J4575" i="3" s="1"/>
  <c r="I4575" i="3" s="1"/>
  <c r="J4578" i="3" a="1"/>
  <c r="J4578" i="3" s="1"/>
  <c r="I4578" i="3" s="1"/>
  <c r="J4838" i="3" a="1"/>
  <c r="J4838" i="3" s="1"/>
  <c r="I4838" i="3" s="1"/>
  <c r="J4995" i="3" a="1"/>
  <c r="J4995" i="3" s="1"/>
  <c r="I4995" i="3" s="1"/>
  <c r="J4405" i="3" a="1"/>
  <c r="J4405" i="3" s="1"/>
  <c r="I4405" i="3" s="1"/>
  <c r="J4416" i="3" a="1"/>
  <c r="J4416" i="3" s="1"/>
  <c r="I4416" i="3" s="1"/>
  <c r="J4554" i="3" a="1"/>
  <c r="J4554" i="3" s="1"/>
  <c r="I4554" i="3" s="1"/>
  <c r="J4714" i="3" a="1"/>
  <c r="J4714" i="3" s="1"/>
  <c r="I4714" i="3" s="1"/>
  <c r="J4381" i="3" a="1"/>
  <c r="J4381" i="3" s="1"/>
  <c r="I4381" i="3" s="1"/>
  <c r="J4392" i="3" a="1"/>
  <c r="J4392" i="3" s="1"/>
  <c r="I4392" i="3" s="1"/>
  <c r="J4498" i="3" a="1"/>
  <c r="J4498" i="3" s="1"/>
  <c r="I4498" i="3" s="1"/>
  <c r="J4932" i="3" a="1"/>
  <c r="J4932" i="3" s="1"/>
  <c r="I4932" i="3" s="1"/>
  <c r="J4256" i="3" a="1"/>
  <c r="J4256" i="3" s="1"/>
  <c r="I4256" i="3" s="1"/>
  <c r="J4354" i="3" a="1"/>
  <c r="J4354" i="3" s="1"/>
  <c r="I4354" i="3" s="1"/>
  <c r="J4366" i="3" a="1"/>
  <c r="J4366" i="3" s="1"/>
  <c r="I4366" i="3" s="1"/>
  <c r="J4595" i="3" a="1"/>
  <c r="J4595" i="3" s="1"/>
  <c r="I4595" i="3" s="1"/>
  <c r="J4613" i="3" a="1"/>
  <c r="J4613" i="3" s="1"/>
  <c r="I4613" i="3" s="1"/>
  <c r="J4671" i="3" a="1"/>
  <c r="J4671" i="3" s="1"/>
  <c r="I4671" i="3" s="1"/>
  <c r="J4712" i="3" a="1"/>
  <c r="J4712" i="3" s="1"/>
  <c r="I4712" i="3" s="1"/>
  <c r="J4930" i="3" a="1"/>
  <c r="J4930" i="3" s="1"/>
  <c r="I4930" i="3" s="1"/>
  <c r="J4441" i="3" a="1"/>
  <c r="J4441" i="3" s="1"/>
  <c r="I4441" i="3" s="1"/>
  <c r="J4544" i="3" a="1"/>
  <c r="J4544" i="3" s="1"/>
  <c r="I4544" i="3" s="1"/>
  <c r="J4568" i="3" a="1"/>
  <c r="J4568" i="3" s="1"/>
  <c r="I4568" i="3" s="1"/>
  <c r="J4591" i="3" a="1"/>
  <c r="J4591" i="3" s="1"/>
  <c r="I4591" i="3" s="1"/>
  <c r="J4600" i="3" a="1"/>
  <c r="J4600" i="3" s="1"/>
  <c r="I4600" i="3" s="1"/>
  <c r="J4635" i="3" a="1"/>
  <c r="J4635" i="3" s="1"/>
  <c r="I4635" i="3" s="1"/>
  <c r="J4710" i="3" a="1"/>
  <c r="J4710" i="3" s="1"/>
  <c r="I4710" i="3" s="1"/>
  <c r="J4758" i="3" a="1"/>
  <c r="J4758" i="3" s="1"/>
  <c r="I4758" i="3" s="1"/>
  <c r="J4515" i="3" a="1"/>
  <c r="J4515" i="3" s="1"/>
  <c r="I4515" i="3" s="1"/>
  <c r="J4937" i="3" a="1"/>
  <c r="J4937" i="3" s="1"/>
  <c r="I4937" i="3" s="1"/>
  <c r="J3432" i="3" a="1"/>
  <c r="J3432" i="3" s="1"/>
  <c r="I3432" i="3" s="1"/>
  <c r="J3561" i="3" a="1"/>
  <c r="J3561" i="3" s="1"/>
  <c r="I3561" i="3" s="1"/>
  <c r="J3606" i="3" a="1"/>
  <c r="J3606" i="3" s="1"/>
  <c r="I3606" i="3" s="1"/>
  <c r="J3698" i="3" a="1"/>
  <c r="J3698" i="3" s="1"/>
  <c r="I3698" i="3" s="1"/>
  <c r="J3709" i="3" a="1"/>
  <c r="J3709" i="3" s="1"/>
  <c r="I3709" i="3" s="1"/>
  <c r="J3875" i="3" a="1"/>
  <c r="J3875" i="3" s="1"/>
  <c r="I3875" i="3" s="1"/>
  <c r="J4329" i="3" a="1"/>
  <c r="J4329" i="3" s="1"/>
  <c r="I4329" i="3" s="1"/>
  <c r="J4369" i="3" a="1"/>
  <c r="J4369" i="3" s="1"/>
  <c r="I4369" i="3" s="1"/>
  <c r="J4393" i="3" a="1"/>
  <c r="J4393" i="3" s="1"/>
  <c r="I4393" i="3" s="1"/>
  <c r="J4501" i="3" a="1"/>
  <c r="J4501" i="3" s="1"/>
  <c r="I4501" i="3" s="1"/>
  <c r="J4598" i="3" a="1"/>
  <c r="J4598" i="3" s="1"/>
  <c r="I4598" i="3" s="1"/>
  <c r="J4803" i="3" a="1"/>
  <c r="J4803" i="3" s="1"/>
  <c r="I4803" i="3" s="1"/>
  <c r="J4810" i="3" a="1"/>
  <c r="J4810" i="3" s="1"/>
  <c r="I4810" i="3" s="1"/>
  <c r="J61" i="3" a="1"/>
  <c r="J61" i="3" s="1"/>
  <c r="I61" i="3" s="1"/>
  <c r="J177" i="3" a="1"/>
  <c r="J177" i="3" s="1"/>
  <c r="I177" i="3" s="1"/>
  <c r="J489" i="3" a="1"/>
  <c r="J489" i="3" s="1"/>
  <c r="I489" i="3" s="1"/>
  <c r="J493" i="3" a="1"/>
  <c r="J493" i="3" s="1"/>
  <c r="I493" i="3" s="1"/>
  <c r="J926" i="3" a="1"/>
  <c r="J926" i="3" s="1"/>
  <c r="I926" i="3" s="1"/>
  <c r="J245" i="3" a="1"/>
  <c r="J245" i="3" s="1"/>
  <c r="I245" i="3" s="1"/>
  <c r="J25" i="3" a="1"/>
  <c r="J25" i="3" s="1"/>
  <c r="I25" i="3" s="1"/>
  <c r="J668" i="3" a="1"/>
  <c r="J668" i="3" s="1"/>
  <c r="I668" i="3" s="1"/>
  <c r="J15" i="3" a="1"/>
  <c r="J15" i="3" s="1"/>
  <c r="I15" i="3" s="1"/>
  <c r="J19" i="3" a="1"/>
  <c r="J19" i="3" s="1"/>
  <c r="I19" i="3" s="1"/>
  <c r="J635" i="3" a="1"/>
  <c r="J635" i="3" s="1"/>
  <c r="I635" i="3" s="1"/>
  <c r="J523" i="3" a="1"/>
  <c r="J523" i="3" s="1"/>
  <c r="I523" i="3" s="1"/>
  <c r="J536" i="3" a="1"/>
  <c r="J536" i="3" s="1"/>
  <c r="I536" i="3" s="1"/>
  <c r="J13" i="3" a="1"/>
  <c r="J13" i="3" s="1"/>
  <c r="I13" i="3" s="1"/>
  <c r="J543" i="3" a="1"/>
  <c r="J543" i="3" s="1"/>
  <c r="I543" i="3" s="1"/>
  <c r="J46" i="3" a="1"/>
  <c r="J46" i="3" s="1"/>
  <c r="I46" i="3" s="1"/>
  <c r="J63" i="3" a="1"/>
  <c r="J63" i="3" s="1"/>
  <c r="I63" i="3" s="1"/>
  <c r="J113" i="3" a="1"/>
  <c r="J113" i="3" s="1"/>
  <c r="I113" i="3" s="1"/>
  <c r="J323" i="3" a="1"/>
  <c r="J323" i="3" s="1"/>
  <c r="I323" i="3" s="1"/>
  <c r="J385" i="3" a="1"/>
  <c r="J385" i="3" s="1"/>
  <c r="I385" i="3" s="1"/>
  <c r="J439" i="3" a="1"/>
  <c r="J439" i="3" s="1"/>
  <c r="I439" i="3" s="1"/>
  <c r="J495" i="3" a="1"/>
  <c r="J495" i="3" s="1"/>
  <c r="I495" i="3" s="1"/>
  <c r="J514" i="3" a="1"/>
  <c r="J514" i="3" s="1"/>
  <c r="I514" i="3" s="1"/>
  <c r="J553" i="3" a="1"/>
  <c r="J553" i="3" s="1"/>
  <c r="I553" i="3" s="1"/>
  <c r="J555" i="3" a="1"/>
  <c r="J555" i="3" s="1"/>
  <c r="I555" i="3" s="1"/>
  <c r="J670" i="3" a="1"/>
  <c r="J670" i="3" s="1"/>
  <c r="I670" i="3" s="1"/>
  <c r="J749" i="3" a="1"/>
  <c r="J749" i="3" s="1"/>
  <c r="I749" i="3" s="1"/>
  <c r="J962" i="3" a="1"/>
  <c r="J962" i="3" s="1"/>
  <c r="I962" i="3" s="1"/>
  <c r="J1064" i="3" a="1"/>
  <c r="J1064" i="3" s="1"/>
  <c r="I1064" i="3" s="1"/>
  <c r="J1137" i="3" a="1"/>
  <c r="J1137" i="3" s="1"/>
  <c r="I1137" i="3" s="1"/>
  <c r="J20" i="3" a="1"/>
  <c r="J20" i="3" s="1"/>
  <c r="I20" i="3" s="1"/>
  <c r="J29" i="3" a="1"/>
  <c r="J29" i="3" s="1"/>
  <c r="I29" i="3" s="1"/>
  <c r="J169" i="3" a="1"/>
  <c r="J169" i="3" s="1"/>
  <c r="I169" i="3" s="1"/>
  <c r="J265" i="3" a="1"/>
  <c r="J265" i="3" s="1"/>
  <c r="I265" i="3" s="1"/>
  <c r="J267" i="3" a="1"/>
  <c r="J267" i="3" s="1"/>
  <c r="I267" i="3" s="1"/>
  <c r="J271" i="3" a="1"/>
  <c r="J271" i="3" s="1"/>
  <c r="I271" i="3" s="1"/>
  <c r="J519" i="3" a="1"/>
  <c r="J519" i="3" s="1"/>
  <c r="I519" i="3" s="1"/>
  <c r="J872" i="3" a="1"/>
  <c r="J872" i="3" s="1"/>
  <c r="I872" i="3" s="1"/>
  <c r="J1508" i="3" a="1"/>
  <c r="J1508" i="3" s="1"/>
  <c r="I1508" i="3" s="1"/>
  <c r="J1556" i="3" a="1"/>
  <c r="J1556" i="3" s="1"/>
  <c r="I1556" i="3" s="1"/>
  <c r="J1683" i="3" a="1"/>
  <c r="J1683" i="3" s="1"/>
  <c r="I1683" i="3" s="1"/>
  <c r="J74" i="3" a="1"/>
  <c r="J74" i="3" s="1"/>
  <c r="I74" i="3" s="1"/>
  <c r="J341" i="3" a="1"/>
  <c r="J341" i="3" s="1"/>
  <c r="I341" i="3" s="1"/>
  <c r="J369" i="3" a="1"/>
  <c r="J369" i="3" s="1"/>
  <c r="I369" i="3" s="1"/>
  <c r="J399" i="3" a="1"/>
  <c r="J399" i="3" s="1"/>
  <c r="I399" i="3" s="1"/>
  <c r="J644" i="3" a="1"/>
  <c r="J644" i="3" s="1"/>
  <c r="I644" i="3" s="1"/>
  <c r="J646" i="3" a="1"/>
  <c r="J646" i="3" s="1"/>
  <c r="I646" i="3" s="1"/>
  <c r="J839" i="3" a="1"/>
  <c r="J839" i="3" s="1"/>
  <c r="I839" i="3" s="1"/>
  <c r="J1253" i="3" a="1"/>
  <c r="J1253" i="3" s="1"/>
  <c r="I1253" i="3" s="1"/>
  <c r="J17" i="3" a="1"/>
  <c r="J17" i="3" s="1"/>
  <c r="I17" i="3" s="1"/>
  <c r="J33" i="3" a="1"/>
  <c r="J33" i="3" s="1"/>
  <c r="I33" i="3" s="1"/>
  <c r="J40" i="3" a="1"/>
  <c r="J40" i="3" s="1"/>
  <c r="I40" i="3" s="1"/>
  <c r="J211" i="3" a="1"/>
  <c r="J211" i="3" s="1"/>
  <c r="I211" i="3" s="1"/>
  <c r="J248" i="3" a="1"/>
  <c r="J248" i="3" s="1"/>
  <c r="I248" i="3" s="1"/>
  <c r="J386" i="3" a="1"/>
  <c r="J386" i="3" s="1"/>
  <c r="I386" i="3" s="1"/>
  <c r="J423" i="3" a="1"/>
  <c r="J423" i="3" s="1"/>
  <c r="I423" i="3" s="1"/>
  <c r="J633" i="3" a="1"/>
  <c r="J633" i="3" s="1"/>
  <c r="I633" i="3" s="1"/>
  <c r="J671" i="3" a="1"/>
  <c r="J671" i="3" s="1"/>
  <c r="I671" i="3" s="1"/>
  <c r="J684" i="3" a="1"/>
  <c r="J684" i="3" s="1"/>
  <c r="I684" i="3" s="1"/>
  <c r="J850" i="3" a="1"/>
  <c r="J850" i="3" s="1"/>
  <c r="I850" i="3" s="1"/>
  <c r="J12" i="3" a="1"/>
  <c r="J12" i="3" s="1"/>
  <c r="I12" i="3" s="1"/>
  <c r="J24" i="3" a="1"/>
  <c r="J24" i="3" s="1"/>
  <c r="I24" i="3" s="1"/>
  <c r="J31" i="3" a="1"/>
  <c r="J31" i="3" s="1"/>
  <c r="I31" i="3" s="1"/>
  <c r="J99" i="3" a="1"/>
  <c r="J99" i="3" s="1"/>
  <c r="I99" i="3" s="1"/>
  <c r="J195" i="3" a="1"/>
  <c r="J195" i="3" s="1"/>
  <c r="I195" i="3" s="1"/>
  <c r="J239" i="3" a="1"/>
  <c r="J239" i="3" s="1"/>
  <c r="I239" i="3" s="1"/>
  <c r="J257" i="3" a="1"/>
  <c r="J257" i="3" s="1"/>
  <c r="I257" i="3" s="1"/>
  <c r="J261" i="3" a="1"/>
  <c r="J261" i="3" s="1"/>
  <c r="I261" i="3" s="1"/>
  <c r="J304" i="3" a="1"/>
  <c r="J304" i="3" s="1"/>
  <c r="I304" i="3" s="1"/>
  <c r="J313" i="3" a="1"/>
  <c r="J313" i="3" s="1"/>
  <c r="I313" i="3" s="1"/>
  <c r="J346" i="3" a="1"/>
  <c r="J346" i="3" s="1"/>
  <c r="I346" i="3" s="1"/>
  <c r="J397" i="3" a="1"/>
  <c r="J397" i="3" s="1"/>
  <c r="I397" i="3" s="1"/>
  <c r="J406" i="3" a="1"/>
  <c r="J406" i="3" s="1"/>
  <c r="I406" i="3" s="1"/>
  <c r="J940" i="3" a="1"/>
  <c r="J940" i="3" s="1"/>
  <c r="I940" i="3" s="1"/>
  <c r="J944" i="3" a="1"/>
  <c r="J944" i="3" s="1"/>
  <c r="I944" i="3" s="1"/>
  <c r="J996" i="3" a="1"/>
  <c r="J996" i="3" s="1"/>
  <c r="I996" i="3" s="1"/>
  <c r="J87" i="3" a="1"/>
  <c r="J87" i="3" s="1"/>
  <c r="I87" i="3" s="1"/>
  <c r="J237" i="3" a="1"/>
  <c r="J237" i="3" s="1"/>
  <c r="I237" i="3" s="1"/>
  <c r="J255" i="3" a="1"/>
  <c r="J255" i="3" s="1"/>
  <c r="I255" i="3" s="1"/>
  <c r="J259" i="3" a="1"/>
  <c r="J259" i="3" s="1"/>
  <c r="I259" i="3" s="1"/>
  <c r="J355" i="3" a="1"/>
  <c r="J355" i="3" s="1"/>
  <c r="I355" i="3" s="1"/>
  <c r="J359" i="3" a="1"/>
  <c r="J359" i="3" s="1"/>
  <c r="I359" i="3" s="1"/>
  <c r="J363" i="3" a="1"/>
  <c r="J363" i="3" s="1"/>
  <c r="I363" i="3" s="1"/>
  <c r="J404" i="3" a="1"/>
  <c r="J404" i="3" s="1"/>
  <c r="I404" i="3" s="1"/>
  <c r="J419" i="3" a="1"/>
  <c r="J419" i="3" s="1"/>
  <c r="I419" i="3" s="1"/>
  <c r="J469" i="3" a="1"/>
  <c r="J469" i="3" s="1"/>
  <c r="I469" i="3" s="1"/>
  <c r="J473" i="3" a="1"/>
  <c r="J473" i="3" s="1"/>
  <c r="I473" i="3" s="1"/>
  <c r="J603" i="3" a="1"/>
  <c r="J603" i="3" s="1"/>
  <c r="I603" i="3" s="1"/>
  <c r="J661" i="3" a="1"/>
  <c r="J661" i="3" s="1"/>
  <c r="I661" i="3" s="1"/>
  <c r="J837" i="3" a="1"/>
  <c r="J837" i="3" s="1"/>
  <c r="I837" i="3" s="1"/>
  <c r="J1544" i="3" a="1"/>
  <c r="J1544" i="3" s="1"/>
  <c r="I1544" i="3" s="1"/>
  <c r="J47" i="3" a="1"/>
  <c r="J47" i="3" s="1"/>
  <c r="I47" i="3" s="1"/>
  <c r="J79" i="3" a="1"/>
  <c r="J79" i="3" s="1"/>
  <c r="I79" i="3" s="1"/>
  <c r="J129" i="3" a="1"/>
  <c r="J129" i="3" s="1"/>
  <c r="I129" i="3" s="1"/>
  <c r="J131" i="3" a="1"/>
  <c r="J131" i="3" s="1"/>
  <c r="I131" i="3" s="1"/>
  <c r="J135" i="3" a="1"/>
  <c r="J135" i="3" s="1"/>
  <c r="I135" i="3" s="1"/>
  <c r="J193" i="3" a="1"/>
  <c r="J193" i="3" s="1"/>
  <c r="I193" i="3" s="1"/>
  <c r="J344" i="3" a="1"/>
  <c r="J344" i="3" s="1"/>
  <c r="I344" i="3" s="1"/>
  <c r="J361" i="3" a="1"/>
  <c r="J361" i="3" s="1"/>
  <c r="I361" i="3" s="1"/>
  <c r="J417" i="3" a="1"/>
  <c r="J417" i="3" s="1"/>
  <c r="I417" i="3" s="1"/>
  <c r="J453" i="3" a="1"/>
  <c r="J453" i="3" s="1"/>
  <c r="I453" i="3" s="1"/>
  <c r="J535" i="3" a="1"/>
  <c r="J535" i="3" s="1"/>
  <c r="I535" i="3" s="1"/>
  <c r="J542" i="3" a="1"/>
  <c r="J542" i="3" s="1"/>
  <c r="I542" i="3" s="1"/>
  <c r="J39" i="3" a="1"/>
  <c r="J39" i="3" s="1"/>
  <c r="I39" i="3" s="1"/>
  <c r="J49" i="3" a="1"/>
  <c r="J49" i="3" s="1"/>
  <c r="I49" i="3" s="1"/>
  <c r="J51" i="3" a="1"/>
  <c r="J51" i="3" s="1"/>
  <c r="I51" i="3" s="1"/>
  <c r="J69" i="3" a="1"/>
  <c r="J69" i="3" s="1"/>
  <c r="I69" i="3" s="1"/>
  <c r="J75" i="3" a="1"/>
  <c r="J75" i="3" s="1"/>
  <c r="I75" i="3" s="1"/>
  <c r="J81" i="3" a="1"/>
  <c r="J81" i="3" s="1"/>
  <c r="I81" i="3" s="1"/>
  <c r="J123" i="3" a="1"/>
  <c r="J123" i="3" s="1"/>
  <c r="I123" i="3" s="1"/>
  <c r="J235" i="3" a="1"/>
  <c r="J235" i="3" s="1"/>
  <c r="I235" i="3" s="1"/>
  <c r="J327" i="3" a="1"/>
  <c r="J327" i="3" s="1"/>
  <c r="I327" i="3" s="1"/>
  <c r="J351" i="3" a="1"/>
  <c r="J351" i="3" s="1"/>
  <c r="I351" i="3" s="1"/>
  <c r="J463" i="3" a="1"/>
  <c r="J463" i="3" s="1"/>
  <c r="I463" i="3" s="1"/>
  <c r="J467" i="3" a="1"/>
  <c r="J467" i="3" s="1"/>
  <c r="I467" i="3" s="1"/>
  <c r="J503" i="3" a="1"/>
  <c r="J503" i="3" s="1"/>
  <c r="I503" i="3" s="1"/>
  <c r="J632" i="3" a="1"/>
  <c r="J632" i="3" s="1"/>
  <c r="I632" i="3" s="1"/>
  <c r="J1652" i="3" a="1"/>
  <c r="J1652" i="3" s="1"/>
  <c r="I1652" i="3" s="1"/>
  <c r="J1854" i="3" a="1"/>
  <c r="J1854" i="3" s="1"/>
  <c r="I1854" i="3" s="1"/>
  <c r="J9" i="3" a="1"/>
  <c r="J9" i="3" s="1"/>
  <c r="I9" i="3" s="1"/>
  <c r="J53" i="3" a="1"/>
  <c r="J53" i="3" s="1"/>
  <c r="I53" i="3" s="1"/>
  <c r="J67" i="3" a="1"/>
  <c r="J67" i="3" s="1"/>
  <c r="I67" i="3" s="1"/>
  <c r="J142" i="3" a="1"/>
  <c r="J142" i="3" s="1"/>
  <c r="I142" i="3" s="1"/>
  <c r="J202" i="3" a="1"/>
  <c r="J202" i="3" s="1"/>
  <c r="I202" i="3" s="1"/>
  <c r="J266" i="3" a="1"/>
  <c r="J266" i="3" s="1"/>
  <c r="I266" i="3" s="1"/>
  <c r="J387" i="3" a="1"/>
  <c r="J387" i="3" s="1"/>
  <c r="I387" i="3" s="1"/>
  <c r="J415" i="3" a="1"/>
  <c r="J415" i="3" s="1"/>
  <c r="I415" i="3" s="1"/>
  <c r="J426" i="3" a="1"/>
  <c r="J426" i="3" s="1"/>
  <c r="I426" i="3" s="1"/>
  <c r="J447" i="3" a="1"/>
  <c r="J447" i="3" s="1"/>
  <c r="I447" i="3" s="1"/>
  <c r="J451" i="3" a="1"/>
  <c r="J451" i="3" s="1"/>
  <c r="I451" i="3" s="1"/>
  <c r="J505" i="3" a="1"/>
  <c r="J505" i="3" s="1"/>
  <c r="I505" i="3" s="1"/>
  <c r="J527" i="3" a="1"/>
  <c r="J527" i="3" s="1"/>
  <c r="I527" i="3" s="1"/>
  <c r="J1108" i="3" a="1"/>
  <c r="J1108" i="3" s="1"/>
  <c r="I1108" i="3" s="1"/>
  <c r="J41" i="3" a="1"/>
  <c r="J41" i="3" s="1"/>
  <c r="I41" i="3" s="1"/>
  <c r="J73" i="3" a="1"/>
  <c r="J73" i="3" s="1"/>
  <c r="I73" i="3" s="1"/>
  <c r="J115" i="3" a="1"/>
  <c r="J115" i="3" s="1"/>
  <c r="I115" i="3" s="1"/>
  <c r="J158" i="3" a="1"/>
  <c r="J158" i="3" s="1"/>
  <c r="I158" i="3" s="1"/>
  <c r="J181" i="3" a="1"/>
  <c r="J181" i="3" s="1"/>
  <c r="I181" i="3" s="1"/>
  <c r="J247" i="3" a="1"/>
  <c r="J247" i="3" s="1"/>
  <c r="I247" i="3" s="1"/>
  <c r="J411" i="3" a="1"/>
  <c r="J411" i="3" s="1"/>
  <c r="I411" i="3" s="1"/>
  <c r="J501" i="3" a="1"/>
  <c r="J501" i="3" s="1"/>
  <c r="I501" i="3" s="1"/>
  <c r="J525" i="3" a="1"/>
  <c r="J525" i="3" s="1"/>
  <c r="I525" i="3" s="1"/>
  <c r="J531" i="3" a="1"/>
  <c r="J531" i="3" s="1"/>
  <c r="I531" i="3" s="1"/>
  <c r="J628" i="3" a="1"/>
  <c r="J628" i="3" s="1"/>
  <c r="I628" i="3" s="1"/>
  <c r="J1070" i="3" a="1"/>
  <c r="J1070" i="3" s="1"/>
  <c r="I1070" i="3" s="1"/>
  <c r="J1186" i="3" a="1"/>
  <c r="J1186" i="3" s="1"/>
  <c r="I1186" i="3" s="1"/>
  <c r="J1379" i="3" a="1"/>
  <c r="J1379" i="3" s="1"/>
  <c r="I1379" i="3" s="1"/>
  <c r="J1489" i="3" a="1"/>
  <c r="J1489" i="3" s="1"/>
  <c r="I1489" i="3" s="1"/>
  <c r="J62" i="3" a="1"/>
  <c r="J62" i="3" s="1"/>
  <c r="I62" i="3" s="1"/>
  <c r="J104" i="3" a="1"/>
  <c r="J104" i="3" s="1"/>
  <c r="I104" i="3" s="1"/>
  <c r="J106" i="3" a="1"/>
  <c r="J106" i="3" s="1"/>
  <c r="I106" i="3" s="1"/>
  <c r="J147" i="3" a="1"/>
  <c r="J147" i="3" s="1"/>
  <c r="I147" i="3" s="1"/>
  <c r="J166" i="3" a="1"/>
  <c r="J166" i="3" s="1"/>
  <c r="I166" i="3" s="1"/>
  <c r="J171" i="3" a="1"/>
  <c r="J171" i="3" s="1"/>
  <c r="I171" i="3" s="1"/>
  <c r="J176" i="3" a="1"/>
  <c r="J176" i="3" s="1"/>
  <c r="I176" i="3" s="1"/>
  <c r="J178" i="3" a="1"/>
  <c r="J178" i="3" s="1"/>
  <c r="I178" i="3" s="1"/>
  <c r="J183" i="3" a="1"/>
  <c r="J183" i="3" s="1"/>
  <c r="I183" i="3" s="1"/>
  <c r="J185" i="3" a="1"/>
  <c r="J185" i="3" s="1"/>
  <c r="I185" i="3" s="1"/>
  <c r="J192" i="3" a="1"/>
  <c r="J192" i="3" s="1"/>
  <c r="I192" i="3" s="1"/>
  <c r="J194" i="3" a="1"/>
  <c r="J194" i="3" s="1"/>
  <c r="I194" i="3" s="1"/>
  <c r="J203" i="3" a="1"/>
  <c r="J203" i="3" s="1"/>
  <c r="I203" i="3" s="1"/>
  <c r="J208" i="3" a="1"/>
  <c r="J208" i="3" s="1"/>
  <c r="I208" i="3" s="1"/>
  <c r="J213" i="3" a="1"/>
  <c r="J213" i="3" s="1"/>
  <c r="I213" i="3" s="1"/>
  <c r="J220" i="3" a="1"/>
  <c r="J220" i="3" s="1"/>
  <c r="I220" i="3" s="1"/>
  <c r="J273" i="3" a="1"/>
  <c r="J273" i="3" s="1"/>
  <c r="I273" i="3" s="1"/>
  <c r="J277" i="3" a="1"/>
  <c r="J277" i="3" s="1"/>
  <c r="I277" i="3" s="1"/>
  <c r="J321" i="3" a="1"/>
  <c r="J321" i="3" s="1"/>
  <c r="I321" i="3" s="1"/>
  <c r="J329" i="3" a="1"/>
  <c r="J329" i="3" s="1"/>
  <c r="I329" i="3" s="1"/>
  <c r="J340" i="3" a="1"/>
  <c r="J340" i="3" s="1"/>
  <c r="I340" i="3" s="1"/>
  <c r="J413" i="3" a="1"/>
  <c r="J413" i="3" s="1"/>
  <c r="I413" i="3" s="1"/>
  <c r="J437" i="3" a="1"/>
  <c r="J437" i="3" s="1"/>
  <c r="I437" i="3" s="1"/>
  <c r="J497" i="3" a="1"/>
  <c r="J497" i="3" s="1"/>
  <c r="I497" i="3" s="1"/>
  <c r="J515" i="3" a="1"/>
  <c r="J515" i="3" s="1"/>
  <c r="I515" i="3" s="1"/>
  <c r="J517" i="3" a="1"/>
  <c r="J517" i="3" s="1"/>
  <c r="I517" i="3" s="1"/>
  <c r="J529" i="3" a="1"/>
  <c r="J529" i="3" s="1"/>
  <c r="I529" i="3" s="1"/>
  <c r="J551" i="3" a="1"/>
  <c r="J551" i="3" s="1"/>
  <c r="I551" i="3" s="1"/>
  <c r="J575" i="3" a="1"/>
  <c r="J575" i="3" s="1"/>
  <c r="I575" i="3" s="1"/>
  <c r="J579" i="3" a="1"/>
  <c r="J579" i="3" s="1"/>
  <c r="I579" i="3" s="1"/>
  <c r="J581" i="3" a="1"/>
  <c r="J581" i="3" s="1"/>
  <c r="I581" i="3" s="1"/>
  <c r="J585" i="3" a="1"/>
  <c r="J585" i="3" s="1"/>
  <c r="I585" i="3" s="1"/>
  <c r="J590" i="3" a="1"/>
  <c r="J590" i="3" s="1"/>
  <c r="I590" i="3" s="1"/>
  <c r="J597" i="3" a="1"/>
  <c r="J597" i="3" s="1"/>
  <c r="I597" i="3" s="1"/>
  <c r="J669" i="3" a="1"/>
  <c r="J669" i="3" s="1"/>
  <c r="I669" i="3" s="1"/>
  <c r="J725" i="3" a="1"/>
  <c r="J725" i="3" s="1"/>
  <c r="I725" i="3" s="1"/>
  <c r="J851" i="3" a="1"/>
  <c r="J851" i="3" s="1"/>
  <c r="I851" i="3" s="1"/>
  <c r="J908" i="3" a="1"/>
  <c r="J908" i="3" s="1"/>
  <c r="I908" i="3" s="1"/>
  <c r="J1109" i="3" a="1"/>
  <c r="J1109" i="3" s="1"/>
  <c r="I1109" i="3" s="1"/>
  <c r="J1176" i="3" a="1"/>
  <c r="J1176" i="3" s="1"/>
  <c r="I1176" i="3" s="1"/>
  <c r="J1192" i="3" a="1"/>
  <c r="J1192" i="3" s="1"/>
  <c r="I1192" i="3" s="1"/>
  <c r="J1271" i="3" a="1"/>
  <c r="J1271" i="3" s="1"/>
  <c r="I1271" i="3" s="1"/>
  <c r="J1289" i="3" a="1"/>
  <c r="J1289" i="3" s="1"/>
  <c r="I1289" i="3" s="1"/>
  <c r="J1299" i="3" a="1"/>
  <c r="J1299" i="3" s="1"/>
  <c r="I1299" i="3" s="1"/>
  <c r="J1317" i="3" a="1"/>
  <c r="J1317" i="3" s="1"/>
  <c r="I1317" i="3" s="1"/>
  <c r="J1429" i="3" a="1"/>
  <c r="J1429" i="3" s="1"/>
  <c r="I1429" i="3" s="1"/>
  <c r="J1520" i="3" a="1"/>
  <c r="J1520" i="3" s="1"/>
  <c r="I1520" i="3" s="1"/>
  <c r="J1614" i="3" a="1"/>
  <c r="J1614" i="3" s="1"/>
  <c r="I1614" i="3" s="1"/>
  <c r="J1675" i="3" a="1"/>
  <c r="J1675" i="3" s="1"/>
  <c r="I1675" i="3" s="1"/>
  <c r="J1689" i="3" a="1"/>
  <c r="J1689" i="3" s="1"/>
  <c r="I1689" i="3" s="1"/>
  <c r="J2460" i="3" a="1"/>
  <c r="J2460" i="3" s="1"/>
  <c r="I2460" i="3" s="1"/>
  <c r="J2472" i="3" a="1"/>
  <c r="J2472" i="3" s="1"/>
  <c r="I2472" i="3" s="1"/>
  <c r="J144" i="3" a="1"/>
  <c r="J144" i="3" s="1"/>
  <c r="I144" i="3" s="1"/>
  <c r="J189" i="3" a="1"/>
  <c r="J189" i="3" s="1"/>
  <c r="I189" i="3" s="1"/>
  <c r="J421" i="3" a="1"/>
  <c r="J421" i="3" s="1"/>
  <c r="I421" i="3" s="1"/>
  <c r="J457" i="3" a="1"/>
  <c r="J457" i="3" s="1"/>
  <c r="I457" i="3" s="1"/>
  <c r="J521" i="3" a="1"/>
  <c r="J521" i="3" s="1"/>
  <c r="I521" i="3" s="1"/>
  <c r="J651" i="3" a="1"/>
  <c r="J651" i="3" s="1"/>
  <c r="I651" i="3" s="1"/>
  <c r="J658" i="3" a="1"/>
  <c r="J658" i="3" s="1"/>
  <c r="I658" i="3" s="1"/>
  <c r="J797" i="3" a="1"/>
  <c r="J797" i="3" s="1"/>
  <c r="I797" i="3" s="1"/>
  <c r="J932" i="3" a="1"/>
  <c r="J932" i="3" s="1"/>
  <c r="I932" i="3" s="1"/>
  <c r="J1008" i="3" a="1"/>
  <c r="J1008" i="3" s="1"/>
  <c r="I1008" i="3" s="1"/>
  <c r="J1040" i="3" a="1"/>
  <c r="J1040" i="3" s="1"/>
  <c r="I1040" i="3" s="1"/>
  <c r="J1058" i="3" a="1"/>
  <c r="J1058" i="3" s="1"/>
  <c r="I1058" i="3" s="1"/>
  <c r="J1068" i="3" a="1"/>
  <c r="J1068" i="3" s="1"/>
  <c r="I1068" i="3" s="1"/>
  <c r="J1080" i="3" a="1"/>
  <c r="J1080" i="3" s="1"/>
  <c r="I1080" i="3" s="1"/>
  <c r="J1085" i="3" a="1"/>
  <c r="J1085" i="3" s="1"/>
  <c r="I1085" i="3" s="1"/>
  <c r="J1134" i="3" a="1"/>
  <c r="J1134" i="3" s="1"/>
  <c r="I1134" i="3" s="1"/>
  <c r="J1148" i="3" a="1"/>
  <c r="J1148" i="3" s="1"/>
  <c r="I1148" i="3" s="1"/>
  <c r="J1265" i="3" a="1"/>
  <c r="J1265" i="3" s="1"/>
  <c r="I1265" i="3" s="1"/>
  <c r="J1269" i="3" a="1"/>
  <c r="J1269" i="3" s="1"/>
  <c r="I1269" i="3" s="1"/>
  <c r="J1501" i="3" a="1"/>
  <c r="J1501" i="3" s="1"/>
  <c r="I1501" i="3" s="1"/>
  <c r="J1599" i="3" a="1"/>
  <c r="J1599" i="3" s="1"/>
  <c r="I1599" i="3" s="1"/>
  <c r="J1827" i="3" a="1"/>
  <c r="J1827" i="3" s="1"/>
  <c r="I1827" i="3" s="1"/>
  <c r="J1942" i="3" a="1"/>
  <c r="J1942" i="3" s="1"/>
  <c r="I1942" i="3" s="1"/>
  <c r="J2163" i="3" a="1"/>
  <c r="J2163" i="3" s="1"/>
  <c r="I2163" i="3" s="1"/>
  <c r="J2353" i="3" a="1"/>
  <c r="J2353" i="3" s="1"/>
  <c r="I2353" i="3" s="1"/>
  <c r="J125" i="3" a="1"/>
  <c r="J125" i="3" s="1"/>
  <c r="I125" i="3" s="1"/>
  <c r="J287" i="3" a="1"/>
  <c r="J287" i="3" s="1"/>
  <c r="I287" i="3" s="1"/>
  <c r="J289" i="3" a="1"/>
  <c r="J289" i="3" s="1"/>
  <c r="I289" i="3" s="1"/>
  <c r="J365" i="3" a="1"/>
  <c r="J365" i="3" s="1"/>
  <c r="I365" i="3" s="1"/>
  <c r="J401" i="3" a="1"/>
  <c r="J401" i="3" s="1"/>
  <c r="I401" i="3" s="1"/>
  <c r="J441" i="3" a="1"/>
  <c r="J441" i="3" s="1"/>
  <c r="I441" i="3" s="1"/>
  <c r="J483" i="3" a="1"/>
  <c r="J483" i="3" s="1"/>
  <c r="I483" i="3" s="1"/>
  <c r="J485" i="3" a="1"/>
  <c r="J485" i="3" s="1"/>
  <c r="I485" i="3" s="1"/>
  <c r="J533" i="3" a="1"/>
  <c r="J533" i="3" s="1"/>
  <c r="I533" i="3" s="1"/>
  <c r="J756" i="3" a="1"/>
  <c r="J756" i="3" s="1"/>
  <c r="I756" i="3" s="1"/>
  <c r="J779" i="3" a="1"/>
  <c r="J779" i="3" s="1"/>
  <c r="I779" i="3" s="1"/>
  <c r="J801" i="3" a="1"/>
  <c r="J801" i="3" s="1"/>
  <c r="I801" i="3" s="1"/>
  <c r="J832" i="3" a="1"/>
  <c r="J832" i="3" s="1"/>
  <c r="I832" i="3" s="1"/>
  <c r="J1010" i="3" a="1"/>
  <c r="J1010" i="3" s="1"/>
  <c r="I1010" i="3" s="1"/>
  <c r="J1020" i="3" a="1"/>
  <c r="J1020" i="3" s="1"/>
  <c r="I1020" i="3" s="1"/>
  <c r="J1056" i="3" a="1"/>
  <c r="J1056" i="3" s="1"/>
  <c r="I1056" i="3" s="1"/>
  <c r="J1140" i="3" a="1"/>
  <c r="J1140" i="3" s="1"/>
  <c r="I1140" i="3" s="1"/>
  <c r="J1152" i="3" a="1"/>
  <c r="J1152" i="3" s="1"/>
  <c r="I1152" i="3" s="1"/>
  <c r="J1349" i="3" a="1"/>
  <c r="J1349" i="3" s="1"/>
  <c r="I1349" i="3" s="1"/>
  <c r="J1355" i="3" a="1"/>
  <c r="J1355" i="3" s="1"/>
  <c r="I1355" i="3" s="1"/>
  <c r="J1432" i="3" a="1"/>
  <c r="J1432" i="3" s="1"/>
  <c r="I1432" i="3" s="1"/>
  <c r="J1445" i="3" a="1"/>
  <c r="J1445" i="3" s="1"/>
  <c r="I1445" i="3" s="1"/>
  <c r="J1481" i="3" a="1"/>
  <c r="J1481" i="3" s="1"/>
  <c r="I1481" i="3" s="1"/>
  <c r="J1565" i="3" a="1"/>
  <c r="J1565" i="3" s="1"/>
  <c r="I1565" i="3" s="1"/>
  <c r="J1591" i="3" a="1"/>
  <c r="J1591" i="3" s="1"/>
  <c r="I1591" i="3" s="1"/>
  <c r="J1627" i="3" a="1"/>
  <c r="J1627" i="3" s="1"/>
  <c r="I1627" i="3" s="1"/>
  <c r="J2351" i="3" a="1"/>
  <c r="J2351" i="3" s="1"/>
  <c r="I2351" i="3" s="1"/>
  <c r="J2376" i="3" a="1"/>
  <c r="J2376" i="3" s="1"/>
  <c r="I2376" i="3" s="1"/>
  <c r="J58" i="3" a="1"/>
  <c r="J58" i="3" s="1"/>
  <c r="I58" i="3" s="1"/>
  <c r="J80" i="3" a="1"/>
  <c r="J80" i="3" s="1"/>
  <c r="I80" i="3" s="1"/>
  <c r="J146" i="3" a="1"/>
  <c r="J146" i="3" s="1"/>
  <c r="I146" i="3" s="1"/>
  <c r="J209" i="3" a="1"/>
  <c r="J209" i="3" s="1"/>
  <c r="I209" i="3" s="1"/>
  <c r="J232" i="3" a="1"/>
  <c r="J232" i="3" s="1"/>
  <c r="I232" i="3" s="1"/>
  <c r="J295" i="3" a="1"/>
  <c r="J295" i="3" s="1"/>
  <c r="I295" i="3" s="1"/>
  <c r="J297" i="3" a="1"/>
  <c r="J297" i="3" s="1"/>
  <c r="I297" i="3" s="1"/>
  <c r="J326" i="3" a="1"/>
  <c r="J326" i="3" s="1"/>
  <c r="I326" i="3" s="1"/>
  <c r="J356" i="3" a="1"/>
  <c r="J356" i="3" s="1"/>
  <c r="I356" i="3" s="1"/>
  <c r="J358" i="3" a="1"/>
  <c r="J358" i="3" s="1"/>
  <c r="I358" i="3" s="1"/>
  <c r="J376" i="3" a="1"/>
  <c r="J376" i="3" s="1"/>
  <c r="I376" i="3" s="1"/>
  <c r="J396" i="3" a="1"/>
  <c r="J396" i="3" s="1"/>
  <c r="I396" i="3" s="1"/>
  <c r="J405" i="3" a="1"/>
  <c r="J405" i="3" s="1"/>
  <c r="I405" i="3" s="1"/>
  <c r="J425" i="3" a="1"/>
  <c r="J425" i="3" s="1"/>
  <c r="I425" i="3" s="1"/>
  <c r="J436" i="3" a="1"/>
  <c r="J436" i="3" s="1"/>
  <c r="I436" i="3" s="1"/>
  <c r="J512" i="3" a="1"/>
  <c r="J512" i="3" s="1"/>
  <c r="I512" i="3" s="1"/>
  <c r="J516" i="3" a="1"/>
  <c r="J516" i="3" s="1"/>
  <c r="I516" i="3" s="1"/>
  <c r="J537" i="3" a="1"/>
  <c r="J537" i="3" s="1"/>
  <c r="I537" i="3" s="1"/>
  <c r="J539" i="3" a="1"/>
  <c r="J539" i="3" s="1"/>
  <c r="I539" i="3" s="1"/>
  <c r="J552" i="3" a="1"/>
  <c r="J552" i="3" s="1"/>
  <c r="I552" i="3" s="1"/>
  <c r="J557" i="3" a="1"/>
  <c r="J557" i="3" s="1"/>
  <c r="I557" i="3" s="1"/>
  <c r="J572" i="3" a="1"/>
  <c r="J572" i="3" s="1"/>
  <c r="I572" i="3" s="1"/>
  <c r="J576" i="3" a="1"/>
  <c r="J576" i="3" s="1"/>
  <c r="I576" i="3" s="1"/>
  <c r="J578" i="3" a="1"/>
  <c r="J578" i="3" s="1"/>
  <c r="I578" i="3" s="1"/>
  <c r="J582" i="3" a="1"/>
  <c r="J582" i="3" s="1"/>
  <c r="I582" i="3" s="1"/>
  <c r="J716" i="3" a="1"/>
  <c r="J716" i="3" s="1"/>
  <c r="I716" i="3" s="1"/>
  <c r="J785" i="3" a="1"/>
  <c r="J785" i="3" s="1"/>
  <c r="I785" i="3" s="1"/>
  <c r="J844" i="3" a="1"/>
  <c r="J844" i="3" s="1"/>
  <c r="I844" i="3" s="1"/>
  <c r="J955" i="3" a="1"/>
  <c r="J955" i="3" s="1"/>
  <c r="I955" i="3" s="1"/>
  <c r="J1206" i="3" a="1"/>
  <c r="J1206" i="3" s="1"/>
  <c r="I1206" i="3" s="1"/>
  <c r="J1286" i="3" a="1"/>
  <c r="J1286" i="3" s="1"/>
  <c r="I1286" i="3" s="1"/>
  <c r="J1288" i="3" a="1"/>
  <c r="J1288" i="3" s="1"/>
  <c r="I1288" i="3" s="1"/>
  <c r="J1345" i="3" a="1"/>
  <c r="J1345" i="3" s="1"/>
  <c r="I1345" i="3" s="1"/>
  <c r="J1694" i="3" a="1"/>
  <c r="J1694" i="3" s="1"/>
  <c r="I1694" i="3" s="1"/>
  <c r="J2700" i="3" a="1"/>
  <c r="J2700" i="3" s="1"/>
  <c r="I2700" i="3" s="1"/>
  <c r="J65" i="3" a="1"/>
  <c r="J65" i="3" s="1"/>
  <c r="I65" i="3" s="1"/>
  <c r="J70" i="3" a="1"/>
  <c r="J70" i="3" s="1"/>
  <c r="I70" i="3" s="1"/>
  <c r="J134" i="3" a="1"/>
  <c r="J134" i="3" s="1"/>
  <c r="I134" i="3" s="1"/>
  <c r="J162" i="3" a="1"/>
  <c r="J162" i="3" s="1"/>
  <c r="I162" i="3" s="1"/>
  <c r="J204" i="3" a="1"/>
  <c r="J204" i="3" s="1"/>
  <c r="I204" i="3" s="1"/>
  <c r="J249" i="3" a="1"/>
  <c r="J249" i="3" s="1"/>
  <c r="I249" i="3" s="1"/>
  <c r="J274" i="3" a="1"/>
  <c r="J274" i="3" s="1"/>
  <c r="I274" i="3" s="1"/>
  <c r="J276" i="3" a="1"/>
  <c r="J276" i="3" s="1"/>
  <c r="I276" i="3" s="1"/>
  <c r="J278" i="3" a="1"/>
  <c r="J278" i="3" s="1"/>
  <c r="I278" i="3" s="1"/>
  <c r="J305" i="3" a="1"/>
  <c r="J305" i="3" s="1"/>
  <c r="I305" i="3" s="1"/>
  <c r="J320" i="3" a="1"/>
  <c r="J320" i="3" s="1"/>
  <c r="I320" i="3" s="1"/>
  <c r="J328" i="3" a="1"/>
  <c r="J328" i="3" s="1"/>
  <c r="I328" i="3" s="1"/>
  <c r="J345" i="3" a="1"/>
  <c r="J345" i="3" s="1"/>
  <c r="I345" i="3" s="1"/>
  <c r="J349" i="3" a="1"/>
  <c r="J349" i="3" s="1"/>
  <c r="I349" i="3" s="1"/>
  <c r="J360" i="3" a="1"/>
  <c r="J360" i="3" s="1"/>
  <c r="I360" i="3" s="1"/>
  <c r="J378" i="3" a="1"/>
  <c r="J378" i="3" s="1"/>
  <c r="I378" i="3" s="1"/>
  <c r="J427" i="3" a="1"/>
  <c r="J427" i="3" s="1"/>
  <c r="I427" i="3" s="1"/>
  <c r="J429" i="3" a="1"/>
  <c r="J429" i="3" s="1"/>
  <c r="I429" i="3" s="1"/>
  <c r="J450" i="3" a="1"/>
  <c r="J450" i="3" s="1"/>
  <c r="I450" i="3" s="1"/>
  <c r="J509" i="3" a="1"/>
  <c r="J509" i="3" s="1"/>
  <c r="I509" i="3" s="1"/>
  <c r="J574" i="3" a="1"/>
  <c r="J574" i="3" s="1"/>
  <c r="I574" i="3" s="1"/>
  <c r="J580" i="3" a="1"/>
  <c r="J580" i="3" s="1"/>
  <c r="I580" i="3" s="1"/>
  <c r="J586" i="3" a="1"/>
  <c r="J586" i="3" s="1"/>
  <c r="I586" i="3" s="1"/>
  <c r="J617" i="3" a="1"/>
  <c r="J617" i="3" s="1"/>
  <c r="I617" i="3" s="1"/>
  <c r="J624" i="3" a="1"/>
  <c r="J624" i="3" s="1"/>
  <c r="I624" i="3" s="1"/>
  <c r="J629" i="3" a="1"/>
  <c r="J629" i="3" s="1"/>
  <c r="I629" i="3" s="1"/>
  <c r="J641" i="3" a="1"/>
  <c r="J641" i="3" s="1"/>
  <c r="I641" i="3" s="1"/>
  <c r="J653" i="3" a="1"/>
  <c r="J653" i="3" s="1"/>
  <c r="I653" i="3" s="1"/>
  <c r="J693" i="3" a="1"/>
  <c r="J693" i="3" s="1"/>
  <c r="I693" i="3" s="1"/>
  <c r="J774" i="3" a="1"/>
  <c r="J774" i="3" s="1"/>
  <c r="I774" i="3" s="1"/>
  <c r="J804" i="3" a="1"/>
  <c r="J804" i="3" s="1"/>
  <c r="I804" i="3" s="1"/>
  <c r="J1097" i="3" a="1"/>
  <c r="J1097" i="3" s="1"/>
  <c r="I1097" i="3" s="1"/>
  <c r="J1197" i="3" a="1"/>
  <c r="J1197" i="3" s="1"/>
  <c r="I1197" i="3" s="1"/>
  <c r="J1212" i="3" a="1"/>
  <c r="J1212" i="3" s="1"/>
  <c r="I1212" i="3" s="1"/>
  <c r="J1220" i="3" a="1"/>
  <c r="J1220" i="3" s="1"/>
  <c r="I1220" i="3" s="1"/>
  <c r="J1230" i="3" a="1"/>
  <c r="J1230" i="3" s="1"/>
  <c r="I1230" i="3" s="1"/>
  <c r="J1312" i="3" a="1"/>
  <c r="J1312" i="3" s="1"/>
  <c r="I1312" i="3" s="1"/>
  <c r="J1455" i="3" a="1"/>
  <c r="J1455" i="3" s="1"/>
  <c r="I1455" i="3" s="1"/>
  <c r="J1670" i="3" a="1"/>
  <c r="J1670" i="3" s="1"/>
  <c r="I1670" i="3" s="1"/>
  <c r="J1719" i="3" a="1"/>
  <c r="J1719" i="3" s="1"/>
  <c r="I1719" i="3" s="1"/>
  <c r="J1779" i="3" a="1"/>
  <c r="J1779" i="3" s="1"/>
  <c r="I1779" i="3" s="1"/>
  <c r="J77" i="3" a="1"/>
  <c r="J77" i="3" s="1"/>
  <c r="I77" i="3" s="1"/>
  <c r="J93" i="3" a="1"/>
  <c r="J93" i="3" s="1"/>
  <c r="I93" i="3" s="1"/>
  <c r="J197" i="3" a="1"/>
  <c r="J197" i="3" s="1"/>
  <c r="I197" i="3" s="1"/>
  <c r="J216" i="3" a="1"/>
  <c r="J216" i="3" s="1"/>
  <c r="I216" i="3" s="1"/>
  <c r="J301" i="3" a="1"/>
  <c r="J301" i="3" s="1"/>
  <c r="I301" i="3" s="1"/>
  <c r="J303" i="3" a="1"/>
  <c r="J303" i="3" s="1"/>
  <c r="I303" i="3" s="1"/>
  <c r="J343" i="3" a="1"/>
  <c r="J343" i="3" s="1"/>
  <c r="I343" i="3" s="1"/>
  <c r="J347" i="3" a="1"/>
  <c r="J347" i="3" s="1"/>
  <c r="I347" i="3" s="1"/>
  <c r="J371" i="3" a="1"/>
  <c r="J371" i="3" s="1"/>
  <c r="I371" i="3" s="1"/>
  <c r="J373" i="3" a="1"/>
  <c r="J373" i="3" s="1"/>
  <c r="I373" i="3" s="1"/>
  <c r="J389" i="3" a="1"/>
  <c r="J389" i="3" s="1"/>
  <c r="I389" i="3" s="1"/>
  <c r="J398" i="3" a="1"/>
  <c r="J398" i="3" s="1"/>
  <c r="I398" i="3" s="1"/>
  <c r="J407" i="3" a="1"/>
  <c r="J407" i="3" s="1"/>
  <c r="I407" i="3" s="1"/>
  <c r="J409" i="3" a="1"/>
  <c r="J409" i="3" s="1"/>
  <c r="I409" i="3" s="1"/>
  <c r="J438" i="3" a="1"/>
  <c r="J438" i="3" s="1"/>
  <c r="I438" i="3" s="1"/>
  <c r="J445" i="3" a="1"/>
  <c r="J445" i="3" s="1"/>
  <c r="I445" i="3" s="1"/>
  <c r="J461" i="3" a="1"/>
  <c r="J461" i="3" s="1"/>
  <c r="I461" i="3" s="1"/>
  <c r="J491" i="3" a="1"/>
  <c r="J491" i="3" s="1"/>
  <c r="I491" i="3" s="1"/>
  <c r="J559" i="3" a="1"/>
  <c r="J559" i="3" s="1"/>
  <c r="I559" i="3" s="1"/>
  <c r="J561" i="3" a="1"/>
  <c r="J561" i="3" s="1"/>
  <c r="I561" i="3" s="1"/>
  <c r="J588" i="3" a="1"/>
  <c r="J588" i="3" s="1"/>
  <c r="I588" i="3" s="1"/>
  <c r="J591" i="3" a="1"/>
  <c r="J591" i="3" s="1"/>
  <c r="I591" i="3" s="1"/>
  <c r="J598" i="3" a="1"/>
  <c r="J598" i="3" s="1"/>
  <c r="I598" i="3" s="1"/>
  <c r="J600" i="3" a="1"/>
  <c r="J600" i="3" s="1"/>
  <c r="I600" i="3" s="1"/>
  <c r="J605" i="3" a="1"/>
  <c r="J605" i="3" s="1"/>
  <c r="I605" i="3" s="1"/>
  <c r="J612" i="3" a="1"/>
  <c r="J612" i="3" s="1"/>
  <c r="I612" i="3" s="1"/>
  <c r="J652" i="3" a="1"/>
  <c r="J652" i="3" s="1"/>
  <c r="I652" i="3" s="1"/>
  <c r="J665" i="3" a="1"/>
  <c r="J665" i="3" s="1"/>
  <c r="I665" i="3" s="1"/>
  <c r="J695" i="3" a="1"/>
  <c r="J695" i="3" s="1"/>
  <c r="I695" i="3" s="1"/>
  <c r="J788" i="3" a="1"/>
  <c r="J788" i="3" s="1"/>
  <c r="I788" i="3" s="1"/>
  <c r="J917" i="3" a="1"/>
  <c r="J917" i="3" s="1"/>
  <c r="I917" i="3" s="1"/>
  <c r="J1017" i="3" a="1"/>
  <c r="J1017" i="3" s="1"/>
  <c r="I1017" i="3" s="1"/>
  <c r="J1073" i="3" a="1"/>
  <c r="J1073" i="3" s="1"/>
  <c r="I1073" i="3" s="1"/>
  <c r="J1193" i="3" a="1"/>
  <c r="J1193" i="3" s="1"/>
  <c r="I1193" i="3" s="1"/>
  <c r="J1224" i="3" a="1"/>
  <c r="J1224" i="3" s="1"/>
  <c r="I1224" i="3" s="1"/>
  <c r="J1262" i="3" a="1"/>
  <c r="J1262" i="3" s="1"/>
  <c r="I1262" i="3" s="1"/>
  <c r="J1322" i="3" a="1"/>
  <c r="J1322" i="3" s="1"/>
  <c r="I1322" i="3" s="1"/>
  <c r="J1324" i="3" a="1"/>
  <c r="J1324" i="3" s="1"/>
  <c r="I1324" i="3" s="1"/>
  <c r="J1418" i="3" a="1"/>
  <c r="J1418" i="3" s="1"/>
  <c r="I1418" i="3" s="1"/>
  <c r="J1442" i="3" a="1"/>
  <c r="J1442" i="3" s="1"/>
  <c r="I1442" i="3" s="1"/>
  <c r="J1496" i="3" a="1"/>
  <c r="J1496" i="3" s="1"/>
  <c r="I1496" i="3" s="1"/>
  <c r="J1645" i="3" a="1"/>
  <c r="J1645" i="3" s="1"/>
  <c r="I1645" i="3" s="1"/>
  <c r="J1659" i="3" a="1"/>
  <c r="J1659" i="3" s="1"/>
  <c r="I1659" i="3" s="1"/>
  <c r="J1678" i="3" a="1"/>
  <c r="J1678" i="3" s="1"/>
  <c r="I1678" i="3" s="1"/>
  <c r="J1690" i="3" a="1"/>
  <c r="J1690" i="3" s="1"/>
  <c r="I1690" i="3" s="1"/>
  <c r="J2304" i="3" a="1"/>
  <c r="J2304" i="3" s="1"/>
  <c r="I2304" i="3" s="1"/>
  <c r="J60" i="3" a="1"/>
  <c r="J60" i="3" s="1"/>
  <c r="I60" i="3" s="1"/>
  <c r="J72" i="3" a="1"/>
  <c r="J72" i="3" s="1"/>
  <c r="I72" i="3" s="1"/>
  <c r="J227" i="3" a="1"/>
  <c r="J227" i="3" s="1"/>
  <c r="I227" i="3" s="1"/>
  <c r="J229" i="3" a="1"/>
  <c r="J229" i="3" s="1"/>
  <c r="I229" i="3" s="1"/>
  <c r="J240" i="3" a="1"/>
  <c r="J240" i="3" s="1"/>
  <c r="I240" i="3" s="1"/>
  <c r="J269" i="3" a="1"/>
  <c r="J269" i="3" s="1"/>
  <c r="I269" i="3" s="1"/>
  <c r="J332" i="3" a="1"/>
  <c r="J332" i="3" s="1"/>
  <c r="I332" i="3" s="1"/>
  <c r="J353" i="3" a="1"/>
  <c r="J353" i="3" s="1"/>
  <c r="I353" i="3" s="1"/>
  <c r="J420" i="3" a="1"/>
  <c r="J420" i="3" s="1"/>
  <c r="I420" i="3" s="1"/>
  <c r="J476" i="3" a="1"/>
  <c r="J476" i="3" s="1"/>
  <c r="I476" i="3" s="1"/>
  <c r="J500" i="3" a="1"/>
  <c r="J500" i="3" s="1"/>
  <c r="I500" i="3" s="1"/>
  <c r="J545" i="3" a="1"/>
  <c r="J545" i="3" s="1"/>
  <c r="I545" i="3" s="1"/>
  <c r="J554" i="3" a="1"/>
  <c r="J554" i="3" s="1"/>
  <c r="I554" i="3" s="1"/>
  <c r="J626" i="3" a="1"/>
  <c r="J626" i="3" s="1"/>
  <c r="I626" i="3" s="1"/>
  <c r="J667" i="3" a="1"/>
  <c r="J667" i="3" s="1"/>
  <c r="I667" i="3" s="1"/>
  <c r="J761" i="3" a="1"/>
  <c r="J761" i="3" s="1"/>
  <c r="I761" i="3" s="1"/>
  <c r="J808" i="3" a="1"/>
  <c r="J808" i="3" s="1"/>
  <c r="I808" i="3" s="1"/>
  <c r="J953" i="3" a="1"/>
  <c r="J953" i="3" s="1"/>
  <c r="I953" i="3" s="1"/>
  <c r="J1001" i="3" a="1"/>
  <c r="J1001" i="3" s="1"/>
  <c r="I1001" i="3" s="1"/>
  <c r="J1005" i="3" a="1"/>
  <c r="J1005" i="3" s="1"/>
  <c r="I1005" i="3" s="1"/>
  <c r="J1360" i="3" a="1"/>
  <c r="J1360" i="3" s="1"/>
  <c r="I1360" i="3" s="1"/>
  <c r="J1382" i="3" a="1"/>
  <c r="J1382" i="3" s="1"/>
  <c r="I1382" i="3" s="1"/>
  <c r="J1402" i="3" a="1"/>
  <c r="J1402" i="3" s="1"/>
  <c r="I1402" i="3" s="1"/>
  <c r="J1444" i="3" a="1"/>
  <c r="J1444" i="3" s="1"/>
  <c r="I1444" i="3" s="1"/>
  <c r="J1534" i="3" a="1"/>
  <c r="J1534" i="3" s="1"/>
  <c r="I1534" i="3" s="1"/>
  <c r="J145" i="3" a="1"/>
  <c r="J145" i="3" s="1"/>
  <c r="I145" i="3" s="1"/>
  <c r="J152" i="3" a="1"/>
  <c r="J152" i="3" s="1"/>
  <c r="I152" i="3" s="1"/>
  <c r="J154" i="3" a="1"/>
  <c r="J154" i="3" s="1"/>
  <c r="I154" i="3" s="1"/>
  <c r="J201" i="3" a="1"/>
  <c r="J201" i="3" s="1"/>
  <c r="I201" i="3" s="1"/>
  <c r="J282" i="3" a="1"/>
  <c r="J282" i="3" s="1"/>
  <c r="I282" i="3" s="1"/>
  <c r="J284" i="3" a="1"/>
  <c r="J284" i="3" s="1"/>
  <c r="I284" i="3" s="1"/>
  <c r="J286" i="3" a="1"/>
  <c r="J286" i="3" s="1"/>
  <c r="I286" i="3" s="1"/>
  <c r="J317" i="3" a="1"/>
  <c r="J317" i="3" s="1"/>
  <c r="I317" i="3" s="1"/>
  <c r="J334" i="3" a="1"/>
  <c r="J334" i="3" s="1"/>
  <c r="I334" i="3" s="1"/>
  <c r="J375" i="3" a="1"/>
  <c r="J375" i="3" s="1"/>
  <c r="I375" i="3" s="1"/>
  <c r="J382" i="3" a="1"/>
  <c r="J382" i="3" s="1"/>
  <c r="I382" i="3" s="1"/>
  <c r="J391" i="3" a="1"/>
  <c r="J391" i="3" s="1"/>
  <c r="I391" i="3" s="1"/>
  <c r="J393" i="3" a="1"/>
  <c r="J393" i="3" s="1"/>
  <c r="I393" i="3" s="1"/>
  <c r="J478" i="3" a="1"/>
  <c r="J478" i="3" s="1"/>
  <c r="I478" i="3" s="1"/>
  <c r="J480" i="3" a="1"/>
  <c r="J480" i="3" s="1"/>
  <c r="I480" i="3" s="1"/>
  <c r="J504" i="3" a="1"/>
  <c r="J504" i="3" s="1"/>
  <c r="I504" i="3" s="1"/>
  <c r="J513" i="3" a="1"/>
  <c r="J513" i="3" s="1"/>
  <c r="I513" i="3" s="1"/>
  <c r="J520" i="3" a="1"/>
  <c r="J520" i="3" s="1"/>
  <c r="I520" i="3" s="1"/>
  <c r="J563" i="3" a="1"/>
  <c r="J563" i="3" s="1"/>
  <c r="I563" i="3" s="1"/>
  <c r="J565" i="3" a="1"/>
  <c r="J565" i="3" s="1"/>
  <c r="I565" i="3" s="1"/>
  <c r="J569" i="3" a="1"/>
  <c r="J569" i="3" s="1"/>
  <c r="I569" i="3" s="1"/>
  <c r="J593" i="3" a="1"/>
  <c r="J593" i="3" s="1"/>
  <c r="I593" i="3" s="1"/>
  <c r="J614" i="3" a="1"/>
  <c r="J614" i="3" s="1"/>
  <c r="I614" i="3" s="1"/>
  <c r="J647" i="3" a="1"/>
  <c r="J647" i="3" s="1"/>
  <c r="I647" i="3" s="1"/>
  <c r="J664" i="3" a="1"/>
  <c r="J664" i="3" s="1"/>
  <c r="I664" i="3" s="1"/>
  <c r="J683" i="3" a="1"/>
  <c r="J683" i="3" s="1"/>
  <c r="I683" i="3" s="1"/>
  <c r="J747" i="3" a="1"/>
  <c r="J747" i="3" s="1"/>
  <c r="I747" i="3" s="1"/>
  <c r="J857" i="3" a="1"/>
  <c r="J857" i="3" s="1"/>
  <c r="I857" i="3" s="1"/>
  <c r="J878" i="3" a="1"/>
  <c r="J878" i="3" s="1"/>
  <c r="I878" i="3" s="1"/>
  <c r="J912" i="3" a="1"/>
  <c r="J912" i="3" s="1"/>
  <c r="I912" i="3" s="1"/>
  <c r="J929" i="3" a="1"/>
  <c r="J929" i="3" s="1"/>
  <c r="I929" i="3" s="1"/>
  <c r="J935" i="3" a="1"/>
  <c r="J935" i="3" s="1"/>
  <c r="I935" i="3" s="1"/>
  <c r="J1113" i="3" a="1"/>
  <c r="J1113" i="3" s="1"/>
  <c r="I1113" i="3" s="1"/>
  <c r="J1168" i="3" a="1"/>
  <c r="J1168" i="3" s="1"/>
  <c r="I1168" i="3" s="1"/>
  <c r="J1506" i="3" a="1"/>
  <c r="J1506" i="3" s="1"/>
  <c r="I1506" i="3" s="1"/>
  <c r="J1558" i="3" a="1"/>
  <c r="J1558" i="3" s="1"/>
  <c r="I1558" i="3" s="1"/>
  <c r="J1568" i="3" a="1"/>
  <c r="J1568" i="3" s="1"/>
  <c r="I1568" i="3" s="1"/>
  <c r="J1594" i="3" a="1"/>
  <c r="J1594" i="3" s="1"/>
  <c r="I1594" i="3" s="1"/>
  <c r="J1630" i="3" a="1"/>
  <c r="J1630" i="3" s="1"/>
  <c r="I1630" i="3" s="1"/>
  <c r="J1634" i="3" a="1"/>
  <c r="J1634" i="3" s="1"/>
  <c r="I1634" i="3" s="1"/>
  <c r="J233" i="3" a="1"/>
  <c r="J233" i="3" s="1"/>
  <c r="I233" i="3" s="1"/>
  <c r="J264" i="3" a="1"/>
  <c r="J264" i="3" s="1"/>
  <c r="I264" i="3" s="1"/>
  <c r="J290" i="3" a="1"/>
  <c r="J290" i="3" s="1"/>
  <c r="I290" i="3" s="1"/>
  <c r="J325" i="3" a="1"/>
  <c r="J325" i="3" s="1"/>
  <c r="I325" i="3" s="1"/>
  <c r="J336" i="3" a="1"/>
  <c r="J336" i="3" s="1"/>
  <c r="I336" i="3" s="1"/>
  <c r="J357" i="3" a="1"/>
  <c r="J357" i="3" s="1"/>
  <c r="I357" i="3" s="1"/>
  <c r="J377" i="3" a="1"/>
  <c r="J377" i="3" s="1"/>
  <c r="I377" i="3" s="1"/>
  <c r="J449" i="3" a="1"/>
  <c r="J449" i="3" s="1"/>
  <c r="I449" i="3" s="1"/>
  <c r="J458" i="3" a="1"/>
  <c r="J458" i="3" s="1"/>
  <c r="I458" i="3" s="1"/>
  <c r="J465" i="3" a="1"/>
  <c r="J465" i="3" s="1"/>
  <c r="I465" i="3" s="1"/>
  <c r="J484" i="3" a="1"/>
  <c r="J484" i="3" s="1"/>
  <c r="I484" i="3" s="1"/>
  <c r="J567" i="3" a="1"/>
  <c r="J567" i="3" s="1"/>
  <c r="I567" i="3" s="1"/>
  <c r="J571" i="3" a="1"/>
  <c r="J571" i="3" s="1"/>
  <c r="I571" i="3" s="1"/>
  <c r="J573" i="3" a="1"/>
  <c r="J573" i="3" s="1"/>
  <c r="I573" i="3" s="1"/>
  <c r="J577" i="3" a="1"/>
  <c r="J577" i="3" s="1"/>
  <c r="I577" i="3" s="1"/>
  <c r="J602" i="3" a="1"/>
  <c r="J602" i="3" s="1"/>
  <c r="I602" i="3" s="1"/>
  <c r="J659" i="3" a="1"/>
  <c r="J659" i="3" s="1"/>
  <c r="I659" i="3" s="1"/>
  <c r="J863" i="3" a="1"/>
  <c r="J863" i="3" s="1"/>
  <c r="I863" i="3" s="1"/>
  <c r="J902" i="3" a="1"/>
  <c r="J902" i="3" s="1"/>
  <c r="I902" i="3" s="1"/>
  <c r="J1180" i="3" a="1"/>
  <c r="J1180" i="3" s="1"/>
  <c r="I1180" i="3" s="1"/>
  <c r="J1346" i="3" a="1"/>
  <c r="J1346" i="3" s="1"/>
  <c r="I1346" i="3" s="1"/>
  <c r="J1411" i="3" a="1"/>
  <c r="J1411" i="3" s="1"/>
  <c r="I1411" i="3" s="1"/>
  <c r="J1580" i="3" a="1"/>
  <c r="J1580" i="3" s="1"/>
  <c r="I1580" i="3" s="1"/>
  <c r="J1586" i="3" a="1"/>
  <c r="J1586" i="3" s="1"/>
  <c r="I1586" i="3" s="1"/>
  <c r="J1707" i="3" a="1"/>
  <c r="J1707" i="3" s="1"/>
  <c r="I1707" i="3" s="1"/>
  <c r="J2218" i="3" a="1"/>
  <c r="J2218" i="3" s="1"/>
  <c r="I2218" i="3" s="1"/>
  <c r="J723" i="3" a="1"/>
  <c r="J723" i="3" s="1"/>
  <c r="I723" i="3" s="1"/>
  <c r="J728" i="3" a="1"/>
  <c r="J728" i="3" s="1"/>
  <c r="I728" i="3" s="1"/>
  <c r="J790" i="3" a="1"/>
  <c r="J790" i="3" s="1"/>
  <c r="I790" i="3" s="1"/>
  <c r="J809" i="3" a="1"/>
  <c r="J809" i="3" s="1"/>
  <c r="I809" i="3" s="1"/>
  <c r="J1013" i="3" a="1"/>
  <c r="J1013" i="3" s="1"/>
  <c r="I1013" i="3" s="1"/>
  <c r="J1022" i="3" a="1"/>
  <c r="J1022" i="3" s="1"/>
  <c r="I1022" i="3" s="1"/>
  <c r="J1082" i="3" a="1"/>
  <c r="J1082" i="3" s="1"/>
  <c r="I1082" i="3" s="1"/>
  <c r="J1139" i="3" a="1"/>
  <c r="J1139" i="3" s="1"/>
  <c r="I1139" i="3" s="1"/>
  <c r="J1169" i="3" a="1"/>
  <c r="J1169" i="3" s="1"/>
  <c r="I1169" i="3" s="1"/>
  <c r="J1173" i="3" a="1"/>
  <c r="J1173" i="3" s="1"/>
  <c r="I1173" i="3" s="1"/>
  <c r="J1213" i="3" a="1"/>
  <c r="J1213" i="3" s="1"/>
  <c r="I1213" i="3" s="1"/>
  <c r="J1303" i="3" a="1"/>
  <c r="J1303" i="3" s="1"/>
  <c r="I1303" i="3" s="1"/>
  <c r="J1358" i="3" a="1"/>
  <c r="J1358" i="3" s="1"/>
  <c r="I1358" i="3" s="1"/>
  <c r="J1372" i="3" a="1"/>
  <c r="J1372" i="3" s="1"/>
  <c r="I1372" i="3" s="1"/>
  <c r="J1384" i="3" a="1"/>
  <c r="J1384" i="3" s="1"/>
  <c r="I1384" i="3" s="1"/>
  <c r="J1407" i="3" a="1"/>
  <c r="J1407" i="3" s="1"/>
  <c r="I1407" i="3" s="1"/>
  <c r="J1474" i="3" a="1"/>
  <c r="J1474" i="3" s="1"/>
  <c r="I1474" i="3" s="1"/>
  <c r="J1498" i="3" a="1"/>
  <c r="J1498" i="3" s="1"/>
  <c r="I1498" i="3" s="1"/>
  <c r="J1503" i="3" a="1"/>
  <c r="J1503" i="3" s="1"/>
  <c r="I1503" i="3" s="1"/>
  <c r="J1519" i="3" a="1"/>
  <c r="J1519" i="3" s="1"/>
  <c r="I1519" i="3" s="1"/>
  <c r="J1563" i="3" a="1"/>
  <c r="J1563" i="3" s="1"/>
  <c r="I1563" i="3" s="1"/>
  <c r="J1589" i="3" a="1"/>
  <c r="J1589" i="3" s="1"/>
  <c r="I1589" i="3" s="1"/>
  <c r="J1632" i="3" a="1"/>
  <c r="J1632" i="3" s="1"/>
  <c r="I1632" i="3" s="1"/>
  <c r="J1709" i="3" a="1"/>
  <c r="J1709" i="3" s="1"/>
  <c r="I1709" i="3" s="1"/>
  <c r="J1731" i="3" a="1"/>
  <c r="J1731" i="3" s="1"/>
  <c r="I1731" i="3" s="1"/>
  <c r="J1746" i="3" a="1"/>
  <c r="J1746" i="3" s="1"/>
  <c r="I1746" i="3" s="1"/>
  <c r="J1906" i="3" a="1"/>
  <c r="J1906" i="3" s="1"/>
  <c r="I1906" i="3" s="1"/>
  <c r="J2220" i="3" a="1"/>
  <c r="J2220" i="3" s="1"/>
  <c r="I2220" i="3" s="1"/>
  <c r="J2399" i="3" a="1"/>
  <c r="J2399" i="3" s="1"/>
  <c r="I2399" i="3" s="1"/>
  <c r="J789" i="3" a="1"/>
  <c r="J789" i="3" s="1"/>
  <c r="I789" i="3" s="1"/>
  <c r="J798" i="3" a="1"/>
  <c r="J798" i="3" s="1"/>
  <c r="I798" i="3" s="1"/>
  <c r="J856" i="3" a="1"/>
  <c r="J856" i="3" s="1"/>
  <c r="I856" i="3" s="1"/>
  <c r="J970" i="3" a="1"/>
  <c r="J970" i="3" s="1"/>
  <c r="I970" i="3" s="1"/>
  <c r="J993" i="3" a="1"/>
  <c r="J993" i="3" s="1"/>
  <c r="I993" i="3" s="1"/>
  <c r="J1030" i="3" a="1"/>
  <c r="J1030" i="3" s="1"/>
  <c r="I1030" i="3" s="1"/>
  <c r="J1074" i="3" a="1"/>
  <c r="J1074" i="3" s="1"/>
  <c r="I1074" i="3" s="1"/>
  <c r="J1117" i="3" a="1"/>
  <c r="J1117" i="3" s="1"/>
  <c r="I1117" i="3" s="1"/>
  <c r="J1126" i="3" a="1"/>
  <c r="J1126" i="3" s="1"/>
  <c r="I1126" i="3" s="1"/>
  <c r="J1290" i="3" a="1"/>
  <c r="J1290" i="3" s="1"/>
  <c r="I1290" i="3" s="1"/>
  <c r="J1297" i="3" a="1"/>
  <c r="J1297" i="3" s="1"/>
  <c r="I1297" i="3" s="1"/>
  <c r="J1321" i="3" a="1"/>
  <c r="J1321" i="3" s="1"/>
  <c r="I1321" i="3" s="1"/>
  <c r="J1376" i="3" a="1"/>
  <c r="J1376" i="3" s="1"/>
  <c r="I1376" i="3" s="1"/>
  <c r="J1406" i="3" a="1"/>
  <c r="J1406" i="3" s="1"/>
  <c r="I1406" i="3" s="1"/>
  <c r="J1408" i="3" a="1"/>
  <c r="J1408" i="3" s="1"/>
  <c r="I1408" i="3" s="1"/>
  <c r="J1473" i="3" a="1"/>
  <c r="J1473" i="3" s="1"/>
  <c r="I1473" i="3" s="1"/>
  <c r="J1569" i="3" a="1"/>
  <c r="J1569" i="3" s="1"/>
  <c r="I1569" i="3" s="1"/>
  <c r="J1613" i="3" a="1"/>
  <c r="J1613" i="3" s="1"/>
  <c r="I1613" i="3" s="1"/>
  <c r="J1798" i="3" a="1"/>
  <c r="J1798" i="3" s="1"/>
  <c r="I1798" i="3" s="1"/>
  <c r="J1990" i="3" a="1"/>
  <c r="J1990" i="3" s="1"/>
  <c r="I1990" i="3" s="1"/>
  <c r="J2258" i="3" a="1"/>
  <c r="J2258" i="3" s="1"/>
  <c r="I2258" i="3" s="1"/>
  <c r="J2436" i="3" a="1"/>
  <c r="J2436" i="3" s="1"/>
  <c r="I2436" i="3" s="1"/>
  <c r="J703" i="3" a="1"/>
  <c r="J703" i="3" s="1"/>
  <c r="I703" i="3" s="1"/>
  <c r="J732" i="3" a="1"/>
  <c r="J732" i="3" s="1"/>
  <c r="I732" i="3" s="1"/>
  <c r="J737" i="3" a="1"/>
  <c r="J737" i="3" s="1"/>
  <c r="I737" i="3" s="1"/>
  <c r="J755" i="3" a="1"/>
  <c r="J755" i="3" s="1"/>
  <c r="I755" i="3" s="1"/>
  <c r="J757" i="3" a="1"/>
  <c r="J757" i="3" s="1"/>
  <c r="I757" i="3" s="1"/>
  <c r="J765" i="3" a="1"/>
  <c r="J765" i="3" s="1"/>
  <c r="I765" i="3" s="1"/>
  <c r="J825" i="3" a="1"/>
  <c r="J825" i="3" s="1"/>
  <c r="I825" i="3" s="1"/>
  <c r="J871" i="3" a="1"/>
  <c r="J871" i="3" s="1"/>
  <c r="I871" i="3" s="1"/>
  <c r="J923" i="3" a="1"/>
  <c r="J923" i="3" s="1"/>
  <c r="I923" i="3" s="1"/>
  <c r="J941" i="3" a="1"/>
  <c r="J941" i="3" s="1"/>
  <c r="I941" i="3" s="1"/>
  <c r="J959" i="3" a="1"/>
  <c r="J959" i="3" s="1"/>
  <c r="I959" i="3" s="1"/>
  <c r="J986" i="3" a="1"/>
  <c r="J986" i="3" s="1"/>
  <c r="I986" i="3" s="1"/>
  <c r="J1048" i="3" a="1"/>
  <c r="J1048" i="3" s="1"/>
  <c r="I1048" i="3" s="1"/>
  <c r="J1062" i="3" a="1"/>
  <c r="J1062" i="3" s="1"/>
  <c r="I1062" i="3" s="1"/>
  <c r="J1067" i="3" a="1"/>
  <c r="J1067" i="3" s="1"/>
  <c r="I1067" i="3" s="1"/>
  <c r="J1112" i="3" a="1"/>
  <c r="J1112" i="3" s="1"/>
  <c r="I1112" i="3" s="1"/>
  <c r="J1145" i="3" a="1"/>
  <c r="J1145" i="3" s="1"/>
  <c r="I1145" i="3" s="1"/>
  <c r="J1154" i="3" a="1"/>
  <c r="J1154" i="3" s="1"/>
  <c r="I1154" i="3" s="1"/>
  <c r="J1174" i="3" a="1"/>
  <c r="J1174" i="3" s="1"/>
  <c r="I1174" i="3" s="1"/>
  <c r="J1231" i="3" a="1"/>
  <c r="J1231" i="3" s="1"/>
  <c r="I1231" i="3" s="1"/>
  <c r="J1254" i="3" a="1"/>
  <c r="J1254" i="3" s="1"/>
  <c r="I1254" i="3" s="1"/>
  <c r="J1266" i="3" a="1"/>
  <c r="J1266" i="3" s="1"/>
  <c r="I1266" i="3" s="1"/>
  <c r="J1285" i="3" a="1"/>
  <c r="J1285" i="3" s="1"/>
  <c r="I1285" i="3" s="1"/>
  <c r="J1310" i="3" a="1"/>
  <c r="J1310" i="3" s="1"/>
  <c r="I1310" i="3" s="1"/>
  <c r="J1338" i="3" a="1"/>
  <c r="J1338" i="3" s="1"/>
  <c r="I1338" i="3" s="1"/>
  <c r="J1357" i="3" a="1"/>
  <c r="J1357" i="3" s="1"/>
  <c r="I1357" i="3" s="1"/>
  <c r="J1401" i="3" a="1"/>
  <c r="J1401" i="3" s="1"/>
  <c r="I1401" i="3" s="1"/>
  <c r="J1421" i="3" a="1"/>
  <c r="J1421" i="3" s="1"/>
  <c r="I1421" i="3" s="1"/>
  <c r="J1454" i="3" a="1"/>
  <c r="J1454" i="3" s="1"/>
  <c r="I1454" i="3" s="1"/>
  <c r="J1518" i="3" a="1"/>
  <c r="J1518" i="3" s="1"/>
  <c r="I1518" i="3" s="1"/>
  <c r="J1611" i="3" a="1"/>
  <c r="J1611" i="3" s="1"/>
  <c r="I1611" i="3" s="1"/>
  <c r="J1618" i="3" a="1"/>
  <c r="J1618" i="3" s="1"/>
  <c r="I1618" i="3" s="1"/>
  <c r="J1622" i="3" a="1"/>
  <c r="J1622" i="3" s="1"/>
  <c r="I1622" i="3" s="1"/>
  <c r="J1706" i="3" a="1"/>
  <c r="J1706" i="3" s="1"/>
  <c r="I1706" i="3" s="1"/>
  <c r="J1805" i="3" a="1"/>
  <c r="J1805" i="3" s="1"/>
  <c r="I1805" i="3" s="1"/>
  <c r="J2122" i="3" a="1"/>
  <c r="J2122" i="3" s="1"/>
  <c r="I2122" i="3" s="1"/>
  <c r="J2209" i="3" a="1"/>
  <c r="J2209" i="3" s="1"/>
  <c r="I2209" i="3" s="1"/>
  <c r="J2467" i="3" a="1"/>
  <c r="J2467" i="3" s="1"/>
  <c r="I2467" i="3" s="1"/>
  <c r="J734" i="3" a="1"/>
  <c r="J734" i="3" s="1"/>
  <c r="I734" i="3" s="1"/>
  <c r="J736" i="3" a="1"/>
  <c r="J736" i="3" s="1"/>
  <c r="I736" i="3" s="1"/>
  <c r="J750" i="3" a="1"/>
  <c r="J750" i="3" s="1"/>
  <c r="I750" i="3" s="1"/>
  <c r="J764" i="3" a="1"/>
  <c r="J764" i="3" s="1"/>
  <c r="I764" i="3" s="1"/>
  <c r="J769" i="3" a="1"/>
  <c r="J769" i="3" s="1"/>
  <c r="I769" i="3" s="1"/>
  <c r="J791" i="3" a="1"/>
  <c r="J791" i="3" s="1"/>
  <c r="I791" i="3" s="1"/>
  <c r="J807" i="3" a="1"/>
  <c r="J807" i="3" s="1"/>
  <c r="I807" i="3" s="1"/>
  <c r="J812" i="3" a="1"/>
  <c r="J812" i="3" s="1"/>
  <c r="I812" i="3" s="1"/>
  <c r="J827" i="3" a="1"/>
  <c r="J827" i="3" s="1"/>
  <c r="I827" i="3" s="1"/>
  <c r="J848" i="3" a="1"/>
  <c r="J848" i="3" s="1"/>
  <c r="I848" i="3" s="1"/>
  <c r="J858" i="3" a="1"/>
  <c r="J858" i="3" s="1"/>
  <c r="I858" i="3" s="1"/>
  <c r="J861" i="3" a="1"/>
  <c r="J861" i="3" s="1"/>
  <c r="I861" i="3" s="1"/>
  <c r="J868" i="3" a="1"/>
  <c r="J868" i="3" s="1"/>
  <c r="I868" i="3" s="1"/>
  <c r="J881" i="3" a="1"/>
  <c r="J881" i="3" s="1"/>
  <c r="I881" i="3" s="1"/>
  <c r="J945" i="3" a="1"/>
  <c r="J945" i="3" s="1"/>
  <c r="I945" i="3" s="1"/>
  <c r="J954" i="3" a="1"/>
  <c r="J954" i="3" s="1"/>
  <c r="I954" i="3" s="1"/>
  <c r="J977" i="3" a="1"/>
  <c r="J977" i="3" s="1"/>
  <c r="I977" i="3" s="1"/>
  <c r="J1004" i="3" a="1"/>
  <c r="J1004" i="3" s="1"/>
  <c r="I1004" i="3" s="1"/>
  <c r="J1009" i="3" a="1"/>
  <c r="J1009" i="3" s="1"/>
  <c r="I1009" i="3" s="1"/>
  <c r="J1021" i="3" a="1"/>
  <c r="J1021" i="3" s="1"/>
  <c r="I1021" i="3" s="1"/>
  <c r="J1041" i="3" a="1"/>
  <c r="J1041" i="3" s="1"/>
  <c r="I1041" i="3" s="1"/>
  <c r="J1081" i="3" a="1"/>
  <c r="J1081" i="3" s="1"/>
  <c r="I1081" i="3" s="1"/>
  <c r="J1181" i="3" a="1"/>
  <c r="J1181" i="3" s="1"/>
  <c r="I1181" i="3" s="1"/>
  <c r="J1229" i="3" a="1"/>
  <c r="J1229" i="3" s="1"/>
  <c r="I1229" i="3" s="1"/>
  <c r="J1242" i="3" a="1"/>
  <c r="J1242" i="3" s="1"/>
  <c r="I1242" i="3" s="1"/>
  <c r="J1497" i="3" a="1"/>
  <c r="J1497" i="3" s="1"/>
  <c r="I1497" i="3" s="1"/>
  <c r="J1541" i="3" a="1"/>
  <c r="J1541" i="3" s="1"/>
  <c r="I1541" i="3" s="1"/>
  <c r="J1615" i="3" a="1"/>
  <c r="J1615" i="3" s="1"/>
  <c r="I1615" i="3" s="1"/>
  <c r="J1728" i="3" a="1"/>
  <c r="J1728" i="3" s="1"/>
  <c r="I1728" i="3" s="1"/>
  <c r="J1734" i="3" a="1"/>
  <c r="J1734" i="3" s="1"/>
  <c r="I1734" i="3" s="1"/>
  <c r="J1758" i="3" a="1"/>
  <c r="J1758" i="3" s="1"/>
  <c r="I1758" i="3" s="1"/>
  <c r="J1762" i="3" a="1"/>
  <c r="J1762" i="3" s="1"/>
  <c r="I1762" i="3" s="1"/>
  <c r="J2152" i="3" a="1"/>
  <c r="J2152" i="3" s="1"/>
  <c r="I2152" i="3" s="1"/>
  <c r="J2227" i="3" a="1"/>
  <c r="J2227" i="3" s="1"/>
  <c r="I2227" i="3" s="1"/>
  <c r="J2303" i="3" a="1"/>
  <c r="J2303" i="3" s="1"/>
  <c r="I2303" i="3" s="1"/>
  <c r="J2406" i="3" a="1"/>
  <c r="J2406" i="3" s="1"/>
  <c r="I2406" i="3" s="1"/>
  <c r="J2484" i="3" a="1"/>
  <c r="J2484" i="3" s="1"/>
  <c r="I2484" i="3" s="1"/>
  <c r="J700" i="3" a="1"/>
  <c r="J700" i="3" s="1"/>
  <c r="I700" i="3" s="1"/>
  <c r="J717" i="3" a="1"/>
  <c r="J717" i="3" s="1"/>
  <c r="I717" i="3" s="1"/>
  <c r="J729" i="3" a="1"/>
  <c r="J729" i="3" s="1"/>
  <c r="I729" i="3" s="1"/>
  <c r="J753" i="3" a="1"/>
  <c r="J753" i="3" s="1"/>
  <c r="I753" i="3" s="1"/>
  <c r="J814" i="3" a="1"/>
  <c r="J814" i="3" s="1"/>
  <c r="I814" i="3" s="1"/>
  <c r="J822" i="3" a="1"/>
  <c r="J822" i="3" s="1"/>
  <c r="I822" i="3" s="1"/>
  <c r="J833" i="3" a="1"/>
  <c r="J833" i="3" s="1"/>
  <c r="I833" i="3" s="1"/>
  <c r="J892" i="3" a="1"/>
  <c r="J892" i="3" s="1"/>
  <c r="I892" i="3" s="1"/>
  <c r="J897" i="3" a="1"/>
  <c r="J897" i="3" s="1"/>
  <c r="I897" i="3" s="1"/>
  <c r="J900" i="3" a="1"/>
  <c r="J900" i="3" s="1"/>
  <c r="I900" i="3" s="1"/>
  <c r="J933" i="3" a="1"/>
  <c r="J933" i="3" s="1"/>
  <c r="I933" i="3" s="1"/>
  <c r="J972" i="3" a="1"/>
  <c r="J972" i="3" s="1"/>
  <c r="I972" i="3" s="1"/>
  <c r="J990" i="3" a="1"/>
  <c r="J990" i="3" s="1"/>
  <c r="I990" i="3" s="1"/>
  <c r="J1006" i="3" a="1"/>
  <c r="J1006" i="3" s="1"/>
  <c r="I1006" i="3" s="1"/>
  <c r="J1102" i="3" a="1"/>
  <c r="J1102" i="3" s="1"/>
  <c r="I1102" i="3" s="1"/>
  <c r="J1107" i="3" a="1"/>
  <c r="J1107" i="3" s="1"/>
  <c r="I1107" i="3" s="1"/>
  <c r="J1135" i="3" a="1"/>
  <c r="J1135" i="3" s="1"/>
  <c r="I1135" i="3" s="1"/>
  <c r="J1161" i="3" a="1"/>
  <c r="J1161" i="3" s="1"/>
  <c r="I1161" i="3" s="1"/>
  <c r="J1185" i="3" a="1"/>
  <c r="J1185" i="3" s="1"/>
  <c r="I1185" i="3" s="1"/>
  <c r="J1209" i="3" a="1"/>
  <c r="J1209" i="3" s="1"/>
  <c r="I1209" i="3" s="1"/>
  <c r="J1221" i="3" a="1"/>
  <c r="J1221" i="3" s="1"/>
  <c r="I1221" i="3" s="1"/>
  <c r="J1249" i="3" a="1"/>
  <c r="J1249" i="3" s="1"/>
  <c r="I1249" i="3" s="1"/>
  <c r="J1256" i="3" a="1"/>
  <c r="J1256" i="3" s="1"/>
  <c r="I1256" i="3" s="1"/>
  <c r="J1258" i="3" a="1"/>
  <c r="J1258" i="3" s="1"/>
  <c r="I1258" i="3" s="1"/>
  <c r="J1304" i="3" a="1"/>
  <c r="J1304" i="3" s="1"/>
  <c r="I1304" i="3" s="1"/>
  <c r="J1309" i="3" a="1"/>
  <c r="J1309" i="3" s="1"/>
  <c r="I1309" i="3" s="1"/>
  <c r="J1323" i="3" a="1"/>
  <c r="J1323" i="3" s="1"/>
  <c r="I1323" i="3" s="1"/>
  <c r="J1443" i="3" a="1"/>
  <c r="J1443" i="3" s="1"/>
  <c r="I1443" i="3" s="1"/>
  <c r="J1448" i="3" a="1"/>
  <c r="J1448" i="3" s="1"/>
  <c r="I1448" i="3" s="1"/>
  <c r="J1466" i="3" a="1"/>
  <c r="J1466" i="3" s="1"/>
  <c r="I1466" i="3" s="1"/>
  <c r="J1522" i="3" a="1"/>
  <c r="J1522" i="3" s="1"/>
  <c r="I1522" i="3" s="1"/>
  <c r="J1590" i="3" a="1"/>
  <c r="J1590" i="3" s="1"/>
  <c r="I1590" i="3" s="1"/>
  <c r="J1592" i="3" a="1"/>
  <c r="J1592" i="3" s="1"/>
  <c r="I1592" i="3" s="1"/>
  <c r="J1617" i="3" a="1"/>
  <c r="J1617" i="3" s="1"/>
  <c r="I1617" i="3" s="1"/>
  <c r="J1674" i="3" a="1"/>
  <c r="J1674" i="3" s="1"/>
  <c r="I1674" i="3" s="1"/>
  <c r="J1686" i="3" a="1"/>
  <c r="J1686" i="3" s="1"/>
  <c r="I1686" i="3" s="1"/>
  <c r="J1697" i="3" a="1"/>
  <c r="J1697" i="3" s="1"/>
  <c r="I1697" i="3" s="1"/>
  <c r="J1738" i="3" a="1"/>
  <c r="J1738" i="3" s="1"/>
  <c r="I1738" i="3" s="1"/>
  <c r="J1786" i="3" a="1"/>
  <c r="J1786" i="3" s="1"/>
  <c r="I1786" i="3" s="1"/>
  <c r="J1945" i="3" a="1"/>
  <c r="J1945" i="3" s="1"/>
  <c r="I1945" i="3" s="1"/>
  <c r="J1947" i="3" a="1"/>
  <c r="J1947" i="3" s="1"/>
  <c r="I1947" i="3" s="1"/>
  <c r="J1981" i="3" a="1"/>
  <c r="J1981" i="3" s="1"/>
  <c r="I1981" i="3" s="1"/>
  <c r="J2100" i="3" a="1"/>
  <c r="J2100" i="3" s="1"/>
  <c r="I2100" i="3" s="1"/>
  <c r="J2463" i="3" a="1"/>
  <c r="J2463" i="3" s="1"/>
  <c r="I2463" i="3" s="1"/>
  <c r="J3061" i="3" a="1"/>
  <c r="J3061" i="3" s="1"/>
  <c r="I3061" i="3" s="1"/>
  <c r="J719" i="3" a="1"/>
  <c r="J719" i="3" s="1"/>
  <c r="I719" i="3" s="1"/>
  <c r="J752" i="3" a="1"/>
  <c r="J752" i="3" s="1"/>
  <c r="I752" i="3" s="1"/>
  <c r="J754" i="3" a="1"/>
  <c r="J754" i="3" s="1"/>
  <c r="I754" i="3" s="1"/>
  <c r="J766" i="3" a="1"/>
  <c r="J766" i="3" s="1"/>
  <c r="I766" i="3" s="1"/>
  <c r="J802" i="3" a="1"/>
  <c r="J802" i="3" s="1"/>
  <c r="I802" i="3" s="1"/>
  <c r="J842" i="3" a="1"/>
  <c r="J842" i="3" s="1"/>
  <c r="I842" i="3" s="1"/>
  <c r="J873" i="3" a="1"/>
  <c r="J873" i="3" s="1"/>
  <c r="I873" i="3" s="1"/>
  <c r="J875" i="3" a="1"/>
  <c r="J875" i="3" s="1"/>
  <c r="I875" i="3" s="1"/>
  <c r="J910" i="3" a="1"/>
  <c r="J910" i="3" s="1"/>
  <c r="I910" i="3" s="1"/>
  <c r="J942" i="3" a="1"/>
  <c r="J942" i="3" s="1"/>
  <c r="I942" i="3" s="1"/>
  <c r="J947" i="3" a="1"/>
  <c r="J947" i="3" s="1"/>
  <c r="I947" i="3" s="1"/>
  <c r="J1011" i="3" a="1"/>
  <c r="J1011" i="3" s="1"/>
  <c r="I1011" i="3" s="1"/>
  <c r="J1018" i="3" a="1"/>
  <c r="J1018" i="3" s="1"/>
  <c r="I1018" i="3" s="1"/>
  <c r="J1036" i="3" a="1"/>
  <c r="J1036" i="3" s="1"/>
  <c r="I1036" i="3" s="1"/>
  <c r="J1052" i="3" a="1"/>
  <c r="J1052" i="3" s="1"/>
  <c r="I1052" i="3" s="1"/>
  <c r="J1116" i="3" a="1"/>
  <c r="J1116" i="3" s="1"/>
  <c r="I1116" i="3" s="1"/>
  <c r="J1187" i="3" a="1"/>
  <c r="J1187" i="3" s="1"/>
  <c r="I1187" i="3" s="1"/>
  <c r="J1205" i="3" a="1"/>
  <c r="J1205" i="3" s="1"/>
  <c r="I1205" i="3" s="1"/>
  <c r="J1235" i="3" a="1"/>
  <c r="J1235" i="3" s="1"/>
  <c r="I1235" i="3" s="1"/>
  <c r="J1237" i="3" a="1"/>
  <c r="J1237" i="3" s="1"/>
  <c r="I1237" i="3" s="1"/>
  <c r="J1282" i="3" a="1"/>
  <c r="J1282" i="3" s="1"/>
  <c r="I1282" i="3" s="1"/>
  <c r="J1335" i="3" a="1"/>
  <c r="J1335" i="3" s="1"/>
  <c r="I1335" i="3" s="1"/>
  <c r="J1361" i="3" a="1"/>
  <c r="J1361" i="3" s="1"/>
  <c r="I1361" i="3" s="1"/>
  <c r="J1373" i="3" a="1"/>
  <c r="J1373" i="3" s="1"/>
  <c r="I1373" i="3" s="1"/>
  <c r="J1380" i="3" a="1"/>
  <c r="J1380" i="3" s="1"/>
  <c r="I1380" i="3" s="1"/>
  <c r="J1389" i="3" a="1"/>
  <c r="J1389" i="3" s="1"/>
  <c r="I1389" i="3" s="1"/>
  <c r="J1394" i="3" a="1"/>
  <c r="J1394" i="3" s="1"/>
  <c r="I1394" i="3" s="1"/>
  <c r="J1515" i="3" a="1"/>
  <c r="J1515" i="3" s="1"/>
  <c r="I1515" i="3" s="1"/>
  <c r="J1531" i="3" a="1"/>
  <c r="J1531" i="3" s="1"/>
  <c r="I1531" i="3" s="1"/>
  <c r="J1551" i="3" a="1"/>
  <c r="J1551" i="3" s="1"/>
  <c r="I1551" i="3" s="1"/>
  <c r="J1582" i="3" a="1"/>
  <c r="J1582" i="3" s="1"/>
  <c r="I1582" i="3" s="1"/>
  <c r="J1601" i="3" a="1"/>
  <c r="J1601" i="3" s="1"/>
  <c r="I1601" i="3" s="1"/>
  <c r="J1644" i="3" a="1"/>
  <c r="J1644" i="3" s="1"/>
  <c r="I1644" i="3" s="1"/>
  <c r="J1695" i="3" a="1"/>
  <c r="J1695" i="3" s="1"/>
  <c r="I1695" i="3" s="1"/>
  <c r="J1803" i="3" a="1"/>
  <c r="J1803" i="3" s="1"/>
  <c r="I1803" i="3" s="1"/>
  <c r="J1912" i="3" a="1"/>
  <c r="J1912" i="3" s="1"/>
  <c r="I1912" i="3" s="1"/>
  <c r="J1995" i="3" a="1"/>
  <c r="J1995" i="3" s="1"/>
  <c r="I1995" i="3" s="1"/>
  <c r="J2098" i="3" a="1"/>
  <c r="J2098" i="3" s="1"/>
  <c r="I2098" i="3" s="1"/>
  <c r="J2127" i="3" a="1"/>
  <c r="J2127" i="3" s="1"/>
  <c r="I2127" i="3" s="1"/>
  <c r="J2137" i="3" a="1"/>
  <c r="J2137" i="3" s="1"/>
  <c r="I2137" i="3" s="1"/>
  <c r="J2287" i="3" a="1"/>
  <c r="J2287" i="3" s="1"/>
  <c r="I2287" i="3" s="1"/>
  <c r="J2455" i="3" a="1"/>
  <c r="J2455" i="3" s="1"/>
  <c r="I2455" i="3" s="1"/>
  <c r="J707" i="3" a="1"/>
  <c r="J707" i="3" s="1"/>
  <c r="I707" i="3" s="1"/>
  <c r="J731" i="3" a="1"/>
  <c r="J731" i="3" s="1"/>
  <c r="I731" i="3" s="1"/>
  <c r="J745" i="3" a="1"/>
  <c r="J745" i="3" s="1"/>
  <c r="I745" i="3" s="1"/>
  <c r="J885" i="3" a="1"/>
  <c r="J885" i="3" s="1"/>
  <c r="I885" i="3" s="1"/>
  <c r="J967" i="3" a="1"/>
  <c r="J967" i="3" s="1"/>
  <c r="I967" i="3" s="1"/>
  <c r="J974" i="3" a="1"/>
  <c r="J974" i="3" s="1"/>
  <c r="I974" i="3" s="1"/>
  <c r="J992" i="3" a="1"/>
  <c r="J992" i="3" s="1"/>
  <c r="I992" i="3" s="1"/>
  <c r="J1054" i="3" a="1"/>
  <c r="J1054" i="3" s="1"/>
  <c r="I1054" i="3" s="1"/>
  <c r="J1066" i="3" a="1"/>
  <c r="J1066" i="3" s="1"/>
  <c r="I1066" i="3" s="1"/>
  <c r="J1078" i="3" a="1"/>
  <c r="J1078" i="3" s="1"/>
  <c r="I1078" i="3" s="1"/>
  <c r="J1104" i="3" a="1"/>
  <c r="J1104" i="3" s="1"/>
  <c r="I1104" i="3" s="1"/>
  <c r="J1151" i="3" a="1"/>
  <c r="J1151" i="3" s="1"/>
  <c r="I1151" i="3" s="1"/>
  <c r="J1196" i="3" a="1"/>
  <c r="J1196" i="3" s="1"/>
  <c r="I1196" i="3" s="1"/>
  <c r="J1199" i="3" a="1"/>
  <c r="J1199" i="3" s="1"/>
  <c r="I1199" i="3" s="1"/>
  <c r="J1204" i="3" a="1"/>
  <c r="J1204" i="3" s="1"/>
  <c r="I1204" i="3" s="1"/>
  <c r="J1218" i="3" a="1"/>
  <c r="J1218" i="3" s="1"/>
  <c r="I1218" i="3" s="1"/>
  <c r="J1223" i="3" a="1"/>
  <c r="J1223" i="3" s="1"/>
  <c r="I1223" i="3" s="1"/>
  <c r="J1233" i="3" a="1"/>
  <c r="J1233" i="3" s="1"/>
  <c r="I1233" i="3" s="1"/>
  <c r="J1277" i="3" a="1"/>
  <c r="J1277" i="3" s="1"/>
  <c r="I1277" i="3" s="1"/>
  <c r="J1370" i="3" a="1"/>
  <c r="J1370" i="3" s="1"/>
  <c r="I1370" i="3" s="1"/>
  <c r="J1375" i="3" a="1"/>
  <c r="J1375" i="3" s="1"/>
  <c r="I1375" i="3" s="1"/>
  <c r="J1391" i="3" a="1"/>
  <c r="J1391" i="3" s="1"/>
  <c r="I1391" i="3" s="1"/>
  <c r="J1425" i="3" a="1"/>
  <c r="J1425" i="3" s="1"/>
  <c r="I1425" i="3" s="1"/>
  <c r="J1450" i="3" a="1"/>
  <c r="J1450" i="3" s="1"/>
  <c r="I1450" i="3" s="1"/>
  <c r="J1517" i="3" a="1"/>
  <c r="J1517" i="3" s="1"/>
  <c r="I1517" i="3" s="1"/>
  <c r="J1545" i="3" a="1"/>
  <c r="J1545" i="3" s="1"/>
  <c r="I1545" i="3" s="1"/>
  <c r="J1570" i="3" a="1"/>
  <c r="J1570" i="3" s="1"/>
  <c r="I1570" i="3" s="1"/>
  <c r="J1610" i="3" a="1"/>
  <c r="J1610" i="3" s="1"/>
  <c r="I1610" i="3" s="1"/>
  <c r="J1668" i="3" a="1"/>
  <c r="J1668" i="3" s="1"/>
  <c r="I1668" i="3" s="1"/>
  <c r="J1714" i="3" a="1"/>
  <c r="J1714" i="3" s="1"/>
  <c r="I1714" i="3" s="1"/>
  <c r="J1818" i="3" a="1"/>
  <c r="J1818" i="3" s="1"/>
  <c r="I1818" i="3" s="1"/>
  <c r="J1841" i="3" a="1"/>
  <c r="J1841" i="3" s="1"/>
  <c r="I1841" i="3" s="1"/>
  <c r="J2006" i="3" a="1"/>
  <c r="J2006" i="3" s="1"/>
  <c r="I2006" i="3" s="1"/>
  <c r="J2187" i="3" a="1"/>
  <c r="J2187" i="3" s="1"/>
  <c r="I2187" i="3" s="1"/>
  <c r="J773" i="3" a="1"/>
  <c r="J773" i="3" s="1"/>
  <c r="I773" i="3" s="1"/>
  <c r="J834" i="3" a="1"/>
  <c r="J834" i="3" s="1"/>
  <c r="I834" i="3" s="1"/>
  <c r="J887" i="3" a="1"/>
  <c r="J887" i="3" s="1"/>
  <c r="I887" i="3" s="1"/>
  <c r="J965" i="3" a="1"/>
  <c r="J965" i="3" s="1"/>
  <c r="I965" i="3" s="1"/>
  <c r="J969" i="3" a="1"/>
  <c r="J969" i="3" s="1"/>
  <c r="I969" i="3" s="1"/>
  <c r="J983" i="3" a="1"/>
  <c r="J983" i="3" s="1"/>
  <c r="I983" i="3" s="1"/>
  <c r="J1029" i="3" a="1"/>
  <c r="J1029" i="3" s="1"/>
  <c r="I1029" i="3" s="1"/>
  <c r="J1106" i="3" a="1"/>
  <c r="J1106" i="3" s="1"/>
  <c r="I1106" i="3" s="1"/>
  <c r="J1125" i="3" a="1"/>
  <c r="J1125" i="3" s="1"/>
  <c r="I1125" i="3" s="1"/>
  <c r="J1133" i="3" a="1"/>
  <c r="J1133" i="3" s="1"/>
  <c r="I1133" i="3" s="1"/>
  <c r="J1158" i="3" a="1"/>
  <c r="J1158" i="3" s="1"/>
  <c r="I1158" i="3" s="1"/>
  <c r="J1163" i="3" a="1"/>
  <c r="J1163" i="3" s="1"/>
  <c r="I1163" i="3" s="1"/>
  <c r="J1182" i="3" a="1"/>
  <c r="J1182" i="3" s="1"/>
  <c r="I1182" i="3" s="1"/>
  <c r="J1334" i="3" a="1"/>
  <c r="J1334" i="3" s="1"/>
  <c r="I1334" i="3" s="1"/>
  <c r="J1365" i="3" a="1"/>
  <c r="J1365" i="3" s="1"/>
  <c r="I1365" i="3" s="1"/>
  <c r="J1377" i="3" a="1"/>
  <c r="J1377" i="3" s="1"/>
  <c r="I1377" i="3" s="1"/>
  <c r="J1437" i="3" a="1"/>
  <c r="J1437" i="3" s="1"/>
  <c r="I1437" i="3" s="1"/>
  <c r="J1465" i="3" a="1"/>
  <c r="J1465" i="3" s="1"/>
  <c r="I1465" i="3" s="1"/>
  <c r="J1510" i="3" a="1"/>
  <c r="J1510" i="3" s="1"/>
  <c r="I1510" i="3" s="1"/>
  <c r="J1533" i="3" a="1"/>
  <c r="J1533" i="3" s="1"/>
  <c r="I1533" i="3" s="1"/>
  <c r="J1637" i="3" a="1"/>
  <c r="J1637" i="3" s="1"/>
  <c r="I1637" i="3" s="1"/>
  <c r="J1692" i="3" a="1"/>
  <c r="J1692" i="3" s="1"/>
  <c r="I1692" i="3" s="1"/>
  <c r="J1810" i="3" a="1"/>
  <c r="J1810" i="3" s="1"/>
  <c r="I1810" i="3" s="1"/>
  <c r="J1870" i="3" a="1"/>
  <c r="J1870" i="3" s="1"/>
  <c r="I1870" i="3" s="1"/>
  <c r="J2034" i="3" a="1"/>
  <c r="J2034" i="3" s="1"/>
  <c r="I2034" i="3" s="1"/>
  <c r="J2253" i="3" a="1"/>
  <c r="J2253" i="3" s="1"/>
  <c r="I2253" i="3" s="1"/>
  <c r="J2415" i="3" a="1"/>
  <c r="J2415" i="3" s="1"/>
  <c r="I2415" i="3" s="1"/>
  <c r="J2427" i="3" a="1"/>
  <c r="J2427" i="3" s="1"/>
  <c r="I2427" i="3" s="1"/>
  <c r="J2431" i="3" a="1"/>
  <c r="J2431" i="3" s="1"/>
  <c r="I2431" i="3" s="1"/>
  <c r="J1757" i="3" a="1"/>
  <c r="J1757" i="3" s="1"/>
  <c r="I1757" i="3" s="1"/>
  <c r="J1791" i="3" a="1"/>
  <c r="J1791" i="3" s="1"/>
  <c r="I1791" i="3" s="1"/>
  <c r="J1819" i="3" a="1"/>
  <c r="J1819" i="3" s="1"/>
  <c r="I1819" i="3" s="1"/>
  <c r="J1836" i="3" a="1"/>
  <c r="J1836" i="3" s="1"/>
  <c r="I1836" i="3" s="1"/>
  <c r="J1918" i="3" a="1"/>
  <c r="J1918" i="3" s="1"/>
  <c r="I1918" i="3" s="1"/>
  <c r="J1971" i="3" a="1"/>
  <c r="J1971" i="3" s="1"/>
  <c r="I1971" i="3" s="1"/>
  <c r="J1978" i="3" a="1"/>
  <c r="J1978" i="3" s="1"/>
  <c r="I1978" i="3" s="1"/>
  <c r="J1992" i="3" a="1"/>
  <c r="J1992" i="3" s="1"/>
  <c r="I1992" i="3" s="1"/>
  <c r="J1999" i="3" a="1"/>
  <c r="J1999" i="3" s="1"/>
  <c r="I1999" i="3" s="1"/>
  <c r="J2013" i="3" a="1"/>
  <c r="J2013" i="3" s="1"/>
  <c r="I2013" i="3" s="1"/>
  <c r="J2050" i="3" a="1"/>
  <c r="J2050" i="3" s="1"/>
  <c r="I2050" i="3" s="1"/>
  <c r="J2052" i="3" a="1"/>
  <c r="J2052" i="3" s="1"/>
  <c r="I2052" i="3" s="1"/>
  <c r="J2057" i="3" a="1"/>
  <c r="J2057" i="3" s="1"/>
  <c r="I2057" i="3" s="1"/>
  <c r="J2139" i="3" a="1"/>
  <c r="J2139" i="3" s="1"/>
  <c r="I2139" i="3" s="1"/>
  <c r="J2158" i="3" a="1"/>
  <c r="J2158" i="3" s="1"/>
  <c r="I2158" i="3" s="1"/>
  <c r="J2315" i="3" a="1"/>
  <c r="J2315" i="3" s="1"/>
  <c r="I2315" i="3" s="1"/>
  <c r="J2337" i="3" a="1"/>
  <c r="J2337" i="3" s="1"/>
  <c r="I2337" i="3" s="1"/>
  <c r="J2397" i="3" a="1"/>
  <c r="J2397" i="3" s="1"/>
  <c r="I2397" i="3" s="1"/>
  <c r="J2433" i="3" a="1"/>
  <c r="J2433" i="3" s="1"/>
  <c r="I2433" i="3" s="1"/>
  <c r="J2457" i="3" a="1"/>
  <c r="J2457" i="3" s="1"/>
  <c r="I2457" i="3" s="1"/>
  <c r="J2462" i="3" a="1"/>
  <c r="J2462" i="3" s="1"/>
  <c r="I2462" i="3" s="1"/>
  <c r="J2469" i="3" a="1"/>
  <c r="J2469" i="3" s="1"/>
  <c r="I2469" i="3" s="1"/>
  <c r="J2490" i="3" a="1"/>
  <c r="J2490" i="3" s="1"/>
  <c r="I2490" i="3" s="1"/>
  <c r="J2497" i="3" a="1"/>
  <c r="J2497" i="3" s="1"/>
  <c r="I2497" i="3" s="1"/>
  <c r="J2568" i="3" a="1"/>
  <c r="J2568" i="3" s="1"/>
  <c r="I2568" i="3" s="1"/>
  <c r="J2611" i="3" a="1"/>
  <c r="J2611" i="3" s="1"/>
  <c r="I2611" i="3" s="1"/>
  <c r="J2763" i="3" a="1"/>
  <c r="J2763" i="3" s="1"/>
  <c r="I2763" i="3" s="1"/>
  <c r="J2820" i="3" a="1"/>
  <c r="J2820" i="3" s="1"/>
  <c r="I2820" i="3" s="1"/>
  <c r="J2839" i="3" a="1"/>
  <c r="J2839" i="3" s="1"/>
  <c r="I2839" i="3" s="1"/>
  <c r="J2877" i="3" a="1"/>
  <c r="J2877" i="3" s="1"/>
  <c r="I2877" i="3" s="1"/>
  <c r="J3028" i="3" a="1"/>
  <c r="J3028" i="3" s="1"/>
  <c r="I3028" i="3" s="1"/>
  <c r="J1755" i="3" a="1"/>
  <c r="J1755" i="3" s="1"/>
  <c r="I1755" i="3" s="1"/>
  <c r="J1776" i="3" a="1"/>
  <c r="J1776" i="3" s="1"/>
  <c r="I1776" i="3" s="1"/>
  <c r="J1788" i="3" a="1"/>
  <c r="J1788" i="3" s="1"/>
  <c r="I1788" i="3" s="1"/>
  <c r="J1838" i="3" a="1"/>
  <c r="J1838" i="3" s="1"/>
  <c r="I1838" i="3" s="1"/>
  <c r="J1863" i="3" a="1"/>
  <c r="J1863" i="3" s="1"/>
  <c r="I1863" i="3" s="1"/>
  <c r="J1868" i="3" a="1"/>
  <c r="J1868" i="3" s="1"/>
  <c r="I1868" i="3" s="1"/>
  <c r="J1907" i="3" a="1"/>
  <c r="J1907" i="3" s="1"/>
  <c r="I1907" i="3" s="1"/>
  <c r="J2003" i="3" a="1"/>
  <c r="J2003" i="3" s="1"/>
  <c r="I2003" i="3" s="1"/>
  <c r="J2033" i="3" a="1"/>
  <c r="J2033" i="3" s="1"/>
  <c r="I2033" i="3" s="1"/>
  <c r="J2105" i="3" a="1"/>
  <c r="J2105" i="3" s="1"/>
  <c r="I2105" i="3" s="1"/>
  <c r="J2282" i="3" a="1"/>
  <c r="J2282" i="3" s="1"/>
  <c r="I2282" i="3" s="1"/>
  <c r="J2291" i="3" a="1"/>
  <c r="J2291" i="3" s="1"/>
  <c r="I2291" i="3" s="1"/>
  <c r="J2310" i="3" a="1"/>
  <c r="J2310" i="3" s="1"/>
  <c r="I2310" i="3" s="1"/>
  <c r="J2321" i="3" a="1"/>
  <c r="J2321" i="3" s="1"/>
  <c r="I2321" i="3" s="1"/>
  <c r="J2323" i="3" a="1"/>
  <c r="J2323" i="3" s="1"/>
  <c r="I2323" i="3" s="1"/>
  <c r="J2410" i="3" a="1"/>
  <c r="J2410" i="3" s="1"/>
  <c r="I2410" i="3" s="1"/>
  <c r="J2426" i="3" a="1"/>
  <c r="J2426" i="3" s="1"/>
  <c r="I2426" i="3" s="1"/>
  <c r="J2450" i="3" a="1"/>
  <c r="J2450" i="3" s="1"/>
  <c r="I2450" i="3" s="1"/>
  <c r="J2529" i="3" a="1"/>
  <c r="J2529" i="3" s="1"/>
  <c r="I2529" i="3" s="1"/>
  <c r="J2589" i="3" a="1"/>
  <c r="J2589" i="3" s="1"/>
  <c r="I2589" i="3" s="1"/>
  <c r="J2685" i="3" a="1"/>
  <c r="J2685" i="3" s="1"/>
  <c r="I2685" i="3" s="1"/>
  <c r="J2875" i="3" a="1"/>
  <c r="J2875" i="3" s="1"/>
  <c r="I2875" i="3" s="1"/>
  <c r="J2994" i="3" a="1"/>
  <c r="J2994" i="3" s="1"/>
  <c r="I2994" i="3" s="1"/>
  <c r="J3006" i="3" a="1"/>
  <c r="J3006" i="3" s="1"/>
  <c r="I3006" i="3" s="1"/>
  <c r="J3018" i="3" a="1"/>
  <c r="J3018" i="3" s="1"/>
  <c r="I3018" i="3" s="1"/>
  <c r="J3045" i="3" a="1"/>
  <c r="J3045" i="3" s="1"/>
  <c r="I3045" i="3" s="1"/>
  <c r="J1742" i="3" a="1"/>
  <c r="J1742" i="3" s="1"/>
  <c r="I1742" i="3" s="1"/>
  <c r="J1771" i="3" a="1"/>
  <c r="J1771" i="3" s="1"/>
  <c r="I1771" i="3" s="1"/>
  <c r="J1929" i="3" a="1"/>
  <c r="J1929" i="3" s="1"/>
  <c r="I1929" i="3" s="1"/>
  <c r="J1959" i="3" a="1"/>
  <c r="J1959" i="3" s="1"/>
  <c r="I1959" i="3" s="1"/>
  <c r="J1961" i="3" a="1"/>
  <c r="J1961" i="3" s="1"/>
  <c r="I1961" i="3" s="1"/>
  <c r="J1975" i="3" a="1"/>
  <c r="J1975" i="3" s="1"/>
  <c r="I1975" i="3" s="1"/>
  <c r="J1989" i="3" a="1"/>
  <c r="J1989" i="3" s="1"/>
  <c r="I1989" i="3" s="1"/>
  <c r="J2031" i="3" a="1"/>
  <c r="J2031" i="3" s="1"/>
  <c r="I2031" i="3" s="1"/>
  <c r="J2038" i="3" a="1"/>
  <c r="J2038" i="3" s="1"/>
  <c r="I2038" i="3" s="1"/>
  <c r="J2047" i="3" a="1"/>
  <c r="J2047" i="3" s="1"/>
  <c r="I2047" i="3" s="1"/>
  <c r="J2076" i="3" a="1"/>
  <c r="J2076" i="3" s="1"/>
  <c r="I2076" i="3" s="1"/>
  <c r="J2117" i="3" a="1"/>
  <c r="J2117" i="3" s="1"/>
  <c r="I2117" i="3" s="1"/>
  <c r="J2171" i="3" a="1"/>
  <c r="J2171" i="3" s="1"/>
  <c r="I2171" i="3" s="1"/>
  <c r="J2182" i="3" a="1"/>
  <c r="J2182" i="3" s="1"/>
  <c r="I2182" i="3" s="1"/>
  <c r="J2213" i="3" a="1"/>
  <c r="J2213" i="3" s="1"/>
  <c r="I2213" i="3" s="1"/>
  <c r="J2255" i="3" a="1"/>
  <c r="J2255" i="3" s="1"/>
  <c r="I2255" i="3" s="1"/>
  <c r="J2273" i="3" a="1"/>
  <c r="J2273" i="3" s="1"/>
  <c r="I2273" i="3" s="1"/>
  <c r="J2293" i="3" a="1"/>
  <c r="J2293" i="3" s="1"/>
  <c r="I2293" i="3" s="1"/>
  <c r="J2325" i="3" a="1"/>
  <c r="J2325" i="3" s="1"/>
  <c r="I2325" i="3" s="1"/>
  <c r="J2357" i="3" a="1"/>
  <c r="J2357" i="3" s="1"/>
  <c r="I2357" i="3" s="1"/>
  <c r="J2390" i="3" a="1"/>
  <c r="J2390" i="3" s="1"/>
  <c r="I2390" i="3" s="1"/>
  <c r="J2527" i="3" a="1"/>
  <c r="J2527" i="3" s="1"/>
  <c r="I2527" i="3" s="1"/>
  <c r="J2532" i="3" a="1"/>
  <c r="J2532" i="3" s="1"/>
  <c r="I2532" i="3" s="1"/>
  <c r="J2599" i="3" a="1"/>
  <c r="J2599" i="3" s="1"/>
  <c r="I2599" i="3" s="1"/>
  <c r="J2635" i="3" a="1"/>
  <c r="J2635" i="3" s="1"/>
  <c r="I2635" i="3" s="1"/>
  <c r="J2640" i="3" a="1"/>
  <c r="J2640" i="3" s="1"/>
  <c r="I2640" i="3" s="1"/>
  <c r="J2865" i="3" a="1"/>
  <c r="J2865" i="3" s="1"/>
  <c r="I2865" i="3" s="1"/>
  <c r="J2898" i="3" a="1"/>
  <c r="J2898" i="3" s="1"/>
  <c r="I2898" i="3" s="1"/>
  <c r="J3090" i="3" a="1"/>
  <c r="J3090" i="3" s="1"/>
  <c r="I3090" i="3" s="1"/>
  <c r="J3105" i="3" a="1"/>
  <c r="J3105" i="3" s="1"/>
  <c r="I3105" i="3" s="1"/>
  <c r="J1732" i="3" a="1"/>
  <c r="J1732" i="3" s="1"/>
  <c r="I1732" i="3" s="1"/>
  <c r="J1749" i="3" a="1"/>
  <c r="J1749" i="3" s="1"/>
  <c r="I1749" i="3" s="1"/>
  <c r="J1767" i="3" a="1"/>
  <c r="J1767" i="3" s="1"/>
  <c r="I1767" i="3" s="1"/>
  <c r="J1790" i="3" a="1"/>
  <c r="J1790" i="3" s="1"/>
  <c r="I1790" i="3" s="1"/>
  <c r="J1846" i="3" a="1"/>
  <c r="J1846" i="3" s="1"/>
  <c r="I1846" i="3" s="1"/>
  <c r="J1848" i="3" a="1"/>
  <c r="J1848" i="3" s="1"/>
  <c r="I1848" i="3" s="1"/>
  <c r="J1963" i="3" a="1"/>
  <c r="J1963" i="3" s="1"/>
  <c r="I1963" i="3" s="1"/>
  <c r="J2083" i="3" a="1"/>
  <c r="J2083" i="3" s="1"/>
  <c r="I2083" i="3" s="1"/>
  <c r="J2090" i="3" a="1"/>
  <c r="J2090" i="3" s="1"/>
  <c r="I2090" i="3" s="1"/>
  <c r="J2131" i="3" a="1"/>
  <c r="J2131" i="3" s="1"/>
  <c r="I2131" i="3" s="1"/>
  <c r="J2153" i="3" a="1"/>
  <c r="J2153" i="3" s="1"/>
  <c r="I2153" i="3" s="1"/>
  <c r="J2155" i="3" a="1"/>
  <c r="J2155" i="3" s="1"/>
  <c r="I2155" i="3" s="1"/>
  <c r="J2157" i="3" a="1"/>
  <c r="J2157" i="3" s="1"/>
  <c r="I2157" i="3" s="1"/>
  <c r="J2305" i="3" a="1"/>
  <c r="J2305" i="3" s="1"/>
  <c r="I2305" i="3" s="1"/>
  <c r="J2359" i="3" a="1"/>
  <c r="J2359" i="3" s="1"/>
  <c r="I2359" i="3" s="1"/>
  <c r="J2392" i="3" a="1"/>
  <c r="J2392" i="3" s="1"/>
  <c r="I2392" i="3" s="1"/>
  <c r="J2394" i="3" a="1"/>
  <c r="J2394" i="3" s="1"/>
  <c r="I2394" i="3" s="1"/>
  <c r="J2414" i="3" a="1"/>
  <c r="J2414" i="3" s="1"/>
  <c r="I2414" i="3" s="1"/>
  <c r="J2421" i="3" a="1"/>
  <c r="J2421" i="3" s="1"/>
  <c r="I2421" i="3" s="1"/>
  <c r="J2439" i="3" a="1"/>
  <c r="J2439" i="3" s="1"/>
  <c r="I2439" i="3" s="1"/>
  <c r="J2443" i="3" a="1"/>
  <c r="J2443" i="3" s="1"/>
  <c r="I2443" i="3" s="1"/>
  <c r="J2445" i="3" a="1"/>
  <c r="J2445" i="3" s="1"/>
  <c r="I2445" i="3" s="1"/>
  <c r="J2461" i="3" a="1"/>
  <c r="J2461" i="3" s="1"/>
  <c r="I2461" i="3" s="1"/>
  <c r="J2511" i="3" a="1"/>
  <c r="J2511" i="3" s="1"/>
  <c r="I2511" i="3" s="1"/>
  <c r="J2513" i="3" a="1"/>
  <c r="J2513" i="3" s="1"/>
  <c r="I2513" i="3" s="1"/>
  <c r="J2844" i="3" a="1"/>
  <c r="J2844" i="3" s="1"/>
  <c r="I2844" i="3" s="1"/>
  <c r="J2854" i="3" a="1"/>
  <c r="J2854" i="3" s="1"/>
  <c r="I2854" i="3" s="1"/>
  <c r="J3116" i="3" a="1"/>
  <c r="J3116" i="3" s="1"/>
  <c r="I3116" i="3" s="1"/>
  <c r="J3246" i="3" a="1"/>
  <c r="J3246" i="3" s="1"/>
  <c r="I3246" i="3" s="1"/>
  <c r="J3918" i="3" a="1"/>
  <c r="J3918" i="3" s="1"/>
  <c r="I3918" i="3" s="1"/>
  <c r="J1739" i="3" a="1"/>
  <c r="J1739" i="3" s="1"/>
  <c r="I1739" i="3" s="1"/>
  <c r="J1865" i="3" a="1"/>
  <c r="J1865" i="3" s="1"/>
  <c r="I1865" i="3" s="1"/>
  <c r="J2026" i="3" a="1"/>
  <c r="J2026" i="3" s="1"/>
  <c r="I2026" i="3" s="1"/>
  <c r="J2069" i="3" a="1"/>
  <c r="J2069" i="3" s="1"/>
  <c r="I2069" i="3" s="1"/>
  <c r="J2085" i="3" a="1"/>
  <c r="J2085" i="3" s="1"/>
  <c r="I2085" i="3" s="1"/>
  <c r="J2103" i="3" a="1"/>
  <c r="J2103" i="3" s="1"/>
  <c r="I2103" i="3" s="1"/>
  <c r="J2126" i="3" a="1"/>
  <c r="J2126" i="3" s="1"/>
  <c r="I2126" i="3" s="1"/>
  <c r="J2208" i="3" a="1"/>
  <c r="J2208" i="3" s="1"/>
  <c r="I2208" i="3" s="1"/>
  <c r="J2257" i="3" a="1"/>
  <c r="J2257" i="3" s="1"/>
  <c r="I2257" i="3" s="1"/>
  <c r="J2277" i="3" a="1"/>
  <c r="J2277" i="3" s="1"/>
  <c r="I2277" i="3" s="1"/>
  <c r="J2284" i="3" a="1"/>
  <c r="J2284" i="3" s="1"/>
  <c r="I2284" i="3" s="1"/>
  <c r="J2286" i="3" a="1"/>
  <c r="J2286" i="3" s="1"/>
  <c r="I2286" i="3" s="1"/>
  <c r="J2295" i="3" a="1"/>
  <c r="J2295" i="3" s="1"/>
  <c r="I2295" i="3" s="1"/>
  <c r="J2300" i="3" a="1"/>
  <c r="J2300" i="3" s="1"/>
  <c r="I2300" i="3" s="1"/>
  <c r="J2316" i="3" a="1"/>
  <c r="J2316" i="3" s="1"/>
  <c r="I2316" i="3" s="1"/>
  <c r="J2327" i="3" a="1"/>
  <c r="J2327" i="3" s="1"/>
  <c r="I2327" i="3" s="1"/>
  <c r="J2354" i="3" a="1"/>
  <c r="J2354" i="3" s="1"/>
  <c r="I2354" i="3" s="1"/>
  <c r="J2388" i="3" a="1"/>
  <c r="J2388" i="3" s="1"/>
  <c r="I2388" i="3" s="1"/>
  <c r="J2489" i="3" a="1"/>
  <c r="J2489" i="3" s="1"/>
  <c r="I2489" i="3" s="1"/>
  <c r="J2517" i="3" a="1"/>
  <c r="J2517" i="3" s="1"/>
  <c r="I2517" i="3" s="1"/>
  <c r="J2522" i="3" a="1"/>
  <c r="J2522" i="3" s="1"/>
  <c r="I2522" i="3" s="1"/>
  <c r="J2533" i="3" a="1"/>
  <c r="J2533" i="3" s="1"/>
  <c r="I2533" i="3" s="1"/>
  <c r="J2604" i="3" a="1"/>
  <c r="J2604" i="3" s="1"/>
  <c r="I2604" i="3" s="1"/>
  <c r="J3174" i="3" a="1"/>
  <c r="J3174" i="3" s="1"/>
  <c r="I3174" i="3" s="1"/>
  <c r="J3188" i="3" a="1"/>
  <c r="J3188" i="3" s="1"/>
  <c r="I3188" i="3" s="1"/>
  <c r="J1785" i="3" a="1"/>
  <c r="J1785" i="3" s="1"/>
  <c r="I1785" i="3" s="1"/>
  <c r="J1808" i="3" a="1"/>
  <c r="J1808" i="3" s="1"/>
  <c r="I1808" i="3" s="1"/>
  <c r="J1911" i="3" a="1"/>
  <c r="J1911" i="3" s="1"/>
  <c r="I1911" i="3" s="1"/>
  <c r="J1913" i="3" a="1"/>
  <c r="J1913" i="3" s="1"/>
  <c r="I1913" i="3" s="1"/>
  <c r="J1915" i="3" a="1"/>
  <c r="J1915" i="3" s="1"/>
  <c r="I1915" i="3" s="1"/>
  <c r="J1956" i="3" a="1"/>
  <c r="J1956" i="3" s="1"/>
  <c r="I1956" i="3" s="1"/>
  <c r="J2021" i="3" a="1"/>
  <c r="J2021" i="3" s="1"/>
  <c r="I2021" i="3" s="1"/>
  <c r="J2030" i="3" a="1"/>
  <c r="J2030" i="3" s="1"/>
  <c r="I2030" i="3" s="1"/>
  <c r="J2071" i="3" a="1"/>
  <c r="J2071" i="3" s="1"/>
  <c r="I2071" i="3" s="1"/>
  <c r="J2080" i="3" a="1"/>
  <c r="J2080" i="3" s="1"/>
  <c r="I2080" i="3" s="1"/>
  <c r="J2115" i="3" a="1"/>
  <c r="J2115" i="3" s="1"/>
  <c r="I2115" i="3" s="1"/>
  <c r="J2121" i="3" a="1"/>
  <c r="J2121" i="3" s="1"/>
  <c r="I2121" i="3" s="1"/>
  <c r="J2146" i="3" a="1"/>
  <c r="J2146" i="3" s="1"/>
  <c r="I2146" i="3" s="1"/>
  <c r="J2148" i="3" a="1"/>
  <c r="J2148" i="3" s="1"/>
  <c r="I2148" i="3" s="1"/>
  <c r="J2230" i="3" a="1"/>
  <c r="J2230" i="3" s="1"/>
  <c r="I2230" i="3" s="1"/>
  <c r="J2347" i="3" a="1"/>
  <c r="J2347" i="3" s="1"/>
  <c r="I2347" i="3" s="1"/>
  <c r="J2349" i="3" a="1"/>
  <c r="J2349" i="3" s="1"/>
  <c r="I2349" i="3" s="1"/>
  <c r="J2385" i="3" a="1"/>
  <c r="J2385" i="3" s="1"/>
  <c r="I2385" i="3" s="1"/>
  <c r="J2477" i="3" a="1"/>
  <c r="J2477" i="3" s="1"/>
  <c r="I2477" i="3" s="1"/>
  <c r="J2481" i="3" a="1"/>
  <c r="J2481" i="3" s="1"/>
  <c r="I2481" i="3" s="1"/>
  <c r="J2491" i="3" a="1"/>
  <c r="J2491" i="3" s="1"/>
  <c r="I2491" i="3" s="1"/>
  <c r="J2498" i="3" a="1"/>
  <c r="J2498" i="3" s="1"/>
  <c r="I2498" i="3" s="1"/>
  <c r="J2505" i="3" a="1"/>
  <c r="J2505" i="3" s="1"/>
  <c r="I2505" i="3" s="1"/>
  <c r="J2515" i="3" a="1"/>
  <c r="J2515" i="3" s="1"/>
  <c r="I2515" i="3" s="1"/>
  <c r="J2616" i="3" a="1"/>
  <c r="J2616" i="3" s="1"/>
  <c r="I2616" i="3" s="1"/>
  <c r="J2628" i="3" a="1"/>
  <c r="J2628" i="3" s="1"/>
  <c r="I2628" i="3" s="1"/>
  <c r="J2655" i="3" a="1"/>
  <c r="J2655" i="3" s="1"/>
  <c r="I2655" i="3" s="1"/>
  <c r="J2664" i="3" a="1"/>
  <c r="J2664" i="3" s="1"/>
  <c r="I2664" i="3" s="1"/>
  <c r="J2756" i="3" a="1"/>
  <c r="J2756" i="3" s="1"/>
  <c r="I2756" i="3" s="1"/>
  <c r="J2771" i="3" a="1"/>
  <c r="J2771" i="3" s="1"/>
  <c r="I2771" i="3" s="1"/>
  <c r="J2799" i="3" a="1"/>
  <c r="J2799" i="3" s="1"/>
  <c r="I2799" i="3" s="1"/>
  <c r="J2819" i="3" a="1"/>
  <c r="J2819" i="3" s="1"/>
  <c r="I2819" i="3" s="1"/>
  <c r="J2829" i="3" a="1"/>
  <c r="J2829" i="3" s="1"/>
  <c r="I2829" i="3" s="1"/>
  <c r="J2946" i="3" a="1"/>
  <c r="J2946" i="3" s="1"/>
  <c r="I2946" i="3" s="1"/>
  <c r="J3042" i="3" a="1"/>
  <c r="J3042" i="3" s="1"/>
  <c r="I3042" i="3" s="1"/>
  <c r="J3194" i="3" a="1"/>
  <c r="J3194" i="3" s="1"/>
  <c r="I3194" i="3" s="1"/>
  <c r="J3210" i="3" a="1"/>
  <c r="J3210" i="3" s="1"/>
  <c r="I3210" i="3" s="1"/>
  <c r="J3874" i="3" a="1"/>
  <c r="J3874" i="3" s="1"/>
  <c r="I3874" i="3" s="1"/>
  <c r="J1899" i="3" a="1"/>
  <c r="J1899" i="3" s="1"/>
  <c r="I1899" i="3" s="1"/>
  <c r="J1972" i="3" a="1"/>
  <c r="J1972" i="3" s="1"/>
  <c r="I1972" i="3" s="1"/>
  <c r="J2016" i="3" a="1"/>
  <c r="J2016" i="3" s="1"/>
  <c r="I2016" i="3" s="1"/>
  <c r="J2032" i="3" a="1"/>
  <c r="J2032" i="3" s="1"/>
  <c r="I2032" i="3" s="1"/>
  <c r="J2037" i="3" a="1"/>
  <c r="J2037" i="3" s="1"/>
  <c r="I2037" i="3" s="1"/>
  <c r="J2064" i="3" a="1"/>
  <c r="J2064" i="3" s="1"/>
  <c r="I2064" i="3" s="1"/>
  <c r="J2074" i="3" a="1"/>
  <c r="J2074" i="3" s="1"/>
  <c r="I2074" i="3" s="1"/>
  <c r="J2170" i="3" a="1"/>
  <c r="J2170" i="3" s="1"/>
  <c r="I2170" i="3" s="1"/>
  <c r="J2194" i="3" a="1"/>
  <c r="J2194" i="3" s="1"/>
  <c r="I2194" i="3" s="1"/>
  <c r="J2199" i="3" a="1"/>
  <c r="J2199" i="3" s="1"/>
  <c r="I2199" i="3" s="1"/>
  <c r="J2235" i="3" a="1"/>
  <c r="J2235" i="3" s="1"/>
  <c r="I2235" i="3" s="1"/>
  <c r="J2279" i="3" a="1"/>
  <c r="J2279" i="3" s="1"/>
  <c r="I2279" i="3" s="1"/>
  <c r="J2290" i="3" a="1"/>
  <c r="J2290" i="3" s="1"/>
  <c r="I2290" i="3" s="1"/>
  <c r="J2340" i="3" a="1"/>
  <c r="J2340" i="3" s="1"/>
  <c r="I2340" i="3" s="1"/>
  <c r="J2363" i="3" a="1"/>
  <c r="J2363" i="3" s="1"/>
  <c r="I2363" i="3" s="1"/>
  <c r="J2449" i="3" a="1"/>
  <c r="J2449" i="3" s="1"/>
  <c r="I2449" i="3" s="1"/>
  <c r="J2486" i="3" a="1"/>
  <c r="J2486" i="3" s="1"/>
  <c r="I2486" i="3" s="1"/>
  <c r="J2503" i="3" a="1"/>
  <c r="J2503" i="3" s="1"/>
  <c r="I2503" i="3" s="1"/>
  <c r="J2510" i="3" a="1"/>
  <c r="J2510" i="3" s="1"/>
  <c r="I2510" i="3" s="1"/>
  <c r="J2526" i="3" a="1"/>
  <c r="J2526" i="3" s="1"/>
  <c r="I2526" i="3" s="1"/>
  <c r="J2575" i="3" a="1"/>
  <c r="J2575" i="3" s="1"/>
  <c r="I2575" i="3" s="1"/>
  <c r="J2886" i="3" a="1"/>
  <c r="J2886" i="3" s="1"/>
  <c r="I2886" i="3" s="1"/>
  <c r="J2903" i="3" a="1"/>
  <c r="J2903" i="3" s="1"/>
  <c r="I2903" i="3" s="1"/>
  <c r="J2973" i="3" a="1"/>
  <c r="J2973" i="3" s="1"/>
  <c r="I2973" i="3" s="1"/>
  <c r="J1724" i="3" a="1"/>
  <c r="J1724" i="3" s="1"/>
  <c r="I1724" i="3" s="1"/>
  <c r="J1850" i="3" a="1"/>
  <c r="J1850" i="3" s="1"/>
  <c r="I1850" i="3" s="1"/>
  <c r="J1851" i="3" a="1"/>
  <c r="J1851" i="3" s="1"/>
  <c r="I1851" i="3" s="1"/>
  <c r="J1867" i="3" a="1"/>
  <c r="J1867" i="3" s="1"/>
  <c r="I1867" i="3" s="1"/>
  <c r="J1887" i="3" a="1"/>
  <c r="J1887" i="3" s="1"/>
  <c r="I1887" i="3" s="1"/>
  <c r="J1896" i="3" a="1"/>
  <c r="J1896" i="3" s="1"/>
  <c r="I1896" i="3" s="1"/>
  <c r="J1958" i="3" a="1"/>
  <c r="J1958" i="3" s="1"/>
  <c r="I1958" i="3" s="1"/>
  <c r="J2062" i="3" a="1"/>
  <c r="J2062" i="3" s="1"/>
  <c r="I2062" i="3" s="1"/>
  <c r="J2175" i="3" a="1"/>
  <c r="J2175" i="3" s="1"/>
  <c r="I2175" i="3" s="1"/>
  <c r="J2179" i="3" a="1"/>
  <c r="J2179" i="3" s="1"/>
  <c r="I2179" i="3" s="1"/>
  <c r="J2181" i="3" a="1"/>
  <c r="J2181" i="3" s="1"/>
  <c r="I2181" i="3" s="1"/>
  <c r="J2206" i="3" a="1"/>
  <c r="J2206" i="3" s="1"/>
  <c r="I2206" i="3" s="1"/>
  <c r="J2232" i="3" a="1"/>
  <c r="J2232" i="3" s="1"/>
  <c r="I2232" i="3" s="1"/>
  <c r="J2263" i="3" a="1"/>
  <c r="J2263" i="3" s="1"/>
  <c r="I2263" i="3" s="1"/>
  <c r="J2265" i="3" a="1"/>
  <c r="J2265" i="3" s="1"/>
  <c r="I2265" i="3" s="1"/>
  <c r="J2378" i="3" a="1"/>
  <c r="J2378" i="3" s="1"/>
  <c r="I2378" i="3" s="1"/>
  <c r="J2387" i="3" a="1"/>
  <c r="J2387" i="3" s="1"/>
  <c r="I2387" i="3" s="1"/>
  <c r="J2402" i="3" a="1"/>
  <c r="J2402" i="3" s="1"/>
  <c r="I2402" i="3" s="1"/>
  <c r="J2413" i="3" a="1"/>
  <c r="J2413" i="3" s="1"/>
  <c r="I2413" i="3" s="1"/>
  <c r="J2479" i="3" a="1"/>
  <c r="J2479" i="3" s="1"/>
  <c r="I2479" i="3" s="1"/>
  <c r="J2843" i="3" a="1"/>
  <c r="J2843" i="3" s="1"/>
  <c r="I2843" i="3" s="1"/>
  <c r="J2922" i="3" a="1"/>
  <c r="J2922" i="3" s="1"/>
  <c r="I2922" i="3" s="1"/>
  <c r="J3095" i="3" a="1"/>
  <c r="J3095" i="3" s="1"/>
  <c r="I3095" i="3" s="1"/>
  <c r="J3110" i="3" a="1"/>
  <c r="J3110" i="3" s="1"/>
  <c r="I3110" i="3" s="1"/>
  <c r="J4056" i="3" a="1"/>
  <c r="J4056" i="3" s="1"/>
  <c r="I4056" i="3" s="1"/>
  <c r="J1839" i="3" a="1"/>
  <c r="J1839" i="3" s="1"/>
  <c r="I1839" i="3" s="1"/>
  <c r="J1847" i="3" a="1"/>
  <c r="J1847" i="3" s="1"/>
  <c r="I1847" i="3" s="1"/>
  <c r="J1857" i="3" a="1"/>
  <c r="J1857" i="3" s="1"/>
  <c r="I1857" i="3" s="1"/>
  <c r="J1882" i="3" a="1"/>
  <c r="J1882" i="3" s="1"/>
  <c r="I1882" i="3" s="1"/>
  <c r="J1894" i="3" a="1"/>
  <c r="J1894" i="3" s="1"/>
  <c r="I1894" i="3" s="1"/>
  <c r="J1923" i="3" a="1"/>
  <c r="J1923" i="3" s="1"/>
  <c r="I1923" i="3" s="1"/>
  <c r="J1935" i="3" a="1"/>
  <c r="J1935" i="3" s="1"/>
  <c r="I1935" i="3" s="1"/>
  <c r="J1986" i="3" a="1"/>
  <c r="J1986" i="3" s="1"/>
  <c r="I1986" i="3" s="1"/>
  <c r="J1997" i="3" a="1"/>
  <c r="J1997" i="3" s="1"/>
  <c r="I1997" i="3" s="1"/>
  <c r="J2039" i="3" a="1"/>
  <c r="J2039" i="3" s="1"/>
  <c r="I2039" i="3" s="1"/>
  <c r="J2196" i="3" a="1"/>
  <c r="J2196" i="3" s="1"/>
  <c r="I2196" i="3" s="1"/>
  <c r="J2212" i="3" a="1"/>
  <c r="J2212" i="3" s="1"/>
  <c r="I2212" i="3" s="1"/>
  <c r="J2225" i="3" a="1"/>
  <c r="J2225" i="3" s="1"/>
  <c r="I2225" i="3" s="1"/>
  <c r="J2256" i="3" a="1"/>
  <c r="J2256" i="3" s="1"/>
  <c r="I2256" i="3" s="1"/>
  <c r="J2268" i="3" a="1"/>
  <c r="J2268" i="3" s="1"/>
  <c r="I2268" i="3" s="1"/>
  <c r="J2389" i="3" a="1"/>
  <c r="J2389" i="3" s="1"/>
  <c r="I2389" i="3" s="1"/>
  <c r="J2465" i="3" a="1"/>
  <c r="J2465" i="3" s="1"/>
  <c r="I2465" i="3" s="1"/>
  <c r="J2474" i="3" a="1"/>
  <c r="J2474" i="3" s="1"/>
  <c r="I2474" i="3" s="1"/>
  <c r="J2519" i="3" a="1"/>
  <c r="J2519" i="3" s="1"/>
  <c r="I2519" i="3" s="1"/>
  <c r="J2934" i="3" a="1"/>
  <c r="J2934" i="3" s="1"/>
  <c r="I2934" i="3" s="1"/>
  <c r="J2938" i="3" a="1"/>
  <c r="J2938" i="3" s="1"/>
  <c r="I2938" i="3" s="1"/>
  <c r="J3030" i="3" a="1"/>
  <c r="J3030" i="3" s="1"/>
  <c r="I3030" i="3" s="1"/>
  <c r="J3093" i="3" a="1"/>
  <c r="J3093" i="3" s="1"/>
  <c r="I3093" i="3" s="1"/>
  <c r="J3117" i="3" a="1"/>
  <c r="J3117" i="3" s="1"/>
  <c r="I3117" i="3" s="1"/>
  <c r="J3144" i="3" a="1"/>
  <c r="J3144" i="3" s="1"/>
  <c r="I3144" i="3" s="1"/>
  <c r="J1800" i="3" a="1"/>
  <c r="J1800" i="3" s="1"/>
  <c r="I1800" i="3" s="1"/>
  <c r="J1812" i="3" a="1"/>
  <c r="J1812" i="3" s="1"/>
  <c r="I1812" i="3" s="1"/>
  <c r="J1824" i="3" a="1"/>
  <c r="J1824" i="3" s="1"/>
  <c r="I1824" i="3" s="1"/>
  <c r="J1859" i="3" a="1"/>
  <c r="J1859" i="3" s="1"/>
  <c r="I1859" i="3" s="1"/>
  <c r="J1937" i="3" a="1"/>
  <c r="J1937" i="3" s="1"/>
  <c r="I1937" i="3" s="1"/>
  <c r="J1944" i="3" a="1"/>
  <c r="J1944" i="3" s="1"/>
  <c r="I1944" i="3" s="1"/>
  <c r="J1951" i="3" a="1"/>
  <c r="J1951" i="3" s="1"/>
  <c r="I1951" i="3" s="1"/>
  <c r="J1960" i="3" a="1"/>
  <c r="J1960" i="3" s="1"/>
  <c r="I1960" i="3" s="1"/>
  <c r="J2018" i="3" a="1"/>
  <c r="J2018" i="3" s="1"/>
  <c r="I2018" i="3" s="1"/>
  <c r="J2066" i="3" a="1"/>
  <c r="J2066" i="3" s="1"/>
  <c r="I2066" i="3" s="1"/>
  <c r="J2091" i="3" a="1"/>
  <c r="J2091" i="3" s="1"/>
  <c r="I2091" i="3" s="1"/>
  <c r="J2172" i="3" a="1"/>
  <c r="J2172" i="3" s="1"/>
  <c r="I2172" i="3" s="1"/>
  <c r="J2223" i="3" a="1"/>
  <c r="J2223" i="3" s="1"/>
  <c r="I2223" i="3" s="1"/>
  <c r="J2267" i="3" a="1"/>
  <c r="J2267" i="3" s="1"/>
  <c r="I2267" i="3" s="1"/>
  <c r="J2272" i="3" a="1"/>
  <c r="J2272" i="3" s="1"/>
  <c r="I2272" i="3" s="1"/>
  <c r="J2294" i="3" a="1"/>
  <c r="J2294" i="3" s="1"/>
  <c r="I2294" i="3" s="1"/>
  <c r="J2301" i="3" a="1"/>
  <c r="J2301" i="3" s="1"/>
  <c r="I2301" i="3" s="1"/>
  <c r="J2306" i="3" a="1"/>
  <c r="J2306" i="3" s="1"/>
  <c r="I2306" i="3" s="1"/>
  <c r="J2313" i="3" a="1"/>
  <c r="J2313" i="3" s="1"/>
  <c r="I2313" i="3" s="1"/>
  <c r="J2453" i="3" a="1"/>
  <c r="J2453" i="3" s="1"/>
  <c r="I2453" i="3" s="1"/>
  <c r="J2507" i="3" a="1"/>
  <c r="J2507" i="3" s="1"/>
  <c r="I2507" i="3" s="1"/>
  <c r="J2580" i="3" a="1"/>
  <c r="J2580" i="3" s="1"/>
  <c r="I2580" i="3" s="1"/>
  <c r="J2647" i="3" a="1"/>
  <c r="J2647" i="3" s="1"/>
  <c r="I2647" i="3" s="1"/>
  <c r="J2849" i="3" a="1"/>
  <c r="J2849" i="3" s="1"/>
  <c r="I2849" i="3" s="1"/>
  <c r="J2918" i="3" a="1"/>
  <c r="J2918" i="3" s="1"/>
  <c r="I2918" i="3" s="1"/>
  <c r="J3087" i="3" a="1"/>
  <c r="J3087" i="3" s="1"/>
  <c r="I3087" i="3" s="1"/>
  <c r="J3123" i="3" a="1"/>
  <c r="J3123" i="3" s="1"/>
  <c r="I3123" i="3" s="1"/>
  <c r="J3338" i="3" a="1"/>
  <c r="J3338" i="3" s="1"/>
  <c r="I3338" i="3" s="1"/>
  <c r="J2558" i="3" a="1"/>
  <c r="J2558" i="3" s="1"/>
  <c r="I2558" i="3" s="1"/>
  <c r="J2625" i="3" a="1"/>
  <c r="J2625" i="3" s="1"/>
  <c r="I2625" i="3" s="1"/>
  <c r="J2630" i="3" a="1"/>
  <c r="J2630" i="3" s="1"/>
  <c r="I2630" i="3" s="1"/>
  <c r="J2742" i="3" a="1"/>
  <c r="J2742" i="3" s="1"/>
  <c r="I2742" i="3" s="1"/>
  <c r="J2812" i="3" a="1"/>
  <c r="J2812" i="3" s="1"/>
  <c r="I2812" i="3" s="1"/>
  <c r="J2874" i="3" a="1"/>
  <c r="J2874" i="3" s="1"/>
  <c r="I2874" i="3" s="1"/>
  <c r="J2964" i="3" a="1"/>
  <c r="J2964" i="3" s="1"/>
  <c r="I2964" i="3" s="1"/>
  <c r="J2996" i="3" a="1"/>
  <c r="J2996" i="3" s="1"/>
  <c r="I2996" i="3" s="1"/>
  <c r="J3008" i="3" a="1"/>
  <c r="J3008" i="3" s="1"/>
  <c r="I3008" i="3" s="1"/>
  <c r="J3032" i="3" a="1"/>
  <c r="J3032" i="3" s="1"/>
  <c r="I3032" i="3" s="1"/>
  <c r="J3044" i="3" a="1"/>
  <c r="J3044" i="3" s="1"/>
  <c r="I3044" i="3" s="1"/>
  <c r="J3049" i="3" a="1"/>
  <c r="J3049" i="3" s="1"/>
  <c r="I3049" i="3" s="1"/>
  <c r="J3092" i="3" a="1"/>
  <c r="J3092" i="3" s="1"/>
  <c r="I3092" i="3" s="1"/>
  <c r="J3151" i="3" a="1"/>
  <c r="J3151" i="3" s="1"/>
  <c r="I3151" i="3" s="1"/>
  <c r="J3160" i="3" a="1"/>
  <c r="J3160" i="3" s="1"/>
  <c r="I3160" i="3" s="1"/>
  <c r="J3176" i="3" a="1"/>
  <c r="J3176" i="3" s="1"/>
  <c r="I3176" i="3" s="1"/>
  <c r="J3179" i="3" a="1"/>
  <c r="J3179" i="3" s="1"/>
  <c r="I3179" i="3" s="1"/>
  <c r="J3184" i="3" a="1"/>
  <c r="J3184" i="3" s="1"/>
  <c r="I3184" i="3" s="1"/>
  <c r="J3208" i="3" a="1"/>
  <c r="J3208" i="3" s="1"/>
  <c r="I3208" i="3" s="1"/>
  <c r="J3286" i="3" a="1"/>
  <c r="J3286" i="3" s="1"/>
  <c r="I3286" i="3" s="1"/>
  <c r="J3307" i="3" a="1"/>
  <c r="J3307" i="3" s="1"/>
  <c r="I3307" i="3" s="1"/>
  <c r="J3401" i="3" a="1"/>
  <c r="J3401" i="3" s="1"/>
  <c r="I3401" i="3" s="1"/>
  <c r="J3403" i="3" a="1"/>
  <c r="J3403" i="3" s="1"/>
  <c r="I3403" i="3" s="1"/>
  <c r="J3469" i="3" a="1"/>
  <c r="J3469" i="3" s="1"/>
  <c r="I3469" i="3" s="1"/>
  <c r="J3486" i="3" a="1"/>
  <c r="J3486" i="3" s="1"/>
  <c r="I3486" i="3" s="1"/>
  <c r="J3730" i="3" a="1"/>
  <c r="J3730" i="3" s="1"/>
  <c r="I3730" i="3" s="1"/>
  <c r="J3816" i="3" a="1"/>
  <c r="J3816" i="3" s="1"/>
  <c r="I3816" i="3" s="1"/>
  <c r="J3824" i="3" a="1"/>
  <c r="J3824" i="3" s="1"/>
  <c r="I3824" i="3" s="1"/>
  <c r="J3959" i="3" a="1"/>
  <c r="J3959" i="3" s="1"/>
  <c r="I3959" i="3" s="1"/>
  <c r="J4004" i="3" a="1"/>
  <c r="J4004" i="3" s="1"/>
  <c r="I4004" i="3" s="1"/>
  <c r="J4017" i="3" a="1"/>
  <c r="J4017" i="3" s="1"/>
  <c r="I4017" i="3" s="1"/>
  <c r="J4021" i="3" a="1"/>
  <c r="J4021" i="3" s="1"/>
  <c r="I4021" i="3" s="1"/>
  <c r="J2595" i="3" a="1"/>
  <c r="J2595" i="3" s="1"/>
  <c r="I2595" i="3" s="1"/>
  <c r="J2613" i="3" a="1"/>
  <c r="J2613" i="3" s="1"/>
  <c r="I2613" i="3" s="1"/>
  <c r="J2659" i="3" a="1"/>
  <c r="J2659" i="3" s="1"/>
  <c r="I2659" i="3" s="1"/>
  <c r="J2726" i="3" a="1"/>
  <c r="J2726" i="3" s="1"/>
  <c r="I2726" i="3" s="1"/>
  <c r="J2853" i="3" a="1"/>
  <c r="J2853" i="3" s="1"/>
  <c r="I2853" i="3" s="1"/>
  <c r="J2869" i="3" a="1"/>
  <c r="J2869" i="3" s="1"/>
  <c r="I2869" i="3" s="1"/>
  <c r="J2924" i="3" a="1"/>
  <c r="J2924" i="3" s="1"/>
  <c r="I2924" i="3" s="1"/>
  <c r="J2991" i="3" a="1"/>
  <c r="J2991" i="3" s="1"/>
  <c r="I2991" i="3" s="1"/>
  <c r="J3020" i="3" a="1"/>
  <c r="J3020" i="3" s="1"/>
  <c r="I3020" i="3" s="1"/>
  <c r="J3080" i="3" a="1"/>
  <c r="J3080" i="3" s="1"/>
  <c r="I3080" i="3" s="1"/>
  <c r="J3108" i="3" a="1"/>
  <c r="J3108" i="3" s="1"/>
  <c r="I3108" i="3" s="1"/>
  <c r="J3166" i="3" a="1"/>
  <c r="J3166" i="3" s="1"/>
  <c r="I3166" i="3" s="1"/>
  <c r="J3202" i="3" a="1"/>
  <c r="J3202" i="3" s="1"/>
  <c r="I3202" i="3" s="1"/>
  <c r="J3234" i="3" a="1"/>
  <c r="J3234" i="3" s="1"/>
  <c r="I3234" i="3" s="1"/>
  <c r="J3517" i="3" a="1"/>
  <c r="J3517" i="3" s="1"/>
  <c r="I3517" i="3" s="1"/>
  <c r="J3589" i="3" a="1"/>
  <c r="J3589" i="3" s="1"/>
  <c r="I3589" i="3" s="1"/>
  <c r="J3665" i="3" a="1"/>
  <c r="J3665" i="3" s="1"/>
  <c r="I3665" i="3" s="1"/>
  <c r="J3778" i="3" a="1"/>
  <c r="J3778" i="3" s="1"/>
  <c r="I3778" i="3" s="1"/>
  <c r="J4586" i="3" a="1"/>
  <c r="J4586" i="3" s="1"/>
  <c r="I4586" i="3" s="1"/>
  <c r="J2594" i="3" a="1"/>
  <c r="J2594" i="3" s="1"/>
  <c r="I2594" i="3" s="1"/>
  <c r="J2603" i="3" a="1"/>
  <c r="J2603" i="3" s="1"/>
  <c r="I2603" i="3" s="1"/>
  <c r="J2615" i="3" a="1"/>
  <c r="J2615" i="3" s="1"/>
  <c r="I2615" i="3" s="1"/>
  <c r="J2654" i="3" a="1"/>
  <c r="J2654" i="3" s="1"/>
  <c r="I2654" i="3" s="1"/>
  <c r="J2665" i="3" a="1"/>
  <c r="J2665" i="3" s="1"/>
  <c r="I2665" i="3" s="1"/>
  <c r="J2723" i="3" a="1"/>
  <c r="J2723" i="3" s="1"/>
  <c r="I2723" i="3" s="1"/>
  <c r="J2737" i="3" a="1"/>
  <c r="J2737" i="3" s="1"/>
  <c r="I2737" i="3" s="1"/>
  <c r="J2777" i="3" a="1"/>
  <c r="J2777" i="3" s="1"/>
  <c r="I2777" i="3" s="1"/>
  <c r="J2798" i="3" a="1"/>
  <c r="J2798" i="3" s="1"/>
  <c r="I2798" i="3" s="1"/>
  <c r="J2845" i="3" a="1"/>
  <c r="J2845" i="3" s="1"/>
  <c r="I2845" i="3" s="1"/>
  <c r="J2858" i="3" a="1"/>
  <c r="J2858" i="3" s="1"/>
  <c r="I2858" i="3" s="1"/>
  <c r="J2876" i="3" a="1"/>
  <c r="J2876" i="3" s="1"/>
  <c r="I2876" i="3" s="1"/>
  <c r="J2911" i="3" a="1"/>
  <c r="J2911" i="3" s="1"/>
  <c r="I2911" i="3" s="1"/>
  <c r="J2915" i="3" a="1"/>
  <c r="J2915" i="3" s="1"/>
  <c r="I2915" i="3" s="1"/>
  <c r="J2917" i="3" a="1"/>
  <c r="J2917" i="3" s="1"/>
  <c r="I2917" i="3" s="1"/>
  <c r="J2926" i="3" a="1"/>
  <c r="J2926" i="3" s="1"/>
  <c r="I2926" i="3" s="1"/>
  <c r="J2998" i="3" a="1"/>
  <c r="J2998" i="3" s="1"/>
  <c r="I2998" i="3" s="1"/>
  <c r="J3010" i="3" a="1"/>
  <c r="J3010" i="3" s="1"/>
  <c r="I3010" i="3" s="1"/>
  <c r="J3034" i="3" a="1"/>
  <c r="J3034" i="3" s="1"/>
  <c r="I3034" i="3" s="1"/>
  <c r="J3075" i="3" a="1"/>
  <c r="J3075" i="3" s="1"/>
  <c r="I3075" i="3" s="1"/>
  <c r="J3082" i="3" a="1"/>
  <c r="J3082" i="3" s="1"/>
  <c r="I3082" i="3" s="1"/>
  <c r="J3094" i="3" a="1"/>
  <c r="J3094" i="3" s="1"/>
  <c r="I3094" i="3" s="1"/>
  <c r="J3126" i="3" a="1"/>
  <c r="J3126" i="3" s="1"/>
  <c r="I3126" i="3" s="1"/>
  <c r="J3170" i="3" a="1"/>
  <c r="J3170" i="3" s="1"/>
  <c r="I3170" i="3" s="1"/>
  <c r="J3178" i="3" a="1"/>
  <c r="J3178" i="3" s="1"/>
  <c r="I3178" i="3" s="1"/>
  <c r="J3318" i="3" a="1"/>
  <c r="J3318" i="3" s="1"/>
  <c r="I3318" i="3" s="1"/>
  <c r="J3330" i="3" a="1"/>
  <c r="J3330" i="3" s="1"/>
  <c r="I3330" i="3" s="1"/>
  <c r="J3526" i="3" a="1"/>
  <c r="J3526" i="3" s="1"/>
  <c r="I3526" i="3" s="1"/>
  <c r="J3551" i="3" a="1"/>
  <c r="J3551" i="3" s="1"/>
  <c r="I3551" i="3" s="1"/>
  <c r="J3718" i="3" a="1"/>
  <c r="J3718" i="3" s="1"/>
  <c r="I3718" i="3" s="1"/>
  <c r="J3756" i="3" a="1"/>
  <c r="J3756" i="3" s="1"/>
  <c r="I3756" i="3" s="1"/>
  <c r="J3914" i="3" a="1"/>
  <c r="J3914" i="3" s="1"/>
  <c r="I3914" i="3" s="1"/>
  <c r="J3925" i="3" a="1"/>
  <c r="J3925" i="3" s="1"/>
  <c r="I3925" i="3" s="1"/>
  <c r="J3960" i="3" a="1"/>
  <c r="J3960" i="3" s="1"/>
  <c r="I3960" i="3" s="1"/>
  <c r="J4030" i="3" a="1"/>
  <c r="J4030" i="3" s="1"/>
  <c r="I4030" i="3" s="1"/>
  <c r="J2541" i="3" a="1"/>
  <c r="J2541" i="3" s="1"/>
  <c r="I2541" i="3" s="1"/>
  <c r="J2548" i="3" a="1"/>
  <c r="J2548" i="3" s="1"/>
  <c r="I2548" i="3" s="1"/>
  <c r="J2649" i="3" a="1"/>
  <c r="J2649" i="3" s="1"/>
  <c r="I2649" i="3" s="1"/>
  <c r="J2656" i="3" a="1"/>
  <c r="J2656" i="3" s="1"/>
  <c r="I2656" i="3" s="1"/>
  <c r="J2658" i="3" a="1"/>
  <c r="J2658" i="3" s="1"/>
  <c r="I2658" i="3" s="1"/>
  <c r="J2769" i="3" a="1"/>
  <c r="J2769" i="3" s="1"/>
  <c r="I2769" i="3" s="1"/>
  <c r="J2834" i="3" a="1"/>
  <c r="J2834" i="3" s="1"/>
  <c r="I2834" i="3" s="1"/>
  <c r="J2850" i="3" a="1"/>
  <c r="J2850" i="3" s="1"/>
  <c r="I2850" i="3" s="1"/>
  <c r="J2910" i="3" a="1"/>
  <c r="J2910" i="3" s="1"/>
  <c r="I2910" i="3" s="1"/>
  <c r="J2919" i="3" a="1"/>
  <c r="J2919" i="3" s="1"/>
  <c r="I2919" i="3" s="1"/>
  <c r="J2963" i="3" a="1"/>
  <c r="J2963" i="3" s="1"/>
  <c r="I2963" i="3" s="1"/>
  <c r="J2974" i="3" a="1"/>
  <c r="J2974" i="3" s="1"/>
  <c r="I2974" i="3" s="1"/>
  <c r="J3022" i="3" a="1"/>
  <c r="J3022" i="3" s="1"/>
  <c r="I3022" i="3" s="1"/>
  <c r="J3054" i="3" a="1"/>
  <c r="J3054" i="3" s="1"/>
  <c r="I3054" i="3" s="1"/>
  <c r="J3063" i="3" a="1"/>
  <c r="J3063" i="3" s="1"/>
  <c r="I3063" i="3" s="1"/>
  <c r="J3078" i="3" a="1"/>
  <c r="J3078" i="3" s="1"/>
  <c r="I3078" i="3" s="1"/>
  <c r="J3125" i="3" a="1"/>
  <c r="J3125" i="3" s="1"/>
  <c r="I3125" i="3" s="1"/>
  <c r="J3159" i="3" a="1"/>
  <c r="J3159" i="3" s="1"/>
  <c r="I3159" i="3" s="1"/>
  <c r="J3253" i="3" a="1"/>
  <c r="J3253" i="3" s="1"/>
  <c r="I3253" i="3" s="1"/>
  <c r="J3255" i="3" a="1"/>
  <c r="J3255" i="3" s="1"/>
  <c r="I3255" i="3" s="1"/>
  <c r="J3377" i="3" a="1"/>
  <c r="J3377" i="3" s="1"/>
  <c r="I3377" i="3" s="1"/>
  <c r="J3379" i="3" a="1"/>
  <c r="J3379" i="3" s="1"/>
  <c r="I3379" i="3" s="1"/>
  <c r="J3562" i="3" a="1"/>
  <c r="J3562" i="3" s="1"/>
  <c r="I3562" i="3" s="1"/>
  <c r="J3611" i="3" a="1"/>
  <c r="J3611" i="3" s="1"/>
  <c r="I3611" i="3" s="1"/>
  <c r="J3754" i="3" a="1"/>
  <c r="J3754" i="3" s="1"/>
  <c r="I3754" i="3" s="1"/>
  <c r="J3770" i="3" a="1"/>
  <c r="J3770" i="3" s="1"/>
  <c r="I3770" i="3" s="1"/>
  <c r="J3852" i="3" a="1"/>
  <c r="J3852" i="3" s="1"/>
  <c r="I3852" i="3" s="1"/>
  <c r="J3965" i="3" a="1"/>
  <c r="J3965" i="3" s="1"/>
  <c r="I3965" i="3" s="1"/>
  <c r="J4039" i="3" a="1"/>
  <c r="J4039" i="3" s="1"/>
  <c r="I4039" i="3" s="1"/>
  <c r="J2750" i="3" a="1"/>
  <c r="J2750" i="3" s="1"/>
  <c r="I2750" i="3" s="1"/>
  <c r="J2774" i="3" a="1"/>
  <c r="J2774" i="3" s="1"/>
  <c r="I2774" i="3" s="1"/>
  <c r="J2791" i="3" a="1"/>
  <c r="J2791" i="3" s="1"/>
  <c r="I2791" i="3" s="1"/>
  <c r="J2805" i="3" a="1"/>
  <c r="J2805" i="3" s="1"/>
  <c r="I2805" i="3" s="1"/>
  <c r="J2821" i="3" a="1"/>
  <c r="J2821" i="3" s="1"/>
  <c r="I2821" i="3" s="1"/>
  <c r="J2831" i="3" a="1"/>
  <c r="J2831" i="3" s="1"/>
  <c r="I2831" i="3" s="1"/>
  <c r="J2944" i="3" a="1"/>
  <c r="J2944" i="3" s="1"/>
  <c r="I2944" i="3" s="1"/>
  <c r="J3114" i="3" a="1"/>
  <c r="J3114" i="3" s="1"/>
  <c r="I3114" i="3" s="1"/>
  <c r="J3185" i="3" a="1"/>
  <c r="J3185" i="3" s="1"/>
  <c r="I3185" i="3" s="1"/>
  <c r="J3186" i="3" a="1"/>
  <c r="J3186" i="3" s="1"/>
  <c r="I3186" i="3" s="1"/>
  <c r="J3214" i="3" a="1"/>
  <c r="J3214" i="3" s="1"/>
  <c r="I3214" i="3" s="1"/>
  <c r="J3908" i="3" a="1"/>
  <c r="J3908" i="3" s="1"/>
  <c r="I3908" i="3" s="1"/>
  <c r="J3923" i="3" a="1"/>
  <c r="J3923" i="3" s="1"/>
  <c r="I3923" i="3" s="1"/>
  <c r="J3935" i="3" a="1"/>
  <c r="J3935" i="3" s="1"/>
  <c r="I3935" i="3" s="1"/>
  <c r="J3944" i="3" a="1"/>
  <c r="J3944" i="3" s="1"/>
  <c r="I3944" i="3" s="1"/>
  <c r="J4041" i="3" a="1"/>
  <c r="J4041" i="3" s="1"/>
  <c r="I4041" i="3" s="1"/>
  <c r="J4065" i="3" a="1"/>
  <c r="J4065" i="3" s="1"/>
  <c r="I4065" i="3" s="1"/>
  <c r="J4069" i="3" a="1"/>
  <c r="J4069" i="3" s="1"/>
  <c r="I4069" i="3" s="1"/>
  <c r="J2534" i="3" a="1"/>
  <c r="J2534" i="3" s="1"/>
  <c r="I2534" i="3" s="1"/>
  <c r="J2543" i="3" a="1"/>
  <c r="J2543" i="3" s="1"/>
  <c r="I2543" i="3" s="1"/>
  <c r="J2544" i="3" a="1"/>
  <c r="J2544" i="3" s="1"/>
  <c r="I2544" i="3" s="1"/>
  <c r="J2678" i="3" a="1"/>
  <c r="J2678" i="3" s="1"/>
  <c r="I2678" i="3" s="1"/>
  <c r="J2702" i="3" a="1"/>
  <c r="J2702" i="3" s="1"/>
  <c r="I2702" i="3" s="1"/>
  <c r="J2755" i="3" a="1"/>
  <c r="J2755" i="3" s="1"/>
  <c r="I2755" i="3" s="1"/>
  <c r="J2779" i="3" a="1"/>
  <c r="J2779" i="3" s="1"/>
  <c r="I2779" i="3" s="1"/>
  <c r="J2786" i="3" a="1"/>
  <c r="J2786" i="3" s="1"/>
  <c r="I2786" i="3" s="1"/>
  <c r="J2841" i="3" a="1"/>
  <c r="J2841" i="3" s="1"/>
  <c r="I2841" i="3" s="1"/>
  <c r="J2960" i="3" a="1"/>
  <c r="J2960" i="3" s="1"/>
  <c r="I2960" i="3" s="1"/>
  <c r="J2976" i="3" a="1"/>
  <c r="J2976" i="3" s="1"/>
  <c r="I2976" i="3" s="1"/>
  <c r="J3111" i="3" a="1"/>
  <c r="J3111" i="3" s="1"/>
  <c r="I3111" i="3" s="1"/>
  <c r="J3167" i="3" a="1"/>
  <c r="J3167" i="3" s="1"/>
  <c r="I3167" i="3" s="1"/>
  <c r="J3209" i="3" a="1"/>
  <c r="J3209" i="3" s="1"/>
  <c r="I3209" i="3" s="1"/>
  <c r="J3304" i="3" a="1"/>
  <c r="J3304" i="3" s="1"/>
  <c r="I3304" i="3" s="1"/>
  <c r="J3466" i="3" a="1"/>
  <c r="J3466" i="3" s="1"/>
  <c r="I3466" i="3" s="1"/>
  <c r="J3586" i="3" a="1"/>
  <c r="J3586" i="3" s="1"/>
  <c r="I3586" i="3" s="1"/>
  <c r="J3588" i="3" a="1"/>
  <c r="J3588" i="3" s="1"/>
  <c r="I3588" i="3" s="1"/>
  <c r="J3620" i="3" a="1"/>
  <c r="J3620" i="3" s="1"/>
  <c r="I3620" i="3" s="1"/>
  <c r="J3850" i="3" a="1"/>
  <c r="J3850" i="3" s="1"/>
  <c r="I3850" i="3" s="1"/>
  <c r="J3898" i="3" a="1"/>
  <c r="J3898" i="3" s="1"/>
  <c r="I3898" i="3" s="1"/>
  <c r="J2570" i="3" a="1"/>
  <c r="J2570" i="3" s="1"/>
  <c r="I2570" i="3" s="1"/>
  <c r="J2577" i="3" a="1"/>
  <c r="J2577" i="3" s="1"/>
  <c r="I2577" i="3" s="1"/>
  <c r="J2582" i="3" a="1"/>
  <c r="J2582" i="3" s="1"/>
  <c r="I2582" i="3" s="1"/>
  <c r="J2592" i="3" a="1"/>
  <c r="J2592" i="3" s="1"/>
  <c r="I2592" i="3" s="1"/>
  <c r="J2617" i="3" a="1"/>
  <c r="J2617" i="3" s="1"/>
  <c r="I2617" i="3" s="1"/>
  <c r="J2707" i="3" a="1"/>
  <c r="J2707" i="3" s="1"/>
  <c r="I2707" i="3" s="1"/>
  <c r="J2764" i="3" a="1"/>
  <c r="J2764" i="3" s="1"/>
  <c r="I2764" i="3" s="1"/>
  <c r="J2796" i="3" a="1"/>
  <c r="J2796" i="3" s="1"/>
  <c r="I2796" i="3" s="1"/>
  <c r="J2847" i="3" a="1"/>
  <c r="J2847" i="3" s="1"/>
  <c r="I2847" i="3" s="1"/>
  <c r="J2901" i="3" a="1"/>
  <c r="J2901" i="3" s="1"/>
  <c r="I2901" i="3" s="1"/>
  <c r="J3137" i="3" a="1"/>
  <c r="J3137" i="3" s="1"/>
  <c r="I3137" i="3" s="1"/>
  <c r="J3140" i="3" a="1"/>
  <c r="J3140" i="3" s="1"/>
  <c r="I3140" i="3" s="1"/>
  <c r="J3187" i="3" a="1"/>
  <c r="J3187" i="3" s="1"/>
  <c r="I3187" i="3" s="1"/>
  <c r="J4500" i="3" a="1"/>
  <c r="J4500" i="3" s="1"/>
  <c r="I4500" i="3" s="1"/>
  <c r="J2545" i="3" a="1"/>
  <c r="J2545" i="3" s="1"/>
  <c r="I2545" i="3" s="1"/>
  <c r="J2642" i="3" a="1"/>
  <c r="J2642" i="3" s="1"/>
  <c r="I2642" i="3" s="1"/>
  <c r="J2692" i="3" a="1"/>
  <c r="J2692" i="3" s="1"/>
  <c r="I2692" i="3" s="1"/>
  <c r="J2748" i="3" a="1"/>
  <c r="J2748" i="3" s="1"/>
  <c r="I2748" i="3" s="1"/>
  <c r="J2760" i="3" a="1"/>
  <c r="J2760" i="3" s="1"/>
  <c r="I2760" i="3" s="1"/>
  <c r="J2776" i="3" a="1"/>
  <c r="J2776" i="3" s="1"/>
  <c r="I2776" i="3" s="1"/>
  <c r="J2810" i="3" a="1"/>
  <c r="J2810" i="3" s="1"/>
  <c r="I2810" i="3" s="1"/>
  <c r="J2857" i="3" a="1"/>
  <c r="J2857" i="3" s="1"/>
  <c r="I2857" i="3" s="1"/>
  <c r="J2914" i="3" a="1"/>
  <c r="J2914" i="3" s="1"/>
  <c r="I2914" i="3" s="1"/>
  <c r="J2948" i="3" a="1"/>
  <c r="J2948" i="3" s="1"/>
  <c r="I2948" i="3" s="1"/>
  <c r="J2982" i="3" a="1"/>
  <c r="J2982" i="3" s="1"/>
  <c r="I2982" i="3" s="1"/>
  <c r="J2995" i="3" a="1"/>
  <c r="J2995" i="3" s="1"/>
  <c r="I2995" i="3" s="1"/>
  <c r="J3100" i="3" a="1"/>
  <c r="J3100" i="3" s="1"/>
  <c r="I3100" i="3" s="1"/>
  <c r="J3104" i="3" a="1"/>
  <c r="J3104" i="3" s="1"/>
  <c r="I3104" i="3" s="1"/>
  <c r="J3216" i="3" a="1"/>
  <c r="J3216" i="3" s="1"/>
  <c r="I3216" i="3" s="1"/>
  <c r="J3331" i="3" a="1"/>
  <c r="J3331" i="3" s="1"/>
  <c r="I3331" i="3" s="1"/>
  <c r="J3389" i="3" a="1"/>
  <c r="J3389" i="3" s="1"/>
  <c r="I3389" i="3" s="1"/>
  <c r="J3454" i="3" a="1"/>
  <c r="J3454" i="3" s="1"/>
  <c r="I3454" i="3" s="1"/>
  <c r="J3478" i="3" a="1"/>
  <c r="J3478" i="3" s="1"/>
  <c r="I3478" i="3" s="1"/>
  <c r="J3505" i="3" a="1"/>
  <c r="J3505" i="3" s="1"/>
  <c r="I3505" i="3" s="1"/>
  <c r="J3527" i="3" a="1"/>
  <c r="J3527" i="3" s="1"/>
  <c r="I3527" i="3" s="1"/>
  <c r="J3637" i="3" a="1"/>
  <c r="J3637" i="3" s="1"/>
  <c r="I3637" i="3" s="1"/>
  <c r="J3706" i="3" a="1"/>
  <c r="J3706" i="3" s="1"/>
  <c r="I3706" i="3" s="1"/>
  <c r="J3803" i="3" a="1"/>
  <c r="J3803" i="3" s="1"/>
  <c r="I3803" i="3" s="1"/>
  <c r="J2587" i="3" a="1"/>
  <c r="J2587" i="3" s="1"/>
  <c r="I2587" i="3" s="1"/>
  <c r="J2593" i="3" a="1"/>
  <c r="J2593" i="3" s="1"/>
  <c r="I2593" i="3" s="1"/>
  <c r="J2602" i="3" a="1"/>
  <c r="J2602" i="3" s="1"/>
  <c r="I2602" i="3" s="1"/>
  <c r="J2637" i="3" a="1"/>
  <c r="J2637" i="3" s="1"/>
  <c r="I2637" i="3" s="1"/>
  <c r="J2666" i="3" a="1"/>
  <c r="J2666" i="3" s="1"/>
  <c r="I2666" i="3" s="1"/>
  <c r="J2680" i="3" a="1"/>
  <c r="J2680" i="3" s="1"/>
  <c r="I2680" i="3" s="1"/>
  <c r="J2736" i="3" a="1"/>
  <c r="J2736" i="3" s="1"/>
  <c r="I2736" i="3" s="1"/>
  <c r="J2738" i="3" a="1"/>
  <c r="J2738" i="3" s="1"/>
  <c r="I2738" i="3" s="1"/>
  <c r="J2747" i="3" a="1"/>
  <c r="J2747" i="3" s="1"/>
  <c r="I2747" i="3" s="1"/>
  <c r="J2759" i="3" a="1"/>
  <c r="J2759" i="3" s="1"/>
  <c r="I2759" i="3" s="1"/>
  <c r="J2790" i="3" a="1"/>
  <c r="J2790" i="3" s="1"/>
  <c r="I2790" i="3" s="1"/>
  <c r="J2797" i="3" a="1"/>
  <c r="J2797" i="3" s="1"/>
  <c r="I2797" i="3" s="1"/>
  <c r="J2802" i="3" a="1"/>
  <c r="J2802" i="3" s="1"/>
  <c r="I2802" i="3" s="1"/>
  <c r="J2807" i="3" a="1"/>
  <c r="J2807" i="3" s="1"/>
  <c r="I2807" i="3" s="1"/>
  <c r="J2817" i="3" a="1"/>
  <c r="J2817" i="3" s="1"/>
  <c r="I2817" i="3" s="1"/>
  <c r="J2833" i="3" a="1"/>
  <c r="J2833" i="3" s="1"/>
  <c r="I2833" i="3" s="1"/>
  <c r="J2880" i="3" a="1"/>
  <c r="J2880" i="3" s="1"/>
  <c r="I2880" i="3" s="1"/>
  <c r="J2905" i="3" a="1"/>
  <c r="J2905" i="3" s="1"/>
  <c r="I2905" i="3" s="1"/>
  <c r="J2936" i="3" a="1"/>
  <c r="J2936" i="3" s="1"/>
  <c r="I2936" i="3" s="1"/>
  <c r="J2941" i="3" a="1"/>
  <c r="J2941" i="3" s="1"/>
  <c r="I2941" i="3" s="1"/>
  <c r="J2962" i="3" a="1"/>
  <c r="J2962" i="3" s="1"/>
  <c r="I2962" i="3" s="1"/>
  <c r="J2987" i="3" a="1"/>
  <c r="J2987" i="3" s="1"/>
  <c r="I2987" i="3" s="1"/>
  <c r="J3021" i="3" a="1"/>
  <c r="J3021" i="3" s="1"/>
  <c r="I3021" i="3" s="1"/>
  <c r="J3047" i="3" a="1"/>
  <c r="J3047" i="3" s="1"/>
  <c r="I3047" i="3" s="1"/>
  <c r="J3081" i="3" a="1"/>
  <c r="J3081" i="3" s="1"/>
  <c r="I3081" i="3" s="1"/>
  <c r="J3134" i="3" a="1"/>
  <c r="J3134" i="3" s="1"/>
  <c r="I3134" i="3" s="1"/>
  <c r="J3182" i="3" a="1"/>
  <c r="J3182" i="3" s="1"/>
  <c r="I3182" i="3" s="1"/>
  <c r="J3542" i="3" a="1"/>
  <c r="J3542" i="3" s="1"/>
  <c r="I3542" i="3" s="1"/>
  <c r="J4006" i="3" a="1"/>
  <c r="J4006" i="3" s="1"/>
  <c r="I4006" i="3" s="1"/>
  <c r="J4707" i="3" a="1"/>
  <c r="J4707" i="3" s="1"/>
  <c r="I4707" i="3" s="1"/>
  <c r="J2579" i="3" a="1"/>
  <c r="J2579" i="3" s="1"/>
  <c r="I2579" i="3" s="1"/>
  <c r="J2657" i="3" a="1"/>
  <c r="J2657" i="3" s="1"/>
  <c r="I2657" i="3" s="1"/>
  <c r="J2661" i="3" a="1"/>
  <c r="J2661" i="3" s="1"/>
  <c r="I2661" i="3" s="1"/>
  <c r="J2711" i="3" a="1"/>
  <c r="J2711" i="3" s="1"/>
  <c r="I2711" i="3" s="1"/>
  <c r="J2729" i="3" a="1"/>
  <c r="J2729" i="3" s="1"/>
  <c r="I2729" i="3" s="1"/>
  <c r="J2773" i="3" a="1"/>
  <c r="J2773" i="3" s="1"/>
  <c r="I2773" i="3" s="1"/>
  <c r="J2778" i="3" a="1"/>
  <c r="J2778" i="3" s="1"/>
  <c r="I2778" i="3" s="1"/>
  <c r="J2838" i="3" a="1"/>
  <c r="J2838" i="3" s="1"/>
  <c r="I2838" i="3" s="1"/>
  <c r="J2846" i="3" a="1"/>
  <c r="J2846" i="3" s="1"/>
  <c r="I2846" i="3" s="1"/>
  <c r="J2900" i="3" a="1"/>
  <c r="J2900" i="3" s="1"/>
  <c r="I2900" i="3" s="1"/>
  <c r="J2907" i="3" a="1"/>
  <c r="J2907" i="3" s="1"/>
  <c r="I2907" i="3" s="1"/>
  <c r="J2927" i="3" a="1"/>
  <c r="J2927" i="3" s="1"/>
  <c r="I2927" i="3" s="1"/>
  <c r="J2950" i="3" a="1"/>
  <c r="J2950" i="3" s="1"/>
  <c r="I2950" i="3" s="1"/>
  <c r="J2984" i="3" a="1"/>
  <c r="J2984" i="3" s="1"/>
  <c r="I2984" i="3" s="1"/>
  <c r="J3011" i="3" a="1"/>
  <c r="J3011" i="3" s="1"/>
  <c r="I3011" i="3" s="1"/>
  <c r="J3035" i="3" a="1"/>
  <c r="J3035" i="3" s="1"/>
  <c r="I3035" i="3" s="1"/>
  <c r="J3122" i="3" a="1"/>
  <c r="J3122" i="3" s="1"/>
  <c r="I3122" i="3" s="1"/>
  <c r="J3124" i="3" a="1"/>
  <c r="J3124" i="3" s="1"/>
  <c r="I3124" i="3" s="1"/>
  <c r="J3131" i="3" a="1"/>
  <c r="J3131" i="3" s="1"/>
  <c r="I3131" i="3" s="1"/>
  <c r="J3142" i="3" a="1"/>
  <c r="J3142" i="3" s="1"/>
  <c r="I3142" i="3" s="1"/>
  <c r="J3197" i="3" a="1"/>
  <c r="J3197" i="3" s="1"/>
  <c r="I3197" i="3" s="1"/>
  <c r="J3258" i="3" a="1"/>
  <c r="J3258" i="3" s="1"/>
  <c r="I3258" i="3" s="1"/>
  <c r="J3376" i="3" a="1"/>
  <c r="J3376" i="3" s="1"/>
  <c r="I3376" i="3" s="1"/>
  <c r="J3378" i="3" a="1"/>
  <c r="J3378" i="3" s="1"/>
  <c r="I3378" i="3" s="1"/>
  <c r="J3751" i="3" a="1"/>
  <c r="J3751" i="3" s="1"/>
  <c r="I3751" i="3" s="1"/>
  <c r="J3222" i="3" a="1"/>
  <c r="J3222" i="3" s="1"/>
  <c r="I3222" i="3" s="1"/>
  <c r="J3279" i="3" a="1"/>
  <c r="J3279" i="3" s="1"/>
  <c r="I3279" i="3" s="1"/>
  <c r="J3353" i="3" a="1"/>
  <c r="J3353" i="3" s="1"/>
  <c r="I3353" i="3" s="1"/>
  <c r="J3456" i="3" a="1"/>
  <c r="J3456" i="3" s="1"/>
  <c r="I3456" i="3" s="1"/>
  <c r="J3550" i="3" a="1"/>
  <c r="J3550" i="3" s="1"/>
  <c r="I3550" i="3" s="1"/>
  <c r="J3648" i="3" a="1"/>
  <c r="J3648" i="3" s="1"/>
  <c r="I3648" i="3" s="1"/>
  <c r="J3661" i="3" a="1"/>
  <c r="J3661" i="3" s="1"/>
  <c r="I3661" i="3" s="1"/>
  <c r="J3674" i="3" a="1"/>
  <c r="J3674" i="3" s="1"/>
  <c r="I3674" i="3" s="1"/>
  <c r="J3676" i="3" a="1"/>
  <c r="J3676" i="3" s="1"/>
  <c r="I3676" i="3" s="1"/>
  <c r="J3745" i="3" a="1"/>
  <c r="J3745" i="3" s="1"/>
  <c r="I3745" i="3" s="1"/>
  <c r="J3780" i="3" a="1"/>
  <c r="J3780" i="3" s="1"/>
  <c r="I3780" i="3" s="1"/>
  <c r="J3814" i="3" a="1"/>
  <c r="J3814" i="3" s="1"/>
  <c r="I3814" i="3" s="1"/>
  <c r="J3864" i="3" a="1"/>
  <c r="J3864" i="3" s="1"/>
  <c r="I3864" i="3" s="1"/>
  <c r="J3888" i="3" a="1"/>
  <c r="J3888" i="3" s="1"/>
  <c r="I3888" i="3" s="1"/>
  <c r="J3895" i="3" a="1"/>
  <c r="J3895" i="3" s="1"/>
  <c r="I3895" i="3" s="1"/>
  <c r="J3946" i="3" a="1"/>
  <c r="J3946" i="3" s="1"/>
  <c r="I3946" i="3" s="1"/>
  <c r="J4270" i="3" a="1"/>
  <c r="J4270" i="3" s="1"/>
  <c r="I4270" i="3" s="1"/>
  <c r="J4654" i="3" a="1"/>
  <c r="J4654" i="3" s="1"/>
  <c r="I4654" i="3" s="1"/>
  <c r="J4770" i="3" a="1"/>
  <c r="J4770" i="3" s="1"/>
  <c r="I4770" i="3" s="1"/>
  <c r="J4844" i="3" a="1"/>
  <c r="J4844" i="3" s="1"/>
  <c r="I4844" i="3" s="1"/>
  <c r="J4889" i="3" a="1"/>
  <c r="J4889" i="3" s="1"/>
  <c r="I4889" i="3" s="1"/>
  <c r="J3257" i="3" a="1"/>
  <c r="J3257" i="3" s="1"/>
  <c r="I3257" i="3" s="1"/>
  <c r="J3270" i="3" a="1"/>
  <c r="J3270" i="3" s="1"/>
  <c r="I3270" i="3" s="1"/>
  <c r="J3274" i="3" a="1"/>
  <c r="J3274" i="3" s="1"/>
  <c r="I3274" i="3" s="1"/>
  <c r="J3281" i="3" a="1"/>
  <c r="J3281" i="3" s="1"/>
  <c r="I3281" i="3" s="1"/>
  <c r="J3423" i="3" a="1"/>
  <c r="J3423" i="3" s="1"/>
  <c r="I3423" i="3" s="1"/>
  <c r="J3443" i="3" a="1"/>
  <c r="J3443" i="3" s="1"/>
  <c r="I3443" i="3" s="1"/>
  <c r="J3467" i="3" a="1"/>
  <c r="J3467" i="3" s="1"/>
  <c r="I3467" i="3" s="1"/>
  <c r="J3514" i="3" a="1"/>
  <c r="J3514" i="3" s="1"/>
  <c r="I3514" i="3" s="1"/>
  <c r="J3539" i="3" a="1"/>
  <c r="J3539" i="3" s="1"/>
  <c r="I3539" i="3" s="1"/>
  <c r="J3613" i="3" a="1"/>
  <c r="J3613" i="3" s="1"/>
  <c r="I3613" i="3" s="1"/>
  <c r="J3743" i="3" a="1"/>
  <c r="J3743" i="3" s="1"/>
  <c r="I3743" i="3" s="1"/>
  <c r="J3766" i="3" a="1"/>
  <c r="J3766" i="3" s="1"/>
  <c r="I3766" i="3" s="1"/>
  <c r="J3768" i="3" a="1"/>
  <c r="J3768" i="3" s="1"/>
  <c r="I3768" i="3" s="1"/>
  <c r="J3877" i="3" a="1"/>
  <c r="J3877" i="3" s="1"/>
  <c r="I3877" i="3" s="1"/>
  <c r="J3911" i="3" a="1"/>
  <c r="J3911" i="3" s="1"/>
  <c r="I3911" i="3" s="1"/>
  <c r="J3913" i="3" a="1"/>
  <c r="J3913" i="3" s="1"/>
  <c r="I3913" i="3" s="1"/>
  <c r="J3922" i="3" a="1"/>
  <c r="J3922" i="3" s="1"/>
  <c r="I3922" i="3" s="1"/>
  <c r="J3934" i="3" a="1"/>
  <c r="J3934" i="3" s="1"/>
  <c r="I3934" i="3" s="1"/>
  <c r="J3962" i="3" a="1"/>
  <c r="J3962" i="3" s="1"/>
  <c r="I3962" i="3" s="1"/>
  <c r="J3964" i="3" a="1"/>
  <c r="J3964" i="3" s="1"/>
  <c r="I3964" i="3" s="1"/>
  <c r="J3995" i="3" a="1"/>
  <c r="J3995" i="3" s="1"/>
  <c r="I3995" i="3" s="1"/>
  <c r="J4054" i="3" a="1"/>
  <c r="J4054" i="3" s="1"/>
  <c r="I4054" i="3" s="1"/>
  <c r="J4081" i="3" a="1"/>
  <c r="J4081" i="3" s="1"/>
  <c r="I4081" i="3" s="1"/>
  <c r="J4332" i="3" a="1"/>
  <c r="J4332" i="3" s="1"/>
  <c r="I4332" i="3" s="1"/>
  <c r="J4356" i="3" a="1"/>
  <c r="J4356" i="3" s="1"/>
  <c r="I4356" i="3" s="1"/>
  <c r="J4389" i="3" a="1"/>
  <c r="J4389" i="3" s="1"/>
  <c r="I4389" i="3" s="1"/>
  <c r="J4476" i="3" a="1"/>
  <c r="J4476" i="3" s="1"/>
  <c r="I4476" i="3" s="1"/>
  <c r="J4534" i="3" a="1"/>
  <c r="J4534" i="3" s="1"/>
  <c r="I4534" i="3" s="1"/>
  <c r="J4863" i="3" a="1"/>
  <c r="J4863" i="3" s="1"/>
  <c r="I4863" i="3" s="1"/>
  <c r="J4898" i="3" a="1"/>
  <c r="J4898" i="3" s="1"/>
  <c r="I4898" i="3" s="1"/>
  <c r="J4911" i="3" a="1"/>
  <c r="J4911" i="3" s="1"/>
  <c r="I4911" i="3" s="1"/>
  <c r="J3233" i="3" a="1"/>
  <c r="J3233" i="3" s="1"/>
  <c r="I3233" i="3" s="1"/>
  <c r="J3239" i="3" a="1"/>
  <c r="J3239" i="3" s="1"/>
  <c r="I3239" i="3" s="1"/>
  <c r="J3244" i="3" a="1"/>
  <c r="J3244" i="3" s="1"/>
  <c r="I3244" i="3" s="1"/>
  <c r="J3312" i="3" a="1"/>
  <c r="J3312" i="3" s="1"/>
  <c r="I3312" i="3" s="1"/>
  <c r="J3410" i="3" a="1"/>
  <c r="J3410" i="3" s="1"/>
  <c r="I3410" i="3" s="1"/>
  <c r="J3421" i="3" a="1"/>
  <c r="J3421" i="3" s="1"/>
  <c r="I3421" i="3" s="1"/>
  <c r="J3440" i="3" a="1"/>
  <c r="J3440" i="3" s="1"/>
  <c r="I3440" i="3" s="1"/>
  <c r="J3462" i="3" a="1"/>
  <c r="J3462" i="3" s="1"/>
  <c r="I3462" i="3" s="1"/>
  <c r="J3477" i="3" a="1"/>
  <c r="J3477" i="3" s="1"/>
  <c r="I3477" i="3" s="1"/>
  <c r="J3563" i="3" a="1"/>
  <c r="J3563" i="3" s="1"/>
  <c r="I3563" i="3" s="1"/>
  <c r="J3574" i="3" a="1"/>
  <c r="J3574" i="3" s="1"/>
  <c r="I3574" i="3" s="1"/>
  <c r="J3575" i="3" a="1"/>
  <c r="J3575" i="3" s="1"/>
  <c r="I3575" i="3" s="1"/>
  <c r="J3624" i="3" a="1"/>
  <c r="J3624" i="3" s="1"/>
  <c r="I3624" i="3" s="1"/>
  <c r="J3784" i="3" a="1"/>
  <c r="J3784" i="3" s="1"/>
  <c r="I3784" i="3" s="1"/>
  <c r="J3827" i="3" a="1"/>
  <c r="J3827" i="3" s="1"/>
  <c r="I3827" i="3" s="1"/>
  <c r="J3854" i="3" a="1"/>
  <c r="J3854" i="3" s="1"/>
  <c r="I3854" i="3" s="1"/>
  <c r="J3886" i="3" a="1"/>
  <c r="J3886" i="3" s="1"/>
  <c r="I3886" i="3" s="1"/>
  <c r="J3981" i="3" a="1"/>
  <c r="J3981" i="3" s="1"/>
  <c r="I3981" i="3" s="1"/>
  <c r="J4138" i="3" a="1"/>
  <c r="J4138" i="3" s="1"/>
  <c r="I4138" i="3" s="1"/>
  <c r="J4628" i="3" a="1"/>
  <c r="J4628" i="3" s="1"/>
  <c r="I4628" i="3" s="1"/>
  <c r="J3254" i="3" a="1"/>
  <c r="J3254" i="3" s="1"/>
  <c r="I3254" i="3" s="1"/>
  <c r="J3262" i="3" a="1"/>
  <c r="J3262" i="3" s="1"/>
  <c r="I3262" i="3" s="1"/>
  <c r="J3342" i="3" a="1"/>
  <c r="J3342" i="3" s="1"/>
  <c r="I3342" i="3" s="1"/>
  <c r="J3375" i="3" a="1"/>
  <c r="J3375" i="3" s="1"/>
  <c r="I3375" i="3" s="1"/>
  <c r="J3391" i="3" a="1"/>
  <c r="J3391" i="3" s="1"/>
  <c r="I3391" i="3" s="1"/>
  <c r="J3419" i="3" a="1"/>
  <c r="J3419" i="3" s="1"/>
  <c r="I3419" i="3" s="1"/>
  <c r="J3442" i="3" a="1"/>
  <c r="J3442" i="3" s="1"/>
  <c r="I3442" i="3" s="1"/>
  <c r="J3529" i="3" a="1"/>
  <c r="J3529" i="3" s="1"/>
  <c r="I3529" i="3" s="1"/>
  <c r="J3540" i="3" a="1"/>
  <c r="J3540" i="3" s="1"/>
  <c r="I3540" i="3" s="1"/>
  <c r="J3636" i="3" a="1"/>
  <c r="J3636" i="3" s="1"/>
  <c r="I3636" i="3" s="1"/>
  <c r="J3721" i="3" a="1"/>
  <c r="J3721" i="3" s="1"/>
  <c r="I3721" i="3" s="1"/>
  <c r="J3733" i="3" a="1"/>
  <c r="J3733" i="3" s="1"/>
  <c r="I3733" i="3" s="1"/>
  <c r="J3744" i="3" a="1"/>
  <c r="J3744" i="3" s="1"/>
  <c r="I3744" i="3" s="1"/>
  <c r="J3804" i="3" a="1"/>
  <c r="J3804" i="3" s="1"/>
  <c r="I3804" i="3" s="1"/>
  <c r="J3840" i="3" a="1"/>
  <c r="J3840" i="3" s="1"/>
  <c r="I3840" i="3" s="1"/>
  <c r="J3885" i="3" a="1"/>
  <c r="J3885" i="3" s="1"/>
  <c r="I3885" i="3" s="1"/>
  <c r="J4005" i="3" a="1"/>
  <c r="J4005" i="3" s="1"/>
  <c r="I4005" i="3" s="1"/>
  <c r="J4514" i="3" a="1"/>
  <c r="J4514" i="3" s="1"/>
  <c r="I4514" i="3" s="1"/>
  <c r="J4890" i="3" a="1"/>
  <c r="J4890" i="3" s="1"/>
  <c r="I4890" i="3" s="1"/>
  <c r="J3299" i="3" a="1"/>
  <c r="J3299" i="3" s="1"/>
  <c r="I3299" i="3" s="1"/>
  <c r="J3402" i="3" a="1"/>
  <c r="J3402" i="3" s="1"/>
  <c r="I3402" i="3" s="1"/>
  <c r="J3444" i="3" a="1"/>
  <c r="J3444" i="3" s="1"/>
  <c r="I3444" i="3" s="1"/>
  <c r="J3468" i="3" a="1"/>
  <c r="J3468" i="3" s="1"/>
  <c r="I3468" i="3" s="1"/>
  <c r="J3576" i="3" a="1"/>
  <c r="J3576" i="3" s="1"/>
  <c r="I3576" i="3" s="1"/>
  <c r="J3610" i="3" a="1"/>
  <c r="J3610" i="3" s="1"/>
  <c r="I3610" i="3" s="1"/>
  <c r="J3647" i="3" a="1"/>
  <c r="J3647" i="3" s="1"/>
  <c r="I3647" i="3" s="1"/>
  <c r="J3682" i="3" a="1"/>
  <c r="J3682" i="3" s="1"/>
  <c r="I3682" i="3" s="1"/>
  <c r="J3694" i="3" a="1"/>
  <c r="J3694" i="3" s="1"/>
  <c r="I3694" i="3" s="1"/>
  <c r="J3899" i="3" a="1"/>
  <c r="J3899" i="3" s="1"/>
  <c r="I3899" i="3" s="1"/>
  <c r="J3910" i="3" a="1"/>
  <c r="J3910" i="3" s="1"/>
  <c r="I3910" i="3" s="1"/>
  <c r="J4007" i="3" a="1"/>
  <c r="J4007" i="3" s="1"/>
  <c r="I4007" i="3" s="1"/>
  <c r="J4020" i="3" a="1"/>
  <c r="J4020" i="3" s="1"/>
  <c r="I4020" i="3" s="1"/>
  <c r="J4031" i="3" a="1"/>
  <c r="J4031" i="3" s="1"/>
  <c r="I4031" i="3" s="1"/>
  <c r="J4055" i="3" a="1"/>
  <c r="J4055" i="3" s="1"/>
  <c r="I4055" i="3" s="1"/>
  <c r="J4068" i="3" a="1"/>
  <c r="J4068" i="3" s="1"/>
  <c r="I4068" i="3" s="1"/>
  <c r="J4092" i="3" a="1"/>
  <c r="J4092" i="3" s="1"/>
  <c r="I4092" i="3" s="1"/>
  <c r="J4315" i="3" a="1"/>
  <c r="J4315" i="3" s="1"/>
  <c r="I4315" i="3" s="1"/>
  <c r="J4383" i="3" a="1"/>
  <c r="J4383" i="3" s="1"/>
  <c r="I4383" i="3" s="1"/>
  <c r="J4563" i="3" a="1"/>
  <c r="J4563" i="3" s="1"/>
  <c r="I4563" i="3" s="1"/>
  <c r="J4611" i="3" a="1"/>
  <c r="J4611" i="3" s="1"/>
  <c r="I4611" i="3" s="1"/>
  <c r="J4721" i="3" a="1"/>
  <c r="J4721" i="3" s="1"/>
  <c r="I4721" i="3" s="1"/>
  <c r="J3287" i="3" a="1"/>
  <c r="J3287" i="3" s="1"/>
  <c r="I3287" i="3" s="1"/>
  <c r="J3294" i="3" a="1"/>
  <c r="J3294" i="3" s="1"/>
  <c r="I3294" i="3" s="1"/>
  <c r="J3311" i="3" a="1"/>
  <c r="J3311" i="3" s="1"/>
  <c r="I3311" i="3" s="1"/>
  <c r="J3316" i="3" a="1"/>
  <c r="J3316" i="3" s="1"/>
  <c r="I3316" i="3" s="1"/>
  <c r="J3321" i="3" a="1"/>
  <c r="J3321" i="3" s="1"/>
  <c r="I3321" i="3" s="1"/>
  <c r="J3344" i="3" a="1"/>
  <c r="J3344" i="3" s="1"/>
  <c r="I3344" i="3" s="1"/>
  <c r="J3431" i="3" a="1"/>
  <c r="J3431" i="3" s="1"/>
  <c r="I3431" i="3" s="1"/>
  <c r="J3457" i="3" a="1"/>
  <c r="J3457" i="3" s="1"/>
  <c r="I3457" i="3" s="1"/>
  <c r="J3479" i="3" a="1"/>
  <c r="J3479" i="3" s="1"/>
  <c r="I3479" i="3" s="1"/>
  <c r="J3565" i="3" a="1"/>
  <c r="J3565" i="3" s="1"/>
  <c r="I3565" i="3" s="1"/>
  <c r="J3612" i="3" a="1"/>
  <c r="J3612" i="3" s="1"/>
  <c r="I3612" i="3" s="1"/>
  <c r="J3748" i="3" a="1"/>
  <c r="J3748" i="3" s="1"/>
  <c r="I3748" i="3" s="1"/>
  <c r="J3833" i="3" a="1"/>
  <c r="J3833" i="3" s="1"/>
  <c r="I3833" i="3" s="1"/>
  <c r="J3972" i="3" a="1"/>
  <c r="J3972" i="3" s="1"/>
  <c r="I3972" i="3" s="1"/>
  <c r="J3976" i="3" a="1"/>
  <c r="J3976" i="3" s="1"/>
  <c r="I3976" i="3" s="1"/>
  <c r="J4269" i="3" a="1"/>
  <c r="J4269" i="3" s="1"/>
  <c r="I4269" i="3" s="1"/>
  <c r="J4282" i="3" a="1"/>
  <c r="J4282" i="3" s="1"/>
  <c r="I4282" i="3" s="1"/>
  <c r="J4293" i="3" a="1"/>
  <c r="J4293" i="3" s="1"/>
  <c r="I4293" i="3" s="1"/>
  <c r="J4295" i="3" a="1"/>
  <c r="J4295" i="3" s="1"/>
  <c r="I4295" i="3" s="1"/>
  <c r="J4368" i="3" a="1"/>
  <c r="J4368" i="3" s="1"/>
  <c r="I4368" i="3" s="1"/>
  <c r="J4407" i="3" a="1"/>
  <c r="J4407" i="3" s="1"/>
  <c r="I4407" i="3" s="1"/>
  <c r="J4539" i="3" a="1"/>
  <c r="J4539" i="3" s="1"/>
  <c r="I4539" i="3" s="1"/>
  <c r="J4546" i="3" a="1"/>
  <c r="J4546" i="3" s="1"/>
  <c r="I4546" i="3" s="1"/>
  <c r="J4607" i="3" a="1"/>
  <c r="J4607" i="3" s="1"/>
  <c r="I4607" i="3" s="1"/>
  <c r="J4662" i="3" a="1"/>
  <c r="J4662" i="3" s="1"/>
  <c r="I4662" i="3" s="1"/>
  <c r="J4690" i="3" a="1"/>
  <c r="J4690" i="3" s="1"/>
  <c r="I4690" i="3" s="1"/>
  <c r="J4692" i="3" a="1"/>
  <c r="J4692" i="3" s="1"/>
  <c r="I4692" i="3" s="1"/>
  <c r="J4790" i="3" a="1"/>
  <c r="J4790" i="3" s="1"/>
  <c r="I4790" i="3" s="1"/>
  <c r="J4830" i="3" a="1"/>
  <c r="J4830" i="3" s="1"/>
  <c r="I4830" i="3" s="1"/>
  <c r="J4839" i="3" a="1"/>
  <c r="J4839" i="3" s="1"/>
  <c r="I4839" i="3" s="1"/>
  <c r="J4856" i="3" a="1"/>
  <c r="J4856" i="3" s="1"/>
  <c r="I4856" i="3" s="1"/>
  <c r="J3380" i="3" a="1"/>
  <c r="J3380" i="3" s="1"/>
  <c r="I3380" i="3" s="1"/>
  <c r="J3416" i="3" a="1"/>
  <c r="J3416" i="3" s="1"/>
  <c r="I3416" i="3" s="1"/>
  <c r="J3578" i="3" a="1"/>
  <c r="J3578" i="3" s="1"/>
  <c r="I3578" i="3" s="1"/>
  <c r="J3601" i="3" a="1"/>
  <c r="J3601" i="3" s="1"/>
  <c r="I3601" i="3" s="1"/>
  <c r="J3670" i="3" a="1"/>
  <c r="J3670" i="3" s="1"/>
  <c r="I3670" i="3" s="1"/>
  <c r="J3681" i="3" a="1"/>
  <c r="J3681" i="3" s="1"/>
  <c r="I3681" i="3" s="1"/>
  <c r="J3683" i="3" a="1"/>
  <c r="J3683" i="3" s="1"/>
  <c r="I3683" i="3" s="1"/>
  <c r="J3696" i="3" a="1"/>
  <c r="J3696" i="3" s="1"/>
  <c r="I3696" i="3" s="1"/>
  <c r="J3708" i="3" a="1"/>
  <c r="J3708" i="3" s="1"/>
  <c r="I3708" i="3" s="1"/>
  <c r="J3719" i="3" a="1"/>
  <c r="J3719" i="3" s="1"/>
  <c r="I3719" i="3" s="1"/>
  <c r="J3757" i="3" a="1"/>
  <c r="J3757" i="3" s="1"/>
  <c r="I3757" i="3" s="1"/>
  <c r="J3781" i="3" a="1"/>
  <c r="J3781" i="3" s="1"/>
  <c r="I3781" i="3" s="1"/>
  <c r="J3826" i="3" a="1"/>
  <c r="J3826" i="3" s="1"/>
  <c r="I3826" i="3" s="1"/>
  <c r="J3842" i="3" a="1"/>
  <c r="J3842" i="3" s="1"/>
  <c r="I3842" i="3" s="1"/>
  <c r="J3865" i="3" a="1"/>
  <c r="J3865" i="3" s="1"/>
  <c r="I3865" i="3" s="1"/>
  <c r="J3889" i="3" a="1"/>
  <c r="J3889" i="3" s="1"/>
  <c r="I3889" i="3" s="1"/>
  <c r="J3912" i="3" a="1"/>
  <c r="J3912" i="3" s="1"/>
  <c r="I3912" i="3" s="1"/>
  <c r="J3956" i="3" a="1"/>
  <c r="J3956" i="3" s="1"/>
  <c r="I3956" i="3" s="1"/>
  <c r="J3961" i="3" a="1"/>
  <c r="J3961" i="3" s="1"/>
  <c r="I3961" i="3" s="1"/>
  <c r="J4013" i="3" a="1"/>
  <c r="J4013" i="3" s="1"/>
  <c r="I4013" i="3" s="1"/>
  <c r="J4044" i="3" a="1"/>
  <c r="J4044" i="3" s="1"/>
  <c r="I4044" i="3" s="1"/>
  <c r="J4057" i="3" a="1"/>
  <c r="J4057" i="3" s="1"/>
  <c r="I4057" i="3" s="1"/>
  <c r="J4063" i="3" a="1"/>
  <c r="J4063" i="3" s="1"/>
  <c r="I4063" i="3" s="1"/>
  <c r="J4682" i="3" a="1"/>
  <c r="J4682" i="3" s="1"/>
  <c r="I4682" i="3" s="1"/>
  <c r="J3248" i="3" a="1"/>
  <c r="J3248" i="3" s="1"/>
  <c r="I3248" i="3" s="1"/>
  <c r="J3296" i="3" a="1"/>
  <c r="J3296" i="3" s="1"/>
  <c r="I3296" i="3" s="1"/>
  <c r="J3306" i="3" a="1"/>
  <c r="J3306" i="3" s="1"/>
  <c r="I3306" i="3" s="1"/>
  <c r="J3367" i="3" a="1"/>
  <c r="J3367" i="3" s="1"/>
  <c r="I3367" i="3" s="1"/>
  <c r="J3393" i="3" a="1"/>
  <c r="J3393" i="3" s="1"/>
  <c r="I3393" i="3" s="1"/>
  <c r="J3433" i="3" a="1"/>
  <c r="J3433" i="3" s="1"/>
  <c r="I3433" i="3" s="1"/>
  <c r="J3628" i="3" a="1"/>
  <c r="J3628" i="3" s="1"/>
  <c r="I3628" i="3" s="1"/>
  <c r="J3651" i="3" a="1"/>
  <c r="J3651" i="3" s="1"/>
  <c r="I3651" i="3" s="1"/>
  <c r="J3658" i="3" a="1"/>
  <c r="J3658" i="3" s="1"/>
  <c r="I3658" i="3" s="1"/>
  <c r="J3672" i="3" a="1"/>
  <c r="J3672" i="3" s="1"/>
  <c r="I3672" i="3" s="1"/>
  <c r="J3685" i="3" a="1"/>
  <c r="J3685" i="3" s="1"/>
  <c r="I3685" i="3" s="1"/>
  <c r="J3711" i="3" a="1"/>
  <c r="J3711" i="3" s="1"/>
  <c r="I3711" i="3" s="1"/>
  <c r="J3792" i="3" a="1"/>
  <c r="J3792" i="3" s="1"/>
  <c r="I3792" i="3" s="1"/>
  <c r="J3802" i="3" a="1"/>
  <c r="J3802" i="3" s="1"/>
  <c r="I3802" i="3" s="1"/>
  <c r="J3817" i="3" a="1"/>
  <c r="J3817" i="3" s="1"/>
  <c r="I3817" i="3" s="1"/>
  <c r="J3828" i="3" a="1"/>
  <c r="J3828" i="3" s="1"/>
  <c r="I3828" i="3" s="1"/>
  <c r="J3838" i="3" a="1"/>
  <c r="J3838" i="3" s="1"/>
  <c r="I3838" i="3" s="1"/>
  <c r="J3851" i="3" a="1"/>
  <c r="J3851" i="3" s="1"/>
  <c r="I3851" i="3" s="1"/>
  <c r="J3862" i="3" a="1"/>
  <c r="J3862" i="3" s="1"/>
  <c r="I3862" i="3" s="1"/>
  <c r="J3891" i="3" a="1"/>
  <c r="J3891" i="3" s="1"/>
  <c r="I3891" i="3" s="1"/>
  <c r="J3926" i="3" a="1"/>
  <c r="J3926" i="3" s="1"/>
  <c r="I3926" i="3" s="1"/>
  <c r="J3947" i="3" a="1"/>
  <c r="J3947" i="3" s="1"/>
  <c r="I3947" i="3" s="1"/>
  <c r="J3949" i="3" a="1"/>
  <c r="J3949" i="3" s="1"/>
  <c r="I3949" i="3" s="1"/>
  <c r="J3958" i="3" a="1"/>
  <c r="J3958" i="3" s="1"/>
  <c r="I3958" i="3" s="1"/>
  <c r="J3982" i="3" a="1"/>
  <c r="J3982" i="3" s="1"/>
  <c r="I3982" i="3" s="1"/>
  <c r="J3994" i="3" a="1"/>
  <c r="J3994" i="3" s="1"/>
  <c r="I3994" i="3" s="1"/>
  <c r="J4320" i="3" a="1"/>
  <c r="J4320" i="3" s="1"/>
  <c r="I4320" i="3" s="1"/>
  <c r="J4377" i="3" a="1"/>
  <c r="J4377" i="3" s="1"/>
  <c r="I4377" i="3" s="1"/>
  <c r="J4726" i="3" a="1"/>
  <c r="J4726" i="3" s="1"/>
  <c r="I4726" i="3" s="1"/>
  <c r="J4822" i="3" a="1"/>
  <c r="J4822" i="3" s="1"/>
  <c r="I4822" i="3" s="1"/>
  <c r="J3235" i="3" a="1"/>
  <c r="J3235" i="3" s="1"/>
  <c r="I3235" i="3" s="1"/>
  <c r="J3261" i="3" a="1"/>
  <c r="J3261" i="3" s="1"/>
  <c r="I3261" i="3" s="1"/>
  <c r="J3480" i="3" a="1"/>
  <c r="J3480" i="3" s="1"/>
  <c r="I3480" i="3" s="1"/>
  <c r="J3488" i="3" a="1"/>
  <c r="J3488" i="3" s="1"/>
  <c r="I3488" i="3" s="1"/>
  <c r="J3515" i="3" a="1"/>
  <c r="J3515" i="3" s="1"/>
  <c r="I3515" i="3" s="1"/>
  <c r="J3528" i="3" a="1"/>
  <c r="J3528" i="3" s="1"/>
  <c r="I3528" i="3" s="1"/>
  <c r="J3546" i="3" a="1"/>
  <c r="J3546" i="3" s="1"/>
  <c r="I3546" i="3" s="1"/>
  <c r="J3553" i="3" a="1"/>
  <c r="J3553" i="3" s="1"/>
  <c r="I3553" i="3" s="1"/>
  <c r="J3598" i="3" a="1"/>
  <c r="J3598" i="3" s="1"/>
  <c r="I3598" i="3" s="1"/>
  <c r="J3616" i="3" a="1"/>
  <c r="J3616" i="3" s="1"/>
  <c r="I3616" i="3" s="1"/>
  <c r="J3715" i="3" a="1"/>
  <c r="J3715" i="3" s="1"/>
  <c r="I3715" i="3" s="1"/>
  <c r="J3720" i="3" a="1"/>
  <c r="J3720" i="3" s="1"/>
  <c r="I3720" i="3" s="1"/>
  <c r="J3765" i="3" a="1"/>
  <c r="J3765" i="3" s="1"/>
  <c r="I3765" i="3" s="1"/>
  <c r="J3767" i="3" a="1"/>
  <c r="J3767" i="3" s="1"/>
  <c r="I3767" i="3" s="1"/>
  <c r="J3801" i="3" a="1"/>
  <c r="J3801" i="3" s="1"/>
  <c r="I3801" i="3" s="1"/>
  <c r="J3815" i="3" a="1"/>
  <c r="J3815" i="3" s="1"/>
  <c r="I3815" i="3" s="1"/>
  <c r="J4080" i="3" a="1"/>
  <c r="J4080" i="3" s="1"/>
  <c r="I4080" i="3" s="1"/>
  <c r="J4401" i="3" a="1"/>
  <c r="J4401" i="3" s="1"/>
  <c r="I4401" i="3" s="1"/>
  <c r="J4473" i="3" a="1"/>
  <c r="J4473" i="3" s="1"/>
  <c r="I4473" i="3" s="1"/>
  <c r="J4814" i="3" a="1"/>
  <c r="J4814" i="3" s="1"/>
  <c r="I4814" i="3" s="1"/>
  <c r="J3224" i="3" a="1"/>
  <c r="J3224" i="3" s="1"/>
  <c r="I3224" i="3" s="1"/>
  <c r="J3291" i="3" a="1"/>
  <c r="J3291" i="3" s="1"/>
  <c r="I3291" i="3" s="1"/>
  <c r="J3298" i="3" a="1"/>
  <c r="J3298" i="3" s="1"/>
  <c r="I3298" i="3" s="1"/>
  <c r="J3362" i="3" a="1"/>
  <c r="J3362" i="3" s="1"/>
  <c r="I3362" i="3" s="1"/>
  <c r="J3390" i="3" a="1"/>
  <c r="J3390" i="3" s="1"/>
  <c r="I3390" i="3" s="1"/>
  <c r="J3418" i="3" a="1"/>
  <c r="J3418" i="3" s="1"/>
  <c r="I3418" i="3" s="1"/>
  <c r="J3484" i="3" a="1"/>
  <c r="J3484" i="3" s="1"/>
  <c r="I3484" i="3" s="1"/>
  <c r="J3564" i="3" a="1"/>
  <c r="J3564" i="3" s="1"/>
  <c r="I3564" i="3" s="1"/>
  <c r="J3625" i="3" a="1"/>
  <c r="J3625" i="3" s="1"/>
  <c r="I3625" i="3" s="1"/>
  <c r="J3646" i="3" a="1"/>
  <c r="J3646" i="3" s="1"/>
  <c r="I3646" i="3" s="1"/>
  <c r="J3659" i="3" a="1"/>
  <c r="J3659" i="3" s="1"/>
  <c r="I3659" i="3" s="1"/>
  <c r="J3787" i="3" a="1"/>
  <c r="J3787" i="3" s="1"/>
  <c r="I3787" i="3" s="1"/>
  <c r="J3839" i="3" a="1"/>
  <c r="J3839" i="3" s="1"/>
  <c r="I3839" i="3" s="1"/>
  <c r="J3869" i="3" a="1"/>
  <c r="J3869" i="3" s="1"/>
  <c r="I3869" i="3" s="1"/>
  <c r="J3871" i="3" a="1"/>
  <c r="J3871" i="3" s="1"/>
  <c r="I3871" i="3" s="1"/>
  <c r="J3900" i="3" a="1"/>
  <c r="J3900" i="3" s="1"/>
  <c r="I3900" i="3" s="1"/>
  <c r="J4019" i="3" a="1"/>
  <c r="J4019" i="3" s="1"/>
  <c r="I4019" i="3" s="1"/>
  <c r="J4067" i="3" a="1"/>
  <c r="J4067" i="3" s="1"/>
  <c r="I4067" i="3" s="1"/>
  <c r="J4353" i="3" a="1"/>
  <c r="J4353" i="3" s="1"/>
  <c r="I4353" i="3" s="1"/>
  <c r="J4425" i="3" a="1"/>
  <c r="J4425" i="3" s="1"/>
  <c r="I4425" i="3" s="1"/>
  <c r="J4449" i="3" a="1"/>
  <c r="J4449" i="3" s="1"/>
  <c r="I4449" i="3" s="1"/>
  <c r="J4464" i="3" a="1"/>
  <c r="J4464" i="3" s="1"/>
  <c r="I4464" i="3" s="1"/>
  <c r="J4553" i="3" a="1"/>
  <c r="J4553" i="3" s="1"/>
  <c r="I4553" i="3" s="1"/>
  <c r="J4757" i="3" a="1"/>
  <c r="J4757" i="3" s="1"/>
  <c r="I4757" i="3" s="1"/>
  <c r="J4136" i="3" a="1"/>
  <c r="J4136" i="3" s="1"/>
  <c r="I4136" i="3" s="1"/>
  <c r="J4140" i="3" a="1"/>
  <c r="J4140" i="3" s="1"/>
  <c r="I4140" i="3" s="1"/>
  <c r="J4151" i="3" a="1"/>
  <c r="J4151" i="3" s="1"/>
  <c r="I4151" i="3" s="1"/>
  <c r="J4173" i="3" a="1"/>
  <c r="J4173" i="3" s="1"/>
  <c r="I4173" i="3" s="1"/>
  <c r="J4188" i="3" a="1"/>
  <c r="J4188" i="3" s="1"/>
  <c r="I4188" i="3" s="1"/>
  <c r="J4199" i="3" a="1"/>
  <c r="J4199" i="3" s="1"/>
  <c r="I4199" i="3" s="1"/>
  <c r="J4212" i="3" a="1"/>
  <c r="J4212" i="3" s="1"/>
  <c r="I4212" i="3" s="1"/>
  <c r="J4304" i="3" a="1"/>
  <c r="J4304" i="3" s="1"/>
  <c r="I4304" i="3" s="1"/>
  <c r="J4316" i="3" a="1"/>
  <c r="J4316" i="3" s="1"/>
  <c r="I4316" i="3" s="1"/>
  <c r="J4341" i="3" a="1"/>
  <c r="J4341" i="3" s="1"/>
  <c r="I4341" i="3" s="1"/>
  <c r="J4362" i="3" a="1"/>
  <c r="J4362" i="3" s="1"/>
  <c r="I4362" i="3" s="1"/>
  <c r="J4474" i="3" a="1"/>
  <c r="J4474" i="3" s="1"/>
  <c r="I4474" i="3" s="1"/>
  <c r="J4505" i="3" a="1"/>
  <c r="J4505" i="3" s="1"/>
  <c r="I4505" i="3" s="1"/>
  <c r="J4525" i="3" a="1"/>
  <c r="J4525" i="3" s="1"/>
  <c r="I4525" i="3" s="1"/>
  <c r="J4551" i="3" a="1"/>
  <c r="J4551" i="3" s="1"/>
  <c r="I4551" i="3" s="1"/>
  <c r="J4609" i="3" a="1"/>
  <c r="J4609" i="3" s="1"/>
  <c r="I4609" i="3" s="1"/>
  <c r="J4637" i="3" a="1"/>
  <c r="J4637" i="3" s="1"/>
  <c r="I4637" i="3" s="1"/>
  <c r="J4652" i="3" a="1"/>
  <c r="J4652" i="3" s="1"/>
  <c r="I4652" i="3" s="1"/>
  <c r="J4670" i="3" a="1"/>
  <c r="J4670" i="3" s="1"/>
  <c r="I4670" i="3" s="1"/>
  <c r="J4730" i="3" a="1"/>
  <c r="J4730" i="3" s="1"/>
  <c r="I4730" i="3" s="1"/>
  <c r="J4755" i="3" a="1"/>
  <c r="J4755" i="3" s="1"/>
  <c r="I4755" i="3" s="1"/>
  <c r="J4766" i="3" a="1"/>
  <c r="J4766" i="3" s="1"/>
  <c r="I4766" i="3" s="1"/>
  <c r="J4853" i="3" a="1"/>
  <c r="J4853" i="3" s="1"/>
  <c r="I4853" i="3" s="1"/>
  <c r="J4873" i="3" a="1"/>
  <c r="J4873" i="3" s="1"/>
  <c r="I4873" i="3" s="1"/>
  <c r="J4875" i="3" a="1"/>
  <c r="J4875" i="3" s="1"/>
  <c r="I4875" i="3" s="1"/>
  <c r="J4896" i="3" a="1"/>
  <c r="J4896" i="3" s="1"/>
  <c r="I4896" i="3" s="1"/>
  <c r="J4088" i="3" a="1"/>
  <c r="J4088" i="3" s="1"/>
  <c r="I4088" i="3" s="1"/>
  <c r="J4127" i="3" a="1"/>
  <c r="J4127" i="3" s="1"/>
  <c r="I4127" i="3" s="1"/>
  <c r="J4175" i="3" a="1"/>
  <c r="J4175" i="3" s="1"/>
  <c r="I4175" i="3" s="1"/>
  <c r="J4186" i="3" a="1"/>
  <c r="J4186" i="3" s="1"/>
  <c r="I4186" i="3" s="1"/>
  <c r="J4233" i="3" a="1"/>
  <c r="J4233" i="3" s="1"/>
  <c r="I4233" i="3" s="1"/>
  <c r="J4257" i="3" a="1"/>
  <c r="J4257" i="3" s="1"/>
  <c r="I4257" i="3" s="1"/>
  <c r="J4326" i="3" a="1"/>
  <c r="J4326" i="3" s="1"/>
  <c r="I4326" i="3" s="1"/>
  <c r="J4343" i="3" a="1"/>
  <c r="J4343" i="3" s="1"/>
  <c r="I4343" i="3" s="1"/>
  <c r="J4388" i="3" a="1"/>
  <c r="J4388" i="3" s="1"/>
  <c r="I4388" i="3" s="1"/>
  <c r="J4412" i="3" a="1"/>
  <c r="J4412" i="3" s="1"/>
  <c r="I4412" i="3" s="1"/>
  <c r="J4436" i="3" a="1"/>
  <c r="J4436" i="3" s="1"/>
  <c r="I4436" i="3" s="1"/>
  <c r="J4460" i="3" a="1"/>
  <c r="J4460" i="3" s="1"/>
  <c r="I4460" i="3" s="1"/>
  <c r="J4487" i="3" a="1"/>
  <c r="J4487" i="3" s="1"/>
  <c r="I4487" i="3" s="1"/>
  <c r="J4497" i="3" a="1"/>
  <c r="J4497" i="3" s="1"/>
  <c r="I4497" i="3" s="1"/>
  <c r="J4588" i="3" a="1"/>
  <c r="J4588" i="3" s="1"/>
  <c r="I4588" i="3" s="1"/>
  <c r="J4624" i="3" a="1"/>
  <c r="J4624" i="3" s="1"/>
  <c r="I4624" i="3" s="1"/>
  <c r="J4697" i="3" a="1"/>
  <c r="J4697" i="3" s="1"/>
  <c r="I4697" i="3" s="1"/>
  <c r="J4706" i="3" a="1"/>
  <c r="J4706" i="3" s="1"/>
  <c r="I4706" i="3" s="1"/>
  <c r="J4768" i="3" a="1"/>
  <c r="J4768" i="3" s="1"/>
  <c r="I4768" i="3" s="1"/>
  <c r="J4818" i="3" a="1"/>
  <c r="J4818" i="3" s="1"/>
  <c r="I4818" i="3" s="1"/>
  <c r="J4824" i="3" a="1"/>
  <c r="J4824" i="3" s="1"/>
  <c r="I4824" i="3" s="1"/>
  <c r="J4829" i="3" a="1"/>
  <c r="J4829" i="3" s="1"/>
  <c r="I4829" i="3" s="1"/>
  <c r="J4862" i="3" a="1"/>
  <c r="J4862" i="3" s="1"/>
  <c r="I4862" i="3" s="1"/>
  <c r="J4902" i="3" a="1"/>
  <c r="J4902" i="3" s="1"/>
  <c r="I4902" i="3" s="1"/>
  <c r="J4913" i="3" a="1"/>
  <c r="J4913" i="3" s="1"/>
  <c r="I4913" i="3" s="1"/>
  <c r="J4100" i="3" a="1"/>
  <c r="J4100" i="3" s="1"/>
  <c r="I4100" i="3" s="1"/>
  <c r="J4104" i="3" a="1"/>
  <c r="J4104" i="3" s="1"/>
  <c r="I4104" i="3" s="1"/>
  <c r="J4162" i="3" a="1"/>
  <c r="J4162" i="3" s="1"/>
  <c r="I4162" i="3" s="1"/>
  <c r="J4271" i="3" a="1"/>
  <c r="J4271" i="3" s="1"/>
  <c r="I4271" i="3" s="1"/>
  <c r="J4317" i="3" a="1"/>
  <c r="J4317" i="3" s="1"/>
  <c r="I4317" i="3" s="1"/>
  <c r="J4334" i="3" a="1"/>
  <c r="J4334" i="3" s="1"/>
  <c r="I4334" i="3" s="1"/>
  <c r="J4336" i="3" a="1"/>
  <c r="J4336" i="3" s="1"/>
  <c r="I4336" i="3" s="1"/>
  <c r="J4390" i="3" a="1"/>
  <c r="J4390" i="3" s="1"/>
  <c r="I4390" i="3" s="1"/>
  <c r="J4414" i="3" a="1"/>
  <c r="J4414" i="3" s="1"/>
  <c r="I4414" i="3" s="1"/>
  <c r="J4438" i="3" a="1"/>
  <c r="J4438" i="3" s="1"/>
  <c r="I4438" i="3" s="1"/>
  <c r="J4462" i="3" a="1"/>
  <c r="J4462" i="3" s="1"/>
  <c r="I4462" i="3" s="1"/>
  <c r="J4475" i="3" a="1"/>
  <c r="J4475" i="3" s="1"/>
  <c r="I4475" i="3" s="1"/>
  <c r="J4509" i="3" a="1"/>
  <c r="J4509" i="3" s="1"/>
  <c r="I4509" i="3" s="1"/>
  <c r="J4577" i="3" a="1"/>
  <c r="J4577" i="3" s="1"/>
  <c r="I4577" i="3" s="1"/>
  <c r="J4622" i="3" a="1"/>
  <c r="J4622" i="3" s="1"/>
  <c r="I4622" i="3" s="1"/>
  <c r="J4634" i="3" a="1"/>
  <c r="J4634" i="3" s="1"/>
  <c r="I4634" i="3" s="1"/>
  <c r="J4759" i="3" a="1"/>
  <c r="J4759" i="3" s="1"/>
  <c r="I4759" i="3" s="1"/>
  <c r="J4783" i="3" a="1"/>
  <c r="J4783" i="3" s="1"/>
  <c r="I4783" i="3" s="1"/>
  <c r="J4868" i="3" a="1"/>
  <c r="J4868" i="3" s="1"/>
  <c r="I4868" i="3" s="1"/>
  <c r="J4116" i="3" a="1"/>
  <c r="J4116" i="3" s="1"/>
  <c r="I4116" i="3" s="1"/>
  <c r="J4120" i="3" a="1"/>
  <c r="J4120" i="3" s="1"/>
  <c r="I4120" i="3" s="1"/>
  <c r="J4125" i="3" a="1"/>
  <c r="J4125" i="3" s="1"/>
  <c r="I4125" i="3" s="1"/>
  <c r="J4179" i="3" a="1"/>
  <c r="J4179" i="3" s="1"/>
  <c r="I4179" i="3" s="1"/>
  <c r="J4185" i="3" a="1"/>
  <c r="J4185" i="3" s="1"/>
  <c r="I4185" i="3" s="1"/>
  <c r="J4209" i="3" a="1"/>
  <c r="J4209" i="3" s="1"/>
  <c r="I4209" i="3" s="1"/>
  <c r="J4224" i="3" a="1"/>
  <c r="J4224" i="3" s="1"/>
  <c r="I4224" i="3" s="1"/>
  <c r="J4226" i="3" a="1"/>
  <c r="J4226" i="3" s="1"/>
  <c r="I4226" i="3" s="1"/>
  <c r="J4246" i="3" a="1"/>
  <c r="J4246" i="3" s="1"/>
  <c r="I4246" i="3" s="1"/>
  <c r="J4262" i="3" a="1"/>
  <c r="J4262" i="3" s="1"/>
  <c r="I4262" i="3" s="1"/>
  <c r="J4305" i="3" a="1"/>
  <c r="J4305" i="3" s="1"/>
  <c r="I4305" i="3" s="1"/>
  <c r="J4548" i="3" a="1"/>
  <c r="J4548" i="3" s="1"/>
  <c r="I4548" i="3" s="1"/>
  <c r="J4621" i="3" a="1"/>
  <c r="J4621" i="3" s="1"/>
  <c r="I4621" i="3" s="1"/>
  <c r="J4649" i="3" a="1"/>
  <c r="J4649" i="3" s="1"/>
  <c r="I4649" i="3" s="1"/>
  <c r="J4659" i="3" a="1"/>
  <c r="J4659" i="3" s="1"/>
  <c r="I4659" i="3" s="1"/>
  <c r="J4661" i="3" a="1"/>
  <c r="J4661" i="3" s="1"/>
  <c r="I4661" i="3" s="1"/>
  <c r="J4663" i="3" a="1"/>
  <c r="J4663" i="3" s="1"/>
  <c r="I4663" i="3" s="1"/>
  <c r="J4718" i="3" a="1"/>
  <c r="J4718" i="3" s="1"/>
  <c r="I4718" i="3" s="1"/>
  <c r="J4742" i="3" a="1"/>
  <c r="J4742" i="3" s="1"/>
  <c r="I4742" i="3" s="1"/>
  <c r="J4802" i="3" a="1"/>
  <c r="J4802" i="3" s="1"/>
  <c r="I4802" i="3" s="1"/>
  <c r="J4828" i="3" a="1"/>
  <c r="J4828" i="3" s="1"/>
  <c r="I4828" i="3" s="1"/>
  <c r="J4881" i="3" a="1"/>
  <c r="J4881" i="3" s="1"/>
  <c r="I4881" i="3" s="1"/>
  <c r="J4899" i="3" a="1"/>
  <c r="J4899" i="3" s="1"/>
  <c r="I4899" i="3" s="1"/>
  <c r="J4089" i="3" a="1"/>
  <c r="J4089" i="3" s="1"/>
  <c r="I4089" i="3" s="1"/>
  <c r="J4118" i="3" a="1"/>
  <c r="J4118" i="3" s="1"/>
  <c r="I4118" i="3" s="1"/>
  <c r="J4141" i="3" a="1"/>
  <c r="J4141" i="3" s="1"/>
  <c r="I4141" i="3" s="1"/>
  <c r="J4200" i="3" a="1"/>
  <c r="J4200" i="3" s="1"/>
  <c r="I4200" i="3" s="1"/>
  <c r="J4222" i="3" a="1"/>
  <c r="J4222" i="3" s="1"/>
  <c r="I4222" i="3" s="1"/>
  <c r="J4330" i="3" a="1"/>
  <c r="J4330" i="3" s="1"/>
  <c r="I4330" i="3" s="1"/>
  <c r="J4342" i="3" a="1"/>
  <c r="J4342" i="3" s="1"/>
  <c r="I4342" i="3" s="1"/>
  <c r="J4363" i="3" a="1"/>
  <c r="J4363" i="3" s="1"/>
  <c r="I4363" i="3" s="1"/>
  <c r="J4566" i="3" a="1"/>
  <c r="J4566" i="3" s="1"/>
  <c r="I4566" i="3" s="1"/>
  <c r="J4589" i="3" a="1"/>
  <c r="J4589" i="3" s="1"/>
  <c r="I4589" i="3" s="1"/>
  <c r="J4612" i="3" a="1"/>
  <c r="J4612" i="3" s="1"/>
  <c r="I4612" i="3" s="1"/>
  <c r="J4645" i="3" a="1"/>
  <c r="J4645" i="3" s="1"/>
  <c r="I4645" i="3" s="1"/>
  <c r="J4694" i="3" a="1"/>
  <c r="J4694" i="3" s="1"/>
  <c r="I4694" i="3" s="1"/>
  <c r="J4720" i="3" a="1"/>
  <c r="J4720" i="3" s="1"/>
  <c r="I4720" i="3" s="1"/>
  <c r="J4806" i="3" a="1"/>
  <c r="J4806" i="3" s="1"/>
  <c r="I4806" i="3" s="1"/>
  <c r="J4808" i="3" a="1"/>
  <c r="J4808" i="3" s="1"/>
  <c r="I4808" i="3" s="1"/>
  <c r="J4817" i="3" a="1"/>
  <c r="J4817" i="3" s="1"/>
  <c r="I4817" i="3" s="1"/>
  <c r="J4914" i="3" a="1"/>
  <c r="J4914" i="3" s="1"/>
  <c r="I4914" i="3" s="1"/>
  <c r="J4126" i="3" a="1"/>
  <c r="J4126" i="3" s="1"/>
  <c r="I4126" i="3" s="1"/>
  <c r="J4163" i="3" a="1"/>
  <c r="J4163" i="3" s="1"/>
  <c r="I4163" i="3" s="1"/>
  <c r="J4281" i="3" a="1"/>
  <c r="J4281" i="3" s="1"/>
  <c r="I4281" i="3" s="1"/>
  <c r="J4327" i="3" a="1"/>
  <c r="J4327" i="3" s="1"/>
  <c r="I4327" i="3" s="1"/>
  <c r="J4344" i="3" a="1"/>
  <c r="J4344" i="3" s="1"/>
  <c r="I4344" i="3" s="1"/>
  <c r="J4376" i="3" a="1"/>
  <c r="J4376" i="3" s="1"/>
  <c r="I4376" i="3" s="1"/>
  <c r="J4400" i="3" a="1"/>
  <c r="J4400" i="3" s="1"/>
  <c r="I4400" i="3" s="1"/>
  <c r="J4424" i="3" a="1"/>
  <c r="J4424" i="3" s="1"/>
  <c r="I4424" i="3" s="1"/>
  <c r="J4448" i="3" a="1"/>
  <c r="J4448" i="3" s="1"/>
  <c r="I4448" i="3" s="1"/>
  <c r="J4526" i="3" a="1"/>
  <c r="J4526" i="3" s="1"/>
  <c r="I4526" i="3" s="1"/>
  <c r="J4587" i="3" a="1"/>
  <c r="J4587" i="3" s="1"/>
  <c r="I4587" i="3" s="1"/>
  <c r="J4640" i="3" a="1"/>
  <c r="J4640" i="3" s="1"/>
  <c r="I4640" i="3" s="1"/>
  <c r="J4644" i="3" a="1"/>
  <c r="J4644" i="3" s="1"/>
  <c r="I4644" i="3" s="1"/>
  <c r="J4737" i="3" a="1"/>
  <c r="J4737" i="3" s="1"/>
  <c r="I4737" i="3" s="1"/>
  <c r="J4754" i="3" a="1"/>
  <c r="J4754" i="3" s="1"/>
  <c r="I4754" i="3" s="1"/>
  <c r="J4756" i="3" a="1"/>
  <c r="J4756" i="3" s="1"/>
  <c r="I4756" i="3" s="1"/>
  <c r="J4780" i="3" a="1"/>
  <c r="J4780" i="3" s="1"/>
  <c r="I4780" i="3" s="1"/>
  <c r="J4883" i="3" a="1"/>
  <c r="J4883" i="3" s="1"/>
  <c r="I4883" i="3" s="1"/>
  <c r="J4888" i="3" a="1"/>
  <c r="J4888" i="3" s="1"/>
  <c r="I4888" i="3" s="1"/>
  <c r="J4901" i="3" a="1"/>
  <c r="J4901" i="3" s="1"/>
  <c r="I4901" i="3" s="1"/>
  <c r="J4091" i="3" a="1"/>
  <c r="J4091" i="3" s="1"/>
  <c r="I4091" i="3" s="1"/>
  <c r="J4128" i="3" a="1"/>
  <c r="J4128" i="3" s="1"/>
  <c r="I4128" i="3" s="1"/>
  <c r="J4149" i="3" a="1"/>
  <c r="J4149" i="3" s="1"/>
  <c r="I4149" i="3" s="1"/>
  <c r="J4152" i="3" a="1"/>
  <c r="J4152" i="3" s="1"/>
  <c r="I4152" i="3" s="1"/>
  <c r="J4154" i="3" a="1"/>
  <c r="J4154" i="3" s="1"/>
  <c r="I4154" i="3" s="1"/>
  <c r="J4232" i="3" a="1"/>
  <c r="J4232" i="3" s="1"/>
  <c r="I4232" i="3" s="1"/>
  <c r="J4234" i="3" a="1"/>
  <c r="J4234" i="3" s="1"/>
  <c r="I4234" i="3" s="1"/>
  <c r="J4625" i="3" a="1"/>
  <c r="J4625" i="3" s="1"/>
  <c r="I4625" i="3" s="1"/>
  <c r="J4685" i="3" a="1"/>
  <c r="J4685" i="3" s="1"/>
  <c r="I4685" i="3" s="1"/>
  <c r="J4778" i="3" a="1"/>
  <c r="J4778" i="3" s="1"/>
  <c r="I4778" i="3" s="1"/>
  <c r="J4841" i="3" a="1"/>
  <c r="J4841" i="3" s="1"/>
  <c r="I4841" i="3" s="1"/>
  <c r="J4865" i="3" a="1"/>
  <c r="J4865" i="3" s="1"/>
  <c r="I4865" i="3" s="1"/>
  <c r="J4946" i="3" a="1"/>
  <c r="J4946" i="3" s="1"/>
  <c r="I4946" i="3" s="1"/>
  <c r="J4111" i="3" a="1"/>
  <c r="J4111" i="3" s="1"/>
  <c r="I4111" i="3" s="1"/>
  <c r="J4115" i="3" a="1"/>
  <c r="J4115" i="3" s="1"/>
  <c r="I4115" i="3" s="1"/>
  <c r="J4137" i="3" a="1"/>
  <c r="J4137" i="3" s="1"/>
  <c r="I4137" i="3" s="1"/>
  <c r="J4176" i="3" a="1"/>
  <c r="J4176" i="3" s="1"/>
  <c r="I4176" i="3" s="1"/>
  <c r="J4198" i="3" a="1"/>
  <c r="J4198" i="3" s="1"/>
  <c r="I4198" i="3" s="1"/>
  <c r="J4215" i="3" a="1"/>
  <c r="J4215" i="3" s="1"/>
  <c r="I4215" i="3" s="1"/>
  <c r="J4259" i="3" a="1"/>
  <c r="J4259" i="3" s="1"/>
  <c r="I4259" i="3" s="1"/>
  <c r="J4268" i="3" a="1"/>
  <c r="J4268" i="3" s="1"/>
  <c r="I4268" i="3" s="1"/>
  <c r="J4298" i="3" a="1"/>
  <c r="J4298" i="3" s="1"/>
  <c r="I4298" i="3" s="1"/>
  <c r="J4371" i="3" a="1"/>
  <c r="J4371" i="3" s="1"/>
  <c r="I4371" i="3" s="1"/>
  <c r="J4380" i="3" a="1"/>
  <c r="J4380" i="3" s="1"/>
  <c r="I4380" i="3" s="1"/>
  <c r="J4395" i="3" a="1"/>
  <c r="J4395" i="3" s="1"/>
  <c r="I4395" i="3" s="1"/>
  <c r="J4404" i="3" a="1"/>
  <c r="J4404" i="3" s="1"/>
  <c r="I4404" i="3" s="1"/>
  <c r="J4419" i="3" a="1"/>
  <c r="J4419" i="3" s="1"/>
  <c r="I4419" i="3" s="1"/>
  <c r="J4428" i="3" a="1"/>
  <c r="J4428" i="3" s="1"/>
  <c r="I4428" i="3" s="1"/>
  <c r="J4443" i="3" a="1"/>
  <c r="J4443" i="3" s="1"/>
  <c r="I4443" i="3" s="1"/>
  <c r="J4452" i="3" a="1"/>
  <c r="J4452" i="3" s="1"/>
  <c r="I4452" i="3" s="1"/>
  <c r="J4481" i="3" a="1"/>
  <c r="J4481" i="3" s="1"/>
  <c r="I4481" i="3" s="1"/>
  <c r="J4483" i="3" a="1"/>
  <c r="J4483" i="3" s="1"/>
  <c r="I4483" i="3" s="1"/>
  <c r="J4486" i="3" a="1"/>
  <c r="J4486" i="3" s="1"/>
  <c r="I4486" i="3" s="1"/>
  <c r="J4541" i="3" a="1"/>
  <c r="J4541" i="3" s="1"/>
  <c r="I4541" i="3" s="1"/>
  <c r="J4556" i="3" a="1"/>
  <c r="J4556" i="3" s="1"/>
  <c r="I4556" i="3" s="1"/>
  <c r="J4561" i="3" a="1"/>
  <c r="J4561" i="3" s="1"/>
  <c r="I4561" i="3" s="1"/>
  <c r="J4616" i="3" a="1"/>
  <c r="J4616" i="3" s="1"/>
  <c r="I4616" i="3" s="1"/>
  <c r="J4646" i="3" a="1"/>
  <c r="J4646" i="3" s="1"/>
  <c r="I4646" i="3" s="1"/>
  <c r="J4698" i="3" a="1"/>
  <c r="J4698" i="3" s="1"/>
  <c r="I4698" i="3" s="1"/>
  <c r="J4700" i="3" a="1"/>
  <c r="J4700" i="3" s="1"/>
  <c r="I4700" i="3" s="1"/>
  <c r="J4799" i="3" a="1"/>
  <c r="J4799" i="3" s="1"/>
  <c r="I4799" i="3" s="1"/>
  <c r="J4861" i="3" a="1"/>
  <c r="J4861" i="3" s="1"/>
  <c r="I4861" i="3" s="1"/>
  <c r="J4971" i="3" a="1"/>
  <c r="J4971" i="3" s="1"/>
  <c r="I4971" i="3" s="1"/>
  <c r="J4082" i="3" a="1"/>
  <c r="J4082" i="3" s="1"/>
  <c r="I4082" i="3" s="1"/>
  <c r="J4107" i="3" a="1"/>
  <c r="J4107" i="3" s="1"/>
  <c r="I4107" i="3" s="1"/>
  <c r="J4167" i="3" a="1"/>
  <c r="J4167" i="3" s="1"/>
  <c r="I4167" i="3" s="1"/>
  <c r="J4174" i="3" a="1"/>
  <c r="J4174" i="3" s="1"/>
  <c r="I4174" i="3" s="1"/>
  <c r="J4221" i="3" a="1"/>
  <c r="J4221" i="3" s="1"/>
  <c r="I4221" i="3" s="1"/>
  <c r="J4223" i="3" a="1"/>
  <c r="J4223" i="3" s="1"/>
  <c r="I4223" i="3" s="1"/>
  <c r="J4291" i="3" a="1"/>
  <c r="J4291" i="3" s="1"/>
  <c r="I4291" i="3" s="1"/>
  <c r="J4306" i="3" a="1"/>
  <c r="J4306" i="3" s="1"/>
  <c r="I4306" i="3" s="1"/>
  <c r="J4308" i="3" a="1"/>
  <c r="J4308" i="3" s="1"/>
  <c r="I4308" i="3" s="1"/>
  <c r="J4335" i="3" a="1"/>
  <c r="J4335" i="3" s="1"/>
  <c r="I4335" i="3" s="1"/>
  <c r="J4378" i="3" a="1"/>
  <c r="J4378" i="3" s="1"/>
  <c r="I4378" i="3" s="1"/>
  <c r="J4402" i="3" a="1"/>
  <c r="J4402" i="3" s="1"/>
  <c r="I4402" i="3" s="1"/>
  <c r="J4426" i="3" a="1"/>
  <c r="J4426" i="3" s="1"/>
  <c r="I4426" i="3" s="1"/>
  <c r="J4450" i="3" a="1"/>
  <c r="J4450" i="3" s="1"/>
  <c r="I4450" i="3" s="1"/>
  <c r="J4510" i="3" a="1"/>
  <c r="J4510" i="3" s="1"/>
  <c r="I4510" i="3" s="1"/>
  <c r="J4513" i="3" a="1"/>
  <c r="J4513" i="3" s="1"/>
  <c r="I4513" i="3" s="1"/>
  <c r="J4530" i="3" a="1"/>
  <c r="J4530" i="3" s="1"/>
  <c r="I4530" i="3" s="1"/>
  <c r="J4532" i="3" a="1"/>
  <c r="J4532" i="3" s="1"/>
  <c r="I4532" i="3" s="1"/>
  <c r="J4536" i="3" a="1"/>
  <c r="J4536" i="3" s="1"/>
  <c r="I4536" i="3" s="1"/>
  <c r="J4550" i="3" a="1"/>
  <c r="J4550" i="3" s="1"/>
  <c r="I4550" i="3" s="1"/>
  <c r="J4633" i="3" a="1"/>
  <c r="J4633" i="3" s="1"/>
  <c r="I4633" i="3" s="1"/>
  <c r="J4660" i="3" a="1"/>
  <c r="J4660" i="3" s="1"/>
  <c r="I4660" i="3" s="1"/>
  <c r="J4672" i="3" a="1"/>
  <c r="J4672" i="3" s="1"/>
  <c r="I4672" i="3" s="1"/>
  <c r="J4676" i="3" a="1"/>
  <c r="J4676" i="3" s="1"/>
  <c r="I4676" i="3" s="1"/>
  <c r="J4680" i="3" a="1"/>
  <c r="J4680" i="3" s="1"/>
  <c r="I4680" i="3" s="1"/>
  <c r="J4705" i="3" a="1"/>
  <c r="J4705" i="3" s="1"/>
  <c r="I4705" i="3" s="1"/>
  <c r="J4724" i="3" a="1"/>
  <c r="J4724" i="3" s="1"/>
  <c r="I4724" i="3" s="1"/>
  <c r="J4749" i="3" a="1"/>
  <c r="J4749" i="3" s="1"/>
  <c r="I4749" i="3" s="1"/>
  <c r="J4771" i="3" a="1"/>
  <c r="J4771" i="3" s="1"/>
  <c r="I4771" i="3" s="1"/>
  <c r="J4782" i="3" a="1"/>
  <c r="J4782" i="3" s="1"/>
  <c r="I4782" i="3" s="1"/>
  <c r="J4858" i="3" a="1"/>
  <c r="J4858" i="3" s="1"/>
  <c r="I4858" i="3" s="1"/>
  <c r="J4874" i="3" a="1"/>
  <c r="J4874" i="3" s="1"/>
  <c r="I4874" i="3" s="1"/>
  <c r="J4906" i="3" a="1"/>
  <c r="J4906" i="3" s="1"/>
  <c r="I4906" i="3" s="1"/>
  <c r="J4197" i="3" a="1"/>
  <c r="J4197" i="3" s="1"/>
  <c r="I4197" i="3" s="1"/>
  <c r="J4238" i="3" a="1"/>
  <c r="J4238" i="3" s="1"/>
  <c r="I4238" i="3" s="1"/>
  <c r="J4245" i="3" a="1"/>
  <c r="J4245" i="3" s="1"/>
  <c r="I4245" i="3" s="1"/>
  <c r="J4261" i="3" a="1"/>
  <c r="J4261" i="3" s="1"/>
  <c r="I4261" i="3" s="1"/>
  <c r="J4263" i="3" a="1"/>
  <c r="J4263" i="3" s="1"/>
  <c r="I4263" i="3" s="1"/>
  <c r="J4272" i="3" a="1"/>
  <c r="J4272" i="3" s="1"/>
  <c r="I4272" i="3" s="1"/>
  <c r="J4276" i="3" a="1"/>
  <c r="J4276" i="3" s="1"/>
  <c r="I4276" i="3" s="1"/>
  <c r="J4352" i="3" a="1"/>
  <c r="J4352" i="3" s="1"/>
  <c r="I4352" i="3" s="1"/>
  <c r="J4485" i="3" a="1"/>
  <c r="J4485" i="3" s="1"/>
  <c r="I4485" i="3" s="1"/>
  <c r="J4517" i="3" a="1"/>
  <c r="J4517" i="3" s="1"/>
  <c r="I4517" i="3" s="1"/>
  <c r="J4574" i="3" a="1"/>
  <c r="J4574" i="3" s="1"/>
  <c r="I4574" i="3" s="1"/>
  <c r="J4580" i="3" a="1"/>
  <c r="J4580" i="3" s="1"/>
  <c r="I4580" i="3" s="1"/>
  <c r="J4610" i="3" a="1"/>
  <c r="J4610" i="3" s="1"/>
  <c r="I4610" i="3" s="1"/>
  <c r="J4658" i="3" a="1"/>
  <c r="J4658" i="3" s="1"/>
  <c r="I4658" i="3" s="1"/>
  <c r="J4695" i="3" a="1"/>
  <c r="J4695" i="3" s="1"/>
  <c r="I4695" i="3" s="1"/>
  <c r="J4719" i="3" a="1"/>
  <c r="J4719" i="3" s="1"/>
  <c r="I4719" i="3" s="1"/>
  <c r="J4728" i="3" a="1"/>
  <c r="J4728" i="3" s="1"/>
  <c r="I4728" i="3" s="1"/>
  <c r="J4743" i="3" a="1"/>
  <c r="J4743" i="3" s="1"/>
  <c r="I4743" i="3" s="1"/>
  <c r="J4745" i="3" a="1"/>
  <c r="J4745" i="3" s="1"/>
  <c r="I4745" i="3" s="1"/>
  <c r="J4747" i="3" a="1"/>
  <c r="J4747" i="3" s="1"/>
  <c r="I4747" i="3" s="1"/>
  <c r="J4851" i="3" a="1"/>
  <c r="J4851" i="3" s="1"/>
  <c r="I4851" i="3" s="1"/>
  <c r="J4894" i="3" a="1"/>
  <c r="J4894" i="3" s="1"/>
  <c r="I4894" i="3" s="1"/>
  <c r="J4904" i="3" a="1"/>
  <c r="J4904" i="3" s="1"/>
  <c r="I4904" i="3" s="1"/>
  <c r="J4922" i="3" a="1"/>
  <c r="J4922" i="3" s="1"/>
  <c r="I4922" i="3" s="1"/>
  <c r="J4952" i="3" a="1"/>
  <c r="J4952" i="3" s="1"/>
  <c r="I4952" i="3" s="1"/>
  <c r="J4954" i="3" a="1"/>
  <c r="J4954" i="3" s="1"/>
  <c r="I4954" i="3" s="1"/>
  <c r="J4996" i="3" a="1"/>
  <c r="J4996" i="3" s="1"/>
  <c r="I4996" i="3" s="1"/>
  <c r="J4973" i="3" a="1"/>
  <c r="J4973" i="3" s="1"/>
  <c r="I4973" i="3" s="1"/>
  <c r="J4991" i="3" a="1"/>
  <c r="J4991" i="3" s="1"/>
  <c r="I4991" i="3" s="1"/>
  <c r="J4908" i="3" a="1"/>
  <c r="J4908" i="3" s="1"/>
  <c r="I4908" i="3" s="1"/>
  <c r="J4993" i="3" a="1"/>
  <c r="J4993" i="3" s="1"/>
  <c r="I4993" i="3" s="1"/>
  <c r="J4934" i="3" a="1"/>
  <c r="J4934" i="3" s="1"/>
  <c r="I4934" i="3" s="1"/>
  <c r="J4982" i="3" a="1"/>
  <c r="J4982" i="3" s="1"/>
  <c r="I4982" i="3" s="1"/>
  <c r="J4923" i="3" a="1"/>
  <c r="J4923" i="3" s="1"/>
  <c r="I4923" i="3" s="1"/>
  <c r="J4949" i="3" a="1"/>
  <c r="J4949" i="3" s="1"/>
  <c r="I4949" i="3" s="1"/>
  <c r="J4969" i="3" a="1"/>
  <c r="J4969" i="3" s="1"/>
  <c r="I4969" i="3" s="1"/>
  <c r="J4984" i="3" a="1"/>
  <c r="J4984" i="3" s="1"/>
  <c r="I4984" i="3" s="1"/>
  <c r="J4925" i="3" a="1"/>
  <c r="J4925" i="3" s="1"/>
  <c r="I4925" i="3" s="1"/>
  <c r="J4944" i="3" a="1"/>
  <c r="J4944" i="3" s="1"/>
  <c r="I4944" i="3" s="1"/>
  <c r="J4877" i="3" a="1"/>
  <c r="J4877" i="3" s="1"/>
  <c r="I4877" i="3" s="1"/>
  <c r="J4887" i="3" a="1"/>
  <c r="J4887" i="3" s="1"/>
  <c r="I4887" i="3" s="1"/>
  <c r="J4910" i="3" a="1"/>
  <c r="J4910" i="3" s="1"/>
  <c r="I4910" i="3" s="1"/>
  <c r="J4916" i="3" a="1"/>
  <c r="J4916" i="3" s="1"/>
  <c r="I4916" i="3" s="1"/>
  <c r="J4935" i="3" a="1"/>
  <c r="J4935" i="3" s="1"/>
  <c r="I4935" i="3" s="1"/>
  <c r="J4959" i="3" a="1"/>
  <c r="J4959" i="3" s="1"/>
  <c r="I4959" i="3" s="1"/>
  <c r="J4961" i="3" a="1"/>
  <c r="J4961" i="3" s="1"/>
  <c r="I4961" i="3" s="1"/>
  <c r="J4970" i="3" a="1"/>
  <c r="J4970" i="3" s="1"/>
  <c r="I4970" i="3" s="1"/>
  <c r="J4990" i="3" a="1"/>
  <c r="J4990" i="3" s="1"/>
  <c r="I4990" i="3" s="1"/>
  <c r="J4981" i="3" a="1"/>
  <c r="J4981" i="3" s="1"/>
  <c r="I4981" i="3" s="1"/>
  <c r="J4918" i="3" a="1"/>
  <c r="J4918" i="3" s="1"/>
  <c r="I4918" i="3" s="1"/>
  <c r="J4976" i="3" a="1"/>
  <c r="J4976" i="3" s="1"/>
  <c r="I4976" i="3" s="1"/>
  <c r="J4978" i="3" a="1"/>
  <c r="J4978" i="3" s="1"/>
  <c r="I4978" i="3" s="1"/>
  <c r="J4876" i="3" a="1"/>
  <c r="J4876" i="3" s="1"/>
  <c r="I4876" i="3" s="1"/>
  <c r="J4900" i="3" a="1"/>
  <c r="J4900" i="3" s="1"/>
  <c r="I4900" i="3" s="1"/>
  <c r="J4985" i="3" a="1"/>
  <c r="J4985" i="3" s="1"/>
  <c r="I4985" i="3" s="1"/>
  <c r="J44" i="3" a="1"/>
  <c r="J44" i="3" s="1"/>
  <c r="I44" i="3" s="1"/>
  <c r="J68" i="3" a="1"/>
  <c r="J68" i="3" s="1"/>
  <c r="I68" i="3" s="1"/>
  <c r="J78" i="3" a="1"/>
  <c r="J78" i="3" s="1"/>
  <c r="I78" i="3" s="1"/>
  <c r="J96" i="3" a="1"/>
  <c r="J96" i="3" s="1"/>
  <c r="I96" i="3" s="1"/>
  <c r="J103" i="3" a="1"/>
  <c r="J103" i="3" s="1"/>
  <c r="I103" i="3" s="1"/>
  <c r="J114" i="3" a="1"/>
  <c r="J114" i="3" s="1"/>
  <c r="I114" i="3" s="1"/>
  <c r="J132" i="3" a="1"/>
  <c r="J132" i="3" s="1"/>
  <c r="I132" i="3" s="1"/>
  <c r="J155" i="3" a="1"/>
  <c r="J155" i="3" s="1"/>
  <c r="I155" i="3" s="1"/>
  <c r="J160" i="3" a="1"/>
  <c r="J160" i="3" s="1"/>
  <c r="I160" i="3" s="1"/>
  <c r="J170" i="3" a="1"/>
  <c r="J170" i="3" s="1"/>
  <c r="I170" i="3" s="1"/>
  <c r="J182" i="3" a="1"/>
  <c r="J182" i="3" s="1"/>
  <c r="I182" i="3" s="1"/>
  <c r="J191" i="3" a="1"/>
  <c r="J191" i="3" s="1"/>
  <c r="I191" i="3" s="1"/>
  <c r="J200" i="3" a="1"/>
  <c r="J200" i="3" s="1"/>
  <c r="I200" i="3" s="1"/>
  <c r="J207" i="3" a="1"/>
  <c r="J207" i="3" s="1"/>
  <c r="I207" i="3" s="1"/>
  <c r="J256" i="3" a="1"/>
  <c r="J256" i="3" s="1"/>
  <c r="I256" i="3" s="1"/>
  <c r="J270" i="3" a="1"/>
  <c r="J270" i="3" s="1"/>
  <c r="I270" i="3" s="1"/>
  <c r="J308" i="3" a="1"/>
  <c r="J308" i="3" s="1"/>
  <c r="I308" i="3" s="1"/>
  <c r="J316" i="3" a="1"/>
  <c r="J316" i="3" s="1"/>
  <c r="I316" i="3" s="1"/>
  <c r="J335" i="3" a="1"/>
  <c r="J335" i="3" s="1"/>
  <c r="I335" i="3" s="1"/>
  <c r="J354" i="3" a="1"/>
  <c r="J354" i="3" s="1"/>
  <c r="I354" i="3" s="1"/>
  <c r="J392" i="3" a="1"/>
  <c r="J392" i="3" s="1"/>
  <c r="I392" i="3" s="1"/>
  <c r="J394" i="3" a="1"/>
  <c r="J394" i="3" s="1"/>
  <c r="I394" i="3" s="1"/>
  <c r="J434" i="3" a="1"/>
  <c r="J434" i="3" s="1"/>
  <c r="I434" i="3" s="1"/>
  <c r="J494" i="3" a="1"/>
  <c r="J494" i="3" s="1"/>
  <c r="I494" i="3" s="1"/>
  <c r="J548" i="3" a="1"/>
  <c r="J548" i="3" s="1"/>
  <c r="I548" i="3" s="1"/>
  <c r="J550" i="3" a="1"/>
  <c r="J550" i="3" s="1"/>
  <c r="I550" i="3" s="1"/>
  <c r="J566" i="3" a="1"/>
  <c r="J566" i="3" s="1"/>
  <c r="I566" i="3" s="1"/>
  <c r="J568" i="3" a="1"/>
  <c r="J568" i="3" s="1"/>
  <c r="I568" i="3" s="1"/>
  <c r="J570" i="3" a="1"/>
  <c r="J570" i="3" s="1"/>
  <c r="I570" i="3" s="1"/>
  <c r="J594" i="3" a="1"/>
  <c r="J594" i="3" s="1"/>
  <c r="I594" i="3" s="1"/>
  <c r="J620" i="3" a="1"/>
  <c r="J620" i="3" s="1"/>
  <c r="I620" i="3" s="1"/>
  <c r="J627" i="3" a="1"/>
  <c r="J627" i="3" s="1"/>
  <c r="I627" i="3" s="1"/>
  <c r="J91" i="3" a="1"/>
  <c r="J91" i="3" s="1"/>
  <c r="I91" i="3" s="1"/>
  <c r="J98" i="3" a="1"/>
  <c r="J98" i="3" s="1"/>
  <c r="I98" i="3" s="1"/>
  <c r="J116" i="3" a="1"/>
  <c r="J116" i="3" s="1"/>
  <c r="I116" i="3" s="1"/>
  <c r="J167" i="3" a="1"/>
  <c r="J167" i="3" s="1"/>
  <c r="I167" i="3" s="1"/>
  <c r="J179" i="3" a="1"/>
  <c r="J179" i="3" s="1"/>
  <c r="I179" i="3" s="1"/>
  <c r="J184" i="3" a="1"/>
  <c r="J184" i="3" s="1"/>
  <c r="I184" i="3" s="1"/>
  <c r="J214" i="3" a="1"/>
  <c r="J214" i="3" s="1"/>
  <c r="I214" i="3" s="1"/>
  <c r="J223" i="3" a="1"/>
  <c r="J223" i="3" s="1"/>
  <c r="I223" i="3" s="1"/>
  <c r="J234" i="3" a="1"/>
  <c r="J234" i="3" s="1"/>
  <c r="I234" i="3" s="1"/>
  <c r="J299" i="3" a="1"/>
  <c r="J299" i="3" s="1"/>
  <c r="I299" i="3" s="1"/>
  <c r="J412" i="3" a="1"/>
  <c r="J412" i="3" s="1"/>
  <c r="I412" i="3" s="1"/>
  <c r="J470" i="3" a="1"/>
  <c r="J470" i="3" s="1"/>
  <c r="I470" i="3" s="1"/>
  <c r="J496" i="3" a="1"/>
  <c r="J496" i="3" s="1"/>
  <c r="I496" i="3" s="1"/>
  <c r="J596" i="3" a="1"/>
  <c r="J596" i="3" s="1"/>
  <c r="I596" i="3" s="1"/>
  <c r="J610" i="3" a="1"/>
  <c r="J610" i="3" s="1"/>
  <c r="I610" i="3" s="1"/>
  <c r="J55" i="3" a="1"/>
  <c r="J55" i="3" s="1"/>
  <c r="I55" i="3" s="1"/>
  <c r="J120" i="3" a="1"/>
  <c r="J120" i="3" s="1"/>
  <c r="I120" i="3" s="1"/>
  <c r="J148" i="3" a="1"/>
  <c r="J148" i="3" s="1"/>
  <c r="I148" i="3" s="1"/>
  <c r="J172" i="3" a="1"/>
  <c r="J172" i="3" s="1"/>
  <c r="I172" i="3" s="1"/>
  <c r="J236" i="3" a="1"/>
  <c r="J236" i="3" s="1"/>
  <c r="I236" i="3" s="1"/>
  <c r="J307" i="3" a="1"/>
  <c r="J307" i="3" s="1"/>
  <c r="I307" i="3" s="1"/>
  <c r="J418" i="3" a="1"/>
  <c r="J418" i="3" s="1"/>
  <c r="I418" i="3" s="1"/>
  <c r="J452" i="3" a="1"/>
  <c r="J452" i="3" s="1"/>
  <c r="I452" i="3" s="1"/>
  <c r="J472" i="3" a="1"/>
  <c r="J472" i="3" s="1"/>
  <c r="I472" i="3" s="1"/>
  <c r="J498" i="3" a="1"/>
  <c r="J498" i="3" s="1"/>
  <c r="I498" i="3" s="1"/>
  <c r="J518" i="3" a="1"/>
  <c r="J518" i="3" s="1"/>
  <c r="I518" i="3" s="1"/>
  <c r="J530" i="3" a="1"/>
  <c r="J530" i="3" s="1"/>
  <c r="I530" i="3" s="1"/>
  <c r="J10" i="3" a="1"/>
  <c r="J10" i="3" s="1"/>
  <c r="I10" i="3" s="1"/>
  <c r="J22" i="3" a="1"/>
  <c r="J22" i="3" s="1"/>
  <c r="I22" i="3" s="1"/>
  <c r="J45" i="3" a="1"/>
  <c r="J45" i="3" s="1"/>
  <c r="I45" i="3" s="1"/>
  <c r="J100" i="3" a="1"/>
  <c r="J100" i="3" s="1"/>
  <c r="I100" i="3" s="1"/>
  <c r="J136" i="3" a="1"/>
  <c r="J136" i="3" s="1"/>
  <c r="I136" i="3" s="1"/>
  <c r="J150" i="3" a="1"/>
  <c r="J150" i="3" s="1"/>
  <c r="I150" i="3" s="1"/>
  <c r="J174" i="3" a="1"/>
  <c r="J174" i="3" s="1"/>
  <c r="I174" i="3" s="1"/>
  <c r="J260" i="3" a="1"/>
  <c r="J260" i="3" s="1"/>
  <c r="I260" i="3" s="1"/>
  <c r="J280" i="3" a="1"/>
  <c r="J280" i="3" s="1"/>
  <c r="I280" i="3" s="1"/>
  <c r="J309" i="3" a="1"/>
  <c r="J309" i="3" s="1"/>
  <c r="I309" i="3" s="1"/>
  <c r="J362" i="3" a="1"/>
  <c r="J362" i="3" s="1"/>
  <c r="I362" i="3" s="1"/>
  <c r="J380" i="3" a="1"/>
  <c r="J380" i="3" s="1"/>
  <c r="I380" i="3" s="1"/>
  <c r="J454" i="3" a="1"/>
  <c r="J454" i="3" s="1"/>
  <c r="I454" i="3" s="1"/>
  <c r="J474" i="3" a="1"/>
  <c r="J474" i="3" s="1"/>
  <c r="I474" i="3" s="1"/>
  <c r="J502" i="3" a="1"/>
  <c r="J502" i="3" s="1"/>
  <c r="I502" i="3" s="1"/>
  <c r="J511" i="3" a="1"/>
  <c r="J511" i="3" s="1"/>
  <c r="I511" i="3" s="1"/>
  <c r="J619" i="3" a="1"/>
  <c r="J619" i="3" s="1"/>
  <c r="I619" i="3" s="1"/>
  <c r="J50" i="3" a="1"/>
  <c r="J50" i="3" s="1"/>
  <c r="I50" i="3" s="1"/>
  <c r="J86" i="3" a="1"/>
  <c r="J86" i="3" s="1"/>
  <c r="I86" i="3" s="1"/>
  <c r="J95" i="3" a="1"/>
  <c r="J95" i="3" s="1"/>
  <c r="I95" i="3" s="1"/>
  <c r="J122" i="3" a="1"/>
  <c r="J122" i="3" s="1"/>
  <c r="I122" i="3" s="1"/>
  <c r="J138" i="3" a="1"/>
  <c r="J138" i="3" s="1"/>
  <c r="I138" i="3" s="1"/>
  <c r="J188" i="3" a="1"/>
  <c r="J188" i="3" s="1"/>
  <c r="I188" i="3" s="1"/>
  <c r="J206" i="3" a="1"/>
  <c r="J206" i="3" s="1"/>
  <c r="I206" i="3" s="1"/>
  <c r="J218" i="3" a="1"/>
  <c r="J218" i="3" s="1"/>
  <c r="I218" i="3" s="1"/>
  <c r="J242" i="3" a="1"/>
  <c r="J242" i="3" s="1"/>
  <c r="I242" i="3" s="1"/>
  <c r="J262" i="3" a="1"/>
  <c r="J262" i="3" s="1"/>
  <c r="I262" i="3" s="1"/>
  <c r="J288" i="3" a="1"/>
  <c r="J288" i="3" s="1"/>
  <c r="I288" i="3" s="1"/>
  <c r="J456" i="3" a="1"/>
  <c r="J456" i="3" s="1"/>
  <c r="I456" i="3" s="1"/>
  <c r="J482" i="3" a="1"/>
  <c r="J482" i="3" s="1"/>
  <c r="I482" i="3" s="1"/>
  <c r="J532" i="3" a="1"/>
  <c r="J532" i="3" s="1"/>
  <c r="I532" i="3" s="1"/>
  <c r="J549" i="3" a="1"/>
  <c r="J549" i="3" s="1"/>
  <c r="I549" i="3" s="1"/>
  <c r="J607" i="3" a="1"/>
  <c r="J607" i="3" s="1"/>
  <c r="I607" i="3" s="1"/>
  <c r="J621" i="3" a="1"/>
  <c r="J621" i="3" s="1"/>
  <c r="I621" i="3" s="1"/>
  <c r="J57" i="3" a="1"/>
  <c r="J57" i="3" s="1"/>
  <c r="I57" i="3" s="1"/>
  <c r="J102" i="3" a="1"/>
  <c r="J102" i="3" s="1"/>
  <c r="I102" i="3" s="1"/>
  <c r="J124" i="3" a="1"/>
  <c r="J124" i="3" s="1"/>
  <c r="I124" i="3" s="1"/>
  <c r="J156" i="3" a="1"/>
  <c r="J156" i="3" s="1"/>
  <c r="I156" i="3" s="1"/>
  <c r="J164" i="3" a="1"/>
  <c r="J164" i="3" s="1"/>
  <c r="I164" i="3" s="1"/>
  <c r="J190" i="3" a="1"/>
  <c r="J190" i="3" s="1"/>
  <c r="I190" i="3" s="1"/>
  <c r="J338" i="3" a="1"/>
  <c r="J338" i="3" s="1"/>
  <c r="I338" i="3" s="1"/>
  <c r="J364" i="3" a="1"/>
  <c r="J364" i="3" s="1"/>
  <c r="I364" i="3" s="1"/>
  <c r="J400" i="3" a="1"/>
  <c r="J400" i="3" s="1"/>
  <c r="I400" i="3" s="1"/>
  <c r="J422" i="3" a="1"/>
  <c r="J422" i="3" s="1"/>
  <c r="I422" i="3" s="1"/>
  <c r="J435" i="3" a="1"/>
  <c r="J435" i="3" s="1"/>
  <c r="I435" i="3" s="1"/>
  <c r="J440" i="3" a="1"/>
  <c r="J440" i="3" s="1"/>
  <c r="I440" i="3" s="1"/>
  <c r="J522" i="3" a="1"/>
  <c r="J522" i="3" s="1"/>
  <c r="I522" i="3" s="1"/>
  <c r="J583" i="3" a="1"/>
  <c r="J583" i="3" s="1"/>
  <c r="I583" i="3" s="1"/>
  <c r="J595" i="3" a="1"/>
  <c r="J595" i="3" s="1"/>
  <c r="I595" i="3" s="1"/>
  <c r="J609" i="3" a="1"/>
  <c r="J609" i="3" s="1"/>
  <c r="I609" i="3" s="1"/>
  <c r="J14" i="3" a="1"/>
  <c r="J14" i="3" s="1"/>
  <c r="I14" i="3" s="1"/>
  <c r="J26" i="3" a="1"/>
  <c r="J26" i="3" s="1"/>
  <c r="I26" i="3" s="1"/>
  <c r="J42" i="3" a="1"/>
  <c r="J42" i="3" s="1"/>
  <c r="I42" i="3" s="1"/>
  <c r="J52" i="3" a="1"/>
  <c r="J52" i="3" s="1"/>
  <c r="I52" i="3" s="1"/>
  <c r="J88" i="3" a="1"/>
  <c r="J88" i="3" s="1"/>
  <c r="I88" i="3" s="1"/>
  <c r="J108" i="3" a="1"/>
  <c r="J108" i="3" s="1"/>
  <c r="I108" i="3" s="1"/>
  <c r="J244" i="3" a="1"/>
  <c r="J244" i="3" s="1"/>
  <c r="I244" i="3" s="1"/>
  <c r="J292" i="3" a="1"/>
  <c r="J292" i="3" s="1"/>
  <c r="I292" i="3" s="1"/>
  <c r="J366" i="3" a="1"/>
  <c r="J366" i="3" s="1"/>
  <c r="I366" i="3" s="1"/>
  <c r="J384" i="3" a="1"/>
  <c r="J384" i="3" s="1"/>
  <c r="I384" i="3" s="1"/>
  <c r="J395" i="3" a="1"/>
  <c r="J395" i="3" s="1"/>
  <c r="I395" i="3" s="1"/>
  <c r="J402" i="3" a="1"/>
  <c r="J402" i="3" s="1"/>
  <c r="I402" i="3" s="1"/>
  <c r="J442" i="3" a="1"/>
  <c r="J442" i="3" s="1"/>
  <c r="I442" i="3" s="1"/>
  <c r="J486" i="3" a="1"/>
  <c r="J486" i="3" s="1"/>
  <c r="I486" i="3" s="1"/>
  <c r="J534" i="3" a="1"/>
  <c r="J534" i="3" s="1"/>
  <c r="I534" i="3" s="1"/>
  <c r="J540" i="3" a="1"/>
  <c r="J540" i="3" s="1"/>
  <c r="I540" i="3" s="1"/>
  <c r="J556" i="3" a="1"/>
  <c r="J556" i="3" s="1"/>
  <c r="I556" i="3" s="1"/>
  <c r="J21" i="3" a="1"/>
  <c r="J21" i="3" s="1"/>
  <c r="I21" i="3" s="1"/>
  <c r="J28" i="3" a="1"/>
  <c r="J28" i="3" s="1"/>
  <c r="I28" i="3" s="1"/>
  <c r="J90" i="3" a="1"/>
  <c r="J90" i="3" s="1"/>
  <c r="I90" i="3" s="1"/>
  <c r="J110" i="3" a="1"/>
  <c r="J110" i="3" s="1"/>
  <c r="I110" i="3" s="1"/>
  <c r="J117" i="3" a="1"/>
  <c r="J117" i="3" s="1"/>
  <c r="I117" i="3" s="1"/>
  <c r="J126" i="3" a="1"/>
  <c r="J126" i="3" s="1"/>
  <c r="I126" i="3" s="1"/>
  <c r="J215" i="3" a="1"/>
  <c r="J215" i="3" s="1"/>
  <c r="I215" i="3" s="1"/>
  <c r="J222" i="3" a="1"/>
  <c r="J222" i="3" s="1"/>
  <c r="I222" i="3" s="1"/>
  <c r="J246" i="3" a="1"/>
  <c r="J246" i="3" s="1"/>
  <c r="I246" i="3" s="1"/>
  <c r="J275" i="3" a="1"/>
  <c r="J275" i="3" s="1"/>
  <c r="I275" i="3" s="1"/>
  <c r="J296" i="3" a="1"/>
  <c r="J296" i="3" s="1"/>
  <c r="I296" i="3" s="1"/>
  <c r="J298" i="3" a="1"/>
  <c r="J298" i="3" s="1"/>
  <c r="I298" i="3" s="1"/>
  <c r="J424" i="3" a="1"/>
  <c r="J424" i="3" s="1"/>
  <c r="I424" i="3" s="1"/>
  <c r="J471" i="3" a="1"/>
  <c r="J471" i="3" s="1"/>
  <c r="I471" i="3" s="1"/>
  <c r="J506" i="3" a="1"/>
  <c r="J506" i="3" s="1"/>
  <c r="I506" i="3" s="1"/>
  <c r="J587" i="3" a="1"/>
  <c r="J587" i="3" s="1"/>
  <c r="I587" i="3" s="1"/>
  <c r="J616" i="3" a="1"/>
  <c r="J616" i="3" s="1"/>
  <c r="I616" i="3" s="1"/>
  <c r="J623" i="3" a="1"/>
  <c r="J623" i="3" s="1"/>
  <c r="I623" i="3" s="1"/>
  <c r="J64" i="3" a="1"/>
  <c r="J64" i="3" s="1"/>
  <c r="I64" i="3" s="1"/>
  <c r="J83" i="3" a="1"/>
  <c r="J83" i="3" s="1"/>
  <c r="I83" i="3" s="1"/>
  <c r="J92" i="3" a="1"/>
  <c r="J92" i="3" s="1"/>
  <c r="I92" i="3" s="1"/>
  <c r="J119" i="3" a="1"/>
  <c r="J119" i="3" s="1"/>
  <c r="I119" i="3" s="1"/>
  <c r="J128" i="3" a="1"/>
  <c r="J128" i="3" s="1"/>
  <c r="I128" i="3" s="1"/>
  <c r="J168" i="3" a="1"/>
  <c r="J168" i="3" s="1"/>
  <c r="I168" i="3" s="1"/>
  <c r="J180" i="3" a="1"/>
  <c r="J180" i="3" s="1"/>
  <c r="I180" i="3" s="1"/>
  <c r="J224" i="3" a="1"/>
  <c r="J224" i="3" s="1"/>
  <c r="I224" i="3" s="1"/>
  <c r="J300" i="3" a="1"/>
  <c r="J300" i="3" s="1"/>
  <c r="I300" i="3" s="1"/>
  <c r="J370" i="3" a="1"/>
  <c r="J370" i="3" s="1"/>
  <c r="I370" i="3" s="1"/>
  <c r="J408" i="3" a="1"/>
  <c r="J408" i="3" s="1"/>
  <c r="I408" i="3" s="1"/>
  <c r="J460" i="3" a="1"/>
  <c r="J460" i="3" s="1"/>
  <c r="I460" i="3" s="1"/>
  <c r="J475" i="3" a="1"/>
  <c r="J475" i="3" s="1"/>
  <c r="I475" i="3" s="1"/>
  <c r="J490" i="3" a="1"/>
  <c r="J490" i="3" s="1"/>
  <c r="I490" i="3" s="1"/>
  <c r="J508" i="3" a="1"/>
  <c r="J508" i="3" s="1"/>
  <c r="I508" i="3" s="1"/>
  <c r="J558" i="3" a="1"/>
  <c r="J558" i="3" s="1"/>
  <c r="I558" i="3" s="1"/>
  <c r="J599" i="3" a="1"/>
  <c r="J599" i="3" s="1"/>
  <c r="I599" i="3" s="1"/>
  <c r="J604" i="3" a="1"/>
  <c r="J604" i="3" s="1"/>
  <c r="I604" i="3" s="1"/>
  <c r="J611" i="3" a="1"/>
  <c r="J611" i="3" s="1"/>
  <c r="I611" i="3" s="1"/>
  <c r="J625" i="3" a="1"/>
  <c r="J625" i="3" s="1"/>
  <c r="I625" i="3" s="1"/>
  <c r="J16" i="3" a="1"/>
  <c r="J16" i="3" s="1"/>
  <c r="I16" i="3" s="1"/>
  <c r="J30" i="3" a="1"/>
  <c r="J30" i="3" s="1"/>
  <c r="I30" i="3" s="1"/>
  <c r="J76" i="3" a="1"/>
  <c r="J76" i="3" s="1"/>
  <c r="I76" i="3" s="1"/>
  <c r="J112" i="3" a="1"/>
  <c r="J112" i="3" s="1"/>
  <c r="I112" i="3" s="1"/>
  <c r="J153" i="3" a="1"/>
  <c r="J153" i="3" s="1"/>
  <c r="I153" i="3" s="1"/>
  <c r="J196" i="3" a="1"/>
  <c r="J196" i="3" s="1"/>
  <c r="I196" i="3" s="1"/>
  <c r="J210" i="3" a="1"/>
  <c r="J210" i="3" s="1"/>
  <c r="I210" i="3" s="1"/>
  <c r="J226" i="3" a="1"/>
  <c r="J226" i="3" s="1"/>
  <c r="I226" i="3" s="1"/>
  <c r="J228" i="3" a="1"/>
  <c r="J228" i="3" s="1"/>
  <c r="I228" i="3" s="1"/>
  <c r="J254" i="3" a="1"/>
  <c r="J254" i="3" s="1"/>
  <c r="I254" i="3" s="1"/>
  <c r="J283" i="3" a="1"/>
  <c r="J283" i="3" s="1"/>
  <c r="I283" i="3" s="1"/>
  <c r="J285" i="3" a="1"/>
  <c r="J285" i="3" s="1"/>
  <c r="I285" i="3" s="1"/>
  <c r="J310" i="3" a="1"/>
  <c r="J310" i="3" s="1"/>
  <c r="I310" i="3" s="1"/>
  <c r="J312" i="3" a="1"/>
  <c r="J312" i="3" s="1"/>
  <c r="I312" i="3" s="1"/>
  <c r="J333" i="3" a="1"/>
  <c r="J333" i="3" s="1"/>
  <c r="I333" i="3" s="1"/>
  <c r="J350" i="3" a="1"/>
  <c r="J350" i="3" s="1"/>
  <c r="I350" i="3" s="1"/>
  <c r="J372" i="3" a="1"/>
  <c r="J372" i="3" s="1"/>
  <c r="I372" i="3" s="1"/>
  <c r="J388" i="3" a="1"/>
  <c r="J388" i="3" s="1"/>
  <c r="I388" i="3" s="1"/>
  <c r="J430" i="3" a="1"/>
  <c r="J430" i="3" s="1"/>
  <c r="I430" i="3" s="1"/>
  <c r="J444" i="3" a="1"/>
  <c r="J444" i="3" s="1"/>
  <c r="I444" i="3" s="1"/>
  <c r="J477" i="3" a="1"/>
  <c r="J477" i="3" s="1"/>
  <c r="I477" i="3" s="1"/>
  <c r="J481" i="3" a="1"/>
  <c r="J481" i="3" s="1"/>
  <c r="I481" i="3" s="1"/>
  <c r="J492" i="3" a="1"/>
  <c r="J492" i="3" s="1"/>
  <c r="I492" i="3" s="1"/>
  <c r="J510" i="3" a="1"/>
  <c r="J510" i="3" s="1"/>
  <c r="I510" i="3" s="1"/>
  <c r="J560" i="3" a="1"/>
  <c r="J560" i="3" s="1"/>
  <c r="I560" i="3" s="1"/>
  <c r="J613" i="3" a="1"/>
  <c r="J613" i="3" s="1"/>
  <c r="I613" i="3" s="1"/>
  <c r="J618" i="3" a="1"/>
  <c r="J618" i="3" s="1"/>
  <c r="I618" i="3" s="1"/>
  <c r="J11" i="3" a="1"/>
  <c r="J11" i="3" s="1"/>
  <c r="I11" i="3" s="1"/>
  <c r="J23" i="3" a="1"/>
  <c r="J23" i="3" s="1"/>
  <c r="I23" i="3" s="1"/>
  <c r="J32" i="3" a="1"/>
  <c r="J32" i="3" s="1"/>
  <c r="I32" i="3" s="1"/>
  <c r="J34" i="3" a="1"/>
  <c r="J34" i="3" s="1"/>
  <c r="I34" i="3" s="1"/>
  <c r="J36" i="3" a="1"/>
  <c r="J36" i="3" s="1"/>
  <c r="I36" i="3" s="1"/>
  <c r="J66" i="3" a="1"/>
  <c r="J66" i="3" s="1"/>
  <c r="I66" i="3" s="1"/>
  <c r="J94" i="3" a="1"/>
  <c r="J94" i="3" s="1"/>
  <c r="I94" i="3" s="1"/>
  <c r="J130" i="3" a="1"/>
  <c r="J130" i="3" s="1"/>
  <c r="I130" i="3" s="1"/>
  <c r="J198" i="3" a="1"/>
  <c r="J198" i="3" s="1"/>
  <c r="I198" i="3" s="1"/>
  <c r="J230" i="3" a="1"/>
  <c r="J230" i="3" s="1"/>
  <c r="I230" i="3" s="1"/>
  <c r="J268" i="3" a="1"/>
  <c r="J268" i="3" s="1"/>
  <c r="I268" i="3" s="1"/>
  <c r="J314" i="3" a="1"/>
  <c r="J314" i="3" s="1"/>
  <c r="I314" i="3" s="1"/>
  <c r="J337" i="3" a="1"/>
  <c r="J337" i="3" s="1"/>
  <c r="I337" i="3" s="1"/>
  <c r="J352" i="3" a="1"/>
  <c r="J352" i="3" s="1"/>
  <c r="I352" i="3" s="1"/>
  <c r="J374" i="3" a="1"/>
  <c r="J374" i="3" s="1"/>
  <c r="I374" i="3" s="1"/>
  <c r="J390" i="3" a="1"/>
  <c r="J390" i="3" s="1"/>
  <c r="I390" i="3" s="1"/>
  <c r="J410" i="3" a="1"/>
  <c r="J410" i="3" s="1"/>
  <c r="I410" i="3" s="1"/>
  <c r="J432" i="3" a="1"/>
  <c r="J432" i="3" s="1"/>
  <c r="I432" i="3" s="1"/>
  <c r="J446" i="3" a="1"/>
  <c r="J446" i="3" s="1"/>
  <c r="I446" i="3" s="1"/>
  <c r="J462" i="3" a="1"/>
  <c r="J462" i="3" s="1"/>
  <c r="I462" i="3" s="1"/>
  <c r="J526" i="3" a="1"/>
  <c r="J526" i="3" s="1"/>
  <c r="I526" i="3" s="1"/>
  <c r="J544" i="3" a="1"/>
  <c r="J544" i="3" s="1"/>
  <c r="I544" i="3" s="1"/>
  <c r="J546" i="3" a="1"/>
  <c r="J546" i="3" s="1"/>
  <c r="I546" i="3" s="1"/>
  <c r="J562" i="3" a="1"/>
  <c r="J562" i="3" s="1"/>
  <c r="I562" i="3" s="1"/>
  <c r="J564" i="3" a="1"/>
  <c r="J564" i="3" s="1"/>
  <c r="I564" i="3" s="1"/>
  <c r="J592" i="3" a="1"/>
  <c r="J592" i="3" s="1"/>
  <c r="I592" i="3" s="1"/>
  <c r="J601" i="3" a="1"/>
  <c r="J601" i="3" s="1"/>
  <c r="I601" i="3" s="1"/>
  <c r="J606" i="3" a="1"/>
  <c r="J606" i="3" s="1"/>
  <c r="I606" i="3" s="1"/>
  <c r="J660" i="3" a="1"/>
  <c r="J660" i="3" s="1"/>
  <c r="I660" i="3" s="1"/>
  <c r="J674" i="3" a="1"/>
  <c r="J674" i="3" s="1"/>
  <c r="I674" i="3" s="1"/>
  <c r="J698" i="3" a="1"/>
  <c r="J698" i="3" s="1"/>
  <c r="I698" i="3" s="1"/>
  <c r="J711" i="3" a="1"/>
  <c r="J711" i="3" s="1"/>
  <c r="I711" i="3" s="1"/>
  <c r="J740" i="3" a="1"/>
  <c r="J740" i="3" s="1"/>
  <c r="I740" i="3" s="1"/>
  <c r="J817" i="3" a="1"/>
  <c r="J817" i="3" s="1"/>
  <c r="I817" i="3" s="1"/>
  <c r="J859" i="3" a="1"/>
  <c r="J859" i="3" s="1"/>
  <c r="I859" i="3" s="1"/>
  <c r="J883" i="3" a="1"/>
  <c r="J883" i="3" s="1"/>
  <c r="I883" i="3" s="1"/>
  <c r="J886" i="3" a="1"/>
  <c r="J886" i="3" s="1"/>
  <c r="I886" i="3" s="1"/>
  <c r="J943" i="3" a="1"/>
  <c r="J943" i="3" s="1"/>
  <c r="I943" i="3" s="1"/>
  <c r="J982" i="3" a="1"/>
  <c r="J982" i="3" s="1"/>
  <c r="I982" i="3" s="1"/>
  <c r="J994" i="3" a="1"/>
  <c r="J994" i="3" s="1"/>
  <c r="I994" i="3" s="1"/>
  <c r="J1016" i="3" a="1"/>
  <c r="J1016" i="3" s="1"/>
  <c r="I1016" i="3" s="1"/>
  <c r="J1028" i="3" a="1"/>
  <c r="J1028" i="3" s="1"/>
  <c r="I1028" i="3" s="1"/>
  <c r="J1033" i="3" a="1"/>
  <c r="J1033" i="3" s="1"/>
  <c r="I1033" i="3" s="1"/>
  <c r="J1035" i="3" a="1"/>
  <c r="J1035" i="3" s="1"/>
  <c r="I1035" i="3" s="1"/>
  <c r="J1042" i="3" a="1"/>
  <c r="J1042" i="3" s="1"/>
  <c r="I1042" i="3" s="1"/>
  <c r="J1057" i="3" a="1"/>
  <c r="J1057" i="3" s="1"/>
  <c r="I1057" i="3" s="1"/>
  <c r="J1092" i="3" a="1"/>
  <c r="J1092" i="3" s="1"/>
  <c r="I1092" i="3" s="1"/>
  <c r="J1094" i="3" a="1"/>
  <c r="J1094" i="3" s="1"/>
  <c r="I1094" i="3" s="1"/>
  <c r="J1132" i="3" a="1"/>
  <c r="J1132" i="3" s="1"/>
  <c r="I1132" i="3" s="1"/>
  <c r="J1144" i="3" a="1"/>
  <c r="J1144" i="3" s="1"/>
  <c r="I1144" i="3" s="1"/>
  <c r="J1211" i="3" a="1"/>
  <c r="J1211" i="3" s="1"/>
  <c r="I1211" i="3" s="1"/>
  <c r="J1236" i="3" a="1"/>
  <c r="J1236" i="3" s="1"/>
  <c r="I1236" i="3" s="1"/>
  <c r="J1238" i="3" a="1"/>
  <c r="J1238" i="3" s="1"/>
  <c r="I1238" i="3" s="1"/>
  <c r="J1243" i="3" a="1"/>
  <c r="J1243" i="3" s="1"/>
  <c r="I1243" i="3" s="1"/>
  <c r="J1246" i="3" a="1"/>
  <c r="J1246" i="3" s="1"/>
  <c r="I1246" i="3" s="1"/>
  <c r="J637" i="3" a="1"/>
  <c r="J637" i="3" s="1"/>
  <c r="I637" i="3" s="1"/>
  <c r="J685" i="3" a="1"/>
  <c r="J685" i="3" s="1"/>
  <c r="I685" i="3" s="1"/>
  <c r="J631" i="3" a="1"/>
  <c r="J631" i="3" s="1"/>
  <c r="I631" i="3" s="1"/>
  <c r="J642" i="3" a="1"/>
  <c r="J642" i="3" s="1"/>
  <c r="I642" i="3" s="1"/>
  <c r="J648" i="3" a="1"/>
  <c r="J648" i="3" s="1"/>
  <c r="I648" i="3" s="1"/>
  <c r="J676" i="3" a="1"/>
  <c r="J676" i="3" s="1"/>
  <c r="I676" i="3" s="1"/>
  <c r="J679" i="3" a="1"/>
  <c r="J679" i="3" s="1"/>
  <c r="I679" i="3" s="1"/>
  <c r="J690" i="3" a="1"/>
  <c r="J690" i="3" s="1"/>
  <c r="I690" i="3" s="1"/>
  <c r="J721" i="3" a="1"/>
  <c r="J721" i="3" s="1"/>
  <c r="I721" i="3" s="1"/>
  <c r="J726" i="3" a="1"/>
  <c r="J726" i="3" s="1"/>
  <c r="I726" i="3" s="1"/>
  <c r="J759" i="3" a="1"/>
  <c r="J759" i="3" s="1"/>
  <c r="I759" i="3" s="1"/>
  <c r="J780" i="3" a="1"/>
  <c r="J780" i="3" s="1"/>
  <c r="I780" i="3" s="1"/>
  <c r="J811" i="3" a="1"/>
  <c r="J811" i="3" s="1"/>
  <c r="I811" i="3" s="1"/>
  <c r="J830" i="3" a="1"/>
  <c r="J830" i="3" s="1"/>
  <c r="I830" i="3" s="1"/>
  <c r="J896" i="3" a="1"/>
  <c r="J896" i="3" s="1"/>
  <c r="I896" i="3" s="1"/>
  <c r="J918" i="3" a="1"/>
  <c r="J918" i="3" s="1"/>
  <c r="I918" i="3" s="1"/>
  <c r="J924" i="3" a="1"/>
  <c r="J924" i="3" s="1"/>
  <c r="I924" i="3" s="1"/>
  <c r="J960" i="3" a="1"/>
  <c r="J960" i="3" s="1"/>
  <c r="I960" i="3" s="1"/>
  <c r="J984" i="3" a="1"/>
  <c r="J984" i="3" s="1"/>
  <c r="I984" i="3" s="1"/>
  <c r="J991" i="3" a="1"/>
  <c r="J991" i="3" s="1"/>
  <c r="I991" i="3" s="1"/>
  <c r="J1023" i="3" a="1"/>
  <c r="J1023" i="3" s="1"/>
  <c r="I1023" i="3" s="1"/>
  <c r="J1044" i="3" a="1"/>
  <c r="J1044" i="3" s="1"/>
  <c r="I1044" i="3" s="1"/>
  <c r="J1059" i="3" a="1"/>
  <c r="J1059" i="3" s="1"/>
  <c r="I1059" i="3" s="1"/>
  <c r="J1099" i="3" a="1"/>
  <c r="J1099" i="3" s="1"/>
  <c r="I1099" i="3" s="1"/>
  <c r="J1127" i="3" a="1"/>
  <c r="J1127" i="3" s="1"/>
  <c r="I1127" i="3" s="1"/>
  <c r="J1159" i="3" a="1"/>
  <c r="J1159" i="3" s="1"/>
  <c r="I1159" i="3" s="1"/>
  <c r="J1170" i="3" a="1"/>
  <c r="J1170" i="3" s="1"/>
  <c r="I1170" i="3" s="1"/>
  <c r="J1200" i="3" a="1"/>
  <c r="J1200" i="3" s="1"/>
  <c r="I1200" i="3" s="1"/>
  <c r="J1228" i="3" a="1"/>
  <c r="J1228" i="3" s="1"/>
  <c r="I1228" i="3" s="1"/>
  <c r="J1248" i="3" a="1"/>
  <c r="J1248" i="3" s="1"/>
  <c r="I1248" i="3" s="1"/>
  <c r="J1250" i="3" a="1"/>
  <c r="J1250" i="3" s="1"/>
  <c r="I1250" i="3" s="1"/>
  <c r="J1263" i="3" a="1"/>
  <c r="J1263" i="3" s="1"/>
  <c r="I1263" i="3" s="1"/>
  <c r="J1273" i="3" a="1"/>
  <c r="J1273" i="3" s="1"/>
  <c r="I1273" i="3" s="1"/>
  <c r="J639" i="3" a="1"/>
  <c r="J639" i="3" s="1"/>
  <c r="I639" i="3" s="1"/>
  <c r="J662" i="3" a="1"/>
  <c r="J662" i="3" s="1"/>
  <c r="I662" i="3" s="1"/>
  <c r="J687" i="3" a="1"/>
  <c r="J687" i="3" s="1"/>
  <c r="I687" i="3" s="1"/>
  <c r="J708" i="3" a="1"/>
  <c r="J708" i="3" s="1"/>
  <c r="I708" i="3" s="1"/>
  <c r="J782" i="3" a="1"/>
  <c r="J782" i="3" s="1"/>
  <c r="I782" i="3" s="1"/>
  <c r="J793" i="3" a="1"/>
  <c r="J793" i="3" s="1"/>
  <c r="I793" i="3" s="1"/>
  <c r="J819" i="3" a="1"/>
  <c r="J819" i="3" s="1"/>
  <c r="I819" i="3" s="1"/>
  <c r="J877" i="3" a="1"/>
  <c r="J877" i="3" s="1"/>
  <c r="I877" i="3" s="1"/>
  <c r="J904" i="3" a="1"/>
  <c r="J904" i="3" s="1"/>
  <c r="I904" i="3" s="1"/>
  <c r="J907" i="3" a="1"/>
  <c r="J907" i="3" s="1"/>
  <c r="I907" i="3" s="1"/>
  <c r="J915" i="3" a="1"/>
  <c r="J915" i="3" s="1"/>
  <c r="I915" i="3" s="1"/>
  <c r="J952" i="3" a="1"/>
  <c r="J952" i="3" s="1"/>
  <c r="I952" i="3" s="1"/>
  <c r="J979" i="3" a="1"/>
  <c r="J979" i="3" s="1"/>
  <c r="I979" i="3" s="1"/>
  <c r="J1003" i="3" a="1"/>
  <c r="J1003" i="3" s="1"/>
  <c r="I1003" i="3" s="1"/>
  <c r="J1039" i="3" a="1"/>
  <c r="J1039" i="3" s="1"/>
  <c r="I1039" i="3" s="1"/>
  <c r="J1051" i="3" a="1"/>
  <c r="J1051" i="3" s="1"/>
  <c r="I1051" i="3" s="1"/>
  <c r="J1146" i="3" a="1"/>
  <c r="J1146" i="3" s="1"/>
  <c r="I1146" i="3" s="1"/>
  <c r="J1240" i="3" a="1"/>
  <c r="J1240" i="3" s="1"/>
  <c r="I1240" i="3" s="1"/>
  <c r="J1268" i="3" a="1"/>
  <c r="J1268" i="3" s="1"/>
  <c r="I1268" i="3" s="1"/>
  <c r="J1278" i="3" a="1"/>
  <c r="J1278" i="3" s="1"/>
  <c r="I1278" i="3" s="1"/>
  <c r="J1480" i="3" a="1"/>
  <c r="J1480" i="3" s="1"/>
  <c r="I1480" i="3" s="1"/>
  <c r="J650" i="3" a="1"/>
  <c r="J650" i="3" s="1"/>
  <c r="I650" i="3" s="1"/>
  <c r="J739" i="3" a="1"/>
  <c r="J739" i="3" s="1"/>
  <c r="I739" i="3" s="1"/>
  <c r="J795" i="3" a="1"/>
  <c r="J795" i="3" s="1"/>
  <c r="I795" i="3" s="1"/>
  <c r="J800" i="3" a="1"/>
  <c r="J800" i="3" s="1"/>
  <c r="I800" i="3" s="1"/>
  <c r="J847" i="3" a="1"/>
  <c r="J847" i="3" s="1"/>
  <c r="I847" i="3" s="1"/>
  <c r="J853" i="3" a="1"/>
  <c r="J853" i="3" s="1"/>
  <c r="I853" i="3" s="1"/>
  <c r="J866" i="3" a="1"/>
  <c r="J866" i="3" s="1"/>
  <c r="I866" i="3" s="1"/>
  <c r="J882" i="3" a="1"/>
  <c r="J882" i="3" s="1"/>
  <c r="I882" i="3" s="1"/>
  <c r="J888" i="3" a="1"/>
  <c r="J888" i="3" s="1"/>
  <c r="I888" i="3" s="1"/>
  <c r="J964" i="3" a="1"/>
  <c r="J964" i="3" s="1"/>
  <c r="I964" i="3" s="1"/>
  <c r="J1069" i="3" a="1"/>
  <c r="J1069" i="3" s="1"/>
  <c r="I1069" i="3" s="1"/>
  <c r="J1076" i="3" a="1"/>
  <c r="J1076" i="3" s="1"/>
  <c r="I1076" i="3" s="1"/>
  <c r="J1079" i="3" a="1"/>
  <c r="J1079" i="3" s="1"/>
  <c r="I1079" i="3" s="1"/>
  <c r="J1086" i="3" a="1"/>
  <c r="J1086" i="3" s="1"/>
  <c r="I1086" i="3" s="1"/>
  <c r="J1114" i="3" a="1"/>
  <c r="J1114" i="3" s="1"/>
  <c r="I1114" i="3" s="1"/>
  <c r="J1129" i="3" a="1"/>
  <c r="J1129" i="3" s="1"/>
  <c r="I1129" i="3" s="1"/>
  <c r="J1156" i="3" a="1"/>
  <c r="J1156" i="3" s="1"/>
  <c r="I1156" i="3" s="1"/>
  <c r="J1167" i="3" a="1"/>
  <c r="J1167" i="3" s="1"/>
  <c r="I1167" i="3" s="1"/>
  <c r="J1175" i="3" a="1"/>
  <c r="J1175" i="3" s="1"/>
  <c r="I1175" i="3" s="1"/>
  <c r="J1194" i="3" a="1"/>
  <c r="J1194" i="3" s="1"/>
  <c r="I1194" i="3" s="1"/>
  <c r="J1202" i="3" a="1"/>
  <c r="J1202" i="3" s="1"/>
  <c r="I1202" i="3" s="1"/>
  <c r="J1215" i="3" a="1"/>
  <c r="J1215" i="3" s="1"/>
  <c r="I1215" i="3" s="1"/>
  <c r="J1255" i="3" a="1"/>
  <c r="J1255" i="3" s="1"/>
  <c r="I1255" i="3" s="1"/>
  <c r="J1260" i="3" a="1"/>
  <c r="J1260" i="3" s="1"/>
  <c r="I1260" i="3" s="1"/>
  <c r="J1275" i="3" a="1"/>
  <c r="J1275" i="3" s="1"/>
  <c r="I1275" i="3" s="1"/>
  <c r="J1390" i="3" a="1"/>
  <c r="J1390" i="3" s="1"/>
  <c r="I1390" i="3" s="1"/>
  <c r="J673" i="3" a="1"/>
  <c r="J673" i="3" s="1"/>
  <c r="I673" i="3" s="1"/>
  <c r="J805" i="3" a="1"/>
  <c r="J805" i="3" s="1"/>
  <c r="I805" i="3" s="1"/>
  <c r="J824" i="3" a="1"/>
  <c r="J824" i="3" s="1"/>
  <c r="I824" i="3" s="1"/>
  <c r="J874" i="3" a="1"/>
  <c r="J874" i="3" s="1"/>
  <c r="I874" i="3" s="1"/>
  <c r="J898" i="3" a="1"/>
  <c r="J898" i="3" s="1"/>
  <c r="I898" i="3" s="1"/>
  <c r="J937" i="3" a="1"/>
  <c r="J937" i="3" s="1"/>
  <c r="I937" i="3" s="1"/>
  <c r="J976" i="3" a="1"/>
  <c r="J976" i="3" s="1"/>
  <c r="I976" i="3" s="1"/>
  <c r="J988" i="3" a="1"/>
  <c r="J988" i="3" s="1"/>
  <c r="I988" i="3" s="1"/>
  <c r="J1000" i="3" a="1"/>
  <c r="J1000" i="3" s="1"/>
  <c r="I1000" i="3" s="1"/>
  <c r="J1015" i="3" a="1"/>
  <c r="J1015" i="3" s="1"/>
  <c r="I1015" i="3" s="1"/>
  <c r="J1027" i="3" a="1"/>
  <c r="J1027" i="3" s="1"/>
  <c r="I1027" i="3" s="1"/>
  <c r="J1032" i="3" a="1"/>
  <c r="J1032" i="3" s="1"/>
  <c r="I1032" i="3" s="1"/>
  <c r="J1034" i="3" a="1"/>
  <c r="J1034" i="3" s="1"/>
  <c r="I1034" i="3" s="1"/>
  <c r="J1071" i="3" a="1"/>
  <c r="J1071" i="3" s="1"/>
  <c r="I1071" i="3" s="1"/>
  <c r="J1111" i="3" a="1"/>
  <c r="J1111" i="3" s="1"/>
  <c r="I1111" i="3" s="1"/>
  <c r="J1119" i="3" a="1"/>
  <c r="J1119" i="3" s="1"/>
  <c r="I1119" i="3" s="1"/>
  <c r="J1164" i="3" a="1"/>
  <c r="J1164" i="3" s="1"/>
  <c r="I1164" i="3" s="1"/>
  <c r="J1184" i="3" a="1"/>
  <c r="J1184" i="3" s="1"/>
  <c r="I1184" i="3" s="1"/>
  <c r="J1210" i="3" a="1"/>
  <c r="J1210" i="3" s="1"/>
  <c r="I1210" i="3" s="1"/>
  <c r="J1225" i="3" a="1"/>
  <c r="J1225" i="3" s="1"/>
  <c r="I1225" i="3" s="1"/>
  <c r="J1252" i="3" a="1"/>
  <c r="J1252" i="3" s="1"/>
  <c r="I1252" i="3" s="1"/>
  <c r="J1270" i="3" a="1"/>
  <c r="J1270" i="3" s="1"/>
  <c r="I1270" i="3" s="1"/>
  <c r="J630" i="3" a="1"/>
  <c r="J630" i="3" s="1"/>
  <c r="I630" i="3" s="1"/>
  <c r="J636" i="3" a="1"/>
  <c r="J636" i="3" s="1"/>
  <c r="I636" i="3" s="1"/>
  <c r="J678" i="3" a="1"/>
  <c r="J678" i="3" s="1"/>
  <c r="I678" i="3" s="1"/>
  <c r="J715" i="3" a="1"/>
  <c r="J715" i="3" s="1"/>
  <c r="I715" i="3" s="1"/>
  <c r="J744" i="3" a="1"/>
  <c r="J744" i="3" s="1"/>
  <c r="I744" i="3" s="1"/>
  <c r="J751" i="3" a="1"/>
  <c r="J751" i="3" s="1"/>
  <c r="I751" i="3" s="1"/>
  <c r="J771" i="3" a="1"/>
  <c r="J771" i="3" s="1"/>
  <c r="I771" i="3" s="1"/>
  <c r="J810" i="3" a="1"/>
  <c r="J810" i="3" s="1"/>
  <c r="I810" i="3" s="1"/>
  <c r="J841" i="3" a="1"/>
  <c r="J841" i="3" s="1"/>
  <c r="I841" i="3" s="1"/>
  <c r="J879" i="3" a="1"/>
  <c r="J879" i="3" s="1"/>
  <c r="I879" i="3" s="1"/>
  <c r="J895" i="3" a="1"/>
  <c r="J895" i="3" s="1"/>
  <c r="I895" i="3" s="1"/>
  <c r="J901" i="3" a="1"/>
  <c r="J901" i="3" s="1"/>
  <c r="I901" i="3" s="1"/>
  <c r="J931" i="3" a="1"/>
  <c r="J931" i="3" s="1"/>
  <c r="I931" i="3" s="1"/>
  <c r="J971" i="3" a="1"/>
  <c r="J971" i="3" s="1"/>
  <c r="I971" i="3" s="1"/>
  <c r="J1063" i="3" a="1"/>
  <c r="J1063" i="3" s="1"/>
  <c r="I1063" i="3" s="1"/>
  <c r="J1093" i="3" a="1"/>
  <c r="J1093" i="3" s="1"/>
  <c r="I1093" i="3" s="1"/>
  <c r="J1131" i="3" a="1"/>
  <c r="J1131" i="3" s="1"/>
  <c r="I1131" i="3" s="1"/>
  <c r="J1141" i="3" a="1"/>
  <c r="J1141" i="3" s="1"/>
  <c r="I1141" i="3" s="1"/>
  <c r="J1177" i="3" a="1"/>
  <c r="J1177" i="3" s="1"/>
  <c r="I1177" i="3" s="1"/>
  <c r="J1189" i="3" a="1"/>
  <c r="J1189" i="3" s="1"/>
  <c r="I1189" i="3" s="1"/>
  <c r="J655" i="3" a="1"/>
  <c r="J655" i="3" s="1"/>
  <c r="I655" i="3" s="1"/>
  <c r="J675" i="3" a="1"/>
  <c r="J675" i="3" s="1"/>
  <c r="I675" i="3" s="1"/>
  <c r="J694" i="3" a="1"/>
  <c r="J694" i="3" s="1"/>
  <c r="I694" i="3" s="1"/>
  <c r="J699" i="3" a="1"/>
  <c r="J699" i="3" s="1"/>
  <c r="I699" i="3" s="1"/>
  <c r="J712" i="3" a="1"/>
  <c r="J712" i="3" s="1"/>
  <c r="I712" i="3" s="1"/>
  <c r="J758" i="3" a="1"/>
  <c r="J758" i="3" s="1"/>
  <c r="I758" i="3" s="1"/>
  <c r="J763" i="3" a="1"/>
  <c r="J763" i="3" s="1"/>
  <c r="I763" i="3" s="1"/>
  <c r="J818" i="3" a="1"/>
  <c r="J818" i="3" s="1"/>
  <c r="I818" i="3" s="1"/>
  <c r="J829" i="3" a="1"/>
  <c r="J829" i="3" s="1"/>
  <c r="I829" i="3" s="1"/>
  <c r="J835" i="3" a="1"/>
  <c r="J835" i="3" s="1"/>
  <c r="I835" i="3" s="1"/>
  <c r="J838" i="3" a="1"/>
  <c r="J838" i="3" s="1"/>
  <c r="I838" i="3" s="1"/>
  <c r="J855" i="3" a="1"/>
  <c r="J855" i="3" s="1"/>
  <c r="I855" i="3" s="1"/>
  <c r="J860" i="3" a="1"/>
  <c r="J860" i="3" s="1"/>
  <c r="I860" i="3" s="1"/>
  <c r="J914" i="3" a="1"/>
  <c r="J914" i="3" s="1"/>
  <c r="I914" i="3" s="1"/>
  <c r="J939" i="3" a="1"/>
  <c r="J939" i="3" s="1"/>
  <c r="I939" i="3" s="1"/>
  <c r="J995" i="3" a="1"/>
  <c r="J995" i="3" s="1"/>
  <c r="I995" i="3" s="1"/>
  <c r="J1012" i="3" a="1"/>
  <c r="J1012" i="3" s="1"/>
  <c r="I1012" i="3" s="1"/>
  <c r="J1043" i="3" a="1"/>
  <c r="J1043" i="3" s="1"/>
  <c r="I1043" i="3" s="1"/>
  <c r="J1083" i="3" a="1"/>
  <c r="J1083" i="3" s="1"/>
  <c r="I1083" i="3" s="1"/>
  <c r="J1098" i="3" a="1"/>
  <c r="J1098" i="3" s="1"/>
  <c r="I1098" i="3" s="1"/>
  <c r="J1136" i="3" a="1"/>
  <c r="J1136" i="3" s="1"/>
  <c r="I1136" i="3" s="1"/>
  <c r="J1143" i="3" a="1"/>
  <c r="J1143" i="3" s="1"/>
  <c r="I1143" i="3" s="1"/>
  <c r="J1166" i="3" a="1"/>
  <c r="J1166" i="3" s="1"/>
  <c r="I1166" i="3" s="1"/>
  <c r="J1179" i="3" a="1"/>
  <c r="J1179" i="3" s="1"/>
  <c r="I1179" i="3" s="1"/>
  <c r="J1191" i="3" a="1"/>
  <c r="J1191" i="3" s="1"/>
  <c r="I1191" i="3" s="1"/>
  <c r="J1207" i="3" a="1"/>
  <c r="J1207" i="3" s="1"/>
  <c r="I1207" i="3" s="1"/>
  <c r="J1214" i="3" a="1"/>
  <c r="J1214" i="3" s="1"/>
  <c r="I1214" i="3" s="1"/>
  <c r="J1227" i="3" a="1"/>
  <c r="J1227" i="3" s="1"/>
  <c r="I1227" i="3" s="1"/>
  <c r="J1247" i="3" a="1"/>
  <c r="J1247" i="3" s="1"/>
  <c r="I1247" i="3" s="1"/>
  <c r="J638" i="3" a="1"/>
  <c r="J638" i="3" s="1"/>
  <c r="I638" i="3" s="1"/>
  <c r="J686" i="3" a="1"/>
  <c r="J686" i="3" s="1"/>
  <c r="I686" i="3" s="1"/>
  <c r="J704" i="3" a="1"/>
  <c r="J704" i="3" s="1"/>
  <c r="I704" i="3" s="1"/>
  <c r="J720" i="3" a="1"/>
  <c r="J720" i="3" s="1"/>
  <c r="I720" i="3" s="1"/>
  <c r="J748" i="3" a="1"/>
  <c r="J748" i="3" s="1"/>
  <c r="I748" i="3" s="1"/>
  <c r="J760" i="3" a="1"/>
  <c r="J760" i="3" s="1"/>
  <c r="I760" i="3" s="1"/>
  <c r="J826" i="3" a="1"/>
  <c r="J826" i="3" s="1"/>
  <c r="I826" i="3" s="1"/>
  <c r="J876" i="3" a="1"/>
  <c r="J876" i="3" s="1"/>
  <c r="I876" i="3" s="1"/>
  <c r="J884" i="3" a="1"/>
  <c r="J884" i="3" s="1"/>
  <c r="I884" i="3" s="1"/>
  <c r="J906" i="3" a="1"/>
  <c r="J906" i="3" s="1"/>
  <c r="I906" i="3" s="1"/>
  <c r="J925" i="3" a="1"/>
  <c r="J925" i="3" s="1"/>
  <c r="I925" i="3" s="1"/>
  <c r="J949" i="3" a="1"/>
  <c r="J949" i="3" s="1"/>
  <c r="I949" i="3" s="1"/>
  <c r="J956" i="3" a="1"/>
  <c r="J956" i="3" s="1"/>
  <c r="I956" i="3" s="1"/>
  <c r="J978" i="3" a="1"/>
  <c r="J978" i="3" s="1"/>
  <c r="I978" i="3" s="1"/>
  <c r="J1002" i="3" a="1"/>
  <c r="J1002" i="3" s="1"/>
  <c r="I1002" i="3" s="1"/>
  <c r="J1007" i="3" a="1"/>
  <c r="J1007" i="3" s="1"/>
  <c r="I1007" i="3" s="1"/>
  <c r="J1038" i="3" a="1"/>
  <c r="J1038" i="3" s="1"/>
  <c r="I1038" i="3" s="1"/>
  <c r="J1050" i="3" a="1"/>
  <c r="J1050" i="3" s="1"/>
  <c r="I1050" i="3" s="1"/>
  <c r="J1060" i="3" a="1"/>
  <c r="J1060" i="3" s="1"/>
  <c r="I1060" i="3" s="1"/>
  <c r="J1075" i="3" a="1"/>
  <c r="J1075" i="3" s="1"/>
  <c r="I1075" i="3" s="1"/>
  <c r="J1103" i="3" a="1"/>
  <c r="J1103" i="3" s="1"/>
  <c r="I1103" i="3" s="1"/>
  <c r="J1118" i="3" a="1"/>
  <c r="J1118" i="3" s="1"/>
  <c r="I1118" i="3" s="1"/>
  <c r="J1123" i="3" a="1"/>
  <c r="J1123" i="3" s="1"/>
  <c r="I1123" i="3" s="1"/>
  <c r="J1153" i="3" a="1"/>
  <c r="J1153" i="3" s="1"/>
  <c r="I1153" i="3" s="1"/>
  <c r="J1219" i="3" a="1"/>
  <c r="J1219" i="3" s="1"/>
  <c r="I1219" i="3" s="1"/>
  <c r="J1222" i="3" a="1"/>
  <c r="J1222" i="3" s="1"/>
  <c r="I1222" i="3" s="1"/>
  <c r="J1232" i="3" a="1"/>
  <c r="J1232" i="3" s="1"/>
  <c r="I1232" i="3" s="1"/>
  <c r="J1239" i="3" a="1"/>
  <c r="J1239" i="3" s="1"/>
  <c r="I1239" i="3" s="1"/>
  <c r="J1244" i="3" a="1"/>
  <c r="J1244" i="3" s="1"/>
  <c r="I1244" i="3" s="1"/>
  <c r="J1267" i="3" a="1"/>
  <c r="J1267" i="3" s="1"/>
  <c r="I1267" i="3" s="1"/>
  <c r="J1274" i="3" a="1"/>
  <c r="J1274" i="3" s="1"/>
  <c r="I1274" i="3" s="1"/>
  <c r="J649" i="3" a="1"/>
  <c r="J649" i="3" s="1"/>
  <c r="I649" i="3" s="1"/>
  <c r="J666" i="3" a="1"/>
  <c r="J666" i="3" s="1"/>
  <c r="I666" i="3" s="1"/>
  <c r="J733" i="3" a="1"/>
  <c r="J733" i="3" s="1"/>
  <c r="I733" i="3" s="1"/>
  <c r="J738" i="3" a="1"/>
  <c r="J738" i="3" s="1"/>
  <c r="I738" i="3" s="1"/>
  <c r="J778" i="3" a="1"/>
  <c r="J778" i="3" s="1"/>
  <c r="I778" i="3" s="1"/>
  <c r="J781" i="3" a="1"/>
  <c r="J781" i="3" s="1"/>
  <c r="I781" i="3" s="1"/>
  <c r="J786" i="3" a="1"/>
  <c r="J786" i="3" s="1"/>
  <c r="I786" i="3" s="1"/>
  <c r="J792" i="3" a="1"/>
  <c r="J792" i="3" s="1"/>
  <c r="I792" i="3" s="1"/>
  <c r="J794" i="3" a="1"/>
  <c r="J794" i="3" s="1"/>
  <c r="I794" i="3" s="1"/>
  <c r="J799" i="3" a="1"/>
  <c r="J799" i="3" s="1"/>
  <c r="I799" i="3" s="1"/>
  <c r="J843" i="3" a="1"/>
  <c r="J843" i="3" s="1"/>
  <c r="I843" i="3" s="1"/>
  <c r="J852" i="3" a="1"/>
  <c r="J852" i="3" s="1"/>
  <c r="I852" i="3" s="1"/>
  <c r="J916" i="3" a="1"/>
  <c r="J916" i="3" s="1"/>
  <c r="I916" i="3" s="1"/>
  <c r="J951" i="3" a="1"/>
  <c r="J951" i="3" s="1"/>
  <c r="I951" i="3" s="1"/>
  <c r="J961" i="3" a="1"/>
  <c r="J961" i="3" s="1"/>
  <c r="I961" i="3" s="1"/>
  <c r="J973" i="3" a="1"/>
  <c r="J973" i="3" s="1"/>
  <c r="I973" i="3" s="1"/>
  <c r="J985" i="3" a="1"/>
  <c r="J985" i="3" s="1"/>
  <c r="I985" i="3" s="1"/>
  <c r="J997" i="3" a="1"/>
  <c r="J997" i="3" s="1"/>
  <c r="I997" i="3" s="1"/>
  <c r="J1045" i="3" a="1"/>
  <c r="J1045" i="3" s="1"/>
  <c r="I1045" i="3" s="1"/>
  <c r="J1055" i="3" a="1"/>
  <c r="J1055" i="3" s="1"/>
  <c r="I1055" i="3" s="1"/>
  <c r="J1095" i="3" a="1"/>
  <c r="J1095" i="3" s="1"/>
  <c r="I1095" i="3" s="1"/>
  <c r="J1128" i="3" a="1"/>
  <c r="J1128" i="3" s="1"/>
  <c r="I1128" i="3" s="1"/>
  <c r="J1130" i="3" a="1"/>
  <c r="J1130" i="3" s="1"/>
  <c r="I1130" i="3" s="1"/>
  <c r="J1138" i="3" a="1"/>
  <c r="J1138" i="3" s="1"/>
  <c r="I1138" i="3" s="1"/>
  <c r="J1171" i="3" a="1"/>
  <c r="J1171" i="3" s="1"/>
  <c r="I1171" i="3" s="1"/>
  <c r="J1342" i="3" a="1"/>
  <c r="J1342" i="3" s="1"/>
  <c r="I1342" i="3" s="1"/>
  <c r="J1433" i="3" a="1"/>
  <c r="J1433" i="3" s="1"/>
  <c r="I1433" i="3" s="1"/>
  <c r="J640" i="3" a="1"/>
  <c r="J640" i="3" s="1"/>
  <c r="I640" i="3" s="1"/>
  <c r="J643" i="3" a="1"/>
  <c r="J643" i="3" s="1"/>
  <c r="I643" i="3" s="1"/>
  <c r="J663" i="3" a="1"/>
  <c r="J663" i="3" s="1"/>
  <c r="I663" i="3" s="1"/>
  <c r="J672" i="3" a="1"/>
  <c r="J672" i="3" s="1"/>
  <c r="I672" i="3" s="1"/>
  <c r="J688" i="3" a="1"/>
  <c r="J688" i="3" s="1"/>
  <c r="I688" i="3" s="1"/>
  <c r="J691" i="3" a="1"/>
  <c r="J691" i="3" s="1"/>
  <c r="I691" i="3" s="1"/>
  <c r="J709" i="3" a="1"/>
  <c r="J709" i="3" s="1"/>
  <c r="I709" i="3" s="1"/>
  <c r="J714" i="3" a="1"/>
  <c r="J714" i="3" s="1"/>
  <c r="I714" i="3" s="1"/>
  <c r="J724" i="3" a="1"/>
  <c r="J724" i="3" s="1"/>
  <c r="I724" i="3" s="1"/>
  <c r="J727" i="3" a="1"/>
  <c r="J727" i="3" s="1"/>
  <c r="I727" i="3" s="1"/>
  <c r="J775" i="3" a="1"/>
  <c r="J775" i="3" s="1"/>
  <c r="I775" i="3" s="1"/>
  <c r="J796" i="3" a="1"/>
  <c r="J796" i="3" s="1"/>
  <c r="I796" i="3" s="1"/>
  <c r="J820" i="3" a="1"/>
  <c r="J820" i="3" s="1"/>
  <c r="I820" i="3" s="1"/>
  <c r="J823" i="3" a="1"/>
  <c r="J823" i="3" s="1"/>
  <c r="I823" i="3" s="1"/>
  <c r="J865" i="3" a="1"/>
  <c r="J865" i="3" s="1"/>
  <c r="I865" i="3" s="1"/>
  <c r="J889" i="3" a="1"/>
  <c r="J889" i="3" s="1"/>
  <c r="I889" i="3" s="1"/>
  <c r="J894" i="3" a="1"/>
  <c r="J894" i="3" s="1"/>
  <c r="I894" i="3" s="1"/>
  <c r="J903" i="3" a="1"/>
  <c r="J903" i="3" s="1"/>
  <c r="I903" i="3" s="1"/>
  <c r="J919" i="3" a="1"/>
  <c r="J919" i="3" s="1"/>
  <c r="I919" i="3" s="1"/>
  <c r="J922" i="3" a="1"/>
  <c r="J922" i="3" s="1"/>
  <c r="I922" i="3" s="1"/>
  <c r="J930" i="3" a="1"/>
  <c r="J930" i="3" s="1"/>
  <c r="I930" i="3" s="1"/>
  <c r="J963" i="3" a="1"/>
  <c r="J963" i="3" s="1"/>
  <c r="I963" i="3" s="1"/>
  <c r="J1014" i="3" a="1"/>
  <c r="J1014" i="3" s="1"/>
  <c r="I1014" i="3" s="1"/>
  <c r="J1026" i="3" a="1"/>
  <c r="J1026" i="3" s="1"/>
  <c r="I1026" i="3" s="1"/>
  <c r="J1031" i="3" a="1"/>
  <c r="J1031" i="3" s="1"/>
  <c r="I1031" i="3" s="1"/>
  <c r="J1072" i="3" a="1"/>
  <c r="J1072" i="3" s="1"/>
  <c r="I1072" i="3" s="1"/>
  <c r="J1090" i="3" a="1"/>
  <c r="J1090" i="3" s="1"/>
  <c r="I1090" i="3" s="1"/>
  <c r="J1105" i="3" a="1"/>
  <c r="J1105" i="3" s="1"/>
  <c r="I1105" i="3" s="1"/>
  <c r="J1110" i="3" a="1"/>
  <c r="J1110" i="3" s="1"/>
  <c r="I1110" i="3" s="1"/>
  <c r="J1147" i="3" a="1"/>
  <c r="J1147" i="3" s="1"/>
  <c r="I1147" i="3" s="1"/>
  <c r="J1150" i="3" a="1"/>
  <c r="J1150" i="3" s="1"/>
  <c r="I1150" i="3" s="1"/>
  <c r="J1155" i="3" a="1"/>
  <c r="J1155" i="3" s="1"/>
  <c r="I1155" i="3" s="1"/>
  <c r="J1160" i="3" a="1"/>
  <c r="J1160" i="3" s="1"/>
  <c r="I1160" i="3" s="1"/>
  <c r="J1183" i="3" a="1"/>
  <c r="J1183" i="3" s="1"/>
  <c r="I1183" i="3" s="1"/>
  <c r="J1201" i="3" a="1"/>
  <c r="J1201" i="3" s="1"/>
  <c r="I1201" i="3" s="1"/>
  <c r="J1216" i="3" a="1"/>
  <c r="J1216" i="3" s="1"/>
  <c r="I1216" i="3" s="1"/>
  <c r="J1226" i="3" a="1"/>
  <c r="J1226" i="3" s="1"/>
  <c r="I1226" i="3" s="1"/>
  <c r="J1329" i="3" a="1"/>
  <c r="J1329" i="3" s="1"/>
  <c r="I1329" i="3" s="1"/>
  <c r="J654" i="3" a="1"/>
  <c r="J654" i="3" s="1"/>
  <c r="I654" i="3" s="1"/>
  <c r="J696" i="3" a="1"/>
  <c r="J696" i="3" s="1"/>
  <c r="I696" i="3" s="1"/>
  <c r="J706" i="3" a="1"/>
  <c r="J706" i="3" s="1"/>
  <c r="I706" i="3" s="1"/>
  <c r="J730" i="3" a="1"/>
  <c r="J730" i="3" s="1"/>
  <c r="I730" i="3" s="1"/>
  <c r="J735" i="3" a="1"/>
  <c r="J735" i="3" s="1"/>
  <c r="I735" i="3" s="1"/>
  <c r="J762" i="3" a="1"/>
  <c r="J762" i="3" s="1"/>
  <c r="I762" i="3" s="1"/>
  <c r="J768" i="3" a="1"/>
  <c r="J768" i="3" s="1"/>
  <c r="I768" i="3" s="1"/>
  <c r="J770" i="3" a="1"/>
  <c r="J770" i="3" s="1"/>
  <c r="I770" i="3" s="1"/>
  <c r="J772" i="3" a="1"/>
  <c r="J772" i="3" s="1"/>
  <c r="I772" i="3" s="1"/>
  <c r="J783" i="3" a="1"/>
  <c r="J783" i="3" s="1"/>
  <c r="I783" i="3" s="1"/>
  <c r="J806" i="3" a="1"/>
  <c r="J806" i="3" s="1"/>
  <c r="I806" i="3" s="1"/>
  <c r="J831" i="3" a="1"/>
  <c r="J831" i="3" s="1"/>
  <c r="I831" i="3" s="1"/>
  <c r="J854" i="3" a="1"/>
  <c r="J854" i="3" s="1"/>
  <c r="I854" i="3" s="1"/>
  <c r="J862" i="3" a="1"/>
  <c r="J862" i="3" s="1"/>
  <c r="I862" i="3" s="1"/>
  <c r="J870" i="3" a="1"/>
  <c r="J870" i="3" s="1"/>
  <c r="I870" i="3" s="1"/>
  <c r="J880" i="3" a="1"/>
  <c r="J880" i="3" s="1"/>
  <c r="I880" i="3" s="1"/>
  <c r="J927" i="3" a="1"/>
  <c r="J927" i="3" s="1"/>
  <c r="I927" i="3" s="1"/>
  <c r="J938" i="3" a="1"/>
  <c r="J938" i="3" s="1"/>
  <c r="I938" i="3" s="1"/>
  <c r="J946" i="3" a="1"/>
  <c r="J946" i="3" s="1"/>
  <c r="I946" i="3" s="1"/>
  <c r="J958" i="3" a="1"/>
  <c r="J958" i="3" s="1"/>
  <c r="I958" i="3" s="1"/>
  <c r="J975" i="3" a="1"/>
  <c r="J975" i="3" s="1"/>
  <c r="I975" i="3" s="1"/>
  <c r="J987" i="3" a="1"/>
  <c r="J987" i="3" s="1"/>
  <c r="I987" i="3" s="1"/>
  <c r="J999" i="3" a="1"/>
  <c r="J999" i="3" s="1"/>
  <c r="I999" i="3" s="1"/>
  <c r="J1019" i="3" a="1"/>
  <c r="J1019" i="3" s="1"/>
  <c r="I1019" i="3" s="1"/>
  <c r="J1047" i="3" a="1"/>
  <c r="J1047" i="3" s="1"/>
  <c r="I1047" i="3" s="1"/>
  <c r="J1087" i="3" a="1"/>
  <c r="J1087" i="3" s="1"/>
  <c r="I1087" i="3" s="1"/>
  <c r="J1115" i="3" a="1"/>
  <c r="J1115" i="3" s="1"/>
  <c r="I1115" i="3" s="1"/>
  <c r="J1120" i="3" a="1"/>
  <c r="J1120" i="3" s="1"/>
  <c r="I1120" i="3" s="1"/>
  <c r="J1142" i="3" a="1"/>
  <c r="J1142" i="3" s="1"/>
  <c r="I1142" i="3" s="1"/>
  <c r="J1178" i="3" a="1"/>
  <c r="J1178" i="3" s="1"/>
  <c r="I1178" i="3" s="1"/>
  <c r="J1190" i="3" a="1"/>
  <c r="J1190" i="3" s="1"/>
  <c r="I1190" i="3" s="1"/>
  <c r="J1195" i="3" a="1"/>
  <c r="J1195" i="3" s="1"/>
  <c r="I1195" i="3" s="1"/>
  <c r="J1198" i="3" a="1"/>
  <c r="J1198" i="3" s="1"/>
  <c r="I1198" i="3" s="1"/>
  <c r="J1234" i="3" a="1"/>
  <c r="J1234" i="3" s="1"/>
  <c r="I1234" i="3" s="1"/>
  <c r="J1251" i="3" a="1"/>
  <c r="J1251" i="3" s="1"/>
  <c r="I1251" i="3" s="1"/>
  <c r="J1261" i="3" a="1"/>
  <c r="J1261" i="3" s="1"/>
  <c r="I1261" i="3" s="1"/>
  <c r="J1276" i="3" a="1"/>
  <c r="J1276" i="3" s="1"/>
  <c r="I1276" i="3" s="1"/>
  <c r="J1280" i="3" a="1"/>
  <c r="J1280" i="3" s="1"/>
  <c r="I1280" i="3" s="1"/>
  <c r="J1300" i="3" a="1"/>
  <c r="J1300" i="3" s="1"/>
  <c r="I1300" i="3" s="1"/>
  <c r="J1305" i="3" a="1"/>
  <c r="J1305" i="3" s="1"/>
  <c r="I1305" i="3" s="1"/>
  <c r="J1313" i="3" a="1"/>
  <c r="J1313" i="3" s="1"/>
  <c r="I1313" i="3" s="1"/>
  <c r="J1327" i="3" a="1"/>
  <c r="J1327" i="3" s="1"/>
  <c r="I1327" i="3" s="1"/>
  <c r="J1354" i="3" a="1"/>
  <c r="J1354" i="3" s="1"/>
  <c r="I1354" i="3" s="1"/>
  <c r="J1388" i="3" a="1"/>
  <c r="J1388" i="3" s="1"/>
  <c r="I1388" i="3" s="1"/>
  <c r="J1409" i="3" a="1"/>
  <c r="J1409" i="3" s="1"/>
  <c r="I1409" i="3" s="1"/>
  <c r="J1413" i="3" a="1"/>
  <c r="J1413" i="3" s="1"/>
  <c r="I1413" i="3" s="1"/>
  <c r="J1428" i="3" a="1"/>
  <c r="J1428" i="3" s="1"/>
  <c r="I1428" i="3" s="1"/>
  <c r="J1431" i="3" a="1"/>
  <c r="J1431" i="3" s="1"/>
  <c r="I1431" i="3" s="1"/>
  <c r="J1453" i="3" a="1"/>
  <c r="J1453" i="3" s="1"/>
  <c r="I1453" i="3" s="1"/>
  <c r="J1456" i="3" a="1"/>
  <c r="J1456" i="3" s="1"/>
  <c r="I1456" i="3" s="1"/>
  <c r="J1337" i="3" a="1"/>
  <c r="J1337" i="3" s="1"/>
  <c r="I1337" i="3" s="1"/>
  <c r="J1347" i="3" a="1"/>
  <c r="J1347" i="3" s="1"/>
  <c r="I1347" i="3" s="1"/>
  <c r="J1359" i="3" a="1"/>
  <c r="J1359" i="3" s="1"/>
  <c r="I1359" i="3" s="1"/>
  <c r="J1366" i="3" a="1"/>
  <c r="J1366" i="3" s="1"/>
  <c r="I1366" i="3" s="1"/>
  <c r="J1392" i="3" a="1"/>
  <c r="J1392" i="3" s="1"/>
  <c r="I1392" i="3" s="1"/>
  <c r="J1415" i="3" a="1"/>
  <c r="J1415" i="3" s="1"/>
  <c r="I1415" i="3" s="1"/>
  <c r="J1435" i="3" a="1"/>
  <c r="J1435" i="3" s="1"/>
  <c r="I1435" i="3" s="1"/>
  <c r="J1440" i="3" a="1"/>
  <c r="J1440" i="3" s="1"/>
  <c r="I1440" i="3" s="1"/>
  <c r="J1482" i="3" a="1"/>
  <c r="J1482" i="3" s="1"/>
  <c r="I1482" i="3" s="1"/>
  <c r="J1484" i="3" a="1"/>
  <c r="J1484" i="3" s="1"/>
  <c r="I1484" i="3" s="1"/>
  <c r="J1549" i="3" a="1"/>
  <c r="J1549" i="3" s="1"/>
  <c r="I1549" i="3" s="1"/>
  <c r="J1292" i="3" a="1"/>
  <c r="J1292" i="3" s="1"/>
  <c r="I1292" i="3" s="1"/>
  <c r="J1302" i="3" a="1"/>
  <c r="J1302" i="3" s="1"/>
  <c r="I1302" i="3" s="1"/>
  <c r="J1307" i="3" a="1"/>
  <c r="J1307" i="3" s="1"/>
  <c r="I1307" i="3" s="1"/>
  <c r="J1319" i="3" a="1"/>
  <c r="J1319" i="3" s="1"/>
  <c r="I1319" i="3" s="1"/>
  <c r="J1331" i="3" a="1"/>
  <c r="J1331" i="3" s="1"/>
  <c r="I1331" i="3" s="1"/>
  <c r="J1344" i="3" a="1"/>
  <c r="J1344" i="3" s="1"/>
  <c r="I1344" i="3" s="1"/>
  <c r="J1356" i="3" a="1"/>
  <c r="J1356" i="3" s="1"/>
  <c r="I1356" i="3" s="1"/>
  <c r="J1368" i="3" a="1"/>
  <c r="J1368" i="3" s="1"/>
  <c r="I1368" i="3" s="1"/>
  <c r="J1371" i="3" a="1"/>
  <c r="J1371" i="3" s="1"/>
  <c r="I1371" i="3" s="1"/>
  <c r="J1378" i="3" a="1"/>
  <c r="J1378" i="3" s="1"/>
  <c r="I1378" i="3" s="1"/>
  <c r="J1383" i="3" a="1"/>
  <c r="J1383" i="3" s="1"/>
  <c r="I1383" i="3" s="1"/>
  <c r="J1399" i="3" a="1"/>
  <c r="J1399" i="3" s="1"/>
  <c r="I1399" i="3" s="1"/>
  <c r="J1420" i="3" a="1"/>
  <c r="J1420" i="3" s="1"/>
  <c r="I1420" i="3" s="1"/>
  <c r="J1458" i="3" a="1"/>
  <c r="J1458" i="3" s="1"/>
  <c r="I1458" i="3" s="1"/>
  <c r="J1461" i="3" a="1"/>
  <c r="J1461" i="3" s="1"/>
  <c r="I1461" i="3" s="1"/>
  <c r="J1463" i="3" a="1"/>
  <c r="J1463" i="3" s="1"/>
  <c r="I1463" i="3" s="1"/>
  <c r="J1486" i="3" a="1"/>
  <c r="J1486" i="3" s="1"/>
  <c r="I1486" i="3" s="1"/>
  <c r="J2019" i="3" a="1"/>
  <c r="J2019" i="3" s="1"/>
  <c r="I2019" i="3" s="1"/>
  <c r="J1279" i="3" a="1"/>
  <c r="J1279" i="3" s="1"/>
  <c r="I1279" i="3" s="1"/>
  <c r="J1294" i="3" a="1"/>
  <c r="J1294" i="3" s="1"/>
  <c r="I1294" i="3" s="1"/>
  <c r="J1326" i="3" a="1"/>
  <c r="J1326" i="3" s="1"/>
  <c r="I1326" i="3" s="1"/>
  <c r="J1339" i="3" a="1"/>
  <c r="J1339" i="3" s="1"/>
  <c r="I1339" i="3" s="1"/>
  <c r="J1351" i="3" a="1"/>
  <c r="J1351" i="3" s="1"/>
  <c r="I1351" i="3" s="1"/>
  <c r="J1363" i="3" a="1"/>
  <c r="J1363" i="3" s="1"/>
  <c r="I1363" i="3" s="1"/>
  <c r="J1385" i="3" a="1"/>
  <c r="J1385" i="3" s="1"/>
  <c r="I1385" i="3" s="1"/>
  <c r="J1404" i="3" a="1"/>
  <c r="J1404" i="3" s="1"/>
  <c r="I1404" i="3" s="1"/>
  <c r="J1422" i="3" a="1"/>
  <c r="J1422" i="3" s="1"/>
  <c r="I1422" i="3" s="1"/>
  <c r="J1427" i="3" a="1"/>
  <c r="J1427" i="3" s="1"/>
  <c r="I1427" i="3" s="1"/>
  <c r="J1468" i="3" a="1"/>
  <c r="J1468" i="3" s="1"/>
  <c r="I1468" i="3" s="1"/>
  <c r="J1477" i="3" a="1"/>
  <c r="J1477" i="3" s="1"/>
  <c r="I1477" i="3" s="1"/>
  <c r="J1488" i="3" a="1"/>
  <c r="J1488" i="3" s="1"/>
  <c r="I1488" i="3" s="1"/>
  <c r="J1284" i="3" a="1"/>
  <c r="J1284" i="3" s="1"/>
  <c r="I1284" i="3" s="1"/>
  <c r="J1314" i="3" a="1"/>
  <c r="J1314" i="3" s="1"/>
  <c r="I1314" i="3" s="1"/>
  <c r="J1333" i="3" a="1"/>
  <c r="J1333" i="3" s="1"/>
  <c r="I1333" i="3" s="1"/>
  <c r="J1387" i="3" a="1"/>
  <c r="J1387" i="3" s="1"/>
  <c r="I1387" i="3" s="1"/>
  <c r="J1439" i="3" a="1"/>
  <c r="J1439" i="3" s="1"/>
  <c r="I1439" i="3" s="1"/>
  <c r="J1447" i="3" a="1"/>
  <c r="J1447" i="3" s="1"/>
  <c r="I1447" i="3" s="1"/>
  <c r="J1452" i="3" a="1"/>
  <c r="J1452" i="3" s="1"/>
  <c r="I1452" i="3" s="1"/>
  <c r="J1460" i="3" a="1"/>
  <c r="J1460" i="3" s="1"/>
  <c r="I1460" i="3" s="1"/>
  <c r="J1470" i="3" a="1"/>
  <c r="J1470" i="3" s="1"/>
  <c r="I1470" i="3" s="1"/>
  <c r="J1527" i="3" a="1"/>
  <c r="J1527" i="3" s="1"/>
  <c r="I1527" i="3" s="1"/>
  <c r="J1296" i="3" a="1"/>
  <c r="J1296" i="3" s="1"/>
  <c r="I1296" i="3" s="1"/>
  <c r="J1328" i="3" a="1"/>
  <c r="J1328" i="3" s="1"/>
  <c r="I1328" i="3" s="1"/>
  <c r="J1343" i="3" a="1"/>
  <c r="J1343" i="3" s="1"/>
  <c r="I1343" i="3" s="1"/>
  <c r="J1396" i="3" a="1"/>
  <c r="J1396" i="3" s="1"/>
  <c r="I1396" i="3" s="1"/>
  <c r="J1412" i="3" a="1"/>
  <c r="J1412" i="3" s="1"/>
  <c r="I1412" i="3" s="1"/>
  <c r="J1449" i="3" a="1"/>
  <c r="J1449" i="3" s="1"/>
  <c r="I1449" i="3" s="1"/>
  <c r="J1472" i="3" a="1"/>
  <c r="J1472" i="3" s="1"/>
  <c r="I1472" i="3" s="1"/>
  <c r="J1479" i="3" a="1"/>
  <c r="J1479" i="3" s="1"/>
  <c r="I1479" i="3" s="1"/>
  <c r="J1281" i="3" a="1"/>
  <c r="J1281" i="3" s="1"/>
  <c r="I1281" i="3" s="1"/>
  <c r="J1301" i="3" a="1"/>
  <c r="J1301" i="3" s="1"/>
  <c r="I1301" i="3" s="1"/>
  <c r="J1316" i="3" a="1"/>
  <c r="J1316" i="3" s="1"/>
  <c r="I1316" i="3" s="1"/>
  <c r="J1367" i="3" a="1"/>
  <c r="J1367" i="3" s="1"/>
  <c r="I1367" i="3" s="1"/>
  <c r="J1403" i="3" a="1"/>
  <c r="J1403" i="3" s="1"/>
  <c r="I1403" i="3" s="1"/>
  <c r="J1414" i="3" a="1"/>
  <c r="J1414" i="3" s="1"/>
  <c r="I1414" i="3" s="1"/>
  <c r="J1441" i="3" a="1"/>
  <c r="J1441" i="3" s="1"/>
  <c r="I1441" i="3" s="1"/>
  <c r="J1457" i="3" a="1"/>
  <c r="J1457" i="3" s="1"/>
  <c r="I1457" i="3" s="1"/>
  <c r="J1483" i="3" a="1"/>
  <c r="J1483" i="3" s="1"/>
  <c r="I1483" i="3" s="1"/>
  <c r="J1291" i="3" a="1"/>
  <c r="J1291" i="3" s="1"/>
  <c r="I1291" i="3" s="1"/>
  <c r="J1293" i="3" a="1"/>
  <c r="J1293" i="3" s="1"/>
  <c r="I1293" i="3" s="1"/>
  <c r="J1306" i="3" a="1"/>
  <c r="J1306" i="3" s="1"/>
  <c r="I1306" i="3" s="1"/>
  <c r="J1330" i="3" a="1"/>
  <c r="J1330" i="3" s="1"/>
  <c r="I1330" i="3" s="1"/>
  <c r="J1398" i="3" a="1"/>
  <c r="J1398" i="3" s="1"/>
  <c r="I1398" i="3" s="1"/>
  <c r="J1419" i="3" a="1"/>
  <c r="J1419" i="3" s="1"/>
  <c r="I1419" i="3" s="1"/>
  <c r="J1426" i="3" a="1"/>
  <c r="J1426" i="3" s="1"/>
  <c r="I1426" i="3" s="1"/>
  <c r="J1436" i="3" a="1"/>
  <c r="J1436" i="3" s="1"/>
  <c r="I1436" i="3" s="1"/>
  <c r="J1462" i="3" a="1"/>
  <c r="J1462" i="3" s="1"/>
  <c r="I1462" i="3" s="1"/>
  <c r="J1485" i="3" a="1"/>
  <c r="J1485" i="3" s="1"/>
  <c r="I1485" i="3" s="1"/>
  <c r="J1318" i="3" a="1"/>
  <c r="J1318" i="3" s="1"/>
  <c r="I1318" i="3" s="1"/>
  <c r="J1325" i="3" a="1"/>
  <c r="J1325" i="3" s="1"/>
  <c r="I1325" i="3" s="1"/>
  <c r="J1350" i="3" a="1"/>
  <c r="J1350" i="3" s="1"/>
  <c r="I1350" i="3" s="1"/>
  <c r="J1400" i="3" a="1"/>
  <c r="J1400" i="3" s="1"/>
  <c r="I1400" i="3" s="1"/>
  <c r="J1405" i="3" a="1"/>
  <c r="J1405" i="3" s="1"/>
  <c r="I1405" i="3" s="1"/>
  <c r="J1416" i="3" a="1"/>
  <c r="J1416" i="3" s="1"/>
  <c r="I1416" i="3" s="1"/>
  <c r="J1446" i="3" a="1"/>
  <c r="J1446" i="3" s="1"/>
  <c r="I1446" i="3" s="1"/>
  <c r="J1451" i="3" a="1"/>
  <c r="J1451" i="3" s="1"/>
  <c r="I1451" i="3" s="1"/>
  <c r="J1467" i="3" a="1"/>
  <c r="J1467" i="3" s="1"/>
  <c r="I1467" i="3" s="1"/>
  <c r="J1476" i="3" a="1"/>
  <c r="J1476" i="3" s="1"/>
  <c r="I1476" i="3" s="1"/>
  <c r="J1487" i="3" a="1"/>
  <c r="J1487" i="3" s="1"/>
  <c r="I1487" i="3" s="1"/>
  <c r="J1295" i="3" a="1"/>
  <c r="J1295" i="3" s="1"/>
  <c r="I1295" i="3" s="1"/>
  <c r="J1308" i="3" a="1"/>
  <c r="J1308" i="3" s="1"/>
  <c r="I1308" i="3" s="1"/>
  <c r="J1311" i="3" a="1"/>
  <c r="J1311" i="3" s="1"/>
  <c r="I1311" i="3" s="1"/>
  <c r="J1320" i="3" a="1"/>
  <c r="J1320" i="3" s="1"/>
  <c r="I1320" i="3" s="1"/>
  <c r="J1332" i="3" a="1"/>
  <c r="J1332" i="3" s="1"/>
  <c r="I1332" i="3" s="1"/>
  <c r="J1340" i="3" a="1"/>
  <c r="J1340" i="3" s="1"/>
  <c r="I1340" i="3" s="1"/>
  <c r="J1352" i="3" a="1"/>
  <c r="J1352" i="3" s="1"/>
  <c r="I1352" i="3" s="1"/>
  <c r="J1364" i="3" a="1"/>
  <c r="J1364" i="3" s="1"/>
  <c r="I1364" i="3" s="1"/>
  <c r="J1374" i="3" a="1"/>
  <c r="J1374" i="3" s="1"/>
  <c r="I1374" i="3" s="1"/>
  <c r="J1381" i="3" a="1"/>
  <c r="J1381" i="3" s="1"/>
  <c r="I1381" i="3" s="1"/>
  <c r="J1386" i="3" a="1"/>
  <c r="J1386" i="3" s="1"/>
  <c r="I1386" i="3" s="1"/>
  <c r="J1423" i="3" a="1"/>
  <c r="J1423" i="3" s="1"/>
  <c r="I1423" i="3" s="1"/>
  <c r="J1438" i="3" a="1"/>
  <c r="J1438" i="3" s="1"/>
  <c r="I1438" i="3" s="1"/>
  <c r="J1459" i="3" a="1"/>
  <c r="J1459" i="3" s="1"/>
  <c r="I1459" i="3" s="1"/>
  <c r="J1464" i="3" a="1"/>
  <c r="J1464" i="3" s="1"/>
  <c r="I1464" i="3" s="1"/>
  <c r="J1490" i="3" a="1"/>
  <c r="J1490" i="3" s="1"/>
  <c r="I1490" i="3" s="1"/>
  <c r="J1512" i="3" a="1"/>
  <c r="J1512" i="3" s="1"/>
  <c r="I1512" i="3" s="1"/>
  <c r="J1536" i="3" a="1"/>
  <c r="J1536" i="3" s="1"/>
  <c r="I1536" i="3" s="1"/>
  <c r="J1561" i="3" a="1"/>
  <c r="J1561" i="3" s="1"/>
  <c r="I1561" i="3" s="1"/>
  <c r="J1574" i="3" a="1"/>
  <c r="J1574" i="3" s="1"/>
  <c r="I1574" i="3" s="1"/>
  <c r="J1579" i="3" a="1"/>
  <c r="J1579" i="3" s="1"/>
  <c r="I1579" i="3" s="1"/>
  <c r="J1597" i="3" a="1"/>
  <c r="J1597" i="3" s="1"/>
  <c r="I1597" i="3" s="1"/>
  <c r="J1621" i="3" a="1"/>
  <c r="J1621" i="3" s="1"/>
  <c r="I1621" i="3" s="1"/>
  <c r="J1626" i="3" a="1"/>
  <c r="J1626" i="3" s="1"/>
  <c r="I1626" i="3" s="1"/>
  <c r="J1628" i="3" a="1"/>
  <c r="J1628" i="3" s="1"/>
  <c r="I1628" i="3" s="1"/>
  <c r="J1633" i="3" a="1"/>
  <c r="J1633" i="3" s="1"/>
  <c r="I1633" i="3" s="1"/>
  <c r="J1681" i="3" a="1"/>
  <c r="J1681" i="3" s="1"/>
  <c r="I1681" i="3" s="1"/>
  <c r="J1684" i="3" a="1"/>
  <c r="J1684" i="3" s="1"/>
  <c r="I1684" i="3" s="1"/>
  <c r="J1691" i="3" a="1"/>
  <c r="J1691" i="3" s="1"/>
  <c r="I1691" i="3" s="1"/>
  <c r="J1708" i="3" a="1"/>
  <c r="J1708" i="3" s="1"/>
  <c r="I1708" i="3" s="1"/>
  <c r="J1720" i="3" a="1"/>
  <c r="J1720" i="3" s="1"/>
  <c r="I1720" i="3" s="1"/>
  <c r="J1729" i="3" a="1"/>
  <c r="J1729" i="3" s="1"/>
  <c r="I1729" i="3" s="1"/>
  <c r="J1747" i="3" a="1"/>
  <c r="J1747" i="3" s="1"/>
  <c r="I1747" i="3" s="1"/>
  <c r="J1772" i="3" a="1"/>
  <c r="J1772" i="3" s="1"/>
  <c r="I1772" i="3" s="1"/>
  <c r="J1775" i="3" a="1"/>
  <c r="J1775" i="3" s="1"/>
  <c r="I1775" i="3" s="1"/>
  <c r="J1797" i="3" a="1"/>
  <c r="J1797" i="3" s="1"/>
  <c r="I1797" i="3" s="1"/>
  <c r="J1825" i="3" a="1"/>
  <c r="J1825" i="3" s="1"/>
  <c r="I1825" i="3" s="1"/>
  <c r="J1830" i="3" a="1"/>
  <c r="J1830" i="3" s="1"/>
  <c r="I1830" i="3" s="1"/>
  <c r="J1862" i="3" a="1"/>
  <c r="J1862" i="3" s="1"/>
  <c r="I1862" i="3" s="1"/>
  <c r="J1880" i="3" a="1"/>
  <c r="J1880" i="3" s="1"/>
  <c r="I1880" i="3" s="1"/>
  <c r="J1893" i="3" a="1"/>
  <c r="J1893" i="3" s="1"/>
  <c r="I1893" i="3" s="1"/>
  <c r="J1922" i="3" a="1"/>
  <c r="J1922" i="3" s="1"/>
  <c r="I1922" i="3" s="1"/>
  <c r="J1988" i="3" a="1"/>
  <c r="J1988" i="3" s="1"/>
  <c r="I1988" i="3" s="1"/>
  <c r="J2000" i="3" a="1"/>
  <c r="J2000" i="3" s="1"/>
  <c r="I2000" i="3" s="1"/>
  <c r="J2008" i="3" a="1"/>
  <c r="J2008" i="3" s="1"/>
  <c r="I2008" i="3" s="1"/>
  <c r="J2035" i="3" a="1"/>
  <c r="J2035" i="3" s="1"/>
  <c r="I2035" i="3" s="1"/>
  <c r="J2040" i="3" a="1"/>
  <c r="J2040" i="3" s="1"/>
  <c r="I2040" i="3" s="1"/>
  <c r="J2045" i="3" a="1"/>
  <c r="J2045" i="3" s="1"/>
  <c r="I2045" i="3" s="1"/>
  <c r="J2114" i="3" a="1"/>
  <c r="J2114" i="3" s="1"/>
  <c r="I2114" i="3" s="1"/>
  <c r="J2124" i="3" a="1"/>
  <c r="J2124" i="3" s="1"/>
  <c r="I2124" i="3" s="1"/>
  <c r="J2188" i="3" a="1"/>
  <c r="J2188" i="3" s="1"/>
  <c r="I2188" i="3" s="1"/>
  <c r="J2195" i="3" a="1"/>
  <c r="J2195" i="3" s="1"/>
  <c r="I2195" i="3" s="1"/>
  <c r="J2207" i="3" a="1"/>
  <c r="J2207" i="3" s="1"/>
  <c r="I2207" i="3" s="1"/>
  <c r="J2228" i="3" a="1"/>
  <c r="J2228" i="3" s="1"/>
  <c r="I2228" i="3" s="1"/>
  <c r="J2236" i="3" a="1"/>
  <c r="J2236" i="3" s="1"/>
  <c r="I2236" i="3" s="1"/>
  <c r="J1523" i="3" a="1"/>
  <c r="J1523" i="3" s="1"/>
  <c r="I1523" i="3" s="1"/>
  <c r="J1542" i="3" a="1"/>
  <c r="J1542" i="3" s="1"/>
  <c r="I1542" i="3" s="1"/>
  <c r="J1550" i="3" a="1"/>
  <c r="J1550" i="3" s="1"/>
  <c r="I1550" i="3" s="1"/>
  <c r="J1566" i="3" a="1"/>
  <c r="J1566" i="3" s="1"/>
  <c r="I1566" i="3" s="1"/>
  <c r="J1638" i="3" a="1"/>
  <c r="J1638" i="3" s="1"/>
  <c r="I1638" i="3" s="1"/>
  <c r="J1640" i="3" a="1"/>
  <c r="J1640" i="3" s="1"/>
  <c r="I1640" i="3" s="1"/>
  <c r="J1696" i="3" a="1"/>
  <c r="J1696" i="3" s="1"/>
  <c r="I1696" i="3" s="1"/>
  <c r="J1703" i="3" a="1"/>
  <c r="J1703" i="3" s="1"/>
  <c r="I1703" i="3" s="1"/>
  <c r="J1802" i="3" a="1"/>
  <c r="J1802" i="3" s="1"/>
  <c r="I1802" i="3" s="1"/>
  <c r="J1832" i="3" a="1"/>
  <c r="J1832" i="3" s="1"/>
  <c r="I1832" i="3" s="1"/>
  <c r="J1835" i="3" a="1"/>
  <c r="J1835" i="3" s="1"/>
  <c r="I1835" i="3" s="1"/>
  <c r="J1849" i="3" a="1"/>
  <c r="J1849" i="3" s="1"/>
  <c r="I1849" i="3" s="1"/>
  <c r="J1852" i="3" a="1"/>
  <c r="J1852" i="3" s="1"/>
  <c r="I1852" i="3" s="1"/>
  <c r="J1883" i="3" a="1"/>
  <c r="J1883" i="3" s="1"/>
  <c r="I1883" i="3" s="1"/>
  <c r="J1888" i="3" a="1"/>
  <c r="J1888" i="3" s="1"/>
  <c r="I1888" i="3" s="1"/>
  <c r="J1901" i="3" a="1"/>
  <c r="J1901" i="3" s="1"/>
  <c r="I1901" i="3" s="1"/>
  <c r="J1927" i="3" a="1"/>
  <c r="J1927" i="3" s="1"/>
  <c r="I1927" i="3" s="1"/>
  <c r="J1965" i="3" a="1"/>
  <c r="J1965" i="3" s="1"/>
  <c r="I1965" i="3" s="1"/>
  <c r="J1970" i="3" a="1"/>
  <c r="J1970" i="3" s="1"/>
  <c r="I1970" i="3" s="1"/>
  <c r="J1993" i="3" a="1"/>
  <c r="J1993" i="3" s="1"/>
  <c r="I1993" i="3" s="1"/>
  <c r="J2023" i="3" a="1"/>
  <c r="J2023" i="3" s="1"/>
  <c r="I2023" i="3" s="1"/>
  <c r="J2025" i="3" a="1"/>
  <c r="J2025" i="3" s="1"/>
  <c r="I2025" i="3" s="1"/>
  <c r="J2078" i="3" a="1"/>
  <c r="J2078" i="3" s="1"/>
  <c r="I2078" i="3" s="1"/>
  <c r="J2093" i="3" a="1"/>
  <c r="J2093" i="3" s="1"/>
  <c r="I2093" i="3" s="1"/>
  <c r="J2101" i="3" a="1"/>
  <c r="J2101" i="3" s="1"/>
  <c r="I2101" i="3" s="1"/>
  <c r="J2104" i="3" a="1"/>
  <c r="J2104" i="3" s="1"/>
  <c r="I2104" i="3" s="1"/>
  <c r="J2119" i="3" a="1"/>
  <c r="J2119" i="3" s="1"/>
  <c r="I2119" i="3" s="1"/>
  <c r="J2129" i="3" a="1"/>
  <c r="J2129" i="3" s="1"/>
  <c r="I2129" i="3" s="1"/>
  <c r="J2159" i="3" a="1"/>
  <c r="J2159" i="3" s="1"/>
  <c r="I2159" i="3" s="1"/>
  <c r="J2164" i="3" a="1"/>
  <c r="J2164" i="3" s="1"/>
  <c r="I2164" i="3" s="1"/>
  <c r="J2174" i="3" a="1"/>
  <c r="J2174" i="3" s="1"/>
  <c r="I2174" i="3" s="1"/>
  <c r="J2183" i="3" a="1"/>
  <c r="J2183" i="3" s="1"/>
  <c r="I2183" i="3" s="1"/>
  <c r="J2192" i="3" a="1"/>
  <c r="J2192" i="3" s="1"/>
  <c r="I2192" i="3" s="1"/>
  <c r="J2214" i="3" a="1"/>
  <c r="J2214" i="3" s="1"/>
  <c r="I2214" i="3" s="1"/>
  <c r="J2221" i="3" a="1"/>
  <c r="J2221" i="3" s="1"/>
  <c r="I2221" i="3" s="1"/>
  <c r="J2233" i="3" a="1"/>
  <c r="J2233" i="3" s="1"/>
  <c r="I2233" i="3" s="1"/>
  <c r="J1504" i="3" a="1"/>
  <c r="J1504" i="3" s="1"/>
  <c r="I1504" i="3" s="1"/>
  <c r="J1528" i="3" a="1"/>
  <c r="J1528" i="3" s="1"/>
  <c r="I1528" i="3" s="1"/>
  <c r="J1584" i="3" a="1"/>
  <c r="J1584" i="3" s="1"/>
  <c r="I1584" i="3" s="1"/>
  <c r="J1608" i="3" a="1"/>
  <c r="J1608" i="3" s="1"/>
  <c r="I1608" i="3" s="1"/>
  <c r="J1616" i="3" a="1"/>
  <c r="J1616" i="3" s="1"/>
  <c r="I1616" i="3" s="1"/>
  <c r="J1649" i="3" a="1"/>
  <c r="J1649" i="3" s="1"/>
  <c r="I1649" i="3" s="1"/>
  <c r="J1661" i="3" a="1"/>
  <c r="J1661" i="3" s="1"/>
  <c r="I1661" i="3" s="1"/>
  <c r="J1688" i="3" a="1"/>
  <c r="J1688" i="3" s="1"/>
  <c r="I1688" i="3" s="1"/>
  <c r="J1705" i="3" a="1"/>
  <c r="J1705" i="3" s="1"/>
  <c r="I1705" i="3" s="1"/>
  <c r="J1710" i="3" a="1"/>
  <c r="J1710" i="3" s="1"/>
  <c r="I1710" i="3" s="1"/>
  <c r="J1717" i="3" a="1"/>
  <c r="J1717" i="3" s="1"/>
  <c r="I1717" i="3" s="1"/>
  <c r="J1722" i="3" a="1"/>
  <c r="J1722" i="3" s="1"/>
  <c r="I1722" i="3" s="1"/>
  <c r="J1754" i="3" a="1"/>
  <c r="J1754" i="3" s="1"/>
  <c r="I1754" i="3" s="1"/>
  <c r="J1761" i="3" a="1"/>
  <c r="J1761" i="3" s="1"/>
  <c r="I1761" i="3" s="1"/>
  <c r="J1780" i="3" a="1"/>
  <c r="J1780" i="3" s="1"/>
  <c r="I1780" i="3" s="1"/>
  <c r="J1807" i="3" a="1"/>
  <c r="J1807" i="3" s="1"/>
  <c r="I1807" i="3" s="1"/>
  <c r="J1817" i="3" a="1"/>
  <c r="J1817" i="3" s="1"/>
  <c r="I1817" i="3" s="1"/>
  <c r="J1843" i="3" a="1"/>
  <c r="J1843" i="3" s="1"/>
  <c r="I1843" i="3" s="1"/>
  <c r="J1872" i="3" a="1"/>
  <c r="J1872" i="3" s="1"/>
  <c r="I1872" i="3" s="1"/>
  <c r="J1908" i="3" a="1"/>
  <c r="J1908" i="3" s="1"/>
  <c r="I1908" i="3" s="1"/>
  <c r="J1917" i="3" a="1"/>
  <c r="J1917" i="3" s="1"/>
  <c r="I1917" i="3" s="1"/>
  <c r="J1949" i="3" a="1"/>
  <c r="J1949" i="3" s="1"/>
  <c r="I1949" i="3" s="1"/>
  <c r="J2005" i="3" a="1"/>
  <c r="J2005" i="3" s="1"/>
  <c r="I2005" i="3" s="1"/>
  <c r="J2010" i="3" a="1"/>
  <c r="J2010" i="3" s="1"/>
  <c r="I2010" i="3" s="1"/>
  <c r="J2141" i="3" a="1"/>
  <c r="J2141" i="3" s="1"/>
  <c r="I2141" i="3" s="1"/>
  <c r="J2150" i="3" a="1"/>
  <c r="J2150" i="3" s="1"/>
  <c r="I2150" i="3" s="1"/>
  <c r="J2185" i="3" a="1"/>
  <c r="J2185" i="3" s="1"/>
  <c r="I2185" i="3" s="1"/>
  <c r="J2190" i="3" a="1"/>
  <c r="J2190" i="3" s="1"/>
  <c r="I2190" i="3" s="1"/>
  <c r="J2200" i="3" a="1"/>
  <c r="J2200" i="3" s="1"/>
  <c r="I2200" i="3" s="1"/>
  <c r="J2216" i="3" a="1"/>
  <c r="J2216" i="3" s="1"/>
  <c r="I2216" i="3" s="1"/>
  <c r="J2266" i="3" a="1"/>
  <c r="J2266" i="3" s="1"/>
  <c r="I2266" i="3" s="1"/>
  <c r="J1495" i="3" a="1"/>
  <c r="J1495" i="3" s="1"/>
  <c r="I1495" i="3" s="1"/>
  <c r="J1509" i="3" a="1"/>
  <c r="J1509" i="3" s="1"/>
  <c r="I1509" i="3" s="1"/>
  <c r="J1547" i="3" a="1"/>
  <c r="J1547" i="3" s="1"/>
  <c r="I1547" i="3" s="1"/>
  <c r="J1555" i="3" a="1"/>
  <c r="J1555" i="3" s="1"/>
  <c r="I1555" i="3" s="1"/>
  <c r="J1571" i="3" a="1"/>
  <c r="J1571" i="3" s="1"/>
  <c r="I1571" i="3" s="1"/>
  <c r="J1651" i="3" a="1"/>
  <c r="J1651" i="3" s="1"/>
  <c r="I1651" i="3" s="1"/>
  <c r="J1673" i="3" a="1"/>
  <c r="J1673" i="3" s="1"/>
  <c r="I1673" i="3" s="1"/>
  <c r="J1693" i="3" a="1"/>
  <c r="J1693" i="3" s="1"/>
  <c r="I1693" i="3" s="1"/>
  <c r="J1698" i="3" a="1"/>
  <c r="J1698" i="3" s="1"/>
  <c r="I1698" i="3" s="1"/>
  <c r="J1700" i="3" a="1"/>
  <c r="J1700" i="3" s="1"/>
  <c r="I1700" i="3" s="1"/>
  <c r="J1712" i="3" a="1"/>
  <c r="J1712" i="3" s="1"/>
  <c r="I1712" i="3" s="1"/>
  <c r="J1777" i="3" a="1"/>
  <c r="J1777" i="3" s="1"/>
  <c r="I1777" i="3" s="1"/>
  <c r="J1787" i="3" a="1"/>
  <c r="J1787" i="3" s="1"/>
  <c r="I1787" i="3" s="1"/>
  <c r="J1856" i="3" a="1"/>
  <c r="J1856" i="3" s="1"/>
  <c r="I1856" i="3" s="1"/>
  <c r="J1869" i="3" a="1"/>
  <c r="J1869" i="3" s="1"/>
  <c r="I1869" i="3" s="1"/>
  <c r="J1877" i="3" a="1"/>
  <c r="J1877" i="3" s="1"/>
  <c r="I1877" i="3" s="1"/>
  <c r="J1885" i="3" a="1"/>
  <c r="J1885" i="3" s="1"/>
  <c r="I1885" i="3" s="1"/>
  <c r="J1890" i="3" a="1"/>
  <c r="J1890" i="3" s="1"/>
  <c r="I1890" i="3" s="1"/>
  <c r="J1898" i="3" a="1"/>
  <c r="J1898" i="3" s="1"/>
  <c r="I1898" i="3" s="1"/>
  <c r="J1977" i="3" a="1"/>
  <c r="J1977" i="3" s="1"/>
  <c r="I1977" i="3" s="1"/>
  <c r="J2012" i="3" a="1"/>
  <c r="J2012" i="3" s="1"/>
  <c r="I2012" i="3" s="1"/>
  <c r="J2020" i="3" a="1"/>
  <c r="J2020" i="3" s="1"/>
  <c r="I2020" i="3" s="1"/>
  <c r="J2027" i="3" a="1"/>
  <c r="J2027" i="3" s="1"/>
  <c r="I2027" i="3" s="1"/>
  <c r="J2042" i="3" a="1"/>
  <c r="J2042" i="3" s="1"/>
  <c r="I2042" i="3" s="1"/>
  <c r="J2049" i="3" a="1"/>
  <c r="J2049" i="3" s="1"/>
  <c r="I2049" i="3" s="1"/>
  <c r="J2054" i="3" a="1"/>
  <c r="J2054" i="3" s="1"/>
  <c r="I2054" i="3" s="1"/>
  <c r="J2108" i="3" a="1"/>
  <c r="J2108" i="3" s="1"/>
  <c r="I2108" i="3" s="1"/>
  <c r="J2111" i="3" a="1"/>
  <c r="J2111" i="3" s="1"/>
  <c r="I2111" i="3" s="1"/>
  <c r="J2161" i="3" a="1"/>
  <c r="J2161" i="3" s="1"/>
  <c r="I2161" i="3" s="1"/>
  <c r="J2166" i="3" a="1"/>
  <c r="J2166" i="3" s="1"/>
  <c r="I2166" i="3" s="1"/>
  <c r="J2197" i="3" a="1"/>
  <c r="J2197" i="3" s="1"/>
  <c r="I2197" i="3" s="1"/>
  <c r="J2204" i="3" a="1"/>
  <c r="J2204" i="3" s="1"/>
  <c r="I2204" i="3" s="1"/>
  <c r="J1500" i="3" a="1"/>
  <c r="J1500" i="3" s="1"/>
  <c r="I1500" i="3" s="1"/>
  <c r="J1514" i="3" a="1"/>
  <c r="J1514" i="3" s="1"/>
  <c r="I1514" i="3" s="1"/>
  <c r="J1560" i="3" a="1"/>
  <c r="J1560" i="3" s="1"/>
  <c r="I1560" i="3" s="1"/>
  <c r="J1596" i="3" a="1"/>
  <c r="J1596" i="3" s="1"/>
  <c r="I1596" i="3" s="1"/>
  <c r="J1603" i="3" a="1"/>
  <c r="J1603" i="3" s="1"/>
  <c r="I1603" i="3" s="1"/>
  <c r="J1605" i="3" a="1"/>
  <c r="J1605" i="3" s="1"/>
  <c r="I1605" i="3" s="1"/>
  <c r="J1620" i="3" a="1"/>
  <c r="J1620" i="3" s="1"/>
  <c r="I1620" i="3" s="1"/>
  <c r="J1625" i="3" a="1"/>
  <c r="J1625" i="3" s="1"/>
  <c r="I1625" i="3" s="1"/>
  <c r="J1680" i="3" a="1"/>
  <c r="J1680" i="3" s="1"/>
  <c r="I1680" i="3" s="1"/>
  <c r="J1736" i="3" a="1"/>
  <c r="J1736" i="3" s="1"/>
  <c r="I1736" i="3" s="1"/>
  <c r="J1741" i="3" a="1"/>
  <c r="J1741" i="3" s="1"/>
  <c r="I1741" i="3" s="1"/>
  <c r="J1744" i="3" a="1"/>
  <c r="J1744" i="3" s="1"/>
  <c r="I1744" i="3" s="1"/>
  <c r="J1782" i="3" a="1"/>
  <c r="J1782" i="3" s="1"/>
  <c r="I1782" i="3" s="1"/>
  <c r="J1792" i="3" a="1"/>
  <c r="J1792" i="3" s="1"/>
  <c r="I1792" i="3" s="1"/>
  <c r="J1799" i="3" a="1"/>
  <c r="J1799" i="3" s="1"/>
  <c r="I1799" i="3" s="1"/>
  <c r="J1814" i="3" a="1"/>
  <c r="J1814" i="3" s="1"/>
  <c r="I1814" i="3" s="1"/>
  <c r="J1821" i="3" a="1"/>
  <c r="J1821" i="3" s="1"/>
  <c r="I1821" i="3" s="1"/>
  <c r="J1829" i="3" a="1"/>
  <c r="J1829" i="3" s="1"/>
  <c r="I1829" i="3" s="1"/>
  <c r="J1837" i="3" a="1"/>
  <c r="J1837" i="3" s="1"/>
  <c r="I1837" i="3" s="1"/>
  <c r="J1845" i="3" a="1"/>
  <c r="J1845" i="3" s="1"/>
  <c r="I1845" i="3" s="1"/>
  <c r="J1895" i="3" a="1"/>
  <c r="J1895" i="3" s="1"/>
  <c r="I1895" i="3" s="1"/>
  <c r="J1903" i="3" a="1"/>
  <c r="J1903" i="3" s="1"/>
  <c r="I1903" i="3" s="1"/>
  <c r="J1919" i="3" a="1"/>
  <c r="J1919" i="3" s="1"/>
  <c r="I1919" i="3" s="1"/>
  <c r="J1934" i="3" a="1"/>
  <c r="J1934" i="3" s="1"/>
  <c r="I1934" i="3" s="1"/>
  <c r="J1941" i="3" a="1"/>
  <c r="J1941" i="3" s="1"/>
  <c r="I1941" i="3" s="1"/>
  <c r="J1953" i="3" a="1"/>
  <c r="J1953" i="3" s="1"/>
  <c r="I1953" i="3" s="1"/>
  <c r="J1967" i="3" a="1"/>
  <c r="J1967" i="3" s="1"/>
  <c r="I1967" i="3" s="1"/>
  <c r="J1985" i="3" a="1"/>
  <c r="J1985" i="3" s="1"/>
  <c r="I1985" i="3" s="1"/>
  <c r="J2133" i="3" a="1"/>
  <c r="J2133" i="3" s="1"/>
  <c r="I2133" i="3" s="1"/>
  <c r="J2145" i="3" a="1"/>
  <c r="J2145" i="3" s="1"/>
  <c r="I2145" i="3" s="1"/>
  <c r="J2176" i="3" a="1"/>
  <c r="J2176" i="3" s="1"/>
  <c r="I2176" i="3" s="1"/>
  <c r="J2242" i="3" a="1"/>
  <c r="J2242" i="3" s="1"/>
  <c r="I2242" i="3" s="1"/>
  <c r="J1530" i="3" a="1"/>
  <c r="J1530" i="3" s="1"/>
  <c r="I1530" i="3" s="1"/>
  <c r="J1538" i="3" a="1"/>
  <c r="J1538" i="3" s="1"/>
  <c r="I1538" i="3" s="1"/>
  <c r="J1573" i="3" a="1"/>
  <c r="J1573" i="3" s="1"/>
  <c r="I1573" i="3" s="1"/>
  <c r="J1653" i="3" a="1"/>
  <c r="J1653" i="3" s="1"/>
  <c r="I1653" i="3" s="1"/>
  <c r="J1658" i="3" a="1"/>
  <c r="J1658" i="3" s="1"/>
  <c r="I1658" i="3" s="1"/>
  <c r="J1716" i="3" a="1"/>
  <c r="J1716" i="3" s="1"/>
  <c r="I1716" i="3" s="1"/>
  <c r="J1733" i="3" a="1"/>
  <c r="J1733" i="3" s="1"/>
  <c r="I1733" i="3" s="1"/>
  <c r="J1751" i="3" a="1"/>
  <c r="J1751" i="3" s="1"/>
  <c r="I1751" i="3" s="1"/>
  <c r="J1766" i="3" a="1"/>
  <c r="J1766" i="3" s="1"/>
  <c r="I1766" i="3" s="1"/>
  <c r="J1784" i="3" a="1"/>
  <c r="J1784" i="3" s="1"/>
  <c r="I1784" i="3" s="1"/>
  <c r="J1794" i="3" a="1"/>
  <c r="J1794" i="3" s="1"/>
  <c r="I1794" i="3" s="1"/>
  <c r="J1796" i="3" a="1"/>
  <c r="J1796" i="3" s="1"/>
  <c r="I1796" i="3" s="1"/>
  <c r="J1804" i="3" a="1"/>
  <c r="J1804" i="3" s="1"/>
  <c r="I1804" i="3" s="1"/>
  <c r="J1840" i="3" a="1"/>
  <c r="J1840" i="3" s="1"/>
  <c r="I1840" i="3" s="1"/>
  <c r="J1861" i="3" a="1"/>
  <c r="J1861" i="3" s="1"/>
  <c r="I1861" i="3" s="1"/>
  <c r="J1864" i="3" a="1"/>
  <c r="J1864" i="3" s="1"/>
  <c r="I1864" i="3" s="1"/>
  <c r="J1874" i="3" a="1"/>
  <c r="J1874" i="3" s="1"/>
  <c r="I1874" i="3" s="1"/>
  <c r="J1892" i="3" a="1"/>
  <c r="J1892" i="3" s="1"/>
  <c r="I1892" i="3" s="1"/>
  <c r="J1910" i="3" a="1"/>
  <c r="J1910" i="3" s="1"/>
  <c r="I1910" i="3" s="1"/>
  <c r="J1924" i="3" a="1"/>
  <c r="J1924" i="3" s="1"/>
  <c r="I1924" i="3" s="1"/>
  <c r="J1987" i="3" a="1"/>
  <c r="J1987" i="3" s="1"/>
  <c r="I1987" i="3" s="1"/>
  <c r="J2017" i="3" a="1"/>
  <c r="J2017" i="3" s="1"/>
  <c r="I2017" i="3" s="1"/>
  <c r="J2022" i="3" a="1"/>
  <c r="J2022" i="3" s="1"/>
  <c r="I2022" i="3" s="1"/>
  <c r="J2029" i="3" a="1"/>
  <c r="J2029" i="3" s="1"/>
  <c r="I2029" i="3" s="1"/>
  <c r="J2051" i="3" a="1"/>
  <c r="J2051" i="3" s="1"/>
  <c r="I2051" i="3" s="1"/>
  <c r="J2063" i="3" a="1"/>
  <c r="J2063" i="3" s="1"/>
  <c r="I2063" i="3" s="1"/>
  <c r="J2075" i="3" a="1"/>
  <c r="J2075" i="3" s="1"/>
  <c r="I2075" i="3" s="1"/>
  <c r="J2097" i="3" a="1"/>
  <c r="J2097" i="3" s="1"/>
  <c r="I2097" i="3" s="1"/>
  <c r="J2113" i="3" a="1"/>
  <c r="J2113" i="3" s="1"/>
  <c r="I2113" i="3" s="1"/>
  <c r="J2116" i="3" a="1"/>
  <c r="J2116" i="3" s="1"/>
  <c r="I2116" i="3" s="1"/>
  <c r="J2156" i="3" a="1"/>
  <c r="J2156" i="3" s="1"/>
  <c r="I2156" i="3" s="1"/>
  <c r="J2168" i="3" a="1"/>
  <c r="J2168" i="3" s="1"/>
  <c r="I2168" i="3" s="1"/>
  <c r="J2180" i="3" a="1"/>
  <c r="J2180" i="3" s="1"/>
  <c r="I2180" i="3" s="1"/>
  <c r="J1524" i="3" a="1"/>
  <c r="J1524" i="3" s="1"/>
  <c r="I1524" i="3" s="1"/>
  <c r="J1552" i="3" a="1"/>
  <c r="J1552" i="3" s="1"/>
  <c r="I1552" i="3" s="1"/>
  <c r="J1562" i="3" a="1"/>
  <c r="J1562" i="3" s="1"/>
  <c r="I1562" i="3" s="1"/>
  <c r="J1578" i="3" a="1"/>
  <c r="J1578" i="3" s="1"/>
  <c r="I1578" i="3" s="1"/>
  <c r="J1639" i="3" a="1"/>
  <c r="J1639" i="3" s="1"/>
  <c r="I1639" i="3" s="1"/>
  <c r="J1646" i="3" a="1"/>
  <c r="J1646" i="3" s="1"/>
  <c r="I1646" i="3" s="1"/>
  <c r="J1685" i="3" a="1"/>
  <c r="J1685" i="3" s="1"/>
  <c r="I1685" i="3" s="1"/>
  <c r="J1730" i="3" a="1"/>
  <c r="J1730" i="3" s="1"/>
  <c r="I1730" i="3" s="1"/>
  <c r="J1748" i="3" a="1"/>
  <c r="J1748" i="3" s="1"/>
  <c r="I1748" i="3" s="1"/>
  <c r="J1789" i="3" a="1"/>
  <c r="J1789" i="3" s="1"/>
  <c r="I1789" i="3" s="1"/>
  <c r="J1826" i="3" a="1"/>
  <c r="J1826" i="3" s="1"/>
  <c r="I1826" i="3" s="1"/>
  <c r="J1831" i="3" a="1"/>
  <c r="J1831" i="3" s="1"/>
  <c r="I1831" i="3" s="1"/>
  <c r="J1879" i="3" a="1"/>
  <c r="J1879" i="3" s="1"/>
  <c r="I1879" i="3" s="1"/>
  <c r="J1905" i="3" a="1"/>
  <c r="J1905" i="3" s="1"/>
  <c r="I1905" i="3" s="1"/>
  <c r="J1921" i="3" a="1"/>
  <c r="J1921" i="3" s="1"/>
  <c r="I1921" i="3" s="1"/>
  <c r="J1926" i="3" a="1"/>
  <c r="J1926" i="3" s="1"/>
  <c r="I1926" i="3" s="1"/>
  <c r="J2004" i="3" a="1"/>
  <c r="J2004" i="3" s="1"/>
  <c r="I2004" i="3" s="1"/>
  <c r="J2009" i="3" a="1"/>
  <c r="J2009" i="3" s="1"/>
  <c r="I2009" i="3" s="1"/>
  <c r="J2024" i="3" a="1"/>
  <c r="J2024" i="3" s="1"/>
  <c r="I2024" i="3" s="1"/>
  <c r="J2036" i="3" a="1"/>
  <c r="J2036" i="3" s="1"/>
  <c r="I2036" i="3" s="1"/>
  <c r="J2044" i="3" a="1"/>
  <c r="J2044" i="3" s="1"/>
  <c r="I2044" i="3" s="1"/>
  <c r="J2068" i="3" a="1"/>
  <c r="J2068" i="3" s="1"/>
  <c r="I2068" i="3" s="1"/>
  <c r="J2077" i="3" a="1"/>
  <c r="J2077" i="3" s="1"/>
  <c r="I2077" i="3" s="1"/>
  <c r="J2138" i="3" a="1"/>
  <c r="J2138" i="3" s="1"/>
  <c r="I2138" i="3" s="1"/>
  <c r="J2154" i="3" a="1"/>
  <c r="J2154" i="3" s="1"/>
  <c r="I2154" i="3" s="1"/>
  <c r="J2165" i="3" a="1"/>
  <c r="J2165" i="3" s="1"/>
  <c r="I2165" i="3" s="1"/>
  <c r="J2178" i="3" a="1"/>
  <c r="J2178" i="3" s="1"/>
  <c r="I2178" i="3" s="1"/>
  <c r="J2184" i="3" a="1"/>
  <c r="J2184" i="3" s="1"/>
  <c r="I2184" i="3" s="1"/>
  <c r="J2189" i="3" a="1"/>
  <c r="J2189" i="3" s="1"/>
  <c r="I2189" i="3" s="1"/>
  <c r="J2229" i="3" a="1"/>
  <c r="J2229" i="3" s="1"/>
  <c r="I2229" i="3" s="1"/>
  <c r="J2237" i="3" a="1"/>
  <c r="J2237" i="3" s="1"/>
  <c r="I2237" i="3" s="1"/>
  <c r="J2409" i="3" a="1"/>
  <c r="J2409" i="3" s="1"/>
  <c r="I2409" i="3" s="1"/>
  <c r="J2411" i="3" a="1"/>
  <c r="J2411" i="3" s="1"/>
  <c r="I2411" i="3" s="1"/>
  <c r="J1511" i="3" a="1"/>
  <c r="J1511" i="3" s="1"/>
  <c r="I1511" i="3" s="1"/>
  <c r="J1535" i="3" a="1"/>
  <c r="J1535" i="3" s="1"/>
  <c r="I1535" i="3" s="1"/>
  <c r="J1543" i="3" a="1"/>
  <c r="J1543" i="3" s="1"/>
  <c r="I1543" i="3" s="1"/>
  <c r="J1567" i="3" a="1"/>
  <c r="J1567" i="3" s="1"/>
  <c r="I1567" i="3" s="1"/>
  <c r="J1598" i="3" a="1"/>
  <c r="J1598" i="3" s="1"/>
  <c r="I1598" i="3" s="1"/>
  <c r="J1641" i="3" a="1"/>
  <c r="J1641" i="3" s="1"/>
  <c r="I1641" i="3" s="1"/>
  <c r="J1682" i="3" a="1"/>
  <c r="J1682" i="3" s="1"/>
  <c r="I1682" i="3" s="1"/>
  <c r="J1704" i="3" a="1"/>
  <c r="J1704" i="3" s="1"/>
  <c r="I1704" i="3" s="1"/>
  <c r="J1723" i="3" a="1"/>
  <c r="J1723" i="3" s="1"/>
  <c r="I1723" i="3" s="1"/>
  <c r="J1725" i="3" a="1"/>
  <c r="J1725" i="3" s="1"/>
  <c r="I1725" i="3" s="1"/>
  <c r="J1735" i="3" a="1"/>
  <c r="J1735" i="3" s="1"/>
  <c r="I1735" i="3" s="1"/>
  <c r="J1740" i="3" a="1"/>
  <c r="J1740" i="3" s="1"/>
  <c r="I1740" i="3" s="1"/>
  <c r="J1760" i="3" a="1"/>
  <c r="J1760" i="3" s="1"/>
  <c r="I1760" i="3" s="1"/>
  <c r="J1763" i="3" a="1"/>
  <c r="J1763" i="3" s="1"/>
  <c r="I1763" i="3" s="1"/>
  <c r="J1773" i="3" a="1"/>
  <c r="J1773" i="3" s="1"/>
  <c r="I1773" i="3" s="1"/>
  <c r="J1801" i="3" a="1"/>
  <c r="J1801" i="3" s="1"/>
  <c r="I1801" i="3" s="1"/>
  <c r="J1806" i="3" a="1"/>
  <c r="J1806" i="3" s="1"/>
  <c r="I1806" i="3" s="1"/>
  <c r="J1811" i="3" a="1"/>
  <c r="J1811" i="3" s="1"/>
  <c r="I1811" i="3" s="1"/>
  <c r="J1842" i="3" a="1"/>
  <c r="J1842" i="3" s="1"/>
  <c r="I1842" i="3" s="1"/>
  <c r="J1853" i="3" a="1"/>
  <c r="J1853" i="3" s="1"/>
  <c r="I1853" i="3" s="1"/>
  <c r="J1866" i="3" a="1"/>
  <c r="J1866" i="3" s="1"/>
  <c r="I1866" i="3" s="1"/>
  <c r="J1881" i="3" a="1"/>
  <c r="J1881" i="3" s="1"/>
  <c r="I1881" i="3" s="1"/>
  <c r="J1884" i="3" a="1"/>
  <c r="J1884" i="3" s="1"/>
  <c r="I1884" i="3" s="1"/>
  <c r="J1889" i="3" a="1"/>
  <c r="J1889" i="3" s="1"/>
  <c r="I1889" i="3" s="1"/>
  <c r="J1900" i="3" a="1"/>
  <c r="J1900" i="3" s="1"/>
  <c r="I1900" i="3" s="1"/>
  <c r="J1931" i="3" a="1"/>
  <c r="J1931" i="3" s="1"/>
  <c r="I1931" i="3" s="1"/>
  <c r="J1946" i="3" a="1"/>
  <c r="J1946" i="3" s="1"/>
  <c r="I1946" i="3" s="1"/>
  <c r="J1955" i="3" a="1"/>
  <c r="J1955" i="3" s="1"/>
  <c r="I1955" i="3" s="1"/>
  <c r="J1962" i="3" a="1"/>
  <c r="J1962" i="3" s="1"/>
  <c r="I1962" i="3" s="1"/>
  <c r="J1964" i="3" a="1"/>
  <c r="J1964" i="3" s="1"/>
  <c r="I1964" i="3" s="1"/>
  <c r="J1969" i="3" a="1"/>
  <c r="J1969" i="3" s="1"/>
  <c r="I1969" i="3" s="1"/>
  <c r="J1979" i="3" a="1"/>
  <c r="J1979" i="3" s="1"/>
  <c r="I1979" i="3" s="1"/>
  <c r="J1982" i="3" a="1"/>
  <c r="J1982" i="3" s="1"/>
  <c r="I1982" i="3" s="1"/>
  <c r="J1994" i="3" a="1"/>
  <c r="J1994" i="3" s="1"/>
  <c r="I1994" i="3" s="1"/>
  <c r="J2056" i="3" a="1"/>
  <c r="J2056" i="3" s="1"/>
  <c r="I2056" i="3" s="1"/>
  <c r="J2072" i="3" a="1"/>
  <c r="J2072" i="3" s="1"/>
  <c r="I2072" i="3" s="1"/>
  <c r="J2082" i="3" a="1"/>
  <c r="J2082" i="3" s="1"/>
  <c r="I2082" i="3" s="1"/>
  <c r="J2087" i="3" a="1"/>
  <c r="J2087" i="3" s="1"/>
  <c r="I2087" i="3" s="1"/>
  <c r="J2118" i="3" a="1"/>
  <c r="J2118" i="3" s="1"/>
  <c r="I2118" i="3" s="1"/>
  <c r="J2120" i="3" a="1"/>
  <c r="J2120" i="3" s="1"/>
  <c r="I2120" i="3" s="1"/>
  <c r="J2123" i="3" a="1"/>
  <c r="J2123" i="3" s="1"/>
  <c r="I2123" i="3" s="1"/>
  <c r="J2125" i="3" a="1"/>
  <c r="J2125" i="3" s="1"/>
  <c r="I2125" i="3" s="1"/>
  <c r="J2128" i="3" a="1"/>
  <c r="J2128" i="3" s="1"/>
  <c r="I2128" i="3" s="1"/>
  <c r="J2135" i="3" a="1"/>
  <c r="J2135" i="3" s="1"/>
  <c r="I2135" i="3" s="1"/>
  <c r="J2149" i="3" a="1"/>
  <c r="J2149" i="3" s="1"/>
  <c r="I2149" i="3" s="1"/>
  <c r="J2160" i="3" a="1"/>
  <c r="J2160" i="3" s="1"/>
  <c r="I2160" i="3" s="1"/>
  <c r="J2173" i="3" a="1"/>
  <c r="J2173" i="3" s="1"/>
  <c r="I2173" i="3" s="1"/>
  <c r="J2191" i="3" a="1"/>
  <c r="J2191" i="3" s="1"/>
  <c r="I2191" i="3" s="1"/>
  <c r="J2201" i="3" a="1"/>
  <c r="J2201" i="3" s="1"/>
  <c r="I2201" i="3" s="1"/>
  <c r="J2210" i="3" a="1"/>
  <c r="J2210" i="3" s="1"/>
  <c r="I2210" i="3" s="1"/>
  <c r="J2215" i="3" a="1"/>
  <c r="J2215" i="3" s="1"/>
  <c r="I2215" i="3" s="1"/>
  <c r="J2222" i="3" a="1"/>
  <c r="J2222" i="3" s="1"/>
  <c r="I2222" i="3" s="1"/>
  <c r="J1516" i="3" a="1"/>
  <c r="J1516" i="3" s="1"/>
  <c r="I1516" i="3" s="1"/>
  <c r="J1548" i="3" a="1"/>
  <c r="J1548" i="3" s="1"/>
  <c r="I1548" i="3" s="1"/>
  <c r="J1583" i="3" a="1"/>
  <c r="J1583" i="3" s="1"/>
  <c r="I1583" i="3" s="1"/>
  <c r="J1607" i="3" a="1"/>
  <c r="J1607" i="3" s="1"/>
  <c r="I1607" i="3" s="1"/>
  <c r="J1655" i="3" a="1"/>
  <c r="J1655" i="3" s="1"/>
  <c r="I1655" i="3" s="1"/>
  <c r="J1660" i="3" a="1"/>
  <c r="J1660" i="3" s="1"/>
  <c r="I1660" i="3" s="1"/>
  <c r="J1687" i="3" a="1"/>
  <c r="J1687" i="3" s="1"/>
  <c r="I1687" i="3" s="1"/>
  <c r="J1718" i="3" a="1"/>
  <c r="J1718" i="3" s="1"/>
  <c r="I1718" i="3" s="1"/>
  <c r="J1753" i="3" a="1"/>
  <c r="J1753" i="3" s="1"/>
  <c r="I1753" i="3" s="1"/>
  <c r="J1781" i="3" a="1"/>
  <c r="J1781" i="3" s="1"/>
  <c r="I1781" i="3" s="1"/>
  <c r="J1916" i="3" a="1"/>
  <c r="J1916" i="3" s="1"/>
  <c r="I1916" i="3" s="1"/>
  <c r="J1936" i="3" a="1"/>
  <c r="J1936" i="3" s="1"/>
  <c r="I1936" i="3" s="1"/>
  <c r="J1943" i="3" a="1"/>
  <c r="J1943" i="3" s="1"/>
  <c r="I1943" i="3" s="1"/>
  <c r="J2001" i="3" a="1"/>
  <c r="J2001" i="3" s="1"/>
  <c r="I2001" i="3" s="1"/>
  <c r="J2041" i="3" a="1"/>
  <c r="J2041" i="3" s="1"/>
  <c r="I2041" i="3" s="1"/>
  <c r="J2046" i="3" a="1"/>
  <c r="J2046" i="3" s="1"/>
  <c r="I2046" i="3" s="1"/>
  <c r="J2048" i="3" a="1"/>
  <c r="J2048" i="3" s="1"/>
  <c r="I2048" i="3" s="1"/>
  <c r="J2053" i="3" a="1"/>
  <c r="J2053" i="3" s="1"/>
  <c r="I2053" i="3" s="1"/>
  <c r="J2060" i="3" a="1"/>
  <c r="J2060" i="3" s="1"/>
  <c r="I2060" i="3" s="1"/>
  <c r="J2065" i="3" a="1"/>
  <c r="J2065" i="3" s="1"/>
  <c r="I2065" i="3" s="1"/>
  <c r="J2092" i="3" a="1"/>
  <c r="J2092" i="3" s="1"/>
  <c r="I2092" i="3" s="1"/>
  <c r="J2102" i="3" a="1"/>
  <c r="J2102" i="3" s="1"/>
  <c r="I2102" i="3" s="1"/>
  <c r="J2186" i="3" a="1"/>
  <c r="J2186" i="3" s="1"/>
  <c r="I2186" i="3" s="1"/>
  <c r="J2193" i="3" a="1"/>
  <c r="J2193" i="3" s="1"/>
  <c r="I2193" i="3" s="1"/>
  <c r="J2234" i="3" a="1"/>
  <c r="J2234" i="3" s="1"/>
  <c r="I2234" i="3" s="1"/>
  <c r="J2239" i="3" a="1"/>
  <c r="J2239" i="3" s="1"/>
  <c r="I2239" i="3" s="1"/>
  <c r="J1494" i="3" a="1"/>
  <c r="J1494" i="3" s="1"/>
  <c r="I1494" i="3" s="1"/>
  <c r="J1502" i="3" a="1"/>
  <c r="J1502" i="3" s="1"/>
  <c r="I1502" i="3" s="1"/>
  <c r="J1521" i="3" a="1"/>
  <c r="J1521" i="3" s="1"/>
  <c r="I1521" i="3" s="1"/>
  <c r="J1554" i="3" a="1"/>
  <c r="J1554" i="3" s="1"/>
  <c r="I1554" i="3" s="1"/>
  <c r="J1631" i="3" a="1"/>
  <c r="J1631" i="3" s="1"/>
  <c r="I1631" i="3" s="1"/>
  <c r="J1648" i="3" a="1"/>
  <c r="J1648" i="3" s="1"/>
  <c r="I1648" i="3" s="1"/>
  <c r="J1662" i="3" a="1"/>
  <c r="J1662" i="3" s="1"/>
  <c r="I1662" i="3" s="1"/>
  <c r="J1669" i="3" a="1"/>
  <c r="J1669" i="3" s="1"/>
  <c r="I1669" i="3" s="1"/>
  <c r="J1672" i="3" a="1"/>
  <c r="J1672" i="3" s="1"/>
  <c r="I1672" i="3" s="1"/>
  <c r="J1699" i="3" a="1"/>
  <c r="J1699" i="3" s="1"/>
  <c r="I1699" i="3" s="1"/>
  <c r="J1711" i="3" a="1"/>
  <c r="J1711" i="3" s="1"/>
  <c r="I1711" i="3" s="1"/>
  <c r="J1713" i="3" a="1"/>
  <c r="J1713" i="3" s="1"/>
  <c r="I1713" i="3" s="1"/>
  <c r="J1727" i="3" a="1"/>
  <c r="J1727" i="3" s="1"/>
  <c r="I1727" i="3" s="1"/>
  <c r="J1737" i="3" a="1"/>
  <c r="J1737" i="3" s="1"/>
  <c r="I1737" i="3" s="1"/>
  <c r="J1813" i="3" a="1"/>
  <c r="J1813" i="3" s="1"/>
  <c r="I1813" i="3" s="1"/>
  <c r="J1820" i="3" a="1"/>
  <c r="J1820" i="3" s="1"/>
  <c r="I1820" i="3" s="1"/>
  <c r="J1823" i="3" a="1"/>
  <c r="J1823" i="3" s="1"/>
  <c r="I1823" i="3" s="1"/>
  <c r="J1844" i="3" a="1"/>
  <c r="J1844" i="3" s="1"/>
  <c r="I1844" i="3" s="1"/>
  <c r="J1855" i="3" a="1"/>
  <c r="J1855" i="3" s="1"/>
  <c r="I1855" i="3" s="1"/>
  <c r="J1860" i="3" a="1"/>
  <c r="J1860" i="3" s="1"/>
  <c r="I1860" i="3" s="1"/>
  <c r="J1876" i="3" a="1"/>
  <c r="J1876" i="3" s="1"/>
  <c r="I1876" i="3" s="1"/>
  <c r="J1886" i="3" a="1"/>
  <c r="J1886" i="3" s="1"/>
  <c r="I1886" i="3" s="1"/>
  <c r="J1902" i="3" a="1"/>
  <c r="J1902" i="3" s="1"/>
  <c r="I1902" i="3" s="1"/>
  <c r="J1914" i="3" a="1"/>
  <c r="J1914" i="3" s="1"/>
  <c r="I1914" i="3" s="1"/>
  <c r="J1933" i="3" a="1"/>
  <c r="J1933" i="3" s="1"/>
  <c r="I1933" i="3" s="1"/>
  <c r="J1938" i="3" a="1"/>
  <c r="J1938" i="3" s="1"/>
  <c r="I1938" i="3" s="1"/>
  <c r="J1948" i="3" a="1"/>
  <c r="J1948" i="3" s="1"/>
  <c r="I1948" i="3" s="1"/>
  <c r="J1957" i="3" a="1"/>
  <c r="J1957" i="3" s="1"/>
  <c r="I1957" i="3" s="1"/>
  <c r="J1974" i="3" a="1"/>
  <c r="J1974" i="3" s="1"/>
  <c r="I1974" i="3" s="1"/>
  <c r="J1976" i="3" a="1"/>
  <c r="J1976" i="3" s="1"/>
  <c r="I1976" i="3" s="1"/>
  <c r="J2011" i="3" a="1"/>
  <c r="J2011" i="3" s="1"/>
  <c r="I2011" i="3" s="1"/>
  <c r="J2028" i="3" a="1"/>
  <c r="J2028" i="3" s="1"/>
  <c r="I2028" i="3" s="1"/>
  <c r="J2058" i="3" a="1"/>
  <c r="J2058" i="3" s="1"/>
  <c r="I2058" i="3" s="1"/>
  <c r="J2084" i="3" a="1"/>
  <c r="J2084" i="3" s="1"/>
  <c r="I2084" i="3" s="1"/>
  <c r="J2107" i="3" a="1"/>
  <c r="J2107" i="3" s="1"/>
  <c r="I2107" i="3" s="1"/>
  <c r="J2112" i="3" a="1"/>
  <c r="J2112" i="3" s="1"/>
  <c r="I2112" i="3" s="1"/>
  <c r="J2132" i="3" a="1"/>
  <c r="J2132" i="3" s="1"/>
  <c r="I2132" i="3" s="1"/>
  <c r="J2140" i="3" a="1"/>
  <c r="J2140" i="3" s="1"/>
  <c r="I2140" i="3" s="1"/>
  <c r="J2142" i="3" a="1"/>
  <c r="J2142" i="3" s="1"/>
  <c r="I2142" i="3" s="1"/>
  <c r="J2144" i="3" a="1"/>
  <c r="J2144" i="3" s="1"/>
  <c r="I2144" i="3" s="1"/>
  <c r="J2162" i="3" a="1"/>
  <c r="J2162" i="3" s="1"/>
  <c r="I2162" i="3" s="1"/>
  <c r="J2203" i="3" a="1"/>
  <c r="J2203" i="3" s="1"/>
  <c r="I2203" i="3" s="1"/>
  <c r="J2217" i="3" a="1"/>
  <c r="J2217" i="3" s="1"/>
  <c r="I2217" i="3" s="1"/>
  <c r="J1526" i="3" a="1"/>
  <c r="J1526" i="3" s="1"/>
  <c r="I1526" i="3" s="1"/>
  <c r="J1540" i="3" a="1"/>
  <c r="J1540" i="3" s="1"/>
  <c r="I1540" i="3" s="1"/>
  <c r="J1564" i="3" a="1"/>
  <c r="J1564" i="3" s="1"/>
  <c r="I1564" i="3" s="1"/>
  <c r="J1577" i="3" a="1"/>
  <c r="J1577" i="3" s="1"/>
  <c r="I1577" i="3" s="1"/>
  <c r="J1585" i="3" a="1"/>
  <c r="J1585" i="3" s="1"/>
  <c r="I1585" i="3" s="1"/>
  <c r="J1588" i="3" a="1"/>
  <c r="J1588" i="3" s="1"/>
  <c r="I1588" i="3" s="1"/>
  <c r="J1595" i="3" a="1"/>
  <c r="J1595" i="3" s="1"/>
  <c r="I1595" i="3" s="1"/>
  <c r="J1600" i="3" a="1"/>
  <c r="J1600" i="3" s="1"/>
  <c r="I1600" i="3" s="1"/>
  <c r="J1604" i="3" a="1"/>
  <c r="J1604" i="3" s="1"/>
  <c r="I1604" i="3" s="1"/>
  <c r="J1609" i="3" a="1"/>
  <c r="J1609" i="3" s="1"/>
  <c r="I1609" i="3" s="1"/>
  <c r="J1612" i="3" a="1"/>
  <c r="J1612" i="3" s="1"/>
  <c r="I1612" i="3" s="1"/>
  <c r="J1619" i="3" a="1"/>
  <c r="J1619" i="3" s="1"/>
  <c r="I1619" i="3" s="1"/>
  <c r="J1624" i="3" a="1"/>
  <c r="J1624" i="3" s="1"/>
  <c r="I1624" i="3" s="1"/>
  <c r="J1636" i="3" a="1"/>
  <c r="J1636" i="3" s="1"/>
  <c r="I1636" i="3" s="1"/>
  <c r="J1643" i="3" a="1"/>
  <c r="J1643" i="3" s="1"/>
  <c r="I1643" i="3" s="1"/>
  <c r="J1650" i="3" a="1"/>
  <c r="J1650" i="3" s="1"/>
  <c r="I1650" i="3" s="1"/>
  <c r="J1657" i="3" a="1"/>
  <c r="J1657" i="3" s="1"/>
  <c r="I1657" i="3" s="1"/>
  <c r="J1664" i="3" a="1"/>
  <c r="J1664" i="3" s="1"/>
  <c r="I1664" i="3" s="1"/>
  <c r="J1676" i="3" a="1"/>
  <c r="J1676" i="3" s="1"/>
  <c r="I1676" i="3" s="1"/>
  <c r="J1679" i="3" a="1"/>
  <c r="J1679" i="3" s="1"/>
  <c r="I1679" i="3" s="1"/>
  <c r="J1701" i="3" a="1"/>
  <c r="J1701" i="3" s="1"/>
  <c r="I1701" i="3" s="1"/>
  <c r="J1745" i="3" a="1"/>
  <c r="J1745" i="3" s="1"/>
  <c r="I1745" i="3" s="1"/>
  <c r="J1765" i="3" a="1"/>
  <c r="J1765" i="3" s="1"/>
  <c r="I1765" i="3" s="1"/>
  <c r="J1768" i="3" a="1"/>
  <c r="J1768" i="3" s="1"/>
  <c r="I1768" i="3" s="1"/>
  <c r="J1778" i="3" a="1"/>
  <c r="J1778" i="3" s="1"/>
  <c r="I1778" i="3" s="1"/>
  <c r="J1783" i="3" a="1"/>
  <c r="J1783" i="3" s="1"/>
  <c r="I1783" i="3" s="1"/>
  <c r="J1793" i="3" a="1"/>
  <c r="J1793" i="3" s="1"/>
  <c r="I1793" i="3" s="1"/>
  <c r="J1891" i="3" a="1"/>
  <c r="J1891" i="3" s="1"/>
  <c r="I1891" i="3" s="1"/>
  <c r="J1904" i="3" a="1"/>
  <c r="J1904" i="3" s="1"/>
  <c r="I1904" i="3" s="1"/>
  <c r="J1920" i="3" a="1"/>
  <c r="J1920" i="3" s="1"/>
  <c r="I1920" i="3" s="1"/>
  <c r="J1925" i="3" a="1"/>
  <c r="J1925" i="3" s="1"/>
  <c r="I1925" i="3" s="1"/>
  <c r="J1940" i="3" a="1"/>
  <c r="J1940" i="3" s="1"/>
  <c r="I1940" i="3" s="1"/>
  <c r="J1950" i="3" a="1"/>
  <c r="J1950" i="3" s="1"/>
  <c r="I1950" i="3" s="1"/>
  <c r="J1952" i="3" a="1"/>
  <c r="J1952" i="3" s="1"/>
  <c r="I1952" i="3" s="1"/>
  <c r="J1984" i="3" a="1"/>
  <c r="J1984" i="3" s="1"/>
  <c r="I1984" i="3" s="1"/>
  <c r="J1991" i="3" a="1"/>
  <c r="J1991" i="3" s="1"/>
  <c r="I1991" i="3" s="1"/>
  <c r="J1996" i="3" a="1"/>
  <c r="J1996" i="3" s="1"/>
  <c r="I1996" i="3" s="1"/>
  <c r="J2081" i="3" a="1"/>
  <c r="J2081" i="3" s="1"/>
  <c r="I2081" i="3" s="1"/>
  <c r="J2089" i="3" a="1"/>
  <c r="J2089" i="3" s="1"/>
  <c r="I2089" i="3" s="1"/>
  <c r="J2096" i="3" a="1"/>
  <c r="J2096" i="3" s="1"/>
  <c r="I2096" i="3" s="1"/>
  <c r="J2099" i="3" a="1"/>
  <c r="J2099" i="3" s="1"/>
  <c r="I2099" i="3" s="1"/>
  <c r="J2109" i="3" a="1"/>
  <c r="J2109" i="3" s="1"/>
  <c r="I2109" i="3" s="1"/>
  <c r="J2167" i="3" a="1"/>
  <c r="J2167" i="3" s="1"/>
  <c r="I2167" i="3" s="1"/>
  <c r="J2177" i="3" a="1"/>
  <c r="J2177" i="3" s="1"/>
  <c r="I2177" i="3" s="1"/>
  <c r="J2198" i="3" a="1"/>
  <c r="J2198" i="3" s="1"/>
  <c r="I2198" i="3" s="1"/>
  <c r="J2205" i="3" a="1"/>
  <c r="J2205" i="3" s="1"/>
  <c r="I2205" i="3" s="1"/>
  <c r="J2219" i="3" a="1"/>
  <c r="J2219" i="3" s="1"/>
  <c r="I2219" i="3" s="1"/>
  <c r="J2224" i="3" a="1"/>
  <c r="J2224" i="3" s="1"/>
  <c r="I2224" i="3" s="1"/>
  <c r="J2241" i="3" a="1"/>
  <c r="J2241" i="3" s="1"/>
  <c r="I2241" i="3" s="1"/>
  <c r="J2254" i="3" a="1"/>
  <c r="J2254" i="3" s="1"/>
  <c r="I2254" i="3" s="1"/>
  <c r="J2326" i="3" a="1"/>
  <c r="J2326" i="3" s="1"/>
  <c r="I2326" i="3" s="1"/>
  <c r="J2342" i="3" a="1"/>
  <c r="J2342" i="3" s="1"/>
  <c r="I2342" i="3" s="1"/>
  <c r="J2361" i="3" a="1"/>
  <c r="J2361" i="3" s="1"/>
  <c r="I2361" i="3" s="1"/>
  <c r="J2366" i="3" a="1"/>
  <c r="J2366" i="3" s="1"/>
  <c r="I2366" i="3" s="1"/>
  <c r="J2379" i="3" a="1"/>
  <c r="J2379" i="3" s="1"/>
  <c r="I2379" i="3" s="1"/>
  <c r="J2425" i="3" a="1"/>
  <c r="J2425" i="3" s="1"/>
  <c r="I2425" i="3" s="1"/>
  <c r="J2456" i="3" a="1"/>
  <c r="J2456" i="3" s="1"/>
  <c r="I2456" i="3" s="1"/>
  <c r="J2473" i="3" a="1"/>
  <c r="J2473" i="3" s="1"/>
  <c r="I2473" i="3" s="1"/>
  <c r="J2504" i="3" a="1"/>
  <c r="J2504" i="3" s="1"/>
  <c r="I2504" i="3" s="1"/>
  <c r="J2506" i="3" a="1"/>
  <c r="J2506" i="3" s="1"/>
  <c r="I2506" i="3" s="1"/>
  <c r="J2516" i="3" a="1"/>
  <c r="J2516" i="3" s="1"/>
  <c r="I2516" i="3" s="1"/>
  <c r="J2518" i="3" a="1"/>
  <c r="J2518" i="3" s="1"/>
  <c r="I2518" i="3" s="1"/>
  <c r="J2535" i="3" a="1"/>
  <c r="J2535" i="3" s="1"/>
  <c r="I2535" i="3" s="1"/>
  <c r="J2537" i="3" a="1"/>
  <c r="J2537" i="3" s="1"/>
  <c r="I2537" i="3" s="1"/>
  <c r="J2574" i="3" a="1"/>
  <c r="J2574" i="3" s="1"/>
  <c r="I2574" i="3" s="1"/>
  <c r="J2586" i="3" a="1"/>
  <c r="J2586" i="3" s="1"/>
  <c r="I2586" i="3" s="1"/>
  <c r="J2600" i="3" a="1"/>
  <c r="J2600" i="3" s="1"/>
  <c r="I2600" i="3" s="1"/>
  <c r="J2605" i="3" a="1"/>
  <c r="J2605" i="3" s="1"/>
  <c r="I2605" i="3" s="1"/>
  <c r="J2612" i="3" a="1"/>
  <c r="J2612" i="3" s="1"/>
  <c r="I2612" i="3" s="1"/>
  <c r="J2624" i="3" a="1"/>
  <c r="J2624" i="3" s="1"/>
  <c r="I2624" i="3" s="1"/>
  <c r="J2629" i="3" a="1"/>
  <c r="J2629" i="3" s="1"/>
  <c r="I2629" i="3" s="1"/>
  <c r="J2643" i="3" a="1"/>
  <c r="J2643" i="3" s="1"/>
  <c r="I2643" i="3" s="1"/>
  <c r="J2645" i="3" a="1"/>
  <c r="J2645" i="3" s="1"/>
  <c r="I2645" i="3" s="1"/>
  <c r="J2686" i="3" a="1"/>
  <c r="J2686" i="3" s="1"/>
  <c r="I2686" i="3" s="1"/>
  <c r="J2701" i="3" a="1"/>
  <c r="J2701" i="3" s="1"/>
  <c r="I2701" i="3" s="1"/>
  <c r="J2706" i="3" a="1"/>
  <c r="J2706" i="3" s="1"/>
  <c r="I2706" i="3" s="1"/>
  <c r="J2727" i="3" a="1"/>
  <c r="J2727" i="3" s="1"/>
  <c r="I2727" i="3" s="1"/>
  <c r="J2757" i="3" a="1"/>
  <c r="J2757" i="3" s="1"/>
  <c r="I2757" i="3" s="1"/>
  <c r="J2775" i="3" a="1"/>
  <c r="J2775" i="3" s="1"/>
  <c r="I2775" i="3" s="1"/>
  <c r="J2828" i="3" a="1"/>
  <c r="J2828" i="3" s="1"/>
  <c r="I2828" i="3" s="1"/>
  <c r="J2852" i="3" a="1"/>
  <c r="J2852" i="3" s="1"/>
  <c r="I2852" i="3" s="1"/>
  <c r="J2868" i="3" a="1"/>
  <c r="J2868" i="3" s="1"/>
  <c r="I2868" i="3" s="1"/>
  <c r="J2270" i="3" a="1"/>
  <c r="J2270" i="3" s="1"/>
  <c r="I2270" i="3" s="1"/>
  <c r="J2288" i="3" a="1"/>
  <c r="J2288" i="3" s="1"/>
  <c r="I2288" i="3" s="1"/>
  <c r="J2335" i="3" a="1"/>
  <c r="J2335" i="3" s="1"/>
  <c r="I2335" i="3" s="1"/>
  <c r="J2339" i="3" a="1"/>
  <c r="J2339" i="3" s="1"/>
  <c r="I2339" i="3" s="1"/>
  <c r="J2344" i="3" a="1"/>
  <c r="J2344" i="3" s="1"/>
  <c r="I2344" i="3" s="1"/>
  <c r="J2356" i="3" a="1"/>
  <c r="J2356" i="3" s="1"/>
  <c r="I2356" i="3" s="1"/>
  <c r="J2368" i="3" a="1"/>
  <c r="J2368" i="3" s="1"/>
  <c r="I2368" i="3" s="1"/>
  <c r="J2381" i="3" a="1"/>
  <c r="J2381" i="3" s="1"/>
  <c r="I2381" i="3" s="1"/>
  <c r="J2401" i="3" a="1"/>
  <c r="J2401" i="3" s="1"/>
  <c r="I2401" i="3" s="1"/>
  <c r="J2408" i="3" a="1"/>
  <c r="J2408" i="3" s="1"/>
  <c r="I2408" i="3" s="1"/>
  <c r="J2420" i="3" a="1"/>
  <c r="J2420" i="3" s="1"/>
  <c r="I2420" i="3" s="1"/>
  <c r="J2429" i="3" a="1"/>
  <c r="J2429" i="3" s="1"/>
  <c r="I2429" i="3" s="1"/>
  <c r="J2438" i="3" a="1"/>
  <c r="J2438" i="3" s="1"/>
  <c r="I2438" i="3" s="1"/>
  <c r="J2440" i="3" a="1"/>
  <c r="J2440" i="3" s="1"/>
  <c r="I2440" i="3" s="1"/>
  <c r="J2442" i="3" a="1"/>
  <c r="J2442" i="3" s="1"/>
  <c r="I2442" i="3" s="1"/>
  <c r="J2470" i="3" a="1"/>
  <c r="J2470" i="3" s="1"/>
  <c r="I2470" i="3" s="1"/>
  <c r="J2475" i="3" a="1"/>
  <c r="J2475" i="3" s="1"/>
  <c r="I2475" i="3" s="1"/>
  <c r="J2487" i="3" a="1"/>
  <c r="J2487" i="3" s="1"/>
  <c r="I2487" i="3" s="1"/>
  <c r="J2493" i="3" a="1"/>
  <c r="J2493" i="3" s="1"/>
  <c r="I2493" i="3" s="1"/>
  <c r="J2501" i="3" a="1"/>
  <c r="J2501" i="3" s="1"/>
  <c r="I2501" i="3" s="1"/>
  <c r="J2523" i="3" a="1"/>
  <c r="J2523" i="3" s="1"/>
  <c r="I2523" i="3" s="1"/>
  <c r="J2525" i="3" a="1"/>
  <c r="J2525" i="3" s="1"/>
  <c r="I2525" i="3" s="1"/>
  <c r="J2539" i="3" a="1"/>
  <c r="J2539" i="3" s="1"/>
  <c r="I2539" i="3" s="1"/>
  <c r="J2562" i="3" a="1"/>
  <c r="J2562" i="3" s="1"/>
  <c r="I2562" i="3" s="1"/>
  <c r="J2569" i="3" a="1"/>
  <c r="J2569" i="3" s="1"/>
  <c r="I2569" i="3" s="1"/>
  <c r="J2588" i="3" a="1"/>
  <c r="J2588" i="3" s="1"/>
  <c r="I2588" i="3" s="1"/>
  <c r="J2607" i="3" a="1"/>
  <c r="J2607" i="3" s="1"/>
  <c r="I2607" i="3" s="1"/>
  <c r="J2614" i="3" a="1"/>
  <c r="J2614" i="3" s="1"/>
  <c r="I2614" i="3" s="1"/>
  <c r="J2626" i="3" a="1"/>
  <c r="J2626" i="3" s="1"/>
  <c r="I2626" i="3" s="1"/>
  <c r="J2631" i="3" a="1"/>
  <c r="J2631" i="3" s="1"/>
  <c r="I2631" i="3" s="1"/>
  <c r="J2660" i="3" a="1"/>
  <c r="J2660" i="3" s="1"/>
  <c r="I2660" i="3" s="1"/>
  <c r="J2679" i="3" a="1"/>
  <c r="J2679" i="3" s="1"/>
  <c r="I2679" i="3" s="1"/>
  <c r="J2691" i="3" a="1"/>
  <c r="J2691" i="3" s="1"/>
  <c r="I2691" i="3" s="1"/>
  <c r="J2713" i="3" a="1"/>
  <c r="J2713" i="3" s="1"/>
  <c r="I2713" i="3" s="1"/>
  <c r="J2767" i="3" a="1"/>
  <c r="J2767" i="3" s="1"/>
  <c r="I2767" i="3" s="1"/>
  <c r="J2787" i="3" a="1"/>
  <c r="J2787" i="3" s="1"/>
  <c r="I2787" i="3" s="1"/>
  <c r="J2789" i="3" a="1"/>
  <c r="J2789" i="3" s="1"/>
  <c r="I2789" i="3" s="1"/>
  <c r="J2804" i="3" a="1"/>
  <c r="J2804" i="3" s="1"/>
  <c r="I2804" i="3" s="1"/>
  <c r="J2815" i="3" a="1"/>
  <c r="J2815" i="3" s="1"/>
  <c r="I2815" i="3" s="1"/>
  <c r="J2862" i="3" a="1"/>
  <c r="J2862" i="3" s="1"/>
  <c r="I2862" i="3" s="1"/>
  <c r="J2422" i="3" a="1"/>
  <c r="J2422" i="3" s="1"/>
  <c r="I2422" i="3" s="1"/>
  <c r="J2564" i="3" a="1"/>
  <c r="J2564" i="3" s="1"/>
  <c r="I2564" i="3" s="1"/>
  <c r="J2576" i="3" a="1"/>
  <c r="J2576" i="3" s="1"/>
  <c r="I2576" i="3" s="1"/>
  <c r="J2581" i="3" a="1"/>
  <c r="J2581" i="3" s="1"/>
  <c r="I2581" i="3" s="1"/>
  <c r="J2590" i="3" a="1"/>
  <c r="J2590" i="3" s="1"/>
  <c r="I2590" i="3" s="1"/>
  <c r="J2609" i="3" a="1"/>
  <c r="J2609" i="3" s="1"/>
  <c r="I2609" i="3" s="1"/>
  <c r="J2619" i="3" a="1"/>
  <c r="J2619" i="3" s="1"/>
  <c r="I2619" i="3" s="1"/>
  <c r="J2633" i="3" a="1"/>
  <c r="J2633" i="3" s="1"/>
  <c r="I2633" i="3" s="1"/>
  <c r="J2651" i="3" a="1"/>
  <c r="J2651" i="3" s="1"/>
  <c r="I2651" i="3" s="1"/>
  <c r="J2662" i="3" a="1"/>
  <c r="J2662" i="3" s="1"/>
  <c r="I2662" i="3" s="1"/>
  <c r="J2669" i="3" a="1"/>
  <c r="J2669" i="3" s="1"/>
  <c r="I2669" i="3" s="1"/>
  <c r="J2673" i="3" a="1"/>
  <c r="J2673" i="3" s="1"/>
  <c r="I2673" i="3" s="1"/>
  <c r="J2681" i="3" a="1"/>
  <c r="J2681" i="3" s="1"/>
  <c r="I2681" i="3" s="1"/>
  <c r="J2693" i="3" a="1"/>
  <c r="J2693" i="3" s="1"/>
  <c r="I2693" i="3" s="1"/>
  <c r="J2708" i="3" a="1"/>
  <c r="J2708" i="3" s="1"/>
  <c r="I2708" i="3" s="1"/>
  <c r="J2710" i="3" a="1"/>
  <c r="J2710" i="3" s="1"/>
  <c r="I2710" i="3" s="1"/>
  <c r="J2717" i="3" a="1"/>
  <c r="J2717" i="3" s="1"/>
  <c r="I2717" i="3" s="1"/>
  <c r="J2721" i="3" a="1"/>
  <c r="J2721" i="3" s="1"/>
  <c r="I2721" i="3" s="1"/>
  <c r="J2733" i="3" a="1"/>
  <c r="J2733" i="3" s="1"/>
  <c r="I2733" i="3" s="1"/>
  <c r="J2740" i="3" a="1"/>
  <c r="J2740" i="3" s="1"/>
  <c r="I2740" i="3" s="1"/>
  <c r="J2752" i="3" a="1"/>
  <c r="J2752" i="3" s="1"/>
  <c r="I2752" i="3" s="1"/>
  <c r="J2781" i="3" a="1"/>
  <c r="J2781" i="3" s="1"/>
  <c r="I2781" i="3" s="1"/>
  <c r="J2793" i="3" a="1"/>
  <c r="J2793" i="3" s="1"/>
  <c r="I2793" i="3" s="1"/>
  <c r="J2801" i="3" a="1"/>
  <c r="J2801" i="3" s="1"/>
  <c r="I2801" i="3" s="1"/>
  <c r="J2806" i="3" a="1"/>
  <c r="J2806" i="3" s="1"/>
  <c r="I2806" i="3" s="1"/>
  <c r="J2809" i="3" a="1"/>
  <c r="J2809" i="3" s="1"/>
  <c r="I2809" i="3" s="1"/>
  <c r="J2822" i="3" a="1"/>
  <c r="J2822" i="3" s="1"/>
  <c r="I2822" i="3" s="1"/>
  <c r="J2240" i="3" a="1"/>
  <c r="J2240" i="3" s="1"/>
  <c r="I2240" i="3" s="1"/>
  <c r="J2249" i="3" a="1"/>
  <c r="J2249" i="3" s="1"/>
  <c r="I2249" i="3" s="1"/>
  <c r="J2274" i="3" a="1"/>
  <c r="J2274" i="3" s="1"/>
  <c r="I2274" i="3" s="1"/>
  <c r="J2281" i="3" a="1"/>
  <c r="J2281" i="3" s="1"/>
  <c r="I2281" i="3" s="1"/>
  <c r="J2297" i="3" a="1"/>
  <c r="J2297" i="3" s="1"/>
  <c r="I2297" i="3" s="1"/>
  <c r="J2314" i="3" a="1"/>
  <c r="J2314" i="3" s="1"/>
  <c r="I2314" i="3" s="1"/>
  <c r="J2330" i="3" a="1"/>
  <c r="J2330" i="3" s="1"/>
  <c r="I2330" i="3" s="1"/>
  <c r="J2346" i="3" a="1"/>
  <c r="J2346" i="3" s="1"/>
  <c r="I2346" i="3" s="1"/>
  <c r="J2358" i="3" a="1"/>
  <c r="J2358" i="3" s="1"/>
  <c r="I2358" i="3" s="1"/>
  <c r="J2374" i="3" a="1"/>
  <c r="J2374" i="3" s="1"/>
  <c r="I2374" i="3" s="1"/>
  <c r="J2383" i="3" a="1"/>
  <c r="J2383" i="3" s="1"/>
  <c r="I2383" i="3" s="1"/>
  <c r="J2566" i="3" a="1"/>
  <c r="J2566" i="3" s="1"/>
  <c r="I2566" i="3" s="1"/>
  <c r="J2597" i="3" a="1"/>
  <c r="J2597" i="3" s="1"/>
  <c r="I2597" i="3" s="1"/>
  <c r="J2251" i="3" a="1"/>
  <c r="J2251" i="3" s="1"/>
  <c r="I2251" i="3" s="1"/>
  <c r="J2260" i="3" a="1"/>
  <c r="J2260" i="3" s="1"/>
  <c r="I2260" i="3" s="1"/>
  <c r="J2276" i="3" a="1"/>
  <c r="J2276" i="3" s="1"/>
  <c r="I2276" i="3" s="1"/>
  <c r="J2302" i="3" a="1"/>
  <c r="J2302" i="3" s="1"/>
  <c r="I2302" i="3" s="1"/>
  <c r="J2307" i="3" a="1"/>
  <c r="J2307" i="3" s="1"/>
  <c r="I2307" i="3" s="1"/>
  <c r="J2332" i="3" a="1"/>
  <c r="J2332" i="3" s="1"/>
  <c r="I2332" i="3" s="1"/>
  <c r="J2341" i="3" a="1"/>
  <c r="J2341" i="3" s="1"/>
  <c r="I2341" i="3" s="1"/>
  <c r="J2396" i="3" a="1"/>
  <c r="J2396" i="3" s="1"/>
  <c r="I2396" i="3" s="1"/>
  <c r="J2403" i="3" a="1"/>
  <c r="J2403" i="3" s="1"/>
  <c r="I2403" i="3" s="1"/>
  <c r="J2417" i="3" a="1"/>
  <c r="J2417" i="3" s="1"/>
  <c r="I2417" i="3" s="1"/>
  <c r="J2435" i="3" a="1"/>
  <c r="J2435" i="3" s="1"/>
  <c r="I2435" i="3" s="1"/>
  <c r="J2446" i="3" a="1"/>
  <c r="J2446" i="3" s="1"/>
  <c r="I2446" i="3" s="1"/>
  <c r="J2531" i="3" a="1"/>
  <c r="J2531" i="3" s="1"/>
  <c r="I2531" i="3" s="1"/>
  <c r="J2536" i="3" a="1"/>
  <c r="J2536" i="3" s="1"/>
  <c r="I2536" i="3" s="1"/>
  <c r="J2557" i="3" a="1"/>
  <c r="J2557" i="3" s="1"/>
  <c r="I2557" i="3" s="1"/>
  <c r="J2571" i="3" a="1"/>
  <c r="J2571" i="3" s="1"/>
  <c r="I2571" i="3" s="1"/>
  <c r="J2578" i="3" a="1"/>
  <c r="J2578" i="3" s="1"/>
  <c r="I2578" i="3" s="1"/>
  <c r="J2583" i="3" a="1"/>
  <c r="J2583" i="3" s="1"/>
  <c r="I2583" i="3" s="1"/>
  <c r="J2601" i="3" a="1"/>
  <c r="J2601" i="3" s="1"/>
  <c r="I2601" i="3" s="1"/>
  <c r="J2644" i="3" a="1"/>
  <c r="J2644" i="3" s="1"/>
  <c r="I2644" i="3" s="1"/>
  <c r="J2671" i="3" a="1"/>
  <c r="J2671" i="3" s="1"/>
  <c r="I2671" i="3" s="1"/>
  <c r="J2697" i="3" a="1"/>
  <c r="J2697" i="3" s="1"/>
  <c r="I2697" i="3" s="1"/>
  <c r="J2705" i="3" a="1"/>
  <c r="J2705" i="3" s="1"/>
  <c r="I2705" i="3" s="1"/>
  <c r="J2719" i="3" a="1"/>
  <c r="J2719" i="3" s="1"/>
  <c r="I2719" i="3" s="1"/>
  <c r="J2749" i="3" a="1"/>
  <c r="J2749" i="3" s="1"/>
  <c r="I2749" i="3" s="1"/>
  <c r="J2754" i="3" a="1"/>
  <c r="J2754" i="3" s="1"/>
  <c r="I2754" i="3" s="1"/>
  <c r="J2824" i="3" a="1"/>
  <c r="J2824" i="3" s="1"/>
  <c r="I2824" i="3" s="1"/>
  <c r="J2835" i="3" a="1"/>
  <c r="J2835" i="3" s="1"/>
  <c r="I2835" i="3" s="1"/>
  <c r="J2848" i="3" a="1"/>
  <c r="J2848" i="3" s="1"/>
  <c r="I2848" i="3" s="1"/>
  <c r="J2859" i="3" a="1"/>
  <c r="J2859" i="3" s="1"/>
  <c r="I2859" i="3" s="1"/>
  <c r="J2262" i="3" a="1"/>
  <c r="J2262" i="3" s="1"/>
  <c r="I2262" i="3" s="1"/>
  <c r="J2278" i="3" a="1"/>
  <c r="J2278" i="3" s="1"/>
  <c r="I2278" i="3" s="1"/>
  <c r="J2283" i="3" a="1"/>
  <c r="J2283" i="3" s="1"/>
  <c r="I2283" i="3" s="1"/>
  <c r="J2309" i="3" a="1"/>
  <c r="J2309" i="3" s="1"/>
  <c r="I2309" i="3" s="1"/>
  <c r="J2348" i="3" a="1"/>
  <c r="J2348" i="3" s="1"/>
  <c r="I2348" i="3" s="1"/>
  <c r="J2350" i="3" a="1"/>
  <c r="J2350" i="3" s="1"/>
  <c r="I2350" i="3" s="1"/>
  <c r="J2365" i="3" a="1"/>
  <c r="J2365" i="3" s="1"/>
  <c r="I2365" i="3" s="1"/>
  <c r="J2398" i="3" a="1"/>
  <c r="J2398" i="3" s="1"/>
  <c r="I2398" i="3" s="1"/>
  <c r="J2405" i="3" a="1"/>
  <c r="J2405" i="3" s="1"/>
  <c r="I2405" i="3" s="1"/>
  <c r="J2495" i="3" a="1"/>
  <c r="J2495" i="3" s="1"/>
  <c r="I2495" i="3" s="1"/>
  <c r="J2538" i="3" a="1"/>
  <c r="J2538" i="3" s="1"/>
  <c r="I2538" i="3" s="1"/>
  <c r="J2552" i="3" a="1"/>
  <c r="J2552" i="3" s="1"/>
  <c r="I2552" i="3" s="1"/>
  <c r="J2646" i="3" a="1"/>
  <c r="J2646" i="3" s="1"/>
  <c r="I2646" i="3" s="1"/>
  <c r="J2653" i="3" a="1"/>
  <c r="J2653" i="3" s="1"/>
  <c r="I2653" i="3" s="1"/>
  <c r="J2683" i="3" a="1"/>
  <c r="J2683" i="3" s="1"/>
  <c r="I2683" i="3" s="1"/>
  <c r="J2695" i="3" a="1"/>
  <c r="J2695" i="3" s="1"/>
  <c r="I2695" i="3" s="1"/>
  <c r="J2728" i="3" a="1"/>
  <c r="J2728" i="3" s="1"/>
  <c r="I2728" i="3" s="1"/>
  <c r="J2744" i="3" a="1"/>
  <c r="J2744" i="3" s="1"/>
  <c r="I2744" i="3" s="1"/>
  <c r="J2746" i="3" a="1"/>
  <c r="J2746" i="3" s="1"/>
  <c r="I2746" i="3" s="1"/>
  <c r="J2766" i="3" a="1"/>
  <c r="J2766" i="3" s="1"/>
  <c r="I2766" i="3" s="1"/>
  <c r="J2783" i="3" a="1"/>
  <c r="J2783" i="3" s="1"/>
  <c r="I2783" i="3" s="1"/>
  <c r="J2795" i="3" a="1"/>
  <c r="J2795" i="3" s="1"/>
  <c r="I2795" i="3" s="1"/>
  <c r="J2264" i="3" a="1"/>
  <c r="J2264" i="3" s="1"/>
  <c r="I2264" i="3" s="1"/>
  <c r="J2269" i="3" a="1"/>
  <c r="J2269" i="3" s="1"/>
  <c r="I2269" i="3" s="1"/>
  <c r="J2285" i="3" a="1"/>
  <c r="J2285" i="3" s="1"/>
  <c r="I2285" i="3" s="1"/>
  <c r="J2299" i="3" a="1"/>
  <c r="J2299" i="3" s="1"/>
  <c r="I2299" i="3" s="1"/>
  <c r="J2311" i="3" a="1"/>
  <c r="J2311" i="3" s="1"/>
  <c r="I2311" i="3" s="1"/>
  <c r="J2318" i="3" a="1"/>
  <c r="J2318" i="3" s="1"/>
  <c r="I2318" i="3" s="1"/>
  <c r="J2334" i="3" a="1"/>
  <c r="J2334" i="3" s="1"/>
  <c r="I2334" i="3" s="1"/>
  <c r="J2360" i="3" a="1"/>
  <c r="J2360" i="3" s="1"/>
  <c r="I2360" i="3" s="1"/>
  <c r="J2362" i="3" a="1"/>
  <c r="J2362" i="3" s="1"/>
  <c r="I2362" i="3" s="1"/>
  <c r="J2380" i="3" a="1"/>
  <c r="J2380" i="3" s="1"/>
  <c r="I2380" i="3" s="1"/>
  <c r="J2428" i="3" a="1"/>
  <c r="J2428" i="3" s="1"/>
  <c r="I2428" i="3" s="1"/>
  <c r="J2483" i="3" a="1"/>
  <c r="J2483" i="3" s="1"/>
  <c r="I2483" i="3" s="1"/>
  <c r="J2500" i="3" a="1"/>
  <c r="J2500" i="3" s="1"/>
  <c r="I2500" i="3" s="1"/>
  <c r="J2524" i="3" a="1"/>
  <c r="J2524" i="3" s="1"/>
  <c r="I2524" i="3" s="1"/>
  <c r="J2632" i="3" a="1"/>
  <c r="J2632" i="3" s="1"/>
  <c r="I2632" i="3" s="1"/>
  <c r="J2639" i="3" a="1"/>
  <c r="J2639" i="3" s="1"/>
  <c r="I2639" i="3" s="1"/>
  <c r="J2648" i="3" a="1"/>
  <c r="J2648" i="3" s="1"/>
  <c r="I2648" i="3" s="1"/>
  <c r="J2675" i="3" a="1"/>
  <c r="J2675" i="3" s="1"/>
  <c r="I2675" i="3" s="1"/>
  <c r="J2687" i="3" a="1"/>
  <c r="J2687" i="3" s="1"/>
  <c r="I2687" i="3" s="1"/>
  <c r="J2709" i="3" a="1"/>
  <c r="J2709" i="3" s="1"/>
  <c r="I2709" i="3" s="1"/>
  <c r="J2735" i="3" a="1"/>
  <c r="J2735" i="3" s="1"/>
  <c r="I2735" i="3" s="1"/>
  <c r="J2761" i="3" a="1"/>
  <c r="J2761" i="3" s="1"/>
  <c r="I2761" i="3" s="1"/>
  <c r="J2788" i="3" a="1"/>
  <c r="J2788" i="3" s="1"/>
  <c r="I2788" i="3" s="1"/>
  <c r="J2800" i="3" a="1"/>
  <c r="J2800" i="3" s="1"/>
  <c r="I2800" i="3" s="1"/>
  <c r="J2811" i="3" a="1"/>
  <c r="J2811" i="3" s="1"/>
  <c r="I2811" i="3" s="1"/>
  <c r="J2816" i="3" a="1"/>
  <c r="J2816" i="3" s="1"/>
  <c r="I2816" i="3" s="1"/>
  <c r="J2827" i="3" a="1"/>
  <c r="J2827" i="3" s="1"/>
  <c r="I2827" i="3" s="1"/>
  <c r="J2842" i="3" a="1"/>
  <c r="J2842" i="3" s="1"/>
  <c r="I2842" i="3" s="1"/>
  <c r="J2851" i="3" a="1"/>
  <c r="J2851" i="3" s="1"/>
  <c r="I2851" i="3" s="1"/>
  <c r="J2861" i="3" a="1"/>
  <c r="J2861" i="3" s="1"/>
  <c r="I2861" i="3" s="1"/>
  <c r="J2437" i="3" a="1"/>
  <c r="J2437" i="3" s="1"/>
  <c r="I2437" i="3" s="1"/>
  <c r="J2441" i="3" a="1"/>
  <c r="J2441" i="3" s="1"/>
  <c r="I2441" i="3" s="1"/>
  <c r="J2459" i="3" a="1"/>
  <c r="J2459" i="3" s="1"/>
  <c r="I2459" i="3" s="1"/>
  <c r="J2471" i="3" a="1"/>
  <c r="J2471" i="3" s="1"/>
  <c r="I2471" i="3" s="1"/>
  <c r="J2476" i="3" a="1"/>
  <c r="J2476" i="3" s="1"/>
  <c r="I2476" i="3" s="1"/>
  <c r="J2488" i="3" a="1"/>
  <c r="J2488" i="3" s="1"/>
  <c r="I2488" i="3" s="1"/>
  <c r="J2565" i="3" a="1"/>
  <c r="J2565" i="3" s="1"/>
  <c r="I2565" i="3" s="1"/>
  <c r="J2714" i="3" a="1"/>
  <c r="J2714" i="3" s="1"/>
  <c r="I2714" i="3" s="1"/>
  <c r="J2758" i="3" a="1"/>
  <c r="J2758" i="3" s="1"/>
  <c r="I2758" i="3" s="1"/>
  <c r="J2818" i="3" a="1"/>
  <c r="J2818" i="3" s="1"/>
  <c r="I2818" i="3" s="1"/>
  <c r="J2271" i="3" a="1"/>
  <c r="J2271" i="3" s="1"/>
  <c r="I2271" i="3" s="1"/>
  <c r="J2320" i="3" a="1"/>
  <c r="J2320" i="3" s="1"/>
  <c r="I2320" i="3" s="1"/>
  <c r="J2322" i="3" a="1"/>
  <c r="J2322" i="3" s="1"/>
  <c r="I2322" i="3" s="1"/>
  <c r="J2338" i="3" a="1"/>
  <c r="J2338" i="3" s="1"/>
  <c r="I2338" i="3" s="1"/>
  <c r="J2345" i="3" a="1"/>
  <c r="J2345" i="3" s="1"/>
  <c r="I2345" i="3" s="1"/>
  <c r="J2369" i="3" a="1"/>
  <c r="J2369" i="3" s="1"/>
  <c r="I2369" i="3" s="1"/>
  <c r="J2371" i="3" a="1"/>
  <c r="J2371" i="3" s="1"/>
  <c r="I2371" i="3" s="1"/>
  <c r="J2375" i="3" a="1"/>
  <c r="J2375" i="3" s="1"/>
  <c r="I2375" i="3" s="1"/>
  <c r="J2382" i="3" a="1"/>
  <c r="J2382" i="3" s="1"/>
  <c r="I2382" i="3" s="1"/>
  <c r="J2393" i="3" a="1"/>
  <c r="J2393" i="3" s="1"/>
  <c r="I2393" i="3" s="1"/>
  <c r="J2423" i="3" a="1"/>
  <c r="J2423" i="3" s="1"/>
  <c r="I2423" i="3" s="1"/>
  <c r="J2430" i="3" a="1"/>
  <c r="J2430" i="3" s="1"/>
  <c r="I2430" i="3" s="1"/>
  <c r="J2452" i="3" a="1"/>
  <c r="J2452" i="3" s="1"/>
  <c r="I2452" i="3" s="1"/>
  <c r="J2464" i="3" a="1"/>
  <c r="J2464" i="3" s="1"/>
  <c r="I2464" i="3" s="1"/>
  <c r="J2492" i="3" a="1"/>
  <c r="J2492" i="3" s="1"/>
  <c r="I2492" i="3" s="1"/>
  <c r="J2502" i="3" a="1"/>
  <c r="J2502" i="3" s="1"/>
  <c r="I2502" i="3" s="1"/>
  <c r="J2512" i="3" a="1"/>
  <c r="J2512" i="3" s="1"/>
  <c r="I2512" i="3" s="1"/>
  <c r="J2542" i="3" a="1"/>
  <c r="J2542" i="3" s="1"/>
  <c r="I2542" i="3" s="1"/>
  <c r="J2567" i="3" a="1"/>
  <c r="J2567" i="3" s="1"/>
  <c r="I2567" i="3" s="1"/>
  <c r="J2591" i="3" a="1"/>
  <c r="J2591" i="3" s="1"/>
  <c r="I2591" i="3" s="1"/>
  <c r="J2596" i="3" a="1"/>
  <c r="J2596" i="3" s="1"/>
  <c r="I2596" i="3" s="1"/>
  <c r="J2610" i="3" a="1"/>
  <c r="J2610" i="3" s="1"/>
  <c r="I2610" i="3" s="1"/>
  <c r="J2634" i="3" a="1"/>
  <c r="J2634" i="3" s="1"/>
  <c r="I2634" i="3" s="1"/>
  <c r="J2650" i="3" a="1"/>
  <c r="J2650" i="3" s="1"/>
  <c r="I2650" i="3" s="1"/>
  <c r="J2663" i="3" a="1"/>
  <c r="J2663" i="3" s="1"/>
  <c r="I2663" i="3" s="1"/>
  <c r="J2668" i="3" a="1"/>
  <c r="J2668" i="3" s="1"/>
  <c r="I2668" i="3" s="1"/>
  <c r="J2670" i="3" a="1"/>
  <c r="J2670" i="3" s="1"/>
  <c r="I2670" i="3" s="1"/>
  <c r="J2699" i="3" a="1"/>
  <c r="J2699" i="3" s="1"/>
  <c r="I2699" i="3" s="1"/>
  <c r="J2716" i="3" a="1"/>
  <c r="J2716" i="3" s="1"/>
  <c r="I2716" i="3" s="1"/>
  <c r="J2725" i="3" a="1"/>
  <c r="J2725" i="3" s="1"/>
  <c r="I2725" i="3" s="1"/>
  <c r="J2741" i="3" a="1"/>
  <c r="J2741" i="3" s="1"/>
  <c r="I2741" i="3" s="1"/>
  <c r="J2751" i="3" a="1"/>
  <c r="J2751" i="3" s="1"/>
  <c r="I2751" i="3" s="1"/>
  <c r="J2768" i="3" a="1"/>
  <c r="J2768" i="3" s="1"/>
  <c r="I2768" i="3" s="1"/>
  <c r="J2770" i="3" a="1"/>
  <c r="J2770" i="3" s="1"/>
  <c r="I2770" i="3" s="1"/>
  <c r="J2803" i="3" a="1"/>
  <c r="J2803" i="3" s="1"/>
  <c r="I2803" i="3" s="1"/>
  <c r="J2813" i="3" a="1"/>
  <c r="J2813" i="3" s="1"/>
  <c r="I2813" i="3" s="1"/>
  <c r="J2250" i="3" a="1"/>
  <c r="J2250" i="3" s="1"/>
  <c r="I2250" i="3" s="1"/>
  <c r="J2275" i="3" a="1"/>
  <c r="J2275" i="3" s="1"/>
  <c r="I2275" i="3" s="1"/>
  <c r="J2296" i="3" a="1"/>
  <c r="J2296" i="3" s="1"/>
  <c r="I2296" i="3" s="1"/>
  <c r="J2329" i="3" a="1"/>
  <c r="J2329" i="3" s="1"/>
  <c r="I2329" i="3" s="1"/>
  <c r="J2384" i="3" a="1"/>
  <c r="J2384" i="3" s="1"/>
  <c r="I2384" i="3" s="1"/>
  <c r="J2391" i="3" a="1"/>
  <c r="J2391" i="3" s="1"/>
  <c r="I2391" i="3" s="1"/>
  <c r="J2395" i="3" a="1"/>
  <c r="J2395" i="3" s="1"/>
  <c r="I2395" i="3" s="1"/>
  <c r="J2416" i="3" a="1"/>
  <c r="J2416" i="3" s="1"/>
  <c r="I2416" i="3" s="1"/>
  <c r="J2432" i="3" a="1"/>
  <c r="J2432" i="3" s="1"/>
  <c r="I2432" i="3" s="1"/>
  <c r="J2480" i="3" a="1"/>
  <c r="J2480" i="3" s="1"/>
  <c r="I2480" i="3" s="1"/>
  <c r="J2485" i="3" a="1"/>
  <c r="J2485" i="3" s="1"/>
  <c r="I2485" i="3" s="1"/>
  <c r="J2494" i="3" a="1"/>
  <c r="J2494" i="3" s="1"/>
  <c r="I2494" i="3" s="1"/>
  <c r="J2514" i="3" a="1"/>
  <c r="J2514" i="3" s="1"/>
  <c r="I2514" i="3" s="1"/>
  <c r="J2528" i="3" a="1"/>
  <c r="J2528" i="3" s="1"/>
  <c r="I2528" i="3" s="1"/>
  <c r="J2547" i="3" a="1"/>
  <c r="J2547" i="3" s="1"/>
  <c r="I2547" i="3" s="1"/>
  <c r="J2549" i="3" a="1"/>
  <c r="J2549" i="3" s="1"/>
  <c r="I2549" i="3" s="1"/>
  <c r="J2563" i="3" a="1"/>
  <c r="J2563" i="3" s="1"/>
  <c r="I2563" i="3" s="1"/>
  <c r="J2572" i="3" a="1"/>
  <c r="J2572" i="3" s="1"/>
  <c r="I2572" i="3" s="1"/>
  <c r="J2584" i="3" a="1"/>
  <c r="J2584" i="3" s="1"/>
  <c r="I2584" i="3" s="1"/>
  <c r="J2598" i="3" a="1"/>
  <c r="J2598" i="3" s="1"/>
  <c r="I2598" i="3" s="1"/>
  <c r="J2622" i="3" a="1"/>
  <c r="J2622" i="3" s="1"/>
  <c r="I2622" i="3" s="1"/>
  <c r="J2641" i="3" a="1"/>
  <c r="J2641" i="3" s="1"/>
  <c r="I2641" i="3" s="1"/>
  <c r="J2672" i="3" a="1"/>
  <c r="J2672" i="3" s="1"/>
  <c r="I2672" i="3" s="1"/>
  <c r="J2677" i="3" a="1"/>
  <c r="J2677" i="3" s="1"/>
  <c r="I2677" i="3" s="1"/>
  <c r="J2682" i="3" a="1"/>
  <c r="J2682" i="3" s="1"/>
  <c r="I2682" i="3" s="1"/>
  <c r="J2689" i="3" a="1"/>
  <c r="J2689" i="3" s="1"/>
  <c r="I2689" i="3" s="1"/>
  <c r="J2694" i="3" a="1"/>
  <c r="J2694" i="3" s="1"/>
  <c r="I2694" i="3" s="1"/>
  <c r="J2704" i="3" a="1"/>
  <c r="J2704" i="3" s="1"/>
  <c r="I2704" i="3" s="1"/>
  <c r="J2718" i="3" a="1"/>
  <c r="J2718" i="3" s="1"/>
  <c r="I2718" i="3" s="1"/>
  <c r="J2720" i="3" a="1"/>
  <c r="J2720" i="3" s="1"/>
  <c r="I2720" i="3" s="1"/>
  <c r="J2739" i="3" a="1"/>
  <c r="J2739" i="3" s="1"/>
  <c r="I2739" i="3" s="1"/>
  <c r="J2745" i="3" a="1"/>
  <c r="J2745" i="3" s="1"/>
  <c r="I2745" i="3" s="1"/>
  <c r="J2753" i="3" a="1"/>
  <c r="J2753" i="3" s="1"/>
  <c r="I2753" i="3" s="1"/>
  <c r="J2785" i="3" a="1"/>
  <c r="J2785" i="3" s="1"/>
  <c r="I2785" i="3" s="1"/>
  <c r="J2246" i="3" a="1"/>
  <c r="J2246" i="3" s="1"/>
  <c r="I2246" i="3" s="1"/>
  <c r="J2248" i="3" a="1"/>
  <c r="J2248" i="3" s="1"/>
  <c r="I2248" i="3" s="1"/>
  <c r="J2252" i="3" a="1"/>
  <c r="J2252" i="3" s="1"/>
  <c r="I2252" i="3" s="1"/>
  <c r="J2259" i="3" a="1"/>
  <c r="J2259" i="3" s="1"/>
  <c r="I2259" i="3" s="1"/>
  <c r="J2261" i="3" a="1"/>
  <c r="J2261" i="3" s="1"/>
  <c r="I2261" i="3" s="1"/>
  <c r="J2308" i="3" a="1"/>
  <c r="J2308" i="3" s="1"/>
  <c r="I2308" i="3" s="1"/>
  <c r="J2324" i="3" a="1"/>
  <c r="J2324" i="3" s="1"/>
  <c r="I2324" i="3" s="1"/>
  <c r="J2331" i="3" a="1"/>
  <c r="J2331" i="3" s="1"/>
  <c r="I2331" i="3" s="1"/>
  <c r="J2333" i="3" a="1"/>
  <c r="J2333" i="3" s="1"/>
  <c r="I2333" i="3" s="1"/>
  <c r="J2377" i="3" a="1"/>
  <c r="J2377" i="3" s="1"/>
  <c r="I2377" i="3" s="1"/>
  <c r="J2386" i="3" a="1"/>
  <c r="J2386" i="3" s="1"/>
  <c r="I2386" i="3" s="1"/>
  <c r="J2404" i="3" a="1"/>
  <c r="J2404" i="3" s="1"/>
  <c r="I2404" i="3" s="1"/>
  <c r="J2418" i="3" a="1"/>
  <c r="J2418" i="3" s="1"/>
  <c r="I2418" i="3" s="1"/>
  <c r="J2434" i="3" a="1"/>
  <c r="J2434" i="3" s="1"/>
  <c r="I2434" i="3" s="1"/>
  <c r="J2447" i="3" a="1"/>
  <c r="J2447" i="3" s="1"/>
  <c r="I2447" i="3" s="1"/>
  <c r="J2454" i="3" a="1"/>
  <c r="J2454" i="3" s="1"/>
  <c r="I2454" i="3" s="1"/>
  <c r="J2466" i="3" a="1"/>
  <c r="J2466" i="3" s="1"/>
  <c r="I2466" i="3" s="1"/>
  <c r="J2482" i="3" a="1"/>
  <c r="J2482" i="3" s="1"/>
  <c r="I2482" i="3" s="1"/>
  <c r="J2521" i="3" a="1"/>
  <c r="J2521" i="3" s="1"/>
  <c r="I2521" i="3" s="1"/>
  <c r="J2530" i="3" a="1"/>
  <c r="J2530" i="3" s="1"/>
  <c r="I2530" i="3" s="1"/>
  <c r="J2553" i="3" a="1"/>
  <c r="J2553" i="3" s="1"/>
  <c r="I2553" i="3" s="1"/>
  <c r="J2636" i="3" a="1"/>
  <c r="J2636" i="3" s="1"/>
  <c r="I2636" i="3" s="1"/>
  <c r="J2674" i="3" a="1"/>
  <c r="J2674" i="3" s="1"/>
  <c r="I2674" i="3" s="1"/>
  <c r="J2684" i="3" a="1"/>
  <c r="J2684" i="3" s="1"/>
  <c r="I2684" i="3" s="1"/>
  <c r="J2722" i="3" a="1"/>
  <c r="J2722" i="3" s="1"/>
  <c r="I2722" i="3" s="1"/>
  <c r="J2732" i="3" a="1"/>
  <c r="J2732" i="3" s="1"/>
  <c r="I2732" i="3" s="1"/>
  <c r="J2734" i="3" a="1"/>
  <c r="J2734" i="3" s="1"/>
  <c r="I2734" i="3" s="1"/>
  <c r="J2743" i="3" a="1"/>
  <c r="J2743" i="3" s="1"/>
  <c r="I2743" i="3" s="1"/>
  <c r="J2765" i="3" a="1"/>
  <c r="J2765" i="3" s="1"/>
  <c r="I2765" i="3" s="1"/>
  <c r="J2780" i="3" a="1"/>
  <c r="J2780" i="3" s="1"/>
  <c r="I2780" i="3" s="1"/>
  <c r="J2782" i="3" a="1"/>
  <c r="J2782" i="3" s="1"/>
  <c r="I2782" i="3" s="1"/>
  <c r="J2792" i="3" a="1"/>
  <c r="J2792" i="3" s="1"/>
  <c r="I2792" i="3" s="1"/>
  <c r="J2794" i="3" a="1"/>
  <c r="J2794" i="3" s="1"/>
  <c r="I2794" i="3" s="1"/>
  <c r="J2823" i="3" a="1"/>
  <c r="J2823" i="3" s="1"/>
  <c r="I2823" i="3" s="1"/>
  <c r="J2836" i="3" a="1"/>
  <c r="J2836" i="3" s="1"/>
  <c r="I2836" i="3" s="1"/>
  <c r="J2860" i="3" a="1"/>
  <c r="J2860" i="3" s="1"/>
  <c r="I2860" i="3" s="1"/>
  <c r="J2873" i="3" a="1"/>
  <c r="J2873" i="3" s="1"/>
  <c r="I2873" i="3" s="1"/>
  <c r="J2889" i="3" a="1"/>
  <c r="J2889" i="3" s="1"/>
  <c r="I2889" i="3" s="1"/>
  <c r="J2899" i="3" a="1"/>
  <c r="J2899" i="3" s="1"/>
  <c r="I2899" i="3" s="1"/>
  <c r="J2913" i="3" a="1"/>
  <c r="J2913" i="3" s="1"/>
  <c r="I2913" i="3" s="1"/>
  <c r="J2983" i="3" a="1"/>
  <c r="J2983" i="3" s="1"/>
  <c r="I2983" i="3" s="1"/>
  <c r="J2985" i="3" a="1"/>
  <c r="J2985" i="3" s="1"/>
  <c r="I2985" i="3" s="1"/>
  <c r="J2990" i="3" a="1"/>
  <c r="J2990" i="3" s="1"/>
  <c r="I2990" i="3" s="1"/>
  <c r="J2992" i="3" a="1"/>
  <c r="J2992" i="3" s="1"/>
  <c r="I2992" i="3" s="1"/>
  <c r="J3000" i="3" a="1"/>
  <c r="J3000" i="3" s="1"/>
  <c r="I3000" i="3" s="1"/>
  <c r="J3029" i="3" a="1"/>
  <c r="J3029" i="3" s="1"/>
  <c r="I3029" i="3" s="1"/>
  <c r="J3041" i="3" a="1"/>
  <c r="J3041" i="3" s="1"/>
  <c r="I3041" i="3" s="1"/>
  <c r="J3051" i="3" a="1"/>
  <c r="J3051" i="3" s="1"/>
  <c r="I3051" i="3" s="1"/>
  <c r="J3062" i="3" a="1"/>
  <c r="J3062" i="3" s="1"/>
  <c r="I3062" i="3" s="1"/>
  <c r="J3064" i="3" a="1"/>
  <c r="J3064" i="3" s="1"/>
  <c r="I3064" i="3" s="1"/>
  <c r="J3069" i="3" a="1"/>
  <c r="J3069" i="3" s="1"/>
  <c r="I3069" i="3" s="1"/>
  <c r="J3074" i="3" a="1"/>
  <c r="J3074" i="3" s="1"/>
  <c r="I3074" i="3" s="1"/>
  <c r="J3076" i="3" a="1"/>
  <c r="J3076" i="3" s="1"/>
  <c r="I3076" i="3" s="1"/>
  <c r="J3086" i="3" a="1"/>
  <c r="J3086" i="3" s="1"/>
  <c r="I3086" i="3" s="1"/>
  <c r="J3088" i="3" a="1"/>
  <c r="J3088" i="3" s="1"/>
  <c r="I3088" i="3" s="1"/>
  <c r="J3109" i="3" a="1"/>
  <c r="J3109" i="3" s="1"/>
  <c r="I3109" i="3" s="1"/>
  <c r="J3139" i="3" a="1"/>
  <c r="J3139" i="3" s="1"/>
  <c r="I3139" i="3" s="1"/>
  <c r="J3158" i="3" a="1"/>
  <c r="J3158" i="3" s="1"/>
  <c r="I3158" i="3" s="1"/>
  <c r="J3171" i="3" a="1"/>
  <c r="J3171" i="3" s="1"/>
  <c r="I3171" i="3" s="1"/>
  <c r="J3177" i="3" a="1"/>
  <c r="J3177" i="3" s="1"/>
  <c r="I3177" i="3" s="1"/>
  <c r="J3190" i="3" a="1"/>
  <c r="J3190" i="3" s="1"/>
  <c r="I3190" i="3" s="1"/>
  <c r="J3195" i="3" a="1"/>
  <c r="J3195" i="3" s="1"/>
  <c r="I3195" i="3" s="1"/>
  <c r="J3220" i="3" a="1"/>
  <c r="J3220" i="3" s="1"/>
  <c r="I3220" i="3" s="1"/>
  <c r="J3223" i="3" a="1"/>
  <c r="J3223" i="3" s="1"/>
  <c r="I3223" i="3" s="1"/>
  <c r="J3228" i="3" a="1"/>
  <c r="J3228" i="3" s="1"/>
  <c r="I3228" i="3" s="1"/>
  <c r="J3242" i="3" a="1"/>
  <c r="J3242" i="3" s="1"/>
  <c r="I3242" i="3" s="1"/>
  <c r="J3252" i="3" a="1"/>
  <c r="J3252" i="3" s="1"/>
  <c r="I3252" i="3" s="1"/>
  <c r="J3265" i="3" a="1"/>
  <c r="J3265" i="3" s="1"/>
  <c r="I3265" i="3" s="1"/>
  <c r="J3277" i="3" a="1"/>
  <c r="J3277" i="3" s="1"/>
  <c r="I3277" i="3" s="1"/>
  <c r="J3309" i="3" a="1"/>
  <c r="J3309" i="3" s="1"/>
  <c r="I3309" i="3" s="1"/>
  <c r="J3314" i="3" a="1"/>
  <c r="J3314" i="3" s="1"/>
  <c r="I3314" i="3" s="1"/>
  <c r="J3319" i="3" a="1"/>
  <c r="J3319" i="3" s="1"/>
  <c r="I3319" i="3" s="1"/>
  <c r="J3324" i="3" a="1"/>
  <c r="J3324" i="3" s="1"/>
  <c r="I3324" i="3" s="1"/>
  <c r="J3329" i="3" a="1"/>
  <c r="J3329" i="3" s="1"/>
  <c r="I3329" i="3" s="1"/>
  <c r="J3332" i="3" a="1"/>
  <c r="J3332" i="3" s="1"/>
  <c r="I3332" i="3" s="1"/>
  <c r="J3337" i="3" a="1"/>
  <c r="J3337" i="3" s="1"/>
  <c r="I3337" i="3" s="1"/>
  <c r="J3361" i="3" a="1"/>
  <c r="J3361" i="3" s="1"/>
  <c r="I3361" i="3" s="1"/>
  <c r="J3371" i="3" a="1"/>
  <c r="J3371" i="3" s="1"/>
  <c r="I3371" i="3" s="1"/>
  <c r="J3396" i="3" a="1"/>
  <c r="J3396" i="3" s="1"/>
  <c r="I3396" i="3" s="1"/>
  <c r="J3404" i="3" a="1"/>
  <c r="J3404" i="3" s="1"/>
  <c r="I3404" i="3" s="1"/>
  <c r="J2952" i="3" a="1"/>
  <c r="J2952" i="3" s="1"/>
  <c r="I2952" i="3" s="1"/>
  <c r="J2966" i="3" a="1"/>
  <c r="J2966" i="3" s="1"/>
  <c r="I2966" i="3" s="1"/>
  <c r="J2968" i="3" a="1"/>
  <c r="J2968" i="3" s="1"/>
  <c r="I2968" i="3" s="1"/>
  <c r="J2975" i="3" a="1"/>
  <c r="J2975" i="3" s="1"/>
  <c r="I2975" i="3" s="1"/>
  <c r="J2997" i="3" a="1"/>
  <c r="J2997" i="3" s="1"/>
  <c r="I2997" i="3" s="1"/>
  <c r="J3002" i="3" a="1"/>
  <c r="J3002" i="3" s="1"/>
  <c r="I3002" i="3" s="1"/>
  <c r="J3004" i="3" a="1"/>
  <c r="J3004" i="3" s="1"/>
  <c r="I3004" i="3" s="1"/>
  <c r="J3012" i="3" a="1"/>
  <c r="J3012" i="3" s="1"/>
  <c r="I3012" i="3" s="1"/>
  <c r="J3098" i="3" a="1"/>
  <c r="J3098" i="3" s="1"/>
  <c r="I3098" i="3" s="1"/>
  <c r="J3130" i="3" a="1"/>
  <c r="J3130" i="3" s="1"/>
  <c r="I3130" i="3" s="1"/>
  <c r="J3153" i="3" a="1"/>
  <c r="J3153" i="3" s="1"/>
  <c r="I3153" i="3" s="1"/>
  <c r="J3155" i="3" a="1"/>
  <c r="J3155" i="3" s="1"/>
  <c r="I3155" i="3" s="1"/>
  <c r="J3164" i="3" a="1"/>
  <c r="J3164" i="3" s="1"/>
  <c r="I3164" i="3" s="1"/>
  <c r="J3173" i="3" a="1"/>
  <c r="J3173" i="3" s="1"/>
  <c r="I3173" i="3" s="1"/>
  <c r="J3192" i="3" a="1"/>
  <c r="J3192" i="3" s="1"/>
  <c r="I3192" i="3" s="1"/>
  <c r="J3206" i="3" a="1"/>
  <c r="J3206" i="3" s="1"/>
  <c r="I3206" i="3" s="1"/>
  <c r="J3212" i="3" a="1"/>
  <c r="J3212" i="3" s="1"/>
  <c r="I3212" i="3" s="1"/>
  <c r="J3217" i="3" a="1"/>
  <c r="J3217" i="3" s="1"/>
  <c r="I3217" i="3" s="1"/>
  <c r="J3225" i="3" a="1"/>
  <c r="J3225" i="3" s="1"/>
  <c r="I3225" i="3" s="1"/>
  <c r="J3230" i="3" a="1"/>
  <c r="J3230" i="3" s="1"/>
  <c r="I3230" i="3" s="1"/>
  <c r="J3236" i="3" a="1"/>
  <c r="J3236" i="3" s="1"/>
  <c r="I3236" i="3" s="1"/>
  <c r="J3260" i="3" a="1"/>
  <c r="J3260" i="3" s="1"/>
  <c r="I3260" i="3" s="1"/>
  <c r="J3267" i="3" a="1"/>
  <c r="J3267" i="3" s="1"/>
  <c r="I3267" i="3" s="1"/>
  <c r="J3284" i="3" a="1"/>
  <c r="J3284" i="3" s="1"/>
  <c r="I3284" i="3" s="1"/>
  <c r="J3303" i="3" a="1"/>
  <c r="J3303" i="3" s="1"/>
  <c r="I3303" i="3" s="1"/>
  <c r="J3334" i="3" a="1"/>
  <c r="J3334" i="3" s="1"/>
  <c r="I3334" i="3" s="1"/>
  <c r="J3339" i="3" a="1"/>
  <c r="J3339" i="3" s="1"/>
  <c r="I3339" i="3" s="1"/>
  <c r="J3347" i="3" a="1"/>
  <c r="J3347" i="3" s="1"/>
  <c r="I3347" i="3" s="1"/>
  <c r="J3363" i="3" a="1"/>
  <c r="J3363" i="3" s="1"/>
  <c r="I3363" i="3" s="1"/>
  <c r="J3384" i="3" a="1"/>
  <c r="J3384" i="3" s="1"/>
  <c r="I3384" i="3" s="1"/>
  <c r="J2870" i="3" a="1"/>
  <c r="J2870" i="3" s="1"/>
  <c r="I2870" i="3" s="1"/>
  <c r="J2881" i="3" a="1"/>
  <c r="J2881" i="3" s="1"/>
  <c r="I2881" i="3" s="1"/>
  <c r="J2888" i="3" a="1"/>
  <c r="J2888" i="3" s="1"/>
  <c r="I2888" i="3" s="1"/>
  <c r="J2921" i="3" a="1"/>
  <c r="J2921" i="3" s="1"/>
  <c r="I2921" i="3" s="1"/>
  <c r="J2935" i="3" a="1"/>
  <c r="J2935" i="3" s="1"/>
  <c r="I2935" i="3" s="1"/>
  <c r="J2940" i="3" a="1"/>
  <c r="J2940" i="3" s="1"/>
  <c r="I2940" i="3" s="1"/>
  <c r="J2977" i="3" a="1"/>
  <c r="J2977" i="3" s="1"/>
  <c r="I2977" i="3" s="1"/>
  <c r="J3007" i="3" a="1"/>
  <c r="J3007" i="3" s="1"/>
  <c r="I3007" i="3" s="1"/>
  <c r="J3024" i="3" a="1"/>
  <c r="J3024" i="3" s="1"/>
  <c r="I3024" i="3" s="1"/>
  <c r="J3031" i="3" a="1"/>
  <c r="J3031" i="3" s="1"/>
  <c r="I3031" i="3" s="1"/>
  <c r="J3053" i="3" a="1"/>
  <c r="J3053" i="3" s="1"/>
  <c r="I3053" i="3" s="1"/>
  <c r="J3073" i="3" a="1"/>
  <c r="J3073" i="3" s="1"/>
  <c r="I3073" i="3" s="1"/>
  <c r="J3085" i="3" a="1"/>
  <c r="J3085" i="3" s="1"/>
  <c r="I3085" i="3" s="1"/>
  <c r="J3135" i="3" a="1"/>
  <c r="J3135" i="3" s="1"/>
  <c r="I3135" i="3" s="1"/>
  <c r="J3323" i="3" a="1"/>
  <c r="J3323" i="3" s="1"/>
  <c r="I3323" i="3" s="1"/>
  <c r="J3352" i="3" a="1"/>
  <c r="J3352" i="3" s="1"/>
  <c r="I3352" i="3" s="1"/>
  <c r="J3355" i="3" a="1"/>
  <c r="J3355" i="3" s="1"/>
  <c r="I3355" i="3" s="1"/>
  <c r="J3368" i="3" a="1"/>
  <c r="J3368" i="3" s="1"/>
  <c r="I3368" i="3" s="1"/>
  <c r="J3395" i="3" a="1"/>
  <c r="J3395" i="3" s="1"/>
  <c r="I3395" i="3" s="1"/>
  <c r="J3398" i="3" a="1"/>
  <c r="J3398" i="3" s="1"/>
  <c r="I3398" i="3" s="1"/>
  <c r="J3406" i="3" a="1"/>
  <c r="J3406" i="3" s="1"/>
  <c r="I3406" i="3" s="1"/>
  <c r="J2878" i="3" a="1"/>
  <c r="J2878" i="3" s="1"/>
  <c r="I2878" i="3" s="1"/>
  <c r="J2883" i="3" a="1"/>
  <c r="J2883" i="3" s="1"/>
  <c r="I2883" i="3" s="1"/>
  <c r="J2912" i="3" a="1"/>
  <c r="J2912" i="3" s="1"/>
  <c r="I2912" i="3" s="1"/>
  <c r="J2928" i="3" a="1"/>
  <c r="J2928" i="3" s="1"/>
  <c r="I2928" i="3" s="1"/>
  <c r="J2954" i="3" a="1"/>
  <c r="J2954" i="3" s="1"/>
  <c r="I2954" i="3" s="1"/>
  <c r="J2959" i="3" a="1"/>
  <c r="J2959" i="3" s="1"/>
  <c r="I2959" i="3" s="1"/>
  <c r="J2979" i="3" a="1"/>
  <c r="J2979" i="3" s="1"/>
  <c r="I2979" i="3" s="1"/>
  <c r="J2989" i="3" a="1"/>
  <c r="J2989" i="3" s="1"/>
  <c r="I2989" i="3" s="1"/>
  <c r="J2999" i="3" a="1"/>
  <c r="J2999" i="3" s="1"/>
  <c r="I2999" i="3" s="1"/>
  <c r="J3009" i="3" a="1"/>
  <c r="J3009" i="3" s="1"/>
  <c r="I3009" i="3" s="1"/>
  <c r="J3014" i="3" a="1"/>
  <c r="J3014" i="3" s="1"/>
  <c r="I3014" i="3" s="1"/>
  <c r="J3016" i="3" a="1"/>
  <c r="J3016" i="3" s="1"/>
  <c r="I3016" i="3" s="1"/>
  <c r="J3036" i="3" a="1"/>
  <c r="J3036" i="3" s="1"/>
  <c r="I3036" i="3" s="1"/>
  <c r="J3048" i="3" a="1"/>
  <c r="J3048" i="3" s="1"/>
  <c r="I3048" i="3" s="1"/>
  <c r="J3059" i="3" a="1"/>
  <c r="J3059" i="3" s="1"/>
  <c r="I3059" i="3" s="1"/>
  <c r="J3071" i="3" a="1"/>
  <c r="J3071" i="3" s="1"/>
  <c r="I3071" i="3" s="1"/>
  <c r="J3083" i="3" a="1"/>
  <c r="J3083" i="3" s="1"/>
  <c r="I3083" i="3" s="1"/>
  <c r="J3115" i="3" a="1"/>
  <c r="J3115" i="3" s="1"/>
  <c r="I3115" i="3" s="1"/>
  <c r="J3118" i="3" a="1"/>
  <c r="J3118" i="3" s="1"/>
  <c r="I3118" i="3" s="1"/>
  <c r="J3127" i="3" a="1"/>
  <c r="J3127" i="3" s="1"/>
  <c r="I3127" i="3" s="1"/>
  <c r="J3146" i="3" a="1"/>
  <c r="J3146" i="3" s="1"/>
  <c r="I3146" i="3" s="1"/>
  <c r="J3157" i="3" a="1"/>
  <c r="J3157" i="3" s="1"/>
  <c r="I3157" i="3" s="1"/>
  <c r="J3168" i="3" a="1"/>
  <c r="J3168" i="3" s="1"/>
  <c r="I3168" i="3" s="1"/>
  <c r="J3219" i="3" a="1"/>
  <c r="J3219" i="3" s="1"/>
  <c r="I3219" i="3" s="1"/>
  <c r="J3227" i="3" a="1"/>
  <c r="J3227" i="3" s="1"/>
  <c r="I3227" i="3" s="1"/>
  <c r="J3251" i="3" a="1"/>
  <c r="J3251" i="3" s="1"/>
  <c r="I3251" i="3" s="1"/>
  <c r="J3269" i="3" a="1"/>
  <c r="J3269" i="3" s="1"/>
  <c r="I3269" i="3" s="1"/>
  <c r="J3328" i="3" a="1"/>
  <c r="J3328" i="3" s="1"/>
  <c r="I3328" i="3" s="1"/>
  <c r="J2872" i="3" a="1"/>
  <c r="J2872" i="3" s="1"/>
  <c r="I2872" i="3" s="1"/>
  <c r="J2893" i="3" a="1"/>
  <c r="J2893" i="3" s="1"/>
  <c r="I2893" i="3" s="1"/>
  <c r="J3097" i="3" a="1"/>
  <c r="J3097" i="3" s="1"/>
  <c r="I3097" i="3" s="1"/>
  <c r="J3120" i="3" a="1"/>
  <c r="J3120" i="3" s="1"/>
  <c r="I3120" i="3" s="1"/>
  <c r="J3143" i="3" a="1"/>
  <c r="J3143" i="3" s="1"/>
  <c r="I3143" i="3" s="1"/>
  <c r="J3148" i="3" a="1"/>
  <c r="J3148" i="3" s="1"/>
  <c r="I3148" i="3" s="1"/>
  <c r="J3181" i="3" a="1"/>
  <c r="J3181" i="3" s="1"/>
  <c r="I3181" i="3" s="1"/>
  <c r="J3189" i="3" a="1"/>
  <c r="J3189" i="3" s="1"/>
  <c r="I3189" i="3" s="1"/>
  <c r="J3200" i="3" a="1"/>
  <c r="J3200" i="3" s="1"/>
  <c r="I3200" i="3" s="1"/>
  <c r="J3205" i="3" a="1"/>
  <c r="J3205" i="3" s="1"/>
  <c r="I3205" i="3" s="1"/>
  <c r="J3232" i="3" a="1"/>
  <c r="J3232" i="3" s="1"/>
  <c r="I3232" i="3" s="1"/>
  <c r="J3238" i="3" a="1"/>
  <c r="J3238" i="3" s="1"/>
  <c r="I3238" i="3" s="1"/>
  <c r="J3241" i="3" a="1"/>
  <c r="J3241" i="3" s="1"/>
  <c r="I3241" i="3" s="1"/>
  <c r="J3288" i="3" a="1"/>
  <c r="J3288" i="3" s="1"/>
  <c r="I3288" i="3" s="1"/>
  <c r="J3305" i="3" a="1"/>
  <c r="J3305" i="3" s="1"/>
  <c r="I3305" i="3" s="1"/>
  <c r="J3308" i="3" a="1"/>
  <c r="J3308" i="3" s="1"/>
  <c r="I3308" i="3" s="1"/>
  <c r="J3313" i="3" a="1"/>
  <c r="J3313" i="3" s="1"/>
  <c r="I3313" i="3" s="1"/>
  <c r="J3326" i="3" a="1"/>
  <c r="J3326" i="3" s="1"/>
  <c r="I3326" i="3" s="1"/>
  <c r="J3336" i="3" a="1"/>
  <c r="J3336" i="3" s="1"/>
  <c r="I3336" i="3" s="1"/>
  <c r="J3341" i="3" a="1"/>
  <c r="J3341" i="3" s="1"/>
  <c r="I3341" i="3" s="1"/>
  <c r="J3360" i="3" a="1"/>
  <c r="J3360" i="3" s="1"/>
  <c r="I3360" i="3" s="1"/>
  <c r="J3365" i="3" a="1"/>
  <c r="J3365" i="3" s="1"/>
  <c r="I3365" i="3" s="1"/>
  <c r="J3370" i="3" a="1"/>
  <c r="J3370" i="3" s="1"/>
  <c r="I3370" i="3" s="1"/>
  <c r="J3381" i="3" a="1"/>
  <c r="J3381" i="3" s="1"/>
  <c r="I3381" i="3" s="1"/>
  <c r="J3386" i="3" a="1"/>
  <c r="J3386" i="3" s="1"/>
  <c r="I3386" i="3" s="1"/>
  <c r="J3400" i="3" a="1"/>
  <c r="J3400" i="3" s="1"/>
  <c r="I3400" i="3" s="1"/>
  <c r="J3413" i="3" a="1"/>
  <c r="J3413" i="3" s="1"/>
  <c r="I3413" i="3" s="1"/>
  <c r="J2923" i="3" a="1"/>
  <c r="J2923" i="3" s="1"/>
  <c r="I2923" i="3" s="1"/>
  <c r="J2930" i="3" a="1"/>
  <c r="J2930" i="3" s="1"/>
  <c r="I2930" i="3" s="1"/>
  <c r="J2932" i="3" a="1"/>
  <c r="J2932" i="3" s="1"/>
  <c r="I2932" i="3" s="1"/>
  <c r="J2937" i="3" a="1"/>
  <c r="J2937" i="3" s="1"/>
  <c r="I2937" i="3" s="1"/>
  <c r="J2947" i="3" a="1"/>
  <c r="J2947" i="3" s="1"/>
  <c r="I2947" i="3" s="1"/>
  <c r="J2949" i="3" a="1"/>
  <c r="J2949" i="3" s="1"/>
  <c r="I2949" i="3" s="1"/>
  <c r="J2951" i="3" a="1"/>
  <c r="J2951" i="3" s="1"/>
  <c r="I2951" i="3" s="1"/>
  <c r="J2965" i="3" a="1"/>
  <c r="J2965" i="3" s="1"/>
  <c r="I2965" i="3" s="1"/>
  <c r="J2981" i="3" a="1"/>
  <c r="J2981" i="3" s="1"/>
  <c r="I2981" i="3" s="1"/>
  <c r="J3001" i="3" a="1"/>
  <c r="J3001" i="3" s="1"/>
  <c r="I3001" i="3" s="1"/>
  <c r="J3033" i="3" a="1"/>
  <c r="J3033" i="3" s="1"/>
  <c r="I3033" i="3" s="1"/>
  <c r="J3038" i="3" a="1"/>
  <c r="J3038" i="3" s="1"/>
  <c r="I3038" i="3" s="1"/>
  <c r="J3040" i="3" a="1"/>
  <c r="J3040" i="3" s="1"/>
  <c r="I3040" i="3" s="1"/>
  <c r="J3043" i="3" a="1"/>
  <c r="J3043" i="3" s="1"/>
  <c r="I3043" i="3" s="1"/>
  <c r="J3058" i="3" a="1"/>
  <c r="J3058" i="3" s="1"/>
  <c r="I3058" i="3" s="1"/>
  <c r="J3070" i="3" a="1"/>
  <c r="J3070" i="3" s="1"/>
  <c r="I3070" i="3" s="1"/>
  <c r="J3077" i="3" a="1"/>
  <c r="J3077" i="3" s="1"/>
  <c r="I3077" i="3" s="1"/>
  <c r="J3106" i="3" a="1"/>
  <c r="J3106" i="3" s="1"/>
  <c r="I3106" i="3" s="1"/>
  <c r="J3229" i="3" a="1"/>
  <c r="J3229" i="3" s="1"/>
  <c r="I3229" i="3" s="1"/>
  <c r="J3243" i="3" a="1"/>
  <c r="J3243" i="3" s="1"/>
  <c r="I3243" i="3" s="1"/>
  <c r="J3264" i="3" a="1"/>
  <c r="J3264" i="3" s="1"/>
  <c r="I3264" i="3" s="1"/>
  <c r="J3276" i="3" a="1"/>
  <c r="J3276" i="3" s="1"/>
  <c r="I3276" i="3" s="1"/>
  <c r="J3300" i="3" a="1"/>
  <c r="J3300" i="3" s="1"/>
  <c r="I3300" i="3" s="1"/>
  <c r="J3315" i="3" a="1"/>
  <c r="J3315" i="3" s="1"/>
  <c r="I3315" i="3" s="1"/>
  <c r="J3349" i="3" a="1"/>
  <c r="J3349" i="3" s="1"/>
  <c r="I3349" i="3" s="1"/>
  <c r="J3383" i="3" a="1"/>
  <c r="J3383" i="3" s="1"/>
  <c r="I3383" i="3" s="1"/>
  <c r="J3388" i="3" a="1"/>
  <c r="J3388" i="3" s="1"/>
  <c r="I3388" i="3" s="1"/>
  <c r="J3408" i="3" a="1"/>
  <c r="J3408" i="3" s="1"/>
  <c r="I3408" i="3" s="1"/>
  <c r="J2890" i="3" a="1"/>
  <c r="J2890" i="3" s="1"/>
  <c r="I2890" i="3" s="1"/>
  <c r="J2897" i="3" a="1"/>
  <c r="J2897" i="3" s="1"/>
  <c r="I2897" i="3" s="1"/>
  <c r="J2902" i="3" a="1"/>
  <c r="J2902" i="3" s="1"/>
  <c r="I2902" i="3" s="1"/>
  <c r="J2909" i="3" a="1"/>
  <c r="J2909" i="3" s="1"/>
  <c r="I2909" i="3" s="1"/>
  <c r="J2916" i="3" a="1"/>
  <c r="J2916" i="3" s="1"/>
  <c r="I2916" i="3" s="1"/>
  <c r="J2993" i="3" a="1"/>
  <c r="J2993" i="3" s="1"/>
  <c r="I2993" i="3" s="1"/>
  <c r="J3003" i="3" a="1"/>
  <c r="J3003" i="3" s="1"/>
  <c r="I3003" i="3" s="1"/>
  <c r="J3129" i="3" a="1"/>
  <c r="J3129" i="3" s="1"/>
  <c r="I3129" i="3" s="1"/>
  <c r="J3161" i="3" a="1"/>
  <c r="J3161" i="3" s="1"/>
  <c r="I3161" i="3" s="1"/>
  <c r="J3256" i="3" a="1"/>
  <c r="J3256" i="3" s="1"/>
  <c r="I3256" i="3" s="1"/>
  <c r="J3266" i="3" a="1"/>
  <c r="J3266" i="3" s="1"/>
  <c r="I3266" i="3" s="1"/>
  <c r="J3278" i="3" a="1"/>
  <c r="J3278" i="3" s="1"/>
  <c r="I3278" i="3" s="1"/>
  <c r="J3290" i="3" a="1"/>
  <c r="J3290" i="3" s="1"/>
  <c r="I3290" i="3" s="1"/>
  <c r="J3295" i="3" a="1"/>
  <c r="J3295" i="3" s="1"/>
  <c r="I3295" i="3" s="1"/>
  <c r="J3320" i="3" a="1"/>
  <c r="J3320" i="3" s="1"/>
  <c r="I3320" i="3" s="1"/>
  <c r="J3325" i="3" a="1"/>
  <c r="J3325" i="3" s="1"/>
  <c r="I3325" i="3" s="1"/>
  <c r="J3333" i="3" a="1"/>
  <c r="J3333" i="3" s="1"/>
  <c r="I3333" i="3" s="1"/>
  <c r="J3397" i="3" a="1"/>
  <c r="J3397" i="3" s="1"/>
  <c r="I3397" i="3" s="1"/>
  <c r="J3937" i="3" a="1"/>
  <c r="J3937" i="3" s="1"/>
  <c r="I3937" i="3" s="1"/>
  <c r="J2925" i="3" a="1"/>
  <c r="J2925" i="3" s="1"/>
  <c r="I2925" i="3" s="1"/>
  <c r="J2939" i="3" a="1"/>
  <c r="J2939" i="3" s="1"/>
  <c r="I2939" i="3" s="1"/>
  <c r="J2953" i="3" a="1"/>
  <c r="J2953" i="3" s="1"/>
  <c r="I2953" i="3" s="1"/>
  <c r="J2969" i="3" a="1"/>
  <c r="J2969" i="3" s="1"/>
  <c r="I2969" i="3" s="1"/>
  <c r="J3013" i="3" a="1"/>
  <c r="J3013" i="3" s="1"/>
  <c r="I3013" i="3" s="1"/>
  <c r="J3023" i="3" a="1"/>
  <c r="J3023" i="3" s="1"/>
  <c r="I3023" i="3" s="1"/>
  <c r="J3052" i="3" a="1"/>
  <c r="J3052" i="3" s="1"/>
  <c r="I3052" i="3" s="1"/>
  <c r="J3055" i="3" a="1"/>
  <c r="J3055" i="3" s="1"/>
  <c r="I3055" i="3" s="1"/>
  <c r="J3145" i="3" a="1"/>
  <c r="J3145" i="3" s="1"/>
  <c r="I3145" i="3" s="1"/>
  <c r="J3154" i="3" a="1"/>
  <c r="J3154" i="3" s="1"/>
  <c r="I3154" i="3" s="1"/>
  <c r="J3163" i="3" a="1"/>
  <c r="J3163" i="3" s="1"/>
  <c r="I3163" i="3" s="1"/>
  <c r="J3172" i="3" a="1"/>
  <c r="J3172" i="3" s="1"/>
  <c r="I3172" i="3" s="1"/>
  <c r="J3226" i="3" a="1"/>
  <c r="J3226" i="3" s="1"/>
  <c r="I3226" i="3" s="1"/>
  <c r="J3231" i="3" a="1"/>
  <c r="J3231" i="3" s="1"/>
  <c r="I3231" i="3" s="1"/>
  <c r="J3245" i="3" a="1"/>
  <c r="J3245" i="3" s="1"/>
  <c r="I3245" i="3" s="1"/>
  <c r="J3250" i="3" a="1"/>
  <c r="J3250" i="3" s="1"/>
  <c r="I3250" i="3" s="1"/>
  <c r="J3259" i="3" a="1"/>
  <c r="J3259" i="3" s="1"/>
  <c r="I3259" i="3" s="1"/>
  <c r="J3283" i="3" a="1"/>
  <c r="J3283" i="3" s="1"/>
  <c r="I3283" i="3" s="1"/>
  <c r="J3302" i="3" a="1"/>
  <c r="J3302" i="3" s="1"/>
  <c r="I3302" i="3" s="1"/>
  <c r="J3335" i="3" a="1"/>
  <c r="J3335" i="3" s="1"/>
  <c r="I3335" i="3" s="1"/>
  <c r="J3346" i="3" a="1"/>
  <c r="J3346" i="3" s="1"/>
  <c r="I3346" i="3" s="1"/>
  <c r="J3351" i="3" a="1"/>
  <c r="J3351" i="3" s="1"/>
  <c r="I3351" i="3" s="1"/>
  <c r="J3359" i="3" a="1"/>
  <c r="J3359" i="3" s="1"/>
  <c r="I3359" i="3" s="1"/>
  <c r="J3372" i="3" a="1"/>
  <c r="J3372" i="3" s="1"/>
  <c r="I3372" i="3" s="1"/>
  <c r="J3394" i="3" a="1"/>
  <c r="J3394" i="3" s="1"/>
  <c r="I3394" i="3" s="1"/>
  <c r="J3742" i="3" a="1"/>
  <c r="J3742" i="3" s="1"/>
  <c r="I3742" i="3" s="1"/>
  <c r="J2887" i="3" a="1"/>
  <c r="J2887" i="3" s="1"/>
  <c r="I2887" i="3" s="1"/>
  <c r="J2920" i="3" a="1"/>
  <c r="J2920" i="3" s="1"/>
  <c r="I2920" i="3" s="1"/>
  <c r="J2955" i="3" a="1"/>
  <c r="J2955" i="3" s="1"/>
  <c r="I2955" i="3" s="1"/>
  <c r="J3015" i="3" a="1"/>
  <c r="J3015" i="3" s="1"/>
  <c r="I3015" i="3" s="1"/>
  <c r="J3025" i="3" a="1"/>
  <c r="J3025" i="3" s="1"/>
  <c r="I3025" i="3" s="1"/>
  <c r="J3060" i="3" a="1"/>
  <c r="J3060" i="3" s="1"/>
  <c r="I3060" i="3" s="1"/>
  <c r="J3072" i="3" a="1"/>
  <c r="J3072" i="3" s="1"/>
  <c r="I3072" i="3" s="1"/>
  <c r="J3103" i="3" a="1"/>
  <c r="J3103" i="3" s="1"/>
  <c r="I3103" i="3" s="1"/>
  <c r="J3165" i="3" a="1"/>
  <c r="J3165" i="3" s="1"/>
  <c r="I3165" i="3" s="1"/>
  <c r="J3193" i="3" a="1"/>
  <c r="J3193" i="3" s="1"/>
  <c r="I3193" i="3" s="1"/>
  <c r="J3196" i="3" a="1"/>
  <c r="J3196" i="3" s="1"/>
  <c r="I3196" i="3" s="1"/>
  <c r="J3207" i="3" a="1"/>
  <c r="J3207" i="3" s="1"/>
  <c r="I3207" i="3" s="1"/>
  <c r="J3218" i="3" a="1"/>
  <c r="J3218" i="3" s="1"/>
  <c r="I3218" i="3" s="1"/>
  <c r="J3271" i="3" a="1"/>
  <c r="J3271" i="3" s="1"/>
  <c r="I3271" i="3" s="1"/>
  <c r="J3280" i="3" a="1"/>
  <c r="J3280" i="3" s="1"/>
  <c r="I3280" i="3" s="1"/>
  <c r="J3285" i="3" a="1"/>
  <c r="J3285" i="3" s="1"/>
  <c r="I3285" i="3" s="1"/>
  <c r="J3292" i="3" a="1"/>
  <c r="J3292" i="3" s="1"/>
  <c r="I3292" i="3" s="1"/>
  <c r="J3297" i="3" a="1"/>
  <c r="J3297" i="3" s="1"/>
  <c r="I3297" i="3" s="1"/>
  <c r="J3317" i="3" a="1"/>
  <c r="J3317" i="3" s="1"/>
  <c r="I3317" i="3" s="1"/>
  <c r="J3322" i="3" a="1"/>
  <c r="J3322" i="3" s="1"/>
  <c r="I3322" i="3" s="1"/>
  <c r="J3385" i="3" a="1"/>
  <c r="J3385" i="3" s="1"/>
  <c r="I3385" i="3" s="1"/>
  <c r="J2871" i="3" a="1"/>
  <c r="J2871" i="3" s="1"/>
  <c r="I2871" i="3" s="1"/>
  <c r="J2882" i="3" a="1"/>
  <c r="J2882" i="3" s="1"/>
  <c r="I2882" i="3" s="1"/>
  <c r="J2929" i="3" a="1"/>
  <c r="J2929" i="3" s="1"/>
  <c r="I2929" i="3" s="1"/>
  <c r="J2943" i="3" a="1"/>
  <c r="J2943" i="3" s="1"/>
  <c r="I2943" i="3" s="1"/>
  <c r="J2988" i="3" a="1"/>
  <c r="J2988" i="3" s="1"/>
  <c r="I2988" i="3" s="1"/>
  <c r="J3037" i="3" a="1"/>
  <c r="J3037" i="3" s="1"/>
  <c r="I3037" i="3" s="1"/>
  <c r="J3067" i="3" a="1"/>
  <c r="J3067" i="3" s="1"/>
  <c r="I3067" i="3" s="1"/>
  <c r="J3112" i="3" a="1"/>
  <c r="J3112" i="3" s="1"/>
  <c r="I3112" i="3" s="1"/>
  <c r="J3119" i="3" a="1"/>
  <c r="J3119" i="3" s="1"/>
  <c r="I3119" i="3" s="1"/>
  <c r="J3147" i="3" a="1"/>
  <c r="J3147" i="3" s="1"/>
  <c r="I3147" i="3" s="1"/>
  <c r="J3149" i="3" a="1"/>
  <c r="J3149" i="3" s="1"/>
  <c r="I3149" i="3" s="1"/>
  <c r="J3156" i="3" a="1"/>
  <c r="J3156" i="3" s="1"/>
  <c r="I3156" i="3" s="1"/>
  <c r="J3180" i="3" a="1"/>
  <c r="J3180" i="3" s="1"/>
  <c r="I3180" i="3" s="1"/>
  <c r="J3213" i="3" a="1"/>
  <c r="J3213" i="3" s="1"/>
  <c r="I3213" i="3" s="1"/>
  <c r="J3237" i="3" a="1"/>
  <c r="J3237" i="3" s="1"/>
  <c r="I3237" i="3" s="1"/>
  <c r="J3263" i="3" a="1"/>
  <c r="J3263" i="3" s="1"/>
  <c r="I3263" i="3" s="1"/>
  <c r="J3268" i="3" a="1"/>
  <c r="J3268" i="3" s="1"/>
  <c r="I3268" i="3" s="1"/>
  <c r="J3273" i="3" a="1"/>
  <c r="J3273" i="3" s="1"/>
  <c r="I3273" i="3" s="1"/>
  <c r="J3275" i="3" a="1"/>
  <c r="J3275" i="3" s="1"/>
  <c r="I3275" i="3" s="1"/>
  <c r="J3343" i="3" a="1"/>
  <c r="J3343" i="3" s="1"/>
  <c r="I3343" i="3" s="1"/>
  <c r="J3356" i="3" a="1"/>
  <c r="J3356" i="3" s="1"/>
  <c r="I3356" i="3" s="1"/>
  <c r="J3364" i="3" a="1"/>
  <c r="J3364" i="3" s="1"/>
  <c r="I3364" i="3" s="1"/>
  <c r="J3369" i="3" a="1"/>
  <c r="J3369" i="3" s="1"/>
  <c r="I3369" i="3" s="1"/>
  <c r="J3387" i="3" a="1"/>
  <c r="J3387" i="3" s="1"/>
  <c r="I3387" i="3" s="1"/>
  <c r="J3499" i="3" a="1"/>
  <c r="J3499" i="3" s="1"/>
  <c r="I3499" i="3" s="1"/>
  <c r="J3793" i="3" a="1"/>
  <c r="J3793" i="3" s="1"/>
  <c r="I3793" i="3" s="1"/>
  <c r="J2884" i="3" a="1"/>
  <c r="J2884" i="3" s="1"/>
  <c r="I2884" i="3" s="1"/>
  <c r="J2892" i="3" a="1"/>
  <c r="J2892" i="3" s="1"/>
  <c r="I2892" i="3" s="1"/>
  <c r="J2904" i="3" a="1"/>
  <c r="J2904" i="3" s="1"/>
  <c r="I2904" i="3" s="1"/>
  <c r="J2931" i="3" a="1"/>
  <c r="J2931" i="3" s="1"/>
  <c r="I2931" i="3" s="1"/>
  <c r="J2945" i="3" a="1"/>
  <c r="J2945" i="3" s="1"/>
  <c r="I2945" i="3" s="1"/>
  <c r="J2957" i="3" a="1"/>
  <c r="J2957" i="3" s="1"/>
  <c r="I2957" i="3" s="1"/>
  <c r="J2971" i="3" a="1"/>
  <c r="J2971" i="3" s="1"/>
  <c r="I2971" i="3" s="1"/>
  <c r="J2978" i="3" a="1"/>
  <c r="J2978" i="3" s="1"/>
  <c r="I2978" i="3" s="1"/>
  <c r="J2980" i="3" a="1"/>
  <c r="J2980" i="3" s="1"/>
  <c r="I2980" i="3" s="1"/>
  <c r="J3017" i="3" a="1"/>
  <c r="J3017" i="3" s="1"/>
  <c r="I3017" i="3" s="1"/>
  <c r="J3039" i="3" a="1"/>
  <c r="J3039" i="3" s="1"/>
  <c r="I3039" i="3" s="1"/>
  <c r="J3057" i="3" a="1"/>
  <c r="J3057" i="3" s="1"/>
  <c r="I3057" i="3" s="1"/>
  <c r="J3079" i="3" a="1"/>
  <c r="J3079" i="3" s="1"/>
  <c r="I3079" i="3" s="1"/>
  <c r="J3091" i="3" a="1"/>
  <c r="J3091" i="3" s="1"/>
  <c r="I3091" i="3" s="1"/>
  <c r="J3096" i="3" a="1"/>
  <c r="J3096" i="3" s="1"/>
  <c r="I3096" i="3" s="1"/>
  <c r="J3121" i="3" a="1"/>
  <c r="J3121" i="3" s="1"/>
  <c r="I3121" i="3" s="1"/>
  <c r="J3128" i="3" a="1"/>
  <c r="J3128" i="3" s="1"/>
  <c r="I3128" i="3" s="1"/>
  <c r="J3136" i="3" a="1"/>
  <c r="J3136" i="3" s="1"/>
  <c r="I3136" i="3" s="1"/>
  <c r="J3169" i="3" a="1"/>
  <c r="J3169" i="3" s="1"/>
  <c r="I3169" i="3" s="1"/>
  <c r="J3199" i="3" a="1"/>
  <c r="J3199" i="3" s="1"/>
  <c r="I3199" i="3" s="1"/>
  <c r="J3204" i="3" a="1"/>
  <c r="J3204" i="3" s="1"/>
  <c r="I3204" i="3" s="1"/>
  <c r="J3215" i="3" a="1"/>
  <c r="J3215" i="3" s="1"/>
  <c r="I3215" i="3" s="1"/>
  <c r="J3289" i="3" a="1"/>
  <c r="J3289" i="3" s="1"/>
  <c r="I3289" i="3" s="1"/>
  <c r="J3348" i="3" a="1"/>
  <c r="J3348" i="3" s="1"/>
  <c r="I3348" i="3" s="1"/>
  <c r="J3374" i="3" a="1"/>
  <c r="J3374" i="3" s="1"/>
  <c r="I3374" i="3" s="1"/>
  <c r="J3382" i="3" a="1"/>
  <c r="J3382" i="3" s="1"/>
  <c r="I3382" i="3" s="1"/>
  <c r="J3412" i="3" a="1"/>
  <c r="J3412" i="3" s="1"/>
  <c r="I3412" i="3" s="1"/>
  <c r="J3435" i="3" a="1"/>
  <c r="J3435" i="3" s="1"/>
  <c r="I3435" i="3" s="1"/>
  <c r="J3493" i="3" a="1"/>
  <c r="J3493" i="3" s="1"/>
  <c r="I3493" i="3" s="1"/>
  <c r="J3495" i="3" a="1"/>
  <c r="J3495" i="3" s="1"/>
  <c r="I3495" i="3" s="1"/>
  <c r="J3497" i="3" a="1"/>
  <c r="J3497" i="3" s="1"/>
  <c r="I3497" i="3" s="1"/>
  <c r="J3522" i="3" a="1"/>
  <c r="J3522" i="3" s="1"/>
  <c r="I3522" i="3" s="1"/>
  <c r="J3524" i="3" a="1"/>
  <c r="J3524" i="3" s="1"/>
  <c r="I3524" i="3" s="1"/>
  <c r="J3534" i="3" a="1"/>
  <c r="J3534" i="3" s="1"/>
  <c r="I3534" i="3" s="1"/>
  <c r="J3544" i="3" a="1"/>
  <c r="J3544" i="3" s="1"/>
  <c r="I3544" i="3" s="1"/>
  <c r="J3583" i="3" a="1"/>
  <c r="J3583" i="3" s="1"/>
  <c r="I3583" i="3" s="1"/>
  <c r="J3591" i="3" a="1"/>
  <c r="J3591" i="3" s="1"/>
  <c r="I3591" i="3" s="1"/>
  <c r="J3604" i="3" a="1"/>
  <c r="J3604" i="3" s="1"/>
  <c r="I3604" i="3" s="1"/>
  <c r="J3614" i="3" a="1"/>
  <c r="J3614" i="3" s="1"/>
  <c r="I3614" i="3" s="1"/>
  <c r="J3631" i="3" a="1"/>
  <c r="J3631" i="3" s="1"/>
  <c r="I3631" i="3" s="1"/>
  <c r="J3639" i="3" a="1"/>
  <c r="J3639" i="3" s="1"/>
  <c r="I3639" i="3" s="1"/>
  <c r="J3649" i="3" a="1"/>
  <c r="J3649" i="3" s="1"/>
  <c r="I3649" i="3" s="1"/>
  <c r="J3663" i="3" a="1"/>
  <c r="J3663" i="3" s="1"/>
  <c r="I3663" i="3" s="1"/>
  <c r="J3693" i="3" a="1"/>
  <c r="J3693" i="3" s="1"/>
  <c r="I3693" i="3" s="1"/>
  <c r="J3729" i="3" a="1"/>
  <c r="J3729" i="3" s="1"/>
  <c r="I3729" i="3" s="1"/>
  <c r="J3749" i="3" a="1"/>
  <c r="J3749" i="3" s="1"/>
  <c r="I3749" i="3" s="1"/>
  <c r="J3777" i="3" a="1"/>
  <c r="J3777" i="3" s="1"/>
  <c r="I3777" i="3" s="1"/>
  <c r="J3785" i="3" a="1"/>
  <c r="J3785" i="3" s="1"/>
  <c r="I3785" i="3" s="1"/>
  <c r="J3795" i="3" a="1"/>
  <c r="J3795" i="3" s="1"/>
  <c r="I3795" i="3" s="1"/>
  <c r="J3812" i="3" a="1"/>
  <c r="J3812" i="3" s="1"/>
  <c r="I3812" i="3" s="1"/>
  <c r="J3844" i="3" a="1"/>
  <c r="J3844" i="3" s="1"/>
  <c r="I3844" i="3" s="1"/>
  <c r="J3849" i="3" a="1"/>
  <c r="J3849" i="3" s="1"/>
  <c r="I3849" i="3" s="1"/>
  <c r="J3893" i="3" a="1"/>
  <c r="J3893" i="3" s="1"/>
  <c r="I3893" i="3" s="1"/>
  <c r="J3903" i="3" a="1"/>
  <c r="J3903" i="3" s="1"/>
  <c r="I3903" i="3" s="1"/>
  <c r="J4009" i="3" a="1"/>
  <c r="J4009" i="3" s="1"/>
  <c r="I4009" i="3" s="1"/>
  <c r="J4177" i="3" a="1"/>
  <c r="J4177" i="3" s="1"/>
  <c r="I4177" i="3" s="1"/>
  <c r="J3437" i="3" a="1"/>
  <c r="J3437" i="3" s="1"/>
  <c r="I3437" i="3" s="1"/>
  <c r="J3458" i="3" a="1"/>
  <c r="J3458" i="3" s="1"/>
  <c r="I3458" i="3" s="1"/>
  <c r="J3470" i="3" a="1"/>
  <c r="J3470" i="3" s="1"/>
  <c r="I3470" i="3" s="1"/>
  <c r="J3508" i="3" a="1"/>
  <c r="J3508" i="3" s="1"/>
  <c r="I3508" i="3" s="1"/>
  <c r="J3548" i="3" a="1"/>
  <c r="J3548" i="3" s="1"/>
  <c r="I3548" i="3" s="1"/>
  <c r="J3573" i="3" a="1"/>
  <c r="J3573" i="3" s="1"/>
  <c r="I3573" i="3" s="1"/>
  <c r="J3593" i="3" a="1"/>
  <c r="J3593" i="3" s="1"/>
  <c r="I3593" i="3" s="1"/>
  <c r="J3608" i="3" a="1"/>
  <c r="J3608" i="3" s="1"/>
  <c r="I3608" i="3" s="1"/>
  <c r="J3626" i="3" a="1"/>
  <c r="J3626" i="3" s="1"/>
  <c r="I3626" i="3" s="1"/>
  <c r="J3641" i="3" a="1"/>
  <c r="J3641" i="3" s="1"/>
  <c r="I3641" i="3" s="1"/>
  <c r="J3653" i="3" a="1"/>
  <c r="J3653" i="3" s="1"/>
  <c r="I3653" i="3" s="1"/>
  <c r="J3667" i="3" a="1"/>
  <c r="J3667" i="3" s="1"/>
  <c r="I3667" i="3" s="1"/>
  <c r="J3686" i="3" a="1"/>
  <c r="J3686" i="3" s="1"/>
  <c r="I3686" i="3" s="1"/>
  <c r="J3700" i="3" a="1"/>
  <c r="J3700" i="3" s="1"/>
  <c r="I3700" i="3" s="1"/>
  <c r="J3705" i="3" a="1"/>
  <c r="J3705" i="3" s="1"/>
  <c r="I3705" i="3" s="1"/>
  <c r="J3713" i="3" a="1"/>
  <c r="J3713" i="3" s="1"/>
  <c r="I3713" i="3" s="1"/>
  <c r="J3741" i="3" a="1"/>
  <c r="J3741" i="3" s="1"/>
  <c r="I3741" i="3" s="1"/>
  <c r="J3772" i="3" a="1"/>
  <c r="J3772" i="3" s="1"/>
  <c r="I3772" i="3" s="1"/>
  <c r="J3797" i="3" a="1"/>
  <c r="J3797" i="3" s="1"/>
  <c r="I3797" i="3" s="1"/>
  <c r="J3819" i="3" a="1"/>
  <c r="J3819" i="3" s="1"/>
  <c r="I3819" i="3" s="1"/>
  <c r="J3856" i="3" a="1"/>
  <c r="J3856" i="3" s="1"/>
  <c r="I3856" i="3" s="1"/>
  <c r="J3861" i="3" a="1"/>
  <c r="J3861" i="3" s="1"/>
  <c r="I3861" i="3" s="1"/>
  <c r="J3876" i="3" a="1"/>
  <c r="J3876" i="3" s="1"/>
  <c r="I3876" i="3" s="1"/>
  <c r="J3905" i="3" a="1"/>
  <c r="J3905" i="3" s="1"/>
  <c r="I3905" i="3" s="1"/>
  <c r="J3928" i="3" a="1"/>
  <c r="J3928" i="3" s="1"/>
  <c r="I3928" i="3" s="1"/>
  <c r="J3933" i="3" a="1"/>
  <c r="J3933" i="3" s="1"/>
  <c r="I3933" i="3" s="1"/>
  <c r="J3936" i="3" a="1"/>
  <c r="J3936" i="3" s="1"/>
  <c r="I3936" i="3" s="1"/>
  <c r="J3941" i="3" a="1"/>
  <c r="J3941" i="3" s="1"/>
  <c r="I3941" i="3" s="1"/>
  <c r="J4722" i="3" a="1"/>
  <c r="J4722" i="3" s="1"/>
  <c r="I4722" i="3" s="1"/>
  <c r="J3425" i="3" a="1"/>
  <c r="J3425" i="3" s="1"/>
  <c r="I3425" i="3" s="1"/>
  <c r="J3439" i="3" a="1"/>
  <c r="J3439" i="3" s="1"/>
  <c r="I3439" i="3" s="1"/>
  <c r="J3460" i="3" a="1"/>
  <c r="J3460" i="3" s="1"/>
  <c r="I3460" i="3" s="1"/>
  <c r="J3472" i="3" a="1"/>
  <c r="J3472" i="3" s="1"/>
  <c r="I3472" i="3" s="1"/>
  <c r="J3506" i="3" a="1"/>
  <c r="J3506" i="3" s="1"/>
  <c r="I3506" i="3" s="1"/>
  <c r="J3510" i="3" a="1"/>
  <c r="J3510" i="3" s="1"/>
  <c r="I3510" i="3" s="1"/>
  <c r="J3512" i="3" a="1"/>
  <c r="J3512" i="3" s="1"/>
  <c r="I3512" i="3" s="1"/>
  <c r="J3556" i="3" a="1"/>
  <c r="J3556" i="3" s="1"/>
  <c r="I3556" i="3" s="1"/>
  <c r="J3566" i="3" a="1"/>
  <c r="J3566" i="3" s="1"/>
  <c r="I3566" i="3" s="1"/>
  <c r="J3585" i="3" a="1"/>
  <c r="J3585" i="3" s="1"/>
  <c r="I3585" i="3" s="1"/>
  <c r="J3618" i="3" a="1"/>
  <c r="J3618" i="3" s="1"/>
  <c r="I3618" i="3" s="1"/>
  <c r="J3633" i="3" a="1"/>
  <c r="J3633" i="3" s="1"/>
  <c r="I3633" i="3" s="1"/>
  <c r="J3655" i="3" a="1"/>
  <c r="J3655" i="3" s="1"/>
  <c r="I3655" i="3" s="1"/>
  <c r="J3660" i="3" a="1"/>
  <c r="J3660" i="3" s="1"/>
  <c r="I3660" i="3" s="1"/>
  <c r="J3688" i="3" a="1"/>
  <c r="J3688" i="3" s="1"/>
  <c r="I3688" i="3" s="1"/>
  <c r="J3726" i="3" a="1"/>
  <c r="J3726" i="3" s="1"/>
  <c r="I3726" i="3" s="1"/>
  <c r="J3734" i="3" a="1"/>
  <c r="J3734" i="3" s="1"/>
  <c r="I3734" i="3" s="1"/>
  <c r="J3753" i="3" a="1"/>
  <c r="J3753" i="3" s="1"/>
  <c r="I3753" i="3" s="1"/>
  <c r="J3774" i="3" a="1"/>
  <c r="J3774" i="3" s="1"/>
  <c r="I3774" i="3" s="1"/>
  <c r="J3789" i="3" a="1"/>
  <c r="J3789" i="3" s="1"/>
  <c r="I3789" i="3" s="1"/>
  <c r="J3799" i="3" a="1"/>
  <c r="J3799" i="3" s="1"/>
  <c r="I3799" i="3" s="1"/>
  <c r="J3807" i="3" a="1"/>
  <c r="J3807" i="3" s="1"/>
  <c r="I3807" i="3" s="1"/>
  <c r="J3829" i="3" a="1"/>
  <c r="J3829" i="3" s="1"/>
  <c r="I3829" i="3" s="1"/>
  <c r="J3831" i="3" a="1"/>
  <c r="J3831" i="3" s="1"/>
  <c r="I3831" i="3" s="1"/>
  <c r="J3846" i="3" a="1"/>
  <c r="J3846" i="3" s="1"/>
  <c r="I3846" i="3" s="1"/>
  <c r="J3907" i="3" a="1"/>
  <c r="J3907" i="3" s="1"/>
  <c r="I3907" i="3" s="1"/>
  <c r="J3915" i="3" a="1"/>
  <c r="J3915" i="3" s="1"/>
  <c r="I3915" i="3" s="1"/>
  <c r="J3920" i="3" a="1"/>
  <c r="J3920" i="3" s="1"/>
  <c r="I3920" i="3" s="1"/>
  <c r="J3943" i="3" a="1"/>
  <c r="J3943" i="3" s="1"/>
  <c r="I3943" i="3" s="1"/>
  <c r="J3951" i="3" a="1"/>
  <c r="J3951" i="3" s="1"/>
  <c r="I3951" i="3" s="1"/>
  <c r="J4502" i="3" a="1"/>
  <c r="J4502" i="3" s="1"/>
  <c r="I4502" i="3" s="1"/>
  <c r="J3427" i="3" a="1"/>
  <c r="J3427" i="3" s="1"/>
  <c r="I3427" i="3" s="1"/>
  <c r="J3446" i="3" a="1"/>
  <c r="J3446" i="3" s="1"/>
  <c r="I3446" i="3" s="1"/>
  <c r="J3448" i="3" a="1"/>
  <c r="J3448" i="3" s="1"/>
  <c r="I3448" i="3" s="1"/>
  <c r="J3474" i="3" a="1"/>
  <c r="J3474" i="3" s="1"/>
  <c r="I3474" i="3" s="1"/>
  <c r="J3519" i="3" a="1"/>
  <c r="J3519" i="3" s="1"/>
  <c r="I3519" i="3" s="1"/>
  <c r="J3531" i="3" a="1"/>
  <c r="J3531" i="3" s="1"/>
  <c r="I3531" i="3" s="1"/>
  <c r="J3603" i="3" a="1"/>
  <c r="J3603" i="3" s="1"/>
  <c r="I3603" i="3" s="1"/>
  <c r="J3643" i="3" a="1"/>
  <c r="J3643" i="3" s="1"/>
  <c r="I3643" i="3" s="1"/>
  <c r="J3736" i="3" a="1"/>
  <c r="J3736" i="3" s="1"/>
  <c r="I3736" i="3" s="1"/>
  <c r="J3746" i="3" a="1"/>
  <c r="J3746" i="3" s="1"/>
  <c r="I3746" i="3" s="1"/>
  <c r="J3758" i="3" a="1"/>
  <c r="J3758" i="3" s="1"/>
  <c r="I3758" i="3" s="1"/>
  <c r="J3782" i="3" a="1"/>
  <c r="J3782" i="3" s="1"/>
  <c r="I3782" i="3" s="1"/>
  <c r="J3809" i="3" a="1"/>
  <c r="J3809" i="3" s="1"/>
  <c r="I3809" i="3" s="1"/>
  <c r="J3866" i="3" a="1"/>
  <c r="J3866" i="3" s="1"/>
  <c r="I3866" i="3" s="1"/>
  <c r="J3873" i="3" a="1"/>
  <c r="J3873" i="3" s="1"/>
  <c r="I3873" i="3" s="1"/>
  <c r="J3878" i="3" a="1"/>
  <c r="J3878" i="3" s="1"/>
  <c r="I3878" i="3" s="1"/>
  <c r="J3880" i="3" a="1"/>
  <c r="J3880" i="3" s="1"/>
  <c r="I3880" i="3" s="1"/>
  <c r="J3892" i="3" a="1"/>
  <c r="J3892" i="3" s="1"/>
  <c r="I3892" i="3" s="1"/>
  <c r="J3897" i="3" a="1"/>
  <c r="J3897" i="3" s="1"/>
  <c r="I3897" i="3" s="1"/>
  <c r="J4105" i="3" a="1"/>
  <c r="J4105" i="3" s="1"/>
  <c r="I4105" i="3" s="1"/>
  <c r="J4273" i="3" a="1"/>
  <c r="J4273" i="3" s="1"/>
  <c r="I4273" i="3" s="1"/>
  <c r="J3452" i="3" a="1"/>
  <c r="J3452" i="3" s="1"/>
  <c r="I3452" i="3" s="1"/>
  <c r="J3464" i="3" a="1"/>
  <c r="J3464" i="3" s="1"/>
  <c r="I3464" i="3" s="1"/>
  <c r="J3476" i="3" a="1"/>
  <c r="J3476" i="3" s="1"/>
  <c r="I3476" i="3" s="1"/>
  <c r="J3492" i="3" a="1"/>
  <c r="J3492" i="3" s="1"/>
  <c r="I3492" i="3" s="1"/>
  <c r="J3521" i="3" a="1"/>
  <c r="J3521" i="3" s="1"/>
  <c r="I3521" i="3" s="1"/>
  <c r="J3533" i="3" a="1"/>
  <c r="J3533" i="3" s="1"/>
  <c r="I3533" i="3" s="1"/>
  <c r="J3560" i="3" a="1"/>
  <c r="J3560" i="3" s="1"/>
  <c r="I3560" i="3" s="1"/>
  <c r="J3570" i="3" a="1"/>
  <c r="J3570" i="3" s="1"/>
  <c r="I3570" i="3" s="1"/>
  <c r="J3580" i="3" a="1"/>
  <c r="J3580" i="3" s="1"/>
  <c r="I3580" i="3" s="1"/>
  <c r="J3657" i="3" a="1"/>
  <c r="J3657" i="3" s="1"/>
  <c r="I3657" i="3" s="1"/>
  <c r="J3692" i="3" a="1"/>
  <c r="J3692" i="3" s="1"/>
  <c r="I3692" i="3" s="1"/>
  <c r="J3710" i="3" a="1"/>
  <c r="J3710" i="3" s="1"/>
  <c r="I3710" i="3" s="1"/>
  <c r="J3723" i="3" a="1"/>
  <c r="J3723" i="3" s="1"/>
  <c r="I3723" i="3" s="1"/>
  <c r="J3738" i="3" a="1"/>
  <c r="J3738" i="3" s="1"/>
  <c r="I3738" i="3" s="1"/>
  <c r="J3811" i="3" a="1"/>
  <c r="J3811" i="3" s="1"/>
  <c r="I3811" i="3" s="1"/>
  <c r="J3821" i="3" a="1"/>
  <c r="J3821" i="3" s="1"/>
  <c r="I3821" i="3" s="1"/>
  <c r="J3823" i="3" a="1"/>
  <c r="J3823" i="3" s="1"/>
  <c r="I3823" i="3" s="1"/>
  <c r="J3835" i="3" a="1"/>
  <c r="J3835" i="3" s="1"/>
  <c r="I3835" i="3" s="1"/>
  <c r="J3848" i="3" a="1"/>
  <c r="J3848" i="3" s="1"/>
  <c r="I3848" i="3" s="1"/>
  <c r="J3858" i="3" a="1"/>
  <c r="J3858" i="3" s="1"/>
  <c r="I3858" i="3" s="1"/>
  <c r="J3868" i="3" a="1"/>
  <c r="J3868" i="3" s="1"/>
  <c r="I3868" i="3" s="1"/>
  <c r="J3882" i="3" a="1"/>
  <c r="J3882" i="3" s="1"/>
  <c r="I3882" i="3" s="1"/>
  <c r="J3930" i="3" a="1"/>
  <c r="J3930" i="3" s="1"/>
  <c r="I3930" i="3" s="1"/>
  <c r="J3938" i="3" a="1"/>
  <c r="J3938" i="3" s="1"/>
  <c r="I3938" i="3" s="1"/>
  <c r="J4370" i="3" a="1"/>
  <c r="J4370" i="3" s="1"/>
  <c r="I4370" i="3" s="1"/>
  <c r="J4394" i="3" a="1"/>
  <c r="J4394" i="3" s="1"/>
  <c r="I4394" i="3" s="1"/>
  <c r="J4418" i="3" a="1"/>
  <c r="J4418" i="3" s="1"/>
  <c r="I4418" i="3" s="1"/>
  <c r="J4466" i="3" a="1"/>
  <c r="J4466" i="3" s="1"/>
  <c r="I4466" i="3" s="1"/>
  <c r="J3420" i="3" a="1"/>
  <c r="J3420" i="3" s="1"/>
  <c r="I3420" i="3" s="1"/>
  <c r="J3429" i="3" a="1"/>
  <c r="J3429" i="3" s="1"/>
  <c r="I3429" i="3" s="1"/>
  <c r="J3483" i="3" a="1"/>
  <c r="J3483" i="3" s="1"/>
  <c r="I3483" i="3" s="1"/>
  <c r="J3485" i="3" a="1"/>
  <c r="J3485" i="3" s="1"/>
  <c r="I3485" i="3" s="1"/>
  <c r="J3494" i="3" a="1"/>
  <c r="J3494" i="3" s="1"/>
  <c r="I3494" i="3" s="1"/>
  <c r="J3496" i="3" a="1"/>
  <c r="J3496" i="3" s="1"/>
  <c r="I3496" i="3" s="1"/>
  <c r="J3501" i="3" a="1"/>
  <c r="J3501" i="3" s="1"/>
  <c r="I3501" i="3" s="1"/>
  <c r="J3523" i="3" a="1"/>
  <c r="J3523" i="3" s="1"/>
  <c r="I3523" i="3" s="1"/>
  <c r="J3535" i="3" a="1"/>
  <c r="J3535" i="3" s="1"/>
  <c r="I3535" i="3" s="1"/>
  <c r="J3543" i="3" a="1"/>
  <c r="J3543" i="3" s="1"/>
  <c r="I3543" i="3" s="1"/>
  <c r="J3545" i="3" a="1"/>
  <c r="J3545" i="3" s="1"/>
  <c r="I3545" i="3" s="1"/>
  <c r="J3582" i="3" a="1"/>
  <c r="J3582" i="3" s="1"/>
  <c r="I3582" i="3" s="1"/>
  <c r="J3590" i="3" a="1"/>
  <c r="J3590" i="3" s="1"/>
  <c r="I3590" i="3" s="1"/>
  <c r="J3605" i="3" a="1"/>
  <c r="J3605" i="3" s="1"/>
  <c r="I3605" i="3" s="1"/>
  <c r="J3630" i="3" a="1"/>
  <c r="J3630" i="3" s="1"/>
  <c r="I3630" i="3" s="1"/>
  <c r="J3638" i="3" a="1"/>
  <c r="J3638" i="3" s="1"/>
  <c r="I3638" i="3" s="1"/>
  <c r="J3645" i="3" a="1"/>
  <c r="J3645" i="3" s="1"/>
  <c r="I3645" i="3" s="1"/>
  <c r="J3662" i="3" a="1"/>
  <c r="J3662" i="3" s="1"/>
  <c r="I3662" i="3" s="1"/>
  <c r="J3680" i="3" a="1"/>
  <c r="J3680" i="3" s="1"/>
  <c r="I3680" i="3" s="1"/>
  <c r="J3697" i="3" a="1"/>
  <c r="J3697" i="3" s="1"/>
  <c r="I3697" i="3" s="1"/>
  <c r="J3704" i="3" a="1"/>
  <c r="J3704" i="3" s="1"/>
  <c r="I3704" i="3" s="1"/>
  <c r="J3764" i="3" a="1"/>
  <c r="J3764" i="3" s="1"/>
  <c r="I3764" i="3" s="1"/>
  <c r="J3843" i="3" a="1"/>
  <c r="J3843" i="3" s="1"/>
  <c r="I3843" i="3" s="1"/>
  <c r="J3884" i="3" a="1"/>
  <c r="J3884" i="3" s="1"/>
  <c r="I3884" i="3" s="1"/>
  <c r="J3904" i="3" a="1"/>
  <c r="J3904" i="3" s="1"/>
  <c r="I3904" i="3" s="1"/>
  <c r="J3909" i="3" a="1"/>
  <c r="J3909" i="3" s="1"/>
  <c r="I3909" i="3" s="1"/>
  <c r="J3917" i="3" a="1"/>
  <c r="J3917" i="3" s="1"/>
  <c r="I3917" i="3" s="1"/>
  <c r="J3940" i="3" a="1"/>
  <c r="J3940" i="3" s="1"/>
  <c r="I3940" i="3" s="1"/>
  <c r="J3945" i="3" a="1"/>
  <c r="J3945" i="3" s="1"/>
  <c r="I3945" i="3" s="1"/>
  <c r="J3948" i="3" a="1"/>
  <c r="J3948" i="3" s="1"/>
  <c r="I3948" i="3" s="1"/>
  <c r="J3953" i="3" a="1"/>
  <c r="J3953" i="3" s="1"/>
  <c r="I3953" i="3" s="1"/>
  <c r="J4236" i="3" a="1"/>
  <c r="J4236" i="3" s="1"/>
  <c r="I4236" i="3" s="1"/>
  <c r="J3415" i="3" a="1"/>
  <c r="J3415" i="3" s="1"/>
  <c r="I3415" i="3" s="1"/>
  <c r="J3434" i="3" a="1"/>
  <c r="J3434" i="3" s="1"/>
  <c r="I3434" i="3" s="1"/>
  <c r="J3436" i="3" a="1"/>
  <c r="J3436" i="3" s="1"/>
  <c r="I3436" i="3" s="1"/>
  <c r="J3487" i="3" a="1"/>
  <c r="J3487" i="3" s="1"/>
  <c r="I3487" i="3" s="1"/>
  <c r="J3498" i="3" a="1"/>
  <c r="J3498" i="3" s="1"/>
  <c r="I3498" i="3" s="1"/>
  <c r="J3500" i="3" a="1"/>
  <c r="J3500" i="3" s="1"/>
  <c r="I3500" i="3" s="1"/>
  <c r="J3547" i="3" a="1"/>
  <c r="J3547" i="3" s="1"/>
  <c r="I3547" i="3" s="1"/>
  <c r="J3555" i="3" a="1"/>
  <c r="J3555" i="3" s="1"/>
  <c r="I3555" i="3" s="1"/>
  <c r="J3584" i="3" a="1"/>
  <c r="J3584" i="3" s="1"/>
  <c r="I3584" i="3" s="1"/>
  <c r="J3597" i="3" a="1"/>
  <c r="J3597" i="3" s="1"/>
  <c r="I3597" i="3" s="1"/>
  <c r="J3607" i="3" a="1"/>
  <c r="J3607" i="3" s="1"/>
  <c r="I3607" i="3" s="1"/>
  <c r="J3615" i="3" a="1"/>
  <c r="J3615" i="3" s="1"/>
  <c r="I3615" i="3" s="1"/>
  <c r="J3632" i="3" a="1"/>
  <c r="J3632" i="3" s="1"/>
  <c r="I3632" i="3" s="1"/>
  <c r="J3650" i="3" a="1"/>
  <c r="J3650" i="3" s="1"/>
  <c r="I3650" i="3" s="1"/>
  <c r="J3664" i="3" a="1"/>
  <c r="J3664" i="3" s="1"/>
  <c r="I3664" i="3" s="1"/>
  <c r="J3717" i="3" a="1"/>
  <c r="J3717" i="3" s="1"/>
  <c r="I3717" i="3" s="1"/>
  <c r="J3725" i="3" a="1"/>
  <c r="J3725" i="3" s="1"/>
  <c r="I3725" i="3" s="1"/>
  <c r="J3750" i="3" a="1"/>
  <c r="J3750" i="3" s="1"/>
  <c r="I3750" i="3" s="1"/>
  <c r="J3769" i="3" a="1"/>
  <c r="J3769" i="3" s="1"/>
  <c r="I3769" i="3" s="1"/>
  <c r="J3771" i="3" a="1"/>
  <c r="J3771" i="3" s="1"/>
  <c r="I3771" i="3" s="1"/>
  <c r="J3786" i="3" a="1"/>
  <c r="J3786" i="3" s="1"/>
  <c r="I3786" i="3" s="1"/>
  <c r="J3796" i="3" a="1"/>
  <c r="J3796" i="3" s="1"/>
  <c r="I3796" i="3" s="1"/>
  <c r="J3813" i="3" a="1"/>
  <c r="J3813" i="3" s="1"/>
  <c r="I3813" i="3" s="1"/>
  <c r="J3853" i="3" a="1"/>
  <c r="J3853" i="3" s="1"/>
  <c r="I3853" i="3" s="1"/>
  <c r="J3860" i="3" a="1"/>
  <c r="J3860" i="3" s="1"/>
  <c r="I3860" i="3" s="1"/>
  <c r="J3870" i="3" a="1"/>
  <c r="J3870" i="3" s="1"/>
  <c r="I3870" i="3" s="1"/>
  <c r="J3894" i="3" a="1"/>
  <c r="J3894" i="3" s="1"/>
  <c r="I3894" i="3" s="1"/>
  <c r="J3919" i="3" a="1"/>
  <c r="J3919" i="3" s="1"/>
  <c r="I3919" i="3" s="1"/>
  <c r="J3927" i="3" a="1"/>
  <c r="J3927" i="3" s="1"/>
  <c r="I3927" i="3" s="1"/>
  <c r="J3932" i="3" a="1"/>
  <c r="J3932" i="3" s="1"/>
  <c r="I3932" i="3" s="1"/>
  <c r="J3955" i="3" a="1"/>
  <c r="J3955" i="3" s="1"/>
  <c r="I3955" i="3" s="1"/>
  <c r="J3422" i="3" a="1"/>
  <c r="J3422" i="3" s="1"/>
  <c r="I3422" i="3" s="1"/>
  <c r="J3424" i="3" a="1"/>
  <c r="J3424" i="3" s="1"/>
  <c r="I3424" i="3" s="1"/>
  <c r="J3459" i="3" a="1"/>
  <c r="J3459" i="3" s="1"/>
  <c r="I3459" i="3" s="1"/>
  <c r="J3471" i="3" a="1"/>
  <c r="J3471" i="3" s="1"/>
  <c r="I3471" i="3" s="1"/>
  <c r="J3489" i="3" a="1"/>
  <c r="J3489" i="3" s="1"/>
  <c r="I3489" i="3" s="1"/>
  <c r="J3507" i="3" a="1"/>
  <c r="J3507" i="3" s="1"/>
  <c r="I3507" i="3" s="1"/>
  <c r="J3509" i="3" a="1"/>
  <c r="J3509" i="3" s="1"/>
  <c r="I3509" i="3" s="1"/>
  <c r="J3516" i="3" a="1"/>
  <c r="J3516" i="3" s="1"/>
  <c r="I3516" i="3" s="1"/>
  <c r="J3525" i="3" a="1"/>
  <c r="J3525" i="3" s="1"/>
  <c r="I3525" i="3" s="1"/>
  <c r="J3592" i="3" a="1"/>
  <c r="J3592" i="3" s="1"/>
  <c r="I3592" i="3" s="1"/>
  <c r="J3617" i="3" a="1"/>
  <c r="J3617" i="3" s="1"/>
  <c r="I3617" i="3" s="1"/>
  <c r="J3627" i="3" a="1"/>
  <c r="J3627" i="3" s="1"/>
  <c r="I3627" i="3" s="1"/>
  <c r="J3640" i="3" a="1"/>
  <c r="J3640" i="3" s="1"/>
  <c r="I3640" i="3" s="1"/>
  <c r="J3652" i="3" a="1"/>
  <c r="J3652" i="3" s="1"/>
  <c r="I3652" i="3" s="1"/>
  <c r="J3666" i="3" a="1"/>
  <c r="J3666" i="3" s="1"/>
  <c r="I3666" i="3" s="1"/>
  <c r="J3687" i="3" a="1"/>
  <c r="J3687" i="3" s="1"/>
  <c r="I3687" i="3" s="1"/>
  <c r="J3701" i="3" a="1"/>
  <c r="J3701" i="3" s="1"/>
  <c r="I3701" i="3" s="1"/>
  <c r="J3712" i="3" a="1"/>
  <c r="J3712" i="3" s="1"/>
  <c r="I3712" i="3" s="1"/>
  <c r="J3752" i="3" a="1"/>
  <c r="J3752" i="3" s="1"/>
  <c r="I3752" i="3" s="1"/>
  <c r="J3773" i="3" a="1"/>
  <c r="J3773" i="3" s="1"/>
  <c r="I3773" i="3" s="1"/>
  <c r="J3788" i="3" a="1"/>
  <c r="J3788" i="3" s="1"/>
  <c r="I3788" i="3" s="1"/>
  <c r="J3806" i="3" a="1"/>
  <c r="J3806" i="3" s="1"/>
  <c r="I3806" i="3" s="1"/>
  <c r="J3818" i="3" a="1"/>
  <c r="J3818" i="3" s="1"/>
  <c r="I3818" i="3" s="1"/>
  <c r="J3825" i="3" a="1"/>
  <c r="J3825" i="3" s="1"/>
  <c r="I3825" i="3" s="1"/>
  <c r="J3837" i="3" a="1"/>
  <c r="J3837" i="3" s="1"/>
  <c r="I3837" i="3" s="1"/>
  <c r="J3855" i="3" a="1"/>
  <c r="J3855" i="3" s="1"/>
  <c r="I3855" i="3" s="1"/>
  <c r="J3417" i="3" a="1"/>
  <c r="J3417" i="3" s="1"/>
  <c r="I3417" i="3" s="1"/>
  <c r="J3438" i="3" a="1"/>
  <c r="J3438" i="3" s="1"/>
  <c r="I3438" i="3" s="1"/>
  <c r="J3445" i="3" a="1"/>
  <c r="J3445" i="3" s="1"/>
  <c r="I3445" i="3" s="1"/>
  <c r="J3447" i="3" a="1"/>
  <c r="J3447" i="3" s="1"/>
  <c r="I3447" i="3" s="1"/>
  <c r="J3473" i="3" a="1"/>
  <c r="J3473" i="3" s="1"/>
  <c r="I3473" i="3" s="1"/>
  <c r="J3511" i="3" a="1"/>
  <c r="J3511" i="3" s="1"/>
  <c r="I3511" i="3" s="1"/>
  <c r="J3530" i="3" a="1"/>
  <c r="J3530" i="3" s="1"/>
  <c r="I3530" i="3" s="1"/>
  <c r="J3537" i="3" a="1"/>
  <c r="J3537" i="3" s="1"/>
  <c r="I3537" i="3" s="1"/>
  <c r="J3552" i="3" a="1"/>
  <c r="J3552" i="3" s="1"/>
  <c r="I3552" i="3" s="1"/>
  <c r="J3557" i="3" a="1"/>
  <c r="J3557" i="3" s="1"/>
  <c r="I3557" i="3" s="1"/>
  <c r="J3567" i="3" a="1"/>
  <c r="J3567" i="3" s="1"/>
  <c r="I3567" i="3" s="1"/>
  <c r="J3619" i="3" a="1"/>
  <c r="J3619" i="3" s="1"/>
  <c r="I3619" i="3" s="1"/>
  <c r="J3654" i="3" a="1"/>
  <c r="J3654" i="3" s="1"/>
  <c r="I3654" i="3" s="1"/>
  <c r="J3668" i="3" a="1"/>
  <c r="J3668" i="3" s="1"/>
  <c r="I3668" i="3" s="1"/>
  <c r="J3689" i="3" a="1"/>
  <c r="J3689" i="3" s="1"/>
  <c r="I3689" i="3" s="1"/>
  <c r="J3727" i="3" a="1"/>
  <c r="J3727" i="3" s="1"/>
  <c r="I3727" i="3" s="1"/>
  <c r="J3735" i="3" a="1"/>
  <c r="J3735" i="3" s="1"/>
  <c r="I3735" i="3" s="1"/>
  <c r="J3775" i="3" a="1"/>
  <c r="J3775" i="3" s="1"/>
  <c r="I3775" i="3" s="1"/>
  <c r="J3798" i="3" a="1"/>
  <c r="J3798" i="3" s="1"/>
  <c r="I3798" i="3" s="1"/>
  <c r="J3820" i="3" a="1"/>
  <c r="J3820" i="3" s="1"/>
  <c r="I3820" i="3" s="1"/>
  <c r="J3830" i="3" a="1"/>
  <c r="J3830" i="3" s="1"/>
  <c r="I3830" i="3" s="1"/>
  <c r="J3832" i="3" a="1"/>
  <c r="J3832" i="3" s="1"/>
  <c r="I3832" i="3" s="1"/>
  <c r="J3845" i="3" a="1"/>
  <c r="J3845" i="3" s="1"/>
  <c r="I3845" i="3" s="1"/>
  <c r="J3847" i="3" a="1"/>
  <c r="J3847" i="3" s="1"/>
  <c r="I3847" i="3" s="1"/>
  <c r="J3872" i="3" a="1"/>
  <c r="J3872" i="3" s="1"/>
  <c r="I3872" i="3" s="1"/>
  <c r="J3896" i="3" a="1"/>
  <c r="J3896" i="3" s="1"/>
  <c r="I3896" i="3" s="1"/>
  <c r="J3906" i="3" a="1"/>
  <c r="J3906" i="3" s="1"/>
  <c r="I3906" i="3" s="1"/>
  <c r="J3942" i="3" a="1"/>
  <c r="J3942" i="3" s="1"/>
  <c r="I3942" i="3" s="1"/>
  <c r="J3950" i="3" a="1"/>
  <c r="J3950" i="3" s="1"/>
  <c r="I3950" i="3" s="1"/>
  <c r="J3426" i="3" a="1"/>
  <c r="J3426" i="3" s="1"/>
  <c r="I3426" i="3" s="1"/>
  <c r="J3428" i="3" a="1"/>
  <c r="J3428" i="3" s="1"/>
  <c r="I3428" i="3" s="1"/>
  <c r="J3449" i="3" a="1"/>
  <c r="J3449" i="3" s="1"/>
  <c r="I3449" i="3" s="1"/>
  <c r="J3461" i="3" a="1"/>
  <c r="J3461" i="3" s="1"/>
  <c r="I3461" i="3" s="1"/>
  <c r="J3513" i="3" a="1"/>
  <c r="J3513" i="3" s="1"/>
  <c r="I3513" i="3" s="1"/>
  <c r="J3532" i="3" a="1"/>
  <c r="J3532" i="3" s="1"/>
  <c r="I3532" i="3" s="1"/>
  <c r="J3549" i="3" a="1"/>
  <c r="J3549" i="3" s="1"/>
  <c r="I3549" i="3" s="1"/>
  <c r="J3559" i="3" a="1"/>
  <c r="J3559" i="3" s="1"/>
  <c r="I3559" i="3" s="1"/>
  <c r="J3569" i="3" a="1"/>
  <c r="J3569" i="3" s="1"/>
  <c r="I3569" i="3" s="1"/>
  <c r="J3579" i="3" a="1"/>
  <c r="J3579" i="3" s="1"/>
  <c r="I3579" i="3" s="1"/>
  <c r="J3594" i="3" a="1"/>
  <c r="J3594" i="3" s="1"/>
  <c r="I3594" i="3" s="1"/>
  <c r="J3609" i="3" a="1"/>
  <c r="J3609" i="3" s="1"/>
  <c r="I3609" i="3" s="1"/>
  <c r="J3629" i="3" a="1"/>
  <c r="J3629" i="3" s="1"/>
  <c r="I3629" i="3" s="1"/>
  <c r="J3642" i="3" a="1"/>
  <c r="J3642" i="3" s="1"/>
  <c r="I3642" i="3" s="1"/>
  <c r="J3656" i="3" a="1"/>
  <c r="J3656" i="3" s="1"/>
  <c r="I3656" i="3" s="1"/>
  <c r="J3673" i="3" a="1"/>
  <c r="J3673" i="3" s="1"/>
  <c r="I3673" i="3" s="1"/>
  <c r="J3675" i="3" a="1"/>
  <c r="J3675" i="3" s="1"/>
  <c r="I3675" i="3" s="1"/>
  <c r="J3677" i="3" a="1"/>
  <c r="J3677" i="3" s="1"/>
  <c r="I3677" i="3" s="1"/>
  <c r="J3691" i="3" a="1"/>
  <c r="J3691" i="3" s="1"/>
  <c r="I3691" i="3" s="1"/>
  <c r="J3699" i="3" a="1"/>
  <c r="J3699" i="3" s="1"/>
  <c r="I3699" i="3" s="1"/>
  <c r="J3703" i="3" a="1"/>
  <c r="J3703" i="3" s="1"/>
  <c r="I3703" i="3" s="1"/>
  <c r="J3714" i="3" a="1"/>
  <c r="J3714" i="3" s="1"/>
  <c r="I3714" i="3" s="1"/>
  <c r="J3737" i="3" a="1"/>
  <c r="J3737" i="3" s="1"/>
  <c r="I3737" i="3" s="1"/>
  <c r="J3747" i="3" a="1"/>
  <c r="J3747" i="3" s="1"/>
  <c r="I3747" i="3" s="1"/>
  <c r="J3759" i="3" a="1"/>
  <c r="J3759" i="3" s="1"/>
  <c r="I3759" i="3" s="1"/>
  <c r="J3761" i="3" a="1"/>
  <c r="J3761" i="3" s="1"/>
  <c r="I3761" i="3" s="1"/>
  <c r="J3783" i="3" a="1"/>
  <c r="J3783" i="3" s="1"/>
  <c r="I3783" i="3" s="1"/>
  <c r="J3800" i="3" a="1"/>
  <c r="J3800" i="3" s="1"/>
  <c r="I3800" i="3" s="1"/>
  <c r="J3808" i="3" a="1"/>
  <c r="J3808" i="3" s="1"/>
  <c r="I3808" i="3" s="1"/>
  <c r="J3879" i="3" a="1"/>
  <c r="J3879" i="3" s="1"/>
  <c r="I3879" i="3" s="1"/>
  <c r="J3881" i="3" a="1"/>
  <c r="J3881" i="3" s="1"/>
  <c r="I3881" i="3" s="1"/>
  <c r="J3916" i="3" a="1"/>
  <c r="J3916" i="3" s="1"/>
  <c r="I3916" i="3" s="1"/>
  <c r="J3921" i="3" a="1"/>
  <c r="J3921" i="3" s="1"/>
  <c r="I3921" i="3" s="1"/>
  <c r="J3924" i="3" a="1"/>
  <c r="J3924" i="3" s="1"/>
  <c r="I3924" i="3" s="1"/>
  <c r="J3929" i="3" a="1"/>
  <c r="J3929" i="3" s="1"/>
  <c r="I3929" i="3" s="1"/>
  <c r="J3952" i="3" a="1"/>
  <c r="J3952" i="3" s="1"/>
  <c r="I3952" i="3" s="1"/>
  <c r="J3957" i="3" a="1"/>
  <c r="J3957" i="3" s="1"/>
  <c r="I3957" i="3" s="1"/>
  <c r="J4248" i="3" a="1"/>
  <c r="J4248" i="3" s="1"/>
  <c r="I4248" i="3" s="1"/>
  <c r="J3451" i="3" a="1"/>
  <c r="J3451" i="3" s="1"/>
  <c r="I3451" i="3" s="1"/>
  <c r="J3463" i="3" a="1"/>
  <c r="J3463" i="3" s="1"/>
  <c r="I3463" i="3" s="1"/>
  <c r="J3475" i="3" a="1"/>
  <c r="J3475" i="3" s="1"/>
  <c r="I3475" i="3" s="1"/>
  <c r="J3518" i="3" a="1"/>
  <c r="J3518" i="3" s="1"/>
  <c r="I3518" i="3" s="1"/>
  <c r="J3520" i="3" a="1"/>
  <c r="J3520" i="3" s="1"/>
  <c r="I3520" i="3" s="1"/>
  <c r="J3571" i="3" a="1"/>
  <c r="J3571" i="3" s="1"/>
  <c r="I3571" i="3" s="1"/>
  <c r="J3581" i="3" a="1"/>
  <c r="J3581" i="3" s="1"/>
  <c r="I3581" i="3" s="1"/>
  <c r="J3596" i="3" a="1"/>
  <c r="J3596" i="3" s="1"/>
  <c r="I3596" i="3" s="1"/>
  <c r="J3621" i="3" a="1"/>
  <c r="J3621" i="3" s="1"/>
  <c r="I3621" i="3" s="1"/>
  <c r="J3644" i="3" a="1"/>
  <c r="J3644" i="3" s="1"/>
  <c r="I3644" i="3" s="1"/>
  <c r="J3679" i="3" a="1"/>
  <c r="J3679" i="3" s="1"/>
  <c r="I3679" i="3" s="1"/>
  <c r="J3684" i="3" a="1"/>
  <c r="J3684" i="3" s="1"/>
  <c r="I3684" i="3" s="1"/>
  <c r="J3722" i="3" a="1"/>
  <c r="J3722" i="3" s="1"/>
  <c r="I3722" i="3" s="1"/>
  <c r="J3732" i="3" a="1"/>
  <c r="J3732" i="3" s="1"/>
  <c r="I3732" i="3" s="1"/>
  <c r="J3739" i="3" a="1"/>
  <c r="J3739" i="3" s="1"/>
  <c r="I3739" i="3" s="1"/>
  <c r="J3763" i="3" a="1"/>
  <c r="J3763" i="3" s="1"/>
  <c r="I3763" i="3" s="1"/>
  <c r="J3857" i="3" a="1"/>
  <c r="J3857" i="3" s="1"/>
  <c r="I3857" i="3" s="1"/>
  <c r="J3859" i="3" a="1"/>
  <c r="J3859" i="3" s="1"/>
  <c r="I3859" i="3" s="1"/>
  <c r="J3867" i="3" a="1"/>
  <c r="J3867" i="3" s="1"/>
  <c r="I3867" i="3" s="1"/>
  <c r="J3883" i="3" a="1"/>
  <c r="J3883" i="3" s="1"/>
  <c r="I3883" i="3" s="1"/>
  <c r="J3931" i="3" a="1"/>
  <c r="J3931" i="3" s="1"/>
  <c r="I3931" i="3" s="1"/>
  <c r="J3939" i="3" a="1"/>
  <c r="J3939" i="3" s="1"/>
  <c r="I3939" i="3" s="1"/>
  <c r="J4382" i="3" a="1"/>
  <c r="J4382" i="3" s="1"/>
  <c r="I4382" i="3" s="1"/>
  <c r="J4406" i="3" a="1"/>
  <c r="J4406" i="3" s="1"/>
  <c r="I4406" i="3" s="1"/>
  <c r="J4430" i="3" a="1"/>
  <c r="J4430" i="3" s="1"/>
  <c r="I4430" i="3" s="1"/>
  <c r="J4454" i="3" a="1"/>
  <c r="J4454" i="3" s="1"/>
  <c r="I4454" i="3" s="1"/>
  <c r="J3980" i="3" a="1"/>
  <c r="J3980" i="3" s="1"/>
  <c r="I3980" i="3" s="1"/>
  <c r="J4011" i="3" a="1"/>
  <c r="J4011" i="3" s="1"/>
  <c r="I4011" i="3" s="1"/>
  <c r="J4025" i="3" a="1"/>
  <c r="J4025" i="3" s="1"/>
  <c r="I4025" i="3" s="1"/>
  <c r="J4049" i="3" a="1"/>
  <c r="J4049" i="3" s="1"/>
  <c r="I4049" i="3" s="1"/>
  <c r="J4061" i="3" a="1"/>
  <c r="J4061" i="3" s="1"/>
  <c r="I4061" i="3" s="1"/>
  <c r="J4073" i="3" a="1"/>
  <c r="J4073" i="3" s="1"/>
  <c r="I4073" i="3" s="1"/>
  <c r="J4098" i="3" a="1"/>
  <c r="J4098" i="3" s="1"/>
  <c r="I4098" i="3" s="1"/>
  <c r="J4139" i="3" a="1"/>
  <c r="J4139" i="3" s="1"/>
  <c r="I4139" i="3" s="1"/>
  <c r="J4146" i="3" a="1"/>
  <c r="J4146" i="3" s="1"/>
  <c r="I4146" i="3" s="1"/>
  <c r="J4165" i="3" a="1"/>
  <c r="J4165" i="3" s="1"/>
  <c r="I4165" i="3" s="1"/>
  <c r="J4172" i="3" a="1"/>
  <c r="J4172" i="3" s="1"/>
  <c r="I4172" i="3" s="1"/>
  <c r="J4196" i="3" a="1"/>
  <c r="J4196" i="3" s="1"/>
  <c r="I4196" i="3" s="1"/>
  <c r="J4201" i="3" a="1"/>
  <c r="J4201" i="3" s="1"/>
  <c r="I4201" i="3" s="1"/>
  <c r="J4208" i="3" a="1"/>
  <c r="J4208" i="3" s="1"/>
  <c r="I4208" i="3" s="1"/>
  <c r="J4213" i="3" a="1"/>
  <c r="J4213" i="3" s="1"/>
  <c r="I4213" i="3" s="1"/>
  <c r="J4231" i="3" a="1"/>
  <c r="J4231" i="3" s="1"/>
  <c r="I4231" i="3" s="1"/>
  <c r="J4254" i="3" a="1"/>
  <c r="J4254" i="3" s="1"/>
  <c r="I4254" i="3" s="1"/>
  <c r="J4280" i="3" a="1"/>
  <c r="J4280" i="3" s="1"/>
  <c r="I4280" i="3" s="1"/>
  <c r="J4289" i="3" a="1"/>
  <c r="J4289" i="3" s="1"/>
  <c r="I4289" i="3" s="1"/>
  <c r="J4321" i="3" a="1"/>
  <c r="J4321" i="3" s="1"/>
  <c r="I4321" i="3" s="1"/>
  <c r="J4323" i="3" a="1"/>
  <c r="J4323" i="3" s="1"/>
  <c r="I4323" i="3" s="1"/>
  <c r="J4357" i="3" a="1"/>
  <c r="J4357" i="3" s="1"/>
  <c r="I4357" i="3" s="1"/>
  <c r="J4359" i="3" a="1"/>
  <c r="J4359" i="3" s="1"/>
  <c r="I4359" i="3" s="1"/>
  <c r="J4489" i="3" a="1"/>
  <c r="J4489" i="3" s="1"/>
  <c r="I4489" i="3" s="1"/>
  <c r="J4508" i="3" a="1"/>
  <c r="J4508" i="3" s="1"/>
  <c r="I4508" i="3" s="1"/>
  <c r="J4542" i="3" a="1"/>
  <c r="J4542" i="3" s="1"/>
  <c r="I4542" i="3" s="1"/>
  <c r="J4769" i="3" a="1"/>
  <c r="J4769" i="3" s="1"/>
  <c r="I4769" i="3" s="1"/>
  <c r="J4793" i="3" a="1"/>
  <c r="J4793" i="3" s="1"/>
  <c r="I4793" i="3" s="1"/>
  <c r="J4795" i="3" a="1"/>
  <c r="J4795" i="3" s="1"/>
  <c r="I4795" i="3" s="1"/>
  <c r="J4947" i="3" a="1"/>
  <c r="J4947" i="3" s="1"/>
  <c r="I4947" i="3" s="1"/>
  <c r="J3986" i="3" a="1"/>
  <c r="J3986" i="3" s="1"/>
  <c r="I3986" i="3" s="1"/>
  <c r="J3988" i="3" a="1"/>
  <c r="J3988" i="3" s="1"/>
  <c r="I3988" i="3" s="1"/>
  <c r="J4034" i="3" a="1"/>
  <c r="J4034" i="3" s="1"/>
  <c r="I4034" i="3" s="1"/>
  <c r="J4084" i="3" a="1"/>
  <c r="J4084" i="3" s="1"/>
  <c r="I4084" i="3" s="1"/>
  <c r="J4122" i="3" a="1"/>
  <c r="J4122" i="3" s="1"/>
  <c r="I4122" i="3" s="1"/>
  <c r="J4169" i="3" a="1"/>
  <c r="J4169" i="3" s="1"/>
  <c r="I4169" i="3" s="1"/>
  <c r="J4171" i="3" a="1"/>
  <c r="J4171" i="3" s="1"/>
  <c r="I4171" i="3" s="1"/>
  <c r="J4193" i="3" a="1"/>
  <c r="J4193" i="3" s="1"/>
  <c r="I4193" i="3" s="1"/>
  <c r="J4195" i="3" a="1"/>
  <c r="J4195" i="3" s="1"/>
  <c r="I4195" i="3" s="1"/>
  <c r="J4205" i="3" a="1"/>
  <c r="J4205" i="3" s="1"/>
  <c r="I4205" i="3" s="1"/>
  <c r="J4207" i="3" a="1"/>
  <c r="J4207" i="3" s="1"/>
  <c r="I4207" i="3" s="1"/>
  <c r="J4217" i="3" a="1"/>
  <c r="J4217" i="3" s="1"/>
  <c r="I4217" i="3" s="1"/>
  <c r="J4219" i="3" a="1"/>
  <c r="J4219" i="3" s="1"/>
  <c r="I4219" i="3" s="1"/>
  <c r="J4228" i="3" a="1"/>
  <c r="J4228" i="3" s="1"/>
  <c r="I4228" i="3" s="1"/>
  <c r="J4240" i="3" a="1"/>
  <c r="J4240" i="3" s="1"/>
  <c r="I4240" i="3" s="1"/>
  <c r="J4265" i="3" a="1"/>
  <c r="J4265" i="3" s="1"/>
  <c r="I4265" i="3" s="1"/>
  <c r="J4279" i="3" a="1"/>
  <c r="J4279" i="3" s="1"/>
  <c r="I4279" i="3" s="1"/>
  <c r="J4300" i="3" a="1"/>
  <c r="J4300" i="3" s="1"/>
  <c r="I4300" i="3" s="1"/>
  <c r="J4307" i="3" a="1"/>
  <c r="J4307" i="3" s="1"/>
  <c r="I4307" i="3" s="1"/>
  <c r="J4338" i="3" a="1"/>
  <c r="J4338" i="3" s="1"/>
  <c r="I4338" i="3" s="1"/>
  <c r="J4372" i="3" a="1"/>
  <c r="J4372" i="3" s="1"/>
  <c r="I4372" i="3" s="1"/>
  <c r="J4384" i="3" a="1"/>
  <c r="J4384" i="3" s="1"/>
  <c r="I4384" i="3" s="1"/>
  <c r="J4396" i="3" a="1"/>
  <c r="J4396" i="3" s="1"/>
  <c r="I4396" i="3" s="1"/>
  <c r="J4408" i="3" a="1"/>
  <c r="J4408" i="3" s="1"/>
  <c r="I4408" i="3" s="1"/>
  <c r="J4420" i="3" a="1"/>
  <c r="J4420" i="3" s="1"/>
  <c r="I4420" i="3" s="1"/>
  <c r="J4432" i="3" a="1"/>
  <c r="J4432" i="3" s="1"/>
  <c r="I4432" i="3" s="1"/>
  <c r="J4444" i="3" a="1"/>
  <c r="J4444" i="3" s="1"/>
  <c r="I4444" i="3" s="1"/>
  <c r="J4456" i="3" a="1"/>
  <c r="J4456" i="3" s="1"/>
  <c r="I4456" i="3" s="1"/>
  <c r="J4468" i="3" a="1"/>
  <c r="J4468" i="3" s="1"/>
  <c r="I4468" i="3" s="1"/>
  <c r="J4478" i="3" a="1"/>
  <c r="J4478" i="3" s="1"/>
  <c r="I4478" i="3" s="1"/>
  <c r="J4507" i="3" a="1"/>
  <c r="J4507" i="3" s="1"/>
  <c r="I4507" i="3" s="1"/>
  <c r="J4854" i="3" a="1"/>
  <c r="J4854" i="3" s="1"/>
  <c r="I4854" i="3" s="1"/>
  <c r="J3979" i="3" a="1"/>
  <c r="J3979" i="3" s="1"/>
  <c r="I3979" i="3" s="1"/>
  <c r="J3984" i="3" a="1"/>
  <c r="J3984" i="3" s="1"/>
  <c r="I3984" i="3" s="1"/>
  <c r="J3990" i="3" a="1"/>
  <c r="J3990" i="3" s="1"/>
  <c r="I3990" i="3" s="1"/>
  <c r="J3997" i="3" a="1"/>
  <c r="J3997" i="3" s="1"/>
  <c r="I3997" i="3" s="1"/>
  <c r="J3999" i="3" a="1"/>
  <c r="J3999" i="3" s="1"/>
  <c r="I3999" i="3" s="1"/>
  <c r="J4015" i="3" a="1"/>
  <c r="J4015" i="3" s="1"/>
  <c r="I4015" i="3" s="1"/>
  <c r="J4022" i="3" a="1"/>
  <c r="J4022" i="3" s="1"/>
  <c r="I4022" i="3" s="1"/>
  <c r="J4036" i="3" a="1"/>
  <c r="J4036" i="3" s="1"/>
  <c r="I4036" i="3" s="1"/>
  <c r="J4046" i="3" a="1"/>
  <c r="J4046" i="3" s="1"/>
  <c r="I4046" i="3" s="1"/>
  <c r="J4058" i="3" a="1"/>
  <c r="J4058" i="3" s="1"/>
  <c r="I4058" i="3" s="1"/>
  <c r="J4070" i="3" a="1"/>
  <c r="J4070" i="3" s="1"/>
  <c r="I4070" i="3" s="1"/>
  <c r="J4086" i="3" a="1"/>
  <c r="J4086" i="3" s="1"/>
  <c r="I4086" i="3" s="1"/>
  <c r="J4131" i="3" a="1"/>
  <c r="J4131" i="3" s="1"/>
  <c r="I4131" i="3" s="1"/>
  <c r="J4143" i="3" a="1"/>
  <c r="J4143" i="3" s="1"/>
  <c r="I4143" i="3" s="1"/>
  <c r="J4157" i="3" a="1"/>
  <c r="J4157" i="3" s="1"/>
  <c r="I4157" i="3" s="1"/>
  <c r="J4159" i="3" a="1"/>
  <c r="J4159" i="3" s="1"/>
  <c r="I4159" i="3" s="1"/>
  <c r="J4181" i="3" a="1"/>
  <c r="J4181" i="3" s="1"/>
  <c r="I4181" i="3" s="1"/>
  <c r="J4183" i="3" a="1"/>
  <c r="J4183" i="3" s="1"/>
  <c r="I4183" i="3" s="1"/>
  <c r="J4242" i="3" a="1"/>
  <c r="J4242" i="3" s="1"/>
  <c r="I4242" i="3" s="1"/>
  <c r="J4247" i="3" a="1"/>
  <c r="J4247" i="3" s="1"/>
  <c r="I4247" i="3" s="1"/>
  <c r="J4267" i="3" a="1"/>
  <c r="J4267" i="3" s="1"/>
  <c r="I4267" i="3" s="1"/>
  <c r="J4284" i="3" a="1"/>
  <c r="J4284" i="3" s="1"/>
  <c r="I4284" i="3" s="1"/>
  <c r="J4286" i="3" a="1"/>
  <c r="J4286" i="3" s="1"/>
  <c r="I4286" i="3" s="1"/>
  <c r="J4302" i="3" a="1"/>
  <c r="J4302" i="3" s="1"/>
  <c r="I4302" i="3" s="1"/>
  <c r="J4311" i="3" a="1"/>
  <c r="J4311" i="3" s="1"/>
  <c r="I4311" i="3" s="1"/>
  <c r="J4345" i="3" a="1"/>
  <c r="J4345" i="3" s="1"/>
  <c r="I4345" i="3" s="1"/>
  <c r="J4347" i="3" a="1"/>
  <c r="J4347" i="3" s="1"/>
  <c r="I4347" i="3" s="1"/>
  <c r="J4374" i="3" a="1"/>
  <c r="J4374" i="3" s="1"/>
  <c r="I4374" i="3" s="1"/>
  <c r="J4386" i="3" a="1"/>
  <c r="J4386" i="3" s="1"/>
  <c r="I4386" i="3" s="1"/>
  <c r="J4398" i="3" a="1"/>
  <c r="J4398" i="3" s="1"/>
  <c r="I4398" i="3" s="1"/>
  <c r="J4410" i="3" a="1"/>
  <c r="J4410" i="3" s="1"/>
  <c r="I4410" i="3" s="1"/>
  <c r="J4422" i="3" a="1"/>
  <c r="J4422" i="3" s="1"/>
  <c r="I4422" i="3" s="1"/>
  <c r="J4434" i="3" a="1"/>
  <c r="J4434" i="3" s="1"/>
  <c r="I4434" i="3" s="1"/>
  <c r="J4446" i="3" a="1"/>
  <c r="J4446" i="3" s="1"/>
  <c r="I4446" i="3" s="1"/>
  <c r="J4458" i="3" a="1"/>
  <c r="J4458" i="3" s="1"/>
  <c r="I4458" i="3" s="1"/>
  <c r="J4470" i="3" a="1"/>
  <c r="J4470" i="3" s="1"/>
  <c r="I4470" i="3" s="1"/>
  <c r="J4488" i="3" a="1"/>
  <c r="J4488" i="3" s="1"/>
  <c r="I4488" i="3" s="1"/>
  <c r="J4496" i="3" a="1"/>
  <c r="J4496" i="3" s="1"/>
  <c r="I4496" i="3" s="1"/>
  <c r="J4499" i="3" a="1"/>
  <c r="J4499" i="3" s="1"/>
  <c r="I4499" i="3" s="1"/>
  <c r="J4504" i="3" a="1"/>
  <c r="J4504" i="3" s="1"/>
  <c r="I4504" i="3" s="1"/>
  <c r="J3967" i="3" a="1"/>
  <c r="J3967" i="3" s="1"/>
  <c r="I3967" i="3" s="1"/>
  <c r="J3992" i="3" a="1"/>
  <c r="J3992" i="3" s="1"/>
  <c r="I3992" i="3" s="1"/>
  <c r="J4001" i="3" a="1"/>
  <c r="J4001" i="3" s="1"/>
  <c r="I4001" i="3" s="1"/>
  <c r="J4003" i="3" a="1"/>
  <c r="J4003" i="3" s="1"/>
  <c r="I4003" i="3" s="1"/>
  <c r="J4024" i="3" a="1"/>
  <c r="J4024" i="3" s="1"/>
  <c r="I4024" i="3" s="1"/>
  <c r="J4048" i="3" a="1"/>
  <c r="J4048" i="3" s="1"/>
  <c r="I4048" i="3" s="1"/>
  <c r="J4060" i="3" a="1"/>
  <c r="J4060" i="3" s="1"/>
  <c r="I4060" i="3" s="1"/>
  <c r="J4072" i="3" a="1"/>
  <c r="J4072" i="3" s="1"/>
  <c r="I4072" i="3" s="1"/>
  <c r="J4093" i="3" a="1"/>
  <c r="J4093" i="3" s="1"/>
  <c r="I4093" i="3" s="1"/>
  <c r="J4095" i="3" a="1"/>
  <c r="J4095" i="3" s="1"/>
  <c r="I4095" i="3" s="1"/>
  <c r="J4133" i="3" a="1"/>
  <c r="J4133" i="3" s="1"/>
  <c r="I4133" i="3" s="1"/>
  <c r="J4164" i="3" a="1"/>
  <c r="J4164" i="3" s="1"/>
  <c r="I4164" i="3" s="1"/>
  <c r="J4166" i="3" a="1"/>
  <c r="J4166" i="3" s="1"/>
  <c r="I4166" i="3" s="1"/>
  <c r="J4190" i="3" a="1"/>
  <c r="J4190" i="3" s="1"/>
  <c r="I4190" i="3" s="1"/>
  <c r="J4202" i="3" a="1"/>
  <c r="J4202" i="3" s="1"/>
  <c r="I4202" i="3" s="1"/>
  <c r="J4214" i="3" a="1"/>
  <c r="J4214" i="3" s="1"/>
  <c r="I4214" i="3" s="1"/>
  <c r="J4230" i="3" a="1"/>
  <c r="J4230" i="3" s="1"/>
  <c r="I4230" i="3" s="1"/>
  <c r="J4251" i="3" a="1"/>
  <c r="J4251" i="3" s="1"/>
  <c r="I4251" i="3" s="1"/>
  <c r="J4288" i="3" a="1"/>
  <c r="J4288" i="3" s="1"/>
  <c r="I4288" i="3" s="1"/>
  <c r="J4309" i="3" a="1"/>
  <c r="J4309" i="3" s="1"/>
  <c r="I4309" i="3" s="1"/>
  <c r="J4322" i="3" a="1"/>
  <c r="J4322" i="3" s="1"/>
  <c r="I4322" i="3" s="1"/>
  <c r="J4349" i="3" a="1"/>
  <c r="J4349" i="3" s="1"/>
  <c r="I4349" i="3" s="1"/>
  <c r="J4351" i="3" a="1"/>
  <c r="J4351" i="3" s="1"/>
  <c r="I4351" i="3" s="1"/>
  <c r="J4358" i="3" a="1"/>
  <c r="J4358" i="3" s="1"/>
  <c r="I4358" i="3" s="1"/>
  <c r="J4480" i="3" a="1"/>
  <c r="J4480" i="3" s="1"/>
  <c r="I4480" i="3" s="1"/>
  <c r="J4490" i="3" a="1"/>
  <c r="J4490" i="3" s="1"/>
  <c r="I4490" i="3" s="1"/>
  <c r="J4599" i="3" a="1"/>
  <c r="J4599" i="3" s="1"/>
  <c r="I4599" i="3" s="1"/>
  <c r="J3974" i="3" a="1"/>
  <c r="J3974" i="3" s="1"/>
  <c r="I3974" i="3" s="1"/>
  <c r="J4008" i="3" a="1"/>
  <c r="J4008" i="3" s="1"/>
  <c r="I4008" i="3" s="1"/>
  <c r="J4010" i="3" a="1"/>
  <c r="J4010" i="3" s="1"/>
  <c r="I4010" i="3" s="1"/>
  <c r="J4012" i="3" a="1"/>
  <c r="J4012" i="3" s="1"/>
  <c r="I4012" i="3" s="1"/>
  <c r="J4026" i="3" a="1"/>
  <c r="J4026" i="3" s="1"/>
  <c r="I4026" i="3" s="1"/>
  <c r="J4038" i="3" a="1"/>
  <c r="J4038" i="3" s="1"/>
  <c r="I4038" i="3" s="1"/>
  <c r="J4050" i="3" a="1"/>
  <c r="J4050" i="3" s="1"/>
  <c r="I4050" i="3" s="1"/>
  <c r="J4062" i="3" a="1"/>
  <c r="J4062" i="3" s="1"/>
  <c r="I4062" i="3" s="1"/>
  <c r="J4074" i="3" a="1"/>
  <c r="J4074" i="3" s="1"/>
  <c r="I4074" i="3" s="1"/>
  <c r="J4097" i="3" a="1"/>
  <c r="J4097" i="3" s="1"/>
  <c r="I4097" i="3" s="1"/>
  <c r="J4099" i="3" a="1"/>
  <c r="J4099" i="3" s="1"/>
  <c r="I4099" i="3" s="1"/>
  <c r="J4106" i="3" a="1"/>
  <c r="J4106" i="3" s="1"/>
  <c r="I4106" i="3" s="1"/>
  <c r="J4124" i="3" a="1"/>
  <c r="J4124" i="3" s="1"/>
  <c r="I4124" i="3" s="1"/>
  <c r="J4145" i="3" a="1"/>
  <c r="J4145" i="3" s="1"/>
  <c r="I4145" i="3" s="1"/>
  <c r="J4147" i="3" a="1"/>
  <c r="J4147" i="3" s="1"/>
  <c r="I4147" i="3" s="1"/>
  <c r="J4178" i="3" a="1"/>
  <c r="J4178" i="3" s="1"/>
  <c r="I4178" i="3" s="1"/>
  <c r="J4249" i="3" a="1"/>
  <c r="J4249" i="3" s="1"/>
  <c r="I4249" i="3" s="1"/>
  <c r="J4253" i="3" a="1"/>
  <c r="J4253" i="3" s="1"/>
  <c r="I4253" i="3" s="1"/>
  <c r="J4274" i="3" a="1"/>
  <c r="J4274" i="3" s="1"/>
  <c r="I4274" i="3" s="1"/>
  <c r="J4290" i="3" a="1"/>
  <c r="J4290" i="3" s="1"/>
  <c r="I4290" i="3" s="1"/>
  <c r="J4324" i="3" a="1"/>
  <c r="J4324" i="3" s="1"/>
  <c r="I4324" i="3" s="1"/>
  <c r="J4331" i="3" a="1"/>
  <c r="J4331" i="3" s="1"/>
  <c r="I4331" i="3" s="1"/>
  <c r="J4340" i="3" a="1"/>
  <c r="J4340" i="3" s="1"/>
  <c r="I4340" i="3" s="1"/>
  <c r="J4360" i="3" a="1"/>
  <c r="J4360" i="3" s="1"/>
  <c r="I4360" i="3" s="1"/>
  <c r="J4367" i="3" a="1"/>
  <c r="J4367" i="3" s="1"/>
  <c r="I4367" i="3" s="1"/>
  <c r="J4379" i="3" a="1"/>
  <c r="J4379" i="3" s="1"/>
  <c r="I4379" i="3" s="1"/>
  <c r="J4391" i="3" a="1"/>
  <c r="J4391" i="3" s="1"/>
  <c r="I4391" i="3" s="1"/>
  <c r="J4403" i="3" a="1"/>
  <c r="J4403" i="3" s="1"/>
  <c r="I4403" i="3" s="1"/>
  <c r="J4415" i="3" a="1"/>
  <c r="J4415" i="3" s="1"/>
  <c r="I4415" i="3" s="1"/>
  <c r="J4427" i="3" a="1"/>
  <c r="J4427" i="3" s="1"/>
  <c r="I4427" i="3" s="1"/>
  <c r="J4439" i="3" a="1"/>
  <c r="J4439" i="3" s="1"/>
  <c r="I4439" i="3" s="1"/>
  <c r="J4451" i="3" a="1"/>
  <c r="J4451" i="3" s="1"/>
  <c r="I4451" i="3" s="1"/>
  <c r="J4463" i="3" a="1"/>
  <c r="J4463" i="3" s="1"/>
  <c r="I4463" i="3" s="1"/>
  <c r="J4482" i="3" a="1"/>
  <c r="J4482" i="3" s="1"/>
  <c r="I4482" i="3" s="1"/>
  <c r="J4493" i="3" a="1"/>
  <c r="J4493" i="3" s="1"/>
  <c r="I4493" i="3" s="1"/>
  <c r="J4523" i="3" a="1"/>
  <c r="J4523" i="3" s="1"/>
  <c r="I4523" i="3" s="1"/>
  <c r="J4673" i="3" a="1"/>
  <c r="J4673" i="3" s="1"/>
  <c r="I4673" i="3" s="1"/>
  <c r="J4708" i="3" a="1"/>
  <c r="J4708" i="3" s="1"/>
  <c r="I4708" i="3" s="1"/>
  <c r="J4781" i="3" a="1"/>
  <c r="J4781" i="3" s="1"/>
  <c r="I4781" i="3" s="1"/>
  <c r="J4994" i="3" a="1"/>
  <c r="J4994" i="3" s="1"/>
  <c r="I4994" i="3" s="1"/>
  <c r="J4014" i="3" a="1"/>
  <c r="J4014" i="3" s="1"/>
  <c r="I4014" i="3" s="1"/>
  <c r="J4108" i="3" a="1"/>
  <c r="J4108" i="3" s="1"/>
  <c r="I4108" i="3" s="1"/>
  <c r="J4168" i="3" a="1"/>
  <c r="J4168" i="3" s="1"/>
  <c r="I4168" i="3" s="1"/>
  <c r="J4192" i="3" a="1"/>
  <c r="J4192" i="3" s="1"/>
  <c r="I4192" i="3" s="1"/>
  <c r="J4204" i="3" a="1"/>
  <c r="J4204" i="3" s="1"/>
  <c r="I4204" i="3" s="1"/>
  <c r="J4216" i="3" a="1"/>
  <c r="J4216" i="3" s="1"/>
  <c r="I4216" i="3" s="1"/>
  <c r="J4255" i="3" a="1"/>
  <c r="J4255" i="3" s="1"/>
  <c r="I4255" i="3" s="1"/>
  <c r="J4495" i="3" a="1"/>
  <c r="J4495" i="3" s="1"/>
  <c r="I4495" i="3" s="1"/>
  <c r="J4506" i="3" a="1"/>
  <c r="J4506" i="3" s="1"/>
  <c r="I4506" i="3" s="1"/>
  <c r="J4110" i="3" a="1"/>
  <c r="J4110" i="3" s="1"/>
  <c r="I4110" i="3" s="1"/>
  <c r="J4117" i="3" a="1"/>
  <c r="J4117" i="3" s="1"/>
  <c r="I4117" i="3" s="1"/>
  <c r="J4119" i="3" a="1"/>
  <c r="J4119" i="3" s="1"/>
  <c r="I4119" i="3" s="1"/>
  <c r="J4135" i="3" a="1"/>
  <c r="J4135" i="3" s="1"/>
  <c r="I4135" i="3" s="1"/>
  <c r="J4142" i="3" a="1"/>
  <c r="J4142" i="3" s="1"/>
  <c r="I4142" i="3" s="1"/>
  <c r="J4156" i="3" a="1"/>
  <c r="J4156" i="3" s="1"/>
  <c r="I4156" i="3" s="1"/>
  <c r="J4180" i="3" a="1"/>
  <c r="J4180" i="3" s="1"/>
  <c r="I4180" i="3" s="1"/>
  <c r="J4187" i="3" a="1"/>
  <c r="J4187" i="3" s="1"/>
  <c r="I4187" i="3" s="1"/>
  <c r="J4237" i="3" a="1"/>
  <c r="J4237" i="3" s="1"/>
  <c r="I4237" i="3" s="1"/>
  <c r="J4264" i="3" a="1"/>
  <c r="J4264" i="3" s="1"/>
  <c r="I4264" i="3" s="1"/>
  <c r="J4278" i="3" a="1"/>
  <c r="J4278" i="3" s="1"/>
  <c r="I4278" i="3" s="1"/>
  <c r="J4455" i="3" a="1"/>
  <c r="J4455" i="3" s="1"/>
  <c r="I4455" i="3" s="1"/>
  <c r="J4465" i="3" a="1"/>
  <c r="J4465" i="3" s="1"/>
  <c r="I4465" i="3" s="1"/>
  <c r="J4467" i="3" a="1"/>
  <c r="J4467" i="3" s="1"/>
  <c r="I4467" i="3" s="1"/>
  <c r="J4472" i="3" a="1"/>
  <c r="J4472" i="3" s="1"/>
  <c r="I4472" i="3" s="1"/>
  <c r="J4492" i="3" a="1"/>
  <c r="J4492" i="3" s="1"/>
  <c r="I4492" i="3" s="1"/>
  <c r="J4576" i="3" a="1"/>
  <c r="J4576" i="3" s="1"/>
  <c r="I4576" i="3" s="1"/>
  <c r="J3963" i="3" a="1"/>
  <c r="J3963" i="3" s="1"/>
  <c r="I3963" i="3" s="1"/>
  <c r="J3983" i="3" a="1"/>
  <c r="J3983" i="3" s="1"/>
  <c r="I3983" i="3" s="1"/>
  <c r="J3987" i="3" a="1"/>
  <c r="J3987" i="3" s="1"/>
  <c r="I3987" i="3" s="1"/>
  <c r="J3996" i="3" a="1"/>
  <c r="J3996" i="3" s="1"/>
  <c r="I3996" i="3" s="1"/>
  <c r="J3998" i="3" a="1"/>
  <c r="J3998" i="3" s="1"/>
  <c r="I3998" i="3" s="1"/>
  <c r="J4016" i="3" a="1"/>
  <c r="J4016" i="3" s="1"/>
  <c r="I4016" i="3" s="1"/>
  <c r="J4033" i="3" a="1"/>
  <c r="J4033" i="3" s="1"/>
  <c r="I4033" i="3" s="1"/>
  <c r="J4083" i="3" a="1"/>
  <c r="J4083" i="3" s="1"/>
  <c r="I4083" i="3" s="1"/>
  <c r="J4112" i="3" a="1"/>
  <c r="J4112" i="3" s="1"/>
  <c r="I4112" i="3" s="1"/>
  <c r="J4121" i="3" a="1"/>
  <c r="J4121" i="3" s="1"/>
  <c r="I4121" i="3" s="1"/>
  <c r="J4123" i="3" a="1"/>
  <c r="J4123" i="3" s="1"/>
  <c r="I4123" i="3" s="1"/>
  <c r="J4130" i="3" a="1"/>
  <c r="J4130" i="3" s="1"/>
  <c r="I4130" i="3" s="1"/>
  <c r="J4170" i="3" a="1"/>
  <c r="J4170" i="3" s="1"/>
  <c r="I4170" i="3" s="1"/>
  <c r="J4194" i="3" a="1"/>
  <c r="J4194" i="3" s="1"/>
  <c r="I4194" i="3" s="1"/>
  <c r="J4206" i="3" a="1"/>
  <c r="J4206" i="3" s="1"/>
  <c r="I4206" i="3" s="1"/>
  <c r="J4218" i="3" a="1"/>
  <c r="J4218" i="3" s="1"/>
  <c r="I4218" i="3" s="1"/>
  <c r="J4225" i="3" a="1"/>
  <c r="J4225" i="3" s="1"/>
  <c r="I4225" i="3" s="1"/>
  <c r="J4227" i="3" a="1"/>
  <c r="J4227" i="3" s="1"/>
  <c r="I4227" i="3" s="1"/>
  <c r="J4239" i="3" a="1"/>
  <c r="J4239" i="3" s="1"/>
  <c r="I4239" i="3" s="1"/>
  <c r="J4266" i="3" a="1"/>
  <c r="J4266" i="3" s="1"/>
  <c r="I4266" i="3" s="1"/>
  <c r="J4283" i="3" a="1"/>
  <c r="J4283" i="3" s="1"/>
  <c r="I4283" i="3" s="1"/>
  <c r="J4297" i="3" a="1"/>
  <c r="J4297" i="3" s="1"/>
  <c r="I4297" i="3" s="1"/>
  <c r="J4299" i="3" a="1"/>
  <c r="J4299" i="3" s="1"/>
  <c r="I4299" i="3" s="1"/>
  <c r="J4337" i="3" a="1"/>
  <c r="J4337" i="3" s="1"/>
  <c r="I4337" i="3" s="1"/>
  <c r="J4339" i="3" a="1"/>
  <c r="J4339" i="3" s="1"/>
  <c r="I4339" i="3" s="1"/>
  <c r="J4346" i="3" a="1"/>
  <c r="J4346" i="3" s="1"/>
  <c r="I4346" i="3" s="1"/>
  <c r="J4503" i="3" a="1"/>
  <c r="J4503" i="3" s="1"/>
  <c r="I4503" i="3" s="1"/>
  <c r="J4731" i="3" a="1"/>
  <c r="J4731" i="3" s="1"/>
  <c r="I4731" i="3" s="1"/>
  <c r="J4767" i="3" a="1"/>
  <c r="J4767" i="3" s="1"/>
  <c r="I4767" i="3" s="1"/>
  <c r="J3978" i="3" a="1"/>
  <c r="J3978" i="3" s="1"/>
  <c r="I3978" i="3" s="1"/>
  <c r="J3985" i="3" a="1"/>
  <c r="J3985" i="3" s="1"/>
  <c r="I3985" i="3" s="1"/>
  <c r="J3989" i="3" a="1"/>
  <c r="J3989" i="3" s="1"/>
  <c r="I3989" i="3" s="1"/>
  <c r="J3991" i="3" a="1"/>
  <c r="J3991" i="3" s="1"/>
  <c r="I3991" i="3" s="1"/>
  <c r="J4000" i="3" a="1"/>
  <c r="J4000" i="3" s="1"/>
  <c r="I4000" i="3" s="1"/>
  <c r="J4028" i="3" a="1"/>
  <c r="J4028" i="3" s="1"/>
  <c r="I4028" i="3" s="1"/>
  <c r="J4035" i="3" a="1"/>
  <c r="J4035" i="3" s="1"/>
  <c r="I4035" i="3" s="1"/>
  <c r="J4040" i="3" a="1"/>
  <c r="J4040" i="3" s="1"/>
  <c r="I4040" i="3" s="1"/>
  <c r="J4052" i="3" a="1"/>
  <c r="J4052" i="3" s="1"/>
  <c r="I4052" i="3" s="1"/>
  <c r="J4064" i="3" a="1"/>
  <c r="J4064" i="3" s="1"/>
  <c r="I4064" i="3" s="1"/>
  <c r="J4076" i="3" a="1"/>
  <c r="J4076" i="3" s="1"/>
  <c r="I4076" i="3" s="1"/>
  <c r="J4085" i="3" a="1"/>
  <c r="J4085" i="3" s="1"/>
  <c r="I4085" i="3" s="1"/>
  <c r="J4087" i="3" a="1"/>
  <c r="J4087" i="3" s="1"/>
  <c r="I4087" i="3" s="1"/>
  <c r="J4094" i="3" a="1"/>
  <c r="J4094" i="3" s="1"/>
  <c r="I4094" i="3" s="1"/>
  <c r="J4132" i="3" a="1"/>
  <c r="J4132" i="3" s="1"/>
  <c r="I4132" i="3" s="1"/>
  <c r="J4144" i="3" a="1"/>
  <c r="J4144" i="3" s="1"/>
  <c r="I4144" i="3" s="1"/>
  <c r="J4158" i="3" a="1"/>
  <c r="J4158" i="3" s="1"/>
  <c r="I4158" i="3" s="1"/>
  <c r="J4182" i="3" a="1"/>
  <c r="J4182" i="3" s="1"/>
  <c r="I4182" i="3" s="1"/>
  <c r="J4220" i="3" a="1"/>
  <c r="J4220" i="3" s="1"/>
  <c r="I4220" i="3" s="1"/>
  <c r="J4241" i="3" a="1"/>
  <c r="J4241" i="3" s="1"/>
  <c r="I4241" i="3" s="1"/>
  <c r="J4243" i="3" a="1"/>
  <c r="J4243" i="3" s="1"/>
  <c r="I4243" i="3" s="1"/>
  <c r="J4292" i="3" a="1"/>
  <c r="J4292" i="3" s="1"/>
  <c r="I4292" i="3" s="1"/>
  <c r="J4301" i="3" a="1"/>
  <c r="J4301" i="3" s="1"/>
  <c r="I4301" i="3" s="1"/>
  <c r="J4303" i="3" a="1"/>
  <c r="J4303" i="3" s="1"/>
  <c r="I4303" i="3" s="1"/>
  <c r="J4310" i="3" a="1"/>
  <c r="J4310" i="3" s="1"/>
  <c r="I4310" i="3" s="1"/>
  <c r="J4312" i="3" a="1"/>
  <c r="J4312" i="3" s="1"/>
  <c r="I4312" i="3" s="1"/>
  <c r="J4319" i="3" a="1"/>
  <c r="J4319" i="3" s="1"/>
  <c r="I4319" i="3" s="1"/>
  <c r="J4328" i="3" a="1"/>
  <c r="J4328" i="3" s="1"/>
  <c r="I4328" i="3" s="1"/>
  <c r="J4348" i="3" a="1"/>
  <c r="J4348" i="3" s="1"/>
  <c r="I4348" i="3" s="1"/>
  <c r="J4355" i="3" a="1"/>
  <c r="J4355" i="3" s="1"/>
  <c r="I4355" i="3" s="1"/>
  <c r="J4364" i="3" a="1"/>
  <c r="J4364" i="3" s="1"/>
  <c r="I4364" i="3" s="1"/>
  <c r="J4373" i="3" a="1"/>
  <c r="J4373" i="3" s="1"/>
  <c r="I4373" i="3" s="1"/>
  <c r="J4477" i="3" a="1"/>
  <c r="J4477" i="3" s="1"/>
  <c r="I4477" i="3" s="1"/>
  <c r="J4479" i="3" a="1"/>
  <c r="J4479" i="3" s="1"/>
  <c r="I4479" i="3" s="1"/>
  <c r="J4484" i="3" a="1"/>
  <c r="J4484" i="3" s="1"/>
  <c r="I4484" i="3" s="1"/>
  <c r="J4791" i="3" a="1"/>
  <c r="J4791" i="3" s="1"/>
  <c r="I4791" i="3" s="1"/>
  <c r="J4926" i="3" a="1"/>
  <c r="J4926" i="3" s="1"/>
  <c r="I4926" i="3" s="1"/>
  <c r="J3966" i="3" a="1"/>
  <c r="J3966" i="3" s="1"/>
  <c r="I3966" i="3" s="1"/>
  <c r="J3971" i="3" a="1"/>
  <c r="J3971" i="3" s="1"/>
  <c r="I3971" i="3" s="1"/>
  <c r="J4002" i="3" a="1"/>
  <c r="J4002" i="3" s="1"/>
  <c r="I4002" i="3" s="1"/>
  <c r="J4023" i="3" a="1"/>
  <c r="J4023" i="3" s="1"/>
  <c r="I4023" i="3" s="1"/>
  <c r="J4037" i="3" a="1"/>
  <c r="J4037" i="3" s="1"/>
  <c r="I4037" i="3" s="1"/>
  <c r="J4047" i="3" a="1"/>
  <c r="J4047" i="3" s="1"/>
  <c r="I4047" i="3" s="1"/>
  <c r="J4059" i="3" a="1"/>
  <c r="J4059" i="3" s="1"/>
  <c r="I4059" i="3" s="1"/>
  <c r="J4071" i="3" a="1"/>
  <c r="J4071" i="3" s="1"/>
  <c r="I4071" i="3" s="1"/>
  <c r="J4096" i="3" a="1"/>
  <c r="J4096" i="3" s="1"/>
  <c r="I4096" i="3" s="1"/>
  <c r="J4103" i="3" a="1"/>
  <c r="J4103" i="3" s="1"/>
  <c r="I4103" i="3" s="1"/>
  <c r="J4134" i="3" a="1"/>
  <c r="J4134" i="3" s="1"/>
  <c r="I4134" i="3" s="1"/>
  <c r="J4160" i="3" a="1"/>
  <c r="J4160" i="3" s="1"/>
  <c r="I4160" i="3" s="1"/>
  <c r="J4184" i="3" a="1"/>
  <c r="J4184" i="3" s="1"/>
  <c r="I4184" i="3" s="1"/>
  <c r="J4189" i="3" a="1"/>
  <c r="J4189" i="3" s="1"/>
  <c r="I4189" i="3" s="1"/>
  <c r="J4229" i="3" a="1"/>
  <c r="J4229" i="3" s="1"/>
  <c r="I4229" i="3" s="1"/>
  <c r="J4250" i="3" a="1"/>
  <c r="J4250" i="3" s="1"/>
  <c r="I4250" i="3" s="1"/>
  <c r="J4252" i="3" a="1"/>
  <c r="J4252" i="3" s="1"/>
  <c r="I4252" i="3" s="1"/>
  <c r="J4285" i="3" a="1"/>
  <c r="J4285" i="3" s="1"/>
  <c r="I4285" i="3" s="1"/>
  <c r="J4287" i="3" a="1"/>
  <c r="J4287" i="3" s="1"/>
  <c r="I4287" i="3" s="1"/>
  <c r="J4314" i="3" a="1"/>
  <c r="J4314" i="3" s="1"/>
  <c r="I4314" i="3" s="1"/>
  <c r="J4350" i="3" a="1"/>
  <c r="J4350" i="3" s="1"/>
  <c r="I4350" i="3" s="1"/>
  <c r="J4375" i="3" a="1"/>
  <c r="J4375" i="3" s="1"/>
  <c r="I4375" i="3" s="1"/>
  <c r="J4385" i="3" a="1"/>
  <c r="J4385" i="3" s="1"/>
  <c r="I4385" i="3" s="1"/>
  <c r="J4387" i="3" a="1"/>
  <c r="J4387" i="3" s="1"/>
  <c r="I4387" i="3" s="1"/>
  <c r="J4397" i="3" a="1"/>
  <c r="J4397" i="3" s="1"/>
  <c r="I4397" i="3" s="1"/>
  <c r="J4399" i="3" a="1"/>
  <c r="J4399" i="3" s="1"/>
  <c r="I4399" i="3" s="1"/>
  <c r="J4409" i="3" a="1"/>
  <c r="J4409" i="3" s="1"/>
  <c r="I4409" i="3" s="1"/>
  <c r="J4411" i="3" a="1"/>
  <c r="J4411" i="3" s="1"/>
  <c r="I4411" i="3" s="1"/>
  <c r="J4421" i="3" a="1"/>
  <c r="J4421" i="3" s="1"/>
  <c r="I4421" i="3" s="1"/>
  <c r="J4423" i="3" a="1"/>
  <c r="J4423" i="3" s="1"/>
  <c r="I4423" i="3" s="1"/>
  <c r="J4433" i="3" a="1"/>
  <c r="J4433" i="3" s="1"/>
  <c r="I4433" i="3" s="1"/>
  <c r="J4435" i="3" a="1"/>
  <c r="J4435" i="3" s="1"/>
  <c r="I4435" i="3" s="1"/>
  <c r="J4445" i="3" a="1"/>
  <c r="J4445" i="3" s="1"/>
  <c r="I4445" i="3" s="1"/>
  <c r="J4447" i="3" a="1"/>
  <c r="J4447" i="3" s="1"/>
  <c r="I4447" i="3" s="1"/>
  <c r="J4457" i="3" a="1"/>
  <c r="J4457" i="3" s="1"/>
  <c r="I4457" i="3" s="1"/>
  <c r="J4459" i="3" a="1"/>
  <c r="J4459" i="3" s="1"/>
  <c r="I4459" i="3" s="1"/>
  <c r="J4469" i="3" a="1"/>
  <c r="J4469" i="3" s="1"/>
  <c r="I4469" i="3" s="1"/>
  <c r="J4471" i="3" a="1"/>
  <c r="J4471" i="3" s="1"/>
  <c r="I4471" i="3" s="1"/>
  <c r="J4494" i="3" a="1"/>
  <c r="J4494" i="3" s="1"/>
  <c r="I4494" i="3" s="1"/>
  <c r="J4797" i="3" a="1"/>
  <c r="J4797" i="3" s="1"/>
  <c r="I4797" i="3" s="1"/>
  <c r="J4511" i="3" a="1"/>
  <c r="J4511" i="3" s="1"/>
  <c r="I4511" i="3" s="1"/>
  <c r="J4521" i="3" a="1"/>
  <c r="J4521" i="3" s="1"/>
  <c r="I4521" i="3" s="1"/>
  <c r="J4528" i="3" a="1"/>
  <c r="J4528" i="3" s="1"/>
  <c r="I4528" i="3" s="1"/>
  <c r="J4564" i="3" a="1"/>
  <c r="J4564" i="3" s="1"/>
  <c r="I4564" i="3" s="1"/>
  <c r="J4571" i="3" a="1"/>
  <c r="J4571" i="3" s="1"/>
  <c r="I4571" i="3" s="1"/>
  <c r="J4617" i="3" a="1"/>
  <c r="J4617" i="3" s="1"/>
  <c r="I4617" i="3" s="1"/>
  <c r="J4631" i="3" a="1"/>
  <c r="J4631" i="3" s="1"/>
  <c r="I4631" i="3" s="1"/>
  <c r="J4636" i="3" a="1"/>
  <c r="J4636" i="3" s="1"/>
  <c r="I4636" i="3" s="1"/>
  <c r="J4648" i="3" a="1"/>
  <c r="J4648" i="3" s="1"/>
  <c r="I4648" i="3" s="1"/>
  <c r="J4681" i="3" a="1"/>
  <c r="J4681" i="3" s="1"/>
  <c r="I4681" i="3" s="1"/>
  <c r="J4686" i="3" a="1"/>
  <c r="J4686" i="3" s="1"/>
  <c r="I4686" i="3" s="1"/>
  <c r="J4688" i="3" a="1"/>
  <c r="J4688" i="3" s="1"/>
  <c r="I4688" i="3" s="1"/>
  <c r="J4703" i="3" a="1"/>
  <c r="J4703" i="3" s="1"/>
  <c r="I4703" i="3" s="1"/>
  <c r="J4738" i="3" a="1"/>
  <c r="J4738" i="3" s="1"/>
  <c r="I4738" i="3" s="1"/>
  <c r="J4804" i="3" a="1"/>
  <c r="J4804" i="3" s="1"/>
  <c r="I4804" i="3" s="1"/>
  <c r="J4811" i="3" a="1"/>
  <c r="J4811" i="3" s="1"/>
  <c r="I4811" i="3" s="1"/>
  <c r="J4813" i="3" a="1"/>
  <c r="J4813" i="3" s="1"/>
  <c r="I4813" i="3" s="1"/>
  <c r="J4837" i="3" a="1"/>
  <c r="J4837" i="3" s="1"/>
  <c r="I4837" i="3" s="1"/>
  <c r="J4864" i="3" a="1"/>
  <c r="J4864" i="3" s="1"/>
  <c r="I4864" i="3" s="1"/>
  <c r="J4871" i="3" a="1"/>
  <c r="J4871" i="3" s="1"/>
  <c r="I4871" i="3" s="1"/>
  <c r="J4884" i="3" a="1"/>
  <c r="J4884" i="3" s="1"/>
  <c r="I4884" i="3" s="1"/>
  <c r="J4892" i="3" a="1"/>
  <c r="J4892" i="3" s="1"/>
  <c r="I4892" i="3" s="1"/>
  <c r="J4921" i="3" a="1"/>
  <c r="J4921" i="3" s="1"/>
  <c r="I4921" i="3" s="1"/>
  <c r="J4938" i="3" a="1"/>
  <c r="J4938" i="3" s="1"/>
  <c r="I4938" i="3" s="1"/>
  <c r="J4950" i="3" a="1"/>
  <c r="J4950" i="3" s="1"/>
  <c r="I4950" i="3" s="1"/>
  <c r="J4957" i="3" a="1"/>
  <c r="J4957" i="3" s="1"/>
  <c r="I4957" i="3" s="1"/>
  <c r="J4966" i="3" a="1"/>
  <c r="J4966" i="3" s="1"/>
  <c r="I4966" i="3" s="1"/>
  <c r="J4974" i="3" a="1"/>
  <c r="J4974" i="3" s="1"/>
  <c r="I4974" i="3" s="1"/>
  <c r="J4989" i="3" a="1"/>
  <c r="J4989" i="3" s="1"/>
  <c r="I4989" i="3" s="1"/>
  <c r="J4516" i="3" a="1"/>
  <c r="J4516" i="3" s="1"/>
  <c r="I4516" i="3" s="1"/>
  <c r="J4593" i="3" a="1"/>
  <c r="J4593" i="3" s="1"/>
  <c r="I4593" i="3" s="1"/>
  <c r="J4619" i="3" a="1"/>
  <c r="J4619" i="3" s="1"/>
  <c r="I4619" i="3" s="1"/>
  <c r="J4665" i="3" a="1"/>
  <c r="J4665" i="3" s="1"/>
  <c r="I4665" i="3" s="1"/>
  <c r="J4716" i="3" a="1"/>
  <c r="J4716" i="3" s="1"/>
  <c r="I4716" i="3" s="1"/>
  <c r="J4751" i="3" a="1"/>
  <c r="J4751" i="3" s="1"/>
  <c r="I4751" i="3" s="1"/>
  <c r="J4773" i="3" a="1"/>
  <c r="J4773" i="3" s="1"/>
  <c r="I4773" i="3" s="1"/>
  <c r="J4785" i="3" a="1"/>
  <c r="J4785" i="3" s="1"/>
  <c r="I4785" i="3" s="1"/>
  <c r="J4801" i="3" a="1"/>
  <c r="J4801" i="3" s="1"/>
  <c r="I4801" i="3" s="1"/>
  <c r="J4832" i="3" a="1"/>
  <c r="J4832" i="3" s="1"/>
  <c r="I4832" i="3" s="1"/>
  <c r="J4846" i="3" a="1"/>
  <c r="J4846" i="3" s="1"/>
  <c r="I4846" i="3" s="1"/>
  <c r="J4848" i="3" a="1"/>
  <c r="J4848" i="3" s="1"/>
  <c r="I4848" i="3" s="1"/>
  <c r="J4866" i="3" a="1"/>
  <c r="J4866" i="3" s="1"/>
  <c r="I4866" i="3" s="1"/>
  <c r="J4909" i="3" a="1"/>
  <c r="J4909" i="3" s="1"/>
  <c r="I4909" i="3" s="1"/>
  <c r="J4963" i="3" a="1"/>
  <c r="J4963" i="3" s="1"/>
  <c r="I4963" i="3" s="1"/>
  <c r="J4968" i="3" a="1"/>
  <c r="J4968" i="3" s="1"/>
  <c r="I4968" i="3" s="1"/>
  <c r="J5000" i="3" a="1"/>
  <c r="J5000" i="3" s="1"/>
  <c r="I5000" i="3" s="1"/>
  <c r="J4582" i="3" a="1"/>
  <c r="J4582" i="3" s="1"/>
  <c r="I4582" i="3" s="1"/>
  <c r="J4614" i="3" a="1"/>
  <c r="J4614" i="3" s="1"/>
  <c r="I4614" i="3" s="1"/>
  <c r="J4656" i="3" a="1"/>
  <c r="J4656" i="3" s="1"/>
  <c r="I4656" i="3" s="1"/>
  <c r="J4667" i="3" a="1"/>
  <c r="J4667" i="3" s="1"/>
  <c r="I4667" i="3" s="1"/>
  <c r="J4674" i="3" a="1"/>
  <c r="J4674" i="3" s="1"/>
  <c r="I4674" i="3" s="1"/>
  <c r="J4735" i="3" a="1"/>
  <c r="J4735" i="3" s="1"/>
  <c r="I4735" i="3" s="1"/>
  <c r="J4761" i="3" a="1"/>
  <c r="J4761" i="3" s="1"/>
  <c r="I4761" i="3" s="1"/>
  <c r="J4986" i="3" a="1"/>
  <c r="J4986" i="3" s="1"/>
  <c r="I4986" i="3" s="1"/>
  <c r="J4998" i="3" a="1"/>
  <c r="J4998" i="3" s="1"/>
  <c r="I4998" i="3" s="1"/>
  <c r="J4560" i="3" a="1"/>
  <c r="J4560" i="3" s="1"/>
  <c r="I4560" i="3" s="1"/>
  <c r="J4570" i="3" a="1"/>
  <c r="J4570" i="3" s="1"/>
  <c r="I4570" i="3" s="1"/>
  <c r="J4584" i="3" a="1"/>
  <c r="J4584" i="3" s="1"/>
  <c r="I4584" i="3" s="1"/>
  <c r="J4604" i="3" a="1"/>
  <c r="J4604" i="3" s="1"/>
  <c r="I4604" i="3" s="1"/>
  <c r="J4626" i="3" a="1"/>
  <c r="J4626" i="3" s="1"/>
  <c r="I4626" i="3" s="1"/>
  <c r="J4630" i="3" a="1"/>
  <c r="J4630" i="3" s="1"/>
  <c r="I4630" i="3" s="1"/>
  <c r="J4669" i="3" a="1"/>
  <c r="J4669" i="3" s="1"/>
  <c r="I4669" i="3" s="1"/>
  <c r="J4678" i="3" a="1"/>
  <c r="J4678" i="3" s="1"/>
  <c r="I4678" i="3" s="1"/>
  <c r="J4702" i="3" a="1"/>
  <c r="J4702" i="3" s="1"/>
  <c r="I4702" i="3" s="1"/>
  <c r="J4763" i="3" a="1"/>
  <c r="J4763" i="3" s="1"/>
  <c r="I4763" i="3" s="1"/>
  <c r="J4775" i="3" a="1"/>
  <c r="J4775" i="3" s="1"/>
  <c r="I4775" i="3" s="1"/>
  <c r="J4787" i="3" a="1"/>
  <c r="J4787" i="3" s="1"/>
  <c r="I4787" i="3" s="1"/>
  <c r="J4792" i="3" a="1"/>
  <c r="J4792" i="3" s="1"/>
  <c r="I4792" i="3" s="1"/>
  <c r="J4812" i="3" a="1"/>
  <c r="J4812" i="3" s="1"/>
  <c r="I4812" i="3" s="1"/>
  <c r="J4836" i="3" a="1"/>
  <c r="J4836" i="3" s="1"/>
  <c r="I4836" i="3" s="1"/>
  <c r="J4860" i="3" a="1"/>
  <c r="J4860" i="3" s="1"/>
  <c r="I4860" i="3" s="1"/>
  <c r="J4878" i="3" a="1"/>
  <c r="J4878" i="3" s="1"/>
  <c r="I4878" i="3" s="1"/>
  <c r="J4939" i="3" a="1"/>
  <c r="J4939" i="3" s="1"/>
  <c r="I4939" i="3" s="1"/>
  <c r="J4941" i="3" a="1"/>
  <c r="J4941" i="3" s="1"/>
  <c r="I4941" i="3" s="1"/>
  <c r="J4980" i="3" a="1"/>
  <c r="J4980" i="3" s="1"/>
  <c r="I4980" i="3" s="1"/>
  <c r="J4988" i="3" a="1"/>
  <c r="J4988" i="3" s="1"/>
  <c r="I4988" i="3" s="1"/>
  <c r="J4518" i="3" a="1"/>
  <c r="J4518" i="3" s="1"/>
  <c r="I4518" i="3" s="1"/>
  <c r="J4520" i="3" a="1"/>
  <c r="J4520" i="3" s="1"/>
  <c r="I4520" i="3" s="1"/>
  <c r="J4572" i="3" a="1"/>
  <c r="J4572" i="3" s="1"/>
  <c r="I4572" i="3" s="1"/>
  <c r="J4597" i="3" a="1"/>
  <c r="J4597" i="3" s="1"/>
  <c r="I4597" i="3" s="1"/>
  <c r="J4602" i="3" a="1"/>
  <c r="J4602" i="3" s="1"/>
  <c r="I4602" i="3" s="1"/>
  <c r="J4606" i="3" a="1"/>
  <c r="J4606" i="3" s="1"/>
  <c r="I4606" i="3" s="1"/>
  <c r="J4632" i="3" a="1"/>
  <c r="J4632" i="3" s="1"/>
  <c r="I4632" i="3" s="1"/>
  <c r="J4687" i="3" a="1"/>
  <c r="J4687" i="3" s="1"/>
  <c r="I4687" i="3" s="1"/>
  <c r="J4704" i="3" a="1"/>
  <c r="J4704" i="3" s="1"/>
  <c r="I4704" i="3" s="1"/>
  <c r="J4723" i="3" a="1"/>
  <c r="J4723" i="3" s="1"/>
  <c r="I4723" i="3" s="1"/>
  <c r="J4753" i="3" a="1"/>
  <c r="J4753" i="3" s="1"/>
  <c r="I4753" i="3" s="1"/>
  <c r="J4777" i="3" a="1"/>
  <c r="J4777" i="3" s="1"/>
  <c r="I4777" i="3" s="1"/>
  <c r="J4789" i="3" a="1"/>
  <c r="J4789" i="3" s="1"/>
  <c r="I4789" i="3" s="1"/>
  <c r="J4870" i="3" a="1"/>
  <c r="J4870" i="3" s="1"/>
  <c r="I4870" i="3" s="1"/>
  <c r="J4872" i="3" a="1"/>
  <c r="J4872" i="3" s="1"/>
  <c r="I4872" i="3" s="1"/>
  <c r="J4880" i="3" a="1"/>
  <c r="J4880" i="3" s="1"/>
  <c r="I4880" i="3" s="1"/>
  <c r="J4891" i="3" a="1"/>
  <c r="J4891" i="3" s="1"/>
  <c r="I4891" i="3" s="1"/>
  <c r="J4903" i="3" a="1"/>
  <c r="J4903" i="3" s="1"/>
  <c r="I4903" i="3" s="1"/>
  <c r="J4920" i="3" a="1"/>
  <c r="J4920" i="3" s="1"/>
  <c r="I4920" i="3" s="1"/>
  <c r="J4927" i="3" a="1"/>
  <c r="J4927" i="3" s="1"/>
  <c r="I4927" i="3" s="1"/>
  <c r="J4951" i="3" a="1"/>
  <c r="J4951" i="3" s="1"/>
  <c r="I4951" i="3" s="1"/>
  <c r="J4965" i="3" a="1"/>
  <c r="J4965" i="3" s="1"/>
  <c r="I4965" i="3" s="1"/>
  <c r="J4975" i="3" a="1"/>
  <c r="J4975" i="3" s="1"/>
  <c r="I4975" i="3" s="1"/>
  <c r="J4522" i="3" a="1"/>
  <c r="J4522" i="3" s="1"/>
  <c r="I4522" i="3" s="1"/>
  <c r="J4524" i="3" a="1"/>
  <c r="J4524" i="3" s="1"/>
  <c r="I4524" i="3" s="1"/>
  <c r="J4543" i="3" a="1"/>
  <c r="J4543" i="3" s="1"/>
  <c r="I4543" i="3" s="1"/>
  <c r="J4618" i="3" a="1"/>
  <c r="J4618" i="3" s="1"/>
  <c r="I4618" i="3" s="1"/>
  <c r="J4689" i="3" a="1"/>
  <c r="J4689" i="3" s="1"/>
  <c r="I4689" i="3" s="1"/>
  <c r="J4725" i="3" a="1"/>
  <c r="J4725" i="3" s="1"/>
  <c r="I4725" i="3" s="1"/>
  <c r="J4744" i="3" a="1"/>
  <c r="J4744" i="3" s="1"/>
  <c r="I4744" i="3" s="1"/>
  <c r="J4796" i="3" a="1"/>
  <c r="J4796" i="3" s="1"/>
  <c r="I4796" i="3" s="1"/>
  <c r="J4855" i="3" a="1"/>
  <c r="J4855" i="3" s="1"/>
  <c r="I4855" i="3" s="1"/>
  <c r="J4885" i="3" a="1"/>
  <c r="J4885" i="3" s="1"/>
  <c r="I4885" i="3" s="1"/>
  <c r="J4943" i="3" a="1"/>
  <c r="J4943" i="3" s="1"/>
  <c r="I4943" i="3" s="1"/>
  <c r="J4977" i="3" a="1"/>
  <c r="J4977" i="3" s="1"/>
  <c r="I4977" i="3" s="1"/>
  <c r="J4512" i="3" a="1"/>
  <c r="J4512" i="3" s="1"/>
  <c r="I4512" i="3" s="1"/>
  <c r="J4529" i="3" a="1"/>
  <c r="J4529" i="3" s="1"/>
  <c r="I4529" i="3" s="1"/>
  <c r="J4531" i="3" a="1"/>
  <c r="J4531" i="3" s="1"/>
  <c r="I4531" i="3" s="1"/>
  <c r="J4545" i="3" a="1"/>
  <c r="J4545" i="3" s="1"/>
  <c r="I4545" i="3" s="1"/>
  <c r="J4555" i="3" a="1"/>
  <c r="J4555" i="3" s="1"/>
  <c r="I4555" i="3" s="1"/>
  <c r="J4579" i="3" a="1"/>
  <c r="J4579" i="3" s="1"/>
  <c r="I4579" i="3" s="1"/>
  <c r="J4608" i="3" a="1"/>
  <c r="J4608" i="3" s="1"/>
  <c r="I4608" i="3" s="1"/>
  <c r="J4620" i="3" a="1"/>
  <c r="J4620" i="3" s="1"/>
  <c r="I4620" i="3" s="1"/>
  <c r="J4639" i="3" a="1"/>
  <c r="J4639" i="3" s="1"/>
  <c r="I4639" i="3" s="1"/>
  <c r="J4651" i="3" a="1"/>
  <c r="J4651" i="3" s="1"/>
  <c r="I4651" i="3" s="1"/>
  <c r="J4699" i="3" a="1"/>
  <c r="J4699" i="3" s="1"/>
  <c r="I4699" i="3" s="1"/>
  <c r="J4709" i="3" a="1"/>
  <c r="J4709" i="3" s="1"/>
  <c r="I4709" i="3" s="1"/>
  <c r="J4711" i="3" a="1"/>
  <c r="J4711" i="3" s="1"/>
  <c r="I4711" i="3" s="1"/>
  <c r="J4713" i="3" a="1"/>
  <c r="J4713" i="3" s="1"/>
  <c r="I4713" i="3" s="1"/>
  <c r="J4732" i="3" a="1"/>
  <c r="J4732" i="3" s="1"/>
  <c r="I4732" i="3" s="1"/>
  <c r="J4739" i="3" a="1"/>
  <c r="J4739" i="3" s="1"/>
  <c r="I4739" i="3" s="1"/>
  <c r="J4748" i="3" a="1"/>
  <c r="J4748" i="3" s="1"/>
  <c r="I4748" i="3" s="1"/>
  <c r="J4765" i="3" a="1"/>
  <c r="J4765" i="3" s="1"/>
  <c r="I4765" i="3" s="1"/>
  <c r="J4772" i="3" a="1"/>
  <c r="J4772" i="3" s="1"/>
  <c r="I4772" i="3" s="1"/>
  <c r="J4784" i="3" a="1"/>
  <c r="J4784" i="3" s="1"/>
  <c r="I4784" i="3" s="1"/>
  <c r="J4794" i="3" a="1"/>
  <c r="J4794" i="3" s="1"/>
  <c r="I4794" i="3" s="1"/>
  <c r="J4798" i="3" a="1"/>
  <c r="J4798" i="3" s="1"/>
  <c r="I4798" i="3" s="1"/>
  <c r="J4800" i="3" a="1"/>
  <c r="J4800" i="3" s="1"/>
  <c r="I4800" i="3" s="1"/>
  <c r="J4805" i="3" a="1"/>
  <c r="J4805" i="3" s="1"/>
  <c r="I4805" i="3" s="1"/>
  <c r="J4807" i="3" a="1"/>
  <c r="J4807" i="3" s="1"/>
  <c r="I4807" i="3" s="1"/>
  <c r="J4819" i="3" a="1"/>
  <c r="J4819" i="3" s="1"/>
  <c r="I4819" i="3" s="1"/>
  <c r="J4843" i="3" a="1"/>
  <c r="J4843" i="3" s="1"/>
  <c r="I4843" i="3" s="1"/>
  <c r="J4845" i="3" a="1"/>
  <c r="J4845" i="3" s="1"/>
  <c r="I4845" i="3" s="1"/>
  <c r="J4893" i="3" a="1"/>
  <c r="J4893" i="3" s="1"/>
  <c r="I4893" i="3" s="1"/>
  <c r="J4895" i="3" a="1"/>
  <c r="J4895" i="3" s="1"/>
  <c r="I4895" i="3" s="1"/>
  <c r="J4905" i="3" a="1"/>
  <c r="J4905" i="3" s="1"/>
  <c r="I4905" i="3" s="1"/>
  <c r="J4915" i="3" a="1"/>
  <c r="J4915" i="3" s="1"/>
  <c r="I4915" i="3" s="1"/>
  <c r="J4929" i="3" a="1"/>
  <c r="J4929" i="3" s="1"/>
  <c r="I4929" i="3" s="1"/>
  <c r="J4953" i="3" a="1"/>
  <c r="J4953" i="3" s="1"/>
  <c r="I4953" i="3" s="1"/>
  <c r="J4955" i="3" a="1"/>
  <c r="J4955" i="3" s="1"/>
  <c r="I4955" i="3" s="1"/>
  <c r="J4967" i="3" a="1"/>
  <c r="J4967" i="3" s="1"/>
  <c r="I4967" i="3" s="1"/>
  <c r="J4992" i="3" a="1"/>
  <c r="J4992" i="3" s="1"/>
  <c r="I4992" i="3" s="1"/>
  <c r="J4533" i="3" a="1"/>
  <c r="J4533" i="3" s="1"/>
  <c r="I4533" i="3" s="1"/>
  <c r="J4557" i="3" a="1"/>
  <c r="J4557" i="3" s="1"/>
  <c r="I4557" i="3" s="1"/>
  <c r="J4567" i="3" a="1"/>
  <c r="J4567" i="3" s="1"/>
  <c r="I4567" i="3" s="1"/>
  <c r="J4592" i="3" a="1"/>
  <c r="J4592" i="3" s="1"/>
  <c r="I4592" i="3" s="1"/>
  <c r="J4641" i="3" a="1"/>
  <c r="J4641" i="3" s="1"/>
  <c r="I4641" i="3" s="1"/>
  <c r="J4653" i="3" a="1"/>
  <c r="J4653" i="3" s="1"/>
  <c r="I4653" i="3" s="1"/>
  <c r="J4664" i="3" a="1"/>
  <c r="J4664" i="3" s="1"/>
  <c r="I4664" i="3" s="1"/>
  <c r="J4691" i="3" a="1"/>
  <c r="J4691" i="3" s="1"/>
  <c r="I4691" i="3" s="1"/>
  <c r="J4715" i="3" a="1"/>
  <c r="J4715" i="3" s="1"/>
  <c r="I4715" i="3" s="1"/>
  <c r="J4727" i="3" a="1"/>
  <c r="J4727" i="3" s="1"/>
  <c r="I4727" i="3" s="1"/>
  <c r="J4741" i="3" a="1"/>
  <c r="J4741" i="3" s="1"/>
  <c r="I4741" i="3" s="1"/>
  <c r="J4746" i="3" a="1"/>
  <c r="J4746" i="3" s="1"/>
  <c r="I4746" i="3" s="1"/>
  <c r="J4750" i="3" a="1"/>
  <c r="J4750" i="3" s="1"/>
  <c r="I4750" i="3" s="1"/>
  <c r="J4752" i="3" a="1"/>
  <c r="J4752" i="3" s="1"/>
  <c r="I4752" i="3" s="1"/>
  <c r="J4760" i="3" a="1"/>
  <c r="J4760" i="3" s="1"/>
  <c r="I4760" i="3" s="1"/>
  <c r="J4809" i="3" a="1"/>
  <c r="J4809" i="3" s="1"/>
  <c r="I4809" i="3" s="1"/>
  <c r="J4821" i="3" a="1"/>
  <c r="J4821" i="3" s="1"/>
  <c r="I4821" i="3" s="1"/>
  <c r="J4831" i="3" a="1"/>
  <c r="J4831" i="3" s="1"/>
  <c r="I4831" i="3" s="1"/>
  <c r="J4833" i="3" a="1"/>
  <c r="J4833" i="3" s="1"/>
  <c r="I4833" i="3" s="1"/>
  <c r="J4847" i="3" a="1"/>
  <c r="J4847" i="3" s="1"/>
  <c r="I4847" i="3" s="1"/>
  <c r="J4857" i="3" a="1"/>
  <c r="J4857" i="3" s="1"/>
  <c r="I4857" i="3" s="1"/>
  <c r="J4867" i="3" a="1"/>
  <c r="J4867" i="3" s="1"/>
  <c r="I4867" i="3" s="1"/>
  <c r="J4882" i="3" a="1"/>
  <c r="J4882" i="3" s="1"/>
  <c r="I4882" i="3" s="1"/>
  <c r="J4907" i="3" a="1"/>
  <c r="J4907" i="3" s="1"/>
  <c r="I4907" i="3" s="1"/>
  <c r="J4931" i="3" a="1"/>
  <c r="J4931" i="3" s="1"/>
  <c r="I4931" i="3" s="1"/>
  <c r="J4945" i="3" a="1"/>
  <c r="J4945" i="3" s="1"/>
  <c r="I4945" i="3" s="1"/>
  <c r="J4948" i="3" a="1"/>
  <c r="J4948" i="3" s="1"/>
  <c r="I4948" i="3" s="1"/>
  <c r="J4960" i="3" a="1"/>
  <c r="J4960" i="3" s="1"/>
  <c r="I4960" i="3" s="1"/>
  <c r="J4979" i="3" a="1"/>
  <c r="J4979" i="3" s="1"/>
  <c r="I4979" i="3" s="1"/>
  <c r="J4997" i="3" a="1"/>
  <c r="J4997" i="3" s="1"/>
  <c r="I4997" i="3" s="1"/>
  <c r="J4999" i="3" a="1"/>
  <c r="J4999" i="3" s="1"/>
  <c r="I4999" i="3" s="1"/>
  <c r="J4535" i="3" a="1"/>
  <c r="J4535" i="3" s="1"/>
  <c r="I4535" i="3" s="1"/>
  <c r="J4540" i="3" a="1"/>
  <c r="J4540" i="3" s="1"/>
  <c r="I4540" i="3" s="1"/>
  <c r="J4547" i="3" a="1"/>
  <c r="J4547" i="3" s="1"/>
  <c r="I4547" i="3" s="1"/>
  <c r="J4552" i="3" a="1"/>
  <c r="J4552" i="3" s="1"/>
  <c r="I4552" i="3" s="1"/>
  <c r="J4569" i="3" a="1"/>
  <c r="J4569" i="3" s="1"/>
  <c r="I4569" i="3" s="1"/>
  <c r="J4581" i="3" a="1"/>
  <c r="J4581" i="3" s="1"/>
  <c r="I4581" i="3" s="1"/>
  <c r="J4590" i="3" a="1"/>
  <c r="J4590" i="3" s="1"/>
  <c r="I4590" i="3" s="1"/>
  <c r="J4594" i="3" a="1"/>
  <c r="J4594" i="3" s="1"/>
  <c r="I4594" i="3" s="1"/>
  <c r="J4627" i="3" a="1"/>
  <c r="J4627" i="3" s="1"/>
  <c r="I4627" i="3" s="1"/>
  <c r="J4629" i="3" a="1"/>
  <c r="J4629" i="3" s="1"/>
  <c r="I4629" i="3" s="1"/>
  <c r="J4655" i="3" a="1"/>
  <c r="J4655" i="3" s="1"/>
  <c r="I4655" i="3" s="1"/>
  <c r="J4666" i="3" a="1"/>
  <c r="J4666" i="3" s="1"/>
  <c r="I4666" i="3" s="1"/>
  <c r="J4668" i="3" a="1"/>
  <c r="J4668" i="3" s="1"/>
  <c r="I4668" i="3" s="1"/>
  <c r="J4675" i="3" a="1"/>
  <c r="J4675" i="3" s="1"/>
  <c r="I4675" i="3" s="1"/>
  <c r="J4677" i="3" a="1"/>
  <c r="J4677" i="3" s="1"/>
  <c r="I4677" i="3" s="1"/>
  <c r="J4684" i="3" a="1"/>
  <c r="J4684" i="3" s="1"/>
  <c r="I4684" i="3" s="1"/>
  <c r="J4693" i="3" a="1"/>
  <c r="J4693" i="3" s="1"/>
  <c r="I4693" i="3" s="1"/>
  <c r="J4696" i="3" a="1"/>
  <c r="J4696" i="3" s="1"/>
  <c r="I4696" i="3" s="1"/>
  <c r="J4701" i="3" a="1"/>
  <c r="J4701" i="3" s="1"/>
  <c r="I4701" i="3" s="1"/>
  <c r="J4717" i="3" a="1"/>
  <c r="J4717" i="3" s="1"/>
  <c r="I4717" i="3" s="1"/>
  <c r="J4729" i="3" a="1"/>
  <c r="J4729" i="3" s="1"/>
  <c r="I4729" i="3" s="1"/>
  <c r="J4736" i="3" a="1"/>
  <c r="J4736" i="3" s="1"/>
  <c r="I4736" i="3" s="1"/>
  <c r="J4774" i="3" a="1"/>
  <c r="J4774" i="3" s="1"/>
  <c r="I4774" i="3" s="1"/>
  <c r="J4786" i="3" a="1"/>
  <c r="J4786" i="3" s="1"/>
  <c r="I4786" i="3" s="1"/>
  <c r="J4823" i="3" a="1"/>
  <c r="J4823" i="3" s="1"/>
  <c r="I4823" i="3" s="1"/>
  <c r="J4852" i="3" a="1"/>
  <c r="J4852" i="3" s="1"/>
  <c r="I4852" i="3" s="1"/>
  <c r="J4897" i="3" a="1"/>
  <c r="J4897" i="3" s="1"/>
  <c r="I4897" i="3" s="1"/>
  <c r="J4917" i="3" a="1"/>
  <c r="J4917" i="3" s="1"/>
  <c r="I4917" i="3" s="1"/>
  <c r="J4933" i="3" a="1"/>
  <c r="J4933" i="3" s="1"/>
  <c r="I4933" i="3" s="1"/>
  <c r="J4936" i="3" a="1"/>
  <c r="J4936" i="3" s="1"/>
  <c r="I4936" i="3" s="1"/>
  <c r="J4962" i="3" a="1"/>
  <c r="J4962" i="3" s="1"/>
  <c r="I4962" i="3" s="1"/>
  <c r="J4972" i="3" a="1"/>
  <c r="J4972" i="3" s="1"/>
  <c r="I4972" i="3" s="1"/>
  <c r="J4987" i="3" a="1"/>
  <c r="J4987" i="3" s="1"/>
  <c r="I4987" i="3" s="1"/>
  <c r="J4519" i="3" a="1"/>
  <c r="J4519" i="3" s="1"/>
  <c r="I4519" i="3" s="1"/>
  <c r="J4537" i="3" a="1"/>
  <c r="J4537" i="3" s="1"/>
  <c r="I4537" i="3" s="1"/>
  <c r="J4549" i="3" a="1"/>
  <c r="J4549" i="3" s="1"/>
  <c r="I4549" i="3" s="1"/>
  <c r="J4559" i="3" a="1"/>
  <c r="J4559" i="3" s="1"/>
  <c r="I4559" i="3" s="1"/>
  <c r="J4583" i="3" a="1"/>
  <c r="J4583" i="3" s="1"/>
  <c r="I4583" i="3" s="1"/>
  <c r="J4585" i="3" a="1"/>
  <c r="J4585" i="3" s="1"/>
  <c r="I4585" i="3" s="1"/>
  <c r="J4596" i="3" a="1"/>
  <c r="J4596" i="3" s="1"/>
  <c r="I4596" i="3" s="1"/>
  <c r="J4601" i="3" a="1"/>
  <c r="J4601" i="3" s="1"/>
  <c r="I4601" i="3" s="1"/>
  <c r="J4603" i="3" a="1"/>
  <c r="J4603" i="3" s="1"/>
  <c r="I4603" i="3" s="1"/>
  <c r="J4605" i="3" a="1"/>
  <c r="J4605" i="3" s="1"/>
  <c r="I4605" i="3" s="1"/>
  <c r="J4615" i="3" a="1"/>
  <c r="J4615" i="3" s="1"/>
  <c r="I4615" i="3" s="1"/>
  <c r="J4643" i="3" a="1"/>
  <c r="J4643" i="3" s="1"/>
  <c r="I4643" i="3" s="1"/>
  <c r="J4657" i="3" a="1"/>
  <c r="J4657" i="3" s="1"/>
  <c r="I4657" i="3" s="1"/>
  <c r="J4679" i="3" a="1"/>
  <c r="J4679" i="3" s="1"/>
  <c r="I4679" i="3" s="1"/>
  <c r="J4734" i="3" a="1"/>
  <c r="J4734" i="3" s="1"/>
  <c r="I4734" i="3" s="1"/>
  <c r="J4762" i="3" a="1"/>
  <c r="J4762" i="3" s="1"/>
  <c r="I4762" i="3" s="1"/>
  <c r="J4764" i="3" a="1"/>
  <c r="J4764" i="3" s="1"/>
  <c r="I4764" i="3" s="1"/>
  <c r="J4776" i="3" a="1"/>
  <c r="J4776" i="3" s="1"/>
  <c r="I4776" i="3" s="1"/>
  <c r="J4788" i="3" a="1"/>
  <c r="J4788" i="3" s="1"/>
  <c r="I4788" i="3" s="1"/>
  <c r="J4816" i="3" a="1"/>
  <c r="J4816" i="3" s="1"/>
  <c r="I4816" i="3" s="1"/>
  <c r="J4825" i="3" a="1"/>
  <c r="J4825" i="3" s="1"/>
  <c r="I4825" i="3" s="1"/>
  <c r="J4835" i="3" a="1"/>
  <c r="J4835" i="3" s="1"/>
  <c r="I4835" i="3" s="1"/>
  <c r="J4840" i="3" a="1"/>
  <c r="J4840" i="3" s="1"/>
  <c r="I4840" i="3" s="1"/>
  <c r="J4849" i="3" a="1"/>
  <c r="J4849" i="3" s="1"/>
  <c r="I4849" i="3" s="1"/>
  <c r="J4859" i="3" a="1"/>
  <c r="J4859" i="3" s="1"/>
  <c r="I4859" i="3" s="1"/>
  <c r="J4869" i="3" a="1"/>
  <c r="J4869" i="3" s="1"/>
  <c r="I4869" i="3" s="1"/>
  <c r="J4879" i="3" a="1"/>
  <c r="J4879" i="3" s="1"/>
  <c r="I4879" i="3" s="1"/>
  <c r="J4912" i="3" a="1"/>
  <c r="J4912" i="3" s="1"/>
  <c r="I4912" i="3" s="1"/>
  <c r="J4919" i="3" a="1"/>
  <c r="J4919" i="3" s="1"/>
  <c r="I4919" i="3" s="1"/>
  <c r="J4924" i="3" a="1"/>
  <c r="J4924" i="3" s="1"/>
  <c r="I4924" i="3" s="1"/>
  <c r="J4940" i="3" a="1"/>
  <c r="J4940" i="3" s="1"/>
  <c r="I4940" i="3" s="1"/>
  <c r="J4942" i="3" a="1"/>
  <c r="J4942" i="3" s="1"/>
  <c r="I4942" i="3" s="1"/>
  <c r="J4964" i="3" a="1"/>
  <c r="J4964" i="3" s="1"/>
  <c r="I4964" i="3" s="1"/>
  <c r="V1675" i="35" l="1"/>
  <c r="W1675" i="35" s="1"/>
  <c r="V1147" i="35"/>
  <c r="W1147" i="35" s="1"/>
  <c r="V1189" i="35"/>
  <c r="W1189" i="35" s="1"/>
  <c r="V1193" i="35"/>
  <c r="W1193" i="35" s="1"/>
  <c r="V1199" i="35"/>
  <c r="W1199" i="35" s="1"/>
  <c r="V1203" i="35"/>
  <c r="W1203" i="35" s="1"/>
  <c r="V1210" i="35"/>
  <c r="W1210" i="35" s="1"/>
  <c r="V1215" i="35"/>
  <c r="W1215" i="35" s="1"/>
  <c r="V1224" i="35"/>
  <c r="W1224" i="35" s="1"/>
  <c r="V1234" i="35"/>
  <c r="W1234" i="35" s="1"/>
  <c r="V1241" i="35"/>
  <c r="W1241" i="35" s="1"/>
  <c r="V1251" i="35"/>
  <c r="W1251" i="35" s="1"/>
  <c r="V1256" i="35"/>
  <c r="W1256" i="35" s="1"/>
  <c r="V1260" i="35"/>
  <c r="W1260" i="35" s="1"/>
  <c r="V1265" i="35"/>
  <c r="W1265" i="35" s="1"/>
  <c r="V1271" i="35"/>
  <c r="W1271" i="35" s="1"/>
  <c r="V1278" i="35"/>
  <c r="W1278" i="35" s="1"/>
  <c r="V1283" i="35"/>
  <c r="W1283" i="35" s="1"/>
  <c r="V1290" i="35"/>
  <c r="W1290" i="35" s="1"/>
  <c r="V1296" i="35"/>
  <c r="W1296" i="35" s="1"/>
  <c r="V1299" i="35"/>
  <c r="W1299" i="35" s="1"/>
  <c r="V1303" i="35"/>
  <c r="W1303" i="35" s="1"/>
  <c r="V1308" i="35"/>
  <c r="W1308" i="35" s="1"/>
  <c r="V1312" i="35"/>
  <c r="W1312" i="35" s="1"/>
  <c r="V1318" i="35"/>
  <c r="W1318" i="35" s="1"/>
  <c r="V1325" i="35"/>
  <c r="W1325" i="35" s="1"/>
  <c r="V1331" i="35"/>
  <c r="W1331" i="35" s="1"/>
  <c r="V1336" i="35"/>
  <c r="W1336" i="35" s="1"/>
  <c r="V1342" i="35"/>
  <c r="W1342" i="35" s="1"/>
  <c r="V1353" i="35"/>
  <c r="W1353" i="35" s="1"/>
  <c r="V1358" i="35"/>
  <c r="W1358" i="35" s="1"/>
  <c r="V1362" i="35"/>
  <c r="W1362" i="35" s="1"/>
  <c r="V1369" i="35"/>
  <c r="W1369" i="35" s="1"/>
  <c r="V1375" i="35"/>
  <c r="W1375" i="35" s="1"/>
  <c r="V1381" i="35"/>
  <c r="W1381" i="35" s="1"/>
  <c r="V1388" i="35"/>
  <c r="W1388" i="35" s="1"/>
  <c r="V1394" i="35"/>
  <c r="W1394" i="35" s="1"/>
  <c r="V1399" i="35"/>
  <c r="W1399" i="35" s="1"/>
  <c r="V1405" i="35"/>
  <c r="W1405" i="35" s="1"/>
  <c r="V1410" i="35"/>
  <c r="W1410" i="35" s="1"/>
  <c r="V1418" i="35"/>
  <c r="W1418" i="35" s="1"/>
  <c r="V1423" i="35"/>
  <c r="W1423" i="35" s="1"/>
  <c r="V1429" i="35"/>
  <c r="W1429" i="35" s="1"/>
  <c r="V1434" i="35"/>
  <c r="W1434" i="35" s="1"/>
  <c r="V1442" i="35"/>
  <c r="W1442" i="35" s="1"/>
  <c r="V1448" i="35"/>
  <c r="W1448" i="35" s="1"/>
  <c r="V1457" i="35"/>
  <c r="W1457" i="35" s="1"/>
  <c r="V1465" i="35"/>
  <c r="W1465" i="35" s="1"/>
  <c r="V1470" i="35"/>
  <c r="W1470" i="35" s="1"/>
  <c r="V1477" i="35"/>
  <c r="W1477" i="35" s="1"/>
  <c r="V1483" i="35"/>
  <c r="W1483" i="35" s="1"/>
  <c r="V1486" i="35"/>
  <c r="W1486" i="35" s="1"/>
  <c r="V1493" i="35"/>
  <c r="W1493" i="35" s="1"/>
  <c r="V1498" i="35"/>
  <c r="W1498" i="35" s="1"/>
  <c r="V1503" i="35"/>
  <c r="W1503" i="35" s="1"/>
  <c r="V1507" i="35"/>
  <c r="W1507" i="35" s="1"/>
  <c r="V1593" i="35"/>
  <c r="W1593" i="35" s="1"/>
  <c r="V1598" i="35"/>
  <c r="W1598" i="35" s="1"/>
  <c r="V1602" i="35"/>
  <c r="W1602" i="35" s="1"/>
  <c r="V1606" i="35"/>
  <c r="W1606" i="35" s="1"/>
  <c r="V1611" i="35"/>
  <c r="W1611" i="35" s="1"/>
  <c r="V1618" i="35"/>
  <c r="W1618" i="35" s="1"/>
  <c r="V1622" i="35"/>
  <c r="W1622" i="35" s="1"/>
  <c r="V1628" i="35"/>
  <c r="W1628" i="35" s="1"/>
  <c r="V1635" i="35"/>
  <c r="W1635" i="35" s="1"/>
  <c r="V1639" i="35"/>
  <c r="W1639" i="35" s="1"/>
  <c r="V1644" i="35"/>
  <c r="W1644" i="35" s="1"/>
  <c r="V1652" i="35"/>
  <c r="W1652" i="35" s="1"/>
  <c r="V1656" i="35"/>
  <c r="W1656" i="35" s="1"/>
  <c r="V1662" i="35"/>
  <c r="W1662" i="35" s="1"/>
  <c r="V1669" i="35"/>
  <c r="W1669" i="35" s="1"/>
  <c r="V1674" i="35"/>
  <c r="W1674" i="35" s="1"/>
  <c r="V1678" i="35"/>
  <c r="W1678" i="35" s="1"/>
  <c r="V1684" i="35"/>
  <c r="W1684" i="35" s="1"/>
  <c r="V1202" i="35"/>
  <c r="W1202" i="35" s="1"/>
  <c r="V908" i="35"/>
  <c r="W908" i="35" s="1"/>
  <c r="V935" i="35"/>
  <c r="W935" i="35" s="1"/>
  <c r="V936" i="35"/>
  <c r="W936" i="35" s="1"/>
  <c r="V937" i="35"/>
  <c r="W937" i="35" s="1"/>
  <c r="V938" i="35"/>
  <c r="W938" i="35" s="1"/>
  <c r="V940" i="35"/>
  <c r="W940" i="35" s="1"/>
  <c r="V942" i="35"/>
  <c r="W942" i="35" s="1"/>
  <c r="V944" i="35"/>
  <c r="W944" i="35" s="1"/>
  <c r="V946" i="35"/>
  <c r="W946" i="35" s="1"/>
  <c r="V948" i="35"/>
  <c r="W948" i="35" s="1"/>
  <c r="V950" i="35"/>
  <c r="W950" i="35" s="1"/>
  <c r="V952" i="35"/>
  <c r="W952" i="35" s="1"/>
  <c r="V953" i="35"/>
  <c r="W953" i="35" s="1"/>
  <c r="V955" i="35"/>
  <c r="W955" i="35" s="1"/>
  <c r="V957" i="35"/>
  <c r="W957" i="35" s="1"/>
  <c r="V959" i="35"/>
  <c r="W959" i="35" s="1"/>
  <c r="V961" i="35"/>
  <c r="W961" i="35" s="1"/>
  <c r="V963" i="35"/>
  <c r="W963" i="35" s="1"/>
  <c r="V965" i="35"/>
  <c r="W965" i="35" s="1"/>
  <c r="V967" i="35"/>
  <c r="W967" i="35" s="1"/>
  <c r="V969" i="35"/>
  <c r="W969" i="35" s="1"/>
  <c r="V971" i="35"/>
  <c r="W971" i="35" s="1"/>
  <c r="V973" i="35"/>
  <c r="W973" i="35" s="1"/>
  <c r="V975" i="35"/>
  <c r="W975" i="35" s="1"/>
  <c r="V977" i="35"/>
  <c r="W977" i="35" s="1"/>
  <c r="V979" i="35"/>
  <c r="W979" i="35" s="1"/>
  <c r="V981" i="35"/>
  <c r="W981" i="35" s="1"/>
  <c r="V984" i="35"/>
  <c r="W984" i="35" s="1"/>
  <c r="V986" i="35"/>
  <c r="W986" i="35" s="1"/>
  <c r="V988" i="35"/>
  <c r="W988" i="35" s="1"/>
  <c r="V989" i="35"/>
  <c r="W989" i="35" s="1"/>
  <c r="V992" i="35"/>
  <c r="W992" i="35" s="1"/>
  <c r="V994" i="35"/>
  <c r="W994" i="35" s="1"/>
  <c r="V996" i="35"/>
  <c r="W996" i="35" s="1"/>
  <c r="V998" i="35"/>
  <c r="W998" i="35" s="1"/>
  <c r="V1000" i="35"/>
  <c r="W1000" i="35" s="1"/>
  <c r="V1002" i="35"/>
  <c r="W1002" i="35" s="1"/>
  <c r="V1004" i="35"/>
  <c r="W1004" i="35" s="1"/>
  <c r="V1007" i="35"/>
  <c r="W1007" i="35" s="1"/>
  <c r="V1009" i="35"/>
  <c r="W1009" i="35" s="1"/>
  <c r="V1011" i="35"/>
  <c r="W1011" i="35" s="1"/>
  <c r="V1013" i="35"/>
  <c r="W1013" i="35" s="1"/>
  <c r="V1015" i="35"/>
  <c r="W1015" i="35" s="1"/>
  <c r="V1017" i="35"/>
  <c r="W1017" i="35" s="1"/>
  <c r="V1019" i="35"/>
  <c r="W1019" i="35" s="1"/>
  <c r="V1021" i="35"/>
  <c r="W1021" i="35" s="1"/>
  <c r="V1023" i="35"/>
  <c r="W1023" i="35" s="1"/>
  <c r="V1024" i="35"/>
  <c r="W1024" i="35" s="1"/>
  <c r="V1025" i="35"/>
  <c r="W1025" i="35" s="1"/>
  <c r="V1027" i="35"/>
  <c r="W1027" i="35" s="1"/>
  <c r="V1029" i="35"/>
  <c r="W1029" i="35" s="1"/>
  <c r="V1031" i="35"/>
  <c r="W1031" i="35" s="1"/>
  <c r="V1032" i="35"/>
  <c r="W1032" i="35" s="1"/>
  <c r="V1033" i="35"/>
  <c r="W1033" i="35" s="1"/>
  <c r="V1035" i="35"/>
  <c r="W1035" i="35" s="1"/>
  <c r="V1037" i="35"/>
  <c r="W1037" i="35" s="1"/>
  <c r="V1039" i="35"/>
  <c r="W1039" i="35" s="1"/>
  <c r="V1041" i="35"/>
  <c r="W1041" i="35" s="1"/>
  <c r="V1043" i="35"/>
  <c r="W1043" i="35" s="1"/>
  <c r="V1045" i="35"/>
  <c r="W1045" i="35" s="1"/>
  <c r="V1047" i="35"/>
  <c r="W1047" i="35" s="1"/>
  <c r="V1049" i="35"/>
  <c r="W1049" i="35" s="1"/>
  <c r="V1051" i="35"/>
  <c r="W1051" i="35" s="1"/>
  <c r="V1053" i="35"/>
  <c r="W1053" i="35" s="1"/>
  <c r="V1055" i="35"/>
  <c r="W1055" i="35" s="1"/>
  <c r="V1057" i="35"/>
  <c r="W1057" i="35" s="1"/>
  <c r="V1059" i="35"/>
  <c r="W1059" i="35" s="1"/>
  <c r="V1061" i="35"/>
  <c r="W1061" i="35" s="1"/>
  <c r="V1063" i="35"/>
  <c r="W1063" i="35" s="1"/>
  <c r="V1065" i="35"/>
  <c r="W1065" i="35" s="1"/>
  <c r="V1066" i="35"/>
  <c r="W1066" i="35" s="1"/>
  <c r="V1068" i="35"/>
  <c r="W1068" i="35" s="1"/>
  <c r="V1070" i="35"/>
  <c r="W1070" i="35" s="1"/>
  <c r="V1072" i="35"/>
  <c r="W1072" i="35" s="1"/>
  <c r="V1074" i="35"/>
  <c r="W1074" i="35" s="1"/>
  <c r="V1076" i="35"/>
  <c r="W1076" i="35" s="1"/>
  <c r="V1078" i="35"/>
  <c r="W1078" i="35" s="1"/>
  <c r="V1080" i="35"/>
  <c r="W1080" i="35" s="1"/>
  <c r="V1082" i="35"/>
  <c r="W1082" i="35" s="1"/>
  <c r="V1083" i="35"/>
  <c r="W1083" i="35" s="1"/>
  <c r="V1085" i="35"/>
  <c r="W1085" i="35" s="1"/>
  <c r="V1088" i="35"/>
  <c r="W1088" i="35" s="1"/>
  <c r="V1090" i="35"/>
  <c r="W1090" i="35" s="1"/>
  <c r="V1092" i="35"/>
  <c r="W1092" i="35" s="1"/>
  <c r="V1094" i="35"/>
  <c r="W1094" i="35" s="1"/>
  <c r="V1096" i="35"/>
  <c r="W1096" i="35" s="1"/>
  <c r="V1105" i="35"/>
  <c r="W1105" i="35" s="1"/>
  <c r="V1106" i="35"/>
  <c r="W1106" i="35" s="1"/>
  <c r="V1107" i="35"/>
  <c r="W1107" i="35" s="1"/>
  <c r="V1109" i="35"/>
  <c r="W1109" i="35" s="1"/>
  <c r="V1111" i="35"/>
  <c r="W1111" i="35" s="1"/>
  <c r="V1113" i="35"/>
  <c r="W1113" i="35" s="1"/>
  <c r="V1115" i="35"/>
  <c r="W1115" i="35" s="1"/>
  <c r="V1117" i="35"/>
  <c r="W1117" i="35" s="1"/>
  <c r="V1120" i="35"/>
  <c r="W1120" i="35" s="1"/>
  <c r="V1122" i="35"/>
  <c r="W1122" i="35" s="1"/>
  <c r="V1123" i="35"/>
  <c r="W1123" i="35" s="1"/>
  <c r="V1125" i="35"/>
  <c r="W1125" i="35" s="1"/>
  <c r="V1127" i="35"/>
  <c r="W1127" i="35" s="1"/>
  <c r="V1129" i="35"/>
  <c r="W1129" i="35" s="1"/>
  <c r="V1131" i="35"/>
  <c r="W1131" i="35" s="1"/>
  <c r="V1133" i="35"/>
  <c r="W1133" i="35" s="1"/>
  <c r="V1136" i="35"/>
  <c r="W1136" i="35" s="1"/>
  <c r="V1139" i="35"/>
  <c r="W1139" i="35" s="1"/>
  <c r="V1141" i="35"/>
  <c r="W1141" i="35" s="1"/>
  <c r="V1143" i="35"/>
  <c r="W1143" i="35" s="1"/>
  <c r="V1145" i="35"/>
  <c r="W1145" i="35" s="1"/>
  <c r="V1149" i="35"/>
  <c r="W1149" i="35" s="1"/>
  <c r="V1152" i="35"/>
  <c r="W1152" i="35" s="1"/>
  <c r="V1155" i="35"/>
  <c r="W1155" i="35" s="1"/>
  <c r="V1162" i="35"/>
  <c r="W1162" i="35" s="1"/>
  <c r="V1164" i="35"/>
  <c r="W1164" i="35" s="1"/>
  <c r="V1166" i="35"/>
  <c r="W1166" i="35" s="1"/>
  <c r="V1168" i="35"/>
  <c r="W1168" i="35" s="1"/>
  <c r="V1170" i="35"/>
  <c r="W1170" i="35" s="1"/>
  <c r="V1172" i="35"/>
  <c r="W1172" i="35" s="1"/>
  <c r="V1175" i="35"/>
  <c r="W1175" i="35" s="1"/>
  <c r="V1179" i="35"/>
  <c r="W1179" i="35" s="1"/>
  <c r="V1181" i="35"/>
  <c r="W1181" i="35" s="1"/>
  <c r="V1183" i="35"/>
  <c r="W1183" i="35" s="1"/>
  <c r="V1184" i="35"/>
  <c r="W1184" i="35" s="1"/>
  <c r="V1187" i="35"/>
  <c r="W1187" i="35" s="1"/>
  <c r="V1191" i="35"/>
  <c r="W1191" i="35" s="1"/>
  <c r="V1195" i="35"/>
  <c r="W1195" i="35" s="1"/>
  <c r="V1198" i="35"/>
  <c r="W1198" i="35" s="1"/>
  <c r="V1208" i="35"/>
  <c r="W1208" i="35" s="1"/>
  <c r="V1213" i="35"/>
  <c r="W1213" i="35" s="1"/>
  <c r="V1225" i="35"/>
  <c r="W1225" i="35" s="1"/>
  <c r="V1233" i="35"/>
  <c r="W1233" i="35" s="1"/>
  <c r="V1240" i="35"/>
  <c r="W1240" i="35" s="1"/>
  <c r="V1248" i="35"/>
  <c r="W1248" i="35" s="1"/>
  <c r="V1257" i="35"/>
  <c r="W1257" i="35" s="1"/>
  <c r="V1262" i="35"/>
  <c r="W1262" i="35" s="1"/>
  <c r="V1266" i="35"/>
  <c r="W1266" i="35" s="1"/>
  <c r="V1274" i="35"/>
  <c r="W1274" i="35" s="1"/>
  <c r="V1280" i="35"/>
  <c r="W1280" i="35" s="1"/>
  <c r="V1285" i="35"/>
  <c r="W1285" i="35" s="1"/>
  <c r="V1293" i="35"/>
  <c r="W1293" i="35" s="1"/>
  <c r="V1298" i="35"/>
  <c r="W1298" i="35" s="1"/>
  <c r="V1302" i="35"/>
  <c r="W1302" i="35" s="1"/>
  <c r="V1309" i="35"/>
  <c r="W1309" i="35" s="1"/>
  <c r="V1314" i="35"/>
  <c r="W1314" i="35" s="1"/>
  <c r="V1324" i="35"/>
  <c r="W1324" i="35" s="1"/>
  <c r="V1328" i="35"/>
  <c r="W1328" i="35" s="1"/>
  <c r="V1332" i="35"/>
  <c r="W1332" i="35" s="1"/>
  <c r="V1337" i="35"/>
  <c r="W1337" i="35" s="1"/>
  <c r="V1341" i="35"/>
  <c r="W1341" i="35" s="1"/>
  <c r="V1350" i="35"/>
  <c r="W1350" i="35" s="1"/>
  <c r="V1356" i="35"/>
  <c r="W1356" i="35" s="1"/>
  <c r="V1366" i="35"/>
  <c r="W1366" i="35" s="1"/>
  <c r="V1371" i="35"/>
  <c r="W1371" i="35" s="1"/>
  <c r="V1403" i="35"/>
  <c r="W1403" i="35" s="1"/>
  <c r="V1428" i="35"/>
  <c r="W1428" i="35" s="1"/>
  <c r="V1440" i="35"/>
  <c r="W1440" i="35" s="1"/>
  <c r="V1466" i="35"/>
  <c r="W1466" i="35" s="1"/>
  <c r="V1481" i="35"/>
  <c r="W1481" i="35" s="1"/>
  <c r="V1500" i="35"/>
  <c r="W1500" i="35" s="1"/>
  <c r="V1519" i="35"/>
  <c r="W1519" i="35" s="1"/>
  <c r="V1543" i="35"/>
  <c r="W1543" i="35" s="1"/>
  <c r="V1574" i="35"/>
  <c r="W1574" i="35" s="1"/>
  <c r="V1592" i="35"/>
  <c r="W1592" i="35" s="1"/>
  <c r="V1613" i="35"/>
  <c r="W1613" i="35" s="1"/>
  <c r="V1649" i="35"/>
  <c r="W1649" i="35" s="1"/>
  <c r="V1676" i="35"/>
  <c r="W1676" i="35" s="1"/>
  <c r="V1026" i="35"/>
  <c r="W1026" i="35" s="1"/>
  <c r="V1144" i="35"/>
  <c r="W1144" i="35" s="1"/>
  <c r="V1174" i="35"/>
  <c r="W1174" i="35" s="1"/>
  <c r="V1185" i="35"/>
  <c r="W1185" i="35" s="1"/>
  <c r="V1214" i="35"/>
  <c r="W1214" i="35" s="1"/>
  <c r="V1281" i="35"/>
  <c r="W1281" i="35" s="1"/>
  <c r="V1323" i="35"/>
  <c r="W1323" i="35" s="1"/>
  <c r="V1367" i="35"/>
  <c r="W1367" i="35" s="1"/>
  <c r="V1404" i="35"/>
  <c r="W1404" i="35" s="1"/>
  <c r="V1453" i="35"/>
  <c r="W1453" i="35" s="1"/>
  <c r="V1510" i="35"/>
  <c r="W1510" i="35" s="1"/>
  <c r="V1544" i="35"/>
  <c r="W1544" i="35" s="1"/>
  <c r="V1579" i="35"/>
  <c r="W1579" i="35" s="1"/>
  <c r="V1615" i="35"/>
  <c r="W1615" i="35" s="1"/>
  <c r="V1646" i="35"/>
  <c r="W1646" i="35" s="1"/>
  <c r="V1688" i="35"/>
  <c r="W1688" i="35" s="1"/>
  <c r="V1532" i="35"/>
  <c r="W1532" i="35" s="1"/>
  <c r="V1608" i="35"/>
  <c r="W1608" i="35" s="1"/>
  <c r="V1529" i="35"/>
  <c r="W1529" i="35" s="1"/>
  <c r="V1159" i="35"/>
  <c r="W1159" i="35" s="1"/>
  <c r="V1508" i="35"/>
  <c r="W1508" i="35" s="1"/>
  <c r="V1614" i="35"/>
  <c r="W1614" i="35" s="1"/>
  <c r="V1218" i="35"/>
  <c r="W1218" i="35" s="1"/>
  <c r="V1424" i="35"/>
  <c r="W1424" i="35" s="1"/>
  <c r="V1220" i="35"/>
  <c r="W1220" i="35" s="1"/>
  <c r="V1288" i="35"/>
  <c r="W1288" i="35" s="1"/>
  <c r="V1373" i="35"/>
  <c r="W1373" i="35" s="1"/>
  <c r="V1475" i="35"/>
  <c r="W1475" i="35" s="1"/>
  <c r="V1568" i="35"/>
  <c r="W1568" i="35" s="1"/>
  <c r="V1494" i="35"/>
  <c r="W1494" i="35" s="1"/>
  <c r="V1685" i="35"/>
  <c r="W1685" i="35" s="1"/>
  <c r="V1539" i="35"/>
  <c r="W1539" i="35" s="1"/>
  <c r="V1243" i="35"/>
  <c r="W1243" i="35" s="1"/>
  <c r="V1435" i="35"/>
  <c r="W1435" i="35" s="1"/>
  <c r="V1239" i="35"/>
  <c r="W1239" i="35" s="1"/>
  <c r="V1344" i="35"/>
  <c r="W1344" i="35" s="1"/>
  <c r="V1437" i="35"/>
  <c r="W1437" i="35" s="1"/>
  <c r="V1487" i="35"/>
  <c r="W1487" i="35" s="1"/>
  <c r="V1196" i="35"/>
  <c r="W1196" i="35" s="1"/>
  <c r="V1244" i="35"/>
  <c r="W1244" i="35" s="1"/>
  <c r="V1284" i="35"/>
  <c r="W1284" i="35" s="1"/>
  <c r="V1315" i="35"/>
  <c r="W1315" i="35" s="1"/>
  <c r="V1365" i="35"/>
  <c r="W1365" i="35" s="1"/>
  <c r="V1417" i="35"/>
  <c r="W1417" i="35" s="1"/>
  <c r="V1468" i="35"/>
  <c r="W1468" i="35" s="1"/>
  <c r="V1512" i="35"/>
  <c r="W1512" i="35" s="1"/>
  <c r="V1573" i="35"/>
  <c r="W1573" i="35" s="1"/>
  <c r="V1655" i="35"/>
  <c r="W1655" i="35" s="1"/>
  <c r="V1421" i="35"/>
  <c r="W1421" i="35" s="1"/>
  <c r="V1605" i="35"/>
  <c r="W1605" i="35" s="1"/>
  <c r="V1658" i="35"/>
  <c r="W1658" i="35" s="1"/>
  <c r="V978" i="35"/>
  <c r="W978" i="35" s="1"/>
  <c r="V1062" i="35"/>
  <c r="W1062" i="35" s="1"/>
  <c r="V1084" i="35"/>
  <c r="W1084" i="35" s="1"/>
  <c r="V1098" i="35"/>
  <c r="W1098" i="35" s="1"/>
  <c r="V1108" i="35"/>
  <c r="W1108" i="35" s="1"/>
  <c r="V1119" i="35"/>
  <c r="W1119" i="35" s="1"/>
  <c r="V1135" i="35"/>
  <c r="W1135" i="35" s="1"/>
  <c r="V1146" i="35"/>
  <c r="W1146" i="35" s="1"/>
  <c r="V1167" i="35"/>
  <c r="W1167" i="35" s="1"/>
  <c r="V1178" i="35"/>
  <c r="W1178" i="35" s="1"/>
  <c r="V1197" i="35"/>
  <c r="W1197" i="35" s="1"/>
  <c r="V1272" i="35"/>
  <c r="W1272" i="35" s="1"/>
  <c r="V1333" i="35"/>
  <c r="W1333" i="35" s="1"/>
  <c r="V1387" i="35"/>
  <c r="W1387" i="35" s="1"/>
  <c r="V1430" i="35"/>
  <c r="W1430" i="35" s="1"/>
  <c r="V1485" i="35"/>
  <c r="W1485" i="35" s="1"/>
  <c r="V1528" i="35"/>
  <c r="W1528" i="35" s="1"/>
  <c r="V1571" i="35"/>
  <c r="W1571" i="35" s="1"/>
  <c r="V1604" i="35"/>
  <c r="W1604" i="35" s="1"/>
  <c r="V1677" i="35"/>
  <c r="W1677" i="35" s="1"/>
  <c r="V1513" i="35"/>
  <c r="W1513" i="35" s="1"/>
  <c r="V1585" i="35"/>
  <c r="W1585" i="35" s="1"/>
  <c r="V1673" i="35"/>
  <c r="W1673" i="35" s="1"/>
  <c r="V1570" i="35"/>
  <c r="W1570" i="35" s="1"/>
  <c r="V1227" i="35"/>
  <c r="W1227" i="35" s="1"/>
  <c r="V1400" i="35"/>
  <c r="W1400" i="35" s="1"/>
  <c r="V1682" i="35"/>
  <c r="W1682" i="35" s="1"/>
  <c r="V1679" i="35"/>
  <c r="W1679" i="35" s="1"/>
  <c r="V1305" i="35"/>
  <c r="W1305" i="35" s="1"/>
  <c r="V1207" i="35"/>
  <c r="W1207" i="35" s="1"/>
  <c r="V1357" i="35"/>
  <c r="W1357" i="35" s="1"/>
  <c r="V1463" i="35"/>
  <c r="W1463" i="35" s="1"/>
  <c r="V1560" i="35"/>
  <c r="W1560" i="35" s="1"/>
  <c r="V1542" i="35"/>
  <c r="W1542" i="35" s="1"/>
  <c r="V1321" i="35"/>
  <c r="W1321" i="35" s="1"/>
  <c r="V1153" i="35"/>
  <c r="W1153" i="35" s="1"/>
  <c r="V1259" i="35"/>
  <c r="W1259" i="35" s="1"/>
  <c r="V1346" i="35"/>
  <c r="W1346" i="35" s="1"/>
  <c r="V1407" i="35"/>
  <c r="W1407" i="35" s="1"/>
  <c r="V1221" i="35"/>
  <c r="W1221" i="35" s="1"/>
  <c r="V1289" i="35"/>
  <c r="W1289" i="35" s="1"/>
  <c r="V1420" i="35"/>
  <c r="W1420" i="35" s="1"/>
  <c r="V1219" i="35"/>
  <c r="W1219" i="35" s="1"/>
  <c r="V1425" i="35"/>
  <c r="W1425" i="35" s="1"/>
  <c r="V1148" i="35"/>
  <c r="W1148" i="35" s="1"/>
  <c r="V1216" i="35"/>
  <c r="W1216" i="35" s="1"/>
  <c r="V1326" i="35"/>
  <c r="W1326" i="35" s="1"/>
  <c r="V1406" i="35"/>
  <c r="W1406" i="35" s="1"/>
  <c r="V1482" i="35"/>
  <c r="W1482" i="35" s="1"/>
  <c r="V1531" i="35"/>
  <c r="W1531" i="35" s="1"/>
  <c r="V1603" i="35"/>
  <c r="W1603" i="35" s="1"/>
  <c r="V1630" i="35"/>
  <c r="W1630" i="35" s="1"/>
  <c r="V1516" i="35"/>
  <c r="W1516" i="35" s="1"/>
  <c r="V1632" i="35"/>
  <c r="W1632" i="35" s="1"/>
  <c r="V1671" i="35"/>
  <c r="W1671" i="35" s="1"/>
  <c r="V1276" i="35"/>
  <c r="W1276" i="35" s="1"/>
  <c r="V1327" i="35"/>
  <c r="W1327" i="35" s="1"/>
  <c r="V1209" i="35"/>
  <c r="W1209" i="35" s="1"/>
  <c r="V1379" i="35"/>
  <c r="W1379" i="35" s="1"/>
  <c r="V1158" i="35"/>
  <c r="W1158" i="35" s="1"/>
  <c r="V1363" i="35"/>
  <c r="W1363" i="35" s="1"/>
  <c r="V1501" i="35"/>
  <c r="W1501" i="35" s="1"/>
  <c r="V1200" i="35"/>
  <c r="W1200" i="35" s="1"/>
  <c r="V1287" i="35"/>
  <c r="W1287" i="35" s="1"/>
  <c r="V1359" i="35"/>
  <c r="W1359" i="35" s="1"/>
  <c r="V1515" i="35"/>
  <c r="W1515" i="35" s="1"/>
  <c r="V1578" i="35"/>
  <c r="W1578" i="35" s="1"/>
  <c r="V1624" i="35"/>
  <c r="W1624" i="35" s="1"/>
  <c r="V1389" i="35"/>
  <c r="W1389" i="35" s="1"/>
  <c r="V1484" i="35"/>
  <c r="W1484" i="35" s="1"/>
  <c r="V1557" i="35"/>
  <c r="W1557" i="35" s="1"/>
  <c r="V1300" i="35"/>
  <c r="W1300" i="35" s="1"/>
  <c r="V1252" i="35"/>
  <c r="W1252" i="35" s="1"/>
  <c r="V1633" i="35"/>
  <c r="W1633" i="35" s="1"/>
  <c r="V1222" i="35"/>
  <c r="W1222" i="35" s="1"/>
  <c r="V1275" i="35"/>
  <c r="W1275" i="35" s="1"/>
  <c r="V1301" i="35"/>
  <c r="W1301" i="35" s="1"/>
  <c r="V1340" i="35"/>
  <c r="W1340" i="35" s="1"/>
  <c r="V1395" i="35"/>
  <c r="W1395" i="35" s="1"/>
  <c r="V1454" i="35"/>
  <c r="W1454" i="35" s="1"/>
  <c r="V1502" i="35"/>
  <c r="W1502" i="35" s="1"/>
  <c r="V1546" i="35"/>
  <c r="W1546" i="35" s="1"/>
  <c r="V1587" i="35"/>
  <c r="W1587" i="35" s="1"/>
  <c r="V1641" i="35"/>
  <c r="W1641" i="35" s="1"/>
  <c r="V1409" i="35"/>
  <c r="W1409" i="35" s="1"/>
  <c r="V1563" i="35"/>
  <c r="W1563" i="35" s="1"/>
  <c r="V1626" i="35"/>
  <c r="W1626" i="35" s="1"/>
  <c r="V1028" i="35"/>
  <c r="W1028" i="35" s="1"/>
  <c r="V1138" i="35"/>
  <c r="W1138" i="35" s="1"/>
  <c r="V1169" i="35"/>
  <c r="W1169" i="35" s="1"/>
  <c r="V1194" i="35"/>
  <c r="W1194" i="35" s="1"/>
  <c r="V1245" i="35"/>
  <c r="W1245" i="35" s="1"/>
  <c r="V1311" i="35"/>
  <c r="W1311" i="35" s="1"/>
  <c r="V1361" i="35"/>
  <c r="W1361" i="35" s="1"/>
  <c r="V1413" i="35"/>
  <c r="W1413" i="35" s="1"/>
  <c r="V1474" i="35"/>
  <c r="W1474" i="35" s="1"/>
  <c r="V1518" i="35"/>
  <c r="W1518" i="35" s="1"/>
  <c r="V1565" i="35"/>
  <c r="W1565" i="35" s="1"/>
  <c r="V1594" i="35"/>
  <c r="W1594" i="35" s="1"/>
  <c r="V1490" i="35"/>
  <c r="W1490" i="35" s="1"/>
  <c r="V1595" i="35"/>
  <c r="W1595" i="35" s="1"/>
  <c r="V1547" i="35"/>
  <c r="W1547" i="35" s="1"/>
  <c r="V1211" i="35"/>
  <c r="W1211" i="35" s="1"/>
  <c r="V1491" i="35"/>
  <c r="W1491" i="35" s="1"/>
  <c r="V1670" i="35"/>
  <c r="W1670" i="35" s="1"/>
  <c r="V1160" i="35"/>
  <c r="W1160" i="35" s="1"/>
  <c r="V1151" i="35"/>
  <c r="W1151" i="35" s="1"/>
  <c r="V1253" i="35"/>
  <c r="W1253" i="35" s="1"/>
  <c r="V1432" i="35"/>
  <c r="W1432" i="35" s="1"/>
  <c r="V1517" i="35"/>
  <c r="W1517" i="35" s="1"/>
  <c r="V1625" i="35"/>
  <c r="W1625" i="35" s="1"/>
  <c r="V1616" i="35"/>
  <c r="W1616" i="35" s="1"/>
  <c r="V1416" i="35"/>
  <c r="W1416" i="35" s="1"/>
  <c r="V1212" i="35"/>
  <c r="W1212" i="35" s="1"/>
  <c r="V1469" i="35"/>
  <c r="W1469" i="35" s="1"/>
  <c r="V1258" i="35"/>
  <c r="W1258" i="35" s="1"/>
  <c r="V1254" i="35"/>
  <c r="W1254" i="35" s="1"/>
  <c r="V1186" i="35"/>
  <c r="W1186" i="35" s="1"/>
  <c r="V1229" i="35"/>
  <c r="W1229" i="35" s="1"/>
  <c r="V1279" i="35"/>
  <c r="W1279" i="35" s="1"/>
  <c r="V1310" i="35"/>
  <c r="W1310" i="35" s="1"/>
  <c r="V1349" i="35"/>
  <c r="W1349" i="35" s="1"/>
  <c r="V1411" i="35"/>
  <c r="W1411" i="35" s="1"/>
  <c r="V1446" i="35"/>
  <c r="W1446" i="35" s="1"/>
  <c r="V1478" i="35"/>
  <c r="W1478" i="35" s="1"/>
  <c r="V1536" i="35"/>
  <c r="W1536" i="35" s="1"/>
  <c r="V1617" i="35"/>
  <c r="W1617" i="35" s="1"/>
  <c r="V1383" i="35"/>
  <c r="W1383" i="35" s="1"/>
  <c r="V1456" i="35"/>
  <c r="W1456" i="35" s="1"/>
  <c r="V1586" i="35"/>
  <c r="W1586" i="35" s="1"/>
  <c r="V1638" i="35"/>
  <c r="W1638" i="35" s="1"/>
  <c r="V915" i="35"/>
  <c r="W915" i="35" s="1"/>
  <c r="V990" i="35"/>
  <c r="W990" i="35" s="1"/>
  <c r="V1001" i="35"/>
  <c r="W1001" i="35" s="1"/>
  <c r="V1008" i="35"/>
  <c r="W1008" i="35" s="1"/>
  <c r="V1012" i="35"/>
  <c r="W1012" i="35" s="1"/>
  <c r="V1016" i="35"/>
  <c r="W1016" i="35" s="1"/>
  <c r="V1020" i="35"/>
  <c r="W1020" i="35" s="1"/>
  <c r="V1038" i="35"/>
  <c r="W1038" i="35" s="1"/>
  <c r="V1046" i="35"/>
  <c r="W1046" i="35" s="1"/>
  <c r="V1054" i="35"/>
  <c r="W1054" i="35" s="1"/>
  <c r="V1060" i="35"/>
  <c r="W1060" i="35" s="1"/>
  <c r="V1071" i="35"/>
  <c r="W1071" i="35" s="1"/>
  <c r="V1079" i="35"/>
  <c r="W1079" i="35" s="1"/>
  <c r="V1089" i="35"/>
  <c r="W1089" i="35" s="1"/>
  <c r="V1099" i="35"/>
  <c r="W1099" i="35" s="1"/>
  <c r="V1112" i="35"/>
  <c r="W1112" i="35" s="1"/>
  <c r="V1124" i="35"/>
  <c r="W1124" i="35" s="1"/>
  <c r="V1134" i="35"/>
  <c r="W1134" i="35" s="1"/>
  <c r="V1154" i="35"/>
  <c r="W1154" i="35" s="1"/>
  <c r="V1171" i="35"/>
  <c r="W1171" i="35" s="1"/>
  <c r="V1182" i="35"/>
  <c r="W1182" i="35" s="1"/>
  <c r="V1223" i="35"/>
  <c r="W1223" i="35" s="1"/>
  <c r="V1286" i="35"/>
  <c r="W1286" i="35" s="1"/>
  <c r="V1329" i="35"/>
  <c r="W1329" i="35" s="1"/>
  <c r="V1392" i="35"/>
  <c r="W1392" i="35" s="1"/>
  <c r="V1467" i="35"/>
  <c r="W1467" i="35" s="1"/>
  <c r="V1505" i="35"/>
  <c r="W1505" i="35" s="1"/>
  <c r="V1548" i="35"/>
  <c r="W1548" i="35" s="1"/>
  <c r="V1589" i="35"/>
  <c r="W1589" i="35" s="1"/>
  <c r="V1653" i="35"/>
  <c r="W1653" i="35" s="1"/>
  <c r="V1460" i="35"/>
  <c r="W1460" i="35" s="1"/>
  <c r="V1551" i="35"/>
  <c r="W1551" i="35" s="1"/>
  <c r="V1663" i="35"/>
  <c r="W1663" i="35" s="1"/>
  <c r="V1590" i="35"/>
  <c r="W1590" i="35" s="1"/>
  <c r="V1297" i="35"/>
  <c r="W1297" i="35" s="1"/>
  <c r="V1623" i="35"/>
  <c r="W1623" i="35" s="1"/>
  <c r="V1661" i="35"/>
  <c r="W1661" i="35" s="1"/>
  <c r="V1217" i="35"/>
  <c r="W1217" i="35" s="1"/>
  <c r="V1345" i="35"/>
  <c r="W1345" i="35" s="1"/>
  <c r="V1450" i="35"/>
  <c r="W1450" i="35" s="1"/>
  <c r="V1540" i="35"/>
  <c r="W1540" i="35" s="1"/>
  <c r="V1640" i="35"/>
  <c r="W1640" i="35" s="1"/>
  <c r="V1277" i="35"/>
  <c r="W1277" i="35" s="1"/>
  <c r="V1497" i="35"/>
  <c r="W1497" i="35" s="1"/>
  <c r="V1292" i="35"/>
  <c r="W1292" i="35" s="1"/>
  <c r="V1391" i="35"/>
  <c r="W1391" i="35" s="1"/>
  <c r="V1496" i="35"/>
  <c r="W1496" i="35" s="1"/>
  <c r="V1351" i="35"/>
  <c r="W1351" i="35" s="1"/>
  <c r="V1206" i="35"/>
  <c r="W1206" i="35" s="1"/>
  <c r="V1374" i="35"/>
  <c r="W1374" i="35" s="1"/>
  <c r="V1545" i="35"/>
  <c r="W1545" i="35" s="1"/>
  <c r="V1190" i="35"/>
  <c r="W1190" i="35" s="1"/>
  <c r="V1390" i="35"/>
  <c r="W1390" i="35" s="1"/>
  <c r="V1541" i="35"/>
  <c r="W1541" i="35" s="1"/>
  <c r="V1597" i="35"/>
  <c r="W1597" i="35" s="1"/>
  <c r="V1648" i="35"/>
  <c r="W1648" i="35" s="1"/>
  <c r="V1530" i="35"/>
  <c r="W1530" i="35" s="1"/>
  <c r="V850" i="35"/>
  <c r="W850" i="35" s="1"/>
  <c r="V881" i="35"/>
  <c r="W881" i="35" s="1"/>
  <c r="V888" i="35"/>
  <c r="W888" i="35" s="1"/>
  <c r="V891" i="35"/>
  <c r="W891" i="35" s="1"/>
  <c r="V894" i="35"/>
  <c r="W894" i="35" s="1"/>
  <c r="V897" i="35"/>
  <c r="W897" i="35" s="1"/>
  <c r="V900" i="35"/>
  <c r="W900" i="35" s="1"/>
  <c r="V902" i="35"/>
  <c r="W902" i="35" s="1"/>
  <c r="V905" i="35"/>
  <c r="W905" i="35" s="1"/>
  <c r="V909" i="35"/>
  <c r="W909" i="35" s="1"/>
  <c r="V911" i="35"/>
  <c r="W911" i="35" s="1"/>
  <c r="V914" i="35"/>
  <c r="W914" i="35" s="1"/>
  <c r="V918" i="35"/>
  <c r="W918" i="35" s="1"/>
  <c r="V921" i="35"/>
  <c r="W921" i="35" s="1"/>
  <c r="V923" i="35"/>
  <c r="W923" i="35" s="1"/>
  <c r="V926" i="35"/>
  <c r="W926" i="35" s="1"/>
  <c r="V929" i="35"/>
  <c r="W929" i="35" s="1"/>
  <c r="V931" i="35"/>
  <c r="W931" i="35" s="1"/>
  <c r="V934" i="35"/>
  <c r="W934" i="35" s="1"/>
  <c r="V941" i="35"/>
  <c r="W941" i="35" s="1"/>
  <c r="V947" i="35"/>
  <c r="W947" i="35" s="1"/>
  <c r="V960" i="35"/>
  <c r="W960" i="35" s="1"/>
  <c r="V964" i="35"/>
  <c r="W964" i="35" s="1"/>
  <c r="V970" i="35"/>
  <c r="W970" i="35" s="1"/>
  <c r="V974" i="35"/>
  <c r="W974" i="35" s="1"/>
  <c r="V980" i="35"/>
  <c r="W980" i="35" s="1"/>
  <c r="V987" i="35"/>
  <c r="W987" i="35" s="1"/>
  <c r="V995" i="35"/>
  <c r="W995" i="35" s="1"/>
  <c r="V999" i="35"/>
  <c r="W999" i="35" s="1"/>
  <c r="V1005" i="35"/>
  <c r="W1005" i="35" s="1"/>
  <c r="V1010" i="35"/>
  <c r="W1010" i="35" s="1"/>
  <c r="V1014" i="35"/>
  <c r="W1014" i="35" s="1"/>
  <c r="V1018" i="35"/>
  <c r="W1018" i="35" s="1"/>
  <c r="V1022" i="35"/>
  <c r="W1022" i="35" s="1"/>
  <c r="V1036" i="35"/>
  <c r="W1036" i="35" s="1"/>
  <c r="V1044" i="35"/>
  <c r="W1044" i="35" s="1"/>
  <c r="V1050" i="35"/>
  <c r="W1050" i="35" s="1"/>
  <c r="V1064" i="35"/>
  <c r="W1064" i="35" s="1"/>
  <c r="V1073" i="35"/>
  <c r="W1073" i="35" s="1"/>
  <c r="V1086" i="35"/>
  <c r="W1086" i="35" s="1"/>
  <c r="V1097" i="35"/>
  <c r="W1097" i="35" s="1"/>
  <c r="V1102" i="35"/>
  <c r="W1102" i="35" s="1"/>
  <c r="V1114" i="35"/>
  <c r="W1114" i="35" s="1"/>
  <c r="V1121" i="35"/>
  <c r="W1121" i="35" s="1"/>
  <c r="V1130" i="35"/>
  <c r="W1130" i="35" s="1"/>
  <c r="V1142" i="35"/>
  <c r="W1142" i="35" s="1"/>
  <c r="V1161" i="35"/>
  <c r="W1161" i="35" s="1"/>
  <c r="V1176" i="35"/>
  <c r="W1176" i="35" s="1"/>
  <c r="V1205" i="35"/>
  <c r="W1205" i="35" s="1"/>
  <c r="V1267" i="35"/>
  <c r="W1267" i="35" s="1"/>
  <c r="V1304" i="35"/>
  <c r="W1304" i="35" s="1"/>
  <c r="V1355" i="35"/>
  <c r="W1355" i="35" s="1"/>
  <c r="V1397" i="35"/>
  <c r="W1397" i="35" s="1"/>
  <c r="V1439" i="35"/>
  <c r="W1439" i="35" s="1"/>
  <c r="V1492" i="35"/>
  <c r="W1492" i="35" s="1"/>
  <c r="V1533" i="35"/>
  <c r="W1533" i="35" s="1"/>
  <c r="V1576" i="35"/>
  <c r="W1576" i="35" s="1"/>
  <c r="V1609" i="35"/>
  <c r="W1609" i="35" s="1"/>
  <c r="V1631" i="35"/>
  <c r="W1631" i="35" s="1"/>
  <c r="V1666" i="35"/>
  <c r="W1666" i="35" s="1"/>
  <c r="V1504" i="35"/>
  <c r="W1504" i="35" s="1"/>
  <c r="V1538" i="35"/>
  <c r="W1538" i="35" s="1"/>
  <c r="V1629" i="35"/>
  <c r="W1629" i="35" s="1"/>
  <c r="V1555" i="35"/>
  <c r="W1555" i="35" s="1"/>
  <c r="V1645" i="35"/>
  <c r="W1645" i="35" s="1"/>
  <c r="V1338" i="35"/>
  <c r="W1338" i="35" s="1"/>
  <c r="V1651" i="35"/>
  <c r="W1651" i="35" s="1"/>
  <c r="V1621" i="35"/>
  <c r="W1621" i="35" s="1"/>
  <c r="V1231" i="35"/>
  <c r="W1231" i="35" s="1"/>
  <c r="V1455" i="35"/>
  <c r="W1455" i="35" s="1"/>
  <c r="V1247" i="35"/>
  <c r="W1247" i="35" s="1"/>
  <c r="V1334" i="35"/>
  <c r="W1334" i="35" s="1"/>
  <c r="V1380" i="35"/>
  <c r="W1380" i="35" s="1"/>
  <c r="V1534" i="35"/>
  <c r="W1534" i="35" s="1"/>
  <c r="V1580" i="35"/>
  <c r="W1580" i="35" s="1"/>
  <c r="V1667" i="35"/>
  <c r="W1667" i="35" s="1"/>
  <c r="V1343" i="35"/>
  <c r="W1343" i="35" s="1"/>
  <c r="V1556" i="35"/>
  <c r="W1556" i="35" s="1"/>
  <c r="V1250" i="35"/>
  <c r="W1250" i="35" s="1"/>
  <c r="V1368" i="35"/>
  <c r="W1368" i="35" s="1"/>
  <c r="V1156" i="35"/>
  <c r="W1156" i="35" s="1"/>
  <c r="V1319" i="35"/>
  <c r="W1319" i="35" s="1"/>
  <c r="V1445" i="35"/>
  <c r="W1445" i="35" s="1"/>
  <c r="V1235" i="35"/>
  <c r="W1235" i="35" s="1"/>
  <c r="V1476" i="35"/>
  <c r="W1476" i="35" s="1"/>
  <c r="V1588" i="35"/>
  <c r="W1588" i="35" s="1"/>
  <c r="V1433" i="35"/>
  <c r="W1433" i="35" s="1"/>
  <c r="V1495" i="35"/>
  <c r="W1495" i="35" s="1"/>
  <c r="V1566" i="35"/>
  <c r="W1566" i="35" s="1"/>
  <c r="V1612" i="35"/>
  <c r="W1612" i="35" s="1"/>
  <c r="V1659" i="35"/>
  <c r="W1659" i="35" s="1"/>
  <c r="V848" i="35"/>
  <c r="W848" i="35" s="1"/>
  <c r="V849" i="35"/>
  <c r="W849" i="35" s="1"/>
  <c r="V851" i="35"/>
  <c r="W851" i="35" s="1"/>
  <c r="V852" i="35"/>
  <c r="W852" i="35" s="1"/>
  <c r="V853" i="35"/>
  <c r="W853" i="35" s="1"/>
  <c r="V854" i="35"/>
  <c r="W854" i="35" s="1"/>
  <c r="V855" i="35"/>
  <c r="W855" i="35" s="1"/>
  <c r="V856" i="35"/>
  <c r="W856" i="35" s="1"/>
  <c r="V857" i="35"/>
  <c r="W857" i="35" s="1"/>
  <c r="V858" i="35"/>
  <c r="W858" i="35" s="1"/>
  <c r="V859" i="35"/>
  <c r="W859" i="35" s="1"/>
  <c r="V860" i="35"/>
  <c r="W860" i="35" s="1"/>
  <c r="V861" i="35"/>
  <c r="W861" i="35" s="1"/>
  <c r="V862" i="35"/>
  <c r="W862" i="35" s="1"/>
  <c r="V863" i="35"/>
  <c r="W863" i="35" s="1"/>
  <c r="V864" i="35"/>
  <c r="W864" i="35" s="1"/>
  <c r="V865" i="35"/>
  <c r="W865" i="35" s="1"/>
  <c r="V866" i="35"/>
  <c r="W866" i="35" s="1"/>
  <c r="V867" i="35"/>
  <c r="W867" i="35" s="1"/>
  <c r="V868" i="35"/>
  <c r="W868" i="35" s="1"/>
  <c r="V869" i="35"/>
  <c r="W869" i="35" s="1"/>
  <c r="V870" i="35"/>
  <c r="W870" i="35" s="1"/>
  <c r="V871" i="35"/>
  <c r="W871" i="35" s="1"/>
  <c r="V872" i="35"/>
  <c r="W872" i="35" s="1"/>
  <c r="V873" i="35"/>
  <c r="W873" i="35" s="1"/>
  <c r="V874" i="35"/>
  <c r="W874" i="35" s="1"/>
  <c r="V875" i="35"/>
  <c r="W875" i="35" s="1"/>
  <c r="V876" i="35"/>
  <c r="W876" i="35" s="1"/>
  <c r="V877" i="35"/>
  <c r="W877" i="35" s="1"/>
  <c r="V878" i="35"/>
  <c r="W878" i="35" s="1"/>
  <c r="V879" i="35"/>
  <c r="W879" i="35" s="1"/>
  <c r="V880" i="35"/>
  <c r="W880" i="35" s="1"/>
  <c r="V882" i="35"/>
  <c r="W882" i="35" s="1"/>
  <c r="V883" i="35"/>
  <c r="W883" i="35" s="1"/>
  <c r="V884" i="35"/>
  <c r="W884" i="35" s="1"/>
  <c r="V885" i="35"/>
  <c r="W885" i="35" s="1"/>
  <c r="V886" i="35"/>
  <c r="W886" i="35" s="1"/>
  <c r="V887" i="35"/>
  <c r="W887" i="35" s="1"/>
  <c r="V889" i="35"/>
  <c r="W889" i="35" s="1"/>
  <c r="V890" i="35"/>
  <c r="W890" i="35" s="1"/>
  <c r="V892" i="35"/>
  <c r="W892" i="35" s="1"/>
  <c r="V893" i="35"/>
  <c r="W893" i="35" s="1"/>
  <c r="V895" i="35"/>
  <c r="W895" i="35" s="1"/>
  <c r="V896" i="35"/>
  <c r="W896" i="35" s="1"/>
  <c r="V898" i="35"/>
  <c r="W898" i="35" s="1"/>
  <c r="V899" i="35"/>
  <c r="W899" i="35" s="1"/>
  <c r="V901" i="35"/>
  <c r="W901" i="35" s="1"/>
  <c r="V903" i="35"/>
  <c r="W903" i="35" s="1"/>
  <c r="V904" i="35"/>
  <c r="W904" i="35" s="1"/>
  <c r="V906" i="35"/>
  <c r="W906" i="35" s="1"/>
  <c r="V907" i="35"/>
  <c r="W907" i="35" s="1"/>
  <c r="V910" i="35"/>
  <c r="W910" i="35" s="1"/>
  <c r="V912" i="35"/>
  <c r="W912" i="35" s="1"/>
  <c r="V913" i="35"/>
  <c r="W913" i="35" s="1"/>
  <c r="V916" i="35"/>
  <c r="W916" i="35" s="1"/>
  <c r="V919" i="35"/>
  <c r="W919" i="35" s="1"/>
  <c r="V920" i="35"/>
  <c r="W920" i="35" s="1"/>
  <c r="V922" i="35"/>
  <c r="W922" i="35" s="1"/>
  <c r="V924" i="35"/>
  <c r="W924" i="35" s="1"/>
  <c r="V925" i="35"/>
  <c r="W925" i="35" s="1"/>
  <c r="V927" i="35"/>
  <c r="W927" i="35" s="1"/>
  <c r="V928" i="35"/>
  <c r="W928" i="35" s="1"/>
  <c r="V930" i="35"/>
  <c r="W930" i="35" s="1"/>
  <c r="V932" i="35"/>
  <c r="W932" i="35" s="1"/>
  <c r="V933" i="35"/>
  <c r="W933" i="35" s="1"/>
  <c r="V939" i="35"/>
  <c r="W939" i="35" s="1"/>
  <c r="V943" i="35"/>
  <c r="W943" i="35" s="1"/>
  <c r="V945" i="35"/>
  <c r="W945" i="35" s="1"/>
  <c r="V949" i="35"/>
  <c r="W949" i="35" s="1"/>
  <c r="V951" i="35"/>
  <c r="W951" i="35" s="1"/>
  <c r="V954" i="35"/>
  <c r="W954" i="35" s="1"/>
  <c r="V956" i="35"/>
  <c r="W956" i="35" s="1"/>
  <c r="V958" i="35"/>
  <c r="W958" i="35" s="1"/>
  <c r="V962" i="35"/>
  <c r="W962" i="35" s="1"/>
  <c r="V966" i="35"/>
  <c r="W966" i="35" s="1"/>
  <c r="V968" i="35"/>
  <c r="W968" i="35" s="1"/>
  <c r="V972" i="35"/>
  <c r="W972" i="35" s="1"/>
  <c r="V976" i="35"/>
  <c r="W976" i="35" s="1"/>
  <c r="V982" i="35"/>
  <c r="W982" i="35" s="1"/>
  <c r="V983" i="35"/>
  <c r="W983" i="35" s="1"/>
  <c r="V985" i="35"/>
  <c r="W985" i="35" s="1"/>
  <c r="V991" i="35"/>
  <c r="W991" i="35" s="1"/>
  <c r="V993" i="35"/>
  <c r="W993" i="35" s="1"/>
  <c r="V997" i="35"/>
  <c r="W997" i="35" s="1"/>
  <c r="V1003" i="35"/>
  <c r="W1003" i="35" s="1"/>
  <c r="V1006" i="35"/>
  <c r="W1006" i="35" s="1"/>
  <c r="V1030" i="35"/>
  <c r="W1030" i="35" s="1"/>
  <c r="V1040" i="35"/>
  <c r="W1040" i="35" s="1"/>
  <c r="V1042" i="35"/>
  <c r="W1042" i="35" s="1"/>
  <c r="V1048" i="35"/>
  <c r="W1048" i="35" s="1"/>
  <c r="V1056" i="35"/>
  <c r="W1056" i="35" s="1"/>
  <c r="V1058" i="35"/>
  <c r="W1058" i="35" s="1"/>
  <c r="V1069" i="35"/>
  <c r="W1069" i="35" s="1"/>
  <c r="V1075" i="35"/>
  <c r="W1075" i="35" s="1"/>
  <c r="V1081" i="35"/>
  <c r="W1081" i="35" s="1"/>
  <c r="V1091" i="35"/>
  <c r="W1091" i="35" s="1"/>
  <c r="V1095" i="35"/>
  <c r="W1095" i="35" s="1"/>
  <c r="V1100" i="35"/>
  <c r="W1100" i="35" s="1"/>
  <c r="V1103" i="35"/>
  <c r="W1103" i="35" s="1"/>
  <c r="V1110" i="35"/>
  <c r="W1110" i="35" s="1"/>
  <c r="V1118" i="35"/>
  <c r="W1118" i="35" s="1"/>
  <c r="V1126" i="35"/>
  <c r="W1126" i="35" s="1"/>
  <c r="V1132" i="35"/>
  <c r="W1132" i="35" s="1"/>
  <c r="V1140" i="35"/>
  <c r="W1140" i="35" s="1"/>
  <c r="V1150" i="35"/>
  <c r="W1150" i="35" s="1"/>
  <c r="V1165" i="35"/>
  <c r="W1165" i="35" s="1"/>
  <c r="V1173" i="35"/>
  <c r="W1173" i="35" s="1"/>
  <c r="V1180" i="35"/>
  <c r="W1180" i="35" s="1"/>
  <c r="V1192" i="35"/>
  <c r="W1192" i="35" s="1"/>
  <c r="V1201" i="35"/>
  <c r="W1201" i="35" s="1"/>
  <c r="V1263" i="35"/>
  <c r="W1263" i="35" s="1"/>
  <c r="V1291" i="35"/>
  <c r="W1291" i="35" s="1"/>
  <c r="V1317" i="35"/>
  <c r="W1317" i="35" s="1"/>
  <c r="V1347" i="35"/>
  <c r="W1347" i="35" s="1"/>
  <c r="V1382" i="35"/>
  <c r="W1382" i="35" s="1"/>
  <c r="V1408" i="35"/>
  <c r="W1408" i="35" s="1"/>
  <c r="V1444" i="35"/>
  <c r="W1444" i="35" s="1"/>
  <c r="V1479" i="35"/>
  <c r="W1479" i="35" s="1"/>
  <c r="V1499" i="35"/>
  <c r="W1499" i="35" s="1"/>
  <c r="V1523" i="35"/>
  <c r="W1523" i="35" s="1"/>
  <c r="V1562" i="35"/>
  <c r="W1562" i="35" s="1"/>
  <c r="V1583" i="35"/>
  <c r="W1583" i="35" s="1"/>
  <c r="V1627" i="35"/>
  <c r="W1627" i="35" s="1"/>
  <c r="V1637" i="35"/>
  <c r="W1637" i="35" s="1"/>
  <c r="V1657" i="35"/>
  <c r="W1657" i="35" s="1"/>
  <c r="V1683" i="35"/>
  <c r="W1683" i="35" s="1"/>
  <c r="V1527" i="35"/>
  <c r="W1527" i="35" s="1"/>
  <c r="V1567" i="35"/>
  <c r="W1567" i="35" s="1"/>
  <c r="V1654" i="35"/>
  <c r="W1654" i="35" s="1"/>
  <c r="V1537" i="35"/>
  <c r="W1537" i="35" s="1"/>
  <c r="V1564" i="35"/>
  <c r="W1564" i="35" s="1"/>
  <c r="V1596" i="35"/>
  <c r="W1596" i="35" s="1"/>
  <c r="V1282" i="35"/>
  <c r="W1282" i="35" s="1"/>
  <c r="V1458" i="35"/>
  <c r="W1458" i="35" s="1"/>
  <c r="V1610" i="35"/>
  <c r="W1610" i="35" s="1"/>
  <c r="V1664" i="35"/>
  <c r="W1664" i="35" s="1"/>
  <c r="V1647" i="35"/>
  <c r="W1647" i="35" s="1"/>
  <c r="V1157" i="35"/>
  <c r="W1157" i="35" s="1"/>
  <c r="V1412" i="35"/>
  <c r="W1412" i="35" s="1"/>
  <c r="V1480" i="35"/>
  <c r="W1480" i="35" s="1"/>
  <c r="V1236" i="35"/>
  <c r="W1236" i="35" s="1"/>
  <c r="V1268" i="35"/>
  <c r="W1268" i="35" s="1"/>
  <c r="V1313" i="35"/>
  <c r="W1313" i="35" s="1"/>
  <c r="V1352" i="35"/>
  <c r="W1352" i="35" s="1"/>
  <c r="V1386" i="35"/>
  <c r="W1386" i="35" s="1"/>
  <c r="V1438" i="35"/>
  <c r="W1438" i="35" s="1"/>
  <c r="V1524" i="35"/>
  <c r="W1524" i="35" s="1"/>
  <c r="V1575" i="35"/>
  <c r="W1575" i="35" s="1"/>
  <c r="V1660" i="35"/>
  <c r="W1660" i="35" s="1"/>
  <c r="V1550" i="35"/>
  <c r="W1550" i="35" s="1"/>
  <c r="V1249" i="35"/>
  <c r="W1249" i="35" s="1"/>
  <c r="V1451" i="35"/>
  <c r="W1451" i="35" s="1"/>
  <c r="V1572" i="35"/>
  <c r="W1572" i="35" s="1"/>
  <c r="V1238" i="35"/>
  <c r="W1238" i="35" s="1"/>
  <c r="V1255" i="35"/>
  <c r="W1255" i="35" s="1"/>
  <c r="V1316" i="35"/>
  <c r="W1316" i="35" s="1"/>
  <c r="V1377" i="35"/>
  <c r="W1377" i="35" s="1"/>
  <c r="V1426" i="35"/>
  <c r="W1426" i="35" s="1"/>
  <c r="V1522" i="35"/>
  <c r="W1522" i="35" s="1"/>
  <c r="V1246" i="35"/>
  <c r="W1246" i="35" s="1"/>
  <c r="V1264" i="35"/>
  <c r="W1264" i="35" s="1"/>
  <c r="V1307" i="35"/>
  <c r="W1307" i="35" s="1"/>
  <c r="V1360" i="35"/>
  <c r="W1360" i="35" s="1"/>
  <c r="V1396" i="35"/>
  <c r="W1396" i="35" s="1"/>
  <c r="V1431" i="35"/>
  <c r="W1431" i="35" s="1"/>
  <c r="V1452" i="35"/>
  <c r="W1452" i="35" s="1"/>
  <c r="V1228" i="35"/>
  <c r="W1228" i="35" s="1"/>
  <c r="V1348" i="35"/>
  <c r="W1348" i="35" s="1"/>
  <c r="V1414" i="35"/>
  <c r="W1414" i="35" s="1"/>
  <c r="V1443" i="35"/>
  <c r="W1443" i="35" s="1"/>
  <c r="V1559" i="35"/>
  <c r="W1559" i="35" s="1"/>
  <c r="V1237" i="35"/>
  <c r="W1237" i="35" s="1"/>
  <c r="V1269" i="35"/>
  <c r="W1269" i="35" s="1"/>
  <c r="V1306" i="35"/>
  <c r="W1306" i="35" s="1"/>
  <c r="V1320" i="35"/>
  <c r="W1320" i="35" s="1"/>
  <c r="V1335" i="35"/>
  <c r="W1335" i="35" s="1"/>
  <c r="V1354" i="35"/>
  <c r="W1354" i="35" s="1"/>
  <c r="V1370" i="35"/>
  <c r="W1370" i="35" s="1"/>
  <c r="V1385" i="35"/>
  <c r="W1385" i="35" s="1"/>
  <c r="V1401" i="35"/>
  <c r="W1401" i="35" s="1"/>
  <c r="V1422" i="35"/>
  <c r="W1422" i="35" s="1"/>
  <c r="V1441" i="35"/>
  <c r="W1441" i="35" s="1"/>
  <c r="V1464" i="35"/>
  <c r="W1464" i="35" s="1"/>
  <c r="V1473" i="35"/>
  <c r="W1473" i="35" s="1"/>
  <c r="V1488" i="35"/>
  <c r="W1488" i="35" s="1"/>
  <c r="V1506" i="35"/>
  <c r="W1506" i="35" s="1"/>
  <c r="V1525" i="35"/>
  <c r="W1525" i="35" s="1"/>
  <c r="V1561" i="35"/>
  <c r="W1561" i="35" s="1"/>
  <c r="V1581" i="35"/>
  <c r="W1581" i="35" s="1"/>
  <c r="V1591" i="35"/>
  <c r="W1591" i="35" s="1"/>
  <c r="V1636" i="35"/>
  <c r="W1636" i="35" s="1"/>
  <c r="V1668" i="35"/>
  <c r="W1668" i="35" s="1"/>
  <c r="V1378" i="35"/>
  <c r="W1378" i="35" s="1"/>
  <c r="V1398" i="35"/>
  <c r="W1398" i="35" s="1"/>
  <c r="V1415" i="35"/>
  <c r="W1415" i="35" s="1"/>
  <c r="V1449" i="35"/>
  <c r="W1449" i="35" s="1"/>
  <c r="V1462" i="35"/>
  <c r="W1462" i="35" s="1"/>
  <c r="V1471" i="35"/>
  <c r="W1471" i="35" s="1"/>
  <c r="V1509" i="35"/>
  <c r="W1509" i="35" s="1"/>
  <c r="V1526" i="35"/>
  <c r="W1526" i="35" s="1"/>
  <c r="V1535" i="35"/>
  <c r="W1535" i="35" s="1"/>
  <c r="V1569" i="35"/>
  <c r="W1569" i="35" s="1"/>
  <c r="V1582" i="35"/>
  <c r="W1582" i="35" s="1"/>
  <c r="V1599" i="35"/>
  <c r="W1599" i="35" s="1"/>
  <c r="V1619" i="35"/>
  <c r="W1619" i="35" s="1"/>
  <c r="V1643" i="35"/>
  <c r="W1643" i="35" s="1"/>
  <c r="V1665" i="35"/>
  <c r="W1665" i="35" s="1"/>
  <c r="V1681" i="35"/>
  <c r="W1681" i="35" s="1"/>
  <c r="V917" i="35"/>
  <c r="W917" i="35" s="1"/>
  <c r="V1034" i="35"/>
  <c r="W1034" i="35" s="1"/>
  <c r="V1052" i="35"/>
  <c r="W1052" i="35" s="1"/>
  <c r="V1067" i="35"/>
  <c r="W1067" i="35" s="1"/>
  <c r="V1077" i="35"/>
  <c r="W1077" i="35" s="1"/>
  <c r="V1087" i="35"/>
  <c r="W1087" i="35" s="1"/>
  <c r="V1093" i="35"/>
  <c r="W1093" i="35" s="1"/>
  <c r="V1101" i="35"/>
  <c r="W1101" i="35" s="1"/>
  <c r="V1104" i="35"/>
  <c r="W1104" i="35" s="1"/>
  <c r="V1116" i="35"/>
  <c r="W1116" i="35" s="1"/>
  <c r="V1128" i="35"/>
  <c r="W1128" i="35" s="1"/>
  <c r="V1137" i="35"/>
  <c r="W1137" i="35" s="1"/>
  <c r="V1163" i="35"/>
  <c r="W1163" i="35" s="1"/>
  <c r="V1177" i="35"/>
  <c r="W1177" i="35" s="1"/>
  <c r="V1188" i="35"/>
  <c r="W1188" i="35" s="1"/>
  <c r="V1232" i="35"/>
  <c r="W1232" i="35" s="1"/>
  <c r="V1295" i="35"/>
  <c r="W1295" i="35" s="1"/>
  <c r="V1339" i="35"/>
  <c r="W1339" i="35" s="1"/>
  <c r="V1372" i="35"/>
  <c r="W1372" i="35" s="1"/>
  <c r="V1419" i="35"/>
  <c r="W1419" i="35" s="1"/>
  <c r="V1461" i="35"/>
  <c r="W1461" i="35" s="1"/>
  <c r="V1514" i="35"/>
  <c r="W1514" i="35" s="1"/>
  <c r="V1558" i="35"/>
  <c r="W1558" i="35" s="1"/>
  <c r="V1600" i="35"/>
  <c r="W1600" i="35" s="1"/>
  <c r="V1620" i="35"/>
  <c r="W1620" i="35" s="1"/>
  <c r="V1672" i="35"/>
  <c r="W1672" i="35" s="1"/>
  <c r="V1520" i="35"/>
  <c r="W1520" i="35" s="1"/>
  <c r="V1601" i="35"/>
  <c r="W1601" i="35" s="1"/>
  <c r="V1634" i="35"/>
  <c r="W1634" i="35" s="1"/>
  <c r="V1364" i="35"/>
  <c r="W1364" i="35" s="1"/>
  <c r="V1554" i="35"/>
  <c r="W1554" i="35" s="1"/>
  <c r="V1584" i="35"/>
  <c r="W1584" i="35" s="1"/>
  <c r="V1686" i="35"/>
  <c r="W1686" i="35" s="1"/>
  <c r="V1472" i="35"/>
  <c r="W1472" i="35" s="1"/>
  <c r="V1242" i="35"/>
  <c r="W1242" i="35" s="1"/>
  <c r="V1322" i="35"/>
  <c r="W1322" i="35" s="1"/>
  <c r="V1402" i="35"/>
  <c r="W1402" i="35" s="1"/>
  <c r="V1511" i="35"/>
  <c r="W1511" i="35" s="1"/>
  <c r="V1552" i="35"/>
  <c r="W1552" i="35" s="1"/>
  <c r="V1650" i="35"/>
  <c r="W1650" i="35" s="1"/>
  <c r="V1642" i="35"/>
  <c r="W1642" i="35" s="1"/>
  <c r="V1489" i="35"/>
  <c r="W1489" i="35" s="1"/>
  <c r="V1226" i="35"/>
  <c r="W1226" i="35" s="1"/>
  <c r="V1273" i="35"/>
  <c r="W1273" i="35" s="1"/>
  <c r="V1447" i="35"/>
  <c r="W1447" i="35" s="1"/>
  <c r="V1230" i="35"/>
  <c r="W1230" i="35" s="1"/>
  <c r="V1270" i="35"/>
  <c r="W1270" i="35" s="1"/>
  <c r="V1384" i="35"/>
  <c r="W1384" i="35" s="1"/>
  <c r="V1680" i="35"/>
  <c r="W1680" i="35" s="1"/>
  <c r="V1204" i="35"/>
  <c r="W1204" i="35" s="1"/>
  <c r="V1261" i="35"/>
  <c r="W1261" i="35" s="1"/>
  <c r="V1294" i="35"/>
  <c r="W1294" i="35" s="1"/>
  <c r="V1330" i="35"/>
  <c r="W1330" i="35" s="1"/>
  <c r="V1376" i="35"/>
  <c r="W1376" i="35" s="1"/>
  <c r="V1427" i="35"/>
  <c r="W1427" i="35" s="1"/>
  <c r="V1459" i="35"/>
  <c r="W1459" i="35" s="1"/>
  <c r="V1521" i="35"/>
  <c r="W1521" i="35" s="1"/>
  <c r="V1553" i="35"/>
  <c r="W1553" i="35" s="1"/>
  <c r="V1607" i="35"/>
  <c r="W1607" i="35" s="1"/>
  <c r="V1393" i="35"/>
  <c r="W1393" i="35" s="1"/>
  <c r="V1436" i="35"/>
  <c r="W1436" i="35" s="1"/>
  <c r="V1549" i="35"/>
  <c r="W1549" i="35" s="1"/>
  <c r="V1577" i="35"/>
  <c r="W1577" i="35" s="1"/>
  <c r="V1687" i="35"/>
  <c r="W1687" i="35" s="1"/>
  <c r="J16" i="24" l="1"/>
  <c r="I16" i="24" s="1"/>
  <c r="B16" i="33"/>
  <c r="C19" i="24"/>
  <c r="F16" i="33" l="1"/>
  <c r="F17" i="33" s="1"/>
  <c r="F22" i="33"/>
  <c r="F18" i="33" l="1"/>
  <c r="N10" i="24" s="1"/>
  <c r="F23" i="33"/>
  <c r="B18" i="33" l="1"/>
  <c r="B19" i="33"/>
  <c r="M8" i="24"/>
  <c r="N16" i="24"/>
  <c r="M2" i="24"/>
  <c r="B20" i="24"/>
  <c r="E18" i="24"/>
  <c r="H16" i="24" s="1"/>
  <c r="B17" i="33"/>
  <c r="J18" i="24" l="1"/>
  <c r="I18" i="24" s="1"/>
  <c r="B20" i="33"/>
  <c r="AF2" i="7" l="1"/>
  <c r="J29" i="24" s="1" a="1"/>
  <c r="J29" i="24" s="1"/>
  <c r="I29" i="24" s="1"/>
  <c r="J8" i="3" l="1" a="1"/>
  <c r="J8" i="3" s="1"/>
  <c r="I8" i="3" l="1"/>
  <c r="L3" i="3"/>
  <c r="I6" i="3" l="1"/>
  <c r="J27" i="24"/>
  <c r="I27" i="24" s="1"/>
  <c r="I3" i="3" a="1"/>
  <c r="I3" i="3" s="1"/>
  <c r="J5" i="3" a="1"/>
  <c r="J5" i="3" s="1"/>
  <c r="H38" i="24" l="1"/>
  <c r="J22" i="24" l="1"/>
  <c r="I22" i="24" s="1"/>
  <c r="H14" i="24" s="1"/>
  <c r="I14" i="24" l="1"/>
  <c r="G5"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Asher, Simon</author>
  </authors>
  <commentList>
    <comment ref="C1" authorId="0" shapeId="0" xr:uid="{62B6DB2A-C9D0-4108-8181-37F42639C168}">
      <text>
        <r>
          <rPr>
            <b/>
            <sz val="9"/>
            <color indexed="81"/>
            <rFont val="Tahoma"/>
            <family val="2"/>
          </rPr>
          <t>LA Type</t>
        </r>
        <r>
          <rPr>
            <sz val="9"/>
            <color indexed="81"/>
            <rFont val="Tahoma"/>
            <family val="2"/>
          </rPr>
          <t xml:space="preserve">
District, Unitary, Metrop'n, Boro' or London boro' in England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<sst xmlns="http://schemas.openxmlformats.org/spreadsheetml/2006/main" count="10163" uniqueCount="3945">
  <si>
    <r>
      <rPr>
        <b/>
        <u/>
        <sz val="16"/>
        <color theme="0" tint="-4.9989318521683403E-2"/>
        <rFont val="Arial"/>
        <family val="2"/>
      </rPr>
      <t xml:space="preserve">Guidance Index:
</t>
    </r>
    <r>
      <rPr>
        <b/>
        <sz val="16"/>
        <color theme="0" tint="-4.9989318521683403E-2"/>
        <rFont val="Arial"/>
        <family val="2"/>
      </rPr>
      <t xml:space="preserve">
Select a section on the right to go directly to that part of this page.
</t>
    </r>
    <r>
      <rPr>
        <b/>
        <sz val="14"/>
        <color theme="0" tint="-4.9989318521683403E-2"/>
        <rFont val="Arial"/>
        <family val="2"/>
      </rPr>
      <t>Help Line Number 03708 506 506</t>
    </r>
  </si>
  <si>
    <t>1. Submission Guidance &amp; 2. Submission Windows</t>
  </si>
  <si>
    <t>3. Where to download your form</t>
  </si>
  <si>
    <t>4. Avoiding Rejected Returns</t>
  </si>
  <si>
    <t>5. How Auto-Validation Tools &amp; 6. Disclaimer</t>
  </si>
  <si>
    <t>7. Changes to the Form</t>
  </si>
  <si>
    <t>8. Pages to Complete &amp; Checks</t>
  </si>
  <si>
    <t>9. Step by Step How To Fill In The Form</t>
  </si>
  <si>
    <t>10. Final Checks Before You Submit</t>
  </si>
  <si>
    <t>How to fill in Site Information page 1</t>
  </si>
  <si>
    <t>How to use the "Optional - Customise Your Lists" page</t>
  </si>
  <si>
    <t>How to fill in Waste Received &amp; Waste Removed pages 2 &amp; 3</t>
  </si>
  <si>
    <t>How to fill in Technical Competence page 4</t>
  </si>
  <si>
    <t>This is not the correct form for Hazardous Waste Consignee Returns. Click here for information.</t>
  </si>
  <si>
    <t>Reference Libraries &amp; Notices</t>
  </si>
  <si>
    <t xml:space="preserve"> Where to Ask for help</t>
  </si>
  <si>
    <t>Where to Send Your Return</t>
  </si>
  <si>
    <t>Click here to email hazwastereturn@environment-agency.gov.uk</t>
  </si>
  <si>
    <t>1. Submission Guidance</t>
  </si>
  <si>
    <t>2. Submission Windows</t>
  </si>
  <si>
    <t>3. Click here to download the form from GOV.UK website</t>
  </si>
  <si>
    <t>5.  Auto-Validation Tools have been added to help you</t>
  </si>
  <si>
    <t>Click here to Request for Waste Return Support</t>
  </si>
  <si>
    <t>6. Validation Disclaimer</t>
  </si>
  <si>
    <t>Click here to access the submission email. Attach your return in its original Excel format.</t>
  </si>
  <si>
    <t>How to fill in Site Information page</t>
  </si>
  <si>
    <t>How to use "Optional - Customise Your Lists" page</t>
  </si>
  <si>
    <t>How to fill in Waste Received &amp; Waste Removed pages</t>
  </si>
  <si>
    <t xml:space="preserve">How to fill in Technical Competence page </t>
  </si>
  <si>
    <t>Click here to submit your return.
This opens an email – you still need to attach your file and press send.
Include your Permit Number, Quarter and Year in the subject line and attach your Excel return.</t>
  </si>
  <si>
    <t>Reference Libraries &amp; Notices:
Select an option on the right to open that page.</t>
  </si>
  <si>
    <t>Privacy Notice</t>
  </si>
  <si>
    <t>Data Protection</t>
  </si>
  <si>
    <t>Find information about your permit here</t>
  </si>
  <si>
    <t>Version 17.0</t>
  </si>
  <si>
    <t>The Environmental Permitting (England and Wales) Regulations 2016</t>
  </si>
  <si>
    <t>Waste Tonnage Return (V17)</t>
  </si>
  <si>
    <t>Helpers - do not delete this column</t>
  </si>
  <si>
    <r>
      <t xml:space="preserve">Part 2:
</t>
    </r>
    <r>
      <rPr>
        <b/>
        <sz val="14"/>
        <color theme="0"/>
        <rFont val="Arial"/>
        <family val="2"/>
      </rPr>
      <t xml:space="preserve">Returns for Older &amp; Future Periods Only	</t>
    </r>
  </si>
  <si>
    <t>Please fill in all *MANDATORY fields in green</t>
  </si>
  <si>
    <t>Qtr 1: Jan - Mar (Submit 1- 30 April)</t>
  </si>
  <si>
    <t>Qtr 2: Apr - Jun (Submit 1 - 31 July)</t>
  </si>
  <si>
    <t>Qtr 3: Jul - Sep (Submit 1 - 31 October)</t>
  </si>
  <si>
    <t>Qtr 4: Oct - Dec (Submit 1- 31 January)</t>
  </si>
  <si>
    <r>
      <t xml:space="preserve">IMPORTANT: </t>
    </r>
    <r>
      <rPr>
        <b/>
        <sz val="12"/>
        <rFont val="Arial"/>
        <family val="2"/>
      </rPr>
      <t>Forms completed more than 14 days before the submission window opens will be categorised as 'Future Period'.</t>
    </r>
  </si>
  <si>
    <t>Return Period Entered →</t>
  </si>
  <si>
    <t>Submission status is determined by the reporting period and form completion date. *Returns are marked as ‘Late’ based on the date we receive them, not the ‘Form Completion Date’.</t>
  </si>
  <si>
    <r>
      <rPr>
        <b/>
        <sz val="11"/>
        <rFont val="Arial"/>
        <family val="2"/>
      </rPr>
      <t>Current Period:</t>
    </r>
    <r>
      <rPr>
        <sz val="11"/>
        <rFont val="Arial"/>
        <family val="2"/>
      </rPr>
      <t xml:space="preserve">
(Submission window open)</t>
    </r>
  </si>
  <si>
    <r>
      <t xml:space="preserve">Current (Late):
</t>
    </r>
    <r>
      <rPr>
        <sz val="11"/>
        <rFont val="Arial"/>
        <family val="2"/>
      </rPr>
      <t xml:space="preserve">(Window closed, deadline missed) </t>
    </r>
  </si>
  <si>
    <t>2.1: Resubmission
Is this a resubmission of a previously submitted return?  Select Y / N below:</t>
  </si>
  <si>
    <r>
      <rPr>
        <b/>
        <sz val="11"/>
        <rFont val="Arial"/>
        <family val="2"/>
      </rPr>
      <t>Older Period:</t>
    </r>
    <r>
      <rPr>
        <sz val="11"/>
        <rFont val="Arial"/>
        <family val="2"/>
      </rPr>
      <t xml:space="preserve">
(Past Qtr or Year entered)</t>
    </r>
  </si>
  <si>
    <r>
      <rPr>
        <b/>
        <sz val="11"/>
        <rFont val="Arial"/>
        <family val="2"/>
      </rPr>
      <t>Future Period:</t>
    </r>
    <r>
      <rPr>
        <sz val="11"/>
        <rFont val="Arial"/>
        <family val="2"/>
      </rPr>
      <t xml:space="preserve">
(Window not yet open / Future Qtr or Year entered)</t>
    </r>
  </si>
  <si>
    <t>Error count:</t>
  </si>
  <si>
    <t>1. Qtr Period entered</t>
  </si>
  <si>
    <t>1. * Return Period</t>
  </si>
  <si>
    <t>1. Year entered</t>
  </si>
  <si>
    <t>* Period Name:</t>
  </si>
  <si>
    <t>* Year:</t>
  </si>
  <si>
    <t>1. Part 2: Auto-generated if Older or Future period</t>
  </si>
  <si>
    <t>2. Site Operator entered</t>
  </si>
  <si>
    <t>2.2: Justification
Please tell us why you are submitting this return by selecting an option from the dropdown list below:</t>
  </si>
  <si>
    <t xml:space="preserve"> </t>
  </si>
  <si>
    <t>2. Permit Number entered</t>
  </si>
  <si>
    <t>2. Site Name entered</t>
  </si>
  <si>
    <t>2. * Operator and Site details</t>
  </si>
  <si>
    <t>2. Site Address entered</t>
  </si>
  <si>
    <t>* Site Operator:</t>
  </si>
  <si>
    <t>2. Post Code entered</t>
  </si>
  <si>
    <t>3. Waste Management Facility/Operation Type selected</t>
  </si>
  <si>
    <t>If self-initiated, select from the drop-down list below:</t>
  </si>
  <si>
    <t xml:space="preserve">* Permit Number: </t>
  </si>
  <si>
    <t xml:space="preserve">
Capitals, no spaces, brackets ( ) or backslashes \. Do not enter letters ‘EPR’, "WML" or "EAWML".</t>
  </si>
  <si>
    <t>4. Weighbridge Y/N &amp; % Weighed entered</t>
  </si>
  <si>
    <t>5. Waste received – data validation (per row)</t>
  </si>
  <si>
    <t>* Site Name:</t>
  </si>
  <si>
    <t>6. Waste removed – data validation (per row)</t>
  </si>
  <si>
    <t>7.Technical Competance Scheme entered</t>
  </si>
  <si>
    <t>If EA-driven, select from the drop-down list below:</t>
  </si>
  <si>
    <t>* Site Address:</t>
  </si>
  <si>
    <t>Mobile plants must provide the address to which the permit is issued.</t>
  </si>
  <si>
    <t>7. TCM Details if WAMITAB or EU SKILLS entered</t>
  </si>
  <si>
    <t>8. Declaration: Name entered</t>
  </si>
  <si>
    <t>8. Declaration: Position entered</t>
  </si>
  <si>
    <t>8. Declaration: Contact telephone number entered</t>
  </si>
  <si>
    <t>Other – please provide any additional information to help us understand your submission.</t>
  </si>
  <si>
    <t>8. Declaration: Email address entered</t>
  </si>
  <si>
    <t>* Post Code:</t>
  </si>
  <si>
    <t>3. * Waste Management Facility / Operation Type:</t>
  </si>
  <si>
    <t>8. * Declaration</t>
  </si>
  <si>
    <t xml:space="preserve">I certify that the information in this return is correct to the best of my knowledge and belief. </t>
  </si>
  <si>
    <t>Auto-generated Nil declaration:</t>
  </si>
  <si>
    <t>4. * Was a weighbridge used?</t>
  </si>
  <si>
    <t>* Select Y / N</t>
  </si>
  <si>
    <t xml:space="preserve"> * Name </t>
  </si>
  <si>
    <t>* Percentage weighed:</t>
  </si>
  <si>
    <t xml:space="preserve">* Position </t>
  </si>
  <si>
    <t>Click here to access the public register to find your permit and confirm your facility type.</t>
  </si>
  <si>
    <t xml:space="preserve">* Contact number </t>
  </si>
  <si>
    <t xml:space="preserve">* Date </t>
  </si>
  <si>
    <t xml:space="preserve">* Email </t>
  </si>
  <si>
    <t>Yes</t>
  </si>
  <si>
    <t>LineNo</t>
  </si>
  <si>
    <t>Origin</t>
  </si>
  <si>
    <t>Ewc</t>
  </si>
  <si>
    <t>DaR</t>
  </si>
  <si>
    <t>Mun</t>
  </si>
  <si>
    <t>deg</t>
  </si>
  <si>
    <t>state</t>
  </si>
  <si>
    <t>FAF</t>
  </si>
  <si>
    <t>PT</t>
  </si>
  <si>
    <r>
      <t>WASTE RECEIVED ON SITE</t>
    </r>
    <r>
      <rPr>
        <b/>
        <sz val="14"/>
        <color theme="0"/>
        <rFont val="Arial"/>
        <family val="2"/>
      </rPr>
      <t xml:space="preserve"> </t>
    </r>
  </si>
  <si>
    <t>Error Rows Numbers:</t>
  </si>
  <si>
    <t>AUTO Validation Section</t>
  </si>
  <si>
    <t>Combine entries only when EVERY data field is identical. Classification is based on the return period, not individual dates.</t>
  </si>
  <si>
    <t>Running Total</t>
  </si>
  <si>
    <t>Number of error rows:</t>
  </si>
  <si>
    <t>Number of rows with Tonnage:</t>
  </si>
  <si>
    <r>
      <t xml:space="preserve">1) EWC codes:  </t>
    </r>
    <r>
      <rPr>
        <b/>
        <sz val="12"/>
        <rFont val="Arial"/>
        <family val="2"/>
      </rPr>
      <t>Enter (6) six digits with no spaces, or any additional characters or symbols (e.g. asterisk * or &amp;) will fail validation and may prevent submission, or enter full code with its description exactly as shown in the dropdown list.</t>
    </r>
    <r>
      <rPr>
        <b/>
        <sz val="12"/>
        <color rgb="FFA52A2A"/>
        <rFont val="Arial"/>
        <family val="2"/>
      </rPr>
      <t xml:space="preserve">
2)  D&amp;R codes: </t>
    </r>
    <r>
      <rPr>
        <b/>
        <sz val="12"/>
        <rFont val="Arial"/>
        <family val="2"/>
      </rPr>
      <t>Enter the code exactly as shown in the dropdown list. Descriptions are not accepted and will cause an error.</t>
    </r>
  </si>
  <si>
    <t>⛔ Do NOT use Paste.
Paste will delete dropdown lists.
Use Paste Special → Values or Text only.</t>
  </si>
  <si>
    <t>Click error row number below to jump to it, once corrected the next error row will pop up</t>
  </si>
  <si>
    <r>
      <t xml:space="preserve">This section will auto-populate with any errors detected. 
</t>
    </r>
    <r>
      <rPr>
        <b/>
        <sz val="12"/>
        <color rgb="FFA52A2A"/>
        <rFont val="Arial"/>
        <family val="2"/>
      </rPr>
      <t>If ‘Amount in Tonnes’ is blank or 0 (zero), no errors will be flagged.</t>
    </r>
    <r>
      <rPr>
        <b/>
        <sz val="12"/>
        <rFont val="Arial"/>
        <family val="2"/>
      </rPr>
      <t xml:space="preserve">
⛔ Due to the standalone spreadsheet format, entries containing asterisks (*) may not be detected as errors. Please do not use these characters when completing the form.</t>
    </r>
  </si>
  <si>
    <t>Each data row must include a tonne value to be validated and processed. Blank or zero values are treated as not required and will not flag errors.
For future periods, you may pre-populate waste information, but leave the tonne value blank or 0 (zero).</t>
  </si>
  <si>
    <t>Row</t>
  </si>
  <si>
    <t xml:space="preserve">EWC Code
</t>
  </si>
  <si>
    <t>Disposal or Recovery Code</t>
  </si>
  <si>
    <t>Municipal Source? (Y/N)</t>
  </si>
  <si>
    <t>Degradable? (Y/N)</t>
  </si>
  <si>
    <t>State</t>
  </si>
  <si>
    <t>From Another Activity</t>
  </si>
  <si>
    <t>Amount in Tonnes</t>
  </si>
  <si>
    <t>Pre-treatment</t>
  </si>
  <si>
    <t>Number of errors per row</t>
  </si>
  <si>
    <t>Origin Error</t>
  </si>
  <si>
    <t>EWC Code Error</t>
  </si>
  <si>
    <t>Disposal or Recovery Code Error</t>
  </si>
  <si>
    <t>State Error</t>
  </si>
  <si>
    <t xml:space="preserve">Missing Mandatory data </t>
  </si>
  <si>
    <t>Destination</t>
  </si>
  <si>
    <t>EWC</t>
  </si>
  <si>
    <t>WASTE REMOVED FROM SITE</t>
  </si>
  <si>
    <r>
      <t xml:space="preserve">1) EWC codes: </t>
    </r>
    <r>
      <rPr>
        <b/>
        <sz val="12"/>
        <rFont val="Arial"/>
        <family val="2"/>
      </rPr>
      <t xml:space="preserve"> Enter (6) six digits with no spaces, or any additional characters or symbols (e.g. asterisk * or &amp;) will fail validation and may prevent submission, or enter full code with its description exactly as shown in the dropdown list.</t>
    </r>
    <r>
      <rPr>
        <b/>
        <sz val="12"/>
        <color rgb="FFA52A2A"/>
        <rFont val="Arial"/>
        <family val="2"/>
      </rPr>
      <t xml:space="preserve">
2)  D&amp;R codes: </t>
    </r>
    <r>
      <rPr>
        <b/>
        <sz val="12"/>
        <rFont val="Arial"/>
        <family val="2"/>
      </rPr>
      <t>Enter the code exactly as shown in the dropdown list. Descriptions are not accepted and will cause an error.</t>
    </r>
  </si>
  <si>
    <t>EWC Code</t>
  </si>
  <si>
    <t>Municipal Source?</t>
  </si>
  <si>
    <t>Destination Error</t>
  </si>
  <si>
    <t>Missing Mandatory data</t>
  </si>
  <si>
    <r>
      <rPr>
        <b/>
        <sz val="20"/>
        <color theme="0"/>
        <rFont val="Arial"/>
        <family val="2"/>
      </rPr>
      <t>TECHNICAL COMPETENCE</t>
    </r>
    <r>
      <rPr>
        <b/>
        <sz val="18"/>
        <color theme="0"/>
        <rFont val="Arial"/>
        <family val="2"/>
      </rPr>
      <t xml:space="preserve">
If your information has not changed since your last return, select the ‘No TCM Change Since Last Return’ option in the GREEN box </t>
    </r>
    <r>
      <rPr>
        <b/>
        <sz val="22"/>
        <color theme="0"/>
        <rFont val="Arial"/>
        <family val="2"/>
      </rPr>
      <t>➜</t>
    </r>
  </si>
  <si>
    <r>
      <t xml:space="preserve">*Fields highlighted in green are mandatory. Please select an option from the drop-down list.
</t>
    </r>
    <r>
      <rPr>
        <sz val="16"/>
        <color theme="0"/>
        <rFont val="Arial"/>
        <family val="2"/>
      </rPr>
      <t>You must select the ‘No TCM Change Since Last Return’ if no change in information since your last return</t>
    </r>
  </si>
  <si>
    <t>You have selected a Facility Type (main permit) that is exempt from Technical Competence. Please select Y / N to answer the question below:</t>
  </si>
  <si>
    <t>1.</t>
  </si>
  <si>
    <t xml:space="preserve">*Which technical competence scheme do you comply with?  </t>
  </si>
  <si>
    <t>Are you a multiple‑facility operation that also carries out any waste activity types, different from your main permit facility type, that require Technical Competence? Y /N:</t>
  </si>
  <si>
    <t>2.</t>
  </si>
  <si>
    <t>You selected ‘EU Skills / ESA’. Please enter the accredited certification body and the certification number for your Competence Management System below:</t>
  </si>
  <si>
    <t>Error Message:</t>
  </si>
  <si>
    <t xml:space="preserve">* If relying on the period of grace under the EU Skills/ESA scheme, specify your contract number </t>
  </si>
  <si>
    <t>⛔Use: Right-click → Clear Contents. Do not use Delete.</t>
  </si>
  <si>
    <t>*SELECT Accreditation Certification Body from drop-down list:</t>
  </si>
  <si>
    <t>*ENTER Certification No.</t>
  </si>
  <si>
    <t>Errors (Auto Validation)</t>
  </si>
  <si>
    <t xml:space="preserve"> 4 (Four) Dropdown List Options:</t>
  </si>
  <si>
    <r>
      <t xml:space="preserve"> 1) No TCM Change Since Last Return - You must select if no details have changed.
 2) No Scheme -</t>
    </r>
    <r>
      <rPr>
        <b/>
        <sz val="14"/>
        <color rgb="FFA52A2A"/>
        <rFont val="Arial"/>
        <family val="2"/>
      </rPr>
      <t xml:space="preserve"> No additional data required</t>
    </r>
    <r>
      <rPr>
        <b/>
        <sz val="14"/>
        <color theme="1"/>
        <rFont val="Arial"/>
        <family val="2"/>
      </rPr>
      <t xml:space="preserve">
 3) WAMITAB / CIWM - </t>
    </r>
    <r>
      <rPr>
        <b/>
        <sz val="14"/>
        <color rgb="FFA52A2A"/>
        <rFont val="Arial"/>
        <family val="2"/>
      </rPr>
      <t>Enter Technical Competence Manager Names(s) and DOB(s)</t>
    </r>
    <r>
      <rPr>
        <b/>
        <sz val="14"/>
        <color theme="1"/>
        <rFont val="Arial"/>
        <family val="2"/>
      </rPr>
      <t xml:space="preserve">
 4) EU Skills / ESA - </t>
    </r>
    <r>
      <rPr>
        <b/>
        <sz val="14"/>
        <color rgb="FFA52A2A"/>
        <rFont val="Arial"/>
        <family val="2"/>
      </rPr>
      <t>Select accreditation body from dropdown list with certification no.</t>
    </r>
  </si>
  <si>
    <t>3.</t>
  </si>
  <si>
    <t>You selected ‘WAMITAB / CIWM’. Please enter the full name and date of birth for each technically competent manager below. 
Names must include a forename and surname and begin with capital letters.</t>
  </si>
  <si>
    <t xml:space="preserve">*TCM NAME </t>
  </si>
  <si>
    <t>*DOB</t>
  </si>
  <si>
    <t>Important Notice</t>
  </si>
  <si>
    <t>If you hold a WAMITAB or CIWM certificate, you must provide your date of birth.</t>
  </si>
  <si>
    <t>This is required to verify your qualification with the awarding body.</t>
  </si>
  <si>
    <t>We cannot complete the check without it.</t>
  </si>
  <si>
    <t>See our Data Protection information for details:</t>
  </si>
  <si>
    <t>https://www.gov.uk/government/publications/privacy-notice-national-operator-waste-returns</t>
  </si>
  <si>
    <t>Your date of birth is stored securely and separately from waste return data.</t>
  </si>
  <si>
    <t>It is protected under the General Data Protection Regulation (GDPR) 2018.</t>
  </si>
  <si>
    <t>We do not share or publish this information.</t>
  </si>
  <si>
    <t>It is used only to check TCM compliance, and we take this responsibility very seriously.</t>
  </si>
  <si>
    <t>What You Need to Know</t>
  </si>
  <si>
    <t>What data we need: Your date of birth (for WAMITAB/CIWM certificate holders).</t>
  </si>
  <si>
    <t>What we do with the data: Verify your qualification with the awarding body.</t>
  </si>
  <si>
    <t>How long we hold the data: Only as long as necessary for compliance checks.</t>
  </si>
  <si>
    <t>https://www.gov.uk/data-protection</t>
  </si>
  <si>
    <r>
      <t xml:space="preserve">Customise dropdown lists for Waste </t>
    </r>
    <r>
      <rPr>
        <b/>
        <u/>
        <sz val="16"/>
        <rFont val="Arial"/>
        <family val="2"/>
      </rPr>
      <t>Received</t>
    </r>
    <r>
      <rPr>
        <b/>
        <sz val="16"/>
        <rFont val="Arial"/>
        <family val="2"/>
      </rPr>
      <t xml:space="preserve"> (green columns) and Waste </t>
    </r>
    <r>
      <rPr>
        <b/>
        <u/>
        <sz val="16"/>
        <rFont val="Arial"/>
        <family val="2"/>
      </rPr>
      <t>Removed</t>
    </r>
    <r>
      <rPr>
        <b/>
        <sz val="16"/>
        <rFont val="Arial"/>
        <family val="2"/>
      </rPr>
      <t xml:space="preserve"> (red columns) pages by selecting Yes or No in the green columns.</t>
    </r>
  </si>
  <si>
    <r>
      <t xml:space="preserve">Select EWC Codes for Waste </t>
    </r>
    <r>
      <rPr>
        <b/>
        <u/>
        <sz val="18"/>
        <color theme="0"/>
        <rFont val="Arial"/>
        <family val="2"/>
      </rPr>
      <t>Received</t>
    </r>
    <r>
      <rPr>
        <b/>
        <sz val="18"/>
        <color theme="0"/>
        <rFont val="Arial"/>
        <family val="2"/>
      </rPr>
      <t xml:space="preserve"> here
Select the 6 (six) digit code with description and the corresponding 6 (six) digit code with no description will also automatically appear at the bottom of the dropdown list.</t>
    </r>
  </si>
  <si>
    <r>
      <t xml:space="preserve">Select EWC Codes for Waste </t>
    </r>
    <r>
      <rPr>
        <b/>
        <u/>
        <sz val="18"/>
        <color theme="0"/>
        <rFont val="Arial"/>
        <family val="2"/>
      </rPr>
      <t>Removed</t>
    </r>
    <r>
      <rPr>
        <b/>
        <sz val="18"/>
        <color theme="0"/>
        <rFont val="Arial"/>
        <family val="2"/>
      </rPr>
      <t xml:space="preserve"> here
Select the 6 (six) digit code with description and the corresponding 6 (six) digit code with no description will also automatically appear at the bottom of the dropdown list.</t>
    </r>
  </si>
  <si>
    <r>
      <t xml:space="preserve">Select Origins for Waste </t>
    </r>
    <r>
      <rPr>
        <b/>
        <u/>
        <sz val="18"/>
        <color theme="0"/>
        <rFont val="Arial"/>
        <family val="2"/>
      </rPr>
      <t>Received</t>
    </r>
    <r>
      <rPr>
        <b/>
        <sz val="18"/>
        <color theme="0"/>
        <rFont val="Arial"/>
        <family val="2"/>
      </rPr>
      <t xml:space="preserve"> here</t>
    </r>
  </si>
  <si>
    <r>
      <t xml:space="preserve">Select Destinations for Waste </t>
    </r>
    <r>
      <rPr>
        <b/>
        <u/>
        <sz val="18"/>
        <color theme="0"/>
        <rFont val="Arial"/>
        <family val="2"/>
      </rPr>
      <t>Removed</t>
    </r>
    <r>
      <rPr>
        <b/>
        <sz val="18"/>
        <color theme="0"/>
        <rFont val="Arial"/>
        <family val="2"/>
      </rPr>
      <t xml:space="preserve"> here</t>
    </r>
  </si>
  <si>
    <r>
      <t xml:space="preserve">Select Disposal or Recovery codes for Waste </t>
    </r>
    <r>
      <rPr>
        <b/>
        <u/>
        <sz val="18"/>
        <color theme="0"/>
        <rFont val="Arial"/>
        <family val="2"/>
      </rPr>
      <t>Received</t>
    </r>
    <r>
      <rPr>
        <b/>
        <sz val="18"/>
        <color theme="0"/>
        <rFont val="Arial"/>
        <family val="2"/>
      </rPr>
      <t xml:space="preserve"> here</t>
    </r>
  </si>
  <si>
    <r>
      <t xml:space="preserve">Select Disposal or Recovery codes for Waste </t>
    </r>
    <r>
      <rPr>
        <b/>
        <u/>
        <sz val="18"/>
        <color theme="0"/>
        <rFont val="Arial"/>
        <family val="2"/>
      </rPr>
      <t>Removed</t>
    </r>
    <r>
      <rPr>
        <b/>
        <sz val="18"/>
        <color theme="0"/>
        <rFont val="Arial"/>
        <family val="2"/>
      </rPr>
      <t xml:space="preserve"> here</t>
    </r>
  </si>
  <si>
    <t>Choose the local authority district/borough, if not known, choose the county or planning region instead.</t>
  </si>
  <si>
    <r>
      <t xml:space="preserve">Choose your </t>
    </r>
    <r>
      <rPr>
        <b/>
        <u/>
        <sz val="12"/>
        <rFont val="Arial"/>
        <family val="2"/>
      </rPr>
      <t>Origins</t>
    </r>
    <r>
      <rPr>
        <b/>
        <sz val="12"/>
        <rFont val="Arial"/>
        <family val="2"/>
      </rPr>
      <t xml:space="preserve"> here</t>
    </r>
  </si>
  <si>
    <t>Save to apply changes.
You can use the fill function on Yes/No cells.</t>
  </si>
  <si>
    <r>
      <t xml:space="preserve">Choose your </t>
    </r>
    <r>
      <rPr>
        <b/>
        <u/>
        <sz val="12"/>
        <rFont val="Arial"/>
        <family val="2"/>
      </rPr>
      <t>Destinations</t>
    </r>
    <r>
      <rPr>
        <b/>
        <sz val="12"/>
        <rFont val="Arial"/>
        <family val="2"/>
      </rPr>
      <t xml:space="preserve"> here</t>
    </r>
  </si>
  <si>
    <t>Permitted codes are listed in Schedule 1 of your Environmental Permit.</t>
  </si>
  <si>
    <r>
      <t xml:space="preserve">Choose your Waste </t>
    </r>
    <r>
      <rPr>
        <b/>
        <u/>
        <sz val="12"/>
        <rFont val="Arial"/>
        <family val="2"/>
      </rPr>
      <t>Received</t>
    </r>
    <r>
      <rPr>
        <b/>
        <sz val="12"/>
        <rFont val="Arial"/>
        <family val="2"/>
      </rPr>
      <t xml:space="preserve"> D&amp;R Codes here</t>
    </r>
  </si>
  <si>
    <r>
      <t xml:space="preserve">Choose your Waste </t>
    </r>
    <r>
      <rPr>
        <b/>
        <u/>
        <sz val="12"/>
        <rFont val="Arial"/>
        <family val="2"/>
      </rPr>
      <t xml:space="preserve">Removed </t>
    </r>
    <r>
      <rPr>
        <b/>
        <sz val="12"/>
        <rFont val="Arial"/>
        <family val="2"/>
      </rPr>
      <t>D&amp;R Codes here</t>
    </r>
  </si>
  <si>
    <t>Permitted waste types (EWC codes) are listed in Schedule 2 of your Environmental Permit.</t>
  </si>
  <si>
    <t>Choose your Waste Received EWC Codes here</t>
  </si>
  <si>
    <t>Save to apply changes.
You can use the fill function on Green or Red Yes/No cells only.</t>
  </si>
  <si>
    <r>
      <t xml:space="preserve">Choose your Waste </t>
    </r>
    <r>
      <rPr>
        <b/>
        <u/>
        <sz val="12"/>
        <rFont val="Arial"/>
        <family val="2"/>
      </rPr>
      <t>Removed</t>
    </r>
    <r>
      <rPr>
        <b/>
        <sz val="12"/>
        <rFont val="Arial"/>
        <family val="2"/>
      </rPr>
      <t xml:space="preserve"> EWC Codes here</t>
    </r>
  </si>
  <si>
    <t>Origins Master List</t>
  </si>
  <si>
    <t>Select No to exclude from your list</t>
  </si>
  <si>
    <r>
      <t xml:space="preserve">This column shows what will now appear in your </t>
    </r>
    <r>
      <rPr>
        <b/>
        <u/>
        <sz val="12"/>
        <rFont val="Arial"/>
        <family val="2"/>
      </rPr>
      <t>Origins</t>
    </r>
    <r>
      <rPr>
        <b/>
        <sz val="12"/>
        <rFont val="Arial"/>
        <family val="2"/>
      </rPr>
      <t xml:space="preserve"> list</t>
    </r>
  </si>
  <si>
    <t>Destinations Master List</t>
  </si>
  <si>
    <r>
      <t xml:space="preserve">This column shows what will now appear in your </t>
    </r>
    <r>
      <rPr>
        <b/>
        <u/>
        <sz val="12"/>
        <rFont val="Arial"/>
        <family val="2"/>
      </rPr>
      <t>Destinations</t>
    </r>
    <r>
      <rPr>
        <b/>
        <sz val="12"/>
        <rFont val="Arial"/>
        <family val="2"/>
      </rPr>
      <t xml:space="preserve"> list</t>
    </r>
  </si>
  <si>
    <r>
      <t xml:space="preserve">Waste </t>
    </r>
    <r>
      <rPr>
        <b/>
        <u/>
        <sz val="12"/>
        <rFont val="Arial"/>
        <family val="2"/>
      </rPr>
      <t>Received</t>
    </r>
    <r>
      <rPr>
        <b/>
        <sz val="12"/>
        <rFont val="Arial"/>
        <family val="2"/>
      </rPr>
      <t xml:space="preserve"> Disposal or Recovery Code Master List </t>
    </r>
  </si>
  <si>
    <r>
      <t xml:space="preserve">This column shows what will now appear in your D&amp;R Codes Waste </t>
    </r>
    <r>
      <rPr>
        <b/>
        <u/>
        <sz val="12"/>
        <rFont val="Arial"/>
        <family val="2"/>
      </rPr>
      <t>Received</t>
    </r>
    <r>
      <rPr>
        <b/>
        <sz val="12"/>
        <rFont val="Arial"/>
        <family val="2"/>
      </rPr>
      <t xml:space="preserve"> list</t>
    </r>
  </si>
  <si>
    <r>
      <t xml:space="preserve">Waste </t>
    </r>
    <r>
      <rPr>
        <b/>
        <u/>
        <sz val="12"/>
        <rFont val="Arial"/>
        <family val="2"/>
      </rPr>
      <t>Removed</t>
    </r>
    <r>
      <rPr>
        <b/>
        <sz val="12"/>
        <rFont val="Arial"/>
        <family val="2"/>
      </rPr>
      <t xml:space="preserve"> Disposal or Recovery Code Master List</t>
    </r>
  </si>
  <si>
    <r>
      <t xml:space="preserve">This column shows what will now appear in your D&amp;R Codes Waste </t>
    </r>
    <r>
      <rPr>
        <b/>
        <u/>
        <sz val="12"/>
        <rFont val="Arial"/>
        <family val="2"/>
      </rPr>
      <t>Removed</t>
    </r>
    <r>
      <rPr>
        <b/>
        <sz val="12"/>
        <rFont val="Arial"/>
        <family val="2"/>
      </rPr>
      <t xml:space="preserve"> list</t>
    </r>
  </si>
  <si>
    <r>
      <t xml:space="preserve">EWC Codes Master List 
Waste </t>
    </r>
    <r>
      <rPr>
        <b/>
        <u/>
        <sz val="12"/>
        <rFont val="Arial"/>
        <family val="2"/>
      </rPr>
      <t>Received</t>
    </r>
  </si>
  <si>
    <r>
      <t xml:space="preserve">This column shows what will now appear in your EWC Waste </t>
    </r>
    <r>
      <rPr>
        <b/>
        <u/>
        <sz val="12"/>
        <rFont val="Arial"/>
        <family val="2"/>
      </rPr>
      <t>Received</t>
    </r>
    <r>
      <rPr>
        <b/>
        <sz val="12"/>
        <rFont val="Arial"/>
        <family val="2"/>
      </rPr>
      <t xml:space="preserve"> list</t>
    </r>
  </si>
  <si>
    <r>
      <t xml:space="preserve">EWC Codes Master List 
Waste </t>
    </r>
    <r>
      <rPr>
        <b/>
        <u/>
        <sz val="12"/>
        <rFont val="Arial"/>
        <family val="2"/>
      </rPr>
      <t>Removed</t>
    </r>
  </si>
  <si>
    <r>
      <t xml:space="preserve">This column shows what will now appear in your EWC Waste </t>
    </r>
    <r>
      <rPr>
        <b/>
        <u/>
        <sz val="12"/>
        <rFont val="Arial"/>
        <family val="2"/>
      </rPr>
      <t>Removed</t>
    </r>
    <r>
      <rPr>
        <b/>
        <sz val="12"/>
        <rFont val="Arial"/>
        <family val="2"/>
      </rPr>
      <t xml:space="preserve"> list</t>
    </r>
  </si>
  <si>
    <t>No</t>
  </si>
  <si>
    <t>Origins and Destinations</t>
  </si>
  <si>
    <r>
      <rPr>
        <b/>
        <sz val="14"/>
        <color theme="0"/>
        <rFont val="Arial"/>
        <family val="2"/>
      </rPr>
      <t>Select the local authority area for where the waste has come from (origin) and where it is going to (destination):</t>
    </r>
    <r>
      <rPr>
        <b/>
        <sz val="12"/>
        <color theme="0"/>
        <rFont val="Arial"/>
        <family val="2"/>
      </rPr>
      <t xml:space="preserve">
</t>
    </r>
    <r>
      <rPr>
        <sz val="12"/>
        <color theme="0"/>
        <rFont val="Arial"/>
        <family val="2"/>
      </rPr>
      <t>1. Please use the smallest area possible, for example a district council. 
2. Only locations selected from these lists are accepted.
3. Do not enter your own descriptions or abbreviations. 
4. If your area does not appear, select the closest available option.
5. If the waste has come from, or is going to, overseas, select Outside UK.</t>
    </r>
  </si>
  <si>
    <t>All District, Unitaries, Metroplitan  Borough, London Borough and County councils plus regions</t>
  </si>
  <si>
    <t>Filter By First Letter</t>
  </si>
  <si>
    <t>Filter by Local authority area</t>
  </si>
  <si>
    <t>Aberdeen City</t>
  </si>
  <si>
    <t>Aberdeenshire</t>
  </si>
  <si>
    <t>Adur</t>
  </si>
  <si>
    <t>Amber Valley</t>
  </si>
  <si>
    <t>Angus</t>
  </si>
  <si>
    <t>Antrim and Newtownabbey</t>
  </si>
  <si>
    <t>Ards and North Down</t>
  </si>
  <si>
    <t>Argyll and Bute</t>
  </si>
  <si>
    <t>Armagh City, Banbridge and Craigavon</t>
  </si>
  <si>
    <t>Arun</t>
  </si>
  <si>
    <t>Ashfield</t>
  </si>
  <si>
    <t>Ashford</t>
  </si>
  <si>
    <t>Babergh</t>
  </si>
  <si>
    <t>Barking and Dagenham</t>
  </si>
  <si>
    <t>Barnet</t>
  </si>
  <si>
    <t>Barnsley</t>
  </si>
  <si>
    <t>Basildon</t>
  </si>
  <si>
    <t>Basingstoke and Deane</t>
  </si>
  <si>
    <t>Bassetlaw</t>
  </si>
  <si>
    <t>Bath and North East Somerset</t>
  </si>
  <si>
    <t>Bath, Bristol and S Glo</t>
  </si>
  <si>
    <t>Bedford</t>
  </si>
  <si>
    <t>Bedfordshire</t>
  </si>
  <si>
    <t>Belfast</t>
  </si>
  <si>
    <t>Berkshire</t>
  </si>
  <si>
    <t>Bexley</t>
  </si>
  <si>
    <t>Birmingham City</t>
  </si>
  <si>
    <t>Blaby</t>
  </si>
  <si>
    <t>Blackburn with Darwen</t>
  </si>
  <si>
    <t>Blackpool</t>
  </si>
  <si>
    <t>Blaenau Gwent</t>
  </si>
  <si>
    <t>Bolsover</t>
  </si>
  <si>
    <t>Bolton</t>
  </si>
  <si>
    <t>Boston</t>
  </si>
  <si>
    <t>Bournemouth, Christchurch and Poole</t>
  </si>
  <si>
    <t>Bracknell Forest</t>
  </si>
  <si>
    <t>Bradford City</t>
  </si>
  <si>
    <t>Braintree</t>
  </si>
  <si>
    <t>Breckland</t>
  </si>
  <si>
    <t>Brent</t>
  </si>
  <si>
    <t>Brentwood</t>
  </si>
  <si>
    <t>Bridgend</t>
  </si>
  <si>
    <t>Brighton and Hove</t>
  </si>
  <si>
    <t>Bristol City</t>
  </si>
  <si>
    <t>Broadland</t>
  </si>
  <si>
    <t>Bromley</t>
  </si>
  <si>
    <t>Bromsgrove</t>
  </si>
  <si>
    <t>Broxbourne</t>
  </si>
  <si>
    <t>Broxtowe</t>
  </si>
  <si>
    <t>Buckinghamshire</t>
  </si>
  <si>
    <t>Burnley</t>
  </si>
  <si>
    <t>Bury</t>
  </si>
  <si>
    <t>Caerphilly</t>
  </si>
  <si>
    <t>Calderdale</t>
  </si>
  <si>
    <t>Cambridge</t>
  </si>
  <si>
    <t>Cambridgeshire</t>
  </si>
  <si>
    <t>Camden</t>
  </si>
  <si>
    <t>Cannock Chase</t>
  </si>
  <si>
    <t>Canterbury</t>
  </si>
  <si>
    <t>Cardiff</t>
  </si>
  <si>
    <t>Carmarthenshire</t>
  </si>
  <si>
    <t>Castle Point</t>
  </si>
  <si>
    <t>Causeway Coast and Glens</t>
  </si>
  <si>
    <t>Central Bedfordshire</t>
  </si>
  <si>
    <t>Central London</t>
  </si>
  <si>
    <t>Ceredigion</t>
  </si>
  <si>
    <t>Charnwood</t>
  </si>
  <si>
    <t>Chelmsford</t>
  </si>
  <si>
    <t>Cheltenham</t>
  </si>
  <si>
    <t>Cherwell</t>
  </si>
  <si>
    <t>Cheshire</t>
  </si>
  <si>
    <t>Cheshire East</t>
  </si>
  <si>
    <t>Cheshire West and Chester</t>
  </si>
  <si>
    <t>Chesterfield</t>
  </si>
  <si>
    <t>Chichester</t>
  </si>
  <si>
    <t>Chorley</t>
  </si>
  <si>
    <t>City of Derby</t>
  </si>
  <si>
    <t>City of Edinburgh</t>
  </si>
  <si>
    <t>City of London</t>
  </si>
  <si>
    <t>Clackmannanshire</t>
  </si>
  <si>
    <t>Colchester</t>
  </si>
  <si>
    <t>Conwy</t>
  </si>
  <si>
    <t>Cornwall</t>
  </si>
  <si>
    <t>Cotswold</t>
  </si>
  <si>
    <t>County Durham</t>
  </si>
  <si>
    <t>Coventry</t>
  </si>
  <si>
    <t>Crawley</t>
  </si>
  <si>
    <t>Croydon</t>
  </si>
  <si>
    <t>Cumberland</t>
  </si>
  <si>
    <t>Cumbria</t>
  </si>
  <si>
    <t>Dacorum</t>
  </si>
  <si>
    <t>Darlington</t>
  </si>
  <si>
    <t>Dartford</t>
  </si>
  <si>
    <t>Denbighshire</t>
  </si>
  <si>
    <t>Derbyshire</t>
  </si>
  <si>
    <t>Derbyshire Dales</t>
  </si>
  <si>
    <t>Derry City and Strabane</t>
  </si>
  <si>
    <t>Devon</t>
  </si>
  <si>
    <t>Doncaster</t>
  </si>
  <si>
    <t>Dorset</t>
  </si>
  <si>
    <t>Dover</t>
  </si>
  <si>
    <t>Dudley</t>
  </si>
  <si>
    <t>Dumfries and Galloway</t>
  </si>
  <si>
    <t>Dundee City</t>
  </si>
  <si>
    <t>Ealing</t>
  </si>
  <si>
    <t>East Ayrshire</t>
  </si>
  <si>
    <t>East Cambridgeshire</t>
  </si>
  <si>
    <t>East Devon</t>
  </si>
  <si>
    <t>East Dunbartonshire</t>
  </si>
  <si>
    <t>East Hampshire</t>
  </si>
  <si>
    <t>East Hertfordshire</t>
  </si>
  <si>
    <t>East Lindsey</t>
  </si>
  <si>
    <t>East London Waste Authority</t>
  </si>
  <si>
    <t>East Lothian</t>
  </si>
  <si>
    <t>East Midlands</t>
  </si>
  <si>
    <t>East of England</t>
  </si>
  <si>
    <t>East Renfrewshire</t>
  </si>
  <si>
    <t>East Riding of Yorkshire</t>
  </si>
  <si>
    <t>East Staffordshire</t>
  </si>
  <si>
    <t>East Suffolk</t>
  </si>
  <si>
    <t>East Sussex</t>
  </si>
  <si>
    <t>Eastbourne</t>
  </si>
  <si>
    <t>Eastleigh</t>
  </si>
  <si>
    <t>Elmbridge</t>
  </si>
  <si>
    <t>Enfield</t>
  </si>
  <si>
    <t>Epping Forest</t>
  </si>
  <si>
    <t>Epsom and Ewell</t>
  </si>
  <si>
    <t>Erewash</t>
  </si>
  <si>
    <t>Essex</t>
  </si>
  <si>
    <t>Exeter</t>
  </si>
  <si>
    <t>Falkirk</t>
  </si>
  <si>
    <t>Fareham</t>
  </si>
  <si>
    <t>Fenland</t>
  </si>
  <si>
    <t>Fermanagh and Omagh</t>
  </si>
  <si>
    <t>Fife</t>
  </si>
  <si>
    <t>Flintshire</t>
  </si>
  <si>
    <t>Folkestone and Hythe</t>
  </si>
  <si>
    <t>Forest of Dean</t>
  </si>
  <si>
    <t>Former Humberside</t>
  </si>
  <si>
    <t>Fylde</t>
  </si>
  <si>
    <t>Gateshead</t>
  </si>
  <si>
    <t>Gedling</t>
  </si>
  <si>
    <t>Glasgow City</t>
  </si>
  <si>
    <t>Gloucester</t>
  </si>
  <si>
    <t>Gloucestershire</t>
  </si>
  <si>
    <t>Gosport</t>
  </si>
  <si>
    <t>Gravesham</t>
  </si>
  <si>
    <t>Great Yarmouth</t>
  </si>
  <si>
    <t>Greater Manchester</t>
  </si>
  <si>
    <t>Greenwich</t>
  </si>
  <si>
    <t>Guildford</t>
  </si>
  <si>
    <t>Gwynedd</t>
  </si>
  <si>
    <t>Hackney</t>
  </si>
  <si>
    <t>Halton</t>
  </si>
  <si>
    <t>Hammersmith and Fulham</t>
  </si>
  <si>
    <t>Hampshire</t>
  </si>
  <si>
    <t>Harborough</t>
  </si>
  <si>
    <t>Haringey</t>
  </si>
  <si>
    <t>Harlow</t>
  </si>
  <si>
    <t>Harrow</t>
  </si>
  <si>
    <t>Hart</t>
  </si>
  <si>
    <t>Hartlepool</t>
  </si>
  <si>
    <t>Hastings</t>
  </si>
  <si>
    <t>Havant</t>
  </si>
  <si>
    <t>Havering</t>
  </si>
  <si>
    <t>Herefordshire</t>
  </si>
  <si>
    <t>Herefordshire, The County of</t>
  </si>
  <si>
    <t>Hertfordshire</t>
  </si>
  <si>
    <t>Hertsmere</t>
  </si>
  <si>
    <t>High Peak</t>
  </si>
  <si>
    <t>Highland</t>
  </si>
  <si>
    <t>Hillingdon</t>
  </si>
  <si>
    <t>Hinckley and Bosworth</t>
  </si>
  <si>
    <t>Horsham</t>
  </si>
  <si>
    <t>Hounslow</t>
  </si>
  <si>
    <t>Huntingdonshire</t>
  </si>
  <si>
    <t>Hyndburn</t>
  </si>
  <si>
    <t>Inverclyde</t>
  </si>
  <si>
    <t>Ipswich</t>
  </si>
  <si>
    <t>Isle of Anglesey</t>
  </si>
  <si>
    <t>Isle of Wight</t>
  </si>
  <si>
    <t>Isles of Scilly</t>
  </si>
  <si>
    <t>Islington</t>
  </si>
  <si>
    <t>Kensington and Chelsea</t>
  </si>
  <si>
    <t>Kent</t>
  </si>
  <si>
    <t>King's Lynn and West Norfolk</t>
  </si>
  <si>
    <t>Kingston Upon Hull City</t>
  </si>
  <si>
    <t>Kingston upon Thames</t>
  </si>
  <si>
    <t>Kirklees</t>
  </si>
  <si>
    <t>Knowsley</t>
  </si>
  <si>
    <t>Lambeth</t>
  </si>
  <si>
    <t>Lancashire</t>
  </si>
  <si>
    <t>Lancaster</t>
  </si>
  <si>
    <t>Leeds</t>
  </si>
  <si>
    <t>Leicester City</t>
  </si>
  <si>
    <t>Leicestershire</t>
  </si>
  <si>
    <t>Lewes</t>
  </si>
  <si>
    <t>Lewisham</t>
  </si>
  <si>
    <t>Lichfield</t>
  </si>
  <si>
    <t>Lincoln</t>
  </si>
  <si>
    <t>Lincolnshire</t>
  </si>
  <si>
    <t>Lisburn and Castlereagh</t>
  </si>
  <si>
    <t>Liverpool</t>
  </si>
  <si>
    <t>London</t>
  </si>
  <si>
    <t>Luton</t>
  </si>
  <si>
    <t>Maidstone</t>
  </si>
  <si>
    <t>Maldon</t>
  </si>
  <si>
    <t>Malvern Hills</t>
  </si>
  <si>
    <t>Manchester</t>
  </si>
  <si>
    <t>Mansfield</t>
  </si>
  <si>
    <t>Medway</t>
  </si>
  <si>
    <t>Melton</t>
  </si>
  <si>
    <t>Merseyside</t>
  </si>
  <si>
    <t>Merthyr Tydfil</t>
  </si>
  <si>
    <t>Merton</t>
  </si>
  <si>
    <t>Mid and East Antrim</t>
  </si>
  <si>
    <t>Mid Devon</t>
  </si>
  <si>
    <t>Mid Suffolk</t>
  </si>
  <si>
    <t>Mid Sussex</t>
  </si>
  <si>
    <t>Mid Ulster</t>
  </si>
  <si>
    <t>Middlesbrough</t>
  </si>
  <si>
    <t>Midlothian</t>
  </si>
  <si>
    <t>Milton Keynes</t>
  </si>
  <si>
    <t>Mole Valley</t>
  </si>
  <si>
    <t>Monmouthshire</t>
  </si>
  <si>
    <t>Moray</t>
  </si>
  <si>
    <t>Na h-Eileanan Siar</t>
  </si>
  <si>
    <t>Neath Port Talbot</t>
  </si>
  <si>
    <t>New Forest</t>
  </si>
  <si>
    <t>Newark and Sherwood</t>
  </si>
  <si>
    <t>Newcastle upon Tyne</t>
  </si>
  <si>
    <t>Newcastle-under-Lyme</t>
  </si>
  <si>
    <t>Newham</t>
  </si>
  <si>
    <t>Newport</t>
  </si>
  <si>
    <t>Newry, Mourne and Down</t>
  </si>
  <si>
    <t>Norfolk</t>
  </si>
  <si>
    <t>North Ayrshire</t>
  </si>
  <si>
    <t>North Devon</t>
  </si>
  <si>
    <t>North East</t>
  </si>
  <si>
    <t>North East Derbyshire</t>
  </si>
  <si>
    <t>North East Lincolnshire</t>
  </si>
  <si>
    <t>North Hertfordshire</t>
  </si>
  <si>
    <t>North Kesteven</t>
  </si>
  <si>
    <t>North Lanarkshire</t>
  </si>
  <si>
    <t>North Lincolnshire</t>
  </si>
  <si>
    <t>North London Waste Authority</t>
  </si>
  <si>
    <t>North Norfolk</t>
  </si>
  <si>
    <t>North Northamptonshire</t>
  </si>
  <si>
    <t>North Somerset</t>
  </si>
  <si>
    <t>North Tyneside</t>
  </si>
  <si>
    <t>North Warwickshire</t>
  </si>
  <si>
    <t>North West</t>
  </si>
  <si>
    <t>North West Leicestershire</t>
  </si>
  <si>
    <t>North Yorkshire</t>
  </si>
  <si>
    <t>Northamptonshire</t>
  </si>
  <si>
    <t>Northern Ireland</t>
  </si>
  <si>
    <t>Northumberland</t>
  </si>
  <si>
    <t>Norwich</t>
  </si>
  <si>
    <t>Nottingham City</t>
  </si>
  <si>
    <t>Nottinghamshire</t>
  </si>
  <si>
    <t>Nuneaton and Bedworth</t>
  </si>
  <si>
    <t>Oadby and Wigston</t>
  </si>
  <si>
    <t>Oldham</t>
  </si>
  <si>
    <t>Orkney Islands</t>
  </si>
  <si>
    <t>Outside of UK</t>
  </si>
  <si>
    <t>Outside UK</t>
  </si>
  <si>
    <t>Oxford</t>
  </si>
  <si>
    <t>Oxfordshire</t>
  </si>
  <si>
    <t>Pembrokeshire</t>
  </si>
  <si>
    <t>Pendle</t>
  </si>
  <si>
    <t>Perth and Kinross</t>
  </si>
  <si>
    <t>Peterborough</t>
  </si>
  <si>
    <t>Plymouth</t>
  </si>
  <si>
    <t>Portsmouth</t>
  </si>
  <si>
    <t>Powys</t>
  </si>
  <si>
    <t>Preston</t>
  </si>
  <si>
    <t>Reading</t>
  </si>
  <si>
    <t>Redbridge</t>
  </si>
  <si>
    <t>Redcar and Cleveland</t>
  </si>
  <si>
    <t>Redditch</t>
  </si>
  <si>
    <t>Reigate and Banstead</t>
  </si>
  <si>
    <t>Renfrewshire</t>
  </si>
  <si>
    <t>Rhondda Cynon Taf</t>
  </si>
  <si>
    <t>Ribble Valley</t>
  </si>
  <si>
    <t>Richmond upon Thames</t>
  </si>
  <si>
    <t>Rochdale</t>
  </si>
  <si>
    <t>Rochford</t>
  </si>
  <si>
    <t>Rossendale</t>
  </si>
  <si>
    <t>Rother</t>
  </si>
  <si>
    <t>Rotherham</t>
  </si>
  <si>
    <t>Rugby</t>
  </si>
  <si>
    <t>Runnymede</t>
  </si>
  <si>
    <t>Rushcliffe</t>
  </si>
  <si>
    <t>Rushmoor</t>
  </si>
  <si>
    <t>Rutland</t>
  </si>
  <si>
    <t>Salford</t>
  </si>
  <si>
    <t>Sandwell</t>
  </si>
  <si>
    <t>Scotland</t>
  </si>
  <si>
    <t>Scottish Borders</t>
  </si>
  <si>
    <t>Sefton</t>
  </si>
  <si>
    <t>Sevenoaks</t>
  </si>
  <si>
    <t>Sheffield</t>
  </si>
  <si>
    <t>Shetland Islands</t>
  </si>
  <si>
    <t>Shropshire</t>
  </si>
  <si>
    <t>Slough</t>
  </si>
  <si>
    <t>Solihull</t>
  </si>
  <si>
    <t>Somerset</t>
  </si>
  <si>
    <t>South Ayrshire</t>
  </si>
  <si>
    <t>South Cambridgeshire</t>
  </si>
  <si>
    <t>South Derbyshire</t>
  </si>
  <si>
    <t>South East</t>
  </si>
  <si>
    <t>South East London</t>
  </si>
  <si>
    <t>South Gloucestershire</t>
  </si>
  <si>
    <t>South Hams</t>
  </si>
  <si>
    <t>South Holland</t>
  </si>
  <si>
    <t>South Kesteven</t>
  </si>
  <si>
    <t>South Lanarkshire</t>
  </si>
  <si>
    <t>South London</t>
  </si>
  <si>
    <t>South Norfolk</t>
  </si>
  <si>
    <t>South Oxfordshire</t>
  </si>
  <si>
    <t>South Ribble</t>
  </si>
  <si>
    <t>South Staffordshire</t>
  </si>
  <si>
    <t>South Tyneside</t>
  </si>
  <si>
    <t>South West</t>
  </si>
  <si>
    <t>South Yorkshire</t>
  </si>
  <si>
    <t>Southampton City</t>
  </si>
  <si>
    <t>Southend-on-Sea</t>
  </si>
  <si>
    <t>Southwark</t>
  </si>
  <si>
    <t>Spelthorne</t>
  </si>
  <si>
    <t>St Albans</t>
  </si>
  <si>
    <t>St. Helens</t>
  </si>
  <si>
    <t>Stafford</t>
  </si>
  <si>
    <t>Staffordshire</t>
  </si>
  <si>
    <t>Staffordshire Moorlands</t>
  </si>
  <si>
    <t>Stevenage</t>
  </si>
  <si>
    <t>Stirling</t>
  </si>
  <si>
    <t>Stockport</t>
  </si>
  <si>
    <t>Stockton-on-Tees</t>
  </si>
  <si>
    <t>Stoke-on-Trent City</t>
  </si>
  <si>
    <t>Stratford-on-Avon</t>
  </si>
  <si>
    <t>Stroud</t>
  </si>
  <si>
    <t>Suffolk</t>
  </si>
  <si>
    <t>Sunderland</t>
  </si>
  <si>
    <t>Surrey</t>
  </si>
  <si>
    <t>Surrey Heath</t>
  </si>
  <si>
    <t>Sutton</t>
  </si>
  <si>
    <t>Swale</t>
  </si>
  <si>
    <t>Swansea</t>
  </si>
  <si>
    <t>Swindon</t>
  </si>
  <si>
    <t>Tameside</t>
  </si>
  <si>
    <t>Tamworth</t>
  </si>
  <si>
    <t>Tandridge</t>
  </si>
  <si>
    <t>Tees Valley Unitary Authorities</t>
  </si>
  <si>
    <t>Teignbridge</t>
  </si>
  <si>
    <t>Telford and Wrekin</t>
  </si>
  <si>
    <t>Tendring</t>
  </si>
  <si>
    <t>Test Valley</t>
  </si>
  <si>
    <t>Tewkesbury</t>
  </si>
  <si>
    <t>Thanet</t>
  </si>
  <si>
    <t>Three Rivers</t>
  </si>
  <si>
    <t>Thurrock</t>
  </si>
  <si>
    <t>Tonbridge and Malling</t>
  </si>
  <si>
    <t>Torbay</t>
  </si>
  <si>
    <t>Torfaen</t>
  </si>
  <si>
    <t>Torridge</t>
  </si>
  <si>
    <t>Tower Hamlets</t>
  </si>
  <si>
    <t>Trafford</t>
  </si>
  <si>
    <t>Tunbridge Wells</t>
  </si>
  <si>
    <t>Tyne &amp; Wear</t>
  </si>
  <si>
    <t>Uttlesford</t>
  </si>
  <si>
    <t>Vale of Glamorgan</t>
  </si>
  <si>
    <t>Vale of White Horse</t>
  </si>
  <si>
    <t>Wakefield</t>
  </si>
  <si>
    <t>Wales</t>
  </si>
  <si>
    <t>Walsall</t>
  </si>
  <si>
    <t>Waltham Forest</t>
  </si>
  <si>
    <t>Wandsworth</t>
  </si>
  <si>
    <t>Warrington</t>
  </si>
  <si>
    <t>Warwick</t>
  </si>
  <si>
    <t>Warwickshire</t>
  </si>
  <si>
    <t>Watford</t>
  </si>
  <si>
    <t>Waverley</t>
  </si>
  <si>
    <t>Wealden</t>
  </si>
  <si>
    <t>Welwyn Hatfield</t>
  </si>
  <si>
    <t>West Berkshire</t>
  </si>
  <si>
    <t>West Devon</t>
  </si>
  <si>
    <t>West Dunbartonshire</t>
  </si>
  <si>
    <t>West Lancashire</t>
  </si>
  <si>
    <t>West Lindsey</t>
  </si>
  <si>
    <t>West London Waste Authority</t>
  </si>
  <si>
    <t>West Lothian</t>
  </si>
  <si>
    <t>West Midlands</t>
  </si>
  <si>
    <t>West Midlands Met Districts</t>
  </si>
  <si>
    <t>West Northamptonshire</t>
  </si>
  <si>
    <t>West Oxfordshire</t>
  </si>
  <si>
    <t>West Suffolk</t>
  </si>
  <si>
    <t>West Sussex</t>
  </si>
  <si>
    <t>West Yorkshire</t>
  </si>
  <si>
    <t>Western Riverside Waste Authority</t>
  </si>
  <si>
    <t>Westminster City</t>
  </si>
  <si>
    <t>Westmorland and Furness</t>
  </si>
  <si>
    <t>Wigan</t>
  </si>
  <si>
    <t>Wiltshire</t>
  </si>
  <si>
    <t>Winchester</t>
  </si>
  <si>
    <t>Windsor and Maidenhead</t>
  </si>
  <si>
    <t>Wirral</t>
  </si>
  <si>
    <t>Woking</t>
  </si>
  <si>
    <t>Wokingham</t>
  </si>
  <si>
    <t>Wolverhampton</t>
  </si>
  <si>
    <t>Worcester</t>
  </si>
  <si>
    <t>Worcestershire</t>
  </si>
  <si>
    <t>Worthing</t>
  </si>
  <si>
    <t>Wrexham</t>
  </si>
  <si>
    <t>Wychavon</t>
  </si>
  <si>
    <t>Wyre</t>
  </si>
  <si>
    <t>Wyre Forest</t>
  </si>
  <si>
    <t>York, City of</t>
  </si>
  <si>
    <t>Yorks &amp; Humber</t>
  </si>
  <si>
    <r>
      <t xml:space="preserve">Waste </t>
    </r>
    <r>
      <rPr>
        <u/>
        <sz val="22"/>
        <color theme="0"/>
        <rFont val="Arial"/>
        <family val="2"/>
      </rPr>
      <t>Received</t>
    </r>
  </si>
  <si>
    <t>Disposal &amp; Recovery Codes</t>
  </si>
  <si>
    <r>
      <t xml:space="preserve">Choose the code that best describes the activity that you are carrying out to each line of waste received. Please choose </t>
    </r>
    <r>
      <rPr>
        <b/>
        <sz val="14"/>
        <color theme="0"/>
        <rFont val="Arial"/>
        <family val="2"/>
      </rPr>
      <t>either</t>
    </r>
    <r>
      <rPr>
        <sz val="14"/>
        <color theme="0"/>
        <rFont val="Arial"/>
        <family val="2"/>
      </rPr>
      <t xml:space="preserve"> Disposal code (starting with a D)  or Recovery code (starting with an R).</t>
    </r>
  </si>
  <si>
    <t>D Code or R Code</t>
  </si>
  <si>
    <t>Codes</t>
  </si>
  <si>
    <t>Description</t>
  </si>
  <si>
    <t>Additional  Info</t>
  </si>
  <si>
    <t xml:space="preserve">Disposal Code </t>
  </si>
  <si>
    <t>D01</t>
  </si>
  <si>
    <t>Deposit into or onto land</t>
  </si>
  <si>
    <t>Deposit into or onto land (eg landfill) (surface rather than underground landfills)</t>
  </si>
  <si>
    <t>D01.01</t>
  </si>
  <si>
    <t>Inert waste landfill</t>
  </si>
  <si>
    <t>D01.02</t>
  </si>
  <si>
    <t>Anaerobic digestion</t>
  </si>
  <si>
    <t>Non-hazardous waste landfill</t>
  </si>
  <si>
    <t>D01.03</t>
  </si>
  <si>
    <t>Hazardous waste landfill</t>
  </si>
  <si>
    <t>D01.04</t>
  </si>
  <si>
    <t>Spoil heaps of mining, quarrying waste etc.</t>
  </si>
  <si>
    <t>D02</t>
  </si>
  <si>
    <t>Land treatment</t>
  </si>
  <si>
    <t>Land treatment (eg biodegradation of liquid or sludgy discards in soil) ie liquid waste, sludge, dredging spoil etc. spread to land without agricultural benefit or ecological improvement.</t>
  </si>
  <si>
    <t>D03</t>
  </si>
  <si>
    <t>Deep injection</t>
  </si>
  <si>
    <t>Deep injection (eg injection of pumpable discards into wells, salt domes or naturally occuring repositories) (Permanent underground disposal/storage)</t>
  </si>
  <si>
    <t>D04</t>
  </si>
  <si>
    <t>Surface impoundment</t>
  </si>
  <si>
    <t>Surface impoundment (eg placement of liquid or sludgy discards into pits, ponds or lagoons)</t>
  </si>
  <si>
    <t>D05</t>
  </si>
  <si>
    <t>Specially engineered landfill</t>
  </si>
  <si>
    <t>Specially engineered landfill (eg placement into lined discrete cells which are capped and isolated from one another and the environment)(surface rather than underground landfill)</t>
  </si>
  <si>
    <t>D06</t>
  </si>
  <si>
    <t>Release into a water body except seas / oceans</t>
  </si>
  <si>
    <t>Release into a water body except seas/oceans eg disposal of dredging spoil</t>
  </si>
  <si>
    <t>D07</t>
  </si>
  <si>
    <t>Release into seas / oceans</t>
  </si>
  <si>
    <t>Release into seas/oceans including sea-bed insertion eg disposal of dredging spoil; waste from off-shore activities</t>
  </si>
  <si>
    <t>D08</t>
  </si>
  <si>
    <t>Biological treatment not specified elsewhere</t>
  </si>
  <si>
    <t>Biological treatment not specified elsewhere in this annex which results in final compounds or mixtures which are discarded by means of any of the operations numbered D1 to D12</t>
  </si>
  <si>
    <t>D08.01</t>
  </si>
  <si>
    <t>Mechanical-Biological treatment</t>
  </si>
  <si>
    <t>D09</t>
  </si>
  <si>
    <t>Physico-chemical treatment not specified elsewhere</t>
  </si>
  <si>
    <t>Physico-chemical treatment of mainly liquid and pasty waste, containing organic and inorganic contaminants  which results in final compounds or mixtures bebng discarded by D1 to D12 (eg evaporation, drying, calcination)</t>
  </si>
  <si>
    <t>D10</t>
  </si>
  <si>
    <t>Incineration on land</t>
  </si>
  <si>
    <t>D10.01</t>
  </si>
  <si>
    <t>Municipal waste incineration</t>
  </si>
  <si>
    <t>D10.02</t>
  </si>
  <si>
    <t>Sewage sludge incineration</t>
  </si>
  <si>
    <t>D10.03</t>
  </si>
  <si>
    <t>Hazardous waste incineration</t>
  </si>
  <si>
    <t>D10.04</t>
  </si>
  <si>
    <t>Clinical waste incineration</t>
  </si>
  <si>
    <t>D10.05</t>
  </si>
  <si>
    <t>Co-incineration of organically contaminated waste water and sludge</t>
  </si>
  <si>
    <t>Co-incineration of organically contaminated waste water and sludge at power stations &amp; other industrial incineration plants</t>
  </si>
  <si>
    <t>D10.06</t>
  </si>
  <si>
    <t>Incineration or carcasses and other animal by-products</t>
  </si>
  <si>
    <t>D10.07</t>
  </si>
  <si>
    <t>Thermal treatment of soil</t>
  </si>
  <si>
    <t>Thermal treatment of soil: direct incineration at high temperatures</t>
  </si>
  <si>
    <t>D12</t>
  </si>
  <si>
    <t>Permanent storage</t>
  </si>
  <si>
    <t>Permanent storage (eg emplacement of containers in a mine) (underground rather than surface storage)</t>
  </si>
  <si>
    <t>D13</t>
  </si>
  <si>
    <t>Blending or mixing prior to D1 to D12</t>
  </si>
  <si>
    <t>Blending or mixing prior to submission to any of the operations numbered D1 to D12</t>
  </si>
  <si>
    <t>D14</t>
  </si>
  <si>
    <t>Repackaging prior to D1 to D13</t>
  </si>
  <si>
    <t>Repackaging prior to submission to any of the operations numbered D1 to D13 ie bulking up transfer stations prior to disposal</t>
  </si>
  <si>
    <t>D15</t>
  </si>
  <si>
    <t>Temporary storage pending D1 to D14</t>
  </si>
  <si>
    <t>Temporary storage of waste pending any of the operation numbered D1 to D14 (excluding temporary storage pending collection on the site where it is produced)</t>
  </si>
  <si>
    <t>Recovery Code</t>
  </si>
  <si>
    <t>R01</t>
  </si>
  <si>
    <t>Use principally as a fuel</t>
  </si>
  <si>
    <t>Use principally as a fuel or other means to generate energy</t>
  </si>
  <si>
    <t>R01.01</t>
  </si>
  <si>
    <t>Co-incineration in cement kilns</t>
  </si>
  <si>
    <t>Co-incineration of high calorific waste in cement kilns</t>
  </si>
  <si>
    <t>R01.02</t>
  </si>
  <si>
    <t>Use in blast furnaces as energy source and reduction age</t>
  </si>
  <si>
    <t>Use of high calorific waste in blast furnaces as energy source and reduction agent</t>
  </si>
  <si>
    <t>R01.03</t>
  </si>
  <si>
    <t>Co-incineration of RDF and other waste</t>
  </si>
  <si>
    <t>Co-incineration of refuse derived fuel (RDF) and other waste (wood waste, paper sludge, sewage sludge, etc)</t>
  </si>
  <si>
    <t>R01.04</t>
  </si>
  <si>
    <t>Incineration of paper sludge</t>
  </si>
  <si>
    <t>Incineration of paper sludge or other high calorific waste types in the paper industry</t>
  </si>
  <si>
    <t>R01.05</t>
  </si>
  <si>
    <t>Pyrolysis (Organic waste)</t>
  </si>
  <si>
    <t>R01.06</t>
  </si>
  <si>
    <t>Gasification (thermal treatment) of municipal waste</t>
  </si>
  <si>
    <t>Gasification (thermal treatment) of municpal waste (SVZ process)</t>
  </si>
  <si>
    <t>R02</t>
  </si>
  <si>
    <t>Solvent reclamation / regeneration by distillation</t>
  </si>
  <si>
    <t>Solvent reclamation/regeneration by distillation (regeneration of spent solvents; reclamation from paint &amp; varnishes; etc)</t>
  </si>
  <si>
    <t>R03</t>
  </si>
  <si>
    <t>Recycling / reclamation of organic substances</t>
  </si>
  <si>
    <t>Recycling/reclamation of organic substances which are not used as solvents (including composting &amp; other biological transformation processes)</t>
  </si>
  <si>
    <t>R03.01</t>
  </si>
  <si>
    <t>Bulking / sorting - organic material</t>
  </si>
  <si>
    <t>Bulking/sorting (Transfer station/MRF; main output organic material)</t>
  </si>
  <si>
    <t>R03.01.01</t>
  </si>
  <si>
    <t>Bulking/sorting (Transfer station/MRF; main output paper)</t>
  </si>
  <si>
    <t>R03.01.02</t>
  </si>
  <si>
    <t>Bulking/sorting (Transfer station/MRF; main output plastic)</t>
  </si>
  <si>
    <t>R03.01.03</t>
  </si>
  <si>
    <t>Bulking/sorting (Transfer station/MRF; main output wood)</t>
  </si>
  <si>
    <t>R03.01.04</t>
  </si>
  <si>
    <t>Bulking/sorting (Transfer station/MRF; main output green/garden waste)</t>
  </si>
  <si>
    <t>R03.01.05</t>
  </si>
  <si>
    <t>Bulking/sorting (Transfer station/MRF; main output kitchen/canteen waste)</t>
  </si>
  <si>
    <t>R03.01.06</t>
  </si>
  <si>
    <t>Bulking/sorting (Transfer station/MRF; main output clothing/textiles)</t>
  </si>
  <si>
    <t>R03.01.07</t>
  </si>
  <si>
    <t>Bulking/sorting (Transfer station/MRF; main output wood/plastic/textile furniture)</t>
  </si>
  <si>
    <t>R03.02</t>
  </si>
  <si>
    <t>Composting</t>
  </si>
  <si>
    <t>R03.02.01</t>
  </si>
  <si>
    <t>Windrow composting (green waste)</t>
  </si>
  <si>
    <t>R03.02.02</t>
  </si>
  <si>
    <t>In-vessel composting (green and kitchen waste)</t>
  </si>
  <si>
    <t>R03.03</t>
  </si>
  <si>
    <t>Anaerobic digestion (green &amp; kitchen waste)</t>
  </si>
  <si>
    <t>R03.04</t>
  </si>
  <si>
    <t>Mechanical reprocessing - organic material</t>
  </si>
  <si>
    <t>Mechanical reprocessing (main output organic material)</t>
  </si>
  <si>
    <t>R03.04.01</t>
  </si>
  <si>
    <t>Mechanical reprocessing of plastic waste (eg regranulation, agglomeration)</t>
  </si>
  <si>
    <t>R03.04.02</t>
  </si>
  <si>
    <t>Mechanical reprocessing of wood (for recycling or energy recovery)</t>
  </si>
  <si>
    <t>R03.04.03</t>
  </si>
  <si>
    <t>Mechanical reprocessing for production of refuse derived fuel (RDF)</t>
  </si>
  <si>
    <t>R03.04.04</t>
  </si>
  <si>
    <t>Mechanical reprocessing of kitchen/canteen waste; fats</t>
  </si>
  <si>
    <t>R03.05</t>
  </si>
  <si>
    <t>Mechanical - biological stabilisation</t>
  </si>
  <si>
    <t>Mechanical - biological stabilisation (e.g. dry stabilate process)</t>
  </si>
  <si>
    <t>R03.06</t>
  </si>
  <si>
    <t>Mechanical - physical stabilisation</t>
  </si>
  <si>
    <t>R03.07</t>
  </si>
  <si>
    <t>Recycling - manufacture of new products</t>
  </si>
  <si>
    <t>Recycling (I.e. manufacture of new products)</t>
  </si>
  <si>
    <t>R03.07.01</t>
  </si>
  <si>
    <t>Recycling of waste paper and board (ie manufacture of new paper/board products)</t>
  </si>
  <si>
    <t>R03.07.02</t>
  </si>
  <si>
    <t>Recycling of plastics (ie manufacture of new plastic products)</t>
  </si>
  <si>
    <t>R03.07.03</t>
  </si>
  <si>
    <t>Recycling of wood (ie manufacture of fibreboard, etc)</t>
  </si>
  <si>
    <t>R03.10</t>
  </si>
  <si>
    <t>Repair / refurbishment / cleaning etc for re-use</t>
  </si>
  <si>
    <t>Repair/refurbishment/cleaning etc for re-use (e.g. clothing, furniture, wood)</t>
  </si>
  <si>
    <t>R04</t>
  </si>
  <si>
    <t>Recycling / reclamation - metals</t>
  </si>
  <si>
    <t>Recycling/reclamation of metals &amp; metal compounds</t>
  </si>
  <si>
    <t>R04.01</t>
  </si>
  <si>
    <t>Bulking / Sorting - metals or metal compounds</t>
  </si>
  <si>
    <t>Bulking/Sorting (Transfer station/MRF; main output metals or metal compounds)</t>
  </si>
  <si>
    <t>R04.01.01</t>
  </si>
  <si>
    <t>Bulking/sorting (Transfer station/MRF; main output packaging waste ie cans )</t>
  </si>
  <si>
    <t>R04.01.02</t>
  </si>
  <si>
    <t>Bulking/sorting (Transfer station/MRF; main output other metals etc )</t>
  </si>
  <si>
    <t>R04.02</t>
  </si>
  <si>
    <t>Mechanical reprocessing - metal and metal compounds</t>
  </si>
  <si>
    <t>Mechanical reprocessing (main output metal and metal compounds)</t>
  </si>
  <si>
    <t>R04.02.01</t>
  </si>
  <si>
    <t>Mechanical reprocessing of WEEE: large and small household appliances, IT equipment, etc</t>
  </si>
  <si>
    <t>R04.02.02</t>
  </si>
  <si>
    <t>Mechanical reprocessing/treatment facilities for ELV (dismantlers, shredders, etc)</t>
  </si>
  <si>
    <t>R04.02.03</t>
  </si>
  <si>
    <t>Mechanical reprocessing of ferrous and non-ferrous metals</t>
  </si>
  <si>
    <t>R04.03</t>
  </si>
  <si>
    <t>Chemical - physical treatment to recover metallic materials</t>
  </si>
  <si>
    <t>R04.03.01</t>
  </si>
  <si>
    <t>Vacuum distillation to recover Ni, Cd, Fe from NiCad batteries &amp; separation of mercury from button cells for battery recycling</t>
  </si>
  <si>
    <t>R04.03.02</t>
  </si>
  <si>
    <t>Treatment of photo-chemicals eg electrolytic recovery of silver from fixer solutions etc</t>
  </si>
  <si>
    <t>R04.04</t>
  </si>
  <si>
    <t>Thermal treatment to regenerate metal waste</t>
  </si>
  <si>
    <t>Thermal treatment to regenerate metal waste e.g. oil contaminated metals; cables, containers.</t>
  </si>
  <si>
    <t>R04.05</t>
  </si>
  <si>
    <t>Recycling recovered metals</t>
  </si>
  <si>
    <t>R04.05.01</t>
  </si>
  <si>
    <t>Recycling scrap metal in sintering plants, steel production and non-ferrous metal production sites</t>
  </si>
  <si>
    <t>R04.05.02</t>
  </si>
  <si>
    <t>Recycling recovered metals in battery, photo-chemical, etc production</t>
  </si>
  <si>
    <t>R04.06</t>
  </si>
  <si>
    <t>Repair / refurbishment / cleaning etc. for re-use</t>
  </si>
  <si>
    <t>Repair/refurbishment/cleaning etc. for re-use (e.g. mechanical components, complete products)</t>
  </si>
  <si>
    <t>R05</t>
  </si>
  <si>
    <t>Recycling / reclamation - other inorganic materials</t>
  </si>
  <si>
    <t>Recycling/reclamation of other inorganic materials</t>
  </si>
  <si>
    <t>R05.01</t>
  </si>
  <si>
    <t>Bulking / Sorting - non-metallic inorganic materials</t>
  </si>
  <si>
    <t>Bulking/Sorting (Transfer station/MRF; main output "non-metallic inorganic materials")</t>
  </si>
  <si>
    <t>R05.01.01</t>
  </si>
  <si>
    <t>Bulking/sorting (Transfer station/MRF; main output glass)</t>
  </si>
  <si>
    <t>R05.02</t>
  </si>
  <si>
    <t>Biological soil treatment</t>
  </si>
  <si>
    <t>Biological soil treatment (I.e. degradation of organic contaminants in soil, C&amp;D waste, asphalt, etc.)</t>
  </si>
  <si>
    <t>R05.03</t>
  </si>
  <si>
    <t>Mechanical reprocessing - non-metallic inorganic materials</t>
  </si>
  <si>
    <t>Mechanical reprocessing (main output "non-metallic inorganic materials")</t>
  </si>
  <si>
    <t>R05.03.01</t>
  </si>
  <si>
    <t>Mechanical reprocessing of mineral C &amp; D waste &amp; waste from roadworks</t>
  </si>
  <si>
    <t>R05.03.02</t>
  </si>
  <si>
    <t>Mechanical reprocessing of mixed C &amp; D waste</t>
  </si>
  <si>
    <t>R05.03.03</t>
  </si>
  <si>
    <t>Mechanical reprocessing plant for asphalt mixing</t>
  </si>
  <si>
    <t>R05.03.04</t>
  </si>
  <si>
    <t>Mechanical reprocessing of WEEE cathode ray tubes, discharge lamps, etc</t>
  </si>
  <si>
    <t>R05.03.05</t>
  </si>
  <si>
    <t>Mechanical reprocessing of industrial mineral wastes (eg slag, ashes, sands, dusts)</t>
  </si>
  <si>
    <t>R05.04</t>
  </si>
  <si>
    <t>Chemical - Physical treatment non-metallic inorganic materials</t>
  </si>
  <si>
    <t>Chemical - Physical treatment I.e. soil washing (main output non-metallic inorganic materials)</t>
  </si>
  <si>
    <t>R05.05</t>
  </si>
  <si>
    <t>Thermal treatment - non-metallic inorganic materials</t>
  </si>
  <si>
    <t>Thermal treatment (main output non-metallic inorganic materials)</t>
  </si>
  <si>
    <t>R05.05.01</t>
  </si>
  <si>
    <t>Thermal treatment of non-metallic mineral wastes eg regeneration of casting moulds</t>
  </si>
  <si>
    <t>R05.05.02</t>
  </si>
  <si>
    <t>Thermal soil treatment at medium temperatures eg degasification, gasification, etc</t>
  </si>
  <si>
    <t>R05.06</t>
  </si>
  <si>
    <t>R05.06.01</t>
  </si>
  <si>
    <t>Recycling of glass (ie manufacture of new glass products)</t>
  </si>
  <si>
    <t>R05.06.02</t>
  </si>
  <si>
    <t>Manufacture of building materials</t>
  </si>
  <si>
    <t>R05.07</t>
  </si>
  <si>
    <t>Use (re-use) of non-metallic inorganic waste as raw material</t>
  </si>
  <si>
    <t>R05.07.01</t>
  </si>
  <si>
    <t>Use of iron-oxide containing waste as raw material in cement kiln</t>
  </si>
  <si>
    <t>R05.07.02</t>
  </si>
  <si>
    <t>Use of lime-containing waste as raw material and absorbent for emission reduction in cement kiln</t>
  </si>
  <si>
    <t>R05.07.03</t>
  </si>
  <si>
    <t>Use of lime-containing waste as absorbent for emission reduction in power stations &amp; other industrial incineration plants</t>
  </si>
  <si>
    <t>R05.07.04</t>
  </si>
  <si>
    <t>Use in construction of roads and motorways</t>
  </si>
  <si>
    <t>R05.07.05</t>
  </si>
  <si>
    <t>Use in construction of roads on landfills (and temporary roads/site access roads</t>
  </si>
  <si>
    <t>R05.07.06</t>
  </si>
  <si>
    <t>Use for backfilling quarries, clay pits, etc</t>
  </si>
  <si>
    <t>R05.07.07</t>
  </si>
  <si>
    <t>Use as a mine-sealant</t>
  </si>
  <si>
    <t>R05.08</t>
  </si>
  <si>
    <t>Repair/refurbishment/cleaning etc for re-use (e.g products, components)</t>
  </si>
  <si>
    <t>R06</t>
  </si>
  <si>
    <t>Regeneration of acids or bases</t>
  </si>
  <si>
    <t>Regeneration of acids and bases e.g re-concentration of sulphuric acid</t>
  </si>
  <si>
    <t>R07</t>
  </si>
  <si>
    <t>Recovery of components used for pollution abatement</t>
  </si>
  <si>
    <t>Recovery of components used for pollution abatement e.g regeneration of activated carbon</t>
  </si>
  <si>
    <t>R08</t>
  </si>
  <si>
    <t>Recovery of components from catalysts</t>
  </si>
  <si>
    <t>Recovery of components form catalysts (regeneration of catalysts and reclamation of catalyst components)</t>
  </si>
  <si>
    <t>R09</t>
  </si>
  <si>
    <t>Oil re-refining or other reuses of oil</t>
  </si>
  <si>
    <t>Oil re-refining or other reuses of oil (regeneration and reclamation of waste oils e.g. distillation of base oils for lubricants; production, burning fuels)</t>
  </si>
  <si>
    <t>R10</t>
  </si>
  <si>
    <t>Land treatment resulting in benefit</t>
  </si>
  <si>
    <t>Land treatment resulting in benefit to agriculture or ecological improvement</t>
  </si>
  <si>
    <t>R10.01</t>
  </si>
  <si>
    <t>Use of waste for construction</t>
  </si>
  <si>
    <t>Use of waste for construction in the recultivation of landfills or contaminated sites; construction of noise barriers etc.</t>
  </si>
  <si>
    <t>R10.02</t>
  </si>
  <si>
    <t>Use of organic or inorganic wastes spread to land</t>
  </si>
  <si>
    <t>Use of organic or inorganic wastes spread to land as a fertiliser or soil improver</t>
  </si>
  <si>
    <t>R11</t>
  </si>
  <si>
    <t>Use of wastes obtained from any operation R1 to R10</t>
  </si>
  <si>
    <t>Use of wastes obtained from any of the operations numbered R1 to R10 (I.e use of residual wastes obtained from R1 to R10 ops)</t>
  </si>
  <si>
    <t>R12</t>
  </si>
  <si>
    <t>Exchange of wastes for R1 to R11</t>
  </si>
  <si>
    <t>Exchange of waste for submission to any of the operations numbered R1 to R11 (bulking/sorting/transfer stations/MRF's for recovery operations other than those covered under R3 to R5)</t>
  </si>
  <si>
    <t>R13</t>
  </si>
  <si>
    <t>Storage of wastes pending any of the operations R1 to R12</t>
  </si>
  <si>
    <t>Temporary storage of wastes pending any of the operations numbered R1 to R12 (excluding temporary storage, pending collection, on the site where it is produced)</t>
  </si>
  <si>
    <t xml:space="preserve">European Waste Catalogue  EWC Version 2005  </t>
  </si>
  <si>
    <t>1) Codes marked with an asterisk* are hazardous wastes pursuant to Article 1(4) first indent of Directive 91/689/EEC.
2) Please note that the full six digit code number should always be used in the EWC system, eg 010101.
3) The spaces between the digits do not need to entered when entering waste codes, and are only displayed thus for clarity.</t>
  </si>
  <si>
    <t xml:space="preserve">Click Here: Classify different types of waste: your legal responsibilities - GOV.UK  </t>
  </si>
  <si>
    <t>Chapter EWC (First 2 Digits)</t>
  </si>
  <si>
    <t>Sub-Chapter EWC (First 4 Digits)</t>
  </si>
  <si>
    <t>Copyable EWC Code
Use Paste Special → Text Only.</t>
  </si>
  <si>
    <t>Hazardous waste (Directive 91/689/EEC)</t>
  </si>
  <si>
    <t>(Classification) Description Detail – for information only. 
⛔**Do not copy this text into the form as these EWC codes contain asterisks (*) and spaces, which will result in errors if entered.**</t>
  </si>
  <si>
    <t>01 Wastes resulting from exploration, Mining, Quarrying, Physical and Chemical treatment of Minerals</t>
  </si>
  <si>
    <t>01 01 wastes from mineral extraction</t>
  </si>
  <si>
    <t>010101</t>
  </si>
  <si>
    <t/>
  </si>
  <si>
    <t>01 01 01   wastes from mineral metalliferous excavation</t>
  </si>
  <si>
    <t>010102</t>
  </si>
  <si>
    <t>01 01 02   wastes from mineral non-metalliferous excavation</t>
  </si>
  <si>
    <t>01 03 wastes from physical and chemical processing of metalliferous minerals</t>
  </si>
  <si>
    <t>010304</t>
  </si>
  <si>
    <t>01 03 04*  acid-tailings from processing of sulphide ore</t>
  </si>
  <si>
    <t>010305</t>
  </si>
  <si>
    <t>01 03 05*  other tailings containing hazardous substances</t>
  </si>
  <si>
    <t>010306</t>
  </si>
  <si>
    <t>01 03 06   tailings other than those mentioned in 01 03 04 and 0 1 03 05</t>
  </si>
  <si>
    <t>010307</t>
  </si>
  <si>
    <t>01 03 07*  other wastes containing hazardous substances from physical and chemical processing of metalliferous minerals</t>
  </si>
  <si>
    <t>010308</t>
  </si>
  <si>
    <t>01 03 08   dusty and powdery wastes other than those mentioned in 01 03 07</t>
  </si>
  <si>
    <t>010309</t>
  </si>
  <si>
    <t>01 03 09   red mud from alumina production other than the wastes mentioned in 01 03 10+C175</t>
  </si>
  <si>
    <t>010310</t>
  </si>
  <si>
    <t>01 03 10* red mud from alumina production containing hazardous substances other than the wastes mentioned in 01 03 07</t>
  </si>
  <si>
    <t>010399</t>
  </si>
  <si>
    <t>01 03 99   wastes not otherwise specified</t>
  </si>
  <si>
    <t>01 04 wastes from physical and chemical processing of non-metalliferous minerals</t>
  </si>
  <si>
    <t>010407</t>
  </si>
  <si>
    <t>01 04 07*  wastes containing hazardous substances from physical and chemical processing of non-metalliferous minerals</t>
  </si>
  <si>
    <t>010408</t>
  </si>
  <si>
    <t>01 04 08   waste gravel and crushed rocks other than those mentioned in 01 04 07</t>
  </si>
  <si>
    <t>010409</t>
  </si>
  <si>
    <t>01 04 09   waste sand and clays</t>
  </si>
  <si>
    <t>010410</t>
  </si>
  <si>
    <t>01 04 10   dusty and powdery wastes other than those mentioned in 01 04 07</t>
  </si>
  <si>
    <t>010411</t>
  </si>
  <si>
    <t>01 04 11   wastes from potash and rock salt processing other than those mentioned in 01 04 07</t>
  </si>
  <si>
    <t>010412</t>
  </si>
  <si>
    <t>01 04 12   tailings and other wastes from washing and cleaning of minerals other than those mentioned in 01 04 07 and  01 04 11</t>
  </si>
  <si>
    <t>010413</t>
  </si>
  <si>
    <t>01 04 13   wastes from stone cutting and sawing other than those mentioned in 01 04 07</t>
  </si>
  <si>
    <t>010499</t>
  </si>
  <si>
    <t>01 04 99   wastes not otherwise specified</t>
  </si>
  <si>
    <t>01 05 drilling muds and other drilling wastes</t>
  </si>
  <si>
    <t>010504</t>
  </si>
  <si>
    <t>01 05 04   freshwater drilling muds and wastes</t>
  </si>
  <si>
    <t>010505</t>
  </si>
  <si>
    <t>01 05 05*  oil-containing drilling muds and wastes</t>
  </si>
  <si>
    <t>010506</t>
  </si>
  <si>
    <t>01 05 06*  drilling muds and other drilling wastes containing dangerous substances</t>
  </si>
  <si>
    <t>010507</t>
  </si>
  <si>
    <t>01 05 07   barite-containing drilling muds and wastes other than those mentioned in 01 05 05 and 01 05 06</t>
  </si>
  <si>
    <t>010508</t>
  </si>
  <si>
    <t>01 05 08   chloride-containing drilling muds and wastes other than those mentioned in 01 05 05 and 01 05 06</t>
  </si>
  <si>
    <t>010599</t>
  </si>
  <si>
    <t>01 05 99   wastes not otherwise specified</t>
  </si>
  <si>
    <t>02 Wastes from Agriculture, Horticulture, Aquaculture, Forestry, Hunting and Fishing, Food Preparation and Processing</t>
  </si>
  <si>
    <t>02 01 wastes from agriculture, horticulture, aquaculture, forestry, hunting and fishing</t>
  </si>
  <si>
    <t>020101</t>
  </si>
  <si>
    <t>02 01 01   sludges from washing and cleaning</t>
  </si>
  <si>
    <t>020102</t>
  </si>
  <si>
    <t>02 01 02   animal tissue waste</t>
  </si>
  <si>
    <t>020103</t>
  </si>
  <si>
    <t>02 01 03   plant tissue waste</t>
  </si>
  <si>
    <t>020104</t>
  </si>
  <si>
    <t>02 01 04   waste plastics (except packaging)</t>
  </si>
  <si>
    <t>020106</t>
  </si>
  <si>
    <t>02 01 06   animal faeces, urine and manure (including spoiled straw), effluent, collected separately and treated off-site</t>
  </si>
  <si>
    <t>020107</t>
  </si>
  <si>
    <t>02 01 07   wastes from forestry</t>
  </si>
  <si>
    <t>020108</t>
  </si>
  <si>
    <t>02 01 08*  agrochemical waste containing hazardous substances</t>
  </si>
  <si>
    <t>020109</t>
  </si>
  <si>
    <t>02 01 09   agrochemical  wastes other than those mentioned in 02 01 08</t>
  </si>
  <si>
    <t>020110</t>
  </si>
  <si>
    <t>02 01 10   waste metal</t>
  </si>
  <si>
    <t>020199</t>
  </si>
  <si>
    <t>02 01 99   wastes not otherwise specified</t>
  </si>
  <si>
    <t>02 02 wastes from the preparation and processing of meat. Fish and other foods of animal origin</t>
  </si>
  <si>
    <t>020201</t>
  </si>
  <si>
    <t>02 02 01   sludges from washing and cleaning</t>
  </si>
  <si>
    <t>020202</t>
  </si>
  <si>
    <t>02 02 02   animal tissue waste</t>
  </si>
  <si>
    <t>020203</t>
  </si>
  <si>
    <t>02 02 03   materials unsuitable for consumption or processing</t>
  </si>
  <si>
    <t>020204</t>
  </si>
  <si>
    <t>02 02 04   sludges from on-site effluent treatment</t>
  </si>
  <si>
    <t>020299</t>
  </si>
  <si>
    <t>02 02 99   wastes not otherwise specified</t>
  </si>
  <si>
    <t>02 03 wastes from fruit, vegetables, cereals, edible oils, cocoa, coffee, teas and tobacco preparation and processing, conserve  production, yeast and yeast extraction production, molasses preparation and fermentation</t>
  </si>
  <si>
    <t>020301</t>
  </si>
  <si>
    <t>02 03 01   sludges from washing, cleaning, peeling, centrifuging and separation</t>
  </si>
  <si>
    <t>020302</t>
  </si>
  <si>
    <t>02 03 02   wastes from preserving agents</t>
  </si>
  <si>
    <t>020303</t>
  </si>
  <si>
    <t>02 03 03   wastes from solvent extraction</t>
  </si>
  <si>
    <t>020304</t>
  </si>
  <si>
    <t>02 03 04   materials unsuitable for consumption or processing</t>
  </si>
  <si>
    <t>020305</t>
  </si>
  <si>
    <t>02 03 05   sludges from on-site effluent treatment</t>
  </si>
  <si>
    <t>020399</t>
  </si>
  <si>
    <t>02 03 99   wastes not otherwise specified</t>
  </si>
  <si>
    <t>02 04 wastes from sugar processing</t>
  </si>
  <si>
    <t>020401</t>
  </si>
  <si>
    <t>02 04 01   soil from cleaning and washing beet</t>
  </si>
  <si>
    <t>020402</t>
  </si>
  <si>
    <t>02 04 02   off-specification calcium carbonate</t>
  </si>
  <si>
    <t>020403</t>
  </si>
  <si>
    <t>02 04 03   sludges from on-site effluent treatment</t>
  </si>
  <si>
    <t>020499</t>
  </si>
  <si>
    <t>02 04 99   wastes not otherwise specified</t>
  </si>
  <si>
    <t>02 05 wastes from the dairy products industry</t>
  </si>
  <si>
    <t>020501</t>
  </si>
  <si>
    <t>02 05 01   materials unsuitable for consumption or processing</t>
  </si>
  <si>
    <t>020502</t>
  </si>
  <si>
    <t>02 05 02   sludges from on-site effluent treatment</t>
  </si>
  <si>
    <t>020599</t>
  </si>
  <si>
    <t>02 05 99   wastes not otherwise specified</t>
  </si>
  <si>
    <t>02 06 wastes from the baking and confectionery industry</t>
  </si>
  <si>
    <t>020601</t>
  </si>
  <si>
    <t>02 06 01   materials unsuitable for consumption or processing</t>
  </si>
  <si>
    <t>020602</t>
  </si>
  <si>
    <t>02 06 02   wastes from preserving agents</t>
  </si>
  <si>
    <t>020603</t>
  </si>
  <si>
    <t>02 06 03   sludges from on-site effluent treatment</t>
  </si>
  <si>
    <t>020699</t>
  </si>
  <si>
    <t>02 06 99   wastes not otherwise specified</t>
  </si>
  <si>
    <t>02 07 wastes from the production of alcoholic and non-alcoholic beverages (except coffee, tea and cocoa)</t>
  </si>
  <si>
    <t>020701</t>
  </si>
  <si>
    <t>02 07 01   wastes from washing, cleaning and mechanical reduction of raw materials</t>
  </si>
  <si>
    <t>020702</t>
  </si>
  <si>
    <t>02 07 02   wastes from spirits distillation</t>
  </si>
  <si>
    <t>020703</t>
  </si>
  <si>
    <t>02 07 03   wastes from chemical treatment</t>
  </si>
  <si>
    <t>020704</t>
  </si>
  <si>
    <t>02 07 04   materials unsuitable for consumption or processing</t>
  </si>
  <si>
    <t>020705</t>
  </si>
  <si>
    <t>02 07 05   sludges from on-site effluent treatment</t>
  </si>
  <si>
    <t>020799</t>
  </si>
  <si>
    <t>02 07 99   wastes not otherwise specified</t>
  </si>
  <si>
    <t>03 Wastes from Wood Processing and the Production of Panels and Furniture, Pulp, Paper and Cardboard</t>
  </si>
  <si>
    <t>03 01 wastes from wood processing and the production of panels and furniture</t>
  </si>
  <si>
    <t>030101</t>
  </si>
  <si>
    <t>03 01 01   waste bark and cork</t>
  </si>
  <si>
    <t>030104</t>
  </si>
  <si>
    <t>03 01 04*  sawdust, shavings, cuttings, wood, particle board and veneer containing hazardous substances</t>
  </si>
  <si>
    <t>030105</t>
  </si>
  <si>
    <t>03 01 05   sawdust, shavings, cuttings, wood, particle board and veneer other than those mentioned in 03 01 04</t>
  </si>
  <si>
    <t>030199</t>
  </si>
  <si>
    <t>03 01 99   wastes not otherwise specified</t>
  </si>
  <si>
    <t>03 02 wastes from wood preservation</t>
  </si>
  <si>
    <t>030201</t>
  </si>
  <si>
    <t>03 02 01*  non-halogenated organic wood preservatives</t>
  </si>
  <si>
    <t>030202</t>
  </si>
  <si>
    <t>03 02 02*  organochlorinated wood preservatives</t>
  </si>
  <si>
    <t>030203</t>
  </si>
  <si>
    <t>03 02 03*  organometallic wood preservatives</t>
  </si>
  <si>
    <t>030204</t>
  </si>
  <si>
    <t>03 02 04*  inorganic wood preservatives</t>
  </si>
  <si>
    <t>030205</t>
  </si>
  <si>
    <t>03 02 05*  other wood preservatives containing hazardous substances</t>
  </si>
  <si>
    <t>030299</t>
  </si>
  <si>
    <t>03 02 99   wood preservatives not otherwise specified</t>
  </si>
  <si>
    <t>03 03 wastes from pulp, paper and cardboard production and processing</t>
  </si>
  <si>
    <t>030301</t>
  </si>
  <si>
    <t>03 03 01   waste bark and wood</t>
  </si>
  <si>
    <t>030302</t>
  </si>
  <si>
    <t>03 03 02   green liquor sludge (from recovery of cooking liquor)</t>
  </si>
  <si>
    <t>030305</t>
  </si>
  <si>
    <t>03 03 05   de-inking sludges from paper recycling</t>
  </si>
  <si>
    <t>030307</t>
  </si>
  <si>
    <t>03 03 07   mechanically separated rejects from pulping of waste paper and cardboard</t>
  </si>
  <si>
    <t>030308</t>
  </si>
  <si>
    <t>03 03 08   wastes from sorting of paper and cardboard destined for recycling</t>
  </si>
  <si>
    <t>030309</t>
  </si>
  <si>
    <t>03 03 09   lime mud waste</t>
  </si>
  <si>
    <t>030310</t>
  </si>
  <si>
    <t>03 03 10   fibre rejects, fibre, filler and coating sludges from mechanical separation</t>
  </si>
  <si>
    <t>030311</t>
  </si>
  <si>
    <t>03 03 11   sludges from on-site effluent treatment other than those mentioned in 03 03 10</t>
  </si>
  <si>
    <t>030399</t>
  </si>
  <si>
    <t>03 03 99   wastes not otherwise specified</t>
  </si>
  <si>
    <t>04 Wastes from the Leather, Fur and Textile Industries</t>
  </si>
  <si>
    <t>04 01 wastes from the leather and fur industry</t>
  </si>
  <si>
    <t>040101</t>
  </si>
  <si>
    <t>04 01 01   fleshings and lime split wastes</t>
  </si>
  <si>
    <t>040102</t>
  </si>
  <si>
    <t>04 01 02   liming waste</t>
  </si>
  <si>
    <t>040103</t>
  </si>
  <si>
    <t>04 01 03*  degreasing wastes containing solvents without a liquid phase</t>
  </si>
  <si>
    <t>040104</t>
  </si>
  <si>
    <t>04 01 04   tanning liquor containing chromium</t>
  </si>
  <si>
    <t>040105</t>
  </si>
  <si>
    <t>04 01 05   tanning liquor free of chromium</t>
  </si>
  <si>
    <t>040106</t>
  </si>
  <si>
    <t>04 01 06   sludges, in particular from on-site effluent treatment containing chromium</t>
  </si>
  <si>
    <t>040107</t>
  </si>
  <si>
    <t>04 01 07   sludges, in particular from on-site effluent treatment free of chromium</t>
  </si>
  <si>
    <t>040108</t>
  </si>
  <si>
    <t>04 01 08   waste tanned leather (blue sheetings, shavings, cuttings, buffing dust) containing chromium</t>
  </si>
  <si>
    <t>040109</t>
  </si>
  <si>
    <t>04 01 09   wastes from dressing and finishing</t>
  </si>
  <si>
    <t>040199</t>
  </si>
  <si>
    <t>04 01 99   wastes not otherwise specified</t>
  </si>
  <si>
    <t>04 02 wastes from the textile industry</t>
  </si>
  <si>
    <t>040209</t>
  </si>
  <si>
    <t>04 02 09   wastes from composite materials (impregnated textile, elastomer, plastomer)</t>
  </si>
  <si>
    <t>040210</t>
  </si>
  <si>
    <t>04 02 10   organic matter from natural products (e.g. grease, wax)</t>
  </si>
  <si>
    <t>040214</t>
  </si>
  <si>
    <t>04 02 14*  wastes from finishing containing organic solvents</t>
  </si>
  <si>
    <t>040215</t>
  </si>
  <si>
    <t>04 02 15   wastes from finishing other than those mentioned in 14 02 14</t>
  </si>
  <si>
    <t>040216</t>
  </si>
  <si>
    <t>04 02 16*  dyestuffs and pigments containing hazardous substances</t>
  </si>
  <si>
    <t>040217</t>
  </si>
  <si>
    <t>04 02 17   dyestuffs and pigments other than those mentioned in 04 02 16</t>
  </si>
  <si>
    <t>040219</t>
  </si>
  <si>
    <t>04 02 19*  sludges from on-site effluent treatment containing hazardous substances</t>
  </si>
  <si>
    <t>040220</t>
  </si>
  <si>
    <t>04 02 20   sludges from on-site effluent treatment other than those mentioned in 04 02 19</t>
  </si>
  <si>
    <t>040221</t>
  </si>
  <si>
    <t>04 02 21   wastes from unprocessed textile fibres</t>
  </si>
  <si>
    <t>040222</t>
  </si>
  <si>
    <t>04 02 22   wastes from processed textile fibres</t>
  </si>
  <si>
    <t>040299</t>
  </si>
  <si>
    <t>04 02 99   wastes not otherwise specified</t>
  </si>
  <si>
    <t>05 Wastes from the Petroleum Refining, Natural Gas Purification and Pyrolitic Treatment of Coal</t>
  </si>
  <si>
    <t>05 01 wastes from petroleum refining</t>
  </si>
  <si>
    <t>050102</t>
  </si>
  <si>
    <t>05 01 02*  desalter sludges</t>
  </si>
  <si>
    <t>050103</t>
  </si>
  <si>
    <t>05 01 03   tank bottom sludges</t>
  </si>
  <si>
    <t>050104</t>
  </si>
  <si>
    <t>05 01 04*  acid alkyl sludges</t>
  </si>
  <si>
    <t>050105</t>
  </si>
  <si>
    <t>05 01 05*  oil spills</t>
  </si>
  <si>
    <t>050106</t>
  </si>
  <si>
    <t>05 01 06*  oily sludges from maintenance operations of the plant or equipment</t>
  </si>
  <si>
    <t>050107</t>
  </si>
  <si>
    <t>05 01 07*  acid tars</t>
  </si>
  <si>
    <t>050108</t>
  </si>
  <si>
    <t>05 01 08*  others tars</t>
  </si>
  <si>
    <t>050109</t>
  </si>
  <si>
    <t>05 01 09*  sludges from on-site effluent treatment containing hazardous substances</t>
  </si>
  <si>
    <t>050110</t>
  </si>
  <si>
    <t>05 01 10   sludges from on-site effluent treatment other than those mentioned in 05 01 09</t>
  </si>
  <si>
    <t>050111</t>
  </si>
  <si>
    <t>05 01 11*  wastes from cleaning of fuels with bases</t>
  </si>
  <si>
    <t>050112</t>
  </si>
  <si>
    <t>05 01 12*  oil containing acids</t>
  </si>
  <si>
    <t>050113</t>
  </si>
  <si>
    <t>05 01 13   boiler feedwater sludges</t>
  </si>
  <si>
    <t>050114</t>
  </si>
  <si>
    <t>05 01 14   wastes from cooling columns</t>
  </si>
  <si>
    <t>050115</t>
  </si>
  <si>
    <t>05 01 15*  spent filter clays</t>
  </si>
  <si>
    <t>050116</t>
  </si>
  <si>
    <t>05 01 16   sulphur-containing wastes from petroleum desulphurisation</t>
  </si>
  <si>
    <t>050117</t>
  </si>
  <si>
    <t>05 01 17   bitumen</t>
  </si>
  <si>
    <t>050199</t>
  </si>
  <si>
    <t>05 01 99   wastes not otherwise specified</t>
  </si>
  <si>
    <t>05 06 wastes from the pyrolitic treatment of coal</t>
  </si>
  <si>
    <t>050601</t>
  </si>
  <si>
    <t>05 06 01*  acid tars</t>
  </si>
  <si>
    <t>050603</t>
  </si>
  <si>
    <t>05 06 03*  other tars</t>
  </si>
  <si>
    <t>050604</t>
  </si>
  <si>
    <t>05 06 04   wastes from cooling columns</t>
  </si>
  <si>
    <t>050699</t>
  </si>
  <si>
    <t>05 06 99   wastes not otherwise specified</t>
  </si>
  <si>
    <t>05 07 wastes from natural gas purification and transportation</t>
  </si>
  <si>
    <t>050701</t>
  </si>
  <si>
    <t>05 07 01*  wastes containing mercury</t>
  </si>
  <si>
    <t>050702</t>
  </si>
  <si>
    <t>05 07 02   wastes containing sulphur</t>
  </si>
  <si>
    <t>050799</t>
  </si>
  <si>
    <t>05 07 99   wastes not otherwise specified</t>
  </si>
  <si>
    <t>06 Wastes from Inorganic Chemical Processes</t>
  </si>
  <si>
    <t>06 01 waste from the manufacture, formulation, supply and use (MFSU) of acids</t>
  </si>
  <si>
    <t>060101</t>
  </si>
  <si>
    <t>06 01 01*  sulphuric acid and sulphurous acid</t>
  </si>
  <si>
    <t>060102</t>
  </si>
  <si>
    <t>06 01 02*  hydrochloric acid</t>
  </si>
  <si>
    <t>060103</t>
  </si>
  <si>
    <t>06 01 03*   hydrofluoric acid</t>
  </si>
  <si>
    <t>060104</t>
  </si>
  <si>
    <t>06 01 04*  phosphoric and phosphorous acid</t>
  </si>
  <si>
    <t>060105</t>
  </si>
  <si>
    <t>06 01 05*  nitric acid and nitrous acid</t>
  </si>
  <si>
    <t>060106</t>
  </si>
  <si>
    <t>06 01 06*  other acids</t>
  </si>
  <si>
    <t>060199</t>
  </si>
  <si>
    <t>06 01 99   wastes not otherwise specified</t>
  </si>
  <si>
    <t>06 02 wastes from the MFSU of bases</t>
  </si>
  <si>
    <t>060201</t>
  </si>
  <si>
    <t>06 02 01*  calcium hydroxide</t>
  </si>
  <si>
    <t>06 06 02* wastes containing hazardous sulphides</t>
  </si>
  <si>
    <t>060203</t>
  </si>
  <si>
    <t>06 02 03*  ammonium hydroxide</t>
  </si>
  <si>
    <t>060204</t>
  </si>
  <si>
    <t>06 02 04*  sodium and potassium hydroxide</t>
  </si>
  <si>
    <t>060205</t>
  </si>
  <si>
    <t>06 02 05*  other bases</t>
  </si>
  <si>
    <t>060299</t>
  </si>
  <si>
    <t>06 02 99   wastes not otherwise specified</t>
  </si>
  <si>
    <t>06 03 wastes from the MFSU of salts and their solutions and metallic oxides</t>
  </si>
  <si>
    <t>060311</t>
  </si>
  <si>
    <t>06 03 11*  solid salts and solutions containing cyanides</t>
  </si>
  <si>
    <t>060313</t>
  </si>
  <si>
    <t>06 03 13*  solid salts and solutions containing heavy metals</t>
  </si>
  <si>
    <t>060314</t>
  </si>
  <si>
    <t>06 03 14   solid salts and solutions other than those mentioned in 06 03 11 and 06 03 13</t>
  </si>
  <si>
    <t>060315</t>
  </si>
  <si>
    <t>06 03 15*  metallic oxides containing heavy metals</t>
  </si>
  <si>
    <t>060316</t>
  </si>
  <si>
    <t>06 03 16   metallic oxides other than those mentioned in 06 03 15</t>
  </si>
  <si>
    <t>060399</t>
  </si>
  <si>
    <t>06 03 99   wastes not otherwise specified</t>
  </si>
  <si>
    <t>060404</t>
  </si>
  <si>
    <t>06 04 04*  wastes containing mercury</t>
  </si>
  <si>
    <t>060405</t>
  </si>
  <si>
    <t>06 04 05*  wastes containing other heavy metals</t>
  </si>
  <si>
    <t>060499</t>
  </si>
  <si>
    <t>06 04 99   wastes not otherwise specified</t>
  </si>
  <si>
    <t>06 05 sludges from on-site effluent treatment</t>
  </si>
  <si>
    <t>060502</t>
  </si>
  <si>
    <t>06 05 02*  sludges from on-site effluent treatment containing hazardous substances</t>
  </si>
  <si>
    <t>060503</t>
  </si>
  <si>
    <t>06 05 03   sludges from on-site effluent treatment other than those mentioned on 06 05 02</t>
  </si>
  <si>
    <t>060699</t>
  </si>
  <si>
    <t>06 06 99   wastes not otherwise specified</t>
  </si>
  <si>
    <t>06 07 wastes from the MFSU of halogens and halogen chemical processes</t>
  </si>
  <si>
    <t>060701</t>
  </si>
  <si>
    <t>06 07 01*  wastes containing asbestos from electrolysis</t>
  </si>
  <si>
    <t>060702</t>
  </si>
  <si>
    <t>06 07 02*  activated carbon from chlorine production</t>
  </si>
  <si>
    <t>060799</t>
  </si>
  <si>
    <t>06 07 99   wastes not otherwise specified</t>
  </si>
  <si>
    <t>06 08 wastes from the MFSU of silicon and silicon derivatives</t>
  </si>
  <si>
    <t>060802</t>
  </si>
  <si>
    <t>06 08 02* wastes containing hazardous chlorosilanes</t>
  </si>
  <si>
    <t>060899</t>
  </si>
  <si>
    <t>06 08 99   wastes not otherwise specified</t>
  </si>
  <si>
    <t>06 09 wastes from the MFSU of phosphorous chemicals and phosphorous chemical processes</t>
  </si>
  <si>
    <t>060902</t>
  </si>
  <si>
    <t>06 09 02   phosphorous slag</t>
  </si>
  <si>
    <t>060903</t>
  </si>
  <si>
    <t>06 09 03*  calcium-based reaction wastes containing or contaminated with hazardous substances</t>
  </si>
  <si>
    <t>060904</t>
  </si>
  <si>
    <t>06 09 04   calcium-based reaction wastes other than those mentioned in 06 09 03</t>
  </si>
  <si>
    <t>060999</t>
  </si>
  <si>
    <t>06 09 99   wastes not otherwise specified</t>
  </si>
  <si>
    <t>06 10 wastes from the MFSU of nitrogen chemicals, nitrogen chemical processes and fertiliser manufacture</t>
  </si>
  <si>
    <t>061002</t>
  </si>
  <si>
    <t>06 10 02*  wastes containing hazardous substances</t>
  </si>
  <si>
    <t>061099</t>
  </si>
  <si>
    <t>06 10 99   wastes not otherwise specified</t>
  </si>
  <si>
    <t>06 11 waste from the manufacture of inorganic pigments and opacifiers</t>
  </si>
  <si>
    <t>061101</t>
  </si>
  <si>
    <t>06 11 01   calcium-based reaction wastes fro titanium dioxide production</t>
  </si>
  <si>
    <t>061199</t>
  </si>
  <si>
    <t>06 11 99   wastes not otherwise specified</t>
  </si>
  <si>
    <t>06 13 wastes from inorganic chemical processes not otherwise specified</t>
  </si>
  <si>
    <t>061301</t>
  </si>
  <si>
    <t>06 13 01*  inorganic plant protection products, wood-preserving agents and other biocides</t>
  </si>
  <si>
    <t>061302</t>
  </si>
  <si>
    <t>06 13 02*  spent activated carbon (except 06 07 02)</t>
  </si>
  <si>
    <t>061303</t>
  </si>
  <si>
    <t>06 13 03   carbon black</t>
  </si>
  <si>
    <t>061304</t>
  </si>
  <si>
    <t>06 13 04*  wastes from asbestos processing</t>
  </si>
  <si>
    <t>061305</t>
  </si>
  <si>
    <t>06 13 05*  soot</t>
  </si>
  <si>
    <t>061399</t>
  </si>
  <si>
    <t>06 13 99   wastes not otherwise specified</t>
  </si>
  <si>
    <t>07 Wastes from Organic Chemical Processes</t>
  </si>
  <si>
    <t>07 01 wastes from the MFSU of basic organic chemicals</t>
  </si>
  <si>
    <t>070101</t>
  </si>
  <si>
    <t>07 01 01*  aqueous washing liquids and mother liquors</t>
  </si>
  <si>
    <t>070103</t>
  </si>
  <si>
    <t>07 01 03*  organic halogenated solvents, washing liquids and mother liquors</t>
  </si>
  <si>
    <t>070104</t>
  </si>
  <si>
    <t>07 01 04*  other organic solvents, washing liquids and mother liquors</t>
  </si>
  <si>
    <t>070107</t>
  </si>
  <si>
    <t>07 01 07*  halogenated still bottoms and reaction residues</t>
  </si>
  <si>
    <t>070108</t>
  </si>
  <si>
    <t>07 01 08*  other still bottoms and reaction residues</t>
  </si>
  <si>
    <t>070109</t>
  </si>
  <si>
    <t>07 01 09*  halogenated filter cakes and spent absorbents</t>
  </si>
  <si>
    <t>070110</t>
  </si>
  <si>
    <t>07 01 10*  other filter cakes and spent absorbents</t>
  </si>
  <si>
    <t>070111</t>
  </si>
  <si>
    <t>07 01 11*  sludges from on-site effluent treatment containing hazardous substances</t>
  </si>
  <si>
    <t>070112</t>
  </si>
  <si>
    <t>07 01 12   sludges from on-site effluent treatment other than those mentioned in 07 01 11</t>
  </si>
  <si>
    <t>070199</t>
  </si>
  <si>
    <t>07 01 99   wastes not otherwise specified</t>
  </si>
  <si>
    <t>07 02 wastes from the MFSU of plastics, synthetic rubber and manmade fibres</t>
  </si>
  <si>
    <t>070201</t>
  </si>
  <si>
    <t>07 02 01*  aqueous washing liquids and mother liquors</t>
  </si>
  <si>
    <t>070203</t>
  </si>
  <si>
    <t>07 02 03*  organic halogenated solvents, washing liquids and mother liquors</t>
  </si>
  <si>
    <t>070204</t>
  </si>
  <si>
    <t>07 02 04*  other organic solvents, washing liquids and mother liquors</t>
  </si>
  <si>
    <t>070207</t>
  </si>
  <si>
    <t>07 02 07*  halogenated still bottoms and reaction residues</t>
  </si>
  <si>
    <t>070208</t>
  </si>
  <si>
    <t>07 02 08*  other still bottoms and reaction residues</t>
  </si>
  <si>
    <t>070209</t>
  </si>
  <si>
    <t>07 02 09*  halogenated filter cakes and spent absorbents</t>
  </si>
  <si>
    <t>070210</t>
  </si>
  <si>
    <t>07 02 10*  other filter cakes and spent absorbents</t>
  </si>
  <si>
    <t>070211</t>
  </si>
  <si>
    <t>07 02 11*  sludges from on-site effluent treatment containing hazardous substances</t>
  </si>
  <si>
    <t>070212</t>
  </si>
  <si>
    <t>07 02 12   sludges from on-site effluent treatment other than those mentioned on 07 02 11</t>
  </si>
  <si>
    <t>070213</t>
  </si>
  <si>
    <t>07 02 13   waste plastic</t>
  </si>
  <si>
    <t>070214</t>
  </si>
  <si>
    <t>07 02 14*  wastes from additives containing hazardous substances</t>
  </si>
  <si>
    <t>070215</t>
  </si>
  <si>
    <t>07 02 15   wastes from additives other than those mentioned in 07 02 14</t>
  </si>
  <si>
    <t>070216</t>
  </si>
  <si>
    <t>07 02 16*  wastes containing hazardous silicones</t>
  </si>
  <si>
    <t>070217</t>
  </si>
  <si>
    <t>07 02 17   wastes containing silicones other than those mentioned in 07 02 16</t>
  </si>
  <si>
    <t>070299</t>
  </si>
  <si>
    <t>07 02 99   wastes not otherwise specified</t>
  </si>
  <si>
    <t>07 03 wastes from the MFSU of organic dyes and pigments (except 06 11)</t>
  </si>
  <si>
    <t>070301</t>
  </si>
  <si>
    <t>07 03 01*  aqueous washing liquids and mother liquors</t>
  </si>
  <si>
    <t>070303</t>
  </si>
  <si>
    <t>07 03 03*  organic halogenated solvents, washing liquids and mother liquors</t>
  </si>
  <si>
    <t>070304</t>
  </si>
  <si>
    <t>07 03 04*  other organic solvents, washing liquids and mother liquors</t>
  </si>
  <si>
    <t>070307</t>
  </si>
  <si>
    <t>07 03 07*  halogenated still bottoms and reaction residues</t>
  </si>
  <si>
    <t>070308</t>
  </si>
  <si>
    <t>07 03 08*  other still bottoms and reaction residues</t>
  </si>
  <si>
    <t>070309</t>
  </si>
  <si>
    <t>07 03 09*  halogenated filter cakes and spent absorbents</t>
  </si>
  <si>
    <t>070310</t>
  </si>
  <si>
    <t>07 03 10*  other filter cakes and spent absorbents</t>
  </si>
  <si>
    <t>070311</t>
  </si>
  <si>
    <t>07 03 11*  sludges from on-site effluent treatment containing hazardous substances</t>
  </si>
  <si>
    <t>070312</t>
  </si>
  <si>
    <t>07 03 12   sludges from on-site effluent treatment other than those mentioned in 07 03 11</t>
  </si>
  <si>
    <t>070399</t>
  </si>
  <si>
    <t>07 03 99   wastes not otherwise specified</t>
  </si>
  <si>
    <t>07 04 wastes from the MFSU of organic plant protection products (except 02 01 08 and 02 01 09) , wood preserving agents (except 03 02) and other biocides</t>
  </si>
  <si>
    <t>070401</t>
  </si>
  <si>
    <t>07 04 01*  aqueous washing liquids and mother liquors</t>
  </si>
  <si>
    <t>070403</t>
  </si>
  <si>
    <t>07 04 03*  organic halogenated solvents, washing liquids and mother liquors</t>
  </si>
  <si>
    <t>070404</t>
  </si>
  <si>
    <t>07 04 04*  other organic solvents, washing liquids and mother liquors</t>
  </si>
  <si>
    <t>070407</t>
  </si>
  <si>
    <t>07 04 07*  halogenated still bottoms and reaction residues</t>
  </si>
  <si>
    <t>070408</t>
  </si>
  <si>
    <t>07 04 08*  other still bottoms and reaction residues</t>
  </si>
  <si>
    <t>070409</t>
  </si>
  <si>
    <t>07 04 09*  halogenated filter cakes and spent absorbents</t>
  </si>
  <si>
    <t>070410</t>
  </si>
  <si>
    <t>07 04 10*  other filter cakes and spent absorbents</t>
  </si>
  <si>
    <t>070411</t>
  </si>
  <si>
    <t>07 04 11*  sludges from on-site effluent treatment containing hazardous substances</t>
  </si>
  <si>
    <t>070412</t>
  </si>
  <si>
    <t>07 04 12   sludges from on-site effluent treatment other than those mentioned in 07 04 11</t>
  </si>
  <si>
    <t>070413</t>
  </si>
  <si>
    <t>07 04 13*  solid wastes containing hazardous substances</t>
  </si>
  <si>
    <t>070499</t>
  </si>
  <si>
    <t>07 04 99   wastes not otherwise specified</t>
  </si>
  <si>
    <t>07 05 wastes from the MFSU of pharmaceuticals</t>
  </si>
  <si>
    <t>070501</t>
  </si>
  <si>
    <t>07 05 01*  aqueous washing liquids and mother liquors</t>
  </si>
  <si>
    <t>070503</t>
  </si>
  <si>
    <t>07 05 03*  organic halogenated solvents, washing liquids and mother liqours</t>
  </si>
  <si>
    <t>070504</t>
  </si>
  <si>
    <t>07 05 04*  other organic solvents, washing liquids and mother liquors</t>
  </si>
  <si>
    <t>070507</t>
  </si>
  <si>
    <t>07 05 07*  halogenated still bottoms and reaction residues</t>
  </si>
  <si>
    <t>070508</t>
  </si>
  <si>
    <t>07 05 08*  other still bottoms and reaction residues</t>
  </si>
  <si>
    <t>070509</t>
  </si>
  <si>
    <t>07 05 09*  halogenated filter cakes and spent absorbents</t>
  </si>
  <si>
    <t>070510</t>
  </si>
  <si>
    <t>07 05 10*  other filter cakes and spent absorbents</t>
  </si>
  <si>
    <t>070511</t>
  </si>
  <si>
    <t>07 05 11*  sludges from on-site effluent treatment containing hazardous substances</t>
  </si>
  <si>
    <t>070512</t>
  </si>
  <si>
    <t>07 05 12   sludges from on-site effluent treatment other than those mentioned in 07 05 11</t>
  </si>
  <si>
    <t>070513</t>
  </si>
  <si>
    <t>07 05 13*  solid wastes containing hazardous substances</t>
  </si>
  <si>
    <t>070514</t>
  </si>
  <si>
    <t>07 05 14   solid wastes other than those mentioned in 07 05 13</t>
  </si>
  <si>
    <t>070599</t>
  </si>
  <si>
    <t>07 05 99   wastes not otherwise specified</t>
  </si>
  <si>
    <t>07 06 wastes from the MFSU of fats, grease, soaps, detergents, disinfectants and cosmetics</t>
  </si>
  <si>
    <t>070601</t>
  </si>
  <si>
    <t>07 06 01*  aqueous washing liquids and mother liquors</t>
  </si>
  <si>
    <t>070603</t>
  </si>
  <si>
    <t>07 06 03*  organic halogenated solvents, washing liquids and mother liquors</t>
  </si>
  <si>
    <t>070604</t>
  </si>
  <si>
    <t>07 06 04*  other organic solvents, washing liquids and mother liquors</t>
  </si>
  <si>
    <t>070607</t>
  </si>
  <si>
    <t>07 06 07*  halogenated still bottoms and reaction residues</t>
  </si>
  <si>
    <t>070608</t>
  </si>
  <si>
    <t>07 06 08*  other still bottoms and reaction residues</t>
  </si>
  <si>
    <t>070609</t>
  </si>
  <si>
    <t>07 06 09*  halogenated filter cakes and spent absorbents</t>
  </si>
  <si>
    <t>070610</t>
  </si>
  <si>
    <t>07 06 10*  other filter cakes and spent absorbents</t>
  </si>
  <si>
    <t>070611</t>
  </si>
  <si>
    <t>07 06 11*  sludges from on-site effluent treatment containing hazardous substances</t>
  </si>
  <si>
    <t>070612</t>
  </si>
  <si>
    <t>07 06 12   sludges from on-site effluent treatment other than those mentioned in 07 06 11</t>
  </si>
  <si>
    <t>070699</t>
  </si>
  <si>
    <t>07 06 99   wastes not otherwise specified</t>
  </si>
  <si>
    <t>07 07 wastes from the MFSU of fine chemicals and chemical products not otherwise specified</t>
  </si>
  <si>
    <t>070701</t>
  </si>
  <si>
    <t>07 07 01*  aqueous washing liquids and mother liquors</t>
  </si>
  <si>
    <t>070703</t>
  </si>
  <si>
    <t>07 07 03*  organic halogenated solvents, washing liquids and mother liquors</t>
  </si>
  <si>
    <t>070704</t>
  </si>
  <si>
    <t>07 07 04*  other organic solvents, washing liquids and mother liquors</t>
  </si>
  <si>
    <t>070707</t>
  </si>
  <si>
    <t>07 07 07*  halogenated still bottoms and reaction residues</t>
  </si>
  <si>
    <t>070708</t>
  </si>
  <si>
    <t>07 07 08*  other still bottoms and reaction residues</t>
  </si>
  <si>
    <t>070709</t>
  </si>
  <si>
    <t>07 07 09*  halogenated filter cakes and spent absorbents</t>
  </si>
  <si>
    <t>070710</t>
  </si>
  <si>
    <t>07 07 10*  other filter cakes and spent absorbents</t>
  </si>
  <si>
    <t>070711</t>
  </si>
  <si>
    <t>07 07 11*  sludges from on-site effluent treatment containing hazardous substances</t>
  </si>
  <si>
    <t>070712</t>
  </si>
  <si>
    <t>07 07 12   sludges from on-site effluent treatment other than those mentioned in 07 07 11</t>
  </si>
  <si>
    <t>070799</t>
  </si>
  <si>
    <t>07 07 99   wastes not otherwise specified</t>
  </si>
  <si>
    <t>08 Wastes from the MFSU of Coatings (Paints, Varnishes and Vitreous Enamels), Adhesives, Sealants and Printing Inks</t>
  </si>
  <si>
    <t>08 01 wastes from MFSU and removal of paint and varnish</t>
  </si>
  <si>
    <t>080111</t>
  </si>
  <si>
    <t>08 01 11*  waste paint and varnish containing organic solvents or other hazardous substances</t>
  </si>
  <si>
    <t>080112</t>
  </si>
  <si>
    <t>08 01 12   waste paint and varnish other than those mentioned in 08 01 11</t>
  </si>
  <si>
    <t>080113</t>
  </si>
  <si>
    <t>08 01 13*  sludges from paint or varnish containing organic solvents or other hazardous substances</t>
  </si>
  <si>
    <t>080114</t>
  </si>
  <si>
    <t>08 01 14   sludges from paint or varnish other than those mentioned in 08 01 13</t>
  </si>
  <si>
    <t>080115</t>
  </si>
  <si>
    <t>08 01 15*  aqueous sludges containing paint or varnish containing organic solvents or other hazardous substances</t>
  </si>
  <si>
    <t>080116</t>
  </si>
  <si>
    <t>08 01 16   aqueous sludges containing paint or varnish other than those mentioned in 08 01 15</t>
  </si>
  <si>
    <t>080117</t>
  </si>
  <si>
    <t>08 01 17*  wastes from paint or varnish removal containing organic solvents or other hazardous substances</t>
  </si>
  <si>
    <t>080118</t>
  </si>
  <si>
    <t>08 01 18  wastes from paint or varnish removal other than those mentioned in 08 01 17</t>
  </si>
  <si>
    <t>080119</t>
  </si>
  <si>
    <t>08 01 19* aqueous suspensions containing paint or varnish containing organic solvents or other hazardous substances</t>
  </si>
  <si>
    <t>080120</t>
  </si>
  <si>
    <t>08 01 20  aqueous suspensions containing paint or varnish other than those mentioned in 08 01 19</t>
  </si>
  <si>
    <t>080121</t>
  </si>
  <si>
    <t>08 01 21*  waste paint or varnish remover</t>
  </si>
  <si>
    <t>08 02 wastes from MFSU of other coatings (including ceramic materials)</t>
  </si>
  <si>
    <t>080201</t>
  </si>
  <si>
    <t>08 02 01   waste coating powders</t>
  </si>
  <si>
    <t>080202</t>
  </si>
  <si>
    <t>08 02 02   aqueous sludges containing ceramic materials</t>
  </si>
  <si>
    <t>080203</t>
  </si>
  <si>
    <t>08 02 03   aqueous suspensions containing ceramic materials</t>
  </si>
  <si>
    <t>080299</t>
  </si>
  <si>
    <t>08 02 99   wastes not otherwise specified</t>
  </si>
  <si>
    <t>08 03 wastes from MFSU of printing inks</t>
  </si>
  <si>
    <t>080307</t>
  </si>
  <si>
    <t>08 03 07   aqueous sludges containing ink</t>
  </si>
  <si>
    <t>080308</t>
  </si>
  <si>
    <t>08 03 08   aqueous liquid waste containing ink</t>
  </si>
  <si>
    <t>080312</t>
  </si>
  <si>
    <t>08 03 12*  waste ink containing hazardous substances</t>
  </si>
  <si>
    <t>080313</t>
  </si>
  <si>
    <t>08 03 13   waste ink other than those mentioned in 08 03 12</t>
  </si>
  <si>
    <t>080314</t>
  </si>
  <si>
    <t>08 03 14*  ink sludges containing hazardous substances</t>
  </si>
  <si>
    <t>080315</t>
  </si>
  <si>
    <t>08 03 15   ink sludges other than those mentioned in 08 03 14</t>
  </si>
  <si>
    <t>080316</t>
  </si>
  <si>
    <t>08 03 16*  waste etching solutions</t>
  </si>
  <si>
    <t>080317</t>
  </si>
  <si>
    <t>08 03 17*  waste printing toner containing hazardous substances</t>
  </si>
  <si>
    <t>080318</t>
  </si>
  <si>
    <t>08 03 18   waste printing toner other than those mentioned in 08 03 17</t>
  </si>
  <si>
    <t>080319</t>
  </si>
  <si>
    <t>08 03 19*  disperse oil</t>
  </si>
  <si>
    <t>080399</t>
  </si>
  <si>
    <t>08 03 99   wastes not otherwise specified</t>
  </si>
  <si>
    <t>08 04 wastes from MFSU of adhesives and sealants (including waterproofing products)</t>
  </si>
  <si>
    <t>080409</t>
  </si>
  <si>
    <t>08 04 09*  waste adhesives and sealants containing organic solvents or other hazardous substances</t>
  </si>
  <si>
    <t>080410</t>
  </si>
  <si>
    <t>08 04 10   waste adhesives and sealants other than those mentioned in 08 04 09</t>
  </si>
  <si>
    <t>080411</t>
  </si>
  <si>
    <t>08 04 11*  adhesive and sealant sludges containing organic solvents or other hazardous substances</t>
  </si>
  <si>
    <t>080412</t>
  </si>
  <si>
    <t>08 04 12   adhesive and sealants sludges other than those mentioned in 08 04 11</t>
  </si>
  <si>
    <t>080413</t>
  </si>
  <si>
    <t>08 04 13*  aqueous sludges containing adhesives or sealants containing organic solvents or other hazardous substances</t>
  </si>
  <si>
    <t>080414</t>
  </si>
  <si>
    <t>08 04 14   aqueous sludges containing adhesives or sealants other than those mentioned in 08 04 13</t>
  </si>
  <si>
    <t>080415</t>
  </si>
  <si>
    <t>08 04 15*  aqueous liquid waste containing adhesives or sealants containing organic solvents or other hazardous substances</t>
  </si>
  <si>
    <t>080416</t>
  </si>
  <si>
    <t>08 04 16   aqueous liquid waste containing adhesives or sealants other than those mentioned in 08 04 15</t>
  </si>
  <si>
    <t>080417</t>
  </si>
  <si>
    <t>08 04 17*  rosin oil</t>
  </si>
  <si>
    <t>080499</t>
  </si>
  <si>
    <t>08 04 99   wastes not otherwise specified</t>
  </si>
  <si>
    <t>08 05 wastes not otherwise specified in 08</t>
  </si>
  <si>
    <t>080501</t>
  </si>
  <si>
    <t>08 05 01*  waste isocyanates</t>
  </si>
  <si>
    <t>09 Wastes from the Photographic Industry</t>
  </si>
  <si>
    <t>09 01 wastes from the photographic industry</t>
  </si>
  <si>
    <t>090101</t>
  </si>
  <si>
    <t>09 01 01*  water-based developer and activator solutions</t>
  </si>
  <si>
    <t>090102</t>
  </si>
  <si>
    <t>09 01 02*  water-based offset plate develop solutions</t>
  </si>
  <si>
    <t>090103</t>
  </si>
  <si>
    <t>09 01 03*  solvent-based developer solutions fixer solutions</t>
  </si>
  <si>
    <t>090104</t>
  </si>
  <si>
    <t>09 01 04*  fixer solutions</t>
  </si>
  <si>
    <t>090105</t>
  </si>
  <si>
    <t>09 01 05*  bleach solutions</t>
  </si>
  <si>
    <t>090106</t>
  </si>
  <si>
    <t>09 01 06*  wastes containing silver from on-site treatment of photographic wastes</t>
  </si>
  <si>
    <t>090107</t>
  </si>
  <si>
    <t>09 01 07   photographic film and paper containing silver or silver compounds</t>
  </si>
  <si>
    <t>090108</t>
  </si>
  <si>
    <t>09 01 08   photographic film and paper free of silver or silver compounds</t>
  </si>
  <si>
    <t>090110</t>
  </si>
  <si>
    <t>09 01 10   single use cameras without batteries</t>
  </si>
  <si>
    <t>090111</t>
  </si>
  <si>
    <t>09 01 11*  single use cameras containing batteries included in 16 06 01,16 06 02 or 16 06 03</t>
  </si>
  <si>
    <t>090112</t>
  </si>
  <si>
    <t>09 01 12   single use cameras containing batteries other than those mentioned in 09 01 11</t>
  </si>
  <si>
    <t>090113</t>
  </si>
  <si>
    <t>09 01 13*  aqueous liquid waste from on-site reclamation of silver other than those mentioned in 09 01 06</t>
  </si>
  <si>
    <t>090199</t>
  </si>
  <si>
    <t>09 01 99   wastes not otherwise specified</t>
  </si>
  <si>
    <t>10 Waste From Thermal Processes</t>
  </si>
  <si>
    <t>10 01 wastes from power stations and other combustion plants (except 19)</t>
  </si>
  <si>
    <t>10 01 01   bottom ash, slag and boiler dust (excluding boiler dust mentioned in 10 01 04)</t>
  </si>
  <si>
    <t>10 01 02   coal fly ash</t>
  </si>
  <si>
    <t>10 01 03   fly ash from peat and untreated wood</t>
  </si>
  <si>
    <t>10 01 04*  oil fly ash and boiler dust</t>
  </si>
  <si>
    <t>10 01 05   calcium-based reaction wastes from flue gas desulphurisation in solid form</t>
  </si>
  <si>
    <t>10 01 07   calcium-based reaction wastes from flue gas desulphurisation in sludge form</t>
  </si>
  <si>
    <t>10 01 09*  sulphuric acid</t>
  </si>
  <si>
    <t>10 01 13*  fly ash from emulsified hydrocarbons used as fuel</t>
  </si>
  <si>
    <t>10 01 14*  bottom ash, slag and boiler dust from co-incineration containing hazardous substances</t>
  </si>
  <si>
    <t>10 01 15   bottom ash, slag and boiler dust from co-incineration other than those mentioned in 10 01 14</t>
  </si>
  <si>
    <t>10 01 16*  fly ash from co-incineration containing hazardous substances</t>
  </si>
  <si>
    <t>10 01 17   fly ash from co-incineration other than those mentioned in 10 01 16</t>
  </si>
  <si>
    <t>10 01 18*  wastes from gas cleaning containing hazardous substances</t>
  </si>
  <si>
    <t>10 01 19   wastes from gas cleaning other than those mentioned in 10 01 05, 10 01 07 and 10 01 18</t>
  </si>
  <si>
    <t>10 01 20*  sludges from on-site effluent treatment containing hazardous substances</t>
  </si>
  <si>
    <t>10 01 21   sludges from on-site effluent treatment other than those mentioned in 10 01 20</t>
  </si>
  <si>
    <t>10 01 22*  aqueous sludges from boiler cleansing containing hazardous substances</t>
  </si>
  <si>
    <t>10 01 23   aqueous sludges from boiler cleansing other than those mentioned in 10 01 22</t>
  </si>
  <si>
    <t>10 01 24   sands from fluidised beds</t>
  </si>
  <si>
    <t>10 01 25   wastes from fuel storage and preparation of coal fired power plants</t>
  </si>
  <si>
    <t>10 01 26   wastes from cooling water treatment</t>
  </si>
  <si>
    <t>10 01 99   wastes not otherwise specified</t>
  </si>
  <si>
    <t>10 02 wastes from the iron and steel industry</t>
  </si>
  <si>
    <t>10 02 01   wastes from the processing of slag</t>
  </si>
  <si>
    <t>10 02 02   unprocessed slag</t>
  </si>
  <si>
    <t>10 02 07*  solid wastes from gas treatment containing hazardous substances</t>
  </si>
  <si>
    <t>10 02 08   solid wastes from gas treatment other than those mentioned in 10 02 07</t>
  </si>
  <si>
    <t>10 02 10   mill scales</t>
  </si>
  <si>
    <t>10 02 11*  wastes from cooling water treatment containing oil</t>
  </si>
  <si>
    <t>10 02 12   wastes from cooling water treatment other than those mentioned in 10 02 07</t>
  </si>
  <si>
    <t>10 02 13*  sludges and filter cakes from gas treatment containing hazardous substances</t>
  </si>
  <si>
    <t>10 02 14   sludges and filter cake other than those mentioned in 10 02 13</t>
  </si>
  <si>
    <t>10 02 15   other sludges and filter cakes</t>
  </si>
  <si>
    <t>10 02 99   wastes not otherwise specified</t>
  </si>
  <si>
    <t>10 03 wastes from aluminium thermal metallurgy</t>
  </si>
  <si>
    <t>10 03 02   anode scraps</t>
  </si>
  <si>
    <t>10 03 04*  primary production slags</t>
  </si>
  <si>
    <t>10 03 05   waste alumina</t>
  </si>
  <si>
    <t>10 03 08*  salt slags from secondary production</t>
  </si>
  <si>
    <t>10 03 09*  black drosses from secondary production</t>
  </si>
  <si>
    <t>10 03 15*  skimmings that are flammable or emit, upon contact with water, flammable gases in hazardous quantities</t>
  </si>
  <si>
    <t>10 03 16   skimmings other than those mentioned in 10 03 15</t>
  </si>
  <si>
    <t>10 03 17*  tar-containing wastes from anode manufacture</t>
  </si>
  <si>
    <t>10 03 18   carbon-containing wastes from anode manufacture other than those mentioned in 10 30 17</t>
  </si>
  <si>
    <t>10 03 19*  flue-gas dust containing hazardous substances</t>
  </si>
  <si>
    <t>10 03 20   flue-gas dust other than those mentioned in 10 03 19</t>
  </si>
  <si>
    <t>10 03 21*  other particulates and dust (including ball-mill dust) containing hazardous substances</t>
  </si>
  <si>
    <t>10 03 22   other particulates and dust (including ball-mill dust) other than those mentioned in 10 03 21</t>
  </si>
  <si>
    <t>10 03 23*  solid wastes from gas treatment containing hazardous substances</t>
  </si>
  <si>
    <t>10 03 24   solid wastes from gas treatment other then those mentioned in 10 03 23</t>
  </si>
  <si>
    <t>10 03 25*  sludges and filter cakes from gas treatment containing hazardous substances</t>
  </si>
  <si>
    <t>10 03 26   sludges and filter cakes from gas treatment other than those mentioned in 10 03 25</t>
  </si>
  <si>
    <t>10 03 27*  wastes from cooling-water treatment containing oil</t>
  </si>
  <si>
    <t>10 03 28   wastes from cooling-water treatment other than those mentioned in 10 03 27</t>
  </si>
  <si>
    <t>10 03 29*  wastes from treatment of salt slags and black drosses containing hazardous substances</t>
  </si>
  <si>
    <t>10 03 30   wastes from treatment of salt slags and black drosses other than those mentioned in 10 03 29</t>
  </si>
  <si>
    <t>10 03 99   wastes not otherwise specified</t>
  </si>
  <si>
    <t>10 04 wastes from LEAD thermal metallurgy</t>
  </si>
  <si>
    <t>10 04 01*  slag from primary and secondary production</t>
  </si>
  <si>
    <t>10 04 02*  dross and skimmings from primary and secondary production</t>
  </si>
  <si>
    <t>10 04 03*  calcium arsenate</t>
  </si>
  <si>
    <t>10 04 04*  flue-gas dust</t>
  </si>
  <si>
    <t>10 04 05*  other particulates and dust</t>
  </si>
  <si>
    <t>10 04 06*  solid wastes from gas treatment</t>
  </si>
  <si>
    <t>10 04 07*  sludges and filter cakes from gas treatment</t>
  </si>
  <si>
    <t>10 04 09*  wastes from cooling-water treatment containing oil</t>
  </si>
  <si>
    <t>10 04 10   wastes from cooling-water treatment other than those mentioned in 10 04 09</t>
  </si>
  <si>
    <t>10 04 99   wastes not otherwise specified</t>
  </si>
  <si>
    <t>10 05 wastes from ZINC thermal metallurgy</t>
  </si>
  <si>
    <t>10 05 01   slags from primary and secondary production</t>
  </si>
  <si>
    <t>10 05 03*  flue-gas dust</t>
  </si>
  <si>
    <t>10 05 04   other particulates and dust</t>
  </si>
  <si>
    <t>10 05 05*  solid waste from gas treatment</t>
  </si>
  <si>
    <t>10 05 06*  sludges and filter cakes from gas treatment</t>
  </si>
  <si>
    <t>10 05 08*  wastes from cooling water treatment containing oil</t>
  </si>
  <si>
    <t>10 05 09   wastes from cooling water treatment other than those mentioned in 10 05 08</t>
  </si>
  <si>
    <t>10 05 10*  dross and skimmings that are flammable or emit, upon contact with water, flammable gases in hazardous quantities</t>
  </si>
  <si>
    <t>10 05 11   dross and skimmings other than those mentioned in 10 05 10</t>
  </si>
  <si>
    <t>10 05 99   wastes not otherwise specified</t>
  </si>
  <si>
    <t>10 06 wastes from COPPER thermal metallurgy</t>
  </si>
  <si>
    <t>10 06 01   slags from primary and secondary production</t>
  </si>
  <si>
    <t>10 06 02   dross and skimmings from primary and secondary production</t>
  </si>
  <si>
    <t>10 06 03*  flue-gas dust</t>
  </si>
  <si>
    <t>10 06 04   other particulates and dust</t>
  </si>
  <si>
    <t>10 06 06*  solid wastes from gas treatment</t>
  </si>
  <si>
    <t>10 06 07*  sludges and filter cakes from gas treatment</t>
  </si>
  <si>
    <t>10 06 09*  wastes from cooling-water treatment containing oil</t>
  </si>
  <si>
    <t>10 06 10   wastes from cooling-water treatment other than those mentioned in 10 06 09</t>
  </si>
  <si>
    <t>10 06 99   wastes not otherwise specified</t>
  </si>
  <si>
    <t>10 07 wastes from silver, gold and platinum thermal metallurgy</t>
  </si>
  <si>
    <t>10 07 01   slags from primary and secondary production</t>
  </si>
  <si>
    <t>10 07 02   dross and skinnings from primary and secondary production</t>
  </si>
  <si>
    <t>10 07 03   solid wastes from gas treatment</t>
  </si>
  <si>
    <t>10 07 04   other particulates and dust</t>
  </si>
  <si>
    <t>10 07 05   sludges and filter cakes from gas treatment</t>
  </si>
  <si>
    <t>10 07 07*  wastes from cooling-water treatment containing oil</t>
  </si>
  <si>
    <t>10 07 08   wastes from cooling-water treatment other than those mentioned in 10 07 07</t>
  </si>
  <si>
    <t>10 07 99   wastes not otherwise specified</t>
  </si>
  <si>
    <t>10 08 wastes from other non-ferrous thermal metallurgy</t>
  </si>
  <si>
    <t>10 08 04   particulates and dust</t>
  </si>
  <si>
    <t>10 08 08*  salt slag from primary and secondary production</t>
  </si>
  <si>
    <t>10 08 09   other slags</t>
  </si>
  <si>
    <t>10 08 10*  dross and skimmings that are flammable or emit, upon contact with water, flammable gases in hazardous quantities</t>
  </si>
  <si>
    <t>10 08 11   dross and skimmings other than those mentioned in 10 08 10</t>
  </si>
  <si>
    <t>10 08 12*  tar-containing wastes from anode manufacture</t>
  </si>
  <si>
    <t>10 08 13   carbon-containing wastes from anode manufacture other than those mentioned in 10 08 12</t>
  </si>
  <si>
    <t>10 08 14   anode scrap</t>
  </si>
  <si>
    <t>10 08 15*  flue-gas dust containing hazardous substances</t>
  </si>
  <si>
    <t>10 08 16  flue-gas dust other than those mentioned in 10 08 15</t>
  </si>
  <si>
    <t>10 08 17*   sludges and filter cakes from flue-gas treatment containing hazardous substances</t>
  </si>
  <si>
    <t>10 08 18  sludges and filter cakes from flue-gas treatment other than those mentioned in 10 08 17</t>
  </si>
  <si>
    <t>10 08 19*   wastes from cooling-water treatment containing oil</t>
  </si>
  <si>
    <t>10 08 20  wastes from cooling-water treatment other than those mentioned in 10 08 19</t>
  </si>
  <si>
    <t>10 08 99   wastes not otherwise specified</t>
  </si>
  <si>
    <t>10 09 wastes from casting of ferrous pieces</t>
  </si>
  <si>
    <t>10 09 03   furnace slag</t>
  </si>
  <si>
    <t>10 09 05*  casting cores and moulds which have not undergone pouring containing hazardous substances</t>
  </si>
  <si>
    <t>10 09 06   casting cores and moulds which have not undergone pouring other than those mentioned in  10 09 05</t>
  </si>
  <si>
    <t>10 09 07*  casting cores and moulds which have undergone pouring containing hazardous substances</t>
  </si>
  <si>
    <t>10 09 08   casting cores and moulds which have undergone pouring other than those mentioned in 10 09 07</t>
  </si>
  <si>
    <t>10 09 09*  flue-gas dust containing hazardous substances</t>
  </si>
  <si>
    <t>10 09 10   flue-gas dust other than those mentioned in 10 09 09</t>
  </si>
  <si>
    <t>10 09 11*  other particulates containing hazardous substances</t>
  </si>
  <si>
    <t>10 09 12   other particulates other than those mentioned in 10 09 11</t>
  </si>
  <si>
    <t>10 09 13*  waste binders containing hazardous substances</t>
  </si>
  <si>
    <t>10 09 14   waste binders other than those mentioned in 10 09 13</t>
  </si>
  <si>
    <t>10 09 15*  waste crack-indicating agent containing hazardous substances</t>
  </si>
  <si>
    <t>10 09 16   waste crack indicating substances other than those mentioned in 10 09 15</t>
  </si>
  <si>
    <t>10 09 99   waste not otherwise specified</t>
  </si>
  <si>
    <t>10 10 wastes from casting of non-ferrous pieces</t>
  </si>
  <si>
    <t>10 10 03   furnace slag</t>
  </si>
  <si>
    <t>10 10 05*  casting cores and moulds which have not undergone pouring, containing hazardous substances</t>
  </si>
  <si>
    <t>10 10 06   casting cores and moulds which have not undergone pouring other than those mentioned in 10 10 05</t>
  </si>
  <si>
    <t>10 10 07*  casting cores and moulds which have undergone pouring, containing hazardous substances</t>
  </si>
  <si>
    <t>10 10 08   casting cores and moulds which have undergone pouring other than those mentioned in 10 10 07</t>
  </si>
  <si>
    <t>10 10 09*  flue-gas dust containing hazardous substances</t>
  </si>
  <si>
    <t>10 10 10   flue-gas dust other than those mentioned in 10 10 09</t>
  </si>
  <si>
    <t>10 10 11*  other particulates containing hazardous substances</t>
  </si>
  <si>
    <t>10 10 12   other particulates other than those mentioned on 10 10 10</t>
  </si>
  <si>
    <t>10 10 13*  waste binders containing hazardous substances</t>
  </si>
  <si>
    <t>10 10 14   waste binders other than those mentioned in 10 10 13</t>
  </si>
  <si>
    <t>10 10 15*  waste crack-indicating agent containing hazardous substances</t>
  </si>
  <si>
    <t>10 10 16   waste crack-indicating agent other than those mentioned in 10 10 15</t>
  </si>
  <si>
    <t>10 10 99   wastes not otherwise specified</t>
  </si>
  <si>
    <t>10 11 wastes from manufacture of glass and glass products</t>
  </si>
  <si>
    <t>10 11 03   waste glass-based fibrous materials</t>
  </si>
  <si>
    <t>10 11 05   particulates and dust</t>
  </si>
  <si>
    <t>10 11 09*  waste preparation mixture before thermal processing, containing hazardous substances</t>
  </si>
  <si>
    <t>10 11 10   waste preparation mixture before thermal processing other than those mentioned in 10 11 09</t>
  </si>
  <si>
    <t>10 11 11*  waste glass in small particles and glass powder containing metals (e.g cathode ray tubes)</t>
  </si>
  <si>
    <t>10 11 12   waste glass other than those mentioned in 10 11 11</t>
  </si>
  <si>
    <t>10 11 13*  glass-polishing and grinding sludge containing hazardous substances</t>
  </si>
  <si>
    <t>10 11 14   glass-polishing and grinding sludge other than those mentioned in 10 11 13</t>
  </si>
  <si>
    <t>10 11 15*  solid wastes from flue-gas treatment containing hazardous substances</t>
  </si>
  <si>
    <t>10 11 16   solid wastes from flue-gas treatment other than those mentioned in 10 11 15</t>
  </si>
  <si>
    <t>10 11 17*  sludges and filter cakes from flue-gas treatment containing hazardous substances</t>
  </si>
  <si>
    <t>10 11 18   sludges and filter cakes from flue-gas treatment other than those mentioned in 10 11 17</t>
  </si>
  <si>
    <t>10 11 19*  solid wastes from on-site effluent treatment containing hazardous substances</t>
  </si>
  <si>
    <t>10 11 20   solid wastes from on-site effluent treatment other than those mentioned in 10 11 19</t>
  </si>
  <si>
    <t>10 11 99   wastes not otherwise specified</t>
  </si>
  <si>
    <t>10 12 wastes from manufacture of ceramic goods, bricks, tiles and construction products</t>
  </si>
  <si>
    <t>10 12 01   waste preparation mixture before thermal processing</t>
  </si>
  <si>
    <t>10 12 03   particulates and dust</t>
  </si>
  <si>
    <t>10 12 05   sludges and filter cakes from gas treatment</t>
  </si>
  <si>
    <t>10 12 06   discarded moulds</t>
  </si>
  <si>
    <t>10 12 08   waste ceramics, bricks, tiles and construction products (after thermal processing)</t>
  </si>
  <si>
    <t>10 12 09*  solid wastes from gas treatment containing hazardous substances</t>
  </si>
  <si>
    <t>10 12 10   solid waste from gas treatment other than those mentioned in 10 12 09</t>
  </si>
  <si>
    <t>10 12 11*  wastes from glazing containing heavy metals</t>
  </si>
  <si>
    <t>10 12 12   wastes from glazing other than those mentioned in 10 12 11</t>
  </si>
  <si>
    <t>10 12 13   sludge from on-site effluent treatment</t>
  </si>
  <si>
    <t>10 12 99   wastes not otherwise specified</t>
  </si>
  <si>
    <t>10 13 wastes from manufacture of cement, lime and plaster and articles and products made from them</t>
  </si>
  <si>
    <t>10 13 01   waste preparation mixture before thermal processing</t>
  </si>
  <si>
    <t>10 13 04   wastes from calcination and hydration of lime</t>
  </si>
  <si>
    <t>10 13 06   particulates and dust (except 10 13 12 and 10 13 13)</t>
  </si>
  <si>
    <t>10 13 07  sludges and filter cakes from gas treatment</t>
  </si>
  <si>
    <t>10 13 09*  wastes from asbestos-cement manufacture containing asbestos</t>
  </si>
  <si>
    <t>10 13 10   wastes from asbestos-cement manufacture other than those mentioned in 10 13 09</t>
  </si>
  <si>
    <t>10 13 11   wastes from cement-based composite materials other than those mentioned in 10 13 09 and 10 13 10</t>
  </si>
  <si>
    <t>10 13 12*  solid wastes from gas treatment containing hazardous substances</t>
  </si>
  <si>
    <t>10 13 13   solid wastes from gas treatment other than those mentioned in 10 13 12</t>
  </si>
  <si>
    <t>10 13 14   waste concrete and concrete sludge</t>
  </si>
  <si>
    <t>10 13 99   wastes not otherwise specified</t>
  </si>
  <si>
    <t>10 14 wastes from crematoria</t>
  </si>
  <si>
    <t>10 14 01*  waste from gas cleaning containing mercury</t>
  </si>
  <si>
    <t>11 Wastes from Chemical Surface Treatment and Coating of Metals and Other Materials, Non-Ferrous HydroMetallurgy</t>
  </si>
  <si>
    <t>11 01 wastes from chemical surface treatment and coating of metals and other materials (e.g. galvanic processes, zinc coating processes, pickling processes, etching, phosphating, alkaline degreasing, anodising)</t>
  </si>
  <si>
    <t>11 01 05*  pickling acids</t>
  </si>
  <si>
    <t>11 01 06*  acids not otherwise specified</t>
  </si>
  <si>
    <t>11 01 07*  pickling bases</t>
  </si>
  <si>
    <t>11 01 08*  phosphatising sludges</t>
  </si>
  <si>
    <t>11 01 09*  sludges and filter cakes containing hazardous substances</t>
  </si>
  <si>
    <t>11 01 10   sludges and filter cakes other than those mentioned in 11 01 09</t>
  </si>
  <si>
    <t>11 01 11*  aqueous rinsing liquids containing hazardous substances</t>
  </si>
  <si>
    <t>11 01 12   aqueous rinsing liquids other than those mentioned in 11 01 11</t>
  </si>
  <si>
    <t>11 01 13*  degreasing wastes containing hazardous substances</t>
  </si>
  <si>
    <t>11 01 14   degreasing wastes other than those mentioned in 11 01 13</t>
  </si>
  <si>
    <t>11 01 15*  eluate and sludges from membrane systems or ion exchange systems containing hazardous substances</t>
  </si>
  <si>
    <t>11 01 16*  saturated or spent ion exchange resins</t>
  </si>
  <si>
    <t>11 01 98*  other wastes containing hazardous substances</t>
  </si>
  <si>
    <t>11 01 99*  waste not otherwise specified</t>
  </si>
  <si>
    <t>11 02 wastes from non-ferrous hydrometallurgical processes</t>
  </si>
  <si>
    <t>11 02 02*  sludges from zinc hydrometallurgy (including jarosite, goethite)</t>
  </si>
  <si>
    <t>11 02 03   wastes from production of anodes for aqueous electrolytical processes</t>
  </si>
  <si>
    <t>11 02 05*  wastes from copper hydrometallurgy processes containing hazardous substances</t>
  </si>
  <si>
    <t>11 02 06   wastes from copper hydrometallurgy processes other than those mentioned in 11 02 05</t>
  </si>
  <si>
    <t>11 02 07*  other wastes containing hazardous substances</t>
  </si>
  <si>
    <t>11 02 99   wastes not otherwise specified</t>
  </si>
  <si>
    <t>11 03 sludges and solids from tempering processes</t>
  </si>
  <si>
    <t>11 03 01*  wastes containing cyanide</t>
  </si>
  <si>
    <t>11 03 02*  other waste</t>
  </si>
  <si>
    <t>11 05 wastes from hot galvanising processes</t>
  </si>
  <si>
    <t>11 05 01   hard zinc</t>
  </si>
  <si>
    <t>11 05 02   zinc ash</t>
  </si>
  <si>
    <t>11 05 03*  solid wastes from gas treatment</t>
  </si>
  <si>
    <t>11 05 04*  spent flux</t>
  </si>
  <si>
    <t>11 05 99   wastes not otherwise specified</t>
  </si>
  <si>
    <t>12 Wastes from Shaping and Physical and Mechanical Surface Treatment of Metals and Plastics</t>
  </si>
  <si>
    <t>12 01 wastes from shaping and physical and mechanical surface treatment of metals and plastics</t>
  </si>
  <si>
    <t>12 01 01   ferrous metal filings and turnings</t>
  </si>
  <si>
    <t>12 01 02   ferrous metal dust and particles</t>
  </si>
  <si>
    <t>12 01 03   non-ferrous metal filings and turnings</t>
  </si>
  <si>
    <t>12 01 04   non-ferrous metal dust and particles</t>
  </si>
  <si>
    <t>12 01 05   plastic shavings and turnings</t>
  </si>
  <si>
    <t>12 01 06*  mineral-based machining oils containing halogens (except emulsions and solutions)</t>
  </si>
  <si>
    <t>12 01 07*  mineral-based machining oils free of halogens (except emulsions and solutions)</t>
  </si>
  <si>
    <t>12 01 08*  machining emulsions and solutions containing halogens</t>
  </si>
  <si>
    <t>12 01 09*  machining emulsions and solutions free of halogens</t>
  </si>
  <si>
    <t>12 01 10*  synthetic machining oils</t>
  </si>
  <si>
    <t>12 01 12*  spent waxes and fats</t>
  </si>
  <si>
    <t>12 01 13   welding wastes</t>
  </si>
  <si>
    <t>12 01 14*  machining sludges containing hazardous substances</t>
  </si>
  <si>
    <t>12 01 15   machining sludges other than those mentioned in 12 01 14</t>
  </si>
  <si>
    <t>12 01 16*  waste blasting material containing hazardous substances</t>
  </si>
  <si>
    <t>12 01 17   waste blasting materials other than those mentioned in 12 01 16</t>
  </si>
  <si>
    <t>12 01 18*  metal sludge (grinding, honing and lapping sludge) containing oil</t>
  </si>
  <si>
    <t>12 01 19*  readily biodegradable machining oil</t>
  </si>
  <si>
    <t>12 01 20*  spent grinding bodies and grinding materials containing hazardous substances</t>
  </si>
  <si>
    <t>12 01 21   spent grinding bodies and grinding materials other than those mentioned in 12 01 20</t>
  </si>
  <si>
    <t>12 01 99   wastes not otherwise specified</t>
  </si>
  <si>
    <t>12 03 wastes from water and steam degreasing processes (except 11)</t>
  </si>
  <si>
    <t>12 03 01*  aqueous washing liquids</t>
  </si>
  <si>
    <t>12 03 02*  steam degreasing wastes</t>
  </si>
  <si>
    <t>13 Oil Wastes and Wastes of Liquid Fuels (except edible oils and those in chapters 05,12 and 19)</t>
  </si>
  <si>
    <t>13 01 waste hydraulic oils</t>
  </si>
  <si>
    <t>13 01 01*  hydraulic oils, containing PCB's</t>
  </si>
  <si>
    <t>13 01 04*  chlorinated emulsions</t>
  </si>
  <si>
    <t>13 01 05*  non-chlorinated emulsions</t>
  </si>
  <si>
    <t>13 01 09*  mineral-based chlorinated hydraulic oils</t>
  </si>
  <si>
    <t>13 01 10*  mineral-based non-chlorinated hydraulic oils</t>
  </si>
  <si>
    <t>13 01 11*  synthetic hydraulic oils</t>
  </si>
  <si>
    <t>13 01 12*  readily biodegradable hydraulic oils</t>
  </si>
  <si>
    <t>13 01 13*  other hydraulic oils</t>
  </si>
  <si>
    <t>13 02 waste engine, gear and lubricating oils</t>
  </si>
  <si>
    <t>13 02 04*  mineral-based chlorinated engine, gear and lubricating oils</t>
  </si>
  <si>
    <t>13 02 05*  mineral-based non-chlorinated engine, gear and lubricating oils</t>
  </si>
  <si>
    <t>13 02 06*  synthetic engine, gear and lubricating oils</t>
  </si>
  <si>
    <t>13 02 07*  readily biodegradable engine, gear and lubricating oils</t>
  </si>
  <si>
    <t>13 02 08*  other engine, gear and lubricating oils</t>
  </si>
  <si>
    <t>13 03 waste insulating and heat transmission oils</t>
  </si>
  <si>
    <t>13 03 01*  insulating or heat transmission oils containing PCB's</t>
  </si>
  <si>
    <t>13 03 06*  mineral-based chlorinated insulating and heat transmission oils other than those mentioned in 13 03 01</t>
  </si>
  <si>
    <t>13 03 07*  mineral-based non-chlorinated insulating and heat transmission oils</t>
  </si>
  <si>
    <t>13 03 08*  synthetic insulating and heat transmission oils</t>
  </si>
  <si>
    <t>13 03 09*  readily biodegradable insulating and heat transmission oils</t>
  </si>
  <si>
    <t>13 03 10*  other insulating and heat transmission oils</t>
  </si>
  <si>
    <t>13 04 bilge oils</t>
  </si>
  <si>
    <t>13 04 01*  bilge oils from inland navigation</t>
  </si>
  <si>
    <t>13 04 02*  bilge oils from jetty sewers</t>
  </si>
  <si>
    <t>13 04 03*  bilge oils from other navigation</t>
  </si>
  <si>
    <t>13 05 oil/water separator contents</t>
  </si>
  <si>
    <t>13 05 01*  solids from grit chambers and oil/water separators</t>
  </si>
  <si>
    <t>13 05 02*  sludges from oil/water separators</t>
  </si>
  <si>
    <t>13 05 03*  interceptor sludges</t>
  </si>
  <si>
    <t>13 05 06*  oil from oil/water separators</t>
  </si>
  <si>
    <t>13 05 07*  oily water from oil/water separators</t>
  </si>
  <si>
    <t>13 05 08*  mixtures of wastes from grit chambers and oil/water separators</t>
  </si>
  <si>
    <t>13 07 wastes of liquid fuels</t>
  </si>
  <si>
    <t>13 07 01*  fuel oil and diesel</t>
  </si>
  <si>
    <t>13 07 02*  petrol</t>
  </si>
  <si>
    <t>13 07 03*  other fuels (including mixtures)</t>
  </si>
  <si>
    <t>13 08 oil wastes not otherwise specified</t>
  </si>
  <si>
    <t>13 08 01*  desalter sludges or emulsions</t>
  </si>
  <si>
    <t>13 08 02*  other emulsions</t>
  </si>
  <si>
    <t>13 08 99*  wastes not otherwise specified</t>
  </si>
  <si>
    <t>14 Waste Organic Solvents, Refrigerants and Propellants (except 07 and 08)</t>
  </si>
  <si>
    <t>14 06 waste organic solvents, refrigerants and foam/aerosol propellants</t>
  </si>
  <si>
    <t>14 06 01*  chlorofluorocarbons, HCFC, HFC</t>
  </si>
  <si>
    <t>14 06 02*  other halogenated solvents and solvent mixtures</t>
  </si>
  <si>
    <t>14 06 03*  other solvents and solvent mixtures</t>
  </si>
  <si>
    <t>14 06 04*  sludges or solid wastes containing halogenated solvents</t>
  </si>
  <si>
    <t>14 06 05*  sludges or solid wastes containing other solvents</t>
  </si>
  <si>
    <t>15 Waste Packaging, Absorbents, Wiping Cloths, Filter Materials and Protective Clothing Not Otherwise Specified</t>
  </si>
  <si>
    <t>15 01 packaging (including separately collected municipal packaging waste )</t>
  </si>
  <si>
    <t>15 01 01   paper and cardboard packaging</t>
  </si>
  <si>
    <t>15 01 02   plastic packaging</t>
  </si>
  <si>
    <t>15 01 03   wooden packaging</t>
  </si>
  <si>
    <t>15 01 04   metallic packaging</t>
  </si>
  <si>
    <t>15 01 05   composite packaging</t>
  </si>
  <si>
    <t>15 01 06   mixed packaging</t>
  </si>
  <si>
    <t>15 01 07   glass packaging</t>
  </si>
  <si>
    <t>15 01 09   textile packaging</t>
  </si>
  <si>
    <t>15 01 10*  packaging containing residues of or contaminated by hazardous substances</t>
  </si>
  <si>
    <t>15 01 11*  metallic packaging containing a hazardous solid porous matrix (for example asbestos), including empty pressure containers</t>
  </si>
  <si>
    <t>15 02 absorbents, filter materials, wiping cloths and protective clothing</t>
  </si>
  <si>
    <t>15 02 02*  absorbents, filter materials (including oil filters not otherwise specified) wiping cloths, protective clothing contaminated by hazardous substances</t>
  </si>
  <si>
    <t>15 02 03   absorbents, filter materials, wiping cloths and protective clothing other than those mentioned in 15 02 02</t>
  </si>
  <si>
    <t>16 Wastes Not Otherwise Specified in the List</t>
  </si>
  <si>
    <t>16 01 end of life vehicles from different means of transport (including off road machinery) and wastes from dismantling of end of life vehicles and vehicle maintenance (except 13, 14 6 06 and 16 08)</t>
  </si>
  <si>
    <t>16 01 03   end-of-life tyres</t>
  </si>
  <si>
    <t>16 01 04*  end-of-life vehicles</t>
  </si>
  <si>
    <t>16 01 06   end-of-life vehicles, containing neither liquids nor other hazardous components</t>
  </si>
  <si>
    <t>16 01 07*  oil filters</t>
  </si>
  <si>
    <t>16 01 08*  components containing mercury</t>
  </si>
  <si>
    <t>16 01 09*  components containing PCB's</t>
  </si>
  <si>
    <t>16 01 10*  explosive components (e.g. air bags)</t>
  </si>
  <si>
    <t>16 01 11*  brake pads containing asbestos</t>
  </si>
  <si>
    <t>16 01 12   brake pads other than those mentioned in 16 01 11</t>
  </si>
  <si>
    <t>16 01 13*  brake fluids</t>
  </si>
  <si>
    <t>16 01 14*  antifreeze fluids containing hazardous substances</t>
  </si>
  <si>
    <t>16 01 15   antifreeze fluids other than those mentioned in 16 01 14</t>
  </si>
  <si>
    <t>16 01 16   tanks for liquefied gas</t>
  </si>
  <si>
    <t>16 01 17   ferrous metal</t>
  </si>
  <si>
    <t>16 01 18   non-ferrous metal</t>
  </si>
  <si>
    <t>16 01 19   plastic</t>
  </si>
  <si>
    <t>16 01 20   glass</t>
  </si>
  <si>
    <t>16 01 21*  hazardous components other than those mentioned in 16 01 07 to 16 01 11 and 16 01 13 and 16 01 14</t>
  </si>
  <si>
    <t>16 01 22   components not otherwise specified</t>
  </si>
  <si>
    <t>16 01 99   wastes not otherwise specified</t>
  </si>
  <si>
    <t>16 02 wastes from electrical and electronic equipment</t>
  </si>
  <si>
    <t>16 02 09*  transformers and capacitors containing PCB's</t>
  </si>
  <si>
    <t>16 02 10*  discarded equipment containing or contaminated by PCB's other than those mentioned in 16 02 09</t>
  </si>
  <si>
    <t>16 02 11*  discarded equipment containing chlorofluorocarbons, HCFC, HFC</t>
  </si>
  <si>
    <t>16 02 12*  discarded equipment containing free asbestos</t>
  </si>
  <si>
    <t>16 02 13*  discarded equipment containing hazardous components other than those mentioned in 16 02 09 to 16 02 12</t>
  </si>
  <si>
    <t>16 02 14   discarded equipment other than those mentioned in 16 02 09 to 16 02 13</t>
  </si>
  <si>
    <t>16 02 15*  hazardous components removed from discarded equipment</t>
  </si>
  <si>
    <t>16 02 16   components removed from discarded equipment other than those mentioned in 16 02 15</t>
  </si>
  <si>
    <t>16 03 off-specification batches and unused products</t>
  </si>
  <si>
    <t>16 03 03*  inorganic wastes containing hazardous substances</t>
  </si>
  <si>
    <t>16 03 04   inorganic wastes other than those mentioned in 16 03 03</t>
  </si>
  <si>
    <t>16 03 05*  organic wastes containing hazardous substances</t>
  </si>
  <si>
    <t>16 03 06   organic wastes other than those mentioned in 16 03 05</t>
  </si>
  <si>
    <t>16 03 07* metallic mercury</t>
  </si>
  <si>
    <t>16 04 waste explosives</t>
  </si>
  <si>
    <t>16 04 01*  waste ammunition</t>
  </si>
  <si>
    <t>16 04 02*  fireworks wastes</t>
  </si>
  <si>
    <t>16 04 03*  other waste explosives</t>
  </si>
  <si>
    <t>16 05 gases in pressure containers and discarded chemicals</t>
  </si>
  <si>
    <t>16 05 04*  gases in pressure containers(including halons) containing hazardous substances</t>
  </si>
  <si>
    <t>16 05 05   gases in pressure containers other than those mentioned in 16 05 04</t>
  </si>
  <si>
    <t>16 05 06*  laboratory chemicals, consisting of or containing hazardous substances, including mixtures of laboratory chemicals</t>
  </si>
  <si>
    <t>16 05 07*  discarded inorganic chemicals consisting of or containing hazardous substances</t>
  </si>
  <si>
    <t>16 05 08*  discarded organic chemicals consisting of or containing hazardous substances</t>
  </si>
  <si>
    <t>16 05 09   discarded chemicals other than those mentioned in 16 05 06, 16 05 07 or 16 05 08</t>
  </si>
  <si>
    <t>16 06 batteries and accumulators</t>
  </si>
  <si>
    <t>16 06 01*  lead batteries</t>
  </si>
  <si>
    <t>16 06 02*  Ni-Cd batteries</t>
  </si>
  <si>
    <t>16 06 03*  mercury-containing batteries</t>
  </si>
  <si>
    <t>16 06 04   alkaline batteries</t>
  </si>
  <si>
    <t>16 06 05   other batteries and accumulators</t>
  </si>
  <si>
    <t>16 06 06*  separately collected electrolyte from batteries and accumulators</t>
  </si>
  <si>
    <t>16 07 wastes from transport tank, storage tank and barrel cleaning (except 05 and 13)</t>
  </si>
  <si>
    <t>16 07 08*  wastes containing oil</t>
  </si>
  <si>
    <t>16 07 09*  wastes containing other hazardous substances</t>
  </si>
  <si>
    <t>16 07 99   wastes not otherwise specified</t>
  </si>
  <si>
    <t>16 08 spent catalysts</t>
  </si>
  <si>
    <t>16 08 01   spent catalysts containing gold, silver, rhenium, rhodium, palladium, iridium or platinum (except 16 08 07)</t>
  </si>
  <si>
    <t>16 08 02*  spent catalysts containing hazardous transition metals or hazardous transition metal compounds</t>
  </si>
  <si>
    <t>16 08 03   spent catalysts containing transition metals or transition metal compounds not otherwise specified</t>
  </si>
  <si>
    <t>16 08 04   spent fluid catalytic cracking catalysts (except 16 08 07)</t>
  </si>
  <si>
    <t>16 08 05*  spent catalysts containing phosphoric acid</t>
  </si>
  <si>
    <t>16 08 06*  spent liquids used as catalysts</t>
  </si>
  <si>
    <t>16 08 07*  spent catalysts contaminated with hazardous substances</t>
  </si>
  <si>
    <t>16 09 oxidising substances</t>
  </si>
  <si>
    <t>16 09 01*  permanganates, e.g. potassium permanganates</t>
  </si>
  <si>
    <t>16 09 02*  chromates, e.g. potassium chromate, potassium or sodium dichromate</t>
  </si>
  <si>
    <t>16 09 03*  peroxides, e.g. hydrogen peroxide</t>
  </si>
  <si>
    <t>16 09 04*  oxidising substances not otherwise specified</t>
  </si>
  <si>
    <t>16 10 aqueous liquid wastes destined for off-site treatment</t>
  </si>
  <si>
    <t>16 10 01*  aqueous liquid wastes containing hazardous substances</t>
  </si>
  <si>
    <t>16 10 02   aqueous liquid wastes other than those mentioned in 16 10 01</t>
  </si>
  <si>
    <t>16 10 03*  aqueous concentrates containing hazardous substances</t>
  </si>
  <si>
    <t>16 10 04   aqueous concentrates other than those mentioned in 16 10 03</t>
  </si>
  <si>
    <t>16 11 waste linings and refractories</t>
  </si>
  <si>
    <t>16 11 01*  carbon-based linings and refractories from metallurgical processes containing hazardous substances</t>
  </si>
  <si>
    <t>16 11 02   carbon-based linings and refractories from metallurgical processes other than those mentioned in 16 11 01</t>
  </si>
  <si>
    <t>16 11 03*  other linings and refractories from metallurgical processes containing hazardous substances</t>
  </si>
  <si>
    <t>16 11 04   other linings and refractories from metallurgical processes other than those mentioned in 16 11 03</t>
  </si>
  <si>
    <t>16 11 05*  linings and refractories from non-metallurgical processes containing hazardous substances</t>
  </si>
  <si>
    <t>16 11 06   linings and refractories from non-metallurgical processes other than those mentioned in 16 11 05</t>
  </si>
  <si>
    <t>17 Construction and Demolition Wastes (including Excavated Soil from Contaminated Sites)</t>
  </si>
  <si>
    <t>17 01 concrete, bricks, tiles and ceramics</t>
  </si>
  <si>
    <t>17 01 01   concrete</t>
  </si>
  <si>
    <t>17 01 02   bricks</t>
  </si>
  <si>
    <t>17 01 03   tiles and ceramics</t>
  </si>
  <si>
    <t>17 01 06*  mixtures of, or separate fractions of concrete, bricks tiles and ceramics containing hazardous substances</t>
  </si>
  <si>
    <t>17 01 07   mixtures of concrete, bricks, tiles and ceramics other than those mentioned in 17 01 06</t>
  </si>
  <si>
    <t>17 02 wood, glass and plastic</t>
  </si>
  <si>
    <t>17 02 01   wood</t>
  </si>
  <si>
    <t>17 02 02   glass</t>
  </si>
  <si>
    <t>17 02 03   plastic</t>
  </si>
  <si>
    <t>17 02 04*  glass, plastic and wood containing or contaminated with substances</t>
  </si>
  <si>
    <t>17 03 bituminous mixtures, coal tars and tarred products</t>
  </si>
  <si>
    <t>17 03 01*  bituminous mixtures containing coal tar</t>
  </si>
  <si>
    <t>17 03 02   bituminous mixtures other than those mentioned in 17 03 01</t>
  </si>
  <si>
    <t>17 03 03*  coal tar and tarred products</t>
  </si>
  <si>
    <t>17 04 metals (including their alloys)</t>
  </si>
  <si>
    <t>17 04 01   copper, bronze, brass</t>
  </si>
  <si>
    <t>17 04 02   aluminium</t>
  </si>
  <si>
    <t xml:space="preserve">17 04 03   lead </t>
  </si>
  <si>
    <t>17 04 04   zinc</t>
  </si>
  <si>
    <t>17 04 05   iron and steel</t>
  </si>
  <si>
    <t>17 04 06   tin</t>
  </si>
  <si>
    <t>17 04 07   mixed metals</t>
  </si>
  <si>
    <t>17 04 09*  metal waste contaminated with hazardous substances</t>
  </si>
  <si>
    <t>17 04 10*  cables containing oil, coal tar and other hazardous substances</t>
  </si>
  <si>
    <t>17 04 11   cables other than those mentioned in 17 04 10</t>
  </si>
  <si>
    <t>17 05 soil (including excavated soil from contaminated sites), stones and dredging spoil</t>
  </si>
  <si>
    <t>17 05 03*  soil and stones containing hazardous substances</t>
  </si>
  <si>
    <t>17 05 04   soil and stones other than those mentioned in 17 05 03</t>
  </si>
  <si>
    <t>17 05 05*  dredging spoil containing hazardous substances</t>
  </si>
  <si>
    <t>17 05 06   dredging spoil other than those mentioned in 17 05 05</t>
  </si>
  <si>
    <t>17 05 07*  track ballast containing hazardous substances</t>
  </si>
  <si>
    <t>17 05 08   track ballast other than those mentioned in 17 05 07</t>
  </si>
  <si>
    <t>17 06 insulation materials and asbestos-containing construction materials</t>
  </si>
  <si>
    <t>17 06 01*  insulating materials containing asbestos</t>
  </si>
  <si>
    <t>17 06 03*  other insulating materials consisting of or containing hazardous materials</t>
  </si>
  <si>
    <t>17 06 04   insulating materials other than those mentioned in 17 06 01 and 17 06 03</t>
  </si>
  <si>
    <t>17 06 05*  construction materials containing asbestos</t>
  </si>
  <si>
    <t>17 08 gypsum-based construction material</t>
  </si>
  <si>
    <t>17 08 01*  gypsum-based construction materials contaminated with hazardous substances</t>
  </si>
  <si>
    <t>17 08 02   gypsum-based construction materials other than those mentioned in 17 08 01</t>
  </si>
  <si>
    <t>17 09 other construction and demolition wastes</t>
  </si>
  <si>
    <t>17 09 01*  construction and demolition wastes containing mercury</t>
  </si>
  <si>
    <t>17 09 02*  construction and demolition wastes containing PCB (e.g. PCB-containing sealants, PCB-containing resing based floorings, PCB-containing sealed glazing units, PCB-containing capacitors)</t>
  </si>
  <si>
    <t>17 09 03*  other construction and demolition wastes (including mixed wastes) containing hazardous substances</t>
  </si>
  <si>
    <t>17 09 04   mixed construction and demolition wastes other than those mentioned in 17 09 01, 17 09 02 and 17 09 03</t>
  </si>
  <si>
    <t>18 Wastes From Human or Animal Health Care and/or Related Research (except kitchen wastes not arising from immediate health care)</t>
  </si>
  <si>
    <t>18 01 wastes from natal care, diagnosis, treatment or prevention of disease in humans</t>
  </si>
  <si>
    <t>18 01 01   sharps (except 18 01 03)</t>
  </si>
  <si>
    <t>18 01 02   body parts and organs including blood bags and blood preserves (except 18 01 03)</t>
  </si>
  <si>
    <t>18 01 03*   wastes whose collection and disposal is subject to special requirements in order to prevent infection (e.g. dressings, plaster casts, linen, disposable clothing, nappies)</t>
  </si>
  <si>
    <t>18 01 04   wastes whose collection and disposal is not subject to special requirements in order to prevent infection</t>
  </si>
  <si>
    <t>18 01 06*  chemicals consisting of or containing hazardous substances</t>
  </si>
  <si>
    <t>18 01 07   chemicals other  than those mentioned in 18 01 06</t>
  </si>
  <si>
    <t>18 01 08*  cytotoxic and cytostatic medicines</t>
  </si>
  <si>
    <t>18 01 09   medicines other than those mentioned in 18 01 08</t>
  </si>
  <si>
    <t>18 01 10*  amalgam waste from dental care</t>
  </si>
  <si>
    <t>18 02 wastes from research, diagnosis, treatment or prevention of disease involving animals</t>
  </si>
  <si>
    <t>18 02 01   sharps (except 18 02 02)</t>
  </si>
  <si>
    <t>18 02 02*  wastes whose collection and disposal is subject to special requirements in order to prevent infection</t>
  </si>
  <si>
    <t>18 02 03   wastes whose collection and disposal is not subject to special requirements in order to prevent infection</t>
  </si>
  <si>
    <t>18 02 05*  chemicals consisting of or containing hazardous substances</t>
  </si>
  <si>
    <t>18 02 06   chemicals other than those mentioned in 18 02 05</t>
  </si>
  <si>
    <t>18 02 07*  cytotoxic and cytostatic medicines</t>
  </si>
  <si>
    <t>18 02 08   medicines other than those mentioned in 18 02 07</t>
  </si>
  <si>
    <t>19 Wastes from Waste Management Facilities, Off-Site Waste Water Treatment Plants and the Preparation of Water for Human Consumption and Water for Industrial Use</t>
  </si>
  <si>
    <t>19 01 wastes from incineration or pyrolysis of waste</t>
  </si>
  <si>
    <t>19 01 02   ferrous materials removed from bottom ash</t>
  </si>
  <si>
    <t>19 01 05*  filter cake from gas treatment</t>
  </si>
  <si>
    <t>19 01 06*  aqueous liquid wastes from gas treatment and other aqueous liquid wastes</t>
  </si>
  <si>
    <t>19 01 07*  solid wastes from gas treatment</t>
  </si>
  <si>
    <t>19 01 10*  spent activated carbon from flue-gas treatment</t>
  </si>
  <si>
    <t>19 01 11*  bottom ash and slag containing hazardous substances</t>
  </si>
  <si>
    <t>19 01 12   bottom ash and slag other than those mentioned in 19 01 11</t>
  </si>
  <si>
    <t>19 01 13*  fly ash containing hazardous substances</t>
  </si>
  <si>
    <t>19 01 14   fly ash other than those mentioned in 19 01 13</t>
  </si>
  <si>
    <t>19 01 15*  boiler dust containing hazardous substances</t>
  </si>
  <si>
    <t>19 01 16   boiler dust other then those mentioned in 19 01 15</t>
  </si>
  <si>
    <t>19 01 17*  pyrolysis wastes containing hazardous substances</t>
  </si>
  <si>
    <t>19 01 18   pyrolysis wastes other than those mentioned in 19 01 17</t>
  </si>
  <si>
    <t>19 01 19   sands from fluidised beds</t>
  </si>
  <si>
    <t>19 01 99   wastes not otherwise specified</t>
  </si>
  <si>
    <t>19 02 wastes from physico/chemical treatment of waste (including dechromatation, decyanidation, neutralisation)</t>
  </si>
  <si>
    <t>19 02 03   premixed wastes composed only of non-hazardous wastes</t>
  </si>
  <si>
    <t>19 02 04*  premixed wastes composed of at least one hazardous waste</t>
  </si>
  <si>
    <t>19 02 05*  sludges from physico/chemical treatment containing substances</t>
  </si>
  <si>
    <t>19 02 06   sludges from physico/chemical treatment other than those mentioned in 19 02 05</t>
  </si>
  <si>
    <t>19 02 07*  oil and concentrates from separation</t>
  </si>
  <si>
    <t>19 02 08*  liquid combustible wastes containing hazardous substances</t>
  </si>
  <si>
    <t>19 02 09*  solid combustible wastes containing hazardous substances</t>
  </si>
  <si>
    <t>19 02 10   combustible wastes other than those mentioned in 19 02 08 and 19 02 09</t>
  </si>
  <si>
    <t>19 02 11*  other wastes containing hazardous substances</t>
  </si>
  <si>
    <t>19 02 99   wastes not otherwise mentioned</t>
  </si>
  <si>
    <t>19 03 stabilised/solidified wastes</t>
  </si>
  <si>
    <t>19 03 04*  wastes marked as hazardous, partly stabilised other than 19 03 08*</t>
  </si>
  <si>
    <t>19 03 05   stabilised wastes other than those mentioned in 19 03 04</t>
  </si>
  <si>
    <t>19 03 06*  wastes marked as hazardous, solidified</t>
  </si>
  <si>
    <t>19 03 07   solidified wastes other than those mentioned in 19 03 06</t>
  </si>
  <si>
    <t>19 03 08* partly stabilised mercury</t>
  </si>
  <si>
    <t>19 04 vitrified waste and wastes from vitrification</t>
  </si>
  <si>
    <t>19 04 01   vitrified waste</t>
  </si>
  <si>
    <t>19 04 02*  fly ash and other flue-gas treatment wastes</t>
  </si>
  <si>
    <t>19 04 03*  non-vitrified solid phase</t>
  </si>
  <si>
    <t>19 04 04   aqueous liquid wastes from vitrified waste tempering</t>
  </si>
  <si>
    <t>19 05 wastes from aerobic treatment of solid wastes</t>
  </si>
  <si>
    <t>19 05 01   non-composted fraction of municipal and similar wastes</t>
  </si>
  <si>
    <t>19 05 02   non-composted fraction of animal and vegetable wastes</t>
  </si>
  <si>
    <t>19 05 03   off-specification compost</t>
  </si>
  <si>
    <t>19 05 99   wastes not otherwise specified</t>
  </si>
  <si>
    <t>19 06 wastes from anaerobic treatment of waste</t>
  </si>
  <si>
    <t>19 06 03   liquor from anaerobic treatment of municipal waste</t>
  </si>
  <si>
    <t>19 06 04   digestate from anaerobic treatment of municipal waste</t>
  </si>
  <si>
    <t>19 06 05   liquor from anaerobic treatment of animal and vegetable waste</t>
  </si>
  <si>
    <t>19 06 06   digestate from anaerobic treatment of animal and vegetable waste</t>
  </si>
  <si>
    <t>19 06 99   wastes not otherwise specified</t>
  </si>
  <si>
    <t>19 07 landfill leachate</t>
  </si>
  <si>
    <t>19 07 02*  landfill leachate containing dangerous substances</t>
  </si>
  <si>
    <t>19 07 03   landfill leachate other than those mentioned in 19 07 02</t>
  </si>
  <si>
    <t>19 08 wastes from waste water treatment plants not otherwise specified</t>
  </si>
  <si>
    <t>19 08 01   screenings</t>
  </si>
  <si>
    <t>19 08 02   waste from desanding</t>
  </si>
  <si>
    <t>19 08 05   sludges from treatment of urban waste water</t>
  </si>
  <si>
    <t>19 08 06*  saturated or spent ion exchange resins</t>
  </si>
  <si>
    <t>19 08 07*  solutions and sludges from regeneration of ion exchangers 19 08 08* membrane system waste containing heavy metals</t>
  </si>
  <si>
    <t>19 08 08*  membrane system waste containing heavy metals</t>
  </si>
  <si>
    <t>19 08 09   grease and oil mixture from oil/water separation containing only edible oil and fats</t>
  </si>
  <si>
    <t>19 08 10*  grease and oil mixture from oil/water separation other than those mentioned in 19 08 09</t>
  </si>
  <si>
    <t>19 08 11*  sludges containing hazardous substances from biological treatment of industrial water</t>
  </si>
  <si>
    <t>19 08 12   sludges from biological treatment of industrial waste water other than those mentioned in 19 08 11</t>
  </si>
  <si>
    <t>19 08 13*  sludges containing hazardous substances from other treatment of industrial waste water</t>
  </si>
  <si>
    <t>19 08 14   sludges from other treatment of industrial waste water other than those mentioned in 19 08 13</t>
  </si>
  <si>
    <t>19 08 99   wastes not otherwise specified</t>
  </si>
  <si>
    <t>19 09 wastes from the preparation of water intended for human consumption or water for industrial use</t>
  </si>
  <si>
    <t>19 09 01   solid wastes from primary filtration and screenings</t>
  </si>
  <si>
    <t>19 09 02   sludges from water clarification</t>
  </si>
  <si>
    <t>19 09 03   sludges from decarbonation</t>
  </si>
  <si>
    <t>19 09 04   spent activated carbon</t>
  </si>
  <si>
    <t>19 09 05   saturated or spent ion exchange resins</t>
  </si>
  <si>
    <t>19 09 06   solutions and sludges from regeneration of ion exchangers</t>
  </si>
  <si>
    <t>19 09 99   wastes not otherwise specified</t>
  </si>
  <si>
    <t>19 10 wastes from shredding of metal-containing wastes</t>
  </si>
  <si>
    <t>19 10 01   iron and steel waste</t>
  </si>
  <si>
    <t>19 10 02   non-ferrous waste</t>
  </si>
  <si>
    <t>19 10 03*  fluff-light fraction and dust containing hazardous substances</t>
  </si>
  <si>
    <t>19 10 04   fluff-light fraction and dust other than those mentioned on 19 10 03</t>
  </si>
  <si>
    <t>19 10 05*  other fraction containing hazardous substances</t>
  </si>
  <si>
    <t>19 10 06   other fraction other than those mentioned in 19 10 05</t>
  </si>
  <si>
    <t>19 11 wastes from oil regeneration</t>
  </si>
  <si>
    <t>19 11 01*  spent filter clays</t>
  </si>
  <si>
    <t>19 11 02*  acid tars</t>
  </si>
  <si>
    <t>19 11 03*  aqueous liquid wastes</t>
  </si>
  <si>
    <t>19 11 04*  wastes from cleaning of fuels with bases</t>
  </si>
  <si>
    <t>19 11 05*  sludges from on-site effluent treatment containing hazardous substances</t>
  </si>
  <si>
    <t>19 11 06   sludges from on-site effluent treatment other than those mentioned in 19 11 05</t>
  </si>
  <si>
    <t>19 11 07*  wastes from flue-gas cleaning</t>
  </si>
  <si>
    <t>19 11 99   wastes not otherwise specified</t>
  </si>
  <si>
    <t>19 12 wastes from the mechanical treatment of waste (e.g. sorting, crushing, compacting, pelletizing) not otherwise specified</t>
  </si>
  <si>
    <t>19 12 01   paper and cardboard</t>
  </si>
  <si>
    <t>19 12 02   ferrous metal</t>
  </si>
  <si>
    <t>19 12 03   non-ferrous metal</t>
  </si>
  <si>
    <t>19 12 04   plastic and rubber</t>
  </si>
  <si>
    <t>19 12 05   glass</t>
  </si>
  <si>
    <t>19 12 06*  wood containing hazardous substances</t>
  </si>
  <si>
    <t>19 12 07   wood other than that mentioned in 19 12 06</t>
  </si>
  <si>
    <t>19 12 08   textiles</t>
  </si>
  <si>
    <t>19 12 09   minerals (e.g. sand, stones)</t>
  </si>
  <si>
    <t>19 12 10   combustible waste (refuse derived fuel)</t>
  </si>
  <si>
    <t>19 12 11*  other wastes (including mixtures of materials) from mechanical treatment of waste containing hazardous substances</t>
  </si>
  <si>
    <t>19 12 12   other wastes (including mixtures of materials) from mechanical treatment of waste other than those mentioned in 19 12 11</t>
  </si>
  <si>
    <t>19 13 wastes from soil and groundwater remediation</t>
  </si>
  <si>
    <t>19 13 01*  solid wastes from soil remediation containing hazardous substances</t>
  </si>
  <si>
    <t>19 13 02   solid wastes from soil remediation other than those mentioned in 19 13 01</t>
  </si>
  <si>
    <t>19 13 03*  sludges from soil remediation containing hazardous substances</t>
  </si>
  <si>
    <t>19 13 04   sludges from soil remediation other than those mentioned in 19 13 03</t>
  </si>
  <si>
    <t>19 13 05*  sludges from groundwater remediation containing hazardous substances</t>
  </si>
  <si>
    <t>19 13 06   sludges from groundwater remediation other than those mentioned on 19 13 05</t>
  </si>
  <si>
    <t>19 13 07*  aqueous liquid wastes and aqueous concentrates from groundwater remediation containing hazardous substances</t>
  </si>
  <si>
    <t>19 13 08   aqueous liquid wastes and aqueous concentrates from groundwater remediation other than those mentioned in 19 13 07</t>
  </si>
  <si>
    <t>20 Municipal Wastes (Household Waste and Similar Commercial, Industrial and Institutional Wastes) Including Separately Collected Fractions</t>
  </si>
  <si>
    <t>20 01 separately collected fraction (except 15 01)</t>
  </si>
  <si>
    <t>20 01 01   paper and cardboard</t>
  </si>
  <si>
    <t>20 01 02   glass</t>
  </si>
  <si>
    <t>20 01 08   biodegradable kitchen and canteen waste</t>
  </si>
  <si>
    <t>20 01 10   clothes</t>
  </si>
  <si>
    <t>20 01 11   textiles</t>
  </si>
  <si>
    <t>20 01 13*  solvents</t>
  </si>
  <si>
    <t>20 01 14*  acids</t>
  </si>
  <si>
    <t>20 01 15*  alkalines</t>
  </si>
  <si>
    <t>20 01 17*  photochemicals</t>
  </si>
  <si>
    <t>20 01 19*  pesticides</t>
  </si>
  <si>
    <t>20 01 21*  fluorescent tubes and other mercury-containing waste</t>
  </si>
  <si>
    <t>20 01 23*  discarded equipment containing chlorofluorocarbons</t>
  </si>
  <si>
    <t>20 01 25   edible oil and fat</t>
  </si>
  <si>
    <t>20 01 26*  oil and fat other than those mentioned in 20 01 25</t>
  </si>
  <si>
    <t>20 01 27*  paint, inks, adhesives and resins containing hazardous substances</t>
  </si>
  <si>
    <t>20 01 28   paint, inks, adhesives and resins other than those mentioned in 20 01 27</t>
  </si>
  <si>
    <t>20 01 29*  detergents containing hazardous substances</t>
  </si>
  <si>
    <t>20 01 30   detergents other than those mentioned in 20 01 29</t>
  </si>
  <si>
    <t>20 01 31*  cytotoxic and cytostatic medicines</t>
  </si>
  <si>
    <t>20 01 32   medicines other then those mentioned in 20 01 31</t>
  </si>
  <si>
    <t>20 01 33*  batteries and accumulators included in 16 06 01, 16 06 02 or 16 06 03 and unsorted batteries and accumulators containing these batteries</t>
  </si>
  <si>
    <t>20 01 34   batteries and accumulators other than those mentioned in 20 01 33</t>
  </si>
  <si>
    <t>20 01 35*  discarded electrical and electronic equipment other than those mentioned in 20 01 21 and 20 01 23 containing hazardous components</t>
  </si>
  <si>
    <t>20 01 36   discarded electrical and electronic equipment other than those mentioned in 20 01 21, 20 01 23 and 20 01 35</t>
  </si>
  <si>
    <t>20 01 37*  wood containing hazardous substances</t>
  </si>
  <si>
    <t>20 01 38   wood other than that mentioned on 20 01 37</t>
  </si>
  <si>
    <t>20 01 39   plastics</t>
  </si>
  <si>
    <t>20 01 40   metals</t>
  </si>
  <si>
    <t>20 01 41   wastes from chimney sweeping</t>
  </si>
  <si>
    <t>20 01 99   other fractions not otherwise specified</t>
  </si>
  <si>
    <t>20 02 garden and park wastes (including cemetery waste)</t>
  </si>
  <si>
    <t>20 02 01   biodegradable waste</t>
  </si>
  <si>
    <t>20 02 02   soil and stones</t>
  </si>
  <si>
    <t>20 02 03   other non-biodegradable wastes</t>
  </si>
  <si>
    <t>20 03 other municipal wastes</t>
  </si>
  <si>
    <t>20 03 01   mixed municipal waste</t>
  </si>
  <si>
    <t>20 03 02   waste from markets</t>
  </si>
  <si>
    <t>20 03 03   street-cleaning residues</t>
  </si>
  <si>
    <t>20 03 04   septic tank sludge</t>
  </si>
  <si>
    <t>20 03 06   waste from sewage cleaning</t>
  </si>
  <si>
    <t>20 03 07   bulky waste</t>
  </si>
  <si>
    <t>20 03 99   municipal wastes not otherwise specified</t>
  </si>
  <si>
    <r>
      <t xml:space="preserve">Waste </t>
    </r>
    <r>
      <rPr>
        <u/>
        <sz val="24"/>
        <color theme="0"/>
        <rFont val="Arial"/>
        <family val="2"/>
      </rPr>
      <t>Removed</t>
    </r>
  </si>
  <si>
    <t>Choose the code that best describes the activity that will be carried out to the waste at the facility it is going to. Please choose either a Disposal code (starting with a D) or a Recovery code (starting with an R).</t>
  </si>
  <si>
    <t>Code Type</t>
  </si>
  <si>
    <t>DISCLOSURE &amp; DATA PROTECTION</t>
  </si>
  <si>
    <t xml:space="preserve"> Local Authority Listing</t>
  </si>
  <si>
    <t>DUMBL</t>
  </si>
  <si>
    <t>Facility type</t>
  </si>
  <si>
    <t>EWC codes</t>
  </si>
  <si>
    <t>DestFac</t>
  </si>
  <si>
    <t>Yes/No</t>
  </si>
  <si>
    <t>Calendar Period</t>
  </si>
  <si>
    <t>Calendar Year</t>
  </si>
  <si>
    <t>Units</t>
  </si>
  <si>
    <t>RD_CODE</t>
  </si>
  <si>
    <t>FromFacility</t>
  </si>
  <si>
    <t>OutputDaR</t>
  </si>
  <si>
    <t>PreTreat</t>
  </si>
  <si>
    <t>Self-initiated</t>
  </si>
  <si>
    <t>EA-driven</t>
  </si>
  <si>
    <t>TCMType</t>
  </si>
  <si>
    <t>Eu Skills</t>
  </si>
  <si>
    <t>TCM Not Req</t>
  </si>
  <si>
    <t>EWC_Desc</t>
  </si>
  <si>
    <t>TCM Validation</t>
  </si>
  <si>
    <t>TCM Helper</t>
  </si>
  <si>
    <t>TCM Helper 2</t>
  </si>
  <si>
    <t>TCM Helper 3</t>
  </si>
  <si>
    <t xml:space="preserve">Customise lists </t>
  </si>
  <si>
    <t>1.2 : Gasification, Liquefaction and Refining</t>
  </si>
  <si>
    <t>Gas</t>
  </si>
  <si>
    <t>1 - Incinerator</t>
  </si>
  <si>
    <t>Qtr Jan-Mar</t>
  </si>
  <si>
    <t>Cubic Metres</t>
  </si>
  <si>
    <t>Incinerator</t>
  </si>
  <si>
    <t>MSW to advanced thermal treatment</t>
  </si>
  <si>
    <t>Older - Third-party data received. Return amended</t>
  </si>
  <si>
    <t>Older - Environment Agency Officer request</t>
  </si>
  <si>
    <t>No TCM Change Since Last Return</t>
  </si>
  <si>
    <t>Lloyds Register Quality Assurance (LRQA)</t>
  </si>
  <si>
    <t>A27 : Pet Crematorium</t>
  </si>
  <si>
    <t>010101 wastes from mineral metalliferous excavation</t>
  </si>
  <si>
    <t>Keep</t>
  </si>
  <si>
    <t>A03 : Borehole</t>
  </si>
  <si>
    <t>Liquid</t>
  </si>
  <si>
    <t>2 - Transfer Station</t>
  </si>
  <si>
    <t>Qtr Apr-Jun</t>
  </si>
  <si>
    <t>Cubic Yards</t>
  </si>
  <si>
    <t>Landfill site</t>
  </si>
  <si>
    <t>MSW direct to landfill</t>
  </si>
  <si>
    <t>Older - Missed submission deadline</t>
  </si>
  <si>
    <t>Older - National Operator Returns team request</t>
  </si>
  <si>
    <t>No Scheme</t>
  </si>
  <si>
    <t xml:space="preserve">National Quality Assurance (NQA) </t>
  </si>
  <si>
    <t>A30:  Mining Waste Operations</t>
  </si>
  <si>
    <t>010102 wastes from mineral non-metalliferous excavation</t>
  </si>
  <si>
    <t>Remove</t>
  </si>
  <si>
    <t>A08 : Lagoon</t>
  </si>
  <si>
    <t>Mixed</t>
  </si>
  <si>
    <t>3 - Landfill</t>
  </si>
  <si>
    <t>Y</t>
  </si>
  <si>
    <t>Qtr Jul-Sep</t>
  </si>
  <si>
    <t>Gallons</t>
  </si>
  <si>
    <t>No facility</t>
  </si>
  <si>
    <t>MSW/green waste to Windrow/other composting</t>
  </si>
  <si>
    <t>Older - Data validation errors self identified</t>
  </si>
  <si>
    <t>Older - Required due to compliance action / notice</t>
  </si>
  <si>
    <t>WAMITAB / CIWM</t>
  </si>
  <si>
    <t>British Standards Institution (BSI)</t>
  </si>
  <si>
    <t>A31:  Mining Waste Ops with a Facility for HazWaste</t>
  </si>
  <si>
    <t>010304 acid-generating tailings from processing of sulphide ore</t>
  </si>
  <si>
    <t>A09 : Hazardous Waste Transfer Station</t>
  </si>
  <si>
    <t>Powder</t>
  </si>
  <si>
    <t>4 - Treatment</t>
  </si>
  <si>
    <t>N</t>
  </si>
  <si>
    <t>Qtr Oct-Dec</t>
  </si>
  <si>
    <t>Kilograms</t>
  </si>
  <si>
    <t>Reprocessor/Recycler</t>
  </si>
  <si>
    <t>MSW incinerated</t>
  </si>
  <si>
    <t>Older - Internal compliance requests</t>
  </si>
  <si>
    <t>Older - EA request as no return received</t>
  </si>
  <si>
    <t>EU Skills / ESA</t>
  </si>
  <si>
    <t>A32:  Mining Waste Ops with a Cat 'A' Mining Waste Facility</t>
  </si>
  <si>
    <t>010305 other tailings containing hazardous substances</t>
  </si>
  <si>
    <t>A10 : In-House Storage Facility</t>
  </si>
  <si>
    <t>Sludge</t>
  </si>
  <si>
    <t>5 - Reprocessing</t>
  </si>
  <si>
    <t>Year (Jan-Dec)</t>
  </si>
  <si>
    <t>Litres</t>
  </si>
  <si>
    <t>Treatment - Composting</t>
  </si>
  <si>
    <t>MSW/organic component to in-vessel composting</t>
  </si>
  <si>
    <t>Older - External compliance (Consultant) request</t>
  </si>
  <si>
    <t>Older - System issue prevented submission (EA confirmed)</t>
  </si>
  <si>
    <t>B01 : Hazardous Waste Incinerator</t>
  </si>
  <si>
    <t>010306 tailings other than those mentioned in 01 03 04 and 01 03 05</t>
  </si>
  <si>
    <t>A11 : Household, Commercial &amp; Industrial  Waste Transfer Stn</t>
  </si>
  <si>
    <t>Solid</t>
  </si>
  <si>
    <t>6 - Recycling</t>
  </si>
  <si>
    <t>Tonnes</t>
  </si>
  <si>
    <t>Treatment - MBT</t>
  </si>
  <si>
    <t xml:space="preserve">D06 </t>
  </si>
  <si>
    <t>MSW to mechanical biological treatment</t>
  </si>
  <si>
    <t>Older - Local Authority (not EA) compliance request</t>
  </si>
  <si>
    <t>B02 : Clinical Waste Incinerator</t>
  </si>
  <si>
    <t>010307 other wastes containing hazardous substances from physical and chemical processing of metalliferous minerals</t>
  </si>
  <si>
    <t>A12 : Clinical Waste Transfer Station</t>
  </si>
  <si>
    <t>7 - Unknown</t>
  </si>
  <si>
    <t>M</t>
  </si>
  <si>
    <t>Treatment - other than composting or MBT</t>
  </si>
  <si>
    <t xml:space="preserve">D07 </t>
  </si>
  <si>
    <t>MSW to MRF</t>
  </si>
  <si>
    <t>Older - Permit or site detail changes</t>
  </si>
  <si>
    <t>B03 : Co-Incineration (Non-Haz)</t>
  </si>
  <si>
    <t>010308 dusty and powdery wastes other than those mentioned in 01 03 07</t>
  </si>
  <si>
    <t>A13 : Household Waste Amenity Site</t>
  </si>
  <si>
    <t>Transfer station</t>
  </si>
  <si>
    <t xml:space="preserve">D08 </t>
  </si>
  <si>
    <t>None</t>
  </si>
  <si>
    <t>Older - Response to compliance action</t>
  </si>
  <si>
    <t>B03a : Co-Incineration (Haz)</t>
  </si>
  <si>
    <t>010309 red mud from alumina production other than the wastes mentioned in 01 03 10</t>
  </si>
  <si>
    <t>A14 : Transfer Station taking Non-Biodegradable Wastes</t>
  </si>
  <si>
    <t>G</t>
  </si>
  <si>
    <t>Don't know</t>
  </si>
  <si>
    <t xml:space="preserve">D09 </t>
  </si>
  <si>
    <t>Not Specified</t>
  </si>
  <si>
    <t>Future - NIL Return no Tonnage to declare</t>
  </si>
  <si>
    <t>B04 : Animal Carcass Incinerator</t>
  </si>
  <si>
    <t>010310 red mud from alumina production containing hazardous substances other than the wastes mentioned in 01 03 07</t>
  </si>
  <si>
    <t>A15 : Material Recycling Treatment Facility</t>
  </si>
  <si>
    <t>K</t>
  </si>
  <si>
    <t>Yes but unknown</t>
  </si>
  <si>
    <t xml:space="preserve">D10 </t>
  </si>
  <si>
    <t>MSW/organic component to anaerobic digestion</t>
  </si>
  <si>
    <t>Future - All Tonnage data complete</t>
  </si>
  <si>
    <t>B04a : Animal By-Products Incinerator</t>
  </si>
  <si>
    <t>010399 wastes not otherwise specified</t>
  </si>
  <si>
    <t>A16 : Physical Treatment Facility</t>
  </si>
  <si>
    <t>L</t>
  </si>
  <si>
    <t xml:space="preserve">D12 </t>
  </si>
  <si>
    <t>Other biological treatment</t>
  </si>
  <si>
    <t>B05 : Sewage Sludge</t>
  </si>
  <si>
    <t>010407 wastes containing hazardous substances from physical and chemical processing of non-metalliferous minerals</t>
  </si>
  <si>
    <t>A17 : Physico-Chemical Treatment Facility</t>
  </si>
  <si>
    <t>T</t>
  </si>
  <si>
    <t>Other chemical treatment</t>
  </si>
  <si>
    <t>B07 : EFW Incinerator</t>
  </si>
  <si>
    <t>010408 waste gravel and crushed rocks other than those mentioned in 01 04 07</t>
  </si>
  <si>
    <t>A18 : Incinerator</t>
  </si>
  <si>
    <t>Old Format</t>
  </si>
  <si>
    <t>M01 : Metal Reprocessing</t>
  </si>
  <si>
    <t>010409 waste sand and clays</t>
  </si>
  <si>
    <t>A19 : Metal Recycling Site (Vehicle Dismantler)</t>
  </si>
  <si>
    <t>Other physical treatment</t>
  </si>
  <si>
    <t>P01 : Paper and Pulp Reprocessing</t>
  </si>
  <si>
    <t>010410 dusty and powdery wastes other than those mentioned in 01 04 07</t>
  </si>
  <si>
    <t>A19a : ELV Facility</t>
  </si>
  <si>
    <t xml:space="preserve">R01 </t>
  </si>
  <si>
    <t>Other thermal treatment</t>
  </si>
  <si>
    <t>S0826 : Animal carcass incinerator (Pet Crematorium)</t>
  </si>
  <si>
    <t>010411 wastes from potash and rock salt processing other than those mentioned in 01 04 07</t>
  </si>
  <si>
    <t>A20 : Metal Recycling Site (mixed MRS's)</t>
  </si>
  <si>
    <t>MSW to refuse derived fuel</t>
  </si>
  <si>
    <t>S1402 No 2: Extractive waste - onshore oil &amp; gas activities</t>
  </si>
  <si>
    <t>010412 tailings and other wastes from washing and cleaning of minerals other than those mentioned in 01 04 07 and 01 04 11</t>
  </si>
  <si>
    <t>A21 : Chemical Treatment Facility</t>
  </si>
  <si>
    <t xml:space="preserve">R03 </t>
  </si>
  <si>
    <t>MSW/whole waste to anaerobic digestion</t>
  </si>
  <si>
    <t>S1501 No 1: Onshore oil &amp; gas prospecting - extractive waste</t>
  </si>
  <si>
    <t>010413 wastes from stone cutting and sawing other than those mentioned in 01 04 07</t>
  </si>
  <si>
    <t>A22 : Composting Facility</t>
  </si>
  <si>
    <t xml:space="preserve">R04 </t>
  </si>
  <si>
    <t>S1502 No 2: Onshore oil &amp; gas prospecting - crude oil</t>
  </si>
  <si>
    <t>010499 wastes not otherwise specified</t>
  </si>
  <si>
    <t>A23 : Biological Treatment Facility</t>
  </si>
  <si>
    <t xml:space="preserve">R05 </t>
  </si>
  <si>
    <t>010504 freshwater drilling muds and wastes</t>
  </si>
  <si>
    <t>A24 : Mobile Plant</t>
  </si>
  <si>
    <t xml:space="preserve">R06 </t>
  </si>
  <si>
    <t>010505 oil-containing drilling muds and wastes</t>
  </si>
  <si>
    <t>A25 : Deposit of waste to land as a recovery operation</t>
  </si>
  <si>
    <t>B06 : Municipal Waste Incinerator</t>
  </si>
  <si>
    <t>010506 drilling muds and other drilling wastes containing hazardous substances</t>
  </si>
  <si>
    <t>A26 : Pet Cemetery</t>
  </si>
  <si>
    <t>010507 barite-containing drilling muds and wastes other than those mentioned in 01 05 05 and 01 05 06</t>
  </si>
  <si>
    <t>010508 chloride-containing drilling muds and wastes other than those mentioned in 01 05 05 and 01 05 06</t>
  </si>
  <si>
    <t>A28 : WEEE Treatment Site</t>
  </si>
  <si>
    <t>010599 wastes not otherwise specified</t>
  </si>
  <si>
    <t>A29:  Landfill Gas Engine (&lt;3 mW)</t>
  </si>
  <si>
    <t>020101 sludges from washing and cleaning</t>
  </si>
  <si>
    <t>020102 animal-tissue waste</t>
  </si>
  <si>
    <t>020103 plant-tissue waste</t>
  </si>
  <si>
    <t>020104 waste plastics (except packaging)</t>
  </si>
  <si>
    <t>020106 animal faeces, urine and manure (including spoiled straw), effluent, collected separately and treated off-site</t>
  </si>
  <si>
    <t>020107 wastes from forestry</t>
  </si>
  <si>
    <t>020108 agrochemical waste containing hazardous substances</t>
  </si>
  <si>
    <t>020109 agrochemical waste other than those mentioned in 02 01 08</t>
  </si>
  <si>
    <t>020110 waste metal</t>
  </si>
  <si>
    <t>020199 wastes not otherwise specified</t>
  </si>
  <si>
    <t>020201 sludges from washing and cleaning</t>
  </si>
  <si>
    <t>020202 animal-tissue waste</t>
  </si>
  <si>
    <t>020203 materials unsuitable for consumption or processing</t>
  </si>
  <si>
    <t>L01 : Hazardous Merchant LF</t>
  </si>
  <si>
    <t>020204 sludges from on-site effluent treatment</t>
  </si>
  <si>
    <t>L02 : Non Haz (SNRHW) LF</t>
  </si>
  <si>
    <t>020299 wastes not otherwise specified</t>
  </si>
  <si>
    <t>L04 : Non Hazardous LF</t>
  </si>
  <si>
    <t>020301 sludges from washing, cleaning, peeling, centrifuging and separation</t>
  </si>
  <si>
    <t>L05 : Inert LF</t>
  </si>
  <si>
    <t>020302 wastes from preserving agents</t>
  </si>
  <si>
    <t>L06 : Hazardous Restricted LF</t>
  </si>
  <si>
    <t>020303 wastes from solvent extraction</t>
  </si>
  <si>
    <t>L07 : Restricted LF</t>
  </si>
  <si>
    <t>020304 materials unsuitable for consumption or processing</t>
  </si>
  <si>
    <t>020305 sludges from on-site effluent treatment</t>
  </si>
  <si>
    <t>020399 wastes not otherwise specified</t>
  </si>
  <si>
    <t>S0801 : HCI Waste Transfer Station</t>
  </si>
  <si>
    <t>020401 soil from cleaning and washing beet</t>
  </si>
  <si>
    <t>S0802 : HCI Waste TS (no building)</t>
  </si>
  <si>
    <t>020402 off-specification calcium carbonate</t>
  </si>
  <si>
    <t>S0803 : HCI Waste TS + treatment</t>
  </si>
  <si>
    <t>020403 sludges from on-site effluent treatment</t>
  </si>
  <si>
    <t>S0804 : HCI Waste TS + treatment (no building)</t>
  </si>
  <si>
    <t>020499 wastes not otherwise specified</t>
  </si>
  <si>
    <t>S0805 : HCI Waste TS + asbestos</t>
  </si>
  <si>
    <t>020501 materials unsuitable for consumption or processing</t>
  </si>
  <si>
    <t>S0806 : HCI Waste TS + asbestos (no building)</t>
  </si>
  <si>
    <t>020502 sludges from on-site effluent treatment</t>
  </si>
  <si>
    <t>S0807 : HCI Waste TS + treatment + asbestos</t>
  </si>
  <si>
    <t>020599 wastes not otherwise specified</t>
  </si>
  <si>
    <t>S0808 : HCI Waste TS + treatment + asbestos (no building)</t>
  </si>
  <si>
    <t>020601 materials unsuitable for consumption or processing</t>
  </si>
  <si>
    <t>S0809 : Asbestos Waste Transfer Station</t>
  </si>
  <si>
    <t>020602 wastes from preserving agents</t>
  </si>
  <si>
    <t>S0810 : Inert &amp; Excavation Waste TS</t>
  </si>
  <si>
    <t>020603 sludges from on-site effluent treatment</t>
  </si>
  <si>
    <t>S0811 : Inert &amp; excavation Waste TS + treatment</t>
  </si>
  <si>
    <t>020699 wastes not otherwise specified</t>
  </si>
  <si>
    <t>S0812 : Non-hazardous household waste amenity site</t>
  </si>
  <si>
    <t>020701 wastes from washing, cleaning and mechanical reduction of raw materials</t>
  </si>
  <si>
    <t>S0813 : Non-hazardous &amp; hazardous HWA Site</t>
  </si>
  <si>
    <t>020702 wastes from spirits distillation</t>
  </si>
  <si>
    <t>S0814 : Materials Recycling Facility</t>
  </si>
  <si>
    <t>020703 wastes from chemical treatment</t>
  </si>
  <si>
    <t>S0815 : Materials Recycling Facility (no building)</t>
  </si>
  <si>
    <t>020704 materials unsuitable for consumption or processing</t>
  </si>
  <si>
    <t>S0816 : Composting in open windrows</t>
  </si>
  <si>
    <t>020705 sludges from on-site effluent treatment</t>
  </si>
  <si>
    <t>S0817 : Composting in closed vessels</t>
  </si>
  <si>
    <t>020799 wastes not otherwise specified</t>
  </si>
  <si>
    <t>S0818 : Mechanical biological treatment</t>
  </si>
  <si>
    <t>030101 waste bark and cork</t>
  </si>
  <si>
    <t>S0819 : Sewage sludge treatment</t>
  </si>
  <si>
    <t>030104 sawdust, shavings, cuttings, wood, particle board and veneer containing hazardous substances</t>
  </si>
  <si>
    <t>S0820 : Vehicle depollution facility</t>
  </si>
  <si>
    <t>030105 sawdust, shavings, cuttings, wood, particle board and veneer other than those mentioned in 03 01 04</t>
  </si>
  <si>
    <t>S0821 : Metal recycling site</t>
  </si>
  <si>
    <t>030199 wastes not otherwise specified</t>
  </si>
  <si>
    <t>S0822 : Storage of furnace-ready scrap for recovery</t>
  </si>
  <si>
    <t>030201 non-halogenated organic wood preservatives</t>
  </si>
  <si>
    <t>S0823 : WEEE treatment facility</t>
  </si>
  <si>
    <t>030202 organochlorinated wood preservatives</t>
  </si>
  <si>
    <t>S0824 : Clinical Waste Transfer Station</t>
  </si>
  <si>
    <t>030203 organometallic wood preservatives</t>
  </si>
  <si>
    <t>S0825 : Clinical Waste Transfer Station + treatment</t>
  </si>
  <si>
    <t>030204 inorganic wood preservatives</t>
  </si>
  <si>
    <t>030205 other wood preservatives containing hazardous substances</t>
  </si>
  <si>
    <t>S0827 : Mobile Plant for remediation of land</t>
  </si>
  <si>
    <t>030299 wood preservatives not otherwise specified</t>
  </si>
  <si>
    <t>S0901: Pet Cemetery  </t>
  </si>
  <si>
    <t>030301 waste bark and wood</t>
  </si>
  <si>
    <t>S0904: Combustion of Bio gas</t>
  </si>
  <si>
    <t>030302 green liquor sludge (from recovery of cooking liquor)</t>
  </si>
  <si>
    <t>S0905: Inert and excavation WTS</t>
  </si>
  <si>
    <t>030305 de-inking sludges from paper recycling</t>
  </si>
  <si>
    <t xml:space="preserve">S0906: Inert and excavation WTS with treatment </t>
  </si>
  <si>
    <t>030307 mechanically separated rejects from pulping of waste paper and cardboard</t>
  </si>
  <si>
    <t>S0907: Storage of furnace ready scrap metal for recovery</t>
  </si>
  <si>
    <t>030308 wastes from sorting of paper and cardboard destined for recycling</t>
  </si>
  <si>
    <t>S0908 : Management of inert or extractive waste at mine</t>
  </si>
  <si>
    <t>030309 lime mud waste</t>
  </si>
  <si>
    <t>S1203 : Composting in closed systems</t>
  </si>
  <si>
    <t>030310 fibre rejects, fibre-, filler- and coating-sludges from mechanical separation</t>
  </si>
  <si>
    <t>S1207 : Composting in open systems</t>
  </si>
  <si>
    <t>030311 sludges from on-site effluent treatment other than those mentioned in 03 03 10</t>
  </si>
  <si>
    <t>S1210 : On-farm anaerobic digestion using farm wastes only</t>
  </si>
  <si>
    <t>030399 wastes not otherwise specified</t>
  </si>
  <si>
    <t>S1212 : Anaerobic digestion facility inc use of biogas</t>
  </si>
  <si>
    <t>040101 fleshings and lime split wastes</t>
  </si>
  <si>
    <t>S1214 : Metal recycling, vehicle storage, depollution</t>
  </si>
  <si>
    <t>040102 liming waste</t>
  </si>
  <si>
    <t>S1215 : Storage of electrical insulating oils</t>
  </si>
  <si>
    <t>040103 degreasing wastes containing solvents without a liquid phase</t>
  </si>
  <si>
    <t>S1301 No 1: Small Clinical Waste Treatment Unit</t>
  </si>
  <si>
    <t>040104 tanning liquor containing chromium</t>
  </si>
  <si>
    <t>040105 tanning liquor free of chromium</t>
  </si>
  <si>
    <t>040106 sludges, in particular from on-site effluent treatment containing chromium</t>
  </si>
  <si>
    <t>040107 sludges, in particular from on-site effluent treatment free of chromium</t>
  </si>
  <si>
    <t>S1502 No 3: MRS + WEEE Treatment Facility - &lt;75ktpa</t>
  </si>
  <si>
    <t>040108 waste tanned leather (blue sheetings, shavings, cuttings, buffing dust) containing chromium</t>
  </si>
  <si>
    <t>S1504 No 4: 75kte HCI Waste TS</t>
  </si>
  <si>
    <t>040109 wastes from dressing and finishing</t>
  </si>
  <si>
    <t>S1505 No 5: HCI Waste TS (no building)</t>
  </si>
  <si>
    <t>040199 wastes not otherwise specified.</t>
  </si>
  <si>
    <t>S1506 No 6: 75kte HCI Waste TS + treatment</t>
  </si>
  <si>
    <t>040209 wastes from composite materials (impregnated textile, elastomer, plastomer)</t>
  </si>
  <si>
    <t>S1507 No 7: HCI Waste TS + treatment (no building)</t>
  </si>
  <si>
    <t>040210 organic matter from natural products (for example grease, wax)</t>
  </si>
  <si>
    <t>S1508 No 8: 75kte HCI Waste TS + asbestos</t>
  </si>
  <si>
    <t>040214 wastes from finishing containing organic solvents</t>
  </si>
  <si>
    <t>S1509 No 9: HCI Waste TS + asbestos (no building)</t>
  </si>
  <si>
    <t>040215 wastes from finishing other than those mentioned in 04 02 14</t>
  </si>
  <si>
    <t>S1510 No 10: 75kte HCI Waste TS + treatment + asbestos</t>
  </si>
  <si>
    <t>040216 dyestuffs and pigments containing hazardous substances</t>
  </si>
  <si>
    <t>S1511 No 11: HCI Waste TS + treatment + asbestos (no bldg)</t>
  </si>
  <si>
    <t>040217 dyestuffs and pigments other than those mentioned in 04 02 16</t>
  </si>
  <si>
    <t>S1512 No 12: 75kte Mechanical biological (aerobic) treatment</t>
  </si>
  <si>
    <t>040219 sludges from on-site effluent treatment containing hazardous substances</t>
  </si>
  <si>
    <t>S1513 No 13: 75kte Vehicle Depollution Facility</t>
  </si>
  <si>
    <t>040220 sludges from on-site effluent treatment other than those mentioned in 04 02 19</t>
  </si>
  <si>
    <t>S1514 No 14: 75kte Metal Recycling Site</t>
  </si>
  <si>
    <t>040221 wastes from unprocessed textile fibres</t>
  </si>
  <si>
    <t>S1515 No 15: 75kte WEEE Treatment Facility</t>
  </si>
  <si>
    <t>040222 wastes from processed textile fibres</t>
  </si>
  <si>
    <t>S1516 No 16: Metal Recycling Site</t>
  </si>
  <si>
    <t>040299 wastes not otherwise specified</t>
  </si>
  <si>
    <t>S1517 No 17: Vehicle Depollution Facility</t>
  </si>
  <si>
    <t>050102 desalter sludges</t>
  </si>
  <si>
    <t>S1518 No 18: Metal recycling, vehicle storage &amp; depollution</t>
  </si>
  <si>
    <t>050103 tank bottom sludges</t>
  </si>
  <si>
    <t>S1519 No 19: 75kte Non-hazardous HWA site</t>
  </si>
  <si>
    <t>050104 acid alkyl sludges</t>
  </si>
  <si>
    <t>S1520 No 20: 75kte Non-hazardous &amp; hazardous HWA site</t>
  </si>
  <si>
    <t>050105 oil spills</t>
  </si>
  <si>
    <t>S1521 No 21: 75kte Materials Recycling Facility</t>
  </si>
  <si>
    <t>050106 oily sludges from maintenance operations of the plant or equipment</t>
  </si>
  <si>
    <t>S1522 No 22: Materials Recycling Facility (no building)</t>
  </si>
  <si>
    <t>050107 acid tars</t>
  </si>
  <si>
    <t>S1523 No 23: Treatment of waste wood for recovery</t>
  </si>
  <si>
    <t>050108 other tars</t>
  </si>
  <si>
    <t>S1524 No 24: Use of waste for timber / construction products</t>
  </si>
  <si>
    <t>050109 sludges from on-site effluent treatment containing hazardous substances</t>
  </si>
  <si>
    <t>S1539 No 39: Use of waste in a deposit for recovery op</t>
  </si>
  <si>
    <t>050110 sludges from on-site effluent treatment other than those mentioned in 05 01 09</t>
  </si>
  <si>
    <t>S2201 : Treatment of waste to produce soil</t>
  </si>
  <si>
    <t>050111 wastes from cleaning of fuels with bases</t>
  </si>
  <si>
    <t>S2202 : Mobile treatment of waste to produce soil</t>
  </si>
  <si>
    <t>050112 oil containing acids</t>
  </si>
  <si>
    <t>S2203 : Construction, demolition and excavation WTS</t>
  </si>
  <si>
    <t>050113 boiler feedwater sludges</t>
  </si>
  <si>
    <t>S2204 : Non-haz recycling with asbestos/batteries/WEEE</t>
  </si>
  <si>
    <t>050114 wastes from cooling columns</t>
  </si>
  <si>
    <t>S2205 : Non-haz WT with asbestos/batteries/WEEE storage</t>
  </si>
  <si>
    <t>050115 spent filter clays</t>
  </si>
  <si>
    <t>S2206 : Household waste recycling centre</t>
  </si>
  <si>
    <t>050116 sulphur-containing wastes from petroleum desulphurisation</t>
  </si>
  <si>
    <t>S2207 : Materials recycling facility</t>
  </si>
  <si>
    <t>050117 bitumen</t>
  </si>
  <si>
    <t>S2208 : Waste wood treatment</t>
  </si>
  <si>
    <t>050199 wastes not otherwise specified</t>
  </si>
  <si>
    <t>S2209 : Low risk, stationary MCP (natural gas boiler)</t>
  </si>
  <si>
    <t>050601 acid tars</t>
  </si>
  <si>
    <t>S2301 : Capture, treat, store biogas from lagoons and tanks</t>
  </si>
  <si>
    <t>050603 other tars</t>
  </si>
  <si>
    <t>SR2008 No 24:transfer of healthcare waste</t>
  </si>
  <si>
    <t>050604 waste from cooling columns</t>
  </si>
  <si>
    <t>SR2009 No 2:Low impact Part A</t>
  </si>
  <si>
    <t>050699 wastes not otherwise specified</t>
  </si>
  <si>
    <t>SR2009 No 3:Biodiesel</t>
  </si>
  <si>
    <t>050701 wastes containing mercury</t>
  </si>
  <si>
    <t>SR2010 No10: Use of waste for reclamation etc &lt;100,000 tps</t>
  </si>
  <si>
    <t>050702 wastes containing sulphur</t>
  </si>
  <si>
    <t>SR2010 No11: Mobile plant treatment for soil &lt;75,000 tpd</t>
  </si>
  <si>
    <t>050799 wastes not otherwise specified</t>
  </si>
  <si>
    <t>SR2010 No12: Treatment of waste to produce soil &lt;75,000 tpy</t>
  </si>
  <si>
    <t>060101 sulphuric acid and sulphurous acid</t>
  </si>
  <si>
    <t>SR2010 No13: Use of waste to manufacture timber &lt;75,000 tpy</t>
  </si>
  <si>
    <t>060102 hydrochloric acid</t>
  </si>
  <si>
    <t>SR2010 No14: Composting biodegradable waste &lt;500 total</t>
  </si>
  <si>
    <t>060103 hydrofluoric acid</t>
  </si>
  <si>
    <t>SR2010 No15: Anaerobic digestion facility &lt;75,000 tpy</t>
  </si>
  <si>
    <t>060104 phosphoric and phosphorous acid</t>
  </si>
  <si>
    <t>SR2010 No16: On-farm anaerobic digestion &lt;75,000 tpy</t>
  </si>
  <si>
    <t>060105 nitric acid and nitrous acid</t>
  </si>
  <si>
    <t>SR2010 No17: Storage of anaerobic digestate &lt;75,000 total</t>
  </si>
  <si>
    <t>060106 other acids</t>
  </si>
  <si>
    <t>SR2010 No18: Dredgings for recovery &lt;125,000 m3 total</t>
  </si>
  <si>
    <t>060199 wastes not otherwise specified</t>
  </si>
  <si>
    <t>SR2010 No4: Mobile plant for land spreading</t>
  </si>
  <si>
    <t>060201 calcium hydroxide</t>
  </si>
  <si>
    <t>SR2010 No5: Mobile plant for reclamation, restoration</t>
  </si>
  <si>
    <t>060203 ammonium hydroxide</t>
  </si>
  <si>
    <t>SR2010 No6: Mobile Plant for landspreading sewage sludge</t>
  </si>
  <si>
    <t>060204 sodium and potassium hydroxide</t>
  </si>
  <si>
    <t>SR2010 No7: Use of waste in construction &lt;50,000 tps</t>
  </si>
  <si>
    <t>060205 other bases</t>
  </si>
  <si>
    <t>SR2010 No8: Use of waste in construction &lt;100,000 tps</t>
  </si>
  <si>
    <t>060299 wastes not otherwise specified</t>
  </si>
  <si>
    <t>SR2010 No9: Use of waste for reclamation etc &lt;50,000 tps</t>
  </si>
  <si>
    <t>060311 solid salts and solutions containing cyanides</t>
  </si>
  <si>
    <t>SR2011 No1: Composting biodegradable waste &lt;500 tonnes total</t>
  </si>
  <si>
    <t>060313 solid salts and solutions containing heavy metals</t>
  </si>
  <si>
    <t>SR2011 No2: Metal Recycling Site &lt;25000 tps</t>
  </si>
  <si>
    <t>060314 solid salts and solutions other than those mentioned in 06 03 11 and 06 03 13</t>
  </si>
  <si>
    <t>SR2011 No3: Vehicle Depollution Facility &lt;5000 tps</t>
  </si>
  <si>
    <t>060315 metallic oxides containing heavy metals</t>
  </si>
  <si>
    <t>SR2011 No4: Treatment of waste wood &lt;75000 tps</t>
  </si>
  <si>
    <t>060316 metallic oxides other than those mentioned in 06 03 15</t>
  </si>
  <si>
    <t>SR2012 No 13:Incinerator ash</t>
  </si>
  <si>
    <t>060399 wastes not otherwise specified</t>
  </si>
  <si>
    <t>SR2020 No 1:Tyre shred storage</t>
  </si>
  <si>
    <t>060403</t>
  </si>
  <si>
    <t>060403 wastes containing arsenic</t>
  </si>
  <si>
    <t>SR2021 No 1:Open composting – installation</t>
  </si>
  <si>
    <t>060404 wastes containing mercury</t>
  </si>
  <si>
    <t>SR2021 No 10:AD sludge treatment</t>
  </si>
  <si>
    <t>060405 wastes containing other heavy metals</t>
  </si>
  <si>
    <t>SR2021 No 11:Small metal recycling</t>
  </si>
  <si>
    <t>060499 wastes not otherwise specified</t>
  </si>
  <si>
    <t>SR2021 No 12:ATF</t>
  </si>
  <si>
    <t>060502 sludges from on-site effluent treatment containing hazardous substances</t>
  </si>
  <si>
    <t>SR2021 No 13:Tyre treatment</t>
  </si>
  <si>
    <t>060503 sludges from on-site effluent treatment other than those mentioned in 06 05 02</t>
  </si>
  <si>
    <t>SR2021 No 14:Mattress treatment</t>
  </si>
  <si>
    <t>060602</t>
  </si>
  <si>
    <t>060602 wastes containing dangerous sulphides</t>
  </si>
  <si>
    <t>SR2021 No 15:Paper/plastic treatment</t>
  </si>
  <si>
    <t>060603</t>
  </si>
  <si>
    <t>060603 wastes containing sulphides other than those mentioned in 06 06 02</t>
  </si>
  <si>
    <t>SR2021 No 2:Open composting – recovery</t>
  </si>
  <si>
    <t>060699 wastes not otherwise specified</t>
  </si>
  <si>
    <t>SR2021 No 3:Closed composting – recovery</t>
  </si>
  <si>
    <t>060701 wastes containing asbestos from electrolysis</t>
  </si>
  <si>
    <t>SR2021 No 4:Closed composting – installation</t>
  </si>
  <si>
    <t>060702 activated carbon from chlorine production</t>
  </si>
  <si>
    <t>SR2021 No 8:On-farm AD – installations</t>
  </si>
  <si>
    <t>060703</t>
  </si>
  <si>
    <t>060703 barium sulphate sludge containing mercury</t>
  </si>
  <si>
    <t>SR2022 No 8:Wood treatment</t>
  </si>
  <si>
    <t>060704</t>
  </si>
  <si>
    <t>060704 solutions and acids, for example contact acid</t>
  </si>
  <si>
    <t>SR2023 No 1:Biogas capture &amp; storage</t>
  </si>
  <si>
    <t>060799 wastes not otherwise specified</t>
  </si>
  <si>
    <t>T01: Composting Installation</t>
  </si>
  <si>
    <t>060802 waste containing hazardous chlorosilanes</t>
  </si>
  <si>
    <t>T02: AD Installation</t>
  </si>
  <si>
    <t>060899 wastes not otherwise specified</t>
  </si>
  <si>
    <t>T03: Other Biological Treatment installation</t>
  </si>
  <si>
    <t>060902 phosphorous slag</t>
  </si>
  <si>
    <t>T04: Non-Haz Waste Physical Treatment installation</t>
  </si>
  <si>
    <t>060903 calcium-based reaction wastes containing or contaminated with hazardous substances</t>
  </si>
  <si>
    <t>T05: Physico-chemical Treatment installation</t>
  </si>
  <si>
    <t>060904 calcium-based reaction wastes other than those mentioned in 06 09 03</t>
  </si>
  <si>
    <t>T06: Chemical Treatment installation</t>
  </si>
  <si>
    <t>060999 wastes not otherwise specified</t>
  </si>
  <si>
    <t>T07: Clinical Waste Treatment installation</t>
  </si>
  <si>
    <t>061002 wastes containing hazardous substances</t>
  </si>
  <si>
    <t>T08: MRF Treatment installation</t>
  </si>
  <si>
    <t>061099 wastes not otherwise specified</t>
  </si>
  <si>
    <t>T09: Non-Haz waste transfer/treatment installation</t>
  </si>
  <si>
    <t>061101 calcium-based reaction wastes from titanium dioxide production</t>
  </si>
  <si>
    <t>T10: Haz waste treatment installation</t>
  </si>
  <si>
    <t>061199 wastes not otherwise specified</t>
  </si>
  <si>
    <t>T11: Haz waste transfer/treatment installation</t>
  </si>
  <si>
    <t>061301 inorganic plant protection products, wood-preserving agents and other biocides.</t>
  </si>
  <si>
    <t>TM1: Metal Recycling installation</t>
  </si>
  <si>
    <t>061302 spent activated carbon (except 06 07 02)</t>
  </si>
  <si>
    <t>TR1: CA Site</t>
  </si>
  <si>
    <t>061303 carbon black</t>
  </si>
  <si>
    <t>TR2: Clinical Waste Transfer</t>
  </si>
  <si>
    <t>061304 wastes from asbestos processing</t>
  </si>
  <si>
    <t>TR3: Haz Waste Transfer</t>
  </si>
  <si>
    <t>061305 soot</t>
  </si>
  <si>
    <t>TR4: Inert Waste Transfer</t>
  </si>
  <si>
    <t>061399 wastes not otherwise specified</t>
  </si>
  <si>
    <t>TR5: Non-Haz Waste Transfer</t>
  </si>
  <si>
    <t>070101 aqueous washing liquids and mother liquors</t>
  </si>
  <si>
    <t>TS: Temporary Storage Installation</t>
  </si>
  <si>
    <t>070103 organic halogenated solvents, washing liquids and mother liquors</t>
  </si>
  <si>
    <t>US: Underground Storage Installation</t>
  </si>
  <si>
    <t>070104 other organic solvents, washing liquids and mother liquors</t>
  </si>
  <si>
    <t>070107 halogenated still bottoms and reaction residues</t>
  </si>
  <si>
    <t>070108 other still bottoms and reaction residues</t>
  </si>
  <si>
    <t>070109 halogenated filter cakes and spent absorbents</t>
  </si>
  <si>
    <t>070110 other filter cakes and spent absorbents</t>
  </si>
  <si>
    <t>070111 sludges from on-site effluent treatment containing hazardous substances</t>
  </si>
  <si>
    <t>070112 sludges from on-site effluent treatment other than those mentioned in 07 01 11</t>
  </si>
  <si>
    <t>070199 wastes not otherwise specified</t>
  </si>
  <si>
    <t>070201 aqueous washing liquids and mother liquors</t>
  </si>
  <si>
    <t>070203 organic halogenated solvents, washing liquids and mother liquors</t>
  </si>
  <si>
    <t>070204 other organic solvents, washing liquids and mother liquors</t>
  </si>
  <si>
    <t>070207 halogenated still bottoms and reaction residues</t>
  </si>
  <si>
    <t>070208 other still bottoms and reaction residues</t>
  </si>
  <si>
    <t>070209 halogenated filter cakes and spent absorbents</t>
  </si>
  <si>
    <t>070210 other filter cakes and spent absorbents</t>
  </si>
  <si>
    <t>070211 sludges from on-site effluent treatment containing hazardous substances</t>
  </si>
  <si>
    <t>070212 sludges from on-site effluent treatment other than those mentioned in 07 02 11</t>
  </si>
  <si>
    <t>070213 waste plastic</t>
  </si>
  <si>
    <t>070214 wastes from additives containing hazardous substances</t>
  </si>
  <si>
    <t>070215 wastes from additives other than those mentioned in 07 02 14</t>
  </si>
  <si>
    <t>070216 wastes containing dangerous silicones</t>
  </si>
  <si>
    <t>070217 wastes containing silicones other than those mentioned in 07 02 16</t>
  </si>
  <si>
    <t>070299 wastes not otherwise specified</t>
  </si>
  <si>
    <t>070301 aqueous washing liquids and mother liquors</t>
  </si>
  <si>
    <t>070303 organic halogenated solvents, washing liquids and mother liquors</t>
  </si>
  <si>
    <t>070304 other organic solvents, washing liquids and mother liquors</t>
  </si>
  <si>
    <t>070307 halogenated still bottoms and reaction residues</t>
  </si>
  <si>
    <t>070308 other still bottoms and reaction residues</t>
  </si>
  <si>
    <t>070309 halogenated filter cakes and spent absorbents</t>
  </si>
  <si>
    <t>070310 other filter cakes and spent absorbents</t>
  </si>
  <si>
    <t>070311 sludges from on-site effluent treatment containing hazardous substances</t>
  </si>
  <si>
    <t>070312 sludges from on-site effluent treatment other than those mentioned in 07 03 11</t>
  </si>
  <si>
    <t>070399 wastes not otherwise specified</t>
  </si>
  <si>
    <t>070401 aqueous washing liquids and mother liquors</t>
  </si>
  <si>
    <t>070403 organic halogenated solvents, washing liquids and mother liquors</t>
  </si>
  <si>
    <t>070404 other organic solvents, washing liquids and mother liquors</t>
  </si>
  <si>
    <t>070407 halogenated still bottoms and reaction residues</t>
  </si>
  <si>
    <t>070408 other still bottoms and reaction residues</t>
  </si>
  <si>
    <t>070409 halogenated filter cakes and spent absorbents</t>
  </si>
  <si>
    <t>070410 other filter cakes and spent absorbents</t>
  </si>
  <si>
    <t>070411 sludges from on-site effluent treatment containing hazardous substances</t>
  </si>
  <si>
    <t>070412 sludges from on-site effluent treatment other than those mentioned in 07 04 11</t>
  </si>
  <si>
    <t>070413 solid wastes containing hazardous substances</t>
  </si>
  <si>
    <t>070499 wastes not otherwise specified</t>
  </si>
  <si>
    <t>070501 aqueous washing liquids and mother liquors</t>
  </si>
  <si>
    <t>070503 organic halogenated solvents, washing liquids and mother liquors</t>
  </si>
  <si>
    <t>070504 other organic solvents, washing liquids and mother liquors</t>
  </si>
  <si>
    <t>070507 halogenated still bottoms and reaction residues</t>
  </si>
  <si>
    <t>070508 other still bottoms and reaction residues</t>
  </si>
  <si>
    <t>070509 halogenated filter cakes and spent absorbents</t>
  </si>
  <si>
    <t>070510 other filter cakes and spent absorbents</t>
  </si>
  <si>
    <t>070511 sludges from on-site effluent treatment containing hazardous substances</t>
  </si>
  <si>
    <t>070512 sludges from on-site effluent treatment other than those mentioned in 07 05 11</t>
  </si>
  <si>
    <t>070513 solid wastes containing hazardous substances</t>
  </si>
  <si>
    <t>070514 solid wastes other than those mentioned in 07 05 13</t>
  </si>
  <si>
    <t>070599 wastes not otherwise specified</t>
  </si>
  <si>
    <t>070601 aqueous washing liquids and mother liquors</t>
  </si>
  <si>
    <t>070603 organic halogenated solvents, washing liquids and mother liquors</t>
  </si>
  <si>
    <t>070604 other organic solvents, washing liquids and mother liquors</t>
  </si>
  <si>
    <t>070607 halogenated still bottoms and reaction residues</t>
  </si>
  <si>
    <t>070608 other still bottoms and reaction residues</t>
  </si>
  <si>
    <t>070609 halogenated filter cakes and spent absorbents</t>
  </si>
  <si>
    <t>070610 other filter cakes and spent absorbents</t>
  </si>
  <si>
    <t>070611 sludges from on-site effluent treatment containing hazardous substances</t>
  </si>
  <si>
    <t>070612 sludges from on-site effluent treatment other than those mentioned in 07 06 11</t>
  </si>
  <si>
    <t>070699 wastes not otherwise specified</t>
  </si>
  <si>
    <t>070701 aqueous washing liquids and mother liquors</t>
  </si>
  <si>
    <t>070703 organic halogenated solvents, washing liquids and mother liquors</t>
  </si>
  <si>
    <t>070704 other organic solvents, washing liquids and mother liquors</t>
  </si>
  <si>
    <t>070707 halogenated still bottoms and reaction residues</t>
  </si>
  <si>
    <t>070708 other still bottoms and reaction residues</t>
  </si>
  <si>
    <t>070709 halogenated filter cakes and spent absorbents</t>
  </si>
  <si>
    <t>070710 other filter cakes and spent absorbents</t>
  </si>
  <si>
    <t>070711 sludges from on-site effluent treatment containing hazardous substances</t>
  </si>
  <si>
    <t>070712 sludges from on-site effluent treatment other than those mentioned in 07 07 11</t>
  </si>
  <si>
    <t>070799 wastes not otherwise specified</t>
  </si>
  <si>
    <t>080111 waste paint and varnish containing organic solvents or other hazardous substances</t>
  </si>
  <si>
    <t>080112 waste paint and varnish other than those mentioned in 08 01 11</t>
  </si>
  <si>
    <t>080113 sludges from paint or varnish containing organic solvents or other hazardous substances</t>
  </si>
  <si>
    <t>080114 sludges from paint or varnish other than those mentioned in 08 01 13</t>
  </si>
  <si>
    <t>080115 aqueous sludges containing paint or varnish containing organic solvents or other hazardous substances</t>
  </si>
  <si>
    <t>080116 aqueous sludges containing paint or varnish other than those mentioned in 08 01 15</t>
  </si>
  <si>
    <t>080117 wastes from paint or varnish removal containing organic solvents or other hazardous substances</t>
  </si>
  <si>
    <t>080118 wastes from paint or varnish removal other than those mentioned in 08 01 17</t>
  </si>
  <si>
    <t>080119 aqueous suspensions containing paint or varnish containing organic solvents or other hazardous substances</t>
  </si>
  <si>
    <t>080120 aqueous suspensions containing paint or varnish other than those mentioned in 08 01 19</t>
  </si>
  <si>
    <t>080121 waste paint or varnish remover</t>
  </si>
  <si>
    <t>080199</t>
  </si>
  <si>
    <t>080199 wastes not otherwise specified</t>
  </si>
  <si>
    <t>080201 waste coating powders</t>
  </si>
  <si>
    <t>080202 aqueous sludges containing ceramic materials</t>
  </si>
  <si>
    <t>080203 aqueous suspensions containing ceramic materials</t>
  </si>
  <si>
    <t>080299 wastes not otherwise specified</t>
  </si>
  <si>
    <t>080307 aqueous sludges containing ink</t>
  </si>
  <si>
    <t>080308 aqueous liquid waste containing ink</t>
  </si>
  <si>
    <t>080312 waste ink containing hazardous substances</t>
  </si>
  <si>
    <t>080313 waste ink other than those mentioned in 08 03 12</t>
  </si>
  <si>
    <t>080314 ink sludges containing hazardous substances</t>
  </si>
  <si>
    <t>080315 ink sludges other than those mentioned in 08 03 14</t>
  </si>
  <si>
    <t>080316 waste etching solutions</t>
  </si>
  <si>
    <t>080317 waste printing toner containing hazardous substances</t>
  </si>
  <si>
    <t>080318 waste printing toner other than those mentioned in 08 03 17</t>
  </si>
  <si>
    <t>080319 disperse oil</t>
  </si>
  <si>
    <t>080399 wastes not otherwise specified</t>
  </si>
  <si>
    <t>080409 waste adhesives and sealants containing organic solvents or other hazardous substances</t>
  </si>
  <si>
    <t>080410 waste adhesives and sealants other than those mentioned in 08 04 09</t>
  </si>
  <si>
    <t>080411 adhesive and sealant sludges containing organic solvents or other hazardous substances</t>
  </si>
  <si>
    <t>080412 adhesive and sealant sludges other than those mentioned in 08 04 11</t>
  </si>
  <si>
    <t>080413 aqueous sludges containing adhesives or sealants containing organic solvents or other hazardous substances</t>
  </si>
  <si>
    <t>080414 aqueous sludges containing adhesives or sealants other than those mentioned in 08 04 13</t>
  </si>
  <si>
    <t>080415 aqueous liquid waste containing adhesives or sealants containing organic solvents or other hazardous substances</t>
  </si>
  <si>
    <t>080416 aqueous liquid waste containing adhesives or sealants other than those mentioned in 08 04 15</t>
  </si>
  <si>
    <t>080417 rosin oil</t>
  </si>
  <si>
    <t>080499 wastes not otherwise specified</t>
  </si>
  <si>
    <t>080501 waste isocyanates</t>
  </si>
  <si>
    <t>090101 water-based developer and activator solutions</t>
  </si>
  <si>
    <t>090102 water-based offset plate developer solutions</t>
  </si>
  <si>
    <t>090103 solvent-based developer solutions</t>
  </si>
  <si>
    <t>090104 fixer solutions</t>
  </si>
  <si>
    <t>090105 bleach solutions and bleach fixer solutions</t>
  </si>
  <si>
    <t>090106 wastes containing silver from on-site treatment of photographic wastes</t>
  </si>
  <si>
    <t>090107 photographic film and paper containing silver or silver compounds</t>
  </si>
  <si>
    <t>090108 photographic film and paper free of silver or silver compounds</t>
  </si>
  <si>
    <t>090110 single-use cameras without batteries</t>
  </si>
  <si>
    <t>090111 single-use cameras containing batteries included in 16 06 01, 16 06 02 or 16 06 03</t>
  </si>
  <si>
    <t>090112 single-use cameras containing batteries other than those mentioned in 09 01 11</t>
  </si>
  <si>
    <t>090113 aqueous liquid waste from on-site reclamation of silver other than those mentioned in 09 01 06</t>
  </si>
  <si>
    <t>090199 wastes not otherwise specified</t>
  </si>
  <si>
    <t>100101</t>
  </si>
  <si>
    <t>100101 bottom ash, slag and boiler dust (excluding boiler dust mentioned in 10 01 04)</t>
  </si>
  <si>
    <t>100102</t>
  </si>
  <si>
    <t>100102 coal fly ash</t>
  </si>
  <si>
    <t>100103</t>
  </si>
  <si>
    <t>100103 fly ash from peat and untreated wood</t>
  </si>
  <si>
    <t>100104</t>
  </si>
  <si>
    <t>100104 oil fly ash and boiler dust</t>
  </si>
  <si>
    <t>100105</t>
  </si>
  <si>
    <t>100105 calcium-based reaction wastes from flue-gas desulphurisation in solid form</t>
  </si>
  <si>
    <t>100107</t>
  </si>
  <si>
    <t>100107 calcium-based reaction wastes from flue-gas desulphurisation in sludge form</t>
  </si>
  <si>
    <t>100109</t>
  </si>
  <si>
    <t>100109 sulphuric acid</t>
  </si>
  <si>
    <t>100113</t>
  </si>
  <si>
    <t>100113 fly ash from emulsified hydrocarbons used as fuel</t>
  </si>
  <si>
    <t>100114</t>
  </si>
  <si>
    <t>100114 bottom ash, slag and boiler dust from co-incineration containing hazardous substances</t>
  </si>
  <si>
    <t>100115</t>
  </si>
  <si>
    <t>100115 bottom ash, slag and boiler dust from co-incineration other than those mentioned in 10 01 14</t>
  </si>
  <si>
    <t>100116</t>
  </si>
  <si>
    <t>100116 fly ash from co-incineration containing hazardous substances</t>
  </si>
  <si>
    <t>100117</t>
  </si>
  <si>
    <t>100117 fly ash from co-incineration other than those mentioned in 10 01 16</t>
  </si>
  <si>
    <t>100118</t>
  </si>
  <si>
    <t>100118 wastes from gas cleaning containing hazardous substances</t>
  </si>
  <si>
    <t>100119</t>
  </si>
  <si>
    <t>100119 wastes from gas cleaning other than those mentioned in 10 01 05, 10 01 07 and 10 01 18</t>
  </si>
  <si>
    <t>100120</t>
  </si>
  <si>
    <t>100120 sludges from on-site effluent treatment containing hazardous substances</t>
  </si>
  <si>
    <t>100121</t>
  </si>
  <si>
    <t>100121 sludges from on-site effluent treatment other than those mentioned in 10 01 20</t>
  </si>
  <si>
    <t>100122</t>
  </si>
  <si>
    <t>100122 aqueous sludges from boiler cleansing containing hazardous substances</t>
  </si>
  <si>
    <t>100123</t>
  </si>
  <si>
    <t>100123 aqueous sludges from boiler cleansing other than those mentioned in 10 01 22</t>
  </si>
  <si>
    <t>100124</t>
  </si>
  <si>
    <t>100124 sands from fluidised beds</t>
  </si>
  <si>
    <t>100125</t>
  </si>
  <si>
    <t>100125 wastes from fuel storage and preparation of coal-fired power plants</t>
  </si>
  <si>
    <t>100126</t>
  </si>
  <si>
    <t>100126 wastes from cooling-water treatment</t>
  </si>
  <si>
    <t>100199</t>
  </si>
  <si>
    <t>100199 wastes not otherwise specified</t>
  </si>
  <si>
    <t>100201</t>
  </si>
  <si>
    <t>100201 wastes from the processing of slag</t>
  </si>
  <si>
    <t>100202</t>
  </si>
  <si>
    <t>100202 unprocessed slag</t>
  </si>
  <si>
    <t>100207</t>
  </si>
  <si>
    <t>100207 solid wastes from gas treatment containing hazardous substances</t>
  </si>
  <si>
    <t>100208</t>
  </si>
  <si>
    <t>100208 solid wastes from gas treatment other than those mentioned in 10 02 07</t>
  </si>
  <si>
    <t>100210</t>
  </si>
  <si>
    <t>100210 mill scales</t>
  </si>
  <si>
    <t>100211</t>
  </si>
  <si>
    <t>100211 wastes from cooling-water treatment containing oil</t>
  </si>
  <si>
    <t>100212</t>
  </si>
  <si>
    <t>100212 wastes from cooling-water treatment other than those mentioned in 10 02 11</t>
  </si>
  <si>
    <t>100213</t>
  </si>
  <si>
    <t>100213 sludges and filter cakes from gas treatment containing hazardous substances</t>
  </si>
  <si>
    <t>100214</t>
  </si>
  <si>
    <t>100214 sludges and filter cakes from gas treatment other than those mentioned in 10 02 13</t>
  </si>
  <si>
    <t>100215</t>
  </si>
  <si>
    <t>100215 other sludges and filter cakes</t>
  </si>
  <si>
    <t>100299</t>
  </si>
  <si>
    <t>100299 wastes not otherwise specified</t>
  </si>
  <si>
    <t>100302</t>
  </si>
  <si>
    <t>100302 anode scraps</t>
  </si>
  <si>
    <t>100304</t>
  </si>
  <si>
    <t>100304 primary production slags</t>
  </si>
  <si>
    <t>100305</t>
  </si>
  <si>
    <t>100305 waste alumina</t>
  </si>
  <si>
    <t>100308</t>
  </si>
  <si>
    <t>100308 salt slags from secondary production</t>
  </si>
  <si>
    <t>100309</t>
  </si>
  <si>
    <t>100309 black drosses from secondary production</t>
  </si>
  <si>
    <t>100315</t>
  </si>
  <si>
    <t>100315 skimmings that are flammable or emit, upon contact with water, flammable gases in hazardous quantities</t>
  </si>
  <si>
    <t>100316</t>
  </si>
  <si>
    <t>100316 skimmings other than those mentioned in 10 03 15</t>
  </si>
  <si>
    <t>100317</t>
  </si>
  <si>
    <t>100317 tar-containing wastes from anode manufacture</t>
  </si>
  <si>
    <t>100318</t>
  </si>
  <si>
    <t>100318 carbon-containing wastes from anode manufacture other than those mentioned in 10 03 17</t>
  </si>
  <si>
    <t>100319</t>
  </si>
  <si>
    <t>100319 flue-gas dust containing hazardous substances</t>
  </si>
  <si>
    <t>100320</t>
  </si>
  <si>
    <t>100320 flue-gas dust other than those mentioned in 10 03 19</t>
  </si>
  <si>
    <t>100321</t>
  </si>
  <si>
    <t>100321 other particulates and dust (including ball-mill dust) containing hazardous substances</t>
  </si>
  <si>
    <t>100322</t>
  </si>
  <si>
    <t>100322 other particulates and dust (including ball-mill dust) other than those mentioned in 10 03 21</t>
  </si>
  <si>
    <t>100323</t>
  </si>
  <si>
    <t>100323 solid wastes from gas treatment containing hazardous substances</t>
  </si>
  <si>
    <t>100324</t>
  </si>
  <si>
    <t>100324 solid wastes from gas treatment other than those mentioned in 10 03 23</t>
  </si>
  <si>
    <t>100325</t>
  </si>
  <si>
    <t>100325 sludges and filter cakes from gas treatment containing hazardous substances</t>
  </si>
  <si>
    <t>100326</t>
  </si>
  <si>
    <t>100326 sludges and filter cakes from gas treatment other than those mentioned in 10 03 25</t>
  </si>
  <si>
    <t>100327</t>
  </si>
  <si>
    <t>100327 wastes from cooling-water treatment containing oil</t>
  </si>
  <si>
    <t>100328</t>
  </si>
  <si>
    <t>100328 wastes from cooling-water treatment other than those mentioned in 10 03 27</t>
  </si>
  <si>
    <t>100329</t>
  </si>
  <si>
    <t>100329 wastes from treatment of salt slags and black drosses containing hazardous substances</t>
  </si>
  <si>
    <t>100330</t>
  </si>
  <si>
    <t>100330 wastes from treatment of salt slags and black drosses other than those mentioned in 10 03 29</t>
  </si>
  <si>
    <t>100399</t>
  </si>
  <si>
    <t>100399 wastes not otherwise specified</t>
  </si>
  <si>
    <t>100401</t>
  </si>
  <si>
    <t>100401 slags from primary and secondary production</t>
  </si>
  <si>
    <t>100402</t>
  </si>
  <si>
    <t>100402 dross and skimmings from primary and secondary production</t>
  </si>
  <si>
    <t>100403</t>
  </si>
  <si>
    <t>100403 calcium arsenate</t>
  </si>
  <si>
    <t>100404</t>
  </si>
  <si>
    <t>100404 flue-gas dust</t>
  </si>
  <si>
    <t>100405</t>
  </si>
  <si>
    <t>100405 other particulates and dust</t>
  </si>
  <si>
    <t>100406</t>
  </si>
  <si>
    <t>100406 solid wastes from gas treatment</t>
  </si>
  <si>
    <t>100407</t>
  </si>
  <si>
    <t>100407 sludges and filter cakes from gas treatment</t>
  </si>
  <si>
    <t>100409</t>
  </si>
  <si>
    <t>100409 wastes from cooling-water treatment containing oil</t>
  </si>
  <si>
    <t>100410</t>
  </si>
  <si>
    <t>100410 wastes from cooling-water treatment other than those mentioned in 10 04 09</t>
  </si>
  <si>
    <t>100499</t>
  </si>
  <si>
    <t>100499 wastes not otherwise specified</t>
  </si>
  <si>
    <t>100501</t>
  </si>
  <si>
    <t>100501 slags from primary and secondary production</t>
  </si>
  <si>
    <t>100503</t>
  </si>
  <si>
    <t>100503 flue-gas dust</t>
  </si>
  <si>
    <t>100504</t>
  </si>
  <si>
    <t>100504 other particulates and dust</t>
  </si>
  <si>
    <t>100505</t>
  </si>
  <si>
    <t>100505 solid waste from gas treatment</t>
  </si>
  <si>
    <t>100506</t>
  </si>
  <si>
    <t>100506 sludges and filter cakes from gas treatment</t>
  </si>
  <si>
    <t>100508</t>
  </si>
  <si>
    <t>100508 wastes from cooling-water treatment containing oil</t>
  </si>
  <si>
    <t>100509</t>
  </si>
  <si>
    <t>100509 wastes from cooling-water treatment other than those mentioned in 10 05 08</t>
  </si>
  <si>
    <t>100510</t>
  </si>
  <si>
    <t>100510 dross and skimmings that are flammable or emit, upon contact with water, flammable gases in hazardous quantities</t>
  </si>
  <si>
    <t>100511</t>
  </si>
  <si>
    <t>100511 dross and skimmings other than those mentioned in 10 05 10</t>
  </si>
  <si>
    <t>100599</t>
  </si>
  <si>
    <t>100599 wastes not otherwise specified</t>
  </si>
  <si>
    <t>100601</t>
  </si>
  <si>
    <t>100601 slags from primary and secondary production</t>
  </si>
  <si>
    <t>100602</t>
  </si>
  <si>
    <t>100602 dross and skimmings from primary and secondary production</t>
  </si>
  <si>
    <t>100603</t>
  </si>
  <si>
    <t>100603 flue-gas dust</t>
  </si>
  <si>
    <t>100604</t>
  </si>
  <si>
    <t>100604 other particulates and dust</t>
  </si>
  <si>
    <t>100606</t>
  </si>
  <si>
    <t>100606 solid wastes from gas treatment</t>
  </si>
  <si>
    <t>100607</t>
  </si>
  <si>
    <t>100607 sludges and filter cakes from gas treatment</t>
  </si>
  <si>
    <t>100609</t>
  </si>
  <si>
    <t>100609 wastes from cooling-water treatment containing oil</t>
  </si>
  <si>
    <t>100610</t>
  </si>
  <si>
    <t>100610 wastes from cooling-water treatment other than those mentioned in 10 06 09</t>
  </si>
  <si>
    <t>100699</t>
  </si>
  <si>
    <t>100699 wastes not otherwise specified</t>
  </si>
  <si>
    <t>100701</t>
  </si>
  <si>
    <t>100701 slags from primary and secondary production</t>
  </si>
  <si>
    <t>100702</t>
  </si>
  <si>
    <t>100702 dross and skimmings from primary and secondary production</t>
  </si>
  <si>
    <t>100703</t>
  </si>
  <si>
    <t>100703 solid wastes from gas treatment</t>
  </si>
  <si>
    <t>100704</t>
  </si>
  <si>
    <t>100704 other particulates and dust</t>
  </si>
  <si>
    <t>100705</t>
  </si>
  <si>
    <t>100705 sludges and filter cakes from gas treatment</t>
  </si>
  <si>
    <t>100707</t>
  </si>
  <si>
    <t>100707 wastes from cooling-water treatment containing oil</t>
  </si>
  <si>
    <t>100708</t>
  </si>
  <si>
    <t>100708 wastes from cooling-water treatment other than those mentioned in 10 07 07</t>
  </si>
  <si>
    <t>100799</t>
  </si>
  <si>
    <t>100799 wastes not otherwise specified</t>
  </si>
  <si>
    <t>100804</t>
  </si>
  <si>
    <t>100804 particulates and dust</t>
  </si>
  <si>
    <t>100808</t>
  </si>
  <si>
    <t>100808 salt slag from primary and secondary production</t>
  </si>
  <si>
    <t>100809</t>
  </si>
  <si>
    <t>100809 other slags</t>
  </si>
  <si>
    <t>100810</t>
  </si>
  <si>
    <t>100810 dross and skimmings that are flammable or emit, upon contact with water, flammable gases in hazardous quantities</t>
  </si>
  <si>
    <t>100811</t>
  </si>
  <si>
    <t>100811 dross and skimmings other than those mentioned in 10 08 10</t>
  </si>
  <si>
    <t>100812</t>
  </si>
  <si>
    <t>100812 tar-containing wastes from anode manufacture</t>
  </si>
  <si>
    <t>100813</t>
  </si>
  <si>
    <t>100813 carbon-containing wastes from anode manufacture other than those mentioned in 10 08 12</t>
  </si>
  <si>
    <t>100814</t>
  </si>
  <si>
    <t>100814 anode scrap</t>
  </si>
  <si>
    <t>100815</t>
  </si>
  <si>
    <t>100815 flue-gas dust containing hazardous substances</t>
  </si>
  <si>
    <t>100816</t>
  </si>
  <si>
    <t>100816 flue-gas dust other than those mentioned in 10 08 15</t>
  </si>
  <si>
    <t>100817</t>
  </si>
  <si>
    <t>100817 sludges and filter cakes from flue-gas treatment containing hazardous substances</t>
  </si>
  <si>
    <t>100818</t>
  </si>
  <si>
    <t>100818 sludges and filter cakes from flue-gas treatment other than those mentioned in 10 08 17</t>
  </si>
  <si>
    <t>100819</t>
  </si>
  <si>
    <t>100819 wastes from cooling-water treatment containing oil</t>
  </si>
  <si>
    <t>100820</t>
  </si>
  <si>
    <t>100820 wastes from cooling-water treatment other than those mentioned in 10 08 19</t>
  </si>
  <si>
    <t>100899</t>
  </si>
  <si>
    <t>100899 wastes not otherwise specified</t>
  </si>
  <si>
    <t>100903</t>
  </si>
  <si>
    <t>100903 furnace slag</t>
  </si>
  <si>
    <t>100905</t>
  </si>
  <si>
    <t>100905 casting cores and moulds which have not undergone pouring containing hazardous substances</t>
  </si>
  <si>
    <t>100906</t>
  </si>
  <si>
    <t>100906 casting cores and moulds which have not undergone pouring other than those mentioned in 10 09 05</t>
  </si>
  <si>
    <t>100907</t>
  </si>
  <si>
    <t>100907 casting cores and moulds which have undergone pouring containing hazardous substances</t>
  </si>
  <si>
    <t>100908</t>
  </si>
  <si>
    <t>100908 casting cores and moulds which have undergone pouring other than those mentioned in 10 09 07</t>
  </si>
  <si>
    <t>100909</t>
  </si>
  <si>
    <t>100909 flue-gas dust containing hazardous substances</t>
  </si>
  <si>
    <t>100910</t>
  </si>
  <si>
    <t>100910 flue-gas dust other than those mentioned in 10 09 09</t>
  </si>
  <si>
    <t>100911</t>
  </si>
  <si>
    <t>100911 other particulates containing hazardous substances</t>
  </si>
  <si>
    <t>100912</t>
  </si>
  <si>
    <t>100912 other particulates other than those mentioned in 10 09 11</t>
  </si>
  <si>
    <t>100913</t>
  </si>
  <si>
    <t>100913 waste binders containing hazardous substances</t>
  </si>
  <si>
    <t>100914</t>
  </si>
  <si>
    <t>100914 waste binders other than those mentioned in 10 09 13</t>
  </si>
  <si>
    <t>100915</t>
  </si>
  <si>
    <t>100915 waste crack-indicating agent containing hazardous substances</t>
  </si>
  <si>
    <t>100916</t>
  </si>
  <si>
    <t>100916 waste crack-indicating agent other than those mentioned in 10 09 15</t>
  </si>
  <si>
    <t>100999</t>
  </si>
  <si>
    <t>100999 wastes not otherwise specified</t>
  </si>
  <si>
    <t>101003</t>
  </si>
  <si>
    <t>101003 furnace slag</t>
  </si>
  <si>
    <t>101005</t>
  </si>
  <si>
    <t>101005 casting cores and moulds which have not undergone pouring, containing hazardous substances</t>
  </si>
  <si>
    <t>101006</t>
  </si>
  <si>
    <t>101006 casting cores and moulds which have not undergone pouring, other than those mentioned in 10 10 05</t>
  </si>
  <si>
    <t>101007</t>
  </si>
  <si>
    <t>101007 casting cores and moulds which have undergone pouring, containing hazardous substances</t>
  </si>
  <si>
    <t>101008</t>
  </si>
  <si>
    <t>101008 casting cores and moulds which have undergone pouring, other than those mentioned in 10 10 07</t>
  </si>
  <si>
    <t>101009</t>
  </si>
  <si>
    <t>101009 flue-gas dust containing hazardous substances</t>
  </si>
  <si>
    <t>101010</t>
  </si>
  <si>
    <t>101010 flue-gas dust other than those mentioned in 10 10 09</t>
  </si>
  <si>
    <t>101011</t>
  </si>
  <si>
    <t>101011 other particulates containing hazardous substances</t>
  </si>
  <si>
    <t>101012</t>
  </si>
  <si>
    <t>101012 other particulates other than those mentioned in 10 10 11</t>
  </si>
  <si>
    <t>101013</t>
  </si>
  <si>
    <t>101013 waste binders containing hazardous substances</t>
  </si>
  <si>
    <t>101014</t>
  </si>
  <si>
    <t>101014 waste binders other than those mentioned in 10 10 13</t>
  </si>
  <si>
    <t>101015</t>
  </si>
  <si>
    <t>101015 waste crack-indicating agent containing hazardous substances</t>
  </si>
  <si>
    <t>101016</t>
  </si>
  <si>
    <t>101016 waste crack-indicating agent other than those mentioned in 10 10 15</t>
  </si>
  <si>
    <t>101099</t>
  </si>
  <si>
    <t>101099 wastes not otherwise specified</t>
  </si>
  <si>
    <t>101103</t>
  </si>
  <si>
    <t>101103 waste glass-based fibrous materials</t>
  </si>
  <si>
    <t>101105</t>
  </si>
  <si>
    <t>101105 particulates and dust</t>
  </si>
  <si>
    <t>101109</t>
  </si>
  <si>
    <t>101109 waste preparation mixture before thermal processing, containing hazardous substances</t>
  </si>
  <si>
    <t>101110</t>
  </si>
  <si>
    <t>101110 waste preparation mixture before thermal processing, other than those mentioned in 10 11 09</t>
  </si>
  <si>
    <t>101111</t>
  </si>
  <si>
    <t>101111 waste glass in small particles and glass powder containing heavy metals (for example from cathode ray tubes)</t>
  </si>
  <si>
    <t>101112</t>
  </si>
  <si>
    <t>101112 waste glass other than those mentioned in 10 11 11</t>
  </si>
  <si>
    <t>101113</t>
  </si>
  <si>
    <t>101113 glass-polishing and -grinding sludge containing hazardous substances</t>
  </si>
  <si>
    <t>101114</t>
  </si>
  <si>
    <t>101114 glass-polishing and -grinding sludge other than those mentioned in 10 11 13</t>
  </si>
  <si>
    <t>101115</t>
  </si>
  <si>
    <t>101115 solid wastes from flue-gas treatment containing hazardous substances</t>
  </si>
  <si>
    <t>101116</t>
  </si>
  <si>
    <t>101116 solid wastes from flue-gas treatment other than those mentioned in 10 11 15</t>
  </si>
  <si>
    <t>101117</t>
  </si>
  <si>
    <t>101117 sludges and filter cakes from flue-gas treatment containing hazardous substances</t>
  </si>
  <si>
    <t>101118</t>
  </si>
  <si>
    <t>101118 sludges and filter cakes from flue-gas treatment other than those mentioned in 10 11 17</t>
  </si>
  <si>
    <t>101119</t>
  </si>
  <si>
    <t>101119 solid wastes from on-site effluent treatment containing hazardous substances</t>
  </si>
  <si>
    <t>101120</t>
  </si>
  <si>
    <t>101120 solid wastes from on-site effluent treatment other than those mentioned in 10 11 19</t>
  </si>
  <si>
    <t>101199</t>
  </si>
  <si>
    <t>101199 wastes not otherwise specified</t>
  </si>
  <si>
    <t>101201</t>
  </si>
  <si>
    <t>101201 waste preparation mixture before thermal processing</t>
  </si>
  <si>
    <t>101203</t>
  </si>
  <si>
    <t>101203 particulates and dust</t>
  </si>
  <si>
    <t>101205</t>
  </si>
  <si>
    <t>101205 sludges and filter cakes from gas treatment</t>
  </si>
  <si>
    <t>101206</t>
  </si>
  <si>
    <t>101206 discarded moulds</t>
  </si>
  <si>
    <t>101208</t>
  </si>
  <si>
    <t>101208 waste ceramics, bricks, tiles and construction products (after thermal processing)</t>
  </si>
  <si>
    <t>101209</t>
  </si>
  <si>
    <t>101209 solid wastes from gas treatment containing hazardous substances</t>
  </si>
  <si>
    <t>101210</t>
  </si>
  <si>
    <t>101210 solid wastes from gas treatment other than those mentioned in 10 12 09</t>
  </si>
  <si>
    <t>101211</t>
  </si>
  <si>
    <t>101211 wastes from glazing containing heavy metals</t>
  </si>
  <si>
    <t>101212</t>
  </si>
  <si>
    <t>101212 wastes from glazing other than those mentioned in 10 12 11</t>
  </si>
  <si>
    <t>101213</t>
  </si>
  <si>
    <t>101213 sludge from on-site effluent treatment</t>
  </si>
  <si>
    <t>101299</t>
  </si>
  <si>
    <t>101299 wastes not otherwise specified</t>
  </si>
  <si>
    <t>101301</t>
  </si>
  <si>
    <t>101301 waste preparation mixture before thermal processing</t>
  </si>
  <si>
    <t>101304</t>
  </si>
  <si>
    <t>101304 wastes from calcination and hydration of lime</t>
  </si>
  <si>
    <t>101306</t>
  </si>
  <si>
    <t>101306 particulates and dust (except 10 13 12 and 10 13 13)</t>
  </si>
  <si>
    <t>101307</t>
  </si>
  <si>
    <t>101307 sludges and filter cakes from gas treatment</t>
  </si>
  <si>
    <t>101309</t>
  </si>
  <si>
    <t>101309 wastes from asbestos-cement manufacture containing asbestos</t>
  </si>
  <si>
    <t>101310</t>
  </si>
  <si>
    <t>101310 wastes from asbestos-cement manufacture other than those mentioned in 10 13 09</t>
  </si>
  <si>
    <t>101311</t>
  </si>
  <si>
    <t>101311 wastes from cement-based composite materials other than those mentioned in 10 13 09 and 10 13 10</t>
  </si>
  <si>
    <t>101312</t>
  </si>
  <si>
    <t>101312 solid wastes from gas treatment containing hazardous substances</t>
  </si>
  <si>
    <t>101313</t>
  </si>
  <si>
    <t>101313 solid wastes from gas treatment other than those mentioned in 10 13 12</t>
  </si>
  <si>
    <t>101314</t>
  </si>
  <si>
    <t>101314 waste concrete and concrete sludge</t>
  </si>
  <si>
    <t>101399</t>
  </si>
  <si>
    <t>101399 wastes not otherwise specified</t>
  </si>
  <si>
    <t>101401</t>
  </si>
  <si>
    <t>101401 waste from gas cleaning containing mercury</t>
  </si>
  <si>
    <t>110105</t>
  </si>
  <si>
    <t>110105 pickling acids</t>
  </si>
  <si>
    <t>110106</t>
  </si>
  <si>
    <t>110106 acids not otherwise specified</t>
  </si>
  <si>
    <t>110107</t>
  </si>
  <si>
    <t>110107 pickling bases</t>
  </si>
  <si>
    <t>110108</t>
  </si>
  <si>
    <t>110108 phosphatising sludges</t>
  </si>
  <si>
    <t>110109</t>
  </si>
  <si>
    <t>110109 sludges and filter cakes containing hazardous substances</t>
  </si>
  <si>
    <t>110110</t>
  </si>
  <si>
    <t>110110 sludges and filter cakes other than those mentioned in 11 01 09</t>
  </si>
  <si>
    <t>110111</t>
  </si>
  <si>
    <t>110111 aqueous rinsing liquids containing hazardous substances</t>
  </si>
  <si>
    <t>110112</t>
  </si>
  <si>
    <t>110112 aqueous rinsing liquids other than those mentioned in 11 01 11</t>
  </si>
  <si>
    <t>110113</t>
  </si>
  <si>
    <t>110113 degreasing wastes containing hazardous substances</t>
  </si>
  <si>
    <t>110114</t>
  </si>
  <si>
    <t>110114 degreasing wastes other than those mentioned in 11 01 13</t>
  </si>
  <si>
    <t>110115</t>
  </si>
  <si>
    <t>110115 eluate and sludges from membrane systems or ion exchange systems containing hazardous substances</t>
  </si>
  <si>
    <t>110116</t>
  </si>
  <si>
    <t>110116 saturated or spent ion exchange resins</t>
  </si>
  <si>
    <t>110198</t>
  </si>
  <si>
    <t>110198 other wastes containing hazardous substances</t>
  </si>
  <si>
    <t>110199</t>
  </si>
  <si>
    <t>110199 wastes not otherwise specified</t>
  </si>
  <si>
    <t>110202</t>
  </si>
  <si>
    <t>110202 sludges from zinc hydrometallurgy (including jarosite, goethite)</t>
  </si>
  <si>
    <t>110203</t>
  </si>
  <si>
    <t>110203 wastes from the production of anodes for aqueous electrolytical processes</t>
  </si>
  <si>
    <t>110205</t>
  </si>
  <si>
    <t>110205 wastes from copper hydrometallurgical processes containing hazardous substances</t>
  </si>
  <si>
    <t>110206</t>
  </si>
  <si>
    <t>110206 wastes from copper hydrometallurgical processes other than those mentioned in 11 02 05</t>
  </si>
  <si>
    <t>110207</t>
  </si>
  <si>
    <t>110207 other wastes containing hazardous substances</t>
  </si>
  <si>
    <t>110299</t>
  </si>
  <si>
    <t>110299 wastes not otherwise specified</t>
  </si>
  <si>
    <t>110301</t>
  </si>
  <si>
    <t>110301 wastes containing cyanide</t>
  </si>
  <si>
    <t>110302</t>
  </si>
  <si>
    <t>110302 other wastes</t>
  </si>
  <si>
    <t>110501</t>
  </si>
  <si>
    <t>110501 hard zinc</t>
  </si>
  <si>
    <t>110502</t>
  </si>
  <si>
    <t>110502 zinc ash</t>
  </si>
  <si>
    <t>110503</t>
  </si>
  <si>
    <t>110503 solid wastes from gas treatment</t>
  </si>
  <si>
    <t>110504</t>
  </si>
  <si>
    <t>110504 spent flux</t>
  </si>
  <si>
    <t>110599</t>
  </si>
  <si>
    <t>110599 wastes not otherwise specified</t>
  </si>
  <si>
    <t>120101</t>
  </si>
  <si>
    <t>120101 ferrous metal filings and turnings</t>
  </si>
  <si>
    <t>120102</t>
  </si>
  <si>
    <t>120102 ferrous metal dust and particles</t>
  </si>
  <si>
    <t>120103</t>
  </si>
  <si>
    <t>120103 non-ferrous metal filings and turnings</t>
  </si>
  <si>
    <t>120104</t>
  </si>
  <si>
    <t>120104 non-ferrous metal dust and particles</t>
  </si>
  <si>
    <t>120105</t>
  </si>
  <si>
    <t>120105 plastics shavings and turnings</t>
  </si>
  <si>
    <t>120106</t>
  </si>
  <si>
    <t>120106 mineral-based machining oils containing halogens (except emulsions and solutions)</t>
  </si>
  <si>
    <t>120107</t>
  </si>
  <si>
    <t>120107 mineral-based machining oils free of halogens (except emulsions and solutions)</t>
  </si>
  <si>
    <t>120108</t>
  </si>
  <si>
    <t>120108 machining emulsions and solutions containing halogens</t>
  </si>
  <si>
    <t>120109</t>
  </si>
  <si>
    <t>120109 machining emulsions and solutions free of halogens</t>
  </si>
  <si>
    <t>120110</t>
  </si>
  <si>
    <t>120110 synthetic machining oils</t>
  </si>
  <si>
    <t>120112</t>
  </si>
  <si>
    <t>120112 spent waxes and fats</t>
  </si>
  <si>
    <t>120113</t>
  </si>
  <si>
    <t>120113 welding wastes</t>
  </si>
  <si>
    <t>120114</t>
  </si>
  <si>
    <t>120114 machining sludges containing hazardous substances</t>
  </si>
  <si>
    <t>120115</t>
  </si>
  <si>
    <t>120115 machining sludges other than those mentioned in 12 01 14</t>
  </si>
  <si>
    <t>120116</t>
  </si>
  <si>
    <t>120116 waste blasting material containing hazardous substances</t>
  </si>
  <si>
    <t>120117</t>
  </si>
  <si>
    <t>120117 waste blasting material other than those mentioned in 12 01 16</t>
  </si>
  <si>
    <t>120118</t>
  </si>
  <si>
    <t>120118 metal sludge (grinding, honing and lapping sludge) containing oil</t>
  </si>
  <si>
    <t>120119</t>
  </si>
  <si>
    <t>120119 readily biodegradable machining oil</t>
  </si>
  <si>
    <t>120120</t>
  </si>
  <si>
    <t>120120 spent grinding bodies and grinding materials containing hazardous substances</t>
  </si>
  <si>
    <t>120121</t>
  </si>
  <si>
    <t>120121 spent grinding bodies and grinding materials other than those mentioned in 12 01 20</t>
  </si>
  <si>
    <t>120199</t>
  </si>
  <si>
    <t>120199 wastes not otherwise specified</t>
  </si>
  <si>
    <t>120301</t>
  </si>
  <si>
    <t>120301 aqueous washing liquids</t>
  </si>
  <si>
    <t>120302</t>
  </si>
  <si>
    <t>120302 steam degreasing wastes</t>
  </si>
  <si>
    <t>130101</t>
  </si>
  <si>
    <t xml:space="preserve">130101 hydraulic oils, containing PCBs  </t>
  </si>
  <si>
    <t>130104</t>
  </si>
  <si>
    <t>130104 chlorinated emulsions</t>
  </si>
  <si>
    <t>130105</t>
  </si>
  <si>
    <t>130105 non-chlorinated emulsions</t>
  </si>
  <si>
    <t>130109</t>
  </si>
  <si>
    <t>130109 mineral-based chlorinated hydraulic oils</t>
  </si>
  <si>
    <t>130110</t>
  </si>
  <si>
    <t>130110 mineral based non-chlorinated hydraulic oils</t>
  </si>
  <si>
    <t>130111</t>
  </si>
  <si>
    <t>130111 synthetic hydraulic oils</t>
  </si>
  <si>
    <t>130112</t>
  </si>
  <si>
    <t>130112 readily biodegradable hydraulic oils</t>
  </si>
  <si>
    <t>130113</t>
  </si>
  <si>
    <t>130113 other hydraulic oils</t>
  </si>
  <si>
    <t>130204</t>
  </si>
  <si>
    <t>130204 mineral-based chlorinated engine, gear and lubricating oils</t>
  </si>
  <si>
    <t>130205</t>
  </si>
  <si>
    <t>130205 mineral-based non-chlorinated engine, gear and lubricating oils</t>
  </si>
  <si>
    <t>130206</t>
  </si>
  <si>
    <t>130206 synthetic engine, gear and lubricating oils</t>
  </si>
  <si>
    <t>130207</t>
  </si>
  <si>
    <t>130207 readily biodegradable engine, gear and lubricating oils</t>
  </si>
  <si>
    <t>130208</t>
  </si>
  <si>
    <t>130208 other engine, gear and lubricating oils</t>
  </si>
  <si>
    <t>130301</t>
  </si>
  <si>
    <t>130301 insulating or heat transmission oils containing PCBs</t>
  </si>
  <si>
    <t>130306</t>
  </si>
  <si>
    <t>130306 mineral-based chlorinated insulating and heat transmission oils other than those mentioned in 13 03 01</t>
  </si>
  <si>
    <t>130307</t>
  </si>
  <si>
    <t>130307 mineral-based non-chlorinated insulating and heat transmission oils</t>
  </si>
  <si>
    <t>130308</t>
  </si>
  <si>
    <t>130308 synthetic insulating and heat transmission oils</t>
  </si>
  <si>
    <t>130309</t>
  </si>
  <si>
    <t>130309 readily biodegradable insulating and heat transmission oils</t>
  </si>
  <si>
    <t>130310</t>
  </si>
  <si>
    <t>130310 other insulating and heat transmission oils</t>
  </si>
  <si>
    <t>130401</t>
  </si>
  <si>
    <t>130401 bilge oils from inland navigation</t>
  </si>
  <si>
    <t>130402</t>
  </si>
  <si>
    <t>130402 bilge oils from jetty sewers</t>
  </si>
  <si>
    <t>130403</t>
  </si>
  <si>
    <t>130403 bilge oils from other navigation</t>
  </si>
  <si>
    <t>130501</t>
  </si>
  <si>
    <t>130501 solids from grit chambers and oil/water separators</t>
  </si>
  <si>
    <t>130502</t>
  </si>
  <si>
    <t>130502 sludges from oil/water separators</t>
  </si>
  <si>
    <t>130503</t>
  </si>
  <si>
    <t>130503 interceptor sludges</t>
  </si>
  <si>
    <t>130506</t>
  </si>
  <si>
    <t>130506 oil from oil/water separators</t>
  </si>
  <si>
    <t>130507</t>
  </si>
  <si>
    <t>130507 oily water from oil/water separators</t>
  </si>
  <si>
    <t>130508</t>
  </si>
  <si>
    <t>130508 mixtures of wastes from grit chambers and oil/water separators</t>
  </si>
  <si>
    <t>130701</t>
  </si>
  <si>
    <t>130701 fuel oil and diesel</t>
  </si>
  <si>
    <t>130702</t>
  </si>
  <si>
    <t>130702 petrol</t>
  </si>
  <si>
    <t>130703</t>
  </si>
  <si>
    <t>130703 other fuels (including mixtures)</t>
  </si>
  <si>
    <t>130801</t>
  </si>
  <si>
    <t>130801 desalter sludges or emulsions</t>
  </si>
  <si>
    <t>130802</t>
  </si>
  <si>
    <t>130802 other emulsions</t>
  </si>
  <si>
    <t>130899</t>
  </si>
  <si>
    <t>130899 wastes not otherwise specified</t>
  </si>
  <si>
    <t>140601</t>
  </si>
  <si>
    <t>140601 chlorofluorocarbons, HCFC, HFC</t>
  </si>
  <si>
    <t>140602</t>
  </si>
  <si>
    <t>140602 other halogenated solvents and solvent mixtures</t>
  </si>
  <si>
    <t>140603</t>
  </si>
  <si>
    <t>140603 other solvents and solvent mixtures</t>
  </si>
  <si>
    <t>140604</t>
  </si>
  <si>
    <t>140604 sludges or solid wastes containing halogenated solvents</t>
  </si>
  <si>
    <t>140605</t>
  </si>
  <si>
    <t>140605 sludges or solid wastes containing other solvents</t>
  </si>
  <si>
    <t>150101</t>
  </si>
  <si>
    <t>150101 paper and cardboard packaging</t>
  </si>
  <si>
    <t>150102</t>
  </si>
  <si>
    <t>150102 plastic packaging</t>
  </si>
  <si>
    <t>150103</t>
  </si>
  <si>
    <t>150103 wooden packaging</t>
  </si>
  <si>
    <t>150104</t>
  </si>
  <si>
    <t>150104 metallic packaging</t>
  </si>
  <si>
    <t>150105</t>
  </si>
  <si>
    <t>150105 composite packaging</t>
  </si>
  <si>
    <t>150106</t>
  </si>
  <si>
    <t>150106 mixed packaging</t>
  </si>
  <si>
    <t>150107</t>
  </si>
  <si>
    <t>150107 glass packaging</t>
  </si>
  <si>
    <t>150109</t>
  </si>
  <si>
    <t>150109 textile packaging</t>
  </si>
  <si>
    <t>150110</t>
  </si>
  <si>
    <t>150110 packaging containing residues of or contaminated by hazardous substances</t>
  </si>
  <si>
    <t>150111</t>
  </si>
  <si>
    <t>150111 metallic packaging containing a dangerous solid porous matrix (for example asbestos), including empty pressure containers</t>
  </si>
  <si>
    <t>150202</t>
  </si>
  <si>
    <t>150202 absorbents, filter materials (including oil filters not otherwise specified), wiping cloths, protective clothing contaminated by hazardous substances</t>
  </si>
  <si>
    <t>150203</t>
  </si>
  <si>
    <t>150203 absorbents, filter materials, wiping cloths and protective clothing other than those mentioned in 15 02 02</t>
  </si>
  <si>
    <t>160103</t>
  </si>
  <si>
    <t>160103 end-of-life tyres</t>
  </si>
  <si>
    <t>160104</t>
  </si>
  <si>
    <t>160104 end-of-life vehicles</t>
  </si>
  <si>
    <t>160106</t>
  </si>
  <si>
    <t>160106 end-of-life vehicles, containing neither liquids nor other hazardous components</t>
  </si>
  <si>
    <t>160107</t>
  </si>
  <si>
    <t>160107 oil filters</t>
  </si>
  <si>
    <t>160108</t>
  </si>
  <si>
    <t>160108 components containing mercury</t>
  </si>
  <si>
    <t>160109</t>
  </si>
  <si>
    <t>160109 components containing PCBs</t>
  </si>
  <si>
    <t>160110</t>
  </si>
  <si>
    <t>160110 explosive components (for example air bags)</t>
  </si>
  <si>
    <t>160111</t>
  </si>
  <si>
    <t>160111 brake pads containing asbestos</t>
  </si>
  <si>
    <t>160112</t>
  </si>
  <si>
    <t>160112 brake pads other than those mentioned in 16 01 11</t>
  </si>
  <si>
    <t>160113</t>
  </si>
  <si>
    <t>160113 brake fluids</t>
  </si>
  <si>
    <t>160114</t>
  </si>
  <si>
    <t>160114 antifreeze fluids containing hazardous substances</t>
  </si>
  <si>
    <t>160115</t>
  </si>
  <si>
    <t>160115 antifreeze fluids other than those mentioned in 16 01 14</t>
  </si>
  <si>
    <t>160116</t>
  </si>
  <si>
    <t>160116 tanks for liquefied gas</t>
  </si>
  <si>
    <t>160117</t>
  </si>
  <si>
    <t>160117 ferrous metal</t>
  </si>
  <si>
    <t>160118</t>
  </si>
  <si>
    <t>160118 non-ferrous metal</t>
  </si>
  <si>
    <t>160119</t>
  </si>
  <si>
    <t>160119 plastic</t>
  </si>
  <si>
    <t>160120</t>
  </si>
  <si>
    <t>160120 glass</t>
  </si>
  <si>
    <t>160121</t>
  </si>
  <si>
    <t>160121 hazardous components other than those mentioned in 16 01 07 to 16 01 11 and 16 01 13 and 16 01 14</t>
  </si>
  <si>
    <t>160122</t>
  </si>
  <si>
    <t>160122 components not otherwise specified</t>
  </si>
  <si>
    <t>160199</t>
  </si>
  <si>
    <t>160199 wastes not otherwise specified</t>
  </si>
  <si>
    <t>160209</t>
  </si>
  <si>
    <t>160209 transformers and capacitors containing PCBs</t>
  </si>
  <si>
    <t>160210</t>
  </si>
  <si>
    <t>160210 discarded equipment containing or contaminated by PCBs other than those mentioned in 16 02 09</t>
  </si>
  <si>
    <t>160211</t>
  </si>
  <si>
    <t>160211 discarded equipment containing chlorofluorocarbons, HCFC, HFC</t>
  </si>
  <si>
    <t>160212</t>
  </si>
  <si>
    <t>160212 discarded equipment containing free asbestos</t>
  </si>
  <si>
    <t>160213</t>
  </si>
  <si>
    <t>160213 discarded equipment containing hazardous components   other than those mentioned in 16 02 09 to 16 02 12</t>
  </si>
  <si>
    <t>160214</t>
  </si>
  <si>
    <t>160214 discarded equipment other than those mentioned in 16 02 09 to 16 02 13</t>
  </si>
  <si>
    <t>160215</t>
  </si>
  <si>
    <t>160215 hazardous components removed from discarded equipment</t>
  </si>
  <si>
    <t>160216</t>
  </si>
  <si>
    <t>160216 components removed from discarded equipment other than those mentioned in 16 02 15</t>
  </si>
  <si>
    <t>160303</t>
  </si>
  <si>
    <t>160303 inorganic wastes containing hazardous substances</t>
  </si>
  <si>
    <t>160304</t>
  </si>
  <si>
    <t>160304 inorganic wastes other than those mentioned in 16 03 03</t>
  </si>
  <si>
    <t>160305</t>
  </si>
  <si>
    <t>160305 organic wastes containing hazardous substances</t>
  </si>
  <si>
    <t>160306</t>
  </si>
  <si>
    <t>160306 organic wastes other than those mentioned in 16 03 05</t>
  </si>
  <si>
    <t>160307</t>
  </si>
  <si>
    <t>160307 metallic mercury</t>
  </si>
  <si>
    <t>160401</t>
  </si>
  <si>
    <t>160401 waste ammunition</t>
  </si>
  <si>
    <t>160402</t>
  </si>
  <si>
    <t>160402 fireworks wastes</t>
  </si>
  <si>
    <t>160403</t>
  </si>
  <si>
    <t>160403 other waste explosives</t>
  </si>
  <si>
    <t>160504</t>
  </si>
  <si>
    <t>160504 gases in pressure containers (including halons) containing hazardous substances</t>
  </si>
  <si>
    <t>160505</t>
  </si>
  <si>
    <t>160505 gases in pressure containers other than those mentioned in 16 05 04</t>
  </si>
  <si>
    <t>160506</t>
  </si>
  <si>
    <t>160506 laboratory chemicals, consisting of or containing hazardous substances, including mixtures of laboratory chemicals</t>
  </si>
  <si>
    <t>160507</t>
  </si>
  <si>
    <t>160507 discarded inorganic chemicals consisting of or containing hazardous substances</t>
  </si>
  <si>
    <t>160508</t>
  </si>
  <si>
    <t>160508 discarded organic chemicals consisting of or containing hazardous substances</t>
  </si>
  <si>
    <t>160509</t>
  </si>
  <si>
    <t>160509 discarded chemicals other than those mentioned in 16 05 06, 16 05 07 or 16 05 08</t>
  </si>
  <si>
    <t>160601</t>
  </si>
  <si>
    <t>160601 lead batteries</t>
  </si>
  <si>
    <t>160602</t>
  </si>
  <si>
    <t>160602 Ni-Cd batteries</t>
  </si>
  <si>
    <t>160603</t>
  </si>
  <si>
    <t>160603 mercury-containing batteries</t>
  </si>
  <si>
    <t>160604</t>
  </si>
  <si>
    <t>160604 alkaline batteries (except 16 06 03)</t>
  </si>
  <si>
    <t>160605</t>
  </si>
  <si>
    <t>160605 other batteries and accumulators</t>
  </si>
  <si>
    <t>160606</t>
  </si>
  <si>
    <t>160606 separately collected electrolyte from batteries and accumulators</t>
  </si>
  <si>
    <t>160708</t>
  </si>
  <si>
    <t>160708 wastes containing oil</t>
  </si>
  <si>
    <t>160709</t>
  </si>
  <si>
    <t>160709 wastes containing other hazardous substances</t>
  </si>
  <si>
    <t>160799</t>
  </si>
  <si>
    <t>160799 wastes not otherwise specified</t>
  </si>
  <si>
    <t>160801</t>
  </si>
  <si>
    <t>160801 spent catalysts containing gold, silver, rhenium, rhodium, palladium, iridium or platinum (except 16 08 07)</t>
  </si>
  <si>
    <t>160802</t>
  </si>
  <si>
    <t>160802 spent catalysts containing dangerous transition metals  or dangerous transition metal compounds</t>
  </si>
  <si>
    <t>160803</t>
  </si>
  <si>
    <t>160803 spent catalysts containing transition metals or transition metal compounds not otherwise specified</t>
  </si>
  <si>
    <t>160804</t>
  </si>
  <si>
    <t>160804 spent fluid catalytic cracking catalysts (except 16 08 07)</t>
  </si>
  <si>
    <t>160805</t>
  </si>
  <si>
    <t>160805 spent catalysts containing phosphoric acid</t>
  </si>
  <si>
    <t>160806</t>
  </si>
  <si>
    <t>160806 spent liquids used as catalysts</t>
  </si>
  <si>
    <t>160807</t>
  </si>
  <si>
    <t>160807 spent catalysts contaminated with hazardous substances</t>
  </si>
  <si>
    <t>160901</t>
  </si>
  <si>
    <t>160901 permanganates, for example potassium permanganate</t>
  </si>
  <si>
    <t>160902</t>
  </si>
  <si>
    <t>160902 chromates, for example potassium chromate, potassium or sodium dichromate</t>
  </si>
  <si>
    <t>160903</t>
  </si>
  <si>
    <t>160903 peroxides, for example hydrogen peroxide</t>
  </si>
  <si>
    <t>160904</t>
  </si>
  <si>
    <t>160904 oxidising substances, not otherwise specified</t>
  </si>
  <si>
    <t>161001</t>
  </si>
  <si>
    <t>161001 aqueous liquid wastes containing hazardous substances</t>
  </si>
  <si>
    <t>161002</t>
  </si>
  <si>
    <t>161002 aqueous liquid wastes other than those mentioned in 16 10 01</t>
  </si>
  <si>
    <t>161003</t>
  </si>
  <si>
    <t>161003 aqueous concentrates containing hazardous substances</t>
  </si>
  <si>
    <t>161004</t>
  </si>
  <si>
    <t>161004 aqueous concentrates other than those mentioned in 16 10 03</t>
  </si>
  <si>
    <t>161101</t>
  </si>
  <si>
    <t>161101 carbon-based linings and refractories from metallurgical processes containing hazardous substances</t>
  </si>
  <si>
    <t>161102</t>
  </si>
  <si>
    <t>161102 carbon-based linings and refractories from metallurgical processes others than those mentioned in 16 11 01</t>
  </si>
  <si>
    <t>161103</t>
  </si>
  <si>
    <t>161103 other linings and refractories from metallurgical processes containing hazardous substances</t>
  </si>
  <si>
    <t>161104</t>
  </si>
  <si>
    <t>161104 other linings and refractories from metallurgical processes other than those mentioned in 16 11 03</t>
  </si>
  <si>
    <t>161105</t>
  </si>
  <si>
    <t>161105 linings and refractories from non-metallurgical processes containing hazardous substances</t>
  </si>
  <si>
    <t>161106</t>
  </si>
  <si>
    <t>161106 linings and refractories from non-metallurgical processes others than those mentioned in 16 11 05</t>
  </si>
  <si>
    <t>170101</t>
  </si>
  <si>
    <t>170101 concrete</t>
  </si>
  <si>
    <t>170102</t>
  </si>
  <si>
    <t>170102 bricks</t>
  </si>
  <si>
    <t>170103</t>
  </si>
  <si>
    <t>170103 tiles and ceramics</t>
  </si>
  <si>
    <t>170106</t>
  </si>
  <si>
    <t>170106 mixtures of, or separate fractions of concrete, bricks, tiles and ceramics containing hazardous substances</t>
  </si>
  <si>
    <t>170107</t>
  </si>
  <si>
    <t xml:space="preserve">170107 mixtures of concrete, bricks, tiles and ceramics other than those mentioned in 17 01 06 </t>
  </si>
  <si>
    <t>170201</t>
  </si>
  <si>
    <t>170201 wood</t>
  </si>
  <si>
    <t>170202</t>
  </si>
  <si>
    <t>170202 glass</t>
  </si>
  <si>
    <t>170203</t>
  </si>
  <si>
    <t>170203 plastic</t>
  </si>
  <si>
    <t>170204</t>
  </si>
  <si>
    <t>170204 glass, plastic and wood containing or contaminated with hazardous substances</t>
  </si>
  <si>
    <t>170301</t>
  </si>
  <si>
    <t>170301 bituminous mixtures containing coal tar</t>
  </si>
  <si>
    <t>170302</t>
  </si>
  <si>
    <t>170302 bituminous mixtures other than those mentioned in 17 03 01</t>
  </si>
  <si>
    <t>170303</t>
  </si>
  <si>
    <t>170303 coal tar and tarred products</t>
  </si>
  <si>
    <t>170401</t>
  </si>
  <si>
    <t>170401 copper, bronze, brass</t>
  </si>
  <si>
    <t>170402</t>
  </si>
  <si>
    <t>170402 aluminium</t>
  </si>
  <si>
    <t>170403</t>
  </si>
  <si>
    <t>170403 lead</t>
  </si>
  <si>
    <t>170404</t>
  </si>
  <si>
    <t>170404 zinc</t>
  </si>
  <si>
    <t>170405</t>
  </si>
  <si>
    <t>170405 iron and steel</t>
  </si>
  <si>
    <t>170406</t>
  </si>
  <si>
    <t>170406 tin</t>
  </si>
  <si>
    <t>170407</t>
  </si>
  <si>
    <t>170407 mixed metals</t>
  </si>
  <si>
    <t>170409</t>
  </si>
  <si>
    <t>170409 metal waste contaminated with hazardous substances</t>
  </si>
  <si>
    <t>170410</t>
  </si>
  <si>
    <t>170410 cables containing oil, coal tar and other hazardous substances</t>
  </si>
  <si>
    <t>170411</t>
  </si>
  <si>
    <t>170411 cables other than those mentioned in 17 04 10</t>
  </si>
  <si>
    <t>170503</t>
  </si>
  <si>
    <t>170503 soil and stones containing hazardous substances</t>
  </si>
  <si>
    <t>170504</t>
  </si>
  <si>
    <t>170504 soil and stones other than those mentioned in 17 05 03</t>
  </si>
  <si>
    <t>170505</t>
  </si>
  <si>
    <t>170505 dredging spoil containing hazardous substances</t>
  </si>
  <si>
    <t>170506</t>
  </si>
  <si>
    <t>170506 dredging spoil other than those mentioned in 17 05 05</t>
  </si>
  <si>
    <t>170507</t>
  </si>
  <si>
    <t>170507 track ballast containing hazardous substances</t>
  </si>
  <si>
    <t>170508</t>
  </si>
  <si>
    <t>170508 track ballast other than those mentioned in 17 05 07</t>
  </si>
  <si>
    <t>170601</t>
  </si>
  <si>
    <t>170601 insulation materials containing asbestos</t>
  </si>
  <si>
    <t>170603</t>
  </si>
  <si>
    <t>170603 other insulation materials consisting of or containing hazardous substances</t>
  </si>
  <si>
    <t>170604</t>
  </si>
  <si>
    <t>170604 insulation materials other than those mentioned in 17 06 01 and 17 06 03</t>
  </si>
  <si>
    <t>170605</t>
  </si>
  <si>
    <t>170605 construction materials containing asbestos</t>
  </si>
  <si>
    <t>170801</t>
  </si>
  <si>
    <t>170801 gypsum-based construction materials contaminated with hazardous substances</t>
  </si>
  <si>
    <t>170802</t>
  </si>
  <si>
    <t>170802 gypsum-based construction materials other than those mentioned in 17 08 01</t>
  </si>
  <si>
    <t>170901</t>
  </si>
  <si>
    <t>170901 construction and demolition wastes containing mercury</t>
  </si>
  <si>
    <t>170902</t>
  </si>
  <si>
    <t xml:space="preserve">170902 construction and demolition wastes containing PCB (for example PCB-containing sealants, PCB-containing resin-based floorings, PCB-containing sealed glazing units, PCB-containing capacitors) </t>
  </si>
  <si>
    <t>170903</t>
  </si>
  <si>
    <t>170903 other construction and demolition wastes (including mixed wastes) containing hazardous substances</t>
  </si>
  <si>
    <t>170904</t>
  </si>
  <si>
    <t>170904 mixed construction and demolition wastes other than those mentioned in 17 09 01, 17 09 02 and 17 09 03</t>
  </si>
  <si>
    <t>180101</t>
  </si>
  <si>
    <t>180101 sharps (except 18 01 03)</t>
  </si>
  <si>
    <t>180102</t>
  </si>
  <si>
    <t>180102 Body parts and organs including blood bags and blood preserves (except 18 01 03)</t>
  </si>
  <si>
    <t>180103</t>
  </si>
  <si>
    <t>180103 wastes whose collection and disposal is subject to special requirements in order to prevent infection</t>
  </si>
  <si>
    <t>180104</t>
  </si>
  <si>
    <t>180104 wastes whose collection and disposal is not subject to special requirements in order to prevent infection(for example dressings, plaster casts, linen, disposable clothing, diapers)</t>
  </si>
  <si>
    <t>180106</t>
  </si>
  <si>
    <t>180106 chemicals consisting of or containing hazardous substances</t>
  </si>
  <si>
    <t>180107</t>
  </si>
  <si>
    <t>180107 chemicals other than those mentioned in 18 01 06</t>
  </si>
  <si>
    <t>180108</t>
  </si>
  <si>
    <t>180108 cytotoxic and cytostatic medicines</t>
  </si>
  <si>
    <t>180109</t>
  </si>
  <si>
    <t>180109 medicines other than those mentioned in 18 01 08</t>
  </si>
  <si>
    <t>180110</t>
  </si>
  <si>
    <t>180110 amalgam waste from dental care</t>
  </si>
  <si>
    <t>180201</t>
  </si>
  <si>
    <t>180201 sharps (except 18 02 02)</t>
  </si>
  <si>
    <t>180202</t>
  </si>
  <si>
    <t>180202 wastes whose collection and disposal is subject to special requirements in order to prevent infection</t>
  </si>
  <si>
    <t>180203</t>
  </si>
  <si>
    <t>180203 wastes whose collection and disposal is not subject to special requirements in order to prevent infection</t>
  </si>
  <si>
    <t>180205</t>
  </si>
  <si>
    <t>180205 chemicals consisting of or containing hazardous substances</t>
  </si>
  <si>
    <t>180206</t>
  </si>
  <si>
    <t>180206 chemicals other than those mentioned in 18 02 05</t>
  </si>
  <si>
    <t>180207</t>
  </si>
  <si>
    <t>180207 cytotoxic and cytostatic medicines</t>
  </si>
  <si>
    <t>180208</t>
  </si>
  <si>
    <t>180208 medicines other than those mentioned in 18 02 07</t>
  </si>
  <si>
    <t>190102</t>
  </si>
  <si>
    <t>190102 ferrous materials removed from bottom ash</t>
  </si>
  <si>
    <t>190105</t>
  </si>
  <si>
    <t>190105 filter cake from gas treatment</t>
  </si>
  <si>
    <t>190106</t>
  </si>
  <si>
    <t>190106 aqueous liquid wastes from gas treatment and other aqueous liquid wastes</t>
  </si>
  <si>
    <t>190107</t>
  </si>
  <si>
    <t>190107 solid wastes from gas treatment</t>
  </si>
  <si>
    <t>190110</t>
  </si>
  <si>
    <t>190110 spent activated carbon from flue-gas treatment</t>
  </si>
  <si>
    <t>190111</t>
  </si>
  <si>
    <t>190111 bottom ash and slag containing hazardous substances</t>
  </si>
  <si>
    <t>190112</t>
  </si>
  <si>
    <t>190112 bottom ash and slag other than those mentioned in 19 01 11</t>
  </si>
  <si>
    <t>190113</t>
  </si>
  <si>
    <t>190113 fly ash containing hazardous substances</t>
  </si>
  <si>
    <t>190114</t>
  </si>
  <si>
    <t>190114 fly ash other than those mentioned in 19 01 13</t>
  </si>
  <si>
    <t>190115</t>
  </si>
  <si>
    <t>190115 boiler dust containing hazardous substances</t>
  </si>
  <si>
    <t>190116</t>
  </si>
  <si>
    <t>190116 boiler dust other than those mentioned in 19 01 15</t>
  </si>
  <si>
    <t>190117</t>
  </si>
  <si>
    <t>190117 pyrolysis wastes containing hazardous substances</t>
  </si>
  <si>
    <t>190118</t>
  </si>
  <si>
    <t>190118 pyrolysis wastes other than those mentioned in 19 01 17</t>
  </si>
  <si>
    <t>190119</t>
  </si>
  <si>
    <t>190119 sands from fluidised beds</t>
  </si>
  <si>
    <t>190199</t>
  </si>
  <si>
    <t>190199 wastes not otherwise specified</t>
  </si>
  <si>
    <t>190203</t>
  </si>
  <si>
    <t>190203 premixed wastes composed only of non-hazardous wastes</t>
  </si>
  <si>
    <t>190204</t>
  </si>
  <si>
    <t>190204 premixed wastes composed of at least one hazardous waste</t>
  </si>
  <si>
    <t>190205</t>
  </si>
  <si>
    <t>190205 sludges from physico/chemical treatment containing hazardous substances</t>
  </si>
  <si>
    <t>190206</t>
  </si>
  <si>
    <t>190206 sludges from physico/chemical treatment other than those mentioned in 19 02 05</t>
  </si>
  <si>
    <t>190207</t>
  </si>
  <si>
    <t>190207 oil and concentrates from separation</t>
  </si>
  <si>
    <t>190208</t>
  </si>
  <si>
    <t>190208 liquid combustible wastes containing hazardous substances</t>
  </si>
  <si>
    <t>190209</t>
  </si>
  <si>
    <t>190209 solid combustible wastes containing hazardous substances</t>
  </si>
  <si>
    <t>190210</t>
  </si>
  <si>
    <t>190210 combustible wastes other than those mentioned in 19 02 08 and 19 02 09</t>
  </si>
  <si>
    <t>190211</t>
  </si>
  <si>
    <t>190211 other wastes containing hazardous substances</t>
  </si>
  <si>
    <t>190299</t>
  </si>
  <si>
    <t>190299 wastes not otherwise specified</t>
  </si>
  <si>
    <t>190304</t>
  </si>
  <si>
    <t>190304 wastes marked as hazardous, partly stabilised other than 19 03 08*</t>
  </si>
  <si>
    <t>190305</t>
  </si>
  <si>
    <t>190305 stabilised wastes other than those mentioned in 19 03 04</t>
  </si>
  <si>
    <t>190306</t>
  </si>
  <si>
    <t>190306 wastes marked as hazardous, solidified</t>
  </si>
  <si>
    <t>190307</t>
  </si>
  <si>
    <t>190307 solidified wastes other than those mentioned in 19 03 06</t>
  </si>
  <si>
    <t>190308</t>
  </si>
  <si>
    <t>190308 partly stabilised mercury</t>
  </si>
  <si>
    <t>190401</t>
  </si>
  <si>
    <t>190401 vitrified waste</t>
  </si>
  <si>
    <t>190402</t>
  </si>
  <si>
    <t>190402 fly ash and other flue-gas treatment wastes</t>
  </si>
  <si>
    <t>190403</t>
  </si>
  <si>
    <t>190403 non-vitrified solid phase</t>
  </si>
  <si>
    <t>190404</t>
  </si>
  <si>
    <t>190404 aqueous liquid wastes from vitrified waste tempering</t>
  </si>
  <si>
    <t>190501</t>
  </si>
  <si>
    <t>190501 non-composted fraction of municipal and similar wastes</t>
  </si>
  <si>
    <t>190502</t>
  </si>
  <si>
    <t>190502 non-composted fraction of animal and vegetable waste</t>
  </si>
  <si>
    <t>190503</t>
  </si>
  <si>
    <t>190503 off-specification compost</t>
  </si>
  <si>
    <t>190599</t>
  </si>
  <si>
    <t>190599 wastes not otherwise specified</t>
  </si>
  <si>
    <t>190603</t>
  </si>
  <si>
    <t>190603 liquor from anaerobic treatment of municipal waste</t>
  </si>
  <si>
    <t>190604</t>
  </si>
  <si>
    <t>190604 digestate from anaerobic treatment of municipal waste</t>
  </si>
  <si>
    <t>190605</t>
  </si>
  <si>
    <t>190605 liquor from anaerobic treatment of animal and vegetable waste</t>
  </si>
  <si>
    <t>190606</t>
  </si>
  <si>
    <t>190606 digestate from anaerobic treatment of animal and vegetable waste</t>
  </si>
  <si>
    <t>190699</t>
  </si>
  <si>
    <t>190699 wastes not otherwise specified</t>
  </si>
  <si>
    <t>190702</t>
  </si>
  <si>
    <t>190702 landfill leachate containing hazardous substances</t>
  </si>
  <si>
    <t>190703</t>
  </si>
  <si>
    <t>190703 landfill leachate other than those mentioned in 19 07 02</t>
  </si>
  <si>
    <t>190801</t>
  </si>
  <si>
    <t>190801 screenings</t>
  </si>
  <si>
    <t>190802</t>
  </si>
  <si>
    <t>190802 waste from desanding</t>
  </si>
  <si>
    <t>190805</t>
  </si>
  <si>
    <t>190805 sludges from treatment of urban waste water</t>
  </si>
  <si>
    <t>190806</t>
  </si>
  <si>
    <t>190806 saturated or spent ion exchange resins</t>
  </si>
  <si>
    <t>190807</t>
  </si>
  <si>
    <t>190807 solutions and sludges from regeneration of ion exchangers</t>
  </si>
  <si>
    <t>190808</t>
  </si>
  <si>
    <t>190808 membrane system waste containing heavy metals</t>
  </si>
  <si>
    <t>190809</t>
  </si>
  <si>
    <t>190809 grease and oil mixture from oil/water separation containing edible oil and fats</t>
  </si>
  <si>
    <t>190810</t>
  </si>
  <si>
    <t>190810 grease and oil mixture from oil/water separation other than those mentioned in 19 08 09</t>
  </si>
  <si>
    <t>190811</t>
  </si>
  <si>
    <t>190811 sludges containing hazardous substances from biological treatment of industrial waste water</t>
  </si>
  <si>
    <t>190812</t>
  </si>
  <si>
    <t>190812 sludges from biological treatment of industrial waste water other than those mentioned in 19 08 11</t>
  </si>
  <si>
    <t>190813</t>
  </si>
  <si>
    <t>190813 sludges containing hazardous substances from other treatment of industrial waste water</t>
  </si>
  <si>
    <t>190814</t>
  </si>
  <si>
    <t>190814 sludges from other treatment of industrial waste water other than those mentioned in 19 08 13</t>
  </si>
  <si>
    <t>190899</t>
  </si>
  <si>
    <t>190899 wastes not otherwise specified</t>
  </si>
  <si>
    <t>190901</t>
  </si>
  <si>
    <t>190901 solid waste from primary filtration and screenings</t>
  </si>
  <si>
    <t>190902</t>
  </si>
  <si>
    <t>190902 sludges from water clarification</t>
  </si>
  <si>
    <t>190903</t>
  </si>
  <si>
    <t>190903 sludges from decarbonation</t>
  </si>
  <si>
    <t>190904</t>
  </si>
  <si>
    <t>190904 spent activated carbon</t>
  </si>
  <si>
    <t>190905</t>
  </si>
  <si>
    <t>190905 saturated or spent ion exchange resins</t>
  </si>
  <si>
    <t>190906</t>
  </si>
  <si>
    <t>190906 solutions and sludges from regeneration of ion exchangers</t>
  </si>
  <si>
    <t>190999</t>
  </si>
  <si>
    <t>190999 wastes not otherwise specified</t>
  </si>
  <si>
    <t>191001</t>
  </si>
  <si>
    <t>191001 iron and steel waste</t>
  </si>
  <si>
    <t>191002</t>
  </si>
  <si>
    <t>191002 non-ferrous waste</t>
  </si>
  <si>
    <t>191003</t>
  </si>
  <si>
    <t>191003 fluff-light fraction and dust containing hazardous substances</t>
  </si>
  <si>
    <t>191004</t>
  </si>
  <si>
    <t>191004 fluff-light fraction and dust other than those mentioned in 19 10 03</t>
  </si>
  <si>
    <t>191005</t>
  </si>
  <si>
    <t>191005 other fractions containing hazardous substances</t>
  </si>
  <si>
    <t>191006</t>
  </si>
  <si>
    <t>191006 other fractions other than those mentioned in 19 10 05</t>
  </si>
  <si>
    <t>191101</t>
  </si>
  <si>
    <t>191101 spent filter clays</t>
  </si>
  <si>
    <t>191102</t>
  </si>
  <si>
    <t>191102 acid tars</t>
  </si>
  <si>
    <t>191103</t>
  </si>
  <si>
    <t>191103 aqueous liquid wastes</t>
  </si>
  <si>
    <t>191104</t>
  </si>
  <si>
    <t>191104 wastes from cleaning of fuel with bases</t>
  </si>
  <si>
    <t>191105</t>
  </si>
  <si>
    <t>191105 sludges from on-site effluent treatment containing hazardous substances</t>
  </si>
  <si>
    <t>191106</t>
  </si>
  <si>
    <t>191106 sludges from on-site effluent treatment other than those mentioned in 19 11 05</t>
  </si>
  <si>
    <t>191107</t>
  </si>
  <si>
    <t>191107 wastes from flue-gas cleaning</t>
  </si>
  <si>
    <t>191199</t>
  </si>
  <si>
    <t>191199 wastes not otherwise specified</t>
  </si>
  <si>
    <t>191201</t>
  </si>
  <si>
    <t>191201 paper and cardboard</t>
  </si>
  <si>
    <t>191202</t>
  </si>
  <si>
    <t>191202 ferrous metal</t>
  </si>
  <si>
    <t>191203</t>
  </si>
  <si>
    <t>191203 non-ferrous metal</t>
  </si>
  <si>
    <t>191204</t>
  </si>
  <si>
    <t>191204 plastic and rubber</t>
  </si>
  <si>
    <t>191205</t>
  </si>
  <si>
    <t>191205 glass</t>
  </si>
  <si>
    <t>191206</t>
  </si>
  <si>
    <t>191206 wood containing hazardous substances</t>
  </si>
  <si>
    <t>191207</t>
  </si>
  <si>
    <t>191207 wood other than that mentioned in 19 12 06</t>
  </si>
  <si>
    <t>191208</t>
  </si>
  <si>
    <t>191208 textiles</t>
  </si>
  <si>
    <t>191209</t>
  </si>
  <si>
    <t>191209 minerals (for example sand, stones)</t>
  </si>
  <si>
    <t>191210</t>
  </si>
  <si>
    <t>191210 combustible waste (refuse derived fuel)</t>
  </si>
  <si>
    <t>191211</t>
  </si>
  <si>
    <t>191211 other wastes (including mixtures of materials) from mechanical treatment of waste containing hazardous substances</t>
  </si>
  <si>
    <t>191212</t>
  </si>
  <si>
    <t>191212 other wastes (including mixtures of materials) from mechanical treatment of wastes other than those mentioned in 19 12 11</t>
  </si>
  <si>
    <t>191301</t>
  </si>
  <si>
    <t>191301 solid wastes from soil remediation containing hazardous substances</t>
  </si>
  <si>
    <t>191302</t>
  </si>
  <si>
    <t>191302 solid wastes from soil remediation other than those mentioned in 19 13 01</t>
  </si>
  <si>
    <t>191303</t>
  </si>
  <si>
    <t>191303 sludges from soil remediation containing hazardous substances</t>
  </si>
  <si>
    <t>191304</t>
  </si>
  <si>
    <t>191304 sludges from soil remediation other than those mentioned in 19 13 03</t>
  </si>
  <si>
    <t>191305</t>
  </si>
  <si>
    <t>191305 sludges from groundwater remediation containing hazardous substances</t>
  </si>
  <si>
    <t>191306</t>
  </si>
  <si>
    <t>191306 sludges from groundwater remediation other than those mentioned in 19 13 05</t>
  </si>
  <si>
    <t>191307</t>
  </si>
  <si>
    <t>191307 aqueous liquid wastes and aqueous concentrates from groundwater remediation containing hazardous substances</t>
  </si>
  <si>
    <t>191308</t>
  </si>
  <si>
    <t>191308 aqueous liquid wastes and aqueous concentrates from groundwater remediation other than those mentioned in 19 13 07</t>
  </si>
  <si>
    <t>200101</t>
  </si>
  <si>
    <t>200101 paper and cardboard</t>
  </si>
  <si>
    <t>200102</t>
  </si>
  <si>
    <t>200102 glass</t>
  </si>
  <si>
    <t>200108</t>
  </si>
  <si>
    <t>200108 biodegradable kitchen and canteen waste</t>
  </si>
  <si>
    <t>200110</t>
  </si>
  <si>
    <t>200110 clothes</t>
  </si>
  <si>
    <t>200111</t>
  </si>
  <si>
    <t>200111 textiles</t>
  </si>
  <si>
    <t>200113</t>
  </si>
  <si>
    <t>200113 solvents</t>
  </si>
  <si>
    <t>200114</t>
  </si>
  <si>
    <t>200114 acids</t>
  </si>
  <si>
    <t>200115</t>
  </si>
  <si>
    <t>200115 alkalines</t>
  </si>
  <si>
    <t>200117</t>
  </si>
  <si>
    <t>200117 photochemicals</t>
  </si>
  <si>
    <t>200119</t>
  </si>
  <si>
    <t>200119 pesticides</t>
  </si>
  <si>
    <t>200121</t>
  </si>
  <si>
    <t>200121 fluorescent tubes and other mercury-containing waste</t>
  </si>
  <si>
    <t>200123</t>
  </si>
  <si>
    <t>200123 discarded equipment containing chlorofluorocarbons</t>
  </si>
  <si>
    <t>200125</t>
  </si>
  <si>
    <t>200125 edible oil and fat</t>
  </si>
  <si>
    <t>200126</t>
  </si>
  <si>
    <t>200126 oil and fat other than those mentioned in 20 01 25</t>
  </si>
  <si>
    <t>200127</t>
  </si>
  <si>
    <t>200127 paint, inks, adhesives and resins containing hazardous substances</t>
  </si>
  <si>
    <t>200128</t>
  </si>
  <si>
    <t>200128 paint, inks, adhesives and resins other than those mentioned in 20 01 27</t>
  </si>
  <si>
    <t>200129</t>
  </si>
  <si>
    <t>200129 detergents containing hazardous substances</t>
  </si>
  <si>
    <t>200130</t>
  </si>
  <si>
    <t>200130 detergents other than those mentioned in 20 01 29</t>
  </si>
  <si>
    <t>200131</t>
  </si>
  <si>
    <t>200131 cytotoxic and cytostatic medicines</t>
  </si>
  <si>
    <t>200132</t>
  </si>
  <si>
    <t>200132 medicines other than those mentioned in 20 01 31</t>
  </si>
  <si>
    <t>200133</t>
  </si>
  <si>
    <t>200133 batteries and accumulators included in 16 06 01, 16 06 02 or 16 06 03 and unsorted batteries and accumulators containing these batteries</t>
  </si>
  <si>
    <t>200134</t>
  </si>
  <si>
    <t>200134 batteries and accumulators other than those mentioned in 20 01 33</t>
  </si>
  <si>
    <t>200135</t>
  </si>
  <si>
    <t>200135 discarded electrical and electronic equipment other than those mentioned in 20 01 21 and 20 01 23 containing hazardous components ( 6 )</t>
  </si>
  <si>
    <t>200136</t>
  </si>
  <si>
    <t>200136 discarded electrical and electronic equipment other than those mentioned in 20 01 21, 20 01 23 and 20 01 35</t>
  </si>
  <si>
    <t>200137</t>
  </si>
  <si>
    <t>200137 wood containing hazardous substances</t>
  </si>
  <si>
    <t>200138</t>
  </si>
  <si>
    <t>200138 wood other than that mentioned in 20 01 37</t>
  </si>
  <si>
    <t>200139</t>
  </si>
  <si>
    <t>200139 plastics</t>
  </si>
  <si>
    <t>200140</t>
  </si>
  <si>
    <t>200140 metals</t>
  </si>
  <si>
    <t>200141</t>
  </si>
  <si>
    <t>200141 wastes from chimney sweeping</t>
  </si>
  <si>
    <t>200199</t>
  </si>
  <si>
    <t>200199 other fractions not otherwise specified</t>
  </si>
  <si>
    <t>200201</t>
  </si>
  <si>
    <t>200201 biodegradable waste</t>
  </si>
  <si>
    <t>200202</t>
  </si>
  <si>
    <t>200202 soil and stones</t>
  </si>
  <si>
    <t>200203</t>
  </si>
  <si>
    <t>200203 other non-biodegradable wastes</t>
  </si>
  <si>
    <t>200301</t>
  </si>
  <si>
    <t>200301 mixed municipal waste</t>
  </si>
  <si>
    <t>200302</t>
  </si>
  <si>
    <t>200302 waste from markets</t>
  </si>
  <si>
    <t>200303</t>
  </si>
  <si>
    <t>200303 street-cleaning residues</t>
  </si>
  <si>
    <t>200304</t>
  </si>
  <si>
    <t>200304 septic tank sludge</t>
  </si>
  <si>
    <t>200306</t>
  </si>
  <si>
    <t>200306 waste from sewage cleaning</t>
  </si>
  <si>
    <t>200307</t>
  </si>
  <si>
    <t>200307 bulky waste</t>
  </si>
  <si>
    <t>200399</t>
  </si>
  <si>
    <t>200399 municipal wastes not otherwise specified</t>
  </si>
  <si>
    <t>Version History</t>
  </si>
  <si>
    <t xml:space="preserve">Date </t>
  </si>
  <si>
    <t>Notes</t>
  </si>
  <si>
    <t xml:space="preserve">EWC Codes modified to EWC 2015. </t>
  </si>
  <si>
    <t>new standard rules site types added for 2015</t>
  </si>
  <si>
    <t>Links to D &amp; R .gov.uk modified  - they were pointing at an incorrect location</t>
  </si>
  <si>
    <t>Pick lists for site Info were not displaying the list items</t>
  </si>
  <si>
    <t xml:space="preserve">1. LA pick list updated: removed LA that are no longer in force.  </t>
  </si>
  <si>
    <t>2. The data notice updated to reflect the text on the paper version of the form and added to its own tab</t>
  </si>
  <si>
    <t>3. The 'A9 Special Waste Transfer ', updated to 'A09 Haz Waste Transfer'</t>
  </si>
  <si>
    <t>4. D and R codes added to waster removed pick list D01,D04D06,D07,D13,D14,R11,R12,R13</t>
  </si>
  <si>
    <t>5. ‘M3 to tonnes’ and ‘Conversion factors’  tabs removed</t>
  </si>
  <si>
    <t>West Yorkshire added to pick list</t>
  </si>
  <si>
    <t>EWC description added to EWC pick list</t>
  </si>
  <si>
    <t>28 March 2018           'T' codes and description added to Facility Type pick list in 2k spreadsheet</t>
  </si>
  <si>
    <t>15 August 2018          'T' codes and description added to Facility Type pick list in 10k spreadsheet</t>
  </si>
  <si>
    <t>1. EWC 170403 description change from 'lead batteries' to 'lead' in 10k spreadsheet</t>
  </si>
  <si>
    <t xml:space="preserve">                                          </t>
  </si>
  <si>
    <t>2. EWC 170403 description change from 'lead batteries' to 'lead' in 2k spreadsheet</t>
  </si>
  <si>
    <t xml:space="preserve">                        </t>
  </si>
  <si>
    <t>3. Missing 'T' codes and description added to Facility Type pick list in 10k spreadsheet</t>
  </si>
  <si>
    <t>4. Missing 'T' codes and description added to Facility Type pick list in 2k spreadsheet</t>
  </si>
  <si>
    <t>EWC Codes typing and grammer corrections</t>
  </si>
  <si>
    <t>Add Technical Competence Management tab</t>
  </si>
  <si>
    <t>Add Technical Competence Management fields to the site information tab</t>
  </si>
  <si>
    <t>Update 'T' code: T04, T05, T09 with new wording</t>
  </si>
  <si>
    <t>Add 'T' Code: T11 Haz Waste tranfer/treatment installation</t>
  </si>
  <si>
    <t>Move 'Outside UK' to top of the LA Pick List</t>
  </si>
  <si>
    <t>Updated the LA Pick List by deleting duplicates, deleting LA's that no longer exist and adding 5 new LA's</t>
  </si>
  <si>
    <t>The TCM pick list was incorrect - updated to: NO SCHEME, WAMITAB / CIWM and EU Skills / ESA</t>
  </si>
  <si>
    <t>Changed th EA logo to the new colour green</t>
  </si>
  <si>
    <t>Added Yorks &amp; Humber back to LA pick list</t>
  </si>
  <si>
    <t>V16.3 Pick list wasn't picking up correctly  - sorted</t>
  </si>
  <si>
    <t>The TCM display was to short to show all the text</t>
  </si>
  <si>
    <t>Origins/Destinations pick list on Waste_Removed only worked on line one and wasn’t picking up correctly - sorted</t>
  </si>
  <si>
    <t>Added tick box  for nil returns on the site information tab which dissappeared - sorted</t>
  </si>
  <si>
    <t>Updated the local authority pick list to reflect recent changes.  Cosmetic imoprovements appplied to all sheets</t>
  </si>
  <si>
    <t>Period</t>
  </si>
  <si>
    <t>Order</t>
  </si>
  <si>
    <t>WindowStart</t>
  </si>
  <si>
    <t>WindowEnd</t>
  </si>
  <si>
    <t>EarlyOpen</t>
  </si>
  <si>
    <t>WindowYearOffset</t>
  </si>
  <si>
    <t>Helper for Section A Validation</t>
  </si>
  <si>
    <t>Form Completion dates helpers - do not delete</t>
  </si>
  <si>
    <t>Column1</t>
  </si>
  <si>
    <r>
      <t>F16</t>
    </r>
    <r>
      <rPr>
        <sz val="9"/>
        <rFont val="Arial"/>
        <family val="2"/>
      </rPr>
      <t xml:space="preserve"> window year (drives the rest)</t>
    </r>
  </si>
  <si>
    <t>F16 WindowYear</t>
  </si>
  <si>
    <r>
      <t>F17</t>
    </r>
    <r>
      <rPr>
        <sz val="9"/>
        <rFont val="Arial"/>
        <family val="2"/>
      </rPr>
      <t xml:space="preserve"> window start (incl. 14-day early prep)</t>
    </r>
  </si>
  <si>
    <r>
      <t>F18</t>
    </r>
    <r>
      <rPr>
        <sz val="9"/>
        <rFont val="Arial"/>
        <family val="2"/>
      </rPr>
      <t xml:space="preserve"> window end</t>
    </r>
  </si>
  <si>
    <t>F17 WindowStart</t>
  </si>
  <si>
    <t>F18 WindowEnd</t>
  </si>
  <si>
    <r>
      <t>F22</t>
    </r>
    <r>
      <rPr>
        <sz val="9"/>
        <rFont val="Arial"/>
        <family val="2"/>
      </rPr>
      <t xml:space="preserve"> next window early start (for Late - Current logic)</t>
    </r>
  </si>
  <si>
    <t>F22 NextWindowStart</t>
  </si>
  <si>
    <t>Message alert if over 14 days before submission period</t>
  </si>
  <si>
    <t>DOB Valid dates</t>
  </si>
  <si>
    <t>Use UK Post Code Format</t>
  </si>
  <si>
    <t>ALL options will appear on the dropdown lists until you change 'Yes' to 'No' to deactivate</t>
  </si>
  <si>
    <r>
      <t xml:space="preserve">ALL options will appear on the Waste </t>
    </r>
    <r>
      <rPr>
        <b/>
        <u/>
        <sz val="16"/>
        <rFont val="Arial"/>
        <family val="2"/>
      </rPr>
      <t>Removed</t>
    </r>
    <r>
      <rPr>
        <b/>
        <sz val="16"/>
        <rFont val="Arial"/>
        <family val="2"/>
      </rPr>
      <t xml:space="preserve"> dropdown lists until you change 'Yes' to 'No' to deactivate</t>
    </r>
  </si>
  <si>
    <r>
      <t xml:space="preserve">ALL options will appear on the Waste </t>
    </r>
    <r>
      <rPr>
        <b/>
        <u/>
        <sz val="16"/>
        <rFont val="Arial"/>
        <family val="2"/>
      </rPr>
      <t>Received</t>
    </r>
    <r>
      <rPr>
        <b/>
        <sz val="16"/>
        <rFont val="Arial"/>
        <family val="2"/>
      </rPr>
      <t xml:space="preserve"> dropdown lists until you change 'Yes' to 'No' to deactivate</t>
    </r>
  </si>
  <si>
    <r>
      <t xml:space="preserve">* Form Completion Date </t>
    </r>
    <r>
      <rPr>
        <b/>
        <sz val="10"/>
        <color theme="0"/>
        <rFont val="Arial"/>
        <family val="2"/>
      </rPr>
      <t xml:space="preserve">  (use DD/MM/YYYY) </t>
    </r>
  </si>
  <si>
    <r>
      <rPr>
        <b/>
        <sz val="20"/>
        <color theme="1"/>
        <rFont val="Arial"/>
        <family val="2"/>
      </rPr>
      <t xml:space="preserve">Fill in all *mandatory </t>
    </r>
    <r>
      <rPr>
        <b/>
        <u/>
        <sz val="20"/>
        <color theme="1"/>
        <rFont val="Arial"/>
        <family val="2"/>
      </rPr>
      <t>GREEN</t>
    </r>
    <r>
      <rPr>
        <b/>
        <sz val="20"/>
        <color theme="1"/>
        <rFont val="Arial"/>
        <family val="2"/>
      </rPr>
      <t xml:space="preserve"> boxes only.</t>
    </r>
    <r>
      <rPr>
        <b/>
        <sz val="16"/>
        <color theme="1"/>
        <rFont val="Arial"/>
        <family val="2"/>
      </rPr>
      <t xml:space="preserve">
</t>
    </r>
    <r>
      <rPr>
        <sz val="12"/>
        <color theme="1"/>
        <rFont val="Arial"/>
        <family val="2"/>
      </rPr>
      <t>Select the section to complete, then enter your information following the formatting rules and only using the dropdown lists.</t>
    </r>
  </si>
  <si>
    <t>1)  Annual Frequency Return:  Submit  between 1 and 31 January of the following year.
2)  Quarterly Frequency Return: Submission windows below:</t>
  </si>
  <si>
    <r>
      <rPr>
        <b/>
        <sz val="12"/>
        <color rgb="FFA52A2A"/>
        <rFont val="Arial"/>
        <family val="2"/>
      </rPr>
      <t>Validation Disclaimer</t>
    </r>
    <r>
      <rPr>
        <sz val="12"/>
        <rFont val="Arial"/>
        <family val="2"/>
      </rPr>
      <t xml:space="preserve">: Auto validation tools only confirm that required fields are completed. All submissions are subject to further checks against permit records. Any errors identified may result in enforcement action. </t>
    </r>
  </si>
  <si>
    <t>1) When copying information into the green boxes Do NOT use 'Paste'. Use 'Paste Special' → Values or Text only. 'Paste' will delete dropdown lists.
2) If you're using a smaller screen, unfreeze panes so you can scroll freely and view all rows and columns or adjust your zoom level.
3) Turn on the Formula Bar from the Excel ribbon (View → Formula Bar). Typing your data in here gives you a larger area to enter or edit data instead of typing directly into cells.</t>
  </si>
  <si>
    <t>Click here to request support</t>
  </si>
  <si>
    <t>When you enter the ‘Form Completion Date’, it will automatically appear here.</t>
  </si>
  <si>
    <t>If you need help, contact us directly via email. This is the fastest and most effective way to get support.</t>
  </si>
  <si>
    <t>Validation Section - Automatic error check</t>
  </si>
  <si>
    <t>Form Completion Date entered</t>
  </si>
  <si>
    <r>
      <rPr>
        <b/>
        <sz val="14"/>
        <rFont val="Arial"/>
        <family val="2"/>
      </rPr>
      <t>IMPORTANT</t>
    </r>
    <r>
      <rPr>
        <b/>
        <sz val="12"/>
        <rFont val="Arial"/>
        <family val="2"/>
      </rPr>
      <t>: Please save your return while on this ‘Site Information’ page.
This ensures the return reopens on the correct page when we open your email, enabling us to carry out checks more efficiently and respond more quickly if required.</t>
    </r>
  </si>
  <si>
    <r>
      <t xml:space="preserve">This form is pre‑set to ‘Nil’ tonnage. When you enter the actual tonnage for the reporting period on the Waste Received and Waste Removed pages, the ‘Nil’ status will update automatically.
</t>
    </r>
    <r>
      <rPr>
        <b/>
        <u/>
        <sz val="14"/>
        <color theme="0"/>
        <rFont val="Arial"/>
        <family val="2"/>
      </rPr>
      <t xml:space="preserve">This validation section is automatic and will tell you if any information is incorrect or incomplete. 
</t>
    </r>
    <r>
      <rPr>
        <b/>
        <sz val="12"/>
        <color theme="0"/>
        <rFont val="Arial"/>
        <family val="2"/>
      </rPr>
      <t xml:space="preserve">
Correct all errors before submitting your return. Permit condition compliance requires operators to submit a complete Environment Agency return form, with all specified information included. </t>
    </r>
  </si>
  <si>
    <r>
      <rPr>
        <b/>
        <sz val="14"/>
        <color theme="0"/>
        <rFont val="Arial"/>
        <family val="2"/>
      </rPr>
      <t xml:space="preserve">Please make sure your contact details are up to date. </t>
    </r>
    <r>
      <rPr>
        <b/>
        <sz val="12"/>
        <color theme="0"/>
        <rFont val="Arial"/>
        <family val="2"/>
      </rPr>
      <t xml:space="preserve">
We may need to contact you quickly if there are errors, especially if a deadline is close, so you have enough time to fix and resubmit your return.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</si>
</sst>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00"/>
    <numFmt numFmtId="166" formatCode="[$-F800]dddd\,\ mmmm\ dd\,\ yyyy"/>
    <numFmt numFmtId="167" formatCode="dd/mm/yyyy;@"/>
    <numFmt numFmtId="168" formatCode="0&quot; &quot;;&quot;-&quot;0&quot; &quot;"/>
    <numFmt numFmtId="169" formatCode="#,##0.000"/>
  </numFmts>
  <fonts count="119">
    <font>
      <sz val="9"/>
      <name val="Arial"/>
    </font>
    <font>
      <sz val="12"/>
      <color theme="1"/>
      <name val="Arial"/>
      <family val="2"/>
    </font>
    <font>
      <sz val="12"/>
      <color theme="1"/>
      <name val="Arial"/>
      <family val="2"/>
    </font>
    <font>
      <sz val="10"/>
      <color indexed="8"/>
      <name val="Arial"/>
      <family val="2"/>
    </font>
    <font>
      <sz val="9"/>
      <name val="Arial"/>
      <family val="2"/>
    </font>
    <font>
      <sz val="10"/>
      <color indexed="8"/>
      <name val="MS Sans Serif"/>
      <family val="2"/>
    </font>
    <font>
      <sz val="10"/>
      <color indexed="8"/>
      <name val="Arial"/>
      <family val="2"/>
    </font>
    <font>
      <sz val="10"/>
      <name val="Arial"/>
      <family val="2"/>
    </font>
    <font>
      <sz val="8"/>
      <name val="Arial"/>
      <family val="2"/>
    </font>
    <font>
      <u/>
      <sz val="10"/>
      <color indexed="12"/>
      <name val="Arial"/>
      <family val="2"/>
    </font>
    <font>
      <b/>
      <sz val="12"/>
      <color indexed="8"/>
      <name val="Arial"/>
      <family val="2"/>
    </font>
    <font>
      <sz val="12"/>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charset val="134"/>
    </font>
    <font>
      <sz val="10"/>
      <name val="Arial"/>
      <family val="2"/>
      <charset val="134"/>
    </font>
    <font>
      <sz val="10"/>
      <color indexed="8"/>
      <name val="MS Sans Serif"/>
      <family val="2"/>
      <charset val="134"/>
    </font>
    <font>
      <sz val="10"/>
      <color indexed="8"/>
      <name val="Arial"/>
      <family val="2"/>
    </font>
    <font>
      <b/>
      <sz val="11"/>
      <name val="Arial"/>
      <family val="2"/>
    </font>
    <font>
      <sz val="11"/>
      <name val="Arial"/>
      <family val="2"/>
    </font>
    <font>
      <b/>
      <sz val="14"/>
      <name val="Arial"/>
      <family val="2"/>
    </font>
    <font>
      <sz val="10"/>
      <color theme="1"/>
      <name val="Arial"/>
      <family val="2"/>
    </font>
    <font>
      <sz val="12"/>
      <name val="Calibri"/>
      <family val="2"/>
      <scheme val="minor"/>
    </font>
    <font>
      <sz val="9"/>
      <color theme="0"/>
      <name val="Arial"/>
      <family val="2"/>
    </font>
    <font>
      <sz val="11"/>
      <name val="Calibri"/>
      <family val="2"/>
      <scheme val="minor"/>
    </font>
    <font>
      <sz val="9"/>
      <color rgb="FFFF0000"/>
      <name val="Arial"/>
      <family val="2"/>
    </font>
    <font>
      <sz val="9"/>
      <color theme="1"/>
      <name val="Arial"/>
      <family val="2"/>
    </font>
    <font>
      <sz val="11"/>
      <color theme="1"/>
      <name val="Arial"/>
      <family val="2"/>
    </font>
    <font>
      <sz val="12"/>
      <color theme="0"/>
      <name val="Arial"/>
      <family val="2"/>
    </font>
    <font>
      <b/>
      <sz val="12"/>
      <color theme="0"/>
      <name val="Arial"/>
      <family val="2"/>
    </font>
    <font>
      <sz val="12"/>
      <color rgb="FFFF0000"/>
      <name val="Arial"/>
      <family val="2"/>
    </font>
    <font>
      <b/>
      <sz val="12"/>
      <color theme="1"/>
      <name val="Arial"/>
      <family val="2"/>
    </font>
    <font>
      <sz val="12"/>
      <color indexed="8"/>
      <name val="Arial"/>
      <family val="2"/>
    </font>
    <font>
      <sz val="14"/>
      <name val="Arial"/>
      <family val="2"/>
    </font>
    <font>
      <sz val="12"/>
      <name val="Symbol"/>
      <family val="1"/>
      <charset val="2"/>
    </font>
    <font>
      <sz val="14"/>
      <color theme="1"/>
      <name val="Arial"/>
      <family val="2"/>
    </font>
    <font>
      <b/>
      <u/>
      <sz val="12"/>
      <name val="Arial"/>
      <family val="2"/>
    </font>
    <font>
      <b/>
      <sz val="12"/>
      <color rgb="FF000000"/>
      <name val="Arial"/>
      <family val="2"/>
    </font>
    <font>
      <sz val="9"/>
      <color indexed="81"/>
      <name val="Tahoma"/>
      <family val="2"/>
    </font>
    <font>
      <b/>
      <sz val="9"/>
      <color indexed="81"/>
      <name val="Tahoma"/>
      <family val="2"/>
    </font>
    <font>
      <sz val="10"/>
      <color indexed="8"/>
      <name val="Arial"/>
      <family val="2"/>
    </font>
    <font>
      <b/>
      <sz val="11"/>
      <color theme="0"/>
      <name val="Arial"/>
      <family val="2"/>
    </font>
    <font>
      <b/>
      <sz val="16"/>
      <color theme="6" tint="-0.499984740745262"/>
      <name val="Arial"/>
      <family val="2"/>
    </font>
    <font>
      <b/>
      <sz val="16"/>
      <color rgb="FF006400"/>
      <name val="Arial"/>
      <family val="2"/>
    </font>
    <font>
      <b/>
      <sz val="24"/>
      <color rgb="FF006400"/>
      <name val="Arial"/>
      <family val="2"/>
    </font>
    <font>
      <b/>
      <sz val="12"/>
      <color theme="3" tint="-0.499984740745262"/>
      <name val="Arial"/>
      <family val="2"/>
    </font>
    <font>
      <b/>
      <sz val="16"/>
      <color theme="1"/>
      <name val="Arial"/>
      <family val="2"/>
    </font>
    <font>
      <b/>
      <sz val="12"/>
      <color rgb="FFA52A2A"/>
      <name val="Arial"/>
      <family val="2"/>
    </font>
    <font>
      <b/>
      <sz val="11"/>
      <color rgb="FFA52A2A"/>
      <name val="Arial"/>
      <family val="2"/>
    </font>
    <font>
      <b/>
      <sz val="10"/>
      <color rgb="FFA52A2A"/>
      <name val="Arial"/>
      <family val="2"/>
    </font>
    <font>
      <b/>
      <sz val="14"/>
      <color rgb="FFA52A2A"/>
      <name val="Arial"/>
      <family val="2"/>
    </font>
    <font>
      <b/>
      <sz val="14"/>
      <color theme="0"/>
      <name val="Arial"/>
      <family val="2"/>
    </font>
    <font>
      <b/>
      <sz val="14"/>
      <color rgb="FF007BFF"/>
      <name val="Arial"/>
      <family val="2"/>
    </font>
    <font>
      <b/>
      <sz val="12"/>
      <color rgb="FF007BFF"/>
      <name val="Arial"/>
      <family val="2"/>
    </font>
    <font>
      <b/>
      <sz val="9"/>
      <name val="Arial"/>
      <family val="2"/>
    </font>
    <font>
      <sz val="10"/>
      <color rgb="FFA52A2A"/>
      <name val="Arial"/>
      <family val="2"/>
    </font>
    <font>
      <sz val="10"/>
      <color theme="0"/>
      <name val="Arial"/>
      <family val="2"/>
    </font>
    <font>
      <sz val="11"/>
      <color theme="0"/>
      <name val="Arial"/>
      <family val="2"/>
    </font>
    <font>
      <b/>
      <sz val="20"/>
      <color theme="0"/>
      <name val="Arial"/>
      <family val="2"/>
    </font>
    <font>
      <b/>
      <sz val="8"/>
      <name val="Arial"/>
      <family val="2"/>
    </font>
    <font>
      <sz val="10"/>
      <color indexed="22"/>
      <name val="Arial"/>
      <family val="2"/>
    </font>
    <font>
      <b/>
      <sz val="9"/>
      <color theme="1"/>
      <name val="Arial"/>
      <family val="2"/>
    </font>
    <font>
      <b/>
      <sz val="11"/>
      <color theme="1"/>
      <name val="Arial"/>
      <family val="2"/>
    </font>
    <font>
      <b/>
      <sz val="8"/>
      <color theme="0"/>
      <name val="Arial"/>
      <family val="2"/>
    </font>
    <font>
      <u/>
      <sz val="12"/>
      <color indexed="12"/>
      <name val="Arial"/>
      <family val="2"/>
    </font>
    <font>
      <b/>
      <sz val="10"/>
      <color theme="0"/>
      <name val="Arial"/>
      <family val="2"/>
    </font>
    <font>
      <b/>
      <u/>
      <sz val="12"/>
      <color rgb="FFA20000"/>
      <name val="Arial"/>
      <family val="2"/>
    </font>
    <font>
      <b/>
      <u/>
      <sz val="14"/>
      <color rgb="FFA52A2A"/>
      <name val="Arial"/>
      <family val="2"/>
    </font>
    <font>
      <b/>
      <sz val="14"/>
      <color theme="1"/>
      <name val="Arial"/>
      <family val="2"/>
    </font>
    <font>
      <b/>
      <sz val="14"/>
      <color rgb="FF006400"/>
      <name val="Arial"/>
      <family val="2"/>
    </font>
    <font>
      <b/>
      <sz val="22"/>
      <color rgb="FF006400"/>
      <name val="Arial"/>
      <family val="2"/>
    </font>
    <font>
      <sz val="12"/>
      <color rgb="FFA52A2A"/>
      <name val="Arial"/>
      <family val="2"/>
    </font>
    <font>
      <sz val="14"/>
      <color theme="0"/>
      <name val="Arial"/>
      <family val="2"/>
    </font>
    <font>
      <b/>
      <sz val="36"/>
      <color theme="0"/>
      <name val="Arial"/>
      <family val="2"/>
    </font>
    <font>
      <b/>
      <sz val="16"/>
      <name val="Arial"/>
      <family val="2"/>
    </font>
    <font>
      <b/>
      <sz val="20"/>
      <name val="Arial"/>
      <family val="2"/>
    </font>
    <font>
      <b/>
      <sz val="24"/>
      <color theme="0"/>
      <name val="Arial"/>
      <family val="2"/>
    </font>
    <font>
      <b/>
      <sz val="16"/>
      <color theme="0"/>
      <name val="Arial"/>
      <family val="2"/>
    </font>
    <font>
      <b/>
      <sz val="18"/>
      <color theme="0"/>
      <name val="Arial"/>
      <family val="2"/>
    </font>
    <font>
      <sz val="24"/>
      <color theme="0"/>
      <name val="Arial"/>
      <family val="2"/>
    </font>
    <font>
      <b/>
      <sz val="22"/>
      <color theme="0"/>
      <name val="Arial"/>
      <family val="2"/>
    </font>
    <font>
      <b/>
      <sz val="12"/>
      <color theme="1" tint="0.14999847407452621"/>
      <name val="Arial"/>
      <family val="2"/>
    </font>
    <font>
      <b/>
      <sz val="16"/>
      <color theme="0" tint="-4.9989318521683403E-2"/>
      <name val="Arial"/>
      <family val="2"/>
    </font>
    <font>
      <b/>
      <sz val="14"/>
      <color theme="0" tint="-4.9989318521683403E-2"/>
      <name val="Arial"/>
      <family val="2"/>
    </font>
    <font>
      <sz val="12"/>
      <color rgb="FF2B2B2B"/>
      <name val="Arial"/>
      <family val="2"/>
    </font>
    <font>
      <b/>
      <sz val="12"/>
      <color rgb="FFC00000"/>
      <name val="Arial"/>
      <family val="2"/>
    </font>
    <font>
      <sz val="12"/>
      <color indexed="22"/>
      <name val="Arial"/>
      <family val="2"/>
    </font>
    <font>
      <b/>
      <u/>
      <sz val="18"/>
      <color theme="0"/>
      <name val="Arial"/>
      <family val="2"/>
    </font>
    <font>
      <u/>
      <sz val="24"/>
      <color theme="0"/>
      <name val="Arial"/>
      <family val="2"/>
    </font>
    <font>
      <sz val="22"/>
      <color theme="0"/>
      <name val="Arial"/>
      <family val="2"/>
    </font>
    <font>
      <u/>
      <sz val="22"/>
      <color theme="0"/>
      <name val="Arial"/>
      <family val="2"/>
    </font>
    <font>
      <b/>
      <sz val="12"/>
      <color rgb="FF000000"/>
      <name val="Calibri"/>
      <family val="2"/>
    </font>
    <font>
      <sz val="12"/>
      <color rgb="FF0000EE"/>
      <name val="Arial"/>
      <family val="2"/>
    </font>
    <font>
      <u/>
      <sz val="12"/>
      <color rgb="FF0000EE"/>
      <name val="Arial"/>
      <family val="2"/>
    </font>
    <font>
      <b/>
      <u/>
      <sz val="16"/>
      <color theme="0" tint="-4.9989318521683403E-2"/>
      <name val="Arial"/>
      <family val="2"/>
    </font>
    <font>
      <b/>
      <sz val="20"/>
      <color theme="1"/>
      <name val="Arial"/>
      <family val="2"/>
    </font>
    <font>
      <b/>
      <u/>
      <sz val="20"/>
      <color theme="1"/>
      <name val="Arial"/>
      <family val="2"/>
    </font>
    <font>
      <sz val="16"/>
      <color theme="0"/>
      <name val="Arial"/>
      <family val="2"/>
    </font>
    <font>
      <b/>
      <u/>
      <sz val="16"/>
      <color rgb="FF0000EE"/>
      <name val="Arial"/>
      <family val="2"/>
    </font>
    <font>
      <b/>
      <u/>
      <sz val="16"/>
      <name val="Arial"/>
      <family val="2"/>
    </font>
    <font>
      <b/>
      <u/>
      <sz val="12"/>
      <color indexed="12"/>
      <name val="Arial"/>
      <family val="2"/>
    </font>
    <font>
      <b/>
      <sz val="22"/>
      <color theme="1"/>
      <name val="Arial"/>
      <family val="2"/>
    </font>
    <font>
      <b/>
      <u/>
      <sz val="14"/>
      <color theme="0"/>
      <name val="Arial"/>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rgb="FFD0F0C0"/>
        <bgColor indexed="64"/>
      </patternFill>
    </fill>
    <fill>
      <patternFill patternType="solid">
        <fgColor theme="0" tint="-4.9989318521683403E-2"/>
        <bgColor indexed="64"/>
      </patternFill>
    </fill>
    <fill>
      <patternFill patternType="solid">
        <fgColor theme="0" tint="-4.9989318521683403E-2"/>
        <bgColor theme="5"/>
      </patternFill>
    </fill>
    <fill>
      <patternFill patternType="solid">
        <fgColor theme="0" tint="-0.34998626667073579"/>
        <bgColor indexed="64"/>
      </patternFill>
    </fill>
    <fill>
      <patternFill patternType="solid">
        <fgColor rgb="FFD0F0C0"/>
        <bgColor rgb="FFFDEADA"/>
      </patternFill>
    </fill>
    <fill>
      <patternFill patternType="solid">
        <fgColor rgb="FFA52A2A"/>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tint="-4.9989318521683403E-2"/>
        <bgColor theme="5" tint="0.79998168889431442"/>
      </patternFill>
    </fill>
    <fill>
      <patternFill patternType="solid">
        <fgColor rgb="FFCEEAB0"/>
        <bgColor indexed="64"/>
      </patternFill>
    </fill>
    <fill>
      <patternFill patternType="solid">
        <fgColor theme="1" tint="0.14999847407452621"/>
        <bgColor indexed="64"/>
      </patternFill>
    </fill>
    <fill>
      <patternFill patternType="solid">
        <fgColor rgb="FFF69F00"/>
        <bgColor indexed="64"/>
      </patternFill>
    </fill>
    <fill>
      <patternFill patternType="solid">
        <fgColor rgb="FF008000"/>
        <bgColor indexed="64"/>
      </patternFill>
    </fill>
    <fill>
      <patternFill patternType="solid">
        <fgColor rgb="FF963634"/>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1" tint="4.9989318521683403E-2"/>
        <bgColor indexed="64"/>
      </patternFill>
    </fill>
    <fill>
      <patternFill patternType="solid">
        <fgColor rgb="FF3E8C38"/>
        <bgColor indexed="64"/>
      </patternFill>
    </fill>
    <fill>
      <patternFill patternType="solid">
        <fgColor rgb="FFFFFDA7"/>
        <bgColor indexed="64"/>
      </patternFill>
    </fill>
  </fills>
  <borders count="2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auto="1"/>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indexed="64"/>
      </left>
      <right style="thin">
        <color indexed="64"/>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auto="1"/>
      </bottom>
      <diagonal/>
    </border>
    <border>
      <left/>
      <right style="thin">
        <color rgb="FF000000"/>
      </right>
      <top style="thin">
        <color indexed="64"/>
      </top>
      <bottom style="thin">
        <color theme="0" tint="-0.24994659260841701"/>
      </bottom>
      <diagonal/>
    </border>
    <border>
      <left/>
      <right style="thin">
        <color rgb="FF000000"/>
      </right>
      <top/>
      <bottom style="thin">
        <color theme="0" tint="-0.24994659260841701"/>
      </bottom>
      <diagonal/>
    </border>
    <border>
      <left style="thin">
        <color indexed="64"/>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style="thin">
        <color indexed="64"/>
      </left>
      <right style="thin">
        <color theme="1" tint="0.499984740745262"/>
      </right>
      <top style="thin">
        <color theme="1" tint="0.499984740745262"/>
      </top>
      <bottom/>
      <diagonal/>
    </border>
    <border>
      <left style="thin">
        <color theme="1" tint="0.499984740745262"/>
      </left>
      <right style="thin">
        <color indexed="64"/>
      </right>
      <top style="thin">
        <color theme="1" tint="0.499984740745262"/>
      </top>
      <bottom/>
      <diagonal/>
    </border>
    <border>
      <left/>
      <right style="thin">
        <color indexed="64"/>
      </right>
      <top/>
      <bottom style="thin">
        <color theme="1" tint="0.499984740745262"/>
      </bottom>
      <diagonal/>
    </border>
    <border>
      <left style="thin">
        <color indexed="64"/>
      </left>
      <right/>
      <top style="thin">
        <color theme="1" tint="0.499984740745262"/>
      </top>
      <bottom style="thin">
        <color theme="1" tint="0.499984740745262"/>
      </bottom>
      <diagonal/>
    </border>
    <border>
      <left/>
      <right style="thin">
        <color indexed="64"/>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diagonal/>
    </border>
    <border>
      <left/>
      <right style="thin">
        <color indexed="64"/>
      </right>
      <top style="thin">
        <color theme="1" tint="0.499984740745262"/>
      </top>
      <bottom/>
      <diagonal/>
    </border>
    <border>
      <left style="thin">
        <color indexed="64"/>
      </left>
      <right/>
      <top style="thin">
        <color theme="1" tint="0.499984740745262"/>
      </top>
      <bottom/>
      <diagonal/>
    </border>
    <border>
      <left style="thin">
        <color indexed="64"/>
      </left>
      <right style="thin">
        <color theme="1" tint="0.499984740745262"/>
      </right>
      <top/>
      <bottom style="thin">
        <color theme="1" tint="0.499984740745262"/>
      </bottom>
      <diagonal/>
    </border>
    <border>
      <left style="thin">
        <color theme="1" tint="0.499984740745262"/>
      </left>
      <right style="thin">
        <color indexed="64"/>
      </right>
      <top/>
      <bottom style="thin">
        <color theme="1" tint="0.499984740745262"/>
      </bottom>
      <diagonal/>
    </border>
    <border>
      <left style="thin">
        <color rgb="FF000000"/>
      </left>
      <right style="thin">
        <color indexed="64"/>
      </right>
      <top style="thin">
        <color indexed="64"/>
      </top>
      <bottom style="thin">
        <color indexed="64"/>
      </bottom>
      <diagonal/>
    </border>
    <border>
      <left/>
      <right style="thin">
        <color indexed="64"/>
      </right>
      <top style="thin">
        <color theme="0"/>
      </top>
      <bottom/>
      <diagonal/>
    </border>
    <border>
      <left/>
      <right style="thin">
        <color indexed="64"/>
      </right>
      <top style="thick">
        <color theme="0"/>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499984740745262"/>
      </left>
      <right style="thin">
        <color theme="1" tint="0.499984740745262"/>
      </right>
      <top/>
      <bottom/>
      <diagonal/>
    </border>
    <border>
      <left/>
      <right/>
      <top/>
      <bottom style="thin">
        <color theme="1" tint="0.499984740745262"/>
      </bottom>
      <diagonal/>
    </border>
    <border>
      <left style="thin">
        <color auto="1"/>
      </left>
      <right/>
      <top/>
      <bottom style="thin">
        <color theme="1" tint="0.499984740745262"/>
      </bottom>
      <diagonal/>
    </border>
    <border>
      <left style="thin">
        <color indexed="64"/>
      </left>
      <right style="thin">
        <color theme="1" tint="0.499984740745262"/>
      </right>
      <top style="thin">
        <color indexed="64"/>
      </top>
      <bottom style="thin">
        <color theme="1" tint="0.499984740745262"/>
      </bottom>
      <diagonal/>
    </border>
    <border>
      <left style="thin">
        <color theme="1" tint="0.499984740745262"/>
      </left>
      <right style="thin">
        <color indexed="64"/>
      </right>
      <top style="thin">
        <color indexed="64"/>
      </top>
      <bottom style="thin">
        <color theme="1" tint="0.499984740745262"/>
      </bottom>
      <diagonal/>
    </border>
    <border>
      <left style="thin">
        <color theme="0" tint="-0.249977111117893"/>
      </left>
      <right style="thin">
        <color theme="0" tint="-0.249977111117893"/>
      </right>
      <top style="thin">
        <color theme="0" tint="-0.249977111117893"/>
      </top>
      <bottom style="thin">
        <color theme="1" tint="0.499984740745262"/>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diagonal/>
    </border>
    <border>
      <left/>
      <right/>
      <top/>
      <bottom style="medium">
        <color indexed="64"/>
      </bottom>
      <diagonal/>
    </border>
    <border>
      <left style="thin">
        <color theme="1" tint="0.34998626667073579"/>
      </left>
      <right style="thin">
        <color theme="0" tint="-0.14999847407452621"/>
      </right>
      <top/>
      <bottom/>
      <diagonal/>
    </border>
    <border>
      <left/>
      <right/>
      <top/>
      <bottom style="thin">
        <color theme="1" tint="0.34998626667073579"/>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indexed="64"/>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theme="1" tint="0.34998626667073579"/>
      </right>
      <top/>
      <bottom/>
      <diagonal/>
    </border>
    <border>
      <left style="thin">
        <color theme="1" tint="0.499984740745262"/>
      </left>
      <right style="thin">
        <color theme="0" tint="-0.24994659260841701"/>
      </right>
      <top style="thin">
        <color theme="1" tint="0.499984740745262"/>
      </top>
      <bottom style="thin">
        <color theme="0" tint="-0.24994659260841701"/>
      </bottom>
      <diagonal/>
    </border>
    <border>
      <left style="thin">
        <color theme="0" tint="-0.24994659260841701"/>
      </left>
      <right style="thin">
        <color theme="0" tint="-0.24994659260841701"/>
      </right>
      <top style="thin">
        <color theme="1" tint="0.499984740745262"/>
      </top>
      <bottom style="thin">
        <color theme="0" tint="-0.24994659260841701"/>
      </bottom>
      <diagonal/>
    </border>
    <border>
      <left style="thin">
        <color theme="0" tint="-0.24994659260841701"/>
      </left>
      <right style="thin">
        <color theme="1" tint="0.499984740745262"/>
      </right>
      <top style="thin">
        <color theme="1" tint="0.499984740745262"/>
      </top>
      <bottom style="thin">
        <color theme="0" tint="-0.24994659260841701"/>
      </bottom>
      <diagonal/>
    </border>
    <border>
      <left style="thin">
        <color theme="1"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1" tint="0.499984740745262"/>
      </right>
      <top style="thin">
        <color theme="0" tint="-0.24994659260841701"/>
      </top>
      <bottom style="thin">
        <color theme="0" tint="-0.24994659260841701"/>
      </bottom>
      <diagonal/>
    </border>
    <border>
      <left style="thin">
        <color theme="1" tint="0.499984740745262"/>
      </left>
      <right style="thin">
        <color theme="0" tint="-0.24994659260841701"/>
      </right>
      <top style="thin">
        <color theme="0" tint="-0.24994659260841701"/>
      </top>
      <bottom style="thin">
        <color theme="1" tint="0.499984740745262"/>
      </bottom>
      <diagonal/>
    </border>
    <border>
      <left style="thin">
        <color theme="0" tint="-0.24994659260841701"/>
      </left>
      <right style="thin">
        <color theme="0" tint="-0.24994659260841701"/>
      </right>
      <top style="thin">
        <color theme="0" tint="-0.24994659260841701"/>
      </top>
      <bottom style="thin">
        <color theme="1" tint="0.499984740745262"/>
      </bottom>
      <diagonal/>
    </border>
    <border>
      <left style="thin">
        <color theme="0" tint="-0.24994659260841701"/>
      </left>
      <right style="thin">
        <color theme="1" tint="0.499984740745262"/>
      </right>
      <top style="thin">
        <color theme="0" tint="-0.24994659260841701"/>
      </top>
      <bottom style="thin">
        <color theme="1" tint="0.499984740745262"/>
      </bottom>
      <diagonal/>
    </border>
    <border>
      <left style="thin">
        <color theme="1" tint="0.499984740745262"/>
      </left>
      <right style="thin">
        <color theme="0" tint="-0.249977111117893"/>
      </right>
      <top style="thin">
        <color theme="1" tint="0.499984740745262"/>
      </top>
      <bottom style="thin">
        <color theme="0" tint="-0.249977111117893"/>
      </bottom>
      <diagonal/>
    </border>
    <border>
      <left style="thin">
        <color theme="0" tint="-0.249977111117893"/>
      </left>
      <right style="thin">
        <color theme="0" tint="-0.249977111117893"/>
      </right>
      <top style="thin">
        <color theme="1" tint="0.499984740745262"/>
      </top>
      <bottom style="thin">
        <color theme="0" tint="-0.249977111117893"/>
      </bottom>
      <diagonal/>
    </border>
    <border>
      <left style="thin">
        <color theme="0" tint="-0.249977111117893"/>
      </left>
      <right style="thin">
        <color theme="1" tint="0.499984740745262"/>
      </right>
      <top style="thin">
        <color theme="1" tint="0.499984740745262"/>
      </top>
      <bottom style="thin">
        <color theme="0" tint="-0.249977111117893"/>
      </bottom>
      <diagonal/>
    </border>
    <border>
      <left style="thin">
        <color theme="1" tint="0.499984740745262"/>
      </left>
      <right style="thin">
        <color theme="0" tint="-0.249977111117893"/>
      </right>
      <top style="thin">
        <color theme="0" tint="-0.249977111117893"/>
      </top>
      <bottom style="thin">
        <color theme="0" tint="-0.249977111117893"/>
      </bottom>
      <diagonal/>
    </border>
    <border>
      <left style="thin">
        <color theme="0" tint="-0.249977111117893"/>
      </left>
      <right style="thin">
        <color theme="1" tint="0.499984740745262"/>
      </right>
      <top style="thin">
        <color theme="0" tint="-0.249977111117893"/>
      </top>
      <bottom style="thin">
        <color theme="0" tint="-0.249977111117893"/>
      </bottom>
      <diagonal/>
    </border>
    <border>
      <left style="thin">
        <color theme="1" tint="0.499984740745262"/>
      </left>
      <right style="thin">
        <color theme="0" tint="-0.249977111117893"/>
      </right>
      <top style="thin">
        <color theme="0" tint="-0.249977111117893"/>
      </top>
      <bottom style="thin">
        <color theme="1" tint="0.499984740745262"/>
      </bottom>
      <diagonal/>
    </border>
    <border>
      <left style="thin">
        <color theme="0" tint="-0.249977111117893"/>
      </left>
      <right style="thin">
        <color theme="1" tint="0.499984740745262"/>
      </right>
      <top style="thin">
        <color theme="0" tint="-0.249977111117893"/>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top/>
      <bottom style="thin">
        <color theme="1" tint="0.499984740745262"/>
      </bottom>
      <diagonal/>
    </border>
    <border>
      <left/>
      <right style="medium">
        <color theme="1" tint="0.499984740745262"/>
      </right>
      <top/>
      <bottom/>
      <diagonal/>
    </border>
    <border>
      <left style="medium">
        <color theme="1" tint="0.499984740745262"/>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right style="thin">
        <color indexed="64"/>
      </right>
      <top/>
      <bottom style="thin">
        <color theme="1" tint="0.34998626667073579"/>
      </bottom>
      <diagonal/>
    </border>
    <border>
      <left style="thin">
        <color theme="1" tint="0.249977111117893"/>
      </left>
      <right style="thin">
        <color theme="1" tint="0.249977111117893"/>
      </right>
      <top style="thin">
        <color theme="1" tint="0.249977111117893"/>
      </top>
      <bottom style="thin">
        <color theme="1" tint="0.249977111117893"/>
      </bottom>
      <diagonal/>
    </border>
    <border>
      <left/>
      <right/>
      <top style="thin">
        <color theme="1" tint="0.249977111117893"/>
      </top>
      <bottom/>
      <diagonal/>
    </border>
    <border>
      <left/>
      <right style="medium">
        <color theme="1" tint="0.499984740745262"/>
      </right>
      <top style="thin">
        <color theme="1" tint="0.499984740745262"/>
      </top>
      <bottom style="thin">
        <color theme="1" tint="0.499984740745262"/>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1" tint="0.34998626667073579"/>
      </left>
      <right/>
      <top/>
      <bottom style="thin">
        <color theme="1" tint="0.499984740745262"/>
      </bottom>
      <diagonal/>
    </border>
    <border>
      <left/>
      <right style="thin">
        <color theme="1" tint="0.34998626667073579"/>
      </right>
      <top/>
      <bottom style="thin">
        <color theme="1" tint="0.499984740745262"/>
      </bottom>
      <diagonal/>
    </border>
    <border>
      <left style="medium">
        <color theme="1" tint="0.249977111117893"/>
      </left>
      <right/>
      <top style="medium">
        <color theme="1" tint="0.249977111117893"/>
      </top>
      <bottom/>
      <diagonal/>
    </border>
    <border>
      <left style="medium">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medium">
        <color theme="1" tint="0.249977111117893"/>
      </right>
      <top style="thin">
        <color theme="1" tint="0.249977111117893"/>
      </top>
      <bottom style="thin">
        <color theme="1" tint="0.249977111117893"/>
      </bottom>
      <diagonal/>
    </border>
    <border>
      <left style="medium">
        <color theme="1" tint="0.249977111117893"/>
      </left>
      <right style="thin">
        <color theme="1" tint="0.499984740745262"/>
      </right>
      <top/>
      <bottom style="thin">
        <color theme="1" tint="0.499984740745262"/>
      </bottom>
      <diagonal/>
    </border>
    <border>
      <left style="thin">
        <color theme="1" tint="0.499984740745262"/>
      </left>
      <right style="medium">
        <color theme="1" tint="0.249977111117893"/>
      </right>
      <top/>
      <bottom style="thin">
        <color theme="1" tint="0.499984740745262"/>
      </bottom>
      <diagonal/>
    </border>
    <border>
      <left style="medium">
        <color theme="1" tint="0.249977111117893"/>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249977111117893"/>
      </right>
      <top style="thin">
        <color theme="1" tint="0.499984740745262"/>
      </top>
      <bottom style="thin">
        <color theme="1" tint="0.499984740745262"/>
      </bottom>
      <diagonal/>
    </border>
    <border>
      <left style="medium">
        <color theme="1" tint="0.249977111117893"/>
      </left>
      <right style="thin">
        <color theme="1" tint="0.499984740745262"/>
      </right>
      <top style="thin">
        <color theme="1" tint="0.499984740745262"/>
      </top>
      <bottom style="medium">
        <color theme="1" tint="0.249977111117893"/>
      </bottom>
      <diagonal/>
    </border>
    <border>
      <left style="thin">
        <color theme="1" tint="0.499984740745262"/>
      </left>
      <right style="medium">
        <color theme="1" tint="0.249977111117893"/>
      </right>
      <top style="thin">
        <color theme="1" tint="0.499984740745262"/>
      </top>
      <bottom style="medium">
        <color theme="1" tint="0.249977111117893"/>
      </bottom>
      <diagonal/>
    </border>
    <border>
      <left style="medium">
        <color theme="1" tint="0.249977111117893"/>
      </left>
      <right/>
      <top style="medium">
        <color theme="1" tint="0.249977111117893"/>
      </top>
      <bottom style="thin">
        <color theme="1" tint="0.249977111117893"/>
      </bottom>
      <diagonal/>
    </border>
    <border>
      <left style="medium">
        <color theme="1" tint="0.249977111117893"/>
      </left>
      <right/>
      <top style="thin">
        <color theme="1" tint="0.249977111117893"/>
      </top>
      <bottom style="thin">
        <color theme="1" tint="0.249977111117893"/>
      </bottom>
      <diagonal/>
    </border>
    <border>
      <left/>
      <right style="medium">
        <color theme="1" tint="0.249977111117893"/>
      </right>
      <top style="thin">
        <color theme="1" tint="0.249977111117893"/>
      </top>
      <bottom style="thin">
        <color theme="1" tint="0.249977111117893"/>
      </bottom>
      <diagonal/>
    </border>
    <border>
      <left style="thin">
        <color indexed="64"/>
      </left>
      <right/>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249977111117893"/>
      </left>
      <right style="thin">
        <color indexed="64"/>
      </right>
      <top style="thin">
        <color theme="1" tint="0.249977111117893"/>
      </top>
      <bottom style="thin">
        <color theme="1" tint="0.249977111117893"/>
      </bottom>
      <diagonal/>
    </border>
    <border>
      <left/>
      <right style="thin">
        <color rgb="FF000000"/>
      </right>
      <top style="thin">
        <color indexed="64"/>
      </top>
      <bottom style="thin">
        <color indexed="64"/>
      </bottom>
      <diagonal/>
    </border>
    <border>
      <left style="thin">
        <color theme="0" tint="-0.249977111117893"/>
      </left>
      <right style="thin">
        <color indexed="64"/>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1" tint="0.499984740745262"/>
      </bottom>
      <diagonal/>
    </border>
    <border>
      <left style="thin">
        <color theme="0" tint="-0.249977111117893"/>
      </left>
      <right style="thin">
        <color indexed="64"/>
      </right>
      <top style="thin">
        <color theme="0" tint="-0.249977111117893"/>
      </top>
      <bottom style="thin">
        <color indexed="64"/>
      </bottom>
      <diagonal/>
    </border>
    <border>
      <left style="thin">
        <color theme="1" tint="0.34998626667073579"/>
      </left>
      <right/>
      <top style="thin">
        <color theme="1" tint="0.34998626667073579"/>
      </top>
      <bottom style="thin">
        <color theme="1" tint="0.34998626667073579"/>
      </bottom>
      <diagonal/>
    </border>
    <border>
      <left/>
      <right style="thin">
        <color indexed="64"/>
      </right>
      <top style="thin">
        <color theme="1" tint="0.34998626667073579"/>
      </top>
      <bottom style="thin">
        <color theme="1" tint="0.34998626667073579"/>
      </bottom>
      <diagonal/>
    </border>
    <border>
      <left style="medium">
        <color indexed="64"/>
      </left>
      <right/>
      <top style="medium">
        <color indexed="64"/>
      </top>
      <bottom style="thin">
        <color theme="1" tint="0.249977111117893"/>
      </bottom>
      <diagonal/>
    </border>
    <border>
      <left/>
      <right/>
      <top style="medium">
        <color indexed="64"/>
      </top>
      <bottom style="thin">
        <color theme="1" tint="0.249977111117893"/>
      </bottom>
      <diagonal/>
    </border>
    <border>
      <left/>
      <right style="medium">
        <color indexed="64"/>
      </right>
      <top style="medium">
        <color indexed="64"/>
      </top>
      <bottom style="thin">
        <color theme="1" tint="0.249977111117893"/>
      </bottom>
      <diagonal/>
    </border>
    <border>
      <left style="medium">
        <color indexed="64"/>
      </left>
      <right/>
      <top style="thin">
        <color theme="1" tint="0.249977111117893"/>
      </top>
      <bottom style="thin">
        <color theme="1" tint="0.249977111117893"/>
      </bottom>
      <diagonal/>
    </border>
    <border>
      <left style="thin">
        <color theme="1" tint="0.249977111117893"/>
      </left>
      <right style="medium">
        <color indexed="64"/>
      </right>
      <top style="thin">
        <color theme="1" tint="0.249977111117893"/>
      </top>
      <bottom style="thin">
        <color theme="1" tint="0.249977111117893"/>
      </bottom>
      <diagonal/>
    </border>
    <border>
      <left style="medium">
        <color indexed="64"/>
      </left>
      <right style="thin">
        <color theme="1" tint="0.249977111117893"/>
      </right>
      <top style="thin">
        <color theme="1" tint="0.249977111117893"/>
      </top>
      <bottom style="thin">
        <color theme="1" tint="0.249977111117893"/>
      </bottom>
      <diagonal/>
    </border>
    <border>
      <left style="medium">
        <color indexed="64"/>
      </left>
      <right style="thin">
        <color theme="1" tint="0.499984740745262"/>
      </right>
      <top/>
      <bottom style="thin">
        <color theme="1" tint="0.499984740745262"/>
      </bottom>
      <diagonal/>
    </border>
    <border>
      <left style="thin">
        <color theme="1" tint="0.499984740745262"/>
      </left>
      <right style="medium">
        <color indexed="64"/>
      </right>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medium">
        <color indexed="64"/>
      </bottom>
      <diagonal/>
    </border>
    <border>
      <left style="medium">
        <color indexed="64"/>
      </left>
      <right style="thin">
        <color theme="1" tint="0.499984740745262"/>
      </right>
      <top style="thin">
        <color theme="1" tint="0.499984740745262"/>
      </top>
      <bottom/>
      <diagonal/>
    </border>
    <border>
      <left style="thin">
        <color theme="1" tint="0.499984740745262"/>
      </left>
      <right style="medium">
        <color indexed="64"/>
      </right>
      <top/>
      <bottom/>
      <diagonal/>
    </border>
    <border>
      <left style="medium">
        <color indexed="64"/>
      </left>
      <right style="thin">
        <color theme="1" tint="0.499984740745262"/>
      </right>
      <top/>
      <bottom style="medium">
        <color indexed="64"/>
      </bottom>
      <diagonal/>
    </border>
    <border>
      <left style="medium">
        <color theme="1" tint="0.499984740745262"/>
      </left>
      <right style="medium">
        <color indexed="64"/>
      </right>
      <top/>
      <bottom style="medium">
        <color indexed="64"/>
      </bottom>
      <diagonal/>
    </border>
    <border>
      <left style="medium">
        <color indexed="64"/>
      </left>
      <right/>
      <top style="thin">
        <color theme="1" tint="0.499984740745262"/>
      </top>
      <bottom style="thin">
        <color theme="1" tint="0.499984740745262"/>
      </bottom>
      <diagonal/>
    </border>
    <border>
      <left/>
      <right style="medium">
        <color indexed="64"/>
      </right>
      <top style="thin">
        <color theme="1" tint="0.499984740745262"/>
      </top>
      <bottom style="thin">
        <color theme="1" tint="0.499984740745262"/>
      </bottom>
      <diagonal/>
    </border>
    <border>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top style="thin">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tint="0.34998626667073579"/>
      </bottom>
      <diagonal/>
    </border>
    <border>
      <left style="thin">
        <color theme="0" tint="-0.14996795556505021"/>
      </left>
      <right style="thin">
        <color theme="0" tint="-0.14996795556505021"/>
      </right>
      <top style="thin">
        <color theme="0" tint="-0.14996795556505021"/>
      </top>
      <bottom style="medium">
        <color theme="1" tint="0.34998626667073579"/>
      </bottom>
      <diagonal/>
    </border>
    <border>
      <left style="thin">
        <color theme="0" tint="-0.14996795556505021"/>
      </left>
      <right/>
      <top style="thin">
        <color theme="0" tint="-0.14996795556505021"/>
      </top>
      <bottom style="medium">
        <color theme="1" tint="0.34998626667073579"/>
      </bottom>
      <diagonal/>
    </border>
    <border>
      <left/>
      <right style="thin">
        <color theme="0" tint="-0.14996795556505021"/>
      </right>
      <top style="medium">
        <color theme="1" tint="0.34998626667073579"/>
      </top>
      <bottom style="thin">
        <color theme="0" tint="-0.14996795556505021"/>
      </bottom>
      <diagonal/>
    </border>
    <border>
      <left style="thin">
        <color theme="0" tint="-0.14996795556505021"/>
      </left>
      <right style="thin">
        <color theme="0" tint="-0.14996795556505021"/>
      </right>
      <top style="medium">
        <color theme="1" tint="0.34998626667073579"/>
      </top>
      <bottom style="thin">
        <color theme="0" tint="-0.14996795556505021"/>
      </bottom>
      <diagonal/>
    </border>
    <border>
      <left style="thin">
        <color theme="0" tint="-0.14996795556505021"/>
      </left>
      <right/>
      <top style="medium">
        <color theme="1" tint="0.34998626667073579"/>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style="thin">
        <color theme="1"/>
      </left>
      <right style="thin">
        <color theme="0" tint="-0.14996795556505021"/>
      </right>
      <top style="thin">
        <color theme="1"/>
      </top>
      <bottom style="thin">
        <color theme="0" tint="-0.14996795556505021"/>
      </bottom>
      <diagonal/>
    </border>
    <border>
      <left style="thin">
        <color theme="0" tint="-0.14996795556505021"/>
      </left>
      <right style="thin">
        <color theme="0" tint="-0.14996795556505021"/>
      </right>
      <top style="thin">
        <color theme="1"/>
      </top>
      <bottom style="thin">
        <color theme="0" tint="-0.14996795556505021"/>
      </bottom>
      <diagonal/>
    </border>
    <border>
      <left style="thin">
        <color theme="1"/>
      </left>
      <right style="thin">
        <color theme="0" tint="-0.14996795556505021"/>
      </right>
      <top style="thin">
        <color theme="0" tint="-0.14996795556505021"/>
      </top>
      <bottom style="thin">
        <color theme="0" tint="-0.1499679555650502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indexed="64"/>
      </left>
      <right style="thin">
        <color theme="0" tint="-4.9989318521683403E-2"/>
      </right>
      <top style="thin">
        <color indexed="64"/>
      </top>
      <bottom style="thin">
        <color indexed="64"/>
      </bottom>
      <diagonal/>
    </border>
    <border>
      <left style="thin">
        <color theme="0" tint="-4.9989318521683403E-2"/>
      </left>
      <right style="thin">
        <color theme="0" tint="-4.9989318521683403E-2"/>
      </right>
      <top style="thin">
        <color indexed="64"/>
      </top>
      <bottom style="thin">
        <color indexed="64"/>
      </bottom>
      <diagonal/>
    </border>
    <border>
      <left style="thin">
        <color theme="0" tint="-4.9989318521683403E-2"/>
      </left>
      <right style="thin">
        <color indexed="64"/>
      </right>
      <top style="thin">
        <color indexed="64"/>
      </top>
      <bottom style="thin">
        <color indexed="64"/>
      </bottom>
      <diagonal/>
    </border>
    <border>
      <left style="thin">
        <color theme="0" tint="-0.14996795556505021"/>
      </left>
      <right style="thin">
        <color indexed="64"/>
      </right>
      <top style="thin">
        <color theme="0" tint="-0.14996795556505021"/>
      </top>
      <bottom/>
      <diagonal/>
    </border>
    <border>
      <left/>
      <right style="thin">
        <color theme="0" tint="-0.14996795556505021"/>
      </right>
      <top style="thin">
        <color theme="0" tint="-0.14996795556505021"/>
      </top>
      <bottom style="thin">
        <color indexed="64"/>
      </bottom>
      <diagonal/>
    </border>
    <border>
      <left style="thin">
        <color theme="0" tint="-0.14996795556505021"/>
      </left>
      <right/>
      <top style="thin">
        <color theme="0" tint="-0.14996795556505021"/>
      </top>
      <bottom style="thin">
        <color indexed="64"/>
      </bottom>
      <diagonal/>
    </border>
    <border>
      <left style="thin">
        <color auto="1"/>
      </left>
      <right style="thin">
        <color indexed="64"/>
      </right>
      <top style="thin">
        <color indexed="64"/>
      </top>
      <bottom style="thin">
        <color theme="0" tint="-0.14996795556505021"/>
      </bottom>
      <diagonal/>
    </border>
    <border>
      <left style="thin">
        <color auto="1"/>
      </left>
      <right style="thin">
        <color indexed="64"/>
      </right>
      <top style="thin">
        <color theme="0" tint="-0.14996795556505021"/>
      </top>
      <bottom style="thin">
        <color theme="0" tint="-0.14996795556505021"/>
      </bottom>
      <diagonal/>
    </border>
    <border>
      <left style="thin">
        <color auto="1"/>
      </left>
      <right style="thin">
        <color indexed="64"/>
      </right>
      <top style="thin">
        <color theme="0" tint="-0.14996795556505021"/>
      </top>
      <bottom style="thin">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auto="1"/>
      </left>
      <right style="thin">
        <color indexed="64"/>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right style="thin">
        <color indexed="64"/>
      </right>
      <top style="thin">
        <color theme="0" tint="-0.14996795556505021"/>
      </top>
      <bottom/>
      <diagonal/>
    </border>
    <border>
      <left/>
      <right style="thin">
        <color theme="1" tint="0.499984740745262"/>
      </right>
      <top/>
      <bottom style="thin">
        <color theme="1" tint="0.499984740745262"/>
      </bottom>
      <diagonal/>
    </border>
    <border>
      <left/>
      <right/>
      <top style="thin">
        <color theme="1" tint="0.34998626667073579"/>
      </top>
      <bottom style="thin">
        <color theme="1" tint="0.34998626667073579"/>
      </bottom>
      <diagonal/>
    </border>
    <border>
      <left style="thin">
        <color theme="1" tint="0.249977111117893"/>
      </left>
      <right/>
      <top style="thin">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diagonal/>
    </border>
    <border>
      <left/>
      <right style="thin">
        <color theme="1" tint="0.249977111117893"/>
      </right>
      <top style="thin">
        <color theme="1" tint="0.249977111117893"/>
      </top>
      <bottom/>
      <diagonal/>
    </border>
    <border>
      <left style="thin">
        <color rgb="FF808080"/>
      </left>
      <right style="thin">
        <color rgb="FFBFBFBF"/>
      </right>
      <top style="thin">
        <color rgb="FFBFBFBF"/>
      </top>
      <bottom style="thin">
        <color rgb="FFBFBFBF"/>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theme="1" tint="0.34998626667073579"/>
      </top>
      <bottom/>
      <diagonal/>
    </border>
    <border>
      <left style="thin">
        <color indexed="64"/>
      </left>
      <right/>
      <top style="thin">
        <color theme="1" tint="0.34998626667073579"/>
      </top>
      <bottom/>
      <diagonal/>
    </border>
    <border>
      <left/>
      <right style="thin">
        <color theme="1" tint="0.499984740745262"/>
      </right>
      <top style="thin">
        <color theme="1" tint="0.34998626667073579"/>
      </top>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top style="thin">
        <color auto="1"/>
      </top>
      <bottom style="thin">
        <color theme="1" tint="0.249977111117893"/>
      </bottom>
      <diagonal/>
    </border>
    <border>
      <left/>
      <right/>
      <top style="thin">
        <color indexed="64"/>
      </top>
      <bottom style="thin">
        <color theme="1" tint="0.249977111117893"/>
      </bottom>
      <diagonal/>
    </border>
    <border>
      <left/>
      <right style="thin">
        <color indexed="64"/>
      </right>
      <top style="thin">
        <color indexed="64"/>
      </top>
      <bottom style="thin">
        <color theme="1" tint="0.249977111117893"/>
      </bottom>
      <diagonal/>
    </border>
    <border>
      <left style="thin">
        <color indexed="64"/>
      </left>
      <right/>
      <top style="thin">
        <color theme="1" tint="0.249977111117893"/>
      </top>
      <bottom style="thin">
        <color theme="1" tint="0.249977111117893"/>
      </bottom>
      <diagonal/>
    </border>
    <border>
      <left/>
      <right style="thin">
        <color indexed="64"/>
      </right>
      <top style="thin">
        <color theme="1" tint="0.249977111117893"/>
      </top>
      <bottom style="thin">
        <color theme="1" tint="0.249977111117893"/>
      </bottom>
      <diagonal/>
    </border>
    <border>
      <left style="thin">
        <color indexed="64"/>
      </left>
      <right/>
      <top style="thin">
        <color theme="1" tint="0.249977111117893"/>
      </top>
      <bottom/>
      <diagonal/>
    </border>
    <border>
      <left/>
      <right style="thin">
        <color indexed="64"/>
      </right>
      <top style="thin">
        <color theme="1" tint="0.249977111117893"/>
      </top>
      <bottom/>
      <diagonal/>
    </border>
    <border>
      <left style="thin">
        <color indexed="64"/>
      </left>
      <right style="thin">
        <color theme="1" tint="0.249977111117893"/>
      </right>
      <top style="thin">
        <color theme="1" tint="0.249977111117893"/>
      </top>
      <bottom style="thin">
        <color theme="1" tint="0.249977111117893"/>
      </bottom>
      <diagonal/>
    </border>
    <border>
      <left style="thin">
        <color theme="1" tint="0.249977111117893"/>
      </left>
      <right style="thin">
        <color indexed="64"/>
      </right>
      <top style="thin">
        <color theme="1" tint="0.499984740745262"/>
      </top>
      <bottom/>
      <diagonal/>
    </border>
    <border>
      <left style="thin">
        <color theme="1" tint="0.249977111117893"/>
      </left>
      <right style="thin">
        <color indexed="64"/>
      </right>
      <top/>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theme="0" tint="-0.34998626667073579"/>
      </left>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style="thin">
        <color theme="1" tint="0.249977111117893"/>
      </left>
      <right style="medium">
        <color theme="1" tint="0.249977111117893"/>
      </right>
      <top/>
      <bottom style="thin">
        <color theme="1" tint="0.249977111117893"/>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auto="1"/>
      </top>
      <bottom/>
      <diagonal/>
    </border>
    <border>
      <left style="medium">
        <color indexed="64"/>
      </left>
      <right/>
      <top/>
      <bottom style="thin">
        <color theme="1" tint="0.499984740745262"/>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7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164" fontId="4"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9" fillId="0" borderId="0" applyNumberFormat="0" applyFill="0" applyBorder="0" applyAlignment="0" applyProtection="0">
      <alignment vertical="top"/>
      <protection locked="0"/>
    </xf>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7" fillId="0" borderId="0"/>
    <xf numFmtId="0" fontId="4" fillId="0" borderId="0"/>
    <xf numFmtId="0" fontId="37" fillId="0" borderId="0"/>
    <xf numFmtId="0" fontId="4" fillId="0" borderId="0"/>
    <xf numFmtId="0" fontId="11" fillId="0" borderId="0"/>
    <xf numFmtId="0" fontId="3" fillId="0" borderId="0"/>
    <xf numFmtId="0" fontId="31" fillId="0" borderId="0">
      <alignment vertical="center"/>
    </xf>
    <xf numFmtId="0" fontId="32" fillId="0" borderId="0">
      <alignment vertical="center"/>
    </xf>
    <xf numFmtId="0" fontId="5" fillId="0" borderId="0"/>
    <xf numFmtId="0" fontId="5" fillId="0" borderId="0"/>
    <xf numFmtId="0" fontId="6" fillId="0" borderId="0"/>
    <xf numFmtId="0" fontId="3" fillId="0" borderId="0"/>
    <xf numFmtId="0" fontId="3" fillId="0" borderId="0"/>
    <xf numFmtId="0" fontId="5" fillId="0" borderId="0"/>
    <xf numFmtId="0" fontId="6" fillId="0" borderId="0"/>
    <xf numFmtId="0" fontId="6" fillId="0" borderId="0"/>
    <xf numFmtId="0" fontId="30" fillId="0" borderId="0">
      <alignment vertical="center"/>
    </xf>
    <xf numFmtId="0" fontId="33" fillId="0" borderId="0"/>
    <xf numFmtId="0" fontId="30" fillId="0" borderId="0">
      <alignment vertical="center"/>
    </xf>
    <xf numFmtId="0" fontId="5" fillId="0" borderId="0"/>
    <xf numFmtId="0" fontId="5" fillId="0" borderId="0"/>
    <xf numFmtId="0" fontId="5" fillId="0" borderId="0"/>
    <xf numFmtId="0" fontId="13" fillId="23" borderId="7" applyNumberFormat="0" applyFont="0" applyAlignment="0" applyProtection="0"/>
    <xf numFmtId="0" fontId="26" fillId="20"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0" fontId="2" fillId="0" borderId="0"/>
    <xf numFmtId="0" fontId="56" fillId="0" borderId="0"/>
    <xf numFmtId="0" fontId="3" fillId="0" borderId="0"/>
    <xf numFmtId="0" fontId="3" fillId="0" borderId="0"/>
  </cellStyleXfs>
  <cellXfs count="847">
    <xf numFmtId="0" fontId="0" fillId="0" borderId="0" xfId="0"/>
    <xf numFmtId="0" fontId="4" fillId="0" borderId="0" xfId="40"/>
    <xf numFmtId="0" fontId="4" fillId="0" borderId="0" xfId="0" applyFont="1"/>
    <xf numFmtId="0" fontId="38" fillId="0" borderId="0" xfId="0" applyFont="1"/>
    <xf numFmtId="0" fontId="4" fillId="0" borderId="0" xfId="0" applyFont="1" applyAlignment="1">
      <alignment horizontal="left" vertical="center"/>
    </xf>
    <xf numFmtId="0" fontId="4" fillId="0" borderId="0" xfId="0" applyFont="1" applyAlignment="1">
      <alignment wrapText="1"/>
    </xf>
    <xf numFmtId="166" fontId="0" fillId="0" borderId="0" xfId="0" applyNumberFormat="1" applyAlignment="1">
      <alignment horizontal="left" vertical="top"/>
    </xf>
    <xf numFmtId="166" fontId="4" fillId="0" borderId="0" xfId="0" applyNumberFormat="1" applyFont="1" applyAlignment="1">
      <alignment horizontal="left" vertical="top"/>
    </xf>
    <xf numFmtId="0" fontId="0" fillId="0" borderId="0" xfId="0" applyAlignment="1">
      <alignment vertical="top"/>
    </xf>
    <xf numFmtId="0" fontId="4" fillId="0" borderId="0" xfId="0" applyFont="1" applyAlignment="1">
      <alignment vertical="center"/>
    </xf>
    <xf numFmtId="166" fontId="4" fillId="0" borderId="0" xfId="0" applyNumberFormat="1" applyFont="1" applyAlignment="1">
      <alignment horizontal="left" vertical="center"/>
    </xf>
    <xf numFmtId="166" fontId="0" fillId="0" borderId="0" xfId="0" applyNumberFormat="1" applyAlignment="1">
      <alignment horizontal="left"/>
    </xf>
    <xf numFmtId="0" fontId="35" fillId="24" borderId="0" xfId="0" applyFont="1" applyFill="1" applyAlignment="1">
      <alignment vertical="top"/>
    </xf>
    <xf numFmtId="0" fontId="11" fillId="0" borderId="0" xfId="42" applyFont="1" applyAlignment="1">
      <alignment vertical="center"/>
    </xf>
    <xf numFmtId="0" fontId="11" fillId="0" borderId="0" xfId="42" applyFont="1" applyAlignment="1">
      <alignment horizontal="left" vertical="center"/>
    </xf>
    <xf numFmtId="0" fontId="11" fillId="0" borderId="0" xfId="0" applyFont="1" applyAlignment="1">
      <alignment vertical="center"/>
    </xf>
    <xf numFmtId="0" fontId="4" fillId="0" borderId="0" xfId="0" applyFont="1" applyProtection="1">
      <protection hidden="1"/>
    </xf>
    <xf numFmtId="0" fontId="68" fillId="0" borderId="0" xfId="0" applyFont="1" applyProtection="1">
      <protection hidden="1"/>
    </xf>
    <xf numFmtId="0" fontId="69" fillId="0" borderId="0" xfId="0" applyFont="1" applyProtection="1">
      <protection hidden="1"/>
    </xf>
    <xf numFmtId="0" fontId="49" fillId="0" borderId="0" xfId="0" applyFont="1" applyProtection="1">
      <protection hidden="1"/>
    </xf>
    <xf numFmtId="0" fontId="11" fillId="0" borderId="0" xfId="0" applyFont="1" applyAlignment="1" applyProtection="1">
      <alignment horizontal="center" vertical="center"/>
      <protection hidden="1"/>
    </xf>
    <xf numFmtId="0" fontId="11" fillId="0" borderId="0" xfId="0" applyFont="1" applyAlignment="1" applyProtection="1">
      <alignment vertical="top"/>
      <protection hidden="1"/>
    </xf>
    <xf numFmtId="0" fontId="73" fillId="0" borderId="15" xfId="0" applyFont="1" applyBorder="1" applyAlignment="1">
      <alignment horizontal="left" vertical="center"/>
    </xf>
    <xf numFmtId="0" fontId="73" fillId="0" borderId="15" xfId="0" applyFont="1" applyBorder="1" applyAlignment="1">
      <alignment vertical="center"/>
    </xf>
    <xf numFmtId="0" fontId="73" fillId="0" borderId="16" xfId="0" applyFont="1" applyBorder="1" applyAlignment="1">
      <alignment vertical="center"/>
    </xf>
    <xf numFmtId="49" fontId="11" fillId="25" borderId="18" xfId="0" applyNumberFormat="1" applyFont="1" applyFill="1" applyBorder="1" applyAlignment="1" applyProtection="1">
      <alignment horizontal="left" vertical="center" wrapText="1"/>
      <protection locked="0"/>
    </xf>
    <xf numFmtId="0" fontId="11" fillId="25" borderId="18" xfId="0" applyFont="1" applyFill="1" applyBorder="1" applyAlignment="1" applyProtection="1">
      <alignment vertical="center"/>
      <protection locked="0"/>
    </xf>
    <xf numFmtId="0" fontId="11" fillId="25" borderId="18" xfId="0" applyFont="1" applyFill="1" applyBorder="1" applyAlignment="1" applyProtection="1">
      <alignment vertical="center" wrapText="1"/>
      <protection locked="0"/>
    </xf>
    <xf numFmtId="4" fontId="11" fillId="25" borderId="18" xfId="0" applyNumberFormat="1" applyFont="1" applyFill="1" applyBorder="1" applyAlignment="1" applyProtection="1">
      <alignment vertical="center"/>
      <protection locked="0"/>
    </xf>
    <xf numFmtId="0" fontId="11" fillId="24" borderId="0" xfId="0" applyFont="1" applyFill="1" applyAlignment="1">
      <alignment horizontal="left" vertical="center"/>
    </xf>
    <xf numFmtId="0" fontId="11" fillId="24" borderId="0" xfId="0" applyFont="1" applyFill="1" applyAlignment="1">
      <alignment vertical="center"/>
    </xf>
    <xf numFmtId="0" fontId="35" fillId="24" borderId="0" xfId="0" applyFont="1" applyFill="1" applyAlignment="1">
      <alignment horizontal="left" vertical="center"/>
    </xf>
    <xf numFmtId="0" fontId="35" fillId="24" borderId="0" xfId="0" applyFont="1" applyFill="1" applyAlignment="1">
      <alignment vertical="center"/>
    </xf>
    <xf numFmtId="0" fontId="35" fillId="0" borderId="0" xfId="0" applyFont="1" applyAlignment="1">
      <alignment vertical="center"/>
    </xf>
    <xf numFmtId="0" fontId="73" fillId="0" borderId="15" xfId="0" applyFont="1" applyBorder="1" applyAlignment="1">
      <alignment horizontal="center" vertical="center"/>
    </xf>
    <xf numFmtId="0" fontId="11" fillId="24" borderId="0" xfId="0" applyFont="1" applyFill="1" applyAlignment="1">
      <alignment horizontal="center" vertical="center"/>
    </xf>
    <xf numFmtId="0" fontId="35" fillId="24" borderId="0" xfId="0" applyFont="1" applyFill="1" applyAlignment="1">
      <alignment horizontal="center" vertical="center"/>
    </xf>
    <xf numFmtId="0" fontId="4" fillId="0" borderId="0" xfId="0" applyFont="1" applyAlignment="1" applyProtection="1">
      <alignment vertical="center"/>
      <protection hidden="1"/>
    </xf>
    <xf numFmtId="0" fontId="39" fillId="0" borderId="0" xfId="0" applyFont="1" applyAlignment="1" applyProtection="1">
      <alignment vertical="center"/>
      <protection hidden="1"/>
    </xf>
    <xf numFmtId="0" fontId="0" fillId="24" borderId="0" xfId="0" applyFill="1" applyAlignment="1">
      <alignment vertical="top"/>
    </xf>
    <xf numFmtId="0" fontId="0" fillId="25" borderId="0" xfId="0" applyFill="1" applyAlignment="1">
      <alignment vertical="top"/>
    </xf>
    <xf numFmtId="0" fontId="0" fillId="24" borderId="0" xfId="0" applyFill="1" applyAlignment="1" applyProtection="1">
      <alignment vertical="top"/>
      <protection locked="0"/>
    </xf>
    <xf numFmtId="0" fontId="0" fillId="24" borderId="0" xfId="0" applyFill="1" applyAlignment="1">
      <alignment vertical="center"/>
    </xf>
    <xf numFmtId="49" fontId="0" fillId="24" borderId="0" xfId="0" applyNumberFormat="1" applyFill="1" applyAlignment="1">
      <alignment horizontal="center" vertical="center"/>
    </xf>
    <xf numFmtId="49" fontId="75" fillId="0" borderId="0" xfId="35" applyNumberFormat="1" applyFont="1" applyFill="1" applyBorder="1" applyAlignment="1" applyProtection="1">
      <alignment horizontal="center" vertical="center" wrapText="1"/>
    </xf>
    <xf numFmtId="0" fontId="75" fillId="0" borderId="0" xfId="35" applyFont="1" applyFill="1" applyBorder="1" applyAlignment="1" applyProtection="1">
      <alignment horizontal="center" vertical="center" wrapText="1"/>
    </xf>
    <xf numFmtId="0" fontId="4" fillId="0" borderId="0" xfId="0" applyFont="1" applyAlignment="1">
      <alignment vertical="top"/>
    </xf>
    <xf numFmtId="0" fontId="7" fillId="0" borderId="0" xfId="0" applyFont="1" applyAlignment="1">
      <alignment vertical="top"/>
    </xf>
    <xf numFmtId="0" fontId="0" fillId="0" borderId="0" xfId="0" applyAlignment="1" applyProtection="1">
      <alignment vertical="top"/>
      <protection locked="0"/>
    </xf>
    <xf numFmtId="49" fontId="11" fillId="0" borderId="21" xfId="0" applyNumberFormat="1" applyFont="1" applyBorder="1" applyAlignment="1" applyProtection="1">
      <alignment horizontal="left" vertical="center" wrapText="1"/>
      <protection locked="0"/>
    </xf>
    <xf numFmtId="0" fontId="11" fillId="0" borderId="21" xfId="0" applyFont="1" applyBorder="1" applyAlignment="1" applyProtection="1">
      <alignment vertical="center"/>
      <protection locked="0"/>
    </xf>
    <xf numFmtId="1" fontId="76" fillId="0" borderId="0" xfId="0" applyNumberFormat="1" applyFont="1" applyAlignment="1">
      <alignment vertical="top"/>
    </xf>
    <xf numFmtId="0" fontId="70" fillId="0" borderId="0" xfId="0" applyFont="1" applyAlignment="1">
      <alignment horizontal="center" vertical="center" wrapText="1"/>
    </xf>
    <xf numFmtId="0" fontId="4" fillId="0" borderId="0" xfId="0" applyFont="1" applyAlignment="1">
      <alignment vertical="center" wrapText="1"/>
    </xf>
    <xf numFmtId="0" fontId="44" fillId="28" borderId="0" xfId="0" applyFont="1" applyFill="1" applyAlignment="1" applyProtection="1">
      <alignment vertical="center"/>
      <protection hidden="1"/>
    </xf>
    <xf numFmtId="0" fontId="11" fillId="28" borderId="0" xfId="0" applyFont="1" applyFill="1" applyAlignment="1" applyProtection="1">
      <alignment horizontal="left" vertical="center"/>
      <protection hidden="1"/>
    </xf>
    <xf numFmtId="0" fontId="82" fillId="28" borderId="0" xfId="0" applyFont="1" applyFill="1" applyAlignment="1" applyProtection="1">
      <alignment horizontal="left" vertical="center"/>
      <protection hidden="1"/>
    </xf>
    <xf numFmtId="0" fontId="11" fillId="28" borderId="0" xfId="0" applyFont="1" applyFill="1" applyAlignment="1" applyProtection="1">
      <alignment vertical="center"/>
      <protection hidden="1"/>
    </xf>
    <xf numFmtId="0" fontId="12" fillId="28" borderId="0" xfId="0" applyFont="1" applyFill="1" applyAlignment="1" applyProtection="1">
      <alignment horizontal="left" vertical="center"/>
      <protection hidden="1"/>
    </xf>
    <xf numFmtId="0" fontId="69" fillId="28" borderId="0" xfId="0" applyFont="1" applyFill="1" applyAlignment="1" applyProtection="1">
      <alignment vertical="center"/>
      <protection hidden="1"/>
    </xf>
    <xf numFmtId="0" fontId="11" fillId="28" borderId="22" xfId="0" applyFont="1" applyFill="1" applyBorder="1" applyAlignment="1" applyProtection="1">
      <alignment horizontal="left" vertical="center"/>
      <protection hidden="1"/>
    </xf>
    <xf numFmtId="0" fontId="44" fillId="28" borderId="22" xfId="0" applyFont="1" applyFill="1" applyBorder="1" applyAlignment="1" applyProtection="1">
      <alignment vertical="center"/>
      <protection hidden="1"/>
    </xf>
    <xf numFmtId="49" fontId="36" fillId="0" borderId="0" xfId="0" applyNumberFormat="1" applyFont="1" applyAlignment="1" applyProtection="1">
      <alignment vertical="center"/>
      <protection hidden="1"/>
    </xf>
    <xf numFmtId="49" fontId="51" fillId="0" borderId="0" xfId="0" applyNumberFormat="1" applyFont="1" applyAlignment="1" applyProtection="1">
      <alignment vertical="center" wrapText="1"/>
      <protection hidden="1"/>
    </xf>
    <xf numFmtId="49" fontId="4" fillId="0" borderId="0" xfId="0" applyNumberFormat="1" applyFont="1" applyProtection="1">
      <protection hidden="1"/>
    </xf>
    <xf numFmtId="49" fontId="68" fillId="0" borderId="0" xfId="0" applyNumberFormat="1" applyFont="1" applyProtection="1">
      <protection hidden="1"/>
    </xf>
    <xf numFmtId="49" fontId="11" fillId="28" borderId="17" xfId="0" applyNumberFormat="1" applyFont="1" applyFill="1" applyBorder="1" applyAlignment="1" applyProtection="1">
      <alignment horizontal="left" vertical="center"/>
      <protection hidden="1"/>
    </xf>
    <xf numFmtId="49" fontId="12" fillId="28" borderId="17" xfId="0" applyNumberFormat="1" applyFont="1" applyFill="1" applyBorder="1" applyAlignment="1" applyProtection="1">
      <alignment horizontal="left" vertical="center"/>
      <protection hidden="1"/>
    </xf>
    <xf numFmtId="49" fontId="63" fillId="28" borderId="17" xfId="0" applyNumberFormat="1" applyFont="1" applyFill="1" applyBorder="1" applyAlignment="1" applyProtection="1">
      <alignment horizontal="left" vertical="center"/>
      <protection hidden="1"/>
    </xf>
    <xf numFmtId="49" fontId="11" fillId="28" borderId="12" xfId="0" applyNumberFormat="1" applyFont="1" applyFill="1" applyBorder="1" applyAlignment="1" applyProtection="1">
      <alignment horizontal="left" vertical="center"/>
      <protection hidden="1"/>
    </xf>
    <xf numFmtId="49" fontId="4" fillId="0" borderId="0" xfId="0" applyNumberFormat="1" applyFont="1" applyAlignment="1" applyProtection="1">
      <alignment horizontal="center"/>
      <protection hidden="1"/>
    </xf>
    <xf numFmtId="0" fontId="44" fillId="26" borderId="0" xfId="0" applyFont="1" applyFill="1" applyProtection="1">
      <protection hidden="1"/>
    </xf>
    <xf numFmtId="0" fontId="35" fillId="26" borderId="0" xfId="0" applyFont="1" applyFill="1" applyAlignment="1" applyProtection="1">
      <alignment horizontal="left" vertical="center"/>
      <protection hidden="1"/>
    </xf>
    <xf numFmtId="167" fontId="35" fillId="26" borderId="0" xfId="0" applyNumberFormat="1" applyFont="1" applyFill="1" applyAlignment="1" applyProtection="1">
      <alignment horizontal="left" vertical="center"/>
      <protection hidden="1"/>
    </xf>
    <xf numFmtId="0" fontId="39" fillId="0" borderId="0" xfId="0" applyFont="1" applyProtection="1">
      <protection hidden="1"/>
    </xf>
    <xf numFmtId="0" fontId="44" fillId="28" borderId="19" xfId="0" applyFont="1" applyFill="1" applyBorder="1" applyProtection="1">
      <protection hidden="1"/>
    </xf>
    <xf numFmtId="0" fontId="44" fillId="28" borderId="11" xfId="0" applyFont="1" applyFill="1" applyBorder="1" applyProtection="1">
      <protection hidden="1"/>
    </xf>
    <xf numFmtId="0" fontId="36" fillId="28" borderId="20" xfId="0" applyFont="1" applyFill="1" applyBorder="1" applyAlignment="1">
      <alignment horizontal="left" vertical="center" wrapText="1" indent="2"/>
    </xf>
    <xf numFmtId="0" fontId="12" fillId="28" borderId="20" xfId="0" applyFont="1" applyFill="1" applyBorder="1" applyAlignment="1">
      <alignment horizontal="left" vertical="center" wrapText="1" indent="2"/>
    </xf>
    <xf numFmtId="0" fontId="11" fillId="28" borderId="20" xfId="0" applyFont="1" applyFill="1" applyBorder="1" applyAlignment="1">
      <alignment horizontal="left" wrapText="1" indent="2"/>
    </xf>
    <xf numFmtId="0" fontId="0" fillId="28" borderId="20" xfId="0" applyFill="1" applyBorder="1" applyAlignment="1">
      <alignment horizontal="left" wrapText="1" indent="2"/>
    </xf>
    <xf numFmtId="0" fontId="12" fillId="28" borderId="20" xfId="0" applyFont="1" applyFill="1" applyBorder="1" applyAlignment="1">
      <alignment horizontal="left" wrapText="1" indent="2"/>
    </xf>
    <xf numFmtId="0" fontId="40" fillId="28" borderId="20" xfId="0" applyFont="1" applyFill="1" applyBorder="1" applyAlignment="1">
      <alignment horizontal="left" vertical="top" wrapText="1" indent="2"/>
    </xf>
    <xf numFmtId="0" fontId="50" fillId="28" borderId="20" xfId="0" applyFont="1" applyFill="1" applyBorder="1" applyAlignment="1">
      <alignment horizontal="left" vertical="center" wrapText="1" indent="2"/>
    </xf>
    <xf numFmtId="0" fontId="0" fillId="28" borderId="14" xfId="0" applyFill="1" applyBorder="1" applyAlignment="1">
      <alignment horizontal="left" wrapText="1" indent="2"/>
    </xf>
    <xf numFmtId="0" fontId="35" fillId="0" borderId="0" xfId="0" applyFont="1"/>
    <xf numFmtId="0" fontId="11" fillId="0" borderId="0" xfId="42" applyFont="1" applyAlignment="1">
      <alignment horizontal="center" vertical="center"/>
    </xf>
    <xf numFmtId="0" fontId="2" fillId="0" borderId="0" xfId="43" applyFont="1" applyAlignment="1">
      <alignment vertical="center"/>
    </xf>
    <xf numFmtId="0" fontId="2" fillId="0" borderId="0" xfId="43" applyFont="1" applyAlignment="1">
      <alignment horizontal="left" vertical="center"/>
    </xf>
    <xf numFmtId="0" fontId="2" fillId="0" borderId="0" xfId="43" applyFont="1" applyAlignment="1">
      <alignment horizontal="left" vertical="center" wrapText="1"/>
    </xf>
    <xf numFmtId="0" fontId="42" fillId="0" borderId="0" xfId="40" applyFont="1" applyAlignment="1">
      <alignment vertical="center"/>
    </xf>
    <xf numFmtId="49" fontId="39" fillId="33" borderId="25" xfId="0" applyNumberFormat="1" applyFont="1" applyFill="1" applyBorder="1" applyAlignment="1" applyProtection="1">
      <alignment horizontal="center" vertical="center"/>
      <protection hidden="1"/>
    </xf>
    <xf numFmtId="0" fontId="45" fillId="33" borderId="26" xfId="0" applyFont="1" applyFill="1" applyBorder="1" applyAlignment="1" applyProtection="1">
      <alignment horizontal="center" vertical="center"/>
      <protection hidden="1"/>
    </xf>
    <xf numFmtId="0" fontId="45" fillId="33" borderId="27" xfId="0" applyFont="1" applyFill="1" applyBorder="1" applyAlignment="1" applyProtection="1">
      <alignment horizontal="center" vertical="center"/>
      <protection hidden="1"/>
    </xf>
    <xf numFmtId="0" fontId="45" fillId="33" borderId="11" xfId="0" applyFont="1" applyFill="1" applyBorder="1" applyAlignment="1" applyProtection="1">
      <alignment horizontal="center" vertical="center"/>
      <protection hidden="1"/>
    </xf>
    <xf numFmtId="49" fontId="57" fillId="33" borderId="14" xfId="0" applyNumberFormat="1" applyFont="1" applyFill="1" applyBorder="1" applyAlignment="1" applyProtection="1">
      <alignment horizontal="center"/>
      <protection hidden="1"/>
    </xf>
    <xf numFmtId="0" fontId="57" fillId="0" borderId="0" xfId="0" applyFont="1" applyAlignment="1" applyProtection="1">
      <alignment horizontal="center" vertical="center" wrapText="1"/>
      <protection hidden="1"/>
    </xf>
    <xf numFmtId="0" fontId="64" fillId="0" borderId="0" xfId="0" applyFont="1" applyAlignment="1" applyProtection="1">
      <alignment horizontal="center" vertical="center"/>
      <protection hidden="1"/>
    </xf>
    <xf numFmtId="0" fontId="67" fillId="0" borderId="0" xfId="0" applyFont="1" applyAlignment="1" applyProtection="1">
      <alignment vertical="center"/>
      <protection hidden="1"/>
    </xf>
    <xf numFmtId="0" fontId="12" fillId="0" borderId="0" xfId="0" applyFont="1" applyAlignment="1" applyProtection="1">
      <alignment horizontal="left" wrapText="1"/>
      <protection hidden="1"/>
    </xf>
    <xf numFmtId="14" fontId="11" fillId="0" borderId="0" xfId="0" applyNumberFormat="1" applyFont="1" applyAlignment="1">
      <alignment vertical="center"/>
    </xf>
    <xf numFmtId="16" fontId="4" fillId="0" borderId="0" xfId="0" applyNumberFormat="1" applyFont="1" applyAlignment="1">
      <alignment vertical="center" wrapText="1"/>
    </xf>
    <xf numFmtId="0" fontId="87" fillId="28" borderId="19" xfId="0" applyFont="1" applyFill="1" applyBorder="1" applyProtection="1">
      <protection hidden="1"/>
    </xf>
    <xf numFmtId="0" fontId="7" fillId="0" borderId="0" xfId="0" applyFont="1" applyAlignment="1">
      <alignment wrapText="1"/>
    </xf>
    <xf numFmtId="0" fontId="70" fillId="0" borderId="0" xfId="0" applyFont="1"/>
    <xf numFmtId="14" fontId="35" fillId="0" borderId="0" xfId="0" applyNumberFormat="1" applyFont="1" applyAlignment="1">
      <alignment vertical="center"/>
    </xf>
    <xf numFmtId="0" fontId="35" fillId="0" borderId="0" xfId="0" applyFont="1" applyAlignment="1">
      <alignment vertical="center" wrapText="1"/>
    </xf>
    <xf numFmtId="0" fontId="53" fillId="27" borderId="28" xfId="0" applyFont="1" applyFill="1" applyBorder="1" applyAlignment="1" applyProtection="1">
      <alignment horizontal="center" vertical="center"/>
      <protection locked="0"/>
    </xf>
    <xf numFmtId="14" fontId="11" fillId="0" borderId="0" xfId="0" applyNumberFormat="1" applyFont="1" applyAlignment="1" applyProtection="1">
      <alignment vertical="center"/>
      <protection hidden="1"/>
    </xf>
    <xf numFmtId="0" fontId="11" fillId="0" borderId="0" xfId="0" applyFont="1" applyAlignment="1" applyProtection="1">
      <alignment vertical="center"/>
      <protection hidden="1"/>
    </xf>
    <xf numFmtId="0" fontId="44" fillId="0" borderId="0" xfId="0" applyFont="1" applyAlignment="1" applyProtection="1">
      <alignment vertical="center"/>
      <protection hidden="1"/>
    </xf>
    <xf numFmtId="0" fontId="0" fillId="0" borderId="0" xfId="0" applyProtection="1">
      <protection hidden="1"/>
    </xf>
    <xf numFmtId="0" fontId="12" fillId="0" borderId="0" xfId="0" applyFont="1" applyAlignment="1" applyProtection="1">
      <alignment horizontal="left" vertical="top"/>
      <protection hidden="1"/>
    </xf>
    <xf numFmtId="0" fontId="12" fillId="0" borderId="0" xfId="0" applyFont="1" applyAlignment="1" applyProtection="1">
      <alignment vertical="top"/>
      <protection hidden="1"/>
    </xf>
    <xf numFmtId="0" fontId="85" fillId="0" borderId="0" xfId="0" applyFont="1" applyProtection="1">
      <protection hidden="1"/>
    </xf>
    <xf numFmtId="0" fontId="67" fillId="0" borderId="0" xfId="0" applyFont="1" applyProtection="1">
      <protection hidden="1"/>
    </xf>
    <xf numFmtId="0" fontId="58" fillId="0" borderId="0" xfId="0" applyFont="1" applyAlignment="1" applyProtection="1">
      <alignment vertical="center"/>
      <protection hidden="1"/>
    </xf>
    <xf numFmtId="0" fontId="59" fillId="0" borderId="0" xfId="0" applyFont="1" applyAlignment="1" applyProtection="1">
      <alignment horizontal="center"/>
      <protection hidden="1"/>
    </xf>
    <xf numFmtId="0" fontId="60" fillId="0" borderId="0" xfId="0" applyFont="1" applyAlignment="1" applyProtection="1">
      <alignment horizontal="center" vertical="center"/>
      <protection hidden="1"/>
    </xf>
    <xf numFmtId="0" fontId="61" fillId="0" borderId="0" xfId="0" applyFont="1" applyAlignment="1" applyProtection="1">
      <alignment horizontal="center" vertical="center" wrapText="1"/>
      <protection hidden="1"/>
    </xf>
    <xf numFmtId="0" fontId="88" fillId="0" borderId="0" xfId="0" applyFont="1" applyAlignment="1" applyProtection="1">
      <alignment vertical="center" wrapText="1"/>
      <protection hidden="1"/>
    </xf>
    <xf numFmtId="0" fontId="89" fillId="0" borderId="0" xfId="0" applyFont="1" applyAlignment="1" applyProtection="1">
      <alignment horizontal="center" vertical="center"/>
      <protection hidden="1"/>
    </xf>
    <xf numFmtId="0" fontId="47" fillId="0" borderId="0" xfId="0" applyFont="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65" fillId="0" borderId="19" xfId="0" applyFont="1" applyBorder="1" applyAlignment="1" applyProtection="1">
      <alignment vertical="center" wrapText="1"/>
      <protection hidden="1"/>
    </xf>
    <xf numFmtId="0" fontId="45" fillId="0" borderId="0" xfId="0" applyFont="1" applyAlignment="1" applyProtection="1">
      <alignment vertical="center"/>
      <protection hidden="1"/>
    </xf>
    <xf numFmtId="0" fontId="64" fillId="0" borderId="0" xfId="0" applyFont="1" applyAlignment="1" applyProtection="1">
      <alignment horizontal="center" vertical="center" wrapText="1"/>
      <protection hidden="1"/>
    </xf>
    <xf numFmtId="0" fontId="44" fillId="0" borderId="0" xfId="0" applyFont="1" applyAlignment="1" applyProtection="1">
      <alignment horizontal="left" vertical="center"/>
      <protection hidden="1"/>
    </xf>
    <xf numFmtId="0" fontId="12" fillId="0" borderId="17" xfId="0" applyFont="1" applyBorder="1" applyAlignment="1" applyProtection="1">
      <alignment horizontal="right" vertical="center"/>
      <protection hidden="1"/>
    </xf>
    <xf numFmtId="167" fontId="43" fillId="0" borderId="0" xfId="0" applyNumberFormat="1" applyFont="1" applyAlignment="1" applyProtection="1">
      <alignment horizontal="center" vertical="center"/>
      <protection hidden="1"/>
    </xf>
    <xf numFmtId="0" fontId="11" fillId="0" borderId="43" xfId="0" applyFont="1" applyBorder="1" applyAlignment="1" applyProtection="1">
      <alignment vertical="center"/>
      <protection hidden="1"/>
    </xf>
    <xf numFmtId="0" fontId="11" fillId="0" borderId="0" xfId="0" applyFont="1" applyProtection="1">
      <protection hidden="1"/>
    </xf>
    <xf numFmtId="0" fontId="11" fillId="28" borderId="19" xfId="0" applyFont="1" applyFill="1" applyBorder="1" applyProtection="1">
      <protection hidden="1"/>
    </xf>
    <xf numFmtId="14" fontId="11" fillId="28" borderId="19" xfId="0" applyNumberFormat="1" applyFont="1" applyFill="1" applyBorder="1" applyProtection="1">
      <protection hidden="1"/>
    </xf>
    <xf numFmtId="0" fontId="45" fillId="35" borderId="19" xfId="0" applyFont="1" applyFill="1" applyBorder="1"/>
    <xf numFmtId="0" fontId="76" fillId="0" borderId="51" xfId="0" applyFont="1" applyBorder="1" applyAlignment="1">
      <alignment vertical="top"/>
    </xf>
    <xf numFmtId="0" fontId="39" fillId="0" borderId="52" xfId="0" applyFont="1" applyBorder="1" applyAlignment="1">
      <alignment vertical="center"/>
    </xf>
    <xf numFmtId="49" fontId="39" fillId="0" borderId="52" xfId="0" applyNumberFormat="1" applyFont="1" applyBorder="1" applyAlignment="1">
      <alignment horizontal="center" vertical="center"/>
    </xf>
    <xf numFmtId="0" fontId="39" fillId="0" borderId="53" xfId="0" applyFont="1" applyBorder="1" applyAlignment="1">
      <alignment vertical="center"/>
    </xf>
    <xf numFmtId="0" fontId="75" fillId="0" borderId="0" xfId="0" applyFont="1" applyAlignment="1">
      <alignment horizontal="center" vertical="center" wrapText="1"/>
    </xf>
    <xf numFmtId="165" fontId="75" fillId="0" borderId="55" xfId="0" applyNumberFormat="1" applyFont="1" applyBorder="1" applyAlignment="1">
      <alignment horizontal="center" vertical="center" wrapText="1"/>
    </xf>
    <xf numFmtId="0" fontId="11" fillId="28" borderId="0" xfId="0" applyFont="1" applyFill="1" applyAlignment="1" applyProtection="1">
      <alignment horizontal="center" vertical="center"/>
      <protection hidden="1"/>
    </xf>
    <xf numFmtId="0" fontId="11" fillId="28" borderId="0" xfId="0" applyFont="1" applyFill="1" applyAlignment="1" applyProtection="1">
      <alignment vertical="top"/>
      <protection hidden="1"/>
    </xf>
    <xf numFmtId="0" fontId="72" fillId="38" borderId="17" xfId="0" applyFont="1" applyFill="1" applyBorder="1" applyAlignment="1">
      <alignment vertical="top"/>
    </xf>
    <xf numFmtId="0" fontId="77" fillId="0" borderId="0" xfId="43" applyFont="1" applyAlignment="1">
      <alignment horizontal="center" vertical="center"/>
    </xf>
    <xf numFmtId="0" fontId="7" fillId="0" borderId="0" xfId="46" applyFont="1" applyAlignment="1" applyProtection="1">
      <alignment horizontal="left" vertical="center"/>
      <protection hidden="1"/>
    </xf>
    <xf numFmtId="0" fontId="7" fillId="0" borderId="0" xfId="40" applyFont="1" applyAlignment="1">
      <alignment horizontal="left" vertical="center"/>
    </xf>
    <xf numFmtId="0" fontId="7" fillId="0" borderId="0" xfId="35" applyFont="1" applyFill="1" applyBorder="1" applyAlignment="1" applyProtection="1">
      <alignment horizontal="left" vertical="center" wrapText="1"/>
    </xf>
    <xf numFmtId="0" fontId="7" fillId="0" borderId="0" xfId="40" applyFont="1" applyAlignment="1">
      <alignment horizontal="left" vertical="center" wrapText="1"/>
    </xf>
    <xf numFmtId="0" fontId="7" fillId="0" borderId="0" xfId="46" applyFont="1" applyAlignment="1" applyProtection="1">
      <alignment horizontal="center" vertical="center" wrapText="1"/>
      <protection hidden="1"/>
    </xf>
    <xf numFmtId="0" fontId="7" fillId="0" borderId="0" xfId="40" applyFont="1" applyAlignment="1">
      <alignment horizontal="center" vertical="center"/>
    </xf>
    <xf numFmtId="0" fontId="11" fillId="0" borderId="0" xfId="0" applyFont="1"/>
    <xf numFmtId="0" fontId="11" fillId="0" borderId="0" xfId="0" applyFont="1" applyAlignment="1">
      <alignment horizontal="left"/>
    </xf>
    <xf numFmtId="1" fontId="11" fillId="0" borderId="0" xfId="0" applyNumberFormat="1" applyFont="1" applyAlignment="1">
      <alignment horizontal="left"/>
    </xf>
    <xf numFmtId="0" fontId="11" fillId="0" borderId="0" xfId="0" applyFont="1" applyAlignment="1">
      <alignment horizontal="justify" vertical="justify"/>
    </xf>
    <xf numFmtId="49" fontId="11" fillId="0" borderId="0" xfId="0" applyNumberFormat="1" applyFont="1" applyAlignment="1">
      <alignment horizontal="center"/>
    </xf>
    <xf numFmtId="0" fontId="12" fillId="0" borderId="0" xfId="0" applyFont="1"/>
    <xf numFmtId="49" fontId="52" fillId="0" borderId="0" xfId="0" applyNumberFormat="1" applyFont="1" applyAlignment="1">
      <alignment horizontal="center"/>
    </xf>
    <xf numFmtId="0" fontId="12" fillId="0" borderId="10" xfId="0" applyFont="1" applyBorder="1"/>
    <xf numFmtId="0" fontId="52" fillId="0" borderId="0" xfId="47" applyFont="1" applyAlignment="1">
      <alignment horizontal="center"/>
    </xf>
    <xf numFmtId="0" fontId="11" fillId="0" borderId="0" xfId="67" applyFont="1" applyAlignment="1">
      <alignment wrapText="1"/>
    </xf>
    <xf numFmtId="0" fontId="11" fillId="0" borderId="0" xfId="67" applyFont="1" applyAlignment="1">
      <alignment horizontal="right" wrapText="1"/>
    </xf>
    <xf numFmtId="0" fontId="11" fillId="0" borderId="0" xfId="53" applyFont="1" applyAlignment="1">
      <alignment wrapText="1"/>
    </xf>
    <xf numFmtId="0" fontId="11" fillId="0" borderId="0" xfId="59" applyFont="1" applyAlignment="1">
      <alignment horizontal="left" wrapText="1"/>
    </xf>
    <xf numFmtId="0" fontId="11" fillId="0" borderId="0" xfId="60" applyFont="1" applyAlignment="1">
      <alignment horizontal="left" wrapText="1"/>
    </xf>
    <xf numFmtId="0" fontId="11" fillId="0" borderId="0" xfId="48" applyFont="1" applyAlignment="1">
      <alignment horizontal="left" wrapText="1"/>
    </xf>
    <xf numFmtId="0" fontId="11" fillId="0" borderId="0" xfId="52" applyFont="1" applyAlignment="1">
      <alignment horizontal="left" wrapText="1"/>
    </xf>
    <xf numFmtId="0" fontId="11" fillId="0" borderId="0" xfId="49" applyFont="1" applyAlignment="1">
      <alignment horizontal="left" vertical="top" wrapText="1"/>
    </xf>
    <xf numFmtId="0" fontId="11" fillId="0" borderId="0" xfId="49" applyFont="1" applyAlignment="1">
      <alignment wrapText="1"/>
    </xf>
    <xf numFmtId="0" fontId="35" fillId="0" borderId="0" xfId="53" applyFont="1" applyAlignment="1">
      <alignment wrapText="1"/>
    </xf>
    <xf numFmtId="0" fontId="11" fillId="0" borderId="0" xfId="51" applyFont="1" applyAlignment="1">
      <alignment wrapText="1"/>
    </xf>
    <xf numFmtId="0" fontId="11" fillId="0" borderId="0" xfId="50" applyFont="1" applyAlignment="1">
      <alignment horizontal="left" vertical="top" wrapText="1"/>
    </xf>
    <xf numFmtId="0" fontId="11" fillId="0" borderId="0" xfId="50" applyFont="1" applyAlignment="1">
      <alignment wrapText="1"/>
    </xf>
    <xf numFmtId="0" fontId="11" fillId="0" borderId="0" xfId="58" applyFont="1" applyAlignment="1">
      <alignment horizontal="left" wrapText="1"/>
    </xf>
    <xf numFmtId="0" fontId="11" fillId="0" borderId="0" xfId="56" applyFont="1" applyAlignment="1">
      <alignment wrapText="1"/>
    </xf>
    <xf numFmtId="49" fontId="11" fillId="0" borderId="0" xfId="0" applyNumberFormat="1" applyFont="1"/>
    <xf numFmtId="49" fontId="11" fillId="0" borderId="61" xfId="0" applyNumberFormat="1" applyFont="1" applyBorder="1" applyAlignment="1" applyProtection="1">
      <alignment horizontal="left" vertical="center" wrapText="1"/>
      <protection locked="0"/>
    </xf>
    <xf numFmtId="0" fontId="53" fillId="27" borderId="29" xfId="0" applyFont="1" applyFill="1" applyBorder="1" applyAlignment="1" applyProtection="1">
      <alignment horizontal="center" vertical="center"/>
      <protection locked="0"/>
    </xf>
    <xf numFmtId="49" fontId="35" fillId="0" borderId="0" xfId="40" applyNumberFormat="1" applyFont="1" applyAlignment="1">
      <alignment horizontal="center" vertical="center"/>
    </xf>
    <xf numFmtId="0" fontId="0" fillId="0" borderId="64" xfId="0" applyBorder="1"/>
    <xf numFmtId="0" fontId="0" fillId="0" borderId="22" xfId="0" applyBorder="1"/>
    <xf numFmtId="0" fontId="41" fillId="0" borderId="0" xfId="0" applyFont="1" applyProtection="1">
      <protection hidden="1"/>
    </xf>
    <xf numFmtId="0" fontId="46" fillId="0" borderId="0" xfId="0" applyFont="1" applyProtection="1">
      <protection hidden="1"/>
    </xf>
    <xf numFmtId="0" fontId="4" fillId="0" borderId="17" xfId="0" applyFont="1" applyBorder="1" applyProtection="1">
      <protection hidden="1"/>
    </xf>
    <xf numFmtId="0" fontId="4" fillId="0" borderId="19" xfId="0" applyFont="1" applyBorder="1" applyProtection="1">
      <protection hidden="1"/>
    </xf>
    <xf numFmtId="0" fontId="0" fillId="0" borderId="12" xfId="0" applyBorder="1"/>
    <xf numFmtId="0" fontId="0" fillId="0" borderId="11" xfId="0" applyBorder="1"/>
    <xf numFmtId="0" fontId="11" fillId="30" borderId="69" xfId="0" applyFont="1" applyFill="1" applyBorder="1" applyAlignment="1" applyProtection="1">
      <alignment horizontal="left" vertical="center" wrapText="1"/>
      <protection locked="0"/>
    </xf>
    <xf numFmtId="49" fontId="11" fillId="30" borderId="70" xfId="0" applyNumberFormat="1" applyFont="1" applyFill="1" applyBorder="1" applyAlignment="1" applyProtection="1">
      <alignment horizontal="left" vertical="center" wrapText="1"/>
      <protection locked="0"/>
    </xf>
    <xf numFmtId="0" fontId="11" fillId="30" borderId="70" xfId="0" applyFont="1" applyFill="1" applyBorder="1" applyAlignment="1" applyProtection="1">
      <alignment vertical="center"/>
      <protection locked="0"/>
    </xf>
    <xf numFmtId="0" fontId="11" fillId="30" borderId="70" xfId="0" applyFont="1" applyFill="1" applyBorder="1" applyAlignment="1" applyProtection="1">
      <alignment vertical="center" wrapText="1"/>
      <protection locked="0"/>
    </xf>
    <xf numFmtId="4" fontId="11" fillId="30" borderId="70" xfId="0" applyNumberFormat="1" applyFont="1" applyFill="1" applyBorder="1" applyAlignment="1" applyProtection="1">
      <alignment vertical="center"/>
      <protection locked="0"/>
    </xf>
    <xf numFmtId="0" fontId="11" fillId="30" borderId="71" xfId="0" applyFont="1" applyFill="1" applyBorder="1" applyAlignment="1" applyProtection="1">
      <alignment vertical="center"/>
      <protection locked="0"/>
    </xf>
    <xf numFmtId="0" fontId="11" fillId="25" borderId="72" xfId="0" applyFont="1" applyFill="1" applyBorder="1" applyAlignment="1" applyProtection="1">
      <alignment horizontal="left" vertical="center" wrapText="1"/>
      <protection locked="0"/>
    </xf>
    <xf numFmtId="49" fontId="11" fillId="25" borderId="73" xfId="0" applyNumberFormat="1" applyFont="1" applyFill="1" applyBorder="1" applyAlignment="1" applyProtection="1">
      <alignment horizontal="left" vertical="center" wrapText="1"/>
      <protection locked="0"/>
    </xf>
    <xf numFmtId="0" fontId="11" fillId="25" borderId="73" xfId="0" applyFont="1" applyFill="1" applyBorder="1" applyAlignment="1" applyProtection="1">
      <alignment vertical="center"/>
      <protection locked="0"/>
    </xf>
    <xf numFmtId="0" fontId="11" fillId="25" borderId="73" xfId="0" applyFont="1" applyFill="1" applyBorder="1" applyAlignment="1" applyProtection="1">
      <alignment vertical="center" wrapText="1"/>
      <protection locked="0"/>
    </xf>
    <xf numFmtId="4" fontId="11" fillId="25" borderId="73" xfId="0" applyNumberFormat="1" applyFont="1" applyFill="1" applyBorder="1" applyAlignment="1" applyProtection="1">
      <alignment vertical="center"/>
      <protection locked="0"/>
    </xf>
    <xf numFmtId="0" fontId="11" fillId="25" borderId="75" xfId="0" applyFont="1" applyFill="1" applyBorder="1" applyAlignment="1" applyProtection="1">
      <alignment horizontal="left" vertical="center" wrapText="1"/>
      <protection locked="0"/>
    </xf>
    <xf numFmtId="0" fontId="11" fillId="25" borderId="77" xfId="0" applyFont="1" applyFill="1" applyBorder="1" applyAlignment="1" applyProtection="1">
      <alignment horizontal="left" vertical="center" wrapText="1"/>
      <protection locked="0"/>
    </xf>
    <xf numFmtId="49" fontId="11" fillId="25" borderId="78" xfId="0" applyNumberFormat="1" applyFont="1" applyFill="1" applyBorder="1" applyAlignment="1" applyProtection="1">
      <alignment horizontal="left" vertical="center" wrapText="1"/>
      <protection locked="0"/>
    </xf>
    <xf numFmtId="0" fontId="11" fillId="25" borderId="78" xfId="0" applyFont="1" applyFill="1" applyBorder="1" applyAlignment="1" applyProtection="1">
      <alignment vertical="center"/>
      <protection locked="0"/>
    </xf>
    <xf numFmtId="0" fontId="11" fillId="25" borderId="78" xfId="0" applyFont="1" applyFill="1" applyBorder="1" applyAlignment="1" applyProtection="1">
      <alignment vertical="center" wrapText="1"/>
      <protection locked="0"/>
    </xf>
    <xf numFmtId="4" fontId="11" fillId="25" borderId="78" xfId="0" applyNumberFormat="1" applyFont="1" applyFill="1" applyBorder="1" applyAlignment="1" applyProtection="1">
      <alignment vertical="center"/>
      <protection locked="0"/>
    </xf>
    <xf numFmtId="0" fontId="12" fillId="27" borderId="50" xfId="0" applyFont="1" applyFill="1" applyBorder="1" applyAlignment="1" applyProtection="1">
      <alignment horizontal="center" vertical="top" wrapText="1"/>
      <protection hidden="1"/>
    </xf>
    <xf numFmtId="0" fontId="11" fillId="0" borderId="80" xfId="0" applyFont="1" applyBorder="1" applyAlignment="1" applyProtection="1">
      <alignment horizontal="justify" vertical="center" wrapText="1"/>
      <protection locked="0"/>
    </xf>
    <xf numFmtId="0" fontId="11" fillId="0" borderId="81" xfId="0" applyFont="1" applyBorder="1" applyAlignment="1" applyProtection="1">
      <alignment vertical="center"/>
      <protection locked="0"/>
    </xf>
    <xf numFmtId="4" fontId="11" fillId="0" borderId="82" xfId="0" applyNumberFormat="1" applyFont="1" applyBorder="1" applyAlignment="1" applyProtection="1">
      <alignment vertical="center"/>
      <protection locked="0"/>
    </xf>
    <xf numFmtId="0" fontId="11" fillId="0" borderId="83" xfId="0" applyFont="1" applyBorder="1" applyAlignment="1" applyProtection="1">
      <alignment horizontal="justify" vertical="center" wrapText="1"/>
      <protection locked="0"/>
    </xf>
    <xf numFmtId="4" fontId="11" fillId="0" borderId="84" xfId="0" applyNumberFormat="1" applyFont="1" applyBorder="1" applyAlignment="1" applyProtection="1">
      <alignment vertical="center"/>
      <protection locked="0"/>
    </xf>
    <xf numFmtId="0" fontId="11" fillId="0" borderId="85" xfId="0" applyFont="1" applyBorder="1" applyAlignment="1" applyProtection="1">
      <alignment horizontal="justify" vertical="center" wrapText="1"/>
      <protection locked="0"/>
    </xf>
    <xf numFmtId="0" fontId="11" fillId="0" borderId="61" xfId="0" applyFont="1" applyBorder="1" applyAlignment="1" applyProtection="1">
      <alignment vertical="center"/>
      <protection locked="0"/>
    </xf>
    <xf numFmtId="4" fontId="11" fillId="0" borderId="86" xfId="0" applyNumberFormat="1" applyFont="1" applyBorder="1" applyAlignment="1" applyProtection="1">
      <alignment vertical="center"/>
      <protection locked="0"/>
    </xf>
    <xf numFmtId="0" fontId="7" fillId="28" borderId="88" xfId="0" applyFont="1" applyFill="1" applyBorder="1" applyAlignment="1">
      <alignment horizontal="center" vertical="center"/>
    </xf>
    <xf numFmtId="0" fontId="0" fillId="0" borderId="0" xfId="0" applyAlignment="1" applyProtection="1">
      <alignment vertical="center"/>
      <protection hidden="1"/>
    </xf>
    <xf numFmtId="0" fontId="67" fillId="0" borderId="0" xfId="0" applyFont="1" applyAlignment="1" applyProtection="1">
      <alignment vertical="center" wrapText="1"/>
      <protection hidden="1"/>
    </xf>
    <xf numFmtId="0" fontId="93" fillId="0" borderId="0" xfId="0" applyFont="1" applyAlignment="1" applyProtection="1">
      <alignment vertical="center" wrapText="1"/>
      <protection hidden="1"/>
    </xf>
    <xf numFmtId="0" fontId="74" fillId="0" borderId="0" xfId="0" applyFont="1" applyAlignment="1" applyProtection="1">
      <alignment horizontal="left" vertical="center" wrapText="1"/>
      <protection hidden="1"/>
    </xf>
    <xf numFmtId="0" fontId="12" fillId="27" borderId="94" xfId="0" applyFont="1" applyFill="1" applyBorder="1" applyAlignment="1" applyProtection="1">
      <alignment horizontal="center" vertical="center"/>
      <protection locked="0"/>
    </xf>
    <xf numFmtId="0" fontId="53" fillId="27" borderId="94" xfId="0" applyFont="1" applyFill="1" applyBorder="1" applyAlignment="1" applyProtection="1">
      <alignment horizontal="center" vertical="center"/>
      <protection locked="0"/>
    </xf>
    <xf numFmtId="168" fontId="53" fillId="27" borderId="94" xfId="66" applyNumberFormat="1" applyFont="1" applyFill="1" applyBorder="1" applyAlignment="1" applyProtection="1">
      <alignment horizontal="center" vertical="center"/>
      <protection locked="0"/>
    </xf>
    <xf numFmtId="0" fontId="7" fillId="28" borderId="30" xfId="0" applyFont="1" applyFill="1" applyBorder="1" applyAlignment="1">
      <alignment vertical="top"/>
    </xf>
    <xf numFmtId="0" fontId="7" fillId="28" borderId="56" xfId="0" applyFont="1" applyFill="1" applyBorder="1" applyAlignment="1">
      <alignment vertical="top"/>
    </xf>
    <xf numFmtId="0" fontId="12" fillId="27" borderId="97" xfId="0" applyFont="1" applyFill="1" applyBorder="1" applyAlignment="1" applyProtection="1">
      <alignment horizontal="center" vertical="top" wrapText="1"/>
      <protection hidden="1"/>
    </xf>
    <xf numFmtId="0" fontId="67" fillId="28" borderId="56" xfId="0" applyFont="1" applyFill="1" applyBorder="1" applyAlignment="1" applyProtection="1">
      <alignment vertical="center" wrapText="1"/>
      <protection hidden="1"/>
    </xf>
    <xf numFmtId="0" fontId="12" fillId="27" borderId="40" xfId="0" applyFont="1" applyFill="1" applyBorder="1" applyAlignment="1" applyProtection="1">
      <alignment horizontal="center" vertical="top" wrapText="1"/>
      <protection hidden="1"/>
    </xf>
    <xf numFmtId="0" fontId="71" fillId="38" borderId="17" xfId="0" applyFont="1" applyFill="1" applyBorder="1" applyAlignment="1">
      <alignment horizontal="center" vertical="center"/>
    </xf>
    <xf numFmtId="49" fontId="4" fillId="0" borderId="0" xfId="0" applyNumberFormat="1" applyFont="1" applyAlignment="1" applyProtection="1">
      <alignment horizontal="right" vertical="center" wrapText="1"/>
      <protection hidden="1"/>
    </xf>
    <xf numFmtId="49" fontId="48" fillId="0" borderId="0" xfId="54" applyNumberFormat="1" applyFont="1" applyAlignment="1" applyProtection="1">
      <alignment vertical="center" wrapText="1"/>
      <protection hidden="1"/>
    </xf>
    <xf numFmtId="0" fontId="3" fillId="0" borderId="0" xfId="54" applyFont="1" applyAlignment="1" applyProtection="1">
      <alignment vertical="center" wrapText="1"/>
      <protection hidden="1"/>
    </xf>
    <xf numFmtId="0" fontId="4" fillId="0" borderId="0" xfId="0" applyFont="1" applyAlignment="1" applyProtection="1">
      <alignment vertical="center" wrapText="1"/>
      <protection hidden="1"/>
    </xf>
    <xf numFmtId="0" fontId="90" fillId="28" borderId="116" xfId="0" applyFont="1" applyFill="1" applyBorder="1" applyAlignment="1" applyProtection="1">
      <alignment horizontal="center" vertical="center"/>
      <protection hidden="1"/>
    </xf>
    <xf numFmtId="167" fontId="1" fillId="34" borderId="32" xfId="0" applyNumberFormat="1" applyFont="1" applyFill="1" applyBorder="1" applyAlignment="1" applyProtection="1">
      <alignment horizontal="center" vertical="center"/>
      <protection hidden="1"/>
    </xf>
    <xf numFmtId="0" fontId="12" fillId="28" borderId="50" xfId="0" applyFont="1" applyFill="1" applyBorder="1" applyAlignment="1" applyProtection="1">
      <alignment horizontal="center" vertical="top" wrapText="1"/>
      <protection hidden="1"/>
    </xf>
    <xf numFmtId="0" fontId="12" fillId="28" borderId="28" xfId="0" applyFont="1" applyFill="1" applyBorder="1" applyAlignment="1" applyProtection="1">
      <alignment horizontal="center" vertical="top" wrapText="1"/>
      <protection hidden="1"/>
    </xf>
    <xf numFmtId="0" fontId="12" fillId="27" borderId="28" xfId="0" applyFont="1" applyFill="1" applyBorder="1" applyAlignment="1" applyProtection="1">
      <alignment horizontal="center" vertical="top" wrapText="1"/>
      <protection hidden="1"/>
    </xf>
    <xf numFmtId="0" fontId="12" fillId="27" borderId="29" xfId="0" applyFont="1" applyFill="1" applyBorder="1" applyAlignment="1" applyProtection="1">
      <alignment horizontal="center" vertical="top" wrapText="1"/>
      <protection hidden="1"/>
    </xf>
    <xf numFmtId="0" fontId="47" fillId="29" borderId="31" xfId="0" applyFont="1" applyFill="1" applyBorder="1" applyAlignment="1">
      <alignment horizontal="center" vertical="center" wrapText="1"/>
    </xf>
    <xf numFmtId="0" fontId="47" fillId="29" borderId="28" xfId="0" applyFont="1" applyFill="1" applyBorder="1" applyAlignment="1">
      <alignment horizontal="center" vertical="center" wrapText="1"/>
    </xf>
    <xf numFmtId="0" fontId="12" fillId="28" borderId="90" xfId="0" applyFont="1" applyFill="1" applyBorder="1" applyAlignment="1" applyProtection="1">
      <alignment horizontal="center" wrapText="1"/>
      <protection hidden="1"/>
    </xf>
    <xf numFmtId="0" fontId="12" fillId="28" borderId="91" xfId="0" applyFont="1" applyFill="1" applyBorder="1" applyAlignment="1" applyProtection="1">
      <alignment horizontal="center" vertical="center" wrapText="1"/>
      <protection hidden="1"/>
    </xf>
    <xf numFmtId="0" fontId="63" fillId="28" borderId="83" xfId="0" applyFont="1" applyFill="1" applyBorder="1" applyAlignment="1">
      <alignment horizontal="center" vertical="center"/>
    </xf>
    <xf numFmtId="0" fontId="101" fillId="28" borderId="21" xfId="0" applyFont="1" applyFill="1" applyBorder="1" applyAlignment="1">
      <alignment horizontal="center" vertical="center"/>
    </xf>
    <xf numFmtId="0" fontId="63" fillId="28" borderId="85" xfId="0" applyFont="1" applyFill="1" applyBorder="1" applyAlignment="1">
      <alignment horizontal="center" vertical="center"/>
    </xf>
    <xf numFmtId="0" fontId="101" fillId="28" borderId="61" xfId="0" applyFont="1" applyFill="1" applyBorder="1" applyAlignment="1">
      <alignment horizontal="center" vertical="center"/>
    </xf>
    <xf numFmtId="1" fontId="63" fillId="28" borderId="98" xfId="0" applyNumberFormat="1" applyFont="1" applyFill="1" applyBorder="1" applyAlignment="1">
      <alignment horizontal="center" vertical="center"/>
    </xf>
    <xf numFmtId="1" fontId="63" fillId="28" borderId="99" xfId="0" applyNumberFormat="1" applyFont="1" applyFill="1" applyBorder="1" applyAlignment="1">
      <alignment horizontal="center" vertical="center"/>
    </xf>
    <xf numFmtId="0" fontId="101" fillId="28" borderId="100" xfId="0" applyFont="1" applyFill="1" applyBorder="1" applyAlignment="1">
      <alignment horizontal="center" vertical="center"/>
    </xf>
    <xf numFmtId="1" fontId="12" fillId="28" borderId="29" xfId="0" applyNumberFormat="1" applyFont="1" applyFill="1" applyBorder="1" applyAlignment="1">
      <alignment horizontal="center" vertical="center" wrapText="1"/>
    </xf>
    <xf numFmtId="0" fontId="11" fillId="0" borderId="54" xfId="0" applyFont="1" applyBorder="1" applyAlignment="1">
      <alignment vertical="top"/>
    </xf>
    <xf numFmtId="0" fontId="48" fillId="28" borderId="67" xfId="0" applyFont="1" applyFill="1" applyBorder="1" applyAlignment="1">
      <alignment vertical="top"/>
    </xf>
    <xf numFmtId="0" fontId="48" fillId="28" borderId="68" xfId="0" applyFont="1" applyFill="1" applyBorder="1" applyAlignment="1">
      <alignment vertical="top"/>
    </xf>
    <xf numFmtId="0" fontId="102" fillId="30" borderId="65" xfId="0" applyFont="1" applyFill="1" applyBorder="1" applyAlignment="1">
      <alignment vertical="top"/>
    </xf>
    <xf numFmtId="0" fontId="47" fillId="29" borderId="32" xfId="0" applyFont="1" applyFill="1" applyBorder="1" applyAlignment="1">
      <alignment horizontal="center" vertical="center" wrapText="1"/>
    </xf>
    <xf numFmtId="0" fontId="7" fillId="28" borderId="0" xfId="0" applyFont="1" applyFill="1" applyAlignment="1">
      <alignment vertical="top"/>
    </xf>
    <xf numFmtId="0" fontId="7" fillId="28" borderId="19" xfId="0" applyFont="1" applyFill="1" applyBorder="1" applyAlignment="1">
      <alignment vertical="top"/>
    </xf>
    <xf numFmtId="0" fontId="101" fillId="28" borderId="119" xfId="0" applyFont="1" applyFill="1" applyBorder="1" applyAlignment="1">
      <alignment horizontal="center" vertical="center"/>
    </xf>
    <xf numFmtId="0" fontId="101" fillId="28" borderId="120" xfId="0" applyFont="1" applyFill="1" applyBorder="1" applyAlignment="1">
      <alignment horizontal="center" vertical="center"/>
    </xf>
    <xf numFmtId="0" fontId="63" fillId="28" borderId="28" xfId="0" applyFont="1" applyFill="1" applyBorder="1" applyAlignment="1" applyProtection="1">
      <alignment horizontal="center" vertical="center"/>
      <protection hidden="1"/>
    </xf>
    <xf numFmtId="0" fontId="72" fillId="38" borderId="20" xfId="0" applyFont="1" applyFill="1" applyBorder="1" applyAlignment="1">
      <alignment vertical="top"/>
    </xf>
    <xf numFmtId="0" fontId="63" fillId="28" borderId="119" xfId="0" applyFont="1" applyFill="1" applyBorder="1" applyAlignment="1">
      <alignment horizontal="center" vertical="center"/>
    </xf>
    <xf numFmtId="0" fontId="63" fillId="28" borderId="121" xfId="0" applyFont="1" applyFill="1" applyBorder="1" applyAlignment="1">
      <alignment horizontal="center" vertical="center"/>
    </xf>
    <xf numFmtId="0" fontId="100" fillId="28" borderId="38" xfId="0" applyFont="1" applyFill="1" applyBorder="1" applyAlignment="1" applyProtection="1">
      <alignment horizontal="left" vertical="center" indent="1"/>
      <protection hidden="1"/>
    </xf>
    <xf numFmtId="0" fontId="63" fillId="28" borderId="29" xfId="0" applyFont="1" applyFill="1" applyBorder="1" applyAlignment="1" applyProtection="1">
      <alignment horizontal="center" vertical="center"/>
      <protection hidden="1"/>
    </xf>
    <xf numFmtId="0" fontId="11" fillId="0" borderId="106" xfId="0" applyFont="1" applyBorder="1" applyAlignment="1" applyProtection="1">
      <alignment horizontal="left" vertical="center" wrapText="1" indent="1"/>
      <protection hidden="1"/>
    </xf>
    <xf numFmtId="0" fontId="11" fillId="0" borderId="108" xfId="0" applyFont="1" applyBorder="1" applyAlignment="1" applyProtection="1">
      <alignment horizontal="left" vertical="center" wrapText="1" indent="1"/>
      <protection hidden="1"/>
    </xf>
    <xf numFmtId="0" fontId="11" fillId="0" borderId="110" xfId="0" applyFont="1" applyBorder="1" applyAlignment="1" applyProtection="1">
      <alignment horizontal="left" vertical="center" wrapText="1" indent="1"/>
      <protection hidden="1"/>
    </xf>
    <xf numFmtId="0" fontId="11" fillId="0" borderId="107" xfId="54" applyFont="1" applyBorder="1" applyAlignment="1" applyProtection="1">
      <alignment horizontal="left" vertical="center" wrapText="1" indent="1"/>
      <protection hidden="1"/>
    </xf>
    <xf numFmtId="0" fontId="11" fillId="0" borderId="109" xfId="54" applyFont="1" applyBorder="1" applyAlignment="1" applyProtection="1">
      <alignment horizontal="left" vertical="center" wrapText="1" indent="1"/>
      <protection hidden="1"/>
    </xf>
    <xf numFmtId="0" fontId="11" fillId="0" borderId="111" xfId="54" applyFont="1" applyBorder="1" applyAlignment="1" applyProtection="1">
      <alignment horizontal="left" vertical="center" wrapText="1" indent="1"/>
      <protection hidden="1"/>
    </xf>
    <xf numFmtId="0" fontId="12" fillId="34" borderId="105" xfId="0" applyFont="1" applyFill="1" applyBorder="1" applyAlignment="1" applyProtection="1">
      <alignment horizontal="left" vertical="center" wrapText="1" indent="1"/>
      <protection hidden="1"/>
    </xf>
    <xf numFmtId="0" fontId="12" fillId="34" borderId="114" xfId="0" applyFont="1" applyFill="1" applyBorder="1" applyAlignment="1" applyProtection="1">
      <alignment horizontal="left" vertical="center" wrapText="1" indent="1"/>
      <protection hidden="1"/>
    </xf>
    <xf numFmtId="0" fontId="11" fillId="31" borderId="24" xfId="0" applyFont="1" applyFill="1" applyBorder="1" applyAlignment="1" applyProtection="1">
      <alignment horizontal="center" vertical="center"/>
      <protection locked="0"/>
    </xf>
    <xf numFmtId="167" fontId="11" fillId="31" borderId="47" xfId="0" applyNumberFormat="1" applyFont="1" applyFill="1" applyBorder="1" applyAlignment="1" applyProtection="1">
      <alignment horizontal="center" vertical="center"/>
      <protection locked="0"/>
    </xf>
    <xf numFmtId="0" fontId="63" fillId="28" borderId="14" xfId="0" applyFont="1" applyFill="1" applyBorder="1" applyAlignment="1" applyProtection="1">
      <alignment horizontal="center" vertical="center"/>
      <protection hidden="1"/>
    </xf>
    <xf numFmtId="0" fontId="11" fillId="31" borderId="23" xfId="0" applyFont="1" applyFill="1" applyBorder="1" applyAlignment="1" applyProtection="1">
      <alignment horizontal="center" vertical="center"/>
      <protection locked="0"/>
    </xf>
    <xf numFmtId="0" fontId="11" fillId="31" borderId="118" xfId="0" applyFont="1" applyFill="1" applyBorder="1" applyAlignment="1" applyProtection="1">
      <alignment horizontal="center" vertical="center"/>
      <protection locked="0"/>
    </xf>
    <xf numFmtId="0" fontId="63" fillId="28" borderId="104" xfId="0" applyFont="1" applyFill="1" applyBorder="1" applyAlignment="1" applyProtection="1">
      <alignment horizontal="left" vertical="center" wrapText="1" indent="1"/>
      <protection hidden="1"/>
    </xf>
    <xf numFmtId="0" fontId="63" fillId="28" borderId="113" xfId="0" applyFont="1" applyFill="1" applyBorder="1" applyAlignment="1" applyProtection="1">
      <alignment horizontal="left" vertical="center" wrapText="1" indent="1"/>
      <protection hidden="1"/>
    </xf>
    <xf numFmtId="49" fontId="12" fillId="34" borderId="104" xfId="0" applyNumberFormat="1" applyFont="1" applyFill="1" applyBorder="1" applyAlignment="1" applyProtection="1">
      <alignment horizontal="left" vertical="center" wrapText="1" indent="1"/>
      <protection hidden="1"/>
    </xf>
    <xf numFmtId="0" fontId="11" fillId="0" borderId="0" xfId="0" applyFont="1" applyAlignment="1" applyProtection="1">
      <alignment horizontal="left" vertical="center" indent="1"/>
      <protection hidden="1"/>
    </xf>
    <xf numFmtId="49" fontId="12" fillId="34" borderId="113" xfId="0" applyNumberFormat="1" applyFont="1" applyFill="1" applyBorder="1" applyAlignment="1" applyProtection="1">
      <alignment horizontal="left" vertical="center" wrapText="1" indent="1"/>
      <protection hidden="1"/>
    </xf>
    <xf numFmtId="0" fontId="12" fillId="0" borderId="0" xfId="0" applyFont="1" applyAlignment="1" applyProtection="1">
      <alignment horizontal="left" vertical="center" wrapText="1" indent="1"/>
      <protection hidden="1"/>
    </xf>
    <xf numFmtId="0" fontId="11" fillId="0" borderId="0" xfId="0" applyFont="1" applyAlignment="1" applyProtection="1">
      <alignment horizontal="left" vertical="center" wrapText="1" indent="1"/>
      <protection hidden="1"/>
    </xf>
    <xf numFmtId="0" fontId="63" fillId="28" borderId="105" xfId="0" applyFont="1" applyFill="1" applyBorder="1" applyAlignment="1" applyProtection="1">
      <alignment horizontal="left" vertical="center" wrapText="1" indent="1"/>
      <protection hidden="1"/>
    </xf>
    <xf numFmtId="0" fontId="44" fillId="0" borderId="0" xfId="0" applyFont="1" applyAlignment="1" applyProtection="1">
      <alignment horizontal="left" vertical="center" wrapText="1" indent="1"/>
      <protection hidden="1"/>
    </xf>
    <xf numFmtId="0" fontId="44" fillId="0" borderId="0" xfId="0" applyFont="1" applyAlignment="1" applyProtection="1">
      <alignment horizontal="left" vertical="center" indent="1"/>
      <protection hidden="1"/>
    </xf>
    <xf numFmtId="0" fontId="63" fillId="28" borderId="127" xfId="0" applyFont="1" applyFill="1" applyBorder="1" applyAlignment="1" applyProtection="1">
      <alignment horizontal="left" vertical="center" wrapText="1" indent="1"/>
      <protection hidden="1"/>
    </xf>
    <xf numFmtId="0" fontId="63" fillId="28" borderId="128" xfId="0" applyFont="1" applyFill="1" applyBorder="1" applyAlignment="1" applyProtection="1">
      <alignment horizontal="left" vertical="center" wrapText="1" indent="1"/>
      <protection hidden="1"/>
    </xf>
    <xf numFmtId="0" fontId="12" fillId="34" borderId="129" xfId="0" applyFont="1" applyFill="1" applyBorder="1" applyAlignment="1" applyProtection="1">
      <alignment horizontal="left" vertical="center" wrapText="1" indent="1"/>
      <protection hidden="1"/>
    </xf>
    <xf numFmtId="0" fontId="12" fillId="34" borderId="128" xfId="0" applyFont="1" applyFill="1" applyBorder="1" applyAlignment="1" applyProtection="1">
      <alignment horizontal="left" vertical="center" wrapText="1" indent="1"/>
      <protection hidden="1"/>
    </xf>
    <xf numFmtId="0" fontId="48" fillId="0" borderId="130" xfId="54" applyFont="1" applyBorder="1" applyAlignment="1" applyProtection="1">
      <alignment horizontal="left" vertical="center" wrapText="1" indent="1"/>
      <protection hidden="1"/>
    </xf>
    <xf numFmtId="0" fontId="11" fillId="0" borderId="131" xfId="54" applyFont="1" applyBorder="1" applyAlignment="1" applyProtection="1">
      <alignment horizontal="left" vertical="center" wrapText="1" indent="1"/>
      <protection hidden="1"/>
    </xf>
    <xf numFmtId="0" fontId="48" fillId="0" borderId="132" xfId="54" applyFont="1" applyBorder="1" applyAlignment="1" applyProtection="1">
      <alignment horizontal="left" vertical="center" wrapText="1" indent="1"/>
      <protection hidden="1"/>
    </xf>
    <xf numFmtId="0" fontId="48" fillId="0" borderId="133" xfId="54" applyFont="1" applyBorder="1" applyAlignment="1" applyProtection="1">
      <alignment horizontal="left" vertical="center" wrapText="1" indent="1"/>
      <protection hidden="1"/>
    </xf>
    <xf numFmtId="0" fontId="48" fillId="0" borderId="131" xfId="54" applyFont="1" applyBorder="1" applyAlignment="1" applyProtection="1">
      <alignment horizontal="left" vertical="center" wrapText="1" indent="1"/>
      <protection hidden="1"/>
    </xf>
    <xf numFmtId="0" fontId="48" fillId="0" borderId="134" xfId="54" applyFont="1" applyBorder="1" applyAlignment="1" applyProtection="1">
      <alignment horizontal="left" vertical="center" wrapText="1" indent="1"/>
      <protection hidden="1"/>
    </xf>
    <xf numFmtId="0" fontId="48" fillId="0" borderId="135" xfId="54" applyFont="1" applyBorder="1" applyAlignment="1" applyProtection="1">
      <alignment horizontal="left" vertical="center" wrapText="1" indent="1"/>
      <protection hidden="1"/>
    </xf>
    <xf numFmtId="0" fontId="53" fillId="0" borderId="0" xfId="0" applyFont="1" applyAlignment="1" applyProtection="1">
      <alignment horizontal="center" vertical="center"/>
      <protection locked="0"/>
    </xf>
    <xf numFmtId="0" fontId="48" fillId="0" borderId="136" xfId="54" applyFont="1" applyBorder="1" applyAlignment="1" applyProtection="1">
      <alignment horizontal="left" vertical="center" wrapText="1" indent="1"/>
      <protection hidden="1"/>
    </xf>
    <xf numFmtId="0" fontId="11" fillId="0" borderId="137" xfId="54" applyFont="1" applyBorder="1" applyAlignment="1" applyProtection="1">
      <alignment horizontal="left" vertical="center" wrapText="1" indent="1"/>
      <protection hidden="1"/>
    </xf>
    <xf numFmtId="0" fontId="11" fillId="0" borderId="135" xfId="54" applyFont="1" applyBorder="1" applyAlignment="1" applyProtection="1">
      <alignment horizontal="left" vertical="center" wrapText="1" indent="1"/>
      <protection hidden="1"/>
    </xf>
    <xf numFmtId="0" fontId="11" fillId="34" borderId="50" xfId="0" applyFont="1" applyFill="1" applyBorder="1" applyAlignment="1">
      <alignment horizontal="center" vertical="center"/>
    </xf>
    <xf numFmtId="0" fontId="63" fillId="28" borderId="129" xfId="0" applyFont="1" applyFill="1" applyBorder="1" applyAlignment="1" applyProtection="1">
      <alignment horizontal="left" vertical="center" wrapText="1" indent="1"/>
      <protection hidden="1"/>
    </xf>
    <xf numFmtId="49" fontId="12" fillId="34" borderId="129" xfId="0" applyNumberFormat="1" applyFont="1" applyFill="1" applyBorder="1" applyAlignment="1" applyProtection="1">
      <alignment horizontal="left" vertical="center" wrapText="1" indent="1"/>
      <protection hidden="1"/>
    </xf>
    <xf numFmtId="0" fontId="48" fillId="0" borderId="132" xfId="51" applyFont="1" applyBorder="1" applyAlignment="1" applyProtection="1">
      <alignment horizontal="left" vertical="center" wrapText="1" indent="1"/>
      <protection hidden="1"/>
    </xf>
    <xf numFmtId="49" fontId="48" fillId="0" borderId="132" xfId="51" applyNumberFormat="1" applyFont="1" applyBorder="1" applyAlignment="1" applyProtection="1">
      <alignment horizontal="left" vertical="center" wrapText="1" indent="1"/>
      <protection hidden="1"/>
    </xf>
    <xf numFmtId="49" fontId="4" fillId="0" borderId="138" xfId="0" applyNumberFormat="1" applyFont="1" applyBorder="1" applyAlignment="1" applyProtection="1">
      <alignment horizontal="right" vertical="center" wrapText="1"/>
      <protection hidden="1"/>
    </xf>
    <xf numFmtId="0" fontId="4" fillId="0" borderId="139" xfId="0" applyFont="1" applyBorder="1" applyAlignment="1" applyProtection="1">
      <alignment vertical="center" wrapText="1"/>
      <protection hidden="1"/>
    </xf>
    <xf numFmtId="0" fontId="48" fillId="0" borderId="130" xfId="51" applyFont="1" applyBorder="1" applyAlignment="1" applyProtection="1">
      <alignment horizontal="left" vertical="center" wrapText="1" indent="1"/>
      <protection hidden="1"/>
    </xf>
    <xf numFmtId="0" fontId="48" fillId="0" borderId="140" xfId="51" applyFont="1" applyBorder="1" applyAlignment="1" applyProtection="1">
      <alignment horizontal="left" vertical="center" wrapText="1" indent="1"/>
      <protection hidden="1"/>
    </xf>
    <xf numFmtId="0" fontId="48" fillId="0" borderId="141" xfId="54" applyFont="1" applyBorder="1" applyAlignment="1" applyProtection="1">
      <alignment horizontal="left" vertical="center" wrapText="1" indent="1"/>
      <protection hidden="1"/>
    </xf>
    <xf numFmtId="49" fontId="48" fillId="0" borderId="140" xfId="51" applyNumberFormat="1" applyFont="1" applyBorder="1" applyAlignment="1" applyProtection="1">
      <alignment horizontal="left" vertical="center" wrapText="1" indent="1"/>
      <protection hidden="1"/>
    </xf>
    <xf numFmtId="0" fontId="94" fillId="40" borderId="0" xfId="46" applyFont="1" applyFill="1" applyAlignment="1" applyProtection="1">
      <alignment horizontal="left" vertical="center" wrapText="1" indent="1"/>
      <protection hidden="1"/>
    </xf>
    <xf numFmtId="0" fontId="47" fillId="0" borderId="0" xfId="43" applyFont="1" applyAlignment="1">
      <alignment horizontal="left" vertical="center" indent="1"/>
    </xf>
    <xf numFmtId="0" fontId="2" fillId="0" borderId="0" xfId="43" applyFont="1" applyAlignment="1">
      <alignment horizontal="left" vertical="center" indent="1"/>
    </xf>
    <xf numFmtId="0" fontId="77" fillId="0" borderId="0" xfId="43" applyFont="1" applyAlignment="1">
      <alignment horizontal="left" vertical="center" indent="1"/>
    </xf>
    <xf numFmtId="0" fontId="67" fillId="40" borderId="63" xfId="40" applyFont="1" applyFill="1" applyBorder="1" applyAlignment="1">
      <alignment horizontal="left" vertical="center" indent="1"/>
    </xf>
    <xf numFmtId="0" fontId="67" fillId="40" borderId="63" xfId="46" applyFont="1" applyFill="1" applyBorder="1" applyAlignment="1">
      <alignment horizontal="left" vertical="center" wrapText="1" indent="1"/>
    </xf>
    <xf numFmtId="2" fontId="12" fillId="41" borderId="63" xfId="46" applyNumberFormat="1" applyFont="1" applyFill="1" applyBorder="1" applyAlignment="1">
      <alignment horizontal="left" vertical="center" wrapText="1" indent="1"/>
    </xf>
    <xf numFmtId="0" fontId="7" fillId="0" borderId="0" xfId="35" applyFont="1" applyFill="1" applyBorder="1" applyAlignment="1" applyProtection="1">
      <alignment horizontal="left" vertical="center" wrapText="1" indent="1"/>
    </xf>
    <xf numFmtId="0" fontId="7" fillId="0" borderId="0" xfId="40" applyFont="1" applyAlignment="1">
      <alignment horizontal="left" vertical="center" indent="1"/>
    </xf>
    <xf numFmtId="0" fontId="51" fillId="0" borderId="0" xfId="43" applyFont="1" applyAlignment="1">
      <alignment horizontal="left" vertical="center" indent="1"/>
    </xf>
    <xf numFmtId="0" fontId="12" fillId="44" borderId="11" xfId="43" applyFont="1" applyFill="1" applyBorder="1" applyAlignment="1">
      <alignment horizontal="left" vertical="center" indent="1"/>
    </xf>
    <xf numFmtId="0" fontId="12" fillId="44" borderId="14" xfId="68" applyFont="1" applyFill="1" applyBorder="1" applyAlignment="1">
      <alignment horizontal="left" vertical="center" wrapText="1" indent="1"/>
    </xf>
    <xf numFmtId="0" fontId="12" fillId="44" borderId="14" xfId="68" applyFont="1" applyFill="1" applyBorder="1" applyAlignment="1">
      <alignment horizontal="left" vertical="center" indent="1"/>
    </xf>
    <xf numFmtId="0" fontId="12" fillId="44" borderId="12" xfId="68" applyFont="1" applyFill="1" applyBorder="1" applyAlignment="1">
      <alignment horizontal="left" vertical="center" wrapText="1" indent="1"/>
    </xf>
    <xf numFmtId="0" fontId="1" fillId="0" borderId="143" xfId="68" applyFont="1" applyBorder="1" applyAlignment="1">
      <alignment horizontal="left" vertical="center" wrapText="1" indent="1"/>
    </xf>
    <xf numFmtId="0" fontId="1" fillId="0" borderId="146" xfId="68" applyFont="1" applyBorder="1" applyAlignment="1">
      <alignment horizontal="left" vertical="center" wrapText="1" indent="1"/>
    </xf>
    <xf numFmtId="0" fontId="1" fillId="0" borderId="147" xfId="68" applyFont="1" applyBorder="1" applyAlignment="1">
      <alignment horizontal="left" vertical="center" wrapText="1" indent="1"/>
    </xf>
    <xf numFmtId="0" fontId="1" fillId="0" borderId="146" xfId="69" applyFont="1" applyBorder="1" applyAlignment="1">
      <alignment horizontal="left" vertical="center" wrapText="1" indent="1"/>
    </xf>
    <xf numFmtId="0" fontId="1" fillId="0" borderId="147" xfId="69" applyFont="1" applyBorder="1" applyAlignment="1">
      <alignment horizontal="left" vertical="center" wrapText="1" indent="1"/>
    </xf>
    <xf numFmtId="0" fontId="1" fillId="0" borderId="149" xfId="68" applyFont="1" applyBorder="1" applyAlignment="1">
      <alignment horizontal="left" vertical="center" wrapText="1" indent="1"/>
    </xf>
    <xf numFmtId="0" fontId="1" fillId="0" borderId="150" xfId="68" applyFont="1" applyBorder="1" applyAlignment="1">
      <alignment horizontal="left" vertical="center" wrapText="1" indent="1"/>
    </xf>
    <xf numFmtId="0" fontId="1" fillId="0" borderId="152" xfId="68" applyFont="1" applyBorder="1" applyAlignment="1">
      <alignment horizontal="left" vertical="center" wrapText="1" indent="1"/>
    </xf>
    <xf numFmtId="0" fontId="1" fillId="0" borderId="153" xfId="68" applyFont="1" applyBorder="1" applyAlignment="1">
      <alignment horizontal="left" vertical="center" wrapText="1" indent="1"/>
    </xf>
    <xf numFmtId="0" fontId="1" fillId="0" borderId="155" xfId="68" applyFont="1" applyBorder="1" applyAlignment="1">
      <alignment horizontal="left" vertical="center" wrapText="1" indent="1"/>
    </xf>
    <xf numFmtId="0" fontId="1" fillId="0" borderId="156" xfId="68" applyFont="1" applyBorder="1" applyAlignment="1">
      <alignment horizontal="left" vertical="center" wrapText="1" indent="1"/>
    </xf>
    <xf numFmtId="0" fontId="35" fillId="0" borderId="0" xfId="46" applyFont="1" applyAlignment="1" applyProtection="1">
      <alignment horizontal="left" vertical="center" wrapText="1" indent="1"/>
      <protection hidden="1"/>
    </xf>
    <xf numFmtId="2" fontId="35" fillId="0" borderId="0" xfId="40" applyNumberFormat="1" applyFont="1" applyAlignment="1">
      <alignment horizontal="left" vertical="center" indent="1"/>
    </xf>
    <xf numFmtId="0" fontId="35" fillId="0" borderId="0" xfId="40" applyFont="1" applyAlignment="1">
      <alignment horizontal="left" vertical="center" indent="1"/>
    </xf>
    <xf numFmtId="0" fontId="80" fillId="0" borderId="13" xfId="35" applyFont="1" applyFill="1" applyBorder="1" applyAlignment="1" applyProtection="1">
      <alignment horizontal="left" vertical="center" wrapText="1" indent="1"/>
    </xf>
    <xf numFmtId="0" fontId="7" fillId="0" borderId="0" xfId="40" applyFont="1" applyAlignment="1">
      <alignment horizontal="left" vertical="top" indent="1"/>
    </xf>
    <xf numFmtId="0" fontId="11" fillId="0" borderId="157" xfId="42" applyFont="1" applyBorder="1" applyAlignment="1">
      <alignment horizontal="left" vertical="center" indent="1"/>
    </xf>
    <xf numFmtId="0" fontId="11" fillId="0" borderId="158" xfId="41" applyFont="1" applyBorder="1" applyAlignment="1">
      <alignment horizontal="left" vertical="center" indent="1"/>
    </xf>
    <xf numFmtId="0" fontId="11" fillId="0" borderId="159" xfId="42" applyFont="1" applyBorder="1" applyAlignment="1">
      <alignment horizontal="left" vertical="center" indent="1"/>
    </xf>
    <xf numFmtId="0" fontId="11" fillId="0" borderId="146" xfId="41" applyFont="1" applyBorder="1" applyAlignment="1">
      <alignment horizontal="left" vertical="center" indent="1"/>
    </xf>
    <xf numFmtId="0" fontId="48" fillId="0" borderId="146" xfId="0" applyFont="1" applyBorder="1" applyAlignment="1">
      <alignment horizontal="left" vertical="center" indent="1"/>
    </xf>
    <xf numFmtId="0" fontId="12" fillId="0" borderId="19" xfId="42" applyFont="1" applyBorder="1" applyAlignment="1">
      <alignment horizontal="left" vertical="center" wrapText="1" indent="1"/>
    </xf>
    <xf numFmtId="0" fontId="36" fillId="0" borderId="20" xfId="0" applyFont="1" applyBorder="1" applyAlignment="1">
      <alignment horizontal="left" vertical="center" indent="1"/>
    </xf>
    <xf numFmtId="0" fontId="47" fillId="45" borderId="145" xfId="43" applyFont="1" applyFill="1" applyBorder="1" applyAlignment="1">
      <alignment horizontal="left" vertical="center" indent="1"/>
    </xf>
    <xf numFmtId="0" fontId="47" fillId="45" borderId="148" xfId="43" applyFont="1" applyFill="1" applyBorder="1" applyAlignment="1">
      <alignment horizontal="left" vertical="center" indent="1"/>
    </xf>
    <xf numFmtId="0" fontId="47" fillId="46" borderId="151" xfId="43" applyFont="1" applyFill="1" applyBorder="1" applyAlignment="1">
      <alignment horizontal="left" vertical="center" indent="1"/>
    </xf>
    <xf numFmtId="0" fontId="47" fillId="46" borderId="145" xfId="43" applyFont="1" applyFill="1" applyBorder="1" applyAlignment="1">
      <alignment horizontal="left" vertical="center" indent="1"/>
    </xf>
    <xf numFmtId="0" fontId="47" fillId="46" borderId="154" xfId="43" applyFont="1" applyFill="1" applyBorder="1" applyAlignment="1">
      <alignment horizontal="left" vertical="center" indent="1"/>
    </xf>
    <xf numFmtId="0" fontId="47" fillId="45" borderId="154" xfId="43" applyFont="1" applyFill="1" applyBorder="1" applyAlignment="1">
      <alignment horizontal="left" vertical="center" indent="1"/>
    </xf>
    <xf numFmtId="0" fontId="47" fillId="46" borderId="160" xfId="43" applyFont="1" applyFill="1" applyBorder="1" applyAlignment="1">
      <alignment horizontal="left" vertical="center" indent="1"/>
    </xf>
    <xf numFmtId="0" fontId="1" fillId="0" borderId="161" xfId="68" applyFont="1" applyBorder="1" applyAlignment="1">
      <alignment horizontal="left" vertical="center" wrapText="1" indent="1"/>
    </xf>
    <xf numFmtId="0" fontId="47" fillId="46" borderId="162" xfId="43" applyFont="1" applyFill="1" applyBorder="1" applyAlignment="1">
      <alignment horizontal="left" vertical="center" indent="1"/>
    </xf>
    <xf numFmtId="0" fontId="1" fillId="0" borderId="163" xfId="68" applyFont="1" applyBorder="1" applyAlignment="1">
      <alignment horizontal="left" vertical="center" wrapText="1" indent="1"/>
    </xf>
    <xf numFmtId="0" fontId="47" fillId="46" borderId="164" xfId="43" applyFont="1" applyFill="1" applyBorder="1" applyAlignment="1">
      <alignment horizontal="left" vertical="center" indent="1"/>
    </xf>
    <xf numFmtId="0" fontId="1" fillId="0" borderId="165" xfId="68" applyFont="1" applyBorder="1" applyAlignment="1">
      <alignment horizontal="left" vertical="center" wrapText="1" indent="1"/>
    </xf>
    <xf numFmtId="0" fontId="1" fillId="0" borderId="166" xfId="68" applyFont="1" applyBorder="1" applyAlignment="1">
      <alignment horizontal="left" vertical="center" wrapText="1" indent="1"/>
    </xf>
    <xf numFmtId="0" fontId="47" fillId="45" borderId="167" xfId="43" applyFont="1" applyFill="1" applyBorder="1" applyAlignment="1">
      <alignment horizontal="left" vertical="center" indent="1"/>
    </xf>
    <xf numFmtId="0" fontId="1" fillId="0" borderId="168" xfId="68" applyFont="1" applyBorder="1" applyAlignment="1">
      <alignment horizontal="left" vertical="center" wrapText="1" indent="1"/>
    </xf>
    <xf numFmtId="0" fontId="12" fillId="44" borderId="169" xfId="43" applyFont="1" applyFill="1" applyBorder="1" applyAlignment="1">
      <alignment horizontal="left" vertical="center" indent="1"/>
    </xf>
    <xf numFmtId="0" fontId="12" fillId="44" borderId="170" xfId="43" applyFont="1" applyFill="1" applyBorder="1" applyAlignment="1">
      <alignment horizontal="left" vertical="center" indent="1"/>
    </xf>
    <xf numFmtId="0" fontId="12" fillId="44" borderId="171" xfId="43" applyFont="1" applyFill="1" applyBorder="1" applyAlignment="1">
      <alignment horizontal="left" vertical="center" indent="1"/>
    </xf>
    <xf numFmtId="0" fontId="11" fillId="0" borderId="142" xfId="55" applyFont="1" applyBorder="1" applyAlignment="1">
      <alignment horizontal="center" vertical="top" wrapText="1"/>
    </xf>
    <xf numFmtId="0" fontId="11" fillId="0" borderId="0" xfId="40" applyFont="1" applyAlignment="1">
      <alignment horizontal="left" vertical="top" wrapText="1"/>
    </xf>
    <xf numFmtId="0" fontId="11" fillId="0" borderId="0" xfId="40" applyFont="1" applyAlignment="1">
      <alignment horizontal="left" vertical="top"/>
    </xf>
    <xf numFmtId="0" fontId="11" fillId="0" borderId="145" xfId="55" applyFont="1" applyBorder="1" applyAlignment="1">
      <alignment horizontal="center" vertical="top" wrapText="1"/>
    </xf>
    <xf numFmtId="18" fontId="11" fillId="0" borderId="0" xfId="40" applyNumberFormat="1" applyFont="1" applyAlignment="1">
      <alignment horizontal="left" vertical="top" wrapText="1"/>
    </xf>
    <xf numFmtId="0" fontId="11" fillId="0" borderId="173" xfId="55" applyFont="1" applyBorder="1" applyAlignment="1">
      <alignment horizontal="center" vertical="top" wrapText="1"/>
    </xf>
    <xf numFmtId="0" fontId="11" fillId="0" borderId="154" xfId="55" applyFont="1" applyBorder="1" applyAlignment="1">
      <alignment horizontal="center" vertical="top" wrapText="1"/>
    </xf>
    <xf numFmtId="0" fontId="11" fillId="0" borderId="167" xfId="55" applyFont="1" applyBorder="1" applyAlignment="1">
      <alignment horizontal="center" vertical="top" wrapText="1"/>
    </xf>
    <xf numFmtId="0" fontId="80" fillId="0" borderId="0" xfId="35" applyFont="1" applyBorder="1" applyAlignment="1" applyProtection="1">
      <alignment vertical="center"/>
    </xf>
    <xf numFmtId="0" fontId="12" fillId="0" borderId="160" xfId="40" applyFont="1" applyBorder="1" applyAlignment="1">
      <alignment horizontal="left" vertical="top" wrapText="1" indent="1"/>
    </xf>
    <xf numFmtId="0" fontId="12" fillId="0" borderId="162" xfId="40" applyFont="1" applyBorder="1" applyAlignment="1">
      <alignment horizontal="left" vertical="top" wrapText="1" indent="1"/>
    </xf>
    <xf numFmtId="0" fontId="12" fillId="0" borderId="164" xfId="40" applyFont="1" applyBorder="1" applyAlignment="1">
      <alignment horizontal="left" vertical="top" wrapText="1" indent="1"/>
    </xf>
    <xf numFmtId="0" fontId="12" fillId="0" borderId="178" xfId="40" applyFont="1" applyBorder="1" applyAlignment="1">
      <alignment horizontal="left" vertical="top" wrapText="1" indent="1"/>
    </xf>
    <xf numFmtId="0" fontId="11" fillId="0" borderId="144" xfId="55" applyFont="1" applyBorder="1" applyAlignment="1">
      <alignment horizontal="left" vertical="top" wrapText="1" indent="1"/>
    </xf>
    <xf numFmtId="0" fontId="11" fillId="0" borderId="147" xfId="55" applyFont="1" applyBorder="1" applyAlignment="1">
      <alignment horizontal="left" vertical="top" wrapText="1" indent="1"/>
    </xf>
    <xf numFmtId="0" fontId="11" fillId="0" borderId="174" xfId="55" applyFont="1" applyBorder="1" applyAlignment="1">
      <alignment horizontal="left" vertical="top" wrapText="1" indent="1"/>
    </xf>
    <xf numFmtId="0" fontId="11" fillId="0" borderId="179" xfId="55" applyFont="1" applyBorder="1" applyAlignment="1">
      <alignment horizontal="left" vertical="top" wrapText="1" indent="1"/>
    </xf>
    <xf numFmtId="0" fontId="11" fillId="0" borderId="163" xfId="55" applyFont="1" applyBorder="1" applyAlignment="1">
      <alignment horizontal="left" vertical="top" wrapText="1" indent="1"/>
    </xf>
    <xf numFmtId="0" fontId="11" fillId="0" borderId="166" xfId="55" applyFont="1" applyBorder="1" applyAlignment="1">
      <alignment horizontal="left" vertical="top" wrapText="1" indent="1"/>
    </xf>
    <xf numFmtId="0" fontId="11" fillId="0" borderId="181" xfId="55" applyFont="1" applyBorder="1" applyAlignment="1">
      <alignment horizontal="left" vertical="top" wrapText="1" indent="1"/>
    </xf>
    <xf numFmtId="2" fontId="11" fillId="0" borderId="161" xfId="55" applyNumberFormat="1" applyFont="1" applyBorder="1" applyAlignment="1">
      <alignment horizontal="left" vertical="top" wrapText="1" indent="1"/>
    </xf>
    <xf numFmtId="2" fontId="11" fillId="0" borderId="163" xfId="55" applyNumberFormat="1" applyFont="1" applyBorder="1" applyAlignment="1">
      <alignment horizontal="left" vertical="top" wrapText="1" indent="1"/>
    </xf>
    <xf numFmtId="2" fontId="11" fillId="0" borderId="166" xfId="55" applyNumberFormat="1" applyFont="1" applyBorder="1" applyAlignment="1">
      <alignment horizontal="left" vertical="top" wrapText="1" indent="1"/>
    </xf>
    <xf numFmtId="2" fontId="11" fillId="0" borderId="181" xfId="55" applyNumberFormat="1" applyFont="1" applyBorder="1" applyAlignment="1">
      <alignment horizontal="left" vertical="top" wrapText="1" indent="1"/>
    </xf>
    <xf numFmtId="2" fontId="11" fillId="0" borderId="163" xfId="57" applyNumberFormat="1" applyFont="1" applyBorder="1" applyAlignment="1">
      <alignment horizontal="left" vertical="top" wrapText="1" indent="1"/>
    </xf>
    <xf numFmtId="2" fontId="11" fillId="0" borderId="163" xfId="45" applyNumberFormat="1" applyFont="1" applyBorder="1" applyAlignment="1">
      <alignment horizontal="left" vertical="top" wrapText="1" indent="1"/>
    </xf>
    <xf numFmtId="2" fontId="11" fillId="0" borderId="172" xfId="55" applyNumberFormat="1" applyFont="1" applyBorder="1" applyAlignment="1">
      <alignment horizontal="left" vertical="top" wrapText="1" indent="1"/>
    </xf>
    <xf numFmtId="0" fontId="63" fillId="0" borderId="0" xfId="0" applyFont="1"/>
    <xf numFmtId="0" fontId="53" fillId="0" borderId="0" xfId="0" applyFont="1"/>
    <xf numFmtId="0" fontId="11" fillId="0" borderId="0" xfId="0" applyFont="1" applyAlignment="1">
      <alignment horizontal="left" vertical="center" indent="2"/>
    </xf>
    <xf numFmtId="0" fontId="107" fillId="0" borderId="0" xfId="0" applyFont="1"/>
    <xf numFmtId="0" fontId="49" fillId="0" borderId="0" xfId="0" applyFont="1" applyAlignment="1">
      <alignment horizontal="left" indent="1"/>
    </xf>
    <xf numFmtId="0" fontId="11" fillId="0" borderId="0" xfId="0" applyFont="1" applyAlignment="1">
      <alignment wrapText="1"/>
    </xf>
    <xf numFmtId="0" fontId="93" fillId="40" borderId="0" xfId="0" applyFont="1" applyFill="1" applyAlignment="1">
      <alignment horizontal="left" vertical="center" wrapText="1" indent="1"/>
    </xf>
    <xf numFmtId="0" fontId="108" fillId="0" borderId="0" xfId="0" applyFont="1" applyAlignment="1">
      <alignment wrapText="1"/>
    </xf>
    <xf numFmtId="0" fontId="108" fillId="0" borderId="0" xfId="0" applyFont="1"/>
    <xf numFmtId="0" fontId="108" fillId="0" borderId="0" xfId="0" applyFont="1" applyAlignment="1">
      <alignment horizontal="left" vertical="center"/>
    </xf>
    <xf numFmtId="0" fontId="109" fillId="0" borderId="0" xfId="35" applyFont="1" applyFill="1" applyBorder="1" applyAlignment="1" applyProtection="1">
      <alignment horizontal="left" vertical="center" wrapText="1"/>
    </xf>
    <xf numFmtId="0" fontId="80" fillId="0" borderId="0" xfId="35" applyFont="1" applyFill="1" applyBorder="1" applyAlignment="1" applyProtection="1">
      <alignment horizontal="left" vertical="center" wrapText="1" indent="1"/>
    </xf>
    <xf numFmtId="49" fontId="11" fillId="0" borderId="175" xfId="55" applyNumberFormat="1" applyFont="1" applyBorder="1" applyAlignment="1">
      <alignment horizontal="center" vertical="center" wrapText="1"/>
    </xf>
    <xf numFmtId="49" fontId="11" fillId="0" borderId="176" xfId="55" applyNumberFormat="1" applyFont="1" applyBorder="1" applyAlignment="1">
      <alignment horizontal="center" vertical="center" wrapText="1"/>
    </xf>
    <xf numFmtId="49" fontId="11" fillId="0" borderId="177" xfId="55" applyNumberFormat="1" applyFont="1" applyBorder="1" applyAlignment="1">
      <alignment horizontal="center" vertical="center" wrapText="1"/>
    </xf>
    <xf numFmtId="49" fontId="11" fillId="0" borderId="180" xfId="55" applyNumberFormat="1" applyFont="1" applyBorder="1" applyAlignment="1">
      <alignment horizontal="center" vertical="center" wrapText="1"/>
    </xf>
    <xf numFmtId="49" fontId="11" fillId="0" borderId="176" xfId="57" applyNumberFormat="1" applyFont="1" applyBorder="1" applyAlignment="1">
      <alignment horizontal="center" vertical="center" wrapText="1"/>
    </xf>
    <xf numFmtId="49" fontId="11" fillId="0" borderId="176" xfId="45" applyNumberFormat="1" applyFont="1" applyBorder="1" applyAlignment="1">
      <alignment horizontal="center" vertical="center" wrapText="1"/>
    </xf>
    <xf numFmtId="49" fontId="11" fillId="0" borderId="182" xfId="55" applyNumberFormat="1" applyFont="1" applyBorder="1" applyAlignment="1">
      <alignment horizontal="center" vertical="center" wrapText="1"/>
    </xf>
    <xf numFmtId="0" fontId="98" fillId="28" borderId="0" xfId="0" applyFont="1" applyFill="1" applyAlignment="1">
      <alignment horizontal="left" vertical="center" wrapText="1" indent="1"/>
    </xf>
    <xf numFmtId="0" fontId="109" fillId="28" borderId="19" xfId="35" applyFont="1" applyFill="1" applyBorder="1" applyAlignment="1" applyProtection="1">
      <alignment horizontal="left" vertical="center" wrapText="1"/>
    </xf>
    <xf numFmtId="0" fontId="98" fillId="28" borderId="22" xfId="0" applyFont="1" applyFill="1" applyBorder="1" applyAlignment="1">
      <alignment horizontal="left" vertical="center" wrapText="1" indent="1"/>
    </xf>
    <xf numFmtId="0" fontId="109" fillId="28" borderId="11" xfId="35" applyFont="1" applyFill="1" applyBorder="1" applyAlignment="1" applyProtection="1">
      <alignment horizontal="left" vertical="center" wrapText="1"/>
    </xf>
    <xf numFmtId="0" fontId="36" fillId="0" borderId="0" xfId="0" applyFont="1" applyAlignment="1">
      <alignment vertical="center" wrapText="1"/>
    </xf>
    <xf numFmtId="49" fontId="45" fillId="42" borderId="63" xfId="46" applyNumberFormat="1" applyFont="1" applyFill="1" applyBorder="1" applyAlignment="1">
      <alignment horizontal="left" vertical="center" wrapText="1" indent="1"/>
    </xf>
    <xf numFmtId="0" fontId="99" fillId="0" borderId="0" xfId="0" applyFont="1" applyAlignment="1">
      <alignment vertical="center"/>
    </xf>
    <xf numFmtId="0" fontId="11" fillId="28" borderId="11" xfId="0" applyFont="1" applyFill="1" applyBorder="1"/>
    <xf numFmtId="0" fontId="108" fillId="28" borderId="22" xfId="0" applyFont="1" applyFill="1" applyBorder="1"/>
    <xf numFmtId="0" fontId="109" fillId="28" borderId="22" xfId="35" applyFont="1" applyFill="1" applyBorder="1" applyAlignment="1" applyProtection="1">
      <alignment horizontal="left" vertical="center" indent="1"/>
    </xf>
    <xf numFmtId="0" fontId="109" fillId="28" borderId="0" xfId="35" applyFont="1" applyFill="1" applyBorder="1" applyAlignment="1" applyProtection="1">
      <alignment horizontal="left" vertical="center" wrapText="1" indent="1"/>
    </xf>
    <xf numFmtId="0" fontId="109" fillId="28" borderId="22" xfId="35" applyFont="1" applyFill="1" applyBorder="1" applyAlignment="1" applyProtection="1">
      <alignment horizontal="left" vertical="center" wrapText="1" indent="1"/>
    </xf>
    <xf numFmtId="169" fontId="97" fillId="28" borderId="92" xfId="0" applyNumberFormat="1" applyFont="1" applyFill="1" applyBorder="1" applyAlignment="1" applyProtection="1">
      <alignment horizontal="center" vertical="center" wrapText="1"/>
      <protection hidden="1"/>
    </xf>
    <xf numFmtId="169" fontId="12" fillId="28" borderId="92" xfId="0" applyNumberFormat="1" applyFont="1" applyFill="1" applyBorder="1" applyAlignment="1" applyProtection="1">
      <alignment horizontal="center" vertical="center" wrapText="1"/>
      <protection hidden="1"/>
    </xf>
    <xf numFmtId="0" fontId="63" fillId="28" borderId="40" xfId="0" applyFont="1" applyFill="1" applyBorder="1" applyAlignment="1" applyProtection="1">
      <alignment horizontal="center" vertical="center"/>
      <protection hidden="1"/>
    </xf>
    <xf numFmtId="0" fontId="7" fillId="0" borderId="74" xfId="0" applyFont="1" applyBorder="1" applyAlignment="1" applyProtection="1">
      <alignment vertical="center" wrapText="1"/>
      <protection locked="0"/>
    </xf>
    <xf numFmtId="0" fontId="7" fillId="0" borderId="76" xfId="0" applyFont="1" applyBorder="1" applyAlignment="1" applyProtection="1">
      <alignment vertical="center" wrapText="1"/>
      <protection locked="0"/>
    </xf>
    <xf numFmtId="0" fontId="7" fillId="0" borderId="79" xfId="0" applyFont="1" applyBorder="1" applyAlignment="1" applyProtection="1">
      <alignment vertical="center" wrapText="1"/>
      <protection locked="0"/>
    </xf>
    <xf numFmtId="0" fontId="81" fillId="32" borderId="0" xfId="0" applyFont="1" applyFill="1" applyAlignment="1" applyProtection="1">
      <alignment horizontal="center" vertical="center"/>
      <protection hidden="1"/>
    </xf>
    <xf numFmtId="0" fontId="11" fillId="0" borderId="189" xfId="0" applyFont="1" applyBorder="1" applyAlignment="1" applyProtection="1">
      <alignment horizontal="justify" vertical="center" wrapText="1"/>
      <protection locked="0"/>
    </xf>
    <xf numFmtId="0" fontId="1" fillId="0" borderId="146" xfId="0" applyFont="1" applyBorder="1" applyAlignment="1">
      <alignment horizontal="left" vertical="center" indent="1"/>
    </xf>
    <xf numFmtId="0" fontId="1" fillId="0" borderId="0" xfId="43" applyFont="1" applyAlignment="1">
      <alignment horizontal="left" vertical="center" indent="1"/>
    </xf>
    <xf numFmtId="0" fontId="1" fillId="0" borderId="0" xfId="43" applyFont="1" applyAlignment="1">
      <alignment horizontal="left" vertical="center" wrapText="1" indent="1"/>
    </xf>
    <xf numFmtId="0" fontId="1" fillId="36" borderId="49" xfId="0" applyFont="1" applyFill="1" applyBorder="1"/>
    <xf numFmtId="0" fontId="1" fillId="37" borderId="48" xfId="0" applyFont="1" applyFill="1" applyBorder="1"/>
    <xf numFmtId="14" fontId="1" fillId="36" borderId="48" xfId="0" applyNumberFormat="1" applyFont="1" applyFill="1" applyBorder="1"/>
    <xf numFmtId="14" fontId="1" fillId="37" borderId="48" xfId="0" applyNumberFormat="1" applyFont="1" applyFill="1" applyBorder="1"/>
    <xf numFmtId="0" fontId="1" fillId="36" borderId="48" xfId="0" applyFont="1" applyFill="1" applyBorder="1"/>
    <xf numFmtId="0" fontId="66" fillId="28" borderId="122" xfId="0" applyFont="1" applyFill="1" applyBorder="1" applyAlignment="1" applyProtection="1">
      <alignment horizontal="center" vertical="center" wrapText="1"/>
      <protection hidden="1"/>
    </xf>
    <xf numFmtId="0" fontId="0" fillId="0" borderId="17" xfId="0" applyBorder="1"/>
    <xf numFmtId="0" fontId="0" fillId="0" borderId="19" xfId="0" applyBorder="1"/>
    <xf numFmtId="49" fontId="34" fillId="28" borderId="193" xfId="0" quotePrefix="1" applyNumberFormat="1" applyFont="1" applyFill="1" applyBorder="1" applyAlignment="1" applyProtection="1">
      <alignment horizontal="center" vertical="center"/>
      <protection hidden="1"/>
    </xf>
    <xf numFmtId="0" fontId="12" fillId="28" borderId="193" xfId="0" applyFont="1" applyFill="1" applyBorder="1" applyAlignment="1" applyProtection="1">
      <alignment horizontal="left" vertical="center" wrapText="1" indent="1"/>
      <protection hidden="1"/>
    </xf>
    <xf numFmtId="49" fontId="66" fillId="27" borderId="193" xfId="0" applyNumberFormat="1" applyFont="1" applyFill="1" applyBorder="1" applyAlignment="1" applyProtection="1">
      <alignment horizontal="center" vertical="center" wrapText="1"/>
      <protection locked="0"/>
    </xf>
    <xf numFmtId="0" fontId="10" fillId="0" borderId="17" xfId="0" applyFont="1" applyBorder="1" applyAlignment="1" applyProtection="1">
      <alignment horizontal="left" vertical="center"/>
      <protection hidden="1"/>
    </xf>
    <xf numFmtId="0" fontId="10" fillId="27" borderId="211" xfId="0" applyFont="1" applyFill="1" applyBorder="1" applyAlignment="1" applyProtection="1">
      <alignment horizontal="center" vertical="center" wrapText="1"/>
      <protection locked="0"/>
    </xf>
    <xf numFmtId="0" fontId="11" fillId="0" borderId="19" xfId="0" applyFont="1" applyBorder="1" applyAlignment="1" applyProtection="1">
      <alignment vertical="center"/>
      <protection hidden="1"/>
    </xf>
    <xf numFmtId="0" fontId="10" fillId="0" borderId="17" xfId="0" applyFont="1" applyBorder="1" applyAlignment="1" applyProtection="1">
      <alignment vertical="center"/>
      <protection hidden="1"/>
    </xf>
    <xf numFmtId="0" fontId="12" fillId="27" borderId="211" xfId="0" applyFont="1" applyFill="1" applyBorder="1" applyAlignment="1" applyProtection="1">
      <alignment horizontal="left" vertical="center" wrapText="1" indent="1"/>
      <protection locked="0"/>
    </xf>
    <xf numFmtId="0" fontId="12" fillId="0" borderId="17" xfId="0" applyFont="1" applyBorder="1" applyAlignment="1" applyProtection="1">
      <alignment vertical="center"/>
      <protection hidden="1"/>
    </xf>
    <xf numFmtId="0" fontId="12" fillId="41" borderId="193" xfId="0" applyFont="1" applyFill="1" applyBorder="1" applyAlignment="1">
      <alignment horizontal="center" vertical="center" wrapText="1"/>
    </xf>
    <xf numFmtId="0" fontId="45" fillId="48" borderId="193" xfId="0" applyFont="1" applyFill="1" applyBorder="1" applyAlignment="1" applyProtection="1">
      <alignment horizontal="center" vertical="center" wrapText="1"/>
      <protection hidden="1"/>
    </xf>
    <xf numFmtId="0" fontId="35" fillId="24" borderId="20" xfId="0" applyFont="1" applyFill="1" applyBorder="1" applyAlignment="1">
      <alignment vertical="top"/>
    </xf>
    <xf numFmtId="0" fontId="63" fillId="28" borderId="214" xfId="0" applyFont="1" applyFill="1" applyBorder="1" applyAlignment="1">
      <alignment horizontal="center" vertical="center"/>
    </xf>
    <xf numFmtId="0" fontId="63" fillId="28" borderId="215" xfId="0" applyFont="1" applyFill="1" applyBorder="1" applyAlignment="1">
      <alignment horizontal="center" vertical="center"/>
    </xf>
    <xf numFmtId="0" fontId="57" fillId="32" borderId="193" xfId="0" applyFont="1" applyFill="1" applyBorder="1" applyAlignment="1" applyProtection="1">
      <alignment horizontal="center" vertical="center"/>
      <protection hidden="1"/>
    </xf>
    <xf numFmtId="0" fontId="78" fillId="28" borderId="193" xfId="0" applyFont="1" applyFill="1" applyBorder="1" applyAlignment="1" applyProtection="1">
      <alignment horizontal="center" vertical="center"/>
      <protection hidden="1"/>
    </xf>
    <xf numFmtId="0" fontId="94" fillId="40" borderId="103" xfId="0" applyFont="1" applyFill="1" applyBorder="1" applyAlignment="1" applyProtection="1">
      <alignment vertical="center" wrapText="1"/>
      <protection hidden="1"/>
    </xf>
    <xf numFmtId="0" fontId="63" fillId="28" borderId="222" xfId="0" applyFont="1" applyFill="1" applyBorder="1" applyAlignment="1" applyProtection="1">
      <alignment horizontal="left" vertical="center" wrapText="1" indent="1"/>
      <protection hidden="1"/>
    </xf>
    <xf numFmtId="0" fontId="12" fillId="27" borderId="20" xfId="0" applyFont="1" applyFill="1" applyBorder="1" applyAlignment="1" applyProtection="1">
      <alignment horizontal="left" vertical="center" wrapText="1" indent="1"/>
      <protection hidden="1"/>
    </xf>
    <xf numFmtId="0" fontId="94" fillId="40" borderId="112" xfId="0" applyFont="1" applyFill="1" applyBorder="1" applyAlignment="1" applyProtection="1">
      <alignment vertical="center" wrapText="1"/>
      <protection hidden="1"/>
    </xf>
    <xf numFmtId="0" fontId="90" fillId="0" borderId="0" xfId="0" applyFont="1" applyAlignment="1" applyProtection="1">
      <alignment vertical="center" wrapText="1"/>
      <protection hidden="1"/>
    </xf>
    <xf numFmtId="0" fontId="93" fillId="0" borderId="224" xfId="0" applyFont="1" applyBorder="1" applyAlignment="1" applyProtection="1">
      <alignment vertical="center" wrapText="1"/>
      <protection hidden="1"/>
    </xf>
    <xf numFmtId="0" fontId="93" fillId="0" borderId="225" xfId="0" applyFont="1" applyBorder="1" applyAlignment="1" applyProtection="1">
      <alignment vertical="center" wrapText="1"/>
      <protection hidden="1"/>
    </xf>
    <xf numFmtId="0" fontId="11" fillId="0" borderId="0" xfId="0" applyFont="1" applyAlignment="1">
      <alignment vertical="center" wrapText="1"/>
    </xf>
    <xf numFmtId="0" fontId="80" fillId="28" borderId="22" xfId="35" applyFont="1" applyFill="1" applyBorder="1" applyAlignment="1" applyProtection="1">
      <alignment horizontal="left" vertical="center" wrapText="1" indent="1"/>
    </xf>
    <xf numFmtId="49" fontId="35" fillId="0" borderId="0" xfId="46" applyNumberFormat="1" applyFont="1" applyAlignment="1" applyProtection="1">
      <alignment horizontal="center" vertical="center" wrapText="1"/>
      <protection hidden="1"/>
    </xf>
    <xf numFmtId="0" fontId="45" fillId="40" borderId="63" xfId="40" applyFont="1" applyFill="1" applyBorder="1" applyAlignment="1">
      <alignment horizontal="left" vertical="center" wrapText="1" indent="1"/>
    </xf>
    <xf numFmtId="49" fontId="11" fillId="0" borderId="193" xfId="55" applyNumberFormat="1" applyFont="1" applyBorder="1" applyAlignment="1">
      <alignment horizontal="center" vertical="center" wrapText="1"/>
    </xf>
    <xf numFmtId="0" fontId="11" fillId="0" borderId="193" xfId="55" applyFont="1" applyBorder="1" applyAlignment="1">
      <alignment horizontal="center" vertical="top" wrapText="1"/>
    </xf>
    <xf numFmtId="2" fontId="11" fillId="0" borderId="193" xfId="55" applyNumberFormat="1" applyFont="1" applyBorder="1" applyAlignment="1">
      <alignment horizontal="left" vertical="top" wrapText="1" indent="1"/>
    </xf>
    <xf numFmtId="0" fontId="98" fillId="28" borderId="191" xfId="0" applyFont="1" applyFill="1" applyBorder="1" applyAlignment="1">
      <alignment horizontal="left" vertical="center" wrapText="1" indent="1"/>
    </xf>
    <xf numFmtId="0" fontId="109" fillId="28" borderId="191" xfId="35" applyFont="1" applyFill="1" applyBorder="1" applyAlignment="1" applyProtection="1">
      <alignment horizontal="left" vertical="center" wrapText="1" indent="1"/>
    </xf>
    <xf numFmtId="0" fontId="109" fillId="28" borderId="192" xfId="35" applyFont="1" applyFill="1" applyBorder="1" applyAlignment="1" applyProtection="1">
      <alignment horizontal="left" vertical="center" wrapText="1"/>
    </xf>
    <xf numFmtId="0" fontId="108" fillId="28" borderId="191" xfId="0" applyFont="1" applyFill="1" applyBorder="1"/>
    <xf numFmtId="0" fontId="109" fillId="28" borderId="191" xfId="35" applyFont="1" applyFill="1" applyBorder="1" applyAlignment="1" applyProtection="1">
      <alignment horizontal="left" vertical="center" indent="1"/>
    </xf>
    <xf numFmtId="0" fontId="11" fillId="28" borderId="192" xfId="0" applyFont="1" applyFill="1" applyBorder="1"/>
    <xf numFmtId="49" fontId="74" fillId="0" borderId="192" xfId="0" applyNumberFormat="1" applyFont="1" applyBorder="1" applyAlignment="1" applyProtection="1">
      <alignment vertical="center"/>
      <protection hidden="1"/>
    </xf>
    <xf numFmtId="0" fontId="45" fillId="32" borderId="226" xfId="0" applyFont="1" applyFill="1" applyBorder="1" applyAlignment="1" applyProtection="1">
      <alignment horizontal="center" vertical="center" wrapText="1"/>
      <protection hidden="1"/>
    </xf>
    <xf numFmtId="0" fontId="81" fillId="33" borderId="193" xfId="0" applyFont="1" applyFill="1" applyBorder="1" applyAlignment="1" applyProtection="1">
      <alignment horizontal="center" vertical="center" wrapText="1"/>
      <protection hidden="1"/>
    </xf>
    <xf numFmtId="0" fontId="45" fillId="33" borderId="193" xfId="0" applyFont="1" applyFill="1" applyBorder="1" applyAlignment="1" applyProtection="1">
      <alignment horizontal="center" vertical="center"/>
      <protection hidden="1"/>
    </xf>
    <xf numFmtId="49" fontId="34" fillId="33" borderId="193" xfId="0" applyNumberFormat="1" applyFont="1" applyFill="1" applyBorder="1" applyAlignment="1" applyProtection="1">
      <alignment vertical="center"/>
      <protection hidden="1"/>
    </xf>
    <xf numFmtId="0" fontId="47" fillId="31" borderId="193" xfId="0" applyFont="1" applyFill="1" applyBorder="1" applyAlignment="1" applyProtection="1">
      <alignment vertical="center" wrapText="1"/>
      <protection locked="0"/>
    </xf>
    <xf numFmtId="0" fontId="47" fillId="31" borderId="193" xfId="0" applyFont="1" applyFill="1" applyBorder="1" applyAlignment="1" applyProtection="1">
      <alignment horizontal="center" vertical="center"/>
      <protection locked="0"/>
    </xf>
    <xf numFmtId="0" fontId="63" fillId="28" borderId="193" xfId="0" applyFont="1" applyFill="1" applyBorder="1" applyAlignment="1" applyProtection="1">
      <alignment horizontal="center" vertical="center" wrapText="1"/>
      <protection hidden="1"/>
    </xf>
    <xf numFmtId="49" fontId="57" fillId="33" borderId="193" xfId="0" applyNumberFormat="1" applyFont="1" applyFill="1" applyBorder="1" applyAlignment="1" applyProtection="1">
      <alignment horizontal="center"/>
      <protection hidden="1"/>
    </xf>
    <xf numFmtId="0" fontId="44" fillId="28" borderId="191" xfId="0" applyFont="1" applyFill="1" applyBorder="1" applyAlignment="1" applyProtection="1">
      <alignment vertical="center"/>
      <protection hidden="1"/>
    </xf>
    <xf numFmtId="0" fontId="11" fillId="28" borderId="192" xfId="0" applyFont="1" applyFill="1" applyBorder="1" applyProtection="1">
      <protection hidden="1"/>
    </xf>
    <xf numFmtId="0" fontId="12" fillId="27" borderId="226" xfId="0" applyFont="1" applyFill="1" applyBorder="1" applyAlignment="1" applyProtection="1">
      <alignment horizontal="left" vertical="center" wrapText="1" indent="1"/>
      <protection hidden="1"/>
    </xf>
    <xf numFmtId="0" fontId="67" fillId="40" borderId="195" xfId="43" applyFont="1" applyFill="1" applyBorder="1" applyAlignment="1">
      <alignment horizontal="left" vertical="center" indent="1"/>
    </xf>
    <xf numFmtId="0" fontId="88" fillId="40" borderId="196" xfId="43" applyFont="1" applyFill="1" applyBorder="1" applyAlignment="1">
      <alignment horizontal="left" vertical="center" wrapText="1" indent="1"/>
    </xf>
    <xf numFmtId="0" fontId="67" fillId="40" borderId="196" xfId="43" applyFont="1" applyFill="1" applyBorder="1" applyAlignment="1">
      <alignment horizontal="left" vertical="center" indent="1"/>
    </xf>
    <xf numFmtId="0" fontId="74" fillId="40" borderId="226" xfId="0" applyFont="1" applyFill="1" applyBorder="1" applyAlignment="1">
      <alignment horizontal="center"/>
    </xf>
    <xf numFmtId="0" fontId="52" fillId="0" borderId="227" xfId="52" applyFont="1" applyBorder="1" applyAlignment="1">
      <alignment horizontal="center"/>
    </xf>
    <xf numFmtId="0" fontId="52" fillId="0" borderId="228" xfId="47" applyFont="1" applyBorder="1" applyAlignment="1">
      <alignment horizontal="center"/>
    </xf>
    <xf numFmtId="0" fontId="12" fillId="0" borderId="227" xfId="53" applyFont="1" applyBorder="1" applyAlignment="1">
      <alignment horizontal="center"/>
    </xf>
    <xf numFmtId="0" fontId="12" fillId="0" borderId="227" xfId="59" applyFont="1" applyBorder="1" applyAlignment="1">
      <alignment horizontal="center"/>
    </xf>
    <xf numFmtId="0" fontId="12" fillId="0" borderId="193" xfId="0" applyFont="1" applyBorder="1"/>
    <xf numFmtId="0" fontId="12" fillId="0" borderId="227" xfId="49" applyFont="1" applyBorder="1" applyAlignment="1">
      <alignment horizontal="center"/>
    </xf>
    <xf numFmtId="0" fontId="11" fillId="0" borderId="227" xfId="51" applyFont="1" applyBorder="1" applyAlignment="1">
      <alignment horizontal="center"/>
    </xf>
    <xf numFmtId="49" fontId="11" fillId="0" borderId="229" xfId="54" applyNumberFormat="1" applyFont="1" applyBorder="1" applyAlignment="1">
      <alignment wrapText="1"/>
    </xf>
    <xf numFmtId="0" fontId="65" fillId="0" borderId="19" xfId="0" applyFont="1" applyBorder="1" applyAlignment="1" applyProtection="1">
      <alignment horizontal="center" vertical="center"/>
      <protection hidden="1"/>
    </xf>
    <xf numFmtId="0" fontId="12" fillId="0" borderId="0" xfId="0" applyFont="1" applyAlignment="1" applyProtection="1">
      <alignment horizontal="left" vertical="center"/>
      <protection hidden="1"/>
    </xf>
    <xf numFmtId="14" fontId="12" fillId="31" borderId="231" xfId="0" applyNumberFormat="1" applyFont="1" applyFill="1" applyBorder="1" applyAlignment="1" applyProtection="1">
      <alignment horizontal="center" vertical="center"/>
      <protection locked="0"/>
    </xf>
    <xf numFmtId="0" fontId="12" fillId="0" borderId="0" xfId="0" applyFont="1" applyAlignment="1" applyProtection="1">
      <alignment vertical="center"/>
      <protection hidden="1"/>
    </xf>
    <xf numFmtId="0" fontId="79" fillId="26" borderId="0" xfId="0" applyFont="1" applyFill="1" applyAlignment="1" applyProtection="1">
      <alignment horizontal="center" vertical="center" wrapText="1"/>
      <protection hidden="1"/>
    </xf>
    <xf numFmtId="0" fontId="63" fillId="0" borderId="0" xfId="0" applyFont="1" applyAlignment="1" applyProtection="1">
      <alignment vertical="center" wrapText="1"/>
      <protection hidden="1"/>
    </xf>
    <xf numFmtId="0" fontId="12" fillId="0" borderId="0" xfId="0" applyFont="1" applyAlignment="1" applyProtection="1">
      <alignment vertical="center" wrapText="1"/>
      <protection hidden="1"/>
    </xf>
    <xf numFmtId="0" fontId="65" fillId="0" borderId="0" xfId="0" applyFont="1" applyAlignment="1" applyProtection="1">
      <alignment vertical="center" wrapText="1"/>
      <protection hidden="1"/>
    </xf>
    <xf numFmtId="0" fontId="12" fillId="0" borderId="0" xfId="0" applyFont="1" applyAlignment="1" applyProtection="1">
      <alignment horizontal="right" vertical="center"/>
      <protection hidden="1"/>
    </xf>
    <xf numFmtId="0" fontId="116" fillId="28" borderId="193" xfId="35" applyFont="1" applyFill="1" applyBorder="1" applyAlignment="1" applyProtection="1">
      <alignment horizontal="center" vertical="center" wrapText="1"/>
    </xf>
    <xf numFmtId="0" fontId="80" fillId="28" borderId="0" xfId="35" applyFont="1" applyFill="1" applyBorder="1" applyAlignment="1" applyProtection="1">
      <alignment horizontal="left" vertical="center" wrapText="1" indent="1"/>
    </xf>
    <xf numFmtId="0" fontId="80" fillId="0" borderId="17" xfId="35" applyFont="1" applyBorder="1" applyAlignment="1" applyProtection="1">
      <alignment horizontal="left" vertical="center" wrapText="1" indent="1"/>
      <protection hidden="1"/>
    </xf>
    <xf numFmtId="0" fontId="80" fillId="0" borderId="0" xfId="35" applyFont="1" applyBorder="1" applyAlignment="1" applyProtection="1">
      <alignment horizontal="left" vertical="center" wrapText="1" indent="1"/>
      <protection hidden="1"/>
    </xf>
    <xf numFmtId="0" fontId="80" fillId="0" borderId="19" xfId="35" applyFont="1" applyBorder="1" applyAlignment="1" applyProtection="1">
      <alignment horizontal="left" vertical="center" wrapText="1" indent="1"/>
      <protection hidden="1"/>
    </xf>
    <xf numFmtId="0" fontId="12" fillId="49" borderId="236" xfId="0" applyFont="1" applyFill="1" applyBorder="1" applyAlignment="1">
      <alignment horizontal="left" vertical="center" wrapText="1" indent="1"/>
    </xf>
    <xf numFmtId="0" fontId="12" fillId="49" borderId="237" xfId="0" applyFont="1" applyFill="1" applyBorder="1" applyAlignment="1">
      <alignment horizontal="left" vertical="center" wrapText="1" indent="1"/>
    </xf>
    <xf numFmtId="0" fontId="12" fillId="49" borderId="238" xfId="0" applyFont="1" applyFill="1" applyBorder="1" applyAlignment="1">
      <alignment horizontal="left" vertical="center" wrapText="1" indent="1"/>
    </xf>
    <xf numFmtId="0" fontId="12" fillId="49" borderId="17" xfId="0" applyFont="1" applyFill="1" applyBorder="1" applyAlignment="1">
      <alignment horizontal="left" vertical="center" wrapText="1" indent="1"/>
    </xf>
    <xf numFmtId="0" fontId="12" fillId="49" borderId="0" xfId="0" applyFont="1" applyFill="1" applyAlignment="1">
      <alignment horizontal="left" vertical="center" wrapText="1" indent="1"/>
    </xf>
    <xf numFmtId="0" fontId="12" fillId="49" borderId="19" xfId="0" applyFont="1" applyFill="1" applyBorder="1" applyAlignment="1">
      <alignment horizontal="left" vertical="center" wrapText="1" indent="1"/>
    </xf>
    <xf numFmtId="0" fontId="12" fillId="49" borderId="12" xfId="0" applyFont="1" applyFill="1" applyBorder="1" applyAlignment="1">
      <alignment horizontal="left" vertical="center" wrapText="1" indent="1"/>
    </xf>
    <xf numFmtId="0" fontId="12" fillId="49" borderId="22" xfId="0" applyFont="1" applyFill="1" applyBorder="1" applyAlignment="1">
      <alignment horizontal="left" vertical="center" wrapText="1" indent="1"/>
    </xf>
    <xf numFmtId="0" fontId="12" fillId="49" borderId="11" xfId="0" applyFont="1" applyFill="1" applyBorder="1" applyAlignment="1">
      <alignment horizontal="left" vertical="center" wrapText="1" indent="1"/>
    </xf>
    <xf numFmtId="0" fontId="12" fillId="41" borderId="236" xfId="0" applyFont="1" applyFill="1" applyBorder="1" applyAlignment="1" applyProtection="1">
      <alignment horizontal="left" vertical="center" wrapText="1" indent="1"/>
      <protection hidden="1"/>
    </xf>
    <xf numFmtId="0" fontId="12" fillId="41" borderId="237" xfId="0" applyFont="1" applyFill="1" applyBorder="1" applyAlignment="1" applyProtection="1">
      <alignment horizontal="left" vertical="center" wrapText="1" indent="1"/>
      <protection hidden="1"/>
    </xf>
    <xf numFmtId="0" fontId="12" fillId="41" borderId="238" xfId="0" applyFont="1" applyFill="1" applyBorder="1" applyAlignment="1" applyProtection="1">
      <alignment horizontal="left" vertical="center" wrapText="1" indent="1"/>
      <protection hidden="1"/>
    </xf>
    <xf numFmtId="0" fontId="12" fillId="41" borderId="17" xfId="0" applyFont="1" applyFill="1" applyBorder="1" applyAlignment="1" applyProtection="1">
      <alignment horizontal="left" vertical="center" wrapText="1" indent="1"/>
      <protection hidden="1"/>
    </xf>
    <xf numFmtId="0" fontId="12" fillId="41" borderId="0" xfId="0" applyFont="1" applyFill="1" applyAlignment="1" applyProtection="1">
      <alignment horizontal="left" vertical="center" wrapText="1" indent="1"/>
      <protection hidden="1"/>
    </xf>
    <xf numFmtId="0" fontId="12" fillId="41" borderId="19" xfId="0" applyFont="1" applyFill="1" applyBorder="1" applyAlignment="1" applyProtection="1">
      <alignment horizontal="left" vertical="center" wrapText="1" indent="1"/>
      <protection hidden="1"/>
    </xf>
    <xf numFmtId="0" fontId="12" fillId="41" borderId="12" xfId="0" applyFont="1" applyFill="1" applyBorder="1" applyAlignment="1" applyProtection="1">
      <alignment horizontal="left" vertical="center" wrapText="1" indent="1"/>
      <protection hidden="1"/>
    </xf>
    <xf numFmtId="0" fontId="12" fillId="41" borderId="22" xfId="0" applyFont="1" applyFill="1" applyBorder="1" applyAlignment="1" applyProtection="1">
      <alignment horizontal="left" vertical="center" wrapText="1" indent="1"/>
      <protection hidden="1"/>
    </xf>
    <xf numFmtId="0" fontId="12" fillId="41" borderId="11" xfId="0" applyFont="1" applyFill="1" applyBorder="1" applyAlignment="1" applyProtection="1">
      <alignment horizontal="left" vertical="center" wrapText="1" indent="1"/>
      <protection hidden="1"/>
    </xf>
    <xf numFmtId="0" fontId="44" fillId="40" borderId="236" xfId="0" applyFont="1" applyFill="1" applyBorder="1" applyAlignment="1" applyProtection="1">
      <alignment horizontal="center" vertical="center" wrapText="1"/>
      <protection hidden="1"/>
    </xf>
    <xf numFmtId="0" fontId="44" fillId="40" borderId="12" xfId="0" applyFont="1" applyFill="1" applyBorder="1" applyAlignment="1" applyProtection="1">
      <alignment horizontal="center" vertical="center" wrapText="1"/>
      <protection hidden="1"/>
    </xf>
    <xf numFmtId="0" fontId="36" fillId="0" borderId="184" xfId="0" applyFont="1" applyBorder="1" applyAlignment="1" applyProtection="1">
      <alignment horizontal="center" vertical="center" wrapText="1"/>
      <protection hidden="1"/>
    </xf>
    <xf numFmtId="0" fontId="36" fillId="0" borderId="52" xfId="0" applyFont="1" applyBorder="1" applyAlignment="1" applyProtection="1">
      <alignment horizontal="center" vertical="center" wrapText="1"/>
      <protection hidden="1"/>
    </xf>
    <xf numFmtId="0" fontId="36" fillId="0" borderId="197" xfId="0" applyFont="1" applyBorder="1" applyAlignment="1" applyProtection="1">
      <alignment horizontal="center" vertical="center" wrapText="1"/>
      <protection hidden="1"/>
    </xf>
    <xf numFmtId="0" fontId="63" fillId="28" borderId="28" xfId="0" applyFont="1" applyFill="1" applyBorder="1" applyAlignment="1" applyProtection="1">
      <alignment horizontal="left" vertical="center" indent="1"/>
      <protection hidden="1"/>
    </xf>
    <xf numFmtId="0" fontId="63" fillId="28" borderId="32" xfId="0" applyFont="1" applyFill="1" applyBorder="1" applyAlignment="1" applyProtection="1">
      <alignment horizontal="left" vertical="center" indent="1"/>
      <protection hidden="1"/>
    </xf>
    <xf numFmtId="0" fontId="63" fillId="28" borderId="28" xfId="0" applyFont="1" applyFill="1" applyBorder="1" applyAlignment="1" applyProtection="1">
      <alignment horizontal="left" vertical="center" wrapText="1" indent="1"/>
      <protection hidden="1"/>
    </xf>
    <xf numFmtId="0" fontId="63" fillId="28" borderId="32" xfId="0" applyFont="1" applyFill="1" applyBorder="1" applyAlignment="1" applyProtection="1">
      <alignment horizontal="left" vertical="center" wrapText="1" indent="1"/>
      <protection hidden="1"/>
    </xf>
    <xf numFmtId="0" fontId="64" fillId="0" borderId="212" xfId="0" applyFont="1" applyBorder="1" applyAlignment="1" applyProtection="1">
      <alignment horizontal="left" vertical="center" wrapText="1" indent="1"/>
      <protection hidden="1"/>
    </xf>
    <xf numFmtId="0" fontId="64" fillId="0" borderId="213" xfId="0" applyFont="1" applyBorder="1" applyAlignment="1" applyProtection="1">
      <alignment horizontal="left" vertical="center" wrapText="1" indent="1"/>
      <protection hidden="1"/>
    </xf>
    <xf numFmtId="0" fontId="45" fillId="40" borderId="35" xfId="0" applyFont="1" applyFill="1" applyBorder="1" applyAlignment="1" applyProtection="1">
      <alignment horizontal="left" vertical="center" indent="1"/>
      <protection hidden="1"/>
    </xf>
    <xf numFmtId="0" fontId="45" fillId="40" borderId="30" xfId="0" applyFont="1" applyFill="1" applyBorder="1" applyAlignment="1" applyProtection="1">
      <alignment horizontal="left" vertical="center" indent="1"/>
      <protection hidden="1"/>
    </xf>
    <xf numFmtId="0" fontId="45" fillId="40" borderId="36" xfId="0" applyFont="1" applyFill="1" applyBorder="1" applyAlignment="1" applyProtection="1">
      <alignment horizontal="left" vertical="center" indent="1"/>
      <protection hidden="1"/>
    </xf>
    <xf numFmtId="0" fontId="10" fillId="0" borderId="17" xfId="0" applyFont="1" applyBorder="1" applyAlignment="1" applyProtection="1">
      <alignment horizontal="right" vertical="center"/>
      <protection hidden="1"/>
    </xf>
    <xf numFmtId="0" fontId="10" fillId="0" borderId="0" xfId="0" applyFont="1" applyAlignment="1" applyProtection="1">
      <alignment horizontal="right" vertical="center"/>
      <protection hidden="1"/>
    </xf>
    <xf numFmtId="0" fontId="53" fillId="27" borderId="211" xfId="40" applyFont="1" applyFill="1" applyBorder="1" applyAlignment="1" applyProtection="1">
      <alignment horizontal="left" vertical="center" wrapText="1" indent="1"/>
      <protection locked="0"/>
    </xf>
    <xf numFmtId="0" fontId="53" fillId="27" borderId="94" xfId="40" applyFont="1" applyFill="1" applyBorder="1" applyAlignment="1" applyProtection="1">
      <alignment horizontal="left" vertical="center" wrapText="1" indent="1"/>
      <protection locked="0"/>
    </xf>
    <xf numFmtId="0" fontId="53" fillId="27" borderId="117" xfId="40" applyFont="1" applyFill="1" applyBorder="1" applyAlignment="1" applyProtection="1">
      <alignment horizontal="left" vertical="center" wrapText="1" indent="1"/>
      <protection locked="0"/>
    </xf>
    <xf numFmtId="0" fontId="67" fillId="40" borderId="35" xfId="0" applyFont="1" applyFill="1" applyBorder="1" applyAlignment="1" applyProtection="1">
      <alignment horizontal="left" vertical="center" indent="1"/>
      <protection hidden="1"/>
    </xf>
    <xf numFmtId="0" fontId="67" fillId="40" borderId="30" xfId="0" applyFont="1" applyFill="1" applyBorder="1" applyAlignment="1" applyProtection="1">
      <alignment horizontal="left" vertical="center" indent="1"/>
      <protection hidden="1"/>
    </xf>
    <xf numFmtId="0" fontId="67" fillId="40" borderId="36" xfId="0" applyFont="1" applyFill="1" applyBorder="1" applyAlignment="1" applyProtection="1">
      <alignment horizontal="left" vertical="center" indent="1"/>
      <protection hidden="1"/>
    </xf>
    <xf numFmtId="0" fontId="65" fillId="0" borderId="58" xfId="0" applyFont="1" applyBorder="1" applyAlignment="1" applyProtection="1">
      <alignment horizontal="center" vertical="center"/>
      <protection hidden="1"/>
    </xf>
    <xf numFmtId="0" fontId="65" fillId="0" borderId="57" xfId="0" applyFont="1" applyBorder="1" applyAlignment="1" applyProtection="1">
      <alignment horizontal="center" vertical="center"/>
      <protection hidden="1"/>
    </xf>
    <xf numFmtId="0" fontId="65" fillId="0" borderId="37" xfId="0" applyFont="1" applyBorder="1" applyAlignment="1" applyProtection="1">
      <alignment horizontal="center" vertical="center"/>
      <protection hidden="1"/>
    </xf>
    <xf numFmtId="0" fontId="64" fillId="0" borderId="19" xfId="0" applyFont="1" applyBorder="1" applyAlignment="1" applyProtection="1">
      <alignment horizontal="left" vertical="center" wrapText="1" indent="1"/>
      <protection hidden="1"/>
    </xf>
    <xf numFmtId="0" fontId="64" fillId="0" borderId="37" xfId="0" applyFont="1" applyBorder="1" applyAlignment="1" applyProtection="1">
      <alignment horizontal="left" vertical="center" wrapText="1" indent="1"/>
      <protection hidden="1"/>
    </xf>
    <xf numFmtId="0" fontId="12" fillId="0" borderId="17" xfId="0" applyFont="1" applyBorder="1" applyAlignment="1" applyProtection="1">
      <alignment horizontal="right" indent="1"/>
      <protection hidden="1"/>
    </xf>
    <xf numFmtId="0" fontId="12" fillId="0" borderId="0" xfId="0" applyFont="1" applyAlignment="1" applyProtection="1">
      <alignment horizontal="right" indent="1"/>
      <protection hidden="1"/>
    </xf>
    <xf numFmtId="0" fontId="53" fillId="27" borderId="211" xfId="0" applyFont="1" applyFill="1" applyBorder="1" applyAlignment="1" applyProtection="1">
      <alignment horizontal="left" vertical="center" indent="1"/>
      <protection locked="0"/>
    </xf>
    <xf numFmtId="0" fontId="53" fillId="27" borderId="94" xfId="0" applyFont="1" applyFill="1" applyBorder="1" applyAlignment="1" applyProtection="1">
      <alignment horizontal="left" vertical="center" indent="1"/>
      <protection locked="0"/>
    </xf>
    <xf numFmtId="0" fontId="53" fillId="27" borderId="117" xfId="0" applyFont="1" applyFill="1" applyBorder="1" applyAlignment="1" applyProtection="1">
      <alignment horizontal="left" vertical="center" indent="1"/>
      <protection locked="0"/>
    </xf>
    <xf numFmtId="0" fontId="10" fillId="27" borderId="94" xfId="0" applyFont="1" applyFill="1" applyBorder="1" applyAlignment="1" applyProtection="1">
      <alignment horizontal="center" vertical="center"/>
      <protection locked="0"/>
    </xf>
    <xf numFmtId="0" fontId="63" fillId="0" borderId="17" xfId="0" applyFont="1" applyBorder="1" applyAlignment="1" applyProtection="1">
      <alignment horizontal="left" vertical="top" wrapText="1" indent="1"/>
      <protection hidden="1"/>
    </xf>
    <xf numFmtId="0" fontId="100" fillId="28" borderId="38" xfId="0" applyFont="1" applyFill="1" applyBorder="1" applyAlignment="1" applyProtection="1">
      <alignment horizontal="left" vertical="center" indent="1"/>
      <protection hidden="1"/>
    </xf>
    <xf numFmtId="0" fontId="100" fillId="28" borderId="40" xfId="0" applyFont="1" applyFill="1" applyBorder="1" applyAlignment="1" applyProtection="1">
      <alignment horizontal="left" vertical="center" indent="1"/>
      <protection hidden="1"/>
    </xf>
    <xf numFmtId="0" fontId="12" fillId="0" borderId="238"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0" fillId="27" borderId="194" xfId="0" applyFont="1" applyFill="1" applyBorder="1" applyAlignment="1" applyProtection="1">
      <alignment horizontal="left" vertical="center" indent="2"/>
      <protection locked="0"/>
    </xf>
    <xf numFmtId="0" fontId="10" fillId="27" borderId="230" xfId="0" applyFont="1" applyFill="1" applyBorder="1" applyAlignment="1" applyProtection="1">
      <alignment horizontal="left" vertical="center" indent="2"/>
      <protection locked="0"/>
    </xf>
    <xf numFmtId="0" fontId="10" fillId="27" borderId="231" xfId="0" applyFont="1" applyFill="1" applyBorder="1" applyAlignment="1" applyProtection="1">
      <alignment horizontal="left" vertical="center" indent="2"/>
      <protection locked="0"/>
    </xf>
    <xf numFmtId="0" fontId="45" fillId="40" borderId="45" xfId="0" applyFont="1" applyFill="1" applyBorder="1" applyAlignment="1" applyProtection="1">
      <alignment horizontal="left" vertical="center" indent="1"/>
      <protection hidden="1"/>
    </xf>
    <xf numFmtId="0" fontId="45" fillId="40" borderId="29" xfId="0" applyFont="1" applyFill="1" applyBorder="1" applyAlignment="1" applyProtection="1">
      <alignment horizontal="left" vertical="center" indent="1"/>
      <protection hidden="1"/>
    </xf>
    <xf numFmtId="0" fontId="45" fillId="40" borderId="46" xfId="0" applyFont="1" applyFill="1" applyBorder="1" applyAlignment="1" applyProtection="1">
      <alignment horizontal="left" vertical="center" indent="1"/>
      <protection hidden="1"/>
    </xf>
    <xf numFmtId="0" fontId="11" fillId="28" borderId="17" xfId="0" applyFont="1" applyFill="1" applyBorder="1" applyAlignment="1" applyProtection="1">
      <alignment horizontal="left" vertical="center" wrapText="1" indent="1"/>
      <protection hidden="1"/>
    </xf>
    <xf numFmtId="0" fontId="11" fillId="28" borderId="0" xfId="0" applyFont="1" applyFill="1" applyAlignment="1" applyProtection="1">
      <alignment horizontal="left" vertical="center" wrapText="1" indent="1"/>
      <protection hidden="1"/>
    </xf>
    <xf numFmtId="0" fontId="11" fillId="28" borderId="19" xfId="0" applyFont="1" applyFill="1" applyBorder="1" applyAlignment="1" applyProtection="1">
      <alignment horizontal="left" vertical="center" wrapText="1" indent="1"/>
      <protection hidden="1"/>
    </xf>
    <xf numFmtId="0" fontId="11" fillId="28" borderId="12" xfId="0" applyFont="1" applyFill="1" applyBorder="1" applyAlignment="1" applyProtection="1">
      <alignment horizontal="left" vertical="center" wrapText="1" indent="1"/>
      <protection hidden="1"/>
    </xf>
    <xf numFmtId="0" fontId="11" fillId="28" borderId="22" xfId="0" applyFont="1" applyFill="1" applyBorder="1" applyAlignment="1" applyProtection="1">
      <alignment horizontal="left" vertical="center" wrapText="1" indent="1"/>
      <protection hidden="1"/>
    </xf>
    <xf numFmtId="0" fontId="11" fillId="28" borderId="11" xfId="0" applyFont="1" applyFill="1" applyBorder="1" applyAlignment="1" applyProtection="1">
      <alignment horizontal="left" vertical="center" wrapText="1" indent="1"/>
      <protection hidden="1"/>
    </xf>
    <xf numFmtId="0" fontId="35" fillId="28" borderId="207" xfId="0" applyFont="1" applyFill="1" applyBorder="1" applyAlignment="1" applyProtection="1">
      <alignment horizontal="center" vertical="center" wrapText="1"/>
      <protection hidden="1"/>
    </xf>
    <xf numFmtId="0" fontId="35" fillId="28" borderId="186" xfId="0" applyFont="1" applyFill="1" applyBorder="1" applyAlignment="1" applyProtection="1">
      <alignment horizontal="center" vertical="center" wrapText="1"/>
      <protection hidden="1"/>
    </xf>
    <xf numFmtId="0" fontId="45" fillId="40" borderId="17" xfId="0" applyFont="1" applyFill="1" applyBorder="1" applyAlignment="1" applyProtection="1">
      <alignment horizontal="left" vertical="center" wrapText="1" indent="1"/>
      <protection hidden="1"/>
    </xf>
    <xf numFmtId="0" fontId="45" fillId="40" borderId="0" xfId="0" applyFont="1" applyFill="1" applyAlignment="1" applyProtection="1">
      <alignment horizontal="left" vertical="center" wrapText="1" indent="1"/>
      <protection hidden="1"/>
    </xf>
    <xf numFmtId="0" fontId="45" fillId="40" borderId="19" xfId="0" applyFont="1" applyFill="1" applyBorder="1" applyAlignment="1" applyProtection="1">
      <alignment horizontal="left" vertical="center" wrapText="1" indent="1"/>
      <protection hidden="1"/>
    </xf>
    <xf numFmtId="0" fontId="45" fillId="40" borderId="115" xfId="0" applyFont="1" applyFill="1" applyBorder="1" applyAlignment="1" applyProtection="1">
      <alignment horizontal="left" vertical="center" wrapText="1" indent="1"/>
      <protection hidden="1"/>
    </xf>
    <xf numFmtId="0" fontId="45" fillId="40" borderId="66" xfId="0" applyFont="1" applyFill="1" applyBorder="1" applyAlignment="1" applyProtection="1">
      <alignment horizontal="left" vertical="center" wrapText="1" indent="1"/>
      <protection hidden="1"/>
    </xf>
    <xf numFmtId="0" fontId="45" fillId="40" borderId="93" xfId="0" applyFont="1" applyFill="1" applyBorder="1" applyAlignment="1" applyProtection="1">
      <alignment horizontal="left" vertical="center" wrapText="1" indent="1"/>
      <protection hidden="1"/>
    </xf>
    <xf numFmtId="0" fontId="45" fillId="40" borderId="194" xfId="35" applyFont="1" applyFill="1" applyBorder="1" applyAlignment="1" applyProtection="1">
      <alignment horizontal="left" vertical="center" wrapText="1" indent="1"/>
      <protection hidden="1"/>
    </xf>
    <xf numFmtId="0" fontId="45" fillId="40" borderId="230" xfId="35" applyFont="1" applyFill="1" applyBorder="1" applyAlignment="1" applyProtection="1">
      <alignment horizontal="left" vertical="center" wrapText="1" indent="1"/>
      <protection hidden="1"/>
    </xf>
    <xf numFmtId="0" fontId="100" fillId="28" borderId="198" xfId="0" applyFont="1" applyFill="1" applyBorder="1" applyAlignment="1" applyProtection="1">
      <alignment horizontal="left" vertical="center" indent="1"/>
      <protection hidden="1"/>
    </xf>
    <xf numFmtId="0" fontId="100" fillId="28" borderId="199" xfId="0" applyFont="1" applyFill="1" applyBorder="1" applyAlignment="1" applyProtection="1">
      <alignment horizontal="left" vertical="center" indent="1"/>
      <protection hidden="1"/>
    </xf>
    <xf numFmtId="0" fontId="100" fillId="28" borderId="58" xfId="0" applyFont="1" applyFill="1" applyBorder="1" applyAlignment="1" applyProtection="1">
      <alignment horizontal="left" vertical="center" indent="1"/>
      <protection hidden="1"/>
    </xf>
    <xf numFmtId="0" fontId="100" fillId="28" borderId="183" xfId="0" applyFont="1" applyFill="1" applyBorder="1" applyAlignment="1" applyProtection="1">
      <alignment horizontal="left" vertical="center" indent="1"/>
      <protection hidden="1"/>
    </xf>
    <xf numFmtId="0" fontId="64" fillId="0" borderId="205" xfId="0" applyFont="1" applyBorder="1" applyAlignment="1" applyProtection="1">
      <alignment horizontal="left" vertical="center" wrapText="1" indent="1"/>
      <protection hidden="1"/>
    </xf>
    <xf numFmtId="0" fontId="64" fillId="0" borderId="206" xfId="0" applyFont="1" applyBorder="1" applyAlignment="1" applyProtection="1">
      <alignment horizontal="left" vertical="center" wrapText="1" indent="1"/>
      <protection hidden="1"/>
    </xf>
    <xf numFmtId="0" fontId="10" fillId="27" borderId="211" xfId="0" applyFont="1" applyFill="1" applyBorder="1" applyAlignment="1" applyProtection="1">
      <alignment horizontal="left" vertical="center" indent="1"/>
      <protection locked="0"/>
    </xf>
    <xf numFmtId="0" fontId="10" fillId="27" borderId="94" xfId="0" applyFont="1" applyFill="1" applyBorder="1" applyAlignment="1" applyProtection="1">
      <alignment horizontal="left" vertical="center" indent="1"/>
      <protection locked="0"/>
    </xf>
    <xf numFmtId="0" fontId="10" fillId="27" borderId="117" xfId="0" applyFont="1" applyFill="1" applyBorder="1" applyAlignment="1" applyProtection="1">
      <alignment horizontal="left" vertical="center" indent="1"/>
      <protection locked="0"/>
    </xf>
    <xf numFmtId="0" fontId="64" fillId="0" borderId="0" xfId="0" applyFont="1" applyAlignment="1" applyProtection="1">
      <alignment vertical="top" wrapText="1"/>
      <protection hidden="1"/>
    </xf>
    <xf numFmtId="0" fontId="64" fillId="0" borderId="19" xfId="0" applyFont="1" applyBorder="1" applyAlignment="1" applyProtection="1">
      <alignment vertical="top" wrapText="1"/>
      <protection hidden="1"/>
    </xf>
    <xf numFmtId="0" fontId="65" fillId="0" borderId="95" xfId="0" applyFont="1" applyBorder="1" applyAlignment="1" applyProtection="1">
      <alignment horizontal="center" vertical="center" wrapText="1"/>
      <protection hidden="1"/>
    </xf>
    <xf numFmtId="0" fontId="65" fillId="0" borderId="0" xfId="0" applyFont="1" applyAlignment="1" applyProtection="1">
      <alignment horizontal="center" vertical="center" wrapText="1"/>
      <protection hidden="1"/>
    </xf>
    <xf numFmtId="0" fontId="45" fillId="40" borderId="56" xfId="0" applyFont="1" applyFill="1" applyBorder="1" applyAlignment="1" applyProtection="1">
      <alignment horizontal="left" vertical="center" indent="1"/>
      <protection hidden="1"/>
    </xf>
    <xf numFmtId="0" fontId="35" fillId="28" borderId="187" xfId="0" applyFont="1" applyFill="1" applyBorder="1" applyAlignment="1" applyProtection="1">
      <alignment horizontal="center" vertical="center" wrapText="1"/>
      <protection hidden="1"/>
    </xf>
    <xf numFmtId="0" fontId="35" fillId="28" borderId="210" xfId="0" applyFont="1" applyFill="1" applyBorder="1" applyAlignment="1" applyProtection="1">
      <alignment horizontal="center" vertical="center" wrapText="1"/>
      <protection hidden="1"/>
    </xf>
    <xf numFmtId="0" fontId="35" fillId="28" borderId="209" xfId="0" applyFont="1" applyFill="1" applyBorder="1" applyAlignment="1" applyProtection="1">
      <alignment horizontal="center" vertical="center" wrapText="1"/>
      <protection hidden="1"/>
    </xf>
    <xf numFmtId="0" fontId="35" fillId="28" borderId="188" xfId="0" applyFont="1" applyFill="1" applyBorder="1" applyAlignment="1" applyProtection="1">
      <alignment horizontal="center" vertical="center" wrapText="1"/>
      <protection hidden="1"/>
    </xf>
    <xf numFmtId="0" fontId="0" fillId="0" borderId="31" xfId="0" applyBorder="1" applyAlignment="1">
      <alignment horizontal="center"/>
    </xf>
    <xf numFmtId="0" fontId="0" fillId="0" borderId="32" xfId="0" applyBorder="1" applyAlignment="1">
      <alignment horizontal="center"/>
    </xf>
    <xf numFmtId="0" fontId="67" fillId="40" borderId="31" xfId="0" applyFont="1" applyFill="1" applyBorder="1" applyAlignment="1" applyProtection="1">
      <alignment horizontal="left" vertical="center" wrapText="1" indent="1"/>
      <protection hidden="1"/>
    </xf>
    <xf numFmtId="0" fontId="67" fillId="40" borderId="32" xfId="0" applyFont="1" applyFill="1" applyBorder="1" applyAlignment="1" applyProtection="1">
      <alignment horizontal="left" vertical="center" wrapText="1" indent="1"/>
      <protection hidden="1"/>
    </xf>
    <xf numFmtId="0" fontId="11" fillId="27" borderId="31" xfId="0" applyFont="1" applyFill="1" applyBorder="1" applyAlignment="1" applyProtection="1">
      <alignment horizontal="left" vertical="center" wrapText="1" indent="1"/>
      <protection locked="0"/>
    </xf>
    <xf numFmtId="0" fontId="11" fillId="27" borderId="32" xfId="0" applyFont="1" applyFill="1" applyBorder="1" applyAlignment="1" applyProtection="1">
      <alignment horizontal="left" vertical="center" wrapText="1" indent="1"/>
      <protection locked="0"/>
    </xf>
    <xf numFmtId="0" fontId="36" fillId="27" borderId="31" xfId="0" applyFont="1" applyFill="1" applyBorder="1" applyAlignment="1" applyProtection="1">
      <alignment horizontal="center" vertical="center" wrapText="1"/>
      <protection locked="0"/>
    </xf>
    <xf numFmtId="0" fontId="64" fillId="0" borderId="32" xfId="0" applyFont="1" applyBorder="1" applyAlignment="1" applyProtection="1">
      <alignment horizontal="center" vertical="center" wrapText="1"/>
      <protection hidden="1"/>
    </xf>
    <xf numFmtId="0" fontId="45" fillId="40" borderId="193" xfId="0" applyFont="1" applyFill="1" applyBorder="1" applyAlignment="1" applyProtection="1">
      <alignment horizontal="left" vertical="center" indent="1"/>
      <protection hidden="1"/>
    </xf>
    <xf numFmtId="0" fontId="11" fillId="27" borderId="31" xfId="0" applyFont="1" applyFill="1" applyBorder="1" applyAlignment="1" applyProtection="1">
      <alignment horizontal="left" vertical="center" indent="1"/>
      <protection locked="0"/>
    </xf>
    <xf numFmtId="0" fontId="11" fillId="27" borderId="32" xfId="0" applyFont="1" applyFill="1" applyBorder="1" applyAlignment="1" applyProtection="1">
      <alignment horizontal="left" vertical="center" indent="1"/>
      <protection locked="0"/>
    </xf>
    <xf numFmtId="0" fontId="12" fillId="0" borderId="31" xfId="0" applyFont="1" applyBorder="1" applyAlignment="1" applyProtection="1">
      <alignment horizontal="left" vertical="center" wrapText="1" indent="1"/>
      <protection hidden="1"/>
    </xf>
    <xf numFmtId="0" fontId="12" fillId="0" borderId="32" xfId="0" applyFont="1" applyBorder="1" applyAlignment="1" applyProtection="1">
      <alignment horizontal="left" vertical="center" wrapText="1" indent="1"/>
      <protection hidden="1"/>
    </xf>
    <xf numFmtId="0" fontId="45" fillId="0" borderId="17" xfId="0" applyFont="1" applyBorder="1" applyAlignment="1" applyProtection="1">
      <alignment horizontal="left" vertical="center" wrapText="1"/>
      <protection hidden="1"/>
    </xf>
    <xf numFmtId="0" fontId="45" fillId="0" borderId="0" xfId="0" applyFont="1" applyAlignment="1" applyProtection="1">
      <alignment horizontal="left" vertical="center" wrapText="1"/>
      <protection hidden="1"/>
    </xf>
    <xf numFmtId="0" fontId="45" fillId="0" borderId="19" xfId="0" applyFont="1" applyBorder="1" applyAlignment="1" applyProtection="1">
      <alignment horizontal="left" vertical="center" wrapText="1"/>
      <protection hidden="1"/>
    </xf>
    <xf numFmtId="0" fontId="45" fillId="0" borderId="12" xfId="0" applyFont="1" applyBorder="1" applyAlignment="1" applyProtection="1">
      <alignment horizontal="left" vertical="center" wrapText="1"/>
      <protection hidden="1"/>
    </xf>
    <xf numFmtId="0" fontId="45" fillId="0" borderId="22" xfId="0" applyFont="1" applyBorder="1" applyAlignment="1" applyProtection="1">
      <alignment horizontal="left" vertical="center" wrapText="1"/>
      <protection hidden="1"/>
    </xf>
    <xf numFmtId="0" fontId="45" fillId="0" borderId="11" xfId="0" applyFont="1" applyBorder="1" applyAlignment="1" applyProtection="1">
      <alignment horizontal="left" vertical="center" wrapText="1"/>
      <protection hidden="1"/>
    </xf>
    <xf numFmtId="0" fontId="53" fillId="27" borderId="211" xfId="0" applyFont="1" applyFill="1" applyBorder="1" applyAlignment="1" applyProtection="1">
      <alignment horizontal="left" vertical="center" wrapText="1" indent="1"/>
      <protection locked="0"/>
    </xf>
    <xf numFmtId="0" fontId="84" fillId="27" borderId="31" xfId="35" applyFont="1" applyFill="1" applyBorder="1" applyAlignment="1" applyProtection="1">
      <alignment horizontal="center" vertical="center" wrapText="1"/>
      <protection hidden="1"/>
    </xf>
    <xf numFmtId="0" fontId="84" fillId="27" borderId="32" xfId="35" applyFont="1" applyFill="1" applyBorder="1" applyAlignment="1" applyProtection="1">
      <alignment horizontal="center" vertical="center" wrapText="1"/>
      <protection hidden="1"/>
    </xf>
    <xf numFmtId="0" fontId="45" fillId="40" borderId="204" xfId="0" applyFont="1" applyFill="1" applyBorder="1" applyAlignment="1" applyProtection="1">
      <alignment horizontal="left" vertical="center" wrapText="1" indent="1"/>
      <protection hidden="1"/>
    </xf>
    <xf numFmtId="0" fontId="45" fillId="40" borderId="205" xfId="0" applyFont="1" applyFill="1" applyBorder="1" applyAlignment="1" applyProtection="1">
      <alignment horizontal="left" vertical="center" wrapText="1" indent="1"/>
      <protection hidden="1"/>
    </xf>
    <xf numFmtId="0" fontId="45" fillId="40" borderId="206" xfId="0" applyFont="1" applyFill="1" applyBorder="1" applyAlignment="1" applyProtection="1">
      <alignment horizontal="left" vertical="center" wrapText="1" indent="1"/>
      <protection hidden="1"/>
    </xf>
    <xf numFmtId="0" fontId="35" fillId="28" borderId="203" xfId="0" applyFont="1" applyFill="1" applyBorder="1" applyAlignment="1" applyProtection="1">
      <alignment horizontal="center" vertical="center"/>
      <protection hidden="1"/>
    </xf>
    <xf numFmtId="0" fontId="35" fillId="28" borderId="97" xfId="0" applyFont="1" applyFill="1" applyBorder="1" applyAlignment="1" applyProtection="1">
      <alignment horizontal="center" vertical="center"/>
      <protection hidden="1"/>
    </xf>
    <xf numFmtId="0" fontId="63" fillId="0" borderId="198" xfId="0" applyFont="1" applyBorder="1" applyAlignment="1" applyProtection="1">
      <alignment horizontal="left" vertical="center" wrapText="1" indent="1"/>
      <protection hidden="1"/>
    </xf>
    <xf numFmtId="0" fontId="63" fillId="0" borderId="52" xfId="0" applyFont="1" applyBorder="1" applyAlignment="1" applyProtection="1">
      <alignment horizontal="left" vertical="center" wrapText="1" indent="1"/>
      <protection hidden="1"/>
    </xf>
    <xf numFmtId="0" fontId="63" fillId="0" borderId="197" xfId="0" applyFont="1" applyBorder="1" applyAlignment="1" applyProtection="1">
      <alignment horizontal="left" vertical="center" wrapText="1" indent="1"/>
      <protection hidden="1"/>
    </xf>
    <xf numFmtId="0" fontId="63" fillId="0" borderId="12" xfId="0" applyFont="1" applyBorder="1" applyAlignment="1" applyProtection="1">
      <alignment horizontal="left" vertical="center" wrapText="1" indent="1"/>
      <protection hidden="1"/>
    </xf>
    <xf numFmtId="0" fontId="63" fillId="0" borderId="22" xfId="0" applyFont="1" applyBorder="1" applyAlignment="1" applyProtection="1">
      <alignment horizontal="left" vertical="center" wrapText="1" indent="1"/>
      <protection hidden="1"/>
    </xf>
    <xf numFmtId="0" fontId="63" fillId="0" borderId="11" xfId="0" applyFont="1" applyBorder="1" applyAlignment="1" applyProtection="1">
      <alignment horizontal="left" vertical="center" wrapText="1" indent="1"/>
      <protection hidden="1"/>
    </xf>
    <xf numFmtId="0" fontId="11" fillId="0" borderId="31" xfId="0" applyFont="1" applyBorder="1" applyAlignment="1" applyProtection="1">
      <alignment horizontal="left" vertical="center" wrapText="1" indent="1"/>
      <protection locked="0"/>
    </xf>
    <xf numFmtId="0" fontId="11" fillId="0" borderId="32" xfId="0" applyFont="1" applyBorder="1" applyAlignment="1" applyProtection="1">
      <alignment horizontal="left" vertical="center" wrapText="1" indent="1"/>
      <protection locked="0"/>
    </xf>
    <xf numFmtId="0" fontId="11" fillId="0" borderId="33" xfId="0" applyFont="1" applyBorder="1" applyAlignment="1" applyProtection="1">
      <alignment horizontal="left" vertical="center" wrapText="1" indent="1"/>
      <protection locked="0"/>
    </xf>
    <xf numFmtId="0" fontId="11" fillId="0" borderId="34" xfId="0" applyFont="1" applyBorder="1" applyAlignment="1" applyProtection="1">
      <alignment horizontal="left" vertical="center" wrapText="1" indent="1"/>
      <protection locked="0"/>
    </xf>
    <xf numFmtId="0" fontId="117" fillId="28" borderId="236" xfId="0" applyFont="1" applyFill="1" applyBorder="1" applyAlignment="1" applyProtection="1">
      <alignment horizontal="center" vertical="center" wrapText="1"/>
      <protection hidden="1"/>
    </xf>
    <xf numFmtId="0" fontId="117" fillId="28" borderId="237" xfId="0" applyFont="1" applyFill="1" applyBorder="1" applyAlignment="1" applyProtection="1">
      <alignment horizontal="center" vertical="center" wrapText="1"/>
      <protection hidden="1"/>
    </xf>
    <xf numFmtId="0" fontId="117" fillId="28" borderId="238" xfId="0" applyFont="1" applyFill="1" applyBorder="1" applyAlignment="1" applyProtection="1">
      <alignment horizontal="center" vertical="center" wrapText="1"/>
      <protection hidden="1"/>
    </xf>
    <xf numFmtId="0" fontId="36" fillId="41" borderId="193" xfId="0" applyFont="1" applyFill="1" applyBorder="1" applyAlignment="1">
      <alignment horizontal="center" vertical="center" wrapText="1"/>
    </xf>
    <xf numFmtId="0" fontId="45" fillId="40" borderId="44" xfId="0" applyFont="1" applyFill="1" applyBorder="1" applyAlignment="1" applyProtection="1">
      <alignment horizontal="left" vertical="center" wrapText="1" indent="1"/>
      <protection hidden="1"/>
    </xf>
    <xf numFmtId="0" fontId="45" fillId="40" borderId="42" xfId="0" applyFont="1" applyFill="1" applyBorder="1" applyAlignment="1" applyProtection="1">
      <alignment horizontal="left" vertical="center" wrapText="1" indent="1"/>
      <protection hidden="1"/>
    </xf>
    <xf numFmtId="0" fontId="45" fillId="40" borderId="43" xfId="0" applyFont="1" applyFill="1" applyBorder="1" applyAlignment="1" applyProtection="1">
      <alignment horizontal="left" vertical="center" wrapText="1" indent="1"/>
      <protection hidden="1"/>
    </xf>
    <xf numFmtId="0" fontId="45" fillId="40" borderId="12" xfId="0" applyFont="1" applyFill="1" applyBorder="1" applyAlignment="1" applyProtection="1">
      <alignment horizontal="left" vertical="center" wrapText="1" indent="1"/>
      <protection hidden="1"/>
    </xf>
    <xf numFmtId="0" fontId="45" fillId="40" borderId="22" xfId="0" applyFont="1" applyFill="1" applyBorder="1" applyAlignment="1" applyProtection="1">
      <alignment horizontal="left" vertical="center" wrapText="1" indent="1"/>
      <protection hidden="1"/>
    </xf>
    <xf numFmtId="0" fontId="45" fillId="40" borderId="11" xfId="0" applyFont="1" applyFill="1" applyBorder="1" applyAlignment="1" applyProtection="1">
      <alignment horizontal="left" vertical="center" wrapText="1" indent="1"/>
      <protection hidden="1"/>
    </xf>
    <xf numFmtId="0" fontId="67" fillId="32" borderId="0" xfId="0" applyFont="1" applyFill="1" applyAlignment="1" applyProtection="1">
      <alignment horizontal="left" vertical="center" wrapText="1" indent="1"/>
      <protection hidden="1"/>
    </xf>
    <xf numFmtId="0" fontId="86" fillId="0" borderId="0" xfId="0" applyFont="1" applyAlignment="1" applyProtection="1">
      <alignment horizontal="center" vertical="top"/>
      <protection hidden="1"/>
    </xf>
    <xf numFmtId="0" fontId="92" fillId="32" borderId="59" xfId="35" applyFont="1" applyFill="1" applyBorder="1" applyAlignment="1" applyProtection="1">
      <alignment horizontal="center" wrapText="1"/>
      <protection hidden="1"/>
    </xf>
    <xf numFmtId="0" fontId="92" fillId="32" borderId="60" xfId="35" applyFont="1" applyFill="1" applyBorder="1" applyAlignment="1" applyProtection="1">
      <alignment horizontal="center" wrapText="1"/>
      <protection hidden="1"/>
    </xf>
    <xf numFmtId="0" fontId="34" fillId="28" borderId="185" xfId="0" applyFont="1" applyFill="1" applyBorder="1" applyAlignment="1" applyProtection="1">
      <alignment horizontal="center" vertical="center" wrapText="1"/>
      <protection hidden="1"/>
    </xf>
    <xf numFmtId="0" fontId="34" fillId="28" borderId="208" xfId="0" applyFont="1" applyFill="1" applyBorder="1" applyAlignment="1" applyProtection="1">
      <alignment horizontal="center" vertical="center" wrapText="1"/>
      <protection hidden="1"/>
    </xf>
    <xf numFmtId="0" fontId="11" fillId="0" borderId="31" xfId="0" applyFont="1" applyBorder="1" applyAlignment="1" applyProtection="1">
      <alignment horizontal="center"/>
      <protection hidden="1"/>
    </xf>
    <xf numFmtId="0" fontId="11" fillId="0" borderId="32" xfId="0" applyFont="1" applyBorder="1" applyAlignment="1" applyProtection="1">
      <alignment horizontal="center"/>
      <protection hidden="1"/>
    </xf>
    <xf numFmtId="0" fontId="12" fillId="28" borderId="44" xfId="0" applyFont="1" applyFill="1" applyBorder="1" applyAlignment="1" applyProtection="1">
      <alignment horizontal="center" vertical="center" wrapText="1"/>
      <protection hidden="1"/>
    </xf>
    <xf numFmtId="0" fontId="12" fillId="28" borderId="57" xfId="0" applyFont="1" applyFill="1" applyBorder="1" applyAlignment="1" applyProtection="1">
      <alignment horizontal="center" vertical="center" wrapText="1"/>
      <protection hidden="1"/>
    </xf>
    <xf numFmtId="0" fontId="63" fillId="28" borderId="43" xfId="0" applyFont="1" applyFill="1" applyBorder="1" applyAlignment="1" applyProtection="1">
      <alignment horizontal="center" vertical="center" wrapText="1"/>
      <protection hidden="1"/>
    </xf>
    <xf numFmtId="0" fontId="63" fillId="28" borderId="37" xfId="0" applyFont="1" applyFill="1" applyBorder="1" applyAlignment="1" applyProtection="1">
      <alignment horizontal="center" vertical="center" wrapText="1"/>
      <protection hidden="1"/>
    </xf>
    <xf numFmtId="0" fontId="12" fillId="0" borderId="236" xfId="0" applyFont="1" applyBorder="1" applyAlignment="1" applyProtection="1">
      <alignment horizontal="left" vertical="center" wrapText="1" indent="1"/>
      <protection hidden="1"/>
    </xf>
    <xf numFmtId="0" fontId="12" fillId="0" borderId="237" xfId="0" applyFont="1" applyBorder="1" applyAlignment="1" applyProtection="1">
      <alignment horizontal="left" vertical="center" wrapText="1" indent="1"/>
      <protection hidden="1"/>
    </xf>
    <xf numFmtId="0" fontId="12" fillId="0" borderId="238" xfId="0" applyFont="1" applyBorder="1" applyAlignment="1" applyProtection="1">
      <alignment horizontal="left" vertical="center" wrapText="1" indent="1"/>
      <protection hidden="1"/>
    </xf>
    <xf numFmtId="49" fontId="47" fillId="27" borderId="94" xfId="0" quotePrefix="1" applyNumberFormat="1" applyFont="1" applyFill="1" applyBorder="1" applyAlignment="1" applyProtection="1">
      <alignment horizontal="left" vertical="center" wrapText="1" indent="1"/>
      <protection locked="0"/>
    </xf>
    <xf numFmtId="49" fontId="47" fillId="27" borderId="94" xfId="0" applyNumberFormat="1" applyFont="1" applyFill="1" applyBorder="1" applyAlignment="1" applyProtection="1">
      <alignment horizontal="left" vertical="center" wrapText="1" indent="1"/>
      <protection locked="0"/>
    </xf>
    <xf numFmtId="0" fontId="47" fillId="27" borderId="94" xfId="0" applyFont="1" applyFill="1" applyBorder="1" applyAlignment="1" applyProtection="1">
      <alignment horizontal="left" vertical="center" wrapText="1" indent="1"/>
      <protection locked="0"/>
    </xf>
    <xf numFmtId="0" fontId="52" fillId="0" borderId="0" xfId="0" applyFont="1" applyAlignment="1" applyProtection="1">
      <alignment horizontal="left" vertical="center" wrapText="1"/>
      <protection hidden="1"/>
    </xf>
    <xf numFmtId="0" fontId="52" fillId="0" borderId="19" xfId="0" applyFont="1" applyBorder="1" applyAlignment="1" applyProtection="1">
      <alignment horizontal="left" vertical="center" wrapText="1"/>
      <protection hidden="1"/>
    </xf>
    <xf numFmtId="0" fontId="66" fillId="0" borderId="44" xfId="0" applyFont="1" applyBorder="1" applyAlignment="1" applyProtection="1">
      <alignment horizontal="left" vertical="center" wrapText="1" indent="1"/>
      <protection hidden="1"/>
    </xf>
    <xf numFmtId="0" fontId="66" fillId="0" borderId="43" xfId="0" applyFont="1" applyBorder="1" applyAlignment="1" applyProtection="1">
      <alignment horizontal="left" vertical="center" wrapText="1" indent="1"/>
      <protection hidden="1"/>
    </xf>
    <xf numFmtId="0" fontId="66" fillId="0" borderId="58" xfId="0" applyFont="1" applyBorder="1" applyAlignment="1" applyProtection="1">
      <alignment horizontal="left" vertical="center" wrapText="1" indent="1"/>
      <protection hidden="1"/>
    </xf>
    <xf numFmtId="0" fontId="66" fillId="0" borderId="37" xfId="0" applyFont="1" applyBorder="1" applyAlignment="1" applyProtection="1">
      <alignment horizontal="left" vertical="center" wrapText="1" indent="1"/>
      <protection hidden="1"/>
    </xf>
    <xf numFmtId="0" fontId="45" fillId="40" borderId="203" xfId="0" applyFont="1" applyFill="1" applyBorder="1" applyAlignment="1" applyProtection="1">
      <alignment horizontal="left" vertical="center" wrapText="1" indent="1"/>
      <protection hidden="1"/>
    </xf>
    <xf numFmtId="0" fontId="45" fillId="40" borderId="184" xfId="0" applyFont="1" applyFill="1" applyBorder="1" applyAlignment="1" applyProtection="1">
      <alignment horizontal="left" vertical="center" wrapText="1" indent="1"/>
      <protection hidden="1"/>
    </xf>
    <xf numFmtId="0" fontId="45" fillId="40" borderId="123" xfId="0" applyFont="1" applyFill="1" applyBorder="1" applyAlignment="1" applyProtection="1">
      <alignment horizontal="left" vertical="center" wrapText="1" indent="1"/>
      <protection hidden="1"/>
    </xf>
    <xf numFmtId="0" fontId="62" fillId="27" borderId="200" xfId="35" applyFont="1" applyFill="1" applyBorder="1" applyAlignment="1" applyProtection="1">
      <alignment horizontal="center" vertical="center" wrapText="1"/>
      <protection hidden="1"/>
    </xf>
    <xf numFmtId="0" fontId="62" fillId="27" borderId="201" xfId="35" applyFont="1" applyFill="1" applyBorder="1" applyAlignment="1" applyProtection="1">
      <alignment horizontal="center" vertical="center" wrapText="1"/>
      <protection hidden="1"/>
    </xf>
    <xf numFmtId="0" fontId="62" fillId="27" borderId="202" xfId="35" applyFont="1" applyFill="1" applyBorder="1" applyAlignment="1" applyProtection="1">
      <alignment horizontal="center" vertical="center" wrapText="1"/>
      <protection hidden="1"/>
    </xf>
    <xf numFmtId="0" fontId="35" fillId="28" borderId="122" xfId="0" applyFont="1" applyFill="1" applyBorder="1" applyAlignment="1" applyProtection="1">
      <alignment horizontal="center" vertical="center" wrapText="1"/>
      <protection hidden="1"/>
    </xf>
    <xf numFmtId="0" fontId="35" fillId="28" borderId="123" xfId="0" applyFont="1" applyFill="1" applyBorder="1" applyAlignment="1" applyProtection="1">
      <alignment horizontal="center" vertical="center" wrapText="1"/>
      <protection hidden="1"/>
    </xf>
    <xf numFmtId="0" fontId="35" fillId="28" borderId="122" xfId="0" applyFont="1" applyFill="1" applyBorder="1" applyAlignment="1" applyProtection="1">
      <alignment horizontal="center" vertical="center"/>
      <protection hidden="1"/>
    </xf>
    <xf numFmtId="0" fontId="35" fillId="28" borderId="123" xfId="0" applyFont="1" applyFill="1" applyBorder="1" applyAlignment="1" applyProtection="1">
      <alignment horizontal="center" vertical="center"/>
      <protection hidden="1"/>
    </xf>
    <xf numFmtId="0" fontId="80" fillId="0" borderId="226" xfId="35" applyFont="1" applyFill="1" applyBorder="1" applyAlignment="1" applyProtection="1">
      <alignment horizontal="left" vertical="center" wrapText="1" indent="1"/>
    </xf>
    <xf numFmtId="0" fontId="80" fillId="0" borderId="20" xfId="35" applyFont="1" applyFill="1" applyBorder="1" applyAlignment="1" applyProtection="1">
      <alignment horizontal="left" vertical="center" wrapText="1" indent="1"/>
    </xf>
    <xf numFmtId="0" fontId="80" fillId="0" borderId="14" xfId="35" applyFont="1" applyFill="1" applyBorder="1" applyAlignment="1" applyProtection="1">
      <alignment horizontal="left" vertical="center" wrapText="1" indent="1"/>
    </xf>
    <xf numFmtId="0" fontId="36" fillId="39" borderId="0" xfId="0" applyFont="1" applyFill="1" applyAlignment="1">
      <alignment horizontal="left" vertical="center" wrapText="1" indent="1"/>
    </xf>
    <xf numFmtId="0" fontId="67" fillId="40" borderId="0" xfId="0" applyFont="1" applyFill="1" applyAlignment="1">
      <alignment horizontal="left" vertical="center" wrapText="1" indent="1"/>
    </xf>
    <xf numFmtId="0" fontId="93" fillId="40" borderId="0" xfId="0" applyFont="1" applyFill="1" applyAlignment="1">
      <alignment horizontal="left" vertical="center" wrapText="1" indent="1"/>
    </xf>
    <xf numFmtId="0" fontId="109" fillId="0" borderId="226" xfId="35" applyFont="1" applyBorder="1" applyAlignment="1" applyProtection="1">
      <alignment horizontal="left" vertical="center" wrapText="1" indent="1"/>
    </xf>
    <xf numFmtId="0" fontId="109" fillId="0" borderId="20" xfId="35" applyFont="1" applyBorder="1" applyAlignment="1" applyProtection="1">
      <alignment horizontal="left" vertical="center" wrapText="1" indent="1"/>
    </xf>
    <xf numFmtId="0" fontId="109" fillId="0" borderId="14" xfId="35" applyFont="1" applyBorder="1" applyAlignment="1" applyProtection="1">
      <alignment horizontal="left" vertical="center" wrapText="1" indent="1"/>
    </xf>
    <xf numFmtId="0" fontId="36" fillId="39" borderId="0" xfId="0" applyFont="1" applyFill="1" applyAlignment="1">
      <alignment horizontal="center" vertical="center" wrapText="1"/>
    </xf>
    <xf numFmtId="0" fontId="67" fillId="40" borderId="0" xfId="0" applyFont="1" applyFill="1" applyAlignment="1">
      <alignment horizontal="center" vertical="center"/>
    </xf>
    <xf numFmtId="0" fontId="67" fillId="40" borderId="190" xfId="0" applyFont="1" applyFill="1" applyBorder="1" applyAlignment="1">
      <alignment horizontal="left" vertical="center" wrapText="1" indent="1"/>
    </xf>
    <xf numFmtId="0" fontId="67" fillId="40" borderId="12" xfId="0" applyFont="1" applyFill="1" applyBorder="1" applyAlignment="1">
      <alignment horizontal="left" vertical="center" wrapText="1" indent="1"/>
    </xf>
    <xf numFmtId="0" fontId="98" fillId="40" borderId="190" xfId="0" applyFont="1" applyFill="1" applyBorder="1" applyAlignment="1">
      <alignment horizontal="left" vertical="center" wrapText="1" indent="1"/>
    </xf>
    <xf numFmtId="0" fontId="98" fillId="40" borderId="17" xfId="0" applyFont="1" applyFill="1" applyBorder="1" applyAlignment="1">
      <alignment horizontal="left" vertical="center" wrapText="1" indent="1"/>
    </xf>
    <xf numFmtId="0" fontId="98" fillId="40" borderId="12" xfId="0" applyFont="1" applyFill="1" applyBorder="1" applyAlignment="1">
      <alignment horizontal="left" vertical="center" wrapText="1" indent="1"/>
    </xf>
    <xf numFmtId="0" fontId="67" fillId="47" borderId="0" xfId="0" applyFont="1" applyFill="1" applyAlignment="1">
      <alignment horizontal="left" vertical="center" wrapText="1" indent="1"/>
    </xf>
    <xf numFmtId="0" fontId="99" fillId="40" borderId="0" xfId="0" applyFont="1" applyFill="1" applyAlignment="1">
      <alignment horizontal="left" vertical="center" indent="1"/>
    </xf>
    <xf numFmtId="0" fontId="67" fillId="40" borderId="0" xfId="0" applyFont="1" applyFill="1" applyAlignment="1">
      <alignment horizontal="left" vertical="center" indent="1"/>
    </xf>
    <xf numFmtId="0" fontId="99" fillId="40" borderId="0" xfId="0" applyFont="1" applyFill="1" applyAlignment="1">
      <alignment horizontal="left" vertical="center" wrapText="1" indent="1"/>
    </xf>
    <xf numFmtId="0" fontId="12" fillId="28" borderId="234" xfId="0" applyFont="1" applyFill="1" applyBorder="1" applyAlignment="1" applyProtection="1">
      <alignment horizontal="center" vertical="center" wrapText="1"/>
      <protection hidden="1"/>
    </xf>
    <xf numFmtId="0" fontId="12" fillId="28" borderId="235" xfId="0" applyFont="1" applyFill="1" applyBorder="1" applyAlignment="1" applyProtection="1">
      <alignment horizontal="center" vertical="center" wrapText="1"/>
      <protection hidden="1"/>
    </xf>
    <xf numFmtId="0" fontId="91" fillId="28" borderId="194" xfId="0" applyFont="1" applyFill="1" applyBorder="1" applyAlignment="1" applyProtection="1">
      <alignment horizontal="center" vertical="center"/>
      <protection hidden="1"/>
    </xf>
    <xf numFmtId="0" fontId="91" fillId="28" borderId="230" xfId="0" applyFont="1" applyFill="1" applyBorder="1" applyAlignment="1" applyProtection="1">
      <alignment horizontal="center" vertical="center"/>
      <protection hidden="1"/>
    </xf>
    <xf numFmtId="0" fontId="91" fillId="28" borderId="231" xfId="0" applyFont="1" applyFill="1" applyBorder="1" applyAlignment="1" applyProtection="1">
      <alignment horizontal="center" vertical="center"/>
      <protection hidden="1"/>
    </xf>
    <xf numFmtId="0" fontId="47" fillId="28" borderId="194" xfId="0" applyFont="1" applyFill="1" applyBorder="1" applyAlignment="1" applyProtection="1">
      <alignment horizontal="center" vertical="center" wrapText="1"/>
      <protection hidden="1"/>
    </xf>
    <xf numFmtId="0" fontId="47" fillId="28" borderId="231" xfId="0" applyFont="1" applyFill="1" applyBorder="1" applyAlignment="1" applyProtection="1">
      <alignment horizontal="center" vertical="center" wrapText="1"/>
      <protection hidden="1"/>
    </xf>
    <xf numFmtId="0" fontId="63" fillId="28" borderId="190" xfId="0" applyFont="1" applyFill="1" applyBorder="1" applyAlignment="1">
      <alignment horizontal="center" vertical="center" wrapText="1"/>
    </xf>
    <xf numFmtId="0" fontId="63" fillId="28" borderId="17" xfId="0" applyFont="1" applyFill="1" applyBorder="1" applyAlignment="1">
      <alignment horizontal="center" vertical="center" wrapText="1"/>
    </xf>
    <xf numFmtId="0" fontId="63" fillId="28" borderId="12" xfId="0" applyFont="1" applyFill="1" applyBorder="1" applyAlignment="1">
      <alignment horizontal="center" vertical="center" wrapText="1"/>
    </xf>
    <xf numFmtId="0" fontId="12" fillId="41" borderId="217" xfId="0" quotePrefix="1" applyFont="1" applyFill="1" applyBorder="1" applyAlignment="1" applyProtection="1">
      <alignment horizontal="center" vertical="center" wrapText="1"/>
      <protection hidden="1"/>
    </xf>
    <xf numFmtId="0" fontId="12" fillId="41" borderId="218" xfId="0" quotePrefix="1" applyFont="1" applyFill="1" applyBorder="1" applyAlignment="1" applyProtection="1">
      <alignment horizontal="center" vertical="center" wrapText="1"/>
      <protection hidden="1"/>
    </xf>
    <xf numFmtId="0" fontId="12" fillId="28" borderId="232" xfId="0" applyFont="1" applyFill="1" applyBorder="1" applyAlignment="1" applyProtection="1">
      <alignment horizontal="left" vertical="center" wrapText="1" indent="1"/>
      <protection hidden="1"/>
    </xf>
    <xf numFmtId="0" fontId="12" fillId="28" borderId="191" xfId="0" applyFont="1" applyFill="1" applyBorder="1" applyAlignment="1" applyProtection="1">
      <alignment horizontal="left" vertical="center" wrapText="1" indent="1"/>
      <protection hidden="1"/>
    </xf>
    <xf numFmtId="0" fontId="12" fillId="28" borderId="192" xfId="0" applyFont="1" applyFill="1" applyBorder="1" applyAlignment="1" applyProtection="1">
      <alignment horizontal="left" vertical="center" wrapText="1" indent="1"/>
      <protection hidden="1"/>
    </xf>
    <xf numFmtId="0" fontId="12" fillId="28" borderId="233" xfId="0" applyFont="1" applyFill="1" applyBorder="1" applyAlignment="1" applyProtection="1">
      <alignment horizontal="left" vertical="center" wrapText="1" indent="1"/>
      <protection hidden="1"/>
    </xf>
    <xf numFmtId="0" fontId="12" fillId="28" borderId="57" xfId="0" applyFont="1" applyFill="1" applyBorder="1" applyAlignment="1" applyProtection="1">
      <alignment horizontal="left" vertical="center" wrapText="1" indent="1"/>
      <protection hidden="1"/>
    </xf>
    <xf numFmtId="0" fontId="12" fillId="28" borderId="37" xfId="0" applyFont="1" applyFill="1" applyBorder="1" applyAlignment="1" applyProtection="1">
      <alignment horizontal="left" vertical="center" wrapText="1" indent="1"/>
      <protection hidden="1"/>
    </xf>
    <xf numFmtId="0" fontId="114" fillId="26" borderId="217" xfId="0" applyFont="1" applyFill="1" applyBorder="1" applyAlignment="1">
      <alignment horizontal="center" vertical="center"/>
    </xf>
    <xf numFmtId="0" fontId="114" fillId="26" borderId="218" xfId="0" applyFont="1" applyFill="1" applyBorder="1" applyAlignment="1">
      <alignment horizontal="center" vertical="center"/>
    </xf>
    <xf numFmtId="0" fontId="67" fillId="40" borderId="66" xfId="0" applyFont="1" applyFill="1" applyBorder="1" applyAlignment="1" applyProtection="1">
      <alignment horizontal="left" vertical="center" wrapText="1" indent="1"/>
      <protection hidden="1"/>
    </xf>
    <xf numFmtId="0" fontId="67" fillId="40" borderId="62" xfId="0" applyFont="1" applyFill="1" applyBorder="1" applyAlignment="1" applyProtection="1">
      <alignment horizontal="left" vertical="center" wrapText="1" indent="1"/>
      <protection hidden="1"/>
    </xf>
    <xf numFmtId="0" fontId="12" fillId="41" borderId="89" xfId="0" applyFont="1" applyFill="1" applyBorder="1" applyAlignment="1" applyProtection="1">
      <alignment horizontal="left" vertical="center" wrapText="1" indent="1"/>
      <protection hidden="1"/>
    </xf>
    <xf numFmtId="0" fontId="12" fillId="41" borderId="57" xfId="0" applyFont="1" applyFill="1" applyBorder="1" applyAlignment="1" applyProtection="1">
      <alignment horizontal="left" vertical="center" wrapText="1" indent="1"/>
      <protection hidden="1"/>
    </xf>
    <xf numFmtId="0" fontId="63" fillId="28" borderId="41" xfId="0" applyFont="1" applyFill="1" applyBorder="1" applyAlignment="1" applyProtection="1">
      <alignment horizontal="left" vertical="center" wrapText="1" indent="1"/>
      <protection hidden="1"/>
    </xf>
    <xf numFmtId="0" fontId="63" fillId="28" borderId="87" xfId="0" applyFont="1" applyFill="1" applyBorder="1" applyAlignment="1" applyProtection="1">
      <alignment horizontal="left" vertical="center" wrapText="1" indent="1"/>
      <protection hidden="1"/>
    </xf>
    <xf numFmtId="0" fontId="63" fillId="28" borderId="40" xfId="0" applyFont="1" applyFill="1" applyBorder="1" applyAlignment="1" applyProtection="1">
      <alignment horizontal="left" vertical="center" wrapText="1" indent="1"/>
      <protection hidden="1"/>
    </xf>
    <xf numFmtId="0" fontId="74" fillId="42" borderId="42" xfId="0" applyFont="1" applyFill="1" applyBorder="1" applyAlignment="1" applyProtection="1">
      <alignment horizontal="center" vertical="center"/>
      <protection hidden="1"/>
    </xf>
    <xf numFmtId="0" fontId="74" fillId="42" borderId="40" xfId="0" applyFont="1" applyFill="1" applyBorder="1" applyAlignment="1" applyProtection="1">
      <alignment horizontal="center" vertical="center"/>
      <protection hidden="1"/>
    </xf>
    <xf numFmtId="0" fontId="67" fillId="40" borderId="87" xfId="0" applyFont="1" applyFill="1" applyBorder="1" applyAlignment="1" applyProtection="1">
      <alignment horizontal="center" vertical="center" wrapText="1"/>
      <protection hidden="1"/>
    </xf>
    <xf numFmtId="0" fontId="67" fillId="40" borderId="40" xfId="0" applyFont="1" applyFill="1" applyBorder="1" applyAlignment="1" applyProtection="1">
      <alignment horizontal="center" vertical="center" wrapText="1"/>
      <protection hidden="1"/>
    </xf>
    <xf numFmtId="0" fontId="74" fillId="43" borderId="0" xfId="0" applyFont="1" applyFill="1" applyAlignment="1" applyProtection="1">
      <alignment horizontal="center" vertical="center"/>
      <protection hidden="1"/>
    </xf>
    <xf numFmtId="0" fontId="74" fillId="43" borderId="55" xfId="0" applyFont="1" applyFill="1" applyBorder="1" applyAlignment="1" applyProtection="1">
      <alignment horizontal="center" vertical="center"/>
      <protection hidden="1"/>
    </xf>
    <xf numFmtId="0" fontId="67" fillId="40" borderId="0" xfId="0" applyFont="1" applyFill="1" applyAlignment="1">
      <alignment horizontal="center" vertical="center" wrapText="1"/>
    </xf>
    <xf numFmtId="0" fontId="67" fillId="40" borderId="55" xfId="0" applyFont="1" applyFill="1" applyBorder="1" applyAlignment="1">
      <alignment horizontal="center" vertical="center" wrapText="1"/>
    </xf>
    <xf numFmtId="0" fontId="45" fillId="40" borderId="87" xfId="0" applyFont="1" applyFill="1" applyBorder="1" applyAlignment="1" applyProtection="1">
      <alignment horizontal="left" vertical="center" wrapText="1" indent="1"/>
      <protection hidden="1"/>
    </xf>
    <xf numFmtId="0" fontId="45" fillId="40" borderId="96" xfId="0" applyFont="1" applyFill="1" applyBorder="1" applyAlignment="1" applyProtection="1">
      <alignment horizontal="left" vertical="center" wrapText="1" indent="1"/>
      <protection hidden="1"/>
    </xf>
    <xf numFmtId="0" fontId="63" fillId="28" borderId="101" xfId="0" applyFont="1" applyFill="1" applyBorder="1" applyAlignment="1" applyProtection="1">
      <alignment horizontal="left" vertical="center" wrapText="1" indent="1"/>
      <protection hidden="1"/>
    </xf>
    <xf numFmtId="0" fontId="63" fillId="28" borderId="57" xfId="0" applyFont="1" applyFill="1" applyBorder="1" applyAlignment="1" applyProtection="1">
      <alignment horizontal="left" vertical="center" wrapText="1" indent="1"/>
      <protection hidden="1"/>
    </xf>
    <xf numFmtId="0" fontId="63" fillId="28" borderId="102" xfId="0" applyFont="1" applyFill="1" applyBorder="1" applyAlignment="1" applyProtection="1">
      <alignment horizontal="left" vertical="center" wrapText="1" indent="1"/>
      <protection hidden="1"/>
    </xf>
    <xf numFmtId="0" fontId="62" fillId="28" borderId="41" xfId="0" applyFont="1" applyFill="1" applyBorder="1" applyAlignment="1" applyProtection="1">
      <alignment horizontal="center" vertical="center"/>
      <protection hidden="1"/>
    </xf>
    <xf numFmtId="0" fontId="62" fillId="28" borderId="87" xfId="0" applyFont="1" applyFill="1" applyBorder="1" applyAlignment="1" applyProtection="1">
      <alignment horizontal="center" vertical="center"/>
      <protection hidden="1"/>
    </xf>
    <xf numFmtId="0" fontId="62" fillId="28" borderId="39" xfId="0" applyFont="1" applyFill="1" applyBorder="1" applyAlignment="1" applyProtection="1">
      <alignment horizontal="center" vertical="center"/>
      <protection hidden="1"/>
    </xf>
    <xf numFmtId="0" fontId="47" fillId="28" borderId="196" xfId="0" applyFont="1" applyFill="1" applyBorder="1" applyAlignment="1" applyProtection="1">
      <alignment horizontal="center" vertical="center" wrapText="1"/>
      <protection hidden="1"/>
    </xf>
    <xf numFmtId="0" fontId="12" fillId="28" borderId="194" xfId="0" applyFont="1" applyFill="1" applyBorder="1" applyAlignment="1" applyProtection="1">
      <alignment horizontal="center" vertical="center" wrapText="1"/>
      <protection hidden="1"/>
    </xf>
    <xf numFmtId="0" fontId="12" fillId="28" borderId="196" xfId="0" applyFont="1" applyFill="1" applyBorder="1" applyAlignment="1" applyProtection="1">
      <alignment horizontal="center" vertical="center" wrapText="1"/>
      <protection hidden="1"/>
    </xf>
    <xf numFmtId="0" fontId="63" fillId="28" borderId="20" xfId="0" applyFont="1" applyFill="1" applyBorder="1" applyAlignment="1">
      <alignment horizontal="center" vertical="center" wrapText="1"/>
    </xf>
    <xf numFmtId="0" fontId="63" fillId="28" borderId="14" xfId="0" applyFont="1" applyFill="1" applyBorder="1" applyAlignment="1">
      <alignment horizontal="center" vertical="center" wrapText="1"/>
    </xf>
    <xf numFmtId="0" fontId="12" fillId="41" borderId="10" xfId="0" quotePrefix="1" applyFont="1" applyFill="1" applyBorder="1" applyAlignment="1" applyProtection="1">
      <alignment horizontal="center" vertical="center" wrapText="1"/>
      <protection hidden="1"/>
    </xf>
    <xf numFmtId="0" fontId="12" fillId="41" borderId="16" xfId="0" quotePrefix="1" applyFont="1" applyFill="1" applyBorder="1" applyAlignment="1" applyProtection="1">
      <alignment horizontal="center" vertical="center" wrapText="1"/>
      <protection hidden="1"/>
    </xf>
    <xf numFmtId="0" fontId="12" fillId="28" borderId="216" xfId="0" applyFont="1" applyFill="1" applyBorder="1" applyAlignment="1" applyProtection="1">
      <alignment horizontal="left" vertical="center" wrapText="1" indent="1"/>
      <protection hidden="1"/>
    </xf>
    <xf numFmtId="0" fontId="12" fillId="28" borderId="219" xfId="0" applyFont="1" applyFill="1" applyBorder="1" applyAlignment="1" applyProtection="1">
      <alignment horizontal="left" vertical="center" wrapText="1" indent="1"/>
      <protection hidden="1"/>
    </xf>
    <xf numFmtId="0" fontId="12" fillId="28" borderId="220" xfId="0" applyFont="1" applyFill="1" applyBorder="1" applyAlignment="1" applyProtection="1">
      <alignment horizontal="left" vertical="center" wrapText="1" indent="1"/>
      <protection hidden="1"/>
    </xf>
    <xf numFmtId="0" fontId="12" fillId="28" borderId="221" xfId="0" applyFont="1" applyFill="1" applyBorder="1" applyAlignment="1" applyProtection="1">
      <alignment horizontal="left" vertical="center" wrapText="1" indent="1"/>
      <protection hidden="1"/>
    </xf>
    <xf numFmtId="0" fontId="12" fillId="41" borderId="52" xfId="0" applyFont="1" applyFill="1" applyBorder="1" applyAlignment="1">
      <alignment horizontal="left" vertical="center" wrapText="1" indent="1"/>
    </xf>
    <xf numFmtId="49" fontId="80" fillId="28" borderId="17" xfId="35" applyNumberFormat="1" applyFont="1" applyFill="1" applyBorder="1" applyAlignment="1" applyProtection="1">
      <alignment horizontal="left" vertical="center"/>
      <protection hidden="1"/>
    </xf>
    <xf numFmtId="49" fontId="80" fillId="28" borderId="0" xfId="35" applyNumberFormat="1" applyFont="1" applyFill="1" applyBorder="1" applyAlignment="1" applyProtection="1">
      <alignment horizontal="left" vertical="center"/>
      <protection hidden="1"/>
    </xf>
    <xf numFmtId="49" fontId="80" fillId="28" borderId="19" xfId="35" applyNumberFormat="1" applyFont="1" applyFill="1" applyBorder="1" applyAlignment="1" applyProtection="1">
      <alignment horizontal="left" vertical="center"/>
      <protection hidden="1"/>
    </xf>
    <xf numFmtId="0" fontId="83" fillId="28" borderId="190" xfId="0" applyFont="1" applyFill="1" applyBorder="1" applyAlignment="1" applyProtection="1">
      <alignment horizontal="left" vertical="center"/>
      <protection hidden="1"/>
    </xf>
    <xf numFmtId="0" fontId="83" fillId="28" borderId="191" xfId="0" applyFont="1" applyFill="1" applyBorder="1" applyAlignment="1" applyProtection="1">
      <alignment horizontal="left" vertical="center"/>
      <protection hidden="1"/>
    </xf>
    <xf numFmtId="49" fontId="34" fillId="28" borderId="193" xfId="0" quotePrefix="1" applyNumberFormat="1" applyFont="1" applyFill="1" applyBorder="1" applyAlignment="1" applyProtection="1">
      <alignment horizontal="center" vertical="center"/>
      <protection hidden="1"/>
    </xf>
    <xf numFmtId="49" fontId="34" fillId="28" borderId="193" xfId="0" applyNumberFormat="1" applyFont="1" applyFill="1" applyBorder="1" applyAlignment="1" applyProtection="1">
      <alignment horizontal="center" vertical="center"/>
      <protection hidden="1"/>
    </xf>
    <xf numFmtId="0" fontId="64" fillId="0" borderId="191" xfId="0" applyFont="1" applyBorder="1" applyAlignment="1" applyProtection="1">
      <alignment horizontal="right" vertical="center" wrapText="1"/>
      <protection hidden="1"/>
    </xf>
    <xf numFmtId="0" fontId="64" fillId="0" borderId="192" xfId="0" applyFont="1" applyBorder="1" applyAlignment="1" applyProtection="1">
      <alignment horizontal="right" vertical="center" wrapText="1"/>
      <protection hidden="1"/>
    </xf>
    <xf numFmtId="49" fontId="34" fillId="28" borderId="190" xfId="0" quotePrefix="1" applyNumberFormat="1" applyFont="1" applyFill="1" applyBorder="1" applyAlignment="1" applyProtection="1">
      <alignment horizontal="center" vertical="center"/>
      <protection hidden="1"/>
    </xf>
    <xf numFmtId="49" fontId="34" fillId="28" borderId="12" xfId="0" applyNumberFormat="1" applyFont="1" applyFill="1" applyBorder="1" applyAlignment="1" applyProtection="1">
      <alignment horizontal="center" vertical="center"/>
      <protection hidden="1"/>
    </xf>
    <xf numFmtId="0" fontId="47" fillId="28" borderId="191" xfId="0" applyFont="1" applyFill="1" applyBorder="1" applyAlignment="1" applyProtection="1">
      <alignment vertical="center" wrapText="1"/>
      <protection hidden="1"/>
    </xf>
    <xf numFmtId="0" fontId="47" fillId="28" borderId="192" xfId="0" applyFont="1" applyFill="1" applyBorder="1" applyAlignment="1" applyProtection="1">
      <alignment vertical="center" wrapText="1"/>
      <protection hidden="1"/>
    </xf>
    <xf numFmtId="0" fontId="47" fillId="28" borderId="0" xfId="0" applyFont="1" applyFill="1" applyAlignment="1" applyProtection="1">
      <alignment vertical="center" wrapText="1"/>
      <protection hidden="1"/>
    </xf>
    <xf numFmtId="0" fontId="47" fillId="28" borderId="19" xfId="0" applyFont="1" applyFill="1" applyBorder="1" applyAlignment="1" applyProtection="1">
      <alignment vertical="center" wrapText="1"/>
      <protection hidden="1"/>
    </xf>
    <xf numFmtId="0" fontId="1" fillId="28" borderId="22" xfId="0" applyFont="1" applyFill="1" applyBorder="1" applyAlignment="1" applyProtection="1">
      <alignment vertical="center" wrapText="1"/>
      <protection hidden="1"/>
    </xf>
    <xf numFmtId="0" fontId="1" fillId="28" borderId="11" xfId="0" applyFont="1" applyFill="1" applyBorder="1" applyAlignment="1" applyProtection="1">
      <alignment vertical="center" wrapText="1"/>
      <protection hidden="1"/>
    </xf>
    <xf numFmtId="0" fontId="12" fillId="28" borderId="191" xfId="0" applyFont="1" applyFill="1" applyBorder="1" applyAlignment="1" applyProtection="1">
      <alignment horizontal="left" vertical="center" wrapText="1"/>
      <protection hidden="1"/>
    </xf>
    <xf numFmtId="0" fontId="12" fillId="28" borderId="192" xfId="0" applyFont="1" applyFill="1" applyBorder="1" applyAlignment="1" applyProtection="1">
      <alignment horizontal="left" vertical="center" wrapText="1"/>
      <protection hidden="1"/>
    </xf>
    <xf numFmtId="0" fontId="12" fillId="28" borderId="22" xfId="0" applyFont="1" applyFill="1" applyBorder="1" applyAlignment="1" applyProtection="1">
      <alignment horizontal="left" vertical="center" wrapText="1"/>
      <protection hidden="1"/>
    </xf>
    <xf numFmtId="0" fontId="12" fillId="28" borderId="11" xfId="0" applyFont="1" applyFill="1" applyBorder="1" applyAlignment="1" applyProtection="1">
      <alignment horizontal="left" vertical="center" wrapText="1"/>
      <protection hidden="1"/>
    </xf>
    <xf numFmtId="0" fontId="45" fillId="33" borderId="193" xfId="0" applyFont="1" applyFill="1" applyBorder="1" applyAlignment="1" applyProtection="1">
      <alignment horizontal="center" vertical="center" wrapText="1"/>
      <protection hidden="1"/>
    </xf>
    <xf numFmtId="0" fontId="45" fillId="32" borderId="190" xfId="0" applyFont="1" applyFill="1" applyBorder="1" applyAlignment="1" applyProtection="1">
      <alignment horizontal="left" vertical="center" wrapText="1" indent="1"/>
      <protection hidden="1"/>
    </xf>
    <xf numFmtId="0" fontId="45" fillId="32" borderId="191" xfId="0" applyFont="1" applyFill="1" applyBorder="1" applyAlignment="1" applyProtection="1">
      <alignment horizontal="left" vertical="center" wrapText="1" indent="1"/>
      <protection hidden="1"/>
    </xf>
    <xf numFmtId="0" fontId="45" fillId="32" borderId="192" xfId="0" applyFont="1" applyFill="1" applyBorder="1" applyAlignment="1" applyProtection="1">
      <alignment horizontal="left" vertical="center" wrapText="1" indent="1"/>
      <protection hidden="1"/>
    </xf>
    <xf numFmtId="0" fontId="45" fillId="32" borderId="12" xfId="0" applyFont="1" applyFill="1" applyBorder="1" applyAlignment="1" applyProtection="1">
      <alignment horizontal="left" vertical="center" wrapText="1" indent="1"/>
      <protection hidden="1"/>
    </xf>
    <xf numFmtId="0" fontId="45" fillId="32" borderId="22" xfId="0" applyFont="1" applyFill="1" applyBorder="1" applyAlignment="1" applyProtection="1">
      <alignment horizontal="left" vertical="center" wrapText="1" indent="1"/>
      <protection hidden="1"/>
    </xf>
    <xf numFmtId="0" fontId="45" fillId="32" borderId="11" xfId="0" applyFont="1" applyFill="1" applyBorder="1" applyAlignment="1" applyProtection="1">
      <alignment horizontal="left" vertical="center" wrapText="1" indent="1"/>
      <protection hidden="1"/>
    </xf>
    <xf numFmtId="0" fontId="36" fillId="41" borderId="193" xfId="0" applyFont="1" applyFill="1" applyBorder="1" applyAlignment="1" applyProtection="1">
      <alignment horizontal="center" vertical="center" wrapText="1"/>
      <protection hidden="1"/>
    </xf>
    <xf numFmtId="0" fontId="90" fillId="0" borderId="0" xfId="0" applyFont="1" applyAlignment="1" applyProtection="1">
      <alignment horizontal="center" vertical="center" wrapText="1"/>
      <protection hidden="1"/>
    </xf>
    <xf numFmtId="0" fontId="93" fillId="32" borderId="0" xfId="0" applyFont="1" applyFill="1" applyAlignment="1" applyProtection="1">
      <alignment horizontal="center" vertical="center" wrapText="1"/>
      <protection hidden="1"/>
    </xf>
    <xf numFmtId="0" fontId="93" fillId="40" borderId="193" xfId="0" applyFont="1" applyFill="1" applyBorder="1" applyAlignment="1" applyProtection="1">
      <alignment horizontal="center" vertical="center" wrapText="1"/>
      <protection hidden="1"/>
    </xf>
    <xf numFmtId="0" fontId="84" fillId="0" borderId="17" xfId="0" applyFont="1" applyBorder="1" applyAlignment="1" applyProtection="1">
      <alignment horizontal="left" vertical="center" wrapText="1"/>
      <protection hidden="1"/>
    </xf>
    <xf numFmtId="0" fontId="84" fillId="0" borderId="0" xfId="0" applyFont="1" applyAlignment="1" applyProtection="1">
      <alignment horizontal="left" vertical="center" wrapText="1"/>
      <protection hidden="1"/>
    </xf>
    <xf numFmtId="0" fontId="84" fillId="0" borderId="19" xfId="0" applyFont="1" applyBorder="1" applyAlignment="1" applyProtection="1">
      <alignment horizontal="left" vertical="center" wrapText="1"/>
      <protection hidden="1"/>
    </xf>
    <xf numFmtId="0" fontId="12" fillId="0" borderId="17" xfId="0" applyFont="1" applyBorder="1" applyAlignment="1" applyProtection="1">
      <alignment horizontal="left" vertical="center"/>
      <protection hidden="1"/>
    </xf>
    <xf numFmtId="0" fontId="12" fillId="0" borderId="0" xfId="0" applyFont="1" applyAlignment="1" applyProtection="1">
      <alignment horizontal="left" vertical="center"/>
      <protection hidden="1"/>
    </xf>
    <xf numFmtId="0" fontId="12" fillId="0" borderId="19" xfId="0" applyFont="1" applyBorder="1" applyAlignment="1" applyProtection="1">
      <alignment horizontal="left" vertical="center"/>
      <protection hidden="1"/>
    </xf>
    <xf numFmtId="0" fontId="53" fillId="27" borderId="193" xfId="0" applyFont="1" applyFill="1" applyBorder="1" applyAlignment="1" applyProtection="1">
      <alignment horizontal="center" vertical="center"/>
      <protection locked="0"/>
    </xf>
    <xf numFmtId="0" fontId="12" fillId="26" borderId="194" xfId="0" applyFont="1" applyFill="1" applyBorder="1" applyAlignment="1" applyProtection="1">
      <alignment horizontal="left" vertical="center" wrapText="1" indent="1"/>
      <protection hidden="1"/>
    </xf>
    <xf numFmtId="0" fontId="12" fillId="26" borderId="195" xfId="0" applyFont="1" applyFill="1" applyBorder="1" applyAlignment="1" applyProtection="1">
      <alignment horizontal="left" vertical="center" wrapText="1" indent="1"/>
      <protection hidden="1"/>
    </xf>
    <xf numFmtId="0" fontId="12" fillId="26" borderId="196" xfId="0" applyFont="1" applyFill="1" applyBorder="1" applyAlignment="1" applyProtection="1">
      <alignment horizontal="left" vertical="center" wrapText="1" indent="1"/>
      <protection hidden="1"/>
    </xf>
    <xf numFmtId="0" fontId="94" fillId="40" borderId="193" xfId="0" applyFont="1" applyFill="1" applyBorder="1" applyAlignment="1" applyProtection="1">
      <alignment horizontal="center" vertical="center" wrapText="1"/>
      <protection hidden="1"/>
    </xf>
    <xf numFmtId="0" fontId="74" fillId="40" borderId="193" xfId="0" applyFont="1" applyFill="1" applyBorder="1" applyAlignment="1" applyProtection="1">
      <alignment horizontal="center" vertical="center"/>
      <protection hidden="1"/>
    </xf>
    <xf numFmtId="0" fontId="94" fillId="40" borderId="10" xfId="0" applyFont="1" applyFill="1" applyBorder="1" applyAlignment="1" applyProtection="1">
      <alignment horizontal="left" vertical="center" wrapText="1" indent="1"/>
      <protection hidden="1"/>
    </xf>
    <xf numFmtId="0" fontId="94" fillId="40" borderId="15" xfId="0" applyFont="1" applyFill="1" applyBorder="1" applyAlignment="1" applyProtection="1">
      <alignment horizontal="left" vertical="center" wrapText="1" indent="1"/>
      <protection hidden="1"/>
    </xf>
    <xf numFmtId="0" fontId="94" fillId="40" borderId="13" xfId="0" applyFont="1" applyFill="1" applyBorder="1" applyAlignment="1" applyProtection="1">
      <alignment horizontal="left" vertical="center" wrapText="1" indent="1"/>
      <protection hidden="1"/>
    </xf>
    <xf numFmtId="0" fontId="94" fillId="40" borderId="0" xfId="0" applyFont="1" applyFill="1" applyAlignment="1" applyProtection="1">
      <alignment horizontal="left" vertical="center" wrapText="1" indent="1"/>
      <protection hidden="1"/>
    </xf>
    <xf numFmtId="0" fontId="90" fillId="41" borderId="15" xfId="0" applyFont="1" applyFill="1" applyBorder="1" applyAlignment="1" applyProtection="1">
      <alignment horizontal="left" vertical="center" wrapText="1" indent="1"/>
      <protection hidden="1"/>
    </xf>
    <xf numFmtId="0" fontId="90" fillId="41" borderId="64" xfId="0" applyFont="1" applyFill="1" applyBorder="1" applyAlignment="1" applyProtection="1">
      <alignment horizontal="left" vertical="center" wrapText="1" indent="1"/>
      <protection hidden="1"/>
    </xf>
    <xf numFmtId="0" fontId="90" fillId="0" borderId="88" xfId="0" applyFont="1" applyBorder="1" applyAlignment="1" applyProtection="1">
      <alignment horizontal="left" vertical="center" wrapText="1"/>
      <protection hidden="1"/>
    </xf>
    <xf numFmtId="0" fontId="90" fillId="0" borderId="0" xfId="0" applyFont="1" applyAlignment="1" applyProtection="1">
      <alignment horizontal="left" vertical="center" wrapText="1"/>
      <protection hidden="1"/>
    </xf>
    <xf numFmtId="0" fontId="94" fillId="40" borderId="124" xfId="0" applyFont="1" applyFill="1" applyBorder="1" applyAlignment="1" applyProtection="1">
      <alignment horizontal="left" vertical="center" wrapText="1" indent="1"/>
      <protection hidden="1"/>
    </xf>
    <xf numFmtId="0" fontId="94" fillId="40" borderId="125" xfId="0" applyFont="1" applyFill="1" applyBorder="1" applyAlignment="1" applyProtection="1">
      <alignment horizontal="left" vertical="center" wrapText="1" indent="1"/>
      <protection hidden="1"/>
    </xf>
    <xf numFmtId="0" fontId="94" fillId="40" borderId="126" xfId="0" applyFont="1" applyFill="1" applyBorder="1" applyAlignment="1" applyProtection="1">
      <alignment horizontal="left" vertical="center" wrapText="1" indent="1"/>
      <protection hidden="1"/>
    </xf>
    <xf numFmtId="0" fontId="36" fillId="41" borderId="217" xfId="0" applyFont="1" applyFill="1" applyBorder="1" applyAlignment="1" applyProtection="1">
      <alignment horizontal="center" vertical="center" wrapText="1"/>
      <protection hidden="1"/>
    </xf>
    <xf numFmtId="0" fontId="36" fillId="41" borderId="218" xfId="0" applyFont="1" applyFill="1" applyBorder="1" applyAlignment="1" applyProtection="1">
      <alignment horizontal="center" vertical="center" wrapText="1"/>
      <protection hidden="1"/>
    </xf>
    <xf numFmtId="0" fontId="36" fillId="41" borderId="223" xfId="0" applyFont="1" applyFill="1" applyBorder="1" applyAlignment="1" applyProtection="1">
      <alignment horizontal="center" vertical="center" wrapText="1"/>
      <protection hidden="1"/>
    </xf>
    <xf numFmtId="0" fontId="36" fillId="41" borderId="64" xfId="0" applyFont="1" applyFill="1" applyBorder="1" applyAlignment="1" applyProtection="1">
      <alignment horizontal="center" vertical="center" wrapText="1"/>
      <protection hidden="1"/>
    </xf>
    <xf numFmtId="0" fontId="45" fillId="40" borderId="195" xfId="0" applyFont="1" applyFill="1" applyBorder="1" applyAlignment="1">
      <alignment horizontal="left" vertical="center" wrapText="1"/>
    </xf>
    <xf numFmtId="0" fontId="45" fillId="40" borderId="196" xfId="0" applyFont="1" applyFill="1" applyBorder="1" applyAlignment="1">
      <alignment horizontal="left" vertical="center" wrapText="1"/>
    </xf>
    <xf numFmtId="0" fontId="93" fillId="40" borderId="0" xfId="42" applyFont="1" applyFill="1" applyAlignment="1">
      <alignment horizontal="left" vertical="center" wrapText="1" indent="1"/>
    </xf>
    <xf numFmtId="0" fontId="93" fillId="40" borderId="19" xfId="42" applyFont="1" applyFill="1" applyBorder="1" applyAlignment="1">
      <alignment horizontal="left" vertical="center" wrapText="1" indent="1"/>
    </xf>
    <xf numFmtId="0" fontId="96" fillId="40" borderId="194" xfId="42" applyFont="1" applyFill="1" applyBorder="1" applyAlignment="1">
      <alignment horizontal="left" vertical="center" indent="1"/>
    </xf>
    <xf numFmtId="0" fontId="96" fillId="40" borderId="195" xfId="42" applyFont="1" applyFill="1" applyBorder="1" applyAlignment="1">
      <alignment horizontal="left" vertical="center" indent="1"/>
    </xf>
    <xf numFmtId="0" fontId="12" fillId="0" borderId="190" xfId="46" applyFont="1" applyBorder="1" applyAlignment="1" applyProtection="1">
      <alignment horizontal="left" vertical="center" wrapText="1" indent="1"/>
      <protection hidden="1"/>
    </xf>
    <xf numFmtId="0" fontId="12" fillId="0" borderId="191" xfId="46" applyFont="1" applyBorder="1" applyAlignment="1" applyProtection="1">
      <alignment horizontal="left" vertical="center" wrapText="1" indent="1"/>
      <protection hidden="1"/>
    </xf>
    <xf numFmtId="0" fontId="12" fillId="0" borderId="192" xfId="46" applyFont="1" applyBorder="1" applyAlignment="1" applyProtection="1">
      <alignment horizontal="left" vertical="center" wrapText="1" indent="1"/>
      <protection hidden="1"/>
    </xf>
    <xf numFmtId="0" fontId="12" fillId="0" borderId="12" xfId="46" applyFont="1" applyBorder="1" applyAlignment="1" applyProtection="1">
      <alignment horizontal="left" vertical="center" wrapText="1" indent="1"/>
      <protection hidden="1"/>
    </xf>
    <xf numFmtId="0" fontId="12" fillId="0" borderId="22" xfId="46" applyFont="1" applyBorder="1" applyAlignment="1" applyProtection="1">
      <alignment horizontal="left" vertical="center" wrapText="1" indent="1"/>
      <protection hidden="1"/>
    </xf>
    <xf numFmtId="0" fontId="12" fillId="0" borderId="11" xfId="46" applyFont="1" applyBorder="1" applyAlignment="1" applyProtection="1">
      <alignment horizontal="left" vertical="center" wrapText="1" indent="1"/>
      <protection hidden="1"/>
    </xf>
    <xf numFmtId="0" fontId="105" fillId="40" borderId="194" xfId="43" applyFont="1" applyFill="1" applyBorder="1" applyAlignment="1">
      <alignment horizontal="left" vertical="center" wrapText="1" indent="1"/>
    </xf>
    <xf numFmtId="0" fontId="105" fillId="40" borderId="195" xfId="43" applyFont="1" applyFill="1" applyBorder="1" applyAlignment="1">
      <alignment horizontal="left" vertical="center" wrapText="1" indent="1"/>
    </xf>
    <xf numFmtId="0" fontId="95" fillId="40" borderId="194" xfId="43" applyFont="1" applyFill="1" applyBorder="1" applyAlignment="1">
      <alignment horizontal="left" vertical="center" wrapText="1" indent="1"/>
    </xf>
    <xf numFmtId="0" fontId="95" fillId="40" borderId="195" xfId="43" applyFont="1" applyFill="1" applyBorder="1" applyAlignment="1">
      <alignment horizontal="left" vertical="center" wrapText="1" indent="1"/>
    </xf>
    <xf numFmtId="0" fontId="45" fillId="40" borderId="0" xfId="43" applyFont="1" applyFill="1" applyAlignment="1" applyProtection="1">
      <alignment horizontal="left" vertical="center" wrapText="1" indent="1"/>
      <protection hidden="1"/>
    </xf>
  </cellXfs>
  <cellStyles count="7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B000000}"/>
    <cellStyle name="Excel Built-in Comma" xfId="66" xr:uid="{00000000-0005-0000-0000-00001C000000}"/>
    <cellStyle name="Explanatory Text 2" xfId="29" xr:uid="{00000000-0005-0000-0000-00001D000000}"/>
    <cellStyle name="Good 2" xfId="30" xr:uid="{00000000-0005-0000-0000-00001E000000}"/>
    <cellStyle name="Heading 1 2" xfId="31" xr:uid="{00000000-0005-0000-0000-00001F000000}"/>
    <cellStyle name="Heading 2 2" xfId="32" xr:uid="{00000000-0005-0000-0000-000020000000}"/>
    <cellStyle name="Heading 3 2" xfId="33" xr:uid="{00000000-0005-0000-0000-000021000000}"/>
    <cellStyle name="Heading 4 2" xfId="34" xr:uid="{00000000-0005-0000-0000-000022000000}"/>
    <cellStyle name="Hyperlink" xfId="35" builtinId="8"/>
    <cellStyle name="Input 2" xfId="36" xr:uid="{00000000-0005-0000-0000-000024000000}"/>
    <cellStyle name="Linked Cell 2" xfId="37" xr:uid="{00000000-0005-0000-0000-000025000000}"/>
    <cellStyle name="Neutral 2" xfId="38" xr:uid="{00000000-0005-0000-0000-000026000000}"/>
    <cellStyle name="Normal" xfId="0" builtinId="0"/>
    <cellStyle name="Normal 2" xfId="39" xr:uid="{00000000-0005-0000-0000-000028000000}"/>
    <cellStyle name="Normal 3" xfId="40" xr:uid="{00000000-0005-0000-0000-000029000000}"/>
    <cellStyle name="Normal 4" xfId="41" xr:uid="{00000000-0005-0000-0000-00002A000000}"/>
    <cellStyle name="Normal 5" xfId="42" xr:uid="{00000000-0005-0000-0000-00002B000000}"/>
    <cellStyle name="Normal 6" xfId="43" xr:uid="{00000000-0005-0000-0000-00002C000000}"/>
    <cellStyle name="Normal_D&amp;R_Code_WasteReceived 2 2" xfId="69" xr:uid="{48232AC6-C43F-4FFF-A74C-CC0BC679B98B}"/>
    <cellStyle name="Normal_D&amp;R_Removed_1" xfId="44" xr:uid="{00000000-0005-0000-0000-00002E000000}"/>
    <cellStyle name="Normal_EWC" xfId="45" xr:uid="{00000000-0005-0000-0000-00002F000000}"/>
    <cellStyle name="Normal_EWClisting 2" xfId="46" xr:uid="{00000000-0005-0000-0000-000030000000}"/>
    <cellStyle name="Normal_General Information" xfId="47" xr:uid="{00000000-0005-0000-0000-000031000000}"/>
    <cellStyle name="Normal_look up values" xfId="48" xr:uid="{00000000-0005-0000-0000-000032000000}"/>
    <cellStyle name="Normal_Look Up Values_1" xfId="49" xr:uid="{00000000-0005-0000-0000-000033000000}"/>
    <cellStyle name="Normal_Look Up Values_2" xfId="50" xr:uid="{00000000-0005-0000-0000-000034000000}"/>
    <cellStyle name="Normal_Look Up Values_3" xfId="51" xr:uid="{00000000-0005-0000-0000-000035000000}"/>
    <cellStyle name="Normal_Look Up Values_4" xfId="67" xr:uid="{0433363B-4F32-47C2-B9E8-437EEB63E84F}"/>
    <cellStyle name="Normal_LookUpTables" xfId="52" xr:uid="{00000000-0005-0000-0000-000036000000}"/>
    <cellStyle name="Normal_LookUpTables_1" xfId="53" xr:uid="{00000000-0005-0000-0000-000037000000}"/>
    <cellStyle name="Normal_Sheet1" xfId="54" xr:uid="{00000000-0005-0000-0000-000038000000}"/>
    <cellStyle name="Normal_Sheet1 3" xfId="55" xr:uid="{00000000-0005-0000-0000-00003A000000}"/>
    <cellStyle name="Normal_Sheet1_1" xfId="56" xr:uid="{00000000-0005-0000-0000-00003B000000}"/>
    <cellStyle name="Normal_Sheet2 2" xfId="57" xr:uid="{00000000-0005-0000-0000-00003D000000}"/>
    <cellStyle name="Normal_Sheet3 2 2" xfId="68" xr:uid="{006C175D-839E-4E6D-8A88-71447E92B7ED}"/>
    <cellStyle name="Normal_Site Information" xfId="58" xr:uid="{00000000-0005-0000-0000-00003F000000}"/>
    <cellStyle name="Normal_Waste received on site" xfId="59" xr:uid="{00000000-0005-0000-0000-000040000000}"/>
    <cellStyle name="Normal_Waste removed from site" xfId="60" xr:uid="{00000000-0005-0000-0000-000041000000}"/>
    <cellStyle name="Note 2" xfId="61" xr:uid="{00000000-0005-0000-0000-000042000000}"/>
    <cellStyle name="Output 2" xfId="62" xr:uid="{00000000-0005-0000-0000-000043000000}"/>
    <cellStyle name="Title 2" xfId="63" xr:uid="{00000000-0005-0000-0000-000044000000}"/>
    <cellStyle name="Total 2" xfId="64" xr:uid="{00000000-0005-0000-0000-000045000000}"/>
    <cellStyle name="Warning Text 2" xfId="65" xr:uid="{00000000-0005-0000-0000-000046000000}"/>
  </cellStyles>
  <dxfs count="146">
    <dxf>
      <font>
        <color theme="0"/>
      </font>
      <fill>
        <patternFill>
          <bgColor rgb="FFA52A2A"/>
        </patternFill>
      </fill>
    </dxf>
    <dxf>
      <font>
        <color theme="0"/>
      </font>
      <fill>
        <patternFill>
          <bgColor rgb="FFA52A2A"/>
        </patternFill>
      </fill>
    </dxf>
    <dxf>
      <font>
        <color theme="0"/>
      </font>
      <fill>
        <patternFill>
          <bgColor rgb="FF963634"/>
        </patternFill>
      </fill>
    </dxf>
    <dxf>
      <font>
        <color theme="0"/>
      </font>
      <fill>
        <patternFill>
          <bgColor rgb="FFA52A2A"/>
        </patternFill>
      </fill>
    </dxf>
    <dxf>
      <font>
        <color theme="0"/>
      </font>
      <fill>
        <patternFill>
          <bgColor rgb="FF008000"/>
        </patternFill>
      </fill>
    </dxf>
    <dxf>
      <font>
        <color theme="0"/>
      </font>
      <fill>
        <patternFill>
          <bgColor rgb="FFA52A2A"/>
        </patternFill>
      </fill>
    </dxf>
    <dxf>
      <font>
        <color theme="0"/>
      </font>
      <fill>
        <patternFill>
          <bgColor rgb="FFA52A2A"/>
        </patternFill>
      </fill>
    </dxf>
    <dxf>
      <font>
        <color theme="0"/>
      </font>
      <fill>
        <patternFill>
          <bgColor rgb="FFA52A2A"/>
        </patternFill>
      </fill>
    </dxf>
    <dxf>
      <font>
        <color theme="0"/>
      </font>
      <fill>
        <patternFill>
          <bgColor theme="0"/>
        </patternFill>
      </fill>
      <border>
        <left/>
        <right/>
        <top/>
        <bottom/>
        <vertical/>
        <horizontal/>
      </border>
    </dxf>
    <dxf>
      <border>
        <left/>
        <right/>
        <top/>
        <bottom/>
        <vertical/>
        <horizontal/>
      </border>
    </dxf>
    <dxf>
      <font>
        <b/>
        <i val="0"/>
        <color theme="0"/>
      </font>
      <fill>
        <patternFill>
          <bgColor rgb="FFA52A2A"/>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top style="thin">
          <color auto="1"/>
        </top>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vertical/>
        <horizontal/>
      </border>
    </dxf>
    <dxf>
      <border>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style="thin">
          <color auto="1"/>
        </top>
        <bottom/>
        <vertical/>
        <horizontal/>
      </border>
    </dxf>
    <dxf>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border>
        <bottom style="thin">
          <color auto="1"/>
        </bottom>
        <vertical/>
        <horizontal/>
      </border>
    </dxf>
    <dxf>
      <border>
        <bottom style="thin">
          <color auto="1"/>
        </bottom>
        <vertical/>
        <horizontal/>
      </border>
    </dxf>
    <dxf>
      <border>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top style="thin">
          <color auto="1"/>
        </top>
        <vertical/>
        <horizontal/>
      </border>
    </dxf>
    <dxf>
      <border>
        <top style="thin">
          <color auto="1"/>
        </top>
        <vertical/>
        <horizontal/>
      </border>
    </dxf>
    <dxf>
      <fill>
        <patternFill>
          <bgColor theme="0"/>
        </patternFill>
      </fill>
    </dxf>
    <dxf>
      <font>
        <color theme="0"/>
      </font>
      <fill>
        <patternFill>
          <bgColor rgb="FFA52A2A"/>
        </patternFill>
      </fill>
    </dxf>
    <dxf>
      <font>
        <color theme="0"/>
      </font>
      <fill>
        <patternFill>
          <bgColor theme="0"/>
        </patternFill>
      </fill>
    </dxf>
    <dxf>
      <font>
        <color theme="0"/>
      </font>
      <fill>
        <patternFill>
          <bgColor theme="0"/>
        </patternFill>
      </fill>
      <border>
        <left/>
        <right/>
        <top/>
        <bottom style="thin">
          <color auto="1"/>
        </bottom>
        <vertical/>
        <horizontal/>
      </border>
    </dxf>
    <dxf>
      <font>
        <color theme="0"/>
      </font>
      <fill>
        <patternFill>
          <bgColor theme="0"/>
        </patternFill>
      </fill>
      <border>
        <left/>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00B050"/>
      </font>
    </dxf>
    <dxf>
      <font>
        <b/>
        <i val="0"/>
        <color theme="0"/>
      </font>
      <fill>
        <patternFill>
          <bgColor rgb="FF3E8C38"/>
        </patternFill>
      </fill>
    </dxf>
    <dxf>
      <font>
        <b/>
        <i val="0"/>
        <color theme="0"/>
      </font>
      <fill>
        <patternFill>
          <bgColor rgb="FFC00000"/>
        </patternFill>
      </fill>
    </dxf>
    <dxf>
      <font>
        <b/>
        <i val="0"/>
        <color rgb="FF00B050"/>
      </font>
    </dxf>
    <dxf>
      <font>
        <color theme="0"/>
      </font>
      <fill>
        <patternFill>
          <bgColor rgb="FFA52A2A"/>
        </patternFill>
      </fill>
      <border>
        <left style="thin">
          <color auto="1"/>
        </left>
        <right style="thin">
          <color auto="1"/>
        </right>
        <top style="thin">
          <color auto="1"/>
        </top>
        <bottom style="thin">
          <color auto="1"/>
        </bottom>
      </border>
    </dxf>
    <dxf>
      <font>
        <b/>
        <i val="0"/>
        <color theme="0"/>
      </font>
      <fill>
        <patternFill>
          <bgColor rgb="FFA52A2A"/>
        </patternFill>
      </fill>
    </dxf>
    <dxf>
      <font>
        <b/>
        <i val="0"/>
        <color theme="0"/>
      </font>
      <fill>
        <patternFill>
          <bgColor rgb="FFA52A2A"/>
        </patternFill>
      </fill>
    </dxf>
    <dxf>
      <font>
        <b/>
        <i val="0"/>
        <color rgb="FF00B050"/>
      </font>
    </dxf>
    <dxf>
      <font>
        <b/>
        <i val="0"/>
        <color theme="0"/>
      </font>
      <fill>
        <patternFill>
          <bgColor rgb="FF3E8C38"/>
        </patternFill>
      </fill>
    </dxf>
    <dxf>
      <font>
        <b/>
        <i val="0"/>
        <color theme="0"/>
      </font>
      <fill>
        <patternFill>
          <bgColor rgb="FFC00000"/>
        </patternFill>
      </fill>
    </dxf>
    <dxf>
      <font>
        <b/>
        <i val="0"/>
        <color rgb="FF00B050"/>
      </font>
    </dxf>
    <dxf>
      <font>
        <color theme="0"/>
      </font>
      <fill>
        <patternFill>
          <bgColor rgb="FFA52A2A"/>
        </patternFill>
      </fill>
      <border>
        <left style="thin">
          <color auto="1"/>
        </left>
        <right style="thin">
          <color auto="1"/>
        </right>
        <top style="thin">
          <color auto="1"/>
        </top>
        <bottom style="thin">
          <color auto="1"/>
        </bottom>
      </border>
    </dxf>
    <dxf>
      <font>
        <b/>
        <i val="0"/>
        <color theme="0"/>
      </font>
      <fill>
        <patternFill>
          <bgColor rgb="FFA52A2A"/>
        </patternFill>
      </fill>
    </dxf>
    <dxf>
      <font>
        <b/>
        <i val="0"/>
        <color theme="0"/>
      </font>
      <fill>
        <patternFill>
          <bgColor rgb="FFA52A2A"/>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theme="0"/>
      </font>
      <fill>
        <patternFill>
          <bgColor rgb="FFA52A2A"/>
        </patternFill>
      </fill>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b/>
        <i val="0"/>
        <color theme="0"/>
      </font>
      <fill>
        <patternFill>
          <bgColor rgb="FFA52A2A"/>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auto="1"/>
      </font>
      <fill>
        <patternFill>
          <bgColor rgb="FFD0F0C0"/>
        </patternFill>
      </fill>
      <border>
        <left style="thin">
          <color auto="1"/>
        </left>
        <right style="thin">
          <color auto="1"/>
        </right>
        <top style="thin">
          <color auto="1"/>
        </top>
        <bottom style="thin">
          <color auto="1"/>
        </bottom>
      </border>
    </dxf>
    <dxf>
      <border>
        <left style="thin">
          <color auto="1"/>
        </left>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theme="0"/>
      </font>
      <fill>
        <patternFill patternType="solid">
          <bgColor rgb="FFA52A2A"/>
        </patternFill>
      </fill>
    </dxf>
    <dxf>
      <font>
        <b/>
        <i val="0"/>
        <color rgb="FFA52A2A"/>
      </font>
    </dxf>
    <dxf>
      <font>
        <color theme="0"/>
      </font>
      <fill>
        <patternFill>
          <bgColor rgb="FF5F5F5F"/>
        </patternFill>
      </fill>
    </dxf>
    <dxf>
      <font>
        <b/>
        <i val="0"/>
        <color rgb="FF228B22"/>
      </font>
    </dxf>
    <dxf>
      <font>
        <b/>
        <i val="0"/>
        <color rgb="FF228B22"/>
      </font>
    </dxf>
    <dxf>
      <font>
        <b/>
        <i val="0"/>
        <color rgb="FF228B22"/>
      </font>
    </dxf>
    <dxf>
      <font>
        <b/>
        <i val="0"/>
        <color rgb="FF228B22"/>
      </font>
    </dxf>
    <dxf>
      <border>
        <left/>
        <right/>
        <top/>
        <bottom/>
        <vertical/>
        <horizontal/>
      </border>
    </dxf>
    <dxf>
      <font>
        <b/>
        <i val="0"/>
        <color rgb="FF228B22"/>
      </font>
    </dxf>
    <dxf>
      <font>
        <b/>
        <i val="0"/>
        <color rgb="FF228B22"/>
      </font>
    </dxf>
    <dxf>
      <font>
        <b/>
        <i val="0"/>
        <color rgb="FF228B22"/>
      </font>
    </dxf>
    <dxf>
      <font>
        <b/>
        <i val="0"/>
        <color rgb="FF228B22"/>
      </font>
    </dxf>
    <dxf>
      <font>
        <b/>
        <i val="0"/>
        <color rgb="FF228B22"/>
      </font>
    </dxf>
    <dxf>
      <font>
        <b/>
        <i val="0"/>
        <color rgb="FFA52A2A"/>
      </font>
    </dxf>
    <dxf>
      <font>
        <b/>
        <i val="0"/>
        <color theme="0"/>
      </font>
      <fill>
        <patternFill>
          <bgColor rgb="FFA52A2A"/>
        </patternFill>
      </fill>
    </dxf>
    <dxf>
      <font>
        <b/>
        <i val="0"/>
        <color auto="1"/>
      </font>
    </dxf>
    <dxf>
      <font>
        <b/>
        <i val="0"/>
        <color rgb="FF228B22"/>
      </font>
    </dxf>
    <dxf>
      <font>
        <b/>
        <i val="0"/>
        <color rgb="FFA52A2A"/>
      </font>
    </dxf>
    <dxf>
      <font>
        <b/>
        <i val="0"/>
        <color rgb="FF228B22"/>
      </font>
    </dxf>
    <dxf>
      <font>
        <b/>
        <i val="0"/>
        <color rgb="FF228B22"/>
      </font>
    </dxf>
    <dxf>
      <font>
        <b/>
        <i val="0"/>
        <color rgb="FF00B050"/>
      </font>
    </dxf>
    <dxf>
      <font>
        <b/>
        <i val="0"/>
        <color rgb="FF00B050"/>
      </font>
    </dxf>
    <dxf>
      <font>
        <b/>
        <i val="0"/>
        <color rgb="FF228B22"/>
      </font>
    </dxf>
    <dxf>
      <font>
        <color theme="1"/>
      </font>
    </dxf>
    <dxf>
      <font>
        <b/>
        <i val="0"/>
        <color rgb="FF228B22"/>
      </font>
    </dxf>
    <dxf>
      <font>
        <b/>
        <i val="0"/>
        <color theme="0"/>
      </font>
      <fill>
        <patternFill patternType="solid">
          <bgColor rgb="FFA52A2A"/>
        </patternFill>
      </fill>
    </dxf>
    <dxf>
      <font>
        <b/>
        <i val="0"/>
        <color theme="0"/>
      </font>
      <fill>
        <patternFill>
          <bgColor rgb="FF228B22"/>
        </patternFill>
      </fill>
    </dxf>
    <dxf>
      <font>
        <color rgb="FF00823B"/>
      </font>
    </dxf>
    <dxf>
      <font>
        <b/>
        <i val="0"/>
        <u val="none"/>
        <color rgb="FFA52A2A"/>
      </font>
      <fill>
        <patternFill patternType="solid">
          <bgColor theme="0" tint="-4.9989318521683403E-2"/>
        </patternFill>
      </fill>
      <border>
        <left style="thin">
          <color auto="1"/>
        </left>
        <right/>
        <top style="thin">
          <color auto="1"/>
        </top>
        <bottom/>
      </border>
    </dxf>
    <dxf>
      <font>
        <color theme="0"/>
      </font>
      <fill>
        <patternFill>
          <bgColor rgb="FF009200"/>
        </patternFill>
      </fill>
    </dxf>
    <dxf>
      <font>
        <b/>
        <i val="0"/>
        <color theme="0"/>
      </font>
      <fill>
        <patternFill>
          <bgColor rgb="FFA52A2A"/>
        </patternFill>
      </fill>
    </dxf>
    <dxf>
      <font>
        <b/>
        <i val="0"/>
        <color theme="0"/>
      </font>
      <fill>
        <patternFill>
          <bgColor rgb="FFA52A2A"/>
        </patternFill>
      </fill>
    </dxf>
    <dxf>
      <font>
        <color theme="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A52A2A"/>
        </patternFill>
      </fill>
      <border>
        <left/>
        <right/>
        <top style="thin">
          <color auto="1"/>
        </top>
        <bottom style="thin">
          <color auto="1"/>
        </bottom>
        <vertical/>
        <horizontal/>
      </border>
    </dxf>
    <dxf>
      <font>
        <color theme="0"/>
      </font>
      <fill>
        <patternFill>
          <bgColor rgb="FFA52A2A"/>
        </patternFill>
      </fill>
    </dxf>
    <dxf>
      <font>
        <color theme="0"/>
      </font>
      <fill>
        <patternFill>
          <bgColor theme="0"/>
        </patternFill>
      </fill>
    </dxf>
    <dxf>
      <font>
        <b/>
        <i val="0"/>
        <color theme="0"/>
      </font>
      <fill>
        <patternFill patternType="solid">
          <bgColor rgb="FFA52A2A"/>
        </patternFill>
      </fill>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strike val="0"/>
        <outline val="0"/>
        <shadow val="0"/>
        <u val="none"/>
        <vertAlign val="baseline"/>
        <sz val="11"/>
        <color auto="1"/>
        <name val="Arial"/>
        <scheme val="none"/>
      </font>
    </dxf>
    <dxf>
      <alignment horizontal="general"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70" formatCode="d\-mmm"/>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70" formatCode="d\-mmm"/>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14"/>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auto="1"/>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auto="1"/>
        </top>
      </border>
    </dxf>
    <dxf>
      <border outline="0">
        <left style="thin">
          <color indexed="64"/>
        </left>
        <right style="thin">
          <color indexed="64"/>
        </right>
        <top style="thin">
          <color auto="1"/>
        </top>
        <bottom style="thin">
          <color auto="1"/>
        </bottom>
      </border>
    </dxf>
    <dxf>
      <font>
        <strike val="0"/>
        <outline val="0"/>
        <shadow val="0"/>
        <u val="none"/>
        <vertAlign val="baseline"/>
        <color auto="1"/>
        <name val="Arial"/>
        <family val="2"/>
        <scheme val="none"/>
      </font>
    </dxf>
    <dxf>
      <border>
        <bottom style="thin">
          <color indexed="64"/>
        </bottom>
      </border>
    </dxf>
    <dxf>
      <font>
        <strike val="0"/>
        <outline val="0"/>
        <shadow val="0"/>
        <u val="none"/>
        <vertAlign val="baseline"/>
        <sz val="12"/>
        <color auto="1"/>
        <name val="Arial"/>
        <family val="2"/>
        <scheme val="none"/>
      </font>
      <alignment horizontal="left" vertical="center" textRotation="0" indent="1" justifyLastLine="0" shrinkToFit="0" readingOrder="0"/>
      <border diagonalUp="0" diagonalDown="0">
        <left style="thin">
          <color theme="0" tint="-4.9989318521683403E-2"/>
        </left>
        <right style="thin">
          <color theme="0" tint="-4.9989318521683403E-2"/>
        </right>
        <top/>
        <bottom/>
        <vertical style="thin">
          <color theme="0" tint="-4.9989318521683403E-2"/>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auto="1"/>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theme="0" tint="-0.14996795556505021"/>
        </left>
        <right style="thin">
          <color indexed="64"/>
        </right>
        <top style="thin">
          <color indexed="64"/>
        </top>
        <bottom style="thin">
          <color auto="1"/>
        </bottom>
      </border>
    </dxf>
    <dxf>
      <font>
        <b/>
        <i val="0"/>
        <strike val="0"/>
        <condense val="0"/>
        <extend val="0"/>
        <outline val="0"/>
        <shadow val="0"/>
        <u val="none"/>
        <vertAlign val="baseline"/>
        <sz val="12"/>
        <color theme="1"/>
        <name val="Arial"/>
        <family val="2"/>
        <scheme val="none"/>
      </font>
      <fill>
        <patternFill patternType="solid">
          <fgColor indexed="64"/>
          <bgColor theme="8" tint="0.79998168889431442"/>
        </patternFill>
      </fill>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border outline="0">
        <top style="thin">
          <color auto="1"/>
        </top>
      </border>
    </dxf>
    <dxf>
      <border outline="0">
        <left style="thin">
          <color indexed="64"/>
        </left>
        <right style="thin">
          <color indexed="64"/>
        </right>
        <top style="thin">
          <color auto="1"/>
        </top>
        <bottom style="thin">
          <color auto="1"/>
        </bottom>
      </border>
    </dxf>
    <dxf>
      <font>
        <strike val="0"/>
        <outline val="0"/>
        <shadow val="0"/>
        <u val="none"/>
        <vertAlign val="baseline"/>
        <sz val="12"/>
        <name val="Arial"/>
        <family val="2"/>
        <scheme val="none"/>
      </font>
      <alignment horizontal="left" vertical="center" textRotation="0" indent="1"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auto="1"/>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auto="1"/>
        </bottom>
      </border>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thin">
          <color indexed="64"/>
        </top>
        <bottom style="thin">
          <color auto="1"/>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1" justifyLastLine="0" shrinkToFit="0" readingOrder="0"/>
      <border diagonalUp="0" diagonalDown="0">
        <left/>
        <right style="thin">
          <color indexed="64"/>
        </right>
        <top style="thin">
          <color theme="0" tint="-0.14996795556505021"/>
        </top>
        <bottom style="thin">
          <color theme="0" tint="-0.14996795556505021"/>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1" justifyLastLine="0" shrinkToFit="0" readingOrder="0"/>
      <border diagonalUp="0" diagonalDown="0">
        <left style="thin">
          <color indexed="64"/>
        </left>
        <right style="thin">
          <color theme="0" tint="-0.14996795556505021"/>
        </right>
        <top style="thin">
          <color theme="0" tint="-0.14996795556505021"/>
        </top>
        <bottom style="thin">
          <color theme="0" tint="-0.14996795556505021"/>
        </bottom>
      </border>
    </dxf>
    <dxf>
      <border outline="0">
        <top style="thin">
          <color theme="1" tint="0.34998626667073579"/>
        </top>
        <bottom style="thin">
          <color auto="1"/>
        </bottom>
      </border>
    </dxf>
    <dxf>
      <fill>
        <patternFill patternType="none">
          <fgColor indexed="64"/>
          <bgColor auto="1"/>
        </patternFill>
      </fill>
      <alignment vertical="top" textRotation="0" indent="0" justifyLastLine="0" shrinkToFit="0" readingOrder="0"/>
    </dxf>
    <dxf>
      <alignment horizontal="left" vertical="center" textRotation="0" indent="1" justifyLastLine="0" shrinkToFit="0" readingOrder="0"/>
    </dxf>
    <dxf>
      <font>
        <b val="0"/>
        <i val="0"/>
        <strike val="0"/>
        <condense val="0"/>
        <extend val="0"/>
        <outline val="0"/>
        <shadow val="0"/>
        <u val="none"/>
        <vertAlign val="baseline"/>
        <sz val="12"/>
        <color theme="1"/>
        <name val="Arial"/>
        <family val="2"/>
        <scheme val="none"/>
      </font>
      <fill>
        <patternFill patternType="none">
          <fgColor theme="6" tint="0.79998168889431442"/>
          <bgColor auto="1"/>
        </patternFill>
      </fill>
      <alignment horizontal="left" vertical="center" textRotation="0" wrapText="0" indent="1"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1" justifyLastLine="0" shrinkToFit="0" readingOrder="0"/>
      <border diagonalUp="0" diagonalDown="0">
        <left style="thin">
          <color theme="1"/>
        </left>
        <right style="thin">
          <color theme="0" tint="-0.14996795556505021"/>
        </right>
        <top style="thin">
          <color theme="0" tint="-0.14996795556505021"/>
        </top>
        <bottom style="thin">
          <color theme="0" tint="-0.14996795556505021"/>
        </bottom>
      </border>
    </dxf>
    <dxf>
      <border outline="0">
        <top style="thin">
          <color auto="1"/>
        </top>
      </border>
    </dxf>
    <dxf>
      <border outline="0">
        <left style="thin">
          <color indexed="64"/>
        </left>
        <right style="thin">
          <color indexed="64"/>
        </right>
        <top style="thin">
          <color auto="1"/>
        </top>
        <bottom style="thin">
          <color auto="1"/>
        </bottom>
      </border>
    </dxf>
    <dxf>
      <fill>
        <patternFill patternType="none">
          <bgColor auto="1"/>
        </patternFill>
      </fill>
      <alignment horizontal="left" vertical="center" textRotation="0" wrapText="0" indent="1" justifyLastLine="0" shrinkToFit="0" readingOrder="0"/>
    </dxf>
    <dxf>
      <border outline="0">
        <bottom style="thin">
          <color indexed="64"/>
        </bottom>
      </border>
    </dxf>
    <dxf>
      <font>
        <strike val="0"/>
        <outline val="0"/>
        <shadow val="0"/>
        <u val="none"/>
        <vertAlign val="baseline"/>
        <color auto="1"/>
        <name val="Arial"/>
        <family val="2"/>
        <scheme val="none"/>
      </font>
      <fill>
        <patternFill patternType="none">
          <bgColor auto="1"/>
        </patternFill>
      </fill>
      <alignment horizontal="left" vertical="center" textRotation="0" indent="1" justifyLastLine="0" shrinkToFit="0" readingOrder="0"/>
    </dxf>
  </dxfs>
  <tableStyles count="0" defaultTableStyle="TableStyleMedium9" defaultPivotStyle="PivotStyleLight16"/>
  <colors>
    <mruColors>
      <color rgb="FFA52A2A"/>
      <color rgb="FFF69F00"/>
      <color rgb="FFFFFDA7"/>
      <color rgb="FFF3F2F1"/>
      <color rgb="FFFFF2E5"/>
      <color rgb="FFE6F4FF"/>
      <color rgb="FFF4EE00"/>
      <color rgb="FF0000EE"/>
      <color rgb="FF009200"/>
      <color rgb="FF0082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95494</xdr:colOff>
      <xdr:row>176</xdr:row>
      <xdr:rowOff>137710</xdr:rowOff>
    </xdr:from>
    <xdr:to>
      <xdr:col>6</xdr:col>
      <xdr:colOff>2703870</xdr:colOff>
      <xdr:row>323</xdr:row>
      <xdr:rowOff>92179</xdr:rowOff>
    </xdr:to>
    <xdr:sp macro="" textlink="">
      <xdr:nvSpPr>
        <xdr:cNvPr id="21" name="TextBox 3">
          <a:extLst>
            <a:ext uri="{FF2B5EF4-FFF2-40B4-BE49-F238E27FC236}">
              <a16:creationId xmlns:a16="http://schemas.microsoft.com/office/drawing/2014/main" id="{12750FB4-2175-9180-9656-76E4C648909F}"/>
            </a:ext>
          </a:extLst>
        </xdr:cNvPr>
        <xdr:cNvSpPr txBox="1"/>
      </xdr:nvSpPr>
      <xdr:spPr>
        <a:xfrm>
          <a:off x="3751865" y="37459323"/>
          <a:ext cx="11969505" cy="27976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6000" algn="l">
            <a:lnSpc>
              <a:spcPct val="115000"/>
            </a:lnSpc>
            <a:spcAft>
              <a:spcPts val="800"/>
            </a:spcAft>
            <a:buNone/>
          </a:pPr>
          <a:r>
            <a:rPr lang="en-GB" sz="1800" b="1" u="sng" kern="0">
              <a:effectLst/>
              <a:latin typeface="Arial" panose="020B0604020202020204" pitchFamily="34" charset="0"/>
              <a:ea typeface="Times New Roman" panose="02020603050405020304" pitchFamily="18" charset="0"/>
              <a:cs typeface="Arial" panose="020B0604020202020204" pitchFamily="34" charset="0"/>
            </a:rPr>
            <a:t>Changes to the Waste Return Form – What You Need to Know</a:t>
          </a:r>
          <a:endParaRPr lang="en-GB" sz="1800" u="sng" kern="100">
            <a:effectLst/>
            <a:latin typeface="Arial" panose="020B0604020202020204" pitchFamily="34" charset="0"/>
            <a:ea typeface="Aptos" panose="020B0004020202020204" pitchFamily="34" charset="0"/>
            <a:cs typeface="Arial" panose="020B0604020202020204" pitchFamily="34" charset="0"/>
          </a:endParaRPr>
        </a:p>
        <a:p>
          <a:pPr marL="36000">
            <a:lnSpc>
              <a:spcPct val="115000"/>
            </a:lnSpc>
            <a:spcAft>
              <a:spcPts val="800"/>
            </a:spcAft>
            <a:buNone/>
          </a:pPr>
          <a:r>
            <a:rPr lang="en-GB" sz="1600" b="1" kern="0">
              <a:solidFill>
                <a:srgbClr val="A52A2A"/>
              </a:solidFill>
              <a:effectLst/>
              <a:latin typeface="Arial" panose="020B0604020202020204" pitchFamily="34" charset="0"/>
              <a:ea typeface="Times New Roman" panose="02020603050405020304" pitchFamily="18" charset="0"/>
              <a:cs typeface="Arial" panose="020B0604020202020204" pitchFamily="34" charset="0"/>
            </a:rPr>
            <a:t>The form</a:t>
          </a:r>
          <a:r>
            <a:rPr lang="en-GB" sz="1600" b="1" kern="0" baseline="0">
              <a:solidFill>
                <a:srgbClr val="A52A2A"/>
              </a:solidFill>
              <a:effectLst/>
              <a:latin typeface="Arial" panose="020B0604020202020204" pitchFamily="34" charset="0"/>
              <a:ea typeface="Times New Roman" panose="02020603050405020304" pitchFamily="18" charset="0"/>
              <a:cs typeface="Arial" panose="020B0604020202020204" pitchFamily="34" charset="0"/>
            </a:rPr>
            <a:t> is now Version 17.0 and replaces all other versions, do not use any other versions to submit your return.</a:t>
          </a:r>
          <a:endParaRPr lang="en-GB" sz="1600" b="1" kern="100">
            <a:solidFill>
              <a:srgbClr val="A52A2A"/>
            </a:solidFill>
            <a:effectLst/>
            <a:latin typeface="Arial" panose="020B0604020202020204" pitchFamily="34" charset="0"/>
            <a:ea typeface="Aptos" panose="020B0004020202020204" pitchFamily="34" charset="0"/>
            <a:cs typeface="Arial" panose="020B0604020202020204" pitchFamily="34" charset="0"/>
          </a:endParaRPr>
        </a:p>
        <a:p>
          <a:pPr marL="36000">
            <a:lnSpc>
              <a:spcPct val="115000"/>
            </a:lnSpc>
            <a:spcAft>
              <a:spcPts val="800"/>
            </a:spcAft>
            <a:buNone/>
          </a:pPr>
          <a:r>
            <a:rPr lang="en-GB" sz="1400" b="1" kern="0">
              <a:effectLst/>
              <a:latin typeface="Arial" panose="020B0604020202020204" pitchFamily="34" charset="0"/>
              <a:ea typeface="Times New Roman" panose="02020603050405020304" pitchFamily="18" charset="0"/>
              <a:cs typeface="Arial" panose="020B0604020202020204" pitchFamily="34" charset="0"/>
            </a:rPr>
            <a:t>The Site Information </a:t>
          </a:r>
          <a:r>
            <a:rPr lang="en-GB" sz="1400" b="1" kern="0" baseline="0">
              <a:effectLst/>
              <a:latin typeface="Arial" panose="020B0604020202020204" pitchFamily="34" charset="0"/>
              <a:ea typeface="Times New Roman" panose="02020603050405020304" pitchFamily="18" charset="0"/>
              <a:cs typeface="Arial" panose="020B0604020202020204" pitchFamily="34" charset="0"/>
            </a:rPr>
            <a:t>page </a:t>
          </a:r>
          <a:r>
            <a:rPr lang="en-GB" sz="1400" b="1" kern="0">
              <a:effectLst/>
              <a:latin typeface="Arial" panose="020B0604020202020204" pitchFamily="34" charset="0"/>
              <a:ea typeface="Times New Roman" panose="02020603050405020304" pitchFamily="18" charset="0"/>
              <a:cs typeface="Arial" panose="020B0604020202020204" pitchFamily="34" charset="0"/>
            </a:rPr>
            <a:t>now includes an </a:t>
          </a:r>
          <a:r>
            <a:rPr lang="en-GB" sz="1400" b="1"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Automatic Validation section, you do not need to enter any data into</a:t>
          </a:r>
          <a:r>
            <a:rPr lang="en-GB" sz="1400" b="1"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this section</a:t>
          </a:r>
          <a:r>
            <a:rPr lang="en-GB" sz="1400" b="1" kern="0">
              <a:solidFill>
                <a:srgbClr val="A52A2A"/>
              </a:solidFill>
              <a:effectLst/>
              <a:latin typeface="Arial" panose="020B0604020202020204" pitchFamily="34" charset="0"/>
              <a:ea typeface="Times New Roman" panose="02020603050405020304" pitchFamily="18" charset="0"/>
              <a:cs typeface="Arial" panose="020B0604020202020204" pitchFamily="34" charset="0"/>
            </a:rPr>
            <a:t>. </a:t>
          </a:r>
        </a:p>
        <a:p>
          <a:pPr marL="36000">
            <a:lnSpc>
              <a:spcPct val="115000"/>
            </a:lnSpc>
            <a:spcAft>
              <a:spcPts val="800"/>
            </a:spcAft>
            <a:buNone/>
          </a:pPr>
          <a:r>
            <a:rPr lang="en-GB" sz="1400" b="0" kern="0">
              <a:effectLst/>
              <a:latin typeface="Arial" panose="020B0604020202020204" pitchFamily="34" charset="0"/>
              <a:ea typeface="Times New Roman" panose="02020603050405020304" pitchFamily="18" charset="0"/>
              <a:cs typeface="Arial" panose="020B0604020202020204" pitchFamily="34" charset="0"/>
            </a:rPr>
            <a:t>This checks your return before submission and clearly shows any errors or missing information.</a:t>
          </a:r>
        </a:p>
        <a:p>
          <a:pPr marL="36000">
            <a:lnSpc>
              <a:spcPct val="115000"/>
            </a:lnSpc>
            <a:spcAft>
              <a:spcPts val="800"/>
            </a:spcAft>
            <a:buNone/>
          </a:pPr>
          <a:r>
            <a:rPr lang="en-GB"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There is</a:t>
          </a: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1 (one)</a:t>
          </a:r>
          <a:r>
            <a:rPr lang="en-GB"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additional information requirement:</a:t>
          </a:r>
        </a:p>
        <a:p>
          <a:pPr marL="36000" lvl="1" indent="-342900">
            <a:lnSpc>
              <a:spcPct val="115000"/>
            </a:lnSpc>
            <a:spcAft>
              <a:spcPts val="800"/>
            </a:spcAft>
            <a:buFont typeface="+mj-lt"/>
            <a:buAutoNum type="arabicPeriod"/>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Email address on 'Site Information' page. </a:t>
          </a:r>
        </a:p>
        <a:p>
          <a:pPr marL="36000" lvl="1" indent="-342900">
            <a:lnSpc>
              <a:spcPct val="115000"/>
            </a:lnSpc>
            <a:spcAft>
              <a:spcPts val="800"/>
            </a:spcAft>
            <a:buFont typeface="+mj-lt"/>
            <a:buAutoNum type="arabicPeriod"/>
          </a:pPr>
          <a:endParaRPr lang="en-GB" sz="1400" b="0" u="none" kern="100" baseline="0">
            <a:solidFill>
              <a:sysClr val="windowText" lastClr="000000"/>
            </a:solidFill>
            <a:effectLst/>
            <a:latin typeface="Arial" panose="020B0604020202020204" pitchFamily="34" charset="0"/>
            <a:cs typeface="Arial" panose="020B0604020202020204" pitchFamily="34" charset="0"/>
          </a:endParaRPr>
        </a:p>
        <a:p>
          <a:pPr marL="36000" lvl="1" indent="-342900">
            <a:lnSpc>
              <a:spcPct val="115000"/>
            </a:lnSpc>
            <a:spcAft>
              <a:spcPts val="800"/>
            </a:spcAft>
            <a:buFont typeface="+mj-lt"/>
            <a:buAutoNum type="arabicPeriod"/>
          </a:pPr>
          <a:endParaRPr lang="en-GB" sz="1200" b="0" u="none" kern="100" baseline="0">
            <a:solidFill>
              <a:sysClr val="windowText" lastClr="000000"/>
            </a:solidFill>
            <a:effectLst/>
            <a:latin typeface="Arial" panose="020B0604020202020204" pitchFamily="34" charset="0"/>
            <a:cs typeface="Arial" panose="020B0604020202020204" pitchFamily="34" charset="0"/>
          </a:endParaRPr>
        </a:p>
        <a:p>
          <a:pPr marL="36000">
            <a:lnSpc>
              <a:spcPct val="115000"/>
            </a:lnSpc>
            <a:spcAft>
              <a:spcPts val="800"/>
            </a:spcAft>
            <a:buNone/>
          </a:pPr>
          <a:r>
            <a:rPr lang="en-GB" sz="1800" b="1" u="sng"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Changes to</a:t>
          </a:r>
          <a:r>
            <a:rPr lang="en-GB" sz="1800" b="1" u="sng"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r>
            <a:rPr lang="en-GB" sz="1800" b="1" u="sng"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Site Information</a:t>
          </a:r>
          <a:r>
            <a:rPr lang="en-GB" sz="1800" b="1" u="sng"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page:</a:t>
          </a:r>
          <a:endParaRPr lang="en-GB" sz="1800" b="1" u="sng"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36000" lvl="0" indent="-342900">
            <a:lnSpc>
              <a:spcPct val="115000"/>
            </a:lnSpc>
            <a:spcAft>
              <a:spcPts val="800"/>
            </a:spcAft>
            <a:buFont typeface="+mj-lt"/>
            <a:buAutoNum type="arabicPeriod"/>
          </a:pPr>
          <a:r>
            <a:rPr lang="en-GB" sz="1400" b="1" u="none"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Form Completion Date replaces the date required</a:t>
          </a:r>
          <a:r>
            <a:rPr lang="en-GB" sz="1400" b="1" u="none"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in declaration section</a:t>
          </a:r>
          <a:r>
            <a:rPr lang="en-GB" sz="1400" b="1" u="none"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p>
        <a:p>
          <a:pPr marL="720000" lvl="2" indent="-342000">
            <a:lnSpc>
              <a:spcPct val="115000"/>
            </a:lnSpc>
            <a:spcAft>
              <a:spcPts val="800"/>
            </a:spcAft>
            <a:buFont typeface="Arial" panose="020B0604020202020204" pitchFamily="34" charset="0"/>
            <a:buChar char="•"/>
          </a:pPr>
          <a:r>
            <a:rPr lang="en-GB" sz="1400" b="0" kern="100">
              <a:solidFill>
                <a:srgbClr val="A52A2A"/>
              </a:solidFill>
              <a:effectLst/>
              <a:latin typeface="Arial" panose="020B0604020202020204" pitchFamily="34" charset="0"/>
              <a:ea typeface="Aptos" panose="020B0004020202020204" pitchFamily="34" charset="0"/>
              <a:cs typeface="Arial" panose="020B0604020202020204" pitchFamily="34" charset="0"/>
            </a:rPr>
            <a:t>You</a:t>
          </a:r>
          <a:r>
            <a:rPr lang="en-GB" sz="1400" b="0" kern="100" baseline="0">
              <a:solidFill>
                <a:srgbClr val="A52A2A"/>
              </a:solidFill>
              <a:effectLst/>
              <a:latin typeface="Arial" panose="020B0604020202020204" pitchFamily="34" charset="0"/>
              <a:ea typeface="Aptos" panose="020B0004020202020204" pitchFamily="34" charset="0"/>
              <a:cs typeface="Arial" panose="020B0604020202020204" pitchFamily="34" charset="0"/>
            </a:rPr>
            <a:t> MUST now enter the date you are filling in the form at the top of the page.</a:t>
          </a:r>
        </a:p>
        <a:p>
          <a:pPr marL="720000" lvl="2" indent="-342900">
            <a:lnSpc>
              <a:spcPct val="115000"/>
            </a:lnSpc>
            <a:spcAft>
              <a:spcPts val="800"/>
            </a:spcAft>
            <a:buFont typeface="Arial" panose="020B0604020202020204" pitchFamily="34" charset="0"/>
            <a:buChar char="•"/>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This is required for the validation to work.</a:t>
          </a:r>
        </a:p>
        <a:p>
          <a:pPr marL="720000" lvl="2" indent="-342900">
            <a:lnSpc>
              <a:spcPct val="115000"/>
            </a:lnSpc>
            <a:spcAft>
              <a:spcPts val="800"/>
            </a:spcAft>
            <a:buFont typeface="Arial" panose="020B0604020202020204" pitchFamily="34" charset="0"/>
            <a:buChar char="•"/>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This will also auto-generate your form declaration date.</a:t>
          </a:r>
        </a:p>
        <a:p>
          <a:pPr marL="720000" lvl="2" indent="-342900">
            <a:lnSpc>
              <a:spcPct val="115000"/>
            </a:lnSpc>
            <a:spcAft>
              <a:spcPts val="800"/>
            </a:spcAft>
            <a:buFont typeface="Arial" panose="020B0604020202020204" pitchFamily="34" charset="0"/>
            <a:buChar char="•"/>
          </a:pPr>
          <a:r>
            <a:rPr lang="en-GB" sz="1400" b="0" kern="100" baseline="0">
              <a:solidFill>
                <a:srgbClr val="A52A2A"/>
              </a:solidFill>
              <a:effectLst/>
              <a:latin typeface="Arial" panose="020B0604020202020204" pitchFamily="34" charset="0"/>
              <a:ea typeface="Aptos" panose="020B0004020202020204" pitchFamily="34" charset="0"/>
              <a:cs typeface="Arial" panose="020B0604020202020204" pitchFamily="34" charset="0"/>
            </a:rPr>
            <a:t>If this date is 14 days before the submission window opens, the validation will consider this a Future return.</a:t>
          </a:r>
        </a:p>
        <a:p>
          <a:pPr marL="720000" lvl="2" indent="-342900">
            <a:lnSpc>
              <a:spcPct val="115000"/>
            </a:lnSpc>
            <a:spcAft>
              <a:spcPts val="800"/>
            </a:spcAft>
            <a:buFont typeface="Arial" panose="020B0604020202020204" pitchFamily="34" charset="0"/>
            <a:buChar char="•"/>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This date will generate a submission status is determined by the reporting period and form completion date.</a:t>
          </a:r>
        </a:p>
        <a:p>
          <a:pPr marL="1080450" lvl="4" indent="-400050">
            <a:lnSpc>
              <a:spcPct val="115000"/>
            </a:lnSpc>
            <a:spcAft>
              <a:spcPts val="800"/>
            </a:spcAft>
            <a:buFont typeface="+mj-lt"/>
            <a:buAutoNum type="romanLcPeriod"/>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Current Period</a:t>
          </a:r>
        </a:p>
        <a:p>
          <a:pPr marL="1080000" lvl="6" indent="-400050">
            <a:lnSpc>
              <a:spcPct val="115000"/>
            </a:lnSpc>
            <a:spcAft>
              <a:spcPts val="800"/>
            </a:spcAft>
            <a:buFont typeface="+mj-lt"/>
            <a:buAutoNum type="romanLcPeriod" startAt="2"/>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Current Period (Late) </a:t>
          </a:r>
          <a:r>
            <a:rPr lang="en-GB" sz="1400" b="0" kern="100" baseline="0">
              <a:solidFill>
                <a:srgbClr val="A52A2A"/>
              </a:solidFill>
              <a:effectLst/>
              <a:latin typeface="Arial" panose="020B0604020202020204" pitchFamily="34" charset="0"/>
              <a:ea typeface="Aptos" panose="020B0004020202020204" pitchFamily="34" charset="0"/>
              <a:cs typeface="Arial" panose="020B0604020202020204" pitchFamily="34" charset="0"/>
            </a:rPr>
            <a:t>Note: Returns are marked as ‘Late’ based on the date we receive them, not the ‘Form Completion Date’.</a:t>
          </a:r>
        </a:p>
        <a:p>
          <a:pPr marL="1080000" lvl="6" indent="-400050">
            <a:lnSpc>
              <a:spcPct val="115000"/>
            </a:lnSpc>
            <a:spcAft>
              <a:spcPts val="800"/>
            </a:spcAft>
            <a:buFont typeface="+mj-lt"/>
            <a:buAutoNum type="romanLcPeriod" startAt="2"/>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Older Period - Will auto prompt to fill in Section Part 2 (see below)</a:t>
          </a:r>
        </a:p>
        <a:p>
          <a:pPr marL="1080000" lvl="6" indent="-400050">
            <a:lnSpc>
              <a:spcPct val="115000"/>
            </a:lnSpc>
            <a:spcAft>
              <a:spcPts val="800"/>
            </a:spcAft>
            <a:buFont typeface="+mj-lt"/>
            <a:buAutoNum type="romanLcPeriod" startAt="2"/>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Future Period - Will auto Prompt to fill in Section Part 2 (see below)</a:t>
          </a:r>
          <a:endParaRPr lang="en-GB" sz="1400" b="0" kern="100" baseline="0">
            <a:solidFill>
              <a:srgbClr val="A52A2A"/>
            </a:solidFill>
            <a:effectLst/>
            <a:latin typeface="Arial" panose="020B0604020202020204" pitchFamily="34" charset="0"/>
            <a:ea typeface="Aptos" panose="020B0004020202020204" pitchFamily="34" charset="0"/>
            <a:cs typeface="Arial" panose="020B0604020202020204" pitchFamily="34" charset="0"/>
          </a:endParaRPr>
        </a:p>
        <a:p>
          <a:pPr marL="36000" lvl="0" indent="-342900">
            <a:lnSpc>
              <a:spcPct val="115000"/>
            </a:lnSpc>
            <a:spcAft>
              <a:spcPts val="800"/>
            </a:spcAft>
            <a:buFont typeface="+mj-lt"/>
            <a:buAutoNum type="arabicPeriod" startAt="2"/>
          </a:pPr>
          <a:r>
            <a:rPr lang="en-GB" sz="1400" b="1" u="none"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Older &amp; Future returns (returns submitted outside the submission window):</a:t>
          </a:r>
        </a:p>
        <a:p>
          <a:pPr marL="720000" lvl="2" indent="-285750">
            <a:lnSpc>
              <a:spcPct val="115000"/>
            </a:lnSpc>
            <a:spcAft>
              <a:spcPts val="800"/>
            </a:spcAft>
            <a:buFont typeface="Arial" panose="020B0604020202020204" pitchFamily="34" charset="0"/>
            <a:buChar char="•"/>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You must now provide reasons why you are submitting a return outside of the submission window - new Section Part 2 added. This will automatically appear only if you are submitting for older or future periods.</a:t>
          </a:r>
        </a:p>
        <a:p>
          <a:pPr marL="720000" lvl="2" indent="-285750">
            <a:lnSpc>
              <a:spcPct val="115000"/>
            </a:lnSpc>
            <a:spcAft>
              <a:spcPts val="800"/>
            </a:spcAft>
            <a:buFont typeface="Arial" panose="020B0604020202020204" pitchFamily="34" charset="0"/>
            <a:buChar char="•"/>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If you previously submitted a return for an Older or Future period and are now submitting a Current period return, a warning may appear if Section Part 2 still contains information from the earlier return.</a:t>
          </a:r>
        </a:p>
        <a:p>
          <a:pPr marL="720000" lvl="2" indent="-285750">
            <a:lnSpc>
              <a:spcPct val="115000"/>
            </a:lnSpc>
            <a:spcAft>
              <a:spcPts val="800"/>
            </a:spcAft>
            <a:buFont typeface="Arial" panose="020B0604020202020204" pitchFamily="34" charset="0"/>
            <a:buChar char="•"/>
          </a:pP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You must clear any remaining data before submitting the form.</a:t>
          </a:r>
        </a:p>
        <a:p>
          <a:pPr marL="36000" lvl="0" indent="-342900">
            <a:lnSpc>
              <a:spcPct val="115000"/>
            </a:lnSpc>
            <a:spcAft>
              <a:spcPts val="800"/>
            </a:spcAft>
            <a:buFont typeface="+mj-lt"/>
            <a:buAutoNum type="arabicPeriod" startAt="3"/>
          </a:pPr>
          <a:r>
            <a:rPr lang="en-GB" sz="1400" b="1" u="none" kern="0">
              <a:effectLst/>
              <a:latin typeface="Arial" panose="020B0604020202020204" pitchFamily="34" charset="0"/>
              <a:ea typeface="Times New Roman" panose="02020603050405020304" pitchFamily="18" charset="0"/>
              <a:cs typeface="Arial" panose="020B0604020202020204" pitchFamily="34" charset="0"/>
            </a:rPr>
            <a:t>Permit</a:t>
          </a:r>
          <a:r>
            <a:rPr lang="en-GB" sz="1400" b="1" u="none" kern="0" baseline="0">
              <a:effectLst/>
              <a:latin typeface="Arial" panose="020B0604020202020204" pitchFamily="34" charset="0"/>
              <a:ea typeface="Times New Roman" panose="02020603050405020304" pitchFamily="18" charset="0"/>
              <a:cs typeface="Arial" panose="020B0604020202020204" pitchFamily="34" charset="0"/>
            </a:rPr>
            <a:t> Number: </a:t>
          </a:r>
        </a:p>
        <a:p>
          <a:pPr marL="0" lvl="0" indent="0">
            <a:lnSpc>
              <a:spcPct val="115000"/>
            </a:lnSpc>
            <a:spcAft>
              <a:spcPts val="800"/>
            </a:spcAft>
            <a:buFont typeface="Arial" panose="020B0604020202020204" pitchFamily="34" charset="0"/>
            <a:buNone/>
          </a:pPr>
          <a:r>
            <a:rPr lang="en-GB" sz="1400" b="1" u="none" kern="0" baseline="0">
              <a:solidFill>
                <a:srgbClr val="A52A2A"/>
              </a:solidFill>
              <a:effectLst/>
              <a:latin typeface="Arial" panose="020B0604020202020204" pitchFamily="34" charset="0"/>
              <a:ea typeface="Times New Roman" panose="02020603050405020304" pitchFamily="18" charset="0"/>
              <a:cs typeface="Arial" panose="020B0604020202020204" pitchFamily="34" charset="0"/>
            </a:rPr>
            <a:t>Please do not paste permit numbers that do not follow the rules below, as this will delay processing while we manually cross-reference the permit with our records.</a:t>
          </a:r>
        </a:p>
        <a:p>
          <a:pPr marL="720000" lvl="2" indent="-285750" algn="l">
            <a:lnSpc>
              <a:spcPct val="115000"/>
            </a:lnSpc>
            <a:spcAft>
              <a:spcPts val="800"/>
            </a:spcAft>
            <a:buFont typeface="Arial" panose="020B0604020202020204" pitchFamily="34" charset="0"/>
            <a:buChar char="•"/>
          </a:pPr>
          <a:r>
            <a:rPr lang="en-GB" sz="1400" b="0" kern="0">
              <a:effectLst/>
              <a:latin typeface="Arial" panose="020B0604020202020204" pitchFamily="34" charset="0"/>
              <a:ea typeface="Times New Roman" panose="02020603050405020304" pitchFamily="18" charset="0"/>
              <a:cs typeface="Arial" panose="020B0604020202020204" pitchFamily="34" charset="0"/>
            </a:rPr>
            <a:t>Use Capital</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letters only.</a:t>
          </a:r>
        </a:p>
        <a:p>
          <a:pPr marL="720000" lvl="2" indent="-285750">
            <a:lnSpc>
              <a:spcPct val="115000"/>
            </a:lnSpc>
            <a:spcAft>
              <a:spcPts val="800"/>
            </a:spcAft>
            <a:buFont typeface="Arial" panose="020B0604020202020204" pitchFamily="34" charset="0"/>
            <a:buChar char="•"/>
          </a:pP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Do not enter spaces, brackets () or backslashes /.</a:t>
          </a:r>
        </a:p>
        <a:p>
          <a:pPr marL="720000" lvl="2" indent="-285750">
            <a:lnSpc>
              <a:spcPct val="115000"/>
            </a:lnSpc>
            <a:spcAft>
              <a:spcPts val="800"/>
            </a:spcAft>
            <a:buFont typeface="Arial" panose="020B0604020202020204" pitchFamily="34" charset="0"/>
            <a:buChar char="•"/>
          </a:pP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Do not enter "EPR", "WML"  or "EAWML"  as not required.</a:t>
          </a:r>
        </a:p>
        <a:p>
          <a:pPr marL="720000" lvl="2" indent="-285750">
            <a:lnSpc>
              <a:spcPct val="115000"/>
            </a:lnSpc>
            <a:spcAft>
              <a:spcPts val="800"/>
            </a:spcAft>
            <a:buFont typeface="Arial" panose="020B0604020202020204" pitchFamily="34" charset="0"/>
            <a:buChar char="•"/>
          </a:pP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Maximum of 8 characters. </a:t>
          </a:r>
        </a:p>
        <a:p>
          <a:pPr marL="342900" lvl="1" indent="-342900">
            <a:lnSpc>
              <a:spcPct val="115000"/>
            </a:lnSpc>
            <a:spcAft>
              <a:spcPts val="800"/>
            </a:spcAft>
            <a:buFont typeface="+mj-lt"/>
            <a:buAutoNum type="arabicPeriod" startAt="4"/>
          </a:pPr>
          <a:r>
            <a:rPr lang="en-GB" sz="1400" b="1"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Site Address:</a:t>
          </a:r>
        </a:p>
        <a:p>
          <a:pPr marL="742950" marR="0" lvl="1"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r>
            <a:rPr kumimoji="0" lang="en-GB" sz="1400" b="1" i="0" u="none" strike="noStrike" kern="0" cap="none" spc="0" normalizeH="0" baseline="0" noProof="0">
              <a:ln>
                <a:noFill/>
              </a:ln>
              <a:solidFill>
                <a:srgbClr val="A52A2A"/>
              </a:solidFill>
              <a:effectLst/>
              <a:uLnTx/>
              <a:uFillTx/>
              <a:latin typeface="Arial" panose="020B0604020202020204" pitchFamily="34" charset="0"/>
              <a:ea typeface="Times New Roman" panose="02020603050405020304" pitchFamily="18" charset="0"/>
              <a:cs typeface="Arial" panose="020B0604020202020204" pitchFamily="34" charset="0"/>
            </a:rPr>
            <a:t>Mobile plants must provide the FULL address including postcode to which the permit is issued.</a:t>
          </a:r>
          <a:endParaRPr lang="en-GB" sz="1400" b="1"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36000" lvl="0" indent="-342900">
            <a:lnSpc>
              <a:spcPct val="115000"/>
            </a:lnSpc>
            <a:spcAft>
              <a:spcPts val="800"/>
            </a:spcAft>
            <a:buFont typeface="+mj-lt"/>
            <a:buAutoNum type="arabicPeriod" startAt="4"/>
          </a:pPr>
          <a:r>
            <a:rPr lang="en-GB" sz="1400" b="1"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Waste Management Facility / Operation Type: </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Standard Rules updated.</a:t>
          </a:r>
        </a:p>
        <a:p>
          <a:pPr marL="36000" lvl="0" indent="-342900">
            <a:lnSpc>
              <a:spcPct val="115000"/>
            </a:lnSpc>
            <a:spcAft>
              <a:spcPts val="800"/>
            </a:spcAft>
            <a:buFont typeface="+mj-lt"/>
            <a:buAutoNum type="arabicPeriod" startAt="4"/>
          </a:pPr>
          <a:r>
            <a:rPr lang="en-GB" sz="1400" b="1"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Declaration:</a:t>
          </a:r>
          <a:endParaRPr lang="en-GB" sz="14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720000" lvl="1" indent="-285750">
            <a:lnSpc>
              <a:spcPct val="115000"/>
            </a:lnSpc>
            <a:spcAft>
              <a:spcPts val="800"/>
            </a:spcAft>
            <a:buFont typeface="Arial" panose="020B0604020202020204" pitchFamily="34" charset="0"/>
            <a:buChar char="•"/>
          </a:pPr>
          <a:r>
            <a:rPr lang="en-GB" sz="14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Nil</a:t>
          </a:r>
          <a:r>
            <a:rPr lang="en-GB" sz="1400" b="1"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Returns: </a:t>
          </a:r>
          <a:r>
            <a:rPr lang="en-GB" sz="1400" b="0"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Unless </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your permit has been fully surrendered, you must submit a return for every reporting period. If no tonnage is declared, the form will record this as a NIL return based on the 0 (Zero) tonnage declared.</a:t>
          </a:r>
        </a:p>
        <a:p>
          <a:pPr marL="720000" lvl="1" indent="-285750">
            <a:lnSpc>
              <a:spcPct val="115000"/>
            </a:lnSpc>
            <a:spcAft>
              <a:spcPts val="800"/>
            </a:spcAft>
            <a:buFont typeface="Arial" panose="020B0604020202020204" pitchFamily="34" charset="0"/>
            <a:buChar char="•"/>
          </a:pPr>
          <a:r>
            <a:rPr lang="en-GB" sz="1400" b="1"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Contact details: </a:t>
          </a:r>
          <a:r>
            <a:rPr lang="en-GB" sz="1400" b="0"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Email address </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is now  required.</a:t>
          </a:r>
          <a:endParaRPr lang="en-GB" sz="1200" b="0" u="none" kern="0">
            <a:solidFill>
              <a:srgbClr val="A52A2A"/>
            </a:solidFill>
            <a:effectLst/>
            <a:latin typeface="Arial" panose="020B0604020202020204" pitchFamily="34" charset="0"/>
            <a:ea typeface="Times New Roman" panose="02020603050405020304" pitchFamily="18" charset="0"/>
            <a:cs typeface="Arial" panose="020B0604020202020204" pitchFamily="34" charset="0"/>
          </a:endParaRPr>
        </a:p>
        <a:p>
          <a:pPr marL="36000" marR="0" lvl="0" indent="0" defTabSz="914400" eaLnBrk="1" fontAlgn="auto" latinLnBrk="0" hangingPunct="1">
            <a:lnSpc>
              <a:spcPct val="115000"/>
            </a:lnSpc>
            <a:spcBef>
              <a:spcPts val="0"/>
            </a:spcBef>
            <a:spcAft>
              <a:spcPts val="800"/>
            </a:spcAft>
            <a:buClrTx/>
            <a:buSzTx/>
            <a:buFontTx/>
            <a:buNone/>
            <a:tabLst/>
            <a:defRPr/>
          </a:pPr>
          <a:r>
            <a:rPr lang="en-GB" sz="1800" b="1" u="sng">
              <a:solidFill>
                <a:sysClr val="windowText" lastClr="000000"/>
              </a:solidFill>
              <a:effectLst/>
              <a:latin typeface="Arial" panose="020B0604020202020204" pitchFamily="34" charset="0"/>
              <a:ea typeface="+mn-ea"/>
              <a:cs typeface="Arial" panose="020B0604020202020204" pitchFamily="34" charset="0"/>
            </a:rPr>
            <a:t>Changes to </a:t>
          </a:r>
          <a:r>
            <a:rPr lang="en-GB" sz="1800" b="1" u="sng" baseline="0">
              <a:solidFill>
                <a:sysClr val="windowText" lastClr="000000"/>
              </a:solidFill>
              <a:effectLst/>
              <a:latin typeface="Arial" panose="020B0604020202020204" pitchFamily="34" charset="0"/>
              <a:ea typeface="+mn-ea"/>
              <a:cs typeface="Arial" panose="020B0604020202020204" pitchFamily="34" charset="0"/>
            </a:rPr>
            <a:t>Waste Removed &amp; Waste Received pages:</a:t>
          </a:r>
        </a:p>
        <a:p>
          <a:pPr marL="36000" marR="0" lvl="0" indent="-342900" defTabSz="914400" eaLnBrk="1" fontAlgn="auto" latinLnBrk="0" hangingPunct="1">
            <a:lnSpc>
              <a:spcPct val="115000"/>
            </a:lnSpc>
            <a:spcBef>
              <a:spcPts val="0"/>
            </a:spcBef>
            <a:spcAft>
              <a:spcPts val="800"/>
            </a:spcAft>
            <a:buClrTx/>
            <a:buSzTx/>
            <a:buFont typeface="+mj-lt"/>
            <a:buAutoNum type="arabicPeriod"/>
            <a:tabLst/>
            <a:defRPr/>
          </a:pPr>
          <a:r>
            <a:rPr lang="en-GB" sz="1400" b="1" u="none" kern="0" baseline="0">
              <a:solidFill>
                <a:sysClr val="windowText" lastClr="000000"/>
              </a:solidFill>
              <a:effectLst/>
              <a:latin typeface="Arial" panose="020B0604020202020204" pitchFamily="34" charset="0"/>
              <a:ea typeface="+mn-ea"/>
              <a:cs typeface="Arial" panose="020B0604020202020204" pitchFamily="34" charset="0"/>
            </a:rPr>
            <a:t>Customise what appears in the dropdown lists to suit your specific operation or facility:</a:t>
          </a:r>
        </a:p>
        <a:p>
          <a:pPr marL="720000" marR="0" lvl="2"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r>
            <a:rPr lang="en-GB" sz="1400" b="0" u="none" kern="0" baseline="0">
              <a:solidFill>
                <a:sysClr val="windowText" lastClr="000000"/>
              </a:solidFill>
              <a:effectLst/>
              <a:latin typeface="Arial" panose="020B0604020202020204" pitchFamily="34" charset="0"/>
              <a:ea typeface="+mn-ea"/>
              <a:cs typeface="Arial" panose="020B0604020202020204" pitchFamily="34" charset="0"/>
            </a:rPr>
            <a:t>Go to the Optional - Customise Your Lists page and select Yes or No to control whether an item appears in your list. </a:t>
          </a:r>
        </a:p>
        <a:p>
          <a:pPr marL="720000" marR="0" lvl="2"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r>
            <a:rPr lang="en-GB" sz="1400" b="0" u="none" kern="0" baseline="0">
              <a:solidFill>
                <a:sysClr val="windowText" lastClr="000000"/>
              </a:solidFill>
              <a:effectLst/>
              <a:latin typeface="Arial" panose="020B0604020202020204" pitchFamily="34" charset="0"/>
              <a:ea typeface="+mn-ea"/>
              <a:cs typeface="Arial" panose="020B0604020202020204" pitchFamily="34" charset="0"/>
            </a:rPr>
            <a:t>By removing list entries that are not relevant and only activating the codes that apply to your operation, the list is reduced in size. This helps reduce errors and makes the return quicker to complete.</a:t>
          </a:r>
        </a:p>
        <a:p>
          <a:pPr marL="720000" marR="0" lvl="2"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r>
            <a:rPr lang="en-GB" sz="1400" b="1" u="none" kern="0" baseline="0">
              <a:solidFill>
                <a:srgbClr val="A52A2A"/>
              </a:solidFill>
              <a:effectLst/>
              <a:latin typeface="Arial" panose="020B0604020202020204" pitchFamily="34" charset="0"/>
              <a:ea typeface="+mn-ea"/>
              <a:cs typeface="Arial" panose="020B0604020202020204" pitchFamily="34" charset="0"/>
            </a:rPr>
            <a:t>Permitted Disposal and Recovery operation codes (D&amp;R codes) are listed in Schedule 1 of your environmental permit.</a:t>
          </a:r>
        </a:p>
        <a:p>
          <a:pPr marL="720000" marR="0" lvl="2"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r>
            <a:rPr lang="en-GB" sz="1400" b="1" u="none" kern="0" baseline="0">
              <a:solidFill>
                <a:srgbClr val="A52A2A"/>
              </a:solidFill>
              <a:effectLst/>
              <a:latin typeface="Arial" panose="020B0604020202020204" pitchFamily="34" charset="0"/>
              <a:ea typeface="+mn-ea"/>
              <a:cs typeface="Arial" panose="020B0604020202020204" pitchFamily="34" charset="0"/>
            </a:rPr>
            <a:t>Permitted waste types (EWC codes) are listed in Schedule 2 of your environmental permit.</a:t>
          </a:r>
        </a:p>
        <a:p>
          <a:pPr marL="36000" lvl="0" indent="-342900">
            <a:lnSpc>
              <a:spcPct val="115000"/>
            </a:lnSpc>
            <a:spcAft>
              <a:spcPts val="800"/>
            </a:spcAft>
            <a:buFont typeface="+mj-lt"/>
            <a:buAutoNum type="arabicPeriod" startAt="2"/>
          </a:pPr>
          <a:r>
            <a:rPr lang="en-GB" sz="1400" b="1" kern="100">
              <a:solidFill>
                <a:sysClr val="windowText" lastClr="000000"/>
              </a:solidFill>
              <a:effectLst/>
              <a:latin typeface="Arial" panose="020B0604020202020204" pitchFamily="34" charset="0"/>
              <a:ea typeface="+mn-ea"/>
              <a:cs typeface="Arial" panose="020B0604020202020204" pitchFamily="34" charset="0"/>
            </a:rPr>
            <a:t>Combine</a:t>
          </a:r>
          <a:r>
            <a:rPr lang="en-GB" sz="1400" b="1" kern="100" baseline="0">
              <a:solidFill>
                <a:sysClr val="windowText" lastClr="000000"/>
              </a:solidFill>
              <a:effectLst/>
              <a:latin typeface="Arial" panose="020B0604020202020204" pitchFamily="34" charset="0"/>
              <a:ea typeface="+mn-ea"/>
              <a:cs typeface="Arial" panose="020B0604020202020204" pitchFamily="34" charset="0"/>
            </a:rPr>
            <a:t> Tonnage:</a:t>
          </a:r>
        </a:p>
        <a:p>
          <a:pPr marL="720000" lvl="4" indent="-252000">
            <a:lnSpc>
              <a:spcPct val="115000"/>
            </a:lnSpc>
            <a:spcAft>
              <a:spcPts val="800"/>
            </a:spcAft>
            <a:buFont typeface="Arial" panose="020B0604020202020204" pitchFamily="34" charset="0"/>
            <a:buChar char="•"/>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If suitabler for your</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operation, c</a:t>
          </a: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ombine entries if EVERY data field is identical. Separate lines aren’t needed because classification is based on the return period, not</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individual dates.</a:t>
          </a:r>
        </a:p>
        <a:p>
          <a:pPr marL="36000" lvl="0" indent="-342900">
            <a:lnSpc>
              <a:spcPct val="115000"/>
            </a:lnSpc>
            <a:spcAft>
              <a:spcPts val="800"/>
            </a:spcAft>
            <a:buFont typeface="+mj-lt"/>
            <a:buAutoNum type="arabicPeriod" startAt="2"/>
          </a:pPr>
          <a:r>
            <a:rPr lang="en-GB" sz="1400" b="1"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Mandatory</a:t>
          </a:r>
          <a:r>
            <a:rPr lang="en-GB" sz="1400" b="1"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Format Entry Rules:</a:t>
          </a:r>
          <a:endParaRPr lang="en-GB" sz="1400" b="1"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720000" lvl="2" indent="-285750">
            <a:lnSpc>
              <a:spcPct val="115000"/>
            </a:lnSpc>
            <a:spcAft>
              <a:spcPts val="800"/>
            </a:spcAft>
            <a:buFont typeface="Arial" panose="020B0604020202020204" pitchFamily="34" charset="0"/>
            <a:buChar char="•"/>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For future periods, you may leave waste information pre-populated on the form as a template. Enter 0 (zero) or leave</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the tonnage field blank</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to avoid the entry being processed</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or counted as a valid declaration.</a:t>
          </a:r>
          <a:endPar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720000" marR="0" lvl="2"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r>
            <a:rPr kumimoji="0" lang="en-GB" sz="1400" b="1" i="0" u="none" strike="noStrike" kern="0" cap="none" spc="0" normalizeH="0" baseline="0" noProof="0">
              <a:ln>
                <a:noFill/>
              </a:ln>
              <a:solidFill>
                <a:sysClr val="windowText" lastClr="000000"/>
              </a:solidFill>
              <a:effectLst/>
              <a:uLnTx/>
              <a:uFillTx/>
              <a:latin typeface="Arial" panose="020B0604020202020204" pitchFamily="34" charset="0"/>
              <a:ea typeface="Aptos" panose="020B0004020202020204" pitchFamily="34" charset="0"/>
              <a:cs typeface="Arial" panose="020B0604020202020204" pitchFamily="34" charset="0"/>
            </a:rPr>
            <a:t>Disposal and Recovery Codes</a:t>
          </a:r>
          <a:r>
            <a:rPr kumimoji="0" lang="en-GB" sz="1400" b="0" i="0" u="none" strike="noStrike" kern="0" cap="none" spc="0" normalizeH="0" baseline="0" noProof="0">
              <a:ln>
                <a:noFill/>
              </a:ln>
              <a:solidFill>
                <a:sysClr val="windowText" lastClr="000000"/>
              </a:solidFill>
              <a:effectLst/>
              <a:uLnTx/>
              <a:uFillTx/>
              <a:latin typeface="Arial" panose="020B0604020202020204" pitchFamily="34" charset="0"/>
              <a:ea typeface="Aptos" panose="020B0004020202020204" pitchFamily="34" charset="0"/>
              <a:cs typeface="Arial" panose="020B0604020202020204" pitchFamily="34" charset="0"/>
            </a:rPr>
            <a:t>: Enter the code exactly as shown in the dropdown list. Descriptions are not accepted and will cause an error.</a:t>
          </a:r>
        </a:p>
        <a:p>
          <a:pPr marL="720000" marR="0" lvl="2"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r>
            <a:rPr kumimoji="0" lang="en-GB" sz="1400" b="1" i="0" u="none" strike="noStrike" kern="0" cap="none" spc="0" normalizeH="0" baseline="0" noProof="0">
              <a:ln>
                <a:noFill/>
              </a:ln>
              <a:solidFill>
                <a:sysClr val="windowText" lastClr="000000"/>
              </a:solidFill>
              <a:effectLst/>
              <a:uLnTx/>
              <a:uFillTx/>
              <a:latin typeface="Arial" panose="020B0604020202020204" pitchFamily="34" charset="0"/>
              <a:ea typeface="Aptos" panose="020B0004020202020204" pitchFamily="34" charset="0"/>
              <a:cs typeface="Arial" panose="020B0604020202020204" pitchFamily="34" charset="0"/>
            </a:rPr>
            <a:t>EWC codes:  </a:t>
          </a:r>
          <a:r>
            <a:rPr kumimoji="0" lang="en-GB" sz="1400" b="0" i="0" u="none" strike="noStrike" kern="0" cap="none" spc="0" normalizeH="0" baseline="0" noProof="0">
              <a:ln>
                <a:noFill/>
              </a:ln>
              <a:solidFill>
                <a:sysClr val="windowText" lastClr="000000"/>
              </a:solidFill>
              <a:effectLst/>
              <a:uLnTx/>
              <a:uFillTx/>
              <a:latin typeface="Arial" panose="020B0604020202020204" pitchFamily="34" charset="0"/>
              <a:ea typeface="Aptos" panose="020B0004020202020204" pitchFamily="34" charset="0"/>
              <a:cs typeface="Arial" panose="020B0604020202020204" pitchFamily="34" charset="0"/>
            </a:rPr>
            <a:t>Enter (6) six digits with no spaces, or additional characters (e.g. 010101), or enter full code with its description exactly as shown in the dropdown list.</a:t>
          </a:r>
          <a:endPar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720000" lvl="2" indent="-285750">
            <a:lnSpc>
              <a:spcPct val="115000"/>
            </a:lnSpc>
            <a:spcAft>
              <a:spcPts val="800"/>
            </a:spcAft>
            <a:buFont typeface="Arial" panose="020B0604020202020204" pitchFamily="34" charset="0"/>
            <a:buChar char="•"/>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Each of the 5000 rows includes a validation check. These will show if any entries are not on our dropdown lists and invalid, or if data is missing. </a:t>
          </a:r>
        </a:p>
        <a:p>
          <a:pPr marL="720000" lvl="2" indent="-285750">
            <a:lnSpc>
              <a:spcPct val="115000"/>
            </a:lnSpc>
            <a:spcAft>
              <a:spcPts val="800"/>
            </a:spcAft>
            <a:buFont typeface="Arial" panose="020B0604020202020204" pitchFamily="34" charset="0"/>
            <a:buChar char="•"/>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The total error count and the number of rows with errors are shown at the top of both pages.</a:t>
          </a:r>
        </a:p>
        <a:p>
          <a:pPr marL="720000" lvl="2" indent="-285750">
            <a:lnSpc>
              <a:spcPct val="115000"/>
            </a:lnSpc>
            <a:spcAft>
              <a:spcPts val="800"/>
            </a:spcAft>
            <a:buFont typeface="Arial" panose="020B0604020202020204" pitchFamily="34" charset="0"/>
            <a:buChar char="•"/>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Rows numbers containing errors will be highlighted in red and included in the generated list of error row numbers to support navigation. Click a row number to jump directly to the relevant row.</a:t>
          </a:r>
        </a:p>
        <a:p>
          <a:pPr marL="720000" lvl="2" indent="-285750">
            <a:lnSpc>
              <a:spcPct val="115000"/>
            </a:lnSpc>
            <a:spcAft>
              <a:spcPts val="800"/>
            </a:spcAft>
            <a:buFont typeface="Arial" panose="020B0604020202020204" pitchFamily="34" charset="0"/>
            <a:buChar char="•"/>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The last 4 pages of</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the form show all correct EWC codes, Origins &amp; Destinations and Disposal &amp; Recovery Codes.</a:t>
          </a:r>
          <a:endPar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720000" lvl="2" indent="0">
            <a:lnSpc>
              <a:spcPct val="115000"/>
            </a:lnSpc>
            <a:spcAft>
              <a:spcPts val="800"/>
            </a:spcAft>
            <a:buFont typeface="Arial" panose="020B0604020202020204" pitchFamily="34" charset="0"/>
            <a:buNone/>
          </a:pPr>
          <a:r>
            <a:rPr lang="en-GB" sz="1400" b="0"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If either page</a:t>
          </a:r>
          <a:r>
            <a:rPr lang="en-GB" sz="1400" b="0" kern="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contains error row</a:t>
          </a:r>
          <a:r>
            <a:rPr lang="en-GB" sz="1400" b="0"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 this</a:t>
          </a:r>
          <a:r>
            <a:rPr lang="en-GB" sz="1400" b="0" kern="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r>
            <a:rPr lang="en-GB" sz="1400" b="0"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will be flagged on the Site Information page,</a:t>
          </a:r>
          <a:r>
            <a:rPr lang="en-GB" sz="1400" b="0" kern="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so correction can be made </a:t>
          </a:r>
          <a:r>
            <a:rPr lang="en-GB" sz="1400" b="0"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before submission.</a:t>
          </a:r>
        </a:p>
        <a:p>
          <a:pPr marL="36000" lvl="0" indent="-342900">
            <a:lnSpc>
              <a:spcPct val="115000"/>
            </a:lnSpc>
            <a:spcAft>
              <a:spcPts val="800"/>
            </a:spcAft>
            <a:buFont typeface="+mj-lt"/>
            <a:buAutoNum type="arabicPeriod" startAt="4"/>
          </a:pPr>
          <a:r>
            <a:rPr lang="en-GB" sz="1400" b="1"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Tonnage Entry:</a:t>
          </a:r>
        </a:p>
        <a:p>
          <a:pPr marL="720000" marR="0" lvl="2"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r>
            <a:rPr kumimoji="0" lang="en-GB" sz="14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rPr>
            <a:t>If Tonnes amount is blank or 0 (zero), the row is not treated as a valid entry and will not be checked for errors. Any data row must include a Tonne value for validation to take place. Any entries without a tonne value are not considered for processing.</a:t>
          </a:r>
        </a:p>
        <a:p>
          <a:pPr marL="36000" marR="0" lvl="1"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endParaRPr kumimoji="0" lang="en-GB" sz="12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36000" marR="0" lvl="0" indent="0" defTabSz="914400" eaLnBrk="1" fontAlgn="auto" latinLnBrk="0" hangingPunct="1">
            <a:lnSpc>
              <a:spcPct val="115000"/>
            </a:lnSpc>
            <a:spcBef>
              <a:spcPts val="0"/>
            </a:spcBef>
            <a:spcAft>
              <a:spcPts val="800"/>
            </a:spcAft>
            <a:buClrTx/>
            <a:buSzTx/>
            <a:buFontTx/>
            <a:buNone/>
            <a:tabLst/>
            <a:defRPr/>
          </a:pPr>
          <a:r>
            <a:rPr kumimoji="0" lang="en-GB" sz="18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Changes to Technical Competence page:</a:t>
          </a:r>
          <a:endParaRPr lang="en-GB" sz="1800" b="1" u="sng"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lvl="0" indent="-342900">
            <a:lnSpc>
              <a:spcPct val="115000"/>
            </a:lnSpc>
            <a:spcAft>
              <a:spcPts val="800"/>
            </a:spcAft>
            <a:buFont typeface="+mj-lt"/>
            <a:buAutoNum type="arabicPeriod"/>
          </a:pPr>
          <a:r>
            <a:rPr lang="en-GB" sz="1400" b="0"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Please</a:t>
          </a:r>
          <a:r>
            <a:rPr lang="en-GB" sz="1400" b="0" kern="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select "No TCM Change Since Last Return" if there has been no change in information since your last submission.</a:t>
          </a:r>
        </a:p>
        <a:p>
          <a:pPr marL="36000" lvl="0" indent="-342900">
            <a:lnSpc>
              <a:spcPct val="115000"/>
            </a:lnSpc>
            <a:spcAft>
              <a:spcPts val="800"/>
            </a:spcAft>
            <a:buFont typeface="+mj-lt"/>
            <a:buAutoNum type="arabicPeriod"/>
          </a:pPr>
          <a:r>
            <a:rPr lang="en-GB" sz="1400" b="0"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Facilities whose main permit is exempt from providing this data must select “No Scheme”. </a:t>
          </a:r>
        </a:p>
        <a:p>
          <a:pPr marL="36000" lvl="0" indent="-342900">
            <a:lnSpc>
              <a:spcPct val="115000"/>
            </a:lnSpc>
            <a:spcAft>
              <a:spcPts val="800"/>
            </a:spcAft>
            <a:buFont typeface="+mj-lt"/>
            <a:buAutoNum type="arabicPeriod"/>
          </a:pPr>
          <a:r>
            <a:rPr lang="en-GB" sz="1400" b="0"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If the facility carries out additional waste activities that are not exempt, this must be declared Yes / No and the relevant scheme</a:t>
          </a:r>
          <a:r>
            <a:rPr lang="en-GB" sz="1400" b="0" kern="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selected</a:t>
          </a:r>
          <a:r>
            <a:rPr lang="en-GB" sz="1400" b="0"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p>
        <a:p>
          <a:pPr marL="36000" lvl="0" indent="-342900">
            <a:lnSpc>
              <a:spcPct val="115000"/>
            </a:lnSpc>
            <a:spcAft>
              <a:spcPts val="800"/>
            </a:spcAft>
            <a:buFont typeface="+mj-lt"/>
            <a:buAutoNum type="arabicPeriod"/>
          </a:pPr>
          <a:r>
            <a:rPr lang="en-GB" sz="1400" b="0" kern="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EU SKILLS</a:t>
          </a:r>
          <a:r>
            <a:rPr lang="en-GB" sz="1400" b="0" kern="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please select accreditation body from the dropdown list.</a:t>
          </a:r>
        </a:p>
        <a:p>
          <a:pPr marL="36000" lvl="0" indent="-342900">
            <a:lnSpc>
              <a:spcPct val="115000"/>
            </a:lnSpc>
            <a:spcAft>
              <a:spcPts val="800"/>
            </a:spcAft>
            <a:buFont typeface="+mj-lt"/>
            <a:buAutoNum type="arabicPeriod"/>
          </a:pPr>
          <a:r>
            <a:rPr lang="en-GB" sz="1400" b="0" kern="0" baseline="0">
              <a:effectLst/>
              <a:latin typeface="Arial" panose="020B0604020202020204" pitchFamily="34" charset="0"/>
              <a:ea typeface="Aptos" panose="020B0004020202020204" pitchFamily="34" charset="0"/>
              <a:cs typeface="Arial" panose="020B0604020202020204" pitchFamily="34" charset="0"/>
            </a:rPr>
            <a:t>Validation checks will identify if any errors or data missing on this page.</a:t>
          </a:r>
        </a:p>
        <a:p>
          <a:pPr marL="36000" lvl="0" indent="-342900">
            <a:lnSpc>
              <a:spcPct val="115000"/>
            </a:lnSpc>
            <a:spcAft>
              <a:spcPts val="800"/>
            </a:spcAft>
            <a:buFont typeface="+mj-lt"/>
            <a:buAutoNum type="arabicPeriod"/>
          </a:pPr>
          <a:endParaRPr lang="en-GB" sz="600" b="0" u="sng" kern="0">
            <a:effectLst/>
            <a:latin typeface="Arial" panose="020B0604020202020204" pitchFamily="34" charset="0"/>
            <a:ea typeface="Times New Roman" panose="02020603050405020304" pitchFamily="18" charset="0"/>
            <a:cs typeface="Arial" panose="020B0604020202020204" pitchFamily="34" charset="0"/>
          </a:endParaRPr>
        </a:p>
        <a:p>
          <a:pPr marL="36000">
            <a:lnSpc>
              <a:spcPct val="115000"/>
            </a:lnSpc>
            <a:spcAft>
              <a:spcPts val="800"/>
            </a:spcAft>
            <a:buNone/>
          </a:pPr>
          <a:r>
            <a:rPr lang="en-GB" sz="1800" b="1" u="sng" kern="0" baseline="0">
              <a:effectLst/>
              <a:latin typeface="Arial" panose="020B0604020202020204" pitchFamily="34" charset="0"/>
              <a:ea typeface="Times New Roman" panose="02020603050405020304" pitchFamily="18" charset="0"/>
              <a:cs typeface="Arial" panose="020B0604020202020204" pitchFamily="34" charset="0"/>
            </a:rPr>
            <a:t>Complete all 4 (f</a:t>
          </a:r>
          <a:r>
            <a:rPr lang="en-GB" sz="1800" b="1" u="sng" kern="0">
              <a:effectLst/>
              <a:latin typeface="Arial" panose="020B0604020202020204" pitchFamily="34" charset="0"/>
              <a:ea typeface="Times New Roman" panose="02020603050405020304" pitchFamily="18" charset="0"/>
              <a:cs typeface="Arial" panose="020B0604020202020204" pitchFamily="34" charset="0"/>
            </a:rPr>
            <a:t>our)</a:t>
          </a:r>
          <a:r>
            <a:rPr lang="en-GB" sz="1800" b="1" u="sng" kern="0" baseline="0">
              <a:effectLst/>
              <a:latin typeface="Arial" panose="020B0604020202020204" pitchFamily="34" charset="0"/>
              <a:ea typeface="Times New Roman" panose="02020603050405020304" pitchFamily="18" charset="0"/>
              <a:cs typeface="Arial" panose="020B0604020202020204" pitchFamily="34" charset="0"/>
            </a:rPr>
            <a:t> p</a:t>
          </a:r>
          <a:r>
            <a:rPr lang="en-GB" sz="1800" b="1" u="sng" kern="0">
              <a:effectLst/>
              <a:latin typeface="Arial" panose="020B0604020202020204" pitchFamily="34" charset="0"/>
              <a:ea typeface="Times New Roman" panose="02020603050405020304" pitchFamily="18" charset="0"/>
              <a:cs typeface="Arial" panose="020B0604020202020204" pitchFamily="34" charset="0"/>
            </a:rPr>
            <a:t>ages before submitting:</a:t>
          </a:r>
          <a:endParaRPr lang="en-GB" sz="1800" b="1" u="sng" kern="100">
            <a:effectLst/>
            <a:latin typeface="Arial" panose="020B0604020202020204" pitchFamily="34" charset="0"/>
            <a:ea typeface="Aptos" panose="020B0004020202020204" pitchFamily="34" charset="0"/>
            <a:cs typeface="Arial" panose="020B0604020202020204" pitchFamily="34" charset="0"/>
          </a:endParaRPr>
        </a:p>
        <a:p>
          <a:pPr marL="36000" lvl="1" indent="-342900" algn="l">
            <a:lnSpc>
              <a:spcPct val="115000"/>
            </a:lnSpc>
            <a:spcAft>
              <a:spcPts val="800"/>
            </a:spcAft>
            <a:buSzPct val="100000"/>
            <a:buFont typeface="+mj-lt"/>
            <a:buAutoNum type="arabicPeriod"/>
            <a:tabLst>
              <a:tab pos="4572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Site</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a:t>
          </a:r>
          <a:r>
            <a:rPr lang="en-GB" sz="1400" b="0" kern="0">
              <a:effectLst/>
              <a:latin typeface="Arial" panose="020B0604020202020204" pitchFamily="34" charset="0"/>
              <a:ea typeface="Times New Roman" panose="02020603050405020304" pitchFamily="18" charset="0"/>
              <a:cs typeface="Arial" panose="020B0604020202020204" pitchFamily="34" charset="0"/>
            </a:rPr>
            <a:t>Information.</a:t>
          </a:r>
          <a:endParaRPr lang="en-GB" sz="1400" b="0" kern="100">
            <a:effectLst/>
            <a:latin typeface="Arial" panose="020B0604020202020204" pitchFamily="34" charset="0"/>
            <a:ea typeface="Aptos" panose="020B0004020202020204" pitchFamily="34" charset="0"/>
            <a:cs typeface="Arial" panose="020B0604020202020204" pitchFamily="34" charset="0"/>
          </a:endParaRPr>
        </a:p>
        <a:p>
          <a:pPr marL="36000" lvl="1" indent="-342900" algn="l">
            <a:lnSpc>
              <a:spcPct val="115000"/>
            </a:lnSpc>
            <a:spcAft>
              <a:spcPts val="800"/>
            </a:spcAft>
            <a:buSzPct val="100000"/>
            <a:buFont typeface="+mj-lt"/>
            <a:buAutoNum type="arabicPeriod"/>
            <a:tabLst>
              <a:tab pos="4572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Waste</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a:t>
          </a:r>
          <a:r>
            <a:rPr lang="en-GB" sz="1400" b="0" kern="0">
              <a:effectLst/>
              <a:latin typeface="Arial" panose="020B0604020202020204" pitchFamily="34" charset="0"/>
              <a:ea typeface="Times New Roman" panose="02020603050405020304" pitchFamily="18" charset="0"/>
              <a:cs typeface="Arial" panose="020B0604020202020204" pitchFamily="34" charset="0"/>
            </a:rPr>
            <a:t>Received </a:t>
          </a:r>
          <a:r>
            <a:rPr lang="en-GB" sz="1100" b="0" kern="0">
              <a:effectLst/>
              <a:latin typeface="Arial" panose="020B0604020202020204" pitchFamily="34" charset="0"/>
              <a:ea typeface="Times New Roman" panose="02020603050405020304" pitchFamily="18" charset="0"/>
              <a:cs typeface="Arial" panose="020B0604020202020204" pitchFamily="34" charset="0"/>
            </a:rPr>
            <a:t>(N</a:t>
          </a:r>
          <a:r>
            <a:rPr lang="en-GB" sz="1100" b="0" kern="0" baseline="0">
              <a:effectLst/>
              <a:latin typeface="Arial" panose="020B0604020202020204" pitchFamily="34" charset="0"/>
              <a:ea typeface="Times New Roman" panose="02020603050405020304" pitchFamily="18" charset="0"/>
              <a:cs typeface="Arial" panose="020B0604020202020204" pitchFamily="34" charset="0"/>
            </a:rPr>
            <a:t>ot required if Nil Received).</a:t>
          </a:r>
          <a:endParaRPr lang="en-GB" sz="1100" b="0" kern="100">
            <a:effectLst/>
            <a:latin typeface="Arial" panose="020B0604020202020204" pitchFamily="34" charset="0"/>
            <a:ea typeface="Aptos" panose="020B0004020202020204" pitchFamily="34" charset="0"/>
            <a:cs typeface="Arial" panose="020B0604020202020204" pitchFamily="34" charset="0"/>
          </a:endParaRPr>
        </a:p>
        <a:p>
          <a:pPr marL="36000" lvl="1" indent="-342900" algn="l">
            <a:lnSpc>
              <a:spcPct val="115000"/>
            </a:lnSpc>
            <a:spcAft>
              <a:spcPts val="800"/>
            </a:spcAft>
            <a:buSzPct val="100000"/>
            <a:buFont typeface="+mj-lt"/>
            <a:buAutoNum type="arabicPeriod"/>
            <a:tabLst>
              <a:tab pos="4572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Waste</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a:t>
          </a:r>
          <a:r>
            <a:rPr lang="en-GB" sz="1400" b="0" kern="0">
              <a:effectLst/>
              <a:latin typeface="Arial" panose="020B0604020202020204" pitchFamily="34" charset="0"/>
              <a:ea typeface="Times New Roman" panose="02020603050405020304" pitchFamily="18" charset="0"/>
              <a:cs typeface="Arial" panose="020B0604020202020204" pitchFamily="34" charset="0"/>
            </a:rPr>
            <a:t>Removed </a:t>
          </a:r>
          <a:r>
            <a:rPr lang="en-GB" sz="1100" b="0" kern="0">
              <a:effectLst/>
              <a:latin typeface="Arial" panose="020B0604020202020204" pitchFamily="34" charset="0"/>
              <a:ea typeface="Times New Roman" panose="02020603050405020304" pitchFamily="18" charset="0"/>
              <a:cs typeface="Arial" panose="020B0604020202020204" pitchFamily="34" charset="0"/>
            </a:rPr>
            <a:t>(N</a:t>
          </a:r>
          <a:r>
            <a:rPr lang="en-GB" sz="1100" b="0" kern="0" baseline="0">
              <a:effectLst/>
              <a:latin typeface="Arial" panose="020B0604020202020204" pitchFamily="34" charset="0"/>
              <a:ea typeface="Times New Roman" panose="02020603050405020304" pitchFamily="18" charset="0"/>
              <a:cs typeface="Arial" panose="020B0604020202020204" pitchFamily="34" charset="0"/>
            </a:rPr>
            <a:t>ot required if Nil Removed).</a:t>
          </a:r>
          <a:endParaRPr lang="en-GB" sz="1100" b="0" kern="100">
            <a:effectLst/>
            <a:latin typeface="Arial" panose="020B0604020202020204" pitchFamily="34" charset="0"/>
            <a:ea typeface="Aptos" panose="020B0004020202020204" pitchFamily="34" charset="0"/>
            <a:cs typeface="Arial" panose="020B0604020202020204" pitchFamily="34" charset="0"/>
          </a:endParaRPr>
        </a:p>
        <a:p>
          <a:pPr marL="36000" lvl="1" indent="-342900" algn="l">
            <a:lnSpc>
              <a:spcPct val="115000"/>
            </a:lnSpc>
            <a:spcAft>
              <a:spcPts val="800"/>
            </a:spcAft>
            <a:buSzPct val="100000"/>
            <a:buFont typeface="+mj-lt"/>
            <a:buAutoNum type="arabicPeriod"/>
            <a:tabLst>
              <a:tab pos="4572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Technical</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a:t>
          </a:r>
          <a:r>
            <a:rPr lang="en-GB" sz="1400" b="0" kern="0">
              <a:effectLst/>
              <a:latin typeface="Arial" panose="020B0604020202020204" pitchFamily="34" charset="0"/>
              <a:ea typeface="Times New Roman" panose="02020603050405020304" pitchFamily="18" charset="0"/>
              <a:cs typeface="Arial" panose="020B0604020202020204" pitchFamily="34" charset="0"/>
            </a:rPr>
            <a:t>Competence.</a:t>
          </a:r>
          <a:endParaRPr lang="en-GB" sz="700" b="1" u="sng" kern="0">
            <a:solidFill>
              <a:srgbClr val="A52A2A"/>
            </a:solidFill>
            <a:effectLst/>
            <a:latin typeface="Arial" panose="020B0604020202020204" pitchFamily="34" charset="0"/>
            <a:ea typeface="Times New Roman" panose="02020603050405020304" pitchFamily="18" charset="0"/>
            <a:cs typeface="Arial" panose="020B0604020202020204" pitchFamily="34" charset="0"/>
          </a:endParaRPr>
        </a:p>
        <a:p>
          <a:pPr marL="0" lvl="0" indent="-249750">
            <a:lnSpc>
              <a:spcPct val="115000"/>
            </a:lnSpc>
            <a:spcAft>
              <a:spcPts val="800"/>
            </a:spcAft>
            <a:buFontTx/>
            <a:buNone/>
          </a:pPr>
          <a:endParaRPr lang="en-GB" sz="1400" b="1" kern="100">
            <a:solidFill>
              <a:srgbClr val="A52A2A"/>
            </a:solidFill>
            <a:effectLst/>
            <a:latin typeface="Arial" panose="020B0604020202020204" pitchFamily="34" charset="0"/>
            <a:ea typeface="Aptos" panose="020B0004020202020204" pitchFamily="34" charset="0"/>
            <a:cs typeface="Arial" panose="020B0604020202020204" pitchFamily="34" charset="0"/>
          </a:endParaRPr>
        </a:p>
        <a:p>
          <a:pPr marL="0" lvl="0" indent="-249750">
            <a:lnSpc>
              <a:spcPct val="115000"/>
            </a:lnSpc>
            <a:spcAft>
              <a:spcPts val="800"/>
            </a:spcAft>
            <a:buFontTx/>
            <a:buNone/>
          </a:pPr>
          <a:r>
            <a:rPr lang="en-GB" sz="1400" b="1" kern="100">
              <a:solidFill>
                <a:srgbClr val="A52A2A"/>
              </a:solidFill>
              <a:effectLst/>
              <a:latin typeface="Arial" panose="020B0604020202020204" pitchFamily="34" charset="0"/>
              <a:ea typeface="Aptos" panose="020B0004020202020204" pitchFamily="34" charset="0"/>
              <a:cs typeface="Arial" panose="020B0604020202020204" pitchFamily="34" charset="0"/>
            </a:rPr>
            <a:t>Correct all errors</a:t>
          </a:r>
          <a:r>
            <a:rPr lang="en-GB" sz="1400" b="1" kern="100" baseline="0">
              <a:solidFill>
                <a:srgbClr val="A52A2A"/>
              </a:solidFill>
              <a:effectLst/>
              <a:latin typeface="Arial" panose="020B0604020202020204" pitchFamily="34" charset="0"/>
              <a:ea typeface="Aptos" panose="020B0004020202020204" pitchFamily="34" charset="0"/>
              <a:cs typeface="Arial" panose="020B0604020202020204" pitchFamily="34" charset="0"/>
            </a:rPr>
            <a:t> identified on the Site Information page validation section. Your form will be returned to you for resubmission if any errors are present.</a:t>
          </a:r>
          <a:endParaRPr lang="en-GB" sz="1400" b="1" kern="100">
            <a:solidFill>
              <a:srgbClr val="A52A2A"/>
            </a:solidFill>
            <a:effectLst/>
            <a:latin typeface="Arial" panose="020B0604020202020204" pitchFamily="34" charset="0"/>
            <a:ea typeface="Aptos" panose="020B0004020202020204" pitchFamily="34" charset="0"/>
            <a:cs typeface="Arial" panose="020B0604020202020204" pitchFamily="34" charset="0"/>
          </a:endParaRPr>
        </a:p>
        <a:p>
          <a:pPr marL="0" lvl="0" indent="-249750">
            <a:lnSpc>
              <a:spcPct val="115000"/>
            </a:lnSpc>
            <a:spcAft>
              <a:spcPts val="800"/>
            </a:spcAft>
            <a:buFontTx/>
            <a:buNone/>
          </a:pPr>
          <a:r>
            <a:rPr lang="en-GB" sz="1400" b="1" kern="100">
              <a:solidFill>
                <a:srgbClr val="A52A2A"/>
              </a:solidFill>
              <a:effectLst/>
              <a:latin typeface="Arial" panose="020B0604020202020204" pitchFamily="34" charset="0"/>
              <a:ea typeface="Aptos" panose="020B0004020202020204" pitchFamily="34" charset="0"/>
              <a:cs typeface="Arial" panose="020B0604020202020204" pitchFamily="34" charset="0"/>
            </a:rPr>
            <a:t>Ensure that you are on the Site Information page at the point you save the return. This</a:t>
          </a:r>
          <a:r>
            <a:rPr lang="en-GB"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ensures the return reopens on the Site Information page before submission, allowing us to review validations quickly and respond efficiently.</a:t>
          </a:r>
        </a:p>
        <a:p>
          <a:pPr marL="0" indent="0">
            <a:lnSpc>
              <a:spcPct val="115000"/>
            </a:lnSpc>
            <a:spcAft>
              <a:spcPts val="800"/>
            </a:spcAft>
            <a:buFont typeface="Arial" panose="020B0604020202020204" pitchFamily="34" charset="0"/>
            <a:buNone/>
          </a:pPr>
          <a:r>
            <a:rPr lang="en-GB" sz="1400" b="0" kern="0">
              <a:effectLst/>
              <a:latin typeface="Arial" panose="020B0604020202020204" pitchFamily="34" charset="0"/>
              <a:ea typeface="Times New Roman" panose="02020603050405020304" pitchFamily="18" charset="0"/>
              <a:cs typeface="Arial" panose="020B0604020202020204" pitchFamily="34" charset="0"/>
            </a:rPr>
            <a:t>Attach</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the form to the e</a:t>
          </a:r>
          <a:r>
            <a:rPr lang="en-GB" sz="1400" b="0" kern="0">
              <a:effectLst/>
              <a:latin typeface="Arial" panose="020B0604020202020204" pitchFamily="34" charset="0"/>
              <a:ea typeface="Times New Roman" panose="02020603050405020304" pitchFamily="18" charset="0"/>
              <a:cs typeface="Arial" panose="020B0604020202020204" pitchFamily="34" charset="0"/>
            </a:rPr>
            <a:t>mail the completed form to:</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a:t>
          </a:r>
          <a:r>
            <a:rPr lang="en-GB" sz="1400" b="0" kern="0">
              <a:effectLst/>
              <a:latin typeface="Arial" panose="020B0604020202020204" pitchFamily="34" charset="0"/>
              <a:ea typeface="Times New Roman" panose="02020603050405020304" pitchFamily="18" charset="0"/>
              <a:cs typeface="Arial" panose="020B0604020202020204" pitchFamily="34" charset="0"/>
            </a:rPr>
            <a:t>national-operator-returns@environment-agency.gov.uk</a:t>
          </a:r>
          <a:endParaRPr lang="en-GB" sz="1400" b="0" kern="100">
            <a:effectLst/>
            <a:latin typeface="Arial" panose="020B0604020202020204" pitchFamily="34" charset="0"/>
            <a:ea typeface="Aptos" panose="020B0004020202020204" pitchFamily="34" charset="0"/>
            <a:cs typeface="Arial" panose="020B0604020202020204" pitchFamily="34" charset="0"/>
          </a:endParaRPr>
        </a:p>
        <a:p>
          <a:pPr marL="0" indent="0">
            <a:lnSpc>
              <a:spcPct val="115000"/>
            </a:lnSpc>
            <a:spcAft>
              <a:spcPts val="800"/>
            </a:spcAft>
            <a:buFont typeface="Arial" panose="020B0604020202020204" pitchFamily="34" charset="0"/>
            <a:buNone/>
          </a:pPr>
          <a:r>
            <a:rPr lang="en-GB" sz="1400" b="0" kern="0">
              <a:effectLst/>
              <a:latin typeface="Arial" panose="020B0604020202020204" pitchFamily="34" charset="0"/>
              <a:ea typeface="Times New Roman" panose="02020603050405020304" pitchFamily="18" charset="0"/>
              <a:cs typeface="Arial" panose="020B0604020202020204" pitchFamily="34" charset="0"/>
            </a:rPr>
            <a:t>Helpline: 03708 506 506</a:t>
          </a:r>
          <a:endParaRPr lang="en-GB" sz="1400" b="0" kern="100">
            <a:effectLst/>
            <a:latin typeface="Arial" panose="020B0604020202020204" pitchFamily="34" charset="0"/>
            <a:ea typeface="Aptos" panose="020B0004020202020204" pitchFamily="34" charset="0"/>
            <a:cs typeface="Arial" panose="020B0604020202020204" pitchFamily="34" charset="0"/>
          </a:endParaRPr>
        </a:p>
        <a:p>
          <a:pPr>
            <a:lnSpc>
              <a:spcPct val="115000"/>
            </a:lnSpc>
            <a:spcAft>
              <a:spcPts val="800"/>
            </a:spcAft>
            <a:buNone/>
          </a:pPr>
          <a:r>
            <a:rPr lang="en-GB" sz="1200" b="0" kern="100">
              <a:effectLst/>
              <a:latin typeface="Arial" panose="020B0604020202020204" pitchFamily="34" charset="0"/>
              <a:ea typeface="Aptos" panose="020B0004020202020204" pitchFamily="34" charset="0"/>
              <a:cs typeface="Arial" panose="020B0604020202020204" pitchFamily="34" charset="0"/>
            </a:rPr>
            <a:t> </a:t>
          </a:r>
          <a:endParaRPr lang="en-GB" sz="1100" b="0" kern="100">
            <a:effectLst/>
            <a:latin typeface="Arial" panose="020B0604020202020204" pitchFamily="34" charset="0"/>
            <a:ea typeface="Aptos" panose="020B0004020202020204" pitchFamily="34" charset="0"/>
            <a:cs typeface="Arial" panose="020B0604020202020204" pitchFamily="34" charset="0"/>
          </a:endParaRPr>
        </a:p>
      </xdr:txBody>
    </xdr:sp>
    <xdr:clientData/>
  </xdr:twoCellAnchor>
  <xdr:twoCellAnchor>
    <xdr:from>
      <xdr:col>2</xdr:col>
      <xdr:colOff>110561</xdr:colOff>
      <xdr:row>328</xdr:row>
      <xdr:rowOff>147481</xdr:rowOff>
    </xdr:from>
    <xdr:to>
      <xdr:col>6</xdr:col>
      <xdr:colOff>2611694</xdr:colOff>
      <xdr:row>506</xdr:row>
      <xdr:rowOff>1030941</xdr:rowOff>
    </xdr:to>
    <xdr:sp macro="" textlink="">
      <xdr:nvSpPr>
        <xdr:cNvPr id="4" name="TextBox 2">
          <a:extLst>
            <a:ext uri="{FF2B5EF4-FFF2-40B4-BE49-F238E27FC236}">
              <a16:creationId xmlns:a16="http://schemas.microsoft.com/office/drawing/2014/main" id="{56960B89-F23E-4E71-A28B-4C5DC77EE86D}"/>
            </a:ext>
          </a:extLst>
        </xdr:cNvPr>
        <xdr:cNvSpPr txBox="1"/>
      </xdr:nvSpPr>
      <xdr:spPr>
        <a:xfrm>
          <a:off x="3774885" y="63998599"/>
          <a:ext cx="11869250" cy="348484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rtlCol="0" anchor="t"/>
        <a:lstStyle/>
        <a:p>
          <a:pPr marL="36000" algn="l">
            <a:lnSpc>
              <a:spcPct val="115000"/>
            </a:lnSpc>
            <a:spcAft>
              <a:spcPts val="800"/>
            </a:spcAft>
            <a:buNone/>
          </a:pPr>
          <a:r>
            <a:rPr lang="en-GB" sz="18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Complete the Site Information page:</a:t>
          </a:r>
        </a:p>
        <a:p>
          <a:pPr marL="36000" algn="l">
            <a:lnSpc>
              <a:spcPct val="115000"/>
            </a:lnSpc>
            <a:spcAft>
              <a:spcPts val="800"/>
            </a:spcAft>
            <a:buNone/>
          </a:pPr>
          <a:r>
            <a:rPr lang="en-GB" sz="1400" b="1" kern="0">
              <a:solidFill>
                <a:srgbClr val="A52A2A"/>
              </a:solidFill>
              <a:effectLst/>
              <a:latin typeface="Arial" panose="020B0604020202020204" pitchFamily="34" charset="0"/>
              <a:ea typeface="Times New Roman" panose="02020603050405020304" pitchFamily="18" charset="0"/>
              <a:cs typeface="Arial" panose="020B0604020202020204" pitchFamily="34" charset="0"/>
            </a:rPr>
            <a:t>Complete ALL green mandatory boxes.</a:t>
          </a:r>
          <a:endParaRPr lang="en-GB" sz="1400" b="1"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36000" algn="l">
            <a:lnSpc>
              <a:spcPct val="115000"/>
            </a:lnSpc>
            <a:spcAft>
              <a:spcPts val="800"/>
            </a:spcAft>
            <a:buNone/>
          </a:pPr>
          <a:r>
            <a:rPr lang="en-GB" sz="1600" b="1"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Form Completion Date </a:t>
          </a:r>
          <a:r>
            <a:rPr lang="en-GB" sz="1400" b="0"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If this is filled in 14 days before the submission window opens, this will categorised as a FUTURE return.</a:t>
          </a:r>
          <a:endPar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36000" lvl="0" indent="-342900">
            <a:lnSpc>
              <a:spcPct val="115000"/>
            </a:lnSpc>
            <a:spcAft>
              <a:spcPts val="800"/>
            </a:spcAft>
            <a:buFont typeface="+mj-lt"/>
            <a:buAutoNum type="arabicPeriod"/>
            <a:tabLst>
              <a:tab pos="457200" algn="l"/>
            </a:tabLst>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Select the quarter from the dropdown box.</a:t>
          </a:r>
          <a:endParaRPr lang="en-GB"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lvl="0" indent="-342900">
            <a:lnSpc>
              <a:spcPct val="115000"/>
            </a:lnSpc>
            <a:spcAft>
              <a:spcPts val="800"/>
            </a:spcAft>
            <a:buFont typeface="+mj-lt"/>
            <a:buAutoNum type="arabicPeriod"/>
            <a:tabLst>
              <a:tab pos="457200" algn="l"/>
            </a:tabLst>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Select the year </a:t>
          </a:r>
          <a:r>
            <a:rPr lang="en-GB" sz="1400" b="0">
              <a:solidFill>
                <a:sysClr val="windowText" lastClr="000000"/>
              </a:solidFill>
              <a:effectLst/>
              <a:latin typeface="Arial" panose="020B0604020202020204" pitchFamily="34" charset="0"/>
              <a:ea typeface="+mn-ea"/>
              <a:cs typeface="Arial" panose="020B0604020202020204" pitchFamily="34" charset="0"/>
            </a:rPr>
            <a:t>from the dropdown box.</a:t>
          </a:r>
        </a:p>
        <a:p>
          <a:pPr marL="36000" lvl="1" indent="-342900">
            <a:lnSpc>
              <a:spcPct val="115000"/>
            </a:lnSpc>
            <a:spcAft>
              <a:spcPts val="800"/>
            </a:spcAft>
            <a:buFont typeface="+mj-lt"/>
            <a:buAutoNum type="arabicPeriod" startAt="3"/>
            <a:tabLst>
              <a:tab pos="457200" algn="l"/>
            </a:tabLst>
          </a:pPr>
          <a:r>
            <a:rPr lang="en-GB" sz="1400" b="0" kern="100">
              <a:solidFill>
                <a:sysClr val="windowText" lastClr="000000"/>
              </a:solidFill>
              <a:effectLst/>
              <a:latin typeface="Arial" panose="020B0604020202020204" pitchFamily="34" charset="0"/>
              <a:ea typeface="+mn-ea"/>
              <a:cs typeface="Arial" panose="020B0604020202020204" pitchFamily="34" charset="0"/>
            </a:rPr>
            <a:t>If</a:t>
          </a:r>
          <a:r>
            <a:rPr lang="en-GB" sz="1400" b="0" kern="100" baseline="0">
              <a:solidFill>
                <a:sysClr val="windowText" lastClr="000000"/>
              </a:solidFill>
              <a:effectLst/>
              <a:latin typeface="Arial" panose="020B0604020202020204" pitchFamily="34" charset="0"/>
              <a:ea typeface="+mn-ea"/>
              <a:cs typeface="Arial" panose="020B0604020202020204" pitchFamily="34" charset="0"/>
            </a:rPr>
            <a:t> your return is not for the Current Period, then please fill in Section PART 2.</a:t>
          </a:r>
          <a:endParaRPr lang="en-GB"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lvl="0" indent="-342900">
            <a:lnSpc>
              <a:spcPct val="115000"/>
            </a:lnSpc>
            <a:spcAft>
              <a:spcPts val="800"/>
            </a:spcAft>
            <a:buFont typeface="+mj-lt"/>
            <a:buAutoNum type="arabicPeriod" startAt="4"/>
            <a:tabLst>
              <a:tab pos="457200" algn="l"/>
            </a:tabLst>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Permit number (EPR recommended): </a:t>
          </a:r>
        </a:p>
        <a:p>
          <a:pPr marL="777150" lvl="1" indent="-400050">
            <a:lnSpc>
              <a:spcPct val="115000"/>
            </a:lnSpc>
            <a:spcAft>
              <a:spcPts val="800"/>
            </a:spcAft>
            <a:buFont typeface="+mj-lt"/>
            <a:buAutoNum type="romanLcPeriod"/>
            <a:tabLst>
              <a:tab pos="457200" algn="l"/>
            </a:tabLst>
          </a:pPr>
          <a:r>
            <a:rPr lang="en-GB" sz="1400" b="0">
              <a:latin typeface="Arial" panose="020B0604020202020204" pitchFamily="34" charset="0"/>
              <a:cs typeface="Arial" panose="020B0604020202020204" pitchFamily="34" charset="0"/>
            </a:rPr>
            <a:t>Do not enter “EPR/”, “WML” or “EAWML”. These prefixes are not required and may slow down processing.</a:t>
          </a:r>
        </a:p>
        <a:p>
          <a:pPr marL="777150" lvl="1" indent="-400050">
            <a:lnSpc>
              <a:spcPct val="115000"/>
            </a:lnSpc>
            <a:spcAft>
              <a:spcPts val="800"/>
            </a:spcAft>
            <a:buFont typeface="+mj-lt"/>
            <a:buAutoNum type="romanLcPeriod"/>
            <a:tabLst>
              <a:tab pos="457200" algn="l"/>
            </a:tabLst>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If using EPR format: Only enter 2 letters, 4 numbers, 2 letters (for example, AB1234CD)</a:t>
          </a:r>
        </a:p>
        <a:p>
          <a:pPr marL="780300" lvl="1" indent="-400050">
            <a:lnSpc>
              <a:spcPct val="115000"/>
            </a:lnSpc>
            <a:spcAft>
              <a:spcPts val="800"/>
            </a:spcAft>
            <a:buFont typeface="+mj-lt"/>
            <a:buAutoNum type="romanLcPeriod"/>
          </a:pPr>
          <a:r>
            <a:rPr lang="en-GB" sz="1400" b="0">
              <a:solidFill>
                <a:sysClr val="windowText" lastClr="000000"/>
              </a:solidFill>
              <a:latin typeface="Arial" panose="020B0604020202020204" pitchFamily="34" charset="0"/>
              <a:cs typeface="Arial" panose="020B0604020202020204" pitchFamily="34" charset="0"/>
            </a:rPr>
            <a:t>Use capital letters (A–Z) and numbers (0–9) only. A maximum of 8 characters is allowed.</a:t>
          </a:r>
        </a:p>
        <a:p>
          <a:pPr marL="780300" lvl="1" indent="-400050">
            <a:lnSpc>
              <a:spcPct val="115000"/>
            </a:lnSpc>
            <a:spcAft>
              <a:spcPts val="800"/>
            </a:spcAft>
            <a:buFont typeface="+mj-lt"/>
            <a:buAutoNum type="romanLcPeriod"/>
          </a:pPr>
          <a:r>
            <a:rPr lang="en-GB" sz="1400" b="0">
              <a:solidFill>
                <a:sysClr val="windowText" lastClr="000000"/>
              </a:solidFill>
              <a:latin typeface="Arial" panose="020B0604020202020204" pitchFamily="34" charset="0"/>
              <a:cs typeface="Arial" panose="020B0604020202020204" pitchFamily="34" charset="0"/>
            </a:rPr>
            <a:t>Do not enter</a:t>
          </a:r>
          <a:r>
            <a:rPr lang="en-GB" sz="1400" b="0" baseline="0">
              <a:solidFill>
                <a:sysClr val="windowText" lastClr="000000"/>
              </a:solidFill>
              <a:latin typeface="Arial" panose="020B0604020202020204" pitchFamily="34" charset="0"/>
              <a:cs typeface="Arial" panose="020B0604020202020204" pitchFamily="34" charset="0"/>
            </a:rPr>
            <a:t> </a:t>
          </a:r>
          <a:r>
            <a:rPr lang="en-GB" sz="1400" b="0">
              <a:solidFill>
                <a:sysClr val="windowText" lastClr="000000"/>
              </a:solidFill>
              <a:latin typeface="Arial" panose="020B0604020202020204" pitchFamily="34" charset="0"/>
              <a:cs typeface="Arial" panose="020B0604020202020204" pitchFamily="34" charset="0"/>
            </a:rPr>
            <a:t>spaces, brackets ( ), or backslashes \. These are not required and may slown down</a:t>
          </a:r>
          <a:r>
            <a:rPr lang="en-GB" sz="1400" b="0" baseline="0">
              <a:solidFill>
                <a:sysClr val="windowText" lastClr="000000"/>
              </a:solidFill>
              <a:latin typeface="Arial" panose="020B0604020202020204" pitchFamily="34" charset="0"/>
              <a:cs typeface="Arial" panose="020B0604020202020204" pitchFamily="34" charset="0"/>
            </a:rPr>
            <a:t> processing.</a:t>
          </a:r>
          <a:r>
            <a:rPr lang="en-GB" sz="1400" b="0">
              <a:solidFill>
                <a:sysClr val="windowText" lastClr="000000"/>
              </a:solidFill>
              <a:latin typeface="Arial" panose="020B0604020202020204" pitchFamily="34" charset="0"/>
              <a:cs typeface="Arial" panose="020B0604020202020204" pitchFamily="34" charset="0"/>
            </a:rPr>
            <a:t> </a:t>
          </a:r>
          <a:endParaRPr lang="en-GB"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42900" lvl="0" indent="-342900">
            <a:lnSpc>
              <a:spcPct val="115000"/>
            </a:lnSpc>
            <a:spcAft>
              <a:spcPts val="800"/>
            </a:spcAft>
            <a:buFont typeface="+mj-lt"/>
            <a:buAutoNum type="arabicPeriod" startAt="5"/>
            <a:tabLst>
              <a:tab pos="457200" algn="l"/>
            </a:tabLst>
          </a:pPr>
          <a:r>
            <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Enter your site name. .</a:t>
          </a:r>
        </a:p>
        <a:p>
          <a:pPr marL="342900" lvl="0" indent="-342900">
            <a:lnSpc>
              <a:spcPct val="115000"/>
            </a:lnSpc>
            <a:spcAft>
              <a:spcPts val="800"/>
            </a:spcAft>
            <a:buFont typeface="+mj-lt"/>
            <a:buAutoNum type="arabicPeriod" startAt="5"/>
            <a:tabLst>
              <a:tab pos="457200" algn="l"/>
            </a:tabLst>
          </a:pPr>
          <a:r>
            <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Enter your Site address. </a:t>
          </a:r>
          <a:r>
            <a:rPr lang="en-GB" sz="1400" kern="0">
              <a:solidFill>
                <a:srgbClr val="A52A2A"/>
              </a:solidFill>
              <a:effectLst/>
              <a:latin typeface="Arial" panose="020B0604020202020204" pitchFamily="34" charset="0"/>
              <a:ea typeface="Times New Roman" panose="02020603050405020304" pitchFamily="18" charset="0"/>
              <a:cs typeface="Arial" panose="020B0604020202020204" pitchFamily="34" charset="0"/>
            </a:rPr>
            <a:t>For mobile plants, this must match the permit address details.</a:t>
          </a:r>
          <a:endParaRPr lang="en-GB" sz="1400" kern="100">
            <a:solidFill>
              <a:srgbClr val="A52A2A"/>
            </a:solidFill>
            <a:effectLst/>
            <a:latin typeface="Arial" panose="020B0604020202020204" pitchFamily="34" charset="0"/>
            <a:ea typeface="Aptos" panose="020B0004020202020204" pitchFamily="34" charset="0"/>
            <a:cs typeface="Arial" panose="020B0604020202020204" pitchFamily="34" charset="0"/>
          </a:endParaRPr>
        </a:p>
        <a:p>
          <a:pPr marL="342900" marR="0" lvl="0" indent="-342900" defTabSz="914400" eaLnBrk="1" fontAlgn="auto" latinLnBrk="0" hangingPunct="1">
            <a:lnSpc>
              <a:spcPct val="115000"/>
            </a:lnSpc>
            <a:spcBef>
              <a:spcPts val="0"/>
            </a:spcBef>
            <a:spcAft>
              <a:spcPts val="800"/>
            </a:spcAft>
            <a:buClrTx/>
            <a:buSzTx/>
            <a:buFont typeface="+mj-lt"/>
            <a:buAutoNum type="arabicPeriod" startAt="5"/>
            <a:tabLst>
              <a:tab pos="457200" algn="l"/>
            </a:tabLst>
            <a:defRPr/>
          </a:pPr>
          <a:r>
            <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Enter</a:t>
          </a:r>
          <a:r>
            <a:rPr lang="en-GB" sz="140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your </a:t>
          </a:r>
          <a:r>
            <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Postcode: </a:t>
          </a:r>
          <a:r>
            <a:rPr kumimoji="0" lang="en-GB" sz="1400" b="0" i="0" u="none" strike="noStrike" kern="0" cap="none" spc="0" normalizeH="0" baseline="0" noProof="0">
              <a:ln>
                <a:noFill/>
              </a:ln>
              <a:solidFill>
                <a:srgbClr val="A52A2A"/>
              </a:solidFill>
              <a:effectLst/>
              <a:uLnTx/>
              <a:uFillTx/>
              <a:latin typeface="Arial" panose="020B0604020202020204" pitchFamily="34" charset="0"/>
              <a:ea typeface="Times New Roman" panose="02020603050405020304" pitchFamily="18" charset="0"/>
              <a:cs typeface="Arial" panose="020B0604020202020204" pitchFamily="34" charset="0"/>
            </a:rPr>
            <a:t>For mobile plants, this must match the permit address details.</a:t>
          </a:r>
          <a:endPar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720000" lvl="1" indent="-342900">
            <a:lnSpc>
              <a:spcPct val="115000"/>
            </a:lnSpc>
            <a:spcAft>
              <a:spcPts val="800"/>
            </a:spcAft>
            <a:buFont typeface="Arial" panose="020B0604020202020204" pitchFamily="34" charset="0"/>
            <a:buChar char="•"/>
            <a:tabLst>
              <a:tab pos="457200" algn="l"/>
            </a:tabLst>
          </a:pPr>
          <a:r>
            <a:rPr lang="en-GB"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Enter a UK postcode in CAPITAL LETTERS with a space</a:t>
          </a: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(for example, </a:t>
          </a:r>
          <a:r>
            <a:rPr lang="en-GB"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SW1A 1AA).</a:t>
          </a:r>
        </a:p>
        <a:p>
          <a:pPr marL="36000" lvl="0" indent="-342900">
            <a:lnSpc>
              <a:spcPct val="115000"/>
            </a:lnSpc>
            <a:spcAft>
              <a:spcPts val="800"/>
            </a:spcAft>
            <a:buFont typeface="+mj-lt"/>
            <a:buAutoNum type="arabicPeriod" startAt="5"/>
            <a:tabLst>
              <a:tab pos="457200" algn="l"/>
            </a:tabLst>
          </a:pPr>
          <a:r>
            <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Select </a:t>
          </a: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Facility Type from dropdown</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box. Find your Permit inforamation by clicking on the link to the left.</a:t>
          </a:r>
          <a:endParaRPr lang="en-GB"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marR="0" lvl="0" indent="-342900" defTabSz="914400" eaLnBrk="1" fontAlgn="auto" latinLnBrk="0" hangingPunct="1">
            <a:lnSpc>
              <a:spcPct val="115000"/>
            </a:lnSpc>
            <a:spcBef>
              <a:spcPts val="0"/>
            </a:spcBef>
            <a:spcAft>
              <a:spcPts val="800"/>
            </a:spcAft>
            <a:buClrTx/>
            <a:buSzTx/>
            <a:buFont typeface="+mj-lt"/>
            <a:buAutoNum type="arabicPeriod" startAt="5"/>
            <a:tabLst>
              <a:tab pos="457200" algn="l"/>
            </a:tabLst>
            <a:defRPr/>
          </a:pPr>
          <a:r>
            <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Select</a:t>
          </a:r>
          <a:r>
            <a:rPr lang="en-GB" sz="140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if you have used a </a:t>
          </a:r>
          <a:r>
            <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Weighbridge </a:t>
          </a:r>
          <a:r>
            <a:rPr lang="en-GB" sz="1400" b="0">
              <a:solidFill>
                <a:sysClr val="windowText" lastClr="000000"/>
              </a:solidFill>
              <a:effectLst/>
              <a:latin typeface="Arial" panose="020B0604020202020204" pitchFamily="34" charset="0"/>
              <a:ea typeface="+mn-ea"/>
              <a:cs typeface="Arial" panose="020B0604020202020204" pitchFamily="34" charset="0"/>
            </a:rPr>
            <a:t>from dropdown</a:t>
          </a:r>
          <a:r>
            <a:rPr lang="en-GB" sz="1400" b="0" baseline="0">
              <a:solidFill>
                <a:sysClr val="windowText" lastClr="000000"/>
              </a:solidFill>
              <a:effectLst/>
              <a:latin typeface="Arial" panose="020B0604020202020204" pitchFamily="34" charset="0"/>
              <a:ea typeface="+mn-ea"/>
              <a:cs typeface="Arial" panose="020B0604020202020204" pitchFamily="34" charset="0"/>
            </a:rPr>
            <a:t> box.</a:t>
          </a:r>
          <a:endParaRPr lang="en-GB"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77150" lvl="1" indent="-342900">
            <a:lnSpc>
              <a:spcPct val="115000"/>
            </a:lnSpc>
            <a:spcAft>
              <a:spcPts val="800"/>
            </a:spcAft>
            <a:buFont typeface="Arial" panose="020B0604020202020204" pitchFamily="34" charset="0"/>
            <a:buChar char="•"/>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You</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must enter the percentage weighed, enter 0 (Zero)</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if applicable.</a:t>
          </a:r>
          <a:endParaRPr lang="en-GB" sz="1400" b="0" kern="0" baseline="0">
            <a:solidFill>
              <a:sysClr val="windowText" lastClr="000000"/>
            </a:solidFill>
            <a:effectLst/>
            <a:latin typeface="Arial" panose="020B0604020202020204" pitchFamily="34" charset="0"/>
            <a:ea typeface="+mn-ea"/>
            <a:cs typeface="Arial" panose="020B0604020202020204" pitchFamily="34" charset="0"/>
          </a:endParaRPr>
        </a:p>
        <a:p>
          <a:pPr marL="36000" lvl="0" indent="-342900">
            <a:lnSpc>
              <a:spcPct val="115000"/>
            </a:lnSpc>
            <a:spcAft>
              <a:spcPts val="800"/>
            </a:spcAft>
            <a:buFont typeface="+mj-lt"/>
            <a:buAutoNum type="arabicPeriod" startAt="5"/>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Declaration details:</a:t>
          </a:r>
        </a:p>
        <a:p>
          <a:pPr marL="834300" lvl="1" indent="-400050">
            <a:lnSpc>
              <a:spcPct val="115000"/>
            </a:lnSpc>
            <a:spcAft>
              <a:spcPts val="800"/>
            </a:spcAft>
            <a:buFont typeface="+mj-lt"/>
            <a:buAutoNum type="romanLcPeriod"/>
          </a:pPr>
          <a:r>
            <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Enter name, position, contact details including email.</a:t>
          </a:r>
          <a:endPar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834300" lvl="1" indent="-400050">
            <a:lnSpc>
              <a:spcPct val="150000"/>
            </a:lnSpc>
            <a:spcAft>
              <a:spcPts val="800"/>
            </a:spcAft>
            <a:buFont typeface="+mj-lt"/>
            <a:buAutoNum type="romanLcPeriod"/>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Date is</a:t>
          </a:r>
          <a:r>
            <a:rPr lang="en-GB" sz="1400" b="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automatically entered when you fill in 'Form Completion Date' (first green box).</a:t>
          </a:r>
          <a:endPar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834300" lvl="1" indent="-400050">
            <a:lnSpc>
              <a:spcPct val="150000"/>
            </a:lnSpc>
            <a:spcAft>
              <a:spcPts val="800"/>
            </a:spcAft>
            <a:buFont typeface="+mj-lt"/>
            <a:buAutoNum type="romanLcPeriod"/>
          </a:pPr>
          <a:r>
            <a:rPr lang="en-GB" sz="1400" b="0">
              <a:latin typeface="Arial" panose="020B0604020202020204" pitchFamily="34" charset="0"/>
              <a:cs typeface="Arial" panose="020B0604020202020204" pitchFamily="34" charset="0"/>
            </a:rPr>
            <a:t>The Nil return declaration is generated automatically based on the tonnage entered. No manual declaration is required.</a:t>
          </a:r>
        </a:p>
        <a:p>
          <a:pPr marL="36000" lvl="1" indent="-342900">
            <a:lnSpc>
              <a:spcPct val="150000"/>
            </a:lnSpc>
            <a:spcAft>
              <a:spcPts val="800"/>
            </a:spcAft>
            <a:buFont typeface="Symbol" panose="05050102010706020507" pitchFamily="18" charset="2"/>
            <a:buChar char=""/>
          </a:pPr>
          <a:r>
            <a:rPr lang="en-GB" sz="400" b="0" u="none" baseline="0">
              <a:latin typeface="Arial" panose="020B0604020202020204" pitchFamily="34" charset="0"/>
              <a:cs typeface="Arial" panose="020B0604020202020204" pitchFamily="34" charset="0"/>
            </a:rPr>
            <a:t> </a:t>
          </a:r>
        </a:p>
        <a:p>
          <a:pPr marL="36000" lvl="1" indent="-342900">
            <a:lnSpc>
              <a:spcPct val="150000"/>
            </a:lnSpc>
            <a:spcAft>
              <a:spcPts val="800"/>
            </a:spcAft>
            <a:buFont typeface="Symbol" panose="05050102010706020507" pitchFamily="18" charset="2"/>
            <a:buChar char=""/>
          </a:pPr>
          <a:r>
            <a:rPr lang="en-GB" sz="400" b="0" u="none" baseline="0">
              <a:latin typeface="Arial" panose="020B0604020202020204" pitchFamily="34" charset="0"/>
              <a:cs typeface="Arial" panose="020B0604020202020204" pitchFamily="34" charset="0"/>
            </a:rPr>
            <a:t> </a:t>
          </a:r>
        </a:p>
        <a:p>
          <a:pPr marL="36000" lvl="1" indent="-342900">
            <a:lnSpc>
              <a:spcPct val="150000"/>
            </a:lnSpc>
            <a:spcAft>
              <a:spcPts val="800"/>
            </a:spcAft>
            <a:buFont typeface="Symbol" panose="05050102010706020507" pitchFamily="18" charset="2"/>
            <a:buChar char=""/>
          </a:pPr>
          <a:endParaRPr lang="en-GB" sz="400" b="0" u="none">
            <a:latin typeface="Arial" panose="020B0604020202020204" pitchFamily="34" charset="0"/>
            <a:cs typeface="Arial" panose="020B0604020202020204" pitchFamily="34" charset="0"/>
          </a:endParaRPr>
        </a:p>
        <a:p>
          <a:pPr marL="36000" marR="0" lvl="0" indent="0" algn="l" defTabSz="914400" eaLnBrk="1" fontAlgn="auto" latinLnBrk="0" hangingPunct="1">
            <a:lnSpc>
              <a:spcPct val="115000"/>
            </a:lnSpc>
            <a:spcBef>
              <a:spcPts val="0"/>
            </a:spcBef>
            <a:spcAft>
              <a:spcPts val="800"/>
            </a:spcAft>
            <a:buClrTx/>
            <a:buSzTx/>
            <a:buFontTx/>
            <a:buNone/>
            <a:tabLst/>
            <a:defRPr/>
          </a:pPr>
          <a:r>
            <a:rPr kumimoji="0" lang="en-GB" sz="1800" b="1"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rPr>
            <a:t>How to use the Optional - Customise Your Lists page:</a:t>
          </a:r>
        </a:p>
        <a:p>
          <a:pPr marL="36000" lvl="0" indent="-252000">
            <a:lnSpc>
              <a:spcPct val="150000"/>
            </a:lnSpc>
            <a:spcAft>
              <a:spcPts val="800"/>
            </a:spcAft>
            <a:buFont typeface="+mj-lt"/>
            <a:buAutoNum type="arabicPeriod"/>
          </a:pPr>
          <a:r>
            <a:rPr lang="en-GB"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Purpose:</a:t>
          </a:r>
        </a:p>
        <a:p>
          <a:pPr marL="720000" lvl="4" indent="-284400">
            <a:lnSpc>
              <a:spcPct val="150000"/>
            </a:lnSpc>
            <a:spcAft>
              <a:spcPts val="800"/>
            </a:spcAft>
            <a:buFont typeface="Arial" panose="020B0604020202020204" pitchFamily="34" charset="0"/>
            <a:buChar char="•"/>
          </a:pP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This worksheet allows you to customise the dropdown lists used in the Waste Received and Waste Removed sections. It helps you streamline</a:t>
          </a:r>
          <a:r>
            <a:rPr lang="en-GB" sz="140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data entry by showing only the locations and codes relevant to your operations.</a:t>
          </a:r>
        </a:p>
        <a:p>
          <a:pPr marL="720000" marR="0" lvl="2"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r>
            <a:rPr kumimoji="0" lang="en-GB" sz="1400" b="1" i="0" u="none" strike="noStrike" kern="0" cap="none" spc="0" normalizeH="0" baseline="0" noProof="0">
              <a:ln>
                <a:noFill/>
              </a:ln>
              <a:solidFill>
                <a:srgbClr val="A52A2A"/>
              </a:solidFill>
              <a:effectLst/>
              <a:uLnTx/>
              <a:uFillTx/>
              <a:latin typeface="Arial" panose="020B0604020202020204" pitchFamily="34" charset="0"/>
              <a:ea typeface="+mn-ea"/>
              <a:cs typeface="Arial" panose="020B0604020202020204" pitchFamily="34" charset="0"/>
            </a:rPr>
            <a:t>Permitted Disposal and Recovery operation codes (D&amp;R codes) are listed in Schedule 1 of your environmental permit.</a:t>
          </a:r>
        </a:p>
        <a:p>
          <a:pPr marL="720000" marR="0" lvl="2" indent="-285750"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r>
            <a:rPr kumimoji="0" lang="en-GB" sz="1400" b="1" i="0" u="none" strike="noStrike" kern="0" cap="none" spc="0" normalizeH="0" baseline="0" noProof="0">
              <a:ln>
                <a:noFill/>
              </a:ln>
              <a:solidFill>
                <a:srgbClr val="A52A2A"/>
              </a:solidFill>
              <a:effectLst/>
              <a:uLnTx/>
              <a:uFillTx/>
              <a:latin typeface="Arial" panose="020B0604020202020204" pitchFamily="34" charset="0"/>
              <a:ea typeface="+mn-ea"/>
              <a:cs typeface="Arial" panose="020B0604020202020204" pitchFamily="34" charset="0"/>
            </a:rPr>
            <a:t>Permitted waste types (EWC codes) are listed in Schedule 2 of your environmental permit.</a:t>
          </a:r>
        </a:p>
        <a:p>
          <a:pPr marL="36000" marR="0" lvl="2" indent="-252000" defTabSz="914400" eaLnBrk="1" fontAlgn="auto" latinLnBrk="0" hangingPunct="1">
            <a:lnSpc>
              <a:spcPct val="115000"/>
            </a:lnSpc>
            <a:spcBef>
              <a:spcPts val="0"/>
            </a:spcBef>
            <a:spcAft>
              <a:spcPts val="800"/>
            </a:spcAft>
            <a:buClrTx/>
            <a:buSzTx/>
            <a:buFont typeface="+mj-lt"/>
            <a:buAutoNum type="arabicPeriod" startAt="2"/>
            <a:tabLst/>
            <a:defRPr/>
          </a:pPr>
          <a:r>
            <a:rPr lang="en-GB"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How to Use the Worksheet:</a:t>
          </a:r>
        </a:p>
        <a:p>
          <a:pPr marL="720000" lvl="2" indent="-285750">
            <a:lnSpc>
              <a:spcPct val="100000"/>
            </a:lnSpc>
            <a:spcAft>
              <a:spcPts val="800"/>
            </a:spcAft>
            <a:buFont typeface="Arial" panose="020B0604020202020204" pitchFamily="34" charset="0"/>
            <a:buChar char="•"/>
          </a:pP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Use only the green Yes/No columns to choose which items appear in your dropdown menus. </a:t>
          </a:r>
        </a:p>
        <a:p>
          <a:pPr marL="720000" lvl="2" indent="-285750">
            <a:lnSpc>
              <a:spcPct val="100000"/>
            </a:lnSpc>
            <a:spcAft>
              <a:spcPts val="800"/>
            </a:spcAft>
            <a:buFont typeface="Arial" panose="020B0604020202020204" pitchFamily="34" charset="0"/>
            <a:buChar char="•"/>
          </a:pP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All options are currently set to 'No</a:t>
          </a:r>
          <a:r>
            <a:rPr lang="en-GB" sz="140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s</a:t>
          </a: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elect Yes to include an item and No to exclude it. </a:t>
          </a:r>
        </a:p>
        <a:p>
          <a:pPr marL="720000" lvl="2" indent="-285750">
            <a:lnSpc>
              <a:spcPct val="100000"/>
            </a:lnSpc>
            <a:spcAft>
              <a:spcPts val="800"/>
            </a:spcAft>
            <a:buFont typeface="Arial" panose="020B0604020202020204" pitchFamily="34" charset="0"/>
            <a:buChar char="•"/>
          </a:pP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The drop-down lists in the main data entry worksheets update automatically based on your selections.</a:t>
          </a:r>
        </a:p>
        <a:p>
          <a:pPr marL="720000" lvl="2" indent="-288000">
            <a:lnSpc>
              <a:spcPct val="150000"/>
            </a:lnSpc>
            <a:spcAft>
              <a:spcPts val="800"/>
            </a:spcAft>
            <a:buFont typeface="Arial" panose="020B0604020202020204" pitchFamily="34" charset="0"/>
            <a:buChar char="•"/>
          </a:pPr>
          <a:r>
            <a:rPr lang="en-GB"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IMPORTANT</a:t>
          </a:r>
          <a:r>
            <a:rPr lang="en-GB" sz="1400" b="1"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r>
            <a:rPr lang="en-GB"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EWC</a:t>
          </a:r>
          <a:r>
            <a:rPr lang="en-GB" sz="1400" b="1"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Codes:</a:t>
          </a:r>
          <a:r>
            <a:rPr lang="en-GB" sz="1400" b="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Select Yes/No for the six (6) digit code, the corresponding code will the full description will automatically be included and appear at the end of the dropdown lists on the waste recieved and waste removed pages. </a:t>
          </a:r>
          <a:endPar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lvl="0" indent="-342900">
            <a:lnSpc>
              <a:spcPct val="150000"/>
            </a:lnSpc>
            <a:spcAft>
              <a:spcPts val="800"/>
            </a:spcAft>
            <a:buFont typeface="+mj-lt"/>
            <a:buAutoNum type="arabicPeriod" startAt="3"/>
          </a:pPr>
          <a:r>
            <a:rPr lang="en-GB"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Editing Rules</a:t>
          </a:r>
        </a:p>
        <a:p>
          <a:pPr marL="720000" lvl="1" indent="-252000">
            <a:lnSpc>
              <a:spcPct val="100000"/>
            </a:lnSpc>
            <a:spcAft>
              <a:spcPts val="800"/>
            </a:spcAft>
            <a:buFont typeface="Arial" panose="020B0604020202020204" pitchFamily="34" charset="0"/>
            <a:buChar char="•"/>
          </a:pPr>
          <a:r>
            <a:rPr lang="en-GB" sz="1400"/>
            <a:t>⛔ </a:t>
          </a: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Do not delete any cells,</a:t>
          </a:r>
          <a:r>
            <a:rPr lang="en-GB" sz="140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columns</a:t>
          </a:r>
          <a:r>
            <a:rPr lang="en-GB" sz="140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or rows.</a:t>
          </a:r>
        </a:p>
        <a:p>
          <a:pPr marL="720000" lvl="1" indent="-252000">
            <a:lnSpc>
              <a:spcPct val="100000"/>
            </a:lnSpc>
            <a:spcAft>
              <a:spcPts val="800"/>
            </a:spcAft>
            <a:buFont typeface="Arial" panose="020B0604020202020204" pitchFamily="34" charset="0"/>
            <a:buChar char="•"/>
          </a:pP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Set No for items you do not use to reduce errors and speed up entry. </a:t>
          </a:r>
        </a:p>
        <a:p>
          <a:pPr marL="720000" lvl="1" indent="-252000">
            <a:lnSpc>
              <a:spcPct val="100000"/>
            </a:lnSpc>
            <a:spcAft>
              <a:spcPts val="800"/>
            </a:spcAft>
            <a:buFont typeface="Arial" panose="020B0604020202020204" pitchFamily="34" charset="0"/>
            <a:buChar char="•"/>
          </a:pPr>
          <a:r>
            <a:rPr lang="en-GB"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You can change any item back to Yes at any time.</a:t>
          </a:r>
          <a:endParaRPr lang="en-GB" sz="10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lvl="1" indent="-285750">
            <a:lnSpc>
              <a:spcPct val="100000"/>
            </a:lnSpc>
            <a:spcAft>
              <a:spcPts val="800"/>
            </a:spcAft>
            <a:buFont typeface="Arial" panose="020B0604020202020204" pitchFamily="34" charset="0"/>
            <a:buChar char="•"/>
          </a:pPr>
          <a:endParaRPr lang="en-GB" sz="10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algn="l">
            <a:lnSpc>
              <a:spcPct val="115000"/>
            </a:lnSpc>
            <a:spcAft>
              <a:spcPts val="800"/>
            </a:spcAft>
            <a:buNone/>
          </a:pPr>
          <a:r>
            <a:rPr lang="en-GB" sz="18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Complete the Waste Received  AND Waste Removed pages:</a:t>
          </a:r>
          <a:endParaRPr lang="en-GB" sz="1800" u="none"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a:lnSpc>
              <a:spcPct val="115000"/>
            </a:lnSpc>
            <a:spcAft>
              <a:spcPts val="800"/>
            </a:spcAft>
            <a:buNone/>
          </a:pPr>
          <a:r>
            <a:rPr lang="en-GB" sz="1400">
              <a:latin typeface="Arial" panose="020B0604020202020204" pitchFamily="34" charset="0"/>
              <a:cs typeface="Arial" panose="020B0604020202020204" pitchFamily="34" charset="0"/>
            </a:rPr>
            <a:t>Use the </a:t>
          </a:r>
          <a:r>
            <a:rPr lang="en-GB" sz="1400" b="1">
              <a:latin typeface="Arial" panose="020B0604020202020204" pitchFamily="34" charset="0"/>
              <a:cs typeface="Arial" panose="020B0604020202020204" pitchFamily="34" charset="0"/>
            </a:rPr>
            <a:t>“Optional - Customise Your Lists”</a:t>
          </a:r>
          <a:r>
            <a:rPr lang="en-GB" sz="1400">
              <a:latin typeface="Arial" panose="020B0604020202020204" pitchFamily="34" charset="0"/>
              <a:cs typeface="Arial" panose="020B0604020202020204" pitchFamily="34" charset="0"/>
            </a:rPr>
            <a:t> page to customise the options shown in your lists, helping reduce errors and make the form easier to complete.</a:t>
          </a:r>
        </a:p>
        <a:p>
          <a:pPr marL="36000" marR="0" lvl="0" indent="0" defTabSz="914400" eaLnBrk="1" fontAlgn="auto" latinLnBrk="0" hangingPunct="1">
            <a:lnSpc>
              <a:spcPct val="115000"/>
            </a:lnSpc>
            <a:spcBef>
              <a:spcPts val="0"/>
            </a:spcBef>
            <a:spcAft>
              <a:spcPts val="800"/>
            </a:spcAft>
            <a:buClrTx/>
            <a:buSzTx/>
            <a:buFontTx/>
            <a:buNone/>
            <a:tabLst/>
            <a:defRPr/>
          </a:pPr>
          <a:r>
            <a:rPr kumimoji="0" lang="en-GB" sz="14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rPr>
            <a:t>Both these pages now include </a:t>
          </a:r>
          <a:r>
            <a:rPr kumimoji="0" lang="en-GB" sz="1400" b="1"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rPr>
            <a:t>Automatic Error Validation sections</a:t>
          </a:r>
          <a:r>
            <a:rPr kumimoji="0" lang="en-GB" sz="14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rPr>
            <a:t>.</a:t>
          </a:r>
        </a:p>
        <a:p>
          <a:pPr marL="36000">
            <a:lnSpc>
              <a:spcPct val="115000"/>
            </a:lnSpc>
            <a:spcAft>
              <a:spcPts val="800"/>
            </a:spcAft>
            <a:buNone/>
          </a:pPr>
          <a:r>
            <a:rPr lang="en-GB" sz="1600" b="1" u="none" kern="0">
              <a:effectLst/>
              <a:latin typeface="Arial" panose="020B0604020202020204" pitchFamily="34" charset="0"/>
              <a:ea typeface="Aptos" panose="020B0004020202020204" pitchFamily="34" charset="0"/>
              <a:cs typeface="Arial" panose="020B0604020202020204" pitchFamily="34" charset="0"/>
            </a:rPr>
            <a:t>What</a:t>
          </a:r>
          <a:r>
            <a:rPr lang="en-GB" sz="1600" b="1" u="none" kern="0" baseline="0">
              <a:effectLst/>
              <a:latin typeface="Arial" panose="020B0604020202020204" pitchFamily="34" charset="0"/>
              <a:ea typeface="Aptos" panose="020B0004020202020204" pitchFamily="34" charset="0"/>
              <a:cs typeface="Arial" panose="020B0604020202020204" pitchFamily="34" charset="0"/>
            </a:rPr>
            <a:t> validation does:</a:t>
          </a:r>
          <a:endParaRPr lang="en-GB" sz="1600" u="none" kern="100">
            <a:effectLst/>
            <a:latin typeface="Arial" panose="020B0604020202020204" pitchFamily="34" charset="0"/>
            <a:ea typeface="Aptos" panose="020B0004020202020204" pitchFamily="34" charset="0"/>
            <a:cs typeface="Arial" panose="020B0604020202020204" pitchFamily="34" charset="0"/>
          </a:endParaRPr>
        </a:p>
        <a:p>
          <a:pPr marL="493200" lvl="1" indent="-342900">
            <a:lnSpc>
              <a:spcPct val="115000"/>
            </a:lnSpc>
            <a:spcAft>
              <a:spcPts val="800"/>
            </a:spcAft>
            <a:buFont typeface="Arial" panose="020B0604020202020204" pitchFamily="34" charset="0"/>
            <a:buChar char="•"/>
            <a:tabLst>
              <a:tab pos="457200" algn="l"/>
            </a:tabLst>
          </a:pPr>
          <a:r>
            <a:rPr lang="en-GB" sz="1400" b="0" u="none" kern="0">
              <a:effectLst/>
              <a:latin typeface="Arial" panose="020B0604020202020204" pitchFamily="34" charset="0"/>
              <a:ea typeface="Times New Roman" panose="02020603050405020304" pitchFamily="18" charset="0"/>
              <a:cs typeface="Arial" panose="020B0604020202020204" pitchFamily="34" charset="0"/>
            </a:rPr>
            <a:t>Highlight rows with errors.</a:t>
          </a:r>
          <a:endParaRPr lang="en-GB" sz="1400" b="0" u="none" kern="100">
            <a:effectLst/>
            <a:latin typeface="Arial" panose="020B0604020202020204" pitchFamily="34" charset="0"/>
            <a:ea typeface="Aptos" panose="020B0004020202020204" pitchFamily="34" charset="0"/>
            <a:cs typeface="Arial" panose="020B0604020202020204" pitchFamily="34" charset="0"/>
          </a:endParaRPr>
        </a:p>
        <a:p>
          <a:pPr marL="493200" lvl="1" indent="-342900">
            <a:lnSpc>
              <a:spcPct val="115000"/>
            </a:lnSpc>
            <a:spcAft>
              <a:spcPts val="800"/>
            </a:spcAft>
            <a:buFont typeface="Arial" panose="020B0604020202020204" pitchFamily="34" charset="0"/>
            <a:buChar char="•"/>
            <a:tabLst>
              <a:tab pos="457200" algn="l"/>
            </a:tabLst>
          </a:pPr>
          <a:r>
            <a:rPr lang="en-GB" sz="1400" b="0" u="none" kern="0">
              <a:effectLst/>
              <a:latin typeface="Arial" panose="020B0604020202020204" pitchFamily="34" charset="0"/>
              <a:ea typeface="Times New Roman" panose="02020603050405020304" pitchFamily="18" charset="0"/>
              <a:cs typeface="Arial" panose="020B0604020202020204" pitchFamily="34" charset="0"/>
            </a:rPr>
            <a:t>Shows what the error</a:t>
          </a:r>
          <a:r>
            <a:rPr lang="en-GB" sz="1400" b="0" u="none" kern="0" baseline="0">
              <a:effectLst/>
              <a:latin typeface="Arial" panose="020B0604020202020204" pitchFamily="34" charset="0"/>
              <a:ea typeface="Times New Roman" panose="02020603050405020304" pitchFamily="18" charset="0"/>
              <a:cs typeface="Arial" panose="020B0604020202020204" pitchFamily="34" charset="0"/>
            </a:rPr>
            <a:t> is.</a:t>
          </a:r>
          <a:endParaRPr lang="en-GB" sz="1400" b="0" u="none" kern="100">
            <a:effectLst/>
            <a:latin typeface="Arial" panose="020B0604020202020204" pitchFamily="34" charset="0"/>
            <a:ea typeface="Aptos" panose="020B0004020202020204" pitchFamily="34" charset="0"/>
            <a:cs typeface="Arial" panose="020B0604020202020204" pitchFamily="34" charset="0"/>
          </a:endParaRPr>
        </a:p>
        <a:p>
          <a:pPr marL="493200" lvl="1" indent="-342900">
            <a:lnSpc>
              <a:spcPct val="115000"/>
            </a:lnSpc>
            <a:spcAft>
              <a:spcPts val="800"/>
            </a:spcAft>
            <a:buFont typeface="Arial" panose="020B0604020202020204" pitchFamily="34" charset="0"/>
            <a:buChar char="•"/>
            <a:tabLst>
              <a:tab pos="457200" algn="l"/>
            </a:tabLst>
          </a:pPr>
          <a:r>
            <a:rPr lang="en-GB" sz="1400" b="0" u="none" kern="0">
              <a:effectLst/>
              <a:latin typeface="Arial" panose="020B0604020202020204" pitchFamily="34" charset="0"/>
              <a:ea typeface="Times New Roman" panose="02020603050405020304" pitchFamily="18" charset="0"/>
              <a:cs typeface="Arial" panose="020B0604020202020204" pitchFamily="34" charset="0"/>
            </a:rPr>
            <a:t>Shows what information is missing and what this</a:t>
          </a:r>
          <a:r>
            <a:rPr lang="en-GB" sz="1400" b="0" u="none" kern="0" baseline="0">
              <a:effectLst/>
              <a:latin typeface="Arial" panose="020B0604020202020204" pitchFamily="34" charset="0"/>
              <a:ea typeface="Times New Roman" panose="02020603050405020304" pitchFamily="18" charset="0"/>
              <a:cs typeface="Arial" panose="020B0604020202020204" pitchFamily="34" charset="0"/>
            </a:rPr>
            <a:t> is.</a:t>
          </a:r>
          <a:endParaRPr lang="en-GB" sz="1400" b="0" u="none" kern="100">
            <a:effectLst/>
            <a:latin typeface="Arial" panose="020B0604020202020204" pitchFamily="34" charset="0"/>
            <a:ea typeface="Aptos" panose="020B0004020202020204" pitchFamily="34" charset="0"/>
            <a:cs typeface="Arial" panose="020B0604020202020204" pitchFamily="34" charset="0"/>
          </a:endParaRPr>
        </a:p>
        <a:p>
          <a:pPr marL="493200" lvl="1" indent="-342900">
            <a:lnSpc>
              <a:spcPct val="115000"/>
            </a:lnSpc>
            <a:spcAft>
              <a:spcPts val="800"/>
            </a:spcAft>
            <a:buFont typeface="Arial" panose="020B0604020202020204" pitchFamily="34" charset="0"/>
            <a:buChar char="•"/>
            <a:tabLst>
              <a:tab pos="457200" algn="l"/>
            </a:tabLst>
          </a:pPr>
          <a:r>
            <a:rPr lang="en-GB" sz="1400" b="0" u="none" kern="0">
              <a:effectLst/>
              <a:latin typeface="Arial" panose="020B0604020202020204" pitchFamily="34" charset="0"/>
              <a:ea typeface="Times New Roman" panose="02020603050405020304" pitchFamily="18" charset="0"/>
              <a:cs typeface="Arial" panose="020B0604020202020204" pitchFamily="34" charset="0"/>
            </a:rPr>
            <a:t>Validation</a:t>
          </a:r>
          <a:r>
            <a:rPr lang="en-GB" sz="1400" b="0" u="none" kern="0" baseline="0">
              <a:effectLst/>
              <a:latin typeface="Arial" panose="020B0604020202020204" pitchFamily="34" charset="0"/>
              <a:ea typeface="Times New Roman" panose="02020603050405020304" pitchFamily="18" charset="0"/>
              <a:cs typeface="Arial" panose="020B0604020202020204" pitchFamily="34" charset="0"/>
            </a:rPr>
            <a:t> applies only to the </a:t>
          </a:r>
          <a:r>
            <a:rPr lang="en-GB" sz="1400" b="0" u="none" kern="0">
              <a:effectLst/>
              <a:latin typeface="Arial" panose="020B0604020202020204" pitchFamily="34" charset="0"/>
              <a:ea typeface="Times New Roman" panose="02020603050405020304" pitchFamily="18" charset="0"/>
              <a:cs typeface="Arial" panose="020B0604020202020204" pitchFamily="34" charset="0"/>
            </a:rPr>
            <a:t>5 mandatory boxes:</a:t>
          </a:r>
          <a:endParaRPr lang="en-GB" sz="1400" b="0" u="none" kern="100">
            <a:effectLst/>
            <a:latin typeface="Arial" panose="020B0604020202020204" pitchFamily="34" charset="0"/>
            <a:ea typeface="Aptos" panose="020B0004020202020204" pitchFamily="34" charset="0"/>
            <a:cs typeface="Arial" panose="020B0604020202020204" pitchFamily="34" charset="0"/>
          </a:endParaRPr>
        </a:p>
        <a:p>
          <a:pPr marL="828000" lvl="3" indent="-360000">
            <a:lnSpc>
              <a:spcPct val="115000"/>
            </a:lnSpc>
            <a:spcAft>
              <a:spcPts val="800"/>
            </a:spcAft>
            <a:buFont typeface="+mj-lt"/>
            <a:buAutoNum type="arabicPeriod"/>
          </a:pPr>
          <a:r>
            <a:rPr lang="en-GB" sz="1400" b="0" u="none" kern="0">
              <a:effectLst/>
              <a:latin typeface="Arial" panose="020B0604020202020204" pitchFamily="34" charset="0"/>
              <a:ea typeface="Times New Roman" panose="02020603050405020304" pitchFamily="18" charset="0"/>
              <a:cs typeface="Arial" panose="020B0604020202020204" pitchFamily="34" charset="0"/>
            </a:rPr>
            <a:t>Origins and destination</a:t>
          </a:r>
          <a:endParaRPr lang="en-GB" sz="1400" b="0" u="none" kern="100">
            <a:effectLst/>
            <a:latin typeface="Arial" panose="020B0604020202020204" pitchFamily="34" charset="0"/>
            <a:ea typeface="Aptos" panose="020B0004020202020204" pitchFamily="34" charset="0"/>
            <a:cs typeface="Arial" panose="020B0604020202020204" pitchFamily="34" charset="0"/>
          </a:endParaRPr>
        </a:p>
        <a:p>
          <a:pPr marL="828000" lvl="3" indent="-360000">
            <a:lnSpc>
              <a:spcPct val="115000"/>
            </a:lnSpc>
            <a:spcAft>
              <a:spcPts val="800"/>
            </a:spcAft>
            <a:buFont typeface="+mj-lt"/>
            <a:buAutoNum type="arabicPeriod"/>
          </a:pPr>
          <a:r>
            <a:rPr lang="en-GB" sz="1400" b="0" u="none" kern="0">
              <a:effectLst/>
              <a:latin typeface="Arial" panose="020B0604020202020204" pitchFamily="34" charset="0"/>
              <a:ea typeface="Times New Roman" panose="02020603050405020304" pitchFamily="18" charset="0"/>
              <a:cs typeface="Arial" panose="020B0604020202020204" pitchFamily="34" charset="0"/>
            </a:rPr>
            <a:t>EWC code</a:t>
          </a:r>
        </a:p>
        <a:p>
          <a:pPr marL="828000" lvl="3" indent="-360000">
            <a:lnSpc>
              <a:spcPct val="115000"/>
            </a:lnSpc>
            <a:spcAft>
              <a:spcPts val="800"/>
            </a:spcAft>
            <a:buFont typeface="+mj-lt"/>
            <a:buAutoNum type="arabicPeriod"/>
          </a:pPr>
          <a:r>
            <a:rPr lang="en-GB" sz="1400" u="none" kern="0">
              <a:effectLst/>
              <a:latin typeface="Arial" panose="020B0604020202020204" pitchFamily="34" charset="0"/>
              <a:ea typeface="Times New Roman" panose="02020603050405020304" pitchFamily="18" charset="0"/>
              <a:cs typeface="Arial" panose="020B0604020202020204" pitchFamily="34" charset="0"/>
            </a:rPr>
            <a:t>Disposal and</a:t>
          </a:r>
          <a:r>
            <a:rPr lang="en-GB" sz="1400" u="none" kern="0" baseline="0">
              <a:effectLst/>
              <a:latin typeface="Arial" panose="020B0604020202020204" pitchFamily="34" charset="0"/>
              <a:ea typeface="Times New Roman" panose="02020603050405020304" pitchFamily="18" charset="0"/>
              <a:cs typeface="Arial" panose="020B0604020202020204" pitchFamily="34" charset="0"/>
            </a:rPr>
            <a:t> </a:t>
          </a:r>
          <a:r>
            <a:rPr lang="en-GB" sz="1400" u="none" kern="0">
              <a:effectLst/>
              <a:latin typeface="Arial" panose="020B0604020202020204" pitchFamily="34" charset="0"/>
              <a:ea typeface="Times New Roman" panose="02020603050405020304" pitchFamily="18" charset="0"/>
              <a:cs typeface="Arial" panose="020B0604020202020204" pitchFamily="34" charset="0"/>
            </a:rPr>
            <a:t>Recovery</a:t>
          </a:r>
          <a:r>
            <a:rPr lang="en-GB" sz="1400" u="none" kern="0" baseline="0">
              <a:effectLst/>
              <a:latin typeface="Arial" panose="020B0604020202020204" pitchFamily="34" charset="0"/>
              <a:ea typeface="Times New Roman" panose="02020603050405020304" pitchFamily="18" charset="0"/>
              <a:cs typeface="Arial" panose="020B0604020202020204" pitchFamily="34" charset="0"/>
            </a:rPr>
            <a:t> </a:t>
          </a:r>
          <a:r>
            <a:rPr lang="en-GB" sz="1400" u="none" kern="0">
              <a:effectLst/>
              <a:latin typeface="Arial" panose="020B0604020202020204" pitchFamily="34" charset="0"/>
              <a:ea typeface="Times New Roman" panose="02020603050405020304" pitchFamily="18" charset="0"/>
              <a:cs typeface="Arial" panose="020B0604020202020204" pitchFamily="34" charset="0"/>
            </a:rPr>
            <a:t>code</a:t>
          </a:r>
          <a:endParaRPr lang="en-GB" sz="1400" u="none" kern="100">
            <a:effectLst/>
            <a:latin typeface="Arial" panose="020B0604020202020204" pitchFamily="34" charset="0"/>
            <a:ea typeface="Aptos" panose="020B0004020202020204" pitchFamily="34" charset="0"/>
            <a:cs typeface="Arial" panose="020B0604020202020204" pitchFamily="34" charset="0"/>
          </a:endParaRPr>
        </a:p>
        <a:p>
          <a:pPr marL="828000" lvl="3" indent="-360000">
            <a:lnSpc>
              <a:spcPct val="115000"/>
            </a:lnSpc>
            <a:spcAft>
              <a:spcPts val="800"/>
            </a:spcAft>
            <a:buFont typeface="+mj-lt"/>
            <a:buAutoNum type="arabicPeriod"/>
          </a:pPr>
          <a:r>
            <a:rPr lang="en-GB" sz="1400" u="none" kern="0">
              <a:effectLst/>
              <a:latin typeface="Arial" panose="020B0604020202020204" pitchFamily="34" charset="0"/>
              <a:ea typeface="Times New Roman" panose="02020603050405020304" pitchFamily="18" charset="0"/>
              <a:cs typeface="Arial" panose="020B0604020202020204" pitchFamily="34" charset="0"/>
            </a:rPr>
            <a:t>State</a:t>
          </a:r>
          <a:endParaRPr lang="en-GB" sz="1400" u="none" kern="100">
            <a:effectLst/>
            <a:latin typeface="Arial" panose="020B0604020202020204" pitchFamily="34" charset="0"/>
            <a:ea typeface="Aptos" panose="020B0004020202020204" pitchFamily="34" charset="0"/>
            <a:cs typeface="Arial" panose="020B0604020202020204" pitchFamily="34" charset="0"/>
          </a:endParaRPr>
        </a:p>
        <a:p>
          <a:pPr marL="828000" lvl="3" indent="-360000">
            <a:lnSpc>
              <a:spcPct val="115000"/>
            </a:lnSpc>
            <a:spcAft>
              <a:spcPts val="800"/>
            </a:spcAft>
            <a:buFont typeface="+mj-lt"/>
            <a:buAutoNum type="arabicPeriod"/>
          </a:pPr>
          <a:r>
            <a:rPr lang="en-GB" sz="1400" u="none" kern="0">
              <a:effectLst/>
              <a:latin typeface="Arial" panose="020B0604020202020204" pitchFamily="34" charset="0"/>
              <a:ea typeface="Times New Roman" panose="02020603050405020304" pitchFamily="18" charset="0"/>
              <a:cs typeface="Arial" panose="020B0604020202020204" pitchFamily="34" charset="0"/>
            </a:rPr>
            <a:t>Tonnes</a:t>
          </a:r>
        </a:p>
        <a:p>
          <a:pPr marL="36000">
            <a:lnSpc>
              <a:spcPct val="115000"/>
            </a:lnSpc>
            <a:spcAft>
              <a:spcPts val="800"/>
            </a:spcAft>
            <a:buNone/>
          </a:pPr>
          <a:r>
            <a:rPr lang="en-GB" sz="1600" b="1" u="none" kern="0">
              <a:effectLst/>
              <a:latin typeface="Arial" panose="020B0604020202020204" pitchFamily="34" charset="0"/>
              <a:ea typeface="Times New Roman" panose="02020603050405020304" pitchFamily="18" charset="0"/>
              <a:cs typeface="Arial" panose="020B0604020202020204" pitchFamily="34" charset="0"/>
            </a:rPr>
            <a:t>Entering waste data:</a:t>
          </a:r>
        </a:p>
        <a:p>
          <a:pPr marL="180000" marR="0" lvl="2" indent="0" defTabSz="914400" eaLnBrk="1" fontAlgn="auto" latinLnBrk="0" hangingPunct="1">
            <a:lnSpc>
              <a:spcPct val="115000"/>
            </a:lnSpc>
            <a:spcBef>
              <a:spcPts val="0"/>
            </a:spcBef>
            <a:spcAft>
              <a:spcPts val="800"/>
            </a:spcAft>
            <a:buClrTx/>
            <a:buSzTx/>
            <a:buFont typeface="Arial" panose="020B0604020202020204" pitchFamily="34" charset="0"/>
            <a:buNone/>
            <a:tabLst/>
            <a:defRPr/>
          </a:pPr>
          <a:r>
            <a:rPr kumimoji="0" lang="en-GB" sz="14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rPr>
            <a:t>⛔ Due to the standalone spreadsheet format, entries containing asterisks (*) may not be detected as errors</a:t>
          </a:r>
          <a:r>
            <a:rPr kumimoji="0" lang="en-GB" sz="1400" b="0" i="0" u="none" strike="noStrike" kern="0" cap="none" spc="0" normalizeH="0" baseline="0" noProof="0">
              <a:ln>
                <a:noFill/>
              </a:ln>
              <a:solidFill>
                <a:srgbClr val="A52A2A"/>
              </a:solidFill>
              <a:effectLst/>
              <a:uLnTx/>
              <a:uFillTx/>
              <a:latin typeface="Arial" panose="020B0604020202020204" pitchFamily="34" charset="0"/>
              <a:ea typeface="Times New Roman" panose="02020603050405020304" pitchFamily="18" charset="0"/>
              <a:cs typeface="Arial" panose="020B0604020202020204" pitchFamily="34" charset="0"/>
            </a:rPr>
            <a:t>. Please do not use these characters when completing the form.</a:t>
          </a:r>
          <a:endParaRPr lang="en-GB" sz="1400" b="0" u="none">
            <a:solidFill>
              <a:schemeClr val="dk1"/>
            </a:solidFill>
            <a:effectLst/>
            <a:latin typeface="Arial" panose="020B0604020202020204" pitchFamily="34" charset="0"/>
            <a:ea typeface="+mn-ea"/>
            <a:cs typeface="Arial" panose="020B0604020202020204" pitchFamily="34" charset="0"/>
          </a:endParaRPr>
        </a:p>
        <a:p>
          <a:pPr marL="531450" marR="0" lvl="2" indent="-342900" defTabSz="914400" eaLnBrk="1" fontAlgn="auto" latinLnBrk="0" hangingPunct="1">
            <a:lnSpc>
              <a:spcPct val="115000"/>
            </a:lnSpc>
            <a:spcBef>
              <a:spcPts val="0"/>
            </a:spcBef>
            <a:spcAft>
              <a:spcPts val="800"/>
            </a:spcAft>
            <a:buClrTx/>
            <a:buSzTx/>
            <a:buFont typeface="+mj-lt"/>
            <a:buAutoNum type="arabicPeriod"/>
            <a:tabLst/>
            <a:defRPr/>
          </a:pPr>
          <a:r>
            <a:rPr lang="en-GB" sz="1400" b="0" u="none">
              <a:solidFill>
                <a:schemeClr val="dk1"/>
              </a:solidFill>
              <a:effectLst/>
              <a:latin typeface="Arial" panose="020B0604020202020204" pitchFamily="34" charset="0"/>
              <a:ea typeface="+mn-ea"/>
              <a:cs typeface="Arial" panose="020B0604020202020204" pitchFamily="34" charset="0"/>
            </a:rPr>
            <a:t>Submit a single total tonnage for the reporting period where appropriate.</a:t>
          </a:r>
          <a:endParaRPr lang="en-GB" sz="1400" b="0" u="none">
            <a:effectLst/>
            <a:latin typeface="Arial" panose="020B0604020202020204" pitchFamily="34" charset="0"/>
            <a:cs typeface="Arial" panose="020B0604020202020204" pitchFamily="34" charset="0"/>
          </a:endParaRPr>
        </a:p>
        <a:p>
          <a:pPr marL="522900" lvl="3" indent="-342900">
            <a:lnSpc>
              <a:spcPct val="115000"/>
            </a:lnSpc>
            <a:spcAft>
              <a:spcPts val="800"/>
            </a:spcAft>
            <a:buFont typeface="+mj-lt"/>
            <a:buAutoNum type="arabicPeriod" startAt="2"/>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You may combine entries if origin</a:t>
          </a:r>
          <a:r>
            <a:rPr lang="en-GB" sz="1400" b="0"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or destination and all other information (</a:t>
          </a: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codes and types) are the same. </a:t>
          </a:r>
        </a:p>
        <a:p>
          <a:pPr marL="522900" lvl="3" indent="-342900">
            <a:lnSpc>
              <a:spcPct val="115000"/>
            </a:lnSpc>
            <a:spcAft>
              <a:spcPts val="800"/>
            </a:spcAft>
            <a:buFont typeface="+mj-lt"/>
            <a:buAutoNum type="arabicPeriod" startAt="2"/>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Individual dates are not relevant, tonnage declaration is for the reporting period only.</a:t>
          </a:r>
        </a:p>
        <a:p>
          <a:pPr marL="522900" lvl="1" indent="-342900">
            <a:lnSpc>
              <a:spcPct val="115000"/>
            </a:lnSpc>
            <a:spcAft>
              <a:spcPts val="800"/>
            </a:spcAft>
            <a:buFont typeface="+mj-lt"/>
            <a:buAutoNum type="arabicPeriod" startAt="4"/>
          </a:pPr>
          <a:r>
            <a:rPr lang="en-GB" sz="14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Entry Fields:</a:t>
          </a: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Click on the green title boxes for more information about each entry</a:t>
          </a:r>
          <a:r>
            <a:rPr lang="en-GB" sz="1400" b="0"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required</a:t>
          </a: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a:t>
          </a:r>
        </a:p>
        <a:p>
          <a:pPr marL="522900" lvl="1" indent="-342900">
            <a:lnSpc>
              <a:spcPct val="115000"/>
            </a:lnSpc>
            <a:spcAft>
              <a:spcPts val="800"/>
            </a:spcAft>
            <a:buFont typeface="+mj-lt"/>
            <a:buAutoNum type="arabicPeriod" startAt="4"/>
          </a:pPr>
          <a:r>
            <a:rPr lang="en-GB" sz="14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Use</a:t>
          </a:r>
          <a:r>
            <a:rPr lang="en-GB" sz="1400" b="1"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drop down lists except Tonnage amounts:</a:t>
          </a:r>
          <a:endParaRPr lang="en-GB" sz="14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957150" lvl="2" indent="-400050">
            <a:lnSpc>
              <a:spcPct val="115000"/>
            </a:lnSpc>
            <a:spcAft>
              <a:spcPts val="800"/>
            </a:spcAft>
            <a:buFont typeface="+mj-lt"/>
            <a:buAutoNum type="romanLcPeriod"/>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Origin or Destination (drop-down).</a:t>
          </a:r>
        </a:p>
        <a:p>
          <a:pPr marL="957150" lvl="2" indent="-400050">
            <a:lnSpc>
              <a:spcPct val="115000"/>
            </a:lnSpc>
            <a:spcAft>
              <a:spcPts val="800"/>
            </a:spcAft>
            <a:buFont typeface="+mj-lt"/>
            <a:buAutoNum type="romanLcPeriod"/>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EWC code (drop-down) Enter (6) six digits with no spaces, or additional characters (e.g. 010101), or enter full code with its description exactly as shown in the dropdown list.</a:t>
          </a:r>
        </a:p>
        <a:p>
          <a:pPr marL="957150" lvl="2" indent="-400050">
            <a:lnSpc>
              <a:spcPct val="115000"/>
            </a:lnSpc>
            <a:spcAft>
              <a:spcPts val="800"/>
            </a:spcAft>
            <a:buFont typeface="+mj-lt"/>
            <a:buAutoNum type="romanLcPeriod"/>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Disposal or recovery code (drop-down) Enter code exactly as shown in the dropdown list. Descriptions are not accepted and will cause an error.</a:t>
          </a:r>
        </a:p>
        <a:p>
          <a:pPr marL="957150" lvl="2" indent="-400050">
            <a:lnSpc>
              <a:spcPct val="115000"/>
            </a:lnSpc>
            <a:spcAft>
              <a:spcPts val="800"/>
            </a:spcAft>
            <a:buFont typeface="+mj-lt"/>
            <a:buAutoNum type="romanLcPeriod"/>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Municipal source (select Yes / No).</a:t>
          </a:r>
        </a:p>
        <a:p>
          <a:pPr marL="957150" lvl="2" indent="-400050">
            <a:lnSpc>
              <a:spcPct val="115000"/>
            </a:lnSpc>
            <a:spcAft>
              <a:spcPts val="800"/>
            </a:spcAft>
            <a:buFont typeface="+mj-lt"/>
            <a:buAutoNum type="romanLcPeriod"/>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Degradable (select</a:t>
          </a:r>
          <a:r>
            <a:rPr lang="en-GB" sz="1400" b="0"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Yes / No).</a:t>
          </a:r>
        </a:p>
        <a:p>
          <a:pPr marL="957150" lvl="2" indent="-400050">
            <a:lnSpc>
              <a:spcPct val="115000"/>
            </a:lnSpc>
            <a:spcAft>
              <a:spcPts val="800"/>
            </a:spcAft>
            <a:buFont typeface="+mj-lt"/>
            <a:buAutoNum type="romanLcPeriod"/>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From Another Activity (Waste Received page only)</a:t>
          </a:r>
          <a:r>
            <a:rPr lang="en-GB" sz="1400" b="0"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Select ‘No Facility’ if this is not applicable, or select ‘Unknown’ if it applies but the facility is not known.</a:t>
          </a:r>
          <a:endPar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957150" lvl="2" indent="-400050">
            <a:lnSpc>
              <a:spcPct val="115000"/>
            </a:lnSpc>
            <a:spcAft>
              <a:spcPts val="800"/>
            </a:spcAft>
            <a:buFont typeface="+mj-lt"/>
            <a:buAutoNum type="romanLcPeriod"/>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State (drop-down).</a:t>
          </a:r>
        </a:p>
        <a:p>
          <a:pPr marL="957150" lvl="2" indent="-400050">
            <a:lnSpc>
              <a:spcPct val="115000"/>
            </a:lnSpc>
            <a:spcAft>
              <a:spcPts val="800"/>
            </a:spcAft>
            <a:buFont typeface="+mj-lt"/>
            <a:buAutoNum type="romanLcPeriod"/>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Tonnes:</a:t>
          </a:r>
          <a:r>
            <a:rPr lang="en-GB" sz="1400" b="0"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Enter in tonnes, not kilograms:</a:t>
          </a:r>
        </a:p>
        <a:p>
          <a:pPr marL="1323450" lvl="4" indent="-400050">
            <a:lnSpc>
              <a:spcPct val="115000"/>
            </a:lnSpc>
            <a:spcAft>
              <a:spcPts val="800"/>
            </a:spcAft>
            <a:buFont typeface="Arial" panose="020B0604020202020204" pitchFamily="34" charset="0"/>
            <a:buChar char="•"/>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Any rows where the tonnage value is missing,</a:t>
          </a:r>
          <a:r>
            <a:rPr lang="en-GB" sz="1400" b="0"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left blank or 0 (zero) will be excluded from processing and will not be subject to validation checks.</a:t>
          </a:r>
        </a:p>
        <a:p>
          <a:pPr marL="1323450" lvl="4" indent="-400050">
            <a:lnSpc>
              <a:spcPct val="115000"/>
            </a:lnSpc>
            <a:spcAft>
              <a:spcPts val="800"/>
            </a:spcAft>
            <a:buFont typeface="Arial" panose="020B0604020202020204" pitchFamily="34" charset="0"/>
            <a:buChar char="•"/>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Data may remain on the form if it is not relevant for the reporting period being submitted, provided the tonnage field is either blank or 0 (zero).</a:t>
          </a:r>
        </a:p>
        <a:p>
          <a:pPr marL="607500" lvl="2" indent="-342900">
            <a:lnSpc>
              <a:spcPct val="115000"/>
            </a:lnSpc>
            <a:spcAft>
              <a:spcPts val="800"/>
            </a:spcAft>
            <a:buFont typeface="+mj-lt"/>
            <a:buAutoNum type="arabicPeriod" startAt="6"/>
          </a:pPr>
          <a:r>
            <a:rPr lang="en-GB" sz="1400" b="0"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Pre-treatment (if applicable).</a:t>
          </a:r>
        </a:p>
        <a:p>
          <a:pPr marL="607500" lvl="2" indent="-342900">
            <a:lnSpc>
              <a:spcPct val="115000"/>
            </a:lnSpc>
            <a:spcAft>
              <a:spcPts val="800"/>
            </a:spcAft>
            <a:buFont typeface="+mj-lt"/>
            <a:buAutoNum type="arabicPeriod" startAt="6"/>
          </a:pPr>
          <a:r>
            <a:rPr lang="en-GB" sz="14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Check for</a:t>
          </a:r>
          <a:r>
            <a:rPr lang="en-GB" sz="1400" b="1"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validation section for errors and correct before submission. 'Site Information' page will also tell you if there are any rows remaining with errors to correct.</a:t>
          </a:r>
        </a:p>
        <a:p>
          <a:pPr marL="36000" lvl="1" indent="-228600">
            <a:lnSpc>
              <a:spcPct val="115000"/>
            </a:lnSpc>
            <a:spcAft>
              <a:spcPts val="800"/>
            </a:spcAft>
            <a:buFont typeface="+mj-lt"/>
            <a:buAutoNum type="arabicPeriod" startAt="4"/>
          </a:pPr>
          <a:endParaRPr lang="en-GB" sz="600" kern="100">
            <a:effectLst/>
            <a:latin typeface="Arial" panose="020B0604020202020204" pitchFamily="34" charset="0"/>
            <a:ea typeface="Aptos" panose="020B0004020202020204" pitchFamily="34" charset="0"/>
            <a:cs typeface="Arial" panose="020B0604020202020204" pitchFamily="34" charset="0"/>
          </a:endParaRPr>
        </a:p>
        <a:p>
          <a:pPr marL="36000" algn="l">
            <a:lnSpc>
              <a:spcPct val="115000"/>
            </a:lnSpc>
            <a:spcAft>
              <a:spcPts val="800"/>
            </a:spcAft>
            <a:buNone/>
          </a:pPr>
          <a:r>
            <a:rPr lang="en-GB" sz="18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Complete the Technical Competence page:</a:t>
          </a:r>
          <a:endParaRPr lang="en-GB" sz="1800" u="none"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algn="l">
            <a:lnSpc>
              <a:spcPct val="115000"/>
            </a:lnSpc>
            <a:spcAft>
              <a:spcPts val="800"/>
            </a:spcAft>
            <a:buNone/>
          </a:pPr>
          <a:r>
            <a:rPr lang="en-GB" sz="1400" b="1" kern="0">
              <a:solidFill>
                <a:srgbClr val="A52A2A"/>
              </a:solidFill>
              <a:effectLst/>
              <a:latin typeface="Arial" panose="020B0604020202020204" pitchFamily="34" charset="0"/>
              <a:ea typeface="Times New Roman" panose="02020603050405020304" pitchFamily="18" charset="0"/>
              <a:cs typeface="Arial" panose="020B0604020202020204" pitchFamily="34" charset="0"/>
            </a:rPr>
            <a:t>This has an automatic validation.</a:t>
          </a:r>
          <a:r>
            <a:rPr lang="en-GB" sz="1400" b="1" kern="0" baseline="0">
              <a:solidFill>
                <a:srgbClr val="A52A2A"/>
              </a:solidFill>
              <a:effectLst/>
              <a:latin typeface="Arial" panose="020B0604020202020204" pitchFamily="34" charset="0"/>
              <a:ea typeface="Times New Roman" panose="02020603050405020304" pitchFamily="18" charset="0"/>
              <a:cs typeface="Arial" panose="020B0604020202020204" pitchFamily="34" charset="0"/>
            </a:rPr>
            <a:t> </a:t>
          </a:r>
          <a:r>
            <a:rPr lang="en-GB" sz="1400" b="1" kern="0">
              <a:solidFill>
                <a:srgbClr val="A52A2A"/>
              </a:solidFill>
              <a:effectLst/>
              <a:latin typeface="Arial" panose="020B0604020202020204" pitchFamily="34" charset="0"/>
              <a:ea typeface="Times New Roman" panose="02020603050405020304" pitchFamily="18" charset="0"/>
              <a:cs typeface="Arial" panose="020B0604020202020204" pitchFamily="34" charset="0"/>
            </a:rPr>
            <a:t>Correct errors when they appear.</a:t>
          </a:r>
          <a:endParaRPr lang="en-GB" sz="1400" b="0" kern="100">
            <a:solidFill>
              <a:srgbClr val="A52A2A"/>
            </a:solidFill>
            <a:effectLst/>
            <a:latin typeface="Arial" panose="020B0604020202020204" pitchFamily="34" charset="0"/>
            <a:ea typeface="Times New Roman" panose="02020603050405020304" pitchFamily="18" charset="0"/>
            <a:cs typeface="Arial" panose="020B0604020202020204" pitchFamily="34" charset="0"/>
          </a:endParaRPr>
        </a:p>
        <a:p>
          <a:pPr marL="36000" algn="l">
            <a:lnSpc>
              <a:spcPct val="115000"/>
            </a:lnSpc>
            <a:spcAft>
              <a:spcPts val="800"/>
            </a:spcAft>
            <a:buNone/>
          </a:pPr>
          <a:r>
            <a:rPr kumimoji="0" lang="en-GB" sz="1400" b="0" i="0" u="none" strike="noStrike" kern="0" cap="none" spc="0" normalizeH="0" baseline="0" noProof="0">
              <a:ln>
                <a:noFill/>
              </a:ln>
              <a:solidFill>
                <a:sysClr val="windowText" lastClr="000000"/>
              </a:solidFill>
              <a:effectLst/>
              <a:uLnTx/>
              <a:uFillTx/>
              <a:latin typeface="Arial" panose="020B0604020202020204" pitchFamily="34" charset="0"/>
              <a:ea typeface="Aptos" panose="020B0004020202020204" pitchFamily="34" charset="0"/>
              <a:cs typeface="Arial" panose="020B0604020202020204" pitchFamily="34" charset="0"/>
            </a:rPr>
            <a:t>Facilities whose main permit is exempt from providing this data must select “No Scheme”. If the facility carries out additional waste activities that are not exempt, this must be declared Yes / No and the relevant scheme selected.</a:t>
          </a:r>
          <a:endParaRPr lang="en-GB" sz="1400" b="0" kern="0">
            <a:effectLst/>
            <a:latin typeface="Arial" panose="020B0604020202020204" pitchFamily="34" charset="0"/>
            <a:ea typeface="Times New Roman" panose="02020603050405020304" pitchFamily="18" charset="0"/>
            <a:cs typeface="Arial" panose="020B0604020202020204" pitchFamily="34" charset="0"/>
          </a:endParaRPr>
        </a:p>
        <a:p>
          <a:pPr marL="36000">
            <a:lnSpc>
              <a:spcPct val="115000"/>
            </a:lnSpc>
            <a:spcAft>
              <a:spcPts val="800"/>
            </a:spcAft>
            <a:buNone/>
          </a:pPr>
          <a:r>
            <a:rPr lang="en-GB" sz="1400" b="0" kern="0">
              <a:effectLst/>
              <a:latin typeface="Arial" panose="020B0604020202020204" pitchFamily="34" charset="0"/>
              <a:ea typeface="Times New Roman" panose="02020603050405020304" pitchFamily="18" charset="0"/>
              <a:cs typeface="Arial" panose="020B0604020202020204" pitchFamily="34" charset="0"/>
            </a:rPr>
            <a:t>Select one</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of the 4 (four) </a:t>
          </a:r>
          <a:r>
            <a:rPr lang="en-GB" sz="1400" b="0" kern="0">
              <a:effectLst/>
              <a:latin typeface="Arial" panose="020B0604020202020204" pitchFamily="34" charset="0"/>
              <a:ea typeface="Times New Roman" panose="02020603050405020304" pitchFamily="18" charset="0"/>
              <a:cs typeface="Arial" panose="020B0604020202020204" pitchFamily="34" charset="0"/>
            </a:rPr>
            <a:t>options and complete all required fields:</a:t>
          </a:r>
          <a:endParaRPr lang="en-GB" sz="1400" b="0" kern="100">
            <a:effectLst/>
            <a:latin typeface="Arial" panose="020B0604020202020204" pitchFamily="34" charset="0"/>
            <a:ea typeface="Aptos" panose="020B0004020202020204" pitchFamily="34" charset="0"/>
            <a:cs typeface="Arial" panose="020B0604020202020204" pitchFamily="34" charset="0"/>
          </a:endParaRPr>
        </a:p>
        <a:p>
          <a:pPr marL="262800" lvl="1" indent="-342900">
            <a:lnSpc>
              <a:spcPct val="115000"/>
            </a:lnSpc>
            <a:spcAft>
              <a:spcPts val="800"/>
            </a:spcAft>
            <a:buFont typeface="+mj-lt"/>
            <a:buAutoNum type="arabicPeriod"/>
            <a:tabLst>
              <a:tab pos="4572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No TCM</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Change Since Last Return. You must select this if there has been no change in information since your last submission.</a:t>
          </a:r>
          <a:endParaRPr lang="en-GB" sz="1400" b="0" kern="0">
            <a:effectLst/>
            <a:latin typeface="Arial" panose="020B0604020202020204" pitchFamily="34" charset="0"/>
            <a:ea typeface="Times New Roman" panose="02020603050405020304" pitchFamily="18" charset="0"/>
            <a:cs typeface="Arial" panose="020B0604020202020204" pitchFamily="34" charset="0"/>
          </a:endParaRPr>
        </a:p>
        <a:p>
          <a:pPr marL="262800" lvl="1" indent="-342900">
            <a:lnSpc>
              <a:spcPct val="115000"/>
            </a:lnSpc>
            <a:spcAft>
              <a:spcPts val="800"/>
            </a:spcAft>
            <a:buFont typeface="+mj-lt"/>
            <a:buAutoNum type="arabicPeriod"/>
            <a:tabLst>
              <a:tab pos="4572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NO</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SCHEME</a:t>
          </a:r>
          <a:endParaRPr lang="en-GB" sz="1400" b="0" kern="100">
            <a:effectLst/>
            <a:latin typeface="Arial" panose="020B0604020202020204" pitchFamily="34" charset="0"/>
            <a:ea typeface="Aptos" panose="020B0004020202020204" pitchFamily="34" charset="0"/>
            <a:cs typeface="Arial" panose="020B0604020202020204" pitchFamily="34" charset="0"/>
          </a:endParaRPr>
        </a:p>
        <a:p>
          <a:pPr marL="262800" lvl="1" indent="-342900">
            <a:lnSpc>
              <a:spcPct val="115000"/>
            </a:lnSpc>
            <a:spcAft>
              <a:spcPts val="800"/>
            </a:spcAft>
            <a:buFont typeface="+mj-lt"/>
            <a:buAutoNum type="arabicPeriod"/>
            <a:tabLst>
              <a:tab pos="4572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WAMITAB / CIWM:</a:t>
          </a:r>
          <a:endParaRPr lang="en-GB" sz="1400" b="0" kern="100">
            <a:solidFill>
              <a:srgbClr val="A52A2A"/>
            </a:solidFill>
            <a:effectLst/>
            <a:latin typeface="Arial" panose="020B0604020202020204" pitchFamily="34" charset="0"/>
            <a:ea typeface="Aptos" panose="020B0004020202020204" pitchFamily="34" charset="0"/>
            <a:cs typeface="Arial" panose="020B0604020202020204" pitchFamily="34" charset="0"/>
          </a:endParaRPr>
        </a:p>
        <a:p>
          <a:pPr marL="666000" lvl="4" indent="-342000">
            <a:lnSpc>
              <a:spcPct val="115000"/>
            </a:lnSpc>
            <a:spcAft>
              <a:spcPts val="800"/>
            </a:spcAft>
            <a:buFont typeface="Arial" panose="020B0604020202020204" pitchFamily="34" charset="0"/>
            <a:buChar char="•"/>
            <a:tabLst>
              <a:tab pos="9144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Enter Technical Competence Manager name(s). Names must include a forename and surname and start with capital letters.</a:t>
          </a:r>
          <a:endParaRPr lang="en-GB" sz="1400" b="0" kern="100">
            <a:effectLst/>
            <a:latin typeface="Arial" panose="020B0604020202020204" pitchFamily="34" charset="0"/>
            <a:ea typeface="Aptos" panose="020B0004020202020204" pitchFamily="34" charset="0"/>
            <a:cs typeface="Arial" panose="020B0604020202020204" pitchFamily="34" charset="0"/>
          </a:endParaRPr>
        </a:p>
        <a:p>
          <a:pPr marL="666000" lvl="4" indent="-342000">
            <a:lnSpc>
              <a:spcPct val="115000"/>
            </a:lnSpc>
            <a:spcAft>
              <a:spcPts val="800"/>
            </a:spcAft>
            <a:buFont typeface="Arial" panose="020B0604020202020204" pitchFamily="34" charset="0"/>
            <a:buChar char="•"/>
            <a:tabLst>
              <a:tab pos="9144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Technical Competence Manager date(s) of birth.</a:t>
          </a:r>
          <a:endParaRPr lang="en-GB" sz="1400" b="0" kern="100">
            <a:effectLst/>
            <a:latin typeface="Arial" panose="020B0604020202020204" pitchFamily="34" charset="0"/>
            <a:ea typeface="Aptos" panose="020B0004020202020204" pitchFamily="34" charset="0"/>
            <a:cs typeface="Arial" panose="020B0604020202020204" pitchFamily="34" charset="0"/>
          </a:endParaRPr>
        </a:p>
        <a:p>
          <a:pPr marL="208800" lvl="0" indent="-342900">
            <a:lnSpc>
              <a:spcPct val="115000"/>
            </a:lnSpc>
            <a:spcAft>
              <a:spcPts val="800"/>
            </a:spcAft>
            <a:buFont typeface="+mj-lt"/>
            <a:buAutoNum type="arabicPeriod" startAt="4"/>
            <a:tabLst>
              <a:tab pos="4572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EU SKILLS /ESA:</a:t>
          </a:r>
          <a:endParaRPr lang="en-GB" sz="1400" b="0" kern="100">
            <a:effectLst/>
            <a:latin typeface="Arial" panose="020B0604020202020204" pitchFamily="34" charset="0"/>
            <a:ea typeface="Aptos" panose="020B0004020202020204" pitchFamily="34" charset="0"/>
            <a:cs typeface="Arial" panose="020B0604020202020204" pitchFamily="34" charset="0"/>
          </a:endParaRPr>
        </a:p>
        <a:p>
          <a:pPr marL="666000" lvl="5" indent="-285750">
            <a:lnSpc>
              <a:spcPct val="115000"/>
            </a:lnSpc>
            <a:spcAft>
              <a:spcPts val="800"/>
            </a:spcAft>
            <a:buFont typeface="Arial" panose="020B0604020202020204" pitchFamily="34" charset="0"/>
            <a:buChar char="•"/>
          </a:pP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Select an Accreditation body from drop down</a:t>
          </a:r>
          <a:r>
            <a:rPr lang="en-GB" sz="1400" b="0" kern="0" baseline="0">
              <a:solidFill>
                <a:schemeClr val="dk1"/>
              </a:solidFill>
              <a:effectLst/>
              <a:latin typeface="Arial" panose="020B0604020202020204" pitchFamily="34" charset="0"/>
              <a:ea typeface="Times New Roman" panose="02020603050405020304" pitchFamily="18" charset="0"/>
              <a:cs typeface="Arial" panose="020B0604020202020204" pitchFamily="34" charset="0"/>
            </a:rPr>
            <a:t> box.</a:t>
          </a:r>
          <a:endParaRPr lang="en-GB" sz="1400" b="0" kern="100">
            <a:effectLst/>
            <a:latin typeface="Arial" panose="020B0604020202020204" pitchFamily="34" charset="0"/>
            <a:ea typeface="Aptos" panose="020B0004020202020204" pitchFamily="34" charset="0"/>
            <a:cs typeface="Arial" panose="020B0604020202020204" pitchFamily="34" charset="0"/>
          </a:endParaRPr>
        </a:p>
        <a:p>
          <a:pPr marL="666000" lvl="5" indent="-285750">
            <a:lnSpc>
              <a:spcPct val="115000"/>
            </a:lnSpc>
            <a:spcAft>
              <a:spcPts val="800"/>
            </a:spcAft>
            <a:buFont typeface="Arial" panose="020B0604020202020204" pitchFamily="34" charset="0"/>
            <a:buChar char="•"/>
          </a:pPr>
          <a:r>
            <a:rPr lang="en-GB" sz="1400" b="0" kern="0">
              <a:effectLst/>
              <a:latin typeface="Arial" panose="020B0604020202020204" pitchFamily="34" charset="0"/>
              <a:ea typeface="Times New Roman" panose="02020603050405020304" pitchFamily="18" charset="0"/>
              <a:cs typeface="Arial" panose="020B0604020202020204" pitchFamily="34" charset="0"/>
            </a:rPr>
            <a:t>Enter your Certification number.</a:t>
          </a:r>
        </a:p>
        <a:p>
          <a:pPr marL="0" lvl="2" indent="0">
            <a:lnSpc>
              <a:spcPct val="115000"/>
            </a:lnSpc>
            <a:spcAft>
              <a:spcPts val="800"/>
            </a:spcAft>
            <a:buFont typeface="Arial" panose="020B0604020202020204" pitchFamily="34" charset="0"/>
            <a:buNone/>
          </a:pPr>
          <a:r>
            <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Nil</a:t>
          </a:r>
          <a:r>
            <a:rPr lang="en-GB" sz="1400"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Returning sites must still complete this page.</a:t>
          </a:r>
          <a:br>
            <a:rPr lang="en-GB" sz="140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br>
          <a:endParaRPr lang="en-GB" sz="16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algn="l">
            <a:lnSpc>
              <a:spcPct val="115000"/>
            </a:lnSpc>
            <a:spcAft>
              <a:spcPts val="800"/>
            </a:spcAft>
            <a:buNone/>
          </a:pPr>
          <a:r>
            <a:rPr lang="en-GB" sz="16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Step 5: Validate and Submit:</a:t>
          </a:r>
          <a:endParaRPr lang="en-GB" sz="1600" u="none"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a:lnSpc>
              <a:spcPct val="115000"/>
            </a:lnSpc>
            <a:spcAft>
              <a:spcPts val="800"/>
            </a:spcAft>
            <a:buNone/>
          </a:pPr>
          <a:r>
            <a:rPr lang="en-GB" sz="1400" b="1"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Return to the 'Site Information' page and review the validation section:</a:t>
          </a:r>
          <a:endParaRPr lang="en-GB"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20000" lvl="1" indent="-342900">
            <a:lnSpc>
              <a:spcPct val="115000"/>
            </a:lnSpc>
            <a:spcAft>
              <a:spcPts val="800"/>
            </a:spcAft>
            <a:buSzPct val="100000"/>
            <a:buFont typeface="+mj-lt"/>
            <a:buAutoNum type="arabicPeriod"/>
            <a:tabLst>
              <a:tab pos="457200" algn="l"/>
            </a:tabLst>
          </a:pPr>
          <a:r>
            <a:rPr lang="en-GB" sz="1400" b="0" kern="0">
              <a:effectLst/>
              <a:latin typeface="Arial" panose="020B0604020202020204" pitchFamily="34" charset="0"/>
              <a:ea typeface="Times New Roman" panose="02020603050405020304" pitchFamily="18" charset="0"/>
              <a:cs typeface="Arial" panose="020B0604020202020204" pitchFamily="34" charset="0"/>
            </a:rPr>
            <a:t>If validation section states no errors are</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present the please s</a:t>
          </a:r>
          <a:r>
            <a:rPr lang="en-GB" sz="1400" b="0" kern="0">
              <a:effectLst/>
              <a:latin typeface="Arial" panose="020B0604020202020204" pitchFamily="34" charset="0"/>
              <a:ea typeface="Times New Roman" panose="02020603050405020304" pitchFamily="18" charset="0"/>
              <a:cs typeface="Arial" panose="020B0604020202020204" pitchFamily="34" charset="0"/>
            </a:rPr>
            <a:t>ubmit</a:t>
          </a:r>
          <a:r>
            <a:rPr lang="en-GB" sz="1400" b="0" kern="0" baseline="0">
              <a:effectLst/>
              <a:latin typeface="Arial" panose="020B0604020202020204" pitchFamily="34" charset="0"/>
              <a:ea typeface="Times New Roman" panose="02020603050405020304" pitchFamily="18" charset="0"/>
              <a:cs typeface="Arial" panose="020B0604020202020204" pitchFamily="34" charset="0"/>
            </a:rPr>
            <a:t> or correct all errors before submission.</a:t>
          </a:r>
          <a:endParaRPr lang="en-GB" sz="1400" b="0" kern="100">
            <a:effectLst/>
            <a:latin typeface="Arial" panose="020B0604020202020204" pitchFamily="34" charset="0"/>
            <a:ea typeface="Aptos" panose="020B0004020202020204" pitchFamily="34" charset="0"/>
            <a:cs typeface="Arial" panose="020B0604020202020204" pitchFamily="34" charset="0"/>
          </a:endParaRPr>
        </a:p>
        <a:p>
          <a:pPr marL="720000" lvl="1" indent="-342900">
            <a:lnSpc>
              <a:spcPct val="115000"/>
            </a:lnSpc>
            <a:spcAft>
              <a:spcPts val="800"/>
            </a:spcAft>
            <a:buSzPct val="100000"/>
            <a:buFont typeface="+mj-lt"/>
            <a:buAutoNum type="arabicPeriod"/>
            <a:tabLst>
              <a:tab pos="457200" algn="l"/>
            </a:tabLst>
          </a:pPr>
          <a:r>
            <a:rPr lang="en-GB" sz="1400" b="1" kern="0">
              <a:solidFill>
                <a:srgbClr val="A52A2A"/>
              </a:solidFill>
              <a:effectLst/>
              <a:latin typeface="Arial" panose="020B0604020202020204" pitchFamily="34" charset="0"/>
              <a:ea typeface="Times New Roman" panose="02020603050405020304" pitchFamily="18" charset="0"/>
              <a:cs typeface="Arial" panose="020B0604020202020204" pitchFamily="34" charset="0"/>
            </a:rPr>
            <a:t>Ensure that you are on the 'Site Information' page at the point you save the return. </a:t>
          </a:r>
          <a:r>
            <a:rPr lang="en-GB" sz="1400" b="0"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This ensures the return reopens on the Site Information page before submission, allowing us to review validations quickly and respond efficiently</a:t>
          </a:r>
          <a:r>
            <a:rPr lang="en-GB" sz="1400" b="1"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a:t>
          </a:r>
        </a:p>
        <a:p>
          <a:pPr marL="720000" lvl="1" indent="-342900">
            <a:lnSpc>
              <a:spcPct val="115000"/>
            </a:lnSpc>
            <a:spcAft>
              <a:spcPts val="800"/>
            </a:spcAft>
            <a:buSzPct val="100000"/>
            <a:buFont typeface="+mj-lt"/>
            <a:buAutoNum type="arabicPeriod"/>
            <a:tabLst>
              <a:tab pos="457200" algn="l"/>
            </a:tabLst>
          </a:pPr>
          <a:r>
            <a:rPr lang="en-GB" sz="1400" b="0" kern="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Ensure you attatch the file in the original EXCEL file format. </a:t>
          </a:r>
        </a:p>
        <a:p>
          <a:pPr marL="720000" lvl="1" indent="-342900">
            <a:lnSpc>
              <a:spcPct val="115000"/>
            </a:lnSpc>
            <a:spcAft>
              <a:spcPts val="800"/>
            </a:spcAft>
            <a:buSzPct val="100000"/>
            <a:buFont typeface="+mj-lt"/>
            <a:buAutoNum type="arabicPeriod"/>
            <a:tabLst>
              <a:tab pos="457200" algn="l"/>
            </a:tabLst>
          </a:pPr>
          <a:r>
            <a:rPr lang="en-GB" sz="1400" b="0" kern="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If applicable Convert ODS files to xls. before submitting.</a:t>
          </a:r>
        </a:p>
        <a:p>
          <a:pPr marL="720000" lvl="1" indent="-342900">
            <a:lnSpc>
              <a:spcPct val="115000"/>
            </a:lnSpc>
            <a:spcAft>
              <a:spcPts val="800"/>
            </a:spcAft>
            <a:buSzPct val="100000"/>
            <a:buFont typeface="+mj-lt"/>
            <a:buAutoNum type="arabicPeriod"/>
            <a:tabLst>
              <a:tab pos="457200" algn="l"/>
            </a:tabLst>
          </a:pPr>
          <a:r>
            <a:rPr lang="en-GB" sz="1400" b="1" kern="0">
              <a:effectLst/>
              <a:latin typeface="Arial" panose="020B0604020202020204" pitchFamily="34" charset="0"/>
              <a:ea typeface="Times New Roman" panose="02020603050405020304" pitchFamily="18" charset="0"/>
              <a:cs typeface="Arial" panose="020B0604020202020204" pitchFamily="34" charset="0"/>
            </a:rPr>
            <a:t>We are</a:t>
          </a:r>
          <a:r>
            <a:rPr lang="en-GB" sz="1400" b="1" kern="0" baseline="0">
              <a:effectLst/>
              <a:latin typeface="Arial" panose="020B0604020202020204" pitchFamily="34" charset="0"/>
              <a:ea typeface="Times New Roman" panose="02020603050405020304" pitchFamily="18" charset="0"/>
              <a:cs typeface="Arial" panose="020B0604020202020204" pitchFamily="34" charset="0"/>
            </a:rPr>
            <a:t> here to support you, c</a:t>
          </a:r>
          <a:r>
            <a:rPr lang="en-GB" sz="1400" b="1" kern="0">
              <a:effectLst/>
              <a:latin typeface="Arial" panose="020B0604020202020204" pitchFamily="34" charset="0"/>
              <a:ea typeface="Times New Roman" panose="02020603050405020304" pitchFamily="18" charset="0"/>
              <a:cs typeface="Arial" panose="020B0604020202020204" pitchFamily="34" charset="0"/>
            </a:rPr>
            <a:t>ontact us if you need help resolving issues. Help Line Number 03708 506 506</a:t>
          </a:r>
          <a:endParaRPr lang="en-GB" sz="1400" b="1" kern="100">
            <a:effectLst/>
            <a:latin typeface="Arial" panose="020B0604020202020204" pitchFamily="34" charset="0"/>
            <a:ea typeface="Aptos" panose="020B0004020202020204" pitchFamily="34" charset="0"/>
            <a:cs typeface="Arial" panose="020B0604020202020204" pitchFamily="34" charset="0"/>
          </a:endParaRPr>
        </a:p>
      </xdr:txBody>
    </xdr:sp>
    <xdr:clientData/>
  </xdr:twoCellAnchor>
  <xdr:twoCellAnchor>
    <xdr:from>
      <xdr:col>3</xdr:col>
      <xdr:colOff>20484</xdr:colOff>
      <xdr:row>128</xdr:row>
      <xdr:rowOff>154528</xdr:rowOff>
    </xdr:from>
    <xdr:to>
      <xdr:col>6</xdr:col>
      <xdr:colOff>2662902</xdr:colOff>
      <xdr:row>177</xdr:row>
      <xdr:rowOff>-1</xdr:rowOff>
    </xdr:to>
    <xdr:sp macro="" textlink="">
      <xdr:nvSpPr>
        <xdr:cNvPr id="6" name="TextBox 5">
          <a:extLst>
            <a:ext uri="{FF2B5EF4-FFF2-40B4-BE49-F238E27FC236}">
              <a16:creationId xmlns:a16="http://schemas.microsoft.com/office/drawing/2014/main" id="{FF796A6A-816C-4915-B2E0-15E6CEA6BDA5}"/>
            </a:ext>
          </a:extLst>
        </xdr:cNvPr>
        <xdr:cNvSpPr txBox="1"/>
      </xdr:nvSpPr>
      <xdr:spPr>
        <a:xfrm>
          <a:off x="3841690" y="26196999"/>
          <a:ext cx="11853653" cy="9179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6000">
            <a:lnSpc>
              <a:spcPct val="115000"/>
            </a:lnSpc>
            <a:spcAft>
              <a:spcPts val="800"/>
            </a:spcAft>
            <a:buNone/>
          </a:pPr>
          <a:r>
            <a:rPr lang="en-GB" sz="18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Automatic</a:t>
          </a:r>
          <a:r>
            <a:rPr lang="en-GB" sz="1800" b="1"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Validation Tools included - </a:t>
          </a:r>
          <a:r>
            <a:rPr lang="en-GB" sz="18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Why does</a:t>
          </a:r>
          <a:r>
            <a:rPr lang="en-GB" sz="1800" b="1" u="none" kern="0"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this </a:t>
          </a:r>
          <a:r>
            <a:rPr lang="en-GB" sz="1800" b="1" u="none" kern="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helps you?</a:t>
          </a:r>
          <a:endParaRPr lang="en-GB" sz="1800" b="1" u="none"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36000" lvl="0" indent="-342900">
            <a:lnSpc>
              <a:spcPct val="115000"/>
            </a:lnSpc>
            <a:spcAft>
              <a:spcPts val="800"/>
            </a:spcAft>
            <a:buFont typeface="+mj-lt"/>
            <a:buAutoNum type="arabicPeriod"/>
            <a:tabLst>
              <a:tab pos="457200" algn="l"/>
            </a:tabLst>
          </a:pPr>
          <a:r>
            <a:rPr lang="en-GB" sz="1400" kern="0">
              <a:effectLst/>
              <a:latin typeface="Arial" panose="020B0604020202020204" pitchFamily="34" charset="0"/>
              <a:ea typeface="Times New Roman" panose="02020603050405020304" pitchFamily="18" charset="0"/>
              <a:cs typeface="Times New Roman" panose="02020603050405020304" pitchFamily="18" charset="0"/>
            </a:rPr>
            <a:t>All errors shown upfront in one place.</a:t>
          </a:r>
        </a:p>
        <a:p>
          <a:pPr marL="36000" lvl="0" indent="-342900">
            <a:lnSpc>
              <a:spcPct val="115000"/>
            </a:lnSpc>
            <a:spcAft>
              <a:spcPts val="800"/>
            </a:spcAft>
            <a:buFont typeface="+mj-lt"/>
            <a:buAutoNum type="arabicPeriod"/>
            <a:tabLst>
              <a:tab pos="457200" algn="l"/>
            </a:tabLst>
          </a:pPr>
          <a:r>
            <a:rPr lang="en-GB" sz="1400" kern="0">
              <a:effectLst/>
              <a:latin typeface="Arial" panose="020B0604020202020204" pitchFamily="34" charset="0"/>
              <a:ea typeface="Times New Roman" panose="02020603050405020304" pitchFamily="18" charset="0"/>
              <a:cs typeface="Times New Roman" panose="02020603050405020304" pitchFamily="18" charset="0"/>
            </a:rPr>
            <a:t>Clear guidance on what needs fixing.</a:t>
          </a:r>
        </a:p>
        <a:p>
          <a:pPr marL="36000" lvl="0" indent="-342900">
            <a:lnSpc>
              <a:spcPct val="115000"/>
            </a:lnSpc>
            <a:spcAft>
              <a:spcPts val="800"/>
            </a:spcAft>
            <a:buFont typeface="+mj-lt"/>
            <a:buAutoNum type="arabicPeriod"/>
            <a:tabLst>
              <a:tab pos="457200" algn="l"/>
            </a:tabLst>
          </a:pPr>
          <a:r>
            <a:rPr lang="en-GB" sz="1400" kern="0">
              <a:effectLst/>
              <a:latin typeface="Arial" panose="020B0604020202020204" pitchFamily="34" charset="0"/>
              <a:ea typeface="Times New Roman" panose="02020603050405020304" pitchFamily="18" charset="0"/>
              <a:cs typeface="Times New Roman" panose="02020603050405020304" pitchFamily="18" charset="0"/>
            </a:rPr>
            <a:t>Fewer rejected returns.</a:t>
          </a:r>
        </a:p>
        <a:p>
          <a:pPr marL="36000" lvl="0" indent="-342900">
            <a:lnSpc>
              <a:spcPct val="115000"/>
            </a:lnSpc>
            <a:spcAft>
              <a:spcPts val="800"/>
            </a:spcAft>
            <a:buFont typeface="+mj-lt"/>
            <a:buAutoNum type="arabicPeriod"/>
            <a:tabLst>
              <a:tab pos="457200" algn="l"/>
            </a:tabLst>
          </a:pPr>
          <a:r>
            <a:rPr lang="en-GB" sz="1400" kern="0">
              <a:effectLst/>
              <a:latin typeface="Arial" panose="020B0604020202020204" pitchFamily="34" charset="0"/>
              <a:ea typeface="Times New Roman" panose="02020603050405020304" pitchFamily="18" charset="0"/>
              <a:cs typeface="Times New Roman" panose="02020603050405020304" pitchFamily="18" charset="0"/>
            </a:rPr>
            <a:t>Quicker resubmission requests.</a:t>
          </a:r>
        </a:p>
        <a:p>
          <a:pPr marL="36000" lvl="0" indent="-342900">
            <a:lnSpc>
              <a:spcPct val="115000"/>
            </a:lnSpc>
            <a:spcAft>
              <a:spcPts val="800"/>
            </a:spcAft>
            <a:buFont typeface="+mj-lt"/>
            <a:buAutoNum type="arabicPeriod"/>
            <a:tabLst>
              <a:tab pos="457200" algn="l"/>
            </a:tabLst>
          </a:pPr>
          <a:r>
            <a:rPr lang="en-GB" sz="1400" kern="0">
              <a:effectLst/>
              <a:latin typeface="Arial" panose="020B0604020202020204" pitchFamily="34" charset="0"/>
              <a:ea typeface="Times New Roman" panose="02020603050405020304" pitchFamily="18" charset="0"/>
              <a:cs typeface="Times New Roman" panose="02020603050405020304" pitchFamily="18" charset="0"/>
            </a:rPr>
            <a:t>Reduced compliance risk.</a:t>
          </a:r>
        </a:p>
        <a:p>
          <a:pPr marL="36000" lvl="0" indent="-342900">
            <a:lnSpc>
              <a:spcPct val="115000"/>
            </a:lnSpc>
            <a:spcAft>
              <a:spcPts val="800"/>
            </a:spcAft>
            <a:buFont typeface="+mj-lt"/>
            <a:buAutoNum type="arabicPeriod"/>
            <a:tabLst>
              <a:tab pos="457200" algn="l"/>
            </a:tabLst>
          </a:pPr>
          <a:r>
            <a:rPr lang="en-GB" sz="1400" b="1" kern="0">
              <a:effectLst/>
              <a:latin typeface="Arial" panose="020B0604020202020204" pitchFamily="34" charset="0"/>
              <a:ea typeface="Times New Roman" panose="02020603050405020304" pitchFamily="18" charset="0"/>
              <a:cs typeface="Times New Roman" panose="02020603050405020304" pitchFamily="18" charset="0"/>
            </a:rPr>
            <a:t>Faster, easier submissions and fewer delays caused by errors that require follow-up.</a:t>
          </a:r>
        </a:p>
        <a:p>
          <a:pPr marL="36000" lvl="0" indent="-342900">
            <a:lnSpc>
              <a:spcPct val="115000"/>
            </a:lnSpc>
            <a:spcAft>
              <a:spcPts val="800"/>
            </a:spcAft>
            <a:buFont typeface="+mj-lt"/>
            <a:buAutoNum type="arabicPeriod"/>
            <a:tabLst>
              <a:tab pos="457200" algn="l"/>
            </a:tabLst>
          </a:pPr>
          <a:r>
            <a:rPr kumimoji="0" lang="en-GB" sz="1400" b="1" i="0" u="none" strike="noStrike" kern="0" cap="none" spc="0" normalizeH="0" baseline="0" noProof="0">
              <a:ln>
                <a:noFill/>
              </a:ln>
              <a:solidFill>
                <a:srgbClr val="A52A2A"/>
              </a:solidFill>
              <a:effectLst/>
              <a:uLnTx/>
              <a:uFillTx/>
              <a:latin typeface="Arial" panose="020B0604020202020204" pitchFamily="34" charset="0"/>
              <a:ea typeface="Times New Roman" panose="02020603050405020304" pitchFamily="18" charset="0"/>
              <a:cs typeface="Times New Roman" panose="02020603050405020304" pitchFamily="18" charset="0"/>
            </a:rPr>
            <a:t>The Automatic Validation section checks your return before submission. If any errors are shown, please correct them before submitting. </a:t>
          </a:r>
          <a:r>
            <a:rPr kumimoji="0" lang="en-GB" sz="14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Times New Roman" panose="02020603050405020304" pitchFamily="18" charset="0"/>
            </a:rPr>
            <a:t>If you are unsure how to resolve an error, please click the box on the left to email us for support.</a:t>
          </a:r>
        </a:p>
        <a:p>
          <a:pPr marL="36000" marR="0" lvl="0" indent="-285750" algn="l" defTabSz="914400" eaLnBrk="1" fontAlgn="auto" latinLnBrk="0" hangingPunct="1">
            <a:lnSpc>
              <a:spcPct val="115000"/>
            </a:lnSpc>
            <a:spcBef>
              <a:spcPts val="0"/>
            </a:spcBef>
            <a:spcAft>
              <a:spcPts val="800"/>
            </a:spcAft>
            <a:buClrTx/>
            <a:buSzTx/>
            <a:buFont typeface="Arial" panose="020B0604020202020204" pitchFamily="34" charset="0"/>
            <a:buChar char="•"/>
            <a:tabLst/>
            <a:defRPr/>
          </a:pPr>
          <a:endParaRPr kumimoji="0" lang="en-GB" sz="900" b="1" i="0" u="none" strike="noStrike" kern="0" cap="none" spc="0" normalizeH="0" baseline="0" noProof="0">
            <a:ln>
              <a:noFill/>
            </a:ln>
            <a:solidFill>
              <a:srgbClr val="A52A2A"/>
            </a:solidFill>
            <a:effectLst/>
            <a:uLnTx/>
            <a:uFillTx/>
            <a:latin typeface="Arial" panose="020B0604020202020204" pitchFamily="34" charset="0"/>
            <a:ea typeface="+mn-ea"/>
            <a:cs typeface="Times New Roman" panose="02020603050405020304" pitchFamily="18" charset="0"/>
          </a:endParaRPr>
        </a:p>
        <a:p>
          <a:pPr marL="36000" marR="0" lvl="0" indent="0" algn="l" defTabSz="914400" eaLnBrk="1" fontAlgn="auto" latinLnBrk="0" hangingPunct="1">
            <a:lnSpc>
              <a:spcPct val="115000"/>
            </a:lnSpc>
            <a:spcBef>
              <a:spcPts val="0"/>
            </a:spcBef>
            <a:spcAft>
              <a:spcPts val="800"/>
            </a:spcAft>
            <a:buClrTx/>
            <a:buSzTx/>
            <a:buFont typeface="Arial" panose="020B0604020202020204" pitchFamily="34" charset="0"/>
            <a:buNone/>
            <a:tabLst/>
            <a:defRPr/>
          </a:pPr>
          <a:r>
            <a:rPr kumimoji="0" lang="en-GB" sz="16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What Auto-Validation checks:</a:t>
          </a:r>
        </a:p>
        <a:p>
          <a:pPr marL="36000" marR="0" lvl="0" indent="0" defTabSz="914400" eaLnBrk="1" fontAlgn="auto" latinLnBrk="0" hangingPunct="1">
            <a:lnSpc>
              <a:spcPct val="150000"/>
            </a:lnSpc>
            <a:spcBef>
              <a:spcPts val="0"/>
            </a:spcBef>
            <a:spcAft>
              <a:spcPts val="0"/>
            </a:spcAft>
            <a:buClrTx/>
            <a:buSzTx/>
            <a:buFontTx/>
            <a:buNone/>
            <a:tabLst/>
            <a:defRPr/>
          </a:pP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All data required has been entered.</a:t>
          </a:r>
        </a:p>
        <a:p>
          <a:pPr marL="36000" marR="0" lvl="0" indent="0" defTabSz="914400" eaLnBrk="1" fontAlgn="auto" latinLnBrk="0" hangingPunct="1">
            <a:lnSpc>
              <a:spcPct val="150000"/>
            </a:lnSpc>
            <a:spcBef>
              <a:spcPts val="0"/>
            </a:spcBef>
            <a:spcAft>
              <a:spcPts val="0"/>
            </a:spcAft>
            <a:buClrTx/>
            <a:buSzTx/>
            <a:buFontTx/>
            <a:buNone/>
            <a:tabLst/>
            <a:defRPr/>
          </a:pP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Selected quarter and year to determine whether the return is classed as Current, Current (Late), Older or Future period.</a:t>
          </a:r>
        </a:p>
        <a:p>
          <a:pPr marL="36000" marR="0" lvl="0" indent="0" defTabSz="914400" eaLnBrk="1" fontAlgn="auto" latinLnBrk="0" hangingPunct="1">
            <a:lnSpc>
              <a:spcPct val="150000"/>
            </a:lnSpc>
            <a:spcBef>
              <a:spcPts val="0"/>
            </a:spcBef>
            <a:spcAft>
              <a:spcPts val="0"/>
            </a:spcAft>
            <a:buClrTx/>
            <a:buSzTx/>
            <a:buFontTx/>
            <a:buNone/>
            <a:tabLst/>
            <a:defRPr/>
          </a:pP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All required information has been entered if you are submitting a Older Period or Future Period.</a:t>
          </a:r>
          <a:b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b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Correct Technical Competence scheme is selected based on specific Facility Types selected.</a:t>
          </a:r>
        </a:p>
        <a:p>
          <a:pPr marL="36000" marR="0" lvl="0" indent="0" defTabSz="914400" eaLnBrk="1" fontAlgn="auto" latinLnBrk="0" hangingPunct="1">
            <a:lnSpc>
              <a:spcPct val="150000"/>
            </a:lnSpc>
            <a:spcBef>
              <a:spcPts val="0"/>
            </a:spcBef>
            <a:spcAft>
              <a:spcPts val="0"/>
            </a:spcAft>
            <a:buClrTx/>
            <a:buSzTx/>
            <a:buFontTx/>
            <a:buNone/>
            <a:tabLst/>
            <a:defRPr/>
          </a:pP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All Technical Competence scheme data has been entered.</a:t>
          </a:r>
          <a:b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b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Required Technical Competency details have been entered:</a:t>
          </a:r>
        </a:p>
        <a:p>
          <a:pPr marL="432000" marR="0" lvl="2" indent="-194400" defTabSz="914400" eaLnBrk="1" fontAlgn="auto" latinLnBrk="0" hangingPunct="1">
            <a:lnSpc>
              <a:spcPct val="150000"/>
            </a:lnSpc>
            <a:spcBef>
              <a:spcPts val="0"/>
            </a:spcBef>
            <a:spcAft>
              <a:spcPts val="0"/>
            </a:spcAft>
            <a:buClrTx/>
            <a:buSzTx/>
            <a:buFont typeface="Arial" panose="020B0604020202020204" pitchFamily="34" charset="0"/>
            <a:buChar char="•"/>
            <a:tabLst/>
            <a:defRPr/>
          </a:pP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WAMITAB - Technically Competent Manager name(s) and date(s) of birth, or</a:t>
          </a:r>
        </a:p>
        <a:p>
          <a:pPr marL="432000" marR="0" lvl="2" indent="-194400" defTabSz="914400" eaLnBrk="1" fontAlgn="auto" latinLnBrk="0" hangingPunct="1">
            <a:lnSpc>
              <a:spcPct val="150000"/>
            </a:lnSpc>
            <a:spcBef>
              <a:spcPts val="0"/>
            </a:spcBef>
            <a:spcAft>
              <a:spcPts val="0"/>
            </a:spcAft>
            <a:buClrTx/>
            <a:buSzTx/>
            <a:buFont typeface="Arial" panose="020B0604020202020204" pitchFamily="34" charset="0"/>
            <a:buChar char="•"/>
            <a:tabLst/>
            <a:defRPr/>
          </a:pP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EU Skills accreditation body and certificate number</a:t>
          </a:r>
        </a:p>
        <a:p>
          <a:pPr marL="36000" marR="0" lvl="0" indent="0" defTabSz="914400" eaLnBrk="1" fontAlgn="auto" latinLnBrk="0" hangingPunct="1">
            <a:lnSpc>
              <a:spcPct val="150000"/>
            </a:lnSpc>
            <a:spcBef>
              <a:spcPts val="0"/>
            </a:spcBef>
            <a:spcAft>
              <a:spcPts val="0"/>
            </a:spcAft>
            <a:buClrTx/>
            <a:buSzTx/>
            <a:buFont typeface="Arial" panose="020B0604020202020204" pitchFamily="34" charset="0"/>
            <a:buNone/>
            <a:tabLst/>
            <a:defRPr/>
          </a:pP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Confirms if this is a NIL return.</a:t>
          </a:r>
          <a:b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b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Identifies number of error rows in Waste Received &amp; details are given per row in the Waste Received page.</a:t>
          </a:r>
          <a:b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b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Identifies Number of error rows in Waste Removed &amp; details are given per row in the Waste Removed page.</a:t>
          </a:r>
          <a:b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b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36000" marR="0" lvl="0" indent="0" algn="l" defTabSz="914400" eaLnBrk="1" fontAlgn="auto" latinLnBrk="0" hangingPunct="1">
            <a:lnSpc>
              <a:spcPct val="115000"/>
            </a:lnSpc>
            <a:spcBef>
              <a:spcPts val="0"/>
            </a:spcBef>
            <a:spcAft>
              <a:spcPts val="800"/>
            </a:spcAft>
            <a:buClrTx/>
            <a:buSzTx/>
            <a:buFontTx/>
            <a:buNone/>
            <a:tabLst/>
            <a:defRPr/>
          </a:pPr>
          <a:r>
            <a:rPr kumimoji="0" lang="en-GB" sz="1800" b="1"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Times New Roman" panose="02020603050405020304" pitchFamily="18" charset="0"/>
            </a:rPr>
            <a:t>Disclaimer: </a:t>
          </a:r>
        </a:p>
        <a:p>
          <a:pPr marL="36000" marR="0" lvl="0" indent="0" algn="l" defTabSz="914400" eaLnBrk="1" fontAlgn="auto" latinLnBrk="0" hangingPunct="1">
            <a:lnSpc>
              <a:spcPct val="115000"/>
            </a:lnSpc>
            <a:spcBef>
              <a:spcPts val="0"/>
            </a:spcBef>
            <a:spcAft>
              <a:spcPts val="800"/>
            </a:spcAft>
            <a:buClrTx/>
            <a:buSzTx/>
            <a:buFontTx/>
            <a:buNone/>
            <a:tabLst/>
            <a:defRPr/>
          </a:pPr>
          <a:r>
            <a:rPr kumimoji="0" lang="en-GB" sz="1400" b="1" i="0" u="none" strike="noStrike" kern="0" cap="none" spc="0" normalizeH="0" baseline="0" noProof="0">
              <a:ln>
                <a:noFill/>
              </a:ln>
              <a:solidFill>
                <a:srgbClr val="A52A2A"/>
              </a:solidFill>
              <a:effectLst/>
              <a:uLnTx/>
              <a:uFillTx/>
              <a:latin typeface="Arial" panose="020B0604020202020204" pitchFamily="34" charset="0"/>
              <a:ea typeface="Times New Roman" panose="02020603050405020304" pitchFamily="18" charset="0"/>
              <a:cs typeface="Times New Roman" panose="02020603050405020304" pitchFamily="18" charset="0"/>
            </a:rPr>
            <a:t>Auto validation tools only confirm that required fields are completed. All submissions are subject to further checks against permit records. Any errors identified may result in enforcement action. Operators remain responsible for data accuracy and p</a:t>
          </a:r>
          <a:r>
            <a:rPr lang="en-GB" sz="1400" b="1">
              <a:solidFill>
                <a:srgbClr val="A52A2A"/>
              </a:solidFill>
              <a:effectLst/>
              <a:latin typeface="Arial" panose="020B0604020202020204" pitchFamily="34" charset="0"/>
              <a:ea typeface="+mn-ea"/>
              <a:cs typeface="Arial" panose="020B0604020202020204" pitchFamily="34" charset="0"/>
            </a:rPr>
            <a:t>ermit condition compliance which requires operators to submit a complete Environment Agency return form, with all specified information included. </a:t>
          </a:r>
        </a:p>
        <a:p>
          <a:pPr marL="36000" marR="0" lvl="0" indent="0" algn="l" defTabSz="914400" eaLnBrk="1" fontAlgn="auto" latinLnBrk="0" hangingPunct="1">
            <a:lnSpc>
              <a:spcPct val="115000"/>
            </a:lnSpc>
            <a:spcBef>
              <a:spcPts val="0"/>
            </a:spcBef>
            <a:spcAft>
              <a:spcPts val="800"/>
            </a:spcAft>
            <a:buClrTx/>
            <a:buSzTx/>
            <a:buFontTx/>
            <a:buNone/>
            <a:tabLst/>
            <a:defRPr/>
          </a:pPr>
          <a:endParaRPr kumimoji="0" lang="en-GB" sz="1400" b="1" i="0" u="sng"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50000"/>
            </a:lnSpc>
            <a:spcBef>
              <a:spcPts val="0"/>
            </a:spcBef>
            <a:spcAft>
              <a:spcPts val="0"/>
            </a:spcAft>
            <a:buClrTx/>
            <a:buSzTx/>
            <a:buFont typeface="Arial" panose="020B0604020202020204" pitchFamily="34" charset="0"/>
            <a:buNone/>
            <a:tabLst/>
            <a:defRPr/>
          </a:pPr>
          <a:endPar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342900" lvl="0" indent="-342900">
            <a:lnSpc>
              <a:spcPct val="115000"/>
            </a:lnSpc>
            <a:spcAft>
              <a:spcPts val="800"/>
            </a:spcAft>
            <a:buFont typeface="Arial" panose="020B0604020202020204" pitchFamily="34" charset="0"/>
            <a:buChar char="•"/>
            <a:tabLst>
              <a:tab pos="457200" algn="l"/>
            </a:tabLst>
          </a:pPr>
          <a:endParaRPr lang="en-GB" sz="1100"/>
        </a:p>
      </xdr:txBody>
    </xdr:sp>
    <xdr:clientData/>
  </xdr:twoCellAnchor>
  <xdr:twoCellAnchor>
    <xdr:from>
      <xdr:col>2</xdr:col>
      <xdr:colOff>140196</xdr:colOff>
      <xdr:row>6</xdr:row>
      <xdr:rowOff>41194</xdr:rowOff>
    </xdr:from>
    <xdr:to>
      <xdr:col>6</xdr:col>
      <xdr:colOff>2417095</xdr:colOff>
      <xdr:row>57</xdr:row>
      <xdr:rowOff>134470</xdr:rowOff>
    </xdr:to>
    <xdr:sp macro="" textlink="">
      <xdr:nvSpPr>
        <xdr:cNvPr id="7" name="TextBox 4">
          <a:extLst>
            <a:ext uri="{FF2B5EF4-FFF2-40B4-BE49-F238E27FC236}">
              <a16:creationId xmlns:a16="http://schemas.microsoft.com/office/drawing/2014/main" id="{AB695F50-4D1D-4818-A3D8-54BD5B63F0EF}"/>
            </a:ext>
          </a:extLst>
        </xdr:cNvPr>
        <xdr:cNvSpPr txBox="1"/>
      </xdr:nvSpPr>
      <xdr:spPr>
        <a:xfrm>
          <a:off x="3804520" y="2607341"/>
          <a:ext cx="11645016" cy="9752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50000"/>
            </a:lnSpc>
            <a:buNone/>
          </a:pPr>
          <a:r>
            <a:rPr lang="en-GB" sz="1400" b="1">
              <a:solidFill>
                <a:srgbClr val="A52A2A"/>
              </a:solidFill>
              <a:latin typeface="Arial" panose="020B0604020202020204" pitchFamily="34" charset="0"/>
              <a:cs typeface="Arial" panose="020B0604020202020204" pitchFamily="34" charset="0"/>
            </a:rPr>
            <a:t>⛔ </a:t>
          </a:r>
          <a:r>
            <a:rPr kumimoji="0" lang="en-GB" sz="1600" b="1" i="0" u="none" strike="noStrike" kern="0" cap="none" spc="0" normalizeH="0" baseline="0" noProof="0">
              <a:ln>
                <a:noFill/>
              </a:ln>
              <a:solidFill>
                <a:srgbClr val="A52A2A"/>
              </a:solidFill>
              <a:effectLst/>
              <a:uLnTx/>
              <a:uFillTx/>
              <a:latin typeface="Arial" panose="020B0604020202020204" pitchFamily="34" charset="0"/>
              <a:ea typeface="+mn-ea"/>
              <a:cs typeface="Arial" panose="020B0604020202020204" pitchFamily="34" charset="0"/>
            </a:rPr>
            <a:t>Do not use this form to submit Hazardous Waste Consignee Returns.</a:t>
          </a:r>
          <a:r>
            <a:rPr kumimoji="0" lang="en-GB"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r>
            <a:rPr kumimoji="0" lang="en-GB" sz="1400" b="0" i="0" u="none" strike="noStrike" kern="0" cap="none" spc="0" normalizeH="0" baseline="0" noProof="0">
              <a:ln>
                <a:noFill/>
              </a:ln>
              <a:solidFill>
                <a:srgbClr val="A52A2A"/>
              </a:solidFill>
              <a:effectLst/>
              <a:uLnTx/>
              <a:uFillTx/>
              <a:latin typeface="Arial" panose="020B0604020202020204" pitchFamily="34" charset="0"/>
              <a:ea typeface="+mn-ea"/>
              <a:cs typeface="Arial" panose="020B0604020202020204" pitchFamily="34" charset="0"/>
            </a:rPr>
            <a:t>*** </a:t>
          </a:r>
          <a:r>
            <a:rPr lang="en-GB" sz="1600" b="1" u="none">
              <a:solidFill>
                <a:srgbClr val="A52A2A"/>
              </a:solidFill>
              <a:latin typeface="Arial" panose="020B0604020202020204" pitchFamily="34" charset="0"/>
              <a:cs typeface="Arial" panose="020B0604020202020204" pitchFamily="34" charset="0"/>
            </a:rPr>
            <a:t>This form is for Waste Tonnage Returns only.***</a:t>
          </a:r>
          <a:endParaRPr lang="en-GB" sz="1600" u="none">
            <a:solidFill>
              <a:srgbClr val="A52A2A"/>
            </a:solidFill>
            <a:latin typeface="Arial" panose="020B0604020202020204" pitchFamily="34" charset="0"/>
            <a:cs typeface="Arial" panose="020B0604020202020204" pitchFamily="34" charset="0"/>
          </a:endParaRPr>
        </a:p>
        <a:p>
          <a:pPr>
            <a:lnSpc>
              <a:spcPct val="150000"/>
            </a:lnSpc>
            <a:buNone/>
          </a:pPr>
          <a:r>
            <a:rPr lang="en-GB" sz="1400">
              <a:latin typeface="Arial" panose="020B0604020202020204" pitchFamily="34" charset="0"/>
              <a:cs typeface="Arial" panose="020B0604020202020204" pitchFamily="34" charset="0"/>
            </a:rPr>
            <a:t>Hazardous</a:t>
          </a:r>
          <a:r>
            <a:rPr lang="en-GB" sz="1400" baseline="0">
              <a:latin typeface="Arial" panose="020B0604020202020204" pitchFamily="34" charset="0"/>
              <a:cs typeface="Arial" panose="020B0604020202020204" pitchFamily="34" charset="0"/>
            </a:rPr>
            <a:t> waste returns consignee returns </a:t>
          </a:r>
          <a:r>
            <a:rPr lang="en-GB" sz="1400">
              <a:latin typeface="Arial" panose="020B0604020202020204" pitchFamily="34" charset="0"/>
              <a:cs typeface="Arial" panose="020B0604020202020204" pitchFamily="34" charset="0"/>
            </a:rPr>
            <a:t>must be sent to the National Income Service at </a:t>
          </a:r>
          <a:r>
            <a:rPr lang="en-GB" sz="1400" b="1">
              <a:latin typeface="Arial" panose="020B0604020202020204" pitchFamily="34" charset="0"/>
              <a:cs typeface="Arial" panose="020B0604020202020204" pitchFamily="34" charset="0"/>
            </a:rPr>
            <a:t>hazwastereturn@environment-agency.gov.uk</a:t>
          </a:r>
          <a:r>
            <a:rPr lang="en-GB" sz="1400">
              <a:latin typeface="Arial" panose="020B0604020202020204" pitchFamily="34" charset="0"/>
              <a:cs typeface="Arial" panose="020B0604020202020204" pitchFamily="34" charset="0"/>
            </a:rPr>
            <a:t>.</a:t>
          </a:r>
        </a:p>
        <a:p>
          <a:pPr>
            <a:lnSpc>
              <a:spcPct val="150000"/>
            </a:lnSpc>
            <a:buNone/>
          </a:pPr>
          <a:r>
            <a:rPr lang="en-GB" sz="1400">
              <a:latin typeface="Arial" panose="020B0604020202020204" pitchFamily="34" charset="0"/>
              <a:cs typeface="Arial" panose="020B0604020202020204" pitchFamily="34" charset="0"/>
            </a:rPr>
            <a:t>If you send a hazardous waste consignee return to</a:t>
          </a:r>
          <a:r>
            <a:rPr lang="en-GB" sz="1400" baseline="0">
              <a:latin typeface="Arial" panose="020B0604020202020204" pitchFamily="34" charset="0"/>
              <a:cs typeface="Arial" panose="020B0604020202020204" pitchFamily="34" charset="0"/>
            </a:rPr>
            <a:t> national-operator-returns@environment-agency.gov.uk</a:t>
          </a:r>
          <a:r>
            <a:rPr lang="en-GB" sz="1400">
              <a:latin typeface="Arial" panose="020B0604020202020204" pitchFamily="34" charset="0"/>
              <a:cs typeface="Arial" panose="020B0604020202020204" pitchFamily="34" charset="0"/>
            </a:rPr>
            <a:t>, it will not be processed and may delay your submission.</a:t>
          </a:r>
        </a:p>
        <a:p>
          <a:pPr marL="36000" algn="l"/>
          <a:endParaRPr lang="en-GB" sz="1000" b="1" u="sng">
            <a:solidFill>
              <a:schemeClr val="dk1"/>
            </a:solidFill>
            <a:effectLst/>
            <a:latin typeface="Arial" panose="020B0604020202020204" pitchFamily="34" charset="0"/>
            <a:ea typeface="+mn-ea"/>
            <a:cs typeface="Arial" panose="020B0604020202020204" pitchFamily="34" charset="0"/>
          </a:endParaRPr>
        </a:p>
        <a:p>
          <a:pPr marL="36000" algn="l"/>
          <a:r>
            <a:rPr lang="en-GB" sz="1800" b="1" u="none">
              <a:solidFill>
                <a:schemeClr val="dk1"/>
              </a:solidFill>
              <a:effectLst/>
              <a:latin typeface="Arial" panose="020B0604020202020204" pitchFamily="34" charset="0"/>
              <a:ea typeface="+mn-ea"/>
              <a:cs typeface="Arial" panose="020B0604020202020204" pitchFamily="34" charset="0"/>
            </a:rPr>
            <a:t>Submission Guidance by Permit:</a:t>
          </a:r>
        </a:p>
        <a:p>
          <a:pPr marL="36000" algn="l"/>
          <a:r>
            <a:rPr lang="en-GB" sz="1200" b="1">
              <a:solidFill>
                <a:schemeClr val="dk1"/>
              </a:solidFill>
              <a:effectLst/>
              <a:latin typeface="Arial" panose="020B0604020202020204" pitchFamily="34" charset="0"/>
              <a:ea typeface="+mn-ea"/>
              <a:cs typeface="Arial" panose="020B0604020202020204" pitchFamily="34" charset="0"/>
            </a:rPr>
            <a:t> </a:t>
          </a:r>
          <a:endParaRPr lang="en-GB" sz="1400">
            <a:solidFill>
              <a:schemeClr val="dk1"/>
            </a:solidFill>
            <a:effectLst/>
            <a:latin typeface="Arial" panose="020B0604020202020204" pitchFamily="34" charset="0"/>
            <a:ea typeface="+mn-ea"/>
            <a:cs typeface="Arial" panose="020B0604020202020204" pitchFamily="34" charset="0"/>
          </a:endParaRPr>
        </a:p>
        <a:p>
          <a:pPr marL="36000" lvl="1" indent="-342000" algn="l">
            <a:lnSpc>
              <a:spcPct val="150000"/>
            </a:lnSpc>
            <a:buFont typeface="Arial" panose="020B0604020202020204" pitchFamily="34" charset="0"/>
            <a:buChar char="•"/>
          </a:pPr>
          <a:r>
            <a:rPr lang="en-GB" sz="1400">
              <a:solidFill>
                <a:schemeClr val="dk1"/>
              </a:solidFill>
              <a:effectLst/>
              <a:latin typeface="Arial" panose="020B0604020202020204" pitchFamily="34" charset="0"/>
              <a:ea typeface="+mn-ea"/>
              <a:cs typeface="Arial" panose="020B0604020202020204" pitchFamily="34" charset="0"/>
            </a:rPr>
            <a:t>The reporting frequency is stated in each permit.</a:t>
          </a:r>
        </a:p>
        <a:p>
          <a:pPr marL="36000" lvl="1" indent="-342000" algn="l">
            <a:lnSpc>
              <a:spcPct val="150000"/>
            </a:lnSpc>
            <a:buFont typeface="Arial" panose="020B0604020202020204" pitchFamily="34" charset="0"/>
            <a:buChar char="•"/>
          </a:pPr>
          <a:r>
            <a:rPr lang="en-GB" sz="1400">
              <a:solidFill>
                <a:schemeClr val="dk1"/>
              </a:solidFill>
              <a:effectLst/>
              <a:latin typeface="Arial" panose="020B0604020202020204" pitchFamily="34" charset="0"/>
              <a:ea typeface="+mn-ea"/>
              <a:cs typeface="Arial" panose="020B0604020202020204" pitchFamily="34" charset="0"/>
            </a:rPr>
            <a:t>For</a:t>
          </a:r>
          <a:r>
            <a:rPr lang="en-GB" sz="1400" b="1">
              <a:solidFill>
                <a:schemeClr val="dk1"/>
              </a:solidFill>
              <a:effectLst/>
              <a:latin typeface="Arial" panose="020B0604020202020204" pitchFamily="34" charset="0"/>
              <a:ea typeface="+mn-ea"/>
              <a:cs typeface="Arial" panose="020B0604020202020204" pitchFamily="34" charset="0"/>
            </a:rPr>
            <a:t> Annual </a:t>
          </a:r>
          <a:r>
            <a:rPr lang="en-GB" sz="1400">
              <a:solidFill>
                <a:schemeClr val="dk1"/>
              </a:solidFill>
              <a:effectLst/>
              <a:latin typeface="Arial" panose="020B0604020202020204" pitchFamily="34" charset="0"/>
              <a:ea typeface="+mn-ea"/>
              <a:cs typeface="Arial" panose="020B0604020202020204" pitchFamily="34" charset="0"/>
            </a:rPr>
            <a:t>reporting conditions, submit 1 (one)</a:t>
          </a:r>
          <a:r>
            <a:rPr lang="en-GB" sz="1400" baseline="0">
              <a:solidFill>
                <a:schemeClr val="dk1"/>
              </a:solidFill>
              <a:effectLst/>
              <a:latin typeface="Arial" panose="020B0604020202020204" pitchFamily="34" charset="0"/>
              <a:ea typeface="+mn-ea"/>
              <a:cs typeface="Arial" panose="020B0604020202020204" pitchFamily="34" charset="0"/>
            </a:rPr>
            <a:t> return for the </a:t>
          </a:r>
          <a:r>
            <a:rPr lang="en-GB" sz="1400">
              <a:solidFill>
                <a:schemeClr val="dk1"/>
              </a:solidFill>
              <a:effectLst/>
              <a:latin typeface="Arial" panose="020B0604020202020204" pitchFamily="34" charset="0"/>
              <a:ea typeface="+mn-ea"/>
              <a:cs typeface="Arial" panose="020B0604020202020204" pitchFamily="34" charset="0"/>
            </a:rPr>
            <a:t>period (January to December)</a:t>
          </a:r>
          <a:r>
            <a:rPr lang="en-GB" sz="1400" baseline="0">
              <a:solidFill>
                <a:schemeClr val="dk1"/>
              </a:solidFill>
              <a:effectLst/>
              <a:latin typeface="Arial" panose="020B0604020202020204" pitchFamily="34" charset="0"/>
              <a:ea typeface="+mn-ea"/>
              <a:cs typeface="Arial" panose="020B0604020202020204" pitchFamily="34" charset="0"/>
            </a:rPr>
            <a:t>.</a:t>
          </a:r>
          <a:endParaRPr lang="en-GB" sz="1400">
            <a:solidFill>
              <a:schemeClr val="dk1"/>
            </a:solidFill>
            <a:effectLst/>
            <a:latin typeface="Arial" panose="020B0604020202020204" pitchFamily="34" charset="0"/>
            <a:ea typeface="+mn-ea"/>
            <a:cs typeface="Arial" panose="020B0604020202020204" pitchFamily="34" charset="0"/>
          </a:endParaRPr>
        </a:p>
        <a:p>
          <a:pPr marL="36000" lvl="1" indent="-342000" algn="l">
            <a:lnSpc>
              <a:spcPct val="150000"/>
            </a:lnSpc>
            <a:spcBef>
              <a:spcPts val="0"/>
            </a:spcBef>
            <a:buFont typeface="Arial" panose="020B0604020202020204" pitchFamily="34" charset="0"/>
            <a:buChar char="•"/>
          </a:pPr>
          <a:r>
            <a:rPr lang="en-GB" sz="1400">
              <a:solidFill>
                <a:schemeClr val="dk1"/>
              </a:solidFill>
              <a:effectLst/>
              <a:latin typeface="Arial" panose="020B0604020202020204" pitchFamily="34" charset="0"/>
              <a:ea typeface="+mn-ea"/>
              <a:cs typeface="Arial" panose="020B0604020202020204" pitchFamily="34" charset="0"/>
            </a:rPr>
            <a:t>For </a:t>
          </a:r>
          <a:r>
            <a:rPr lang="en-GB" sz="1400" b="1">
              <a:solidFill>
                <a:schemeClr val="dk1"/>
              </a:solidFill>
              <a:effectLst/>
              <a:latin typeface="Arial" panose="020B0604020202020204" pitchFamily="34" charset="0"/>
              <a:ea typeface="+mn-ea"/>
              <a:cs typeface="Arial" panose="020B0604020202020204" pitchFamily="34" charset="0"/>
            </a:rPr>
            <a:t>Quarterly </a:t>
          </a:r>
          <a:r>
            <a:rPr lang="en-GB" sz="1400">
              <a:solidFill>
                <a:schemeClr val="dk1"/>
              </a:solidFill>
              <a:effectLst/>
              <a:latin typeface="Arial" panose="020B0604020202020204" pitchFamily="34" charset="0"/>
              <a:ea typeface="+mn-ea"/>
              <a:cs typeface="Arial" panose="020B0604020202020204" pitchFamily="34" charset="0"/>
            </a:rPr>
            <a:t>reporting conditions, submit 4 (four)</a:t>
          </a:r>
          <a:r>
            <a:rPr lang="en-GB" sz="1400" baseline="0">
              <a:solidFill>
                <a:schemeClr val="dk1"/>
              </a:solidFill>
              <a:effectLst/>
              <a:latin typeface="Arial" panose="020B0604020202020204" pitchFamily="34" charset="0"/>
              <a:ea typeface="+mn-ea"/>
              <a:cs typeface="Arial" panose="020B0604020202020204" pitchFamily="34" charset="0"/>
            </a:rPr>
            <a:t> returns a year, 1 (one ) for every quarter period of 3 (three) months.</a:t>
          </a:r>
          <a:endParaRPr lang="en-GB" sz="1400">
            <a:solidFill>
              <a:schemeClr val="dk1"/>
            </a:solidFill>
            <a:effectLst/>
            <a:latin typeface="Arial" panose="020B0604020202020204" pitchFamily="34" charset="0"/>
            <a:ea typeface="+mn-ea"/>
            <a:cs typeface="Arial" panose="020B0604020202020204" pitchFamily="34" charset="0"/>
          </a:endParaRPr>
        </a:p>
        <a:p>
          <a:pPr marL="36000" lvl="1" indent="-342000" algn="l">
            <a:lnSpc>
              <a:spcPct val="150000"/>
            </a:lnSpc>
            <a:buFont typeface="Arial" panose="020B0604020202020204" pitchFamily="34" charset="0"/>
            <a:buChar char="•"/>
          </a:pPr>
          <a:r>
            <a:rPr lang="en-GB" sz="1400" b="0" i="0">
              <a:solidFill>
                <a:sysClr val="windowText" lastClr="000000"/>
              </a:solidFill>
              <a:effectLst/>
              <a:latin typeface="Arial" panose="020B0604020202020204" pitchFamily="34" charset="0"/>
              <a:ea typeface="+mn-ea"/>
              <a:cs typeface="Arial" panose="020B0604020202020204" pitchFamily="34" charset="0"/>
            </a:rPr>
            <a:t>The</a:t>
          </a:r>
          <a:r>
            <a:rPr lang="en-GB" sz="1400" b="0" i="0" baseline="0">
              <a:solidFill>
                <a:sysClr val="windowText" lastClr="000000"/>
              </a:solidFill>
              <a:effectLst/>
              <a:latin typeface="Arial" panose="020B0604020202020204" pitchFamily="34" charset="0"/>
              <a:ea typeface="+mn-ea"/>
              <a:cs typeface="Arial" panose="020B0604020202020204" pitchFamily="34" charset="0"/>
            </a:rPr>
            <a:t> majority of </a:t>
          </a:r>
          <a:r>
            <a:rPr lang="en-GB" sz="1400" b="0" i="0">
              <a:solidFill>
                <a:sysClr val="windowText" lastClr="000000"/>
              </a:solidFill>
              <a:effectLst/>
              <a:latin typeface="Arial" panose="020B0604020202020204" pitchFamily="34" charset="0"/>
              <a:ea typeface="+mn-ea"/>
              <a:cs typeface="Arial" panose="020B0604020202020204" pitchFamily="34" charset="0"/>
            </a:rPr>
            <a:t>Permits requiring quarterly returns </a:t>
          </a:r>
          <a:r>
            <a:rPr lang="en-GB" sz="1400" b="0" i="0" u="sng">
              <a:solidFill>
                <a:sysClr val="windowText" lastClr="000000"/>
              </a:solidFill>
              <a:effectLst/>
              <a:latin typeface="Arial" panose="020B0604020202020204" pitchFamily="34" charset="0"/>
              <a:ea typeface="+mn-ea"/>
              <a:cs typeface="Arial" panose="020B0604020202020204" pitchFamily="34" charset="0"/>
            </a:rPr>
            <a:t>do not</a:t>
          </a:r>
          <a:r>
            <a:rPr lang="en-GB" sz="1400" b="0" i="0">
              <a:solidFill>
                <a:sysClr val="windowText" lastClr="000000"/>
              </a:solidFill>
              <a:effectLst/>
              <a:latin typeface="Arial" panose="020B0604020202020204" pitchFamily="34" charset="0"/>
              <a:ea typeface="+mn-ea"/>
              <a:cs typeface="Arial" panose="020B0604020202020204" pitchFamily="34" charset="0"/>
            </a:rPr>
            <a:t> require an annual return in addition.</a:t>
          </a:r>
          <a:r>
            <a:rPr lang="en-GB" sz="1400" b="0" i="0" baseline="0">
              <a:solidFill>
                <a:sysClr val="windowText" lastClr="000000"/>
              </a:solidFill>
              <a:effectLst/>
              <a:latin typeface="Arial" panose="020B0604020202020204" pitchFamily="34" charset="0"/>
              <a:ea typeface="+mn-ea"/>
              <a:cs typeface="Arial" panose="020B0604020202020204" pitchFamily="34" charset="0"/>
            </a:rPr>
            <a:t> </a:t>
          </a:r>
        </a:p>
        <a:p>
          <a:pPr marL="36000" lvl="1" indent="-342000" algn="l">
            <a:lnSpc>
              <a:spcPct val="150000"/>
            </a:lnSpc>
            <a:buFont typeface="Arial" panose="020B0604020202020204" pitchFamily="34" charset="0"/>
            <a:buChar char="•"/>
          </a:pPr>
          <a:r>
            <a:rPr lang="en-GB" sz="1400" b="0" i="0" baseline="0">
              <a:solidFill>
                <a:sysClr val="windowText" lastClr="000000"/>
              </a:solidFill>
              <a:effectLst/>
              <a:latin typeface="Arial" panose="020B0604020202020204" pitchFamily="34" charset="0"/>
              <a:ea typeface="+mn-ea"/>
              <a:cs typeface="Arial" panose="020B0604020202020204" pitchFamily="34" charset="0"/>
            </a:rPr>
            <a:t>Please find your reporting frequency information in your Environmental  Permit </a:t>
          </a:r>
          <a:r>
            <a:rPr lang="en-GB" sz="1400">
              <a:solidFill>
                <a:schemeClr val="dk1"/>
              </a:solidFill>
              <a:effectLst/>
              <a:latin typeface="Arial" panose="020B0604020202020204" pitchFamily="34" charset="0"/>
              <a:ea typeface="+mn-ea"/>
              <a:cs typeface="Arial" panose="020B0604020202020204" pitchFamily="34" charset="0"/>
            </a:rPr>
            <a:t>→ </a:t>
          </a:r>
          <a:r>
            <a:rPr lang="en-GB" sz="1400" baseline="0">
              <a:solidFill>
                <a:schemeClr val="dk1"/>
              </a:solidFill>
              <a:effectLst/>
              <a:latin typeface="Arial" panose="020B0604020202020204" pitchFamily="34" charset="0"/>
              <a:ea typeface="+mn-ea"/>
              <a:cs typeface="Arial" panose="020B0604020202020204" pitchFamily="34" charset="0"/>
            </a:rPr>
            <a:t>Reporting Conditions.</a:t>
          </a:r>
        </a:p>
        <a:p>
          <a:pPr marL="36000" lvl="0" indent="-171450">
            <a:lnSpc>
              <a:spcPct val="150000"/>
            </a:lnSpc>
            <a:buFont typeface="Arial" panose="020B0604020202020204" pitchFamily="34" charset="0"/>
            <a:buChar char="•"/>
          </a:pPr>
          <a:endParaRPr lang="en-GB" sz="500">
            <a:solidFill>
              <a:sysClr val="windowText" lastClr="000000"/>
            </a:solidFill>
            <a:effectLst/>
            <a:latin typeface="Arial" panose="020B0604020202020204" pitchFamily="34" charset="0"/>
            <a:ea typeface="+mn-ea"/>
            <a:cs typeface="Arial" panose="020B0604020202020204" pitchFamily="34" charset="0"/>
          </a:endParaRPr>
        </a:p>
        <a:p>
          <a:pPr marL="36000">
            <a:lnSpc>
              <a:spcPct val="150000"/>
            </a:lnSpc>
          </a:pPr>
          <a:r>
            <a:rPr lang="en-GB" sz="1400" b="0">
              <a:solidFill>
                <a:sysClr val="windowText" lastClr="000000"/>
              </a:solidFill>
              <a:effectLst/>
              <a:latin typeface="Arial" panose="020B0604020202020204" pitchFamily="34" charset="0"/>
              <a:ea typeface="+mn-ea"/>
              <a:cs typeface="Arial" panose="020B0604020202020204" pitchFamily="34" charset="0"/>
            </a:rPr>
            <a:t>You are required to submit your return by 23:59 on the</a:t>
          </a:r>
          <a:r>
            <a:rPr lang="en-GB" sz="1400" b="0" baseline="0">
              <a:solidFill>
                <a:sysClr val="windowText" lastClr="000000"/>
              </a:solidFill>
              <a:effectLst/>
              <a:latin typeface="Arial" panose="020B0604020202020204" pitchFamily="34" charset="0"/>
              <a:ea typeface="+mn-ea"/>
              <a:cs typeface="Arial" panose="020B0604020202020204" pitchFamily="34" charset="0"/>
            </a:rPr>
            <a:t> submission deadline date.</a:t>
          </a:r>
          <a:r>
            <a:rPr lang="en-GB" sz="1400" b="0">
              <a:solidFill>
                <a:sysClr val="windowText" lastClr="000000"/>
              </a:solidFill>
              <a:effectLst/>
              <a:latin typeface="Arial" panose="020B0604020202020204" pitchFamily="34" charset="0"/>
              <a:ea typeface="+mn-ea"/>
              <a:cs typeface="Arial" panose="020B0604020202020204" pitchFamily="34" charset="0"/>
            </a:rPr>
            <a:t> Late submission will be a breach of your permit condition. Please note emails are not monitored at weekends.</a:t>
          </a:r>
          <a:endParaRPr lang="en-GB" sz="600" b="0" u="sng">
            <a:solidFill>
              <a:sysClr val="windowText" lastClr="000000"/>
            </a:solidFill>
            <a:effectLst/>
            <a:latin typeface="Arial" panose="020B0604020202020204" pitchFamily="34" charset="0"/>
            <a:ea typeface="+mn-ea"/>
            <a:cs typeface="Arial" panose="020B0604020202020204" pitchFamily="34" charset="0"/>
          </a:endParaRPr>
        </a:p>
        <a:p>
          <a:pPr marL="36000">
            <a:lnSpc>
              <a:spcPct val="150000"/>
            </a:lnSpc>
          </a:pPr>
          <a:endParaRPr lang="en-GB" sz="600" b="0" u="sng">
            <a:solidFill>
              <a:sysClr val="windowText" lastClr="000000"/>
            </a:solidFill>
            <a:effectLst/>
            <a:latin typeface="Arial" panose="020B0604020202020204" pitchFamily="34" charset="0"/>
            <a:ea typeface="+mn-ea"/>
            <a:cs typeface="Arial" panose="020B0604020202020204" pitchFamily="34" charset="0"/>
          </a:endParaRPr>
        </a:p>
        <a:p>
          <a:pPr marL="36000">
            <a:lnSpc>
              <a:spcPct val="150000"/>
            </a:lnSpc>
          </a:pPr>
          <a:r>
            <a:rPr lang="en-GB" sz="1600" b="1" u="none">
              <a:solidFill>
                <a:sysClr val="windowText" lastClr="000000"/>
              </a:solidFill>
              <a:effectLst/>
              <a:latin typeface="Arial" panose="020B0604020202020204" pitchFamily="34" charset="0"/>
              <a:ea typeface="+mn-ea"/>
              <a:cs typeface="Arial" panose="020B0604020202020204" pitchFamily="34" charset="0"/>
            </a:rPr>
            <a:t>IMPORTANT:</a:t>
          </a:r>
          <a:endParaRPr lang="en-GB" sz="900" b="1">
            <a:solidFill>
              <a:srgbClr val="A52A2A"/>
            </a:solidFill>
            <a:effectLst/>
            <a:latin typeface="Arial" panose="020B0604020202020204" pitchFamily="34" charset="0"/>
            <a:ea typeface="+mn-ea"/>
            <a:cs typeface="Arial" panose="020B0604020202020204" pitchFamily="34" charset="0"/>
          </a:endParaRPr>
        </a:p>
        <a:p>
          <a:pPr marL="360000" lvl="1" indent="-342900">
            <a:lnSpc>
              <a:spcPct val="150000"/>
            </a:lnSpc>
            <a:buFont typeface="+mj-lt"/>
            <a:buAutoNum type="arabicPeriod"/>
          </a:pPr>
          <a:r>
            <a:rPr lang="en-GB" sz="1400" b="0">
              <a:solidFill>
                <a:sysClr val="windowText" lastClr="000000"/>
              </a:solidFill>
              <a:effectLst/>
              <a:latin typeface="Arial" panose="020B0604020202020204" pitchFamily="34" charset="0"/>
              <a:ea typeface="+mn-ea"/>
              <a:cs typeface="Arial" panose="020B0604020202020204" pitchFamily="34" charset="0"/>
            </a:rPr>
            <a:t>Where a return submitted within the submission window is rejected, any subsequent re-submission will be treated as a new return.</a:t>
          </a:r>
        </a:p>
        <a:p>
          <a:pPr marL="360000" lvl="1" indent="-342900">
            <a:lnSpc>
              <a:spcPct val="150000"/>
            </a:lnSpc>
            <a:buFont typeface="+mj-lt"/>
            <a:buAutoNum type="arabicPeriod"/>
          </a:pPr>
          <a:r>
            <a:rPr lang="en-GB" sz="1400" b="0">
              <a:solidFill>
                <a:sysClr val="windowText" lastClr="000000"/>
              </a:solidFill>
              <a:effectLst/>
              <a:latin typeface="Arial" panose="020B0604020202020204" pitchFamily="34" charset="0"/>
              <a:ea typeface="+mn-ea"/>
              <a:cs typeface="Arial" panose="020B0604020202020204" pitchFamily="34" charset="0"/>
            </a:rPr>
            <a:t>If the new submission is made after the submission window has passed, it will be considered late and may be subject to enforcement action.</a:t>
          </a:r>
        </a:p>
        <a:p>
          <a:pPr marL="360000" lvl="1" indent="-342900">
            <a:lnSpc>
              <a:spcPct val="150000"/>
            </a:lnSpc>
            <a:buFont typeface="+mj-lt"/>
            <a:buAutoNum type="arabicPeriod"/>
          </a:pPr>
          <a:r>
            <a:rPr lang="en-GB" sz="1400" b="0">
              <a:solidFill>
                <a:sysClr val="windowText" lastClr="000000"/>
              </a:solidFill>
              <a:effectLst/>
              <a:latin typeface="Arial" panose="020B0604020202020204" pitchFamily="34" charset="0"/>
              <a:ea typeface="+mn-ea"/>
              <a:cs typeface="Arial" panose="020B0604020202020204" pitchFamily="34" charset="0"/>
            </a:rPr>
            <a:t>A return may be rejected even after the submission window has passed,</a:t>
          </a:r>
          <a:r>
            <a:rPr lang="en-GB" sz="1400" b="0" baseline="0">
              <a:solidFill>
                <a:sysClr val="windowText" lastClr="000000"/>
              </a:solidFill>
              <a:effectLst/>
              <a:latin typeface="Arial" panose="020B0604020202020204" pitchFamily="34" charset="0"/>
              <a:ea typeface="+mn-ea"/>
              <a:cs typeface="Arial" panose="020B0604020202020204" pitchFamily="34" charset="0"/>
            </a:rPr>
            <a:t> due to the high number of submissions recieved close to deadline.</a:t>
          </a:r>
          <a:endParaRPr lang="en-GB" sz="1400" b="0">
            <a:solidFill>
              <a:sysClr val="windowText" lastClr="000000"/>
            </a:solidFill>
            <a:effectLst/>
            <a:latin typeface="Arial" panose="020B0604020202020204" pitchFamily="34" charset="0"/>
            <a:ea typeface="+mn-ea"/>
            <a:cs typeface="Arial" panose="020B0604020202020204" pitchFamily="34" charset="0"/>
          </a:endParaRPr>
        </a:p>
        <a:p>
          <a:pPr marL="360000" lvl="1" indent="-342900">
            <a:lnSpc>
              <a:spcPct val="150000"/>
            </a:lnSpc>
            <a:buFont typeface="+mj-lt"/>
            <a:buAutoNum type="arabicPeriod"/>
          </a:pPr>
          <a:r>
            <a:rPr lang="en-GB" sz="1400" b="0">
              <a:solidFill>
                <a:sysClr val="windowText" lastClr="000000"/>
              </a:solidFill>
              <a:effectLst/>
              <a:latin typeface="Arial" panose="020B0604020202020204" pitchFamily="34" charset="0"/>
              <a:ea typeface="+mn-ea"/>
              <a:cs typeface="Arial" panose="020B0604020202020204" pitchFamily="34" charset="0"/>
            </a:rPr>
            <a:t>If we have asked you to resubmit a return with amendments, or you are resubmitting one yourself with amendments, and the original return was submitted within the submission window,</a:t>
          </a:r>
          <a:r>
            <a:rPr lang="en-GB" sz="1400" b="0" baseline="0">
              <a:solidFill>
                <a:sysClr val="windowText" lastClr="000000"/>
              </a:solidFill>
              <a:effectLst/>
              <a:latin typeface="Arial" panose="020B0604020202020204" pitchFamily="34" charset="0"/>
              <a:ea typeface="+mn-ea"/>
              <a:cs typeface="Arial" panose="020B0604020202020204" pitchFamily="34" charset="0"/>
            </a:rPr>
            <a:t> y</a:t>
          </a:r>
          <a:r>
            <a:rPr lang="en-GB" sz="1400" b="0">
              <a:solidFill>
                <a:sysClr val="windowText" lastClr="000000"/>
              </a:solidFill>
              <a:effectLst/>
              <a:latin typeface="Arial" panose="020B0604020202020204" pitchFamily="34" charset="0"/>
              <a:ea typeface="+mn-ea"/>
              <a:cs typeface="Arial" panose="020B0604020202020204" pitchFamily="34" charset="0"/>
            </a:rPr>
            <a:t>our updated return will be processed in due course, and the date of receipt will remain recorded as the date the return was first submitted to us.</a:t>
          </a:r>
          <a:endParaRPr lang="en-GB" sz="100" b="1">
            <a:solidFill>
              <a:schemeClr val="dk1"/>
            </a:solidFill>
            <a:effectLst/>
            <a:latin typeface="Arial" panose="020B0604020202020204" pitchFamily="34" charset="0"/>
            <a:ea typeface="+mn-ea"/>
            <a:cs typeface="Arial" panose="020B0604020202020204" pitchFamily="34" charset="0"/>
          </a:endParaRPr>
        </a:p>
        <a:p>
          <a:pPr marL="36000"/>
          <a:endParaRPr lang="en-GB" sz="1200" b="1">
            <a:solidFill>
              <a:schemeClr val="dk1"/>
            </a:solidFill>
            <a:effectLst/>
            <a:latin typeface="Arial" panose="020B0604020202020204" pitchFamily="34" charset="0"/>
            <a:ea typeface="+mn-ea"/>
            <a:cs typeface="Arial" panose="020B0604020202020204" pitchFamily="34" charset="0"/>
          </a:endParaRPr>
        </a:p>
        <a:p>
          <a:pPr marL="36000">
            <a:lnSpc>
              <a:spcPct val="115000"/>
            </a:lnSpc>
            <a:spcAft>
              <a:spcPts val="800"/>
            </a:spcAft>
            <a:buNone/>
          </a:pPr>
          <a:r>
            <a:rPr lang="en-GB" sz="1800" b="1" u="none" kern="100">
              <a:solidFill>
                <a:sysClr val="windowText" lastClr="000000"/>
              </a:solidFill>
              <a:effectLst/>
              <a:latin typeface="Arial" panose="020B0604020202020204" pitchFamily="34" charset="0"/>
              <a:ea typeface="Aptos" panose="020B0004020202020204" pitchFamily="34" charset="0"/>
              <a:cs typeface="Times New Roman" panose="02020603050405020304" pitchFamily="18" charset="0"/>
            </a:rPr>
            <a:t>Submission Windows:</a:t>
          </a:r>
          <a:endParaRPr lang="en-GB" sz="1800" b="1" u="none" kern="100">
            <a:solidFill>
              <a:sysClr val="windowText" lastClr="000000"/>
            </a:solidFill>
            <a:effectLst/>
            <a:latin typeface="Aptos" panose="020B0004020202020204" pitchFamily="34" charset="0"/>
            <a:ea typeface="Aptos" panose="020B0004020202020204" pitchFamily="34" charset="0"/>
            <a:cs typeface="Times New Roman" panose="02020603050405020304" pitchFamily="18" charset="0"/>
          </a:endParaRPr>
        </a:p>
        <a:p>
          <a:pPr marL="285750" indent="-342000">
            <a:lnSpc>
              <a:spcPct val="115000"/>
            </a:lnSpc>
            <a:spcAft>
              <a:spcPts val="800"/>
            </a:spcAft>
            <a:buFont typeface="Arial" panose="020B0604020202020204" pitchFamily="34" charset="0"/>
            <a:buChar char="•"/>
          </a:pPr>
          <a:r>
            <a:rPr lang="en-GB" sz="1400" kern="100">
              <a:effectLst/>
              <a:latin typeface="Arial" panose="020B0604020202020204" pitchFamily="34" charset="0"/>
              <a:ea typeface="Aptos" panose="020B0004020202020204" pitchFamily="34" charset="0"/>
              <a:cs typeface="Times New Roman" panose="02020603050405020304" pitchFamily="18" charset="0"/>
            </a:rPr>
            <a:t>Qtr. 1 (Jan–Mar)	Submit 1</a:t>
          </a:r>
          <a:r>
            <a:rPr lang="en-GB" sz="1400" kern="100" baseline="30000">
              <a:effectLst/>
              <a:latin typeface="Arial" panose="020B0604020202020204" pitchFamily="34" charset="0"/>
              <a:ea typeface="Aptos" panose="020B0004020202020204" pitchFamily="34" charset="0"/>
              <a:cs typeface="Times New Roman" panose="02020603050405020304" pitchFamily="18" charset="0"/>
            </a:rPr>
            <a:t> -</a:t>
          </a:r>
          <a:r>
            <a:rPr lang="en-GB" sz="1400" kern="100" baseline="0">
              <a:effectLst/>
              <a:latin typeface="Arial" panose="020B0604020202020204" pitchFamily="34" charset="0"/>
              <a:ea typeface="Aptos" panose="020B0004020202020204" pitchFamily="34" charset="0"/>
              <a:cs typeface="Times New Roman" panose="02020603050405020304" pitchFamily="18" charset="0"/>
            </a:rPr>
            <a:t> </a:t>
          </a:r>
          <a:r>
            <a:rPr lang="en-GB" sz="1400" kern="100">
              <a:effectLst/>
              <a:latin typeface="Arial" panose="020B0604020202020204" pitchFamily="34" charset="0"/>
              <a:ea typeface="Aptos" panose="020B0004020202020204" pitchFamily="34" charset="0"/>
              <a:cs typeface="Times New Roman" panose="02020603050405020304" pitchFamily="18" charset="0"/>
            </a:rPr>
            <a:t>30 April </a:t>
          </a:r>
          <a:endParaRPr lang="en-GB" sz="1400" kern="100">
            <a:effectLst/>
            <a:latin typeface="Aptos" panose="020B0004020202020204" pitchFamily="34" charset="0"/>
            <a:ea typeface="Aptos" panose="020B0004020202020204" pitchFamily="34" charset="0"/>
            <a:cs typeface="Times New Roman" panose="02020603050405020304" pitchFamily="18" charset="0"/>
          </a:endParaRPr>
        </a:p>
        <a:p>
          <a:pPr marL="285750" indent="-342000">
            <a:lnSpc>
              <a:spcPct val="115000"/>
            </a:lnSpc>
            <a:spcAft>
              <a:spcPts val="800"/>
            </a:spcAft>
            <a:buFont typeface="Arial" panose="020B0604020202020204" pitchFamily="34" charset="0"/>
            <a:buChar char="•"/>
          </a:pPr>
          <a:r>
            <a:rPr lang="en-GB" sz="1400" kern="100">
              <a:effectLst/>
              <a:latin typeface="Arial" panose="020B0604020202020204" pitchFamily="34" charset="0"/>
              <a:ea typeface="Aptos" panose="020B0004020202020204" pitchFamily="34" charset="0"/>
              <a:cs typeface="Times New Roman" panose="02020603050405020304" pitchFamily="18" charset="0"/>
            </a:rPr>
            <a:t>Qtr. 2 (Apr–Jun)	Submit 1</a:t>
          </a:r>
          <a:r>
            <a:rPr lang="en-GB" sz="1400" kern="100" baseline="30000">
              <a:effectLst/>
              <a:latin typeface="Arial" panose="020B0604020202020204" pitchFamily="34" charset="0"/>
              <a:ea typeface="Aptos" panose="020B0004020202020204" pitchFamily="34" charset="0"/>
              <a:cs typeface="Times New Roman" panose="02020603050405020304" pitchFamily="18" charset="0"/>
            </a:rPr>
            <a:t> -</a:t>
          </a:r>
          <a:r>
            <a:rPr lang="en-GB" sz="1400" kern="100" baseline="0">
              <a:effectLst/>
              <a:latin typeface="Arial" panose="020B0604020202020204" pitchFamily="34" charset="0"/>
              <a:ea typeface="Aptos" panose="020B0004020202020204" pitchFamily="34" charset="0"/>
              <a:cs typeface="Times New Roman" panose="02020603050405020304" pitchFamily="18" charset="0"/>
            </a:rPr>
            <a:t> </a:t>
          </a:r>
          <a:r>
            <a:rPr lang="en-GB" sz="1400" kern="100">
              <a:effectLst/>
              <a:latin typeface="Arial" panose="020B0604020202020204" pitchFamily="34" charset="0"/>
              <a:ea typeface="Aptos" panose="020B0004020202020204" pitchFamily="34" charset="0"/>
              <a:cs typeface="Times New Roman" panose="02020603050405020304" pitchFamily="18" charset="0"/>
            </a:rPr>
            <a:t>31 July</a:t>
          </a:r>
          <a:endParaRPr lang="en-GB" sz="1400" kern="100">
            <a:effectLst/>
            <a:latin typeface="Aptos" panose="020B0004020202020204" pitchFamily="34" charset="0"/>
            <a:ea typeface="Aptos" panose="020B0004020202020204" pitchFamily="34" charset="0"/>
            <a:cs typeface="Times New Roman" panose="02020603050405020304" pitchFamily="18" charset="0"/>
          </a:endParaRPr>
        </a:p>
        <a:p>
          <a:pPr marL="285750" indent="-342000">
            <a:lnSpc>
              <a:spcPct val="115000"/>
            </a:lnSpc>
            <a:spcAft>
              <a:spcPts val="800"/>
            </a:spcAft>
            <a:buFont typeface="Arial" panose="020B0604020202020204" pitchFamily="34" charset="0"/>
            <a:buChar char="•"/>
          </a:pPr>
          <a:r>
            <a:rPr lang="en-GB" sz="1400" kern="100">
              <a:effectLst/>
              <a:latin typeface="Arial" panose="020B0604020202020204" pitchFamily="34" charset="0"/>
              <a:ea typeface="Aptos" panose="020B0004020202020204" pitchFamily="34" charset="0"/>
              <a:cs typeface="Times New Roman" panose="02020603050405020304" pitchFamily="18" charset="0"/>
            </a:rPr>
            <a:t>Qtr. 3 (Jul–Sep)	Submit 1</a:t>
          </a:r>
          <a:r>
            <a:rPr lang="en-GB" sz="1400" kern="100" baseline="30000">
              <a:effectLst/>
              <a:latin typeface="Arial" panose="020B0604020202020204" pitchFamily="34" charset="0"/>
              <a:ea typeface="Aptos" panose="020B0004020202020204" pitchFamily="34" charset="0"/>
              <a:cs typeface="Times New Roman" panose="02020603050405020304" pitchFamily="18" charset="0"/>
            </a:rPr>
            <a:t> -</a:t>
          </a:r>
          <a:r>
            <a:rPr lang="en-GB" sz="1400" kern="100" baseline="0">
              <a:effectLst/>
              <a:latin typeface="Arial" panose="020B0604020202020204" pitchFamily="34" charset="0"/>
              <a:ea typeface="Aptos" panose="020B0004020202020204" pitchFamily="34" charset="0"/>
              <a:cs typeface="Times New Roman" panose="02020603050405020304" pitchFamily="18" charset="0"/>
            </a:rPr>
            <a:t> </a:t>
          </a:r>
          <a:r>
            <a:rPr lang="en-GB" sz="1400" kern="100">
              <a:effectLst/>
              <a:latin typeface="Arial" panose="020B0604020202020204" pitchFamily="34" charset="0"/>
              <a:ea typeface="Aptos" panose="020B0004020202020204" pitchFamily="34" charset="0"/>
              <a:cs typeface="Times New Roman" panose="02020603050405020304" pitchFamily="18" charset="0"/>
            </a:rPr>
            <a:t>31 October</a:t>
          </a:r>
          <a:endParaRPr lang="en-GB" sz="1400" kern="100">
            <a:effectLst/>
            <a:latin typeface="Aptos" panose="020B0004020202020204" pitchFamily="34" charset="0"/>
            <a:ea typeface="Aptos" panose="020B0004020202020204" pitchFamily="34" charset="0"/>
            <a:cs typeface="Times New Roman" panose="02020603050405020304" pitchFamily="18" charset="0"/>
          </a:endParaRPr>
        </a:p>
        <a:p>
          <a:pPr marL="285750" indent="-342000">
            <a:lnSpc>
              <a:spcPct val="115000"/>
            </a:lnSpc>
            <a:spcAft>
              <a:spcPts val="800"/>
            </a:spcAft>
            <a:buFont typeface="Arial" panose="020B0604020202020204" pitchFamily="34" charset="0"/>
            <a:buChar char="•"/>
          </a:pPr>
          <a:r>
            <a:rPr lang="en-GB" sz="1400" kern="100">
              <a:effectLst/>
              <a:latin typeface="Arial" panose="020B0604020202020204" pitchFamily="34" charset="0"/>
              <a:ea typeface="Aptos" panose="020B0004020202020204" pitchFamily="34" charset="0"/>
              <a:cs typeface="Times New Roman" panose="02020603050405020304" pitchFamily="18" charset="0"/>
            </a:rPr>
            <a:t>Qtr. 4 (Oct–Dec)	Submit 1 -</a:t>
          </a:r>
          <a:r>
            <a:rPr lang="en-GB" sz="1400" kern="100" baseline="0">
              <a:effectLst/>
              <a:latin typeface="Arial" panose="020B0604020202020204" pitchFamily="34" charset="0"/>
              <a:ea typeface="Aptos" panose="020B0004020202020204" pitchFamily="34" charset="0"/>
              <a:cs typeface="Times New Roman" panose="02020603050405020304" pitchFamily="18" charset="0"/>
            </a:rPr>
            <a:t> 31</a:t>
          </a:r>
          <a:r>
            <a:rPr lang="en-GB" sz="1400" kern="100">
              <a:effectLst/>
              <a:latin typeface="Arial" panose="020B0604020202020204" pitchFamily="34" charset="0"/>
              <a:ea typeface="Aptos" panose="020B0004020202020204" pitchFamily="34" charset="0"/>
              <a:cs typeface="Times New Roman" panose="02020603050405020304" pitchFamily="18" charset="0"/>
            </a:rPr>
            <a:t> January</a:t>
          </a:r>
          <a:endParaRPr lang="en-GB" sz="1400" kern="100">
            <a:effectLst/>
            <a:latin typeface="Aptos" panose="020B0004020202020204" pitchFamily="34" charset="0"/>
            <a:ea typeface="Aptos" panose="020B0004020202020204" pitchFamily="34" charset="0"/>
            <a:cs typeface="Times New Roman" panose="02020603050405020304" pitchFamily="18" charset="0"/>
          </a:endParaRPr>
        </a:p>
        <a:p>
          <a:pPr marL="285750" indent="-342000">
            <a:lnSpc>
              <a:spcPct val="115000"/>
            </a:lnSpc>
            <a:spcAft>
              <a:spcPts val="800"/>
            </a:spcAft>
            <a:buFont typeface="Arial" panose="020B0604020202020204" pitchFamily="34" charset="0"/>
            <a:buChar char="•"/>
          </a:pPr>
          <a:r>
            <a:rPr lang="en-GB" sz="1400" kern="100">
              <a:effectLst/>
              <a:latin typeface="Arial" panose="020B0604020202020204" pitchFamily="34" charset="0"/>
              <a:ea typeface="Aptos" panose="020B0004020202020204" pitchFamily="34" charset="0"/>
              <a:cs typeface="Times New Roman" panose="02020603050405020304" pitchFamily="18" charset="0"/>
            </a:rPr>
            <a:t>Annual Frequency Submit 1</a:t>
          </a:r>
          <a:r>
            <a:rPr lang="en-GB" sz="1400" kern="100" baseline="30000">
              <a:effectLst/>
              <a:latin typeface="Arial" panose="020B0604020202020204" pitchFamily="34" charset="0"/>
              <a:ea typeface="Aptos" panose="020B0004020202020204" pitchFamily="34" charset="0"/>
              <a:cs typeface="Times New Roman" panose="02020603050405020304" pitchFamily="18" charset="0"/>
            </a:rPr>
            <a:t> -</a:t>
          </a:r>
          <a:r>
            <a:rPr lang="en-GB" sz="1400" kern="100">
              <a:effectLst/>
              <a:latin typeface="Arial" panose="020B0604020202020204" pitchFamily="34" charset="0"/>
              <a:ea typeface="Aptos" panose="020B0004020202020204" pitchFamily="34" charset="0"/>
              <a:cs typeface="Times New Roman" panose="02020603050405020304" pitchFamily="18" charset="0"/>
            </a:rPr>
            <a:t> 31 January of following year.</a:t>
          </a:r>
        </a:p>
      </xdr:txBody>
    </xdr:sp>
    <xdr:clientData/>
  </xdr:twoCellAnchor>
  <xdr:twoCellAnchor>
    <xdr:from>
      <xdr:col>3</xdr:col>
      <xdr:colOff>30749</xdr:colOff>
      <xdr:row>54</xdr:row>
      <xdr:rowOff>32650</xdr:rowOff>
    </xdr:from>
    <xdr:to>
      <xdr:col>7</xdr:col>
      <xdr:colOff>33376</xdr:colOff>
      <xdr:row>128</xdr:row>
      <xdr:rowOff>100853</xdr:rowOff>
    </xdr:to>
    <xdr:sp macro="" textlink="">
      <xdr:nvSpPr>
        <xdr:cNvPr id="12" name="TextBox 16">
          <a:extLst>
            <a:ext uri="{FF2B5EF4-FFF2-40B4-BE49-F238E27FC236}">
              <a16:creationId xmlns:a16="http://schemas.microsoft.com/office/drawing/2014/main" id="{C05F7A61-F732-67AA-6B4A-B8006EF721F8}"/>
            </a:ext>
          </a:extLst>
        </xdr:cNvPr>
        <xdr:cNvSpPr txBox="1"/>
      </xdr:nvSpPr>
      <xdr:spPr>
        <a:xfrm>
          <a:off x="3851955" y="11686768"/>
          <a:ext cx="11925686" cy="141652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6000">
            <a:lnSpc>
              <a:spcPct val="150000"/>
            </a:lnSpc>
          </a:pPr>
          <a:r>
            <a:rPr lang="en-GB" sz="1600" b="1" i="0" u="none" strike="noStrike">
              <a:solidFill>
                <a:srgbClr val="A52A2A"/>
              </a:solidFill>
              <a:effectLst/>
              <a:latin typeface="Arial" panose="020B0604020202020204" pitchFamily="34" charset="0"/>
              <a:ea typeface="+mn-ea"/>
              <a:cs typeface="Arial" panose="020B0604020202020204" pitchFamily="34" charset="0"/>
            </a:rPr>
            <a:t>Submit it as early as possible</a:t>
          </a:r>
          <a:r>
            <a:rPr lang="en-GB" sz="1600" b="1" i="0" u="none" strike="noStrike" baseline="0">
              <a:solidFill>
                <a:srgbClr val="A52A2A"/>
              </a:solidFill>
              <a:effectLst/>
              <a:latin typeface="Arial" panose="020B0604020202020204" pitchFamily="34" charset="0"/>
              <a:ea typeface="+mn-ea"/>
              <a:cs typeface="Arial" panose="020B0604020202020204" pitchFamily="34" charset="0"/>
            </a:rPr>
            <a:t> in the submission window:</a:t>
          </a:r>
          <a:endParaRPr lang="en-GB" sz="1600" b="1" i="0" u="none" strike="noStrike">
            <a:solidFill>
              <a:srgbClr val="A52A2A"/>
            </a:solidFill>
            <a:effectLst/>
            <a:latin typeface="Arial" panose="020B0604020202020204" pitchFamily="34" charset="0"/>
            <a:ea typeface="+mn-ea"/>
            <a:cs typeface="Arial" panose="020B0604020202020204" pitchFamily="34" charset="0"/>
          </a:endParaRPr>
        </a:p>
        <a:p>
          <a:pPr marL="36000">
            <a:lnSpc>
              <a:spcPct val="150000"/>
            </a:lnSpc>
          </a:pPr>
          <a:r>
            <a:rPr lang="en-GB" sz="1400" b="0" i="0" u="none" strike="noStrike">
              <a:solidFill>
                <a:schemeClr val="dk1"/>
              </a:solidFill>
              <a:effectLst/>
              <a:latin typeface="Arial" panose="020B0604020202020204" pitchFamily="34" charset="0"/>
              <a:ea typeface="+mn-ea"/>
              <a:cs typeface="Arial" panose="020B0604020202020204" pitchFamily="34" charset="0"/>
            </a:rPr>
            <a:t>Our small team processes over 7,000 returns each quarter. When many arrive close to the deadline, processing can take up to 14 (fourteen)  working days. </a:t>
          </a:r>
          <a:endParaRPr lang="en-GB" sz="400" b="1" i="0" u="none" strike="noStrike">
            <a:solidFill>
              <a:schemeClr val="dk1"/>
            </a:solidFill>
            <a:effectLst/>
            <a:latin typeface="Arial" panose="020B0604020202020204" pitchFamily="34" charset="0"/>
            <a:ea typeface="+mn-ea"/>
            <a:cs typeface="Arial" panose="020B0604020202020204" pitchFamily="34" charset="0"/>
          </a:endParaRPr>
        </a:p>
        <a:p>
          <a:pPr marL="36000">
            <a:lnSpc>
              <a:spcPct val="150000"/>
            </a:lnSpc>
          </a:pPr>
          <a:r>
            <a:rPr lang="en-GB" sz="1400" b="1" i="0" u="none" strike="noStrike">
              <a:solidFill>
                <a:sysClr val="windowText" lastClr="000000"/>
              </a:solidFill>
              <a:effectLst/>
              <a:latin typeface="Arial" panose="020B0604020202020204" pitchFamily="34" charset="0"/>
              <a:ea typeface="+mn-ea"/>
              <a:cs typeface="Arial" panose="020B0604020202020204" pitchFamily="34" charset="0"/>
            </a:rPr>
            <a:t>What you need to do:</a:t>
          </a:r>
          <a:r>
            <a:rPr lang="en-GB" sz="1400">
              <a:solidFill>
                <a:sysClr val="windowText" lastClr="000000"/>
              </a:solidFill>
              <a:effectLst/>
              <a:latin typeface="Arial" panose="020B0604020202020204" pitchFamily="34" charset="0"/>
              <a:cs typeface="Arial" panose="020B0604020202020204" pitchFamily="34" charset="0"/>
            </a:rPr>
            <a:t> </a:t>
          </a:r>
        </a:p>
        <a:p>
          <a:pPr marL="342900" indent="-342900">
            <a:lnSpc>
              <a:spcPct val="150000"/>
            </a:lnSpc>
            <a:buFont typeface="+mj-lt"/>
            <a:buAutoNum type="arabicPeriod"/>
          </a:pPr>
          <a:r>
            <a:rPr lang="en-GB" sz="1400" b="0" i="0" u="none" strike="noStrike">
              <a:solidFill>
                <a:schemeClr val="dk1"/>
              </a:solidFill>
              <a:effectLst/>
              <a:latin typeface="Arial" panose="020B0604020202020204" pitchFamily="34" charset="0"/>
              <a:ea typeface="+mn-ea"/>
              <a:cs typeface="Arial" panose="020B0604020202020204" pitchFamily="34" charset="0"/>
            </a:rPr>
            <a:t>Submit a valid return for each active permit, even if no waste was received or removed</a:t>
          </a:r>
          <a:r>
            <a:rPr lang="en-GB" sz="1400" b="0" i="0" u="none" strike="noStrike" baseline="0">
              <a:solidFill>
                <a:schemeClr val="dk1"/>
              </a:solidFill>
              <a:effectLst/>
              <a:latin typeface="Arial" panose="020B0604020202020204" pitchFamily="34" charset="0"/>
              <a:ea typeface="+mn-ea"/>
              <a:cs typeface="Arial" panose="020B0604020202020204" pitchFamily="34" charset="0"/>
            </a:rPr>
            <a:t> within the relevant submission window.</a:t>
          </a:r>
          <a:endParaRPr lang="en-GB" sz="1400">
            <a:effectLst/>
            <a:latin typeface="Arial" panose="020B0604020202020204" pitchFamily="34" charset="0"/>
            <a:cs typeface="Arial" panose="020B0604020202020204" pitchFamily="34" charset="0"/>
          </a:endParaRPr>
        </a:p>
        <a:p>
          <a:pPr marL="342900" indent="-342900">
            <a:lnSpc>
              <a:spcPct val="150000"/>
            </a:lnSpc>
            <a:buFont typeface="+mj-lt"/>
            <a:buAutoNum type="arabicPeriod"/>
          </a:pPr>
          <a:r>
            <a:rPr lang="en-GB" sz="1400" b="0" i="0" u="none" strike="noStrike">
              <a:solidFill>
                <a:schemeClr val="dk1"/>
              </a:solidFill>
              <a:effectLst/>
              <a:latin typeface="Arial" panose="020B0604020202020204" pitchFamily="34" charset="0"/>
              <a:ea typeface="+mn-ea"/>
              <a:cs typeface="Arial" panose="020B0604020202020204" pitchFamily="34" charset="0"/>
            </a:rPr>
            <a:t>Please use</a:t>
          </a:r>
          <a:r>
            <a:rPr lang="en-GB" sz="1400" b="0" i="0" u="none" strike="noStrike" baseline="0">
              <a:solidFill>
                <a:schemeClr val="dk1"/>
              </a:solidFill>
              <a:effectLst/>
              <a:latin typeface="Arial" panose="020B0604020202020204" pitchFamily="34" charset="0"/>
              <a:ea typeface="+mn-ea"/>
              <a:cs typeface="Arial" panose="020B0604020202020204" pitchFamily="34" charset="0"/>
            </a:rPr>
            <a:t> this web address for the GOV.UK website to download the </a:t>
          </a:r>
          <a:r>
            <a:rPr lang="en-GB" sz="1400" b="0" i="0" u="none" strike="noStrike">
              <a:solidFill>
                <a:schemeClr val="dk1"/>
              </a:solidFill>
              <a:effectLst/>
              <a:latin typeface="Arial" panose="020B0604020202020204" pitchFamily="34" charset="0"/>
              <a:ea typeface="+mn-ea"/>
              <a:cs typeface="Arial" panose="020B0604020202020204" pitchFamily="34" charset="0"/>
            </a:rPr>
            <a:t>form </a:t>
          </a:r>
          <a:r>
            <a:rPr lang="en-GB" sz="1400" b="0" i="0" u="none" strike="noStrike" baseline="0">
              <a:solidFill>
                <a:schemeClr val="dk1"/>
              </a:solidFill>
              <a:effectLst/>
              <a:latin typeface="Arial" panose="020B0604020202020204" pitchFamily="34" charset="0"/>
              <a:ea typeface="+mn-ea"/>
              <a:cs typeface="Arial" panose="020B0604020202020204" pitchFamily="34" charset="0"/>
            </a:rPr>
            <a:t>or click the green box on the left: </a:t>
          </a:r>
          <a:r>
            <a:rPr lang="en-GB" sz="1400" b="0" i="0" u="none" strike="noStrike">
              <a:solidFill>
                <a:schemeClr val="dk1"/>
              </a:solidFill>
              <a:effectLst/>
              <a:latin typeface="Arial" panose="020B0604020202020204" pitchFamily="34" charset="0"/>
              <a:ea typeface="+mn-ea"/>
              <a:cs typeface="Arial" panose="020B0604020202020204" pitchFamily="34" charset="0"/>
            </a:rPr>
            <a:t> </a:t>
          </a:r>
          <a:r>
            <a:rPr lang="en-GB" sz="1400" b="0" i="0" u="sng" strike="noStrike">
              <a:solidFill>
                <a:schemeClr val="dk1"/>
              </a:solidFill>
              <a:effectLst/>
              <a:latin typeface="Arial" panose="020B0604020202020204" pitchFamily="34" charset="0"/>
              <a:ea typeface="+mn-ea"/>
              <a:cs typeface="Arial" panose="020B0604020202020204" pitchFamily="34" charset="0"/>
            </a:rPr>
            <a:t>https://www.gov.uk/government/publications/waste-returns-email-spreadsheet</a:t>
          </a:r>
          <a:r>
            <a:rPr lang="en-GB" sz="1400">
              <a:effectLst/>
              <a:latin typeface="Arial" panose="020B0604020202020204" pitchFamily="34" charset="0"/>
              <a:cs typeface="Arial" panose="020B0604020202020204" pitchFamily="34" charset="0"/>
            </a:rPr>
            <a:t> </a:t>
          </a:r>
          <a:r>
            <a:rPr lang="en-GB" sz="1400" b="0" i="0" baseline="0">
              <a:solidFill>
                <a:schemeClr val="dk1"/>
              </a:solidFill>
              <a:effectLst/>
              <a:latin typeface="Arial" panose="020B0604020202020204" pitchFamily="34" charset="0"/>
              <a:ea typeface="+mn-ea"/>
              <a:cs typeface="Arial" panose="020B0604020202020204" pitchFamily="34" charset="0"/>
            </a:rPr>
            <a:t>click the box on the left: </a:t>
          </a:r>
          <a:r>
            <a:rPr lang="en-GB" sz="1400" b="0" i="0">
              <a:solidFill>
                <a:schemeClr val="dk1"/>
              </a:solidFill>
              <a:effectLst/>
              <a:latin typeface="Arial" panose="020B0604020202020204" pitchFamily="34" charset="0"/>
              <a:ea typeface="+mn-ea"/>
              <a:cs typeface="Arial" panose="020B0604020202020204" pitchFamily="34" charset="0"/>
            </a:rPr>
            <a:t> </a:t>
          </a:r>
        </a:p>
        <a:p>
          <a:pPr marL="36000" indent="-171450">
            <a:lnSpc>
              <a:spcPct val="150000"/>
            </a:lnSpc>
            <a:buFont typeface="Arial" panose="020B0604020202020204" pitchFamily="34" charset="0"/>
            <a:buChar char="•"/>
          </a:pPr>
          <a:endParaRPr lang="en-GB" sz="1400" b="0" i="0">
            <a:solidFill>
              <a:schemeClr val="dk1"/>
            </a:solidFill>
            <a:effectLst/>
            <a:latin typeface="Arial" panose="020B0604020202020204" pitchFamily="34" charset="0"/>
            <a:ea typeface="+mn-ea"/>
            <a:cs typeface="Arial" panose="020B0604020202020204" pitchFamily="34" charset="0"/>
          </a:endParaRPr>
        </a:p>
        <a:p>
          <a:pPr marL="36000" indent="0">
            <a:lnSpc>
              <a:spcPct val="150000"/>
            </a:lnSpc>
            <a:buFont typeface="Arial" panose="020B0604020202020204" pitchFamily="34" charset="0"/>
            <a:buNone/>
          </a:pPr>
          <a:r>
            <a:rPr lang="en-GB" sz="1600" b="1">
              <a:solidFill>
                <a:srgbClr val="A52A2A"/>
              </a:solidFill>
              <a:effectLst/>
              <a:latin typeface="Arial" panose="020B0604020202020204" pitchFamily="34" charset="0"/>
              <a:cs typeface="Arial" panose="020B0604020202020204" pitchFamily="34" charset="0"/>
            </a:rPr>
            <a:t>You</a:t>
          </a:r>
          <a:r>
            <a:rPr lang="en-GB" sz="1600" b="1" baseline="0">
              <a:solidFill>
                <a:srgbClr val="A52A2A"/>
              </a:solidFill>
              <a:effectLst/>
              <a:latin typeface="Arial" panose="020B0604020202020204" pitchFamily="34" charset="0"/>
              <a:cs typeface="Arial" panose="020B0604020202020204" pitchFamily="34" charset="0"/>
            </a:rPr>
            <a:t> must first d</a:t>
          </a:r>
          <a:r>
            <a:rPr lang="en-GB" sz="1600" b="1">
              <a:solidFill>
                <a:srgbClr val="A52A2A"/>
              </a:solidFill>
              <a:effectLst/>
              <a:latin typeface="Arial" panose="020B0604020202020204" pitchFamily="34" charset="0"/>
              <a:cs typeface="Arial" panose="020B0604020202020204" pitchFamily="34" charset="0"/>
            </a:rPr>
            <a:t>ownload the form from the website.</a:t>
          </a:r>
          <a:r>
            <a:rPr lang="en-GB" sz="1600" b="1" baseline="0">
              <a:solidFill>
                <a:srgbClr val="A52A2A"/>
              </a:solidFill>
              <a:effectLst/>
              <a:latin typeface="Arial" panose="020B0604020202020204" pitchFamily="34" charset="0"/>
              <a:cs typeface="Arial" panose="020B0604020202020204" pitchFamily="34" charset="0"/>
            </a:rPr>
            <a:t> </a:t>
          </a:r>
        </a:p>
        <a:p>
          <a:pPr marL="36000" indent="0">
            <a:lnSpc>
              <a:spcPct val="150000"/>
            </a:lnSpc>
            <a:buFont typeface="Arial" panose="020B0604020202020204" pitchFamily="34" charset="0"/>
            <a:buNone/>
          </a:pPr>
          <a:r>
            <a:rPr lang="en-GB" sz="1400" b="0">
              <a:solidFill>
                <a:sysClr val="windowText" lastClr="000000"/>
              </a:solidFill>
              <a:latin typeface="Arial" panose="020B0604020202020204" pitchFamily="34" charset="0"/>
              <a:cs typeface="Arial" panose="020B0604020202020204" pitchFamily="34" charset="0"/>
            </a:rPr>
            <a:t>If the form has not been downloaded and saved to your computer</a:t>
          </a:r>
          <a:r>
            <a:rPr lang="en-GB" sz="1400" b="0" baseline="0">
              <a:solidFill>
                <a:sysClr val="windowText" lastClr="000000"/>
              </a:solidFill>
              <a:latin typeface="Arial" panose="020B0604020202020204" pitchFamily="34" charset="0"/>
              <a:cs typeface="Arial" panose="020B0604020202020204" pitchFamily="34" charset="0"/>
            </a:rPr>
            <a:t> </a:t>
          </a:r>
          <a:r>
            <a:rPr lang="en-GB" sz="1400" b="0">
              <a:solidFill>
                <a:sysClr val="windowText" lastClr="000000"/>
              </a:solidFill>
              <a:latin typeface="Arial" panose="020B0604020202020204" pitchFamily="34" charset="0"/>
              <a:cs typeface="Arial" panose="020B0604020202020204" pitchFamily="34" charset="0"/>
            </a:rPr>
            <a:t>first, you</a:t>
          </a:r>
          <a:r>
            <a:rPr lang="en-GB" sz="1400" b="0" baseline="0">
              <a:solidFill>
                <a:sysClr val="windowText" lastClr="000000"/>
              </a:solidFill>
              <a:latin typeface="Arial" panose="020B0604020202020204" pitchFamily="34" charset="0"/>
              <a:cs typeface="Arial" panose="020B0604020202020204" pitchFamily="34" charset="0"/>
            </a:rPr>
            <a:t> will be unable to submit:</a:t>
          </a:r>
          <a:endParaRPr lang="en-GB" sz="1400" b="0">
            <a:solidFill>
              <a:sysClr val="windowText" lastClr="000000"/>
            </a:solidFill>
            <a:effectLst/>
            <a:latin typeface="Arial" panose="020B0604020202020204" pitchFamily="34" charset="0"/>
            <a:cs typeface="Arial" panose="020B0604020202020204" pitchFamily="34" charset="0"/>
          </a:endParaRPr>
        </a:p>
        <a:p>
          <a:pPr marL="36000" indent="-342900">
            <a:lnSpc>
              <a:spcPct val="150000"/>
            </a:lnSpc>
            <a:buFont typeface="+mj-lt"/>
            <a:buAutoNum type="arabicPeriod"/>
          </a:pPr>
          <a:r>
            <a:rPr lang="en-GB" sz="1400">
              <a:effectLst/>
              <a:latin typeface="Arial" panose="020B0604020202020204" pitchFamily="34" charset="0"/>
              <a:cs typeface="Arial" panose="020B0604020202020204" pitchFamily="34" charset="0"/>
            </a:rPr>
            <a:t>Save it to your computer.</a:t>
          </a:r>
        </a:p>
        <a:p>
          <a:pPr marL="720000" lvl="3" indent="-342900" algn="l">
            <a:lnSpc>
              <a:spcPct val="150000"/>
            </a:lnSpc>
            <a:buFont typeface="Arial" panose="020B0604020202020204" pitchFamily="34" charset="0"/>
            <a:buChar char="•"/>
          </a:pPr>
          <a:r>
            <a:rPr lang="en-GB" sz="1400">
              <a:effectLst/>
              <a:latin typeface="Arial" panose="020B0604020202020204" pitchFamily="34" charset="0"/>
              <a:cs typeface="Arial" panose="020B0604020202020204" pitchFamily="34" charset="0"/>
            </a:rPr>
            <a:t>Having a saved copy means you can reopen the same form, make changes quickly, and resubmit.</a:t>
          </a:r>
        </a:p>
        <a:p>
          <a:pPr marL="720000" lvl="3" indent="-342900" algn="l">
            <a:lnSpc>
              <a:spcPct val="150000"/>
            </a:lnSpc>
            <a:buFont typeface="Arial" panose="020B0604020202020204" pitchFamily="34" charset="0"/>
            <a:buChar char="•"/>
          </a:pPr>
          <a:r>
            <a:rPr lang="en-GB" sz="1400">
              <a:effectLst/>
              <a:latin typeface="Arial" panose="020B0604020202020204" pitchFamily="34" charset="0"/>
              <a:cs typeface="Arial" panose="020B0604020202020204" pitchFamily="34" charset="0"/>
            </a:rPr>
            <a:t>Without a saved copy, you may need to re-enter the data, which can delay processing.</a:t>
          </a:r>
        </a:p>
        <a:p>
          <a:pPr marL="36000" indent="-342900">
            <a:lnSpc>
              <a:spcPct val="150000"/>
            </a:lnSpc>
            <a:buFont typeface="+mj-lt"/>
            <a:buAutoNum type="arabicPeriod"/>
          </a:pPr>
          <a:r>
            <a:rPr lang="en-GB" sz="1400">
              <a:effectLst/>
              <a:latin typeface="Arial" panose="020B0604020202020204" pitchFamily="34" charset="0"/>
              <a:cs typeface="Arial" panose="020B0604020202020204" pitchFamily="34" charset="0"/>
            </a:rPr>
            <a:t>Open the saved file.</a:t>
          </a:r>
        </a:p>
        <a:p>
          <a:pPr marL="36000" indent="-342900">
            <a:lnSpc>
              <a:spcPct val="150000"/>
            </a:lnSpc>
            <a:buFont typeface="+mj-lt"/>
            <a:buAutoNum type="arabicPeriod"/>
          </a:pPr>
          <a:r>
            <a:rPr lang="en-GB" sz="1400">
              <a:effectLst/>
              <a:latin typeface="Arial" panose="020B0604020202020204" pitchFamily="34" charset="0"/>
              <a:cs typeface="Arial" panose="020B0604020202020204" pitchFamily="34" charset="0"/>
            </a:rPr>
            <a:t>Enter your data and then save your file again.</a:t>
          </a:r>
        </a:p>
        <a:p>
          <a:pPr marL="36000" indent="-342900">
            <a:lnSpc>
              <a:spcPct val="150000"/>
            </a:lnSpc>
            <a:buFont typeface="+mj-lt"/>
            <a:buAutoNum type="arabicPeriod"/>
          </a:pPr>
          <a:r>
            <a:rPr lang="en-GB" sz="1400">
              <a:effectLst/>
              <a:latin typeface="Arial" panose="020B0604020202020204" pitchFamily="34" charset="0"/>
              <a:cs typeface="Arial" panose="020B0604020202020204" pitchFamily="34" charset="0"/>
            </a:rPr>
            <a:t>Email the completed form back.</a:t>
          </a:r>
        </a:p>
        <a:p>
          <a:pPr marL="36000">
            <a:lnSpc>
              <a:spcPct val="150000"/>
            </a:lnSpc>
          </a:pPr>
          <a:endParaRPr lang="en-GB" sz="900" b="1" i="0" u="none" strike="noStrike">
            <a:solidFill>
              <a:schemeClr val="dk1"/>
            </a:solidFill>
            <a:effectLst/>
            <a:latin typeface="Arial" panose="020B0604020202020204" pitchFamily="34" charset="0"/>
            <a:ea typeface="+mn-ea"/>
            <a:cs typeface="Arial" panose="020B0604020202020204" pitchFamily="34" charset="0"/>
          </a:endParaRPr>
        </a:p>
        <a:p>
          <a:pPr marL="36000">
            <a:lnSpc>
              <a:spcPct val="150000"/>
            </a:lnSpc>
          </a:pPr>
          <a:r>
            <a:rPr lang="en-GB" sz="1400" b="1" i="0" u="none" strike="noStrike">
              <a:solidFill>
                <a:sysClr val="windowText" lastClr="000000"/>
              </a:solidFill>
              <a:effectLst/>
              <a:latin typeface="Arial" panose="020B0604020202020204" pitchFamily="34" charset="0"/>
              <a:ea typeface="+mn-ea"/>
              <a:cs typeface="Arial" panose="020B0604020202020204" pitchFamily="34" charset="0"/>
            </a:rPr>
            <a:t>Planning Tips :</a:t>
          </a:r>
          <a:r>
            <a:rPr lang="en-GB" sz="1400">
              <a:solidFill>
                <a:sysClr val="windowText" lastClr="000000"/>
              </a:solidFill>
              <a:effectLst/>
              <a:latin typeface="Arial" panose="020B0604020202020204" pitchFamily="34" charset="0"/>
              <a:cs typeface="Arial" panose="020B0604020202020204" pitchFamily="34" charset="0"/>
            </a:rPr>
            <a:t> </a:t>
          </a:r>
        </a:p>
        <a:p>
          <a:pPr marL="36000" indent="-342900">
            <a:lnSpc>
              <a:spcPct val="150000"/>
            </a:lnSpc>
            <a:buFont typeface="Arial" panose="020B0604020202020204" pitchFamily="34" charset="0"/>
            <a:buChar char="•"/>
          </a:pPr>
          <a:r>
            <a:rPr lang="en-GB" sz="1400" b="0" i="0" u="none" strike="noStrike">
              <a:solidFill>
                <a:schemeClr val="dk1"/>
              </a:solidFill>
              <a:effectLst/>
              <a:latin typeface="Arial" panose="020B0604020202020204" pitchFamily="34" charset="0"/>
              <a:ea typeface="+mn-ea"/>
              <a:cs typeface="Arial" panose="020B0604020202020204" pitchFamily="34" charset="0"/>
            </a:rPr>
            <a:t>Set reminders in your preferred calendar tool to ensure timely submission.</a:t>
          </a:r>
          <a:endParaRPr lang="en-GB" sz="1400">
            <a:effectLst/>
            <a:latin typeface="Arial" panose="020B0604020202020204" pitchFamily="34" charset="0"/>
            <a:cs typeface="Arial" panose="020B0604020202020204" pitchFamily="34" charset="0"/>
          </a:endParaRPr>
        </a:p>
        <a:p>
          <a:pPr marL="36000" indent="-342900">
            <a:lnSpc>
              <a:spcPct val="150000"/>
            </a:lnSpc>
            <a:buFont typeface="Arial" panose="020B0604020202020204" pitchFamily="34" charset="0"/>
            <a:buChar char="•"/>
          </a:pPr>
          <a:r>
            <a:rPr lang="en-GB" sz="1400" b="0" i="0" u="none" strike="noStrike">
              <a:solidFill>
                <a:schemeClr val="dk1"/>
              </a:solidFill>
              <a:effectLst/>
              <a:latin typeface="Arial" panose="020B0604020202020204" pitchFamily="34" charset="0"/>
              <a:ea typeface="+mn-ea"/>
              <a:cs typeface="Arial" panose="020B0604020202020204" pitchFamily="34" charset="0"/>
            </a:rPr>
            <a:t>If you’ll be away, set an out-of-office response and include alternative contact</a:t>
          </a:r>
          <a:r>
            <a:rPr lang="en-GB" sz="1400" b="0" i="0" u="none" strike="noStrike" baseline="0">
              <a:solidFill>
                <a:schemeClr val="dk1"/>
              </a:solidFill>
              <a:effectLst/>
              <a:latin typeface="Arial" panose="020B0604020202020204" pitchFamily="34" charset="0"/>
              <a:ea typeface="+mn-ea"/>
              <a:cs typeface="Arial" panose="020B0604020202020204" pitchFamily="34" charset="0"/>
            </a:rPr>
            <a:t> </a:t>
          </a:r>
          <a:r>
            <a:rPr lang="en-GB" sz="1400" b="0" i="0" u="none" strike="noStrike">
              <a:solidFill>
                <a:schemeClr val="dk1"/>
              </a:solidFill>
              <a:effectLst/>
              <a:latin typeface="Arial" panose="020B0604020202020204" pitchFamily="34" charset="0"/>
              <a:ea typeface="+mn-ea"/>
              <a:cs typeface="Arial" panose="020B0604020202020204" pitchFamily="34" charset="0"/>
            </a:rPr>
            <a:t>email addresses</a:t>
          </a:r>
          <a:r>
            <a:rPr lang="en-GB" sz="1400" b="0" i="0" u="none" strike="noStrike" baseline="0">
              <a:solidFill>
                <a:schemeClr val="dk1"/>
              </a:solidFill>
              <a:effectLst/>
              <a:latin typeface="Arial" panose="020B0604020202020204" pitchFamily="34" charset="0"/>
              <a:ea typeface="+mn-ea"/>
              <a:cs typeface="Arial" panose="020B0604020202020204" pitchFamily="34" charset="0"/>
            </a:rPr>
            <a:t> or telephone numbers </a:t>
          </a:r>
          <a:r>
            <a:rPr lang="en-GB" sz="1400" b="0" i="0" u="none" strike="noStrike">
              <a:solidFill>
                <a:schemeClr val="dk1"/>
              </a:solidFill>
              <a:effectLst/>
              <a:latin typeface="Arial" panose="020B0604020202020204" pitchFamily="34" charset="0"/>
              <a:ea typeface="+mn-ea"/>
              <a:cs typeface="Arial" panose="020B0604020202020204" pitchFamily="34" charset="0"/>
            </a:rPr>
            <a:t>if we need to contact you.</a:t>
          </a:r>
          <a:r>
            <a:rPr lang="en-GB" sz="1400">
              <a:effectLst/>
              <a:latin typeface="Arial" panose="020B0604020202020204" pitchFamily="34" charset="0"/>
              <a:cs typeface="Arial" panose="020B0604020202020204" pitchFamily="34" charset="0"/>
            </a:rPr>
            <a:t> </a:t>
          </a:r>
        </a:p>
        <a:p>
          <a:pPr marL="36000" indent="-342900">
            <a:lnSpc>
              <a:spcPct val="150000"/>
            </a:lnSpc>
            <a:buFont typeface="Arial" panose="020B0604020202020204" pitchFamily="34" charset="0"/>
            <a:buChar char="•"/>
          </a:pPr>
          <a:r>
            <a:rPr lang="en-GB" sz="1400" b="0" i="0" u="none" strike="noStrike">
              <a:solidFill>
                <a:schemeClr val="dk1"/>
              </a:solidFill>
              <a:effectLst/>
              <a:latin typeface="Arial" panose="020B0604020202020204" pitchFamily="34" charset="0"/>
              <a:ea typeface="+mn-ea"/>
              <a:cs typeface="Arial" panose="020B0604020202020204" pitchFamily="34" charset="0"/>
            </a:rPr>
            <a:t>If you will not be available to meet the deadline, nominate a backup contact and share instructions early. </a:t>
          </a:r>
          <a:r>
            <a:rPr lang="en-GB" sz="1400">
              <a:effectLst/>
              <a:latin typeface="Arial" panose="020B0604020202020204" pitchFamily="34" charset="0"/>
              <a:cs typeface="Arial" panose="020B0604020202020204" pitchFamily="34" charset="0"/>
            </a:rPr>
            <a:t> </a:t>
          </a:r>
        </a:p>
        <a:p>
          <a:pPr marL="36000" indent="-342900">
            <a:lnSpc>
              <a:spcPct val="150000"/>
            </a:lnSpc>
            <a:buFont typeface="Arial" panose="020B0604020202020204" pitchFamily="34" charset="0"/>
            <a:buChar char="•"/>
          </a:pPr>
          <a:r>
            <a:rPr lang="en-GB" sz="1400" b="0" i="0" u="none" strike="noStrike">
              <a:solidFill>
                <a:schemeClr val="dk1"/>
              </a:solidFill>
              <a:effectLst/>
              <a:latin typeface="Arial" panose="020B0604020202020204" pitchFamily="34" charset="0"/>
              <a:ea typeface="+mn-ea"/>
              <a:cs typeface="Arial" panose="020B0604020202020204" pitchFamily="34" charset="0"/>
            </a:rPr>
            <a:t>Please contact us if limited handover time may affect your submission.</a:t>
          </a:r>
          <a:r>
            <a:rPr lang="en-GB" sz="1400">
              <a:effectLst/>
              <a:latin typeface="Arial" panose="020B0604020202020204" pitchFamily="34" charset="0"/>
              <a:cs typeface="Arial" panose="020B0604020202020204" pitchFamily="34" charset="0"/>
            </a:rPr>
            <a:t> </a:t>
          </a:r>
        </a:p>
        <a:p>
          <a:pPr marL="36000" indent="-171450">
            <a:lnSpc>
              <a:spcPct val="150000"/>
            </a:lnSpc>
            <a:buFont typeface="Arial" panose="020B0604020202020204" pitchFamily="34" charset="0"/>
            <a:buChar char="•"/>
          </a:pPr>
          <a:endParaRPr lang="en-GB" sz="1800">
            <a:effectLst/>
            <a:latin typeface="Arial" panose="020B0604020202020204" pitchFamily="34" charset="0"/>
            <a:cs typeface="Arial" panose="020B0604020202020204" pitchFamily="34" charset="0"/>
          </a:endParaRPr>
        </a:p>
        <a:p>
          <a:pPr marL="36000" indent="0">
            <a:lnSpc>
              <a:spcPct val="150000"/>
            </a:lnSpc>
            <a:buFont typeface="Arial" panose="020B0604020202020204" pitchFamily="34" charset="0"/>
            <a:buNone/>
          </a:pPr>
          <a:r>
            <a:rPr lang="en-GB" sz="1800" b="1" u="none">
              <a:solidFill>
                <a:sysClr val="windowText" lastClr="000000"/>
              </a:solidFill>
              <a:effectLst/>
              <a:latin typeface="Arial" panose="020B0604020202020204" pitchFamily="34" charset="0"/>
              <a:cs typeface="Arial" panose="020B0604020202020204" pitchFamily="34" charset="0"/>
            </a:rPr>
            <a:t>To</a:t>
          </a:r>
          <a:r>
            <a:rPr lang="en-GB" sz="1800" b="1" u="none" baseline="0">
              <a:solidFill>
                <a:sysClr val="windowText" lastClr="000000"/>
              </a:solidFill>
              <a:effectLst/>
              <a:latin typeface="Arial" panose="020B0604020202020204" pitchFamily="34" charset="0"/>
              <a:cs typeface="Arial" panose="020B0604020202020204" pitchFamily="34" charset="0"/>
            </a:rPr>
            <a:t> help you ensure your return is not rejected:</a:t>
          </a:r>
          <a:endParaRPr lang="en-GB" sz="1800" u="none">
            <a:effectLst/>
            <a:latin typeface="Arial" panose="020B0604020202020204" pitchFamily="34" charset="0"/>
            <a:cs typeface="Arial" panose="020B0604020202020204" pitchFamily="34" charset="0"/>
          </a:endParaRPr>
        </a:p>
        <a:p>
          <a:pPr marL="36000" lvl="0" indent="-342900">
            <a:lnSpc>
              <a:spcPct val="150000"/>
            </a:lnSpc>
            <a:buFont typeface="+mj-lt"/>
            <a:buAutoNum type="arabicPeriod"/>
          </a:pPr>
          <a:r>
            <a:rPr lang="en-GB" sz="1400" b="1">
              <a:effectLst/>
              <a:latin typeface="Arial" panose="020B0604020202020204" pitchFamily="34" charset="0"/>
              <a:ea typeface="Times New Roman" panose="02020603050405020304" pitchFamily="18" charset="0"/>
              <a:cs typeface="Arial" panose="020B0604020202020204" pitchFamily="34" charset="0"/>
            </a:rPr>
            <a:t>Use Drop-Down Menus</a:t>
          </a:r>
          <a:r>
            <a:rPr lang="en-GB" sz="1400">
              <a:effectLst/>
              <a:latin typeface="Arial" panose="020B0604020202020204" pitchFamily="34" charset="0"/>
              <a:ea typeface="Times New Roman" panose="02020603050405020304" pitchFamily="18" charset="0"/>
              <a:cs typeface="Arial" panose="020B0604020202020204" pitchFamily="34" charset="0"/>
            </a:rPr>
            <a:t> - Manual text entry may cause rejection. Use the pre-programmed drop-downs for:</a:t>
          </a:r>
          <a:endParaRPr lang="en-GB" sz="1400">
            <a:effectLst/>
            <a:latin typeface="Arial" panose="020B0604020202020204" pitchFamily="34" charset="0"/>
            <a:ea typeface="Times New Roman" panose="02020603050405020304" pitchFamily="18" charset="0"/>
            <a:cs typeface="Times New Roman" panose="02020603050405020304" pitchFamily="18" charset="0"/>
          </a:endParaRPr>
        </a:p>
        <a:p>
          <a:pPr marL="720000" lvl="2"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Origins and Destinations</a:t>
          </a:r>
          <a:endParaRPr lang="en-GB" sz="1400">
            <a:effectLst/>
            <a:latin typeface="Arial" panose="020B0604020202020204" pitchFamily="34" charset="0"/>
            <a:ea typeface="Times New Roman" panose="02020603050405020304" pitchFamily="18" charset="0"/>
            <a:cs typeface="Times New Roman" panose="02020603050405020304" pitchFamily="18" charset="0"/>
          </a:endParaRPr>
        </a:p>
        <a:p>
          <a:pPr marL="720000" lvl="2"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European Waste Catalogue (EWC) codes</a:t>
          </a:r>
          <a:endParaRPr lang="en-GB" sz="1400">
            <a:effectLst/>
            <a:latin typeface="Arial" panose="020B0604020202020204" pitchFamily="34" charset="0"/>
            <a:ea typeface="Times New Roman" panose="02020603050405020304" pitchFamily="18" charset="0"/>
            <a:cs typeface="Times New Roman" panose="02020603050405020304" pitchFamily="18" charset="0"/>
          </a:endParaRPr>
        </a:p>
        <a:p>
          <a:pPr marL="720000" lvl="2"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Disposal and Recovery (D&amp;R) codes</a:t>
          </a:r>
        </a:p>
        <a:p>
          <a:pPr marL="720000" lvl="2"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You</a:t>
          </a:r>
          <a:r>
            <a:rPr lang="en-GB" sz="1400" baseline="0">
              <a:effectLst/>
              <a:latin typeface="Arial" panose="020B0604020202020204" pitchFamily="34" charset="0"/>
              <a:ea typeface="Times New Roman" panose="02020603050405020304" pitchFamily="18" charset="0"/>
              <a:cs typeface="Arial" panose="020B0604020202020204" pitchFamily="34" charset="0"/>
            </a:rPr>
            <a:t> can select what appears on your dropdown lists on the "Optional - Cutomise Your Lists" page</a:t>
          </a:r>
          <a:endParaRPr lang="en-GB" sz="1400">
            <a:effectLst/>
            <a:latin typeface="Arial" panose="020B0604020202020204" pitchFamily="34" charset="0"/>
            <a:ea typeface="Times New Roman" panose="02020603050405020304" pitchFamily="18" charset="0"/>
            <a:cs typeface="Times New Roman" panose="02020603050405020304" pitchFamily="18" charset="0"/>
          </a:endParaRPr>
        </a:p>
        <a:p>
          <a:pPr marL="36000" lvl="0" indent="-342900">
            <a:lnSpc>
              <a:spcPct val="150000"/>
            </a:lnSpc>
            <a:buFont typeface="+mj-lt"/>
            <a:buAutoNum type="arabicPeriod"/>
          </a:pPr>
          <a:r>
            <a:rPr lang="en-GB" sz="1400" b="1">
              <a:effectLst/>
              <a:latin typeface="Arial" panose="020B0604020202020204" pitchFamily="34" charset="0"/>
              <a:ea typeface="Times New Roman" panose="02020603050405020304" pitchFamily="18" charset="0"/>
              <a:cs typeface="Arial" panose="020B0604020202020204" pitchFamily="34" charset="0"/>
            </a:rPr>
            <a:t>Submit in Original Excel Format</a:t>
          </a:r>
          <a:r>
            <a:rPr lang="en-GB" sz="1400">
              <a:effectLst/>
              <a:latin typeface="Arial" panose="020B0604020202020204" pitchFamily="34" charset="0"/>
              <a:ea typeface="Times New Roman" panose="02020603050405020304" pitchFamily="18" charset="0"/>
              <a:cs typeface="Arial" panose="020B0604020202020204" pitchFamily="34" charset="0"/>
            </a:rPr>
            <a:t> - Attach the </a:t>
          </a:r>
          <a:r>
            <a:rPr lang="en-GB" sz="1400" u="sng">
              <a:effectLst/>
              <a:latin typeface="Arial" panose="020B0604020202020204" pitchFamily="34" charset="0"/>
              <a:ea typeface="Times New Roman" panose="02020603050405020304" pitchFamily="18" charset="0"/>
              <a:cs typeface="Arial" panose="020B0604020202020204" pitchFamily="34" charset="0"/>
            </a:rPr>
            <a:t>Excel</a:t>
          </a:r>
          <a:r>
            <a:rPr lang="en-GB" sz="1400">
              <a:effectLst/>
              <a:latin typeface="Arial" panose="020B0604020202020204" pitchFamily="34" charset="0"/>
              <a:ea typeface="Times New Roman" panose="02020603050405020304" pitchFamily="18" charset="0"/>
              <a:cs typeface="Arial" panose="020B0604020202020204" pitchFamily="34" charset="0"/>
            </a:rPr>
            <a:t> file to your email. </a:t>
          </a:r>
        </a:p>
        <a:p>
          <a:pPr marL="36000" lvl="0" indent="-342900">
            <a:lnSpc>
              <a:spcPct val="150000"/>
            </a:lnSpc>
            <a:buFont typeface="+mj-lt"/>
            <a:buAutoNum type="arabicPeriod"/>
          </a:pPr>
          <a:r>
            <a:rPr lang="en-GB" sz="1400"/>
            <a:t>⛔ </a:t>
          </a:r>
          <a:r>
            <a:rPr lang="en-GB" sz="1400" b="1">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We do not accept the following:</a:t>
          </a:r>
        </a:p>
        <a:p>
          <a:pPr marL="720000" lvl="1"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More</a:t>
          </a:r>
          <a:r>
            <a:rPr lang="en-GB" sz="1400" baseline="0">
              <a:effectLst/>
              <a:latin typeface="Arial" panose="020B0604020202020204" pitchFamily="34" charset="0"/>
              <a:ea typeface="Times New Roman" panose="02020603050405020304" pitchFamily="18" charset="0"/>
              <a:cs typeface="Arial" panose="020B0604020202020204" pitchFamily="34" charset="0"/>
            </a:rPr>
            <a:t> than</a:t>
          </a:r>
          <a:r>
            <a:rPr lang="en-GB" sz="1400">
              <a:effectLst/>
              <a:latin typeface="Arial" panose="020B0604020202020204" pitchFamily="34" charset="0"/>
              <a:ea typeface="Times New Roman" panose="02020603050405020304" pitchFamily="18" charset="0"/>
              <a:cs typeface="Arial" panose="020B0604020202020204" pitchFamily="34" charset="0"/>
            </a:rPr>
            <a:t> 5 (five) returns attached per email,</a:t>
          </a:r>
          <a:r>
            <a:rPr lang="en-GB" sz="1400" baseline="0">
              <a:effectLst/>
              <a:latin typeface="Arial" panose="020B0604020202020204" pitchFamily="34" charset="0"/>
              <a:ea typeface="Times New Roman" panose="02020603050405020304" pitchFamily="18" charset="0"/>
              <a:cs typeface="Arial" panose="020B0604020202020204" pitchFamily="34" charset="0"/>
            </a:rPr>
            <a:t> to enable efficient processing, </a:t>
          </a:r>
          <a:r>
            <a:rPr lang="en-GB" sz="1400">
              <a:effectLst/>
              <a:latin typeface="Arial" panose="020B0604020202020204" pitchFamily="34" charset="0"/>
              <a:ea typeface="Times New Roman" panose="02020603050405020304" pitchFamily="18" charset="0"/>
              <a:cs typeface="Arial" panose="020B0604020202020204" pitchFamily="34" charset="0"/>
            </a:rPr>
            <a:t>prevent auto-replies from not working and file corruption.</a:t>
          </a:r>
        </a:p>
        <a:p>
          <a:pPr marL="720000" lvl="1"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PDFs and images of the spreadsheet.</a:t>
          </a:r>
          <a:endParaRPr lang="en-GB" sz="1400">
            <a:effectLst/>
            <a:latin typeface="Arial" panose="020B0604020202020204" pitchFamily="34" charset="0"/>
            <a:ea typeface="Times New Roman" panose="02020603050405020304" pitchFamily="18" charset="0"/>
            <a:cs typeface="Times New Roman" panose="02020603050405020304" pitchFamily="18" charset="0"/>
          </a:endParaRPr>
        </a:p>
        <a:p>
          <a:pPr marL="720000" lvl="1"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ZIP (compressed) files.</a:t>
          </a:r>
          <a:endParaRPr lang="en-GB" sz="1400">
            <a:effectLst/>
            <a:latin typeface="Arial" panose="020B0604020202020204" pitchFamily="34" charset="0"/>
            <a:ea typeface="Times New Roman" panose="02020603050405020304" pitchFamily="18" charset="0"/>
            <a:cs typeface="Times New Roman" panose="02020603050405020304" pitchFamily="18" charset="0"/>
          </a:endParaRPr>
        </a:p>
        <a:p>
          <a:pPr marL="720000" lvl="1"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Links to file-sharing sites (e.g., Google Docs, OneDrive).</a:t>
          </a:r>
          <a:endParaRPr lang="en-GB" sz="1400">
            <a:effectLst/>
            <a:latin typeface="Arial" panose="020B0604020202020204" pitchFamily="34" charset="0"/>
            <a:ea typeface="Times New Roman" panose="02020603050405020304" pitchFamily="18" charset="0"/>
            <a:cs typeface="Times New Roman" panose="02020603050405020304" pitchFamily="18" charset="0"/>
          </a:endParaRPr>
        </a:p>
        <a:p>
          <a:pPr marL="720000" lvl="1"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Email message attachments with the return form embedded (the return form must be visible in the preview pane).</a:t>
          </a:r>
        </a:p>
        <a:p>
          <a:pPr marL="720000" lvl="1" indent="-342900">
            <a:lnSpc>
              <a:spcPct val="150000"/>
            </a:lnSpc>
            <a:buFont typeface="Arial" panose="020B0604020202020204" pitchFamily="34" charset="0"/>
            <a:buChar char="•"/>
          </a:pPr>
          <a:r>
            <a:rPr lang="en-GB" sz="14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ODS (OpenDocument Spreadsheet) files, used by non-Microsoft Office tools, are not supported. Convert to Excel (.xls) before submission</a:t>
          </a:r>
          <a:r>
            <a:rPr lang="en-GB" sz="1400" b="1">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a:t>
          </a:r>
          <a:endParaRPr lang="en-GB" sz="1400" b="1"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endParaRPr>
        </a:p>
        <a:p>
          <a:pPr marL="36000" lvl="1" indent="-342900">
            <a:lnSpc>
              <a:spcPct val="150000"/>
            </a:lnSpc>
            <a:buFont typeface="+mj-lt"/>
            <a:buAutoNum type="arabicPeriod" startAt="4"/>
          </a:pPr>
          <a:r>
            <a:rPr lang="en-GB" sz="1400" b="1">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Always convert ODS (OpenDocument</a:t>
          </a:r>
          <a:r>
            <a:rPr lang="en-GB" sz="1400" b="1"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Spreadsheet)</a:t>
          </a:r>
          <a:r>
            <a:rPr lang="en-GB" sz="1400" b="1">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to Excel (.xls) before completing the form:</a:t>
          </a:r>
        </a:p>
        <a:p>
          <a:pPr marL="720000" lvl="3"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Use Save As → Excel Workbook (.xls), not copy and paste into a new file.</a:t>
          </a:r>
        </a:p>
        <a:p>
          <a:pPr marL="720000" lvl="3"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After conversion, close and reopen the Excel file to confirm it opens cleanly.</a:t>
          </a:r>
        </a:p>
        <a:p>
          <a:pPr marL="720000" lvl="3"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Check that drop-downs, validation messages, and warnings still work.</a:t>
          </a:r>
        </a:p>
        <a:p>
          <a:pPr marL="720000" lvl="3" indent="-342900">
            <a:lnSpc>
              <a:spcPct val="150000"/>
            </a:lnSpc>
            <a:buFont typeface="Arial" panose="020B0604020202020204" pitchFamily="34" charset="0"/>
            <a:buChar char="•"/>
          </a:pPr>
          <a:r>
            <a:rPr lang="en-GB" sz="1400">
              <a:effectLst/>
              <a:latin typeface="Arial" panose="020B0604020202020204" pitchFamily="34" charset="0"/>
              <a:ea typeface="Times New Roman" panose="02020603050405020304" pitchFamily="18" charset="0"/>
              <a:cs typeface="Arial" panose="020B0604020202020204" pitchFamily="34" charset="0"/>
            </a:rPr>
            <a:t>Do not submit ODS files. They will not process correctly in our systems.</a:t>
          </a:r>
        </a:p>
        <a:p>
          <a:pPr marL="93150" lvl="1" indent="-342900">
            <a:lnSpc>
              <a:spcPct val="150000"/>
            </a:lnSpc>
            <a:buFont typeface="+mj-lt"/>
            <a:buAutoNum type="arabicPeriod" startAt="5"/>
          </a:pPr>
          <a:r>
            <a:rPr lang="en-GB" sz="1400">
              <a:solidFill>
                <a:srgbClr val="A52A2A"/>
              </a:solidFill>
              <a:latin typeface="Arial" panose="020B0604020202020204" pitchFamily="34" charset="0"/>
              <a:cs typeface="Arial" panose="020B0604020202020204" pitchFamily="34" charset="0"/>
            </a:rPr>
            <a:t>⚠ </a:t>
          </a:r>
          <a:r>
            <a:rPr lang="en-GB" sz="1400" b="1">
              <a:solidFill>
                <a:srgbClr val="A52A2A"/>
              </a:solidFill>
              <a:latin typeface="Arial" panose="020B0604020202020204" pitchFamily="34" charset="0"/>
              <a:cs typeface="Arial" panose="020B0604020202020204" pitchFamily="34" charset="0"/>
            </a:rPr>
            <a:t>Warning</a:t>
          </a:r>
          <a:br>
            <a:rPr lang="en-GB" sz="1400"/>
          </a:br>
          <a:r>
            <a:rPr lang="en-GB" sz="1400">
              <a:latin typeface="Arial" panose="020B0604020202020204" pitchFamily="34" charset="0"/>
              <a:cs typeface="Arial" panose="020B0604020202020204" pitchFamily="34" charset="0"/>
            </a:rPr>
            <a:t>This form is designed for Microsoft Excel. Opening or editing the file in </a:t>
          </a:r>
          <a:r>
            <a:rPr lang="en-GB" sz="1400" b="1">
              <a:latin typeface="Arial" panose="020B0604020202020204" pitchFamily="34" charset="0"/>
              <a:cs typeface="Arial" panose="020B0604020202020204" pitchFamily="34" charset="0"/>
            </a:rPr>
            <a:t>Apple Numbers or Google Sheets</a:t>
          </a:r>
          <a:r>
            <a:rPr lang="en-GB" sz="1400">
              <a:latin typeface="Arial" panose="020B0604020202020204" pitchFamily="34" charset="0"/>
              <a:cs typeface="Arial" panose="020B0604020202020204" pitchFamily="34" charset="0"/>
            </a:rPr>
            <a:t> may cause validation rules, drop-down lists and formatting to fail, which could lead to errors.</a:t>
          </a:r>
          <a:endParaRPr lang="en-GB" sz="14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1408632</xdr:colOff>
      <xdr:row>1</xdr:row>
      <xdr:rowOff>13035</xdr:rowOff>
    </xdr:from>
    <xdr:to>
      <xdr:col>10</xdr:col>
      <xdr:colOff>3182253</xdr:colOff>
      <xdr:row>3</xdr:row>
      <xdr:rowOff>276485</xdr:rowOff>
    </xdr:to>
    <xdr:pic>
      <xdr:nvPicPr>
        <xdr:cNvPr id="2" name="Picture 10" descr="Environment Agency Logo">
          <a:extLst>
            <a:ext uri="{FF2B5EF4-FFF2-40B4-BE49-F238E27FC236}">
              <a16:creationId xmlns:a16="http://schemas.microsoft.com/office/drawing/2014/main" id="{4C0C12C0-0099-4481-9010-C1DD776E6E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98101" y="120191"/>
          <a:ext cx="1773621" cy="537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228203</xdr:colOff>
      <xdr:row>5</xdr:row>
      <xdr:rowOff>713036</xdr:rowOff>
    </xdr:from>
    <xdr:to>
      <xdr:col>1</xdr:col>
      <xdr:colOff>1567656</xdr:colOff>
      <xdr:row>5</xdr:row>
      <xdr:rowOff>861863</xdr:rowOff>
    </xdr:to>
    <xdr:sp macro="" textlink="">
      <xdr:nvSpPr>
        <xdr:cNvPr id="2" name="TextBox 1">
          <a:extLst>
            <a:ext uri="{FF2B5EF4-FFF2-40B4-BE49-F238E27FC236}">
              <a16:creationId xmlns:a16="http://schemas.microsoft.com/office/drawing/2014/main" id="{8857DB62-EEAD-0291-FBC3-C0DC94778D93}"/>
            </a:ext>
          </a:extLst>
        </xdr:cNvPr>
        <xdr:cNvSpPr txBox="1"/>
      </xdr:nvSpPr>
      <xdr:spPr>
        <a:xfrm>
          <a:off x="795422" y="3153148"/>
          <a:ext cx="1339453"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box for info</a:t>
          </a:r>
        </a:p>
      </xdr:txBody>
    </xdr:sp>
    <xdr:clientData/>
  </xdr:twoCellAnchor>
  <xdr:twoCellAnchor>
    <xdr:from>
      <xdr:col>2</xdr:col>
      <xdr:colOff>1399393</xdr:colOff>
      <xdr:row>5</xdr:row>
      <xdr:rowOff>713036</xdr:rowOff>
    </xdr:from>
    <xdr:to>
      <xdr:col>2</xdr:col>
      <xdr:colOff>3046169</xdr:colOff>
      <xdr:row>5</xdr:row>
      <xdr:rowOff>861863</xdr:rowOff>
    </xdr:to>
    <xdr:sp macro="" textlink="">
      <xdr:nvSpPr>
        <xdr:cNvPr id="8" name="TextBox 7">
          <a:extLst>
            <a:ext uri="{FF2B5EF4-FFF2-40B4-BE49-F238E27FC236}">
              <a16:creationId xmlns:a16="http://schemas.microsoft.com/office/drawing/2014/main" id="{AC442591-D8EF-423A-AA48-8EB01F04B861}"/>
            </a:ext>
          </a:extLst>
        </xdr:cNvPr>
        <xdr:cNvSpPr txBox="1"/>
      </xdr:nvSpPr>
      <xdr:spPr>
        <a:xfrm>
          <a:off x="3678972" y="3153148"/>
          <a:ext cx="1646776"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box for info</a:t>
          </a:r>
        </a:p>
      </xdr:txBody>
    </xdr:sp>
    <xdr:clientData/>
  </xdr:twoCellAnchor>
  <xdr:twoCellAnchor>
    <xdr:from>
      <xdr:col>3</xdr:col>
      <xdr:colOff>1443980</xdr:colOff>
      <xdr:row>5</xdr:row>
      <xdr:rowOff>708946</xdr:rowOff>
    </xdr:from>
    <xdr:to>
      <xdr:col>5</xdr:col>
      <xdr:colOff>41399</xdr:colOff>
      <xdr:row>5</xdr:row>
      <xdr:rowOff>865952</xdr:rowOff>
    </xdr:to>
    <xdr:sp macro="" textlink="">
      <xdr:nvSpPr>
        <xdr:cNvPr id="13" name="TextBox 12">
          <a:extLst>
            <a:ext uri="{FF2B5EF4-FFF2-40B4-BE49-F238E27FC236}">
              <a16:creationId xmlns:a16="http://schemas.microsoft.com/office/drawing/2014/main" id="{8D210A1D-E343-48D9-BD7B-3C46E45DB077}"/>
            </a:ext>
          </a:extLst>
        </xdr:cNvPr>
        <xdr:cNvSpPr txBox="1"/>
      </xdr:nvSpPr>
      <xdr:spPr>
        <a:xfrm>
          <a:off x="8272014" y="3149058"/>
          <a:ext cx="1058936" cy="157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for info</a:t>
          </a:r>
        </a:p>
      </xdr:txBody>
    </xdr:sp>
    <xdr:clientData/>
  </xdr:twoCellAnchor>
  <xdr:twoCellAnchor>
    <xdr:from>
      <xdr:col>4</xdr:col>
      <xdr:colOff>660866</xdr:colOff>
      <xdr:row>5</xdr:row>
      <xdr:rowOff>713036</xdr:rowOff>
    </xdr:from>
    <xdr:to>
      <xdr:col>6</xdr:col>
      <xdr:colOff>174694</xdr:colOff>
      <xdr:row>5</xdr:row>
      <xdr:rowOff>861863</xdr:rowOff>
    </xdr:to>
    <xdr:sp macro="" textlink="">
      <xdr:nvSpPr>
        <xdr:cNvPr id="14" name="TextBox 13">
          <a:extLst>
            <a:ext uri="{FF2B5EF4-FFF2-40B4-BE49-F238E27FC236}">
              <a16:creationId xmlns:a16="http://schemas.microsoft.com/office/drawing/2014/main" id="{7540F896-4638-4B5D-B4CA-C0E9711479BB}"/>
            </a:ext>
          </a:extLst>
        </xdr:cNvPr>
        <xdr:cNvSpPr txBox="1"/>
      </xdr:nvSpPr>
      <xdr:spPr>
        <a:xfrm>
          <a:off x="9019321" y="3153148"/>
          <a:ext cx="1590064"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for info</a:t>
          </a:r>
        </a:p>
      </xdr:txBody>
    </xdr:sp>
    <xdr:clientData/>
  </xdr:twoCellAnchor>
  <xdr:twoCellAnchor>
    <xdr:from>
      <xdr:col>5</xdr:col>
      <xdr:colOff>800771</xdr:colOff>
      <xdr:row>5</xdr:row>
      <xdr:rowOff>713036</xdr:rowOff>
    </xdr:from>
    <xdr:to>
      <xdr:col>7</xdr:col>
      <xdr:colOff>314599</xdr:colOff>
      <xdr:row>5</xdr:row>
      <xdr:rowOff>861863</xdr:rowOff>
    </xdr:to>
    <xdr:sp macro="" textlink="">
      <xdr:nvSpPr>
        <xdr:cNvPr id="15" name="TextBox 14">
          <a:extLst>
            <a:ext uri="{FF2B5EF4-FFF2-40B4-BE49-F238E27FC236}">
              <a16:creationId xmlns:a16="http://schemas.microsoft.com/office/drawing/2014/main" id="{B7D41660-B3B4-4A2C-A664-8320E3EEDF8F}"/>
            </a:ext>
          </a:extLst>
        </xdr:cNvPr>
        <xdr:cNvSpPr txBox="1"/>
      </xdr:nvSpPr>
      <xdr:spPr>
        <a:xfrm>
          <a:off x="10090322" y="3153148"/>
          <a:ext cx="1590064"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for info</a:t>
          </a:r>
        </a:p>
      </xdr:txBody>
    </xdr:sp>
    <xdr:clientData/>
  </xdr:twoCellAnchor>
  <xdr:twoCellAnchor>
    <xdr:from>
      <xdr:col>6</xdr:col>
      <xdr:colOff>704453</xdr:colOff>
      <xdr:row>5</xdr:row>
      <xdr:rowOff>713036</xdr:rowOff>
    </xdr:from>
    <xdr:to>
      <xdr:col>8</xdr:col>
      <xdr:colOff>218281</xdr:colOff>
      <xdr:row>5</xdr:row>
      <xdr:rowOff>861863</xdr:rowOff>
    </xdr:to>
    <xdr:sp macro="" textlink="">
      <xdr:nvSpPr>
        <xdr:cNvPr id="16" name="TextBox 15">
          <a:extLst>
            <a:ext uri="{FF2B5EF4-FFF2-40B4-BE49-F238E27FC236}">
              <a16:creationId xmlns:a16="http://schemas.microsoft.com/office/drawing/2014/main" id="{96D4FE95-37EC-4476-A89E-CB13A18FE0E5}"/>
            </a:ext>
          </a:extLst>
        </xdr:cNvPr>
        <xdr:cNvSpPr txBox="1"/>
      </xdr:nvSpPr>
      <xdr:spPr>
        <a:xfrm>
          <a:off x="10925099" y="3153148"/>
          <a:ext cx="1376019"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for info</a:t>
          </a:r>
        </a:p>
      </xdr:txBody>
    </xdr:sp>
    <xdr:clientData/>
  </xdr:twoCellAnchor>
  <xdr:twoCellAnchor>
    <xdr:from>
      <xdr:col>7</xdr:col>
      <xdr:colOff>810694</xdr:colOff>
      <xdr:row>5</xdr:row>
      <xdr:rowOff>713036</xdr:rowOff>
    </xdr:from>
    <xdr:to>
      <xdr:col>9</xdr:col>
      <xdr:colOff>324522</xdr:colOff>
      <xdr:row>5</xdr:row>
      <xdr:rowOff>861863</xdr:rowOff>
    </xdr:to>
    <xdr:sp macro="" textlink="">
      <xdr:nvSpPr>
        <xdr:cNvPr id="18" name="TextBox 17">
          <a:extLst>
            <a:ext uri="{FF2B5EF4-FFF2-40B4-BE49-F238E27FC236}">
              <a16:creationId xmlns:a16="http://schemas.microsoft.com/office/drawing/2014/main" id="{FE36B88B-93D8-46C8-A5C2-791D7D5DCDE6}"/>
            </a:ext>
          </a:extLst>
        </xdr:cNvPr>
        <xdr:cNvSpPr txBox="1"/>
      </xdr:nvSpPr>
      <xdr:spPr>
        <a:xfrm>
          <a:off x="12176481" y="3153148"/>
          <a:ext cx="1750597"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for info</a:t>
          </a:r>
        </a:p>
      </xdr:txBody>
    </xdr:sp>
    <xdr:clientData/>
  </xdr:twoCellAnchor>
  <xdr:twoCellAnchor>
    <xdr:from>
      <xdr:col>8</xdr:col>
      <xdr:colOff>1038385</xdr:colOff>
      <xdr:row>5</xdr:row>
      <xdr:rowOff>681305</xdr:rowOff>
    </xdr:from>
    <xdr:to>
      <xdr:col>10</xdr:col>
      <xdr:colOff>72800</xdr:colOff>
      <xdr:row>6</xdr:row>
      <xdr:rowOff>0</xdr:rowOff>
    </xdr:to>
    <xdr:sp macro="" textlink="">
      <xdr:nvSpPr>
        <xdr:cNvPr id="20" name="TextBox 19">
          <a:extLst>
            <a:ext uri="{FF2B5EF4-FFF2-40B4-BE49-F238E27FC236}">
              <a16:creationId xmlns:a16="http://schemas.microsoft.com/office/drawing/2014/main" id="{3D7684D3-3DC8-40CD-8FE0-3AB8F40143EA}"/>
            </a:ext>
          </a:extLst>
        </xdr:cNvPr>
        <xdr:cNvSpPr txBox="1"/>
      </xdr:nvSpPr>
      <xdr:spPr>
        <a:xfrm>
          <a:off x="13549312" y="3121417"/>
          <a:ext cx="1035735" cy="206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for info</a:t>
          </a:r>
        </a:p>
      </xdr:txBody>
    </xdr:sp>
    <xdr:clientData/>
  </xdr:twoCellAnchor>
  <xdr:twoCellAnchor>
    <xdr:from>
      <xdr:col>2</xdr:col>
      <xdr:colOff>4473540</xdr:colOff>
      <xdr:row>5</xdr:row>
      <xdr:rowOff>713036</xdr:rowOff>
    </xdr:from>
    <xdr:to>
      <xdr:col>4</xdr:col>
      <xdr:colOff>41440</xdr:colOff>
      <xdr:row>5</xdr:row>
      <xdr:rowOff>861863</xdr:rowOff>
    </xdr:to>
    <xdr:sp macro="" textlink="">
      <xdr:nvSpPr>
        <xdr:cNvPr id="3" name="TextBox 2">
          <a:extLst>
            <a:ext uri="{FF2B5EF4-FFF2-40B4-BE49-F238E27FC236}">
              <a16:creationId xmlns:a16="http://schemas.microsoft.com/office/drawing/2014/main" id="{072AA232-F523-4403-9158-9C995DFA51C7}"/>
            </a:ext>
          </a:extLst>
        </xdr:cNvPr>
        <xdr:cNvSpPr txBox="1"/>
      </xdr:nvSpPr>
      <xdr:spPr>
        <a:xfrm>
          <a:off x="6753119" y="3153148"/>
          <a:ext cx="1646776"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box for info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392883</xdr:colOff>
      <xdr:row>5</xdr:row>
      <xdr:rowOff>625911</xdr:rowOff>
    </xdr:from>
    <xdr:to>
      <xdr:col>1</xdr:col>
      <xdr:colOff>1732336</xdr:colOff>
      <xdr:row>5</xdr:row>
      <xdr:rowOff>774738</xdr:rowOff>
    </xdr:to>
    <xdr:sp macro="" textlink="">
      <xdr:nvSpPr>
        <xdr:cNvPr id="7" name="TextBox 6">
          <a:extLst>
            <a:ext uri="{FF2B5EF4-FFF2-40B4-BE49-F238E27FC236}">
              <a16:creationId xmlns:a16="http://schemas.microsoft.com/office/drawing/2014/main" id="{35100E81-A47C-48C2-87D0-70A3DE2FB6B0}"/>
            </a:ext>
          </a:extLst>
        </xdr:cNvPr>
        <xdr:cNvSpPr txBox="1"/>
      </xdr:nvSpPr>
      <xdr:spPr>
        <a:xfrm>
          <a:off x="964383" y="3303494"/>
          <a:ext cx="1339453"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box for info</a:t>
          </a:r>
        </a:p>
      </xdr:txBody>
    </xdr:sp>
    <xdr:clientData/>
  </xdr:twoCellAnchor>
  <xdr:twoCellAnchor>
    <xdr:from>
      <xdr:col>3</xdr:col>
      <xdr:colOff>40967</xdr:colOff>
      <xdr:row>5</xdr:row>
      <xdr:rowOff>618230</xdr:rowOff>
    </xdr:from>
    <xdr:to>
      <xdr:col>4</xdr:col>
      <xdr:colOff>20484</xdr:colOff>
      <xdr:row>5</xdr:row>
      <xdr:rowOff>782419</xdr:rowOff>
    </xdr:to>
    <xdr:sp macro="" textlink="">
      <xdr:nvSpPr>
        <xdr:cNvPr id="8" name="TextBox 7">
          <a:extLst>
            <a:ext uri="{FF2B5EF4-FFF2-40B4-BE49-F238E27FC236}">
              <a16:creationId xmlns:a16="http://schemas.microsoft.com/office/drawing/2014/main" id="{F15675C0-78C9-486C-A61E-A9A0CD7A7DE2}"/>
            </a:ext>
          </a:extLst>
        </xdr:cNvPr>
        <xdr:cNvSpPr txBox="1"/>
      </xdr:nvSpPr>
      <xdr:spPr>
        <a:xfrm>
          <a:off x="7872634" y="3295813"/>
          <a:ext cx="1027267" cy="164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for info</a:t>
          </a:r>
        </a:p>
      </xdr:txBody>
    </xdr:sp>
    <xdr:clientData/>
  </xdr:twoCellAnchor>
  <xdr:twoCellAnchor>
    <xdr:from>
      <xdr:col>3</xdr:col>
      <xdr:colOff>902249</xdr:colOff>
      <xdr:row>5</xdr:row>
      <xdr:rowOff>625911</xdr:rowOff>
    </xdr:from>
    <xdr:to>
      <xdr:col>5</xdr:col>
      <xdr:colOff>138265</xdr:colOff>
      <xdr:row>5</xdr:row>
      <xdr:rowOff>774738</xdr:rowOff>
    </xdr:to>
    <xdr:sp macro="" textlink="">
      <xdr:nvSpPr>
        <xdr:cNvPr id="9" name="TextBox 8">
          <a:extLst>
            <a:ext uri="{FF2B5EF4-FFF2-40B4-BE49-F238E27FC236}">
              <a16:creationId xmlns:a16="http://schemas.microsoft.com/office/drawing/2014/main" id="{5925E2E5-9534-42E4-AB93-9815BE9315DE}"/>
            </a:ext>
          </a:extLst>
        </xdr:cNvPr>
        <xdr:cNvSpPr txBox="1"/>
      </xdr:nvSpPr>
      <xdr:spPr>
        <a:xfrm>
          <a:off x="8733916" y="3303494"/>
          <a:ext cx="1331516"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for info</a:t>
          </a:r>
        </a:p>
      </xdr:txBody>
    </xdr:sp>
    <xdr:clientData/>
  </xdr:twoCellAnchor>
  <xdr:twoCellAnchor>
    <xdr:from>
      <xdr:col>6</xdr:col>
      <xdr:colOff>16933</xdr:colOff>
      <xdr:row>5</xdr:row>
      <xdr:rowOff>631351</xdr:rowOff>
    </xdr:from>
    <xdr:to>
      <xdr:col>6</xdr:col>
      <xdr:colOff>1069668</xdr:colOff>
      <xdr:row>5</xdr:row>
      <xdr:rowOff>751417</xdr:rowOff>
    </xdr:to>
    <xdr:sp macro="" textlink="">
      <xdr:nvSpPr>
        <xdr:cNvPr id="15" name="TextBox 13">
          <a:extLst>
            <a:ext uri="{FF2B5EF4-FFF2-40B4-BE49-F238E27FC236}">
              <a16:creationId xmlns:a16="http://schemas.microsoft.com/office/drawing/2014/main" id="{57BCDEEA-05FC-435A-ACC1-1F65E9E18047}"/>
            </a:ext>
          </a:extLst>
        </xdr:cNvPr>
        <xdr:cNvSpPr txBox="1"/>
      </xdr:nvSpPr>
      <xdr:spPr>
        <a:xfrm>
          <a:off x="11313583" y="3317401"/>
          <a:ext cx="1052735" cy="120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for info</a:t>
          </a:r>
        </a:p>
      </xdr:txBody>
    </xdr:sp>
    <xdr:clientData/>
  </xdr:twoCellAnchor>
  <xdr:twoCellAnchor>
    <xdr:from>
      <xdr:col>2</xdr:col>
      <xdr:colOff>1727477</xdr:colOff>
      <xdr:row>5</xdr:row>
      <xdr:rowOff>625911</xdr:rowOff>
    </xdr:from>
    <xdr:to>
      <xdr:col>2</xdr:col>
      <xdr:colOff>3374253</xdr:colOff>
      <xdr:row>5</xdr:row>
      <xdr:rowOff>774738</xdr:rowOff>
    </xdr:to>
    <xdr:sp macro="" textlink="">
      <xdr:nvSpPr>
        <xdr:cNvPr id="3" name="TextBox 2">
          <a:extLst>
            <a:ext uri="{FF2B5EF4-FFF2-40B4-BE49-F238E27FC236}">
              <a16:creationId xmlns:a16="http://schemas.microsoft.com/office/drawing/2014/main" id="{B8E1483C-E81C-4B73-9874-AE115E1AA0F9}"/>
            </a:ext>
          </a:extLst>
        </xdr:cNvPr>
        <xdr:cNvSpPr txBox="1"/>
      </xdr:nvSpPr>
      <xdr:spPr>
        <a:xfrm>
          <a:off x="4457977" y="3303494"/>
          <a:ext cx="1646776"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box for info</a:t>
          </a:r>
        </a:p>
      </xdr:txBody>
    </xdr:sp>
    <xdr:clientData/>
  </xdr:twoCellAnchor>
  <xdr:twoCellAnchor>
    <xdr:from>
      <xdr:col>4</xdr:col>
      <xdr:colOff>1044540</xdr:colOff>
      <xdr:row>5</xdr:row>
      <xdr:rowOff>625911</xdr:rowOff>
    </xdr:from>
    <xdr:to>
      <xdr:col>6</xdr:col>
      <xdr:colOff>41440</xdr:colOff>
      <xdr:row>5</xdr:row>
      <xdr:rowOff>774738</xdr:rowOff>
    </xdr:to>
    <xdr:sp macro="" textlink="">
      <xdr:nvSpPr>
        <xdr:cNvPr id="5" name="TextBox 4">
          <a:extLst>
            <a:ext uri="{FF2B5EF4-FFF2-40B4-BE49-F238E27FC236}">
              <a16:creationId xmlns:a16="http://schemas.microsoft.com/office/drawing/2014/main" id="{BD028E62-F1F4-4FB9-A68C-9A8AD7EE22C0}"/>
            </a:ext>
          </a:extLst>
        </xdr:cNvPr>
        <xdr:cNvSpPr txBox="1"/>
      </xdr:nvSpPr>
      <xdr:spPr>
        <a:xfrm>
          <a:off x="9923957" y="3303494"/>
          <a:ext cx="1420483" cy="148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ysClr val="windowText" lastClr="000000"/>
              </a:solidFill>
              <a:latin typeface="Arial" panose="020B0604020202020204" pitchFamily="34" charset="0"/>
              <a:cs typeface="Arial" panose="020B0604020202020204" pitchFamily="34" charset="0"/>
            </a:rPr>
            <a:t>Click</a:t>
          </a:r>
          <a:r>
            <a:rPr lang="en-GB" sz="1200" baseline="0">
              <a:solidFill>
                <a:sysClr val="windowText" lastClr="000000"/>
              </a:solidFill>
              <a:latin typeface="Arial" panose="020B0604020202020204" pitchFamily="34" charset="0"/>
              <a:cs typeface="Arial" panose="020B0604020202020204" pitchFamily="34" charset="0"/>
            </a:rPr>
            <a:t> for info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133349</xdr:colOff>
      <xdr:row>10</xdr:row>
      <xdr:rowOff>46567</xdr:rowOff>
    </xdr:from>
    <xdr:to>
      <xdr:col>4</xdr:col>
      <xdr:colOff>3229740</xdr:colOff>
      <xdr:row>41</xdr:row>
      <xdr:rowOff>2956</xdr:rowOff>
    </xdr:to>
    <xdr:sp macro="" textlink="">
      <xdr:nvSpPr>
        <xdr:cNvPr id="4" name="Text Box 2">
          <a:extLst>
            <a:ext uri="{FF2B5EF4-FFF2-40B4-BE49-F238E27FC236}">
              <a16:creationId xmlns:a16="http://schemas.microsoft.com/office/drawing/2014/main" id="{FF251459-647B-444B-8E69-8043B00D41EC}"/>
            </a:ext>
          </a:extLst>
        </xdr:cNvPr>
        <xdr:cNvSpPr txBox="1">
          <a:spLocks noChangeArrowheads="1"/>
        </xdr:cNvSpPr>
      </xdr:nvSpPr>
      <xdr:spPr bwMode="auto">
        <a:xfrm>
          <a:off x="133349" y="5170360"/>
          <a:ext cx="7059667" cy="6196906"/>
        </a:xfrm>
        <a:prstGeom prst="rect">
          <a:avLst/>
        </a:prstGeom>
        <a:noFill/>
        <a:ln w="9525">
          <a:noFill/>
          <a:miter lim="800000"/>
          <a:headEnd/>
          <a:tailEnd/>
        </a:ln>
      </xdr:spPr>
      <xdr:txBody>
        <a:bodyPr rot="0" vert="horz" wrap="square" lIns="91440" tIns="45720" rIns="91440" bIns="45720" anchor="t" anchorCtr="0">
          <a:noAutofit/>
        </a:bodyPr>
        <a:lstStyle/>
        <a:p>
          <a:pPr marL="0" marR="0" lvl="0" indent="0" algn="l" defTabSz="914400" eaLnBrk="1" fontAlgn="auto" latinLnBrk="0" hangingPunct="1">
            <a:lnSpc>
              <a:spcPct val="107000"/>
            </a:lnSpc>
            <a:spcBef>
              <a:spcPts val="0"/>
            </a:spcBef>
            <a:spcAft>
              <a:spcPts val="800"/>
            </a:spcAft>
            <a:buClrTx/>
            <a:buSzTx/>
            <a:buFontTx/>
            <a:buNone/>
            <a:tabLst/>
            <a:defRPr/>
          </a:pPr>
          <a:r>
            <a:rPr lang="en-GB" sz="1200" b="1">
              <a:effectLst/>
              <a:latin typeface="Arial" panose="020B0604020202020204" pitchFamily="34" charset="0"/>
              <a:ea typeface="+mn-ea"/>
              <a:cs typeface="Arial" panose="020B0604020202020204" pitchFamily="34" charset="0"/>
            </a:rPr>
            <a:t>Why we require this information:</a:t>
          </a:r>
        </a:p>
        <a:p>
          <a:pPr marL="0" marR="0" lvl="0" indent="0" algn="l" defTabSz="914400" eaLnBrk="1" fontAlgn="auto" latinLnBrk="0" hangingPunct="1">
            <a:lnSpc>
              <a:spcPct val="107000"/>
            </a:lnSpc>
            <a:spcBef>
              <a:spcPts val="0"/>
            </a:spcBef>
            <a:spcAft>
              <a:spcPts val="800"/>
            </a:spcAft>
            <a:buClrTx/>
            <a:buSzTx/>
            <a:buFontTx/>
            <a:buNone/>
            <a:tabLst/>
            <a:defRPr/>
          </a:pPr>
          <a:r>
            <a:rPr lang="en-GB" sz="1200">
              <a:effectLst/>
              <a:latin typeface="Arial" panose="020B0604020202020204" pitchFamily="34" charset="0"/>
              <a:ea typeface="+mn-ea"/>
              <a:cs typeface="Arial" panose="020B0604020202020204" pitchFamily="34" charset="0"/>
            </a:rPr>
            <a:t>From April 2019 you are required to provide details of your technically competent management if your permit authorises either:</a:t>
          </a:r>
        </a:p>
        <a:p>
          <a:pPr marL="0" marR="0" lvl="0" indent="0" algn="l" defTabSz="914400" eaLnBrk="1" fontAlgn="auto" latinLnBrk="0" hangingPunct="1">
            <a:lnSpc>
              <a:spcPct val="107000"/>
            </a:lnSpc>
            <a:spcBef>
              <a:spcPts val="0"/>
            </a:spcBef>
            <a:spcAft>
              <a:spcPts val="800"/>
            </a:spcAft>
            <a:buClrTx/>
            <a:buSzTx/>
            <a:buFontTx/>
            <a:buNone/>
            <a:tabLst/>
            <a:defRPr/>
          </a:pPr>
          <a:r>
            <a:rPr lang="en-GB" sz="1200" b="0" kern="0">
              <a:solidFill>
                <a:schemeClr val="tx1"/>
              </a:solidFill>
              <a:effectLst/>
              <a:latin typeface="Arial" panose="020B0604020202020204" pitchFamily="34" charset="0"/>
              <a:ea typeface="Times New Roman" panose="02020603050405020304" pitchFamily="18" charset="0"/>
              <a:cs typeface="Arial" panose="020B0604020202020204" pitchFamily="34" charset="0"/>
            </a:rPr>
            <a:t>a) Waste operation;</a:t>
          </a:r>
          <a:r>
            <a:rPr lang="en-GB" sz="1200" b="0" kern="0" baseline="0">
              <a:solidFill>
                <a:schemeClr val="tx1"/>
              </a:solidFill>
              <a:effectLst/>
              <a:latin typeface="Arial" panose="020B0604020202020204" pitchFamily="34" charset="0"/>
              <a:ea typeface="Times New Roman" panose="02020603050405020304" pitchFamily="18" charset="0"/>
              <a:cs typeface="Arial" panose="020B0604020202020204" pitchFamily="34" charset="0"/>
            </a:rPr>
            <a:t> </a:t>
          </a:r>
          <a:r>
            <a:rPr lang="en-GB" sz="1200" b="0" kern="0">
              <a:solidFill>
                <a:schemeClr val="tx1"/>
              </a:solidFill>
              <a:effectLst/>
              <a:latin typeface="Arial" panose="020B0604020202020204" pitchFamily="34" charset="0"/>
              <a:ea typeface="Times New Roman" panose="02020603050405020304" pitchFamily="18" charset="0"/>
              <a:cs typeface="Arial" panose="020B0604020202020204" pitchFamily="34" charset="0"/>
            </a:rPr>
            <a:t>or </a:t>
          </a:r>
        </a:p>
        <a:p>
          <a:pPr marL="0" marR="0" lvl="0" indent="0" algn="l" defTabSz="914400" eaLnBrk="1" fontAlgn="auto" latinLnBrk="0" hangingPunct="1">
            <a:lnSpc>
              <a:spcPct val="107000"/>
            </a:lnSpc>
            <a:spcBef>
              <a:spcPts val="0"/>
            </a:spcBef>
            <a:spcAft>
              <a:spcPts val="800"/>
            </a:spcAft>
            <a:buClrTx/>
            <a:buSzTx/>
            <a:buFontTx/>
            <a:buNone/>
            <a:tabLst/>
            <a:defRPr/>
          </a:pPr>
          <a:r>
            <a:rPr lang="en-GB" sz="1200" b="0" kern="0">
              <a:solidFill>
                <a:schemeClr val="tx1"/>
              </a:solidFill>
              <a:effectLst/>
              <a:latin typeface="Arial" panose="020B0604020202020204" pitchFamily="34" charset="0"/>
              <a:ea typeface="Times New Roman" panose="02020603050405020304" pitchFamily="18" charset="0"/>
              <a:cs typeface="Arial" panose="020B0604020202020204" pitchFamily="34" charset="0"/>
            </a:rPr>
            <a:t>b)</a:t>
          </a:r>
          <a:r>
            <a:rPr lang="en-GB" sz="1200" b="0" kern="0" baseline="0">
              <a:solidFill>
                <a:schemeClr val="tx1"/>
              </a:solidFill>
              <a:effectLst/>
              <a:latin typeface="Arial" panose="020B0604020202020204" pitchFamily="34" charset="0"/>
              <a:ea typeface="Times New Roman" panose="02020603050405020304" pitchFamily="18" charset="0"/>
              <a:cs typeface="Arial" panose="020B0604020202020204" pitchFamily="34" charset="0"/>
            </a:rPr>
            <a:t> A</a:t>
          </a:r>
          <a:r>
            <a:rPr lang="en-GB" sz="1200" b="0" kern="0">
              <a:solidFill>
                <a:schemeClr val="tx1"/>
              </a:solidFill>
              <a:effectLst/>
              <a:latin typeface="Arial" panose="020B0604020202020204" pitchFamily="34" charset="0"/>
              <a:ea typeface="Times New Roman" panose="02020603050405020304" pitchFamily="18" charset="0"/>
              <a:cs typeface="Arial" panose="020B0604020202020204" pitchFamily="34" charset="0"/>
            </a:rPr>
            <a:t>n installation activity identified as a specified waste management activity; </a:t>
          </a:r>
          <a:r>
            <a:rPr lang="en-GB" sz="1200" b="0">
              <a:solidFill>
                <a:schemeClr val="tx1"/>
              </a:solidFill>
              <a:effectLst/>
              <a:latin typeface="Arial" panose="020B0604020202020204" pitchFamily="34" charset="0"/>
              <a:ea typeface="Calibri" panose="020F0502020204030204" pitchFamily="34" charset="0"/>
              <a:cs typeface="Arial" panose="020B0604020202020204" pitchFamily="34" charset="0"/>
            </a:rPr>
            <a:t> </a:t>
          </a: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You must answer question 1 and either 2 or 3 as appropriate. </a:t>
          </a: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 </a:t>
          </a:r>
        </a:p>
        <a:p>
          <a:pPr algn="l">
            <a:lnSpc>
              <a:spcPct val="107000"/>
            </a:lnSpc>
            <a:spcAft>
              <a:spcPts val="800"/>
            </a:spcAft>
          </a:pPr>
          <a:r>
            <a:rPr lang="en-GB" sz="1200" b="1">
              <a:solidFill>
                <a:srgbClr val="C00000"/>
              </a:solidFill>
              <a:effectLst/>
              <a:latin typeface="Arial" panose="020B0604020202020204" pitchFamily="34" charset="0"/>
              <a:ea typeface="Calibri" panose="020F0502020204030204" pitchFamily="34" charset="0"/>
              <a:cs typeface="Arial" panose="020B0604020202020204" pitchFamily="34" charset="0"/>
            </a:rPr>
            <a:t>A specified waste management activity refers to activities listed in Schedule 1 of the Environmental Permitting (England and Wales) Regulations 2016 and is:</a:t>
          </a:r>
          <a:r>
            <a:rPr lang="en-GB" sz="1200" b="1">
              <a:effectLst/>
              <a:latin typeface="Arial" panose="020B0604020202020204" pitchFamily="34" charset="0"/>
              <a:ea typeface="Calibri" panose="020F0502020204030204" pitchFamily="34" charset="0"/>
              <a:cs typeface="Arial" panose="020B0604020202020204" pitchFamily="34" charset="0"/>
            </a:rPr>
            <a:t>  </a:t>
          </a:r>
          <a:endParaRPr lang="en-GB" sz="1200" b="0">
            <a:effectLst/>
            <a:latin typeface="Arial" panose="020B0604020202020204" pitchFamily="34" charset="0"/>
            <a:ea typeface="Calibri" panose="020F0502020204030204" pitchFamily="34" charset="0"/>
            <a:cs typeface="Arial" panose="020B0604020202020204" pitchFamily="34" charset="0"/>
          </a:endParaRP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(a)</a:t>
          </a:r>
          <a:r>
            <a:rPr lang="en-GB" sz="1200">
              <a:effectLst/>
              <a:latin typeface="Arial" panose="020B0604020202020204" pitchFamily="34" charset="0"/>
              <a:ea typeface="Calibri" panose="020F0502020204030204" pitchFamily="34" charset="0"/>
              <a:cs typeface="Arial" panose="020B0604020202020204" pitchFamily="34" charset="0"/>
            </a:rPr>
            <a:t> the disposal of waste in a landfill falling within Section 5.2 of Part 2</a:t>
          </a:r>
          <a:r>
            <a:rPr lang="en-GB" sz="1200" baseline="0">
              <a:effectLst/>
              <a:latin typeface="Arial" panose="020B0604020202020204" pitchFamily="34" charset="0"/>
              <a:ea typeface="Calibri" panose="020F0502020204030204" pitchFamily="34" charset="0"/>
              <a:cs typeface="Arial" panose="020B0604020202020204" pitchFamily="34" charset="0"/>
            </a:rPr>
            <a:t> </a:t>
          </a:r>
          <a:r>
            <a:rPr lang="en-GB" sz="1200">
              <a:effectLst/>
              <a:latin typeface="Arial" panose="020B0604020202020204" pitchFamily="34" charset="0"/>
              <a:ea typeface="Calibri" panose="020F0502020204030204" pitchFamily="34" charset="0"/>
              <a:cs typeface="Arial" panose="020B0604020202020204" pitchFamily="34" charset="0"/>
            </a:rPr>
            <a:t>of Schedule 1</a:t>
          </a: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(b)</a:t>
          </a:r>
          <a:r>
            <a:rPr lang="en-GB" sz="1200">
              <a:effectLst/>
              <a:latin typeface="Arial" panose="020B0604020202020204" pitchFamily="34" charset="0"/>
              <a:ea typeface="Calibri" panose="020F0502020204030204" pitchFamily="34" charset="0"/>
              <a:cs typeface="Arial" panose="020B0604020202020204" pitchFamily="34" charset="0"/>
            </a:rPr>
            <a:t> the disposal of hazardous waste falling within Section 5.3 of Part 2 of Schedule 1</a:t>
          </a: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(c)</a:t>
          </a:r>
          <a:r>
            <a:rPr lang="en-GB" sz="1200">
              <a:effectLst/>
              <a:latin typeface="Arial" panose="020B0604020202020204" pitchFamily="34" charset="0"/>
              <a:ea typeface="Calibri" panose="020F0502020204030204" pitchFamily="34" charset="0"/>
              <a:cs typeface="Arial" panose="020B0604020202020204" pitchFamily="34" charset="0"/>
            </a:rPr>
            <a:t> the recovery of hazardous waste falling within Part A(1)(a)(i), (ii), (iii), (iv), (v),</a:t>
          </a:r>
          <a:r>
            <a:rPr lang="en-GB" sz="1200" baseline="0">
              <a:effectLst/>
              <a:latin typeface="Arial" panose="020B0604020202020204" pitchFamily="34" charset="0"/>
              <a:ea typeface="Calibri" panose="020F0502020204030204" pitchFamily="34" charset="0"/>
              <a:cs typeface="Arial" panose="020B0604020202020204" pitchFamily="34" charset="0"/>
            </a:rPr>
            <a:t> </a:t>
          </a:r>
          <a:r>
            <a:rPr lang="en-GB" sz="1200">
              <a:effectLst/>
              <a:latin typeface="Arial" panose="020B0604020202020204" pitchFamily="34" charset="0"/>
              <a:ea typeface="Calibri" panose="020F0502020204030204" pitchFamily="34" charset="0"/>
              <a:cs typeface="Arial" panose="020B0604020202020204" pitchFamily="34" charset="0"/>
            </a:rPr>
            <a:t>(viii) or (x) of Section 5.3 of Part 2 of Schedule 1</a:t>
          </a: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(d)</a:t>
          </a:r>
          <a:r>
            <a:rPr lang="en-GB" sz="1200">
              <a:effectLst/>
              <a:latin typeface="Arial" panose="020B0604020202020204" pitchFamily="34" charset="0"/>
              <a:ea typeface="Calibri" panose="020F0502020204030204" pitchFamily="34" charset="0"/>
              <a:cs typeface="Arial" panose="020B0604020202020204" pitchFamily="34" charset="0"/>
            </a:rPr>
            <a:t> the disposal of non-hazardous waste falling within Part A(1)(a) of Section 5.4 of</a:t>
          </a:r>
          <a:r>
            <a:rPr lang="en-GB" sz="1200" baseline="0">
              <a:effectLst/>
              <a:latin typeface="Arial" panose="020B0604020202020204" pitchFamily="34" charset="0"/>
              <a:ea typeface="Calibri" panose="020F0502020204030204" pitchFamily="34" charset="0"/>
              <a:cs typeface="Arial" panose="020B0604020202020204" pitchFamily="34" charset="0"/>
            </a:rPr>
            <a:t> </a:t>
          </a:r>
          <a:r>
            <a:rPr lang="en-GB" sz="1200">
              <a:effectLst/>
              <a:latin typeface="Arial" panose="020B0604020202020204" pitchFamily="34" charset="0"/>
              <a:ea typeface="Calibri" panose="020F0502020204030204" pitchFamily="34" charset="0"/>
              <a:cs typeface="Arial" panose="020B0604020202020204" pitchFamily="34" charset="0"/>
            </a:rPr>
            <a:t>Part 2 of Schedule 1</a:t>
          </a: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(e)</a:t>
          </a:r>
          <a:r>
            <a:rPr lang="en-GB" sz="1200">
              <a:effectLst/>
              <a:latin typeface="Arial" panose="020B0604020202020204" pitchFamily="34" charset="0"/>
              <a:ea typeface="Calibri" panose="020F0502020204030204" pitchFamily="34" charset="0"/>
              <a:cs typeface="Arial" panose="020B0604020202020204" pitchFamily="34" charset="0"/>
            </a:rPr>
            <a:t> the recovery or a mix of recovery and disposal of non-hazardous waste falling within of Part A(1)(b) of Section 5.4 of Part 2 of Schedule 1</a:t>
          </a: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(f)</a:t>
          </a:r>
          <a:r>
            <a:rPr lang="en-GB" sz="1200">
              <a:effectLst/>
              <a:latin typeface="Arial" panose="020B0604020202020204" pitchFamily="34" charset="0"/>
              <a:ea typeface="Calibri" panose="020F0502020204030204" pitchFamily="34" charset="0"/>
              <a:cs typeface="Arial" panose="020B0604020202020204" pitchFamily="34" charset="0"/>
            </a:rPr>
            <a:t> the temporary or underground storage of hazardous waste falling within Section 5.6 of Part 2 of Schedule 1.</a:t>
          </a:r>
        </a:p>
        <a:p>
          <a:pPr marL="457200" algn="l">
            <a:lnSpc>
              <a:spcPct val="115000"/>
            </a:lnSpc>
            <a:spcAft>
              <a:spcPts val="0"/>
            </a:spcAft>
          </a:pPr>
          <a:endParaRPr lang="en-GB" sz="1200">
            <a:effectLst/>
            <a:latin typeface="Arial" panose="020B0604020202020204" pitchFamily="34" charset="0"/>
            <a:ea typeface="Calibri" panose="020F0502020204030204" pitchFamily="34" charset="0"/>
            <a:cs typeface="Arial" panose="020B0604020202020204" pitchFamily="34" charset="0"/>
          </a:endParaRPr>
        </a:p>
        <a:p>
          <a:pPr algn="l">
            <a:lnSpc>
              <a:spcPct val="107000"/>
            </a:lnSpc>
            <a:spcAft>
              <a:spcPts val="800"/>
            </a:spcAft>
          </a:pPr>
          <a:r>
            <a:rPr lang="en-GB" sz="1200" b="1">
              <a:solidFill>
                <a:srgbClr val="C00000"/>
              </a:solidFill>
              <a:effectLst/>
              <a:latin typeface="Arial" panose="020B0604020202020204" pitchFamily="34" charset="0"/>
              <a:ea typeface="Calibri" panose="020F0502020204030204" pitchFamily="34" charset="0"/>
              <a:cs typeface="Arial" panose="020B0604020202020204" pitchFamily="34" charset="0"/>
            </a:rPr>
            <a:t>But an activity falling within (b) to (f) above is not a specified waste management activity if that activity</a:t>
          </a:r>
          <a:endParaRPr lang="en-GB" sz="1200">
            <a:solidFill>
              <a:srgbClr val="C00000"/>
            </a:solidFill>
            <a:effectLst/>
            <a:latin typeface="Arial" panose="020B0604020202020204" pitchFamily="34" charset="0"/>
            <a:ea typeface="Calibri" panose="020F0502020204030204" pitchFamily="34" charset="0"/>
            <a:cs typeface="Arial" panose="020B0604020202020204" pitchFamily="34" charset="0"/>
          </a:endParaRP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(a)</a:t>
          </a:r>
          <a:r>
            <a:rPr lang="en-GB" sz="1200">
              <a:effectLst/>
              <a:latin typeface="Arial" panose="020B0604020202020204" pitchFamily="34" charset="0"/>
              <a:ea typeface="Calibri" panose="020F0502020204030204" pitchFamily="34" charset="0"/>
              <a:cs typeface="Arial" panose="020B0604020202020204" pitchFamily="34" charset="0"/>
            </a:rPr>
            <a:t> is carried on at the same installation as a Part A(1) activity not mentioned above</a:t>
          </a: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and</a:t>
          </a:r>
        </a:p>
        <a:p>
          <a:pPr algn="l">
            <a:lnSpc>
              <a:spcPct val="107000"/>
            </a:lnSpc>
            <a:spcAft>
              <a:spcPts val="800"/>
            </a:spcAft>
          </a:pPr>
          <a:r>
            <a:rPr lang="en-GB" sz="1200" b="1">
              <a:effectLst/>
              <a:latin typeface="Arial" panose="020B0604020202020204" pitchFamily="34" charset="0"/>
              <a:ea typeface="Calibri" panose="020F0502020204030204" pitchFamily="34" charset="0"/>
              <a:cs typeface="Arial" panose="020B0604020202020204" pitchFamily="34" charset="0"/>
            </a:rPr>
            <a:t>(b)</a:t>
          </a:r>
          <a:r>
            <a:rPr lang="en-GB" sz="1200">
              <a:effectLst/>
              <a:latin typeface="Arial" panose="020B0604020202020204" pitchFamily="34" charset="0"/>
              <a:ea typeface="Calibri" panose="020F0502020204030204" pitchFamily="34" charset="0"/>
              <a:cs typeface="Arial" panose="020B0604020202020204" pitchFamily="34" charset="0"/>
            </a:rPr>
            <a:t> is not the activity which constitutes the primary purpose for operating the installation.</a:t>
          </a:r>
        </a:p>
        <a:p>
          <a:pPr algn="l">
            <a:lnSpc>
              <a:spcPct val="107000"/>
            </a:lnSpc>
            <a:spcAft>
              <a:spcPts val="800"/>
            </a:spcAft>
          </a:pPr>
          <a:r>
            <a:rPr lang="en-GB" sz="1100">
              <a:effectLst/>
              <a:latin typeface="Arial" panose="020B0604020202020204" pitchFamily="34" charset="0"/>
              <a:ea typeface="Calibri" panose="020F0502020204030204" pitchFamily="34" charset="0"/>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190501</xdr:colOff>
      <xdr:row>1</xdr:row>
      <xdr:rowOff>238125</xdr:rowOff>
    </xdr:from>
    <xdr:to>
      <xdr:col>0</xdr:col>
      <xdr:colOff>8058151</xdr:colOff>
      <xdr:row>23</xdr:row>
      <xdr:rowOff>47625</xdr:rowOff>
    </xdr:to>
    <xdr:sp macro="" textlink="">
      <xdr:nvSpPr>
        <xdr:cNvPr id="2" name="TextBox 1">
          <a:extLst>
            <a:ext uri="{FF2B5EF4-FFF2-40B4-BE49-F238E27FC236}">
              <a16:creationId xmlns:a16="http://schemas.microsoft.com/office/drawing/2014/main" id="{EC0CBB9B-C2CD-445D-8E37-C7848EF945DB}"/>
            </a:ext>
          </a:extLst>
        </xdr:cNvPr>
        <xdr:cNvSpPr txBox="1"/>
      </xdr:nvSpPr>
      <xdr:spPr>
        <a:xfrm>
          <a:off x="190501" y="666750"/>
          <a:ext cx="7867650" cy="56292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i="0" u="none" strike="noStrike">
              <a:effectLst/>
              <a:latin typeface="Arial" panose="020B0604020202020204" pitchFamily="34" charset="0"/>
              <a:cs typeface="Arial" panose="020B0604020202020204" pitchFamily="34" charset="0"/>
            </a:rPr>
            <a:t>9. Disclosure and data protection</a:t>
          </a:r>
          <a:r>
            <a:rPr lang="en-GB" sz="1400">
              <a:latin typeface="Arial" panose="020B0604020202020204" pitchFamily="34" charset="0"/>
              <a:cs typeface="Arial" panose="020B0604020202020204" pitchFamily="34" charset="0"/>
            </a:rPr>
            <a:t> </a:t>
          </a:r>
        </a:p>
        <a:p>
          <a:endParaRPr lang="en-GB" sz="14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The Environment Agency will process the information you provide so that we can deal with your application, make sure you keep to the conditions of your licence, permit or registration, process submissions and renewals, and keep the public registers up to date. </a:t>
          </a:r>
        </a:p>
        <a:p>
          <a:endParaRPr lang="en-GB" sz="1200">
            <a:latin typeface="Arial" panose="020B0604020202020204" pitchFamily="34" charset="0"/>
            <a:cs typeface="Arial" panose="020B0604020202020204" pitchFamily="34" charset="0"/>
          </a:endParaRPr>
        </a:p>
        <a:p>
          <a:r>
            <a:rPr lang="en-GB" sz="1200" b="1">
              <a:latin typeface="Arial" panose="020B0604020202020204" pitchFamily="34" charset="0"/>
              <a:cs typeface="Arial" panose="020B0604020202020204" pitchFamily="34" charset="0"/>
            </a:rPr>
            <a:t>We may also process or release the information to: </a:t>
          </a:r>
        </a:p>
        <a:p>
          <a:endParaRPr lang="en-GB" sz="1200" b="1">
            <a:latin typeface="Arial" panose="020B0604020202020204" pitchFamily="34" charset="0"/>
            <a:cs typeface="Arial" panose="020B0604020202020204" pitchFamily="34" charset="0"/>
          </a:endParaRPr>
        </a:p>
        <a:p>
          <a:r>
            <a:rPr lang="en-GB" sz="1200" b="0" i="0" u="none" strike="noStrike">
              <a:effectLst/>
              <a:latin typeface="Symbol" panose="05050102010706020507" pitchFamily="18" charset="2"/>
            </a:rPr>
            <a:t>·</a:t>
          </a:r>
          <a:r>
            <a:rPr lang="en-GB" sz="1200" b="0" i="0" u="none" strike="noStrike">
              <a:effectLst/>
              <a:latin typeface="Times New Roman" panose="02020603050405020304" pitchFamily="18" charset="0"/>
            </a:rPr>
            <a:t> </a:t>
          </a:r>
          <a:r>
            <a:rPr lang="en-GB" sz="1200" b="0" i="0" u="none" strike="noStrike">
              <a:effectLst/>
              <a:latin typeface="Arial" panose="020B0604020202020204" pitchFamily="34" charset="0"/>
            </a:rPr>
            <a:t>offer you documents or services relating to environmental matters</a:t>
          </a:r>
          <a:r>
            <a:rPr lang="en-GB" sz="1200"/>
            <a:t> </a:t>
          </a:r>
        </a:p>
        <a:p>
          <a:endParaRPr lang="en-GB" sz="1200"/>
        </a:p>
        <a:p>
          <a:r>
            <a:rPr lang="en-GB" sz="1200" b="0" i="0" u="none" strike="noStrike">
              <a:effectLst/>
              <a:latin typeface="Symbol" panose="05050102010706020507" pitchFamily="18" charset="2"/>
            </a:rPr>
            <a:t>·</a:t>
          </a:r>
          <a:r>
            <a:rPr lang="en-GB" sz="1200" b="0" i="0" u="none" strike="noStrike">
              <a:effectLst/>
              <a:latin typeface="Times New Roman" panose="02020603050405020304" pitchFamily="18" charset="0"/>
            </a:rPr>
            <a:t> </a:t>
          </a:r>
          <a:r>
            <a:rPr lang="en-GB" sz="1200" b="0" i="0" u="none" strike="noStrike">
              <a:effectLst/>
              <a:latin typeface="Arial" panose="020B0604020202020204" pitchFamily="34" charset="0"/>
            </a:rPr>
            <a:t>consult the public, public organisations and other organisations (for example, the Health and Safety Executive, local authorities, the emergency services, the Department for Environment, Food and Rural Affairs) on environmental issues;</a:t>
          </a:r>
        </a:p>
        <a:p>
          <a:endParaRPr lang="en-GB" sz="1200" b="0" i="0" u="none" strike="noStrike">
            <a:effectLst/>
            <a:latin typeface="Arial" panose="020B0604020202020204" pitchFamily="34" charset="0"/>
          </a:endParaRPr>
        </a:p>
        <a:p>
          <a:r>
            <a:rPr lang="en-GB" sz="1200" b="0" i="0" u="none" strike="noStrike">
              <a:effectLst/>
              <a:latin typeface="Symbol" panose="05050102010706020507" pitchFamily="18" charset="2"/>
            </a:rPr>
            <a:t>·</a:t>
          </a:r>
          <a:r>
            <a:rPr lang="en-GB" sz="1200" b="0" i="0" u="none" strike="noStrike">
              <a:effectLst/>
              <a:latin typeface="Times New Roman" panose="02020603050405020304" pitchFamily="18" charset="0"/>
            </a:rPr>
            <a:t> </a:t>
          </a:r>
          <a:r>
            <a:rPr lang="en-GB" sz="1200" b="0" i="0" u="none" strike="noStrike">
              <a:effectLst/>
              <a:latin typeface="Arial" panose="020B0604020202020204" pitchFamily="34" charset="0"/>
            </a:rPr>
            <a:t>carry out research and development work on environmental issues</a:t>
          </a:r>
          <a:r>
            <a:rPr lang="en-GB" sz="1200"/>
            <a:t> </a:t>
          </a:r>
        </a:p>
        <a:p>
          <a:endParaRPr lang="en-GB" sz="1200"/>
        </a:p>
        <a:p>
          <a:r>
            <a:rPr lang="en-GB" sz="1200" b="0" i="0" u="none" strike="noStrike">
              <a:effectLst/>
              <a:latin typeface="Symbol" panose="05050102010706020507" pitchFamily="18" charset="2"/>
            </a:rPr>
            <a:t>·</a:t>
          </a:r>
          <a:r>
            <a:rPr lang="en-GB" sz="1200" b="0" i="0" u="none" strike="noStrike">
              <a:effectLst/>
              <a:latin typeface="Times New Roman" panose="02020603050405020304" pitchFamily="18" charset="0"/>
            </a:rPr>
            <a:t> </a:t>
          </a:r>
          <a:r>
            <a:rPr lang="en-GB" sz="1200" b="0" i="0" u="none" strike="noStrike">
              <a:effectLst/>
              <a:latin typeface="Arial" panose="020B0604020202020204" pitchFamily="34" charset="0"/>
            </a:rPr>
            <a:t>provide information from the public register to anyone who asks</a:t>
          </a:r>
          <a:r>
            <a:rPr lang="en-GB" sz="1200"/>
            <a:t> </a:t>
          </a:r>
        </a:p>
        <a:p>
          <a:endParaRPr lang="en-GB" sz="1200"/>
        </a:p>
        <a:p>
          <a:r>
            <a:rPr lang="en-GB" sz="1200" b="0" i="0" u="none" strike="noStrike">
              <a:effectLst/>
              <a:latin typeface="Symbol" panose="05050102010706020507" pitchFamily="18" charset="2"/>
            </a:rPr>
            <a:t>·</a:t>
          </a:r>
          <a:r>
            <a:rPr lang="en-GB" sz="1200" b="0" i="0" u="none" strike="noStrike">
              <a:effectLst/>
              <a:latin typeface="Times New Roman" panose="02020603050405020304" pitchFamily="18" charset="0"/>
            </a:rPr>
            <a:t> </a:t>
          </a:r>
          <a:r>
            <a:rPr lang="en-GB" sz="1200" b="0" i="0" u="none" strike="noStrike">
              <a:effectLst/>
              <a:latin typeface="Arial" panose="020B0604020202020204" pitchFamily="34" charset="0"/>
            </a:rPr>
            <a:t>prevent anyone from breaking environmental law, investigate cases where environmental law may have been broken, and take any action that is needed</a:t>
          </a:r>
          <a:r>
            <a:rPr lang="en-GB" sz="1200"/>
            <a:t> </a:t>
          </a:r>
        </a:p>
        <a:p>
          <a:endParaRPr lang="en-GB" sz="1200"/>
        </a:p>
        <a:p>
          <a:r>
            <a:rPr lang="en-GB" sz="1200" b="0" i="0" u="none" strike="noStrike">
              <a:effectLst/>
              <a:latin typeface="Symbol" panose="05050102010706020507" pitchFamily="18" charset="2"/>
            </a:rPr>
            <a:t>·</a:t>
          </a:r>
          <a:r>
            <a:rPr lang="en-GB" sz="1200" b="0" i="0" u="none" strike="noStrike">
              <a:effectLst/>
              <a:latin typeface="Times New Roman" panose="02020603050405020304" pitchFamily="18" charset="0"/>
            </a:rPr>
            <a:t> </a:t>
          </a:r>
          <a:r>
            <a:rPr lang="en-GB" sz="1200" b="0" i="0" u="none" strike="noStrike">
              <a:effectLst/>
              <a:latin typeface="Arial" panose="020B0604020202020204" pitchFamily="34" charset="0"/>
            </a:rPr>
            <a:t>assess whether customers are satisfied with our service, and to improve our service; and</a:t>
          </a:r>
          <a:r>
            <a:rPr lang="en-GB" sz="1200"/>
            <a:t> </a:t>
          </a:r>
        </a:p>
        <a:p>
          <a:endParaRPr lang="en-GB" sz="1200"/>
        </a:p>
        <a:p>
          <a:r>
            <a:rPr lang="en-GB" sz="1200" b="0" i="0" u="none" strike="noStrike">
              <a:effectLst/>
              <a:latin typeface="Symbol" panose="05050102010706020507" pitchFamily="18" charset="2"/>
            </a:rPr>
            <a:t>·</a:t>
          </a:r>
          <a:r>
            <a:rPr lang="en-GB" sz="1200" b="0" i="0" u="none" strike="noStrike">
              <a:effectLst/>
              <a:latin typeface="Times New Roman" panose="02020603050405020304" pitchFamily="18" charset="0"/>
            </a:rPr>
            <a:t> </a:t>
          </a:r>
          <a:r>
            <a:rPr lang="en-GB" sz="1200" b="0" i="0" u="none" strike="noStrike">
              <a:effectLst/>
              <a:latin typeface="Arial" panose="020B0604020202020204" pitchFamily="34" charset="0"/>
            </a:rPr>
            <a:t>respond to requests for information under the Freedom of Information Act 2000 and the Environmental Information Regulations 2004 (if the Data Protection Act allows)</a:t>
          </a:r>
          <a:r>
            <a:rPr lang="en-GB" sz="1200"/>
            <a:t> </a:t>
          </a:r>
        </a:p>
        <a:p>
          <a:endParaRPr lang="en-GB" sz="1200"/>
        </a:p>
        <a:p>
          <a:r>
            <a:rPr lang="en-GB" sz="1200" b="0" i="0" u="none" strike="noStrike">
              <a:effectLst/>
              <a:latin typeface="Symbol" panose="05050102010706020507" pitchFamily="18" charset="2"/>
            </a:rPr>
            <a:t>· </a:t>
          </a:r>
          <a:r>
            <a:rPr lang="en-GB" sz="1200" b="0" i="0" u="none" strike="noStrike">
              <a:effectLst/>
              <a:latin typeface="Arial" panose="020B0604020202020204" pitchFamily="34" charset="0"/>
            </a:rPr>
            <a:t>provide information to fulfil legislative requirements conferred on us.</a:t>
          </a:r>
          <a:r>
            <a:rPr lang="en-GB" sz="1200"/>
            <a:t> </a:t>
          </a:r>
        </a:p>
        <a:p>
          <a:endParaRPr lang="en-GB" sz="1200" b="1">
            <a:latin typeface="Arial" panose="020B0604020202020204" pitchFamily="34" charset="0"/>
            <a:cs typeface="Arial" panose="020B0604020202020204" pitchFamily="34" charset="0"/>
          </a:endParaRPr>
        </a:p>
        <a:p>
          <a:r>
            <a:rPr lang="en-GB" sz="1200" b="1">
              <a:latin typeface="Arial" panose="020B0604020202020204" pitchFamily="34" charset="0"/>
              <a:cs typeface="Arial" panose="020B0604020202020204" pitchFamily="34" charset="0"/>
            </a:rPr>
            <a:t>We may pass the information on to our agents or representatives to do these things for us. </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azim_farrell_environment-agency_gov_uk/Documents/Documents/Returns/KB3501MF%20TEST%20Draft%204%20V17%20Waste%20Returns%20Email%20Spreadsheet.xlsx" TargetMode="External"/><Relationship Id="rId2" Type="http://schemas.openxmlformats.org/officeDocument/2006/relationships/externalLinkPath" Target="https://defra-my.sharepoint.com/personal/freda_moulds_environment-agency_gov_uk/Documents/Filing%20Cabinet/WR%20Stuff/KB3501MF%20TEST%20Draft%204%20V17%20Waste%20Returns%20Email%20Spreadsheet.xlsx" TargetMode="External"/><Relationship Id="rId1" Type="http://schemas.openxmlformats.org/officeDocument/2006/relationships/externalLinkPath" Target="/personal/hazim_farrell_environment-agency_gov_uk/Documents/Documents/Returns/KB3501MF%20TEST%20Draft%204%20V17%20Waste%20Returns%20Email%20Spread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thomas09\AppData\Local\Microsoft\Windows\Temporary%20Internet%20Files\Content.Outlook\NHGZN8D9\13-10-16%20Waste%20Return%20Spreadsheet_2KLin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ev\ORATS\NOR_Form\Current\16-04-11_(Waste%20Return%20Spreadsheet%202k%20lines).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fm000066\Documents\V17%20Transfer\100180%20V16.10%20to%20V17%20Transfer%20WML100180%20Jan%20-%20Mar%2026%20RETURNS.xlsx" TargetMode="External"/><Relationship Id="rId1" Type="http://schemas.openxmlformats.org/officeDocument/2006/relationships/externalLinkPath" Target="file:///C:\Users\fm000066\Documents\V17%20Transfer\100180%20V16.10%20to%20V17%20Transfer%20WML100180%20Jan%20-%20Mar%2026%20RETURN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_raTS2\2.4\WelshV3Form\WMS1_SiteReturnFormL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rodds.ntnl\shared\_raTS2\2.4\WelshV3Form\WMS1_SiteReturnFormL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How to fill in this form"/>
      <sheetName val="Site_Information"/>
      <sheetName val="Lookup_Return_Dates"/>
      <sheetName val="Look Up Values"/>
      <sheetName val="Waste_Received"/>
      <sheetName val="Waste_Removed"/>
      <sheetName val="Technical Competence"/>
      <sheetName val="Disclosure &amp; Data Protection"/>
      <sheetName val="Find Origin Destinations here"/>
      <sheetName val="Find EWC Info here"/>
      <sheetName val="Find D&amp;R Received info here"/>
      <sheetName val="Find D&amp;R Removed info here "/>
      <sheetName val="Version History"/>
      <sheetName val="Totals"/>
    </sheetNames>
    <sheetDataSet>
      <sheetData sheetId="0"/>
      <sheetData sheetId="1"/>
      <sheetData sheetId="2">
        <row r="1">
          <cell r="D1" t="str">
            <v>Concat</v>
          </cell>
        </row>
      </sheetData>
      <sheetData sheetId="3">
        <row r="2">
          <cell r="B2" t="str">
            <v>Aberdeen City</v>
          </cell>
          <cell r="E2" t="str">
            <v>A03 : Borehole</v>
          </cell>
          <cell r="I2" t="str">
            <v>Liquid</v>
          </cell>
          <cell r="M2" t="str">
            <v>Yes</v>
          </cell>
          <cell r="N2" t="str">
            <v>Qtr Jan-Mar</v>
          </cell>
          <cell r="O2">
            <v>2024</v>
          </cell>
          <cell r="U2" t="str">
            <v>No Facility</v>
          </cell>
          <cell r="W2" t="str">
            <v>D01</v>
          </cell>
          <cell r="Y2" t="str">
            <v>MSW to advanced thermal treatment</v>
          </cell>
          <cell r="AB2" t="str">
            <v>NO SCHEME</v>
          </cell>
          <cell r="AE2" t="str">
            <v>010101 wastes from mineral metalliferous excavation</v>
          </cell>
        </row>
        <row r="3">
          <cell r="E3" t="str">
            <v>A08 : Lagoon</v>
          </cell>
          <cell r="I3" t="str">
            <v>Sludge</v>
          </cell>
          <cell r="M3" t="str">
            <v>No</v>
          </cell>
          <cell r="N3" t="str">
            <v>Qtr Apr-Jun</v>
          </cell>
          <cell r="O3">
            <v>2025</v>
          </cell>
          <cell r="U3" t="str">
            <v>Landfill site</v>
          </cell>
          <cell r="W3" t="str">
            <v>D02</v>
          </cell>
          <cell r="Y3" t="str">
            <v>MSW direct to landfill</v>
          </cell>
          <cell r="AB3" t="str">
            <v>WAMITAB / CIWM</v>
          </cell>
          <cell r="AE3" t="str">
            <v>010102 wastes from mineral non-metalliferous excavation</v>
          </cell>
        </row>
        <row r="4">
          <cell r="E4" t="str">
            <v>A09 : Hazardous Waste Transfer Station</v>
          </cell>
          <cell r="I4" t="str">
            <v>Solid</v>
          </cell>
          <cell r="N4" t="str">
            <v>Qtr Jul-Sep</v>
          </cell>
          <cell r="O4">
            <v>2026</v>
          </cell>
          <cell r="U4" t="str">
            <v>Incinerator</v>
          </cell>
          <cell r="W4" t="str">
            <v>D03</v>
          </cell>
          <cell r="Y4" t="str">
            <v>MSW/green waste to Windrow/other composting</v>
          </cell>
          <cell r="AB4" t="str">
            <v>EU Skills / ESA</v>
          </cell>
          <cell r="AE4" t="str">
            <v>010304 acid-generating tailings from processing of sulphide ore</v>
          </cell>
        </row>
        <row r="5">
          <cell r="E5" t="str">
            <v>A10 : In-House Storage Facility</v>
          </cell>
          <cell r="I5" t="str">
            <v>Powder</v>
          </cell>
          <cell r="N5" t="str">
            <v>Qtr Oct-Dec</v>
          </cell>
          <cell r="O5">
            <v>2027</v>
          </cell>
          <cell r="U5" t="str">
            <v>Reprocessor/Recycler</v>
          </cell>
          <cell r="W5" t="str">
            <v>D04</v>
          </cell>
          <cell r="Y5" t="str">
            <v>MSW incinerated</v>
          </cell>
          <cell r="AE5" t="str">
            <v>010305 other tailings containing hazardous substances</v>
          </cell>
        </row>
        <row r="6">
          <cell r="E6" t="str">
            <v>A11 : Household, Commercial &amp; Industrial  Waste Transfer Stn</v>
          </cell>
          <cell r="I6" t="str">
            <v>Gas</v>
          </cell>
          <cell r="O6">
            <v>2028</v>
          </cell>
          <cell r="U6" t="str">
            <v>Treatment - Composting</v>
          </cell>
          <cell r="W6" t="str">
            <v>D05</v>
          </cell>
          <cell r="Y6" t="str">
            <v>MSW/organic component to in-vessel composting</v>
          </cell>
          <cell r="AE6" t="str">
            <v>010306 tailings other than those mentioned in 01 03 04 and 01 03 05</v>
          </cell>
        </row>
        <row r="7">
          <cell r="E7" t="str">
            <v>A12 : Clinical Waste Transfer Station</v>
          </cell>
          <cell r="I7" t="str">
            <v>Mixed</v>
          </cell>
          <cell r="M7" t="str">
            <v>Yes</v>
          </cell>
          <cell r="N7" t="str">
            <v>Year (Jan-Dec)</v>
          </cell>
          <cell r="U7" t="str">
            <v>Treatment - MBT</v>
          </cell>
          <cell r="W7" t="str">
            <v>D06</v>
          </cell>
          <cell r="Y7" t="str">
            <v>MSW to mechanical biological treatment</v>
          </cell>
          <cell r="AE7" t="str">
            <v>010307 other wastes containing hazardous substances from physical and chemical processing of metalliferous minerals</v>
          </cell>
        </row>
        <row r="8">
          <cell r="E8" t="str">
            <v>A13 : Household Waste Amenity Site</v>
          </cell>
          <cell r="M8" t="str">
            <v>No</v>
          </cell>
          <cell r="U8" t="str">
            <v>Treatment - other than composting or MBT</v>
          </cell>
          <cell r="W8" t="str">
            <v>D07</v>
          </cell>
          <cell r="Y8" t="str">
            <v>MSW to MRF</v>
          </cell>
          <cell r="AE8" t="str">
            <v>010308 dusty and powdery wastes other than those mentioned in 01 03 07</v>
          </cell>
        </row>
        <row r="9">
          <cell r="E9" t="str">
            <v>A14 : Transfer Station taking Non-Biodegradable Wastes</v>
          </cell>
          <cell r="U9" t="str">
            <v>Transfer station</v>
          </cell>
          <cell r="W9" t="str">
            <v>D08</v>
          </cell>
          <cell r="Y9" t="str">
            <v>None</v>
          </cell>
          <cell r="AE9" t="str">
            <v>010309 red mud from alumina production other than the wastes mentioned in 01 03 10</v>
          </cell>
        </row>
        <row r="10">
          <cell r="E10" t="str">
            <v>A15 : Material Recycling Treatment Facility</v>
          </cell>
          <cell r="U10" t="str">
            <v>Don't know</v>
          </cell>
          <cell r="W10" t="str">
            <v>D09</v>
          </cell>
          <cell r="Y10" t="str">
            <v>Not Specified</v>
          </cell>
          <cell r="AE10" t="str">
            <v>010310 red mud from alumina production containing hazardous substances other than the wastes mentioned in 01 03 07</v>
          </cell>
        </row>
        <row r="11">
          <cell r="E11" t="str">
            <v>A16 : Physical Treatment Facility</v>
          </cell>
          <cell r="U11" t="str">
            <v>Yes but unknown</v>
          </cell>
          <cell r="W11" t="str">
            <v>D10</v>
          </cell>
          <cell r="Y11" t="str">
            <v>MSW/organic component to anaerobic digestion</v>
          </cell>
          <cell r="AE11" t="str">
            <v>010399 wastes not otherwise specified</v>
          </cell>
        </row>
        <row r="12">
          <cell r="E12" t="str">
            <v>A17 : Physico-Chemical Treatment Facility</v>
          </cell>
          <cell r="W12" t="str">
            <v>D12</v>
          </cell>
          <cell r="Y12" t="str">
            <v>Other biological treatment</v>
          </cell>
          <cell r="AE12" t="str">
            <v>010407 wastes containing hazardous substances from physical and chemical processing of non-metalliferous minerals</v>
          </cell>
        </row>
        <row r="13">
          <cell r="E13" t="str">
            <v>A18 : Incinerator</v>
          </cell>
          <cell r="W13" t="str">
            <v>D13</v>
          </cell>
          <cell r="Y13" t="str">
            <v>Other chemical treatment</v>
          </cell>
          <cell r="AE13" t="str">
            <v>010408 waste gravel and crushed rocks other than those mentioned in 01 04 07</v>
          </cell>
        </row>
        <row r="14">
          <cell r="E14" t="str">
            <v>A19 : Metal Recycling Site (Vehicle Dismantler)</v>
          </cell>
          <cell r="W14" t="str">
            <v>D14</v>
          </cell>
          <cell r="Y14" t="str">
            <v>Old Format</v>
          </cell>
          <cell r="AE14" t="str">
            <v>010409 waste sand and clays</v>
          </cell>
        </row>
        <row r="15">
          <cell r="E15" t="str">
            <v>A19a : ELV Facility</v>
          </cell>
          <cell r="W15" t="str">
            <v>D15</v>
          </cell>
          <cell r="Y15" t="str">
            <v>Other physical treatment</v>
          </cell>
          <cell r="AE15" t="str">
            <v>010410 dusty and powdery wastes other than those mentioned in 01 04 07</v>
          </cell>
        </row>
        <row r="16">
          <cell r="E16" t="str">
            <v>A20 : Metal Recycling Site (mixed MRS's)</v>
          </cell>
          <cell r="W16" t="str">
            <v>R01</v>
          </cell>
          <cell r="Y16" t="str">
            <v>Other thermal treatment</v>
          </cell>
          <cell r="AE16" t="str">
            <v>010411 wastes from potash and rock salt processing other than those mentioned in 01 04 07</v>
          </cell>
        </row>
        <row r="17">
          <cell r="E17" t="str">
            <v>A21 : Chemical Treatment Facility</v>
          </cell>
          <cell r="W17" t="str">
            <v>R02</v>
          </cell>
          <cell r="Y17" t="str">
            <v>MSW to refuse derived fuel</v>
          </cell>
          <cell r="AE17" t="str">
            <v>010412 tailings and other wastes from washing and cleaning of minerals other than those mentioned in 01 04 07 and 01 04 11</v>
          </cell>
        </row>
        <row r="18">
          <cell r="E18" t="str">
            <v>A22 : Composting Facility</v>
          </cell>
          <cell r="W18" t="str">
            <v>R03</v>
          </cell>
          <cell r="Y18" t="str">
            <v>MSW/whole waste to anaerobic digestion</v>
          </cell>
          <cell r="AE18" t="str">
            <v>010413 wastes from stone cutting and sawing other than those mentioned in 01 04 07</v>
          </cell>
        </row>
        <row r="19">
          <cell r="E19" t="str">
            <v>A23 : Biological Treatment Facility</v>
          </cell>
          <cell r="W19" t="str">
            <v>R04</v>
          </cell>
          <cell r="AE19" t="str">
            <v>010499 wastes not otherwise specified</v>
          </cell>
        </row>
        <row r="20">
          <cell r="E20" t="str">
            <v>A24 : Mobile Plant</v>
          </cell>
          <cell r="W20" t="str">
            <v>R05</v>
          </cell>
          <cell r="AE20" t="str">
            <v>010504 freshwater drilling muds and wastes</v>
          </cell>
        </row>
        <row r="21">
          <cell r="E21" t="str">
            <v>A25 : Deposit of waste to land as a recovery operation</v>
          </cell>
          <cell r="W21" t="str">
            <v>R06</v>
          </cell>
          <cell r="AE21" t="str">
            <v>010505 oil-containing drilling muds and wastes</v>
          </cell>
        </row>
        <row r="22">
          <cell r="E22" t="str">
            <v>A26 : Pet Cemetery</v>
          </cell>
          <cell r="W22" t="str">
            <v>R07</v>
          </cell>
          <cell r="AE22" t="str">
            <v>010506 drilling muds and other drilling wastes containing hazardous substances</v>
          </cell>
        </row>
        <row r="23">
          <cell r="E23" t="str">
            <v>A27 : Pet Crematorium</v>
          </cell>
          <cell r="W23" t="str">
            <v>R08</v>
          </cell>
          <cell r="AE23" t="str">
            <v>010507 barite-containing drilling muds and wastes other than those mentioned in 01 05 05 and 01 05 06</v>
          </cell>
        </row>
        <row r="24">
          <cell r="E24" t="str">
            <v>A28 : WEEE Treatment Site</v>
          </cell>
          <cell r="W24" t="str">
            <v>R09</v>
          </cell>
          <cell r="AE24" t="str">
            <v>010508 chloride-containing drilling muds and wastes other than those mentioned in 01 05 05 and 01 05 06</v>
          </cell>
        </row>
        <row r="25">
          <cell r="E25" t="str">
            <v>A29:  Landfill Gas Engine (&lt;3 mW)</v>
          </cell>
          <cell r="W25" t="str">
            <v>R10</v>
          </cell>
          <cell r="AE25" t="str">
            <v>010599 wastes not otherwise specified</v>
          </cell>
        </row>
        <row r="26">
          <cell r="E26" t="str">
            <v>A30:  Mining Waste Operations</v>
          </cell>
          <cell r="W26" t="str">
            <v>R11</v>
          </cell>
          <cell r="AE26" t="str">
            <v>020101 sludges from washing and cleaning</v>
          </cell>
        </row>
        <row r="27">
          <cell r="E27" t="str">
            <v>A31:  Mining Waste Ops with a Facility for HazWaste</v>
          </cell>
          <cell r="W27" t="str">
            <v>R12</v>
          </cell>
          <cell r="AE27" t="str">
            <v>020102 animal-tissue waste</v>
          </cell>
        </row>
        <row r="28">
          <cell r="E28" t="str">
            <v>A32:  Mining Waste Ops with a Cat 'A' Mining Waste Facility</v>
          </cell>
          <cell r="W28" t="str">
            <v>R13</v>
          </cell>
          <cell r="AE28" t="str">
            <v>020103 plant-tissue waste</v>
          </cell>
        </row>
        <row r="29">
          <cell r="E29" t="str">
            <v>B01 : Hazardous Waste Incinerator</v>
          </cell>
          <cell r="AE29" t="str">
            <v>020104 waste plastics (except packaging)</v>
          </cell>
        </row>
        <row r="30">
          <cell r="E30" t="str">
            <v>B02 : Clinical Waste Incinerator</v>
          </cell>
          <cell r="AE30" t="str">
            <v>020106 animal faeces, urine and manure (including spoiled straw), effluent, collected separately and treated off-site</v>
          </cell>
        </row>
        <row r="31">
          <cell r="E31" t="str">
            <v>B03 : Co-Incineration (Non-Haz)</v>
          </cell>
          <cell r="AE31" t="str">
            <v>020107 wastes from forestry</v>
          </cell>
        </row>
        <row r="32">
          <cell r="E32" t="str">
            <v>B03a : Co-Incineration (Haz)</v>
          </cell>
          <cell r="AE32" t="str">
            <v>020108 agrochemical waste containing hazardous substances</v>
          </cell>
        </row>
        <row r="33">
          <cell r="E33" t="str">
            <v>B04 : Animal Carcass Incinerator</v>
          </cell>
          <cell r="AE33" t="str">
            <v>020109 agrochemical waste other than those mentioned in 02 01 08</v>
          </cell>
        </row>
        <row r="34">
          <cell r="E34" t="str">
            <v>B04a : Animal By-Products Incinerator</v>
          </cell>
          <cell r="AE34" t="str">
            <v>020110 waste metal</v>
          </cell>
        </row>
        <row r="35">
          <cell r="E35" t="str">
            <v>B05 : Sewage Sludge</v>
          </cell>
          <cell r="AE35" t="str">
            <v>020199 wastes not otherwise specified</v>
          </cell>
        </row>
        <row r="36">
          <cell r="E36" t="str">
            <v>B06 : Municipal Waste Incinerator</v>
          </cell>
          <cell r="AE36" t="str">
            <v>020201 sludges from washing and cleaning</v>
          </cell>
        </row>
        <row r="37">
          <cell r="E37" t="str">
            <v>B07 : EFW Incinerator</v>
          </cell>
          <cell r="AE37" t="str">
            <v>020202 animal-tissue waste</v>
          </cell>
        </row>
        <row r="38">
          <cell r="E38" t="str">
            <v>L01 : Hazardous Merchant LF</v>
          </cell>
          <cell r="AE38" t="str">
            <v>020203 materials unsuitable for consumption or processing</v>
          </cell>
        </row>
        <row r="39">
          <cell r="E39" t="str">
            <v>L02 : Non Haz (SNRHW) LF</v>
          </cell>
          <cell r="AE39" t="str">
            <v>020204 sludges from on-site effluent treatment</v>
          </cell>
        </row>
        <row r="40">
          <cell r="E40" t="str">
            <v>L04 : Non Hazardous LF</v>
          </cell>
          <cell r="AE40" t="str">
            <v>020299 wastes not otherwise specified</v>
          </cell>
        </row>
        <row r="41">
          <cell r="E41" t="str">
            <v>L05 : Inert LF</v>
          </cell>
          <cell r="AE41" t="str">
            <v>020301 sludges from washing, cleaning, peeling, centrifuging and separation</v>
          </cell>
        </row>
        <row r="42">
          <cell r="E42" t="str">
            <v>L06 : Hazardous Restricted LF</v>
          </cell>
          <cell r="AE42" t="str">
            <v>020302 wastes from preserving agents</v>
          </cell>
        </row>
        <row r="43">
          <cell r="E43" t="str">
            <v>L07 : Restricted LF</v>
          </cell>
          <cell r="AE43" t="str">
            <v>020303 wastes from solvent extraction</v>
          </cell>
        </row>
        <row r="44">
          <cell r="E44" t="str">
            <v>M01 : Metal Reprocessing</v>
          </cell>
          <cell r="AE44" t="str">
            <v>020304 materials unsuitable for consumption or processing</v>
          </cell>
        </row>
        <row r="45">
          <cell r="E45" t="str">
            <v>P01 : Paper and Pulp Reprocessing</v>
          </cell>
          <cell r="AE45" t="str">
            <v>020305 sludges from on-site effluent treatment</v>
          </cell>
        </row>
        <row r="46">
          <cell r="E46" t="str">
            <v>S0801 : HCI Waste Transfer Station</v>
          </cell>
          <cell r="AE46" t="str">
            <v>020399 wastes not otherwise specified</v>
          </cell>
        </row>
        <row r="47">
          <cell r="E47" t="str">
            <v>S0802 : HCI Waste TS (no building)</v>
          </cell>
          <cell r="AE47" t="str">
            <v>020401 soil from cleaning and washing beet</v>
          </cell>
        </row>
        <row r="48">
          <cell r="E48" t="str">
            <v>S0803 : HCI Waste TS + treatment</v>
          </cell>
          <cell r="AE48" t="str">
            <v>020402 off-specification calcium carbonate</v>
          </cell>
        </row>
        <row r="49">
          <cell r="E49" t="str">
            <v>S0804 : HCI Waste TS + treatment (no building)</v>
          </cell>
          <cell r="AE49" t="str">
            <v>020403 sludges from on-site effluent treatment</v>
          </cell>
        </row>
        <row r="50">
          <cell r="E50" t="str">
            <v>S0805 : HCI Waste TS + asbestos</v>
          </cell>
          <cell r="AE50" t="str">
            <v>020499 wastes not otherwise specified</v>
          </cell>
        </row>
        <row r="51">
          <cell r="E51" t="str">
            <v>S0806 : HCI Waste TS + asbestos (no building)</v>
          </cell>
          <cell r="AE51" t="str">
            <v>020501 materials unsuitable for consumption or processing</v>
          </cell>
        </row>
        <row r="52">
          <cell r="E52" t="str">
            <v>S0807 : HCI Waste TS + treatment + asbestos</v>
          </cell>
          <cell r="AE52" t="str">
            <v>020502 sludges from on-site effluent treatment</v>
          </cell>
        </row>
        <row r="53">
          <cell r="E53" t="str">
            <v>S0808 : HCI Waste TS + treatment + asbestos (no building)</v>
          </cell>
          <cell r="AE53" t="str">
            <v>020599 wastes not otherwise specified</v>
          </cell>
        </row>
        <row r="54">
          <cell r="E54" t="str">
            <v>S0809 : Asbestos Waste Transfer Station</v>
          </cell>
          <cell r="AE54" t="str">
            <v>020601 materials unsuitable for consumption or processing</v>
          </cell>
        </row>
        <row r="55">
          <cell r="E55" t="str">
            <v>S0810 : Inert &amp; Excavation Waste TS</v>
          </cell>
          <cell r="AE55" t="str">
            <v>020602 wastes from preserving agents</v>
          </cell>
        </row>
        <row r="56">
          <cell r="E56" t="str">
            <v>S0811 : Inert &amp; excavation Waste TS + treatment</v>
          </cell>
          <cell r="AE56" t="str">
            <v>020603 sludges from on-site effluent treatment</v>
          </cell>
        </row>
        <row r="57">
          <cell r="E57" t="str">
            <v>S0812 : Non-hazardous household waste amenity site</v>
          </cell>
          <cell r="AE57" t="str">
            <v>020699 wastes not otherwise specified</v>
          </cell>
        </row>
        <row r="58">
          <cell r="E58" t="str">
            <v>S0813 : Non-hazardous &amp; hazardous HWA Site</v>
          </cell>
          <cell r="AE58" t="str">
            <v>020701 wastes from washing, cleaning and mechanical reduction of raw materials</v>
          </cell>
        </row>
        <row r="59">
          <cell r="E59" t="str">
            <v>S0814 : Materials Recycling Facility</v>
          </cell>
          <cell r="AE59" t="str">
            <v>020702 wastes from spirits distillation</v>
          </cell>
        </row>
        <row r="60">
          <cell r="E60" t="str">
            <v>S0815 : Materials Recycling Facility (no building)</v>
          </cell>
          <cell r="AE60" t="str">
            <v>020703 wastes from chemical treatment</v>
          </cell>
        </row>
        <row r="61">
          <cell r="E61" t="str">
            <v>S0816 : Composting in open windrows</v>
          </cell>
          <cell r="AE61" t="str">
            <v>020704 materials unsuitable for consumption or processing</v>
          </cell>
        </row>
        <row r="62">
          <cell r="E62" t="str">
            <v>S0817 : Composting in closed vessels</v>
          </cell>
          <cell r="AE62" t="str">
            <v>020705 sludges from on-site effluent treatment</v>
          </cell>
        </row>
        <row r="63">
          <cell r="E63" t="str">
            <v>S0818 : Mechanical biological treatment</v>
          </cell>
          <cell r="AE63" t="str">
            <v>020799 wastes not otherwise specified</v>
          </cell>
        </row>
        <row r="64">
          <cell r="E64" t="str">
            <v>S0819 : Sewage sludge treatment</v>
          </cell>
          <cell r="AE64" t="str">
            <v>030101 waste bark and cork</v>
          </cell>
        </row>
        <row r="65">
          <cell r="E65" t="str">
            <v>S0820 : Vehicle depollution facility</v>
          </cell>
          <cell r="AE65" t="str">
            <v>030104 sawdust, shavings, cuttings, wood, particle board and veneer containing hazardous substances</v>
          </cell>
        </row>
        <row r="66">
          <cell r="E66" t="str">
            <v>S0821 : Metal recycling site</v>
          </cell>
          <cell r="AE66" t="str">
            <v>030105 sawdust, shavings, cuttings, wood, particle board and veneer other than those mentioned in 03 01 04</v>
          </cell>
        </row>
        <row r="67">
          <cell r="E67" t="str">
            <v>S0822 : Storage of furnace-ready scrap for recovery</v>
          </cell>
          <cell r="AE67" t="str">
            <v>030199 wastes not otherwise specified</v>
          </cell>
        </row>
        <row r="68">
          <cell r="E68" t="str">
            <v>S0823 : WEEE treatment facility</v>
          </cell>
          <cell r="AE68" t="str">
            <v>030201 non-halogenated organic wood preservatives</v>
          </cell>
        </row>
        <row r="69">
          <cell r="E69" t="str">
            <v>S0824 : Clinical Waste Transfer Station</v>
          </cell>
          <cell r="AE69" t="str">
            <v>030202 organochlorinated wood preservatives</v>
          </cell>
        </row>
        <row r="70">
          <cell r="E70" t="str">
            <v>S0825 : Clinical Waste Transfer Station + treatment</v>
          </cell>
          <cell r="AE70" t="str">
            <v>030203 organometallic wood preservatives</v>
          </cell>
        </row>
        <row r="71">
          <cell r="E71" t="str">
            <v>S0826 : Animal carcass incinerator (Pet Crematorium)</v>
          </cell>
          <cell r="AE71" t="str">
            <v>030204 inorganic wood preservatives</v>
          </cell>
        </row>
        <row r="72">
          <cell r="E72" t="str">
            <v>S0827 : Mobile Plant for remediation of land</v>
          </cell>
          <cell r="AE72" t="str">
            <v>030205 other wood preservatives containing hazardous substances</v>
          </cell>
        </row>
        <row r="73">
          <cell r="E73" t="str">
            <v>S0901: Pet Cemetery  </v>
          </cell>
          <cell r="AE73" t="str">
            <v>030299 wood preservatives not otherwise specified</v>
          </cell>
        </row>
        <row r="74">
          <cell r="E74" t="str">
            <v>S0904: Combustion of Bio gas</v>
          </cell>
          <cell r="AE74" t="str">
            <v>030301 waste bark and wood</v>
          </cell>
        </row>
        <row r="75">
          <cell r="E75" t="str">
            <v>S0905: Inert and excavation WTS</v>
          </cell>
          <cell r="AE75" t="str">
            <v>030302 green liquor sludge (from recovery of cooking liquor)</v>
          </cell>
        </row>
        <row r="76">
          <cell r="E76" t="str">
            <v xml:space="preserve">S0906: Inert and excavation WTS with treatment </v>
          </cell>
          <cell r="AE76" t="str">
            <v>030305 de-inking sludges from paper recycling</v>
          </cell>
        </row>
        <row r="77">
          <cell r="E77" t="str">
            <v>S0907: Storage of furnace ready scrap metal for recovery</v>
          </cell>
          <cell r="AE77" t="str">
            <v>030307 mechanically separated rejects from pulping of waste paper and cardboard</v>
          </cell>
        </row>
        <row r="78">
          <cell r="E78" t="str">
            <v>S0908 : Management of inert or extractive waste at mine</v>
          </cell>
          <cell r="AE78" t="str">
            <v>030308 wastes from sorting of paper and cardboard destined for recycling</v>
          </cell>
        </row>
        <row r="79">
          <cell r="E79" t="str">
            <v>SR2010 No4: Mobile plant for land spreading</v>
          </cell>
          <cell r="AE79" t="str">
            <v>030309 lime mud waste</v>
          </cell>
        </row>
        <row r="80">
          <cell r="E80" t="str">
            <v>SR2010 No5: Mobile plant for reclamation, restoration</v>
          </cell>
          <cell r="AE80" t="str">
            <v>030310 fibre rejects, fibre-, filler- and coating-sludges from mechanical separation</v>
          </cell>
        </row>
        <row r="81">
          <cell r="E81" t="str">
            <v>SR2010 No6: Mobile Plant for landspreading sewage sludge</v>
          </cell>
          <cell r="AE81" t="str">
            <v>030311 sludges from on-site effluent treatment other than those mentioned in 03 03 10</v>
          </cell>
        </row>
        <row r="82">
          <cell r="E82" t="str">
            <v>SR2010 No7: Use of waste in construction &lt;50,000 tps</v>
          </cell>
          <cell r="AE82" t="str">
            <v>030399 wastes not otherwise specified</v>
          </cell>
        </row>
        <row r="83">
          <cell r="E83" t="str">
            <v>SR2010 No8: Use of waste in construction &lt;100,000 tps</v>
          </cell>
          <cell r="AE83" t="str">
            <v>040101 fleshings and lime split wastes</v>
          </cell>
        </row>
        <row r="84">
          <cell r="E84" t="str">
            <v>SR2010 No9: Use of waste for reclamation etc &lt;50,000 tps</v>
          </cell>
          <cell r="AE84" t="str">
            <v>040102 liming waste</v>
          </cell>
        </row>
        <row r="85">
          <cell r="E85" t="str">
            <v>SR2010 No10: Use of waste for reclamation etc &lt;100,000 tps</v>
          </cell>
          <cell r="AE85" t="str">
            <v>040103 degreasing wastes containing solvents without a liquid phase</v>
          </cell>
        </row>
        <row r="86">
          <cell r="E86" t="str">
            <v>SR2010 No11: Mobile plant treatment for soil &lt;75,000 tpd</v>
          </cell>
          <cell r="AE86" t="str">
            <v>040104 tanning liquor containing chromium</v>
          </cell>
        </row>
        <row r="87">
          <cell r="E87" t="str">
            <v>SR2010 No12: Treatment of waste to produce soil &lt;75,000 tpy</v>
          </cell>
          <cell r="AE87" t="str">
            <v>040105 tanning liquor free of chromium</v>
          </cell>
        </row>
        <row r="88">
          <cell r="E88" t="str">
            <v>SR2010 No13: Use of waste to manufacture timber &lt;75,000 tpy</v>
          </cell>
          <cell r="AE88" t="str">
            <v>040106 sludges, in particular from on-site effluent treatment containing chromium</v>
          </cell>
        </row>
        <row r="89">
          <cell r="E89" t="str">
            <v>SR2010 No14: Composting biodegradable waste &lt;500 total</v>
          </cell>
          <cell r="AE89" t="str">
            <v>040107 sludges, in particular from on-site effluent treatment free of chromium</v>
          </cell>
        </row>
        <row r="90">
          <cell r="E90" t="str">
            <v>SR2010 No15: Anaerobic digestion facility &lt;75,000 tpy</v>
          </cell>
          <cell r="AE90" t="str">
            <v>040108 waste tanned leather (blue sheetings, shavings, cuttings, buffing dust) containing chromium</v>
          </cell>
        </row>
        <row r="91">
          <cell r="E91" t="str">
            <v>SR2010 No16: On-farm anaerobic digestion &lt;75,000 tpy</v>
          </cell>
          <cell r="AE91" t="str">
            <v>040109 wastes from dressing and finishing</v>
          </cell>
        </row>
        <row r="92">
          <cell r="E92" t="str">
            <v>SR2010 No17: Storage of anaerobic digestate &lt;75,000 total</v>
          </cell>
          <cell r="AE92" t="str">
            <v>040199 wastes not otherwise specified.</v>
          </cell>
        </row>
        <row r="93">
          <cell r="E93" t="str">
            <v>SR2010 No18: Dredgings for recovery &lt;125,000 m3 total</v>
          </cell>
          <cell r="AE93" t="str">
            <v>040209 wastes from composite materials (impregnated textile, elastomer, plastomer)</v>
          </cell>
        </row>
        <row r="94">
          <cell r="E94" t="str">
            <v>SR2011 No1: Composting biodegradable waste &lt;500 tonnes total</v>
          </cell>
          <cell r="AE94" t="str">
            <v>040210 organic matter from natural products (for example grease, wax)</v>
          </cell>
        </row>
        <row r="95">
          <cell r="E95" t="str">
            <v>SR2011 No2: Metal Recycling Site &lt;25000 tps</v>
          </cell>
          <cell r="AE95" t="str">
            <v>040214 wastes from finishing containing organic solvents</v>
          </cell>
        </row>
        <row r="96">
          <cell r="E96" t="str">
            <v>SR2011 No3: Vehicle Depollution Facility &lt;5000 tps</v>
          </cell>
          <cell r="AE96" t="str">
            <v>040215 wastes from finishing other than those mentioned in 04 02 14</v>
          </cell>
        </row>
        <row r="97">
          <cell r="E97" t="str">
            <v>SR2011 No4: Treatment of waste wood &lt;75000 tps</v>
          </cell>
          <cell r="AE97" t="str">
            <v>040216 dyestuffs and pigments containing hazardous substances</v>
          </cell>
        </row>
        <row r="98">
          <cell r="E98" t="str">
            <v>S1203 : Composting in closed systems</v>
          </cell>
          <cell r="AE98" t="str">
            <v>040217 dyestuffs and pigments other than those mentioned in 04 02 16</v>
          </cell>
        </row>
        <row r="99">
          <cell r="E99" t="str">
            <v>S1207 : Composting in open systems</v>
          </cell>
          <cell r="AE99" t="str">
            <v>040219 sludges from on-site effluent treatment containing hazardous substances</v>
          </cell>
        </row>
        <row r="100">
          <cell r="E100" t="str">
            <v>S1210 : On-farm anaerobic digestion using farm wastes only</v>
          </cell>
          <cell r="AE100" t="str">
            <v>040220 sludges from on-site effluent treatment other than those mentioned in 04 02 19</v>
          </cell>
        </row>
        <row r="101">
          <cell r="E101" t="str">
            <v>S1212 : Anaerobic digestion facility inc use of biogas</v>
          </cell>
          <cell r="AE101" t="str">
            <v>040221 wastes from unprocessed textile fibres</v>
          </cell>
        </row>
        <row r="102">
          <cell r="E102" t="str">
            <v>S1214 : Metal recycling, vehicle storage, depollution</v>
          </cell>
          <cell r="AE102" t="str">
            <v>040222 wastes from processed textile fibres</v>
          </cell>
        </row>
        <row r="103">
          <cell r="E103" t="str">
            <v>S1215 : Storage of electrical insulating oils</v>
          </cell>
          <cell r="AE103" t="str">
            <v>040299 wastes not otherwise specified</v>
          </cell>
        </row>
        <row r="104">
          <cell r="E104" t="str">
            <v>S1301 No 1: Small Clinical Waste Treatment Unit</v>
          </cell>
          <cell r="AE104" t="str">
            <v>050102 desalter sludges</v>
          </cell>
        </row>
        <row r="105">
          <cell r="E105" t="str">
            <v>S1402 No 2: Extractive waste - onshore oil &amp; gas activities</v>
          </cell>
          <cell r="AE105" t="str">
            <v>050103 tank bottom sludges</v>
          </cell>
        </row>
        <row r="106">
          <cell r="E106" t="str">
            <v>S1501 No 1: Onshore oil &amp; gas prospecting - extractive waste</v>
          </cell>
          <cell r="AE106" t="str">
            <v>050104 acid alkyl sludges</v>
          </cell>
        </row>
        <row r="107">
          <cell r="E107" t="str">
            <v>S1502 No 2: Onshore oil &amp; gas prospecting - crude oil</v>
          </cell>
          <cell r="AE107" t="str">
            <v>050105 oil spills</v>
          </cell>
        </row>
        <row r="108">
          <cell r="E108" t="str">
            <v>S1502 No 3: MRS + WEEE Treatment Facility - &lt;75ktpa</v>
          </cell>
          <cell r="AE108" t="str">
            <v>050106 oily sludges from maintenance operations of the plant or equipment</v>
          </cell>
        </row>
        <row r="109">
          <cell r="E109" t="str">
            <v>S1504 No 4: 75kte HCI Waste TS</v>
          </cell>
          <cell r="AE109" t="str">
            <v>050107 acid tars</v>
          </cell>
        </row>
        <row r="110">
          <cell r="E110" t="str">
            <v>S1505 No 5: HCI Waste TS (no building)</v>
          </cell>
          <cell r="AE110" t="str">
            <v>050108 other tars</v>
          </cell>
        </row>
        <row r="111">
          <cell r="E111" t="str">
            <v>S1506 No 6: 75kte HCI Waste TS + treatment</v>
          </cell>
          <cell r="AE111" t="str">
            <v>050109 sludges from on-site effluent treatment containing hazardous substances</v>
          </cell>
        </row>
        <row r="112">
          <cell r="E112" t="str">
            <v>S1507 No 7: HCI Waste TS + treatment (no building)</v>
          </cell>
          <cell r="AE112" t="str">
            <v>050110 sludges from on-site effluent treatment other than those mentioned in 05 01 09</v>
          </cell>
        </row>
        <row r="113">
          <cell r="E113" t="str">
            <v>S1508 No 8: 75kte HCI Waste TS + asbestos</v>
          </cell>
          <cell r="AE113" t="str">
            <v>050111 wastes from cleaning of fuels with bases</v>
          </cell>
        </row>
        <row r="114">
          <cell r="E114" t="str">
            <v>S1509 No 9: HCI Waste TS + asbestos (no building)</v>
          </cell>
          <cell r="AE114" t="str">
            <v>050112 oil containing acids</v>
          </cell>
        </row>
        <row r="115">
          <cell r="E115" t="str">
            <v>S1510 No 10: 75kte HCI Waste TS + treatment + asbestos</v>
          </cell>
          <cell r="AE115" t="str">
            <v>050113 boiler feedwater sludges</v>
          </cell>
        </row>
        <row r="116">
          <cell r="E116" t="str">
            <v>S1511 No 11: HCI Waste TS + treatment + asbestos (no bldg)</v>
          </cell>
          <cell r="AE116" t="str">
            <v>050114 wastes from cooling columns</v>
          </cell>
        </row>
        <row r="117">
          <cell r="E117" t="str">
            <v>S1512 No 12: 75kte Mechanical biological (aerobic) treatment</v>
          </cell>
          <cell r="AE117" t="str">
            <v>050115 spent filter clays</v>
          </cell>
        </row>
        <row r="118">
          <cell r="E118" t="str">
            <v>S1513 No 13: 75kte Vehicle Depollution Facility</v>
          </cell>
          <cell r="AE118" t="str">
            <v>050116 sulphur-containing wastes from petroleum desulphurisation</v>
          </cell>
        </row>
        <row r="119">
          <cell r="E119" t="str">
            <v>S1514 No 14: 75kte Metal Recycling Site</v>
          </cell>
          <cell r="AE119" t="str">
            <v>050117 bitumen</v>
          </cell>
        </row>
        <row r="120">
          <cell r="E120" t="str">
            <v>S1515 No 15: 75kte WEEE Treatment Facility</v>
          </cell>
          <cell r="AE120" t="str">
            <v>050199 wastes not otherwise specified</v>
          </cell>
        </row>
        <row r="121">
          <cell r="E121" t="str">
            <v>S1516 No 16: Metal Recycling Site</v>
          </cell>
          <cell r="AE121" t="str">
            <v>050601 acid tars</v>
          </cell>
        </row>
        <row r="122">
          <cell r="E122" t="str">
            <v>S1517 No 17: Vehicle Depollution Facility</v>
          </cell>
          <cell r="AE122" t="str">
            <v>050603 other tars</v>
          </cell>
        </row>
        <row r="123">
          <cell r="E123" t="str">
            <v>S1518 No 18: Metal recycling, vehicle storage &amp; depollution</v>
          </cell>
          <cell r="AE123" t="str">
            <v>050604 waste from cooling columns</v>
          </cell>
        </row>
        <row r="124">
          <cell r="E124" t="str">
            <v>S1519 No 19: 75kte Non-hazardous HWA site</v>
          </cell>
          <cell r="AE124" t="str">
            <v>050699 wastes not otherwise specified</v>
          </cell>
        </row>
        <row r="125">
          <cell r="E125" t="str">
            <v>S1520 No 20: 75kte Non-hazardous &amp; hazardous HWA site</v>
          </cell>
          <cell r="AE125" t="str">
            <v>050701 wastes containing mercury</v>
          </cell>
        </row>
        <row r="126">
          <cell r="E126" t="str">
            <v>S1521 No 21: 75kte Materials Recycling Facility</v>
          </cell>
          <cell r="AE126" t="str">
            <v>050702 wastes containing sulphur</v>
          </cell>
        </row>
        <row r="127">
          <cell r="E127" t="str">
            <v>S1522 No 22: Materials Recycling Facility (no building)</v>
          </cell>
          <cell r="AE127" t="str">
            <v>050799 wastes not otherwise specified</v>
          </cell>
        </row>
        <row r="128">
          <cell r="E128" t="str">
            <v>S1523 No 23: Treatment of waste wood for recovery</v>
          </cell>
          <cell r="AE128" t="str">
            <v>060101 sulphuric acid and sulphurous acid</v>
          </cell>
        </row>
        <row r="129">
          <cell r="E129" t="str">
            <v>S1524 No 24: Use of waste for timber / construction products</v>
          </cell>
          <cell r="AE129" t="str">
            <v>060102 hydrochloric acid</v>
          </cell>
        </row>
        <row r="130">
          <cell r="E130" t="str">
            <v>S1539 No 39: Use of waste in a deposit for recovery op</v>
          </cell>
          <cell r="AE130" t="str">
            <v>060103 hydrofluoric acid</v>
          </cell>
        </row>
        <row r="131">
          <cell r="E131" t="str">
            <v>T01: Composting Installation</v>
          </cell>
          <cell r="AE131" t="str">
            <v>060104 phosphoric and phosphorous acid</v>
          </cell>
        </row>
        <row r="132">
          <cell r="E132" t="str">
            <v>T02: AD Installation</v>
          </cell>
          <cell r="AE132" t="str">
            <v>060105 nitric acid and nitrous acid</v>
          </cell>
        </row>
        <row r="133">
          <cell r="E133" t="str">
            <v>T03: Other Biological Treatment installation</v>
          </cell>
          <cell r="AE133" t="str">
            <v>060106 other acids</v>
          </cell>
        </row>
        <row r="134">
          <cell r="E134" t="str">
            <v>T04: Non-Haz Waste Physical Treatment installation</v>
          </cell>
          <cell r="AE134" t="str">
            <v>060199 wastes not otherwise specified</v>
          </cell>
        </row>
        <row r="135">
          <cell r="E135" t="str">
            <v>T05: Physico-chemical Treatment installation</v>
          </cell>
          <cell r="AE135" t="str">
            <v>060201 calcium hydroxide</v>
          </cell>
        </row>
        <row r="136">
          <cell r="E136" t="str">
            <v>T06: Chemical Treatment installation</v>
          </cell>
          <cell r="AE136" t="str">
            <v>060203 ammonium hydroxide</v>
          </cell>
        </row>
        <row r="137">
          <cell r="E137" t="str">
            <v>T07: Clinical Waste Treatment installation</v>
          </cell>
          <cell r="AE137" t="str">
            <v>060204 sodium and potassium hydroxide</v>
          </cell>
        </row>
        <row r="138">
          <cell r="E138" t="str">
            <v>T08: MRF Treatment installation</v>
          </cell>
          <cell r="AE138" t="str">
            <v>060205 other bases</v>
          </cell>
        </row>
        <row r="139">
          <cell r="E139" t="str">
            <v>T09: Non-Haz waste transfer/treatment installation</v>
          </cell>
          <cell r="AE139" t="str">
            <v>060299 wastes not otherwise specified</v>
          </cell>
        </row>
        <row r="140">
          <cell r="E140" t="str">
            <v>T10: Haz waste treatment installation</v>
          </cell>
          <cell r="AE140" t="str">
            <v>060311 solid salts and solutions containing cyanides</v>
          </cell>
        </row>
        <row r="141">
          <cell r="E141" t="str">
            <v>T11: Haz waste transfer/treatment installation</v>
          </cell>
          <cell r="AE141" t="str">
            <v>060313 solid salts and solutions containing heavy metals</v>
          </cell>
        </row>
        <row r="142">
          <cell r="E142" t="str">
            <v>TM1: Metal Recycling installation</v>
          </cell>
          <cell r="AE142" t="str">
            <v>060314 solid salts and solutions other than those mentioned in 06 03 11 and 06 03 13</v>
          </cell>
        </row>
        <row r="143">
          <cell r="E143" t="str">
            <v>TR1: CA Site</v>
          </cell>
          <cell r="AE143" t="str">
            <v>060315 metallic oxides containing heavy metals</v>
          </cell>
        </row>
        <row r="144">
          <cell r="E144" t="str">
            <v>TR2: Clinical Waste Transfer</v>
          </cell>
          <cell r="AE144" t="str">
            <v>060316 metallic oxides other than those mentioned in 06 03 15</v>
          </cell>
        </row>
        <row r="145">
          <cell r="E145" t="str">
            <v>TR3: Haz Waste Transfer</v>
          </cell>
          <cell r="AE145" t="str">
            <v>060399 wastes not otherwise specified</v>
          </cell>
        </row>
        <row r="146">
          <cell r="E146" t="str">
            <v>TR4: Inert Waste Transfer</v>
          </cell>
          <cell r="AE146" t="str">
            <v>060403 wastes containing arsenic</v>
          </cell>
        </row>
        <row r="147">
          <cell r="E147" t="str">
            <v>TR5: Non-Haz Waste Transfer</v>
          </cell>
          <cell r="AE147" t="str">
            <v>060404 wastes containing mercury</v>
          </cell>
        </row>
        <row r="148">
          <cell r="E148" t="str">
            <v>TS: Temporary Storage Installation</v>
          </cell>
          <cell r="AE148" t="str">
            <v>060405 wastes containing other heavy metals</v>
          </cell>
        </row>
        <row r="149">
          <cell r="E149" t="str">
            <v>US: Underground Storage Installation</v>
          </cell>
          <cell r="AE149" t="str">
            <v>060499 wastes not otherwise specified</v>
          </cell>
        </row>
        <row r="150">
          <cell r="E150" t="str">
            <v>Gasification, Liquefaction and Refining</v>
          </cell>
          <cell r="AE150" t="str">
            <v>060502 sludges from on-site effluent treatment containing hazardous substances</v>
          </cell>
        </row>
        <row r="151">
          <cell r="AE151" t="str">
            <v>060503 sludges from on-site effluent treatment other than those mentioned in 06 05 02</v>
          </cell>
        </row>
        <row r="152">
          <cell r="AE152" t="str">
            <v>060602 wastes containing dangerous sulphides</v>
          </cell>
        </row>
        <row r="153">
          <cell r="AE153" t="str">
            <v>060603 wastes containing sulphides other than those mentioned in 06 06 02</v>
          </cell>
        </row>
        <row r="154">
          <cell r="AE154" t="str">
            <v>060699 wastes not otherwise specified</v>
          </cell>
        </row>
        <row r="155">
          <cell r="AE155" t="str">
            <v>060701 wastes containing asbestos from electrolysis</v>
          </cell>
        </row>
        <row r="156">
          <cell r="AE156" t="str">
            <v>060702 activated carbon from chlorine production</v>
          </cell>
        </row>
        <row r="157">
          <cell r="AE157" t="str">
            <v>060703 barium sulphate sludge containing mercury</v>
          </cell>
        </row>
        <row r="158">
          <cell r="AE158" t="str">
            <v>060704 solutions and acids, for example contact acid</v>
          </cell>
        </row>
        <row r="159">
          <cell r="AE159" t="str">
            <v>060799 wastes not otherwise specified</v>
          </cell>
        </row>
        <row r="160">
          <cell r="AE160" t="str">
            <v>060802 waste containing hazardous chlorosilanes</v>
          </cell>
        </row>
        <row r="161">
          <cell r="AE161" t="str">
            <v>060899 wastes not otherwise specified</v>
          </cell>
        </row>
        <row r="162">
          <cell r="AE162" t="str">
            <v>060902 phosphorous slag</v>
          </cell>
        </row>
        <row r="163">
          <cell r="AE163" t="str">
            <v>060903 calcium-based reaction wastes containing or contaminated with hazardous substances</v>
          </cell>
        </row>
        <row r="164">
          <cell r="AE164" t="str">
            <v>060904 calcium-based reaction wastes other than those mentioned in 06 09 03</v>
          </cell>
        </row>
        <row r="165">
          <cell r="AE165" t="str">
            <v>060999 wastes not otherwise specified</v>
          </cell>
        </row>
        <row r="166">
          <cell r="AE166" t="str">
            <v>061002 wastes containing hazardous substances</v>
          </cell>
        </row>
        <row r="167">
          <cell r="AE167" t="str">
            <v>061099 wastes not otherwise specified</v>
          </cell>
        </row>
        <row r="168">
          <cell r="AE168" t="str">
            <v>061101 calcium-based reaction wastes from titanium dioxide production</v>
          </cell>
        </row>
        <row r="169">
          <cell r="AE169" t="str">
            <v>061199 wastes not otherwise specified</v>
          </cell>
        </row>
        <row r="170">
          <cell r="AE170" t="str">
            <v>061301 inorganic plant protection products, wood-preserving agents and other biocides.</v>
          </cell>
        </row>
        <row r="171">
          <cell r="AE171" t="str">
            <v>061302 spent activated carbon (except 06 07 02)</v>
          </cell>
        </row>
        <row r="172">
          <cell r="AE172" t="str">
            <v>061303 carbon black</v>
          </cell>
        </row>
        <row r="173">
          <cell r="AE173" t="str">
            <v>061304 wastes from asbestos processing</v>
          </cell>
        </row>
        <row r="174">
          <cell r="AE174" t="str">
            <v>061305 soot</v>
          </cell>
        </row>
        <row r="175">
          <cell r="AE175" t="str">
            <v>061399 wastes not otherwise specified</v>
          </cell>
        </row>
        <row r="176">
          <cell r="AE176" t="str">
            <v>070101 aqueous washing liquids and mother liquors</v>
          </cell>
        </row>
        <row r="177">
          <cell r="AE177" t="str">
            <v>070103 organic halogenated solvents, washing liquids and mother liquors</v>
          </cell>
        </row>
        <row r="178">
          <cell r="AE178" t="str">
            <v>070104 other organic solvents, washing liquids and mother liquors</v>
          </cell>
        </row>
        <row r="179">
          <cell r="AE179" t="str">
            <v>070107 halogenated still bottoms and reaction residues</v>
          </cell>
        </row>
        <row r="180">
          <cell r="AE180" t="str">
            <v>070108 other still bottoms and reaction residues</v>
          </cell>
        </row>
        <row r="181">
          <cell r="AE181" t="str">
            <v>070109 halogenated filter cakes and spent absorbents</v>
          </cell>
        </row>
        <row r="182">
          <cell r="AE182" t="str">
            <v>070110 other filter cakes and spent absorbents</v>
          </cell>
        </row>
        <row r="183">
          <cell r="AE183" t="str">
            <v>070111 sludges from on-site effluent treatment containing hazardous substances</v>
          </cell>
        </row>
        <row r="184">
          <cell r="AE184" t="str">
            <v>070112 sludges from on-site effluent treatment other than those mentioned in 07 01 11</v>
          </cell>
        </row>
        <row r="185">
          <cell r="AE185" t="str">
            <v>070199 wastes not otherwise specified</v>
          </cell>
        </row>
        <row r="186">
          <cell r="AE186" t="str">
            <v>070201 aqueous washing liquids and mother liquors</v>
          </cell>
        </row>
        <row r="187">
          <cell r="AE187" t="str">
            <v>070203 organic halogenated solvents, washing liquids and mother liquors</v>
          </cell>
        </row>
        <row r="188">
          <cell r="AE188" t="str">
            <v>070204 other organic solvents, washing liquids and mother liquors</v>
          </cell>
        </row>
        <row r="189">
          <cell r="AE189" t="str">
            <v>070207 halogenated still bottoms and reaction residues</v>
          </cell>
        </row>
        <row r="190">
          <cell r="AE190" t="str">
            <v>070208 other still bottoms and reaction residues</v>
          </cell>
        </row>
        <row r="191">
          <cell r="AE191" t="str">
            <v>070209 halogenated filter cakes and spent absorbents</v>
          </cell>
        </row>
        <row r="192">
          <cell r="AE192" t="str">
            <v>070210 other filter cakes and spent absorbents</v>
          </cell>
        </row>
        <row r="193">
          <cell r="AE193" t="str">
            <v>070211 sludges from on-site effluent treatment containing hazardous substances</v>
          </cell>
        </row>
        <row r="194">
          <cell r="AE194" t="str">
            <v>070212 sludges from on-site effluent treatment other than those mentioned in 07 02 11</v>
          </cell>
        </row>
        <row r="195">
          <cell r="AE195" t="str">
            <v>070213 waste plastic</v>
          </cell>
        </row>
        <row r="196">
          <cell r="AE196" t="str">
            <v>070214 wastes from additives containing hazardous substances</v>
          </cell>
        </row>
        <row r="197">
          <cell r="AE197" t="str">
            <v>070215 wastes from additives other than those mentioned in 07 02 14</v>
          </cell>
        </row>
        <row r="198">
          <cell r="AE198" t="str">
            <v>070216 wastes containing dangerous silicones</v>
          </cell>
        </row>
        <row r="199">
          <cell r="AE199" t="str">
            <v>070217 wastes containing silicones other than those mentioned in 07 02 16</v>
          </cell>
        </row>
        <row r="200">
          <cell r="AE200" t="str">
            <v>070299 wastes not otherwise specified</v>
          </cell>
        </row>
        <row r="201">
          <cell r="AE201" t="str">
            <v>070301 aqueous washing liquids and mother liquors</v>
          </cell>
        </row>
        <row r="202">
          <cell r="AE202" t="str">
            <v>070303 organic halogenated solvents, washing liquids and mother liquors</v>
          </cell>
        </row>
        <row r="203">
          <cell r="AE203" t="str">
            <v>070304 other organic solvents, washing liquids and mother liquors</v>
          </cell>
        </row>
        <row r="204">
          <cell r="AE204" t="str">
            <v>070307 halogenated still bottoms and reaction residues</v>
          </cell>
        </row>
        <row r="205">
          <cell r="AE205" t="str">
            <v>070308 other still bottoms and reaction residues</v>
          </cell>
        </row>
        <row r="206">
          <cell r="AE206" t="str">
            <v>070309 halogenated filter cakes and spent absorbents</v>
          </cell>
        </row>
        <row r="207">
          <cell r="AE207" t="str">
            <v>070310 other filter cakes and spent absorbents</v>
          </cell>
        </row>
        <row r="208">
          <cell r="AE208" t="str">
            <v>070311 sludges from on-site effluent treatment containing hazardous substances</v>
          </cell>
        </row>
        <row r="209">
          <cell r="AE209" t="str">
            <v>070312 sludges from on-site effluent treatment other than those mentioned in 07 03 11</v>
          </cell>
        </row>
        <row r="210">
          <cell r="AE210" t="str">
            <v>070399 wastes not otherwise specified</v>
          </cell>
        </row>
        <row r="211">
          <cell r="AE211" t="str">
            <v>070401 aqueous washing liquids and mother liquors</v>
          </cell>
        </row>
        <row r="212">
          <cell r="AE212" t="str">
            <v>070403 organic halogenated solvents, washing liquids and mother liquors</v>
          </cell>
        </row>
        <row r="213">
          <cell r="AE213" t="str">
            <v>070404 other organic solvents, washing liquids and mother liquors</v>
          </cell>
        </row>
        <row r="214">
          <cell r="AE214" t="str">
            <v>070407 halogenated still bottoms and reaction residues</v>
          </cell>
        </row>
        <row r="215">
          <cell r="AE215" t="str">
            <v>070408 other still bottoms and reaction residues</v>
          </cell>
        </row>
        <row r="216">
          <cell r="AE216" t="str">
            <v>070409 halogenated filter cakes and spent absorbents</v>
          </cell>
        </row>
        <row r="217">
          <cell r="AE217" t="str">
            <v>070410 other filter cakes and spent absorbents</v>
          </cell>
        </row>
        <row r="218">
          <cell r="AE218" t="str">
            <v>070411 sludges from on-site effluent treatment containing hazardous substances</v>
          </cell>
        </row>
        <row r="219">
          <cell r="AE219" t="str">
            <v>070412 sludges from on-site effluent treatment other than those mentioned in 07 04 11</v>
          </cell>
        </row>
        <row r="220">
          <cell r="AE220" t="str">
            <v>070413 solid wastes containing hazardous substances</v>
          </cell>
        </row>
        <row r="221">
          <cell r="AE221" t="str">
            <v>070499 wastes not otherwise specified</v>
          </cell>
        </row>
        <row r="222">
          <cell r="AE222" t="str">
            <v>070501 aqueous washing liquids and mother liquors</v>
          </cell>
        </row>
        <row r="223">
          <cell r="AE223" t="str">
            <v>070503 organic halogenated solvents, washing liquids and mother liquors</v>
          </cell>
        </row>
        <row r="224">
          <cell r="AE224" t="str">
            <v>070504 other organic solvents, washing liquids and mother liquors</v>
          </cell>
        </row>
        <row r="225">
          <cell r="AE225" t="str">
            <v>070507 halogenated still bottoms and reaction residues</v>
          </cell>
        </row>
        <row r="226">
          <cell r="AE226" t="str">
            <v>070508 other still bottoms and reaction residues</v>
          </cell>
        </row>
        <row r="227">
          <cell r="AE227" t="str">
            <v>070509 halogenated filter cakes and spent absorbents</v>
          </cell>
        </row>
        <row r="228">
          <cell r="AE228" t="str">
            <v>070510 other filter cakes and spent absorbents</v>
          </cell>
        </row>
        <row r="229">
          <cell r="AE229" t="str">
            <v>070511 sludges from on-site effluent treatment containing hazardous substances</v>
          </cell>
        </row>
        <row r="230">
          <cell r="AE230" t="str">
            <v>070512 sludges from on-site effluent treatment other than those mentioned in 07 05 11</v>
          </cell>
        </row>
        <row r="231">
          <cell r="AE231" t="str">
            <v>070513 solid wastes containing hazardous substances</v>
          </cell>
        </row>
        <row r="232">
          <cell r="AE232" t="str">
            <v>070514 solid wastes other than those mentioned in 07 05 13</v>
          </cell>
        </row>
        <row r="233">
          <cell r="AE233" t="str">
            <v>070599 wastes not otherwise specified</v>
          </cell>
        </row>
        <row r="234">
          <cell r="AE234" t="str">
            <v>070601 aqueous washing liquids and mother liquors</v>
          </cell>
        </row>
        <row r="235">
          <cell r="AE235" t="str">
            <v>070603 organic halogenated solvents, washing liquids and mother liquors</v>
          </cell>
        </row>
        <row r="236">
          <cell r="AE236" t="str">
            <v>070604 other organic solvents, washing liquids and mother liquors</v>
          </cell>
        </row>
        <row r="237">
          <cell r="AE237" t="str">
            <v>070607 halogenated still bottoms and reaction residues</v>
          </cell>
        </row>
        <row r="238">
          <cell r="AE238" t="str">
            <v>070608 other still bottoms and reaction residues</v>
          </cell>
        </row>
        <row r="239">
          <cell r="AE239" t="str">
            <v>070609 halogenated filter cakes and spent absorbents</v>
          </cell>
        </row>
        <row r="240">
          <cell r="AE240" t="str">
            <v>070610 other filter cakes and spent absorbents</v>
          </cell>
        </row>
        <row r="241">
          <cell r="AE241" t="str">
            <v>070611 sludges from on-site effluent treatment containing hazardous substances</v>
          </cell>
        </row>
        <row r="242">
          <cell r="AE242" t="str">
            <v>070612 sludges from on-site effluent treatment other than those mentioned in 07 06 11</v>
          </cell>
        </row>
        <row r="243">
          <cell r="AE243" t="str">
            <v>070699 wastes not otherwise specified</v>
          </cell>
        </row>
        <row r="244">
          <cell r="AE244" t="str">
            <v>070701 aqueous washing liquids and mother liquors</v>
          </cell>
        </row>
        <row r="245">
          <cell r="AE245" t="str">
            <v>070703 organic halogenated solvents, washing liquids and mother liquors</v>
          </cell>
        </row>
        <row r="246">
          <cell r="AE246" t="str">
            <v>070704 other organic solvents, washing liquids and mother liquors</v>
          </cell>
        </row>
        <row r="247">
          <cell r="AE247" t="str">
            <v>070707 halogenated still bottoms and reaction residues</v>
          </cell>
        </row>
        <row r="248">
          <cell r="AE248" t="str">
            <v>070708 other still bottoms and reaction residues</v>
          </cell>
        </row>
        <row r="249">
          <cell r="AE249" t="str">
            <v>070709 halogenated filter cakes and spent absorbents</v>
          </cell>
        </row>
        <row r="250">
          <cell r="AE250" t="str">
            <v>070710 other filter cakes and spent absorbents</v>
          </cell>
        </row>
        <row r="251">
          <cell r="AE251" t="str">
            <v>070711 sludges from on-site effluent treatment containing hazardous substances</v>
          </cell>
        </row>
        <row r="252">
          <cell r="AE252" t="str">
            <v>070712 sludges from on-site effluent treatment other than those mentioned in 07 07 11</v>
          </cell>
        </row>
        <row r="253">
          <cell r="AE253" t="str">
            <v>070799 wastes not otherwise specified</v>
          </cell>
        </row>
        <row r="254">
          <cell r="AE254" t="str">
            <v>080111 waste paint and varnish containing organic solvents or other hazardous substances</v>
          </cell>
        </row>
        <row r="255">
          <cell r="AE255" t="str">
            <v>080112 waste paint and varnish other than those mentioned in 08 01 11</v>
          </cell>
        </row>
        <row r="256">
          <cell r="AE256" t="str">
            <v>080113 sludges from paint or varnish containing organic solvents or other hazardous substances</v>
          </cell>
        </row>
        <row r="257">
          <cell r="AE257" t="str">
            <v>080114 sludges from paint or varnish other than those mentioned in 08 01 13</v>
          </cell>
        </row>
        <row r="258">
          <cell r="AE258" t="str">
            <v>080115 aqueous sludges containing paint or varnish containing organic solvents or other hazardous substances</v>
          </cell>
        </row>
        <row r="259">
          <cell r="AE259" t="str">
            <v>080116 aqueous sludges containing paint or varnish other than those mentioned in 08 01 15</v>
          </cell>
        </row>
        <row r="260">
          <cell r="AE260" t="str">
            <v>080117 wastes from paint or varnish removal containing organic solvents or other hazardous substances</v>
          </cell>
        </row>
        <row r="261">
          <cell r="AE261" t="str">
            <v>080118 wastes from paint or varnish removal other than those mentioned in 08 01 17</v>
          </cell>
        </row>
        <row r="262">
          <cell r="AE262" t="str">
            <v>080119 aqueous suspensions containing paint or varnish containing organic solvents or other hazardous substances</v>
          </cell>
        </row>
        <row r="263">
          <cell r="AE263" t="str">
            <v>080120 aqueous suspensions containing paint or varnish other than those mentioned in 08 01 19</v>
          </cell>
        </row>
        <row r="264">
          <cell r="AE264" t="str">
            <v>080121 waste paint or varnish remover</v>
          </cell>
        </row>
        <row r="265">
          <cell r="AE265" t="str">
            <v>080199 wastes not otherwise specified</v>
          </cell>
        </row>
        <row r="266">
          <cell r="AE266" t="str">
            <v>080201 waste coating powders</v>
          </cell>
        </row>
        <row r="267">
          <cell r="AE267" t="str">
            <v>080202 aqueous sludges containing ceramic materials</v>
          </cell>
        </row>
        <row r="268">
          <cell r="AE268" t="str">
            <v>080203 aqueous suspensions containing ceramic materials</v>
          </cell>
        </row>
        <row r="269">
          <cell r="AE269" t="str">
            <v>080299 wastes not otherwise specified</v>
          </cell>
        </row>
        <row r="270">
          <cell r="AE270" t="str">
            <v>080307 aqueous sludges containing ink</v>
          </cell>
        </row>
        <row r="271">
          <cell r="AE271" t="str">
            <v>080308 aqueous liquid waste containing ink</v>
          </cell>
        </row>
        <row r="272">
          <cell r="AE272" t="str">
            <v>080312 waste ink containing hazardous substances</v>
          </cell>
        </row>
        <row r="273">
          <cell r="AE273" t="str">
            <v>080313 waste ink other than those mentioned in 08 03 12</v>
          </cell>
        </row>
        <row r="274">
          <cell r="AE274" t="str">
            <v>080314 ink sludges containing hazardous substances</v>
          </cell>
        </row>
        <row r="275">
          <cell r="AE275" t="str">
            <v>080315 ink sludges other than those mentioned in 08 03 14</v>
          </cell>
        </row>
        <row r="276">
          <cell r="AE276" t="str">
            <v>080316 waste etching solutions</v>
          </cell>
        </row>
        <row r="277">
          <cell r="AE277" t="str">
            <v>080317 waste printing toner containing hazardous substances</v>
          </cell>
        </row>
        <row r="278">
          <cell r="AE278" t="str">
            <v>080318 waste printing toner other than those mentioned in 08 03 17</v>
          </cell>
        </row>
        <row r="279">
          <cell r="AE279" t="str">
            <v>080319 disperse oil</v>
          </cell>
        </row>
        <row r="280">
          <cell r="AE280" t="str">
            <v>080399 wastes not otherwise specified</v>
          </cell>
        </row>
        <row r="281">
          <cell r="AE281" t="str">
            <v>080409 waste adhesives and sealants containing organic solvents or other hazardous substances</v>
          </cell>
        </row>
        <row r="282">
          <cell r="AE282" t="str">
            <v>080410 waste adhesives and sealants other than those mentioned in 08 04 09</v>
          </cell>
        </row>
        <row r="283">
          <cell r="AE283" t="str">
            <v>080411 adhesive and sealant sludges containing organic solvents or other hazardous substances</v>
          </cell>
        </row>
        <row r="284">
          <cell r="AE284" t="str">
            <v>080412 adhesive and sealant sludges other than those mentioned in 08 04 11</v>
          </cell>
        </row>
        <row r="285">
          <cell r="AE285" t="str">
            <v>080413 aqueous sludges containing adhesives or sealants containing organic solvents or other hazardous substances</v>
          </cell>
        </row>
        <row r="286">
          <cell r="AE286" t="str">
            <v>080414 aqueous sludges containing adhesives or sealants other than those mentioned in 08 04 13</v>
          </cell>
        </row>
        <row r="287">
          <cell r="AE287" t="str">
            <v>080415 aqueous liquid waste containing adhesives or sealants containing organic solvents or other hazardous substances</v>
          </cell>
        </row>
        <row r="288">
          <cell r="AE288" t="str">
            <v>080416 aqueous liquid waste containing adhesives or sealants other than those mentioned in 08 04 15</v>
          </cell>
        </row>
        <row r="289">
          <cell r="AE289" t="str">
            <v>080417 rosin oil</v>
          </cell>
        </row>
        <row r="290">
          <cell r="AE290" t="str">
            <v>080499 wastes not otherwise specified</v>
          </cell>
        </row>
        <row r="291">
          <cell r="AE291" t="str">
            <v>080501 waste isocyanates</v>
          </cell>
        </row>
        <row r="292">
          <cell r="AE292" t="str">
            <v>090101 water-based developer and activator solutions</v>
          </cell>
        </row>
        <row r="293">
          <cell r="AE293" t="str">
            <v>090102 water-based offset plate developer solutions</v>
          </cell>
        </row>
        <row r="294">
          <cell r="AE294" t="str">
            <v>090103 solvent-based developer solutions</v>
          </cell>
        </row>
        <row r="295">
          <cell r="AE295" t="str">
            <v>090104 fixer solutions</v>
          </cell>
        </row>
        <row r="296">
          <cell r="AE296" t="str">
            <v>090105 bleach solutions and bleach fixer solutions</v>
          </cell>
        </row>
        <row r="297">
          <cell r="AE297" t="str">
            <v>090106 wastes containing silver from on-site treatment of photographic wastes</v>
          </cell>
        </row>
        <row r="298">
          <cell r="AE298" t="str">
            <v>090107 photographic film and paper containing silver or silver compounds</v>
          </cell>
        </row>
        <row r="299">
          <cell r="AE299" t="str">
            <v>090108 photographic film and paper free of silver or silver compounds</v>
          </cell>
        </row>
        <row r="300">
          <cell r="AE300" t="str">
            <v>090110 single-use cameras without batteries</v>
          </cell>
        </row>
        <row r="301">
          <cell r="AE301" t="str">
            <v>090111 single-use cameras containing batteries included in 16 06 01, 16 06 02 or 16 06 03</v>
          </cell>
        </row>
        <row r="302">
          <cell r="AE302" t="str">
            <v>090112 single-use cameras containing batteries other than those mentioned in 09 01 11</v>
          </cell>
        </row>
        <row r="303">
          <cell r="AE303" t="str">
            <v>090113 aqueous liquid waste from on-site reclamation of silver other than those mentioned in 09 01 06</v>
          </cell>
        </row>
        <row r="304">
          <cell r="AE304" t="str">
            <v>090199 wastes not otherwise specified</v>
          </cell>
        </row>
        <row r="305">
          <cell r="AE305" t="str">
            <v>100101 bottom ash, slag and boiler dust (excluding boiler dust mentioned in 10 01 04)</v>
          </cell>
        </row>
        <row r="306">
          <cell r="AE306" t="str">
            <v>100102 coal fly ash</v>
          </cell>
        </row>
        <row r="307">
          <cell r="AE307" t="str">
            <v>100103 fly ash from peat and untreated wood</v>
          </cell>
        </row>
        <row r="308">
          <cell r="AE308" t="str">
            <v>100104 oil fly ash and boiler dust</v>
          </cell>
        </row>
        <row r="309">
          <cell r="AE309" t="str">
            <v>100105 calcium-based reaction wastes from flue-gas desulphurisation in solid form</v>
          </cell>
        </row>
        <row r="310">
          <cell r="AE310" t="str">
            <v>100107 calcium-based reaction wastes from flue-gas desulphurisation in sludge form</v>
          </cell>
        </row>
        <row r="311">
          <cell r="AE311" t="str">
            <v>100109 sulphuric acid</v>
          </cell>
        </row>
        <row r="312">
          <cell r="AE312" t="str">
            <v>100113 fly ash from emulsified hydrocarbons used as fuel</v>
          </cell>
        </row>
        <row r="313">
          <cell r="AE313" t="str">
            <v>100114 bottom ash, slag and boiler dust from co-incineration containing hazardous substances</v>
          </cell>
        </row>
        <row r="314">
          <cell r="AE314" t="str">
            <v>100115 bottom ash, slag and boiler dust from co-incineration other than those mentioned in 10 01 14</v>
          </cell>
        </row>
        <row r="315">
          <cell r="AE315" t="str">
            <v>100116 fly ash from co-incineration containing hazardous substances</v>
          </cell>
        </row>
        <row r="316">
          <cell r="AE316" t="str">
            <v>100117 fly ash from co-incineration other than those mentioned in 10 01 16</v>
          </cell>
        </row>
        <row r="317">
          <cell r="AE317" t="str">
            <v>100118 wastes from gas cleaning containing hazardous substances</v>
          </cell>
        </row>
        <row r="318">
          <cell r="AE318" t="str">
            <v>100119 wastes from gas cleaning other than those mentioned in 10 01 05, 10 01 07 and 10 01 18</v>
          </cell>
        </row>
        <row r="319">
          <cell r="AE319" t="str">
            <v>100120 sludges from on-site effluent treatment containing hazardous substances</v>
          </cell>
        </row>
        <row r="320">
          <cell r="AE320" t="str">
            <v>100121 sludges from on-site effluent treatment other than those mentioned in 10 01 20</v>
          </cell>
        </row>
        <row r="321">
          <cell r="AE321" t="str">
            <v>100122 aqueous sludges from boiler cleansing containing hazardous substances</v>
          </cell>
        </row>
        <row r="322">
          <cell r="AE322" t="str">
            <v>100123 aqueous sludges from boiler cleansing other than those mentioned in 10 01 22</v>
          </cell>
        </row>
        <row r="323">
          <cell r="AE323" t="str">
            <v>100124 sands from fluidised beds</v>
          </cell>
        </row>
        <row r="324">
          <cell r="AE324" t="str">
            <v>100125 wastes from fuel storage and preparation of coal-fired power plants</v>
          </cell>
        </row>
        <row r="325">
          <cell r="AE325" t="str">
            <v>100126 wastes from cooling-water treatment</v>
          </cell>
        </row>
        <row r="326">
          <cell r="AE326" t="str">
            <v>100199 wastes not otherwise specified</v>
          </cell>
        </row>
        <row r="327">
          <cell r="AE327" t="str">
            <v>100201 wastes from the processing of slag</v>
          </cell>
        </row>
        <row r="328">
          <cell r="AE328" t="str">
            <v>100202 unprocessed slag</v>
          </cell>
        </row>
        <row r="329">
          <cell r="AE329" t="str">
            <v>100207 solid wastes from gas treatment containing hazardous substances</v>
          </cell>
        </row>
        <row r="330">
          <cell r="AE330" t="str">
            <v>100208 solid wastes from gas treatment other than those mentioned in 10 02 07</v>
          </cell>
        </row>
        <row r="331">
          <cell r="AE331" t="str">
            <v>100210 mill scales</v>
          </cell>
        </row>
        <row r="332">
          <cell r="AE332" t="str">
            <v>100211 wastes from cooling-water treatment containing oil</v>
          </cell>
        </row>
        <row r="333">
          <cell r="AE333" t="str">
            <v>100212 wastes from cooling-water treatment other than those mentioned in 10 02 11</v>
          </cell>
        </row>
        <row r="334">
          <cell r="AE334" t="str">
            <v>100213 sludges and filter cakes from gas treatment containing hazardous substances</v>
          </cell>
        </row>
        <row r="335">
          <cell r="AE335" t="str">
            <v>100214 sludges and filter cakes from gas treatment other than those mentioned in 10 02 13</v>
          </cell>
        </row>
        <row r="336">
          <cell r="AE336" t="str">
            <v>100215 other sludges and filter cakes</v>
          </cell>
        </row>
        <row r="337">
          <cell r="AE337" t="str">
            <v>100299 wastes not otherwise specified</v>
          </cell>
        </row>
        <row r="338">
          <cell r="AE338" t="str">
            <v>100302 anode scraps</v>
          </cell>
        </row>
        <row r="339">
          <cell r="AE339" t="str">
            <v>100304 primary production slags</v>
          </cell>
        </row>
        <row r="340">
          <cell r="AE340" t="str">
            <v>100305 waste alumina</v>
          </cell>
        </row>
        <row r="341">
          <cell r="AE341" t="str">
            <v>100308 salt slags from secondary production</v>
          </cell>
        </row>
        <row r="342">
          <cell r="AE342" t="str">
            <v>100309 black drosses from secondary production</v>
          </cell>
        </row>
        <row r="343">
          <cell r="AE343" t="str">
            <v>100315 skimmings that are flammable or emit, upon contact with water, flammable gases in hazardous quantities</v>
          </cell>
        </row>
        <row r="344">
          <cell r="AE344" t="str">
            <v>100316 skimmings other than those mentioned in 10 03 15</v>
          </cell>
        </row>
        <row r="345">
          <cell r="AE345" t="str">
            <v>100317 tar-containing wastes from anode manufacture</v>
          </cell>
        </row>
        <row r="346">
          <cell r="AE346" t="str">
            <v>100318 carbon-containing wastes from anode manufacture other than those mentioned in 10 03 17</v>
          </cell>
        </row>
        <row r="347">
          <cell r="AE347" t="str">
            <v>100319 flue-gas dust containing hazardous substances</v>
          </cell>
        </row>
        <row r="348">
          <cell r="AE348" t="str">
            <v>100320 flue-gas dust other than those mentioned in 10 03 19</v>
          </cell>
        </row>
        <row r="349">
          <cell r="AE349" t="str">
            <v>100321 other particulates and dust (including ball-mill dust) containing hazardous substances</v>
          </cell>
        </row>
        <row r="350">
          <cell r="AE350" t="str">
            <v>100322 other particulates and dust (including ball-mill dust) other than those mentioned in 10 03 21</v>
          </cell>
        </row>
        <row r="351">
          <cell r="AE351" t="str">
            <v>100323 solid wastes from gas treatment containing hazardous substances</v>
          </cell>
        </row>
        <row r="352">
          <cell r="AE352" t="str">
            <v>100324 solid wastes from gas treatment other than those mentioned in 10 03 23</v>
          </cell>
        </row>
        <row r="353">
          <cell r="AE353" t="str">
            <v>100325 sludges and filter cakes from gas treatment containing hazardous substances</v>
          </cell>
        </row>
        <row r="354">
          <cell r="AE354" t="str">
            <v>100326 sludges and filter cakes from gas treatment other than those mentioned in 10 03 25</v>
          </cell>
        </row>
        <row r="355">
          <cell r="AE355" t="str">
            <v>100327 wastes from cooling-water treatment containing oil</v>
          </cell>
        </row>
        <row r="356">
          <cell r="AE356" t="str">
            <v>100328 wastes from cooling-water treatment other than those mentioned in 10 03 27</v>
          </cell>
        </row>
        <row r="357">
          <cell r="AE357" t="str">
            <v>100329 wastes from treatment of salt slags and black drosses containing hazardous substances</v>
          </cell>
        </row>
        <row r="358">
          <cell r="AE358" t="str">
            <v>100330 wastes from treatment of salt slags and black drosses other than those mentioned in 10 03 29</v>
          </cell>
        </row>
        <row r="359">
          <cell r="AE359" t="str">
            <v>100399 wastes not otherwise specified</v>
          </cell>
        </row>
        <row r="360">
          <cell r="AE360" t="str">
            <v>100401 slags from primary and secondary production</v>
          </cell>
        </row>
        <row r="361">
          <cell r="AE361" t="str">
            <v>100402 dross and skimmings from primary and secondary production</v>
          </cell>
        </row>
        <row r="362">
          <cell r="AE362" t="str">
            <v>100403 calcium arsenate</v>
          </cell>
        </row>
        <row r="363">
          <cell r="AE363" t="str">
            <v>100404 flue-gas dust</v>
          </cell>
        </row>
        <row r="364">
          <cell r="AE364" t="str">
            <v>100405 other particulates and dust</v>
          </cell>
        </row>
        <row r="365">
          <cell r="AE365" t="str">
            <v>100406 solid wastes from gas treatment</v>
          </cell>
        </row>
        <row r="366">
          <cell r="AE366" t="str">
            <v>100407 sludges and filter cakes from gas treatment</v>
          </cell>
        </row>
        <row r="367">
          <cell r="AE367" t="str">
            <v>100409 wastes from cooling-water treatment containing oil</v>
          </cell>
        </row>
        <row r="368">
          <cell r="AE368" t="str">
            <v>100410 wastes from cooling-water treatment other than those mentioned in 10 04 09</v>
          </cell>
        </row>
        <row r="369">
          <cell r="AE369" t="str">
            <v>100499 wastes not otherwise specified</v>
          </cell>
        </row>
        <row r="370">
          <cell r="AE370" t="str">
            <v>100501 slags from primary and secondary production</v>
          </cell>
        </row>
        <row r="371">
          <cell r="AE371" t="str">
            <v>100503 flue-gas dust</v>
          </cell>
        </row>
        <row r="372">
          <cell r="AE372" t="str">
            <v>100504 other particulates and dust</v>
          </cell>
        </row>
        <row r="373">
          <cell r="AE373" t="str">
            <v>100505 solid waste from gas treatment</v>
          </cell>
        </row>
        <row r="374">
          <cell r="AE374" t="str">
            <v>100506 sludges and filter cakes from gas treatment</v>
          </cell>
        </row>
        <row r="375">
          <cell r="AE375" t="str">
            <v>100508 wastes from cooling-water treatment containing oil</v>
          </cell>
        </row>
        <row r="376">
          <cell r="AE376" t="str">
            <v>100509 wastes from cooling-water treatment other than those mentioned in 10 05 08</v>
          </cell>
        </row>
        <row r="377">
          <cell r="AE377" t="str">
            <v>100510 dross and skimmings that are flammable or emit, upon contact with water, flammable gases in hazardous quantities</v>
          </cell>
        </row>
        <row r="378">
          <cell r="AE378" t="str">
            <v>100511 dross and skimmings other than those mentioned in 10 05 10</v>
          </cell>
        </row>
        <row r="379">
          <cell r="AE379" t="str">
            <v>100599 wastes not otherwise specified</v>
          </cell>
        </row>
        <row r="380">
          <cell r="AE380" t="str">
            <v>100601 slags from primary and secondary production</v>
          </cell>
        </row>
        <row r="381">
          <cell r="AE381" t="str">
            <v>100602 dross and skimmings from primary and secondary production</v>
          </cell>
        </row>
        <row r="382">
          <cell r="AE382" t="str">
            <v>100603 flue-gas dust</v>
          </cell>
        </row>
        <row r="383">
          <cell r="AE383" t="str">
            <v>100604 other particulates and dust</v>
          </cell>
        </row>
        <row r="384">
          <cell r="AE384" t="str">
            <v>100606 solid wastes from gas treatment</v>
          </cell>
        </row>
        <row r="385">
          <cell r="AE385" t="str">
            <v>100607 sludges and filter cakes from gas treatment</v>
          </cell>
        </row>
        <row r="386">
          <cell r="AE386" t="str">
            <v>100609 wastes from cooling-water treatment containing oil</v>
          </cell>
        </row>
        <row r="387">
          <cell r="AE387" t="str">
            <v>100610 wastes from cooling-water treatment other than those mentioned in 10 06 09</v>
          </cell>
        </row>
        <row r="388">
          <cell r="AE388" t="str">
            <v>100699 wastes not otherwise specified</v>
          </cell>
        </row>
        <row r="389">
          <cell r="AE389" t="str">
            <v>100701 slags from primary and secondary production</v>
          </cell>
        </row>
        <row r="390">
          <cell r="AE390" t="str">
            <v>100702 dross and skimmings from primary and secondary production</v>
          </cell>
        </row>
        <row r="391">
          <cell r="AE391" t="str">
            <v>100703 solid wastes from gas treatment</v>
          </cell>
        </row>
        <row r="392">
          <cell r="AE392" t="str">
            <v>100704 other particulates and dust</v>
          </cell>
        </row>
        <row r="393">
          <cell r="AE393" t="str">
            <v>100705 sludges and filter cakes from gas treatment</v>
          </cell>
        </row>
        <row r="394">
          <cell r="AE394" t="str">
            <v>100707 wastes from cooling-water treatment containing oil</v>
          </cell>
        </row>
        <row r="395">
          <cell r="AE395" t="str">
            <v>100708 wastes from cooling-water treatment other than those mentioned in 10 07 07</v>
          </cell>
        </row>
        <row r="396">
          <cell r="AE396" t="str">
            <v>100799 wastes not otherwise specified</v>
          </cell>
        </row>
        <row r="397">
          <cell r="AE397" t="str">
            <v>100804 particulates and dust</v>
          </cell>
        </row>
        <row r="398">
          <cell r="AE398" t="str">
            <v>100808 salt slag from primary and secondary production</v>
          </cell>
        </row>
        <row r="399">
          <cell r="AE399" t="str">
            <v>100809 other slags</v>
          </cell>
        </row>
        <row r="400">
          <cell r="AE400" t="str">
            <v>100810 dross and skimmings that are flammable or emit, upon contact with water, flammable gases in hazardous quantities</v>
          </cell>
        </row>
        <row r="401">
          <cell r="AE401" t="str">
            <v>100811 dross and skimmings other than those mentioned in 10 08 10</v>
          </cell>
        </row>
        <row r="402">
          <cell r="AE402" t="str">
            <v>100812 tar-containing wastes from anode manufacture</v>
          </cell>
        </row>
        <row r="403">
          <cell r="AE403" t="str">
            <v>100813 carbon-containing wastes from anode manufacture other than those mentioned in 10 08 12</v>
          </cell>
        </row>
        <row r="404">
          <cell r="AE404" t="str">
            <v>100814 anode scrap</v>
          </cell>
        </row>
        <row r="405">
          <cell r="AE405" t="str">
            <v>100815 flue-gas dust containing hazardous substances</v>
          </cell>
        </row>
        <row r="406">
          <cell r="AE406" t="str">
            <v>100816 flue-gas dust other than those mentioned in 10 08 15</v>
          </cell>
        </row>
        <row r="407">
          <cell r="AE407" t="str">
            <v>100817 sludges and filter cakes from flue-gas treatment containing hazardous substances</v>
          </cell>
        </row>
        <row r="408">
          <cell r="AE408" t="str">
            <v>100818 sludges and filter cakes from flue-gas treatment other than those mentioned in 10 08 17</v>
          </cell>
        </row>
        <row r="409">
          <cell r="AE409" t="str">
            <v>100819 wastes from cooling-water treatment containing oil</v>
          </cell>
        </row>
        <row r="410">
          <cell r="AE410" t="str">
            <v>100820 wastes from cooling-water treatment other than those mentioned in 10 08 19</v>
          </cell>
        </row>
        <row r="411">
          <cell r="AE411" t="str">
            <v>100899 wastes not otherwise specified</v>
          </cell>
        </row>
        <row r="412">
          <cell r="AE412" t="str">
            <v>100903 furnace slag</v>
          </cell>
        </row>
        <row r="413">
          <cell r="AE413" t="str">
            <v>100905 casting cores and moulds which have not undergone pouring containing hazardous substances</v>
          </cell>
        </row>
        <row r="414">
          <cell r="AE414" t="str">
            <v>100906 casting cores and moulds which have not undergone pouring other than those mentioned in 10 09 05</v>
          </cell>
        </row>
        <row r="415">
          <cell r="AE415" t="str">
            <v>100907 casting cores and moulds which have undergone pouring containing hazardous substances</v>
          </cell>
        </row>
        <row r="416">
          <cell r="AE416" t="str">
            <v>100908 casting cores and moulds which have undergone pouring other than those mentioned in 10 09 07</v>
          </cell>
        </row>
        <row r="417">
          <cell r="AE417" t="str">
            <v>100909 flue-gas dust containing hazardous substances</v>
          </cell>
        </row>
        <row r="418">
          <cell r="AE418" t="str">
            <v>100910 flue-gas dust other than those mentioned in 10 09 09</v>
          </cell>
        </row>
        <row r="419">
          <cell r="AE419" t="str">
            <v>100911 other particulates containing hazardous substances</v>
          </cell>
        </row>
        <row r="420">
          <cell r="AE420" t="str">
            <v>100912 other particulates other than those mentioned in 10 09 11</v>
          </cell>
        </row>
        <row r="421">
          <cell r="AE421" t="str">
            <v>100913 waste binders containing hazardous substances</v>
          </cell>
        </row>
        <row r="422">
          <cell r="AE422" t="str">
            <v>100914 waste binders other than those mentioned in 10 09 13</v>
          </cell>
        </row>
        <row r="423">
          <cell r="AE423" t="str">
            <v>100915 waste crack-indicating agent containing hazardous substances</v>
          </cell>
        </row>
        <row r="424">
          <cell r="AE424" t="str">
            <v>100916 waste crack-indicating agent other than those mentioned in 10 09 15</v>
          </cell>
        </row>
        <row r="425">
          <cell r="AE425" t="str">
            <v>100999 wastes not otherwise specified</v>
          </cell>
        </row>
        <row r="426">
          <cell r="AE426" t="str">
            <v>101003 furnace slag</v>
          </cell>
        </row>
        <row r="427">
          <cell r="AE427" t="str">
            <v>101005 casting cores and moulds which have not undergone pouring, containing hazardous substances</v>
          </cell>
        </row>
        <row r="428">
          <cell r="AE428" t="str">
            <v>101006 casting cores and moulds which have not undergone pouring, other than those mentioned in 10 10 05</v>
          </cell>
        </row>
        <row r="429">
          <cell r="AE429" t="str">
            <v>101007 casting cores and moulds which have undergone pouring, containing hazardous substances</v>
          </cell>
        </row>
        <row r="430">
          <cell r="AE430" t="str">
            <v>101008 casting cores and moulds which have undergone pouring, other than those mentioned in 10 10 07</v>
          </cell>
        </row>
        <row r="431">
          <cell r="AE431" t="str">
            <v>101009 flue-gas dust containing hazardous substances</v>
          </cell>
        </row>
        <row r="432">
          <cell r="AE432" t="str">
            <v>101010 flue-gas dust other than those mentioned in 10 10 09</v>
          </cell>
        </row>
        <row r="433">
          <cell r="AE433" t="str">
            <v>101011 other particulates containing hazardous substances</v>
          </cell>
        </row>
        <row r="434">
          <cell r="AE434" t="str">
            <v>101012 other particulates other than those mentioned in 10 10 11</v>
          </cell>
        </row>
        <row r="435">
          <cell r="AE435" t="str">
            <v>101013 waste binders containing hazardous substances</v>
          </cell>
        </row>
        <row r="436">
          <cell r="AE436" t="str">
            <v>101014 waste binders other than those mentioned in 10 10 13</v>
          </cell>
        </row>
        <row r="437">
          <cell r="AE437" t="str">
            <v>101015 waste crack-indicating agent containing hazardous substances</v>
          </cell>
        </row>
        <row r="438">
          <cell r="AE438" t="str">
            <v>101016 waste crack-indicating agent other than those mentioned in 10 10 15</v>
          </cell>
        </row>
        <row r="439">
          <cell r="AE439" t="str">
            <v>101099 wastes not otherwise specified</v>
          </cell>
        </row>
        <row r="440">
          <cell r="AE440" t="str">
            <v>101103 waste glass-based fibrous materials</v>
          </cell>
        </row>
        <row r="441">
          <cell r="AE441" t="str">
            <v>101105 particulates and dust</v>
          </cell>
        </row>
        <row r="442">
          <cell r="AE442" t="str">
            <v>101109 waste preparation mixture before thermal processing, containing hazardous substances</v>
          </cell>
        </row>
        <row r="443">
          <cell r="AE443" t="str">
            <v>101110 waste preparation mixture before thermal processing, other than those mentioned in 10 11 09</v>
          </cell>
        </row>
        <row r="444">
          <cell r="AE444" t="str">
            <v>101111 waste glass in small particles and glass powder containing heavy metals (for example from cathode ray tubes)</v>
          </cell>
        </row>
        <row r="445">
          <cell r="AE445" t="str">
            <v>101112 waste glass other than those mentioned in 10 11 11</v>
          </cell>
        </row>
        <row r="446">
          <cell r="AE446" t="str">
            <v>101113 glass-polishing and -grinding sludge containing hazardous substances</v>
          </cell>
        </row>
        <row r="447">
          <cell r="AE447" t="str">
            <v>101114 glass-polishing and -grinding sludge other than those mentioned in 10 11 13</v>
          </cell>
        </row>
        <row r="448">
          <cell r="AE448" t="str">
            <v>101115 solid wastes from flue-gas treatment containing hazardous substances</v>
          </cell>
        </row>
        <row r="449">
          <cell r="AE449" t="str">
            <v>101116 solid wastes from flue-gas treatment other than those mentioned in 10 11 15</v>
          </cell>
        </row>
        <row r="450">
          <cell r="AE450" t="str">
            <v>101117 sludges and filter cakes from flue-gas treatment containing hazardous substances</v>
          </cell>
        </row>
        <row r="451">
          <cell r="AE451" t="str">
            <v>101118 sludges and filter cakes from flue-gas treatment other than those mentioned in 10 11 17</v>
          </cell>
        </row>
        <row r="452">
          <cell r="AE452" t="str">
            <v>101119 solid wastes from on-site effluent treatment containing hazardous substances</v>
          </cell>
        </row>
        <row r="453">
          <cell r="AE453" t="str">
            <v>101120 solid wastes from on-site effluent treatment other than those mentioned in 10 11 19</v>
          </cell>
        </row>
        <row r="454">
          <cell r="AE454" t="str">
            <v>101199 wastes not otherwise specified</v>
          </cell>
        </row>
        <row r="455">
          <cell r="AE455" t="str">
            <v>101201 waste preparation mixture before thermal processing</v>
          </cell>
        </row>
        <row r="456">
          <cell r="AE456" t="str">
            <v>101203 particulates and dust</v>
          </cell>
        </row>
        <row r="457">
          <cell r="AE457" t="str">
            <v>101205 sludges and filter cakes from gas treatment</v>
          </cell>
        </row>
        <row r="458">
          <cell r="AE458" t="str">
            <v>101206 discarded moulds</v>
          </cell>
        </row>
        <row r="459">
          <cell r="AE459" t="str">
            <v>101208 waste ceramics, bricks, tiles and construction products (after thermal processing)</v>
          </cell>
        </row>
        <row r="460">
          <cell r="AE460" t="str">
            <v>101209 solid wastes from gas treatment containing hazardous substances</v>
          </cell>
        </row>
        <row r="461">
          <cell r="AE461" t="str">
            <v>101210 solid wastes from gas treatment other than those mentioned in 10 12 09</v>
          </cell>
        </row>
        <row r="462">
          <cell r="AE462" t="str">
            <v>101211 wastes from glazing containing heavy metals</v>
          </cell>
        </row>
        <row r="463">
          <cell r="AE463" t="str">
            <v>101212 wastes from glazing other than those mentioned in 10 12 11</v>
          </cell>
        </row>
        <row r="464">
          <cell r="AE464" t="str">
            <v>101213 sludge from on-site effluent treatment</v>
          </cell>
        </row>
        <row r="465">
          <cell r="AE465" t="str">
            <v>101299 wastes not otherwise specified</v>
          </cell>
        </row>
        <row r="466">
          <cell r="AE466" t="str">
            <v>101301 waste preparation mixture before thermal processing</v>
          </cell>
        </row>
        <row r="467">
          <cell r="AE467" t="str">
            <v>101304 wastes from calcination and hydration of lime</v>
          </cell>
        </row>
        <row r="468">
          <cell r="AE468" t="str">
            <v>101306 particulates and dust (except 10 13 12 and 10 13 13)</v>
          </cell>
        </row>
        <row r="469">
          <cell r="AE469" t="str">
            <v>101307 sludges and filter cakes from gas treatment</v>
          </cell>
        </row>
        <row r="470">
          <cell r="AE470" t="str">
            <v>101309 wastes from asbestos-cement manufacture containing asbestos</v>
          </cell>
        </row>
        <row r="471">
          <cell r="AE471" t="str">
            <v>101310 wastes from asbestos-cement manufacture other than those mentioned in 10 13 09</v>
          </cell>
        </row>
        <row r="472">
          <cell r="AE472" t="str">
            <v>101311 wastes from cement-based composite materials other than those mentioned in 10 13 09 and 10 13 10</v>
          </cell>
        </row>
        <row r="473">
          <cell r="AE473" t="str">
            <v>101312 solid wastes from gas treatment containing hazardous substances</v>
          </cell>
        </row>
        <row r="474">
          <cell r="AE474" t="str">
            <v>101313 solid wastes from gas treatment other than those mentioned in 10 13 12</v>
          </cell>
        </row>
        <row r="475">
          <cell r="AE475" t="str">
            <v>101314 waste concrete and concrete sludge</v>
          </cell>
        </row>
        <row r="476">
          <cell r="AE476" t="str">
            <v>101399 wastes not otherwise specified</v>
          </cell>
        </row>
        <row r="477">
          <cell r="AE477" t="str">
            <v>101401 waste from gas cleaning containing mercury</v>
          </cell>
        </row>
        <row r="478">
          <cell r="AE478" t="str">
            <v>110105 pickling acids</v>
          </cell>
        </row>
        <row r="479">
          <cell r="AE479" t="str">
            <v>110106 acids not otherwise specified</v>
          </cell>
        </row>
        <row r="480">
          <cell r="AE480" t="str">
            <v>110107 pickling bases</v>
          </cell>
        </row>
        <row r="481">
          <cell r="AE481" t="str">
            <v>110108 phosphatising sludges</v>
          </cell>
        </row>
        <row r="482">
          <cell r="AE482" t="str">
            <v>110109 sludges and filter cakes containing hazardous substances</v>
          </cell>
        </row>
        <row r="483">
          <cell r="AE483" t="str">
            <v>110110 sludges and filter cakes other than those mentioned in 11 01 09</v>
          </cell>
        </row>
        <row r="484">
          <cell r="AE484" t="str">
            <v>110111 aqueous rinsing liquids containing hazardous substances</v>
          </cell>
        </row>
        <row r="485">
          <cell r="AE485" t="str">
            <v>110112 aqueous rinsing liquids other than those mentioned in 11 01 11</v>
          </cell>
        </row>
        <row r="486">
          <cell r="AE486" t="str">
            <v>110113 degreasing wastes containing hazardous substances</v>
          </cell>
        </row>
        <row r="487">
          <cell r="AE487" t="str">
            <v>110114 degreasing wastes other than those mentioned in 11 01 13</v>
          </cell>
        </row>
        <row r="488">
          <cell r="AE488" t="str">
            <v>110115 eluate and sludges from membrane systems or ion exchange systems containing hazardous substances</v>
          </cell>
        </row>
        <row r="489">
          <cell r="AE489" t="str">
            <v>110116 saturated or spent ion exchange resins</v>
          </cell>
        </row>
        <row r="490">
          <cell r="AE490" t="str">
            <v>110198 other wastes containing hazardous substances</v>
          </cell>
        </row>
        <row r="491">
          <cell r="AE491" t="str">
            <v>110199 wastes not otherwise specified</v>
          </cell>
        </row>
        <row r="492">
          <cell r="AE492" t="str">
            <v>110202 sludges from zinc hydrometallurgy (including jarosite, goethite)</v>
          </cell>
        </row>
        <row r="493">
          <cell r="AE493" t="str">
            <v>110203 wastes from the production of anodes for aqueous electrolytical processes</v>
          </cell>
        </row>
        <row r="494">
          <cell r="AE494" t="str">
            <v>110205 wastes from copper hydrometallurgical processes containing hazardous substances</v>
          </cell>
        </row>
        <row r="495">
          <cell r="AE495" t="str">
            <v>110206 wastes from copper hydrometallurgical processes other than those mentioned in 11 02 05</v>
          </cell>
        </row>
        <row r="496">
          <cell r="AE496" t="str">
            <v>110207 other wastes containing hazardous substances</v>
          </cell>
        </row>
        <row r="497">
          <cell r="AE497" t="str">
            <v>110299 wastes not otherwise specified</v>
          </cell>
        </row>
        <row r="498">
          <cell r="AE498" t="str">
            <v>110301 wastes containing cyanide</v>
          </cell>
        </row>
        <row r="499">
          <cell r="AE499" t="str">
            <v>110302 other wastes</v>
          </cell>
        </row>
        <row r="500">
          <cell r="AE500" t="str">
            <v>110501 hard zinc</v>
          </cell>
        </row>
        <row r="501">
          <cell r="AE501" t="str">
            <v>110502 zinc ash</v>
          </cell>
        </row>
        <row r="502">
          <cell r="AE502" t="str">
            <v>110503 solid wastes from gas treatment</v>
          </cell>
        </row>
        <row r="503">
          <cell r="AE503" t="str">
            <v>110504 spent flux</v>
          </cell>
        </row>
        <row r="504">
          <cell r="AE504" t="str">
            <v>110599 wastes not otherwise specified</v>
          </cell>
        </row>
        <row r="505">
          <cell r="AE505" t="str">
            <v>120101 ferrous metal filings and turnings</v>
          </cell>
        </row>
        <row r="506">
          <cell r="AE506" t="str">
            <v>120102 ferrous metal dust and particles</v>
          </cell>
        </row>
        <row r="507">
          <cell r="AE507" t="str">
            <v>120103 non-ferrous metal filings and turnings</v>
          </cell>
        </row>
        <row r="508">
          <cell r="AE508" t="str">
            <v>120104 non-ferrous metal dust and particles</v>
          </cell>
        </row>
        <row r="509">
          <cell r="AE509" t="str">
            <v>120105 plastics shavings and turnings</v>
          </cell>
        </row>
        <row r="510">
          <cell r="AE510" t="str">
            <v>120106 mineral-based machining oils containing halogens (except emulsions and solutions)</v>
          </cell>
        </row>
        <row r="511">
          <cell r="AE511" t="str">
            <v>120107 mineral-based machining oils free of halogens (except emulsions and solutions)</v>
          </cell>
        </row>
        <row r="512">
          <cell r="AE512" t="str">
            <v>120108 machining emulsions and solutions containing halogens</v>
          </cell>
        </row>
        <row r="513">
          <cell r="AE513" t="str">
            <v>120109 machining emulsions and solutions free of halogens</v>
          </cell>
        </row>
        <row r="514">
          <cell r="AE514" t="str">
            <v>120110 synthetic machining oils</v>
          </cell>
        </row>
        <row r="515">
          <cell r="AE515" t="str">
            <v>120112 spent waxes and fats</v>
          </cell>
        </row>
        <row r="516">
          <cell r="AE516" t="str">
            <v>120113 welding wastes</v>
          </cell>
        </row>
        <row r="517">
          <cell r="AE517" t="str">
            <v>120114 machining sludges containing hazardous substances</v>
          </cell>
        </row>
        <row r="518">
          <cell r="AE518" t="str">
            <v>120115 machining sludges other than those mentioned in 12 01 14</v>
          </cell>
        </row>
        <row r="519">
          <cell r="AE519" t="str">
            <v>120116 waste blasting material containing hazardous substances</v>
          </cell>
        </row>
        <row r="520">
          <cell r="AE520" t="str">
            <v>120117 waste blasting material other than those mentioned in 12 01 16</v>
          </cell>
        </row>
        <row r="521">
          <cell r="AE521" t="str">
            <v>120118 metal sludge (grinding, honing and lapping sludge) containing oil</v>
          </cell>
        </row>
        <row r="522">
          <cell r="AE522" t="str">
            <v>120119 readily biodegradable machining oil</v>
          </cell>
        </row>
        <row r="523">
          <cell r="AE523" t="str">
            <v>120120 spent grinding bodies and grinding materials containing hazardous substances</v>
          </cell>
        </row>
        <row r="524">
          <cell r="AE524" t="str">
            <v>120121 spent grinding bodies and grinding materials other than those mentioned in 12 01 20</v>
          </cell>
        </row>
        <row r="525">
          <cell r="AE525" t="str">
            <v>120199 wastes not otherwise specified</v>
          </cell>
        </row>
        <row r="526">
          <cell r="AE526" t="str">
            <v>120301 aqueous washing liquids</v>
          </cell>
        </row>
        <row r="527">
          <cell r="AE527" t="str">
            <v>120302 steam degreasing wastes</v>
          </cell>
        </row>
        <row r="528">
          <cell r="AE528" t="str">
            <v xml:space="preserve">130101 hydraulic oils, containing PCBs  </v>
          </cell>
        </row>
        <row r="529">
          <cell r="AE529" t="str">
            <v>130104 chlorinated emulsions</v>
          </cell>
        </row>
        <row r="530">
          <cell r="AE530" t="str">
            <v>130105 non-chlorinated emulsions</v>
          </cell>
        </row>
        <row r="531">
          <cell r="AE531" t="str">
            <v>130109 mineral-based chlorinated hydraulic oils</v>
          </cell>
        </row>
        <row r="532">
          <cell r="AE532" t="str">
            <v>130110 mineral based non-chlorinated hydraulic oils</v>
          </cell>
        </row>
        <row r="533">
          <cell r="AE533" t="str">
            <v>130111 synthetic hydraulic oils</v>
          </cell>
        </row>
        <row r="534">
          <cell r="AE534" t="str">
            <v>130112 readily biodegradable hydraulic oils</v>
          </cell>
        </row>
        <row r="535">
          <cell r="AE535" t="str">
            <v>130113 other hydraulic oils</v>
          </cell>
        </row>
        <row r="536">
          <cell r="AE536" t="str">
            <v>130204 mineral-based chlorinated engine, gear and lubricating oils</v>
          </cell>
        </row>
        <row r="537">
          <cell r="AE537" t="str">
            <v>130205 mineral-based non-chlorinated engine, gear and lubricating oils</v>
          </cell>
        </row>
        <row r="538">
          <cell r="AE538" t="str">
            <v>130206 synthetic engine, gear and lubricating oils</v>
          </cell>
        </row>
        <row r="539">
          <cell r="AE539" t="str">
            <v>130207 readily biodegradable engine, gear and lubricating oils</v>
          </cell>
        </row>
        <row r="540">
          <cell r="AE540" t="str">
            <v>130208 other engine, gear and lubricating oils</v>
          </cell>
        </row>
        <row r="541">
          <cell r="AE541" t="str">
            <v>130301 insulating or heat transmission oils containing PCBs</v>
          </cell>
        </row>
        <row r="542">
          <cell r="AE542" t="str">
            <v>130306 mineral-based chlorinated insulating and heat transmission oils other than those mentioned in 13 03 01</v>
          </cell>
        </row>
        <row r="543">
          <cell r="AE543" t="str">
            <v>130307 mineral-based non-chlorinated insulating and heat transmission oils</v>
          </cell>
        </row>
        <row r="544">
          <cell r="AE544" t="str">
            <v>130308 synthetic insulating and heat transmission oils</v>
          </cell>
        </row>
        <row r="545">
          <cell r="AE545" t="str">
            <v>130309 readily biodegradable insulating and heat transmission oils</v>
          </cell>
        </row>
        <row r="546">
          <cell r="AE546" t="str">
            <v>130310 other insulating and heat transmission oils</v>
          </cell>
        </row>
        <row r="547">
          <cell r="AE547" t="str">
            <v>130401 bilge oils from inland navigation</v>
          </cell>
        </row>
        <row r="548">
          <cell r="AE548" t="str">
            <v>130402 bilge oils from jetty sewers</v>
          </cell>
        </row>
        <row r="549">
          <cell r="AE549" t="str">
            <v>130403 bilge oils from other navigation</v>
          </cell>
        </row>
        <row r="550">
          <cell r="AE550" t="str">
            <v>130501 solids from grit chambers and oil/water separators</v>
          </cell>
        </row>
        <row r="551">
          <cell r="AE551" t="str">
            <v>130502 sludges from oil/water separators</v>
          </cell>
        </row>
        <row r="552">
          <cell r="AE552" t="str">
            <v>130503 interceptor sludges</v>
          </cell>
        </row>
        <row r="553">
          <cell r="AE553" t="str">
            <v>130506 oil from oil/water separators</v>
          </cell>
        </row>
        <row r="554">
          <cell r="AE554" t="str">
            <v>130507 oily water from oil/water separators</v>
          </cell>
        </row>
        <row r="555">
          <cell r="AE555" t="str">
            <v>130508 mixtures of wastes from grit chambers and oil/water separators</v>
          </cell>
        </row>
        <row r="556">
          <cell r="AE556" t="str">
            <v>130701 fuel oil and diesel</v>
          </cell>
        </row>
        <row r="557">
          <cell r="AE557" t="str">
            <v>130702 petrol</v>
          </cell>
        </row>
        <row r="558">
          <cell r="AE558" t="str">
            <v>130703 other fuels (including mixtures)</v>
          </cell>
        </row>
        <row r="559">
          <cell r="AE559" t="str">
            <v>130801 desalter sludges or emulsions</v>
          </cell>
        </row>
        <row r="560">
          <cell r="AE560" t="str">
            <v>130802 other emulsions</v>
          </cell>
        </row>
        <row r="561">
          <cell r="AE561" t="str">
            <v>130899 wastes not otherwise specified</v>
          </cell>
        </row>
        <row r="562">
          <cell r="AE562" t="str">
            <v>140601 chlorofluorocarbons, HCFC, HFC</v>
          </cell>
        </row>
        <row r="563">
          <cell r="AE563" t="str">
            <v>140602 other halogenated solvents and solvent mixtures</v>
          </cell>
        </row>
        <row r="564">
          <cell r="AE564" t="str">
            <v>140603 other solvents and solvent mixtures</v>
          </cell>
        </row>
        <row r="565">
          <cell r="AE565" t="str">
            <v>140604 sludges or solid wastes containing halogenated solvents</v>
          </cell>
        </row>
        <row r="566">
          <cell r="AE566" t="str">
            <v>140605 sludges or solid wastes containing other solvents</v>
          </cell>
        </row>
        <row r="567">
          <cell r="AE567" t="str">
            <v>150101 paper and cardboard packaging</v>
          </cell>
        </row>
        <row r="568">
          <cell r="AE568" t="str">
            <v>150102 plastic packaging</v>
          </cell>
        </row>
        <row r="569">
          <cell r="AE569" t="str">
            <v>150103 wooden packaging</v>
          </cell>
        </row>
        <row r="570">
          <cell r="AE570" t="str">
            <v>150104 metallic packaging</v>
          </cell>
        </row>
        <row r="571">
          <cell r="AE571" t="str">
            <v>150105 composite packaging</v>
          </cell>
        </row>
        <row r="572">
          <cell r="AE572" t="str">
            <v>150106 mixed packaging</v>
          </cell>
        </row>
        <row r="573">
          <cell r="AE573" t="str">
            <v>150107 glass packaging</v>
          </cell>
        </row>
        <row r="574">
          <cell r="AE574" t="str">
            <v>150109 textile packaging</v>
          </cell>
        </row>
        <row r="575">
          <cell r="AE575" t="str">
            <v>150110 packaging containing residues of or contaminated by hazardous substances</v>
          </cell>
        </row>
        <row r="576">
          <cell r="AE576" t="str">
            <v>150111 metallic packaging containing a dangerous solid porous matrix (for example asbestos), including empty pressure containers</v>
          </cell>
        </row>
        <row r="577">
          <cell r="AE577" t="str">
            <v>150202 absorbents, filter materials (including oil filters not otherwise specified), wiping cloths, protective clothing contaminated by hazardous substances</v>
          </cell>
        </row>
        <row r="578">
          <cell r="AE578" t="str">
            <v>150203 absorbents, filter materials, wiping cloths and protective clothing other than those mentioned in 15 02 02</v>
          </cell>
        </row>
        <row r="579">
          <cell r="AE579" t="str">
            <v>160103 end-of-life tyres</v>
          </cell>
        </row>
        <row r="580">
          <cell r="AE580" t="str">
            <v>160104 end-of-life vehicles</v>
          </cell>
        </row>
        <row r="581">
          <cell r="AE581" t="str">
            <v>160106 end-of-life vehicles, containing neither liquids nor other hazardous components</v>
          </cell>
        </row>
        <row r="582">
          <cell r="AE582" t="str">
            <v>160107 oil filters</v>
          </cell>
        </row>
        <row r="583">
          <cell r="AE583" t="str">
            <v>160108 components containing mercury</v>
          </cell>
        </row>
        <row r="584">
          <cell r="AE584" t="str">
            <v>160109 components containing PCBs</v>
          </cell>
        </row>
        <row r="585">
          <cell r="AE585" t="str">
            <v>160110 explosive components (for example air bags)</v>
          </cell>
        </row>
        <row r="586">
          <cell r="AE586" t="str">
            <v>160111 brake pads containing asbestos</v>
          </cell>
        </row>
        <row r="587">
          <cell r="AE587" t="str">
            <v>160112 brake pads other than those mentioned in 16 01 11</v>
          </cell>
        </row>
        <row r="588">
          <cell r="AE588" t="str">
            <v>160113 brake fluids</v>
          </cell>
        </row>
        <row r="589">
          <cell r="AE589" t="str">
            <v>160114 antifreeze fluids containing hazardous substances</v>
          </cell>
        </row>
        <row r="590">
          <cell r="AE590" t="str">
            <v>160115 antifreeze fluids other than those mentioned in 16 01 14</v>
          </cell>
        </row>
        <row r="591">
          <cell r="AE591" t="str">
            <v>160116 tanks for liquefied gas</v>
          </cell>
        </row>
        <row r="592">
          <cell r="AE592" t="str">
            <v>160117 ferrous metal</v>
          </cell>
        </row>
        <row r="593">
          <cell r="AE593" t="str">
            <v>160118 non-ferrous metal</v>
          </cell>
        </row>
        <row r="594">
          <cell r="AE594" t="str">
            <v>160119 plastic</v>
          </cell>
        </row>
        <row r="595">
          <cell r="AE595" t="str">
            <v>160120 glass</v>
          </cell>
        </row>
        <row r="596">
          <cell r="AE596" t="str">
            <v>160121 hazardous components other than those mentioned in 16 01 07 to 16 01 11 and 16 01 13 and 16 01 14</v>
          </cell>
        </row>
        <row r="597">
          <cell r="AE597" t="str">
            <v>160122 components not otherwise specified</v>
          </cell>
        </row>
        <row r="598">
          <cell r="AE598" t="str">
            <v>160199 wastes not otherwise specified</v>
          </cell>
        </row>
        <row r="599">
          <cell r="AE599" t="str">
            <v>160209 transformers and capacitors containing PCBs</v>
          </cell>
        </row>
        <row r="600">
          <cell r="AE600" t="str">
            <v>160210 discarded equipment containing or contaminated by PCBs other than those mentioned in 16 02 09</v>
          </cell>
        </row>
        <row r="601">
          <cell r="AE601" t="str">
            <v>160211 discarded equipment containing chlorofluorocarbons, HCFC, HFC</v>
          </cell>
        </row>
        <row r="602">
          <cell r="AE602" t="str">
            <v>160212 discarded equipment containing free asbestos</v>
          </cell>
        </row>
        <row r="603">
          <cell r="AE603" t="str">
            <v>160213 discarded equipment containing hazardous components   other than those mentioned in 16 02 09 to 16 02 12</v>
          </cell>
        </row>
        <row r="604">
          <cell r="AE604" t="str">
            <v>160214 discarded equipment other than those mentioned in 16 02 09 to 16 02 13</v>
          </cell>
        </row>
        <row r="605">
          <cell r="AE605" t="str">
            <v>160215 hazardous components removed from discarded equipment</v>
          </cell>
        </row>
        <row r="606">
          <cell r="AE606" t="str">
            <v>160216 components removed from discarded equipment other than those mentioned in 16 02 15</v>
          </cell>
        </row>
        <row r="607">
          <cell r="AE607" t="str">
            <v>160303 inorganic wastes containing hazardous substances</v>
          </cell>
        </row>
        <row r="608">
          <cell r="AE608" t="str">
            <v>160304 inorganic wastes other than those mentioned in 16 03 03</v>
          </cell>
        </row>
        <row r="609">
          <cell r="AE609" t="str">
            <v>160305 organic wastes containing hazardous substances</v>
          </cell>
        </row>
        <row r="610">
          <cell r="AE610" t="str">
            <v>160306 organic wastes other than those mentioned in 16 03 05</v>
          </cell>
        </row>
        <row r="611">
          <cell r="AE611" t="str">
            <v>160307 metallic mercury</v>
          </cell>
        </row>
        <row r="612">
          <cell r="AE612" t="str">
            <v>160401 waste ammunition</v>
          </cell>
        </row>
        <row r="613">
          <cell r="AE613" t="str">
            <v>160402 fireworks wastes</v>
          </cell>
        </row>
        <row r="614">
          <cell r="AE614" t="str">
            <v>160403 other waste explosives</v>
          </cell>
        </row>
        <row r="615">
          <cell r="AE615" t="str">
            <v>160504 gases in pressure containers (including halons) containing hazardous substances</v>
          </cell>
        </row>
        <row r="616">
          <cell r="AE616" t="str">
            <v>160505 gases in pressure containers other than those mentioned in 16 05 04</v>
          </cell>
        </row>
        <row r="617">
          <cell r="AE617" t="str">
            <v>160506 laboratory chemicals, consisting of or containing hazardous substances, including mixtures of laboratory chemicals</v>
          </cell>
        </row>
        <row r="618">
          <cell r="AE618" t="str">
            <v>160507 discarded inorganic chemicals consisting of or containing hazardous substances</v>
          </cell>
        </row>
        <row r="619">
          <cell r="AE619" t="str">
            <v>160508 discarded organic chemicals consisting of or containing hazardous substances</v>
          </cell>
        </row>
        <row r="620">
          <cell r="AE620" t="str">
            <v>160509 discarded chemicals other than those mentioned in 16 05 06, 16 05 07 or 16 05 08</v>
          </cell>
        </row>
        <row r="621">
          <cell r="AE621" t="str">
            <v>160601 lead batteries</v>
          </cell>
        </row>
        <row r="622">
          <cell r="AE622" t="str">
            <v>160602 Ni-Cd batteries</v>
          </cell>
        </row>
        <row r="623">
          <cell r="AE623" t="str">
            <v>160603 mercury-containing batteries</v>
          </cell>
        </row>
        <row r="624">
          <cell r="AE624" t="str">
            <v>160604 alkaline batteries (except 16 06 03)</v>
          </cell>
        </row>
        <row r="625">
          <cell r="AE625" t="str">
            <v>160605 other batteries and accumulators</v>
          </cell>
        </row>
        <row r="626">
          <cell r="AE626" t="str">
            <v>160606 separately collected electrolyte from batteries and accumulators</v>
          </cell>
        </row>
        <row r="627">
          <cell r="AE627" t="str">
            <v>160708 wastes containing oil</v>
          </cell>
        </row>
        <row r="628">
          <cell r="AE628" t="str">
            <v>160709 wastes containing other hazardous substances</v>
          </cell>
        </row>
        <row r="629">
          <cell r="AE629" t="str">
            <v>160799 wastes not otherwise specified</v>
          </cell>
        </row>
        <row r="630">
          <cell r="AE630" t="str">
            <v>160801 spent catalysts containing gold, silver, rhenium, rhodium, palladium, iridium or platinum (except 16 08 07)</v>
          </cell>
        </row>
        <row r="631">
          <cell r="AE631" t="str">
            <v>160802 spent catalysts containing dangerous transition metals  or dangerous transition metal compounds</v>
          </cell>
        </row>
        <row r="632">
          <cell r="AE632" t="str">
            <v>160803 spent catalysts containing transition metals or transition metal compounds not otherwise specified</v>
          </cell>
        </row>
        <row r="633">
          <cell r="AE633" t="str">
            <v>160804 spent fluid catalytic cracking catalysts (except 16 08 07)</v>
          </cell>
        </row>
        <row r="634">
          <cell r="AE634" t="str">
            <v>160805 spent catalysts containing phosphoric acid</v>
          </cell>
        </row>
        <row r="635">
          <cell r="AE635" t="str">
            <v>160806 spent liquids used as catalysts</v>
          </cell>
        </row>
        <row r="636">
          <cell r="AE636" t="str">
            <v>160807 spent catalysts contaminated with hazardous substances</v>
          </cell>
        </row>
        <row r="637">
          <cell r="AE637" t="str">
            <v>160901 permanganates, for example potassium permanganate</v>
          </cell>
        </row>
        <row r="638">
          <cell r="AE638" t="str">
            <v>160902 chromates, for example potassium chromate, potassium or sodium dichromate</v>
          </cell>
        </row>
        <row r="639">
          <cell r="AE639" t="str">
            <v>160903 peroxides, for example hydrogen peroxide</v>
          </cell>
        </row>
        <row r="640">
          <cell r="AE640" t="str">
            <v>160904 oxidising substances, not otherwise specified</v>
          </cell>
        </row>
        <row r="641">
          <cell r="AE641" t="str">
            <v>161001 aqueous liquid wastes containing hazardous substances</v>
          </cell>
        </row>
        <row r="642">
          <cell r="AE642" t="str">
            <v>161002 aqueous liquid wastes other than those mentioned in 16 10 01</v>
          </cell>
        </row>
        <row r="643">
          <cell r="AE643" t="str">
            <v>161003 aqueous concentrates containing hazardous substances</v>
          </cell>
        </row>
        <row r="644">
          <cell r="AE644" t="str">
            <v>161004 aqueous concentrates other than those mentioned in 16 10 03</v>
          </cell>
        </row>
        <row r="645">
          <cell r="AE645" t="str">
            <v>161101 carbon-based linings and refractories from metallurgical processes containing hazardous substances</v>
          </cell>
        </row>
        <row r="646">
          <cell r="AE646" t="str">
            <v>161102 carbon-based linings and refractories from metallurgical processes others than those mentioned in 16 11 01</v>
          </cell>
        </row>
        <row r="647">
          <cell r="AE647" t="str">
            <v>161103 other linings and refractories from metallurgical processes containing hazardous substances</v>
          </cell>
        </row>
        <row r="648">
          <cell r="AE648" t="str">
            <v>161104 other linings and refractories from metallurgical processes other than those mentioned in 16 11 03</v>
          </cell>
        </row>
        <row r="649">
          <cell r="AE649" t="str">
            <v>161105 linings and refractories from non-metallurgical processes containing hazardous substances</v>
          </cell>
        </row>
        <row r="650">
          <cell r="AE650" t="str">
            <v>161106 linings and refractories from non-metallurgical processes others than those mentioned in 16 11 05</v>
          </cell>
        </row>
        <row r="651">
          <cell r="AE651" t="str">
            <v>170101 concrete</v>
          </cell>
        </row>
        <row r="652">
          <cell r="AE652" t="str">
            <v>170102 bricks</v>
          </cell>
        </row>
        <row r="653">
          <cell r="AE653" t="str">
            <v>170103 tiles and ceramics</v>
          </cell>
        </row>
        <row r="654">
          <cell r="AE654" t="str">
            <v>170106 mixtures of, or separate fractions of concrete, bricks, tiles and ceramics containing hazardous substances</v>
          </cell>
        </row>
        <row r="655">
          <cell r="AE655" t="str">
            <v xml:space="preserve">170107 mixtures of concrete, bricks, tiles and ceramics other than those mentioned in 17 01 06 </v>
          </cell>
        </row>
        <row r="656">
          <cell r="AE656" t="str">
            <v>170201 wood</v>
          </cell>
        </row>
        <row r="657">
          <cell r="AE657" t="str">
            <v>170202 glass</v>
          </cell>
        </row>
        <row r="658">
          <cell r="AE658" t="str">
            <v>170203 plastic</v>
          </cell>
        </row>
        <row r="659">
          <cell r="AE659" t="str">
            <v>170204 glass, plastic and wood containing or contaminated with hazardous substances</v>
          </cell>
        </row>
        <row r="660">
          <cell r="AE660" t="str">
            <v>170301 bituminous mixtures containing coal tar</v>
          </cell>
        </row>
        <row r="661">
          <cell r="AE661" t="str">
            <v>170302 bituminous mixtures other than those mentioned in 17 03 01</v>
          </cell>
        </row>
        <row r="662">
          <cell r="AE662" t="str">
            <v>170303 coal tar and tarred products</v>
          </cell>
        </row>
        <row r="663">
          <cell r="AE663" t="str">
            <v>170401 copper, bronze, brass</v>
          </cell>
        </row>
        <row r="664">
          <cell r="AE664" t="str">
            <v>170402 aluminium</v>
          </cell>
        </row>
        <row r="665">
          <cell r="AE665" t="str">
            <v>170403 lead</v>
          </cell>
        </row>
        <row r="666">
          <cell r="AE666" t="str">
            <v>170404 zinc</v>
          </cell>
        </row>
        <row r="667">
          <cell r="AE667" t="str">
            <v>170405 iron and steel</v>
          </cell>
        </row>
        <row r="668">
          <cell r="AE668" t="str">
            <v>170406 tin</v>
          </cell>
        </row>
        <row r="669">
          <cell r="AE669" t="str">
            <v>170407 mixed metals</v>
          </cell>
        </row>
        <row r="670">
          <cell r="AE670" t="str">
            <v>170409 metal waste contaminated with hazardous substances</v>
          </cell>
        </row>
        <row r="671">
          <cell r="AE671" t="str">
            <v>170410 cables containing oil, coal tar and other hazardous substances</v>
          </cell>
        </row>
        <row r="672">
          <cell r="AE672" t="str">
            <v>170411 cables other than those mentioned in 17 04 10</v>
          </cell>
        </row>
        <row r="673">
          <cell r="AE673" t="str">
            <v>170503 soil and stones containing hazardous substances</v>
          </cell>
        </row>
        <row r="674">
          <cell r="AE674" t="str">
            <v>170504 soil and stones other than those mentioned in 17 05 03</v>
          </cell>
        </row>
        <row r="675">
          <cell r="AE675" t="str">
            <v>170505 dredging spoil containing hazardous substances</v>
          </cell>
        </row>
        <row r="676">
          <cell r="AE676" t="str">
            <v>170506 dredging spoil other than those mentioned in 17 05 05</v>
          </cell>
        </row>
        <row r="677">
          <cell r="AE677" t="str">
            <v>170507 track ballast containing hazardous substances</v>
          </cell>
        </row>
        <row r="678">
          <cell r="AE678" t="str">
            <v>170508 track ballast other than those mentioned in 17 05 07</v>
          </cell>
        </row>
        <row r="679">
          <cell r="AE679" t="str">
            <v>170601 insulation materials containing asbestos</v>
          </cell>
        </row>
        <row r="680">
          <cell r="AE680" t="str">
            <v>170603 other insulation materials consisting of or containing hazardous substances</v>
          </cell>
        </row>
        <row r="681">
          <cell r="AE681" t="str">
            <v>170604 insulation materials other than those mentioned in 17 06 01 and 17 06 03</v>
          </cell>
        </row>
        <row r="682">
          <cell r="AE682" t="str">
            <v>170605 construction materials containing asbestos</v>
          </cell>
        </row>
        <row r="683">
          <cell r="AE683" t="str">
            <v>170801 gypsum-based construction materials contaminated with hazardous substances</v>
          </cell>
        </row>
        <row r="684">
          <cell r="AE684" t="str">
            <v>170802 gypsum-based construction materials other than those mentioned in 17 08 01</v>
          </cell>
        </row>
        <row r="685">
          <cell r="AE685" t="str">
            <v>170901 construction and demolition wastes containing mercury</v>
          </cell>
        </row>
        <row r="686">
          <cell r="AE686" t="str">
            <v xml:space="preserve">170902 construction and demolition wastes containing PCB (for example PCB-containing sealants, PCB-containing resin-based floorings, PCB-containing sealed glazing units, PCB-containing capacitors) </v>
          </cell>
        </row>
        <row r="687">
          <cell r="AE687" t="str">
            <v>170903 other construction and demolition wastes (including mixed wastes) containing hazardous substances</v>
          </cell>
        </row>
        <row r="688">
          <cell r="AE688" t="str">
            <v>170904 mixed construction and demolition wastes other than those mentioned in 17 09 01, 17 09 02 and 17 09 03</v>
          </cell>
        </row>
        <row r="689">
          <cell r="AE689" t="str">
            <v>180101 sharps (except 18 01 03)</v>
          </cell>
        </row>
        <row r="690">
          <cell r="AE690" t="str">
            <v>180102 Body parts and organs including blood bags and blood preserves (except 18 01 03)</v>
          </cell>
        </row>
        <row r="691">
          <cell r="AE691" t="str">
            <v>180103 wastes whose collection and disposal is subject to special requirements in order to prevent infection</v>
          </cell>
        </row>
        <row r="692">
          <cell r="AE692" t="str">
            <v>180104 wastes whose collection and disposal is not subject to special requirements in order to prevent infection(for example dressings, plaster casts, linen, disposable clothing, diapers)</v>
          </cell>
        </row>
        <row r="693">
          <cell r="AE693" t="str">
            <v>180106 chemicals consisting of or containing hazardous substances</v>
          </cell>
        </row>
        <row r="694">
          <cell r="AE694" t="str">
            <v>180107 chemicals other than those mentioned in 18 01 06</v>
          </cell>
        </row>
        <row r="695">
          <cell r="AE695" t="str">
            <v>180108 cytotoxic and cytostatic medicines</v>
          </cell>
        </row>
        <row r="696">
          <cell r="AE696" t="str">
            <v>180109 medicines other than those mentioned in 18 01 08</v>
          </cell>
        </row>
        <row r="697">
          <cell r="AE697" t="str">
            <v>180110 amalgam waste from dental care</v>
          </cell>
        </row>
        <row r="698">
          <cell r="AE698" t="str">
            <v>180201 sharps (except 18 02 02)</v>
          </cell>
        </row>
        <row r="699">
          <cell r="AE699" t="str">
            <v>180202 wastes whose collection and disposal is subject to special requirements in order to prevent infection</v>
          </cell>
        </row>
        <row r="700">
          <cell r="AE700" t="str">
            <v>180203 wastes whose collection and disposal is not subject to special requirements in order to prevent infection</v>
          </cell>
        </row>
        <row r="701">
          <cell r="AE701" t="str">
            <v>180205 chemicals consisting of or containing hazardous substances</v>
          </cell>
        </row>
        <row r="702">
          <cell r="AE702" t="str">
            <v>180206 chemicals other than those mentioned in 18 02 05</v>
          </cell>
        </row>
        <row r="703">
          <cell r="AE703" t="str">
            <v>180207 cytotoxic and cytostatic medicines</v>
          </cell>
        </row>
        <row r="704">
          <cell r="AE704" t="str">
            <v>180208 medicines other than those mentioned in 18 02 07</v>
          </cell>
        </row>
        <row r="705">
          <cell r="AE705" t="str">
            <v>190102 ferrous materials removed from bottom ash</v>
          </cell>
        </row>
        <row r="706">
          <cell r="AE706" t="str">
            <v>190105 filter cake from gas treatment</v>
          </cell>
        </row>
        <row r="707">
          <cell r="AE707" t="str">
            <v>190106 aqueous liquid wastes from gas treatment and other aqueous liquid wastes</v>
          </cell>
        </row>
        <row r="708">
          <cell r="AE708" t="str">
            <v>190107 solid wastes from gas treatment</v>
          </cell>
        </row>
        <row r="709">
          <cell r="AE709" t="str">
            <v>190110 spent activated carbon from flue-gas treatment</v>
          </cell>
        </row>
        <row r="710">
          <cell r="AE710" t="str">
            <v>190111 bottom ash and slag containing hazardous substances</v>
          </cell>
        </row>
        <row r="711">
          <cell r="AE711" t="str">
            <v>190112 bottom ash and slag other than those mentioned in 19 01 11</v>
          </cell>
        </row>
        <row r="712">
          <cell r="AE712" t="str">
            <v>190113 fly ash containing hazardous substances</v>
          </cell>
        </row>
        <row r="713">
          <cell r="AE713" t="str">
            <v>190114 fly ash other than those mentioned in 19 01 13</v>
          </cell>
        </row>
        <row r="714">
          <cell r="AE714" t="str">
            <v>190115 boiler dust containing hazardous substances</v>
          </cell>
        </row>
        <row r="715">
          <cell r="AE715" t="str">
            <v>190116 boiler dust other than those mentioned in 19 01 15</v>
          </cell>
        </row>
        <row r="716">
          <cell r="AE716" t="str">
            <v>190117 pyrolysis wastes containing hazardous substances</v>
          </cell>
        </row>
        <row r="717">
          <cell r="AE717" t="str">
            <v>190118 pyrolysis wastes other than those mentioned in 19 01 17</v>
          </cell>
        </row>
        <row r="718">
          <cell r="AE718" t="str">
            <v>190119 sands from fluidised beds</v>
          </cell>
        </row>
        <row r="719">
          <cell r="AE719" t="str">
            <v>190199 wastes not otherwise specified</v>
          </cell>
        </row>
        <row r="720">
          <cell r="AE720" t="str">
            <v>190203 premixed wastes composed only of non-hazardous wastes</v>
          </cell>
        </row>
        <row r="721">
          <cell r="AE721" t="str">
            <v>190204 premixed wastes composed of at least one hazardous waste</v>
          </cell>
        </row>
        <row r="722">
          <cell r="AE722" t="str">
            <v>190205 sludges from physico/chemical treatment containing hazardous substances</v>
          </cell>
        </row>
        <row r="723">
          <cell r="AE723" t="str">
            <v>190206 sludges from physico/chemical treatment other than those mentioned in 19 02 05</v>
          </cell>
        </row>
        <row r="724">
          <cell r="AE724" t="str">
            <v>190207 oil and concentrates from separation</v>
          </cell>
        </row>
        <row r="725">
          <cell r="AE725" t="str">
            <v>190208 liquid combustible wastes containing hazardous substances</v>
          </cell>
        </row>
        <row r="726">
          <cell r="AE726" t="str">
            <v>190209 solid combustible wastes containing hazardous substances</v>
          </cell>
        </row>
        <row r="727">
          <cell r="AE727" t="str">
            <v>190210 combustible wastes other than those mentioned in 19 02 08 and 19 02 09</v>
          </cell>
        </row>
        <row r="728">
          <cell r="AE728" t="str">
            <v>190211 other wastes containing hazardous substances</v>
          </cell>
        </row>
        <row r="729">
          <cell r="AE729" t="str">
            <v>190299 wastes not otherwise specified</v>
          </cell>
        </row>
        <row r="730">
          <cell r="AE730" t="str">
            <v>190304 wastes marked as hazardous, partly stabilised other than 19 03 08*</v>
          </cell>
        </row>
        <row r="731">
          <cell r="AE731" t="str">
            <v>190305 stabilised wastes other than those mentioned in 19 03 04</v>
          </cell>
        </row>
        <row r="732">
          <cell r="AE732" t="str">
            <v>190306 wastes marked as hazardous, solidified</v>
          </cell>
        </row>
        <row r="733">
          <cell r="AE733" t="str">
            <v>190307 solidified wastes other than those mentioned in 19 03 06</v>
          </cell>
        </row>
        <row r="734">
          <cell r="AE734" t="str">
            <v>190308 partly stabilised mercury</v>
          </cell>
        </row>
        <row r="735">
          <cell r="AE735" t="str">
            <v>190401 vitrified waste</v>
          </cell>
        </row>
        <row r="736">
          <cell r="AE736" t="str">
            <v>190402 fly ash and other flue-gas treatment wastes</v>
          </cell>
        </row>
        <row r="737">
          <cell r="AE737" t="str">
            <v>190403 non-vitrified solid phase</v>
          </cell>
        </row>
        <row r="738">
          <cell r="AE738" t="str">
            <v>190404 aqueous liquid wastes from vitrified waste tempering</v>
          </cell>
        </row>
        <row r="739">
          <cell r="AE739" t="str">
            <v>190501 non-composted fraction of municipal and similar wastes</v>
          </cell>
        </row>
        <row r="740">
          <cell r="AE740" t="str">
            <v>190502 non-composted fraction of animal and vegetable waste</v>
          </cell>
        </row>
        <row r="741">
          <cell r="AE741" t="str">
            <v>190503 off-specification compost</v>
          </cell>
        </row>
        <row r="742">
          <cell r="AE742" t="str">
            <v>190599 wastes not otherwise specified</v>
          </cell>
        </row>
        <row r="743">
          <cell r="AE743" t="str">
            <v>190603 liquor from anaerobic treatment of municipal waste</v>
          </cell>
        </row>
        <row r="744">
          <cell r="AE744" t="str">
            <v>190604 digestate from anaerobic treatment of municipal waste</v>
          </cell>
        </row>
        <row r="745">
          <cell r="AE745" t="str">
            <v>190605 liquor from anaerobic treatment of animal and vegetable waste</v>
          </cell>
        </row>
        <row r="746">
          <cell r="AE746" t="str">
            <v>190606 digestate from anaerobic treatment of animal and vegetable waste</v>
          </cell>
        </row>
        <row r="747">
          <cell r="AE747" t="str">
            <v>190699 wastes not otherwise specified</v>
          </cell>
        </row>
        <row r="748">
          <cell r="AE748" t="str">
            <v>190702 landfill leachate containing hazardous substances</v>
          </cell>
        </row>
        <row r="749">
          <cell r="AE749" t="str">
            <v>190703 landfill leachate other than those mentioned in 19 07 02</v>
          </cell>
        </row>
        <row r="750">
          <cell r="AE750" t="str">
            <v>190801 screenings</v>
          </cell>
        </row>
        <row r="751">
          <cell r="AE751" t="str">
            <v>190802 waste from desanding</v>
          </cell>
        </row>
        <row r="752">
          <cell r="AE752" t="str">
            <v>190805 sludges from treatment of urban waste water</v>
          </cell>
        </row>
        <row r="753">
          <cell r="AE753" t="str">
            <v>190806 saturated or spent ion exchange resins</v>
          </cell>
        </row>
        <row r="754">
          <cell r="AE754" t="str">
            <v>190807 solutions and sludges from regeneration of ion exchangers</v>
          </cell>
        </row>
        <row r="755">
          <cell r="AE755" t="str">
            <v>190808 membrane system waste containing heavy metals</v>
          </cell>
        </row>
        <row r="756">
          <cell r="AE756" t="str">
            <v>190809 grease and oil mixture from oil/water separation containing edible oil and fats</v>
          </cell>
        </row>
        <row r="757">
          <cell r="AE757" t="str">
            <v>190810 grease and oil mixture from oil/water separation other than those mentioned in 19 08 09</v>
          </cell>
        </row>
        <row r="758">
          <cell r="AE758" t="str">
            <v>190811 sludges containing hazardous substances from biological treatment of industrial waste water</v>
          </cell>
        </row>
        <row r="759">
          <cell r="AE759" t="str">
            <v>190812 sludges from biological treatment of industrial waste water other than those mentioned in 19 08 11</v>
          </cell>
        </row>
        <row r="760">
          <cell r="AE760" t="str">
            <v>190813 sludges containing hazardous substances from other treatment of industrial waste water</v>
          </cell>
        </row>
        <row r="761">
          <cell r="AE761" t="str">
            <v>190814 sludges from other treatment of industrial waste water other than those mentioned in 19 08 13</v>
          </cell>
        </row>
        <row r="762">
          <cell r="AE762" t="str">
            <v>190899 wastes not otherwise specified</v>
          </cell>
        </row>
        <row r="763">
          <cell r="AE763" t="str">
            <v>190901 solid waste from primary filtration and screenings</v>
          </cell>
        </row>
        <row r="764">
          <cell r="AE764" t="str">
            <v>190902 sludges from water clarification</v>
          </cell>
        </row>
        <row r="765">
          <cell r="AE765" t="str">
            <v>190903 sludges from decarbonation</v>
          </cell>
        </row>
        <row r="766">
          <cell r="AE766" t="str">
            <v>190904 spent activated carbon</v>
          </cell>
        </row>
        <row r="767">
          <cell r="AE767" t="str">
            <v>190905 saturated or spent ion exchange resins</v>
          </cell>
        </row>
        <row r="768">
          <cell r="AE768" t="str">
            <v>190906 solutions and sludges from regeneration of ion exchangers</v>
          </cell>
        </row>
        <row r="769">
          <cell r="AE769" t="str">
            <v>190999 wastes not otherwise specified</v>
          </cell>
        </row>
        <row r="770">
          <cell r="AE770" t="str">
            <v>191001 iron and steel waste</v>
          </cell>
        </row>
        <row r="771">
          <cell r="AE771" t="str">
            <v>191002 non-ferrous waste</v>
          </cell>
        </row>
        <row r="772">
          <cell r="AE772" t="str">
            <v>191003 fluff-light fraction and dust containing hazardous substances</v>
          </cell>
        </row>
        <row r="773">
          <cell r="AE773" t="str">
            <v>191004 fluff-light fraction and dust other than those mentioned in 19 10 03</v>
          </cell>
        </row>
        <row r="774">
          <cell r="AE774" t="str">
            <v>191005 other fractions containing hazardous substances</v>
          </cell>
        </row>
        <row r="775">
          <cell r="AE775" t="str">
            <v>191006 other fractions other than those mentioned in 19 10 05</v>
          </cell>
        </row>
        <row r="776">
          <cell r="AE776" t="str">
            <v>191101 spent filter clays</v>
          </cell>
        </row>
        <row r="777">
          <cell r="AE777" t="str">
            <v>191102 acid tars</v>
          </cell>
        </row>
        <row r="778">
          <cell r="AE778" t="str">
            <v>191103 aqueous liquid wastes</v>
          </cell>
        </row>
        <row r="779">
          <cell r="AE779" t="str">
            <v>191104 wastes from cleaning of fuel with bases</v>
          </cell>
        </row>
        <row r="780">
          <cell r="AE780" t="str">
            <v>191105 sludges from on-site effluent treatment containing hazardous substances</v>
          </cell>
        </row>
        <row r="781">
          <cell r="AE781" t="str">
            <v>191106 sludges from on-site effluent treatment other than those mentioned in 19 11 05</v>
          </cell>
        </row>
        <row r="782">
          <cell r="AE782" t="str">
            <v>191107 wastes from flue-gas cleaning</v>
          </cell>
        </row>
        <row r="783">
          <cell r="AE783" t="str">
            <v>191199 wastes not otherwise specified</v>
          </cell>
        </row>
        <row r="784">
          <cell r="AE784" t="str">
            <v>191201 paper and cardboard</v>
          </cell>
        </row>
        <row r="785">
          <cell r="AE785" t="str">
            <v>191202 ferrous metal</v>
          </cell>
        </row>
        <row r="786">
          <cell r="AE786" t="str">
            <v>191203 non-ferrous metal</v>
          </cell>
        </row>
        <row r="787">
          <cell r="AE787" t="str">
            <v>191204 plastic and rubber</v>
          </cell>
        </row>
        <row r="788">
          <cell r="AE788" t="str">
            <v>191205 glass</v>
          </cell>
        </row>
        <row r="789">
          <cell r="AE789" t="str">
            <v>191206 wood containing hazardous substances</v>
          </cell>
        </row>
        <row r="790">
          <cell r="AE790" t="str">
            <v>191207 wood other than that mentioned in 19 12 06</v>
          </cell>
        </row>
        <row r="791">
          <cell r="AE791" t="str">
            <v>191208 textiles</v>
          </cell>
        </row>
        <row r="792">
          <cell r="AE792" t="str">
            <v>191209 minerals (for example sand, stones)</v>
          </cell>
        </row>
        <row r="793">
          <cell r="AE793" t="str">
            <v>191210 combustible waste (refuse derived fuel)</v>
          </cell>
        </row>
        <row r="794">
          <cell r="AE794" t="str">
            <v>191211 other wastes (including mixtures of materials) from mechanical treatment of waste containing hazardous substances</v>
          </cell>
        </row>
        <row r="795">
          <cell r="AE795" t="str">
            <v>191212 other wastes (including mixtures of materials) from mechanical treatment of wastes other than those mentioned in 19 12 11</v>
          </cell>
        </row>
        <row r="796">
          <cell r="AE796" t="str">
            <v>191301 solid wastes from soil remediation containing hazardous substances</v>
          </cell>
        </row>
        <row r="797">
          <cell r="AE797" t="str">
            <v>191302 solid wastes from soil remediation other than those mentioned in 19 13 01</v>
          </cell>
        </row>
        <row r="798">
          <cell r="AE798" t="str">
            <v>191303 sludges from soil remediation containing hazardous substances</v>
          </cell>
        </row>
        <row r="799">
          <cell r="AE799" t="str">
            <v>191304 sludges from soil remediation other than those mentioned in 19 13 03</v>
          </cell>
        </row>
        <row r="800">
          <cell r="AE800" t="str">
            <v>191305 sludges from groundwater remediation containing hazardous substances</v>
          </cell>
        </row>
        <row r="801">
          <cell r="AE801" t="str">
            <v>191306 sludges from groundwater remediation other than those mentioned in 19 13 05</v>
          </cell>
        </row>
        <row r="802">
          <cell r="AE802" t="str">
            <v>191307 aqueous liquid wastes and aqueous concentrates from groundwater remediation containing hazardous substances</v>
          </cell>
        </row>
        <row r="803">
          <cell r="AE803" t="str">
            <v>191308 aqueous liquid wastes and aqueous concentrates from groundwater remediation other than those mentioned in 19 13 07</v>
          </cell>
        </row>
        <row r="804">
          <cell r="AE804" t="str">
            <v>200101 paper and cardboard</v>
          </cell>
        </row>
        <row r="805">
          <cell r="AE805" t="str">
            <v>200102 glass</v>
          </cell>
        </row>
        <row r="806">
          <cell r="AE806" t="str">
            <v>200108 biodegradable kitchen and canteen waste</v>
          </cell>
        </row>
        <row r="807">
          <cell r="AE807" t="str">
            <v>200110 clothes</v>
          </cell>
        </row>
        <row r="808">
          <cell r="AE808" t="str">
            <v>200111 textiles</v>
          </cell>
        </row>
        <row r="809">
          <cell r="AE809" t="str">
            <v>200113 solvents</v>
          </cell>
        </row>
        <row r="810">
          <cell r="AE810" t="str">
            <v>200114 acids</v>
          </cell>
        </row>
        <row r="811">
          <cell r="AE811" t="str">
            <v>200115 alkalines</v>
          </cell>
        </row>
        <row r="812">
          <cell r="AE812" t="str">
            <v>200117 photochemicals</v>
          </cell>
        </row>
        <row r="813">
          <cell r="AE813" t="str">
            <v>200119 pesticides</v>
          </cell>
        </row>
        <row r="814">
          <cell r="AE814" t="str">
            <v>200121 fluorescent tubes and other mercury-containing waste</v>
          </cell>
        </row>
        <row r="815">
          <cell r="AE815" t="str">
            <v>200123 discarded equipment containing chlorofluorocarbons</v>
          </cell>
        </row>
        <row r="816">
          <cell r="AE816" t="str">
            <v>200125 edible oil and fat</v>
          </cell>
        </row>
        <row r="817">
          <cell r="AE817" t="str">
            <v>200126 oil and fat other than those mentioned in 20 01 25</v>
          </cell>
        </row>
        <row r="818">
          <cell r="AE818" t="str">
            <v>200127 paint, inks, adhesives and resins containing hazardous substances</v>
          </cell>
        </row>
        <row r="819">
          <cell r="AE819" t="str">
            <v>200128 paint, inks, adhesives and resins other than those mentioned in 20 01 27</v>
          </cell>
        </row>
        <row r="820">
          <cell r="AE820" t="str">
            <v>200129 detergents containing hazardous substances</v>
          </cell>
        </row>
        <row r="821">
          <cell r="AE821" t="str">
            <v>200130 detergents other than those mentioned in 20 01 29</v>
          </cell>
        </row>
        <row r="822">
          <cell r="AE822" t="str">
            <v>200131 cytotoxic and cytostatic medicines</v>
          </cell>
        </row>
        <row r="823">
          <cell r="AE823" t="str">
            <v>200132 medicines other than those mentioned in 20 01 31</v>
          </cell>
        </row>
        <row r="824">
          <cell r="AE824" t="str">
            <v>200133 batteries and accumulators included in 16 06 01, 16 06 02 or 16 06 03 and unsorted batteries and accumulators containing these batteries</v>
          </cell>
        </row>
        <row r="825">
          <cell r="AE825" t="str">
            <v>200134 batteries and accumulators other than those mentioned in 20 01 33</v>
          </cell>
        </row>
        <row r="826">
          <cell r="AE826" t="str">
            <v>200135 discarded electrical and electronic equipment other than those mentioned in 20 01 21 and 20 01 23 containing hazardous components ( 6 )</v>
          </cell>
        </row>
        <row r="827">
          <cell r="AE827" t="str">
            <v>200136 discarded electrical and electronic equipment other than those mentioned in 20 01 21, 20 01 23 and 20 01 35</v>
          </cell>
        </row>
        <row r="828">
          <cell r="AE828" t="str">
            <v>200137 wood containing hazardous substances</v>
          </cell>
        </row>
        <row r="829">
          <cell r="AE829" t="str">
            <v>200138 wood other than that mentioned in 20 01 37</v>
          </cell>
        </row>
        <row r="830">
          <cell r="AE830" t="str">
            <v>200139 plastics</v>
          </cell>
        </row>
        <row r="831">
          <cell r="AE831" t="str">
            <v>200140 metals</v>
          </cell>
        </row>
        <row r="832">
          <cell r="AE832" t="str">
            <v>200141 wastes from chimney sweeping</v>
          </cell>
        </row>
        <row r="833">
          <cell r="AE833" t="str">
            <v>200199 other fractions not otherwise specified</v>
          </cell>
        </row>
        <row r="834">
          <cell r="AE834" t="str">
            <v>200201 biodegradable waste</v>
          </cell>
        </row>
        <row r="835">
          <cell r="AE835" t="str">
            <v>200202 soil and stones</v>
          </cell>
        </row>
        <row r="836">
          <cell r="AE836" t="str">
            <v>200203 other non-biodegradable wastes</v>
          </cell>
        </row>
        <row r="837">
          <cell r="AE837" t="str">
            <v>200301 mixed municipal waste</v>
          </cell>
        </row>
        <row r="838">
          <cell r="AE838" t="str">
            <v>200302 waste from markets</v>
          </cell>
        </row>
        <row r="839">
          <cell r="AE839" t="str">
            <v>200303 street-cleaning residues</v>
          </cell>
        </row>
        <row r="840">
          <cell r="AE840" t="str">
            <v>200304 septic tank sludge</v>
          </cell>
        </row>
        <row r="841">
          <cell r="AE841" t="str">
            <v>200306 waste from sewage cleaning</v>
          </cell>
        </row>
        <row r="842">
          <cell r="AE842" t="str">
            <v>200307 bulky waste</v>
          </cell>
        </row>
        <row r="843">
          <cell r="AE843" t="str">
            <v>200399 municipal wastes not otherwise specified</v>
          </cell>
        </row>
      </sheetData>
      <sheetData sheetId="4">
        <row r="3">
          <cell r="O3">
            <v>0</v>
          </cell>
        </row>
      </sheetData>
      <sheetData sheetId="5">
        <row r="3">
          <cell r="L3">
            <v>0</v>
          </cell>
        </row>
      </sheetData>
      <sheetData sheetId="6">
        <row r="2">
          <cell r="I2" t="str">
            <v>WAMITAB / CIWM</v>
          </cell>
        </row>
      </sheetData>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Notes"/>
      <sheetName val="Site_Information"/>
      <sheetName val="Waste_Received"/>
      <sheetName val="Waste_Removed"/>
      <sheetName val="European Waste Catalogue"/>
      <sheetName val="D&amp;R_Received"/>
      <sheetName val="D&amp;R_Removed"/>
      <sheetName val="M3 to Tonnes"/>
      <sheetName val="Conversion Factors"/>
      <sheetName val="Look Up Values"/>
      <sheetName val="Oringin_Destin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Aberdeen City</v>
          </cell>
          <cell r="D2" t="str">
            <v>A3 : Borehole</v>
          </cell>
          <cell r="F2" t="str">
            <v>010101</v>
          </cell>
          <cell r="H2" t="str">
            <v>Liquid</v>
          </cell>
          <cell r="L2" t="str">
            <v>Yes</v>
          </cell>
          <cell r="M2" t="str">
            <v>Qtr Jan-Mar</v>
          </cell>
          <cell r="N2">
            <v>2012</v>
          </cell>
          <cell r="R2" t="str">
            <v>D01</v>
          </cell>
          <cell r="T2" t="str">
            <v>Incinerator</v>
          </cell>
          <cell r="V2" t="str">
            <v>D01 - Deposit into or onto land</v>
          </cell>
          <cell r="X2" t="str">
            <v>MSW to advanced thermal treatment</v>
          </cell>
        </row>
        <row r="3">
          <cell r="B3" t="str">
            <v>Aberdeenshire</v>
          </cell>
          <cell r="D3" t="str">
            <v>A8 : Lagoon</v>
          </cell>
          <cell r="F3" t="str">
            <v>010102</v>
          </cell>
          <cell r="H3" t="str">
            <v>Sludge</v>
          </cell>
          <cell r="L3" t="str">
            <v>No</v>
          </cell>
          <cell r="M3" t="str">
            <v>Qtr Apr-Jun</v>
          </cell>
          <cell r="N3">
            <v>2013</v>
          </cell>
          <cell r="R3" t="str">
            <v>D01.01</v>
          </cell>
          <cell r="T3" t="str">
            <v>Landfill site</v>
          </cell>
          <cell r="V3" t="str">
            <v>D02 - Land treatment</v>
          </cell>
          <cell r="X3" t="str">
            <v>MSW direct to landfill</v>
          </cell>
        </row>
        <row r="4">
          <cell r="B4" t="str">
            <v>Adur</v>
          </cell>
          <cell r="D4" t="str">
            <v>A9 : Special Waste Transfer Station</v>
          </cell>
          <cell r="F4" t="str">
            <v>010304</v>
          </cell>
          <cell r="H4" t="str">
            <v>Solid</v>
          </cell>
          <cell r="L4" t="str">
            <v>Y</v>
          </cell>
          <cell r="M4" t="str">
            <v>Qtr Jul-Sep</v>
          </cell>
          <cell r="N4">
            <v>2014</v>
          </cell>
          <cell r="R4" t="str">
            <v>D01.02</v>
          </cell>
          <cell r="T4" t="str">
            <v>No facility</v>
          </cell>
          <cell r="V4" t="str">
            <v>D03 - Deep injection</v>
          </cell>
          <cell r="X4" t="str">
            <v>MSW/green waste to Windrow/other composting</v>
          </cell>
        </row>
        <row r="5">
          <cell r="B5" t="str">
            <v>Allerdale</v>
          </cell>
          <cell r="D5" t="str">
            <v>A10 : In-House Storage Facility</v>
          </cell>
          <cell r="F5" t="str">
            <v>010305</v>
          </cell>
          <cell r="H5" t="str">
            <v>Powder</v>
          </cell>
          <cell r="L5" t="str">
            <v>N</v>
          </cell>
          <cell r="M5" t="str">
            <v>Qtr Oct-Dec</v>
          </cell>
          <cell r="N5">
            <v>2015</v>
          </cell>
          <cell r="R5" t="str">
            <v>D01.03</v>
          </cell>
          <cell r="T5" t="str">
            <v>Reprocessor/Recycler</v>
          </cell>
          <cell r="V5" t="str">
            <v>D04 - Surface impoundment</v>
          </cell>
          <cell r="X5" t="str">
            <v>MSW incinerated</v>
          </cell>
        </row>
        <row r="6">
          <cell r="B6" t="str">
            <v>Alnwick</v>
          </cell>
          <cell r="D6" t="str">
            <v>A11 : Household, Commercial &amp; Industrial  Waste Transfer Stn</v>
          </cell>
          <cell r="F6" t="str">
            <v>010306</v>
          </cell>
          <cell r="H6" t="str">
            <v>Gas</v>
          </cell>
          <cell r="M6" t="str">
            <v>Year (Jan-Dec)</v>
          </cell>
          <cell r="N6">
            <v>2016</v>
          </cell>
          <cell r="R6" t="str">
            <v>D01.04</v>
          </cell>
          <cell r="T6" t="str">
            <v>Treatment - Composting</v>
          </cell>
          <cell r="V6" t="str">
            <v>D05 - Specially engineered landfill</v>
          </cell>
          <cell r="X6" t="str">
            <v>MSW/organic component to in-vessel composting</v>
          </cell>
        </row>
        <row r="7">
          <cell r="B7" t="str">
            <v>Amber Valley</v>
          </cell>
          <cell r="D7" t="str">
            <v>A12 : Clinical Waste Transfer Station</v>
          </cell>
          <cell r="F7" t="str">
            <v>010307</v>
          </cell>
          <cell r="N7">
            <v>2017</v>
          </cell>
          <cell r="R7" t="str">
            <v>D02</v>
          </cell>
          <cell r="T7" t="str">
            <v>Treatment - MBT</v>
          </cell>
          <cell r="V7" t="str">
            <v>D06 - Release into a water body except seas / oceans</v>
          </cell>
          <cell r="X7" t="str">
            <v>MSW to mechanical biological treatment</v>
          </cell>
        </row>
        <row r="8">
          <cell r="B8" t="str">
            <v>Angus</v>
          </cell>
          <cell r="D8" t="str">
            <v>A13 : Household Waste Amenity Site</v>
          </cell>
          <cell r="F8" t="str">
            <v>010308</v>
          </cell>
          <cell r="N8">
            <v>2018</v>
          </cell>
          <cell r="R8" t="str">
            <v>D03</v>
          </cell>
          <cell r="T8" t="str">
            <v>Treatment - other than composting or MBT</v>
          </cell>
          <cell r="V8" t="str">
            <v>D07 - Release into seas / oceans</v>
          </cell>
          <cell r="X8" t="str">
            <v>MSW to MRF</v>
          </cell>
        </row>
        <row r="9">
          <cell r="B9" t="str">
            <v>Antrim</v>
          </cell>
          <cell r="D9" t="str">
            <v>A14 : Transfer Station taking Non-Biodegradable Wastes</v>
          </cell>
          <cell r="F9" t="str">
            <v>010309</v>
          </cell>
          <cell r="N9">
            <v>2019</v>
          </cell>
          <cell r="R9" t="str">
            <v>D04</v>
          </cell>
          <cell r="T9" t="str">
            <v>Transfer station</v>
          </cell>
          <cell r="V9" t="str">
            <v>D08 - Biological treatment not specified elsewhere</v>
          </cell>
          <cell r="X9" t="str">
            <v>None</v>
          </cell>
        </row>
        <row r="10">
          <cell r="B10" t="str">
            <v>Ards</v>
          </cell>
          <cell r="D10" t="str">
            <v>A15 : Material Recycling Treatment Facility</v>
          </cell>
          <cell r="F10" t="str">
            <v>010399</v>
          </cell>
          <cell r="N10">
            <v>2020</v>
          </cell>
          <cell r="R10" t="str">
            <v>D05</v>
          </cell>
          <cell r="T10" t="str">
            <v>Don't know</v>
          </cell>
          <cell r="V10" t="str">
            <v>D09 - Physico-chemical treatment not specified elsewhere</v>
          </cell>
          <cell r="X10" t="str">
            <v>Not Specified</v>
          </cell>
        </row>
        <row r="11">
          <cell r="B11" t="str">
            <v>Argyll and Bute UA Islands</v>
          </cell>
          <cell r="D11" t="str">
            <v>A16 : Physical Treatment Facility</v>
          </cell>
          <cell r="F11" t="str">
            <v>010407</v>
          </cell>
          <cell r="N11" t="str">
            <v>2021</v>
          </cell>
          <cell r="R11" t="str">
            <v>D06</v>
          </cell>
          <cell r="T11" t="str">
            <v>Yes but unknown</v>
          </cell>
          <cell r="V11" t="str">
            <v>D10 - Incineration on land</v>
          </cell>
          <cell r="X11" t="str">
            <v>MSW/organic component to anaerobic digestion</v>
          </cell>
        </row>
        <row r="12">
          <cell r="B12" t="str">
            <v>Argyll and Islands LEC Mainland</v>
          </cell>
          <cell r="D12" t="str">
            <v>A17 : Physico-Chemical Treatment Facility</v>
          </cell>
          <cell r="F12" t="str">
            <v>010408</v>
          </cell>
          <cell r="N12" t="str">
            <v>2022</v>
          </cell>
          <cell r="R12" t="str">
            <v>D07</v>
          </cell>
          <cell r="V12" t="str">
            <v>D12 - Permanent storage</v>
          </cell>
          <cell r="X12" t="str">
            <v>Other biological treatment</v>
          </cell>
        </row>
        <row r="13">
          <cell r="B13" t="str">
            <v>Armagh</v>
          </cell>
          <cell r="D13" t="str">
            <v>A18 : Incinerator</v>
          </cell>
          <cell r="F13" t="str">
            <v>010409</v>
          </cell>
          <cell r="R13" t="str">
            <v>D08</v>
          </cell>
          <cell r="V13" t="str">
            <v>D13 - Blending or mixing prior to D1 to D12</v>
          </cell>
          <cell r="X13" t="str">
            <v>Other chemical treatment</v>
          </cell>
        </row>
        <row r="14">
          <cell r="B14" t="str">
            <v>Arran and the Cumbraes</v>
          </cell>
          <cell r="D14" t="str">
            <v>A19 : Metal Recycling Site (Vehicle Dismantler)</v>
          </cell>
          <cell r="F14" t="str">
            <v>010410</v>
          </cell>
          <cell r="R14" t="str">
            <v>D08.01</v>
          </cell>
          <cell r="V14" t="str">
            <v>D14 - Repackaging prior to D1 to D13</v>
          </cell>
          <cell r="X14" t="str">
            <v>Old Format</v>
          </cell>
        </row>
        <row r="15">
          <cell r="B15" t="str">
            <v>Arun</v>
          </cell>
          <cell r="D15" t="str">
            <v>A19a : ELV Facility</v>
          </cell>
          <cell r="F15" t="str">
            <v>010411</v>
          </cell>
          <cell r="R15" t="str">
            <v>D09</v>
          </cell>
          <cell r="V15" t="str">
            <v>D15 - Temporary storage pending D1 to D14</v>
          </cell>
          <cell r="X15" t="str">
            <v>Other physical treatment</v>
          </cell>
        </row>
        <row r="16">
          <cell r="B16" t="str">
            <v>Ashfield</v>
          </cell>
          <cell r="D16" t="str">
            <v>A20 : Metal Recycling Site (mixed MRS's)</v>
          </cell>
          <cell r="F16" t="str">
            <v>010412</v>
          </cell>
          <cell r="R16" t="str">
            <v>D10</v>
          </cell>
          <cell r="V16" t="str">
            <v>R01 - Use principally as a fuel</v>
          </cell>
          <cell r="X16" t="str">
            <v>Other thermal treatment</v>
          </cell>
        </row>
        <row r="17">
          <cell r="B17" t="str">
            <v>Ashford</v>
          </cell>
          <cell r="D17" t="str">
            <v>A21 : Chemical Treatment Facility</v>
          </cell>
          <cell r="F17" t="str">
            <v>010413</v>
          </cell>
          <cell r="R17" t="str">
            <v>D10.01</v>
          </cell>
          <cell r="V17" t="str">
            <v>R02 - Solvent reclamation / regeneration by distillation</v>
          </cell>
          <cell r="X17" t="str">
            <v>MSW to refuse derived fuel</v>
          </cell>
        </row>
        <row r="18">
          <cell r="B18" t="str">
            <v>Aylesbury Vale</v>
          </cell>
          <cell r="D18" t="str">
            <v>A22 : Composting Facility</v>
          </cell>
          <cell r="F18" t="str">
            <v>010499</v>
          </cell>
          <cell r="R18" t="str">
            <v>D10.02</v>
          </cell>
          <cell r="V18" t="str">
            <v>R03 - Recycling / reclamation of organic substances</v>
          </cell>
          <cell r="X18" t="str">
            <v>MSW/whole waste to anaerobic digestion</v>
          </cell>
        </row>
        <row r="19">
          <cell r="B19" t="str">
            <v>Babergh</v>
          </cell>
          <cell r="D19" t="str">
            <v>A23 : Biological Treatment Facility</v>
          </cell>
          <cell r="F19" t="str">
            <v>010504</v>
          </cell>
          <cell r="R19" t="str">
            <v>D10.03</v>
          </cell>
          <cell r="V19" t="str">
            <v>R04 - Recycling / reclamation - metals</v>
          </cell>
        </row>
        <row r="20">
          <cell r="B20" t="str">
            <v>Badenoch and Strathspey</v>
          </cell>
          <cell r="D20" t="str">
            <v>A24 : Mobile Plant</v>
          </cell>
          <cell r="F20" t="str">
            <v>010505</v>
          </cell>
          <cell r="R20" t="str">
            <v>D10.04</v>
          </cell>
          <cell r="V20" t="str">
            <v>R05 - Recycling / reclamation - other inorganic materials</v>
          </cell>
        </row>
        <row r="21">
          <cell r="B21" t="str">
            <v>Ballymena</v>
          </cell>
          <cell r="D21" t="str">
            <v>A25 : Deposit of waste to land as a recovery operation</v>
          </cell>
          <cell r="F21" t="str">
            <v>010506</v>
          </cell>
          <cell r="R21" t="str">
            <v>D10.05</v>
          </cell>
          <cell r="V21" t="str">
            <v>R06 - Regeneration of acids or bases</v>
          </cell>
        </row>
        <row r="22">
          <cell r="B22" t="str">
            <v>Ballymoney</v>
          </cell>
          <cell r="D22" t="str">
            <v>A26 : Pet Cemetery</v>
          </cell>
          <cell r="F22" t="str">
            <v>010507</v>
          </cell>
          <cell r="R22" t="str">
            <v>D10.06</v>
          </cell>
          <cell r="V22" t="str">
            <v>R07 - Recovery of components used for pollution abatement</v>
          </cell>
        </row>
        <row r="23">
          <cell r="B23" t="str">
            <v>Banbridge</v>
          </cell>
          <cell r="D23" t="str">
            <v>A27 : Pet Crematorium</v>
          </cell>
          <cell r="F23" t="str">
            <v>010508</v>
          </cell>
          <cell r="R23" t="str">
            <v>D10.07</v>
          </cell>
          <cell r="V23" t="str">
            <v>R08 - Recovery of components from catalysts</v>
          </cell>
        </row>
        <row r="24">
          <cell r="B24" t="str">
            <v>Barking and Dagenham</v>
          </cell>
          <cell r="D24" t="str">
            <v>A28 : WEEE Treatment Site</v>
          </cell>
          <cell r="F24" t="str">
            <v>010599</v>
          </cell>
          <cell r="R24" t="str">
            <v>D12</v>
          </cell>
          <cell r="V24" t="str">
            <v>R09 - Oil re-refining or other reuses of oil</v>
          </cell>
        </row>
        <row r="25">
          <cell r="B25" t="str">
            <v>Barnet</v>
          </cell>
          <cell r="D25" t="str">
            <v>A29:  Landfill Gas Engine (&lt;3 mW)</v>
          </cell>
          <cell r="F25" t="str">
            <v>020101</v>
          </cell>
          <cell r="R25" t="str">
            <v>D13</v>
          </cell>
          <cell r="V25" t="str">
            <v>R10 - Land treatment resulting in benefit</v>
          </cell>
        </row>
        <row r="26">
          <cell r="B26" t="str">
            <v>Barnsley</v>
          </cell>
          <cell r="D26" t="str">
            <v>A30:  Mining Waste Operations</v>
          </cell>
          <cell r="F26" t="str">
            <v>020102</v>
          </cell>
          <cell r="R26" t="str">
            <v>D14</v>
          </cell>
          <cell r="V26" t="str">
            <v>R11 - Use of wastes obtained from any operation R1 to R10</v>
          </cell>
        </row>
        <row r="27">
          <cell r="B27" t="str">
            <v>Barrow-in-Furness</v>
          </cell>
          <cell r="D27" t="str">
            <v>A31:  Mining Waste Ops with a Facility for HazWaste</v>
          </cell>
          <cell r="F27" t="str">
            <v>020103</v>
          </cell>
          <cell r="R27" t="str">
            <v>D15</v>
          </cell>
          <cell r="V27" t="str">
            <v>R12 - Exchange of wastes for R1 to R11</v>
          </cell>
        </row>
        <row r="28">
          <cell r="B28" t="str">
            <v>Basildon</v>
          </cell>
          <cell r="D28" t="str">
            <v>A32:  Mining Waste Ops with a Cat 'A' Mining Waste Facility</v>
          </cell>
          <cell r="F28" t="str">
            <v>020104</v>
          </cell>
          <cell r="R28" t="str">
            <v>R01</v>
          </cell>
          <cell r="V28" t="str">
            <v>R13 - Storage of wastes pending any of the operations R1 to R12</v>
          </cell>
        </row>
        <row r="29">
          <cell r="B29" t="str">
            <v>Basingstoke and Deane</v>
          </cell>
          <cell r="D29" t="str">
            <v>B01 : Hazardous Waste Incinerator</v>
          </cell>
          <cell r="F29" t="str">
            <v>020106</v>
          </cell>
          <cell r="R29" t="str">
            <v>R01.01</v>
          </cell>
        </row>
        <row r="30">
          <cell r="B30" t="str">
            <v>Bassetlaw</v>
          </cell>
          <cell r="D30" t="str">
            <v>B02 : Clinical Waste Incinerator</v>
          </cell>
          <cell r="F30" t="str">
            <v>020107</v>
          </cell>
          <cell r="R30" t="str">
            <v>R01.02</v>
          </cell>
        </row>
        <row r="31">
          <cell r="B31" t="str">
            <v>Bath and North East Somerset</v>
          </cell>
          <cell r="D31" t="str">
            <v>B03 : Co-Incineration (Non-Haz)</v>
          </cell>
          <cell r="F31" t="str">
            <v>020108</v>
          </cell>
          <cell r="R31" t="str">
            <v>R01.03</v>
          </cell>
        </row>
        <row r="32">
          <cell r="B32" t="str">
            <v>Bedford</v>
          </cell>
          <cell r="D32" t="str">
            <v>B03a : Co-Incineration (Haz)</v>
          </cell>
          <cell r="F32" t="str">
            <v>020109</v>
          </cell>
          <cell r="R32" t="str">
            <v>R01.04</v>
          </cell>
        </row>
        <row r="33">
          <cell r="B33" t="str">
            <v>Bedfordshire</v>
          </cell>
          <cell r="D33" t="str">
            <v>B04 : Animal Carcass Incinerator</v>
          </cell>
          <cell r="F33" t="str">
            <v>020110</v>
          </cell>
          <cell r="R33" t="str">
            <v>R01.05</v>
          </cell>
        </row>
        <row r="34">
          <cell r="B34" t="str">
            <v>Belfast</v>
          </cell>
          <cell r="D34" t="str">
            <v>B04a : Animal By-Products Incinerator</v>
          </cell>
          <cell r="F34" t="str">
            <v>020199</v>
          </cell>
          <cell r="R34" t="str">
            <v>R01.06</v>
          </cell>
        </row>
        <row r="35">
          <cell r="B35" t="str">
            <v>Berkshire</v>
          </cell>
          <cell r="D35" t="str">
            <v>B05 : Sewage Sludge</v>
          </cell>
          <cell r="F35" t="str">
            <v>020201</v>
          </cell>
          <cell r="R35" t="str">
            <v>R02</v>
          </cell>
        </row>
        <row r="36">
          <cell r="B36" t="str">
            <v>Berwick-upon-Tweed</v>
          </cell>
          <cell r="D36" t="str">
            <v>B06 : Municipal Waste Incinerator</v>
          </cell>
          <cell r="F36" t="str">
            <v>020202</v>
          </cell>
          <cell r="R36" t="str">
            <v>R03</v>
          </cell>
        </row>
        <row r="37">
          <cell r="B37" t="str">
            <v>Bexley</v>
          </cell>
          <cell r="D37" t="str">
            <v>B07 : EFW Incinerator</v>
          </cell>
          <cell r="F37" t="str">
            <v>020203</v>
          </cell>
          <cell r="R37" t="str">
            <v>R03.01</v>
          </cell>
        </row>
        <row r="38">
          <cell r="B38" t="str">
            <v>Birmingham</v>
          </cell>
          <cell r="D38" t="str">
            <v>L01 : Hazardous Merchant LF</v>
          </cell>
          <cell r="F38" t="str">
            <v>020204</v>
          </cell>
          <cell r="R38" t="str">
            <v>R03.01.01</v>
          </cell>
        </row>
        <row r="39">
          <cell r="B39" t="str">
            <v>Blaby</v>
          </cell>
          <cell r="D39" t="str">
            <v>L02 : Non Haz (SNRHW) LF</v>
          </cell>
          <cell r="F39" t="str">
            <v>020299</v>
          </cell>
          <cell r="R39" t="str">
            <v>R03.01.02</v>
          </cell>
        </row>
        <row r="40">
          <cell r="B40" t="str">
            <v>Blackburn with Darwen</v>
          </cell>
          <cell r="D40" t="str">
            <v>L04 : Non Hazardous LF</v>
          </cell>
          <cell r="F40" t="str">
            <v>020301</v>
          </cell>
          <cell r="R40" t="str">
            <v>R03.01.03</v>
          </cell>
        </row>
        <row r="41">
          <cell r="B41" t="str">
            <v>Blackpool</v>
          </cell>
          <cell r="D41" t="str">
            <v>L05 : Inert LF</v>
          </cell>
          <cell r="F41" t="str">
            <v>020302</v>
          </cell>
          <cell r="R41" t="str">
            <v>R03.01.04</v>
          </cell>
        </row>
        <row r="42">
          <cell r="B42" t="str">
            <v>Blaenau Gwent</v>
          </cell>
          <cell r="D42" t="str">
            <v>L06 : Hazardous Restricted LF</v>
          </cell>
          <cell r="F42" t="str">
            <v>020303</v>
          </cell>
          <cell r="R42" t="str">
            <v>R03.01.05</v>
          </cell>
        </row>
        <row r="43">
          <cell r="B43" t="str">
            <v>Blyth Valley</v>
          </cell>
          <cell r="D43" t="str">
            <v>L07 : Restricted LF</v>
          </cell>
          <cell r="F43" t="str">
            <v>020304</v>
          </cell>
          <cell r="R43" t="str">
            <v>R03.01.06</v>
          </cell>
        </row>
        <row r="44">
          <cell r="B44" t="str">
            <v>Bolsover</v>
          </cell>
          <cell r="D44" t="str">
            <v>M01 : Metal Reprocessing</v>
          </cell>
          <cell r="F44" t="str">
            <v>020305</v>
          </cell>
          <cell r="R44" t="str">
            <v>R03.01.07</v>
          </cell>
        </row>
        <row r="45">
          <cell r="B45" t="str">
            <v>Bolton</v>
          </cell>
          <cell r="D45" t="str">
            <v>P01 : Paper and Pulp Reprocessing</v>
          </cell>
          <cell r="F45" t="str">
            <v>020399</v>
          </cell>
          <cell r="R45" t="str">
            <v>R03.02</v>
          </cell>
        </row>
        <row r="46">
          <cell r="B46" t="str">
            <v>Boston</v>
          </cell>
          <cell r="D46" t="str">
            <v>S0801 : HCI Waste Transfer Station</v>
          </cell>
          <cell r="F46" t="str">
            <v>020401</v>
          </cell>
          <cell r="R46" t="str">
            <v>R03.02.01</v>
          </cell>
        </row>
        <row r="47">
          <cell r="B47" t="str">
            <v>Bournemouth</v>
          </cell>
          <cell r="D47" t="str">
            <v>S0802 : HCI Waste TS (no building)</v>
          </cell>
          <cell r="F47" t="str">
            <v>020402</v>
          </cell>
          <cell r="R47" t="str">
            <v>R03.02.02</v>
          </cell>
        </row>
        <row r="48">
          <cell r="B48" t="str">
            <v>Bracknell Forest</v>
          </cell>
          <cell r="D48" t="str">
            <v>S0803 : HCI Waste TS + treatment</v>
          </cell>
          <cell r="F48" t="str">
            <v>020403</v>
          </cell>
          <cell r="R48" t="str">
            <v>R03.03</v>
          </cell>
        </row>
        <row r="49">
          <cell r="B49" t="str">
            <v>Bradford</v>
          </cell>
          <cell r="D49" t="str">
            <v>S0804 : HCI Waste TS + treatment (no building)</v>
          </cell>
          <cell r="F49" t="str">
            <v>020499</v>
          </cell>
          <cell r="R49" t="str">
            <v>R03.04</v>
          </cell>
        </row>
        <row r="50">
          <cell r="B50" t="str">
            <v>Braintree</v>
          </cell>
          <cell r="D50" t="str">
            <v>S0805 : HCI Waste TS + asbestos</v>
          </cell>
          <cell r="F50" t="str">
            <v>020501</v>
          </cell>
          <cell r="R50" t="str">
            <v>R03.04.01</v>
          </cell>
        </row>
        <row r="51">
          <cell r="B51" t="str">
            <v>Breckland</v>
          </cell>
          <cell r="D51" t="str">
            <v>S0806 : HCI Waste TS + asbestos (no building)</v>
          </cell>
          <cell r="F51" t="str">
            <v>020502</v>
          </cell>
          <cell r="R51" t="str">
            <v>R03.04.02</v>
          </cell>
        </row>
        <row r="52">
          <cell r="B52" t="str">
            <v>Brent</v>
          </cell>
          <cell r="D52" t="str">
            <v>S0807 : HCI Waste TS + treatment + asbestos</v>
          </cell>
          <cell r="F52" t="str">
            <v>020599</v>
          </cell>
          <cell r="R52" t="str">
            <v>R03.04.03</v>
          </cell>
        </row>
        <row r="53">
          <cell r="B53" t="str">
            <v>Brentwood</v>
          </cell>
          <cell r="D53" t="str">
            <v>S0808 : HCI Waste TS + treatment + asbestos (no building)</v>
          </cell>
          <cell r="F53" t="str">
            <v>020601</v>
          </cell>
          <cell r="R53" t="str">
            <v>R03.04.04</v>
          </cell>
        </row>
        <row r="54">
          <cell r="B54" t="str">
            <v>Bridgend</v>
          </cell>
          <cell r="D54" t="str">
            <v>S0809 : Asbestos Waste Transfer Station</v>
          </cell>
          <cell r="F54" t="str">
            <v>020602</v>
          </cell>
          <cell r="R54" t="str">
            <v>R03.05</v>
          </cell>
        </row>
        <row r="55">
          <cell r="B55" t="str">
            <v>Bridgnorth</v>
          </cell>
          <cell r="D55" t="str">
            <v>S0810 : Inert &amp; Excavation Waste TS</v>
          </cell>
          <cell r="F55" t="str">
            <v>020603</v>
          </cell>
          <cell r="R55" t="str">
            <v>R03.06</v>
          </cell>
        </row>
        <row r="56">
          <cell r="B56" t="str">
            <v>Brighton and Hove</v>
          </cell>
          <cell r="D56" t="str">
            <v>S0811 : Inert &amp; excavation Waste TS + treatment</v>
          </cell>
          <cell r="F56" t="str">
            <v>020699</v>
          </cell>
          <cell r="R56" t="str">
            <v>R03.07</v>
          </cell>
        </row>
        <row r="57">
          <cell r="B57" t="str">
            <v>Bristol, City of</v>
          </cell>
          <cell r="D57" t="str">
            <v>S0812 : Non-hazardous household waste amenity site</v>
          </cell>
          <cell r="F57" t="str">
            <v>020701</v>
          </cell>
          <cell r="R57" t="str">
            <v>R03.07.01</v>
          </cell>
        </row>
        <row r="58">
          <cell r="B58" t="str">
            <v>Broadland</v>
          </cell>
          <cell r="D58" t="str">
            <v>S0813 : Non-hazardous &amp; hazardous HWA Site</v>
          </cell>
          <cell r="F58" t="str">
            <v>020702</v>
          </cell>
          <cell r="R58" t="str">
            <v>R03.07.02</v>
          </cell>
        </row>
        <row r="59">
          <cell r="B59" t="str">
            <v>Bromley</v>
          </cell>
          <cell r="D59" t="str">
            <v>S0814 : Materials Recycling Facility</v>
          </cell>
          <cell r="F59" t="str">
            <v>020703</v>
          </cell>
          <cell r="R59" t="str">
            <v>R03.07.03</v>
          </cell>
        </row>
        <row r="60">
          <cell r="B60" t="str">
            <v>Bromsgrove</v>
          </cell>
          <cell r="D60" t="str">
            <v>S0815 : Materials Recycling Facility (no building)</v>
          </cell>
          <cell r="F60" t="str">
            <v>020704</v>
          </cell>
          <cell r="R60" t="str">
            <v>R03.10</v>
          </cell>
        </row>
        <row r="61">
          <cell r="B61" t="str">
            <v>Broxbourne</v>
          </cell>
          <cell r="D61" t="str">
            <v>S0816 : Composting in open windrows</v>
          </cell>
          <cell r="F61" t="str">
            <v>020705</v>
          </cell>
          <cell r="R61" t="str">
            <v>R04</v>
          </cell>
        </row>
        <row r="62">
          <cell r="B62" t="str">
            <v>Broxtowe</v>
          </cell>
          <cell r="D62" t="str">
            <v>S0817 : Composting in closed vessels</v>
          </cell>
          <cell r="F62" t="str">
            <v>020799</v>
          </cell>
          <cell r="R62" t="str">
            <v>R04.01</v>
          </cell>
        </row>
        <row r="63">
          <cell r="B63" t="str">
            <v>Buckinghamshire</v>
          </cell>
          <cell r="D63" t="str">
            <v>S0818 : Mechanical biological treatment</v>
          </cell>
          <cell r="F63" t="str">
            <v>030101</v>
          </cell>
          <cell r="R63" t="str">
            <v>R04.01.01</v>
          </cell>
        </row>
        <row r="64">
          <cell r="B64" t="str">
            <v>Burnley</v>
          </cell>
          <cell r="D64" t="str">
            <v>S0819 : Sewage sludge treatment</v>
          </cell>
          <cell r="F64" t="str">
            <v>030104</v>
          </cell>
          <cell r="R64" t="str">
            <v>R04.01.02</v>
          </cell>
        </row>
        <row r="65">
          <cell r="B65" t="str">
            <v>Bury</v>
          </cell>
          <cell r="D65" t="str">
            <v>S0820 : Vehicle depollution facility</v>
          </cell>
          <cell r="F65" t="str">
            <v>030105</v>
          </cell>
          <cell r="R65" t="str">
            <v>R04.02</v>
          </cell>
        </row>
        <row r="66">
          <cell r="B66" t="str">
            <v>Caerphilly</v>
          </cell>
          <cell r="D66" t="str">
            <v>S0821 : Metal recycling site</v>
          </cell>
          <cell r="F66" t="str">
            <v>030199</v>
          </cell>
          <cell r="R66" t="str">
            <v>R04.02.01</v>
          </cell>
        </row>
        <row r="67">
          <cell r="B67" t="str">
            <v>Caithness and Sutherland</v>
          </cell>
          <cell r="D67" t="str">
            <v>S0822 : Storage of furnace-ready scrap for recovery</v>
          </cell>
          <cell r="F67" t="str">
            <v>030201</v>
          </cell>
          <cell r="R67" t="str">
            <v>R04.02.02</v>
          </cell>
        </row>
        <row r="68">
          <cell r="B68" t="str">
            <v>Calderdale</v>
          </cell>
          <cell r="D68" t="str">
            <v>S0823 : WEEE treatment facility</v>
          </cell>
          <cell r="F68" t="str">
            <v>030202</v>
          </cell>
          <cell r="R68" t="str">
            <v>R04.02.03</v>
          </cell>
        </row>
        <row r="69">
          <cell r="B69" t="str">
            <v>Cambridge</v>
          </cell>
          <cell r="D69" t="str">
            <v>S0824 : Clinical Waste Transfer Station</v>
          </cell>
          <cell r="F69" t="str">
            <v>030203</v>
          </cell>
          <cell r="R69" t="str">
            <v>R04.03</v>
          </cell>
        </row>
        <row r="70">
          <cell r="B70" t="str">
            <v>Cambridgeshire</v>
          </cell>
          <cell r="D70" t="str">
            <v>S0825 : Clinical Waste Transfer Station + treatment</v>
          </cell>
          <cell r="F70" t="str">
            <v>030204</v>
          </cell>
          <cell r="R70" t="str">
            <v>R04.03.01</v>
          </cell>
        </row>
        <row r="71">
          <cell r="B71" t="str">
            <v>Camden</v>
          </cell>
          <cell r="D71" t="str">
            <v>S0826 : Animal carcass incinerator (Pet Crematorium)</v>
          </cell>
          <cell r="F71" t="str">
            <v>030205</v>
          </cell>
          <cell r="R71" t="str">
            <v>R04.03.02</v>
          </cell>
        </row>
        <row r="72">
          <cell r="B72" t="str">
            <v>Cannock Chase</v>
          </cell>
          <cell r="D72" t="str">
            <v>S0827 : Mobile Plant for remediation of land</v>
          </cell>
          <cell r="F72" t="str">
            <v>030299</v>
          </cell>
          <cell r="R72" t="str">
            <v>R04.04</v>
          </cell>
        </row>
        <row r="73">
          <cell r="B73" t="str">
            <v>Canterbury</v>
          </cell>
          <cell r="D73" t="str">
            <v>S0901: Pet Cemetery  </v>
          </cell>
          <cell r="F73" t="str">
            <v>030301</v>
          </cell>
          <cell r="R73" t="str">
            <v>R04.05</v>
          </cell>
        </row>
        <row r="74">
          <cell r="B74" t="str">
            <v>Caradon</v>
          </cell>
          <cell r="D74" t="str">
            <v>S0904: Combustion of Bio gas</v>
          </cell>
          <cell r="F74" t="str">
            <v>030302</v>
          </cell>
          <cell r="R74" t="str">
            <v>R04.05.01</v>
          </cell>
        </row>
        <row r="75">
          <cell r="B75" t="str">
            <v>Cardiff</v>
          </cell>
          <cell r="D75" t="str">
            <v>S0905: Inert and excavation WTS</v>
          </cell>
          <cell r="F75" t="str">
            <v>030305</v>
          </cell>
          <cell r="R75" t="str">
            <v>R04.05.02</v>
          </cell>
        </row>
        <row r="76">
          <cell r="B76" t="str">
            <v>Carlisle</v>
          </cell>
          <cell r="D76" t="str">
            <v xml:space="preserve">S0906: Inert and excavation WTS with treatment </v>
          </cell>
          <cell r="F76" t="str">
            <v>030307</v>
          </cell>
          <cell r="R76" t="str">
            <v>R04.06</v>
          </cell>
        </row>
        <row r="77">
          <cell r="B77" t="str">
            <v>Carmarthenshire</v>
          </cell>
          <cell r="D77" t="str">
            <v>S0907: Storage of furnace ready scrap metal for recovery</v>
          </cell>
          <cell r="F77" t="str">
            <v>030308</v>
          </cell>
          <cell r="R77" t="str">
            <v>R05</v>
          </cell>
        </row>
        <row r="78">
          <cell r="B78" t="str">
            <v>Carrick</v>
          </cell>
          <cell r="D78" t="str">
            <v>S0908 : Management of inert or extractive waste at mine</v>
          </cell>
          <cell r="F78" t="str">
            <v>030309</v>
          </cell>
          <cell r="R78" t="str">
            <v>R05.01</v>
          </cell>
        </row>
        <row r="79">
          <cell r="B79" t="str">
            <v>Carrickfergus</v>
          </cell>
          <cell r="D79" t="str">
            <v>SR2010 No4: Mobile plant for land spreading</v>
          </cell>
          <cell r="F79" t="str">
            <v>030310</v>
          </cell>
          <cell r="R79" t="str">
            <v>R05.01.01</v>
          </cell>
        </row>
        <row r="80">
          <cell r="B80" t="str">
            <v>Castle Morpeth</v>
          </cell>
          <cell r="D80" t="str">
            <v>SR2010 No5: Mobile plant for reclamation, restoration</v>
          </cell>
          <cell r="F80" t="str">
            <v>030311</v>
          </cell>
          <cell r="R80" t="str">
            <v>R05.02</v>
          </cell>
        </row>
        <row r="81">
          <cell r="B81" t="str">
            <v>Castle Point</v>
          </cell>
          <cell r="D81" t="str">
            <v>SR2010 No6: Mobile Plant for landspreading sewage sludge</v>
          </cell>
          <cell r="F81" t="str">
            <v>030399</v>
          </cell>
          <cell r="R81" t="str">
            <v>R05.03</v>
          </cell>
        </row>
        <row r="82">
          <cell r="B82" t="str">
            <v>Castlereagh</v>
          </cell>
          <cell r="D82" t="str">
            <v>SR2010 No7: Use of waste in construction &lt;50,000 tps</v>
          </cell>
          <cell r="F82" t="str">
            <v>040101</v>
          </cell>
          <cell r="R82" t="str">
            <v>R05.03.01</v>
          </cell>
        </row>
        <row r="83">
          <cell r="B83" t="str">
            <v>Central Bedfordshire</v>
          </cell>
          <cell r="D83" t="str">
            <v>SR2010 No8: Use of waste in construction &lt;100,000 tps</v>
          </cell>
          <cell r="F83" t="str">
            <v>040102</v>
          </cell>
          <cell r="R83" t="str">
            <v>R05.03.02</v>
          </cell>
        </row>
        <row r="84">
          <cell r="B84" t="str">
            <v>Central London</v>
          </cell>
          <cell r="D84" t="str">
            <v>SR2010 No9: Use of waste for reclamation etc &lt;50,000 tps</v>
          </cell>
          <cell r="F84" t="str">
            <v>040103</v>
          </cell>
          <cell r="R84" t="str">
            <v>R05.03.03</v>
          </cell>
        </row>
        <row r="85">
          <cell r="B85" t="str">
            <v>Ceredigion</v>
          </cell>
          <cell r="D85" t="str">
            <v>SR2010 No10: Use of waste for reclamation etc &lt;100,000 tps</v>
          </cell>
          <cell r="F85" t="str">
            <v>040104</v>
          </cell>
          <cell r="R85" t="str">
            <v>R05.03.04</v>
          </cell>
        </row>
        <row r="86">
          <cell r="B86" t="str">
            <v>Charnwood</v>
          </cell>
          <cell r="D86" t="str">
            <v>SR2010 No11: Mobile plant treatment for soil &lt;75,000 tpd</v>
          </cell>
          <cell r="F86" t="str">
            <v>040105</v>
          </cell>
          <cell r="R86" t="str">
            <v>R05.03.05</v>
          </cell>
        </row>
        <row r="87">
          <cell r="B87" t="str">
            <v>Chelmsford</v>
          </cell>
          <cell r="D87" t="str">
            <v>SR2010 No12: Treatment of waste to produce soil &lt;75,000 tpy</v>
          </cell>
          <cell r="F87" t="str">
            <v>040106</v>
          </cell>
          <cell r="R87" t="str">
            <v>R05.04</v>
          </cell>
        </row>
        <row r="88">
          <cell r="B88" t="str">
            <v>Cheltenham</v>
          </cell>
          <cell r="D88" t="str">
            <v>SR2010 No13: Use of waste to manufacture timber &lt;75,000 tpy</v>
          </cell>
          <cell r="F88" t="str">
            <v>040107</v>
          </cell>
          <cell r="R88" t="str">
            <v>R05.05</v>
          </cell>
        </row>
        <row r="89">
          <cell r="B89" t="str">
            <v>Cherwell</v>
          </cell>
          <cell r="D89" t="str">
            <v>SR2010 No14: Composting biodegradable waste &lt;500 total</v>
          </cell>
          <cell r="F89" t="str">
            <v>040108</v>
          </cell>
          <cell r="R89" t="str">
            <v>R05.05.01</v>
          </cell>
        </row>
        <row r="90">
          <cell r="B90" t="str">
            <v>Cheshire</v>
          </cell>
          <cell r="D90" t="str">
            <v>SR2010 No15: Anaerobic digestion facility &lt;75,000 tpy</v>
          </cell>
          <cell r="F90" t="str">
            <v>040109</v>
          </cell>
          <cell r="R90" t="str">
            <v>R05.05.02</v>
          </cell>
        </row>
        <row r="91">
          <cell r="B91" t="str">
            <v>Cheshire East</v>
          </cell>
          <cell r="D91" t="str">
            <v>SR2010 No16: On-farm anaerobic digestion &lt;75,000 tpy</v>
          </cell>
          <cell r="F91" t="str">
            <v>040199</v>
          </cell>
          <cell r="R91" t="str">
            <v>R05.06</v>
          </cell>
        </row>
        <row r="92">
          <cell r="B92" t="str">
            <v>Cheshire West and Chester</v>
          </cell>
          <cell r="D92" t="str">
            <v>SR2010 No17: Storage of anaerobic digestate &lt;75,000 total</v>
          </cell>
          <cell r="F92" t="str">
            <v>040209</v>
          </cell>
          <cell r="R92" t="str">
            <v>R05.06.01</v>
          </cell>
        </row>
        <row r="93">
          <cell r="B93" t="str">
            <v>Chester</v>
          </cell>
          <cell r="D93" t="str">
            <v>SR2010 No18: Dredgings for recovery &lt;125,000 m3 total</v>
          </cell>
          <cell r="F93" t="str">
            <v>040210</v>
          </cell>
          <cell r="R93" t="str">
            <v>R05.06.02</v>
          </cell>
        </row>
        <row r="94">
          <cell r="B94" t="str">
            <v>Chesterfield</v>
          </cell>
          <cell r="D94" t="str">
            <v>SR2011 No1: Composting biodegradable waste &lt;500 tonnes total</v>
          </cell>
          <cell r="F94" t="str">
            <v>040214</v>
          </cell>
          <cell r="R94" t="str">
            <v>R05.07</v>
          </cell>
        </row>
        <row r="95">
          <cell r="B95" t="str">
            <v>Chester-le-Street</v>
          </cell>
          <cell r="D95" t="str">
            <v>SR2011 No2: Metal Recycling Site &lt;25000 tps</v>
          </cell>
          <cell r="F95" t="str">
            <v>040215</v>
          </cell>
          <cell r="R95" t="str">
            <v>R05.07.01</v>
          </cell>
        </row>
        <row r="96">
          <cell r="B96" t="str">
            <v>Chichester</v>
          </cell>
          <cell r="D96" t="str">
            <v>SR2011 No3: Vehicle Depollution Facility &lt;5000 tps</v>
          </cell>
          <cell r="F96" t="str">
            <v>040216</v>
          </cell>
          <cell r="R96" t="str">
            <v>R05.07.02</v>
          </cell>
        </row>
        <row r="97">
          <cell r="B97" t="str">
            <v>Chiltern</v>
          </cell>
          <cell r="D97" t="str">
            <v>SR2011 No4: Treatment of waste wood &lt;75000 tps</v>
          </cell>
          <cell r="F97" t="str">
            <v>040217</v>
          </cell>
          <cell r="R97" t="str">
            <v>R05.07.03</v>
          </cell>
        </row>
        <row r="98">
          <cell r="B98" t="str">
            <v>Chorley</v>
          </cell>
          <cell r="D98" t="str">
            <v>S1203 : Composting in closed systems</v>
          </cell>
          <cell r="F98" t="str">
            <v>040219</v>
          </cell>
          <cell r="R98" t="str">
            <v>R05.07.04</v>
          </cell>
        </row>
        <row r="99">
          <cell r="B99" t="str">
            <v>Christchurch</v>
          </cell>
          <cell r="D99" t="str">
            <v>S1207 : Composting in open systems</v>
          </cell>
          <cell r="F99" t="str">
            <v>040220</v>
          </cell>
          <cell r="R99" t="str">
            <v>R05.07.05</v>
          </cell>
        </row>
        <row r="100">
          <cell r="B100" t="str">
            <v>City of London</v>
          </cell>
          <cell r="D100" t="str">
            <v>S1210 : On-farm anaerobic digestion using farm wastes only</v>
          </cell>
          <cell r="F100" t="str">
            <v>040221</v>
          </cell>
          <cell r="R100" t="str">
            <v>R05.07.06</v>
          </cell>
        </row>
        <row r="101">
          <cell r="B101" t="str">
            <v>Clackmannanshire</v>
          </cell>
          <cell r="D101" t="str">
            <v>S1212 : Anaerobic digestion facility inc use of biogas</v>
          </cell>
          <cell r="F101" t="str">
            <v>040222</v>
          </cell>
          <cell r="R101" t="str">
            <v>R05.07.07</v>
          </cell>
        </row>
        <row r="102">
          <cell r="B102" t="str">
            <v>Colchester</v>
          </cell>
          <cell r="D102" t="str">
            <v>S1214 : Metal recycling, vehicle storage, depollution</v>
          </cell>
          <cell r="F102" t="str">
            <v>040299</v>
          </cell>
          <cell r="R102" t="str">
            <v>R05.08</v>
          </cell>
        </row>
        <row r="103">
          <cell r="B103" t="str">
            <v>Coleraine</v>
          </cell>
          <cell r="D103" t="str">
            <v>S1215 : Storage of electrical insulating oils</v>
          </cell>
          <cell r="F103" t="str">
            <v>050102</v>
          </cell>
          <cell r="R103" t="str">
            <v>R06</v>
          </cell>
        </row>
        <row r="104">
          <cell r="B104" t="str">
            <v>Congleton</v>
          </cell>
          <cell r="F104" t="str">
            <v>050103</v>
          </cell>
          <cell r="R104" t="str">
            <v>R07</v>
          </cell>
        </row>
        <row r="105">
          <cell r="B105" t="str">
            <v>Conwy</v>
          </cell>
          <cell r="F105" t="str">
            <v>050104</v>
          </cell>
          <cell r="R105" t="str">
            <v>R08</v>
          </cell>
        </row>
        <row r="106">
          <cell r="B106" t="str">
            <v>Cookstown</v>
          </cell>
          <cell r="F106" t="str">
            <v>050105</v>
          </cell>
          <cell r="R106" t="str">
            <v>R09</v>
          </cell>
        </row>
        <row r="107">
          <cell r="B107" t="str">
            <v>Copeland</v>
          </cell>
          <cell r="F107" t="str">
            <v>050106</v>
          </cell>
          <cell r="R107" t="str">
            <v>R10</v>
          </cell>
        </row>
        <row r="108">
          <cell r="B108" t="str">
            <v>Corby</v>
          </cell>
          <cell r="F108" t="str">
            <v>050107</v>
          </cell>
          <cell r="R108" t="str">
            <v>R10.01</v>
          </cell>
        </row>
        <row r="109">
          <cell r="B109" t="str">
            <v>Cornwall</v>
          </cell>
          <cell r="F109" t="str">
            <v>050108</v>
          </cell>
          <cell r="R109" t="str">
            <v>R10.02</v>
          </cell>
        </row>
        <row r="110">
          <cell r="B110" t="str">
            <v>Cornwall</v>
          </cell>
          <cell r="F110" t="str">
            <v>050109</v>
          </cell>
          <cell r="R110" t="str">
            <v>R11</v>
          </cell>
        </row>
        <row r="111">
          <cell r="B111" t="str">
            <v>Cotswold</v>
          </cell>
          <cell r="F111" t="str">
            <v>050110</v>
          </cell>
          <cell r="R111" t="str">
            <v>R12</v>
          </cell>
        </row>
        <row r="112">
          <cell r="B112" t="str">
            <v>County Durham</v>
          </cell>
          <cell r="F112" t="str">
            <v>050111</v>
          </cell>
          <cell r="R112" t="str">
            <v>R13</v>
          </cell>
        </row>
        <row r="113">
          <cell r="B113" t="str">
            <v>Coventry</v>
          </cell>
          <cell r="F113" t="str">
            <v>050112</v>
          </cell>
        </row>
        <row r="114">
          <cell r="B114" t="str">
            <v>Craigavon</v>
          </cell>
          <cell r="F114" t="str">
            <v>050113</v>
          </cell>
        </row>
        <row r="115">
          <cell r="B115" t="str">
            <v>Craven</v>
          </cell>
          <cell r="F115" t="str">
            <v>050114</v>
          </cell>
        </row>
        <row r="116">
          <cell r="B116" t="str">
            <v>Crawley</v>
          </cell>
          <cell r="F116" t="str">
            <v>050115</v>
          </cell>
        </row>
        <row r="117">
          <cell r="B117" t="str">
            <v>Crewe and Nantwich</v>
          </cell>
          <cell r="F117" t="str">
            <v>050116</v>
          </cell>
        </row>
        <row r="118">
          <cell r="B118" t="str">
            <v>Croydon</v>
          </cell>
          <cell r="F118" t="str">
            <v>050117</v>
          </cell>
        </row>
        <row r="119">
          <cell r="B119" t="str">
            <v>Cumbria</v>
          </cell>
          <cell r="F119" t="str">
            <v>050199</v>
          </cell>
        </row>
        <row r="120">
          <cell r="B120" t="str">
            <v>Dacorum</v>
          </cell>
          <cell r="F120" t="str">
            <v>050601</v>
          </cell>
        </row>
        <row r="121">
          <cell r="B121" t="str">
            <v>Darlington</v>
          </cell>
          <cell r="F121" t="str">
            <v>050603</v>
          </cell>
        </row>
        <row r="122">
          <cell r="B122" t="str">
            <v>Dartford</v>
          </cell>
          <cell r="F122" t="str">
            <v>050604</v>
          </cell>
        </row>
        <row r="123">
          <cell r="B123" t="str">
            <v>Daventry</v>
          </cell>
          <cell r="F123" t="str">
            <v>050699</v>
          </cell>
        </row>
        <row r="124">
          <cell r="B124" t="str">
            <v>Denbighshire</v>
          </cell>
          <cell r="F124" t="str">
            <v>050701</v>
          </cell>
        </row>
        <row r="125">
          <cell r="B125" t="str">
            <v>Derby</v>
          </cell>
          <cell r="F125" t="str">
            <v>050702</v>
          </cell>
        </row>
        <row r="126">
          <cell r="B126" t="str">
            <v>Derbyshire</v>
          </cell>
          <cell r="F126" t="str">
            <v>050799</v>
          </cell>
        </row>
        <row r="127">
          <cell r="B127" t="str">
            <v>Derbyshire Dales</v>
          </cell>
          <cell r="F127" t="str">
            <v>060101</v>
          </cell>
        </row>
        <row r="128">
          <cell r="B128" t="str">
            <v>Derry</v>
          </cell>
          <cell r="F128" t="str">
            <v>060102</v>
          </cell>
        </row>
        <row r="129">
          <cell r="B129" t="str">
            <v>Derwentside</v>
          </cell>
          <cell r="F129" t="str">
            <v>060103</v>
          </cell>
        </row>
        <row r="130">
          <cell r="B130" t="str">
            <v>Devon</v>
          </cell>
          <cell r="F130" t="str">
            <v>060104</v>
          </cell>
        </row>
        <row r="131">
          <cell r="B131" t="str">
            <v>Doncaster</v>
          </cell>
          <cell r="F131" t="str">
            <v>060105</v>
          </cell>
        </row>
        <row r="132">
          <cell r="B132" t="str">
            <v>Dorset</v>
          </cell>
          <cell r="F132" t="str">
            <v>060106</v>
          </cell>
        </row>
        <row r="133">
          <cell r="B133" t="str">
            <v>Dover</v>
          </cell>
          <cell r="F133" t="str">
            <v>060199</v>
          </cell>
        </row>
        <row r="134">
          <cell r="B134" t="str">
            <v>Down</v>
          </cell>
          <cell r="F134" t="str">
            <v>060201</v>
          </cell>
        </row>
        <row r="135">
          <cell r="B135" t="str">
            <v>Dudley</v>
          </cell>
          <cell r="F135" t="str">
            <v>060203</v>
          </cell>
        </row>
        <row r="136">
          <cell r="B136" t="str">
            <v>Dumfries and Galloway</v>
          </cell>
          <cell r="F136" t="str">
            <v>060204</v>
          </cell>
        </row>
        <row r="137">
          <cell r="B137" t="str">
            <v>Dundee City</v>
          </cell>
          <cell r="F137" t="str">
            <v>060205</v>
          </cell>
        </row>
        <row r="138">
          <cell r="B138" t="str">
            <v>Dungannon</v>
          </cell>
          <cell r="F138" t="str">
            <v>060299</v>
          </cell>
        </row>
        <row r="139">
          <cell r="B139" t="str">
            <v>Durham</v>
          </cell>
          <cell r="F139" t="str">
            <v>060311</v>
          </cell>
        </row>
        <row r="140">
          <cell r="B140" t="str">
            <v>Ealing</v>
          </cell>
          <cell r="F140" t="str">
            <v>060313</v>
          </cell>
        </row>
        <row r="141">
          <cell r="B141" t="str">
            <v>Easington</v>
          </cell>
          <cell r="F141" t="str">
            <v>060314</v>
          </cell>
        </row>
        <row r="142">
          <cell r="B142" t="str">
            <v>East Ayrshire</v>
          </cell>
          <cell r="F142" t="str">
            <v>060315</v>
          </cell>
        </row>
        <row r="143">
          <cell r="B143" t="str">
            <v>East Cambridgeshire</v>
          </cell>
          <cell r="F143" t="str">
            <v>060316</v>
          </cell>
        </row>
        <row r="144">
          <cell r="B144" t="str">
            <v>East Devon</v>
          </cell>
          <cell r="F144" t="str">
            <v>060399</v>
          </cell>
        </row>
        <row r="145">
          <cell r="B145" t="str">
            <v>East Dorset</v>
          </cell>
          <cell r="F145" t="str">
            <v>060403</v>
          </cell>
        </row>
        <row r="146">
          <cell r="B146" t="str">
            <v>East Dunbartonshire</v>
          </cell>
          <cell r="F146" t="str">
            <v>060404</v>
          </cell>
        </row>
        <row r="147">
          <cell r="B147" t="str">
            <v>East Hampshire</v>
          </cell>
          <cell r="F147" t="str">
            <v>060405</v>
          </cell>
        </row>
        <row r="148">
          <cell r="B148" t="str">
            <v>East Hertfordshire</v>
          </cell>
          <cell r="F148" t="str">
            <v>060499</v>
          </cell>
        </row>
        <row r="149">
          <cell r="B149" t="str">
            <v>East Lindsey</v>
          </cell>
          <cell r="F149" t="str">
            <v>060502</v>
          </cell>
        </row>
        <row r="150">
          <cell r="B150" t="str">
            <v>East Lothian</v>
          </cell>
          <cell r="F150" t="str">
            <v>060503</v>
          </cell>
        </row>
        <row r="151">
          <cell r="B151" t="str">
            <v>East Midlands</v>
          </cell>
          <cell r="F151" t="str">
            <v>060602</v>
          </cell>
        </row>
        <row r="152">
          <cell r="B152" t="str">
            <v>East Northamptonshire</v>
          </cell>
          <cell r="F152" t="str">
            <v>060603</v>
          </cell>
        </row>
        <row r="153">
          <cell r="B153" t="str">
            <v>East of England</v>
          </cell>
          <cell r="F153" t="str">
            <v>060699</v>
          </cell>
        </row>
        <row r="154">
          <cell r="B154" t="str">
            <v>East Renfrewshire</v>
          </cell>
          <cell r="F154" t="str">
            <v>060701</v>
          </cell>
        </row>
        <row r="155">
          <cell r="B155" t="str">
            <v>East Riding of Yorkshire</v>
          </cell>
          <cell r="F155" t="str">
            <v>060702</v>
          </cell>
        </row>
        <row r="156">
          <cell r="B156" t="str">
            <v>East Staffordshire</v>
          </cell>
          <cell r="F156" t="str">
            <v>060703</v>
          </cell>
        </row>
        <row r="157">
          <cell r="B157" t="str">
            <v>East Sussex</v>
          </cell>
          <cell r="F157" t="str">
            <v>060704</v>
          </cell>
        </row>
        <row r="158">
          <cell r="B158" t="str">
            <v>Eastbourne</v>
          </cell>
          <cell r="F158" t="str">
            <v>060799</v>
          </cell>
        </row>
        <row r="159">
          <cell r="B159" t="str">
            <v>Eastleigh</v>
          </cell>
          <cell r="F159" t="str">
            <v>060802</v>
          </cell>
        </row>
        <row r="160">
          <cell r="B160" t="str">
            <v>Eden</v>
          </cell>
          <cell r="F160" t="str">
            <v>060899</v>
          </cell>
        </row>
        <row r="161">
          <cell r="B161" t="str">
            <v>Edinburgh, City of</v>
          </cell>
          <cell r="F161" t="str">
            <v>060902</v>
          </cell>
        </row>
        <row r="162">
          <cell r="B162" t="str">
            <v>Eilean Siar (Western Isles)</v>
          </cell>
          <cell r="F162" t="str">
            <v>060903</v>
          </cell>
        </row>
        <row r="163">
          <cell r="B163" t="str">
            <v>Ellesmere Port &amp; Neston</v>
          </cell>
          <cell r="F163" t="str">
            <v>060904</v>
          </cell>
        </row>
        <row r="164">
          <cell r="B164" t="str">
            <v>Elmbridge</v>
          </cell>
          <cell r="F164" t="str">
            <v>060999</v>
          </cell>
        </row>
        <row r="165">
          <cell r="B165" t="str">
            <v>Enfield</v>
          </cell>
          <cell r="F165" t="str">
            <v>061002</v>
          </cell>
        </row>
        <row r="166">
          <cell r="B166" t="str">
            <v>Epping Forest</v>
          </cell>
          <cell r="F166" t="str">
            <v>061099</v>
          </cell>
        </row>
        <row r="167">
          <cell r="B167" t="str">
            <v>Epsom and Ewell</v>
          </cell>
          <cell r="F167" t="str">
            <v>061101</v>
          </cell>
        </row>
        <row r="168">
          <cell r="B168" t="str">
            <v>Erewash</v>
          </cell>
          <cell r="F168" t="str">
            <v>061199</v>
          </cell>
        </row>
        <row r="169">
          <cell r="B169" t="str">
            <v>Essex</v>
          </cell>
          <cell r="F169" t="str">
            <v>061301</v>
          </cell>
        </row>
        <row r="170">
          <cell r="B170" t="str">
            <v>Exeter</v>
          </cell>
          <cell r="F170" t="str">
            <v>061302</v>
          </cell>
        </row>
        <row r="171">
          <cell r="B171" t="str">
            <v>Falkirk</v>
          </cell>
          <cell r="F171" t="str">
            <v>061303</v>
          </cell>
        </row>
        <row r="172">
          <cell r="B172" t="str">
            <v>Fareham</v>
          </cell>
          <cell r="F172" t="str">
            <v>061304</v>
          </cell>
        </row>
        <row r="173">
          <cell r="B173" t="str">
            <v>Fenland</v>
          </cell>
          <cell r="F173" t="str">
            <v>061305</v>
          </cell>
        </row>
        <row r="174">
          <cell r="B174" t="str">
            <v>Fermanagh</v>
          </cell>
          <cell r="F174" t="str">
            <v>061399</v>
          </cell>
        </row>
        <row r="175">
          <cell r="B175" t="str">
            <v>Fife</v>
          </cell>
          <cell r="F175" t="str">
            <v>070101</v>
          </cell>
        </row>
        <row r="176">
          <cell r="B176" t="str">
            <v>Flintshire</v>
          </cell>
          <cell r="F176" t="str">
            <v>070103</v>
          </cell>
        </row>
        <row r="177">
          <cell r="B177" t="str">
            <v>Forest Heath</v>
          </cell>
          <cell r="F177" t="str">
            <v>070104</v>
          </cell>
        </row>
        <row r="178">
          <cell r="B178" t="str">
            <v>Forest of Dean</v>
          </cell>
          <cell r="F178" t="str">
            <v>070107</v>
          </cell>
        </row>
        <row r="179">
          <cell r="B179" t="str">
            <v>Fylde</v>
          </cell>
          <cell r="F179" t="str">
            <v>070108</v>
          </cell>
        </row>
        <row r="180">
          <cell r="B180" t="str">
            <v>Gateshead</v>
          </cell>
          <cell r="F180" t="str">
            <v>070109</v>
          </cell>
        </row>
        <row r="181">
          <cell r="B181" t="str">
            <v>Gedling</v>
          </cell>
          <cell r="F181" t="str">
            <v>070110</v>
          </cell>
        </row>
        <row r="182">
          <cell r="B182" t="str">
            <v>Glasgow City</v>
          </cell>
          <cell r="F182" t="str">
            <v>070111</v>
          </cell>
        </row>
        <row r="183">
          <cell r="B183" t="str">
            <v>Gloucester</v>
          </cell>
          <cell r="F183" t="str">
            <v>070112</v>
          </cell>
        </row>
        <row r="184">
          <cell r="B184" t="str">
            <v>Gloucestershire</v>
          </cell>
          <cell r="F184" t="str">
            <v>070199</v>
          </cell>
        </row>
        <row r="185">
          <cell r="B185" t="str">
            <v>Gosport</v>
          </cell>
          <cell r="F185" t="str">
            <v>070201</v>
          </cell>
        </row>
        <row r="186">
          <cell r="B186" t="str">
            <v>Gravesham</v>
          </cell>
          <cell r="F186" t="str">
            <v>070203</v>
          </cell>
        </row>
        <row r="187">
          <cell r="B187" t="str">
            <v>Great Yarmouth</v>
          </cell>
          <cell r="F187" t="str">
            <v>070204</v>
          </cell>
        </row>
        <row r="188">
          <cell r="B188" t="str">
            <v>Greater London</v>
          </cell>
          <cell r="F188" t="str">
            <v>070207</v>
          </cell>
        </row>
        <row r="189">
          <cell r="B189" t="str">
            <v>Greenwich</v>
          </cell>
          <cell r="F189" t="str">
            <v>070208</v>
          </cell>
        </row>
        <row r="190">
          <cell r="B190" t="str">
            <v>Guildford</v>
          </cell>
          <cell r="F190" t="str">
            <v>070209</v>
          </cell>
        </row>
        <row r="191">
          <cell r="B191" t="str">
            <v>Gwynedd</v>
          </cell>
          <cell r="F191" t="str">
            <v>070210</v>
          </cell>
        </row>
        <row r="192">
          <cell r="B192" t="str">
            <v>Hackney</v>
          </cell>
          <cell r="F192" t="str">
            <v>070211</v>
          </cell>
        </row>
        <row r="193">
          <cell r="B193" t="str">
            <v>Halton</v>
          </cell>
          <cell r="F193" t="str">
            <v>070212</v>
          </cell>
        </row>
        <row r="194">
          <cell r="B194" t="str">
            <v>Hambleton</v>
          </cell>
          <cell r="F194" t="str">
            <v>070213</v>
          </cell>
        </row>
        <row r="195">
          <cell r="B195" t="str">
            <v>Hammersmith and Fulham</v>
          </cell>
          <cell r="F195" t="str">
            <v>070214</v>
          </cell>
        </row>
        <row r="196">
          <cell r="B196" t="str">
            <v>Hampshire</v>
          </cell>
          <cell r="F196" t="str">
            <v>070215</v>
          </cell>
        </row>
        <row r="197">
          <cell r="B197" t="str">
            <v>Harborough</v>
          </cell>
          <cell r="F197" t="str">
            <v>070216</v>
          </cell>
        </row>
        <row r="198">
          <cell r="B198" t="str">
            <v>Haringey</v>
          </cell>
          <cell r="F198" t="str">
            <v>070217</v>
          </cell>
        </row>
        <row r="199">
          <cell r="B199" t="str">
            <v>Harlow</v>
          </cell>
          <cell r="F199" t="str">
            <v>070299</v>
          </cell>
        </row>
        <row r="200">
          <cell r="B200" t="str">
            <v>Harrogate</v>
          </cell>
          <cell r="F200" t="str">
            <v>070301</v>
          </cell>
        </row>
        <row r="201">
          <cell r="B201" t="str">
            <v>Harrow</v>
          </cell>
          <cell r="F201" t="str">
            <v>070303</v>
          </cell>
        </row>
        <row r="202">
          <cell r="B202" t="str">
            <v>Hart</v>
          </cell>
          <cell r="F202" t="str">
            <v>070304</v>
          </cell>
        </row>
        <row r="203">
          <cell r="B203" t="str">
            <v>Hartlepool</v>
          </cell>
          <cell r="F203" t="str">
            <v>070307</v>
          </cell>
        </row>
        <row r="204">
          <cell r="B204" t="str">
            <v>Hastings</v>
          </cell>
          <cell r="F204" t="str">
            <v>070308</v>
          </cell>
        </row>
        <row r="205">
          <cell r="B205" t="str">
            <v>Havant</v>
          </cell>
          <cell r="F205" t="str">
            <v>070309</v>
          </cell>
        </row>
        <row r="206">
          <cell r="B206" t="str">
            <v>Havering</v>
          </cell>
          <cell r="F206" t="str">
            <v>070310</v>
          </cell>
        </row>
        <row r="207">
          <cell r="B207" t="str">
            <v>Helensburgh and Lomond</v>
          </cell>
          <cell r="F207" t="str">
            <v>070311</v>
          </cell>
        </row>
        <row r="208">
          <cell r="B208" t="str">
            <v>Herefordshire, The County of</v>
          </cell>
          <cell r="F208" t="str">
            <v>070312</v>
          </cell>
        </row>
        <row r="209">
          <cell r="B209" t="str">
            <v>Hertfordshire</v>
          </cell>
          <cell r="F209" t="str">
            <v>070399</v>
          </cell>
        </row>
        <row r="210">
          <cell r="B210" t="str">
            <v>Hertsmere</v>
          </cell>
          <cell r="F210" t="str">
            <v>070401</v>
          </cell>
        </row>
        <row r="211">
          <cell r="B211" t="str">
            <v>High Peak</v>
          </cell>
          <cell r="F211" t="str">
            <v>070403</v>
          </cell>
        </row>
        <row r="212">
          <cell r="B212" t="str">
            <v>Highland</v>
          </cell>
          <cell r="F212" t="str">
            <v>070404</v>
          </cell>
        </row>
        <row r="213">
          <cell r="B213" t="str">
            <v>Hillingdon</v>
          </cell>
          <cell r="F213" t="str">
            <v>070407</v>
          </cell>
        </row>
        <row r="214">
          <cell r="B214" t="str">
            <v>Hinckley and Bosworth</v>
          </cell>
          <cell r="F214" t="str">
            <v>070408</v>
          </cell>
        </row>
        <row r="215">
          <cell r="B215" t="str">
            <v>Horsham</v>
          </cell>
          <cell r="F215" t="str">
            <v>070409</v>
          </cell>
        </row>
        <row r="216">
          <cell r="B216" t="str">
            <v>Hounslow</v>
          </cell>
          <cell r="F216" t="str">
            <v>070410</v>
          </cell>
        </row>
        <row r="217">
          <cell r="B217" t="str">
            <v>Huntingdonshire</v>
          </cell>
          <cell r="F217" t="str">
            <v>070411</v>
          </cell>
        </row>
        <row r="218">
          <cell r="B218" t="str">
            <v>Hyndburn</v>
          </cell>
          <cell r="F218" t="str">
            <v>070412</v>
          </cell>
        </row>
        <row r="219">
          <cell r="B219" t="str">
            <v>Inverclyde</v>
          </cell>
          <cell r="F219" t="str">
            <v>070413</v>
          </cell>
        </row>
        <row r="220">
          <cell r="B220" t="str">
            <v>Inverness and Nairn</v>
          </cell>
          <cell r="F220" t="str">
            <v>070499</v>
          </cell>
        </row>
        <row r="221">
          <cell r="B221" t="str">
            <v>Ipswich</v>
          </cell>
          <cell r="F221" t="str">
            <v>070501</v>
          </cell>
        </row>
        <row r="222">
          <cell r="B222" t="str">
            <v>Isle of Anglesey</v>
          </cell>
          <cell r="F222" t="str">
            <v>070503</v>
          </cell>
        </row>
        <row r="223">
          <cell r="B223" t="str">
            <v>Isle of Wight</v>
          </cell>
          <cell r="F223" t="str">
            <v>070504</v>
          </cell>
        </row>
        <row r="224">
          <cell r="B224" t="str">
            <v>Isles of Scilly</v>
          </cell>
          <cell r="F224" t="str">
            <v>070507</v>
          </cell>
        </row>
        <row r="225">
          <cell r="B225" t="str">
            <v>Islington</v>
          </cell>
          <cell r="F225" t="str">
            <v>070508</v>
          </cell>
        </row>
        <row r="226">
          <cell r="B226" t="str">
            <v>Kennet</v>
          </cell>
          <cell r="F226" t="str">
            <v>070509</v>
          </cell>
        </row>
        <row r="227">
          <cell r="B227" t="str">
            <v>Kensington and Chelsea</v>
          </cell>
          <cell r="F227" t="str">
            <v>070510</v>
          </cell>
        </row>
        <row r="228">
          <cell r="B228" t="str">
            <v>Kent</v>
          </cell>
          <cell r="F228" t="str">
            <v>070511</v>
          </cell>
        </row>
        <row r="229">
          <cell r="B229" t="str">
            <v>Kerrier</v>
          </cell>
          <cell r="F229" t="str">
            <v>070512</v>
          </cell>
        </row>
        <row r="230">
          <cell r="B230" t="str">
            <v>Kettering</v>
          </cell>
          <cell r="F230" t="str">
            <v>070513</v>
          </cell>
        </row>
        <row r="231">
          <cell r="B231" t="str">
            <v>King's Lynn and West Norfolk</v>
          </cell>
          <cell r="F231" t="str">
            <v>070514</v>
          </cell>
        </row>
        <row r="232">
          <cell r="B232" t="str">
            <v>Kingston upon Hull, City of</v>
          </cell>
          <cell r="F232" t="str">
            <v>070599</v>
          </cell>
        </row>
        <row r="233">
          <cell r="B233" t="str">
            <v>Kingston upon Thames</v>
          </cell>
          <cell r="F233" t="str">
            <v>070601</v>
          </cell>
        </row>
        <row r="234">
          <cell r="B234" t="str">
            <v>Kirklees</v>
          </cell>
          <cell r="F234" t="str">
            <v>070603</v>
          </cell>
        </row>
        <row r="235">
          <cell r="B235" t="str">
            <v>Knowsley</v>
          </cell>
          <cell r="F235" t="str">
            <v>070604</v>
          </cell>
        </row>
        <row r="236">
          <cell r="B236" t="str">
            <v>Lambeth</v>
          </cell>
          <cell r="F236" t="str">
            <v>070607</v>
          </cell>
        </row>
        <row r="237">
          <cell r="B237" t="str">
            <v>Lancashire</v>
          </cell>
          <cell r="F237" t="str">
            <v>070608</v>
          </cell>
        </row>
        <row r="238">
          <cell r="B238" t="str">
            <v>Lancaster</v>
          </cell>
          <cell r="F238" t="str">
            <v>070609</v>
          </cell>
        </row>
        <row r="239">
          <cell r="B239" t="str">
            <v>Larne</v>
          </cell>
          <cell r="F239" t="str">
            <v>070610</v>
          </cell>
        </row>
        <row r="240">
          <cell r="B240" t="str">
            <v>Leeds</v>
          </cell>
          <cell r="F240" t="str">
            <v>070611</v>
          </cell>
        </row>
        <row r="241">
          <cell r="B241" t="str">
            <v>Leicester</v>
          </cell>
          <cell r="F241" t="str">
            <v>070612</v>
          </cell>
        </row>
        <row r="242">
          <cell r="B242" t="str">
            <v>Leicestershire</v>
          </cell>
          <cell r="F242" t="str">
            <v>070699</v>
          </cell>
        </row>
        <row r="243">
          <cell r="B243" t="str">
            <v>Lewes</v>
          </cell>
          <cell r="F243" t="str">
            <v>070701</v>
          </cell>
        </row>
        <row r="244">
          <cell r="B244" t="str">
            <v>Lewisham</v>
          </cell>
          <cell r="F244" t="str">
            <v>070703</v>
          </cell>
        </row>
        <row r="245">
          <cell r="B245" t="str">
            <v>Lichfield</v>
          </cell>
          <cell r="F245" t="str">
            <v>070704</v>
          </cell>
        </row>
        <row r="246">
          <cell r="B246" t="str">
            <v>Limavady</v>
          </cell>
          <cell r="F246" t="str">
            <v>070707</v>
          </cell>
        </row>
        <row r="247">
          <cell r="B247" t="str">
            <v>Lincoln</v>
          </cell>
          <cell r="F247" t="str">
            <v>070708</v>
          </cell>
        </row>
        <row r="248">
          <cell r="B248" t="str">
            <v>Lincolnshire</v>
          </cell>
          <cell r="F248" t="str">
            <v>070709</v>
          </cell>
        </row>
        <row r="249">
          <cell r="B249" t="str">
            <v>Lisburn</v>
          </cell>
          <cell r="F249" t="str">
            <v>070710</v>
          </cell>
        </row>
        <row r="250">
          <cell r="B250" t="str">
            <v>Liverpool</v>
          </cell>
          <cell r="F250" t="str">
            <v>070711</v>
          </cell>
        </row>
        <row r="251">
          <cell r="B251" t="str">
            <v>Lochaber</v>
          </cell>
          <cell r="F251" t="str">
            <v>070712</v>
          </cell>
        </row>
        <row r="252">
          <cell r="B252" t="str">
            <v>London</v>
          </cell>
          <cell r="F252" t="str">
            <v>070799</v>
          </cell>
        </row>
        <row r="253">
          <cell r="B253" t="str">
            <v>Luton</v>
          </cell>
          <cell r="F253" t="str">
            <v>080111</v>
          </cell>
        </row>
        <row r="254">
          <cell r="B254" t="str">
            <v>Macclesfield</v>
          </cell>
          <cell r="F254" t="str">
            <v>080112</v>
          </cell>
        </row>
        <row r="255">
          <cell r="B255" t="str">
            <v>Magherafelt</v>
          </cell>
          <cell r="F255" t="str">
            <v>080113</v>
          </cell>
        </row>
        <row r="256">
          <cell r="B256" t="str">
            <v>Maidstone</v>
          </cell>
          <cell r="F256" t="str">
            <v>080114</v>
          </cell>
        </row>
        <row r="257">
          <cell r="B257" t="str">
            <v>Maldon</v>
          </cell>
          <cell r="F257" t="str">
            <v>080115</v>
          </cell>
        </row>
        <row r="258">
          <cell r="B258" t="str">
            <v>Malvern Hills</v>
          </cell>
          <cell r="F258" t="str">
            <v>080116</v>
          </cell>
        </row>
        <row r="259">
          <cell r="B259" t="str">
            <v>Manchester</v>
          </cell>
          <cell r="F259" t="str">
            <v>080117</v>
          </cell>
        </row>
        <row r="260">
          <cell r="B260" t="str">
            <v>Mansfield</v>
          </cell>
          <cell r="F260" t="str">
            <v>080118</v>
          </cell>
        </row>
        <row r="261">
          <cell r="B261" t="str">
            <v>Medway</v>
          </cell>
          <cell r="F261" t="str">
            <v>080119</v>
          </cell>
        </row>
        <row r="262">
          <cell r="B262" t="str">
            <v>Melton</v>
          </cell>
          <cell r="F262" t="str">
            <v>080120</v>
          </cell>
        </row>
        <row r="263">
          <cell r="B263" t="str">
            <v>Mendip</v>
          </cell>
          <cell r="F263" t="str">
            <v>080121</v>
          </cell>
        </row>
        <row r="264">
          <cell r="B264" t="str">
            <v>Merseyside</v>
          </cell>
          <cell r="F264" t="str">
            <v>080199</v>
          </cell>
        </row>
        <row r="265">
          <cell r="B265" t="str">
            <v>Merthyr Tydfil</v>
          </cell>
          <cell r="F265" t="str">
            <v>080201</v>
          </cell>
        </row>
        <row r="266">
          <cell r="B266" t="str">
            <v>Merton</v>
          </cell>
          <cell r="F266" t="str">
            <v>080202</v>
          </cell>
        </row>
        <row r="267">
          <cell r="B267" t="str">
            <v>Mid Bedfordshire</v>
          </cell>
          <cell r="F267" t="str">
            <v>080203</v>
          </cell>
        </row>
        <row r="268">
          <cell r="B268" t="str">
            <v>Mid Devon</v>
          </cell>
          <cell r="F268" t="str">
            <v>080299</v>
          </cell>
        </row>
        <row r="269">
          <cell r="B269" t="str">
            <v>Mid Suffolk</v>
          </cell>
          <cell r="F269" t="str">
            <v>080307</v>
          </cell>
        </row>
        <row r="270">
          <cell r="B270" t="str">
            <v>Mid Sussex</v>
          </cell>
          <cell r="F270" t="str">
            <v>080308</v>
          </cell>
        </row>
        <row r="271">
          <cell r="B271" t="str">
            <v>Middlesbrough</v>
          </cell>
          <cell r="F271" t="str">
            <v>080312</v>
          </cell>
        </row>
        <row r="272">
          <cell r="B272" t="str">
            <v>Midlothian</v>
          </cell>
          <cell r="F272" t="str">
            <v>080313</v>
          </cell>
        </row>
        <row r="273">
          <cell r="B273" t="str">
            <v>Milton Keynes</v>
          </cell>
          <cell r="F273" t="str">
            <v>080314</v>
          </cell>
        </row>
        <row r="274">
          <cell r="B274" t="str">
            <v>Mole Valley</v>
          </cell>
          <cell r="F274" t="str">
            <v>080315</v>
          </cell>
        </row>
        <row r="275">
          <cell r="B275" t="str">
            <v>Monmouthshire</v>
          </cell>
          <cell r="F275" t="str">
            <v>080316</v>
          </cell>
        </row>
        <row r="276">
          <cell r="B276" t="str">
            <v>Moray</v>
          </cell>
          <cell r="F276" t="str">
            <v>080317</v>
          </cell>
        </row>
        <row r="277">
          <cell r="B277" t="str">
            <v>Moyle</v>
          </cell>
          <cell r="F277" t="str">
            <v>080318</v>
          </cell>
        </row>
        <row r="278">
          <cell r="B278" t="str">
            <v>Neath Port Talbot</v>
          </cell>
          <cell r="F278" t="str">
            <v>080319</v>
          </cell>
        </row>
        <row r="279">
          <cell r="B279" t="str">
            <v>New Forest</v>
          </cell>
          <cell r="F279" t="str">
            <v>080399</v>
          </cell>
        </row>
        <row r="280">
          <cell r="B280" t="str">
            <v>Newark and Sherwood</v>
          </cell>
          <cell r="F280" t="str">
            <v>080409</v>
          </cell>
        </row>
        <row r="281">
          <cell r="B281" t="str">
            <v>Newcastle upon Tyne</v>
          </cell>
          <cell r="F281" t="str">
            <v>080410</v>
          </cell>
        </row>
        <row r="282">
          <cell r="B282" t="str">
            <v>Newcastle-under-Lyme</v>
          </cell>
          <cell r="F282" t="str">
            <v>080411</v>
          </cell>
        </row>
        <row r="283">
          <cell r="B283" t="str">
            <v>Newham</v>
          </cell>
          <cell r="F283" t="str">
            <v>080412</v>
          </cell>
        </row>
        <row r="284">
          <cell r="B284" t="str">
            <v>Newport</v>
          </cell>
          <cell r="F284" t="str">
            <v>080413</v>
          </cell>
        </row>
        <row r="285">
          <cell r="B285" t="str">
            <v>Newry and Mourne</v>
          </cell>
          <cell r="F285" t="str">
            <v>080414</v>
          </cell>
        </row>
        <row r="286">
          <cell r="B286" t="str">
            <v>Newtownabbey</v>
          </cell>
          <cell r="F286" t="str">
            <v>080415</v>
          </cell>
        </row>
        <row r="287">
          <cell r="B287" t="str">
            <v>Norfolk</v>
          </cell>
          <cell r="F287" t="str">
            <v>080416</v>
          </cell>
        </row>
        <row r="288">
          <cell r="B288" t="str">
            <v>North Ayrshire Mainland</v>
          </cell>
          <cell r="F288" t="str">
            <v>080417</v>
          </cell>
        </row>
        <row r="289">
          <cell r="B289" t="str">
            <v>North Cornwall</v>
          </cell>
          <cell r="F289" t="str">
            <v>080499</v>
          </cell>
        </row>
        <row r="290">
          <cell r="B290" t="str">
            <v>North Devon</v>
          </cell>
          <cell r="F290" t="str">
            <v>080501</v>
          </cell>
        </row>
        <row r="291">
          <cell r="B291" t="str">
            <v>North Dorset</v>
          </cell>
          <cell r="F291" t="str">
            <v>090101</v>
          </cell>
        </row>
        <row r="292">
          <cell r="B292" t="str">
            <v>North Down</v>
          </cell>
          <cell r="F292" t="str">
            <v>090102</v>
          </cell>
        </row>
        <row r="293">
          <cell r="B293" t="str">
            <v>North East</v>
          </cell>
          <cell r="F293" t="str">
            <v>090103</v>
          </cell>
        </row>
        <row r="294">
          <cell r="B294" t="str">
            <v>North East Derbyshire</v>
          </cell>
          <cell r="F294" t="str">
            <v>090104</v>
          </cell>
        </row>
        <row r="295">
          <cell r="B295" t="str">
            <v>North East Lincolnshire</v>
          </cell>
          <cell r="F295" t="str">
            <v>090105</v>
          </cell>
        </row>
        <row r="296">
          <cell r="B296" t="str">
            <v>North East Moray</v>
          </cell>
          <cell r="F296" t="str">
            <v>090106</v>
          </cell>
        </row>
        <row r="297">
          <cell r="B297" t="str">
            <v>North Hertfordshire</v>
          </cell>
          <cell r="F297" t="str">
            <v>090107</v>
          </cell>
        </row>
        <row r="298">
          <cell r="B298" t="str">
            <v>North Kesteven</v>
          </cell>
          <cell r="F298" t="str">
            <v>090108</v>
          </cell>
        </row>
        <row r="299">
          <cell r="B299" t="str">
            <v>North Lanarkshire</v>
          </cell>
          <cell r="F299" t="str">
            <v>090110</v>
          </cell>
        </row>
        <row r="300">
          <cell r="B300" t="str">
            <v>North Lincolnshire</v>
          </cell>
          <cell r="F300" t="str">
            <v>090111</v>
          </cell>
        </row>
        <row r="301">
          <cell r="B301" t="str">
            <v>North Norfolk</v>
          </cell>
          <cell r="F301" t="str">
            <v>090112</v>
          </cell>
        </row>
        <row r="302">
          <cell r="B302" t="str">
            <v>North Shropshire</v>
          </cell>
          <cell r="F302" t="str">
            <v>090113</v>
          </cell>
        </row>
        <row r="303">
          <cell r="B303" t="str">
            <v>North Somerset</v>
          </cell>
          <cell r="F303" t="str">
            <v>090199</v>
          </cell>
        </row>
        <row r="304">
          <cell r="B304" t="str">
            <v>North Tyneside</v>
          </cell>
          <cell r="F304" t="str">
            <v>100101</v>
          </cell>
        </row>
        <row r="305">
          <cell r="B305" t="str">
            <v>North Warwickshire</v>
          </cell>
          <cell r="F305" t="str">
            <v>100102</v>
          </cell>
        </row>
        <row r="306">
          <cell r="B306" t="str">
            <v>North West</v>
          </cell>
          <cell r="F306" t="str">
            <v>100103</v>
          </cell>
        </row>
        <row r="307">
          <cell r="B307" t="str">
            <v>North West Leicestershire</v>
          </cell>
          <cell r="F307" t="str">
            <v>100104</v>
          </cell>
        </row>
        <row r="308">
          <cell r="B308" t="str">
            <v>North Wiltshire</v>
          </cell>
          <cell r="F308" t="str">
            <v>100105</v>
          </cell>
        </row>
        <row r="309">
          <cell r="B309" t="str">
            <v>North Yorkshire</v>
          </cell>
          <cell r="F309" t="str">
            <v>100107</v>
          </cell>
        </row>
        <row r="310">
          <cell r="B310" t="str">
            <v>Northampton</v>
          </cell>
          <cell r="F310" t="str">
            <v>100109</v>
          </cell>
        </row>
        <row r="311">
          <cell r="B311" t="str">
            <v>Northamptonshire</v>
          </cell>
          <cell r="F311" t="str">
            <v>100113</v>
          </cell>
        </row>
        <row r="312">
          <cell r="B312" t="str">
            <v>Northern Ireland</v>
          </cell>
          <cell r="F312" t="str">
            <v>100114</v>
          </cell>
        </row>
        <row r="313">
          <cell r="B313" t="str">
            <v>Northern Ireland</v>
          </cell>
          <cell r="F313" t="str">
            <v>100115</v>
          </cell>
        </row>
        <row r="314">
          <cell r="B314" t="str">
            <v>Northumberland</v>
          </cell>
          <cell r="F314" t="str">
            <v>100116</v>
          </cell>
        </row>
        <row r="315">
          <cell r="B315" t="str">
            <v>Northumberland</v>
          </cell>
          <cell r="F315" t="str">
            <v>100117</v>
          </cell>
        </row>
        <row r="316">
          <cell r="B316" t="str">
            <v>Norwich</v>
          </cell>
          <cell r="F316" t="str">
            <v>100118</v>
          </cell>
        </row>
        <row r="317">
          <cell r="B317" t="str">
            <v>Nottingham</v>
          </cell>
          <cell r="F317" t="str">
            <v>100119</v>
          </cell>
        </row>
        <row r="318">
          <cell r="B318" t="str">
            <v>Nottinghamshire</v>
          </cell>
          <cell r="F318" t="str">
            <v>100120</v>
          </cell>
        </row>
        <row r="319">
          <cell r="B319" t="str">
            <v>Nuneaton and Bedworth</v>
          </cell>
          <cell r="F319" t="str">
            <v>100121</v>
          </cell>
        </row>
        <row r="320">
          <cell r="B320" t="str">
            <v>Oadby and Wigston</v>
          </cell>
          <cell r="F320" t="str">
            <v>100122</v>
          </cell>
        </row>
        <row r="321">
          <cell r="B321" t="str">
            <v>Oldham</v>
          </cell>
          <cell r="F321" t="str">
            <v>100123</v>
          </cell>
        </row>
        <row r="322">
          <cell r="B322" t="str">
            <v>Omagh</v>
          </cell>
          <cell r="F322" t="str">
            <v>100124</v>
          </cell>
        </row>
        <row r="323">
          <cell r="B323" t="str">
            <v>Orkney Islands</v>
          </cell>
          <cell r="F323" t="str">
            <v>100125</v>
          </cell>
        </row>
        <row r="324">
          <cell r="B324" t="str">
            <v>Oswestry</v>
          </cell>
          <cell r="F324" t="str">
            <v>100126</v>
          </cell>
        </row>
        <row r="325">
          <cell r="B325" t="str">
            <v>Outside UK</v>
          </cell>
          <cell r="F325" t="str">
            <v>100199</v>
          </cell>
        </row>
        <row r="326">
          <cell r="B326" t="str">
            <v>Oxford</v>
          </cell>
          <cell r="F326" t="str">
            <v>100201</v>
          </cell>
        </row>
        <row r="327">
          <cell r="B327" t="str">
            <v>Oxfordshire</v>
          </cell>
          <cell r="F327" t="str">
            <v>100202</v>
          </cell>
        </row>
        <row r="328">
          <cell r="B328" t="str">
            <v>Pembrokeshire</v>
          </cell>
          <cell r="F328" t="str">
            <v>100207</v>
          </cell>
        </row>
        <row r="329">
          <cell r="B329" t="str">
            <v>Pendle</v>
          </cell>
          <cell r="F329" t="str">
            <v>100208</v>
          </cell>
        </row>
        <row r="330">
          <cell r="B330" t="str">
            <v>Penwith</v>
          </cell>
          <cell r="F330" t="str">
            <v>100210</v>
          </cell>
        </row>
        <row r="331">
          <cell r="B331" t="str">
            <v>Perth and Kinross</v>
          </cell>
          <cell r="F331" t="str">
            <v>100211</v>
          </cell>
        </row>
        <row r="332">
          <cell r="B332" t="str">
            <v>Peterborough</v>
          </cell>
          <cell r="F332" t="str">
            <v>100212</v>
          </cell>
        </row>
        <row r="333">
          <cell r="B333" t="str">
            <v>Plymouth</v>
          </cell>
          <cell r="F333" t="str">
            <v>100213</v>
          </cell>
        </row>
        <row r="334">
          <cell r="B334" t="str">
            <v>Poole</v>
          </cell>
          <cell r="F334" t="str">
            <v>100214</v>
          </cell>
        </row>
        <row r="335">
          <cell r="B335" t="str">
            <v>Portsmouth</v>
          </cell>
          <cell r="F335" t="str">
            <v>100215</v>
          </cell>
        </row>
        <row r="336">
          <cell r="B336" t="str">
            <v>Powys</v>
          </cell>
          <cell r="F336" t="str">
            <v>100299</v>
          </cell>
        </row>
        <row r="337">
          <cell r="B337" t="str">
            <v>Preston</v>
          </cell>
          <cell r="F337" t="str">
            <v>100302</v>
          </cell>
        </row>
        <row r="338">
          <cell r="B338" t="str">
            <v>Purbeck</v>
          </cell>
          <cell r="F338" t="str">
            <v>100304</v>
          </cell>
        </row>
        <row r="339">
          <cell r="B339" t="str">
            <v>Reading</v>
          </cell>
          <cell r="F339" t="str">
            <v>100305</v>
          </cell>
        </row>
        <row r="340">
          <cell r="B340" t="str">
            <v>Redbridge</v>
          </cell>
          <cell r="F340" t="str">
            <v>100308</v>
          </cell>
        </row>
        <row r="341">
          <cell r="B341" t="str">
            <v>Redcar and Cleveland</v>
          </cell>
          <cell r="F341" t="str">
            <v>100309</v>
          </cell>
        </row>
        <row r="342">
          <cell r="B342" t="str">
            <v>Redditch</v>
          </cell>
          <cell r="F342" t="str">
            <v>100315</v>
          </cell>
        </row>
        <row r="343">
          <cell r="B343" t="str">
            <v>Reigate and Banstead</v>
          </cell>
          <cell r="F343" t="str">
            <v>100316</v>
          </cell>
        </row>
        <row r="344">
          <cell r="B344" t="str">
            <v>Renfrewshire</v>
          </cell>
          <cell r="F344" t="str">
            <v>100317</v>
          </cell>
        </row>
        <row r="345">
          <cell r="B345" t="str">
            <v>Restormel</v>
          </cell>
          <cell r="F345" t="str">
            <v>100318</v>
          </cell>
        </row>
        <row r="346">
          <cell r="B346" t="str">
            <v>Rhondda, Cynon, Taff</v>
          </cell>
          <cell r="F346" t="str">
            <v>100319</v>
          </cell>
        </row>
        <row r="347">
          <cell r="B347" t="str">
            <v>Ribble Valley</v>
          </cell>
          <cell r="F347" t="str">
            <v>100320</v>
          </cell>
        </row>
        <row r="348">
          <cell r="B348" t="str">
            <v>Richmond upon Thames</v>
          </cell>
          <cell r="F348" t="str">
            <v>100321</v>
          </cell>
        </row>
        <row r="349">
          <cell r="B349" t="str">
            <v>Richmondshire</v>
          </cell>
          <cell r="F349" t="str">
            <v>100322</v>
          </cell>
        </row>
        <row r="350">
          <cell r="B350" t="str">
            <v>Rochdale</v>
          </cell>
          <cell r="F350" t="str">
            <v>100323</v>
          </cell>
        </row>
        <row r="351">
          <cell r="B351" t="str">
            <v>Rochford</v>
          </cell>
          <cell r="F351" t="str">
            <v>100324</v>
          </cell>
        </row>
        <row r="352">
          <cell r="B352" t="str">
            <v>Ross and Cromarty</v>
          </cell>
          <cell r="F352" t="str">
            <v>100325</v>
          </cell>
        </row>
        <row r="353">
          <cell r="B353" t="str">
            <v>Rossendale</v>
          </cell>
          <cell r="F353" t="str">
            <v>100326</v>
          </cell>
        </row>
        <row r="354">
          <cell r="B354" t="str">
            <v>Rother</v>
          </cell>
          <cell r="F354" t="str">
            <v>100327</v>
          </cell>
        </row>
        <row r="355">
          <cell r="B355" t="str">
            <v>Rotherham</v>
          </cell>
          <cell r="F355" t="str">
            <v>100328</v>
          </cell>
        </row>
        <row r="356">
          <cell r="B356" t="str">
            <v>Rugby</v>
          </cell>
          <cell r="F356" t="str">
            <v>100329</v>
          </cell>
        </row>
        <row r="357">
          <cell r="B357" t="str">
            <v>Runnymede</v>
          </cell>
          <cell r="F357" t="str">
            <v>100330</v>
          </cell>
        </row>
        <row r="358">
          <cell r="B358" t="str">
            <v>Rushcliffe</v>
          </cell>
          <cell r="F358" t="str">
            <v>100399</v>
          </cell>
        </row>
        <row r="359">
          <cell r="B359" t="str">
            <v>Rushmoor</v>
          </cell>
          <cell r="F359" t="str">
            <v>100401</v>
          </cell>
        </row>
        <row r="360">
          <cell r="B360" t="str">
            <v>Rutland</v>
          </cell>
          <cell r="F360" t="str">
            <v>100402</v>
          </cell>
        </row>
        <row r="361">
          <cell r="B361" t="str">
            <v>Ryedale</v>
          </cell>
          <cell r="F361" t="str">
            <v>100403</v>
          </cell>
        </row>
        <row r="362">
          <cell r="B362" t="str">
            <v>Salford</v>
          </cell>
          <cell r="F362" t="str">
            <v>100404</v>
          </cell>
        </row>
        <row r="363">
          <cell r="B363" t="str">
            <v>Salisbury</v>
          </cell>
          <cell r="F363" t="str">
            <v>100405</v>
          </cell>
        </row>
        <row r="364">
          <cell r="B364" t="str">
            <v>Sandwell</v>
          </cell>
          <cell r="F364" t="str">
            <v>100406</v>
          </cell>
        </row>
        <row r="365">
          <cell r="B365" t="str">
            <v>Scarborough</v>
          </cell>
          <cell r="F365" t="str">
            <v>100407</v>
          </cell>
        </row>
        <row r="366">
          <cell r="B366" t="str">
            <v>Scotland</v>
          </cell>
          <cell r="F366" t="str">
            <v>100409</v>
          </cell>
        </row>
        <row r="367">
          <cell r="B367" t="str">
            <v>Scotland</v>
          </cell>
          <cell r="F367" t="str">
            <v>100410</v>
          </cell>
        </row>
        <row r="368">
          <cell r="B368" t="str">
            <v>Scottish Borders</v>
          </cell>
          <cell r="F368" t="str">
            <v>100499</v>
          </cell>
        </row>
        <row r="369">
          <cell r="B369" t="str">
            <v>Sedgefield</v>
          </cell>
          <cell r="F369" t="str">
            <v>100501</v>
          </cell>
        </row>
        <row r="370">
          <cell r="B370" t="str">
            <v>Sedgemoor</v>
          </cell>
          <cell r="F370" t="str">
            <v>100503</v>
          </cell>
        </row>
        <row r="371">
          <cell r="B371" t="str">
            <v>Sefton</v>
          </cell>
          <cell r="F371" t="str">
            <v>100504</v>
          </cell>
        </row>
        <row r="372">
          <cell r="B372" t="str">
            <v>Selby</v>
          </cell>
          <cell r="F372" t="str">
            <v>100505</v>
          </cell>
        </row>
        <row r="373">
          <cell r="B373" t="str">
            <v>Sevenoaks</v>
          </cell>
          <cell r="F373" t="str">
            <v>100506</v>
          </cell>
        </row>
        <row r="374">
          <cell r="B374" t="str">
            <v>Sheffield</v>
          </cell>
          <cell r="F374" t="str">
            <v>100508</v>
          </cell>
        </row>
        <row r="375">
          <cell r="B375" t="str">
            <v>Shepway</v>
          </cell>
          <cell r="F375" t="str">
            <v>100509</v>
          </cell>
        </row>
        <row r="376">
          <cell r="B376" t="str">
            <v>Shetland Islands</v>
          </cell>
          <cell r="F376" t="str">
            <v>100510</v>
          </cell>
        </row>
        <row r="377">
          <cell r="B377" t="str">
            <v>Shrewsbury and Atcham</v>
          </cell>
          <cell r="F377" t="str">
            <v>100511</v>
          </cell>
        </row>
        <row r="378">
          <cell r="B378" t="str">
            <v>Shropshire</v>
          </cell>
          <cell r="F378" t="str">
            <v>100599</v>
          </cell>
        </row>
        <row r="379">
          <cell r="B379" t="str">
            <v>Shropshire</v>
          </cell>
          <cell r="F379" t="str">
            <v>100601</v>
          </cell>
        </row>
        <row r="380">
          <cell r="B380" t="str">
            <v>Skye and Lochalsh</v>
          </cell>
          <cell r="F380" t="str">
            <v>100602</v>
          </cell>
        </row>
        <row r="381">
          <cell r="B381" t="str">
            <v>Slough</v>
          </cell>
          <cell r="F381" t="str">
            <v>100603</v>
          </cell>
        </row>
        <row r="382">
          <cell r="B382" t="str">
            <v>Solihull</v>
          </cell>
          <cell r="F382" t="str">
            <v>100604</v>
          </cell>
        </row>
        <row r="383">
          <cell r="B383" t="str">
            <v>Somerset</v>
          </cell>
          <cell r="F383" t="str">
            <v>100606</v>
          </cell>
        </row>
        <row r="384">
          <cell r="B384" t="str">
            <v>South Ayrshire</v>
          </cell>
          <cell r="F384" t="str">
            <v>100607</v>
          </cell>
        </row>
        <row r="385">
          <cell r="B385" t="str">
            <v>South Bedfordshire</v>
          </cell>
          <cell r="F385" t="str">
            <v>100609</v>
          </cell>
        </row>
        <row r="386">
          <cell r="B386" t="str">
            <v>South Buckinghamshire</v>
          </cell>
          <cell r="F386" t="str">
            <v>100610</v>
          </cell>
        </row>
        <row r="387">
          <cell r="B387" t="str">
            <v>South Cambridgeshire</v>
          </cell>
          <cell r="F387" t="str">
            <v>100699</v>
          </cell>
        </row>
        <row r="388">
          <cell r="B388" t="str">
            <v>South Derbyshire</v>
          </cell>
          <cell r="F388" t="str">
            <v>100701</v>
          </cell>
        </row>
        <row r="389">
          <cell r="B389" t="str">
            <v>South East</v>
          </cell>
          <cell r="F389" t="str">
            <v>100702</v>
          </cell>
        </row>
        <row r="390">
          <cell r="B390" t="str">
            <v>South Gloucestershire</v>
          </cell>
          <cell r="F390" t="str">
            <v>100703</v>
          </cell>
        </row>
        <row r="391">
          <cell r="B391" t="str">
            <v>South Hams</v>
          </cell>
          <cell r="F391" t="str">
            <v>100704</v>
          </cell>
        </row>
        <row r="392">
          <cell r="B392" t="str">
            <v>South Holland</v>
          </cell>
          <cell r="F392" t="str">
            <v>100705</v>
          </cell>
        </row>
        <row r="393">
          <cell r="B393" t="str">
            <v>South Kesteven</v>
          </cell>
          <cell r="F393" t="str">
            <v>100707</v>
          </cell>
        </row>
        <row r="394">
          <cell r="B394" t="str">
            <v>South Lakeland</v>
          </cell>
          <cell r="F394" t="str">
            <v>100708</v>
          </cell>
        </row>
        <row r="395">
          <cell r="B395" t="str">
            <v>South Lanarkshire</v>
          </cell>
          <cell r="F395" t="str">
            <v>100799</v>
          </cell>
        </row>
        <row r="396">
          <cell r="B396" t="str">
            <v>South Norfolk</v>
          </cell>
          <cell r="F396" t="str">
            <v>100804</v>
          </cell>
        </row>
        <row r="397">
          <cell r="B397" t="str">
            <v>South Northamptonshire</v>
          </cell>
          <cell r="F397" t="str">
            <v>100808</v>
          </cell>
        </row>
        <row r="398">
          <cell r="B398" t="str">
            <v>South Oxfordshire</v>
          </cell>
          <cell r="F398" t="str">
            <v>100809</v>
          </cell>
        </row>
        <row r="399">
          <cell r="B399" t="str">
            <v>South Ribble</v>
          </cell>
          <cell r="F399" t="str">
            <v>100810</v>
          </cell>
        </row>
        <row r="400">
          <cell r="B400" t="str">
            <v>South Shropshire</v>
          </cell>
          <cell r="F400" t="str">
            <v>100811</v>
          </cell>
        </row>
        <row r="401">
          <cell r="B401" t="str">
            <v>South Somerset</v>
          </cell>
          <cell r="F401" t="str">
            <v>100812</v>
          </cell>
        </row>
        <row r="402">
          <cell r="B402" t="str">
            <v>South Staffordshire</v>
          </cell>
          <cell r="F402" t="str">
            <v>100813</v>
          </cell>
        </row>
        <row r="403">
          <cell r="B403" t="str">
            <v>South Tyneside</v>
          </cell>
          <cell r="F403" t="str">
            <v>100814</v>
          </cell>
        </row>
        <row r="404">
          <cell r="B404" t="str">
            <v>South West</v>
          </cell>
          <cell r="F404" t="str">
            <v>100815</v>
          </cell>
        </row>
        <row r="405">
          <cell r="B405" t="str">
            <v>South Yorkshire</v>
          </cell>
          <cell r="F405" t="str">
            <v>100816</v>
          </cell>
        </row>
        <row r="406">
          <cell r="B406" t="str">
            <v>Southampton</v>
          </cell>
          <cell r="F406" t="str">
            <v>100817</v>
          </cell>
        </row>
        <row r="407">
          <cell r="B407" t="str">
            <v>Southend-on-Sea</v>
          </cell>
          <cell r="F407" t="str">
            <v>100818</v>
          </cell>
        </row>
        <row r="408">
          <cell r="B408" t="str">
            <v>Southwark</v>
          </cell>
          <cell r="F408" t="str">
            <v>100819</v>
          </cell>
        </row>
        <row r="409">
          <cell r="B409" t="str">
            <v>Spelthorne</v>
          </cell>
          <cell r="F409" t="str">
            <v>100820</v>
          </cell>
        </row>
        <row r="410">
          <cell r="B410" t="str">
            <v>St Albans</v>
          </cell>
          <cell r="F410" t="str">
            <v>100899</v>
          </cell>
        </row>
        <row r="411">
          <cell r="B411" t="str">
            <v>St Edmundsbury</v>
          </cell>
          <cell r="F411" t="str">
            <v>100903</v>
          </cell>
        </row>
        <row r="412">
          <cell r="B412" t="str">
            <v>St. Helens</v>
          </cell>
          <cell r="F412" t="str">
            <v>100905</v>
          </cell>
        </row>
        <row r="413">
          <cell r="B413" t="str">
            <v>Stafford</v>
          </cell>
          <cell r="F413" t="str">
            <v>100906</v>
          </cell>
        </row>
        <row r="414">
          <cell r="B414" t="str">
            <v>Staffordshire</v>
          </cell>
          <cell r="F414" t="str">
            <v>100907</v>
          </cell>
        </row>
        <row r="415">
          <cell r="B415" t="str">
            <v>Staffordshire Moorlands</v>
          </cell>
          <cell r="F415" t="str">
            <v>100908</v>
          </cell>
        </row>
        <row r="416">
          <cell r="B416" t="str">
            <v>Stevenage</v>
          </cell>
          <cell r="F416" t="str">
            <v>100909</v>
          </cell>
        </row>
        <row r="417">
          <cell r="B417" t="str">
            <v>Stirling</v>
          </cell>
          <cell r="F417" t="str">
            <v>100910</v>
          </cell>
        </row>
        <row r="418">
          <cell r="B418" t="str">
            <v>Stockport</v>
          </cell>
          <cell r="F418" t="str">
            <v>100911</v>
          </cell>
        </row>
        <row r="419">
          <cell r="B419" t="str">
            <v>Stockton-on-Tees</v>
          </cell>
          <cell r="F419" t="str">
            <v>100912</v>
          </cell>
        </row>
        <row r="420">
          <cell r="B420" t="str">
            <v>Stoke-on-Trent</v>
          </cell>
          <cell r="F420" t="str">
            <v>100913</v>
          </cell>
        </row>
        <row r="421">
          <cell r="B421" t="str">
            <v>Strabane</v>
          </cell>
          <cell r="F421" t="str">
            <v>100914</v>
          </cell>
        </row>
        <row r="422">
          <cell r="B422" t="str">
            <v>Stratford-on-Avon</v>
          </cell>
          <cell r="F422" t="str">
            <v>100915</v>
          </cell>
        </row>
        <row r="423">
          <cell r="B423" t="str">
            <v>Stroud</v>
          </cell>
          <cell r="F423" t="str">
            <v>100916</v>
          </cell>
        </row>
        <row r="424">
          <cell r="B424" t="str">
            <v>Suffolk</v>
          </cell>
          <cell r="F424" t="str">
            <v>100999</v>
          </cell>
        </row>
        <row r="425">
          <cell r="B425" t="str">
            <v>Suffolk Coastal</v>
          </cell>
          <cell r="F425" t="str">
            <v>101003</v>
          </cell>
        </row>
        <row r="426">
          <cell r="B426" t="str">
            <v>Sunderland</v>
          </cell>
          <cell r="F426" t="str">
            <v>101005</v>
          </cell>
        </row>
        <row r="427">
          <cell r="B427" t="str">
            <v>Surrey</v>
          </cell>
          <cell r="F427" t="str">
            <v>101006</v>
          </cell>
        </row>
        <row r="428">
          <cell r="B428" t="str">
            <v>Surrey Heath</v>
          </cell>
          <cell r="F428" t="str">
            <v>101007</v>
          </cell>
        </row>
        <row r="429">
          <cell r="B429" t="str">
            <v>Sutton</v>
          </cell>
          <cell r="F429" t="str">
            <v>101008</v>
          </cell>
        </row>
        <row r="430">
          <cell r="B430" t="str">
            <v>Swale</v>
          </cell>
          <cell r="F430" t="str">
            <v>101009</v>
          </cell>
        </row>
        <row r="431">
          <cell r="B431" t="str">
            <v>Swansea</v>
          </cell>
          <cell r="F431" t="str">
            <v>101010</v>
          </cell>
        </row>
        <row r="432">
          <cell r="B432" t="str">
            <v>Swindon</v>
          </cell>
          <cell r="F432" t="str">
            <v>101011</v>
          </cell>
        </row>
        <row r="433">
          <cell r="B433" t="str">
            <v>Tameside</v>
          </cell>
          <cell r="F433" t="str">
            <v>101012</v>
          </cell>
        </row>
        <row r="434">
          <cell r="B434" t="str">
            <v>Tamworth</v>
          </cell>
          <cell r="F434" t="str">
            <v>101013</v>
          </cell>
        </row>
        <row r="435">
          <cell r="B435" t="str">
            <v>Tandridge</v>
          </cell>
          <cell r="F435" t="str">
            <v>101014</v>
          </cell>
        </row>
        <row r="436">
          <cell r="B436" t="str">
            <v>Taunton Deane</v>
          </cell>
          <cell r="F436" t="str">
            <v>101015</v>
          </cell>
        </row>
        <row r="437">
          <cell r="B437" t="str">
            <v>Teesdale</v>
          </cell>
          <cell r="F437" t="str">
            <v>101016</v>
          </cell>
        </row>
        <row r="438">
          <cell r="B438" t="str">
            <v>Teignbridge</v>
          </cell>
          <cell r="F438" t="str">
            <v>101099</v>
          </cell>
        </row>
        <row r="439">
          <cell r="B439" t="str">
            <v>Telford and Wrekin</v>
          </cell>
          <cell r="F439" t="str">
            <v>101103</v>
          </cell>
        </row>
        <row r="440">
          <cell r="B440" t="str">
            <v>Tendring</v>
          </cell>
          <cell r="F440" t="str">
            <v>101105</v>
          </cell>
        </row>
        <row r="441">
          <cell r="B441" t="str">
            <v>Test Valley</v>
          </cell>
          <cell r="F441" t="str">
            <v>101109</v>
          </cell>
        </row>
        <row r="442">
          <cell r="B442" t="str">
            <v>Tewkesbury</v>
          </cell>
          <cell r="F442" t="str">
            <v>101110</v>
          </cell>
        </row>
        <row r="443">
          <cell r="B443" t="str">
            <v>Thanet</v>
          </cell>
          <cell r="F443" t="str">
            <v>101111</v>
          </cell>
        </row>
        <row r="444">
          <cell r="B444" t="str">
            <v>Three Rivers</v>
          </cell>
          <cell r="F444" t="str">
            <v>101112</v>
          </cell>
        </row>
        <row r="445">
          <cell r="B445" t="str">
            <v>Thurrock</v>
          </cell>
          <cell r="F445" t="str">
            <v>101113</v>
          </cell>
        </row>
        <row r="446">
          <cell r="B446" t="str">
            <v>Tonbridge and Malling</v>
          </cell>
          <cell r="F446" t="str">
            <v>101114</v>
          </cell>
        </row>
        <row r="447">
          <cell r="B447" t="str">
            <v>Torbay</v>
          </cell>
          <cell r="F447" t="str">
            <v>101115</v>
          </cell>
        </row>
        <row r="448">
          <cell r="B448" t="str">
            <v>Torfaen</v>
          </cell>
          <cell r="F448" t="str">
            <v>101116</v>
          </cell>
        </row>
        <row r="449">
          <cell r="B449" t="str">
            <v>Torridge</v>
          </cell>
          <cell r="F449" t="str">
            <v>101117</v>
          </cell>
        </row>
        <row r="450">
          <cell r="B450" t="str">
            <v>Tower Hamlets</v>
          </cell>
          <cell r="F450" t="str">
            <v>101118</v>
          </cell>
        </row>
        <row r="451">
          <cell r="B451" t="str">
            <v>Trafford</v>
          </cell>
          <cell r="F451" t="str">
            <v>101119</v>
          </cell>
        </row>
        <row r="452">
          <cell r="B452" t="str">
            <v>Tunbridge Wells</v>
          </cell>
          <cell r="F452" t="str">
            <v>101120</v>
          </cell>
        </row>
        <row r="453">
          <cell r="B453" t="str">
            <v>Tynedale</v>
          </cell>
          <cell r="F453" t="str">
            <v>101199</v>
          </cell>
        </row>
        <row r="454">
          <cell r="B454" t="str">
            <v>Uttlesford</v>
          </cell>
          <cell r="F454" t="str">
            <v>101201</v>
          </cell>
        </row>
        <row r="455">
          <cell r="B455" t="str">
            <v>Vale of Glamorgan</v>
          </cell>
          <cell r="F455" t="str">
            <v>101203</v>
          </cell>
        </row>
        <row r="456">
          <cell r="B456" t="str">
            <v>Vale of White Horse</v>
          </cell>
          <cell r="F456" t="str">
            <v>101205</v>
          </cell>
        </row>
        <row r="457">
          <cell r="B457" t="str">
            <v>Vale Royal</v>
          </cell>
          <cell r="F457" t="str">
            <v>101206</v>
          </cell>
        </row>
        <row r="458">
          <cell r="B458" t="str">
            <v>Wakefield</v>
          </cell>
          <cell r="F458" t="str">
            <v>101208</v>
          </cell>
        </row>
        <row r="459">
          <cell r="B459" t="str">
            <v>Wales</v>
          </cell>
          <cell r="F459" t="str">
            <v>101209</v>
          </cell>
        </row>
        <row r="460">
          <cell r="B460" t="str">
            <v>Walsall</v>
          </cell>
          <cell r="F460" t="str">
            <v>101210</v>
          </cell>
        </row>
        <row r="461">
          <cell r="B461" t="str">
            <v>Waltham Forest</v>
          </cell>
          <cell r="F461" t="str">
            <v>101211</v>
          </cell>
        </row>
        <row r="462">
          <cell r="B462" t="str">
            <v>Wandsworth</v>
          </cell>
          <cell r="F462" t="str">
            <v>101212</v>
          </cell>
        </row>
        <row r="463">
          <cell r="B463" t="str">
            <v>Wansbeck</v>
          </cell>
          <cell r="F463" t="str">
            <v>101213</v>
          </cell>
        </row>
        <row r="464">
          <cell r="B464" t="str">
            <v>Warrington</v>
          </cell>
          <cell r="F464" t="str">
            <v>101299</v>
          </cell>
        </row>
        <row r="465">
          <cell r="B465" t="str">
            <v>Warwick</v>
          </cell>
          <cell r="F465" t="str">
            <v>101301</v>
          </cell>
        </row>
        <row r="466">
          <cell r="B466" t="str">
            <v>Warwickshire</v>
          </cell>
          <cell r="F466" t="str">
            <v>101304</v>
          </cell>
        </row>
        <row r="467">
          <cell r="B467" t="str">
            <v>Watford</v>
          </cell>
          <cell r="F467" t="str">
            <v>101306</v>
          </cell>
        </row>
        <row r="468">
          <cell r="B468" t="str">
            <v>Waveney</v>
          </cell>
          <cell r="F468" t="str">
            <v>101307</v>
          </cell>
        </row>
        <row r="469">
          <cell r="B469" t="str">
            <v>Waverley</v>
          </cell>
          <cell r="F469" t="str">
            <v>101309</v>
          </cell>
        </row>
        <row r="470">
          <cell r="B470" t="str">
            <v>Wealden</v>
          </cell>
          <cell r="F470" t="str">
            <v>101310</v>
          </cell>
        </row>
        <row r="471">
          <cell r="B471" t="str">
            <v>Wear Valley</v>
          </cell>
          <cell r="F471" t="str">
            <v>101311</v>
          </cell>
        </row>
        <row r="472">
          <cell r="B472" t="str">
            <v>Wellingborough</v>
          </cell>
          <cell r="F472" t="str">
            <v>101312</v>
          </cell>
        </row>
        <row r="473">
          <cell r="B473" t="str">
            <v>Welwyn Hatfield</v>
          </cell>
          <cell r="F473" t="str">
            <v>101313</v>
          </cell>
        </row>
        <row r="474">
          <cell r="B474" t="str">
            <v>West Berkshire</v>
          </cell>
          <cell r="F474" t="str">
            <v>101314</v>
          </cell>
        </row>
        <row r="475">
          <cell r="B475" t="str">
            <v>West Devon</v>
          </cell>
          <cell r="F475" t="str">
            <v>101399</v>
          </cell>
        </row>
        <row r="476">
          <cell r="B476" t="str">
            <v>West Dorset</v>
          </cell>
          <cell r="F476" t="str">
            <v>101401</v>
          </cell>
        </row>
        <row r="477">
          <cell r="B477" t="str">
            <v>West Dunbartonshire</v>
          </cell>
          <cell r="F477" t="str">
            <v>110105</v>
          </cell>
        </row>
        <row r="478">
          <cell r="B478" t="str">
            <v>West Lancashire</v>
          </cell>
          <cell r="F478" t="str">
            <v>110106</v>
          </cell>
        </row>
        <row r="479">
          <cell r="B479" t="str">
            <v>West Lindsey</v>
          </cell>
          <cell r="F479" t="str">
            <v>110107</v>
          </cell>
        </row>
        <row r="480">
          <cell r="B480" t="str">
            <v>West Lothian</v>
          </cell>
          <cell r="F480" t="str">
            <v>110108</v>
          </cell>
        </row>
        <row r="481">
          <cell r="B481" t="str">
            <v>West Midlands</v>
          </cell>
          <cell r="F481" t="str">
            <v>110109</v>
          </cell>
        </row>
        <row r="482">
          <cell r="B482" t="str">
            <v>West Moray</v>
          </cell>
          <cell r="F482" t="str">
            <v>110110</v>
          </cell>
        </row>
        <row r="483">
          <cell r="B483" t="str">
            <v>West Oxfordshire</v>
          </cell>
          <cell r="F483" t="str">
            <v>110111</v>
          </cell>
        </row>
        <row r="484">
          <cell r="B484" t="str">
            <v>West Somerset</v>
          </cell>
          <cell r="F484" t="str">
            <v>110112</v>
          </cell>
        </row>
        <row r="485">
          <cell r="B485" t="str">
            <v>West Sussex</v>
          </cell>
          <cell r="F485" t="str">
            <v>110113</v>
          </cell>
        </row>
        <row r="486">
          <cell r="B486" t="str">
            <v>West Wiltshire</v>
          </cell>
          <cell r="F486" t="str">
            <v>110114</v>
          </cell>
        </row>
        <row r="487">
          <cell r="B487" t="str">
            <v>Western Isles</v>
          </cell>
          <cell r="F487" t="str">
            <v>110115</v>
          </cell>
        </row>
        <row r="488">
          <cell r="B488" t="str">
            <v>Westminster</v>
          </cell>
          <cell r="F488" t="str">
            <v>110116</v>
          </cell>
        </row>
        <row r="489">
          <cell r="B489" t="str">
            <v>Weymouth and Portland</v>
          </cell>
          <cell r="F489" t="str">
            <v>110198</v>
          </cell>
        </row>
        <row r="490">
          <cell r="B490" t="str">
            <v>Wigan</v>
          </cell>
          <cell r="F490" t="str">
            <v>110199</v>
          </cell>
        </row>
        <row r="491">
          <cell r="B491" t="str">
            <v>Wiltshire</v>
          </cell>
          <cell r="F491" t="str">
            <v>110202</v>
          </cell>
        </row>
        <row r="492">
          <cell r="B492" t="str">
            <v>Wiltshire</v>
          </cell>
          <cell r="F492" t="str">
            <v>110203</v>
          </cell>
        </row>
        <row r="493">
          <cell r="B493" t="str">
            <v>Winchester</v>
          </cell>
          <cell r="F493" t="str">
            <v>110205</v>
          </cell>
        </row>
        <row r="494">
          <cell r="B494" t="str">
            <v>Windsor and Maidenhead</v>
          </cell>
          <cell r="F494" t="str">
            <v>110206</v>
          </cell>
        </row>
        <row r="495">
          <cell r="B495" t="str">
            <v>Wirral</v>
          </cell>
          <cell r="F495" t="str">
            <v>110207</v>
          </cell>
        </row>
        <row r="496">
          <cell r="B496" t="str">
            <v>Woking</v>
          </cell>
          <cell r="F496" t="str">
            <v>110299</v>
          </cell>
        </row>
        <row r="497">
          <cell r="B497" t="str">
            <v>Wokingham</v>
          </cell>
          <cell r="F497" t="str">
            <v>110301</v>
          </cell>
        </row>
        <row r="498">
          <cell r="B498" t="str">
            <v>Wolverhampton</v>
          </cell>
          <cell r="F498" t="str">
            <v>110302</v>
          </cell>
        </row>
        <row r="499">
          <cell r="B499" t="str">
            <v>Worcester</v>
          </cell>
          <cell r="F499" t="str">
            <v>110501</v>
          </cell>
        </row>
        <row r="500">
          <cell r="B500" t="str">
            <v>Worcestershire</v>
          </cell>
          <cell r="F500" t="str">
            <v>110502</v>
          </cell>
        </row>
        <row r="501">
          <cell r="B501" t="str">
            <v>Worthing</v>
          </cell>
          <cell r="F501" t="str">
            <v>110503</v>
          </cell>
        </row>
        <row r="502">
          <cell r="B502" t="str">
            <v>Wrexham</v>
          </cell>
          <cell r="F502" t="str">
            <v>110504</v>
          </cell>
        </row>
        <row r="503">
          <cell r="B503" t="str">
            <v>Wychavon</v>
          </cell>
          <cell r="F503" t="str">
            <v>110599</v>
          </cell>
        </row>
        <row r="504">
          <cell r="B504" t="str">
            <v>Wycombe</v>
          </cell>
          <cell r="F504" t="str">
            <v>120101</v>
          </cell>
        </row>
        <row r="505">
          <cell r="B505" t="str">
            <v>Wyre</v>
          </cell>
          <cell r="F505" t="str">
            <v>120102</v>
          </cell>
        </row>
        <row r="506">
          <cell r="B506" t="str">
            <v>Wyre Forest</v>
          </cell>
          <cell r="F506" t="str">
            <v>120103</v>
          </cell>
        </row>
        <row r="507">
          <cell r="B507" t="str">
            <v>York</v>
          </cell>
          <cell r="F507" t="str">
            <v>120104</v>
          </cell>
        </row>
        <row r="508">
          <cell r="B508" t="str">
            <v>Yorks &amp; Humber</v>
          </cell>
          <cell r="F508" t="str">
            <v>120105</v>
          </cell>
        </row>
        <row r="509">
          <cell r="F509" t="str">
            <v>120106</v>
          </cell>
        </row>
        <row r="510">
          <cell r="F510" t="str">
            <v>120107</v>
          </cell>
        </row>
        <row r="511">
          <cell r="F511" t="str">
            <v>120108</v>
          </cell>
        </row>
        <row r="512">
          <cell r="F512" t="str">
            <v>120109</v>
          </cell>
        </row>
        <row r="513">
          <cell r="F513" t="str">
            <v>120110</v>
          </cell>
        </row>
        <row r="514">
          <cell r="F514" t="str">
            <v>120112</v>
          </cell>
        </row>
        <row r="515">
          <cell r="F515" t="str">
            <v>120113</v>
          </cell>
        </row>
        <row r="516">
          <cell r="F516" t="str">
            <v>120114</v>
          </cell>
        </row>
        <row r="517">
          <cell r="F517" t="str">
            <v>120115</v>
          </cell>
        </row>
        <row r="518">
          <cell r="F518" t="str">
            <v>120116</v>
          </cell>
        </row>
        <row r="519">
          <cell r="F519" t="str">
            <v>120117</v>
          </cell>
        </row>
        <row r="520">
          <cell r="F520" t="str">
            <v>120118</v>
          </cell>
        </row>
        <row r="521">
          <cell r="F521" t="str">
            <v>120119</v>
          </cell>
        </row>
        <row r="522">
          <cell r="F522" t="str">
            <v>120120</v>
          </cell>
        </row>
        <row r="523">
          <cell r="F523" t="str">
            <v>120121</v>
          </cell>
        </row>
        <row r="524">
          <cell r="F524" t="str">
            <v>120199</v>
          </cell>
        </row>
        <row r="525">
          <cell r="F525" t="str">
            <v>120301</v>
          </cell>
        </row>
        <row r="526">
          <cell r="F526" t="str">
            <v>120302</v>
          </cell>
        </row>
        <row r="527">
          <cell r="F527" t="str">
            <v>130101</v>
          </cell>
        </row>
        <row r="528">
          <cell r="F528" t="str">
            <v>130104</v>
          </cell>
        </row>
        <row r="529">
          <cell r="F529" t="str">
            <v>130105</v>
          </cell>
        </row>
        <row r="530">
          <cell r="F530" t="str">
            <v>130109</v>
          </cell>
        </row>
        <row r="531">
          <cell r="F531" t="str">
            <v>130110</v>
          </cell>
        </row>
        <row r="532">
          <cell r="F532" t="str">
            <v>130111</v>
          </cell>
        </row>
        <row r="533">
          <cell r="F533" t="str">
            <v>130112</v>
          </cell>
        </row>
        <row r="534">
          <cell r="F534" t="str">
            <v>130113</v>
          </cell>
        </row>
        <row r="535">
          <cell r="F535" t="str">
            <v>130204</v>
          </cell>
        </row>
        <row r="536">
          <cell r="F536" t="str">
            <v>130205</v>
          </cell>
        </row>
        <row r="537">
          <cell r="F537" t="str">
            <v>130206</v>
          </cell>
        </row>
        <row r="538">
          <cell r="F538" t="str">
            <v>130207</v>
          </cell>
        </row>
        <row r="539">
          <cell r="F539" t="str">
            <v>130208</v>
          </cell>
        </row>
        <row r="540">
          <cell r="F540" t="str">
            <v>130301</v>
          </cell>
        </row>
        <row r="541">
          <cell r="F541" t="str">
            <v>130306</v>
          </cell>
        </row>
        <row r="542">
          <cell r="F542" t="str">
            <v>130307</v>
          </cell>
        </row>
        <row r="543">
          <cell r="F543" t="str">
            <v>130308</v>
          </cell>
        </row>
        <row r="544">
          <cell r="F544" t="str">
            <v>130309</v>
          </cell>
        </row>
        <row r="545">
          <cell r="F545" t="str">
            <v>130310</v>
          </cell>
        </row>
        <row r="546">
          <cell r="F546" t="str">
            <v>130401</v>
          </cell>
        </row>
        <row r="547">
          <cell r="F547" t="str">
            <v>130402</v>
          </cell>
        </row>
        <row r="548">
          <cell r="F548" t="str">
            <v>130403</v>
          </cell>
        </row>
        <row r="549">
          <cell r="F549" t="str">
            <v>130501</v>
          </cell>
        </row>
        <row r="550">
          <cell r="F550" t="str">
            <v>130502</v>
          </cell>
        </row>
        <row r="551">
          <cell r="F551" t="str">
            <v>130503</v>
          </cell>
        </row>
        <row r="552">
          <cell r="F552" t="str">
            <v>130506</v>
          </cell>
        </row>
        <row r="553">
          <cell r="F553" t="str">
            <v>130507</v>
          </cell>
        </row>
        <row r="554">
          <cell r="F554" t="str">
            <v>130508</v>
          </cell>
        </row>
        <row r="555">
          <cell r="F555" t="str">
            <v>130701</v>
          </cell>
        </row>
        <row r="556">
          <cell r="F556" t="str">
            <v>130702</v>
          </cell>
        </row>
        <row r="557">
          <cell r="F557" t="str">
            <v>130703</v>
          </cell>
        </row>
        <row r="558">
          <cell r="F558" t="str">
            <v>130801</v>
          </cell>
        </row>
        <row r="559">
          <cell r="F559" t="str">
            <v>130802</v>
          </cell>
        </row>
        <row r="560">
          <cell r="F560" t="str">
            <v>130899</v>
          </cell>
        </row>
        <row r="561">
          <cell r="F561" t="str">
            <v>140601</v>
          </cell>
        </row>
        <row r="562">
          <cell r="F562" t="str">
            <v>140602</v>
          </cell>
        </row>
        <row r="563">
          <cell r="F563" t="str">
            <v>140603</v>
          </cell>
        </row>
        <row r="564">
          <cell r="F564" t="str">
            <v>140604</v>
          </cell>
        </row>
        <row r="565">
          <cell r="F565" t="str">
            <v>140605</v>
          </cell>
        </row>
        <row r="566">
          <cell r="F566" t="str">
            <v>150101</v>
          </cell>
        </row>
        <row r="567">
          <cell r="F567" t="str">
            <v>150102</v>
          </cell>
        </row>
        <row r="568">
          <cell r="F568" t="str">
            <v>150103</v>
          </cell>
        </row>
        <row r="569">
          <cell r="F569" t="str">
            <v>150104</v>
          </cell>
        </row>
        <row r="570">
          <cell r="F570" t="str">
            <v>150105</v>
          </cell>
        </row>
        <row r="571">
          <cell r="F571" t="str">
            <v>150106</v>
          </cell>
        </row>
        <row r="572">
          <cell r="F572" t="str">
            <v>150107</v>
          </cell>
        </row>
        <row r="573">
          <cell r="F573" t="str">
            <v>150109</v>
          </cell>
        </row>
        <row r="574">
          <cell r="F574" t="str">
            <v>150110</v>
          </cell>
        </row>
        <row r="575">
          <cell r="F575" t="str">
            <v>150111</v>
          </cell>
        </row>
        <row r="576">
          <cell r="F576" t="str">
            <v>150202</v>
          </cell>
        </row>
        <row r="577">
          <cell r="F577" t="str">
            <v>150203</v>
          </cell>
        </row>
        <row r="578">
          <cell r="F578" t="str">
            <v>160103</v>
          </cell>
        </row>
        <row r="579">
          <cell r="F579" t="str">
            <v>160104</v>
          </cell>
        </row>
        <row r="580">
          <cell r="F580" t="str">
            <v>160106</v>
          </cell>
        </row>
        <row r="581">
          <cell r="F581" t="str">
            <v>160107</v>
          </cell>
        </row>
        <row r="582">
          <cell r="F582" t="str">
            <v>160108</v>
          </cell>
        </row>
        <row r="583">
          <cell r="F583" t="str">
            <v>160109</v>
          </cell>
        </row>
        <row r="584">
          <cell r="F584" t="str">
            <v>160110</v>
          </cell>
        </row>
        <row r="585">
          <cell r="F585" t="str">
            <v>160111</v>
          </cell>
        </row>
        <row r="586">
          <cell r="F586" t="str">
            <v>160112</v>
          </cell>
        </row>
        <row r="587">
          <cell r="F587" t="str">
            <v>160113</v>
          </cell>
        </row>
        <row r="588">
          <cell r="F588" t="str">
            <v>160114</v>
          </cell>
        </row>
        <row r="589">
          <cell r="F589" t="str">
            <v>160115</v>
          </cell>
        </row>
        <row r="590">
          <cell r="F590" t="str">
            <v>160116</v>
          </cell>
        </row>
        <row r="591">
          <cell r="F591" t="str">
            <v>160117</v>
          </cell>
        </row>
        <row r="592">
          <cell r="F592" t="str">
            <v>160118</v>
          </cell>
        </row>
        <row r="593">
          <cell r="F593" t="str">
            <v>160119</v>
          </cell>
        </row>
        <row r="594">
          <cell r="F594" t="str">
            <v>160120</v>
          </cell>
        </row>
        <row r="595">
          <cell r="F595" t="str">
            <v>160121</v>
          </cell>
        </row>
        <row r="596">
          <cell r="F596" t="str">
            <v>160122</v>
          </cell>
        </row>
        <row r="597">
          <cell r="F597" t="str">
            <v>160199</v>
          </cell>
        </row>
        <row r="598">
          <cell r="F598" t="str">
            <v>160209</v>
          </cell>
        </row>
        <row r="599">
          <cell r="F599" t="str">
            <v>160210</v>
          </cell>
        </row>
        <row r="600">
          <cell r="F600" t="str">
            <v>160211</v>
          </cell>
        </row>
        <row r="601">
          <cell r="F601" t="str">
            <v>160212</v>
          </cell>
        </row>
        <row r="602">
          <cell r="F602" t="str">
            <v>160213</v>
          </cell>
        </row>
        <row r="603">
          <cell r="F603" t="str">
            <v>160214</v>
          </cell>
        </row>
        <row r="604">
          <cell r="F604" t="str">
            <v>160215</v>
          </cell>
        </row>
        <row r="605">
          <cell r="F605" t="str">
            <v>160216</v>
          </cell>
        </row>
        <row r="606">
          <cell r="F606" t="str">
            <v>160303</v>
          </cell>
        </row>
        <row r="607">
          <cell r="F607" t="str">
            <v>160304</v>
          </cell>
        </row>
        <row r="608">
          <cell r="F608" t="str">
            <v>160305</v>
          </cell>
        </row>
        <row r="609">
          <cell r="F609" t="str">
            <v>160306</v>
          </cell>
        </row>
        <row r="610">
          <cell r="F610" t="str">
            <v>160401</v>
          </cell>
        </row>
        <row r="611">
          <cell r="F611" t="str">
            <v>160402</v>
          </cell>
        </row>
        <row r="612">
          <cell r="F612" t="str">
            <v>160403</v>
          </cell>
        </row>
        <row r="613">
          <cell r="F613" t="str">
            <v>160504</v>
          </cell>
        </row>
        <row r="614">
          <cell r="F614" t="str">
            <v>160505</v>
          </cell>
        </row>
        <row r="615">
          <cell r="F615" t="str">
            <v>160506</v>
          </cell>
        </row>
        <row r="616">
          <cell r="F616" t="str">
            <v>160507</v>
          </cell>
        </row>
        <row r="617">
          <cell r="F617" t="str">
            <v>160508</v>
          </cell>
        </row>
        <row r="618">
          <cell r="F618" t="str">
            <v>160509</v>
          </cell>
        </row>
        <row r="619">
          <cell r="F619" t="str">
            <v>160601</v>
          </cell>
        </row>
        <row r="620">
          <cell r="F620" t="str">
            <v>160602</v>
          </cell>
        </row>
        <row r="621">
          <cell r="F621" t="str">
            <v>160603</v>
          </cell>
        </row>
        <row r="622">
          <cell r="F622" t="str">
            <v>160604</v>
          </cell>
        </row>
        <row r="623">
          <cell r="F623" t="str">
            <v>160605</v>
          </cell>
        </row>
        <row r="624">
          <cell r="F624" t="str">
            <v>160606</v>
          </cell>
        </row>
        <row r="625">
          <cell r="F625" t="str">
            <v>160708</v>
          </cell>
        </row>
        <row r="626">
          <cell r="F626" t="str">
            <v>160709</v>
          </cell>
        </row>
        <row r="627">
          <cell r="F627" t="str">
            <v>160799</v>
          </cell>
        </row>
        <row r="628">
          <cell r="F628" t="str">
            <v>160801</v>
          </cell>
        </row>
        <row r="629">
          <cell r="F629" t="str">
            <v>160802</v>
          </cell>
        </row>
        <row r="630">
          <cell r="F630" t="str">
            <v>160803</v>
          </cell>
        </row>
        <row r="631">
          <cell r="F631" t="str">
            <v>160804</v>
          </cell>
        </row>
        <row r="632">
          <cell r="F632" t="str">
            <v>160805</v>
          </cell>
        </row>
        <row r="633">
          <cell r="F633" t="str">
            <v>160806</v>
          </cell>
        </row>
        <row r="634">
          <cell r="F634" t="str">
            <v>160807</v>
          </cell>
        </row>
        <row r="635">
          <cell r="F635" t="str">
            <v>160901</v>
          </cell>
        </row>
        <row r="636">
          <cell r="F636" t="str">
            <v>160902</v>
          </cell>
        </row>
        <row r="637">
          <cell r="F637" t="str">
            <v>160903</v>
          </cell>
        </row>
        <row r="638">
          <cell r="F638" t="str">
            <v>160904</v>
          </cell>
        </row>
        <row r="639">
          <cell r="F639" t="str">
            <v>161001</v>
          </cell>
        </row>
        <row r="640">
          <cell r="F640" t="str">
            <v>161002</v>
          </cell>
        </row>
        <row r="641">
          <cell r="F641" t="str">
            <v>161003</v>
          </cell>
        </row>
        <row r="642">
          <cell r="F642" t="str">
            <v>161004</v>
          </cell>
        </row>
        <row r="643">
          <cell r="F643" t="str">
            <v>161101</v>
          </cell>
        </row>
        <row r="644">
          <cell r="F644" t="str">
            <v>161102</v>
          </cell>
        </row>
        <row r="645">
          <cell r="F645" t="str">
            <v>161103</v>
          </cell>
        </row>
        <row r="646">
          <cell r="F646" t="str">
            <v>161104</v>
          </cell>
        </row>
        <row r="647">
          <cell r="F647" t="str">
            <v>161105</v>
          </cell>
        </row>
        <row r="648">
          <cell r="F648" t="str">
            <v>161106</v>
          </cell>
        </row>
        <row r="649">
          <cell r="F649" t="str">
            <v>170101</v>
          </cell>
        </row>
        <row r="650">
          <cell r="F650" t="str">
            <v>170102</v>
          </cell>
        </row>
        <row r="651">
          <cell r="F651" t="str">
            <v>170103</v>
          </cell>
        </row>
        <row r="652">
          <cell r="F652" t="str">
            <v>170106</v>
          </cell>
        </row>
        <row r="653">
          <cell r="F653" t="str">
            <v>170107</v>
          </cell>
        </row>
        <row r="654">
          <cell r="F654" t="str">
            <v>170201</v>
          </cell>
        </row>
        <row r="655">
          <cell r="F655" t="str">
            <v>170202</v>
          </cell>
        </row>
        <row r="656">
          <cell r="F656" t="str">
            <v>170203</v>
          </cell>
        </row>
        <row r="657">
          <cell r="F657" t="str">
            <v>170204</v>
          </cell>
        </row>
        <row r="658">
          <cell r="F658" t="str">
            <v>170301</v>
          </cell>
        </row>
        <row r="659">
          <cell r="F659" t="str">
            <v>170302</v>
          </cell>
        </row>
        <row r="660">
          <cell r="F660" t="str">
            <v>170303</v>
          </cell>
        </row>
        <row r="661">
          <cell r="F661" t="str">
            <v>170401</v>
          </cell>
        </row>
        <row r="662">
          <cell r="F662" t="str">
            <v>170402</v>
          </cell>
        </row>
        <row r="663">
          <cell r="F663" t="str">
            <v>170403</v>
          </cell>
        </row>
        <row r="664">
          <cell r="F664" t="str">
            <v>170404</v>
          </cell>
        </row>
        <row r="665">
          <cell r="F665" t="str">
            <v>170405</v>
          </cell>
        </row>
        <row r="666">
          <cell r="F666" t="str">
            <v>170406</v>
          </cell>
        </row>
        <row r="667">
          <cell r="F667" t="str">
            <v>170407</v>
          </cell>
        </row>
        <row r="668">
          <cell r="F668" t="str">
            <v>170409</v>
          </cell>
        </row>
        <row r="669">
          <cell r="F669" t="str">
            <v>170410</v>
          </cell>
        </row>
        <row r="670">
          <cell r="F670" t="str">
            <v>170411</v>
          </cell>
        </row>
        <row r="671">
          <cell r="F671" t="str">
            <v>170503</v>
          </cell>
        </row>
        <row r="672">
          <cell r="F672" t="str">
            <v>170504</v>
          </cell>
        </row>
        <row r="673">
          <cell r="F673" t="str">
            <v>170505</v>
          </cell>
        </row>
        <row r="674">
          <cell r="F674" t="str">
            <v>170506</v>
          </cell>
        </row>
        <row r="675">
          <cell r="F675" t="str">
            <v>170507</v>
          </cell>
        </row>
        <row r="676">
          <cell r="F676" t="str">
            <v>170508</v>
          </cell>
        </row>
        <row r="677">
          <cell r="F677" t="str">
            <v>170601</v>
          </cell>
        </row>
        <row r="678">
          <cell r="F678" t="str">
            <v>170603</v>
          </cell>
        </row>
        <row r="679">
          <cell r="F679" t="str">
            <v>170604</v>
          </cell>
        </row>
        <row r="680">
          <cell r="F680" t="str">
            <v>170605</v>
          </cell>
        </row>
        <row r="681">
          <cell r="F681" t="str">
            <v>170801</v>
          </cell>
        </row>
        <row r="682">
          <cell r="F682" t="str">
            <v>170802</v>
          </cell>
        </row>
        <row r="683">
          <cell r="F683" t="str">
            <v>170901</v>
          </cell>
        </row>
        <row r="684">
          <cell r="F684" t="str">
            <v>170902</v>
          </cell>
        </row>
        <row r="685">
          <cell r="F685" t="str">
            <v>170903</v>
          </cell>
        </row>
        <row r="686">
          <cell r="F686" t="str">
            <v>170904</v>
          </cell>
        </row>
        <row r="687">
          <cell r="F687" t="str">
            <v>180101</v>
          </cell>
        </row>
        <row r="688">
          <cell r="F688" t="str">
            <v>180102</v>
          </cell>
        </row>
        <row r="689">
          <cell r="F689" t="str">
            <v>180103</v>
          </cell>
        </row>
        <row r="690">
          <cell r="F690" t="str">
            <v>180104</v>
          </cell>
        </row>
        <row r="691">
          <cell r="F691" t="str">
            <v>180106</v>
          </cell>
        </row>
        <row r="692">
          <cell r="F692" t="str">
            <v>180107</v>
          </cell>
        </row>
        <row r="693">
          <cell r="F693" t="str">
            <v>180108</v>
          </cell>
        </row>
        <row r="694">
          <cell r="F694" t="str">
            <v>180109</v>
          </cell>
        </row>
        <row r="695">
          <cell r="F695" t="str">
            <v>180110</v>
          </cell>
        </row>
        <row r="696">
          <cell r="F696" t="str">
            <v>180201</v>
          </cell>
        </row>
        <row r="697">
          <cell r="F697" t="str">
            <v>180202</v>
          </cell>
        </row>
        <row r="698">
          <cell r="F698" t="str">
            <v>180203</v>
          </cell>
        </row>
        <row r="699">
          <cell r="F699" t="str">
            <v>180205</v>
          </cell>
        </row>
        <row r="700">
          <cell r="F700" t="str">
            <v>180206</v>
          </cell>
        </row>
        <row r="701">
          <cell r="F701" t="str">
            <v>180207</v>
          </cell>
        </row>
        <row r="702">
          <cell r="F702" t="str">
            <v>180208</v>
          </cell>
        </row>
        <row r="703">
          <cell r="F703" t="str">
            <v>190102</v>
          </cell>
        </row>
        <row r="704">
          <cell r="F704" t="str">
            <v>190105</v>
          </cell>
        </row>
        <row r="705">
          <cell r="F705" t="str">
            <v>190106</v>
          </cell>
        </row>
        <row r="706">
          <cell r="F706" t="str">
            <v>190107</v>
          </cell>
        </row>
        <row r="707">
          <cell r="F707" t="str">
            <v>190110</v>
          </cell>
        </row>
        <row r="708">
          <cell r="F708" t="str">
            <v>190111</v>
          </cell>
        </row>
        <row r="709">
          <cell r="F709" t="str">
            <v>190112</v>
          </cell>
        </row>
        <row r="710">
          <cell r="F710" t="str">
            <v>190113</v>
          </cell>
        </row>
        <row r="711">
          <cell r="F711" t="str">
            <v>190114</v>
          </cell>
        </row>
        <row r="712">
          <cell r="F712" t="str">
            <v>190115</v>
          </cell>
        </row>
        <row r="713">
          <cell r="F713" t="str">
            <v>190116</v>
          </cell>
        </row>
        <row r="714">
          <cell r="F714" t="str">
            <v>190117</v>
          </cell>
        </row>
        <row r="715">
          <cell r="F715" t="str">
            <v>190118</v>
          </cell>
        </row>
        <row r="716">
          <cell r="F716" t="str">
            <v>190119</v>
          </cell>
        </row>
        <row r="717">
          <cell r="F717" t="str">
            <v>190199</v>
          </cell>
        </row>
        <row r="718">
          <cell r="F718" t="str">
            <v>190203</v>
          </cell>
        </row>
        <row r="719">
          <cell r="F719" t="str">
            <v>190204</v>
          </cell>
        </row>
        <row r="720">
          <cell r="F720" t="str">
            <v>190205</v>
          </cell>
        </row>
        <row r="721">
          <cell r="F721" t="str">
            <v>190206</v>
          </cell>
        </row>
        <row r="722">
          <cell r="F722" t="str">
            <v>190207</v>
          </cell>
        </row>
        <row r="723">
          <cell r="F723" t="str">
            <v>190208</v>
          </cell>
        </row>
        <row r="724">
          <cell r="F724" t="str">
            <v>190209</v>
          </cell>
        </row>
        <row r="725">
          <cell r="F725" t="str">
            <v>190210</v>
          </cell>
        </row>
        <row r="726">
          <cell r="F726" t="str">
            <v>190211</v>
          </cell>
        </row>
        <row r="727">
          <cell r="F727" t="str">
            <v>190299</v>
          </cell>
        </row>
        <row r="728">
          <cell r="F728" t="str">
            <v>190304</v>
          </cell>
        </row>
        <row r="729">
          <cell r="F729" t="str">
            <v>190305</v>
          </cell>
        </row>
        <row r="730">
          <cell r="F730" t="str">
            <v>190306</v>
          </cell>
        </row>
        <row r="731">
          <cell r="F731" t="str">
            <v>190307</v>
          </cell>
        </row>
        <row r="732">
          <cell r="F732" t="str">
            <v>190401</v>
          </cell>
        </row>
        <row r="733">
          <cell r="F733" t="str">
            <v>190402</v>
          </cell>
        </row>
        <row r="734">
          <cell r="F734" t="str">
            <v>190403</v>
          </cell>
        </row>
        <row r="735">
          <cell r="F735" t="str">
            <v>190404</v>
          </cell>
        </row>
        <row r="736">
          <cell r="F736" t="str">
            <v>190501</v>
          </cell>
        </row>
        <row r="737">
          <cell r="F737" t="str">
            <v>190502</v>
          </cell>
        </row>
        <row r="738">
          <cell r="F738" t="str">
            <v>190503</v>
          </cell>
        </row>
        <row r="739">
          <cell r="F739" t="str">
            <v>190599</v>
          </cell>
        </row>
        <row r="740">
          <cell r="F740" t="str">
            <v>190603</v>
          </cell>
        </row>
        <row r="741">
          <cell r="F741" t="str">
            <v>190604</v>
          </cell>
        </row>
        <row r="742">
          <cell r="F742" t="str">
            <v>190605</v>
          </cell>
        </row>
        <row r="743">
          <cell r="F743" t="str">
            <v>190606</v>
          </cell>
        </row>
        <row r="744">
          <cell r="F744" t="str">
            <v>190699</v>
          </cell>
        </row>
        <row r="745">
          <cell r="F745" t="str">
            <v>190702</v>
          </cell>
        </row>
        <row r="746">
          <cell r="F746" t="str">
            <v>190703</v>
          </cell>
        </row>
        <row r="747">
          <cell r="F747" t="str">
            <v>190801</v>
          </cell>
        </row>
        <row r="748">
          <cell r="F748" t="str">
            <v>190802</v>
          </cell>
        </row>
        <row r="749">
          <cell r="F749" t="str">
            <v>190805</v>
          </cell>
        </row>
        <row r="750">
          <cell r="F750" t="str">
            <v>190806</v>
          </cell>
        </row>
        <row r="751">
          <cell r="F751" t="str">
            <v>190807</v>
          </cell>
        </row>
        <row r="752">
          <cell r="F752" t="str">
            <v>190808</v>
          </cell>
        </row>
        <row r="753">
          <cell r="F753" t="str">
            <v>190809</v>
          </cell>
        </row>
        <row r="754">
          <cell r="F754" t="str">
            <v>190810</v>
          </cell>
        </row>
        <row r="755">
          <cell r="F755" t="str">
            <v>190811</v>
          </cell>
        </row>
        <row r="756">
          <cell r="F756" t="str">
            <v>190812</v>
          </cell>
        </row>
        <row r="757">
          <cell r="F757" t="str">
            <v>190813</v>
          </cell>
        </row>
        <row r="758">
          <cell r="F758" t="str">
            <v>190814</v>
          </cell>
        </row>
        <row r="759">
          <cell r="F759" t="str">
            <v>190899</v>
          </cell>
        </row>
        <row r="760">
          <cell r="F760" t="str">
            <v>190901</v>
          </cell>
        </row>
        <row r="761">
          <cell r="F761" t="str">
            <v>190902</v>
          </cell>
        </row>
        <row r="762">
          <cell r="F762" t="str">
            <v>190903</v>
          </cell>
        </row>
        <row r="763">
          <cell r="F763" t="str">
            <v>190904</v>
          </cell>
        </row>
        <row r="764">
          <cell r="F764" t="str">
            <v>190905</v>
          </cell>
        </row>
        <row r="765">
          <cell r="F765" t="str">
            <v>190906</v>
          </cell>
        </row>
        <row r="766">
          <cell r="F766" t="str">
            <v>190999</v>
          </cell>
        </row>
        <row r="767">
          <cell r="F767" t="str">
            <v>191001</v>
          </cell>
        </row>
        <row r="768">
          <cell r="F768" t="str">
            <v>191002</v>
          </cell>
        </row>
        <row r="769">
          <cell r="F769" t="str">
            <v>191003</v>
          </cell>
        </row>
        <row r="770">
          <cell r="F770" t="str">
            <v>191004</v>
          </cell>
        </row>
        <row r="771">
          <cell r="F771" t="str">
            <v>191005</v>
          </cell>
        </row>
        <row r="772">
          <cell r="F772" t="str">
            <v>191006</v>
          </cell>
        </row>
        <row r="773">
          <cell r="F773" t="str">
            <v>191101</v>
          </cell>
        </row>
        <row r="774">
          <cell r="F774" t="str">
            <v>191102</v>
          </cell>
        </row>
        <row r="775">
          <cell r="F775" t="str">
            <v>191103</v>
          </cell>
        </row>
        <row r="776">
          <cell r="F776" t="str">
            <v>191104</v>
          </cell>
        </row>
        <row r="777">
          <cell r="F777" t="str">
            <v>191105</v>
          </cell>
        </row>
        <row r="778">
          <cell r="F778" t="str">
            <v>191106</v>
          </cell>
        </row>
        <row r="779">
          <cell r="F779" t="str">
            <v>191107</v>
          </cell>
        </row>
        <row r="780">
          <cell r="F780" t="str">
            <v>191199</v>
          </cell>
        </row>
        <row r="781">
          <cell r="F781" t="str">
            <v>191201</v>
          </cell>
        </row>
        <row r="782">
          <cell r="F782" t="str">
            <v>191202</v>
          </cell>
        </row>
        <row r="783">
          <cell r="F783" t="str">
            <v>191203</v>
          </cell>
        </row>
        <row r="784">
          <cell r="F784" t="str">
            <v>191204</v>
          </cell>
        </row>
        <row r="785">
          <cell r="F785" t="str">
            <v>191205</v>
          </cell>
        </row>
        <row r="786">
          <cell r="F786" t="str">
            <v>191206</v>
          </cell>
        </row>
        <row r="787">
          <cell r="F787" t="str">
            <v>191207</v>
          </cell>
        </row>
        <row r="788">
          <cell r="F788" t="str">
            <v>191208</v>
          </cell>
        </row>
        <row r="789">
          <cell r="F789" t="str">
            <v>191209</v>
          </cell>
        </row>
        <row r="790">
          <cell r="F790" t="str">
            <v>191210</v>
          </cell>
        </row>
        <row r="791">
          <cell r="F791" t="str">
            <v>191211</v>
          </cell>
        </row>
        <row r="792">
          <cell r="F792" t="str">
            <v>191212</v>
          </cell>
        </row>
        <row r="793">
          <cell r="F793" t="str">
            <v>191301</v>
          </cell>
        </row>
        <row r="794">
          <cell r="F794" t="str">
            <v>191302</v>
          </cell>
        </row>
        <row r="795">
          <cell r="F795" t="str">
            <v>191303</v>
          </cell>
        </row>
        <row r="796">
          <cell r="F796" t="str">
            <v>191304</v>
          </cell>
        </row>
        <row r="797">
          <cell r="F797" t="str">
            <v>191305</v>
          </cell>
        </row>
        <row r="798">
          <cell r="F798" t="str">
            <v>191306</v>
          </cell>
        </row>
        <row r="799">
          <cell r="F799" t="str">
            <v>191307</v>
          </cell>
        </row>
        <row r="800">
          <cell r="F800" t="str">
            <v>191308</v>
          </cell>
        </row>
        <row r="801">
          <cell r="F801" t="str">
            <v>200101</v>
          </cell>
        </row>
        <row r="802">
          <cell r="F802" t="str">
            <v>200102</v>
          </cell>
        </row>
        <row r="803">
          <cell r="F803" t="str">
            <v>200108</v>
          </cell>
        </row>
        <row r="804">
          <cell r="F804" t="str">
            <v>200110</v>
          </cell>
        </row>
        <row r="805">
          <cell r="F805" t="str">
            <v>200111</v>
          </cell>
        </row>
        <row r="806">
          <cell r="F806" t="str">
            <v>200113</v>
          </cell>
        </row>
        <row r="807">
          <cell r="F807" t="str">
            <v>200114</v>
          </cell>
        </row>
        <row r="808">
          <cell r="F808" t="str">
            <v>200115</v>
          </cell>
        </row>
        <row r="809">
          <cell r="F809" t="str">
            <v>200117</v>
          </cell>
        </row>
        <row r="810">
          <cell r="F810" t="str">
            <v>200119</v>
          </cell>
        </row>
        <row r="811">
          <cell r="F811" t="str">
            <v>200121</v>
          </cell>
        </row>
        <row r="812">
          <cell r="F812" t="str">
            <v>200123</v>
          </cell>
        </row>
        <row r="813">
          <cell r="F813" t="str">
            <v>200125</v>
          </cell>
        </row>
        <row r="814">
          <cell r="F814" t="str">
            <v>200126</v>
          </cell>
        </row>
        <row r="815">
          <cell r="F815" t="str">
            <v>200127</v>
          </cell>
        </row>
        <row r="816">
          <cell r="F816" t="str">
            <v>200128</v>
          </cell>
        </row>
        <row r="817">
          <cell r="F817" t="str">
            <v>200129</v>
          </cell>
        </row>
        <row r="818">
          <cell r="F818" t="str">
            <v>200130</v>
          </cell>
        </row>
        <row r="819">
          <cell r="F819" t="str">
            <v>200131</v>
          </cell>
        </row>
        <row r="820">
          <cell r="F820" t="str">
            <v>200132</v>
          </cell>
        </row>
        <row r="821">
          <cell r="F821" t="str">
            <v>200133</v>
          </cell>
        </row>
        <row r="822">
          <cell r="F822" t="str">
            <v>200134</v>
          </cell>
        </row>
        <row r="823">
          <cell r="F823" t="str">
            <v>200135</v>
          </cell>
        </row>
        <row r="824">
          <cell r="F824" t="str">
            <v>200136</v>
          </cell>
        </row>
        <row r="825">
          <cell r="F825" t="str">
            <v>200137</v>
          </cell>
        </row>
        <row r="826">
          <cell r="F826" t="str">
            <v>200138</v>
          </cell>
        </row>
        <row r="827">
          <cell r="F827" t="str">
            <v>200139</v>
          </cell>
        </row>
        <row r="828">
          <cell r="F828" t="str">
            <v>200140</v>
          </cell>
        </row>
        <row r="829">
          <cell r="F829" t="str">
            <v>200141</v>
          </cell>
        </row>
        <row r="830">
          <cell r="F830" t="str">
            <v>200199</v>
          </cell>
        </row>
        <row r="831">
          <cell r="F831" t="str">
            <v>200201</v>
          </cell>
        </row>
        <row r="832">
          <cell r="F832" t="str">
            <v>200202</v>
          </cell>
        </row>
        <row r="833">
          <cell r="F833" t="str">
            <v>200203</v>
          </cell>
        </row>
        <row r="834">
          <cell r="F834" t="str">
            <v>200301</v>
          </cell>
        </row>
        <row r="835">
          <cell r="F835" t="str">
            <v>200302</v>
          </cell>
        </row>
        <row r="836">
          <cell r="F836" t="str">
            <v>200303</v>
          </cell>
        </row>
        <row r="837">
          <cell r="F837" t="str">
            <v>200304</v>
          </cell>
        </row>
        <row r="838">
          <cell r="F838" t="str">
            <v>200306</v>
          </cell>
        </row>
        <row r="839">
          <cell r="F839" t="str">
            <v>200307</v>
          </cell>
        </row>
        <row r="840">
          <cell r="F840" t="str">
            <v>200399</v>
          </cell>
        </row>
      </sheetData>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Notes"/>
      <sheetName val="Waste_Received"/>
      <sheetName val="Waste_Removed"/>
      <sheetName val="European Waste Catalogue"/>
      <sheetName val="D&amp;R_Received"/>
      <sheetName val="D&amp;R_Removed"/>
      <sheetName val="Origin_Destinations"/>
      <sheetName val="Look Up Values"/>
      <sheetName val="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B2" t="str">
            <v>Aberdeen City</v>
          </cell>
          <cell r="D2" t="str">
            <v>A3 : Borehole</v>
          </cell>
          <cell r="F2" t="str">
            <v>010101</v>
          </cell>
          <cell r="H2" t="str">
            <v>Liquid</v>
          </cell>
          <cell r="L2" t="str">
            <v>Yes</v>
          </cell>
          <cell r="M2" t="str">
            <v>Qtr Jan-Mar</v>
          </cell>
          <cell r="N2">
            <v>2012</v>
          </cell>
          <cell r="R2" t="str">
            <v>D01</v>
          </cell>
          <cell r="T2" t="str">
            <v>Incinerator</v>
          </cell>
          <cell r="V2" t="str">
            <v>D01 - Deposit into or onto land</v>
          </cell>
          <cell r="X2" t="str">
            <v>MSW to advanced thermal treatment</v>
          </cell>
        </row>
        <row r="3">
          <cell r="D3" t="str">
            <v>A8 : Lagoon</v>
          </cell>
          <cell r="F3" t="str">
            <v>010102</v>
          </cell>
          <cell r="H3" t="str">
            <v>Sludge</v>
          </cell>
          <cell r="L3" t="str">
            <v>No</v>
          </cell>
          <cell r="M3" t="str">
            <v>Qtr Apr-Jun</v>
          </cell>
          <cell r="N3">
            <v>2013</v>
          </cell>
          <cell r="R3" t="str">
            <v>D01.01</v>
          </cell>
          <cell r="T3" t="str">
            <v>Landfill site</v>
          </cell>
          <cell r="V3" t="str">
            <v>D02 - Land treatment</v>
          </cell>
          <cell r="X3" t="str">
            <v>MSW direct to landfill</v>
          </cell>
        </row>
        <row r="4">
          <cell r="D4" t="str">
            <v>A9 : Special Waste Transfer Station</v>
          </cell>
          <cell r="F4" t="str">
            <v>010304</v>
          </cell>
          <cell r="H4" t="str">
            <v>Solid</v>
          </cell>
          <cell r="L4" t="str">
            <v>Y</v>
          </cell>
          <cell r="M4" t="str">
            <v>Qtr Jul-Sep</v>
          </cell>
          <cell r="N4">
            <v>2014</v>
          </cell>
          <cell r="R4" t="str">
            <v>D01.02</v>
          </cell>
          <cell r="T4" t="str">
            <v>No facility</v>
          </cell>
          <cell r="V4" t="str">
            <v>D03 - Deep injection</v>
          </cell>
          <cell r="X4" t="str">
            <v>MSW/green waste to Windrow/other composting</v>
          </cell>
        </row>
        <row r="5">
          <cell r="D5" t="str">
            <v>A10 : In-House Storage Facility</v>
          </cell>
          <cell r="F5" t="str">
            <v>010305</v>
          </cell>
          <cell r="H5" t="str">
            <v>Powder</v>
          </cell>
          <cell r="L5" t="str">
            <v>N</v>
          </cell>
          <cell r="M5" t="str">
            <v>Qtr Oct-Dec</v>
          </cell>
          <cell r="N5">
            <v>2015</v>
          </cell>
          <cell r="R5" t="str">
            <v>D01.03</v>
          </cell>
          <cell r="T5" t="str">
            <v>Reprocessor/Recycler</v>
          </cell>
          <cell r="V5" t="str">
            <v>D04 - Surface impoundment</v>
          </cell>
          <cell r="X5" t="str">
            <v>MSW incinerated</v>
          </cell>
        </row>
        <row r="6">
          <cell r="D6" t="str">
            <v>A11 : Household, Commercial &amp; Industrial  Waste Transfer Stn</v>
          </cell>
          <cell r="F6" t="str">
            <v>010306</v>
          </cell>
          <cell r="H6" t="str">
            <v>Gas</v>
          </cell>
          <cell r="M6" t="str">
            <v>Year (Jan-Dec)</v>
          </cell>
          <cell r="N6">
            <v>2016</v>
          </cell>
          <cell r="R6" t="str">
            <v>D01.04</v>
          </cell>
          <cell r="T6" t="str">
            <v>Treatment - Composting</v>
          </cell>
          <cell r="V6" t="str">
            <v>D05 - Specially engineered landfill</v>
          </cell>
          <cell r="X6" t="str">
            <v>MSW/organic component to in-vessel composting</v>
          </cell>
        </row>
        <row r="7">
          <cell r="D7" t="str">
            <v>A12 : Clinical Waste Transfer Station</v>
          </cell>
          <cell r="F7" t="str">
            <v>010307</v>
          </cell>
          <cell r="N7">
            <v>2017</v>
          </cell>
          <cell r="R7" t="str">
            <v>D02</v>
          </cell>
          <cell r="T7" t="str">
            <v>Treatment - MBT</v>
          </cell>
          <cell r="V7" t="str">
            <v>D06 - Release into a water body except seas / oceans</v>
          </cell>
          <cell r="X7" t="str">
            <v>MSW to mechanical biological treatment</v>
          </cell>
        </row>
        <row r="8">
          <cell r="D8" t="str">
            <v>A13 : Household Waste Amenity Site</v>
          </cell>
          <cell r="F8" t="str">
            <v>010308</v>
          </cell>
          <cell r="N8">
            <v>2018</v>
          </cell>
          <cell r="R8" t="str">
            <v>D03</v>
          </cell>
          <cell r="T8" t="str">
            <v>Treatment - other than composting or MBT</v>
          </cell>
          <cell r="V8" t="str">
            <v>D07 - Release into seas / oceans</v>
          </cell>
          <cell r="X8" t="str">
            <v>MSW to MRF</v>
          </cell>
        </row>
        <row r="9">
          <cell r="D9" t="str">
            <v>A14 : Transfer Station taking Non-Biodegradable Wastes</v>
          </cell>
          <cell r="F9" t="str">
            <v>010309</v>
          </cell>
          <cell r="N9">
            <v>2019</v>
          </cell>
          <cell r="R9" t="str">
            <v>D04</v>
          </cell>
          <cell r="T9" t="str">
            <v>Transfer station</v>
          </cell>
          <cell r="V9" t="str">
            <v>D08 - Biological treatment not specified elsewhere</v>
          </cell>
          <cell r="X9" t="str">
            <v>None</v>
          </cell>
        </row>
        <row r="10">
          <cell r="D10" t="str">
            <v>A15 : Material Recycling Treatment Facility</v>
          </cell>
          <cell r="F10" t="str">
            <v>010310</v>
          </cell>
          <cell r="N10">
            <v>2020</v>
          </cell>
          <cell r="R10" t="str">
            <v>D05</v>
          </cell>
          <cell r="T10" t="str">
            <v>Don't know</v>
          </cell>
          <cell r="V10" t="str">
            <v>D09 - Physico-chemical treatment not specified elsewhere</v>
          </cell>
          <cell r="X10" t="str">
            <v>Not Specified</v>
          </cell>
        </row>
        <row r="11">
          <cell r="D11" t="str">
            <v>A16 : Physical Treatment Facility</v>
          </cell>
          <cell r="F11" t="str">
            <v>010399</v>
          </cell>
          <cell r="N11" t="str">
            <v>2021</v>
          </cell>
          <cell r="R11" t="str">
            <v>D06</v>
          </cell>
          <cell r="T11" t="str">
            <v>Yes but unknown</v>
          </cell>
          <cell r="V11" t="str">
            <v>D10 - Incineration on land</v>
          </cell>
          <cell r="X11" t="str">
            <v>MSW/organic component to anaerobic digestion</v>
          </cell>
        </row>
        <row r="12">
          <cell r="D12" t="str">
            <v>A17 : Physico-Chemical Treatment Facility</v>
          </cell>
          <cell r="F12" t="str">
            <v>010407</v>
          </cell>
          <cell r="N12" t="str">
            <v>2022</v>
          </cell>
          <cell r="R12" t="str">
            <v>D07</v>
          </cell>
          <cell r="V12" t="str">
            <v>D12 - Permanent storage</v>
          </cell>
          <cell r="X12" t="str">
            <v>Other biological treatment</v>
          </cell>
        </row>
        <row r="13">
          <cell r="D13" t="str">
            <v>A18 : Incinerator</v>
          </cell>
          <cell r="F13" t="str">
            <v>010408</v>
          </cell>
          <cell r="R13" t="str">
            <v>D08</v>
          </cell>
          <cell r="V13" t="str">
            <v>D13 - Blending or mixing prior to D1 to D12</v>
          </cell>
          <cell r="X13" t="str">
            <v>Other chemical treatment</v>
          </cell>
        </row>
        <row r="14">
          <cell r="D14" t="str">
            <v>A19 : Metal Recycling Site (Vehicle Dismantler)</v>
          </cell>
          <cell r="F14" t="str">
            <v>010409</v>
          </cell>
          <cell r="R14" t="str">
            <v>D08.01</v>
          </cell>
          <cell r="V14" t="str">
            <v>D14 - Repackaging prior to D1 to D13</v>
          </cell>
          <cell r="X14" t="str">
            <v>Old Format</v>
          </cell>
        </row>
        <row r="15">
          <cell r="D15" t="str">
            <v>A19a : ELV Facility</v>
          </cell>
          <cell r="F15" t="str">
            <v>010410</v>
          </cell>
          <cell r="R15" t="str">
            <v>D09</v>
          </cell>
          <cell r="V15" t="str">
            <v>D15 - Temporary storage pending D1 to D14</v>
          </cell>
          <cell r="X15" t="str">
            <v>Other physical treatment</v>
          </cell>
        </row>
        <row r="16">
          <cell r="D16" t="str">
            <v>A20 : Metal Recycling Site (mixed MRS's)</v>
          </cell>
          <cell r="F16" t="str">
            <v>010411</v>
          </cell>
          <cell r="R16" t="str">
            <v>D10</v>
          </cell>
          <cell r="V16" t="str">
            <v>R01 - Use principally as a fuel</v>
          </cell>
          <cell r="X16" t="str">
            <v>Other thermal treatment</v>
          </cell>
        </row>
        <row r="17">
          <cell r="D17" t="str">
            <v>A21 : Chemical Treatment Facility</v>
          </cell>
          <cell r="F17" t="str">
            <v>010412</v>
          </cell>
          <cell r="R17" t="str">
            <v>D10.01</v>
          </cell>
          <cell r="V17" t="str">
            <v>R02 - Solvent reclamation / regeneration by distillation</v>
          </cell>
          <cell r="X17" t="str">
            <v>MSW to refuse derived fuel</v>
          </cell>
        </row>
        <row r="18">
          <cell r="D18" t="str">
            <v>A22 : Composting Facility</v>
          </cell>
          <cell r="F18" t="str">
            <v>010413</v>
          </cell>
          <cell r="R18" t="str">
            <v>D10.02</v>
          </cell>
          <cell r="V18" t="str">
            <v>R03 - Recycling / reclamation of organic substances</v>
          </cell>
          <cell r="X18" t="str">
            <v>MSW/whole waste to anaerobic digestion</v>
          </cell>
        </row>
        <row r="19">
          <cell r="D19" t="str">
            <v>A23 : Biological Treatment Facility</v>
          </cell>
          <cell r="F19" t="str">
            <v>010499</v>
          </cell>
          <cell r="R19" t="str">
            <v>D10.03</v>
          </cell>
          <cell r="V19" t="str">
            <v>R04 - Recycling / reclamation - metals</v>
          </cell>
        </row>
        <row r="20">
          <cell r="D20" t="str">
            <v>A24 : Mobile Plant</v>
          </cell>
          <cell r="F20" t="str">
            <v>010504</v>
          </cell>
          <cell r="R20" t="str">
            <v>D10.04</v>
          </cell>
          <cell r="V20" t="str">
            <v>R05 - Recycling / reclamation - other inorganic materials</v>
          </cell>
        </row>
        <row r="21">
          <cell r="D21" t="str">
            <v>A25 : Deposit of waste to land as a recovery operation</v>
          </cell>
          <cell r="F21" t="str">
            <v>010505</v>
          </cell>
          <cell r="R21" t="str">
            <v>D10.05</v>
          </cell>
          <cell r="V21" t="str">
            <v>R06 - Regeneration of acids or bases</v>
          </cell>
        </row>
        <row r="22">
          <cell r="D22" t="str">
            <v>A26 : Pet Cemetery</v>
          </cell>
          <cell r="F22" t="str">
            <v>010506</v>
          </cell>
          <cell r="R22" t="str">
            <v>D10.06</v>
          </cell>
          <cell r="V22" t="str">
            <v>R07 - Recovery of components used for pollution abatement</v>
          </cell>
        </row>
        <row r="23">
          <cell r="D23" t="str">
            <v>A27 : Pet Crematorium</v>
          </cell>
          <cell r="F23" t="str">
            <v>010507</v>
          </cell>
          <cell r="R23" t="str">
            <v>D10.07</v>
          </cell>
          <cell r="V23" t="str">
            <v>R08 - Recovery of components from catalysts</v>
          </cell>
        </row>
        <row r="24">
          <cell r="D24" t="str">
            <v>A28 : WEEE Treatment Site</v>
          </cell>
          <cell r="F24" t="str">
            <v>010508</v>
          </cell>
          <cell r="R24" t="str">
            <v>D12</v>
          </cell>
          <cell r="V24" t="str">
            <v>R09 - Oil re-refining or other reuses of oil</v>
          </cell>
        </row>
        <row r="25">
          <cell r="D25" t="str">
            <v>A29:  Landfill Gas Engine (&lt;3 mW)</v>
          </cell>
          <cell r="F25" t="str">
            <v>010599</v>
          </cell>
          <cell r="R25" t="str">
            <v>D13</v>
          </cell>
          <cell r="V25" t="str">
            <v>R10 - Land treatment resulting in benefit</v>
          </cell>
        </row>
        <row r="26">
          <cell r="D26" t="str">
            <v>A30:  Mining Waste Operations</v>
          </cell>
          <cell r="F26" t="str">
            <v>020101</v>
          </cell>
          <cell r="R26" t="str">
            <v>D14</v>
          </cell>
          <cell r="V26" t="str">
            <v>R11 - Use of wastes obtained from any operation R1 to R10</v>
          </cell>
        </row>
        <row r="27">
          <cell r="D27" t="str">
            <v>A31:  Mining Waste Ops with a Facility for HazWaste</v>
          </cell>
          <cell r="F27" t="str">
            <v>020102</v>
          </cell>
          <cell r="R27" t="str">
            <v>D15</v>
          </cell>
          <cell r="V27" t="str">
            <v>R12 - Exchange of wastes for R1 to R11</v>
          </cell>
        </row>
        <row r="28">
          <cell r="D28" t="str">
            <v>A32:  Mining Waste Ops with a Cat 'A' Mining Waste Facility</v>
          </cell>
          <cell r="F28" t="str">
            <v>020103</v>
          </cell>
          <cell r="R28" t="str">
            <v>R01</v>
          </cell>
          <cell r="V28" t="str">
            <v>R13 - Storage of wastes pending any of the operations R1 to R12</v>
          </cell>
        </row>
        <row r="29">
          <cell r="D29" t="str">
            <v>B01 : Hazardous Waste Incinerator</v>
          </cell>
          <cell r="F29" t="str">
            <v>020104</v>
          </cell>
          <cell r="R29" t="str">
            <v>R01.01</v>
          </cell>
        </row>
        <row r="30">
          <cell r="D30" t="str">
            <v>B02 : Clinical Waste Incinerator</v>
          </cell>
          <cell r="F30" t="str">
            <v>020106</v>
          </cell>
          <cell r="R30" t="str">
            <v>R01.02</v>
          </cell>
        </row>
        <row r="31">
          <cell r="D31" t="str">
            <v>B03 : Co-Incineration (Non-Haz)</v>
          </cell>
          <cell r="F31" t="str">
            <v>020107</v>
          </cell>
          <cell r="R31" t="str">
            <v>R01.03</v>
          </cell>
        </row>
        <row r="32">
          <cell r="D32" t="str">
            <v>B03a : Co-Incineration (Haz)</v>
          </cell>
          <cell r="F32" t="str">
            <v>020108</v>
          </cell>
          <cell r="R32" t="str">
            <v>R01.04</v>
          </cell>
        </row>
        <row r="33">
          <cell r="D33" t="str">
            <v>B04 : Animal Carcass Incinerator</v>
          </cell>
          <cell r="F33" t="str">
            <v>020109</v>
          </cell>
          <cell r="R33" t="str">
            <v>R01.05</v>
          </cell>
        </row>
        <row r="34">
          <cell r="D34" t="str">
            <v>B04a : Animal By-Products Incinerator</v>
          </cell>
          <cell r="F34" t="str">
            <v>020110</v>
          </cell>
          <cell r="R34" t="str">
            <v>R01.06</v>
          </cell>
        </row>
        <row r="35">
          <cell r="D35" t="str">
            <v>B05 : Sewage Sludge</v>
          </cell>
          <cell r="F35" t="str">
            <v>020199</v>
          </cell>
          <cell r="R35" t="str">
            <v>R02</v>
          </cell>
        </row>
        <row r="36">
          <cell r="D36" t="str">
            <v>B06 : Municipal Waste Incinerator</v>
          </cell>
          <cell r="F36" t="str">
            <v>020201</v>
          </cell>
          <cell r="R36" t="str">
            <v>R03</v>
          </cell>
        </row>
        <row r="37">
          <cell r="D37" t="str">
            <v>B07 : EFW Incinerator</v>
          </cell>
          <cell r="F37" t="str">
            <v>020202</v>
          </cell>
          <cell r="R37" t="str">
            <v>R03.01</v>
          </cell>
        </row>
        <row r="38">
          <cell r="D38" t="str">
            <v>L01 : Hazardous Merchant LF</v>
          </cell>
          <cell r="F38" t="str">
            <v>020203</v>
          </cell>
          <cell r="R38" t="str">
            <v>R03.01.01</v>
          </cell>
        </row>
        <row r="39">
          <cell r="D39" t="str">
            <v>L02 : Non Haz (SNRHW) LF</v>
          </cell>
          <cell r="F39" t="str">
            <v>020204</v>
          </cell>
          <cell r="R39" t="str">
            <v>R03.01.02</v>
          </cell>
        </row>
        <row r="40">
          <cell r="D40" t="str">
            <v>L04 : Non Hazardous LF</v>
          </cell>
          <cell r="F40" t="str">
            <v>020299</v>
          </cell>
          <cell r="R40" t="str">
            <v>R03.01.03</v>
          </cell>
        </row>
        <row r="41">
          <cell r="D41" t="str">
            <v>L05 : Inert LF</v>
          </cell>
          <cell r="F41" t="str">
            <v>020301</v>
          </cell>
          <cell r="R41" t="str">
            <v>R03.01.04</v>
          </cell>
        </row>
        <row r="42">
          <cell r="D42" t="str">
            <v>L06 : Hazardous Restricted LF</v>
          </cell>
          <cell r="F42" t="str">
            <v>020302</v>
          </cell>
          <cell r="R42" t="str">
            <v>R03.01.05</v>
          </cell>
        </row>
        <row r="43">
          <cell r="D43" t="str">
            <v>L07 : Restricted LF</v>
          </cell>
          <cell r="F43" t="str">
            <v>020303</v>
          </cell>
          <cell r="R43" t="str">
            <v>R03.01.06</v>
          </cell>
        </row>
        <row r="44">
          <cell r="D44" t="str">
            <v>M01 : Metal Reprocessing</v>
          </cell>
          <cell r="F44" t="str">
            <v>020304</v>
          </cell>
          <cell r="R44" t="str">
            <v>R03.01.07</v>
          </cell>
        </row>
        <row r="45">
          <cell r="D45" t="str">
            <v>P01 : Paper and Pulp Reprocessing</v>
          </cell>
          <cell r="F45" t="str">
            <v>020305</v>
          </cell>
          <cell r="R45" t="str">
            <v>R03.02</v>
          </cell>
        </row>
        <row r="46">
          <cell r="D46" t="str">
            <v>S0801 : HCI Waste Transfer Station</v>
          </cell>
          <cell r="F46" t="str">
            <v>020399</v>
          </cell>
          <cell r="R46" t="str">
            <v>R03.02.01</v>
          </cell>
        </row>
        <row r="47">
          <cell r="D47" t="str">
            <v>S0802 : HCI Waste TS (no building)</v>
          </cell>
          <cell r="F47" t="str">
            <v>020401</v>
          </cell>
          <cell r="R47" t="str">
            <v>R03.02.02</v>
          </cell>
        </row>
        <row r="48">
          <cell r="D48" t="str">
            <v>S0803 : HCI Waste TS + treatment</v>
          </cell>
          <cell r="F48" t="str">
            <v>020402</v>
          </cell>
          <cell r="R48" t="str">
            <v>R03.03</v>
          </cell>
        </row>
        <row r="49">
          <cell r="D49" t="str">
            <v>S0804 : HCI Waste TS + treatment (no building)</v>
          </cell>
          <cell r="F49" t="str">
            <v>020403</v>
          </cell>
          <cell r="R49" t="str">
            <v>R03.04</v>
          </cell>
        </row>
        <row r="50">
          <cell r="D50" t="str">
            <v>S0805 : HCI Waste TS + asbestos</v>
          </cell>
          <cell r="F50" t="str">
            <v>020499</v>
          </cell>
          <cell r="R50" t="str">
            <v>R03.04.01</v>
          </cell>
        </row>
        <row r="51">
          <cell r="D51" t="str">
            <v>S0806 : HCI Waste TS + asbestos (no building)</v>
          </cell>
          <cell r="F51" t="str">
            <v>020501</v>
          </cell>
          <cell r="R51" t="str">
            <v>R03.04.02</v>
          </cell>
        </row>
        <row r="52">
          <cell r="D52" t="str">
            <v>S0807 : HCI Waste TS + treatment + asbestos</v>
          </cell>
          <cell r="F52" t="str">
            <v>020502</v>
          </cell>
          <cell r="R52" t="str">
            <v>R03.04.03</v>
          </cell>
        </row>
        <row r="53">
          <cell r="D53" t="str">
            <v>S0808 : HCI Waste TS + treatment + asbestos (no building)</v>
          </cell>
          <cell r="F53" t="str">
            <v>020599</v>
          </cell>
          <cell r="R53" t="str">
            <v>R03.04.04</v>
          </cell>
        </row>
        <row r="54">
          <cell r="D54" t="str">
            <v>S0809 : Asbestos Waste Transfer Station</v>
          </cell>
          <cell r="F54" t="str">
            <v>020601</v>
          </cell>
          <cell r="R54" t="str">
            <v>R03.05</v>
          </cell>
        </row>
        <row r="55">
          <cell r="D55" t="str">
            <v>S0810 : Inert &amp; Excavation Waste TS</v>
          </cell>
          <cell r="F55" t="str">
            <v>020602</v>
          </cell>
          <cell r="R55" t="str">
            <v>R03.06</v>
          </cell>
        </row>
        <row r="56">
          <cell r="D56" t="str">
            <v>S0811 : Inert &amp; excavation Waste TS + treatment</v>
          </cell>
          <cell r="F56" t="str">
            <v>020603</v>
          </cell>
          <cell r="R56" t="str">
            <v>R03.07</v>
          </cell>
        </row>
        <row r="57">
          <cell r="D57" t="str">
            <v>S0812 : Non-hazardous household waste amenity site</v>
          </cell>
          <cell r="F57" t="str">
            <v>020699</v>
          </cell>
          <cell r="R57" t="str">
            <v>R03.07.01</v>
          </cell>
        </row>
        <row r="58">
          <cell r="D58" t="str">
            <v>S0813 : Non-hazardous &amp; hazardous HWA Site</v>
          </cell>
          <cell r="F58" t="str">
            <v>020701</v>
          </cell>
          <cell r="R58" t="str">
            <v>R03.07.02</v>
          </cell>
        </row>
        <row r="59">
          <cell r="D59" t="str">
            <v>S0814 : Materials Recycling Facility</v>
          </cell>
          <cell r="F59" t="str">
            <v>020702</v>
          </cell>
          <cell r="R59" t="str">
            <v>R03.07.03</v>
          </cell>
        </row>
        <row r="60">
          <cell r="D60" t="str">
            <v>S0815 : Materials Recycling Facility (no building)</v>
          </cell>
          <cell r="F60" t="str">
            <v>020703</v>
          </cell>
          <cell r="R60" t="str">
            <v>R03.10</v>
          </cell>
        </row>
        <row r="61">
          <cell r="D61" t="str">
            <v>S0816 : Composting in open windrows</v>
          </cell>
          <cell r="F61" t="str">
            <v>020704</v>
          </cell>
          <cell r="R61" t="str">
            <v>R04</v>
          </cell>
        </row>
        <row r="62">
          <cell r="D62" t="str">
            <v>S0817 : Composting in closed vessels</v>
          </cell>
          <cell r="F62" t="str">
            <v>020705</v>
          </cell>
          <cell r="R62" t="str">
            <v>R04.01</v>
          </cell>
        </row>
        <row r="63">
          <cell r="D63" t="str">
            <v>S0818 : Mechanical biological treatment</v>
          </cell>
          <cell r="F63" t="str">
            <v>020799</v>
          </cell>
          <cell r="R63" t="str">
            <v>R04.01.01</v>
          </cell>
        </row>
        <row r="64">
          <cell r="D64" t="str">
            <v>S0819 : Sewage sludge treatment</v>
          </cell>
          <cell r="F64" t="str">
            <v>030101</v>
          </cell>
          <cell r="R64" t="str">
            <v>R04.01.02</v>
          </cell>
        </row>
        <row r="65">
          <cell r="D65" t="str">
            <v>S0820 : Vehicle depollution facility</v>
          </cell>
          <cell r="F65" t="str">
            <v>030104</v>
          </cell>
          <cell r="R65" t="str">
            <v>R04.02</v>
          </cell>
        </row>
        <row r="66">
          <cell r="D66" t="str">
            <v>S0821 : Metal recycling site</v>
          </cell>
          <cell r="F66" t="str">
            <v>030105</v>
          </cell>
          <cell r="R66" t="str">
            <v>R04.02.01</v>
          </cell>
        </row>
        <row r="67">
          <cell r="D67" t="str">
            <v>S0822 : Storage of furnace-ready scrap for recovery</v>
          </cell>
          <cell r="F67" t="str">
            <v>030199</v>
          </cell>
          <cell r="R67" t="str">
            <v>R04.02.02</v>
          </cell>
        </row>
        <row r="68">
          <cell r="D68" t="str">
            <v>S0823 : WEEE treatment facility</v>
          </cell>
          <cell r="F68" t="str">
            <v>030201</v>
          </cell>
          <cell r="R68" t="str">
            <v>R04.02.03</v>
          </cell>
        </row>
        <row r="69">
          <cell r="D69" t="str">
            <v>S0824 : Clinical Waste Transfer Station</v>
          </cell>
          <cell r="F69" t="str">
            <v>030202</v>
          </cell>
          <cell r="R69" t="str">
            <v>R04.03</v>
          </cell>
        </row>
        <row r="70">
          <cell r="D70" t="str">
            <v>S0825 : Clinical Waste Transfer Station + treatment</v>
          </cell>
          <cell r="F70" t="str">
            <v>030203</v>
          </cell>
          <cell r="R70" t="str">
            <v>R04.03.01</v>
          </cell>
        </row>
        <row r="71">
          <cell r="D71" t="str">
            <v>S0826 : Animal carcass incinerator (Pet Crematorium)</v>
          </cell>
          <cell r="F71" t="str">
            <v>030204</v>
          </cell>
          <cell r="R71" t="str">
            <v>R04.03.02</v>
          </cell>
        </row>
        <row r="72">
          <cell r="D72" t="str">
            <v>S0827 : Mobile Plant for remediation of land</v>
          </cell>
          <cell r="F72" t="str">
            <v>030205</v>
          </cell>
          <cell r="R72" t="str">
            <v>R04.04</v>
          </cell>
        </row>
        <row r="73">
          <cell r="D73" t="str">
            <v>S0901: Pet Cemetery  </v>
          </cell>
          <cell r="F73" t="str">
            <v>030299</v>
          </cell>
          <cell r="R73" t="str">
            <v>R04.05</v>
          </cell>
        </row>
        <row r="74">
          <cell r="D74" t="str">
            <v>S0904: Combustion of Bio gas</v>
          </cell>
          <cell r="F74" t="str">
            <v>030301</v>
          </cell>
          <cell r="R74" t="str">
            <v>R04.05.01</v>
          </cell>
        </row>
        <row r="75">
          <cell r="D75" t="str">
            <v>S0905: Inert and excavation WTS</v>
          </cell>
          <cell r="F75" t="str">
            <v>030302</v>
          </cell>
          <cell r="R75" t="str">
            <v>R04.05.02</v>
          </cell>
        </row>
        <row r="76">
          <cell r="D76" t="str">
            <v xml:space="preserve">S0906: Inert and excavation WTS with treatment </v>
          </cell>
          <cell r="F76" t="str">
            <v>030305</v>
          </cell>
          <cell r="R76" t="str">
            <v>R04.06</v>
          </cell>
        </row>
        <row r="77">
          <cell r="D77" t="str">
            <v>S0907: Storage of furnace ready scrap metal for recovery</v>
          </cell>
          <cell r="F77" t="str">
            <v>030307</v>
          </cell>
          <cell r="R77" t="str">
            <v>R05</v>
          </cell>
        </row>
        <row r="78">
          <cell r="D78" t="str">
            <v>S0908 : Management of inert or extractive waste at mine</v>
          </cell>
          <cell r="F78" t="str">
            <v>030308</v>
          </cell>
          <cell r="R78" t="str">
            <v>R05.01</v>
          </cell>
        </row>
        <row r="79">
          <cell r="D79" t="str">
            <v>SR2010 No4: Mobile plant for land spreading</v>
          </cell>
          <cell r="F79" t="str">
            <v>030309</v>
          </cell>
          <cell r="R79" t="str">
            <v>R05.01.01</v>
          </cell>
        </row>
        <row r="80">
          <cell r="D80" t="str">
            <v>SR2010 No5: Mobile plant for reclamation, restoration</v>
          </cell>
          <cell r="F80" t="str">
            <v>030310</v>
          </cell>
          <cell r="R80" t="str">
            <v>R05.02</v>
          </cell>
        </row>
        <row r="81">
          <cell r="D81" t="str">
            <v>SR2010 No6: Mobile Plant for landspreading sewage sludge</v>
          </cell>
          <cell r="F81" t="str">
            <v>030311</v>
          </cell>
          <cell r="R81" t="str">
            <v>R05.03</v>
          </cell>
        </row>
        <row r="82">
          <cell r="D82" t="str">
            <v>SR2010 No7: Use of waste in construction &lt;50,000 tps</v>
          </cell>
          <cell r="F82" t="str">
            <v>030399</v>
          </cell>
          <cell r="R82" t="str">
            <v>R05.03.01</v>
          </cell>
        </row>
        <row r="83">
          <cell r="D83" t="str">
            <v>SR2010 No8: Use of waste in construction &lt;100,000 tps</v>
          </cell>
          <cell r="F83" t="str">
            <v>040101</v>
          </cell>
          <cell r="R83" t="str">
            <v>R05.03.02</v>
          </cell>
        </row>
        <row r="84">
          <cell r="D84" t="str">
            <v>SR2010 No9: Use of waste for reclamation etc &lt;50,000 tps</v>
          </cell>
          <cell r="F84" t="str">
            <v>040102</v>
          </cell>
          <cell r="R84" t="str">
            <v>R05.03.03</v>
          </cell>
        </row>
        <row r="85">
          <cell r="D85" t="str">
            <v>SR2010 No10: Use of waste for reclamation etc &lt;100,000 tps</v>
          </cell>
          <cell r="F85" t="str">
            <v>040103</v>
          </cell>
          <cell r="R85" t="str">
            <v>R05.03.04</v>
          </cell>
        </row>
        <row r="86">
          <cell r="D86" t="str">
            <v>SR2010 No11: Mobile plant treatment for soil &lt;75,000 tpd</v>
          </cell>
          <cell r="F86" t="str">
            <v>040104</v>
          </cell>
          <cell r="R86" t="str">
            <v>R05.03.05</v>
          </cell>
        </row>
        <row r="87">
          <cell r="D87" t="str">
            <v>SR2010 No12: Treatment of waste to produce soil &lt;75,000 tpy</v>
          </cell>
          <cell r="F87" t="str">
            <v>040105</v>
          </cell>
          <cell r="R87" t="str">
            <v>R05.04</v>
          </cell>
        </row>
        <row r="88">
          <cell r="D88" t="str">
            <v>SR2010 No13: Use of waste to manufacture timber &lt;75,000 tpy</v>
          </cell>
          <cell r="F88" t="str">
            <v>040106</v>
          </cell>
          <cell r="R88" t="str">
            <v>R05.05</v>
          </cell>
        </row>
        <row r="89">
          <cell r="D89" t="str">
            <v>SR2010 No14: Composting biodegradable waste &lt;500 total</v>
          </cell>
          <cell r="F89" t="str">
            <v>040107</v>
          </cell>
          <cell r="R89" t="str">
            <v>R05.05.01</v>
          </cell>
        </row>
        <row r="90">
          <cell r="D90" t="str">
            <v>SR2010 No15: Anaerobic digestion facility &lt;75,000 tpy</v>
          </cell>
          <cell r="F90" t="str">
            <v>040108</v>
          </cell>
          <cell r="R90" t="str">
            <v>R05.05.02</v>
          </cell>
        </row>
        <row r="91">
          <cell r="D91" t="str">
            <v>SR2010 No16: On-farm anaerobic digestion &lt;75,000 tpy</v>
          </cell>
          <cell r="F91" t="str">
            <v>040109</v>
          </cell>
          <cell r="R91" t="str">
            <v>R05.06</v>
          </cell>
        </row>
        <row r="92">
          <cell r="D92" t="str">
            <v>SR2010 No17: Storage of anaerobic digestate &lt;75,000 total</v>
          </cell>
          <cell r="F92" t="str">
            <v>040199</v>
          </cell>
          <cell r="R92" t="str">
            <v>R05.06.01</v>
          </cell>
        </row>
        <row r="93">
          <cell r="D93" t="str">
            <v>SR2010 No18: Dredgings for recovery &lt;125,000 m3 total</v>
          </cell>
          <cell r="F93" t="str">
            <v>040209</v>
          </cell>
          <cell r="R93" t="str">
            <v>R05.06.02</v>
          </cell>
        </row>
        <row r="94">
          <cell r="D94" t="str">
            <v>SR2011 No1: Composting biodegradable waste &lt;500 tonnes total</v>
          </cell>
          <cell r="F94" t="str">
            <v>040210</v>
          </cell>
          <cell r="R94" t="str">
            <v>R05.07</v>
          </cell>
        </row>
        <row r="95">
          <cell r="D95" t="str">
            <v>SR2011 No2: Metal Recycling Site &lt;25000 tps</v>
          </cell>
          <cell r="F95" t="str">
            <v>040214</v>
          </cell>
          <cell r="R95" t="str">
            <v>R05.07.01</v>
          </cell>
        </row>
        <row r="96">
          <cell r="D96" t="str">
            <v>SR2011 No3: Vehicle Depollution Facility &lt;5000 tps</v>
          </cell>
          <cell r="F96" t="str">
            <v>040215</v>
          </cell>
          <cell r="R96" t="str">
            <v>R05.07.02</v>
          </cell>
        </row>
        <row r="97">
          <cell r="D97" t="str">
            <v>SR2011 No4: Treatment of waste wood &lt;75000 tps</v>
          </cell>
          <cell r="F97" t="str">
            <v>040216</v>
          </cell>
          <cell r="R97" t="str">
            <v>R05.07.03</v>
          </cell>
        </row>
        <row r="98">
          <cell r="D98" t="str">
            <v>S1203 : Composting in closed systems</v>
          </cell>
          <cell r="F98" t="str">
            <v>040217</v>
          </cell>
          <cell r="R98" t="str">
            <v>R05.07.04</v>
          </cell>
        </row>
        <row r="99">
          <cell r="D99" t="str">
            <v>S1207 : Composting in open systems</v>
          </cell>
          <cell r="F99" t="str">
            <v>040219</v>
          </cell>
          <cell r="R99" t="str">
            <v>R05.07.05</v>
          </cell>
        </row>
        <row r="100">
          <cell r="D100" t="str">
            <v>S1210 : On-farm anaerobic digestion using farm wastes only</v>
          </cell>
          <cell r="F100" t="str">
            <v>040220</v>
          </cell>
          <cell r="R100" t="str">
            <v>R05.07.06</v>
          </cell>
        </row>
        <row r="101">
          <cell r="D101" t="str">
            <v>S1212 : Anaerobic digestion facility inc use of biogas</v>
          </cell>
          <cell r="F101" t="str">
            <v>040221</v>
          </cell>
          <cell r="R101" t="str">
            <v>R05.07.07</v>
          </cell>
        </row>
        <row r="102">
          <cell r="D102" t="str">
            <v>S1214 : Metal recycling, vehicle storage, depollution</v>
          </cell>
          <cell r="F102" t="str">
            <v>040222</v>
          </cell>
          <cell r="R102" t="str">
            <v>R05.08</v>
          </cell>
        </row>
        <row r="103">
          <cell r="D103" t="str">
            <v>S1215 : Storage of electrical insulating oils</v>
          </cell>
          <cell r="F103" t="str">
            <v>040299</v>
          </cell>
          <cell r="R103" t="str">
            <v>R06</v>
          </cell>
        </row>
        <row r="104">
          <cell r="D104" t="str">
            <v>S1301 No 1: Small Clinical Waste Treatment Unit</v>
          </cell>
          <cell r="F104" t="str">
            <v>050102</v>
          </cell>
          <cell r="R104" t="str">
            <v>R07</v>
          </cell>
        </row>
        <row r="105">
          <cell r="D105" t="str">
            <v>S1402 No 2: Extractive waste - onshore oil &amp; gas activities</v>
          </cell>
          <cell r="F105" t="str">
            <v>050103</v>
          </cell>
          <cell r="R105" t="str">
            <v>R08</v>
          </cell>
        </row>
        <row r="106">
          <cell r="D106" t="str">
            <v>S1501 No 1: Onshore oil &amp; gas prospecting - extractive waste</v>
          </cell>
          <cell r="F106" t="str">
            <v>050104</v>
          </cell>
          <cell r="R106" t="str">
            <v>R09</v>
          </cell>
        </row>
        <row r="107">
          <cell r="D107" t="str">
            <v>S1502 No 2: Onshore oil &amp; gas prospecting - crude oil</v>
          </cell>
          <cell r="F107" t="str">
            <v>050105</v>
          </cell>
          <cell r="R107" t="str">
            <v>R10</v>
          </cell>
        </row>
        <row r="108">
          <cell r="D108" t="str">
            <v>S1502 No 3: MRS + WEEE Treatment Facility - &lt;75ktpa</v>
          </cell>
          <cell r="F108" t="str">
            <v>050106</v>
          </cell>
          <cell r="R108" t="str">
            <v>R10.01</v>
          </cell>
        </row>
        <row r="109">
          <cell r="D109" t="str">
            <v>S1504 No 4: 75kte HCI Waste TS</v>
          </cell>
          <cell r="F109" t="str">
            <v>050107</v>
          </cell>
          <cell r="R109" t="str">
            <v>R10.02</v>
          </cell>
        </row>
        <row r="110">
          <cell r="D110" t="str">
            <v>S1505 No 5: HCI Waste TS (no building)</v>
          </cell>
          <cell r="F110" t="str">
            <v>050108</v>
          </cell>
          <cell r="R110" t="str">
            <v>R11</v>
          </cell>
        </row>
        <row r="111">
          <cell r="D111" t="str">
            <v>S1506 No 6: 75kte HCI Waste TS + treatment</v>
          </cell>
          <cell r="F111" t="str">
            <v>050109</v>
          </cell>
          <cell r="R111" t="str">
            <v>R12</v>
          </cell>
        </row>
        <row r="112">
          <cell r="D112" t="str">
            <v>S1507 No 7: HCI Waste TS + treatment (no building)</v>
          </cell>
          <cell r="F112" t="str">
            <v>050110</v>
          </cell>
          <cell r="R112" t="str">
            <v>R13</v>
          </cell>
        </row>
        <row r="113">
          <cell r="D113" t="str">
            <v>S1508 No 8: 75kte HCI Waste TS + asbestos</v>
          </cell>
          <cell r="F113" t="str">
            <v>050111</v>
          </cell>
        </row>
        <row r="114">
          <cell r="D114" t="str">
            <v>S1509 No 9: HCI Waste TS + asbestos (no building)</v>
          </cell>
          <cell r="F114" t="str">
            <v>050112</v>
          </cell>
        </row>
        <row r="115">
          <cell r="D115" t="str">
            <v>S1510 No 10: 75kte HCI Waste TS + treatment + asbestos</v>
          </cell>
          <cell r="F115" t="str">
            <v>050113</v>
          </cell>
        </row>
        <row r="116">
          <cell r="D116" t="str">
            <v>S1511 No 11: HCI Waste TS + treatment + asbestos (no bldg)</v>
          </cell>
          <cell r="F116" t="str">
            <v>050114</v>
          </cell>
        </row>
        <row r="117">
          <cell r="D117" t="str">
            <v>S1512 No 12: 75kte Mechanical biological (aerobic) treatment</v>
          </cell>
          <cell r="F117" t="str">
            <v>050115</v>
          </cell>
        </row>
        <row r="118">
          <cell r="D118" t="str">
            <v>S1513 No 13: 75kte Vehicle Depollution Facility</v>
          </cell>
          <cell r="F118" t="str">
            <v>050116</v>
          </cell>
        </row>
        <row r="119">
          <cell r="D119" t="str">
            <v>S1514 No 14: 75kte Metal Recycling Site</v>
          </cell>
          <cell r="F119" t="str">
            <v>050117</v>
          </cell>
        </row>
        <row r="120">
          <cell r="D120" t="str">
            <v>S1515 No 15: 75kte WEEE Treatment Facility</v>
          </cell>
          <cell r="F120" t="str">
            <v>050199</v>
          </cell>
        </row>
        <row r="121">
          <cell r="D121" t="str">
            <v>S1516 No 16: Metal Recycling Site</v>
          </cell>
          <cell r="F121" t="str">
            <v>050601</v>
          </cell>
        </row>
        <row r="122">
          <cell r="D122" t="str">
            <v>S1517 No 17: Vehicle Depollution Facility</v>
          </cell>
          <cell r="F122" t="str">
            <v>050603</v>
          </cell>
        </row>
        <row r="123">
          <cell r="D123" t="str">
            <v>S1518 No 18: Metal recycling, vehicle storage &amp; depollution</v>
          </cell>
          <cell r="F123" t="str">
            <v>050604</v>
          </cell>
        </row>
        <row r="124">
          <cell r="D124" t="str">
            <v>S1519 No 19: 75kte Non-hazardous HWA site</v>
          </cell>
          <cell r="F124" t="str">
            <v>050699</v>
          </cell>
        </row>
        <row r="125">
          <cell r="D125" t="str">
            <v>S1520 No 20: 75kte Non-hazardous &amp; hazardous HWA site</v>
          </cell>
          <cell r="F125" t="str">
            <v>050701</v>
          </cell>
        </row>
        <row r="126">
          <cell r="D126" t="str">
            <v>S1521 No 21: 75kte Materials Recycling Facility</v>
          </cell>
          <cell r="F126" t="str">
            <v>050702</v>
          </cell>
        </row>
        <row r="127">
          <cell r="D127" t="str">
            <v>S1522 No 22: Materials Recycling Facility (no building)</v>
          </cell>
          <cell r="F127" t="str">
            <v>050799</v>
          </cell>
        </row>
        <row r="128">
          <cell r="D128" t="str">
            <v>S1523 No 23: Treatment of waste wood for recovery</v>
          </cell>
          <cell r="F128" t="str">
            <v>060101</v>
          </cell>
        </row>
        <row r="129">
          <cell r="D129" t="str">
            <v>S1524 No 24: Use of waste for timber / construction products</v>
          </cell>
          <cell r="F129" t="str">
            <v>060102</v>
          </cell>
        </row>
        <row r="130">
          <cell r="D130" t="str">
            <v>S1539 No 39: Use of waste in a deposit for recovery op</v>
          </cell>
          <cell r="F130" t="str">
            <v>060103</v>
          </cell>
        </row>
        <row r="131">
          <cell r="F131" t="str">
            <v>060104</v>
          </cell>
        </row>
        <row r="132">
          <cell r="F132" t="str">
            <v>060105</v>
          </cell>
        </row>
        <row r="133">
          <cell r="F133" t="str">
            <v>060106</v>
          </cell>
        </row>
        <row r="134">
          <cell r="F134" t="str">
            <v>060199</v>
          </cell>
        </row>
        <row r="135">
          <cell r="F135" t="str">
            <v>060201</v>
          </cell>
        </row>
        <row r="136">
          <cell r="F136" t="str">
            <v>060203</v>
          </cell>
        </row>
        <row r="137">
          <cell r="F137" t="str">
            <v>060204</v>
          </cell>
        </row>
        <row r="138">
          <cell r="F138" t="str">
            <v>060205</v>
          </cell>
        </row>
        <row r="139">
          <cell r="F139" t="str">
            <v>060299</v>
          </cell>
        </row>
        <row r="140">
          <cell r="F140" t="str">
            <v>060311</v>
          </cell>
        </row>
        <row r="141">
          <cell r="F141" t="str">
            <v>060313</v>
          </cell>
        </row>
        <row r="142">
          <cell r="F142" t="str">
            <v>060314</v>
          </cell>
        </row>
        <row r="143">
          <cell r="F143" t="str">
            <v>060315</v>
          </cell>
        </row>
        <row r="144">
          <cell r="F144" t="str">
            <v>060316</v>
          </cell>
        </row>
        <row r="145">
          <cell r="F145" t="str">
            <v>060399</v>
          </cell>
        </row>
        <row r="146">
          <cell r="F146" t="str">
            <v>060403</v>
          </cell>
        </row>
        <row r="147">
          <cell r="F147" t="str">
            <v>060404</v>
          </cell>
        </row>
        <row r="148">
          <cell r="F148" t="str">
            <v>060405</v>
          </cell>
        </row>
        <row r="149">
          <cell r="F149" t="str">
            <v>060499</v>
          </cell>
        </row>
        <row r="150">
          <cell r="F150" t="str">
            <v>060502</v>
          </cell>
        </row>
        <row r="151">
          <cell r="F151" t="str">
            <v>060503</v>
          </cell>
        </row>
        <row r="152">
          <cell r="F152" t="str">
            <v>060602</v>
          </cell>
        </row>
        <row r="153">
          <cell r="F153" t="str">
            <v>060603</v>
          </cell>
        </row>
        <row r="154">
          <cell r="F154" t="str">
            <v>060699</v>
          </cell>
        </row>
        <row r="155">
          <cell r="F155" t="str">
            <v>060701</v>
          </cell>
        </row>
        <row r="156">
          <cell r="F156" t="str">
            <v>060702</v>
          </cell>
        </row>
        <row r="157">
          <cell r="F157" t="str">
            <v>060703</v>
          </cell>
        </row>
        <row r="158">
          <cell r="F158" t="str">
            <v>060704</v>
          </cell>
        </row>
        <row r="159">
          <cell r="F159" t="str">
            <v>060799</v>
          </cell>
        </row>
        <row r="160">
          <cell r="F160" t="str">
            <v>060802</v>
          </cell>
        </row>
        <row r="161">
          <cell r="F161" t="str">
            <v>060899</v>
          </cell>
        </row>
        <row r="162">
          <cell r="F162" t="str">
            <v>060902</v>
          </cell>
        </row>
        <row r="163">
          <cell r="F163" t="str">
            <v>060903</v>
          </cell>
        </row>
        <row r="164">
          <cell r="F164" t="str">
            <v>060904</v>
          </cell>
        </row>
        <row r="165">
          <cell r="F165" t="str">
            <v>060999</v>
          </cell>
        </row>
        <row r="166">
          <cell r="F166" t="str">
            <v>061002</v>
          </cell>
        </row>
        <row r="167">
          <cell r="F167" t="str">
            <v>061099</v>
          </cell>
        </row>
        <row r="168">
          <cell r="F168" t="str">
            <v>061101</v>
          </cell>
        </row>
        <row r="169">
          <cell r="F169" t="str">
            <v>061199</v>
          </cell>
        </row>
        <row r="170">
          <cell r="F170" t="str">
            <v>061301</v>
          </cell>
        </row>
        <row r="171">
          <cell r="F171" t="str">
            <v>061302</v>
          </cell>
        </row>
        <row r="172">
          <cell r="F172" t="str">
            <v>061303</v>
          </cell>
        </row>
        <row r="173">
          <cell r="F173" t="str">
            <v>061304</v>
          </cell>
        </row>
        <row r="174">
          <cell r="F174" t="str">
            <v>061305</v>
          </cell>
        </row>
        <row r="175">
          <cell r="F175" t="str">
            <v>061399</v>
          </cell>
        </row>
        <row r="176">
          <cell r="F176" t="str">
            <v>070101</v>
          </cell>
        </row>
        <row r="177">
          <cell r="F177" t="str">
            <v>070103</v>
          </cell>
        </row>
        <row r="178">
          <cell r="F178" t="str">
            <v>070104</v>
          </cell>
        </row>
        <row r="179">
          <cell r="F179" t="str">
            <v>070107</v>
          </cell>
        </row>
        <row r="180">
          <cell r="F180" t="str">
            <v>070108</v>
          </cell>
        </row>
        <row r="181">
          <cell r="F181" t="str">
            <v>070109</v>
          </cell>
        </row>
        <row r="182">
          <cell r="F182" t="str">
            <v>070110</v>
          </cell>
        </row>
        <row r="183">
          <cell r="F183" t="str">
            <v>070111</v>
          </cell>
        </row>
        <row r="184">
          <cell r="F184" t="str">
            <v>070112</v>
          </cell>
        </row>
        <row r="185">
          <cell r="F185" t="str">
            <v>070199</v>
          </cell>
        </row>
        <row r="186">
          <cell r="F186" t="str">
            <v>070201</v>
          </cell>
        </row>
        <row r="187">
          <cell r="F187" t="str">
            <v>070203</v>
          </cell>
        </row>
        <row r="188">
          <cell r="F188" t="str">
            <v>070204</v>
          </cell>
        </row>
        <row r="189">
          <cell r="F189" t="str">
            <v>070207</v>
          </cell>
        </row>
        <row r="190">
          <cell r="F190" t="str">
            <v>070208</v>
          </cell>
        </row>
        <row r="191">
          <cell r="F191" t="str">
            <v>070209</v>
          </cell>
        </row>
        <row r="192">
          <cell r="F192" t="str">
            <v>070210</v>
          </cell>
        </row>
        <row r="193">
          <cell r="F193" t="str">
            <v>070211</v>
          </cell>
        </row>
        <row r="194">
          <cell r="F194" t="str">
            <v>070212</v>
          </cell>
        </row>
        <row r="195">
          <cell r="F195" t="str">
            <v>070213</v>
          </cell>
        </row>
        <row r="196">
          <cell r="F196" t="str">
            <v>070214</v>
          </cell>
        </row>
        <row r="197">
          <cell r="F197" t="str">
            <v>070215</v>
          </cell>
        </row>
        <row r="198">
          <cell r="F198" t="str">
            <v>070216</v>
          </cell>
        </row>
        <row r="199">
          <cell r="F199" t="str">
            <v>070217</v>
          </cell>
        </row>
        <row r="200">
          <cell r="F200" t="str">
            <v>070299</v>
          </cell>
        </row>
        <row r="201">
          <cell r="F201" t="str">
            <v>070301</v>
          </cell>
        </row>
        <row r="202">
          <cell r="F202" t="str">
            <v>070303</v>
          </cell>
        </row>
        <row r="203">
          <cell r="F203" t="str">
            <v>070304</v>
          </cell>
        </row>
        <row r="204">
          <cell r="F204" t="str">
            <v>070307</v>
          </cell>
        </row>
        <row r="205">
          <cell r="F205" t="str">
            <v>070308</v>
          </cell>
        </row>
        <row r="206">
          <cell r="F206" t="str">
            <v>070309</v>
          </cell>
        </row>
        <row r="207">
          <cell r="F207" t="str">
            <v>070310</v>
          </cell>
        </row>
        <row r="208">
          <cell r="F208" t="str">
            <v>070311</v>
          </cell>
        </row>
        <row r="209">
          <cell r="F209" t="str">
            <v>070312</v>
          </cell>
        </row>
        <row r="210">
          <cell r="F210" t="str">
            <v>070399</v>
          </cell>
        </row>
        <row r="211">
          <cell r="F211" t="str">
            <v>070401</v>
          </cell>
        </row>
        <row r="212">
          <cell r="F212" t="str">
            <v>070403</v>
          </cell>
        </row>
        <row r="213">
          <cell r="F213" t="str">
            <v>070404</v>
          </cell>
        </row>
        <row r="214">
          <cell r="F214" t="str">
            <v>070407</v>
          </cell>
        </row>
        <row r="215">
          <cell r="F215" t="str">
            <v>070408</v>
          </cell>
        </row>
        <row r="216">
          <cell r="F216" t="str">
            <v>070409</v>
          </cell>
        </row>
        <row r="217">
          <cell r="F217" t="str">
            <v>070410</v>
          </cell>
        </row>
        <row r="218">
          <cell r="F218" t="str">
            <v>070411</v>
          </cell>
        </row>
        <row r="219">
          <cell r="F219" t="str">
            <v>070412</v>
          </cell>
        </row>
        <row r="220">
          <cell r="F220" t="str">
            <v>070413</v>
          </cell>
        </row>
        <row r="221">
          <cell r="F221" t="str">
            <v>070499</v>
          </cell>
        </row>
        <row r="222">
          <cell r="F222" t="str">
            <v>070501</v>
          </cell>
        </row>
        <row r="223">
          <cell r="F223" t="str">
            <v>070503</v>
          </cell>
        </row>
        <row r="224">
          <cell r="F224" t="str">
            <v>070504</v>
          </cell>
        </row>
        <row r="225">
          <cell r="F225" t="str">
            <v>070507</v>
          </cell>
        </row>
        <row r="226">
          <cell r="F226" t="str">
            <v>070508</v>
          </cell>
        </row>
        <row r="227">
          <cell r="F227" t="str">
            <v>070509</v>
          </cell>
        </row>
        <row r="228">
          <cell r="F228" t="str">
            <v>070510</v>
          </cell>
        </row>
        <row r="229">
          <cell r="F229" t="str">
            <v>070511</v>
          </cell>
        </row>
        <row r="230">
          <cell r="F230" t="str">
            <v>070512</v>
          </cell>
        </row>
        <row r="231">
          <cell r="F231" t="str">
            <v>070513</v>
          </cell>
        </row>
        <row r="232">
          <cell r="F232" t="str">
            <v>070514</v>
          </cell>
        </row>
        <row r="233">
          <cell r="F233" t="str">
            <v>070599</v>
          </cell>
        </row>
        <row r="234">
          <cell r="F234" t="str">
            <v>070601</v>
          </cell>
        </row>
        <row r="235">
          <cell r="F235" t="str">
            <v>070603</v>
          </cell>
        </row>
        <row r="236">
          <cell r="F236" t="str">
            <v>070604</v>
          </cell>
        </row>
        <row r="237">
          <cell r="F237" t="str">
            <v>070607</v>
          </cell>
        </row>
        <row r="238">
          <cell r="F238" t="str">
            <v>070608</v>
          </cell>
        </row>
        <row r="239">
          <cell r="F239" t="str">
            <v>070609</v>
          </cell>
        </row>
        <row r="240">
          <cell r="F240" t="str">
            <v>070610</v>
          </cell>
        </row>
        <row r="241">
          <cell r="F241" t="str">
            <v>070611</v>
          </cell>
        </row>
        <row r="242">
          <cell r="F242" t="str">
            <v>070612</v>
          </cell>
        </row>
        <row r="243">
          <cell r="F243" t="str">
            <v>070699</v>
          </cell>
        </row>
        <row r="244">
          <cell r="F244" t="str">
            <v>070701</v>
          </cell>
        </row>
        <row r="245">
          <cell r="F245" t="str">
            <v>070703</v>
          </cell>
        </row>
        <row r="246">
          <cell r="F246" t="str">
            <v>070704</v>
          </cell>
        </row>
        <row r="247">
          <cell r="F247" t="str">
            <v>070707</v>
          </cell>
        </row>
        <row r="248">
          <cell r="F248" t="str">
            <v>070708</v>
          </cell>
        </row>
        <row r="249">
          <cell r="F249" t="str">
            <v>070709</v>
          </cell>
        </row>
        <row r="250">
          <cell r="F250" t="str">
            <v>070710</v>
          </cell>
        </row>
        <row r="251">
          <cell r="F251" t="str">
            <v>070711</v>
          </cell>
        </row>
        <row r="252">
          <cell r="F252" t="str">
            <v>070712</v>
          </cell>
        </row>
        <row r="253">
          <cell r="F253" t="str">
            <v>070799</v>
          </cell>
        </row>
        <row r="254">
          <cell r="F254" t="str">
            <v>080111</v>
          </cell>
        </row>
        <row r="255">
          <cell r="F255" t="str">
            <v>080112</v>
          </cell>
        </row>
        <row r="256">
          <cell r="F256" t="str">
            <v>080113</v>
          </cell>
        </row>
        <row r="257">
          <cell r="F257" t="str">
            <v>080114</v>
          </cell>
        </row>
        <row r="258">
          <cell r="F258" t="str">
            <v>080115</v>
          </cell>
        </row>
        <row r="259">
          <cell r="F259" t="str">
            <v>080116</v>
          </cell>
        </row>
        <row r="260">
          <cell r="F260" t="str">
            <v>080117</v>
          </cell>
        </row>
        <row r="261">
          <cell r="F261" t="str">
            <v>080118</v>
          </cell>
        </row>
        <row r="262">
          <cell r="F262" t="str">
            <v>080119</v>
          </cell>
        </row>
        <row r="263">
          <cell r="F263" t="str">
            <v>080120</v>
          </cell>
        </row>
        <row r="264">
          <cell r="F264" t="str">
            <v>080121</v>
          </cell>
        </row>
        <row r="265">
          <cell r="F265" t="str">
            <v>080199</v>
          </cell>
        </row>
        <row r="266">
          <cell r="F266" t="str">
            <v>080201</v>
          </cell>
        </row>
        <row r="267">
          <cell r="F267" t="str">
            <v>080202</v>
          </cell>
        </row>
        <row r="268">
          <cell r="F268" t="str">
            <v>080203</v>
          </cell>
        </row>
        <row r="269">
          <cell r="F269" t="str">
            <v>080299</v>
          </cell>
        </row>
        <row r="270">
          <cell r="F270" t="str">
            <v>080307</v>
          </cell>
        </row>
        <row r="271">
          <cell r="F271" t="str">
            <v>080308</v>
          </cell>
        </row>
        <row r="272">
          <cell r="F272" t="str">
            <v>080312</v>
          </cell>
        </row>
        <row r="273">
          <cell r="F273" t="str">
            <v>080313</v>
          </cell>
        </row>
        <row r="274">
          <cell r="F274" t="str">
            <v>080314</v>
          </cell>
        </row>
        <row r="275">
          <cell r="F275" t="str">
            <v>080315</v>
          </cell>
        </row>
        <row r="276">
          <cell r="F276" t="str">
            <v>080316</v>
          </cell>
        </row>
        <row r="277">
          <cell r="F277" t="str">
            <v>080317</v>
          </cell>
        </row>
        <row r="278">
          <cell r="F278" t="str">
            <v>080318</v>
          </cell>
        </row>
        <row r="279">
          <cell r="F279" t="str">
            <v>080319</v>
          </cell>
        </row>
        <row r="280">
          <cell r="F280" t="str">
            <v>080399</v>
          </cell>
        </row>
        <row r="281">
          <cell r="F281" t="str">
            <v>080409</v>
          </cell>
        </row>
        <row r="282">
          <cell r="F282" t="str">
            <v>080410</v>
          </cell>
        </row>
        <row r="283">
          <cell r="F283" t="str">
            <v>080411</v>
          </cell>
        </row>
        <row r="284">
          <cell r="F284" t="str">
            <v>080412</v>
          </cell>
        </row>
        <row r="285">
          <cell r="F285" t="str">
            <v>080413</v>
          </cell>
        </row>
        <row r="286">
          <cell r="F286" t="str">
            <v>080414</v>
          </cell>
        </row>
        <row r="287">
          <cell r="F287" t="str">
            <v>080415</v>
          </cell>
        </row>
        <row r="288">
          <cell r="F288" t="str">
            <v>080416</v>
          </cell>
        </row>
        <row r="289">
          <cell r="F289" t="str">
            <v>080417</v>
          </cell>
        </row>
        <row r="290">
          <cell r="F290" t="str">
            <v>080499</v>
          </cell>
        </row>
        <row r="291">
          <cell r="F291" t="str">
            <v>080501</v>
          </cell>
        </row>
        <row r="292">
          <cell r="F292" t="str">
            <v>090101</v>
          </cell>
        </row>
        <row r="293">
          <cell r="F293" t="str">
            <v>090102</v>
          </cell>
        </row>
        <row r="294">
          <cell r="F294" t="str">
            <v>090103</v>
          </cell>
        </row>
        <row r="295">
          <cell r="F295" t="str">
            <v>090104</v>
          </cell>
        </row>
        <row r="296">
          <cell r="F296" t="str">
            <v>090105</v>
          </cell>
        </row>
        <row r="297">
          <cell r="F297" t="str">
            <v>090106</v>
          </cell>
        </row>
        <row r="298">
          <cell r="F298" t="str">
            <v>090107</v>
          </cell>
        </row>
        <row r="299">
          <cell r="F299" t="str">
            <v>090108</v>
          </cell>
        </row>
        <row r="300">
          <cell r="F300" t="str">
            <v>090110</v>
          </cell>
        </row>
        <row r="301">
          <cell r="F301" t="str">
            <v>090111</v>
          </cell>
        </row>
        <row r="302">
          <cell r="F302" t="str">
            <v>090112</v>
          </cell>
        </row>
        <row r="303">
          <cell r="F303" t="str">
            <v>090113</v>
          </cell>
        </row>
        <row r="304">
          <cell r="F304" t="str">
            <v>090199</v>
          </cell>
        </row>
        <row r="305">
          <cell r="F305" t="str">
            <v>100101</v>
          </cell>
        </row>
        <row r="306">
          <cell r="F306" t="str">
            <v>100102</v>
          </cell>
        </row>
        <row r="307">
          <cell r="F307" t="str">
            <v>100103</v>
          </cell>
        </row>
        <row r="308">
          <cell r="F308" t="str">
            <v>100104</v>
          </cell>
        </row>
        <row r="309">
          <cell r="F309" t="str">
            <v>100105</v>
          </cell>
        </row>
        <row r="310">
          <cell r="F310" t="str">
            <v>100107</v>
          </cell>
        </row>
        <row r="311">
          <cell r="F311" t="str">
            <v>100109</v>
          </cell>
        </row>
        <row r="312">
          <cell r="F312" t="str">
            <v>100113</v>
          </cell>
        </row>
        <row r="313">
          <cell r="F313" t="str">
            <v>100114</v>
          </cell>
        </row>
        <row r="314">
          <cell r="F314" t="str">
            <v>100115</v>
          </cell>
        </row>
        <row r="315">
          <cell r="F315" t="str">
            <v>100116</v>
          </cell>
        </row>
        <row r="316">
          <cell r="F316" t="str">
            <v>100117</v>
          </cell>
        </row>
        <row r="317">
          <cell r="F317" t="str">
            <v>100118</v>
          </cell>
        </row>
        <row r="318">
          <cell r="F318" t="str">
            <v>100119</v>
          </cell>
        </row>
        <row r="319">
          <cell r="F319" t="str">
            <v>100120</v>
          </cell>
        </row>
        <row r="320">
          <cell r="F320" t="str">
            <v>100121</v>
          </cell>
        </row>
        <row r="321">
          <cell r="F321" t="str">
            <v>100122</v>
          </cell>
        </row>
        <row r="322">
          <cell r="F322" t="str">
            <v>100123</v>
          </cell>
        </row>
        <row r="323">
          <cell r="F323" t="str">
            <v>100124</v>
          </cell>
        </row>
        <row r="324">
          <cell r="F324" t="str">
            <v>100125</v>
          </cell>
        </row>
        <row r="325">
          <cell r="F325" t="str">
            <v>100126</v>
          </cell>
        </row>
        <row r="326">
          <cell r="F326" t="str">
            <v>100199</v>
          </cell>
        </row>
        <row r="327">
          <cell r="F327" t="str">
            <v>100201</v>
          </cell>
        </row>
        <row r="328">
          <cell r="F328" t="str">
            <v>100202</v>
          </cell>
        </row>
        <row r="329">
          <cell r="F329" t="str">
            <v>100207</v>
          </cell>
        </row>
        <row r="330">
          <cell r="F330" t="str">
            <v>100208</v>
          </cell>
        </row>
        <row r="331">
          <cell r="F331" t="str">
            <v>100210</v>
          </cell>
        </row>
        <row r="332">
          <cell r="F332" t="str">
            <v>100211</v>
          </cell>
        </row>
        <row r="333">
          <cell r="F333" t="str">
            <v>100212</v>
          </cell>
        </row>
        <row r="334">
          <cell r="F334" t="str">
            <v>100213</v>
          </cell>
        </row>
        <row r="335">
          <cell r="F335" t="str">
            <v>100214</v>
          </cell>
        </row>
        <row r="336">
          <cell r="F336" t="str">
            <v>100215</v>
          </cell>
        </row>
        <row r="337">
          <cell r="F337" t="str">
            <v>100299</v>
          </cell>
        </row>
        <row r="338">
          <cell r="F338" t="str">
            <v>100302</v>
          </cell>
        </row>
        <row r="339">
          <cell r="F339" t="str">
            <v>100304</v>
          </cell>
        </row>
        <row r="340">
          <cell r="F340" t="str">
            <v>100305</v>
          </cell>
        </row>
        <row r="341">
          <cell r="F341" t="str">
            <v>100308</v>
          </cell>
        </row>
        <row r="342">
          <cell r="F342" t="str">
            <v>100309</v>
          </cell>
        </row>
        <row r="343">
          <cell r="F343" t="str">
            <v>100315</v>
          </cell>
        </row>
        <row r="344">
          <cell r="F344" t="str">
            <v>100316</v>
          </cell>
        </row>
        <row r="345">
          <cell r="F345" t="str">
            <v>100317</v>
          </cell>
        </row>
        <row r="346">
          <cell r="F346" t="str">
            <v>100318</v>
          </cell>
        </row>
        <row r="347">
          <cell r="F347" t="str">
            <v>100319</v>
          </cell>
        </row>
        <row r="348">
          <cell r="F348" t="str">
            <v>100320</v>
          </cell>
        </row>
        <row r="349">
          <cell r="F349" t="str">
            <v>100321</v>
          </cell>
        </row>
        <row r="350">
          <cell r="F350" t="str">
            <v>100322</v>
          </cell>
        </row>
        <row r="351">
          <cell r="F351" t="str">
            <v>100323</v>
          </cell>
        </row>
        <row r="352">
          <cell r="F352" t="str">
            <v>100324</v>
          </cell>
        </row>
        <row r="353">
          <cell r="F353" t="str">
            <v>100325</v>
          </cell>
        </row>
        <row r="354">
          <cell r="F354" t="str">
            <v>100326</v>
          </cell>
        </row>
        <row r="355">
          <cell r="F355" t="str">
            <v>100327</v>
          </cell>
        </row>
        <row r="356">
          <cell r="F356" t="str">
            <v>100328</v>
          </cell>
        </row>
        <row r="357">
          <cell r="F357" t="str">
            <v>100329</v>
          </cell>
        </row>
        <row r="358">
          <cell r="F358" t="str">
            <v>100330</v>
          </cell>
        </row>
        <row r="359">
          <cell r="F359" t="str">
            <v>100399</v>
          </cell>
        </row>
        <row r="360">
          <cell r="F360" t="str">
            <v>100401</v>
          </cell>
        </row>
        <row r="361">
          <cell r="F361" t="str">
            <v>100402</v>
          </cell>
        </row>
        <row r="362">
          <cell r="F362" t="str">
            <v>100403</v>
          </cell>
        </row>
        <row r="363">
          <cell r="F363" t="str">
            <v>100404</v>
          </cell>
        </row>
        <row r="364">
          <cell r="F364" t="str">
            <v>100405</v>
          </cell>
        </row>
        <row r="365">
          <cell r="F365" t="str">
            <v>100406</v>
          </cell>
        </row>
        <row r="366">
          <cell r="F366" t="str">
            <v>100407</v>
          </cell>
        </row>
        <row r="367">
          <cell r="F367" t="str">
            <v>100409</v>
          </cell>
        </row>
        <row r="368">
          <cell r="F368" t="str">
            <v>100410</v>
          </cell>
        </row>
        <row r="369">
          <cell r="F369" t="str">
            <v>100499</v>
          </cell>
        </row>
        <row r="370">
          <cell r="F370" t="str">
            <v>100501</v>
          </cell>
        </row>
        <row r="371">
          <cell r="F371" t="str">
            <v>100503</v>
          </cell>
        </row>
        <row r="372">
          <cell r="F372" t="str">
            <v>100504</v>
          </cell>
        </row>
        <row r="373">
          <cell r="F373" t="str">
            <v>100505</v>
          </cell>
        </row>
        <row r="374">
          <cell r="F374" t="str">
            <v>100506</v>
          </cell>
        </row>
        <row r="375">
          <cell r="F375" t="str">
            <v>100508</v>
          </cell>
        </row>
        <row r="376">
          <cell r="F376" t="str">
            <v>100509</v>
          </cell>
        </row>
        <row r="377">
          <cell r="F377" t="str">
            <v>100510</v>
          </cell>
        </row>
        <row r="378">
          <cell r="F378" t="str">
            <v>100511</v>
          </cell>
        </row>
        <row r="379">
          <cell r="F379" t="str">
            <v>100599</v>
          </cell>
        </row>
        <row r="380">
          <cell r="F380" t="str">
            <v>100601</v>
          </cell>
        </row>
        <row r="381">
          <cell r="F381" t="str">
            <v>100602</v>
          </cell>
        </row>
        <row r="382">
          <cell r="F382" t="str">
            <v>100603</v>
          </cell>
        </row>
        <row r="383">
          <cell r="F383" t="str">
            <v>100604</v>
          </cell>
        </row>
        <row r="384">
          <cell r="F384" t="str">
            <v>100606</v>
          </cell>
        </row>
        <row r="385">
          <cell r="F385" t="str">
            <v>100607</v>
          </cell>
        </row>
        <row r="386">
          <cell r="F386" t="str">
            <v>100609</v>
          </cell>
        </row>
        <row r="387">
          <cell r="F387" t="str">
            <v>100610</v>
          </cell>
        </row>
        <row r="388">
          <cell r="F388" t="str">
            <v>100699</v>
          </cell>
        </row>
        <row r="389">
          <cell r="F389" t="str">
            <v>100701</v>
          </cell>
        </row>
        <row r="390">
          <cell r="F390" t="str">
            <v>100702</v>
          </cell>
        </row>
        <row r="391">
          <cell r="F391" t="str">
            <v>100703</v>
          </cell>
        </row>
        <row r="392">
          <cell r="F392" t="str">
            <v>100704</v>
          </cell>
        </row>
        <row r="393">
          <cell r="F393" t="str">
            <v>100705</v>
          </cell>
        </row>
        <row r="394">
          <cell r="F394" t="str">
            <v>100707</v>
          </cell>
        </row>
        <row r="395">
          <cell r="F395" t="str">
            <v>100708</v>
          </cell>
        </row>
        <row r="396">
          <cell r="F396" t="str">
            <v>100799</v>
          </cell>
        </row>
        <row r="397">
          <cell r="F397" t="str">
            <v>100804</v>
          </cell>
        </row>
        <row r="398">
          <cell r="F398" t="str">
            <v>100808</v>
          </cell>
        </row>
        <row r="399">
          <cell r="F399" t="str">
            <v>100809</v>
          </cell>
        </row>
        <row r="400">
          <cell r="F400" t="str">
            <v>100810</v>
          </cell>
        </row>
        <row r="401">
          <cell r="F401" t="str">
            <v>100811</v>
          </cell>
        </row>
        <row r="402">
          <cell r="F402" t="str">
            <v>100812</v>
          </cell>
        </row>
        <row r="403">
          <cell r="F403" t="str">
            <v>100813</v>
          </cell>
        </row>
        <row r="404">
          <cell r="F404" t="str">
            <v>100814</v>
          </cell>
        </row>
        <row r="405">
          <cell r="F405" t="str">
            <v>100815</v>
          </cell>
        </row>
        <row r="406">
          <cell r="F406" t="str">
            <v>100816</v>
          </cell>
        </row>
        <row r="407">
          <cell r="F407" t="str">
            <v>100817</v>
          </cell>
        </row>
        <row r="408">
          <cell r="F408" t="str">
            <v>100818</v>
          </cell>
        </row>
        <row r="409">
          <cell r="F409" t="str">
            <v>100819</v>
          </cell>
        </row>
        <row r="410">
          <cell r="F410" t="str">
            <v>100820</v>
          </cell>
        </row>
        <row r="411">
          <cell r="F411" t="str">
            <v>100899</v>
          </cell>
        </row>
        <row r="412">
          <cell r="F412" t="str">
            <v>100903</v>
          </cell>
        </row>
        <row r="413">
          <cell r="F413" t="str">
            <v>100905</v>
          </cell>
        </row>
        <row r="414">
          <cell r="F414" t="str">
            <v>100906</v>
          </cell>
        </row>
        <row r="415">
          <cell r="F415" t="str">
            <v>100907</v>
          </cell>
        </row>
        <row r="416">
          <cell r="F416" t="str">
            <v>100908</v>
          </cell>
        </row>
        <row r="417">
          <cell r="F417" t="str">
            <v>100909</v>
          </cell>
        </row>
        <row r="418">
          <cell r="F418" t="str">
            <v>100910</v>
          </cell>
        </row>
        <row r="419">
          <cell r="F419" t="str">
            <v>100911</v>
          </cell>
        </row>
        <row r="420">
          <cell r="F420" t="str">
            <v>100912</v>
          </cell>
        </row>
        <row r="421">
          <cell r="F421" t="str">
            <v>100913</v>
          </cell>
        </row>
        <row r="422">
          <cell r="F422" t="str">
            <v>100914</v>
          </cell>
        </row>
        <row r="423">
          <cell r="F423" t="str">
            <v>100915</v>
          </cell>
        </row>
        <row r="424">
          <cell r="F424" t="str">
            <v>100916</v>
          </cell>
        </row>
        <row r="425">
          <cell r="F425" t="str">
            <v>100999</v>
          </cell>
        </row>
        <row r="426">
          <cell r="F426" t="str">
            <v>101003</v>
          </cell>
        </row>
        <row r="427">
          <cell r="F427" t="str">
            <v>101005</v>
          </cell>
        </row>
        <row r="428">
          <cell r="F428" t="str">
            <v>101006</v>
          </cell>
        </row>
        <row r="429">
          <cell r="F429" t="str">
            <v>101007</v>
          </cell>
        </row>
        <row r="430">
          <cell r="F430" t="str">
            <v>101008</v>
          </cell>
        </row>
        <row r="431">
          <cell r="F431" t="str">
            <v>101009</v>
          </cell>
        </row>
        <row r="432">
          <cell r="F432" t="str">
            <v>101010</v>
          </cell>
        </row>
        <row r="433">
          <cell r="F433" t="str">
            <v>101011</v>
          </cell>
        </row>
        <row r="434">
          <cell r="F434" t="str">
            <v>101012</v>
          </cell>
        </row>
        <row r="435">
          <cell r="F435" t="str">
            <v>101013</v>
          </cell>
        </row>
        <row r="436">
          <cell r="F436" t="str">
            <v>101014</v>
          </cell>
        </row>
        <row r="437">
          <cell r="F437" t="str">
            <v>101015</v>
          </cell>
        </row>
        <row r="438">
          <cell r="F438" t="str">
            <v>101016</v>
          </cell>
        </row>
        <row r="439">
          <cell r="F439" t="str">
            <v>101099</v>
          </cell>
        </row>
        <row r="440">
          <cell r="F440" t="str">
            <v>101103</v>
          </cell>
        </row>
        <row r="441">
          <cell r="F441" t="str">
            <v>101105</v>
          </cell>
        </row>
        <row r="442">
          <cell r="F442" t="str">
            <v>101109</v>
          </cell>
        </row>
        <row r="443">
          <cell r="F443" t="str">
            <v>101110</v>
          </cell>
        </row>
        <row r="444">
          <cell r="F444" t="str">
            <v>101111</v>
          </cell>
        </row>
        <row r="445">
          <cell r="F445" t="str">
            <v>101112</v>
          </cell>
        </row>
        <row r="446">
          <cell r="F446" t="str">
            <v>101113</v>
          </cell>
        </row>
        <row r="447">
          <cell r="F447" t="str">
            <v>101114</v>
          </cell>
        </row>
        <row r="448">
          <cell r="F448" t="str">
            <v>101115</v>
          </cell>
        </row>
        <row r="449">
          <cell r="F449" t="str">
            <v>101116</v>
          </cell>
        </row>
        <row r="450">
          <cell r="F450" t="str">
            <v>101117</v>
          </cell>
        </row>
        <row r="451">
          <cell r="F451" t="str">
            <v>101118</v>
          </cell>
        </row>
        <row r="452">
          <cell r="F452" t="str">
            <v>101119</v>
          </cell>
        </row>
        <row r="453">
          <cell r="F453" t="str">
            <v>101120</v>
          </cell>
        </row>
        <row r="454">
          <cell r="F454" t="str">
            <v>101199</v>
          </cell>
        </row>
        <row r="455">
          <cell r="F455" t="str">
            <v>101201</v>
          </cell>
        </row>
        <row r="456">
          <cell r="F456" t="str">
            <v>101203</v>
          </cell>
        </row>
        <row r="457">
          <cell r="F457" t="str">
            <v>101205</v>
          </cell>
        </row>
        <row r="458">
          <cell r="F458" t="str">
            <v>101206</v>
          </cell>
        </row>
        <row r="459">
          <cell r="F459" t="str">
            <v>101208</v>
          </cell>
        </row>
        <row r="460">
          <cell r="F460" t="str">
            <v>101209</v>
          </cell>
        </row>
        <row r="461">
          <cell r="F461" t="str">
            <v>101210</v>
          </cell>
        </row>
        <row r="462">
          <cell r="F462" t="str">
            <v>101211</v>
          </cell>
        </row>
        <row r="463">
          <cell r="F463" t="str">
            <v>101212</v>
          </cell>
        </row>
        <row r="464">
          <cell r="F464" t="str">
            <v>101213</v>
          </cell>
        </row>
        <row r="465">
          <cell r="F465" t="str">
            <v>101299</v>
          </cell>
        </row>
        <row r="466">
          <cell r="F466" t="str">
            <v>101301</v>
          </cell>
        </row>
        <row r="467">
          <cell r="F467" t="str">
            <v>101304</v>
          </cell>
        </row>
        <row r="468">
          <cell r="F468" t="str">
            <v>101306</v>
          </cell>
        </row>
        <row r="469">
          <cell r="F469" t="str">
            <v>101307</v>
          </cell>
        </row>
        <row r="470">
          <cell r="F470" t="str">
            <v>101309</v>
          </cell>
        </row>
        <row r="471">
          <cell r="F471" t="str">
            <v>101310</v>
          </cell>
        </row>
        <row r="472">
          <cell r="F472" t="str">
            <v>101311</v>
          </cell>
        </row>
        <row r="473">
          <cell r="F473" t="str">
            <v>101312</v>
          </cell>
        </row>
        <row r="474">
          <cell r="F474" t="str">
            <v>101313</v>
          </cell>
        </row>
        <row r="475">
          <cell r="F475" t="str">
            <v>101314</v>
          </cell>
        </row>
        <row r="476">
          <cell r="F476" t="str">
            <v>101399</v>
          </cell>
        </row>
        <row r="477">
          <cell r="F477" t="str">
            <v>101401</v>
          </cell>
        </row>
        <row r="478">
          <cell r="F478" t="str">
            <v>110105</v>
          </cell>
        </row>
        <row r="479">
          <cell r="F479" t="str">
            <v>110106</v>
          </cell>
        </row>
        <row r="480">
          <cell r="F480" t="str">
            <v>110107</v>
          </cell>
        </row>
        <row r="481">
          <cell r="F481" t="str">
            <v>110108</v>
          </cell>
        </row>
        <row r="482">
          <cell r="F482" t="str">
            <v>110109</v>
          </cell>
        </row>
        <row r="483">
          <cell r="F483" t="str">
            <v>110110</v>
          </cell>
        </row>
        <row r="484">
          <cell r="F484" t="str">
            <v>110111</v>
          </cell>
        </row>
        <row r="485">
          <cell r="F485" t="str">
            <v>110112</v>
          </cell>
        </row>
        <row r="486">
          <cell r="F486" t="str">
            <v>110113</v>
          </cell>
        </row>
        <row r="487">
          <cell r="F487" t="str">
            <v>110114</v>
          </cell>
        </row>
        <row r="488">
          <cell r="F488" t="str">
            <v>110115</v>
          </cell>
        </row>
        <row r="489">
          <cell r="F489" t="str">
            <v>110116</v>
          </cell>
        </row>
        <row r="490">
          <cell r="F490" t="str">
            <v>110198</v>
          </cell>
        </row>
        <row r="491">
          <cell r="F491" t="str">
            <v>110199</v>
          </cell>
        </row>
        <row r="492">
          <cell r="F492" t="str">
            <v>110202</v>
          </cell>
        </row>
        <row r="493">
          <cell r="F493" t="str">
            <v>110203</v>
          </cell>
        </row>
        <row r="494">
          <cell r="F494" t="str">
            <v>110205</v>
          </cell>
        </row>
        <row r="495">
          <cell r="F495" t="str">
            <v>110206</v>
          </cell>
        </row>
        <row r="496">
          <cell r="F496" t="str">
            <v>110207</v>
          </cell>
        </row>
        <row r="497">
          <cell r="F497" t="str">
            <v>110299</v>
          </cell>
        </row>
        <row r="498">
          <cell r="F498" t="str">
            <v>110301</v>
          </cell>
        </row>
        <row r="499">
          <cell r="F499" t="str">
            <v>110302</v>
          </cell>
        </row>
        <row r="500">
          <cell r="F500" t="str">
            <v>110501</v>
          </cell>
        </row>
        <row r="501">
          <cell r="F501" t="str">
            <v>110502</v>
          </cell>
        </row>
        <row r="502">
          <cell r="F502" t="str">
            <v>110503</v>
          </cell>
        </row>
        <row r="503">
          <cell r="F503" t="str">
            <v>110504</v>
          </cell>
        </row>
        <row r="504">
          <cell r="F504" t="str">
            <v>110599</v>
          </cell>
        </row>
        <row r="505">
          <cell r="F505" t="str">
            <v>120101</v>
          </cell>
        </row>
        <row r="506">
          <cell r="F506" t="str">
            <v>120102</v>
          </cell>
        </row>
        <row r="507">
          <cell r="F507" t="str">
            <v>120103</v>
          </cell>
        </row>
        <row r="508">
          <cell r="F508" t="str">
            <v>120104</v>
          </cell>
        </row>
        <row r="509">
          <cell r="F509" t="str">
            <v>120105</v>
          </cell>
        </row>
        <row r="510">
          <cell r="F510" t="str">
            <v>120106</v>
          </cell>
        </row>
        <row r="511">
          <cell r="F511" t="str">
            <v>120107</v>
          </cell>
        </row>
        <row r="512">
          <cell r="F512" t="str">
            <v>120108</v>
          </cell>
        </row>
        <row r="513">
          <cell r="F513" t="str">
            <v>120109</v>
          </cell>
        </row>
        <row r="514">
          <cell r="F514" t="str">
            <v>120110</v>
          </cell>
        </row>
        <row r="515">
          <cell r="F515" t="str">
            <v>120112</v>
          </cell>
        </row>
        <row r="516">
          <cell r="F516" t="str">
            <v>120113</v>
          </cell>
        </row>
        <row r="517">
          <cell r="F517" t="str">
            <v>120114</v>
          </cell>
        </row>
        <row r="518">
          <cell r="F518" t="str">
            <v>120115</v>
          </cell>
        </row>
        <row r="519">
          <cell r="F519" t="str">
            <v>120116</v>
          </cell>
        </row>
        <row r="520">
          <cell r="F520" t="str">
            <v>120117</v>
          </cell>
        </row>
        <row r="521">
          <cell r="F521" t="str">
            <v>120118</v>
          </cell>
        </row>
        <row r="522">
          <cell r="F522" t="str">
            <v>120119</v>
          </cell>
        </row>
        <row r="523">
          <cell r="F523" t="str">
            <v>120120</v>
          </cell>
        </row>
        <row r="524">
          <cell r="F524" t="str">
            <v>120121</v>
          </cell>
        </row>
        <row r="525">
          <cell r="F525" t="str">
            <v>120199</v>
          </cell>
        </row>
        <row r="526">
          <cell r="F526" t="str">
            <v>120301</v>
          </cell>
        </row>
        <row r="527">
          <cell r="F527" t="str">
            <v>120302</v>
          </cell>
        </row>
        <row r="528">
          <cell r="F528" t="str">
            <v>130101</v>
          </cell>
        </row>
        <row r="529">
          <cell r="F529" t="str">
            <v>130104</v>
          </cell>
        </row>
        <row r="530">
          <cell r="F530" t="str">
            <v>130105</v>
          </cell>
        </row>
        <row r="531">
          <cell r="F531" t="str">
            <v>130109</v>
          </cell>
        </row>
        <row r="532">
          <cell r="F532" t="str">
            <v>130110</v>
          </cell>
        </row>
        <row r="533">
          <cell r="F533" t="str">
            <v>130111</v>
          </cell>
        </row>
        <row r="534">
          <cell r="F534" t="str">
            <v>130112</v>
          </cell>
        </row>
        <row r="535">
          <cell r="F535" t="str">
            <v>130113</v>
          </cell>
        </row>
        <row r="536">
          <cell r="F536" t="str">
            <v>130204</v>
          </cell>
        </row>
        <row r="537">
          <cell r="F537" t="str">
            <v>130205</v>
          </cell>
        </row>
        <row r="538">
          <cell r="F538" t="str">
            <v>130206</v>
          </cell>
        </row>
        <row r="539">
          <cell r="F539" t="str">
            <v>130207</v>
          </cell>
        </row>
        <row r="540">
          <cell r="F540" t="str">
            <v>130208</v>
          </cell>
        </row>
        <row r="541">
          <cell r="F541" t="str">
            <v>130301</v>
          </cell>
        </row>
        <row r="542">
          <cell r="F542" t="str">
            <v>130306</v>
          </cell>
        </row>
        <row r="543">
          <cell r="F543" t="str">
            <v>130307</v>
          </cell>
        </row>
        <row r="544">
          <cell r="F544" t="str">
            <v>130308</v>
          </cell>
        </row>
        <row r="545">
          <cell r="F545" t="str">
            <v>130309</v>
          </cell>
        </row>
        <row r="546">
          <cell r="F546" t="str">
            <v>130310</v>
          </cell>
        </row>
        <row r="547">
          <cell r="F547" t="str">
            <v>130401</v>
          </cell>
        </row>
        <row r="548">
          <cell r="F548" t="str">
            <v>130402</v>
          </cell>
        </row>
        <row r="549">
          <cell r="F549" t="str">
            <v>130403</v>
          </cell>
        </row>
        <row r="550">
          <cell r="F550" t="str">
            <v>130501</v>
          </cell>
        </row>
        <row r="551">
          <cell r="F551" t="str">
            <v>130502</v>
          </cell>
        </row>
        <row r="552">
          <cell r="F552" t="str">
            <v>130503</v>
          </cell>
        </row>
        <row r="553">
          <cell r="F553" t="str">
            <v>130506</v>
          </cell>
        </row>
        <row r="554">
          <cell r="F554" t="str">
            <v>130507</v>
          </cell>
        </row>
        <row r="555">
          <cell r="F555" t="str">
            <v>130508</v>
          </cell>
        </row>
        <row r="556">
          <cell r="F556" t="str">
            <v>130701</v>
          </cell>
        </row>
        <row r="557">
          <cell r="F557" t="str">
            <v>130702</v>
          </cell>
        </row>
        <row r="558">
          <cell r="F558" t="str">
            <v>130703</v>
          </cell>
        </row>
        <row r="559">
          <cell r="F559" t="str">
            <v>130801</v>
          </cell>
        </row>
        <row r="560">
          <cell r="F560" t="str">
            <v>130802</v>
          </cell>
        </row>
        <row r="561">
          <cell r="F561" t="str">
            <v>130899</v>
          </cell>
        </row>
        <row r="562">
          <cell r="F562" t="str">
            <v>140601</v>
          </cell>
        </row>
        <row r="563">
          <cell r="F563" t="str">
            <v>140602</v>
          </cell>
        </row>
        <row r="564">
          <cell r="F564" t="str">
            <v>140603</v>
          </cell>
        </row>
        <row r="565">
          <cell r="F565" t="str">
            <v>140604</v>
          </cell>
        </row>
        <row r="566">
          <cell r="F566" t="str">
            <v>140605</v>
          </cell>
        </row>
        <row r="567">
          <cell r="F567" t="str">
            <v>150101</v>
          </cell>
        </row>
        <row r="568">
          <cell r="F568" t="str">
            <v>150102</v>
          </cell>
        </row>
        <row r="569">
          <cell r="F569" t="str">
            <v>150103</v>
          </cell>
        </row>
        <row r="570">
          <cell r="F570" t="str">
            <v>150104</v>
          </cell>
        </row>
        <row r="571">
          <cell r="F571" t="str">
            <v>150105</v>
          </cell>
        </row>
        <row r="572">
          <cell r="F572" t="str">
            <v>150106</v>
          </cell>
        </row>
        <row r="573">
          <cell r="F573" t="str">
            <v>150107</v>
          </cell>
        </row>
        <row r="574">
          <cell r="F574" t="str">
            <v>150109</v>
          </cell>
        </row>
        <row r="575">
          <cell r="F575" t="str">
            <v>150110</v>
          </cell>
        </row>
        <row r="576">
          <cell r="F576" t="str">
            <v>150111</v>
          </cell>
        </row>
        <row r="577">
          <cell r="F577" t="str">
            <v>150202</v>
          </cell>
        </row>
        <row r="578">
          <cell r="F578" t="str">
            <v>150203</v>
          </cell>
        </row>
        <row r="579">
          <cell r="F579" t="str">
            <v>160103</v>
          </cell>
        </row>
        <row r="580">
          <cell r="F580" t="str">
            <v>160104</v>
          </cell>
        </row>
        <row r="581">
          <cell r="F581" t="str">
            <v>160106</v>
          </cell>
        </row>
        <row r="582">
          <cell r="F582" t="str">
            <v>160107</v>
          </cell>
        </row>
        <row r="583">
          <cell r="F583" t="str">
            <v>160108</v>
          </cell>
        </row>
        <row r="584">
          <cell r="F584" t="str">
            <v>160109</v>
          </cell>
        </row>
        <row r="585">
          <cell r="F585" t="str">
            <v>160110</v>
          </cell>
        </row>
        <row r="586">
          <cell r="F586" t="str">
            <v>160111</v>
          </cell>
        </row>
        <row r="587">
          <cell r="F587" t="str">
            <v>160112</v>
          </cell>
        </row>
        <row r="588">
          <cell r="F588" t="str">
            <v>160113</v>
          </cell>
        </row>
        <row r="589">
          <cell r="F589" t="str">
            <v>160114</v>
          </cell>
        </row>
        <row r="590">
          <cell r="F590" t="str">
            <v>160115</v>
          </cell>
        </row>
        <row r="591">
          <cell r="F591" t="str">
            <v>160116</v>
          </cell>
        </row>
        <row r="592">
          <cell r="F592" t="str">
            <v>160117</v>
          </cell>
        </row>
        <row r="593">
          <cell r="F593" t="str">
            <v>160118</v>
          </cell>
        </row>
        <row r="594">
          <cell r="F594" t="str">
            <v>160119</v>
          </cell>
        </row>
        <row r="595">
          <cell r="F595" t="str">
            <v>160120</v>
          </cell>
        </row>
        <row r="596">
          <cell r="F596" t="str">
            <v>160121</v>
          </cell>
        </row>
        <row r="597">
          <cell r="F597" t="str">
            <v>160122</v>
          </cell>
        </row>
        <row r="598">
          <cell r="F598" t="str">
            <v>160199</v>
          </cell>
        </row>
        <row r="599">
          <cell r="F599" t="str">
            <v>160209</v>
          </cell>
        </row>
        <row r="600">
          <cell r="F600" t="str">
            <v>160210</v>
          </cell>
        </row>
        <row r="601">
          <cell r="F601" t="str">
            <v>160211</v>
          </cell>
        </row>
        <row r="602">
          <cell r="F602" t="str">
            <v>160212</v>
          </cell>
        </row>
        <row r="603">
          <cell r="F603" t="str">
            <v>160213</v>
          </cell>
        </row>
        <row r="604">
          <cell r="F604" t="str">
            <v>160214</v>
          </cell>
        </row>
        <row r="605">
          <cell r="F605" t="str">
            <v>160215</v>
          </cell>
        </row>
        <row r="606">
          <cell r="F606" t="str">
            <v>160216</v>
          </cell>
        </row>
        <row r="607">
          <cell r="F607" t="str">
            <v>160303</v>
          </cell>
        </row>
        <row r="608">
          <cell r="F608" t="str">
            <v>160304</v>
          </cell>
        </row>
        <row r="609">
          <cell r="F609" t="str">
            <v>160305</v>
          </cell>
        </row>
        <row r="610">
          <cell r="F610" t="str">
            <v>160306</v>
          </cell>
        </row>
        <row r="611">
          <cell r="F611" t="str">
            <v>160307</v>
          </cell>
        </row>
        <row r="612">
          <cell r="F612" t="str">
            <v>160401</v>
          </cell>
        </row>
        <row r="613">
          <cell r="F613" t="str">
            <v>160402</v>
          </cell>
        </row>
        <row r="614">
          <cell r="F614" t="str">
            <v>160403</v>
          </cell>
        </row>
        <row r="615">
          <cell r="F615" t="str">
            <v>160504</v>
          </cell>
        </row>
        <row r="616">
          <cell r="F616" t="str">
            <v>160505</v>
          </cell>
        </row>
        <row r="617">
          <cell r="F617" t="str">
            <v>160506</v>
          </cell>
        </row>
        <row r="618">
          <cell r="F618" t="str">
            <v>160507</v>
          </cell>
        </row>
        <row r="619">
          <cell r="F619" t="str">
            <v>160508</v>
          </cell>
        </row>
        <row r="620">
          <cell r="F620" t="str">
            <v>160509</v>
          </cell>
        </row>
        <row r="621">
          <cell r="F621" t="str">
            <v>160601</v>
          </cell>
        </row>
        <row r="622">
          <cell r="F622" t="str">
            <v>160602</v>
          </cell>
        </row>
        <row r="623">
          <cell r="F623" t="str">
            <v>160603</v>
          </cell>
        </row>
        <row r="624">
          <cell r="F624" t="str">
            <v>160604</v>
          </cell>
        </row>
        <row r="625">
          <cell r="F625" t="str">
            <v>160605</v>
          </cell>
        </row>
        <row r="626">
          <cell r="F626" t="str">
            <v>160606</v>
          </cell>
        </row>
        <row r="627">
          <cell r="F627" t="str">
            <v>160708</v>
          </cell>
        </row>
        <row r="628">
          <cell r="F628" t="str">
            <v>160709</v>
          </cell>
        </row>
        <row r="629">
          <cell r="F629" t="str">
            <v>160799</v>
          </cell>
        </row>
        <row r="630">
          <cell r="F630" t="str">
            <v>160801</v>
          </cell>
        </row>
        <row r="631">
          <cell r="F631" t="str">
            <v>160802</v>
          </cell>
        </row>
        <row r="632">
          <cell r="F632" t="str">
            <v>160803</v>
          </cell>
        </row>
        <row r="633">
          <cell r="F633" t="str">
            <v>160804</v>
          </cell>
        </row>
        <row r="634">
          <cell r="F634" t="str">
            <v>160805</v>
          </cell>
        </row>
        <row r="635">
          <cell r="F635" t="str">
            <v>160806</v>
          </cell>
        </row>
        <row r="636">
          <cell r="F636" t="str">
            <v>160807</v>
          </cell>
        </row>
        <row r="637">
          <cell r="F637" t="str">
            <v>160901</v>
          </cell>
        </row>
        <row r="638">
          <cell r="F638" t="str">
            <v>160902</v>
          </cell>
        </row>
        <row r="639">
          <cell r="F639" t="str">
            <v>160903</v>
          </cell>
        </row>
        <row r="640">
          <cell r="F640" t="str">
            <v>160904</v>
          </cell>
        </row>
        <row r="641">
          <cell r="F641" t="str">
            <v>161001</v>
          </cell>
        </row>
        <row r="642">
          <cell r="F642" t="str">
            <v>161002</v>
          </cell>
        </row>
        <row r="643">
          <cell r="F643" t="str">
            <v>161003</v>
          </cell>
        </row>
        <row r="644">
          <cell r="F644" t="str">
            <v>161004</v>
          </cell>
        </row>
        <row r="645">
          <cell r="F645" t="str">
            <v>161101</v>
          </cell>
        </row>
        <row r="646">
          <cell r="F646" t="str">
            <v>161102</v>
          </cell>
        </row>
        <row r="647">
          <cell r="F647" t="str">
            <v>161103</v>
          </cell>
        </row>
        <row r="648">
          <cell r="F648" t="str">
            <v>161104</v>
          </cell>
        </row>
        <row r="649">
          <cell r="F649" t="str">
            <v>161105</v>
          </cell>
        </row>
        <row r="650">
          <cell r="F650" t="str">
            <v>161106</v>
          </cell>
        </row>
        <row r="651">
          <cell r="F651" t="str">
            <v>170101</v>
          </cell>
        </row>
        <row r="652">
          <cell r="F652" t="str">
            <v>170102</v>
          </cell>
        </row>
        <row r="653">
          <cell r="F653" t="str">
            <v>170103</v>
          </cell>
        </row>
        <row r="654">
          <cell r="F654" t="str">
            <v>170106</v>
          </cell>
        </row>
        <row r="655">
          <cell r="F655" t="str">
            <v>170107</v>
          </cell>
        </row>
        <row r="656">
          <cell r="F656" t="str">
            <v>170201</v>
          </cell>
        </row>
        <row r="657">
          <cell r="F657" t="str">
            <v>170202</v>
          </cell>
        </row>
        <row r="658">
          <cell r="F658" t="str">
            <v>170203</v>
          </cell>
        </row>
        <row r="659">
          <cell r="F659" t="str">
            <v>170204</v>
          </cell>
        </row>
        <row r="660">
          <cell r="F660" t="str">
            <v>170301</v>
          </cell>
        </row>
        <row r="661">
          <cell r="F661" t="str">
            <v>170302</v>
          </cell>
        </row>
        <row r="662">
          <cell r="F662" t="str">
            <v>170303</v>
          </cell>
        </row>
        <row r="663">
          <cell r="F663" t="str">
            <v>170401</v>
          </cell>
        </row>
        <row r="664">
          <cell r="F664" t="str">
            <v>170402</v>
          </cell>
        </row>
        <row r="665">
          <cell r="F665" t="str">
            <v>170403</v>
          </cell>
        </row>
        <row r="666">
          <cell r="F666" t="str">
            <v>170404</v>
          </cell>
        </row>
        <row r="667">
          <cell r="F667" t="str">
            <v>170405</v>
          </cell>
        </row>
        <row r="668">
          <cell r="F668" t="str">
            <v>170406</v>
          </cell>
        </row>
        <row r="669">
          <cell r="F669" t="str">
            <v>170407</v>
          </cell>
        </row>
        <row r="670">
          <cell r="F670" t="str">
            <v>170409</v>
          </cell>
        </row>
        <row r="671">
          <cell r="F671" t="str">
            <v>170410</v>
          </cell>
        </row>
        <row r="672">
          <cell r="F672" t="str">
            <v>170411</v>
          </cell>
        </row>
        <row r="673">
          <cell r="F673" t="str">
            <v>170503</v>
          </cell>
        </row>
        <row r="674">
          <cell r="F674" t="str">
            <v>170504</v>
          </cell>
        </row>
        <row r="675">
          <cell r="F675" t="str">
            <v>170505</v>
          </cell>
        </row>
        <row r="676">
          <cell r="F676" t="str">
            <v>170506</v>
          </cell>
        </row>
        <row r="677">
          <cell r="F677" t="str">
            <v>170507</v>
          </cell>
        </row>
        <row r="678">
          <cell r="F678" t="str">
            <v>170508</v>
          </cell>
        </row>
        <row r="679">
          <cell r="F679" t="str">
            <v>170601</v>
          </cell>
        </row>
        <row r="680">
          <cell r="F680" t="str">
            <v>170603</v>
          </cell>
        </row>
        <row r="681">
          <cell r="F681" t="str">
            <v>170604</v>
          </cell>
        </row>
        <row r="682">
          <cell r="F682" t="str">
            <v>170605</v>
          </cell>
        </row>
        <row r="683">
          <cell r="F683" t="str">
            <v>170801</v>
          </cell>
        </row>
        <row r="684">
          <cell r="F684" t="str">
            <v>170802</v>
          </cell>
        </row>
        <row r="685">
          <cell r="F685" t="str">
            <v>170901</v>
          </cell>
        </row>
        <row r="686">
          <cell r="F686" t="str">
            <v>170902</v>
          </cell>
        </row>
        <row r="687">
          <cell r="F687" t="str">
            <v>170903</v>
          </cell>
        </row>
        <row r="688">
          <cell r="F688" t="str">
            <v>170904</v>
          </cell>
        </row>
        <row r="689">
          <cell r="F689" t="str">
            <v>180101</v>
          </cell>
        </row>
        <row r="690">
          <cell r="F690" t="str">
            <v>180102</v>
          </cell>
        </row>
        <row r="691">
          <cell r="F691" t="str">
            <v>180103</v>
          </cell>
        </row>
        <row r="692">
          <cell r="F692" t="str">
            <v>180104</v>
          </cell>
        </row>
        <row r="693">
          <cell r="F693" t="str">
            <v>180106</v>
          </cell>
        </row>
        <row r="694">
          <cell r="F694" t="str">
            <v>180107</v>
          </cell>
        </row>
        <row r="695">
          <cell r="F695" t="str">
            <v>180108</v>
          </cell>
        </row>
        <row r="696">
          <cell r="F696" t="str">
            <v>180109</v>
          </cell>
        </row>
        <row r="697">
          <cell r="F697" t="str">
            <v>180110</v>
          </cell>
        </row>
        <row r="698">
          <cell r="F698" t="str">
            <v>180201</v>
          </cell>
        </row>
        <row r="699">
          <cell r="F699" t="str">
            <v>180202</v>
          </cell>
        </row>
        <row r="700">
          <cell r="F700" t="str">
            <v>180203</v>
          </cell>
        </row>
        <row r="701">
          <cell r="F701" t="str">
            <v>180205</v>
          </cell>
        </row>
        <row r="702">
          <cell r="F702" t="str">
            <v>180206</v>
          </cell>
        </row>
        <row r="703">
          <cell r="F703" t="str">
            <v>180207</v>
          </cell>
        </row>
        <row r="704">
          <cell r="F704" t="str">
            <v>180208</v>
          </cell>
        </row>
        <row r="705">
          <cell r="F705" t="str">
            <v>190102</v>
          </cell>
        </row>
        <row r="706">
          <cell r="F706" t="str">
            <v>190105</v>
          </cell>
        </row>
        <row r="707">
          <cell r="F707" t="str">
            <v>190106</v>
          </cell>
        </row>
        <row r="708">
          <cell r="F708" t="str">
            <v>190107</v>
          </cell>
        </row>
        <row r="709">
          <cell r="F709" t="str">
            <v>190110</v>
          </cell>
        </row>
        <row r="710">
          <cell r="F710" t="str">
            <v>190111</v>
          </cell>
        </row>
        <row r="711">
          <cell r="F711" t="str">
            <v>190112</v>
          </cell>
        </row>
        <row r="712">
          <cell r="F712" t="str">
            <v>190113</v>
          </cell>
        </row>
        <row r="713">
          <cell r="F713" t="str">
            <v>190114</v>
          </cell>
        </row>
        <row r="714">
          <cell r="F714" t="str">
            <v>190115</v>
          </cell>
        </row>
        <row r="715">
          <cell r="F715" t="str">
            <v>190116</v>
          </cell>
        </row>
        <row r="716">
          <cell r="F716" t="str">
            <v>190117</v>
          </cell>
        </row>
        <row r="717">
          <cell r="F717" t="str">
            <v>190118</v>
          </cell>
        </row>
        <row r="718">
          <cell r="F718" t="str">
            <v>190119</v>
          </cell>
        </row>
        <row r="719">
          <cell r="F719" t="str">
            <v>190199</v>
          </cell>
        </row>
        <row r="720">
          <cell r="F720" t="str">
            <v>190203</v>
          </cell>
        </row>
        <row r="721">
          <cell r="F721" t="str">
            <v>190204</v>
          </cell>
        </row>
        <row r="722">
          <cell r="F722" t="str">
            <v>190205</v>
          </cell>
        </row>
        <row r="723">
          <cell r="F723" t="str">
            <v>190206</v>
          </cell>
        </row>
        <row r="724">
          <cell r="F724" t="str">
            <v>190207</v>
          </cell>
        </row>
        <row r="725">
          <cell r="F725" t="str">
            <v>190208</v>
          </cell>
        </row>
        <row r="726">
          <cell r="F726" t="str">
            <v>190209</v>
          </cell>
        </row>
        <row r="727">
          <cell r="F727" t="str">
            <v>190210</v>
          </cell>
        </row>
        <row r="728">
          <cell r="F728" t="str">
            <v>190211</v>
          </cell>
        </row>
        <row r="729">
          <cell r="F729" t="str">
            <v>190299</v>
          </cell>
        </row>
        <row r="730">
          <cell r="F730" t="str">
            <v>190304</v>
          </cell>
        </row>
        <row r="731">
          <cell r="F731" t="str">
            <v>190305</v>
          </cell>
        </row>
        <row r="732">
          <cell r="F732" t="str">
            <v>190306</v>
          </cell>
        </row>
        <row r="733">
          <cell r="F733" t="str">
            <v>190307</v>
          </cell>
        </row>
        <row r="734">
          <cell r="F734" t="str">
            <v>190308</v>
          </cell>
        </row>
        <row r="735">
          <cell r="F735" t="str">
            <v>190401</v>
          </cell>
        </row>
        <row r="736">
          <cell r="F736" t="str">
            <v>190402</v>
          </cell>
        </row>
        <row r="737">
          <cell r="F737" t="str">
            <v>190403</v>
          </cell>
        </row>
        <row r="738">
          <cell r="F738" t="str">
            <v>190404</v>
          </cell>
        </row>
        <row r="739">
          <cell r="F739" t="str">
            <v>190501</v>
          </cell>
        </row>
        <row r="740">
          <cell r="F740" t="str">
            <v>190502</v>
          </cell>
        </row>
        <row r="741">
          <cell r="F741" t="str">
            <v>190503</v>
          </cell>
        </row>
        <row r="742">
          <cell r="F742" t="str">
            <v>190599</v>
          </cell>
        </row>
        <row r="743">
          <cell r="F743" t="str">
            <v>190603</v>
          </cell>
        </row>
        <row r="744">
          <cell r="F744" t="str">
            <v>190604</v>
          </cell>
        </row>
        <row r="745">
          <cell r="F745" t="str">
            <v>190605</v>
          </cell>
        </row>
        <row r="746">
          <cell r="F746" t="str">
            <v>190606</v>
          </cell>
        </row>
        <row r="747">
          <cell r="F747" t="str">
            <v>190699</v>
          </cell>
        </row>
        <row r="748">
          <cell r="F748" t="str">
            <v>190702</v>
          </cell>
        </row>
        <row r="749">
          <cell r="F749" t="str">
            <v>190703</v>
          </cell>
        </row>
        <row r="750">
          <cell r="F750" t="str">
            <v>190801</v>
          </cell>
        </row>
        <row r="751">
          <cell r="F751" t="str">
            <v>190802</v>
          </cell>
        </row>
        <row r="752">
          <cell r="F752" t="str">
            <v>190805</v>
          </cell>
        </row>
        <row r="753">
          <cell r="F753" t="str">
            <v>190806</v>
          </cell>
        </row>
        <row r="754">
          <cell r="F754" t="str">
            <v>190807</v>
          </cell>
        </row>
        <row r="755">
          <cell r="F755" t="str">
            <v>190808</v>
          </cell>
        </row>
        <row r="756">
          <cell r="F756" t="str">
            <v>190809</v>
          </cell>
        </row>
        <row r="757">
          <cell r="F757" t="str">
            <v>190810</v>
          </cell>
        </row>
        <row r="758">
          <cell r="F758" t="str">
            <v>190811</v>
          </cell>
        </row>
        <row r="759">
          <cell r="F759" t="str">
            <v>190812</v>
          </cell>
        </row>
        <row r="760">
          <cell r="F760" t="str">
            <v>190813</v>
          </cell>
        </row>
        <row r="761">
          <cell r="F761" t="str">
            <v>190814</v>
          </cell>
        </row>
        <row r="762">
          <cell r="F762" t="str">
            <v>190899</v>
          </cell>
        </row>
        <row r="763">
          <cell r="F763" t="str">
            <v>190901</v>
          </cell>
        </row>
        <row r="764">
          <cell r="F764" t="str">
            <v>190902</v>
          </cell>
        </row>
        <row r="765">
          <cell r="F765" t="str">
            <v>190903</v>
          </cell>
        </row>
        <row r="766">
          <cell r="F766" t="str">
            <v>190904</v>
          </cell>
        </row>
        <row r="767">
          <cell r="F767" t="str">
            <v>190905</v>
          </cell>
        </row>
        <row r="768">
          <cell r="F768" t="str">
            <v>190906</v>
          </cell>
        </row>
        <row r="769">
          <cell r="F769" t="str">
            <v>190999</v>
          </cell>
        </row>
        <row r="770">
          <cell r="F770" t="str">
            <v>191001</v>
          </cell>
        </row>
        <row r="771">
          <cell r="F771" t="str">
            <v>191002</v>
          </cell>
        </row>
        <row r="772">
          <cell r="F772" t="str">
            <v>191003</v>
          </cell>
        </row>
        <row r="773">
          <cell r="F773" t="str">
            <v>191004</v>
          </cell>
        </row>
        <row r="774">
          <cell r="F774" t="str">
            <v>191005</v>
          </cell>
        </row>
        <row r="775">
          <cell r="F775" t="str">
            <v>191006</v>
          </cell>
        </row>
        <row r="776">
          <cell r="F776" t="str">
            <v>191101</v>
          </cell>
        </row>
        <row r="777">
          <cell r="F777" t="str">
            <v>191102</v>
          </cell>
        </row>
        <row r="778">
          <cell r="F778" t="str">
            <v>191103</v>
          </cell>
        </row>
        <row r="779">
          <cell r="F779" t="str">
            <v>191104</v>
          </cell>
        </row>
        <row r="780">
          <cell r="F780" t="str">
            <v>191105</v>
          </cell>
        </row>
        <row r="781">
          <cell r="F781" t="str">
            <v>191106</v>
          </cell>
        </row>
        <row r="782">
          <cell r="F782" t="str">
            <v>191107</v>
          </cell>
        </row>
        <row r="783">
          <cell r="F783" t="str">
            <v>191199</v>
          </cell>
        </row>
        <row r="784">
          <cell r="F784" t="str">
            <v>191201</v>
          </cell>
        </row>
        <row r="785">
          <cell r="F785" t="str">
            <v>191202</v>
          </cell>
        </row>
        <row r="786">
          <cell r="F786" t="str">
            <v>191203</v>
          </cell>
        </row>
        <row r="787">
          <cell r="F787" t="str">
            <v>191204</v>
          </cell>
        </row>
        <row r="788">
          <cell r="F788" t="str">
            <v>191205</v>
          </cell>
        </row>
        <row r="789">
          <cell r="F789" t="str">
            <v>191206</v>
          </cell>
        </row>
        <row r="790">
          <cell r="F790" t="str">
            <v>191207</v>
          </cell>
        </row>
        <row r="791">
          <cell r="F791" t="str">
            <v>191208</v>
          </cell>
        </row>
        <row r="792">
          <cell r="F792" t="str">
            <v>191209</v>
          </cell>
        </row>
        <row r="793">
          <cell r="F793" t="str">
            <v>191210</v>
          </cell>
        </row>
        <row r="794">
          <cell r="F794" t="str">
            <v>191211</v>
          </cell>
        </row>
        <row r="795">
          <cell r="F795" t="str">
            <v>191212</v>
          </cell>
        </row>
        <row r="796">
          <cell r="F796" t="str">
            <v>191301</v>
          </cell>
        </row>
        <row r="797">
          <cell r="F797" t="str">
            <v>191302</v>
          </cell>
        </row>
        <row r="798">
          <cell r="F798" t="str">
            <v>191303</v>
          </cell>
        </row>
        <row r="799">
          <cell r="F799" t="str">
            <v>191304</v>
          </cell>
        </row>
        <row r="800">
          <cell r="F800" t="str">
            <v>191305</v>
          </cell>
        </row>
        <row r="801">
          <cell r="F801" t="str">
            <v>191306</v>
          </cell>
        </row>
        <row r="802">
          <cell r="F802" t="str">
            <v>191307</v>
          </cell>
        </row>
        <row r="803">
          <cell r="F803" t="str">
            <v>191308</v>
          </cell>
        </row>
        <row r="804">
          <cell r="F804" t="str">
            <v>200101</v>
          </cell>
        </row>
        <row r="805">
          <cell r="F805" t="str">
            <v>200102</v>
          </cell>
        </row>
        <row r="806">
          <cell r="F806" t="str">
            <v>200108</v>
          </cell>
        </row>
        <row r="807">
          <cell r="F807" t="str">
            <v>200110</v>
          </cell>
        </row>
        <row r="808">
          <cell r="F808" t="str">
            <v>200111</v>
          </cell>
        </row>
        <row r="809">
          <cell r="F809" t="str">
            <v>200113</v>
          </cell>
        </row>
        <row r="810">
          <cell r="F810" t="str">
            <v>200114</v>
          </cell>
        </row>
        <row r="811">
          <cell r="F811" t="str">
            <v>200115</v>
          </cell>
        </row>
        <row r="812">
          <cell r="F812" t="str">
            <v>200117</v>
          </cell>
        </row>
        <row r="813">
          <cell r="F813" t="str">
            <v>200119</v>
          </cell>
        </row>
        <row r="814">
          <cell r="F814" t="str">
            <v>200121</v>
          </cell>
        </row>
        <row r="815">
          <cell r="F815" t="str">
            <v>200123</v>
          </cell>
        </row>
        <row r="816">
          <cell r="F816" t="str">
            <v>200125</v>
          </cell>
        </row>
        <row r="817">
          <cell r="F817" t="str">
            <v>200126</v>
          </cell>
        </row>
        <row r="818">
          <cell r="F818" t="str">
            <v>200127</v>
          </cell>
        </row>
        <row r="819">
          <cell r="F819" t="str">
            <v>200128</v>
          </cell>
        </row>
        <row r="820">
          <cell r="F820" t="str">
            <v>200129</v>
          </cell>
        </row>
        <row r="821">
          <cell r="F821" t="str">
            <v>200130</v>
          </cell>
        </row>
        <row r="822">
          <cell r="F822" t="str">
            <v>200131</v>
          </cell>
        </row>
        <row r="823">
          <cell r="F823" t="str">
            <v>200132</v>
          </cell>
        </row>
        <row r="824">
          <cell r="F824" t="str">
            <v>200133</v>
          </cell>
        </row>
        <row r="825">
          <cell r="F825" t="str">
            <v>200134</v>
          </cell>
        </row>
        <row r="826">
          <cell r="F826" t="str">
            <v>200135</v>
          </cell>
        </row>
        <row r="827">
          <cell r="F827" t="str">
            <v>200136</v>
          </cell>
        </row>
        <row r="828">
          <cell r="F828" t="str">
            <v>200137</v>
          </cell>
        </row>
        <row r="829">
          <cell r="F829" t="str">
            <v>200138</v>
          </cell>
        </row>
        <row r="830">
          <cell r="F830" t="str">
            <v>200139</v>
          </cell>
        </row>
        <row r="831">
          <cell r="F831" t="str">
            <v>200140</v>
          </cell>
        </row>
        <row r="832">
          <cell r="F832" t="str">
            <v>200141</v>
          </cell>
        </row>
        <row r="833">
          <cell r="F833" t="str">
            <v>200199</v>
          </cell>
        </row>
        <row r="834">
          <cell r="F834" t="str">
            <v>200201</v>
          </cell>
        </row>
        <row r="835">
          <cell r="F835" t="str">
            <v>200202</v>
          </cell>
        </row>
        <row r="836">
          <cell r="F836" t="str">
            <v>200203</v>
          </cell>
        </row>
        <row r="837">
          <cell r="F837" t="str">
            <v>200301</v>
          </cell>
        </row>
        <row r="838">
          <cell r="F838" t="str">
            <v>200302</v>
          </cell>
        </row>
        <row r="839">
          <cell r="F839" t="str">
            <v>200303</v>
          </cell>
        </row>
        <row r="840">
          <cell r="F840" t="str">
            <v>200304</v>
          </cell>
        </row>
        <row r="841">
          <cell r="F841" t="str">
            <v>200306</v>
          </cell>
        </row>
        <row r="842">
          <cell r="F842" t="str">
            <v>200307</v>
          </cell>
        </row>
        <row r="843">
          <cell r="F843" t="str">
            <v>200399</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w to fill in this form"/>
      <sheetName val="Site_Information"/>
      <sheetName val="Waste_Received"/>
      <sheetName val="Waste_Removed"/>
      <sheetName val="Technical Competence"/>
      <sheetName val="Origins &amp; Destinations Library"/>
      <sheetName val="D&amp;R Received Library"/>
      <sheetName val="EWC Codes Library"/>
      <sheetName val="D&amp;R Removed Library"/>
      <sheetName val="Disclosure &amp; Data Protection"/>
      <sheetName val="Look Up Values"/>
      <sheetName val="Version History"/>
      <sheetName val="Lookup_Submission"/>
    </sheetNames>
    <sheetDataSet>
      <sheetData sheetId="0" refreshError="1"/>
      <sheetData sheetId="1">
        <row r="26">
          <cell r="B26">
            <v>100180</v>
          </cell>
        </row>
      </sheetData>
      <sheetData sheetId="2" refreshError="1"/>
      <sheetData sheetId="3" refreshError="1"/>
      <sheetData sheetId="4">
        <row r="2">
          <cell r="I2" t="str">
            <v>WAMITAB / CIWM</v>
          </cell>
        </row>
      </sheetData>
      <sheetData sheetId="5" refreshError="1"/>
      <sheetData sheetId="6" refreshError="1"/>
      <sheetData sheetId="7" refreshError="1"/>
      <sheetData sheetId="8" refreshError="1"/>
      <sheetData sheetId="9" refreshError="1"/>
      <sheetData sheetId="10">
        <row r="2">
          <cell r="B2" t="str">
            <v>Aberdeen City</v>
          </cell>
          <cell r="G2" t="str">
            <v>010101</v>
          </cell>
          <cell r="S2" t="str">
            <v>D01</v>
          </cell>
        </row>
        <row r="3">
          <cell r="B3" t="str">
            <v>Aberdeenshire</v>
          </cell>
          <cell r="G3" t="str">
            <v>010102</v>
          </cell>
          <cell r="S3" t="str">
            <v>D01.01</v>
          </cell>
        </row>
        <row r="4">
          <cell r="B4" t="str">
            <v>Adur</v>
          </cell>
          <cell r="G4" t="str">
            <v>010304</v>
          </cell>
          <cell r="S4" t="str">
            <v>D01.02</v>
          </cell>
        </row>
        <row r="5">
          <cell r="B5" t="str">
            <v>Amber Valley</v>
          </cell>
          <cell r="G5" t="str">
            <v>010305</v>
          </cell>
          <cell r="S5" t="str">
            <v>D01.03</v>
          </cell>
        </row>
        <row r="6">
          <cell r="B6" t="str">
            <v>Angus</v>
          </cell>
          <cell r="G6" t="str">
            <v>010306</v>
          </cell>
          <cell r="S6" t="str">
            <v>D01.04</v>
          </cell>
        </row>
        <row r="7">
          <cell r="B7" t="str">
            <v>Antrim and Newtownabbey</v>
          </cell>
          <cell r="G7" t="str">
            <v>010307</v>
          </cell>
          <cell r="S7" t="str">
            <v>D02</v>
          </cell>
        </row>
        <row r="8">
          <cell r="B8" t="str">
            <v>Ards and North Down</v>
          </cell>
          <cell r="G8" t="str">
            <v>010308</v>
          </cell>
          <cell r="S8" t="str">
            <v>D03</v>
          </cell>
        </row>
        <row r="9">
          <cell r="B9" t="str">
            <v>Argyll and Bute</v>
          </cell>
          <cell r="G9" t="str">
            <v>010309</v>
          </cell>
          <cell r="S9" t="str">
            <v>D04</v>
          </cell>
        </row>
        <row r="10">
          <cell r="B10" t="str">
            <v>Armagh City, Banbridge and Craigavon</v>
          </cell>
          <cell r="G10" t="str">
            <v>010310</v>
          </cell>
          <cell r="S10" t="str">
            <v>D05</v>
          </cell>
        </row>
        <row r="11">
          <cell r="B11" t="str">
            <v>Arun</v>
          </cell>
          <cell r="G11" t="str">
            <v>010399</v>
          </cell>
          <cell r="S11" t="str">
            <v>D06</v>
          </cell>
        </row>
        <row r="12">
          <cell r="B12" t="str">
            <v>Ashfield</v>
          </cell>
          <cell r="G12" t="str">
            <v>010407</v>
          </cell>
          <cell r="S12" t="str">
            <v>D07</v>
          </cell>
        </row>
        <row r="13">
          <cell r="B13" t="str">
            <v>Ashford</v>
          </cell>
          <cell r="G13" t="str">
            <v>010408</v>
          </cell>
          <cell r="S13" t="str">
            <v>D08</v>
          </cell>
        </row>
        <row r="14">
          <cell r="B14" t="str">
            <v>Babergh</v>
          </cell>
          <cell r="G14" t="str">
            <v>010409</v>
          </cell>
          <cell r="S14" t="str">
            <v>D08.01</v>
          </cell>
        </row>
        <row r="15">
          <cell r="B15" t="str">
            <v>Barking and Dagenham</v>
          </cell>
          <cell r="G15" t="str">
            <v>010410</v>
          </cell>
          <cell r="S15" t="str">
            <v>D09</v>
          </cell>
        </row>
        <row r="16">
          <cell r="B16" t="str">
            <v>Barnet</v>
          </cell>
          <cell r="G16" t="str">
            <v>010411</v>
          </cell>
          <cell r="S16" t="str">
            <v>D10</v>
          </cell>
        </row>
        <row r="17">
          <cell r="B17" t="str">
            <v>Barnsley</v>
          </cell>
          <cell r="G17" t="str">
            <v>010412</v>
          </cell>
          <cell r="S17" t="str">
            <v>D10.01</v>
          </cell>
        </row>
        <row r="18">
          <cell r="B18" t="str">
            <v>Basildon</v>
          </cell>
          <cell r="G18" t="str">
            <v>010413</v>
          </cell>
          <cell r="S18" t="str">
            <v>D10.02</v>
          </cell>
        </row>
        <row r="19">
          <cell r="B19" t="str">
            <v>Basingstoke and Deane</v>
          </cell>
          <cell r="G19" t="str">
            <v>010499</v>
          </cell>
          <cell r="S19" t="str">
            <v>D10.03</v>
          </cell>
        </row>
        <row r="20">
          <cell r="B20" t="str">
            <v>Bassetlaw</v>
          </cell>
          <cell r="G20" t="str">
            <v>010504</v>
          </cell>
          <cell r="S20" t="str">
            <v>D10.04</v>
          </cell>
        </row>
        <row r="21">
          <cell r="B21" t="str">
            <v>Bath and North East Somerset</v>
          </cell>
          <cell r="G21" t="str">
            <v>010505</v>
          </cell>
          <cell r="S21" t="str">
            <v>D10.05</v>
          </cell>
        </row>
        <row r="22">
          <cell r="B22" t="str">
            <v>Bath, Bristol and S Glo</v>
          </cell>
          <cell r="G22" t="str">
            <v>010506</v>
          </cell>
          <cell r="S22" t="str">
            <v>D10.06</v>
          </cell>
        </row>
        <row r="23">
          <cell r="B23" t="str">
            <v>Bedford</v>
          </cell>
          <cell r="G23" t="str">
            <v>010507</v>
          </cell>
          <cell r="S23" t="str">
            <v>D10.07</v>
          </cell>
        </row>
        <row r="24">
          <cell r="B24" t="str">
            <v>Bedfordshire</v>
          </cell>
          <cell r="G24" t="str">
            <v>010508</v>
          </cell>
          <cell r="S24" t="str">
            <v>D12</v>
          </cell>
        </row>
        <row r="25">
          <cell r="B25" t="str">
            <v>Belfast</v>
          </cell>
          <cell r="G25" t="str">
            <v>010599</v>
          </cell>
          <cell r="S25" t="str">
            <v>D13</v>
          </cell>
        </row>
        <row r="26">
          <cell r="B26" t="str">
            <v>Berkshire</v>
          </cell>
          <cell r="G26" t="str">
            <v>020101</v>
          </cell>
          <cell r="S26" t="str">
            <v>D14</v>
          </cell>
        </row>
        <row r="27">
          <cell r="B27" t="str">
            <v>Bexley</v>
          </cell>
          <cell r="G27" t="str">
            <v>020102</v>
          </cell>
          <cell r="S27" t="str">
            <v>D15</v>
          </cell>
        </row>
        <row r="28">
          <cell r="B28" t="str">
            <v>Birmingham City</v>
          </cell>
          <cell r="G28" t="str">
            <v>020103</v>
          </cell>
          <cell r="S28" t="str">
            <v>R01</v>
          </cell>
        </row>
        <row r="29">
          <cell r="B29" t="str">
            <v>Blaby</v>
          </cell>
          <cell r="G29" t="str">
            <v>020104</v>
          </cell>
          <cell r="S29" t="str">
            <v>R01.01</v>
          </cell>
        </row>
        <row r="30">
          <cell r="B30" t="str">
            <v>Blackburn with Darwen</v>
          </cell>
          <cell r="G30" t="str">
            <v>020106</v>
          </cell>
          <cell r="S30" t="str">
            <v>R01.02</v>
          </cell>
        </row>
        <row r="31">
          <cell r="B31" t="str">
            <v>Blackpool</v>
          </cell>
          <cell r="G31" t="str">
            <v>020107</v>
          </cell>
          <cell r="S31" t="str">
            <v>R01.03</v>
          </cell>
        </row>
        <row r="32">
          <cell r="B32" t="str">
            <v>Blaenau Gwent</v>
          </cell>
          <cell r="G32" t="str">
            <v>020108</v>
          </cell>
          <cell r="S32" t="str">
            <v>R01.04</v>
          </cell>
        </row>
        <row r="33">
          <cell r="B33" t="str">
            <v>Bolsover</v>
          </cell>
          <cell r="G33" t="str">
            <v>020109</v>
          </cell>
          <cell r="S33" t="str">
            <v>R01.05</v>
          </cell>
        </row>
        <row r="34">
          <cell r="B34" t="str">
            <v>Bolton</v>
          </cell>
          <cell r="G34" t="str">
            <v>020110</v>
          </cell>
          <cell r="S34" t="str">
            <v>R01.06</v>
          </cell>
        </row>
        <row r="35">
          <cell r="B35" t="str">
            <v>Boston</v>
          </cell>
          <cell r="G35" t="str">
            <v>020199</v>
          </cell>
          <cell r="S35" t="str">
            <v>R02</v>
          </cell>
        </row>
        <row r="36">
          <cell r="B36" t="str">
            <v>Bournemouth, Christchurch and Poole</v>
          </cell>
          <cell r="G36" t="str">
            <v>020201</v>
          </cell>
          <cell r="S36" t="str">
            <v>R03</v>
          </cell>
        </row>
        <row r="37">
          <cell r="B37" t="str">
            <v>Bracknell Forest</v>
          </cell>
          <cell r="G37" t="str">
            <v>020202</v>
          </cell>
          <cell r="S37" t="str">
            <v>R03.01</v>
          </cell>
        </row>
        <row r="38">
          <cell r="B38" t="str">
            <v>Bradford City</v>
          </cell>
          <cell r="G38" t="str">
            <v>020203</v>
          </cell>
          <cell r="S38" t="str">
            <v>R03.01.01</v>
          </cell>
        </row>
        <row r="39">
          <cell r="B39" t="str">
            <v>Braintree</v>
          </cell>
          <cell r="G39" t="str">
            <v>020204</v>
          </cell>
          <cell r="S39" t="str">
            <v>R03.01.02</v>
          </cell>
        </row>
        <row r="40">
          <cell r="B40" t="str">
            <v>Breckland</v>
          </cell>
          <cell r="G40" t="str">
            <v>020299</v>
          </cell>
          <cell r="S40" t="str">
            <v>R03.01.03</v>
          </cell>
        </row>
        <row r="41">
          <cell r="B41" t="str">
            <v>Brent</v>
          </cell>
          <cell r="G41" t="str">
            <v>020301</v>
          </cell>
          <cell r="S41" t="str">
            <v>R03.01.04</v>
          </cell>
        </row>
        <row r="42">
          <cell r="B42" t="str">
            <v>Brentwood</v>
          </cell>
          <cell r="G42" t="str">
            <v>020302</v>
          </cell>
          <cell r="S42" t="str">
            <v>R03.01.05</v>
          </cell>
        </row>
        <row r="43">
          <cell r="B43" t="str">
            <v>Bridgend</v>
          </cell>
          <cell r="G43" t="str">
            <v>020303</v>
          </cell>
          <cell r="S43" t="str">
            <v>R03.01.06</v>
          </cell>
        </row>
        <row r="44">
          <cell r="B44" t="str">
            <v>Brighton and Hove</v>
          </cell>
          <cell r="G44" t="str">
            <v>020304</v>
          </cell>
          <cell r="S44" t="str">
            <v>R03.01.07</v>
          </cell>
        </row>
        <row r="45">
          <cell r="B45" t="str">
            <v>Bristol City</v>
          </cell>
          <cell r="G45" t="str">
            <v>020305</v>
          </cell>
          <cell r="S45" t="str">
            <v>R03.02</v>
          </cell>
        </row>
        <row r="46">
          <cell r="B46" t="str">
            <v>Broadland</v>
          </cell>
          <cell r="G46" t="str">
            <v>020399</v>
          </cell>
          <cell r="S46" t="str">
            <v>R03.02.01</v>
          </cell>
        </row>
        <row r="47">
          <cell r="B47" t="str">
            <v>Bromley</v>
          </cell>
          <cell r="G47" t="str">
            <v>020401</v>
          </cell>
          <cell r="S47" t="str">
            <v>R03.02.02</v>
          </cell>
        </row>
        <row r="48">
          <cell r="B48" t="str">
            <v>Bromsgrove</v>
          </cell>
          <cell r="G48" t="str">
            <v>020402</v>
          </cell>
          <cell r="S48" t="str">
            <v>R03.03</v>
          </cell>
        </row>
        <row r="49">
          <cell r="B49" t="str">
            <v>Broxbourne</v>
          </cell>
          <cell r="G49" t="str">
            <v>020403</v>
          </cell>
          <cell r="S49" t="str">
            <v>R03.04</v>
          </cell>
        </row>
        <row r="50">
          <cell r="B50" t="str">
            <v>Broxtowe</v>
          </cell>
          <cell r="G50" t="str">
            <v>020499</v>
          </cell>
          <cell r="S50" t="str">
            <v>R03.04.01</v>
          </cell>
        </row>
        <row r="51">
          <cell r="B51" t="str">
            <v>Buckinghamshire</v>
          </cell>
          <cell r="G51" t="str">
            <v>020501</v>
          </cell>
          <cell r="S51" t="str">
            <v>R03.04.02</v>
          </cell>
        </row>
        <row r="52">
          <cell r="B52" t="str">
            <v>Burnley</v>
          </cell>
          <cell r="G52" t="str">
            <v>020502</v>
          </cell>
          <cell r="S52" t="str">
            <v>R03.04.03</v>
          </cell>
        </row>
        <row r="53">
          <cell r="B53" t="str">
            <v>Bury</v>
          </cell>
          <cell r="G53" t="str">
            <v>020599</v>
          </cell>
          <cell r="S53" t="str">
            <v>R03.04.04</v>
          </cell>
        </row>
        <row r="54">
          <cell r="B54" t="str">
            <v>Caerphilly</v>
          </cell>
          <cell r="G54" t="str">
            <v>020601</v>
          </cell>
          <cell r="S54" t="str">
            <v>R03.05</v>
          </cell>
        </row>
        <row r="55">
          <cell r="B55" t="str">
            <v>Calderdale</v>
          </cell>
          <cell r="G55" t="str">
            <v>020602</v>
          </cell>
          <cell r="S55" t="str">
            <v>R03.06</v>
          </cell>
        </row>
        <row r="56">
          <cell r="B56" t="str">
            <v>Cambridge</v>
          </cell>
          <cell r="G56" t="str">
            <v>020603</v>
          </cell>
          <cell r="S56" t="str">
            <v>R03.07</v>
          </cell>
        </row>
        <row r="57">
          <cell r="B57" t="str">
            <v>Cambridgeshire</v>
          </cell>
          <cell r="G57" t="str">
            <v>020699</v>
          </cell>
          <cell r="S57" t="str">
            <v>R03.07.01</v>
          </cell>
        </row>
        <row r="58">
          <cell r="B58" t="str">
            <v>Camden</v>
          </cell>
          <cell r="G58" t="str">
            <v>020701</v>
          </cell>
          <cell r="S58" t="str">
            <v>R03.07.02</v>
          </cell>
        </row>
        <row r="59">
          <cell r="B59" t="str">
            <v>Cannock Chase</v>
          </cell>
          <cell r="G59" t="str">
            <v>020702</v>
          </cell>
          <cell r="S59" t="str">
            <v>R03.07.03</v>
          </cell>
        </row>
        <row r="60">
          <cell r="B60" t="str">
            <v>Canterbury</v>
          </cell>
          <cell r="G60" t="str">
            <v>020703</v>
          </cell>
          <cell r="S60" t="str">
            <v>R03.10</v>
          </cell>
        </row>
        <row r="61">
          <cell r="B61" t="str">
            <v>Cardiff</v>
          </cell>
          <cell r="G61" t="str">
            <v>020704</v>
          </cell>
          <cell r="S61" t="str">
            <v>R04</v>
          </cell>
        </row>
        <row r="62">
          <cell r="B62" t="str">
            <v>Carmarthenshire</v>
          </cell>
          <cell r="G62" t="str">
            <v>020705</v>
          </cell>
          <cell r="S62" t="str">
            <v>R04.01</v>
          </cell>
        </row>
        <row r="63">
          <cell r="B63" t="str">
            <v>Castle Point</v>
          </cell>
          <cell r="G63" t="str">
            <v>020799</v>
          </cell>
          <cell r="S63" t="str">
            <v>R04.01.01</v>
          </cell>
        </row>
        <row r="64">
          <cell r="B64" t="str">
            <v>Causeway Coast and Glens</v>
          </cell>
          <cell r="G64" t="str">
            <v>030101</v>
          </cell>
          <cell r="S64" t="str">
            <v>R04.01.02</v>
          </cell>
        </row>
        <row r="65">
          <cell r="B65" t="str">
            <v>Central Bedfordshire</v>
          </cell>
          <cell r="G65" t="str">
            <v>030104</v>
          </cell>
          <cell r="S65" t="str">
            <v>R04.02</v>
          </cell>
        </row>
        <row r="66">
          <cell r="B66" t="str">
            <v>Central London</v>
          </cell>
          <cell r="G66" t="str">
            <v>030105</v>
          </cell>
          <cell r="S66" t="str">
            <v>R04.02.01</v>
          </cell>
        </row>
        <row r="67">
          <cell r="B67" t="str">
            <v>Ceredigion</v>
          </cell>
          <cell r="G67" t="str">
            <v>030199</v>
          </cell>
          <cell r="S67" t="str">
            <v>R04.02.02</v>
          </cell>
        </row>
        <row r="68">
          <cell r="B68" t="str">
            <v>Charnwood</v>
          </cell>
          <cell r="G68" t="str">
            <v>030201</v>
          </cell>
          <cell r="S68" t="str">
            <v>R04.02.03</v>
          </cell>
        </row>
        <row r="69">
          <cell r="B69" t="str">
            <v>Chelmsford</v>
          </cell>
          <cell r="G69" t="str">
            <v>030202</v>
          </cell>
          <cell r="S69" t="str">
            <v>R04.03</v>
          </cell>
        </row>
        <row r="70">
          <cell r="B70" t="str">
            <v>Cheltenham</v>
          </cell>
          <cell r="G70" t="str">
            <v>030203</v>
          </cell>
          <cell r="S70" t="str">
            <v>R04.03.01</v>
          </cell>
        </row>
        <row r="71">
          <cell r="B71" t="str">
            <v>Cherwell</v>
          </cell>
          <cell r="G71" t="str">
            <v>030204</v>
          </cell>
          <cell r="S71" t="str">
            <v>R04.03.02</v>
          </cell>
        </row>
        <row r="72">
          <cell r="B72" t="str">
            <v>Cheshire</v>
          </cell>
          <cell r="G72" t="str">
            <v>030205</v>
          </cell>
          <cell r="S72" t="str">
            <v>R04.04</v>
          </cell>
        </row>
        <row r="73">
          <cell r="B73" t="str">
            <v>Cheshire East</v>
          </cell>
          <cell r="G73" t="str">
            <v>030299</v>
          </cell>
          <cell r="S73" t="str">
            <v>R04.05</v>
          </cell>
        </row>
        <row r="74">
          <cell r="B74" t="str">
            <v>Cheshire West and Chester</v>
          </cell>
          <cell r="G74" t="str">
            <v>030301</v>
          </cell>
          <cell r="S74" t="str">
            <v>R04.05.01</v>
          </cell>
        </row>
        <row r="75">
          <cell r="B75" t="str">
            <v>Chesterfield</v>
          </cell>
          <cell r="G75" t="str">
            <v>030302</v>
          </cell>
          <cell r="S75" t="str">
            <v>R04.05.02</v>
          </cell>
        </row>
        <row r="76">
          <cell r="B76" t="str">
            <v>Chichester</v>
          </cell>
          <cell r="G76" t="str">
            <v>030305</v>
          </cell>
          <cell r="S76" t="str">
            <v>R04.06</v>
          </cell>
        </row>
        <row r="77">
          <cell r="B77" t="str">
            <v>Chorley</v>
          </cell>
          <cell r="G77" t="str">
            <v>030307</v>
          </cell>
          <cell r="S77" t="str">
            <v>R05</v>
          </cell>
        </row>
        <row r="78">
          <cell r="B78" t="str">
            <v>City of Derby</v>
          </cell>
          <cell r="G78" t="str">
            <v>030308</v>
          </cell>
          <cell r="S78" t="str">
            <v>R05.01</v>
          </cell>
        </row>
        <row r="79">
          <cell r="B79" t="str">
            <v>City of Edinburgh</v>
          </cell>
          <cell r="G79" t="str">
            <v>030309</v>
          </cell>
          <cell r="S79" t="str">
            <v>R05.01.01</v>
          </cell>
        </row>
        <row r="80">
          <cell r="B80" t="str">
            <v>City of London</v>
          </cell>
          <cell r="G80" t="str">
            <v>030310</v>
          </cell>
          <cell r="S80" t="str">
            <v>R05.02</v>
          </cell>
        </row>
        <row r="81">
          <cell r="B81" t="str">
            <v>Clackmannanshire</v>
          </cell>
          <cell r="G81" t="str">
            <v>030311</v>
          </cell>
          <cell r="S81" t="str">
            <v>R05.03</v>
          </cell>
        </row>
        <row r="82">
          <cell r="B82" t="str">
            <v>Colchester</v>
          </cell>
          <cell r="G82" t="str">
            <v>030399</v>
          </cell>
          <cell r="S82" t="str">
            <v>R05.03.01</v>
          </cell>
        </row>
        <row r="83">
          <cell r="B83" t="str">
            <v>Conwy</v>
          </cell>
          <cell r="G83" t="str">
            <v>040101</v>
          </cell>
          <cell r="S83" t="str">
            <v>R05.03.02</v>
          </cell>
        </row>
        <row r="84">
          <cell r="B84" t="str">
            <v>Cornwall</v>
          </cell>
          <cell r="G84" t="str">
            <v>040102</v>
          </cell>
          <cell r="S84" t="str">
            <v>R05.03.03</v>
          </cell>
        </row>
        <row r="85">
          <cell r="B85" t="str">
            <v>Cotswold</v>
          </cell>
          <cell r="G85" t="str">
            <v>040103</v>
          </cell>
          <cell r="S85" t="str">
            <v>R05.03.04</v>
          </cell>
        </row>
        <row r="86">
          <cell r="B86" t="str">
            <v>County Durham</v>
          </cell>
          <cell r="G86" t="str">
            <v>040104</v>
          </cell>
          <cell r="S86" t="str">
            <v>R05.03.05</v>
          </cell>
        </row>
        <row r="87">
          <cell r="B87" t="str">
            <v>Coventry</v>
          </cell>
          <cell r="G87" t="str">
            <v>040105</v>
          </cell>
          <cell r="S87" t="str">
            <v>R05.04</v>
          </cell>
        </row>
        <row r="88">
          <cell r="B88" t="str">
            <v>Crawley</v>
          </cell>
          <cell r="G88" t="str">
            <v>040106</v>
          </cell>
          <cell r="S88" t="str">
            <v>R05.05</v>
          </cell>
        </row>
        <row r="89">
          <cell r="B89" t="str">
            <v>Croydon</v>
          </cell>
          <cell r="G89" t="str">
            <v>040107</v>
          </cell>
          <cell r="S89" t="str">
            <v>R05.05.01</v>
          </cell>
        </row>
        <row r="90">
          <cell r="B90" t="str">
            <v>Cumberland</v>
          </cell>
          <cell r="G90" t="str">
            <v>040108</v>
          </cell>
          <cell r="S90" t="str">
            <v>R05.05.02</v>
          </cell>
        </row>
        <row r="91">
          <cell r="B91" t="str">
            <v>Cumbria</v>
          </cell>
          <cell r="G91" t="str">
            <v>040109</v>
          </cell>
          <cell r="S91" t="str">
            <v>R05.06</v>
          </cell>
        </row>
        <row r="92">
          <cell r="B92" t="str">
            <v>Dacorum</v>
          </cell>
          <cell r="G92" t="str">
            <v>040199</v>
          </cell>
          <cell r="S92" t="str">
            <v>R05.06.01</v>
          </cell>
        </row>
        <row r="93">
          <cell r="B93" t="str">
            <v>Darlington</v>
          </cell>
          <cell r="G93" t="str">
            <v>040209</v>
          </cell>
          <cell r="S93" t="str">
            <v>R05.06.02</v>
          </cell>
        </row>
        <row r="94">
          <cell r="B94" t="str">
            <v>Dartford</v>
          </cell>
          <cell r="G94" t="str">
            <v>040210</v>
          </cell>
          <cell r="S94" t="str">
            <v>R05.07</v>
          </cell>
        </row>
        <row r="95">
          <cell r="B95" t="str">
            <v>Denbighshire</v>
          </cell>
          <cell r="G95" t="str">
            <v>040214</v>
          </cell>
          <cell r="S95" t="str">
            <v>R05.07.01</v>
          </cell>
        </row>
        <row r="96">
          <cell r="B96" t="str">
            <v>Derbyshire</v>
          </cell>
          <cell r="G96" t="str">
            <v>040215</v>
          </cell>
          <cell r="S96" t="str">
            <v>R05.07.02</v>
          </cell>
        </row>
        <row r="97">
          <cell r="B97" t="str">
            <v>Derbyshire Dales</v>
          </cell>
          <cell r="G97" t="str">
            <v>040216</v>
          </cell>
          <cell r="S97" t="str">
            <v>R05.07.03</v>
          </cell>
        </row>
        <row r="98">
          <cell r="B98" t="str">
            <v>Derry City and Strabane</v>
          </cell>
          <cell r="G98" t="str">
            <v>040217</v>
          </cell>
          <cell r="S98" t="str">
            <v>R05.07.04</v>
          </cell>
        </row>
        <row r="99">
          <cell r="B99" t="str">
            <v>Devon</v>
          </cell>
          <cell r="G99" t="str">
            <v>040219</v>
          </cell>
          <cell r="S99" t="str">
            <v>R05.07.05</v>
          </cell>
        </row>
        <row r="100">
          <cell r="B100" t="str">
            <v>Doncaster</v>
          </cell>
          <cell r="G100" t="str">
            <v>040220</v>
          </cell>
          <cell r="S100" t="str">
            <v>R05.07.06</v>
          </cell>
        </row>
        <row r="101">
          <cell r="B101" t="str">
            <v>Dorset</v>
          </cell>
          <cell r="G101" t="str">
            <v>040221</v>
          </cell>
          <cell r="S101" t="str">
            <v>R05.07.07</v>
          </cell>
        </row>
        <row r="102">
          <cell r="B102" t="str">
            <v>Dover</v>
          </cell>
          <cell r="G102" t="str">
            <v>040222</v>
          </cell>
          <cell r="S102" t="str">
            <v>R05.08</v>
          </cell>
        </row>
        <row r="103">
          <cell r="B103" t="str">
            <v>Dudley</v>
          </cell>
          <cell r="G103" t="str">
            <v>040299</v>
          </cell>
          <cell r="S103" t="str">
            <v>R06</v>
          </cell>
        </row>
        <row r="104">
          <cell r="B104" t="str">
            <v>Dumfries and Galloway</v>
          </cell>
          <cell r="G104" t="str">
            <v>050102</v>
          </cell>
          <cell r="S104" t="str">
            <v>R07</v>
          </cell>
        </row>
        <row r="105">
          <cell r="B105" t="str">
            <v>Dundee City</v>
          </cell>
          <cell r="G105" t="str">
            <v>050103</v>
          </cell>
          <cell r="S105" t="str">
            <v>R08</v>
          </cell>
        </row>
        <row r="106">
          <cell r="B106" t="str">
            <v>Ealing</v>
          </cell>
          <cell r="G106" t="str">
            <v>050104</v>
          </cell>
          <cell r="S106" t="str">
            <v>R09</v>
          </cell>
        </row>
        <row r="107">
          <cell r="B107" t="str">
            <v>East Ayrshire</v>
          </cell>
          <cell r="G107" t="str">
            <v>050105</v>
          </cell>
          <cell r="S107" t="str">
            <v>R10</v>
          </cell>
        </row>
        <row r="108">
          <cell r="B108" t="str">
            <v>East Cambridgeshire</v>
          </cell>
          <cell r="G108" t="str">
            <v>050106</v>
          </cell>
          <cell r="S108" t="str">
            <v>R10.01</v>
          </cell>
        </row>
        <row r="109">
          <cell r="B109" t="str">
            <v>East Devon</v>
          </cell>
          <cell r="G109" t="str">
            <v>050107</v>
          </cell>
          <cell r="S109" t="str">
            <v>R10.02</v>
          </cell>
        </row>
        <row r="110">
          <cell r="B110" t="str">
            <v>East Dunbartonshire</v>
          </cell>
          <cell r="G110" t="str">
            <v>050108</v>
          </cell>
          <cell r="S110" t="str">
            <v>R11</v>
          </cell>
        </row>
        <row r="111">
          <cell r="B111" t="str">
            <v>East Hampshire</v>
          </cell>
          <cell r="G111" t="str">
            <v>050109</v>
          </cell>
          <cell r="S111" t="str">
            <v>R12</v>
          </cell>
        </row>
        <row r="112">
          <cell r="B112" t="str">
            <v>East Hertfordshire</v>
          </cell>
          <cell r="G112" t="str">
            <v>050110</v>
          </cell>
          <cell r="S112" t="str">
            <v>R13</v>
          </cell>
        </row>
        <row r="113">
          <cell r="B113" t="str">
            <v>East Lindsey</v>
          </cell>
          <cell r="G113" t="str">
            <v>050111</v>
          </cell>
        </row>
        <row r="114">
          <cell r="B114" t="str">
            <v>East London Waste Authority</v>
          </cell>
          <cell r="G114" t="str">
            <v>050112</v>
          </cell>
        </row>
        <row r="115">
          <cell r="B115" t="str">
            <v>East Lothian</v>
          </cell>
          <cell r="G115" t="str">
            <v>050113</v>
          </cell>
        </row>
        <row r="116">
          <cell r="B116" t="str">
            <v>East Midlands</v>
          </cell>
          <cell r="G116" t="str">
            <v>050114</v>
          </cell>
        </row>
        <row r="117">
          <cell r="B117" t="str">
            <v>East of England</v>
          </cell>
          <cell r="G117" t="str">
            <v>050115</v>
          </cell>
        </row>
        <row r="118">
          <cell r="B118" t="str">
            <v>East Renfrewshire</v>
          </cell>
          <cell r="G118" t="str">
            <v>050116</v>
          </cell>
        </row>
        <row r="119">
          <cell r="B119" t="str">
            <v>East Riding of Yorkshire</v>
          </cell>
          <cell r="G119" t="str">
            <v>050117</v>
          </cell>
        </row>
        <row r="120">
          <cell r="B120" t="str">
            <v>East Staffordshire</v>
          </cell>
          <cell r="G120" t="str">
            <v>050199</v>
          </cell>
        </row>
        <row r="121">
          <cell r="B121" t="str">
            <v>East Suffolk</v>
          </cell>
          <cell r="G121" t="str">
            <v>050601</v>
          </cell>
        </row>
        <row r="122">
          <cell r="B122" t="str">
            <v>East Sussex</v>
          </cell>
          <cell r="G122" t="str">
            <v>050603</v>
          </cell>
        </row>
        <row r="123">
          <cell r="B123" t="str">
            <v>Eastbourne</v>
          </cell>
          <cell r="G123" t="str">
            <v>050604</v>
          </cell>
        </row>
        <row r="124">
          <cell r="B124" t="str">
            <v>Eastleigh</v>
          </cell>
          <cell r="G124" t="str">
            <v>050699</v>
          </cell>
        </row>
        <row r="125">
          <cell r="B125" t="str">
            <v>Elmbridge</v>
          </cell>
          <cell r="G125" t="str">
            <v>050701</v>
          </cell>
        </row>
        <row r="126">
          <cell r="B126" t="str">
            <v>Enfield</v>
          </cell>
          <cell r="G126" t="str">
            <v>050702</v>
          </cell>
        </row>
        <row r="127">
          <cell r="B127" t="str">
            <v>Epping Forest</v>
          </cell>
          <cell r="G127" t="str">
            <v>050799</v>
          </cell>
        </row>
        <row r="128">
          <cell r="B128" t="str">
            <v>Epsom and Ewell</v>
          </cell>
          <cell r="G128" t="str">
            <v>060101</v>
          </cell>
        </row>
        <row r="129">
          <cell r="B129" t="str">
            <v>Erewash</v>
          </cell>
          <cell r="G129" t="str">
            <v>060102</v>
          </cell>
        </row>
        <row r="130">
          <cell r="B130" t="str">
            <v>Essex</v>
          </cell>
          <cell r="G130" t="str">
            <v>060103</v>
          </cell>
        </row>
        <row r="131">
          <cell r="B131" t="str">
            <v>Exeter</v>
          </cell>
          <cell r="G131" t="str">
            <v>060104</v>
          </cell>
        </row>
        <row r="132">
          <cell r="B132" t="str">
            <v>Falkirk</v>
          </cell>
          <cell r="G132" t="str">
            <v>060105</v>
          </cell>
        </row>
        <row r="133">
          <cell r="B133" t="str">
            <v>Fareham</v>
          </cell>
          <cell r="G133" t="str">
            <v>060106</v>
          </cell>
        </row>
        <row r="134">
          <cell r="B134" t="str">
            <v>Fenland</v>
          </cell>
          <cell r="G134" t="str">
            <v>060199</v>
          </cell>
        </row>
        <row r="135">
          <cell r="B135" t="str">
            <v>Fermanagh and Omagh</v>
          </cell>
          <cell r="G135" t="str">
            <v>060201</v>
          </cell>
        </row>
        <row r="136">
          <cell r="B136" t="str">
            <v>Fife</v>
          </cell>
          <cell r="G136" t="str">
            <v>060203</v>
          </cell>
        </row>
        <row r="137">
          <cell r="B137" t="str">
            <v>Flintshire</v>
          </cell>
          <cell r="G137" t="str">
            <v>060204</v>
          </cell>
        </row>
        <row r="138">
          <cell r="B138" t="str">
            <v>Folkestone and Hythe</v>
          </cell>
          <cell r="G138" t="str">
            <v>060205</v>
          </cell>
        </row>
        <row r="139">
          <cell r="B139" t="str">
            <v>Forest of Dean</v>
          </cell>
          <cell r="G139" t="str">
            <v>060299</v>
          </cell>
        </row>
        <row r="140">
          <cell r="B140" t="str">
            <v>Former Humberside</v>
          </cell>
          <cell r="G140" t="str">
            <v>060311</v>
          </cell>
        </row>
        <row r="141">
          <cell r="B141" t="str">
            <v>Fylde</v>
          </cell>
          <cell r="G141" t="str">
            <v>060313</v>
          </cell>
        </row>
        <row r="142">
          <cell r="B142" t="str">
            <v>Gateshead</v>
          </cell>
          <cell r="G142" t="str">
            <v>060314</v>
          </cell>
        </row>
        <row r="143">
          <cell r="B143" t="str">
            <v>Gedling</v>
          </cell>
          <cell r="G143" t="str">
            <v>060315</v>
          </cell>
        </row>
        <row r="144">
          <cell r="B144" t="str">
            <v>Glasgow City</v>
          </cell>
          <cell r="G144" t="str">
            <v>060316</v>
          </cell>
        </row>
        <row r="145">
          <cell r="B145" t="str">
            <v>Gloucester</v>
          </cell>
          <cell r="G145" t="str">
            <v>060399</v>
          </cell>
        </row>
        <row r="146">
          <cell r="B146" t="str">
            <v>Gloucestershire</v>
          </cell>
          <cell r="G146" t="str">
            <v>060403</v>
          </cell>
        </row>
        <row r="147">
          <cell r="B147" t="str">
            <v>Gosport</v>
          </cell>
          <cell r="G147" t="str">
            <v>060404</v>
          </cell>
        </row>
        <row r="148">
          <cell r="B148" t="str">
            <v>Gravesham</v>
          </cell>
          <cell r="G148" t="str">
            <v>060405</v>
          </cell>
        </row>
        <row r="149">
          <cell r="B149" t="str">
            <v>Great Yarmouth</v>
          </cell>
          <cell r="G149" t="str">
            <v>060499</v>
          </cell>
        </row>
        <row r="150">
          <cell r="B150" t="str">
            <v>Greater Manchester</v>
          </cell>
          <cell r="G150" t="str">
            <v>060502</v>
          </cell>
        </row>
        <row r="151">
          <cell r="B151" t="str">
            <v>Greenwich</v>
          </cell>
          <cell r="G151" t="str">
            <v>060503</v>
          </cell>
        </row>
        <row r="152">
          <cell r="B152" t="str">
            <v>Guildford</v>
          </cell>
          <cell r="G152" t="str">
            <v>060602</v>
          </cell>
        </row>
        <row r="153">
          <cell r="B153" t="str">
            <v>Gwynedd</v>
          </cell>
          <cell r="G153" t="str">
            <v>060603</v>
          </cell>
        </row>
        <row r="154">
          <cell r="B154" t="str">
            <v>Hackney</v>
          </cell>
          <cell r="G154" t="str">
            <v>060699</v>
          </cell>
        </row>
        <row r="155">
          <cell r="B155" t="str">
            <v>Halton</v>
          </cell>
          <cell r="G155" t="str">
            <v>060701</v>
          </cell>
        </row>
        <row r="156">
          <cell r="B156" t="str">
            <v>Hammersmith and Fulham</v>
          </cell>
          <cell r="G156" t="str">
            <v>060702</v>
          </cell>
        </row>
        <row r="157">
          <cell r="B157" t="str">
            <v>Hampshire</v>
          </cell>
          <cell r="G157" t="str">
            <v>060703</v>
          </cell>
        </row>
        <row r="158">
          <cell r="B158" t="str">
            <v>Harborough</v>
          </cell>
          <cell r="G158" t="str">
            <v>060704</v>
          </cell>
        </row>
        <row r="159">
          <cell r="B159" t="str">
            <v>Haringey</v>
          </cell>
          <cell r="G159" t="str">
            <v>060799</v>
          </cell>
        </row>
        <row r="160">
          <cell r="B160" t="str">
            <v>Harlow</v>
          </cell>
          <cell r="G160" t="str">
            <v>060802</v>
          </cell>
        </row>
        <row r="161">
          <cell r="B161" t="str">
            <v>Harrow</v>
          </cell>
          <cell r="G161" t="str">
            <v>060899</v>
          </cell>
        </row>
        <row r="162">
          <cell r="B162" t="str">
            <v>Hart</v>
          </cell>
          <cell r="G162" t="str">
            <v>060902</v>
          </cell>
        </row>
        <row r="163">
          <cell r="B163" t="str">
            <v>Hartlepool</v>
          </cell>
          <cell r="G163" t="str">
            <v>060903</v>
          </cell>
        </row>
        <row r="164">
          <cell r="B164" t="str">
            <v>Hastings</v>
          </cell>
          <cell r="G164" t="str">
            <v>060904</v>
          </cell>
        </row>
        <row r="165">
          <cell r="B165" t="str">
            <v>Havant</v>
          </cell>
          <cell r="G165" t="str">
            <v>060999</v>
          </cell>
        </row>
        <row r="166">
          <cell r="B166" t="str">
            <v>Havering</v>
          </cell>
          <cell r="G166" t="str">
            <v>061002</v>
          </cell>
        </row>
        <row r="167">
          <cell r="B167" t="str">
            <v>Herefordshire</v>
          </cell>
          <cell r="G167" t="str">
            <v>061099</v>
          </cell>
        </row>
        <row r="168">
          <cell r="B168" t="str">
            <v>Herefordshire, The County of</v>
          </cell>
          <cell r="G168" t="str">
            <v>061101</v>
          </cell>
        </row>
        <row r="169">
          <cell r="B169" t="str">
            <v>Hertfordshire</v>
          </cell>
          <cell r="G169" t="str">
            <v>061199</v>
          </cell>
        </row>
        <row r="170">
          <cell r="B170" t="str">
            <v>Hertsmere</v>
          </cell>
          <cell r="G170" t="str">
            <v>061301</v>
          </cell>
        </row>
        <row r="171">
          <cell r="B171" t="str">
            <v>High Peak</v>
          </cell>
          <cell r="G171" t="str">
            <v>061302</v>
          </cell>
        </row>
        <row r="172">
          <cell r="B172" t="str">
            <v>Highland</v>
          </cell>
          <cell r="G172" t="str">
            <v>061303</v>
          </cell>
        </row>
        <row r="173">
          <cell r="B173" t="str">
            <v>Hillingdon</v>
          </cell>
          <cell r="G173" t="str">
            <v>061304</v>
          </cell>
        </row>
        <row r="174">
          <cell r="B174" t="str">
            <v>Hinckley and Bosworth</v>
          </cell>
          <cell r="G174" t="str">
            <v>061305</v>
          </cell>
        </row>
        <row r="175">
          <cell r="B175" t="str">
            <v>Horsham</v>
          </cell>
          <cell r="G175" t="str">
            <v>061399</v>
          </cell>
        </row>
        <row r="176">
          <cell r="B176" t="str">
            <v>Hounslow</v>
          </cell>
          <cell r="G176" t="str">
            <v>070101</v>
          </cell>
        </row>
        <row r="177">
          <cell r="B177" t="str">
            <v>Huntingdonshire</v>
          </cell>
          <cell r="G177" t="str">
            <v>070103</v>
          </cell>
        </row>
        <row r="178">
          <cell r="B178" t="str">
            <v>Hyndburn</v>
          </cell>
          <cell r="G178" t="str">
            <v>070104</v>
          </cell>
        </row>
        <row r="179">
          <cell r="B179" t="str">
            <v>Inverclyde</v>
          </cell>
          <cell r="G179" t="str">
            <v>070107</v>
          </cell>
        </row>
        <row r="180">
          <cell r="B180" t="str">
            <v>Ipswich</v>
          </cell>
          <cell r="G180" t="str">
            <v>070108</v>
          </cell>
        </row>
        <row r="181">
          <cell r="B181" t="str">
            <v>Isle of Anglesey</v>
          </cell>
          <cell r="G181" t="str">
            <v>070109</v>
          </cell>
        </row>
        <row r="182">
          <cell r="B182" t="str">
            <v>Isle of Wight</v>
          </cell>
          <cell r="G182" t="str">
            <v>070110</v>
          </cell>
        </row>
        <row r="183">
          <cell r="B183" t="str">
            <v>Isles of Scilly</v>
          </cell>
          <cell r="G183" t="str">
            <v>070111</v>
          </cell>
        </row>
        <row r="184">
          <cell r="B184" t="str">
            <v>Islington</v>
          </cell>
          <cell r="G184" t="str">
            <v>070112</v>
          </cell>
        </row>
        <row r="185">
          <cell r="B185" t="str">
            <v>Kensington and Chelsea</v>
          </cell>
          <cell r="G185" t="str">
            <v>070199</v>
          </cell>
        </row>
        <row r="186">
          <cell r="B186" t="str">
            <v>Kent</v>
          </cell>
          <cell r="G186" t="str">
            <v>070201</v>
          </cell>
        </row>
        <row r="187">
          <cell r="B187" t="str">
            <v>King's Lynn and West Norfolk</v>
          </cell>
          <cell r="G187" t="str">
            <v>070203</v>
          </cell>
        </row>
        <row r="188">
          <cell r="B188" t="str">
            <v>Kingston Upon Hull City</v>
          </cell>
          <cell r="G188" t="str">
            <v>070204</v>
          </cell>
        </row>
        <row r="189">
          <cell r="B189" t="str">
            <v>Kingston upon Thames</v>
          </cell>
          <cell r="G189" t="str">
            <v>070207</v>
          </cell>
        </row>
        <row r="190">
          <cell r="B190" t="str">
            <v>Kirklees</v>
          </cell>
          <cell r="G190" t="str">
            <v>070208</v>
          </cell>
        </row>
        <row r="191">
          <cell r="B191" t="str">
            <v>Knowsley</v>
          </cell>
          <cell r="G191" t="str">
            <v>070209</v>
          </cell>
        </row>
        <row r="192">
          <cell r="B192" t="str">
            <v>Lambeth</v>
          </cell>
          <cell r="G192" t="str">
            <v>070210</v>
          </cell>
        </row>
        <row r="193">
          <cell r="B193" t="str">
            <v>Lancashire</v>
          </cell>
          <cell r="G193" t="str">
            <v>070211</v>
          </cell>
        </row>
        <row r="194">
          <cell r="B194" t="str">
            <v>Lancaster</v>
          </cell>
          <cell r="G194" t="str">
            <v>070212</v>
          </cell>
        </row>
        <row r="195">
          <cell r="B195" t="str">
            <v>Leeds</v>
          </cell>
          <cell r="G195" t="str">
            <v>070213</v>
          </cell>
        </row>
        <row r="196">
          <cell r="B196" t="str">
            <v>Leicester City</v>
          </cell>
          <cell r="G196" t="str">
            <v>070214</v>
          </cell>
        </row>
        <row r="197">
          <cell r="B197" t="str">
            <v>Leicestershire</v>
          </cell>
          <cell r="G197" t="str">
            <v>070215</v>
          </cell>
        </row>
        <row r="198">
          <cell r="B198" t="str">
            <v>Lewes</v>
          </cell>
          <cell r="G198" t="str">
            <v>070216</v>
          </cell>
        </row>
        <row r="199">
          <cell r="B199" t="str">
            <v>Lewisham</v>
          </cell>
          <cell r="G199" t="str">
            <v>070217</v>
          </cell>
        </row>
        <row r="200">
          <cell r="B200" t="str">
            <v>Lichfield</v>
          </cell>
          <cell r="G200" t="str">
            <v>070299</v>
          </cell>
        </row>
        <row r="201">
          <cell r="B201" t="str">
            <v>Lincoln</v>
          </cell>
          <cell r="G201" t="str">
            <v>070301</v>
          </cell>
        </row>
        <row r="202">
          <cell r="B202" t="str">
            <v>Lincolnshire</v>
          </cell>
          <cell r="G202" t="str">
            <v>070303</v>
          </cell>
        </row>
        <row r="203">
          <cell r="B203" t="str">
            <v>Lisburn and Castlereagh</v>
          </cell>
          <cell r="G203" t="str">
            <v>070304</v>
          </cell>
        </row>
        <row r="204">
          <cell r="B204" t="str">
            <v>Liverpool</v>
          </cell>
          <cell r="G204" t="str">
            <v>070307</v>
          </cell>
        </row>
        <row r="205">
          <cell r="B205" t="str">
            <v>London</v>
          </cell>
          <cell r="G205" t="str">
            <v>070308</v>
          </cell>
        </row>
        <row r="206">
          <cell r="B206" t="str">
            <v>Luton</v>
          </cell>
          <cell r="G206" t="str">
            <v>070309</v>
          </cell>
        </row>
        <row r="207">
          <cell r="B207" t="str">
            <v>Maidstone</v>
          </cell>
          <cell r="G207" t="str">
            <v>070310</v>
          </cell>
        </row>
        <row r="208">
          <cell r="B208" t="str">
            <v>Maldon</v>
          </cell>
          <cell r="G208" t="str">
            <v>070311</v>
          </cell>
        </row>
        <row r="209">
          <cell r="B209" t="str">
            <v>Malvern Hills</v>
          </cell>
          <cell r="G209" t="str">
            <v>070312</v>
          </cell>
        </row>
        <row r="210">
          <cell r="B210" t="str">
            <v>Manchester</v>
          </cell>
          <cell r="G210" t="str">
            <v>070399</v>
          </cell>
        </row>
        <row r="211">
          <cell r="B211" t="str">
            <v>Mansfield</v>
          </cell>
          <cell r="G211" t="str">
            <v>070401</v>
          </cell>
        </row>
        <row r="212">
          <cell r="B212" t="str">
            <v>Medway</v>
          </cell>
          <cell r="G212" t="str">
            <v>070403</v>
          </cell>
        </row>
        <row r="213">
          <cell r="B213" t="str">
            <v>Melton</v>
          </cell>
          <cell r="G213" t="str">
            <v>070404</v>
          </cell>
        </row>
        <row r="214">
          <cell r="B214" t="str">
            <v>Merseyside</v>
          </cell>
          <cell r="G214" t="str">
            <v>070407</v>
          </cell>
        </row>
        <row r="215">
          <cell r="B215" t="str">
            <v>Merthyr Tydfil</v>
          </cell>
          <cell r="G215" t="str">
            <v>070408</v>
          </cell>
        </row>
        <row r="216">
          <cell r="B216" t="str">
            <v>Merton</v>
          </cell>
          <cell r="G216" t="str">
            <v>070409</v>
          </cell>
        </row>
        <row r="217">
          <cell r="B217" t="str">
            <v>Mid and East Antrim</v>
          </cell>
          <cell r="G217" t="str">
            <v>070410</v>
          </cell>
        </row>
        <row r="218">
          <cell r="B218" t="str">
            <v>Mid Devon</v>
          </cell>
          <cell r="G218" t="str">
            <v>070411</v>
          </cell>
        </row>
        <row r="219">
          <cell r="B219" t="str">
            <v>Mid Suffolk</v>
          </cell>
          <cell r="G219" t="str">
            <v>070412</v>
          </cell>
        </row>
        <row r="220">
          <cell r="B220" t="str">
            <v>Mid Sussex</v>
          </cell>
          <cell r="G220" t="str">
            <v>070413</v>
          </cell>
        </row>
        <row r="221">
          <cell r="B221" t="str">
            <v>Mid Ulster</v>
          </cell>
          <cell r="G221" t="str">
            <v>070499</v>
          </cell>
        </row>
        <row r="222">
          <cell r="B222" t="str">
            <v>Middlesbrough</v>
          </cell>
          <cell r="G222" t="str">
            <v>070501</v>
          </cell>
        </row>
        <row r="223">
          <cell r="B223" t="str">
            <v>Midlothian</v>
          </cell>
          <cell r="G223" t="str">
            <v>070503</v>
          </cell>
        </row>
        <row r="224">
          <cell r="B224" t="str">
            <v>Milton Keynes</v>
          </cell>
          <cell r="G224" t="str">
            <v>070504</v>
          </cell>
        </row>
        <row r="225">
          <cell r="B225" t="str">
            <v>Mole Valley</v>
          </cell>
          <cell r="G225" t="str">
            <v>070507</v>
          </cell>
        </row>
        <row r="226">
          <cell r="B226" t="str">
            <v>Monmouthshire</v>
          </cell>
          <cell r="G226" t="str">
            <v>070508</v>
          </cell>
        </row>
        <row r="227">
          <cell r="B227" t="str">
            <v>Moray</v>
          </cell>
          <cell r="G227" t="str">
            <v>070509</v>
          </cell>
        </row>
        <row r="228">
          <cell r="B228" t="str">
            <v>Na h-Eileanan Siar</v>
          </cell>
          <cell r="G228" t="str">
            <v>070510</v>
          </cell>
        </row>
        <row r="229">
          <cell r="B229" t="str">
            <v>Neath Port Talbot</v>
          </cell>
          <cell r="G229" t="str">
            <v>070511</v>
          </cell>
        </row>
        <row r="230">
          <cell r="B230" t="str">
            <v>New Forest</v>
          </cell>
          <cell r="G230" t="str">
            <v>070512</v>
          </cell>
        </row>
        <row r="231">
          <cell r="B231" t="str">
            <v>Newark and Sherwood</v>
          </cell>
          <cell r="G231" t="str">
            <v>070513</v>
          </cell>
        </row>
        <row r="232">
          <cell r="B232" t="str">
            <v>Newcastle upon Tyne</v>
          </cell>
          <cell r="G232" t="str">
            <v>070514</v>
          </cell>
        </row>
        <row r="233">
          <cell r="B233" t="str">
            <v>Newcastle-under-Lyme</v>
          </cell>
          <cell r="G233" t="str">
            <v>070599</v>
          </cell>
        </row>
        <row r="234">
          <cell r="B234" t="str">
            <v>Newham</v>
          </cell>
          <cell r="G234" t="str">
            <v>070601</v>
          </cell>
        </row>
        <row r="235">
          <cell r="B235" t="str">
            <v>Newport</v>
          </cell>
          <cell r="G235" t="str">
            <v>070603</v>
          </cell>
        </row>
        <row r="236">
          <cell r="B236" t="str">
            <v>Newry, Mourne and Down</v>
          </cell>
          <cell r="G236" t="str">
            <v>070604</v>
          </cell>
        </row>
        <row r="237">
          <cell r="B237" t="str">
            <v>Norfolk</v>
          </cell>
          <cell r="G237" t="str">
            <v>070607</v>
          </cell>
        </row>
        <row r="238">
          <cell r="B238" t="str">
            <v>North Ayrshire</v>
          </cell>
          <cell r="G238" t="str">
            <v>070608</v>
          </cell>
        </row>
        <row r="239">
          <cell r="B239" t="str">
            <v>North Devon</v>
          </cell>
          <cell r="G239" t="str">
            <v>070609</v>
          </cell>
        </row>
        <row r="240">
          <cell r="B240" t="str">
            <v>North East</v>
          </cell>
          <cell r="G240" t="str">
            <v>070610</v>
          </cell>
        </row>
        <row r="241">
          <cell r="B241" t="str">
            <v>North East Derbyshire</v>
          </cell>
          <cell r="G241" t="str">
            <v>070611</v>
          </cell>
        </row>
        <row r="242">
          <cell r="B242" t="str">
            <v>North East Lincolnshire</v>
          </cell>
          <cell r="G242" t="str">
            <v>070612</v>
          </cell>
        </row>
        <row r="243">
          <cell r="B243" t="str">
            <v>North Hertfordshire</v>
          </cell>
          <cell r="G243" t="str">
            <v>070699</v>
          </cell>
        </row>
        <row r="244">
          <cell r="B244" t="str">
            <v>North Kesteven</v>
          </cell>
          <cell r="G244" t="str">
            <v>070701</v>
          </cell>
        </row>
        <row r="245">
          <cell r="B245" t="str">
            <v>North Lanarkshire</v>
          </cell>
          <cell r="G245" t="str">
            <v>070703</v>
          </cell>
        </row>
        <row r="246">
          <cell r="B246" t="str">
            <v>North Lincolnshire</v>
          </cell>
          <cell r="G246" t="str">
            <v>070704</v>
          </cell>
        </row>
        <row r="247">
          <cell r="B247" t="str">
            <v>North London Waste Authority</v>
          </cell>
          <cell r="G247" t="str">
            <v>070707</v>
          </cell>
        </row>
        <row r="248">
          <cell r="B248" t="str">
            <v>North Norfolk</v>
          </cell>
          <cell r="G248" t="str">
            <v>070708</v>
          </cell>
        </row>
        <row r="249">
          <cell r="B249" t="str">
            <v>North Northamptonshire</v>
          </cell>
          <cell r="G249" t="str">
            <v>070709</v>
          </cell>
        </row>
        <row r="250">
          <cell r="B250" t="str">
            <v>North Somerset</v>
          </cell>
          <cell r="G250" t="str">
            <v>070710</v>
          </cell>
        </row>
        <row r="251">
          <cell r="B251" t="str">
            <v>North Tyneside</v>
          </cell>
          <cell r="G251" t="str">
            <v>070711</v>
          </cell>
        </row>
        <row r="252">
          <cell r="B252" t="str">
            <v>North Warwickshire</v>
          </cell>
          <cell r="G252" t="str">
            <v>070712</v>
          </cell>
        </row>
        <row r="253">
          <cell r="B253" t="str">
            <v>North West</v>
          </cell>
          <cell r="G253" t="str">
            <v>070799</v>
          </cell>
        </row>
        <row r="254">
          <cell r="B254" t="str">
            <v>North West Leicestershire</v>
          </cell>
          <cell r="G254" t="str">
            <v>080111</v>
          </cell>
        </row>
        <row r="255">
          <cell r="B255" t="str">
            <v>North Yorkshire</v>
          </cell>
          <cell r="G255" t="str">
            <v>080112</v>
          </cell>
        </row>
        <row r="256">
          <cell r="B256" t="str">
            <v>Northamptonshire</v>
          </cell>
          <cell r="G256" t="str">
            <v>080113</v>
          </cell>
        </row>
        <row r="257">
          <cell r="B257" t="str">
            <v>Northern Ireland</v>
          </cell>
          <cell r="G257" t="str">
            <v>080114</v>
          </cell>
        </row>
        <row r="258">
          <cell r="B258" t="str">
            <v>Northumberland</v>
          </cell>
          <cell r="G258" t="str">
            <v>080115</v>
          </cell>
        </row>
        <row r="259">
          <cell r="B259" t="str">
            <v>Norwich</v>
          </cell>
          <cell r="G259" t="str">
            <v>080116</v>
          </cell>
        </row>
        <row r="260">
          <cell r="B260" t="str">
            <v>Nottingham City</v>
          </cell>
          <cell r="G260" t="str">
            <v>080117</v>
          </cell>
        </row>
        <row r="261">
          <cell r="B261" t="str">
            <v>Nottinghamshire</v>
          </cell>
          <cell r="G261" t="str">
            <v>080118</v>
          </cell>
        </row>
        <row r="262">
          <cell r="B262" t="str">
            <v>Nuneaton and Bedworth</v>
          </cell>
          <cell r="G262" t="str">
            <v>080119</v>
          </cell>
        </row>
        <row r="263">
          <cell r="B263" t="str">
            <v>Oadby and Wigston</v>
          </cell>
          <cell r="G263" t="str">
            <v>080120</v>
          </cell>
        </row>
        <row r="264">
          <cell r="B264" t="str">
            <v>Oldham</v>
          </cell>
          <cell r="G264" t="str">
            <v>080121</v>
          </cell>
        </row>
        <row r="265">
          <cell r="B265" t="str">
            <v>Orkney Islands</v>
          </cell>
          <cell r="G265" t="str">
            <v>080199</v>
          </cell>
        </row>
        <row r="266">
          <cell r="B266" t="str">
            <v>Oxford</v>
          </cell>
          <cell r="G266" t="str">
            <v>080201</v>
          </cell>
        </row>
        <row r="267">
          <cell r="B267" t="str">
            <v>Oxfordshire</v>
          </cell>
          <cell r="G267" t="str">
            <v>080202</v>
          </cell>
        </row>
        <row r="268">
          <cell r="B268" t="str">
            <v>Pembrokeshire</v>
          </cell>
          <cell r="G268" t="str">
            <v>080203</v>
          </cell>
        </row>
        <row r="269">
          <cell r="B269" t="str">
            <v>Pendle</v>
          </cell>
          <cell r="G269" t="str">
            <v>080299</v>
          </cell>
        </row>
        <row r="270">
          <cell r="B270" t="str">
            <v>Perth and Kinross</v>
          </cell>
          <cell r="G270" t="str">
            <v>080307</v>
          </cell>
        </row>
        <row r="271">
          <cell r="B271" t="str">
            <v>Peterborough</v>
          </cell>
          <cell r="G271" t="str">
            <v>080308</v>
          </cell>
        </row>
        <row r="272">
          <cell r="B272" t="str">
            <v>Plymouth</v>
          </cell>
          <cell r="G272" t="str">
            <v>080312</v>
          </cell>
        </row>
        <row r="273">
          <cell r="B273" t="str">
            <v>Portsmouth</v>
          </cell>
          <cell r="G273" t="str">
            <v>080313</v>
          </cell>
        </row>
        <row r="274">
          <cell r="B274" t="str">
            <v>Powys</v>
          </cell>
          <cell r="G274" t="str">
            <v>080314</v>
          </cell>
        </row>
        <row r="275">
          <cell r="B275" t="str">
            <v>Preston</v>
          </cell>
          <cell r="G275" t="str">
            <v>080315</v>
          </cell>
        </row>
        <row r="276">
          <cell r="B276" t="str">
            <v>Reading</v>
          </cell>
          <cell r="G276" t="str">
            <v>080316</v>
          </cell>
        </row>
        <row r="277">
          <cell r="B277" t="str">
            <v>Redbridge</v>
          </cell>
          <cell r="G277" t="str">
            <v>080317</v>
          </cell>
        </row>
        <row r="278">
          <cell r="B278" t="str">
            <v>Redcar and Cleveland</v>
          </cell>
          <cell r="G278" t="str">
            <v>080318</v>
          </cell>
        </row>
        <row r="279">
          <cell r="B279" t="str">
            <v>Redditch</v>
          </cell>
          <cell r="G279" t="str">
            <v>080319</v>
          </cell>
        </row>
        <row r="280">
          <cell r="B280" t="str">
            <v>Reigate and Banstead</v>
          </cell>
          <cell r="G280" t="str">
            <v>080399</v>
          </cell>
        </row>
        <row r="281">
          <cell r="B281" t="str">
            <v>Renfrewshire</v>
          </cell>
          <cell r="G281" t="str">
            <v>080409</v>
          </cell>
        </row>
        <row r="282">
          <cell r="B282" t="str">
            <v>Rhondda Cynon Taf</v>
          </cell>
          <cell r="G282" t="str">
            <v>080410</v>
          </cell>
        </row>
        <row r="283">
          <cell r="B283" t="str">
            <v>Ribble Valley</v>
          </cell>
          <cell r="G283" t="str">
            <v>080411</v>
          </cell>
        </row>
        <row r="284">
          <cell r="B284" t="str">
            <v>Richmond upon Thames</v>
          </cell>
          <cell r="G284" t="str">
            <v>080412</v>
          </cell>
        </row>
        <row r="285">
          <cell r="B285" t="str">
            <v>Rochdale</v>
          </cell>
          <cell r="G285" t="str">
            <v>080413</v>
          </cell>
        </row>
        <row r="286">
          <cell r="B286" t="str">
            <v>Rochford</v>
          </cell>
          <cell r="G286" t="str">
            <v>080414</v>
          </cell>
        </row>
        <row r="287">
          <cell r="B287" t="str">
            <v>Rossendale</v>
          </cell>
          <cell r="G287" t="str">
            <v>080415</v>
          </cell>
        </row>
        <row r="288">
          <cell r="B288" t="str">
            <v>Rother</v>
          </cell>
          <cell r="G288" t="str">
            <v>080416</v>
          </cell>
        </row>
        <row r="289">
          <cell r="B289" t="str">
            <v>Rotherham</v>
          </cell>
          <cell r="G289" t="str">
            <v>080417</v>
          </cell>
        </row>
        <row r="290">
          <cell r="B290" t="str">
            <v>Rugby</v>
          </cell>
          <cell r="G290" t="str">
            <v>080499</v>
          </cell>
        </row>
        <row r="291">
          <cell r="B291" t="str">
            <v>Runnymede</v>
          </cell>
          <cell r="G291" t="str">
            <v>080501</v>
          </cell>
        </row>
        <row r="292">
          <cell r="B292" t="str">
            <v>Rushcliffe</v>
          </cell>
          <cell r="G292" t="str">
            <v>090101</v>
          </cell>
        </row>
        <row r="293">
          <cell r="B293" t="str">
            <v>Rushmoor</v>
          </cell>
          <cell r="G293" t="str">
            <v>090102</v>
          </cell>
        </row>
        <row r="294">
          <cell r="B294" t="str">
            <v>Rutland</v>
          </cell>
          <cell r="G294" t="str">
            <v>090103</v>
          </cell>
        </row>
        <row r="295">
          <cell r="B295" t="str">
            <v>Salford</v>
          </cell>
          <cell r="G295" t="str">
            <v>090104</v>
          </cell>
        </row>
        <row r="296">
          <cell r="B296" t="str">
            <v>Sandwell</v>
          </cell>
          <cell r="G296" t="str">
            <v>090105</v>
          </cell>
        </row>
        <row r="297">
          <cell r="B297" t="str">
            <v>Scotland</v>
          </cell>
          <cell r="G297" t="str">
            <v>090106</v>
          </cell>
        </row>
        <row r="298">
          <cell r="B298" t="str">
            <v>Scottish Borders</v>
          </cell>
          <cell r="G298" t="str">
            <v>090107</v>
          </cell>
        </row>
        <row r="299">
          <cell r="B299" t="str">
            <v>Sefton</v>
          </cell>
          <cell r="G299" t="str">
            <v>090108</v>
          </cell>
        </row>
        <row r="300">
          <cell r="B300" t="str">
            <v>Sevenoaks</v>
          </cell>
          <cell r="G300" t="str">
            <v>090110</v>
          </cell>
        </row>
        <row r="301">
          <cell r="B301" t="str">
            <v>Sheffield</v>
          </cell>
          <cell r="G301" t="str">
            <v>090111</v>
          </cell>
        </row>
        <row r="302">
          <cell r="B302" t="str">
            <v>Shetland Islands</v>
          </cell>
          <cell r="G302" t="str">
            <v>090112</v>
          </cell>
        </row>
        <row r="303">
          <cell r="B303" t="str">
            <v>Shropshire</v>
          </cell>
          <cell r="G303" t="str">
            <v>090113</v>
          </cell>
        </row>
        <row r="304">
          <cell r="B304" t="str">
            <v>Slough</v>
          </cell>
          <cell r="G304" t="str">
            <v>090199</v>
          </cell>
        </row>
        <row r="305">
          <cell r="B305" t="str">
            <v>Solihull</v>
          </cell>
          <cell r="G305" t="str">
            <v>100101</v>
          </cell>
        </row>
        <row r="306">
          <cell r="B306" t="str">
            <v>Somerset</v>
          </cell>
          <cell r="G306" t="str">
            <v>100102</v>
          </cell>
        </row>
        <row r="307">
          <cell r="B307" t="str">
            <v>South Ayrshire</v>
          </cell>
          <cell r="G307" t="str">
            <v>100103</v>
          </cell>
        </row>
        <row r="308">
          <cell r="B308" t="str">
            <v>South Cambridgeshire</v>
          </cell>
          <cell r="G308" t="str">
            <v>100104</v>
          </cell>
        </row>
        <row r="309">
          <cell r="B309" t="str">
            <v>South Derbyshire</v>
          </cell>
          <cell r="G309" t="str">
            <v>100105</v>
          </cell>
        </row>
        <row r="310">
          <cell r="B310" t="str">
            <v>South East</v>
          </cell>
          <cell r="G310" t="str">
            <v>100107</v>
          </cell>
        </row>
        <row r="311">
          <cell r="B311" t="str">
            <v>South East London</v>
          </cell>
          <cell r="G311" t="str">
            <v>100109</v>
          </cell>
        </row>
        <row r="312">
          <cell r="B312" t="str">
            <v>South Gloucestershire</v>
          </cell>
          <cell r="G312" t="str">
            <v>100113</v>
          </cell>
        </row>
        <row r="313">
          <cell r="B313" t="str">
            <v>South Hams</v>
          </cell>
          <cell r="G313" t="str">
            <v>100114</v>
          </cell>
        </row>
        <row r="314">
          <cell r="B314" t="str">
            <v>South Holland</v>
          </cell>
          <cell r="G314" t="str">
            <v>100115</v>
          </cell>
        </row>
        <row r="315">
          <cell r="B315" t="str">
            <v>South Kesteven</v>
          </cell>
          <cell r="G315" t="str">
            <v>100116</v>
          </cell>
        </row>
        <row r="316">
          <cell r="B316" t="str">
            <v>South Lanarkshire</v>
          </cell>
          <cell r="G316" t="str">
            <v>100117</v>
          </cell>
        </row>
        <row r="317">
          <cell r="B317" t="str">
            <v>South London</v>
          </cell>
          <cell r="G317" t="str">
            <v>100118</v>
          </cell>
        </row>
        <row r="318">
          <cell r="B318" t="str">
            <v>South Norfolk</v>
          </cell>
          <cell r="G318" t="str">
            <v>100119</v>
          </cell>
        </row>
        <row r="319">
          <cell r="B319" t="str">
            <v>South Oxfordshire</v>
          </cell>
          <cell r="G319" t="str">
            <v>100120</v>
          </cell>
        </row>
        <row r="320">
          <cell r="B320" t="str">
            <v>South Ribble</v>
          </cell>
          <cell r="G320" t="str">
            <v>100121</v>
          </cell>
        </row>
        <row r="321">
          <cell r="B321" t="str">
            <v>South Staffordshire</v>
          </cell>
          <cell r="G321" t="str">
            <v>100122</v>
          </cell>
        </row>
        <row r="322">
          <cell r="B322" t="str">
            <v>South Tyneside</v>
          </cell>
          <cell r="G322" t="str">
            <v>100123</v>
          </cell>
        </row>
        <row r="323">
          <cell r="B323" t="str">
            <v>South West</v>
          </cell>
          <cell r="G323" t="str">
            <v>100124</v>
          </cell>
        </row>
        <row r="324">
          <cell r="B324" t="str">
            <v>South Yorkshire</v>
          </cell>
          <cell r="G324" t="str">
            <v>100125</v>
          </cell>
        </row>
        <row r="325">
          <cell r="B325" t="str">
            <v>Southampton City</v>
          </cell>
          <cell r="G325" t="str">
            <v>100126</v>
          </cell>
        </row>
        <row r="326">
          <cell r="B326" t="str">
            <v>Southend-on-Sea</v>
          </cell>
          <cell r="G326" t="str">
            <v>100199</v>
          </cell>
        </row>
        <row r="327">
          <cell r="B327" t="str">
            <v>Southwark</v>
          </cell>
          <cell r="G327" t="str">
            <v>100201</v>
          </cell>
        </row>
        <row r="328">
          <cell r="B328" t="str">
            <v>Spelthorne</v>
          </cell>
          <cell r="G328" t="str">
            <v>100202</v>
          </cell>
        </row>
        <row r="329">
          <cell r="B329" t="str">
            <v>St Albans</v>
          </cell>
          <cell r="G329" t="str">
            <v>100207</v>
          </cell>
        </row>
        <row r="330">
          <cell r="B330" t="str">
            <v>St. Helens</v>
          </cell>
          <cell r="G330" t="str">
            <v>100208</v>
          </cell>
        </row>
        <row r="331">
          <cell r="B331" t="str">
            <v>Stafford</v>
          </cell>
          <cell r="G331" t="str">
            <v>100210</v>
          </cell>
        </row>
        <row r="332">
          <cell r="B332" t="str">
            <v>Staffordshire</v>
          </cell>
          <cell r="G332" t="str">
            <v>100211</v>
          </cell>
        </row>
        <row r="333">
          <cell r="B333" t="str">
            <v>Staffordshire Moorlands</v>
          </cell>
          <cell r="G333" t="str">
            <v>100212</v>
          </cell>
        </row>
        <row r="334">
          <cell r="B334" t="str">
            <v>Stevenage</v>
          </cell>
          <cell r="G334" t="str">
            <v>100213</v>
          </cell>
        </row>
        <row r="335">
          <cell r="B335" t="str">
            <v>Stirling</v>
          </cell>
          <cell r="G335" t="str">
            <v>100214</v>
          </cell>
        </row>
        <row r="336">
          <cell r="B336" t="str">
            <v>Stockport</v>
          </cell>
          <cell r="G336" t="str">
            <v>100215</v>
          </cell>
        </row>
        <row r="337">
          <cell r="B337" t="str">
            <v>Stockton-on-Tees</v>
          </cell>
          <cell r="G337" t="str">
            <v>100299</v>
          </cell>
        </row>
        <row r="338">
          <cell r="B338" t="str">
            <v>Stoke-on-Trent City</v>
          </cell>
          <cell r="G338" t="str">
            <v>100302</v>
          </cell>
        </row>
        <row r="339">
          <cell r="B339" t="str">
            <v>Stratford-on-Avon</v>
          </cell>
          <cell r="G339" t="str">
            <v>100304</v>
          </cell>
        </row>
        <row r="340">
          <cell r="B340" t="str">
            <v>Stroud</v>
          </cell>
          <cell r="G340" t="str">
            <v>100305</v>
          </cell>
        </row>
        <row r="341">
          <cell r="B341" t="str">
            <v>Suffolk</v>
          </cell>
          <cell r="G341" t="str">
            <v>100308</v>
          </cell>
        </row>
        <row r="342">
          <cell r="B342" t="str">
            <v>Sunderland</v>
          </cell>
          <cell r="G342" t="str">
            <v>100309</v>
          </cell>
        </row>
        <row r="343">
          <cell r="B343" t="str">
            <v>Surrey</v>
          </cell>
          <cell r="G343" t="str">
            <v>100315</v>
          </cell>
        </row>
        <row r="344">
          <cell r="B344" t="str">
            <v>Surrey Heath</v>
          </cell>
          <cell r="G344" t="str">
            <v>100316</v>
          </cell>
        </row>
        <row r="345">
          <cell r="B345" t="str">
            <v>Sutton</v>
          </cell>
          <cell r="G345" t="str">
            <v>100317</v>
          </cell>
        </row>
        <row r="346">
          <cell r="B346" t="str">
            <v>Swale</v>
          </cell>
          <cell r="G346" t="str">
            <v>100318</v>
          </cell>
        </row>
        <row r="347">
          <cell r="B347" t="str">
            <v>Swansea</v>
          </cell>
          <cell r="G347" t="str">
            <v>100319</v>
          </cell>
        </row>
        <row r="348">
          <cell r="B348" t="str">
            <v>Swindon</v>
          </cell>
          <cell r="G348" t="str">
            <v>100320</v>
          </cell>
        </row>
        <row r="349">
          <cell r="B349" t="str">
            <v>Tameside</v>
          </cell>
          <cell r="G349" t="str">
            <v>100321</v>
          </cell>
        </row>
        <row r="350">
          <cell r="B350" t="str">
            <v>Tamworth</v>
          </cell>
          <cell r="G350" t="str">
            <v>100322</v>
          </cell>
        </row>
        <row r="351">
          <cell r="B351" t="str">
            <v>Tandridge</v>
          </cell>
          <cell r="G351" t="str">
            <v>100323</v>
          </cell>
        </row>
        <row r="352">
          <cell r="B352" t="str">
            <v>Tees Valley Unitary Authorities</v>
          </cell>
          <cell r="G352" t="str">
            <v>100324</v>
          </cell>
        </row>
        <row r="353">
          <cell r="B353" t="str">
            <v>Teignbridge</v>
          </cell>
          <cell r="G353" t="str">
            <v>100325</v>
          </cell>
        </row>
        <row r="354">
          <cell r="B354" t="str">
            <v>Telford and Wrekin</v>
          </cell>
          <cell r="G354" t="str">
            <v>100326</v>
          </cell>
        </row>
        <row r="355">
          <cell r="B355" t="str">
            <v>Tendring</v>
          </cell>
          <cell r="G355" t="str">
            <v>100327</v>
          </cell>
        </row>
        <row r="356">
          <cell r="B356" t="str">
            <v>Test Valley</v>
          </cell>
          <cell r="G356" t="str">
            <v>100328</v>
          </cell>
        </row>
        <row r="357">
          <cell r="B357" t="str">
            <v>Tewkesbury</v>
          </cell>
          <cell r="G357" t="str">
            <v>100329</v>
          </cell>
        </row>
        <row r="358">
          <cell r="B358" t="str">
            <v>Thanet</v>
          </cell>
          <cell r="G358" t="str">
            <v>100330</v>
          </cell>
        </row>
        <row r="359">
          <cell r="B359" t="str">
            <v>Three Rivers</v>
          </cell>
          <cell r="G359" t="str">
            <v>100399</v>
          </cell>
        </row>
        <row r="360">
          <cell r="B360" t="str">
            <v>Thurrock</v>
          </cell>
          <cell r="G360" t="str">
            <v>100401</v>
          </cell>
        </row>
        <row r="361">
          <cell r="B361" t="str">
            <v>Tonbridge and Malling</v>
          </cell>
          <cell r="G361" t="str">
            <v>100402</v>
          </cell>
        </row>
        <row r="362">
          <cell r="B362" t="str">
            <v>Torbay</v>
          </cell>
          <cell r="G362" t="str">
            <v>100403</v>
          </cell>
        </row>
        <row r="363">
          <cell r="B363" t="str">
            <v>Torfaen</v>
          </cell>
          <cell r="G363" t="str">
            <v>100404</v>
          </cell>
        </row>
        <row r="364">
          <cell r="B364" t="str">
            <v>Torridge</v>
          </cell>
          <cell r="G364" t="str">
            <v>100405</v>
          </cell>
        </row>
        <row r="365">
          <cell r="B365" t="str">
            <v>Tower Hamlets</v>
          </cell>
          <cell r="G365" t="str">
            <v>100406</v>
          </cell>
        </row>
        <row r="366">
          <cell r="B366" t="str">
            <v>Trafford</v>
          </cell>
          <cell r="G366" t="str">
            <v>100407</v>
          </cell>
        </row>
        <row r="367">
          <cell r="B367" t="str">
            <v>Tunbridge Wells</v>
          </cell>
          <cell r="G367" t="str">
            <v>100409</v>
          </cell>
        </row>
        <row r="368">
          <cell r="B368" t="str">
            <v>Tyne &amp; Wear</v>
          </cell>
          <cell r="G368" t="str">
            <v>100410</v>
          </cell>
        </row>
        <row r="369">
          <cell r="B369" t="str">
            <v>Uttlesford</v>
          </cell>
          <cell r="G369" t="str">
            <v>100499</v>
          </cell>
        </row>
        <row r="370">
          <cell r="B370" t="str">
            <v>Vale of Glamorgan</v>
          </cell>
          <cell r="G370" t="str">
            <v>100501</v>
          </cell>
        </row>
        <row r="371">
          <cell r="B371" t="str">
            <v>Vale of White Horse</v>
          </cell>
          <cell r="G371" t="str">
            <v>100503</v>
          </cell>
        </row>
        <row r="372">
          <cell r="B372" t="str">
            <v>Wakefield</v>
          </cell>
          <cell r="G372" t="str">
            <v>100504</v>
          </cell>
        </row>
        <row r="373">
          <cell r="B373" t="str">
            <v>Wales</v>
          </cell>
          <cell r="G373" t="str">
            <v>100505</v>
          </cell>
        </row>
        <row r="374">
          <cell r="B374" t="str">
            <v>Walsall</v>
          </cell>
          <cell r="G374" t="str">
            <v>100506</v>
          </cell>
        </row>
        <row r="375">
          <cell r="B375" t="str">
            <v>Waltham Forest</v>
          </cell>
          <cell r="G375" t="str">
            <v>100508</v>
          </cell>
        </row>
        <row r="376">
          <cell r="B376" t="str">
            <v>Wandsworth</v>
          </cell>
          <cell r="G376" t="str">
            <v>100509</v>
          </cell>
        </row>
        <row r="377">
          <cell r="B377" t="str">
            <v>Warrington</v>
          </cell>
          <cell r="G377" t="str">
            <v>100510</v>
          </cell>
        </row>
        <row r="378">
          <cell r="B378" t="str">
            <v>Warwick</v>
          </cell>
          <cell r="G378" t="str">
            <v>100511</v>
          </cell>
        </row>
        <row r="379">
          <cell r="B379" t="str">
            <v>Warwickshire</v>
          </cell>
          <cell r="G379" t="str">
            <v>100599</v>
          </cell>
        </row>
        <row r="380">
          <cell r="B380" t="str">
            <v>Watford</v>
          </cell>
          <cell r="G380" t="str">
            <v>100601</v>
          </cell>
        </row>
        <row r="381">
          <cell r="B381" t="str">
            <v>Waverley</v>
          </cell>
          <cell r="G381" t="str">
            <v>100602</v>
          </cell>
        </row>
        <row r="382">
          <cell r="B382" t="str">
            <v>Wealden</v>
          </cell>
          <cell r="G382" t="str">
            <v>100603</v>
          </cell>
        </row>
        <row r="383">
          <cell r="B383" t="str">
            <v>Welwyn Hatfield</v>
          </cell>
          <cell r="G383" t="str">
            <v>100604</v>
          </cell>
        </row>
        <row r="384">
          <cell r="B384" t="str">
            <v>West Berkshire</v>
          </cell>
          <cell r="G384" t="str">
            <v>100606</v>
          </cell>
        </row>
        <row r="385">
          <cell r="B385" t="str">
            <v>West Devon</v>
          </cell>
          <cell r="G385" t="str">
            <v>100607</v>
          </cell>
        </row>
        <row r="386">
          <cell r="B386" t="str">
            <v>West Dunbartonshire</v>
          </cell>
          <cell r="G386" t="str">
            <v>100609</v>
          </cell>
        </row>
        <row r="387">
          <cell r="B387" t="str">
            <v>West Lancashire</v>
          </cell>
          <cell r="G387" t="str">
            <v>100610</v>
          </cell>
        </row>
        <row r="388">
          <cell r="B388" t="str">
            <v>West Lindsey</v>
          </cell>
          <cell r="G388" t="str">
            <v>100699</v>
          </cell>
        </row>
        <row r="389">
          <cell r="B389" t="str">
            <v>West London Waste Authority</v>
          </cell>
          <cell r="G389" t="str">
            <v>100701</v>
          </cell>
        </row>
        <row r="390">
          <cell r="B390" t="str">
            <v>West Lothian</v>
          </cell>
          <cell r="G390" t="str">
            <v>100702</v>
          </cell>
        </row>
        <row r="391">
          <cell r="B391" t="str">
            <v>West Midlands</v>
          </cell>
          <cell r="G391" t="str">
            <v>100703</v>
          </cell>
        </row>
        <row r="392">
          <cell r="B392" t="str">
            <v>West Midlands Met Districts</v>
          </cell>
          <cell r="G392" t="str">
            <v>100704</v>
          </cell>
        </row>
        <row r="393">
          <cell r="B393" t="str">
            <v>West Northamptonshire</v>
          </cell>
          <cell r="G393" t="str">
            <v>100705</v>
          </cell>
        </row>
        <row r="394">
          <cell r="B394" t="str">
            <v>West Oxfordshire</v>
          </cell>
          <cell r="G394" t="str">
            <v>100707</v>
          </cell>
        </row>
        <row r="395">
          <cell r="B395" t="str">
            <v>West Suffolk</v>
          </cell>
          <cell r="G395" t="str">
            <v>100708</v>
          </cell>
        </row>
        <row r="396">
          <cell r="B396" t="str">
            <v>West Sussex</v>
          </cell>
          <cell r="G396" t="str">
            <v>100799</v>
          </cell>
        </row>
        <row r="397">
          <cell r="B397" t="str">
            <v>West Yorkshire</v>
          </cell>
          <cell r="G397" t="str">
            <v>100804</v>
          </cell>
        </row>
        <row r="398">
          <cell r="B398" t="str">
            <v>Western Riverside Waste Authority</v>
          </cell>
          <cell r="G398" t="str">
            <v>100808</v>
          </cell>
        </row>
        <row r="399">
          <cell r="B399" t="str">
            <v>Westminster City</v>
          </cell>
          <cell r="G399" t="str">
            <v>100809</v>
          </cell>
        </row>
        <row r="400">
          <cell r="B400" t="str">
            <v>Westmorland and Furness</v>
          </cell>
          <cell r="G400" t="str">
            <v>100810</v>
          </cell>
        </row>
        <row r="401">
          <cell r="B401" t="str">
            <v>Wigan</v>
          </cell>
          <cell r="G401" t="str">
            <v>100811</v>
          </cell>
        </row>
        <row r="402">
          <cell r="B402" t="str">
            <v>Wiltshire</v>
          </cell>
          <cell r="G402" t="str">
            <v>100812</v>
          </cell>
        </row>
        <row r="403">
          <cell r="B403" t="str">
            <v>Winchester</v>
          </cell>
          <cell r="G403" t="str">
            <v>100813</v>
          </cell>
        </row>
        <row r="404">
          <cell r="B404" t="str">
            <v>Windsor and Maidenhead</v>
          </cell>
          <cell r="G404" t="str">
            <v>100814</v>
          </cell>
        </row>
        <row r="405">
          <cell r="B405" t="str">
            <v>Wirral</v>
          </cell>
          <cell r="G405" t="str">
            <v>100815</v>
          </cell>
        </row>
        <row r="406">
          <cell r="B406" t="str">
            <v>Woking</v>
          </cell>
          <cell r="G406" t="str">
            <v>100816</v>
          </cell>
        </row>
        <row r="407">
          <cell r="B407" t="str">
            <v>Wokingham</v>
          </cell>
          <cell r="G407" t="str">
            <v>100817</v>
          </cell>
        </row>
        <row r="408">
          <cell r="B408" t="str">
            <v>Wolverhampton</v>
          </cell>
          <cell r="G408" t="str">
            <v>100818</v>
          </cell>
        </row>
        <row r="409">
          <cell r="B409" t="str">
            <v>Worcester</v>
          </cell>
          <cell r="G409" t="str">
            <v>100819</v>
          </cell>
        </row>
        <row r="410">
          <cell r="B410" t="str">
            <v>Worcestershire</v>
          </cell>
          <cell r="G410" t="str">
            <v>100820</v>
          </cell>
        </row>
        <row r="411">
          <cell r="B411" t="str">
            <v>Worthing</v>
          </cell>
          <cell r="G411" t="str">
            <v>100899</v>
          </cell>
        </row>
        <row r="412">
          <cell r="B412" t="str">
            <v>Wrexham</v>
          </cell>
          <cell r="G412" t="str">
            <v>100903</v>
          </cell>
        </row>
        <row r="413">
          <cell r="B413" t="str">
            <v>Wychavon</v>
          </cell>
          <cell r="G413" t="str">
            <v>100905</v>
          </cell>
        </row>
        <row r="414">
          <cell r="B414" t="str">
            <v>Wyre</v>
          </cell>
          <cell r="G414" t="str">
            <v>100906</v>
          </cell>
        </row>
        <row r="415">
          <cell r="B415" t="str">
            <v>Wyre Forest</v>
          </cell>
          <cell r="G415" t="str">
            <v>100907</v>
          </cell>
        </row>
        <row r="416">
          <cell r="B416" t="str">
            <v>York, City of</v>
          </cell>
          <cell r="G416" t="str">
            <v>100908</v>
          </cell>
        </row>
        <row r="417">
          <cell r="B417" t="str">
            <v>Yorks &amp; Humber</v>
          </cell>
          <cell r="G417" t="str">
            <v>100909</v>
          </cell>
        </row>
        <row r="418">
          <cell r="B418" t="str">
            <v>Outside UK</v>
          </cell>
          <cell r="G418" t="str">
            <v>100910</v>
          </cell>
        </row>
        <row r="419">
          <cell r="G419" t="str">
            <v>100911</v>
          </cell>
        </row>
        <row r="420">
          <cell r="G420" t="str">
            <v>100912</v>
          </cell>
        </row>
        <row r="421">
          <cell r="G421" t="str">
            <v>100913</v>
          </cell>
        </row>
        <row r="422">
          <cell r="G422" t="str">
            <v>100914</v>
          </cell>
        </row>
        <row r="423">
          <cell r="G423" t="str">
            <v>100915</v>
          </cell>
        </row>
        <row r="424">
          <cell r="G424" t="str">
            <v>100916</v>
          </cell>
        </row>
        <row r="425">
          <cell r="G425" t="str">
            <v>100999</v>
          </cell>
        </row>
        <row r="426">
          <cell r="G426" t="str">
            <v>101003</v>
          </cell>
        </row>
        <row r="427">
          <cell r="G427" t="str">
            <v>101005</v>
          </cell>
        </row>
        <row r="428">
          <cell r="G428" t="str">
            <v>101006</v>
          </cell>
        </row>
        <row r="429">
          <cell r="G429" t="str">
            <v>101007</v>
          </cell>
        </row>
        <row r="430">
          <cell r="G430" t="str">
            <v>101008</v>
          </cell>
        </row>
        <row r="431">
          <cell r="G431" t="str">
            <v>101009</v>
          </cell>
        </row>
        <row r="432">
          <cell r="G432" t="str">
            <v>101010</v>
          </cell>
        </row>
        <row r="433">
          <cell r="G433" t="str">
            <v>101011</v>
          </cell>
        </row>
        <row r="434">
          <cell r="G434" t="str">
            <v>101012</v>
          </cell>
        </row>
        <row r="435">
          <cell r="G435" t="str">
            <v>101013</v>
          </cell>
        </row>
        <row r="436">
          <cell r="G436" t="str">
            <v>101014</v>
          </cell>
        </row>
        <row r="437">
          <cell r="G437" t="str">
            <v>101015</v>
          </cell>
        </row>
        <row r="438">
          <cell r="G438" t="str">
            <v>101016</v>
          </cell>
        </row>
        <row r="439">
          <cell r="G439" t="str">
            <v>101099</v>
          </cell>
        </row>
        <row r="440">
          <cell r="G440" t="str">
            <v>101103</v>
          </cell>
        </row>
        <row r="441">
          <cell r="G441" t="str">
            <v>101105</v>
          </cell>
        </row>
        <row r="442">
          <cell r="G442" t="str">
            <v>101109</v>
          </cell>
        </row>
        <row r="443">
          <cell r="G443" t="str">
            <v>101110</v>
          </cell>
        </row>
        <row r="444">
          <cell r="G444" t="str">
            <v>101111</v>
          </cell>
        </row>
        <row r="445">
          <cell r="G445" t="str">
            <v>101112</v>
          </cell>
        </row>
        <row r="446">
          <cell r="G446" t="str">
            <v>101113</v>
          </cell>
        </row>
        <row r="447">
          <cell r="G447" t="str">
            <v>101114</v>
          </cell>
        </row>
        <row r="448">
          <cell r="G448" t="str">
            <v>101115</v>
          </cell>
        </row>
        <row r="449">
          <cell r="G449" t="str">
            <v>101116</v>
          </cell>
        </row>
        <row r="450">
          <cell r="G450" t="str">
            <v>101117</v>
          </cell>
        </row>
        <row r="451">
          <cell r="G451" t="str">
            <v>101118</v>
          </cell>
        </row>
        <row r="452">
          <cell r="G452" t="str">
            <v>101119</v>
          </cell>
        </row>
        <row r="453">
          <cell r="G453" t="str">
            <v>101120</v>
          </cell>
        </row>
        <row r="454">
          <cell r="G454" t="str">
            <v>101199</v>
          </cell>
        </row>
        <row r="455">
          <cell r="G455" t="str">
            <v>101201</v>
          </cell>
        </row>
        <row r="456">
          <cell r="G456" t="str">
            <v>101203</v>
          </cell>
        </row>
        <row r="457">
          <cell r="G457" t="str">
            <v>101205</v>
          </cell>
        </row>
        <row r="458">
          <cell r="G458" t="str">
            <v>101206</v>
          </cell>
        </row>
        <row r="459">
          <cell r="G459" t="str">
            <v>101208</v>
          </cell>
        </row>
        <row r="460">
          <cell r="G460" t="str">
            <v>101209</v>
          </cell>
        </row>
        <row r="461">
          <cell r="G461" t="str">
            <v>101210</v>
          </cell>
        </row>
        <row r="462">
          <cell r="G462" t="str">
            <v>101211</v>
          </cell>
        </row>
        <row r="463">
          <cell r="G463" t="str">
            <v>101212</v>
          </cell>
        </row>
        <row r="464">
          <cell r="G464" t="str">
            <v>101213</v>
          </cell>
        </row>
        <row r="465">
          <cell r="G465" t="str">
            <v>101299</v>
          </cell>
        </row>
        <row r="466">
          <cell r="G466" t="str">
            <v>101301</v>
          </cell>
        </row>
        <row r="467">
          <cell r="G467" t="str">
            <v>101304</v>
          </cell>
        </row>
        <row r="468">
          <cell r="G468" t="str">
            <v>101306</v>
          </cell>
        </row>
        <row r="469">
          <cell r="G469" t="str">
            <v>101307</v>
          </cell>
        </row>
        <row r="470">
          <cell r="G470" t="str">
            <v>101309</v>
          </cell>
        </row>
        <row r="471">
          <cell r="G471" t="str">
            <v>101310</v>
          </cell>
        </row>
        <row r="472">
          <cell r="G472" t="str">
            <v>101311</v>
          </cell>
        </row>
        <row r="473">
          <cell r="G473" t="str">
            <v>101312</v>
          </cell>
        </row>
        <row r="474">
          <cell r="G474" t="str">
            <v>101313</v>
          </cell>
        </row>
        <row r="475">
          <cell r="G475" t="str">
            <v>101314</v>
          </cell>
        </row>
        <row r="476">
          <cell r="G476" t="str">
            <v>101399</v>
          </cell>
        </row>
        <row r="477">
          <cell r="G477" t="str">
            <v>101401</v>
          </cell>
        </row>
        <row r="478">
          <cell r="G478" t="str">
            <v>110105</v>
          </cell>
        </row>
        <row r="479">
          <cell r="G479" t="str">
            <v>110106</v>
          </cell>
        </row>
        <row r="480">
          <cell r="G480" t="str">
            <v>110107</v>
          </cell>
        </row>
        <row r="481">
          <cell r="G481" t="str">
            <v>110108</v>
          </cell>
        </row>
        <row r="482">
          <cell r="G482" t="str">
            <v>110109</v>
          </cell>
        </row>
        <row r="483">
          <cell r="G483" t="str">
            <v>110110</v>
          </cell>
        </row>
        <row r="484">
          <cell r="G484" t="str">
            <v>110111</v>
          </cell>
        </row>
        <row r="485">
          <cell r="G485" t="str">
            <v>110112</v>
          </cell>
        </row>
        <row r="486">
          <cell r="G486" t="str">
            <v>110113</v>
          </cell>
        </row>
        <row r="487">
          <cell r="G487" t="str">
            <v>110114</v>
          </cell>
        </row>
        <row r="488">
          <cell r="G488" t="str">
            <v>110115</v>
          </cell>
        </row>
        <row r="489">
          <cell r="G489" t="str">
            <v>110116</v>
          </cell>
        </row>
        <row r="490">
          <cell r="G490" t="str">
            <v>110198</v>
          </cell>
        </row>
        <row r="491">
          <cell r="G491" t="str">
            <v>110199</v>
          </cell>
        </row>
        <row r="492">
          <cell r="G492" t="str">
            <v>110202</v>
          </cell>
        </row>
        <row r="493">
          <cell r="G493" t="str">
            <v>110203</v>
          </cell>
        </row>
        <row r="494">
          <cell r="G494" t="str">
            <v>110205</v>
          </cell>
        </row>
        <row r="495">
          <cell r="G495" t="str">
            <v>110206</v>
          </cell>
        </row>
        <row r="496">
          <cell r="G496" t="str">
            <v>110207</v>
          </cell>
        </row>
        <row r="497">
          <cell r="G497" t="str">
            <v>110299</v>
          </cell>
        </row>
        <row r="498">
          <cell r="G498" t="str">
            <v>110301</v>
          </cell>
        </row>
        <row r="499">
          <cell r="G499" t="str">
            <v>110302</v>
          </cell>
        </row>
        <row r="500">
          <cell r="G500" t="str">
            <v>110501</v>
          </cell>
        </row>
        <row r="501">
          <cell r="G501" t="str">
            <v>110502</v>
          </cell>
        </row>
        <row r="502">
          <cell r="G502" t="str">
            <v>110503</v>
          </cell>
        </row>
        <row r="503">
          <cell r="G503" t="str">
            <v>110504</v>
          </cell>
        </row>
        <row r="504">
          <cell r="G504" t="str">
            <v>110599</v>
          </cell>
        </row>
        <row r="505">
          <cell r="G505" t="str">
            <v>120101</v>
          </cell>
        </row>
        <row r="506">
          <cell r="G506" t="str">
            <v>120102</v>
          </cell>
        </row>
        <row r="507">
          <cell r="G507" t="str">
            <v>120103</v>
          </cell>
        </row>
        <row r="508">
          <cell r="G508" t="str">
            <v>120104</v>
          </cell>
        </row>
        <row r="509">
          <cell r="G509" t="str">
            <v>120105</v>
          </cell>
        </row>
        <row r="510">
          <cell r="G510" t="str">
            <v>120106</v>
          </cell>
        </row>
        <row r="511">
          <cell r="G511" t="str">
            <v>120107</v>
          </cell>
        </row>
        <row r="512">
          <cell r="G512" t="str">
            <v>120108</v>
          </cell>
        </row>
        <row r="513">
          <cell r="G513" t="str">
            <v>120109</v>
          </cell>
        </row>
        <row r="514">
          <cell r="G514" t="str">
            <v>120110</v>
          </cell>
        </row>
        <row r="515">
          <cell r="G515" t="str">
            <v>120112</v>
          </cell>
        </row>
        <row r="516">
          <cell r="G516" t="str">
            <v>120113</v>
          </cell>
        </row>
        <row r="517">
          <cell r="G517" t="str">
            <v>120114</v>
          </cell>
        </row>
        <row r="518">
          <cell r="G518" t="str">
            <v>120115</v>
          </cell>
        </row>
        <row r="519">
          <cell r="G519" t="str">
            <v>120116</v>
          </cell>
        </row>
        <row r="520">
          <cell r="G520" t="str">
            <v>120117</v>
          </cell>
        </row>
        <row r="521">
          <cell r="G521" t="str">
            <v>120118</v>
          </cell>
        </row>
        <row r="522">
          <cell r="G522" t="str">
            <v>120119</v>
          </cell>
        </row>
        <row r="523">
          <cell r="G523" t="str">
            <v>120120</v>
          </cell>
        </row>
        <row r="524">
          <cell r="G524" t="str">
            <v>120121</v>
          </cell>
        </row>
        <row r="525">
          <cell r="G525" t="str">
            <v>120199</v>
          </cell>
        </row>
        <row r="526">
          <cell r="G526" t="str">
            <v>120301</v>
          </cell>
        </row>
        <row r="527">
          <cell r="G527" t="str">
            <v>120302</v>
          </cell>
        </row>
        <row r="528">
          <cell r="G528" t="str">
            <v>130101</v>
          </cell>
        </row>
        <row r="529">
          <cell r="G529" t="str">
            <v>130104</v>
          </cell>
        </row>
        <row r="530">
          <cell r="G530" t="str">
            <v>130105</v>
          </cell>
        </row>
        <row r="531">
          <cell r="G531" t="str">
            <v>130109</v>
          </cell>
        </row>
        <row r="532">
          <cell r="G532" t="str">
            <v>130110</v>
          </cell>
        </row>
        <row r="533">
          <cell r="G533" t="str">
            <v>130111</v>
          </cell>
        </row>
        <row r="534">
          <cell r="G534" t="str">
            <v>130112</v>
          </cell>
        </row>
        <row r="535">
          <cell r="G535" t="str">
            <v>130113</v>
          </cell>
        </row>
        <row r="536">
          <cell r="G536" t="str">
            <v>130204</v>
          </cell>
        </row>
        <row r="537">
          <cell r="G537" t="str">
            <v>130205</v>
          </cell>
        </row>
        <row r="538">
          <cell r="G538" t="str">
            <v>130206</v>
          </cell>
        </row>
        <row r="539">
          <cell r="G539" t="str">
            <v>130207</v>
          </cell>
        </row>
        <row r="540">
          <cell r="G540" t="str">
            <v>130208</v>
          </cell>
        </row>
        <row r="541">
          <cell r="G541" t="str">
            <v>130301</v>
          </cell>
        </row>
        <row r="542">
          <cell r="G542" t="str">
            <v>130306</v>
          </cell>
        </row>
        <row r="543">
          <cell r="G543" t="str">
            <v>130307</v>
          </cell>
        </row>
        <row r="544">
          <cell r="G544" t="str">
            <v>130308</v>
          </cell>
        </row>
        <row r="545">
          <cell r="G545" t="str">
            <v>130309</v>
          </cell>
        </row>
        <row r="546">
          <cell r="G546" t="str">
            <v>130310</v>
          </cell>
        </row>
        <row r="547">
          <cell r="G547" t="str">
            <v>130401</v>
          </cell>
        </row>
        <row r="548">
          <cell r="G548" t="str">
            <v>130402</v>
          </cell>
        </row>
        <row r="549">
          <cell r="G549" t="str">
            <v>130403</v>
          </cell>
        </row>
        <row r="550">
          <cell r="G550" t="str">
            <v>130501</v>
          </cell>
        </row>
        <row r="551">
          <cell r="G551" t="str">
            <v>130502</v>
          </cell>
        </row>
        <row r="552">
          <cell r="G552" t="str">
            <v>130503</v>
          </cell>
        </row>
        <row r="553">
          <cell r="G553" t="str">
            <v>130506</v>
          </cell>
        </row>
        <row r="554">
          <cell r="G554" t="str">
            <v>130507</v>
          </cell>
        </row>
        <row r="555">
          <cell r="G555" t="str">
            <v>130508</v>
          </cell>
        </row>
        <row r="556">
          <cell r="G556" t="str">
            <v>130701</v>
          </cell>
        </row>
        <row r="557">
          <cell r="G557" t="str">
            <v>130702</v>
          </cell>
        </row>
        <row r="558">
          <cell r="G558" t="str">
            <v>130703</v>
          </cell>
        </row>
        <row r="559">
          <cell r="G559" t="str">
            <v>130801</v>
          </cell>
        </row>
        <row r="560">
          <cell r="G560" t="str">
            <v>130802</v>
          </cell>
        </row>
        <row r="561">
          <cell r="G561" t="str">
            <v>130899</v>
          </cell>
        </row>
        <row r="562">
          <cell r="G562" t="str">
            <v>140601</v>
          </cell>
        </row>
        <row r="563">
          <cell r="G563" t="str">
            <v>140602</v>
          </cell>
        </row>
        <row r="564">
          <cell r="G564" t="str">
            <v>140603</v>
          </cell>
        </row>
        <row r="565">
          <cell r="G565" t="str">
            <v>140604</v>
          </cell>
        </row>
        <row r="566">
          <cell r="G566" t="str">
            <v>140605</v>
          </cell>
        </row>
        <row r="567">
          <cell r="G567" t="str">
            <v>150101</v>
          </cell>
        </row>
        <row r="568">
          <cell r="G568" t="str">
            <v>150102</v>
          </cell>
        </row>
        <row r="569">
          <cell r="G569" t="str">
            <v>150103</v>
          </cell>
        </row>
        <row r="570">
          <cell r="G570" t="str">
            <v>150104</v>
          </cell>
        </row>
        <row r="571">
          <cell r="G571" t="str">
            <v>150105</v>
          </cell>
        </row>
        <row r="572">
          <cell r="G572" t="str">
            <v>150106</v>
          </cell>
        </row>
        <row r="573">
          <cell r="G573" t="str">
            <v>150107</v>
          </cell>
        </row>
        <row r="574">
          <cell r="G574" t="str">
            <v>150109</v>
          </cell>
        </row>
        <row r="575">
          <cell r="G575" t="str">
            <v>150110</v>
          </cell>
        </row>
        <row r="576">
          <cell r="G576" t="str">
            <v>150111</v>
          </cell>
        </row>
        <row r="577">
          <cell r="G577" t="str">
            <v>150202</v>
          </cell>
        </row>
        <row r="578">
          <cell r="G578" t="str">
            <v>150203</v>
          </cell>
        </row>
        <row r="579">
          <cell r="G579" t="str">
            <v>160103</v>
          </cell>
        </row>
        <row r="580">
          <cell r="G580" t="str">
            <v>160104</v>
          </cell>
        </row>
        <row r="581">
          <cell r="G581" t="str">
            <v>160106</v>
          </cell>
        </row>
        <row r="582">
          <cell r="G582" t="str">
            <v>160107</v>
          </cell>
        </row>
        <row r="583">
          <cell r="G583" t="str">
            <v>160108</v>
          </cell>
        </row>
        <row r="584">
          <cell r="G584" t="str">
            <v>160109</v>
          </cell>
        </row>
        <row r="585">
          <cell r="G585" t="str">
            <v>160110</v>
          </cell>
        </row>
        <row r="586">
          <cell r="G586" t="str">
            <v>160111</v>
          </cell>
        </row>
        <row r="587">
          <cell r="G587" t="str">
            <v>160112</v>
          </cell>
        </row>
        <row r="588">
          <cell r="G588" t="str">
            <v>160113</v>
          </cell>
        </row>
        <row r="589">
          <cell r="G589" t="str">
            <v>160114</v>
          </cell>
        </row>
        <row r="590">
          <cell r="G590" t="str">
            <v>160115</v>
          </cell>
        </row>
        <row r="591">
          <cell r="G591" t="str">
            <v>160116</v>
          </cell>
        </row>
        <row r="592">
          <cell r="G592" t="str">
            <v>160117</v>
          </cell>
        </row>
        <row r="593">
          <cell r="G593" t="str">
            <v>160118</v>
          </cell>
        </row>
        <row r="594">
          <cell r="G594" t="str">
            <v>160119</v>
          </cell>
        </row>
        <row r="595">
          <cell r="G595" t="str">
            <v>160120</v>
          </cell>
        </row>
        <row r="596">
          <cell r="G596" t="str">
            <v>160121</v>
          </cell>
        </row>
        <row r="597">
          <cell r="G597" t="str">
            <v>160122</v>
          </cell>
        </row>
        <row r="598">
          <cell r="G598" t="str">
            <v>160199</v>
          </cell>
        </row>
        <row r="599">
          <cell r="G599" t="str">
            <v>160209</v>
          </cell>
        </row>
        <row r="600">
          <cell r="G600" t="str">
            <v>160210</v>
          </cell>
        </row>
        <row r="601">
          <cell r="G601" t="str">
            <v>160211</v>
          </cell>
        </row>
        <row r="602">
          <cell r="G602" t="str">
            <v>160212</v>
          </cell>
        </row>
        <row r="603">
          <cell r="G603" t="str">
            <v>160213</v>
          </cell>
        </row>
        <row r="604">
          <cell r="G604" t="str">
            <v>160214</v>
          </cell>
        </row>
        <row r="605">
          <cell r="G605" t="str">
            <v>160215</v>
          </cell>
        </row>
        <row r="606">
          <cell r="G606" t="str">
            <v>160216</v>
          </cell>
        </row>
        <row r="607">
          <cell r="G607" t="str">
            <v>160303</v>
          </cell>
        </row>
        <row r="608">
          <cell r="G608" t="str">
            <v>160304</v>
          </cell>
        </row>
        <row r="609">
          <cell r="G609" t="str">
            <v>160305</v>
          </cell>
        </row>
        <row r="610">
          <cell r="G610" t="str">
            <v>160306</v>
          </cell>
        </row>
        <row r="611">
          <cell r="G611" t="str">
            <v>160307</v>
          </cell>
        </row>
        <row r="612">
          <cell r="G612" t="str">
            <v>160401</v>
          </cell>
        </row>
        <row r="613">
          <cell r="G613" t="str">
            <v>160402</v>
          </cell>
        </row>
        <row r="614">
          <cell r="G614" t="str">
            <v>160403</v>
          </cell>
        </row>
        <row r="615">
          <cell r="G615" t="str">
            <v>160504</v>
          </cell>
        </row>
        <row r="616">
          <cell r="G616" t="str">
            <v>160505</v>
          </cell>
        </row>
        <row r="617">
          <cell r="G617" t="str">
            <v>160506</v>
          </cell>
        </row>
        <row r="618">
          <cell r="G618" t="str">
            <v>160507</v>
          </cell>
        </row>
        <row r="619">
          <cell r="G619" t="str">
            <v>160508</v>
          </cell>
        </row>
        <row r="620">
          <cell r="G620" t="str">
            <v>160509</v>
          </cell>
        </row>
        <row r="621">
          <cell r="G621" t="str">
            <v>160601</v>
          </cell>
        </row>
        <row r="622">
          <cell r="G622" t="str">
            <v>160602</v>
          </cell>
        </row>
        <row r="623">
          <cell r="G623" t="str">
            <v>160603</v>
          </cell>
        </row>
        <row r="624">
          <cell r="G624" t="str">
            <v>160604</v>
          </cell>
        </row>
        <row r="625">
          <cell r="G625" t="str">
            <v>160605</v>
          </cell>
        </row>
        <row r="626">
          <cell r="G626" t="str">
            <v>160606</v>
          </cell>
        </row>
        <row r="627">
          <cell r="G627" t="str">
            <v>160708</v>
          </cell>
        </row>
        <row r="628">
          <cell r="G628" t="str">
            <v>160709</v>
          </cell>
        </row>
        <row r="629">
          <cell r="G629" t="str">
            <v>160799</v>
          </cell>
        </row>
        <row r="630">
          <cell r="G630" t="str">
            <v>160801</v>
          </cell>
        </row>
        <row r="631">
          <cell r="G631" t="str">
            <v>160802</v>
          </cell>
        </row>
        <row r="632">
          <cell r="G632" t="str">
            <v>160803</v>
          </cell>
        </row>
        <row r="633">
          <cell r="G633" t="str">
            <v>160804</v>
          </cell>
        </row>
        <row r="634">
          <cell r="G634" t="str">
            <v>160805</v>
          </cell>
        </row>
        <row r="635">
          <cell r="G635" t="str">
            <v>160806</v>
          </cell>
        </row>
        <row r="636">
          <cell r="G636" t="str">
            <v>160807</v>
          </cell>
        </row>
        <row r="637">
          <cell r="G637" t="str">
            <v>160901</v>
          </cell>
        </row>
        <row r="638">
          <cell r="G638" t="str">
            <v>160902</v>
          </cell>
        </row>
        <row r="639">
          <cell r="G639" t="str">
            <v>160903</v>
          </cell>
        </row>
        <row r="640">
          <cell r="G640" t="str">
            <v>160904</v>
          </cell>
        </row>
        <row r="641">
          <cell r="G641" t="str">
            <v>161001</v>
          </cell>
        </row>
        <row r="642">
          <cell r="G642" t="str">
            <v>161002</v>
          </cell>
        </row>
        <row r="643">
          <cell r="G643" t="str">
            <v>161003</v>
          </cell>
        </row>
        <row r="644">
          <cell r="G644" t="str">
            <v>161004</v>
          </cell>
        </row>
        <row r="645">
          <cell r="G645" t="str">
            <v>161101</v>
          </cell>
        </row>
        <row r="646">
          <cell r="G646" t="str">
            <v>161102</v>
          </cell>
        </row>
        <row r="647">
          <cell r="G647" t="str">
            <v>161103</v>
          </cell>
        </row>
        <row r="648">
          <cell r="G648" t="str">
            <v>161104</v>
          </cell>
        </row>
        <row r="649">
          <cell r="G649" t="str">
            <v>161105</v>
          </cell>
        </row>
        <row r="650">
          <cell r="G650" t="str">
            <v>161106</v>
          </cell>
        </row>
        <row r="651">
          <cell r="G651" t="str">
            <v>170101</v>
          </cell>
        </row>
        <row r="652">
          <cell r="G652" t="str">
            <v>170102</v>
          </cell>
        </row>
        <row r="653">
          <cell r="G653" t="str">
            <v>170103</v>
          </cell>
        </row>
        <row r="654">
          <cell r="G654" t="str">
            <v>170106</v>
          </cell>
        </row>
        <row r="655">
          <cell r="G655" t="str">
            <v>170107</v>
          </cell>
        </row>
        <row r="656">
          <cell r="G656" t="str">
            <v>170201</v>
          </cell>
        </row>
        <row r="657">
          <cell r="G657" t="str">
            <v>170202</v>
          </cell>
        </row>
        <row r="658">
          <cell r="G658" t="str">
            <v>170203</v>
          </cell>
        </row>
        <row r="659">
          <cell r="G659" t="str">
            <v>170204</v>
          </cell>
        </row>
        <row r="660">
          <cell r="G660" t="str">
            <v>170301</v>
          </cell>
        </row>
        <row r="661">
          <cell r="G661" t="str">
            <v>170302</v>
          </cell>
        </row>
        <row r="662">
          <cell r="G662" t="str">
            <v>170303</v>
          </cell>
        </row>
        <row r="663">
          <cell r="G663" t="str">
            <v>170401</v>
          </cell>
        </row>
        <row r="664">
          <cell r="G664" t="str">
            <v>170402</v>
          </cell>
        </row>
        <row r="665">
          <cell r="G665" t="str">
            <v>170403</v>
          </cell>
        </row>
        <row r="666">
          <cell r="G666" t="str">
            <v>170404</v>
          </cell>
        </row>
        <row r="667">
          <cell r="G667" t="str">
            <v>170405</v>
          </cell>
        </row>
        <row r="668">
          <cell r="G668" t="str">
            <v>170406</v>
          </cell>
        </row>
        <row r="669">
          <cell r="G669" t="str">
            <v>170407</v>
          </cell>
        </row>
        <row r="670">
          <cell r="G670" t="str">
            <v>170409</v>
          </cell>
        </row>
        <row r="671">
          <cell r="G671" t="str">
            <v>170410</v>
          </cell>
        </row>
        <row r="672">
          <cell r="G672" t="str">
            <v>170411</v>
          </cell>
        </row>
        <row r="673">
          <cell r="G673" t="str">
            <v>170503</v>
          </cell>
        </row>
        <row r="674">
          <cell r="G674" t="str">
            <v>170504</v>
          </cell>
        </row>
        <row r="675">
          <cell r="G675" t="str">
            <v>170505</v>
          </cell>
        </row>
        <row r="676">
          <cell r="G676" t="str">
            <v>170506</v>
          </cell>
        </row>
        <row r="677">
          <cell r="G677" t="str">
            <v>170507</v>
          </cell>
        </row>
        <row r="678">
          <cell r="G678" t="str">
            <v>170508</v>
          </cell>
        </row>
        <row r="679">
          <cell r="G679" t="str">
            <v>170601</v>
          </cell>
        </row>
        <row r="680">
          <cell r="G680" t="str">
            <v>170603</v>
          </cell>
        </row>
        <row r="681">
          <cell r="G681" t="str">
            <v>170604</v>
          </cell>
        </row>
        <row r="682">
          <cell r="G682" t="str">
            <v>170605</v>
          </cell>
        </row>
        <row r="683">
          <cell r="G683" t="str">
            <v>170801</v>
          </cell>
        </row>
        <row r="684">
          <cell r="G684" t="str">
            <v>170802</v>
          </cell>
        </row>
        <row r="685">
          <cell r="G685" t="str">
            <v>170901</v>
          </cell>
        </row>
        <row r="686">
          <cell r="G686" t="str">
            <v>170902</v>
          </cell>
        </row>
        <row r="687">
          <cell r="G687" t="str">
            <v>170903</v>
          </cell>
        </row>
        <row r="688">
          <cell r="G688" t="str">
            <v>170904</v>
          </cell>
        </row>
        <row r="689">
          <cell r="G689" t="str">
            <v>180101</v>
          </cell>
        </row>
        <row r="690">
          <cell r="G690" t="str">
            <v>180102</v>
          </cell>
        </row>
        <row r="691">
          <cell r="G691" t="str">
            <v>180103</v>
          </cell>
        </row>
        <row r="692">
          <cell r="G692" t="str">
            <v>180104</v>
          </cell>
        </row>
        <row r="693">
          <cell r="G693" t="str">
            <v>180106</v>
          </cell>
        </row>
        <row r="694">
          <cell r="G694" t="str">
            <v>180107</v>
          </cell>
        </row>
        <row r="695">
          <cell r="G695" t="str">
            <v>180108</v>
          </cell>
        </row>
        <row r="696">
          <cell r="G696" t="str">
            <v>180109</v>
          </cell>
        </row>
        <row r="697">
          <cell r="G697" t="str">
            <v>180110</v>
          </cell>
        </row>
        <row r="698">
          <cell r="G698" t="str">
            <v>180201</v>
          </cell>
        </row>
        <row r="699">
          <cell r="G699" t="str">
            <v>180202</v>
          </cell>
        </row>
        <row r="700">
          <cell r="G700" t="str">
            <v>180203</v>
          </cell>
        </row>
        <row r="701">
          <cell r="G701" t="str">
            <v>180205</v>
          </cell>
        </row>
        <row r="702">
          <cell r="G702" t="str">
            <v>180206</v>
          </cell>
        </row>
        <row r="703">
          <cell r="G703" t="str">
            <v>180207</v>
          </cell>
        </row>
        <row r="704">
          <cell r="G704" t="str">
            <v>180208</v>
          </cell>
        </row>
        <row r="705">
          <cell r="G705" t="str">
            <v>190102</v>
          </cell>
        </row>
        <row r="706">
          <cell r="G706" t="str">
            <v>190105</v>
          </cell>
        </row>
        <row r="707">
          <cell r="G707" t="str">
            <v>190106</v>
          </cell>
        </row>
        <row r="708">
          <cell r="G708" t="str">
            <v>190107</v>
          </cell>
        </row>
        <row r="709">
          <cell r="G709" t="str">
            <v>190110</v>
          </cell>
        </row>
        <row r="710">
          <cell r="G710" t="str">
            <v>190111</v>
          </cell>
        </row>
        <row r="711">
          <cell r="G711" t="str">
            <v>190112</v>
          </cell>
        </row>
        <row r="712">
          <cell r="G712" t="str">
            <v>190113</v>
          </cell>
        </row>
        <row r="713">
          <cell r="G713" t="str">
            <v>190114</v>
          </cell>
        </row>
        <row r="714">
          <cell r="G714" t="str">
            <v>190115</v>
          </cell>
        </row>
        <row r="715">
          <cell r="G715" t="str">
            <v>190116</v>
          </cell>
        </row>
        <row r="716">
          <cell r="G716" t="str">
            <v>190117</v>
          </cell>
        </row>
        <row r="717">
          <cell r="G717" t="str">
            <v>190118</v>
          </cell>
        </row>
        <row r="718">
          <cell r="G718" t="str">
            <v>190119</v>
          </cell>
        </row>
        <row r="719">
          <cell r="G719" t="str">
            <v>190199</v>
          </cell>
        </row>
        <row r="720">
          <cell r="G720" t="str">
            <v>190203</v>
          </cell>
        </row>
        <row r="721">
          <cell r="G721" t="str">
            <v>190204</v>
          </cell>
        </row>
        <row r="722">
          <cell r="G722" t="str">
            <v>190205</v>
          </cell>
        </row>
        <row r="723">
          <cell r="G723" t="str">
            <v>190206</v>
          </cell>
        </row>
        <row r="724">
          <cell r="G724" t="str">
            <v>190207</v>
          </cell>
        </row>
        <row r="725">
          <cell r="G725" t="str">
            <v>190208</v>
          </cell>
        </row>
        <row r="726">
          <cell r="G726" t="str">
            <v>190209</v>
          </cell>
        </row>
        <row r="727">
          <cell r="G727" t="str">
            <v>190210</v>
          </cell>
        </row>
        <row r="728">
          <cell r="G728" t="str">
            <v>190211</v>
          </cell>
        </row>
        <row r="729">
          <cell r="G729" t="str">
            <v>190299</v>
          </cell>
        </row>
        <row r="730">
          <cell r="G730" t="str">
            <v>190304</v>
          </cell>
        </row>
        <row r="731">
          <cell r="G731" t="str">
            <v>190305</v>
          </cell>
        </row>
        <row r="732">
          <cell r="G732" t="str">
            <v>190306</v>
          </cell>
        </row>
        <row r="733">
          <cell r="G733" t="str">
            <v>190307</v>
          </cell>
        </row>
        <row r="734">
          <cell r="G734" t="str">
            <v>190308</v>
          </cell>
        </row>
        <row r="735">
          <cell r="G735" t="str">
            <v>190401</v>
          </cell>
        </row>
        <row r="736">
          <cell r="G736" t="str">
            <v>190402</v>
          </cell>
        </row>
        <row r="737">
          <cell r="G737" t="str">
            <v>190403</v>
          </cell>
        </row>
        <row r="738">
          <cell r="G738" t="str">
            <v>190404</v>
          </cell>
        </row>
        <row r="739">
          <cell r="G739" t="str">
            <v>190501</v>
          </cell>
        </row>
        <row r="740">
          <cell r="G740" t="str">
            <v>190502</v>
          </cell>
        </row>
        <row r="741">
          <cell r="G741" t="str">
            <v>190503</v>
          </cell>
        </row>
        <row r="742">
          <cell r="G742" t="str">
            <v>190599</v>
          </cell>
        </row>
        <row r="743">
          <cell r="G743" t="str">
            <v>190603</v>
          </cell>
        </row>
        <row r="744">
          <cell r="G744" t="str">
            <v>190604</v>
          </cell>
        </row>
        <row r="745">
          <cell r="G745" t="str">
            <v>190605</v>
          </cell>
        </row>
        <row r="746">
          <cell r="G746" t="str">
            <v>190606</v>
          </cell>
        </row>
        <row r="747">
          <cell r="G747" t="str">
            <v>190699</v>
          </cell>
        </row>
        <row r="748">
          <cell r="G748" t="str">
            <v>190702</v>
          </cell>
        </row>
        <row r="749">
          <cell r="G749" t="str">
            <v>190703</v>
          </cell>
        </row>
        <row r="750">
          <cell r="G750" t="str">
            <v>190801</v>
          </cell>
        </row>
        <row r="751">
          <cell r="G751" t="str">
            <v>190802</v>
          </cell>
        </row>
        <row r="752">
          <cell r="G752" t="str">
            <v>190805</v>
          </cell>
        </row>
        <row r="753">
          <cell r="G753" t="str">
            <v>190806</v>
          </cell>
        </row>
        <row r="754">
          <cell r="G754" t="str">
            <v>190807</v>
          </cell>
        </row>
        <row r="755">
          <cell r="G755" t="str">
            <v>190808</v>
          </cell>
        </row>
        <row r="756">
          <cell r="G756" t="str">
            <v>190809</v>
          </cell>
        </row>
        <row r="757">
          <cell r="G757" t="str">
            <v>190810</v>
          </cell>
        </row>
        <row r="758">
          <cell r="G758" t="str">
            <v>190811</v>
          </cell>
        </row>
        <row r="759">
          <cell r="G759" t="str">
            <v>190812</v>
          </cell>
        </row>
        <row r="760">
          <cell r="G760" t="str">
            <v>190813</v>
          </cell>
        </row>
        <row r="761">
          <cell r="G761" t="str">
            <v>190814</v>
          </cell>
        </row>
        <row r="762">
          <cell r="G762" t="str">
            <v>190899</v>
          </cell>
        </row>
        <row r="763">
          <cell r="G763" t="str">
            <v>190901</v>
          </cell>
        </row>
        <row r="764">
          <cell r="G764" t="str">
            <v>190902</v>
          </cell>
        </row>
        <row r="765">
          <cell r="G765" t="str">
            <v>190903</v>
          </cell>
        </row>
        <row r="766">
          <cell r="G766" t="str">
            <v>190904</v>
          </cell>
        </row>
        <row r="767">
          <cell r="G767" t="str">
            <v>190905</v>
          </cell>
        </row>
        <row r="768">
          <cell r="G768" t="str">
            <v>190906</v>
          </cell>
        </row>
        <row r="769">
          <cell r="G769" t="str">
            <v>190999</v>
          </cell>
        </row>
        <row r="770">
          <cell r="G770" t="str">
            <v>191001</v>
          </cell>
        </row>
        <row r="771">
          <cell r="G771" t="str">
            <v>191002</v>
          </cell>
        </row>
        <row r="772">
          <cell r="G772" t="str">
            <v>191003</v>
          </cell>
        </row>
        <row r="773">
          <cell r="G773" t="str">
            <v>191004</v>
          </cell>
        </row>
        <row r="774">
          <cell r="G774" t="str">
            <v>191005</v>
          </cell>
        </row>
        <row r="775">
          <cell r="G775" t="str">
            <v>191006</v>
          </cell>
        </row>
        <row r="776">
          <cell r="G776" t="str">
            <v>191101</v>
          </cell>
        </row>
        <row r="777">
          <cell r="G777" t="str">
            <v>191102</v>
          </cell>
        </row>
        <row r="778">
          <cell r="G778" t="str">
            <v>191103</v>
          </cell>
        </row>
        <row r="779">
          <cell r="G779" t="str">
            <v>191104</v>
          </cell>
        </row>
        <row r="780">
          <cell r="G780" t="str">
            <v>191105</v>
          </cell>
        </row>
        <row r="781">
          <cell r="G781" t="str">
            <v>191106</v>
          </cell>
        </row>
        <row r="782">
          <cell r="G782" t="str">
            <v>191107</v>
          </cell>
        </row>
        <row r="783">
          <cell r="G783" t="str">
            <v>191199</v>
          </cell>
        </row>
        <row r="784">
          <cell r="G784" t="str">
            <v>191201</v>
          </cell>
        </row>
        <row r="785">
          <cell r="G785" t="str">
            <v>191202</v>
          </cell>
        </row>
        <row r="786">
          <cell r="G786" t="str">
            <v>191203</v>
          </cell>
        </row>
        <row r="787">
          <cell r="G787" t="str">
            <v>191204</v>
          </cell>
        </row>
        <row r="788">
          <cell r="G788" t="str">
            <v>191205</v>
          </cell>
        </row>
        <row r="789">
          <cell r="G789" t="str">
            <v>191206</v>
          </cell>
        </row>
        <row r="790">
          <cell r="G790" t="str">
            <v>191207</v>
          </cell>
        </row>
        <row r="791">
          <cell r="G791" t="str">
            <v>191208</v>
          </cell>
        </row>
        <row r="792">
          <cell r="G792" t="str">
            <v>191209</v>
          </cell>
        </row>
        <row r="793">
          <cell r="G793" t="str">
            <v>191210</v>
          </cell>
        </row>
        <row r="794">
          <cell r="G794" t="str">
            <v>191211</v>
          </cell>
        </row>
        <row r="795">
          <cell r="G795" t="str">
            <v>191212</v>
          </cell>
        </row>
        <row r="796">
          <cell r="G796" t="str">
            <v>191301</v>
          </cell>
        </row>
        <row r="797">
          <cell r="G797" t="str">
            <v>191302</v>
          </cell>
        </row>
        <row r="798">
          <cell r="G798" t="str">
            <v>191303</v>
          </cell>
        </row>
        <row r="799">
          <cell r="G799" t="str">
            <v>191304</v>
          </cell>
        </row>
        <row r="800">
          <cell r="G800" t="str">
            <v>191305</v>
          </cell>
        </row>
        <row r="801">
          <cell r="G801" t="str">
            <v>191306</v>
          </cell>
        </row>
        <row r="802">
          <cell r="G802" t="str">
            <v>191307</v>
          </cell>
        </row>
        <row r="803">
          <cell r="G803" t="str">
            <v>191308</v>
          </cell>
        </row>
        <row r="804">
          <cell r="G804" t="str">
            <v>200101</v>
          </cell>
        </row>
        <row r="805">
          <cell r="G805" t="str">
            <v>200102</v>
          </cell>
        </row>
        <row r="806">
          <cell r="G806" t="str">
            <v>200108</v>
          </cell>
        </row>
        <row r="807">
          <cell r="G807" t="str">
            <v>200110</v>
          </cell>
        </row>
        <row r="808">
          <cell r="G808" t="str">
            <v>200111</v>
          </cell>
        </row>
        <row r="809">
          <cell r="G809" t="str">
            <v>200113</v>
          </cell>
        </row>
        <row r="810">
          <cell r="G810" t="str">
            <v>200114</v>
          </cell>
        </row>
        <row r="811">
          <cell r="G811" t="str">
            <v>200115</v>
          </cell>
        </row>
        <row r="812">
          <cell r="G812" t="str">
            <v>200117</v>
          </cell>
        </row>
        <row r="813">
          <cell r="G813" t="str">
            <v>200119</v>
          </cell>
        </row>
        <row r="814">
          <cell r="G814" t="str">
            <v>200121</v>
          </cell>
        </row>
        <row r="815">
          <cell r="G815" t="str">
            <v>200123</v>
          </cell>
        </row>
        <row r="816">
          <cell r="G816" t="str">
            <v>200125</v>
          </cell>
        </row>
        <row r="817">
          <cell r="G817" t="str">
            <v>200126</v>
          </cell>
        </row>
        <row r="818">
          <cell r="G818" t="str">
            <v>200127</v>
          </cell>
        </row>
        <row r="819">
          <cell r="G819" t="str">
            <v>200128</v>
          </cell>
        </row>
        <row r="820">
          <cell r="G820" t="str">
            <v>200129</v>
          </cell>
        </row>
        <row r="821">
          <cell r="G821" t="str">
            <v>200130</v>
          </cell>
        </row>
        <row r="822">
          <cell r="G822" t="str">
            <v>200131</v>
          </cell>
        </row>
        <row r="823">
          <cell r="G823" t="str">
            <v>200132</v>
          </cell>
        </row>
        <row r="824">
          <cell r="G824" t="str">
            <v>200133</v>
          </cell>
        </row>
        <row r="825">
          <cell r="G825" t="str">
            <v>200134</v>
          </cell>
        </row>
        <row r="826">
          <cell r="G826" t="str">
            <v>200135</v>
          </cell>
        </row>
        <row r="827">
          <cell r="G827" t="str">
            <v>200136</v>
          </cell>
        </row>
        <row r="828">
          <cell r="G828" t="str">
            <v>200137</v>
          </cell>
        </row>
        <row r="829">
          <cell r="G829" t="str">
            <v>200138</v>
          </cell>
        </row>
        <row r="830">
          <cell r="G830" t="str">
            <v>200139</v>
          </cell>
        </row>
        <row r="831">
          <cell r="G831" t="str">
            <v>200140</v>
          </cell>
        </row>
        <row r="832">
          <cell r="G832" t="str">
            <v>200141</v>
          </cell>
        </row>
        <row r="833">
          <cell r="G833" t="str">
            <v>200199</v>
          </cell>
        </row>
        <row r="834">
          <cell r="G834" t="str">
            <v>200201</v>
          </cell>
        </row>
        <row r="835">
          <cell r="G835" t="str">
            <v>200202</v>
          </cell>
        </row>
        <row r="836">
          <cell r="G836" t="str">
            <v>200203</v>
          </cell>
        </row>
        <row r="837">
          <cell r="G837" t="str">
            <v>200301</v>
          </cell>
        </row>
        <row r="838">
          <cell r="G838" t="str">
            <v>200302</v>
          </cell>
        </row>
        <row r="839">
          <cell r="G839" t="str">
            <v>200303</v>
          </cell>
        </row>
        <row r="840">
          <cell r="G840" t="str">
            <v>200304</v>
          </cell>
        </row>
        <row r="841">
          <cell r="G841" t="str">
            <v>200306</v>
          </cell>
        </row>
        <row r="842">
          <cell r="G842" t="str">
            <v>200307</v>
          </cell>
        </row>
        <row r="843">
          <cell r="G843" t="str">
            <v>200399</v>
          </cell>
        </row>
        <row r="844">
          <cell r="G844" t="str">
            <v>010101 wastes from mineral metalliferous excavation</v>
          </cell>
        </row>
        <row r="845">
          <cell r="G845" t="str">
            <v>010102 wastes from mineral non-metalliferous excavation</v>
          </cell>
        </row>
        <row r="846">
          <cell r="G846" t="str">
            <v>010304 acid-generating tailings from processing of sulphide ore</v>
          </cell>
        </row>
        <row r="847">
          <cell r="G847" t="str">
            <v>010305 other tailings containing hazardous substances</v>
          </cell>
        </row>
        <row r="848">
          <cell r="G848" t="str">
            <v>010306 tailings other than those mentioned in 01 03 04 and 01 03 05</v>
          </cell>
        </row>
        <row r="849">
          <cell r="G849" t="str">
            <v>010307 other wastes containing hazardous substances from physical and chemical processing of metalliferous minerals</v>
          </cell>
        </row>
        <row r="850">
          <cell r="G850" t="str">
            <v>010308 dusty and powdery wastes other than those mentioned in 01 03 07</v>
          </cell>
        </row>
        <row r="851">
          <cell r="G851" t="str">
            <v>010309 red mud from alumina production other than the wastes mentioned in 01 03 10</v>
          </cell>
        </row>
        <row r="852">
          <cell r="G852" t="str">
            <v>010310 red mud from alumina production containing hazardous substances other than the wastes mentioned in 01 03 07</v>
          </cell>
        </row>
        <row r="853">
          <cell r="G853" t="str">
            <v>010399 wastes not otherwise specified</v>
          </cell>
        </row>
        <row r="854">
          <cell r="G854" t="str">
            <v>010407 wastes containing hazardous substances from physical and chemical processing of non-metalliferous minerals</v>
          </cell>
        </row>
        <row r="855">
          <cell r="G855" t="str">
            <v>010408 waste gravel and crushed rocks other than those mentioned in 01 04 07</v>
          </cell>
        </row>
        <row r="856">
          <cell r="G856" t="str">
            <v>010409 waste sand and clays</v>
          </cell>
        </row>
        <row r="857">
          <cell r="G857" t="str">
            <v>010410 dusty and powdery wastes other than those mentioned in 01 04 07</v>
          </cell>
        </row>
        <row r="858">
          <cell r="G858" t="str">
            <v>010411 wastes from potash and rock salt processing other than those mentioned in 01 04 07</v>
          </cell>
        </row>
        <row r="859">
          <cell r="G859" t="str">
            <v>010412 tailings and other wastes from washing and cleaning of minerals other than those mentioned in 01 04 07 and 01 04 11</v>
          </cell>
        </row>
        <row r="860">
          <cell r="G860" t="str">
            <v>010413 wastes from stone cutting and sawing other than those mentioned in 01 04 07</v>
          </cell>
        </row>
        <row r="861">
          <cell r="G861" t="str">
            <v>010499 wastes not otherwise specified</v>
          </cell>
        </row>
        <row r="862">
          <cell r="G862" t="str">
            <v>010504 freshwater drilling muds and wastes</v>
          </cell>
        </row>
        <row r="863">
          <cell r="G863" t="str">
            <v>010505 oil-containing drilling muds and wastes</v>
          </cell>
        </row>
        <row r="864">
          <cell r="G864" t="str">
            <v>010506 drilling muds and other drilling wastes containing hazardous substances</v>
          </cell>
        </row>
        <row r="865">
          <cell r="G865" t="str">
            <v>010507 barite-containing drilling muds and wastes other than those mentioned in 01 05 05 and 01 05 06</v>
          </cell>
        </row>
        <row r="866">
          <cell r="G866" t="str">
            <v>010508 chloride-containing drilling muds and wastes other than those mentioned in 01 05 05 and 01 05 06</v>
          </cell>
        </row>
        <row r="867">
          <cell r="G867" t="str">
            <v>010599 wastes not otherwise specified</v>
          </cell>
        </row>
        <row r="868">
          <cell r="G868" t="str">
            <v>020101 sludges from washing and cleaning</v>
          </cell>
        </row>
        <row r="869">
          <cell r="G869" t="str">
            <v>020102 animal-tissue waste</v>
          </cell>
        </row>
        <row r="870">
          <cell r="G870" t="str">
            <v>020103 plant-tissue waste</v>
          </cell>
        </row>
        <row r="871">
          <cell r="G871" t="str">
            <v>020104 waste plastics (except packaging)</v>
          </cell>
        </row>
        <row r="872">
          <cell r="G872" t="str">
            <v>020106 animal faeces, urine and manure (including spoiled straw), effluent, collected separately and treated off-site</v>
          </cell>
        </row>
        <row r="873">
          <cell r="G873" t="str">
            <v>020107 wastes from forestry</v>
          </cell>
        </row>
        <row r="874">
          <cell r="G874" t="str">
            <v>020108 agrochemical waste containing hazardous substances</v>
          </cell>
        </row>
        <row r="875">
          <cell r="G875" t="str">
            <v>020109 agrochemical waste other than those mentioned in 02 01 08</v>
          </cell>
        </row>
        <row r="876">
          <cell r="G876" t="str">
            <v>020110 waste metal</v>
          </cell>
        </row>
        <row r="877">
          <cell r="G877" t="str">
            <v>020199 wastes not otherwise specified</v>
          </cell>
        </row>
        <row r="878">
          <cell r="G878" t="str">
            <v>020201 sludges from washing and cleaning</v>
          </cell>
        </row>
        <row r="879">
          <cell r="G879" t="str">
            <v>020202 animal-tissue waste</v>
          </cell>
        </row>
        <row r="880">
          <cell r="G880" t="str">
            <v>020203 materials unsuitable for consumption or processing</v>
          </cell>
        </row>
        <row r="881">
          <cell r="G881" t="str">
            <v>020204 sludges from on-site effluent treatment</v>
          </cell>
        </row>
        <row r="882">
          <cell r="G882" t="str">
            <v>020299 wastes not otherwise specified</v>
          </cell>
        </row>
        <row r="883">
          <cell r="G883" t="str">
            <v>020301 sludges from washing, cleaning, peeling, centrifuging and separation</v>
          </cell>
        </row>
        <row r="884">
          <cell r="G884" t="str">
            <v>020302 wastes from preserving agents</v>
          </cell>
        </row>
        <row r="885">
          <cell r="G885" t="str">
            <v>020303 wastes from solvent extraction</v>
          </cell>
        </row>
        <row r="886">
          <cell r="G886" t="str">
            <v>020304 materials unsuitable for consumption or processing</v>
          </cell>
        </row>
        <row r="887">
          <cell r="G887" t="str">
            <v>020305 sludges from on-site effluent treatment</v>
          </cell>
        </row>
        <row r="888">
          <cell r="G888" t="str">
            <v>020399 wastes not otherwise specified</v>
          </cell>
        </row>
        <row r="889">
          <cell r="G889" t="str">
            <v>020401 soil from cleaning and washing beet</v>
          </cell>
        </row>
        <row r="890">
          <cell r="G890" t="str">
            <v>020402 off-specification calcium carbonate</v>
          </cell>
        </row>
        <row r="891">
          <cell r="G891" t="str">
            <v>020403 sludges from on-site effluent treatment</v>
          </cell>
        </row>
        <row r="892">
          <cell r="G892" t="str">
            <v>020499 wastes not otherwise specified</v>
          </cell>
        </row>
        <row r="893">
          <cell r="G893" t="str">
            <v>020501 materials unsuitable for consumption or processing</v>
          </cell>
        </row>
        <row r="894">
          <cell r="G894" t="str">
            <v>020502 sludges from on-site effluent treatment</v>
          </cell>
        </row>
        <row r="895">
          <cell r="G895" t="str">
            <v>020599 wastes not otherwise specified</v>
          </cell>
        </row>
        <row r="896">
          <cell r="G896" t="str">
            <v>020601 materials unsuitable for consumption or processing</v>
          </cell>
        </row>
        <row r="897">
          <cell r="G897" t="str">
            <v>020602 wastes from preserving agents</v>
          </cell>
        </row>
        <row r="898">
          <cell r="G898" t="str">
            <v>020603 sludges from on-site effluent treatment</v>
          </cell>
        </row>
        <row r="899">
          <cell r="G899" t="str">
            <v>020699 wastes not otherwise specified</v>
          </cell>
        </row>
        <row r="900">
          <cell r="G900" t="str">
            <v>020701 wastes from washing, cleaning and mechanical reduction of raw materials</v>
          </cell>
        </row>
        <row r="901">
          <cell r="G901" t="str">
            <v>020702 wastes from spirits distillation</v>
          </cell>
        </row>
        <row r="902">
          <cell r="G902" t="str">
            <v>020703 wastes from chemical treatment</v>
          </cell>
        </row>
        <row r="903">
          <cell r="G903" t="str">
            <v>020704 materials unsuitable for consumption or processing</v>
          </cell>
        </row>
        <row r="904">
          <cell r="G904" t="str">
            <v>020705 sludges from on-site effluent treatment</v>
          </cell>
        </row>
        <row r="905">
          <cell r="G905" t="str">
            <v>020799 wastes not otherwise specified</v>
          </cell>
        </row>
        <row r="906">
          <cell r="G906" t="str">
            <v>030101 waste bark and cork</v>
          </cell>
        </row>
        <row r="907">
          <cell r="G907" t="str">
            <v>030104 sawdust, shavings, cuttings, wood, particle board and veneer containing hazardous substances</v>
          </cell>
        </row>
        <row r="908">
          <cell r="G908" t="str">
            <v>030105 sawdust, shavings, cuttings, wood, particle board and veneer other than those mentioned in 03 01 04</v>
          </cell>
        </row>
        <row r="909">
          <cell r="G909" t="str">
            <v>030199 wastes not otherwise specified</v>
          </cell>
        </row>
        <row r="910">
          <cell r="G910" t="str">
            <v>030201 non-halogenated organic wood preservatives</v>
          </cell>
        </row>
        <row r="911">
          <cell r="G911" t="str">
            <v>030202 organochlorinated wood preservatives</v>
          </cell>
        </row>
        <row r="912">
          <cell r="G912" t="str">
            <v>030203 organometallic wood preservatives</v>
          </cell>
        </row>
        <row r="913">
          <cell r="G913" t="str">
            <v>030204 inorganic wood preservatives</v>
          </cell>
        </row>
        <row r="914">
          <cell r="G914" t="str">
            <v>030205 other wood preservatives containing hazardous substances</v>
          </cell>
        </row>
        <row r="915">
          <cell r="G915" t="str">
            <v>030299 wood preservatives not otherwise specified</v>
          </cell>
        </row>
        <row r="916">
          <cell r="G916" t="str">
            <v>030301 waste bark and wood</v>
          </cell>
        </row>
        <row r="917">
          <cell r="G917" t="str">
            <v>030302 green liquor sludge (from recovery of cooking liquor)</v>
          </cell>
        </row>
        <row r="918">
          <cell r="G918" t="str">
            <v>030305 de-inking sludges from paper recycling</v>
          </cell>
        </row>
        <row r="919">
          <cell r="G919" t="str">
            <v>030307 mechanically separated rejects from pulping of waste paper and cardboard</v>
          </cell>
        </row>
        <row r="920">
          <cell r="G920" t="str">
            <v>030308 wastes from sorting of paper and cardboard destined for recycling</v>
          </cell>
        </row>
        <row r="921">
          <cell r="G921" t="str">
            <v>030309 lime mud waste</v>
          </cell>
        </row>
        <row r="922">
          <cell r="G922" t="str">
            <v>030310 fibre rejects, fibre-, filler- and coating-sludges from mechanical separation</v>
          </cell>
        </row>
        <row r="923">
          <cell r="G923" t="str">
            <v>030311 sludges from on-site effluent treatment other than those mentioned in 03 03 10</v>
          </cell>
        </row>
        <row r="924">
          <cell r="G924" t="str">
            <v>030399 wastes not otherwise specified</v>
          </cell>
        </row>
        <row r="925">
          <cell r="G925" t="str">
            <v>040101 fleshings and lime split wastes</v>
          </cell>
        </row>
        <row r="926">
          <cell r="G926" t="str">
            <v>040102 liming waste</v>
          </cell>
        </row>
        <row r="927">
          <cell r="G927" t="str">
            <v>040103 degreasing wastes containing solvents without a liquid phase</v>
          </cell>
        </row>
        <row r="928">
          <cell r="G928" t="str">
            <v>040104 tanning liquor containing chromium</v>
          </cell>
        </row>
        <row r="929">
          <cell r="G929" t="str">
            <v>040105 tanning liquor free of chromium</v>
          </cell>
        </row>
        <row r="930">
          <cell r="G930" t="str">
            <v>040106 sludges, in particular from on-site effluent treatment containing chromium</v>
          </cell>
        </row>
        <row r="931">
          <cell r="G931" t="str">
            <v>040107 sludges, in particular from on-site effluent treatment free of chromium</v>
          </cell>
        </row>
        <row r="932">
          <cell r="G932" t="str">
            <v>040108 waste tanned leather (blue sheetings, shavings, cuttings, buffing dust) containing chromium</v>
          </cell>
        </row>
        <row r="933">
          <cell r="G933" t="str">
            <v>040109 wastes from dressing and finishing</v>
          </cell>
        </row>
        <row r="934">
          <cell r="G934" t="str">
            <v>040199 wastes not otherwise specified.</v>
          </cell>
        </row>
        <row r="935">
          <cell r="G935" t="str">
            <v>040209 wastes from composite materials (impregnated textile, elastomer, plastomer)</v>
          </cell>
        </row>
        <row r="936">
          <cell r="G936" t="str">
            <v>040210 organic matter from natural products (for example grease, wax)</v>
          </cell>
        </row>
        <row r="937">
          <cell r="G937" t="str">
            <v>040214 wastes from finishing containing organic solvents</v>
          </cell>
        </row>
        <row r="938">
          <cell r="G938" t="str">
            <v>040215 wastes from finishing other than those mentioned in 04 02 14</v>
          </cell>
        </row>
        <row r="939">
          <cell r="G939" t="str">
            <v>040216 dyestuffs and pigments containing hazardous substances</v>
          </cell>
        </row>
        <row r="940">
          <cell r="G940" t="str">
            <v>040217 dyestuffs and pigments other than those mentioned in 04 02 16</v>
          </cell>
        </row>
        <row r="941">
          <cell r="G941" t="str">
            <v>040219 sludges from on-site effluent treatment containing hazardous substances</v>
          </cell>
        </row>
        <row r="942">
          <cell r="G942" t="str">
            <v>040220 sludges from on-site effluent treatment other than those mentioned in 04 02 19</v>
          </cell>
        </row>
        <row r="943">
          <cell r="G943" t="str">
            <v>040221 wastes from unprocessed textile fibres</v>
          </cell>
        </row>
        <row r="944">
          <cell r="G944" t="str">
            <v>040222 wastes from processed textile fibres</v>
          </cell>
        </row>
        <row r="945">
          <cell r="G945" t="str">
            <v>040299 wastes not otherwise specified</v>
          </cell>
        </row>
        <row r="946">
          <cell r="G946" t="str">
            <v>050102 desalter sludges</v>
          </cell>
        </row>
        <row r="947">
          <cell r="G947" t="str">
            <v>050103 tank bottom sludges</v>
          </cell>
        </row>
        <row r="948">
          <cell r="G948" t="str">
            <v>050104 acid alkyl sludges</v>
          </cell>
        </row>
        <row r="949">
          <cell r="G949" t="str">
            <v>050105 oil spills</v>
          </cell>
        </row>
        <row r="950">
          <cell r="G950" t="str">
            <v>050106 oily sludges from maintenance operations of the plant or equipment</v>
          </cell>
        </row>
        <row r="951">
          <cell r="G951" t="str">
            <v>050107 acid tars</v>
          </cell>
        </row>
        <row r="952">
          <cell r="G952" t="str">
            <v>050108 other tars</v>
          </cell>
        </row>
        <row r="953">
          <cell r="G953" t="str">
            <v>050109 sludges from on-site effluent treatment containing hazardous substances</v>
          </cell>
        </row>
        <row r="954">
          <cell r="G954" t="str">
            <v>050110 sludges from on-site effluent treatment other than those mentioned in 05 01 09</v>
          </cell>
        </row>
        <row r="955">
          <cell r="G955" t="str">
            <v>050111 wastes from cleaning of fuels with bases</v>
          </cell>
        </row>
        <row r="956">
          <cell r="G956" t="str">
            <v>050112 oil containing acids</v>
          </cell>
        </row>
        <row r="957">
          <cell r="G957" t="str">
            <v>050113 boiler feedwater sludges</v>
          </cell>
        </row>
        <row r="958">
          <cell r="G958" t="str">
            <v>050114 wastes from cooling columns</v>
          </cell>
        </row>
        <row r="959">
          <cell r="G959" t="str">
            <v>050115 spent filter clays</v>
          </cell>
        </row>
        <row r="960">
          <cell r="G960" t="str">
            <v>050116 sulphur-containing wastes from petroleum desulphurisation</v>
          </cell>
        </row>
        <row r="961">
          <cell r="G961" t="str">
            <v>050117 bitumen</v>
          </cell>
        </row>
        <row r="962">
          <cell r="G962" t="str">
            <v>050199 wastes not otherwise specified</v>
          </cell>
        </row>
        <row r="963">
          <cell r="G963" t="str">
            <v>050601 acid tars</v>
          </cell>
        </row>
        <row r="964">
          <cell r="G964" t="str">
            <v>050603 other tars</v>
          </cell>
        </row>
        <row r="965">
          <cell r="G965" t="str">
            <v>050604 waste from cooling columns</v>
          </cell>
        </row>
        <row r="966">
          <cell r="G966" t="str">
            <v>050699 wastes not otherwise specified</v>
          </cell>
        </row>
        <row r="967">
          <cell r="G967" t="str">
            <v>050701 wastes containing mercury</v>
          </cell>
        </row>
        <row r="968">
          <cell r="G968" t="str">
            <v>050702 wastes containing sulphur</v>
          </cell>
        </row>
        <row r="969">
          <cell r="G969" t="str">
            <v>050799 wastes not otherwise specified</v>
          </cell>
        </row>
        <row r="970">
          <cell r="G970" t="str">
            <v>060101 sulphuric acid and sulphurous acid</v>
          </cell>
        </row>
        <row r="971">
          <cell r="G971" t="str">
            <v>060102 hydrochloric acid</v>
          </cell>
        </row>
        <row r="972">
          <cell r="G972" t="str">
            <v>060103 hydrofluoric acid</v>
          </cell>
        </row>
        <row r="973">
          <cell r="G973" t="str">
            <v>060104 phosphoric and phosphorous acid</v>
          </cell>
        </row>
        <row r="974">
          <cell r="G974" t="str">
            <v>060105 nitric acid and nitrous acid</v>
          </cell>
        </row>
        <row r="975">
          <cell r="G975" t="str">
            <v>060106 other acids</v>
          </cell>
        </row>
        <row r="976">
          <cell r="G976" t="str">
            <v>060199 wastes not otherwise specified</v>
          </cell>
        </row>
        <row r="977">
          <cell r="G977" t="str">
            <v>060201 calcium hydroxide</v>
          </cell>
        </row>
        <row r="978">
          <cell r="G978" t="str">
            <v>060203 ammonium hydroxide</v>
          </cell>
        </row>
        <row r="979">
          <cell r="G979" t="str">
            <v>060204 sodium and potassium hydroxide</v>
          </cell>
        </row>
        <row r="980">
          <cell r="G980" t="str">
            <v>060205 other bases</v>
          </cell>
        </row>
        <row r="981">
          <cell r="G981" t="str">
            <v>060299 wastes not otherwise specified</v>
          </cell>
        </row>
        <row r="982">
          <cell r="G982" t="str">
            <v>060311 solid salts and solutions containing cyanides</v>
          </cell>
        </row>
        <row r="983">
          <cell r="G983" t="str">
            <v>060313 solid salts and solutions containing heavy metals</v>
          </cell>
        </row>
        <row r="984">
          <cell r="G984" t="str">
            <v>060314 solid salts and solutions other than those mentioned in 06 03 11 and 06 03 13</v>
          </cell>
        </row>
        <row r="985">
          <cell r="G985" t="str">
            <v>060315 metallic oxides containing heavy metals</v>
          </cell>
        </row>
        <row r="986">
          <cell r="G986" t="str">
            <v>060316 metallic oxides other than those mentioned in 06 03 15</v>
          </cell>
        </row>
        <row r="987">
          <cell r="G987" t="str">
            <v>060399 wastes not otherwise specified</v>
          </cell>
        </row>
        <row r="988">
          <cell r="G988" t="str">
            <v>060403 wastes containing arsenic</v>
          </cell>
        </row>
        <row r="989">
          <cell r="G989" t="str">
            <v>060404 wastes containing mercury</v>
          </cell>
        </row>
        <row r="990">
          <cell r="G990" t="str">
            <v>060405 wastes containing other heavy metals</v>
          </cell>
        </row>
        <row r="991">
          <cell r="G991" t="str">
            <v>060499 wastes not otherwise specified</v>
          </cell>
        </row>
        <row r="992">
          <cell r="G992" t="str">
            <v>060502 sludges from on-site effluent treatment containing hazardous substances</v>
          </cell>
        </row>
        <row r="993">
          <cell r="G993" t="str">
            <v>060503 sludges from on-site effluent treatment other than those mentioned in 06 05 02</v>
          </cell>
        </row>
        <row r="994">
          <cell r="G994" t="str">
            <v>060602 wastes containing dangerous sulphides</v>
          </cell>
        </row>
        <row r="995">
          <cell r="G995" t="str">
            <v>060603 wastes containing sulphides other than those mentioned in 06 06 02</v>
          </cell>
        </row>
        <row r="996">
          <cell r="G996" t="str">
            <v>060699 wastes not otherwise specified</v>
          </cell>
        </row>
        <row r="997">
          <cell r="G997" t="str">
            <v>060701 wastes containing asbestos from electrolysis</v>
          </cell>
        </row>
        <row r="998">
          <cell r="G998" t="str">
            <v>060702 activated carbon from chlorine production</v>
          </cell>
        </row>
        <row r="999">
          <cell r="G999" t="str">
            <v>060703 barium sulphate sludge containing mercury</v>
          </cell>
        </row>
        <row r="1000">
          <cell r="G1000" t="str">
            <v>060704 solutions and acids, for example contact acid</v>
          </cell>
        </row>
        <row r="1001">
          <cell r="G1001" t="str">
            <v>060799 wastes not otherwise specified</v>
          </cell>
        </row>
        <row r="1002">
          <cell r="G1002" t="str">
            <v>060802 waste containing hazardous chlorosilanes</v>
          </cell>
        </row>
        <row r="1003">
          <cell r="G1003" t="str">
            <v>060899 wastes not otherwise specified</v>
          </cell>
        </row>
        <row r="1004">
          <cell r="G1004" t="str">
            <v>060902 phosphorous slag</v>
          </cell>
        </row>
        <row r="1005">
          <cell r="G1005" t="str">
            <v>060903 calcium-based reaction wastes containing or contaminated with hazardous substances</v>
          </cell>
        </row>
        <row r="1006">
          <cell r="G1006" t="str">
            <v>060904 calcium-based reaction wastes other than those mentioned in 06 09 03</v>
          </cell>
        </row>
        <row r="1007">
          <cell r="G1007" t="str">
            <v>060999 wastes not otherwise specified</v>
          </cell>
        </row>
        <row r="1008">
          <cell r="G1008" t="str">
            <v>061002 wastes containing hazardous substances</v>
          </cell>
        </row>
        <row r="1009">
          <cell r="G1009" t="str">
            <v>061099 wastes not otherwise specified</v>
          </cell>
        </row>
        <row r="1010">
          <cell r="G1010" t="str">
            <v>061101 calcium-based reaction wastes from titanium dioxide production</v>
          </cell>
        </row>
        <row r="1011">
          <cell r="G1011" t="str">
            <v>061199 wastes not otherwise specified</v>
          </cell>
        </row>
        <row r="1012">
          <cell r="G1012" t="str">
            <v>061301 inorganic plant protection products, wood-preserving agents and other biocides.</v>
          </cell>
        </row>
        <row r="1013">
          <cell r="G1013" t="str">
            <v>061302 spent activated carbon (except 06 07 02)</v>
          </cell>
        </row>
        <row r="1014">
          <cell r="G1014" t="str">
            <v>061303 carbon black</v>
          </cell>
        </row>
        <row r="1015">
          <cell r="G1015" t="str">
            <v>061304 wastes from asbestos processing</v>
          </cell>
        </row>
        <row r="1016">
          <cell r="G1016" t="str">
            <v>061305 soot</v>
          </cell>
        </row>
        <row r="1017">
          <cell r="G1017" t="str">
            <v>061399 wastes not otherwise specified</v>
          </cell>
        </row>
        <row r="1018">
          <cell r="G1018" t="str">
            <v>070101 aqueous washing liquids and mother liquors</v>
          </cell>
        </row>
        <row r="1019">
          <cell r="G1019" t="str">
            <v>070103 organic halogenated solvents, washing liquids and mother liquors</v>
          </cell>
        </row>
        <row r="1020">
          <cell r="G1020" t="str">
            <v>070104 other organic solvents, washing liquids and mother liquors</v>
          </cell>
        </row>
        <row r="1021">
          <cell r="G1021" t="str">
            <v>070107 halogenated still bottoms and reaction residues</v>
          </cell>
        </row>
        <row r="1022">
          <cell r="G1022" t="str">
            <v>070108 other still bottoms and reaction residues</v>
          </cell>
        </row>
        <row r="1023">
          <cell r="G1023" t="str">
            <v>070109 halogenated filter cakes and spent absorbents</v>
          </cell>
        </row>
        <row r="1024">
          <cell r="G1024" t="str">
            <v>070110 other filter cakes and spent absorbents</v>
          </cell>
        </row>
        <row r="1025">
          <cell r="G1025" t="str">
            <v>070111 sludges from on-site effluent treatment containing hazardous substances</v>
          </cell>
        </row>
        <row r="1026">
          <cell r="G1026" t="str">
            <v>070112 sludges from on-site effluent treatment other than those mentioned in 07 01 11</v>
          </cell>
        </row>
        <row r="1027">
          <cell r="G1027" t="str">
            <v>070199 wastes not otherwise specified</v>
          </cell>
        </row>
        <row r="1028">
          <cell r="G1028" t="str">
            <v>070201 aqueous washing liquids and mother liquors</v>
          </cell>
        </row>
        <row r="1029">
          <cell r="G1029" t="str">
            <v>070203 organic halogenated solvents, washing liquids and mother liquors</v>
          </cell>
        </row>
        <row r="1030">
          <cell r="G1030" t="str">
            <v>070204 other organic solvents, washing liquids and mother liquors</v>
          </cell>
        </row>
        <row r="1031">
          <cell r="G1031" t="str">
            <v>070207 halogenated still bottoms and reaction residues</v>
          </cell>
        </row>
        <row r="1032">
          <cell r="G1032" t="str">
            <v>070208 other still bottoms and reaction residues</v>
          </cell>
        </row>
        <row r="1033">
          <cell r="G1033" t="str">
            <v>070209 halogenated filter cakes and spent absorbents</v>
          </cell>
        </row>
        <row r="1034">
          <cell r="G1034" t="str">
            <v>070210 other filter cakes and spent absorbents</v>
          </cell>
        </row>
        <row r="1035">
          <cell r="G1035" t="str">
            <v>070211 sludges from on-site effluent treatment containing hazardous substances</v>
          </cell>
        </row>
        <row r="1036">
          <cell r="G1036" t="str">
            <v>070212 sludges from on-site effluent treatment other than those mentioned in 07 02 11</v>
          </cell>
        </row>
        <row r="1037">
          <cell r="G1037" t="str">
            <v>070213 waste plastic</v>
          </cell>
        </row>
        <row r="1038">
          <cell r="G1038" t="str">
            <v>070214 wastes from additives containing hazardous substances</v>
          </cell>
        </row>
        <row r="1039">
          <cell r="G1039" t="str">
            <v>070215 wastes from additives other than those mentioned in 07 02 14</v>
          </cell>
        </row>
        <row r="1040">
          <cell r="G1040" t="str">
            <v>070216 wastes containing dangerous silicones</v>
          </cell>
        </row>
        <row r="1041">
          <cell r="G1041" t="str">
            <v>070217 wastes containing silicones other than those mentioned in 07 02 16</v>
          </cell>
        </row>
        <row r="1042">
          <cell r="G1042" t="str">
            <v>070299 wastes not otherwise specified</v>
          </cell>
        </row>
        <row r="1043">
          <cell r="G1043" t="str">
            <v>070301 aqueous washing liquids and mother liquors</v>
          </cell>
        </row>
        <row r="1044">
          <cell r="G1044" t="str">
            <v>070303 organic halogenated solvents, washing liquids and mother liquors</v>
          </cell>
        </row>
        <row r="1045">
          <cell r="G1045" t="str">
            <v>070304 other organic solvents, washing liquids and mother liquors</v>
          </cell>
        </row>
        <row r="1046">
          <cell r="G1046" t="str">
            <v>070307 halogenated still bottoms and reaction residues</v>
          </cell>
        </row>
        <row r="1047">
          <cell r="G1047" t="str">
            <v>070308 other still bottoms and reaction residues</v>
          </cell>
        </row>
        <row r="1048">
          <cell r="G1048" t="str">
            <v>070309 halogenated filter cakes and spent absorbents</v>
          </cell>
        </row>
        <row r="1049">
          <cell r="G1049" t="str">
            <v>070310 other filter cakes and spent absorbents</v>
          </cell>
        </row>
        <row r="1050">
          <cell r="G1050" t="str">
            <v>070311 sludges from on-site effluent treatment containing hazardous substances</v>
          </cell>
        </row>
        <row r="1051">
          <cell r="G1051" t="str">
            <v>070312 sludges from on-site effluent treatment other than those mentioned in 07 03 11</v>
          </cell>
        </row>
        <row r="1052">
          <cell r="G1052" t="str">
            <v>070399 wastes not otherwise specified</v>
          </cell>
        </row>
        <row r="1053">
          <cell r="G1053" t="str">
            <v>070401 aqueous washing liquids and mother liquors</v>
          </cell>
        </row>
        <row r="1054">
          <cell r="G1054" t="str">
            <v>070403 organic halogenated solvents, washing liquids and mother liquors</v>
          </cell>
        </row>
        <row r="1055">
          <cell r="G1055" t="str">
            <v>070404 other organic solvents, washing liquids and mother liquors</v>
          </cell>
        </row>
        <row r="1056">
          <cell r="G1056" t="str">
            <v>070407 halogenated still bottoms and reaction residues</v>
          </cell>
        </row>
        <row r="1057">
          <cell r="G1057" t="str">
            <v>070408 other still bottoms and reaction residues</v>
          </cell>
        </row>
        <row r="1058">
          <cell r="G1058" t="str">
            <v>070409 halogenated filter cakes and spent absorbents</v>
          </cell>
        </row>
        <row r="1059">
          <cell r="G1059" t="str">
            <v>070410 other filter cakes and spent absorbents</v>
          </cell>
        </row>
        <row r="1060">
          <cell r="G1060" t="str">
            <v>070411 sludges from on-site effluent treatment containing hazardous substances</v>
          </cell>
        </row>
        <row r="1061">
          <cell r="G1061" t="str">
            <v>070412 sludges from on-site effluent treatment other than those mentioned in 07 04 11</v>
          </cell>
        </row>
        <row r="1062">
          <cell r="G1062" t="str">
            <v>070413 solid wastes containing hazardous substances</v>
          </cell>
        </row>
        <row r="1063">
          <cell r="G1063" t="str">
            <v>070499 wastes not otherwise specified</v>
          </cell>
        </row>
        <row r="1064">
          <cell r="G1064" t="str">
            <v>070501 aqueous washing liquids and mother liquors</v>
          </cell>
        </row>
        <row r="1065">
          <cell r="G1065" t="str">
            <v>070503 organic halogenated solvents, washing liquids and mother liquors</v>
          </cell>
        </row>
        <row r="1066">
          <cell r="G1066" t="str">
            <v>070504 other organic solvents, washing liquids and mother liquors</v>
          </cell>
        </row>
        <row r="1067">
          <cell r="G1067" t="str">
            <v>070507 halogenated still bottoms and reaction residues</v>
          </cell>
        </row>
        <row r="1068">
          <cell r="G1068" t="str">
            <v>070508 other still bottoms and reaction residues</v>
          </cell>
        </row>
        <row r="1069">
          <cell r="G1069" t="str">
            <v>070509 halogenated filter cakes and spent absorbents</v>
          </cell>
        </row>
        <row r="1070">
          <cell r="G1070" t="str">
            <v>070510 other filter cakes and spent absorbents</v>
          </cell>
        </row>
        <row r="1071">
          <cell r="G1071" t="str">
            <v>070511 sludges from on-site effluent treatment containing hazardous substances</v>
          </cell>
        </row>
        <row r="1072">
          <cell r="G1072" t="str">
            <v>070512 sludges from on-site effluent treatment other than those mentioned in 07 05 11</v>
          </cell>
        </row>
        <row r="1073">
          <cell r="G1073" t="str">
            <v>070513 solid wastes containing hazardous substances</v>
          </cell>
        </row>
        <row r="1074">
          <cell r="G1074" t="str">
            <v>070514 solid wastes other than those mentioned in 07 05 13</v>
          </cell>
        </row>
        <row r="1075">
          <cell r="G1075" t="str">
            <v>070599 wastes not otherwise specified</v>
          </cell>
        </row>
        <row r="1076">
          <cell r="G1076" t="str">
            <v>070601 aqueous washing liquids and mother liquors</v>
          </cell>
        </row>
        <row r="1077">
          <cell r="G1077" t="str">
            <v>070603 organic halogenated solvents, washing liquids and mother liquors</v>
          </cell>
        </row>
        <row r="1078">
          <cell r="G1078" t="str">
            <v>070604 other organic solvents, washing liquids and mother liquors</v>
          </cell>
        </row>
        <row r="1079">
          <cell r="G1079" t="str">
            <v>070607 halogenated still bottoms and reaction residues</v>
          </cell>
        </row>
        <row r="1080">
          <cell r="G1080" t="str">
            <v>070608 other still bottoms and reaction residues</v>
          </cell>
        </row>
        <row r="1081">
          <cell r="G1081" t="str">
            <v>070609 halogenated filter cakes and spent absorbents</v>
          </cell>
        </row>
        <row r="1082">
          <cell r="G1082" t="str">
            <v>070610 other filter cakes and spent absorbents</v>
          </cell>
        </row>
        <row r="1083">
          <cell r="G1083" t="str">
            <v>070611 sludges from on-site effluent treatment containing hazardous substances</v>
          </cell>
        </row>
        <row r="1084">
          <cell r="G1084" t="str">
            <v>070612 sludges from on-site effluent treatment other than those mentioned in 07 06 11</v>
          </cell>
        </row>
        <row r="1085">
          <cell r="G1085" t="str">
            <v>070699 wastes not otherwise specified</v>
          </cell>
        </row>
        <row r="1086">
          <cell r="G1086" t="str">
            <v>070701 aqueous washing liquids and mother liquors</v>
          </cell>
        </row>
        <row r="1087">
          <cell r="G1087" t="str">
            <v>070703 organic halogenated solvents, washing liquids and mother liquors</v>
          </cell>
        </row>
        <row r="1088">
          <cell r="G1088" t="str">
            <v>070704 other organic solvents, washing liquids and mother liquors</v>
          </cell>
        </row>
        <row r="1089">
          <cell r="G1089" t="str">
            <v>070707 halogenated still bottoms and reaction residues</v>
          </cell>
        </row>
        <row r="1090">
          <cell r="G1090" t="str">
            <v>070708 other still bottoms and reaction residues</v>
          </cell>
        </row>
        <row r="1091">
          <cell r="G1091" t="str">
            <v>070709 halogenated filter cakes and spent absorbents</v>
          </cell>
        </row>
        <row r="1092">
          <cell r="G1092" t="str">
            <v>070710 other filter cakes and spent absorbents</v>
          </cell>
        </row>
        <row r="1093">
          <cell r="G1093" t="str">
            <v>070711 sludges from on-site effluent treatment containing hazardous substances</v>
          </cell>
        </row>
        <row r="1094">
          <cell r="G1094" t="str">
            <v>070712 sludges from on-site effluent treatment other than those mentioned in 07 07 11</v>
          </cell>
        </row>
        <row r="1095">
          <cell r="G1095" t="str">
            <v>070799 wastes not otherwise specified</v>
          </cell>
        </row>
        <row r="1096">
          <cell r="G1096" t="str">
            <v>080111 waste paint and varnish containing organic solvents or other hazardous substances</v>
          </cell>
        </row>
        <row r="1097">
          <cell r="G1097" t="str">
            <v>080112 waste paint and varnish other than those mentioned in 08 01 11</v>
          </cell>
        </row>
        <row r="1098">
          <cell r="G1098" t="str">
            <v>080113 sludges from paint or varnish containing organic solvents or other hazardous substances</v>
          </cell>
        </row>
        <row r="1099">
          <cell r="G1099" t="str">
            <v>080114 sludges from paint or varnish other than those mentioned in 08 01 13</v>
          </cell>
        </row>
        <row r="1100">
          <cell r="G1100" t="str">
            <v>080115 aqueous sludges containing paint or varnish containing organic solvents or other hazardous substances</v>
          </cell>
        </row>
        <row r="1101">
          <cell r="G1101" t="str">
            <v>080116 aqueous sludges containing paint or varnish other than those mentioned in 08 01 15</v>
          </cell>
        </row>
        <row r="1102">
          <cell r="G1102" t="str">
            <v>080117 wastes from paint or varnish removal containing organic solvents or other hazardous substances</v>
          </cell>
        </row>
        <row r="1103">
          <cell r="G1103" t="str">
            <v>080118 wastes from paint or varnish removal other than those mentioned in 08 01 17</v>
          </cell>
        </row>
        <row r="1104">
          <cell r="G1104" t="str">
            <v>080119 aqueous suspensions containing paint or varnish containing organic solvents or other hazardous substances</v>
          </cell>
        </row>
        <row r="1105">
          <cell r="G1105" t="str">
            <v>080120 aqueous suspensions containing paint or varnish other than those mentioned in 08 01 19</v>
          </cell>
        </row>
        <row r="1106">
          <cell r="G1106" t="str">
            <v>080121 waste paint or varnish remover</v>
          </cell>
        </row>
        <row r="1107">
          <cell r="G1107" t="str">
            <v>080199 wastes not otherwise specified</v>
          </cell>
        </row>
        <row r="1108">
          <cell r="G1108" t="str">
            <v>080201 waste coating powders</v>
          </cell>
        </row>
        <row r="1109">
          <cell r="G1109" t="str">
            <v>080202 aqueous sludges containing ceramic materials</v>
          </cell>
        </row>
        <row r="1110">
          <cell r="G1110" t="str">
            <v>080203 aqueous suspensions containing ceramic materials</v>
          </cell>
        </row>
        <row r="1111">
          <cell r="G1111" t="str">
            <v>080299 wastes not otherwise specified</v>
          </cell>
        </row>
        <row r="1112">
          <cell r="G1112" t="str">
            <v>080307 aqueous sludges containing ink</v>
          </cell>
        </row>
        <row r="1113">
          <cell r="G1113" t="str">
            <v>080308 aqueous liquid waste containing ink</v>
          </cell>
        </row>
        <row r="1114">
          <cell r="G1114" t="str">
            <v>080312 waste ink containing hazardous substances</v>
          </cell>
        </row>
        <row r="1115">
          <cell r="G1115" t="str">
            <v>080313 waste ink other than those mentioned in 08 03 12</v>
          </cell>
        </row>
        <row r="1116">
          <cell r="G1116" t="str">
            <v>080314 ink sludges containing hazardous substances</v>
          </cell>
        </row>
        <row r="1117">
          <cell r="G1117" t="str">
            <v>080315 ink sludges other than those mentioned in 08 03 14</v>
          </cell>
        </row>
        <row r="1118">
          <cell r="G1118" t="str">
            <v>080316 waste etching solutions</v>
          </cell>
        </row>
        <row r="1119">
          <cell r="G1119" t="str">
            <v>080317 waste printing toner containing hazardous substances</v>
          </cell>
        </row>
        <row r="1120">
          <cell r="G1120" t="str">
            <v>080318 waste printing toner other than those mentioned in 08 03 17</v>
          </cell>
        </row>
        <row r="1121">
          <cell r="G1121" t="str">
            <v>080319 disperse oil</v>
          </cell>
        </row>
        <row r="1122">
          <cell r="G1122" t="str">
            <v>080399 wastes not otherwise specified</v>
          </cell>
        </row>
        <row r="1123">
          <cell r="G1123" t="str">
            <v>080409 waste adhesives and sealants containing organic solvents or other hazardous substances</v>
          </cell>
        </row>
        <row r="1124">
          <cell r="G1124" t="str">
            <v>080410 waste adhesives and sealants other than those mentioned in 08 04 09</v>
          </cell>
        </row>
        <row r="1125">
          <cell r="G1125" t="str">
            <v>080411 adhesive and sealant sludges containing organic solvents or other hazardous substances</v>
          </cell>
        </row>
        <row r="1126">
          <cell r="G1126" t="str">
            <v>080412 adhesive and sealant sludges other than those mentioned in 08 04 11</v>
          </cell>
        </row>
        <row r="1127">
          <cell r="G1127" t="str">
            <v>080413 aqueous sludges containing adhesives or sealants containing organic solvents or other hazardous substances</v>
          </cell>
        </row>
        <row r="1128">
          <cell r="G1128" t="str">
            <v>080414 aqueous sludges containing adhesives or sealants other than those mentioned in 08 04 13</v>
          </cell>
        </row>
        <row r="1129">
          <cell r="G1129" t="str">
            <v>080415 aqueous liquid waste containing adhesives or sealants containing organic solvents or other hazardous substances</v>
          </cell>
        </row>
        <row r="1130">
          <cell r="G1130" t="str">
            <v>080416 aqueous liquid waste containing adhesives or sealants other than those mentioned in 08 04 15</v>
          </cell>
        </row>
        <row r="1131">
          <cell r="G1131" t="str">
            <v>080417 rosin oil</v>
          </cell>
        </row>
        <row r="1132">
          <cell r="G1132" t="str">
            <v>080499 wastes not otherwise specified</v>
          </cell>
        </row>
        <row r="1133">
          <cell r="G1133" t="str">
            <v>080501 waste isocyanates</v>
          </cell>
        </row>
        <row r="1134">
          <cell r="G1134" t="str">
            <v>090101 water-based developer and activator solutions</v>
          </cell>
        </row>
        <row r="1135">
          <cell r="G1135" t="str">
            <v>090102 water-based offset plate developer solutions</v>
          </cell>
        </row>
        <row r="1136">
          <cell r="G1136" t="str">
            <v>090103 solvent-based developer solutions</v>
          </cell>
        </row>
        <row r="1137">
          <cell r="G1137" t="str">
            <v>090104 fixer solutions</v>
          </cell>
        </row>
        <row r="1138">
          <cell r="G1138" t="str">
            <v>090105 bleach solutions and bleach fixer solutions</v>
          </cell>
        </row>
        <row r="1139">
          <cell r="G1139" t="str">
            <v>090106 wastes containing silver from on-site treatment of photographic wastes</v>
          </cell>
        </row>
        <row r="1140">
          <cell r="G1140" t="str">
            <v>090107 photographic film and paper containing silver or silver compounds</v>
          </cell>
        </row>
        <row r="1141">
          <cell r="G1141" t="str">
            <v>090108 photographic film and paper free of silver or silver compounds</v>
          </cell>
        </row>
        <row r="1142">
          <cell r="G1142" t="str">
            <v>090110 single-use cameras without batteries</v>
          </cell>
        </row>
        <row r="1143">
          <cell r="G1143" t="str">
            <v>090111 single-use cameras containing batteries included in 16 06 01, 16 06 02 or 16 06 03</v>
          </cell>
        </row>
        <row r="1144">
          <cell r="G1144" t="str">
            <v>090112 single-use cameras containing batteries other than those mentioned in 09 01 11</v>
          </cell>
        </row>
        <row r="1145">
          <cell r="G1145" t="str">
            <v>090113 aqueous liquid waste from on-site reclamation of silver other than those mentioned in 09 01 06</v>
          </cell>
        </row>
        <row r="1146">
          <cell r="G1146" t="str">
            <v>090199 wastes not otherwise specified</v>
          </cell>
        </row>
        <row r="1147">
          <cell r="G1147" t="str">
            <v>100101 bottom ash, slag and boiler dust (excluding boiler dust mentioned in 10 01 04)</v>
          </cell>
        </row>
        <row r="1148">
          <cell r="G1148" t="str">
            <v>100102 coal fly ash</v>
          </cell>
        </row>
        <row r="1149">
          <cell r="G1149" t="str">
            <v>100103 fly ash from peat and untreated wood</v>
          </cell>
        </row>
        <row r="1150">
          <cell r="G1150" t="str">
            <v>100104 oil fly ash and boiler dust</v>
          </cell>
        </row>
        <row r="1151">
          <cell r="G1151" t="str">
            <v>100105 calcium-based reaction wastes from flue-gas desulphurisation in solid form</v>
          </cell>
        </row>
        <row r="1152">
          <cell r="G1152" t="str">
            <v>100107 calcium-based reaction wastes from flue-gas desulphurisation in sludge form</v>
          </cell>
        </row>
        <row r="1153">
          <cell r="G1153" t="str">
            <v>100109 sulphuric acid</v>
          </cell>
        </row>
        <row r="1154">
          <cell r="G1154" t="str">
            <v>100113 fly ash from emulsified hydrocarbons used as fuel</v>
          </cell>
        </row>
        <row r="1155">
          <cell r="G1155" t="str">
            <v>100114 bottom ash, slag and boiler dust from co-incineration containing hazardous substances</v>
          </cell>
        </row>
        <row r="1156">
          <cell r="G1156" t="str">
            <v>100115 bottom ash, slag and boiler dust from co-incineration other than those mentioned in 10 01 14</v>
          </cell>
        </row>
        <row r="1157">
          <cell r="G1157" t="str">
            <v>100116 fly ash from co-incineration containing hazardous substances</v>
          </cell>
        </row>
        <row r="1158">
          <cell r="G1158" t="str">
            <v>100117 fly ash from co-incineration other than those mentioned in 10 01 16</v>
          </cell>
        </row>
        <row r="1159">
          <cell r="G1159" t="str">
            <v>100118 wastes from gas cleaning containing hazardous substances</v>
          </cell>
        </row>
        <row r="1160">
          <cell r="G1160" t="str">
            <v>100119 wastes from gas cleaning other than those mentioned in 10 01 05, 10 01 07 and 10 01 18</v>
          </cell>
        </row>
        <row r="1161">
          <cell r="G1161" t="str">
            <v>100120 sludges from on-site effluent treatment containing hazardous substances</v>
          </cell>
        </row>
        <row r="1162">
          <cell r="G1162" t="str">
            <v>100121 sludges from on-site effluent treatment other than those mentioned in 10 01 20</v>
          </cell>
        </row>
        <row r="1163">
          <cell r="G1163" t="str">
            <v>100122 aqueous sludges from boiler cleansing containing hazardous substances</v>
          </cell>
        </row>
        <row r="1164">
          <cell r="G1164" t="str">
            <v>100123 aqueous sludges from boiler cleansing other than those mentioned in 10 01 22</v>
          </cell>
        </row>
        <row r="1165">
          <cell r="G1165" t="str">
            <v>100124 sands from fluidised beds</v>
          </cell>
        </row>
        <row r="1166">
          <cell r="G1166" t="str">
            <v>100125 wastes from fuel storage and preparation of coal-fired power plants</v>
          </cell>
        </row>
        <row r="1167">
          <cell r="G1167" t="str">
            <v>100126 wastes from cooling-water treatment</v>
          </cell>
        </row>
        <row r="1168">
          <cell r="G1168" t="str">
            <v>100199 wastes not otherwise specified</v>
          </cell>
        </row>
        <row r="1169">
          <cell r="G1169" t="str">
            <v>100201 wastes from the processing of slag</v>
          </cell>
        </row>
        <row r="1170">
          <cell r="G1170" t="str">
            <v>100202 unprocessed slag</v>
          </cell>
        </row>
        <row r="1171">
          <cell r="G1171" t="str">
            <v>100207 solid wastes from gas treatment containing hazardous substances</v>
          </cell>
        </row>
        <row r="1172">
          <cell r="G1172" t="str">
            <v>100208 solid wastes from gas treatment other than those mentioned in 10 02 07</v>
          </cell>
        </row>
        <row r="1173">
          <cell r="G1173" t="str">
            <v>100210 mill scales</v>
          </cell>
        </row>
        <row r="1174">
          <cell r="G1174" t="str">
            <v>100211 wastes from cooling-water treatment containing oil</v>
          </cell>
        </row>
        <row r="1175">
          <cell r="G1175" t="str">
            <v>100212 wastes from cooling-water treatment other than those mentioned in 10 02 11</v>
          </cell>
        </row>
        <row r="1176">
          <cell r="G1176" t="str">
            <v>100213 sludges and filter cakes from gas treatment containing hazardous substances</v>
          </cell>
        </row>
        <row r="1177">
          <cell r="G1177" t="str">
            <v>100214 sludges and filter cakes from gas treatment other than those mentioned in 10 02 13</v>
          </cell>
        </row>
        <row r="1178">
          <cell r="G1178" t="str">
            <v>100215 other sludges and filter cakes</v>
          </cell>
        </row>
        <row r="1179">
          <cell r="G1179" t="str">
            <v>100299 wastes not otherwise specified</v>
          </cell>
        </row>
        <row r="1180">
          <cell r="G1180" t="str">
            <v>100302 anode scraps</v>
          </cell>
        </row>
        <row r="1181">
          <cell r="G1181" t="str">
            <v>100304 primary production slags</v>
          </cell>
        </row>
        <row r="1182">
          <cell r="G1182" t="str">
            <v>100305 waste alumina</v>
          </cell>
        </row>
        <row r="1183">
          <cell r="G1183" t="str">
            <v>100308 salt slags from secondary production</v>
          </cell>
        </row>
        <row r="1184">
          <cell r="G1184" t="str">
            <v>100309 black drosses from secondary production</v>
          </cell>
        </row>
        <row r="1185">
          <cell r="G1185" t="str">
            <v>100315 skimmings that are flammable or emit, upon contact with water, flammable gases in hazardous quantities</v>
          </cell>
        </row>
        <row r="1186">
          <cell r="G1186" t="str">
            <v>100316 skimmings other than those mentioned in 10 03 15</v>
          </cell>
        </row>
        <row r="1187">
          <cell r="G1187" t="str">
            <v>100317 tar-containing wastes from anode manufacture</v>
          </cell>
        </row>
        <row r="1188">
          <cell r="G1188" t="str">
            <v>100318 carbon-containing wastes from anode manufacture other than those mentioned in 10 03 17</v>
          </cell>
        </row>
        <row r="1189">
          <cell r="G1189" t="str">
            <v>100319 flue-gas dust containing hazardous substances</v>
          </cell>
        </row>
        <row r="1190">
          <cell r="G1190" t="str">
            <v>100320 flue-gas dust other than those mentioned in 10 03 19</v>
          </cell>
        </row>
        <row r="1191">
          <cell r="G1191" t="str">
            <v>100321 other particulates and dust (including ball-mill dust) containing hazardous substances</v>
          </cell>
        </row>
        <row r="1192">
          <cell r="G1192" t="str">
            <v>100322 other particulates and dust (including ball-mill dust) other than those mentioned in 10 03 21</v>
          </cell>
        </row>
        <row r="1193">
          <cell r="G1193" t="str">
            <v>100323 solid wastes from gas treatment containing hazardous substances</v>
          </cell>
        </row>
        <row r="1194">
          <cell r="G1194" t="str">
            <v>100324 solid wastes from gas treatment other than those mentioned in 10 03 23</v>
          </cell>
        </row>
        <row r="1195">
          <cell r="G1195" t="str">
            <v>100325 sludges and filter cakes from gas treatment containing hazardous substances</v>
          </cell>
        </row>
        <row r="1196">
          <cell r="G1196" t="str">
            <v>100326 sludges and filter cakes from gas treatment other than those mentioned in 10 03 25</v>
          </cell>
        </row>
        <row r="1197">
          <cell r="G1197" t="str">
            <v>100327 wastes from cooling-water treatment containing oil</v>
          </cell>
        </row>
        <row r="1198">
          <cell r="G1198" t="str">
            <v>100328 wastes from cooling-water treatment other than those mentioned in 10 03 27</v>
          </cell>
        </row>
        <row r="1199">
          <cell r="G1199" t="str">
            <v>100329 wastes from treatment of salt slags and black drosses containing hazardous substances</v>
          </cell>
        </row>
        <row r="1200">
          <cell r="G1200" t="str">
            <v>100330 wastes from treatment of salt slags and black drosses other than those mentioned in 10 03 29</v>
          </cell>
        </row>
        <row r="1201">
          <cell r="G1201" t="str">
            <v>100399 wastes not otherwise specified</v>
          </cell>
        </row>
        <row r="1202">
          <cell r="G1202" t="str">
            <v>100401 slags from primary and secondary production</v>
          </cell>
        </row>
        <row r="1203">
          <cell r="G1203" t="str">
            <v>100402 dross and skimmings from primary and secondary production</v>
          </cell>
        </row>
        <row r="1204">
          <cell r="G1204" t="str">
            <v>100403 calcium arsenate</v>
          </cell>
        </row>
        <row r="1205">
          <cell r="G1205" t="str">
            <v>100404 flue-gas dust</v>
          </cell>
        </row>
        <row r="1206">
          <cell r="G1206" t="str">
            <v>100405 other particulates and dust</v>
          </cell>
        </row>
        <row r="1207">
          <cell r="G1207" t="str">
            <v>100406 solid wastes from gas treatment</v>
          </cell>
        </row>
        <row r="1208">
          <cell r="G1208" t="str">
            <v>100407 sludges and filter cakes from gas treatment</v>
          </cell>
        </row>
        <row r="1209">
          <cell r="G1209" t="str">
            <v>100409 wastes from cooling-water treatment containing oil</v>
          </cell>
        </row>
        <row r="1210">
          <cell r="G1210" t="str">
            <v>100410 wastes from cooling-water treatment other than those mentioned in 10 04 09</v>
          </cell>
        </row>
        <row r="1211">
          <cell r="G1211" t="str">
            <v>100499 wastes not otherwise specified</v>
          </cell>
        </row>
        <row r="1212">
          <cell r="G1212" t="str">
            <v>100501 slags from primary and secondary production</v>
          </cell>
        </row>
        <row r="1213">
          <cell r="G1213" t="str">
            <v>100503 flue-gas dust</v>
          </cell>
        </row>
        <row r="1214">
          <cell r="G1214" t="str">
            <v>100504 other particulates and dust</v>
          </cell>
        </row>
        <row r="1215">
          <cell r="G1215" t="str">
            <v>100505 solid waste from gas treatment</v>
          </cell>
        </row>
        <row r="1216">
          <cell r="G1216" t="str">
            <v>100506 sludges and filter cakes from gas treatment</v>
          </cell>
        </row>
        <row r="1217">
          <cell r="G1217" t="str">
            <v>100508 wastes from cooling-water treatment containing oil</v>
          </cell>
        </row>
        <row r="1218">
          <cell r="G1218" t="str">
            <v>100509 wastes from cooling-water treatment other than those mentioned in 10 05 08</v>
          </cell>
        </row>
        <row r="1219">
          <cell r="G1219" t="str">
            <v>100510 dross and skimmings that are flammable or emit, upon contact with water, flammable gases in hazardous quantities</v>
          </cell>
        </row>
        <row r="1220">
          <cell r="G1220" t="str">
            <v>100511 dross and skimmings other than those mentioned in 10 05 10</v>
          </cell>
        </row>
        <row r="1221">
          <cell r="G1221" t="str">
            <v>100599 wastes not otherwise specified</v>
          </cell>
        </row>
        <row r="1222">
          <cell r="G1222" t="str">
            <v>100601 slags from primary and secondary production</v>
          </cell>
        </row>
        <row r="1223">
          <cell r="G1223" t="str">
            <v>100602 dross and skimmings from primary and secondary production</v>
          </cell>
        </row>
        <row r="1224">
          <cell r="G1224" t="str">
            <v>100603 flue-gas dust</v>
          </cell>
        </row>
        <row r="1225">
          <cell r="G1225" t="str">
            <v>100604 other particulates and dust</v>
          </cell>
        </row>
        <row r="1226">
          <cell r="G1226" t="str">
            <v>100606 solid wastes from gas treatment</v>
          </cell>
        </row>
        <row r="1227">
          <cell r="G1227" t="str">
            <v>100607 sludges and filter cakes from gas treatment</v>
          </cell>
        </row>
        <row r="1228">
          <cell r="G1228" t="str">
            <v>100609 wastes from cooling-water treatment containing oil</v>
          </cell>
        </row>
        <row r="1229">
          <cell r="G1229" t="str">
            <v>100610 wastes from cooling-water treatment other than those mentioned in 10 06 09</v>
          </cell>
        </row>
        <row r="1230">
          <cell r="G1230" t="str">
            <v>100699 wastes not otherwise specified</v>
          </cell>
        </row>
        <row r="1231">
          <cell r="G1231" t="str">
            <v>100701 slags from primary and secondary production</v>
          </cell>
        </row>
        <row r="1232">
          <cell r="G1232" t="str">
            <v>100702 dross and skimmings from primary and secondary production</v>
          </cell>
        </row>
        <row r="1233">
          <cell r="G1233" t="str">
            <v>100703 solid wastes from gas treatment</v>
          </cell>
        </row>
        <row r="1234">
          <cell r="G1234" t="str">
            <v>100704 other particulates and dust</v>
          </cell>
        </row>
        <row r="1235">
          <cell r="G1235" t="str">
            <v>100705 sludges and filter cakes from gas treatment</v>
          </cell>
        </row>
        <row r="1236">
          <cell r="G1236" t="str">
            <v>100707 wastes from cooling-water treatment containing oil</v>
          </cell>
        </row>
        <row r="1237">
          <cell r="G1237" t="str">
            <v>100708 wastes from cooling-water treatment other than those mentioned in 10 07 07</v>
          </cell>
        </row>
        <row r="1238">
          <cell r="G1238" t="str">
            <v>100799 wastes not otherwise specified</v>
          </cell>
        </row>
        <row r="1239">
          <cell r="G1239" t="str">
            <v>100804 particulates and dust</v>
          </cell>
        </row>
        <row r="1240">
          <cell r="G1240" t="str">
            <v>100808 salt slag from primary and secondary production</v>
          </cell>
        </row>
        <row r="1241">
          <cell r="G1241" t="str">
            <v>100809 other slags</v>
          </cell>
        </row>
        <row r="1242">
          <cell r="G1242" t="str">
            <v>100810 dross and skimmings that are flammable or emit, upon contact with water, flammable gases in hazardous quantities</v>
          </cell>
        </row>
        <row r="1243">
          <cell r="G1243" t="str">
            <v>100811 dross and skimmings other than those mentioned in 10 08 10</v>
          </cell>
        </row>
        <row r="1244">
          <cell r="G1244" t="str">
            <v>100812 tar-containing wastes from anode manufacture</v>
          </cell>
        </row>
        <row r="1245">
          <cell r="G1245" t="str">
            <v>100813 carbon-containing wastes from anode manufacture other than those mentioned in 10 08 12</v>
          </cell>
        </row>
        <row r="1246">
          <cell r="G1246" t="str">
            <v>100814 anode scrap</v>
          </cell>
        </row>
        <row r="1247">
          <cell r="G1247" t="str">
            <v>100815 flue-gas dust containing hazardous substances</v>
          </cell>
        </row>
        <row r="1248">
          <cell r="G1248" t="str">
            <v>100816 flue-gas dust other than those mentioned in 10 08 15</v>
          </cell>
        </row>
        <row r="1249">
          <cell r="G1249" t="str">
            <v>100817 sludges and filter cakes from flue-gas treatment containing hazardous substances</v>
          </cell>
        </row>
        <row r="1250">
          <cell r="G1250" t="str">
            <v>100818 sludges and filter cakes from flue-gas treatment other than those mentioned in 10 08 17</v>
          </cell>
        </row>
        <row r="1251">
          <cell r="G1251" t="str">
            <v>100819 wastes from cooling-water treatment containing oil</v>
          </cell>
        </row>
        <row r="1252">
          <cell r="G1252" t="str">
            <v>100820 wastes from cooling-water treatment other than those mentioned in 10 08 19</v>
          </cell>
        </row>
        <row r="1253">
          <cell r="G1253" t="str">
            <v>100899 wastes not otherwise specified</v>
          </cell>
        </row>
        <row r="1254">
          <cell r="G1254" t="str">
            <v>100903 furnace slag</v>
          </cell>
        </row>
        <row r="1255">
          <cell r="G1255" t="str">
            <v>100905 casting cores and moulds which have not undergone pouring containing hazardous substances</v>
          </cell>
        </row>
        <row r="1256">
          <cell r="G1256" t="str">
            <v>100906 casting cores and moulds which have not undergone pouring other than those mentioned in 10 09 05</v>
          </cell>
        </row>
        <row r="1257">
          <cell r="G1257" t="str">
            <v>100907 casting cores and moulds which have undergone pouring containing hazardous substances</v>
          </cell>
        </row>
        <row r="1258">
          <cell r="G1258" t="str">
            <v>100908 casting cores and moulds which have undergone pouring other than those mentioned in 10 09 07</v>
          </cell>
        </row>
        <row r="1259">
          <cell r="G1259" t="str">
            <v>100909 flue-gas dust containing hazardous substances</v>
          </cell>
        </row>
        <row r="1260">
          <cell r="G1260" t="str">
            <v>100910 flue-gas dust other than those mentioned in 10 09 09</v>
          </cell>
        </row>
        <row r="1261">
          <cell r="G1261" t="str">
            <v>100911 other particulates containing hazardous substances</v>
          </cell>
        </row>
        <row r="1262">
          <cell r="G1262" t="str">
            <v>100912 other particulates other than those mentioned in 10 09 11</v>
          </cell>
        </row>
        <row r="1263">
          <cell r="G1263" t="str">
            <v>100913 waste binders containing hazardous substances</v>
          </cell>
        </row>
        <row r="1264">
          <cell r="G1264" t="str">
            <v>100914 waste binders other than those mentioned in 10 09 13</v>
          </cell>
        </row>
        <row r="1265">
          <cell r="G1265" t="str">
            <v>100915 waste crack-indicating agent containing hazardous substances</v>
          </cell>
        </row>
        <row r="1266">
          <cell r="G1266" t="str">
            <v>100916 waste crack-indicating agent other than those mentioned in 10 09 15</v>
          </cell>
        </row>
        <row r="1267">
          <cell r="G1267" t="str">
            <v>100999 wastes not otherwise specified</v>
          </cell>
        </row>
        <row r="1268">
          <cell r="G1268" t="str">
            <v>101003 furnace slag</v>
          </cell>
        </row>
        <row r="1269">
          <cell r="G1269" t="str">
            <v>101005 casting cores and moulds which have not undergone pouring, containing hazardous substances</v>
          </cell>
        </row>
        <row r="1270">
          <cell r="G1270" t="str">
            <v>101006 casting cores and moulds which have not undergone pouring, other than those mentioned in 10 10 05</v>
          </cell>
        </row>
        <row r="1271">
          <cell r="G1271" t="str">
            <v>101007 casting cores and moulds which have undergone pouring, containing hazardous substances</v>
          </cell>
        </row>
        <row r="1272">
          <cell r="G1272" t="str">
            <v>101008 casting cores and moulds which have undergone pouring, other than those mentioned in 10 10 07</v>
          </cell>
        </row>
        <row r="1273">
          <cell r="G1273" t="str">
            <v>101009 flue-gas dust containing hazardous substances</v>
          </cell>
        </row>
        <row r="1274">
          <cell r="G1274" t="str">
            <v>101010 flue-gas dust other than those mentioned in 10 10 09</v>
          </cell>
        </row>
        <row r="1275">
          <cell r="G1275" t="str">
            <v>101011 other particulates containing hazardous substances</v>
          </cell>
        </row>
        <row r="1276">
          <cell r="G1276" t="str">
            <v>101012 other particulates other than those mentioned in 10 10 11</v>
          </cell>
        </row>
        <row r="1277">
          <cell r="G1277" t="str">
            <v>101013 waste binders containing hazardous substances</v>
          </cell>
        </row>
        <row r="1278">
          <cell r="G1278" t="str">
            <v>101014 waste binders other than those mentioned in 10 10 13</v>
          </cell>
        </row>
        <row r="1279">
          <cell r="G1279" t="str">
            <v>101015 waste crack-indicating agent containing hazardous substances</v>
          </cell>
        </row>
        <row r="1280">
          <cell r="G1280" t="str">
            <v>101016 waste crack-indicating agent other than those mentioned in 10 10 15</v>
          </cell>
        </row>
        <row r="1281">
          <cell r="G1281" t="str">
            <v>101099 wastes not otherwise specified</v>
          </cell>
        </row>
        <row r="1282">
          <cell r="G1282" t="str">
            <v>101103 waste glass-based fibrous materials</v>
          </cell>
        </row>
        <row r="1283">
          <cell r="G1283" t="str">
            <v>101105 particulates and dust</v>
          </cell>
        </row>
        <row r="1284">
          <cell r="G1284" t="str">
            <v>101109 waste preparation mixture before thermal processing, containing hazardous substances</v>
          </cell>
        </row>
        <row r="1285">
          <cell r="G1285" t="str">
            <v>101110 waste preparation mixture before thermal processing, other than those mentioned in 10 11 09</v>
          </cell>
        </row>
        <row r="1286">
          <cell r="G1286" t="str">
            <v>101111 waste glass in small particles and glass powder containing heavy metals (for example from cathode ray tubes)</v>
          </cell>
        </row>
        <row r="1287">
          <cell r="G1287" t="str">
            <v>101112 waste glass other than those mentioned in 10 11 11</v>
          </cell>
        </row>
        <row r="1288">
          <cell r="G1288" t="str">
            <v>101113 glass-polishing and -grinding sludge containing hazardous substances</v>
          </cell>
        </row>
        <row r="1289">
          <cell r="G1289" t="str">
            <v>101114 glass-polishing and -grinding sludge other than those mentioned in 10 11 13</v>
          </cell>
        </row>
        <row r="1290">
          <cell r="G1290" t="str">
            <v>101115 solid wastes from flue-gas treatment containing hazardous substances</v>
          </cell>
        </row>
        <row r="1291">
          <cell r="G1291" t="str">
            <v>101116 solid wastes from flue-gas treatment other than those mentioned in 10 11 15</v>
          </cell>
        </row>
        <row r="1292">
          <cell r="G1292" t="str">
            <v>101117 sludges and filter cakes from flue-gas treatment containing hazardous substances</v>
          </cell>
        </row>
        <row r="1293">
          <cell r="G1293" t="str">
            <v>101118 sludges and filter cakes from flue-gas treatment other than those mentioned in 10 11 17</v>
          </cell>
        </row>
        <row r="1294">
          <cell r="G1294" t="str">
            <v>101119 solid wastes from on-site effluent treatment containing hazardous substances</v>
          </cell>
        </row>
        <row r="1295">
          <cell r="G1295" t="str">
            <v>101120 solid wastes from on-site effluent treatment other than those mentioned in 10 11 19</v>
          </cell>
        </row>
        <row r="1296">
          <cell r="G1296" t="str">
            <v>101199 wastes not otherwise specified</v>
          </cell>
        </row>
        <row r="1297">
          <cell r="G1297" t="str">
            <v>101201 waste preparation mixture before thermal processing</v>
          </cell>
        </row>
        <row r="1298">
          <cell r="G1298" t="str">
            <v>101203 particulates and dust</v>
          </cell>
        </row>
        <row r="1299">
          <cell r="G1299" t="str">
            <v>101205 sludges and filter cakes from gas treatment</v>
          </cell>
        </row>
        <row r="1300">
          <cell r="G1300" t="str">
            <v>101206 discarded moulds</v>
          </cell>
        </row>
        <row r="1301">
          <cell r="G1301" t="str">
            <v>101208 waste ceramics, bricks, tiles and construction products (after thermal processing)</v>
          </cell>
        </row>
        <row r="1302">
          <cell r="G1302" t="str">
            <v>101209 solid wastes from gas treatment containing hazardous substances</v>
          </cell>
        </row>
        <row r="1303">
          <cell r="G1303" t="str">
            <v>101210 solid wastes from gas treatment other than those mentioned in 10 12 09</v>
          </cell>
        </row>
        <row r="1304">
          <cell r="G1304" t="str">
            <v>101211 wastes from glazing containing heavy metals</v>
          </cell>
        </row>
        <row r="1305">
          <cell r="G1305" t="str">
            <v>101212 wastes from glazing other than those mentioned in 10 12 11</v>
          </cell>
        </row>
        <row r="1306">
          <cell r="G1306" t="str">
            <v>101213 sludge from on-site effluent treatment</v>
          </cell>
        </row>
        <row r="1307">
          <cell r="G1307" t="str">
            <v>101299 wastes not otherwise specified</v>
          </cell>
        </row>
        <row r="1308">
          <cell r="G1308" t="str">
            <v>101301 waste preparation mixture before thermal processing</v>
          </cell>
        </row>
        <row r="1309">
          <cell r="G1309" t="str">
            <v>101304 wastes from calcination and hydration of lime</v>
          </cell>
        </row>
        <row r="1310">
          <cell r="G1310" t="str">
            <v>101306 particulates and dust (except 10 13 12 and 10 13 13)</v>
          </cell>
        </row>
        <row r="1311">
          <cell r="G1311" t="str">
            <v>101307 sludges and filter cakes from gas treatment</v>
          </cell>
        </row>
        <row r="1312">
          <cell r="G1312" t="str">
            <v>101309 wastes from asbestos-cement manufacture containing asbestos</v>
          </cell>
        </row>
        <row r="1313">
          <cell r="G1313" t="str">
            <v>101310 wastes from asbestos-cement manufacture other than those mentioned in 10 13 09</v>
          </cell>
        </row>
        <row r="1314">
          <cell r="G1314" t="str">
            <v>101311 wastes from cement-based composite materials other than those mentioned in 10 13 09 and 10 13 10</v>
          </cell>
        </row>
        <row r="1315">
          <cell r="G1315" t="str">
            <v>101312 solid wastes from gas treatment containing hazardous substances</v>
          </cell>
        </row>
        <row r="1316">
          <cell r="G1316" t="str">
            <v>101313 solid wastes from gas treatment other than those mentioned in 10 13 12</v>
          </cell>
        </row>
        <row r="1317">
          <cell r="G1317" t="str">
            <v>101314 waste concrete and concrete sludge</v>
          </cell>
        </row>
        <row r="1318">
          <cell r="G1318" t="str">
            <v>101399 wastes not otherwise specified</v>
          </cell>
        </row>
        <row r="1319">
          <cell r="G1319" t="str">
            <v>101401 waste from gas cleaning containing mercury</v>
          </cell>
        </row>
        <row r="1320">
          <cell r="G1320" t="str">
            <v>110105 pickling acids</v>
          </cell>
        </row>
        <row r="1321">
          <cell r="G1321" t="str">
            <v>110106 acids not otherwise specified</v>
          </cell>
        </row>
        <row r="1322">
          <cell r="G1322" t="str">
            <v>110107 pickling bases</v>
          </cell>
        </row>
        <row r="1323">
          <cell r="G1323" t="str">
            <v>110108 phosphatising sludges</v>
          </cell>
        </row>
        <row r="1324">
          <cell r="G1324" t="str">
            <v>110109 sludges and filter cakes containing hazardous substances</v>
          </cell>
        </row>
        <row r="1325">
          <cell r="G1325" t="str">
            <v>110110 sludges and filter cakes other than those mentioned in 11 01 09</v>
          </cell>
        </row>
        <row r="1326">
          <cell r="G1326" t="str">
            <v>110111 aqueous rinsing liquids containing hazardous substances</v>
          </cell>
        </row>
        <row r="1327">
          <cell r="G1327" t="str">
            <v>110112 aqueous rinsing liquids other than those mentioned in 11 01 11</v>
          </cell>
        </row>
        <row r="1328">
          <cell r="G1328" t="str">
            <v>110113 degreasing wastes containing hazardous substances</v>
          </cell>
        </row>
        <row r="1329">
          <cell r="G1329" t="str">
            <v>110114 degreasing wastes other than those mentioned in 11 01 13</v>
          </cell>
        </row>
        <row r="1330">
          <cell r="G1330" t="str">
            <v>110115 eluate and sludges from membrane systems or ion exchange systems containing hazardous substances</v>
          </cell>
        </row>
        <row r="1331">
          <cell r="G1331" t="str">
            <v>110116 saturated or spent ion exchange resins</v>
          </cell>
        </row>
        <row r="1332">
          <cell r="G1332" t="str">
            <v>110198 other wastes containing hazardous substances</v>
          </cell>
        </row>
        <row r="1333">
          <cell r="G1333" t="str">
            <v>110199 wastes not otherwise specified</v>
          </cell>
        </row>
        <row r="1334">
          <cell r="G1334" t="str">
            <v>110202 sludges from zinc hydrometallurgy (including jarosite, goethite)</v>
          </cell>
        </row>
        <row r="1335">
          <cell r="G1335" t="str">
            <v>110203 wastes from the production of anodes for aqueous electrolytical processes</v>
          </cell>
        </row>
        <row r="1336">
          <cell r="G1336" t="str">
            <v>110205 wastes from copper hydrometallurgical processes containing hazardous substances</v>
          </cell>
        </row>
        <row r="1337">
          <cell r="G1337" t="str">
            <v>110206 wastes from copper hydrometallurgical processes other than those mentioned in 11 02 05</v>
          </cell>
        </row>
        <row r="1338">
          <cell r="G1338" t="str">
            <v>110207 other wastes containing hazardous substances</v>
          </cell>
        </row>
        <row r="1339">
          <cell r="G1339" t="str">
            <v>110299 wastes not otherwise specified</v>
          </cell>
        </row>
        <row r="1340">
          <cell r="G1340" t="str">
            <v>110301 wastes containing cyanide</v>
          </cell>
        </row>
        <row r="1341">
          <cell r="G1341" t="str">
            <v>110302 other wastes</v>
          </cell>
        </row>
        <row r="1342">
          <cell r="G1342" t="str">
            <v>110501 hard zinc</v>
          </cell>
        </row>
        <row r="1343">
          <cell r="G1343" t="str">
            <v>110502 zinc ash</v>
          </cell>
        </row>
        <row r="1344">
          <cell r="G1344" t="str">
            <v>110503 solid wastes from gas treatment</v>
          </cell>
        </row>
        <row r="1345">
          <cell r="G1345" t="str">
            <v>110504 spent flux</v>
          </cell>
        </row>
        <row r="1346">
          <cell r="G1346" t="str">
            <v>110599 wastes not otherwise specified</v>
          </cell>
        </row>
        <row r="1347">
          <cell r="G1347" t="str">
            <v>120101 ferrous metal filings and turnings</v>
          </cell>
        </row>
        <row r="1348">
          <cell r="G1348" t="str">
            <v>120102 ferrous metal dust and particles</v>
          </cell>
        </row>
        <row r="1349">
          <cell r="G1349" t="str">
            <v>120103 non-ferrous metal filings and turnings</v>
          </cell>
        </row>
        <row r="1350">
          <cell r="G1350" t="str">
            <v>120104 non-ferrous metal dust and particles</v>
          </cell>
        </row>
        <row r="1351">
          <cell r="G1351" t="str">
            <v>120105 plastics shavings and turnings</v>
          </cell>
        </row>
        <row r="1352">
          <cell r="G1352" t="str">
            <v>120106 mineral-based machining oils containing halogens (except emulsions and solutions)</v>
          </cell>
        </row>
        <row r="1353">
          <cell r="G1353" t="str">
            <v>120107 mineral-based machining oils free of halogens (except emulsions and solutions)</v>
          </cell>
        </row>
        <row r="1354">
          <cell r="G1354" t="str">
            <v>120108 machining emulsions and solutions containing halogens</v>
          </cell>
        </row>
        <row r="1355">
          <cell r="G1355" t="str">
            <v>120109 machining emulsions and solutions free of halogens</v>
          </cell>
        </row>
        <row r="1356">
          <cell r="G1356" t="str">
            <v>120110 synthetic machining oils</v>
          </cell>
        </row>
        <row r="1357">
          <cell r="G1357" t="str">
            <v>120112 spent waxes and fats</v>
          </cell>
        </row>
        <row r="1358">
          <cell r="G1358" t="str">
            <v>120113 welding wastes</v>
          </cell>
        </row>
        <row r="1359">
          <cell r="G1359" t="str">
            <v>120114 machining sludges containing hazardous substances</v>
          </cell>
        </row>
        <row r="1360">
          <cell r="G1360" t="str">
            <v>120115 machining sludges other than those mentioned in 12 01 14</v>
          </cell>
        </row>
        <row r="1361">
          <cell r="G1361" t="str">
            <v>120116 waste blasting material containing hazardous substances</v>
          </cell>
        </row>
        <row r="1362">
          <cell r="G1362" t="str">
            <v>120117 waste blasting material other than those mentioned in 12 01 16</v>
          </cell>
        </row>
        <row r="1363">
          <cell r="G1363" t="str">
            <v>120118 metal sludge (grinding, honing and lapping sludge) containing oil</v>
          </cell>
        </row>
        <row r="1364">
          <cell r="G1364" t="str">
            <v>120119 readily biodegradable machining oil</v>
          </cell>
        </row>
        <row r="1365">
          <cell r="G1365" t="str">
            <v>120120 spent grinding bodies and grinding materials containing hazardous substances</v>
          </cell>
        </row>
        <row r="1366">
          <cell r="G1366" t="str">
            <v>120121 spent grinding bodies and grinding materials other than those mentioned in 12 01 20</v>
          </cell>
        </row>
        <row r="1367">
          <cell r="G1367" t="str">
            <v>120199 wastes not otherwise specified</v>
          </cell>
        </row>
        <row r="1368">
          <cell r="G1368" t="str">
            <v>120301 aqueous washing liquids</v>
          </cell>
        </row>
        <row r="1369">
          <cell r="G1369" t="str">
            <v>120302 steam degreasing wastes</v>
          </cell>
        </row>
        <row r="1370">
          <cell r="G1370" t="str">
            <v xml:space="preserve">130101 hydraulic oils, containing PCBs  </v>
          </cell>
        </row>
        <row r="1371">
          <cell r="G1371" t="str">
            <v>130104 chlorinated emulsions</v>
          </cell>
        </row>
        <row r="1372">
          <cell r="G1372" t="str">
            <v>130105 non-chlorinated emulsions</v>
          </cell>
        </row>
        <row r="1373">
          <cell r="G1373" t="str">
            <v>130109 mineral-based chlorinated hydraulic oils</v>
          </cell>
        </row>
        <row r="1374">
          <cell r="G1374" t="str">
            <v>130110 mineral based non-chlorinated hydraulic oils</v>
          </cell>
        </row>
        <row r="1375">
          <cell r="G1375" t="str">
            <v>130111 synthetic hydraulic oils</v>
          </cell>
        </row>
        <row r="1376">
          <cell r="G1376" t="str">
            <v>130112 readily biodegradable hydraulic oils</v>
          </cell>
        </row>
        <row r="1377">
          <cell r="G1377" t="str">
            <v>130113 other hydraulic oils</v>
          </cell>
        </row>
        <row r="1378">
          <cell r="G1378" t="str">
            <v>130204 mineral-based chlorinated engine, gear and lubricating oils</v>
          </cell>
        </row>
        <row r="1379">
          <cell r="G1379" t="str">
            <v>130205 mineral-based non-chlorinated engine, gear and lubricating oils</v>
          </cell>
        </row>
        <row r="1380">
          <cell r="G1380" t="str">
            <v>130206 synthetic engine, gear and lubricating oils</v>
          </cell>
        </row>
        <row r="1381">
          <cell r="G1381" t="str">
            <v>130207 readily biodegradable engine, gear and lubricating oils</v>
          </cell>
        </row>
        <row r="1382">
          <cell r="G1382" t="str">
            <v>130208 other engine, gear and lubricating oils</v>
          </cell>
        </row>
        <row r="1383">
          <cell r="G1383" t="str">
            <v>130301 insulating or heat transmission oils containing PCBs</v>
          </cell>
        </row>
        <row r="1384">
          <cell r="G1384" t="str">
            <v>130306 mineral-based chlorinated insulating and heat transmission oils other than those mentioned in 13 03 01</v>
          </cell>
        </row>
        <row r="1385">
          <cell r="G1385" t="str">
            <v>130307 mineral-based non-chlorinated insulating and heat transmission oils</v>
          </cell>
        </row>
        <row r="1386">
          <cell r="G1386" t="str">
            <v>130308 synthetic insulating and heat transmission oils</v>
          </cell>
        </row>
        <row r="1387">
          <cell r="G1387" t="str">
            <v>130309 readily biodegradable insulating and heat transmission oils</v>
          </cell>
        </row>
        <row r="1388">
          <cell r="G1388" t="str">
            <v>130310 other insulating and heat transmission oils</v>
          </cell>
        </row>
        <row r="1389">
          <cell r="G1389" t="str">
            <v>130401 bilge oils from inland navigation</v>
          </cell>
        </row>
        <row r="1390">
          <cell r="G1390" t="str">
            <v>130402 bilge oils from jetty sewers</v>
          </cell>
        </row>
        <row r="1391">
          <cell r="G1391" t="str">
            <v>130403 bilge oils from other navigation</v>
          </cell>
        </row>
        <row r="1392">
          <cell r="G1392" t="str">
            <v>130501 solids from grit chambers and oil/water separators</v>
          </cell>
        </row>
        <row r="1393">
          <cell r="G1393" t="str">
            <v>130502 sludges from oil/water separators</v>
          </cell>
        </row>
        <row r="1394">
          <cell r="G1394" t="str">
            <v>130503 interceptor sludges</v>
          </cell>
        </row>
        <row r="1395">
          <cell r="G1395" t="str">
            <v>130506 oil from oil/water separators</v>
          </cell>
        </row>
        <row r="1396">
          <cell r="G1396" t="str">
            <v>130507 oily water from oil/water separators</v>
          </cell>
        </row>
        <row r="1397">
          <cell r="G1397" t="str">
            <v>130508 mixtures of wastes from grit chambers and oil/water separators</v>
          </cell>
        </row>
        <row r="1398">
          <cell r="G1398" t="str">
            <v>130701 fuel oil and diesel</v>
          </cell>
        </row>
        <row r="1399">
          <cell r="G1399" t="str">
            <v>130702 petrol</v>
          </cell>
        </row>
        <row r="1400">
          <cell r="G1400" t="str">
            <v>130703 other fuels (including mixtures)</v>
          </cell>
        </row>
        <row r="1401">
          <cell r="G1401" t="str">
            <v>130801 desalter sludges or emulsions</v>
          </cell>
        </row>
        <row r="1402">
          <cell r="G1402" t="str">
            <v>130802 other emulsions</v>
          </cell>
        </row>
        <row r="1403">
          <cell r="G1403" t="str">
            <v>130899 wastes not otherwise specified</v>
          </cell>
        </row>
        <row r="1404">
          <cell r="G1404" t="str">
            <v>140601 chlorofluorocarbons, HCFC, HFC</v>
          </cell>
        </row>
        <row r="1405">
          <cell r="G1405" t="str">
            <v>140602 other halogenated solvents and solvent mixtures</v>
          </cell>
        </row>
        <row r="1406">
          <cell r="G1406" t="str">
            <v>140603 other solvents and solvent mixtures</v>
          </cell>
        </row>
        <row r="1407">
          <cell r="G1407" t="str">
            <v>140604 sludges or solid wastes containing halogenated solvents</v>
          </cell>
        </row>
        <row r="1408">
          <cell r="G1408" t="str">
            <v>140605 sludges or solid wastes containing other solvents</v>
          </cell>
        </row>
        <row r="1409">
          <cell r="G1409" t="str">
            <v>150101 paper and cardboard packaging</v>
          </cell>
        </row>
        <row r="1410">
          <cell r="G1410" t="str">
            <v>150102 plastic packaging</v>
          </cell>
        </row>
        <row r="1411">
          <cell r="G1411" t="str">
            <v>150103 wooden packaging</v>
          </cell>
        </row>
        <row r="1412">
          <cell r="G1412" t="str">
            <v>150104 metallic packaging</v>
          </cell>
        </row>
        <row r="1413">
          <cell r="G1413" t="str">
            <v>150105 composite packaging</v>
          </cell>
        </row>
        <row r="1414">
          <cell r="G1414" t="str">
            <v>150106 mixed packaging</v>
          </cell>
        </row>
        <row r="1415">
          <cell r="G1415" t="str">
            <v>150107 glass packaging</v>
          </cell>
        </row>
        <row r="1416">
          <cell r="G1416" t="str">
            <v>150109 textile packaging</v>
          </cell>
        </row>
        <row r="1417">
          <cell r="G1417" t="str">
            <v>150110 packaging containing residues of or contaminated by hazardous substances</v>
          </cell>
        </row>
        <row r="1418">
          <cell r="G1418" t="str">
            <v>150111 metallic packaging containing a dangerous solid porous matrix (for example asbestos), including empty pressure containers</v>
          </cell>
        </row>
        <row r="1419">
          <cell r="G1419" t="str">
            <v>150202 absorbents, filter materials (including oil filters not otherwise specified), wiping cloths, protective clothing contaminated by hazardous substances</v>
          </cell>
        </row>
        <row r="1420">
          <cell r="G1420" t="str">
            <v>150203 absorbents, filter materials, wiping cloths and protective clothing other than those mentioned in 15 02 02</v>
          </cell>
        </row>
        <row r="1421">
          <cell r="G1421" t="str">
            <v>160103 end-of-life tyres</v>
          </cell>
        </row>
        <row r="1422">
          <cell r="G1422" t="str">
            <v>160104 end-of-life vehicles</v>
          </cell>
        </row>
        <row r="1423">
          <cell r="G1423" t="str">
            <v>160106 end-of-life vehicles, containing neither liquids nor other hazardous components</v>
          </cell>
        </row>
        <row r="1424">
          <cell r="G1424" t="str">
            <v>160107 oil filters</v>
          </cell>
        </row>
        <row r="1425">
          <cell r="G1425" t="str">
            <v>160108 components containing mercury</v>
          </cell>
        </row>
        <row r="1426">
          <cell r="G1426" t="str">
            <v>160109 components containing PCBs</v>
          </cell>
        </row>
        <row r="1427">
          <cell r="G1427" t="str">
            <v>160110 explosive components (for example air bags)</v>
          </cell>
        </row>
        <row r="1428">
          <cell r="G1428" t="str">
            <v>160111 brake pads containing asbestos</v>
          </cell>
        </row>
        <row r="1429">
          <cell r="G1429" t="str">
            <v>160112 brake pads other than those mentioned in 16 01 11</v>
          </cell>
        </row>
        <row r="1430">
          <cell r="G1430" t="str">
            <v>160113 brake fluids</v>
          </cell>
        </row>
        <row r="1431">
          <cell r="G1431" t="str">
            <v>160114 antifreeze fluids containing hazardous substances</v>
          </cell>
        </row>
        <row r="1432">
          <cell r="G1432" t="str">
            <v>160115 antifreeze fluids other than those mentioned in 16 01 14</v>
          </cell>
        </row>
        <row r="1433">
          <cell r="G1433" t="str">
            <v>160116 tanks for liquefied gas</v>
          </cell>
        </row>
        <row r="1434">
          <cell r="G1434" t="str">
            <v>160117 ferrous metal</v>
          </cell>
        </row>
        <row r="1435">
          <cell r="G1435" t="str">
            <v>160118 non-ferrous metal</v>
          </cell>
        </row>
        <row r="1436">
          <cell r="G1436" t="str">
            <v>160119 plastic</v>
          </cell>
        </row>
        <row r="1437">
          <cell r="G1437" t="str">
            <v>160120 glass</v>
          </cell>
        </row>
        <row r="1438">
          <cell r="G1438" t="str">
            <v>160121 hazardous components other than those mentioned in 16 01 07 to 16 01 11 and 16 01 13 and 16 01 14</v>
          </cell>
        </row>
        <row r="1439">
          <cell r="G1439" t="str">
            <v>160122 components not otherwise specified</v>
          </cell>
        </row>
        <row r="1440">
          <cell r="G1440" t="str">
            <v>160199 wastes not otherwise specified</v>
          </cell>
        </row>
        <row r="1441">
          <cell r="G1441" t="str">
            <v>160209 transformers and capacitors containing PCBs</v>
          </cell>
        </row>
        <row r="1442">
          <cell r="G1442" t="str">
            <v>160210 discarded equipment containing or contaminated by PCBs other than those mentioned in 16 02 09</v>
          </cell>
        </row>
        <row r="1443">
          <cell r="G1443" t="str">
            <v>160211 discarded equipment containing chlorofluorocarbons, HCFC, HFC</v>
          </cell>
        </row>
        <row r="1444">
          <cell r="G1444" t="str">
            <v>160212 discarded equipment containing free asbestos</v>
          </cell>
        </row>
        <row r="1445">
          <cell r="G1445" t="str">
            <v>160213 discarded equipment containing hazardous components   other than those mentioned in 16 02 09 to 16 02 12</v>
          </cell>
        </row>
        <row r="1446">
          <cell r="G1446" t="str">
            <v>160214 discarded equipment other than those mentioned in 16 02 09 to 16 02 13</v>
          </cell>
        </row>
        <row r="1447">
          <cell r="G1447" t="str">
            <v>160215 hazardous components removed from discarded equipment</v>
          </cell>
        </row>
        <row r="1448">
          <cell r="G1448" t="str">
            <v>160216 components removed from discarded equipment other than those mentioned in 16 02 15</v>
          </cell>
        </row>
        <row r="1449">
          <cell r="G1449" t="str">
            <v>160303 inorganic wastes containing hazardous substances</v>
          </cell>
        </row>
        <row r="1450">
          <cell r="G1450" t="str">
            <v>160304 inorganic wastes other than those mentioned in 16 03 03</v>
          </cell>
        </row>
        <row r="1451">
          <cell r="G1451" t="str">
            <v>160305 organic wastes containing hazardous substances</v>
          </cell>
        </row>
        <row r="1452">
          <cell r="G1452" t="str">
            <v>160306 organic wastes other than those mentioned in 16 03 05</v>
          </cell>
        </row>
        <row r="1453">
          <cell r="G1453" t="str">
            <v>160307 metallic mercury</v>
          </cell>
        </row>
        <row r="1454">
          <cell r="G1454" t="str">
            <v>160401 waste ammunition</v>
          </cell>
        </row>
        <row r="1455">
          <cell r="G1455" t="str">
            <v>160402 fireworks wastes</v>
          </cell>
        </row>
        <row r="1456">
          <cell r="G1456" t="str">
            <v>160403 other waste explosives</v>
          </cell>
        </row>
        <row r="1457">
          <cell r="G1457" t="str">
            <v>160504 gases in pressure containers (including halons) containing hazardous substances</v>
          </cell>
        </row>
        <row r="1458">
          <cell r="G1458" t="str">
            <v>160505 gases in pressure containers other than those mentioned in 16 05 04</v>
          </cell>
        </row>
        <row r="1459">
          <cell r="G1459" t="str">
            <v>160506 laboratory chemicals, consisting of or containing hazardous substances, including mixtures of laboratory chemicals</v>
          </cell>
        </row>
        <row r="1460">
          <cell r="G1460" t="str">
            <v>160507 discarded inorganic chemicals consisting of or containing hazardous substances</v>
          </cell>
        </row>
        <row r="1461">
          <cell r="G1461" t="str">
            <v>160508 discarded organic chemicals consisting of or containing hazardous substances</v>
          </cell>
        </row>
        <row r="1462">
          <cell r="G1462" t="str">
            <v>160509 discarded chemicals other than those mentioned in 16 05 06, 16 05 07 or 16 05 08</v>
          </cell>
        </row>
        <row r="1463">
          <cell r="G1463" t="str">
            <v>160601 lead batteries</v>
          </cell>
        </row>
        <row r="1464">
          <cell r="G1464" t="str">
            <v>160602 Ni-Cd batteries</v>
          </cell>
        </row>
        <row r="1465">
          <cell r="G1465" t="str">
            <v>160603 mercury-containing batteries</v>
          </cell>
        </row>
        <row r="1466">
          <cell r="G1466" t="str">
            <v>160604 alkaline batteries (except 16 06 03)</v>
          </cell>
        </row>
        <row r="1467">
          <cell r="G1467" t="str">
            <v>160605 other batteries and accumulators</v>
          </cell>
        </row>
        <row r="1468">
          <cell r="G1468" t="str">
            <v>160606 separately collected electrolyte from batteries and accumulators</v>
          </cell>
        </row>
        <row r="1469">
          <cell r="G1469" t="str">
            <v>160708 wastes containing oil</v>
          </cell>
        </row>
        <row r="1470">
          <cell r="G1470" t="str">
            <v>160709 wastes containing other hazardous substances</v>
          </cell>
        </row>
        <row r="1471">
          <cell r="G1471" t="str">
            <v>160799 wastes not otherwise specified</v>
          </cell>
        </row>
        <row r="1472">
          <cell r="G1472" t="str">
            <v>160801 spent catalysts containing gold, silver, rhenium, rhodium, palladium, iridium or platinum (except 16 08 07)</v>
          </cell>
        </row>
        <row r="1473">
          <cell r="G1473" t="str">
            <v>160802 spent catalysts containing dangerous transition metals  or dangerous transition metal compounds</v>
          </cell>
        </row>
        <row r="1474">
          <cell r="G1474" t="str">
            <v>160803 spent catalysts containing transition metals or transition metal compounds not otherwise specified</v>
          </cell>
        </row>
        <row r="1475">
          <cell r="G1475" t="str">
            <v>160804 spent fluid catalytic cracking catalysts (except 16 08 07)</v>
          </cell>
        </row>
        <row r="1476">
          <cell r="G1476" t="str">
            <v>160805 spent catalysts containing phosphoric acid</v>
          </cell>
        </row>
        <row r="1477">
          <cell r="G1477" t="str">
            <v>160806 spent liquids used as catalysts</v>
          </cell>
        </row>
        <row r="1478">
          <cell r="G1478" t="str">
            <v>160807 spent catalysts contaminated with hazardous substances</v>
          </cell>
        </row>
        <row r="1479">
          <cell r="G1479" t="str">
            <v>160901 permanganates, for example potassium permanganate</v>
          </cell>
        </row>
        <row r="1480">
          <cell r="G1480" t="str">
            <v>160902 chromates, for example potassium chromate, potassium or sodium dichromate</v>
          </cell>
        </row>
        <row r="1481">
          <cell r="G1481" t="str">
            <v>160903 peroxides, for example hydrogen peroxide</v>
          </cell>
        </row>
        <row r="1482">
          <cell r="G1482" t="str">
            <v>160904 oxidising substances, not otherwise specified</v>
          </cell>
        </row>
        <row r="1483">
          <cell r="G1483" t="str">
            <v>161001 aqueous liquid wastes containing hazardous substances</v>
          </cell>
        </row>
        <row r="1484">
          <cell r="G1484" t="str">
            <v>161002 aqueous liquid wastes other than those mentioned in 16 10 01</v>
          </cell>
        </row>
        <row r="1485">
          <cell r="G1485" t="str">
            <v>161003 aqueous concentrates containing hazardous substances</v>
          </cell>
        </row>
        <row r="1486">
          <cell r="G1486" t="str">
            <v>161004 aqueous concentrates other than those mentioned in 16 10 03</v>
          </cell>
        </row>
        <row r="1487">
          <cell r="G1487" t="str">
            <v>161101 carbon-based linings and refractories from metallurgical processes containing hazardous substances</v>
          </cell>
        </row>
        <row r="1488">
          <cell r="G1488" t="str">
            <v>161102 carbon-based linings and refractories from metallurgical processes others than those mentioned in 16 11 01</v>
          </cell>
        </row>
        <row r="1489">
          <cell r="G1489" t="str">
            <v>161103 other linings and refractories from metallurgical processes containing hazardous substances</v>
          </cell>
        </row>
        <row r="1490">
          <cell r="G1490" t="str">
            <v>161104 other linings and refractories from metallurgical processes other than those mentioned in 16 11 03</v>
          </cell>
        </row>
        <row r="1491">
          <cell r="G1491" t="str">
            <v>161105 linings and refractories from non-metallurgical processes containing hazardous substances</v>
          </cell>
        </row>
        <row r="1492">
          <cell r="G1492" t="str">
            <v>161106 linings and refractories from non-metallurgical processes others than those mentioned in 16 11 05</v>
          </cell>
        </row>
        <row r="1493">
          <cell r="G1493" t="str">
            <v>170101 concrete</v>
          </cell>
        </row>
        <row r="1494">
          <cell r="G1494" t="str">
            <v>170102 bricks</v>
          </cell>
        </row>
        <row r="1495">
          <cell r="G1495" t="str">
            <v>170103 tiles and ceramics</v>
          </cell>
        </row>
        <row r="1496">
          <cell r="G1496" t="str">
            <v>170106 mixtures of, or separate fractions of concrete, bricks, tiles and ceramics containing hazardous substances</v>
          </cell>
        </row>
        <row r="1497">
          <cell r="G1497" t="str">
            <v xml:space="preserve">170107 mixtures of concrete, bricks, tiles and ceramics other than those mentioned in 17 01 06 </v>
          </cell>
        </row>
        <row r="1498">
          <cell r="G1498" t="str">
            <v>170201 wood</v>
          </cell>
        </row>
        <row r="1499">
          <cell r="G1499" t="str">
            <v>170202 glass</v>
          </cell>
        </row>
        <row r="1500">
          <cell r="G1500" t="str">
            <v>170203 plastic</v>
          </cell>
        </row>
        <row r="1501">
          <cell r="G1501" t="str">
            <v>170204 glass, plastic and wood containing or contaminated with hazardous substances</v>
          </cell>
        </row>
        <row r="1502">
          <cell r="G1502" t="str">
            <v>170301 bituminous mixtures containing coal tar</v>
          </cell>
        </row>
        <row r="1503">
          <cell r="G1503" t="str">
            <v>170302 bituminous mixtures other than those mentioned in 17 03 01</v>
          </cell>
        </row>
        <row r="1504">
          <cell r="G1504" t="str">
            <v>170303 coal tar and tarred products</v>
          </cell>
        </row>
        <row r="1505">
          <cell r="G1505" t="str">
            <v>170401 copper, bronze, brass</v>
          </cell>
        </row>
        <row r="1506">
          <cell r="G1506" t="str">
            <v>170402 aluminium</v>
          </cell>
        </row>
        <row r="1507">
          <cell r="G1507" t="str">
            <v>170403 lead</v>
          </cell>
        </row>
        <row r="1508">
          <cell r="G1508" t="str">
            <v>170404 zinc</v>
          </cell>
        </row>
        <row r="1509">
          <cell r="G1509" t="str">
            <v>170405 iron and steel</v>
          </cell>
        </row>
        <row r="1510">
          <cell r="G1510" t="str">
            <v>170406 tin</v>
          </cell>
        </row>
        <row r="1511">
          <cell r="G1511" t="str">
            <v>170407 mixed metals</v>
          </cell>
        </row>
        <row r="1512">
          <cell r="G1512" t="str">
            <v>170409 metal waste contaminated with hazardous substances</v>
          </cell>
        </row>
        <row r="1513">
          <cell r="G1513" t="str">
            <v>170410 cables containing oil, coal tar and other hazardous substances</v>
          </cell>
        </row>
        <row r="1514">
          <cell r="G1514" t="str">
            <v>170411 cables other than those mentioned in 17 04 10</v>
          </cell>
        </row>
        <row r="1515">
          <cell r="G1515" t="str">
            <v>170503 soil and stones containing hazardous substances</v>
          </cell>
        </row>
        <row r="1516">
          <cell r="G1516" t="str">
            <v>170504 soil and stones other than those mentioned in 17 05 03</v>
          </cell>
        </row>
        <row r="1517">
          <cell r="G1517" t="str">
            <v>170505 dredging spoil containing hazardous substances</v>
          </cell>
        </row>
        <row r="1518">
          <cell r="G1518" t="str">
            <v>170506 dredging spoil other than those mentioned in 17 05 05</v>
          </cell>
        </row>
        <row r="1519">
          <cell r="G1519" t="str">
            <v>170507 track ballast containing hazardous substances</v>
          </cell>
        </row>
        <row r="1520">
          <cell r="G1520" t="str">
            <v>170508 track ballast other than those mentioned in 17 05 07</v>
          </cell>
        </row>
        <row r="1521">
          <cell r="G1521" t="str">
            <v>170601 insulation materials containing asbestos</v>
          </cell>
        </row>
        <row r="1522">
          <cell r="G1522" t="str">
            <v>170603 other insulation materials consisting of or containing hazardous substances</v>
          </cell>
        </row>
        <row r="1523">
          <cell r="G1523" t="str">
            <v>170604 insulation materials other than those mentioned in 17 06 01 and 17 06 03</v>
          </cell>
        </row>
        <row r="1524">
          <cell r="G1524" t="str">
            <v>170605 construction materials containing asbestos</v>
          </cell>
        </row>
        <row r="1525">
          <cell r="G1525" t="str">
            <v>170801 gypsum-based construction materials contaminated with hazardous substances</v>
          </cell>
        </row>
        <row r="1526">
          <cell r="G1526" t="str">
            <v>170802 gypsum-based construction materials other than those mentioned in 17 08 01</v>
          </cell>
        </row>
        <row r="1527">
          <cell r="G1527" t="str">
            <v>170901 construction and demolition wastes containing mercury</v>
          </cell>
        </row>
        <row r="1528">
          <cell r="G1528" t="str">
            <v xml:space="preserve">170902 construction and demolition wastes containing PCB (for example PCB-containing sealants, PCB-containing resin-based floorings, PCB-containing sealed glazing units, PCB-containing capacitors) </v>
          </cell>
        </row>
        <row r="1529">
          <cell r="G1529" t="str">
            <v>170903 other construction and demolition wastes (including mixed wastes) containing hazardous substances</v>
          </cell>
        </row>
        <row r="1530">
          <cell r="G1530" t="str">
            <v>170904 mixed construction and demolition wastes other than those mentioned in 17 09 01, 17 09 02 and 17 09 03</v>
          </cell>
        </row>
        <row r="1531">
          <cell r="G1531" t="str">
            <v>180101 sharps (except 18 01 03)</v>
          </cell>
        </row>
        <row r="1532">
          <cell r="G1532" t="str">
            <v>180102 Body parts and organs including blood bags and blood preserves (except 18 01 03)</v>
          </cell>
        </row>
        <row r="1533">
          <cell r="G1533" t="str">
            <v>180103 wastes whose collection and disposal is subject to special requirements in order to prevent infection</v>
          </cell>
        </row>
        <row r="1534">
          <cell r="G1534" t="str">
            <v>180104 wastes whose collection and disposal is not subject to special requirements in order to prevent infection(for example dressings, plaster casts, linen, disposable clothing, diapers)</v>
          </cell>
        </row>
        <row r="1535">
          <cell r="G1535" t="str">
            <v>180106 chemicals consisting of or containing hazardous substances</v>
          </cell>
        </row>
        <row r="1536">
          <cell r="G1536" t="str">
            <v>180107 chemicals other than those mentioned in 18 01 06</v>
          </cell>
        </row>
        <row r="1537">
          <cell r="G1537" t="str">
            <v>180108 cytotoxic and cytostatic medicines</v>
          </cell>
        </row>
        <row r="1538">
          <cell r="G1538" t="str">
            <v>180109 medicines other than those mentioned in 18 01 08</v>
          </cell>
        </row>
        <row r="1539">
          <cell r="G1539" t="str">
            <v>180110 amalgam waste from dental care</v>
          </cell>
        </row>
        <row r="1540">
          <cell r="G1540" t="str">
            <v>180201 sharps (except 18 02 02)</v>
          </cell>
        </row>
        <row r="1541">
          <cell r="G1541" t="str">
            <v>180202 wastes whose collection and disposal is subject to special requirements in order to prevent infection</v>
          </cell>
        </row>
        <row r="1542">
          <cell r="G1542" t="str">
            <v>180203 wastes whose collection and disposal is not subject to special requirements in order to prevent infection</v>
          </cell>
        </row>
        <row r="1543">
          <cell r="G1543" t="str">
            <v>180205 chemicals consisting of or containing hazardous substances</v>
          </cell>
        </row>
        <row r="1544">
          <cell r="G1544" t="str">
            <v>180206 chemicals other than those mentioned in 18 02 05</v>
          </cell>
        </row>
        <row r="1545">
          <cell r="G1545" t="str">
            <v>180207 cytotoxic and cytostatic medicines</v>
          </cell>
        </row>
        <row r="1546">
          <cell r="G1546" t="str">
            <v>180208 medicines other than those mentioned in 18 02 07</v>
          </cell>
        </row>
        <row r="1547">
          <cell r="G1547" t="str">
            <v>190102 ferrous materials removed from bottom ash</v>
          </cell>
        </row>
        <row r="1548">
          <cell r="G1548" t="str">
            <v>190105 filter cake from gas treatment</v>
          </cell>
        </row>
        <row r="1549">
          <cell r="G1549" t="str">
            <v>190106 aqueous liquid wastes from gas treatment and other aqueous liquid wastes</v>
          </cell>
        </row>
        <row r="1550">
          <cell r="G1550" t="str">
            <v>190107 solid wastes from gas treatment</v>
          </cell>
        </row>
        <row r="1551">
          <cell r="G1551" t="str">
            <v>190110 spent activated carbon from flue-gas treatment</v>
          </cell>
        </row>
        <row r="1552">
          <cell r="G1552" t="str">
            <v>190111 bottom ash and slag containing hazardous substances</v>
          </cell>
        </row>
        <row r="1553">
          <cell r="G1553" t="str">
            <v>190112 bottom ash and slag other than those mentioned in 19 01 11</v>
          </cell>
        </row>
        <row r="1554">
          <cell r="G1554" t="str">
            <v>190113 fly ash containing hazardous substances</v>
          </cell>
        </row>
        <row r="1555">
          <cell r="G1555" t="str">
            <v>190114 fly ash other than those mentioned in 19 01 13</v>
          </cell>
        </row>
        <row r="1556">
          <cell r="G1556" t="str">
            <v>190115 boiler dust containing hazardous substances</v>
          </cell>
        </row>
        <row r="1557">
          <cell r="G1557" t="str">
            <v>190116 boiler dust other than those mentioned in 19 01 15</v>
          </cell>
        </row>
        <row r="1558">
          <cell r="G1558" t="str">
            <v>190117 pyrolysis wastes containing hazardous substances</v>
          </cell>
        </row>
        <row r="1559">
          <cell r="G1559" t="str">
            <v>190118 pyrolysis wastes other than those mentioned in 19 01 17</v>
          </cell>
        </row>
        <row r="1560">
          <cell r="G1560" t="str">
            <v>190119 sands from fluidised beds</v>
          </cell>
        </row>
        <row r="1561">
          <cell r="G1561" t="str">
            <v>190199 wastes not otherwise specified</v>
          </cell>
        </row>
        <row r="1562">
          <cell r="G1562" t="str">
            <v>190203 premixed wastes composed only of non-hazardous wastes</v>
          </cell>
        </row>
        <row r="1563">
          <cell r="G1563" t="str">
            <v>190204 premixed wastes composed of at least one hazardous waste</v>
          </cell>
        </row>
        <row r="1564">
          <cell r="G1564" t="str">
            <v>190205 sludges from physico/chemical treatment containing hazardous substances</v>
          </cell>
        </row>
        <row r="1565">
          <cell r="G1565" t="str">
            <v>190206 sludges from physico/chemical treatment other than those mentioned in 19 02 05</v>
          </cell>
        </row>
        <row r="1566">
          <cell r="G1566" t="str">
            <v>190207 oil and concentrates from separation</v>
          </cell>
        </row>
        <row r="1567">
          <cell r="G1567" t="str">
            <v>190208 liquid combustible wastes containing hazardous substances</v>
          </cell>
        </row>
        <row r="1568">
          <cell r="G1568" t="str">
            <v>190209 solid combustible wastes containing hazardous substances</v>
          </cell>
        </row>
        <row r="1569">
          <cell r="G1569" t="str">
            <v>190210 combustible wastes other than those mentioned in 19 02 08 and 19 02 09</v>
          </cell>
        </row>
        <row r="1570">
          <cell r="G1570" t="str">
            <v>190211 other wastes containing hazardous substances</v>
          </cell>
        </row>
        <row r="1571">
          <cell r="G1571" t="str">
            <v>190299 wastes not otherwise specified</v>
          </cell>
        </row>
        <row r="1572">
          <cell r="G1572" t="str">
            <v>190304 wastes marked as hazardous, partly stabilised other than 19 03 08*</v>
          </cell>
        </row>
        <row r="1573">
          <cell r="G1573" t="str">
            <v>190305 stabilised wastes other than those mentioned in 19 03 04</v>
          </cell>
        </row>
        <row r="1574">
          <cell r="G1574" t="str">
            <v>190306 wastes marked as hazardous, solidified</v>
          </cell>
        </row>
        <row r="1575">
          <cell r="G1575" t="str">
            <v>190307 solidified wastes other than those mentioned in 19 03 06</v>
          </cell>
        </row>
        <row r="1576">
          <cell r="G1576" t="str">
            <v>190308 partly stabilised mercury</v>
          </cell>
        </row>
        <row r="1577">
          <cell r="G1577" t="str">
            <v>190401 vitrified waste</v>
          </cell>
        </row>
        <row r="1578">
          <cell r="G1578" t="str">
            <v>190402 fly ash and other flue-gas treatment wastes</v>
          </cell>
        </row>
        <row r="1579">
          <cell r="G1579" t="str">
            <v>190403 non-vitrified solid phase</v>
          </cell>
        </row>
        <row r="1580">
          <cell r="G1580" t="str">
            <v>190404 aqueous liquid wastes from vitrified waste tempering</v>
          </cell>
        </row>
        <row r="1581">
          <cell r="G1581" t="str">
            <v>190501 non-composted fraction of municipal and similar wastes</v>
          </cell>
        </row>
        <row r="1582">
          <cell r="G1582" t="str">
            <v>190502 non-composted fraction of animal and vegetable waste</v>
          </cell>
        </row>
        <row r="1583">
          <cell r="G1583" t="str">
            <v>190503 off-specification compost</v>
          </cell>
        </row>
        <row r="1584">
          <cell r="G1584" t="str">
            <v>190599 wastes not otherwise specified</v>
          </cell>
        </row>
        <row r="1585">
          <cell r="G1585" t="str">
            <v>190603 liquor from anaerobic treatment of municipal waste</v>
          </cell>
        </row>
        <row r="1586">
          <cell r="G1586" t="str">
            <v>190604 digestate from anaerobic treatment of municipal waste</v>
          </cell>
        </row>
        <row r="1587">
          <cell r="G1587" t="str">
            <v>190605 liquor from anaerobic treatment of animal and vegetable waste</v>
          </cell>
        </row>
        <row r="1588">
          <cell r="G1588" t="str">
            <v>190606 digestate from anaerobic treatment of animal and vegetable waste</v>
          </cell>
        </row>
        <row r="1589">
          <cell r="G1589" t="str">
            <v>190699 wastes not otherwise specified</v>
          </cell>
        </row>
        <row r="1590">
          <cell r="G1590" t="str">
            <v>190702 landfill leachate containing hazardous substances</v>
          </cell>
        </row>
        <row r="1591">
          <cell r="G1591" t="str">
            <v>190703 landfill leachate other than those mentioned in 19 07 02</v>
          </cell>
        </row>
        <row r="1592">
          <cell r="G1592" t="str">
            <v>190801 screenings</v>
          </cell>
        </row>
        <row r="1593">
          <cell r="G1593" t="str">
            <v>190802 waste from desanding</v>
          </cell>
        </row>
        <row r="1594">
          <cell r="G1594" t="str">
            <v>190805 sludges from treatment of urban waste water</v>
          </cell>
        </row>
        <row r="1595">
          <cell r="G1595" t="str">
            <v>190806 saturated or spent ion exchange resins</v>
          </cell>
        </row>
        <row r="1596">
          <cell r="G1596" t="str">
            <v>190807 solutions and sludges from regeneration of ion exchangers</v>
          </cell>
        </row>
        <row r="1597">
          <cell r="G1597" t="str">
            <v>190808 membrane system waste containing heavy metals</v>
          </cell>
        </row>
        <row r="1598">
          <cell r="G1598" t="str">
            <v>190809 grease and oil mixture from oil/water separation containing edible oil and fats</v>
          </cell>
        </row>
        <row r="1599">
          <cell r="G1599" t="str">
            <v>190810 grease and oil mixture from oil/water separation other than those mentioned in 19 08 09</v>
          </cell>
        </row>
        <row r="1600">
          <cell r="G1600" t="str">
            <v>190811 sludges containing hazardous substances from biological treatment of industrial waste water</v>
          </cell>
        </row>
        <row r="1601">
          <cell r="G1601" t="str">
            <v>190812 sludges from biological treatment of industrial waste water other than those mentioned in 19 08 11</v>
          </cell>
        </row>
        <row r="1602">
          <cell r="G1602" t="str">
            <v>190813 sludges containing hazardous substances from other treatment of industrial waste water</v>
          </cell>
        </row>
        <row r="1603">
          <cell r="G1603" t="str">
            <v>190814 sludges from other treatment of industrial waste water other than those mentioned in 19 08 13</v>
          </cell>
        </row>
        <row r="1604">
          <cell r="G1604" t="str">
            <v>190899 wastes not otherwise specified</v>
          </cell>
        </row>
        <row r="1605">
          <cell r="G1605" t="str">
            <v>190901 solid waste from primary filtration and screenings</v>
          </cell>
        </row>
        <row r="1606">
          <cell r="G1606" t="str">
            <v>190902 sludges from water clarification</v>
          </cell>
        </row>
        <row r="1607">
          <cell r="G1607" t="str">
            <v>190903 sludges from decarbonation</v>
          </cell>
        </row>
        <row r="1608">
          <cell r="G1608" t="str">
            <v>190904 spent activated carbon</v>
          </cell>
        </row>
        <row r="1609">
          <cell r="G1609" t="str">
            <v>190905 saturated or spent ion exchange resins</v>
          </cell>
        </row>
        <row r="1610">
          <cell r="G1610" t="str">
            <v>190906 solutions and sludges from regeneration of ion exchangers</v>
          </cell>
        </row>
        <row r="1611">
          <cell r="G1611" t="str">
            <v>190999 wastes not otherwise specified</v>
          </cell>
        </row>
        <row r="1612">
          <cell r="G1612" t="str">
            <v>191001 iron and steel waste</v>
          </cell>
        </row>
        <row r="1613">
          <cell r="G1613" t="str">
            <v>191002 non-ferrous waste</v>
          </cell>
        </row>
        <row r="1614">
          <cell r="G1614" t="str">
            <v>191003 fluff-light fraction and dust containing hazardous substances</v>
          </cell>
        </row>
        <row r="1615">
          <cell r="G1615" t="str">
            <v>191004 fluff-light fraction and dust other than those mentioned in 19 10 03</v>
          </cell>
        </row>
        <row r="1616">
          <cell r="G1616" t="str">
            <v>191005 other fractions containing hazardous substances</v>
          </cell>
        </row>
        <row r="1617">
          <cell r="G1617" t="str">
            <v>191006 other fractions other than those mentioned in 19 10 05</v>
          </cell>
        </row>
        <row r="1618">
          <cell r="G1618" t="str">
            <v>191101 spent filter clays</v>
          </cell>
        </row>
        <row r="1619">
          <cell r="G1619" t="str">
            <v>191102 acid tars</v>
          </cell>
        </row>
        <row r="1620">
          <cell r="G1620" t="str">
            <v>191103 aqueous liquid wastes</v>
          </cell>
        </row>
        <row r="1621">
          <cell r="G1621" t="str">
            <v>191104 wastes from cleaning of fuel with bases</v>
          </cell>
        </row>
        <row r="1622">
          <cell r="G1622" t="str">
            <v>191105 sludges from on-site effluent treatment containing hazardous substances</v>
          </cell>
        </row>
        <row r="1623">
          <cell r="G1623" t="str">
            <v>191106 sludges from on-site effluent treatment other than those mentioned in 19 11 05</v>
          </cell>
        </row>
        <row r="1624">
          <cell r="G1624" t="str">
            <v>191107 wastes from flue-gas cleaning</v>
          </cell>
        </row>
        <row r="1625">
          <cell r="G1625" t="str">
            <v>191199 wastes not otherwise specified</v>
          </cell>
        </row>
        <row r="1626">
          <cell r="G1626" t="str">
            <v>191201 paper and cardboard</v>
          </cell>
        </row>
        <row r="1627">
          <cell r="G1627" t="str">
            <v>191202 ferrous metal</v>
          </cell>
        </row>
        <row r="1628">
          <cell r="G1628" t="str">
            <v>191203 non-ferrous metal</v>
          </cell>
        </row>
        <row r="1629">
          <cell r="G1629" t="str">
            <v>191204 plastic and rubber</v>
          </cell>
        </row>
        <row r="1630">
          <cell r="G1630" t="str">
            <v>191205 glass</v>
          </cell>
        </row>
        <row r="1631">
          <cell r="G1631" t="str">
            <v>191206 wood containing hazardous substances</v>
          </cell>
        </row>
        <row r="1632">
          <cell r="G1632" t="str">
            <v>191207 wood other than that mentioned in 19 12 06</v>
          </cell>
        </row>
        <row r="1633">
          <cell r="G1633" t="str">
            <v>191208 textiles</v>
          </cell>
        </row>
        <row r="1634">
          <cell r="G1634" t="str">
            <v>191209 minerals (for example sand, stones)</v>
          </cell>
        </row>
        <row r="1635">
          <cell r="G1635" t="str">
            <v>191210 combustible waste (refuse derived fuel)</v>
          </cell>
        </row>
        <row r="1636">
          <cell r="G1636" t="str">
            <v>191211 other wastes (including mixtures of materials) from mechanical treatment of waste containing hazardous substances</v>
          </cell>
        </row>
        <row r="1637">
          <cell r="G1637" t="str">
            <v>191212 other wastes (including mixtures of materials) from mechanical treatment of wastes other than those mentioned in 19 12 11</v>
          </cell>
        </row>
        <row r="1638">
          <cell r="G1638" t="str">
            <v>191301 solid wastes from soil remediation containing hazardous substances</v>
          </cell>
        </row>
        <row r="1639">
          <cell r="G1639" t="str">
            <v>191302 solid wastes from soil remediation other than those mentioned in 19 13 01</v>
          </cell>
        </row>
        <row r="1640">
          <cell r="G1640" t="str">
            <v>191303 sludges from soil remediation containing hazardous substances</v>
          </cell>
        </row>
        <row r="1641">
          <cell r="G1641" t="str">
            <v>191304 sludges from soil remediation other than those mentioned in 19 13 03</v>
          </cell>
        </row>
        <row r="1642">
          <cell r="G1642" t="str">
            <v>191305 sludges from groundwater remediation containing hazardous substances</v>
          </cell>
        </row>
        <row r="1643">
          <cell r="G1643" t="str">
            <v>191306 sludges from groundwater remediation other than those mentioned in 19 13 05</v>
          </cell>
        </row>
        <row r="1644">
          <cell r="G1644" t="str">
            <v>191307 aqueous liquid wastes and aqueous concentrates from groundwater remediation containing hazardous substances</v>
          </cell>
        </row>
        <row r="1645">
          <cell r="G1645" t="str">
            <v>191308 aqueous liquid wastes and aqueous concentrates from groundwater remediation other than those mentioned in 19 13 07</v>
          </cell>
        </row>
        <row r="1646">
          <cell r="G1646" t="str">
            <v>200101 paper and cardboard</v>
          </cell>
        </row>
        <row r="1647">
          <cell r="G1647" t="str">
            <v>200102 glass</v>
          </cell>
        </row>
        <row r="1648">
          <cell r="G1648" t="str">
            <v>200108 biodegradable kitchen and canteen waste</v>
          </cell>
        </row>
        <row r="1649">
          <cell r="G1649" t="str">
            <v>200110 clothes</v>
          </cell>
        </row>
        <row r="1650">
          <cell r="G1650" t="str">
            <v>200111 textiles</v>
          </cell>
        </row>
        <row r="1651">
          <cell r="G1651" t="str">
            <v>200113 solvents</v>
          </cell>
        </row>
        <row r="1652">
          <cell r="G1652" t="str">
            <v>200114 acids</v>
          </cell>
        </row>
        <row r="1653">
          <cell r="G1653" t="str">
            <v>200115 alkalines</v>
          </cell>
        </row>
        <row r="1654">
          <cell r="G1654" t="str">
            <v>200117 photochemicals</v>
          </cell>
        </row>
        <row r="1655">
          <cell r="G1655" t="str">
            <v>200119 pesticides</v>
          </cell>
        </row>
        <row r="1656">
          <cell r="G1656" t="str">
            <v>200121 fluorescent tubes and other mercury-containing waste</v>
          </cell>
        </row>
        <row r="1657">
          <cell r="G1657" t="str">
            <v>200123 discarded equipment containing chlorofluorocarbons</v>
          </cell>
        </row>
        <row r="1658">
          <cell r="G1658" t="str">
            <v>200125 edible oil and fat</v>
          </cell>
        </row>
        <row r="1659">
          <cell r="G1659" t="str">
            <v>200126 oil and fat other than those mentioned in 20 01 25</v>
          </cell>
        </row>
        <row r="1660">
          <cell r="G1660" t="str">
            <v>200127 paint, inks, adhesives and resins containing hazardous substances</v>
          </cell>
        </row>
        <row r="1661">
          <cell r="G1661" t="str">
            <v>200128 paint, inks, adhesives and resins other than those mentioned in 20 01 27</v>
          </cell>
        </row>
        <row r="1662">
          <cell r="G1662" t="str">
            <v>200129 detergents containing hazardous substances</v>
          </cell>
        </row>
        <row r="1663">
          <cell r="G1663" t="str">
            <v>200130 detergents other than those mentioned in 20 01 29</v>
          </cell>
        </row>
        <row r="1664">
          <cell r="G1664" t="str">
            <v>200131 cytotoxic and cytostatic medicines</v>
          </cell>
        </row>
        <row r="1665">
          <cell r="G1665" t="str">
            <v>200132 medicines other than those mentioned in 20 01 31</v>
          </cell>
        </row>
        <row r="1666">
          <cell r="G1666" t="str">
            <v>200133 batteries and accumulators included in 16 06 01, 16 06 02 or 16 06 03 and unsorted batteries and accumulators containing these batteries</v>
          </cell>
        </row>
        <row r="1667">
          <cell r="G1667" t="str">
            <v>200134 batteries and accumulators other than those mentioned in 20 01 33</v>
          </cell>
        </row>
        <row r="1668">
          <cell r="G1668" t="str">
            <v>200135 discarded electrical and electronic equipment other than those mentioned in 20 01 21 and 20 01 23 containing hazardous components ( 6 )</v>
          </cell>
        </row>
        <row r="1669">
          <cell r="G1669" t="str">
            <v>200136 discarded electrical and electronic equipment other than those mentioned in 20 01 21, 20 01 23 and 20 01 35</v>
          </cell>
        </row>
        <row r="1670">
          <cell r="G1670" t="str">
            <v>200137 wood containing hazardous substances</v>
          </cell>
        </row>
        <row r="1671">
          <cell r="G1671" t="str">
            <v>200138 wood other than that mentioned in 20 01 37</v>
          </cell>
        </row>
        <row r="1672">
          <cell r="G1672" t="str">
            <v>200139 plastics</v>
          </cell>
        </row>
        <row r="1673">
          <cell r="G1673" t="str">
            <v>200140 metals</v>
          </cell>
        </row>
        <row r="1674">
          <cell r="G1674" t="str">
            <v>200141 wastes from chimney sweeping</v>
          </cell>
        </row>
        <row r="1675">
          <cell r="G1675" t="str">
            <v>200199 other fractions not otherwise specified</v>
          </cell>
        </row>
        <row r="1676">
          <cell r="G1676" t="str">
            <v>200201 biodegradable waste</v>
          </cell>
        </row>
        <row r="1677">
          <cell r="G1677" t="str">
            <v>200202 soil and stones</v>
          </cell>
        </row>
        <row r="1678">
          <cell r="G1678" t="str">
            <v>200203 other non-biodegradable wastes</v>
          </cell>
        </row>
        <row r="1679">
          <cell r="G1679" t="str">
            <v>200301 mixed municipal waste</v>
          </cell>
        </row>
        <row r="1680">
          <cell r="G1680" t="str">
            <v>200302 waste from markets</v>
          </cell>
        </row>
        <row r="1681">
          <cell r="G1681" t="str">
            <v>200303 street-cleaning residues</v>
          </cell>
        </row>
        <row r="1682">
          <cell r="G1682" t="str">
            <v>200304 septic tank sludge</v>
          </cell>
        </row>
        <row r="1683">
          <cell r="G1683" t="str">
            <v>200306 waste from sewage cleaning</v>
          </cell>
        </row>
        <row r="1684">
          <cell r="G1684" t="str">
            <v>200307 bulky waste</v>
          </cell>
        </row>
        <row r="1685">
          <cell r="G1685" t="str">
            <v>200399 municipal wastes not otherwise specified</v>
          </cell>
        </row>
      </sheetData>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Information"/>
      <sheetName val="3. Waste received on site"/>
      <sheetName val="4. Waste removed from site"/>
      <sheetName val="European Waste Catalogue"/>
      <sheetName val="Pre-Treatment Options"/>
      <sheetName val="Local Authority Listing"/>
      <sheetName val="LookUpTables"/>
      <sheetName val="Site_Information"/>
      <sheetName val="3__Waste_received_on_site"/>
      <sheetName val="4__Waste_removed_from_site"/>
      <sheetName val="European_Waste_Catalogue"/>
      <sheetName val="Pre-Treatment_Options"/>
      <sheetName val="Local_Authority_Lis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Information"/>
      <sheetName val="3. Waste received on site"/>
      <sheetName val="4. Waste removed from site"/>
      <sheetName val="European Waste Catalogue"/>
      <sheetName val="Pre-Treatment Options"/>
      <sheetName val="Local Authority Listing"/>
      <sheetName val="LookUpTables"/>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0BD720E-26C8-4427-A630-8081FB90257B}" name="Table5" displayName="Table5" ref="A4:B422" totalsRowShown="0" headerRowDxfId="145" dataDxfId="143" headerRowBorderDxfId="144" tableBorderDxfId="142" totalsRowBorderDxfId="141">
  <autoFilter ref="A4:B422" xr:uid="{D0BD720E-26C8-4427-A630-8081FB90257B}"/>
  <sortState xmlns:xlrd2="http://schemas.microsoft.com/office/spreadsheetml/2017/richdata2" ref="A5:B422">
    <sortCondition ref="B5:B435"/>
  </sortState>
  <tableColumns count="2">
    <tableColumn id="1" xr3:uid="{A6D98B38-460F-4F5F-B628-430DE115324F}" name="Filter By First Letter" dataDxfId="140" dataCellStyle="Normal 5">
      <calculatedColumnFormula>UPPER(LEFT(B5,1))</calculatedColumnFormula>
    </tableColumn>
    <tableColumn id="2" xr3:uid="{9D6A75C1-D8EE-43FB-85DD-6C03137E5ACB}" name="Filter by Local authority area" dataDxfId="13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C2B5AE7-3EC8-4764-8DD0-78E6A749F3EA}" name="Table859" displayName="Table859" ref="A4:E843" totalsRowShown="0" headerRowDxfId="138" dataDxfId="137" tableBorderDxfId="136">
  <autoFilter ref="A4:E843" xr:uid="{3FAC77DA-E6AA-41F2-8E15-AE39E47D1D24}"/>
  <tableColumns count="5">
    <tableColumn id="1" xr3:uid="{1623CF56-6BDF-4EDD-AB50-1E5ED2CDA671}" name="Chapter EWC (First 2 Digits)" dataDxfId="135" dataCellStyle="Normal 3"/>
    <tableColumn id="2" xr3:uid="{39D37E8D-B864-4A05-8082-C739EA49A548}" name="Sub-Chapter EWC (First 4 Digits)" dataDxfId="134" dataCellStyle="Normal_Sheet1 3"/>
    <tableColumn id="3" xr3:uid="{B931CC3F-78CD-4E69-B002-2D99FE1A922F}" name="Copyable EWC Code_x000a_Use Paste Special → Text Only." dataDxfId="133" dataCellStyle="Normal_Sheet1 3"/>
    <tableColumn id="4" xr3:uid="{22B6367A-1EE1-4A94-A4A0-B0C43DD9B8E0}" name="Hazardous waste (Directive 91/689/EEC)" dataDxfId="132" dataCellStyle="Normal_Sheet1 3"/>
    <tableColumn id="5" xr3:uid="{46168881-CD01-4CBA-AD0F-EA1C574231FB}" name="(Classification) Description Detail – for information only. _x000a_⛔**Do not copy this text into the form as these EWC codes contain asterisks (*) and spaces, which will result in errors if entered.**" dataDxfId="131" dataCellStyle="Normal_Sheet1 3"/>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AA09909-02A7-4EEB-84FA-D87D4A6AB6D6}" name="Table6" displayName="Table6" ref="A2:D113" totalsRowShown="0" dataDxfId="129" headerRowBorderDxfId="130" tableBorderDxfId="128" totalsRowBorderDxfId="127">
  <autoFilter ref="A2:D113" xr:uid="{6AA09909-02A7-4EEB-84FA-D87D4A6AB6D6}"/>
  <tableColumns count="4">
    <tableColumn id="1" xr3:uid="{78F74880-7F97-45A4-A96A-0B3CB0CA9F8A}" name="D Code or R Code" dataDxfId="126" dataCellStyle="Normal 6"/>
    <tableColumn id="2" xr3:uid="{385D5003-0033-445A-9DC2-F03CDE3617B9}" name="Codes" dataDxfId="125" dataCellStyle="Normal_Sheet3 2 2"/>
    <tableColumn id="3" xr3:uid="{1494F43C-6746-4E02-B229-6D39B60FB992}" name="Description" dataDxfId="124" dataCellStyle="Normal_Sheet3 2 2"/>
    <tableColumn id="4" xr3:uid="{DC8D57BC-5062-4985-ABD8-869680B42A39}" name="Additional  Info" dataDxfId="123" dataCellStyle="Normal_Sheet3 2 2"/>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A652734-068D-48F0-92CD-6190AC69E0F8}" name="Table7" displayName="Table7" ref="A4:C31" totalsRowShown="0" headerRowDxfId="122" dataDxfId="120" headerRowBorderDxfId="121" tableBorderDxfId="119" totalsRowBorderDxfId="118">
  <autoFilter ref="A4:C31" xr:uid="{FA652734-068D-48F0-92CD-6190AC69E0F8}"/>
  <tableColumns count="3">
    <tableColumn id="1" xr3:uid="{9055AC8D-3A19-478A-B63E-40EECA467D66}" name="Code Type" dataDxfId="117" dataCellStyle="Normal 3"/>
    <tableColumn id="2" xr3:uid="{12BDF88B-3D10-4276-840B-49D215283A97}" name="Codes" dataDxfId="116" dataCellStyle="Normal_D&amp;R_Removed_1"/>
    <tableColumn id="3" xr3:uid="{A3FCAEFE-F250-4A4B-A6D4-DBE0A0D62B4B}" name="Description" dataDxfId="115" dataCellStyle="Normal_D&amp;R_Removed_1"/>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339874C-7305-4F55-B745-2B7E065FEC40}" name="Table2" displayName="Table2" ref="A1:F6" totalsRowShown="0">
  <autoFilter ref="A1:F6" xr:uid="{F339874C-7305-4F55-B745-2B7E065FEC40}"/>
  <tableColumns count="6">
    <tableColumn id="1" xr3:uid="{24270669-463C-4BC0-BA6E-B8294451B9A4}" name="Period"/>
    <tableColumn id="2" xr3:uid="{6D41039A-8CF3-4B88-8719-192764E8F402}" name="Order"/>
    <tableColumn id="3" xr3:uid="{D1416C66-1B47-4764-9333-C93A381154DB}" name="WindowStart" dataDxfId="114"/>
    <tableColumn id="4" xr3:uid="{4CBE1A5B-9A9F-42CB-A92C-241457F834EF}" name="WindowEnd" dataDxfId="113"/>
    <tableColumn id="5" xr3:uid="{97A7C89A-E1C0-4B34-A8DA-F1AA0B20785F}" name="EarlyOpen" dataDxfId="112"/>
    <tableColumn id="6" xr3:uid="{A1EE9E21-C4F1-4C75-89DE-13060C0D883F}" name="WindowYearOffset" dataDxfId="111"/>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695BD8-B15D-43E9-A55B-191902DD44AF}" name="Table1" displayName="Table1" ref="E15:G26" totalsRowShown="0">
  <autoFilter ref="E15:G26" xr:uid="{85695BD8-B15D-43E9-A55B-191902DD44AF}"/>
  <tableColumns count="3">
    <tableColumn id="1" xr3:uid="{91C72A7B-9C09-4EFF-9F8F-1C2C9870B0DC}" name="Form Completion dates helpers - do not delete" dataDxfId="110"/>
    <tableColumn id="2" xr3:uid="{A58DE8B6-1B1F-41C1-904F-B446D68F56FA}" name=" " dataDxfId="109"/>
    <tableColumn id="6" xr3:uid="{136AEF44-C0B6-4DD9-ACB0-6965CE631556}" name="Column1"/>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94143B-1AB6-4B48-BC61-9B8BB0D9DA81}" name="Table3" displayName="Table3" ref="B15:B20" totalsRowShown="0" headerRowDxfId="108">
  <autoFilter ref="B15:B20" xr:uid="{4E94143B-1AB6-4B48-BC61-9B8BB0D9DA81}"/>
  <tableColumns count="1">
    <tableColumn id="1" xr3:uid="{77B43244-8CA9-46E1-836F-BAD54EF7D547}" name="Helper for Section A Validatio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waste-returns-email-spreadsheet" TargetMode="External"/><Relationship Id="rId13" Type="http://schemas.openxmlformats.org/officeDocument/2006/relationships/hyperlink" Target="mailto:national-operator-returns@environment-agency.gov.uk" TargetMode="External"/><Relationship Id="rId18" Type="http://schemas.openxmlformats.org/officeDocument/2006/relationships/hyperlink" Target="mailto:national-operator-returns@environment-agency.gov.uk?subject=Important:%20Request%20for%20Waste%20Return%20Support" TargetMode="External"/><Relationship Id="rId26" Type="http://schemas.openxmlformats.org/officeDocument/2006/relationships/drawing" Target="../drawings/drawing1.xml"/><Relationship Id="rId3" Type="http://schemas.openxmlformats.org/officeDocument/2006/relationships/hyperlink" Target="mailto:&#8239;hazwastereturn@environment-agency.gov.uk?subject=Consignee%20Return%20[[enter%20Permit%20number,%20Qtr/Period%20&amp;%20Year%20(e.g.%20AA12345BB%20Qtr%201%20Jan-Mar%202026)%5d" TargetMode="External"/><Relationship Id="rId21" Type="http://schemas.openxmlformats.org/officeDocument/2006/relationships/hyperlink" Target="https://www.gov.uk/data-protection" TargetMode="External"/><Relationship Id="rId7" Type="http://schemas.openxmlformats.org/officeDocument/2006/relationships/hyperlink" Target="mailto:&#8239;hazwastereturn@environment-agency.gov.uk?subject=Consignee%20Return%20[Enter%20your%20permit%20number,%20Qtr/Period,%20Year%5d%20" TargetMode="External"/><Relationship Id="rId12" Type="http://schemas.openxmlformats.org/officeDocument/2006/relationships/hyperlink" Target="mailto:national-operator-returns@environment-agency.gov.uk" TargetMode="External"/><Relationship Id="rId17" Type="http://schemas.openxmlformats.org/officeDocument/2006/relationships/hyperlink" Target="mailto:national-operator-returns@environment-agency.gov.uk?subject=Request%20for%20Waste%20Return%20Support" TargetMode="External"/><Relationship Id="rId25" Type="http://schemas.openxmlformats.org/officeDocument/2006/relationships/printerSettings" Target="../printerSettings/printerSettings1.bin"/><Relationship Id="rId2" Type="http://schemas.openxmlformats.org/officeDocument/2006/relationships/hyperlink" Target="mailto:national-operator-returns@environment-agency.gov.uk" TargetMode="External"/><Relationship Id="rId16" Type="http://schemas.openxmlformats.org/officeDocument/2006/relationships/hyperlink" Target="mailto:national-operator-returns@environment-agency.gov.uk" TargetMode="External"/><Relationship Id="rId20" Type="http://schemas.openxmlformats.org/officeDocument/2006/relationships/hyperlink" Target="mailto:national-operator-returns@environment-agency.gov.uk?subject=Waste%20Return%20[Enter%20your%20Permit%20number,%20Qtr/Period,%20Year%20(e.g.%20AA12345BB%20Qtr%201%20Jan-Mar%202026)%5d" TargetMode="External"/><Relationship Id="rId1" Type="http://schemas.openxmlformats.org/officeDocument/2006/relationships/hyperlink" Target="mailto:national-operator-returns@environment-agency.gov.uk" TargetMode="External"/><Relationship Id="rId6" Type="http://schemas.openxmlformats.org/officeDocument/2006/relationships/hyperlink" Target="mailto:&#8239;hazwastereturn@environment-agency.gov.uk?subject=Consignee%20Return%20[Enter%20Permit%20number,%20Qtr/Period,%20Year%5d%20" TargetMode="External"/><Relationship Id="rId11" Type="http://schemas.openxmlformats.org/officeDocument/2006/relationships/hyperlink" Target="mailto:national-operator-returns@environment-agency.gov.uk?subject=Waste%20Return%20[Enter%20your%20Permit%20number,%20Qtr/Period,%20Year%20(e.g.%20AA12345BB%20Qtr%201%20Jan-Mar%202026)%5d" TargetMode="External"/><Relationship Id="rId24" Type="http://schemas.openxmlformats.org/officeDocument/2006/relationships/hyperlink" Target="https://environment.data.gov.uk/public-register/view/search-waste-operations" TargetMode="External"/><Relationship Id="rId5" Type="http://schemas.openxmlformats.org/officeDocument/2006/relationships/hyperlink" Target="mailto:national-operator-returns@environment-agency.gov.uk?subject=Request%20for%20Waste%20Return%20Support" TargetMode="External"/><Relationship Id="rId15" Type="http://schemas.openxmlformats.org/officeDocument/2006/relationships/hyperlink" Target="mailto:national-operator-returns@environment-agency.gov.uk?subject=Request%20for%20Waste%20Return%20Support" TargetMode="External"/><Relationship Id="rId23" Type="http://schemas.openxmlformats.org/officeDocument/2006/relationships/hyperlink" Target="https://environment.data.gov.uk/public-register/view/search-waste-operations" TargetMode="External"/><Relationship Id="rId10" Type="http://schemas.openxmlformats.org/officeDocument/2006/relationships/hyperlink" Target="mailto:national-operator-returns@environment-agency.gov.uk?subject=Waste%20Return%20[Enter%20your%20Permit%20number,%20Qtr/Period,%20Year%20(AA12345BB%20Qtr%201%20Jan-Mar%202026)%5d" TargetMode="External"/><Relationship Id="rId19" Type="http://schemas.openxmlformats.org/officeDocument/2006/relationships/hyperlink" Target="https://www.gov.uk/government/publications/waste-returns-email-spreadsheet" TargetMode="External"/><Relationship Id="rId4" Type="http://schemas.openxmlformats.org/officeDocument/2006/relationships/hyperlink" Target="mailto:&#8239;hazwastereturn@environment-agency.gov.uk?subject=Consignee%20Return%20[Enter%20Permit%20number,%20Qtr/Period,%20Year%5d%20" TargetMode="External"/><Relationship Id="rId9" Type="http://schemas.openxmlformats.org/officeDocument/2006/relationships/hyperlink" Target="mailto:national-operator-returns@environment-agency.gov.uk?subject=Request%20for%20Waste%20Return%20Support" TargetMode="External"/><Relationship Id="rId14" Type="http://schemas.openxmlformats.org/officeDocument/2006/relationships/hyperlink" Target="mailto:national-operator-returns@environment-agency.gov.uk?subject=Request%20for%20Waste%20Return%20Support" TargetMode="External"/><Relationship Id="rId22" Type="http://schemas.openxmlformats.org/officeDocument/2006/relationships/hyperlink" Target="https://www.gov.uk/government/publications/privacy-notice-national-operator-waste-return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national-operator-returns@environment-agency.gov.uk?subject=Support%20Required" TargetMode="External"/><Relationship Id="rId1" Type="http://schemas.openxmlformats.org/officeDocument/2006/relationships/hyperlink" Target="https://environment.data.gov.uk/public-register/view/search-waste-operation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gov.uk/data-protection" TargetMode="External"/><Relationship Id="rId1" Type="http://schemas.openxmlformats.org/officeDocument/2006/relationships/hyperlink" Target="https://www.gov.uk/government/publications/privacy-notice-national-operator-waste-returns"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8.bin"/><Relationship Id="rId1" Type="http://schemas.openxmlformats.org/officeDocument/2006/relationships/hyperlink" Target="https://www.gov.uk/guidance/classify-different-types-of-waste-your-legal-responsibilities"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tint="0.34998626667073579"/>
    <pageSetUpPr fitToPage="1"/>
  </sheetPr>
  <dimension ref="B1:J510"/>
  <sheetViews>
    <sheetView showGridLines="0" showRowColHeaders="0" tabSelected="1" topLeftCell="B1" zoomScale="85" zoomScaleNormal="85" workbookViewId="0">
      <pane ySplit="6" topLeftCell="A360" activePane="bottomLeft" state="frozen"/>
      <selection pane="bottomLeft" activeCell="B508" sqref="B508:B509"/>
      <extLst>
        <ext xmlns:xlsdti="http://schemas.microsoft.com/office/spreadsheetml/2023/showDataTypeIcons" uri="{77bfe23e-c014-4d31-8a63-9c772dbf06b6}">
          <xlsdti:showDataTypeIcons visible="0"/>
        </ext>
      </extLst>
    </sheetView>
  </sheetViews>
  <sheetFormatPr defaultColWidth="9.140625" defaultRowHeight="15" customHeight="1"/>
  <cols>
    <col min="1" max="1" width="6" style="151" customWidth="1"/>
    <col min="2" max="2" width="48.85546875" style="399" customWidth="1"/>
    <col min="3" max="3" width="2.28515625" style="151" customWidth="1"/>
    <col min="4" max="5" width="45.140625" style="151" customWidth="1"/>
    <col min="6" max="6" width="47.7109375" style="151" customWidth="1"/>
    <col min="7" max="7" width="40.7109375" style="151" customWidth="1"/>
    <col min="8" max="9" width="3.28515625" style="151" customWidth="1"/>
    <col min="10" max="10" width="40.7109375" style="151" customWidth="1"/>
    <col min="11" max="16384" width="9.140625" style="151"/>
  </cols>
  <sheetData>
    <row r="1" spans="2:10" ht="20.100000000000001" customHeight="1">
      <c r="D1" s="404"/>
      <c r="E1" s="404"/>
      <c r="F1" s="404"/>
      <c r="G1" s="404"/>
      <c r="H1" s="404"/>
      <c r="I1" s="404"/>
    </row>
    <row r="2" spans="2:10" s="152" customFormat="1" ht="45" customHeight="1">
      <c r="B2" s="709" t="s">
        <v>0</v>
      </c>
      <c r="C2" s="475"/>
      <c r="D2" s="476" t="s">
        <v>1</v>
      </c>
      <c r="E2" s="476" t="s">
        <v>2</v>
      </c>
      <c r="F2" s="476" t="s">
        <v>3</v>
      </c>
      <c r="G2" s="476" t="s">
        <v>4</v>
      </c>
      <c r="H2" s="477"/>
      <c r="I2" s="405"/>
    </row>
    <row r="3" spans="2:10" s="152" customFormat="1" ht="30.75" customHeight="1">
      <c r="B3" s="710"/>
      <c r="C3" s="414"/>
      <c r="D3" s="424" t="s">
        <v>5</v>
      </c>
      <c r="E3" s="424" t="s">
        <v>6</v>
      </c>
      <c r="F3" s="424" t="s">
        <v>7</v>
      </c>
      <c r="G3" s="424" t="s">
        <v>8</v>
      </c>
      <c r="H3" s="415"/>
      <c r="I3" s="405"/>
    </row>
    <row r="4" spans="2:10" s="152" customFormat="1" ht="50.1" customHeight="1">
      <c r="B4" s="710"/>
      <c r="C4" s="414"/>
      <c r="D4" s="424" t="s">
        <v>9</v>
      </c>
      <c r="E4" s="424" t="s">
        <v>10</v>
      </c>
      <c r="F4" s="424" t="s">
        <v>11</v>
      </c>
      <c r="G4" s="515" t="s">
        <v>12</v>
      </c>
      <c r="H4" s="415"/>
      <c r="I4" s="405"/>
    </row>
    <row r="5" spans="2:10" s="152" customFormat="1" ht="62.25" customHeight="1">
      <c r="B5" s="711"/>
      <c r="C5" s="416"/>
      <c r="D5" s="469" t="s">
        <v>13</v>
      </c>
      <c r="E5" s="425" t="s">
        <v>14</v>
      </c>
      <c r="F5" s="425" t="s">
        <v>15</v>
      </c>
      <c r="G5" s="425" t="s">
        <v>16</v>
      </c>
      <c r="H5" s="417"/>
      <c r="I5" s="405"/>
    </row>
    <row r="6" spans="2:10" ht="17.25" customHeight="1">
      <c r="C6" s="400"/>
      <c r="D6" s="402"/>
      <c r="E6" s="402"/>
      <c r="F6" s="402"/>
      <c r="G6" s="403"/>
      <c r="H6" s="403"/>
      <c r="I6" s="403"/>
    </row>
    <row r="7" spans="2:10" ht="10.5" customHeight="1">
      <c r="C7" s="400"/>
      <c r="D7" s="400"/>
      <c r="E7" s="400"/>
      <c r="F7" s="400"/>
    </row>
    <row r="8" spans="2:10" ht="15" customHeight="1">
      <c r="B8" s="696" t="s">
        <v>17</v>
      </c>
    </row>
    <row r="9" spans="2:10">
      <c r="B9" s="697"/>
    </row>
    <row r="10" spans="2:10">
      <c r="B10" s="697"/>
    </row>
    <row r="11" spans="2:10">
      <c r="B11" s="698"/>
    </row>
    <row r="15" spans="2:10" ht="15" customHeight="1">
      <c r="J15" s="152"/>
    </row>
    <row r="16" spans="2:10" ht="15" customHeight="1">
      <c r="J16" s="152"/>
    </row>
    <row r="17" spans="2:2" ht="15" customHeight="1">
      <c r="B17" s="706" t="s">
        <v>18</v>
      </c>
    </row>
    <row r="18" spans="2:2" ht="15" customHeight="1">
      <c r="B18" s="706"/>
    </row>
    <row r="19" spans="2:2" ht="15" customHeight="1">
      <c r="B19" s="706"/>
    </row>
    <row r="43" spans="2:2" ht="15" customHeight="1">
      <c r="B43" s="714" t="s">
        <v>19</v>
      </c>
    </row>
    <row r="44" spans="2:2" ht="15" customHeight="1">
      <c r="B44" s="714"/>
    </row>
    <row r="45" spans="2:2" ht="15" customHeight="1">
      <c r="B45" s="714"/>
    </row>
    <row r="66" spans="2:2" ht="15" customHeight="1">
      <c r="B66" s="696" t="s">
        <v>20</v>
      </c>
    </row>
    <row r="67" spans="2:2" ht="15" customHeight="1">
      <c r="B67" s="697"/>
    </row>
    <row r="68" spans="2:2" ht="15" customHeight="1">
      <c r="B68" s="698"/>
    </row>
    <row r="93" spans="2:2" ht="15" customHeight="1">
      <c r="B93" s="714" t="s">
        <v>3</v>
      </c>
    </row>
    <row r="94" spans="2:2" ht="15" customHeight="1">
      <c r="B94" s="714"/>
    </row>
    <row r="95" spans="2:2" ht="15" customHeight="1">
      <c r="B95" s="714"/>
    </row>
    <row r="130" spans="2:6" ht="15" customHeight="1">
      <c r="B130" s="700" t="s">
        <v>21</v>
      </c>
      <c r="F130" s="395"/>
    </row>
    <row r="131" spans="2:6" ht="15" customHeight="1">
      <c r="B131" s="700"/>
      <c r="F131" s="396"/>
    </row>
    <row r="132" spans="2:6" ht="15" customHeight="1">
      <c r="B132" s="700"/>
      <c r="F132" s="396"/>
    </row>
    <row r="133" spans="2:6" ht="15" customHeight="1">
      <c r="F133" s="397"/>
    </row>
    <row r="134" spans="2:6" ht="15" customHeight="1">
      <c r="F134" s="397"/>
    </row>
    <row r="135" spans="2:6" ht="15" customHeight="1">
      <c r="F135" s="397"/>
    </row>
    <row r="136" spans="2:6" ht="15" customHeight="1">
      <c r="F136" s="397"/>
    </row>
    <row r="137" spans="2:6" ht="15" customHeight="1">
      <c r="F137" s="397"/>
    </row>
    <row r="138" spans="2:6" ht="15" customHeight="1">
      <c r="F138" s="397"/>
    </row>
    <row r="139" spans="2:6" ht="15" customHeight="1">
      <c r="F139" s="397"/>
    </row>
    <row r="140" spans="2:6" ht="15" customHeight="1">
      <c r="F140" s="397"/>
    </row>
    <row r="141" spans="2:6" ht="15" customHeight="1">
      <c r="F141" s="397"/>
    </row>
    <row r="142" spans="2:6" ht="15" customHeight="1">
      <c r="B142" s="696" t="s">
        <v>22</v>
      </c>
      <c r="F142" s="397"/>
    </row>
    <row r="143" spans="2:6" ht="15" customHeight="1">
      <c r="B143" s="697"/>
      <c r="F143" s="397"/>
    </row>
    <row r="144" spans="2:6" ht="15" customHeight="1">
      <c r="B144" s="697"/>
      <c r="F144" s="397"/>
    </row>
    <row r="145" spans="2:6" ht="15" customHeight="1">
      <c r="B145" s="698"/>
      <c r="F145" s="397"/>
    </row>
    <row r="146" spans="2:6" ht="15" customHeight="1">
      <c r="F146" s="397"/>
    </row>
    <row r="147" spans="2:6" ht="15" customHeight="1">
      <c r="F147" s="397"/>
    </row>
    <row r="148" spans="2:6" ht="15" customHeight="1">
      <c r="F148" s="397"/>
    </row>
    <row r="149" spans="2:6" ht="15" customHeight="1">
      <c r="F149" s="397"/>
    </row>
    <row r="150" spans="2:6" ht="15" customHeight="1">
      <c r="F150" s="397"/>
    </row>
    <row r="151" spans="2:6" ht="15" customHeight="1">
      <c r="F151" s="397"/>
    </row>
    <row r="152" spans="2:6" ht="15" customHeight="1">
      <c r="F152" s="397"/>
    </row>
    <row r="153" spans="2:6" ht="15" customHeight="1">
      <c r="F153" s="397"/>
    </row>
    <row r="154" spans="2:6" ht="15" customHeight="1">
      <c r="F154" s="397"/>
    </row>
    <row r="155" spans="2:6" ht="15" customHeight="1">
      <c r="F155" s="397"/>
    </row>
    <row r="156" spans="2:6" ht="15" customHeight="1">
      <c r="F156" s="397"/>
    </row>
    <row r="157" spans="2:6" ht="15" customHeight="1">
      <c r="F157" s="397"/>
    </row>
    <row r="158" spans="2:6" ht="15" customHeight="1">
      <c r="F158" s="397"/>
    </row>
    <row r="159" spans="2:6" ht="15" customHeight="1">
      <c r="F159" s="396"/>
    </row>
    <row r="160" spans="2:6" ht="15" customHeight="1">
      <c r="F160" s="396"/>
    </row>
    <row r="161" spans="2:6" ht="15" customHeight="1">
      <c r="F161" s="396"/>
    </row>
    <row r="162" spans="2:6" ht="15" customHeight="1">
      <c r="F162" s="396"/>
    </row>
    <row r="163" spans="2:6" ht="15" customHeight="1">
      <c r="F163" s="396"/>
    </row>
    <row r="164" spans="2:6" ht="15" customHeight="1">
      <c r="F164" s="397"/>
    </row>
    <row r="165" spans="2:6" ht="15" customHeight="1">
      <c r="F165" s="397"/>
    </row>
    <row r="166" spans="2:6" ht="15" customHeight="1">
      <c r="F166" s="397"/>
    </row>
    <row r="167" spans="2:6" ht="15" customHeight="1">
      <c r="F167" s="397"/>
    </row>
    <row r="168" spans="2:6" ht="15" customHeight="1">
      <c r="F168" s="397"/>
    </row>
    <row r="169" spans="2:6" ht="15" customHeight="1">
      <c r="F169" s="397"/>
    </row>
    <row r="170" spans="2:6" ht="15" customHeight="1">
      <c r="F170" s="398"/>
    </row>
    <row r="171" spans="2:6" ht="15" customHeight="1">
      <c r="B171" s="715" t="s">
        <v>23</v>
      </c>
    </row>
    <row r="172" spans="2:6" ht="15" customHeight="1">
      <c r="B172" s="715"/>
    </row>
    <row r="173" spans="2:6" ht="15" customHeight="1">
      <c r="B173" s="715"/>
    </row>
    <row r="178" spans="2:2" ht="15" customHeight="1">
      <c r="B178" s="713" t="s">
        <v>5</v>
      </c>
    </row>
    <row r="179" spans="2:2" ht="15" customHeight="1">
      <c r="B179" s="713"/>
    </row>
    <row r="180" spans="2:2" ht="15" customHeight="1">
      <c r="B180" s="713"/>
    </row>
    <row r="181" spans="2:2" ht="15" customHeight="1">
      <c r="B181" s="420"/>
    </row>
    <row r="304" spans="2:2" ht="15" customHeight="1">
      <c r="B304" s="713" t="s">
        <v>6</v>
      </c>
    </row>
    <row r="305" spans="2:2" ht="15" customHeight="1">
      <c r="B305" s="713"/>
    </row>
    <row r="306" spans="2:2" ht="15" customHeight="1">
      <c r="B306" s="713"/>
    </row>
    <row r="313" spans="2:2" ht="15" customHeight="1">
      <c r="B313" s="696" t="s">
        <v>22</v>
      </c>
    </row>
    <row r="314" spans="2:2" ht="15" customHeight="1">
      <c r="B314" s="697"/>
    </row>
    <row r="315" spans="2:2" ht="15" customHeight="1">
      <c r="B315" s="697"/>
    </row>
    <row r="316" spans="2:2" ht="15" customHeight="1">
      <c r="B316" s="698"/>
    </row>
    <row r="317" spans="2:2" ht="15" customHeight="1">
      <c r="B317" s="696" t="s">
        <v>24</v>
      </c>
    </row>
    <row r="318" spans="2:2" ht="15" customHeight="1">
      <c r="B318" s="697"/>
    </row>
    <row r="319" spans="2:2" ht="15" customHeight="1">
      <c r="B319" s="697"/>
    </row>
    <row r="320" spans="2:2" ht="15" customHeight="1">
      <c r="B320" s="698"/>
    </row>
    <row r="321" spans="2:9" ht="15" customHeight="1">
      <c r="B321" s="406"/>
    </row>
    <row r="322" spans="2:9" ht="15" customHeight="1">
      <c r="B322" s="406"/>
    </row>
    <row r="323" spans="2:9" ht="15" customHeight="1">
      <c r="B323" s="406"/>
    </row>
    <row r="325" spans="2:9" ht="15" customHeight="1">
      <c r="B325" s="701" t="s">
        <v>7</v>
      </c>
      <c r="C325" s="701"/>
      <c r="D325" s="701"/>
      <c r="E325" s="701"/>
      <c r="F325" s="701"/>
      <c r="G325" s="701"/>
      <c r="H325" s="401"/>
      <c r="I325" s="401"/>
    </row>
    <row r="326" spans="2:9" ht="15" customHeight="1">
      <c r="B326" s="701"/>
      <c r="C326" s="701"/>
      <c r="D326" s="701"/>
      <c r="E326" s="701"/>
      <c r="F326" s="701"/>
      <c r="G326" s="701"/>
      <c r="H326" s="401"/>
      <c r="I326" s="401"/>
    </row>
    <row r="327" spans="2:9" ht="15" customHeight="1">
      <c r="B327" s="701"/>
      <c r="C327" s="701"/>
      <c r="D327" s="701"/>
      <c r="E327" s="701"/>
      <c r="F327" s="701"/>
      <c r="G327" s="701"/>
      <c r="H327" s="401"/>
      <c r="I327" s="401"/>
    </row>
    <row r="329" spans="2:9" ht="15" customHeight="1">
      <c r="B329" s="699" t="s">
        <v>25</v>
      </c>
    </row>
    <row r="330" spans="2:9" ht="15" customHeight="1">
      <c r="B330" s="699"/>
    </row>
    <row r="331" spans="2:9" ht="15" customHeight="1">
      <c r="B331" s="699"/>
    </row>
    <row r="356" spans="2:2" ht="15" customHeight="1">
      <c r="B356" s="702" t="str">
        <f t="shared" ref="B356" si="0">$G$509</f>
        <v>Find information about your permit here</v>
      </c>
    </row>
    <row r="357" spans="2:2" ht="15" customHeight="1">
      <c r="B357" s="703"/>
    </row>
    <row r="358" spans="2:2" ht="15" customHeight="1">
      <c r="B358" s="704"/>
    </row>
    <row r="373" spans="2:10" ht="15" customHeight="1">
      <c r="B373" s="712" t="s">
        <v>26</v>
      </c>
    </row>
    <row r="374" spans="2:10" ht="15" customHeight="1">
      <c r="B374" s="712"/>
    </row>
    <row r="375" spans="2:10" ht="15" customHeight="1">
      <c r="B375" s="712"/>
    </row>
    <row r="383" spans="2:10" ht="15" customHeight="1">
      <c r="J383"/>
    </row>
    <row r="384" spans="2:10" ht="15" customHeight="1">
      <c r="J384"/>
    </row>
    <row r="385" spans="10:10" ht="15" customHeight="1">
      <c r="J385"/>
    </row>
    <row r="386" spans="10:10" ht="15" customHeight="1">
      <c r="J386"/>
    </row>
    <row r="402" spans="2:2" ht="7.5" customHeight="1"/>
    <row r="403" spans="2:2" ht="15" customHeight="1">
      <c r="B403" s="699" t="s">
        <v>27</v>
      </c>
    </row>
    <row r="404" spans="2:2" ht="15" customHeight="1">
      <c r="B404" s="699"/>
    </row>
    <row r="405" spans="2:2" ht="15" customHeight="1">
      <c r="B405" s="699"/>
    </row>
    <row r="441" spans="4:4" ht="15" customHeight="1">
      <c r="D441" s="376"/>
    </row>
    <row r="443" spans="4:4" ht="24.95" customHeight="1"/>
    <row r="473" spans="2:2" ht="15" customHeight="1">
      <c r="B473" s="705" t="s">
        <v>28</v>
      </c>
    </row>
    <row r="474" spans="2:2" ht="15" customHeight="1">
      <c r="B474" s="705"/>
    </row>
    <row r="475" spans="2:2" ht="15" customHeight="1">
      <c r="B475" s="705"/>
    </row>
    <row r="493" spans="2:2" ht="15" customHeight="1">
      <c r="B493" s="700" t="s">
        <v>8</v>
      </c>
    </row>
    <row r="494" spans="2:2" ht="15" customHeight="1">
      <c r="B494" s="700"/>
    </row>
    <row r="495" spans="2:2" ht="15" customHeight="1">
      <c r="B495" s="700"/>
    </row>
    <row r="496" spans="2:2" ht="15" customHeight="1">
      <c r="B496" s="696" t="s">
        <v>22</v>
      </c>
    </row>
    <row r="497" spans="2:8" ht="16.5" customHeight="1">
      <c r="B497" s="697"/>
    </row>
    <row r="498" spans="2:8" ht="15" customHeight="1">
      <c r="B498" s="697"/>
    </row>
    <row r="499" spans="2:8" ht="15" customHeight="1">
      <c r="B499" s="698"/>
    </row>
    <row r="501" spans="2:8" ht="15" customHeight="1">
      <c r="B501" s="696" t="s">
        <v>29</v>
      </c>
    </row>
    <row r="502" spans="2:8" ht="15" customHeight="1">
      <c r="B502" s="697"/>
    </row>
    <row r="503" spans="2:8" ht="15" customHeight="1">
      <c r="B503" s="697"/>
    </row>
    <row r="504" spans="2:8" ht="15" customHeight="1">
      <c r="B504" s="697"/>
    </row>
    <row r="505" spans="2:8" ht="15" customHeight="1">
      <c r="B505" s="697"/>
    </row>
    <row r="506" spans="2:8" ht="15" customHeight="1">
      <c r="B506" s="698"/>
    </row>
    <row r="507" spans="2:8" ht="84.75" customHeight="1"/>
    <row r="508" spans="2:8" ht="39.950000000000003" customHeight="1">
      <c r="B508" s="707" t="s">
        <v>30</v>
      </c>
      <c r="C508" s="478"/>
      <c r="D508" s="479" t="str">
        <f>HYPERLINK("#'Origins &amp; Destinations Library'!A1","Go to Origins &amp; Destinations Library")</f>
        <v>Go to Origins &amp; Destinations Library</v>
      </c>
      <c r="E508" s="479" t="str">
        <f>HYPERLINK("#'D&amp;R Received Library'!A1","Go to D&amp;R Received Library")</f>
        <v>Go to D&amp;R Received Library</v>
      </c>
      <c r="F508" s="479" t="str">
        <f>HYPERLINK("#'EWC Codes Library'!A1","Go to EWC Codes Library")</f>
        <v>Go to EWC Codes Library</v>
      </c>
      <c r="G508" s="479" t="str">
        <f>HYPERLINK("#'D&amp;R Removed Library'!A1","Go to D&amp;R Removed Library")</f>
        <v>Go to D&amp;R Removed Library</v>
      </c>
      <c r="H508" s="480"/>
    </row>
    <row r="509" spans="2:8" ht="39.950000000000003" customHeight="1">
      <c r="B509" s="708"/>
      <c r="C509" s="422"/>
      <c r="D509" s="423" t="str">
        <f>HYPERLINK("#'Disclosure &amp; Data Protection'!A1","Go to Disclosure &amp; Data Protection")</f>
        <v>Go to Disclosure &amp; Data Protection</v>
      </c>
      <c r="E509" s="423" t="s">
        <v>31</v>
      </c>
      <c r="F509" s="423" t="s">
        <v>32</v>
      </c>
      <c r="G509" s="423" t="s">
        <v>33</v>
      </c>
      <c r="H509" s="421"/>
    </row>
    <row r="510" spans="2:8" ht="39.950000000000003" customHeight="1"/>
  </sheetData>
  <sheetProtection algorithmName="SHA-512" hashValue="IEZDgFTJU4b3fYcQqHZzA2cOs5o+cSk1XGJYj3JmwNjkgfvsJEYMLwSYbuAcAZUDc1cr1huN92RQNL/3dodMDQ==" saltValue="6Eo4+VbW4w4pcKGOjJhBfQ==" spinCount="100000" sheet="1" objects="1" scenarios="1"/>
  <mergeCells count="23">
    <mergeCell ref="B17:B19"/>
    <mergeCell ref="B508:B509"/>
    <mergeCell ref="B2:B5"/>
    <mergeCell ref="B329:B331"/>
    <mergeCell ref="B373:B375"/>
    <mergeCell ref="B142:B145"/>
    <mergeCell ref="B178:B180"/>
    <mergeCell ref="B304:B306"/>
    <mergeCell ref="B93:B95"/>
    <mergeCell ref="B66:B68"/>
    <mergeCell ref="B130:B132"/>
    <mergeCell ref="B171:B173"/>
    <mergeCell ref="B43:B45"/>
    <mergeCell ref="B8:B11"/>
    <mergeCell ref="B501:B506"/>
    <mergeCell ref="B313:B316"/>
    <mergeCell ref="B496:B499"/>
    <mergeCell ref="B317:B320"/>
    <mergeCell ref="B403:B405"/>
    <mergeCell ref="B493:B495"/>
    <mergeCell ref="B325:G327"/>
    <mergeCell ref="B356:B358"/>
    <mergeCell ref="B473:B475"/>
  </mergeCells>
  <hyperlinks>
    <hyperlink ref="G5" location="'How to fill in this form'!B502" display="Where to Send Your Return" xr:uid="{64AD3B7D-5D99-4CA4-8CDB-914E5380E5F4}"/>
    <hyperlink ref="F2" location="'How to fill in this form'!B93" display="4. Avoiding Rejected Returns" xr:uid="{ADCAC1B4-EB8B-403C-A2E0-85276A419B20}"/>
    <hyperlink ref="G2" location="'How to fill in this form'!B130" display="5. How Auto-Validation Tools &amp; 6. Disclaimer" xr:uid="{F36E9C8A-D044-42F7-A6B0-8CC64040040C}"/>
    <hyperlink ref="D3" location="'How to fill in this form'!B178" display="7. Changes to the Form" xr:uid="{D631743B-E7CA-4F21-B0FA-C83C39852B97}"/>
    <hyperlink ref="E3" location="'How to fill in this form'!B304" display="8. Pages to Complete &amp; Checks" xr:uid="{6288DB5E-5A82-4325-8BED-BA39BB11D074}"/>
    <hyperlink ref="F3" location="'How to fill in this form'!B325" display="9. Step by Step How To Fill In The Form" xr:uid="{EB9AF6B4-EADC-453D-97DB-D5839DBABF7B}"/>
    <hyperlink ref="F5" location="'How to fill in this form'!B497" display=" Where to Ask for help" xr:uid="{55C341B7-47A0-418E-83E9-5BA95E181C64}"/>
    <hyperlink ref="D4" location="'How to fill in this form'!B329" display="How to fill in Site Information page 1" xr:uid="{95259ADC-0741-496B-A5A4-BCC51C3D0905}"/>
    <hyperlink ref="F4" location="'How to fill in this form'!B403" display="How to fill in Waste Received &amp; Waste Removed pages 2 &amp; 3" xr:uid="{213945A9-DEB1-4D3D-9AD3-C8FCB2CD536E}"/>
    <hyperlink ref="G4" location="'How to fill in this form'!B473" display="How to fill in Technical Competence page 4" xr:uid="{F7E4CBC8-CBDF-47FD-BBC4-63AA2842CC45}"/>
    <hyperlink ref="B142" r:id="rId1" display="mailto:national-operator-returns@environment-agency.gov.uk" xr:uid="{2D438AF1-C597-4165-87B0-19BB6021A881}"/>
    <hyperlink ref="B317" r:id="rId2" display="mailto:national-operator-returns@environment-agency.gov.uk" xr:uid="{31402950-9357-4B95-AAC2-55A4EFEB571F}"/>
    <hyperlink ref="E4" location="'How to fill in this form'!B373" display="How to use the &quot;Optional - Customise Your Lists&quot; page" xr:uid="{1A3FB2ED-1106-4E90-918D-A6C7C3E44803}"/>
    <hyperlink ref="B8" r:id="rId3" display="mailto: hazwastereturn@environment-agency.gov.uk?subject=Consignee Return [[enter Permit number, Qtr/Period &amp; Year (e.g. AA12345BB Qtr 1 Jan-Mar 2026)]" xr:uid="{9E8274AC-A2E4-4F2B-B36F-500052F928E8}"/>
    <hyperlink ref="B8:B9" r:id="rId4" display="hazwastereturn@environment-agency.gov.uk" xr:uid="{615DA782-B28F-40B0-A3A5-9A57A4BB3971}"/>
    <hyperlink ref="B142:B144" r:id="rId5" display="Waste Return Support: national-operator-returns@environment-agency.gov.uk" xr:uid="{2B30147A-B477-47C0-972E-64A3C06CEF85}"/>
    <hyperlink ref="D2" location="'How to fill in this form'!B17" display="1. Submission Guidance &amp; 2. Submission Windows" xr:uid="{29A61E3F-0536-4CCF-8491-67A2B577B79A}"/>
    <hyperlink ref="E2" location="'How to fill in this form'!B66" display="3. Where to download your form" xr:uid="{E3D1C952-E188-4837-91BE-E03BE5D22F2E}"/>
    <hyperlink ref="G3" location="'How to fill in this form'!B493" display="10. Final Checks Before You Submit" xr:uid="{A84A07B5-30B3-4513-8076-57F507B0F994}"/>
    <hyperlink ref="D5" location="'How to fill in this form'!B9" display="This is not the correct form for Hazardous Waste Consignee Returns. Click here for information." xr:uid="{14D9C68A-885D-4DA5-A4A8-FA8B68B39D58}"/>
    <hyperlink ref="B8:B10" r:id="rId6" display="Click here to email hazwastereturn@environment-agency.gov.uk" xr:uid="{44E7DA55-3D01-4641-955B-607C996D1AEB}"/>
    <hyperlink ref="B8:B11" r:id="rId7" display="Click here to email hazwastereturn@environment-agency.gov.uk" xr:uid="{CFE5740D-89D2-440B-97DA-4A9E601974F2}"/>
    <hyperlink ref="B66" r:id="rId8" display="https://www.gov.uk/government/publications/waste-returns-email-spreadsheet" xr:uid="{275839D5-7A03-4EBC-AACF-F15F6F3B18A1}"/>
    <hyperlink ref="B142:B145" r:id="rId9" display="Click here to Request for Waste Return Support" xr:uid="{1B3FDFA4-486A-4354-B1F3-933A2FF543FF}"/>
    <hyperlink ref="B317:B319" r:id="rId10" display="Click here to access the submission email. Attach your return in its original Excel format." xr:uid="{1923DE45-01BA-4AF3-9E63-087E0A3FF228}"/>
    <hyperlink ref="B317:B320" r:id="rId11" display="Click here to access the submission email. Attach your return in its original Excel format." xr:uid="{8331C969-CE2D-4105-A29F-D74544871F42}"/>
    <hyperlink ref="B501" r:id="rId12" display="mailto:national-operator-returns@environment-agency.gov.uk" xr:uid="{8ACF9BEB-4CC4-457C-BAD3-DF602EEC285A}"/>
    <hyperlink ref="B313" r:id="rId13" display="mailto:national-operator-returns@environment-agency.gov.uk" xr:uid="{6A144FFE-B965-400D-9B7B-1817E91F6637}"/>
    <hyperlink ref="B313:B315" r:id="rId14" display="Waste Return Support: national-operator-returns@environment-agency.gov.uk" xr:uid="{37EA6116-0113-4111-8F39-C26EF226A624}"/>
    <hyperlink ref="B313:B316" r:id="rId15" display="Click here to Request for Waste Return Support" xr:uid="{03AD8336-C59F-4AC6-A18A-3CFF4AB9429C}"/>
    <hyperlink ref="B496" r:id="rId16" display="mailto:national-operator-returns@environment-agency.gov.uk" xr:uid="{4A3D091F-30FA-4AFA-BFD6-104952C1D1C3}"/>
    <hyperlink ref="B496:B498" r:id="rId17" display="Waste Return Support: national-operator-returns@environment-agency.gov.uk" xr:uid="{FF030BDD-B1E7-487F-AEA2-80E3BFFD9544}"/>
    <hyperlink ref="B496:B499" r:id="rId18" display="Click here to Request for Waste Return Support" xr:uid="{1D2259E7-B0E3-4407-A143-68A2C16F4F21}"/>
    <hyperlink ref="B66:B68" r:id="rId19" display="3. Click here to download the form from GOV.UK website" xr:uid="{9B021C80-F185-4C32-9EE3-8DB2AA1E0FFF}"/>
    <hyperlink ref="B501:B504" r:id="rId20" display="Click here to submit your return." xr:uid="{3DECAC75-CBA8-483B-9B84-5E5D46A83774}"/>
    <hyperlink ref="E5" location="'How to fill in this form'!B508" display="Reference Libraries &amp; Notices" xr:uid="{80C4FDB7-B7BC-4B9E-B62C-7F454BE9D9F5}"/>
    <hyperlink ref="F509" r:id="rId21" xr:uid="{39476C2D-CE1C-4B9F-B479-B5E3D653E8ED}"/>
    <hyperlink ref="E509" r:id="rId22" xr:uid="{E8461A56-6BB2-4331-8FA9-340C40B0F91E}"/>
    <hyperlink ref="G509" r:id="rId23" xr:uid="{C33DDD03-1305-4204-B73E-00FDD61B3ABC}"/>
    <hyperlink ref="B356:B358" r:id="rId24" display="https://environment.data.gov.uk/public-register/view/search-waste-operations" xr:uid="{1DBAAD04-3DD8-4DDB-93C8-89133A8D62B1}"/>
  </hyperlinks>
  <printOptions horizontalCentered="1" verticalCentered="1"/>
  <pageMargins left="0.23622047244094491" right="0.27559055118110237" top="0.39370078740157483" bottom="0.39370078740157483" header="0.27559055118110237" footer="0.15748031496062992"/>
  <pageSetup paperSize="9" scale="10" orientation="landscape" horizontalDpi="4294967293" r:id="rId25"/>
  <headerFooter alignWithMargins="0"/>
  <drawing r:id="rId2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B28B3-01E4-42E5-9632-71CFD87C2EB2}">
  <sheetPr codeName="Sheet9">
    <tabColor theme="0" tint="-0.34998626667073579"/>
  </sheetPr>
  <dimension ref="A1:C34"/>
  <sheetViews>
    <sheetView showGridLines="0" zoomScale="91" zoomScaleNormal="91" workbookViewId="0">
      <pane xSplit="3" ySplit="4" topLeftCell="D5" activePane="bottomRight" state="frozen"/>
      <selection pane="topRight" activeCell="D1" sqref="D1"/>
      <selection pane="bottomLeft" activeCell="A5" sqref="A5"/>
      <selection pane="bottomRight" sqref="A1:B1"/>
    </sheetView>
  </sheetViews>
  <sheetFormatPr defaultColWidth="9.140625" defaultRowHeight="12"/>
  <cols>
    <col min="1" max="1" width="27.28515625" style="1" customWidth="1"/>
    <col min="2" max="2" width="15" style="90" customWidth="1"/>
    <col min="3" max="3" width="91" style="90" customWidth="1"/>
    <col min="4" max="16384" width="9.140625" style="1"/>
  </cols>
  <sheetData>
    <row r="1" spans="1:3" ht="42.75" customHeight="1">
      <c r="A1" s="844" t="s">
        <v>2187</v>
      </c>
      <c r="B1" s="845"/>
      <c r="C1" s="495" t="s">
        <v>636</v>
      </c>
    </row>
    <row r="2" spans="1:3" ht="41.25" customHeight="1">
      <c r="A2" s="846" t="s">
        <v>2188</v>
      </c>
      <c r="B2" s="846"/>
      <c r="C2" s="846"/>
    </row>
    <row r="3" spans="1:3" ht="12" customHeight="1">
      <c r="A3" s="846"/>
      <c r="B3" s="846"/>
      <c r="C3" s="846"/>
    </row>
    <row r="4" spans="1:3" ht="35.1" customHeight="1">
      <c r="A4" s="365" t="s">
        <v>2189</v>
      </c>
      <c r="B4" s="366" t="s">
        <v>639</v>
      </c>
      <c r="C4" s="367" t="s">
        <v>640</v>
      </c>
    </row>
    <row r="5" spans="1:3" ht="33" customHeight="1">
      <c r="A5" s="363" t="s">
        <v>642</v>
      </c>
      <c r="B5" s="364" t="s">
        <v>643</v>
      </c>
      <c r="C5" s="364" t="s">
        <v>644</v>
      </c>
    </row>
    <row r="6" spans="1:3" ht="33" customHeight="1">
      <c r="A6" s="350" t="s">
        <v>642</v>
      </c>
      <c r="B6" s="328" t="s">
        <v>655</v>
      </c>
      <c r="C6" s="328" t="s">
        <v>656</v>
      </c>
    </row>
    <row r="7" spans="1:3" ht="33" customHeight="1">
      <c r="A7" s="350" t="s">
        <v>642</v>
      </c>
      <c r="B7" s="328" t="s">
        <v>658</v>
      </c>
      <c r="C7" s="328" t="s">
        <v>659</v>
      </c>
    </row>
    <row r="8" spans="1:3" ht="33" customHeight="1">
      <c r="A8" s="350" t="s">
        <v>642</v>
      </c>
      <c r="B8" s="328" t="s">
        <v>661</v>
      </c>
      <c r="C8" s="328" t="s">
        <v>662</v>
      </c>
    </row>
    <row r="9" spans="1:3" ht="33" customHeight="1">
      <c r="A9" s="350" t="s">
        <v>642</v>
      </c>
      <c r="B9" s="328" t="s">
        <v>664</v>
      </c>
      <c r="C9" s="328" t="s">
        <v>665</v>
      </c>
    </row>
    <row r="10" spans="1:3" ht="33" customHeight="1">
      <c r="A10" s="350" t="s">
        <v>642</v>
      </c>
      <c r="B10" s="328" t="s">
        <v>667</v>
      </c>
      <c r="C10" s="328" t="s">
        <v>668</v>
      </c>
    </row>
    <row r="11" spans="1:3" ht="33" customHeight="1">
      <c r="A11" s="350" t="s">
        <v>642</v>
      </c>
      <c r="B11" s="328" t="s">
        <v>670</v>
      </c>
      <c r="C11" s="328" t="s">
        <v>671</v>
      </c>
    </row>
    <row r="12" spans="1:3" ht="33" customHeight="1">
      <c r="A12" s="350" t="s">
        <v>642</v>
      </c>
      <c r="B12" s="328" t="s">
        <v>673</v>
      </c>
      <c r="C12" s="328" t="s">
        <v>674</v>
      </c>
    </row>
    <row r="13" spans="1:3" ht="33" customHeight="1">
      <c r="A13" s="350" t="s">
        <v>642</v>
      </c>
      <c r="B13" s="328" t="s">
        <v>678</v>
      </c>
      <c r="C13" s="328" t="s">
        <v>679</v>
      </c>
    </row>
    <row r="14" spans="1:3" ht="33" customHeight="1">
      <c r="A14" s="350" t="s">
        <v>642</v>
      </c>
      <c r="B14" s="328" t="s">
        <v>681</v>
      </c>
      <c r="C14" s="328" t="s">
        <v>682</v>
      </c>
    </row>
    <row r="15" spans="1:3" ht="33" customHeight="1">
      <c r="A15" s="350" t="s">
        <v>642</v>
      </c>
      <c r="B15" s="328" t="s">
        <v>699</v>
      </c>
      <c r="C15" s="328" t="s">
        <v>700</v>
      </c>
    </row>
    <row r="16" spans="1:3" ht="33" customHeight="1">
      <c r="A16" s="350" t="s">
        <v>642</v>
      </c>
      <c r="B16" s="328" t="s">
        <v>702</v>
      </c>
      <c r="C16" s="328" t="s">
        <v>703</v>
      </c>
    </row>
    <row r="17" spans="1:3" ht="33" customHeight="1">
      <c r="A17" s="350" t="s">
        <v>642</v>
      </c>
      <c r="B17" s="328" t="s">
        <v>705</v>
      </c>
      <c r="C17" s="328" t="s">
        <v>706</v>
      </c>
    </row>
    <row r="18" spans="1:3" ht="33" customHeight="1">
      <c r="A18" s="355" t="s">
        <v>642</v>
      </c>
      <c r="B18" s="336" t="s">
        <v>708</v>
      </c>
      <c r="C18" s="336" t="s">
        <v>709</v>
      </c>
    </row>
    <row r="19" spans="1:3" ht="33" customHeight="1">
      <c r="A19" s="356" t="s">
        <v>711</v>
      </c>
      <c r="B19" s="327" t="s">
        <v>712</v>
      </c>
      <c r="C19" s="357" t="s">
        <v>713</v>
      </c>
    </row>
    <row r="20" spans="1:3" ht="33" customHeight="1">
      <c r="A20" s="358" t="s">
        <v>711</v>
      </c>
      <c r="B20" s="328" t="s">
        <v>732</v>
      </c>
      <c r="C20" s="359" t="s">
        <v>733</v>
      </c>
    </row>
    <row r="21" spans="1:3" ht="33" customHeight="1">
      <c r="A21" s="358" t="s">
        <v>711</v>
      </c>
      <c r="B21" s="328" t="s">
        <v>735</v>
      </c>
      <c r="C21" s="359" t="s">
        <v>736</v>
      </c>
    </row>
    <row r="22" spans="1:3" ht="33" customHeight="1">
      <c r="A22" s="358" t="s">
        <v>711</v>
      </c>
      <c r="B22" s="328" t="s">
        <v>791</v>
      </c>
      <c r="C22" s="359" t="s">
        <v>792</v>
      </c>
    </row>
    <row r="23" spans="1:3" ht="33" customHeight="1">
      <c r="A23" s="358" t="s">
        <v>711</v>
      </c>
      <c r="B23" s="328" t="s">
        <v>828</v>
      </c>
      <c r="C23" s="359" t="s">
        <v>829</v>
      </c>
    </row>
    <row r="24" spans="1:3" ht="33" customHeight="1">
      <c r="A24" s="358" t="s">
        <v>711</v>
      </c>
      <c r="B24" s="328" t="s">
        <v>885</v>
      </c>
      <c r="C24" s="359" t="s">
        <v>886</v>
      </c>
    </row>
    <row r="25" spans="1:3" ht="33" customHeight="1">
      <c r="A25" s="358" t="s">
        <v>711</v>
      </c>
      <c r="B25" s="328" t="s">
        <v>888</v>
      </c>
      <c r="C25" s="359" t="s">
        <v>889</v>
      </c>
    </row>
    <row r="26" spans="1:3" ht="33" customHeight="1">
      <c r="A26" s="358" t="s">
        <v>711</v>
      </c>
      <c r="B26" s="328" t="s">
        <v>891</v>
      </c>
      <c r="C26" s="359" t="s">
        <v>892</v>
      </c>
    </row>
    <row r="27" spans="1:3" ht="33" customHeight="1">
      <c r="A27" s="358" t="s">
        <v>711</v>
      </c>
      <c r="B27" s="328" t="s">
        <v>894</v>
      </c>
      <c r="C27" s="359" t="s">
        <v>895</v>
      </c>
    </row>
    <row r="28" spans="1:3" ht="33" customHeight="1">
      <c r="A28" s="358" t="s">
        <v>711</v>
      </c>
      <c r="B28" s="328" t="s">
        <v>897</v>
      </c>
      <c r="C28" s="359" t="s">
        <v>898</v>
      </c>
    </row>
    <row r="29" spans="1:3" ht="33" customHeight="1">
      <c r="A29" s="358" t="s">
        <v>711</v>
      </c>
      <c r="B29" s="328" t="s">
        <v>906</v>
      </c>
      <c r="C29" s="359" t="s">
        <v>907</v>
      </c>
    </row>
    <row r="30" spans="1:3" ht="33" customHeight="1">
      <c r="A30" s="358" t="s">
        <v>711</v>
      </c>
      <c r="B30" s="328" t="s">
        <v>909</v>
      </c>
      <c r="C30" s="359" t="s">
        <v>910</v>
      </c>
    </row>
    <row r="31" spans="1:3" ht="33" customHeight="1">
      <c r="A31" s="360" t="s">
        <v>711</v>
      </c>
      <c r="B31" s="361" t="s">
        <v>912</v>
      </c>
      <c r="C31" s="362" t="s">
        <v>913</v>
      </c>
    </row>
    <row r="32" spans="1:3" ht="24.95" customHeight="1"/>
    <row r="33" ht="24.95" customHeight="1"/>
    <row r="34" ht="24.95" customHeight="1"/>
  </sheetData>
  <sheetProtection algorithmName="SHA-512" hashValue="Y62inN0QgXvLHcPnjqSt/B/RkJt7jwJNkyURflRhnTQ2XC+E35VXrpWbjSXWF8ekGVJzC1xxkE7ZVZicWfRxrQ==" saltValue="YKDh7hEV9wfnESy7JAJQQA==" spinCount="100000" sheet="1" objects="1" scenarios="1" autoFilter="0"/>
  <mergeCells count="2">
    <mergeCell ref="A1:B1"/>
    <mergeCell ref="A2:C3"/>
  </mergeCell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1" tint="0.34998626667073579"/>
  </sheetPr>
  <dimension ref="A1:A25"/>
  <sheetViews>
    <sheetView showGridLines="0" showRowColHeaders="0" zoomScaleNormal="100" workbookViewId="0"/>
  </sheetViews>
  <sheetFormatPr defaultRowHeight="12"/>
  <cols>
    <col min="1" max="1" width="123.85546875" customWidth="1"/>
  </cols>
  <sheetData>
    <row r="1" spans="1:1" ht="33.75" customHeight="1">
      <c r="A1" s="496" t="s">
        <v>2190</v>
      </c>
    </row>
    <row r="2" spans="1:1" ht="33.75" customHeight="1">
      <c r="A2" s="77"/>
    </row>
    <row r="3" spans="1:1" ht="15.75">
      <c r="A3" s="78"/>
    </row>
    <row r="4" spans="1:1" ht="48" customHeight="1">
      <c r="A4" s="79"/>
    </row>
    <row r="5" spans="1:1" ht="12.4" customHeight="1">
      <c r="A5" s="80"/>
    </row>
    <row r="6" spans="1:1" ht="15.95" customHeight="1">
      <c r="A6" s="81"/>
    </row>
    <row r="7" spans="1:1" ht="15.95" customHeight="1">
      <c r="A7" s="82"/>
    </row>
    <row r="8" spans="1:1" ht="24" customHeight="1">
      <c r="A8" s="83"/>
    </row>
    <row r="9" spans="1:1" ht="29.1" customHeight="1">
      <c r="A9" s="83"/>
    </row>
    <row r="10" spans="1:1" ht="24" customHeight="1">
      <c r="A10" s="83"/>
    </row>
    <row r="11" spans="1:1" ht="24" customHeight="1">
      <c r="A11" s="83"/>
    </row>
    <row r="12" spans="1:1" ht="28.5" customHeight="1">
      <c r="A12" s="83"/>
    </row>
    <row r="13" spans="1:1" ht="24" customHeight="1">
      <c r="A13" s="83"/>
    </row>
    <row r="14" spans="1:1" ht="29.1" customHeight="1">
      <c r="A14" s="83"/>
    </row>
    <row r="15" spans="1:1" ht="24" customHeight="1">
      <c r="A15" s="83"/>
    </row>
    <row r="16" spans="1:1" ht="24" customHeight="1">
      <c r="A16" s="80"/>
    </row>
    <row r="17" spans="1:1" ht="15.95" customHeight="1">
      <c r="A17" s="81"/>
    </row>
    <row r="18" spans="1:1" ht="12.4" customHeight="1">
      <c r="A18" s="80"/>
    </row>
    <row r="19" spans="1:1" ht="12.4" customHeight="1">
      <c r="A19" s="80"/>
    </row>
    <row r="20" spans="1:1" ht="12.4" customHeight="1">
      <c r="A20" s="80"/>
    </row>
    <row r="21" spans="1:1" ht="12.4" customHeight="1">
      <c r="A21" s="80"/>
    </row>
    <row r="22" spans="1:1" ht="12.4" customHeight="1">
      <c r="A22" s="80"/>
    </row>
    <row r="23" spans="1:1" ht="12.4" customHeight="1">
      <c r="A23" s="80"/>
    </row>
    <row r="24" spans="1:1">
      <c r="A24" s="80"/>
    </row>
    <row r="25" spans="1:1">
      <c r="A25" s="84"/>
    </row>
  </sheetData>
  <sheetProtection algorithmName="SHA-512" hashValue="Qe4Sh+JQ0vp/r+HVg6X3tFofZwKsYyBM5o7yJHOZne+um8pVC4U2dxF4wee6Hd2ggS2p4FTwvRtdwswQUj2/dw==" saltValue="4e9F4EXni2WWJIQfDnulHA==" spinCount="100000" sheet="1" objects="1" scenarios="1"/>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ookUpTables"/>
  <dimension ref="A1:AL843"/>
  <sheetViews>
    <sheetView workbookViewId="0">
      <pane ySplit="1" topLeftCell="A2" activePane="bottomLeft" state="frozen"/>
      <selection pane="bottomLeft" activeCell="AG2" sqref="AG2"/>
    </sheetView>
  </sheetViews>
  <sheetFormatPr defaultColWidth="9.140625" defaultRowHeight="15" customHeight="1"/>
  <cols>
    <col min="1" max="1" width="1.42578125" style="151" customWidth="1"/>
    <col min="2" max="2" width="31.85546875" style="151" customWidth="1"/>
    <col min="3" max="3" width="12" style="151" customWidth="1"/>
    <col min="4" max="4" width="1.42578125" style="151" customWidth="1"/>
    <col min="5" max="5" width="55" style="154" customWidth="1"/>
    <col min="6" max="6" width="1.42578125" style="151" customWidth="1"/>
    <col min="7" max="7" width="38.85546875" style="155" customWidth="1"/>
    <col min="8" max="8" width="5" style="175" customWidth="1"/>
    <col min="9" max="9" width="11.28515625" style="151" customWidth="1"/>
    <col min="10" max="10" width="4.28515625" style="151" customWidth="1"/>
    <col min="11" max="11" width="21.140625" style="151" customWidth="1"/>
    <col min="12" max="12" width="1.42578125" style="151" customWidth="1"/>
    <col min="13" max="13" width="6.5703125" style="151" customWidth="1"/>
    <col min="14" max="14" width="21.5703125" style="151" customWidth="1"/>
    <col min="15" max="15" width="13.42578125" style="151" customWidth="1"/>
    <col min="16" max="16" width="1.28515625" style="151" customWidth="1"/>
    <col min="17" max="17" width="15.140625" style="151" customWidth="1"/>
    <col min="18" max="18" width="1.42578125" style="151" customWidth="1"/>
    <col min="19" max="19" width="14.7109375" style="151" customWidth="1"/>
    <col min="20" max="20" width="1.42578125" style="151" customWidth="1"/>
    <col min="21" max="21" width="20" style="151" customWidth="1"/>
    <col min="22" max="22" width="1.42578125" style="151" customWidth="1"/>
    <col min="23" max="23" width="15.85546875" style="151" customWidth="1"/>
    <col min="24" max="24" width="1.42578125" style="151" customWidth="1"/>
    <col min="25" max="25" width="43.85546875" style="151" customWidth="1"/>
    <col min="26" max="27" width="62.7109375" style="151" customWidth="1"/>
    <col min="28" max="28" width="19.140625" style="151" customWidth="1"/>
    <col min="29" max="29" width="46.140625" style="151" customWidth="1"/>
    <col min="30" max="30" width="42.85546875" style="151" customWidth="1"/>
    <col min="31" max="31" width="32.28515625" style="151" customWidth="1"/>
    <col min="32" max="32" width="9.140625" style="151"/>
    <col min="33" max="33" width="17.7109375" style="151" customWidth="1"/>
    <col min="34" max="37" width="9.140625" style="151"/>
    <col min="38" max="38" width="57.7109375" style="151" customWidth="1"/>
    <col min="39" max="16384" width="9.140625" style="151"/>
  </cols>
  <sheetData>
    <row r="1" spans="2:38" ht="15" customHeight="1">
      <c r="B1" s="497" t="s">
        <v>2191</v>
      </c>
      <c r="C1" s="156" t="s">
        <v>2192</v>
      </c>
      <c r="E1" s="498" t="s">
        <v>2193</v>
      </c>
      <c r="G1" s="157" t="s">
        <v>2194</v>
      </c>
      <c r="I1" s="499" t="s">
        <v>127</v>
      </c>
      <c r="K1" s="500" t="s">
        <v>2195</v>
      </c>
      <c r="M1" s="158" t="s">
        <v>2196</v>
      </c>
      <c r="N1" s="501" t="s">
        <v>2197</v>
      </c>
      <c r="O1" s="156" t="s">
        <v>2198</v>
      </c>
      <c r="Q1" s="156" t="s">
        <v>2199</v>
      </c>
      <c r="S1" s="499" t="s">
        <v>2200</v>
      </c>
      <c r="U1" s="499" t="s">
        <v>2201</v>
      </c>
      <c r="W1" s="499" t="s">
        <v>2202</v>
      </c>
      <c r="Y1" s="502" t="s">
        <v>2203</v>
      </c>
      <c r="Z1" s="502" t="s">
        <v>2204</v>
      </c>
      <c r="AA1" s="159" t="s">
        <v>2205</v>
      </c>
      <c r="AB1" s="156" t="s">
        <v>2206</v>
      </c>
      <c r="AC1" s="156" t="s">
        <v>2207</v>
      </c>
      <c r="AD1" s="156" t="s">
        <v>2208</v>
      </c>
      <c r="AE1" s="503" t="s">
        <v>2209</v>
      </c>
      <c r="AF1" s="151" t="s">
        <v>2210</v>
      </c>
      <c r="AG1" s="151" t="s">
        <v>2211</v>
      </c>
      <c r="AH1" s="151" t="s">
        <v>2212</v>
      </c>
      <c r="AJ1" s="151" t="s">
        <v>2213</v>
      </c>
      <c r="AL1" s="151" t="s">
        <v>2214</v>
      </c>
    </row>
    <row r="2" spans="2:38" ht="15" customHeight="1">
      <c r="B2" s="160" t="s">
        <v>217</v>
      </c>
      <c r="C2" s="161"/>
      <c r="E2" s="162" t="s">
        <v>2215</v>
      </c>
      <c r="G2" s="504" t="s">
        <v>925</v>
      </c>
      <c r="H2" s="151"/>
      <c r="I2" s="163" t="s">
        <v>2216</v>
      </c>
      <c r="K2" s="164" t="s">
        <v>2217</v>
      </c>
      <c r="M2" s="151" t="s">
        <v>100</v>
      </c>
      <c r="N2" s="165" t="s">
        <v>2218</v>
      </c>
      <c r="O2" s="152">
        <v>2028</v>
      </c>
      <c r="Q2" s="166" t="s">
        <v>2219</v>
      </c>
      <c r="S2" s="162" t="s">
        <v>643</v>
      </c>
      <c r="U2" s="162" t="s">
        <v>2220</v>
      </c>
      <c r="W2" s="167" t="s">
        <v>643</v>
      </c>
      <c r="Y2" s="168" t="s">
        <v>2221</v>
      </c>
      <c r="Z2" s="85" t="s">
        <v>2222</v>
      </c>
      <c r="AA2" s="169" t="s">
        <v>2223</v>
      </c>
      <c r="AB2" s="151" t="s">
        <v>2224</v>
      </c>
      <c r="AC2" s="151" t="s">
        <v>2225</v>
      </c>
      <c r="AD2" s="151" t="s">
        <v>2226</v>
      </c>
      <c r="AE2" s="170" t="s">
        <v>2227</v>
      </c>
      <c r="AF2" s="151" t="str">
        <f>IF(OR(TRIM(Site_Information!J28)="",ISNUMBER(SEARCH("Scheme Not Selected",Site_Information!J28))),"No Data Entered",IF(ISNUMBER(SEARCH("No Scheme",Site_Information!J28)),"Not Required",Site_Information!J28))</f>
        <v>Missing Data</v>
      </c>
      <c r="AG2" s="151" t="str" cm="1">
        <f t="array" ref="AG2">IF(TRIM(CLEAN(SUBSTITUTE(Site_Information!B37,CHAR(160)," ")))="","",SUMPRODUCT(--(TRIM(CLEAN(SUBSTITUTE($AD$2:$AD$30,CHAR(160)," ")))=TRIM(CLEAN(SUBSTITUTE(Site_Information!B37,CHAR(160)," ")))))&gt;0)</f>
        <v/>
      </c>
      <c r="AH2" s="151" t="str">
        <f>LOWER(TRIM(CLEAN(SUBSTITUTE(K28,CHAR(160)," "))))</f>
        <v/>
      </c>
      <c r="AJ2" s="151" t="b">
        <f>ISNUMBER(SEARCH("no tcm change since last return",LOWER(TRIM(CLEAN(SUBSTITUTE('Technical Competence'!I2,CHAR(160)," "))))))</f>
        <v>0</v>
      </c>
      <c r="AL2" s="151" t="s">
        <v>2228</v>
      </c>
    </row>
    <row r="3" spans="2:38" ht="15" customHeight="1">
      <c r="B3" s="160" t="s">
        <v>218</v>
      </c>
      <c r="C3" s="161"/>
      <c r="E3" s="162" t="s">
        <v>2229</v>
      </c>
      <c r="G3" s="504" t="s">
        <v>928</v>
      </c>
      <c r="I3" s="163" t="s">
        <v>2230</v>
      </c>
      <c r="K3" s="164" t="s">
        <v>2231</v>
      </c>
      <c r="M3" s="151" t="s">
        <v>211</v>
      </c>
      <c r="N3" s="165" t="s">
        <v>2232</v>
      </c>
      <c r="O3" s="153">
        <v>2027</v>
      </c>
      <c r="Q3" s="166" t="s">
        <v>2233</v>
      </c>
      <c r="S3" s="162" t="s">
        <v>646</v>
      </c>
      <c r="U3" s="162" t="s">
        <v>2234</v>
      </c>
      <c r="W3" s="167" t="s">
        <v>655</v>
      </c>
      <c r="Y3" s="168" t="s">
        <v>2235</v>
      </c>
      <c r="Z3" s="85" t="s">
        <v>2236</v>
      </c>
      <c r="AA3" s="169" t="s">
        <v>2237</v>
      </c>
      <c r="AB3" s="151" t="s">
        <v>2238</v>
      </c>
      <c r="AC3" s="151" t="s">
        <v>2239</v>
      </c>
      <c r="AD3" s="151" t="s">
        <v>2240</v>
      </c>
      <c r="AE3" s="170" t="s">
        <v>2241</v>
      </c>
      <c r="AL3" s="151" t="s">
        <v>2242</v>
      </c>
    </row>
    <row r="4" spans="2:38" ht="15" customHeight="1">
      <c r="B4" s="160" t="s">
        <v>219</v>
      </c>
      <c r="C4" s="161"/>
      <c r="E4" s="162" t="s">
        <v>2243</v>
      </c>
      <c r="G4" s="504" t="s">
        <v>931</v>
      </c>
      <c r="I4" s="151" t="s">
        <v>2244</v>
      </c>
      <c r="K4" s="164" t="s">
        <v>2245</v>
      </c>
      <c r="M4" s="151" t="s">
        <v>2246</v>
      </c>
      <c r="N4" s="165" t="s">
        <v>2247</v>
      </c>
      <c r="O4" s="152">
        <v>2026</v>
      </c>
      <c r="Q4" s="166" t="s">
        <v>2248</v>
      </c>
      <c r="S4" s="162" t="s">
        <v>648</v>
      </c>
      <c r="U4" s="162" t="s">
        <v>2249</v>
      </c>
      <c r="W4" s="167" t="s">
        <v>658</v>
      </c>
      <c r="Y4" s="168" t="s">
        <v>2250</v>
      </c>
      <c r="Z4" s="85" t="s">
        <v>2251</v>
      </c>
      <c r="AA4" s="85" t="s">
        <v>2252</v>
      </c>
      <c r="AB4" s="151" t="s">
        <v>2253</v>
      </c>
      <c r="AC4" s="151" t="s">
        <v>2254</v>
      </c>
      <c r="AD4" s="151" t="s">
        <v>2255</v>
      </c>
      <c r="AE4" s="170" t="s">
        <v>2256</v>
      </c>
    </row>
    <row r="5" spans="2:38" ht="15" customHeight="1">
      <c r="B5" s="160" t="s">
        <v>220</v>
      </c>
      <c r="C5" s="161"/>
      <c r="E5" s="162" t="s">
        <v>2257</v>
      </c>
      <c r="G5" s="504" t="s">
        <v>933</v>
      </c>
      <c r="I5" s="163" t="s">
        <v>2258</v>
      </c>
      <c r="K5" s="164" t="s">
        <v>2259</v>
      </c>
      <c r="M5" s="151" t="s">
        <v>2260</v>
      </c>
      <c r="N5" s="165" t="s">
        <v>2261</v>
      </c>
      <c r="O5" s="152">
        <v>2025</v>
      </c>
      <c r="Q5" s="166" t="s">
        <v>2262</v>
      </c>
      <c r="S5" s="162" t="s">
        <v>651</v>
      </c>
      <c r="U5" s="162" t="s">
        <v>2263</v>
      </c>
      <c r="W5" s="167" t="s">
        <v>661</v>
      </c>
      <c r="Y5" s="168" t="s">
        <v>2264</v>
      </c>
      <c r="Z5" s="85" t="s">
        <v>2265</v>
      </c>
      <c r="AA5" s="85" t="s">
        <v>2266</v>
      </c>
      <c r="AB5" s="151" t="s">
        <v>2267</v>
      </c>
      <c r="AD5" s="151" t="s">
        <v>2268</v>
      </c>
      <c r="AE5" s="170" t="s">
        <v>2269</v>
      </c>
    </row>
    <row r="6" spans="2:38" ht="15" customHeight="1">
      <c r="B6" s="160" t="s">
        <v>221</v>
      </c>
      <c r="C6" s="161"/>
      <c r="E6" s="162" t="s">
        <v>2270</v>
      </c>
      <c r="G6" s="504" t="s">
        <v>935</v>
      </c>
      <c r="I6" s="163" t="s">
        <v>2271</v>
      </c>
      <c r="K6" s="164" t="s">
        <v>2272</v>
      </c>
      <c r="N6" s="165" t="s">
        <v>2273</v>
      </c>
      <c r="O6" s="153">
        <v>2024</v>
      </c>
      <c r="Q6" s="166" t="s">
        <v>2274</v>
      </c>
      <c r="S6" s="162" t="s">
        <v>653</v>
      </c>
      <c r="U6" s="162" t="s">
        <v>2275</v>
      </c>
      <c r="W6" s="167" t="s">
        <v>664</v>
      </c>
      <c r="Y6" s="168" t="s">
        <v>2276</v>
      </c>
      <c r="Z6" s="85" t="s">
        <v>2277</v>
      </c>
      <c r="AA6" s="85" t="s">
        <v>2278</v>
      </c>
      <c r="AD6" s="151" t="s">
        <v>2279</v>
      </c>
      <c r="AE6" s="170" t="s">
        <v>2280</v>
      </c>
    </row>
    <row r="7" spans="2:38" ht="15" customHeight="1">
      <c r="B7" s="160" t="s">
        <v>222</v>
      </c>
      <c r="C7" s="161"/>
      <c r="E7" s="162" t="s">
        <v>2281</v>
      </c>
      <c r="G7" s="504" t="s">
        <v>937</v>
      </c>
      <c r="I7" s="163" t="s">
        <v>2282</v>
      </c>
      <c r="K7" s="164" t="s">
        <v>2283</v>
      </c>
      <c r="M7" s="151" t="s">
        <v>100</v>
      </c>
      <c r="O7" s="153">
        <v>2023</v>
      </c>
      <c r="Q7" s="166" t="s">
        <v>2284</v>
      </c>
      <c r="S7" s="162" t="s">
        <v>655</v>
      </c>
      <c r="U7" s="162" t="s">
        <v>2285</v>
      </c>
      <c r="W7" s="171" t="s">
        <v>2286</v>
      </c>
      <c r="Y7" s="168" t="s">
        <v>2287</v>
      </c>
      <c r="Z7" s="151" t="s">
        <v>2288</v>
      </c>
      <c r="AA7" s="169"/>
      <c r="AD7" s="151" t="s">
        <v>2289</v>
      </c>
      <c r="AE7" s="170" t="s">
        <v>2290</v>
      </c>
    </row>
    <row r="8" spans="2:38" ht="15" customHeight="1">
      <c r="B8" s="160" t="s">
        <v>223</v>
      </c>
      <c r="C8" s="161"/>
      <c r="E8" s="162" t="s">
        <v>2291</v>
      </c>
      <c r="G8" s="504" t="s">
        <v>939</v>
      </c>
      <c r="K8" s="164" t="s">
        <v>2292</v>
      </c>
      <c r="M8" s="151" t="s">
        <v>211</v>
      </c>
      <c r="O8" s="153">
        <v>2022</v>
      </c>
      <c r="Q8" s="166" t="s">
        <v>2293</v>
      </c>
      <c r="S8" s="162" t="s">
        <v>658</v>
      </c>
      <c r="U8" s="162" t="s">
        <v>2294</v>
      </c>
      <c r="W8" s="172" t="s">
        <v>2295</v>
      </c>
      <c r="Y8" s="168" t="s">
        <v>2296</v>
      </c>
      <c r="Z8" s="151" t="s">
        <v>2297</v>
      </c>
      <c r="AA8" s="162"/>
      <c r="AD8" s="151" t="s">
        <v>2298</v>
      </c>
      <c r="AE8" s="170" t="s">
        <v>2299</v>
      </c>
    </row>
    <row r="9" spans="2:38" ht="15" customHeight="1">
      <c r="B9" s="160" t="s">
        <v>224</v>
      </c>
      <c r="C9" s="161"/>
      <c r="E9" s="162" t="s">
        <v>2300</v>
      </c>
      <c r="G9" s="504" t="s">
        <v>941</v>
      </c>
      <c r="M9" s="151" t="s">
        <v>2246</v>
      </c>
      <c r="O9" s="153">
        <v>2021</v>
      </c>
      <c r="Q9" s="166" t="s">
        <v>2246</v>
      </c>
      <c r="S9" s="162" t="s">
        <v>661</v>
      </c>
      <c r="U9" s="162" t="s">
        <v>2301</v>
      </c>
      <c r="W9" s="167" t="s">
        <v>2302</v>
      </c>
      <c r="Y9" s="168" t="s">
        <v>2303</v>
      </c>
      <c r="Z9" s="151" t="s">
        <v>2304</v>
      </c>
      <c r="AA9" s="162"/>
      <c r="AD9" s="151" t="s">
        <v>2305</v>
      </c>
      <c r="AE9" s="170" t="s">
        <v>2306</v>
      </c>
    </row>
    <row r="10" spans="2:38" ht="15" customHeight="1">
      <c r="B10" s="160" t="s">
        <v>225</v>
      </c>
      <c r="C10" s="161"/>
      <c r="E10" s="162" t="s">
        <v>2307</v>
      </c>
      <c r="G10" s="504" t="s">
        <v>943</v>
      </c>
      <c r="M10" s="151" t="s">
        <v>2260</v>
      </c>
      <c r="O10" s="153">
        <v>2020</v>
      </c>
      <c r="Q10" s="166" t="s">
        <v>2308</v>
      </c>
      <c r="S10" s="162" t="s">
        <v>664</v>
      </c>
      <c r="U10" s="162" t="s">
        <v>2309</v>
      </c>
      <c r="W10" s="167" t="s">
        <v>2310</v>
      </c>
      <c r="Y10" s="168" t="s">
        <v>2311</v>
      </c>
      <c r="Z10" s="151" t="s">
        <v>2312</v>
      </c>
      <c r="AA10" s="162"/>
      <c r="AD10" s="151" t="s">
        <v>2313</v>
      </c>
      <c r="AE10" s="170" t="s">
        <v>2314</v>
      </c>
    </row>
    <row r="11" spans="2:38" ht="15" customHeight="1">
      <c r="B11" s="160" t="s">
        <v>226</v>
      </c>
      <c r="C11" s="161"/>
      <c r="E11" s="162" t="s">
        <v>2315</v>
      </c>
      <c r="G11" s="504" t="s">
        <v>945</v>
      </c>
      <c r="O11" s="152"/>
      <c r="Q11" s="166" t="s">
        <v>2316</v>
      </c>
      <c r="S11" s="162" t="s">
        <v>667</v>
      </c>
      <c r="U11" s="162" t="s">
        <v>2317</v>
      </c>
      <c r="W11" s="167" t="s">
        <v>2318</v>
      </c>
      <c r="Y11" s="168" t="s">
        <v>2319</v>
      </c>
      <c r="Z11" s="151" t="s">
        <v>2320</v>
      </c>
      <c r="AA11" s="162"/>
      <c r="AD11" s="151" t="s">
        <v>2321</v>
      </c>
      <c r="AE11" s="170" t="s">
        <v>2322</v>
      </c>
    </row>
    <row r="12" spans="2:38" ht="15" customHeight="1">
      <c r="B12" s="160" t="s">
        <v>227</v>
      </c>
      <c r="C12" s="161"/>
      <c r="E12" s="162" t="s">
        <v>2323</v>
      </c>
      <c r="G12" s="504" t="s">
        <v>948</v>
      </c>
      <c r="O12" s="152"/>
      <c r="Q12" s="166" t="s">
        <v>2324</v>
      </c>
      <c r="S12" s="162" t="s">
        <v>670</v>
      </c>
      <c r="W12" s="167" t="s">
        <v>2325</v>
      </c>
      <c r="Y12" s="168" t="s">
        <v>2326</v>
      </c>
      <c r="AA12" s="162"/>
      <c r="AD12" s="151" t="s">
        <v>2327</v>
      </c>
      <c r="AE12" s="170" t="s">
        <v>2328</v>
      </c>
    </row>
    <row r="13" spans="2:38" ht="15" customHeight="1">
      <c r="B13" s="160" t="s">
        <v>228</v>
      </c>
      <c r="C13" s="161"/>
      <c r="E13" s="162" t="s">
        <v>2329</v>
      </c>
      <c r="G13" s="504" t="s">
        <v>950</v>
      </c>
      <c r="O13" s="152"/>
      <c r="Q13" s="166" t="s">
        <v>2330</v>
      </c>
      <c r="S13" s="162" t="s">
        <v>673</v>
      </c>
      <c r="W13" s="167" t="s">
        <v>702</v>
      </c>
      <c r="Y13" s="168" t="s">
        <v>2331</v>
      </c>
      <c r="AA13" s="162"/>
      <c r="AD13" s="151" t="s">
        <v>2332</v>
      </c>
      <c r="AE13" s="170" t="s">
        <v>2333</v>
      </c>
    </row>
    <row r="14" spans="2:38" ht="15" customHeight="1">
      <c r="B14" s="160" t="s">
        <v>229</v>
      </c>
      <c r="C14" s="161"/>
      <c r="E14" s="162" t="s">
        <v>2334</v>
      </c>
      <c r="G14" s="504" t="s">
        <v>952</v>
      </c>
      <c r="S14" s="162" t="s">
        <v>676</v>
      </c>
      <c r="W14" s="167" t="s">
        <v>705</v>
      </c>
      <c r="Y14" s="168" t="s">
        <v>2335</v>
      </c>
      <c r="AA14" s="162"/>
      <c r="AD14" s="151" t="s">
        <v>2336</v>
      </c>
      <c r="AE14" s="170" t="s">
        <v>2337</v>
      </c>
    </row>
    <row r="15" spans="2:38" ht="15" customHeight="1">
      <c r="B15" s="160" t="s">
        <v>230</v>
      </c>
      <c r="C15" s="161"/>
      <c r="E15" s="162" t="s">
        <v>2338</v>
      </c>
      <c r="G15" s="504" t="s">
        <v>954</v>
      </c>
      <c r="S15" s="162" t="s">
        <v>678</v>
      </c>
      <c r="W15" s="167" t="s">
        <v>708</v>
      </c>
      <c r="Y15" s="168" t="s">
        <v>2339</v>
      </c>
      <c r="AA15" s="162"/>
      <c r="AD15" s="151" t="s">
        <v>2340</v>
      </c>
      <c r="AE15" s="170" t="s">
        <v>2341</v>
      </c>
    </row>
    <row r="16" spans="2:38" ht="15" customHeight="1">
      <c r="B16" s="160" t="s">
        <v>231</v>
      </c>
      <c r="C16" s="161"/>
      <c r="E16" s="162" t="s">
        <v>2342</v>
      </c>
      <c r="G16" s="504" t="s">
        <v>956</v>
      </c>
      <c r="S16" s="162" t="s">
        <v>681</v>
      </c>
      <c r="W16" s="167" t="s">
        <v>2343</v>
      </c>
      <c r="Y16" s="168" t="s">
        <v>2344</v>
      </c>
      <c r="AA16" s="162"/>
      <c r="AD16" s="151" t="s">
        <v>2345</v>
      </c>
      <c r="AE16" s="170" t="s">
        <v>2346</v>
      </c>
    </row>
    <row r="17" spans="1:31" ht="15" customHeight="1">
      <c r="B17" s="160" t="s">
        <v>232</v>
      </c>
      <c r="C17" s="161"/>
      <c r="E17" s="162" t="s">
        <v>2347</v>
      </c>
      <c r="G17" s="504" t="s">
        <v>958</v>
      </c>
      <c r="S17" s="162" t="s">
        <v>683</v>
      </c>
      <c r="W17" s="167" t="s">
        <v>732</v>
      </c>
      <c r="Y17" s="168" t="s">
        <v>2348</v>
      </c>
      <c r="AA17" s="162"/>
      <c r="AD17" s="151" t="s">
        <v>2349</v>
      </c>
      <c r="AE17" s="170" t="s">
        <v>2350</v>
      </c>
    </row>
    <row r="18" spans="1:31" ht="15" customHeight="1">
      <c r="B18" s="160" t="s">
        <v>233</v>
      </c>
      <c r="C18" s="161"/>
      <c r="E18" s="162" t="s">
        <v>2351</v>
      </c>
      <c r="G18" s="504" t="s">
        <v>960</v>
      </c>
      <c r="S18" s="162" t="s">
        <v>685</v>
      </c>
      <c r="W18" s="167" t="s">
        <v>2352</v>
      </c>
      <c r="Y18" s="168" t="s">
        <v>2353</v>
      </c>
      <c r="AA18" s="162"/>
      <c r="AD18" s="151" t="s">
        <v>2354</v>
      </c>
      <c r="AE18" s="170" t="s">
        <v>2355</v>
      </c>
    </row>
    <row r="19" spans="1:31" ht="15" customHeight="1">
      <c r="B19" s="160" t="s">
        <v>234</v>
      </c>
      <c r="C19" s="161"/>
      <c r="E19" s="162" t="s">
        <v>2356</v>
      </c>
      <c r="G19" s="504" t="s">
        <v>962</v>
      </c>
      <c r="S19" s="162" t="s">
        <v>687</v>
      </c>
      <c r="W19" s="167" t="s">
        <v>2357</v>
      </c>
      <c r="AA19" s="162"/>
      <c r="AD19" s="151" t="s">
        <v>2358</v>
      </c>
      <c r="AE19" s="170" t="s">
        <v>2359</v>
      </c>
    </row>
    <row r="20" spans="1:31" ht="15" customHeight="1">
      <c r="B20" s="160" t="s">
        <v>235</v>
      </c>
      <c r="C20" s="161"/>
      <c r="E20" s="162" t="s">
        <v>2360</v>
      </c>
      <c r="G20" s="504" t="s">
        <v>965</v>
      </c>
      <c r="S20" s="162" t="s">
        <v>689</v>
      </c>
      <c r="W20" s="167" t="s">
        <v>2361</v>
      </c>
      <c r="Y20" s="168"/>
      <c r="AA20" s="162"/>
      <c r="AD20" s="151" t="s">
        <v>2215</v>
      </c>
      <c r="AE20" s="170" t="s">
        <v>2362</v>
      </c>
    </row>
    <row r="21" spans="1:31" ht="15" customHeight="1">
      <c r="B21" s="160" t="s">
        <v>236</v>
      </c>
      <c r="C21" s="161"/>
      <c r="E21" s="162" t="s">
        <v>2363</v>
      </c>
      <c r="G21" s="504" t="s">
        <v>967</v>
      </c>
      <c r="S21" s="162" t="s">
        <v>691</v>
      </c>
      <c r="W21" s="167" t="s">
        <v>2364</v>
      </c>
      <c r="Y21" s="168"/>
      <c r="AA21" s="162"/>
      <c r="AD21" s="151" t="s">
        <v>2334</v>
      </c>
      <c r="AE21" s="170" t="s">
        <v>2365</v>
      </c>
    </row>
    <row r="22" spans="1:31" ht="15" customHeight="1">
      <c r="B22" s="160" t="s">
        <v>237</v>
      </c>
      <c r="C22" s="161"/>
      <c r="E22" s="162" t="s">
        <v>2366</v>
      </c>
      <c r="G22" s="504" t="s">
        <v>969</v>
      </c>
      <c r="S22" s="162" t="s">
        <v>694</v>
      </c>
      <c r="W22" s="167" t="s">
        <v>888</v>
      </c>
      <c r="Y22" s="168"/>
      <c r="AA22" s="162"/>
      <c r="AD22" s="162" t="s">
        <v>2367</v>
      </c>
      <c r="AE22" s="170" t="s">
        <v>2368</v>
      </c>
    </row>
    <row r="23" spans="1:31" ht="15" customHeight="1">
      <c r="B23" s="160" t="s">
        <v>238</v>
      </c>
      <c r="C23" s="161"/>
      <c r="E23" s="162" t="s">
        <v>2369</v>
      </c>
      <c r="G23" s="504" t="s">
        <v>971</v>
      </c>
      <c r="S23" s="162" t="s">
        <v>696</v>
      </c>
      <c r="W23" s="167" t="s">
        <v>891</v>
      </c>
      <c r="Y23" s="168"/>
      <c r="AA23" s="162"/>
      <c r="AE23" s="170" t="s">
        <v>2370</v>
      </c>
    </row>
    <row r="24" spans="1:31" ht="15" customHeight="1">
      <c r="B24" s="160" t="s">
        <v>239</v>
      </c>
      <c r="C24" s="161"/>
      <c r="E24" s="162" t="s">
        <v>2226</v>
      </c>
      <c r="G24" s="504" t="s">
        <v>973</v>
      </c>
      <c r="S24" s="162" t="s">
        <v>699</v>
      </c>
      <c r="W24" s="167" t="s">
        <v>894</v>
      </c>
      <c r="Y24" s="168"/>
      <c r="AA24" s="162"/>
      <c r="AE24" s="170" t="s">
        <v>2371</v>
      </c>
    </row>
    <row r="25" spans="1:31" ht="15" customHeight="1">
      <c r="B25" s="160" t="s">
        <v>240</v>
      </c>
      <c r="C25" s="161"/>
      <c r="E25" s="162" t="s">
        <v>2372</v>
      </c>
      <c r="G25" s="504" t="s">
        <v>975</v>
      </c>
      <c r="S25" s="162" t="s">
        <v>702</v>
      </c>
      <c r="W25" s="167" t="s">
        <v>897</v>
      </c>
      <c r="Y25" s="168"/>
      <c r="AA25" s="162"/>
      <c r="AE25" s="170" t="s">
        <v>2373</v>
      </c>
    </row>
    <row r="26" spans="1:31" ht="15" customHeight="1">
      <c r="B26" s="160" t="s">
        <v>241</v>
      </c>
      <c r="C26" s="161"/>
      <c r="E26" s="162" t="s">
        <v>2374</v>
      </c>
      <c r="G26" s="504" t="s">
        <v>979</v>
      </c>
      <c r="S26" s="162" t="s">
        <v>705</v>
      </c>
      <c r="W26" s="167" t="s">
        <v>906</v>
      </c>
      <c r="Y26" s="168"/>
      <c r="AA26" s="162"/>
      <c r="AE26" s="170" t="s">
        <v>2375</v>
      </c>
    </row>
    <row r="27" spans="1:31" ht="15" customHeight="1">
      <c r="A27" s="173"/>
      <c r="B27" s="160" t="s">
        <v>242</v>
      </c>
      <c r="C27" s="161"/>
      <c r="D27" s="173"/>
      <c r="E27" s="162" t="s">
        <v>2240</v>
      </c>
      <c r="F27" s="173"/>
      <c r="G27" s="504" t="s">
        <v>981</v>
      </c>
      <c r="I27" s="162"/>
      <c r="J27" s="173"/>
      <c r="L27" s="173"/>
      <c r="P27" s="173"/>
      <c r="R27" s="173"/>
      <c r="S27" s="162" t="s">
        <v>708</v>
      </c>
      <c r="T27" s="173"/>
      <c r="V27" s="173"/>
      <c r="W27" s="167" t="s">
        <v>909</v>
      </c>
      <c r="X27" s="173"/>
      <c r="Y27" s="168"/>
      <c r="AA27" s="162"/>
      <c r="AE27" s="170" t="s">
        <v>2376</v>
      </c>
    </row>
    <row r="28" spans="1:31" ht="15" customHeight="1">
      <c r="B28" s="160" t="s">
        <v>243</v>
      </c>
      <c r="C28" s="161"/>
      <c r="E28" s="162" t="s">
        <v>2255</v>
      </c>
      <c r="G28" s="504" t="s">
        <v>983</v>
      </c>
      <c r="I28" s="162"/>
      <c r="S28" s="162" t="s">
        <v>712</v>
      </c>
      <c r="W28" s="167" t="s">
        <v>912</v>
      </c>
      <c r="Y28" s="168"/>
      <c r="AA28" s="162"/>
      <c r="AE28" s="170" t="s">
        <v>2377</v>
      </c>
    </row>
    <row r="29" spans="1:31" ht="15" customHeight="1">
      <c r="B29" s="160" t="s">
        <v>244</v>
      </c>
      <c r="C29" s="161"/>
      <c r="E29" s="162" t="s">
        <v>2268</v>
      </c>
      <c r="G29" s="504" t="s">
        <v>985</v>
      </c>
      <c r="I29" s="162"/>
      <c r="S29" s="162" t="s">
        <v>715</v>
      </c>
      <c r="W29" s="168"/>
      <c r="Y29" s="168"/>
      <c r="AA29" s="162"/>
      <c r="AE29" s="170" t="s">
        <v>2378</v>
      </c>
    </row>
    <row r="30" spans="1:31" ht="15" customHeight="1">
      <c r="B30" s="160" t="s">
        <v>245</v>
      </c>
      <c r="C30" s="161"/>
      <c r="E30" s="162" t="s">
        <v>2279</v>
      </c>
      <c r="G30" s="504" t="s">
        <v>987</v>
      </c>
      <c r="I30" s="162"/>
      <c r="S30" s="162" t="s">
        <v>718</v>
      </c>
      <c r="W30" s="168"/>
      <c r="Y30" s="168"/>
      <c r="AA30" s="162"/>
      <c r="AE30" s="170" t="s">
        <v>2379</v>
      </c>
    </row>
    <row r="31" spans="1:31" ht="15" customHeight="1">
      <c r="B31" s="160" t="s">
        <v>246</v>
      </c>
      <c r="C31" s="161"/>
      <c r="E31" s="162" t="s">
        <v>2289</v>
      </c>
      <c r="G31" s="504" t="s">
        <v>989</v>
      </c>
      <c r="I31" s="162"/>
      <c r="S31" s="162" t="s">
        <v>721</v>
      </c>
      <c r="W31" s="168"/>
      <c r="Y31" s="168"/>
      <c r="AA31" s="162"/>
      <c r="AE31" s="170" t="s">
        <v>2380</v>
      </c>
    </row>
    <row r="32" spans="1:31" ht="15" customHeight="1">
      <c r="B32" s="160" t="s">
        <v>247</v>
      </c>
      <c r="C32" s="161"/>
      <c r="E32" s="162" t="s">
        <v>2298</v>
      </c>
      <c r="G32" s="504" t="s">
        <v>991</v>
      </c>
      <c r="I32" s="162"/>
      <c r="S32" s="162" t="s">
        <v>724</v>
      </c>
      <c r="W32" s="168"/>
      <c r="Y32" s="168"/>
      <c r="AA32" s="162"/>
      <c r="AE32" s="170" t="s">
        <v>2381</v>
      </c>
    </row>
    <row r="33" spans="2:31" ht="15" customHeight="1">
      <c r="B33" s="160" t="s">
        <v>248</v>
      </c>
      <c r="C33" s="161"/>
      <c r="E33" s="162" t="s">
        <v>2305</v>
      </c>
      <c r="G33" s="504" t="s">
        <v>993</v>
      </c>
      <c r="I33" s="162"/>
      <c r="S33" s="162" t="s">
        <v>727</v>
      </c>
      <c r="W33" s="168"/>
      <c r="Y33" s="168"/>
      <c r="AA33" s="162"/>
      <c r="AE33" s="170" t="s">
        <v>2382</v>
      </c>
    </row>
    <row r="34" spans="2:31" ht="15" customHeight="1">
      <c r="B34" s="160" t="s">
        <v>249</v>
      </c>
      <c r="C34" s="161"/>
      <c r="E34" s="162" t="s">
        <v>2313</v>
      </c>
      <c r="G34" s="504" t="s">
        <v>995</v>
      </c>
      <c r="I34" s="162"/>
      <c r="S34" s="162" t="s">
        <v>729</v>
      </c>
      <c r="W34" s="168"/>
      <c r="Y34" s="168"/>
      <c r="AA34" s="162"/>
      <c r="AE34" s="170" t="s">
        <v>2383</v>
      </c>
    </row>
    <row r="35" spans="2:31" ht="15" customHeight="1">
      <c r="B35" s="160" t="s">
        <v>250</v>
      </c>
      <c r="C35" s="161"/>
      <c r="E35" s="162" t="s">
        <v>2321</v>
      </c>
      <c r="G35" s="504" t="s">
        <v>997</v>
      </c>
      <c r="I35" s="162"/>
      <c r="S35" s="162" t="s">
        <v>732</v>
      </c>
      <c r="W35" s="168"/>
      <c r="Y35" s="168"/>
      <c r="AA35" s="162"/>
      <c r="AE35" s="170" t="s">
        <v>2384</v>
      </c>
    </row>
    <row r="36" spans="2:31" ht="15" customHeight="1">
      <c r="B36" s="160" t="s">
        <v>251</v>
      </c>
      <c r="C36" s="161"/>
      <c r="E36" s="162" t="s">
        <v>2327</v>
      </c>
      <c r="G36" s="504" t="s">
        <v>1000</v>
      </c>
      <c r="I36" s="162"/>
      <c r="S36" s="162" t="s">
        <v>735</v>
      </c>
      <c r="W36" s="168"/>
      <c r="Y36" s="168"/>
      <c r="AA36" s="162"/>
      <c r="AE36" s="170" t="s">
        <v>2385</v>
      </c>
    </row>
    <row r="37" spans="2:31" ht="15" customHeight="1">
      <c r="B37" s="160" t="s">
        <v>252</v>
      </c>
      <c r="C37" s="161"/>
      <c r="E37" s="162" t="s">
        <v>2367</v>
      </c>
      <c r="G37" s="504" t="s">
        <v>1002</v>
      </c>
      <c r="I37" s="162"/>
      <c r="S37" s="162" t="s">
        <v>738</v>
      </c>
      <c r="W37" s="168"/>
      <c r="Y37" s="168"/>
      <c r="AA37" s="162"/>
      <c r="AE37" s="170" t="s">
        <v>2386</v>
      </c>
    </row>
    <row r="38" spans="2:31" ht="15" customHeight="1">
      <c r="B38" s="160" t="s">
        <v>253</v>
      </c>
      <c r="C38" s="161"/>
      <c r="E38" s="166" t="s">
        <v>2332</v>
      </c>
      <c r="G38" s="504" t="s">
        <v>1004</v>
      </c>
      <c r="I38" s="162"/>
      <c r="S38" s="162" t="s">
        <v>741</v>
      </c>
      <c r="W38" s="168"/>
      <c r="Y38" s="168"/>
      <c r="AA38" s="162"/>
      <c r="AE38" s="170" t="s">
        <v>2387</v>
      </c>
    </row>
    <row r="39" spans="2:31" ht="15" customHeight="1">
      <c r="B39" s="160" t="s">
        <v>254</v>
      </c>
      <c r="C39" s="161"/>
      <c r="E39" s="162" t="s">
        <v>2388</v>
      </c>
      <c r="G39" s="504" t="s">
        <v>1006</v>
      </c>
      <c r="I39" s="162"/>
      <c r="S39" s="162" t="s">
        <v>743</v>
      </c>
      <c r="W39" s="168"/>
      <c r="Y39" s="168"/>
      <c r="AA39" s="162"/>
      <c r="AE39" s="170" t="s">
        <v>2389</v>
      </c>
    </row>
    <row r="40" spans="2:31" ht="15" customHeight="1">
      <c r="B40" s="160" t="s">
        <v>255</v>
      </c>
      <c r="C40" s="161"/>
      <c r="E40" s="162" t="s">
        <v>2390</v>
      </c>
      <c r="G40" s="504" t="s">
        <v>1008</v>
      </c>
      <c r="I40" s="162"/>
      <c r="S40" s="162" t="s">
        <v>745</v>
      </c>
      <c r="W40" s="168"/>
      <c r="Y40" s="168"/>
      <c r="AA40" s="162"/>
      <c r="AE40" s="170" t="s">
        <v>2391</v>
      </c>
    </row>
    <row r="41" spans="2:31" ht="15" customHeight="1">
      <c r="B41" s="160" t="s">
        <v>256</v>
      </c>
      <c r="C41" s="161"/>
      <c r="E41" s="162" t="s">
        <v>2392</v>
      </c>
      <c r="G41" s="504" t="s">
        <v>1011</v>
      </c>
      <c r="I41" s="162"/>
      <c r="S41" s="162" t="s">
        <v>747</v>
      </c>
      <c r="W41" s="168"/>
      <c r="Y41" s="168"/>
      <c r="AA41" s="162"/>
      <c r="AE41" s="170" t="s">
        <v>2393</v>
      </c>
    </row>
    <row r="42" spans="2:31" ht="15" customHeight="1">
      <c r="B42" s="160" t="s">
        <v>257</v>
      </c>
      <c r="C42" s="161"/>
      <c r="E42" s="162" t="s">
        <v>2394</v>
      </c>
      <c r="G42" s="504" t="s">
        <v>1013</v>
      </c>
      <c r="I42" s="162"/>
      <c r="S42" s="162" t="s">
        <v>749</v>
      </c>
      <c r="W42" s="168"/>
      <c r="Y42" s="168"/>
      <c r="AA42" s="162"/>
      <c r="AE42" s="170" t="s">
        <v>2395</v>
      </c>
    </row>
    <row r="43" spans="2:31" ht="15" customHeight="1">
      <c r="B43" s="160" t="s">
        <v>258</v>
      </c>
      <c r="C43" s="161"/>
      <c r="E43" s="162" t="s">
        <v>2396</v>
      </c>
      <c r="G43" s="504" t="s">
        <v>1015</v>
      </c>
      <c r="I43" s="162"/>
      <c r="S43" s="162" t="s">
        <v>751</v>
      </c>
      <c r="W43" s="168"/>
      <c r="Y43" s="168"/>
      <c r="AA43" s="162"/>
      <c r="AE43" s="170" t="s">
        <v>2397</v>
      </c>
    </row>
    <row r="44" spans="2:31" ht="15" customHeight="1">
      <c r="B44" s="160" t="s">
        <v>259</v>
      </c>
      <c r="C44" s="161"/>
      <c r="E44" s="162" t="s">
        <v>2398</v>
      </c>
      <c r="G44" s="504" t="s">
        <v>1017</v>
      </c>
      <c r="I44" s="162"/>
      <c r="S44" s="162" t="s">
        <v>753</v>
      </c>
      <c r="W44" s="168"/>
      <c r="Y44" s="168"/>
      <c r="AA44" s="162"/>
      <c r="AE44" s="170" t="s">
        <v>2399</v>
      </c>
    </row>
    <row r="45" spans="2:31" ht="15" customHeight="1">
      <c r="B45" s="160" t="s">
        <v>260</v>
      </c>
      <c r="C45" s="161"/>
      <c r="E45" s="162" t="s">
        <v>2336</v>
      </c>
      <c r="G45" s="504" t="s">
        <v>1019</v>
      </c>
      <c r="I45" s="162"/>
      <c r="S45" s="162" t="s">
        <v>755</v>
      </c>
      <c r="W45" s="168"/>
      <c r="Y45" s="168"/>
      <c r="AA45" s="162"/>
      <c r="AE45" s="170" t="s">
        <v>2400</v>
      </c>
    </row>
    <row r="46" spans="2:31" ht="15" customHeight="1">
      <c r="B46" s="160" t="s">
        <v>261</v>
      </c>
      <c r="C46" s="161"/>
      <c r="E46" s="162" t="s">
        <v>2340</v>
      </c>
      <c r="G46" s="504" t="s">
        <v>1021</v>
      </c>
      <c r="I46" s="162"/>
      <c r="S46" s="162" t="s">
        <v>757</v>
      </c>
      <c r="W46" s="168"/>
      <c r="Y46" s="168"/>
      <c r="AA46" s="162"/>
      <c r="AE46" s="170" t="s">
        <v>2401</v>
      </c>
    </row>
    <row r="47" spans="2:31" ht="15" customHeight="1">
      <c r="B47" s="160" t="s">
        <v>262</v>
      </c>
      <c r="C47" s="161"/>
      <c r="E47" s="162" t="s">
        <v>2402</v>
      </c>
      <c r="G47" s="504" t="s">
        <v>1024</v>
      </c>
      <c r="I47" s="162"/>
      <c r="S47" s="162" t="s">
        <v>759</v>
      </c>
      <c r="W47" s="168"/>
      <c r="Y47" s="168"/>
      <c r="AA47" s="162"/>
      <c r="AE47" s="170" t="s">
        <v>2403</v>
      </c>
    </row>
    <row r="48" spans="2:31" ht="15" customHeight="1">
      <c r="B48" s="160" t="s">
        <v>263</v>
      </c>
      <c r="C48" s="161"/>
      <c r="E48" s="162" t="s">
        <v>2404</v>
      </c>
      <c r="G48" s="504" t="s">
        <v>1026</v>
      </c>
      <c r="I48" s="162"/>
      <c r="S48" s="162" t="s">
        <v>761</v>
      </c>
      <c r="W48" s="168"/>
      <c r="Y48" s="168"/>
      <c r="AA48" s="162"/>
      <c r="AE48" s="170" t="s">
        <v>2405</v>
      </c>
    </row>
    <row r="49" spans="2:31" ht="15" customHeight="1">
      <c r="B49" s="160" t="s">
        <v>264</v>
      </c>
      <c r="C49" s="161"/>
      <c r="E49" s="162" t="s">
        <v>2406</v>
      </c>
      <c r="G49" s="504" t="s">
        <v>1028</v>
      </c>
      <c r="I49" s="162"/>
      <c r="S49" s="162" t="s">
        <v>763</v>
      </c>
      <c r="W49" s="168"/>
      <c r="Y49" s="168"/>
      <c r="AA49" s="162"/>
      <c r="AE49" s="170" t="s">
        <v>2407</v>
      </c>
    </row>
    <row r="50" spans="2:31" ht="15" customHeight="1">
      <c r="B50" s="160" t="s">
        <v>265</v>
      </c>
      <c r="C50" s="161"/>
      <c r="E50" s="162" t="s">
        <v>2408</v>
      </c>
      <c r="G50" s="504" t="s">
        <v>1030</v>
      </c>
      <c r="I50" s="162"/>
      <c r="S50" s="162" t="s">
        <v>766</v>
      </c>
      <c r="W50" s="168"/>
      <c r="Y50" s="168"/>
      <c r="AA50" s="162"/>
      <c r="AE50" s="170" t="s">
        <v>2409</v>
      </c>
    </row>
    <row r="51" spans="2:31" ht="15" customHeight="1">
      <c r="B51" s="160" t="s">
        <v>266</v>
      </c>
      <c r="C51" s="161"/>
      <c r="E51" s="162" t="s">
        <v>2410</v>
      </c>
      <c r="G51" s="504" t="s">
        <v>1033</v>
      </c>
      <c r="I51" s="162"/>
      <c r="S51" s="162" t="s">
        <v>768</v>
      </c>
      <c r="W51" s="168"/>
      <c r="Y51" s="168"/>
      <c r="AA51" s="162"/>
      <c r="AE51" s="170" t="s">
        <v>2411</v>
      </c>
    </row>
    <row r="52" spans="2:31" ht="15" customHeight="1">
      <c r="B52" s="160" t="s">
        <v>267</v>
      </c>
      <c r="C52" s="161"/>
      <c r="E52" s="162" t="s">
        <v>2412</v>
      </c>
      <c r="G52" s="504" t="s">
        <v>1035</v>
      </c>
      <c r="I52" s="162"/>
      <c r="S52" s="162" t="s">
        <v>770</v>
      </c>
      <c r="W52" s="168"/>
      <c r="Y52" s="168"/>
      <c r="AA52" s="162"/>
      <c r="AE52" s="170" t="s">
        <v>2413</v>
      </c>
    </row>
    <row r="53" spans="2:31" ht="15" customHeight="1">
      <c r="B53" s="160" t="s">
        <v>268</v>
      </c>
      <c r="C53" s="161"/>
      <c r="E53" s="162" t="s">
        <v>2414</v>
      </c>
      <c r="G53" s="504" t="s">
        <v>1037</v>
      </c>
      <c r="I53" s="162"/>
      <c r="S53" s="162" t="s">
        <v>772</v>
      </c>
      <c r="W53" s="168"/>
      <c r="Y53" s="168"/>
      <c r="AA53" s="162"/>
      <c r="AE53" s="170" t="s">
        <v>2415</v>
      </c>
    </row>
    <row r="54" spans="2:31" ht="15" customHeight="1">
      <c r="B54" s="160" t="s">
        <v>269</v>
      </c>
      <c r="C54" s="161"/>
      <c r="E54" s="162" t="s">
        <v>2416</v>
      </c>
      <c r="G54" s="504" t="s">
        <v>1040</v>
      </c>
      <c r="I54" s="162"/>
      <c r="S54" s="162" t="s">
        <v>774</v>
      </c>
      <c r="W54" s="168"/>
      <c r="Y54" s="168"/>
      <c r="AA54" s="162"/>
      <c r="AE54" s="170" t="s">
        <v>2417</v>
      </c>
    </row>
    <row r="55" spans="2:31" ht="15" customHeight="1">
      <c r="B55" s="160" t="s">
        <v>270</v>
      </c>
      <c r="C55" s="161"/>
      <c r="E55" s="162" t="s">
        <v>2418</v>
      </c>
      <c r="G55" s="504" t="s">
        <v>1042</v>
      </c>
      <c r="I55" s="162"/>
      <c r="S55" s="162" t="s">
        <v>777</v>
      </c>
      <c r="W55" s="168"/>
      <c r="Y55" s="168"/>
      <c r="AA55" s="162"/>
      <c r="AE55" s="170" t="s">
        <v>2419</v>
      </c>
    </row>
    <row r="56" spans="2:31" ht="15" customHeight="1">
      <c r="B56" s="160" t="s">
        <v>271</v>
      </c>
      <c r="C56" s="161"/>
      <c r="E56" s="162" t="s">
        <v>2420</v>
      </c>
      <c r="G56" s="504" t="s">
        <v>1044</v>
      </c>
      <c r="I56" s="162"/>
      <c r="S56" s="162" t="s">
        <v>779</v>
      </c>
      <c r="W56" s="168"/>
      <c r="Y56" s="168"/>
      <c r="AA56" s="162"/>
      <c r="AE56" s="170" t="s">
        <v>2421</v>
      </c>
    </row>
    <row r="57" spans="2:31" ht="15" customHeight="1">
      <c r="B57" s="160" t="s">
        <v>272</v>
      </c>
      <c r="C57" s="161"/>
      <c r="E57" s="162" t="s">
        <v>2422</v>
      </c>
      <c r="G57" s="504" t="s">
        <v>1046</v>
      </c>
      <c r="I57" s="162"/>
      <c r="S57" s="162" t="s">
        <v>782</v>
      </c>
      <c r="W57" s="168"/>
      <c r="Y57" s="168"/>
      <c r="AA57" s="162"/>
      <c r="AE57" s="170" t="s">
        <v>2423</v>
      </c>
    </row>
    <row r="58" spans="2:31" ht="15" customHeight="1">
      <c r="B58" s="160" t="s">
        <v>273</v>
      </c>
      <c r="C58" s="161"/>
      <c r="E58" s="162" t="s">
        <v>2424</v>
      </c>
      <c r="G58" s="504" t="s">
        <v>1049</v>
      </c>
      <c r="I58" s="162"/>
      <c r="S58" s="162" t="s">
        <v>784</v>
      </c>
      <c r="W58" s="168"/>
      <c r="Y58" s="168"/>
      <c r="AA58" s="162"/>
      <c r="AE58" s="170" t="s">
        <v>2425</v>
      </c>
    </row>
    <row r="59" spans="2:31" ht="15" customHeight="1">
      <c r="B59" s="160" t="s">
        <v>274</v>
      </c>
      <c r="C59" s="161"/>
      <c r="E59" s="162" t="s">
        <v>2426</v>
      </c>
      <c r="G59" s="504" t="s">
        <v>1051</v>
      </c>
      <c r="I59" s="162"/>
      <c r="S59" s="162" t="s">
        <v>786</v>
      </c>
      <c r="W59" s="168"/>
      <c r="Y59" s="168"/>
      <c r="AA59" s="162"/>
      <c r="AE59" s="170" t="s">
        <v>2427</v>
      </c>
    </row>
    <row r="60" spans="2:31" ht="15" customHeight="1">
      <c r="B60" s="160" t="s">
        <v>275</v>
      </c>
      <c r="C60" s="161"/>
      <c r="E60" s="162" t="s">
        <v>2428</v>
      </c>
      <c r="G60" s="504" t="s">
        <v>1053</v>
      </c>
      <c r="I60" s="162"/>
      <c r="S60" s="162" t="s">
        <v>788</v>
      </c>
      <c r="W60" s="168"/>
      <c r="Y60" s="168"/>
      <c r="AA60" s="162"/>
      <c r="AE60" s="170" t="s">
        <v>2429</v>
      </c>
    </row>
    <row r="61" spans="2:31" ht="15" customHeight="1">
      <c r="B61" s="160" t="s">
        <v>276</v>
      </c>
      <c r="C61" s="161"/>
      <c r="E61" s="162" t="s">
        <v>2430</v>
      </c>
      <c r="G61" s="504" t="s">
        <v>1055</v>
      </c>
      <c r="I61" s="162"/>
      <c r="S61" s="162" t="s">
        <v>791</v>
      </c>
      <c r="W61" s="168"/>
      <c r="Y61" s="168"/>
      <c r="AA61" s="162"/>
      <c r="AE61" s="170" t="s">
        <v>2431</v>
      </c>
    </row>
    <row r="62" spans="2:31" ht="15" customHeight="1">
      <c r="B62" s="160" t="s">
        <v>277</v>
      </c>
      <c r="C62" s="161"/>
      <c r="E62" s="162" t="s">
        <v>2432</v>
      </c>
      <c r="G62" s="504" t="s">
        <v>1057</v>
      </c>
      <c r="I62" s="162"/>
      <c r="S62" s="162" t="s">
        <v>794</v>
      </c>
      <c r="W62" s="168"/>
      <c r="Y62" s="168"/>
      <c r="AA62" s="162"/>
      <c r="AE62" s="170" t="s">
        <v>2433</v>
      </c>
    </row>
    <row r="63" spans="2:31" ht="15" customHeight="1">
      <c r="B63" s="160" t="s">
        <v>278</v>
      </c>
      <c r="C63" s="161"/>
      <c r="E63" s="162" t="s">
        <v>2434</v>
      </c>
      <c r="G63" s="504" t="s">
        <v>1059</v>
      </c>
      <c r="I63" s="162"/>
      <c r="S63" s="162" t="s">
        <v>797</v>
      </c>
      <c r="W63" s="168"/>
      <c r="Y63" s="168"/>
      <c r="AA63" s="162"/>
      <c r="AE63" s="170" t="s">
        <v>2435</v>
      </c>
    </row>
    <row r="64" spans="2:31" ht="15" customHeight="1">
      <c r="B64" s="160" t="s">
        <v>279</v>
      </c>
      <c r="C64" s="161"/>
      <c r="E64" s="162" t="s">
        <v>2436</v>
      </c>
      <c r="G64" s="504" t="s">
        <v>1063</v>
      </c>
      <c r="I64" s="162"/>
      <c r="S64" s="162" t="s">
        <v>799</v>
      </c>
      <c r="W64" s="168"/>
      <c r="Y64" s="168"/>
      <c r="AA64" s="162"/>
      <c r="AE64" s="170" t="s">
        <v>2437</v>
      </c>
    </row>
    <row r="65" spans="2:31" ht="15" customHeight="1">
      <c r="B65" s="160" t="s">
        <v>280</v>
      </c>
      <c r="C65" s="161"/>
      <c r="E65" s="162" t="s">
        <v>2438</v>
      </c>
      <c r="G65" s="504" t="s">
        <v>1065</v>
      </c>
      <c r="I65" s="162"/>
      <c r="S65" s="162" t="s">
        <v>801</v>
      </c>
      <c r="W65" s="168"/>
      <c r="Y65" s="168"/>
      <c r="AA65" s="162"/>
      <c r="AE65" s="170" t="s">
        <v>2439</v>
      </c>
    </row>
    <row r="66" spans="2:31" ht="15" customHeight="1">
      <c r="B66" s="160" t="s">
        <v>281</v>
      </c>
      <c r="C66" s="161"/>
      <c r="E66" s="162" t="s">
        <v>2440</v>
      </c>
      <c r="G66" s="504" t="s">
        <v>1067</v>
      </c>
      <c r="I66" s="162"/>
      <c r="S66" s="162" t="s">
        <v>804</v>
      </c>
      <c r="W66" s="168"/>
      <c r="Y66" s="168"/>
      <c r="AA66" s="162"/>
      <c r="AE66" s="170" t="s">
        <v>2441</v>
      </c>
    </row>
    <row r="67" spans="2:31" ht="15" customHeight="1">
      <c r="B67" s="160" t="s">
        <v>282</v>
      </c>
      <c r="C67" s="161"/>
      <c r="E67" s="162" t="s">
        <v>2442</v>
      </c>
      <c r="G67" s="504" t="s">
        <v>1069</v>
      </c>
      <c r="I67" s="162"/>
      <c r="S67" s="162" t="s">
        <v>806</v>
      </c>
      <c r="W67" s="168"/>
      <c r="Y67" s="168"/>
      <c r="AA67" s="162"/>
      <c r="AE67" s="170" t="s">
        <v>2443</v>
      </c>
    </row>
    <row r="68" spans="2:31" ht="15" customHeight="1">
      <c r="B68" s="160" t="s">
        <v>283</v>
      </c>
      <c r="C68" s="161"/>
      <c r="E68" s="162" t="s">
        <v>2444</v>
      </c>
      <c r="G68" s="504" t="s">
        <v>1072</v>
      </c>
      <c r="I68" s="162"/>
      <c r="S68" s="162" t="s">
        <v>808</v>
      </c>
      <c r="W68" s="168"/>
      <c r="Y68" s="168"/>
      <c r="AA68" s="162"/>
      <c r="AE68" s="170" t="s">
        <v>2445</v>
      </c>
    </row>
    <row r="69" spans="2:31" ht="15" customHeight="1">
      <c r="B69" s="160" t="s">
        <v>284</v>
      </c>
      <c r="C69" s="161"/>
      <c r="E69" s="162" t="s">
        <v>2446</v>
      </c>
      <c r="G69" s="504" t="s">
        <v>1074</v>
      </c>
      <c r="I69" s="162"/>
      <c r="S69" s="162" t="s">
        <v>810</v>
      </c>
      <c r="W69" s="168"/>
      <c r="Y69" s="168"/>
      <c r="AA69" s="162"/>
      <c r="AE69" s="170" t="s">
        <v>2447</v>
      </c>
    </row>
    <row r="70" spans="2:31" ht="15" customHeight="1">
      <c r="B70" s="160" t="s">
        <v>285</v>
      </c>
      <c r="C70" s="161"/>
      <c r="E70" s="162" t="s">
        <v>2448</v>
      </c>
      <c r="G70" s="504" t="s">
        <v>1076</v>
      </c>
      <c r="I70" s="162"/>
      <c r="S70" s="162" t="s">
        <v>812</v>
      </c>
      <c r="W70" s="168"/>
      <c r="Y70" s="168"/>
      <c r="AA70" s="162"/>
      <c r="AE70" s="170" t="s">
        <v>2449</v>
      </c>
    </row>
    <row r="71" spans="2:31" ht="15" customHeight="1">
      <c r="B71" s="160" t="s">
        <v>286</v>
      </c>
      <c r="C71" s="161"/>
      <c r="E71" s="162" t="s">
        <v>2450</v>
      </c>
      <c r="G71" s="504" t="s">
        <v>1078</v>
      </c>
      <c r="I71" s="162"/>
      <c r="S71" s="162" t="s">
        <v>814</v>
      </c>
      <c r="W71" s="168"/>
      <c r="Y71" s="168"/>
      <c r="AA71" s="162"/>
      <c r="AE71" s="170" t="s">
        <v>2451</v>
      </c>
    </row>
    <row r="72" spans="2:31" ht="15" customHeight="1">
      <c r="B72" s="160" t="s">
        <v>287</v>
      </c>
      <c r="C72" s="161"/>
      <c r="E72" s="162" t="s">
        <v>2345</v>
      </c>
      <c r="G72" s="504" t="s">
        <v>1080</v>
      </c>
      <c r="I72" s="162"/>
      <c r="S72" s="162" t="s">
        <v>816</v>
      </c>
      <c r="W72" s="168"/>
      <c r="Y72" s="168"/>
      <c r="AA72" s="162"/>
      <c r="AE72" s="170" t="s">
        <v>2452</v>
      </c>
    </row>
    <row r="73" spans="2:31" ht="15" customHeight="1">
      <c r="B73" s="160" t="s">
        <v>288</v>
      </c>
      <c r="C73" s="161"/>
      <c r="E73" s="162" t="s">
        <v>2453</v>
      </c>
      <c r="G73" s="504" t="s">
        <v>1082</v>
      </c>
      <c r="I73" s="162"/>
      <c r="S73" s="162" t="s">
        <v>819</v>
      </c>
      <c r="W73" s="168"/>
      <c r="Y73" s="168"/>
      <c r="AA73" s="162"/>
      <c r="AE73" s="170" t="s">
        <v>2454</v>
      </c>
    </row>
    <row r="74" spans="2:31" ht="15" customHeight="1">
      <c r="B74" s="160" t="s">
        <v>289</v>
      </c>
      <c r="C74" s="161"/>
      <c r="E74" s="162" t="s">
        <v>2455</v>
      </c>
      <c r="G74" s="504" t="s">
        <v>1085</v>
      </c>
      <c r="I74" s="162"/>
      <c r="S74" s="162" t="s">
        <v>821</v>
      </c>
      <c r="W74" s="168"/>
      <c r="Y74" s="168"/>
      <c r="AA74" s="162"/>
      <c r="AE74" s="170" t="s">
        <v>2456</v>
      </c>
    </row>
    <row r="75" spans="2:31" ht="15" customHeight="1">
      <c r="B75" s="160" t="s">
        <v>290</v>
      </c>
      <c r="C75" s="161"/>
      <c r="E75" s="162" t="s">
        <v>2457</v>
      </c>
      <c r="G75" s="504" t="s">
        <v>1087</v>
      </c>
      <c r="I75" s="162"/>
      <c r="S75" s="162" t="s">
        <v>823</v>
      </c>
      <c r="W75" s="168"/>
      <c r="Y75" s="168"/>
      <c r="AA75" s="162"/>
      <c r="AE75" s="170" t="s">
        <v>2458</v>
      </c>
    </row>
    <row r="76" spans="2:31" ht="15" customHeight="1">
      <c r="B76" s="160" t="s">
        <v>291</v>
      </c>
      <c r="C76" s="161"/>
      <c r="E76" s="162" t="s">
        <v>2459</v>
      </c>
      <c r="G76" s="504" t="s">
        <v>1089</v>
      </c>
      <c r="I76" s="162"/>
      <c r="S76" s="162" t="s">
        <v>825</v>
      </c>
      <c r="W76" s="168"/>
      <c r="Y76" s="168"/>
      <c r="AA76" s="162"/>
      <c r="AE76" s="170" t="s">
        <v>2460</v>
      </c>
    </row>
    <row r="77" spans="2:31" ht="15" customHeight="1">
      <c r="B77" s="160" t="s">
        <v>292</v>
      </c>
      <c r="C77" s="161"/>
      <c r="E77" s="162" t="s">
        <v>2461</v>
      </c>
      <c r="G77" s="504" t="s">
        <v>1091</v>
      </c>
      <c r="I77" s="162"/>
      <c r="S77" s="162" t="s">
        <v>828</v>
      </c>
      <c r="W77" s="168"/>
      <c r="Y77" s="168"/>
      <c r="AA77" s="162"/>
      <c r="AE77" s="170" t="s">
        <v>2462</v>
      </c>
    </row>
    <row r="78" spans="2:31" ht="15" customHeight="1">
      <c r="B78" s="160" t="s">
        <v>293</v>
      </c>
      <c r="C78" s="161"/>
      <c r="E78" s="162" t="s">
        <v>2463</v>
      </c>
      <c r="G78" s="504" t="s">
        <v>1093</v>
      </c>
      <c r="I78" s="162"/>
      <c r="S78" s="162" t="s">
        <v>831</v>
      </c>
      <c r="W78" s="168"/>
      <c r="Y78" s="168"/>
      <c r="AA78" s="162"/>
      <c r="AE78" s="170" t="s">
        <v>2464</v>
      </c>
    </row>
    <row r="79" spans="2:31" ht="15" customHeight="1">
      <c r="B79" s="160" t="s">
        <v>294</v>
      </c>
      <c r="C79" s="161"/>
      <c r="E79" s="162" t="s">
        <v>2465</v>
      </c>
      <c r="G79" s="504" t="s">
        <v>1095</v>
      </c>
      <c r="I79" s="162"/>
      <c r="S79" s="162" t="s">
        <v>834</v>
      </c>
      <c r="W79" s="168"/>
      <c r="Y79" s="168"/>
      <c r="AA79" s="162"/>
      <c r="AE79" s="170" t="s">
        <v>2466</v>
      </c>
    </row>
    <row r="80" spans="2:31" ht="15" customHeight="1">
      <c r="B80" s="160" t="s">
        <v>295</v>
      </c>
      <c r="C80" s="161"/>
      <c r="E80" s="174" t="s">
        <v>2467</v>
      </c>
      <c r="G80" s="504" t="s">
        <v>1097</v>
      </c>
      <c r="I80" s="162"/>
      <c r="S80" s="162" t="s">
        <v>836</v>
      </c>
      <c r="W80" s="168"/>
      <c r="Y80" s="168"/>
      <c r="AA80" s="162"/>
      <c r="AE80" s="170" t="s">
        <v>2468</v>
      </c>
    </row>
    <row r="81" spans="2:31" ht="15" customHeight="1">
      <c r="B81" s="160" t="s">
        <v>296</v>
      </c>
      <c r="C81" s="161"/>
      <c r="E81" s="174" t="s">
        <v>2469</v>
      </c>
      <c r="G81" s="504" t="s">
        <v>1099</v>
      </c>
      <c r="I81" s="162"/>
      <c r="S81" s="162" t="s">
        <v>839</v>
      </c>
      <c r="W81" s="168"/>
      <c r="Y81" s="168"/>
      <c r="AA81" s="162"/>
      <c r="AE81" s="170" t="s">
        <v>2470</v>
      </c>
    </row>
    <row r="82" spans="2:31" ht="15" customHeight="1">
      <c r="B82" s="160" t="s">
        <v>297</v>
      </c>
      <c r="C82" s="161"/>
      <c r="E82" s="174" t="s">
        <v>2471</v>
      </c>
      <c r="G82" s="504" t="s">
        <v>1101</v>
      </c>
      <c r="I82" s="162"/>
      <c r="S82" s="162" t="s">
        <v>842</v>
      </c>
      <c r="W82" s="168"/>
      <c r="Y82" s="168"/>
      <c r="AA82" s="162"/>
      <c r="AE82" s="170" t="s">
        <v>2472</v>
      </c>
    </row>
    <row r="83" spans="2:31" ht="15" customHeight="1">
      <c r="B83" s="160" t="s">
        <v>298</v>
      </c>
      <c r="C83" s="161"/>
      <c r="E83" s="174" t="s">
        <v>2473</v>
      </c>
      <c r="G83" s="504" t="s">
        <v>1105</v>
      </c>
      <c r="I83" s="162"/>
      <c r="S83" s="162" t="s">
        <v>844</v>
      </c>
      <c r="W83" s="168"/>
      <c r="Y83" s="168"/>
      <c r="AA83" s="162"/>
      <c r="AE83" s="170" t="s">
        <v>2474</v>
      </c>
    </row>
    <row r="84" spans="2:31" ht="15" customHeight="1">
      <c r="B84" s="160" t="s">
        <v>299</v>
      </c>
      <c r="C84" s="161"/>
      <c r="E84" s="174" t="s">
        <v>2475</v>
      </c>
      <c r="G84" s="504" t="s">
        <v>1107</v>
      </c>
      <c r="I84" s="162"/>
      <c r="S84" s="162" t="s">
        <v>846</v>
      </c>
      <c r="W84" s="168"/>
      <c r="Y84" s="168"/>
      <c r="AA84" s="162"/>
      <c r="AE84" s="170" t="s">
        <v>2476</v>
      </c>
    </row>
    <row r="85" spans="2:31" ht="15" customHeight="1">
      <c r="B85" s="160" t="s">
        <v>300</v>
      </c>
      <c r="C85" s="161"/>
      <c r="E85" s="174" t="s">
        <v>2477</v>
      </c>
      <c r="G85" s="504" t="s">
        <v>1109</v>
      </c>
      <c r="I85" s="162"/>
      <c r="S85" s="162" t="s">
        <v>848</v>
      </c>
      <c r="W85" s="168"/>
      <c r="Y85" s="168"/>
      <c r="AA85" s="162"/>
      <c r="AE85" s="170" t="s">
        <v>2478</v>
      </c>
    </row>
    <row r="86" spans="2:31" ht="15" customHeight="1">
      <c r="B86" s="160" t="s">
        <v>301</v>
      </c>
      <c r="C86" s="161"/>
      <c r="E86" s="174" t="s">
        <v>2479</v>
      </c>
      <c r="G86" s="504" t="s">
        <v>1111</v>
      </c>
      <c r="I86" s="162"/>
      <c r="S86" s="162" t="s">
        <v>850</v>
      </c>
      <c r="W86" s="168"/>
      <c r="Y86" s="168"/>
      <c r="AA86" s="162"/>
      <c r="AE86" s="170" t="s">
        <v>2480</v>
      </c>
    </row>
    <row r="87" spans="2:31" ht="15" customHeight="1">
      <c r="B87" s="160" t="s">
        <v>302</v>
      </c>
      <c r="C87" s="161"/>
      <c r="E87" s="174" t="s">
        <v>2349</v>
      </c>
      <c r="G87" s="504" t="s">
        <v>1113</v>
      </c>
      <c r="I87" s="162"/>
      <c r="S87" s="162" t="s">
        <v>852</v>
      </c>
      <c r="W87" s="168"/>
      <c r="Y87" s="168"/>
      <c r="AA87" s="162"/>
      <c r="AE87" s="170" t="s">
        <v>2481</v>
      </c>
    </row>
    <row r="88" spans="2:31" ht="15" customHeight="1">
      <c r="B88" s="160" t="s">
        <v>303</v>
      </c>
      <c r="C88" s="161"/>
      <c r="E88" s="174" t="s">
        <v>2354</v>
      </c>
      <c r="G88" s="504" t="s">
        <v>1115</v>
      </c>
      <c r="I88" s="162"/>
      <c r="S88" s="162" t="s">
        <v>855</v>
      </c>
      <c r="W88" s="168"/>
      <c r="Y88" s="168"/>
      <c r="AA88" s="162"/>
      <c r="AE88" s="170" t="s">
        <v>2482</v>
      </c>
    </row>
    <row r="89" spans="2:31" ht="15" customHeight="1">
      <c r="B89" s="160" t="s">
        <v>304</v>
      </c>
      <c r="C89" s="161"/>
      <c r="E89" s="174" t="s">
        <v>2358</v>
      </c>
      <c r="G89" s="504" t="s">
        <v>1117</v>
      </c>
      <c r="I89" s="162"/>
      <c r="S89" s="162" t="s">
        <v>858</v>
      </c>
      <c r="W89" s="168"/>
      <c r="Y89" s="168"/>
      <c r="AA89" s="162"/>
      <c r="AE89" s="170" t="s">
        <v>2483</v>
      </c>
    </row>
    <row r="90" spans="2:31" ht="15" customHeight="1">
      <c r="B90" s="160" t="s">
        <v>305</v>
      </c>
      <c r="C90" s="161"/>
      <c r="E90" s="174" t="s">
        <v>2484</v>
      </c>
      <c r="G90" s="504" t="s">
        <v>1119</v>
      </c>
      <c r="I90" s="162"/>
      <c r="S90" s="162" t="s">
        <v>860</v>
      </c>
      <c r="W90" s="168"/>
      <c r="Y90" s="168"/>
      <c r="AA90" s="162"/>
      <c r="AE90" s="170" t="s">
        <v>2485</v>
      </c>
    </row>
    <row r="91" spans="2:31" ht="15" customHeight="1">
      <c r="B91" s="160" t="s">
        <v>306</v>
      </c>
      <c r="C91" s="161"/>
      <c r="E91" s="174" t="s">
        <v>2486</v>
      </c>
      <c r="G91" s="504" t="s">
        <v>1121</v>
      </c>
      <c r="I91" s="162"/>
      <c r="S91" s="162" t="s">
        <v>862</v>
      </c>
      <c r="W91" s="168"/>
      <c r="Y91" s="168"/>
      <c r="AA91" s="162"/>
      <c r="AE91" s="170" t="s">
        <v>2487</v>
      </c>
    </row>
    <row r="92" spans="2:31" ht="15" customHeight="1">
      <c r="B92" s="160" t="s">
        <v>307</v>
      </c>
      <c r="C92" s="161"/>
      <c r="E92" s="174" t="s">
        <v>2488</v>
      </c>
      <c r="G92" s="504" t="s">
        <v>1123</v>
      </c>
      <c r="I92" s="162"/>
      <c r="S92" s="162" t="s">
        <v>863</v>
      </c>
      <c r="W92" s="168"/>
      <c r="Y92" s="168"/>
      <c r="AA92" s="162"/>
      <c r="AE92" s="170" t="s">
        <v>2489</v>
      </c>
    </row>
    <row r="93" spans="2:31" ht="15" customHeight="1">
      <c r="B93" s="160" t="s">
        <v>308</v>
      </c>
      <c r="C93" s="161"/>
      <c r="E93" s="174" t="s">
        <v>2490</v>
      </c>
      <c r="G93" s="504" t="s">
        <v>1126</v>
      </c>
      <c r="I93" s="162"/>
      <c r="S93" s="162" t="s">
        <v>865</v>
      </c>
      <c r="W93" s="168"/>
      <c r="Y93" s="168"/>
      <c r="AA93" s="162"/>
      <c r="AE93" s="170" t="s">
        <v>2491</v>
      </c>
    </row>
    <row r="94" spans="2:31" ht="15" customHeight="1">
      <c r="B94" s="160" t="s">
        <v>309</v>
      </c>
      <c r="C94" s="161"/>
      <c r="E94" s="162" t="s">
        <v>2492</v>
      </c>
      <c r="G94" s="504" t="s">
        <v>1128</v>
      </c>
      <c r="I94" s="162"/>
      <c r="S94" s="162" t="s">
        <v>867</v>
      </c>
      <c r="W94" s="168"/>
      <c r="Y94" s="168"/>
      <c r="AA94" s="162"/>
      <c r="AE94" s="170" t="s">
        <v>2493</v>
      </c>
    </row>
    <row r="95" spans="2:31" ht="15" customHeight="1">
      <c r="B95" s="160" t="s">
        <v>310</v>
      </c>
      <c r="C95" s="161"/>
      <c r="E95" s="162" t="s">
        <v>2494</v>
      </c>
      <c r="G95" s="504" t="s">
        <v>1130</v>
      </c>
      <c r="I95" s="162"/>
      <c r="S95" s="162" t="s">
        <v>869</v>
      </c>
      <c r="W95" s="168"/>
      <c r="Y95" s="168"/>
      <c r="AE95" s="170" t="s">
        <v>2495</v>
      </c>
    </row>
    <row r="96" spans="2:31" ht="15" customHeight="1">
      <c r="B96" s="160" t="s">
        <v>311</v>
      </c>
      <c r="C96" s="161"/>
      <c r="E96" s="162" t="s">
        <v>2496</v>
      </c>
      <c r="G96" s="504" t="s">
        <v>1132</v>
      </c>
      <c r="I96" s="162"/>
      <c r="S96" s="162" t="s">
        <v>871</v>
      </c>
      <c r="W96" s="168"/>
      <c r="Y96" s="168"/>
      <c r="AE96" s="170" t="s">
        <v>2497</v>
      </c>
    </row>
    <row r="97" spans="2:31" ht="15" customHeight="1">
      <c r="B97" s="160" t="s">
        <v>312</v>
      </c>
      <c r="C97" s="161"/>
      <c r="E97" s="162" t="s">
        <v>2498</v>
      </c>
      <c r="G97" s="504" t="s">
        <v>1134</v>
      </c>
      <c r="I97" s="162"/>
      <c r="S97" s="162" t="s">
        <v>873</v>
      </c>
      <c r="W97" s="168"/>
      <c r="Y97" s="168"/>
      <c r="AE97" s="170" t="s">
        <v>2499</v>
      </c>
    </row>
    <row r="98" spans="2:31" ht="15" customHeight="1">
      <c r="B98" s="160" t="s">
        <v>313</v>
      </c>
      <c r="C98" s="161"/>
      <c r="E98" s="162" t="s">
        <v>2500</v>
      </c>
      <c r="G98" s="504" t="s">
        <v>1136</v>
      </c>
      <c r="I98" s="162"/>
      <c r="S98" s="162" t="s">
        <v>875</v>
      </c>
      <c r="W98" s="168"/>
      <c r="Y98" s="168"/>
      <c r="AE98" s="170" t="s">
        <v>2501</v>
      </c>
    </row>
    <row r="99" spans="2:31" ht="15" customHeight="1">
      <c r="B99" s="160" t="s">
        <v>314</v>
      </c>
      <c r="C99" s="161"/>
      <c r="E99" s="162" t="s">
        <v>2502</v>
      </c>
      <c r="G99" s="504" t="s">
        <v>1138</v>
      </c>
      <c r="I99" s="162"/>
      <c r="S99" s="162" t="s">
        <v>877</v>
      </c>
      <c r="W99" s="168"/>
      <c r="Y99" s="168"/>
      <c r="AE99" s="170" t="s">
        <v>2503</v>
      </c>
    </row>
    <row r="100" spans="2:31" ht="15" customHeight="1">
      <c r="B100" s="160" t="s">
        <v>315</v>
      </c>
      <c r="C100" s="161"/>
      <c r="E100" s="162" t="s">
        <v>2504</v>
      </c>
      <c r="G100" s="504" t="s">
        <v>1140</v>
      </c>
      <c r="I100" s="162"/>
      <c r="S100" s="162" t="s">
        <v>879</v>
      </c>
      <c r="W100" s="168"/>
      <c r="Y100" s="168"/>
      <c r="AE100" s="170" t="s">
        <v>2505</v>
      </c>
    </row>
    <row r="101" spans="2:31" ht="15" customHeight="1">
      <c r="B101" s="160" t="s">
        <v>316</v>
      </c>
      <c r="C101" s="161"/>
      <c r="E101" s="162" t="s">
        <v>2506</v>
      </c>
      <c r="G101" s="504" t="s">
        <v>1142</v>
      </c>
      <c r="I101" s="162"/>
      <c r="S101" s="162" t="s">
        <v>881</v>
      </c>
      <c r="W101" s="168"/>
      <c r="Y101" s="168"/>
      <c r="AE101" s="170" t="s">
        <v>2507</v>
      </c>
    </row>
    <row r="102" spans="2:31" ht="15" customHeight="1">
      <c r="B102" s="160" t="s">
        <v>317</v>
      </c>
      <c r="C102" s="161"/>
      <c r="E102" s="162" t="s">
        <v>2508</v>
      </c>
      <c r="G102" s="504" t="s">
        <v>1144</v>
      </c>
      <c r="I102" s="162"/>
      <c r="S102" s="162" t="s">
        <v>883</v>
      </c>
      <c r="W102" s="168"/>
      <c r="Y102" s="168"/>
      <c r="AE102" s="170" t="s">
        <v>2509</v>
      </c>
    </row>
    <row r="103" spans="2:31" ht="15" customHeight="1">
      <c r="B103" s="160" t="s">
        <v>318</v>
      </c>
      <c r="C103" s="161"/>
      <c r="E103" s="162" t="s">
        <v>2510</v>
      </c>
      <c r="G103" s="504" t="s">
        <v>1146</v>
      </c>
      <c r="I103" s="162"/>
      <c r="S103" s="162" t="s">
        <v>885</v>
      </c>
      <c r="W103" s="168"/>
      <c r="Y103" s="168"/>
      <c r="AE103" s="170" t="s">
        <v>2511</v>
      </c>
    </row>
    <row r="104" spans="2:31" ht="15" customHeight="1">
      <c r="B104" s="160" t="s">
        <v>319</v>
      </c>
      <c r="C104" s="161"/>
      <c r="E104" s="162" t="s">
        <v>2512</v>
      </c>
      <c r="G104" s="504" t="s">
        <v>1150</v>
      </c>
      <c r="I104" s="162"/>
      <c r="S104" s="162" t="s">
        <v>888</v>
      </c>
      <c r="W104" s="168"/>
      <c r="Y104" s="168"/>
      <c r="AE104" s="170" t="s">
        <v>2513</v>
      </c>
    </row>
    <row r="105" spans="2:31" ht="15" customHeight="1">
      <c r="B105" s="160" t="s">
        <v>320</v>
      </c>
      <c r="C105" s="161"/>
      <c r="E105" s="162" t="s">
        <v>2514</v>
      </c>
      <c r="G105" s="504" t="s">
        <v>1152</v>
      </c>
      <c r="I105" s="162"/>
      <c r="S105" s="162" t="s">
        <v>891</v>
      </c>
      <c r="W105" s="168"/>
      <c r="Y105" s="168"/>
      <c r="AE105" s="170" t="s">
        <v>2515</v>
      </c>
    </row>
    <row r="106" spans="2:31" ht="15" customHeight="1">
      <c r="B106" s="160" t="s">
        <v>321</v>
      </c>
      <c r="C106" s="161"/>
      <c r="E106" s="162" t="s">
        <v>2516</v>
      </c>
      <c r="G106" s="504" t="s">
        <v>1154</v>
      </c>
      <c r="I106" s="162"/>
      <c r="S106" s="162" t="s">
        <v>894</v>
      </c>
      <c r="W106" s="168"/>
      <c r="Y106" s="168"/>
      <c r="AE106" s="170" t="s">
        <v>2517</v>
      </c>
    </row>
    <row r="107" spans="2:31" ht="15" customHeight="1">
      <c r="B107" s="160" t="s">
        <v>322</v>
      </c>
      <c r="C107" s="161"/>
      <c r="E107" s="162" t="s">
        <v>2518</v>
      </c>
      <c r="G107" s="504" t="s">
        <v>1156</v>
      </c>
      <c r="I107" s="162"/>
      <c r="S107" s="162" t="s">
        <v>897</v>
      </c>
      <c r="W107" s="168"/>
      <c r="Y107" s="168"/>
      <c r="AE107" s="170" t="s">
        <v>2519</v>
      </c>
    </row>
    <row r="108" spans="2:31" ht="15" customHeight="1">
      <c r="B108" s="160" t="s">
        <v>323</v>
      </c>
      <c r="C108" s="161"/>
      <c r="E108" s="162" t="s">
        <v>2520</v>
      </c>
      <c r="G108" s="504" t="s">
        <v>1158</v>
      </c>
      <c r="I108" s="162"/>
      <c r="S108" s="162" t="s">
        <v>900</v>
      </c>
      <c r="W108" s="168"/>
      <c r="Y108" s="168"/>
      <c r="AE108" s="170" t="s">
        <v>2521</v>
      </c>
    </row>
    <row r="109" spans="2:31" ht="15" customHeight="1">
      <c r="B109" s="160" t="s">
        <v>324</v>
      </c>
      <c r="C109" s="161"/>
      <c r="E109" s="162" t="s">
        <v>2522</v>
      </c>
      <c r="G109" s="504" t="s">
        <v>1160</v>
      </c>
      <c r="I109" s="162"/>
      <c r="S109" s="162" t="s">
        <v>903</v>
      </c>
      <c r="W109" s="168"/>
      <c r="Y109" s="168"/>
      <c r="AE109" s="170" t="s">
        <v>2523</v>
      </c>
    </row>
    <row r="110" spans="2:31" ht="15" customHeight="1">
      <c r="B110" s="160" t="s">
        <v>325</v>
      </c>
      <c r="C110" s="161"/>
      <c r="E110" s="162" t="s">
        <v>2524</v>
      </c>
      <c r="G110" s="504" t="s">
        <v>1162</v>
      </c>
      <c r="I110" s="162"/>
      <c r="S110" s="162" t="s">
        <v>906</v>
      </c>
      <c r="W110" s="168"/>
      <c r="Y110" s="168"/>
      <c r="AE110" s="170" t="s">
        <v>2525</v>
      </c>
    </row>
    <row r="111" spans="2:31" ht="15" customHeight="1">
      <c r="B111" s="160" t="s">
        <v>326</v>
      </c>
      <c r="C111" s="161"/>
      <c r="E111" s="162" t="s">
        <v>2526</v>
      </c>
      <c r="G111" s="504" t="s">
        <v>1164</v>
      </c>
      <c r="I111" s="162"/>
      <c r="S111" s="162" t="s">
        <v>909</v>
      </c>
      <c r="W111" s="168"/>
      <c r="Y111" s="168"/>
      <c r="AE111" s="170" t="s">
        <v>2527</v>
      </c>
    </row>
    <row r="112" spans="2:31" ht="15" customHeight="1">
      <c r="B112" s="160" t="s">
        <v>327</v>
      </c>
      <c r="C112" s="161"/>
      <c r="E112" s="162" t="s">
        <v>2528</v>
      </c>
      <c r="G112" s="504" t="s">
        <v>1166</v>
      </c>
      <c r="I112" s="162"/>
      <c r="S112" s="162" t="s">
        <v>912</v>
      </c>
      <c r="W112" s="168"/>
      <c r="Y112" s="168"/>
      <c r="AE112" s="170" t="s">
        <v>2529</v>
      </c>
    </row>
    <row r="113" spans="2:31" ht="15" customHeight="1">
      <c r="B113" s="160" t="s">
        <v>328</v>
      </c>
      <c r="C113" s="161"/>
      <c r="E113" s="166" t="s">
        <v>2530</v>
      </c>
      <c r="G113" s="504" t="s">
        <v>1168</v>
      </c>
      <c r="I113" s="162"/>
      <c r="W113" s="168"/>
      <c r="Y113" s="168"/>
      <c r="AE113" s="170" t="s">
        <v>2531</v>
      </c>
    </row>
    <row r="114" spans="2:31" ht="15" customHeight="1">
      <c r="B114" s="160" t="s">
        <v>329</v>
      </c>
      <c r="C114" s="161"/>
      <c r="E114" s="166" t="s">
        <v>2532</v>
      </c>
      <c r="G114" s="504" t="s">
        <v>1170</v>
      </c>
      <c r="I114" s="162"/>
      <c r="W114" s="168"/>
      <c r="Y114" s="168"/>
      <c r="AE114" s="170" t="s">
        <v>2533</v>
      </c>
    </row>
    <row r="115" spans="2:31" ht="15" customHeight="1">
      <c r="B115" s="160" t="s">
        <v>330</v>
      </c>
      <c r="C115" s="161"/>
      <c r="E115" s="166" t="s">
        <v>2534</v>
      </c>
      <c r="G115" s="504" t="s">
        <v>1172</v>
      </c>
      <c r="I115" s="162"/>
      <c r="W115" s="168"/>
      <c r="Y115" s="168"/>
      <c r="AE115" s="170" t="s">
        <v>2535</v>
      </c>
    </row>
    <row r="116" spans="2:31" ht="15" customHeight="1">
      <c r="B116" s="160" t="s">
        <v>331</v>
      </c>
      <c r="C116" s="161"/>
      <c r="E116" s="166" t="s">
        <v>2536</v>
      </c>
      <c r="G116" s="504" t="s">
        <v>1174</v>
      </c>
      <c r="I116" s="162"/>
      <c r="W116" s="168"/>
      <c r="Y116" s="168"/>
      <c r="AE116" s="170" t="s">
        <v>2537</v>
      </c>
    </row>
    <row r="117" spans="2:31" ht="15" customHeight="1">
      <c r="B117" s="160" t="s">
        <v>332</v>
      </c>
      <c r="C117" s="161"/>
      <c r="E117" s="166" t="s">
        <v>2538</v>
      </c>
      <c r="G117" s="504" t="s">
        <v>1176</v>
      </c>
      <c r="I117" s="162"/>
      <c r="W117" s="168"/>
      <c r="Y117" s="168"/>
      <c r="AE117" s="170" t="s">
        <v>2539</v>
      </c>
    </row>
    <row r="118" spans="2:31" ht="15" customHeight="1">
      <c r="B118" s="160" t="s">
        <v>333</v>
      </c>
      <c r="C118" s="161"/>
      <c r="E118" s="166" t="s">
        <v>2540</v>
      </c>
      <c r="G118" s="504" t="s">
        <v>1178</v>
      </c>
      <c r="I118" s="162"/>
      <c r="W118" s="168"/>
      <c r="Y118" s="168"/>
      <c r="AE118" s="170" t="s">
        <v>2541</v>
      </c>
    </row>
    <row r="119" spans="2:31" ht="15" customHeight="1">
      <c r="B119" s="160" t="s">
        <v>334</v>
      </c>
      <c r="C119" s="161"/>
      <c r="E119" s="166" t="s">
        <v>2542</v>
      </c>
      <c r="G119" s="504" t="s">
        <v>1180</v>
      </c>
      <c r="I119" s="162"/>
      <c r="W119" s="168"/>
      <c r="Y119" s="168"/>
      <c r="AE119" s="170" t="s">
        <v>2543</v>
      </c>
    </row>
    <row r="120" spans="2:31" ht="15" customHeight="1">
      <c r="B120" s="160" t="s">
        <v>335</v>
      </c>
      <c r="C120" s="161"/>
      <c r="E120" s="166" t="s">
        <v>2544</v>
      </c>
      <c r="G120" s="504" t="s">
        <v>1182</v>
      </c>
      <c r="I120" s="162"/>
      <c r="W120" s="168"/>
      <c r="Y120" s="168"/>
      <c r="AE120" s="170" t="s">
        <v>2545</v>
      </c>
    </row>
    <row r="121" spans="2:31" ht="15" customHeight="1">
      <c r="B121" s="160" t="s">
        <v>336</v>
      </c>
      <c r="C121" s="161"/>
      <c r="E121" s="166" t="s">
        <v>2546</v>
      </c>
      <c r="G121" s="504" t="s">
        <v>1185</v>
      </c>
      <c r="I121" s="162"/>
      <c r="W121" s="168"/>
      <c r="Y121" s="168"/>
      <c r="AE121" s="170" t="s">
        <v>2547</v>
      </c>
    </row>
    <row r="122" spans="2:31" ht="15" customHeight="1">
      <c r="B122" s="160" t="s">
        <v>337</v>
      </c>
      <c r="C122" s="161"/>
      <c r="E122" s="166" t="s">
        <v>2548</v>
      </c>
      <c r="G122" s="504" t="s">
        <v>1187</v>
      </c>
      <c r="I122" s="162"/>
      <c r="W122" s="168"/>
      <c r="Y122" s="168"/>
      <c r="AE122" s="170" t="s">
        <v>2549</v>
      </c>
    </row>
    <row r="123" spans="2:31" ht="15" customHeight="1">
      <c r="B123" s="160" t="s">
        <v>338</v>
      </c>
      <c r="C123" s="161"/>
      <c r="E123" s="468" t="s">
        <v>2550</v>
      </c>
      <c r="G123" s="504" t="s">
        <v>1189</v>
      </c>
      <c r="I123" s="162"/>
      <c r="W123" s="168"/>
      <c r="Y123" s="168"/>
      <c r="AE123" s="170" t="s">
        <v>2551</v>
      </c>
    </row>
    <row r="124" spans="2:31" ht="15" customHeight="1">
      <c r="B124" s="160" t="s">
        <v>339</v>
      </c>
      <c r="C124" s="161"/>
      <c r="E124" s="468" t="s">
        <v>2552</v>
      </c>
      <c r="G124" s="504" t="s">
        <v>1191</v>
      </c>
      <c r="I124" s="162"/>
      <c r="W124" s="168"/>
      <c r="Y124" s="168"/>
      <c r="AE124" s="170" t="s">
        <v>2553</v>
      </c>
    </row>
    <row r="125" spans="2:31" ht="15" customHeight="1">
      <c r="B125" s="160" t="s">
        <v>340</v>
      </c>
      <c r="C125" s="161"/>
      <c r="E125" s="468" t="s">
        <v>2554</v>
      </c>
      <c r="G125" s="504" t="s">
        <v>1194</v>
      </c>
      <c r="I125" s="162"/>
      <c r="W125" s="168"/>
      <c r="Y125" s="168"/>
      <c r="AE125" s="170" t="s">
        <v>2555</v>
      </c>
    </row>
    <row r="126" spans="2:31" ht="15" customHeight="1">
      <c r="B126" s="160" t="s">
        <v>341</v>
      </c>
      <c r="C126" s="161"/>
      <c r="E126" s="172" t="s">
        <v>2556</v>
      </c>
      <c r="G126" s="504" t="s">
        <v>1196</v>
      </c>
      <c r="I126" s="162"/>
      <c r="W126" s="168"/>
      <c r="Y126" s="168"/>
      <c r="AE126" s="170" t="s">
        <v>2557</v>
      </c>
    </row>
    <row r="127" spans="2:31" ht="15" customHeight="1">
      <c r="B127" s="160" t="s">
        <v>342</v>
      </c>
      <c r="C127" s="161"/>
      <c r="E127" s="172" t="s">
        <v>2558</v>
      </c>
      <c r="G127" s="504" t="s">
        <v>1198</v>
      </c>
      <c r="I127" s="162"/>
      <c r="W127" s="168"/>
      <c r="Y127" s="168"/>
      <c r="AE127" s="170" t="s">
        <v>2559</v>
      </c>
    </row>
    <row r="128" spans="2:31" ht="15" customHeight="1">
      <c r="B128" s="160" t="s">
        <v>343</v>
      </c>
      <c r="C128" s="161"/>
      <c r="E128" s="172" t="s">
        <v>2560</v>
      </c>
      <c r="G128" s="504" t="s">
        <v>1202</v>
      </c>
      <c r="I128" s="162"/>
      <c r="W128" s="168"/>
      <c r="Y128" s="168"/>
      <c r="AE128" s="170" t="s">
        <v>2561</v>
      </c>
    </row>
    <row r="129" spans="2:31" ht="15" customHeight="1">
      <c r="B129" s="160" t="s">
        <v>344</v>
      </c>
      <c r="C129" s="161"/>
      <c r="E129" s="172" t="s">
        <v>2562</v>
      </c>
      <c r="G129" s="504" t="s">
        <v>1204</v>
      </c>
      <c r="I129" s="162"/>
      <c r="W129" s="168"/>
      <c r="Y129" s="168"/>
      <c r="AE129" s="170" t="s">
        <v>2563</v>
      </c>
    </row>
    <row r="130" spans="2:31" ht="15" customHeight="1">
      <c r="B130" s="160" t="s">
        <v>345</v>
      </c>
      <c r="C130" s="161"/>
      <c r="E130" s="172" t="s">
        <v>2564</v>
      </c>
      <c r="G130" s="504" t="s">
        <v>1206</v>
      </c>
      <c r="I130" s="162"/>
      <c r="W130" s="168"/>
      <c r="Y130" s="168"/>
      <c r="AE130" s="170" t="s">
        <v>2565</v>
      </c>
    </row>
    <row r="131" spans="2:31" ht="15" customHeight="1">
      <c r="B131" s="160" t="s">
        <v>346</v>
      </c>
      <c r="C131" s="161"/>
      <c r="E131" s="172" t="s">
        <v>2566</v>
      </c>
      <c r="G131" s="504" t="s">
        <v>1208</v>
      </c>
      <c r="I131" s="162"/>
      <c r="W131" s="168"/>
      <c r="Y131" s="168"/>
      <c r="AE131" s="170" t="s">
        <v>2567</v>
      </c>
    </row>
    <row r="132" spans="2:31" ht="15" customHeight="1">
      <c r="B132" s="160" t="s">
        <v>347</v>
      </c>
      <c r="C132" s="161"/>
      <c r="E132" s="174" t="s">
        <v>2568</v>
      </c>
      <c r="G132" s="504" t="s">
        <v>1210</v>
      </c>
      <c r="I132" s="162"/>
      <c r="W132" s="168"/>
      <c r="Y132" s="168"/>
      <c r="AE132" s="170" t="s">
        <v>2569</v>
      </c>
    </row>
    <row r="133" spans="2:31" ht="15" customHeight="1">
      <c r="B133" s="160" t="s">
        <v>348</v>
      </c>
      <c r="C133" s="161"/>
      <c r="E133" s="174" t="s">
        <v>2570</v>
      </c>
      <c r="G133" s="504" t="s">
        <v>1212</v>
      </c>
      <c r="I133" s="162"/>
      <c r="W133" s="168"/>
      <c r="Y133" s="168"/>
      <c r="AE133" s="170" t="s">
        <v>2571</v>
      </c>
    </row>
    <row r="134" spans="2:31" ht="15" customHeight="1">
      <c r="B134" s="160" t="s">
        <v>349</v>
      </c>
      <c r="C134" s="161"/>
      <c r="E134" s="174" t="s">
        <v>2572</v>
      </c>
      <c r="G134" s="504" t="s">
        <v>1214</v>
      </c>
      <c r="I134" s="162"/>
      <c r="W134" s="168"/>
      <c r="Y134" s="168"/>
      <c r="AE134" s="170" t="s">
        <v>2573</v>
      </c>
    </row>
    <row r="135" spans="2:31" ht="15" customHeight="1">
      <c r="B135" s="160" t="s">
        <v>350</v>
      </c>
      <c r="C135" s="161"/>
      <c r="E135" s="174" t="s">
        <v>2574</v>
      </c>
      <c r="G135" s="504" t="s">
        <v>1217</v>
      </c>
      <c r="I135" s="162"/>
      <c r="W135" s="168"/>
      <c r="Y135" s="168"/>
      <c r="AE135" s="170" t="s">
        <v>2575</v>
      </c>
    </row>
    <row r="136" spans="2:31" ht="15" customHeight="1">
      <c r="B136" s="160" t="s">
        <v>351</v>
      </c>
      <c r="C136" s="161"/>
      <c r="E136" s="174" t="s">
        <v>2576</v>
      </c>
      <c r="G136" s="504" t="s">
        <v>1220</v>
      </c>
      <c r="I136" s="162"/>
      <c r="W136" s="168"/>
      <c r="Y136" s="168"/>
      <c r="AE136" s="170" t="s">
        <v>2577</v>
      </c>
    </row>
    <row r="137" spans="2:31" ht="15" customHeight="1">
      <c r="B137" s="160" t="s">
        <v>352</v>
      </c>
      <c r="C137" s="161"/>
      <c r="E137" s="174" t="s">
        <v>2578</v>
      </c>
      <c r="G137" s="504" t="s">
        <v>1222</v>
      </c>
      <c r="I137" s="162"/>
      <c r="W137" s="168"/>
      <c r="Y137" s="168"/>
      <c r="AE137" s="170" t="s">
        <v>2579</v>
      </c>
    </row>
    <row r="138" spans="2:31" ht="15" customHeight="1">
      <c r="B138" s="160" t="s">
        <v>353</v>
      </c>
      <c r="C138" s="161"/>
      <c r="E138" s="174" t="s">
        <v>2580</v>
      </c>
      <c r="G138" s="504" t="s">
        <v>1224</v>
      </c>
      <c r="I138" s="162"/>
      <c r="W138" s="168"/>
      <c r="Y138" s="168"/>
      <c r="AE138" s="170" t="s">
        <v>2581</v>
      </c>
    </row>
    <row r="139" spans="2:31" ht="15" customHeight="1">
      <c r="B139" s="160" t="s">
        <v>354</v>
      </c>
      <c r="C139" s="161"/>
      <c r="E139" s="174" t="s">
        <v>2582</v>
      </c>
      <c r="G139" s="504" t="s">
        <v>1226</v>
      </c>
      <c r="I139" s="162"/>
      <c r="W139" s="168"/>
      <c r="Y139" s="168"/>
      <c r="AE139" s="170" t="s">
        <v>2583</v>
      </c>
    </row>
    <row r="140" spans="2:31" ht="15" customHeight="1">
      <c r="B140" s="160" t="s">
        <v>355</v>
      </c>
      <c r="C140" s="161"/>
      <c r="E140" s="174" t="s">
        <v>2584</v>
      </c>
      <c r="G140" s="504" t="s">
        <v>1229</v>
      </c>
      <c r="I140" s="162"/>
      <c r="W140" s="168"/>
      <c r="Y140" s="168"/>
      <c r="AE140" s="170" t="s">
        <v>2585</v>
      </c>
    </row>
    <row r="141" spans="2:31" ht="15" customHeight="1">
      <c r="B141" s="160" t="s">
        <v>356</v>
      </c>
      <c r="C141" s="161"/>
      <c r="E141" s="174" t="s">
        <v>2586</v>
      </c>
      <c r="G141" s="504" t="s">
        <v>1231</v>
      </c>
      <c r="I141" s="162"/>
      <c r="W141" s="168"/>
      <c r="Y141" s="168"/>
      <c r="AE141" s="170" t="s">
        <v>2587</v>
      </c>
    </row>
    <row r="142" spans="2:31" ht="15" customHeight="1">
      <c r="B142" s="160" t="s">
        <v>357</v>
      </c>
      <c r="C142" s="161"/>
      <c r="E142" s="174" t="s">
        <v>2588</v>
      </c>
      <c r="G142" s="504" t="s">
        <v>1233</v>
      </c>
      <c r="I142" s="162"/>
      <c r="W142" s="168"/>
      <c r="Y142" s="168"/>
      <c r="AE142" s="170" t="s">
        <v>2589</v>
      </c>
    </row>
    <row r="143" spans="2:31" ht="15" customHeight="1">
      <c r="B143" s="160" t="s">
        <v>358</v>
      </c>
      <c r="C143" s="161"/>
      <c r="E143" s="174" t="s">
        <v>2590</v>
      </c>
      <c r="G143" s="504" t="s">
        <v>1235</v>
      </c>
      <c r="I143" s="162"/>
      <c r="W143" s="168"/>
      <c r="Y143" s="168"/>
      <c r="AE143" s="170" t="s">
        <v>2591</v>
      </c>
    </row>
    <row r="144" spans="2:31" ht="15" customHeight="1">
      <c r="B144" s="160" t="s">
        <v>359</v>
      </c>
      <c r="C144" s="161"/>
      <c r="E144" s="174" t="s">
        <v>2592</v>
      </c>
      <c r="G144" s="504" t="s">
        <v>1237</v>
      </c>
      <c r="I144" s="162"/>
      <c r="W144" s="168"/>
      <c r="Y144" s="168"/>
      <c r="AE144" s="170" t="s">
        <v>2593</v>
      </c>
    </row>
    <row r="145" spans="2:31" ht="15" customHeight="1">
      <c r="B145" s="160" t="s">
        <v>360</v>
      </c>
      <c r="C145" s="161"/>
      <c r="E145" s="468" t="s">
        <v>2594</v>
      </c>
      <c r="G145" s="504" t="s">
        <v>1239</v>
      </c>
      <c r="I145" s="162"/>
      <c r="W145" s="168"/>
      <c r="Y145" s="168"/>
      <c r="AE145" s="170" t="s">
        <v>2595</v>
      </c>
    </row>
    <row r="146" spans="2:31" ht="15" customHeight="1">
      <c r="B146" s="160" t="s">
        <v>361</v>
      </c>
      <c r="C146" s="161"/>
      <c r="E146" s="468" t="s">
        <v>2596</v>
      </c>
      <c r="G146" s="504" t="s">
        <v>2597</v>
      </c>
      <c r="I146" s="162"/>
      <c r="W146" s="168"/>
      <c r="Y146" s="168"/>
      <c r="AE146" s="170" t="s">
        <v>2598</v>
      </c>
    </row>
    <row r="147" spans="2:31" ht="15" customHeight="1">
      <c r="B147" s="160" t="s">
        <v>362</v>
      </c>
      <c r="C147" s="161"/>
      <c r="E147" s="468" t="s">
        <v>2599</v>
      </c>
      <c r="G147" s="504" t="s">
        <v>1241</v>
      </c>
      <c r="I147" s="162"/>
      <c r="W147" s="168"/>
      <c r="Y147" s="168"/>
      <c r="AE147" s="170" t="s">
        <v>2600</v>
      </c>
    </row>
    <row r="148" spans="2:31" ht="15" customHeight="1">
      <c r="B148" s="160" t="s">
        <v>363</v>
      </c>
      <c r="C148" s="161"/>
      <c r="E148" s="468" t="s">
        <v>2601</v>
      </c>
      <c r="G148" s="504" t="s">
        <v>1243</v>
      </c>
      <c r="I148" s="162"/>
      <c r="W148" s="168"/>
      <c r="Y148" s="168"/>
      <c r="AE148" s="170" t="s">
        <v>2602</v>
      </c>
    </row>
    <row r="149" spans="2:31" ht="15" customHeight="1">
      <c r="B149" s="160" t="s">
        <v>364</v>
      </c>
      <c r="C149" s="161"/>
      <c r="E149" s="468" t="s">
        <v>2603</v>
      </c>
      <c r="G149" s="504" t="s">
        <v>1245</v>
      </c>
      <c r="I149" s="162"/>
      <c r="W149" s="168"/>
      <c r="Y149" s="168"/>
      <c r="AE149" s="170" t="s">
        <v>2604</v>
      </c>
    </row>
    <row r="150" spans="2:31" ht="15" customHeight="1">
      <c r="B150" s="160" t="s">
        <v>365</v>
      </c>
      <c r="C150" s="161"/>
      <c r="E150" s="468" t="s">
        <v>2605</v>
      </c>
      <c r="G150" s="504" t="s">
        <v>1248</v>
      </c>
      <c r="I150" s="162"/>
      <c r="W150" s="168"/>
      <c r="Y150" s="168"/>
      <c r="AE150" s="170" t="s">
        <v>2606</v>
      </c>
    </row>
    <row r="151" spans="2:31" ht="15" customHeight="1">
      <c r="B151" s="160" t="s">
        <v>366</v>
      </c>
      <c r="C151" s="161"/>
      <c r="E151" s="468" t="s">
        <v>2607</v>
      </c>
      <c r="G151" s="504" t="s">
        <v>1250</v>
      </c>
      <c r="I151" s="162"/>
      <c r="W151" s="168"/>
      <c r="Y151" s="168"/>
      <c r="AE151" s="170" t="s">
        <v>2608</v>
      </c>
    </row>
    <row r="152" spans="2:31" ht="15" customHeight="1">
      <c r="B152" s="160" t="s">
        <v>367</v>
      </c>
      <c r="C152" s="161"/>
      <c r="E152" s="468" t="s">
        <v>2609</v>
      </c>
      <c r="G152" s="504" t="s">
        <v>2610</v>
      </c>
      <c r="I152" s="162"/>
      <c r="W152" s="168"/>
      <c r="Y152" s="168"/>
      <c r="AE152" s="170" t="s">
        <v>2611</v>
      </c>
    </row>
    <row r="153" spans="2:31" ht="15" customHeight="1">
      <c r="B153" s="160" t="s">
        <v>368</v>
      </c>
      <c r="C153" s="161"/>
      <c r="E153" s="468" t="s">
        <v>2612</v>
      </c>
      <c r="G153" s="504" t="s">
        <v>2613</v>
      </c>
      <c r="I153" s="162"/>
      <c r="W153" s="168"/>
      <c r="Y153" s="168"/>
      <c r="AE153" s="170" t="s">
        <v>2614</v>
      </c>
    </row>
    <row r="154" spans="2:31" ht="15" customHeight="1">
      <c r="B154" s="160" t="s">
        <v>369</v>
      </c>
      <c r="C154" s="161"/>
      <c r="E154" s="468" t="s">
        <v>2615</v>
      </c>
      <c r="G154" s="504" t="s">
        <v>1252</v>
      </c>
      <c r="I154" s="162"/>
      <c r="W154" s="168"/>
      <c r="Y154" s="168"/>
      <c r="AE154" s="170" t="s">
        <v>2616</v>
      </c>
    </row>
    <row r="155" spans="2:31" ht="15" customHeight="1">
      <c r="B155" s="160" t="s">
        <v>370</v>
      </c>
      <c r="C155" s="161"/>
      <c r="E155" s="468" t="s">
        <v>2617</v>
      </c>
      <c r="G155" s="504" t="s">
        <v>1255</v>
      </c>
      <c r="I155" s="162"/>
      <c r="W155" s="168"/>
      <c r="Y155" s="168"/>
      <c r="AE155" s="170" t="s">
        <v>2618</v>
      </c>
    </row>
    <row r="156" spans="2:31" ht="15" customHeight="1">
      <c r="B156" s="160" t="s">
        <v>371</v>
      </c>
      <c r="C156" s="161"/>
      <c r="E156" s="468" t="s">
        <v>2619</v>
      </c>
      <c r="G156" s="504" t="s">
        <v>1257</v>
      </c>
      <c r="I156" s="162"/>
      <c r="W156" s="168"/>
      <c r="Y156" s="168"/>
      <c r="AE156" s="170" t="s">
        <v>2620</v>
      </c>
    </row>
    <row r="157" spans="2:31" ht="15" customHeight="1">
      <c r="B157" s="160" t="s">
        <v>372</v>
      </c>
      <c r="C157" s="161"/>
      <c r="E157" s="468" t="s">
        <v>2621</v>
      </c>
      <c r="G157" s="504" t="s">
        <v>2622</v>
      </c>
      <c r="I157" s="162"/>
      <c r="W157" s="168"/>
      <c r="Y157" s="168"/>
      <c r="AE157" s="170" t="s">
        <v>2623</v>
      </c>
    </row>
    <row r="158" spans="2:31" ht="15" customHeight="1">
      <c r="B158" s="160" t="s">
        <v>373</v>
      </c>
      <c r="C158" s="161"/>
      <c r="E158" s="468" t="s">
        <v>2624</v>
      </c>
      <c r="G158" s="504" t="s">
        <v>2625</v>
      </c>
      <c r="I158" s="162"/>
      <c r="W158" s="168"/>
      <c r="Y158" s="168"/>
      <c r="AE158" s="170" t="s">
        <v>2626</v>
      </c>
    </row>
    <row r="159" spans="2:31" ht="15" customHeight="1">
      <c r="B159" s="160" t="s">
        <v>374</v>
      </c>
      <c r="C159" s="161"/>
      <c r="E159" s="468" t="s">
        <v>2627</v>
      </c>
      <c r="G159" s="504" t="s">
        <v>1259</v>
      </c>
      <c r="I159" s="162"/>
      <c r="W159" s="168"/>
      <c r="Y159" s="168"/>
      <c r="AE159" s="170" t="s">
        <v>2628</v>
      </c>
    </row>
    <row r="160" spans="2:31" ht="15" customHeight="1">
      <c r="B160" s="160" t="s">
        <v>375</v>
      </c>
      <c r="C160" s="161"/>
      <c r="E160" s="166" t="s">
        <v>2629</v>
      </c>
      <c r="G160" s="504" t="s">
        <v>1262</v>
      </c>
      <c r="I160" s="162"/>
      <c r="W160" s="168"/>
      <c r="Y160" s="168"/>
      <c r="AE160" s="170" t="s">
        <v>2630</v>
      </c>
    </row>
    <row r="161" spans="2:31" ht="15" customHeight="1">
      <c r="B161" s="160" t="s">
        <v>376</v>
      </c>
      <c r="C161" s="161"/>
      <c r="E161" s="166" t="s">
        <v>2631</v>
      </c>
      <c r="G161" s="504" t="s">
        <v>1264</v>
      </c>
      <c r="I161" s="162"/>
      <c r="W161" s="168"/>
      <c r="Y161" s="168"/>
      <c r="AE161" s="170" t="s">
        <v>2632</v>
      </c>
    </row>
    <row r="162" spans="2:31" ht="15" customHeight="1">
      <c r="B162" s="160" t="s">
        <v>377</v>
      </c>
      <c r="C162" s="161"/>
      <c r="E162" s="166" t="s">
        <v>2633</v>
      </c>
      <c r="G162" s="504" t="s">
        <v>1267</v>
      </c>
      <c r="I162" s="162"/>
      <c r="W162" s="168"/>
      <c r="Y162" s="168"/>
      <c r="AE162" s="170" t="s">
        <v>2634</v>
      </c>
    </row>
    <row r="163" spans="2:31" ht="15" customHeight="1">
      <c r="B163" s="160" t="s">
        <v>378</v>
      </c>
      <c r="C163" s="161"/>
      <c r="E163" s="166" t="s">
        <v>2635</v>
      </c>
      <c r="G163" s="504" t="s">
        <v>1269</v>
      </c>
      <c r="I163" s="162"/>
      <c r="W163" s="168"/>
      <c r="Y163" s="168"/>
      <c r="AE163" s="170" t="s">
        <v>2636</v>
      </c>
    </row>
    <row r="164" spans="2:31" ht="15" customHeight="1">
      <c r="B164" s="160" t="s">
        <v>379</v>
      </c>
      <c r="C164" s="161"/>
      <c r="E164" s="166" t="s">
        <v>2637</v>
      </c>
      <c r="G164" s="504" t="s">
        <v>1271</v>
      </c>
      <c r="I164" s="162"/>
      <c r="W164" s="168"/>
      <c r="Y164" s="168"/>
      <c r="AE164" s="170" t="s">
        <v>2638</v>
      </c>
    </row>
    <row r="165" spans="2:31" ht="15" customHeight="1">
      <c r="B165" s="160" t="s">
        <v>380</v>
      </c>
      <c r="C165" s="161"/>
      <c r="E165" s="166" t="s">
        <v>2639</v>
      </c>
      <c r="G165" s="504" t="s">
        <v>1273</v>
      </c>
      <c r="I165" s="162"/>
      <c r="W165" s="168"/>
      <c r="Y165" s="168"/>
      <c r="AE165" s="170" t="s">
        <v>2640</v>
      </c>
    </row>
    <row r="166" spans="2:31" ht="15" customHeight="1">
      <c r="B166" s="160" t="s">
        <v>381</v>
      </c>
      <c r="C166" s="161"/>
      <c r="E166" s="166" t="s">
        <v>2641</v>
      </c>
      <c r="G166" s="504" t="s">
        <v>1276</v>
      </c>
      <c r="I166" s="162"/>
      <c r="W166" s="168"/>
      <c r="Y166" s="168"/>
      <c r="AE166" s="170" t="s">
        <v>2642</v>
      </c>
    </row>
    <row r="167" spans="2:31" ht="15" customHeight="1">
      <c r="B167" s="160" t="s">
        <v>382</v>
      </c>
      <c r="C167" s="161"/>
      <c r="E167" s="166" t="s">
        <v>2643</v>
      </c>
      <c r="G167" s="504" t="s">
        <v>1278</v>
      </c>
      <c r="I167" s="162"/>
      <c r="W167" s="168"/>
      <c r="Y167" s="168"/>
      <c r="AE167" s="170" t="s">
        <v>2644</v>
      </c>
    </row>
    <row r="168" spans="2:31" ht="15" customHeight="1">
      <c r="B168" s="160" t="s">
        <v>383</v>
      </c>
      <c r="C168" s="161"/>
      <c r="E168" s="166" t="s">
        <v>2645</v>
      </c>
      <c r="G168" s="504" t="s">
        <v>1281</v>
      </c>
      <c r="I168" s="162"/>
      <c r="W168" s="168"/>
      <c r="Y168" s="168"/>
      <c r="AE168" s="170" t="s">
        <v>2646</v>
      </c>
    </row>
    <row r="169" spans="2:31" ht="15" customHeight="1">
      <c r="B169" s="160" t="s">
        <v>384</v>
      </c>
      <c r="C169" s="161"/>
      <c r="E169" s="166" t="s">
        <v>2647</v>
      </c>
      <c r="G169" s="504" t="s">
        <v>1283</v>
      </c>
      <c r="I169" s="162"/>
      <c r="W169" s="168"/>
      <c r="Y169" s="168"/>
      <c r="AE169" s="170" t="s">
        <v>2648</v>
      </c>
    </row>
    <row r="170" spans="2:31" ht="15" customHeight="1">
      <c r="B170" s="160" t="s">
        <v>385</v>
      </c>
      <c r="C170" s="161"/>
      <c r="E170" s="166" t="s">
        <v>2649</v>
      </c>
      <c r="G170" s="504" t="s">
        <v>1286</v>
      </c>
      <c r="I170" s="162"/>
      <c r="W170" s="168"/>
      <c r="Y170" s="168"/>
      <c r="AE170" s="170" t="s">
        <v>2650</v>
      </c>
    </row>
    <row r="171" spans="2:31" ht="15" customHeight="1">
      <c r="B171" s="160" t="s">
        <v>386</v>
      </c>
      <c r="C171" s="161"/>
      <c r="E171" s="166" t="s">
        <v>2651</v>
      </c>
      <c r="G171" s="504" t="s">
        <v>1288</v>
      </c>
      <c r="I171" s="162"/>
      <c r="W171" s="168"/>
      <c r="Y171" s="168"/>
      <c r="AE171" s="170" t="s">
        <v>2652</v>
      </c>
    </row>
    <row r="172" spans="2:31" ht="15" customHeight="1">
      <c r="B172" s="160" t="s">
        <v>387</v>
      </c>
      <c r="C172" s="161"/>
      <c r="E172" s="166" t="s">
        <v>2653</v>
      </c>
      <c r="G172" s="504" t="s">
        <v>1290</v>
      </c>
      <c r="I172" s="162"/>
      <c r="W172" s="168"/>
      <c r="Y172" s="168"/>
      <c r="AE172" s="170" t="s">
        <v>2654</v>
      </c>
    </row>
    <row r="173" spans="2:31" ht="15" customHeight="1">
      <c r="B173" s="160" t="s">
        <v>388</v>
      </c>
      <c r="C173" s="161"/>
      <c r="E173" s="166" t="s">
        <v>2655</v>
      </c>
      <c r="G173" s="504" t="s">
        <v>1292</v>
      </c>
      <c r="I173" s="162"/>
      <c r="W173" s="168"/>
      <c r="Y173" s="168"/>
      <c r="AE173" s="170" t="s">
        <v>2656</v>
      </c>
    </row>
    <row r="174" spans="2:31" ht="15" customHeight="1">
      <c r="B174" s="160" t="s">
        <v>389</v>
      </c>
      <c r="C174" s="161"/>
      <c r="E174" s="166" t="s">
        <v>2657</v>
      </c>
      <c r="G174" s="504" t="s">
        <v>1294</v>
      </c>
      <c r="I174" s="162"/>
      <c r="W174" s="168"/>
      <c r="Y174" s="168"/>
      <c r="AE174" s="170" t="s">
        <v>2658</v>
      </c>
    </row>
    <row r="175" spans="2:31" ht="15" customHeight="1">
      <c r="B175" s="160" t="s">
        <v>390</v>
      </c>
      <c r="C175" s="161"/>
      <c r="E175" s="166" t="s">
        <v>2659</v>
      </c>
      <c r="G175" s="504" t="s">
        <v>1296</v>
      </c>
      <c r="I175" s="162"/>
      <c r="W175" s="168"/>
      <c r="Y175" s="168"/>
      <c r="AE175" s="170" t="s">
        <v>2660</v>
      </c>
    </row>
    <row r="176" spans="2:31" ht="15" customHeight="1">
      <c r="B176" s="160" t="s">
        <v>391</v>
      </c>
      <c r="C176" s="161"/>
      <c r="E176" s="166" t="s">
        <v>2661</v>
      </c>
      <c r="G176" s="504" t="s">
        <v>1300</v>
      </c>
      <c r="I176" s="162"/>
      <c r="W176" s="168"/>
      <c r="Y176" s="168"/>
      <c r="AE176" s="170" t="s">
        <v>2662</v>
      </c>
    </row>
    <row r="177" spans="2:31" ht="15" customHeight="1">
      <c r="B177" s="160" t="s">
        <v>392</v>
      </c>
      <c r="C177" s="161"/>
      <c r="E177" s="166" t="s">
        <v>2663</v>
      </c>
      <c r="G177" s="504" t="s">
        <v>1302</v>
      </c>
      <c r="I177" s="162"/>
      <c r="W177" s="168"/>
      <c r="Y177" s="168"/>
      <c r="AE177" s="170" t="s">
        <v>2664</v>
      </c>
    </row>
    <row r="178" spans="2:31" ht="15" customHeight="1">
      <c r="B178" s="160" t="s">
        <v>393</v>
      </c>
      <c r="C178" s="161"/>
      <c r="E178" s="166" t="s">
        <v>2665</v>
      </c>
      <c r="G178" s="504" t="s">
        <v>1304</v>
      </c>
      <c r="I178" s="162"/>
      <c r="W178" s="168"/>
      <c r="Y178" s="168"/>
      <c r="AE178" s="170" t="s">
        <v>2666</v>
      </c>
    </row>
    <row r="179" spans="2:31" ht="15" customHeight="1">
      <c r="B179" s="160" t="s">
        <v>394</v>
      </c>
      <c r="C179" s="161"/>
      <c r="E179" s="166"/>
      <c r="G179" s="504" t="s">
        <v>1306</v>
      </c>
      <c r="I179" s="162"/>
      <c r="W179" s="168"/>
      <c r="Y179" s="168"/>
      <c r="AE179" s="170" t="s">
        <v>2667</v>
      </c>
    </row>
    <row r="180" spans="2:31" ht="15" customHeight="1">
      <c r="B180" s="160" t="s">
        <v>395</v>
      </c>
      <c r="C180" s="161"/>
      <c r="E180" s="166"/>
      <c r="G180" s="504" t="s">
        <v>1308</v>
      </c>
      <c r="I180" s="162"/>
      <c r="W180" s="168"/>
      <c r="Y180" s="168"/>
      <c r="AE180" s="170" t="s">
        <v>2668</v>
      </c>
    </row>
    <row r="181" spans="2:31" ht="15" customHeight="1">
      <c r="B181" s="160" t="s">
        <v>396</v>
      </c>
      <c r="C181" s="161"/>
      <c r="G181" s="504" t="s">
        <v>1310</v>
      </c>
      <c r="I181" s="162"/>
      <c r="W181" s="168"/>
      <c r="Y181" s="168"/>
      <c r="AE181" s="170" t="s">
        <v>2669</v>
      </c>
    </row>
    <row r="182" spans="2:31" ht="15" customHeight="1">
      <c r="B182" s="160" t="s">
        <v>397</v>
      </c>
      <c r="C182" s="161"/>
      <c r="G182" s="504" t="s">
        <v>1312</v>
      </c>
      <c r="I182" s="162"/>
      <c r="W182" s="168"/>
      <c r="Y182" s="168"/>
      <c r="AE182" s="170" t="s">
        <v>2670</v>
      </c>
    </row>
    <row r="183" spans="2:31" ht="15" customHeight="1">
      <c r="B183" s="160" t="s">
        <v>398</v>
      </c>
      <c r="C183" s="161"/>
      <c r="G183" s="504" t="s">
        <v>1314</v>
      </c>
      <c r="I183" s="162"/>
      <c r="W183" s="168"/>
      <c r="Y183" s="168"/>
      <c r="AE183" s="170" t="s">
        <v>2671</v>
      </c>
    </row>
    <row r="184" spans="2:31" ht="15" customHeight="1">
      <c r="B184" s="160" t="s">
        <v>399</v>
      </c>
      <c r="C184" s="161"/>
      <c r="G184" s="504" t="s">
        <v>1316</v>
      </c>
      <c r="I184" s="162"/>
      <c r="W184" s="168"/>
      <c r="Y184" s="168"/>
      <c r="AE184" s="170" t="s">
        <v>2672</v>
      </c>
    </row>
    <row r="185" spans="2:31" ht="15" customHeight="1">
      <c r="B185" s="160" t="s">
        <v>400</v>
      </c>
      <c r="C185" s="161"/>
      <c r="G185" s="504" t="s">
        <v>1318</v>
      </c>
      <c r="I185" s="162"/>
      <c r="W185" s="168"/>
      <c r="Y185" s="168"/>
      <c r="AE185" s="170" t="s">
        <v>2673</v>
      </c>
    </row>
    <row r="186" spans="2:31" ht="15" customHeight="1">
      <c r="B186" s="160" t="s">
        <v>401</v>
      </c>
      <c r="C186" s="161"/>
      <c r="G186" s="504" t="s">
        <v>1321</v>
      </c>
      <c r="I186" s="162"/>
      <c r="W186" s="168"/>
      <c r="Y186" s="168"/>
      <c r="AE186" s="170" t="s">
        <v>2674</v>
      </c>
    </row>
    <row r="187" spans="2:31" ht="15" customHeight="1">
      <c r="B187" s="160" t="s">
        <v>402</v>
      </c>
      <c r="C187" s="161"/>
      <c r="G187" s="504" t="s">
        <v>1323</v>
      </c>
      <c r="I187" s="162"/>
      <c r="W187" s="168"/>
      <c r="Y187" s="168"/>
      <c r="AE187" s="170" t="s">
        <v>2675</v>
      </c>
    </row>
    <row r="188" spans="2:31" ht="15" customHeight="1">
      <c r="B188" s="160" t="s">
        <v>403</v>
      </c>
      <c r="C188" s="161"/>
      <c r="G188" s="504" t="s">
        <v>1325</v>
      </c>
      <c r="I188" s="162"/>
      <c r="W188" s="168"/>
      <c r="Y188" s="168"/>
      <c r="AE188" s="170" t="s">
        <v>2676</v>
      </c>
    </row>
    <row r="189" spans="2:31" ht="15" customHeight="1">
      <c r="B189" s="160" t="s">
        <v>404</v>
      </c>
      <c r="C189" s="161"/>
      <c r="G189" s="504" t="s">
        <v>1327</v>
      </c>
      <c r="I189" s="162"/>
      <c r="W189" s="168"/>
      <c r="Y189" s="168"/>
      <c r="AE189" s="170" t="s">
        <v>2677</v>
      </c>
    </row>
    <row r="190" spans="2:31" ht="15" customHeight="1">
      <c r="B190" s="160" t="s">
        <v>405</v>
      </c>
      <c r="C190" s="161"/>
      <c r="G190" s="504" t="s">
        <v>1329</v>
      </c>
      <c r="I190" s="162"/>
      <c r="W190" s="168"/>
      <c r="Y190" s="168"/>
      <c r="AE190" s="170" t="s">
        <v>2678</v>
      </c>
    </row>
    <row r="191" spans="2:31" ht="15" customHeight="1">
      <c r="B191" s="160" t="s">
        <v>406</v>
      </c>
      <c r="C191" s="161"/>
      <c r="G191" s="504" t="s">
        <v>1331</v>
      </c>
      <c r="I191" s="162"/>
      <c r="W191" s="168"/>
      <c r="Y191" s="168"/>
      <c r="AE191" s="170" t="s">
        <v>2679</v>
      </c>
    </row>
    <row r="192" spans="2:31" ht="15" customHeight="1">
      <c r="B192" s="160" t="s">
        <v>407</v>
      </c>
      <c r="C192" s="161"/>
      <c r="G192" s="504" t="s">
        <v>1333</v>
      </c>
      <c r="I192" s="162"/>
      <c r="W192" s="168"/>
      <c r="Y192" s="168"/>
      <c r="AE192" s="170" t="s">
        <v>2680</v>
      </c>
    </row>
    <row r="193" spans="2:31" ht="15" customHeight="1">
      <c r="B193" s="160" t="s">
        <v>408</v>
      </c>
      <c r="C193" s="161"/>
      <c r="G193" s="504" t="s">
        <v>1335</v>
      </c>
      <c r="I193" s="162"/>
      <c r="W193" s="168"/>
      <c r="Y193" s="168"/>
      <c r="AE193" s="170" t="s">
        <v>2681</v>
      </c>
    </row>
    <row r="194" spans="2:31" ht="15" customHeight="1">
      <c r="B194" s="160" t="s">
        <v>409</v>
      </c>
      <c r="C194" s="161"/>
      <c r="G194" s="504" t="s">
        <v>1337</v>
      </c>
      <c r="I194" s="162"/>
      <c r="W194" s="168"/>
      <c r="Y194" s="168"/>
      <c r="AE194" s="170" t="s">
        <v>2682</v>
      </c>
    </row>
    <row r="195" spans="2:31" ht="15" customHeight="1">
      <c r="B195" s="160" t="s">
        <v>410</v>
      </c>
      <c r="C195" s="161"/>
      <c r="G195" s="504" t="s">
        <v>1339</v>
      </c>
      <c r="I195" s="162"/>
      <c r="W195" s="168"/>
      <c r="Y195" s="168"/>
      <c r="AE195" s="170" t="s">
        <v>2683</v>
      </c>
    </row>
    <row r="196" spans="2:31" ht="15" customHeight="1">
      <c r="B196" s="160" t="s">
        <v>411</v>
      </c>
      <c r="C196" s="161"/>
      <c r="G196" s="504" t="s">
        <v>1341</v>
      </c>
      <c r="I196" s="162"/>
      <c r="W196" s="168"/>
      <c r="Y196" s="168"/>
      <c r="AE196" s="170" t="s">
        <v>2684</v>
      </c>
    </row>
    <row r="197" spans="2:31" ht="15" customHeight="1">
      <c r="B197" s="160" t="s">
        <v>412</v>
      </c>
      <c r="C197" s="161"/>
      <c r="G197" s="504" t="s">
        <v>1343</v>
      </c>
      <c r="I197" s="162"/>
      <c r="W197" s="168"/>
      <c r="Y197" s="168"/>
      <c r="AE197" s="170" t="s">
        <v>2685</v>
      </c>
    </row>
    <row r="198" spans="2:31" ht="15" customHeight="1">
      <c r="B198" s="160" t="s">
        <v>413</v>
      </c>
      <c r="C198" s="161"/>
      <c r="G198" s="504" t="s">
        <v>1345</v>
      </c>
      <c r="I198" s="162"/>
      <c r="W198" s="168"/>
      <c r="Y198" s="168"/>
      <c r="AE198" s="170" t="s">
        <v>2686</v>
      </c>
    </row>
    <row r="199" spans="2:31" ht="15" customHeight="1">
      <c r="B199" s="160" t="s">
        <v>414</v>
      </c>
      <c r="C199" s="161"/>
      <c r="G199" s="504" t="s">
        <v>1347</v>
      </c>
      <c r="I199" s="162"/>
      <c r="W199" s="168"/>
      <c r="Y199" s="168"/>
      <c r="AE199" s="170" t="s">
        <v>2687</v>
      </c>
    </row>
    <row r="200" spans="2:31" ht="15" customHeight="1">
      <c r="B200" s="160" t="s">
        <v>415</v>
      </c>
      <c r="C200" s="161"/>
      <c r="G200" s="504" t="s">
        <v>1349</v>
      </c>
      <c r="I200" s="162"/>
      <c r="W200" s="168"/>
      <c r="Y200" s="168"/>
      <c r="AE200" s="170" t="s">
        <v>2688</v>
      </c>
    </row>
    <row r="201" spans="2:31" ht="15" customHeight="1">
      <c r="B201" s="160" t="s">
        <v>416</v>
      </c>
      <c r="C201" s="161"/>
      <c r="G201" s="504" t="s">
        <v>1352</v>
      </c>
      <c r="I201" s="162"/>
      <c r="W201" s="168"/>
      <c r="Y201" s="168"/>
      <c r="AE201" s="170" t="s">
        <v>2689</v>
      </c>
    </row>
    <row r="202" spans="2:31" ht="15" customHeight="1">
      <c r="B202" s="160" t="s">
        <v>417</v>
      </c>
      <c r="C202" s="161"/>
      <c r="G202" s="504" t="s">
        <v>1354</v>
      </c>
      <c r="I202" s="162"/>
      <c r="W202" s="168"/>
      <c r="Y202" s="168"/>
      <c r="AE202" s="170" t="s">
        <v>2690</v>
      </c>
    </row>
    <row r="203" spans="2:31" ht="15" customHeight="1">
      <c r="B203" s="160" t="s">
        <v>418</v>
      </c>
      <c r="C203" s="161"/>
      <c r="G203" s="504" t="s">
        <v>1356</v>
      </c>
      <c r="I203" s="162"/>
      <c r="W203" s="168"/>
      <c r="Y203" s="168"/>
      <c r="AE203" s="170" t="s">
        <v>2691</v>
      </c>
    </row>
    <row r="204" spans="2:31" ht="15" customHeight="1">
      <c r="B204" s="160" t="s">
        <v>419</v>
      </c>
      <c r="C204" s="161"/>
      <c r="G204" s="504" t="s">
        <v>1358</v>
      </c>
      <c r="I204" s="162"/>
      <c r="W204" s="168"/>
      <c r="Y204" s="168"/>
      <c r="AE204" s="170" t="s">
        <v>2692</v>
      </c>
    </row>
    <row r="205" spans="2:31" ht="15" customHeight="1">
      <c r="B205" s="160" t="s">
        <v>420</v>
      </c>
      <c r="C205" s="161"/>
      <c r="G205" s="504" t="s">
        <v>1360</v>
      </c>
      <c r="I205" s="162"/>
      <c r="W205" s="168"/>
      <c r="Y205" s="168"/>
      <c r="AE205" s="170" t="s">
        <v>2693</v>
      </c>
    </row>
    <row r="206" spans="2:31" ht="15" customHeight="1">
      <c r="B206" s="160" t="s">
        <v>421</v>
      </c>
      <c r="C206" s="161"/>
      <c r="G206" s="504" t="s">
        <v>1362</v>
      </c>
      <c r="I206" s="162"/>
      <c r="W206" s="168"/>
      <c r="Y206" s="168"/>
      <c r="AE206" s="170" t="s">
        <v>2694</v>
      </c>
    </row>
    <row r="207" spans="2:31" ht="15" customHeight="1">
      <c r="B207" s="160" t="s">
        <v>422</v>
      </c>
      <c r="C207" s="161"/>
      <c r="G207" s="504" t="s">
        <v>1364</v>
      </c>
      <c r="I207" s="162"/>
      <c r="W207" s="168"/>
      <c r="Y207" s="168"/>
      <c r="AE207" s="170" t="s">
        <v>2695</v>
      </c>
    </row>
    <row r="208" spans="2:31" ht="15" customHeight="1">
      <c r="B208" s="160" t="s">
        <v>423</v>
      </c>
      <c r="C208" s="161"/>
      <c r="G208" s="504" t="s">
        <v>1366</v>
      </c>
      <c r="I208" s="162"/>
      <c r="W208" s="168"/>
      <c r="Y208" s="168"/>
      <c r="AE208" s="170" t="s">
        <v>2696</v>
      </c>
    </row>
    <row r="209" spans="2:31" ht="15" customHeight="1">
      <c r="B209" s="160" t="s">
        <v>424</v>
      </c>
      <c r="C209" s="161"/>
      <c r="G209" s="504" t="s">
        <v>1368</v>
      </c>
      <c r="I209" s="162"/>
      <c r="W209" s="168"/>
      <c r="Y209" s="168"/>
      <c r="AE209" s="170" t="s">
        <v>2697</v>
      </c>
    </row>
    <row r="210" spans="2:31" ht="15" customHeight="1">
      <c r="B210" s="160" t="s">
        <v>425</v>
      </c>
      <c r="C210" s="161"/>
      <c r="G210" s="504" t="s">
        <v>1370</v>
      </c>
      <c r="I210" s="162"/>
      <c r="W210" s="168"/>
      <c r="Y210" s="168"/>
      <c r="AE210" s="170" t="s">
        <v>2698</v>
      </c>
    </row>
    <row r="211" spans="2:31" ht="15" customHeight="1">
      <c r="B211" s="160" t="s">
        <v>426</v>
      </c>
      <c r="C211" s="161"/>
      <c r="G211" s="504" t="s">
        <v>1373</v>
      </c>
      <c r="I211" s="162"/>
      <c r="W211" s="168"/>
      <c r="Y211" s="168"/>
      <c r="AE211" s="170" t="s">
        <v>2699</v>
      </c>
    </row>
    <row r="212" spans="2:31" ht="15" customHeight="1">
      <c r="B212" s="160" t="s">
        <v>427</v>
      </c>
      <c r="C212" s="161"/>
      <c r="G212" s="504" t="s">
        <v>1375</v>
      </c>
      <c r="I212" s="162"/>
      <c r="W212" s="168"/>
      <c r="Y212" s="168"/>
      <c r="AE212" s="170" t="s">
        <v>2700</v>
      </c>
    </row>
    <row r="213" spans="2:31" ht="15" customHeight="1">
      <c r="B213" s="160" t="s">
        <v>428</v>
      </c>
      <c r="C213" s="161"/>
      <c r="G213" s="504" t="s">
        <v>1377</v>
      </c>
      <c r="I213" s="162"/>
      <c r="W213" s="168"/>
      <c r="Y213" s="168"/>
      <c r="AE213" s="170" t="s">
        <v>2701</v>
      </c>
    </row>
    <row r="214" spans="2:31" ht="15" customHeight="1">
      <c r="B214" s="160" t="s">
        <v>429</v>
      </c>
      <c r="C214" s="161"/>
      <c r="G214" s="504" t="s">
        <v>1379</v>
      </c>
      <c r="I214" s="162"/>
      <c r="W214" s="168"/>
      <c r="Y214" s="168"/>
      <c r="AE214" s="170" t="s">
        <v>2702</v>
      </c>
    </row>
    <row r="215" spans="2:31" ht="15" customHeight="1">
      <c r="B215" s="160" t="s">
        <v>430</v>
      </c>
      <c r="C215" s="161"/>
      <c r="G215" s="504" t="s">
        <v>1381</v>
      </c>
      <c r="I215" s="162"/>
      <c r="W215" s="168"/>
      <c r="Y215" s="168"/>
      <c r="AE215" s="170" t="s">
        <v>2703</v>
      </c>
    </row>
    <row r="216" spans="2:31" ht="15" customHeight="1">
      <c r="B216" s="160" t="s">
        <v>431</v>
      </c>
      <c r="C216" s="161"/>
      <c r="G216" s="504" t="s">
        <v>1383</v>
      </c>
      <c r="I216" s="162"/>
      <c r="W216" s="168"/>
      <c r="Y216" s="168"/>
      <c r="AE216" s="170" t="s">
        <v>2704</v>
      </c>
    </row>
    <row r="217" spans="2:31" ht="15" customHeight="1">
      <c r="B217" s="160" t="s">
        <v>432</v>
      </c>
      <c r="C217" s="161"/>
      <c r="G217" s="504" t="s">
        <v>1385</v>
      </c>
      <c r="I217" s="162"/>
      <c r="W217" s="168"/>
      <c r="Y217" s="168"/>
      <c r="AE217" s="170" t="s">
        <v>2705</v>
      </c>
    </row>
    <row r="218" spans="2:31" ht="15" customHeight="1">
      <c r="B218" s="160" t="s">
        <v>433</v>
      </c>
      <c r="C218" s="161"/>
      <c r="G218" s="504" t="s">
        <v>1387</v>
      </c>
      <c r="I218" s="162"/>
      <c r="W218" s="168"/>
      <c r="Y218" s="168"/>
      <c r="AE218" s="170" t="s">
        <v>2706</v>
      </c>
    </row>
    <row r="219" spans="2:31" ht="15" customHeight="1">
      <c r="B219" s="160" t="s">
        <v>434</v>
      </c>
      <c r="C219" s="161"/>
      <c r="G219" s="504" t="s">
        <v>1389</v>
      </c>
      <c r="I219" s="162"/>
      <c r="W219" s="168"/>
      <c r="Y219" s="168"/>
      <c r="AE219" s="170" t="s">
        <v>2707</v>
      </c>
    </row>
    <row r="220" spans="2:31" ht="15" customHeight="1">
      <c r="B220" s="160" t="s">
        <v>435</v>
      </c>
      <c r="C220" s="161"/>
      <c r="G220" s="504" t="s">
        <v>1391</v>
      </c>
      <c r="I220" s="162"/>
      <c r="W220" s="168"/>
      <c r="Y220" s="168"/>
      <c r="AE220" s="170" t="s">
        <v>2708</v>
      </c>
    </row>
    <row r="221" spans="2:31" ht="15" customHeight="1">
      <c r="B221" s="160" t="s">
        <v>436</v>
      </c>
      <c r="C221" s="161"/>
      <c r="G221" s="504" t="s">
        <v>1393</v>
      </c>
      <c r="I221" s="162"/>
      <c r="W221" s="168"/>
      <c r="Y221" s="168"/>
      <c r="AE221" s="170" t="s">
        <v>2709</v>
      </c>
    </row>
    <row r="222" spans="2:31" ht="15" customHeight="1">
      <c r="B222" s="160" t="s">
        <v>437</v>
      </c>
      <c r="C222" s="161"/>
      <c r="G222" s="504" t="s">
        <v>1396</v>
      </c>
      <c r="I222" s="162"/>
      <c r="W222" s="168"/>
      <c r="Y222" s="168"/>
      <c r="AE222" s="170" t="s">
        <v>2710</v>
      </c>
    </row>
    <row r="223" spans="2:31" ht="15" customHeight="1">
      <c r="B223" s="160" t="s">
        <v>438</v>
      </c>
      <c r="C223" s="161"/>
      <c r="G223" s="504" t="s">
        <v>1398</v>
      </c>
      <c r="I223" s="162"/>
      <c r="W223" s="168"/>
      <c r="Y223" s="168"/>
      <c r="AE223" s="170" t="s">
        <v>2711</v>
      </c>
    </row>
    <row r="224" spans="2:31" ht="15" customHeight="1">
      <c r="B224" s="160" t="s">
        <v>439</v>
      </c>
      <c r="C224" s="161"/>
      <c r="G224" s="504" t="s">
        <v>1400</v>
      </c>
      <c r="I224" s="162"/>
      <c r="W224" s="168"/>
      <c r="Y224" s="168"/>
      <c r="AE224" s="170" t="s">
        <v>2712</v>
      </c>
    </row>
    <row r="225" spans="2:31" ht="15" customHeight="1">
      <c r="B225" s="160" t="s">
        <v>440</v>
      </c>
      <c r="C225" s="161"/>
      <c r="G225" s="504" t="s">
        <v>1402</v>
      </c>
      <c r="I225" s="162"/>
      <c r="W225" s="168"/>
      <c r="Y225" s="168"/>
      <c r="AE225" s="170" t="s">
        <v>2713</v>
      </c>
    </row>
    <row r="226" spans="2:31" ht="15" customHeight="1">
      <c r="B226" s="160" t="s">
        <v>441</v>
      </c>
      <c r="C226" s="161"/>
      <c r="G226" s="504" t="s">
        <v>1404</v>
      </c>
      <c r="I226" s="162"/>
      <c r="W226" s="168"/>
      <c r="Y226" s="168"/>
      <c r="AE226" s="170" t="s">
        <v>2714</v>
      </c>
    </row>
    <row r="227" spans="2:31" ht="15" customHeight="1">
      <c r="B227" s="160" t="s">
        <v>442</v>
      </c>
      <c r="C227" s="161"/>
      <c r="G227" s="504" t="s">
        <v>1406</v>
      </c>
      <c r="I227" s="162"/>
      <c r="W227" s="168"/>
      <c r="Y227" s="168"/>
      <c r="AE227" s="170" t="s">
        <v>2715</v>
      </c>
    </row>
    <row r="228" spans="2:31" ht="15" customHeight="1">
      <c r="B228" s="160" t="s">
        <v>443</v>
      </c>
      <c r="C228" s="161"/>
      <c r="G228" s="504" t="s">
        <v>1408</v>
      </c>
      <c r="I228" s="162"/>
      <c r="W228" s="168"/>
      <c r="Y228" s="168"/>
      <c r="AE228" s="170" t="s">
        <v>2716</v>
      </c>
    </row>
    <row r="229" spans="2:31" ht="15" customHeight="1">
      <c r="B229" s="160" t="s">
        <v>444</v>
      </c>
      <c r="C229" s="161"/>
      <c r="G229" s="504" t="s">
        <v>1410</v>
      </c>
      <c r="I229" s="162"/>
      <c r="W229" s="168"/>
      <c r="Y229" s="168"/>
      <c r="AE229" s="170" t="s">
        <v>2717</v>
      </c>
    </row>
    <row r="230" spans="2:31" ht="15" customHeight="1">
      <c r="B230" s="160" t="s">
        <v>445</v>
      </c>
      <c r="C230" s="161"/>
      <c r="G230" s="504" t="s">
        <v>1412</v>
      </c>
      <c r="I230" s="162"/>
      <c r="W230" s="168"/>
      <c r="Y230" s="168"/>
      <c r="AE230" s="170" t="s">
        <v>2718</v>
      </c>
    </row>
    <row r="231" spans="2:31" ht="15" customHeight="1">
      <c r="B231" s="160" t="s">
        <v>446</v>
      </c>
      <c r="C231" s="161"/>
      <c r="G231" s="504" t="s">
        <v>1414</v>
      </c>
      <c r="I231" s="162"/>
      <c r="W231" s="168"/>
      <c r="Y231" s="168"/>
      <c r="AE231" s="170" t="s">
        <v>2719</v>
      </c>
    </row>
    <row r="232" spans="2:31" ht="15" customHeight="1">
      <c r="B232" s="160" t="s">
        <v>447</v>
      </c>
      <c r="C232" s="161"/>
      <c r="G232" s="504" t="s">
        <v>1416</v>
      </c>
      <c r="I232" s="162"/>
      <c r="W232" s="168"/>
      <c r="Y232" s="168"/>
      <c r="AE232" s="170" t="s">
        <v>2720</v>
      </c>
    </row>
    <row r="233" spans="2:31" ht="15" customHeight="1">
      <c r="B233" s="160" t="s">
        <v>448</v>
      </c>
      <c r="C233" s="161"/>
      <c r="G233" s="504" t="s">
        <v>1418</v>
      </c>
      <c r="I233" s="162"/>
      <c r="W233" s="168"/>
      <c r="Y233" s="168"/>
      <c r="AE233" s="170" t="s">
        <v>2721</v>
      </c>
    </row>
    <row r="234" spans="2:31" ht="15" customHeight="1">
      <c r="B234" s="160" t="s">
        <v>449</v>
      </c>
      <c r="C234" s="161"/>
      <c r="G234" s="504" t="s">
        <v>1421</v>
      </c>
      <c r="I234" s="162"/>
      <c r="W234" s="168"/>
      <c r="Y234" s="168"/>
      <c r="AE234" s="170" t="s">
        <v>2722</v>
      </c>
    </row>
    <row r="235" spans="2:31" ht="15" customHeight="1">
      <c r="B235" s="160" t="s">
        <v>450</v>
      </c>
      <c r="C235" s="161"/>
      <c r="G235" s="504" t="s">
        <v>1423</v>
      </c>
      <c r="I235" s="162"/>
      <c r="W235" s="168"/>
      <c r="Y235" s="168"/>
      <c r="AE235" s="170" t="s">
        <v>2723</v>
      </c>
    </row>
    <row r="236" spans="2:31" ht="15" customHeight="1">
      <c r="B236" s="160" t="s">
        <v>451</v>
      </c>
      <c r="C236" s="161"/>
      <c r="G236" s="504" t="s">
        <v>1425</v>
      </c>
      <c r="I236" s="162"/>
      <c r="W236" s="168"/>
      <c r="Y236" s="168"/>
      <c r="AE236" s="170" t="s">
        <v>2724</v>
      </c>
    </row>
    <row r="237" spans="2:31" ht="15" customHeight="1">
      <c r="B237" s="160" t="s">
        <v>452</v>
      </c>
      <c r="C237" s="161"/>
      <c r="G237" s="504" t="s">
        <v>1427</v>
      </c>
      <c r="I237" s="162"/>
      <c r="W237" s="168"/>
      <c r="Y237" s="168"/>
      <c r="AE237" s="170" t="s">
        <v>2725</v>
      </c>
    </row>
    <row r="238" spans="2:31" ht="15" customHeight="1">
      <c r="B238" s="160" t="s">
        <v>453</v>
      </c>
      <c r="C238" s="161"/>
      <c r="G238" s="504" t="s">
        <v>1429</v>
      </c>
      <c r="I238" s="162"/>
      <c r="W238" s="168"/>
      <c r="Y238" s="168"/>
      <c r="AE238" s="170" t="s">
        <v>2726</v>
      </c>
    </row>
    <row r="239" spans="2:31" ht="15" customHeight="1">
      <c r="B239" s="160" t="s">
        <v>454</v>
      </c>
      <c r="C239" s="161"/>
      <c r="G239" s="504" t="s">
        <v>1431</v>
      </c>
      <c r="I239" s="162"/>
      <c r="W239" s="168"/>
      <c r="Y239" s="168"/>
      <c r="AE239" s="170" t="s">
        <v>2727</v>
      </c>
    </row>
    <row r="240" spans="2:31" ht="15" customHeight="1">
      <c r="B240" s="160" t="s">
        <v>455</v>
      </c>
      <c r="C240" s="161"/>
      <c r="G240" s="504" t="s">
        <v>1433</v>
      </c>
      <c r="I240" s="162"/>
      <c r="W240" s="168"/>
      <c r="Y240" s="168"/>
      <c r="AE240" s="170" t="s">
        <v>2728</v>
      </c>
    </row>
    <row r="241" spans="2:31" ht="15" customHeight="1">
      <c r="B241" s="160" t="s">
        <v>456</v>
      </c>
      <c r="C241" s="161"/>
      <c r="G241" s="504" t="s">
        <v>1435</v>
      </c>
      <c r="I241" s="162"/>
      <c r="W241" s="168"/>
      <c r="Y241" s="168"/>
      <c r="AE241" s="170" t="s">
        <v>2729</v>
      </c>
    </row>
    <row r="242" spans="2:31" ht="15" customHeight="1">
      <c r="B242" s="160" t="s">
        <v>457</v>
      </c>
      <c r="C242" s="161"/>
      <c r="G242" s="504" t="s">
        <v>1437</v>
      </c>
      <c r="I242" s="162"/>
      <c r="W242" s="168"/>
      <c r="Y242" s="168"/>
      <c r="AE242" s="170" t="s">
        <v>2730</v>
      </c>
    </row>
    <row r="243" spans="2:31" ht="15" customHeight="1">
      <c r="B243" s="160" t="s">
        <v>458</v>
      </c>
      <c r="C243" s="161"/>
      <c r="G243" s="504" t="s">
        <v>1439</v>
      </c>
      <c r="I243" s="162"/>
      <c r="W243" s="168"/>
      <c r="Y243" s="168"/>
      <c r="AE243" s="170" t="s">
        <v>2731</v>
      </c>
    </row>
    <row r="244" spans="2:31" ht="15" customHeight="1">
      <c r="B244" s="160" t="s">
        <v>459</v>
      </c>
      <c r="C244" s="161"/>
      <c r="G244" s="504" t="s">
        <v>1442</v>
      </c>
      <c r="I244" s="162"/>
      <c r="W244" s="168"/>
      <c r="Y244" s="168"/>
      <c r="AE244" s="170" t="s">
        <v>2732</v>
      </c>
    </row>
    <row r="245" spans="2:31" ht="15" customHeight="1">
      <c r="B245" s="160" t="s">
        <v>460</v>
      </c>
      <c r="C245" s="161"/>
      <c r="G245" s="504" t="s">
        <v>1444</v>
      </c>
      <c r="I245" s="162"/>
      <c r="W245" s="168"/>
      <c r="Y245" s="168"/>
      <c r="AE245" s="170" t="s">
        <v>2733</v>
      </c>
    </row>
    <row r="246" spans="2:31" ht="15" customHeight="1">
      <c r="B246" s="160" t="s">
        <v>461</v>
      </c>
      <c r="C246" s="161"/>
      <c r="G246" s="504" t="s">
        <v>1446</v>
      </c>
      <c r="I246" s="162"/>
      <c r="W246" s="168"/>
      <c r="Y246" s="168"/>
      <c r="AE246" s="170" t="s">
        <v>2734</v>
      </c>
    </row>
    <row r="247" spans="2:31" ht="15" customHeight="1">
      <c r="B247" s="160" t="s">
        <v>462</v>
      </c>
      <c r="C247" s="161"/>
      <c r="G247" s="504" t="s">
        <v>1448</v>
      </c>
      <c r="I247" s="162"/>
      <c r="W247" s="168"/>
      <c r="Y247" s="168"/>
      <c r="AE247" s="170" t="s">
        <v>2735</v>
      </c>
    </row>
    <row r="248" spans="2:31" ht="15" customHeight="1">
      <c r="B248" s="160" t="s">
        <v>463</v>
      </c>
      <c r="C248" s="161"/>
      <c r="G248" s="504" t="s">
        <v>1450</v>
      </c>
      <c r="I248" s="162"/>
      <c r="W248" s="168"/>
      <c r="Y248" s="168"/>
      <c r="AE248" s="170" t="s">
        <v>2736</v>
      </c>
    </row>
    <row r="249" spans="2:31" ht="15" customHeight="1">
      <c r="B249" s="160" t="s">
        <v>464</v>
      </c>
      <c r="C249" s="161"/>
      <c r="G249" s="504" t="s">
        <v>1452</v>
      </c>
      <c r="I249" s="162"/>
      <c r="W249" s="168"/>
      <c r="Y249" s="168"/>
      <c r="AE249" s="170" t="s">
        <v>2737</v>
      </c>
    </row>
    <row r="250" spans="2:31" ht="15" customHeight="1">
      <c r="B250" s="160" t="s">
        <v>465</v>
      </c>
      <c r="C250" s="161"/>
      <c r="G250" s="504" t="s">
        <v>1454</v>
      </c>
      <c r="I250" s="162"/>
      <c r="W250" s="168"/>
      <c r="Y250" s="168"/>
      <c r="AE250" s="170" t="s">
        <v>2738</v>
      </c>
    </row>
    <row r="251" spans="2:31" ht="15" customHeight="1">
      <c r="B251" s="160" t="s">
        <v>466</v>
      </c>
      <c r="C251" s="161"/>
      <c r="G251" s="504" t="s">
        <v>1456</v>
      </c>
      <c r="I251" s="162"/>
      <c r="W251" s="168"/>
      <c r="Y251" s="168"/>
      <c r="AE251" s="170" t="s">
        <v>2739</v>
      </c>
    </row>
    <row r="252" spans="2:31" ht="15" customHeight="1">
      <c r="B252" s="160" t="s">
        <v>467</v>
      </c>
      <c r="C252" s="161"/>
      <c r="G252" s="504" t="s">
        <v>1458</v>
      </c>
      <c r="I252" s="162"/>
      <c r="W252" s="168"/>
      <c r="Y252" s="168"/>
      <c r="AE252" s="170" t="s">
        <v>2740</v>
      </c>
    </row>
    <row r="253" spans="2:31" ht="15" customHeight="1">
      <c r="B253" s="160" t="s">
        <v>468</v>
      </c>
      <c r="C253" s="161"/>
      <c r="G253" s="504" t="s">
        <v>1460</v>
      </c>
      <c r="I253" s="162"/>
      <c r="W253" s="168"/>
      <c r="Y253" s="168"/>
      <c r="AE253" s="170" t="s">
        <v>2741</v>
      </c>
    </row>
    <row r="254" spans="2:31" ht="15" customHeight="1">
      <c r="B254" s="160" t="s">
        <v>469</v>
      </c>
      <c r="C254" s="161"/>
      <c r="G254" s="504" t="s">
        <v>1464</v>
      </c>
      <c r="I254" s="162"/>
      <c r="W254" s="168"/>
      <c r="Y254" s="168"/>
      <c r="AE254" s="170" t="s">
        <v>2742</v>
      </c>
    </row>
    <row r="255" spans="2:31" ht="15" customHeight="1">
      <c r="B255" s="160" t="s">
        <v>470</v>
      </c>
      <c r="C255" s="161"/>
      <c r="G255" s="504" t="s">
        <v>1466</v>
      </c>
      <c r="I255" s="162"/>
      <c r="W255" s="168"/>
      <c r="Y255" s="168"/>
      <c r="AE255" s="170" t="s">
        <v>2743</v>
      </c>
    </row>
    <row r="256" spans="2:31" ht="15" customHeight="1">
      <c r="B256" s="160" t="s">
        <v>471</v>
      </c>
      <c r="C256" s="161"/>
      <c r="G256" s="504" t="s">
        <v>1468</v>
      </c>
      <c r="I256" s="162"/>
      <c r="W256" s="168"/>
      <c r="Y256" s="168"/>
      <c r="AE256" s="170" t="s">
        <v>2744</v>
      </c>
    </row>
    <row r="257" spans="2:31" ht="15" customHeight="1">
      <c r="B257" s="160" t="s">
        <v>472</v>
      </c>
      <c r="C257" s="161"/>
      <c r="G257" s="504" t="s">
        <v>1470</v>
      </c>
      <c r="I257" s="162"/>
      <c r="W257" s="168"/>
      <c r="Y257" s="168"/>
      <c r="AE257" s="170" t="s">
        <v>2745</v>
      </c>
    </row>
    <row r="258" spans="2:31" ht="15" customHeight="1">
      <c r="B258" s="160" t="s">
        <v>473</v>
      </c>
      <c r="C258" s="161"/>
      <c r="G258" s="504" t="s">
        <v>1472</v>
      </c>
      <c r="I258" s="162"/>
      <c r="W258" s="168"/>
      <c r="Y258" s="168"/>
      <c r="AE258" s="170" t="s">
        <v>2746</v>
      </c>
    </row>
    <row r="259" spans="2:31" ht="15" customHeight="1">
      <c r="B259" s="160" t="s">
        <v>474</v>
      </c>
      <c r="C259" s="161"/>
      <c r="G259" s="504" t="s">
        <v>1474</v>
      </c>
      <c r="I259" s="162"/>
      <c r="W259" s="168"/>
      <c r="Y259" s="168"/>
      <c r="AE259" s="170" t="s">
        <v>2747</v>
      </c>
    </row>
    <row r="260" spans="2:31" ht="15" customHeight="1">
      <c r="B260" s="160" t="s">
        <v>475</v>
      </c>
      <c r="C260" s="161"/>
      <c r="G260" s="504" t="s">
        <v>1476</v>
      </c>
      <c r="I260" s="162"/>
      <c r="W260" s="168"/>
      <c r="Y260" s="168"/>
      <c r="AE260" s="170" t="s">
        <v>2748</v>
      </c>
    </row>
    <row r="261" spans="2:31" ht="15" customHeight="1">
      <c r="B261" s="160" t="s">
        <v>476</v>
      </c>
      <c r="C261" s="161"/>
      <c r="G261" s="504" t="s">
        <v>1478</v>
      </c>
      <c r="I261" s="162"/>
      <c r="W261" s="168"/>
      <c r="Y261" s="168"/>
      <c r="AE261" s="170" t="s">
        <v>2749</v>
      </c>
    </row>
    <row r="262" spans="2:31" ht="15" customHeight="1">
      <c r="B262" s="160" t="s">
        <v>477</v>
      </c>
      <c r="C262" s="161"/>
      <c r="G262" s="504" t="s">
        <v>1480</v>
      </c>
      <c r="I262" s="162"/>
      <c r="W262" s="168"/>
      <c r="Y262" s="168"/>
      <c r="AE262" s="170" t="s">
        <v>2750</v>
      </c>
    </row>
    <row r="263" spans="2:31" ht="15" customHeight="1">
      <c r="B263" s="160" t="s">
        <v>478</v>
      </c>
      <c r="C263" s="161"/>
      <c r="G263" s="504" t="s">
        <v>1482</v>
      </c>
      <c r="I263" s="162"/>
      <c r="W263" s="168"/>
      <c r="Y263" s="168"/>
      <c r="AE263" s="170" t="s">
        <v>2751</v>
      </c>
    </row>
    <row r="264" spans="2:31" ht="15" customHeight="1">
      <c r="B264" s="160" t="s">
        <v>479</v>
      </c>
      <c r="C264" s="161"/>
      <c r="G264" s="504" t="s">
        <v>1484</v>
      </c>
      <c r="I264" s="162"/>
      <c r="W264" s="168"/>
      <c r="Y264" s="168"/>
      <c r="AE264" s="170" t="s">
        <v>2752</v>
      </c>
    </row>
    <row r="265" spans="2:31" ht="15" customHeight="1">
      <c r="B265" s="160" t="s">
        <v>480</v>
      </c>
      <c r="C265" s="161"/>
      <c r="G265" s="504" t="s">
        <v>2753</v>
      </c>
      <c r="I265" s="162"/>
      <c r="W265" s="168"/>
      <c r="Y265" s="168"/>
      <c r="AE265" s="170" t="s">
        <v>2754</v>
      </c>
    </row>
    <row r="266" spans="2:31" ht="15" customHeight="1">
      <c r="B266" s="160" t="s">
        <v>483</v>
      </c>
      <c r="C266" s="161"/>
      <c r="G266" s="504" t="s">
        <v>1487</v>
      </c>
      <c r="I266" s="162"/>
      <c r="W266" s="168"/>
      <c r="Y266" s="168"/>
      <c r="AE266" s="170" t="s">
        <v>2755</v>
      </c>
    </row>
    <row r="267" spans="2:31" ht="15" customHeight="1">
      <c r="B267" s="160" t="s">
        <v>484</v>
      </c>
      <c r="C267" s="161"/>
      <c r="G267" s="504" t="s">
        <v>1489</v>
      </c>
      <c r="I267" s="162"/>
      <c r="W267" s="168"/>
      <c r="Y267" s="168"/>
      <c r="AE267" s="170" t="s">
        <v>2756</v>
      </c>
    </row>
    <row r="268" spans="2:31" ht="15" customHeight="1">
      <c r="B268" s="160" t="s">
        <v>485</v>
      </c>
      <c r="C268" s="161"/>
      <c r="G268" s="504" t="s">
        <v>1491</v>
      </c>
      <c r="I268" s="162"/>
      <c r="W268" s="168"/>
      <c r="Y268" s="168"/>
      <c r="AE268" s="170" t="s">
        <v>2757</v>
      </c>
    </row>
    <row r="269" spans="2:31" ht="15" customHeight="1">
      <c r="B269" s="160" t="s">
        <v>486</v>
      </c>
      <c r="C269" s="161"/>
      <c r="G269" s="504" t="s">
        <v>1493</v>
      </c>
      <c r="I269" s="162"/>
      <c r="W269" s="168"/>
      <c r="Y269" s="168"/>
      <c r="AE269" s="170" t="s">
        <v>2758</v>
      </c>
    </row>
    <row r="270" spans="2:31" ht="15" customHeight="1">
      <c r="B270" s="160" t="s">
        <v>487</v>
      </c>
      <c r="C270" s="161"/>
      <c r="G270" s="504" t="s">
        <v>1496</v>
      </c>
      <c r="I270" s="162"/>
      <c r="W270" s="168"/>
      <c r="Y270" s="168"/>
      <c r="AE270" s="170" t="s">
        <v>2759</v>
      </c>
    </row>
    <row r="271" spans="2:31" ht="15" customHeight="1">
      <c r="B271" s="160" t="s">
        <v>488</v>
      </c>
      <c r="C271" s="161"/>
      <c r="G271" s="504" t="s">
        <v>1498</v>
      </c>
      <c r="I271" s="162"/>
      <c r="W271" s="168"/>
      <c r="Y271" s="168"/>
      <c r="AE271" s="170" t="s">
        <v>2760</v>
      </c>
    </row>
    <row r="272" spans="2:31" ht="15" customHeight="1">
      <c r="B272" s="160" t="s">
        <v>489</v>
      </c>
      <c r="C272" s="161"/>
      <c r="G272" s="504" t="s">
        <v>1500</v>
      </c>
      <c r="I272" s="162"/>
      <c r="W272" s="168"/>
      <c r="Y272" s="168"/>
      <c r="AE272" s="170" t="s">
        <v>2761</v>
      </c>
    </row>
    <row r="273" spans="2:31" ht="15" customHeight="1">
      <c r="B273" s="160" t="s">
        <v>490</v>
      </c>
      <c r="C273" s="161"/>
      <c r="G273" s="504" t="s">
        <v>1502</v>
      </c>
      <c r="I273" s="162"/>
      <c r="W273" s="168"/>
      <c r="Y273" s="168"/>
      <c r="AE273" s="170" t="s">
        <v>2762</v>
      </c>
    </row>
    <row r="274" spans="2:31" ht="15" customHeight="1">
      <c r="B274" s="160" t="s">
        <v>491</v>
      </c>
      <c r="C274" s="161"/>
      <c r="G274" s="504" t="s">
        <v>1504</v>
      </c>
      <c r="I274" s="162"/>
      <c r="W274" s="168"/>
      <c r="Y274" s="168"/>
      <c r="AE274" s="170" t="s">
        <v>2763</v>
      </c>
    </row>
    <row r="275" spans="2:31" ht="15" customHeight="1">
      <c r="B275" s="160" t="s">
        <v>492</v>
      </c>
      <c r="C275" s="161"/>
      <c r="G275" s="504" t="s">
        <v>1506</v>
      </c>
      <c r="I275" s="162"/>
      <c r="W275" s="168"/>
      <c r="Y275" s="168"/>
      <c r="AE275" s="170" t="s">
        <v>2764</v>
      </c>
    </row>
    <row r="276" spans="2:31" ht="15" customHeight="1">
      <c r="B276" s="160" t="s">
        <v>493</v>
      </c>
      <c r="C276" s="161"/>
      <c r="G276" s="504" t="s">
        <v>1508</v>
      </c>
      <c r="I276" s="162"/>
      <c r="W276" s="168"/>
      <c r="Y276" s="168"/>
      <c r="AE276" s="170" t="s">
        <v>2765</v>
      </c>
    </row>
    <row r="277" spans="2:31" ht="15" customHeight="1">
      <c r="B277" s="160" t="s">
        <v>494</v>
      </c>
      <c r="C277" s="161"/>
      <c r="G277" s="504" t="s">
        <v>1510</v>
      </c>
      <c r="I277" s="162"/>
      <c r="W277" s="168"/>
      <c r="Y277" s="168"/>
      <c r="AE277" s="170" t="s">
        <v>2766</v>
      </c>
    </row>
    <row r="278" spans="2:31" ht="15" customHeight="1">
      <c r="B278" s="160" t="s">
        <v>495</v>
      </c>
      <c r="C278" s="161"/>
      <c r="G278" s="504" t="s">
        <v>1512</v>
      </c>
      <c r="I278" s="162"/>
      <c r="W278" s="168"/>
      <c r="Y278" s="168"/>
      <c r="AE278" s="170" t="s">
        <v>2767</v>
      </c>
    </row>
    <row r="279" spans="2:31" ht="15" customHeight="1">
      <c r="B279" s="160" t="s">
        <v>496</v>
      </c>
      <c r="C279" s="161"/>
      <c r="G279" s="504" t="s">
        <v>1514</v>
      </c>
      <c r="I279" s="162"/>
      <c r="W279" s="168"/>
      <c r="Y279" s="168"/>
      <c r="AE279" s="170" t="s">
        <v>2768</v>
      </c>
    </row>
    <row r="280" spans="2:31" ht="15" customHeight="1">
      <c r="B280" s="160" t="s">
        <v>497</v>
      </c>
      <c r="C280" s="161"/>
      <c r="G280" s="504" t="s">
        <v>1516</v>
      </c>
      <c r="I280" s="162"/>
      <c r="W280" s="168"/>
      <c r="Y280" s="168"/>
      <c r="AE280" s="170" t="s">
        <v>2769</v>
      </c>
    </row>
    <row r="281" spans="2:31" ht="15" customHeight="1">
      <c r="B281" s="160" t="s">
        <v>498</v>
      </c>
      <c r="C281" s="161"/>
      <c r="G281" s="504" t="s">
        <v>1519</v>
      </c>
      <c r="I281" s="162"/>
      <c r="W281" s="168"/>
      <c r="Y281" s="168"/>
      <c r="AE281" s="170" t="s">
        <v>2770</v>
      </c>
    </row>
    <row r="282" spans="2:31" ht="15" customHeight="1">
      <c r="B282" s="160" t="s">
        <v>499</v>
      </c>
      <c r="C282" s="161"/>
      <c r="G282" s="504" t="s">
        <v>1521</v>
      </c>
      <c r="I282" s="162"/>
      <c r="W282" s="168"/>
      <c r="Y282" s="168"/>
      <c r="AE282" s="170" t="s">
        <v>2771</v>
      </c>
    </row>
    <row r="283" spans="2:31" ht="15" customHeight="1">
      <c r="B283" s="160" t="s">
        <v>500</v>
      </c>
      <c r="C283" s="161"/>
      <c r="G283" s="504" t="s">
        <v>1523</v>
      </c>
      <c r="I283" s="162"/>
      <c r="W283" s="168"/>
      <c r="Y283" s="168"/>
      <c r="AE283" s="170" t="s">
        <v>2772</v>
      </c>
    </row>
    <row r="284" spans="2:31" ht="15" customHeight="1">
      <c r="B284" s="160" t="s">
        <v>501</v>
      </c>
      <c r="C284" s="161"/>
      <c r="G284" s="504" t="s">
        <v>1525</v>
      </c>
      <c r="I284" s="162"/>
      <c r="W284" s="168"/>
      <c r="Y284" s="168"/>
      <c r="AE284" s="170" t="s">
        <v>2773</v>
      </c>
    </row>
    <row r="285" spans="2:31" ht="15" customHeight="1">
      <c r="B285" s="160" t="s">
        <v>502</v>
      </c>
      <c r="C285" s="161"/>
      <c r="G285" s="504" t="s">
        <v>1527</v>
      </c>
      <c r="I285" s="162"/>
      <c r="W285" s="168"/>
      <c r="Y285" s="168"/>
      <c r="AE285" s="170" t="s">
        <v>2774</v>
      </c>
    </row>
    <row r="286" spans="2:31" ht="15" customHeight="1">
      <c r="B286" s="160" t="s">
        <v>503</v>
      </c>
      <c r="C286" s="161"/>
      <c r="G286" s="504" t="s">
        <v>1529</v>
      </c>
      <c r="I286" s="162"/>
      <c r="W286" s="168"/>
      <c r="Y286" s="168"/>
      <c r="AE286" s="170" t="s">
        <v>2775</v>
      </c>
    </row>
    <row r="287" spans="2:31" ht="15" customHeight="1">
      <c r="B287" s="160" t="s">
        <v>504</v>
      </c>
      <c r="C287" s="161"/>
      <c r="G287" s="504" t="s">
        <v>1531</v>
      </c>
      <c r="I287" s="162"/>
      <c r="W287" s="168"/>
      <c r="Y287" s="168"/>
      <c r="AE287" s="170" t="s">
        <v>2776</v>
      </c>
    </row>
    <row r="288" spans="2:31" ht="15" customHeight="1">
      <c r="B288" s="160" t="s">
        <v>505</v>
      </c>
      <c r="C288" s="161"/>
      <c r="G288" s="504" t="s">
        <v>1533</v>
      </c>
      <c r="I288" s="162"/>
      <c r="W288" s="168"/>
      <c r="Y288" s="168"/>
      <c r="AE288" s="170" t="s">
        <v>2777</v>
      </c>
    </row>
    <row r="289" spans="2:31" ht="15" customHeight="1">
      <c r="B289" s="160" t="s">
        <v>506</v>
      </c>
      <c r="C289" s="161"/>
      <c r="G289" s="504" t="s">
        <v>1535</v>
      </c>
      <c r="I289" s="162"/>
      <c r="W289" s="168"/>
      <c r="Y289" s="168"/>
      <c r="AE289" s="170" t="s">
        <v>2778</v>
      </c>
    </row>
    <row r="290" spans="2:31" ht="15" customHeight="1">
      <c r="B290" s="160" t="s">
        <v>507</v>
      </c>
      <c r="C290" s="161"/>
      <c r="G290" s="504" t="s">
        <v>1537</v>
      </c>
      <c r="I290" s="162"/>
      <c r="W290" s="168"/>
      <c r="Y290" s="168"/>
      <c r="AE290" s="170" t="s">
        <v>2779</v>
      </c>
    </row>
    <row r="291" spans="2:31" ht="15" customHeight="1">
      <c r="B291" s="160" t="s">
        <v>508</v>
      </c>
      <c r="C291" s="161"/>
      <c r="G291" s="504" t="s">
        <v>1540</v>
      </c>
      <c r="I291" s="162"/>
      <c r="W291" s="168"/>
      <c r="Y291" s="168"/>
      <c r="AE291" s="170" t="s">
        <v>2780</v>
      </c>
    </row>
    <row r="292" spans="2:31" ht="15" customHeight="1">
      <c r="B292" s="160" t="s">
        <v>509</v>
      </c>
      <c r="C292" s="161"/>
      <c r="G292" s="504" t="s">
        <v>1544</v>
      </c>
      <c r="I292" s="162"/>
      <c r="W292" s="168"/>
      <c r="Y292" s="168"/>
      <c r="AE292" s="170" t="s">
        <v>2781</v>
      </c>
    </row>
    <row r="293" spans="2:31" ht="15" customHeight="1">
      <c r="B293" s="160" t="s">
        <v>510</v>
      </c>
      <c r="C293" s="161"/>
      <c r="G293" s="504" t="s">
        <v>1546</v>
      </c>
      <c r="I293" s="162"/>
      <c r="W293" s="168"/>
      <c r="Y293" s="168"/>
      <c r="AE293" s="170" t="s">
        <v>2782</v>
      </c>
    </row>
    <row r="294" spans="2:31" ht="15" customHeight="1">
      <c r="B294" s="160" t="s">
        <v>511</v>
      </c>
      <c r="C294" s="161"/>
      <c r="G294" s="504" t="s">
        <v>1548</v>
      </c>
      <c r="I294" s="162"/>
      <c r="W294" s="168"/>
      <c r="Y294" s="168"/>
      <c r="AE294" s="170" t="s">
        <v>2783</v>
      </c>
    </row>
    <row r="295" spans="2:31" ht="15" customHeight="1">
      <c r="B295" s="160" t="s">
        <v>512</v>
      </c>
      <c r="C295" s="161"/>
      <c r="G295" s="504" t="s">
        <v>1550</v>
      </c>
      <c r="I295" s="162"/>
      <c r="W295" s="168"/>
      <c r="Y295" s="168"/>
      <c r="AE295" s="170" t="s">
        <v>2784</v>
      </c>
    </row>
    <row r="296" spans="2:31" ht="15" customHeight="1">
      <c r="B296" s="160" t="s">
        <v>513</v>
      </c>
      <c r="C296" s="161"/>
      <c r="G296" s="504" t="s">
        <v>1552</v>
      </c>
      <c r="I296" s="162"/>
      <c r="W296" s="168"/>
      <c r="Y296" s="168"/>
      <c r="AE296" s="170" t="s">
        <v>2785</v>
      </c>
    </row>
    <row r="297" spans="2:31" ht="15" customHeight="1">
      <c r="B297" s="160" t="s">
        <v>514</v>
      </c>
      <c r="C297" s="161"/>
      <c r="G297" s="504" t="s">
        <v>1554</v>
      </c>
      <c r="I297" s="162"/>
      <c r="W297" s="168"/>
      <c r="Y297" s="168"/>
      <c r="AE297" s="170" t="s">
        <v>2786</v>
      </c>
    </row>
    <row r="298" spans="2:31" ht="15" customHeight="1">
      <c r="B298" s="160" t="s">
        <v>515</v>
      </c>
      <c r="C298" s="161"/>
      <c r="G298" s="504" t="s">
        <v>1556</v>
      </c>
      <c r="I298" s="162"/>
      <c r="W298" s="168"/>
      <c r="Y298" s="168"/>
      <c r="AE298" s="170" t="s">
        <v>2787</v>
      </c>
    </row>
    <row r="299" spans="2:31" ht="15" customHeight="1">
      <c r="B299" s="160" t="s">
        <v>516</v>
      </c>
      <c r="C299" s="161"/>
      <c r="G299" s="504" t="s">
        <v>1558</v>
      </c>
      <c r="I299" s="162"/>
      <c r="W299" s="168"/>
      <c r="Y299" s="168"/>
      <c r="AE299" s="170" t="s">
        <v>2788</v>
      </c>
    </row>
    <row r="300" spans="2:31" ht="15" customHeight="1">
      <c r="B300" s="160" t="s">
        <v>517</v>
      </c>
      <c r="C300" s="161"/>
      <c r="G300" s="504" t="s">
        <v>1560</v>
      </c>
      <c r="I300" s="162"/>
      <c r="W300" s="168"/>
      <c r="Y300" s="168"/>
      <c r="AE300" s="170" t="s">
        <v>2789</v>
      </c>
    </row>
    <row r="301" spans="2:31" ht="15" customHeight="1">
      <c r="B301" s="160" t="s">
        <v>518</v>
      </c>
      <c r="C301" s="161"/>
      <c r="G301" s="504" t="s">
        <v>1562</v>
      </c>
      <c r="I301" s="162"/>
      <c r="W301" s="168"/>
      <c r="Y301" s="168"/>
      <c r="AE301" s="170" t="s">
        <v>2790</v>
      </c>
    </row>
    <row r="302" spans="2:31" ht="15" customHeight="1">
      <c r="B302" s="160" t="s">
        <v>519</v>
      </c>
      <c r="C302" s="161"/>
      <c r="G302" s="504" t="s">
        <v>1564</v>
      </c>
      <c r="I302" s="162"/>
      <c r="W302" s="168"/>
      <c r="Y302" s="168"/>
      <c r="AE302" s="170" t="s">
        <v>2791</v>
      </c>
    </row>
    <row r="303" spans="2:31" ht="15" customHeight="1">
      <c r="B303" s="160" t="s">
        <v>520</v>
      </c>
      <c r="C303" s="161"/>
      <c r="G303" s="504" t="s">
        <v>1566</v>
      </c>
      <c r="I303" s="162"/>
      <c r="W303" s="168"/>
      <c r="Y303" s="168"/>
      <c r="AE303" s="170" t="s">
        <v>2792</v>
      </c>
    </row>
    <row r="304" spans="2:31" ht="15" customHeight="1">
      <c r="B304" s="160" t="s">
        <v>521</v>
      </c>
      <c r="C304" s="161"/>
      <c r="G304" s="504" t="s">
        <v>1568</v>
      </c>
      <c r="I304" s="162"/>
      <c r="W304" s="168"/>
      <c r="Y304" s="168"/>
      <c r="AE304" s="170" t="s">
        <v>2793</v>
      </c>
    </row>
    <row r="305" spans="2:31" ht="15" customHeight="1">
      <c r="B305" s="160" t="s">
        <v>522</v>
      </c>
      <c r="C305" s="161"/>
      <c r="G305" s="504" t="s">
        <v>2794</v>
      </c>
      <c r="I305" s="162"/>
      <c r="W305" s="168"/>
      <c r="Y305" s="168"/>
      <c r="AE305" s="170" t="s">
        <v>2795</v>
      </c>
    </row>
    <row r="306" spans="2:31" ht="15" customHeight="1">
      <c r="B306" s="160" t="s">
        <v>523</v>
      </c>
      <c r="C306" s="161"/>
      <c r="G306" s="504" t="s">
        <v>2796</v>
      </c>
      <c r="I306" s="162"/>
      <c r="W306" s="168"/>
      <c r="Y306" s="168"/>
      <c r="AE306" s="170" t="s">
        <v>2797</v>
      </c>
    </row>
    <row r="307" spans="2:31" ht="15" customHeight="1">
      <c r="B307" s="160" t="s">
        <v>524</v>
      </c>
      <c r="C307" s="161"/>
      <c r="G307" s="504" t="s">
        <v>2798</v>
      </c>
      <c r="I307" s="162"/>
      <c r="W307" s="168"/>
      <c r="Y307" s="168"/>
      <c r="AE307" s="170" t="s">
        <v>2799</v>
      </c>
    </row>
    <row r="308" spans="2:31" ht="15" customHeight="1">
      <c r="B308" s="160" t="s">
        <v>525</v>
      </c>
      <c r="C308" s="161"/>
      <c r="G308" s="504" t="s">
        <v>2800</v>
      </c>
      <c r="I308" s="162"/>
      <c r="W308" s="168"/>
      <c r="Y308" s="168"/>
      <c r="AE308" s="170" t="s">
        <v>2801</v>
      </c>
    </row>
    <row r="309" spans="2:31" ht="15" customHeight="1">
      <c r="B309" s="160" t="s">
        <v>526</v>
      </c>
      <c r="C309" s="161"/>
      <c r="G309" s="504" t="s">
        <v>2802</v>
      </c>
      <c r="I309" s="162"/>
      <c r="W309" s="168"/>
      <c r="Y309" s="168"/>
      <c r="AE309" s="170" t="s">
        <v>2803</v>
      </c>
    </row>
    <row r="310" spans="2:31" ht="15" customHeight="1">
      <c r="B310" s="160" t="s">
        <v>527</v>
      </c>
      <c r="C310" s="161"/>
      <c r="G310" s="504" t="s">
        <v>2804</v>
      </c>
      <c r="I310" s="162"/>
      <c r="W310" s="168"/>
      <c r="Y310" s="168"/>
      <c r="AE310" s="170" t="s">
        <v>2805</v>
      </c>
    </row>
    <row r="311" spans="2:31" ht="15" customHeight="1">
      <c r="B311" s="160" t="s">
        <v>528</v>
      </c>
      <c r="C311" s="161"/>
      <c r="G311" s="504" t="s">
        <v>2806</v>
      </c>
      <c r="I311" s="162"/>
      <c r="W311" s="168"/>
      <c r="Y311" s="168"/>
      <c r="AE311" s="170" t="s">
        <v>2807</v>
      </c>
    </row>
    <row r="312" spans="2:31" ht="15" customHeight="1">
      <c r="B312" s="160" t="s">
        <v>529</v>
      </c>
      <c r="C312" s="161"/>
      <c r="G312" s="504" t="s">
        <v>2808</v>
      </c>
      <c r="I312" s="162"/>
      <c r="W312" s="168"/>
      <c r="Y312" s="168"/>
      <c r="AE312" s="170" t="s">
        <v>2809</v>
      </c>
    </row>
    <row r="313" spans="2:31" ht="15" customHeight="1">
      <c r="B313" s="160" t="s">
        <v>530</v>
      </c>
      <c r="C313" s="161"/>
      <c r="G313" s="504" t="s">
        <v>2810</v>
      </c>
      <c r="I313" s="162"/>
      <c r="W313" s="168"/>
      <c r="Y313" s="168"/>
      <c r="AE313" s="170" t="s">
        <v>2811</v>
      </c>
    </row>
    <row r="314" spans="2:31" ht="15" customHeight="1">
      <c r="B314" s="160" t="s">
        <v>531</v>
      </c>
      <c r="C314" s="161"/>
      <c r="G314" s="504" t="s">
        <v>2812</v>
      </c>
      <c r="I314" s="162"/>
      <c r="W314" s="168"/>
      <c r="Y314" s="168"/>
      <c r="AE314" s="170" t="s">
        <v>2813</v>
      </c>
    </row>
    <row r="315" spans="2:31" ht="15" customHeight="1">
      <c r="B315" s="160" t="s">
        <v>532</v>
      </c>
      <c r="C315" s="161"/>
      <c r="G315" s="504" t="s">
        <v>2814</v>
      </c>
      <c r="I315" s="162"/>
      <c r="W315" s="168"/>
      <c r="Y315" s="168"/>
      <c r="AE315" s="170" t="s">
        <v>2815</v>
      </c>
    </row>
    <row r="316" spans="2:31" ht="15" customHeight="1">
      <c r="B316" s="160" t="s">
        <v>533</v>
      </c>
      <c r="C316" s="161"/>
      <c r="G316" s="504" t="s">
        <v>2816</v>
      </c>
      <c r="I316" s="162"/>
      <c r="W316" s="168"/>
      <c r="Y316" s="168"/>
      <c r="AE316" s="170" t="s">
        <v>2817</v>
      </c>
    </row>
    <row r="317" spans="2:31" ht="15" customHeight="1">
      <c r="B317" s="160" t="s">
        <v>534</v>
      </c>
      <c r="C317" s="161"/>
      <c r="G317" s="504" t="s">
        <v>2818</v>
      </c>
      <c r="I317" s="162"/>
      <c r="W317" s="168"/>
      <c r="Y317" s="168"/>
      <c r="AE317" s="170" t="s">
        <v>2819</v>
      </c>
    </row>
    <row r="318" spans="2:31" ht="15" customHeight="1">
      <c r="B318" s="160" t="s">
        <v>535</v>
      </c>
      <c r="C318" s="161"/>
      <c r="G318" s="504" t="s">
        <v>2820</v>
      </c>
      <c r="I318" s="162"/>
      <c r="W318" s="168"/>
      <c r="Y318" s="168"/>
      <c r="AE318" s="170" t="s">
        <v>2821</v>
      </c>
    </row>
    <row r="319" spans="2:31" ht="15" customHeight="1">
      <c r="B319" s="160" t="s">
        <v>536</v>
      </c>
      <c r="C319" s="161"/>
      <c r="G319" s="504" t="s">
        <v>2822</v>
      </c>
      <c r="I319" s="162"/>
      <c r="W319" s="168"/>
      <c r="Y319" s="168"/>
      <c r="AE319" s="170" t="s">
        <v>2823</v>
      </c>
    </row>
    <row r="320" spans="2:31" ht="15" customHeight="1">
      <c r="B320" s="160" t="s">
        <v>537</v>
      </c>
      <c r="C320" s="161"/>
      <c r="G320" s="504" t="s">
        <v>2824</v>
      </c>
      <c r="I320" s="162"/>
      <c r="W320" s="168"/>
      <c r="Y320" s="168"/>
      <c r="AE320" s="170" t="s">
        <v>2825</v>
      </c>
    </row>
    <row r="321" spans="2:31" ht="15" customHeight="1">
      <c r="B321" s="160" t="s">
        <v>538</v>
      </c>
      <c r="C321" s="161"/>
      <c r="G321" s="504" t="s">
        <v>2826</v>
      </c>
      <c r="I321" s="162"/>
      <c r="W321" s="168"/>
      <c r="Y321" s="168"/>
      <c r="AE321" s="170" t="s">
        <v>2827</v>
      </c>
    </row>
    <row r="322" spans="2:31" ht="15" customHeight="1">
      <c r="B322" s="160" t="s">
        <v>539</v>
      </c>
      <c r="C322" s="161"/>
      <c r="G322" s="504" t="s">
        <v>2828</v>
      </c>
      <c r="I322" s="162"/>
      <c r="W322" s="168"/>
      <c r="Y322" s="168"/>
      <c r="AE322" s="170" t="s">
        <v>2829</v>
      </c>
    </row>
    <row r="323" spans="2:31" ht="15" customHeight="1">
      <c r="B323" s="160" t="s">
        <v>540</v>
      </c>
      <c r="C323" s="161"/>
      <c r="G323" s="504" t="s">
        <v>2830</v>
      </c>
      <c r="I323" s="162"/>
      <c r="W323" s="168"/>
      <c r="Y323" s="168"/>
      <c r="AE323" s="170" t="s">
        <v>2831</v>
      </c>
    </row>
    <row r="324" spans="2:31" ht="15" customHeight="1">
      <c r="B324" s="160" t="s">
        <v>541</v>
      </c>
      <c r="C324" s="161"/>
      <c r="G324" s="504" t="s">
        <v>2832</v>
      </c>
      <c r="I324" s="162"/>
      <c r="W324" s="168"/>
      <c r="Y324" s="168"/>
      <c r="AE324" s="170" t="s">
        <v>2833</v>
      </c>
    </row>
    <row r="325" spans="2:31" ht="15" customHeight="1">
      <c r="B325" s="160" t="s">
        <v>542</v>
      </c>
      <c r="C325" s="161"/>
      <c r="G325" s="504" t="s">
        <v>2834</v>
      </c>
      <c r="I325" s="162"/>
      <c r="W325" s="168"/>
      <c r="Y325" s="168"/>
      <c r="AE325" s="170" t="s">
        <v>2835</v>
      </c>
    </row>
    <row r="326" spans="2:31" ht="15" customHeight="1">
      <c r="B326" s="160" t="s">
        <v>543</v>
      </c>
      <c r="C326" s="161"/>
      <c r="G326" s="504" t="s">
        <v>2836</v>
      </c>
      <c r="I326" s="162"/>
      <c r="W326" s="168"/>
      <c r="Y326" s="168"/>
      <c r="AE326" s="170" t="s">
        <v>2837</v>
      </c>
    </row>
    <row r="327" spans="2:31" ht="15" customHeight="1">
      <c r="B327" s="160" t="s">
        <v>544</v>
      </c>
      <c r="C327" s="161"/>
      <c r="G327" s="504" t="s">
        <v>2838</v>
      </c>
      <c r="I327" s="162"/>
      <c r="W327" s="168"/>
      <c r="Y327" s="168"/>
      <c r="AE327" s="170" t="s">
        <v>2839</v>
      </c>
    </row>
    <row r="328" spans="2:31" ht="15" customHeight="1">
      <c r="B328" s="160" t="s">
        <v>545</v>
      </c>
      <c r="C328" s="161"/>
      <c r="G328" s="504" t="s">
        <v>2840</v>
      </c>
      <c r="I328" s="162"/>
      <c r="W328" s="168"/>
      <c r="Y328" s="168"/>
      <c r="AE328" s="170" t="s">
        <v>2841</v>
      </c>
    </row>
    <row r="329" spans="2:31" ht="15" customHeight="1">
      <c r="B329" s="160" t="s">
        <v>546</v>
      </c>
      <c r="C329" s="161"/>
      <c r="G329" s="504" t="s">
        <v>2842</v>
      </c>
      <c r="I329" s="162"/>
      <c r="W329" s="168"/>
      <c r="Y329" s="168"/>
      <c r="AE329" s="170" t="s">
        <v>2843</v>
      </c>
    </row>
    <row r="330" spans="2:31" ht="15" customHeight="1">
      <c r="B330" s="160" t="s">
        <v>547</v>
      </c>
      <c r="C330" s="161"/>
      <c r="G330" s="504" t="s">
        <v>2844</v>
      </c>
      <c r="I330" s="162"/>
      <c r="W330" s="168"/>
      <c r="Y330" s="168"/>
      <c r="AE330" s="170" t="s">
        <v>2845</v>
      </c>
    </row>
    <row r="331" spans="2:31" ht="15" customHeight="1">
      <c r="B331" s="160" t="s">
        <v>548</v>
      </c>
      <c r="C331" s="161"/>
      <c r="G331" s="504" t="s">
        <v>2846</v>
      </c>
      <c r="I331" s="162"/>
      <c r="W331" s="168"/>
      <c r="Y331" s="168"/>
      <c r="AE331" s="170" t="s">
        <v>2847</v>
      </c>
    </row>
    <row r="332" spans="2:31" ht="15" customHeight="1">
      <c r="B332" s="160" t="s">
        <v>549</v>
      </c>
      <c r="C332" s="161"/>
      <c r="G332" s="504" t="s">
        <v>2848</v>
      </c>
      <c r="I332" s="162"/>
      <c r="W332" s="168"/>
      <c r="Y332" s="168"/>
      <c r="AE332" s="170" t="s">
        <v>2849</v>
      </c>
    </row>
    <row r="333" spans="2:31" ht="15" customHeight="1">
      <c r="B333" s="160" t="s">
        <v>550</v>
      </c>
      <c r="C333" s="161"/>
      <c r="G333" s="504" t="s">
        <v>2850</v>
      </c>
      <c r="I333" s="162"/>
      <c r="W333" s="168"/>
      <c r="Y333" s="168"/>
      <c r="AE333" s="170" t="s">
        <v>2851</v>
      </c>
    </row>
    <row r="334" spans="2:31" ht="15" customHeight="1">
      <c r="B334" s="160" t="s">
        <v>551</v>
      </c>
      <c r="C334" s="161"/>
      <c r="G334" s="504" t="s">
        <v>2852</v>
      </c>
      <c r="I334" s="162"/>
      <c r="W334" s="168"/>
      <c r="Y334" s="168"/>
      <c r="AE334" s="170" t="s">
        <v>2853</v>
      </c>
    </row>
    <row r="335" spans="2:31" ht="15" customHeight="1">
      <c r="B335" s="160" t="s">
        <v>552</v>
      </c>
      <c r="C335" s="161"/>
      <c r="G335" s="504" t="s">
        <v>2854</v>
      </c>
      <c r="I335" s="162"/>
      <c r="W335" s="168"/>
      <c r="Y335" s="168"/>
      <c r="AE335" s="170" t="s">
        <v>2855</v>
      </c>
    </row>
    <row r="336" spans="2:31" ht="15" customHeight="1">
      <c r="B336" s="160" t="s">
        <v>553</v>
      </c>
      <c r="C336" s="161"/>
      <c r="G336" s="504" t="s">
        <v>2856</v>
      </c>
      <c r="I336" s="162"/>
      <c r="W336" s="168"/>
      <c r="Y336" s="168"/>
      <c r="AE336" s="170" t="s">
        <v>2857</v>
      </c>
    </row>
    <row r="337" spans="2:31" ht="15" customHeight="1">
      <c r="B337" s="160" t="s">
        <v>554</v>
      </c>
      <c r="C337" s="161"/>
      <c r="G337" s="504" t="s">
        <v>2858</v>
      </c>
      <c r="I337" s="162"/>
      <c r="W337" s="168"/>
      <c r="Y337" s="168"/>
      <c r="AE337" s="170" t="s">
        <v>2859</v>
      </c>
    </row>
    <row r="338" spans="2:31" ht="15" customHeight="1">
      <c r="B338" s="160" t="s">
        <v>555</v>
      </c>
      <c r="C338" s="161"/>
      <c r="G338" s="504" t="s">
        <v>2860</v>
      </c>
      <c r="I338" s="162"/>
      <c r="W338" s="168"/>
      <c r="Y338" s="168"/>
      <c r="AE338" s="170" t="s">
        <v>2861</v>
      </c>
    </row>
    <row r="339" spans="2:31" ht="15" customHeight="1">
      <c r="B339" s="160" t="s">
        <v>556</v>
      </c>
      <c r="C339" s="161"/>
      <c r="G339" s="504" t="s">
        <v>2862</v>
      </c>
      <c r="I339" s="162"/>
      <c r="W339" s="168"/>
      <c r="Y339" s="168"/>
      <c r="AE339" s="170" t="s">
        <v>2863</v>
      </c>
    </row>
    <row r="340" spans="2:31" ht="15" customHeight="1">
      <c r="B340" s="160" t="s">
        <v>557</v>
      </c>
      <c r="C340" s="161"/>
      <c r="G340" s="504" t="s">
        <v>2864</v>
      </c>
      <c r="I340" s="162"/>
      <c r="W340" s="168"/>
      <c r="Y340" s="168"/>
      <c r="AE340" s="170" t="s">
        <v>2865</v>
      </c>
    </row>
    <row r="341" spans="2:31" ht="15" customHeight="1">
      <c r="B341" s="160" t="s">
        <v>558</v>
      </c>
      <c r="C341" s="161"/>
      <c r="G341" s="504" t="s">
        <v>2866</v>
      </c>
      <c r="I341" s="162"/>
      <c r="W341" s="168"/>
      <c r="Y341" s="168"/>
      <c r="AE341" s="170" t="s">
        <v>2867</v>
      </c>
    </row>
    <row r="342" spans="2:31" ht="15" customHeight="1">
      <c r="B342" s="160" t="s">
        <v>559</v>
      </c>
      <c r="C342" s="161"/>
      <c r="G342" s="504" t="s">
        <v>2868</v>
      </c>
      <c r="I342" s="162"/>
      <c r="W342" s="168"/>
      <c r="Y342" s="168"/>
      <c r="AE342" s="170" t="s">
        <v>2869</v>
      </c>
    </row>
    <row r="343" spans="2:31" ht="15" customHeight="1">
      <c r="B343" s="160" t="s">
        <v>560</v>
      </c>
      <c r="C343" s="161"/>
      <c r="G343" s="504" t="s">
        <v>2870</v>
      </c>
      <c r="I343" s="162"/>
      <c r="W343" s="168"/>
      <c r="Y343" s="168"/>
      <c r="AE343" s="170" t="s">
        <v>2871</v>
      </c>
    </row>
    <row r="344" spans="2:31" ht="15" customHeight="1">
      <c r="B344" s="160" t="s">
        <v>561</v>
      </c>
      <c r="C344" s="161"/>
      <c r="G344" s="504" t="s">
        <v>2872</v>
      </c>
      <c r="I344" s="162"/>
      <c r="W344" s="168"/>
      <c r="Y344" s="168"/>
      <c r="AE344" s="170" t="s">
        <v>2873</v>
      </c>
    </row>
    <row r="345" spans="2:31" ht="15" customHeight="1">
      <c r="B345" s="160" t="s">
        <v>562</v>
      </c>
      <c r="C345" s="161"/>
      <c r="G345" s="504" t="s">
        <v>2874</v>
      </c>
      <c r="I345" s="162"/>
      <c r="W345" s="168"/>
      <c r="Y345" s="168"/>
      <c r="AE345" s="170" t="s">
        <v>2875</v>
      </c>
    </row>
    <row r="346" spans="2:31" ht="15" customHeight="1">
      <c r="B346" s="160" t="s">
        <v>563</v>
      </c>
      <c r="C346" s="161"/>
      <c r="G346" s="504" t="s">
        <v>2876</v>
      </c>
      <c r="I346" s="162"/>
      <c r="W346" s="168"/>
      <c r="Y346" s="168"/>
      <c r="AE346" s="170" t="s">
        <v>2877</v>
      </c>
    </row>
    <row r="347" spans="2:31" ht="15" customHeight="1">
      <c r="B347" s="160" t="s">
        <v>564</v>
      </c>
      <c r="C347" s="161"/>
      <c r="G347" s="504" t="s">
        <v>2878</v>
      </c>
      <c r="I347" s="162"/>
      <c r="W347" s="168"/>
      <c r="Y347" s="168"/>
      <c r="AE347" s="170" t="s">
        <v>2879</v>
      </c>
    </row>
    <row r="348" spans="2:31" ht="15" customHeight="1">
      <c r="B348" s="160" t="s">
        <v>565</v>
      </c>
      <c r="C348" s="161"/>
      <c r="G348" s="504" t="s">
        <v>2880</v>
      </c>
      <c r="I348" s="162"/>
      <c r="W348" s="168"/>
      <c r="Y348" s="168"/>
      <c r="AE348" s="170" t="s">
        <v>2881</v>
      </c>
    </row>
    <row r="349" spans="2:31" ht="15" customHeight="1">
      <c r="B349" s="160" t="s">
        <v>566</v>
      </c>
      <c r="C349" s="161"/>
      <c r="G349" s="504" t="s">
        <v>2882</v>
      </c>
      <c r="I349" s="162"/>
      <c r="W349" s="168"/>
      <c r="Y349" s="168"/>
      <c r="AE349" s="170" t="s">
        <v>2883</v>
      </c>
    </row>
    <row r="350" spans="2:31" ht="15" customHeight="1">
      <c r="B350" s="160" t="s">
        <v>567</v>
      </c>
      <c r="C350" s="161"/>
      <c r="G350" s="504" t="s">
        <v>2884</v>
      </c>
      <c r="I350" s="162"/>
      <c r="W350" s="168"/>
      <c r="Y350" s="168"/>
      <c r="AE350" s="170" t="s">
        <v>2885</v>
      </c>
    </row>
    <row r="351" spans="2:31" ht="15" customHeight="1">
      <c r="B351" s="160" t="s">
        <v>568</v>
      </c>
      <c r="C351" s="161"/>
      <c r="G351" s="504" t="s">
        <v>2886</v>
      </c>
      <c r="I351" s="162"/>
      <c r="W351" s="168"/>
      <c r="Y351" s="168"/>
      <c r="AE351" s="170" t="s">
        <v>2887</v>
      </c>
    </row>
    <row r="352" spans="2:31" ht="15" customHeight="1">
      <c r="B352" s="160" t="s">
        <v>569</v>
      </c>
      <c r="C352" s="161"/>
      <c r="G352" s="504" t="s">
        <v>2888</v>
      </c>
      <c r="I352" s="162"/>
      <c r="W352" s="168"/>
      <c r="Y352" s="168"/>
      <c r="AE352" s="170" t="s">
        <v>2889</v>
      </c>
    </row>
    <row r="353" spans="2:31" ht="15" customHeight="1">
      <c r="B353" s="160" t="s">
        <v>570</v>
      </c>
      <c r="C353" s="161"/>
      <c r="G353" s="504" t="s">
        <v>2890</v>
      </c>
      <c r="I353" s="162"/>
      <c r="W353" s="168"/>
      <c r="Y353" s="168"/>
      <c r="AE353" s="170" t="s">
        <v>2891</v>
      </c>
    </row>
    <row r="354" spans="2:31" ht="15" customHeight="1">
      <c r="B354" s="160" t="s">
        <v>571</v>
      </c>
      <c r="C354" s="161"/>
      <c r="G354" s="504" t="s">
        <v>2892</v>
      </c>
      <c r="I354" s="162"/>
      <c r="W354" s="168"/>
      <c r="Y354" s="168"/>
      <c r="AE354" s="170" t="s">
        <v>2893</v>
      </c>
    </row>
    <row r="355" spans="2:31" ht="15" customHeight="1">
      <c r="B355" s="160" t="s">
        <v>572</v>
      </c>
      <c r="C355" s="161"/>
      <c r="G355" s="504" t="s">
        <v>2894</v>
      </c>
      <c r="I355" s="162"/>
      <c r="W355" s="168"/>
      <c r="Y355" s="168"/>
      <c r="AE355" s="170" t="s">
        <v>2895</v>
      </c>
    </row>
    <row r="356" spans="2:31" ht="15" customHeight="1">
      <c r="B356" s="160" t="s">
        <v>573</v>
      </c>
      <c r="C356" s="161"/>
      <c r="G356" s="504" t="s">
        <v>2896</v>
      </c>
      <c r="I356" s="162"/>
      <c r="W356" s="168"/>
      <c r="Y356" s="168"/>
      <c r="AE356" s="170" t="s">
        <v>2897</v>
      </c>
    </row>
    <row r="357" spans="2:31" ht="15" customHeight="1">
      <c r="B357" s="160" t="s">
        <v>574</v>
      </c>
      <c r="C357" s="161"/>
      <c r="G357" s="504" t="s">
        <v>2898</v>
      </c>
      <c r="I357" s="162"/>
      <c r="W357" s="168"/>
      <c r="Y357" s="168"/>
      <c r="AE357" s="170" t="s">
        <v>2899</v>
      </c>
    </row>
    <row r="358" spans="2:31" ht="15" customHeight="1">
      <c r="B358" s="160" t="s">
        <v>575</v>
      </c>
      <c r="C358" s="161"/>
      <c r="G358" s="504" t="s">
        <v>2900</v>
      </c>
      <c r="I358" s="162"/>
      <c r="W358" s="168"/>
      <c r="Y358" s="168"/>
      <c r="AE358" s="170" t="s">
        <v>2901</v>
      </c>
    </row>
    <row r="359" spans="2:31" ht="15" customHeight="1">
      <c r="B359" s="160" t="s">
        <v>576</v>
      </c>
      <c r="C359" s="161"/>
      <c r="G359" s="504" t="s">
        <v>2902</v>
      </c>
      <c r="I359" s="162"/>
      <c r="W359" s="168"/>
      <c r="Y359" s="168"/>
      <c r="AE359" s="170" t="s">
        <v>2903</v>
      </c>
    </row>
    <row r="360" spans="2:31" ht="15" customHeight="1">
      <c r="B360" s="160" t="s">
        <v>577</v>
      </c>
      <c r="C360" s="161"/>
      <c r="G360" s="504" t="s">
        <v>2904</v>
      </c>
      <c r="I360" s="162"/>
      <c r="W360" s="168"/>
      <c r="Y360" s="168"/>
      <c r="AE360" s="170" t="s">
        <v>2905</v>
      </c>
    </row>
    <row r="361" spans="2:31" ht="15" customHeight="1">
      <c r="B361" s="160" t="s">
        <v>578</v>
      </c>
      <c r="C361" s="161"/>
      <c r="G361" s="504" t="s">
        <v>2906</v>
      </c>
      <c r="I361" s="162"/>
      <c r="W361" s="168"/>
      <c r="Y361" s="168"/>
      <c r="AE361" s="170" t="s">
        <v>2907</v>
      </c>
    </row>
    <row r="362" spans="2:31" ht="15" customHeight="1">
      <c r="B362" s="160" t="s">
        <v>579</v>
      </c>
      <c r="C362" s="161"/>
      <c r="G362" s="504" t="s">
        <v>2908</v>
      </c>
      <c r="I362" s="162"/>
      <c r="W362" s="168"/>
      <c r="Y362" s="168"/>
      <c r="AE362" s="170" t="s">
        <v>2909</v>
      </c>
    </row>
    <row r="363" spans="2:31" ht="15" customHeight="1">
      <c r="B363" s="160" t="s">
        <v>580</v>
      </c>
      <c r="C363" s="161"/>
      <c r="G363" s="504" t="s">
        <v>2910</v>
      </c>
      <c r="I363" s="162"/>
      <c r="W363" s="168"/>
      <c r="Y363" s="168"/>
      <c r="AE363" s="170" t="s">
        <v>2911</v>
      </c>
    </row>
    <row r="364" spans="2:31" ht="15" customHeight="1">
      <c r="B364" s="160" t="s">
        <v>581</v>
      </c>
      <c r="C364" s="161"/>
      <c r="G364" s="504" t="s">
        <v>2912</v>
      </c>
      <c r="I364" s="162"/>
      <c r="W364" s="168"/>
      <c r="Y364" s="168"/>
      <c r="AE364" s="170" t="s">
        <v>2913</v>
      </c>
    </row>
    <row r="365" spans="2:31" ht="15" customHeight="1">
      <c r="B365" s="160" t="s">
        <v>582</v>
      </c>
      <c r="C365" s="161"/>
      <c r="G365" s="504" t="s">
        <v>2914</v>
      </c>
      <c r="I365" s="162"/>
      <c r="W365" s="168"/>
      <c r="Y365" s="168"/>
      <c r="AE365" s="170" t="s">
        <v>2915</v>
      </c>
    </row>
    <row r="366" spans="2:31" ht="15" customHeight="1">
      <c r="B366" s="160" t="s">
        <v>583</v>
      </c>
      <c r="C366" s="161"/>
      <c r="G366" s="504" t="s">
        <v>2916</v>
      </c>
      <c r="I366" s="162"/>
      <c r="W366" s="168"/>
      <c r="Y366" s="168"/>
      <c r="AE366" s="170" t="s">
        <v>2917</v>
      </c>
    </row>
    <row r="367" spans="2:31" ht="15" customHeight="1">
      <c r="B367" s="160" t="s">
        <v>584</v>
      </c>
      <c r="C367" s="161"/>
      <c r="G367" s="504" t="s">
        <v>2918</v>
      </c>
      <c r="I367" s="162"/>
      <c r="W367" s="168"/>
      <c r="Y367" s="168"/>
      <c r="AE367" s="170" t="s">
        <v>2919</v>
      </c>
    </row>
    <row r="368" spans="2:31" ht="15" customHeight="1">
      <c r="B368" s="160" t="s">
        <v>585</v>
      </c>
      <c r="C368" s="161"/>
      <c r="G368" s="504" t="s">
        <v>2920</v>
      </c>
      <c r="I368" s="162"/>
      <c r="W368" s="168"/>
      <c r="Y368" s="168"/>
      <c r="AE368" s="170" t="s">
        <v>2921</v>
      </c>
    </row>
    <row r="369" spans="2:31" ht="15" customHeight="1">
      <c r="B369" s="160" t="s">
        <v>586</v>
      </c>
      <c r="C369" s="161"/>
      <c r="G369" s="504" t="s">
        <v>2922</v>
      </c>
      <c r="I369" s="162"/>
      <c r="W369" s="168"/>
      <c r="Y369" s="168"/>
      <c r="AE369" s="170" t="s">
        <v>2923</v>
      </c>
    </row>
    <row r="370" spans="2:31" ht="15" customHeight="1">
      <c r="B370" s="160" t="s">
        <v>587</v>
      </c>
      <c r="C370" s="161"/>
      <c r="G370" s="504" t="s">
        <v>2924</v>
      </c>
      <c r="I370" s="162"/>
      <c r="W370" s="168"/>
      <c r="Y370" s="168"/>
      <c r="AE370" s="170" t="s">
        <v>2925</v>
      </c>
    </row>
    <row r="371" spans="2:31" ht="15" customHeight="1">
      <c r="B371" s="160" t="s">
        <v>588</v>
      </c>
      <c r="C371" s="161"/>
      <c r="G371" s="504" t="s">
        <v>2926</v>
      </c>
      <c r="I371" s="162"/>
      <c r="W371" s="168"/>
      <c r="Y371" s="168"/>
      <c r="AE371" s="170" t="s">
        <v>2927</v>
      </c>
    </row>
    <row r="372" spans="2:31" ht="15" customHeight="1">
      <c r="B372" s="160" t="s">
        <v>589</v>
      </c>
      <c r="C372" s="161"/>
      <c r="G372" s="504" t="s">
        <v>2928</v>
      </c>
      <c r="I372" s="162"/>
      <c r="W372" s="168"/>
      <c r="Y372" s="168"/>
      <c r="AE372" s="170" t="s">
        <v>2929</v>
      </c>
    </row>
    <row r="373" spans="2:31" ht="15" customHeight="1">
      <c r="B373" s="160" t="s">
        <v>590</v>
      </c>
      <c r="C373" s="161"/>
      <c r="G373" s="504" t="s">
        <v>2930</v>
      </c>
      <c r="I373" s="162"/>
      <c r="W373" s="168"/>
      <c r="Y373" s="168"/>
      <c r="AE373" s="170" t="s">
        <v>2931</v>
      </c>
    </row>
    <row r="374" spans="2:31" ht="15" customHeight="1">
      <c r="B374" s="160" t="s">
        <v>591</v>
      </c>
      <c r="C374" s="161"/>
      <c r="G374" s="504" t="s">
        <v>2932</v>
      </c>
      <c r="I374" s="162"/>
      <c r="W374" s="168"/>
      <c r="Y374" s="168"/>
      <c r="AE374" s="170" t="s">
        <v>2933</v>
      </c>
    </row>
    <row r="375" spans="2:31" ht="15" customHeight="1">
      <c r="B375" s="160" t="s">
        <v>592</v>
      </c>
      <c r="C375" s="161"/>
      <c r="G375" s="504" t="s">
        <v>2934</v>
      </c>
      <c r="I375" s="162"/>
      <c r="W375" s="168"/>
      <c r="Y375" s="168"/>
      <c r="AE375" s="170" t="s">
        <v>2935</v>
      </c>
    </row>
    <row r="376" spans="2:31" ht="15" customHeight="1">
      <c r="B376" s="160" t="s">
        <v>593</v>
      </c>
      <c r="C376" s="161"/>
      <c r="G376" s="504" t="s">
        <v>2936</v>
      </c>
      <c r="I376" s="162"/>
      <c r="W376" s="168"/>
      <c r="Y376" s="168"/>
      <c r="AE376" s="170" t="s">
        <v>2937</v>
      </c>
    </row>
    <row r="377" spans="2:31" ht="15" customHeight="1">
      <c r="B377" s="160" t="s">
        <v>594</v>
      </c>
      <c r="C377" s="161"/>
      <c r="G377" s="504" t="s">
        <v>2938</v>
      </c>
      <c r="I377" s="162"/>
      <c r="W377" s="168"/>
      <c r="Y377" s="168"/>
      <c r="AE377" s="170" t="s">
        <v>2939</v>
      </c>
    </row>
    <row r="378" spans="2:31" ht="15" customHeight="1">
      <c r="B378" s="160" t="s">
        <v>595</v>
      </c>
      <c r="C378" s="161"/>
      <c r="G378" s="504" t="s">
        <v>2940</v>
      </c>
      <c r="I378" s="162"/>
      <c r="W378" s="168"/>
      <c r="Y378" s="168"/>
      <c r="AE378" s="170" t="s">
        <v>2941</v>
      </c>
    </row>
    <row r="379" spans="2:31" ht="15" customHeight="1">
      <c r="B379" s="160" t="s">
        <v>596</v>
      </c>
      <c r="C379" s="161"/>
      <c r="G379" s="504" t="s">
        <v>2942</v>
      </c>
      <c r="I379" s="162"/>
      <c r="W379" s="168"/>
      <c r="Y379" s="168"/>
      <c r="AE379" s="170" t="s">
        <v>2943</v>
      </c>
    </row>
    <row r="380" spans="2:31" ht="15" customHeight="1">
      <c r="B380" s="160" t="s">
        <v>597</v>
      </c>
      <c r="C380" s="161"/>
      <c r="G380" s="504" t="s">
        <v>2944</v>
      </c>
      <c r="I380" s="162"/>
      <c r="W380" s="168"/>
      <c r="Y380" s="168"/>
      <c r="AE380" s="170" t="s">
        <v>2945</v>
      </c>
    </row>
    <row r="381" spans="2:31" ht="15" customHeight="1">
      <c r="B381" s="160" t="s">
        <v>598</v>
      </c>
      <c r="C381" s="161"/>
      <c r="G381" s="504" t="s">
        <v>2946</v>
      </c>
      <c r="I381" s="162"/>
      <c r="W381" s="168"/>
      <c r="Y381" s="168"/>
      <c r="AE381" s="170" t="s">
        <v>2947</v>
      </c>
    </row>
    <row r="382" spans="2:31" ht="15" customHeight="1">
      <c r="B382" s="160" t="s">
        <v>599</v>
      </c>
      <c r="C382" s="161"/>
      <c r="G382" s="504" t="s">
        <v>2948</v>
      </c>
      <c r="I382" s="162"/>
      <c r="W382" s="168"/>
      <c r="Y382" s="168"/>
      <c r="AE382" s="170" t="s">
        <v>2949</v>
      </c>
    </row>
    <row r="383" spans="2:31" ht="15" customHeight="1">
      <c r="B383" s="160" t="s">
        <v>600</v>
      </c>
      <c r="C383" s="161"/>
      <c r="G383" s="504" t="s">
        <v>2950</v>
      </c>
      <c r="I383" s="162"/>
      <c r="W383" s="168"/>
      <c r="Y383" s="168"/>
      <c r="AE383" s="170" t="s">
        <v>2951</v>
      </c>
    </row>
    <row r="384" spans="2:31" ht="15" customHeight="1">
      <c r="B384" s="160" t="s">
        <v>601</v>
      </c>
      <c r="C384" s="161"/>
      <c r="G384" s="504" t="s">
        <v>2952</v>
      </c>
      <c r="I384" s="162"/>
      <c r="W384" s="168"/>
      <c r="Y384" s="168"/>
      <c r="AE384" s="170" t="s">
        <v>2953</v>
      </c>
    </row>
    <row r="385" spans="2:31" ht="15" customHeight="1">
      <c r="B385" s="160" t="s">
        <v>602</v>
      </c>
      <c r="C385" s="161"/>
      <c r="G385" s="504" t="s">
        <v>2954</v>
      </c>
      <c r="I385" s="162"/>
      <c r="W385" s="168"/>
      <c r="Y385" s="168"/>
      <c r="AE385" s="170" t="s">
        <v>2955</v>
      </c>
    </row>
    <row r="386" spans="2:31" ht="15" customHeight="1">
      <c r="B386" s="160" t="s">
        <v>603</v>
      </c>
      <c r="C386" s="161"/>
      <c r="G386" s="504" t="s">
        <v>2956</v>
      </c>
      <c r="I386" s="162"/>
      <c r="W386" s="168"/>
      <c r="Y386" s="168"/>
      <c r="AE386" s="170" t="s">
        <v>2957</v>
      </c>
    </row>
    <row r="387" spans="2:31" ht="15" customHeight="1">
      <c r="B387" s="160" t="s">
        <v>604</v>
      </c>
      <c r="C387" s="161"/>
      <c r="G387" s="504" t="s">
        <v>2958</v>
      </c>
      <c r="I387" s="162"/>
      <c r="W387" s="168"/>
      <c r="Y387" s="168"/>
      <c r="AE387" s="170" t="s">
        <v>2959</v>
      </c>
    </row>
    <row r="388" spans="2:31" ht="15" customHeight="1">
      <c r="B388" s="160" t="s">
        <v>605</v>
      </c>
      <c r="C388" s="161"/>
      <c r="G388" s="504" t="s">
        <v>2960</v>
      </c>
      <c r="I388" s="162"/>
      <c r="W388" s="168"/>
      <c r="Y388" s="168"/>
      <c r="AE388" s="170" t="s">
        <v>2961</v>
      </c>
    </row>
    <row r="389" spans="2:31" ht="15" customHeight="1">
      <c r="B389" s="160" t="s">
        <v>606</v>
      </c>
      <c r="C389" s="161"/>
      <c r="G389" s="504" t="s">
        <v>2962</v>
      </c>
      <c r="I389" s="162"/>
      <c r="W389" s="168"/>
      <c r="Y389" s="168"/>
      <c r="AE389" s="170" t="s">
        <v>2963</v>
      </c>
    </row>
    <row r="390" spans="2:31" ht="15" customHeight="1">
      <c r="B390" s="160" t="s">
        <v>607</v>
      </c>
      <c r="C390" s="161"/>
      <c r="G390" s="504" t="s">
        <v>2964</v>
      </c>
      <c r="I390" s="162"/>
      <c r="W390" s="168"/>
      <c r="Y390" s="168"/>
      <c r="AE390" s="170" t="s">
        <v>2965</v>
      </c>
    </row>
    <row r="391" spans="2:31" ht="15" customHeight="1">
      <c r="B391" s="160" t="s">
        <v>608</v>
      </c>
      <c r="C391" s="161"/>
      <c r="G391" s="504" t="s">
        <v>2966</v>
      </c>
      <c r="I391" s="162"/>
      <c r="W391" s="168"/>
      <c r="Y391" s="168"/>
      <c r="AE391" s="170" t="s">
        <v>2967</v>
      </c>
    </row>
    <row r="392" spans="2:31" ht="15" customHeight="1">
      <c r="B392" s="160" t="s">
        <v>609</v>
      </c>
      <c r="C392" s="161"/>
      <c r="G392" s="504" t="s">
        <v>2968</v>
      </c>
      <c r="I392" s="162"/>
      <c r="W392" s="168"/>
      <c r="Y392" s="168"/>
      <c r="AE392" s="170" t="s">
        <v>2969</v>
      </c>
    </row>
    <row r="393" spans="2:31" ht="15" customHeight="1">
      <c r="B393" s="160" t="s">
        <v>610</v>
      </c>
      <c r="C393" s="161"/>
      <c r="G393" s="504" t="s">
        <v>2970</v>
      </c>
      <c r="I393" s="162"/>
      <c r="W393" s="168"/>
      <c r="Y393" s="168"/>
      <c r="AE393" s="170" t="s">
        <v>2971</v>
      </c>
    </row>
    <row r="394" spans="2:31" ht="15" customHeight="1">
      <c r="B394" s="160" t="s">
        <v>611</v>
      </c>
      <c r="C394" s="161"/>
      <c r="G394" s="504" t="s">
        <v>2972</v>
      </c>
      <c r="I394" s="162"/>
      <c r="W394" s="168"/>
      <c r="Y394" s="168"/>
      <c r="AE394" s="170" t="s">
        <v>2973</v>
      </c>
    </row>
    <row r="395" spans="2:31" ht="15" customHeight="1">
      <c r="B395" s="160" t="s">
        <v>612</v>
      </c>
      <c r="C395" s="161"/>
      <c r="G395" s="504" t="s">
        <v>2974</v>
      </c>
      <c r="I395" s="162"/>
      <c r="W395" s="168"/>
      <c r="Y395" s="168"/>
      <c r="AE395" s="170" t="s">
        <v>2975</v>
      </c>
    </row>
    <row r="396" spans="2:31" ht="15" customHeight="1">
      <c r="B396" s="160" t="s">
        <v>613</v>
      </c>
      <c r="C396" s="161"/>
      <c r="G396" s="504" t="s">
        <v>2976</v>
      </c>
      <c r="I396" s="162"/>
      <c r="W396" s="168"/>
      <c r="Y396" s="168"/>
      <c r="AE396" s="170" t="s">
        <v>2977</v>
      </c>
    </row>
    <row r="397" spans="2:31" ht="15" customHeight="1">
      <c r="B397" s="160" t="s">
        <v>614</v>
      </c>
      <c r="C397" s="161"/>
      <c r="G397" s="504" t="s">
        <v>2978</v>
      </c>
      <c r="I397" s="162"/>
      <c r="W397" s="168"/>
      <c r="Y397" s="168"/>
      <c r="AE397" s="170" t="s">
        <v>2979</v>
      </c>
    </row>
    <row r="398" spans="2:31" ht="15" customHeight="1">
      <c r="B398" s="160" t="s">
        <v>615</v>
      </c>
      <c r="C398" s="161"/>
      <c r="G398" s="504" t="s">
        <v>2980</v>
      </c>
      <c r="I398" s="162"/>
      <c r="W398" s="168"/>
      <c r="Y398" s="168"/>
      <c r="AE398" s="170" t="s">
        <v>2981</v>
      </c>
    </row>
    <row r="399" spans="2:31" ht="15" customHeight="1">
      <c r="B399" s="160" t="s">
        <v>616</v>
      </c>
      <c r="C399" s="161"/>
      <c r="G399" s="504" t="s">
        <v>2982</v>
      </c>
      <c r="I399" s="162"/>
      <c r="W399" s="168"/>
      <c r="Y399" s="168"/>
      <c r="AE399" s="170" t="s">
        <v>2983</v>
      </c>
    </row>
    <row r="400" spans="2:31" ht="15" customHeight="1">
      <c r="B400" s="160" t="s">
        <v>617</v>
      </c>
      <c r="C400" s="161"/>
      <c r="G400" s="504" t="s">
        <v>2984</v>
      </c>
      <c r="I400" s="162"/>
      <c r="W400" s="168"/>
      <c r="Y400" s="168"/>
      <c r="AE400" s="170" t="s">
        <v>2985</v>
      </c>
    </row>
    <row r="401" spans="2:31" ht="15" customHeight="1">
      <c r="B401" s="160" t="s">
        <v>618</v>
      </c>
      <c r="C401" s="161"/>
      <c r="G401" s="504" t="s">
        <v>2986</v>
      </c>
      <c r="I401" s="162"/>
      <c r="W401" s="168"/>
      <c r="Y401" s="168"/>
      <c r="AE401" s="170" t="s">
        <v>2987</v>
      </c>
    </row>
    <row r="402" spans="2:31" ht="15" customHeight="1">
      <c r="B402" s="160" t="s">
        <v>619</v>
      </c>
      <c r="C402" s="161"/>
      <c r="G402" s="504" t="s">
        <v>2988</v>
      </c>
      <c r="I402" s="162"/>
      <c r="W402" s="168"/>
      <c r="Y402" s="168"/>
      <c r="AE402" s="170" t="s">
        <v>2989</v>
      </c>
    </row>
    <row r="403" spans="2:31" ht="15" customHeight="1">
      <c r="B403" s="160" t="s">
        <v>620</v>
      </c>
      <c r="C403" s="161"/>
      <c r="G403" s="504" t="s">
        <v>2990</v>
      </c>
      <c r="I403" s="162"/>
      <c r="W403" s="168"/>
      <c r="Y403" s="168"/>
      <c r="AE403" s="170" t="s">
        <v>2991</v>
      </c>
    </row>
    <row r="404" spans="2:31" ht="15" customHeight="1">
      <c r="B404" s="160" t="s">
        <v>621</v>
      </c>
      <c r="C404" s="161"/>
      <c r="G404" s="504" t="s">
        <v>2992</v>
      </c>
      <c r="I404" s="162"/>
      <c r="W404" s="168"/>
      <c r="Y404" s="168"/>
      <c r="AE404" s="170" t="s">
        <v>2993</v>
      </c>
    </row>
    <row r="405" spans="2:31" ht="15" customHeight="1">
      <c r="B405" s="160" t="s">
        <v>622</v>
      </c>
      <c r="C405" s="161"/>
      <c r="G405" s="504" t="s">
        <v>2994</v>
      </c>
      <c r="I405" s="162"/>
      <c r="W405" s="168"/>
      <c r="Y405" s="168"/>
      <c r="AE405" s="170" t="s">
        <v>2995</v>
      </c>
    </row>
    <row r="406" spans="2:31" ht="15" customHeight="1">
      <c r="B406" s="160" t="s">
        <v>623</v>
      </c>
      <c r="C406" s="161"/>
      <c r="G406" s="504" t="s">
        <v>2996</v>
      </c>
      <c r="I406" s="162"/>
      <c r="W406" s="168"/>
      <c r="Y406" s="168"/>
      <c r="AE406" s="170" t="s">
        <v>2997</v>
      </c>
    </row>
    <row r="407" spans="2:31" ht="15" customHeight="1">
      <c r="B407" s="160" t="s">
        <v>624</v>
      </c>
      <c r="C407" s="161"/>
      <c r="G407" s="504" t="s">
        <v>2998</v>
      </c>
      <c r="I407" s="162"/>
      <c r="W407" s="168"/>
      <c r="Y407" s="168"/>
      <c r="AE407" s="170" t="s">
        <v>2999</v>
      </c>
    </row>
    <row r="408" spans="2:31" ht="15" customHeight="1">
      <c r="B408" s="160" t="s">
        <v>625</v>
      </c>
      <c r="C408" s="161"/>
      <c r="G408" s="504" t="s">
        <v>3000</v>
      </c>
      <c r="I408" s="162"/>
      <c r="W408" s="168"/>
      <c r="Y408" s="168"/>
      <c r="AE408" s="170" t="s">
        <v>3001</v>
      </c>
    </row>
    <row r="409" spans="2:31" ht="15" customHeight="1">
      <c r="B409" s="160" t="s">
        <v>626</v>
      </c>
      <c r="C409" s="161"/>
      <c r="G409" s="504" t="s">
        <v>3002</v>
      </c>
      <c r="I409" s="162"/>
      <c r="W409" s="168"/>
      <c r="Y409" s="168"/>
      <c r="AE409" s="170" t="s">
        <v>3003</v>
      </c>
    </row>
    <row r="410" spans="2:31" ht="15" customHeight="1">
      <c r="B410" s="160" t="s">
        <v>627</v>
      </c>
      <c r="C410" s="161"/>
      <c r="G410" s="504" t="s">
        <v>3004</v>
      </c>
      <c r="I410" s="162"/>
      <c r="W410" s="168"/>
      <c r="Y410" s="168"/>
      <c r="AE410" s="170" t="s">
        <v>3005</v>
      </c>
    </row>
    <row r="411" spans="2:31" ht="15" customHeight="1">
      <c r="B411" s="160" t="s">
        <v>628</v>
      </c>
      <c r="C411" s="161"/>
      <c r="G411" s="504" t="s">
        <v>3006</v>
      </c>
      <c r="I411" s="162"/>
      <c r="W411" s="168"/>
      <c r="Y411" s="168"/>
      <c r="AE411" s="170" t="s">
        <v>3007</v>
      </c>
    </row>
    <row r="412" spans="2:31" ht="15" customHeight="1">
      <c r="B412" s="160" t="s">
        <v>629</v>
      </c>
      <c r="C412" s="161"/>
      <c r="G412" s="504" t="s">
        <v>3008</v>
      </c>
      <c r="I412" s="162"/>
      <c r="W412" s="168"/>
      <c r="Y412" s="168"/>
      <c r="AE412" s="170" t="s">
        <v>3009</v>
      </c>
    </row>
    <row r="413" spans="2:31" ht="15" customHeight="1">
      <c r="B413" s="160" t="s">
        <v>630</v>
      </c>
      <c r="C413" s="161"/>
      <c r="G413" s="504" t="s">
        <v>3010</v>
      </c>
      <c r="I413" s="162"/>
      <c r="W413" s="168"/>
      <c r="Y413" s="168"/>
      <c r="AE413" s="170" t="s">
        <v>3011</v>
      </c>
    </row>
    <row r="414" spans="2:31" ht="15" customHeight="1">
      <c r="B414" s="160" t="s">
        <v>631</v>
      </c>
      <c r="C414" s="161"/>
      <c r="G414" s="504" t="s">
        <v>3012</v>
      </c>
      <c r="I414" s="162"/>
      <c r="W414" s="168"/>
      <c r="Y414" s="168"/>
      <c r="AE414" s="170" t="s">
        <v>3013</v>
      </c>
    </row>
    <row r="415" spans="2:31" ht="15" customHeight="1">
      <c r="B415" s="160" t="s">
        <v>632</v>
      </c>
      <c r="C415" s="161"/>
      <c r="G415" s="504" t="s">
        <v>3014</v>
      </c>
      <c r="I415" s="162"/>
      <c r="W415" s="168"/>
      <c r="Y415" s="168"/>
      <c r="AE415" s="170" t="s">
        <v>3015</v>
      </c>
    </row>
    <row r="416" spans="2:31" ht="15" customHeight="1">
      <c r="B416" s="160" t="s">
        <v>633</v>
      </c>
      <c r="C416" s="161"/>
      <c r="G416" s="504" t="s">
        <v>3016</v>
      </c>
      <c r="I416" s="162"/>
      <c r="W416" s="168"/>
      <c r="Y416" s="168"/>
      <c r="AE416" s="170" t="s">
        <v>3017</v>
      </c>
    </row>
    <row r="417" spans="2:31" ht="15" customHeight="1">
      <c r="B417" s="160" t="s">
        <v>634</v>
      </c>
      <c r="C417" s="161"/>
      <c r="G417" s="504" t="s">
        <v>3018</v>
      </c>
      <c r="I417" s="162"/>
      <c r="W417" s="168"/>
      <c r="Y417" s="168"/>
      <c r="AE417" s="170" t="s">
        <v>3019</v>
      </c>
    </row>
    <row r="418" spans="2:31" ht="15" customHeight="1">
      <c r="B418" s="160" t="s">
        <v>482</v>
      </c>
      <c r="C418" s="161"/>
      <c r="G418" s="504" t="s">
        <v>3020</v>
      </c>
      <c r="I418" s="162"/>
      <c r="W418" s="168"/>
      <c r="Y418" s="168"/>
      <c r="AE418" s="170" t="s">
        <v>3021</v>
      </c>
    </row>
    <row r="419" spans="2:31" ht="15" customHeight="1">
      <c r="B419" s="160"/>
      <c r="C419" s="161"/>
      <c r="G419" s="504" t="s">
        <v>3022</v>
      </c>
      <c r="I419" s="162"/>
      <c r="W419" s="168"/>
      <c r="Y419" s="168"/>
      <c r="AE419" s="170" t="s">
        <v>3023</v>
      </c>
    </row>
    <row r="420" spans="2:31" ht="15" customHeight="1">
      <c r="B420" s="160"/>
      <c r="C420" s="161"/>
      <c r="G420" s="504" t="s">
        <v>3024</v>
      </c>
      <c r="I420" s="162"/>
      <c r="W420" s="168"/>
      <c r="Y420" s="168"/>
      <c r="AE420" s="170" t="s">
        <v>3025</v>
      </c>
    </row>
    <row r="421" spans="2:31" ht="15" customHeight="1">
      <c r="B421" s="160"/>
      <c r="C421" s="161"/>
      <c r="G421" s="504" t="s">
        <v>3026</v>
      </c>
      <c r="I421" s="162"/>
      <c r="W421" s="168"/>
      <c r="Y421" s="168"/>
      <c r="AE421" s="170" t="s">
        <v>3027</v>
      </c>
    </row>
    <row r="422" spans="2:31" ht="15" customHeight="1">
      <c r="B422" s="160"/>
      <c r="C422" s="161"/>
      <c r="G422" s="504" t="s">
        <v>3028</v>
      </c>
      <c r="I422" s="162"/>
      <c r="W422" s="168"/>
      <c r="Y422" s="168"/>
      <c r="AE422" s="170" t="s">
        <v>3029</v>
      </c>
    </row>
    <row r="423" spans="2:31" ht="15" customHeight="1">
      <c r="B423" s="160"/>
      <c r="C423" s="161"/>
      <c r="G423" s="504" t="s">
        <v>3030</v>
      </c>
      <c r="I423" s="162"/>
      <c r="W423" s="168"/>
      <c r="Y423" s="168"/>
      <c r="AE423" s="170" t="s">
        <v>3031</v>
      </c>
    </row>
    <row r="424" spans="2:31" ht="15" customHeight="1">
      <c r="B424" s="160"/>
      <c r="C424" s="161"/>
      <c r="G424" s="504" t="s">
        <v>3032</v>
      </c>
      <c r="I424" s="162"/>
      <c r="W424" s="168"/>
      <c r="Y424" s="168"/>
      <c r="AE424" s="170" t="s">
        <v>3033</v>
      </c>
    </row>
    <row r="425" spans="2:31" ht="15" customHeight="1">
      <c r="B425" s="160"/>
      <c r="C425" s="161"/>
      <c r="G425" s="504" t="s">
        <v>3034</v>
      </c>
      <c r="I425" s="162"/>
      <c r="W425" s="168"/>
      <c r="Y425" s="168"/>
      <c r="AE425" s="170" t="s">
        <v>3035</v>
      </c>
    </row>
    <row r="426" spans="2:31" ht="15" customHeight="1">
      <c r="B426" s="160"/>
      <c r="C426" s="161"/>
      <c r="G426" s="504" t="s">
        <v>3036</v>
      </c>
      <c r="I426" s="162"/>
      <c r="W426" s="168"/>
      <c r="Y426" s="168"/>
      <c r="AE426" s="170" t="s">
        <v>3037</v>
      </c>
    </row>
    <row r="427" spans="2:31" ht="15" customHeight="1">
      <c r="B427" s="160"/>
      <c r="C427" s="161"/>
      <c r="G427" s="504" t="s">
        <v>3038</v>
      </c>
      <c r="I427" s="162"/>
      <c r="W427" s="168"/>
      <c r="Y427" s="168"/>
      <c r="AE427" s="170" t="s">
        <v>3039</v>
      </c>
    </row>
    <row r="428" spans="2:31" ht="15" customHeight="1">
      <c r="B428" s="160"/>
      <c r="C428" s="161"/>
      <c r="G428" s="504" t="s">
        <v>3040</v>
      </c>
      <c r="I428" s="162"/>
      <c r="W428" s="168"/>
      <c r="Y428" s="168"/>
      <c r="AE428" s="170" t="s">
        <v>3041</v>
      </c>
    </row>
    <row r="429" spans="2:31" ht="15" customHeight="1">
      <c r="B429" s="160"/>
      <c r="C429" s="161"/>
      <c r="G429" s="504" t="s">
        <v>3042</v>
      </c>
      <c r="I429" s="162"/>
      <c r="W429" s="168"/>
      <c r="Y429" s="168"/>
      <c r="AE429" s="170" t="s">
        <v>3043</v>
      </c>
    </row>
    <row r="430" spans="2:31" ht="15" customHeight="1">
      <c r="B430" s="160"/>
      <c r="C430" s="161"/>
      <c r="G430" s="504" t="s">
        <v>3044</v>
      </c>
      <c r="I430" s="162"/>
      <c r="W430" s="168"/>
      <c r="Y430" s="168"/>
      <c r="AE430" s="170" t="s">
        <v>3045</v>
      </c>
    </row>
    <row r="431" spans="2:31" ht="15" customHeight="1">
      <c r="B431" s="160"/>
      <c r="C431" s="161"/>
      <c r="G431" s="504" t="s">
        <v>3046</v>
      </c>
      <c r="I431" s="162"/>
      <c r="W431" s="168"/>
      <c r="Y431" s="168"/>
      <c r="AE431" s="170" t="s">
        <v>3047</v>
      </c>
    </row>
    <row r="432" spans="2:31" ht="15" customHeight="1">
      <c r="B432" s="160"/>
      <c r="C432" s="161"/>
      <c r="G432" s="504" t="s">
        <v>3048</v>
      </c>
      <c r="I432" s="162"/>
      <c r="W432" s="168"/>
      <c r="Y432" s="168"/>
      <c r="AE432" s="170" t="s">
        <v>3049</v>
      </c>
    </row>
    <row r="433" spans="2:31" ht="15" customHeight="1">
      <c r="B433" s="160"/>
      <c r="C433" s="161"/>
      <c r="G433" s="504" t="s">
        <v>3050</v>
      </c>
      <c r="I433" s="162"/>
      <c r="W433" s="168"/>
      <c r="Y433" s="168"/>
      <c r="AE433" s="170" t="s">
        <v>3051</v>
      </c>
    </row>
    <row r="434" spans="2:31" ht="15" customHeight="1">
      <c r="B434" s="160"/>
      <c r="C434" s="161"/>
      <c r="G434" s="504" t="s">
        <v>3052</v>
      </c>
      <c r="I434" s="162"/>
      <c r="W434" s="168"/>
      <c r="Y434" s="168"/>
      <c r="AE434" s="170" t="s">
        <v>3053</v>
      </c>
    </row>
    <row r="435" spans="2:31" ht="15" customHeight="1">
      <c r="B435" s="160"/>
      <c r="C435" s="161"/>
      <c r="G435" s="504" t="s">
        <v>3054</v>
      </c>
      <c r="I435" s="162"/>
      <c r="W435" s="168"/>
      <c r="Y435" s="168"/>
      <c r="AE435" s="170" t="s">
        <v>3055</v>
      </c>
    </row>
    <row r="436" spans="2:31" ht="15" customHeight="1">
      <c r="B436" s="160"/>
      <c r="C436" s="161"/>
      <c r="G436" s="504" t="s">
        <v>3056</v>
      </c>
      <c r="I436" s="162"/>
      <c r="W436" s="168"/>
      <c r="Y436" s="168"/>
      <c r="AE436" s="170" t="s">
        <v>3057</v>
      </c>
    </row>
    <row r="437" spans="2:31" ht="15" customHeight="1">
      <c r="B437" s="160"/>
      <c r="C437" s="161"/>
      <c r="G437" s="504" t="s">
        <v>3058</v>
      </c>
      <c r="I437" s="162"/>
      <c r="W437" s="168"/>
      <c r="Y437" s="168"/>
      <c r="AE437" s="170" t="s">
        <v>3059</v>
      </c>
    </row>
    <row r="438" spans="2:31" ht="15" customHeight="1">
      <c r="B438" s="160"/>
      <c r="C438" s="161"/>
      <c r="G438" s="504" t="s">
        <v>3060</v>
      </c>
      <c r="I438" s="162"/>
      <c r="W438" s="168"/>
      <c r="Y438" s="168"/>
      <c r="AE438" s="170" t="s">
        <v>3061</v>
      </c>
    </row>
    <row r="439" spans="2:31" ht="15" customHeight="1">
      <c r="B439" s="160"/>
      <c r="C439" s="161"/>
      <c r="G439" s="504" t="s">
        <v>3062</v>
      </c>
      <c r="I439" s="162"/>
      <c r="W439" s="168"/>
      <c r="Y439" s="168"/>
      <c r="AE439" s="170" t="s">
        <v>3063</v>
      </c>
    </row>
    <row r="440" spans="2:31" ht="15" customHeight="1">
      <c r="B440" s="160"/>
      <c r="C440" s="161"/>
      <c r="G440" s="504" t="s">
        <v>3064</v>
      </c>
      <c r="I440" s="162"/>
      <c r="W440" s="168"/>
      <c r="Y440" s="168"/>
      <c r="AE440" s="170" t="s">
        <v>3065</v>
      </c>
    </row>
    <row r="441" spans="2:31" ht="15" customHeight="1">
      <c r="B441" s="160"/>
      <c r="C441" s="161"/>
      <c r="G441" s="504" t="s">
        <v>3066</v>
      </c>
      <c r="I441" s="162"/>
      <c r="W441" s="168"/>
      <c r="Y441" s="168"/>
      <c r="AE441" s="170" t="s">
        <v>3067</v>
      </c>
    </row>
    <row r="442" spans="2:31" ht="15" customHeight="1">
      <c r="B442" s="160"/>
      <c r="C442" s="161"/>
      <c r="G442" s="504" t="s">
        <v>3068</v>
      </c>
      <c r="I442" s="162"/>
      <c r="W442" s="168"/>
      <c r="Y442" s="168"/>
      <c r="AE442" s="170" t="s">
        <v>3069</v>
      </c>
    </row>
    <row r="443" spans="2:31" ht="15" customHeight="1">
      <c r="B443" s="160"/>
      <c r="C443" s="161"/>
      <c r="G443" s="504" t="s">
        <v>3070</v>
      </c>
      <c r="I443" s="162"/>
      <c r="W443" s="168"/>
      <c r="Y443" s="168"/>
      <c r="AE443" s="170" t="s">
        <v>3071</v>
      </c>
    </row>
    <row r="444" spans="2:31" ht="15" customHeight="1">
      <c r="B444" s="160"/>
      <c r="C444" s="161"/>
      <c r="G444" s="504" t="s">
        <v>3072</v>
      </c>
      <c r="I444" s="162"/>
      <c r="W444" s="168"/>
      <c r="Y444" s="168"/>
      <c r="AE444" s="170" t="s">
        <v>3073</v>
      </c>
    </row>
    <row r="445" spans="2:31" ht="15" customHeight="1">
      <c r="B445" s="160"/>
      <c r="C445" s="161"/>
      <c r="G445" s="504" t="s">
        <v>3074</v>
      </c>
      <c r="I445" s="162"/>
      <c r="W445" s="168"/>
      <c r="Y445" s="168"/>
      <c r="AE445" s="170" t="s">
        <v>3075</v>
      </c>
    </row>
    <row r="446" spans="2:31" ht="15" customHeight="1">
      <c r="G446" s="504" t="s">
        <v>3076</v>
      </c>
      <c r="I446" s="162"/>
      <c r="W446" s="168"/>
      <c r="Y446" s="168"/>
      <c r="AE446" s="170" t="s">
        <v>3077</v>
      </c>
    </row>
    <row r="447" spans="2:31" ht="15" customHeight="1">
      <c r="G447" s="504" t="s">
        <v>3078</v>
      </c>
      <c r="I447" s="162"/>
      <c r="W447" s="168"/>
      <c r="Y447" s="168"/>
      <c r="AE447" s="170" t="s">
        <v>3079</v>
      </c>
    </row>
    <row r="448" spans="2:31" ht="15" customHeight="1">
      <c r="G448" s="504" t="s">
        <v>3080</v>
      </c>
      <c r="I448" s="162"/>
      <c r="W448" s="168"/>
      <c r="Y448" s="168"/>
      <c r="AE448" s="170" t="s">
        <v>3081</v>
      </c>
    </row>
    <row r="449" spans="7:31" ht="15" customHeight="1">
      <c r="G449" s="504" t="s">
        <v>3082</v>
      </c>
      <c r="I449" s="162"/>
      <c r="W449" s="168"/>
      <c r="Y449" s="168"/>
      <c r="AE449" s="170" t="s">
        <v>3083</v>
      </c>
    </row>
    <row r="450" spans="7:31" ht="15" customHeight="1">
      <c r="G450" s="504" t="s">
        <v>3084</v>
      </c>
      <c r="I450" s="162"/>
      <c r="W450" s="168"/>
      <c r="Y450" s="168"/>
      <c r="AE450" s="170" t="s">
        <v>3085</v>
      </c>
    </row>
    <row r="451" spans="7:31" ht="15" customHeight="1">
      <c r="G451" s="504" t="s">
        <v>3086</v>
      </c>
      <c r="I451" s="162"/>
      <c r="W451" s="168"/>
      <c r="Y451" s="168"/>
      <c r="AE451" s="170" t="s">
        <v>3087</v>
      </c>
    </row>
    <row r="452" spans="7:31" ht="15" customHeight="1">
      <c r="G452" s="504" t="s">
        <v>3088</v>
      </c>
      <c r="I452" s="162"/>
      <c r="W452" s="168"/>
      <c r="Y452" s="168"/>
      <c r="AE452" s="170" t="s">
        <v>3089</v>
      </c>
    </row>
    <row r="453" spans="7:31" ht="15" customHeight="1">
      <c r="G453" s="504" t="s">
        <v>3090</v>
      </c>
      <c r="I453" s="162"/>
      <c r="W453" s="168"/>
      <c r="Y453" s="168"/>
      <c r="AE453" s="170" t="s">
        <v>3091</v>
      </c>
    </row>
    <row r="454" spans="7:31" ht="15" customHeight="1">
      <c r="G454" s="504" t="s">
        <v>3092</v>
      </c>
      <c r="I454" s="162"/>
      <c r="W454" s="168"/>
      <c r="Y454" s="168"/>
      <c r="AE454" s="170" t="s">
        <v>3093</v>
      </c>
    </row>
    <row r="455" spans="7:31" ht="15" customHeight="1">
      <c r="G455" s="504" t="s">
        <v>3094</v>
      </c>
      <c r="I455" s="162"/>
      <c r="W455" s="168"/>
      <c r="Y455" s="168"/>
      <c r="AE455" s="170" t="s">
        <v>3095</v>
      </c>
    </row>
    <row r="456" spans="7:31" ht="15" customHeight="1">
      <c r="G456" s="504" t="s">
        <v>3096</v>
      </c>
      <c r="I456" s="162"/>
      <c r="W456" s="168"/>
      <c r="Y456" s="168"/>
      <c r="AE456" s="170" t="s">
        <v>3097</v>
      </c>
    </row>
    <row r="457" spans="7:31" ht="15" customHeight="1">
      <c r="G457" s="504" t="s">
        <v>3098</v>
      </c>
      <c r="I457" s="162"/>
      <c r="W457" s="168"/>
      <c r="Y457" s="168"/>
      <c r="AE457" s="170" t="s">
        <v>3099</v>
      </c>
    </row>
    <row r="458" spans="7:31" ht="15" customHeight="1">
      <c r="G458" s="504" t="s">
        <v>3100</v>
      </c>
      <c r="I458" s="162"/>
      <c r="W458" s="168"/>
      <c r="Y458" s="168"/>
      <c r="AE458" s="170" t="s">
        <v>3101</v>
      </c>
    </row>
    <row r="459" spans="7:31" ht="15" customHeight="1">
      <c r="G459" s="504" t="s">
        <v>3102</v>
      </c>
      <c r="I459" s="162"/>
      <c r="W459" s="168"/>
      <c r="Y459" s="168"/>
      <c r="AE459" s="170" t="s">
        <v>3103</v>
      </c>
    </row>
    <row r="460" spans="7:31" ht="15" customHeight="1">
      <c r="G460" s="504" t="s">
        <v>3104</v>
      </c>
      <c r="I460" s="162"/>
      <c r="W460" s="168"/>
      <c r="Y460" s="168"/>
      <c r="AE460" s="170" t="s">
        <v>3105</v>
      </c>
    </row>
    <row r="461" spans="7:31" ht="15" customHeight="1">
      <c r="G461" s="504" t="s">
        <v>3106</v>
      </c>
      <c r="I461" s="162"/>
      <c r="Y461" s="168"/>
      <c r="AE461" s="170" t="s">
        <v>3107</v>
      </c>
    </row>
    <row r="462" spans="7:31" ht="15" customHeight="1">
      <c r="G462" s="504" t="s">
        <v>3108</v>
      </c>
      <c r="I462" s="162"/>
      <c r="Y462" s="168"/>
      <c r="AE462" s="170" t="s">
        <v>3109</v>
      </c>
    </row>
    <row r="463" spans="7:31" ht="15" customHeight="1">
      <c r="G463" s="504" t="s">
        <v>3110</v>
      </c>
      <c r="I463" s="162"/>
      <c r="Y463" s="168"/>
      <c r="AE463" s="170" t="s">
        <v>3111</v>
      </c>
    </row>
    <row r="464" spans="7:31" ht="15" customHeight="1">
      <c r="G464" s="504" t="s">
        <v>3112</v>
      </c>
      <c r="I464" s="162"/>
      <c r="Y464" s="168"/>
      <c r="AE464" s="170" t="s">
        <v>3113</v>
      </c>
    </row>
    <row r="465" spans="7:31" ht="15" customHeight="1">
      <c r="G465" s="504" t="s">
        <v>3114</v>
      </c>
      <c r="I465" s="162"/>
      <c r="Y465" s="168"/>
      <c r="AE465" s="170" t="s">
        <v>3115</v>
      </c>
    </row>
    <row r="466" spans="7:31" ht="15" customHeight="1">
      <c r="G466" s="504" t="s">
        <v>3116</v>
      </c>
      <c r="I466" s="162"/>
      <c r="Y466" s="168"/>
      <c r="AE466" s="170" t="s">
        <v>3117</v>
      </c>
    </row>
    <row r="467" spans="7:31" ht="15" customHeight="1">
      <c r="G467" s="504" t="s">
        <v>3118</v>
      </c>
      <c r="I467" s="162"/>
      <c r="Y467" s="168"/>
      <c r="AE467" s="170" t="s">
        <v>3119</v>
      </c>
    </row>
    <row r="468" spans="7:31" ht="15" customHeight="1">
      <c r="G468" s="504" t="s">
        <v>3120</v>
      </c>
      <c r="I468" s="162"/>
      <c r="Y468" s="168"/>
      <c r="AE468" s="170" t="s">
        <v>3121</v>
      </c>
    </row>
    <row r="469" spans="7:31" ht="15" customHeight="1">
      <c r="G469" s="504" t="s">
        <v>3122</v>
      </c>
      <c r="I469" s="162"/>
      <c r="Y469" s="168"/>
      <c r="AE469" s="170" t="s">
        <v>3123</v>
      </c>
    </row>
    <row r="470" spans="7:31" ht="15" customHeight="1">
      <c r="G470" s="504" t="s">
        <v>3124</v>
      </c>
      <c r="I470" s="162"/>
      <c r="Y470" s="168"/>
      <c r="AE470" s="170" t="s">
        <v>3125</v>
      </c>
    </row>
    <row r="471" spans="7:31" ht="15" customHeight="1">
      <c r="G471" s="504" t="s">
        <v>3126</v>
      </c>
      <c r="I471" s="162"/>
      <c r="Y471" s="168"/>
      <c r="AE471" s="170" t="s">
        <v>3127</v>
      </c>
    </row>
    <row r="472" spans="7:31" ht="15" customHeight="1">
      <c r="G472" s="504" t="s">
        <v>3128</v>
      </c>
      <c r="I472" s="162"/>
      <c r="Y472" s="168"/>
      <c r="AE472" s="170" t="s">
        <v>3129</v>
      </c>
    </row>
    <row r="473" spans="7:31" ht="15" customHeight="1">
      <c r="G473" s="504" t="s">
        <v>3130</v>
      </c>
      <c r="I473" s="162"/>
      <c r="Y473" s="168"/>
      <c r="AE473" s="170" t="s">
        <v>3131</v>
      </c>
    </row>
    <row r="474" spans="7:31" ht="15" customHeight="1">
      <c r="G474" s="504" t="s">
        <v>3132</v>
      </c>
      <c r="I474" s="162"/>
      <c r="Y474" s="168"/>
      <c r="AE474" s="170" t="s">
        <v>3133</v>
      </c>
    </row>
    <row r="475" spans="7:31" ht="15" customHeight="1">
      <c r="G475" s="504" t="s">
        <v>3134</v>
      </c>
      <c r="I475" s="162"/>
      <c r="Y475" s="168"/>
      <c r="AE475" s="170" t="s">
        <v>3135</v>
      </c>
    </row>
    <row r="476" spans="7:31" ht="15" customHeight="1">
      <c r="G476" s="504" t="s">
        <v>3136</v>
      </c>
      <c r="I476" s="162"/>
      <c r="Y476" s="168"/>
      <c r="AE476" s="170" t="s">
        <v>3137</v>
      </c>
    </row>
    <row r="477" spans="7:31" ht="15" customHeight="1">
      <c r="G477" s="504" t="s">
        <v>3138</v>
      </c>
      <c r="I477" s="162"/>
      <c r="Y477" s="168"/>
      <c r="AE477" s="170" t="s">
        <v>3139</v>
      </c>
    </row>
    <row r="478" spans="7:31" ht="15" customHeight="1">
      <c r="G478" s="504" t="s">
        <v>3140</v>
      </c>
      <c r="I478" s="162"/>
      <c r="Y478" s="168"/>
      <c r="AE478" s="170" t="s">
        <v>3141</v>
      </c>
    </row>
    <row r="479" spans="7:31" ht="15" customHeight="1">
      <c r="G479" s="504" t="s">
        <v>3142</v>
      </c>
      <c r="I479" s="162"/>
      <c r="Y479" s="168"/>
      <c r="AE479" s="170" t="s">
        <v>3143</v>
      </c>
    </row>
    <row r="480" spans="7:31" ht="15" customHeight="1">
      <c r="G480" s="504" t="s">
        <v>3144</v>
      </c>
      <c r="I480" s="162"/>
      <c r="Y480" s="168"/>
      <c r="AE480" s="170" t="s">
        <v>3145</v>
      </c>
    </row>
    <row r="481" spans="7:31" ht="15" customHeight="1">
      <c r="G481" s="504" t="s">
        <v>3146</v>
      </c>
      <c r="I481" s="162"/>
      <c r="Y481" s="168"/>
      <c r="AE481" s="170" t="s">
        <v>3147</v>
      </c>
    </row>
    <row r="482" spans="7:31" ht="15" customHeight="1">
      <c r="G482" s="504" t="s">
        <v>3148</v>
      </c>
      <c r="I482" s="162"/>
      <c r="Y482" s="168"/>
      <c r="AE482" s="170" t="s">
        <v>3149</v>
      </c>
    </row>
    <row r="483" spans="7:31" ht="15" customHeight="1">
      <c r="G483" s="504" t="s">
        <v>3150</v>
      </c>
      <c r="I483" s="162"/>
      <c r="Y483" s="168"/>
      <c r="AE483" s="170" t="s">
        <v>3151</v>
      </c>
    </row>
    <row r="484" spans="7:31" ht="15" customHeight="1">
      <c r="G484" s="504" t="s">
        <v>3152</v>
      </c>
      <c r="I484" s="162"/>
      <c r="Y484" s="168"/>
      <c r="AE484" s="170" t="s">
        <v>3153</v>
      </c>
    </row>
    <row r="485" spans="7:31" ht="15" customHeight="1">
      <c r="G485" s="504" t="s">
        <v>3154</v>
      </c>
      <c r="I485" s="162"/>
      <c r="Y485" s="168"/>
      <c r="AE485" s="170" t="s">
        <v>3155</v>
      </c>
    </row>
    <row r="486" spans="7:31" ht="15" customHeight="1">
      <c r="G486" s="504" t="s">
        <v>3156</v>
      </c>
      <c r="I486" s="162"/>
      <c r="Y486" s="168"/>
      <c r="AE486" s="170" t="s">
        <v>3157</v>
      </c>
    </row>
    <row r="487" spans="7:31" ht="15" customHeight="1">
      <c r="G487" s="504" t="s">
        <v>3158</v>
      </c>
      <c r="I487" s="162"/>
      <c r="Y487" s="168"/>
      <c r="AE487" s="170" t="s">
        <v>3159</v>
      </c>
    </row>
    <row r="488" spans="7:31" ht="15" customHeight="1">
      <c r="G488" s="504" t="s">
        <v>3160</v>
      </c>
      <c r="I488" s="162"/>
      <c r="Y488" s="168"/>
      <c r="AE488" s="170" t="s">
        <v>3161</v>
      </c>
    </row>
    <row r="489" spans="7:31" ht="15" customHeight="1">
      <c r="G489" s="504" t="s">
        <v>3162</v>
      </c>
      <c r="I489" s="162"/>
      <c r="Y489" s="168"/>
      <c r="AE489" s="170" t="s">
        <v>3163</v>
      </c>
    </row>
    <row r="490" spans="7:31" ht="15" customHeight="1">
      <c r="G490" s="504" t="s">
        <v>3164</v>
      </c>
      <c r="I490" s="162"/>
      <c r="Y490" s="168"/>
      <c r="AE490" s="170" t="s">
        <v>3165</v>
      </c>
    </row>
    <row r="491" spans="7:31" ht="15" customHeight="1">
      <c r="G491" s="504" t="s">
        <v>3166</v>
      </c>
      <c r="I491" s="162"/>
      <c r="Y491" s="168"/>
      <c r="AE491" s="170" t="s">
        <v>3167</v>
      </c>
    </row>
    <row r="492" spans="7:31" ht="15" customHeight="1">
      <c r="G492" s="504" t="s">
        <v>3168</v>
      </c>
      <c r="I492" s="162"/>
      <c r="Y492" s="168"/>
      <c r="AE492" s="170" t="s">
        <v>3169</v>
      </c>
    </row>
    <row r="493" spans="7:31" ht="15" customHeight="1">
      <c r="G493" s="504" t="s">
        <v>3170</v>
      </c>
      <c r="I493" s="162"/>
      <c r="Y493" s="168"/>
      <c r="AE493" s="170" t="s">
        <v>3171</v>
      </c>
    </row>
    <row r="494" spans="7:31" ht="15" customHeight="1">
      <c r="G494" s="504" t="s">
        <v>3172</v>
      </c>
      <c r="I494" s="162"/>
      <c r="Y494" s="168"/>
      <c r="AE494" s="170" t="s">
        <v>3173</v>
      </c>
    </row>
    <row r="495" spans="7:31" ht="15" customHeight="1">
      <c r="G495" s="504" t="s">
        <v>3174</v>
      </c>
      <c r="I495" s="162"/>
      <c r="Y495" s="168"/>
      <c r="AE495" s="170" t="s">
        <v>3175</v>
      </c>
    </row>
    <row r="496" spans="7:31" ht="15" customHeight="1">
      <c r="G496" s="504" t="s">
        <v>3176</v>
      </c>
      <c r="I496" s="162"/>
      <c r="Y496" s="168"/>
      <c r="AE496" s="170" t="s">
        <v>3177</v>
      </c>
    </row>
    <row r="497" spans="7:31" ht="15" customHeight="1">
      <c r="G497" s="504" t="s">
        <v>3178</v>
      </c>
      <c r="I497" s="162"/>
      <c r="Y497" s="168"/>
      <c r="AE497" s="170" t="s">
        <v>3179</v>
      </c>
    </row>
    <row r="498" spans="7:31" ht="15" customHeight="1">
      <c r="G498" s="504" t="s">
        <v>3180</v>
      </c>
      <c r="I498" s="162"/>
      <c r="Y498" s="168"/>
      <c r="AE498" s="170" t="s">
        <v>3181</v>
      </c>
    </row>
    <row r="499" spans="7:31" ht="15" customHeight="1">
      <c r="G499" s="504" t="s">
        <v>3182</v>
      </c>
      <c r="I499" s="162"/>
      <c r="Y499" s="168"/>
      <c r="AE499" s="170" t="s">
        <v>3183</v>
      </c>
    </row>
    <row r="500" spans="7:31" ht="15" customHeight="1">
      <c r="G500" s="504" t="s">
        <v>3184</v>
      </c>
      <c r="I500" s="162"/>
      <c r="Y500" s="168"/>
      <c r="AE500" s="170" t="s">
        <v>3185</v>
      </c>
    </row>
    <row r="501" spans="7:31" ht="15" customHeight="1">
      <c r="G501" s="504" t="s">
        <v>3186</v>
      </c>
      <c r="I501" s="162"/>
      <c r="Y501" s="168"/>
      <c r="AE501" s="170" t="s">
        <v>3187</v>
      </c>
    </row>
    <row r="502" spans="7:31" ht="15" customHeight="1">
      <c r="G502" s="504" t="s">
        <v>3188</v>
      </c>
      <c r="I502" s="162"/>
      <c r="Y502" s="168"/>
      <c r="AE502" s="170" t="s">
        <v>3189</v>
      </c>
    </row>
    <row r="503" spans="7:31" ht="15" customHeight="1">
      <c r="G503" s="504" t="s">
        <v>3190</v>
      </c>
      <c r="I503" s="162"/>
      <c r="Y503" s="168"/>
      <c r="AE503" s="170" t="s">
        <v>3191</v>
      </c>
    </row>
    <row r="504" spans="7:31" ht="15" customHeight="1">
      <c r="G504" s="504" t="s">
        <v>3192</v>
      </c>
      <c r="I504" s="162"/>
      <c r="Y504" s="168"/>
      <c r="AE504" s="170" t="s">
        <v>3193</v>
      </c>
    </row>
    <row r="505" spans="7:31" ht="15" customHeight="1">
      <c r="G505" s="504" t="s">
        <v>3194</v>
      </c>
      <c r="I505" s="162"/>
      <c r="Y505" s="168"/>
      <c r="AE505" s="170" t="s">
        <v>3195</v>
      </c>
    </row>
    <row r="506" spans="7:31" ht="15" customHeight="1">
      <c r="G506" s="504" t="s">
        <v>3196</v>
      </c>
      <c r="I506" s="162"/>
      <c r="Y506" s="168"/>
      <c r="AE506" s="170" t="s">
        <v>3197</v>
      </c>
    </row>
    <row r="507" spans="7:31" ht="15" customHeight="1">
      <c r="G507" s="504" t="s">
        <v>3198</v>
      </c>
      <c r="I507" s="162"/>
      <c r="Y507" s="168"/>
      <c r="AE507" s="170" t="s">
        <v>3199</v>
      </c>
    </row>
    <row r="508" spans="7:31" ht="15" customHeight="1">
      <c r="G508" s="504" t="s">
        <v>3200</v>
      </c>
      <c r="I508" s="162"/>
      <c r="Y508" s="168"/>
      <c r="AE508" s="170" t="s">
        <v>3201</v>
      </c>
    </row>
    <row r="509" spans="7:31" ht="15" customHeight="1">
      <c r="G509" s="504" t="s">
        <v>3202</v>
      </c>
      <c r="I509" s="162"/>
      <c r="Y509" s="168"/>
      <c r="AE509" s="170" t="s">
        <v>3203</v>
      </c>
    </row>
    <row r="510" spans="7:31" ht="15" customHeight="1">
      <c r="G510" s="504" t="s">
        <v>3204</v>
      </c>
      <c r="I510" s="162"/>
      <c r="Y510" s="168"/>
      <c r="AE510" s="170" t="s">
        <v>3205</v>
      </c>
    </row>
    <row r="511" spans="7:31" ht="15" customHeight="1">
      <c r="G511" s="504" t="s">
        <v>3206</v>
      </c>
      <c r="I511" s="162"/>
      <c r="AE511" s="170" t="s">
        <v>3207</v>
      </c>
    </row>
    <row r="512" spans="7:31" ht="15" customHeight="1">
      <c r="G512" s="504" t="s">
        <v>3208</v>
      </c>
      <c r="I512" s="162"/>
      <c r="AE512" s="170" t="s">
        <v>3209</v>
      </c>
    </row>
    <row r="513" spans="7:31" ht="15" customHeight="1">
      <c r="G513" s="504" t="s">
        <v>3210</v>
      </c>
      <c r="I513" s="162"/>
      <c r="AE513" s="170" t="s">
        <v>3211</v>
      </c>
    </row>
    <row r="514" spans="7:31" ht="15" customHeight="1">
      <c r="G514" s="504" t="s">
        <v>3212</v>
      </c>
      <c r="I514" s="162"/>
      <c r="AE514" s="170" t="s">
        <v>3213</v>
      </c>
    </row>
    <row r="515" spans="7:31" ht="15" customHeight="1">
      <c r="G515" s="504" t="s">
        <v>3214</v>
      </c>
      <c r="I515" s="162"/>
      <c r="AE515" s="170" t="s">
        <v>3215</v>
      </c>
    </row>
    <row r="516" spans="7:31" ht="15" customHeight="1">
      <c r="G516" s="504" t="s">
        <v>3216</v>
      </c>
      <c r="I516" s="162"/>
      <c r="AE516" s="170" t="s">
        <v>3217</v>
      </c>
    </row>
    <row r="517" spans="7:31" ht="15" customHeight="1">
      <c r="G517" s="504" t="s">
        <v>3218</v>
      </c>
      <c r="I517" s="162"/>
      <c r="AE517" s="170" t="s">
        <v>3219</v>
      </c>
    </row>
    <row r="518" spans="7:31" ht="15" customHeight="1">
      <c r="G518" s="504" t="s">
        <v>3220</v>
      </c>
      <c r="I518" s="162"/>
      <c r="AE518" s="170" t="s">
        <v>3221</v>
      </c>
    </row>
    <row r="519" spans="7:31" ht="15" customHeight="1">
      <c r="G519" s="504" t="s">
        <v>3222</v>
      </c>
      <c r="I519" s="162"/>
      <c r="AE519" s="170" t="s">
        <v>3223</v>
      </c>
    </row>
    <row r="520" spans="7:31" ht="15" customHeight="1">
      <c r="G520" s="504" t="s">
        <v>3224</v>
      </c>
      <c r="I520" s="162"/>
      <c r="AE520" s="170" t="s">
        <v>3225</v>
      </c>
    </row>
    <row r="521" spans="7:31" ht="15" customHeight="1">
      <c r="G521" s="504" t="s">
        <v>3226</v>
      </c>
      <c r="I521" s="162"/>
      <c r="AE521" s="170" t="s">
        <v>3227</v>
      </c>
    </row>
    <row r="522" spans="7:31" ht="15" customHeight="1">
      <c r="G522" s="504" t="s">
        <v>3228</v>
      </c>
      <c r="I522" s="162"/>
      <c r="AE522" s="170" t="s">
        <v>3229</v>
      </c>
    </row>
    <row r="523" spans="7:31" ht="15" customHeight="1">
      <c r="G523" s="504" t="s">
        <v>3230</v>
      </c>
      <c r="I523" s="162"/>
      <c r="AE523" s="170" t="s">
        <v>3231</v>
      </c>
    </row>
    <row r="524" spans="7:31" ht="15" customHeight="1">
      <c r="G524" s="504" t="s">
        <v>3232</v>
      </c>
      <c r="I524" s="162"/>
      <c r="AE524" s="170" t="s">
        <v>3233</v>
      </c>
    </row>
    <row r="525" spans="7:31" ht="15" customHeight="1">
      <c r="G525" s="504" t="s">
        <v>3234</v>
      </c>
      <c r="I525" s="162"/>
      <c r="AE525" s="170" t="s">
        <v>3235</v>
      </c>
    </row>
    <row r="526" spans="7:31" ht="15" customHeight="1">
      <c r="G526" s="504" t="s">
        <v>3236</v>
      </c>
      <c r="I526" s="162"/>
      <c r="AE526" s="170" t="s">
        <v>3237</v>
      </c>
    </row>
    <row r="527" spans="7:31" ht="15" customHeight="1">
      <c r="G527" s="504" t="s">
        <v>3238</v>
      </c>
      <c r="I527" s="162"/>
      <c r="AE527" s="170" t="s">
        <v>3239</v>
      </c>
    </row>
    <row r="528" spans="7:31" ht="15" customHeight="1">
      <c r="G528" s="504" t="s">
        <v>3240</v>
      </c>
      <c r="I528" s="162"/>
      <c r="AE528" s="170" t="s">
        <v>3241</v>
      </c>
    </row>
    <row r="529" spans="7:31" ht="15" customHeight="1">
      <c r="G529" s="504" t="s">
        <v>3242</v>
      </c>
      <c r="I529" s="162"/>
      <c r="AE529" s="170" t="s">
        <v>3243</v>
      </c>
    </row>
    <row r="530" spans="7:31" ht="15" customHeight="1">
      <c r="G530" s="504" t="s">
        <v>3244</v>
      </c>
      <c r="I530" s="162"/>
      <c r="AE530" s="170" t="s">
        <v>3245</v>
      </c>
    </row>
    <row r="531" spans="7:31" ht="15" customHeight="1">
      <c r="G531" s="504" t="s">
        <v>3246</v>
      </c>
      <c r="I531" s="162"/>
      <c r="AE531" s="170" t="s">
        <v>3247</v>
      </c>
    </row>
    <row r="532" spans="7:31" ht="15" customHeight="1">
      <c r="G532" s="504" t="s">
        <v>3248</v>
      </c>
      <c r="I532" s="162"/>
      <c r="AE532" s="170" t="s">
        <v>3249</v>
      </c>
    </row>
    <row r="533" spans="7:31" ht="15" customHeight="1">
      <c r="G533" s="504" t="s">
        <v>3250</v>
      </c>
      <c r="I533" s="162"/>
      <c r="AE533" s="170" t="s">
        <v>3251</v>
      </c>
    </row>
    <row r="534" spans="7:31" ht="15" customHeight="1">
      <c r="G534" s="504" t="s">
        <v>3252</v>
      </c>
      <c r="I534" s="162"/>
      <c r="AE534" s="170" t="s">
        <v>3253</v>
      </c>
    </row>
    <row r="535" spans="7:31" ht="15" customHeight="1">
      <c r="G535" s="504" t="s">
        <v>3254</v>
      </c>
      <c r="I535" s="162"/>
      <c r="AE535" s="170" t="s">
        <v>3255</v>
      </c>
    </row>
    <row r="536" spans="7:31" ht="15" customHeight="1">
      <c r="G536" s="504" t="s">
        <v>3256</v>
      </c>
      <c r="I536" s="162"/>
      <c r="AE536" s="170" t="s">
        <v>3257</v>
      </c>
    </row>
    <row r="537" spans="7:31" ht="15" customHeight="1">
      <c r="G537" s="504" t="s">
        <v>3258</v>
      </c>
      <c r="I537" s="162"/>
      <c r="AE537" s="170" t="s">
        <v>3259</v>
      </c>
    </row>
    <row r="538" spans="7:31" ht="15" customHeight="1">
      <c r="G538" s="504" t="s">
        <v>3260</v>
      </c>
      <c r="I538" s="162"/>
      <c r="AE538" s="170" t="s">
        <v>3261</v>
      </c>
    </row>
    <row r="539" spans="7:31" ht="15" customHeight="1">
      <c r="G539" s="504" t="s">
        <v>3262</v>
      </c>
      <c r="I539" s="162"/>
      <c r="AE539" s="170" t="s">
        <v>3263</v>
      </c>
    </row>
    <row r="540" spans="7:31" ht="15" customHeight="1">
      <c r="G540" s="504" t="s">
        <v>3264</v>
      </c>
      <c r="I540" s="162"/>
      <c r="AE540" s="170" t="s">
        <v>3265</v>
      </c>
    </row>
    <row r="541" spans="7:31" ht="15" customHeight="1">
      <c r="G541" s="504" t="s">
        <v>3266</v>
      </c>
      <c r="I541" s="162"/>
      <c r="AE541" s="170" t="s">
        <v>3267</v>
      </c>
    </row>
    <row r="542" spans="7:31" ht="15" customHeight="1">
      <c r="G542" s="504" t="s">
        <v>3268</v>
      </c>
      <c r="I542" s="162"/>
      <c r="AE542" s="170" t="s">
        <v>3269</v>
      </c>
    </row>
    <row r="543" spans="7:31" ht="15" customHeight="1">
      <c r="G543" s="504" t="s">
        <v>3270</v>
      </c>
      <c r="I543" s="162"/>
      <c r="AE543" s="170" t="s">
        <v>3271</v>
      </c>
    </row>
    <row r="544" spans="7:31" ht="15" customHeight="1">
      <c r="G544" s="504" t="s">
        <v>3272</v>
      </c>
      <c r="I544" s="162"/>
      <c r="AE544" s="170" t="s">
        <v>3273</v>
      </c>
    </row>
    <row r="545" spans="7:31" ht="15" customHeight="1">
      <c r="G545" s="504" t="s">
        <v>3274</v>
      </c>
      <c r="I545" s="162"/>
      <c r="AE545" s="170" t="s">
        <v>3275</v>
      </c>
    </row>
    <row r="546" spans="7:31" ht="15" customHeight="1">
      <c r="G546" s="504" t="s">
        <v>3276</v>
      </c>
      <c r="I546" s="162"/>
      <c r="AE546" s="170" t="s">
        <v>3277</v>
      </c>
    </row>
    <row r="547" spans="7:31" ht="15" customHeight="1">
      <c r="G547" s="504" t="s">
        <v>3278</v>
      </c>
      <c r="I547" s="162"/>
      <c r="AE547" s="170" t="s">
        <v>3279</v>
      </c>
    </row>
    <row r="548" spans="7:31" ht="15" customHeight="1">
      <c r="G548" s="504" t="s">
        <v>3280</v>
      </c>
      <c r="I548" s="162"/>
      <c r="AE548" s="170" t="s">
        <v>3281</v>
      </c>
    </row>
    <row r="549" spans="7:31" ht="15" customHeight="1">
      <c r="G549" s="504" t="s">
        <v>3282</v>
      </c>
      <c r="I549" s="162"/>
      <c r="AE549" s="170" t="s">
        <v>3283</v>
      </c>
    </row>
    <row r="550" spans="7:31" ht="15" customHeight="1">
      <c r="G550" s="504" t="s">
        <v>3284</v>
      </c>
      <c r="I550" s="162"/>
      <c r="AE550" s="170" t="s">
        <v>3285</v>
      </c>
    </row>
    <row r="551" spans="7:31" ht="15" customHeight="1">
      <c r="G551" s="504" t="s">
        <v>3286</v>
      </c>
      <c r="I551" s="162"/>
      <c r="AE551" s="170" t="s">
        <v>3287</v>
      </c>
    </row>
    <row r="552" spans="7:31" ht="15" customHeight="1">
      <c r="G552" s="504" t="s">
        <v>3288</v>
      </c>
      <c r="I552" s="162"/>
      <c r="AE552" s="170" t="s">
        <v>3289</v>
      </c>
    </row>
    <row r="553" spans="7:31" ht="15" customHeight="1">
      <c r="G553" s="504" t="s">
        <v>3290</v>
      </c>
      <c r="I553" s="162"/>
      <c r="AE553" s="170" t="s">
        <v>3291</v>
      </c>
    </row>
    <row r="554" spans="7:31" ht="15" customHeight="1">
      <c r="G554" s="504" t="s">
        <v>3292</v>
      </c>
      <c r="I554" s="162"/>
      <c r="AE554" s="170" t="s">
        <v>3293</v>
      </c>
    </row>
    <row r="555" spans="7:31" ht="15" customHeight="1">
      <c r="G555" s="504" t="s">
        <v>3294</v>
      </c>
      <c r="I555" s="162"/>
      <c r="AE555" s="170" t="s">
        <v>3295</v>
      </c>
    </row>
    <row r="556" spans="7:31" ht="15" customHeight="1">
      <c r="G556" s="504" t="s">
        <v>3296</v>
      </c>
      <c r="I556" s="162"/>
      <c r="AE556" s="170" t="s">
        <v>3297</v>
      </c>
    </row>
    <row r="557" spans="7:31" ht="15" customHeight="1">
      <c r="G557" s="504" t="s">
        <v>3298</v>
      </c>
      <c r="I557" s="162"/>
      <c r="AE557" s="170" t="s">
        <v>3299</v>
      </c>
    </row>
    <row r="558" spans="7:31" ht="15" customHeight="1">
      <c r="G558" s="504" t="s">
        <v>3300</v>
      </c>
      <c r="I558" s="162"/>
      <c r="AE558" s="170" t="s">
        <v>3301</v>
      </c>
    </row>
    <row r="559" spans="7:31" ht="15" customHeight="1">
      <c r="G559" s="504" t="s">
        <v>3302</v>
      </c>
      <c r="I559" s="162"/>
      <c r="AE559" s="170" t="s">
        <v>3303</v>
      </c>
    </row>
    <row r="560" spans="7:31" ht="15" customHeight="1">
      <c r="G560" s="504" t="s">
        <v>3304</v>
      </c>
      <c r="I560" s="162"/>
      <c r="AE560" s="170" t="s">
        <v>3305</v>
      </c>
    </row>
    <row r="561" spans="7:31" ht="15" customHeight="1">
      <c r="G561" s="504" t="s">
        <v>3306</v>
      </c>
      <c r="I561" s="162"/>
      <c r="AE561" s="170" t="s">
        <v>3307</v>
      </c>
    </row>
    <row r="562" spans="7:31" ht="15" customHeight="1">
      <c r="G562" s="504" t="s">
        <v>3308</v>
      </c>
      <c r="I562" s="162"/>
      <c r="AE562" s="170" t="s">
        <v>3309</v>
      </c>
    </row>
    <row r="563" spans="7:31" ht="15" customHeight="1">
      <c r="G563" s="504" t="s">
        <v>3310</v>
      </c>
      <c r="I563" s="162"/>
      <c r="AE563" s="170" t="s">
        <v>3311</v>
      </c>
    </row>
    <row r="564" spans="7:31" ht="15" customHeight="1">
      <c r="G564" s="504" t="s">
        <v>3312</v>
      </c>
      <c r="I564" s="162"/>
      <c r="AE564" s="170" t="s">
        <v>3313</v>
      </c>
    </row>
    <row r="565" spans="7:31" ht="15" customHeight="1">
      <c r="G565" s="504" t="s">
        <v>3314</v>
      </c>
      <c r="I565" s="162"/>
      <c r="AE565" s="170" t="s">
        <v>3315</v>
      </c>
    </row>
    <row r="566" spans="7:31" ht="15" customHeight="1">
      <c r="G566" s="504" t="s">
        <v>3316</v>
      </c>
      <c r="I566" s="162"/>
      <c r="AE566" s="170" t="s">
        <v>3317</v>
      </c>
    </row>
    <row r="567" spans="7:31" ht="15" customHeight="1">
      <c r="G567" s="504" t="s">
        <v>3318</v>
      </c>
      <c r="I567" s="162"/>
      <c r="AE567" s="170" t="s">
        <v>3319</v>
      </c>
    </row>
    <row r="568" spans="7:31" ht="15" customHeight="1">
      <c r="G568" s="504" t="s">
        <v>3320</v>
      </c>
      <c r="I568" s="162"/>
      <c r="AE568" s="170" t="s">
        <v>3321</v>
      </c>
    </row>
    <row r="569" spans="7:31" ht="15" customHeight="1">
      <c r="G569" s="504" t="s">
        <v>3322</v>
      </c>
      <c r="I569" s="162"/>
      <c r="AE569" s="170" t="s">
        <v>3323</v>
      </c>
    </row>
    <row r="570" spans="7:31" ht="15" customHeight="1">
      <c r="G570" s="504" t="s">
        <v>3324</v>
      </c>
      <c r="I570" s="162"/>
      <c r="AE570" s="170" t="s">
        <v>3325</v>
      </c>
    </row>
    <row r="571" spans="7:31" ht="15" customHeight="1">
      <c r="G571" s="504" t="s">
        <v>3326</v>
      </c>
      <c r="I571" s="162"/>
      <c r="AE571" s="170" t="s">
        <v>3327</v>
      </c>
    </row>
    <row r="572" spans="7:31" ht="15" customHeight="1">
      <c r="G572" s="504" t="s">
        <v>3328</v>
      </c>
      <c r="I572" s="162"/>
      <c r="AE572" s="170" t="s">
        <v>3329</v>
      </c>
    </row>
    <row r="573" spans="7:31" ht="15" customHeight="1">
      <c r="G573" s="504" t="s">
        <v>3330</v>
      </c>
      <c r="I573" s="162"/>
      <c r="AE573" s="170" t="s">
        <v>3331</v>
      </c>
    </row>
    <row r="574" spans="7:31" ht="15" customHeight="1">
      <c r="G574" s="504" t="s">
        <v>3332</v>
      </c>
      <c r="I574" s="162"/>
      <c r="AE574" s="170" t="s">
        <v>3333</v>
      </c>
    </row>
    <row r="575" spans="7:31" ht="15" customHeight="1">
      <c r="G575" s="504" t="s">
        <v>3334</v>
      </c>
      <c r="I575" s="162"/>
      <c r="AE575" s="170" t="s">
        <v>3335</v>
      </c>
    </row>
    <row r="576" spans="7:31" ht="15" customHeight="1">
      <c r="G576" s="504" t="s">
        <v>3336</v>
      </c>
      <c r="I576" s="162"/>
      <c r="AE576" s="170" t="s">
        <v>3337</v>
      </c>
    </row>
    <row r="577" spans="7:31" ht="15" customHeight="1">
      <c r="G577" s="504" t="s">
        <v>3338</v>
      </c>
      <c r="I577" s="162"/>
      <c r="AE577" s="170" t="s">
        <v>3339</v>
      </c>
    </row>
    <row r="578" spans="7:31" ht="15" customHeight="1">
      <c r="G578" s="504" t="s">
        <v>3340</v>
      </c>
      <c r="I578" s="162"/>
      <c r="AE578" s="170" t="s">
        <v>3341</v>
      </c>
    </row>
    <row r="579" spans="7:31" ht="15" customHeight="1">
      <c r="G579" s="504" t="s">
        <v>3342</v>
      </c>
      <c r="I579" s="162"/>
      <c r="AE579" s="170" t="s">
        <v>3343</v>
      </c>
    </row>
    <row r="580" spans="7:31" ht="15" customHeight="1">
      <c r="G580" s="504" t="s">
        <v>3344</v>
      </c>
      <c r="I580" s="162"/>
      <c r="AE580" s="170" t="s">
        <v>3345</v>
      </c>
    </row>
    <row r="581" spans="7:31" ht="15" customHeight="1">
      <c r="G581" s="504" t="s">
        <v>3346</v>
      </c>
      <c r="I581" s="162"/>
      <c r="AE581" s="170" t="s">
        <v>3347</v>
      </c>
    </row>
    <row r="582" spans="7:31" ht="15" customHeight="1">
      <c r="G582" s="504" t="s">
        <v>3348</v>
      </c>
      <c r="I582" s="162"/>
      <c r="AE582" s="170" t="s">
        <v>3349</v>
      </c>
    </row>
    <row r="583" spans="7:31" ht="15" customHeight="1">
      <c r="G583" s="504" t="s">
        <v>3350</v>
      </c>
      <c r="I583" s="162"/>
      <c r="AE583" s="170" t="s">
        <v>3351</v>
      </c>
    </row>
    <row r="584" spans="7:31" ht="15" customHeight="1">
      <c r="G584" s="504" t="s">
        <v>3352</v>
      </c>
      <c r="I584" s="162"/>
      <c r="AE584" s="170" t="s">
        <v>3353</v>
      </c>
    </row>
    <row r="585" spans="7:31" ht="15" customHeight="1">
      <c r="G585" s="504" t="s">
        <v>3354</v>
      </c>
      <c r="I585" s="162"/>
      <c r="AE585" s="170" t="s">
        <v>3355</v>
      </c>
    </row>
    <row r="586" spans="7:31" ht="15" customHeight="1">
      <c r="G586" s="504" t="s">
        <v>3356</v>
      </c>
      <c r="I586" s="162"/>
      <c r="AE586" s="170" t="s">
        <v>3357</v>
      </c>
    </row>
    <row r="587" spans="7:31" ht="15" customHeight="1">
      <c r="G587" s="504" t="s">
        <v>3358</v>
      </c>
      <c r="I587" s="162"/>
      <c r="AE587" s="170" t="s">
        <v>3359</v>
      </c>
    </row>
    <row r="588" spans="7:31" ht="15" customHeight="1">
      <c r="G588" s="504" t="s">
        <v>3360</v>
      </c>
      <c r="I588" s="162"/>
      <c r="AE588" s="170" t="s">
        <v>3361</v>
      </c>
    </row>
    <row r="589" spans="7:31" ht="15" customHeight="1">
      <c r="G589" s="504" t="s">
        <v>3362</v>
      </c>
      <c r="I589" s="162"/>
      <c r="AE589" s="170" t="s">
        <v>3363</v>
      </c>
    </row>
    <row r="590" spans="7:31" ht="15" customHeight="1">
      <c r="G590" s="504" t="s">
        <v>3364</v>
      </c>
      <c r="I590" s="162"/>
      <c r="AE590" s="170" t="s">
        <v>3365</v>
      </c>
    </row>
    <row r="591" spans="7:31" ht="15" customHeight="1">
      <c r="G591" s="504" t="s">
        <v>3366</v>
      </c>
      <c r="I591" s="162"/>
      <c r="AE591" s="170" t="s">
        <v>3367</v>
      </c>
    </row>
    <row r="592" spans="7:31" ht="15" customHeight="1">
      <c r="G592" s="504" t="s">
        <v>3368</v>
      </c>
      <c r="I592" s="162"/>
      <c r="AE592" s="170" t="s">
        <v>3369</v>
      </c>
    </row>
    <row r="593" spans="7:31" ht="15" customHeight="1">
      <c r="G593" s="504" t="s">
        <v>3370</v>
      </c>
      <c r="I593" s="162"/>
      <c r="AE593" s="170" t="s">
        <v>3371</v>
      </c>
    </row>
    <row r="594" spans="7:31" ht="15" customHeight="1">
      <c r="G594" s="504" t="s">
        <v>3372</v>
      </c>
      <c r="I594" s="162"/>
      <c r="AE594" s="170" t="s">
        <v>3373</v>
      </c>
    </row>
    <row r="595" spans="7:31" ht="15" customHeight="1">
      <c r="G595" s="504" t="s">
        <v>3374</v>
      </c>
      <c r="I595" s="162"/>
      <c r="AE595" s="170" t="s">
        <v>3375</v>
      </c>
    </row>
    <row r="596" spans="7:31" ht="15" customHeight="1">
      <c r="G596" s="504" t="s">
        <v>3376</v>
      </c>
      <c r="I596" s="162"/>
      <c r="AE596" s="170" t="s">
        <v>3377</v>
      </c>
    </row>
    <row r="597" spans="7:31" ht="15" customHeight="1">
      <c r="G597" s="504" t="s">
        <v>3378</v>
      </c>
      <c r="I597" s="162"/>
      <c r="AE597" s="170" t="s">
        <v>3379</v>
      </c>
    </row>
    <row r="598" spans="7:31" ht="15" customHeight="1">
      <c r="G598" s="504" t="s">
        <v>3380</v>
      </c>
      <c r="I598" s="162"/>
      <c r="AE598" s="170" t="s">
        <v>3381</v>
      </c>
    </row>
    <row r="599" spans="7:31" ht="15" customHeight="1">
      <c r="G599" s="504" t="s">
        <v>3382</v>
      </c>
      <c r="I599" s="162"/>
      <c r="AE599" s="170" t="s">
        <v>3383</v>
      </c>
    </row>
    <row r="600" spans="7:31" ht="15" customHeight="1">
      <c r="G600" s="504" t="s">
        <v>3384</v>
      </c>
      <c r="I600" s="162"/>
      <c r="AE600" s="170" t="s">
        <v>3385</v>
      </c>
    </row>
    <row r="601" spans="7:31" ht="15" customHeight="1">
      <c r="G601" s="504" t="s">
        <v>3386</v>
      </c>
      <c r="I601" s="162"/>
      <c r="AE601" s="170" t="s">
        <v>3387</v>
      </c>
    </row>
    <row r="602" spans="7:31" ht="15" customHeight="1">
      <c r="G602" s="504" t="s">
        <v>3388</v>
      </c>
      <c r="I602" s="162"/>
      <c r="AE602" s="170" t="s">
        <v>3389</v>
      </c>
    </row>
    <row r="603" spans="7:31" ht="15" customHeight="1">
      <c r="G603" s="504" t="s">
        <v>3390</v>
      </c>
      <c r="I603" s="162"/>
      <c r="AE603" s="170" t="s">
        <v>3391</v>
      </c>
    </row>
    <row r="604" spans="7:31" ht="15" customHeight="1">
      <c r="G604" s="504" t="s">
        <v>3392</v>
      </c>
      <c r="I604" s="162"/>
      <c r="AE604" s="170" t="s">
        <v>3393</v>
      </c>
    </row>
    <row r="605" spans="7:31" ht="15" customHeight="1">
      <c r="G605" s="504" t="s">
        <v>3394</v>
      </c>
      <c r="I605" s="162"/>
      <c r="AE605" s="170" t="s">
        <v>3395</v>
      </c>
    </row>
    <row r="606" spans="7:31" ht="15" customHeight="1">
      <c r="G606" s="504" t="s">
        <v>3396</v>
      </c>
      <c r="I606" s="162"/>
      <c r="AE606" s="170" t="s">
        <v>3397</v>
      </c>
    </row>
    <row r="607" spans="7:31" ht="15" customHeight="1">
      <c r="G607" s="504" t="s">
        <v>3398</v>
      </c>
      <c r="I607" s="162"/>
      <c r="AE607" s="170" t="s">
        <v>3399</v>
      </c>
    </row>
    <row r="608" spans="7:31" ht="15" customHeight="1">
      <c r="G608" s="504" t="s">
        <v>3400</v>
      </c>
      <c r="I608" s="162"/>
      <c r="AE608" s="170" t="s">
        <v>3401</v>
      </c>
    </row>
    <row r="609" spans="7:31" ht="15" customHeight="1">
      <c r="G609" s="504" t="s">
        <v>3402</v>
      </c>
      <c r="I609" s="162"/>
      <c r="AE609" s="170" t="s">
        <v>3403</v>
      </c>
    </row>
    <row r="610" spans="7:31" ht="15" customHeight="1">
      <c r="G610" s="504" t="s">
        <v>3404</v>
      </c>
      <c r="I610" s="162"/>
      <c r="AE610" s="170" t="s">
        <v>3405</v>
      </c>
    </row>
    <row r="611" spans="7:31" ht="15" customHeight="1">
      <c r="G611" s="504" t="s">
        <v>3406</v>
      </c>
      <c r="I611" s="162"/>
      <c r="AE611" s="170" t="s">
        <v>3407</v>
      </c>
    </row>
    <row r="612" spans="7:31" ht="15" customHeight="1">
      <c r="G612" s="504" t="s">
        <v>3408</v>
      </c>
      <c r="I612" s="162"/>
      <c r="AE612" s="170" t="s">
        <v>3409</v>
      </c>
    </row>
    <row r="613" spans="7:31" ht="15" customHeight="1">
      <c r="G613" s="504" t="s">
        <v>3410</v>
      </c>
      <c r="I613" s="162"/>
      <c r="AE613" s="170" t="s">
        <v>3411</v>
      </c>
    </row>
    <row r="614" spans="7:31" ht="15" customHeight="1">
      <c r="G614" s="504" t="s">
        <v>3412</v>
      </c>
      <c r="I614" s="162"/>
      <c r="AE614" s="170" t="s">
        <v>3413</v>
      </c>
    </row>
    <row r="615" spans="7:31" ht="15" customHeight="1">
      <c r="G615" s="504" t="s">
        <v>3414</v>
      </c>
      <c r="I615" s="162"/>
      <c r="AE615" s="170" t="s">
        <v>3415</v>
      </c>
    </row>
    <row r="616" spans="7:31" ht="15" customHeight="1">
      <c r="G616" s="504" t="s">
        <v>3416</v>
      </c>
      <c r="I616" s="162"/>
      <c r="AE616" s="170" t="s">
        <v>3417</v>
      </c>
    </row>
    <row r="617" spans="7:31" ht="15" customHeight="1">
      <c r="G617" s="504" t="s">
        <v>3418</v>
      </c>
      <c r="I617" s="162"/>
      <c r="AE617" s="170" t="s">
        <v>3419</v>
      </c>
    </row>
    <row r="618" spans="7:31" ht="15" customHeight="1">
      <c r="G618" s="504" t="s">
        <v>3420</v>
      </c>
      <c r="I618" s="162"/>
      <c r="AE618" s="170" t="s">
        <v>3421</v>
      </c>
    </row>
    <row r="619" spans="7:31" ht="15" customHeight="1">
      <c r="G619" s="504" t="s">
        <v>3422</v>
      </c>
      <c r="I619" s="162"/>
      <c r="AE619" s="170" t="s">
        <v>3423</v>
      </c>
    </row>
    <row r="620" spans="7:31" ht="15" customHeight="1">
      <c r="G620" s="504" t="s">
        <v>3424</v>
      </c>
      <c r="I620" s="162"/>
      <c r="AE620" s="170" t="s">
        <v>3425</v>
      </c>
    </row>
    <row r="621" spans="7:31" ht="15" customHeight="1">
      <c r="G621" s="504" t="s">
        <v>3426</v>
      </c>
      <c r="I621" s="162"/>
      <c r="AE621" s="170" t="s">
        <v>3427</v>
      </c>
    </row>
    <row r="622" spans="7:31" ht="15" customHeight="1">
      <c r="G622" s="504" t="s">
        <v>3428</v>
      </c>
      <c r="I622" s="162"/>
      <c r="AE622" s="170" t="s">
        <v>3429</v>
      </c>
    </row>
    <row r="623" spans="7:31" ht="15" customHeight="1">
      <c r="G623" s="504" t="s">
        <v>3430</v>
      </c>
      <c r="I623" s="162"/>
      <c r="AE623" s="170" t="s">
        <v>3431</v>
      </c>
    </row>
    <row r="624" spans="7:31" ht="15" customHeight="1">
      <c r="G624" s="504" t="s">
        <v>3432</v>
      </c>
      <c r="I624" s="162"/>
      <c r="AE624" s="170" t="s">
        <v>3433</v>
      </c>
    </row>
    <row r="625" spans="7:31" ht="15" customHeight="1">
      <c r="G625" s="504" t="s">
        <v>3434</v>
      </c>
      <c r="I625" s="162"/>
      <c r="AE625" s="170" t="s">
        <v>3435</v>
      </c>
    </row>
    <row r="626" spans="7:31" ht="15" customHeight="1">
      <c r="G626" s="504" t="s">
        <v>3436</v>
      </c>
      <c r="I626" s="162"/>
      <c r="AE626" s="170" t="s">
        <v>3437</v>
      </c>
    </row>
    <row r="627" spans="7:31" ht="15" customHeight="1">
      <c r="G627" s="504" t="s">
        <v>3438</v>
      </c>
      <c r="I627" s="162"/>
      <c r="AE627" s="170" t="s">
        <v>3439</v>
      </c>
    </row>
    <row r="628" spans="7:31" ht="15" customHeight="1">
      <c r="G628" s="504" t="s">
        <v>3440</v>
      </c>
      <c r="I628" s="162"/>
      <c r="AE628" s="170" t="s">
        <v>3441</v>
      </c>
    </row>
    <row r="629" spans="7:31" ht="15" customHeight="1">
      <c r="G629" s="504" t="s">
        <v>3442</v>
      </c>
      <c r="I629" s="162"/>
      <c r="AE629" s="170" t="s">
        <v>3443</v>
      </c>
    </row>
    <row r="630" spans="7:31" ht="15" customHeight="1">
      <c r="G630" s="504" t="s">
        <v>3444</v>
      </c>
      <c r="I630" s="162"/>
      <c r="AE630" s="170" t="s">
        <v>3445</v>
      </c>
    </row>
    <row r="631" spans="7:31" ht="15" customHeight="1">
      <c r="G631" s="504" t="s">
        <v>3446</v>
      </c>
      <c r="I631" s="162"/>
      <c r="AE631" s="170" t="s">
        <v>3447</v>
      </c>
    </row>
    <row r="632" spans="7:31" ht="15" customHeight="1">
      <c r="G632" s="504" t="s">
        <v>3448</v>
      </c>
      <c r="I632" s="162"/>
      <c r="AE632" s="170" t="s">
        <v>3449</v>
      </c>
    </row>
    <row r="633" spans="7:31" ht="15" customHeight="1">
      <c r="G633" s="504" t="s">
        <v>3450</v>
      </c>
      <c r="I633" s="162"/>
      <c r="AE633" s="170" t="s">
        <v>3451</v>
      </c>
    </row>
    <row r="634" spans="7:31" ht="15" customHeight="1">
      <c r="G634" s="504" t="s">
        <v>3452</v>
      </c>
      <c r="I634" s="162"/>
      <c r="AE634" s="170" t="s">
        <v>3453</v>
      </c>
    </row>
    <row r="635" spans="7:31" ht="15" customHeight="1">
      <c r="G635" s="504" t="s">
        <v>3454</v>
      </c>
      <c r="I635" s="162"/>
      <c r="AE635" s="170" t="s">
        <v>3455</v>
      </c>
    </row>
    <row r="636" spans="7:31" ht="15" customHeight="1">
      <c r="G636" s="504" t="s">
        <v>3456</v>
      </c>
      <c r="I636" s="162"/>
      <c r="AE636" s="170" t="s">
        <v>3457</v>
      </c>
    </row>
    <row r="637" spans="7:31" ht="15" customHeight="1">
      <c r="G637" s="504" t="s">
        <v>3458</v>
      </c>
      <c r="I637" s="162"/>
      <c r="AE637" s="170" t="s">
        <v>3459</v>
      </c>
    </row>
    <row r="638" spans="7:31" ht="15" customHeight="1">
      <c r="G638" s="504" t="s">
        <v>3460</v>
      </c>
      <c r="I638" s="162"/>
      <c r="AE638" s="170" t="s">
        <v>3461</v>
      </c>
    </row>
    <row r="639" spans="7:31" ht="15" customHeight="1">
      <c r="G639" s="504" t="s">
        <v>3462</v>
      </c>
      <c r="I639" s="162"/>
      <c r="AE639" s="170" t="s">
        <v>3463</v>
      </c>
    </row>
    <row r="640" spans="7:31" ht="15" customHeight="1">
      <c r="G640" s="504" t="s">
        <v>3464</v>
      </c>
      <c r="I640" s="162"/>
      <c r="AE640" s="170" t="s">
        <v>3465</v>
      </c>
    </row>
    <row r="641" spans="7:31" ht="15" customHeight="1">
      <c r="G641" s="504" t="s">
        <v>3466</v>
      </c>
      <c r="I641" s="162"/>
      <c r="AE641" s="170" t="s">
        <v>3467</v>
      </c>
    </row>
    <row r="642" spans="7:31" ht="15" customHeight="1">
      <c r="G642" s="504" t="s">
        <v>3468</v>
      </c>
      <c r="I642" s="162"/>
      <c r="AE642" s="170" t="s">
        <v>3469</v>
      </c>
    </row>
    <row r="643" spans="7:31" ht="15" customHeight="1">
      <c r="G643" s="504" t="s">
        <v>3470</v>
      </c>
      <c r="I643" s="162"/>
      <c r="AE643" s="170" t="s">
        <v>3471</v>
      </c>
    </row>
    <row r="644" spans="7:31" ht="15" customHeight="1">
      <c r="G644" s="504" t="s">
        <v>3472</v>
      </c>
      <c r="I644" s="162"/>
      <c r="AE644" s="170" t="s">
        <v>3473</v>
      </c>
    </row>
    <row r="645" spans="7:31" ht="15" customHeight="1">
      <c r="G645" s="504" t="s">
        <v>3474</v>
      </c>
      <c r="I645" s="162"/>
      <c r="AE645" s="170" t="s">
        <v>3475</v>
      </c>
    </row>
    <row r="646" spans="7:31" ht="15" customHeight="1">
      <c r="G646" s="504" t="s">
        <v>3476</v>
      </c>
      <c r="I646" s="162"/>
      <c r="AE646" s="170" t="s">
        <v>3477</v>
      </c>
    </row>
    <row r="647" spans="7:31" ht="15" customHeight="1">
      <c r="G647" s="504" t="s">
        <v>3478</v>
      </c>
      <c r="I647" s="162"/>
      <c r="AE647" s="170" t="s">
        <v>3479</v>
      </c>
    </row>
    <row r="648" spans="7:31" ht="15" customHeight="1">
      <c r="G648" s="504" t="s">
        <v>3480</v>
      </c>
      <c r="I648" s="162"/>
      <c r="AE648" s="170" t="s">
        <v>3481</v>
      </c>
    </row>
    <row r="649" spans="7:31" ht="15" customHeight="1">
      <c r="G649" s="504" t="s">
        <v>3482</v>
      </c>
      <c r="I649" s="162"/>
      <c r="AE649" s="170" t="s">
        <v>3483</v>
      </c>
    </row>
    <row r="650" spans="7:31" ht="15" customHeight="1">
      <c r="G650" s="504" t="s">
        <v>3484</v>
      </c>
      <c r="I650" s="162"/>
      <c r="AE650" s="170" t="s">
        <v>3485</v>
      </c>
    </row>
    <row r="651" spans="7:31" ht="15" customHeight="1">
      <c r="G651" s="504" t="s">
        <v>3486</v>
      </c>
      <c r="I651" s="162"/>
      <c r="AE651" s="170" t="s">
        <v>3487</v>
      </c>
    </row>
    <row r="652" spans="7:31" ht="15" customHeight="1">
      <c r="G652" s="504" t="s">
        <v>3488</v>
      </c>
      <c r="I652" s="162"/>
      <c r="AE652" s="170" t="s">
        <v>3489</v>
      </c>
    </row>
    <row r="653" spans="7:31" ht="15" customHeight="1">
      <c r="G653" s="504" t="s">
        <v>3490</v>
      </c>
      <c r="I653" s="162"/>
      <c r="AE653" s="170" t="s">
        <v>3491</v>
      </c>
    </row>
    <row r="654" spans="7:31" ht="15" customHeight="1">
      <c r="G654" s="504" t="s">
        <v>3492</v>
      </c>
      <c r="I654" s="162"/>
      <c r="AE654" s="170" t="s">
        <v>3493</v>
      </c>
    </row>
    <row r="655" spans="7:31" ht="15" customHeight="1">
      <c r="G655" s="504" t="s">
        <v>3494</v>
      </c>
      <c r="I655" s="162"/>
      <c r="AE655" s="170" t="s">
        <v>3495</v>
      </c>
    </row>
    <row r="656" spans="7:31" ht="15" customHeight="1">
      <c r="G656" s="504" t="s">
        <v>3496</v>
      </c>
      <c r="I656" s="162"/>
      <c r="AE656" s="170" t="s">
        <v>3497</v>
      </c>
    </row>
    <row r="657" spans="7:31" ht="15" customHeight="1">
      <c r="G657" s="504" t="s">
        <v>3498</v>
      </c>
      <c r="I657" s="162"/>
      <c r="AE657" s="170" t="s">
        <v>3499</v>
      </c>
    </row>
    <row r="658" spans="7:31" ht="15" customHeight="1">
      <c r="G658" s="504" t="s">
        <v>3500</v>
      </c>
      <c r="I658" s="162"/>
      <c r="AE658" s="170" t="s">
        <v>3501</v>
      </c>
    </row>
    <row r="659" spans="7:31" ht="15" customHeight="1">
      <c r="G659" s="504" t="s">
        <v>3502</v>
      </c>
      <c r="I659" s="162"/>
      <c r="AE659" s="170" t="s">
        <v>3503</v>
      </c>
    </row>
    <row r="660" spans="7:31" ht="15" customHeight="1">
      <c r="G660" s="504" t="s">
        <v>3504</v>
      </c>
      <c r="I660" s="162"/>
      <c r="AE660" s="170" t="s">
        <v>3505</v>
      </c>
    </row>
    <row r="661" spans="7:31" ht="15" customHeight="1">
      <c r="G661" s="504" t="s">
        <v>3506</v>
      </c>
      <c r="I661" s="162"/>
      <c r="AE661" s="170" t="s">
        <v>3507</v>
      </c>
    </row>
    <row r="662" spans="7:31" ht="15" customHeight="1">
      <c r="G662" s="504" t="s">
        <v>3508</v>
      </c>
      <c r="I662" s="162"/>
      <c r="AE662" s="170" t="s">
        <v>3509</v>
      </c>
    </row>
    <row r="663" spans="7:31" ht="15" customHeight="1">
      <c r="G663" s="504" t="s">
        <v>3510</v>
      </c>
      <c r="I663" s="162"/>
      <c r="AE663" s="170" t="s">
        <v>3511</v>
      </c>
    </row>
    <row r="664" spans="7:31" ht="15" customHeight="1">
      <c r="G664" s="504" t="s">
        <v>3512</v>
      </c>
      <c r="I664" s="162"/>
      <c r="AE664" s="170" t="s">
        <v>3513</v>
      </c>
    </row>
    <row r="665" spans="7:31" ht="15" customHeight="1">
      <c r="G665" s="504" t="s">
        <v>3514</v>
      </c>
      <c r="I665" s="162"/>
      <c r="AE665" s="170" t="s">
        <v>3515</v>
      </c>
    </row>
    <row r="666" spans="7:31" ht="15" customHeight="1">
      <c r="G666" s="504" t="s">
        <v>3516</v>
      </c>
      <c r="I666" s="162"/>
      <c r="AE666" s="170" t="s">
        <v>3517</v>
      </c>
    </row>
    <row r="667" spans="7:31" ht="15" customHeight="1">
      <c r="G667" s="504" t="s">
        <v>3518</v>
      </c>
      <c r="I667" s="162"/>
      <c r="AE667" s="170" t="s">
        <v>3519</v>
      </c>
    </row>
    <row r="668" spans="7:31" ht="15" customHeight="1">
      <c r="G668" s="504" t="s">
        <v>3520</v>
      </c>
      <c r="I668" s="162"/>
      <c r="AE668" s="170" t="s">
        <v>3521</v>
      </c>
    </row>
    <row r="669" spans="7:31" ht="15" customHeight="1">
      <c r="G669" s="504" t="s">
        <v>3522</v>
      </c>
      <c r="I669" s="162"/>
      <c r="AE669" s="170" t="s">
        <v>3523</v>
      </c>
    </row>
    <row r="670" spans="7:31" ht="15" customHeight="1">
      <c r="G670" s="504" t="s">
        <v>3524</v>
      </c>
      <c r="I670" s="162"/>
      <c r="AE670" s="170" t="s">
        <v>3525</v>
      </c>
    </row>
    <row r="671" spans="7:31" ht="15" customHeight="1">
      <c r="G671" s="504" t="s">
        <v>3526</v>
      </c>
      <c r="I671" s="162"/>
      <c r="AE671" s="170" t="s">
        <v>3527</v>
      </c>
    </row>
    <row r="672" spans="7:31" ht="15" customHeight="1">
      <c r="G672" s="504" t="s">
        <v>3528</v>
      </c>
      <c r="I672" s="162"/>
      <c r="AE672" s="170" t="s">
        <v>3529</v>
      </c>
    </row>
    <row r="673" spans="7:31" ht="15" customHeight="1">
      <c r="G673" s="504" t="s">
        <v>3530</v>
      </c>
      <c r="I673" s="162"/>
      <c r="AE673" s="170" t="s">
        <v>3531</v>
      </c>
    </row>
    <row r="674" spans="7:31" ht="15" customHeight="1">
      <c r="G674" s="504" t="s">
        <v>3532</v>
      </c>
      <c r="I674" s="162"/>
      <c r="AE674" s="170" t="s">
        <v>3533</v>
      </c>
    </row>
    <row r="675" spans="7:31" ht="15" customHeight="1">
      <c r="G675" s="504" t="s">
        <v>3534</v>
      </c>
      <c r="I675" s="162"/>
      <c r="AE675" s="170" t="s">
        <v>3535</v>
      </c>
    </row>
    <row r="676" spans="7:31" ht="15" customHeight="1">
      <c r="G676" s="504" t="s">
        <v>3536</v>
      </c>
      <c r="I676" s="162"/>
      <c r="AE676" s="170" t="s">
        <v>3537</v>
      </c>
    </row>
    <row r="677" spans="7:31" ht="15" customHeight="1">
      <c r="G677" s="504" t="s">
        <v>3538</v>
      </c>
      <c r="I677" s="162"/>
      <c r="AE677" s="170" t="s">
        <v>3539</v>
      </c>
    </row>
    <row r="678" spans="7:31" ht="15" customHeight="1">
      <c r="G678" s="504" t="s">
        <v>3540</v>
      </c>
      <c r="I678" s="162"/>
      <c r="AE678" s="170" t="s">
        <v>3541</v>
      </c>
    </row>
    <row r="679" spans="7:31" ht="15" customHeight="1">
      <c r="G679" s="504" t="s">
        <v>3542</v>
      </c>
      <c r="I679" s="162"/>
      <c r="AE679" s="170" t="s">
        <v>3543</v>
      </c>
    </row>
    <row r="680" spans="7:31" ht="15" customHeight="1">
      <c r="G680" s="504" t="s">
        <v>3544</v>
      </c>
      <c r="I680" s="162"/>
      <c r="AE680" s="170" t="s">
        <v>3545</v>
      </c>
    </row>
    <row r="681" spans="7:31" ht="15" customHeight="1">
      <c r="G681" s="504" t="s">
        <v>3546</v>
      </c>
      <c r="I681" s="162"/>
      <c r="AE681" s="170" t="s">
        <v>3547</v>
      </c>
    </row>
    <row r="682" spans="7:31" ht="15" customHeight="1">
      <c r="G682" s="504" t="s">
        <v>3548</v>
      </c>
      <c r="I682" s="162"/>
      <c r="AE682" s="170" t="s">
        <v>3549</v>
      </c>
    </row>
    <row r="683" spans="7:31" ht="15" customHeight="1">
      <c r="G683" s="504" t="s">
        <v>3550</v>
      </c>
      <c r="I683" s="162"/>
      <c r="AE683" s="170" t="s">
        <v>3551</v>
      </c>
    </row>
    <row r="684" spans="7:31" ht="15" customHeight="1">
      <c r="G684" s="504" t="s">
        <v>3552</v>
      </c>
      <c r="I684" s="162"/>
      <c r="AE684" s="170" t="s">
        <v>3553</v>
      </c>
    </row>
    <row r="685" spans="7:31" ht="15" customHeight="1">
      <c r="G685" s="504" t="s">
        <v>3554</v>
      </c>
      <c r="I685" s="162"/>
      <c r="AE685" s="170" t="s">
        <v>3555</v>
      </c>
    </row>
    <row r="686" spans="7:31" ht="15" customHeight="1">
      <c r="G686" s="504" t="s">
        <v>3556</v>
      </c>
      <c r="I686" s="162"/>
      <c r="AE686" s="170" t="s">
        <v>3557</v>
      </c>
    </row>
    <row r="687" spans="7:31" ht="15" customHeight="1">
      <c r="G687" s="504" t="s">
        <v>3558</v>
      </c>
      <c r="I687" s="162"/>
      <c r="AE687" s="170" t="s">
        <v>3559</v>
      </c>
    </row>
    <row r="688" spans="7:31" ht="15" customHeight="1">
      <c r="G688" s="504" t="s">
        <v>3560</v>
      </c>
      <c r="I688" s="162"/>
      <c r="AE688" s="170" t="s">
        <v>3561</v>
      </c>
    </row>
    <row r="689" spans="7:31" ht="15" customHeight="1">
      <c r="G689" s="504" t="s">
        <v>3562</v>
      </c>
      <c r="I689" s="162"/>
      <c r="AE689" s="170" t="s">
        <v>3563</v>
      </c>
    </row>
    <row r="690" spans="7:31" ht="15" customHeight="1">
      <c r="G690" s="504" t="s">
        <v>3564</v>
      </c>
      <c r="I690" s="162"/>
      <c r="AE690" s="170" t="s">
        <v>3565</v>
      </c>
    </row>
    <row r="691" spans="7:31" ht="15" customHeight="1">
      <c r="G691" s="504" t="s">
        <v>3566</v>
      </c>
      <c r="I691" s="162"/>
      <c r="AE691" s="170" t="s">
        <v>3567</v>
      </c>
    </row>
    <row r="692" spans="7:31" ht="15" customHeight="1">
      <c r="G692" s="504" t="s">
        <v>3568</v>
      </c>
      <c r="I692" s="162"/>
      <c r="AE692" s="170" t="s">
        <v>3569</v>
      </c>
    </row>
    <row r="693" spans="7:31" ht="15" customHeight="1">
      <c r="G693" s="504" t="s">
        <v>3570</v>
      </c>
      <c r="I693" s="162"/>
      <c r="AE693" s="170" t="s">
        <v>3571</v>
      </c>
    </row>
    <row r="694" spans="7:31" ht="15" customHeight="1">
      <c r="G694" s="504" t="s">
        <v>3572</v>
      </c>
      <c r="I694" s="162"/>
      <c r="AE694" s="170" t="s">
        <v>3573</v>
      </c>
    </row>
    <row r="695" spans="7:31" ht="15" customHeight="1">
      <c r="G695" s="504" t="s">
        <v>3574</v>
      </c>
      <c r="I695" s="162"/>
      <c r="AE695" s="170" t="s">
        <v>3575</v>
      </c>
    </row>
    <row r="696" spans="7:31" ht="15" customHeight="1">
      <c r="G696" s="504" t="s">
        <v>3576</v>
      </c>
      <c r="I696" s="162"/>
      <c r="AE696" s="170" t="s">
        <v>3577</v>
      </c>
    </row>
    <row r="697" spans="7:31" ht="15" customHeight="1">
      <c r="G697" s="504" t="s">
        <v>3578</v>
      </c>
      <c r="I697" s="162"/>
      <c r="AE697" s="170" t="s">
        <v>3579</v>
      </c>
    </row>
    <row r="698" spans="7:31" ht="15" customHeight="1">
      <c r="G698" s="504" t="s">
        <v>3580</v>
      </c>
      <c r="I698" s="162"/>
      <c r="AE698" s="170" t="s">
        <v>3581</v>
      </c>
    </row>
    <row r="699" spans="7:31" ht="15" customHeight="1">
      <c r="G699" s="504" t="s">
        <v>3582</v>
      </c>
      <c r="I699" s="162"/>
      <c r="AE699" s="170" t="s">
        <v>3583</v>
      </c>
    </row>
    <row r="700" spans="7:31" ht="15" customHeight="1">
      <c r="G700" s="504" t="s">
        <v>3584</v>
      </c>
      <c r="I700" s="162"/>
      <c r="AE700" s="170" t="s">
        <v>3585</v>
      </c>
    </row>
    <row r="701" spans="7:31" ht="15" customHeight="1">
      <c r="G701" s="504" t="s">
        <v>3586</v>
      </c>
      <c r="I701" s="162"/>
      <c r="AE701" s="170" t="s">
        <v>3587</v>
      </c>
    </row>
    <row r="702" spans="7:31" ht="15" customHeight="1">
      <c r="G702" s="504" t="s">
        <v>3588</v>
      </c>
      <c r="I702" s="162"/>
      <c r="AE702" s="170" t="s">
        <v>3589</v>
      </c>
    </row>
    <row r="703" spans="7:31" ht="15" customHeight="1">
      <c r="G703" s="504" t="s">
        <v>3590</v>
      </c>
      <c r="I703" s="162"/>
      <c r="AE703" s="170" t="s">
        <v>3591</v>
      </c>
    </row>
    <row r="704" spans="7:31" ht="15" customHeight="1">
      <c r="G704" s="504" t="s">
        <v>3592</v>
      </c>
      <c r="I704" s="162"/>
      <c r="AE704" s="170" t="s">
        <v>3593</v>
      </c>
    </row>
    <row r="705" spans="7:31" ht="15" customHeight="1">
      <c r="G705" s="504" t="s">
        <v>3594</v>
      </c>
      <c r="I705" s="162"/>
      <c r="AE705" s="170" t="s">
        <v>3595</v>
      </c>
    </row>
    <row r="706" spans="7:31" ht="15" customHeight="1">
      <c r="G706" s="504" t="s">
        <v>3596</v>
      </c>
      <c r="I706" s="162"/>
      <c r="AE706" s="170" t="s">
        <v>3597</v>
      </c>
    </row>
    <row r="707" spans="7:31" ht="15" customHeight="1">
      <c r="G707" s="504" t="s">
        <v>3598</v>
      </c>
      <c r="I707" s="162"/>
      <c r="AE707" s="170" t="s">
        <v>3599</v>
      </c>
    </row>
    <row r="708" spans="7:31" ht="15" customHeight="1">
      <c r="G708" s="504" t="s">
        <v>3600</v>
      </c>
      <c r="I708" s="162"/>
      <c r="AE708" s="170" t="s">
        <v>3601</v>
      </c>
    </row>
    <row r="709" spans="7:31" ht="15" customHeight="1">
      <c r="G709" s="504" t="s">
        <v>3602</v>
      </c>
      <c r="I709" s="162"/>
      <c r="AE709" s="170" t="s">
        <v>3603</v>
      </c>
    </row>
    <row r="710" spans="7:31" ht="15" customHeight="1">
      <c r="G710" s="504" t="s">
        <v>3604</v>
      </c>
      <c r="I710" s="162"/>
      <c r="AE710" s="170" t="s">
        <v>3605</v>
      </c>
    </row>
    <row r="711" spans="7:31" ht="15" customHeight="1">
      <c r="G711" s="504" t="s">
        <v>3606</v>
      </c>
      <c r="I711" s="162"/>
      <c r="AE711" s="170" t="s">
        <v>3607</v>
      </c>
    </row>
    <row r="712" spans="7:31" ht="15" customHeight="1">
      <c r="G712" s="504" t="s">
        <v>3608</v>
      </c>
      <c r="I712" s="162"/>
      <c r="AE712" s="170" t="s">
        <v>3609</v>
      </c>
    </row>
    <row r="713" spans="7:31" ht="15" customHeight="1">
      <c r="G713" s="504" t="s">
        <v>3610</v>
      </c>
      <c r="I713" s="162"/>
      <c r="AE713" s="170" t="s">
        <v>3611</v>
      </c>
    </row>
    <row r="714" spans="7:31" ht="15" customHeight="1">
      <c r="G714" s="504" t="s">
        <v>3612</v>
      </c>
      <c r="I714" s="162"/>
      <c r="AE714" s="170" t="s">
        <v>3613</v>
      </c>
    </row>
    <row r="715" spans="7:31" ht="15" customHeight="1">
      <c r="G715" s="504" t="s">
        <v>3614</v>
      </c>
      <c r="I715" s="162"/>
      <c r="AE715" s="170" t="s">
        <v>3615</v>
      </c>
    </row>
    <row r="716" spans="7:31" ht="15" customHeight="1">
      <c r="G716" s="504" t="s">
        <v>3616</v>
      </c>
      <c r="I716" s="162"/>
      <c r="AE716" s="170" t="s">
        <v>3617</v>
      </c>
    </row>
    <row r="717" spans="7:31" ht="15" customHeight="1">
      <c r="G717" s="504" t="s">
        <v>3618</v>
      </c>
      <c r="I717" s="162"/>
      <c r="AE717" s="170" t="s">
        <v>3619</v>
      </c>
    </row>
    <row r="718" spans="7:31" ht="15" customHeight="1">
      <c r="G718" s="504" t="s">
        <v>3620</v>
      </c>
      <c r="I718" s="162"/>
      <c r="AE718" s="170" t="s">
        <v>3621</v>
      </c>
    </row>
    <row r="719" spans="7:31" ht="15" customHeight="1">
      <c r="G719" s="504" t="s">
        <v>3622</v>
      </c>
      <c r="I719" s="162"/>
      <c r="AE719" s="170" t="s">
        <v>3623</v>
      </c>
    </row>
    <row r="720" spans="7:31" ht="15" customHeight="1">
      <c r="G720" s="504" t="s">
        <v>3624</v>
      </c>
      <c r="I720" s="162"/>
      <c r="AE720" s="170" t="s">
        <v>3625</v>
      </c>
    </row>
    <row r="721" spans="7:31" ht="15" customHeight="1">
      <c r="G721" s="504" t="s">
        <v>3626</v>
      </c>
      <c r="I721" s="162"/>
      <c r="AE721" s="170" t="s">
        <v>3627</v>
      </c>
    </row>
    <row r="722" spans="7:31" ht="15" customHeight="1">
      <c r="G722" s="504" t="s">
        <v>3628</v>
      </c>
      <c r="I722" s="162"/>
      <c r="AE722" s="170" t="s">
        <v>3629</v>
      </c>
    </row>
    <row r="723" spans="7:31" ht="15" customHeight="1">
      <c r="G723" s="504" t="s">
        <v>3630</v>
      </c>
      <c r="I723" s="162"/>
      <c r="AE723" s="170" t="s">
        <v>3631</v>
      </c>
    </row>
    <row r="724" spans="7:31" ht="15" customHeight="1">
      <c r="G724" s="504" t="s">
        <v>3632</v>
      </c>
      <c r="I724" s="162"/>
      <c r="AE724" s="170" t="s">
        <v>3633</v>
      </c>
    </row>
    <row r="725" spans="7:31" ht="15" customHeight="1">
      <c r="G725" s="504" t="s">
        <v>3634</v>
      </c>
      <c r="I725" s="162"/>
      <c r="AE725" s="170" t="s">
        <v>3635</v>
      </c>
    </row>
    <row r="726" spans="7:31" ht="15" customHeight="1">
      <c r="G726" s="504" t="s">
        <v>3636</v>
      </c>
      <c r="I726" s="162"/>
      <c r="AE726" s="170" t="s">
        <v>3637</v>
      </c>
    </row>
    <row r="727" spans="7:31" ht="15" customHeight="1">
      <c r="G727" s="504" t="s">
        <v>3638</v>
      </c>
      <c r="I727" s="162"/>
      <c r="AE727" s="170" t="s">
        <v>3639</v>
      </c>
    </row>
    <row r="728" spans="7:31" ht="15" customHeight="1">
      <c r="G728" s="504" t="s">
        <v>3640</v>
      </c>
      <c r="I728" s="162"/>
      <c r="AE728" s="170" t="s">
        <v>3641</v>
      </c>
    </row>
    <row r="729" spans="7:31" ht="15" customHeight="1">
      <c r="G729" s="504" t="s">
        <v>3642</v>
      </c>
      <c r="I729" s="162"/>
      <c r="AE729" s="170" t="s">
        <v>3643</v>
      </c>
    </row>
    <row r="730" spans="7:31" ht="15" customHeight="1">
      <c r="G730" s="504" t="s">
        <v>3644</v>
      </c>
      <c r="I730" s="162"/>
      <c r="AE730" s="170" t="s">
        <v>3645</v>
      </c>
    </row>
    <row r="731" spans="7:31" ht="15" customHeight="1">
      <c r="G731" s="504" t="s">
        <v>3646</v>
      </c>
      <c r="I731" s="162"/>
      <c r="AE731" s="170" t="s">
        <v>3647</v>
      </c>
    </row>
    <row r="732" spans="7:31" ht="15" customHeight="1">
      <c r="G732" s="504" t="s">
        <v>3648</v>
      </c>
      <c r="I732" s="162"/>
      <c r="AE732" s="170" t="s">
        <v>3649</v>
      </c>
    </row>
    <row r="733" spans="7:31" ht="15" customHeight="1">
      <c r="G733" s="504" t="s">
        <v>3650</v>
      </c>
      <c r="I733" s="162"/>
      <c r="AE733" s="170" t="s">
        <v>3651</v>
      </c>
    </row>
    <row r="734" spans="7:31" ht="15" customHeight="1">
      <c r="G734" s="504" t="s">
        <v>3652</v>
      </c>
      <c r="I734" s="162"/>
      <c r="AE734" s="170" t="s">
        <v>3653</v>
      </c>
    </row>
    <row r="735" spans="7:31" ht="15" customHeight="1">
      <c r="G735" s="504" t="s">
        <v>3654</v>
      </c>
      <c r="I735" s="162"/>
      <c r="AE735" s="170" t="s">
        <v>3655</v>
      </c>
    </row>
    <row r="736" spans="7:31" ht="15" customHeight="1">
      <c r="G736" s="504" t="s">
        <v>3656</v>
      </c>
      <c r="I736" s="162"/>
      <c r="AE736" s="170" t="s">
        <v>3657</v>
      </c>
    </row>
    <row r="737" spans="7:31" ht="15" customHeight="1">
      <c r="G737" s="504" t="s">
        <v>3658</v>
      </c>
      <c r="I737" s="162"/>
      <c r="AE737" s="170" t="s">
        <v>3659</v>
      </c>
    </row>
    <row r="738" spans="7:31" ht="15" customHeight="1">
      <c r="G738" s="504" t="s">
        <v>3660</v>
      </c>
      <c r="I738" s="162"/>
      <c r="AE738" s="170" t="s">
        <v>3661</v>
      </c>
    </row>
    <row r="739" spans="7:31" ht="15" customHeight="1">
      <c r="G739" s="504" t="s">
        <v>3662</v>
      </c>
      <c r="I739" s="162"/>
      <c r="AE739" s="170" t="s">
        <v>3663</v>
      </c>
    </row>
    <row r="740" spans="7:31" ht="15" customHeight="1">
      <c r="G740" s="504" t="s">
        <v>3664</v>
      </c>
      <c r="I740" s="162"/>
      <c r="AE740" s="170" t="s">
        <v>3665</v>
      </c>
    </row>
    <row r="741" spans="7:31" ht="15" customHeight="1">
      <c r="G741" s="504" t="s">
        <v>3666</v>
      </c>
      <c r="I741" s="162"/>
      <c r="AE741" s="170" t="s">
        <v>3667</v>
      </c>
    </row>
    <row r="742" spans="7:31" ht="15" customHeight="1">
      <c r="G742" s="504" t="s">
        <v>3668</v>
      </c>
      <c r="I742" s="162"/>
      <c r="AE742" s="170" t="s">
        <v>3669</v>
      </c>
    </row>
    <row r="743" spans="7:31" ht="15" customHeight="1">
      <c r="G743" s="504" t="s">
        <v>3670</v>
      </c>
      <c r="I743" s="162"/>
      <c r="AE743" s="170" t="s">
        <v>3671</v>
      </c>
    </row>
    <row r="744" spans="7:31" ht="15" customHeight="1">
      <c r="G744" s="504" t="s">
        <v>3672</v>
      </c>
      <c r="I744" s="162"/>
      <c r="AE744" s="170" t="s">
        <v>3673</v>
      </c>
    </row>
    <row r="745" spans="7:31" ht="15" customHeight="1">
      <c r="G745" s="504" t="s">
        <v>3674</v>
      </c>
      <c r="I745" s="162"/>
      <c r="AE745" s="170" t="s">
        <v>3675</v>
      </c>
    </row>
    <row r="746" spans="7:31" ht="15" customHeight="1">
      <c r="G746" s="504" t="s">
        <v>3676</v>
      </c>
      <c r="I746" s="162"/>
      <c r="AE746" s="170" t="s">
        <v>3677</v>
      </c>
    </row>
    <row r="747" spans="7:31" ht="15" customHeight="1">
      <c r="G747" s="504" t="s">
        <v>3678</v>
      </c>
      <c r="I747" s="162"/>
      <c r="AE747" s="170" t="s">
        <v>3679</v>
      </c>
    </row>
    <row r="748" spans="7:31" ht="15" customHeight="1">
      <c r="G748" s="504" t="s">
        <v>3680</v>
      </c>
      <c r="I748" s="162"/>
      <c r="AE748" s="170" t="s">
        <v>3681</v>
      </c>
    </row>
    <row r="749" spans="7:31" ht="15" customHeight="1">
      <c r="G749" s="504" t="s">
        <v>3682</v>
      </c>
      <c r="I749" s="162"/>
      <c r="AE749" s="170" t="s">
        <v>3683</v>
      </c>
    </row>
    <row r="750" spans="7:31" ht="15" customHeight="1">
      <c r="G750" s="504" t="s">
        <v>3684</v>
      </c>
      <c r="I750" s="162"/>
      <c r="AE750" s="170" t="s">
        <v>3685</v>
      </c>
    </row>
    <row r="751" spans="7:31" ht="15" customHeight="1">
      <c r="G751" s="504" t="s">
        <v>3686</v>
      </c>
      <c r="I751" s="162"/>
      <c r="AE751" s="170" t="s">
        <v>3687</v>
      </c>
    </row>
    <row r="752" spans="7:31" ht="15" customHeight="1">
      <c r="G752" s="504" t="s">
        <v>3688</v>
      </c>
      <c r="I752" s="162"/>
      <c r="AE752" s="170" t="s">
        <v>3689</v>
      </c>
    </row>
    <row r="753" spans="7:31" ht="15" customHeight="1">
      <c r="G753" s="504" t="s">
        <v>3690</v>
      </c>
      <c r="I753" s="162"/>
      <c r="AE753" s="170" t="s">
        <v>3691</v>
      </c>
    </row>
    <row r="754" spans="7:31" ht="15" customHeight="1">
      <c r="G754" s="504" t="s">
        <v>3692</v>
      </c>
      <c r="I754" s="162"/>
      <c r="AE754" s="170" t="s">
        <v>3693</v>
      </c>
    </row>
    <row r="755" spans="7:31" ht="15" customHeight="1">
      <c r="G755" s="504" t="s">
        <v>3694</v>
      </c>
      <c r="I755" s="162"/>
      <c r="AE755" s="170" t="s">
        <v>3695</v>
      </c>
    </row>
    <row r="756" spans="7:31" ht="15" customHeight="1">
      <c r="G756" s="504" t="s">
        <v>3696</v>
      </c>
      <c r="I756" s="162"/>
      <c r="AE756" s="170" t="s">
        <v>3697</v>
      </c>
    </row>
    <row r="757" spans="7:31" ht="15" customHeight="1">
      <c r="G757" s="504" t="s">
        <v>3698</v>
      </c>
      <c r="I757" s="162"/>
      <c r="AE757" s="170" t="s">
        <v>3699</v>
      </c>
    </row>
    <row r="758" spans="7:31" ht="15" customHeight="1">
      <c r="G758" s="504" t="s">
        <v>3700</v>
      </c>
      <c r="I758" s="162"/>
      <c r="AE758" s="170" t="s">
        <v>3701</v>
      </c>
    </row>
    <row r="759" spans="7:31" ht="15" customHeight="1">
      <c r="G759" s="504" t="s">
        <v>3702</v>
      </c>
      <c r="I759" s="162"/>
      <c r="AE759" s="170" t="s">
        <v>3703</v>
      </c>
    </row>
    <row r="760" spans="7:31" ht="15" customHeight="1">
      <c r="G760" s="504" t="s">
        <v>3704</v>
      </c>
      <c r="I760" s="162"/>
      <c r="AE760" s="170" t="s">
        <v>3705</v>
      </c>
    </row>
    <row r="761" spans="7:31" ht="15" customHeight="1">
      <c r="G761" s="504" t="s">
        <v>3706</v>
      </c>
      <c r="I761" s="162"/>
      <c r="AE761" s="170" t="s">
        <v>3707</v>
      </c>
    </row>
    <row r="762" spans="7:31" ht="15" customHeight="1">
      <c r="G762" s="504" t="s">
        <v>3708</v>
      </c>
      <c r="I762" s="162"/>
      <c r="AE762" s="170" t="s">
        <v>3709</v>
      </c>
    </row>
    <row r="763" spans="7:31" ht="15" customHeight="1">
      <c r="G763" s="504" t="s">
        <v>3710</v>
      </c>
      <c r="I763" s="162"/>
      <c r="AE763" s="170" t="s">
        <v>3711</v>
      </c>
    </row>
    <row r="764" spans="7:31" ht="15" customHeight="1">
      <c r="G764" s="504" t="s">
        <v>3712</v>
      </c>
      <c r="I764" s="162"/>
      <c r="AE764" s="170" t="s">
        <v>3713</v>
      </c>
    </row>
    <row r="765" spans="7:31" ht="15" customHeight="1">
      <c r="G765" s="504" t="s">
        <v>3714</v>
      </c>
      <c r="I765" s="162"/>
      <c r="AE765" s="170" t="s">
        <v>3715</v>
      </c>
    </row>
    <row r="766" spans="7:31" ht="15" customHeight="1">
      <c r="G766" s="504" t="s">
        <v>3716</v>
      </c>
      <c r="I766" s="162"/>
      <c r="AE766" s="170" t="s">
        <v>3717</v>
      </c>
    </row>
    <row r="767" spans="7:31" ht="15" customHeight="1">
      <c r="G767" s="504" t="s">
        <v>3718</v>
      </c>
      <c r="I767" s="162"/>
      <c r="AE767" s="170" t="s">
        <v>3719</v>
      </c>
    </row>
    <row r="768" spans="7:31" ht="15" customHeight="1">
      <c r="G768" s="504" t="s">
        <v>3720</v>
      </c>
      <c r="I768" s="162"/>
      <c r="AE768" s="170" t="s">
        <v>3721</v>
      </c>
    </row>
    <row r="769" spans="7:31" ht="15" customHeight="1">
      <c r="G769" s="504" t="s">
        <v>3722</v>
      </c>
      <c r="I769" s="162"/>
      <c r="AE769" s="170" t="s">
        <v>3723</v>
      </c>
    </row>
    <row r="770" spans="7:31" ht="15" customHeight="1">
      <c r="G770" s="504" t="s">
        <v>3724</v>
      </c>
      <c r="I770" s="162"/>
      <c r="AE770" s="170" t="s">
        <v>3725</v>
      </c>
    </row>
    <row r="771" spans="7:31" ht="15" customHeight="1">
      <c r="G771" s="504" t="s">
        <v>3726</v>
      </c>
      <c r="I771" s="162"/>
      <c r="AE771" s="170" t="s">
        <v>3727</v>
      </c>
    </row>
    <row r="772" spans="7:31" ht="15" customHeight="1">
      <c r="G772" s="504" t="s">
        <v>3728</v>
      </c>
      <c r="I772" s="162"/>
      <c r="AE772" s="170" t="s">
        <v>3729</v>
      </c>
    </row>
    <row r="773" spans="7:31" ht="15" customHeight="1">
      <c r="G773" s="504" t="s">
        <v>3730</v>
      </c>
      <c r="I773" s="162"/>
      <c r="AE773" s="170" t="s">
        <v>3731</v>
      </c>
    </row>
    <row r="774" spans="7:31" ht="15" customHeight="1">
      <c r="G774" s="504" t="s">
        <v>3732</v>
      </c>
      <c r="I774" s="162"/>
      <c r="AE774" s="170" t="s">
        <v>3733</v>
      </c>
    </row>
    <row r="775" spans="7:31" ht="15" customHeight="1">
      <c r="G775" s="504" t="s">
        <v>3734</v>
      </c>
      <c r="I775" s="162"/>
      <c r="AE775" s="170" t="s">
        <v>3735</v>
      </c>
    </row>
    <row r="776" spans="7:31" ht="15" customHeight="1">
      <c r="G776" s="504" t="s">
        <v>3736</v>
      </c>
      <c r="I776" s="162"/>
      <c r="AE776" s="170" t="s">
        <v>3737</v>
      </c>
    </row>
    <row r="777" spans="7:31" ht="15" customHeight="1">
      <c r="G777" s="504" t="s">
        <v>3738</v>
      </c>
      <c r="I777" s="162"/>
      <c r="AE777" s="170" t="s">
        <v>3739</v>
      </c>
    </row>
    <row r="778" spans="7:31" ht="15" customHeight="1">
      <c r="G778" s="504" t="s">
        <v>3740</v>
      </c>
      <c r="I778" s="162"/>
      <c r="AE778" s="170" t="s">
        <v>3741</v>
      </c>
    </row>
    <row r="779" spans="7:31" ht="15" customHeight="1">
      <c r="G779" s="504" t="s">
        <v>3742</v>
      </c>
      <c r="I779" s="162"/>
      <c r="AE779" s="170" t="s">
        <v>3743</v>
      </c>
    </row>
    <row r="780" spans="7:31" ht="15" customHeight="1">
      <c r="G780" s="504" t="s">
        <v>3744</v>
      </c>
      <c r="I780" s="162"/>
      <c r="AE780" s="170" t="s">
        <v>3745</v>
      </c>
    </row>
    <row r="781" spans="7:31" ht="15" customHeight="1">
      <c r="G781" s="504" t="s">
        <v>3746</v>
      </c>
      <c r="I781" s="162"/>
      <c r="AE781" s="170" t="s">
        <v>3747</v>
      </c>
    </row>
    <row r="782" spans="7:31" ht="15" customHeight="1">
      <c r="G782" s="504" t="s">
        <v>3748</v>
      </c>
      <c r="I782" s="162"/>
      <c r="AE782" s="170" t="s">
        <v>3749</v>
      </c>
    </row>
    <row r="783" spans="7:31" ht="15" customHeight="1">
      <c r="G783" s="504" t="s">
        <v>3750</v>
      </c>
      <c r="I783" s="162"/>
      <c r="AE783" s="170" t="s">
        <v>3751</v>
      </c>
    </row>
    <row r="784" spans="7:31" ht="15" customHeight="1">
      <c r="G784" s="504" t="s">
        <v>3752</v>
      </c>
      <c r="I784" s="162"/>
      <c r="AE784" s="170" t="s">
        <v>3753</v>
      </c>
    </row>
    <row r="785" spans="7:31" ht="15" customHeight="1">
      <c r="G785" s="504" t="s">
        <v>3754</v>
      </c>
      <c r="I785" s="162"/>
      <c r="AE785" s="170" t="s">
        <v>3755</v>
      </c>
    </row>
    <row r="786" spans="7:31" ht="15" customHeight="1">
      <c r="G786" s="504" t="s">
        <v>3756</v>
      </c>
      <c r="I786" s="162"/>
      <c r="AE786" s="170" t="s">
        <v>3757</v>
      </c>
    </row>
    <row r="787" spans="7:31" ht="15" customHeight="1">
      <c r="G787" s="504" t="s">
        <v>3758</v>
      </c>
      <c r="I787" s="162"/>
      <c r="AE787" s="170" t="s">
        <v>3759</v>
      </c>
    </row>
    <row r="788" spans="7:31" ht="15" customHeight="1">
      <c r="G788" s="504" t="s">
        <v>3760</v>
      </c>
      <c r="I788" s="162"/>
      <c r="AE788" s="170" t="s">
        <v>3761</v>
      </c>
    </row>
    <row r="789" spans="7:31" ht="15" customHeight="1">
      <c r="G789" s="504" t="s">
        <v>3762</v>
      </c>
      <c r="I789" s="162"/>
      <c r="AE789" s="170" t="s">
        <v>3763</v>
      </c>
    </row>
    <row r="790" spans="7:31" ht="15" customHeight="1">
      <c r="G790" s="504" t="s">
        <v>3764</v>
      </c>
      <c r="I790" s="162"/>
      <c r="AE790" s="170" t="s">
        <v>3765</v>
      </c>
    </row>
    <row r="791" spans="7:31" ht="15" customHeight="1">
      <c r="G791" s="504" t="s">
        <v>3766</v>
      </c>
      <c r="I791" s="162"/>
      <c r="AE791" s="170" t="s">
        <v>3767</v>
      </c>
    </row>
    <row r="792" spans="7:31" ht="15" customHeight="1">
      <c r="G792" s="504" t="s">
        <v>3768</v>
      </c>
      <c r="I792" s="162"/>
      <c r="AE792" s="170" t="s">
        <v>3769</v>
      </c>
    </row>
    <row r="793" spans="7:31" ht="15" customHeight="1">
      <c r="G793" s="504" t="s">
        <v>3770</v>
      </c>
      <c r="I793" s="162"/>
      <c r="AE793" s="170" t="s">
        <v>3771</v>
      </c>
    </row>
    <row r="794" spans="7:31" ht="15" customHeight="1">
      <c r="G794" s="504" t="s">
        <v>3772</v>
      </c>
      <c r="I794" s="162"/>
      <c r="AE794" s="170" t="s">
        <v>3773</v>
      </c>
    </row>
    <row r="795" spans="7:31" ht="15" customHeight="1">
      <c r="G795" s="504" t="s">
        <v>3774</v>
      </c>
      <c r="I795" s="162"/>
      <c r="AE795" s="170" t="s">
        <v>3775</v>
      </c>
    </row>
    <row r="796" spans="7:31" ht="15" customHeight="1">
      <c r="G796" s="504" t="s">
        <v>3776</v>
      </c>
      <c r="I796" s="162"/>
      <c r="AE796" s="170" t="s">
        <v>3777</v>
      </c>
    </row>
    <row r="797" spans="7:31" ht="15" customHeight="1">
      <c r="G797" s="504" t="s">
        <v>3778</v>
      </c>
      <c r="I797" s="162"/>
      <c r="AE797" s="170" t="s">
        <v>3779</v>
      </c>
    </row>
    <row r="798" spans="7:31" ht="15" customHeight="1">
      <c r="G798" s="504" t="s">
        <v>3780</v>
      </c>
      <c r="I798" s="162"/>
      <c r="AE798" s="170" t="s">
        <v>3781</v>
      </c>
    </row>
    <row r="799" spans="7:31" ht="15" customHeight="1">
      <c r="G799" s="504" t="s">
        <v>3782</v>
      </c>
      <c r="I799" s="162"/>
      <c r="AE799" s="170" t="s">
        <v>3783</v>
      </c>
    </row>
    <row r="800" spans="7:31" ht="15" customHeight="1">
      <c r="G800" s="504" t="s">
        <v>3784</v>
      </c>
      <c r="I800" s="162"/>
      <c r="AE800" s="170" t="s">
        <v>3785</v>
      </c>
    </row>
    <row r="801" spans="7:31" ht="15" customHeight="1">
      <c r="G801" s="504" t="s">
        <v>3786</v>
      </c>
      <c r="I801" s="162"/>
      <c r="AE801" s="170" t="s">
        <v>3787</v>
      </c>
    </row>
    <row r="802" spans="7:31" ht="15" customHeight="1">
      <c r="G802" s="504" t="s">
        <v>3788</v>
      </c>
      <c r="I802" s="162"/>
      <c r="AE802" s="170" t="s">
        <v>3789</v>
      </c>
    </row>
    <row r="803" spans="7:31" ht="15" customHeight="1">
      <c r="G803" s="504" t="s">
        <v>3790</v>
      </c>
      <c r="I803" s="162"/>
      <c r="AE803" s="170" t="s">
        <v>3791</v>
      </c>
    </row>
    <row r="804" spans="7:31" ht="15" customHeight="1">
      <c r="G804" s="504" t="s">
        <v>3792</v>
      </c>
      <c r="I804" s="162"/>
      <c r="AE804" s="170" t="s">
        <v>3793</v>
      </c>
    </row>
    <row r="805" spans="7:31" ht="15" customHeight="1">
      <c r="G805" s="504" t="s">
        <v>3794</v>
      </c>
      <c r="I805" s="162"/>
      <c r="AE805" s="170" t="s">
        <v>3795</v>
      </c>
    </row>
    <row r="806" spans="7:31" ht="15" customHeight="1">
      <c r="G806" s="504" t="s">
        <v>3796</v>
      </c>
      <c r="I806" s="162"/>
      <c r="AE806" s="170" t="s">
        <v>3797</v>
      </c>
    </row>
    <row r="807" spans="7:31" ht="15" customHeight="1">
      <c r="G807" s="504" t="s">
        <v>3798</v>
      </c>
      <c r="I807" s="162"/>
      <c r="AE807" s="170" t="s">
        <v>3799</v>
      </c>
    </row>
    <row r="808" spans="7:31" ht="15" customHeight="1">
      <c r="G808" s="504" t="s">
        <v>3800</v>
      </c>
      <c r="I808" s="162"/>
      <c r="AE808" s="170" t="s">
        <v>3801</v>
      </c>
    </row>
    <row r="809" spans="7:31" ht="15" customHeight="1">
      <c r="G809" s="504" t="s">
        <v>3802</v>
      </c>
      <c r="I809" s="162"/>
      <c r="AE809" s="170" t="s">
        <v>3803</v>
      </c>
    </row>
    <row r="810" spans="7:31" ht="15" customHeight="1">
      <c r="G810" s="504" t="s">
        <v>3804</v>
      </c>
      <c r="I810" s="162"/>
      <c r="AE810" s="170" t="s">
        <v>3805</v>
      </c>
    </row>
    <row r="811" spans="7:31" ht="15" customHeight="1">
      <c r="G811" s="504" t="s">
        <v>3806</v>
      </c>
      <c r="I811" s="162"/>
      <c r="AE811" s="170" t="s">
        <v>3807</v>
      </c>
    </row>
    <row r="812" spans="7:31" ht="15" customHeight="1">
      <c r="G812" s="504" t="s">
        <v>3808</v>
      </c>
      <c r="I812" s="162"/>
      <c r="AE812" s="170" t="s">
        <v>3809</v>
      </c>
    </row>
    <row r="813" spans="7:31" ht="15" customHeight="1">
      <c r="G813" s="504" t="s">
        <v>3810</v>
      </c>
      <c r="I813" s="162"/>
      <c r="AE813" s="170" t="s">
        <v>3811</v>
      </c>
    </row>
    <row r="814" spans="7:31" ht="15" customHeight="1">
      <c r="G814" s="504" t="s">
        <v>3812</v>
      </c>
      <c r="I814" s="162"/>
      <c r="AE814" s="170" t="s">
        <v>3813</v>
      </c>
    </row>
    <row r="815" spans="7:31" ht="15" customHeight="1">
      <c r="G815" s="504" t="s">
        <v>3814</v>
      </c>
      <c r="I815" s="162"/>
      <c r="AE815" s="170" t="s">
        <v>3815</v>
      </c>
    </row>
    <row r="816" spans="7:31" ht="15" customHeight="1">
      <c r="G816" s="504" t="s">
        <v>3816</v>
      </c>
      <c r="I816" s="162"/>
      <c r="AE816" s="170" t="s">
        <v>3817</v>
      </c>
    </row>
    <row r="817" spans="7:31" ht="15" customHeight="1">
      <c r="G817" s="504" t="s">
        <v>3818</v>
      </c>
      <c r="I817" s="162"/>
      <c r="AE817" s="170" t="s">
        <v>3819</v>
      </c>
    </row>
    <row r="818" spans="7:31" ht="15" customHeight="1">
      <c r="G818" s="504" t="s">
        <v>3820</v>
      </c>
      <c r="I818" s="162"/>
      <c r="AE818" s="170" t="s">
        <v>3821</v>
      </c>
    </row>
    <row r="819" spans="7:31" ht="15" customHeight="1">
      <c r="G819" s="504" t="s">
        <v>3822</v>
      </c>
      <c r="I819" s="162"/>
      <c r="AE819" s="170" t="s">
        <v>3823</v>
      </c>
    </row>
    <row r="820" spans="7:31" ht="15" customHeight="1">
      <c r="G820" s="504" t="s">
        <v>3824</v>
      </c>
      <c r="I820" s="162"/>
      <c r="AE820" s="170" t="s">
        <v>3825</v>
      </c>
    </row>
    <row r="821" spans="7:31" ht="15" customHeight="1">
      <c r="G821" s="504" t="s">
        <v>3826</v>
      </c>
      <c r="I821" s="162"/>
      <c r="AE821" s="170" t="s">
        <v>3827</v>
      </c>
    </row>
    <row r="822" spans="7:31" ht="15" customHeight="1">
      <c r="G822" s="504" t="s">
        <v>3828</v>
      </c>
      <c r="I822" s="162"/>
      <c r="AE822" s="170" t="s">
        <v>3829</v>
      </c>
    </row>
    <row r="823" spans="7:31" ht="15" customHeight="1">
      <c r="G823" s="504" t="s">
        <v>3830</v>
      </c>
      <c r="I823" s="162"/>
      <c r="AE823" s="170" t="s">
        <v>3831</v>
      </c>
    </row>
    <row r="824" spans="7:31" ht="15" customHeight="1">
      <c r="G824" s="504" t="s">
        <v>3832</v>
      </c>
      <c r="I824" s="162"/>
      <c r="AE824" s="170" t="s">
        <v>3833</v>
      </c>
    </row>
    <row r="825" spans="7:31" ht="15" customHeight="1">
      <c r="G825" s="504" t="s">
        <v>3834</v>
      </c>
      <c r="I825" s="162"/>
      <c r="AE825" s="170" t="s">
        <v>3835</v>
      </c>
    </row>
    <row r="826" spans="7:31" ht="15" customHeight="1">
      <c r="G826" s="504" t="s">
        <v>3836</v>
      </c>
      <c r="I826" s="162"/>
      <c r="AE826" s="170" t="s">
        <v>3837</v>
      </c>
    </row>
    <row r="827" spans="7:31" ht="15" customHeight="1">
      <c r="G827" s="504" t="s">
        <v>3838</v>
      </c>
      <c r="I827" s="162"/>
      <c r="AE827" s="170" t="s">
        <v>3839</v>
      </c>
    </row>
    <row r="828" spans="7:31" ht="15" customHeight="1">
      <c r="G828" s="504" t="s">
        <v>3840</v>
      </c>
      <c r="I828" s="162"/>
      <c r="AE828" s="170" t="s">
        <v>3841</v>
      </c>
    </row>
    <row r="829" spans="7:31" ht="15" customHeight="1">
      <c r="G829" s="504" t="s">
        <v>3842</v>
      </c>
      <c r="I829" s="162"/>
      <c r="AE829" s="170" t="s">
        <v>3843</v>
      </c>
    </row>
    <row r="830" spans="7:31" ht="15" customHeight="1">
      <c r="G830" s="504" t="s">
        <v>3844</v>
      </c>
      <c r="I830" s="162"/>
      <c r="AE830" s="170" t="s">
        <v>3845</v>
      </c>
    </row>
    <row r="831" spans="7:31" ht="15" customHeight="1">
      <c r="G831" s="504" t="s">
        <v>3846</v>
      </c>
      <c r="I831" s="162"/>
      <c r="AE831" s="170" t="s">
        <v>3847</v>
      </c>
    </row>
    <row r="832" spans="7:31" ht="15" customHeight="1">
      <c r="G832" s="504" t="s">
        <v>3848</v>
      </c>
      <c r="I832" s="162"/>
      <c r="AE832" s="170" t="s">
        <v>3849</v>
      </c>
    </row>
    <row r="833" spans="7:31" ht="15" customHeight="1">
      <c r="G833" s="504" t="s">
        <v>3850</v>
      </c>
      <c r="I833" s="166"/>
      <c r="AE833" s="170" t="s">
        <v>3851</v>
      </c>
    </row>
    <row r="834" spans="7:31" ht="15" customHeight="1">
      <c r="G834" s="504" t="s">
        <v>3852</v>
      </c>
      <c r="I834" s="166"/>
      <c r="AE834" s="170" t="s">
        <v>3853</v>
      </c>
    </row>
    <row r="835" spans="7:31" ht="15" customHeight="1">
      <c r="G835" s="504" t="s">
        <v>3854</v>
      </c>
      <c r="I835" s="166"/>
      <c r="AE835" s="170" t="s">
        <v>3855</v>
      </c>
    </row>
    <row r="836" spans="7:31" ht="15" customHeight="1">
      <c r="G836" s="504" t="s">
        <v>3856</v>
      </c>
      <c r="I836" s="166"/>
      <c r="AE836" s="170" t="s">
        <v>3857</v>
      </c>
    </row>
    <row r="837" spans="7:31" ht="15" customHeight="1">
      <c r="G837" s="504" t="s">
        <v>3858</v>
      </c>
      <c r="I837" s="166"/>
      <c r="AE837" s="170" t="s">
        <v>3859</v>
      </c>
    </row>
    <row r="838" spans="7:31" ht="15" customHeight="1">
      <c r="G838" s="504" t="s">
        <v>3860</v>
      </c>
      <c r="I838" s="166"/>
      <c r="AE838" s="170" t="s">
        <v>3861</v>
      </c>
    </row>
    <row r="839" spans="7:31" ht="15" customHeight="1">
      <c r="G839" s="504" t="s">
        <v>3862</v>
      </c>
      <c r="I839" s="166"/>
      <c r="AE839" s="170" t="s">
        <v>3863</v>
      </c>
    </row>
    <row r="840" spans="7:31" ht="15" customHeight="1">
      <c r="G840" s="504" t="s">
        <v>3864</v>
      </c>
      <c r="I840" s="166"/>
      <c r="AE840" s="170" t="s">
        <v>3865</v>
      </c>
    </row>
    <row r="841" spans="7:31" ht="15" customHeight="1">
      <c r="G841" s="504" t="s">
        <v>3866</v>
      </c>
      <c r="AE841" s="170" t="s">
        <v>3867</v>
      </c>
    </row>
    <row r="842" spans="7:31" ht="15" customHeight="1">
      <c r="G842" s="504" t="s">
        <v>3868</v>
      </c>
      <c r="AE842" s="170" t="s">
        <v>3869</v>
      </c>
    </row>
    <row r="843" spans="7:31" ht="15" customHeight="1">
      <c r="G843" s="504" t="s">
        <v>3870</v>
      </c>
      <c r="AE843" s="170" t="s">
        <v>3871</v>
      </c>
    </row>
  </sheetData>
  <sheetProtection algorithmName="SHA-512" hashValue="KtVruYthOmmNwF9MCy4ETLfwYpLyED65y98cPSU216nyP6sEIhIW/dS/4GS/lYkPRKvSQwDEOfny9lDKp4awTA==" saltValue="PU3xBEzxj/bAcw8EU6qhWQ==" spinCount="100000" sheet="1" objects="1" scenarios="1"/>
  <autoFilter ref="B1:C445" xr:uid="{00000000-0001-0000-0C00-000000000000}"/>
  <sortState xmlns:xlrd2="http://schemas.microsoft.com/office/spreadsheetml/2017/richdata2" ref="E2:E178">
    <sortCondition ref="E2:E178"/>
  </sortState>
  <phoneticPr fontId="8" type="noConversion"/>
  <dataValidations count="1">
    <dataValidation operator="lessThan" allowBlank="1" showInputMessage="1" showErrorMessage="1" sqref="M2:M10" xr:uid="{AA7517F2-2F3F-4C89-876C-51568C6FF86F}"/>
  </dataValidations>
  <pageMargins left="0.75" right="0.75" top="1" bottom="1" header="0.5" footer="0.5"/>
  <pageSetup paperSize="9"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B34"/>
  <sheetViews>
    <sheetView workbookViewId="0">
      <selection activeCell="P35" sqref="P35"/>
    </sheetView>
  </sheetViews>
  <sheetFormatPr defaultRowHeight="12"/>
  <cols>
    <col min="1" max="1" width="16.85546875" customWidth="1"/>
    <col min="2" max="2" width="92.28515625" customWidth="1"/>
  </cols>
  <sheetData>
    <row r="1" spans="1:2" ht="15.75">
      <c r="A1" s="3" t="s">
        <v>3872</v>
      </c>
    </row>
    <row r="2" spans="1:2">
      <c r="A2" s="2" t="s">
        <v>3873</v>
      </c>
      <c r="B2" s="2" t="s">
        <v>3874</v>
      </c>
    </row>
    <row r="3" spans="1:2">
      <c r="A3" s="6">
        <v>42530</v>
      </c>
      <c r="B3" s="2" t="s">
        <v>3875</v>
      </c>
    </row>
    <row r="4" spans="1:2">
      <c r="A4" s="6">
        <v>42705</v>
      </c>
      <c r="B4" t="s">
        <v>3876</v>
      </c>
    </row>
    <row r="5" spans="1:2">
      <c r="A5" s="6">
        <v>42705</v>
      </c>
      <c r="B5" s="4" t="s">
        <v>3877</v>
      </c>
    </row>
    <row r="6" spans="1:2">
      <c r="A6" s="7">
        <v>42736</v>
      </c>
      <c r="B6" s="2" t="s">
        <v>3878</v>
      </c>
    </row>
    <row r="7" spans="1:2">
      <c r="A7" s="6">
        <v>43028</v>
      </c>
      <c r="B7" s="2" t="s">
        <v>3879</v>
      </c>
    </row>
    <row r="8" spans="1:2">
      <c r="A8" s="8"/>
      <c r="B8" s="2" t="s">
        <v>3880</v>
      </c>
    </row>
    <row r="9" spans="1:2">
      <c r="A9" s="8"/>
      <c r="B9" s="2" t="s">
        <v>3881</v>
      </c>
    </row>
    <row r="10" spans="1:2" ht="15.75" customHeight="1">
      <c r="A10" s="8"/>
      <c r="B10" s="5" t="s">
        <v>3882</v>
      </c>
    </row>
    <row r="11" spans="1:2">
      <c r="A11" s="8"/>
      <c r="B11" s="2" t="s">
        <v>3883</v>
      </c>
    </row>
    <row r="12" spans="1:2">
      <c r="A12" s="6">
        <v>43133</v>
      </c>
      <c r="B12" s="2" t="s">
        <v>3884</v>
      </c>
    </row>
    <row r="13" spans="1:2">
      <c r="A13" s="8"/>
      <c r="B13" s="2" t="s">
        <v>3885</v>
      </c>
    </row>
    <row r="14" spans="1:2">
      <c r="A14" s="9" t="s">
        <v>3886</v>
      </c>
      <c r="B14" s="2"/>
    </row>
    <row r="15" spans="1:2">
      <c r="A15" s="9" t="s">
        <v>3887</v>
      </c>
      <c r="B15" s="2"/>
    </row>
    <row r="16" spans="1:2">
      <c r="A16" s="10">
        <v>43348</v>
      </c>
      <c r="B16" s="2" t="s">
        <v>3888</v>
      </c>
    </row>
    <row r="17" spans="1:2">
      <c r="A17" s="10" t="s">
        <v>3889</v>
      </c>
      <c r="B17" s="2" t="s">
        <v>3890</v>
      </c>
    </row>
    <row r="18" spans="1:2">
      <c r="A18" s="10" t="s">
        <v>3891</v>
      </c>
      <c r="B18" s="2" t="s">
        <v>3892</v>
      </c>
    </row>
    <row r="19" spans="1:2">
      <c r="A19" s="10" t="s">
        <v>3891</v>
      </c>
      <c r="B19" s="2" t="s">
        <v>3893</v>
      </c>
    </row>
    <row r="20" spans="1:2">
      <c r="A20" s="10">
        <v>43399</v>
      </c>
      <c r="B20" s="2" t="s">
        <v>3894</v>
      </c>
    </row>
    <row r="21" spans="1:2">
      <c r="A21" s="10">
        <v>43531</v>
      </c>
      <c r="B21" s="2" t="s">
        <v>3895</v>
      </c>
    </row>
    <row r="22" spans="1:2">
      <c r="B22" s="2" t="s">
        <v>3896</v>
      </c>
    </row>
    <row r="23" spans="1:2">
      <c r="A23" s="10">
        <v>43559</v>
      </c>
      <c r="B23" s="2" t="s">
        <v>3897</v>
      </c>
    </row>
    <row r="24" spans="1:2">
      <c r="B24" s="2" t="s">
        <v>3898</v>
      </c>
    </row>
    <row r="25" spans="1:2">
      <c r="B25" s="2" t="s">
        <v>3899</v>
      </c>
    </row>
    <row r="26" spans="1:2">
      <c r="A26" s="10">
        <v>43566</v>
      </c>
      <c r="B26" s="2" t="s">
        <v>3900</v>
      </c>
    </row>
    <row r="27" spans="1:2">
      <c r="A27" s="10">
        <v>43570</v>
      </c>
      <c r="B27" s="2" t="s">
        <v>3901</v>
      </c>
    </row>
    <row r="28" spans="1:2">
      <c r="B28" s="2" t="s">
        <v>3902</v>
      </c>
    </row>
    <row r="29" spans="1:2">
      <c r="B29" s="2" t="s">
        <v>3903</v>
      </c>
    </row>
    <row r="30" spans="1:2">
      <c r="A30" s="11">
        <v>43630</v>
      </c>
      <c r="B30" s="2" t="s">
        <v>3904</v>
      </c>
    </row>
    <row r="31" spans="1:2">
      <c r="B31" s="2" t="s">
        <v>3905</v>
      </c>
    </row>
    <row r="32" spans="1:2">
      <c r="A32" s="11">
        <v>43640</v>
      </c>
      <c r="B32" s="2" t="s">
        <v>3906</v>
      </c>
    </row>
    <row r="33" spans="1:2">
      <c r="A33" s="11">
        <v>43640</v>
      </c>
      <c r="B33" s="2" t="s">
        <v>3907</v>
      </c>
    </row>
    <row r="34" spans="1:2">
      <c r="A34" s="6">
        <v>44900</v>
      </c>
      <c r="B34" s="2" t="s">
        <v>3908</v>
      </c>
    </row>
  </sheetData>
  <sheetProtection algorithmName="SHA-512" hashValue="t4air8G5gd6cXJkhggpIOy9NoTmgCaIFCFUxhxFgSO49Vpqx7i+tFFsDtygaTKxXf8di84/iFpfn2aWWSsKqSw==" saltValue="6JSAb/reI0Ms8T90aIumWQ==" spinCount="100000" sheet="1" objects="1" scenarios="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B36DD-96F2-409B-A4DD-157480A95D7C}">
  <sheetPr codeName="Sheet11"/>
  <dimension ref="A1:I38"/>
  <sheetViews>
    <sheetView workbookViewId="0">
      <selection activeCell="F23" sqref="F23"/>
    </sheetView>
  </sheetViews>
  <sheetFormatPr defaultRowHeight="12"/>
  <cols>
    <col min="1" max="1" width="20.85546875" customWidth="1"/>
    <col min="2" max="2" width="27.7109375" customWidth="1"/>
    <col min="3" max="3" width="10.28515625" customWidth="1"/>
    <col min="4" max="4" width="15" customWidth="1"/>
    <col min="5" max="5" width="49" customWidth="1"/>
    <col min="6" max="6" width="27.140625" customWidth="1"/>
    <col min="7" max="7" width="26.85546875" customWidth="1"/>
    <col min="9" max="9" width="25.140625" customWidth="1"/>
  </cols>
  <sheetData>
    <row r="1" spans="1:9" ht="24">
      <c r="A1" s="52" t="s">
        <v>3909</v>
      </c>
      <c r="B1" s="52" t="s">
        <v>3910</v>
      </c>
      <c r="C1" s="52" t="s">
        <v>3911</v>
      </c>
      <c r="D1" s="52" t="s">
        <v>3912</v>
      </c>
      <c r="E1" s="52" t="s">
        <v>3913</v>
      </c>
      <c r="F1" s="52" t="s">
        <v>3914</v>
      </c>
      <c r="I1" s="2"/>
    </row>
    <row r="2" spans="1:9">
      <c r="A2" s="53" t="s">
        <v>2218</v>
      </c>
      <c r="B2" s="53">
        <v>1</v>
      </c>
      <c r="C2" s="101">
        <v>46113</v>
      </c>
      <c r="D2" s="101">
        <v>46142</v>
      </c>
      <c r="E2" s="53">
        <v>14</v>
      </c>
      <c r="F2" s="53">
        <v>0</v>
      </c>
    </row>
    <row r="3" spans="1:9">
      <c r="A3" s="53" t="s">
        <v>2232</v>
      </c>
      <c r="B3" s="53">
        <v>2</v>
      </c>
      <c r="C3" s="101">
        <v>46204</v>
      </c>
      <c r="D3" s="101">
        <v>46234</v>
      </c>
      <c r="E3" s="53">
        <v>14</v>
      </c>
      <c r="F3" s="53">
        <v>0</v>
      </c>
    </row>
    <row r="4" spans="1:9">
      <c r="A4" s="53" t="s">
        <v>2247</v>
      </c>
      <c r="B4" s="53">
        <v>3</v>
      </c>
      <c r="C4" s="101">
        <v>46296</v>
      </c>
      <c r="D4" s="101">
        <v>46326</v>
      </c>
      <c r="E4" s="53">
        <v>14</v>
      </c>
      <c r="F4" s="53">
        <v>0</v>
      </c>
    </row>
    <row r="5" spans="1:9">
      <c r="A5" s="53" t="s">
        <v>2261</v>
      </c>
      <c r="B5" s="53">
        <v>4</v>
      </c>
      <c r="C5" s="101">
        <v>46023</v>
      </c>
      <c r="D5" s="101">
        <v>46053</v>
      </c>
      <c r="E5" s="53">
        <v>14</v>
      </c>
      <c r="F5" s="53">
        <v>1</v>
      </c>
    </row>
    <row r="6" spans="1:9">
      <c r="A6" s="53" t="s">
        <v>2273</v>
      </c>
      <c r="B6" s="53">
        <v>4</v>
      </c>
      <c r="C6" s="101">
        <v>46023</v>
      </c>
      <c r="D6" s="101">
        <v>46053</v>
      </c>
      <c r="E6" s="53">
        <v>14</v>
      </c>
      <c r="F6" s="53">
        <v>1</v>
      </c>
    </row>
    <row r="7" spans="1:9" ht="20.100000000000001" customHeight="1"/>
    <row r="8" spans="1:9" ht="5.0999999999999996" customHeight="1"/>
    <row r="9" spans="1:9" ht="5.0999999999999996" customHeight="1"/>
    <row r="10" spans="1:9" ht="5.0999999999999996" customHeight="1"/>
    <row r="11" spans="1:9" ht="5.0999999999999996" customHeight="1"/>
    <row r="12" spans="1:9" ht="5.0999999999999996" customHeight="1"/>
    <row r="13" spans="1:9" ht="5.0999999999999996" customHeight="1"/>
    <row r="14" spans="1:9" ht="5.0999999999999996" customHeight="1"/>
    <row r="15" spans="1:9" ht="36.75" customHeight="1">
      <c r="B15" s="53" t="s">
        <v>3915</v>
      </c>
      <c r="E15" s="106" t="s">
        <v>3916</v>
      </c>
      <c r="F15" s="100" t="s">
        <v>61</v>
      </c>
      <c r="G15" t="s">
        <v>3917</v>
      </c>
    </row>
    <row r="16" spans="1:9" ht="14.25">
      <c r="B16" t="str">
        <f>IF(AND(TRIM(Site_Information!E15&amp;"")="",TRIM(Site_Information!B19&amp;"")="",TRIM(Site_Information!D19&amp;"")=""),"Insufficient Data",IF(OR(TRIM(Site_Information!E15&amp;"")="",TRIM(Site_Information!B19&amp;"")="",TRIM(Site_Information!D19&amp;"")=""),"Enter "&amp;IF(TRIM(Site_Information!E15&amp;"")="","Form Completion Date","")&amp;IF(AND(TRIM(Site_Information!E15&amp;"")="",OR(TRIM(Site_Information!B19&amp;"")="",TRIM(Site_Information!D19&amp;"")=""))," &amp; ","")&amp;IF(TRIM(Site_Information!B19&amp;"")="","Period","")&amp;IF(AND(TRIM(Site_Information!B19&amp;"")="",TRIM(Site_Information!D19&amp;"")="")," &amp; ","")&amp;IF(TRIM(Site_Information!D19&amp;"")="","Year",""),""))</f>
        <v>Insufficient Data</v>
      </c>
      <c r="E16" s="104" t="s">
        <v>3918</v>
      </c>
      <c r="F16" s="105" t="e">
        <f>Site_Information!D19+VLOOKUP(TRIM(Site_Information!C19),Lookup_Submission!$A$2:$F$6,6,0)</f>
        <v>#N/A</v>
      </c>
      <c r="G16" s="2" t="s">
        <v>3919</v>
      </c>
    </row>
    <row r="17" spans="1:7" ht="14.25">
      <c r="B17" t="b">
        <f>OR(TRIM(Site_Information!N10&amp;"")="",ISNUMBER(SEARCH("Current",Site_Information!N10)))</f>
        <v>1</v>
      </c>
      <c r="E17" s="104" t="s">
        <v>3920</v>
      </c>
      <c r="F17" s="105" t="e">
        <f>DATE(F16,MONTH(VLOOKUP(TRIM(Site_Information!C19),Lookup_Submission!$A$2:$F$6,3,0)),DAY(VLOOKUP(TRIM(Site_Information!C19),Lookup_Submission!$A$2:$F$6,3,0)))-VLOOKUP(TRIM(Site_Information!C19),Lookup_Submission!$A$2:$F$6,5,0)</f>
        <v>#N/A</v>
      </c>
    </row>
    <row r="18" spans="1:7" ht="14.25">
      <c r="B18" t="b">
        <f>AND(Site_Information!N10="Older Period",TRIM(Site_Information!M16&amp;"")="")</f>
        <v>0</v>
      </c>
      <c r="E18" s="104" t="s">
        <v>3921</v>
      </c>
      <c r="F18" s="105" t="e">
        <f>DATE(F16,MONTH(VLOOKUP(TRIM(Site_Information!C19),Lookup_Submission!$A$2:$F$6,4,0)),DAY(VLOOKUP(TRIM(Site_Information!C19),Lookup_Submission!$A$2:$F$6,4,0)))</f>
        <v>#N/A</v>
      </c>
      <c r="G18" s="2" t="s">
        <v>3922</v>
      </c>
    </row>
    <row r="19" spans="1:7" ht="14.25">
      <c r="B19" t="b">
        <f>AND(Site_Information!N10="Older Period",TRIM(Site_Information!M16&amp;"")&lt;&gt;"",TRIM(Site_Information!M26&amp;"")="",TRIM(Site_Information!M30&amp;"")="",TRIM(Site_Information!M34&amp;"")="")</f>
        <v>0</v>
      </c>
      <c r="F19" s="105"/>
    </row>
    <row r="20" spans="1:7" ht="14.25">
      <c r="B20" t="str">
        <f>IF(B16&lt;&gt;"",B16,IF(B17,"Not Required",IF(B18,"Section A: is this a resubmission?",IF(B19,"Section A: Justification missing.","Fill in Section A"))))</f>
        <v>Insufficient Data</v>
      </c>
      <c r="F20" s="33"/>
      <c r="G20" s="2" t="s">
        <v>3923</v>
      </c>
    </row>
    <row r="21" spans="1:7" ht="14.25">
      <c r="F21" s="85"/>
    </row>
    <row r="22" spans="1:7" ht="14.25">
      <c r="E22" s="104" t="s">
        <v>3924</v>
      </c>
      <c r="F22" s="105" t="e">
        <f>DATE(Site_Information!D19+IF(VLOOKUP(TRIM(Site_Information!C19),Lookup_Submission!$A$2:$F$6,2,0)=4,1,0)+INDEX(Lookup_Submission!$F$2:$F$6,MATCH(IF(VLOOKUP(TRIM(Site_Information!C19),Lookup_Submission!$A$2:$F$6,2,0)=4,1,VLOOKUP(TRIM(Site_Information!C19),Lookup_Submission!$A$2:$F$6,2,0)+1),Lookup_Submission!$B$2:$B$6,0)),MONTH(INDEX(Lookup_Submission!$C$2:$C$6,MATCH(IF(VLOOKUP(TRIM(Site_Information!C19),Lookup_Submission!$A$2:$F$6,2,0)=4,1,VLOOKUP(TRIM(Site_Information!C19),Lookup_Submission!$A$2:$F$6,2,0)+1),Lookup_Submission!$B$2:$B$6,0))),DAY(INDEX(Lookup_Submission!$C$2:$C$6,MATCH(IF(VLOOKUP(TRIM(Site_Information!C19),Lookup_Submission!$A$2:$F$6,2,0)=4,1,VLOOKUP(TRIM(Site_Information!C19),Lookup_Submission!$A$2:$F$6,2,0)+1),Lookup_Submission!$B$2:$B$6,0))))-INDEX(Lookup_Submission!$E$2:$E$6,MATCH(IF(VLOOKUP(TRIM(Site_Information!C19),Lookup_Submission!$A$2:$F$6,2,0)=4,1,VLOOKUP(TRIM(Site_Information!C19),Lookup_Submission!$A$2:$F$6,2,0)+1),Lookup_Submission!$B$2:$B$6,0))</f>
        <v>#N/A</v>
      </c>
      <c r="G22" s="2" t="s">
        <v>3925</v>
      </c>
    </row>
    <row r="23" spans="1:7" ht="12.75">
      <c r="E23" s="2" t="s">
        <v>3926</v>
      </c>
      <c r="F23" s="103" t="e">
        <f>IF(AND(Site_Information!E15&lt;&gt;"",Site_Information!E15&lt;Lookup_Submission!F17),"Date is more than 14 days before the submission period starts and will be considered a Future Period","")</f>
        <v>#N/A</v>
      </c>
    </row>
    <row r="24" spans="1:7" ht="16.5" thickBot="1">
      <c r="B24" s="134" t="s">
        <v>2210</v>
      </c>
      <c r="F24" s="85"/>
    </row>
    <row r="25" spans="1:7" ht="15.75" thickTop="1">
      <c r="B25" s="437" t="s">
        <v>3927</v>
      </c>
      <c r="F25" s="85"/>
    </row>
    <row r="26" spans="1:7" ht="15">
      <c r="B26" s="438"/>
      <c r="F26" s="85"/>
    </row>
    <row r="27" spans="1:7" ht="15">
      <c r="B27" s="439">
        <v>7306</v>
      </c>
    </row>
    <row r="28" spans="1:7" ht="15">
      <c r="B28" s="440">
        <f ca="1">TODAY()-(365*16)</f>
        <v>40370</v>
      </c>
    </row>
    <row r="29" spans="1:7" ht="15">
      <c r="B29" s="441"/>
    </row>
    <row r="31" spans="1:7">
      <c r="A31" s="2"/>
    </row>
    <row r="32" spans="1:7">
      <c r="A32" s="2"/>
    </row>
    <row r="33" spans="1:1">
      <c r="A33" s="2"/>
    </row>
    <row r="34" spans="1:1">
      <c r="A34" s="2"/>
    </row>
    <row r="38" spans="1:1" ht="12.75" customHeight="1"/>
  </sheetData>
  <sheetProtection algorithmName="SHA-512" hashValue="8hNxmkW2sQoxrEMnDrNL98O4egHByE8usyo0u+RvPptuD1IqDx9/5R8w12lKE0NeTKkhvrB1EFYU2Vi3IVHOmQ==" saltValue="Lqr0uHPQjIAwsjok2pvkRA==" spinCount="100000" sheet="1" objects="1" scenarios="1"/>
  <pageMargins left="0.7" right="0.7" top="0.75" bottom="0.75" header="0.3" footer="0.3"/>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D0F0C0"/>
    <pageSetUpPr fitToPage="1"/>
  </sheetPr>
  <dimension ref="A1:S69"/>
  <sheetViews>
    <sheetView showGridLines="0" showRowColHeaders="0" zoomScale="78" zoomScaleNormal="78" workbookViewId="0">
      <pane ySplit="4" topLeftCell="A9" activePane="bottomLeft" state="frozen"/>
      <selection pane="bottomLeft" activeCell="G33" sqref="G33:H33"/>
      <extLst>
        <ext xmlns:xlsdti="http://schemas.microsoft.com/office/spreadsheetml/2023/showDataTypeIcons" uri="{77bfe23e-c014-4d31-8a63-9c772dbf06b6}">
          <xlsdti:showDataTypeIcons visible="0"/>
        </ext>
      </extLst>
    </sheetView>
  </sheetViews>
  <sheetFormatPr defaultColWidth="9.140625" defaultRowHeight="11.25" customHeight="1"/>
  <cols>
    <col min="1" max="1" width="4.140625" style="109" customWidth="1"/>
    <col min="2" max="2" width="26.7109375" style="109" customWidth="1"/>
    <col min="3" max="4" width="12.7109375" style="109" customWidth="1"/>
    <col min="5" max="5" width="26.7109375" style="109" customWidth="1"/>
    <col min="6" max="6" width="3.28515625" style="110" customWidth="1"/>
    <col min="7" max="7" width="31.5703125" style="109" customWidth="1"/>
    <col min="8" max="8" width="32" style="109" customWidth="1"/>
    <col min="9" max="9" width="6.28515625" style="109" customWidth="1"/>
    <col min="10" max="10" width="8.7109375" style="109" customWidth="1"/>
    <col min="11" max="11" width="49.7109375" style="109" customWidth="1"/>
    <col min="12" max="12" width="2.42578125" style="109" customWidth="1"/>
    <col min="13" max="13" width="36.42578125" style="131" customWidth="1"/>
    <col min="14" max="14" width="34.28515625" style="131" customWidth="1"/>
    <col min="15" max="15" width="2.85546875" style="111" customWidth="1"/>
    <col min="16" max="16" width="20.7109375" customWidth="1"/>
    <col min="17" max="17" width="13.5703125" style="111" customWidth="1"/>
    <col min="18" max="19" width="9.140625" style="111"/>
    <col min="20" max="16384" width="9.140625" style="109"/>
  </cols>
  <sheetData>
    <row r="1" spans="1:16" ht="8.25" customHeight="1">
      <c r="A1" s="108"/>
    </row>
    <row r="2" spans="1:16" ht="16.5" customHeight="1">
      <c r="B2" s="112" t="s">
        <v>34</v>
      </c>
      <c r="C2" s="113"/>
      <c r="D2" s="113"/>
      <c r="E2" s="114" t="s">
        <v>35</v>
      </c>
      <c r="F2" s="115"/>
      <c r="G2" s="114"/>
      <c r="H2" s="114"/>
      <c r="I2" s="114"/>
      <c r="J2" s="114"/>
      <c r="K2" s="116"/>
      <c r="L2" s="116"/>
      <c r="M2" s="662" t="str">
        <f>IF(AND(ISNUMBER(SEARCH("current",N10)),OR(M16&lt;&gt;"",M26&lt;&gt;"",M30&lt;&gt;"",M34&lt;&gt;"")),"WARNING: Section Part 2 contains data from previous return. Clear ALL data that appears below in green boxes:","")</f>
        <v/>
      </c>
      <c r="N2" s="662"/>
      <c r="O2" s="662"/>
      <c r="P2" s="662"/>
    </row>
    <row r="3" spans="1:16" ht="5.0999999999999996" customHeight="1">
      <c r="C3" s="114"/>
      <c r="D3" s="114"/>
      <c r="E3" s="114"/>
      <c r="F3" s="115"/>
      <c r="G3" s="114"/>
      <c r="H3" s="114"/>
      <c r="I3" s="114"/>
      <c r="J3" s="114"/>
      <c r="K3" s="114"/>
      <c r="L3" s="117"/>
      <c r="M3" s="662"/>
      <c r="N3" s="662"/>
      <c r="O3" s="662"/>
      <c r="P3" s="662"/>
    </row>
    <row r="4" spans="1:16" ht="32.1" customHeight="1">
      <c r="B4" s="663" t="s">
        <v>36</v>
      </c>
      <c r="C4" s="663"/>
      <c r="D4" s="663"/>
      <c r="E4" s="663"/>
      <c r="F4" s="663"/>
      <c r="G4" s="663"/>
      <c r="H4" s="663"/>
      <c r="I4" s="663"/>
      <c r="J4" s="663"/>
      <c r="K4" s="663"/>
      <c r="L4" s="118"/>
      <c r="M4" s="662"/>
      <c r="N4" s="662"/>
      <c r="O4" s="662"/>
      <c r="P4" s="662"/>
    </row>
    <row r="5" spans="1:16" ht="18" customHeight="1">
      <c r="B5" s="111"/>
      <c r="C5" s="111"/>
      <c r="D5" s="111"/>
      <c r="E5" s="111"/>
      <c r="F5" s="74"/>
      <c r="G5" s="432" t="str">
        <f>H14</f>
        <v>No Data (Blank Form)</v>
      </c>
      <c r="L5" s="119"/>
      <c r="M5" s="662"/>
      <c r="N5" s="662"/>
      <c r="O5" s="662"/>
      <c r="P5" s="662"/>
    </row>
    <row r="6" spans="1:16" ht="65.099999999999994" customHeight="1">
      <c r="B6" s="689" t="s">
        <v>3933</v>
      </c>
      <c r="C6" s="690"/>
      <c r="D6" s="690"/>
      <c r="E6" s="691"/>
      <c r="F6" s="120" t="s">
        <v>37</v>
      </c>
      <c r="G6" s="528" t="s">
        <v>3936</v>
      </c>
      <c r="H6" s="529"/>
      <c r="I6" s="529"/>
      <c r="J6" s="529"/>
      <c r="K6" s="530"/>
      <c r="L6" s="119"/>
      <c r="M6" s="664" t="s">
        <v>38</v>
      </c>
      <c r="N6" s="665"/>
    </row>
    <row r="7" spans="1:16" ht="68.25" customHeight="1">
      <c r="B7" s="686" t="s">
        <v>3934</v>
      </c>
      <c r="C7" s="687"/>
      <c r="D7" s="687"/>
      <c r="E7" s="688"/>
      <c r="F7" s="120"/>
      <c r="G7" s="531"/>
      <c r="H7" s="532"/>
      <c r="I7" s="532"/>
      <c r="J7" s="532"/>
      <c r="K7" s="533"/>
      <c r="M7" s="635" t="s">
        <v>39</v>
      </c>
      <c r="N7" s="636"/>
    </row>
    <row r="8" spans="1:16" ht="39.950000000000003" customHeight="1">
      <c r="B8" s="640" t="s">
        <v>40</v>
      </c>
      <c r="C8" s="641"/>
      <c r="D8" s="694" t="s">
        <v>41</v>
      </c>
      <c r="E8" s="695"/>
      <c r="F8" s="121"/>
      <c r="G8" s="534"/>
      <c r="H8" s="535"/>
      <c r="I8" s="535"/>
      <c r="J8" s="535"/>
      <c r="K8" s="536"/>
      <c r="L8" s="122"/>
      <c r="M8" s="682" t="str">
        <f>IF(OR(N10="Older Period",N10="Future Period"),"This return is outside the selected period submission window. Please provide further information so we can process it efficiently.","")</f>
        <v/>
      </c>
      <c r="N8" s="683"/>
    </row>
    <row r="9" spans="1:16" ht="39.950000000000003" customHeight="1">
      <c r="B9" s="640" t="s">
        <v>42</v>
      </c>
      <c r="C9" s="641"/>
      <c r="D9" s="692" t="s">
        <v>43</v>
      </c>
      <c r="E9" s="693"/>
      <c r="G9" s="652" t="s">
        <v>3940</v>
      </c>
      <c r="H9" s="653"/>
      <c r="I9" s="653"/>
      <c r="J9" s="653"/>
      <c r="K9" s="654"/>
      <c r="L9" s="122"/>
      <c r="M9" s="684"/>
      <c r="N9" s="685"/>
    </row>
    <row r="10" spans="1:16" ht="24" customHeight="1">
      <c r="B10" s="642" t="s">
        <v>44</v>
      </c>
      <c r="C10" s="643"/>
      <c r="D10" s="643"/>
      <c r="E10" s="644"/>
      <c r="G10" s="581" t="s">
        <v>3935</v>
      </c>
      <c r="H10" s="582"/>
      <c r="I10" s="582"/>
      <c r="J10" s="582"/>
      <c r="K10" s="583"/>
      <c r="M10" s="670" t="s">
        <v>45</v>
      </c>
      <c r="N10" s="672" t="str">
        <f>IF($B$19="","",IF(ISNA(MATCH($B$19,'Look Up Values'!$N$2:$N$6,0)),"Invalid Select Period from dropdown list only",IF(OR($E$15="",$C$19="",$D$19=""),"",IF(AND($E$15&gt;=Lookup_Submission!$F$17,$E$15&lt;=Lookup_Submission!$F$18),"Current Period",IF($E$15&lt;Lookup_Submission!$F$17,"Future Period",IF($E$15&lt;Lookup_Submission!$F$22,"Current Period (Late)","Older Period"))))))</f>
        <v/>
      </c>
    </row>
    <row r="11" spans="1:16" ht="18.75" customHeight="1">
      <c r="B11" s="645"/>
      <c r="C11" s="646"/>
      <c r="D11" s="646"/>
      <c r="E11" s="647"/>
      <c r="F11" s="109"/>
      <c r="G11" s="584"/>
      <c r="H11" s="585"/>
      <c r="I11" s="585"/>
      <c r="J11" s="585"/>
      <c r="K11" s="586"/>
      <c r="L11" s="96"/>
      <c r="M11" s="671"/>
      <c r="N11" s="673"/>
    </row>
    <row r="12" spans="1:16" ht="68.25" customHeight="1">
      <c r="B12" s="637" t="s">
        <v>46</v>
      </c>
      <c r="C12" s="638"/>
      <c r="D12" s="638"/>
      <c r="E12" s="639"/>
      <c r="F12" s="109"/>
      <c r="G12" s="589" t="s">
        <v>3943</v>
      </c>
      <c r="H12" s="590"/>
      <c r="I12" s="590"/>
      <c r="J12" s="590"/>
      <c r="K12" s="591"/>
      <c r="L12" s="96"/>
      <c r="M12" s="668"/>
      <c r="N12" s="669"/>
    </row>
    <row r="13" spans="1:16" ht="54.75" customHeight="1">
      <c r="B13" s="587" t="s">
        <v>47</v>
      </c>
      <c r="C13" s="588"/>
      <c r="D13" s="666" t="s">
        <v>48</v>
      </c>
      <c r="E13" s="667"/>
      <c r="F13" s="109"/>
      <c r="G13" s="592"/>
      <c r="H13" s="593"/>
      <c r="I13" s="593"/>
      <c r="J13" s="593"/>
      <c r="K13" s="594"/>
      <c r="L13" s="97"/>
      <c r="M13" s="617" t="s">
        <v>49</v>
      </c>
      <c r="N13" s="618"/>
    </row>
    <row r="14" spans="1:16" ht="54.95" customHeight="1">
      <c r="B14" s="613" t="s">
        <v>50</v>
      </c>
      <c r="C14" s="614"/>
      <c r="D14" s="611" t="s">
        <v>51</v>
      </c>
      <c r="E14" s="612"/>
      <c r="F14" s="109"/>
      <c r="G14" s="231" t="s">
        <v>52</v>
      </c>
      <c r="H14" s="442" t="str">
        <f>IF(COUNTIF(I15:I33,"X")=17,"No Data (Blank Form)",COUNTIF(I15:I33,"X"))</f>
        <v>No Data (Blank Form)</v>
      </c>
      <c r="I14" s="539" t="str">
        <f>IF(H14&gt;0,"DO NOT SUBMIT !   Errors must be corrected before submitting","All Sections Complete – Ready for Submission")</f>
        <v>DO NOT SUBMIT !   Errors must be corrected before submitting</v>
      </c>
      <c r="J14" s="540"/>
      <c r="K14" s="541"/>
      <c r="L14" s="97"/>
      <c r="M14" s="617"/>
      <c r="N14" s="618"/>
    </row>
    <row r="15" spans="1:16" ht="24" customHeight="1">
      <c r="B15" s="595" t="s">
        <v>3932</v>
      </c>
      <c r="C15" s="596"/>
      <c r="D15" s="596"/>
      <c r="E15" s="507"/>
      <c r="F15" s="109"/>
      <c r="G15" s="597" t="s">
        <v>3941</v>
      </c>
      <c r="H15" s="598"/>
      <c r="I15" s="263" t="str">
        <f>IF(J15="Entered","✓","X")</f>
        <v>X</v>
      </c>
      <c r="J15" s="542" t="str">
        <f>IF(ISBLANK(E15),"Missing Data","Entered")</f>
        <v>Missing Data</v>
      </c>
      <c r="K15" s="543"/>
      <c r="L15" s="97"/>
      <c r="M15" s="617"/>
      <c r="N15" s="618"/>
    </row>
    <row r="16" spans="1:16" ht="24" customHeight="1">
      <c r="B16" s="443"/>
      <c r="C16"/>
      <c r="D16"/>
      <c r="E16" s="444"/>
      <c r="F16" s="108"/>
      <c r="G16" s="262" t="s">
        <v>53</v>
      </c>
      <c r="H16" s="537" t="str">
        <f>IF(E18="","",IF(OR(B19="",TRIM(D19&amp;"")=""),E18,E18&amp;" "&amp;IF(B19="Year (Jan-Dec)","Annual "&amp;D19,B19&amp;" "&amp;D19)))</f>
        <v/>
      </c>
      <c r="I16" s="428" t="str">
        <f>IF(J16="Entered","✓","X")</f>
        <v>X</v>
      </c>
      <c r="J16" s="542" t="str">
        <f>IF(ISBLANK(B19),"Missing Data","Entered")</f>
        <v>Missing Data</v>
      </c>
      <c r="K16" s="543"/>
      <c r="L16" s="97"/>
      <c r="M16" s="621"/>
      <c r="N16" s="622" t="str">
        <f>IF(AND(N10="Older Period",M16=""),"ERROR: Please select Y/N before submitting.","")</f>
        <v/>
      </c>
      <c r="P16" s="418"/>
    </row>
    <row r="17" spans="2:17" ht="24" customHeight="1">
      <c r="B17" s="623" t="s">
        <v>54</v>
      </c>
      <c r="C17" s="623"/>
      <c r="D17" s="623"/>
      <c r="E17" s="623"/>
      <c r="F17" s="108"/>
      <c r="G17" s="262" t="s">
        <v>55</v>
      </c>
      <c r="H17" s="538"/>
      <c r="I17" s="428" t="str">
        <f>IF(J17="Entered","✓","X")</f>
        <v>X</v>
      </c>
      <c r="J17" s="542" t="str">
        <f>IF(ISBLANK(D19),"Missing Data","Entered")</f>
        <v>Missing Data</v>
      </c>
      <c r="K17" s="543"/>
      <c r="L17" s="97"/>
      <c r="M17" s="621"/>
      <c r="N17" s="622"/>
      <c r="P17" s="418"/>
    </row>
    <row r="18" spans="2:17" ht="24" customHeight="1">
      <c r="B18" s="448" t="s">
        <v>56</v>
      </c>
      <c r="C18" s="508"/>
      <c r="D18" s="506" t="s">
        <v>57</v>
      </c>
      <c r="E18" s="573" t="str">
        <f>N10</f>
        <v/>
      </c>
      <c r="F18" s="108"/>
      <c r="G18" s="599" t="s">
        <v>58</v>
      </c>
      <c r="H18" s="600"/>
      <c r="I18" s="258" t="str">
        <f>IF(OR(J18="Not Required",J18="Entered"),"✓","X")</f>
        <v>X</v>
      </c>
      <c r="J18" s="544" t="str">
        <f>IF(Lookup_Submission!B16&lt;&gt;"",IF(Lookup_Submission!B16="No Completion Date, Period &amp; Year","Insufficient Data",Lookup_Submission!B16),IF(Lookup_Submission!B17,"Not Required",IF(N10="Older Period",IF(AND(TRIM(M16&amp;"")="",TRIM(M26&amp;"")="",TRIM(M30&amp;"")="",TRIM(M34&amp;"")=""),"Fill in Section Part 2",IF(AND(TRIM(M16&amp;"")="",OR(TRIM(M26&amp;"")&lt;&gt;"",TRIM(M30&amp;"")&lt;&gt;"",TRIM(M34&amp;"")&lt;&gt;"")),"Fill in Section Part 2.1",IF(AND(TRIM(M16&amp;"")&lt;&gt;"",TRIM(M26&amp;"")="",TRIM(M30&amp;"")="",TRIM(M34&amp;"")=""),"Fill in Section Part 2.2","Entered"))),IF(N10="Future Period",IF(AND(TRIM(M26&amp;"")="",TRIM(M30&amp;"")="",TRIM(M34&amp;"")=""),"Fill in Section Part 2.2","Entered"),"Fill in Section Part 2"))))</f>
        <v>Insufficient Data</v>
      </c>
      <c r="K18" s="545"/>
      <c r="L18" s="97"/>
      <c r="M18" s="615"/>
      <c r="N18" s="616"/>
      <c r="P18" s="418"/>
    </row>
    <row r="19" spans="2:17" ht="24" customHeight="1">
      <c r="B19" s="449"/>
      <c r="C19" s="509" t="str">
        <f>TRIM(CLEAN(B19&amp;""))</f>
        <v/>
      </c>
      <c r="D19" s="218"/>
      <c r="E19" s="574"/>
      <c r="F19" s="109"/>
      <c r="G19" s="571" t="s">
        <v>59</v>
      </c>
      <c r="H19" s="572"/>
      <c r="I19" s="258" t="str">
        <f t="shared" ref="I19:I25" si="0">IF(J19="Entered","✓","X")</f>
        <v>X</v>
      </c>
      <c r="J19" s="542" t="str">
        <f>IF(ISBLANK(B24),"Missing Data","Entered")</f>
        <v>Missing Data</v>
      </c>
      <c r="K19" s="543"/>
      <c r="L19" s="97"/>
      <c r="M19" s="617" t="s">
        <v>60</v>
      </c>
      <c r="N19" s="618"/>
      <c r="P19" s="418"/>
      <c r="Q19" s="16" t="s">
        <v>61</v>
      </c>
    </row>
    <row r="20" spans="2:17" ht="24" customHeight="1">
      <c r="B20" s="628" t="str">
        <f>IF(AND(TRIM(E15&amp;"")&lt;&gt;"",TRIM(B19&amp;"")&lt;&gt;"",TRIM(D19&amp;"")&lt;&gt;"",OR(N10="Future Period",N10="Older Period")),"Warning: The completion date falls outside the submission window for the selected period. You must now complete Section Part 2.","")</f>
        <v/>
      </c>
      <c r="C20" s="629"/>
      <c r="D20" s="629"/>
      <c r="E20" s="630"/>
      <c r="F20" s="109"/>
      <c r="G20" s="571" t="s">
        <v>62</v>
      </c>
      <c r="H20" s="572"/>
      <c r="I20" s="258" t="str">
        <f t="shared" si="0"/>
        <v>X</v>
      </c>
      <c r="J20" s="542" t="str">
        <f>IF(B26="","Missing Data",IF(C25&lt;&gt;"","Invalid Permit Format","Entered"))</f>
        <v>Missing Data</v>
      </c>
      <c r="K20" s="543"/>
      <c r="L20" s="97"/>
      <c r="M20" s="617"/>
      <c r="N20" s="618"/>
      <c r="P20" s="418"/>
    </row>
    <row r="21" spans="2:17" ht="24" customHeight="1">
      <c r="B21" s="631"/>
      <c r="C21" s="632"/>
      <c r="D21" s="632"/>
      <c r="E21" s="633"/>
      <c r="F21" s="109"/>
      <c r="G21" s="571" t="s">
        <v>63</v>
      </c>
      <c r="H21" s="572"/>
      <c r="I21" s="258" t="str">
        <f t="shared" si="0"/>
        <v>X</v>
      </c>
      <c r="J21" s="542" t="str">
        <f>IF(ISBLANK(B28),"Missing Data","Entered")</f>
        <v>Missing Data</v>
      </c>
      <c r="K21" s="543"/>
      <c r="L21" s="97"/>
      <c r="M21" s="617"/>
      <c r="N21" s="618"/>
      <c r="P21" s="418"/>
    </row>
    <row r="22" spans="2:17" ht="24" customHeight="1">
      <c r="B22" s="578" t="s">
        <v>64</v>
      </c>
      <c r="C22" s="579"/>
      <c r="D22" s="579"/>
      <c r="E22" s="580"/>
      <c r="F22" s="108"/>
      <c r="G22" s="571" t="s">
        <v>65</v>
      </c>
      <c r="H22" s="572"/>
      <c r="I22" s="258" t="str">
        <f t="shared" si="0"/>
        <v>X</v>
      </c>
      <c r="J22" s="542" t="str">
        <f>IF(COUNTIF(B30:B33,"&lt;&gt;")=0,"Missing Data","Entered")</f>
        <v>Missing Data</v>
      </c>
      <c r="K22" s="543"/>
      <c r="L22" s="97"/>
      <c r="M22" s="617"/>
      <c r="N22" s="618"/>
      <c r="P22" s="418"/>
    </row>
    <row r="23" spans="2:17" ht="24" customHeight="1">
      <c r="B23" s="448" t="s">
        <v>66</v>
      </c>
      <c r="E23" s="450"/>
      <c r="F23" s="109"/>
      <c r="G23" s="571" t="s">
        <v>67</v>
      </c>
      <c r="H23" s="572"/>
      <c r="I23" s="258" t="str">
        <f t="shared" si="0"/>
        <v>X</v>
      </c>
      <c r="J23" s="542" t="str">
        <f>IF(TRIM(C34&amp;"")="","Missing Data",IF(TRIM(B35&amp;"")&lt;&gt;"","Invalid Post Code Format","Entered"))</f>
        <v>Missing Data</v>
      </c>
      <c r="K23" s="543"/>
      <c r="L23" s="97"/>
      <c r="M23" s="617"/>
      <c r="N23" s="618"/>
      <c r="P23" s="418"/>
    </row>
    <row r="24" spans="2:17" ht="24" customHeight="1">
      <c r="B24" s="603"/>
      <c r="C24" s="604"/>
      <c r="D24" s="604"/>
      <c r="E24" s="605"/>
      <c r="F24" s="109"/>
      <c r="G24" s="571" t="s">
        <v>68</v>
      </c>
      <c r="H24" s="572"/>
      <c r="I24" s="258" t="str">
        <f t="shared" si="0"/>
        <v>X</v>
      </c>
      <c r="J24" s="542" t="str">
        <f>IF(ISBLANK(B37),"Facility Type Not Selected","Entered")</f>
        <v>Facility Type Not Selected</v>
      </c>
      <c r="K24" s="543"/>
      <c r="L24" s="97"/>
      <c r="M24" s="626" t="s">
        <v>69</v>
      </c>
      <c r="N24" s="627"/>
      <c r="P24" s="418"/>
    </row>
    <row r="25" spans="2:17" ht="24" customHeight="1">
      <c r="B25" s="451" t="s">
        <v>70</v>
      </c>
      <c r="C25" s="608" t="str" cm="1">
        <f t="array" ref="C25">IF(B26="","",IF(ISNUMBER(SEARCH("EAEPR",B26)),"Error remove ""EAEPR""",IF(ISNUMBER(SEARCH("EAWML",B26)),"Error remove ""EAWML""",IF(ISNUMBER(SEARCH("EPR",B26)),"Error remove ""EPR""",IF(ISNUMBER(SEARCH("WML",B26)),"Error remove ""WML""",IF(AND(LEN(B26)&lt;=8,EXACT(B26,UPPER(B26)),SUMPRODUCT(--(ROW($1:$8)&lt;=LEN(B26)),--ISNUMBER(FIND(MID(B26,ROW($1:$8),1),"ABCDEFGHIJKLMNOPQRSTUVWXYZ0123456789")))=LEN(B26)),"","Not Correct Format"))))))</f>
        <v/>
      </c>
      <c r="D25" s="606" t="s">
        <v>71</v>
      </c>
      <c r="E25" s="607"/>
      <c r="F25" s="109"/>
      <c r="G25" s="571" t="s">
        <v>72</v>
      </c>
      <c r="H25" s="572"/>
      <c r="I25" s="258" t="str">
        <f t="shared" si="0"/>
        <v>X</v>
      </c>
      <c r="J25" s="542" t="str">
        <f>IF(LEN(TRIM(D40&amp;""))=0,IF(LEN(TRIM(D41&amp;""))=0,"Missing Data","Weighbridge use not answered"),IF(LEN(TRIM(D41&amp;""))=0,"Enter % Weighed","Entered"))</f>
        <v>Missing Data</v>
      </c>
      <c r="K25" s="543"/>
      <c r="L25" s="97"/>
      <c r="M25" s="626"/>
      <c r="N25" s="627"/>
      <c r="P25" s="418"/>
    </row>
    <row r="26" spans="2:17" ht="24" customHeight="1">
      <c r="B26" s="452"/>
      <c r="C26" s="609"/>
      <c r="D26" s="606"/>
      <c r="E26" s="607"/>
      <c r="F26" s="109"/>
      <c r="G26" s="571" t="s">
        <v>73</v>
      </c>
      <c r="H26" s="572"/>
      <c r="I26" s="258" t="str">
        <f>IF(J26="No Tonnage Entered","Nil",IF(J26="No Errors","✓","X"))</f>
        <v>Nil</v>
      </c>
      <c r="J26" s="542" t="str">
        <f>IF(IFERROR(VALUE(Waste_Received!O3),0)&gt;0,IFERROR(VALUE(Waste_Received!O3),0)&amp;" Error Rows",IF(IFERROR(VALUE(Waste_Received!J4),0)=0,"No Tonnage Entered","No Errors"))</f>
        <v>No Tonnage Entered</v>
      </c>
      <c r="K26" s="543"/>
      <c r="L26" s="97"/>
      <c r="M26" s="619"/>
      <c r="N26" s="620"/>
      <c r="P26" s="418"/>
    </row>
    <row r="27" spans="2:17" ht="24" customHeight="1">
      <c r="B27" s="453" t="s">
        <v>74</v>
      </c>
      <c r="C27" s="510"/>
      <c r="D27" s="606"/>
      <c r="E27" s="607"/>
      <c r="F27" s="109"/>
      <c r="G27" s="571" t="s">
        <v>75</v>
      </c>
      <c r="H27" s="572"/>
      <c r="I27" s="258" t="str">
        <f>IF(J27="No Tonnage Entered","Nil",IF(J27="No Errors","✓","X"))</f>
        <v>Nil</v>
      </c>
      <c r="J27" s="542" t="str">
        <f>IF(IFERROR(VALUE(Waste_Removed!L3),0)&gt;0,IFERROR(VALUE(Waste_Removed!L3),0)&amp;" Error Rows",IF(IFERROR(VALUE(Waste_Removed!G5),0)=0,"No Tonnage Entered","No Errors"))</f>
        <v>No Tonnage Entered</v>
      </c>
      <c r="K27" s="543"/>
      <c r="L27" s="97"/>
      <c r="M27" s="619"/>
      <c r="N27" s="620"/>
      <c r="P27" s="418"/>
    </row>
    <row r="28" spans="2:17" ht="30" customHeight="1">
      <c r="B28" s="575"/>
      <c r="C28" s="576"/>
      <c r="D28" s="576"/>
      <c r="E28" s="577"/>
      <c r="F28" s="109"/>
      <c r="G28" s="571" t="s">
        <v>76</v>
      </c>
      <c r="H28" s="572"/>
      <c r="I28" s="258" t="str">
        <f>IF(OR(J28="Select 'No TCM change since last return' if information has not changed",J28="Clear all WAMITAB personal data or EU Skills / ESA accreditation data for 'No Change'option",J28="Missing Data"),"X","✓")</f>
        <v>X</v>
      </c>
      <c r="J28" s="544" t="str">
        <f>IF(TRIM('Technical Competence'!I2&amp;"")="","Missing Data",IF(AND('Look Up Values'!AG2=TRUE,'Technical Competence'!E3="No"),'Technical Competence'!E5,IF(AND('Look Up Values'!AG2=TRUE,OR('Technical Competence'!E3="No",'Technical Competence'!E4="No"),'Technical Competence'!I2&lt;&gt;"No Scheme"),"Error-select ""No Scheme""",'Technical Competence'!I2)))</f>
        <v>Missing Data</v>
      </c>
      <c r="K28" s="545"/>
      <c r="L28" s="97"/>
      <c r="M28" s="626" t="s">
        <v>77</v>
      </c>
      <c r="N28" s="627"/>
      <c r="P28" s="418"/>
    </row>
    <row r="29" spans="2:17" ht="30" customHeight="1">
      <c r="B29" s="451" t="s">
        <v>78</v>
      </c>
      <c r="C29" s="601" t="s">
        <v>79</v>
      </c>
      <c r="D29" s="601"/>
      <c r="E29" s="602"/>
      <c r="F29" s="109"/>
      <c r="G29" s="571" t="s">
        <v>80</v>
      </c>
      <c r="H29" s="572"/>
      <c r="I29" s="258" t="str">
        <f>IF(OR(J29="Entered",J29="Not Required"),"✓","X")</f>
        <v>X</v>
      </c>
      <c r="J29" s="544" t="str" cm="1">
        <f t="array" ref="J29">IF(LEN('Technical Competence'!J2)&gt;0,"Clear all WAMITAB personal data or EU Skills / ESA accreditation data",IF('Look Up Values'!AJ2=TRUE,"Not Required",IF('Look Up Values'!AI2=TRUE,"Missing Data",IF(TRIM('Technical Competence'!I2&amp;"")="","Not Entered",IF(ISNUMBER(SEARCH("no tcm change",'Look Up Values'!AH2)),"Not Required",IF('Look Up Values'!AF2="No Data Entered","No Data Entered",IF('Look Up Values'!AF2="Not Required","Not Required",IF(OR(ISNUMBER(SEARCH("EU Skills",'Look Up Values'!AF2)),ISNUMBER(SEARCH("ESA",'Look Up Values'!AF2))),IF(TRIM('Technical Competence'!J7)&lt;&gt;"",TRIM('Technical Competence'!J7),"Entered"),IF(OR(ISNUMBER(SEARCH("WAMITAB",'Look Up Values'!AF2)),ISNUMBER(SEARCH("CIWM",'Look Up Values'!AF2))),IF(SUMPRODUCT(--(LEN(TRIM(SUBSTITUTE('Technical Competence'!J11:J22,CHAR(160),"")))&gt;0))=0,"Entered",IF(AND(COUNTIF('Technical Competence'!J11:J22,"*Name*")&gt;0,COUNTIF('Technical Competence'!J11:J22,"*DOB*")&gt;0),"TCM Name &amp; DOB Missing",IF(COUNTIF('Technical Competence'!J11:J22,"*Name*")&gt;0,"TCM Name Missing",IF(COUNTIF('Technical Competence'!J11:J22,"*DOB*")&gt;0,"TCM DOB Missing","Missing TCM Data")))),"")))))))))</f>
        <v>Not Entered</v>
      </c>
      <c r="K29" s="545"/>
      <c r="L29" s="97"/>
      <c r="M29" s="626"/>
      <c r="N29" s="627"/>
      <c r="P29" s="418"/>
    </row>
    <row r="30" spans="2:17" ht="24" customHeight="1">
      <c r="B30" s="634"/>
      <c r="C30" s="567"/>
      <c r="D30" s="567"/>
      <c r="E30" s="568"/>
      <c r="F30" s="109"/>
      <c r="G30" s="571" t="s">
        <v>81</v>
      </c>
      <c r="H30" s="572"/>
      <c r="I30" s="258" t="str">
        <f>IF(J30="Entered","✓","X")</f>
        <v>X</v>
      </c>
      <c r="J30" s="542" t="str">
        <f>IF(ISBLANK(H40),"Missing Data","Entered")</f>
        <v>Missing Data</v>
      </c>
      <c r="K30" s="543"/>
      <c r="L30" s="97"/>
      <c r="M30" s="624"/>
      <c r="N30" s="625"/>
      <c r="P30" s="418"/>
    </row>
    <row r="31" spans="2:17" ht="24" customHeight="1">
      <c r="B31" s="566"/>
      <c r="C31" s="567"/>
      <c r="D31" s="567"/>
      <c r="E31" s="568"/>
      <c r="F31" s="109"/>
      <c r="G31" s="571" t="s">
        <v>82</v>
      </c>
      <c r="H31" s="572"/>
      <c r="I31" s="258" t="str">
        <f>IF(J31="Entered","✓","X")</f>
        <v>X</v>
      </c>
      <c r="J31" s="542" t="str">
        <f>IF(ISBLANK(H41),"Missing Data","Entered")</f>
        <v>Missing Data</v>
      </c>
      <c r="K31" s="543"/>
      <c r="L31" s="97"/>
      <c r="M31" s="624"/>
      <c r="N31" s="625"/>
      <c r="P31" s="418"/>
    </row>
    <row r="32" spans="2:17" ht="24" customHeight="1">
      <c r="B32" s="634"/>
      <c r="C32" s="567"/>
      <c r="D32" s="567"/>
      <c r="E32" s="568"/>
      <c r="F32" s="109"/>
      <c r="G32" s="571" t="s">
        <v>83</v>
      </c>
      <c r="H32" s="572"/>
      <c r="I32" s="258" t="str">
        <f>IF(J32="Entered","✓","X")</f>
        <v>X</v>
      </c>
      <c r="J32" s="542" t="str">
        <f>IF(OR(LEN(TRIM(H42))=0,NOT(ISNUMBER(--SUBSTITUTE(H42," ","")))),"Missing Data","Entered")</f>
        <v>Missing Data</v>
      </c>
      <c r="K32" s="543"/>
      <c r="L32" s="97"/>
      <c r="M32" s="626" t="s">
        <v>84</v>
      </c>
      <c r="N32" s="627"/>
      <c r="P32" s="418"/>
    </row>
    <row r="33" spans="2:16" ht="24" customHeight="1">
      <c r="B33" s="566"/>
      <c r="C33" s="567"/>
      <c r="D33" s="567"/>
      <c r="E33" s="568"/>
      <c r="G33" s="571" t="s">
        <v>85</v>
      </c>
      <c r="H33" s="572"/>
      <c r="I33" s="258" t="str">
        <f>IF(J33="Entered","✓","X")</f>
        <v>X</v>
      </c>
      <c r="J33" s="542" t="str">
        <f>IF(ISBLANK(H43),"Missing Data","Entered")</f>
        <v>Missing Data</v>
      </c>
      <c r="K33" s="543"/>
      <c r="L33" s="123"/>
      <c r="M33" s="626"/>
      <c r="N33" s="627"/>
      <c r="P33" s="418"/>
    </row>
    <row r="34" spans="2:16" ht="24" customHeight="1">
      <c r="B34" s="448" t="s">
        <v>86</v>
      </c>
      <c r="C34" s="569"/>
      <c r="D34" s="569"/>
      <c r="E34" s="505" t="s">
        <v>3928</v>
      </c>
      <c r="G34" s="571"/>
      <c r="H34" s="572"/>
      <c r="I34" s="258"/>
      <c r="J34" s="542"/>
      <c r="K34" s="543"/>
      <c r="L34" s="123"/>
      <c r="M34" s="648"/>
      <c r="N34" s="649"/>
      <c r="P34" s="418"/>
    </row>
    <row r="35" spans="2:16" ht="24" customHeight="1">
      <c r="B35" s="559" t="str">
        <f>IF(C34="","",IF(AND(C34&lt;&gt;"",EXACT(C34,UPPER(C34)),ISNUMBER(SEARCH(" ",C34)),LEN(C34)&gt;=6,LEN(C34)&lt;=8),"","Invalid Post Code Format"))</f>
        <v/>
      </c>
      <c r="C35" s="560"/>
      <c r="D35" s="560"/>
      <c r="E35" s="561"/>
      <c r="G35" s="443"/>
      <c r="H35"/>
      <c r="I35"/>
      <c r="J35"/>
      <c r="K35" s="444"/>
      <c r="M35" s="648"/>
      <c r="N35" s="649"/>
      <c r="P35" s="418"/>
    </row>
    <row r="36" spans="2:16" ht="24" customHeight="1">
      <c r="B36" s="548" t="s">
        <v>87</v>
      </c>
      <c r="C36" s="549"/>
      <c r="D36" s="549"/>
      <c r="E36" s="550"/>
      <c r="G36" s="556" t="s">
        <v>88</v>
      </c>
      <c r="H36" s="557"/>
      <c r="I36" s="557"/>
      <c r="J36" s="557"/>
      <c r="K36" s="558"/>
      <c r="L36" s="98"/>
      <c r="M36" s="650"/>
      <c r="N36" s="651"/>
      <c r="P36" s="418"/>
    </row>
    <row r="37" spans="2:16" ht="27.75" customHeight="1">
      <c r="B37" s="553"/>
      <c r="C37" s="554"/>
      <c r="D37" s="554"/>
      <c r="E37" s="555"/>
      <c r="G37" s="674" t="s">
        <v>89</v>
      </c>
      <c r="H37" s="675"/>
      <c r="I37" s="675"/>
      <c r="J37" s="675"/>
      <c r="K37" s="676"/>
      <c r="L37" s="99"/>
    </row>
    <row r="38" spans="2:16" ht="18" customHeight="1">
      <c r="B38" s="553"/>
      <c r="C38" s="554"/>
      <c r="D38" s="554"/>
      <c r="E38" s="555"/>
      <c r="G38" s="570" t="s">
        <v>90</v>
      </c>
      <c r="H38" s="680" t="str">
        <f>IF(AND(LOWER(TRIM(J26))="No tonnage entered",LOWER(TRIM(J27))="No tonnage entered"),"I confirm I am submitting a Nil (no tonnage) return for this period.","Not Nil for this period")</f>
        <v>I confirm I am submitting a Nil (no tonnage) return for this period.</v>
      </c>
      <c r="I38" s="680"/>
      <c r="J38" s="680"/>
      <c r="K38" s="681"/>
      <c r="L38" s="99"/>
    </row>
    <row r="39" spans="2:16" ht="24" customHeight="1">
      <c r="B39" s="578" t="s">
        <v>91</v>
      </c>
      <c r="C39" s="579"/>
      <c r="D39" s="610"/>
      <c r="E39" s="580"/>
      <c r="F39" s="125"/>
      <c r="G39" s="570"/>
      <c r="H39" s="511"/>
      <c r="I39" s="511"/>
      <c r="K39" s="124"/>
      <c r="L39" s="126"/>
    </row>
    <row r="40" spans="2:16" ht="24.95" customHeight="1">
      <c r="B40" s="564" t="s">
        <v>92</v>
      </c>
      <c r="C40" s="565"/>
      <c r="D40" s="219"/>
      <c r="E40" s="546" t="str">
        <f>IF(TRIM(D40&amp;"")="","",IF(TRIM(D41&amp;"")="","ERROR: Missing % value or 0% (zero)",""))</f>
        <v/>
      </c>
      <c r="F40" s="127"/>
      <c r="G40" s="128" t="s">
        <v>93</v>
      </c>
      <c r="H40" s="679"/>
      <c r="I40" s="679"/>
      <c r="J40" s="512"/>
      <c r="K40" s="562" t="s">
        <v>3938</v>
      </c>
      <c r="L40" s="126"/>
    </row>
    <row r="41" spans="2:16" ht="24.95" customHeight="1">
      <c r="B41" s="551" t="s">
        <v>94</v>
      </c>
      <c r="C41" s="552"/>
      <c r="D41" s="220"/>
      <c r="E41" s="547"/>
      <c r="G41" s="128" t="s">
        <v>95</v>
      </c>
      <c r="H41" s="679"/>
      <c r="I41" s="679"/>
      <c r="J41" s="512"/>
      <c r="K41" s="563"/>
      <c r="L41" s="126"/>
    </row>
    <row r="42" spans="2:16" ht="27" customHeight="1">
      <c r="B42" s="516" t="s">
        <v>96</v>
      </c>
      <c r="C42" s="517"/>
      <c r="D42" s="517"/>
      <c r="E42" s="518"/>
      <c r="G42" s="128" t="s">
        <v>97</v>
      </c>
      <c r="H42" s="677"/>
      <c r="I42" s="678"/>
      <c r="J42" s="513" t="s">
        <v>98</v>
      </c>
      <c r="K42" s="232" t="str">
        <f>IF(E15="","",E15)</f>
        <v/>
      </c>
      <c r="L42" s="129"/>
    </row>
    <row r="43" spans="2:16" ht="27.75" customHeight="1">
      <c r="B43" s="516"/>
      <c r="C43" s="517"/>
      <c r="D43" s="517"/>
      <c r="E43" s="518"/>
      <c r="G43" s="128" t="s">
        <v>99</v>
      </c>
      <c r="H43" s="677"/>
      <c r="I43" s="678"/>
      <c r="J43" s="111"/>
      <c r="K43" s="130"/>
      <c r="L43" s="97"/>
    </row>
    <row r="44" spans="2:16" ht="12" customHeight="1">
      <c r="B44" s="519" t="s">
        <v>3942</v>
      </c>
      <c r="C44" s="520"/>
      <c r="D44" s="520"/>
      <c r="E44" s="521"/>
      <c r="G44" s="443"/>
      <c r="H44"/>
      <c r="I44"/>
      <c r="J44"/>
      <c r="K44" s="444"/>
      <c r="L44" s="97"/>
    </row>
    <row r="45" spans="2:16" ht="35.25" customHeight="1">
      <c r="B45" s="522"/>
      <c r="C45" s="523"/>
      <c r="D45" s="523"/>
      <c r="E45" s="524"/>
      <c r="G45" s="656" t="s">
        <v>3944</v>
      </c>
      <c r="H45" s="657"/>
      <c r="I45" s="657"/>
      <c r="J45" s="657"/>
      <c r="K45" s="658"/>
      <c r="L45" s="97"/>
    </row>
    <row r="46" spans="2:16" ht="35.25" customHeight="1">
      <c r="B46" s="525"/>
      <c r="C46" s="526"/>
      <c r="D46" s="526"/>
      <c r="E46" s="527"/>
      <c r="G46" s="659"/>
      <c r="H46" s="660"/>
      <c r="I46" s="660"/>
      <c r="J46" s="660"/>
      <c r="K46" s="661"/>
    </row>
    <row r="47" spans="2:16" customFormat="1" ht="18.75" customHeight="1"/>
    <row r="48" spans="2:16" ht="31.5" customHeight="1">
      <c r="B48" s="655" t="s">
        <v>3939</v>
      </c>
      <c r="C48" s="655"/>
      <c r="D48" s="655"/>
      <c r="E48" s="655"/>
      <c r="F48" s="655"/>
      <c r="G48" s="655"/>
      <c r="H48" s="655"/>
      <c r="I48" s="655"/>
      <c r="J48" s="655"/>
      <c r="K48" s="514" t="s">
        <v>3937</v>
      </c>
    </row>
    <row r="49" spans="2:13" ht="53.25" customHeight="1">
      <c r="G49"/>
      <c r="H49"/>
      <c r="I49"/>
      <c r="J49"/>
      <c r="K49"/>
    </row>
    <row r="50" spans="2:13" ht="24.95" customHeight="1">
      <c r="B50"/>
      <c r="C50"/>
      <c r="D50"/>
      <c r="E50"/>
      <c r="G50"/>
      <c r="H50"/>
      <c r="I50"/>
      <c r="J50"/>
      <c r="K50"/>
    </row>
    <row r="51" spans="2:13" ht="41.25" customHeight="1">
      <c r="B51"/>
      <c r="C51"/>
      <c r="D51"/>
      <c r="E51"/>
      <c r="F51"/>
      <c r="G51"/>
      <c r="H51"/>
      <c r="I51"/>
      <c r="J51"/>
      <c r="K51"/>
      <c r="L51"/>
      <c r="M51"/>
    </row>
    <row r="52" spans="2:13" ht="18" customHeight="1">
      <c r="B52"/>
      <c r="C52"/>
      <c r="D52"/>
      <c r="E52"/>
      <c r="F52"/>
      <c r="G52"/>
      <c r="H52"/>
      <c r="I52"/>
      <c r="J52"/>
      <c r="K52"/>
      <c r="L52"/>
      <c r="M52"/>
    </row>
    <row r="53" spans="2:13" ht="18" customHeight="1">
      <c r="B53"/>
      <c r="C53"/>
      <c r="D53"/>
      <c r="E53"/>
      <c r="F53"/>
      <c r="G53"/>
      <c r="H53"/>
      <c r="I53"/>
      <c r="J53"/>
      <c r="K53"/>
      <c r="L53"/>
      <c r="M53"/>
    </row>
    <row r="54" spans="2:13" ht="11.25" customHeight="1">
      <c r="B54"/>
      <c r="C54"/>
      <c r="D54"/>
      <c r="E54"/>
      <c r="F54"/>
      <c r="G54"/>
      <c r="H54"/>
      <c r="I54"/>
      <c r="J54"/>
      <c r="K54"/>
      <c r="L54"/>
      <c r="M54"/>
    </row>
    <row r="55" spans="2:13" ht="11.25" customHeight="1">
      <c r="B55"/>
      <c r="C55"/>
      <c r="D55"/>
      <c r="E55"/>
      <c r="F55"/>
      <c r="G55"/>
      <c r="H55"/>
      <c r="I55"/>
      <c r="J55"/>
      <c r="K55"/>
      <c r="L55"/>
      <c r="M55"/>
    </row>
    <row r="56" spans="2:13" ht="11.25" customHeight="1">
      <c r="B56"/>
      <c r="C56"/>
      <c r="D56"/>
      <c r="E56"/>
      <c r="F56"/>
      <c r="G56"/>
      <c r="H56"/>
      <c r="I56"/>
      <c r="J56"/>
      <c r="K56"/>
      <c r="L56"/>
      <c r="M56"/>
    </row>
    <row r="57" spans="2:13" ht="11.25" customHeight="1">
      <c r="B57"/>
      <c r="C57"/>
      <c r="D57"/>
      <c r="E57"/>
      <c r="F57"/>
      <c r="G57"/>
      <c r="H57"/>
      <c r="I57"/>
      <c r="J57"/>
      <c r="K57"/>
      <c r="L57"/>
      <c r="M57"/>
    </row>
    <row r="58" spans="2:13" ht="11.25" customHeight="1">
      <c r="B58"/>
      <c r="C58"/>
      <c r="D58"/>
      <c r="E58"/>
      <c r="F58"/>
      <c r="G58"/>
      <c r="H58"/>
      <c r="I58"/>
      <c r="J58"/>
      <c r="K58"/>
      <c r="L58"/>
      <c r="M58"/>
    </row>
    <row r="59" spans="2:13" ht="11.25" customHeight="1">
      <c r="B59"/>
      <c r="C59"/>
      <c r="D59"/>
      <c r="E59"/>
      <c r="F59"/>
      <c r="G59"/>
      <c r="H59"/>
      <c r="I59"/>
      <c r="J59"/>
      <c r="K59"/>
      <c r="L59"/>
      <c r="M59"/>
    </row>
    <row r="60" spans="2:13" ht="11.25" customHeight="1">
      <c r="B60"/>
      <c r="C60"/>
      <c r="D60"/>
      <c r="E60"/>
      <c r="F60"/>
      <c r="G60"/>
      <c r="H60"/>
      <c r="I60"/>
      <c r="J60"/>
      <c r="K60"/>
      <c r="L60"/>
      <c r="M60"/>
    </row>
    <row r="61" spans="2:13" ht="11.25" customHeight="1">
      <c r="B61"/>
      <c r="C61"/>
      <c r="D61"/>
      <c r="E61"/>
      <c r="F61"/>
      <c r="G61"/>
      <c r="H61"/>
      <c r="I61"/>
      <c r="J61"/>
      <c r="K61"/>
      <c r="L61"/>
      <c r="M61"/>
    </row>
    <row r="62" spans="2:13" ht="11.25" customHeight="1">
      <c r="B62"/>
      <c r="C62"/>
      <c r="D62"/>
      <c r="E62"/>
      <c r="F62"/>
      <c r="G62"/>
      <c r="H62"/>
      <c r="I62"/>
      <c r="J62"/>
      <c r="K62"/>
      <c r="L62"/>
      <c r="M62"/>
    </row>
    <row r="63" spans="2:13" ht="11.25" customHeight="1">
      <c r="B63"/>
      <c r="C63"/>
      <c r="D63"/>
      <c r="E63"/>
      <c r="F63"/>
      <c r="G63"/>
      <c r="H63"/>
      <c r="I63"/>
      <c r="J63"/>
      <c r="K63"/>
      <c r="L63"/>
      <c r="M63"/>
    </row>
    <row r="64" spans="2:13" ht="11.25" customHeight="1">
      <c r="B64"/>
      <c r="C64"/>
      <c r="D64"/>
      <c r="E64"/>
      <c r="F64"/>
      <c r="G64"/>
      <c r="H64"/>
      <c r="I64"/>
      <c r="J64"/>
      <c r="K64"/>
      <c r="L64"/>
      <c r="M64"/>
    </row>
    <row r="65" spans="2:13" ht="11.25" customHeight="1">
      <c r="B65"/>
      <c r="C65"/>
      <c r="D65"/>
      <c r="E65"/>
      <c r="F65"/>
      <c r="G65"/>
      <c r="H65"/>
      <c r="I65"/>
      <c r="J65"/>
      <c r="K65"/>
      <c r="L65"/>
      <c r="M65"/>
    </row>
    <row r="66" spans="2:13" ht="11.25" customHeight="1">
      <c r="B66"/>
      <c r="C66"/>
      <c r="D66"/>
      <c r="E66"/>
      <c r="F66"/>
      <c r="G66"/>
      <c r="H66"/>
      <c r="I66"/>
      <c r="J66"/>
      <c r="K66"/>
      <c r="L66"/>
      <c r="M66"/>
    </row>
    <row r="67" spans="2:13" ht="11.25" customHeight="1">
      <c r="B67"/>
      <c r="C67"/>
      <c r="D67"/>
      <c r="E67"/>
      <c r="F67"/>
      <c r="G67"/>
      <c r="H67"/>
      <c r="I67"/>
      <c r="J67"/>
      <c r="K67"/>
      <c r="L67"/>
      <c r="M67"/>
    </row>
    <row r="68" spans="2:13" ht="11.25" customHeight="1">
      <c r="B68"/>
      <c r="C68"/>
      <c r="D68"/>
      <c r="E68"/>
      <c r="F68"/>
      <c r="G68"/>
      <c r="H68"/>
      <c r="I68"/>
      <c r="J68"/>
      <c r="K68"/>
      <c r="L68"/>
      <c r="M68"/>
    </row>
    <row r="69" spans="2:13" ht="11.25" customHeight="1">
      <c r="F69"/>
      <c r="L69"/>
      <c r="M69"/>
    </row>
  </sheetData>
  <sheetProtection algorithmName="SHA-512" hashValue="vICIK0LoPCnI1w9Vs3fq1XLtCK1pHrd2V4Gj07zeHOoTOFB0juSDgLVoKf30rSvLNaPhteO9vUjdtYs/R77ijQ==" saltValue="60UMGFWsmPKsd52FXjY2wA==" spinCount="100000" sheet="1" objects="1" scenarios="1"/>
  <mergeCells count="110">
    <mergeCell ref="J34:K34"/>
    <mergeCell ref="M34:N36"/>
    <mergeCell ref="G9:K9"/>
    <mergeCell ref="B48:J48"/>
    <mergeCell ref="G45:K46"/>
    <mergeCell ref="M2:P5"/>
    <mergeCell ref="B4:K4"/>
    <mergeCell ref="M6:N6"/>
    <mergeCell ref="D13:E13"/>
    <mergeCell ref="M12:N12"/>
    <mergeCell ref="M10:M11"/>
    <mergeCell ref="N10:N11"/>
    <mergeCell ref="G37:K37"/>
    <mergeCell ref="H43:I43"/>
    <mergeCell ref="H42:I42"/>
    <mergeCell ref="H41:I41"/>
    <mergeCell ref="H40:I40"/>
    <mergeCell ref="H38:K38"/>
    <mergeCell ref="M8:N9"/>
    <mergeCell ref="B7:E7"/>
    <mergeCell ref="B6:E6"/>
    <mergeCell ref="D9:E9"/>
    <mergeCell ref="D8:E8"/>
    <mergeCell ref="B9:C9"/>
    <mergeCell ref="B20:E21"/>
    <mergeCell ref="B30:E30"/>
    <mergeCell ref="B32:E32"/>
    <mergeCell ref="B31:E31"/>
    <mergeCell ref="M7:N7"/>
    <mergeCell ref="B12:E12"/>
    <mergeCell ref="M24:N25"/>
    <mergeCell ref="J29:K29"/>
    <mergeCell ref="J30:K30"/>
    <mergeCell ref="J31:K31"/>
    <mergeCell ref="J32:K32"/>
    <mergeCell ref="M28:N29"/>
    <mergeCell ref="B8:C8"/>
    <mergeCell ref="B10:E11"/>
    <mergeCell ref="B39:E39"/>
    <mergeCell ref="D14:E14"/>
    <mergeCell ref="B14:C14"/>
    <mergeCell ref="M18:N18"/>
    <mergeCell ref="M19:N23"/>
    <mergeCell ref="M26:N27"/>
    <mergeCell ref="M16:M17"/>
    <mergeCell ref="N16:N17"/>
    <mergeCell ref="M13:N15"/>
    <mergeCell ref="G26:H26"/>
    <mergeCell ref="G25:H25"/>
    <mergeCell ref="B17:E17"/>
    <mergeCell ref="G24:H24"/>
    <mergeCell ref="G31:H31"/>
    <mergeCell ref="G30:H30"/>
    <mergeCell ref="G29:H29"/>
    <mergeCell ref="G32:H32"/>
    <mergeCell ref="J24:K24"/>
    <mergeCell ref="J25:K25"/>
    <mergeCell ref="M30:N31"/>
    <mergeCell ref="M32:N33"/>
    <mergeCell ref="J26:K26"/>
    <mergeCell ref="J27:K27"/>
    <mergeCell ref="J28:K28"/>
    <mergeCell ref="J33:K33"/>
    <mergeCell ref="G33:H33"/>
    <mergeCell ref="G34:H34"/>
    <mergeCell ref="E18:E19"/>
    <mergeCell ref="B28:E28"/>
    <mergeCell ref="B22:E22"/>
    <mergeCell ref="G10:K11"/>
    <mergeCell ref="B13:C13"/>
    <mergeCell ref="G12:K13"/>
    <mergeCell ref="B15:D15"/>
    <mergeCell ref="G15:H15"/>
    <mergeCell ref="G18:H18"/>
    <mergeCell ref="G23:H23"/>
    <mergeCell ref="G22:H22"/>
    <mergeCell ref="G21:H21"/>
    <mergeCell ref="G20:H20"/>
    <mergeCell ref="G19:H19"/>
    <mergeCell ref="G28:H28"/>
    <mergeCell ref="G27:H27"/>
    <mergeCell ref="C29:E29"/>
    <mergeCell ref="B24:E24"/>
    <mergeCell ref="D25:E27"/>
    <mergeCell ref="C25:C26"/>
    <mergeCell ref="J23:K23"/>
    <mergeCell ref="B42:E43"/>
    <mergeCell ref="B44:E46"/>
    <mergeCell ref="G6:K8"/>
    <mergeCell ref="H16:H17"/>
    <mergeCell ref="I14:K14"/>
    <mergeCell ref="J15:K15"/>
    <mergeCell ref="J18:K18"/>
    <mergeCell ref="J16:K16"/>
    <mergeCell ref="J17:K17"/>
    <mergeCell ref="J22:K22"/>
    <mergeCell ref="J21:K21"/>
    <mergeCell ref="J20:K20"/>
    <mergeCell ref="J19:K19"/>
    <mergeCell ref="E40:E41"/>
    <mergeCell ref="B36:E36"/>
    <mergeCell ref="B41:C41"/>
    <mergeCell ref="B37:E38"/>
    <mergeCell ref="G36:K36"/>
    <mergeCell ref="B35:E35"/>
    <mergeCell ref="K40:K41"/>
    <mergeCell ref="B40:C40"/>
    <mergeCell ref="B33:E33"/>
    <mergeCell ref="C34:D34"/>
    <mergeCell ref="G38:G39"/>
  </mergeCells>
  <conditionalFormatting sqref="B20">
    <cfRule type="notContainsBlanks" dxfId="107" priority="224">
      <formula>LEN(TRIM(B20))&gt;0</formula>
    </cfRule>
    <cfRule type="expression" dxfId="106" priority="215">
      <formula>IF(OR($E$18="Current Period",$E$18="Current Period (Late)"),value_if_true,value_if_false)</formula>
    </cfRule>
  </conditionalFormatting>
  <conditionalFormatting sqref="B35:E35">
    <cfRule type="notContainsBlanks" dxfId="105" priority="23">
      <formula>LEN(TRIM(B35))&gt;0</formula>
    </cfRule>
  </conditionalFormatting>
  <conditionalFormatting sqref="C25 C27">
    <cfRule type="notContainsBlanks" dxfId="104" priority="228">
      <formula>LEN(TRIM(C25))&gt;0</formula>
    </cfRule>
  </conditionalFormatting>
  <conditionalFormatting sqref="E15">
    <cfRule type="expression" dxfId="103" priority="61">
      <formula>$I$2="No Scheme"</formula>
    </cfRule>
    <cfRule type="expression" dxfId="102" priority="60">
      <formula>$I$2="EU Skills / ESA"</formula>
    </cfRule>
  </conditionalFormatting>
  <conditionalFormatting sqref="E18">
    <cfRule type="expression" dxfId="101" priority="225">
      <formula>OR($E$15="",NOT(ISNUMBER($E$15)))</formula>
    </cfRule>
  </conditionalFormatting>
  <conditionalFormatting sqref="E18:E19">
    <cfRule type="containsText" dxfId="100" priority="18" operator="containsText" text="Invalid">
      <formula>NOT(ISERROR(SEARCH("Invalid",E18)))</formula>
    </cfRule>
  </conditionalFormatting>
  <conditionalFormatting sqref="E40:E41">
    <cfRule type="expression" dxfId="99" priority="15">
      <formula>$E$40&lt;&gt;""</formula>
    </cfRule>
  </conditionalFormatting>
  <conditionalFormatting sqref="G5">
    <cfRule type="containsText" dxfId="98" priority="19" operator="containsText" text="0">
      <formula>NOT(ISERROR(SEARCH("0",G5)))</formula>
    </cfRule>
  </conditionalFormatting>
  <conditionalFormatting sqref="G9">
    <cfRule type="expression" dxfId="97" priority="22">
      <formula>G9&lt;&gt;""</formula>
    </cfRule>
  </conditionalFormatting>
  <conditionalFormatting sqref="H14">
    <cfRule type="cellIs" dxfId="96" priority="20" operator="equal">
      <formula>0</formula>
    </cfRule>
  </conditionalFormatting>
  <conditionalFormatting sqref="I14">
    <cfRule type="containsText" dxfId="95" priority="32" operator="containsText" text="Complete">
      <formula>NOT(ISERROR(SEARCH("Complete",I14)))</formula>
    </cfRule>
    <cfRule type="containsText" dxfId="94" priority="33" operator="containsText" text="Correct">
      <formula>NOT(ISERROR(SEARCH("Correct",I14)))</formula>
    </cfRule>
  </conditionalFormatting>
  <conditionalFormatting sqref="I15:I27">
    <cfRule type="containsText" dxfId="93" priority="120" operator="containsText" text="✓">
      <formula>NOT(ISERROR(SEARCH("✓",I15)))</formula>
    </cfRule>
  </conditionalFormatting>
  <conditionalFormatting sqref="I26:I27">
    <cfRule type="containsText" dxfId="92" priority="68" operator="containsText" text="NIL">
      <formula>NOT(ISERROR(SEARCH("NIL",I26)))</formula>
    </cfRule>
  </conditionalFormatting>
  <conditionalFormatting sqref="I28:I34">
    <cfRule type="containsText" dxfId="91" priority="5" operator="containsText" text="✓">
      <formula>NOT(ISERROR(SEARCH("✓",I28)))</formula>
    </cfRule>
  </conditionalFormatting>
  <conditionalFormatting sqref="I29">
    <cfRule type="containsText" dxfId="90" priority="4" operator="containsText" text="Not Required">
      <formula>NOT(ISERROR(SEARCH("Not Required",I29)))</formula>
    </cfRule>
    <cfRule type="containsText" dxfId="89" priority="9" operator="containsText" text="✔">
      <formula>NOT(ISERROR(SEARCH("✔",I29)))</formula>
    </cfRule>
  </conditionalFormatting>
  <conditionalFormatting sqref="J15:J25">
    <cfRule type="beginsWith" dxfId="88" priority="26" operator="beginsWith" text="Entered">
      <formula>LEFT(J15,LEN("Entered"))="Entered"</formula>
    </cfRule>
  </conditionalFormatting>
  <conditionalFormatting sqref="J18">
    <cfRule type="containsText" dxfId="87" priority="64" operator="containsText" text="Not Required">
      <formula>NOT(ISERROR(SEARCH("Not Required",J18)))</formula>
    </cfRule>
  </conditionalFormatting>
  <conditionalFormatting sqref="J24:J25 L20:L21">
    <cfRule type="containsText" dxfId="86" priority="115" operator="containsText" text="Type Not Selected">
      <formula>NOT(ISERROR(SEARCH("Type Not Selected",J20)))</formula>
    </cfRule>
  </conditionalFormatting>
  <conditionalFormatting sqref="J26:J27 L22:L23">
    <cfRule type="containsText" dxfId="85" priority="116" operator="containsText" text="No Errors">
      <formula>NOT(ISERROR(SEARCH("No Errors",J22)))</formula>
    </cfRule>
  </conditionalFormatting>
  <conditionalFormatting sqref="J26:J27">
    <cfRule type="containsText" dxfId="84" priority="81" operator="containsText" text="No Tonnage">
      <formula>NOT(ISERROR(SEARCH("No Tonnage",J26)))</formula>
    </cfRule>
    <cfRule type="containsText" dxfId="83" priority="85" operator="containsText" text="Rows">
      <formula>NOT(ISERROR(SEARCH("Rows",J26)))</formula>
    </cfRule>
  </conditionalFormatting>
  <conditionalFormatting sqref="J28">
    <cfRule type="endsWith" dxfId="82" priority="1" operator="endsWith" text="Entered">
      <formula>RIGHT(J28,LEN("Entered"))="Entered"</formula>
    </cfRule>
    <cfRule type="beginsWith" dxfId="81" priority="6" operator="beginsWith" text="EU Skills / ESA">
      <formula>LEFT(J28,LEN("EU Skills / ESA"))="EU Skills / ESA"</formula>
    </cfRule>
    <cfRule type="beginsWith" dxfId="80" priority="7" operator="beginsWith" text="WAMITAB / CIWM">
      <formula>LEFT(J28,LEN("WAMITAB / CIWM"))="WAMITAB / CIWM"</formula>
    </cfRule>
    <cfRule type="beginsWith" dxfId="79" priority="8" operator="beginsWith" text="No">
      <formula>LEFT(J28,LEN("No"))="No"</formula>
    </cfRule>
  </conditionalFormatting>
  <conditionalFormatting sqref="J29">
    <cfRule type="containsText" dxfId="78" priority="3" operator="containsText" text="Not required">
      <formula>NOT(ISERROR(SEARCH("Not required",J29)))</formula>
    </cfRule>
  </conditionalFormatting>
  <conditionalFormatting sqref="J29:J34">
    <cfRule type="beginsWith" dxfId="77" priority="2" operator="beginsWith" text="Entered">
      <formula>LEFT(J29,LEN("Entered"))="Entered"</formula>
    </cfRule>
  </conditionalFormatting>
  <conditionalFormatting sqref="L10:L11">
    <cfRule type="expression" dxfId="76" priority="16">
      <formula>ISNUMBER(SEARCH("invalid",M10))</formula>
    </cfRule>
  </conditionalFormatting>
  <conditionalFormatting sqref="L24">
    <cfRule type="beginsWith" dxfId="75" priority="121" operator="beginsWith" text="EU Skills / ESA">
      <formula>LEFT(L24,LEN("EU Skills / ESA"))="EU Skills / ESA"</formula>
    </cfRule>
    <cfRule type="beginsWith" dxfId="74" priority="122" operator="beginsWith" text="WAMITAB / CIWM">
      <formula>LEFT(L24,LEN("WAMITAB / CIWM"))="WAMITAB / CIWM"</formula>
    </cfRule>
    <cfRule type="beginsWith" dxfId="73" priority="123" operator="beginsWith" text="No">
      <formula>LEFT(L24,LEN("No"))="No"</formula>
    </cfRule>
  </conditionalFormatting>
  <conditionalFormatting sqref="L25">
    <cfRule type="containsText" dxfId="72" priority="107" operator="containsText" text="Not required">
      <formula>NOT(ISERROR(SEARCH("Not required",L25)))</formula>
    </cfRule>
  </conditionalFormatting>
  <conditionalFormatting sqref="L26:L27">
    <cfRule type="containsText" dxfId="71" priority="109" operator="containsText" text="Not Nil Return">
      <formula>NOT(ISERROR(SEARCH("Not Nil Return",L26)))</formula>
    </cfRule>
    <cfRule type="containsText" dxfId="70" priority="114" operator="containsText" text="Error">
      <formula>NOT(ISERROR(SEARCH("Error",L26)))</formula>
    </cfRule>
  </conditionalFormatting>
  <conditionalFormatting sqref="L33">
    <cfRule type="containsText" dxfId="69" priority="111" operator="containsText" text="Errors are present. Do not submit until they are corrected">
      <formula>NOT(ISERROR(SEARCH("Errors are present. Do not submit until they are corrected",L33)))</formula>
    </cfRule>
  </conditionalFormatting>
  <conditionalFormatting sqref="M2">
    <cfRule type="expression" dxfId="68" priority="273">
      <formula>OR($N$10="Future Period",$N$10="Older Period")</formula>
    </cfRule>
    <cfRule type="expression" dxfId="67" priority="274">
      <formula>AND(M16="",M26="",M30="",M34="")</formula>
    </cfRule>
  </conditionalFormatting>
  <conditionalFormatting sqref="M10:M11">
    <cfRule type="expression" dxfId="66" priority="13">
      <formula>OR($N$10="Future Period",$N$10="Older Period")</formula>
    </cfRule>
  </conditionalFormatting>
  <conditionalFormatting sqref="M16:M17 M26:N27 M30:N31 M34:N36">
    <cfRule type="expression" dxfId="65" priority="28" stopIfTrue="1">
      <formula>LEN(TRIM($M$2&amp;""))&gt;0</formula>
    </cfRule>
  </conditionalFormatting>
  <conditionalFormatting sqref="M6:N10 M12:N36">
    <cfRule type="expression" dxfId="64" priority="37">
      <formula>$N$10="Current Period (Late)"</formula>
    </cfRule>
    <cfRule type="expression" dxfId="63" priority="38">
      <formula>$N$10="Current Period"</formula>
    </cfRule>
    <cfRule type="expression" dxfId="62" priority="40">
      <formula>$N$10=""</formula>
    </cfRule>
  </conditionalFormatting>
  <conditionalFormatting sqref="M6:N36">
    <cfRule type="expression" dxfId="61" priority="17">
      <formula>ISNUMBER(SEARCH("invalid",N10))</formula>
    </cfRule>
  </conditionalFormatting>
  <conditionalFormatting sqref="M8:N9">
    <cfRule type="expression" dxfId="60" priority="12">
      <formula>LEN($M8)&gt;0</formula>
    </cfRule>
  </conditionalFormatting>
  <conditionalFormatting sqref="M10:N10">
    <cfRule type="expression" dxfId="59" priority="34">
      <formula>$N$10="Future Period"</formula>
    </cfRule>
  </conditionalFormatting>
  <conditionalFormatting sqref="M10:N11">
    <cfRule type="expression" dxfId="58" priority="14">
      <formula>$N$10="Future Period"</formula>
    </cfRule>
  </conditionalFormatting>
  <conditionalFormatting sqref="M12:N18">
    <cfRule type="expression" dxfId="57" priority="285">
      <formula>$N$10="Future Period"</formula>
    </cfRule>
  </conditionalFormatting>
  <conditionalFormatting sqref="N16:N17">
    <cfRule type="expression" dxfId="56" priority="11">
      <formula>$N16&lt;&gt;""</formula>
    </cfRule>
  </conditionalFormatting>
  <conditionalFormatting sqref="O6:O36">
    <cfRule type="expression" dxfId="55" priority="286">
      <formula>OR($N$10="Current Period",$N$10="Current Period (Late)")</formula>
    </cfRule>
  </conditionalFormatting>
  <conditionalFormatting sqref="O6:O37">
    <cfRule type="expression" dxfId="54" priority="287">
      <formula>OR($N$10="")</formula>
    </cfRule>
  </conditionalFormatting>
  <dataValidations xWindow="140" yWindow="544" count="17">
    <dataValidation type="list" showDropDown="1" showInputMessage="1" showErrorMessage="1" sqref="B40" xr:uid="{C5F6EDE2-838E-4726-B6CA-A5721323B916}">
      <formula1>#REF!</formula1>
    </dataValidation>
    <dataValidation type="list" allowBlank="1" showInputMessage="1" showErrorMessage="1" errorTitle="Invalid site type" error="Please select an item from the pick list" promptTitle="Facility type" sqref="B37:E38" xr:uid="{BBD347C0-115D-45E0-9891-BBEA7C28EC4B}">
      <formula1>Facility_Type</formula1>
    </dataValidation>
    <dataValidation type="whole" allowBlank="1" showErrorMessage="1" errorTitle="Data error" error="Please enter a whole number beween 0 and 100" promptTitle="Percentage weighed" prompt="If you do not weigh all the waste entering the site what percentage is weighed?" sqref="D41" xr:uid="{3AE35D55-7B9E-4778-A4DF-8594E2CB6538}">
      <formula1>0</formula1>
      <formula2>100</formula2>
    </dataValidation>
    <dataValidation allowBlank="1" showInputMessage="1" showErrorMessage="1" prompt=" " sqref="B25" xr:uid="{F2C7BF7D-A139-47A0-816F-C32D4398FF5E}"/>
    <dataValidation allowBlank="1" showInputMessage="1" showErrorMessage="1" promptTitle="Operator name" sqref="B24:E24" xr:uid="{209DE486-D5F7-4092-9048-851D70C1CEA1}"/>
    <dataValidation type="list" showInputMessage="1" showErrorMessage="1" sqref="D19" xr:uid="{81BBCFC4-87B5-4970-A011-9739C211FB98}">
      <formula1>RptYear</formula1>
    </dataValidation>
    <dataValidation type="custom" allowBlank="1" showInputMessage="1" showErrorMessage="1" errorTitle="Invalid postcode" error="Enter a UK postcode in CAPITAL LETTERS with a space_x000a_Example: SW1A 1AA" sqref="C34:D34" xr:uid="{4E4B1B07-F408-4F44-BE5F-4075FB8BAC89}">
      <formula1>AND(C34&lt;&gt;"",EXACT(C34,UPPER(C34)),ISNUMBER(SEARCH(" ",C34)),LEN(C34)&gt;=6,LEN(C34)&lt;=8)</formula1>
    </dataValidation>
    <dataValidation type="date" allowBlank="1" showInputMessage="1" showErrorMessage="1" error="Today’s date only. Past or future dates not valid." sqref="L42" xr:uid="{B20F147F-6E80-4A77-834E-A87EA6BEE290}">
      <formula1>TODAY()</formula1>
      <formula2>TODAY()</formula2>
    </dataValidation>
    <dataValidation type="date" allowBlank="1" showInputMessage="1" showErrorMessage="1" errorTitle="Only use format: DD/MM/YYYY" error="Date must be entered as DD/MM/YYYY using slashes (/). Dots or other formats are not accepted." promptTitle="For Current Period Submissions:" prompt="  _x000a_WARNING !!!_x000a__x000a_A completion date more than 14 days before the submission window opens for the selected Period and Year will be categorised as a Future Period on this form." sqref="E15" xr:uid="{885E5FC6-1386-450D-AC3E-D15D1D172C24}">
      <formula1>45292</formula1>
      <formula2>47848</formula2>
    </dataValidation>
    <dataValidation type="list" showInputMessage="1" showErrorMessage="1" errorTitle="Invalid Entry" error="_x000a_Please select a value from the list._x000a_Free text is not permitted." sqref="D40" xr:uid="{8BF03E8E-4014-409A-B37A-A4F779EC2B46}">
      <formula1>YesOrNo</formula1>
    </dataValidation>
    <dataValidation type="list" showInputMessage="1" showErrorMessage="1" errorTitle="Invalid Entry" error="_x000a_Please select a value from the list. Free text is not permitted." sqref="M16:M17" xr:uid="{17CD2041-AE80-4984-A4C3-DAE082E5BB62}">
      <formula1>YesOrNo</formula1>
    </dataValidation>
    <dataValidation type="custom" allowBlank="1" showInputMessage="1" showErrorMessage="1" error="Enter a valid email address._x000a__x000a_E.g._x000a_name@example.com" sqref="H43:I43" xr:uid="{314B1539-5127-41D7-A5AA-0E8AB072E229}">
      <formula1>IFERROR(AND(H43&lt;&gt;"",ISERROR(SEARCH(" ",H43)),LEN(H43)-LEN(SUBSTITUTE(H43,"@",""))=1,ISNUMBER(SEARCH("@",H43)),ISNUMBER(SEARCH(".",H43,SEARCH("@",H43)+2)),RIGHT(H43,1)&lt;&gt;"."),FALSE)</formula1>
    </dataValidation>
    <dataValidation type="custom" allowBlank="1" showInputMessage="1" showErrorMessage="1" errorTitle="Invalid Name Format" error="Enter a first name and surname, each starting with a capital letter. _x000a_Use a space between names." sqref="H40:I40" xr:uid="{9F0B2DBD-94C4-40E5-BA88-F13671CD425E}">
      <formula1>OR(H40="",IFERROR(AND(ISNUMBER(FIND(" ",TRIM(H40))),EXACT(LEFT(TRIM(H40),1),UPPER(LEFT(TRIM(H40),1))),EXACT(MID(TRIM(H40),FIND(" ",TRIM(H40))+1,1),UPPER(MID(TRIM(H40),FIND(" ",TRIM(H40))+1,1)))),FALSE))</formula1>
    </dataValidation>
    <dataValidation type="custom" allowBlank="1" showInputMessage="1" showErrorMessage="1" error="Number and 1or 2 Capital Letters_x000a_Then Space_x000a_Then 1 number and 2 Capital letters" sqref="N37" xr:uid="{135096C4-A5B7-44C6-8434-9E2AF9D29082}">
      <formula1>AND(B26&lt;&gt;"",B26=UPPER(B26),LEN(SUBSTITUTE(B26," ",""))&gt;=5,LEN(SUBSTITUTE(B26," ",""))&lt;=7,ISNUMBER(--MID(SUBSTITUTE(B26," ",""),LEN(SUBSTITUTE(B26," ",""))-2,1)))</formula1>
    </dataValidation>
    <dataValidation type="custom" allowBlank="1" showInputMessage="1" showErrorMessage="1" errorTitle="Space only entered" error="Justifications entered outside the dropdown lists must contain valid text. Spaces on their own are not allowed." sqref="M34:N36" xr:uid="{F140BAE2-9370-4E95-84E4-7BD403234470}">
      <formula1>LEN(TRIM(SUBSTITUTE(A1,CHAR(160),"")))&gt;0</formula1>
    </dataValidation>
    <dataValidation type="custom" allowBlank="1" showInputMessage="1" showErrorMessage="1" errorTitle="Invalid Contact Number" error="Enter a UK landline or mobile number including the area code, starting with 0._x000a_Use numbers only (10–11 digits) with no symbols." sqref="H42:I42" xr:uid="{2B1910B1-064B-4221-AC68-32180F53CAB0}">
      <formula1>AND(LEFT(SUBSTITUTE(H42," ",""),1)="0",LEN(SUBSTITUTE(H42," ",""))&gt;=10,LEN(SUBSTITUTE(H42," ",""))&lt;=11,ISNUMBER(--SUBSTITUTE(H42," ","")))</formula1>
    </dataValidation>
    <dataValidation type="custom" allowBlank="1" showInputMessage="1" showErrorMessage="1" errorTitle="Invalid Permit Format" error="1.  Capitals, no spaces, brackets ( ) or backslashes \_x000a_2.  Do not enter letters ‘EPR’, &quot;WML&quot; or &quot;EAWML&quot;_x000a_3. Max. 8 letters or numbers" promptTitle="Permit Number Entry Rules" prompt="_x000a_⛔**If copying permit into the box Do NOT use 'Paste'._x000a_Use 'Paste Special' → Values or Text only._x000a__x000a_Enter A–Z or 0–9 only (max 8 characters)._x000a_No spaces, brackets ( ), backslashes \ or prefixes._x000a_D not include EPR, WMLEA or WML." sqref="B26" xr:uid="{4DC0D762-C174-4304-979D-0F1BFAC5877F}">
      <formula1>AND(B26&lt;&gt;"",LEN(B26)&lt;=8,EXACT(B26,UPPER(B26)),SUMPRODUCT(--(ROW($1:$8)&lt;=LEN(B26)),--ISNUMBER(FIND(MID(B26,ROW($1:$8),1),"ABCDEFGHIJKLMNOPQRSTUVWXYZ0123456789")))=LEN(B26))</formula1>
    </dataValidation>
  </dataValidations>
  <hyperlinks>
    <hyperlink ref="B42:E43" r:id="rId1" display="Click here to access the public register to find your permit and confirm your facility type." xr:uid="{FDE955D1-201C-4C6C-A73F-8FF10A90A1B6}"/>
    <hyperlink ref="K48" r:id="rId2" xr:uid="{E94BF9DA-AAE8-44B3-B21B-6C4E85980C26}"/>
  </hyperlinks>
  <printOptions horizontalCentered="1" verticalCentered="1"/>
  <pageMargins left="0.23622047244094491" right="0.23622047244094491" top="0.31496062992125984" bottom="0.35433070866141736" header="1.1811023622047245" footer="0.15748031496062992"/>
  <pageSetup paperSize="9" scale="39" orientation="landscape" r:id="rId3"/>
  <headerFooter scaleWithDoc="0">
    <oddFooter>Page &amp;P&amp;R&amp;F</oddFooter>
  </headerFooter>
  <drawing r:id="rId4"/>
  <extLst>
    <ext xmlns:x14="http://schemas.microsoft.com/office/spreadsheetml/2009/9/main" uri="{CCE6A557-97BC-4b89-ADB6-D9C93CAAB3DF}">
      <x14:dataValidations xmlns:xm="http://schemas.microsoft.com/office/excel/2006/main" xWindow="140" yWindow="544" count="4">
        <x14:dataValidation type="list" showInputMessage="1" showErrorMessage="1" errorTitle="Data Error" error="You must enter an item from the list" promptTitle="PERIOD NAME" xr:uid="{C0289682-2FED-480F-BDCA-2ABA3EEF40E0}">
          <x14:formula1>
            <xm:f>'Look Up Values'!$N$2:$N$6</xm:f>
          </x14:formula1>
          <xm:sqref>B19</xm:sqref>
        </x14:dataValidation>
        <x14:dataValidation type="list" allowBlank="1" showInputMessage="1" showErrorMessage="1" xr:uid="{DD4D41BD-2E52-4BEA-A23B-7B1BE8D3AC6C}">
          <x14:formula1>
            <xm:f>'Look Up Values'!$M$2:$M$3</xm:f>
          </x14:formula1>
          <xm:sqref>L8:L9</xm:sqref>
        </x14:dataValidation>
        <x14:dataValidation type="list" showInputMessage="1" showErrorMessage="1" errorTitle="Invalid Entry" error="_x000a_Please select a value from the list._x000a_Free text is not permitted. _x000a_Use “Other” to provide additional detail." xr:uid="{8AE23D31-4E42-43D9-8C67-E94E5E175026}">
          <x14:formula1>
            <xm:f>'Look Up Values'!$AA$2:$AA$10</xm:f>
          </x14:formula1>
          <xm:sqref>M30:N31</xm:sqref>
        </x14:dataValidation>
        <x14:dataValidation type="list" showInputMessage="1" showErrorMessage="1" errorTitle="Invalid Entry" error="_x000a__x000a_Please select a value from the list._x000a_Free text is not permitted. _x000a_Use “Other” to provide additional detail." xr:uid="{DA756357-F2C7-4139-B53B-81EB453C7ED1}">
          <x14:formula1>
            <xm:f>'Look Up Values'!$Z$2:$Z$11</xm:f>
          </x14:formula1>
          <xm:sqref>M26:N27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asteReceived">
    <tabColor rgb="FFD0F0C0"/>
  </sheetPr>
  <dimension ref="A1:R5009"/>
  <sheetViews>
    <sheetView showGridLines="0" showRowColHeaders="0" topLeftCell="A2" zoomScale="75" zoomScaleNormal="75" workbookViewId="0">
      <pane ySplit="6" topLeftCell="A8" activePane="bottomLeft" state="frozen"/>
      <selection activeCell="A2" sqref="A2"/>
      <selection pane="bottomLeft" activeCell="B8" sqref="B8"/>
      <extLst>
        <ext xmlns:xlsdti="http://schemas.microsoft.com/office/spreadsheetml/2023/showDataTypeIcons" uri="{77bfe23e-c014-4d31-8a63-9c772dbf06b6}">
          <xlsdti:showDataTypeIcons visible="0"/>
        </ext>
      </extLst>
    </sheetView>
  </sheetViews>
  <sheetFormatPr defaultColWidth="9.140625" defaultRowHeight="9.75" customHeight="1"/>
  <cols>
    <col min="1" max="1" width="8.42578125" style="47" customWidth="1"/>
    <col min="2" max="2" width="25.7109375" style="31" customWidth="1"/>
    <col min="3" max="3" width="68.28515625" style="36" customWidth="1"/>
    <col min="4" max="4" width="23" style="31" customWidth="1"/>
    <col min="5" max="5" width="14" style="31" customWidth="1"/>
    <col min="6" max="6" width="17.140625" style="32" customWidth="1"/>
    <col min="7" max="7" width="14" style="32" customWidth="1"/>
    <col min="8" max="8" width="17.140625" style="32" customWidth="1"/>
    <col min="9" max="9" width="16.42578125" style="32" customWidth="1"/>
    <col min="10" max="10" width="26" style="33" customWidth="1"/>
    <col min="11" max="11" width="5" style="41" customWidth="1"/>
    <col min="12" max="12" width="18.42578125" style="12" customWidth="1"/>
    <col min="13" max="13" width="11" style="20" customWidth="1"/>
    <col min="14" max="17" width="16.85546875" style="21" customWidth="1"/>
    <col min="18" max="18" width="28.28515625" style="21" bestFit="1" customWidth="1"/>
    <col min="19" max="16384" width="9.140625" style="12"/>
  </cols>
  <sheetData>
    <row r="1" spans="1:18" ht="37.5" hidden="1" customHeight="1" thickBot="1">
      <c r="A1" s="51" t="s">
        <v>101</v>
      </c>
      <c r="B1" s="22" t="s">
        <v>102</v>
      </c>
      <c r="C1" s="34" t="s">
        <v>103</v>
      </c>
      <c r="D1" s="22" t="s">
        <v>104</v>
      </c>
      <c r="E1" s="22" t="s">
        <v>105</v>
      </c>
      <c r="F1" s="23" t="s">
        <v>106</v>
      </c>
      <c r="G1" s="23" t="s">
        <v>107</v>
      </c>
      <c r="H1" s="23" t="s">
        <v>108</v>
      </c>
      <c r="I1" s="23">
        <v>-999</v>
      </c>
      <c r="J1" s="24" t="s">
        <v>109</v>
      </c>
      <c r="K1" s="39"/>
    </row>
    <row r="2" spans="1:18" ht="35.1" customHeight="1">
      <c r="A2" s="221"/>
      <c r="B2" s="743" t="s">
        <v>110</v>
      </c>
      <c r="C2" s="743"/>
      <c r="D2" s="743"/>
      <c r="E2" s="743"/>
      <c r="F2" s="743"/>
      <c r="G2" s="743"/>
      <c r="H2" s="743"/>
      <c r="I2" s="743"/>
      <c r="J2" s="744"/>
      <c r="K2" s="40"/>
      <c r="L2" s="454" t="s">
        <v>111</v>
      </c>
      <c r="M2" s="718" t="s">
        <v>112</v>
      </c>
      <c r="N2" s="719"/>
      <c r="O2" s="719"/>
      <c r="P2" s="719"/>
      <c r="Q2" s="719"/>
      <c r="R2" s="720"/>
    </row>
    <row r="3" spans="1:18" ht="37.5" customHeight="1" thickBot="1">
      <c r="A3" s="222"/>
      <c r="B3" s="745" t="s">
        <v>113</v>
      </c>
      <c r="C3" s="745"/>
      <c r="D3" s="745"/>
      <c r="E3" s="745"/>
      <c r="F3" s="745"/>
      <c r="G3" s="745"/>
      <c r="H3" s="745"/>
      <c r="I3" s="746"/>
      <c r="J3" s="239" t="s">
        <v>114</v>
      </c>
      <c r="K3" s="40"/>
      <c r="L3" s="723" t="str" cm="1">
        <f t="array" ref="L3">_xlfn.TEXTJOIN(", ",TRUE,_xlfn._xlws.FILTER(L8:L5007,L8:L5007&lt;&gt;"",""))</f>
        <v/>
      </c>
      <c r="M3" s="716" t="s">
        <v>115</v>
      </c>
      <c r="N3" s="717"/>
      <c r="O3" s="459">
        <f>COUNTIF(M8:M5007,"&gt;0")</f>
        <v>0</v>
      </c>
      <c r="P3" s="721" t="s">
        <v>116</v>
      </c>
      <c r="Q3" s="722"/>
      <c r="R3" s="460" cm="1">
        <f t="array" ref="R3">SUMPRODUCT(--(IFERROR(VALUE(I8:I5007),0)&gt;0))</f>
        <v>0</v>
      </c>
    </row>
    <row r="4" spans="1:18" ht="84.75" customHeight="1" thickBot="1">
      <c r="A4" s="222"/>
      <c r="B4" s="740" t="s">
        <v>117</v>
      </c>
      <c r="C4" s="741"/>
      <c r="D4" s="741"/>
      <c r="E4" s="741"/>
      <c r="F4" s="741"/>
      <c r="G4" s="742"/>
      <c r="H4" s="738" t="s">
        <v>118</v>
      </c>
      <c r="I4" s="739"/>
      <c r="J4" s="426">
        <f>SUM(I8:I5007)</f>
        <v>0</v>
      </c>
      <c r="K4" s="40"/>
      <c r="L4" s="724"/>
      <c r="M4" s="726" t="s">
        <v>119</v>
      </c>
      <c r="N4" s="727"/>
      <c r="O4" s="728" t="s">
        <v>120</v>
      </c>
      <c r="P4" s="729"/>
      <c r="Q4" s="729"/>
      <c r="R4" s="730"/>
    </row>
    <row r="5" spans="1:18" ht="60.75" customHeight="1" thickBot="1">
      <c r="A5" s="224"/>
      <c r="B5" s="736" t="s">
        <v>121</v>
      </c>
      <c r="C5" s="736"/>
      <c r="D5" s="736"/>
      <c r="E5" s="736"/>
      <c r="F5" s="736"/>
      <c r="G5" s="736"/>
      <c r="H5" s="736"/>
      <c r="I5" s="736"/>
      <c r="J5" s="737"/>
      <c r="K5" s="40"/>
      <c r="L5" s="725"/>
      <c r="M5" s="734" t="str" cm="1">
        <f t="array" ref="M5">IFERROR(HYPERLINK("#L"&amp;INDEX(ROW($L$8:$L$5007),MATCH(TRUE,$L$8:$L$5007&lt;&gt;"",0)),INDEX($L$8:$L$5007,MATCH(TRUE,$L$8:$L$5007&lt;&gt;"",0))),"")</f>
        <v/>
      </c>
      <c r="N5" s="735"/>
      <c r="O5" s="731"/>
      <c r="P5" s="732"/>
      <c r="Q5" s="732"/>
      <c r="R5" s="733"/>
    </row>
    <row r="6" spans="1:18" ht="69.95" customHeight="1">
      <c r="A6" s="248" t="s">
        <v>122</v>
      </c>
      <c r="B6" s="223" t="s">
        <v>102</v>
      </c>
      <c r="C6" s="204" t="s">
        <v>123</v>
      </c>
      <c r="D6" s="204" t="s">
        <v>124</v>
      </c>
      <c r="E6" s="233" t="s">
        <v>125</v>
      </c>
      <c r="F6" s="233" t="s">
        <v>126</v>
      </c>
      <c r="G6" s="204" t="s">
        <v>127</v>
      </c>
      <c r="H6" s="233" t="s">
        <v>128</v>
      </c>
      <c r="I6" s="204" t="s">
        <v>129</v>
      </c>
      <c r="J6" s="233" t="s">
        <v>130</v>
      </c>
      <c r="K6" s="39"/>
      <c r="L6" s="455" t="str">
        <f>IF(IFERROR(O3,0)&gt;0,"Error Rows Present","No Error Rows")</f>
        <v>No Error Rows</v>
      </c>
      <c r="M6" s="237" t="s">
        <v>131</v>
      </c>
      <c r="N6" s="238" t="s">
        <v>132</v>
      </c>
      <c r="O6" s="238" t="s">
        <v>133</v>
      </c>
      <c r="P6" s="238" t="s">
        <v>134</v>
      </c>
      <c r="Q6" s="238" t="s">
        <v>135</v>
      </c>
      <c r="R6" s="253" t="s">
        <v>136</v>
      </c>
    </row>
    <row r="7" spans="1:18" ht="30" hidden="1" customHeight="1">
      <c r="A7" s="252"/>
      <c r="B7" s="187"/>
      <c r="C7" s="188"/>
      <c r="D7" s="188"/>
      <c r="E7" s="188"/>
      <c r="F7" s="189"/>
      <c r="G7" s="189"/>
      <c r="H7" s="190"/>
      <c r="I7" s="191"/>
      <c r="J7" s="192"/>
      <c r="K7" s="8"/>
      <c r="L7" s="456"/>
      <c r="M7" s="226"/>
      <c r="N7" s="143"/>
      <c r="O7" s="143"/>
      <c r="P7" s="143"/>
      <c r="Q7" s="143"/>
      <c r="R7" s="259"/>
    </row>
    <row r="8" spans="1:18" ht="15.75">
      <c r="A8" s="250">
        <v>1</v>
      </c>
      <c r="B8" s="193"/>
      <c r="C8" s="194"/>
      <c r="D8" s="194"/>
      <c r="E8" s="194"/>
      <c r="F8" s="194"/>
      <c r="G8" s="195"/>
      <c r="H8" s="196"/>
      <c r="I8" s="197"/>
      <c r="J8" s="429"/>
      <c r="K8" s="8"/>
      <c r="L8" s="457" t="str">
        <f t="shared" ref="L8:L71" si="0">IF(IFERROR(--SUBSTITUTE(M8,CHAR(160),""),0)&gt;0,A8,"")</f>
        <v/>
      </c>
      <c r="M8" s="245" cm="1">
        <f t="array" ref="M8">SUMPRODUCT(--(N8:Q8&lt;&gt;"")) + IF(TRIM(R8)="",0,LEN(R8)-LEN(SUBSTITUTE(R8,",",""))+1)</f>
        <v>0</v>
      </c>
      <c r="N8" s="242" t="str">
        <f>IF(AND(I8&lt;&gt;0,I8&lt;&gt;""),IF(TRIM(SUBSTITUTE(B8,CHAR(160),""))="","",IF(ISNUMBER(MATCH(TRIM(SUBSTITUTE(B8,CHAR(160),"")),'Look Up Values'!$B$2:$B$500,0)),"","Origin error")),"")</f>
        <v/>
      </c>
      <c r="O8" s="242" t="str">
        <f>IF(AND(I8&lt;&gt;0,I8&lt;&gt;""),IF(C8="","",IF(AND(ISNUMBER(--LEFT(C8,FIND(" ",C8&amp;" ")-1)),OR(LEN(LEFT(C8,FIND(" ",C8&amp;" ")-1))=6,LEN(LEFT(C8,FIND(" ",C8&amp;" ")-1))=7),OR(ISNUMBER(MATCH(LEFT(C8,FIND(" ",C8&amp;" ")-1),'Look Up Values'!$G$2:$G$1000,0)),ISNUMBER(MATCH(LEFT(C8,FIND(" ",C8&amp;" ")-1),'Look Up Values'!$AE$2:$AE$2000,0)))),"","EWC error")),"")</f>
        <v/>
      </c>
      <c r="P8" s="242" t="str" cm="1">
        <f t="array" ref="P8">IF(AND(I8&lt;&gt;0,I8&lt;&gt;""),IF(D8="","",IF(ISNUMBER(MATCH(SUBSTITUTE(D8," ",""),SUBSTITUTE('Look Up Values'!$S$2:$S$120," ",""),0)),"","D&amp;R error")),"")</f>
        <v/>
      </c>
      <c r="Q8" s="242" t="str" cm="1">
        <f t="array" ref="Q8">IF(AND(I8&lt;&gt;0,I8&lt;&gt;""),IF(G8="","",IF(ISNUMBER(MATCH(SUBSTITUTE(G8," ",""),SUBSTITUTE('Look Up Values'!$I$2:$I$10," ",""),0)),"","State error")),"")</f>
        <v/>
      </c>
      <c r="R8" s="260" t="str">
        <f>IF(OR(I8="",I8=0),"",IF(COUNTA(B8,C8,D8,G8,I8)=0,"",IF(COUNTA(B8,C8,D8,G8,I8)=5,"",LEFT(IF(TRIM(SUBSTITUTE(B8,CHAR(160),""))="","Origin, ","")&amp;IF(TRIM(SUBSTITUTE(C8,CHAR(160),""))="","EWC, ","")&amp;IF(TRIM(SUBSTITUTE(D8,CHAR(160),""))="","D&amp;R, ","")&amp;IF(TRIM(SUBSTITUTE(G8,CHAR(160),""))="","State, ",""),LEN(IF(TRIM(SUBSTITUTE(B8,CHAR(160),""))="","Origin, ","")&amp;IF(TRIM(SUBSTITUTE(C8,CHAR(160),""))="","EWC, ","")&amp;IF(TRIM(SUBSTITUTE(D8,CHAR(160),""))="","D&amp;R, ","")&amp;IF(TRIM(SUBSTITUTE(G8,CHAR(160),""))="","State, ",""))-2))))</f>
        <v/>
      </c>
    </row>
    <row r="9" spans="1:18" ht="15" customHeight="1">
      <c r="A9" s="250">
        <v>2</v>
      </c>
      <c r="B9" s="198"/>
      <c r="C9" s="25"/>
      <c r="D9" s="25"/>
      <c r="E9" s="25"/>
      <c r="F9" s="25"/>
      <c r="G9" s="26"/>
      <c r="H9" s="27"/>
      <c r="I9" s="28"/>
      <c r="J9" s="430"/>
      <c r="K9" s="8"/>
      <c r="L9" s="457" t="str">
        <f t="shared" si="0"/>
        <v/>
      </c>
      <c r="M9" s="245" cm="1">
        <f t="array" ref="M9">SUMPRODUCT(--(N9:Q9&lt;&gt;"")) + IF(TRIM(R9)="",0,LEN(R9)-LEN(SUBSTITUTE(R9,",",""))+1)</f>
        <v>0</v>
      </c>
      <c r="N9" s="242" t="str">
        <f>IF(AND(I9&lt;&gt;0,I9&lt;&gt;""),IF(TRIM(SUBSTITUTE(B9,CHAR(160),""))="","",IF(ISNUMBER(MATCH(TRIM(SUBSTITUTE(B9,CHAR(160),"")),'Look Up Values'!$B$2:$B$500,0)),"","Origin error")),"")</f>
        <v/>
      </c>
      <c r="O9" s="242" t="str">
        <f>IF(AND(I9&lt;&gt;0,I9&lt;&gt;""),IF(C9="","",IF(AND(ISNUMBER(--LEFT(C9,FIND(" ",C9&amp;" ")-1)),OR(LEN(LEFT(C9,FIND(" ",C9&amp;" ")-1))=6,LEN(LEFT(C9,FIND(" ",C9&amp;" ")-1))=7),OR(ISNUMBER(MATCH(LEFT(C9,FIND(" ",C9&amp;" ")-1),'Look Up Values'!$G$2:$G$1000,0)),ISNUMBER(MATCH(LEFT(C9,FIND(" ",C9&amp;" ")-1),'Look Up Values'!$AE$2:$AE$2000,0)))),"","EWC error")),"")</f>
        <v/>
      </c>
      <c r="P9" s="242" t="str" cm="1">
        <f t="array" ref="P9">IF(AND(I9&lt;&gt;0,I9&lt;&gt;""),IF(D9="","",IF(ISNUMBER(MATCH(SUBSTITUTE(D9," ",""),SUBSTITUTE('Look Up Values'!$S$2:$S$120," ",""),0)),"","D&amp;R error")),"")</f>
        <v/>
      </c>
      <c r="Q9" s="242" t="str" cm="1">
        <f t="array" ref="Q9">IF(AND(I9&lt;&gt;0,I9&lt;&gt;""),IF(G9="","",IF(ISNUMBER(MATCH(SUBSTITUTE(G9," ",""),SUBSTITUTE('Look Up Values'!$I$2:$I$10," ",""),0)),"","State error")),"")</f>
        <v/>
      </c>
      <c r="R9" s="260" t="str">
        <f t="shared" ref="R9:R72" si="1">IF(OR(I9="",I9=0),"",IF(COUNTA(B9,C9,D9,G9,I9)=0,"",IF(COUNTA(B9,C9,D9,G9,I9)=5,"",LEFT(IF(TRIM(SUBSTITUTE(B9,CHAR(160),""))="","Origin, ","")&amp;IF(TRIM(SUBSTITUTE(C9,CHAR(160),""))="","EWC, ","")&amp;IF(TRIM(SUBSTITUTE(D9,CHAR(160),""))="","D&amp;R, ","")&amp;IF(TRIM(SUBSTITUTE(G9,CHAR(160),""))="","State, ",""),LEN(IF(TRIM(SUBSTITUTE(B9,CHAR(160),""))="","Origin, ","")&amp;IF(TRIM(SUBSTITUTE(C9,CHAR(160),""))="","EWC, ","")&amp;IF(TRIM(SUBSTITUTE(D9,CHAR(160),""))="","D&amp;R, ","")&amp;IF(TRIM(SUBSTITUTE(G9,CHAR(160),""))="","State, ",""))-2))))</f>
        <v/>
      </c>
    </row>
    <row r="10" spans="1:18" ht="15.75">
      <c r="A10" s="250">
        <v>3</v>
      </c>
      <c r="B10" s="198"/>
      <c r="C10" s="25"/>
      <c r="D10" s="25"/>
      <c r="E10" s="25"/>
      <c r="F10" s="25"/>
      <c r="G10" s="26"/>
      <c r="H10" s="27"/>
      <c r="I10" s="28"/>
      <c r="J10" s="430"/>
      <c r="K10" s="8"/>
      <c r="L10" s="457" t="str">
        <f t="shared" si="0"/>
        <v/>
      </c>
      <c r="M10" s="245" cm="1">
        <f t="array" ref="M10">SUMPRODUCT(--(N10:Q10&lt;&gt;"")) + IF(TRIM(R10)="",0,LEN(R10)-LEN(SUBSTITUTE(R10,",",""))+1)</f>
        <v>0</v>
      </c>
      <c r="N10" s="242" t="str">
        <f>IF(AND(I10&lt;&gt;0,I10&lt;&gt;""),IF(TRIM(SUBSTITUTE(B10,CHAR(160),""))="","",IF(ISNUMBER(MATCH(TRIM(SUBSTITUTE(B10,CHAR(160),"")),'Look Up Values'!$B$2:$B$500,0)),"","Origin error")),"")</f>
        <v/>
      </c>
      <c r="O10" s="242" t="str">
        <f>IF(AND(I10&lt;&gt;0,I10&lt;&gt;""),IF(C10="","",IF(AND(ISNUMBER(--LEFT(C10,FIND(" ",C10&amp;" ")-1)),OR(LEN(LEFT(C10,FIND(" ",C10&amp;" ")-1))=6,LEN(LEFT(C10,FIND(" ",C10&amp;" ")-1))=7),OR(ISNUMBER(MATCH(LEFT(C10,FIND(" ",C10&amp;" ")-1),'Look Up Values'!$G$2:$G$1000,0)),ISNUMBER(MATCH(LEFT(C10,FIND(" ",C10&amp;" ")-1),'Look Up Values'!$AE$2:$AE$2000,0)))),"","EWC error")),"")</f>
        <v/>
      </c>
      <c r="P10" s="242" t="str" cm="1">
        <f t="array" ref="P10">IF(AND(I10&lt;&gt;0,I10&lt;&gt;""),IF(D10="","",IF(ISNUMBER(MATCH(SUBSTITUTE(D10," ",""),SUBSTITUTE('Look Up Values'!$S$2:$S$120," ",""),0)),"","D&amp;R error")),"")</f>
        <v/>
      </c>
      <c r="Q10" s="242" t="str" cm="1">
        <f t="array" ref="Q10">IF(AND(I10&lt;&gt;0,I10&lt;&gt;""),IF(G10="","",IF(ISNUMBER(MATCH(SUBSTITUTE(G10," ",""),SUBSTITUTE('Look Up Values'!$I$2:$I$10," ",""),0)),"","State error")),"")</f>
        <v/>
      </c>
      <c r="R10" s="260" t="str">
        <f t="shared" si="1"/>
        <v/>
      </c>
    </row>
    <row r="11" spans="1:18" ht="15.75">
      <c r="A11" s="250">
        <v>4</v>
      </c>
      <c r="B11" s="198"/>
      <c r="C11" s="25"/>
      <c r="D11" s="25"/>
      <c r="E11" s="25"/>
      <c r="F11" s="25"/>
      <c r="G11" s="26"/>
      <c r="H11" s="27"/>
      <c r="I11" s="28"/>
      <c r="J11" s="430"/>
      <c r="K11" s="8"/>
      <c r="L11" s="457" t="str">
        <f t="shared" si="0"/>
        <v/>
      </c>
      <c r="M11" s="245" cm="1">
        <f t="array" ref="M11">SUMPRODUCT(--(N11:Q11&lt;&gt;"")) + IF(TRIM(R11)="",0,LEN(R11)-LEN(SUBSTITUTE(R11,",",""))+1)</f>
        <v>0</v>
      </c>
      <c r="N11" s="242" t="str">
        <f>IF(AND(I11&lt;&gt;0,I11&lt;&gt;""),IF(TRIM(SUBSTITUTE(B11,CHAR(160),""))="","",IF(ISNUMBER(MATCH(TRIM(SUBSTITUTE(B11,CHAR(160),"")),'Look Up Values'!$B$2:$B$500,0)),"","Origin error")),"")</f>
        <v/>
      </c>
      <c r="O11" s="242" t="str">
        <f>IF(AND(I11&lt;&gt;0,I11&lt;&gt;""),IF(C11="","",IF(AND(ISNUMBER(--LEFT(C11,FIND(" ",C11&amp;" ")-1)),OR(LEN(LEFT(C11,FIND(" ",C11&amp;" ")-1))=6,LEN(LEFT(C11,FIND(" ",C11&amp;" ")-1))=7),OR(ISNUMBER(MATCH(LEFT(C11,FIND(" ",C11&amp;" ")-1),'Look Up Values'!$G$2:$G$1000,0)),ISNUMBER(MATCH(LEFT(C11,FIND(" ",C11&amp;" ")-1),'Look Up Values'!$AE$2:$AE$2000,0)))),"","EWC error")),"")</f>
        <v/>
      </c>
      <c r="P11" s="242" t="str" cm="1">
        <f t="array" ref="P11">IF(AND(I11&lt;&gt;0,I11&lt;&gt;""),IF(D11="","",IF(ISNUMBER(MATCH(SUBSTITUTE(D11," ",""),SUBSTITUTE('Look Up Values'!$S$2:$S$120," ",""),0)),"","D&amp;R error")),"")</f>
        <v/>
      </c>
      <c r="Q11" s="242" t="str" cm="1">
        <f t="array" ref="Q11">IF(AND(I11&lt;&gt;0,I11&lt;&gt;""),IF(G11="","",IF(ISNUMBER(MATCH(SUBSTITUTE(G11," ",""),SUBSTITUTE('Look Up Values'!$I$2:$I$10," ",""),0)),"","State error")),"")</f>
        <v/>
      </c>
      <c r="R11" s="260" t="str">
        <f t="shared" si="1"/>
        <v/>
      </c>
    </row>
    <row r="12" spans="1:18" ht="15.75">
      <c r="A12" s="250">
        <v>5</v>
      </c>
      <c r="B12" s="198"/>
      <c r="C12" s="25"/>
      <c r="D12" s="25"/>
      <c r="E12" s="25"/>
      <c r="F12" s="25"/>
      <c r="G12" s="26"/>
      <c r="H12" s="27"/>
      <c r="I12" s="28"/>
      <c r="J12" s="430"/>
      <c r="K12" s="8"/>
      <c r="L12" s="457" t="str">
        <f t="shared" si="0"/>
        <v/>
      </c>
      <c r="M12" s="245" cm="1">
        <f t="array" ref="M12">SUMPRODUCT(--(N12:Q12&lt;&gt;"")) + IF(TRIM(R12)="",0,LEN(R12)-LEN(SUBSTITUTE(R12,",",""))+1)</f>
        <v>0</v>
      </c>
      <c r="N12" s="242" t="str">
        <f>IF(AND(I12&lt;&gt;0,I12&lt;&gt;""),IF(TRIM(SUBSTITUTE(B12,CHAR(160),""))="","",IF(ISNUMBER(MATCH(TRIM(SUBSTITUTE(B12,CHAR(160),"")),'Look Up Values'!$B$2:$B$500,0)),"","Origin error")),"")</f>
        <v/>
      </c>
      <c r="O12" s="242" t="str">
        <f>IF(AND(I12&lt;&gt;0,I12&lt;&gt;""),IF(C12="","",IF(AND(ISNUMBER(--LEFT(C12,FIND(" ",C12&amp;" ")-1)),OR(LEN(LEFT(C12,FIND(" ",C12&amp;" ")-1))=6,LEN(LEFT(C12,FIND(" ",C12&amp;" ")-1))=7),OR(ISNUMBER(MATCH(LEFT(C12,FIND(" ",C12&amp;" ")-1),'Look Up Values'!$G$2:$G$1000,0)),ISNUMBER(MATCH(LEFT(C12,FIND(" ",C12&amp;" ")-1),'Look Up Values'!$AE$2:$AE$2000,0)))),"","EWC error")),"")</f>
        <v/>
      </c>
      <c r="P12" s="242" t="str" cm="1">
        <f t="array" ref="P12">IF(AND(I12&lt;&gt;0,I12&lt;&gt;""),IF(D12="","",IF(ISNUMBER(MATCH(SUBSTITUTE(D12," ",""),SUBSTITUTE('Look Up Values'!$S$2:$S$120," ",""),0)),"","D&amp;R error")),"")</f>
        <v/>
      </c>
      <c r="Q12" s="242" t="str" cm="1">
        <f t="array" ref="Q12">IF(AND(I12&lt;&gt;0,I12&lt;&gt;""),IF(G12="","",IF(ISNUMBER(MATCH(SUBSTITUTE(G12," ",""),SUBSTITUTE('Look Up Values'!$I$2:$I$10," ",""),0)),"","State error")),"")</f>
        <v/>
      </c>
      <c r="R12" s="260" t="str">
        <f t="shared" si="1"/>
        <v/>
      </c>
    </row>
    <row r="13" spans="1:18" ht="15.75">
      <c r="A13" s="250">
        <v>6</v>
      </c>
      <c r="B13" s="198"/>
      <c r="C13" s="25"/>
      <c r="D13" s="25"/>
      <c r="E13" s="25"/>
      <c r="F13" s="25"/>
      <c r="G13" s="26"/>
      <c r="H13" s="27"/>
      <c r="I13" s="28"/>
      <c r="J13" s="430"/>
      <c r="K13" s="8"/>
      <c r="L13" s="457" t="str">
        <f t="shared" si="0"/>
        <v/>
      </c>
      <c r="M13" s="245" cm="1">
        <f t="array" ref="M13">SUMPRODUCT(--(N13:Q13&lt;&gt;"")) + IF(TRIM(R13)="",0,LEN(R13)-LEN(SUBSTITUTE(R13,",",""))+1)</f>
        <v>0</v>
      </c>
      <c r="N13" s="242" t="str">
        <f>IF(AND(I13&lt;&gt;0,I13&lt;&gt;""),IF(TRIM(SUBSTITUTE(B13,CHAR(160),""))="","",IF(ISNUMBER(MATCH(TRIM(SUBSTITUTE(B13,CHAR(160),"")),'Look Up Values'!$B$2:$B$500,0)),"","Origin error")),"")</f>
        <v/>
      </c>
      <c r="O13" s="242" t="str">
        <f>IF(AND(I13&lt;&gt;0,I13&lt;&gt;""),IF(C13="","",IF(AND(ISNUMBER(--LEFT(C13,FIND(" ",C13&amp;" ")-1)),OR(LEN(LEFT(C13,FIND(" ",C13&amp;" ")-1))=6,LEN(LEFT(C13,FIND(" ",C13&amp;" ")-1))=7),OR(ISNUMBER(MATCH(LEFT(C13,FIND(" ",C13&amp;" ")-1),'Look Up Values'!$G$2:$G$1000,0)),ISNUMBER(MATCH(LEFT(C13,FIND(" ",C13&amp;" ")-1),'Look Up Values'!$AE$2:$AE$2000,0)))),"","EWC error")),"")</f>
        <v/>
      </c>
      <c r="P13" s="242" t="str" cm="1">
        <f t="array" ref="P13">IF(AND(I13&lt;&gt;0,I13&lt;&gt;""),IF(D13="","",IF(ISNUMBER(MATCH(SUBSTITUTE(D13," ",""),SUBSTITUTE('Look Up Values'!$S$2:$S$120," ",""),0)),"","D&amp;R error")),"")</f>
        <v/>
      </c>
      <c r="Q13" s="242" t="str" cm="1">
        <f t="array" ref="Q13">IF(AND(I13&lt;&gt;0,I13&lt;&gt;""),IF(G13="","",IF(ISNUMBER(MATCH(SUBSTITUTE(G13," ",""),SUBSTITUTE('Look Up Values'!$I$2:$I$10," ",""),0)),"","State error")),"")</f>
        <v/>
      </c>
      <c r="R13" s="260" t="str">
        <f t="shared" si="1"/>
        <v/>
      </c>
    </row>
    <row r="14" spans="1:18" ht="15.75">
      <c r="A14" s="250">
        <v>7</v>
      </c>
      <c r="B14" s="198"/>
      <c r="C14" s="25"/>
      <c r="D14" s="25"/>
      <c r="E14" s="25"/>
      <c r="F14" s="25"/>
      <c r="G14" s="26"/>
      <c r="H14" s="27"/>
      <c r="I14" s="28"/>
      <c r="J14" s="430"/>
      <c r="K14" s="8"/>
      <c r="L14" s="457" t="str">
        <f t="shared" si="0"/>
        <v/>
      </c>
      <c r="M14" s="245" cm="1">
        <f t="array" ref="M14">SUMPRODUCT(--(N14:Q14&lt;&gt;"")) + IF(TRIM(R14)="",0,LEN(R14)-LEN(SUBSTITUTE(R14,",",""))+1)</f>
        <v>0</v>
      </c>
      <c r="N14" s="242" t="str">
        <f>IF(AND(I14&lt;&gt;0,I14&lt;&gt;""),IF(TRIM(SUBSTITUTE(B14,CHAR(160),""))="","",IF(ISNUMBER(MATCH(TRIM(SUBSTITUTE(B14,CHAR(160),"")),'Look Up Values'!$B$2:$B$500,0)),"","Origin error")),"")</f>
        <v/>
      </c>
      <c r="O14" s="242" t="str">
        <f>IF(AND(I14&lt;&gt;0,I14&lt;&gt;""),IF(C14="","",IF(AND(ISNUMBER(--LEFT(C14,FIND(" ",C14&amp;" ")-1)),OR(LEN(LEFT(C14,FIND(" ",C14&amp;" ")-1))=6,LEN(LEFT(C14,FIND(" ",C14&amp;" ")-1))=7),OR(ISNUMBER(MATCH(LEFT(C14,FIND(" ",C14&amp;" ")-1),'Look Up Values'!$G$2:$G$1000,0)),ISNUMBER(MATCH(LEFT(C14,FIND(" ",C14&amp;" ")-1),'Look Up Values'!$AE$2:$AE$2000,0)))),"","EWC error")),"")</f>
        <v/>
      </c>
      <c r="P14" s="242" t="str" cm="1">
        <f t="array" ref="P14">IF(AND(I14&lt;&gt;0,I14&lt;&gt;""),IF(D14="","",IF(ISNUMBER(MATCH(SUBSTITUTE(D14," ",""),SUBSTITUTE('Look Up Values'!$S$2:$S$120," ",""),0)),"","D&amp;R error")),"")</f>
        <v/>
      </c>
      <c r="Q14" s="242" t="str" cm="1">
        <f t="array" ref="Q14">IF(AND(I14&lt;&gt;0,I14&lt;&gt;""),IF(G14="","",IF(ISNUMBER(MATCH(SUBSTITUTE(G14," ",""),SUBSTITUTE('Look Up Values'!$I$2:$I$10," ",""),0)),"","State error")),"")</f>
        <v/>
      </c>
      <c r="R14" s="260" t="str">
        <f t="shared" si="1"/>
        <v/>
      </c>
    </row>
    <row r="15" spans="1:18" ht="15.75">
      <c r="A15" s="250">
        <v>8</v>
      </c>
      <c r="B15" s="198"/>
      <c r="C15" s="25"/>
      <c r="D15" s="25"/>
      <c r="E15" s="25"/>
      <c r="F15" s="25"/>
      <c r="G15" s="26"/>
      <c r="H15" s="27"/>
      <c r="I15" s="28"/>
      <c r="J15" s="430"/>
      <c r="K15" s="8"/>
      <c r="L15" s="457" t="str">
        <f t="shared" si="0"/>
        <v/>
      </c>
      <c r="M15" s="245" cm="1">
        <f t="array" ref="M15">SUMPRODUCT(--(N15:Q15&lt;&gt;"")) + IF(TRIM(R15)="",0,LEN(R15)-LEN(SUBSTITUTE(R15,",",""))+1)</f>
        <v>0</v>
      </c>
      <c r="N15" s="242" t="str">
        <f>IF(AND(I15&lt;&gt;0,I15&lt;&gt;""),IF(TRIM(SUBSTITUTE(B15,CHAR(160),""))="","",IF(ISNUMBER(MATCH(TRIM(SUBSTITUTE(B15,CHAR(160),"")),'Look Up Values'!$B$2:$B$500,0)),"","Origin error")),"")</f>
        <v/>
      </c>
      <c r="O15" s="242" t="str">
        <f>IF(AND(I15&lt;&gt;0,I15&lt;&gt;""),IF(C15="","",IF(AND(ISNUMBER(--LEFT(C15,FIND(" ",C15&amp;" ")-1)),OR(LEN(LEFT(C15,FIND(" ",C15&amp;" ")-1))=6,LEN(LEFT(C15,FIND(" ",C15&amp;" ")-1))=7),OR(ISNUMBER(MATCH(LEFT(C15,FIND(" ",C15&amp;" ")-1),'Look Up Values'!$G$2:$G$1000,0)),ISNUMBER(MATCH(LEFT(C15,FIND(" ",C15&amp;" ")-1),'Look Up Values'!$AE$2:$AE$2000,0)))),"","EWC error")),"")</f>
        <v/>
      </c>
      <c r="P15" s="242" t="str" cm="1">
        <f t="array" ref="P15">IF(AND(I15&lt;&gt;0,I15&lt;&gt;""),IF(D15="","",IF(ISNUMBER(MATCH(SUBSTITUTE(D15," ",""),SUBSTITUTE('Look Up Values'!$S$2:$S$120," ",""),0)),"","D&amp;R error")),"")</f>
        <v/>
      </c>
      <c r="Q15" s="242" t="str" cm="1">
        <f t="array" ref="Q15">IF(AND(I15&lt;&gt;0,I15&lt;&gt;""),IF(G15="","",IF(ISNUMBER(MATCH(SUBSTITUTE(G15," ",""),SUBSTITUTE('Look Up Values'!$I$2:$I$10," ",""),0)),"","State error")),"")</f>
        <v/>
      </c>
      <c r="R15" s="260" t="str">
        <f t="shared" si="1"/>
        <v/>
      </c>
    </row>
    <row r="16" spans="1:18" ht="15.75">
      <c r="A16" s="250">
        <v>9</v>
      </c>
      <c r="B16" s="198"/>
      <c r="C16" s="25"/>
      <c r="D16" s="25"/>
      <c r="E16" s="25"/>
      <c r="F16" s="25"/>
      <c r="G16" s="26"/>
      <c r="H16" s="27"/>
      <c r="I16" s="28"/>
      <c r="J16" s="430"/>
      <c r="K16" s="8"/>
      <c r="L16" s="457" t="str">
        <f t="shared" si="0"/>
        <v/>
      </c>
      <c r="M16" s="245" cm="1">
        <f t="array" ref="M16">SUMPRODUCT(--(N16:Q16&lt;&gt;"")) + IF(TRIM(R16)="",0,LEN(R16)-LEN(SUBSTITUTE(R16,",",""))+1)</f>
        <v>0</v>
      </c>
      <c r="N16" s="242" t="str">
        <f>IF(AND(I16&lt;&gt;0,I16&lt;&gt;""),IF(TRIM(SUBSTITUTE(B16,CHAR(160),""))="","",IF(ISNUMBER(MATCH(TRIM(SUBSTITUTE(B16,CHAR(160),"")),'Look Up Values'!$B$2:$B$500,0)),"","Origin error")),"")</f>
        <v/>
      </c>
      <c r="O16" s="242" t="str">
        <f>IF(AND(I16&lt;&gt;0,I16&lt;&gt;""),IF(C16="","",IF(AND(ISNUMBER(--LEFT(C16,FIND(" ",C16&amp;" ")-1)),OR(LEN(LEFT(C16,FIND(" ",C16&amp;" ")-1))=6,LEN(LEFT(C16,FIND(" ",C16&amp;" ")-1))=7),OR(ISNUMBER(MATCH(LEFT(C16,FIND(" ",C16&amp;" ")-1),'Look Up Values'!$G$2:$G$1000,0)),ISNUMBER(MATCH(LEFT(C16,FIND(" ",C16&amp;" ")-1),'Look Up Values'!$AE$2:$AE$2000,0)))),"","EWC error")),"")</f>
        <v/>
      </c>
      <c r="P16" s="242" t="str" cm="1">
        <f t="array" ref="P16">IF(AND(I16&lt;&gt;0,I16&lt;&gt;""),IF(D16="","",IF(ISNUMBER(MATCH(SUBSTITUTE(D16," ",""),SUBSTITUTE('Look Up Values'!$S$2:$S$120," ",""),0)),"","D&amp;R error")),"")</f>
        <v/>
      </c>
      <c r="Q16" s="242" t="str" cm="1">
        <f t="array" ref="Q16">IF(AND(I16&lt;&gt;0,I16&lt;&gt;""),IF(G16="","",IF(ISNUMBER(MATCH(SUBSTITUTE(G16," ",""),SUBSTITUTE('Look Up Values'!$I$2:$I$10," ",""),0)),"","State error")),"")</f>
        <v/>
      </c>
      <c r="R16" s="260" t="str">
        <f t="shared" si="1"/>
        <v/>
      </c>
    </row>
    <row r="17" spans="1:18" ht="15.75">
      <c r="A17" s="250">
        <v>10</v>
      </c>
      <c r="B17" s="198"/>
      <c r="C17" s="25"/>
      <c r="D17" s="25"/>
      <c r="E17" s="25"/>
      <c r="F17" s="25"/>
      <c r="G17" s="26"/>
      <c r="H17" s="27"/>
      <c r="I17" s="28"/>
      <c r="J17" s="430"/>
      <c r="K17" s="8"/>
      <c r="L17" s="457" t="str">
        <f t="shared" si="0"/>
        <v/>
      </c>
      <c r="M17" s="245" cm="1">
        <f t="array" ref="M17">SUMPRODUCT(--(N17:Q17&lt;&gt;"")) + IF(TRIM(R17)="",0,LEN(R17)-LEN(SUBSTITUTE(R17,",",""))+1)</f>
        <v>0</v>
      </c>
      <c r="N17" s="242" t="str">
        <f>IF(AND(I17&lt;&gt;0,I17&lt;&gt;""),IF(TRIM(SUBSTITUTE(B17,CHAR(160),""))="","",IF(ISNUMBER(MATCH(TRIM(SUBSTITUTE(B17,CHAR(160),"")),'Look Up Values'!$B$2:$B$500,0)),"","Origin error")),"")</f>
        <v/>
      </c>
      <c r="O17" s="242" t="str">
        <f>IF(AND(I17&lt;&gt;0,I17&lt;&gt;""),IF(C17="","",IF(AND(ISNUMBER(--LEFT(C17,FIND(" ",C17&amp;" ")-1)),OR(LEN(LEFT(C17,FIND(" ",C17&amp;" ")-1))=6,LEN(LEFT(C17,FIND(" ",C17&amp;" ")-1))=7),OR(ISNUMBER(MATCH(LEFT(C17,FIND(" ",C17&amp;" ")-1),'Look Up Values'!$G$2:$G$1000,0)),ISNUMBER(MATCH(LEFT(C17,FIND(" ",C17&amp;" ")-1),'Look Up Values'!$AE$2:$AE$2000,0)))),"","EWC error")),"")</f>
        <v/>
      </c>
      <c r="P17" s="242" t="str" cm="1">
        <f t="array" ref="P17">IF(AND(I17&lt;&gt;0,I17&lt;&gt;""),IF(D17="","",IF(ISNUMBER(MATCH(SUBSTITUTE(D17," ",""),SUBSTITUTE('Look Up Values'!$S$2:$S$120," ",""),0)),"","D&amp;R error")),"")</f>
        <v/>
      </c>
      <c r="Q17" s="242" t="str" cm="1">
        <f t="array" ref="Q17">IF(AND(I17&lt;&gt;0,I17&lt;&gt;""),IF(G17="","",IF(ISNUMBER(MATCH(SUBSTITUTE(G17," ",""),SUBSTITUTE('Look Up Values'!$I$2:$I$10," ",""),0)),"","State error")),"")</f>
        <v/>
      </c>
      <c r="R17" s="260" t="str">
        <f t="shared" si="1"/>
        <v/>
      </c>
    </row>
    <row r="18" spans="1:18" ht="15.75">
      <c r="A18" s="250">
        <v>11</v>
      </c>
      <c r="B18" s="198"/>
      <c r="C18" s="25"/>
      <c r="D18" s="25"/>
      <c r="E18" s="25"/>
      <c r="F18" s="25"/>
      <c r="G18" s="26"/>
      <c r="H18" s="27"/>
      <c r="I18" s="28"/>
      <c r="J18" s="430"/>
      <c r="K18" s="8"/>
      <c r="L18" s="457" t="str">
        <f t="shared" si="0"/>
        <v/>
      </c>
      <c r="M18" s="245" cm="1">
        <f t="array" ref="M18">SUMPRODUCT(--(N18:Q18&lt;&gt;"")) + IF(TRIM(R18)="",0,LEN(R18)-LEN(SUBSTITUTE(R18,",",""))+1)</f>
        <v>0</v>
      </c>
      <c r="N18" s="242" t="str">
        <f>IF(AND(I18&lt;&gt;0,I18&lt;&gt;""),IF(TRIM(SUBSTITUTE(B18,CHAR(160),""))="","",IF(ISNUMBER(MATCH(TRIM(SUBSTITUTE(B18,CHAR(160),"")),'Look Up Values'!$B$2:$B$500,0)),"","Origin error")),"")</f>
        <v/>
      </c>
      <c r="O18" s="242" t="str">
        <f>IF(AND(I18&lt;&gt;0,I18&lt;&gt;""),IF(C18="","",IF(AND(ISNUMBER(--LEFT(C18,FIND(" ",C18&amp;" ")-1)),OR(LEN(LEFT(C18,FIND(" ",C18&amp;" ")-1))=6,LEN(LEFT(C18,FIND(" ",C18&amp;" ")-1))=7),OR(ISNUMBER(MATCH(LEFT(C18,FIND(" ",C18&amp;" ")-1),'Look Up Values'!$G$2:$G$1000,0)),ISNUMBER(MATCH(LEFT(C18,FIND(" ",C18&amp;" ")-1),'Look Up Values'!$AE$2:$AE$2000,0)))),"","EWC error")),"")</f>
        <v/>
      </c>
      <c r="P18" s="242" t="str" cm="1">
        <f t="array" ref="P18">IF(AND(I18&lt;&gt;0,I18&lt;&gt;""),IF(D18="","",IF(ISNUMBER(MATCH(SUBSTITUTE(D18," ",""),SUBSTITUTE('Look Up Values'!$S$2:$S$120," ",""),0)),"","D&amp;R error")),"")</f>
        <v/>
      </c>
      <c r="Q18" s="242" t="str" cm="1">
        <f t="array" ref="Q18">IF(AND(I18&lt;&gt;0,I18&lt;&gt;""),IF(G18="","",IF(ISNUMBER(MATCH(SUBSTITUTE(G18," ",""),SUBSTITUTE('Look Up Values'!$I$2:$I$10," ",""),0)),"","State error")),"")</f>
        <v/>
      </c>
      <c r="R18" s="260" t="str">
        <f t="shared" si="1"/>
        <v/>
      </c>
    </row>
    <row r="19" spans="1:18" ht="15.75">
      <c r="A19" s="250">
        <v>12</v>
      </c>
      <c r="B19" s="198"/>
      <c r="C19" s="25"/>
      <c r="D19" s="25"/>
      <c r="E19" s="25"/>
      <c r="F19" s="25"/>
      <c r="G19" s="26"/>
      <c r="H19" s="27"/>
      <c r="I19" s="28"/>
      <c r="J19" s="430"/>
      <c r="K19" s="8"/>
      <c r="L19" s="457" t="str">
        <f t="shared" si="0"/>
        <v/>
      </c>
      <c r="M19" s="245" cm="1">
        <f t="array" ref="M19">SUMPRODUCT(--(N19:Q19&lt;&gt;"")) + IF(TRIM(R19)="",0,LEN(R19)-LEN(SUBSTITUTE(R19,",",""))+1)</f>
        <v>0</v>
      </c>
      <c r="N19" s="242" t="str">
        <f>IF(AND(I19&lt;&gt;0,I19&lt;&gt;""),IF(TRIM(SUBSTITUTE(B19,CHAR(160),""))="","",IF(ISNUMBER(MATCH(TRIM(SUBSTITUTE(B19,CHAR(160),"")),'Look Up Values'!$B$2:$B$500,0)),"","Origin error")),"")</f>
        <v/>
      </c>
      <c r="O19" s="242" t="str">
        <f>IF(AND(I19&lt;&gt;0,I19&lt;&gt;""),IF(C19="","",IF(AND(ISNUMBER(--LEFT(C19,FIND(" ",C19&amp;" ")-1)),OR(LEN(LEFT(C19,FIND(" ",C19&amp;" ")-1))=6,LEN(LEFT(C19,FIND(" ",C19&amp;" ")-1))=7),OR(ISNUMBER(MATCH(LEFT(C19,FIND(" ",C19&amp;" ")-1),'Look Up Values'!$G$2:$G$1000,0)),ISNUMBER(MATCH(LEFT(C19,FIND(" ",C19&amp;" ")-1),'Look Up Values'!$AE$2:$AE$2000,0)))),"","EWC error")),"")</f>
        <v/>
      </c>
      <c r="P19" s="242" t="str" cm="1">
        <f t="array" ref="P19">IF(AND(I19&lt;&gt;0,I19&lt;&gt;""),IF(D19="","",IF(ISNUMBER(MATCH(SUBSTITUTE(D19," ",""),SUBSTITUTE('Look Up Values'!$S$2:$S$120," ",""),0)),"","D&amp;R error")),"")</f>
        <v/>
      </c>
      <c r="Q19" s="242" t="str" cm="1">
        <f t="array" ref="Q19">IF(AND(I19&lt;&gt;0,I19&lt;&gt;""),IF(G19="","",IF(ISNUMBER(MATCH(SUBSTITUTE(G19," ",""),SUBSTITUTE('Look Up Values'!$I$2:$I$10," ",""),0)),"","State error")),"")</f>
        <v/>
      </c>
      <c r="R19" s="260" t="str">
        <f t="shared" si="1"/>
        <v/>
      </c>
    </row>
    <row r="20" spans="1:18" ht="15.75">
      <c r="A20" s="250">
        <v>13</v>
      </c>
      <c r="B20" s="198"/>
      <c r="C20" s="25"/>
      <c r="D20" s="25"/>
      <c r="E20" s="25"/>
      <c r="F20" s="25"/>
      <c r="G20" s="26"/>
      <c r="H20" s="27"/>
      <c r="I20" s="28"/>
      <c r="J20" s="430"/>
      <c r="K20" s="8"/>
      <c r="L20" s="457" t="str">
        <f t="shared" si="0"/>
        <v/>
      </c>
      <c r="M20" s="245" cm="1">
        <f t="array" ref="M20">SUMPRODUCT(--(N20:Q20&lt;&gt;"")) + IF(TRIM(R20)="",0,LEN(R20)-LEN(SUBSTITUTE(R20,",",""))+1)</f>
        <v>0</v>
      </c>
      <c r="N20" s="242" t="str">
        <f>IF(AND(I20&lt;&gt;0,I20&lt;&gt;""),IF(TRIM(SUBSTITUTE(B20,CHAR(160),""))="","",IF(ISNUMBER(MATCH(TRIM(SUBSTITUTE(B20,CHAR(160),"")),'Look Up Values'!$B$2:$B$500,0)),"","Origin error")),"")</f>
        <v/>
      </c>
      <c r="O20" s="242" t="str">
        <f>IF(AND(I20&lt;&gt;0,I20&lt;&gt;""),IF(C20="","",IF(AND(ISNUMBER(--LEFT(C20,FIND(" ",C20&amp;" ")-1)),OR(LEN(LEFT(C20,FIND(" ",C20&amp;" ")-1))=6,LEN(LEFT(C20,FIND(" ",C20&amp;" ")-1))=7),OR(ISNUMBER(MATCH(LEFT(C20,FIND(" ",C20&amp;" ")-1),'Look Up Values'!$G$2:$G$1000,0)),ISNUMBER(MATCH(LEFT(C20,FIND(" ",C20&amp;" ")-1),'Look Up Values'!$AE$2:$AE$2000,0)))),"","EWC error")),"")</f>
        <v/>
      </c>
      <c r="P20" s="242" t="str" cm="1">
        <f t="array" ref="P20">IF(AND(I20&lt;&gt;0,I20&lt;&gt;""),IF(D20="","",IF(ISNUMBER(MATCH(SUBSTITUTE(D20," ",""),SUBSTITUTE('Look Up Values'!$S$2:$S$120," ",""),0)),"","D&amp;R error")),"")</f>
        <v/>
      </c>
      <c r="Q20" s="242" t="str" cm="1">
        <f t="array" ref="Q20">IF(AND(I20&lt;&gt;0,I20&lt;&gt;""),IF(G20="","",IF(ISNUMBER(MATCH(SUBSTITUTE(G20," ",""),SUBSTITUTE('Look Up Values'!$I$2:$I$10," ",""),0)),"","State error")),"")</f>
        <v/>
      </c>
      <c r="R20" s="260" t="str">
        <f t="shared" si="1"/>
        <v/>
      </c>
    </row>
    <row r="21" spans="1:18" ht="15.75">
      <c r="A21" s="250">
        <v>14</v>
      </c>
      <c r="B21" s="198"/>
      <c r="C21" s="25"/>
      <c r="D21" s="25"/>
      <c r="E21" s="25"/>
      <c r="F21" s="25"/>
      <c r="G21" s="26"/>
      <c r="H21" s="27"/>
      <c r="I21" s="28"/>
      <c r="J21" s="430"/>
      <c r="K21" s="8"/>
      <c r="L21" s="457" t="str">
        <f t="shared" si="0"/>
        <v/>
      </c>
      <c r="M21" s="245" cm="1">
        <f t="array" ref="M21">SUMPRODUCT(--(N21:Q21&lt;&gt;"")) + IF(TRIM(R21)="",0,LEN(R21)-LEN(SUBSTITUTE(R21,",",""))+1)</f>
        <v>0</v>
      </c>
      <c r="N21" s="242" t="str">
        <f>IF(AND(I21&lt;&gt;0,I21&lt;&gt;""),IF(TRIM(SUBSTITUTE(B21,CHAR(160),""))="","",IF(ISNUMBER(MATCH(TRIM(SUBSTITUTE(B21,CHAR(160),"")),'Look Up Values'!$B$2:$B$500,0)),"","Origin error")),"")</f>
        <v/>
      </c>
      <c r="O21" s="242" t="str">
        <f>IF(AND(I21&lt;&gt;0,I21&lt;&gt;""),IF(C21="","",IF(AND(ISNUMBER(--LEFT(C21,FIND(" ",C21&amp;" ")-1)),OR(LEN(LEFT(C21,FIND(" ",C21&amp;" ")-1))=6,LEN(LEFT(C21,FIND(" ",C21&amp;" ")-1))=7),OR(ISNUMBER(MATCH(LEFT(C21,FIND(" ",C21&amp;" ")-1),'Look Up Values'!$G$2:$G$1000,0)),ISNUMBER(MATCH(LEFT(C21,FIND(" ",C21&amp;" ")-1),'Look Up Values'!$AE$2:$AE$2000,0)))),"","EWC error")),"")</f>
        <v/>
      </c>
      <c r="P21" s="242" t="str" cm="1">
        <f t="array" ref="P21">IF(AND(I21&lt;&gt;0,I21&lt;&gt;""),IF(D21="","",IF(ISNUMBER(MATCH(SUBSTITUTE(D21," ",""),SUBSTITUTE('Look Up Values'!$S$2:$S$120," ",""),0)),"","D&amp;R error")),"")</f>
        <v/>
      </c>
      <c r="Q21" s="242" t="str" cm="1">
        <f t="array" ref="Q21">IF(AND(I21&lt;&gt;0,I21&lt;&gt;""),IF(G21="","",IF(ISNUMBER(MATCH(SUBSTITUTE(G21," ",""),SUBSTITUTE('Look Up Values'!$I$2:$I$10," ",""),0)),"","State error")),"")</f>
        <v/>
      </c>
      <c r="R21" s="260" t="str">
        <f t="shared" si="1"/>
        <v/>
      </c>
    </row>
    <row r="22" spans="1:18" ht="15.75">
      <c r="A22" s="250">
        <v>15</v>
      </c>
      <c r="B22" s="198"/>
      <c r="C22" s="25"/>
      <c r="D22" s="25"/>
      <c r="E22" s="25"/>
      <c r="F22" s="25"/>
      <c r="G22" s="26"/>
      <c r="H22" s="27"/>
      <c r="I22" s="28"/>
      <c r="J22" s="430"/>
      <c r="K22" s="8"/>
      <c r="L22" s="457" t="str">
        <f t="shared" si="0"/>
        <v/>
      </c>
      <c r="M22" s="245" cm="1">
        <f t="array" ref="M22">SUMPRODUCT(--(N22:Q22&lt;&gt;"")) + IF(TRIM(R22)="",0,LEN(R22)-LEN(SUBSTITUTE(R22,",",""))+1)</f>
        <v>0</v>
      </c>
      <c r="N22" s="242" t="str">
        <f>IF(AND(I22&lt;&gt;0,I22&lt;&gt;""),IF(TRIM(SUBSTITUTE(B22,CHAR(160),""))="","",IF(ISNUMBER(MATCH(TRIM(SUBSTITUTE(B22,CHAR(160),"")),'Look Up Values'!$B$2:$B$500,0)),"","Origin error")),"")</f>
        <v/>
      </c>
      <c r="O22" s="242" t="str">
        <f>IF(AND(I22&lt;&gt;0,I22&lt;&gt;""),IF(C22="","",IF(AND(ISNUMBER(--LEFT(C22,FIND(" ",C22&amp;" ")-1)),OR(LEN(LEFT(C22,FIND(" ",C22&amp;" ")-1))=6,LEN(LEFT(C22,FIND(" ",C22&amp;" ")-1))=7),OR(ISNUMBER(MATCH(LEFT(C22,FIND(" ",C22&amp;" ")-1),'Look Up Values'!$G$2:$G$1000,0)),ISNUMBER(MATCH(LEFT(C22,FIND(" ",C22&amp;" ")-1),'Look Up Values'!$AE$2:$AE$2000,0)))),"","EWC error")),"")</f>
        <v/>
      </c>
      <c r="P22" s="242" t="str" cm="1">
        <f t="array" ref="P22">IF(AND(I22&lt;&gt;0,I22&lt;&gt;""),IF(D22="","",IF(ISNUMBER(MATCH(SUBSTITUTE(D22," ",""),SUBSTITUTE('Look Up Values'!$S$2:$S$120," ",""),0)),"","D&amp;R error")),"")</f>
        <v/>
      </c>
      <c r="Q22" s="242" t="str" cm="1">
        <f t="array" ref="Q22">IF(AND(I22&lt;&gt;0,I22&lt;&gt;""),IF(G22="","",IF(ISNUMBER(MATCH(SUBSTITUTE(G22," ",""),SUBSTITUTE('Look Up Values'!$I$2:$I$10," ",""),0)),"","State error")),"")</f>
        <v/>
      </c>
      <c r="R22" s="260" t="str">
        <f t="shared" si="1"/>
        <v/>
      </c>
    </row>
    <row r="23" spans="1:18" ht="15.75">
      <c r="A23" s="250">
        <v>16</v>
      </c>
      <c r="B23" s="198"/>
      <c r="C23" s="25"/>
      <c r="D23" s="25"/>
      <c r="E23" s="25"/>
      <c r="F23" s="25"/>
      <c r="G23" s="26"/>
      <c r="H23" s="27"/>
      <c r="I23" s="28"/>
      <c r="J23" s="430"/>
      <c r="K23" s="8"/>
      <c r="L23" s="457" t="str">
        <f t="shared" si="0"/>
        <v/>
      </c>
      <c r="M23" s="245" cm="1">
        <f t="array" ref="M23">SUMPRODUCT(--(N23:Q23&lt;&gt;"")) + IF(TRIM(R23)="",0,LEN(R23)-LEN(SUBSTITUTE(R23,",",""))+1)</f>
        <v>0</v>
      </c>
      <c r="N23" s="242" t="str">
        <f>IF(AND(I23&lt;&gt;0,I23&lt;&gt;""),IF(TRIM(SUBSTITUTE(B23,CHAR(160),""))="","",IF(ISNUMBER(MATCH(TRIM(SUBSTITUTE(B23,CHAR(160),"")),'Look Up Values'!$B$2:$B$500,0)),"","Origin error")),"")</f>
        <v/>
      </c>
      <c r="O23" s="242" t="str">
        <f>IF(AND(I23&lt;&gt;0,I23&lt;&gt;""),IF(C23="","",IF(AND(ISNUMBER(--LEFT(C23,FIND(" ",C23&amp;" ")-1)),OR(LEN(LEFT(C23,FIND(" ",C23&amp;" ")-1))=6,LEN(LEFT(C23,FIND(" ",C23&amp;" ")-1))=7),OR(ISNUMBER(MATCH(LEFT(C23,FIND(" ",C23&amp;" ")-1),'Look Up Values'!$G$2:$G$1000,0)),ISNUMBER(MATCH(LEFT(C23,FIND(" ",C23&amp;" ")-1),'Look Up Values'!$AE$2:$AE$2000,0)))),"","EWC error")),"")</f>
        <v/>
      </c>
      <c r="P23" s="242" t="str" cm="1">
        <f t="array" ref="P23">IF(AND(I23&lt;&gt;0,I23&lt;&gt;""),IF(D23="","",IF(ISNUMBER(MATCH(SUBSTITUTE(D23," ",""),SUBSTITUTE('Look Up Values'!$S$2:$S$120," ",""),0)),"","D&amp;R error")),"")</f>
        <v/>
      </c>
      <c r="Q23" s="242" t="str" cm="1">
        <f t="array" ref="Q23">IF(AND(I23&lt;&gt;0,I23&lt;&gt;""),IF(G23="","",IF(ISNUMBER(MATCH(SUBSTITUTE(G23," ",""),SUBSTITUTE('Look Up Values'!$I$2:$I$10," ",""),0)),"","State error")),"")</f>
        <v/>
      </c>
      <c r="R23" s="260" t="str">
        <f t="shared" si="1"/>
        <v/>
      </c>
    </row>
    <row r="24" spans="1:18" ht="15.75">
      <c r="A24" s="250">
        <v>17</v>
      </c>
      <c r="B24" s="198"/>
      <c r="C24" s="25"/>
      <c r="D24" s="25"/>
      <c r="E24" s="25"/>
      <c r="F24" s="25"/>
      <c r="G24" s="26"/>
      <c r="H24" s="27"/>
      <c r="I24" s="28"/>
      <c r="J24" s="430"/>
      <c r="K24" s="8"/>
      <c r="L24" s="457" t="str">
        <f t="shared" si="0"/>
        <v/>
      </c>
      <c r="M24" s="245" cm="1">
        <f t="array" ref="M24">SUMPRODUCT(--(N24:Q24&lt;&gt;"")) + IF(TRIM(R24)="",0,LEN(R24)-LEN(SUBSTITUTE(R24,",",""))+1)</f>
        <v>0</v>
      </c>
      <c r="N24" s="242" t="str">
        <f>IF(AND(I24&lt;&gt;0,I24&lt;&gt;""),IF(TRIM(SUBSTITUTE(B24,CHAR(160),""))="","",IF(ISNUMBER(MATCH(TRIM(SUBSTITUTE(B24,CHAR(160),"")),'Look Up Values'!$B$2:$B$500,0)),"","Origin error")),"")</f>
        <v/>
      </c>
      <c r="O24" s="242" t="str">
        <f>IF(AND(I24&lt;&gt;0,I24&lt;&gt;""),IF(C24="","",IF(AND(ISNUMBER(--LEFT(C24,FIND(" ",C24&amp;" ")-1)),OR(LEN(LEFT(C24,FIND(" ",C24&amp;" ")-1))=6,LEN(LEFT(C24,FIND(" ",C24&amp;" ")-1))=7),OR(ISNUMBER(MATCH(LEFT(C24,FIND(" ",C24&amp;" ")-1),'Look Up Values'!$G$2:$G$1000,0)),ISNUMBER(MATCH(LEFT(C24,FIND(" ",C24&amp;" ")-1),'Look Up Values'!$AE$2:$AE$2000,0)))),"","EWC error")),"")</f>
        <v/>
      </c>
      <c r="P24" s="242" t="str" cm="1">
        <f t="array" ref="P24">IF(AND(I24&lt;&gt;0,I24&lt;&gt;""),IF(D24="","",IF(ISNUMBER(MATCH(SUBSTITUTE(D24," ",""),SUBSTITUTE('Look Up Values'!$S$2:$S$120," ",""),0)),"","D&amp;R error")),"")</f>
        <v/>
      </c>
      <c r="Q24" s="242" t="str" cm="1">
        <f t="array" ref="Q24">IF(AND(I24&lt;&gt;0,I24&lt;&gt;""),IF(G24="","",IF(ISNUMBER(MATCH(SUBSTITUTE(G24," ",""),SUBSTITUTE('Look Up Values'!$I$2:$I$10," ",""),0)),"","State error")),"")</f>
        <v/>
      </c>
      <c r="R24" s="260" t="str">
        <f t="shared" si="1"/>
        <v/>
      </c>
    </row>
    <row r="25" spans="1:18" ht="15.75">
      <c r="A25" s="250">
        <v>18</v>
      </c>
      <c r="B25" s="198"/>
      <c r="C25" s="25"/>
      <c r="D25" s="25"/>
      <c r="E25" s="25"/>
      <c r="F25" s="25"/>
      <c r="G25" s="26"/>
      <c r="H25" s="27"/>
      <c r="I25" s="28"/>
      <c r="J25" s="430"/>
      <c r="K25" s="8"/>
      <c r="L25" s="457" t="str">
        <f t="shared" si="0"/>
        <v/>
      </c>
      <c r="M25" s="245" cm="1">
        <f t="array" ref="M25">SUMPRODUCT(--(N25:Q25&lt;&gt;"")) + IF(TRIM(R25)="",0,LEN(R25)-LEN(SUBSTITUTE(R25,",",""))+1)</f>
        <v>0</v>
      </c>
      <c r="N25" s="242" t="str">
        <f>IF(AND(I25&lt;&gt;0,I25&lt;&gt;""),IF(TRIM(SUBSTITUTE(B25,CHAR(160),""))="","",IF(ISNUMBER(MATCH(TRIM(SUBSTITUTE(B25,CHAR(160),"")),'Look Up Values'!$B$2:$B$500,0)),"","Origin error")),"")</f>
        <v/>
      </c>
      <c r="O25" s="242" t="str">
        <f>IF(AND(I25&lt;&gt;0,I25&lt;&gt;""),IF(C25="","",IF(AND(ISNUMBER(--LEFT(C25,FIND(" ",C25&amp;" ")-1)),OR(LEN(LEFT(C25,FIND(" ",C25&amp;" ")-1))=6,LEN(LEFT(C25,FIND(" ",C25&amp;" ")-1))=7),OR(ISNUMBER(MATCH(LEFT(C25,FIND(" ",C25&amp;" ")-1),'Look Up Values'!$G$2:$G$1000,0)),ISNUMBER(MATCH(LEFT(C25,FIND(" ",C25&amp;" ")-1),'Look Up Values'!$AE$2:$AE$2000,0)))),"","EWC error")),"")</f>
        <v/>
      </c>
      <c r="P25" s="242" t="str" cm="1">
        <f t="array" ref="P25">IF(AND(I25&lt;&gt;0,I25&lt;&gt;""),IF(D25="","",IF(ISNUMBER(MATCH(SUBSTITUTE(D25," ",""),SUBSTITUTE('Look Up Values'!$S$2:$S$120," ",""),0)),"","D&amp;R error")),"")</f>
        <v/>
      </c>
      <c r="Q25" s="242" t="str" cm="1">
        <f t="array" ref="Q25">IF(AND(I25&lt;&gt;0,I25&lt;&gt;""),IF(G25="","",IF(ISNUMBER(MATCH(SUBSTITUTE(G25," ",""),SUBSTITUTE('Look Up Values'!$I$2:$I$10," ",""),0)),"","State error")),"")</f>
        <v/>
      </c>
      <c r="R25" s="260" t="str">
        <f t="shared" si="1"/>
        <v/>
      </c>
    </row>
    <row r="26" spans="1:18" ht="15.75">
      <c r="A26" s="250">
        <v>19</v>
      </c>
      <c r="B26" s="198"/>
      <c r="C26" s="25"/>
      <c r="D26" s="25"/>
      <c r="E26" s="25"/>
      <c r="F26" s="25"/>
      <c r="G26" s="26"/>
      <c r="H26" s="27"/>
      <c r="I26" s="28"/>
      <c r="J26" s="430"/>
      <c r="K26" s="8"/>
      <c r="L26" s="457" t="str">
        <f t="shared" si="0"/>
        <v/>
      </c>
      <c r="M26" s="245" cm="1">
        <f t="array" ref="M26">SUMPRODUCT(--(N26:Q26&lt;&gt;"")) + IF(TRIM(R26)="",0,LEN(R26)-LEN(SUBSTITUTE(R26,",",""))+1)</f>
        <v>0</v>
      </c>
      <c r="N26" s="242" t="str">
        <f>IF(AND(I26&lt;&gt;0,I26&lt;&gt;""),IF(TRIM(SUBSTITUTE(B26,CHAR(160),""))="","",IF(ISNUMBER(MATCH(TRIM(SUBSTITUTE(B26,CHAR(160),"")),'Look Up Values'!$B$2:$B$500,0)),"","Origin error")),"")</f>
        <v/>
      </c>
      <c r="O26" s="242" t="str">
        <f>IF(AND(I26&lt;&gt;0,I26&lt;&gt;""),IF(C26="","",IF(AND(ISNUMBER(--LEFT(C26,FIND(" ",C26&amp;" ")-1)),OR(LEN(LEFT(C26,FIND(" ",C26&amp;" ")-1))=6,LEN(LEFT(C26,FIND(" ",C26&amp;" ")-1))=7),OR(ISNUMBER(MATCH(LEFT(C26,FIND(" ",C26&amp;" ")-1),'Look Up Values'!$G$2:$G$1000,0)),ISNUMBER(MATCH(LEFT(C26,FIND(" ",C26&amp;" ")-1),'Look Up Values'!$AE$2:$AE$2000,0)))),"","EWC error")),"")</f>
        <v/>
      </c>
      <c r="P26" s="242" t="str" cm="1">
        <f t="array" ref="P26">IF(AND(I26&lt;&gt;0,I26&lt;&gt;""),IF(D26="","",IF(ISNUMBER(MATCH(SUBSTITUTE(D26," ",""),SUBSTITUTE('Look Up Values'!$S$2:$S$120," ",""),0)),"","D&amp;R error")),"")</f>
        <v/>
      </c>
      <c r="Q26" s="242" t="str" cm="1">
        <f t="array" ref="Q26">IF(AND(I26&lt;&gt;0,I26&lt;&gt;""),IF(G26="","",IF(ISNUMBER(MATCH(SUBSTITUTE(G26," ",""),SUBSTITUTE('Look Up Values'!$I$2:$I$10," ",""),0)),"","State error")),"")</f>
        <v/>
      </c>
      <c r="R26" s="260" t="str">
        <f t="shared" si="1"/>
        <v/>
      </c>
    </row>
    <row r="27" spans="1:18" ht="15.75">
      <c r="A27" s="250">
        <v>20</v>
      </c>
      <c r="B27" s="198"/>
      <c r="C27" s="25"/>
      <c r="D27" s="25"/>
      <c r="E27" s="25"/>
      <c r="F27" s="25"/>
      <c r="G27" s="26"/>
      <c r="H27" s="27"/>
      <c r="I27" s="28"/>
      <c r="J27" s="430"/>
      <c r="K27" s="8"/>
      <c r="L27" s="457" t="str">
        <f t="shared" si="0"/>
        <v/>
      </c>
      <c r="M27" s="245" cm="1">
        <f t="array" ref="M27">SUMPRODUCT(--(N27:Q27&lt;&gt;"")) + IF(TRIM(R27)="",0,LEN(R27)-LEN(SUBSTITUTE(R27,",",""))+1)</f>
        <v>0</v>
      </c>
      <c r="N27" s="242" t="str">
        <f>IF(AND(I27&lt;&gt;0,I27&lt;&gt;""),IF(TRIM(SUBSTITUTE(B27,CHAR(160),""))="","",IF(ISNUMBER(MATCH(TRIM(SUBSTITUTE(B27,CHAR(160),"")),'Look Up Values'!$B$2:$B$500,0)),"","Origin error")),"")</f>
        <v/>
      </c>
      <c r="O27" s="242" t="str">
        <f>IF(AND(I27&lt;&gt;0,I27&lt;&gt;""),IF(C27="","",IF(AND(ISNUMBER(--LEFT(C27,FIND(" ",C27&amp;" ")-1)),OR(LEN(LEFT(C27,FIND(" ",C27&amp;" ")-1))=6,LEN(LEFT(C27,FIND(" ",C27&amp;" ")-1))=7),OR(ISNUMBER(MATCH(LEFT(C27,FIND(" ",C27&amp;" ")-1),'Look Up Values'!$G$2:$G$1000,0)),ISNUMBER(MATCH(LEFT(C27,FIND(" ",C27&amp;" ")-1),'Look Up Values'!$AE$2:$AE$2000,0)))),"","EWC error")),"")</f>
        <v/>
      </c>
      <c r="P27" s="242" t="str" cm="1">
        <f t="array" ref="P27">IF(AND(I27&lt;&gt;0,I27&lt;&gt;""),IF(D27="","",IF(ISNUMBER(MATCH(SUBSTITUTE(D27," ",""),SUBSTITUTE('Look Up Values'!$S$2:$S$120," ",""),0)),"","D&amp;R error")),"")</f>
        <v/>
      </c>
      <c r="Q27" s="242" t="str" cm="1">
        <f t="array" ref="Q27">IF(AND(I27&lt;&gt;0,I27&lt;&gt;""),IF(G27="","",IF(ISNUMBER(MATCH(SUBSTITUTE(G27," ",""),SUBSTITUTE('Look Up Values'!$I$2:$I$10," ",""),0)),"","State error")),"")</f>
        <v/>
      </c>
      <c r="R27" s="260" t="str">
        <f t="shared" si="1"/>
        <v/>
      </c>
    </row>
    <row r="28" spans="1:18" ht="15.75">
      <c r="A28" s="250">
        <v>21</v>
      </c>
      <c r="B28" s="198"/>
      <c r="C28" s="25"/>
      <c r="D28" s="25"/>
      <c r="E28" s="25"/>
      <c r="F28" s="25"/>
      <c r="G28" s="26"/>
      <c r="H28" s="27"/>
      <c r="I28" s="28"/>
      <c r="J28" s="430"/>
      <c r="K28" s="8"/>
      <c r="L28" s="457" t="str">
        <f t="shared" si="0"/>
        <v/>
      </c>
      <c r="M28" s="245" cm="1">
        <f t="array" ref="M28">SUMPRODUCT(--(N28:Q28&lt;&gt;"")) + IF(TRIM(R28)="",0,LEN(R28)-LEN(SUBSTITUTE(R28,",",""))+1)</f>
        <v>0</v>
      </c>
      <c r="N28" s="242" t="str">
        <f>IF(AND(I28&lt;&gt;0,I28&lt;&gt;""),IF(TRIM(SUBSTITUTE(B28,CHAR(160),""))="","",IF(ISNUMBER(MATCH(TRIM(SUBSTITUTE(B28,CHAR(160),"")),'Look Up Values'!$B$2:$B$500,0)),"","Origin error")),"")</f>
        <v/>
      </c>
      <c r="O28" s="242" t="str">
        <f>IF(AND(I28&lt;&gt;0,I28&lt;&gt;""),IF(C28="","",IF(AND(ISNUMBER(--LEFT(C28,FIND(" ",C28&amp;" ")-1)),OR(LEN(LEFT(C28,FIND(" ",C28&amp;" ")-1))=6,LEN(LEFT(C28,FIND(" ",C28&amp;" ")-1))=7),OR(ISNUMBER(MATCH(LEFT(C28,FIND(" ",C28&amp;" ")-1),'Look Up Values'!$G$2:$G$1000,0)),ISNUMBER(MATCH(LEFT(C28,FIND(" ",C28&amp;" ")-1),'Look Up Values'!$AE$2:$AE$2000,0)))),"","EWC error")),"")</f>
        <v/>
      </c>
      <c r="P28" s="242" t="str" cm="1">
        <f t="array" ref="P28">IF(AND(I28&lt;&gt;0,I28&lt;&gt;""),IF(D28="","",IF(ISNUMBER(MATCH(SUBSTITUTE(D28," ",""),SUBSTITUTE('Look Up Values'!$S$2:$S$120," ",""),0)),"","D&amp;R error")),"")</f>
        <v/>
      </c>
      <c r="Q28" s="242" t="str" cm="1">
        <f t="array" ref="Q28">IF(AND(I28&lt;&gt;0,I28&lt;&gt;""),IF(G28="","",IF(ISNUMBER(MATCH(SUBSTITUTE(G28," ",""),SUBSTITUTE('Look Up Values'!$I$2:$I$10," ",""),0)),"","State error")),"")</f>
        <v/>
      </c>
      <c r="R28" s="260" t="str">
        <f t="shared" si="1"/>
        <v/>
      </c>
    </row>
    <row r="29" spans="1:18" ht="15.75">
      <c r="A29" s="250">
        <v>22</v>
      </c>
      <c r="B29" s="198"/>
      <c r="C29" s="25"/>
      <c r="D29" s="25"/>
      <c r="E29" s="25"/>
      <c r="F29" s="25"/>
      <c r="G29" s="26"/>
      <c r="H29" s="27"/>
      <c r="I29" s="28"/>
      <c r="J29" s="430"/>
      <c r="K29" s="8"/>
      <c r="L29" s="457" t="str">
        <f t="shared" si="0"/>
        <v/>
      </c>
      <c r="M29" s="245" cm="1">
        <f t="array" ref="M29">SUMPRODUCT(--(N29:Q29&lt;&gt;"")) + IF(TRIM(R29)="",0,LEN(R29)-LEN(SUBSTITUTE(R29,",",""))+1)</f>
        <v>0</v>
      </c>
      <c r="N29" s="242" t="str">
        <f>IF(AND(I29&lt;&gt;0,I29&lt;&gt;""),IF(TRIM(SUBSTITUTE(B29,CHAR(160),""))="","",IF(ISNUMBER(MATCH(TRIM(SUBSTITUTE(B29,CHAR(160),"")),'Look Up Values'!$B$2:$B$500,0)),"","Origin error")),"")</f>
        <v/>
      </c>
      <c r="O29" s="242" t="str">
        <f>IF(AND(I29&lt;&gt;0,I29&lt;&gt;""),IF(C29="","",IF(AND(ISNUMBER(--LEFT(C29,FIND(" ",C29&amp;" ")-1)),OR(LEN(LEFT(C29,FIND(" ",C29&amp;" ")-1))=6,LEN(LEFT(C29,FIND(" ",C29&amp;" ")-1))=7),OR(ISNUMBER(MATCH(LEFT(C29,FIND(" ",C29&amp;" ")-1),'Look Up Values'!$G$2:$G$1000,0)),ISNUMBER(MATCH(LEFT(C29,FIND(" ",C29&amp;" ")-1),'Look Up Values'!$AE$2:$AE$2000,0)))),"","EWC error")),"")</f>
        <v/>
      </c>
      <c r="P29" s="242" t="str" cm="1">
        <f t="array" ref="P29">IF(AND(I29&lt;&gt;0,I29&lt;&gt;""),IF(D29="","",IF(ISNUMBER(MATCH(SUBSTITUTE(D29," ",""),SUBSTITUTE('Look Up Values'!$S$2:$S$120," ",""),0)),"","D&amp;R error")),"")</f>
        <v/>
      </c>
      <c r="Q29" s="242" t="str" cm="1">
        <f t="array" ref="Q29">IF(AND(I29&lt;&gt;0,I29&lt;&gt;""),IF(G29="","",IF(ISNUMBER(MATCH(SUBSTITUTE(G29," ",""),SUBSTITUTE('Look Up Values'!$I$2:$I$10," ",""),0)),"","State error")),"")</f>
        <v/>
      </c>
      <c r="R29" s="260" t="str">
        <f t="shared" si="1"/>
        <v/>
      </c>
    </row>
    <row r="30" spans="1:18" ht="15.75">
      <c r="A30" s="250">
        <v>23</v>
      </c>
      <c r="B30" s="198"/>
      <c r="C30" s="25"/>
      <c r="D30" s="25"/>
      <c r="E30" s="25"/>
      <c r="F30" s="25"/>
      <c r="G30" s="26"/>
      <c r="H30" s="27"/>
      <c r="I30" s="28"/>
      <c r="J30" s="430"/>
      <c r="K30" s="8"/>
      <c r="L30" s="457" t="str">
        <f t="shared" si="0"/>
        <v/>
      </c>
      <c r="M30" s="245" cm="1">
        <f t="array" ref="M30">SUMPRODUCT(--(N30:Q30&lt;&gt;"")) + IF(TRIM(R30)="",0,LEN(R30)-LEN(SUBSTITUTE(R30,",",""))+1)</f>
        <v>0</v>
      </c>
      <c r="N30" s="242" t="str">
        <f>IF(AND(I30&lt;&gt;0,I30&lt;&gt;""),IF(TRIM(SUBSTITUTE(B30,CHAR(160),""))="","",IF(ISNUMBER(MATCH(TRIM(SUBSTITUTE(B30,CHAR(160),"")),'Look Up Values'!$B$2:$B$500,0)),"","Origin error")),"")</f>
        <v/>
      </c>
      <c r="O30" s="242" t="str">
        <f>IF(AND(I30&lt;&gt;0,I30&lt;&gt;""),IF(C30="","",IF(AND(ISNUMBER(--LEFT(C30,FIND(" ",C30&amp;" ")-1)),OR(LEN(LEFT(C30,FIND(" ",C30&amp;" ")-1))=6,LEN(LEFT(C30,FIND(" ",C30&amp;" ")-1))=7),OR(ISNUMBER(MATCH(LEFT(C30,FIND(" ",C30&amp;" ")-1),'Look Up Values'!$G$2:$G$1000,0)),ISNUMBER(MATCH(LEFT(C30,FIND(" ",C30&amp;" ")-1),'Look Up Values'!$AE$2:$AE$2000,0)))),"","EWC error")),"")</f>
        <v/>
      </c>
      <c r="P30" s="242" t="str" cm="1">
        <f t="array" ref="P30">IF(AND(I30&lt;&gt;0,I30&lt;&gt;""),IF(D30="","",IF(ISNUMBER(MATCH(SUBSTITUTE(D30," ",""),SUBSTITUTE('Look Up Values'!$S$2:$S$120," ",""),0)),"","D&amp;R error")),"")</f>
        <v/>
      </c>
      <c r="Q30" s="242" t="str" cm="1">
        <f t="array" ref="Q30">IF(AND(I30&lt;&gt;0,I30&lt;&gt;""),IF(G30="","",IF(ISNUMBER(MATCH(SUBSTITUTE(G30," ",""),SUBSTITUTE('Look Up Values'!$I$2:$I$10," ",""),0)),"","State error")),"")</f>
        <v/>
      </c>
      <c r="R30" s="260" t="str">
        <f t="shared" si="1"/>
        <v/>
      </c>
    </row>
    <row r="31" spans="1:18" ht="15.75">
      <c r="A31" s="250">
        <v>24</v>
      </c>
      <c r="B31" s="198"/>
      <c r="C31" s="25"/>
      <c r="D31" s="25"/>
      <c r="E31" s="25"/>
      <c r="F31" s="25"/>
      <c r="G31" s="26"/>
      <c r="H31" s="27"/>
      <c r="I31" s="28"/>
      <c r="J31" s="430"/>
      <c r="K31" s="8"/>
      <c r="L31" s="457" t="str">
        <f t="shared" si="0"/>
        <v/>
      </c>
      <c r="M31" s="245" cm="1">
        <f t="array" ref="M31">SUMPRODUCT(--(N31:Q31&lt;&gt;"")) + IF(TRIM(R31)="",0,LEN(R31)-LEN(SUBSTITUTE(R31,",",""))+1)</f>
        <v>0</v>
      </c>
      <c r="N31" s="242" t="str">
        <f>IF(AND(I31&lt;&gt;0,I31&lt;&gt;""),IF(TRIM(SUBSTITUTE(B31,CHAR(160),""))="","",IF(ISNUMBER(MATCH(TRIM(SUBSTITUTE(B31,CHAR(160),"")),'Look Up Values'!$B$2:$B$500,0)),"","Origin error")),"")</f>
        <v/>
      </c>
      <c r="O31" s="242" t="str">
        <f>IF(AND(I31&lt;&gt;0,I31&lt;&gt;""),IF(C31="","",IF(AND(ISNUMBER(--LEFT(C31,FIND(" ",C31&amp;" ")-1)),OR(LEN(LEFT(C31,FIND(" ",C31&amp;" ")-1))=6,LEN(LEFT(C31,FIND(" ",C31&amp;" ")-1))=7),OR(ISNUMBER(MATCH(LEFT(C31,FIND(" ",C31&amp;" ")-1),'Look Up Values'!$G$2:$G$1000,0)),ISNUMBER(MATCH(LEFT(C31,FIND(" ",C31&amp;" ")-1),'Look Up Values'!$AE$2:$AE$2000,0)))),"","EWC error")),"")</f>
        <v/>
      </c>
      <c r="P31" s="242" t="str" cm="1">
        <f t="array" ref="P31">IF(AND(I31&lt;&gt;0,I31&lt;&gt;""),IF(D31="","",IF(ISNUMBER(MATCH(SUBSTITUTE(D31," ",""),SUBSTITUTE('Look Up Values'!$S$2:$S$120," ",""),0)),"","D&amp;R error")),"")</f>
        <v/>
      </c>
      <c r="Q31" s="242" t="str" cm="1">
        <f t="array" ref="Q31">IF(AND(I31&lt;&gt;0,I31&lt;&gt;""),IF(G31="","",IF(ISNUMBER(MATCH(SUBSTITUTE(G31," ",""),SUBSTITUTE('Look Up Values'!$I$2:$I$10," ",""),0)),"","State error")),"")</f>
        <v/>
      </c>
      <c r="R31" s="260" t="str">
        <f t="shared" si="1"/>
        <v/>
      </c>
    </row>
    <row r="32" spans="1:18" ht="15.75">
      <c r="A32" s="250">
        <v>25</v>
      </c>
      <c r="B32" s="198"/>
      <c r="C32" s="25"/>
      <c r="D32" s="25"/>
      <c r="E32" s="25"/>
      <c r="F32" s="25"/>
      <c r="G32" s="26"/>
      <c r="H32" s="27"/>
      <c r="I32" s="28"/>
      <c r="J32" s="430"/>
      <c r="K32" s="8"/>
      <c r="L32" s="457" t="str">
        <f t="shared" si="0"/>
        <v/>
      </c>
      <c r="M32" s="245" cm="1">
        <f t="array" ref="M32">SUMPRODUCT(--(N32:Q32&lt;&gt;"")) + IF(TRIM(R32)="",0,LEN(R32)-LEN(SUBSTITUTE(R32,",",""))+1)</f>
        <v>0</v>
      </c>
      <c r="N32" s="242" t="str">
        <f>IF(AND(I32&lt;&gt;0,I32&lt;&gt;""),IF(TRIM(SUBSTITUTE(B32,CHAR(160),""))="","",IF(ISNUMBER(MATCH(TRIM(SUBSTITUTE(B32,CHAR(160),"")),'Look Up Values'!$B$2:$B$500,0)),"","Origin error")),"")</f>
        <v/>
      </c>
      <c r="O32" s="242" t="str">
        <f>IF(AND(I32&lt;&gt;0,I32&lt;&gt;""),IF(C32="","",IF(AND(ISNUMBER(--LEFT(C32,FIND(" ",C32&amp;" ")-1)),OR(LEN(LEFT(C32,FIND(" ",C32&amp;" ")-1))=6,LEN(LEFT(C32,FIND(" ",C32&amp;" ")-1))=7),OR(ISNUMBER(MATCH(LEFT(C32,FIND(" ",C32&amp;" ")-1),'Look Up Values'!$G$2:$G$1000,0)),ISNUMBER(MATCH(LEFT(C32,FIND(" ",C32&amp;" ")-1),'Look Up Values'!$AE$2:$AE$2000,0)))),"","EWC error")),"")</f>
        <v/>
      </c>
      <c r="P32" s="242" t="str" cm="1">
        <f t="array" ref="P32">IF(AND(I32&lt;&gt;0,I32&lt;&gt;""),IF(D32="","",IF(ISNUMBER(MATCH(SUBSTITUTE(D32," ",""),SUBSTITUTE('Look Up Values'!$S$2:$S$120," ",""),0)),"","D&amp;R error")),"")</f>
        <v/>
      </c>
      <c r="Q32" s="242" t="str" cm="1">
        <f t="array" ref="Q32">IF(AND(I32&lt;&gt;0,I32&lt;&gt;""),IF(G32="","",IF(ISNUMBER(MATCH(SUBSTITUTE(G32," ",""),SUBSTITUTE('Look Up Values'!$I$2:$I$10," ",""),0)),"","State error")),"")</f>
        <v/>
      </c>
      <c r="R32" s="260" t="str">
        <f t="shared" si="1"/>
        <v/>
      </c>
    </row>
    <row r="33" spans="1:18" ht="15.75">
      <c r="A33" s="250">
        <v>26</v>
      </c>
      <c r="B33" s="198"/>
      <c r="C33" s="25"/>
      <c r="D33" s="25"/>
      <c r="E33" s="25"/>
      <c r="F33" s="25"/>
      <c r="G33" s="26"/>
      <c r="H33" s="27"/>
      <c r="I33" s="28"/>
      <c r="J33" s="430"/>
      <c r="K33" s="8"/>
      <c r="L33" s="457" t="str">
        <f t="shared" si="0"/>
        <v/>
      </c>
      <c r="M33" s="245" cm="1">
        <f t="array" ref="M33">SUMPRODUCT(--(N33:Q33&lt;&gt;"")) + IF(TRIM(R33)="",0,LEN(R33)-LEN(SUBSTITUTE(R33,",",""))+1)</f>
        <v>0</v>
      </c>
      <c r="N33" s="242" t="str">
        <f>IF(AND(I33&lt;&gt;0,I33&lt;&gt;""),IF(TRIM(SUBSTITUTE(B33,CHAR(160),""))="","",IF(ISNUMBER(MATCH(TRIM(SUBSTITUTE(B33,CHAR(160),"")),'Look Up Values'!$B$2:$B$500,0)),"","Origin error")),"")</f>
        <v/>
      </c>
      <c r="O33" s="242" t="str">
        <f>IF(AND(I33&lt;&gt;0,I33&lt;&gt;""),IF(C33="","",IF(AND(ISNUMBER(--LEFT(C33,FIND(" ",C33&amp;" ")-1)),OR(LEN(LEFT(C33,FIND(" ",C33&amp;" ")-1))=6,LEN(LEFT(C33,FIND(" ",C33&amp;" ")-1))=7),OR(ISNUMBER(MATCH(LEFT(C33,FIND(" ",C33&amp;" ")-1),'Look Up Values'!$G$2:$G$1000,0)),ISNUMBER(MATCH(LEFT(C33,FIND(" ",C33&amp;" ")-1),'Look Up Values'!$AE$2:$AE$2000,0)))),"","EWC error")),"")</f>
        <v/>
      </c>
      <c r="P33" s="242" t="str" cm="1">
        <f t="array" ref="P33">IF(AND(I33&lt;&gt;0,I33&lt;&gt;""),IF(D33="","",IF(ISNUMBER(MATCH(SUBSTITUTE(D33," ",""),SUBSTITUTE('Look Up Values'!$S$2:$S$120," ",""),0)),"","D&amp;R error")),"")</f>
        <v/>
      </c>
      <c r="Q33" s="242" t="str" cm="1">
        <f t="array" ref="Q33">IF(AND(I33&lt;&gt;0,I33&lt;&gt;""),IF(G33="","",IF(ISNUMBER(MATCH(SUBSTITUTE(G33," ",""),SUBSTITUTE('Look Up Values'!$I$2:$I$10," ",""),0)),"","State error")),"")</f>
        <v/>
      </c>
      <c r="R33" s="260" t="str">
        <f t="shared" si="1"/>
        <v/>
      </c>
    </row>
    <row r="34" spans="1:18" ht="15.75">
      <c r="A34" s="250">
        <v>27</v>
      </c>
      <c r="B34" s="198"/>
      <c r="C34" s="25"/>
      <c r="D34" s="25"/>
      <c r="E34" s="25"/>
      <c r="F34" s="25"/>
      <c r="G34" s="26"/>
      <c r="H34" s="27"/>
      <c r="I34" s="28"/>
      <c r="J34" s="430"/>
      <c r="K34" s="8"/>
      <c r="L34" s="457" t="str">
        <f t="shared" si="0"/>
        <v/>
      </c>
      <c r="M34" s="245" cm="1">
        <f t="array" ref="M34">SUMPRODUCT(--(N34:Q34&lt;&gt;"")) + IF(TRIM(R34)="",0,LEN(R34)-LEN(SUBSTITUTE(R34,",",""))+1)</f>
        <v>0</v>
      </c>
      <c r="N34" s="242" t="str">
        <f>IF(AND(I34&lt;&gt;0,I34&lt;&gt;""),IF(TRIM(SUBSTITUTE(B34,CHAR(160),""))="","",IF(ISNUMBER(MATCH(TRIM(SUBSTITUTE(B34,CHAR(160),"")),'Look Up Values'!$B$2:$B$500,0)),"","Origin error")),"")</f>
        <v/>
      </c>
      <c r="O34" s="242" t="str">
        <f>IF(AND(I34&lt;&gt;0,I34&lt;&gt;""),IF(C34="","",IF(AND(ISNUMBER(--LEFT(C34,FIND(" ",C34&amp;" ")-1)),OR(LEN(LEFT(C34,FIND(" ",C34&amp;" ")-1))=6,LEN(LEFT(C34,FIND(" ",C34&amp;" ")-1))=7),OR(ISNUMBER(MATCH(LEFT(C34,FIND(" ",C34&amp;" ")-1),'Look Up Values'!$G$2:$G$1000,0)),ISNUMBER(MATCH(LEFT(C34,FIND(" ",C34&amp;" ")-1),'Look Up Values'!$AE$2:$AE$2000,0)))),"","EWC error")),"")</f>
        <v/>
      </c>
      <c r="P34" s="242" t="str" cm="1">
        <f t="array" ref="P34">IF(AND(I34&lt;&gt;0,I34&lt;&gt;""),IF(D34="","",IF(ISNUMBER(MATCH(SUBSTITUTE(D34," ",""),SUBSTITUTE('Look Up Values'!$S$2:$S$120," ",""),0)),"","D&amp;R error")),"")</f>
        <v/>
      </c>
      <c r="Q34" s="242" t="str" cm="1">
        <f t="array" ref="Q34">IF(AND(I34&lt;&gt;0,I34&lt;&gt;""),IF(G34="","",IF(ISNUMBER(MATCH(SUBSTITUTE(G34," ",""),SUBSTITUTE('Look Up Values'!$I$2:$I$10," ",""),0)),"","State error")),"")</f>
        <v/>
      </c>
      <c r="R34" s="260" t="str">
        <f t="shared" si="1"/>
        <v/>
      </c>
    </row>
    <row r="35" spans="1:18" ht="15.75">
      <c r="A35" s="250">
        <v>28</v>
      </c>
      <c r="B35" s="198"/>
      <c r="C35" s="25"/>
      <c r="D35" s="25"/>
      <c r="E35" s="25"/>
      <c r="F35" s="25"/>
      <c r="G35" s="26"/>
      <c r="H35" s="27"/>
      <c r="I35" s="28"/>
      <c r="J35" s="430"/>
      <c r="K35" s="8"/>
      <c r="L35" s="457" t="str">
        <f t="shared" si="0"/>
        <v/>
      </c>
      <c r="M35" s="245" cm="1">
        <f t="array" ref="M35">SUMPRODUCT(--(N35:Q35&lt;&gt;"")) + IF(TRIM(R35)="",0,LEN(R35)-LEN(SUBSTITUTE(R35,",",""))+1)</f>
        <v>0</v>
      </c>
      <c r="N35" s="242" t="str">
        <f>IF(AND(I35&lt;&gt;0,I35&lt;&gt;""),IF(TRIM(SUBSTITUTE(B35,CHAR(160),""))="","",IF(ISNUMBER(MATCH(TRIM(SUBSTITUTE(B35,CHAR(160),"")),'Look Up Values'!$B$2:$B$500,0)),"","Origin error")),"")</f>
        <v/>
      </c>
      <c r="O35" s="242" t="str">
        <f>IF(AND(I35&lt;&gt;0,I35&lt;&gt;""),IF(C35="","",IF(AND(ISNUMBER(--LEFT(C35,FIND(" ",C35&amp;" ")-1)),OR(LEN(LEFT(C35,FIND(" ",C35&amp;" ")-1))=6,LEN(LEFT(C35,FIND(" ",C35&amp;" ")-1))=7),OR(ISNUMBER(MATCH(LEFT(C35,FIND(" ",C35&amp;" ")-1),'Look Up Values'!$G$2:$G$1000,0)),ISNUMBER(MATCH(LEFT(C35,FIND(" ",C35&amp;" ")-1),'Look Up Values'!$AE$2:$AE$2000,0)))),"","EWC error")),"")</f>
        <v/>
      </c>
      <c r="P35" s="242" t="str" cm="1">
        <f t="array" ref="P35">IF(AND(I35&lt;&gt;0,I35&lt;&gt;""),IF(D35="","",IF(ISNUMBER(MATCH(SUBSTITUTE(D35," ",""),SUBSTITUTE('Look Up Values'!$S$2:$S$120," ",""),0)),"","D&amp;R error")),"")</f>
        <v/>
      </c>
      <c r="Q35" s="242" t="str" cm="1">
        <f t="array" ref="Q35">IF(AND(I35&lt;&gt;0,I35&lt;&gt;""),IF(G35="","",IF(ISNUMBER(MATCH(SUBSTITUTE(G35," ",""),SUBSTITUTE('Look Up Values'!$I$2:$I$10," ",""),0)),"","State error")),"")</f>
        <v/>
      </c>
      <c r="R35" s="260" t="str">
        <f t="shared" si="1"/>
        <v/>
      </c>
    </row>
    <row r="36" spans="1:18" ht="15.75">
      <c r="A36" s="250">
        <v>29</v>
      </c>
      <c r="B36" s="198"/>
      <c r="C36" s="25"/>
      <c r="D36" s="25"/>
      <c r="E36" s="25"/>
      <c r="F36" s="25"/>
      <c r="G36" s="26"/>
      <c r="H36" s="27"/>
      <c r="I36" s="28"/>
      <c r="J36" s="430"/>
      <c r="K36" s="8"/>
      <c r="L36" s="457" t="str">
        <f t="shared" si="0"/>
        <v/>
      </c>
      <c r="M36" s="245" cm="1">
        <f t="array" ref="M36">SUMPRODUCT(--(N36:Q36&lt;&gt;"")) + IF(TRIM(R36)="",0,LEN(R36)-LEN(SUBSTITUTE(R36,",",""))+1)</f>
        <v>0</v>
      </c>
      <c r="N36" s="242" t="str">
        <f>IF(AND(I36&lt;&gt;0,I36&lt;&gt;""),IF(TRIM(SUBSTITUTE(B36,CHAR(160),""))="","",IF(ISNUMBER(MATCH(TRIM(SUBSTITUTE(B36,CHAR(160),"")),'Look Up Values'!$B$2:$B$500,0)),"","Origin error")),"")</f>
        <v/>
      </c>
      <c r="O36" s="242" t="str">
        <f>IF(AND(I36&lt;&gt;0,I36&lt;&gt;""),IF(C36="","",IF(AND(ISNUMBER(--LEFT(C36,FIND(" ",C36&amp;" ")-1)),OR(LEN(LEFT(C36,FIND(" ",C36&amp;" ")-1))=6,LEN(LEFT(C36,FIND(" ",C36&amp;" ")-1))=7),OR(ISNUMBER(MATCH(LEFT(C36,FIND(" ",C36&amp;" ")-1),'Look Up Values'!$G$2:$G$1000,0)),ISNUMBER(MATCH(LEFT(C36,FIND(" ",C36&amp;" ")-1),'Look Up Values'!$AE$2:$AE$2000,0)))),"","EWC error")),"")</f>
        <v/>
      </c>
      <c r="P36" s="242" t="str" cm="1">
        <f t="array" ref="P36">IF(AND(I36&lt;&gt;0,I36&lt;&gt;""),IF(D36="","",IF(ISNUMBER(MATCH(SUBSTITUTE(D36," ",""),SUBSTITUTE('Look Up Values'!$S$2:$S$120," ",""),0)),"","D&amp;R error")),"")</f>
        <v/>
      </c>
      <c r="Q36" s="242" t="str" cm="1">
        <f t="array" ref="Q36">IF(AND(I36&lt;&gt;0,I36&lt;&gt;""),IF(G36="","",IF(ISNUMBER(MATCH(SUBSTITUTE(G36," ",""),SUBSTITUTE('Look Up Values'!$I$2:$I$10," ",""),0)),"","State error")),"")</f>
        <v/>
      </c>
      <c r="R36" s="260" t="str">
        <f t="shared" si="1"/>
        <v/>
      </c>
    </row>
    <row r="37" spans="1:18" ht="15.75">
      <c r="A37" s="250">
        <v>30</v>
      </c>
      <c r="B37" s="198"/>
      <c r="C37" s="25"/>
      <c r="D37" s="25"/>
      <c r="E37" s="25"/>
      <c r="F37" s="25"/>
      <c r="G37" s="26"/>
      <c r="H37" s="27"/>
      <c r="I37" s="28"/>
      <c r="J37" s="430"/>
      <c r="K37" s="8"/>
      <c r="L37" s="457" t="str">
        <f t="shared" si="0"/>
        <v/>
      </c>
      <c r="M37" s="245" cm="1">
        <f t="array" ref="M37">SUMPRODUCT(--(N37:Q37&lt;&gt;"")) + IF(TRIM(R37)="",0,LEN(R37)-LEN(SUBSTITUTE(R37,",",""))+1)</f>
        <v>0</v>
      </c>
      <c r="N37" s="242" t="str">
        <f>IF(AND(I37&lt;&gt;0,I37&lt;&gt;""),IF(TRIM(SUBSTITUTE(B37,CHAR(160),""))="","",IF(ISNUMBER(MATCH(TRIM(SUBSTITUTE(B37,CHAR(160),"")),'Look Up Values'!$B$2:$B$500,0)),"","Origin error")),"")</f>
        <v/>
      </c>
      <c r="O37" s="242" t="str">
        <f>IF(AND(I37&lt;&gt;0,I37&lt;&gt;""),IF(C37="","",IF(AND(ISNUMBER(--LEFT(C37,FIND(" ",C37&amp;" ")-1)),OR(LEN(LEFT(C37,FIND(" ",C37&amp;" ")-1))=6,LEN(LEFT(C37,FIND(" ",C37&amp;" ")-1))=7),OR(ISNUMBER(MATCH(LEFT(C37,FIND(" ",C37&amp;" ")-1),'Look Up Values'!$G$2:$G$1000,0)),ISNUMBER(MATCH(LEFT(C37,FIND(" ",C37&amp;" ")-1),'Look Up Values'!$AE$2:$AE$2000,0)))),"","EWC error")),"")</f>
        <v/>
      </c>
      <c r="P37" s="242" t="str" cm="1">
        <f t="array" ref="P37">IF(AND(I37&lt;&gt;0,I37&lt;&gt;""),IF(D37="","",IF(ISNUMBER(MATCH(SUBSTITUTE(D37," ",""),SUBSTITUTE('Look Up Values'!$S$2:$S$120," ",""),0)),"","D&amp;R error")),"")</f>
        <v/>
      </c>
      <c r="Q37" s="242" t="str" cm="1">
        <f t="array" ref="Q37">IF(AND(I37&lt;&gt;0,I37&lt;&gt;""),IF(G37="","",IF(ISNUMBER(MATCH(SUBSTITUTE(G37," ",""),SUBSTITUTE('Look Up Values'!$I$2:$I$10," ",""),0)),"","State error")),"")</f>
        <v/>
      </c>
      <c r="R37" s="260" t="str">
        <f t="shared" si="1"/>
        <v/>
      </c>
    </row>
    <row r="38" spans="1:18" ht="15.75">
      <c r="A38" s="250">
        <v>31</v>
      </c>
      <c r="B38" s="198"/>
      <c r="C38" s="25"/>
      <c r="D38" s="25"/>
      <c r="E38" s="25"/>
      <c r="F38" s="25"/>
      <c r="G38" s="26"/>
      <c r="H38" s="27"/>
      <c r="I38" s="28"/>
      <c r="J38" s="430"/>
      <c r="K38" s="8"/>
      <c r="L38" s="457" t="str">
        <f t="shared" si="0"/>
        <v/>
      </c>
      <c r="M38" s="245" cm="1">
        <f t="array" ref="M38">SUMPRODUCT(--(N38:Q38&lt;&gt;"")) + IF(TRIM(R38)="",0,LEN(R38)-LEN(SUBSTITUTE(R38,",",""))+1)</f>
        <v>0</v>
      </c>
      <c r="N38" s="242" t="str">
        <f>IF(AND(I38&lt;&gt;0,I38&lt;&gt;""),IF(TRIM(SUBSTITUTE(B38,CHAR(160),""))="","",IF(ISNUMBER(MATCH(TRIM(SUBSTITUTE(B38,CHAR(160),"")),'Look Up Values'!$B$2:$B$500,0)),"","Origin error")),"")</f>
        <v/>
      </c>
      <c r="O38" s="242" t="str">
        <f>IF(AND(I38&lt;&gt;0,I38&lt;&gt;""),IF(C38="","",IF(AND(ISNUMBER(--LEFT(C38,FIND(" ",C38&amp;" ")-1)),OR(LEN(LEFT(C38,FIND(" ",C38&amp;" ")-1))=6,LEN(LEFT(C38,FIND(" ",C38&amp;" ")-1))=7),OR(ISNUMBER(MATCH(LEFT(C38,FIND(" ",C38&amp;" ")-1),'Look Up Values'!$G$2:$G$1000,0)),ISNUMBER(MATCH(LEFT(C38,FIND(" ",C38&amp;" ")-1),'Look Up Values'!$AE$2:$AE$2000,0)))),"","EWC error")),"")</f>
        <v/>
      </c>
      <c r="P38" s="242" t="str" cm="1">
        <f t="array" ref="P38">IF(AND(I38&lt;&gt;0,I38&lt;&gt;""),IF(D38="","",IF(ISNUMBER(MATCH(SUBSTITUTE(D38," ",""),SUBSTITUTE('Look Up Values'!$S$2:$S$120," ",""),0)),"","D&amp;R error")),"")</f>
        <v/>
      </c>
      <c r="Q38" s="242" t="str" cm="1">
        <f t="array" ref="Q38">IF(AND(I38&lt;&gt;0,I38&lt;&gt;""),IF(G38="","",IF(ISNUMBER(MATCH(SUBSTITUTE(G38," ",""),SUBSTITUTE('Look Up Values'!$I$2:$I$10," ",""),0)),"","State error")),"")</f>
        <v/>
      </c>
      <c r="R38" s="260" t="str">
        <f t="shared" si="1"/>
        <v/>
      </c>
    </row>
    <row r="39" spans="1:18" ht="15.75">
      <c r="A39" s="250">
        <v>32</v>
      </c>
      <c r="B39" s="198"/>
      <c r="C39" s="25"/>
      <c r="D39" s="25"/>
      <c r="E39" s="25"/>
      <c r="F39" s="25"/>
      <c r="G39" s="26"/>
      <c r="H39" s="27"/>
      <c r="I39" s="28"/>
      <c r="J39" s="430"/>
      <c r="K39" s="8"/>
      <c r="L39" s="457" t="str">
        <f t="shared" si="0"/>
        <v/>
      </c>
      <c r="M39" s="245" cm="1">
        <f t="array" ref="M39">SUMPRODUCT(--(N39:Q39&lt;&gt;"")) + IF(TRIM(R39)="",0,LEN(R39)-LEN(SUBSTITUTE(R39,",",""))+1)</f>
        <v>0</v>
      </c>
      <c r="N39" s="242" t="str">
        <f>IF(AND(I39&lt;&gt;0,I39&lt;&gt;""),IF(TRIM(SUBSTITUTE(B39,CHAR(160),""))="","",IF(ISNUMBER(MATCH(TRIM(SUBSTITUTE(B39,CHAR(160),"")),'Look Up Values'!$B$2:$B$500,0)),"","Origin error")),"")</f>
        <v/>
      </c>
      <c r="O39" s="242" t="str">
        <f>IF(AND(I39&lt;&gt;0,I39&lt;&gt;""),IF(C39="","",IF(AND(ISNUMBER(--LEFT(C39,FIND(" ",C39&amp;" ")-1)),OR(LEN(LEFT(C39,FIND(" ",C39&amp;" ")-1))=6,LEN(LEFT(C39,FIND(" ",C39&amp;" ")-1))=7),OR(ISNUMBER(MATCH(LEFT(C39,FIND(" ",C39&amp;" ")-1),'Look Up Values'!$G$2:$G$1000,0)),ISNUMBER(MATCH(LEFT(C39,FIND(" ",C39&amp;" ")-1),'Look Up Values'!$AE$2:$AE$2000,0)))),"","EWC error")),"")</f>
        <v/>
      </c>
      <c r="P39" s="242" t="str" cm="1">
        <f t="array" ref="P39">IF(AND(I39&lt;&gt;0,I39&lt;&gt;""),IF(D39="","",IF(ISNUMBER(MATCH(SUBSTITUTE(D39," ",""),SUBSTITUTE('Look Up Values'!$S$2:$S$120," ",""),0)),"","D&amp;R error")),"")</f>
        <v/>
      </c>
      <c r="Q39" s="242" t="str" cm="1">
        <f t="array" ref="Q39">IF(AND(I39&lt;&gt;0,I39&lt;&gt;""),IF(G39="","",IF(ISNUMBER(MATCH(SUBSTITUTE(G39," ",""),SUBSTITUTE('Look Up Values'!$I$2:$I$10," ",""),0)),"","State error")),"")</f>
        <v/>
      </c>
      <c r="R39" s="260" t="str">
        <f t="shared" si="1"/>
        <v/>
      </c>
    </row>
    <row r="40" spans="1:18" ht="15.75">
      <c r="A40" s="250">
        <v>33</v>
      </c>
      <c r="B40" s="198"/>
      <c r="C40" s="25"/>
      <c r="D40" s="25"/>
      <c r="E40" s="25"/>
      <c r="F40" s="25"/>
      <c r="G40" s="26"/>
      <c r="H40" s="27"/>
      <c r="I40" s="28"/>
      <c r="J40" s="430"/>
      <c r="K40" s="8"/>
      <c r="L40" s="457" t="str">
        <f t="shared" si="0"/>
        <v/>
      </c>
      <c r="M40" s="245" cm="1">
        <f t="array" ref="M40">SUMPRODUCT(--(N40:Q40&lt;&gt;"")) + IF(TRIM(R40)="",0,LEN(R40)-LEN(SUBSTITUTE(R40,",",""))+1)</f>
        <v>0</v>
      </c>
      <c r="N40" s="242" t="str">
        <f>IF(AND(I40&lt;&gt;0,I40&lt;&gt;""),IF(TRIM(SUBSTITUTE(B40,CHAR(160),""))="","",IF(ISNUMBER(MATCH(TRIM(SUBSTITUTE(B40,CHAR(160),"")),'Look Up Values'!$B$2:$B$500,0)),"","Origin error")),"")</f>
        <v/>
      </c>
      <c r="O40" s="242" t="str">
        <f>IF(AND(I40&lt;&gt;0,I40&lt;&gt;""),IF(C40="","",IF(AND(ISNUMBER(--LEFT(C40,FIND(" ",C40&amp;" ")-1)),OR(LEN(LEFT(C40,FIND(" ",C40&amp;" ")-1))=6,LEN(LEFT(C40,FIND(" ",C40&amp;" ")-1))=7),OR(ISNUMBER(MATCH(LEFT(C40,FIND(" ",C40&amp;" ")-1),'Look Up Values'!$G$2:$G$1000,0)),ISNUMBER(MATCH(LEFT(C40,FIND(" ",C40&amp;" ")-1),'Look Up Values'!$AE$2:$AE$2000,0)))),"","EWC error")),"")</f>
        <v/>
      </c>
      <c r="P40" s="242" t="str" cm="1">
        <f t="array" ref="P40">IF(AND(I40&lt;&gt;0,I40&lt;&gt;""),IF(D40="","",IF(ISNUMBER(MATCH(SUBSTITUTE(D40," ",""),SUBSTITUTE('Look Up Values'!$S$2:$S$120," ",""),0)),"","D&amp;R error")),"")</f>
        <v/>
      </c>
      <c r="Q40" s="242" t="str" cm="1">
        <f t="array" ref="Q40">IF(AND(I40&lt;&gt;0,I40&lt;&gt;""),IF(G40="","",IF(ISNUMBER(MATCH(SUBSTITUTE(G40," ",""),SUBSTITUTE('Look Up Values'!$I$2:$I$10," ",""),0)),"","State error")),"")</f>
        <v/>
      </c>
      <c r="R40" s="260" t="str">
        <f t="shared" si="1"/>
        <v/>
      </c>
    </row>
    <row r="41" spans="1:18" ht="15.75">
      <c r="A41" s="250">
        <v>34</v>
      </c>
      <c r="B41" s="198"/>
      <c r="C41" s="25"/>
      <c r="D41" s="25"/>
      <c r="E41" s="25"/>
      <c r="F41" s="25"/>
      <c r="G41" s="26"/>
      <c r="H41" s="27"/>
      <c r="I41" s="28"/>
      <c r="J41" s="430"/>
      <c r="K41" s="8"/>
      <c r="L41" s="457" t="str">
        <f t="shared" si="0"/>
        <v/>
      </c>
      <c r="M41" s="245" cm="1">
        <f t="array" ref="M41">SUMPRODUCT(--(N41:Q41&lt;&gt;"")) + IF(TRIM(R41)="",0,LEN(R41)-LEN(SUBSTITUTE(R41,",",""))+1)</f>
        <v>0</v>
      </c>
      <c r="N41" s="242" t="str">
        <f>IF(AND(I41&lt;&gt;0,I41&lt;&gt;""),IF(TRIM(SUBSTITUTE(B41,CHAR(160),""))="","",IF(ISNUMBER(MATCH(TRIM(SUBSTITUTE(B41,CHAR(160),"")),'Look Up Values'!$B$2:$B$500,0)),"","Origin error")),"")</f>
        <v/>
      </c>
      <c r="O41" s="242" t="str">
        <f>IF(AND(I41&lt;&gt;0,I41&lt;&gt;""),IF(C41="","",IF(AND(ISNUMBER(--LEFT(C41,FIND(" ",C41&amp;" ")-1)),OR(LEN(LEFT(C41,FIND(" ",C41&amp;" ")-1))=6,LEN(LEFT(C41,FIND(" ",C41&amp;" ")-1))=7),OR(ISNUMBER(MATCH(LEFT(C41,FIND(" ",C41&amp;" ")-1),'Look Up Values'!$G$2:$G$1000,0)),ISNUMBER(MATCH(LEFT(C41,FIND(" ",C41&amp;" ")-1),'Look Up Values'!$AE$2:$AE$2000,0)))),"","EWC error")),"")</f>
        <v/>
      </c>
      <c r="P41" s="242" t="str" cm="1">
        <f t="array" ref="P41">IF(AND(I41&lt;&gt;0,I41&lt;&gt;""),IF(D41="","",IF(ISNUMBER(MATCH(SUBSTITUTE(D41," ",""),SUBSTITUTE('Look Up Values'!$S$2:$S$120," ",""),0)),"","D&amp;R error")),"")</f>
        <v/>
      </c>
      <c r="Q41" s="242" t="str" cm="1">
        <f t="array" ref="Q41">IF(AND(I41&lt;&gt;0,I41&lt;&gt;""),IF(G41="","",IF(ISNUMBER(MATCH(SUBSTITUTE(G41," ",""),SUBSTITUTE('Look Up Values'!$I$2:$I$10," ",""),0)),"","State error")),"")</f>
        <v/>
      </c>
      <c r="R41" s="260" t="str">
        <f t="shared" si="1"/>
        <v/>
      </c>
    </row>
    <row r="42" spans="1:18" ht="15.75">
      <c r="A42" s="250">
        <v>35</v>
      </c>
      <c r="B42" s="198"/>
      <c r="C42" s="25"/>
      <c r="D42" s="25"/>
      <c r="E42" s="25"/>
      <c r="F42" s="25"/>
      <c r="G42" s="26"/>
      <c r="H42" s="27"/>
      <c r="I42" s="28"/>
      <c r="J42" s="430"/>
      <c r="K42" s="8"/>
      <c r="L42" s="457" t="str">
        <f t="shared" si="0"/>
        <v/>
      </c>
      <c r="M42" s="245" cm="1">
        <f t="array" ref="M42">SUMPRODUCT(--(N42:Q42&lt;&gt;"")) + IF(TRIM(R42)="",0,LEN(R42)-LEN(SUBSTITUTE(R42,",",""))+1)</f>
        <v>0</v>
      </c>
      <c r="N42" s="242" t="str">
        <f>IF(AND(I42&lt;&gt;0,I42&lt;&gt;""),IF(TRIM(SUBSTITUTE(B42,CHAR(160),""))="","",IF(ISNUMBER(MATCH(TRIM(SUBSTITUTE(B42,CHAR(160),"")),'Look Up Values'!$B$2:$B$500,0)),"","Origin error")),"")</f>
        <v/>
      </c>
      <c r="O42" s="242" t="str">
        <f>IF(AND(I42&lt;&gt;0,I42&lt;&gt;""),IF(C42="","",IF(AND(ISNUMBER(--LEFT(C42,FIND(" ",C42&amp;" ")-1)),OR(LEN(LEFT(C42,FIND(" ",C42&amp;" ")-1))=6,LEN(LEFT(C42,FIND(" ",C42&amp;" ")-1))=7),OR(ISNUMBER(MATCH(LEFT(C42,FIND(" ",C42&amp;" ")-1),'Look Up Values'!$G$2:$G$1000,0)),ISNUMBER(MATCH(LEFT(C42,FIND(" ",C42&amp;" ")-1),'Look Up Values'!$AE$2:$AE$2000,0)))),"","EWC error")),"")</f>
        <v/>
      </c>
      <c r="P42" s="242" t="str" cm="1">
        <f t="array" ref="P42">IF(AND(I42&lt;&gt;0,I42&lt;&gt;""),IF(D42="","",IF(ISNUMBER(MATCH(SUBSTITUTE(D42," ",""),SUBSTITUTE('Look Up Values'!$S$2:$S$120," ",""),0)),"","D&amp;R error")),"")</f>
        <v/>
      </c>
      <c r="Q42" s="242" t="str" cm="1">
        <f t="array" ref="Q42">IF(AND(I42&lt;&gt;0,I42&lt;&gt;""),IF(G42="","",IF(ISNUMBER(MATCH(SUBSTITUTE(G42," ",""),SUBSTITUTE('Look Up Values'!$I$2:$I$10," ",""),0)),"","State error")),"")</f>
        <v/>
      </c>
      <c r="R42" s="260" t="str">
        <f t="shared" si="1"/>
        <v/>
      </c>
    </row>
    <row r="43" spans="1:18" ht="15.75">
      <c r="A43" s="250">
        <v>36</v>
      </c>
      <c r="B43" s="198"/>
      <c r="C43" s="25"/>
      <c r="D43" s="25"/>
      <c r="E43" s="25"/>
      <c r="F43" s="25"/>
      <c r="G43" s="26"/>
      <c r="H43" s="27"/>
      <c r="I43" s="28"/>
      <c r="J43" s="430"/>
      <c r="K43" s="8"/>
      <c r="L43" s="457" t="str">
        <f t="shared" si="0"/>
        <v/>
      </c>
      <c r="M43" s="245" cm="1">
        <f t="array" ref="M43">SUMPRODUCT(--(N43:Q43&lt;&gt;"")) + IF(TRIM(R43)="",0,LEN(R43)-LEN(SUBSTITUTE(R43,",",""))+1)</f>
        <v>0</v>
      </c>
      <c r="N43" s="242" t="str">
        <f>IF(AND(I43&lt;&gt;0,I43&lt;&gt;""),IF(TRIM(SUBSTITUTE(B43,CHAR(160),""))="","",IF(ISNUMBER(MATCH(TRIM(SUBSTITUTE(B43,CHAR(160),"")),'Look Up Values'!$B$2:$B$500,0)),"","Origin error")),"")</f>
        <v/>
      </c>
      <c r="O43" s="242" t="str">
        <f>IF(AND(I43&lt;&gt;0,I43&lt;&gt;""),IF(C43="","",IF(AND(ISNUMBER(--LEFT(C43,FIND(" ",C43&amp;" ")-1)),OR(LEN(LEFT(C43,FIND(" ",C43&amp;" ")-1))=6,LEN(LEFT(C43,FIND(" ",C43&amp;" ")-1))=7),OR(ISNUMBER(MATCH(LEFT(C43,FIND(" ",C43&amp;" ")-1),'Look Up Values'!$G$2:$G$1000,0)),ISNUMBER(MATCH(LEFT(C43,FIND(" ",C43&amp;" ")-1),'Look Up Values'!$AE$2:$AE$2000,0)))),"","EWC error")),"")</f>
        <v/>
      </c>
      <c r="P43" s="242" t="str" cm="1">
        <f t="array" ref="P43">IF(AND(I43&lt;&gt;0,I43&lt;&gt;""),IF(D43="","",IF(ISNUMBER(MATCH(SUBSTITUTE(D43," ",""),SUBSTITUTE('Look Up Values'!$S$2:$S$120," ",""),0)),"","D&amp;R error")),"")</f>
        <v/>
      </c>
      <c r="Q43" s="242" t="str" cm="1">
        <f t="array" ref="Q43">IF(AND(I43&lt;&gt;0,I43&lt;&gt;""),IF(G43="","",IF(ISNUMBER(MATCH(SUBSTITUTE(G43," ",""),SUBSTITUTE('Look Up Values'!$I$2:$I$10," ",""),0)),"","State error")),"")</f>
        <v/>
      </c>
      <c r="R43" s="260" t="str">
        <f t="shared" si="1"/>
        <v/>
      </c>
    </row>
    <row r="44" spans="1:18" ht="15.75">
      <c r="A44" s="250">
        <v>37</v>
      </c>
      <c r="B44" s="198"/>
      <c r="C44" s="25"/>
      <c r="D44" s="25"/>
      <c r="E44" s="25"/>
      <c r="F44" s="25"/>
      <c r="G44" s="26"/>
      <c r="H44" s="27"/>
      <c r="I44" s="28"/>
      <c r="J44" s="430"/>
      <c r="K44" s="8"/>
      <c r="L44" s="457" t="str">
        <f t="shared" si="0"/>
        <v/>
      </c>
      <c r="M44" s="245" cm="1">
        <f t="array" ref="M44">SUMPRODUCT(--(N44:Q44&lt;&gt;"")) + IF(TRIM(R44)="",0,LEN(R44)-LEN(SUBSTITUTE(R44,",",""))+1)</f>
        <v>0</v>
      </c>
      <c r="N44" s="242" t="str">
        <f>IF(AND(I44&lt;&gt;0,I44&lt;&gt;""),IF(TRIM(SUBSTITUTE(B44,CHAR(160),""))="","",IF(ISNUMBER(MATCH(TRIM(SUBSTITUTE(B44,CHAR(160),"")),'Look Up Values'!$B$2:$B$500,0)),"","Origin error")),"")</f>
        <v/>
      </c>
      <c r="O44" s="242" t="str">
        <f>IF(AND(I44&lt;&gt;0,I44&lt;&gt;""),IF(C44="","",IF(AND(ISNUMBER(--LEFT(C44,FIND(" ",C44&amp;" ")-1)),OR(LEN(LEFT(C44,FIND(" ",C44&amp;" ")-1))=6,LEN(LEFT(C44,FIND(" ",C44&amp;" ")-1))=7),OR(ISNUMBER(MATCH(LEFT(C44,FIND(" ",C44&amp;" ")-1),'Look Up Values'!$G$2:$G$1000,0)),ISNUMBER(MATCH(LEFT(C44,FIND(" ",C44&amp;" ")-1),'Look Up Values'!$AE$2:$AE$2000,0)))),"","EWC error")),"")</f>
        <v/>
      </c>
      <c r="P44" s="242" t="str" cm="1">
        <f t="array" ref="P44">IF(AND(I44&lt;&gt;0,I44&lt;&gt;""),IF(D44="","",IF(ISNUMBER(MATCH(SUBSTITUTE(D44," ",""),SUBSTITUTE('Look Up Values'!$S$2:$S$120," ",""),0)),"","D&amp;R error")),"")</f>
        <v/>
      </c>
      <c r="Q44" s="242" t="str" cm="1">
        <f t="array" ref="Q44">IF(AND(I44&lt;&gt;0,I44&lt;&gt;""),IF(G44="","",IF(ISNUMBER(MATCH(SUBSTITUTE(G44," ",""),SUBSTITUTE('Look Up Values'!$I$2:$I$10," ",""),0)),"","State error")),"")</f>
        <v/>
      </c>
      <c r="R44" s="260" t="str">
        <f t="shared" si="1"/>
        <v/>
      </c>
    </row>
    <row r="45" spans="1:18" ht="15.75">
      <c r="A45" s="250">
        <v>38</v>
      </c>
      <c r="B45" s="198"/>
      <c r="C45" s="25"/>
      <c r="D45" s="25"/>
      <c r="E45" s="25"/>
      <c r="F45" s="25"/>
      <c r="G45" s="26"/>
      <c r="H45" s="27"/>
      <c r="I45" s="28"/>
      <c r="J45" s="430"/>
      <c r="K45" s="8"/>
      <c r="L45" s="457" t="str">
        <f t="shared" si="0"/>
        <v/>
      </c>
      <c r="M45" s="245" cm="1">
        <f t="array" ref="M45">SUMPRODUCT(--(N45:Q45&lt;&gt;"")) + IF(TRIM(R45)="",0,LEN(R45)-LEN(SUBSTITUTE(R45,",",""))+1)</f>
        <v>0</v>
      </c>
      <c r="N45" s="242" t="str">
        <f>IF(AND(I45&lt;&gt;0,I45&lt;&gt;""),IF(TRIM(SUBSTITUTE(B45,CHAR(160),""))="","",IF(ISNUMBER(MATCH(TRIM(SUBSTITUTE(B45,CHAR(160),"")),'Look Up Values'!$B$2:$B$500,0)),"","Origin error")),"")</f>
        <v/>
      </c>
      <c r="O45" s="242" t="str">
        <f>IF(AND(I45&lt;&gt;0,I45&lt;&gt;""),IF(C45="","",IF(AND(ISNUMBER(--LEFT(C45,FIND(" ",C45&amp;" ")-1)),OR(LEN(LEFT(C45,FIND(" ",C45&amp;" ")-1))=6,LEN(LEFT(C45,FIND(" ",C45&amp;" ")-1))=7),OR(ISNUMBER(MATCH(LEFT(C45,FIND(" ",C45&amp;" ")-1),'Look Up Values'!$G$2:$G$1000,0)),ISNUMBER(MATCH(LEFT(C45,FIND(" ",C45&amp;" ")-1),'Look Up Values'!$AE$2:$AE$2000,0)))),"","EWC error")),"")</f>
        <v/>
      </c>
      <c r="P45" s="242" t="str" cm="1">
        <f t="array" ref="P45">IF(AND(I45&lt;&gt;0,I45&lt;&gt;""),IF(D45="","",IF(ISNUMBER(MATCH(SUBSTITUTE(D45," ",""),SUBSTITUTE('Look Up Values'!$S$2:$S$120," ",""),0)),"","D&amp;R error")),"")</f>
        <v/>
      </c>
      <c r="Q45" s="242" t="str" cm="1">
        <f t="array" ref="Q45">IF(AND(I45&lt;&gt;0,I45&lt;&gt;""),IF(G45="","",IF(ISNUMBER(MATCH(SUBSTITUTE(G45," ",""),SUBSTITUTE('Look Up Values'!$I$2:$I$10," ",""),0)),"","State error")),"")</f>
        <v/>
      </c>
      <c r="R45" s="260" t="str">
        <f t="shared" si="1"/>
        <v/>
      </c>
    </row>
    <row r="46" spans="1:18" ht="15.75">
      <c r="A46" s="250">
        <v>39</v>
      </c>
      <c r="B46" s="198"/>
      <c r="C46" s="25"/>
      <c r="D46" s="25"/>
      <c r="E46" s="25"/>
      <c r="F46" s="25"/>
      <c r="G46" s="26"/>
      <c r="H46" s="27"/>
      <c r="I46" s="28"/>
      <c r="J46" s="430"/>
      <c r="K46" s="8"/>
      <c r="L46" s="457" t="str">
        <f t="shared" si="0"/>
        <v/>
      </c>
      <c r="M46" s="245" cm="1">
        <f t="array" ref="M46">SUMPRODUCT(--(N46:Q46&lt;&gt;"")) + IF(TRIM(R46)="",0,LEN(R46)-LEN(SUBSTITUTE(R46,",",""))+1)</f>
        <v>0</v>
      </c>
      <c r="N46" s="242" t="str">
        <f>IF(AND(I46&lt;&gt;0,I46&lt;&gt;""),IF(TRIM(SUBSTITUTE(B46,CHAR(160),""))="","",IF(ISNUMBER(MATCH(TRIM(SUBSTITUTE(B46,CHAR(160),"")),'Look Up Values'!$B$2:$B$500,0)),"","Origin error")),"")</f>
        <v/>
      </c>
      <c r="O46" s="242" t="str">
        <f>IF(AND(I46&lt;&gt;0,I46&lt;&gt;""),IF(C46="","",IF(AND(ISNUMBER(--LEFT(C46,FIND(" ",C46&amp;" ")-1)),OR(LEN(LEFT(C46,FIND(" ",C46&amp;" ")-1))=6,LEN(LEFT(C46,FIND(" ",C46&amp;" ")-1))=7),OR(ISNUMBER(MATCH(LEFT(C46,FIND(" ",C46&amp;" ")-1),'Look Up Values'!$G$2:$G$1000,0)),ISNUMBER(MATCH(LEFT(C46,FIND(" ",C46&amp;" ")-1),'Look Up Values'!$AE$2:$AE$2000,0)))),"","EWC error")),"")</f>
        <v/>
      </c>
      <c r="P46" s="242" t="str" cm="1">
        <f t="array" ref="P46">IF(AND(I46&lt;&gt;0,I46&lt;&gt;""),IF(D46="","",IF(ISNUMBER(MATCH(SUBSTITUTE(D46," ",""),SUBSTITUTE('Look Up Values'!$S$2:$S$120," ",""),0)),"","D&amp;R error")),"")</f>
        <v/>
      </c>
      <c r="Q46" s="242" t="str" cm="1">
        <f t="array" ref="Q46">IF(AND(I46&lt;&gt;0,I46&lt;&gt;""),IF(G46="","",IF(ISNUMBER(MATCH(SUBSTITUTE(G46," ",""),SUBSTITUTE('Look Up Values'!$I$2:$I$10," ",""),0)),"","State error")),"")</f>
        <v/>
      </c>
      <c r="R46" s="260" t="str">
        <f t="shared" si="1"/>
        <v/>
      </c>
    </row>
    <row r="47" spans="1:18" ht="15.75">
      <c r="A47" s="250">
        <v>40</v>
      </c>
      <c r="B47" s="198"/>
      <c r="C47" s="25"/>
      <c r="D47" s="25"/>
      <c r="E47" s="25"/>
      <c r="F47" s="25"/>
      <c r="G47" s="26"/>
      <c r="H47" s="27"/>
      <c r="I47" s="28"/>
      <c r="J47" s="430"/>
      <c r="K47" s="8"/>
      <c r="L47" s="457" t="str">
        <f t="shared" si="0"/>
        <v/>
      </c>
      <c r="M47" s="245" cm="1">
        <f t="array" ref="M47">SUMPRODUCT(--(N47:Q47&lt;&gt;"")) + IF(TRIM(R47)="",0,LEN(R47)-LEN(SUBSTITUTE(R47,",",""))+1)</f>
        <v>0</v>
      </c>
      <c r="N47" s="242" t="str">
        <f>IF(AND(I47&lt;&gt;0,I47&lt;&gt;""),IF(TRIM(SUBSTITUTE(B47,CHAR(160),""))="","",IF(ISNUMBER(MATCH(TRIM(SUBSTITUTE(B47,CHAR(160),"")),'Look Up Values'!$B$2:$B$500,0)),"","Origin error")),"")</f>
        <v/>
      </c>
      <c r="O47" s="242" t="str">
        <f>IF(AND(I47&lt;&gt;0,I47&lt;&gt;""),IF(C47="","",IF(AND(ISNUMBER(--LEFT(C47,FIND(" ",C47&amp;" ")-1)),OR(LEN(LEFT(C47,FIND(" ",C47&amp;" ")-1))=6,LEN(LEFT(C47,FIND(" ",C47&amp;" ")-1))=7),OR(ISNUMBER(MATCH(LEFT(C47,FIND(" ",C47&amp;" ")-1),'Look Up Values'!$G$2:$G$1000,0)),ISNUMBER(MATCH(LEFT(C47,FIND(" ",C47&amp;" ")-1),'Look Up Values'!$AE$2:$AE$2000,0)))),"","EWC error")),"")</f>
        <v/>
      </c>
      <c r="P47" s="242" t="str" cm="1">
        <f t="array" ref="P47">IF(AND(I47&lt;&gt;0,I47&lt;&gt;""),IF(D47="","",IF(ISNUMBER(MATCH(SUBSTITUTE(D47," ",""),SUBSTITUTE('Look Up Values'!$S$2:$S$120," ",""),0)),"","D&amp;R error")),"")</f>
        <v/>
      </c>
      <c r="Q47" s="242" t="str" cm="1">
        <f t="array" ref="Q47">IF(AND(I47&lt;&gt;0,I47&lt;&gt;""),IF(G47="","",IF(ISNUMBER(MATCH(SUBSTITUTE(G47," ",""),SUBSTITUTE('Look Up Values'!$I$2:$I$10," ",""),0)),"","State error")),"")</f>
        <v/>
      </c>
      <c r="R47" s="260" t="str">
        <f t="shared" si="1"/>
        <v/>
      </c>
    </row>
    <row r="48" spans="1:18" ht="15.75">
      <c r="A48" s="250">
        <v>41</v>
      </c>
      <c r="B48" s="198"/>
      <c r="C48" s="25"/>
      <c r="D48" s="25"/>
      <c r="E48" s="25"/>
      <c r="F48" s="25"/>
      <c r="G48" s="26"/>
      <c r="H48" s="27"/>
      <c r="I48" s="28"/>
      <c r="J48" s="430"/>
      <c r="K48" s="8"/>
      <c r="L48" s="457" t="str">
        <f t="shared" si="0"/>
        <v/>
      </c>
      <c r="M48" s="245" cm="1">
        <f t="array" ref="M48">SUMPRODUCT(--(N48:Q48&lt;&gt;"")) + IF(TRIM(R48)="",0,LEN(R48)-LEN(SUBSTITUTE(R48,",",""))+1)</f>
        <v>0</v>
      </c>
      <c r="N48" s="242" t="str">
        <f>IF(AND(I48&lt;&gt;0,I48&lt;&gt;""),IF(TRIM(SUBSTITUTE(B48,CHAR(160),""))="","",IF(ISNUMBER(MATCH(TRIM(SUBSTITUTE(B48,CHAR(160),"")),'Look Up Values'!$B$2:$B$500,0)),"","Origin error")),"")</f>
        <v/>
      </c>
      <c r="O48" s="242" t="str">
        <f>IF(AND(I48&lt;&gt;0,I48&lt;&gt;""),IF(C48="","",IF(AND(ISNUMBER(--LEFT(C48,FIND(" ",C48&amp;" ")-1)),OR(LEN(LEFT(C48,FIND(" ",C48&amp;" ")-1))=6,LEN(LEFT(C48,FIND(" ",C48&amp;" ")-1))=7),OR(ISNUMBER(MATCH(LEFT(C48,FIND(" ",C48&amp;" ")-1),'Look Up Values'!$G$2:$G$1000,0)),ISNUMBER(MATCH(LEFT(C48,FIND(" ",C48&amp;" ")-1),'Look Up Values'!$AE$2:$AE$2000,0)))),"","EWC error")),"")</f>
        <v/>
      </c>
      <c r="P48" s="242" t="str" cm="1">
        <f t="array" ref="P48">IF(AND(I48&lt;&gt;0,I48&lt;&gt;""),IF(D48="","",IF(ISNUMBER(MATCH(SUBSTITUTE(D48," ",""),SUBSTITUTE('Look Up Values'!$S$2:$S$120," ",""),0)),"","D&amp;R error")),"")</f>
        <v/>
      </c>
      <c r="Q48" s="242" t="str" cm="1">
        <f t="array" ref="Q48">IF(AND(I48&lt;&gt;0,I48&lt;&gt;""),IF(G48="","",IF(ISNUMBER(MATCH(SUBSTITUTE(G48," ",""),SUBSTITUTE('Look Up Values'!$I$2:$I$10," ",""),0)),"","State error")),"")</f>
        <v/>
      </c>
      <c r="R48" s="260" t="str">
        <f t="shared" si="1"/>
        <v/>
      </c>
    </row>
    <row r="49" spans="1:18" ht="15.75">
      <c r="A49" s="250">
        <v>42</v>
      </c>
      <c r="B49" s="198"/>
      <c r="C49" s="25"/>
      <c r="D49" s="25"/>
      <c r="E49" s="25"/>
      <c r="F49" s="25"/>
      <c r="G49" s="26"/>
      <c r="H49" s="27"/>
      <c r="I49" s="28"/>
      <c r="J49" s="430"/>
      <c r="K49" s="8"/>
      <c r="L49" s="457" t="str">
        <f t="shared" si="0"/>
        <v/>
      </c>
      <c r="M49" s="245" cm="1">
        <f t="array" ref="M49">SUMPRODUCT(--(N49:Q49&lt;&gt;"")) + IF(TRIM(R49)="",0,LEN(R49)-LEN(SUBSTITUTE(R49,",",""))+1)</f>
        <v>0</v>
      </c>
      <c r="N49" s="242" t="str">
        <f>IF(AND(I49&lt;&gt;0,I49&lt;&gt;""),IF(TRIM(SUBSTITUTE(B49,CHAR(160),""))="","",IF(ISNUMBER(MATCH(TRIM(SUBSTITUTE(B49,CHAR(160),"")),'Look Up Values'!$B$2:$B$500,0)),"","Origin error")),"")</f>
        <v/>
      </c>
      <c r="O49" s="242" t="str">
        <f>IF(AND(I49&lt;&gt;0,I49&lt;&gt;""),IF(C49="","",IF(AND(ISNUMBER(--LEFT(C49,FIND(" ",C49&amp;" ")-1)),OR(LEN(LEFT(C49,FIND(" ",C49&amp;" ")-1))=6,LEN(LEFT(C49,FIND(" ",C49&amp;" ")-1))=7),OR(ISNUMBER(MATCH(LEFT(C49,FIND(" ",C49&amp;" ")-1),'Look Up Values'!$G$2:$G$1000,0)),ISNUMBER(MATCH(LEFT(C49,FIND(" ",C49&amp;" ")-1),'Look Up Values'!$AE$2:$AE$2000,0)))),"","EWC error")),"")</f>
        <v/>
      </c>
      <c r="P49" s="242" t="str" cm="1">
        <f t="array" ref="P49">IF(AND(I49&lt;&gt;0,I49&lt;&gt;""),IF(D49="","",IF(ISNUMBER(MATCH(SUBSTITUTE(D49," ",""),SUBSTITUTE('Look Up Values'!$S$2:$S$120," ",""),0)),"","D&amp;R error")),"")</f>
        <v/>
      </c>
      <c r="Q49" s="242" t="str" cm="1">
        <f t="array" ref="Q49">IF(AND(I49&lt;&gt;0,I49&lt;&gt;""),IF(G49="","",IF(ISNUMBER(MATCH(SUBSTITUTE(G49," ",""),SUBSTITUTE('Look Up Values'!$I$2:$I$10," ",""),0)),"","State error")),"")</f>
        <v/>
      </c>
      <c r="R49" s="260" t="str">
        <f t="shared" si="1"/>
        <v/>
      </c>
    </row>
    <row r="50" spans="1:18" ht="15.75">
      <c r="A50" s="250">
        <v>43</v>
      </c>
      <c r="B50" s="198"/>
      <c r="C50" s="25"/>
      <c r="D50" s="25"/>
      <c r="E50" s="25"/>
      <c r="F50" s="25"/>
      <c r="G50" s="26"/>
      <c r="H50" s="27"/>
      <c r="I50" s="28"/>
      <c r="J50" s="430"/>
      <c r="K50" s="8"/>
      <c r="L50" s="457" t="str">
        <f t="shared" si="0"/>
        <v/>
      </c>
      <c r="M50" s="245" cm="1">
        <f t="array" ref="M50">SUMPRODUCT(--(N50:Q50&lt;&gt;"")) + IF(TRIM(R50)="",0,LEN(R50)-LEN(SUBSTITUTE(R50,",",""))+1)</f>
        <v>0</v>
      </c>
      <c r="N50" s="242" t="str">
        <f>IF(AND(I50&lt;&gt;0,I50&lt;&gt;""),IF(TRIM(SUBSTITUTE(B50,CHAR(160),""))="","",IF(ISNUMBER(MATCH(TRIM(SUBSTITUTE(B50,CHAR(160),"")),'Look Up Values'!$B$2:$B$500,0)),"","Origin error")),"")</f>
        <v/>
      </c>
      <c r="O50" s="242" t="str">
        <f>IF(AND(I50&lt;&gt;0,I50&lt;&gt;""),IF(C50="","",IF(AND(ISNUMBER(--LEFT(C50,FIND(" ",C50&amp;" ")-1)),OR(LEN(LEFT(C50,FIND(" ",C50&amp;" ")-1))=6,LEN(LEFT(C50,FIND(" ",C50&amp;" ")-1))=7),OR(ISNUMBER(MATCH(LEFT(C50,FIND(" ",C50&amp;" ")-1),'Look Up Values'!$G$2:$G$1000,0)),ISNUMBER(MATCH(LEFT(C50,FIND(" ",C50&amp;" ")-1),'Look Up Values'!$AE$2:$AE$2000,0)))),"","EWC error")),"")</f>
        <v/>
      </c>
      <c r="P50" s="242" t="str" cm="1">
        <f t="array" ref="P50">IF(AND(I50&lt;&gt;0,I50&lt;&gt;""),IF(D50="","",IF(ISNUMBER(MATCH(SUBSTITUTE(D50," ",""),SUBSTITUTE('Look Up Values'!$S$2:$S$120," ",""),0)),"","D&amp;R error")),"")</f>
        <v/>
      </c>
      <c r="Q50" s="242" t="str" cm="1">
        <f t="array" ref="Q50">IF(AND(I50&lt;&gt;0,I50&lt;&gt;""),IF(G50="","",IF(ISNUMBER(MATCH(SUBSTITUTE(G50," ",""),SUBSTITUTE('Look Up Values'!$I$2:$I$10," ",""),0)),"","State error")),"")</f>
        <v/>
      </c>
      <c r="R50" s="260" t="str">
        <f t="shared" si="1"/>
        <v/>
      </c>
    </row>
    <row r="51" spans="1:18" ht="15.75">
      <c r="A51" s="250">
        <v>44</v>
      </c>
      <c r="B51" s="198"/>
      <c r="C51" s="25"/>
      <c r="D51" s="25"/>
      <c r="E51" s="25"/>
      <c r="F51" s="25"/>
      <c r="G51" s="26"/>
      <c r="H51" s="27"/>
      <c r="I51" s="28"/>
      <c r="J51" s="430"/>
      <c r="K51" s="8"/>
      <c r="L51" s="457" t="str">
        <f t="shared" si="0"/>
        <v/>
      </c>
      <c r="M51" s="245" cm="1">
        <f t="array" ref="M51">SUMPRODUCT(--(N51:Q51&lt;&gt;"")) + IF(TRIM(R51)="",0,LEN(R51)-LEN(SUBSTITUTE(R51,",",""))+1)</f>
        <v>0</v>
      </c>
      <c r="N51" s="242" t="str">
        <f>IF(AND(I51&lt;&gt;0,I51&lt;&gt;""),IF(TRIM(SUBSTITUTE(B51,CHAR(160),""))="","",IF(ISNUMBER(MATCH(TRIM(SUBSTITUTE(B51,CHAR(160),"")),'Look Up Values'!$B$2:$B$500,0)),"","Origin error")),"")</f>
        <v/>
      </c>
      <c r="O51" s="242" t="str">
        <f>IF(AND(I51&lt;&gt;0,I51&lt;&gt;""),IF(C51="","",IF(AND(ISNUMBER(--LEFT(C51,FIND(" ",C51&amp;" ")-1)),OR(LEN(LEFT(C51,FIND(" ",C51&amp;" ")-1))=6,LEN(LEFT(C51,FIND(" ",C51&amp;" ")-1))=7),OR(ISNUMBER(MATCH(LEFT(C51,FIND(" ",C51&amp;" ")-1),'Look Up Values'!$G$2:$G$1000,0)),ISNUMBER(MATCH(LEFT(C51,FIND(" ",C51&amp;" ")-1),'Look Up Values'!$AE$2:$AE$2000,0)))),"","EWC error")),"")</f>
        <v/>
      </c>
      <c r="P51" s="242" t="str" cm="1">
        <f t="array" ref="P51">IF(AND(I51&lt;&gt;0,I51&lt;&gt;""),IF(D51="","",IF(ISNUMBER(MATCH(SUBSTITUTE(D51," ",""),SUBSTITUTE('Look Up Values'!$S$2:$S$120," ",""),0)),"","D&amp;R error")),"")</f>
        <v/>
      </c>
      <c r="Q51" s="242" t="str" cm="1">
        <f t="array" ref="Q51">IF(AND(I51&lt;&gt;0,I51&lt;&gt;""),IF(G51="","",IF(ISNUMBER(MATCH(SUBSTITUTE(G51," ",""),SUBSTITUTE('Look Up Values'!$I$2:$I$10," ",""),0)),"","State error")),"")</f>
        <v/>
      </c>
      <c r="R51" s="260" t="str">
        <f t="shared" si="1"/>
        <v/>
      </c>
    </row>
    <row r="52" spans="1:18" ht="15.75">
      <c r="A52" s="250">
        <v>45</v>
      </c>
      <c r="B52" s="198"/>
      <c r="C52" s="25"/>
      <c r="D52" s="25"/>
      <c r="E52" s="25"/>
      <c r="F52" s="25"/>
      <c r="G52" s="26"/>
      <c r="H52" s="27"/>
      <c r="I52" s="28"/>
      <c r="J52" s="430"/>
      <c r="K52" s="8"/>
      <c r="L52" s="457" t="str">
        <f t="shared" si="0"/>
        <v/>
      </c>
      <c r="M52" s="245" cm="1">
        <f t="array" ref="M52">SUMPRODUCT(--(N52:Q52&lt;&gt;"")) + IF(TRIM(R52)="",0,LEN(R52)-LEN(SUBSTITUTE(R52,",",""))+1)</f>
        <v>0</v>
      </c>
      <c r="N52" s="242" t="str">
        <f>IF(AND(I52&lt;&gt;0,I52&lt;&gt;""),IF(TRIM(SUBSTITUTE(B52,CHAR(160),""))="","",IF(ISNUMBER(MATCH(TRIM(SUBSTITUTE(B52,CHAR(160),"")),'Look Up Values'!$B$2:$B$500,0)),"","Origin error")),"")</f>
        <v/>
      </c>
      <c r="O52" s="242" t="str">
        <f>IF(AND(I52&lt;&gt;0,I52&lt;&gt;""),IF(C52="","",IF(AND(ISNUMBER(--LEFT(C52,FIND(" ",C52&amp;" ")-1)),OR(LEN(LEFT(C52,FIND(" ",C52&amp;" ")-1))=6,LEN(LEFT(C52,FIND(" ",C52&amp;" ")-1))=7),OR(ISNUMBER(MATCH(LEFT(C52,FIND(" ",C52&amp;" ")-1),'Look Up Values'!$G$2:$G$1000,0)),ISNUMBER(MATCH(LEFT(C52,FIND(" ",C52&amp;" ")-1),'Look Up Values'!$AE$2:$AE$2000,0)))),"","EWC error")),"")</f>
        <v/>
      </c>
      <c r="P52" s="242" t="str" cm="1">
        <f t="array" ref="P52">IF(AND(I52&lt;&gt;0,I52&lt;&gt;""),IF(D52="","",IF(ISNUMBER(MATCH(SUBSTITUTE(D52," ",""),SUBSTITUTE('Look Up Values'!$S$2:$S$120," ",""),0)),"","D&amp;R error")),"")</f>
        <v/>
      </c>
      <c r="Q52" s="242" t="str" cm="1">
        <f t="array" ref="Q52">IF(AND(I52&lt;&gt;0,I52&lt;&gt;""),IF(G52="","",IF(ISNUMBER(MATCH(SUBSTITUTE(G52," ",""),SUBSTITUTE('Look Up Values'!$I$2:$I$10," ",""),0)),"","State error")),"")</f>
        <v/>
      </c>
      <c r="R52" s="260" t="str">
        <f t="shared" si="1"/>
        <v/>
      </c>
    </row>
    <row r="53" spans="1:18" ht="15.75">
      <c r="A53" s="250">
        <v>46</v>
      </c>
      <c r="B53" s="198"/>
      <c r="C53" s="25"/>
      <c r="D53" s="25"/>
      <c r="E53" s="25"/>
      <c r="F53" s="25"/>
      <c r="G53" s="26"/>
      <c r="H53" s="27"/>
      <c r="I53" s="28"/>
      <c r="J53" s="430"/>
      <c r="K53" s="8"/>
      <c r="L53" s="457" t="str">
        <f t="shared" si="0"/>
        <v/>
      </c>
      <c r="M53" s="245" cm="1">
        <f t="array" ref="M53">SUMPRODUCT(--(N53:Q53&lt;&gt;"")) + IF(TRIM(R53)="",0,LEN(R53)-LEN(SUBSTITUTE(R53,",",""))+1)</f>
        <v>0</v>
      </c>
      <c r="N53" s="242" t="str">
        <f>IF(AND(I53&lt;&gt;0,I53&lt;&gt;""),IF(TRIM(SUBSTITUTE(B53,CHAR(160),""))="","",IF(ISNUMBER(MATCH(TRIM(SUBSTITUTE(B53,CHAR(160),"")),'Look Up Values'!$B$2:$B$500,0)),"","Origin error")),"")</f>
        <v/>
      </c>
      <c r="O53" s="242" t="str">
        <f>IF(AND(I53&lt;&gt;0,I53&lt;&gt;""),IF(C53="","",IF(AND(ISNUMBER(--LEFT(C53,FIND(" ",C53&amp;" ")-1)),OR(LEN(LEFT(C53,FIND(" ",C53&amp;" ")-1))=6,LEN(LEFT(C53,FIND(" ",C53&amp;" ")-1))=7),OR(ISNUMBER(MATCH(LEFT(C53,FIND(" ",C53&amp;" ")-1),'Look Up Values'!$G$2:$G$1000,0)),ISNUMBER(MATCH(LEFT(C53,FIND(" ",C53&amp;" ")-1),'Look Up Values'!$AE$2:$AE$2000,0)))),"","EWC error")),"")</f>
        <v/>
      </c>
      <c r="P53" s="242" t="str" cm="1">
        <f t="array" ref="P53">IF(AND(I53&lt;&gt;0,I53&lt;&gt;""),IF(D53="","",IF(ISNUMBER(MATCH(SUBSTITUTE(D53," ",""),SUBSTITUTE('Look Up Values'!$S$2:$S$120," ",""),0)),"","D&amp;R error")),"")</f>
        <v/>
      </c>
      <c r="Q53" s="242" t="str" cm="1">
        <f t="array" ref="Q53">IF(AND(I53&lt;&gt;0,I53&lt;&gt;""),IF(G53="","",IF(ISNUMBER(MATCH(SUBSTITUTE(G53," ",""),SUBSTITUTE('Look Up Values'!$I$2:$I$10," ",""),0)),"","State error")),"")</f>
        <v/>
      </c>
      <c r="R53" s="260" t="str">
        <f t="shared" si="1"/>
        <v/>
      </c>
    </row>
    <row r="54" spans="1:18" ht="15.75">
      <c r="A54" s="250">
        <v>47</v>
      </c>
      <c r="B54" s="198"/>
      <c r="C54" s="25"/>
      <c r="D54" s="25"/>
      <c r="E54" s="25"/>
      <c r="F54" s="25"/>
      <c r="G54" s="26"/>
      <c r="H54" s="27"/>
      <c r="I54" s="28"/>
      <c r="J54" s="430"/>
      <c r="K54" s="8"/>
      <c r="L54" s="457" t="str">
        <f t="shared" si="0"/>
        <v/>
      </c>
      <c r="M54" s="245" cm="1">
        <f t="array" ref="M54">SUMPRODUCT(--(N54:Q54&lt;&gt;"")) + IF(TRIM(R54)="",0,LEN(R54)-LEN(SUBSTITUTE(R54,",",""))+1)</f>
        <v>0</v>
      </c>
      <c r="N54" s="242" t="str">
        <f>IF(AND(I54&lt;&gt;0,I54&lt;&gt;""),IF(TRIM(SUBSTITUTE(B54,CHAR(160),""))="","",IF(ISNUMBER(MATCH(TRIM(SUBSTITUTE(B54,CHAR(160),"")),'Look Up Values'!$B$2:$B$500,0)),"","Origin error")),"")</f>
        <v/>
      </c>
      <c r="O54" s="242" t="str">
        <f>IF(AND(I54&lt;&gt;0,I54&lt;&gt;""),IF(C54="","",IF(AND(ISNUMBER(--LEFT(C54,FIND(" ",C54&amp;" ")-1)),OR(LEN(LEFT(C54,FIND(" ",C54&amp;" ")-1))=6,LEN(LEFT(C54,FIND(" ",C54&amp;" ")-1))=7),OR(ISNUMBER(MATCH(LEFT(C54,FIND(" ",C54&amp;" ")-1),'Look Up Values'!$G$2:$G$1000,0)),ISNUMBER(MATCH(LEFT(C54,FIND(" ",C54&amp;" ")-1),'Look Up Values'!$AE$2:$AE$2000,0)))),"","EWC error")),"")</f>
        <v/>
      </c>
      <c r="P54" s="242" t="str" cm="1">
        <f t="array" ref="P54">IF(AND(I54&lt;&gt;0,I54&lt;&gt;""),IF(D54="","",IF(ISNUMBER(MATCH(SUBSTITUTE(D54," ",""),SUBSTITUTE('Look Up Values'!$S$2:$S$120," ",""),0)),"","D&amp;R error")),"")</f>
        <v/>
      </c>
      <c r="Q54" s="242" t="str" cm="1">
        <f t="array" ref="Q54">IF(AND(I54&lt;&gt;0,I54&lt;&gt;""),IF(G54="","",IF(ISNUMBER(MATCH(SUBSTITUTE(G54," ",""),SUBSTITUTE('Look Up Values'!$I$2:$I$10," ",""),0)),"","State error")),"")</f>
        <v/>
      </c>
      <c r="R54" s="260" t="str">
        <f t="shared" si="1"/>
        <v/>
      </c>
    </row>
    <row r="55" spans="1:18" ht="15.75">
      <c r="A55" s="250">
        <v>48</v>
      </c>
      <c r="B55" s="198"/>
      <c r="C55" s="25"/>
      <c r="D55" s="25"/>
      <c r="E55" s="25"/>
      <c r="F55" s="25"/>
      <c r="G55" s="26"/>
      <c r="H55" s="27"/>
      <c r="I55" s="28"/>
      <c r="J55" s="430"/>
      <c r="K55" s="8"/>
      <c r="L55" s="457" t="str">
        <f t="shared" si="0"/>
        <v/>
      </c>
      <c r="M55" s="245" cm="1">
        <f t="array" ref="M55">SUMPRODUCT(--(N55:Q55&lt;&gt;"")) + IF(TRIM(R55)="",0,LEN(R55)-LEN(SUBSTITUTE(R55,",",""))+1)</f>
        <v>0</v>
      </c>
      <c r="N55" s="242" t="str">
        <f>IF(AND(I55&lt;&gt;0,I55&lt;&gt;""),IF(TRIM(SUBSTITUTE(B55,CHAR(160),""))="","",IF(ISNUMBER(MATCH(TRIM(SUBSTITUTE(B55,CHAR(160),"")),'Look Up Values'!$B$2:$B$500,0)),"","Origin error")),"")</f>
        <v/>
      </c>
      <c r="O55" s="242" t="str">
        <f>IF(AND(I55&lt;&gt;0,I55&lt;&gt;""),IF(C55="","",IF(AND(ISNUMBER(--LEFT(C55,FIND(" ",C55&amp;" ")-1)),OR(LEN(LEFT(C55,FIND(" ",C55&amp;" ")-1))=6,LEN(LEFT(C55,FIND(" ",C55&amp;" ")-1))=7),OR(ISNUMBER(MATCH(LEFT(C55,FIND(" ",C55&amp;" ")-1),'Look Up Values'!$G$2:$G$1000,0)),ISNUMBER(MATCH(LEFT(C55,FIND(" ",C55&amp;" ")-1),'Look Up Values'!$AE$2:$AE$2000,0)))),"","EWC error")),"")</f>
        <v/>
      </c>
      <c r="P55" s="242" t="str" cm="1">
        <f t="array" ref="P55">IF(AND(I55&lt;&gt;0,I55&lt;&gt;""),IF(D55="","",IF(ISNUMBER(MATCH(SUBSTITUTE(D55," ",""),SUBSTITUTE('Look Up Values'!$S$2:$S$120," ",""),0)),"","D&amp;R error")),"")</f>
        <v/>
      </c>
      <c r="Q55" s="242" t="str" cm="1">
        <f t="array" ref="Q55">IF(AND(I55&lt;&gt;0,I55&lt;&gt;""),IF(G55="","",IF(ISNUMBER(MATCH(SUBSTITUTE(G55," ",""),SUBSTITUTE('Look Up Values'!$I$2:$I$10," ",""),0)),"","State error")),"")</f>
        <v/>
      </c>
      <c r="R55" s="260" t="str">
        <f t="shared" si="1"/>
        <v/>
      </c>
    </row>
    <row r="56" spans="1:18" ht="15.75">
      <c r="A56" s="250">
        <v>49</v>
      </c>
      <c r="B56" s="198"/>
      <c r="C56" s="25"/>
      <c r="D56" s="25"/>
      <c r="E56" s="25"/>
      <c r="F56" s="25"/>
      <c r="G56" s="26"/>
      <c r="H56" s="27"/>
      <c r="I56" s="28"/>
      <c r="J56" s="430"/>
      <c r="K56" s="8"/>
      <c r="L56" s="457" t="str">
        <f t="shared" si="0"/>
        <v/>
      </c>
      <c r="M56" s="245" cm="1">
        <f t="array" ref="M56">SUMPRODUCT(--(N56:Q56&lt;&gt;"")) + IF(TRIM(R56)="",0,LEN(R56)-LEN(SUBSTITUTE(R56,",",""))+1)</f>
        <v>0</v>
      </c>
      <c r="N56" s="242" t="str">
        <f>IF(AND(I56&lt;&gt;0,I56&lt;&gt;""),IF(TRIM(SUBSTITUTE(B56,CHAR(160),""))="","",IF(ISNUMBER(MATCH(TRIM(SUBSTITUTE(B56,CHAR(160),"")),'Look Up Values'!$B$2:$B$500,0)),"","Origin error")),"")</f>
        <v/>
      </c>
      <c r="O56" s="242" t="str">
        <f>IF(AND(I56&lt;&gt;0,I56&lt;&gt;""),IF(C56="","",IF(AND(ISNUMBER(--LEFT(C56,FIND(" ",C56&amp;" ")-1)),OR(LEN(LEFT(C56,FIND(" ",C56&amp;" ")-1))=6,LEN(LEFT(C56,FIND(" ",C56&amp;" ")-1))=7),OR(ISNUMBER(MATCH(LEFT(C56,FIND(" ",C56&amp;" ")-1),'Look Up Values'!$G$2:$G$1000,0)),ISNUMBER(MATCH(LEFT(C56,FIND(" ",C56&amp;" ")-1),'Look Up Values'!$AE$2:$AE$2000,0)))),"","EWC error")),"")</f>
        <v/>
      </c>
      <c r="P56" s="242" t="str" cm="1">
        <f t="array" ref="P56">IF(AND(I56&lt;&gt;0,I56&lt;&gt;""),IF(D56="","",IF(ISNUMBER(MATCH(SUBSTITUTE(D56," ",""),SUBSTITUTE('Look Up Values'!$S$2:$S$120," ",""),0)),"","D&amp;R error")),"")</f>
        <v/>
      </c>
      <c r="Q56" s="242" t="str" cm="1">
        <f t="array" ref="Q56">IF(AND(I56&lt;&gt;0,I56&lt;&gt;""),IF(G56="","",IF(ISNUMBER(MATCH(SUBSTITUTE(G56," ",""),SUBSTITUTE('Look Up Values'!$I$2:$I$10," ",""),0)),"","State error")),"")</f>
        <v/>
      </c>
      <c r="R56" s="260" t="str">
        <f t="shared" si="1"/>
        <v/>
      </c>
    </row>
    <row r="57" spans="1:18" ht="15.75">
      <c r="A57" s="250">
        <v>50</v>
      </c>
      <c r="B57" s="198"/>
      <c r="C57" s="25"/>
      <c r="D57" s="25"/>
      <c r="E57" s="25"/>
      <c r="F57" s="25"/>
      <c r="G57" s="26"/>
      <c r="H57" s="27"/>
      <c r="I57" s="28"/>
      <c r="J57" s="430"/>
      <c r="K57" s="8"/>
      <c r="L57" s="457" t="str">
        <f t="shared" si="0"/>
        <v/>
      </c>
      <c r="M57" s="245" cm="1">
        <f t="array" ref="M57">SUMPRODUCT(--(N57:Q57&lt;&gt;"")) + IF(TRIM(R57)="",0,LEN(R57)-LEN(SUBSTITUTE(R57,",",""))+1)</f>
        <v>0</v>
      </c>
      <c r="N57" s="242" t="str">
        <f>IF(AND(I57&lt;&gt;0,I57&lt;&gt;""),IF(TRIM(SUBSTITUTE(B57,CHAR(160),""))="","",IF(ISNUMBER(MATCH(TRIM(SUBSTITUTE(B57,CHAR(160),"")),'Look Up Values'!$B$2:$B$500,0)),"","Origin error")),"")</f>
        <v/>
      </c>
      <c r="O57" s="242" t="str">
        <f>IF(AND(I57&lt;&gt;0,I57&lt;&gt;""),IF(C57="","",IF(AND(ISNUMBER(--LEFT(C57,FIND(" ",C57&amp;" ")-1)),OR(LEN(LEFT(C57,FIND(" ",C57&amp;" ")-1))=6,LEN(LEFT(C57,FIND(" ",C57&amp;" ")-1))=7),OR(ISNUMBER(MATCH(LEFT(C57,FIND(" ",C57&amp;" ")-1),'Look Up Values'!$G$2:$G$1000,0)),ISNUMBER(MATCH(LEFT(C57,FIND(" ",C57&amp;" ")-1),'Look Up Values'!$AE$2:$AE$2000,0)))),"","EWC error")),"")</f>
        <v/>
      </c>
      <c r="P57" s="242" t="str" cm="1">
        <f t="array" ref="P57">IF(AND(I57&lt;&gt;0,I57&lt;&gt;""),IF(D57="","",IF(ISNUMBER(MATCH(SUBSTITUTE(D57," ",""),SUBSTITUTE('Look Up Values'!$S$2:$S$120," ",""),0)),"","D&amp;R error")),"")</f>
        <v/>
      </c>
      <c r="Q57" s="242" t="str" cm="1">
        <f t="array" ref="Q57">IF(AND(I57&lt;&gt;0,I57&lt;&gt;""),IF(G57="","",IF(ISNUMBER(MATCH(SUBSTITUTE(G57," ",""),SUBSTITUTE('Look Up Values'!$I$2:$I$10," ",""),0)),"","State error")),"")</f>
        <v/>
      </c>
      <c r="R57" s="260" t="str">
        <f t="shared" si="1"/>
        <v/>
      </c>
    </row>
    <row r="58" spans="1:18" ht="15.75">
      <c r="A58" s="250">
        <v>51</v>
      </c>
      <c r="B58" s="198"/>
      <c r="C58" s="25"/>
      <c r="D58" s="25"/>
      <c r="E58" s="25"/>
      <c r="F58" s="25"/>
      <c r="G58" s="26"/>
      <c r="H58" s="27"/>
      <c r="I58" s="28"/>
      <c r="J58" s="430"/>
      <c r="K58" s="8"/>
      <c r="L58" s="457" t="str">
        <f t="shared" si="0"/>
        <v/>
      </c>
      <c r="M58" s="245" cm="1">
        <f t="array" ref="M58">SUMPRODUCT(--(N58:Q58&lt;&gt;"")) + IF(TRIM(R58)="",0,LEN(R58)-LEN(SUBSTITUTE(R58,",",""))+1)</f>
        <v>0</v>
      </c>
      <c r="N58" s="242" t="str">
        <f>IF(AND(I58&lt;&gt;0,I58&lt;&gt;""),IF(TRIM(SUBSTITUTE(B58,CHAR(160),""))="","",IF(ISNUMBER(MATCH(TRIM(SUBSTITUTE(B58,CHAR(160),"")),'Look Up Values'!$B$2:$B$500,0)),"","Origin error")),"")</f>
        <v/>
      </c>
      <c r="O58" s="242" t="str">
        <f>IF(AND(I58&lt;&gt;0,I58&lt;&gt;""),IF(C58="","",IF(AND(ISNUMBER(--LEFT(C58,FIND(" ",C58&amp;" ")-1)),OR(LEN(LEFT(C58,FIND(" ",C58&amp;" ")-1))=6,LEN(LEFT(C58,FIND(" ",C58&amp;" ")-1))=7),OR(ISNUMBER(MATCH(LEFT(C58,FIND(" ",C58&amp;" ")-1),'Look Up Values'!$G$2:$G$1000,0)),ISNUMBER(MATCH(LEFT(C58,FIND(" ",C58&amp;" ")-1),'Look Up Values'!$AE$2:$AE$2000,0)))),"","EWC error")),"")</f>
        <v/>
      </c>
      <c r="P58" s="242" t="str" cm="1">
        <f t="array" ref="P58">IF(AND(I58&lt;&gt;0,I58&lt;&gt;""),IF(D58="","",IF(ISNUMBER(MATCH(SUBSTITUTE(D58," ",""),SUBSTITUTE('Look Up Values'!$S$2:$S$120," ",""),0)),"","D&amp;R error")),"")</f>
        <v/>
      </c>
      <c r="Q58" s="242" t="str" cm="1">
        <f t="array" ref="Q58">IF(AND(I58&lt;&gt;0,I58&lt;&gt;""),IF(G58="","",IF(ISNUMBER(MATCH(SUBSTITUTE(G58," ",""),SUBSTITUTE('Look Up Values'!$I$2:$I$10," ",""),0)),"","State error")),"")</f>
        <v/>
      </c>
      <c r="R58" s="260" t="str">
        <f t="shared" si="1"/>
        <v/>
      </c>
    </row>
    <row r="59" spans="1:18" ht="15.75">
      <c r="A59" s="250">
        <v>52</v>
      </c>
      <c r="B59" s="198"/>
      <c r="C59" s="25"/>
      <c r="D59" s="25"/>
      <c r="E59" s="25"/>
      <c r="F59" s="25"/>
      <c r="G59" s="26"/>
      <c r="H59" s="27"/>
      <c r="I59" s="28"/>
      <c r="J59" s="430"/>
      <c r="K59" s="8"/>
      <c r="L59" s="457" t="str">
        <f t="shared" si="0"/>
        <v/>
      </c>
      <c r="M59" s="245" cm="1">
        <f t="array" ref="M59">SUMPRODUCT(--(N59:Q59&lt;&gt;"")) + IF(TRIM(R59)="",0,LEN(R59)-LEN(SUBSTITUTE(R59,",",""))+1)</f>
        <v>0</v>
      </c>
      <c r="N59" s="242" t="str">
        <f>IF(AND(I59&lt;&gt;0,I59&lt;&gt;""),IF(TRIM(SUBSTITUTE(B59,CHAR(160),""))="","",IF(ISNUMBER(MATCH(TRIM(SUBSTITUTE(B59,CHAR(160),"")),'Look Up Values'!$B$2:$B$500,0)),"","Origin error")),"")</f>
        <v/>
      </c>
      <c r="O59" s="242" t="str">
        <f>IF(AND(I59&lt;&gt;0,I59&lt;&gt;""),IF(C59="","",IF(AND(ISNUMBER(--LEFT(C59,FIND(" ",C59&amp;" ")-1)),OR(LEN(LEFT(C59,FIND(" ",C59&amp;" ")-1))=6,LEN(LEFT(C59,FIND(" ",C59&amp;" ")-1))=7),OR(ISNUMBER(MATCH(LEFT(C59,FIND(" ",C59&amp;" ")-1),'Look Up Values'!$G$2:$G$1000,0)),ISNUMBER(MATCH(LEFT(C59,FIND(" ",C59&amp;" ")-1),'Look Up Values'!$AE$2:$AE$2000,0)))),"","EWC error")),"")</f>
        <v/>
      </c>
      <c r="P59" s="242" t="str" cm="1">
        <f t="array" ref="P59">IF(AND(I59&lt;&gt;0,I59&lt;&gt;""),IF(D59="","",IF(ISNUMBER(MATCH(SUBSTITUTE(D59," ",""),SUBSTITUTE('Look Up Values'!$S$2:$S$120," ",""),0)),"","D&amp;R error")),"")</f>
        <v/>
      </c>
      <c r="Q59" s="242" t="str" cm="1">
        <f t="array" ref="Q59">IF(AND(I59&lt;&gt;0,I59&lt;&gt;""),IF(G59="","",IF(ISNUMBER(MATCH(SUBSTITUTE(G59," ",""),SUBSTITUTE('Look Up Values'!$I$2:$I$10," ",""),0)),"","State error")),"")</f>
        <v/>
      </c>
      <c r="R59" s="260" t="str">
        <f t="shared" si="1"/>
        <v/>
      </c>
    </row>
    <row r="60" spans="1:18" ht="15.75">
      <c r="A60" s="250">
        <v>53</v>
      </c>
      <c r="B60" s="198"/>
      <c r="C60" s="25"/>
      <c r="D60" s="25"/>
      <c r="E60" s="25"/>
      <c r="F60" s="25"/>
      <c r="G60" s="26"/>
      <c r="H60" s="27"/>
      <c r="I60" s="28"/>
      <c r="J60" s="430"/>
      <c r="K60" s="8"/>
      <c r="L60" s="457" t="str">
        <f t="shared" si="0"/>
        <v/>
      </c>
      <c r="M60" s="245" cm="1">
        <f t="array" ref="M60">SUMPRODUCT(--(N60:Q60&lt;&gt;"")) + IF(TRIM(R60)="",0,LEN(R60)-LEN(SUBSTITUTE(R60,",",""))+1)</f>
        <v>0</v>
      </c>
      <c r="N60" s="242" t="str">
        <f>IF(AND(I60&lt;&gt;0,I60&lt;&gt;""),IF(TRIM(SUBSTITUTE(B60,CHAR(160),""))="","",IF(ISNUMBER(MATCH(TRIM(SUBSTITUTE(B60,CHAR(160),"")),'Look Up Values'!$B$2:$B$500,0)),"","Origin error")),"")</f>
        <v/>
      </c>
      <c r="O60" s="242" t="str">
        <f>IF(AND(I60&lt;&gt;0,I60&lt;&gt;""),IF(C60="","",IF(AND(ISNUMBER(--LEFT(C60,FIND(" ",C60&amp;" ")-1)),OR(LEN(LEFT(C60,FIND(" ",C60&amp;" ")-1))=6,LEN(LEFT(C60,FIND(" ",C60&amp;" ")-1))=7),OR(ISNUMBER(MATCH(LEFT(C60,FIND(" ",C60&amp;" ")-1),'Look Up Values'!$G$2:$G$1000,0)),ISNUMBER(MATCH(LEFT(C60,FIND(" ",C60&amp;" ")-1),'Look Up Values'!$AE$2:$AE$2000,0)))),"","EWC error")),"")</f>
        <v/>
      </c>
      <c r="P60" s="242" t="str" cm="1">
        <f t="array" ref="P60">IF(AND(I60&lt;&gt;0,I60&lt;&gt;""),IF(D60="","",IF(ISNUMBER(MATCH(SUBSTITUTE(D60," ",""),SUBSTITUTE('Look Up Values'!$S$2:$S$120," ",""),0)),"","D&amp;R error")),"")</f>
        <v/>
      </c>
      <c r="Q60" s="242" t="str" cm="1">
        <f t="array" ref="Q60">IF(AND(I60&lt;&gt;0,I60&lt;&gt;""),IF(G60="","",IF(ISNUMBER(MATCH(SUBSTITUTE(G60," ",""),SUBSTITUTE('Look Up Values'!$I$2:$I$10," ",""),0)),"","State error")),"")</f>
        <v/>
      </c>
      <c r="R60" s="260" t="str">
        <f t="shared" si="1"/>
        <v/>
      </c>
    </row>
    <row r="61" spans="1:18" ht="15.75">
      <c r="A61" s="250">
        <v>54</v>
      </c>
      <c r="B61" s="198"/>
      <c r="C61" s="25"/>
      <c r="D61" s="25"/>
      <c r="E61" s="25"/>
      <c r="F61" s="25"/>
      <c r="G61" s="26"/>
      <c r="H61" s="27"/>
      <c r="I61" s="28"/>
      <c r="J61" s="430"/>
      <c r="K61" s="8"/>
      <c r="L61" s="457" t="str">
        <f t="shared" si="0"/>
        <v/>
      </c>
      <c r="M61" s="245" cm="1">
        <f t="array" ref="M61">SUMPRODUCT(--(N61:Q61&lt;&gt;"")) + IF(TRIM(R61)="",0,LEN(R61)-LEN(SUBSTITUTE(R61,",",""))+1)</f>
        <v>0</v>
      </c>
      <c r="N61" s="242" t="str">
        <f>IF(AND(I61&lt;&gt;0,I61&lt;&gt;""),IF(TRIM(SUBSTITUTE(B61,CHAR(160),""))="","",IF(ISNUMBER(MATCH(TRIM(SUBSTITUTE(B61,CHAR(160),"")),'Look Up Values'!$B$2:$B$500,0)),"","Origin error")),"")</f>
        <v/>
      </c>
      <c r="O61" s="242" t="str">
        <f>IF(AND(I61&lt;&gt;0,I61&lt;&gt;""),IF(C61="","",IF(AND(ISNUMBER(--LEFT(C61,FIND(" ",C61&amp;" ")-1)),OR(LEN(LEFT(C61,FIND(" ",C61&amp;" ")-1))=6,LEN(LEFT(C61,FIND(" ",C61&amp;" ")-1))=7),OR(ISNUMBER(MATCH(LEFT(C61,FIND(" ",C61&amp;" ")-1),'Look Up Values'!$G$2:$G$1000,0)),ISNUMBER(MATCH(LEFT(C61,FIND(" ",C61&amp;" ")-1),'Look Up Values'!$AE$2:$AE$2000,0)))),"","EWC error")),"")</f>
        <v/>
      </c>
      <c r="P61" s="242" t="str" cm="1">
        <f t="array" ref="P61">IF(AND(I61&lt;&gt;0,I61&lt;&gt;""),IF(D61="","",IF(ISNUMBER(MATCH(SUBSTITUTE(D61," ",""),SUBSTITUTE('Look Up Values'!$S$2:$S$120," ",""),0)),"","D&amp;R error")),"")</f>
        <v/>
      </c>
      <c r="Q61" s="242" t="str" cm="1">
        <f t="array" ref="Q61">IF(AND(I61&lt;&gt;0,I61&lt;&gt;""),IF(G61="","",IF(ISNUMBER(MATCH(SUBSTITUTE(G61," ",""),SUBSTITUTE('Look Up Values'!$I$2:$I$10," ",""),0)),"","State error")),"")</f>
        <v/>
      </c>
      <c r="R61" s="260" t="str">
        <f t="shared" si="1"/>
        <v/>
      </c>
    </row>
    <row r="62" spans="1:18" ht="15.75">
      <c r="A62" s="250">
        <v>55</v>
      </c>
      <c r="B62" s="198"/>
      <c r="C62" s="25"/>
      <c r="D62" s="25"/>
      <c r="E62" s="25"/>
      <c r="F62" s="25"/>
      <c r="G62" s="26"/>
      <c r="H62" s="27"/>
      <c r="I62" s="28"/>
      <c r="J62" s="430"/>
      <c r="K62" s="8"/>
      <c r="L62" s="457" t="str">
        <f t="shared" si="0"/>
        <v/>
      </c>
      <c r="M62" s="245" cm="1">
        <f t="array" ref="M62">SUMPRODUCT(--(N62:Q62&lt;&gt;"")) + IF(TRIM(R62)="",0,LEN(R62)-LEN(SUBSTITUTE(R62,",",""))+1)</f>
        <v>0</v>
      </c>
      <c r="N62" s="242" t="str">
        <f>IF(AND(I62&lt;&gt;0,I62&lt;&gt;""),IF(TRIM(SUBSTITUTE(B62,CHAR(160),""))="","",IF(ISNUMBER(MATCH(TRIM(SUBSTITUTE(B62,CHAR(160),"")),'Look Up Values'!$B$2:$B$500,0)),"","Origin error")),"")</f>
        <v/>
      </c>
      <c r="O62" s="242" t="str">
        <f>IF(AND(I62&lt;&gt;0,I62&lt;&gt;""),IF(C62="","",IF(AND(ISNUMBER(--LEFT(C62,FIND(" ",C62&amp;" ")-1)),OR(LEN(LEFT(C62,FIND(" ",C62&amp;" ")-1))=6,LEN(LEFT(C62,FIND(" ",C62&amp;" ")-1))=7),OR(ISNUMBER(MATCH(LEFT(C62,FIND(" ",C62&amp;" ")-1),'Look Up Values'!$G$2:$G$1000,0)),ISNUMBER(MATCH(LEFT(C62,FIND(" ",C62&amp;" ")-1),'Look Up Values'!$AE$2:$AE$2000,0)))),"","EWC error")),"")</f>
        <v/>
      </c>
      <c r="P62" s="242" t="str" cm="1">
        <f t="array" ref="P62">IF(AND(I62&lt;&gt;0,I62&lt;&gt;""),IF(D62="","",IF(ISNUMBER(MATCH(SUBSTITUTE(D62," ",""),SUBSTITUTE('Look Up Values'!$S$2:$S$120," ",""),0)),"","D&amp;R error")),"")</f>
        <v/>
      </c>
      <c r="Q62" s="242" t="str" cm="1">
        <f t="array" ref="Q62">IF(AND(I62&lt;&gt;0,I62&lt;&gt;""),IF(G62="","",IF(ISNUMBER(MATCH(SUBSTITUTE(G62," ",""),SUBSTITUTE('Look Up Values'!$I$2:$I$10," ",""),0)),"","State error")),"")</f>
        <v/>
      </c>
      <c r="R62" s="260" t="str">
        <f t="shared" si="1"/>
        <v/>
      </c>
    </row>
    <row r="63" spans="1:18" ht="15.75">
      <c r="A63" s="250">
        <v>56</v>
      </c>
      <c r="B63" s="198"/>
      <c r="C63" s="25"/>
      <c r="D63" s="25"/>
      <c r="E63" s="25"/>
      <c r="F63" s="25"/>
      <c r="G63" s="26"/>
      <c r="H63" s="27"/>
      <c r="I63" s="28"/>
      <c r="J63" s="430"/>
      <c r="K63" s="8"/>
      <c r="L63" s="457" t="str">
        <f t="shared" si="0"/>
        <v/>
      </c>
      <c r="M63" s="245" cm="1">
        <f t="array" ref="M63">SUMPRODUCT(--(N63:Q63&lt;&gt;"")) + IF(TRIM(R63)="",0,LEN(R63)-LEN(SUBSTITUTE(R63,",",""))+1)</f>
        <v>0</v>
      </c>
      <c r="N63" s="242" t="str">
        <f>IF(AND(I63&lt;&gt;0,I63&lt;&gt;""),IF(TRIM(SUBSTITUTE(B63,CHAR(160),""))="","",IF(ISNUMBER(MATCH(TRIM(SUBSTITUTE(B63,CHAR(160),"")),'Look Up Values'!$B$2:$B$500,0)),"","Origin error")),"")</f>
        <v/>
      </c>
      <c r="O63" s="242" t="str">
        <f>IF(AND(I63&lt;&gt;0,I63&lt;&gt;""),IF(C63="","",IF(AND(ISNUMBER(--LEFT(C63,FIND(" ",C63&amp;" ")-1)),OR(LEN(LEFT(C63,FIND(" ",C63&amp;" ")-1))=6,LEN(LEFT(C63,FIND(" ",C63&amp;" ")-1))=7),OR(ISNUMBER(MATCH(LEFT(C63,FIND(" ",C63&amp;" ")-1),'Look Up Values'!$G$2:$G$1000,0)),ISNUMBER(MATCH(LEFT(C63,FIND(" ",C63&amp;" ")-1),'Look Up Values'!$AE$2:$AE$2000,0)))),"","EWC error")),"")</f>
        <v/>
      </c>
      <c r="P63" s="242" t="str" cm="1">
        <f t="array" ref="P63">IF(AND(I63&lt;&gt;0,I63&lt;&gt;""),IF(D63="","",IF(ISNUMBER(MATCH(SUBSTITUTE(D63," ",""),SUBSTITUTE('Look Up Values'!$S$2:$S$120," ",""),0)),"","D&amp;R error")),"")</f>
        <v/>
      </c>
      <c r="Q63" s="242" t="str" cm="1">
        <f t="array" ref="Q63">IF(AND(I63&lt;&gt;0,I63&lt;&gt;""),IF(G63="","",IF(ISNUMBER(MATCH(SUBSTITUTE(G63," ",""),SUBSTITUTE('Look Up Values'!$I$2:$I$10," ",""),0)),"","State error")),"")</f>
        <v/>
      </c>
      <c r="R63" s="260" t="str">
        <f t="shared" si="1"/>
        <v/>
      </c>
    </row>
    <row r="64" spans="1:18" ht="15.75">
      <c r="A64" s="250">
        <v>57</v>
      </c>
      <c r="B64" s="198"/>
      <c r="C64" s="25"/>
      <c r="D64" s="25"/>
      <c r="E64" s="25"/>
      <c r="F64" s="25"/>
      <c r="G64" s="26"/>
      <c r="H64" s="27"/>
      <c r="I64" s="28"/>
      <c r="J64" s="430"/>
      <c r="K64" s="8"/>
      <c r="L64" s="457" t="str">
        <f t="shared" si="0"/>
        <v/>
      </c>
      <c r="M64" s="245" cm="1">
        <f t="array" ref="M64">SUMPRODUCT(--(N64:Q64&lt;&gt;"")) + IF(TRIM(R64)="",0,LEN(R64)-LEN(SUBSTITUTE(R64,",",""))+1)</f>
        <v>0</v>
      </c>
      <c r="N64" s="242" t="str">
        <f>IF(AND(I64&lt;&gt;0,I64&lt;&gt;""),IF(TRIM(SUBSTITUTE(B64,CHAR(160),""))="","",IF(ISNUMBER(MATCH(TRIM(SUBSTITUTE(B64,CHAR(160),"")),'Look Up Values'!$B$2:$B$500,0)),"","Origin error")),"")</f>
        <v/>
      </c>
      <c r="O64" s="242" t="str">
        <f>IF(AND(I64&lt;&gt;0,I64&lt;&gt;""),IF(C64="","",IF(AND(ISNUMBER(--LEFT(C64,FIND(" ",C64&amp;" ")-1)),OR(LEN(LEFT(C64,FIND(" ",C64&amp;" ")-1))=6,LEN(LEFT(C64,FIND(" ",C64&amp;" ")-1))=7),OR(ISNUMBER(MATCH(LEFT(C64,FIND(" ",C64&amp;" ")-1),'Look Up Values'!$G$2:$G$1000,0)),ISNUMBER(MATCH(LEFT(C64,FIND(" ",C64&amp;" ")-1),'Look Up Values'!$AE$2:$AE$2000,0)))),"","EWC error")),"")</f>
        <v/>
      </c>
      <c r="P64" s="242" t="str" cm="1">
        <f t="array" ref="P64">IF(AND(I64&lt;&gt;0,I64&lt;&gt;""),IF(D64="","",IF(ISNUMBER(MATCH(SUBSTITUTE(D64," ",""),SUBSTITUTE('Look Up Values'!$S$2:$S$120," ",""),0)),"","D&amp;R error")),"")</f>
        <v/>
      </c>
      <c r="Q64" s="242" t="str" cm="1">
        <f t="array" ref="Q64">IF(AND(I64&lt;&gt;0,I64&lt;&gt;""),IF(G64="","",IF(ISNUMBER(MATCH(SUBSTITUTE(G64," ",""),SUBSTITUTE('Look Up Values'!$I$2:$I$10," ",""),0)),"","State error")),"")</f>
        <v/>
      </c>
      <c r="R64" s="260" t="str">
        <f t="shared" si="1"/>
        <v/>
      </c>
    </row>
    <row r="65" spans="1:18" ht="15.75">
      <c r="A65" s="250">
        <v>58</v>
      </c>
      <c r="B65" s="198"/>
      <c r="C65" s="25"/>
      <c r="D65" s="25"/>
      <c r="E65" s="25"/>
      <c r="F65" s="25"/>
      <c r="G65" s="26"/>
      <c r="H65" s="27"/>
      <c r="I65" s="28"/>
      <c r="J65" s="430"/>
      <c r="K65" s="8"/>
      <c r="L65" s="457" t="str">
        <f t="shared" si="0"/>
        <v/>
      </c>
      <c r="M65" s="245" cm="1">
        <f t="array" ref="M65">SUMPRODUCT(--(N65:Q65&lt;&gt;"")) + IF(TRIM(R65)="",0,LEN(R65)-LEN(SUBSTITUTE(R65,",",""))+1)</f>
        <v>0</v>
      </c>
      <c r="N65" s="242" t="str">
        <f>IF(AND(I65&lt;&gt;0,I65&lt;&gt;""),IF(TRIM(SUBSTITUTE(B65,CHAR(160),""))="","",IF(ISNUMBER(MATCH(TRIM(SUBSTITUTE(B65,CHAR(160),"")),'Look Up Values'!$B$2:$B$500,0)),"","Origin error")),"")</f>
        <v/>
      </c>
      <c r="O65" s="242" t="str">
        <f>IF(AND(I65&lt;&gt;0,I65&lt;&gt;""),IF(C65="","",IF(AND(ISNUMBER(--LEFT(C65,FIND(" ",C65&amp;" ")-1)),OR(LEN(LEFT(C65,FIND(" ",C65&amp;" ")-1))=6,LEN(LEFT(C65,FIND(" ",C65&amp;" ")-1))=7),OR(ISNUMBER(MATCH(LEFT(C65,FIND(" ",C65&amp;" ")-1),'Look Up Values'!$G$2:$G$1000,0)),ISNUMBER(MATCH(LEFT(C65,FIND(" ",C65&amp;" ")-1),'Look Up Values'!$AE$2:$AE$2000,0)))),"","EWC error")),"")</f>
        <v/>
      </c>
      <c r="P65" s="242" t="str" cm="1">
        <f t="array" ref="P65">IF(AND(I65&lt;&gt;0,I65&lt;&gt;""),IF(D65="","",IF(ISNUMBER(MATCH(SUBSTITUTE(D65," ",""),SUBSTITUTE('Look Up Values'!$S$2:$S$120," ",""),0)),"","D&amp;R error")),"")</f>
        <v/>
      </c>
      <c r="Q65" s="242" t="str" cm="1">
        <f t="array" ref="Q65">IF(AND(I65&lt;&gt;0,I65&lt;&gt;""),IF(G65="","",IF(ISNUMBER(MATCH(SUBSTITUTE(G65," ",""),SUBSTITUTE('Look Up Values'!$I$2:$I$10," ",""),0)),"","State error")),"")</f>
        <v/>
      </c>
      <c r="R65" s="260" t="str">
        <f t="shared" si="1"/>
        <v/>
      </c>
    </row>
    <row r="66" spans="1:18" ht="15.75">
      <c r="A66" s="250">
        <v>59</v>
      </c>
      <c r="B66" s="198"/>
      <c r="C66" s="25"/>
      <c r="D66" s="25"/>
      <c r="E66" s="25"/>
      <c r="F66" s="25"/>
      <c r="G66" s="26"/>
      <c r="H66" s="27"/>
      <c r="I66" s="28"/>
      <c r="J66" s="430"/>
      <c r="K66" s="8"/>
      <c r="L66" s="457" t="str">
        <f t="shared" si="0"/>
        <v/>
      </c>
      <c r="M66" s="245" cm="1">
        <f t="array" ref="M66">SUMPRODUCT(--(N66:Q66&lt;&gt;"")) + IF(TRIM(R66)="",0,LEN(R66)-LEN(SUBSTITUTE(R66,",",""))+1)</f>
        <v>0</v>
      </c>
      <c r="N66" s="242" t="str">
        <f>IF(AND(I66&lt;&gt;0,I66&lt;&gt;""),IF(TRIM(SUBSTITUTE(B66,CHAR(160),""))="","",IF(ISNUMBER(MATCH(TRIM(SUBSTITUTE(B66,CHAR(160),"")),'Look Up Values'!$B$2:$B$500,0)),"","Origin error")),"")</f>
        <v/>
      </c>
      <c r="O66" s="242" t="str">
        <f>IF(AND(I66&lt;&gt;0,I66&lt;&gt;""),IF(C66="","",IF(AND(ISNUMBER(--LEFT(C66,FIND(" ",C66&amp;" ")-1)),OR(LEN(LEFT(C66,FIND(" ",C66&amp;" ")-1))=6,LEN(LEFT(C66,FIND(" ",C66&amp;" ")-1))=7),OR(ISNUMBER(MATCH(LEFT(C66,FIND(" ",C66&amp;" ")-1),'Look Up Values'!$G$2:$G$1000,0)),ISNUMBER(MATCH(LEFT(C66,FIND(" ",C66&amp;" ")-1),'Look Up Values'!$AE$2:$AE$2000,0)))),"","EWC error")),"")</f>
        <v/>
      </c>
      <c r="P66" s="242" t="str" cm="1">
        <f t="array" ref="P66">IF(AND(I66&lt;&gt;0,I66&lt;&gt;""),IF(D66="","",IF(ISNUMBER(MATCH(SUBSTITUTE(D66," ",""),SUBSTITUTE('Look Up Values'!$S$2:$S$120," ",""),0)),"","D&amp;R error")),"")</f>
        <v/>
      </c>
      <c r="Q66" s="242" t="str" cm="1">
        <f t="array" ref="Q66">IF(AND(I66&lt;&gt;0,I66&lt;&gt;""),IF(G66="","",IF(ISNUMBER(MATCH(SUBSTITUTE(G66," ",""),SUBSTITUTE('Look Up Values'!$I$2:$I$10," ",""),0)),"","State error")),"")</f>
        <v/>
      </c>
      <c r="R66" s="260" t="str">
        <f t="shared" si="1"/>
        <v/>
      </c>
    </row>
    <row r="67" spans="1:18" ht="15.75">
      <c r="A67" s="250">
        <v>60</v>
      </c>
      <c r="B67" s="198"/>
      <c r="C67" s="25"/>
      <c r="D67" s="25"/>
      <c r="E67" s="25"/>
      <c r="F67" s="25"/>
      <c r="G67" s="26"/>
      <c r="H67" s="27"/>
      <c r="I67" s="28"/>
      <c r="J67" s="430"/>
      <c r="K67" s="8"/>
      <c r="L67" s="457" t="str">
        <f t="shared" si="0"/>
        <v/>
      </c>
      <c r="M67" s="245" cm="1">
        <f t="array" ref="M67">SUMPRODUCT(--(N67:Q67&lt;&gt;"")) + IF(TRIM(R67)="",0,LEN(R67)-LEN(SUBSTITUTE(R67,",",""))+1)</f>
        <v>0</v>
      </c>
      <c r="N67" s="242" t="str">
        <f>IF(AND(I67&lt;&gt;0,I67&lt;&gt;""),IF(TRIM(SUBSTITUTE(B67,CHAR(160),""))="","",IF(ISNUMBER(MATCH(TRIM(SUBSTITUTE(B67,CHAR(160),"")),'Look Up Values'!$B$2:$B$500,0)),"","Origin error")),"")</f>
        <v/>
      </c>
      <c r="O67" s="242" t="str">
        <f>IF(AND(I67&lt;&gt;0,I67&lt;&gt;""),IF(C67="","",IF(AND(ISNUMBER(--LEFT(C67,FIND(" ",C67&amp;" ")-1)),OR(LEN(LEFT(C67,FIND(" ",C67&amp;" ")-1))=6,LEN(LEFT(C67,FIND(" ",C67&amp;" ")-1))=7),OR(ISNUMBER(MATCH(LEFT(C67,FIND(" ",C67&amp;" ")-1),'Look Up Values'!$G$2:$G$1000,0)),ISNUMBER(MATCH(LEFT(C67,FIND(" ",C67&amp;" ")-1),'Look Up Values'!$AE$2:$AE$2000,0)))),"","EWC error")),"")</f>
        <v/>
      </c>
      <c r="P67" s="242" t="str" cm="1">
        <f t="array" ref="P67">IF(AND(I67&lt;&gt;0,I67&lt;&gt;""),IF(D67="","",IF(ISNUMBER(MATCH(SUBSTITUTE(D67," ",""),SUBSTITUTE('Look Up Values'!$S$2:$S$120," ",""),0)),"","D&amp;R error")),"")</f>
        <v/>
      </c>
      <c r="Q67" s="242" t="str" cm="1">
        <f t="array" ref="Q67">IF(AND(I67&lt;&gt;0,I67&lt;&gt;""),IF(G67="","",IF(ISNUMBER(MATCH(SUBSTITUTE(G67," ",""),SUBSTITUTE('Look Up Values'!$I$2:$I$10," ",""),0)),"","State error")),"")</f>
        <v/>
      </c>
      <c r="R67" s="260" t="str">
        <f t="shared" si="1"/>
        <v/>
      </c>
    </row>
    <row r="68" spans="1:18" ht="15.75">
      <c r="A68" s="250">
        <v>61</v>
      </c>
      <c r="B68" s="198"/>
      <c r="C68" s="25"/>
      <c r="D68" s="25"/>
      <c r="E68" s="25"/>
      <c r="F68" s="25"/>
      <c r="G68" s="26"/>
      <c r="H68" s="27"/>
      <c r="I68" s="28"/>
      <c r="J68" s="430"/>
      <c r="K68" s="8"/>
      <c r="L68" s="457" t="str">
        <f t="shared" si="0"/>
        <v/>
      </c>
      <c r="M68" s="245" cm="1">
        <f t="array" ref="M68">SUMPRODUCT(--(N68:Q68&lt;&gt;"")) + IF(TRIM(R68)="",0,LEN(R68)-LEN(SUBSTITUTE(R68,",",""))+1)</f>
        <v>0</v>
      </c>
      <c r="N68" s="242" t="str">
        <f>IF(AND(I68&lt;&gt;0,I68&lt;&gt;""),IF(TRIM(SUBSTITUTE(B68,CHAR(160),""))="","",IF(ISNUMBER(MATCH(TRIM(SUBSTITUTE(B68,CHAR(160),"")),'Look Up Values'!$B$2:$B$500,0)),"","Origin error")),"")</f>
        <v/>
      </c>
      <c r="O68" s="242" t="str">
        <f>IF(AND(I68&lt;&gt;0,I68&lt;&gt;""),IF(C68="","",IF(AND(ISNUMBER(--LEFT(C68,FIND(" ",C68&amp;" ")-1)),OR(LEN(LEFT(C68,FIND(" ",C68&amp;" ")-1))=6,LEN(LEFT(C68,FIND(" ",C68&amp;" ")-1))=7),OR(ISNUMBER(MATCH(LEFT(C68,FIND(" ",C68&amp;" ")-1),'Look Up Values'!$G$2:$G$1000,0)),ISNUMBER(MATCH(LEFT(C68,FIND(" ",C68&amp;" ")-1),'Look Up Values'!$AE$2:$AE$2000,0)))),"","EWC error")),"")</f>
        <v/>
      </c>
      <c r="P68" s="242" t="str" cm="1">
        <f t="array" ref="P68">IF(AND(I68&lt;&gt;0,I68&lt;&gt;""),IF(D68="","",IF(ISNUMBER(MATCH(SUBSTITUTE(D68," ",""),SUBSTITUTE('Look Up Values'!$S$2:$S$120," ",""),0)),"","D&amp;R error")),"")</f>
        <v/>
      </c>
      <c r="Q68" s="242" t="str" cm="1">
        <f t="array" ref="Q68">IF(AND(I68&lt;&gt;0,I68&lt;&gt;""),IF(G68="","",IF(ISNUMBER(MATCH(SUBSTITUTE(G68," ",""),SUBSTITUTE('Look Up Values'!$I$2:$I$10," ",""),0)),"","State error")),"")</f>
        <v/>
      </c>
      <c r="R68" s="260" t="str">
        <f t="shared" si="1"/>
        <v/>
      </c>
    </row>
    <row r="69" spans="1:18" ht="15.75">
      <c r="A69" s="250">
        <v>62</v>
      </c>
      <c r="B69" s="198"/>
      <c r="C69" s="25"/>
      <c r="D69" s="25"/>
      <c r="E69" s="25"/>
      <c r="F69" s="25"/>
      <c r="G69" s="26"/>
      <c r="H69" s="27"/>
      <c r="I69" s="28"/>
      <c r="J69" s="430"/>
      <c r="K69" s="8"/>
      <c r="L69" s="457" t="str">
        <f t="shared" si="0"/>
        <v/>
      </c>
      <c r="M69" s="245" cm="1">
        <f t="array" ref="M69">SUMPRODUCT(--(N69:Q69&lt;&gt;"")) + IF(TRIM(R69)="",0,LEN(R69)-LEN(SUBSTITUTE(R69,",",""))+1)</f>
        <v>0</v>
      </c>
      <c r="N69" s="242" t="str">
        <f>IF(AND(I69&lt;&gt;0,I69&lt;&gt;""),IF(TRIM(SUBSTITUTE(B69,CHAR(160),""))="","",IF(ISNUMBER(MATCH(TRIM(SUBSTITUTE(B69,CHAR(160),"")),'Look Up Values'!$B$2:$B$500,0)),"","Origin error")),"")</f>
        <v/>
      </c>
      <c r="O69" s="242" t="str">
        <f>IF(AND(I69&lt;&gt;0,I69&lt;&gt;""),IF(C69="","",IF(AND(ISNUMBER(--LEFT(C69,FIND(" ",C69&amp;" ")-1)),OR(LEN(LEFT(C69,FIND(" ",C69&amp;" ")-1))=6,LEN(LEFT(C69,FIND(" ",C69&amp;" ")-1))=7),OR(ISNUMBER(MATCH(LEFT(C69,FIND(" ",C69&amp;" ")-1),'Look Up Values'!$G$2:$G$1000,0)),ISNUMBER(MATCH(LEFT(C69,FIND(" ",C69&amp;" ")-1),'Look Up Values'!$AE$2:$AE$2000,0)))),"","EWC error")),"")</f>
        <v/>
      </c>
      <c r="P69" s="242" t="str" cm="1">
        <f t="array" ref="P69">IF(AND(I69&lt;&gt;0,I69&lt;&gt;""),IF(D69="","",IF(ISNUMBER(MATCH(SUBSTITUTE(D69," ",""),SUBSTITUTE('Look Up Values'!$S$2:$S$120," ",""),0)),"","D&amp;R error")),"")</f>
        <v/>
      </c>
      <c r="Q69" s="242" t="str" cm="1">
        <f t="array" ref="Q69">IF(AND(I69&lt;&gt;0,I69&lt;&gt;""),IF(G69="","",IF(ISNUMBER(MATCH(SUBSTITUTE(G69," ",""),SUBSTITUTE('Look Up Values'!$I$2:$I$10," ",""),0)),"","State error")),"")</f>
        <v/>
      </c>
      <c r="R69" s="260" t="str">
        <f t="shared" si="1"/>
        <v/>
      </c>
    </row>
    <row r="70" spans="1:18" ht="15.75">
      <c r="A70" s="250">
        <v>63</v>
      </c>
      <c r="B70" s="198"/>
      <c r="C70" s="25"/>
      <c r="D70" s="25"/>
      <c r="E70" s="25"/>
      <c r="F70" s="25"/>
      <c r="G70" s="26"/>
      <c r="H70" s="27"/>
      <c r="I70" s="28"/>
      <c r="J70" s="430"/>
      <c r="K70" s="8"/>
      <c r="L70" s="457" t="str">
        <f t="shared" si="0"/>
        <v/>
      </c>
      <c r="M70" s="245" cm="1">
        <f t="array" ref="M70">SUMPRODUCT(--(N70:Q70&lt;&gt;"")) + IF(TRIM(R70)="",0,LEN(R70)-LEN(SUBSTITUTE(R70,",",""))+1)</f>
        <v>0</v>
      </c>
      <c r="N70" s="242" t="str">
        <f>IF(AND(I70&lt;&gt;0,I70&lt;&gt;""),IF(TRIM(SUBSTITUTE(B70,CHAR(160),""))="","",IF(ISNUMBER(MATCH(TRIM(SUBSTITUTE(B70,CHAR(160),"")),'Look Up Values'!$B$2:$B$500,0)),"","Origin error")),"")</f>
        <v/>
      </c>
      <c r="O70" s="242" t="str">
        <f>IF(AND(I70&lt;&gt;0,I70&lt;&gt;""),IF(C70="","",IF(AND(ISNUMBER(--LEFT(C70,FIND(" ",C70&amp;" ")-1)),OR(LEN(LEFT(C70,FIND(" ",C70&amp;" ")-1))=6,LEN(LEFT(C70,FIND(" ",C70&amp;" ")-1))=7),OR(ISNUMBER(MATCH(LEFT(C70,FIND(" ",C70&amp;" ")-1),'Look Up Values'!$G$2:$G$1000,0)),ISNUMBER(MATCH(LEFT(C70,FIND(" ",C70&amp;" ")-1),'Look Up Values'!$AE$2:$AE$2000,0)))),"","EWC error")),"")</f>
        <v/>
      </c>
      <c r="P70" s="242" t="str" cm="1">
        <f t="array" ref="P70">IF(AND(I70&lt;&gt;0,I70&lt;&gt;""),IF(D70="","",IF(ISNUMBER(MATCH(SUBSTITUTE(D70," ",""),SUBSTITUTE('Look Up Values'!$S$2:$S$120," ",""),0)),"","D&amp;R error")),"")</f>
        <v/>
      </c>
      <c r="Q70" s="242" t="str" cm="1">
        <f t="array" ref="Q70">IF(AND(I70&lt;&gt;0,I70&lt;&gt;""),IF(G70="","",IF(ISNUMBER(MATCH(SUBSTITUTE(G70," ",""),SUBSTITUTE('Look Up Values'!$I$2:$I$10," ",""),0)),"","State error")),"")</f>
        <v/>
      </c>
      <c r="R70" s="260" t="str">
        <f t="shared" si="1"/>
        <v/>
      </c>
    </row>
    <row r="71" spans="1:18" ht="15.75">
      <c r="A71" s="250">
        <v>64</v>
      </c>
      <c r="B71" s="198"/>
      <c r="C71" s="25"/>
      <c r="D71" s="25"/>
      <c r="E71" s="25"/>
      <c r="F71" s="25"/>
      <c r="G71" s="26"/>
      <c r="H71" s="27"/>
      <c r="I71" s="28"/>
      <c r="J71" s="430"/>
      <c r="K71" s="8"/>
      <c r="L71" s="457" t="str">
        <f t="shared" si="0"/>
        <v/>
      </c>
      <c r="M71" s="245" cm="1">
        <f t="array" ref="M71">SUMPRODUCT(--(N71:Q71&lt;&gt;"")) + IF(TRIM(R71)="",0,LEN(R71)-LEN(SUBSTITUTE(R71,",",""))+1)</f>
        <v>0</v>
      </c>
      <c r="N71" s="242" t="str">
        <f>IF(AND(I71&lt;&gt;0,I71&lt;&gt;""),IF(TRIM(SUBSTITUTE(B71,CHAR(160),""))="","",IF(ISNUMBER(MATCH(TRIM(SUBSTITUTE(B71,CHAR(160),"")),'Look Up Values'!$B$2:$B$500,0)),"","Origin error")),"")</f>
        <v/>
      </c>
      <c r="O71" s="242" t="str">
        <f>IF(AND(I71&lt;&gt;0,I71&lt;&gt;""),IF(C71="","",IF(AND(ISNUMBER(--LEFT(C71,FIND(" ",C71&amp;" ")-1)),OR(LEN(LEFT(C71,FIND(" ",C71&amp;" ")-1))=6,LEN(LEFT(C71,FIND(" ",C71&amp;" ")-1))=7),OR(ISNUMBER(MATCH(LEFT(C71,FIND(" ",C71&amp;" ")-1),'Look Up Values'!$G$2:$G$1000,0)),ISNUMBER(MATCH(LEFT(C71,FIND(" ",C71&amp;" ")-1),'Look Up Values'!$AE$2:$AE$2000,0)))),"","EWC error")),"")</f>
        <v/>
      </c>
      <c r="P71" s="242" t="str" cm="1">
        <f t="array" ref="P71">IF(AND(I71&lt;&gt;0,I71&lt;&gt;""),IF(D71="","",IF(ISNUMBER(MATCH(SUBSTITUTE(D71," ",""),SUBSTITUTE('Look Up Values'!$S$2:$S$120," ",""),0)),"","D&amp;R error")),"")</f>
        <v/>
      </c>
      <c r="Q71" s="242" t="str" cm="1">
        <f t="array" ref="Q71">IF(AND(I71&lt;&gt;0,I71&lt;&gt;""),IF(G71="","",IF(ISNUMBER(MATCH(SUBSTITUTE(G71," ",""),SUBSTITUTE('Look Up Values'!$I$2:$I$10," ",""),0)),"","State error")),"")</f>
        <v/>
      </c>
      <c r="R71" s="260" t="str">
        <f t="shared" si="1"/>
        <v/>
      </c>
    </row>
    <row r="72" spans="1:18" ht="15.75">
      <c r="A72" s="250">
        <v>65</v>
      </c>
      <c r="B72" s="198"/>
      <c r="C72" s="25"/>
      <c r="D72" s="25"/>
      <c r="E72" s="25"/>
      <c r="F72" s="25"/>
      <c r="G72" s="26"/>
      <c r="H72" s="27"/>
      <c r="I72" s="28"/>
      <c r="J72" s="430"/>
      <c r="K72" s="8"/>
      <c r="L72" s="457" t="str">
        <f t="shared" ref="L72:L135" si="2">IF(IFERROR(--SUBSTITUTE(M72,CHAR(160),""),0)&gt;0,A72,"")</f>
        <v/>
      </c>
      <c r="M72" s="245" cm="1">
        <f t="array" ref="M72">SUMPRODUCT(--(N72:Q72&lt;&gt;"")) + IF(TRIM(R72)="",0,LEN(R72)-LEN(SUBSTITUTE(R72,",",""))+1)</f>
        <v>0</v>
      </c>
      <c r="N72" s="242" t="str">
        <f>IF(AND(I72&lt;&gt;0,I72&lt;&gt;""),IF(TRIM(SUBSTITUTE(B72,CHAR(160),""))="","",IF(ISNUMBER(MATCH(TRIM(SUBSTITUTE(B72,CHAR(160),"")),'Look Up Values'!$B$2:$B$500,0)),"","Origin error")),"")</f>
        <v/>
      </c>
      <c r="O72" s="242" t="str">
        <f>IF(AND(I72&lt;&gt;0,I72&lt;&gt;""),IF(C72="","",IF(AND(ISNUMBER(--LEFT(C72,FIND(" ",C72&amp;" ")-1)),OR(LEN(LEFT(C72,FIND(" ",C72&amp;" ")-1))=6,LEN(LEFT(C72,FIND(" ",C72&amp;" ")-1))=7),OR(ISNUMBER(MATCH(LEFT(C72,FIND(" ",C72&amp;" ")-1),'Look Up Values'!$G$2:$G$1000,0)),ISNUMBER(MATCH(LEFT(C72,FIND(" ",C72&amp;" ")-1),'Look Up Values'!$AE$2:$AE$2000,0)))),"","EWC error")),"")</f>
        <v/>
      </c>
      <c r="P72" s="242" t="str" cm="1">
        <f t="array" ref="P72">IF(AND(I72&lt;&gt;0,I72&lt;&gt;""),IF(D72="","",IF(ISNUMBER(MATCH(SUBSTITUTE(D72," ",""),SUBSTITUTE('Look Up Values'!$S$2:$S$120," ",""),0)),"","D&amp;R error")),"")</f>
        <v/>
      </c>
      <c r="Q72" s="242" t="str" cm="1">
        <f t="array" ref="Q72">IF(AND(I72&lt;&gt;0,I72&lt;&gt;""),IF(G72="","",IF(ISNUMBER(MATCH(SUBSTITUTE(G72," ",""),SUBSTITUTE('Look Up Values'!$I$2:$I$10," ",""),0)),"","State error")),"")</f>
        <v/>
      </c>
      <c r="R72" s="260" t="str">
        <f t="shared" si="1"/>
        <v/>
      </c>
    </row>
    <row r="73" spans="1:18" ht="15.75">
      <c r="A73" s="250">
        <v>66</v>
      </c>
      <c r="B73" s="198"/>
      <c r="C73" s="25"/>
      <c r="D73" s="25"/>
      <c r="E73" s="25"/>
      <c r="F73" s="25"/>
      <c r="G73" s="26"/>
      <c r="H73" s="27"/>
      <c r="I73" s="28"/>
      <c r="J73" s="430"/>
      <c r="K73" s="8"/>
      <c r="L73" s="457" t="str">
        <f t="shared" si="2"/>
        <v/>
      </c>
      <c r="M73" s="245" cm="1">
        <f t="array" ref="M73">SUMPRODUCT(--(N73:Q73&lt;&gt;"")) + IF(TRIM(R73)="",0,LEN(R73)-LEN(SUBSTITUTE(R73,",",""))+1)</f>
        <v>0</v>
      </c>
      <c r="N73" s="242" t="str">
        <f>IF(AND(I73&lt;&gt;0,I73&lt;&gt;""),IF(TRIM(SUBSTITUTE(B73,CHAR(160),""))="","",IF(ISNUMBER(MATCH(TRIM(SUBSTITUTE(B73,CHAR(160),"")),'Look Up Values'!$B$2:$B$500,0)),"","Origin error")),"")</f>
        <v/>
      </c>
      <c r="O73" s="242" t="str">
        <f>IF(AND(I73&lt;&gt;0,I73&lt;&gt;""),IF(C73="","",IF(AND(ISNUMBER(--LEFT(C73,FIND(" ",C73&amp;" ")-1)),OR(LEN(LEFT(C73,FIND(" ",C73&amp;" ")-1))=6,LEN(LEFT(C73,FIND(" ",C73&amp;" ")-1))=7),OR(ISNUMBER(MATCH(LEFT(C73,FIND(" ",C73&amp;" ")-1),'Look Up Values'!$G$2:$G$1000,0)),ISNUMBER(MATCH(LEFT(C73,FIND(" ",C73&amp;" ")-1),'Look Up Values'!$AE$2:$AE$2000,0)))),"","EWC error")),"")</f>
        <v/>
      </c>
      <c r="P73" s="242" t="str" cm="1">
        <f t="array" ref="P73">IF(AND(I73&lt;&gt;0,I73&lt;&gt;""),IF(D73="","",IF(ISNUMBER(MATCH(SUBSTITUTE(D73," ",""),SUBSTITUTE('Look Up Values'!$S$2:$S$120," ",""),0)),"","D&amp;R error")),"")</f>
        <v/>
      </c>
      <c r="Q73" s="242" t="str" cm="1">
        <f t="array" ref="Q73">IF(AND(I73&lt;&gt;0,I73&lt;&gt;""),IF(G73="","",IF(ISNUMBER(MATCH(SUBSTITUTE(G73," ",""),SUBSTITUTE('Look Up Values'!$I$2:$I$10," ",""),0)),"","State error")),"")</f>
        <v/>
      </c>
      <c r="R73" s="260" t="str">
        <f t="shared" ref="R73:R136" si="3">IF(OR(I73="",I73=0),"",IF(COUNTA(B73,C73,D73,G73,I73)=0,"",IF(COUNTA(B73,C73,D73,G73,I73)=5,"",LEFT(IF(TRIM(SUBSTITUTE(B73,CHAR(160),""))="","Origin, ","")&amp;IF(TRIM(SUBSTITUTE(C73,CHAR(160),""))="","EWC, ","")&amp;IF(TRIM(SUBSTITUTE(D73,CHAR(160),""))="","D&amp;R, ","")&amp;IF(TRIM(SUBSTITUTE(G73,CHAR(160),""))="","State, ",""),LEN(IF(TRIM(SUBSTITUTE(B73,CHAR(160),""))="","Origin, ","")&amp;IF(TRIM(SUBSTITUTE(C73,CHAR(160),""))="","EWC, ","")&amp;IF(TRIM(SUBSTITUTE(D73,CHAR(160),""))="","D&amp;R, ","")&amp;IF(TRIM(SUBSTITUTE(G73,CHAR(160),""))="","State, ",""))-2))))</f>
        <v/>
      </c>
    </row>
    <row r="74" spans="1:18" ht="15.75">
      <c r="A74" s="250">
        <v>67</v>
      </c>
      <c r="B74" s="198"/>
      <c r="C74" s="25"/>
      <c r="D74" s="25"/>
      <c r="E74" s="25"/>
      <c r="F74" s="25"/>
      <c r="G74" s="26"/>
      <c r="H74" s="27"/>
      <c r="I74" s="28"/>
      <c r="J74" s="430"/>
      <c r="K74" s="8"/>
      <c r="L74" s="457" t="str">
        <f t="shared" si="2"/>
        <v/>
      </c>
      <c r="M74" s="245" cm="1">
        <f t="array" ref="M74">SUMPRODUCT(--(N74:Q74&lt;&gt;"")) + IF(TRIM(R74)="",0,LEN(R74)-LEN(SUBSTITUTE(R74,",",""))+1)</f>
        <v>0</v>
      </c>
      <c r="N74" s="242" t="str">
        <f>IF(AND(I74&lt;&gt;0,I74&lt;&gt;""),IF(TRIM(SUBSTITUTE(B74,CHAR(160),""))="","",IF(ISNUMBER(MATCH(TRIM(SUBSTITUTE(B74,CHAR(160),"")),'Look Up Values'!$B$2:$B$500,0)),"","Origin error")),"")</f>
        <v/>
      </c>
      <c r="O74" s="242" t="str">
        <f>IF(AND(I74&lt;&gt;0,I74&lt;&gt;""),IF(C74="","",IF(AND(ISNUMBER(--LEFT(C74,FIND(" ",C74&amp;" ")-1)),OR(LEN(LEFT(C74,FIND(" ",C74&amp;" ")-1))=6,LEN(LEFT(C74,FIND(" ",C74&amp;" ")-1))=7),OR(ISNUMBER(MATCH(LEFT(C74,FIND(" ",C74&amp;" ")-1),'Look Up Values'!$G$2:$G$1000,0)),ISNUMBER(MATCH(LEFT(C74,FIND(" ",C74&amp;" ")-1),'Look Up Values'!$AE$2:$AE$2000,0)))),"","EWC error")),"")</f>
        <v/>
      </c>
      <c r="P74" s="242" t="str" cm="1">
        <f t="array" ref="P74">IF(AND(I74&lt;&gt;0,I74&lt;&gt;""),IF(D74="","",IF(ISNUMBER(MATCH(SUBSTITUTE(D74," ",""),SUBSTITUTE('Look Up Values'!$S$2:$S$120," ",""),0)),"","D&amp;R error")),"")</f>
        <v/>
      </c>
      <c r="Q74" s="242" t="str" cm="1">
        <f t="array" ref="Q74">IF(AND(I74&lt;&gt;0,I74&lt;&gt;""),IF(G74="","",IF(ISNUMBER(MATCH(SUBSTITUTE(G74," ",""),SUBSTITUTE('Look Up Values'!$I$2:$I$10," ",""),0)),"","State error")),"")</f>
        <v/>
      </c>
      <c r="R74" s="260" t="str">
        <f t="shared" si="3"/>
        <v/>
      </c>
    </row>
    <row r="75" spans="1:18" ht="15.75">
      <c r="A75" s="250">
        <v>68</v>
      </c>
      <c r="B75" s="198"/>
      <c r="C75" s="25"/>
      <c r="D75" s="25"/>
      <c r="E75" s="25"/>
      <c r="F75" s="25"/>
      <c r="G75" s="26"/>
      <c r="H75" s="27"/>
      <c r="I75" s="28"/>
      <c r="J75" s="430"/>
      <c r="K75" s="8"/>
      <c r="L75" s="457" t="str">
        <f t="shared" si="2"/>
        <v/>
      </c>
      <c r="M75" s="245" cm="1">
        <f t="array" ref="M75">SUMPRODUCT(--(N75:Q75&lt;&gt;"")) + IF(TRIM(R75)="",0,LEN(R75)-LEN(SUBSTITUTE(R75,",",""))+1)</f>
        <v>0</v>
      </c>
      <c r="N75" s="242" t="str">
        <f>IF(AND(I75&lt;&gt;0,I75&lt;&gt;""),IF(TRIM(SUBSTITUTE(B75,CHAR(160),""))="","",IF(ISNUMBER(MATCH(TRIM(SUBSTITUTE(B75,CHAR(160),"")),'Look Up Values'!$B$2:$B$500,0)),"","Origin error")),"")</f>
        <v/>
      </c>
      <c r="O75" s="242" t="str">
        <f>IF(AND(I75&lt;&gt;0,I75&lt;&gt;""),IF(C75="","",IF(AND(ISNUMBER(--LEFT(C75,FIND(" ",C75&amp;" ")-1)),OR(LEN(LEFT(C75,FIND(" ",C75&amp;" ")-1))=6,LEN(LEFT(C75,FIND(" ",C75&amp;" ")-1))=7),OR(ISNUMBER(MATCH(LEFT(C75,FIND(" ",C75&amp;" ")-1),'Look Up Values'!$G$2:$G$1000,0)),ISNUMBER(MATCH(LEFT(C75,FIND(" ",C75&amp;" ")-1),'Look Up Values'!$AE$2:$AE$2000,0)))),"","EWC error")),"")</f>
        <v/>
      </c>
      <c r="P75" s="242" t="str" cm="1">
        <f t="array" ref="P75">IF(AND(I75&lt;&gt;0,I75&lt;&gt;""),IF(D75="","",IF(ISNUMBER(MATCH(SUBSTITUTE(D75," ",""),SUBSTITUTE('Look Up Values'!$S$2:$S$120," ",""),0)),"","D&amp;R error")),"")</f>
        <v/>
      </c>
      <c r="Q75" s="242" t="str" cm="1">
        <f t="array" ref="Q75">IF(AND(I75&lt;&gt;0,I75&lt;&gt;""),IF(G75="","",IF(ISNUMBER(MATCH(SUBSTITUTE(G75," ",""),SUBSTITUTE('Look Up Values'!$I$2:$I$10," ",""),0)),"","State error")),"")</f>
        <v/>
      </c>
      <c r="R75" s="260" t="str">
        <f t="shared" si="3"/>
        <v/>
      </c>
    </row>
    <row r="76" spans="1:18" ht="15.75">
      <c r="A76" s="250">
        <v>69</v>
      </c>
      <c r="B76" s="198"/>
      <c r="C76" s="25"/>
      <c r="D76" s="25"/>
      <c r="E76" s="25"/>
      <c r="F76" s="25"/>
      <c r="G76" s="26"/>
      <c r="H76" s="27"/>
      <c r="I76" s="28"/>
      <c r="J76" s="430"/>
      <c r="K76" s="8"/>
      <c r="L76" s="457" t="str">
        <f t="shared" si="2"/>
        <v/>
      </c>
      <c r="M76" s="245" cm="1">
        <f t="array" ref="M76">SUMPRODUCT(--(N76:Q76&lt;&gt;"")) + IF(TRIM(R76)="",0,LEN(R76)-LEN(SUBSTITUTE(R76,",",""))+1)</f>
        <v>0</v>
      </c>
      <c r="N76" s="242" t="str">
        <f>IF(AND(I76&lt;&gt;0,I76&lt;&gt;""),IF(TRIM(SUBSTITUTE(B76,CHAR(160),""))="","",IF(ISNUMBER(MATCH(TRIM(SUBSTITUTE(B76,CHAR(160),"")),'Look Up Values'!$B$2:$B$500,0)),"","Origin error")),"")</f>
        <v/>
      </c>
      <c r="O76" s="242" t="str">
        <f>IF(AND(I76&lt;&gt;0,I76&lt;&gt;""),IF(C76="","",IF(AND(ISNUMBER(--LEFT(C76,FIND(" ",C76&amp;" ")-1)),OR(LEN(LEFT(C76,FIND(" ",C76&amp;" ")-1))=6,LEN(LEFT(C76,FIND(" ",C76&amp;" ")-1))=7),OR(ISNUMBER(MATCH(LEFT(C76,FIND(" ",C76&amp;" ")-1),'Look Up Values'!$G$2:$G$1000,0)),ISNUMBER(MATCH(LEFT(C76,FIND(" ",C76&amp;" ")-1),'Look Up Values'!$AE$2:$AE$2000,0)))),"","EWC error")),"")</f>
        <v/>
      </c>
      <c r="P76" s="242" t="str" cm="1">
        <f t="array" ref="P76">IF(AND(I76&lt;&gt;0,I76&lt;&gt;""),IF(D76="","",IF(ISNUMBER(MATCH(SUBSTITUTE(D76," ",""),SUBSTITUTE('Look Up Values'!$S$2:$S$120," ",""),0)),"","D&amp;R error")),"")</f>
        <v/>
      </c>
      <c r="Q76" s="242" t="str" cm="1">
        <f t="array" ref="Q76">IF(AND(I76&lt;&gt;0,I76&lt;&gt;""),IF(G76="","",IF(ISNUMBER(MATCH(SUBSTITUTE(G76," ",""),SUBSTITUTE('Look Up Values'!$I$2:$I$10," ",""),0)),"","State error")),"")</f>
        <v/>
      </c>
      <c r="R76" s="260" t="str">
        <f t="shared" si="3"/>
        <v/>
      </c>
    </row>
    <row r="77" spans="1:18" ht="15.75">
      <c r="A77" s="250">
        <v>70</v>
      </c>
      <c r="B77" s="198"/>
      <c r="C77" s="25"/>
      <c r="D77" s="25"/>
      <c r="E77" s="25"/>
      <c r="F77" s="25"/>
      <c r="G77" s="26"/>
      <c r="H77" s="27"/>
      <c r="I77" s="28"/>
      <c r="J77" s="430"/>
      <c r="K77" s="8"/>
      <c r="L77" s="457" t="str">
        <f t="shared" si="2"/>
        <v/>
      </c>
      <c r="M77" s="245" cm="1">
        <f t="array" ref="M77">SUMPRODUCT(--(N77:Q77&lt;&gt;"")) + IF(TRIM(R77)="",0,LEN(R77)-LEN(SUBSTITUTE(R77,",",""))+1)</f>
        <v>0</v>
      </c>
      <c r="N77" s="242" t="str">
        <f>IF(AND(I77&lt;&gt;0,I77&lt;&gt;""),IF(TRIM(SUBSTITUTE(B77,CHAR(160),""))="","",IF(ISNUMBER(MATCH(TRIM(SUBSTITUTE(B77,CHAR(160),"")),'Look Up Values'!$B$2:$B$500,0)),"","Origin error")),"")</f>
        <v/>
      </c>
      <c r="O77" s="242" t="str">
        <f>IF(AND(I77&lt;&gt;0,I77&lt;&gt;""),IF(C77="","",IF(AND(ISNUMBER(--LEFT(C77,FIND(" ",C77&amp;" ")-1)),OR(LEN(LEFT(C77,FIND(" ",C77&amp;" ")-1))=6,LEN(LEFT(C77,FIND(" ",C77&amp;" ")-1))=7),OR(ISNUMBER(MATCH(LEFT(C77,FIND(" ",C77&amp;" ")-1),'Look Up Values'!$G$2:$G$1000,0)),ISNUMBER(MATCH(LEFT(C77,FIND(" ",C77&amp;" ")-1),'Look Up Values'!$AE$2:$AE$2000,0)))),"","EWC error")),"")</f>
        <v/>
      </c>
      <c r="P77" s="242" t="str" cm="1">
        <f t="array" ref="P77">IF(AND(I77&lt;&gt;0,I77&lt;&gt;""),IF(D77="","",IF(ISNUMBER(MATCH(SUBSTITUTE(D77," ",""),SUBSTITUTE('Look Up Values'!$S$2:$S$120," ",""),0)),"","D&amp;R error")),"")</f>
        <v/>
      </c>
      <c r="Q77" s="242" t="str" cm="1">
        <f t="array" ref="Q77">IF(AND(I77&lt;&gt;0,I77&lt;&gt;""),IF(G77="","",IF(ISNUMBER(MATCH(SUBSTITUTE(G77," ",""),SUBSTITUTE('Look Up Values'!$I$2:$I$10," ",""),0)),"","State error")),"")</f>
        <v/>
      </c>
      <c r="R77" s="260" t="str">
        <f t="shared" si="3"/>
        <v/>
      </c>
    </row>
    <row r="78" spans="1:18" ht="15.75">
      <c r="A78" s="250">
        <v>71</v>
      </c>
      <c r="B78" s="198"/>
      <c r="C78" s="25"/>
      <c r="D78" s="25"/>
      <c r="E78" s="25"/>
      <c r="F78" s="25"/>
      <c r="G78" s="26"/>
      <c r="H78" s="27"/>
      <c r="I78" s="28"/>
      <c r="J78" s="430"/>
      <c r="K78" s="8"/>
      <c r="L78" s="457" t="str">
        <f t="shared" si="2"/>
        <v/>
      </c>
      <c r="M78" s="245" cm="1">
        <f t="array" ref="M78">SUMPRODUCT(--(N78:Q78&lt;&gt;"")) + IF(TRIM(R78)="",0,LEN(R78)-LEN(SUBSTITUTE(R78,",",""))+1)</f>
        <v>0</v>
      </c>
      <c r="N78" s="242" t="str">
        <f>IF(AND(I78&lt;&gt;0,I78&lt;&gt;""),IF(TRIM(SUBSTITUTE(B78,CHAR(160),""))="","",IF(ISNUMBER(MATCH(TRIM(SUBSTITUTE(B78,CHAR(160),"")),'Look Up Values'!$B$2:$B$500,0)),"","Origin error")),"")</f>
        <v/>
      </c>
      <c r="O78" s="242" t="str">
        <f>IF(AND(I78&lt;&gt;0,I78&lt;&gt;""),IF(C78="","",IF(AND(ISNUMBER(--LEFT(C78,FIND(" ",C78&amp;" ")-1)),OR(LEN(LEFT(C78,FIND(" ",C78&amp;" ")-1))=6,LEN(LEFT(C78,FIND(" ",C78&amp;" ")-1))=7),OR(ISNUMBER(MATCH(LEFT(C78,FIND(" ",C78&amp;" ")-1),'Look Up Values'!$G$2:$G$1000,0)),ISNUMBER(MATCH(LEFT(C78,FIND(" ",C78&amp;" ")-1),'Look Up Values'!$AE$2:$AE$2000,0)))),"","EWC error")),"")</f>
        <v/>
      </c>
      <c r="P78" s="242" t="str" cm="1">
        <f t="array" ref="P78">IF(AND(I78&lt;&gt;0,I78&lt;&gt;""),IF(D78="","",IF(ISNUMBER(MATCH(SUBSTITUTE(D78," ",""),SUBSTITUTE('Look Up Values'!$S$2:$S$120," ",""),0)),"","D&amp;R error")),"")</f>
        <v/>
      </c>
      <c r="Q78" s="242" t="str" cm="1">
        <f t="array" ref="Q78">IF(AND(I78&lt;&gt;0,I78&lt;&gt;""),IF(G78="","",IF(ISNUMBER(MATCH(SUBSTITUTE(G78," ",""),SUBSTITUTE('Look Up Values'!$I$2:$I$10," ",""),0)),"","State error")),"")</f>
        <v/>
      </c>
      <c r="R78" s="260" t="str">
        <f t="shared" si="3"/>
        <v/>
      </c>
    </row>
    <row r="79" spans="1:18" ht="15.75">
      <c r="A79" s="250">
        <v>72</v>
      </c>
      <c r="B79" s="198"/>
      <c r="C79" s="25"/>
      <c r="D79" s="25"/>
      <c r="E79" s="25"/>
      <c r="F79" s="25"/>
      <c r="G79" s="26"/>
      <c r="H79" s="27"/>
      <c r="I79" s="28"/>
      <c r="J79" s="430"/>
      <c r="K79" s="8"/>
      <c r="L79" s="457" t="str">
        <f t="shared" si="2"/>
        <v/>
      </c>
      <c r="M79" s="245" cm="1">
        <f t="array" ref="M79">SUMPRODUCT(--(N79:Q79&lt;&gt;"")) + IF(TRIM(R79)="",0,LEN(R79)-LEN(SUBSTITUTE(R79,",",""))+1)</f>
        <v>0</v>
      </c>
      <c r="N79" s="242" t="str">
        <f>IF(AND(I79&lt;&gt;0,I79&lt;&gt;""),IF(TRIM(SUBSTITUTE(B79,CHAR(160),""))="","",IF(ISNUMBER(MATCH(TRIM(SUBSTITUTE(B79,CHAR(160),"")),'Look Up Values'!$B$2:$B$500,0)),"","Origin error")),"")</f>
        <v/>
      </c>
      <c r="O79" s="242" t="str">
        <f>IF(AND(I79&lt;&gt;0,I79&lt;&gt;""),IF(C79="","",IF(AND(ISNUMBER(--LEFT(C79,FIND(" ",C79&amp;" ")-1)),OR(LEN(LEFT(C79,FIND(" ",C79&amp;" ")-1))=6,LEN(LEFT(C79,FIND(" ",C79&amp;" ")-1))=7),OR(ISNUMBER(MATCH(LEFT(C79,FIND(" ",C79&amp;" ")-1),'Look Up Values'!$G$2:$G$1000,0)),ISNUMBER(MATCH(LEFT(C79,FIND(" ",C79&amp;" ")-1),'Look Up Values'!$AE$2:$AE$2000,0)))),"","EWC error")),"")</f>
        <v/>
      </c>
      <c r="P79" s="242" t="str" cm="1">
        <f t="array" ref="P79">IF(AND(I79&lt;&gt;0,I79&lt;&gt;""),IF(D79="","",IF(ISNUMBER(MATCH(SUBSTITUTE(D79," ",""),SUBSTITUTE('Look Up Values'!$S$2:$S$120," ",""),0)),"","D&amp;R error")),"")</f>
        <v/>
      </c>
      <c r="Q79" s="242" t="str" cm="1">
        <f t="array" ref="Q79">IF(AND(I79&lt;&gt;0,I79&lt;&gt;""),IF(G79="","",IF(ISNUMBER(MATCH(SUBSTITUTE(G79," ",""),SUBSTITUTE('Look Up Values'!$I$2:$I$10," ",""),0)),"","State error")),"")</f>
        <v/>
      </c>
      <c r="R79" s="260" t="str">
        <f t="shared" si="3"/>
        <v/>
      </c>
    </row>
    <row r="80" spans="1:18" ht="15.75">
      <c r="A80" s="250">
        <v>73</v>
      </c>
      <c r="B80" s="198"/>
      <c r="C80" s="25"/>
      <c r="D80" s="25"/>
      <c r="E80" s="25"/>
      <c r="F80" s="25"/>
      <c r="G80" s="26"/>
      <c r="H80" s="27"/>
      <c r="I80" s="28"/>
      <c r="J80" s="430"/>
      <c r="K80" s="8"/>
      <c r="L80" s="457" t="str">
        <f t="shared" si="2"/>
        <v/>
      </c>
      <c r="M80" s="245" cm="1">
        <f t="array" ref="M80">SUMPRODUCT(--(N80:Q80&lt;&gt;"")) + IF(TRIM(R80)="",0,LEN(R80)-LEN(SUBSTITUTE(R80,",",""))+1)</f>
        <v>0</v>
      </c>
      <c r="N80" s="242" t="str">
        <f>IF(AND(I80&lt;&gt;0,I80&lt;&gt;""),IF(TRIM(SUBSTITUTE(B80,CHAR(160),""))="","",IF(ISNUMBER(MATCH(TRIM(SUBSTITUTE(B80,CHAR(160),"")),'Look Up Values'!$B$2:$B$500,0)),"","Origin error")),"")</f>
        <v/>
      </c>
      <c r="O80" s="242" t="str">
        <f>IF(AND(I80&lt;&gt;0,I80&lt;&gt;""),IF(C80="","",IF(AND(ISNUMBER(--LEFT(C80,FIND(" ",C80&amp;" ")-1)),OR(LEN(LEFT(C80,FIND(" ",C80&amp;" ")-1))=6,LEN(LEFT(C80,FIND(" ",C80&amp;" ")-1))=7),OR(ISNUMBER(MATCH(LEFT(C80,FIND(" ",C80&amp;" ")-1),'Look Up Values'!$G$2:$G$1000,0)),ISNUMBER(MATCH(LEFT(C80,FIND(" ",C80&amp;" ")-1),'Look Up Values'!$AE$2:$AE$2000,0)))),"","EWC error")),"")</f>
        <v/>
      </c>
      <c r="P80" s="242" t="str" cm="1">
        <f t="array" ref="P80">IF(AND(I80&lt;&gt;0,I80&lt;&gt;""),IF(D80="","",IF(ISNUMBER(MATCH(SUBSTITUTE(D80," ",""),SUBSTITUTE('Look Up Values'!$S$2:$S$120," ",""),0)),"","D&amp;R error")),"")</f>
        <v/>
      </c>
      <c r="Q80" s="242" t="str" cm="1">
        <f t="array" ref="Q80">IF(AND(I80&lt;&gt;0,I80&lt;&gt;""),IF(G80="","",IF(ISNUMBER(MATCH(SUBSTITUTE(G80," ",""),SUBSTITUTE('Look Up Values'!$I$2:$I$10," ",""),0)),"","State error")),"")</f>
        <v/>
      </c>
      <c r="R80" s="260" t="str">
        <f t="shared" si="3"/>
        <v/>
      </c>
    </row>
    <row r="81" spans="1:18" ht="15.75">
      <c r="A81" s="250">
        <v>74</v>
      </c>
      <c r="B81" s="198"/>
      <c r="C81" s="25"/>
      <c r="D81" s="25"/>
      <c r="E81" s="25"/>
      <c r="F81" s="25"/>
      <c r="G81" s="26"/>
      <c r="H81" s="27"/>
      <c r="I81" s="28"/>
      <c r="J81" s="430"/>
      <c r="K81" s="8"/>
      <c r="L81" s="457" t="str">
        <f t="shared" si="2"/>
        <v/>
      </c>
      <c r="M81" s="245" cm="1">
        <f t="array" ref="M81">SUMPRODUCT(--(N81:Q81&lt;&gt;"")) + IF(TRIM(R81)="",0,LEN(R81)-LEN(SUBSTITUTE(R81,",",""))+1)</f>
        <v>0</v>
      </c>
      <c r="N81" s="242" t="str">
        <f>IF(AND(I81&lt;&gt;0,I81&lt;&gt;""),IF(TRIM(SUBSTITUTE(B81,CHAR(160),""))="","",IF(ISNUMBER(MATCH(TRIM(SUBSTITUTE(B81,CHAR(160),"")),'Look Up Values'!$B$2:$B$500,0)),"","Origin error")),"")</f>
        <v/>
      </c>
      <c r="O81" s="242" t="str">
        <f>IF(AND(I81&lt;&gt;0,I81&lt;&gt;""),IF(C81="","",IF(AND(ISNUMBER(--LEFT(C81,FIND(" ",C81&amp;" ")-1)),OR(LEN(LEFT(C81,FIND(" ",C81&amp;" ")-1))=6,LEN(LEFT(C81,FIND(" ",C81&amp;" ")-1))=7),OR(ISNUMBER(MATCH(LEFT(C81,FIND(" ",C81&amp;" ")-1),'Look Up Values'!$G$2:$G$1000,0)),ISNUMBER(MATCH(LEFT(C81,FIND(" ",C81&amp;" ")-1),'Look Up Values'!$AE$2:$AE$2000,0)))),"","EWC error")),"")</f>
        <v/>
      </c>
      <c r="P81" s="242" t="str" cm="1">
        <f t="array" ref="P81">IF(AND(I81&lt;&gt;0,I81&lt;&gt;""),IF(D81="","",IF(ISNUMBER(MATCH(SUBSTITUTE(D81," ",""),SUBSTITUTE('Look Up Values'!$S$2:$S$120," ",""),0)),"","D&amp;R error")),"")</f>
        <v/>
      </c>
      <c r="Q81" s="242" t="str" cm="1">
        <f t="array" ref="Q81">IF(AND(I81&lt;&gt;0,I81&lt;&gt;""),IF(G81="","",IF(ISNUMBER(MATCH(SUBSTITUTE(G81," ",""),SUBSTITUTE('Look Up Values'!$I$2:$I$10," ",""),0)),"","State error")),"")</f>
        <v/>
      </c>
      <c r="R81" s="260" t="str">
        <f t="shared" si="3"/>
        <v/>
      </c>
    </row>
    <row r="82" spans="1:18" ht="15.75">
      <c r="A82" s="250">
        <v>75</v>
      </c>
      <c r="B82" s="198"/>
      <c r="C82" s="25"/>
      <c r="D82" s="25"/>
      <c r="E82" s="25"/>
      <c r="F82" s="25"/>
      <c r="G82" s="26"/>
      <c r="H82" s="27"/>
      <c r="I82" s="28"/>
      <c r="J82" s="430"/>
      <c r="K82" s="8"/>
      <c r="L82" s="457" t="str">
        <f t="shared" si="2"/>
        <v/>
      </c>
      <c r="M82" s="245" cm="1">
        <f t="array" ref="M82">SUMPRODUCT(--(N82:Q82&lt;&gt;"")) + IF(TRIM(R82)="",0,LEN(R82)-LEN(SUBSTITUTE(R82,",",""))+1)</f>
        <v>0</v>
      </c>
      <c r="N82" s="242" t="str">
        <f>IF(AND(I82&lt;&gt;0,I82&lt;&gt;""),IF(TRIM(SUBSTITUTE(B82,CHAR(160),""))="","",IF(ISNUMBER(MATCH(TRIM(SUBSTITUTE(B82,CHAR(160),"")),'Look Up Values'!$B$2:$B$500,0)),"","Origin error")),"")</f>
        <v/>
      </c>
      <c r="O82" s="242" t="str">
        <f>IF(AND(I82&lt;&gt;0,I82&lt;&gt;""),IF(C82="","",IF(AND(ISNUMBER(--LEFT(C82,FIND(" ",C82&amp;" ")-1)),OR(LEN(LEFT(C82,FIND(" ",C82&amp;" ")-1))=6,LEN(LEFT(C82,FIND(" ",C82&amp;" ")-1))=7),OR(ISNUMBER(MATCH(LEFT(C82,FIND(" ",C82&amp;" ")-1),'Look Up Values'!$G$2:$G$1000,0)),ISNUMBER(MATCH(LEFT(C82,FIND(" ",C82&amp;" ")-1),'Look Up Values'!$AE$2:$AE$2000,0)))),"","EWC error")),"")</f>
        <v/>
      </c>
      <c r="P82" s="242" t="str" cm="1">
        <f t="array" ref="P82">IF(AND(I82&lt;&gt;0,I82&lt;&gt;""),IF(D82="","",IF(ISNUMBER(MATCH(SUBSTITUTE(D82," ",""),SUBSTITUTE('Look Up Values'!$S$2:$S$120," ",""),0)),"","D&amp;R error")),"")</f>
        <v/>
      </c>
      <c r="Q82" s="242" t="str" cm="1">
        <f t="array" ref="Q82">IF(AND(I82&lt;&gt;0,I82&lt;&gt;""),IF(G82="","",IF(ISNUMBER(MATCH(SUBSTITUTE(G82," ",""),SUBSTITUTE('Look Up Values'!$I$2:$I$10," ",""),0)),"","State error")),"")</f>
        <v/>
      </c>
      <c r="R82" s="260" t="str">
        <f t="shared" si="3"/>
        <v/>
      </c>
    </row>
    <row r="83" spans="1:18" ht="15.75">
      <c r="A83" s="250">
        <v>76</v>
      </c>
      <c r="B83" s="198"/>
      <c r="C83" s="25"/>
      <c r="D83" s="25"/>
      <c r="E83" s="25"/>
      <c r="F83" s="25"/>
      <c r="G83" s="26"/>
      <c r="H83" s="27"/>
      <c r="I83" s="28"/>
      <c r="J83" s="430"/>
      <c r="K83" s="8"/>
      <c r="L83" s="457" t="str">
        <f t="shared" si="2"/>
        <v/>
      </c>
      <c r="M83" s="245" cm="1">
        <f t="array" ref="M83">SUMPRODUCT(--(N83:Q83&lt;&gt;"")) + IF(TRIM(R83)="",0,LEN(R83)-LEN(SUBSTITUTE(R83,",",""))+1)</f>
        <v>0</v>
      </c>
      <c r="N83" s="242" t="str">
        <f>IF(AND(I83&lt;&gt;0,I83&lt;&gt;""),IF(TRIM(SUBSTITUTE(B83,CHAR(160),""))="","",IF(ISNUMBER(MATCH(TRIM(SUBSTITUTE(B83,CHAR(160),"")),'Look Up Values'!$B$2:$B$500,0)),"","Origin error")),"")</f>
        <v/>
      </c>
      <c r="O83" s="242" t="str">
        <f>IF(AND(I83&lt;&gt;0,I83&lt;&gt;""),IF(C83="","",IF(AND(ISNUMBER(--LEFT(C83,FIND(" ",C83&amp;" ")-1)),OR(LEN(LEFT(C83,FIND(" ",C83&amp;" ")-1))=6,LEN(LEFT(C83,FIND(" ",C83&amp;" ")-1))=7),OR(ISNUMBER(MATCH(LEFT(C83,FIND(" ",C83&amp;" ")-1),'Look Up Values'!$G$2:$G$1000,0)),ISNUMBER(MATCH(LEFT(C83,FIND(" ",C83&amp;" ")-1),'Look Up Values'!$AE$2:$AE$2000,0)))),"","EWC error")),"")</f>
        <v/>
      </c>
      <c r="P83" s="242" t="str" cm="1">
        <f t="array" ref="P83">IF(AND(I83&lt;&gt;0,I83&lt;&gt;""),IF(D83="","",IF(ISNUMBER(MATCH(SUBSTITUTE(D83," ",""),SUBSTITUTE('Look Up Values'!$S$2:$S$120," ",""),0)),"","D&amp;R error")),"")</f>
        <v/>
      </c>
      <c r="Q83" s="242" t="str" cm="1">
        <f t="array" ref="Q83">IF(AND(I83&lt;&gt;0,I83&lt;&gt;""),IF(G83="","",IF(ISNUMBER(MATCH(SUBSTITUTE(G83," ",""),SUBSTITUTE('Look Up Values'!$I$2:$I$10," ",""),0)),"","State error")),"")</f>
        <v/>
      </c>
      <c r="R83" s="260" t="str">
        <f t="shared" si="3"/>
        <v/>
      </c>
    </row>
    <row r="84" spans="1:18" ht="15.75">
      <c r="A84" s="250">
        <v>77</v>
      </c>
      <c r="B84" s="198"/>
      <c r="C84" s="25"/>
      <c r="D84" s="25"/>
      <c r="E84" s="25"/>
      <c r="F84" s="25"/>
      <c r="G84" s="26"/>
      <c r="H84" s="27"/>
      <c r="I84" s="28"/>
      <c r="J84" s="430"/>
      <c r="K84" s="8"/>
      <c r="L84" s="457" t="str">
        <f t="shared" si="2"/>
        <v/>
      </c>
      <c r="M84" s="245" cm="1">
        <f t="array" ref="M84">SUMPRODUCT(--(N84:Q84&lt;&gt;"")) + IF(TRIM(R84)="",0,LEN(R84)-LEN(SUBSTITUTE(R84,",",""))+1)</f>
        <v>0</v>
      </c>
      <c r="N84" s="242" t="str">
        <f>IF(AND(I84&lt;&gt;0,I84&lt;&gt;""),IF(TRIM(SUBSTITUTE(B84,CHAR(160),""))="","",IF(ISNUMBER(MATCH(TRIM(SUBSTITUTE(B84,CHAR(160),"")),'Look Up Values'!$B$2:$B$500,0)),"","Origin error")),"")</f>
        <v/>
      </c>
      <c r="O84" s="242" t="str">
        <f>IF(AND(I84&lt;&gt;0,I84&lt;&gt;""),IF(C84="","",IF(AND(ISNUMBER(--LEFT(C84,FIND(" ",C84&amp;" ")-1)),OR(LEN(LEFT(C84,FIND(" ",C84&amp;" ")-1))=6,LEN(LEFT(C84,FIND(" ",C84&amp;" ")-1))=7),OR(ISNUMBER(MATCH(LEFT(C84,FIND(" ",C84&amp;" ")-1),'Look Up Values'!$G$2:$G$1000,0)),ISNUMBER(MATCH(LEFT(C84,FIND(" ",C84&amp;" ")-1),'Look Up Values'!$AE$2:$AE$2000,0)))),"","EWC error")),"")</f>
        <v/>
      </c>
      <c r="P84" s="242" t="str" cm="1">
        <f t="array" ref="P84">IF(AND(I84&lt;&gt;0,I84&lt;&gt;""),IF(D84="","",IF(ISNUMBER(MATCH(SUBSTITUTE(D84," ",""),SUBSTITUTE('Look Up Values'!$S$2:$S$120," ",""),0)),"","D&amp;R error")),"")</f>
        <v/>
      </c>
      <c r="Q84" s="242" t="str" cm="1">
        <f t="array" ref="Q84">IF(AND(I84&lt;&gt;0,I84&lt;&gt;""),IF(G84="","",IF(ISNUMBER(MATCH(SUBSTITUTE(G84," ",""),SUBSTITUTE('Look Up Values'!$I$2:$I$10," ",""),0)),"","State error")),"")</f>
        <v/>
      </c>
      <c r="R84" s="260" t="str">
        <f t="shared" si="3"/>
        <v/>
      </c>
    </row>
    <row r="85" spans="1:18" ht="15.75">
      <c r="A85" s="250">
        <v>78</v>
      </c>
      <c r="B85" s="198"/>
      <c r="C85" s="25"/>
      <c r="D85" s="25"/>
      <c r="E85" s="25"/>
      <c r="F85" s="25"/>
      <c r="G85" s="26"/>
      <c r="H85" s="27"/>
      <c r="I85" s="28"/>
      <c r="J85" s="430"/>
      <c r="K85" s="8"/>
      <c r="L85" s="457" t="str">
        <f t="shared" si="2"/>
        <v/>
      </c>
      <c r="M85" s="245" cm="1">
        <f t="array" ref="M85">SUMPRODUCT(--(N85:Q85&lt;&gt;"")) + IF(TRIM(R85)="",0,LEN(R85)-LEN(SUBSTITUTE(R85,",",""))+1)</f>
        <v>0</v>
      </c>
      <c r="N85" s="242" t="str">
        <f>IF(AND(I85&lt;&gt;0,I85&lt;&gt;""),IF(TRIM(SUBSTITUTE(B85,CHAR(160),""))="","",IF(ISNUMBER(MATCH(TRIM(SUBSTITUTE(B85,CHAR(160),"")),'Look Up Values'!$B$2:$B$500,0)),"","Origin error")),"")</f>
        <v/>
      </c>
      <c r="O85" s="242" t="str">
        <f>IF(AND(I85&lt;&gt;0,I85&lt;&gt;""),IF(C85="","",IF(AND(ISNUMBER(--LEFT(C85,FIND(" ",C85&amp;" ")-1)),OR(LEN(LEFT(C85,FIND(" ",C85&amp;" ")-1))=6,LEN(LEFT(C85,FIND(" ",C85&amp;" ")-1))=7),OR(ISNUMBER(MATCH(LEFT(C85,FIND(" ",C85&amp;" ")-1),'Look Up Values'!$G$2:$G$1000,0)),ISNUMBER(MATCH(LEFT(C85,FIND(" ",C85&amp;" ")-1),'Look Up Values'!$AE$2:$AE$2000,0)))),"","EWC error")),"")</f>
        <v/>
      </c>
      <c r="P85" s="242" t="str" cm="1">
        <f t="array" ref="P85">IF(AND(I85&lt;&gt;0,I85&lt;&gt;""),IF(D85="","",IF(ISNUMBER(MATCH(SUBSTITUTE(D85," ",""),SUBSTITUTE('Look Up Values'!$S$2:$S$120," ",""),0)),"","D&amp;R error")),"")</f>
        <v/>
      </c>
      <c r="Q85" s="242" t="str" cm="1">
        <f t="array" ref="Q85">IF(AND(I85&lt;&gt;0,I85&lt;&gt;""),IF(G85="","",IF(ISNUMBER(MATCH(SUBSTITUTE(G85," ",""),SUBSTITUTE('Look Up Values'!$I$2:$I$10," ",""),0)),"","State error")),"")</f>
        <v/>
      </c>
      <c r="R85" s="260" t="str">
        <f t="shared" si="3"/>
        <v/>
      </c>
    </row>
    <row r="86" spans="1:18" ht="15.75">
      <c r="A86" s="250">
        <v>79</v>
      </c>
      <c r="B86" s="198"/>
      <c r="C86" s="25"/>
      <c r="D86" s="25"/>
      <c r="E86" s="25"/>
      <c r="F86" s="25"/>
      <c r="G86" s="26"/>
      <c r="H86" s="27"/>
      <c r="I86" s="28"/>
      <c r="J86" s="430"/>
      <c r="K86" s="8"/>
      <c r="L86" s="457" t="str">
        <f t="shared" si="2"/>
        <v/>
      </c>
      <c r="M86" s="245" cm="1">
        <f t="array" ref="M86">SUMPRODUCT(--(N86:Q86&lt;&gt;"")) + IF(TRIM(R86)="",0,LEN(R86)-LEN(SUBSTITUTE(R86,",",""))+1)</f>
        <v>0</v>
      </c>
      <c r="N86" s="242" t="str">
        <f>IF(AND(I86&lt;&gt;0,I86&lt;&gt;""),IF(TRIM(SUBSTITUTE(B86,CHAR(160),""))="","",IF(ISNUMBER(MATCH(TRIM(SUBSTITUTE(B86,CHAR(160),"")),'Look Up Values'!$B$2:$B$500,0)),"","Origin error")),"")</f>
        <v/>
      </c>
      <c r="O86" s="242" t="str">
        <f>IF(AND(I86&lt;&gt;0,I86&lt;&gt;""),IF(C86="","",IF(AND(ISNUMBER(--LEFT(C86,FIND(" ",C86&amp;" ")-1)),OR(LEN(LEFT(C86,FIND(" ",C86&amp;" ")-1))=6,LEN(LEFT(C86,FIND(" ",C86&amp;" ")-1))=7),OR(ISNUMBER(MATCH(LEFT(C86,FIND(" ",C86&amp;" ")-1),'Look Up Values'!$G$2:$G$1000,0)),ISNUMBER(MATCH(LEFT(C86,FIND(" ",C86&amp;" ")-1),'Look Up Values'!$AE$2:$AE$2000,0)))),"","EWC error")),"")</f>
        <v/>
      </c>
      <c r="P86" s="242" t="str" cm="1">
        <f t="array" ref="P86">IF(AND(I86&lt;&gt;0,I86&lt;&gt;""),IF(D86="","",IF(ISNUMBER(MATCH(SUBSTITUTE(D86," ",""),SUBSTITUTE('Look Up Values'!$S$2:$S$120," ",""),0)),"","D&amp;R error")),"")</f>
        <v/>
      </c>
      <c r="Q86" s="242" t="str" cm="1">
        <f t="array" ref="Q86">IF(AND(I86&lt;&gt;0,I86&lt;&gt;""),IF(G86="","",IF(ISNUMBER(MATCH(SUBSTITUTE(G86," ",""),SUBSTITUTE('Look Up Values'!$I$2:$I$10," ",""),0)),"","State error")),"")</f>
        <v/>
      </c>
      <c r="R86" s="260" t="str">
        <f t="shared" si="3"/>
        <v/>
      </c>
    </row>
    <row r="87" spans="1:18" ht="15.75">
      <c r="A87" s="250">
        <v>80</v>
      </c>
      <c r="B87" s="198"/>
      <c r="C87" s="25"/>
      <c r="D87" s="25"/>
      <c r="E87" s="25"/>
      <c r="F87" s="25"/>
      <c r="G87" s="26"/>
      <c r="H87" s="27"/>
      <c r="I87" s="28"/>
      <c r="J87" s="430"/>
      <c r="K87" s="8"/>
      <c r="L87" s="457" t="str">
        <f t="shared" si="2"/>
        <v/>
      </c>
      <c r="M87" s="245" cm="1">
        <f t="array" ref="M87">SUMPRODUCT(--(N87:Q87&lt;&gt;"")) + IF(TRIM(R87)="",0,LEN(R87)-LEN(SUBSTITUTE(R87,",",""))+1)</f>
        <v>0</v>
      </c>
      <c r="N87" s="242" t="str">
        <f>IF(AND(I87&lt;&gt;0,I87&lt;&gt;""),IF(TRIM(SUBSTITUTE(B87,CHAR(160),""))="","",IF(ISNUMBER(MATCH(TRIM(SUBSTITUTE(B87,CHAR(160),"")),'Look Up Values'!$B$2:$B$500,0)),"","Origin error")),"")</f>
        <v/>
      </c>
      <c r="O87" s="242" t="str">
        <f>IF(AND(I87&lt;&gt;0,I87&lt;&gt;""),IF(C87="","",IF(AND(ISNUMBER(--LEFT(C87,FIND(" ",C87&amp;" ")-1)),OR(LEN(LEFT(C87,FIND(" ",C87&amp;" ")-1))=6,LEN(LEFT(C87,FIND(" ",C87&amp;" ")-1))=7),OR(ISNUMBER(MATCH(LEFT(C87,FIND(" ",C87&amp;" ")-1),'Look Up Values'!$G$2:$G$1000,0)),ISNUMBER(MATCH(LEFT(C87,FIND(" ",C87&amp;" ")-1),'Look Up Values'!$AE$2:$AE$2000,0)))),"","EWC error")),"")</f>
        <v/>
      </c>
      <c r="P87" s="242" t="str" cm="1">
        <f t="array" ref="P87">IF(AND(I87&lt;&gt;0,I87&lt;&gt;""),IF(D87="","",IF(ISNUMBER(MATCH(SUBSTITUTE(D87," ",""),SUBSTITUTE('Look Up Values'!$S$2:$S$120," ",""),0)),"","D&amp;R error")),"")</f>
        <v/>
      </c>
      <c r="Q87" s="242" t="str" cm="1">
        <f t="array" ref="Q87">IF(AND(I87&lt;&gt;0,I87&lt;&gt;""),IF(G87="","",IF(ISNUMBER(MATCH(SUBSTITUTE(G87," ",""),SUBSTITUTE('Look Up Values'!$I$2:$I$10," ",""),0)),"","State error")),"")</f>
        <v/>
      </c>
      <c r="R87" s="260" t="str">
        <f t="shared" si="3"/>
        <v/>
      </c>
    </row>
    <row r="88" spans="1:18" ht="15.75">
      <c r="A88" s="250">
        <v>81</v>
      </c>
      <c r="B88" s="198"/>
      <c r="C88" s="25"/>
      <c r="D88" s="25"/>
      <c r="E88" s="25"/>
      <c r="F88" s="25"/>
      <c r="G88" s="26"/>
      <c r="H88" s="27"/>
      <c r="I88" s="28"/>
      <c r="J88" s="430"/>
      <c r="K88" s="8"/>
      <c r="L88" s="457" t="str">
        <f t="shared" si="2"/>
        <v/>
      </c>
      <c r="M88" s="245" cm="1">
        <f t="array" ref="M88">SUMPRODUCT(--(N88:Q88&lt;&gt;"")) + IF(TRIM(R88)="",0,LEN(R88)-LEN(SUBSTITUTE(R88,",",""))+1)</f>
        <v>0</v>
      </c>
      <c r="N88" s="242" t="str">
        <f>IF(AND(I88&lt;&gt;0,I88&lt;&gt;""),IF(TRIM(SUBSTITUTE(B88,CHAR(160),""))="","",IF(ISNUMBER(MATCH(TRIM(SUBSTITUTE(B88,CHAR(160),"")),'Look Up Values'!$B$2:$B$500,0)),"","Origin error")),"")</f>
        <v/>
      </c>
      <c r="O88" s="242" t="str">
        <f>IF(AND(I88&lt;&gt;0,I88&lt;&gt;""),IF(C88="","",IF(AND(ISNUMBER(--LEFT(C88,FIND(" ",C88&amp;" ")-1)),OR(LEN(LEFT(C88,FIND(" ",C88&amp;" ")-1))=6,LEN(LEFT(C88,FIND(" ",C88&amp;" ")-1))=7),OR(ISNUMBER(MATCH(LEFT(C88,FIND(" ",C88&amp;" ")-1),'Look Up Values'!$G$2:$G$1000,0)),ISNUMBER(MATCH(LEFT(C88,FIND(" ",C88&amp;" ")-1),'Look Up Values'!$AE$2:$AE$2000,0)))),"","EWC error")),"")</f>
        <v/>
      </c>
      <c r="P88" s="242" t="str" cm="1">
        <f t="array" ref="P88">IF(AND(I88&lt;&gt;0,I88&lt;&gt;""),IF(D88="","",IF(ISNUMBER(MATCH(SUBSTITUTE(D88," ",""),SUBSTITUTE('Look Up Values'!$S$2:$S$120," ",""),0)),"","D&amp;R error")),"")</f>
        <v/>
      </c>
      <c r="Q88" s="242" t="str" cm="1">
        <f t="array" ref="Q88">IF(AND(I88&lt;&gt;0,I88&lt;&gt;""),IF(G88="","",IF(ISNUMBER(MATCH(SUBSTITUTE(G88," ",""),SUBSTITUTE('Look Up Values'!$I$2:$I$10," ",""),0)),"","State error")),"")</f>
        <v/>
      </c>
      <c r="R88" s="260" t="str">
        <f t="shared" si="3"/>
        <v/>
      </c>
    </row>
    <row r="89" spans="1:18" ht="15.75">
      <c r="A89" s="250">
        <v>82</v>
      </c>
      <c r="B89" s="198"/>
      <c r="C89" s="25"/>
      <c r="D89" s="25"/>
      <c r="E89" s="25"/>
      <c r="F89" s="25"/>
      <c r="G89" s="26"/>
      <c r="H89" s="27"/>
      <c r="I89" s="28"/>
      <c r="J89" s="430"/>
      <c r="K89" s="8"/>
      <c r="L89" s="457" t="str">
        <f t="shared" si="2"/>
        <v/>
      </c>
      <c r="M89" s="245" cm="1">
        <f t="array" ref="M89">SUMPRODUCT(--(N89:Q89&lt;&gt;"")) + IF(TRIM(R89)="",0,LEN(R89)-LEN(SUBSTITUTE(R89,",",""))+1)</f>
        <v>0</v>
      </c>
      <c r="N89" s="242" t="str">
        <f>IF(AND(I89&lt;&gt;0,I89&lt;&gt;""),IF(TRIM(SUBSTITUTE(B89,CHAR(160),""))="","",IF(ISNUMBER(MATCH(TRIM(SUBSTITUTE(B89,CHAR(160),"")),'Look Up Values'!$B$2:$B$500,0)),"","Origin error")),"")</f>
        <v/>
      </c>
      <c r="O89" s="242" t="str">
        <f>IF(AND(I89&lt;&gt;0,I89&lt;&gt;""),IF(C89="","",IF(AND(ISNUMBER(--LEFT(C89,FIND(" ",C89&amp;" ")-1)),OR(LEN(LEFT(C89,FIND(" ",C89&amp;" ")-1))=6,LEN(LEFT(C89,FIND(" ",C89&amp;" ")-1))=7),OR(ISNUMBER(MATCH(LEFT(C89,FIND(" ",C89&amp;" ")-1),'Look Up Values'!$G$2:$G$1000,0)),ISNUMBER(MATCH(LEFT(C89,FIND(" ",C89&amp;" ")-1),'Look Up Values'!$AE$2:$AE$2000,0)))),"","EWC error")),"")</f>
        <v/>
      </c>
      <c r="P89" s="242" t="str" cm="1">
        <f t="array" ref="P89">IF(AND(I89&lt;&gt;0,I89&lt;&gt;""),IF(D89="","",IF(ISNUMBER(MATCH(SUBSTITUTE(D89," ",""),SUBSTITUTE('Look Up Values'!$S$2:$S$120," ",""),0)),"","D&amp;R error")),"")</f>
        <v/>
      </c>
      <c r="Q89" s="242" t="str" cm="1">
        <f t="array" ref="Q89">IF(AND(I89&lt;&gt;0,I89&lt;&gt;""),IF(G89="","",IF(ISNUMBER(MATCH(SUBSTITUTE(G89," ",""),SUBSTITUTE('Look Up Values'!$I$2:$I$10," ",""),0)),"","State error")),"")</f>
        <v/>
      </c>
      <c r="R89" s="260" t="str">
        <f t="shared" si="3"/>
        <v/>
      </c>
    </row>
    <row r="90" spans="1:18" ht="15.75">
      <c r="A90" s="250">
        <v>83</v>
      </c>
      <c r="B90" s="198"/>
      <c r="C90" s="25"/>
      <c r="D90" s="25"/>
      <c r="E90" s="25"/>
      <c r="F90" s="25"/>
      <c r="G90" s="26"/>
      <c r="H90" s="27"/>
      <c r="I90" s="28"/>
      <c r="J90" s="430"/>
      <c r="K90" s="8"/>
      <c r="L90" s="457" t="str">
        <f t="shared" si="2"/>
        <v/>
      </c>
      <c r="M90" s="245" cm="1">
        <f t="array" ref="M90">SUMPRODUCT(--(N90:Q90&lt;&gt;"")) + IF(TRIM(R90)="",0,LEN(R90)-LEN(SUBSTITUTE(R90,",",""))+1)</f>
        <v>0</v>
      </c>
      <c r="N90" s="242" t="str">
        <f>IF(AND(I90&lt;&gt;0,I90&lt;&gt;""),IF(TRIM(SUBSTITUTE(B90,CHAR(160),""))="","",IF(ISNUMBER(MATCH(TRIM(SUBSTITUTE(B90,CHAR(160),"")),'Look Up Values'!$B$2:$B$500,0)),"","Origin error")),"")</f>
        <v/>
      </c>
      <c r="O90" s="242" t="str">
        <f>IF(AND(I90&lt;&gt;0,I90&lt;&gt;""),IF(C90="","",IF(AND(ISNUMBER(--LEFT(C90,FIND(" ",C90&amp;" ")-1)),OR(LEN(LEFT(C90,FIND(" ",C90&amp;" ")-1))=6,LEN(LEFT(C90,FIND(" ",C90&amp;" ")-1))=7),OR(ISNUMBER(MATCH(LEFT(C90,FIND(" ",C90&amp;" ")-1),'Look Up Values'!$G$2:$G$1000,0)),ISNUMBER(MATCH(LEFT(C90,FIND(" ",C90&amp;" ")-1),'Look Up Values'!$AE$2:$AE$2000,0)))),"","EWC error")),"")</f>
        <v/>
      </c>
      <c r="P90" s="242" t="str" cm="1">
        <f t="array" ref="P90">IF(AND(I90&lt;&gt;0,I90&lt;&gt;""),IF(D90="","",IF(ISNUMBER(MATCH(SUBSTITUTE(D90," ",""),SUBSTITUTE('Look Up Values'!$S$2:$S$120," ",""),0)),"","D&amp;R error")),"")</f>
        <v/>
      </c>
      <c r="Q90" s="242" t="str" cm="1">
        <f t="array" ref="Q90">IF(AND(I90&lt;&gt;0,I90&lt;&gt;""),IF(G90="","",IF(ISNUMBER(MATCH(SUBSTITUTE(G90," ",""),SUBSTITUTE('Look Up Values'!$I$2:$I$10," ",""),0)),"","State error")),"")</f>
        <v/>
      </c>
      <c r="R90" s="260" t="str">
        <f t="shared" si="3"/>
        <v/>
      </c>
    </row>
    <row r="91" spans="1:18" ht="15.75">
      <c r="A91" s="250">
        <v>84</v>
      </c>
      <c r="B91" s="198"/>
      <c r="C91" s="25"/>
      <c r="D91" s="25"/>
      <c r="E91" s="25"/>
      <c r="F91" s="25"/>
      <c r="G91" s="26"/>
      <c r="H91" s="27"/>
      <c r="I91" s="28"/>
      <c r="J91" s="430"/>
      <c r="K91" s="8"/>
      <c r="L91" s="457" t="str">
        <f t="shared" si="2"/>
        <v/>
      </c>
      <c r="M91" s="245" cm="1">
        <f t="array" ref="M91">SUMPRODUCT(--(N91:Q91&lt;&gt;"")) + IF(TRIM(R91)="",0,LEN(R91)-LEN(SUBSTITUTE(R91,",",""))+1)</f>
        <v>0</v>
      </c>
      <c r="N91" s="242" t="str">
        <f>IF(AND(I91&lt;&gt;0,I91&lt;&gt;""),IF(TRIM(SUBSTITUTE(B91,CHAR(160),""))="","",IF(ISNUMBER(MATCH(TRIM(SUBSTITUTE(B91,CHAR(160),"")),'Look Up Values'!$B$2:$B$500,0)),"","Origin error")),"")</f>
        <v/>
      </c>
      <c r="O91" s="242" t="str">
        <f>IF(AND(I91&lt;&gt;0,I91&lt;&gt;""),IF(C91="","",IF(AND(ISNUMBER(--LEFT(C91,FIND(" ",C91&amp;" ")-1)),OR(LEN(LEFT(C91,FIND(" ",C91&amp;" ")-1))=6,LEN(LEFT(C91,FIND(" ",C91&amp;" ")-1))=7),OR(ISNUMBER(MATCH(LEFT(C91,FIND(" ",C91&amp;" ")-1),'Look Up Values'!$G$2:$G$1000,0)),ISNUMBER(MATCH(LEFT(C91,FIND(" ",C91&amp;" ")-1),'Look Up Values'!$AE$2:$AE$2000,0)))),"","EWC error")),"")</f>
        <v/>
      </c>
      <c r="P91" s="242" t="str" cm="1">
        <f t="array" ref="P91">IF(AND(I91&lt;&gt;0,I91&lt;&gt;""),IF(D91="","",IF(ISNUMBER(MATCH(SUBSTITUTE(D91," ",""),SUBSTITUTE('Look Up Values'!$S$2:$S$120," ",""),0)),"","D&amp;R error")),"")</f>
        <v/>
      </c>
      <c r="Q91" s="242" t="str" cm="1">
        <f t="array" ref="Q91">IF(AND(I91&lt;&gt;0,I91&lt;&gt;""),IF(G91="","",IF(ISNUMBER(MATCH(SUBSTITUTE(G91," ",""),SUBSTITUTE('Look Up Values'!$I$2:$I$10," ",""),0)),"","State error")),"")</f>
        <v/>
      </c>
      <c r="R91" s="260" t="str">
        <f t="shared" si="3"/>
        <v/>
      </c>
    </row>
    <row r="92" spans="1:18" ht="15.75">
      <c r="A92" s="250">
        <v>85</v>
      </c>
      <c r="B92" s="198"/>
      <c r="C92" s="25"/>
      <c r="D92" s="25"/>
      <c r="E92" s="25"/>
      <c r="F92" s="25"/>
      <c r="G92" s="26"/>
      <c r="H92" s="27"/>
      <c r="I92" s="28"/>
      <c r="J92" s="430"/>
      <c r="K92" s="8"/>
      <c r="L92" s="457" t="str">
        <f t="shared" si="2"/>
        <v/>
      </c>
      <c r="M92" s="245" cm="1">
        <f t="array" ref="M92">SUMPRODUCT(--(N92:Q92&lt;&gt;"")) + IF(TRIM(R92)="",0,LEN(R92)-LEN(SUBSTITUTE(R92,",",""))+1)</f>
        <v>0</v>
      </c>
      <c r="N92" s="242" t="str">
        <f>IF(AND(I92&lt;&gt;0,I92&lt;&gt;""),IF(TRIM(SUBSTITUTE(B92,CHAR(160),""))="","",IF(ISNUMBER(MATCH(TRIM(SUBSTITUTE(B92,CHAR(160),"")),'Look Up Values'!$B$2:$B$500,0)),"","Origin error")),"")</f>
        <v/>
      </c>
      <c r="O92" s="242" t="str">
        <f>IF(AND(I92&lt;&gt;0,I92&lt;&gt;""),IF(C92="","",IF(AND(ISNUMBER(--LEFT(C92,FIND(" ",C92&amp;" ")-1)),OR(LEN(LEFT(C92,FIND(" ",C92&amp;" ")-1))=6,LEN(LEFT(C92,FIND(" ",C92&amp;" ")-1))=7),OR(ISNUMBER(MATCH(LEFT(C92,FIND(" ",C92&amp;" ")-1),'Look Up Values'!$G$2:$G$1000,0)),ISNUMBER(MATCH(LEFT(C92,FIND(" ",C92&amp;" ")-1),'Look Up Values'!$AE$2:$AE$2000,0)))),"","EWC error")),"")</f>
        <v/>
      </c>
      <c r="P92" s="242" t="str" cm="1">
        <f t="array" ref="P92">IF(AND(I92&lt;&gt;0,I92&lt;&gt;""),IF(D92="","",IF(ISNUMBER(MATCH(SUBSTITUTE(D92," ",""),SUBSTITUTE('Look Up Values'!$S$2:$S$120," ",""),0)),"","D&amp;R error")),"")</f>
        <v/>
      </c>
      <c r="Q92" s="242" t="str" cm="1">
        <f t="array" ref="Q92">IF(AND(I92&lt;&gt;0,I92&lt;&gt;""),IF(G92="","",IF(ISNUMBER(MATCH(SUBSTITUTE(G92," ",""),SUBSTITUTE('Look Up Values'!$I$2:$I$10," ",""),0)),"","State error")),"")</f>
        <v/>
      </c>
      <c r="R92" s="260" t="str">
        <f t="shared" si="3"/>
        <v/>
      </c>
    </row>
    <row r="93" spans="1:18" ht="15.75">
      <c r="A93" s="250">
        <v>86</v>
      </c>
      <c r="B93" s="198"/>
      <c r="C93" s="25"/>
      <c r="D93" s="25"/>
      <c r="E93" s="25"/>
      <c r="F93" s="25"/>
      <c r="G93" s="26"/>
      <c r="H93" s="27"/>
      <c r="I93" s="28"/>
      <c r="J93" s="430"/>
      <c r="K93" s="8"/>
      <c r="L93" s="457" t="str">
        <f t="shared" si="2"/>
        <v/>
      </c>
      <c r="M93" s="245" cm="1">
        <f t="array" ref="M93">SUMPRODUCT(--(N93:Q93&lt;&gt;"")) + IF(TRIM(R93)="",0,LEN(R93)-LEN(SUBSTITUTE(R93,",",""))+1)</f>
        <v>0</v>
      </c>
      <c r="N93" s="242" t="str">
        <f>IF(AND(I93&lt;&gt;0,I93&lt;&gt;""),IF(TRIM(SUBSTITUTE(B93,CHAR(160),""))="","",IF(ISNUMBER(MATCH(TRIM(SUBSTITUTE(B93,CHAR(160),"")),'Look Up Values'!$B$2:$B$500,0)),"","Origin error")),"")</f>
        <v/>
      </c>
      <c r="O93" s="242" t="str">
        <f>IF(AND(I93&lt;&gt;0,I93&lt;&gt;""),IF(C93="","",IF(AND(ISNUMBER(--LEFT(C93,FIND(" ",C93&amp;" ")-1)),OR(LEN(LEFT(C93,FIND(" ",C93&amp;" ")-1))=6,LEN(LEFT(C93,FIND(" ",C93&amp;" ")-1))=7),OR(ISNUMBER(MATCH(LEFT(C93,FIND(" ",C93&amp;" ")-1),'Look Up Values'!$G$2:$G$1000,0)),ISNUMBER(MATCH(LEFT(C93,FIND(" ",C93&amp;" ")-1),'Look Up Values'!$AE$2:$AE$2000,0)))),"","EWC error")),"")</f>
        <v/>
      </c>
      <c r="P93" s="242" t="str" cm="1">
        <f t="array" ref="P93">IF(AND(I93&lt;&gt;0,I93&lt;&gt;""),IF(D93="","",IF(ISNUMBER(MATCH(SUBSTITUTE(D93," ",""),SUBSTITUTE('Look Up Values'!$S$2:$S$120," ",""),0)),"","D&amp;R error")),"")</f>
        <v/>
      </c>
      <c r="Q93" s="242" t="str" cm="1">
        <f t="array" ref="Q93">IF(AND(I93&lt;&gt;0,I93&lt;&gt;""),IF(G93="","",IF(ISNUMBER(MATCH(SUBSTITUTE(G93," ",""),SUBSTITUTE('Look Up Values'!$I$2:$I$10," ",""),0)),"","State error")),"")</f>
        <v/>
      </c>
      <c r="R93" s="260" t="str">
        <f t="shared" si="3"/>
        <v/>
      </c>
    </row>
    <row r="94" spans="1:18" ht="15.75">
      <c r="A94" s="250">
        <v>87</v>
      </c>
      <c r="B94" s="198"/>
      <c r="C94" s="25"/>
      <c r="D94" s="25"/>
      <c r="E94" s="25"/>
      <c r="F94" s="25"/>
      <c r="G94" s="26"/>
      <c r="H94" s="27"/>
      <c r="I94" s="28"/>
      <c r="J94" s="430"/>
      <c r="K94" s="8"/>
      <c r="L94" s="457" t="str">
        <f t="shared" si="2"/>
        <v/>
      </c>
      <c r="M94" s="245" cm="1">
        <f t="array" ref="M94">SUMPRODUCT(--(N94:Q94&lt;&gt;"")) + IF(TRIM(R94)="",0,LEN(R94)-LEN(SUBSTITUTE(R94,",",""))+1)</f>
        <v>0</v>
      </c>
      <c r="N94" s="242" t="str">
        <f>IF(AND(I94&lt;&gt;0,I94&lt;&gt;""),IF(TRIM(SUBSTITUTE(B94,CHAR(160),""))="","",IF(ISNUMBER(MATCH(TRIM(SUBSTITUTE(B94,CHAR(160),"")),'Look Up Values'!$B$2:$B$500,0)),"","Origin error")),"")</f>
        <v/>
      </c>
      <c r="O94" s="242" t="str">
        <f>IF(AND(I94&lt;&gt;0,I94&lt;&gt;""),IF(C94="","",IF(AND(ISNUMBER(--LEFT(C94,FIND(" ",C94&amp;" ")-1)),OR(LEN(LEFT(C94,FIND(" ",C94&amp;" ")-1))=6,LEN(LEFT(C94,FIND(" ",C94&amp;" ")-1))=7),OR(ISNUMBER(MATCH(LEFT(C94,FIND(" ",C94&amp;" ")-1),'Look Up Values'!$G$2:$G$1000,0)),ISNUMBER(MATCH(LEFT(C94,FIND(" ",C94&amp;" ")-1),'Look Up Values'!$AE$2:$AE$2000,0)))),"","EWC error")),"")</f>
        <v/>
      </c>
      <c r="P94" s="242" t="str" cm="1">
        <f t="array" ref="P94">IF(AND(I94&lt;&gt;0,I94&lt;&gt;""),IF(D94="","",IF(ISNUMBER(MATCH(SUBSTITUTE(D94," ",""),SUBSTITUTE('Look Up Values'!$S$2:$S$120," ",""),0)),"","D&amp;R error")),"")</f>
        <v/>
      </c>
      <c r="Q94" s="242" t="str" cm="1">
        <f t="array" ref="Q94">IF(AND(I94&lt;&gt;0,I94&lt;&gt;""),IF(G94="","",IF(ISNUMBER(MATCH(SUBSTITUTE(G94," ",""),SUBSTITUTE('Look Up Values'!$I$2:$I$10," ",""),0)),"","State error")),"")</f>
        <v/>
      </c>
      <c r="R94" s="260" t="str">
        <f t="shared" si="3"/>
        <v/>
      </c>
    </row>
    <row r="95" spans="1:18" ht="15.75">
      <c r="A95" s="250">
        <v>88</v>
      </c>
      <c r="B95" s="198"/>
      <c r="C95" s="25"/>
      <c r="D95" s="25"/>
      <c r="E95" s="25"/>
      <c r="F95" s="25"/>
      <c r="G95" s="26"/>
      <c r="H95" s="27"/>
      <c r="I95" s="28"/>
      <c r="J95" s="430"/>
      <c r="K95" s="8"/>
      <c r="L95" s="457" t="str">
        <f t="shared" si="2"/>
        <v/>
      </c>
      <c r="M95" s="245" cm="1">
        <f t="array" ref="M95">SUMPRODUCT(--(N95:Q95&lt;&gt;"")) + IF(TRIM(R95)="",0,LEN(R95)-LEN(SUBSTITUTE(R95,",",""))+1)</f>
        <v>0</v>
      </c>
      <c r="N95" s="242" t="str">
        <f>IF(AND(I95&lt;&gt;0,I95&lt;&gt;""),IF(TRIM(SUBSTITUTE(B95,CHAR(160),""))="","",IF(ISNUMBER(MATCH(TRIM(SUBSTITUTE(B95,CHAR(160),"")),'Look Up Values'!$B$2:$B$500,0)),"","Origin error")),"")</f>
        <v/>
      </c>
      <c r="O95" s="242" t="str">
        <f>IF(AND(I95&lt;&gt;0,I95&lt;&gt;""),IF(C95="","",IF(AND(ISNUMBER(--LEFT(C95,FIND(" ",C95&amp;" ")-1)),OR(LEN(LEFT(C95,FIND(" ",C95&amp;" ")-1))=6,LEN(LEFT(C95,FIND(" ",C95&amp;" ")-1))=7),OR(ISNUMBER(MATCH(LEFT(C95,FIND(" ",C95&amp;" ")-1),'Look Up Values'!$G$2:$G$1000,0)),ISNUMBER(MATCH(LEFT(C95,FIND(" ",C95&amp;" ")-1),'Look Up Values'!$AE$2:$AE$2000,0)))),"","EWC error")),"")</f>
        <v/>
      </c>
      <c r="P95" s="242" t="str" cm="1">
        <f t="array" ref="P95">IF(AND(I95&lt;&gt;0,I95&lt;&gt;""),IF(D95="","",IF(ISNUMBER(MATCH(SUBSTITUTE(D95," ",""),SUBSTITUTE('Look Up Values'!$S$2:$S$120," ",""),0)),"","D&amp;R error")),"")</f>
        <v/>
      </c>
      <c r="Q95" s="242" t="str" cm="1">
        <f t="array" ref="Q95">IF(AND(I95&lt;&gt;0,I95&lt;&gt;""),IF(G95="","",IF(ISNUMBER(MATCH(SUBSTITUTE(G95," ",""),SUBSTITUTE('Look Up Values'!$I$2:$I$10," ",""),0)),"","State error")),"")</f>
        <v/>
      </c>
      <c r="R95" s="260" t="str">
        <f t="shared" si="3"/>
        <v/>
      </c>
    </row>
    <row r="96" spans="1:18" ht="15.75">
      <c r="A96" s="250">
        <v>89</v>
      </c>
      <c r="B96" s="198"/>
      <c r="C96" s="25"/>
      <c r="D96" s="25"/>
      <c r="E96" s="25"/>
      <c r="F96" s="25"/>
      <c r="G96" s="26"/>
      <c r="H96" s="27"/>
      <c r="I96" s="28"/>
      <c r="J96" s="430"/>
      <c r="K96" s="8"/>
      <c r="L96" s="457" t="str">
        <f t="shared" si="2"/>
        <v/>
      </c>
      <c r="M96" s="245" cm="1">
        <f t="array" ref="M96">SUMPRODUCT(--(N96:Q96&lt;&gt;"")) + IF(TRIM(R96)="",0,LEN(R96)-LEN(SUBSTITUTE(R96,",",""))+1)</f>
        <v>0</v>
      </c>
      <c r="N96" s="242" t="str">
        <f>IF(AND(I96&lt;&gt;0,I96&lt;&gt;""),IF(TRIM(SUBSTITUTE(B96,CHAR(160),""))="","",IF(ISNUMBER(MATCH(TRIM(SUBSTITUTE(B96,CHAR(160),"")),'Look Up Values'!$B$2:$B$500,0)),"","Origin error")),"")</f>
        <v/>
      </c>
      <c r="O96" s="242" t="str">
        <f>IF(AND(I96&lt;&gt;0,I96&lt;&gt;""),IF(C96="","",IF(AND(ISNUMBER(--LEFT(C96,FIND(" ",C96&amp;" ")-1)),OR(LEN(LEFT(C96,FIND(" ",C96&amp;" ")-1))=6,LEN(LEFT(C96,FIND(" ",C96&amp;" ")-1))=7),OR(ISNUMBER(MATCH(LEFT(C96,FIND(" ",C96&amp;" ")-1),'Look Up Values'!$G$2:$G$1000,0)),ISNUMBER(MATCH(LEFT(C96,FIND(" ",C96&amp;" ")-1),'Look Up Values'!$AE$2:$AE$2000,0)))),"","EWC error")),"")</f>
        <v/>
      </c>
      <c r="P96" s="242" t="str" cm="1">
        <f t="array" ref="P96">IF(AND(I96&lt;&gt;0,I96&lt;&gt;""),IF(D96="","",IF(ISNUMBER(MATCH(SUBSTITUTE(D96," ",""),SUBSTITUTE('Look Up Values'!$S$2:$S$120," ",""),0)),"","D&amp;R error")),"")</f>
        <v/>
      </c>
      <c r="Q96" s="242" t="str" cm="1">
        <f t="array" ref="Q96">IF(AND(I96&lt;&gt;0,I96&lt;&gt;""),IF(G96="","",IF(ISNUMBER(MATCH(SUBSTITUTE(G96," ",""),SUBSTITUTE('Look Up Values'!$I$2:$I$10," ",""),0)),"","State error")),"")</f>
        <v/>
      </c>
      <c r="R96" s="260" t="str">
        <f t="shared" si="3"/>
        <v/>
      </c>
    </row>
    <row r="97" spans="1:18" ht="15.75">
      <c r="A97" s="250">
        <v>90</v>
      </c>
      <c r="B97" s="198"/>
      <c r="C97" s="25"/>
      <c r="D97" s="25"/>
      <c r="E97" s="25"/>
      <c r="F97" s="25"/>
      <c r="G97" s="26"/>
      <c r="H97" s="27"/>
      <c r="I97" s="28"/>
      <c r="J97" s="430"/>
      <c r="K97" s="8"/>
      <c r="L97" s="457" t="str">
        <f t="shared" si="2"/>
        <v/>
      </c>
      <c r="M97" s="245" cm="1">
        <f t="array" ref="M97">SUMPRODUCT(--(N97:Q97&lt;&gt;"")) + IF(TRIM(R97)="",0,LEN(R97)-LEN(SUBSTITUTE(R97,",",""))+1)</f>
        <v>0</v>
      </c>
      <c r="N97" s="242" t="str">
        <f>IF(AND(I97&lt;&gt;0,I97&lt;&gt;""),IF(TRIM(SUBSTITUTE(B97,CHAR(160),""))="","",IF(ISNUMBER(MATCH(TRIM(SUBSTITUTE(B97,CHAR(160),"")),'Look Up Values'!$B$2:$B$500,0)),"","Origin error")),"")</f>
        <v/>
      </c>
      <c r="O97" s="242" t="str">
        <f>IF(AND(I97&lt;&gt;0,I97&lt;&gt;""),IF(C97="","",IF(AND(ISNUMBER(--LEFT(C97,FIND(" ",C97&amp;" ")-1)),OR(LEN(LEFT(C97,FIND(" ",C97&amp;" ")-1))=6,LEN(LEFT(C97,FIND(" ",C97&amp;" ")-1))=7),OR(ISNUMBER(MATCH(LEFT(C97,FIND(" ",C97&amp;" ")-1),'Look Up Values'!$G$2:$G$1000,0)),ISNUMBER(MATCH(LEFT(C97,FIND(" ",C97&amp;" ")-1),'Look Up Values'!$AE$2:$AE$2000,0)))),"","EWC error")),"")</f>
        <v/>
      </c>
      <c r="P97" s="242" t="str" cm="1">
        <f t="array" ref="P97">IF(AND(I97&lt;&gt;0,I97&lt;&gt;""),IF(D97="","",IF(ISNUMBER(MATCH(SUBSTITUTE(D97," ",""),SUBSTITUTE('Look Up Values'!$S$2:$S$120," ",""),0)),"","D&amp;R error")),"")</f>
        <v/>
      </c>
      <c r="Q97" s="242" t="str" cm="1">
        <f t="array" ref="Q97">IF(AND(I97&lt;&gt;0,I97&lt;&gt;""),IF(G97="","",IF(ISNUMBER(MATCH(SUBSTITUTE(G97," ",""),SUBSTITUTE('Look Up Values'!$I$2:$I$10," ",""),0)),"","State error")),"")</f>
        <v/>
      </c>
      <c r="R97" s="260" t="str">
        <f t="shared" si="3"/>
        <v/>
      </c>
    </row>
    <row r="98" spans="1:18" ht="15.75">
      <c r="A98" s="250">
        <v>91</v>
      </c>
      <c r="B98" s="198"/>
      <c r="C98" s="25"/>
      <c r="D98" s="25"/>
      <c r="E98" s="25"/>
      <c r="F98" s="25"/>
      <c r="G98" s="26"/>
      <c r="H98" s="27"/>
      <c r="I98" s="28"/>
      <c r="J98" s="430"/>
      <c r="K98" s="8"/>
      <c r="L98" s="457" t="str">
        <f t="shared" si="2"/>
        <v/>
      </c>
      <c r="M98" s="245" cm="1">
        <f t="array" ref="M98">SUMPRODUCT(--(N98:Q98&lt;&gt;"")) + IF(TRIM(R98)="",0,LEN(R98)-LEN(SUBSTITUTE(R98,",",""))+1)</f>
        <v>0</v>
      </c>
      <c r="N98" s="242" t="str">
        <f>IF(AND(I98&lt;&gt;0,I98&lt;&gt;""),IF(TRIM(SUBSTITUTE(B98,CHAR(160),""))="","",IF(ISNUMBER(MATCH(TRIM(SUBSTITUTE(B98,CHAR(160),"")),'Look Up Values'!$B$2:$B$500,0)),"","Origin error")),"")</f>
        <v/>
      </c>
      <c r="O98" s="242" t="str">
        <f>IF(AND(I98&lt;&gt;0,I98&lt;&gt;""),IF(C98="","",IF(AND(ISNUMBER(--LEFT(C98,FIND(" ",C98&amp;" ")-1)),OR(LEN(LEFT(C98,FIND(" ",C98&amp;" ")-1))=6,LEN(LEFT(C98,FIND(" ",C98&amp;" ")-1))=7),OR(ISNUMBER(MATCH(LEFT(C98,FIND(" ",C98&amp;" ")-1),'Look Up Values'!$G$2:$G$1000,0)),ISNUMBER(MATCH(LEFT(C98,FIND(" ",C98&amp;" ")-1),'Look Up Values'!$AE$2:$AE$2000,0)))),"","EWC error")),"")</f>
        <v/>
      </c>
      <c r="P98" s="242" t="str" cm="1">
        <f t="array" ref="P98">IF(AND(I98&lt;&gt;0,I98&lt;&gt;""),IF(D98="","",IF(ISNUMBER(MATCH(SUBSTITUTE(D98," ",""),SUBSTITUTE('Look Up Values'!$S$2:$S$120," ",""),0)),"","D&amp;R error")),"")</f>
        <v/>
      </c>
      <c r="Q98" s="242" t="str" cm="1">
        <f t="array" ref="Q98">IF(AND(I98&lt;&gt;0,I98&lt;&gt;""),IF(G98="","",IF(ISNUMBER(MATCH(SUBSTITUTE(G98," ",""),SUBSTITUTE('Look Up Values'!$I$2:$I$10," ",""),0)),"","State error")),"")</f>
        <v/>
      </c>
      <c r="R98" s="260" t="str">
        <f t="shared" si="3"/>
        <v/>
      </c>
    </row>
    <row r="99" spans="1:18" ht="15.75">
      <c r="A99" s="250">
        <v>92</v>
      </c>
      <c r="B99" s="198"/>
      <c r="C99" s="25"/>
      <c r="D99" s="25"/>
      <c r="E99" s="25"/>
      <c r="F99" s="25"/>
      <c r="G99" s="26"/>
      <c r="H99" s="27"/>
      <c r="I99" s="28"/>
      <c r="J99" s="430"/>
      <c r="K99" s="8"/>
      <c r="L99" s="457" t="str">
        <f t="shared" si="2"/>
        <v/>
      </c>
      <c r="M99" s="245" cm="1">
        <f t="array" ref="M99">SUMPRODUCT(--(N99:Q99&lt;&gt;"")) + IF(TRIM(R99)="",0,LEN(R99)-LEN(SUBSTITUTE(R99,",",""))+1)</f>
        <v>0</v>
      </c>
      <c r="N99" s="242" t="str">
        <f>IF(AND(I99&lt;&gt;0,I99&lt;&gt;""),IF(TRIM(SUBSTITUTE(B99,CHAR(160),""))="","",IF(ISNUMBER(MATCH(TRIM(SUBSTITUTE(B99,CHAR(160),"")),'Look Up Values'!$B$2:$B$500,0)),"","Origin error")),"")</f>
        <v/>
      </c>
      <c r="O99" s="242" t="str">
        <f>IF(AND(I99&lt;&gt;0,I99&lt;&gt;""),IF(C99="","",IF(AND(ISNUMBER(--LEFT(C99,FIND(" ",C99&amp;" ")-1)),OR(LEN(LEFT(C99,FIND(" ",C99&amp;" ")-1))=6,LEN(LEFT(C99,FIND(" ",C99&amp;" ")-1))=7),OR(ISNUMBER(MATCH(LEFT(C99,FIND(" ",C99&amp;" ")-1),'Look Up Values'!$G$2:$G$1000,0)),ISNUMBER(MATCH(LEFT(C99,FIND(" ",C99&amp;" ")-1),'Look Up Values'!$AE$2:$AE$2000,0)))),"","EWC error")),"")</f>
        <v/>
      </c>
      <c r="P99" s="242" t="str" cm="1">
        <f t="array" ref="P99">IF(AND(I99&lt;&gt;0,I99&lt;&gt;""),IF(D99="","",IF(ISNUMBER(MATCH(SUBSTITUTE(D99," ",""),SUBSTITUTE('Look Up Values'!$S$2:$S$120," ",""),0)),"","D&amp;R error")),"")</f>
        <v/>
      </c>
      <c r="Q99" s="242" t="str" cm="1">
        <f t="array" ref="Q99">IF(AND(I99&lt;&gt;0,I99&lt;&gt;""),IF(G99="","",IF(ISNUMBER(MATCH(SUBSTITUTE(G99," ",""),SUBSTITUTE('Look Up Values'!$I$2:$I$10," ",""),0)),"","State error")),"")</f>
        <v/>
      </c>
      <c r="R99" s="260" t="str">
        <f t="shared" si="3"/>
        <v/>
      </c>
    </row>
    <row r="100" spans="1:18" ht="15.75">
      <c r="A100" s="250">
        <v>93</v>
      </c>
      <c r="B100" s="198"/>
      <c r="C100" s="25"/>
      <c r="D100" s="25"/>
      <c r="E100" s="25"/>
      <c r="F100" s="25"/>
      <c r="G100" s="26"/>
      <c r="H100" s="27"/>
      <c r="I100" s="28"/>
      <c r="J100" s="430"/>
      <c r="K100" s="8"/>
      <c r="L100" s="457" t="str">
        <f t="shared" si="2"/>
        <v/>
      </c>
      <c r="M100" s="245" cm="1">
        <f t="array" ref="M100">SUMPRODUCT(--(N100:Q100&lt;&gt;"")) + IF(TRIM(R100)="",0,LEN(R100)-LEN(SUBSTITUTE(R100,",",""))+1)</f>
        <v>0</v>
      </c>
      <c r="N100" s="242" t="str">
        <f>IF(AND(I100&lt;&gt;0,I100&lt;&gt;""),IF(TRIM(SUBSTITUTE(B100,CHAR(160),""))="","",IF(ISNUMBER(MATCH(TRIM(SUBSTITUTE(B100,CHAR(160),"")),'Look Up Values'!$B$2:$B$500,0)),"","Origin error")),"")</f>
        <v/>
      </c>
      <c r="O100" s="242" t="str">
        <f>IF(AND(I100&lt;&gt;0,I100&lt;&gt;""),IF(C100="","",IF(AND(ISNUMBER(--LEFT(C100,FIND(" ",C100&amp;" ")-1)),OR(LEN(LEFT(C100,FIND(" ",C100&amp;" ")-1))=6,LEN(LEFT(C100,FIND(" ",C100&amp;" ")-1))=7),OR(ISNUMBER(MATCH(LEFT(C100,FIND(" ",C100&amp;" ")-1),'Look Up Values'!$G$2:$G$1000,0)),ISNUMBER(MATCH(LEFT(C100,FIND(" ",C100&amp;" ")-1),'Look Up Values'!$AE$2:$AE$2000,0)))),"","EWC error")),"")</f>
        <v/>
      </c>
      <c r="P100" s="242" t="str" cm="1">
        <f t="array" ref="P100">IF(AND(I100&lt;&gt;0,I100&lt;&gt;""),IF(D100="","",IF(ISNUMBER(MATCH(SUBSTITUTE(D100," ",""),SUBSTITUTE('Look Up Values'!$S$2:$S$120," ",""),0)),"","D&amp;R error")),"")</f>
        <v/>
      </c>
      <c r="Q100" s="242" t="str" cm="1">
        <f t="array" ref="Q100">IF(AND(I100&lt;&gt;0,I100&lt;&gt;""),IF(G100="","",IF(ISNUMBER(MATCH(SUBSTITUTE(G100," ",""),SUBSTITUTE('Look Up Values'!$I$2:$I$10," ",""),0)),"","State error")),"")</f>
        <v/>
      </c>
      <c r="R100" s="260" t="str">
        <f t="shared" si="3"/>
        <v/>
      </c>
    </row>
    <row r="101" spans="1:18" ht="15.75">
      <c r="A101" s="250">
        <v>94</v>
      </c>
      <c r="B101" s="198"/>
      <c r="C101" s="25"/>
      <c r="D101" s="25"/>
      <c r="E101" s="25"/>
      <c r="F101" s="25"/>
      <c r="G101" s="26"/>
      <c r="H101" s="27"/>
      <c r="I101" s="28"/>
      <c r="J101" s="430"/>
      <c r="K101" s="8"/>
      <c r="L101" s="457" t="str">
        <f t="shared" si="2"/>
        <v/>
      </c>
      <c r="M101" s="245" cm="1">
        <f t="array" ref="M101">SUMPRODUCT(--(N101:Q101&lt;&gt;"")) + IF(TRIM(R101)="",0,LEN(R101)-LEN(SUBSTITUTE(R101,",",""))+1)</f>
        <v>0</v>
      </c>
      <c r="N101" s="242" t="str">
        <f>IF(AND(I101&lt;&gt;0,I101&lt;&gt;""),IF(TRIM(SUBSTITUTE(B101,CHAR(160),""))="","",IF(ISNUMBER(MATCH(TRIM(SUBSTITUTE(B101,CHAR(160),"")),'Look Up Values'!$B$2:$B$500,0)),"","Origin error")),"")</f>
        <v/>
      </c>
      <c r="O101" s="242" t="str">
        <f>IF(AND(I101&lt;&gt;0,I101&lt;&gt;""),IF(C101="","",IF(AND(ISNUMBER(--LEFT(C101,FIND(" ",C101&amp;" ")-1)),OR(LEN(LEFT(C101,FIND(" ",C101&amp;" ")-1))=6,LEN(LEFT(C101,FIND(" ",C101&amp;" ")-1))=7),OR(ISNUMBER(MATCH(LEFT(C101,FIND(" ",C101&amp;" ")-1),'Look Up Values'!$G$2:$G$1000,0)),ISNUMBER(MATCH(LEFT(C101,FIND(" ",C101&amp;" ")-1),'Look Up Values'!$AE$2:$AE$2000,0)))),"","EWC error")),"")</f>
        <v/>
      </c>
      <c r="P101" s="242" t="str" cm="1">
        <f t="array" ref="P101">IF(AND(I101&lt;&gt;0,I101&lt;&gt;""),IF(D101="","",IF(ISNUMBER(MATCH(SUBSTITUTE(D101," ",""),SUBSTITUTE('Look Up Values'!$S$2:$S$120," ",""),0)),"","D&amp;R error")),"")</f>
        <v/>
      </c>
      <c r="Q101" s="242" t="str" cm="1">
        <f t="array" ref="Q101">IF(AND(I101&lt;&gt;0,I101&lt;&gt;""),IF(G101="","",IF(ISNUMBER(MATCH(SUBSTITUTE(G101," ",""),SUBSTITUTE('Look Up Values'!$I$2:$I$10," ",""),0)),"","State error")),"")</f>
        <v/>
      </c>
      <c r="R101" s="260" t="str">
        <f t="shared" si="3"/>
        <v/>
      </c>
    </row>
    <row r="102" spans="1:18" ht="15.75">
      <c r="A102" s="250">
        <v>95</v>
      </c>
      <c r="B102" s="198"/>
      <c r="C102" s="25"/>
      <c r="D102" s="25"/>
      <c r="E102" s="25"/>
      <c r="F102" s="25"/>
      <c r="G102" s="26"/>
      <c r="H102" s="27"/>
      <c r="I102" s="28"/>
      <c r="J102" s="430"/>
      <c r="K102" s="8"/>
      <c r="L102" s="457" t="str">
        <f t="shared" si="2"/>
        <v/>
      </c>
      <c r="M102" s="245" cm="1">
        <f t="array" ref="M102">SUMPRODUCT(--(N102:Q102&lt;&gt;"")) + IF(TRIM(R102)="",0,LEN(R102)-LEN(SUBSTITUTE(R102,",",""))+1)</f>
        <v>0</v>
      </c>
      <c r="N102" s="242" t="str">
        <f>IF(AND(I102&lt;&gt;0,I102&lt;&gt;""),IF(TRIM(SUBSTITUTE(B102,CHAR(160),""))="","",IF(ISNUMBER(MATCH(TRIM(SUBSTITUTE(B102,CHAR(160),"")),'Look Up Values'!$B$2:$B$500,0)),"","Origin error")),"")</f>
        <v/>
      </c>
      <c r="O102" s="242" t="str">
        <f>IF(AND(I102&lt;&gt;0,I102&lt;&gt;""),IF(C102="","",IF(AND(ISNUMBER(--LEFT(C102,FIND(" ",C102&amp;" ")-1)),OR(LEN(LEFT(C102,FIND(" ",C102&amp;" ")-1))=6,LEN(LEFT(C102,FIND(" ",C102&amp;" ")-1))=7),OR(ISNUMBER(MATCH(LEFT(C102,FIND(" ",C102&amp;" ")-1),'Look Up Values'!$G$2:$G$1000,0)),ISNUMBER(MATCH(LEFT(C102,FIND(" ",C102&amp;" ")-1),'Look Up Values'!$AE$2:$AE$2000,0)))),"","EWC error")),"")</f>
        <v/>
      </c>
      <c r="P102" s="242" t="str" cm="1">
        <f t="array" ref="P102">IF(AND(I102&lt;&gt;0,I102&lt;&gt;""),IF(D102="","",IF(ISNUMBER(MATCH(SUBSTITUTE(D102," ",""),SUBSTITUTE('Look Up Values'!$S$2:$S$120," ",""),0)),"","D&amp;R error")),"")</f>
        <v/>
      </c>
      <c r="Q102" s="242" t="str" cm="1">
        <f t="array" ref="Q102">IF(AND(I102&lt;&gt;0,I102&lt;&gt;""),IF(G102="","",IF(ISNUMBER(MATCH(SUBSTITUTE(G102," ",""),SUBSTITUTE('Look Up Values'!$I$2:$I$10," ",""),0)),"","State error")),"")</f>
        <v/>
      </c>
      <c r="R102" s="260" t="str">
        <f t="shared" si="3"/>
        <v/>
      </c>
    </row>
    <row r="103" spans="1:18" ht="15.75">
      <c r="A103" s="250">
        <v>96</v>
      </c>
      <c r="B103" s="198"/>
      <c r="C103" s="25"/>
      <c r="D103" s="25"/>
      <c r="E103" s="25"/>
      <c r="F103" s="25"/>
      <c r="G103" s="26"/>
      <c r="H103" s="27"/>
      <c r="I103" s="28"/>
      <c r="J103" s="430"/>
      <c r="K103" s="8"/>
      <c r="L103" s="457" t="str">
        <f t="shared" si="2"/>
        <v/>
      </c>
      <c r="M103" s="245" cm="1">
        <f t="array" ref="M103">SUMPRODUCT(--(N103:Q103&lt;&gt;"")) + IF(TRIM(R103)="",0,LEN(R103)-LEN(SUBSTITUTE(R103,",",""))+1)</f>
        <v>0</v>
      </c>
      <c r="N103" s="242" t="str">
        <f>IF(AND(I103&lt;&gt;0,I103&lt;&gt;""),IF(TRIM(SUBSTITUTE(B103,CHAR(160),""))="","",IF(ISNUMBER(MATCH(TRIM(SUBSTITUTE(B103,CHAR(160),"")),'Look Up Values'!$B$2:$B$500,0)),"","Origin error")),"")</f>
        <v/>
      </c>
      <c r="O103" s="242" t="str">
        <f>IF(AND(I103&lt;&gt;0,I103&lt;&gt;""),IF(C103="","",IF(AND(ISNUMBER(--LEFT(C103,FIND(" ",C103&amp;" ")-1)),OR(LEN(LEFT(C103,FIND(" ",C103&amp;" ")-1))=6,LEN(LEFT(C103,FIND(" ",C103&amp;" ")-1))=7),OR(ISNUMBER(MATCH(LEFT(C103,FIND(" ",C103&amp;" ")-1),'Look Up Values'!$G$2:$G$1000,0)),ISNUMBER(MATCH(LEFT(C103,FIND(" ",C103&amp;" ")-1),'Look Up Values'!$AE$2:$AE$2000,0)))),"","EWC error")),"")</f>
        <v/>
      </c>
      <c r="P103" s="242" t="str" cm="1">
        <f t="array" ref="P103">IF(AND(I103&lt;&gt;0,I103&lt;&gt;""),IF(D103="","",IF(ISNUMBER(MATCH(SUBSTITUTE(D103," ",""),SUBSTITUTE('Look Up Values'!$S$2:$S$120," ",""),0)),"","D&amp;R error")),"")</f>
        <v/>
      </c>
      <c r="Q103" s="242" t="str" cm="1">
        <f t="array" ref="Q103">IF(AND(I103&lt;&gt;0,I103&lt;&gt;""),IF(G103="","",IF(ISNUMBER(MATCH(SUBSTITUTE(G103," ",""),SUBSTITUTE('Look Up Values'!$I$2:$I$10," ",""),0)),"","State error")),"")</f>
        <v/>
      </c>
      <c r="R103" s="260" t="str">
        <f t="shared" si="3"/>
        <v/>
      </c>
    </row>
    <row r="104" spans="1:18" ht="15.75">
      <c r="A104" s="250">
        <v>97</v>
      </c>
      <c r="B104" s="198"/>
      <c r="C104" s="25"/>
      <c r="D104" s="25"/>
      <c r="E104" s="25"/>
      <c r="F104" s="25"/>
      <c r="G104" s="26"/>
      <c r="H104" s="27"/>
      <c r="I104" s="28"/>
      <c r="J104" s="430"/>
      <c r="K104" s="8"/>
      <c r="L104" s="457" t="str">
        <f t="shared" si="2"/>
        <v/>
      </c>
      <c r="M104" s="245" cm="1">
        <f t="array" ref="M104">SUMPRODUCT(--(N104:Q104&lt;&gt;"")) + IF(TRIM(R104)="",0,LEN(R104)-LEN(SUBSTITUTE(R104,",",""))+1)</f>
        <v>0</v>
      </c>
      <c r="N104" s="242" t="str">
        <f>IF(AND(I104&lt;&gt;0,I104&lt;&gt;""),IF(TRIM(SUBSTITUTE(B104,CHAR(160),""))="","",IF(ISNUMBER(MATCH(TRIM(SUBSTITUTE(B104,CHAR(160),"")),'Look Up Values'!$B$2:$B$500,0)),"","Origin error")),"")</f>
        <v/>
      </c>
      <c r="O104" s="242" t="str">
        <f>IF(AND(I104&lt;&gt;0,I104&lt;&gt;""),IF(C104="","",IF(AND(ISNUMBER(--LEFT(C104,FIND(" ",C104&amp;" ")-1)),OR(LEN(LEFT(C104,FIND(" ",C104&amp;" ")-1))=6,LEN(LEFT(C104,FIND(" ",C104&amp;" ")-1))=7),OR(ISNUMBER(MATCH(LEFT(C104,FIND(" ",C104&amp;" ")-1),'Look Up Values'!$G$2:$G$1000,0)),ISNUMBER(MATCH(LEFT(C104,FIND(" ",C104&amp;" ")-1),'Look Up Values'!$AE$2:$AE$2000,0)))),"","EWC error")),"")</f>
        <v/>
      </c>
      <c r="P104" s="242" t="str" cm="1">
        <f t="array" ref="P104">IF(AND(I104&lt;&gt;0,I104&lt;&gt;""),IF(D104="","",IF(ISNUMBER(MATCH(SUBSTITUTE(D104," ",""),SUBSTITUTE('Look Up Values'!$S$2:$S$120," ",""),0)),"","D&amp;R error")),"")</f>
        <v/>
      </c>
      <c r="Q104" s="242" t="str" cm="1">
        <f t="array" ref="Q104">IF(AND(I104&lt;&gt;0,I104&lt;&gt;""),IF(G104="","",IF(ISNUMBER(MATCH(SUBSTITUTE(G104," ",""),SUBSTITUTE('Look Up Values'!$I$2:$I$10," ",""),0)),"","State error")),"")</f>
        <v/>
      </c>
      <c r="R104" s="260" t="str">
        <f t="shared" si="3"/>
        <v/>
      </c>
    </row>
    <row r="105" spans="1:18" ht="15.75">
      <c r="A105" s="250">
        <v>98</v>
      </c>
      <c r="B105" s="198"/>
      <c r="C105" s="25"/>
      <c r="D105" s="25"/>
      <c r="E105" s="25"/>
      <c r="F105" s="25"/>
      <c r="G105" s="26"/>
      <c r="H105" s="27"/>
      <c r="I105" s="28"/>
      <c r="J105" s="430"/>
      <c r="K105" s="8"/>
      <c r="L105" s="457" t="str">
        <f t="shared" si="2"/>
        <v/>
      </c>
      <c r="M105" s="245" cm="1">
        <f t="array" ref="M105">SUMPRODUCT(--(N105:Q105&lt;&gt;"")) + IF(TRIM(R105)="",0,LEN(R105)-LEN(SUBSTITUTE(R105,",",""))+1)</f>
        <v>0</v>
      </c>
      <c r="N105" s="242" t="str">
        <f>IF(AND(I105&lt;&gt;0,I105&lt;&gt;""),IF(TRIM(SUBSTITUTE(B105,CHAR(160),""))="","",IF(ISNUMBER(MATCH(TRIM(SUBSTITUTE(B105,CHAR(160),"")),'Look Up Values'!$B$2:$B$500,0)),"","Origin error")),"")</f>
        <v/>
      </c>
      <c r="O105" s="242" t="str">
        <f>IF(AND(I105&lt;&gt;0,I105&lt;&gt;""),IF(C105="","",IF(AND(ISNUMBER(--LEFT(C105,FIND(" ",C105&amp;" ")-1)),OR(LEN(LEFT(C105,FIND(" ",C105&amp;" ")-1))=6,LEN(LEFT(C105,FIND(" ",C105&amp;" ")-1))=7),OR(ISNUMBER(MATCH(LEFT(C105,FIND(" ",C105&amp;" ")-1),'Look Up Values'!$G$2:$G$1000,0)),ISNUMBER(MATCH(LEFT(C105,FIND(" ",C105&amp;" ")-1),'Look Up Values'!$AE$2:$AE$2000,0)))),"","EWC error")),"")</f>
        <v/>
      </c>
      <c r="P105" s="242" t="str" cm="1">
        <f t="array" ref="P105">IF(AND(I105&lt;&gt;0,I105&lt;&gt;""),IF(D105="","",IF(ISNUMBER(MATCH(SUBSTITUTE(D105," ",""),SUBSTITUTE('Look Up Values'!$S$2:$S$120," ",""),0)),"","D&amp;R error")),"")</f>
        <v/>
      </c>
      <c r="Q105" s="242" t="str" cm="1">
        <f t="array" ref="Q105">IF(AND(I105&lt;&gt;0,I105&lt;&gt;""),IF(G105="","",IF(ISNUMBER(MATCH(SUBSTITUTE(G105," ",""),SUBSTITUTE('Look Up Values'!$I$2:$I$10," ",""),0)),"","State error")),"")</f>
        <v/>
      </c>
      <c r="R105" s="260" t="str">
        <f t="shared" si="3"/>
        <v/>
      </c>
    </row>
    <row r="106" spans="1:18" ht="15.75">
      <c r="A106" s="250">
        <v>99</v>
      </c>
      <c r="B106" s="198"/>
      <c r="C106" s="25"/>
      <c r="D106" s="25"/>
      <c r="E106" s="25"/>
      <c r="F106" s="25"/>
      <c r="G106" s="26"/>
      <c r="H106" s="27"/>
      <c r="I106" s="28"/>
      <c r="J106" s="430"/>
      <c r="K106" s="8"/>
      <c r="L106" s="457" t="str">
        <f t="shared" si="2"/>
        <v/>
      </c>
      <c r="M106" s="245" cm="1">
        <f t="array" ref="M106">SUMPRODUCT(--(N106:Q106&lt;&gt;"")) + IF(TRIM(R106)="",0,LEN(R106)-LEN(SUBSTITUTE(R106,",",""))+1)</f>
        <v>0</v>
      </c>
      <c r="N106" s="242" t="str">
        <f>IF(AND(I106&lt;&gt;0,I106&lt;&gt;""),IF(TRIM(SUBSTITUTE(B106,CHAR(160),""))="","",IF(ISNUMBER(MATCH(TRIM(SUBSTITUTE(B106,CHAR(160),"")),'Look Up Values'!$B$2:$B$500,0)),"","Origin error")),"")</f>
        <v/>
      </c>
      <c r="O106" s="242" t="str">
        <f>IF(AND(I106&lt;&gt;0,I106&lt;&gt;""),IF(C106="","",IF(AND(ISNUMBER(--LEFT(C106,FIND(" ",C106&amp;" ")-1)),OR(LEN(LEFT(C106,FIND(" ",C106&amp;" ")-1))=6,LEN(LEFT(C106,FIND(" ",C106&amp;" ")-1))=7),OR(ISNUMBER(MATCH(LEFT(C106,FIND(" ",C106&amp;" ")-1),'Look Up Values'!$G$2:$G$1000,0)),ISNUMBER(MATCH(LEFT(C106,FIND(" ",C106&amp;" ")-1),'Look Up Values'!$AE$2:$AE$2000,0)))),"","EWC error")),"")</f>
        <v/>
      </c>
      <c r="P106" s="242" t="str" cm="1">
        <f t="array" ref="P106">IF(AND(I106&lt;&gt;0,I106&lt;&gt;""),IF(D106="","",IF(ISNUMBER(MATCH(SUBSTITUTE(D106," ",""),SUBSTITUTE('Look Up Values'!$S$2:$S$120," ",""),0)),"","D&amp;R error")),"")</f>
        <v/>
      </c>
      <c r="Q106" s="242" t="str" cm="1">
        <f t="array" ref="Q106">IF(AND(I106&lt;&gt;0,I106&lt;&gt;""),IF(G106="","",IF(ISNUMBER(MATCH(SUBSTITUTE(G106," ",""),SUBSTITUTE('Look Up Values'!$I$2:$I$10," ",""),0)),"","State error")),"")</f>
        <v/>
      </c>
      <c r="R106" s="260" t="str">
        <f t="shared" si="3"/>
        <v/>
      </c>
    </row>
    <row r="107" spans="1:18" ht="15.75">
      <c r="A107" s="250">
        <v>100</v>
      </c>
      <c r="B107" s="198"/>
      <c r="C107" s="25"/>
      <c r="D107" s="25"/>
      <c r="E107" s="25"/>
      <c r="F107" s="25"/>
      <c r="G107" s="26"/>
      <c r="H107" s="27"/>
      <c r="I107" s="28"/>
      <c r="J107" s="430"/>
      <c r="K107" s="8"/>
      <c r="L107" s="457" t="str">
        <f t="shared" si="2"/>
        <v/>
      </c>
      <c r="M107" s="245" cm="1">
        <f t="array" ref="M107">SUMPRODUCT(--(N107:Q107&lt;&gt;"")) + IF(TRIM(R107)="",0,LEN(R107)-LEN(SUBSTITUTE(R107,",",""))+1)</f>
        <v>0</v>
      </c>
      <c r="N107" s="242" t="str">
        <f>IF(AND(I107&lt;&gt;0,I107&lt;&gt;""),IF(TRIM(SUBSTITUTE(B107,CHAR(160),""))="","",IF(ISNUMBER(MATCH(TRIM(SUBSTITUTE(B107,CHAR(160),"")),'Look Up Values'!$B$2:$B$500,0)),"","Origin error")),"")</f>
        <v/>
      </c>
      <c r="O107" s="242" t="str">
        <f>IF(AND(I107&lt;&gt;0,I107&lt;&gt;""),IF(C107="","",IF(AND(ISNUMBER(--LEFT(C107,FIND(" ",C107&amp;" ")-1)),OR(LEN(LEFT(C107,FIND(" ",C107&amp;" ")-1))=6,LEN(LEFT(C107,FIND(" ",C107&amp;" ")-1))=7),OR(ISNUMBER(MATCH(LEFT(C107,FIND(" ",C107&amp;" ")-1),'Look Up Values'!$G$2:$G$1000,0)),ISNUMBER(MATCH(LEFT(C107,FIND(" ",C107&amp;" ")-1),'Look Up Values'!$AE$2:$AE$2000,0)))),"","EWC error")),"")</f>
        <v/>
      </c>
      <c r="P107" s="242" t="str" cm="1">
        <f t="array" ref="P107">IF(AND(I107&lt;&gt;0,I107&lt;&gt;""),IF(D107="","",IF(ISNUMBER(MATCH(SUBSTITUTE(D107," ",""),SUBSTITUTE('Look Up Values'!$S$2:$S$120," ",""),0)),"","D&amp;R error")),"")</f>
        <v/>
      </c>
      <c r="Q107" s="242" t="str" cm="1">
        <f t="array" ref="Q107">IF(AND(I107&lt;&gt;0,I107&lt;&gt;""),IF(G107="","",IF(ISNUMBER(MATCH(SUBSTITUTE(G107," ",""),SUBSTITUTE('Look Up Values'!$I$2:$I$10," ",""),0)),"","State error")),"")</f>
        <v/>
      </c>
      <c r="R107" s="260" t="str">
        <f t="shared" si="3"/>
        <v/>
      </c>
    </row>
    <row r="108" spans="1:18" ht="15.75">
      <c r="A108" s="250">
        <v>101</v>
      </c>
      <c r="B108" s="198"/>
      <c r="C108" s="25"/>
      <c r="D108" s="25"/>
      <c r="E108" s="25"/>
      <c r="F108" s="25"/>
      <c r="G108" s="26"/>
      <c r="H108" s="27"/>
      <c r="I108" s="28"/>
      <c r="J108" s="430"/>
      <c r="K108" s="8"/>
      <c r="L108" s="457" t="str">
        <f t="shared" si="2"/>
        <v/>
      </c>
      <c r="M108" s="245" cm="1">
        <f t="array" ref="M108">SUMPRODUCT(--(N108:Q108&lt;&gt;"")) + IF(TRIM(R108)="",0,LEN(R108)-LEN(SUBSTITUTE(R108,",",""))+1)</f>
        <v>0</v>
      </c>
      <c r="N108" s="242" t="str">
        <f>IF(AND(I108&lt;&gt;0,I108&lt;&gt;""),IF(TRIM(SUBSTITUTE(B108,CHAR(160),""))="","",IF(ISNUMBER(MATCH(TRIM(SUBSTITUTE(B108,CHAR(160),"")),'Look Up Values'!$B$2:$B$500,0)),"","Origin error")),"")</f>
        <v/>
      </c>
      <c r="O108" s="242" t="str">
        <f>IF(AND(I108&lt;&gt;0,I108&lt;&gt;""),IF(C108="","",IF(AND(ISNUMBER(--LEFT(C108,FIND(" ",C108&amp;" ")-1)),OR(LEN(LEFT(C108,FIND(" ",C108&amp;" ")-1))=6,LEN(LEFT(C108,FIND(" ",C108&amp;" ")-1))=7),OR(ISNUMBER(MATCH(LEFT(C108,FIND(" ",C108&amp;" ")-1),'Look Up Values'!$G$2:$G$1000,0)),ISNUMBER(MATCH(LEFT(C108,FIND(" ",C108&amp;" ")-1),'Look Up Values'!$AE$2:$AE$2000,0)))),"","EWC error")),"")</f>
        <v/>
      </c>
      <c r="P108" s="242" t="str" cm="1">
        <f t="array" ref="P108">IF(AND(I108&lt;&gt;0,I108&lt;&gt;""),IF(D108="","",IF(ISNUMBER(MATCH(SUBSTITUTE(D108," ",""),SUBSTITUTE('Look Up Values'!$S$2:$S$120," ",""),0)),"","D&amp;R error")),"")</f>
        <v/>
      </c>
      <c r="Q108" s="242" t="str" cm="1">
        <f t="array" ref="Q108">IF(AND(I108&lt;&gt;0,I108&lt;&gt;""),IF(G108="","",IF(ISNUMBER(MATCH(SUBSTITUTE(G108," ",""),SUBSTITUTE('Look Up Values'!$I$2:$I$10," ",""),0)),"","State error")),"")</f>
        <v/>
      </c>
      <c r="R108" s="260" t="str">
        <f t="shared" si="3"/>
        <v/>
      </c>
    </row>
    <row r="109" spans="1:18" ht="15.75">
      <c r="A109" s="250">
        <v>102</v>
      </c>
      <c r="B109" s="198"/>
      <c r="C109" s="25"/>
      <c r="D109" s="25"/>
      <c r="E109" s="25"/>
      <c r="F109" s="25"/>
      <c r="G109" s="26"/>
      <c r="H109" s="27"/>
      <c r="I109" s="28"/>
      <c r="J109" s="430"/>
      <c r="K109" s="8"/>
      <c r="L109" s="457" t="str">
        <f t="shared" si="2"/>
        <v/>
      </c>
      <c r="M109" s="245" cm="1">
        <f t="array" ref="M109">SUMPRODUCT(--(N109:Q109&lt;&gt;"")) + IF(TRIM(R109)="",0,LEN(R109)-LEN(SUBSTITUTE(R109,",",""))+1)</f>
        <v>0</v>
      </c>
      <c r="N109" s="242" t="str">
        <f>IF(AND(I109&lt;&gt;0,I109&lt;&gt;""),IF(TRIM(SUBSTITUTE(B109,CHAR(160),""))="","",IF(ISNUMBER(MATCH(TRIM(SUBSTITUTE(B109,CHAR(160),"")),'Look Up Values'!$B$2:$B$500,0)),"","Origin error")),"")</f>
        <v/>
      </c>
      <c r="O109" s="242" t="str">
        <f>IF(AND(I109&lt;&gt;0,I109&lt;&gt;""),IF(C109="","",IF(AND(ISNUMBER(--LEFT(C109,FIND(" ",C109&amp;" ")-1)),OR(LEN(LEFT(C109,FIND(" ",C109&amp;" ")-1))=6,LEN(LEFT(C109,FIND(" ",C109&amp;" ")-1))=7),OR(ISNUMBER(MATCH(LEFT(C109,FIND(" ",C109&amp;" ")-1),'Look Up Values'!$G$2:$G$1000,0)),ISNUMBER(MATCH(LEFT(C109,FIND(" ",C109&amp;" ")-1),'Look Up Values'!$AE$2:$AE$2000,0)))),"","EWC error")),"")</f>
        <v/>
      </c>
      <c r="P109" s="242" t="str" cm="1">
        <f t="array" ref="P109">IF(AND(I109&lt;&gt;0,I109&lt;&gt;""),IF(D109="","",IF(ISNUMBER(MATCH(SUBSTITUTE(D109," ",""),SUBSTITUTE('Look Up Values'!$S$2:$S$120," ",""),0)),"","D&amp;R error")),"")</f>
        <v/>
      </c>
      <c r="Q109" s="242" t="str" cm="1">
        <f t="array" ref="Q109">IF(AND(I109&lt;&gt;0,I109&lt;&gt;""),IF(G109="","",IF(ISNUMBER(MATCH(SUBSTITUTE(G109," ",""),SUBSTITUTE('Look Up Values'!$I$2:$I$10," ",""),0)),"","State error")),"")</f>
        <v/>
      </c>
      <c r="R109" s="260" t="str">
        <f t="shared" si="3"/>
        <v/>
      </c>
    </row>
    <row r="110" spans="1:18" ht="15.75">
      <c r="A110" s="250">
        <v>103</v>
      </c>
      <c r="B110" s="198"/>
      <c r="C110" s="25"/>
      <c r="D110" s="25"/>
      <c r="E110" s="25"/>
      <c r="F110" s="25"/>
      <c r="G110" s="26"/>
      <c r="H110" s="27"/>
      <c r="I110" s="28"/>
      <c r="J110" s="430"/>
      <c r="K110" s="8"/>
      <c r="L110" s="457" t="str">
        <f t="shared" si="2"/>
        <v/>
      </c>
      <c r="M110" s="245" cm="1">
        <f t="array" ref="M110">SUMPRODUCT(--(N110:Q110&lt;&gt;"")) + IF(TRIM(R110)="",0,LEN(R110)-LEN(SUBSTITUTE(R110,",",""))+1)</f>
        <v>0</v>
      </c>
      <c r="N110" s="242" t="str">
        <f>IF(AND(I110&lt;&gt;0,I110&lt;&gt;""),IF(TRIM(SUBSTITUTE(B110,CHAR(160),""))="","",IF(ISNUMBER(MATCH(TRIM(SUBSTITUTE(B110,CHAR(160),"")),'Look Up Values'!$B$2:$B$500,0)),"","Origin error")),"")</f>
        <v/>
      </c>
      <c r="O110" s="242" t="str">
        <f>IF(AND(I110&lt;&gt;0,I110&lt;&gt;""),IF(C110="","",IF(AND(ISNUMBER(--LEFT(C110,FIND(" ",C110&amp;" ")-1)),OR(LEN(LEFT(C110,FIND(" ",C110&amp;" ")-1))=6,LEN(LEFT(C110,FIND(" ",C110&amp;" ")-1))=7),OR(ISNUMBER(MATCH(LEFT(C110,FIND(" ",C110&amp;" ")-1),'Look Up Values'!$G$2:$G$1000,0)),ISNUMBER(MATCH(LEFT(C110,FIND(" ",C110&amp;" ")-1),'Look Up Values'!$AE$2:$AE$2000,0)))),"","EWC error")),"")</f>
        <v/>
      </c>
      <c r="P110" s="242" t="str" cm="1">
        <f t="array" ref="P110">IF(AND(I110&lt;&gt;0,I110&lt;&gt;""),IF(D110="","",IF(ISNUMBER(MATCH(SUBSTITUTE(D110," ",""),SUBSTITUTE('Look Up Values'!$S$2:$S$120," ",""),0)),"","D&amp;R error")),"")</f>
        <v/>
      </c>
      <c r="Q110" s="242" t="str" cm="1">
        <f t="array" ref="Q110">IF(AND(I110&lt;&gt;0,I110&lt;&gt;""),IF(G110="","",IF(ISNUMBER(MATCH(SUBSTITUTE(G110," ",""),SUBSTITUTE('Look Up Values'!$I$2:$I$10," ",""),0)),"","State error")),"")</f>
        <v/>
      </c>
      <c r="R110" s="260" t="str">
        <f t="shared" si="3"/>
        <v/>
      </c>
    </row>
    <row r="111" spans="1:18" ht="15.75">
      <c r="A111" s="250">
        <v>104</v>
      </c>
      <c r="B111" s="198"/>
      <c r="C111" s="25"/>
      <c r="D111" s="25"/>
      <c r="E111" s="25"/>
      <c r="F111" s="25"/>
      <c r="G111" s="26"/>
      <c r="H111" s="27"/>
      <c r="I111" s="28"/>
      <c r="J111" s="430"/>
      <c r="K111" s="8"/>
      <c r="L111" s="457" t="str">
        <f t="shared" si="2"/>
        <v/>
      </c>
      <c r="M111" s="245" cm="1">
        <f t="array" ref="M111">SUMPRODUCT(--(N111:Q111&lt;&gt;"")) + IF(TRIM(R111)="",0,LEN(R111)-LEN(SUBSTITUTE(R111,",",""))+1)</f>
        <v>0</v>
      </c>
      <c r="N111" s="242" t="str">
        <f>IF(AND(I111&lt;&gt;0,I111&lt;&gt;""),IF(TRIM(SUBSTITUTE(B111,CHAR(160),""))="","",IF(ISNUMBER(MATCH(TRIM(SUBSTITUTE(B111,CHAR(160),"")),'Look Up Values'!$B$2:$B$500,0)),"","Origin error")),"")</f>
        <v/>
      </c>
      <c r="O111" s="242" t="str">
        <f>IF(AND(I111&lt;&gt;0,I111&lt;&gt;""),IF(C111="","",IF(AND(ISNUMBER(--LEFT(C111,FIND(" ",C111&amp;" ")-1)),OR(LEN(LEFT(C111,FIND(" ",C111&amp;" ")-1))=6,LEN(LEFT(C111,FIND(" ",C111&amp;" ")-1))=7),OR(ISNUMBER(MATCH(LEFT(C111,FIND(" ",C111&amp;" ")-1),'Look Up Values'!$G$2:$G$1000,0)),ISNUMBER(MATCH(LEFT(C111,FIND(" ",C111&amp;" ")-1),'Look Up Values'!$AE$2:$AE$2000,0)))),"","EWC error")),"")</f>
        <v/>
      </c>
      <c r="P111" s="242" t="str" cm="1">
        <f t="array" ref="P111">IF(AND(I111&lt;&gt;0,I111&lt;&gt;""),IF(D111="","",IF(ISNUMBER(MATCH(SUBSTITUTE(D111," ",""),SUBSTITUTE('Look Up Values'!$S$2:$S$120," ",""),0)),"","D&amp;R error")),"")</f>
        <v/>
      </c>
      <c r="Q111" s="242" t="str" cm="1">
        <f t="array" ref="Q111">IF(AND(I111&lt;&gt;0,I111&lt;&gt;""),IF(G111="","",IF(ISNUMBER(MATCH(SUBSTITUTE(G111," ",""),SUBSTITUTE('Look Up Values'!$I$2:$I$10," ",""),0)),"","State error")),"")</f>
        <v/>
      </c>
      <c r="R111" s="260" t="str">
        <f t="shared" si="3"/>
        <v/>
      </c>
    </row>
    <row r="112" spans="1:18" ht="15.75">
      <c r="A112" s="250">
        <v>105</v>
      </c>
      <c r="B112" s="198"/>
      <c r="C112" s="25"/>
      <c r="D112" s="25"/>
      <c r="E112" s="25"/>
      <c r="F112" s="25"/>
      <c r="G112" s="26"/>
      <c r="H112" s="27"/>
      <c r="I112" s="28"/>
      <c r="J112" s="430"/>
      <c r="K112" s="8"/>
      <c r="L112" s="457" t="str">
        <f t="shared" si="2"/>
        <v/>
      </c>
      <c r="M112" s="245" cm="1">
        <f t="array" ref="M112">SUMPRODUCT(--(N112:Q112&lt;&gt;"")) + IF(TRIM(R112)="",0,LEN(R112)-LEN(SUBSTITUTE(R112,",",""))+1)</f>
        <v>0</v>
      </c>
      <c r="N112" s="242" t="str">
        <f>IF(AND(I112&lt;&gt;0,I112&lt;&gt;""),IF(TRIM(SUBSTITUTE(B112,CHAR(160),""))="","",IF(ISNUMBER(MATCH(TRIM(SUBSTITUTE(B112,CHAR(160),"")),'Look Up Values'!$B$2:$B$500,0)),"","Origin error")),"")</f>
        <v/>
      </c>
      <c r="O112" s="242" t="str">
        <f>IF(AND(I112&lt;&gt;0,I112&lt;&gt;""),IF(C112="","",IF(AND(ISNUMBER(--LEFT(C112,FIND(" ",C112&amp;" ")-1)),OR(LEN(LEFT(C112,FIND(" ",C112&amp;" ")-1))=6,LEN(LEFT(C112,FIND(" ",C112&amp;" ")-1))=7),OR(ISNUMBER(MATCH(LEFT(C112,FIND(" ",C112&amp;" ")-1),'Look Up Values'!$G$2:$G$1000,0)),ISNUMBER(MATCH(LEFT(C112,FIND(" ",C112&amp;" ")-1),'Look Up Values'!$AE$2:$AE$2000,0)))),"","EWC error")),"")</f>
        <v/>
      </c>
      <c r="P112" s="242" t="str" cm="1">
        <f t="array" ref="P112">IF(AND(I112&lt;&gt;0,I112&lt;&gt;""),IF(D112="","",IF(ISNUMBER(MATCH(SUBSTITUTE(D112," ",""),SUBSTITUTE('Look Up Values'!$S$2:$S$120," ",""),0)),"","D&amp;R error")),"")</f>
        <v/>
      </c>
      <c r="Q112" s="242" t="str" cm="1">
        <f t="array" ref="Q112">IF(AND(I112&lt;&gt;0,I112&lt;&gt;""),IF(G112="","",IF(ISNUMBER(MATCH(SUBSTITUTE(G112," ",""),SUBSTITUTE('Look Up Values'!$I$2:$I$10," ",""),0)),"","State error")),"")</f>
        <v/>
      </c>
      <c r="R112" s="260" t="str">
        <f t="shared" si="3"/>
        <v/>
      </c>
    </row>
    <row r="113" spans="1:18" ht="15.75">
      <c r="A113" s="250">
        <v>106</v>
      </c>
      <c r="B113" s="198"/>
      <c r="C113" s="25"/>
      <c r="D113" s="25"/>
      <c r="E113" s="25"/>
      <c r="F113" s="25"/>
      <c r="G113" s="26"/>
      <c r="H113" s="27"/>
      <c r="I113" s="28"/>
      <c r="J113" s="430"/>
      <c r="K113" s="8"/>
      <c r="L113" s="457" t="str">
        <f t="shared" si="2"/>
        <v/>
      </c>
      <c r="M113" s="245" cm="1">
        <f t="array" ref="M113">SUMPRODUCT(--(N113:Q113&lt;&gt;"")) + IF(TRIM(R113)="",0,LEN(R113)-LEN(SUBSTITUTE(R113,",",""))+1)</f>
        <v>0</v>
      </c>
      <c r="N113" s="242" t="str">
        <f>IF(AND(I113&lt;&gt;0,I113&lt;&gt;""),IF(TRIM(SUBSTITUTE(B113,CHAR(160),""))="","",IF(ISNUMBER(MATCH(TRIM(SUBSTITUTE(B113,CHAR(160),"")),'Look Up Values'!$B$2:$B$500,0)),"","Origin error")),"")</f>
        <v/>
      </c>
      <c r="O113" s="242" t="str">
        <f>IF(AND(I113&lt;&gt;0,I113&lt;&gt;""),IF(C113="","",IF(AND(ISNUMBER(--LEFT(C113,FIND(" ",C113&amp;" ")-1)),OR(LEN(LEFT(C113,FIND(" ",C113&amp;" ")-1))=6,LEN(LEFT(C113,FIND(" ",C113&amp;" ")-1))=7),OR(ISNUMBER(MATCH(LEFT(C113,FIND(" ",C113&amp;" ")-1),'Look Up Values'!$G$2:$G$1000,0)),ISNUMBER(MATCH(LEFT(C113,FIND(" ",C113&amp;" ")-1),'Look Up Values'!$AE$2:$AE$2000,0)))),"","EWC error")),"")</f>
        <v/>
      </c>
      <c r="P113" s="242" t="str" cm="1">
        <f t="array" ref="P113">IF(AND(I113&lt;&gt;0,I113&lt;&gt;""),IF(D113="","",IF(ISNUMBER(MATCH(SUBSTITUTE(D113," ",""),SUBSTITUTE('Look Up Values'!$S$2:$S$120," ",""),0)),"","D&amp;R error")),"")</f>
        <v/>
      </c>
      <c r="Q113" s="242" t="str" cm="1">
        <f t="array" ref="Q113">IF(AND(I113&lt;&gt;0,I113&lt;&gt;""),IF(G113="","",IF(ISNUMBER(MATCH(SUBSTITUTE(G113," ",""),SUBSTITUTE('Look Up Values'!$I$2:$I$10," ",""),0)),"","State error")),"")</f>
        <v/>
      </c>
      <c r="R113" s="260" t="str">
        <f t="shared" si="3"/>
        <v/>
      </c>
    </row>
    <row r="114" spans="1:18" ht="15.75">
      <c r="A114" s="250">
        <v>107</v>
      </c>
      <c r="B114" s="198"/>
      <c r="C114" s="25"/>
      <c r="D114" s="25"/>
      <c r="E114" s="25"/>
      <c r="F114" s="25"/>
      <c r="G114" s="26"/>
      <c r="H114" s="27"/>
      <c r="I114" s="28"/>
      <c r="J114" s="430"/>
      <c r="K114" s="8"/>
      <c r="L114" s="457" t="str">
        <f t="shared" si="2"/>
        <v/>
      </c>
      <c r="M114" s="245" cm="1">
        <f t="array" ref="M114">SUMPRODUCT(--(N114:Q114&lt;&gt;"")) + IF(TRIM(R114)="",0,LEN(R114)-LEN(SUBSTITUTE(R114,",",""))+1)</f>
        <v>0</v>
      </c>
      <c r="N114" s="242" t="str">
        <f>IF(AND(I114&lt;&gt;0,I114&lt;&gt;""),IF(TRIM(SUBSTITUTE(B114,CHAR(160),""))="","",IF(ISNUMBER(MATCH(TRIM(SUBSTITUTE(B114,CHAR(160),"")),'Look Up Values'!$B$2:$B$500,0)),"","Origin error")),"")</f>
        <v/>
      </c>
      <c r="O114" s="242" t="str">
        <f>IF(AND(I114&lt;&gt;0,I114&lt;&gt;""),IF(C114="","",IF(AND(ISNUMBER(--LEFT(C114,FIND(" ",C114&amp;" ")-1)),OR(LEN(LEFT(C114,FIND(" ",C114&amp;" ")-1))=6,LEN(LEFT(C114,FIND(" ",C114&amp;" ")-1))=7),OR(ISNUMBER(MATCH(LEFT(C114,FIND(" ",C114&amp;" ")-1),'Look Up Values'!$G$2:$G$1000,0)),ISNUMBER(MATCH(LEFT(C114,FIND(" ",C114&amp;" ")-1),'Look Up Values'!$AE$2:$AE$2000,0)))),"","EWC error")),"")</f>
        <v/>
      </c>
      <c r="P114" s="242" t="str" cm="1">
        <f t="array" ref="P114">IF(AND(I114&lt;&gt;0,I114&lt;&gt;""),IF(D114="","",IF(ISNUMBER(MATCH(SUBSTITUTE(D114," ",""),SUBSTITUTE('Look Up Values'!$S$2:$S$120," ",""),0)),"","D&amp;R error")),"")</f>
        <v/>
      </c>
      <c r="Q114" s="242" t="str" cm="1">
        <f t="array" ref="Q114">IF(AND(I114&lt;&gt;0,I114&lt;&gt;""),IF(G114="","",IF(ISNUMBER(MATCH(SUBSTITUTE(G114," ",""),SUBSTITUTE('Look Up Values'!$I$2:$I$10," ",""),0)),"","State error")),"")</f>
        <v/>
      </c>
      <c r="R114" s="260" t="str">
        <f t="shared" si="3"/>
        <v/>
      </c>
    </row>
    <row r="115" spans="1:18" ht="15.75">
      <c r="A115" s="250">
        <v>108</v>
      </c>
      <c r="B115" s="198"/>
      <c r="C115" s="25"/>
      <c r="D115" s="25"/>
      <c r="E115" s="25"/>
      <c r="F115" s="25"/>
      <c r="G115" s="26"/>
      <c r="H115" s="27"/>
      <c r="I115" s="28"/>
      <c r="J115" s="430"/>
      <c r="K115" s="8"/>
      <c r="L115" s="457" t="str">
        <f t="shared" si="2"/>
        <v/>
      </c>
      <c r="M115" s="245" cm="1">
        <f t="array" ref="M115">SUMPRODUCT(--(N115:Q115&lt;&gt;"")) + IF(TRIM(R115)="",0,LEN(R115)-LEN(SUBSTITUTE(R115,",",""))+1)</f>
        <v>0</v>
      </c>
      <c r="N115" s="242" t="str">
        <f>IF(AND(I115&lt;&gt;0,I115&lt;&gt;""),IF(TRIM(SUBSTITUTE(B115,CHAR(160),""))="","",IF(ISNUMBER(MATCH(TRIM(SUBSTITUTE(B115,CHAR(160),"")),'Look Up Values'!$B$2:$B$500,0)),"","Origin error")),"")</f>
        <v/>
      </c>
      <c r="O115" s="242" t="str">
        <f>IF(AND(I115&lt;&gt;0,I115&lt;&gt;""),IF(C115="","",IF(AND(ISNUMBER(--LEFT(C115,FIND(" ",C115&amp;" ")-1)),OR(LEN(LEFT(C115,FIND(" ",C115&amp;" ")-1))=6,LEN(LEFT(C115,FIND(" ",C115&amp;" ")-1))=7),OR(ISNUMBER(MATCH(LEFT(C115,FIND(" ",C115&amp;" ")-1),'Look Up Values'!$G$2:$G$1000,0)),ISNUMBER(MATCH(LEFT(C115,FIND(" ",C115&amp;" ")-1),'Look Up Values'!$AE$2:$AE$2000,0)))),"","EWC error")),"")</f>
        <v/>
      </c>
      <c r="P115" s="242" t="str" cm="1">
        <f t="array" ref="P115">IF(AND(I115&lt;&gt;0,I115&lt;&gt;""),IF(D115="","",IF(ISNUMBER(MATCH(SUBSTITUTE(D115," ",""),SUBSTITUTE('Look Up Values'!$S$2:$S$120," ",""),0)),"","D&amp;R error")),"")</f>
        <v/>
      </c>
      <c r="Q115" s="242" t="str" cm="1">
        <f t="array" ref="Q115">IF(AND(I115&lt;&gt;0,I115&lt;&gt;""),IF(G115="","",IF(ISNUMBER(MATCH(SUBSTITUTE(G115," ",""),SUBSTITUTE('Look Up Values'!$I$2:$I$10," ",""),0)),"","State error")),"")</f>
        <v/>
      </c>
      <c r="R115" s="260" t="str">
        <f t="shared" si="3"/>
        <v/>
      </c>
    </row>
    <row r="116" spans="1:18" ht="15.75">
      <c r="A116" s="250">
        <v>109</v>
      </c>
      <c r="B116" s="198"/>
      <c r="C116" s="25"/>
      <c r="D116" s="25"/>
      <c r="E116" s="25"/>
      <c r="F116" s="25"/>
      <c r="G116" s="26"/>
      <c r="H116" s="27"/>
      <c r="I116" s="28"/>
      <c r="J116" s="430"/>
      <c r="K116" s="8"/>
      <c r="L116" s="457" t="str">
        <f t="shared" si="2"/>
        <v/>
      </c>
      <c r="M116" s="245" cm="1">
        <f t="array" ref="M116">SUMPRODUCT(--(N116:Q116&lt;&gt;"")) + IF(TRIM(R116)="",0,LEN(R116)-LEN(SUBSTITUTE(R116,",",""))+1)</f>
        <v>0</v>
      </c>
      <c r="N116" s="242" t="str">
        <f>IF(AND(I116&lt;&gt;0,I116&lt;&gt;""),IF(TRIM(SUBSTITUTE(B116,CHAR(160),""))="","",IF(ISNUMBER(MATCH(TRIM(SUBSTITUTE(B116,CHAR(160),"")),'Look Up Values'!$B$2:$B$500,0)),"","Origin error")),"")</f>
        <v/>
      </c>
      <c r="O116" s="242" t="str">
        <f>IF(AND(I116&lt;&gt;0,I116&lt;&gt;""),IF(C116="","",IF(AND(ISNUMBER(--LEFT(C116,FIND(" ",C116&amp;" ")-1)),OR(LEN(LEFT(C116,FIND(" ",C116&amp;" ")-1))=6,LEN(LEFT(C116,FIND(" ",C116&amp;" ")-1))=7),OR(ISNUMBER(MATCH(LEFT(C116,FIND(" ",C116&amp;" ")-1),'Look Up Values'!$G$2:$G$1000,0)),ISNUMBER(MATCH(LEFT(C116,FIND(" ",C116&amp;" ")-1),'Look Up Values'!$AE$2:$AE$2000,0)))),"","EWC error")),"")</f>
        <v/>
      </c>
      <c r="P116" s="242" t="str" cm="1">
        <f t="array" ref="P116">IF(AND(I116&lt;&gt;0,I116&lt;&gt;""),IF(D116="","",IF(ISNUMBER(MATCH(SUBSTITUTE(D116," ",""),SUBSTITUTE('Look Up Values'!$S$2:$S$120," ",""),0)),"","D&amp;R error")),"")</f>
        <v/>
      </c>
      <c r="Q116" s="242" t="str" cm="1">
        <f t="array" ref="Q116">IF(AND(I116&lt;&gt;0,I116&lt;&gt;""),IF(G116="","",IF(ISNUMBER(MATCH(SUBSTITUTE(G116," ",""),SUBSTITUTE('Look Up Values'!$I$2:$I$10," ",""),0)),"","State error")),"")</f>
        <v/>
      </c>
      <c r="R116" s="260" t="str">
        <f t="shared" si="3"/>
        <v/>
      </c>
    </row>
    <row r="117" spans="1:18" ht="15.75">
      <c r="A117" s="250">
        <v>110</v>
      </c>
      <c r="B117" s="198"/>
      <c r="C117" s="25"/>
      <c r="D117" s="25"/>
      <c r="E117" s="25"/>
      <c r="F117" s="25"/>
      <c r="G117" s="26"/>
      <c r="H117" s="27"/>
      <c r="I117" s="28"/>
      <c r="J117" s="430"/>
      <c r="K117" s="8"/>
      <c r="L117" s="457" t="str">
        <f t="shared" si="2"/>
        <v/>
      </c>
      <c r="M117" s="245" cm="1">
        <f t="array" ref="M117">SUMPRODUCT(--(N117:Q117&lt;&gt;"")) + IF(TRIM(R117)="",0,LEN(R117)-LEN(SUBSTITUTE(R117,",",""))+1)</f>
        <v>0</v>
      </c>
      <c r="N117" s="242" t="str">
        <f>IF(AND(I117&lt;&gt;0,I117&lt;&gt;""),IF(TRIM(SUBSTITUTE(B117,CHAR(160),""))="","",IF(ISNUMBER(MATCH(TRIM(SUBSTITUTE(B117,CHAR(160),"")),'Look Up Values'!$B$2:$B$500,0)),"","Origin error")),"")</f>
        <v/>
      </c>
      <c r="O117" s="242" t="str">
        <f>IF(AND(I117&lt;&gt;0,I117&lt;&gt;""),IF(C117="","",IF(AND(ISNUMBER(--LEFT(C117,FIND(" ",C117&amp;" ")-1)),OR(LEN(LEFT(C117,FIND(" ",C117&amp;" ")-1))=6,LEN(LEFT(C117,FIND(" ",C117&amp;" ")-1))=7),OR(ISNUMBER(MATCH(LEFT(C117,FIND(" ",C117&amp;" ")-1),'Look Up Values'!$G$2:$G$1000,0)),ISNUMBER(MATCH(LEFT(C117,FIND(" ",C117&amp;" ")-1),'Look Up Values'!$AE$2:$AE$2000,0)))),"","EWC error")),"")</f>
        <v/>
      </c>
      <c r="P117" s="242" t="str" cm="1">
        <f t="array" ref="P117">IF(AND(I117&lt;&gt;0,I117&lt;&gt;""),IF(D117="","",IF(ISNUMBER(MATCH(SUBSTITUTE(D117," ",""),SUBSTITUTE('Look Up Values'!$S$2:$S$120," ",""),0)),"","D&amp;R error")),"")</f>
        <v/>
      </c>
      <c r="Q117" s="242" t="str" cm="1">
        <f t="array" ref="Q117">IF(AND(I117&lt;&gt;0,I117&lt;&gt;""),IF(G117="","",IF(ISNUMBER(MATCH(SUBSTITUTE(G117," ",""),SUBSTITUTE('Look Up Values'!$I$2:$I$10," ",""),0)),"","State error")),"")</f>
        <v/>
      </c>
      <c r="R117" s="260" t="str">
        <f t="shared" si="3"/>
        <v/>
      </c>
    </row>
    <row r="118" spans="1:18" ht="15.75">
      <c r="A118" s="250">
        <v>111</v>
      </c>
      <c r="B118" s="198"/>
      <c r="C118" s="25"/>
      <c r="D118" s="25"/>
      <c r="E118" s="25"/>
      <c r="F118" s="25"/>
      <c r="G118" s="26"/>
      <c r="H118" s="27"/>
      <c r="I118" s="28"/>
      <c r="J118" s="430"/>
      <c r="K118" s="8"/>
      <c r="L118" s="457" t="str">
        <f t="shared" si="2"/>
        <v/>
      </c>
      <c r="M118" s="245" cm="1">
        <f t="array" ref="M118">SUMPRODUCT(--(N118:Q118&lt;&gt;"")) + IF(TRIM(R118)="",0,LEN(R118)-LEN(SUBSTITUTE(R118,",",""))+1)</f>
        <v>0</v>
      </c>
      <c r="N118" s="242" t="str">
        <f>IF(AND(I118&lt;&gt;0,I118&lt;&gt;""),IF(TRIM(SUBSTITUTE(B118,CHAR(160),""))="","",IF(ISNUMBER(MATCH(TRIM(SUBSTITUTE(B118,CHAR(160),"")),'Look Up Values'!$B$2:$B$500,0)),"","Origin error")),"")</f>
        <v/>
      </c>
      <c r="O118" s="242" t="str">
        <f>IF(AND(I118&lt;&gt;0,I118&lt;&gt;""),IF(C118="","",IF(AND(ISNUMBER(--LEFT(C118,FIND(" ",C118&amp;" ")-1)),OR(LEN(LEFT(C118,FIND(" ",C118&amp;" ")-1))=6,LEN(LEFT(C118,FIND(" ",C118&amp;" ")-1))=7),OR(ISNUMBER(MATCH(LEFT(C118,FIND(" ",C118&amp;" ")-1),'Look Up Values'!$G$2:$G$1000,0)),ISNUMBER(MATCH(LEFT(C118,FIND(" ",C118&amp;" ")-1),'Look Up Values'!$AE$2:$AE$2000,0)))),"","EWC error")),"")</f>
        <v/>
      </c>
      <c r="P118" s="242" t="str" cm="1">
        <f t="array" ref="P118">IF(AND(I118&lt;&gt;0,I118&lt;&gt;""),IF(D118="","",IF(ISNUMBER(MATCH(SUBSTITUTE(D118," ",""),SUBSTITUTE('Look Up Values'!$S$2:$S$120," ",""),0)),"","D&amp;R error")),"")</f>
        <v/>
      </c>
      <c r="Q118" s="242" t="str" cm="1">
        <f t="array" ref="Q118">IF(AND(I118&lt;&gt;0,I118&lt;&gt;""),IF(G118="","",IF(ISNUMBER(MATCH(SUBSTITUTE(G118," ",""),SUBSTITUTE('Look Up Values'!$I$2:$I$10," ",""),0)),"","State error")),"")</f>
        <v/>
      </c>
      <c r="R118" s="260" t="str">
        <f t="shared" si="3"/>
        <v/>
      </c>
    </row>
    <row r="119" spans="1:18" ht="15.75">
      <c r="A119" s="250">
        <v>112</v>
      </c>
      <c r="B119" s="198"/>
      <c r="C119" s="25"/>
      <c r="D119" s="25"/>
      <c r="E119" s="25"/>
      <c r="F119" s="25"/>
      <c r="G119" s="26"/>
      <c r="H119" s="27"/>
      <c r="I119" s="28"/>
      <c r="J119" s="430"/>
      <c r="K119" s="8"/>
      <c r="L119" s="457" t="str">
        <f t="shared" si="2"/>
        <v/>
      </c>
      <c r="M119" s="245" cm="1">
        <f t="array" ref="M119">SUMPRODUCT(--(N119:Q119&lt;&gt;"")) + IF(TRIM(R119)="",0,LEN(R119)-LEN(SUBSTITUTE(R119,",",""))+1)</f>
        <v>0</v>
      </c>
      <c r="N119" s="242" t="str">
        <f>IF(AND(I119&lt;&gt;0,I119&lt;&gt;""),IF(TRIM(SUBSTITUTE(B119,CHAR(160),""))="","",IF(ISNUMBER(MATCH(TRIM(SUBSTITUTE(B119,CHAR(160),"")),'Look Up Values'!$B$2:$B$500,0)),"","Origin error")),"")</f>
        <v/>
      </c>
      <c r="O119" s="242" t="str">
        <f>IF(AND(I119&lt;&gt;0,I119&lt;&gt;""),IF(C119="","",IF(AND(ISNUMBER(--LEFT(C119,FIND(" ",C119&amp;" ")-1)),OR(LEN(LEFT(C119,FIND(" ",C119&amp;" ")-1))=6,LEN(LEFT(C119,FIND(" ",C119&amp;" ")-1))=7),OR(ISNUMBER(MATCH(LEFT(C119,FIND(" ",C119&amp;" ")-1),'Look Up Values'!$G$2:$G$1000,0)),ISNUMBER(MATCH(LEFT(C119,FIND(" ",C119&amp;" ")-1),'Look Up Values'!$AE$2:$AE$2000,0)))),"","EWC error")),"")</f>
        <v/>
      </c>
      <c r="P119" s="242" t="str" cm="1">
        <f t="array" ref="P119">IF(AND(I119&lt;&gt;0,I119&lt;&gt;""),IF(D119="","",IF(ISNUMBER(MATCH(SUBSTITUTE(D119," ",""),SUBSTITUTE('Look Up Values'!$S$2:$S$120," ",""),0)),"","D&amp;R error")),"")</f>
        <v/>
      </c>
      <c r="Q119" s="242" t="str" cm="1">
        <f t="array" ref="Q119">IF(AND(I119&lt;&gt;0,I119&lt;&gt;""),IF(G119="","",IF(ISNUMBER(MATCH(SUBSTITUTE(G119," ",""),SUBSTITUTE('Look Up Values'!$I$2:$I$10," ",""),0)),"","State error")),"")</f>
        <v/>
      </c>
      <c r="R119" s="260" t="str">
        <f t="shared" si="3"/>
        <v/>
      </c>
    </row>
    <row r="120" spans="1:18" ht="15.75">
      <c r="A120" s="250">
        <v>113</v>
      </c>
      <c r="B120" s="198"/>
      <c r="C120" s="25"/>
      <c r="D120" s="25"/>
      <c r="E120" s="25"/>
      <c r="F120" s="25"/>
      <c r="G120" s="26"/>
      <c r="H120" s="27"/>
      <c r="I120" s="28"/>
      <c r="J120" s="430"/>
      <c r="K120" s="8"/>
      <c r="L120" s="457" t="str">
        <f t="shared" si="2"/>
        <v/>
      </c>
      <c r="M120" s="245" cm="1">
        <f t="array" ref="M120">SUMPRODUCT(--(N120:Q120&lt;&gt;"")) + IF(TRIM(R120)="",0,LEN(R120)-LEN(SUBSTITUTE(R120,",",""))+1)</f>
        <v>0</v>
      </c>
      <c r="N120" s="242" t="str">
        <f>IF(AND(I120&lt;&gt;0,I120&lt;&gt;""),IF(TRIM(SUBSTITUTE(B120,CHAR(160),""))="","",IF(ISNUMBER(MATCH(TRIM(SUBSTITUTE(B120,CHAR(160),"")),'Look Up Values'!$B$2:$B$500,0)),"","Origin error")),"")</f>
        <v/>
      </c>
      <c r="O120" s="242" t="str">
        <f>IF(AND(I120&lt;&gt;0,I120&lt;&gt;""),IF(C120="","",IF(AND(ISNUMBER(--LEFT(C120,FIND(" ",C120&amp;" ")-1)),OR(LEN(LEFT(C120,FIND(" ",C120&amp;" ")-1))=6,LEN(LEFT(C120,FIND(" ",C120&amp;" ")-1))=7),OR(ISNUMBER(MATCH(LEFT(C120,FIND(" ",C120&amp;" ")-1),'Look Up Values'!$G$2:$G$1000,0)),ISNUMBER(MATCH(LEFT(C120,FIND(" ",C120&amp;" ")-1),'Look Up Values'!$AE$2:$AE$2000,0)))),"","EWC error")),"")</f>
        <v/>
      </c>
      <c r="P120" s="242" t="str" cm="1">
        <f t="array" ref="P120">IF(AND(I120&lt;&gt;0,I120&lt;&gt;""),IF(D120="","",IF(ISNUMBER(MATCH(SUBSTITUTE(D120," ",""),SUBSTITUTE('Look Up Values'!$S$2:$S$120," ",""),0)),"","D&amp;R error")),"")</f>
        <v/>
      </c>
      <c r="Q120" s="242" t="str" cm="1">
        <f t="array" ref="Q120">IF(AND(I120&lt;&gt;0,I120&lt;&gt;""),IF(G120="","",IF(ISNUMBER(MATCH(SUBSTITUTE(G120," ",""),SUBSTITUTE('Look Up Values'!$I$2:$I$10," ",""),0)),"","State error")),"")</f>
        <v/>
      </c>
      <c r="R120" s="260" t="str">
        <f t="shared" si="3"/>
        <v/>
      </c>
    </row>
    <row r="121" spans="1:18" ht="15.75">
      <c r="A121" s="250">
        <v>114</v>
      </c>
      <c r="B121" s="198"/>
      <c r="C121" s="25"/>
      <c r="D121" s="25"/>
      <c r="E121" s="25"/>
      <c r="F121" s="25"/>
      <c r="G121" s="26"/>
      <c r="H121" s="27"/>
      <c r="I121" s="28"/>
      <c r="J121" s="430"/>
      <c r="K121" s="8"/>
      <c r="L121" s="457" t="str">
        <f t="shared" si="2"/>
        <v/>
      </c>
      <c r="M121" s="245" cm="1">
        <f t="array" ref="M121">SUMPRODUCT(--(N121:Q121&lt;&gt;"")) + IF(TRIM(R121)="",0,LEN(R121)-LEN(SUBSTITUTE(R121,",",""))+1)</f>
        <v>0</v>
      </c>
      <c r="N121" s="242" t="str">
        <f>IF(AND(I121&lt;&gt;0,I121&lt;&gt;""),IF(TRIM(SUBSTITUTE(B121,CHAR(160),""))="","",IF(ISNUMBER(MATCH(TRIM(SUBSTITUTE(B121,CHAR(160),"")),'Look Up Values'!$B$2:$B$500,0)),"","Origin error")),"")</f>
        <v/>
      </c>
      <c r="O121" s="242" t="str">
        <f>IF(AND(I121&lt;&gt;0,I121&lt;&gt;""),IF(C121="","",IF(AND(ISNUMBER(--LEFT(C121,FIND(" ",C121&amp;" ")-1)),OR(LEN(LEFT(C121,FIND(" ",C121&amp;" ")-1))=6,LEN(LEFT(C121,FIND(" ",C121&amp;" ")-1))=7),OR(ISNUMBER(MATCH(LEFT(C121,FIND(" ",C121&amp;" ")-1),'Look Up Values'!$G$2:$G$1000,0)),ISNUMBER(MATCH(LEFT(C121,FIND(" ",C121&amp;" ")-1),'Look Up Values'!$AE$2:$AE$2000,0)))),"","EWC error")),"")</f>
        <v/>
      </c>
      <c r="P121" s="242" t="str" cm="1">
        <f t="array" ref="P121">IF(AND(I121&lt;&gt;0,I121&lt;&gt;""),IF(D121="","",IF(ISNUMBER(MATCH(SUBSTITUTE(D121," ",""),SUBSTITUTE('Look Up Values'!$S$2:$S$120," ",""),0)),"","D&amp;R error")),"")</f>
        <v/>
      </c>
      <c r="Q121" s="242" t="str" cm="1">
        <f t="array" ref="Q121">IF(AND(I121&lt;&gt;0,I121&lt;&gt;""),IF(G121="","",IF(ISNUMBER(MATCH(SUBSTITUTE(G121," ",""),SUBSTITUTE('Look Up Values'!$I$2:$I$10," ",""),0)),"","State error")),"")</f>
        <v/>
      </c>
      <c r="R121" s="260" t="str">
        <f t="shared" si="3"/>
        <v/>
      </c>
    </row>
    <row r="122" spans="1:18" ht="15.75">
      <c r="A122" s="250">
        <v>115</v>
      </c>
      <c r="B122" s="198"/>
      <c r="C122" s="25"/>
      <c r="D122" s="25"/>
      <c r="E122" s="25"/>
      <c r="F122" s="25"/>
      <c r="G122" s="26"/>
      <c r="H122" s="27"/>
      <c r="I122" s="28"/>
      <c r="J122" s="430"/>
      <c r="K122" s="8"/>
      <c r="L122" s="457" t="str">
        <f t="shared" si="2"/>
        <v/>
      </c>
      <c r="M122" s="245" cm="1">
        <f t="array" ref="M122">SUMPRODUCT(--(N122:Q122&lt;&gt;"")) + IF(TRIM(R122)="",0,LEN(R122)-LEN(SUBSTITUTE(R122,",",""))+1)</f>
        <v>0</v>
      </c>
      <c r="N122" s="242" t="str">
        <f>IF(AND(I122&lt;&gt;0,I122&lt;&gt;""),IF(TRIM(SUBSTITUTE(B122,CHAR(160),""))="","",IF(ISNUMBER(MATCH(TRIM(SUBSTITUTE(B122,CHAR(160),"")),'Look Up Values'!$B$2:$B$500,0)),"","Origin error")),"")</f>
        <v/>
      </c>
      <c r="O122" s="242" t="str">
        <f>IF(AND(I122&lt;&gt;0,I122&lt;&gt;""),IF(C122="","",IF(AND(ISNUMBER(--LEFT(C122,FIND(" ",C122&amp;" ")-1)),OR(LEN(LEFT(C122,FIND(" ",C122&amp;" ")-1))=6,LEN(LEFT(C122,FIND(" ",C122&amp;" ")-1))=7),OR(ISNUMBER(MATCH(LEFT(C122,FIND(" ",C122&amp;" ")-1),'Look Up Values'!$G$2:$G$1000,0)),ISNUMBER(MATCH(LEFT(C122,FIND(" ",C122&amp;" ")-1),'Look Up Values'!$AE$2:$AE$2000,0)))),"","EWC error")),"")</f>
        <v/>
      </c>
      <c r="P122" s="242" t="str" cm="1">
        <f t="array" ref="P122">IF(AND(I122&lt;&gt;0,I122&lt;&gt;""),IF(D122="","",IF(ISNUMBER(MATCH(SUBSTITUTE(D122," ",""),SUBSTITUTE('Look Up Values'!$S$2:$S$120," ",""),0)),"","D&amp;R error")),"")</f>
        <v/>
      </c>
      <c r="Q122" s="242" t="str" cm="1">
        <f t="array" ref="Q122">IF(AND(I122&lt;&gt;0,I122&lt;&gt;""),IF(G122="","",IF(ISNUMBER(MATCH(SUBSTITUTE(G122," ",""),SUBSTITUTE('Look Up Values'!$I$2:$I$10," ",""),0)),"","State error")),"")</f>
        <v/>
      </c>
      <c r="R122" s="260" t="str">
        <f t="shared" si="3"/>
        <v/>
      </c>
    </row>
    <row r="123" spans="1:18" ht="15.75">
      <c r="A123" s="250">
        <v>116</v>
      </c>
      <c r="B123" s="198"/>
      <c r="C123" s="25"/>
      <c r="D123" s="25"/>
      <c r="E123" s="25"/>
      <c r="F123" s="25"/>
      <c r="G123" s="26"/>
      <c r="H123" s="27"/>
      <c r="I123" s="28"/>
      <c r="J123" s="430"/>
      <c r="K123" s="8"/>
      <c r="L123" s="457" t="str">
        <f t="shared" si="2"/>
        <v/>
      </c>
      <c r="M123" s="245" cm="1">
        <f t="array" ref="M123">SUMPRODUCT(--(N123:Q123&lt;&gt;"")) + IF(TRIM(R123)="",0,LEN(R123)-LEN(SUBSTITUTE(R123,",",""))+1)</f>
        <v>0</v>
      </c>
      <c r="N123" s="242" t="str">
        <f>IF(AND(I123&lt;&gt;0,I123&lt;&gt;""),IF(TRIM(SUBSTITUTE(B123,CHAR(160),""))="","",IF(ISNUMBER(MATCH(TRIM(SUBSTITUTE(B123,CHAR(160),"")),'Look Up Values'!$B$2:$B$500,0)),"","Origin error")),"")</f>
        <v/>
      </c>
      <c r="O123" s="242" t="str">
        <f>IF(AND(I123&lt;&gt;0,I123&lt;&gt;""),IF(C123="","",IF(AND(ISNUMBER(--LEFT(C123,FIND(" ",C123&amp;" ")-1)),OR(LEN(LEFT(C123,FIND(" ",C123&amp;" ")-1))=6,LEN(LEFT(C123,FIND(" ",C123&amp;" ")-1))=7),OR(ISNUMBER(MATCH(LEFT(C123,FIND(" ",C123&amp;" ")-1),'Look Up Values'!$G$2:$G$1000,0)),ISNUMBER(MATCH(LEFT(C123,FIND(" ",C123&amp;" ")-1),'Look Up Values'!$AE$2:$AE$2000,0)))),"","EWC error")),"")</f>
        <v/>
      </c>
      <c r="P123" s="242" t="str" cm="1">
        <f t="array" ref="P123">IF(AND(I123&lt;&gt;0,I123&lt;&gt;""),IF(D123="","",IF(ISNUMBER(MATCH(SUBSTITUTE(D123," ",""),SUBSTITUTE('Look Up Values'!$S$2:$S$120," ",""),0)),"","D&amp;R error")),"")</f>
        <v/>
      </c>
      <c r="Q123" s="242" t="str" cm="1">
        <f t="array" ref="Q123">IF(AND(I123&lt;&gt;0,I123&lt;&gt;""),IF(G123="","",IF(ISNUMBER(MATCH(SUBSTITUTE(G123," ",""),SUBSTITUTE('Look Up Values'!$I$2:$I$10," ",""),0)),"","State error")),"")</f>
        <v/>
      </c>
      <c r="R123" s="260" t="str">
        <f t="shared" si="3"/>
        <v/>
      </c>
    </row>
    <row r="124" spans="1:18" ht="15.75">
      <c r="A124" s="250">
        <v>117</v>
      </c>
      <c r="B124" s="198"/>
      <c r="C124" s="25"/>
      <c r="D124" s="25"/>
      <c r="E124" s="25"/>
      <c r="F124" s="25"/>
      <c r="G124" s="26"/>
      <c r="H124" s="27"/>
      <c r="I124" s="28"/>
      <c r="J124" s="430"/>
      <c r="K124" s="8"/>
      <c r="L124" s="457" t="str">
        <f t="shared" si="2"/>
        <v/>
      </c>
      <c r="M124" s="245" cm="1">
        <f t="array" ref="M124">SUMPRODUCT(--(N124:Q124&lt;&gt;"")) + IF(TRIM(R124)="",0,LEN(R124)-LEN(SUBSTITUTE(R124,",",""))+1)</f>
        <v>0</v>
      </c>
      <c r="N124" s="242" t="str">
        <f>IF(AND(I124&lt;&gt;0,I124&lt;&gt;""),IF(TRIM(SUBSTITUTE(B124,CHAR(160),""))="","",IF(ISNUMBER(MATCH(TRIM(SUBSTITUTE(B124,CHAR(160),"")),'Look Up Values'!$B$2:$B$500,0)),"","Origin error")),"")</f>
        <v/>
      </c>
      <c r="O124" s="242" t="str">
        <f>IF(AND(I124&lt;&gt;0,I124&lt;&gt;""),IF(C124="","",IF(AND(ISNUMBER(--LEFT(C124,FIND(" ",C124&amp;" ")-1)),OR(LEN(LEFT(C124,FIND(" ",C124&amp;" ")-1))=6,LEN(LEFT(C124,FIND(" ",C124&amp;" ")-1))=7),OR(ISNUMBER(MATCH(LEFT(C124,FIND(" ",C124&amp;" ")-1),'Look Up Values'!$G$2:$G$1000,0)),ISNUMBER(MATCH(LEFT(C124,FIND(" ",C124&amp;" ")-1),'Look Up Values'!$AE$2:$AE$2000,0)))),"","EWC error")),"")</f>
        <v/>
      </c>
      <c r="P124" s="242" t="str" cm="1">
        <f t="array" ref="P124">IF(AND(I124&lt;&gt;0,I124&lt;&gt;""),IF(D124="","",IF(ISNUMBER(MATCH(SUBSTITUTE(D124," ",""),SUBSTITUTE('Look Up Values'!$S$2:$S$120," ",""),0)),"","D&amp;R error")),"")</f>
        <v/>
      </c>
      <c r="Q124" s="242" t="str" cm="1">
        <f t="array" ref="Q124">IF(AND(I124&lt;&gt;0,I124&lt;&gt;""),IF(G124="","",IF(ISNUMBER(MATCH(SUBSTITUTE(G124," ",""),SUBSTITUTE('Look Up Values'!$I$2:$I$10," ",""),0)),"","State error")),"")</f>
        <v/>
      </c>
      <c r="R124" s="260" t="str">
        <f t="shared" si="3"/>
        <v/>
      </c>
    </row>
    <row r="125" spans="1:18" ht="15.75">
      <c r="A125" s="250">
        <v>118</v>
      </c>
      <c r="B125" s="198"/>
      <c r="C125" s="25"/>
      <c r="D125" s="25"/>
      <c r="E125" s="25"/>
      <c r="F125" s="25"/>
      <c r="G125" s="26"/>
      <c r="H125" s="27"/>
      <c r="I125" s="28"/>
      <c r="J125" s="430"/>
      <c r="K125" s="8"/>
      <c r="L125" s="457" t="str">
        <f t="shared" si="2"/>
        <v/>
      </c>
      <c r="M125" s="245" cm="1">
        <f t="array" ref="M125">SUMPRODUCT(--(N125:Q125&lt;&gt;"")) + IF(TRIM(R125)="",0,LEN(R125)-LEN(SUBSTITUTE(R125,",",""))+1)</f>
        <v>0</v>
      </c>
      <c r="N125" s="242" t="str">
        <f>IF(AND(I125&lt;&gt;0,I125&lt;&gt;""),IF(TRIM(SUBSTITUTE(B125,CHAR(160),""))="","",IF(ISNUMBER(MATCH(TRIM(SUBSTITUTE(B125,CHAR(160),"")),'Look Up Values'!$B$2:$B$500,0)),"","Origin error")),"")</f>
        <v/>
      </c>
      <c r="O125" s="242" t="str">
        <f>IF(AND(I125&lt;&gt;0,I125&lt;&gt;""),IF(C125="","",IF(AND(ISNUMBER(--LEFT(C125,FIND(" ",C125&amp;" ")-1)),OR(LEN(LEFT(C125,FIND(" ",C125&amp;" ")-1))=6,LEN(LEFT(C125,FIND(" ",C125&amp;" ")-1))=7),OR(ISNUMBER(MATCH(LEFT(C125,FIND(" ",C125&amp;" ")-1),'Look Up Values'!$G$2:$G$1000,0)),ISNUMBER(MATCH(LEFT(C125,FIND(" ",C125&amp;" ")-1),'Look Up Values'!$AE$2:$AE$2000,0)))),"","EWC error")),"")</f>
        <v/>
      </c>
      <c r="P125" s="242" t="str" cm="1">
        <f t="array" ref="P125">IF(AND(I125&lt;&gt;0,I125&lt;&gt;""),IF(D125="","",IF(ISNUMBER(MATCH(SUBSTITUTE(D125," ",""),SUBSTITUTE('Look Up Values'!$S$2:$S$120," ",""),0)),"","D&amp;R error")),"")</f>
        <v/>
      </c>
      <c r="Q125" s="242" t="str" cm="1">
        <f t="array" ref="Q125">IF(AND(I125&lt;&gt;0,I125&lt;&gt;""),IF(G125="","",IF(ISNUMBER(MATCH(SUBSTITUTE(G125," ",""),SUBSTITUTE('Look Up Values'!$I$2:$I$10," ",""),0)),"","State error")),"")</f>
        <v/>
      </c>
      <c r="R125" s="260" t="str">
        <f t="shared" si="3"/>
        <v/>
      </c>
    </row>
    <row r="126" spans="1:18" ht="15.75">
      <c r="A126" s="250">
        <v>119</v>
      </c>
      <c r="B126" s="198"/>
      <c r="C126" s="25"/>
      <c r="D126" s="25"/>
      <c r="E126" s="25"/>
      <c r="F126" s="25"/>
      <c r="G126" s="26"/>
      <c r="H126" s="27"/>
      <c r="I126" s="28"/>
      <c r="J126" s="430"/>
      <c r="K126" s="8"/>
      <c r="L126" s="457" t="str">
        <f t="shared" si="2"/>
        <v/>
      </c>
      <c r="M126" s="245" cm="1">
        <f t="array" ref="M126">SUMPRODUCT(--(N126:Q126&lt;&gt;"")) + IF(TRIM(R126)="",0,LEN(R126)-LEN(SUBSTITUTE(R126,",",""))+1)</f>
        <v>0</v>
      </c>
      <c r="N126" s="242" t="str">
        <f>IF(AND(I126&lt;&gt;0,I126&lt;&gt;""),IF(TRIM(SUBSTITUTE(B126,CHAR(160),""))="","",IF(ISNUMBER(MATCH(TRIM(SUBSTITUTE(B126,CHAR(160),"")),'Look Up Values'!$B$2:$B$500,0)),"","Origin error")),"")</f>
        <v/>
      </c>
      <c r="O126" s="242" t="str">
        <f>IF(AND(I126&lt;&gt;0,I126&lt;&gt;""),IF(C126="","",IF(AND(ISNUMBER(--LEFT(C126,FIND(" ",C126&amp;" ")-1)),OR(LEN(LEFT(C126,FIND(" ",C126&amp;" ")-1))=6,LEN(LEFT(C126,FIND(" ",C126&amp;" ")-1))=7),OR(ISNUMBER(MATCH(LEFT(C126,FIND(" ",C126&amp;" ")-1),'Look Up Values'!$G$2:$G$1000,0)),ISNUMBER(MATCH(LEFT(C126,FIND(" ",C126&amp;" ")-1),'Look Up Values'!$AE$2:$AE$2000,0)))),"","EWC error")),"")</f>
        <v/>
      </c>
      <c r="P126" s="242" t="str" cm="1">
        <f t="array" ref="P126">IF(AND(I126&lt;&gt;0,I126&lt;&gt;""),IF(D126="","",IF(ISNUMBER(MATCH(SUBSTITUTE(D126," ",""),SUBSTITUTE('Look Up Values'!$S$2:$S$120," ",""),0)),"","D&amp;R error")),"")</f>
        <v/>
      </c>
      <c r="Q126" s="242" t="str" cm="1">
        <f t="array" ref="Q126">IF(AND(I126&lt;&gt;0,I126&lt;&gt;""),IF(G126="","",IF(ISNUMBER(MATCH(SUBSTITUTE(G126," ",""),SUBSTITUTE('Look Up Values'!$I$2:$I$10," ",""),0)),"","State error")),"")</f>
        <v/>
      </c>
      <c r="R126" s="260" t="str">
        <f t="shared" si="3"/>
        <v/>
      </c>
    </row>
    <row r="127" spans="1:18" ht="15.75">
      <c r="A127" s="250">
        <v>120</v>
      </c>
      <c r="B127" s="198"/>
      <c r="C127" s="25"/>
      <c r="D127" s="25"/>
      <c r="E127" s="25"/>
      <c r="F127" s="25"/>
      <c r="G127" s="26"/>
      <c r="H127" s="27"/>
      <c r="I127" s="28"/>
      <c r="J127" s="430"/>
      <c r="K127" s="8"/>
      <c r="L127" s="457" t="str">
        <f t="shared" si="2"/>
        <v/>
      </c>
      <c r="M127" s="245" cm="1">
        <f t="array" ref="M127">SUMPRODUCT(--(N127:Q127&lt;&gt;"")) + IF(TRIM(R127)="",0,LEN(R127)-LEN(SUBSTITUTE(R127,",",""))+1)</f>
        <v>0</v>
      </c>
      <c r="N127" s="242" t="str">
        <f>IF(AND(I127&lt;&gt;0,I127&lt;&gt;""),IF(TRIM(SUBSTITUTE(B127,CHAR(160),""))="","",IF(ISNUMBER(MATCH(TRIM(SUBSTITUTE(B127,CHAR(160),"")),'Look Up Values'!$B$2:$B$500,0)),"","Origin error")),"")</f>
        <v/>
      </c>
      <c r="O127" s="242" t="str">
        <f>IF(AND(I127&lt;&gt;0,I127&lt;&gt;""),IF(C127="","",IF(AND(ISNUMBER(--LEFT(C127,FIND(" ",C127&amp;" ")-1)),OR(LEN(LEFT(C127,FIND(" ",C127&amp;" ")-1))=6,LEN(LEFT(C127,FIND(" ",C127&amp;" ")-1))=7),OR(ISNUMBER(MATCH(LEFT(C127,FIND(" ",C127&amp;" ")-1),'Look Up Values'!$G$2:$G$1000,0)),ISNUMBER(MATCH(LEFT(C127,FIND(" ",C127&amp;" ")-1),'Look Up Values'!$AE$2:$AE$2000,0)))),"","EWC error")),"")</f>
        <v/>
      </c>
      <c r="P127" s="242" t="str" cm="1">
        <f t="array" ref="P127">IF(AND(I127&lt;&gt;0,I127&lt;&gt;""),IF(D127="","",IF(ISNUMBER(MATCH(SUBSTITUTE(D127," ",""),SUBSTITUTE('Look Up Values'!$S$2:$S$120," ",""),0)),"","D&amp;R error")),"")</f>
        <v/>
      </c>
      <c r="Q127" s="242" t="str" cm="1">
        <f t="array" ref="Q127">IF(AND(I127&lt;&gt;0,I127&lt;&gt;""),IF(G127="","",IF(ISNUMBER(MATCH(SUBSTITUTE(G127," ",""),SUBSTITUTE('Look Up Values'!$I$2:$I$10," ",""),0)),"","State error")),"")</f>
        <v/>
      </c>
      <c r="R127" s="260" t="str">
        <f t="shared" si="3"/>
        <v/>
      </c>
    </row>
    <row r="128" spans="1:18" ht="15.75">
      <c r="A128" s="250">
        <v>121</v>
      </c>
      <c r="B128" s="198"/>
      <c r="C128" s="25"/>
      <c r="D128" s="25"/>
      <c r="E128" s="25"/>
      <c r="F128" s="25"/>
      <c r="G128" s="26"/>
      <c r="H128" s="27"/>
      <c r="I128" s="28"/>
      <c r="J128" s="430"/>
      <c r="K128" s="8"/>
      <c r="L128" s="457" t="str">
        <f t="shared" si="2"/>
        <v/>
      </c>
      <c r="M128" s="245" cm="1">
        <f t="array" ref="M128">SUMPRODUCT(--(N128:Q128&lt;&gt;"")) + IF(TRIM(R128)="",0,LEN(R128)-LEN(SUBSTITUTE(R128,",",""))+1)</f>
        <v>0</v>
      </c>
      <c r="N128" s="242" t="str">
        <f>IF(AND(I128&lt;&gt;0,I128&lt;&gt;""),IF(TRIM(SUBSTITUTE(B128,CHAR(160),""))="","",IF(ISNUMBER(MATCH(TRIM(SUBSTITUTE(B128,CHAR(160),"")),'Look Up Values'!$B$2:$B$500,0)),"","Origin error")),"")</f>
        <v/>
      </c>
      <c r="O128" s="242" t="str">
        <f>IF(AND(I128&lt;&gt;0,I128&lt;&gt;""),IF(C128="","",IF(AND(ISNUMBER(--LEFT(C128,FIND(" ",C128&amp;" ")-1)),OR(LEN(LEFT(C128,FIND(" ",C128&amp;" ")-1))=6,LEN(LEFT(C128,FIND(" ",C128&amp;" ")-1))=7),OR(ISNUMBER(MATCH(LEFT(C128,FIND(" ",C128&amp;" ")-1),'Look Up Values'!$G$2:$G$1000,0)),ISNUMBER(MATCH(LEFT(C128,FIND(" ",C128&amp;" ")-1),'Look Up Values'!$AE$2:$AE$2000,0)))),"","EWC error")),"")</f>
        <v/>
      </c>
      <c r="P128" s="242" t="str" cm="1">
        <f t="array" ref="P128">IF(AND(I128&lt;&gt;0,I128&lt;&gt;""),IF(D128="","",IF(ISNUMBER(MATCH(SUBSTITUTE(D128," ",""),SUBSTITUTE('Look Up Values'!$S$2:$S$120," ",""),0)),"","D&amp;R error")),"")</f>
        <v/>
      </c>
      <c r="Q128" s="242" t="str" cm="1">
        <f t="array" ref="Q128">IF(AND(I128&lt;&gt;0,I128&lt;&gt;""),IF(G128="","",IF(ISNUMBER(MATCH(SUBSTITUTE(G128," ",""),SUBSTITUTE('Look Up Values'!$I$2:$I$10," ",""),0)),"","State error")),"")</f>
        <v/>
      </c>
      <c r="R128" s="260" t="str">
        <f t="shared" si="3"/>
        <v/>
      </c>
    </row>
    <row r="129" spans="1:18" ht="15.75">
      <c r="A129" s="250">
        <v>122</v>
      </c>
      <c r="B129" s="198"/>
      <c r="C129" s="25"/>
      <c r="D129" s="25"/>
      <c r="E129" s="25"/>
      <c r="F129" s="25"/>
      <c r="G129" s="26"/>
      <c r="H129" s="27"/>
      <c r="I129" s="28"/>
      <c r="J129" s="430"/>
      <c r="K129" s="8"/>
      <c r="L129" s="457" t="str">
        <f t="shared" si="2"/>
        <v/>
      </c>
      <c r="M129" s="245" cm="1">
        <f t="array" ref="M129">SUMPRODUCT(--(N129:Q129&lt;&gt;"")) + IF(TRIM(R129)="",0,LEN(R129)-LEN(SUBSTITUTE(R129,",",""))+1)</f>
        <v>0</v>
      </c>
      <c r="N129" s="242" t="str">
        <f>IF(AND(I129&lt;&gt;0,I129&lt;&gt;""),IF(TRIM(SUBSTITUTE(B129,CHAR(160),""))="","",IF(ISNUMBER(MATCH(TRIM(SUBSTITUTE(B129,CHAR(160),"")),'Look Up Values'!$B$2:$B$500,0)),"","Origin error")),"")</f>
        <v/>
      </c>
      <c r="O129" s="242" t="str">
        <f>IF(AND(I129&lt;&gt;0,I129&lt;&gt;""),IF(C129="","",IF(AND(ISNUMBER(--LEFT(C129,FIND(" ",C129&amp;" ")-1)),OR(LEN(LEFT(C129,FIND(" ",C129&amp;" ")-1))=6,LEN(LEFT(C129,FIND(" ",C129&amp;" ")-1))=7),OR(ISNUMBER(MATCH(LEFT(C129,FIND(" ",C129&amp;" ")-1),'Look Up Values'!$G$2:$G$1000,0)),ISNUMBER(MATCH(LEFT(C129,FIND(" ",C129&amp;" ")-1),'Look Up Values'!$AE$2:$AE$2000,0)))),"","EWC error")),"")</f>
        <v/>
      </c>
      <c r="P129" s="242" t="str" cm="1">
        <f t="array" ref="P129">IF(AND(I129&lt;&gt;0,I129&lt;&gt;""),IF(D129="","",IF(ISNUMBER(MATCH(SUBSTITUTE(D129," ",""),SUBSTITUTE('Look Up Values'!$S$2:$S$120," ",""),0)),"","D&amp;R error")),"")</f>
        <v/>
      </c>
      <c r="Q129" s="242" t="str" cm="1">
        <f t="array" ref="Q129">IF(AND(I129&lt;&gt;0,I129&lt;&gt;""),IF(G129="","",IF(ISNUMBER(MATCH(SUBSTITUTE(G129," ",""),SUBSTITUTE('Look Up Values'!$I$2:$I$10," ",""),0)),"","State error")),"")</f>
        <v/>
      </c>
      <c r="R129" s="260" t="str">
        <f t="shared" si="3"/>
        <v/>
      </c>
    </row>
    <row r="130" spans="1:18" ht="15.75">
      <c r="A130" s="250">
        <v>123</v>
      </c>
      <c r="B130" s="198"/>
      <c r="C130" s="25"/>
      <c r="D130" s="25"/>
      <c r="E130" s="25"/>
      <c r="F130" s="25"/>
      <c r="G130" s="26"/>
      <c r="H130" s="27"/>
      <c r="I130" s="28"/>
      <c r="J130" s="430"/>
      <c r="K130" s="8"/>
      <c r="L130" s="457" t="str">
        <f t="shared" si="2"/>
        <v/>
      </c>
      <c r="M130" s="245" cm="1">
        <f t="array" ref="M130">SUMPRODUCT(--(N130:Q130&lt;&gt;"")) + IF(TRIM(R130)="",0,LEN(R130)-LEN(SUBSTITUTE(R130,",",""))+1)</f>
        <v>0</v>
      </c>
      <c r="N130" s="242" t="str">
        <f>IF(AND(I130&lt;&gt;0,I130&lt;&gt;""),IF(TRIM(SUBSTITUTE(B130,CHAR(160),""))="","",IF(ISNUMBER(MATCH(TRIM(SUBSTITUTE(B130,CHAR(160),"")),'Look Up Values'!$B$2:$B$500,0)),"","Origin error")),"")</f>
        <v/>
      </c>
      <c r="O130" s="242" t="str">
        <f>IF(AND(I130&lt;&gt;0,I130&lt;&gt;""),IF(C130="","",IF(AND(ISNUMBER(--LEFT(C130,FIND(" ",C130&amp;" ")-1)),OR(LEN(LEFT(C130,FIND(" ",C130&amp;" ")-1))=6,LEN(LEFT(C130,FIND(" ",C130&amp;" ")-1))=7),OR(ISNUMBER(MATCH(LEFT(C130,FIND(" ",C130&amp;" ")-1),'Look Up Values'!$G$2:$G$1000,0)),ISNUMBER(MATCH(LEFT(C130,FIND(" ",C130&amp;" ")-1),'Look Up Values'!$AE$2:$AE$2000,0)))),"","EWC error")),"")</f>
        <v/>
      </c>
      <c r="P130" s="242" t="str" cm="1">
        <f t="array" ref="P130">IF(AND(I130&lt;&gt;0,I130&lt;&gt;""),IF(D130="","",IF(ISNUMBER(MATCH(SUBSTITUTE(D130," ",""),SUBSTITUTE('Look Up Values'!$S$2:$S$120," ",""),0)),"","D&amp;R error")),"")</f>
        <v/>
      </c>
      <c r="Q130" s="242" t="str" cm="1">
        <f t="array" ref="Q130">IF(AND(I130&lt;&gt;0,I130&lt;&gt;""),IF(G130="","",IF(ISNUMBER(MATCH(SUBSTITUTE(G130," ",""),SUBSTITUTE('Look Up Values'!$I$2:$I$10," ",""),0)),"","State error")),"")</f>
        <v/>
      </c>
      <c r="R130" s="260" t="str">
        <f t="shared" si="3"/>
        <v/>
      </c>
    </row>
    <row r="131" spans="1:18" ht="15.75">
      <c r="A131" s="250">
        <v>124</v>
      </c>
      <c r="B131" s="198"/>
      <c r="C131" s="25"/>
      <c r="D131" s="25"/>
      <c r="E131" s="25"/>
      <c r="F131" s="25"/>
      <c r="G131" s="26"/>
      <c r="H131" s="27"/>
      <c r="I131" s="28"/>
      <c r="J131" s="430"/>
      <c r="K131" s="8"/>
      <c r="L131" s="457" t="str">
        <f t="shared" si="2"/>
        <v/>
      </c>
      <c r="M131" s="245" cm="1">
        <f t="array" ref="M131">SUMPRODUCT(--(N131:Q131&lt;&gt;"")) + IF(TRIM(R131)="",0,LEN(R131)-LEN(SUBSTITUTE(R131,",",""))+1)</f>
        <v>0</v>
      </c>
      <c r="N131" s="242" t="str">
        <f>IF(AND(I131&lt;&gt;0,I131&lt;&gt;""),IF(TRIM(SUBSTITUTE(B131,CHAR(160),""))="","",IF(ISNUMBER(MATCH(TRIM(SUBSTITUTE(B131,CHAR(160),"")),'Look Up Values'!$B$2:$B$500,0)),"","Origin error")),"")</f>
        <v/>
      </c>
      <c r="O131" s="242" t="str">
        <f>IF(AND(I131&lt;&gt;0,I131&lt;&gt;""),IF(C131="","",IF(AND(ISNUMBER(--LEFT(C131,FIND(" ",C131&amp;" ")-1)),OR(LEN(LEFT(C131,FIND(" ",C131&amp;" ")-1))=6,LEN(LEFT(C131,FIND(" ",C131&amp;" ")-1))=7),OR(ISNUMBER(MATCH(LEFT(C131,FIND(" ",C131&amp;" ")-1),'Look Up Values'!$G$2:$G$1000,0)),ISNUMBER(MATCH(LEFT(C131,FIND(" ",C131&amp;" ")-1),'Look Up Values'!$AE$2:$AE$2000,0)))),"","EWC error")),"")</f>
        <v/>
      </c>
      <c r="P131" s="242" t="str" cm="1">
        <f t="array" ref="P131">IF(AND(I131&lt;&gt;0,I131&lt;&gt;""),IF(D131="","",IF(ISNUMBER(MATCH(SUBSTITUTE(D131," ",""),SUBSTITUTE('Look Up Values'!$S$2:$S$120," ",""),0)),"","D&amp;R error")),"")</f>
        <v/>
      </c>
      <c r="Q131" s="242" t="str" cm="1">
        <f t="array" ref="Q131">IF(AND(I131&lt;&gt;0,I131&lt;&gt;""),IF(G131="","",IF(ISNUMBER(MATCH(SUBSTITUTE(G131," ",""),SUBSTITUTE('Look Up Values'!$I$2:$I$10," ",""),0)),"","State error")),"")</f>
        <v/>
      </c>
      <c r="R131" s="260" t="str">
        <f t="shared" si="3"/>
        <v/>
      </c>
    </row>
    <row r="132" spans="1:18" ht="15.75">
      <c r="A132" s="250">
        <v>125</v>
      </c>
      <c r="B132" s="198"/>
      <c r="C132" s="25"/>
      <c r="D132" s="25"/>
      <c r="E132" s="25"/>
      <c r="F132" s="25"/>
      <c r="G132" s="26"/>
      <c r="H132" s="27"/>
      <c r="I132" s="28"/>
      <c r="J132" s="430"/>
      <c r="K132" s="8"/>
      <c r="L132" s="457" t="str">
        <f t="shared" si="2"/>
        <v/>
      </c>
      <c r="M132" s="245" cm="1">
        <f t="array" ref="M132">SUMPRODUCT(--(N132:Q132&lt;&gt;"")) + IF(TRIM(R132)="",0,LEN(R132)-LEN(SUBSTITUTE(R132,",",""))+1)</f>
        <v>0</v>
      </c>
      <c r="N132" s="242" t="str">
        <f>IF(AND(I132&lt;&gt;0,I132&lt;&gt;""),IF(TRIM(SUBSTITUTE(B132,CHAR(160),""))="","",IF(ISNUMBER(MATCH(TRIM(SUBSTITUTE(B132,CHAR(160),"")),'Look Up Values'!$B$2:$B$500,0)),"","Origin error")),"")</f>
        <v/>
      </c>
      <c r="O132" s="242" t="str">
        <f>IF(AND(I132&lt;&gt;0,I132&lt;&gt;""),IF(C132="","",IF(AND(ISNUMBER(--LEFT(C132,FIND(" ",C132&amp;" ")-1)),OR(LEN(LEFT(C132,FIND(" ",C132&amp;" ")-1))=6,LEN(LEFT(C132,FIND(" ",C132&amp;" ")-1))=7),OR(ISNUMBER(MATCH(LEFT(C132,FIND(" ",C132&amp;" ")-1),'Look Up Values'!$G$2:$G$1000,0)),ISNUMBER(MATCH(LEFT(C132,FIND(" ",C132&amp;" ")-1),'Look Up Values'!$AE$2:$AE$2000,0)))),"","EWC error")),"")</f>
        <v/>
      </c>
      <c r="P132" s="242" t="str" cm="1">
        <f t="array" ref="P132">IF(AND(I132&lt;&gt;0,I132&lt;&gt;""),IF(D132="","",IF(ISNUMBER(MATCH(SUBSTITUTE(D132," ",""),SUBSTITUTE('Look Up Values'!$S$2:$S$120," ",""),0)),"","D&amp;R error")),"")</f>
        <v/>
      </c>
      <c r="Q132" s="242" t="str" cm="1">
        <f t="array" ref="Q132">IF(AND(I132&lt;&gt;0,I132&lt;&gt;""),IF(G132="","",IF(ISNUMBER(MATCH(SUBSTITUTE(G132," ",""),SUBSTITUTE('Look Up Values'!$I$2:$I$10," ",""),0)),"","State error")),"")</f>
        <v/>
      </c>
      <c r="R132" s="260" t="str">
        <f t="shared" si="3"/>
        <v/>
      </c>
    </row>
    <row r="133" spans="1:18" ht="15.75">
      <c r="A133" s="250">
        <v>126</v>
      </c>
      <c r="B133" s="198"/>
      <c r="C133" s="25"/>
      <c r="D133" s="25"/>
      <c r="E133" s="25"/>
      <c r="F133" s="25"/>
      <c r="G133" s="26"/>
      <c r="H133" s="27"/>
      <c r="I133" s="28"/>
      <c r="J133" s="430"/>
      <c r="K133" s="8"/>
      <c r="L133" s="457" t="str">
        <f t="shared" si="2"/>
        <v/>
      </c>
      <c r="M133" s="245" cm="1">
        <f t="array" ref="M133">SUMPRODUCT(--(N133:Q133&lt;&gt;"")) + IF(TRIM(R133)="",0,LEN(R133)-LEN(SUBSTITUTE(R133,",",""))+1)</f>
        <v>0</v>
      </c>
      <c r="N133" s="242" t="str">
        <f>IF(AND(I133&lt;&gt;0,I133&lt;&gt;""),IF(TRIM(SUBSTITUTE(B133,CHAR(160),""))="","",IF(ISNUMBER(MATCH(TRIM(SUBSTITUTE(B133,CHAR(160),"")),'Look Up Values'!$B$2:$B$500,0)),"","Origin error")),"")</f>
        <v/>
      </c>
      <c r="O133" s="242" t="str">
        <f>IF(AND(I133&lt;&gt;0,I133&lt;&gt;""),IF(C133="","",IF(AND(ISNUMBER(--LEFT(C133,FIND(" ",C133&amp;" ")-1)),OR(LEN(LEFT(C133,FIND(" ",C133&amp;" ")-1))=6,LEN(LEFT(C133,FIND(" ",C133&amp;" ")-1))=7),OR(ISNUMBER(MATCH(LEFT(C133,FIND(" ",C133&amp;" ")-1),'Look Up Values'!$G$2:$G$1000,0)),ISNUMBER(MATCH(LEFT(C133,FIND(" ",C133&amp;" ")-1),'Look Up Values'!$AE$2:$AE$2000,0)))),"","EWC error")),"")</f>
        <v/>
      </c>
      <c r="P133" s="242" t="str" cm="1">
        <f t="array" ref="P133">IF(AND(I133&lt;&gt;0,I133&lt;&gt;""),IF(D133="","",IF(ISNUMBER(MATCH(SUBSTITUTE(D133," ",""),SUBSTITUTE('Look Up Values'!$S$2:$S$120," ",""),0)),"","D&amp;R error")),"")</f>
        <v/>
      </c>
      <c r="Q133" s="242" t="str" cm="1">
        <f t="array" ref="Q133">IF(AND(I133&lt;&gt;0,I133&lt;&gt;""),IF(G133="","",IF(ISNUMBER(MATCH(SUBSTITUTE(G133," ",""),SUBSTITUTE('Look Up Values'!$I$2:$I$10," ",""),0)),"","State error")),"")</f>
        <v/>
      </c>
      <c r="R133" s="260" t="str">
        <f t="shared" si="3"/>
        <v/>
      </c>
    </row>
    <row r="134" spans="1:18" ht="15.75">
      <c r="A134" s="250">
        <v>127</v>
      </c>
      <c r="B134" s="198"/>
      <c r="C134" s="25"/>
      <c r="D134" s="25"/>
      <c r="E134" s="25"/>
      <c r="F134" s="25"/>
      <c r="G134" s="26"/>
      <c r="H134" s="27"/>
      <c r="I134" s="28"/>
      <c r="J134" s="430"/>
      <c r="K134" s="8"/>
      <c r="L134" s="457" t="str">
        <f t="shared" si="2"/>
        <v/>
      </c>
      <c r="M134" s="245" cm="1">
        <f t="array" ref="M134">SUMPRODUCT(--(N134:Q134&lt;&gt;"")) + IF(TRIM(R134)="",0,LEN(R134)-LEN(SUBSTITUTE(R134,",",""))+1)</f>
        <v>0</v>
      </c>
      <c r="N134" s="242" t="str">
        <f>IF(AND(I134&lt;&gt;0,I134&lt;&gt;""),IF(TRIM(SUBSTITUTE(B134,CHAR(160),""))="","",IF(ISNUMBER(MATCH(TRIM(SUBSTITUTE(B134,CHAR(160),"")),'Look Up Values'!$B$2:$B$500,0)),"","Origin error")),"")</f>
        <v/>
      </c>
      <c r="O134" s="242" t="str">
        <f>IF(AND(I134&lt;&gt;0,I134&lt;&gt;""),IF(C134="","",IF(AND(ISNUMBER(--LEFT(C134,FIND(" ",C134&amp;" ")-1)),OR(LEN(LEFT(C134,FIND(" ",C134&amp;" ")-1))=6,LEN(LEFT(C134,FIND(" ",C134&amp;" ")-1))=7),OR(ISNUMBER(MATCH(LEFT(C134,FIND(" ",C134&amp;" ")-1),'Look Up Values'!$G$2:$G$1000,0)),ISNUMBER(MATCH(LEFT(C134,FIND(" ",C134&amp;" ")-1),'Look Up Values'!$AE$2:$AE$2000,0)))),"","EWC error")),"")</f>
        <v/>
      </c>
      <c r="P134" s="242" t="str" cm="1">
        <f t="array" ref="P134">IF(AND(I134&lt;&gt;0,I134&lt;&gt;""),IF(D134="","",IF(ISNUMBER(MATCH(SUBSTITUTE(D134," ",""),SUBSTITUTE('Look Up Values'!$S$2:$S$120," ",""),0)),"","D&amp;R error")),"")</f>
        <v/>
      </c>
      <c r="Q134" s="242" t="str" cm="1">
        <f t="array" ref="Q134">IF(AND(I134&lt;&gt;0,I134&lt;&gt;""),IF(G134="","",IF(ISNUMBER(MATCH(SUBSTITUTE(G134," ",""),SUBSTITUTE('Look Up Values'!$I$2:$I$10," ",""),0)),"","State error")),"")</f>
        <v/>
      </c>
      <c r="R134" s="260" t="str">
        <f t="shared" si="3"/>
        <v/>
      </c>
    </row>
    <row r="135" spans="1:18" ht="15.75">
      <c r="A135" s="250">
        <v>128</v>
      </c>
      <c r="B135" s="198"/>
      <c r="C135" s="25"/>
      <c r="D135" s="25"/>
      <c r="E135" s="25"/>
      <c r="F135" s="25"/>
      <c r="G135" s="26"/>
      <c r="H135" s="27"/>
      <c r="I135" s="28"/>
      <c r="J135" s="430"/>
      <c r="K135" s="8"/>
      <c r="L135" s="457" t="str">
        <f t="shared" si="2"/>
        <v/>
      </c>
      <c r="M135" s="245" cm="1">
        <f t="array" ref="M135">SUMPRODUCT(--(N135:Q135&lt;&gt;"")) + IF(TRIM(R135)="",0,LEN(R135)-LEN(SUBSTITUTE(R135,",",""))+1)</f>
        <v>0</v>
      </c>
      <c r="N135" s="242" t="str">
        <f>IF(AND(I135&lt;&gt;0,I135&lt;&gt;""),IF(TRIM(SUBSTITUTE(B135,CHAR(160),""))="","",IF(ISNUMBER(MATCH(TRIM(SUBSTITUTE(B135,CHAR(160),"")),'Look Up Values'!$B$2:$B$500,0)),"","Origin error")),"")</f>
        <v/>
      </c>
      <c r="O135" s="242" t="str">
        <f>IF(AND(I135&lt;&gt;0,I135&lt;&gt;""),IF(C135="","",IF(AND(ISNUMBER(--LEFT(C135,FIND(" ",C135&amp;" ")-1)),OR(LEN(LEFT(C135,FIND(" ",C135&amp;" ")-1))=6,LEN(LEFT(C135,FIND(" ",C135&amp;" ")-1))=7),OR(ISNUMBER(MATCH(LEFT(C135,FIND(" ",C135&amp;" ")-1),'Look Up Values'!$G$2:$G$1000,0)),ISNUMBER(MATCH(LEFT(C135,FIND(" ",C135&amp;" ")-1),'Look Up Values'!$AE$2:$AE$2000,0)))),"","EWC error")),"")</f>
        <v/>
      </c>
      <c r="P135" s="242" t="str" cm="1">
        <f t="array" ref="P135">IF(AND(I135&lt;&gt;0,I135&lt;&gt;""),IF(D135="","",IF(ISNUMBER(MATCH(SUBSTITUTE(D135," ",""),SUBSTITUTE('Look Up Values'!$S$2:$S$120," ",""),0)),"","D&amp;R error")),"")</f>
        <v/>
      </c>
      <c r="Q135" s="242" t="str" cm="1">
        <f t="array" ref="Q135">IF(AND(I135&lt;&gt;0,I135&lt;&gt;""),IF(G135="","",IF(ISNUMBER(MATCH(SUBSTITUTE(G135," ",""),SUBSTITUTE('Look Up Values'!$I$2:$I$10," ",""),0)),"","State error")),"")</f>
        <v/>
      </c>
      <c r="R135" s="260" t="str">
        <f t="shared" si="3"/>
        <v/>
      </c>
    </row>
    <row r="136" spans="1:18" ht="15.75">
      <c r="A136" s="250">
        <v>129</v>
      </c>
      <c r="B136" s="198"/>
      <c r="C136" s="25"/>
      <c r="D136" s="25"/>
      <c r="E136" s="25"/>
      <c r="F136" s="25"/>
      <c r="G136" s="26"/>
      <c r="H136" s="27"/>
      <c r="I136" s="28"/>
      <c r="J136" s="430"/>
      <c r="K136" s="8"/>
      <c r="L136" s="457" t="str">
        <f t="shared" ref="L136:L199" si="4">IF(IFERROR(--SUBSTITUTE(M136,CHAR(160),""),0)&gt;0,A136,"")</f>
        <v/>
      </c>
      <c r="M136" s="245" cm="1">
        <f t="array" ref="M136">SUMPRODUCT(--(N136:Q136&lt;&gt;"")) + IF(TRIM(R136)="",0,LEN(R136)-LEN(SUBSTITUTE(R136,",",""))+1)</f>
        <v>0</v>
      </c>
      <c r="N136" s="242" t="str">
        <f>IF(AND(I136&lt;&gt;0,I136&lt;&gt;""),IF(TRIM(SUBSTITUTE(B136,CHAR(160),""))="","",IF(ISNUMBER(MATCH(TRIM(SUBSTITUTE(B136,CHAR(160),"")),'Look Up Values'!$B$2:$B$500,0)),"","Origin error")),"")</f>
        <v/>
      </c>
      <c r="O136" s="242" t="str">
        <f>IF(AND(I136&lt;&gt;0,I136&lt;&gt;""),IF(C136="","",IF(AND(ISNUMBER(--LEFT(C136,FIND(" ",C136&amp;" ")-1)),OR(LEN(LEFT(C136,FIND(" ",C136&amp;" ")-1))=6,LEN(LEFT(C136,FIND(" ",C136&amp;" ")-1))=7),OR(ISNUMBER(MATCH(LEFT(C136,FIND(" ",C136&amp;" ")-1),'Look Up Values'!$G$2:$G$1000,0)),ISNUMBER(MATCH(LEFT(C136,FIND(" ",C136&amp;" ")-1),'Look Up Values'!$AE$2:$AE$2000,0)))),"","EWC error")),"")</f>
        <v/>
      </c>
      <c r="P136" s="242" t="str" cm="1">
        <f t="array" ref="P136">IF(AND(I136&lt;&gt;0,I136&lt;&gt;""),IF(D136="","",IF(ISNUMBER(MATCH(SUBSTITUTE(D136," ",""),SUBSTITUTE('Look Up Values'!$S$2:$S$120," ",""),0)),"","D&amp;R error")),"")</f>
        <v/>
      </c>
      <c r="Q136" s="242" t="str" cm="1">
        <f t="array" ref="Q136">IF(AND(I136&lt;&gt;0,I136&lt;&gt;""),IF(G136="","",IF(ISNUMBER(MATCH(SUBSTITUTE(G136," ",""),SUBSTITUTE('Look Up Values'!$I$2:$I$10," ",""),0)),"","State error")),"")</f>
        <v/>
      </c>
      <c r="R136" s="260" t="str">
        <f t="shared" si="3"/>
        <v/>
      </c>
    </row>
    <row r="137" spans="1:18" ht="15.75">
      <c r="A137" s="250">
        <v>130</v>
      </c>
      <c r="B137" s="198"/>
      <c r="C137" s="25"/>
      <c r="D137" s="25"/>
      <c r="E137" s="25"/>
      <c r="F137" s="25"/>
      <c r="G137" s="26"/>
      <c r="H137" s="27"/>
      <c r="I137" s="28"/>
      <c r="J137" s="430"/>
      <c r="K137" s="8"/>
      <c r="L137" s="457" t="str">
        <f t="shared" si="4"/>
        <v/>
      </c>
      <c r="M137" s="245" cm="1">
        <f t="array" ref="M137">SUMPRODUCT(--(N137:Q137&lt;&gt;"")) + IF(TRIM(R137)="",0,LEN(R137)-LEN(SUBSTITUTE(R137,",",""))+1)</f>
        <v>0</v>
      </c>
      <c r="N137" s="242" t="str">
        <f>IF(AND(I137&lt;&gt;0,I137&lt;&gt;""),IF(TRIM(SUBSTITUTE(B137,CHAR(160),""))="","",IF(ISNUMBER(MATCH(TRIM(SUBSTITUTE(B137,CHAR(160),"")),'Look Up Values'!$B$2:$B$500,0)),"","Origin error")),"")</f>
        <v/>
      </c>
      <c r="O137" s="242" t="str">
        <f>IF(AND(I137&lt;&gt;0,I137&lt;&gt;""),IF(C137="","",IF(AND(ISNUMBER(--LEFT(C137,FIND(" ",C137&amp;" ")-1)),OR(LEN(LEFT(C137,FIND(" ",C137&amp;" ")-1))=6,LEN(LEFT(C137,FIND(" ",C137&amp;" ")-1))=7),OR(ISNUMBER(MATCH(LEFT(C137,FIND(" ",C137&amp;" ")-1),'Look Up Values'!$G$2:$G$1000,0)),ISNUMBER(MATCH(LEFT(C137,FIND(" ",C137&amp;" ")-1),'Look Up Values'!$AE$2:$AE$2000,0)))),"","EWC error")),"")</f>
        <v/>
      </c>
      <c r="P137" s="242" t="str" cm="1">
        <f t="array" ref="P137">IF(AND(I137&lt;&gt;0,I137&lt;&gt;""),IF(D137="","",IF(ISNUMBER(MATCH(SUBSTITUTE(D137," ",""),SUBSTITUTE('Look Up Values'!$S$2:$S$120," ",""),0)),"","D&amp;R error")),"")</f>
        <v/>
      </c>
      <c r="Q137" s="242" t="str" cm="1">
        <f t="array" ref="Q137">IF(AND(I137&lt;&gt;0,I137&lt;&gt;""),IF(G137="","",IF(ISNUMBER(MATCH(SUBSTITUTE(G137," ",""),SUBSTITUTE('Look Up Values'!$I$2:$I$10," ",""),0)),"","State error")),"")</f>
        <v/>
      </c>
      <c r="R137" s="260" t="str">
        <f t="shared" ref="R137:R200" si="5">IF(OR(I137="",I137=0),"",IF(COUNTA(B137,C137,D137,G137,I137)=0,"",IF(COUNTA(B137,C137,D137,G137,I137)=5,"",LEFT(IF(TRIM(SUBSTITUTE(B137,CHAR(160),""))="","Origin, ","")&amp;IF(TRIM(SUBSTITUTE(C137,CHAR(160),""))="","EWC, ","")&amp;IF(TRIM(SUBSTITUTE(D137,CHAR(160),""))="","D&amp;R, ","")&amp;IF(TRIM(SUBSTITUTE(G137,CHAR(160),""))="","State, ",""),LEN(IF(TRIM(SUBSTITUTE(B137,CHAR(160),""))="","Origin, ","")&amp;IF(TRIM(SUBSTITUTE(C137,CHAR(160),""))="","EWC, ","")&amp;IF(TRIM(SUBSTITUTE(D137,CHAR(160),""))="","D&amp;R, ","")&amp;IF(TRIM(SUBSTITUTE(G137,CHAR(160),""))="","State, ",""))-2))))</f>
        <v/>
      </c>
    </row>
    <row r="138" spans="1:18" ht="15.75">
      <c r="A138" s="250">
        <v>131</v>
      </c>
      <c r="B138" s="198"/>
      <c r="C138" s="25"/>
      <c r="D138" s="25"/>
      <c r="E138" s="25"/>
      <c r="F138" s="25"/>
      <c r="G138" s="26"/>
      <c r="H138" s="27"/>
      <c r="I138" s="28"/>
      <c r="J138" s="430"/>
      <c r="K138" s="8"/>
      <c r="L138" s="457" t="str">
        <f t="shared" si="4"/>
        <v/>
      </c>
      <c r="M138" s="245" cm="1">
        <f t="array" ref="M138">SUMPRODUCT(--(N138:Q138&lt;&gt;"")) + IF(TRIM(R138)="",0,LEN(R138)-LEN(SUBSTITUTE(R138,",",""))+1)</f>
        <v>0</v>
      </c>
      <c r="N138" s="242" t="str">
        <f>IF(AND(I138&lt;&gt;0,I138&lt;&gt;""),IF(TRIM(SUBSTITUTE(B138,CHAR(160),""))="","",IF(ISNUMBER(MATCH(TRIM(SUBSTITUTE(B138,CHAR(160),"")),'Look Up Values'!$B$2:$B$500,0)),"","Origin error")),"")</f>
        <v/>
      </c>
      <c r="O138" s="242" t="str">
        <f>IF(AND(I138&lt;&gt;0,I138&lt;&gt;""),IF(C138="","",IF(AND(ISNUMBER(--LEFT(C138,FIND(" ",C138&amp;" ")-1)),OR(LEN(LEFT(C138,FIND(" ",C138&amp;" ")-1))=6,LEN(LEFT(C138,FIND(" ",C138&amp;" ")-1))=7),OR(ISNUMBER(MATCH(LEFT(C138,FIND(" ",C138&amp;" ")-1),'Look Up Values'!$G$2:$G$1000,0)),ISNUMBER(MATCH(LEFT(C138,FIND(" ",C138&amp;" ")-1),'Look Up Values'!$AE$2:$AE$2000,0)))),"","EWC error")),"")</f>
        <v/>
      </c>
      <c r="P138" s="242" t="str" cm="1">
        <f t="array" ref="P138">IF(AND(I138&lt;&gt;0,I138&lt;&gt;""),IF(D138="","",IF(ISNUMBER(MATCH(SUBSTITUTE(D138," ",""),SUBSTITUTE('Look Up Values'!$S$2:$S$120," ",""),0)),"","D&amp;R error")),"")</f>
        <v/>
      </c>
      <c r="Q138" s="242" t="str" cm="1">
        <f t="array" ref="Q138">IF(AND(I138&lt;&gt;0,I138&lt;&gt;""),IF(G138="","",IF(ISNUMBER(MATCH(SUBSTITUTE(G138," ",""),SUBSTITUTE('Look Up Values'!$I$2:$I$10," ",""),0)),"","State error")),"")</f>
        <v/>
      </c>
      <c r="R138" s="260" t="str">
        <f t="shared" si="5"/>
        <v/>
      </c>
    </row>
    <row r="139" spans="1:18" ht="15.75">
      <c r="A139" s="250">
        <v>132</v>
      </c>
      <c r="B139" s="198"/>
      <c r="C139" s="25"/>
      <c r="D139" s="25"/>
      <c r="E139" s="25"/>
      <c r="F139" s="25"/>
      <c r="G139" s="26"/>
      <c r="H139" s="27"/>
      <c r="I139" s="28"/>
      <c r="J139" s="430"/>
      <c r="K139" s="8"/>
      <c r="L139" s="457" t="str">
        <f t="shared" si="4"/>
        <v/>
      </c>
      <c r="M139" s="245" cm="1">
        <f t="array" ref="M139">SUMPRODUCT(--(N139:Q139&lt;&gt;"")) + IF(TRIM(R139)="",0,LEN(R139)-LEN(SUBSTITUTE(R139,",",""))+1)</f>
        <v>0</v>
      </c>
      <c r="N139" s="242" t="str">
        <f>IF(AND(I139&lt;&gt;0,I139&lt;&gt;""),IF(TRIM(SUBSTITUTE(B139,CHAR(160),""))="","",IF(ISNUMBER(MATCH(TRIM(SUBSTITUTE(B139,CHAR(160),"")),'Look Up Values'!$B$2:$B$500,0)),"","Origin error")),"")</f>
        <v/>
      </c>
      <c r="O139" s="242" t="str">
        <f>IF(AND(I139&lt;&gt;0,I139&lt;&gt;""),IF(C139="","",IF(AND(ISNUMBER(--LEFT(C139,FIND(" ",C139&amp;" ")-1)),OR(LEN(LEFT(C139,FIND(" ",C139&amp;" ")-1))=6,LEN(LEFT(C139,FIND(" ",C139&amp;" ")-1))=7),OR(ISNUMBER(MATCH(LEFT(C139,FIND(" ",C139&amp;" ")-1),'Look Up Values'!$G$2:$G$1000,0)),ISNUMBER(MATCH(LEFT(C139,FIND(" ",C139&amp;" ")-1),'Look Up Values'!$AE$2:$AE$2000,0)))),"","EWC error")),"")</f>
        <v/>
      </c>
      <c r="P139" s="242" t="str" cm="1">
        <f t="array" ref="P139">IF(AND(I139&lt;&gt;0,I139&lt;&gt;""),IF(D139="","",IF(ISNUMBER(MATCH(SUBSTITUTE(D139," ",""),SUBSTITUTE('Look Up Values'!$S$2:$S$120," ",""),0)),"","D&amp;R error")),"")</f>
        <v/>
      </c>
      <c r="Q139" s="242" t="str" cm="1">
        <f t="array" ref="Q139">IF(AND(I139&lt;&gt;0,I139&lt;&gt;""),IF(G139="","",IF(ISNUMBER(MATCH(SUBSTITUTE(G139," ",""),SUBSTITUTE('Look Up Values'!$I$2:$I$10," ",""),0)),"","State error")),"")</f>
        <v/>
      </c>
      <c r="R139" s="260" t="str">
        <f t="shared" si="5"/>
        <v/>
      </c>
    </row>
    <row r="140" spans="1:18" ht="15.75">
      <c r="A140" s="250">
        <v>133</v>
      </c>
      <c r="B140" s="198"/>
      <c r="C140" s="25"/>
      <c r="D140" s="25"/>
      <c r="E140" s="25"/>
      <c r="F140" s="25"/>
      <c r="G140" s="26"/>
      <c r="H140" s="27"/>
      <c r="I140" s="28"/>
      <c r="J140" s="430"/>
      <c r="K140" s="8"/>
      <c r="L140" s="457" t="str">
        <f t="shared" si="4"/>
        <v/>
      </c>
      <c r="M140" s="245" cm="1">
        <f t="array" ref="M140">SUMPRODUCT(--(N140:Q140&lt;&gt;"")) + IF(TRIM(R140)="",0,LEN(R140)-LEN(SUBSTITUTE(R140,",",""))+1)</f>
        <v>0</v>
      </c>
      <c r="N140" s="242" t="str">
        <f>IF(AND(I140&lt;&gt;0,I140&lt;&gt;""),IF(TRIM(SUBSTITUTE(B140,CHAR(160),""))="","",IF(ISNUMBER(MATCH(TRIM(SUBSTITUTE(B140,CHAR(160),"")),'Look Up Values'!$B$2:$B$500,0)),"","Origin error")),"")</f>
        <v/>
      </c>
      <c r="O140" s="242" t="str">
        <f>IF(AND(I140&lt;&gt;0,I140&lt;&gt;""),IF(C140="","",IF(AND(ISNUMBER(--LEFT(C140,FIND(" ",C140&amp;" ")-1)),OR(LEN(LEFT(C140,FIND(" ",C140&amp;" ")-1))=6,LEN(LEFT(C140,FIND(" ",C140&amp;" ")-1))=7),OR(ISNUMBER(MATCH(LEFT(C140,FIND(" ",C140&amp;" ")-1),'Look Up Values'!$G$2:$G$1000,0)),ISNUMBER(MATCH(LEFT(C140,FIND(" ",C140&amp;" ")-1),'Look Up Values'!$AE$2:$AE$2000,0)))),"","EWC error")),"")</f>
        <v/>
      </c>
      <c r="P140" s="242" t="str" cm="1">
        <f t="array" ref="P140">IF(AND(I140&lt;&gt;0,I140&lt;&gt;""),IF(D140="","",IF(ISNUMBER(MATCH(SUBSTITUTE(D140," ",""),SUBSTITUTE('Look Up Values'!$S$2:$S$120," ",""),0)),"","D&amp;R error")),"")</f>
        <v/>
      </c>
      <c r="Q140" s="242" t="str" cm="1">
        <f t="array" ref="Q140">IF(AND(I140&lt;&gt;0,I140&lt;&gt;""),IF(G140="","",IF(ISNUMBER(MATCH(SUBSTITUTE(G140," ",""),SUBSTITUTE('Look Up Values'!$I$2:$I$10," ",""),0)),"","State error")),"")</f>
        <v/>
      </c>
      <c r="R140" s="260" t="str">
        <f t="shared" si="5"/>
        <v/>
      </c>
    </row>
    <row r="141" spans="1:18" ht="15.75">
      <c r="A141" s="250">
        <v>134</v>
      </c>
      <c r="B141" s="198"/>
      <c r="C141" s="25"/>
      <c r="D141" s="25"/>
      <c r="E141" s="25"/>
      <c r="F141" s="25"/>
      <c r="G141" s="26"/>
      <c r="H141" s="27"/>
      <c r="I141" s="28"/>
      <c r="J141" s="430"/>
      <c r="K141" s="8"/>
      <c r="L141" s="457" t="str">
        <f t="shared" si="4"/>
        <v/>
      </c>
      <c r="M141" s="245" cm="1">
        <f t="array" ref="M141">SUMPRODUCT(--(N141:Q141&lt;&gt;"")) + IF(TRIM(R141)="",0,LEN(R141)-LEN(SUBSTITUTE(R141,",",""))+1)</f>
        <v>0</v>
      </c>
      <c r="N141" s="242" t="str">
        <f>IF(AND(I141&lt;&gt;0,I141&lt;&gt;""),IF(TRIM(SUBSTITUTE(B141,CHAR(160),""))="","",IF(ISNUMBER(MATCH(TRIM(SUBSTITUTE(B141,CHAR(160),"")),'Look Up Values'!$B$2:$B$500,0)),"","Origin error")),"")</f>
        <v/>
      </c>
      <c r="O141" s="242" t="str">
        <f>IF(AND(I141&lt;&gt;0,I141&lt;&gt;""),IF(C141="","",IF(AND(ISNUMBER(--LEFT(C141,FIND(" ",C141&amp;" ")-1)),OR(LEN(LEFT(C141,FIND(" ",C141&amp;" ")-1))=6,LEN(LEFT(C141,FIND(" ",C141&amp;" ")-1))=7),OR(ISNUMBER(MATCH(LEFT(C141,FIND(" ",C141&amp;" ")-1),'Look Up Values'!$G$2:$G$1000,0)),ISNUMBER(MATCH(LEFT(C141,FIND(" ",C141&amp;" ")-1),'Look Up Values'!$AE$2:$AE$2000,0)))),"","EWC error")),"")</f>
        <v/>
      </c>
      <c r="P141" s="242" t="str" cm="1">
        <f t="array" ref="P141">IF(AND(I141&lt;&gt;0,I141&lt;&gt;""),IF(D141="","",IF(ISNUMBER(MATCH(SUBSTITUTE(D141," ",""),SUBSTITUTE('Look Up Values'!$S$2:$S$120," ",""),0)),"","D&amp;R error")),"")</f>
        <v/>
      </c>
      <c r="Q141" s="242" t="str" cm="1">
        <f t="array" ref="Q141">IF(AND(I141&lt;&gt;0,I141&lt;&gt;""),IF(G141="","",IF(ISNUMBER(MATCH(SUBSTITUTE(G141," ",""),SUBSTITUTE('Look Up Values'!$I$2:$I$10," ",""),0)),"","State error")),"")</f>
        <v/>
      </c>
      <c r="R141" s="260" t="str">
        <f t="shared" si="5"/>
        <v/>
      </c>
    </row>
    <row r="142" spans="1:18" ht="15.75">
      <c r="A142" s="250">
        <v>135</v>
      </c>
      <c r="B142" s="198"/>
      <c r="C142" s="25"/>
      <c r="D142" s="25"/>
      <c r="E142" s="25"/>
      <c r="F142" s="25"/>
      <c r="G142" s="26"/>
      <c r="H142" s="27"/>
      <c r="I142" s="28"/>
      <c r="J142" s="430"/>
      <c r="K142" s="8"/>
      <c r="L142" s="457" t="str">
        <f t="shared" si="4"/>
        <v/>
      </c>
      <c r="M142" s="245" cm="1">
        <f t="array" ref="M142">SUMPRODUCT(--(N142:Q142&lt;&gt;"")) + IF(TRIM(R142)="",0,LEN(R142)-LEN(SUBSTITUTE(R142,",",""))+1)</f>
        <v>0</v>
      </c>
      <c r="N142" s="242" t="str">
        <f>IF(AND(I142&lt;&gt;0,I142&lt;&gt;""),IF(TRIM(SUBSTITUTE(B142,CHAR(160),""))="","",IF(ISNUMBER(MATCH(TRIM(SUBSTITUTE(B142,CHAR(160),"")),'Look Up Values'!$B$2:$B$500,0)),"","Origin error")),"")</f>
        <v/>
      </c>
      <c r="O142" s="242" t="str">
        <f>IF(AND(I142&lt;&gt;0,I142&lt;&gt;""),IF(C142="","",IF(AND(ISNUMBER(--LEFT(C142,FIND(" ",C142&amp;" ")-1)),OR(LEN(LEFT(C142,FIND(" ",C142&amp;" ")-1))=6,LEN(LEFT(C142,FIND(" ",C142&amp;" ")-1))=7),OR(ISNUMBER(MATCH(LEFT(C142,FIND(" ",C142&amp;" ")-1),'Look Up Values'!$G$2:$G$1000,0)),ISNUMBER(MATCH(LEFT(C142,FIND(" ",C142&amp;" ")-1),'Look Up Values'!$AE$2:$AE$2000,0)))),"","EWC error")),"")</f>
        <v/>
      </c>
      <c r="P142" s="242" t="str" cm="1">
        <f t="array" ref="P142">IF(AND(I142&lt;&gt;0,I142&lt;&gt;""),IF(D142="","",IF(ISNUMBER(MATCH(SUBSTITUTE(D142," ",""),SUBSTITUTE('Look Up Values'!$S$2:$S$120," ",""),0)),"","D&amp;R error")),"")</f>
        <v/>
      </c>
      <c r="Q142" s="242" t="str" cm="1">
        <f t="array" ref="Q142">IF(AND(I142&lt;&gt;0,I142&lt;&gt;""),IF(G142="","",IF(ISNUMBER(MATCH(SUBSTITUTE(G142," ",""),SUBSTITUTE('Look Up Values'!$I$2:$I$10," ",""),0)),"","State error")),"")</f>
        <v/>
      </c>
      <c r="R142" s="260" t="str">
        <f t="shared" si="5"/>
        <v/>
      </c>
    </row>
    <row r="143" spans="1:18" ht="15.75">
      <c r="A143" s="250">
        <v>136</v>
      </c>
      <c r="B143" s="198"/>
      <c r="C143" s="25"/>
      <c r="D143" s="25"/>
      <c r="E143" s="25"/>
      <c r="F143" s="25"/>
      <c r="G143" s="26"/>
      <c r="H143" s="27"/>
      <c r="I143" s="28"/>
      <c r="J143" s="430"/>
      <c r="K143" s="8"/>
      <c r="L143" s="457" t="str">
        <f t="shared" si="4"/>
        <v/>
      </c>
      <c r="M143" s="245" cm="1">
        <f t="array" ref="M143">SUMPRODUCT(--(N143:Q143&lt;&gt;"")) + IF(TRIM(R143)="",0,LEN(R143)-LEN(SUBSTITUTE(R143,",",""))+1)</f>
        <v>0</v>
      </c>
      <c r="N143" s="242" t="str">
        <f>IF(AND(I143&lt;&gt;0,I143&lt;&gt;""),IF(TRIM(SUBSTITUTE(B143,CHAR(160),""))="","",IF(ISNUMBER(MATCH(TRIM(SUBSTITUTE(B143,CHAR(160),"")),'Look Up Values'!$B$2:$B$500,0)),"","Origin error")),"")</f>
        <v/>
      </c>
      <c r="O143" s="242" t="str">
        <f>IF(AND(I143&lt;&gt;0,I143&lt;&gt;""),IF(C143="","",IF(AND(ISNUMBER(--LEFT(C143,FIND(" ",C143&amp;" ")-1)),OR(LEN(LEFT(C143,FIND(" ",C143&amp;" ")-1))=6,LEN(LEFT(C143,FIND(" ",C143&amp;" ")-1))=7),OR(ISNUMBER(MATCH(LEFT(C143,FIND(" ",C143&amp;" ")-1),'Look Up Values'!$G$2:$G$1000,0)),ISNUMBER(MATCH(LEFT(C143,FIND(" ",C143&amp;" ")-1),'Look Up Values'!$AE$2:$AE$2000,0)))),"","EWC error")),"")</f>
        <v/>
      </c>
      <c r="P143" s="242" t="str" cm="1">
        <f t="array" ref="P143">IF(AND(I143&lt;&gt;0,I143&lt;&gt;""),IF(D143="","",IF(ISNUMBER(MATCH(SUBSTITUTE(D143," ",""),SUBSTITUTE('Look Up Values'!$S$2:$S$120," ",""),0)),"","D&amp;R error")),"")</f>
        <v/>
      </c>
      <c r="Q143" s="242" t="str" cm="1">
        <f t="array" ref="Q143">IF(AND(I143&lt;&gt;0,I143&lt;&gt;""),IF(G143="","",IF(ISNUMBER(MATCH(SUBSTITUTE(G143," ",""),SUBSTITUTE('Look Up Values'!$I$2:$I$10," ",""),0)),"","State error")),"")</f>
        <v/>
      </c>
      <c r="R143" s="260" t="str">
        <f t="shared" si="5"/>
        <v/>
      </c>
    </row>
    <row r="144" spans="1:18" ht="15.75">
      <c r="A144" s="250">
        <v>137</v>
      </c>
      <c r="B144" s="198"/>
      <c r="C144" s="25"/>
      <c r="D144" s="25"/>
      <c r="E144" s="25"/>
      <c r="F144" s="25"/>
      <c r="G144" s="26"/>
      <c r="H144" s="27"/>
      <c r="I144" s="28"/>
      <c r="J144" s="430"/>
      <c r="K144" s="8"/>
      <c r="L144" s="457" t="str">
        <f t="shared" si="4"/>
        <v/>
      </c>
      <c r="M144" s="245" cm="1">
        <f t="array" ref="M144">SUMPRODUCT(--(N144:Q144&lt;&gt;"")) + IF(TRIM(R144)="",0,LEN(R144)-LEN(SUBSTITUTE(R144,",",""))+1)</f>
        <v>0</v>
      </c>
      <c r="N144" s="242" t="str">
        <f>IF(AND(I144&lt;&gt;0,I144&lt;&gt;""),IF(TRIM(SUBSTITUTE(B144,CHAR(160),""))="","",IF(ISNUMBER(MATCH(TRIM(SUBSTITUTE(B144,CHAR(160),"")),'Look Up Values'!$B$2:$B$500,0)),"","Origin error")),"")</f>
        <v/>
      </c>
      <c r="O144" s="242" t="str">
        <f>IF(AND(I144&lt;&gt;0,I144&lt;&gt;""),IF(C144="","",IF(AND(ISNUMBER(--LEFT(C144,FIND(" ",C144&amp;" ")-1)),OR(LEN(LEFT(C144,FIND(" ",C144&amp;" ")-1))=6,LEN(LEFT(C144,FIND(" ",C144&amp;" ")-1))=7),OR(ISNUMBER(MATCH(LEFT(C144,FIND(" ",C144&amp;" ")-1),'Look Up Values'!$G$2:$G$1000,0)),ISNUMBER(MATCH(LEFT(C144,FIND(" ",C144&amp;" ")-1),'Look Up Values'!$AE$2:$AE$2000,0)))),"","EWC error")),"")</f>
        <v/>
      </c>
      <c r="P144" s="242" t="str" cm="1">
        <f t="array" ref="P144">IF(AND(I144&lt;&gt;0,I144&lt;&gt;""),IF(D144="","",IF(ISNUMBER(MATCH(SUBSTITUTE(D144," ",""),SUBSTITUTE('Look Up Values'!$S$2:$S$120," ",""),0)),"","D&amp;R error")),"")</f>
        <v/>
      </c>
      <c r="Q144" s="242" t="str" cm="1">
        <f t="array" ref="Q144">IF(AND(I144&lt;&gt;0,I144&lt;&gt;""),IF(G144="","",IF(ISNUMBER(MATCH(SUBSTITUTE(G144," ",""),SUBSTITUTE('Look Up Values'!$I$2:$I$10," ",""),0)),"","State error")),"")</f>
        <v/>
      </c>
      <c r="R144" s="260" t="str">
        <f t="shared" si="5"/>
        <v/>
      </c>
    </row>
    <row r="145" spans="1:18" ht="15.75">
      <c r="A145" s="250">
        <v>138</v>
      </c>
      <c r="B145" s="198"/>
      <c r="C145" s="25"/>
      <c r="D145" s="25"/>
      <c r="E145" s="25"/>
      <c r="F145" s="25"/>
      <c r="G145" s="26"/>
      <c r="H145" s="27"/>
      <c r="I145" s="28"/>
      <c r="J145" s="430"/>
      <c r="K145" s="8"/>
      <c r="L145" s="457" t="str">
        <f t="shared" si="4"/>
        <v/>
      </c>
      <c r="M145" s="245" cm="1">
        <f t="array" ref="M145">SUMPRODUCT(--(N145:Q145&lt;&gt;"")) + IF(TRIM(R145)="",0,LEN(R145)-LEN(SUBSTITUTE(R145,",",""))+1)</f>
        <v>0</v>
      </c>
      <c r="N145" s="242" t="str">
        <f>IF(AND(I145&lt;&gt;0,I145&lt;&gt;""),IF(TRIM(SUBSTITUTE(B145,CHAR(160),""))="","",IF(ISNUMBER(MATCH(TRIM(SUBSTITUTE(B145,CHAR(160),"")),'Look Up Values'!$B$2:$B$500,0)),"","Origin error")),"")</f>
        <v/>
      </c>
      <c r="O145" s="242" t="str">
        <f>IF(AND(I145&lt;&gt;0,I145&lt;&gt;""),IF(C145="","",IF(AND(ISNUMBER(--LEFT(C145,FIND(" ",C145&amp;" ")-1)),OR(LEN(LEFT(C145,FIND(" ",C145&amp;" ")-1))=6,LEN(LEFT(C145,FIND(" ",C145&amp;" ")-1))=7),OR(ISNUMBER(MATCH(LEFT(C145,FIND(" ",C145&amp;" ")-1),'Look Up Values'!$G$2:$G$1000,0)),ISNUMBER(MATCH(LEFT(C145,FIND(" ",C145&amp;" ")-1),'Look Up Values'!$AE$2:$AE$2000,0)))),"","EWC error")),"")</f>
        <v/>
      </c>
      <c r="P145" s="242" t="str" cm="1">
        <f t="array" ref="P145">IF(AND(I145&lt;&gt;0,I145&lt;&gt;""),IF(D145="","",IF(ISNUMBER(MATCH(SUBSTITUTE(D145," ",""),SUBSTITUTE('Look Up Values'!$S$2:$S$120," ",""),0)),"","D&amp;R error")),"")</f>
        <v/>
      </c>
      <c r="Q145" s="242" t="str" cm="1">
        <f t="array" ref="Q145">IF(AND(I145&lt;&gt;0,I145&lt;&gt;""),IF(G145="","",IF(ISNUMBER(MATCH(SUBSTITUTE(G145," ",""),SUBSTITUTE('Look Up Values'!$I$2:$I$10," ",""),0)),"","State error")),"")</f>
        <v/>
      </c>
      <c r="R145" s="260" t="str">
        <f t="shared" si="5"/>
        <v/>
      </c>
    </row>
    <row r="146" spans="1:18" ht="15.75">
      <c r="A146" s="250">
        <v>139</v>
      </c>
      <c r="B146" s="198"/>
      <c r="C146" s="25"/>
      <c r="D146" s="25"/>
      <c r="E146" s="25"/>
      <c r="F146" s="25"/>
      <c r="G146" s="26"/>
      <c r="H146" s="27"/>
      <c r="I146" s="28"/>
      <c r="J146" s="430"/>
      <c r="K146" s="8"/>
      <c r="L146" s="457" t="str">
        <f t="shared" si="4"/>
        <v/>
      </c>
      <c r="M146" s="245" cm="1">
        <f t="array" ref="M146">SUMPRODUCT(--(N146:Q146&lt;&gt;"")) + IF(TRIM(R146)="",0,LEN(R146)-LEN(SUBSTITUTE(R146,",",""))+1)</f>
        <v>0</v>
      </c>
      <c r="N146" s="242" t="str">
        <f>IF(AND(I146&lt;&gt;0,I146&lt;&gt;""),IF(TRIM(SUBSTITUTE(B146,CHAR(160),""))="","",IF(ISNUMBER(MATCH(TRIM(SUBSTITUTE(B146,CHAR(160),"")),'Look Up Values'!$B$2:$B$500,0)),"","Origin error")),"")</f>
        <v/>
      </c>
      <c r="O146" s="242" t="str">
        <f>IF(AND(I146&lt;&gt;0,I146&lt;&gt;""),IF(C146="","",IF(AND(ISNUMBER(--LEFT(C146,FIND(" ",C146&amp;" ")-1)),OR(LEN(LEFT(C146,FIND(" ",C146&amp;" ")-1))=6,LEN(LEFT(C146,FIND(" ",C146&amp;" ")-1))=7),OR(ISNUMBER(MATCH(LEFT(C146,FIND(" ",C146&amp;" ")-1),'Look Up Values'!$G$2:$G$1000,0)),ISNUMBER(MATCH(LEFT(C146,FIND(" ",C146&amp;" ")-1),'Look Up Values'!$AE$2:$AE$2000,0)))),"","EWC error")),"")</f>
        <v/>
      </c>
      <c r="P146" s="242" t="str" cm="1">
        <f t="array" ref="P146">IF(AND(I146&lt;&gt;0,I146&lt;&gt;""),IF(D146="","",IF(ISNUMBER(MATCH(SUBSTITUTE(D146," ",""),SUBSTITUTE('Look Up Values'!$S$2:$S$120," ",""),0)),"","D&amp;R error")),"")</f>
        <v/>
      </c>
      <c r="Q146" s="242" t="str" cm="1">
        <f t="array" ref="Q146">IF(AND(I146&lt;&gt;0,I146&lt;&gt;""),IF(G146="","",IF(ISNUMBER(MATCH(SUBSTITUTE(G146," ",""),SUBSTITUTE('Look Up Values'!$I$2:$I$10," ",""),0)),"","State error")),"")</f>
        <v/>
      </c>
      <c r="R146" s="260" t="str">
        <f t="shared" si="5"/>
        <v/>
      </c>
    </row>
    <row r="147" spans="1:18" ht="15.75">
      <c r="A147" s="250">
        <v>140</v>
      </c>
      <c r="B147" s="198"/>
      <c r="C147" s="25"/>
      <c r="D147" s="25"/>
      <c r="E147" s="25"/>
      <c r="F147" s="25"/>
      <c r="G147" s="26"/>
      <c r="H147" s="27"/>
      <c r="I147" s="28"/>
      <c r="J147" s="430"/>
      <c r="K147" s="8"/>
      <c r="L147" s="457" t="str">
        <f t="shared" si="4"/>
        <v/>
      </c>
      <c r="M147" s="245" cm="1">
        <f t="array" ref="M147">SUMPRODUCT(--(N147:Q147&lt;&gt;"")) + IF(TRIM(R147)="",0,LEN(R147)-LEN(SUBSTITUTE(R147,",",""))+1)</f>
        <v>0</v>
      </c>
      <c r="N147" s="242" t="str">
        <f>IF(AND(I147&lt;&gt;0,I147&lt;&gt;""),IF(TRIM(SUBSTITUTE(B147,CHAR(160),""))="","",IF(ISNUMBER(MATCH(TRIM(SUBSTITUTE(B147,CHAR(160),"")),'Look Up Values'!$B$2:$B$500,0)),"","Origin error")),"")</f>
        <v/>
      </c>
      <c r="O147" s="242" t="str">
        <f>IF(AND(I147&lt;&gt;0,I147&lt;&gt;""),IF(C147="","",IF(AND(ISNUMBER(--LEFT(C147,FIND(" ",C147&amp;" ")-1)),OR(LEN(LEFT(C147,FIND(" ",C147&amp;" ")-1))=6,LEN(LEFT(C147,FIND(" ",C147&amp;" ")-1))=7),OR(ISNUMBER(MATCH(LEFT(C147,FIND(" ",C147&amp;" ")-1),'Look Up Values'!$G$2:$G$1000,0)),ISNUMBER(MATCH(LEFT(C147,FIND(" ",C147&amp;" ")-1),'Look Up Values'!$AE$2:$AE$2000,0)))),"","EWC error")),"")</f>
        <v/>
      </c>
      <c r="P147" s="242" t="str" cm="1">
        <f t="array" ref="P147">IF(AND(I147&lt;&gt;0,I147&lt;&gt;""),IF(D147="","",IF(ISNUMBER(MATCH(SUBSTITUTE(D147," ",""),SUBSTITUTE('Look Up Values'!$S$2:$S$120," ",""),0)),"","D&amp;R error")),"")</f>
        <v/>
      </c>
      <c r="Q147" s="242" t="str" cm="1">
        <f t="array" ref="Q147">IF(AND(I147&lt;&gt;0,I147&lt;&gt;""),IF(G147="","",IF(ISNUMBER(MATCH(SUBSTITUTE(G147," ",""),SUBSTITUTE('Look Up Values'!$I$2:$I$10," ",""),0)),"","State error")),"")</f>
        <v/>
      </c>
      <c r="R147" s="260" t="str">
        <f t="shared" si="5"/>
        <v/>
      </c>
    </row>
    <row r="148" spans="1:18" ht="15.75">
      <c r="A148" s="250">
        <v>141</v>
      </c>
      <c r="B148" s="198"/>
      <c r="C148" s="25"/>
      <c r="D148" s="25"/>
      <c r="E148" s="25"/>
      <c r="F148" s="25"/>
      <c r="G148" s="26"/>
      <c r="H148" s="27"/>
      <c r="I148" s="28"/>
      <c r="J148" s="430"/>
      <c r="K148" s="8"/>
      <c r="L148" s="457" t="str">
        <f t="shared" si="4"/>
        <v/>
      </c>
      <c r="M148" s="245" cm="1">
        <f t="array" ref="M148">SUMPRODUCT(--(N148:Q148&lt;&gt;"")) + IF(TRIM(R148)="",0,LEN(R148)-LEN(SUBSTITUTE(R148,",",""))+1)</f>
        <v>0</v>
      </c>
      <c r="N148" s="242" t="str">
        <f>IF(AND(I148&lt;&gt;0,I148&lt;&gt;""),IF(TRIM(SUBSTITUTE(B148,CHAR(160),""))="","",IF(ISNUMBER(MATCH(TRIM(SUBSTITUTE(B148,CHAR(160),"")),'Look Up Values'!$B$2:$B$500,0)),"","Origin error")),"")</f>
        <v/>
      </c>
      <c r="O148" s="242" t="str">
        <f>IF(AND(I148&lt;&gt;0,I148&lt;&gt;""),IF(C148="","",IF(AND(ISNUMBER(--LEFT(C148,FIND(" ",C148&amp;" ")-1)),OR(LEN(LEFT(C148,FIND(" ",C148&amp;" ")-1))=6,LEN(LEFT(C148,FIND(" ",C148&amp;" ")-1))=7),OR(ISNUMBER(MATCH(LEFT(C148,FIND(" ",C148&amp;" ")-1),'Look Up Values'!$G$2:$G$1000,0)),ISNUMBER(MATCH(LEFT(C148,FIND(" ",C148&amp;" ")-1),'Look Up Values'!$AE$2:$AE$2000,0)))),"","EWC error")),"")</f>
        <v/>
      </c>
      <c r="P148" s="242" t="str" cm="1">
        <f t="array" ref="P148">IF(AND(I148&lt;&gt;0,I148&lt;&gt;""),IF(D148="","",IF(ISNUMBER(MATCH(SUBSTITUTE(D148," ",""),SUBSTITUTE('Look Up Values'!$S$2:$S$120," ",""),0)),"","D&amp;R error")),"")</f>
        <v/>
      </c>
      <c r="Q148" s="242" t="str" cm="1">
        <f t="array" ref="Q148">IF(AND(I148&lt;&gt;0,I148&lt;&gt;""),IF(G148="","",IF(ISNUMBER(MATCH(SUBSTITUTE(G148," ",""),SUBSTITUTE('Look Up Values'!$I$2:$I$10," ",""),0)),"","State error")),"")</f>
        <v/>
      </c>
      <c r="R148" s="260" t="str">
        <f t="shared" si="5"/>
        <v/>
      </c>
    </row>
    <row r="149" spans="1:18" ht="15.75">
      <c r="A149" s="250">
        <v>142</v>
      </c>
      <c r="B149" s="198"/>
      <c r="C149" s="25"/>
      <c r="D149" s="25"/>
      <c r="E149" s="25"/>
      <c r="F149" s="25"/>
      <c r="G149" s="26"/>
      <c r="H149" s="27"/>
      <c r="I149" s="28"/>
      <c r="J149" s="430"/>
      <c r="K149" s="8"/>
      <c r="L149" s="457" t="str">
        <f t="shared" si="4"/>
        <v/>
      </c>
      <c r="M149" s="245" cm="1">
        <f t="array" ref="M149">SUMPRODUCT(--(N149:Q149&lt;&gt;"")) + IF(TRIM(R149)="",0,LEN(R149)-LEN(SUBSTITUTE(R149,",",""))+1)</f>
        <v>0</v>
      </c>
      <c r="N149" s="242" t="str">
        <f>IF(AND(I149&lt;&gt;0,I149&lt;&gt;""),IF(TRIM(SUBSTITUTE(B149,CHAR(160),""))="","",IF(ISNUMBER(MATCH(TRIM(SUBSTITUTE(B149,CHAR(160),"")),'Look Up Values'!$B$2:$B$500,0)),"","Origin error")),"")</f>
        <v/>
      </c>
      <c r="O149" s="242" t="str">
        <f>IF(AND(I149&lt;&gt;0,I149&lt;&gt;""),IF(C149="","",IF(AND(ISNUMBER(--LEFT(C149,FIND(" ",C149&amp;" ")-1)),OR(LEN(LEFT(C149,FIND(" ",C149&amp;" ")-1))=6,LEN(LEFT(C149,FIND(" ",C149&amp;" ")-1))=7),OR(ISNUMBER(MATCH(LEFT(C149,FIND(" ",C149&amp;" ")-1),'Look Up Values'!$G$2:$G$1000,0)),ISNUMBER(MATCH(LEFT(C149,FIND(" ",C149&amp;" ")-1),'Look Up Values'!$AE$2:$AE$2000,0)))),"","EWC error")),"")</f>
        <v/>
      </c>
      <c r="P149" s="242" t="str" cm="1">
        <f t="array" ref="P149">IF(AND(I149&lt;&gt;0,I149&lt;&gt;""),IF(D149="","",IF(ISNUMBER(MATCH(SUBSTITUTE(D149," ",""),SUBSTITUTE('Look Up Values'!$S$2:$S$120," ",""),0)),"","D&amp;R error")),"")</f>
        <v/>
      </c>
      <c r="Q149" s="242" t="str" cm="1">
        <f t="array" ref="Q149">IF(AND(I149&lt;&gt;0,I149&lt;&gt;""),IF(G149="","",IF(ISNUMBER(MATCH(SUBSTITUTE(G149," ",""),SUBSTITUTE('Look Up Values'!$I$2:$I$10," ",""),0)),"","State error")),"")</f>
        <v/>
      </c>
      <c r="R149" s="260" t="str">
        <f t="shared" si="5"/>
        <v/>
      </c>
    </row>
    <row r="150" spans="1:18" ht="15.75">
      <c r="A150" s="250">
        <v>143</v>
      </c>
      <c r="B150" s="198"/>
      <c r="C150" s="25"/>
      <c r="D150" s="25"/>
      <c r="E150" s="25"/>
      <c r="F150" s="25"/>
      <c r="G150" s="26"/>
      <c r="H150" s="27"/>
      <c r="I150" s="28"/>
      <c r="J150" s="430"/>
      <c r="K150" s="8"/>
      <c r="L150" s="457" t="str">
        <f t="shared" si="4"/>
        <v/>
      </c>
      <c r="M150" s="245" cm="1">
        <f t="array" ref="M150">SUMPRODUCT(--(N150:Q150&lt;&gt;"")) + IF(TRIM(R150)="",0,LEN(R150)-LEN(SUBSTITUTE(R150,",",""))+1)</f>
        <v>0</v>
      </c>
      <c r="N150" s="242" t="str">
        <f>IF(AND(I150&lt;&gt;0,I150&lt;&gt;""),IF(TRIM(SUBSTITUTE(B150,CHAR(160),""))="","",IF(ISNUMBER(MATCH(TRIM(SUBSTITUTE(B150,CHAR(160),"")),'Look Up Values'!$B$2:$B$500,0)),"","Origin error")),"")</f>
        <v/>
      </c>
      <c r="O150" s="242" t="str">
        <f>IF(AND(I150&lt;&gt;0,I150&lt;&gt;""),IF(C150="","",IF(AND(ISNUMBER(--LEFT(C150,FIND(" ",C150&amp;" ")-1)),OR(LEN(LEFT(C150,FIND(" ",C150&amp;" ")-1))=6,LEN(LEFT(C150,FIND(" ",C150&amp;" ")-1))=7),OR(ISNUMBER(MATCH(LEFT(C150,FIND(" ",C150&amp;" ")-1),'Look Up Values'!$G$2:$G$1000,0)),ISNUMBER(MATCH(LEFT(C150,FIND(" ",C150&amp;" ")-1),'Look Up Values'!$AE$2:$AE$2000,0)))),"","EWC error")),"")</f>
        <v/>
      </c>
      <c r="P150" s="242" t="str" cm="1">
        <f t="array" ref="P150">IF(AND(I150&lt;&gt;0,I150&lt;&gt;""),IF(D150="","",IF(ISNUMBER(MATCH(SUBSTITUTE(D150," ",""),SUBSTITUTE('Look Up Values'!$S$2:$S$120," ",""),0)),"","D&amp;R error")),"")</f>
        <v/>
      </c>
      <c r="Q150" s="242" t="str" cm="1">
        <f t="array" ref="Q150">IF(AND(I150&lt;&gt;0,I150&lt;&gt;""),IF(G150="","",IF(ISNUMBER(MATCH(SUBSTITUTE(G150," ",""),SUBSTITUTE('Look Up Values'!$I$2:$I$10," ",""),0)),"","State error")),"")</f>
        <v/>
      </c>
      <c r="R150" s="260" t="str">
        <f t="shared" si="5"/>
        <v/>
      </c>
    </row>
    <row r="151" spans="1:18" ht="15.75">
      <c r="A151" s="250">
        <v>144</v>
      </c>
      <c r="B151" s="198"/>
      <c r="C151" s="25"/>
      <c r="D151" s="25"/>
      <c r="E151" s="25"/>
      <c r="F151" s="25"/>
      <c r="G151" s="26"/>
      <c r="H151" s="27"/>
      <c r="I151" s="28"/>
      <c r="J151" s="430"/>
      <c r="K151" s="8"/>
      <c r="L151" s="457" t="str">
        <f t="shared" si="4"/>
        <v/>
      </c>
      <c r="M151" s="245" cm="1">
        <f t="array" ref="M151">SUMPRODUCT(--(N151:Q151&lt;&gt;"")) + IF(TRIM(R151)="",0,LEN(R151)-LEN(SUBSTITUTE(R151,",",""))+1)</f>
        <v>0</v>
      </c>
      <c r="N151" s="242" t="str">
        <f>IF(AND(I151&lt;&gt;0,I151&lt;&gt;""),IF(TRIM(SUBSTITUTE(B151,CHAR(160),""))="","",IF(ISNUMBER(MATCH(TRIM(SUBSTITUTE(B151,CHAR(160),"")),'Look Up Values'!$B$2:$B$500,0)),"","Origin error")),"")</f>
        <v/>
      </c>
      <c r="O151" s="242" t="str">
        <f>IF(AND(I151&lt;&gt;0,I151&lt;&gt;""),IF(C151="","",IF(AND(ISNUMBER(--LEFT(C151,FIND(" ",C151&amp;" ")-1)),OR(LEN(LEFT(C151,FIND(" ",C151&amp;" ")-1))=6,LEN(LEFT(C151,FIND(" ",C151&amp;" ")-1))=7),OR(ISNUMBER(MATCH(LEFT(C151,FIND(" ",C151&amp;" ")-1),'Look Up Values'!$G$2:$G$1000,0)),ISNUMBER(MATCH(LEFT(C151,FIND(" ",C151&amp;" ")-1),'Look Up Values'!$AE$2:$AE$2000,0)))),"","EWC error")),"")</f>
        <v/>
      </c>
      <c r="P151" s="242" t="str" cm="1">
        <f t="array" ref="P151">IF(AND(I151&lt;&gt;0,I151&lt;&gt;""),IF(D151="","",IF(ISNUMBER(MATCH(SUBSTITUTE(D151," ",""),SUBSTITUTE('Look Up Values'!$S$2:$S$120," ",""),0)),"","D&amp;R error")),"")</f>
        <v/>
      </c>
      <c r="Q151" s="242" t="str" cm="1">
        <f t="array" ref="Q151">IF(AND(I151&lt;&gt;0,I151&lt;&gt;""),IF(G151="","",IF(ISNUMBER(MATCH(SUBSTITUTE(G151," ",""),SUBSTITUTE('Look Up Values'!$I$2:$I$10," ",""),0)),"","State error")),"")</f>
        <v/>
      </c>
      <c r="R151" s="260" t="str">
        <f t="shared" si="5"/>
        <v/>
      </c>
    </row>
    <row r="152" spans="1:18" ht="15.75">
      <c r="A152" s="250">
        <v>145</v>
      </c>
      <c r="B152" s="198"/>
      <c r="C152" s="25"/>
      <c r="D152" s="25"/>
      <c r="E152" s="25"/>
      <c r="F152" s="25"/>
      <c r="G152" s="26"/>
      <c r="H152" s="27"/>
      <c r="I152" s="28"/>
      <c r="J152" s="430"/>
      <c r="K152" s="8"/>
      <c r="L152" s="457" t="str">
        <f t="shared" si="4"/>
        <v/>
      </c>
      <c r="M152" s="245" cm="1">
        <f t="array" ref="M152">SUMPRODUCT(--(N152:Q152&lt;&gt;"")) + IF(TRIM(R152)="",0,LEN(R152)-LEN(SUBSTITUTE(R152,",",""))+1)</f>
        <v>0</v>
      </c>
      <c r="N152" s="242" t="str">
        <f>IF(AND(I152&lt;&gt;0,I152&lt;&gt;""),IF(TRIM(SUBSTITUTE(B152,CHAR(160),""))="","",IF(ISNUMBER(MATCH(TRIM(SUBSTITUTE(B152,CHAR(160),"")),'Look Up Values'!$B$2:$B$500,0)),"","Origin error")),"")</f>
        <v/>
      </c>
      <c r="O152" s="242" t="str">
        <f>IF(AND(I152&lt;&gt;0,I152&lt;&gt;""),IF(C152="","",IF(AND(ISNUMBER(--LEFT(C152,FIND(" ",C152&amp;" ")-1)),OR(LEN(LEFT(C152,FIND(" ",C152&amp;" ")-1))=6,LEN(LEFT(C152,FIND(" ",C152&amp;" ")-1))=7),OR(ISNUMBER(MATCH(LEFT(C152,FIND(" ",C152&amp;" ")-1),'Look Up Values'!$G$2:$G$1000,0)),ISNUMBER(MATCH(LEFT(C152,FIND(" ",C152&amp;" ")-1),'Look Up Values'!$AE$2:$AE$2000,0)))),"","EWC error")),"")</f>
        <v/>
      </c>
      <c r="P152" s="242" t="str" cm="1">
        <f t="array" ref="P152">IF(AND(I152&lt;&gt;0,I152&lt;&gt;""),IF(D152="","",IF(ISNUMBER(MATCH(SUBSTITUTE(D152," ",""),SUBSTITUTE('Look Up Values'!$S$2:$S$120," ",""),0)),"","D&amp;R error")),"")</f>
        <v/>
      </c>
      <c r="Q152" s="242" t="str" cm="1">
        <f t="array" ref="Q152">IF(AND(I152&lt;&gt;0,I152&lt;&gt;""),IF(G152="","",IF(ISNUMBER(MATCH(SUBSTITUTE(G152," ",""),SUBSTITUTE('Look Up Values'!$I$2:$I$10," ",""),0)),"","State error")),"")</f>
        <v/>
      </c>
      <c r="R152" s="260" t="str">
        <f t="shared" si="5"/>
        <v/>
      </c>
    </row>
    <row r="153" spans="1:18" ht="15.75">
      <c r="A153" s="250">
        <v>146</v>
      </c>
      <c r="B153" s="198"/>
      <c r="C153" s="25"/>
      <c r="D153" s="25"/>
      <c r="E153" s="25"/>
      <c r="F153" s="25"/>
      <c r="G153" s="26"/>
      <c r="H153" s="27"/>
      <c r="I153" s="28"/>
      <c r="J153" s="430"/>
      <c r="K153" s="8"/>
      <c r="L153" s="457" t="str">
        <f t="shared" si="4"/>
        <v/>
      </c>
      <c r="M153" s="245" cm="1">
        <f t="array" ref="M153">SUMPRODUCT(--(N153:Q153&lt;&gt;"")) + IF(TRIM(R153)="",0,LEN(R153)-LEN(SUBSTITUTE(R153,",",""))+1)</f>
        <v>0</v>
      </c>
      <c r="N153" s="242" t="str">
        <f>IF(AND(I153&lt;&gt;0,I153&lt;&gt;""),IF(TRIM(SUBSTITUTE(B153,CHAR(160),""))="","",IF(ISNUMBER(MATCH(TRIM(SUBSTITUTE(B153,CHAR(160),"")),'Look Up Values'!$B$2:$B$500,0)),"","Origin error")),"")</f>
        <v/>
      </c>
      <c r="O153" s="242" t="str">
        <f>IF(AND(I153&lt;&gt;0,I153&lt;&gt;""),IF(C153="","",IF(AND(ISNUMBER(--LEFT(C153,FIND(" ",C153&amp;" ")-1)),OR(LEN(LEFT(C153,FIND(" ",C153&amp;" ")-1))=6,LEN(LEFT(C153,FIND(" ",C153&amp;" ")-1))=7),OR(ISNUMBER(MATCH(LEFT(C153,FIND(" ",C153&amp;" ")-1),'Look Up Values'!$G$2:$G$1000,0)),ISNUMBER(MATCH(LEFT(C153,FIND(" ",C153&amp;" ")-1),'Look Up Values'!$AE$2:$AE$2000,0)))),"","EWC error")),"")</f>
        <v/>
      </c>
      <c r="P153" s="242" t="str" cm="1">
        <f t="array" ref="P153">IF(AND(I153&lt;&gt;0,I153&lt;&gt;""),IF(D153="","",IF(ISNUMBER(MATCH(SUBSTITUTE(D153," ",""),SUBSTITUTE('Look Up Values'!$S$2:$S$120," ",""),0)),"","D&amp;R error")),"")</f>
        <v/>
      </c>
      <c r="Q153" s="242" t="str" cm="1">
        <f t="array" ref="Q153">IF(AND(I153&lt;&gt;0,I153&lt;&gt;""),IF(G153="","",IF(ISNUMBER(MATCH(SUBSTITUTE(G153," ",""),SUBSTITUTE('Look Up Values'!$I$2:$I$10," ",""),0)),"","State error")),"")</f>
        <v/>
      </c>
      <c r="R153" s="260" t="str">
        <f t="shared" si="5"/>
        <v/>
      </c>
    </row>
    <row r="154" spans="1:18" ht="15.75">
      <c r="A154" s="250">
        <v>147</v>
      </c>
      <c r="B154" s="198"/>
      <c r="C154" s="25"/>
      <c r="D154" s="25"/>
      <c r="E154" s="25"/>
      <c r="F154" s="25"/>
      <c r="G154" s="26"/>
      <c r="H154" s="27"/>
      <c r="I154" s="28"/>
      <c r="J154" s="430"/>
      <c r="K154" s="8"/>
      <c r="L154" s="457" t="str">
        <f t="shared" si="4"/>
        <v/>
      </c>
      <c r="M154" s="245" cm="1">
        <f t="array" ref="M154">SUMPRODUCT(--(N154:Q154&lt;&gt;"")) + IF(TRIM(R154)="",0,LEN(R154)-LEN(SUBSTITUTE(R154,",",""))+1)</f>
        <v>0</v>
      </c>
      <c r="N154" s="242" t="str">
        <f>IF(AND(I154&lt;&gt;0,I154&lt;&gt;""),IF(TRIM(SUBSTITUTE(B154,CHAR(160),""))="","",IF(ISNUMBER(MATCH(TRIM(SUBSTITUTE(B154,CHAR(160),"")),'Look Up Values'!$B$2:$B$500,0)),"","Origin error")),"")</f>
        <v/>
      </c>
      <c r="O154" s="242" t="str">
        <f>IF(AND(I154&lt;&gt;0,I154&lt;&gt;""),IF(C154="","",IF(AND(ISNUMBER(--LEFT(C154,FIND(" ",C154&amp;" ")-1)),OR(LEN(LEFT(C154,FIND(" ",C154&amp;" ")-1))=6,LEN(LEFT(C154,FIND(" ",C154&amp;" ")-1))=7),OR(ISNUMBER(MATCH(LEFT(C154,FIND(" ",C154&amp;" ")-1),'Look Up Values'!$G$2:$G$1000,0)),ISNUMBER(MATCH(LEFT(C154,FIND(" ",C154&amp;" ")-1),'Look Up Values'!$AE$2:$AE$2000,0)))),"","EWC error")),"")</f>
        <v/>
      </c>
      <c r="P154" s="242" t="str" cm="1">
        <f t="array" ref="P154">IF(AND(I154&lt;&gt;0,I154&lt;&gt;""),IF(D154="","",IF(ISNUMBER(MATCH(SUBSTITUTE(D154," ",""),SUBSTITUTE('Look Up Values'!$S$2:$S$120," ",""),0)),"","D&amp;R error")),"")</f>
        <v/>
      </c>
      <c r="Q154" s="242" t="str" cm="1">
        <f t="array" ref="Q154">IF(AND(I154&lt;&gt;0,I154&lt;&gt;""),IF(G154="","",IF(ISNUMBER(MATCH(SUBSTITUTE(G154," ",""),SUBSTITUTE('Look Up Values'!$I$2:$I$10," ",""),0)),"","State error")),"")</f>
        <v/>
      </c>
      <c r="R154" s="260" t="str">
        <f t="shared" si="5"/>
        <v/>
      </c>
    </row>
    <row r="155" spans="1:18" ht="15.75">
      <c r="A155" s="250">
        <v>148</v>
      </c>
      <c r="B155" s="198"/>
      <c r="C155" s="25"/>
      <c r="D155" s="25"/>
      <c r="E155" s="25"/>
      <c r="F155" s="25"/>
      <c r="G155" s="26"/>
      <c r="H155" s="27"/>
      <c r="I155" s="28"/>
      <c r="J155" s="430"/>
      <c r="K155" s="8"/>
      <c r="L155" s="457" t="str">
        <f t="shared" si="4"/>
        <v/>
      </c>
      <c r="M155" s="245" cm="1">
        <f t="array" ref="M155">SUMPRODUCT(--(N155:Q155&lt;&gt;"")) + IF(TRIM(R155)="",0,LEN(R155)-LEN(SUBSTITUTE(R155,",",""))+1)</f>
        <v>0</v>
      </c>
      <c r="N155" s="242" t="str">
        <f>IF(AND(I155&lt;&gt;0,I155&lt;&gt;""),IF(TRIM(SUBSTITUTE(B155,CHAR(160),""))="","",IF(ISNUMBER(MATCH(TRIM(SUBSTITUTE(B155,CHAR(160),"")),'Look Up Values'!$B$2:$B$500,0)),"","Origin error")),"")</f>
        <v/>
      </c>
      <c r="O155" s="242" t="str">
        <f>IF(AND(I155&lt;&gt;0,I155&lt;&gt;""),IF(C155="","",IF(AND(ISNUMBER(--LEFT(C155,FIND(" ",C155&amp;" ")-1)),OR(LEN(LEFT(C155,FIND(" ",C155&amp;" ")-1))=6,LEN(LEFT(C155,FIND(" ",C155&amp;" ")-1))=7),OR(ISNUMBER(MATCH(LEFT(C155,FIND(" ",C155&amp;" ")-1),'Look Up Values'!$G$2:$G$1000,0)),ISNUMBER(MATCH(LEFT(C155,FIND(" ",C155&amp;" ")-1),'Look Up Values'!$AE$2:$AE$2000,0)))),"","EWC error")),"")</f>
        <v/>
      </c>
      <c r="P155" s="242" t="str" cm="1">
        <f t="array" ref="P155">IF(AND(I155&lt;&gt;0,I155&lt;&gt;""),IF(D155="","",IF(ISNUMBER(MATCH(SUBSTITUTE(D155," ",""),SUBSTITUTE('Look Up Values'!$S$2:$S$120," ",""),0)),"","D&amp;R error")),"")</f>
        <v/>
      </c>
      <c r="Q155" s="242" t="str" cm="1">
        <f t="array" ref="Q155">IF(AND(I155&lt;&gt;0,I155&lt;&gt;""),IF(G155="","",IF(ISNUMBER(MATCH(SUBSTITUTE(G155," ",""),SUBSTITUTE('Look Up Values'!$I$2:$I$10," ",""),0)),"","State error")),"")</f>
        <v/>
      </c>
      <c r="R155" s="260" t="str">
        <f t="shared" si="5"/>
        <v/>
      </c>
    </row>
    <row r="156" spans="1:18" ht="15.75">
      <c r="A156" s="250">
        <v>149</v>
      </c>
      <c r="B156" s="198"/>
      <c r="C156" s="25"/>
      <c r="D156" s="25"/>
      <c r="E156" s="25"/>
      <c r="F156" s="25"/>
      <c r="G156" s="26"/>
      <c r="H156" s="27"/>
      <c r="I156" s="28"/>
      <c r="J156" s="430"/>
      <c r="K156" s="8"/>
      <c r="L156" s="457" t="str">
        <f t="shared" si="4"/>
        <v/>
      </c>
      <c r="M156" s="245" cm="1">
        <f t="array" ref="M156">SUMPRODUCT(--(N156:Q156&lt;&gt;"")) + IF(TRIM(R156)="",0,LEN(R156)-LEN(SUBSTITUTE(R156,",",""))+1)</f>
        <v>0</v>
      </c>
      <c r="N156" s="242" t="str">
        <f>IF(AND(I156&lt;&gt;0,I156&lt;&gt;""),IF(TRIM(SUBSTITUTE(B156,CHAR(160),""))="","",IF(ISNUMBER(MATCH(TRIM(SUBSTITUTE(B156,CHAR(160),"")),'Look Up Values'!$B$2:$B$500,0)),"","Origin error")),"")</f>
        <v/>
      </c>
      <c r="O156" s="242" t="str">
        <f>IF(AND(I156&lt;&gt;0,I156&lt;&gt;""),IF(C156="","",IF(AND(ISNUMBER(--LEFT(C156,FIND(" ",C156&amp;" ")-1)),OR(LEN(LEFT(C156,FIND(" ",C156&amp;" ")-1))=6,LEN(LEFT(C156,FIND(" ",C156&amp;" ")-1))=7),OR(ISNUMBER(MATCH(LEFT(C156,FIND(" ",C156&amp;" ")-1),'Look Up Values'!$G$2:$G$1000,0)),ISNUMBER(MATCH(LEFT(C156,FIND(" ",C156&amp;" ")-1),'Look Up Values'!$AE$2:$AE$2000,0)))),"","EWC error")),"")</f>
        <v/>
      </c>
      <c r="P156" s="242" t="str" cm="1">
        <f t="array" ref="P156">IF(AND(I156&lt;&gt;0,I156&lt;&gt;""),IF(D156="","",IF(ISNUMBER(MATCH(SUBSTITUTE(D156," ",""),SUBSTITUTE('Look Up Values'!$S$2:$S$120," ",""),0)),"","D&amp;R error")),"")</f>
        <v/>
      </c>
      <c r="Q156" s="242" t="str" cm="1">
        <f t="array" ref="Q156">IF(AND(I156&lt;&gt;0,I156&lt;&gt;""),IF(G156="","",IF(ISNUMBER(MATCH(SUBSTITUTE(G156," ",""),SUBSTITUTE('Look Up Values'!$I$2:$I$10," ",""),0)),"","State error")),"")</f>
        <v/>
      </c>
      <c r="R156" s="260" t="str">
        <f t="shared" si="5"/>
        <v/>
      </c>
    </row>
    <row r="157" spans="1:18" ht="15.75">
      <c r="A157" s="250">
        <v>150</v>
      </c>
      <c r="B157" s="198"/>
      <c r="C157" s="25"/>
      <c r="D157" s="25"/>
      <c r="E157" s="25"/>
      <c r="F157" s="25"/>
      <c r="G157" s="26"/>
      <c r="H157" s="27"/>
      <c r="I157" s="28"/>
      <c r="J157" s="430"/>
      <c r="K157" s="8"/>
      <c r="L157" s="457" t="str">
        <f t="shared" si="4"/>
        <v/>
      </c>
      <c r="M157" s="245" cm="1">
        <f t="array" ref="M157">SUMPRODUCT(--(N157:Q157&lt;&gt;"")) + IF(TRIM(R157)="",0,LEN(R157)-LEN(SUBSTITUTE(R157,",",""))+1)</f>
        <v>0</v>
      </c>
      <c r="N157" s="242" t="str">
        <f>IF(AND(I157&lt;&gt;0,I157&lt;&gt;""),IF(TRIM(SUBSTITUTE(B157,CHAR(160),""))="","",IF(ISNUMBER(MATCH(TRIM(SUBSTITUTE(B157,CHAR(160),"")),'Look Up Values'!$B$2:$B$500,0)),"","Origin error")),"")</f>
        <v/>
      </c>
      <c r="O157" s="242" t="str">
        <f>IF(AND(I157&lt;&gt;0,I157&lt;&gt;""),IF(C157="","",IF(AND(ISNUMBER(--LEFT(C157,FIND(" ",C157&amp;" ")-1)),OR(LEN(LEFT(C157,FIND(" ",C157&amp;" ")-1))=6,LEN(LEFT(C157,FIND(" ",C157&amp;" ")-1))=7),OR(ISNUMBER(MATCH(LEFT(C157,FIND(" ",C157&amp;" ")-1),'Look Up Values'!$G$2:$G$1000,0)),ISNUMBER(MATCH(LEFT(C157,FIND(" ",C157&amp;" ")-1),'Look Up Values'!$AE$2:$AE$2000,0)))),"","EWC error")),"")</f>
        <v/>
      </c>
      <c r="P157" s="242" t="str" cm="1">
        <f t="array" ref="P157">IF(AND(I157&lt;&gt;0,I157&lt;&gt;""),IF(D157="","",IF(ISNUMBER(MATCH(SUBSTITUTE(D157," ",""),SUBSTITUTE('Look Up Values'!$S$2:$S$120," ",""),0)),"","D&amp;R error")),"")</f>
        <v/>
      </c>
      <c r="Q157" s="242" t="str" cm="1">
        <f t="array" ref="Q157">IF(AND(I157&lt;&gt;0,I157&lt;&gt;""),IF(G157="","",IF(ISNUMBER(MATCH(SUBSTITUTE(G157," ",""),SUBSTITUTE('Look Up Values'!$I$2:$I$10," ",""),0)),"","State error")),"")</f>
        <v/>
      </c>
      <c r="R157" s="260" t="str">
        <f t="shared" si="5"/>
        <v/>
      </c>
    </row>
    <row r="158" spans="1:18" ht="15.75">
      <c r="A158" s="250">
        <v>151</v>
      </c>
      <c r="B158" s="198"/>
      <c r="C158" s="25"/>
      <c r="D158" s="25"/>
      <c r="E158" s="25"/>
      <c r="F158" s="25"/>
      <c r="G158" s="26"/>
      <c r="H158" s="27"/>
      <c r="I158" s="28"/>
      <c r="J158" s="430"/>
      <c r="K158" s="8"/>
      <c r="L158" s="457" t="str">
        <f t="shared" si="4"/>
        <v/>
      </c>
      <c r="M158" s="245" cm="1">
        <f t="array" ref="M158">SUMPRODUCT(--(N158:Q158&lt;&gt;"")) + IF(TRIM(R158)="",0,LEN(R158)-LEN(SUBSTITUTE(R158,",",""))+1)</f>
        <v>0</v>
      </c>
      <c r="N158" s="242" t="str">
        <f>IF(AND(I158&lt;&gt;0,I158&lt;&gt;""),IF(TRIM(SUBSTITUTE(B158,CHAR(160),""))="","",IF(ISNUMBER(MATCH(TRIM(SUBSTITUTE(B158,CHAR(160),"")),'Look Up Values'!$B$2:$B$500,0)),"","Origin error")),"")</f>
        <v/>
      </c>
      <c r="O158" s="242" t="str">
        <f>IF(AND(I158&lt;&gt;0,I158&lt;&gt;""),IF(C158="","",IF(AND(ISNUMBER(--LEFT(C158,FIND(" ",C158&amp;" ")-1)),OR(LEN(LEFT(C158,FIND(" ",C158&amp;" ")-1))=6,LEN(LEFT(C158,FIND(" ",C158&amp;" ")-1))=7),OR(ISNUMBER(MATCH(LEFT(C158,FIND(" ",C158&amp;" ")-1),'Look Up Values'!$G$2:$G$1000,0)),ISNUMBER(MATCH(LEFT(C158,FIND(" ",C158&amp;" ")-1),'Look Up Values'!$AE$2:$AE$2000,0)))),"","EWC error")),"")</f>
        <v/>
      </c>
      <c r="P158" s="242" t="str" cm="1">
        <f t="array" ref="P158">IF(AND(I158&lt;&gt;0,I158&lt;&gt;""),IF(D158="","",IF(ISNUMBER(MATCH(SUBSTITUTE(D158," ",""),SUBSTITUTE('Look Up Values'!$S$2:$S$120," ",""),0)),"","D&amp;R error")),"")</f>
        <v/>
      </c>
      <c r="Q158" s="242" t="str" cm="1">
        <f t="array" ref="Q158">IF(AND(I158&lt;&gt;0,I158&lt;&gt;""),IF(G158="","",IF(ISNUMBER(MATCH(SUBSTITUTE(G158," ",""),SUBSTITUTE('Look Up Values'!$I$2:$I$10," ",""),0)),"","State error")),"")</f>
        <v/>
      </c>
      <c r="R158" s="260" t="str">
        <f t="shared" si="5"/>
        <v/>
      </c>
    </row>
    <row r="159" spans="1:18" ht="15.75">
      <c r="A159" s="250">
        <v>152</v>
      </c>
      <c r="B159" s="198"/>
      <c r="C159" s="25"/>
      <c r="D159" s="25"/>
      <c r="E159" s="25"/>
      <c r="F159" s="25"/>
      <c r="G159" s="26"/>
      <c r="H159" s="27"/>
      <c r="I159" s="28"/>
      <c r="J159" s="430"/>
      <c r="K159" s="8"/>
      <c r="L159" s="457" t="str">
        <f t="shared" si="4"/>
        <v/>
      </c>
      <c r="M159" s="245" cm="1">
        <f t="array" ref="M159">SUMPRODUCT(--(N159:Q159&lt;&gt;"")) + IF(TRIM(R159)="",0,LEN(R159)-LEN(SUBSTITUTE(R159,",",""))+1)</f>
        <v>0</v>
      </c>
      <c r="N159" s="242" t="str">
        <f>IF(AND(I159&lt;&gt;0,I159&lt;&gt;""),IF(TRIM(SUBSTITUTE(B159,CHAR(160),""))="","",IF(ISNUMBER(MATCH(TRIM(SUBSTITUTE(B159,CHAR(160),"")),'Look Up Values'!$B$2:$B$500,0)),"","Origin error")),"")</f>
        <v/>
      </c>
      <c r="O159" s="242" t="str">
        <f>IF(AND(I159&lt;&gt;0,I159&lt;&gt;""),IF(C159="","",IF(AND(ISNUMBER(--LEFT(C159,FIND(" ",C159&amp;" ")-1)),OR(LEN(LEFT(C159,FIND(" ",C159&amp;" ")-1))=6,LEN(LEFT(C159,FIND(" ",C159&amp;" ")-1))=7),OR(ISNUMBER(MATCH(LEFT(C159,FIND(" ",C159&amp;" ")-1),'Look Up Values'!$G$2:$G$1000,0)),ISNUMBER(MATCH(LEFT(C159,FIND(" ",C159&amp;" ")-1),'Look Up Values'!$AE$2:$AE$2000,0)))),"","EWC error")),"")</f>
        <v/>
      </c>
      <c r="P159" s="242" t="str" cm="1">
        <f t="array" ref="P159">IF(AND(I159&lt;&gt;0,I159&lt;&gt;""),IF(D159="","",IF(ISNUMBER(MATCH(SUBSTITUTE(D159," ",""),SUBSTITUTE('Look Up Values'!$S$2:$S$120," ",""),0)),"","D&amp;R error")),"")</f>
        <v/>
      </c>
      <c r="Q159" s="242" t="str" cm="1">
        <f t="array" ref="Q159">IF(AND(I159&lt;&gt;0,I159&lt;&gt;""),IF(G159="","",IF(ISNUMBER(MATCH(SUBSTITUTE(G159," ",""),SUBSTITUTE('Look Up Values'!$I$2:$I$10," ",""),0)),"","State error")),"")</f>
        <v/>
      </c>
      <c r="R159" s="260" t="str">
        <f t="shared" si="5"/>
        <v/>
      </c>
    </row>
    <row r="160" spans="1:18" ht="15.75">
      <c r="A160" s="250">
        <v>153</v>
      </c>
      <c r="B160" s="198"/>
      <c r="C160" s="25"/>
      <c r="D160" s="25"/>
      <c r="E160" s="25"/>
      <c r="F160" s="25"/>
      <c r="G160" s="26"/>
      <c r="H160" s="27"/>
      <c r="I160" s="28"/>
      <c r="J160" s="430"/>
      <c r="K160" s="8"/>
      <c r="L160" s="457" t="str">
        <f t="shared" si="4"/>
        <v/>
      </c>
      <c r="M160" s="245" cm="1">
        <f t="array" ref="M160">SUMPRODUCT(--(N160:Q160&lt;&gt;"")) + IF(TRIM(R160)="",0,LEN(R160)-LEN(SUBSTITUTE(R160,",",""))+1)</f>
        <v>0</v>
      </c>
      <c r="N160" s="242" t="str">
        <f>IF(AND(I160&lt;&gt;0,I160&lt;&gt;""),IF(TRIM(SUBSTITUTE(B160,CHAR(160),""))="","",IF(ISNUMBER(MATCH(TRIM(SUBSTITUTE(B160,CHAR(160),"")),'Look Up Values'!$B$2:$B$500,0)),"","Origin error")),"")</f>
        <v/>
      </c>
      <c r="O160" s="242" t="str">
        <f>IF(AND(I160&lt;&gt;0,I160&lt;&gt;""),IF(C160="","",IF(AND(ISNUMBER(--LEFT(C160,FIND(" ",C160&amp;" ")-1)),OR(LEN(LEFT(C160,FIND(" ",C160&amp;" ")-1))=6,LEN(LEFT(C160,FIND(" ",C160&amp;" ")-1))=7),OR(ISNUMBER(MATCH(LEFT(C160,FIND(" ",C160&amp;" ")-1),'Look Up Values'!$G$2:$G$1000,0)),ISNUMBER(MATCH(LEFT(C160,FIND(" ",C160&amp;" ")-1),'Look Up Values'!$AE$2:$AE$2000,0)))),"","EWC error")),"")</f>
        <v/>
      </c>
      <c r="P160" s="242" t="str" cm="1">
        <f t="array" ref="P160">IF(AND(I160&lt;&gt;0,I160&lt;&gt;""),IF(D160="","",IF(ISNUMBER(MATCH(SUBSTITUTE(D160," ",""),SUBSTITUTE('Look Up Values'!$S$2:$S$120," ",""),0)),"","D&amp;R error")),"")</f>
        <v/>
      </c>
      <c r="Q160" s="242" t="str" cm="1">
        <f t="array" ref="Q160">IF(AND(I160&lt;&gt;0,I160&lt;&gt;""),IF(G160="","",IF(ISNUMBER(MATCH(SUBSTITUTE(G160," ",""),SUBSTITUTE('Look Up Values'!$I$2:$I$10," ",""),0)),"","State error")),"")</f>
        <v/>
      </c>
      <c r="R160" s="260" t="str">
        <f t="shared" si="5"/>
        <v/>
      </c>
    </row>
    <row r="161" spans="1:18" ht="15.75">
      <c r="A161" s="250">
        <v>154</v>
      </c>
      <c r="B161" s="198"/>
      <c r="C161" s="25"/>
      <c r="D161" s="25"/>
      <c r="E161" s="25"/>
      <c r="F161" s="25"/>
      <c r="G161" s="26"/>
      <c r="H161" s="27"/>
      <c r="I161" s="28"/>
      <c r="J161" s="430"/>
      <c r="K161" s="8"/>
      <c r="L161" s="457" t="str">
        <f t="shared" si="4"/>
        <v/>
      </c>
      <c r="M161" s="245" cm="1">
        <f t="array" ref="M161">SUMPRODUCT(--(N161:Q161&lt;&gt;"")) + IF(TRIM(R161)="",0,LEN(R161)-LEN(SUBSTITUTE(R161,",",""))+1)</f>
        <v>0</v>
      </c>
      <c r="N161" s="242" t="str">
        <f>IF(AND(I161&lt;&gt;0,I161&lt;&gt;""),IF(TRIM(SUBSTITUTE(B161,CHAR(160),""))="","",IF(ISNUMBER(MATCH(TRIM(SUBSTITUTE(B161,CHAR(160),"")),'Look Up Values'!$B$2:$B$500,0)),"","Origin error")),"")</f>
        <v/>
      </c>
      <c r="O161" s="242" t="str">
        <f>IF(AND(I161&lt;&gt;0,I161&lt;&gt;""),IF(C161="","",IF(AND(ISNUMBER(--LEFT(C161,FIND(" ",C161&amp;" ")-1)),OR(LEN(LEFT(C161,FIND(" ",C161&amp;" ")-1))=6,LEN(LEFT(C161,FIND(" ",C161&amp;" ")-1))=7),OR(ISNUMBER(MATCH(LEFT(C161,FIND(" ",C161&amp;" ")-1),'Look Up Values'!$G$2:$G$1000,0)),ISNUMBER(MATCH(LEFT(C161,FIND(" ",C161&amp;" ")-1),'Look Up Values'!$AE$2:$AE$2000,0)))),"","EWC error")),"")</f>
        <v/>
      </c>
      <c r="P161" s="242" t="str" cm="1">
        <f t="array" ref="P161">IF(AND(I161&lt;&gt;0,I161&lt;&gt;""),IF(D161="","",IF(ISNUMBER(MATCH(SUBSTITUTE(D161," ",""),SUBSTITUTE('Look Up Values'!$S$2:$S$120," ",""),0)),"","D&amp;R error")),"")</f>
        <v/>
      </c>
      <c r="Q161" s="242" t="str" cm="1">
        <f t="array" ref="Q161">IF(AND(I161&lt;&gt;0,I161&lt;&gt;""),IF(G161="","",IF(ISNUMBER(MATCH(SUBSTITUTE(G161," ",""),SUBSTITUTE('Look Up Values'!$I$2:$I$10," ",""),0)),"","State error")),"")</f>
        <v/>
      </c>
      <c r="R161" s="260" t="str">
        <f t="shared" si="5"/>
        <v/>
      </c>
    </row>
    <row r="162" spans="1:18" ht="15.75">
      <c r="A162" s="250">
        <v>155</v>
      </c>
      <c r="B162" s="198"/>
      <c r="C162" s="25"/>
      <c r="D162" s="25"/>
      <c r="E162" s="25"/>
      <c r="F162" s="25"/>
      <c r="G162" s="26"/>
      <c r="H162" s="27"/>
      <c r="I162" s="28"/>
      <c r="J162" s="430"/>
      <c r="K162" s="8"/>
      <c r="L162" s="457" t="str">
        <f t="shared" si="4"/>
        <v/>
      </c>
      <c r="M162" s="245" cm="1">
        <f t="array" ref="M162">SUMPRODUCT(--(N162:Q162&lt;&gt;"")) + IF(TRIM(R162)="",0,LEN(R162)-LEN(SUBSTITUTE(R162,",",""))+1)</f>
        <v>0</v>
      </c>
      <c r="N162" s="242" t="str">
        <f>IF(AND(I162&lt;&gt;0,I162&lt;&gt;""),IF(TRIM(SUBSTITUTE(B162,CHAR(160),""))="","",IF(ISNUMBER(MATCH(TRIM(SUBSTITUTE(B162,CHAR(160),"")),'Look Up Values'!$B$2:$B$500,0)),"","Origin error")),"")</f>
        <v/>
      </c>
      <c r="O162" s="242" t="str">
        <f>IF(AND(I162&lt;&gt;0,I162&lt;&gt;""),IF(C162="","",IF(AND(ISNUMBER(--LEFT(C162,FIND(" ",C162&amp;" ")-1)),OR(LEN(LEFT(C162,FIND(" ",C162&amp;" ")-1))=6,LEN(LEFT(C162,FIND(" ",C162&amp;" ")-1))=7),OR(ISNUMBER(MATCH(LEFT(C162,FIND(" ",C162&amp;" ")-1),'Look Up Values'!$G$2:$G$1000,0)),ISNUMBER(MATCH(LEFT(C162,FIND(" ",C162&amp;" ")-1),'Look Up Values'!$AE$2:$AE$2000,0)))),"","EWC error")),"")</f>
        <v/>
      </c>
      <c r="P162" s="242" t="str" cm="1">
        <f t="array" ref="P162">IF(AND(I162&lt;&gt;0,I162&lt;&gt;""),IF(D162="","",IF(ISNUMBER(MATCH(SUBSTITUTE(D162," ",""),SUBSTITUTE('Look Up Values'!$S$2:$S$120," ",""),0)),"","D&amp;R error")),"")</f>
        <v/>
      </c>
      <c r="Q162" s="242" t="str" cm="1">
        <f t="array" ref="Q162">IF(AND(I162&lt;&gt;0,I162&lt;&gt;""),IF(G162="","",IF(ISNUMBER(MATCH(SUBSTITUTE(G162," ",""),SUBSTITUTE('Look Up Values'!$I$2:$I$10," ",""),0)),"","State error")),"")</f>
        <v/>
      </c>
      <c r="R162" s="260" t="str">
        <f t="shared" si="5"/>
        <v/>
      </c>
    </row>
    <row r="163" spans="1:18" ht="15.75">
      <c r="A163" s="250">
        <v>156</v>
      </c>
      <c r="B163" s="198"/>
      <c r="C163" s="25"/>
      <c r="D163" s="25"/>
      <c r="E163" s="25"/>
      <c r="F163" s="25"/>
      <c r="G163" s="26"/>
      <c r="H163" s="27"/>
      <c r="I163" s="28"/>
      <c r="J163" s="430"/>
      <c r="K163" s="8"/>
      <c r="L163" s="457" t="str">
        <f t="shared" si="4"/>
        <v/>
      </c>
      <c r="M163" s="245" cm="1">
        <f t="array" ref="M163">SUMPRODUCT(--(N163:Q163&lt;&gt;"")) + IF(TRIM(R163)="",0,LEN(R163)-LEN(SUBSTITUTE(R163,",",""))+1)</f>
        <v>0</v>
      </c>
      <c r="N163" s="242" t="str">
        <f>IF(AND(I163&lt;&gt;0,I163&lt;&gt;""),IF(TRIM(SUBSTITUTE(B163,CHAR(160),""))="","",IF(ISNUMBER(MATCH(TRIM(SUBSTITUTE(B163,CHAR(160),"")),'Look Up Values'!$B$2:$B$500,0)),"","Origin error")),"")</f>
        <v/>
      </c>
      <c r="O163" s="242" t="str">
        <f>IF(AND(I163&lt;&gt;0,I163&lt;&gt;""),IF(C163="","",IF(AND(ISNUMBER(--LEFT(C163,FIND(" ",C163&amp;" ")-1)),OR(LEN(LEFT(C163,FIND(" ",C163&amp;" ")-1))=6,LEN(LEFT(C163,FIND(" ",C163&amp;" ")-1))=7),OR(ISNUMBER(MATCH(LEFT(C163,FIND(" ",C163&amp;" ")-1),'Look Up Values'!$G$2:$G$1000,0)),ISNUMBER(MATCH(LEFT(C163,FIND(" ",C163&amp;" ")-1),'Look Up Values'!$AE$2:$AE$2000,0)))),"","EWC error")),"")</f>
        <v/>
      </c>
      <c r="P163" s="242" t="str" cm="1">
        <f t="array" ref="P163">IF(AND(I163&lt;&gt;0,I163&lt;&gt;""),IF(D163="","",IF(ISNUMBER(MATCH(SUBSTITUTE(D163," ",""),SUBSTITUTE('Look Up Values'!$S$2:$S$120," ",""),0)),"","D&amp;R error")),"")</f>
        <v/>
      </c>
      <c r="Q163" s="242" t="str" cm="1">
        <f t="array" ref="Q163">IF(AND(I163&lt;&gt;0,I163&lt;&gt;""),IF(G163="","",IF(ISNUMBER(MATCH(SUBSTITUTE(G163," ",""),SUBSTITUTE('Look Up Values'!$I$2:$I$10," ",""),0)),"","State error")),"")</f>
        <v/>
      </c>
      <c r="R163" s="260" t="str">
        <f t="shared" si="5"/>
        <v/>
      </c>
    </row>
    <row r="164" spans="1:18" ht="15.75">
      <c r="A164" s="250">
        <v>157</v>
      </c>
      <c r="B164" s="198"/>
      <c r="C164" s="25"/>
      <c r="D164" s="25"/>
      <c r="E164" s="25"/>
      <c r="F164" s="25"/>
      <c r="G164" s="26"/>
      <c r="H164" s="27"/>
      <c r="I164" s="28"/>
      <c r="J164" s="430"/>
      <c r="K164" s="8"/>
      <c r="L164" s="457" t="str">
        <f t="shared" si="4"/>
        <v/>
      </c>
      <c r="M164" s="245" cm="1">
        <f t="array" ref="M164">SUMPRODUCT(--(N164:Q164&lt;&gt;"")) + IF(TRIM(R164)="",0,LEN(R164)-LEN(SUBSTITUTE(R164,",",""))+1)</f>
        <v>0</v>
      </c>
      <c r="N164" s="242" t="str">
        <f>IF(AND(I164&lt;&gt;0,I164&lt;&gt;""),IF(TRIM(SUBSTITUTE(B164,CHAR(160),""))="","",IF(ISNUMBER(MATCH(TRIM(SUBSTITUTE(B164,CHAR(160),"")),'Look Up Values'!$B$2:$B$500,0)),"","Origin error")),"")</f>
        <v/>
      </c>
      <c r="O164" s="242" t="str">
        <f>IF(AND(I164&lt;&gt;0,I164&lt;&gt;""),IF(C164="","",IF(AND(ISNUMBER(--LEFT(C164,FIND(" ",C164&amp;" ")-1)),OR(LEN(LEFT(C164,FIND(" ",C164&amp;" ")-1))=6,LEN(LEFT(C164,FIND(" ",C164&amp;" ")-1))=7),OR(ISNUMBER(MATCH(LEFT(C164,FIND(" ",C164&amp;" ")-1),'Look Up Values'!$G$2:$G$1000,0)),ISNUMBER(MATCH(LEFT(C164,FIND(" ",C164&amp;" ")-1),'Look Up Values'!$AE$2:$AE$2000,0)))),"","EWC error")),"")</f>
        <v/>
      </c>
      <c r="P164" s="242" t="str" cm="1">
        <f t="array" ref="P164">IF(AND(I164&lt;&gt;0,I164&lt;&gt;""),IF(D164="","",IF(ISNUMBER(MATCH(SUBSTITUTE(D164," ",""),SUBSTITUTE('Look Up Values'!$S$2:$S$120," ",""),0)),"","D&amp;R error")),"")</f>
        <v/>
      </c>
      <c r="Q164" s="242" t="str" cm="1">
        <f t="array" ref="Q164">IF(AND(I164&lt;&gt;0,I164&lt;&gt;""),IF(G164="","",IF(ISNUMBER(MATCH(SUBSTITUTE(G164," ",""),SUBSTITUTE('Look Up Values'!$I$2:$I$10," ",""),0)),"","State error")),"")</f>
        <v/>
      </c>
      <c r="R164" s="260" t="str">
        <f t="shared" si="5"/>
        <v/>
      </c>
    </row>
    <row r="165" spans="1:18" ht="15.75">
      <c r="A165" s="250">
        <v>158</v>
      </c>
      <c r="B165" s="198"/>
      <c r="C165" s="25"/>
      <c r="D165" s="25"/>
      <c r="E165" s="25"/>
      <c r="F165" s="25"/>
      <c r="G165" s="26"/>
      <c r="H165" s="27"/>
      <c r="I165" s="28"/>
      <c r="J165" s="430"/>
      <c r="K165" s="8"/>
      <c r="L165" s="457" t="str">
        <f t="shared" si="4"/>
        <v/>
      </c>
      <c r="M165" s="245" cm="1">
        <f t="array" ref="M165">SUMPRODUCT(--(N165:Q165&lt;&gt;"")) + IF(TRIM(R165)="",0,LEN(R165)-LEN(SUBSTITUTE(R165,",",""))+1)</f>
        <v>0</v>
      </c>
      <c r="N165" s="242" t="str">
        <f>IF(AND(I165&lt;&gt;0,I165&lt;&gt;""),IF(TRIM(SUBSTITUTE(B165,CHAR(160),""))="","",IF(ISNUMBER(MATCH(TRIM(SUBSTITUTE(B165,CHAR(160),"")),'Look Up Values'!$B$2:$B$500,0)),"","Origin error")),"")</f>
        <v/>
      </c>
      <c r="O165" s="242" t="str">
        <f>IF(AND(I165&lt;&gt;0,I165&lt;&gt;""),IF(C165="","",IF(AND(ISNUMBER(--LEFT(C165,FIND(" ",C165&amp;" ")-1)),OR(LEN(LEFT(C165,FIND(" ",C165&amp;" ")-1))=6,LEN(LEFT(C165,FIND(" ",C165&amp;" ")-1))=7),OR(ISNUMBER(MATCH(LEFT(C165,FIND(" ",C165&amp;" ")-1),'Look Up Values'!$G$2:$G$1000,0)),ISNUMBER(MATCH(LEFT(C165,FIND(" ",C165&amp;" ")-1),'Look Up Values'!$AE$2:$AE$2000,0)))),"","EWC error")),"")</f>
        <v/>
      </c>
      <c r="P165" s="242" t="str" cm="1">
        <f t="array" ref="P165">IF(AND(I165&lt;&gt;0,I165&lt;&gt;""),IF(D165="","",IF(ISNUMBER(MATCH(SUBSTITUTE(D165," ",""),SUBSTITUTE('Look Up Values'!$S$2:$S$120," ",""),0)),"","D&amp;R error")),"")</f>
        <v/>
      </c>
      <c r="Q165" s="242" t="str" cm="1">
        <f t="array" ref="Q165">IF(AND(I165&lt;&gt;0,I165&lt;&gt;""),IF(G165="","",IF(ISNUMBER(MATCH(SUBSTITUTE(G165," ",""),SUBSTITUTE('Look Up Values'!$I$2:$I$10," ",""),0)),"","State error")),"")</f>
        <v/>
      </c>
      <c r="R165" s="260" t="str">
        <f t="shared" si="5"/>
        <v/>
      </c>
    </row>
    <row r="166" spans="1:18" ht="15.75">
      <c r="A166" s="250">
        <v>159</v>
      </c>
      <c r="B166" s="198"/>
      <c r="C166" s="25"/>
      <c r="D166" s="25"/>
      <c r="E166" s="25"/>
      <c r="F166" s="25"/>
      <c r="G166" s="26"/>
      <c r="H166" s="27"/>
      <c r="I166" s="28"/>
      <c r="J166" s="430"/>
      <c r="K166" s="8"/>
      <c r="L166" s="457" t="str">
        <f t="shared" si="4"/>
        <v/>
      </c>
      <c r="M166" s="245" cm="1">
        <f t="array" ref="M166">SUMPRODUCT(--(N166:Q166&lt;&gt;"")) + IF(TRIM(R166)="",0,LEN(R166)-LEN(SUBSTITUTE(R166,",",""))+1)</f>
        <v>0</v>
      </c>
      <c r="N166" s="242" t="str">
        <f>IF(AND(I166&lt;&gt;0,I166&lt;&gt;""),IF(TRIM(SUBSTITUTE(B166,CHAR(160),""))="","",IF(ISNUMBER(MATCH(TRIM(SUBSTITUTE(B166,CHAR(160),"")),'Look Up Values'!$B$2:$B$500,0)),"","Origin error")),"")</f>
        <v/>
      </c>
      <c r="O166" s="242" t="str">
        <f>IF(AND(I166&lt;&gt;0,I166&lt;&gt;""),IF(C166="","",IF(AND(ISNUMBER(--LEFT(C166,FIND(" ",C166&amp;" ")-1)),OR(LEN(LEFT(C166,FIND(" ",C166&amp;" ")-1))=6,LEN(LEFT(C166,FIND(" ",C166&amp;" ")-1))=7),OR(ISNUMBER(MATCH(LEFT(C166,FIND(" ",C166&amp;" ")-1),'Look Up Values'!$G$2:$G$1000,0)),ISNUMBER(MATCH(LEFT(C166,FIND(" ",C166&amp;" ")-1),'Look Up Values'!$AE$2:$AE$2000,0)))),"","EWC error")),"")</f>
        <v/>
      </c>
      <c r="P166" s="242" t="str" cm="1">
        <f t="array" ref="P166">IF(AND(I166&lt;&gt;0,I166&lt;&gt;""),IF(D166="","",IF(ISNUMBER(MATCH(SUBSTITUTE(D166," ",""),SUBSTITUTE('Look Up Values'!$S$2:$S$120," ",""),0)),"","D&amp;R error")),"")</f>
        <v/>
      </c>
      <c r="Q166" s="242" t="str" cm="1">
        <f t="array" ref="Q166">IF(AND(I166&lt;&gt;0,I166&lt;&gt;""),IF(G166="","",IF(ISNUMBER(MATCH(SUBSTITUTE(G166," ",""),SUBSTITUTE('Look Up Values'!$I$2:$I$10," ",""),0)),"","State error")),"")</f>
        <v/>
      </c>
      <c r="R166" s="260" t="str">
        <f t="shared" si="5"/>
        <v/>
      </c>
    </row>
    <row r="167" spans="1:18" ht="15.75">
      <c r="A167" s="250">
        <v>160</v>
      </c>
      <c r="B167" s="198"/>
      <c r="C167" s="25"/>
      <c r="D167" s="25"/>
      <c r="E167" s="25"/>
      <c r="F167" s="25"/>
      <c r="G167" s="26"/>
      <c r="H167" s="27"/>
      <c r="I167" s="28"/>
      <c r="J167" s="430"/>
      <c r="K167" s="8"/>
      <c r="L167" s="457" t="str">
        <f t="shared" si="4"/>
        <v/>
      </c>
      <c r="M167" s="245" cm="1">
        <f t="array" ref="M167">SUMPRODUCT(--(N167:Q167&lt;&gt;"")) + IF(TRIM(R167)="",0,LEN(R167)-LEN(SUBSTITUTE(R167,",",""))+1)</f>
        <v>0</v>
      </c>
      <c r="N167" s="242" t="str">
        <f>IF(AND(I167&lt;&gt;0,I167&lt;&gt;""),IF(TRIM(SUBSTITUTE(B167,CHAR(160),""))="","",IF(ISNUMBER(MATCH(TRIM(SUBSTITUTE(B167,CHAR(160),"")),'Look Up Values'!$B$2:$B$500,0)),"","Origin error")),"")</f>
        <v/>
      </c>
      <c r="O167" s="242" t="str">
        <f>IF(AND(I167&lt;&gt;0,I167&lt;&gt;""),IF(C167="","",IF(AND(ISNUMBER(--LEFT(C167,FIND(" ",C167&amp;" ")-1)),OR(LEN(LEFT(C167,FIND(" ",C167&amp;" ")-1))=6,LEN(LEFT(C167,FIND(" ",C167&amp;" ")-1))=7),OR(ISNUMBER(MATCH(LEFT(C167,FIND(" ",C167&amp;" ")-1),'Look Up Values'!$G$2:$G$1000,0)),ISNUMBER(MATCH(LEFT(C167,FIND(" ",C167&amp;" ")-1),'Look Up Values'!$AE$2:$AE$2000,0)))),"","EWC error")),"")</f>
        <v/>
      </c>
      <c r="P167" s="242" t="str" cm="1">
        <f t="array" ref="P167">IF(AND(I167&lt;&gt;0,I167&lt;&gt;""),IF(D167="","",IF(ISNUMBER(MATCH(SUBSTITUTE(D167," ",""),SUBSTITUTE('Look Up Values'!$S$2:$S$120," ",""),0)),"","D&amp;R error")),"")</f>
        <v/>
      </c>
      <c r="Q167" s="242" t="str" cm="1">
        <f t="array" ref="Q167">IF(AND(I167&lt;&gt;0,I167&lt;&gt;""),IF(G167="","",IF(ISNUMBER(MATCH(SUBSTITUTE(G167," ",""),SUBSTITUTE('Look Up Values'!$I$2:$I$10," ",""),0)),"","State error")),"")</f>
        <v/>
      </c>
      <c r="R167" s="260" t="str">
        <f t="shared" si="5"/>
        <v/>
      </c>
    </row>
    <row r="168" spans="1:18" ht="15.75">
      <c r="A168" s="250">
        <v>161</v>
      </c>
      <c r="B168" s="198"/>
      <c r="C168" s="25"/>
      <c r="D168" s="25"/>
      <c r="E168" s="25"/>
      <c r="F168" s="25"/>
      <c r="G168" s="26"/>
      <c r="H168" s="27"/>
      <c r="I168" s="28"/>
      <c r="J168" s="430"/>
      <c r="K168" s="8"/>
      <c r="L168" s="457" t="str">
        <f t="shared" si="4"/>
        <v/>
      </c>
      <c r="M168" s="245" cm="1">
        <f t="array" ref="M168">SUMPRODUCT(--(N168:Q168&lt;&gt;"")) + IF(TRIM(R168)="",0,LEN(R168)-LEN(SUBSTITUTE(R168,",",""))+1)</f>
        <v>0</v>
      </c>
      <c r="N168" s="242" t="str">
        <f>IF(AND(I168&lt;&gt;0,I168&lt;&gt;""),IF(TRIM(SUBSTITUTE(B168,CHAR(160),""))="","",IF(ISNUMBER(MATCH(TRIM(SUBSTITUTE(B168,CHAR(160),"")),'Look Up Values'!$B$2:$B$500,0)),"","Origin error")),"")</f>
        <v/>
      </c>
      <c r="O168" s="242" t="str">
        <f>IF(AND(I168&lt;&gt;0,I168&lt;&gt;""),IF(C168="","",IF(AND(ISNUMBER(--LEFT(C168,FIND(" ",C168&amp;" ")-1)),OR(LEN(LEFT(C168,FIND(" ",C168&amp;" ")-1))=6,LEN(LEFT(C168,FIND(" ",C168&amp;" ")-1))=7),OR(ISNUMBER(MATCH(LEFT(C168,FIND(" ",C168&amp;" ")-1),'Look Up Values'!$G$2:$G$1000,0)),ISNUMBER(MATCH(LEFT(C168,FIND(" ",C168&amp;" ")-1),'Look Up Values'!$AE$2:$AE$2000,0)))),"","EWC error")),"")</f>
        <v/>
      </c>
      <c r="P168" s="242" t="str" cm="1">
        <f t="array" ref="P168">IF(AND(I168&lt;&gt;0,I168&lt;&gt;""),IF(D168="","",IF(ISNUMBER(MATCH(SUBSTITUTE(D168," ",""),SUBSTITUTE('Look Up Values'!$S$2:$S$120," ",""),0)),"","D&amp;R error")),"")</f>
        <v/>
      </c>
      <c r="Q168" s="242" t="str" cm="1">
        <f t="array" ref="Q168">IF(AND(I168&lt;&gt;0,I168&lt;&gt;""),IF(G168="","",IF(ISNUMBER(MATCH(SUBSTITUTE(G168," ",""),SUBSTITUTE('Look Up Values'!$I$2:$I$10," ",""),0)),"","State error")),"")</f>
        <v/>
      </c>
      <c r="R168" s="260" t="str">
        <f t="shared" si="5"/>
        <v/>
      </c>
    </row>
    <row r="169" spans="1:18" ht="15.75">
      <c r="A169" s="250">
        <v>162</v>
      </c>
      <c r="B169" s="198"/>
      <c r="C169" s="25"/>
      <c r="D169" s="25"/>
      <c r="E169" s="25"/>
      <c r="F169" s="25"/>
      <c r="G169" s="26"/>
      <c r="H169" s="27"/>
      <c r="I169" s="28"/>
      <c r="J169" s="430"/>
      <c r="K169" s="8"/>
      <c r="L169" s="457" t="str">
        <f t="shared" si="4"/>
        <v/>
      </c>
      <c r="M169" s="245" cm="1">
        <f t="array" ref="M169">SUMPRODUCT(--(N169:Q169&lt;&gt;"")) + IF(TRIM(R169)="",0,LEN(R169)-LEN(SUBSTITUTE(R169,",",""))+1)</f>
        <v>0</v>
      </c>
      <c r="N169" s="242" t="str">
        <f>IF(AND(I169&lt;&gt;0,I169&lt;&gt;""),IF(TRIM(SUBSTITUTE(B169,CHAR(160),""))="","",IF(ISNUMBER(MATCH(TRIM(SUBSTITUTE(B169,CHAR(160),"")),'Look Up Values'!$B$2:$B$500,0)),"","Origin error")),"")</f>
        <v/>
      </c>
      <c r="O169" s="242" t="str">
        <f>IF(AND(I169&lt;&gt;0,I169&lt;&gt;""),IF(C169="","",IF(AND(ISNUMBER(--LEFT(C169,FIND(" ",C169&amp;" ")-1)),OR(LEN(LEFT(C169,FIND(" ",C169&amp;" ")-1))=6,LEN(LEFT(C169,FIND(" ",C169&amp;" ")-1))=7),OR(ISNUMBER(MATCH(LEFT(C169,FIND(" ",C169&amp;" ")-1),'Look Up Values'!$G$2:$G$1000,0)),ISNUMBER(MATCH(LEFT(C169,FIND(" ",C169&amp;" ")-1),'Look Up Values'!$AE$2:$AE$2000,0)))),"","EWC error")),"")</f>
        <v/>
      </c>
      <c r="P169" s="242" t="str" cm="1">
        <f t="array" ref="P169">IF(AND(I169&lt;&gt;0,I169&lt;&gt;""),IF(D169="","",IF(ISNUMBER(MATCH(SUBSTITUTE(D169," ",""),SUBSTITUTE('Look Up Values'!$S$2:$S$120," ",""),0)),"","D&amp;R error")),"")</f>
        <v/>
      </c>
      <c r="Q169" s="242" t="str" cm="1">
        <f t="array" ref="Q169">IF(AND(I169&lt;&gt;0,I169&lt;&gt;""),IF(G169="","",IF(ISNUMBER(MATCH(SUBSTITUTE(G169," ",""),SUBSTITUTE('Look Up Values'!$I$2:$I$10," ",""),0)),"","State error")),"")</f>
        <v/>
      </c>
      <c r="R169" s="260" t="str">
        <f t="shared" si="5"/>
        <v/>
      </c>
    </row>
    <row r="170" spans="1:18" ht="15.75">
      <c r="A170" s="250">
        <v>163</v>
      </c>
      <c r="B170" s="198"/>
      <c r="C170" s="25"/>
      <c r="D170" s="25"/>
      <c r="E170" s="25"/>
      <c r="F170" s="25"/>
      <c r="G170" s="26"/>
      <c r="H170" s="27"/>
      <c r="I170" s="28"/>
      <c r="J170" s="430"/>
      <c r="K170" s="8"/>
      <c r="L170" s="457" t="str">
        <f t="shared" si="4"/>
        <v/>
      </c>
      <c r="M170" s="245" cm="1">
        <f t="array" ref="M170">SUMPRODUCT(--(N170:Q170&lt;&gt;"")) + IF(TRIM(R170)="",0,LEN(R170)-LEN(SUBSTITUTE(R170,",",""))+1)</f>
        <v>0</v>
      </c>
      <c r="N170" s="242" t="str">
        <f>IF(AND(I170&lt;&gt;0,I170&lt;&gt;""),IF(TRIM(SUBSTITUTE(B170,CHAR(160),""))="","",IF(ISNUMBER(MATCH(TRIM(SUBSTITUTE(B170,CHAR(160),"")),'Look Up Values'!$B$2:$B$500,0)),"","Origin error")),"")</f>
        <v/>
      </c>
      <c r="O170" s="242" t="str">
        <f>IF(AND(I170&lt;&gt;0,I170&lt;&gt;""),IF(C170="","",IF(AND(ISNUMBER(--LEFT(C170,FIND(" ",C170&amp;" ")-1)),OR(LEN(LEFT(C170,FIND(" ",C170&amp;" ")-1))=6,LEN(LEFT(C170,FIND(" ",C170&amp;" ")-1))=7),OR(ISNUMBER(MATCH(LEFT(C170,FIND(" ",C170&amp;" ")-1),'Look Up Values'!$G$2:$G$1000,0)),ISNUMBER(MATCH(LEFT(C170,FIND(" ",C170&amp;" ")-1),'Look Up Values'!$AE$2:$AE$2000,0)))),"","EWC error")),"")</f>
        <v/>
      </c>
      <c r="P170" s="242" t="str" cm="1">
        <f t="array" ref="P170">IF(AND(I170&lt;&gt;0,I170&lt;&gt;""),IF(D170="","",IF(ISNUMBER(MATCH(SUBSTITUTE(D170," ",""),SUBSTITUTE('Look Up Values'!$S$2:$S$120," ",""),0)),"","D&amp;R error")),"")</f>
        <v/>
      </c>
      <c r="Q170" s="242" t="str" cm="1">
        <f t="array" ref="Q170">IF(AND(I170&lt;&gt;0,I170&lt;&gt;""),IF(G170="","",IF(ISNUMBER(MATCH(SUBSTITUTE(G170," ",""),SUBSTITUTE('Look Up Values'!$I$2:$I$10," ",""),0)),"","State error")),"")</f>
        <v/>
      </c>
      <c r="R170" s="260" t="str">
        <f t="shared" si="5"/>
        <v/>
      </c>
    </row>
    <row r="171" spans="1:18" ht="15.75">
      <c r="A171" s="250">
        <v>164</v>
      </c>
      <c r="B171" s="198"/>
      <c r="C171" s="25"/>
      <c r="D171" s="25"/>
      <c r="E171" s="25"/>
      <c r="F171" s="25"/>
      <c r="G171" s="26"/>
      <c r="H171" s="27"/>
      <c r="I171" s="28"/>
      <c r="J171" s="430"/>
      <c r="K171" s="8"/>
      <c r="L171" s="457" t="str">
        <f t="shared" si="4"/>
        <v/>
      </c>
      <c r="M171" s="245" cm="1">
        <f t="array" ref="M171">SUMPRODUCT(--(N171:Q171&lt;&gt;"")) + IF(TRIM(R171)="",0,LEN(R171)-LEN(SUBSTITUTE(R171,",",""))+1)</f>
        <v>0</v>
      </c>
      <c r="N171" s="242" t="str">
        <f>IF(AND(I171&lt;&gt;0,I171&lt;&gt;""),IF(TRIM(SUBSTITUTE(B171,CHAR(160),""))="","",IF(ISNUMBER(MATCH(TRIM(SUBSTITUTE(B171,CHAR(160),"")),'Look Up Values'!$B$2:$B$500,0)),"","Origin error")),"")</f>
        <v/>
      </c>
      <c r="O171" s="242" t="str">
        <f>IF(AND(I171&lt;&gt;0,I171&lt;&gt;""),IF(C171="","",IF(AND(ISNUMBER(--LEFT(C171,FIND(" ",C171&amp;" ")-1)),OR(LEN(LEFT(C171,FIND(" ",C171&amp;" ")-1))=6,LEN(LEFT(C171,FIND(" ",C171&amp;" ")-1))=7),OR(ISNUMBER(MATCH(LEFT(C171,FIND(" ",C171&amp;" ")-1),'Look Up Values'!$G$2:$G$1000,0)),ISNUMBER(MATCH(LEFT(C171,FIND(" ",C171&amp;" ")-1),'Look Up Values'!$AE$2:$AE$2000,0)))),"","EWC error")),"")</f>
        <v/>
      </c>
      <c r="P171" s="242" t="str" cm="1">
        <f t="array" ref="P171">IF(AND(I171&lt;&gt;0,I171&lt;&gt;""),IF(D171="","",IF(ISNUMBER(MATCH(SUBSTITUTE(D171," ",""),SUBSTITUTE('Look Up Values'!$S$2:$S$120," ",""),0)),"","D&amp;R error")),"")</f>
        <v/>
      </c>
      <c r="Q171" s="242" t="str" cm="1">
        <f t="array" ref="Q171">IF(AND(I171&lt;&gt;0,I171&lt;&gt;""),IF(G171="","",IF(ISNUMBER(MATCH(SUBSTITUTE(G171," ",""),SUBSTITUTE('Look Up Values'!$I$2:$I$10," ",""),0)),"","State error")),"")</f>
        <v/>
      </c>
      <c r="R171" s="260" t="str">
        <f t="shared" si="5"/>
        <v/>
      </c>
    </row>
    <row r="172" spans="1:18" ht="15.75">
      <c r="A172" s="250">
        <v>165</v>
      </c>
      <c r="B172" s="198"/>
      <c r="C172" s="25"/>
      <c r="D172" s="25"/>
      <c r="E172" s="25"/>
      <c r="F172" s="25"/>
      <c r="G172" s="26"/>
      <c r="H172" s="27"/>
      <c r="I172" s="28"/>
      <c r="J172" s="430"/>
      <c r="K172" s="8"/>
      <c r="L172" s="457" t="str">
        <f t="shared" si="4"/>
        <v/>
      </c>
      <c r="M172" s="245" cm="1">
        <f t="array" ref="M172">SUMPRODUCT(--(N172:Q172&lt;&gt;"")) + IF(TRIM(R172)="",0,LEN(R172)-LEN(SUBSTITUTE(R172,",",""))+1)</f>
        <v>0</v>
      </c>
      <c r="N172" s="242" t="str">
        <f>IF(AND(I172&lt;&gt;0,I172&lt;&gt;""),IF(TRIM(SUBSTITUTE(B172,CHAR(160),""))="","",IF(ISNUMBER(MATCH(TRIM(SUBSTITUTE(B172,CHAR(160),"")),'Look Up Values'!$B$2:$B$500,0)),"","Origin error")),"")</f>
        <v/>
      </c>
      <c r="O172" s="242" t="str">
        <f>IF(AND(I172&lt;&gt;0,I172&lt;&gt;""),IF(C172="","",IF(AND(ISNUMBER(--LEFT(C172,FIND(" ",C172&amp;" ")-1)),OR(LEN(LEFT(C172,FIND(" ",C172&amp;" ")-1))=6,LEN(LEFT(C172,FIND(" ",C172&amp;" ")-1))=7),OR(ISNUMBER(MATCH(LEFT(C172,FIND(" ",C172&amp;" ")-1),'Look Up Values'!$G$2:$G$1000,0)),ISNUMBER(MATCH(LEFT(C172,FIND(" ",C172&amp;" ")-1),'Look Up Values'!$AE$2:$AE$2000,0)))),"","EWC error")),"")</f>
        <v/>
      </c>
      <c r="P172" s="242" t="str" cm="1">
        <f t="array" ref="P172">IF(AND(I172&lt;&gt;0,I172&lt;&gt;""),IF(D172="","",IF(ISNUMBER(MATCH(SUBSTITUTE(D172," ",""),SUBSTITUTE('Look Up Values'!$S$2:$S$120," ",""),0)),"","D&amp;R error")),"")</f>
        <v/>
      </c>
      <c r="Q172" s="242" t="str" cm="1">
        <f t="array" ref="Q172">IF(AND(I172&lt;&gt;0,I172&lt;&gt;""),IF(G172="","",IF(ISNUMBER(MATCH(SUBSTITUTE(G172," ",""),SUBSTITUTE('Look Up Values'!$I$2:$I$10," ",""),0)),"","State error")),"")</f>
        <v/>
      </c>
      <c r="R172" s="260" t="str">
        <f t="shared" si="5"/>
        <v/>
      </c>
    </row>
    <row r="173" spans="1:18" ht="15.75">
      <c r="A173" s="250">
        <v>166</v>
      </c>
      <c r="B173" s="198"/>
      <c r="C173" s="25"/>
      <c r="D173" s="25"/>
      <c r="E173" s="25"/>
      <c r="F173" s="25"/>
      <c r="G173" s="26"/>
      <c r="H173" s="27"/>
      <c r="I173" s="28"/>
      <c r="J173" s="430"/>
      <c r="K173" s="8"/>
      <c r="L173" s="457" t="str">
        <f t="shared" si="4"/>
        <v/>
      </c>
      <c r="M173" s="245" cm="1">
        <f t="array" ref="M173">SUMPRODUCT(--(N173:Q173&lt;&gt;"")) + IF(TRIM(R173)="",0,LEN(R173)-LEN(SUBSTITUTE(R173,",",""))+1)</f>
        <v>0</v>
      </c>
      <c r="N173" s="242" t="str">
        <f>IF(AND(I173&lt;&gt;0,I173&lt;&gt;""),IF(TRIM(SUBSTITUTE(B173,CHAR(160),""))="","",IF(ISNUMBER(MATCH(TRIM(SUBSTITUTE(B173,CHAR(160),"")),'Look Up Values'!$B$2:$B$500,0)),"","Origin error")),"")</f>
        <v/>
      </c>
      <c r="O173" s="242" t="str">
        <f>IF(AND(I173&lt;&gt;0,I173&lt;&gt;""),IF(C173="","",IF(AND(ISNUMBER(--LEFT(C173,FIND(" ",C173&amp;" ")-1)),OR(LEN(LEFT(C173,FIND(" ",C173&amp;" ")-1))=6,LEN(LEFT(C173,FIND(" ",C173&amp;" ")-1))=7),OR(ISNUMBER(MATCH(LEFT(C173,FIND(" ",C173&amp;" ")-1),'Look Up Values'!$G$2:$G$1000,0)),ISNUMBER(MATCH(LEFT(C173,FIND(" ",C173&amp;" ")-1),'Look Up Values'!$AE$2:$AE$2000,0)))),"","EWC error")),"")</f>
        <v/>
      </c>
      <c r="P173" s="242" t="str" cm="1">
        <f t="array" ref="P173">IF(AND(I173&lt;&gt;0,I173&lt;&gt;""),IF(D173="","",IF(ISNUMBER(MATCH(SUBSTITUTE(D173," ",""),SUBSTITUTE('Look Up Values'!$S$2:$S$120," ",""),0)),"","D&amp;R error")),"")</f>
        <v/>
      </c>
      <c r="Q173" s="242" t="str" cm="1">
        <f t="array" ref="Q173">IF(AND(I173&lt;&gt;0,I173&lt;&gt;""),IF(G173="","",IF(ISNUMBER(MATCH(SUBSTITUTE(G173," ",""),SUBSTITUTE('Look Up Values'!$I$2:$I$10," ",""),0)),"","State error")),"")</f>
        <v/>
      </c>
      <c r="R173" s="260" t="str">
        <f t="shared" si="5"/>
        <v/>
      </c>
    </row>
    <row r="174" spans="1:18" ht="15.75">
      <c r="A174" s="250">
        <v>167</v>
      </c>
      <c r="B174" s="198"/>
      <c r="C174" s="25"/>
      <c r="D174" s="25"/>
      <c r="E174" s="25"/>
      <c r="F174" s="25"/>
      <c r="G174" s="26"/>
      <c r="H174" s="27"/>
      <c r="I174" s="28"/>
      <c r="J174" s="430"/>
      <c r="K174" s="8"/>
      <c r="L174" s="457" t="str">
        <f t="shared" si="4"/>
        <v/>
      </c>
      <c r="M174" s="245" cm="1">
        <f t="array" ref="M174">SUMPRODUCT(--(N174:Q174&lt;&gt;"")) + IF(TRIM(R174)="",0,LEN(R174)-LEN(SUBSTITUTE(R174,",",""))+1)</f>
        <v>0</v>
      </c>
      <c r="N174" s="242" t="str">
        <f>IF(AND(I174&lt;&gt;0,I174&lt;&gt;""),IF(TRIM(SUBSTITUTE(B174,CHAR(160),""))="","",IF(ISNUMBER(MATCH(TRIM(SUBSTITUTE(B174,CHAR(160),"")),'Look Up Values'!$B$2:$B$500,0)),"","Origin error")),"")</f>
        <v/>
      </c>
      <c r="O174" s="242" t="str">
        <f>IF(AND(I174&lt;&gt;0,I174&lt;&gt;""),IF(C174="","",IF(AND(ISNUMBER(--LEFT(C174,FIND(" ",C174&amp;" ")-1)),OR(LEN(LEFT(C174,FIND(" ",C174&amp;" ")-1))=6,LEN(LEFT(C174,FIND(" ",C174&amp;" ")-1))=7),OR(ISNUMBER(MATCH(LEFT(C174,FIND(" ",C174&amp;" ")-1),'Look Up Values'!$G$2:$G$1000,0)),ISNUMBER(MATCH(LEFT(C174,FIND(" ",C174&amp;" ")-1),'Look Up Values'!$AE$2:$AE$2000,0)))),"","EWC error")),"")</f>
        <v/>
      </c>
      <c r="P174" s="242" t="str" cm="1">
        <f t="array" ref="P174">IF(AND(I174&lt;&gt;0,I174&lt;&gt;""),IF(D174="","",IF(ISNUMBER(MATCH(SUBSTITUTE(D174," ",""),SUBSTITUTE('Look Up Values'!$S$2:$S$120," ",""),0)),"","D&amp;R error")),"")</f>
        <v/>
      </c>
      <c r="Q174" s="242" t="str" cm="1">
        <f t="array" ref="Q174">IF(AND(I174&lt;&gt;0,I174&lt;&gt;""),IF(G174="","",IF(ISNUMBER(MATCH(SUBSTITUTE(G174," ",""),SUBSTITUTE('Look Up Values'!$I$2:$I$10," ",""),0)),"","State error")),"")</f>
        <v/>
      </c>
      <c r="R174" s="260" t="str">
        <f t="shared" si="5"/>
        <v/>
      </c>
    </row>
    <row r="175" spans="1:18" ht="15.75">
      <c r="A175" s="250">
        <v>168</v>
      </c>
      <c r="B175" s="198"/>
      <c r="C175" s="25"/>
      <c r="D175" s="25"/>
      <c r="E175" s="25"/>
      <c r="F175" s="25"/>
      <c r="G175" s="26"/>
      <c r="H175" s="27"/>
      <c r="I175" s="28"/>
      <c r="J175" s="430"/>
      <c r="K175" s="8"/>
      <c r="L175" s="457" t="str">
        <f t="shared" si="4"/>
        <v/>
      </c>
      <c r="M175" s="245" cm="1">
        <f t="array" ref="M175">SUMPRODUCT(--(N175:Q175&lt;&gt;"")) + IF(TRIM(R175)="",0,LEN(R175)-LEN(SUBSTITUTE(R175,",",""))+1)</f>
        <v>0</v>
      </c>
      <c r="N175" s="242" t="str">
        <f>IF(AND(I175&lt;&gt;0,I175&lt;&gt;""),IF(TRIM(SUBSTITUTE(B175,CHAR(160),""))="","",IF(ISNUMBER(MATCH(TRIM(SUBSTITUTE(B175,CHAR(160),"")),'Look Up Values'!$B$2:$B$500,0)),"","Origin error")),"")</f>
        <v/>
      </c>
      <c r="O175" s="242" t="str">
        <f>IF(AND(I175&lt;&gt;0,I175&lt;&gt;""),IF(C175="","",IF(AND(ISNUMBER(--LEFT(C175,FIND(" ",C175&amp;" ")-1)),OR(LEN(LEFT(C175,FIND(" ",C175&amp;" ")-1))=6,LEN(LEFT(C175,FIND(" ",C175&amp;" ")-1))=7),OR(ISNUMBER(MATCH(LEFT(C175,FIND(" ",C175&amp;" ")-1),'Look Up Values'!$G$2:$G$1000,0)),ISNUMBER(MATCH(LEFT(C175,FIND(" ",C175&amp;" ")-1),'Look Up Values'!$AE$2:$AE$2000,0)))),"","EWC error")),"")</f>
        <v/>
      </c>
      <c r="P175" s="242" t="str" cm="1">
        <f t="array" ref="P175">IF(AND(I175&lt;&gt;0,I175&lt;&gt;""),IF(D175="","",IF(ISNUMBER(MATCH(SUBSTITUTE(D175," ",""),SUBSTITUTE('Look Up Values'!$S$2:$S$120," ",""),0)),"","D&amp;R error")),"")</f>
        <v/>
      </c>
      <c r="Q175" s="242" t="str" cm="1">
        <f t="array" ref="Q175">IF(AND(I175&lt;&gt;0,I175&lt;&gt;""),IF(G175="","",IF(ISNUMBER(MATCH(SUBSTITUTE(G175," ",""),SUBSTITUTE('Look Up Values'!$I$2:$I$10," ",""),0)),"","State error")),"")</f>
        <v/>
      </c>
      <c r="R175" s="260" t="str">
        <f t="shared" si="5"/>
        <v/>
      </c>
    </row>
    <row r="176" spans="1:18" ht="15.75">
      <c r="A176" s="250">
        <v>169</v>
      </c>
      <c r="B176" s="198"/>
      <c r="C176" s="25"/>
      <c r="D176" s="25"/>
      <c r="E176" s="25"/>
      <c r="F176" s="25"/>
      <c r="G176" s="26"/>
      <c r="H176" s="27"/>
      <c r="I176" s="28"/>
      <c r="J176" s="430"/>
      <c r="K176" s="8"/>
      <c r="L176" s="457" t="str">
        <f t="shared" si="4"/>
        <v/>
      </c>
      <c r="M176" s="245" cm="1">
        <f t="array" ref="M176">SUMPRODUCT(--(N176:Q176&lt;&gt;"")) + IF(TRIM(R176)="",0,LEN(R176)-LEN(SUBSTITUTE(R176,",",""))+1)</f>
        <v>0</v>
      </c>
      <c r="N176" s="242" t="str">
        <f>IF(AND(I176&lt;&gt;0,I176&lt;&gt;""),IF(TRIM(SUBSTITUTE(B176,CHAR(160),""))="","",IF(ISNUMBER(MATCH(TRIM(SUBSTITUTE(B176,CHAR(160),"")),'Look Up Values'!$B$2:$B$500,0)),"","Origin error")),"")</f>
        <v/>
      </c>
      <c r="O176" s="242" t="str">
        <f>IF(AND(I176&lt;&gt;0,I176&lt;&gt;""),IF(C176="","",IF(AND(ISNUMBER(--LEFT(C176,FIND(" ",C176&amp;" ")-1)),OR(LEN(LEFT(C176,FIND(" ",C176&amp;" ")-1))=6,LEN(LEFT(C176,FIND(" ",C176&amp;" ")-1))=7),OR(ISNUMBER(MATCH(LEFT(C176,FIND(" ",C176&amp;" ")-1),'Look Up Values'!$G$2:$G$1000,0)),ISNUMBER(MATCH(LEFT(C176,FIND(" ",C176&amp;" ")-1),'Look Up Values'!$AE$2:$AE$2000,0)))),"","EWC error")),"")</f>
        <v/>
      </c>
      <c r="P176" s="242" t="str" cm="1">
        <f t="array" ref="P176">IF(AND(I176&lt;&gt;0,I176&lt;&gt;""),IF(D176="","",IF(ISNUMBER(MATCH(SUBSTITUTE(D176," ",""),SUBSTITUTE('Look Up Values'!$S$2:$S$120," ",""),0)),"","D&amp;R error")),"")</f>
        <v/>
      </c>
      <c r="Q176" s="242" t="str" cm="1">
        <f t="array" ref="Q176">IF(AND(I176&lt;&gt;0,I176&lt;&gt;""),IF(G176="","",IF(ISNUMBER(MATCH(SUBSTITUTE(G176," ",""),SUBSTITUTE('Look Up Values'!$I$2:$I$10," ",""),0)),"","State error")),"")</f>
        <v/>
      </c>
      <c r="R176" s="260" t="str">
        <f t="shared" si="5"/>
        <v/>
      </c>
    </row>
    <row r="177" spans="1:18" ht="15.75">
      <c r="A177" s="250">
        <v>170</v>
      </c>
      <c r="B177" s="198"/>
      <c r="C177" s="25"/>
      <c r="D177" s="25"/>
      <c r="E177" s="25"/>
      <c r="F177" s="25"/>
      <c r="G177" s="26"/>
      <c r="H177" s="27"/>
      <c r="I177" s="28"/>
      <c r="J177" s="430"/>
      <c r="K177" s="8"/>
      <c r="L177" s="457" t="str">
        <f t="shared" si="4"/>
        <v/>
      </c>
      <c r="M177" s="245" cm="1">
        <f t="array" ref="M177">SUMPRODUCT(--(N177:Q177&lt;&gt;"")) + IF(TRIM(R177)="",0,LEN(R177)-LEN(SUBSTITUTE(R177,",",""))+1)</f>
        <v>0</v>
      </c>
      <c r="N177" s="242" t="str">
        <f>IF(AND(I177&lt;&gt;0,I177&lt;&gt;""),IF(TRIM(SUBSTITUTE(B177,CHAR(160),""))="","",IF(ISNUMBER(MATCH(TRIM(SUBSTITUTE(B177,CHAR(160),"")),'Look Up Values'!$B$2:$B$500,0)),"","Origin error")),"")</f>
        <v/>
      </c>
      <c r="O177" s="242" t="str">
        <f>IF(AND(I177&lt;&gt;0,I177&lt;&gt;""),IF(C177="","",IF(AND(ISNUMBER(--LEFT(C177,FIND(" ",C177&amp;" ")-1)),OR(LEN(LEFT(C177,FIND(" ",C177&amp;" ")-1))=6,LEN(LEFT(C177,FIND(" ",C177&amp;" ")-1))=7),OR(ISNUMBER(MATCH(LEFT(C177,FIND(" ",C177&amp;" ")-1),'Look Up Values'!$G$2:$G$1000,0)),ISNUMBER(MATCH(LEFT(C177,FIND(" ",C177&amp;" ")-1),'Look Up Values'!$AE$2:$AE$2000,0)))),"","EWC error")),"")</f>
        <v/>
      </c>
      <c r="P177" s="242" t="str" cm="1">
        <f t="array" ref="P177">IF(AND(I177&lt;&gt;0,I177&lt;&gt;""),IF(D177="","",IF(ISNUMBER(MATCH(SUBSTITUTE(D177," ",""),SUBSTITUTE('Look Up Values'!$S$2:$S$120," ",""),0)),"","D&amp;R error")),"")</f>
        <v/>
      </c>
      <c r="Q177" s="242" t="str" cm="1">
        <f t="array" ref="Q177">IF(AND(I177&lt;&gt;0,I177&lt;&gt;""),IF(G177="","",IF(ISNUMBER(MATCH(SUBSTITUTE(G177," ",""),SUBSTITUTE('Look Up Values'!$I$2:$I$10," ",""),0)),"","State error")),"")</f>
        <v/>
      </c>
      <c r="R177" s="260" t="str">
        <f t="shared" si="5"/>
        <v/>
      </c>
    </row>
    <row r="178" spans="1:18" ht="15.75">
      <c r="A178" s="250">
        <v>171</v>
      </c>
      <c r="B178" s="198"/>
      <c r="C178" s="25"/>
      <c r="D178" s="25"/>
      <c r="E178" s="25"/>
      <c r="F178" s="25"/>
      <c r="G178" s="26"/>
      <c r="H178" s="27"/>
      <c r="I178" s="28"/>
      <c r="J178" s="430"/>
      <c r="K178" s="8"/>
      <c r="L178" s="457" t="str">
        <f t="shared" si="4"/>
        <v/>
      </c>
      <c r="M178" s="245" cm="1">
        <f t="array" ref="M178">SUMPRODUCT(--(N178:Q178&lt;&gt;"")) + IF(TRIM(R178)="",0,LEN(R178)-LEN(SUBSTITUTE(R178,",",""))+1)</f>
        <v>0</v>
      </c>
      <c r="N178" s="242" t="str">
        <f>IF(AND(I178&lt;&gt;0,I178&lt;&gt;""),IF(TRIM(SUBSTITUTE(B178,CHAR(160),""))="","",IF(ISNUMBER(MATCH(TRIM(SUBSTITUTE(B178,CHAR(160),"")),'Look Up Values'!$B$2:$B$500,0)),"","Origin error")),"")</f>
        <v/>
      </c>
      <c r="O178" s="242" t="str">
        <f>IF(AND(I178&lt;&gt;0,I178&lt;&gt;""),IF(C178="","",IF(AND(ISNUMBER(--LEFT(C178,FIND(" ",C178&amp;" ")-1)),OR(LEN(LEFT(C178,FIND(" ",C178&amp;" ")-1))=6,LEN(LEFT(C178,FIND(" ",C178&amp;" ")-1))=7),OR(ISNUMBER(MATCH(LEFT(C178,FIND(" ",C178&amp;" ")-1),'Look Up Values'!$G$2:$G$1000,0)),ISNUMBER(MATCH(LEFT(C178,FIND(" ",C178&amp;" ")-1),'Look Up Values'!$AE$2:$AE$2000,0)))),"","EWC error")),"")</f>
        <v/>
      </c>
      <c r="P178" s="242" t="str" cm="1">
        <f t="array" ref="P178">IF(AND(I178&lt;&gt;0,I178&lt;&gt;""),IF(D178="","",IF(ISNUMBER(MATCH(SUBSTITUTE(D178," ",""),SUBSTITUTE('Look Up Values'!$S$2:$S$120," ",""),0)),"","D&amp;R error")),"")</f>
        <v/>
      </c>
      <c r="Q178" s="242" t="str" cm="1">
        <f t="array" ref="Q178">IF(AND(I178&lt;&gt;0,I178&lt;&gt;""),IF(G178="","",IF(ISNUMBER(MATCH(SUBSTITUTE(G178," ",""),SUBSTITUTE('Look Up Values'!$I$2:$I$10," ",""),0)),"","State error")),"")</f>
        <v/>
      </c>
      <c r="R178" s="260" t="str">
        <f t="shared" si="5"/>
        <v/>
      </c>
    </row>
    <row r="179" spans="1:18" ht="15.75">
      <c r="A179" s="250">
        <v>172</v>
      </c>
      <c r="B179" s="198"/>
      <c r="C179" s="25"/>
      <c r="D179" s="25"/>
      <c r="E179" s="25"/>
      <c r="F179" s="25"/>
      <c r="G179" s="26"/>
      <c r="H179" s="27"/>
      <c r="I179" s="28"/>
      <c r="J179" s="430"/>
      <c r="K179" s="8"/>
      <c r="L179" s="457" t="str">
        <f t="shared" si="4"/>
        <v/>
      </c>
      <c r="M179" s="245" cm="1">
        <f t="array" ref="M179">SUMPRODUCT(--(N179:Q179&lt;&gt;"")) + IF(TRIM(R179)="",0,LEN(R179)-LEN(SUBSTITUTE(R179,",",""))+1)</f>
        <v>0</v>
      </c>
      <c r="N179" s="242" t="str">
        <f>IF(AND(I179&lt;&gt;0,I179&lt;&gt;""),IF(TRIM(SUBSTITUTE(B179,CHAR(160),""))="","",IF(ISNUMBER(MATCH(TRIM(SUBSTITUTE(B179,CHAR(160),"")),'Look Up Values'!$B$2:$B$500,0)),"","Origin error")),"")</f>
        <v/>
      </c>
      <c r="O179" s="242" t="str">
        <f>IF(AND(I179&lt;&gt;0,I179&lt;&gt;""),IF(C179="","",IF(AND(ISNUMBER(--LEFT(C179,FIND(" ",C179&amp;" ")-1)),OR(LEN(LEFT(C179,FIND(" ",C179&amp;" ")-1))=6,LEN(LEFT(C179,FIND(" ",C179&amp;" ")-1))=7),OR(ISNUMBER(MATCH(LEFT(C179,FIND(" ",C179&amp;" ")-1),'Look Up Values'!$G$2:$G$1000,0)),ISNUMBER(MATCH(LEFT(C179,FIND(" ",C179&amp;" ")-1),'Look Up Values'!$AE$2:$AE$2000,0)))),"","EWC error")),"")</f>
        <v/>
      </c>
      <c r="P179" s="242" t="str" cm="1">
        <f t="array" ref="P179">IF(AND(I179&lt;&gt;0,I179&lt;&gt;""),IF(D179="","",IF(ISNUMBER(MATCH(SUBSTITUTE(D179," ",""),SUBSTITUTE('Look Up Values'!$S$2:$S$120," ",""),0)),"","D&amp;R error")),"")</f>
        <v/>
      </c>
      <c r="Q179" s="242" t="str" cm="1">
        <f t="array" ref="Q179">IF(AND(I179&lt;&gt;0,I179&lt;&gt;""),IF(G179="","",IF(ISNUMBER(MATCH(SUBSTITUTE(G179," ",""),SUBSTITUTE('Look Up Values'!$I$2:$I$10," ",""),0)),"","State error")),"")</f>
        <v/>
      </c>
      <c r="R179" s="260" t="str">
        <f t="shared" si="5"/>
        <v/>
      </c>
    </row>
    <row r="180" spans="1:18" ht="15.75">
      <c r="A180" s="250">
        <v>173</v>
      </c>
      <c r="B180" s="198"/>
      <c r="C180" s="25"/>
      <c r="D180" s="25"/>
      <c r="E180" s="25"/>
      <c r="F180" s="25"/>
      <c r="G180" s="26"/>
      <c r="H180" s="27"/>
      <c r="I180" s="28"/>
      <c r="J180" s="430"/>
      <c r="K180" s="8"/>
      <c r="L180" s="457" t="str">
        <f t="shared" si="4"/>
        <v/>
      </c>
      <c r="M180" s="245" cm="1">
        <f t="array" ref="M180">SUMPRODUCT(--(N180:Q180&lt;&gt;"")) + IF(TRIM(R180)="",0,LEN(R180)-LEN(SUBSTITUTE(R180,",",""))+1)</f>
        <v>0</v>
      </c>
      <c r="N180" s="242" t="str">
        <f>IF(AND(I180&lt;&gt;0,I180&lt;&gt;""),IF(TRIM(SUBSTITUTE(B180,CHAR(160),""))="","",IF(ISNUMBER(MATCH(TRIM(SUBSTITUTE(B180,CHAR(160),"")),'Look Up Values'!$B$2:$B$500,0)),"","Origin error")),"")</f>
        <v/>
      </c>
      <c r="O180" s="242" t="str">
        <f>IF(AND(I180&lt;&gt;0,I180&lt;&gt;""),IF(C180="","",IF(AND(ISNUMBER(--LEFT(C180,FIND(" ",C180&amp;" ")-1)),OR(LEN(LEFT(C180,FIND(" ",C180&amp;" ")-1))=6,LEN(LEFT(C180,FIND(" ",C180&amp;" ")-1))=7),OR(ISNUMBER(MATCH(LEFT(C180,FIND(" ",C180&amp;" ")-1),'Look Up Values'!$G$2:$G$1000,0)),ISNUMBER(MATCH(LEFT(C180,FIND(" ",C180&amp;" ")-1),'Look Up Values'!$AE$2:$AE$2000,0)))),"","EWC error")),"")</f>
        <v/>
      </c>
      <c r="P180" s="242" t="str" cm="1">
        <f t="array" ref="P180">IF(AND(I180&lt;&gt;0,I180&lt;&gt;""),IF(D180="","",IF(ISNUMBER(MATCH(SUBSTITUTE(D180," ",""),SUBSTITUTE('Look Up Values'!$S$2:$S$120," ",""),0)),"","D&amp;R error")),"")</f>
        <v/>
      </c>
      <c r="Q180" s="242" t="str" cm="1">
        <f t="array" ref="Q180">IF(AND(I180&lt;&gt;0,I180&lt;&gt;""),IF(G180="","",IF(ISNUMBER(MATCH(SUBSTITUTE(G180," ",""),SUBSTITUTE('Look Up Values'!$I$2:$I$10," ",""),0)),"","State error")),"")</f>
        <v/>
      </c>
      <c r="R180" s="260" t="str">
        <f t="shared" si="5"/>
        <v/>
      </c>
    </row>
    <row r="181" spans="1:18" ht="15.75">
      <c r="A181" s="250">
        <v>174</v>
      </c>
      <c r="B181" s="198"/>
      <c r="C181" s="25"/>
      <c r="D181" s="25"/>
      <c r="E181" s="25"/>
      <c r="F181" s="25"/>
      <c r="G181" s="26"/>
      <c r="H181" s="27"/>
      <c r="I181" s="28"/>
      <c r="J181" s="430"/>
      <c r="K181" s="8"/>
      <c r="L181" s="457" t="str">
        <f t="shared" si="4"/>
        <v/>
      </c>
      <c r="M181" s="245" cm="1">
        <f t="array" ref="M181">SUMPRODUCT(--(N181:Q181&lt;&gt;"")) + IF(TRIM(R181)="",0,LEN(R181)-LEN(SUBSTITUTE(R181,",",""))+1)</f>
        <v>0</v>
      </c>
      <c r="N181" s="242" t="str">
        <f>IF(AND(I181&lt;&gt;0,I181&lt;&gt;""),IF(TRIM(SUBSTITUTE(B181,CHAR(160),""))="","",IF(ISNUMBER(MATCH(TRIM(SUBSTITUTE(B181,CHAR(160),"")),'Look Up Values'!$B$2:$B$500,0)),"","Origin error")),"")</f>
        <v/>
      </c>
      <c r="O181" s="242" t="str">
        <f>IF(AND(I181&lt;&gt;0,I181&lt;&gt;""),IF(C181="","",IF(AND(ISNUMBER(--LEFT(C181,FIND(" ",C181&amp;" ")-1)),OR(LEN(LEFT(C181,FIND(" ",C181&amp;" ")-1))=6,LEN(LEFT(C181,FIND(" ",C181&amp;" ")-1))=7),OR(ISNUMBER(MATCH(LEFT(C181,FIND(" ",C181&amp;" ")-1),'Look Up Values'!$G$2:$G$1000,0)),ISNUMBER(MATCH(LEFT(C181,FIND(" ",C181&amp;" ")-1),'Look Up Values'!$AE$2:$AE$2000,0)))),"","EWC error")),"")</f>
        <v/>
      </c>
      <c r="P181" s="242" t="str" cm="1">
        <f t="array" ref="P181">IF(AND(I181&lt;&gt;0,I181&lt;&gt;""),IF(D181="","",IF(ISNUMBER(MATCH(SUBSTITUTE(D181," ",""),SUBSTITUTE('Look Up Values'!$S$2:$S$120," ",""),0)),"","D&amp;R error")),"")</f>
        <v/>
      </c>
      <c r="Q181" s="242" t="str" cm="1">
        <f t="array" ref="Q181">IF(AND(I181&lt;&gt;0,I181&lt;&gt;""),IF(G181="","",IF(ISNUMBER(MATCH(SUBSTITUTE(G181," ",""),SUBSTITUTE('Look Up Values'!$I$2:$I$10," ",""),0)),"","State error")),"")</f>
        <v/>
      </c>
      <c r="R181" s="260" t="str">
        <f t="shared" si="5"/>
        <v/>
      </c>
    </row>
    <row r="182" spans="1:18" ht="15.75">
      <c r="A182" s="250">
        <v>175</v>
      </c>
      <c r="B182" s="198"/>
      <c r="C182" s="25"/>
      <c r="D182" s="25"/>
      <c r="E182" s="25"/>
      <c r="F182" s="25"/>
      <c r="G182" s="26"/>
      <c r="H182" s="27"/>
      <c r="I182" s="28"/>
      <c r="J182" s="430"/>
      <c r="K182" s="8"/>
      <c r="L182" s="457" t="str">
        <f t="shared" si="4"/>
        <v/>
      </c>
      <c r="M182" s="245" cm="1">
        <f t="array" ref="M182">SUMPRODUCT(--(N182:Q182&lt;&gt;"")) + IF(TRIM(R182)="",0,LEN(R182)-LEN(SUBSTITUTE(R182,",",""))+1)</f>
        <v>0</v>
      </c>
      <c r="N182" s="242" t="str">
        <f>IF(AND(I182&lt;&gt;0,I182&lt;&gt;""),IF(TRIM(SUBSTITUTE(B182,CHAR(160),""))="","",IF(ISNUMBER(MATCH(TRIM(SUBSTITUTE(B182,CHAR(160),"")),'Look Up Values'!$B$2:$B$500,0)),"","Origin error")),"")</f>
        <v/>
      </c>
      <c r="O182" s="242" t="str">
        <f>IF(AND(I182&lt;&gt;0,I182&lt;&gt;""),IF(C182="","",IF(AND(ISNUMBER(--LEFT(C182,FIND(" ",C182&amp;" ")-1)),OR(LEN(LEFT(C182,FIND(" ",C182&amp;" ")-1))=6,LEN(LEFT(C182,FIND(" ",C182&amp;" ")-1))=7),OR(ISNUMBER(MATCH(LEFT(C182,FIND(" ",C182&amp;" ")-1),'Look Up Values'!$G$2:$G$1000,0)),ISNUMBER(MATCH(LEFT(C182,FIND(" ",C182&amp;" ")-1),'Look Up Values'!$AE$2:$AE$2000,0)))),"","EWC error")),"")</f>
        <v/>
      </c>
      <c r="P182" s="242" t="str" cm="1">
        <f t="array" ref="P182">IF(AND(I182&lt;&gt;0,I182&lt;&gt;""),IF(D182="","",IF(ISNUMBER(MATCH(SUBSTITUTE(D182," ",""),SUBSTITUTE('Look Up Values'!$S$2:$S$120," ",""),0)),"","D&amp;R error")),"")</f>
        <v/>
      </c>
      <c r="Q182" s="242" t="str" cm="1">
        <f t="array" ref="Q182">IF(AND(I182&lt;&gt;0,I182&lt;&gt;""),IF(G182="","",IF(ISNUMBER(MATCH(SUBSTITUTE(G182," ",""),SUBSTITUTE('Look Up Values'!$I$2:$I$10," ",""),0)),"","State error")),"")</f>
        <v/>
      </c>
      <c r="R182" s="260" t="str">
        <f t="shared" si="5"/>
        <v/>
      </c>
    </row>
    <row r="183" spans="1:18" ht="15.75">
      <c r="A183" s="250">
        <v>176</v>
      </c>
      <c r="B183" s="198"/>
      <c r="C183" s="25"/>
      <c r="D183" s="25"/>
      <c r="E183" s="25"/>
      <c r="F183" s="25"/>
      <c r="G183" s="26"/>
      <c r="H183" s="27"/>
      <c r="I183" s="28"/>
      <c r="J183" s="430"/>
      <c r="K183" s="8"/>
      <c r="L183" s="457" t="str">
        <f t="shared" si="4"/>
        <v/>
      </c>
      <c r="M183" s="245" cm="1">
        <f t="array" ref="M183">SUMPRODUCT(--(N183:Q183&lt;&gt;"")) + IF(TRIM(R183)="",0,LEN(R183)-LEN(SUBSTITUTE(R183,",",""))+1)</f>
        <v>0</v>
      </c>
      <c r="N183" s="242" t="str">
        <f>IF(AND(I183&lt;&gt;0,I183&lt;&gt;""),IF(TRIM(SUBSTITUTE(B183,CHAR(160),""))="","",IF(ISNUMBER(MATCH(TRIM(SUBSTITUTE(B183,CHAR(160),"")),'Look Up Values'!$B$2:$B$500,0)),"","Origin error")),"")</f>
        <v/>
      </c>
      <c r="O183" s="242" t="str">
        <f>IF(AND(I183&lt;&gt;0,I183&lt;&gt;""),IF(C183="","",IF(AND(ISNUMBER(--LEFT(C183,FIND(" ",C183&amp;" ")-1)),OR(LEN(LEFT(C183,FIND(" ",C183&amp;" ")-1))=6,LEN(LEFT(C183,FIND(" ",C183&amp;" ")-1))=7),OR(ISNUMBER(MATCH(LEFT(C183,FIND(" ",C183&amp;" ")-1),'Look Up Values'!$G$2:$G$1000,0)),ISNUMBER(MATCH(LEFT(C183,FIND(" ",C183&amp;" ")-1),'Look Up Values'!$AE$2:$AE$2000,0)))),"","EWC error")),"")</f>
        <v/>
      </c>
      <c r="P183" s="242" t="str" cm="1">
        <f t="array" ref="P183">IF(AND(I183&lt;&gt;0,I183&lt;&gt;""),IF(D183="","",IF(ISNUMBER(MATCH(SUBSTITUTE(D183," ",""),SUBSTITUTE('Look Up Values'!$S$2:$S$120," ",""),0)),"","D&amp;R error")),"")</f>
        <v/>
      </c>
      <c r="Q183" s="242" t="str" cm="1">
        <f t="array" ref="Q183">IF(AND(I183&lt;&gt;0,I183&lt;&gt;""),IF(G183="","",IF(ISNUMBER(MATCH(SUBSTITUTE(G183," ",""),SUBSTITUTE('Look Up Values'!$I$2:$I$10," ",""),0)),"","State error")),"")</f>
        <v/>
      </c>
      <c r="R183" s="260" t="str">
        <f t="shared" si="5"/>
        <v/>
      </c>
    </row>
    <row r="184" spans="1:18" ht="15.75">
      <c r="A184" s="250">
        <v>177</v>
      </c>
      <c r="B184" s="198"/>
      <c r="C184" s="25"/>
      <c r="D184" s="25"/>
      <c r="E184" s="25"/>
      <c r="F184" s="25"/>
      <c r="G184" s="26"/>
      <c r="H184" s="27"/>
      <c r="I184" s="28"/>
      <c r="J184" s="430"/>
      <c r="K184" s="8"/>
      <c r="L184" s="457" t="str">
        <f t="shared" si="4"/>
        <v/>
      </c>
      <c r="M184" s="245" cm="1">
        <f t="array" ref="M184">SUMPRODUCT(--(N184:Q184&lt;&gt;"")) + IF(TRIM(R184)="",0,LEN(R184)-LEN(SUBSTITUTE(R184,",",""))+1)</f>
        <v>0</v>
      </c>
      <c r="N184" s="242" t="str">
        <f>IF(AND(I184&lt;&gt;0,I184&lt;&gt;""),IF(TRIM(SUBSTITUTE(B184,CHAR(160),""))="","",IF(ISNUMBER(MATCH(TRIM(SUBSTITUTE(B184,CHAR(160),"")),'Look Up Values'!$B$2:$B$500,0)),"","Origin error")),"")</f>
        <v/>
      </c>
      <c r="O184" s="242" t="str">
        <f>IF(AND(I184&lt;&gt;0,I184&lt;&gt;""),IF(C184="","",IF(AND(ISNUMBER(--LEFT(C184,FIND(" ",C184&amp;" ")-1)),OR(LEN(LEFT(C184,FIND(" ",C184&amp;" ")-1))=6,LEN(LEFT(C184,FIND(" ",C184&amp;" ")-1))=7),OR(ISNUMBER(MATCH(LEFT(C184,FIND(" ",C184&amp;" ")-1),'Look Up Values'!$G$2:$G$1000,0)),ISNUMBER(MATCH(LEFT(C184,FIND(" ",C184&amp;" ")-1),'Look Up Values'!$AE$2:$AE$2000,0)))),"","EWC error")),"")</f>
        <v/>
      </c>
      <c r="P184" s="242" t="str" cm="1">
        <f t="array" ref="P184">IF(AND(I184&lt;&gt;0,I184&lt;&gt;""),IF(D184="","",IF(ISNUMBER(MATCH(SUBSTITUTE(D184," ",""),SUBSTITUTE('Look Up Values'!$S$2:$S$120," ",""),0)),"","D&amp;R error")),"")</f>
        <v/>
      </c>
      <c r="Q184" s="242" t="str" cm="1">
        <f t="array" ref="Q184">IF(AND(I184&lt;&gt;0,I184&lt;&gt;""),IF(G184="","",IF(ISNUMBER(MATCH(SUBSTITUTE(G184," ",""),SUBSTITUTE('Look Up Values'!$I$2:$I$10," ",""),0)),"","State error")),"")</f>
        <v/>
      </c>
      <c r="R184" s="260" t="str">
        <f t="shared" si="5"/>
        <v/>
      </c>
    </row>
    <row r="185" spans="1:18" ht="15.75">
      <c r="A185" s="250">
        <v>178</v>
      </c>
      <c r="B185" s="198"/>
      <c r="C185" s="25"/>
      <c r="D185" s="25"/>
      <c r="E185" s="25"/>
      <c r="F185" s="25"/>
      <c r="G185" s="26"/>
      <c r="H185" s="27"/>
      <c r="I185" s="28"/>
      <c r="J185" s="430"/>
      <c r="K185" s="8"/>
      <c r="L185" s="457" t="str">
        <f t="shared" si="4"/>
        <v/>
      </c>
      <c r="M185" s="245" cm="1">
        <f t="array" ref="M185">SUMPRODUCT(--(N185:Q185&lt;&gt;"")) + IF(TRIM(R185)="",0,LEN(R185)-LEN(SUBSTITUTE(R185,",",""))+1)</f>
        <v>0</v>
      </c>
      <c r="N185" s="242" t="str">
        <f>IF(AND(I185&lt;&gt;0,I185&lt;&gt;""),IF(TRIM(SUBSTITUTE(B185,CHAR(160),""))="","",IF(ISNUMBER(MATCH(TRIM(SUBSTITUTE(B185,CHAR(160),"")),'Look Up Values'!$B$2:$B$500,0)),"","Origin error")),"")</f>
        <v/>
      </c>
      <c r="O185" s="242" t="str">
        <f>IF(AND(I185&lt;&gt;0,I185&lt;&gt;""),IF(C185="","",IF(AND(ISNUMBER(--LEFT(C185,FIND(" ",C185&amp;" ")-1)),OR(LEN(LEFT(C185,FIND(" ",C185&amp;" ")-1))=6,LEN(LEFT(C185,FIND(" ",C185&amp;" ")-1))=7),OR(ISNUMBER(MATCH(LEFT(C185,FIND(" ",C185&amp;" ")-1),'Look Up Values'!$G$2:$G$1000,0)),ISNUMBER(MATCH(LEFT(C185,FIND(" ",C185&amp;" ")-1),'Look Up Values'!$AE$2:$AE$2000,0)))),"","EWC error")),"")</f>
        <v/>
      </c>
      <c r="P185" s="242" t="str" cm="1">
        <f t="array" ref="P185">IF(AND(I185&lt;&gt;0,I185&lt;&gt;""),IF(D185="","",IF(ISNUMBER(MATCH(SUBSTITUTE(D185," ",""),SUBSTITUTE('Look Up Values'!$S$2:$S$120," ",""),0)),"","D&amp;R error")),"")</f>
        <v/>
      </c>
      <c r="Q185" s="242" t="str" cm="1">
        <f t="array" ref="Q185">IF(AND(I185&lt;&gt;0,I185&lt;&gt;""),IF(G185="","",IF(ISNUMBER(MATCH(SUBSTITUTE(G185," ",""),SUBSTITUTE('Look Up Values'!$I$2:$I$10," ",""),0)),"","State error")),"")</f>
        <v/>
      </c>
      <c r="R185" s="260" t="str">
        <f t="shared" si="5"/>
        <v/>
      </c>
    </row>
    <row r="186" spans="1:18" ht="15.75">
      <c r="A186" s="250">
        <v>179</v>
      </c>
      <c r="B186" s="198"/>
      <c r="C186" s="25"/>
      <c r="D186" s="25"/>
      <c r="E186" s="25"/>
      <c r="F186" s="25"/>
      <c r="G186" s="26"/>
      <c r="H186" s="27"/>
      <c r="I186" s="28"/>
      <c r="J186" s="430"/>
      <c r="K186" s="8"/>
      <c r="L186" s="457" t="str">
        <f t="shared" si="4"/>
        <v/>
      </c>
      <c r="M186" s="245" cm="1">
        <f t="array" ref="M186">SUMPRODUCT(--(N186:Q186&lt;&gt;"")) + IF(TRIM(R186)="",0,LEN(R186)-LEN(SUBSTITUTE(R186,",",""))+1)</f>
        <v>0</v>
      </c>
      <c r="N186" s="242" t="str">
        <f>IF(AND(I186&lt;&gt;0,I186&lt;&gt;""),IF(TRIM(SUBSTITUTE(B186,CHAR(160),""))="","",IF(ISNUMBER(MATCH(TRIM(SUBSTITUTE(B186,CHAR(160),"")),'Look Up Values'!$B$2:$B$500,0)),"","Origin error")),"")</f>
        <v/>
      </c>
      <c r="O186" s="242" t="str">
        <f>IF(AND(I186&lt;&gt;0,I186&lt;&gt;""),IF(C186="","",IF(AND(ISNUMBER(--LEFT(C186,FIND(" ",C186&amp;" ")-1)),OR(LEN(LEFT(C186,FIND(" ",C186&amp;" ")-1))=6,LEN(LEFT(C186,FIND(" ",C186&amp;" ")-1))=7),OR(ISNUMBER(MATCH(LEFT(C186,FIND(" ",C186&amp;" ")-1),'Look Up Values'!$G$2:$G$1000,0)),ISNUMBER(MATCH(LEFT(C186,FIND(" ",C186&amp;" ")-1),'Look Up Values'!$AE$2:$AE$2000,0)))),"","EWC error")),"")</f>
        <v/>
      </c>
      <c r="P186" s="242" t="str" cm="1">
        <f t="array" ref="P186">IF(AND(I186&lt;&gt;0,I186&lt;&gt;""),IF(D186="","",IF(ISNUMBER(MATCH(SUBSTITUTE(D186," ",""),SUBSTITUTE('Look Up Values'!$S$2:$S$120," ",""),0)),"","D&amp;R error")),"")</f>
        <v/>
      </c>
      <c r="Q186" s="242" t="str" cm="1">
        <f t="array" ref="Q186">IF(AND(I186&lt;&gt;0,I186&lt;&gt;""),IF(G186="","",IF(ISNUMBER(MATCH(SUBSTITUTE(G186," ",""),SUBSTITUTE('Look Up Values'!$I$2:$I$10," ",""),0)),"","State error")),"")</f>
        <v/>
      </c>
      <c r="R186" s="260" t="str">
        <f t="shared" si="5"/>
        <v/>
      </c>
    </row>
    <row r="187" spans="1:18" ht="15.75">
      <c r="A187" s="250">
        <v>180</v>
      </c>
      <c r="B187" s="198"/>
      <c r="C187" s="25"/>
      <c r="D187" s="25"/>
      <c r="E187" s="25"/>
      <c r="F187" s="25"/>
      <c r="G187" s="26"/>
      <c r="H187" s="27"/>
      <c r="I187" s="28"/>
      <c r="J187" s="430"/>
      <c r="K187" s="8"/>
      <c r="L187" s="457" t="str">
        <f t="shared" si="4"/>
        <v/>
      </c>
      <c r="M187" s="245" cm="1">
        <f t="array" ref="M187">SUMPRODUCT(--(N187:Q187&lt;&gt;"")) + IF(TRIM(R187)="",0,LEN(R187)-LEN(SUBSTITUTE(R187,",",""))+1)</f>
        <v>0</v>
      </c>
      <c r="N187" s="242" t="str">
        <f>IF(AND(I187&lt;&gt;0,I187&lt;&gt;""),IF(TRIM(SUBSTITUTE(B187,CHAR(160),""))="","",IF(ISNUMBER(MATCH(TRIM(SUBSTITUTE(B187,CHAR(160),"")),'Look Up Values'!$B$2:$B$500,0)),"","Origin error")),"")</f>
        <v/>
      </c>
      <c r="O187" s="242" t="str">
        <f>IF(AND(I187&lt;&gt;0,I187&lt;&gt;""),IF(C187="","",IF(AND(ISNUMBER(--LEFT(C187,FIND(" ",C187&amp;" ")-1)),OR(LEN(LEFT(C187,FIND(" ",C187&amp;" ")-1))=6,LEN(LEFT(C187,FIND(" ",C187&amp;" ")-1))=7),OR(ISNUMBER(MATCH(LEFT(C187,FIND(" ",C187&amp;" ")-1),'Look Up Values'!$G$2:$G$1000,0)),ISNUMBER(MATCH(LEFT(C187,FIND(" ",C187&amp;" ")-1),'Look Up Values'!$AE$2:$AE$2000,0)))),"","EWC error")),"")</f>
        <v/>
      </c>
      <c r="P187" s="242" t="str" cm="1">
        <f t="array" ref="P187">IF(AND(I187&lt;&gt;0,I187&lt;&gt;""),IF(D187="","",IF(ISNUMBER(MATCH(SUBSTITUTE(D187," ",""),SUBSTITUTE('Look Up Values'!$S$2:$S$120," ",""),0)),"","D&amp;R error")),"")</f>
        <v/>
      </c>
      <c r="Q187" s="242" t="str" cm="1">
        <f t="array" ref="Q187">IF(AND(I187&lt;&gt;0,I187&lt;&gt;""),IF(G187="","",IF(ISNUMBER(MATCH(SUBSTITUTE(G187," ",""),SUBSTITUTE('Look Up Values'!$I$2:$I$10," ",""),0)),"","State error")),"")</f>
        <v/>
      </c>
      <c r="R187" s="260" t="str">
        <f t="shared" si="5"/>
        <v/>
      </c>
    </row>
    <row r="188" spans="1:18" ht="15.75">
      <c r="A188" s="250">
        <v>181</v>
      </c>
      <c r="B188" s="198"/>
      <c r="C188" s="25"/>
      <c r="D188" s="25"/>
      <c r="E188" s="25"/>
      <c r="F188" s="25"/>
      <c r="G188" s="26"/>
      <c r="H188" s="27"/>
      <c r="I188" s="28"/>
      <c r="J188" s="430"/>
      <c r="K188" s="8"/>
      <c r="L188" s="457" t="str">
        <f t="shared" si="4"/>
        <v/>
      </c>
      <c r="M188" s="245" cm="1">
        <f t="array" ref="M188">SUMPRODUCT(--(N188:Q188&lt;&gt;"")) + IF(TRIM(R188)="",0,LEN(R188)-LEN(SUBSTITUTE(R188,",",""))+1)</f>
        <v>0</v>
      </c>
      <c r="N188" s="242" t="str">
        <f>IF(AND(I188&lt;&gt;0,I188&lt;&gt;""),IF(TRIM(SUBSTITUTE(B188,CHAR(160),""))="","",IF(ISNUMBER(MATCH(TRIM(SUBSTITUTE(B188,CHAR(160),"")),'Look Up Values'!$B$2:$B$500,0)),"","Origin error")),"")</f>
        <v/>
      </c>
      <c r="O188" s="242" t="str">
        <f>IF(AND(I188&lt;&gt;0,I188&lt;&gt;""),IF(C188="","",IF(AND(ISNUMBER(--LEFT(C188,FIND(" ",C188&amp;" ")-1)),OR(LEN(LEFT(C188,FIND(" ",C188&amp;" ")-1))=6,LEN(LEFT(C188,FIND(" ",C188&amp;" ")-1))=7),OR(ISNUMBER(MATCH(LEFT(C188,FIND(" ",C188&amp;" ")-1),'Look Up Values'!$G$2:$G$1000,0)),ISNUMBER(MATCH(LEFT(C188,FIND(" ",C188&amp;" ")-1),'Look Up Values'!$AE$2:$AE$2000,0)))),"","EWC error")),"")</f>
        <v/>
      </c>
      <c r="P188" s="242" t="str" cm="1">
        <f t="array" ref="P188">IF(AND(I188&lt;&gt;0,I188&lt;&gt;""),IF(D188="","",IF(ISNUMBER(MATCH(SUBSTITUTE(D188," ",""),SUBSTITUTE('Look Up Values'!$S$2:$S$120," ",""),0)),"","D&amp;R error")),"")</f>
        <v/>
      </c>
      <c r="Q188" s="242" t="str" cm="1">
        <f t="array" ref="Q188">IF(AND(I188&lt;&gt;0,I188&lt;&gt;""),IF(G188="","",IF(ISNUMBER(MATCH(SUBSTITUTE(G188," ",""),SUBSTITUTE('Look Up Values'!$I$2:$I$10," ",""),0)),"","State error")),"")</f>
        <v/>
      </c>
      <c r="R188" s="260" t="str">
        <f t="shared" si="5"/>
        <v/>
      </c>
    </row>
    <row r="189" spans="1:18" ht="15.75">
      <c r="A189" s="250">
        <v>182</v>
      </c>
      <c r="B189" s="198"/>
      <c r="C189" s="25"/>
      <c r="D189" s="25"/>
      <c r="E189" s="25"/>
      <c r="F189" s="25"/>
      <c r="G189" s="26"/>
      <c r="H189" s="27"/>
      <c r="I189" s="28"/>
      <c r="J189" s="430"/>
      <c r="K189" s="8"/>
      <c r="L189" s="457" t="str">
        <f t="shared" si="4"/>
        <v/>
      </c>
      <c r="M189" s="245" cm="1">
        <f t="array" ref="M189">SUMPRODUCT(--(N189:Q189&lt;&gt;"")) + IF(TRIM(R189)="",0,LEN(R189)-LEN(SUBSTITUTE(R189,",",""))+1)</f>
        <v>0</v>
      </c>
      <c r="N189" s="242" t="str">
        <f>IF(AND(I189&lt;&gt;0,I189&lt;&gt;""),IF(TRIM(SUBSTITUTE(B189,CHAR(160),""))="","",IF(ISNUMBER(MATCH(TRIM(SUBSTITUTE(B189,CHAR(160),"")),'Look Up Values'!$B$2:$B$500,0)),"","Origin error")),"")</f>
        <v/>
      </c>
      <c r="O189" s="242" t="str">
        <f>IF(AND(I189&lt;&gt;0,I189&lt;&gt;""),IF(C189="","",IF(AND(ISNUMBER(--LEFT(C189,FIND(" ",C189&amp;" ")-1)),OR(LEN(LEFT(C189,FIND(" ",C189&amp;" ")-1))=6,LEN(LEFT(C189,FIND(" ",C189&amp;" ")-1))=7),OR(ISNUMBER(MATCH(LEFT(C189,FIND(" ",C189&amp;" ")-1),'Look Up Values'!$G$2:$G$1000,0)),ISNUMBER(MATCH(LEFT(C189,FIND(" ",C189&amp;" ")-1),'Look Up Values'!$AE$2:$AE$2000,0)))),"","EWC error")),"")</f>
        <v/>
      </c>
      <c r="P189" s="242" t="str" cm="1">
        <f t="array" ref="P189">IF(AND(I189&lt;&gt;0,I189&lt;&gt;""),IF(D189="","",IF(ISNUMBER(MATCH(SUBSTITUTE(D189," ",""),SUBSTITUTE('Look Up Values'!$S$2:$S$120," ",""),0)),"","D&amp;R error")),"")</f>
        <v/>
      </c>
      <c r="Q189" s="242" t="str" cm="1">
        <f t="array" ref="Q189">IF(AND(I189&lt;&gt;0,I189&lt;&gt;""),IF(G189="","",IF(ISNUMBER(MATCH(SUBSTITUTE(G189," ",""),SUBSTITUTE('Look Up Values'!$I$2:$I$10," ",""),0)),"","State error")),"")</f>
        <v/>
      </c>
      <c r="R189" s="260" t="str">
        <f t="shared" si="5"/>
        <v/>
      </c>
    </row>
    <row r="190" spans="1:18" ht="15.75">
      <c r="A190" s="250">
        <v>183</v>
      </c>
      <c r="B190" s="198"/>
      <c r="C190" s="25"/>
      <c r="D190" s="25"/>
      <c r="E190" s="25"/>
      <c r="F190" s="25"/>
      <c r="G190" s="26"/>
      <c r="H190" s="27"/>
      <c r="I190" s="28"/>
      <c r="J190" s="430"/>
      <c r="K190" s="8"/>
      <c r="L190" s="457" t="str">
        <f t="shared" si="4"/>
        <v/>
      </c>
      <c r="M190" s="245" cm="1">
        <f t="array" ref="M190">SUMPRODUCT(--(N190:Q190&lt;&gt;"")) + IF(TRIM(R190)="",0,LEN(R190)-LEN(SUBSTITUTE(R190,",",""))+1)</f>
        <v>0</v>
      </c>
      <c r="N190" s="242" t="str">
        <f>IF(AND(I190&lt;&gt;0,I190&lt;&gt;""),IF(TRIM(SUBSTITUTE(B190,CHAR(160),""))="","",IF(ISNUMBER(MATCH(TRIM(SUBSTITUTE(B190,CHAR(160),"")),'Look Up Values'!$B$2:$B$500,0)),"","Origin error")),"")</f>
        <v/>
      </c>
      <c r="O190" s="242" t="str">
        <f>IF(AND(I190&lt;&gt;0,I190&lt;&gt;""),IF(C190="","",IF(AND(ISNUMBER(--LEFT(C190,FIND(" ",C190&amp;" ")-1)),OR(LEN(LEFT(C190,FIND(" ",C190&amp;" ")-1))=6,LEN(LEFT(C190,FIND(" ",C190&amp;" ")-1))=7),OR(ISNUMBER(MATCH(LEFT(C190,FIND(" ",C190&amp;" ")-1),'Look Up Values'!$G$2:$G$1000,0)),ISNUMBER(MATCH(LEFT(C190,FIND(" ",C190&amp;" ")-1),'Look Up Values'!$AE$2:$AE$2000,0)))),"","EWC error")),"")</f>
        <v/>
      </c>
      <c r="P190" s="242" t="str" cm="1">
        <f t="array" ref="P190">IF(AND(I190&lt;&gt;0,I190&lt;&gt;""),IF(D190="","",IF(ISNUMBER(MATCH(SUBSTITUTE(D190," ",""),SUBSTITUTE('Look Up Values'!$S$2:$S$120," ",""),0)),"","D&amp;R error")),"")</f>
        <v/>
      </c>
      <c r="Q190" s="242" t="str" cm="1">
        <f t="array" ref="Q190">IF(AND(I190&lt;&gt;0,I190&lt;&gt;""),IF(G190="","",IF(ISNUMBER(MATCH(SUBSTITUTE(G190," ",""),SUBSTITUTE('Look Up Values'!$I$2:$I$10," ",""),0)),"","State error")),"")</f>
        <v/>
      </c>
      <c r="R190" s="260" t="str">
        <f t="shared" si="5"/>
        <v/>
      </c>
    </row>
    <row r="191" spans="1:18" ht="15.75">
      <c r="A191" s="250">
        <v>184</v>
      </c>
      <c r="B191" s="198"/>
      <c r="C191" s="25"/>
      <c r="D191" s="25"/>
      <c r="E191" s="25"/>
      <c r="F191" s="25"/>
      <c r="G191" s="26"/>
      <c r="H191" s="27"/>
      <c r="I191" s="28"/>
      <c r="J191" s="430"/>
      <c r="K191" s="8"/>
      <c r="L191" s="457" t="str">
        <f t="shared" si="4"/>
        <v/>
      </c>
      <c r="M191" s="245" cm="1">
        <f t="array" ref="M191">SUMPRODUCT(--(N191:Q191&lt;&gt;"")) + IF(TRIM(R191)="",0,LEN(R191)-LEN(SUBSTITUTE(R191,",",""))+1)</f>
        <v>0</v>
      </c>
      <c r="N191" s="242" t="str">
        <f>IF(AND(I191&lt;&gt;0,I191&lt;&gt;""),IF(TRIM(SUBSTITUTE(B191,CHAR(160),""))="","",IF(ISNUMBER(MATCH(TRIM(SUBSTITUTE(B191,CHAR(160),"")),'Look Up Values'!$B$2:$B$500,0)),"","Origin error")),"")</f>
        <v/>
      </c>
      <c r="O191" s="242" t="str">
        <f>IF(AND(I191&lt;&gt;0,I191&lt;&gt;""),IF(C191="","",IF(AND(ISNUMBER(--LEFT(C191,FIND(" ",C191&amp;" ")-1)),OR(LEN(LEFT(C191,FIND(" ",C191&amp;" ")-1))=6,LEN(LEFT(C191,FIND(" ",C191&amp;" ")-1))=7),OR(ISNUMBER(MATCH(LEFT(C191,FIND(" ",C191&amp;" ")-1),'Look Up Values'!$G$2:$G$1000,0)),ISNUMBER(MATCH(LEFT(C191,FIND(" ",C191&amp;" ")-1),'Look Up Values'!$AE$2:$AE$2000,0)))),"","EWC error")),"")</f>
        <v/>
      </c>
      <c r="P191" s="242" t="str" cm="1">
        <f t="array" ref="P191">IF(AND(I191&lt;&gt;0,I191&lt;&gt;""),IF(D191="","",IF(ISNUMBER(MATCH(SUBSTITUTE(D191," ",""),SUBSTITUTE('Look Up Values'!$S$2:$S$120," ",""),0)),"","D&amp;R error")),"")</f>
        <v/>
      </c>
      <c r="Q191" s="242" t="str" cm="1">
        <f t="array" ref="Q191">IF(AND(I191&lt;&gt;0,I191&lt;&gt;""),IF(G191="","",IF(ISNUMBER(MATCH(SUBSTITUTE(G191," ",""),SUBSTITUTE('Look Up Values'!$I$2:$I$10," ",""),0)),"","State error")),"")</f>
        <v/>
      </c>
      <c r="R191" s="260" t="str">
        <f t="shared" si="5"/>
        <v/>
      </c>
    </row>
    <row r="192" spans="1:18" ht="15.75">
      <c r="A192" s="250">
        <v>185</v>
      </c>
      <c r="B192" s="198"/>
      <c r="C192" s="25"/>
      <c r="D192" s="25"/>
      <c r="E192" s="25"/>
      <c r="F192" s="25"/>
      <c r="G192" s="26"/>
      <c r="H192" s="27"/>
      <c r="I192" s="28"/>
      <c r="J192" s="430"/>
      <c r="K192" s="8"/>
      <c r="L192" s="457" t="str">
        <f t="shared" si="4"/>
        <v/>
      </c>
      <c r="M192" s="245" cm="1">
        <f t="array" ref="M192">SUMPRODUCT(--(N192:Q192&lt;&gt;"")) + IF(TRIM(R192)="",0,LEN(R192)-LEN(SUBSTITUTE(R192,",",""))+1)</f>
        <v>0</v>
      </c>
      <c r="N192" s="242" t="str">
        <f>IF(AND(I192&lt;&gt;0,I192&lt;&gt;""),IF(TRIM(SUBSTITUTE(B192,CHAR(160),""))="","",IF(ISNUMBER(MATCH(TRIM(SUBSTITUTE(B192,CHAR(160),"")),'Look Up Values'!$B$2:$B$500,0)),"","Origin error")),"")</f>
        <v/>
      </c>
      <c r="O192" s="242" t="str">
        <f>IF(AND(I192&lt;&gt;0,I192&lt;&gt;""),IF(C192="","",IF(AND(ISNUMBER(--LEFT(C192,FIND(" ",C192&amp;" ")-1)),OR(LEN(LEFT(C192,FIND(" ",C192&amp;" ")-1))=6,LEN(LEFT(C192,FIND(" ",C192&amp;" ")-1))=7),OR(ISNUMBER(MATCH(LEFT(C192,FIND(" ",C192&amp;" ")-1),'Look Up Values'!$G$2:$G$1000,0)),ISNUMBER(MATCH(LEFT(C192,FIND(" ",C192&amp;" ")-1),'Look Up Values'!$AE$2:$AE$2000,0)))),"","EWC error")),"")</f>
        <v/>
      </c>
      <c r="P192" s="242" t="str" cm="1">
        <f t="array" ref="P192">IF(AND(I192&lt;&gt;0,I192&lt;&gt;""),IF(D192="","",IF(ISNUMBER(MATCH(SUBSTITUTE(D192," ",""),SUBSTITUTE('Look Up Values'!$S$2:$S$120," ",""),0)),"","D&amp;R error")),"")</f>
        <v/>
      </c>
      <c r="Q192" s="242" t="str" cm="1">
        <f t="array" ref="Q192">IF(AND(I192&lt;&gt;0,I192&lt;&gt;""),IF(G192="","",IF(ISNUMBER(MATCH(SUBSTITUTE(G192," ",""),SUBSTITUTE('Look Up Values'!$I$2:$I$10," ",""),0)),"","State error")),"")</f>
        <v/>
      </c>
      <c r="R192" s="260" t="str">
        <f t="shared" si="5"/>
        <v/>
      </c>
    </row>
    <row r="193" spans="1:18" ht="15.75">
      <c r="A193" s="250">
        <v>186</v>
      </c>
      <c r="B193" s="198"/>
      <c r="C193" s="25"/>
      <c r="D193" s="25"/>
      <c r="E193" s="25"/>
      <c r="F193" s="25"/>
      <c r="G193" s="26"/>
      <c r="H193" s="27"/>
      <c r="I193" s="28"/>
      <c r="J193" s="430"/>
      <c r="K193" s="8"/>
      <c r="L193" s="457" t="str">
        <f t="shared" si="4"/>
        <v/>
      </c>
      <c r="M193" s="245" cm="1">
        <f t="array" ref="M193">SUMPRODUCT(--(N193:Q193&lt;&gt;"")) + IF(TRIM(R193)="",0,LEN(R193)-LEN(SUBSTITUTE(R193,",",""))+1)</f>
        <v>0</v>
      </c>
      <c r="N193" s="242" t="str">
        <f>IF(AND(I193&lt;&gt;0,I193&lt;&gt;""),IF(TRIM(SUBSTITUTE(B193,CHAR(160),""))="","",IF(ISNUMBER(MATCH(TRIM(SUBSTITUTE(B193,CHAR(160),"")),'Look Up Values'!$B$2:$B$500,0)),"","Origin error")),"")</f>
        <v/>
      </c>
      <c r="O193" s="242" t="str">
        <f>IF(AND(I193&lt;&gt;0,I193&lt;&gt;""),IF(C193="","",IF(AND(ISNUMBER(--LEFT(C193,FIND(" ",C193&amp;" ")-1)),OR(LEN(LEFT(C193,FIND(" ",C193&amp;" ")-1))=6,LEN(LEFT(C193,FIND(" ",C193&amp;" ")-1))=7),OR(ISNUMBER(MATCH(LEFT(C193,FIND(" ",C193&amp;" ")-1),'Look Up Values'!$G$2:$G$1000,0)),ISNUMBER(MATCH(LEFT(C193,FIND(" ",C193&amp;" ")-1),'Look Up Values'!$AE$2:$AE$2000,0)))),"","EWC error")),"")</f>
        <v/>
      </c>
      <c r="P193" s="242" t="str" cm="1">
        <f t="array" ref="P193">IF(AND(I193&lt;&gt;0,I193&lt;&gt;""),IF(D193="","",IF(ISNUMBER(MATCH(SUBSTITUTE(D193," ",""),SUBSTITUTE('Look Up Values'!$S$2:$S$120," ",""),0)),"","D&amp;R error")),"")</f>
        <v/>
      </c>
      <c r="Q193" s="242" t="str" cm="1">
        <f t="array" ref="Q193">IF(AND(I193&lt;&gt;0,I193&lt;&gt;""),IF(G193="","",IF(ISNUMBER(MATCH(SUBSTITUTE(G193," ",""),SUBSTITUTE('Look Up Values'!$I$2:$I$10," ",""),0)),"","State error")),"")</f>
        <v/>
      </c>
      <c r="R193" s="260" t="str">
        <f t="shared" si="5"/>
        <v/>
      </c>
    </row>
    <row r="194" spans="1:18" ht="15.75">
      <c r="A194" s="250">
        <v>187</v>
      </c>
      <c r="B194" s="198"/>
      <c r="C194" s="25"/>
      <c r="D194" s="25"/>
      <c r="E194" s="25"/>
      <c r="F194" s="25"/>
      <c r="G194" s="26"/>
      <c r="H194" s="27"/>
      <c r="I194" s="28"/>
      <c r="J194" s="430"/>
      <c r="K194" s="8"/>
      <c r="L194" s="457" t="str">
        <f t="shared" si="4"/>
        <v/>
      </c>
      <c r="M194" s="245" cm="1">
        <f t="array" ref="M194">SUMPRODUCT(--(N194:Q194&lt;&gt;"")) + IF(TRIM(R194)="",0,LEN(R194)-LEN(SUBSTITUTE(R194,",",""))+1)</f>
        <v>0</v>
      </c>
      <c r="N194" s="242" t="str">
        <f>IF(AND(I194&lt;&gt;0,I194&lt;&gt;""),IF(TRIM(SUBSTITUTE(B194,CHAR(160),""))="","",IF(ISNUMBER(MATCH(TRIM(SUBSTITUTE(B194,CHAR(160),"")),'Look Up Values'!$B$2:$B$500,0)),"","Origin error")),"")</f>
        <v/>
      </c>
      <c r="O194" s="242" t="str">
        <f>IF(AND(I194&lt;&gt;0,I194&lt;&gt;""),IF(C194="","",IF(AND(ISNUMBER(--LEFT(C194,FIND(" ",C194&amp;" ")-1)),OR(LEN(LEFT(C194,FIND(" ",C194&amp;" ")-1))=6,LEN(LEFT(C194,FIND(" ",C194&amp;" ")-1))=7),OR(ISNUMBER(MATCH(LEFT(C194,FIND(" ",C194&amp;" ")-1),'Look Up Values'!$G$2:$G$1000,0)),ISNUMBER(MATCH(LEFT(C194,FIND(" ",C194&amp;" ")-1),'Look Up Values'!$AE$2:$AE$2000,0)))),"","EWC error")),"")</f>
        <v/>
      </c>
      <c r="P194" s="242" t="str" cm="1">
        <f t="array" ref="P194">IF(AND(I194&lt;&gt;0,I194&lt;&gt;""),IF(D194="","",IF(ISNUMBER(MATCH(SUBSTITUTE(D194," ",""),SUBSTITUTE('Look Up Values'!$S$2:$S$120," ",""),0)),"","D&amp;R error")),"")</f>
        <v/>
      </c>
      <c r="Q194" s="242" t="str" cm="1">
        <f t="array" ref="Q194">IF(AND(I194&lt;&gt;0,I194&lt;&gt;""),IF(G194="","",IF(ISNUMBER(MATCH(SUBSTITUTE(G194," ",""),SUBSTITUTE('Look Up Values'!$I$2:$I$10," ",""),0)),"","State error")),"")</f>
        <v/>
      </c>
      <c r="R194" s="260" t="str">
        <f t="shared" si="5"/>
        <v/>
      </c>
    </row>
    <row r="195" spans="1:18" ht="15.75">
      <c r="A195" s="250">
        <v>188</v>
      </c>
      <c r="B195" s="198"/>
      <c r="C195" s="25"/>
      <c r="D195" s="25"/>
      <c r="E195" s="25"/>
      <c r="F195" s="25"/>
      <c r="G195" s="26"/>
      <c r="H195" s="27"/>
      <c r="I195" s="28"/>
      <c r="J195" s="430"/>
      <c r="K195" s="8"/>
      <c r="L195" s="457" t="str">
        <f t="shared" si="4"/>
        <v/>
      </c>
      <c r="M195" s="245" cm="1">
        <f t="array" ref="M195">SUMPRODUCT(--(N195:Q195&lt;&gt;"")) + IF(TRIM(R195)="",0,LEN(R195)-LEN(SUBSTITUTE(R195,",",""))+1)</f>
        <v>0</v>
      </c>
      <c r="N195" s="242" t="str">
        <f>IF(AND(I195&lt;&gt;0,I195&lt;&gt;""),IF(TRIM(SUBSTITUTE(B195,CHAR(160),""))="","",IF(ISNUMBER(MATCH(TRIM(SUBSTITUTE(B195,CHAR(160),"")),'Look Up Values'!$B$2:$B$500,0)),"","Origin error")),"")</f>
        <v/>
      </c>
      <c r="O195" s="242" t="str">
        <f>IF(AND(I195&lt;&gt;0,I195&lt;&gt;""),IF(C195="","",IF(AND(ISNUMBER(--LEFT(C195,FIND(" ",C195&amp;" ")-1)),OR(LEN(LEFT(C195,FIND(" ",C195&amp;" ")-1))=6,LEN(LEFT(C195,FIND(" ",C195&amp;" ")-1))=7),OR(ISNUMBER(MATCH(LEFT(C195,FIND(" ",C195&amp;" ")-1),'Look Up Values'!$G$2:$G$1000,0)),ISNUMBER(MATCH(LEFT(C195,FIND(" ",C195&amp;" ")-1),'Look Up Values'!$AE$2:$AE$2000,0)))),"","EWC error")),"")</f>
        <v/>
      </c>
      <c r="P195" s="242" t="str" cm="1">
        <f t="array" ref="P195">IF(AND(I195&lt;&gt;0,I195&lt;&gt;""),IF(D195="","",IF(ISNUMBER(MATCH(SUBSTITUTE(D195," ",""),SUBSTITUTE('Look Up Values'!$S$2:$S$120," ",""),0)),"","D&amp;R error")),"")</f>
        <v/>
      </c>
      <c r="Q195" s="242" t="str" cm="1">
        <f t="array" ref="Q195">IF(AND(I195&lt;&gt;0,I195&lt;&gt;""),IF(G195="","",IF(ISNUMBER(MATCH(SUBSTITUTE(G195," ",""),SUBSTITUTE('Look Up Values'!$I$2:$I$10," ",""),0)),"","State error")),"")</f>
        <v/>
      </c>
      <c r="R195" s="260" t="str">
        <f t="shared" si="5"/>
        <v/>
      </c>
    </row>
    <row r="196" spans="1:18" ht="15.75">
      <c r="A196" s="250">
        <v>189</v>
      </c>
      <c r="B196" s="198"/>
      <c r="C196" s="25"/>
      <c r="D196" s="25"/>
      <c r="E196" s="25"/>
      <c r="F196" s="25"/>
      <c r="G196" s="26"/>
      <c r="H196" s="27"/>
      <c r="I196" s="28"/>
      <c r="J196" s="430"/>
      <c r="K196" s="8"/>
      <c r="L196" s="457" t="str">
        <f t="shared" si="4"/>
        <v/>
      </c>
      <c r="M196" s="245" cm="1">
        <f t="array" ref="M196">SUMPRODUCT(--(N196:Q196&lt;&gt;"")) + IF(TRIM(R196)="",0,LEN(R196)-LEN(SUBSTITUTE(R196,",",""))+1)</f>
        <v>0</v>
      </c>
      <c r="N196" s="242" t="str">
        <f>IF(AND(I196&lt;&gt;0,I196&lt;&gt;""),IF(TRIM(SUBSTITUTE(B196,CHAR(160),""))="","",IF(ISNUMBER(MATCH(TRIM(SUBSTITUTE(B196,CHAR(160),"")),'Look Up Values'!$B$2:$B$500,0)),"","Origin error")),"")</f>
        <v/>
      </c>
      <c r="O196" s="242" t="str">
        <f>IF(AND(I196&lt;&gt;0,I196&lt;&gt;""),IF(C196="","",IF(AND(ISNUMBER(--LEFT(C196,FIND(" ",C196&amp;" ")-1)),OR(LEN(LEFT(C196,FIND(" ",C196&amp;" ")-1))=6,LEN(LEFT(C196,FIND(" ",C196&amp;" ")-1))=7),OR(ISNUMBER(MATCH(LEFT(C196,FIND(" ",C196&amp;" ")-1),'Look Up Values'!$G$2:$G$1000,0)),ISNUMBER(MATCH(LEFT(C196,FIND(" ",C196&amp;" ")-1),'Look Up Values'!$AE$2:$AE$2000,0)))),"","EWC error")),"")</f>
        <v/>
      </c>
      <c r="P196" s="242" t="str" cm="1">
        <f t="array" ref="P196">IF(AND(I196&lt;&gt;0,I196&lt;&gt;""),IF(D196="","",IF(ISNUMBER(MATCH(SUBSTITUTE(D196," ",""),SUBSTITUTE('Look Up Values'!$S$2:$S$120," ",""),0)),"","D&amp;R error")),"")</f>
        <v/>
      </c>
      <c r="Q196" s="242" t="str" cm="1">
        <f t="array" ref="Q196">IF(AND(I196&lt;&gt;0,I196&lt;&gt;""),IF(G196="","",IF(ISNUMBER(MATCH(SUBSTITUTE(G196," ",""),SUBSTITUTE('Look Up Values'!$I$2:$I$10," ",""),0)),"","State error")),"")</f>
        <v/>
      </c>
      <c r="R196" s="260" t="str">
        <f t="shared" si="5"/>
        <v/>
      </c>
    </row>
    <row r="197" spans="1:18" ht="15.75">
      <c r="A197" s="250">
        <v>190</v>
      </c>
      <c r="B197" s="198"/>
      <c r="C197" s="25"/>
      <c r="D197" s="25"/>
      <c r="E197" s="25"/>
      <c r="F197" s="25"/>
      <c r="G197" s="26"/>
      <c r="H197" s="27"/>
      <c r="I197" s="28"/>
      <c r="J197" s="430"/>
      <c r="K197" s="8"/>
      <c r="L197" s="457" t="str">
        <f t="shared" si="4"/>
        <v/>
      </c>
      <c r="M197" s="245" cm="1">
        <f t="array" ref="M197">SUMPRODUCT(--(N197:Q197&lt;&gt;"")) + IF(TRIM(R197)="",0,LEN(R197)-LEN(SUBSTITUTE(R197,",",""))+1)</f>
        <v>0</v>
      </c>
      <c r="N197" s="242" t="str">
        <f>IF(AND(I197&lt;&gt;0,I197&lt;&gt;""),IF(TRIM(SUBSTITUTE(B197,CHAR(160),""))="","",IF(ISNUMBER(MATCH(TRIM(SUBSTITUTE(B197,CHAR(160),"")),'Look Up Values'!$B$2:$B$500,0)),"","Origin error")),"")</f>
        <v/>
      </c>
      <c r="O197" s="242" t="str">
        <f>IF(AND(I197&lt;&gt;0,I197&lt;&gt;""),IF(C197="","",IF(AND(ISNUMBER(--LEFT(C197,FIND(" ",C197&amp;" ")-1)),OR(LEN(LEFT(C197,FIND(" ",C197&amp;" ")-1))=6,LEN(LEFT(C197,FIND(" ",C197&amp;" ")-1))=7),OR(ISNUMBER(MATCH(LEFT(C197,FIND(" ",C197&amp;" ")-1),'Look Up Values'!$G$2:$G$1000,0)),ISNUMBER(MATCH(LEFT(C197,FIND(" ",C197&amp;" ")-1),'Look Up Values'!$AE$2:$AE$2000,0)))),"","EWC error")),"")</f>
        <v/>
      </c>
      <c r="P197" s="242" t="str" cm="1">
        <f t="array" ref="P197">IF(AND(I197&lt;&gt;0,I197&lt;&gt;""),IF(D197="","",IF(ISNUMBER(MATCH(SUBSTITUTE(D197," ",""),SUBSTITUTE('Look Up Values'!$S$2:$S$120," ",""),0)),"","D&amp;R error")),"")</f>
        <v/>
      </c>
      <c r="Q197" s="242" t="str" cm="1">
        <f t="array" ref="Q197">IF(AND(I197&lt;&gt;0,I197&lt;&gt;""),IF(G197="","",IF(ISNUMBER(MATCH(SUBSTITUTE(G197," ",""),SUBSTITUTE('Look Up Values'!$I$2:$I$10," ",""),0)),"","State error")),"")</f>
        <v/>
      </c>
      <c r="R197" s="260" t="str">
        <f t="shared" si="5"/>
        <v/>
      </c>
    </row>
    <row r="198" spans="1:18" ht="15.75">
      <c r="A198" s="250">
        <v>191</v>
      </c>
      <c r="B198" s="198"/>
      <c r="C198" s="25"/>
      <c r="D198" s="25"/>
      <c r="E198" s="25"/>
      <c r="F198" s="25"/>
      <c r="G198" s="26"/>
      <c r="H198" s="27"/>
      <c r="I198" s="28"/>
      <c r="J198" s="430"/>
      <c r="K198" s="8"/>
      <c r="L198" s="457" t="str">
        <f t="shared" si="4"/>
        <v/>
      </c>
      <c r="M198" s="245" cm="1">
        <f t="array" ref="M198">SUMPRODUCT(--(N198:Q198&lt;&gt;"")) + IF(TRIM(R198)="",0,LEN(R198)-LEN(SUBSTITUTE(R198,",",""))+1)</f>
        <v>0</v>
      </c>
      <c r="N198" s="242" t="str">
        <f>IF(AND(I198&lt;&gt;0,I198&lt;&gt;""),IF(TRIM(SUBSTITUTE(B198,CHAR(160),""))="","",IF(ISNUMBER(MATCH(TRIM(SUBSTITUTE(B198,CHAR(160),"")),'Look Up Values'!$B$2:$B$500,0)),"","Origin error")),"")</f>
        <v/>
      </c>
      <c r="O198" s="242" t="str">
        <f>IF(AND(I198&lt;&gt;0,I198&lt;&gt;""),IF(C198="","",IF(AND(ISNUMBER(--LEFT(C198,FIND(" ",C198&amp;" ")-1)),OR(LEN(LEFT(C198,FIND(" ",C198&amp;" ")-1))=6,LEN(LEFT(C198,FIND(" ",C198&amp;" ")-1))=7),OR(ISNUMBER(MATCH(LEFT(C198,FIND(" ",C198&amp;" ")-1),'Look Up Values'!$G$2:$G$1000,0)),ISNUMBER(MATCH(LEFT(C198,FIND(" ",C198&amp;" ")-1),'Look Up Values'!$AE$2:$AE$2000,0)))),"","EWC error")),"")</f>
        <v/>
      </c>
      <c r="P198" s="242" t="str" cm="1">
        <f t="array" ref="P198">IF(AND(I198&lt;&gt;0,I198&lt;&gt;""),IF(D198="","",IF(ISNUMBER(MATCH(SUBSTITUTE(D198," ",""),SUBSTITUTE('Look Up Values'!$S$2:$S$120," ",""),0)),"","D&amp;R error")),"")</f>
        <v/>
      </c>
      <c r="Q198" s="242" t="str" cm="1">
        <f t="array" ref="Q198">IF(AND(I198&lt;&gt;0,I198&lt;&gt;""),IF(G198="","",IF(ISNUMBER(MATCH(SUBSTITUTE(G198," ",""),SUBSTITUTE('Look Up Values'!$I$2:$I$10," ",""),0)),"","State error")),"")</f>
        <v/>
      </c>
      <c r="R198" s="260" t="str">
        <f t="shared" si="5"/>
        <v/>
      </c>
    </row>
    <row r="199" spans="1:18" ht="15.75">
      <c r="A199" s="250">
        <v>192</v>
      </c>
      <c r="B199" s="198"/>
      <c r="C199" s="25"/>
      <c r="D199" s="25"/>
      <c r="E199" s="25"/>
      <c r="F199" s="25"/>
      <c r="G199" s="26"/>
      <c r="H199" s="27"/>
      <c r="I199" s="28"/>
      <c r="J199" s="430"/>
      <c r="K199" s="8"/>
      <c r="L199" s="457" t="str">
        <f t="shared" si="4"/>
        <v/>
      </c>
      <c r="M199" s="245" cm="1">
        <f t="array" ref="M199">SUMPRODUCT(--(N199:Q199&lt;&gt;"")) + IF(TRIM(R199)="",0,LEN(R199)-LEN(SUBSTITUTE(R199,",",""))+1)</f>
        <v>0</v>
      </c>
      <c r="N199" s="242" t="str">
        <f>IF(AND(I199&lt;&gt;0,I199&lt;&gt;""),IF(TRIM(SUBSTITUTE(B199,CHAR(160),""))="","",IF(ISNUMBER(MATCH(TRIM(SUBSTITUTE(B199,CHAR(160),"")),'Look Up Values'!$B$2:$B$500,0)),"","Origin error")),"")</f>
        <v/>
      </c>
      <c r="O199" s="242" t="str">
        <f>IF(AND(I199&lt;&gt;0,I199&lt;&gt;""),IF(C199="","",IF(AND(ISNUMBER(--LEFT(C199,FIND(" ",C199&amp;" ")-1)),OR(LEN(LEFT(C199,FIND(" ",C199&amp;" ")-1))=6,LEN(LEFT(C199,FIND(" ",C199&amp;" ")-1))=7),OR(ISNUMBER(MATCH(LEFT(C199,FIND(" ",C199&amp;" ")-1),'Look Up Values'!$G$2:$G$1000,0)),ISNUMBER(MATCH(LEFT(C199,FIND(" ",C199&amp;" ")-1),'Look Up Values'!$AE$2:$AE$2000,0)))),"","EWC error")),"")</f>
        <v/>
      </c>
      <c r="P199" s="242" t="str" cm="1">
        <f t="array" ref="P199">IF(AND(I199&lt;&gt;0,I199&lt;&gt;""),IF(D199="","",IF(ISNUMBER(MATCH(SUBSTITUTE(D199," ",""),SUBSTITUTE('Look Up Values'!$S$2:$S$120," ",""),0)),"","D&amp;R error")),"")</f>
        <v/>
      </c>
      <c r="Q199" s="242" t="str" cm="1">
        <f t="array" ref="Q199">IF(AND(I199&lt;&gt;0,I199&lt;&gt;""),IF(G199="","",IF(ISNUMBER(MATCH(SUBSTITUTE(G199," ",""),SUBSTITUTE('Look Up Values'!$I$2:$I$10," ",""),0)),"","State error")),"")</f>
        <v/>
      </c>
      <c r="R199" s="260" t="str">
        <f t="shared" si="5"/>
        <v/>
      </c>
    </row>
    <row r="200" spans="1:18" ht="15.75">
      <c r="A200" s="250">
        <v>193</v>
      </c>
      <c r="B200" s="198"/>
      <c r="C200" s="25"/>
      <c r="D200" s="25"/>
      <c r="E200" s="25"/>
      <c r="F200" s="25"/>
      <c r="G200" s="26"/>
      <c r="H200" s="27"/>
      <c r="I200" s="28"/>
      <c r="J200" s="430"/>
      <c r="K200" s="8"/>
      <c r="L200" s="457" t="str">
        <f t="shared" ref="L200:L263" si="6">IF(IFERROR(--SUBSTITUTE(M200,CHAR(160),""),0)&gt;0,A200,"")</f>
        <v/>
      </c>
      <c r="M200" s="245" cm="1">
        <f t="array" ref="M200">SUMPRODUCT(--(N200:Q200&lt;&gt;"")) + IF(TRIM(R200)="",0,LEN(R200)-LEN(SUBSTITUTE(R200,",",""))+1)</f>
        <v>0</v>
      </c>
      <c r="N200" s="242" t="str">
        <f>IF(AND(I200&lt;&gt;0,I200&lt;&gt;""),IF(TRIM(SUBSTITUTE(B200,CHAR(160),""))="","",IF(ISNUMBER(MATCH(TRIM(SUBSTITUTE(B200,CHAR(160),"")),'Look Up Values'!$B$2:$B$500,0)),"","Origin error")),"")</f>
        <v/>
      </c>
      <c r="O200" s="242" t="str">
        <f>IF(AND(I200&lt;&gt;0,I200&lt;&gt;""),IF(C200="","",IF(AND(ISNUMBER(--LEFT(C200,FIND(" ",C200&amp;" ")-1)),OR(LEN(LEFT(C200,FIND(" ",C200&amp;" ")-1))=6,LEN(LEFT(C200,FIND(" ",C200&amp;" ")-1))=7),OR(ISNUMBER(MATCH(LEFT(C200,FIND(" ",C200&amp;" ")-1),'Look Up Values'!$G$2:$G$1000,0)),ISNUMBER(MATCH(LEFT(C200,FIND(" ",C200&amp;" ")-1),'Look Up Values'!$AE$2:$AE$2000,0)))),"","EWC error")),"")</f>
        <v/>
      </c>
      <c r="P200" s="242" t="str" cm="1">
        <f t="array" ref="P200">IF(AND(I200&lt;&gt;0,I200&lt;&gt;""),IF(D200="","",IF(ISNUMBER(MATCH(SUBSTITUTE(D200," ",""),SUBSTITUTE('Look Up Values'!$S$2:$S$120," ",""),0)),"","D&amp;R error")),"")</f>
        <v/>
      </c>
      <c r="Q200" s="242" t="str" cm="1">
        <f t="array" ref="Q200">IF(AND(I200&lt;&gt;0,I200&lt;&gt;""),IF(G200="","",IF(ISNUMBER(MATCH(SUBSTITUTE(G200," ",""),SUBSTITUTE('Look Up Values'!$I$2:$I$10," ",""),0)),"","State error")),"")</f>
        <v/>
      </c>
      <c r="R200" s="260" t="str">
        <f t="shared" si="5"/>
        <v/>
      </c>
    </row>
    <row r="201" spans="1:18" ht="15.75">
      <c r="A201" s="250">
        <v>194</v>
      </c>
      <c r="B201" s="198"/>
      <c r="C201" s="25"/>
      <c r="D201" s="25"/>
      <c r="E201" s="25"/>
      <c r="F201" s="25"/>
      <c r="G201" s="26"/>
      <c r="H201" s="27"/>
      <c r="I201" s="28"/>
      <c r="J201" s="430"/>
      <c r="K201" s="8"/>
      <c r="L201" s="457" t="str">
        <f t="shared" si="6"/>
        <v/>
      </c>
      <c r="M201" s="245" cm="1">
        <f t="array" ref="M201">SUMPRODUCT(--(N201:Q201&lt;&gt;"")) + IF(TRIM(R201)="",0,LEN(R201)-LEN(SUBSTITUTE(R201,",",""))+1)</f>
        <v>0</v>
      </c>
      <c r="N201" s="242" t="str">
        <f>IF(AND(I201&lt;&gt;0,I201&lt;&gt;""),IF(TRIM(SUBSTITUTE(B201,CHAR(160),""))="","",IF(ISNUMBER(MATCH(TRIM(SUBSTITUTE(B201,CHAR(160),"")),'Look Up Values'!$B$2:$B$500,0)),"","Origin error")),"")</f>
        <v/>
      </c>
      <c r="O201" s="242" t="str">
        <f>IF(AND(I201&lt;&gt;0,I201&lt;&gt;""),IF(C201="","",IF(AND(ISNUMBER(--LEFT(C201,FIND(" ",C201&amp;" ")-1)),OR(LEN(LEFT(C201,FIND(" ",C201&amp;" ")-1))=6,LEN(LEFT(C201,FIND(" ",C201&amp;" ")-1))=7),OR(ISNUMBER(MATCH(LEFT(C201,FIND(" ",C201&amp;" ")-1),'Look Up Values'!$G$2:$G$1000,0)),ISNUMBER(MATCH(LEFT(C201,FIND(" ",C201&amp;" ")-1),'Look Up Values'!$AE$2:$AE$2000,0)))),"","EWC error")),"")</f>
        <v/>
      </c>
      <c r="P201" s="242" t="str" cm="1">
        <f t="array" ref="P201">IF(AND(I201&lt;&gt;0,I201&lt;&gt;""),IF(D201="","",IF(ISNUMBER(MATCH(SUBSTITUTE(D201," ",""),SUBSTITUTE('Look Up Values'!$S$2:$S$120," ",""),0)),"","D&amp;R error")),"")</f>
        <v/>
      </c>
      <c r="Q201" s="242" t="str" cm="1">
        <f t="array" ref="Q201">IF(AND(I201&lt;&gt;0,I201&lt;&gt;""),IF(G201="","",IF(ISNUMBER(MATCH(SUBSTITUTE(G201," ",""),SUBSTITUTE('Look Up Values'!$I$2:$I$10," ",""),0)),"","State error")),"")</f>
        <v/>
      </c>
      <c r="R201" s="260" t="str">
        <f t="shared" ref="R201:R264" si="7">IF(OR(I201="",I201=0),"",IF(COUNTA(B201,C201,D201,G201,I201)=0,"",IF(COUNTA(B201,C201,D201,G201,I201)=5,"",LEFT(IF(TRIM(SUBSTITUTE(B201,CHAR(160),""))="","Origin, ","")&amp;IF(TRIM(SUBSTITUTE(C201,CHAR(160),""))="","EWC, ","")&amp;IF(TRIM(SUBSTITUTE(D201,CHAR(160),""))="","D&amp;R, ","")&amp;IF(TRIM(SUBSTITUTE(G201,CHAR(160),""))="","State, ",""),LEN(IF(TRIM(SUBSTITUTE(B201,CHAR(160),""))="","Origin, ","")&amp;IF(TRIM(SUBSTITUTE(C201,CHAR(160),""))="","EWC, ","")&amp;IF(TRIM(SUBSTITUTE(D201,CHAR(160),""))="","D&amp;R, ","")&amp;IF(TRIM(SUBSTITUTE(G201,CHAR(160),""))="","State, ",""))-2))))</f>
        <v/>
      </c>
    </row>
    <row r="202" spans="1:18" ht="15.75">
      <c r="A202" s="250">
        <v>195</v>
      </c>
      <c r="B202" s="198"/>
      <c r="C202" s="25"/>
      <c r="D202" s="25"/>
      <c r="E202" s="25"/>
      <c r="F202" s="25"/>
      <c r="G202" s="26"/>
      <c r="H202" s="27"/>
      <c r="I202" s="28"/>
      <c r="J202" s="430"/>
      <c r="K202" s="8"/>
      <c r="L202" s="457" t="str">
        <f t="shared" si="6"/>
        <v/>
      </c>
      <c r="M202" s="245" cm="1">
        <f t="array" ref="M202">SUMPRODUCT(--(N202:Q202&lt;&gt;"")) + IF(TRIM(R202)="",0,LEN(R202)-LEN(SUBSTITUTE(R202,",",""))+1)</f>
        <v>0</v>
      </c>
      <c r="N202" s="242" t="str">
        <f>IF(AND(I202&lt;&gt;0,I202&lt;&gt;""),IF(TRIM(SUBSTITUTE(B202,CHAR(160),""))="","",IF(ISNUMBER(MATCH(TRIM(SUBSTITUTE(B202,CHAR(160),"")),'Look Up Values'!$B$2:$B$500,0)),"","Origin error")),"")</f>
        <v/>
      </c>
      <c r="O202" s="242" t="str">
        <f>IF(AND(I202&lt;&gt;0,I202&lt;&gt;""),IF(C202="","",IF(AND(ISNUMBER(--LEFT(C202,FIND(" ",C202&amp;" ")-1)),OR(LEN(LEFT(C202,FIND(" ",C202&amp;" ")-1))=6,LEN(LEFT(C202,FIND(" ",C202&amp;" ")-1))=7),OR(ISNUMBER(MATCH(LEFT(C202,FIND(" ",C202&amp;" ")-1),'Look Up Values'!$G$2:$G$1000,0)),ISNUMBER(MATCH(LEFT(C202,FIND(" ",C202&amp;" ")-1),'Look Up Values'!$AE$2:$AE$2000,0)))),"","EWC error")),"")</f>
        <v/>
      </c>
      <c r="P202" s="242" t="str" cm="1">
        <f t="array" ref="P202">IF(AND(I202&lt;&gt;0,I202&lt;&gt;""),IF(D202="","",IF(ISNUMBER(MATCH(SUBSTITUTE(D202," ",""),SUBSTITUTE('Look Up Values'!$S$2:$S$120," ",""),0)),"","D&amp;R error")),"")</f>
        <v/>
      </c>
      <c r="Q202" s="242" t="str" cm="1">
        <f t="array" ref="Q202">IF(AND(I202&lt;&gt;0,I202&lt;&gt;""),IF(G202="","",IF(ISNUMBER(MATCH(SUBSTITUTE(G202," ",""),SUBSTITUTE('Look Up Values'!$I$2:$I$10," ",""),0)),"","State error")),"")</f>
        <v/>
      </c>
      <c r="R202" s="260" t="str">
        <f t="shared" si="7"/>
        <v/>
      </c>
    </row>
    <row r="203" spans="1:18" ht="15.75">
      <c r="A203" s="250">
        <v>196</v>
      </c>
      <c r="B203" s="198"/>
      <c r="C203" s="25"/>
      <c r="D203" s="25"/>
      <c r="E203" s="25"/>
      <c r="F203" s="25"/>
      <c r="G203" s="26"/>
      <c r="H203" s="27"/>
      <c r="I203" s="28"/>
      <c r="J203" s="430"/>
      <c r="K203" s="8"/>
      <c r="L203" s="457" t="str">
        <f t="shared" si="6"/>
        <v/>
      </c>
      <c r="M203" s="245" cm="1">
        <f t="array" ref="M203">SUMPRODUCT(--(N203:Q203&lt;&gt;"")) + IF(TRIM(R203)="",0,LEN(R203)-LEN(SUBSTITUTE(R203,",",""))+1)</f>
        <v>0</v>
      </c>
      <c r="N203" s="242" t="str">
        <f>IF(AND(I203&lt;&gt;0,I203&lt;&gt;""),IF(TRIM(SUBSTITUTE(B203,CHAR(160),""))="","",IF(ISNUMBER(MATCH(TRIM(SUBSTITUTE(B203,CHAR(160),"")),'Look Up Values'!$B$2:$B$500,0)),"","Origin error")),"")</f>
        <v/>
      </c>
      <c r="O203" s="242" t="str">
        <f>IF(AND(I203&lt;&gt;0,I203&lt;&gt;""),IF(C203="","",IF(AND(ISNUMBER(--LEFT(C203,FIND(" ",C203&amp;" ")-1)),OR(LEN(LEFT(C203,FIND(" ",C203&amp;" ")-1))=6,LEN(LEFT(C203,FIND(" ",C203&amp;" ")-1))=7),OR(ISNUMBER(MATCH(LEFT(C203,FIND(" ",C203&amp;" ")-1),'Look Up Values'!$G$2:$G$1000,0)),ISNUMBER(MATCH(LEFT(C203,FIND(" ",C203&amp;" ")-1),'Look Up Values'!$AE$2:$AE$2000,0)))),"","EWC error")),"")</f>
        <v/>
      </c>
      <c r="P203" s="242" t="str" cm="1">
        <f t="array" ref="P203">IF(AND(I203&lt;&gt;0,I203&lt;&gt;""),IF(D203="","",IF(ISNUMBER(MATCH(SUBSTITUTE(D203," ",""),SUBSTITUTE('Look Up Values'!$S$2:$S$120," ",""),0)),"","D&amp;R error")),"")</f>
        <v/>
      </c>
      <c r="Q203" s="242" t="str" cm="1">
        <f t="array" ref="Q203">IF(AND(I203&lt;&gt;0,I203&lt;&gt;""),IF(G203="","",IF(ISNUMBER(MATCH(SUBSTITUTE(G203," ",""),SUBSTITUTE('Look Up Values'!$I$2:$I$10," ",""),0)),"","State error")),"")</f>
        <v/>
      </c>
      <c r="R203" s="260" t="str">
        <f t="shared" si="7"/>
        <v/>
      </c>
    </row>
    <row r="204" spans="1:18" ht="15.75">
      <c r="A204" s="250">
        <v>197</v>
      </c>
      <c r="B204" s="198"/>
      <c r="C204" s="25"/>
      <c r="D204" s="25"/>
      <c r="E204" s="25"/>
      <c r="F204" s="25"/>
      <c r="G204" s="26"/>
      <c r="H204" s="27"/>
      <c r="I204" s="28"/>
      <c r="J204" s="430"/>
      <c r="K204" s="8"/>
      <c r="L204" s="457" t="str">
        <f t="shared" si="6"/>
        <v/>
      </c>
      <c r="M204" s="245" cm="1">
        <f t="array" ref="M204">SUMPRODUCT(--(N204:Q204&lt;&gt;"")) + IF(TRIM(R204)="",0,LEN(R204)-LEN(SUBSTITUTE(R204,",",""))+1)</f>
        <v>0</v>
      </c>
      <c r="N204" s="242" t="str">
        <f>IF(AND(I204&lt;&gt;0,I204&lt;&gt;""),IF(TRIM(SUBSTITUTE(B204,CHAR(160),""))="","",IF(ISNUMBER(MATCH(TRIM(SUBSTITUTE(B204,CHAR(160),"")),'Look Up Values'!$B$2:$B$500,0)),"","Origin error")),"")</f>
        <v/>
      </c>
      <c r="O204" s="242" t="str">
        <f>IF(AND(I204&lt;&gt;0,I204&lt;&gt;""),IF(C204="","",IF(AND(ISNUMBER(--LEFT(C204,FIND(" ",C204&amp;" ")-1)),OR(LEN(LEFT(C204,FIND(" ",C204&amp;" ")-1))=6,LEN(LEFT(C204,FIND(" ",C204&amp;" ")-1))=7),OR(ISNUMBER(MATCH(LEFT(C204,FIND(" ",C204&amp;" ")-1),'Look Up Values'!$G$2:$G$1000,0)),ISNUMBER(MATCH(LEFT(C204,FIND(" ",C204&amp;" ")-1),'Look Up Values'!$AE$2:$AE$2000,0)))),"","EWC error")),"")</f>
        <v/>
      </c>
      <c r="P204" s="242" t="str" cm="1">
        <f t="array" ref="P204">IF(AND(I204&lt;&gt;0,I204&lt;&gt;""),IF(D204="","",IF(ISNUMBER(MATCH(SUBSTITUTE(D204," ",""),SUBSTITUTE('Look Up Values'!$S$2:$S$120," ",""),0)),"","D&amp;R error")),"")</f>
        <v/>
      </c>
      <c r="Q204" s="242" t="str" cm="1">
        <f t="array" ref="Q204">IF(AND(I204&lt;&gt;0,I204&lt;&gt;""),IF(G204="","",IF(ISNUMBER(MATCH(SUBSTITUTE(G204," ",""),SUBSTITUTE('Look Up Values'!$I$2:$I$10," ",""),0)),"","State error")),"")</f>
        <v/>
      </c>
      <c r="R204" s="260" t="str">
        <f t="shared" si="7"/>
        <v/>
      </c>
    </row>
    <row r="205" spans="1:18" ht="15.75">
      <c r="A205" s="250">
        <v>198</v>
      </c>
      <c r="B205" s="198"/>
      <c r="C205" s="25"/>
      <c r="D205" s="25"/>
      <c r="E205" s="25"/>
      <c r="F205" s="25"/>
      <c r="G205" s="26"/>
      <c r="H205" s="27"/>
      <c r="I205" s="28"/>
      <c r="J205" s="430"/>
      <c r="K205" s="8"/>
      <c r="L205" s="457" t="str">
        <f t="shared" si="6"/>
        <v/>
      </c>
      <c r="M205" s="245" cm="1">
        <f t="array" ref="M205">SUMPRODUCT(--(N205:Q205&lt;&gt;"")) + IF(TRIM(R205)="",0,LEN(R205)-LEN(SUBSTITUTE(R205,",",""))+1)</f>
        <v>0</v>
      </c>
      <c r="N205" s="242" t="str">
        <f>IF(AND(I205&lt;&gt;0,I205&lt;&gt;""),IF(TRIM(SUBSTITUTE(B205,CHAR(160),""))="","",IF(ISNUMBER(MATCH(TRIM(SUBSTITUTE(B205,CHAR(160),"")),'Look Up Values'!$B$2:$B$500,0)),"","Origin error")),"")</f>
        <v/>
      </c>
      <c r="O205" s="242" t="str">
        <f>IF(AND(I205&lt;&gt;0,I205&lt;&gt;""),IF(C205="","",IF(AND(ISNUMBER(--LEFT(C205,FIND(" ",C205&amp;" ")-1)),OR(LEN(LEFT(C205,FIND(" ",C205&amp;" ")-1))=6,LEN(LEFT(C205,FIND(" ",C205&amp;" ")-1))=7),OR(ISNUMBER(MATCH(LEFT(C205,FIND(" ",C205&amp;" ")-1),'Look Up Values'!$G$2:$G$1000,0)),ISNUMBER(MATCH(LEFT(C205,FIND(" ",C205&amp;" ")-1),'Look Up Values'!$AE$2:$AE$2000,0)))),"","EWC error")),"")</f>
        <v/>
      </c>
      <c r="P205" s="242" t="str" cm="1">
        <f t="array" ref="P205">IF(AND(I205&lt;&gt;0,I205&lt;&gt;""),IF(D205="","",IF(ISNUMBER(MATCH(SUBSTITUTE(D205," ",""),SUBSTITUTE('Look Up Values'!$S$2:$S$120," ",""),0)),"","D&amp;R error")),"")</f>
        <v/>
      </c>
      <c r="Q205" s="242" t="str" cm="1">
        <f t="array" ref="Q205">IF(AND(I205&lt;&gt;0,I205&lt;&gt;""),IF(G205="","",IF(ISNUMBER(MATCH(SUBSTITUTE(G205," ",""),SUBSTITUTE('Look Up Values'!$I$2:$I$10," ",""),0)),"","State error")),"")</f>
        <v/>
      </c>
      <c r="R205" s="260" t="str">
        <f t="shared" si="7"/>
        <v/>
      </c>
    </row>
    <row r="206" spans="1:18" ht="15.75">
      <c r="A206" s="250">
        <v>199</v>
      </c>
      <c r="B206" s="198"/>
      <c r="C206" s="25"/>
      <c r="D206" s="25"/>
      <c r="E206" s="25"/>
      <c r="F206" s="25"/>
      <c r="G206" s="26"/>
      <c r="H206" s="27"/>
      <c r="I206" s="28"/>
      <c r="J206" s="430"/>
      <c r="K206" s="8"/>
      <c r="L206" s="457" t="str">
        <f t="shared" si="6"/>
        <v/>
      </c>
      <c r="M206" s="245" cm="1">
        <f t="array" ref="M206">SUMPRODUCT(--(N206:Q206&lt;&gt;"")) + IF(TRIM(R206)="",0,LEN(R206)-LEN(SUBSTITUTE(R206,",",""))+1)</f>
        <v>0</v>
      </c>
      <c r="N206" s="242" t="str">
        <f>IF(AND(I206&lt;&gt;0,I206&lt;&gt;""),IF(TRIM(SUBSTITUTE(B206,CHAR(160),""))="","",IF(ISNUMBER(MATCH(TRIM(SUBSTITUTE(B206,CHAR(160),"")),'Look Up Values'!$B$2:$B$500,0)),"","Origin error")),"")</f>
        <v/>
      </c>
      <c r="O206" s="242" t="str">
        <f>IF(AND(I206&lt;&gt;0,I206&lt;&gt;""),IF(C206="","",IF(AND(ISNUMBER(--LEFT(C206,FIND(" ",C206&amp;" ")-1)),OR(LEN(LEFT(C206,FIND(" ",C206&amp;" ")-1))=6,LEN(LEFT(C206,FIND(" ",C206&amp;" ")-1))=7),OR(ISNUMBER(MATCH(LEFT(C206,FIND(" ",C206&amp;" ")-1),'Look Up Values'!$G$2:$G$1000,0)),ISNUMBER(MATCH(LEFT(C206,FIND(" ",C206&amp;" ")-1),'Look Up Values'!$AE$2:$AE$2000,0)))),"","EWC error")),"")</f>
        <v/>
      </c>
      <c r="P206" s="242" t="str" cm="1">
        <f t="array" ref="P206">IF(AND(I206&lt;&gt;0,I206&lt;&gt;""),IF(D206="","",IF(ISNUMBER(MATCH(SUBSTITUTE(D206," ",""),SUBSTITUTE('Look Up Values'!$S$2:$S$120," ",""),0)),"","D&amp;R error")),"")</f>
        <v/>
      </c>
      <c r="Q206" s="242" t="str" cm="1">
        <f t="array" ref="Q206">IF(AND(I206&lt;&gt;0,I206&lt;&gt;""),IF(G206="","",IF(ISNUMBER(MATCH(SUBSTITUTE(G206," ",""),SUBSTITUTE('Look Up Values'!$I$2:$I$10," ",""),0)),"","State error")),"")</f>
        <v/>
      </c>
      <c r="R206" s="260" t="str">
        <f t="shared" si="7"/>
        <v/>
      </c>
    </row>
    <row r="207" spans="1:18" ht="15.75">
      <c r="A207" s="250">
        <v>200</v>
      </c>
      <c r="B207" s="198"/>
      <c r="C207" s="25"/>
      <c r="D207" s="25"/>
      <c r="E207" s="25"/>
      <c r="F207" s="25"/>
      <c r="G207" s="26"/>
      <c r="H207" s="27"/>
      <c r="I207" s="28"/>
      <c r="J207" s="430"/>
      <c r="K207" s="8"/>
      <c r="L207" s="457" t="str">
        <f t="shared" si="6"/>
        <v/>
      </c>
      <c r="M207" s="245" cm="1">
        <f t="array" ref="M207">SUMPRODUCT(--(N207:Q207&lt;&gt;"")) + IF(TRIM(R207)="",0,LEN(R207)-LEN(SUBSTITUTE(R207,",",""))+1)</f>
        <v>0</v>
      </c>
      <c r="N207" s="242" t="str">
        <f>IF(AND(I207&lt;&gt;0,I207&lt;&gt;""),IF(TRIM(SUBSTITUTE(B207,CHAR(160),""))="","",IF(ISNUMBER(MATCH(TRIM(SUBSTITUTE(B207,CHAR(160),"")),'Look Up Values'!$B$2:$B$500,0)),"","Origin error")),"")</f>
        <v/>
      </c>
      <c r="O207" s="242" t="str">
        <f>IF(AND(I207&lt;&gt;0,I207&lt;&gt;""),IF(C207="","",IF(AND(ISNUMBER(--LEFT(C207,FIND(" ",C207&amp;" ")-1)),OR(LEN(LEFT(C207,FIND(" ",C207&amp;" ")-1))=6,LEN(LEFT(C207,FIND(" ",C207&amp;" ")-1))=7),OR(ISNUMBER(MATCH(LEFT(C207,FIND(" ",C207&amp;" ")-1),'Look Up Values'!$G$2:$G$1000,0)),ISNUMBER(MATCH(LEFT(C207,FIND(" ",C207&amp;" ")-1),'Look Up Values'!$AE$2:$AE$2000,0)))),"","EWC error")),"")</f>
        <v/>
      </c>
      <c r="P207" s="242" t="str" cm="1">
        <f t="array" ref="P207">IF(AND(I207&lt;&gt;0,I207&lt;&gt;""),IF(D207="","",IF(ISNUMBER(MATCH(SUBSTITUTE(D207," ",""),SUBSTITUTE('Look Up Values'!$S$2:$S$120," ",""),0)),"","D&amp;R error")),"")</f>
        <v/>
      </c>
      <c r="Q207" s="242" t="str" cm="1">
        <f t="array" ref="Q207">IF(AND(I207&lt;&gt;0,I207&lt;&gt;""),IF(G207="","",IF(ISNUMBER(MATCH(SUBSTITUTE(G207," ",""),SUBSTITUTE('Look Up Values'!$I$2:$I$10," ",""),0)),"","State error")),"")</f>
        <v/>
      </c>
      <c r="R207" s="260" t="str">
        <f t="shared" si="7"/>
        <v/>
      </c>
    </row>
    <row r="208" spans="1:18" ht="15.75">
      <c r="A208" s="250">
        <v>201</v>
      </c>
      <c r="B208" s="198"/>
      <c r="C208" s="25"/>
      <c r="D208" s="25"/>
      <c r="E208" s="25"/>
      <c r="F208" s="25"/>
      <c r="G208" s="26"/>
      <c r="H208" s="27"/>
      <c r="I208" s="28"/>
      <c r="J208" s="430"/>
      <c r="K208" s="8"/>
      <c r="L208" s="457" t="str">
        <f t="shared" si="6"/>
        <v/>
      </c>
      <c r="M208" s="245" cm="1">
        <f t="array" ref="M208">SUMPRODUCT(--(N208:Q208&lt;&gt;"")) + IF(TRIM(R208)="",0,LEN(R208)-LEN(SUBSTITUTE(R208,",",""))+1)</f>
        <v>0</v>
      </c>
      <c r="N208" s="242" t="str">
        <f>IF(AND(I208&lt;&gt;0,I208&lt;&gt;""),IF(TRIM(SUBSTITUTE(B208,CHAR(160),""))="","",IF(ISNUMBER(MATCH(TRIM(SUBSTITUTE(B208,CHAR(160),"")),'Look Up Values'!$B$2:$B$500,0)),"","Origin error")),"")</f>
        <v/>
      </c>
      <c r="O208" s="242" t="str">
        <f>IF(AND(I208&lt;&gt;0,I208&lt;&gt;""),IF(C208="","",IF(AND(ISNUMBER(--LEFT(C208,FIND(" ",C208&amp;" ")-1)),OR(LEN(LEFT(C208,FIND(" ",C208&amp;" ")-1))=6,LEN(LEFT(C208,FIND(" ",C208&amp;" ")-1))=7),OR(ISNUMBER(MATCH(LEFT(C208,FIND(" ",C208&amp;" ")-1),'Look Up Values'!$G$2:$G$1000,0)),ISNUMBER(MATCH(LEFT(C208,FIND(" ",C208&amp;" ")-1),'Look Up Values'!$AE$2:$AE$2000,0)))),"","EWC error")),"")</f>
        <v/>
      </c>
      <c r="P208" s="242" t="str" cm="1">
        <f t="array" ref="P208">IF(AND(I208&lt;&gt;0,I208&lt;&gt;""),IF(D208="","",IF(ISNUMBER(MATCH(SUBSTITUTE(D208," ",""),SUBSTITUTE('Look Up Values'!$S$2:$S$120," ",""),0)),"","D&amp;R error")),"")</f>
        <v/>
      </c>
      <c r="Q208" s="242" t="str" cm="1">
        <f t="array" ref="Q208">IF(AND(I208&lt;&gt;0,I208&lt;&gt;""),IF(G208="","",IF(ISNUMBER(MATCH(SUBSTITUTE(G208," ",""),SUBSTITUTE('Look Up Values'!$I$2:$I$10," ",""),0)),"","State error")),"")</f>
        <v/>
      </c>
      <c r="R208" s="260" t="str">
        <f t="shared" si="7"/>
        <v/>
      </c>
    </row>
    <row r="209" spans="1:18" ht="15.75">
      <c r="A209" s="250">
        <v>202</v>
      </c>
      <c r="B209" s="198"/>
      <c r="C209" s="25"/>
      <c r="D209" s="25"/>
      <c r="E209" s="25"/>
      <c r="F209" s="25"/>
      <c r="G209" s="26"/>
      <c r="H209" s="27"/>
      <c r="I209" s="28"/>
      <c r="J209" s="430"/>
      <c r="K209" s="8"/>
      <c r="L209" s="457" t="str">
        <f t="shared" si="6"/>
        <v/>
      </c>
      <c r="M209" s="245" cm="1">
        <f t="array" ref="M209">SUMPRODUCT(--(N209:Q209&lt;&gt;"")) + IF(TRIM(R209)="",0,LEN(R209)-LEN(SUBSTITUTE(R209,",",""))+1)</f>
        <v>0</v>
      </c>
      <c r="N209" s="242" t="str">
        <f>IF(AND(I209&lt;&gt;0,I209&lt;&gt;""),IF(TRIM(SUBSTITUTE(B209,CHAR(160),""))="","",IF(ISNUMBER(MATCH(TRIM(SUBSTITUTE(B209,CHAR(160),"")),'Look Up Values'!$B$2:$B$500,0)),"","Origin error")),"")</f>
        <v/>
      </c>
      <c r="O209" s="242" t="str">
        <f>IF(AND(I209&lt;&gt;0,I209&lt;&gt;""),IF(C209="","",IF(AND(ISNUMBER(--LEFT(C209,FIND(" ",C209&amp;" ")-1)),OR(LEN(LEFT(C209,FIND(" ",C209&amp;" ")-1))=6,LEN(LEFT(C209,FIND(" ",C209&amp;" ")-1))=7),OR(ISNUMBER(MATCH(LEFT(C209,FIND(" ",C209&amp;" ")-1),'Look Up Values'!$G$2:$G$1000,0)),ISNUMBER(MATCH(LEFT(C209,FIND(" ",C209&amp;" ")-1),'Look Up Values'!$AE$2:$AE$2000,0)))),"","EWC error")),"")</f>
        <v/>
      </c>
      <c r="P209" s="242" t="str" cm="1">
        <f t="array" ref="P209">IF(AND(I209&lt;&gt;0,I209&lt;&gt;""),IF(D209="","",IF(ISNUMBER(MATCH(SUBSTITUTE(D209," ",""),SUBSTITUTE('Look Up Values'!$S$2:$S$120," ",""),0)),"","D&amp;R error")),"")</f>
        <v/>
      </c>
      <c r="Q209" s="242" t="str" cm="1">
        <f t="array" ref="Q209">IF(AND(I209&lt;&gt;0,I209&lt;&gt;""),IF(G209="","",IF(ISNUMBER(MATCH(SUBSTITUTE(G209," ",""),SUBSTITUTE('Look Up Values'!$I$2:$I$10," ",""),0)),"","State error")),"")</f>
        <v/>
      </c>
      <c r="R209" s="260" t="str">
        <f t="shared" si="7"/>
        <v/>
      </c>
    </row>
    <row r="210" spans="1:18" ht="15.75">
      <c r="A210" s="250">
        <v>203</v>
      </c>
      <c r="B210" s="198"/>
      <c r="C210" s="25"/>
      <c r="D210" s="25"/>
      <c r="E210" s="25"/>
      <c r="F210" s="25"/>
      <c r="G210" s="26"/>
      <c r="H210" s="27"/>
      <c r="I210" s="28"/>
      <c r="J210" s="430"/>
      <c r="K210" s="8"/>
      <c r="L210" s="457" t="str">
        <f t="shared" si="6"/>
        <v/>
      </c>
      <c r="M210" s="245" cm="1">
        <f t="array" ref="M210">SUMPRODUCT(--(N210:Q210&lt;&gt;"")) + IF(TRIM(R210)="",0,LEN(R210)-LEN(SUBSTITUTE(R210,",",""))+1)</f>
        <v>0</v>
      </c>
      <c r="N210" s="242" t="str">
        <f>IF(AND(I210&lt;&gt;0,I210&lt;&gt;""),IF(TRIM(SUBSTITUTE(B210,CHAR(160),""))="","",IF(ISNUMBER(MATCH(TRIM(SUBSTITUTE(B210,CHAR(160),"")),'Look Up Values'!$B$2:$B$500,0)),"","Origin error")),"")</f>
        <v/>
      </c>
      <c r="O210" s="242" t="str">
        <f>IF(AND(I210&lt;&gt;0,I210&lt;&gt;""),IF(C210="","",IF(AND(ISNUMBER(--LEFT(C210,FIND(" ",C210&amp;" ")-1)),OR(LEN(LEFT(C210,FIND(" ",C210&amp;" ")-1))=6,LEN(LEFT(C210,FIND(" ",C210&amp;" ")-1))=7),OR(ISNUMBER(MATCH(LEFT(C210,FIND(" ",C210&amp;" ")-1),'Look Up Values'!$G$2:$G$1000,0)),ISNUMBER(MATCH(LEFT(C210,FIND(" ",C210&amp;" ")-1),'Look Up Values'!$AE$2:$AE$2000,0)))),"","EWC error")),"")</f>
        <v/>
      </c>
      <c r="P210" s="242" t="str" cm="1">
        <f t="array" ref="P210">IF(AND(I210&lt;&gt;0,I210&lt;&gt;""),IF(D210="","",IF(ISNUMBER(MATCH(SUBSTITUTE(D210," ",""),SUBSTITUTE('Look Up Values'!$S$2:$S$120," ",""),0)),"","D&amp;R error")),"")</f>
        <v/>
      </c>
      <c r="Q210" s="242" t="str" cm="1">
        <f t="array" ref="Q210">IF(AND(I210&lt;&gt;0,I210&lt;&gt;""),IF(G210="","",IF(ISNUMBER(MATCH(SUBSTITUTE(G210," ",""),SUBSTITUTE('Look Up Values'!$I$2:$I$10," ",""),0)),"","State error")),"")</f>
        <v/>
      </c>
      <c r="R210" s="260" t="str">
        <f t="shared" si="7"/>
        <v/>
      </c>
    </row>
    <row r="211" spans="1:18" ht="15.75">
      <c r="A211" s="250">
        <v>204</v>
      </c>
      <c r="B211" s="198"/>
      <c r="C211" s="25"/>
      <c r="D211" s="25"/>
      <c r="E211" s="25"/>
      <c r="F211" s="25"/>
      <c r="G211" s="26"/>
      <c r="H211" s="27"/>
      <c r="I211" s="28"/>
      <c r="J211" s="430"/>
      <c r="K211" s="8"/>
      <c r="L211" s="457" t="str">
        <f t="shared" si="6"/>
        <v/>
      </c>
      <c r="M211" s="245" cm="1">
        <f t="array" ref="M211">SUMPRODUCT(--(N211:Q211&lt;&gt;"")) + IF(TRIM(R211)="",0,LEN(R211)-LEN(SUBSTITUTE(R211,",",""))+1)</f>
        <v>0</v>
      </c>
      <c r="N211" s="242" t="str">
        <f>IF(AND(I211&lt;&gt;0,I211&lt;&gt;""),IF(TRIM(SUBSTITUTE(B211,CHAR(160),""))="","",IF(ISNUMBER(MATCH(TRIM(SUBSTITUTE(B211,CHAR(160),"")),'Look Up Values'!$B$2:$B$500,0)),"","Origin error")),"")</f>
        <v/>
      </c>
      <c r="O211" s="242" t="str">
        <f>IF(AND(I211&lt;&gt;0,I211&lt;&gt;""),IF(C211="","",IF(AND(ISNUMBER(--LEFT(C211,FIND(" ",C211&amp;" ")-1)),OR(LEN(LEFT(C211,FIND(" ",C211&amp;" ")-1))=6,LEN(LEFT(C211,FIND(" ",C211&amp;" ")-1))=7),OR(ISNUMBER(MATCH(LEFT(C211,FIND(" ",C211&amp;" ")-1),'Look Up Values'!$G$2:$G$1000,0)),ISNUMBER(MATCH(LEFT(C211,FIND(" ",C211&amp;" ")-1),'Look Up Values'!$AE$2:$AE$2000,0)))),"","EWC error")),"")</f>
        <v/>
      </c>
      <c r="P211" s="242" t="str" cm="1">
        <f t="array" ref="P211">IF(AND(I211&lt;&gt;0,I211&lt;&gt;""),IF(D211="","",IF(ISNUMBER(MATCH(SUBSTITUTE(D211," ",""),SUBSTITUTE('Look Up Values'!$S$2:$S$120," ",""),0)),"","D&amp;R error")),"")</f>
        <v/>
      </c>
      <c r="Q211" s="242" t="str" cm="1">
        <f t="array" ref="Q211">IF(AND(I211&lt;&gt;0,I211&lt;&gt;""),IF(G211="","",IF(ISNUMBER(MATCH(SUBSTITUTE(G211," ",""),SUBSTITUTE('Look Up Values'!$I$2:$I$10," ",""),0)),"","State error")),"")</f>
        <v/>
      </c>
      <c r="R211" s="260" t="str">
        <f t="shared" si="7"/>
        <v/>
      </c>
    </row>
    <row r="212" spans="1:18" ht="15.75">
      <c r="A212" s="250">
        <v>205</v>
      </c>
      <c r="B212" s="198"/>
      <c r="C212" s="25"/>
      <c r="D212" s="25"/>
      <c r="E212" s="25"/>
      <c r="F212" s="25"/>
      <c r="G212" s="26"/>
      <c r="H212" s="27"/>
      <c r="I212" s="28"/>
      <c r="J212" s="430"/>
      <c r="K212" s="8"/>
      <c r="L212" s="457" t="str">
        <f t="shared" si="6"/>
        <v/>
      </c>
      <c r="M212" s="245" cm="1">
        <f t="array" ref="M212">SUMPRODUCT(--(N212:Q212&lt;&gt;"")) + IF(TRIM(R212)="",0,LEN(R212)-LEN(SUBSTITUTE(R212,",",""))+1)</f>
        <v>0</v>
      </c>
      <c r="N212" s="242" t="str">
        <f>IF(AND(I212&lt;&gt;0,I212&lt;&gt;""),IF(TRIM(SUBSTITUTE(B212,CHAR(160),""))="","",IF(ISNUMBER(MATCH(TRIM(SUBSTITUTE(B212,CHAR(160),"")),'Look Up Values'!$B$2:$B$500,0)),"","Origin error")),"")</f>
        <v/>
      </c>
      <c r="O212" s="242" t="str">
        <f>IF(AND(I212&lt;&gt;0,I212&lt;&gt;""),IF(C212="","",IF(AND(ISNUMBER(--LEFT(C212,FIND(" ",C212&amp;" ")-1)),OR(LEN(LEFT(C212,FIND(" ",C212&amp;" ")-1))=6,LEN(LEFT(C212,FIND(" ",C212&amp;" ")-1))=7),OR(ISNUMBER(MATCH(LEFT(C212,FIND(" ",C212&amp;" ")-1),'Look Up Values'!$G$2:$G$1000,0)),ISNUMBER(MATCH(LEFT(C212,FIND(" ",C212&amp;" ")-1),'Look Up Values'!$AE$2:$AE$2000,0)))),"","EWC error")),"")</f>
        <v/>
      </c>
      <c r="P212" s="242" t="str" cm="1">
        <f t="array" ref="P212">IF(AND(I212&lt;&gt;0,I212&lt;&gt;""),IF(D212="","",IF(ISNUMBER(MATCH(SUBSTITUTE(D212," ",""),SUBSTITUTE('Look Up Values'!$S$2:$S$120," ",""),0)),"","D&amp;R error")),"")</f>
        <v/>
      </c>
      <c r="Q212" s="242" t="str" cm="1">
        <f t="array" ref="Q212">IF(AND(I212&lt;&gt;0,I212&lt;&gt;""),IF(G212="","",IF(ISNUMBER(MATCH(SUBSTITUTE(G212," ",""),SUBSTITUTE('Look Up Values'!$I$2:$I$10," ",""),0)),"","State error")),"")</f>
        <v/>
      </c>
      <c r="R212" s="260" t="str">
        <f t="shared" si="7"/>
        <v/>
      </c>
    </row>
    <row r="213" spans="1:18" ht="15.75">
      <c r="A213" s="250">
        <v>206</v>
      </c>
      <c r="B213" s="198"/>
      <c r="C213" s="25"/>
      <c r="D213" s="25"/>
      <c r="E213" s="25"/>
      <c r="F213" s="25"/>
      <c r="G213" s="26"/>
      <c r="H213" s="27"/>
      <c r="I213" s="28"/>
      <c r="J213" s="430"/>
      <c r="K213" s="8"/>
      <c r="L213" s="457" t="str">
        <f t="shared" si="6"/>
        <v/>
      </c>
      <c r="M213" s="245" cm="1">
        <f t="array" ref="M213">SUMPRODUCT(--(N213:Q213&lt;&gt;"")) + IF(TRIM(R213)="",0,LEN(R213)-LEN(SUBSTITUTE(R213,",",""))+1)</f>
        <v>0</v>
      </c>
      <c r="N213" s="242" t="str">
        <f>IF(AND(I213&lt;&gt;0,I213&lt;&gt;""),IF(TRIM(SUBSTITUTE(B213,CHAR(160),""))="","",IF(ISNUMBER(MATCH(TRIM(SUBSTITUTE(B213,CHAR(160),"")),'Look Up Values'!$B$2:$B$500,0)),"","Origin error")),"")</f>
        <v/>
      </c>
      <c r="O213" s="242" t="str">
        <f>IF(AND(I213&lt;&gt;0,I213&lt;&gt;""),IF(C213="","",IF(AND(ISNUMBER(--LEFT(C213,FIND(" ",C213&amp;" ")-1)),OR(LEN(LEFT(C213,FIND(" ",C213&amp;" ")-1))=6,LEN(LEFT(C213,FIND(" ",C213&amp;" ")-1))=7),OR(ISNUMBER(MATCH(LEFT(C213,FIND(" ",C213&amp;" ")-1),'Look Up Values'!$G$2:$G$1000,0)),ISNUMBER(MATCH(LEFT(C213,FIND(" ",C213&amp;" ")-1),'Look Up Values'!$AE$2:$AE$2000,0)))),"","EWC error")),"")</f>
        <v/>
      </c>
      <c r="P213" s="242" t="str" cm="1">
        <f t="array" ref="P213">IF(AND(I213&lt;&gt;0,I213&lt;&gt;""),IF(D213="","",IF(ISNUMBER(MATCH(SUBSTITUTE(D213," ",""),SUBSTITUTE('Look Up Values'!$S$2:$S$120," ",""),0)),"","D&amp;R error")),"")</f>
        <v/>
      </c>
      <c r="Q213" s="242" t="str" cm="1">
        <f t="array" ref="Q213">IF(AND(I213&lt;&gt;0,I213&lt;&gt;""),IF(G213="","",IF(ISNUMBER(MATCH(SUBSTITUTE(G213," ",""),SUBSTITUTE('Look Up Values'!$I$2:$I$10," ",""),0)),"","State error")),"")</f>
        <v/>
      </c>
      <c r="R213" s="260" t="str">
        <f t="shared" si="7"/>
        <v/>
      </c>
    </row>
    <row r="214" spans="1:18" ht="15.75">
      <c r="A214" s="250">
        <v>207</v>
      </c>
      <c r="B214" s="198"/>
      <c r="C214" s="25"/>
      <c r="D214" s="25"/>
      <c r="E214" s="25"/>
      <c r="F214" s="25"/>
      <c r="G214" s="26"/>
      <c r="H214" s="27"/>
      <c r="I214" s="28"/>
      <c r="J214" s="430"/>
      <c r="K214" s="8"/>
      <c r="L214" s="457" t="str">
        <f t="shared" si="6"/>
        <v/>
      </c>
      <c r="M214" s="245" cm="1">
        <f t="array" ref="M214">SUMPRODUCT(--(N214:Q214&lt;&gt;"")) + IF(TRIM(R214)="",0,LEN(R214)-LEN(SUBSTITUTE(R214,",",""))+1)</f>
        <v>0</v>
      </c>
      <c r="N214" s="242" t="str">
        <f>IF(AND(I214&lt;&gt;0,I214&lt;&gt;""),IF(TRIM(SUBSTITUTE(B214,CHAR(160),""))="","",IF(ISNUMBER(MATCH(TRIM(SUBSTITUTE(B214,CHAR(160),"")),'Look Up Values'!$B$2:$B$500,0)),"","Origin error")),"")</f>
        <v/>
      </c>
      <c r="O214" s="242" t="str">
        <f>IF(AND(I214&lt;&gt;0,I214&lt;&gt;""),IF(C214="","",IF(AND(ISNUMBER(--LEFT(C214,FIND(" ",C214&amp;" ")-1)),OR(LEN(LEFT(C214,FIND(" ",C214&amp;" ")-1))=6,LEN(LEFT(C214,FIND(" ",C214&amp;" ")-1))=7),OR(ISNUMBER(MATCH(LEFT(C214,FIND(" ",C214&amp;" ")-1),'Look Up Values'!$G$2:$G$1000,0)),ISNUMBER(MATCH(LEFT(C214,FIND(" ",C214&amp;" ")-1),'Look Up Values'!$AE$2:$AE$2000,0)))),"","EWC error")),"")</f>
        <v/>
      </c>
      <c r="P214" s="242" t="str" cm="1">
        <f t="array" ref="P214">IF(AND(I214&lt;&gt;0,I214&lt;&gt;""),IF(D214="","",IF(ISNUMBER(MATCH(SUBSTITUTE(D214," ",""),SUBSTITUTE('Look Up Values'!$S$2:$S$120," ",""),0)),"","D&amp;R error")),"")</f>
        <v/>
      </c>
      <c r="Q214" s="242" t="str" cm="1">
        <f t="array" ref="Q214">IF(AND(I214&lt;&gt;0,I214&lt;&gt;""),IF(G214="","",IF(ISNUMBER(MATCH(SUBSTITUTE(G214," ",""),SUBSTITUTE('Look Up Values'!$I$2:$I$10," ",""),0)),"","State error")),"")</f>
        <v/>
      </c>
      <c r="R214" s="260" t="str">
        <f t="shared" si="7"/>
        <v/>
      </c>
    </row>
    <row r="215" spans="1:18" ht="15.75">
      <c r="A215" s="250">
        <v>208</v>
      </c>
      <c r="B215" s="198"/>
      <c r="C215" s="25"/>
      <c r="D215" s="25"/>
      <c r="E215" s="25"/>
      <c r="F215" s="25"/>
      <c r="G215" s="26"/>
      <c r="H215" s="27"/>
      <c r="I215" s="28"/>
      <c r="J215" s="430"/>
      <c r="K215" s="8"/>
      <c r="L215" s="457" t="str">
        <f t="shared" si="6"/>
        <v/>
      </c>
      <c r="M215" s="245" cm="1">
        <f t="array" ref="M215">SUMPRODUCT(--(N215:Q215&lt;&gt;"")) + IF(TRIM(R215)="",0,LEN(R215)-LEN(SUBSTITUTE(R215,",",""))+1)</f>
        <v>0</v>
      </c>
      <c r="N215" s="242" t="str">
        <f>IF(AND(I215&lt;&gt;0,I215&lt;&gt;""),IF(TRIM(SUBSTITUTE(B215,CHAR(160),""))="","",IF(ISNUMBER(MATCH(TRIM(SUBSTITUTE(B215,CHAR(160),"")),'Look Up Values'!$B$2:$B$500,0)),"","Origin error")),"")</f>
        <v/>
      </c>
      <c r="O215" s="242" t="str">
        <f>IF(AND(I215&lt;&gt;0,I215&lt;&gt;""),IF(C215="","",IF(AND(ISNUMBER(--LEFT(C215,FIND(" ",C215&amp;" ")-1)),OR(LEN(LEFT(C215,FIND(" ",C215&amp;" ")-1))=6,LEN(LEFT(C215,FIND(" ",C215&amp;" ")-1))=7),OR(ISNUMBER(MATCH(LEFT(C215,FIND(" ",C215&amp;" ")-1),'Look Up Values'!$G$2:$G$1000,0)),ISNUMBER(MATCH(LEFT(C215,FIND(" ",C215&amp;" ")-1),'Look Up Values'!$AE$2:$AE$2000,0)))),"","EWC error")),"")</f>
        <v/>
      </c>
      <c r="P215" s="242" t="str" cm="1">
        <f t="array" ref="P215">IF(AND(I215&lt;&gt;0,I215&lt;&gt;""),IF(D215="","",IF(ISNUMBER(MATCH(SUBSTITUTE(D215," ",""),SUBSTITUTE('Look Up Values'!$S$2:$S$120," ",""),0)),"","D&amp;R error")),"")</f>
        <v/>
      </c>
      <c r="Q215" s="242" t="str" cm="1">
        <f t="array" ref="Q215">IF(AND(I215&lt;&gt;0,I215&lt;&gt;""),IF(G215="","",IF(ISNUMBER(MATCH(SUBSTITUTE(G215," ",""),SUBSTITUTE('Look Up Values'!$I$2:$I$10," ",""),0)),"","State error")),"")</f>
        <v/>
      </c>
      <c r="R215" s="260" t="str">
        <f t="shared" si="7"/>
        <v/>
      </c>
    </row>
    <row r="216" spans="1:18" ht="15.75">
      <c r="A216" s="250">
        <v>209</v>
      </c>
      <c r="B216" s="198"/>
      <c r="C216" s="25"/>
      <c r="D216" s="25"/>
      <c r="E216" s="25"/>
      <c r="F216" s="25"/>
      <c r="G216" s="26"/>
      <c r="H216" s="27"/>
      <c r="I216" s="28"/>
      <c r="J216" s="430"/>
      <c r="K216" s="8"/>
      <c r="L216" s="457" t="str">
        <f t="shared" si="6"/>
        <v/>
      </c>
      <c r="M216" s="245" cm="1">
        <f t="array" ref="M216">SUMPRODUCT(--(N216:Q216&lt;&gt;"")) + IF(TRIM(R216)="",0,LEN(R216)-LEN(SUBSTITUTE(R216,",",""))+1)</f>
        <v>0</v>
      </c>
      <c r="N216" s="242" t="str">
        <f>IF(AND(I216&lt;&gt;0,I216&lt;&gt;""),IF(TRIM(SUBSTITUTE(B216,CHAR(160),""))="","",IF(ISNUMBER(MATCH(TRIM(SUBSTITUTE(B216,CHAR(160),"")),'Look Up Values'!$B$2:$B$500,0)),"","Origin error")),"")</f>
        <v/>
      </c>
      <c r="O216" s="242" t="str">
        <f>IF(AND(I216&lt;&gt;0,I216&lt;&gt;""),IF(C216="","",IF(AND(ISNUMBER(--LEFT(C216,FIND(" ",C216&amp;" ")-1)),OR(LEN(LEFT(C216,FIND(" ",C216&amp;" ")-1))=6,LEN(LEFT(C216,FIND(" ",C216&amp;" ")-1))=7),OR(ISNUMBER(MATCH(LEFT(C216,FIND(" ",C216&amp;" ")-1),'Look Up Values'!$G$2:$G$1000,0)),ISNUMBER(MATCH(LEFT(C216,FIND(" ",C216&amp;" ")-1),'Look Up Values'!$AE$2:$AE$2000,0)))),"","EWC error")),"")</f>
        <v/>
      </c>
      <c r="P216" s="242" t="str" cm="1">
        <f t="array" ref="P216">IF(AND(I216&lt;&gt;0,I216&lt;&gt;""),IF(D216="","",IF(ISNUMBER(MATCH(SUBSTITUTE(D216," ",""),SUBSTITUTE('Look Up Values'!$S$2:$S$120," ",""),0)),"","D&amp;R error")),"")</f>
        <v/>
      </c>
      <c r="Q216" s="242" t="str" cm="1">
        <f t="array" ref="Q216">IF(AND(I216&lt;&gt;0,I216&lt;&gt;""),IF(G216="","",IF(ISNUMBER(MATCH(SUBSTITUTE(G216," ",""),SUBSTITUTE('Look Up Values'!$I$2:$I$10," ",""),0)),"","State error")),"")</f>
        <v/>
      </c>
      <c r="R216" s="260" t="str">
        <f t="shared" si="7"/>
        <v/>
      </c>
    </row>
    <row r="217" spans="1:18" ht="15.75">
      <c r="A217" s="250">
        <v>210</v>
      </c>
      <c r="B217" s="198"/>
      <c r="C217" s="25"/>
      <c r="D217" s="25"/>
      <c r="E217" s="25"/>
      <c r="F217" s="25"/>
      <c r="G217" s="26"/>
      <c r="H217" s="27"/>
      <c r="I217" s="28"/>
      <c r="J217" s="430"/>
      <c r="K217" s="8"/>
      <c r="L217" s="457" t="str">
        <f t="shared" si="6"/>
        <v/>
      </c>
      <c r="M217" s="245" cm="1">
        <f t="array" ref="M217">SUMPRODUCT(--(N217:Q217&lt;&gt;"")) + IF(TRIM(R217)="",0,LEN(R217)-LEN(SUBSTITUTE(R217,",",""))+1)</f>
        <v>0</v>
      </c>
      <c r="N217" s="242" t="str">
        <f>IF(AND(I217&lt;&gt;0,I217&lt;&gt;""),IF(TRIM(SUBSTITUTE(B217,CHAR(160),""))="","",IF(ISNUMBER(MATCH(TRIM(SUBSTITUTE(B217,CHAR(160),"")),'Look Up Values'!$B$2:$B$500,0)),"","Origin error")),"")</f>
        <v/>
      </c>
      <c r="O217" s="242" t="str">
        <f>IF(AND(I217&lt;&gt;0,I217&lt;&gt;""),IF(C217="","",IF(AND(ISNUMBER(--LEFT(C217,FIND(" ",C217&amp;" ")-1)),OR(LEN(LEFT(C217,FIND(" ",C217&amp;" ")-1))=6,LEN(LEFT(C217,FIND(" ",C217&amp;" ")-1))=7),OR(ISNUMBER(MATCH(LEFT(C217,FIND(" ",C217&amp;" ")-1),'Look Up Values'!$G$2:$G$1000,0)),ISNUMBER(MATCH(LEFT(C217,FIND(" ",C217&amp;" ")-1),'Look Up Values'!$AE$2:$AE$2000,0)))),"","EWC error")),"")</f>
        <v/>
      </c>
      <c r="P217" s="242" t="str" cm="1">
        <f t="array" ref="P217">IF(AND(I217&lt;&gt;0,I217&lt;&gt;""),IF(D217="","",IF(ISNUMBER(MATCH(SUBSTITUTE(D217," ",""),SUBSTITUTE('Look Up Values'!$S$2:$S$120," ",""),0)),"","D&amp;R error")),"")</f>
        <v/>
      </c>
      <c r="Q217" s="242" t="str" cm="1">
        <f t="array" ref="Q217">IF(AND(I217&lt;&gt;0,I217&lt;&gt;""),IF(G217="","",IF(ISNUMBER(MATCH(SUBSTITUTE(G217," ",""),SUBSTITUTE('Look Up Values'!$I$2:$I$10," ",""),0)),"","State error")),"")</f>
        <v/>
      </c>
      <c r="R217" s="260" t="str">
        <f t="shared" si="7"/>
        <v/>
      </c>
    </row>
    <row r="218" spans="1:18" ht="15.75">
      <c r="A218" s="250">
        <v>211</v>
      </c>
      <c r="B218" s="198"/>
      <c r="C218" s="25"/>
      <c r="D218" s="25"/>
      <c r="E218" s="25"/>
      <c r="F218" s="25"/>
      <c r="G218" s="26"/>
      <c r="H218" s="27"/>
      <c r="I218" s="28"/>
      <c r="J218" s="430"/>
      <c r="K218" s="8"/>
      <c r="L218" s="457" t="str">
        <f t="shared" si="6"/>
        <v/>
      </c>
      <c r="M218" s="245" cm="1">
        <f t="array" ref="M218">SUMPRODUCT(--(N218:Q218&lt;&gt;"")) + IF(TRIM(R218)="",0,LEN(R218)-LEN(SUBSTITUTE(R218,",",""))+1)</f>
        <v>0</v>
      </c>
      <c r="N218" s="242" t="str">
        <f>IF(AND(I218&lt;&gt;0,I218&lt;&gt;""),IF(TRIM(SUBSTITUTE(B218,CHAR(160),""))="","",IF(ISNUMBER(MATCH(TRIM(SUBSTITUTE(B218,CHAR(160),"")),'Look Up Values'!$B$2:$B$500,0)),"","Origin error")),"")</f>
        <v/>
      </c>
      <c r="O218" s="242" t="str">
        <f>IF(AND(I218&lt;&gt;0,I218&lt;&gt;""),IF(C218="","",IF(AND(ISNUMBER(--LEFT(C218,FIND(" ",C218&amp;" ")-1)),OR(LEN(LEFT(C218,FIND(" ",C218&amp;" ")-1))=6,LEN(LEFT(C218,FIND(" ",C218&amp;" ")-1))=7),OR(ISNUMBER(MATCH(LEFT(C218,FIND(" ",C218&amp;" ")-1),'Look Up Values'!$G$2:$G$1000,0)),ISNUMBER(MATCH(LEFT(C218,FIND(" ",C218&amp;" ")-1),'Look Up Values'!$AE$2:$AE$2000,0)))),"","EWC error")),"")</f>
        <v/>
      </c>
      <c r="P218" s="242" t="str" cm="1">
        <f t="array" ref="P218">IF(AND(I218&lt;&gt;0,I218&lt;&gt;""),IF(D218="","",IF(ISNUMBER(MATCH(SUBSTITUTE(D218," ",""),SUBSTITUTE('Look Up Values'!$S$2:$S$120," ",""),0)),"","D&amp;R error")),"")</f>
        <v/>
      </c>
      <c r="Q218" s="242" t="str" cm="1">
        <f t="array" ref="Q218">IF(AND(I218&lt;&gt;0,I218&lt;&gt;""),IF(G218="","",IF(ISNUMBER(MATCH(SUBSTITUTE(G218," ",""),SUBSTITUTE('Look Up Values'!$I$2:$I$10," ",""),0)),"","State error")),"")</f>
        <v/>
      </c>
      <c r="R218" s="260" t="str">
        <f t="shared" si="7"/>
        <v/>
      </c>
    </row>
    <row r="219" spans="1:18" ht="15.75">
      <c r="A219" s="250">
        <v>212</v>
      </c>
      <c r="B219" s="198"/>
      <c r="C219" s="25"/>
      <c r="D219" s="25"/>
      <c r="E219" s="25"/>
      <c r="F219" s="25"/>
      <c r="G219" s="26"/>
      <c r="H219" s="27"/>
      <c r="I219" s="28"/>
      <c r="J219" s="430"/>
      <c r="K219" s="8"/>
      <c r="L219" s="457" t="str">
        <f t="shared" si="6"/>
        <v/>
      </c>
      <c r="M219" s="245" cm="1">
        <f t="array" ref="M219">SUMPRODUCT(--(N219:Q219&lt;&gt;"")) + IF(TRIM(R219)="",0,LEN(R219)-LEN(SUBSTITUTE(R219,",",""))+1)</f>
        <v>0</v>
      </c>
      <c r="N219" s="242" t="str">
        <f>IF(AND(I219&lt;&gt;0,I219&lt;&gt;""),IF(TRIM(SUBSTITUTE(B219,CHAR(160),""))="","",IF(ISNUMBER(MATCH(TRIM(SUBSTITUTE(B219,CHAR(160),"")),'Look Up Values'!$B$2:$B$500,0)),"","Origin error")),"")</f>
        <v/>
      </c>
      <c r="O219" s="242" t="str">
        <f>IF(AND(I219&lt;&gt;0,I219&lt;&gt;""),IF(C219="","",IF(AND(ISNUMBER(--LEFT(C219,FIND(" ",C219&amp;" ")-1)),OR(LEN(LEFT(C219,FIND(" ",C219&amp;" ")-1))=6,LEN(LEFT(C219,FIND(" ",C219&amp;" ")-1))=7),OR(ISNUMBER(MATCH(LEFT(C219,FIND(" ",C219&amp;" ")-1),'Look Up Values'!$G$2:$G$1000,0)),ISNUMBER(MATCH(LEFT(C219,FIND(" ",C219&amp;" ")-1),'Look Up Values'!$AE$2:$AE$2000,0)))),"","EWC error")),"")</f>
        <v/>
      </c>
      <c r="P219" s="242" t="str" cm="1">
        <f t="array" ref="P219">IF(AND(I219&lt;&gt;0,I219&lt;&gt;""),IF(D219="","",IF(ISNUMBER(MATCH(SUBSTITUTE(D219," ",""),SUBSTITUTE('Look Up Values'!$S$2:$S$120," ",""),0)),"","D&amp;R error")),"")</f>
        <v/>
      </c>
      <c r="Q219" s="242" t="str" cm="1">
        <f t="array" ref="Q219">IF(AND(I219&lt;&gt;0,I219&lt;&gt;""),IF(G219="","",IF(ISNUMBER(MATCH(SUBSTITUTE(G219," ",""),SUBSTITUTE('Look Up Values'!$I$2:$I$10," ",""),0)),"","State error")),"")</f>
        <v/>
      </c>
      <c r="R219" s="260" t="str">
        <f t="shared" si="7"/>
        <v/>
      </c>
    </row>
    <row r="220" spans="1:18" ht="15.75">
      <c r="A220" s="250">
        <v>213</v>
      </c>
      <c r="B220" s="198"/>
      <c r="C220" s="25"/>
      <c r="D220" s="25"/>
      <c r="E220" s="25"/>
      <c r="F220" s="25"/>
      <c r="G220" s="26"/>
      <c r="H220" s="27"/>
      <c r="I220" s="28"/>
      <c r="J220" s="430"/>
      <c r="K220" s="8"/>
      <c r="L220" s="457" t="str">
        <f t="shared" si="6"/>
        <v/>
      </c>
      <c r="M220" s="245" cm="1">
        <f t="array" ref="M220">SUMPRODUCT(--(N220:Q220&lt;&gt;"")) + IF(TRIM(R220)="",0,LEN(R220)-LEN(SUBSTITUTE(R220,",",""))+1)</f>
        <v>0</v>
      </c>
      <c r="N220" s="242" t="str">
        <f>IF(AND(I220&lt;&gt;0,I220&lt;&gt;""),IF(TRIM(SUBSTITUTE(B220,CHAR(160),""))="","",IF(ISNUMBER(MATCH(TRIM(SUBSTITUTE(B220,CHAR(160),"")),'Look Up Values'!$B$2:$B$500,0)),"","Origin error")),"")</f>
        <v/>
      </c>
      <c r="O220" s="242" t="str">
        <f>IF(AND(I220&lt;&gt;0,I220&lt;&gt;""),IF(C220="","",IF(AND(ISNUMBER(--LEFT(C220,FIND(" ",C220&amp;" ")-1)),OR(LEN(LEFT(C220,FIND(" ",C220&amp;" ")-1))=6,LEN(LEFT(C220,FIND(" ",C220&amp;" ")-1))=7),OR(ISNUMBER(MATCH(LEFT(C220,FIND(" ",C220&amp;" ")-1),'Look Up Values'!$G$2:$G$1000,0)),ISNUMBER(MATCH(LEFT(C220,FIND(" ",C220&amp;" ")-1),'Look Up Values'!$AE$2:$AE$2000,0)))),"","EWC error")),"")</f>
        <v/>
      </c>
      <c r="P220" s="242" t="str" cm="1">
        <f t="array" ref="P220">IF(AND(I220&lt;&gt;0,I220&lt;&gt;""),IF(D220="","",IF(ISNUMBER(MATCH(SUBSTITUTE(D220," ",""),SUBSTITUTE('Look Up Values'!$S$2:$S$120," ",""),0)),"","D&amp;R error")),"")</f>
        <v/>
      </c>
      <c r="Q220" s="242" t="str" cm="1">
        <f t="array" ref="Q220">IF(AND(I220&lt;&gt;0,I220&lt;&gt;""),IF(G220="","",IF(ISNUMBER(MATCH(SUBSTITUTE(G220," ",""),SUBSTITUTE('Look Up Values'!$I$2:$I$10," ",""),0)),"","State error")),"")</f>
        <v/>
      </c>
      <c r="R220" s="260" t="str">
        <f t="shared" si="7"/>
        <v/>
      </c>
    </row>
    <row r="221" spans="1:18" ht="15.75">
      <c r="A221" s="250">
        <v>214</v>
      </c>
      <c r="B221" s="198"/>
      <c r="C221" s="25"/>
      <c r="D221" s="25"/>
      <c r="E221" s="25"/>
      <c r="F221" s="25"/>
      <c r="G221" s="26"/>
      <c r="H221" s="27"/>
      <c r="I221" s="28"/>
      <c r="J221" s="430"/>
      <c r="K221" s="8"/>
      <c r="L221" s="457" t="str">
        <f t="shared" si="6"/>
        <v/>
      </c>
      <c r="M221" s="245" cm="1">
        <f t="array" ref="M221">SUMPRODUCT(--(N221:Q221&lt;&gt;"")) + IF(TRIM(R221)="",0,LEN(R221)-LEN(SUBSTITUTE(R221,",",""))+1)</f>
        <v>0</v>
      </c>
      <c r="N221" s="242" t="str">
        <f>IF(AND(I221&lt;&gt;0,I221&lt;&gt;""),IF(TRIM(SUBSTITUTE(B221,CHAR(160),""))="","",IF(ISNUMBER(MATCH(TRIM(SUBSTITUTE(B221,CHAR(160),"")),'Look Up Values'!$B$2:$B$500,0)),"","Origin error")),"")</f>
        <v/>
      </c>
      <c r="O221" s="242" t="str">
        <f>IF(AND(I221&lt;&gt;0,I221&lt;&gt;""),IF(C221="","",IF(AND(ISNUMBER(--LEFT(C221,FIND(" ",C221&amp;" ")-1)),OR(LEN(LEFT(C221,FIND(" ",C221&amp;" ")-1))=6,LEN(LEFT(C221,FIND(" ",C221&amp;" ")-1))=7),OR(ISNUMBER(MATCH(LEFT(C221,FIND(" ",C221&amp;" ")-1),'Look Up Values'!$G$2:$G$1000,0)),ISNUMBER(MATCH(LEFT(C221,FIND(" ",C221&amp;" ")-1),'Look Up Values'!$AE$2:$AE$2000,0)))),"","EWC error")),"")</f>
        <v/>
      </c>
      <c r="P221" s="242" t="str" cm="1">
        <f t="array" ref="P221">IF(AND(I221&lt;&gt;0,I221&lt;&gt;""),IF(D221="","",IF(ISNUMBER(MATCH(SUBSTITUTE(D221," ",""),SUBSTITUTE('Look Up Values'!$S$2:$S$120," ",""),0)),"","D&amp;R error")),"")</f>
        <v/>
      </c>
      <c r="Q221" s="242" t="str" cm="1">
        <f t="array" ref="Q221">IF(AND(I221&lt;&gt;0,I221&lt;&gt;""),IF(G221="","",IF(ISNUMBER(MATCH(SUBSTITUTE(G221," ",""),SUBSTITUTE('Look Up Values'!$I$2:$I$10," ",""),0)),"","State error")),"")</f>
        <v/>
      </c>
      <c r="R221" s="260" t="str">
        <f t="shared" si="7"/>
        <v/>
      </c>
    </row>
    <row r="222" spans="1:18" ht="15.75">
      <c r="A222" s="250">
        <v>215</v>
      </c>
      <c r="B222" s="198"/>
      <c r="C222" s="25"/>
      <c r="D222" s="25"/>
      <c r="E222" s="25"/>
      <c r="F222" s="25"/>
      <c r="G222" s="26"/>
      <c r="H222" s="27"/>
      <c r="I222" s="28"/>
      <c r="J222" s="430"/>
      <c r="K222" s="8"/>
      <c r="L222" s="457" t="str">
        <f t="shared" si="6"/>
        <v/>
      </c>
      <c r="M222" s="245" cm="1">
        <f t="array" ref="M222">SUMPRODUCT(--(N222:Q222&lt;&gt;"")) + IF(TRIM(R222)="",0,LEN(R222)-LEN(SUBSTITUTE(R222,",",""))+1)</f>
        <v>0</v>
      </c>
      <c r="N222" s="242" t="str">
        <f>IF(AND(I222&lt;&gt;0,I222&lt;&gt;""),IF(TRIM(SUBSTITUTE(B222,CHAR(160),""))="","",IF(ISNUMBER(MATCH(TRIM(SUBSTITUTE(B222,CHAR(160),"")),'Look Up Values'!$B$2:$B$500,0)),"","Origin error")),"")</f>
        <v/>
      </c>
      <c r="O222" s="242" t="str">
        <f>IF(AND(I222&lt;&gt;0,I222&lt;&gt;""),IF(C222="","",IF(AND(ISNUMBER(--LEFT(C222,FIND(" ",C222&amp;" ")-1)),OR(LEN(LEFT(C222,FIND(" ",C222&amp;" ")-1))=6,LEN(LEFT(C222,FIND(" ",C222&amp;" ")-1))=7),OR(ISNUMBER(MATCH(LEFT(C222,FIND(" ",C222&amp;" ")-1),'Look Up Values'!$G$2:$G$1000,0)),ISNUMBER(MATCH(LEFT(C222,FIND(" ",C222&amp;" ")-1),'Look Up Values'!$AE$2:$AE$2000,0)))),"","EWC error")),"")</f>
        <v/>
      </c>
      <c r="P222" s="242" t="str" cm="1">
        <f t="array" ref="P222">IF(AND(I222&lt;&gt;0,I222&lt;&gt;""),IF(D222="","",IF(ISNUMBER(MATCH(SUBSTITUTE(D222," ",""),SUBSTITUTE('Look Up Values'!$S$2:$S$120," ",""),0)),"","D&amp;R error")),"")</f>
        <v/>
      </c>
      <c r="Q222" s="242" t="str" cm="1">
        <f t="array" ref="Q222">IF(AND(I222&lt;&gt;0,I222&lt;&gt;""),IF(G222="","",IF(ISNUMBER(MATCH(SUBSTITUTE(G222," ",""),SUBSTITUTE('Look Up Values'!$I$2:$I$10," ",""),0)),"","State error")),"")</f>
        <v/>
      </c>
      <c r="R222" s="260" t="str">
        <f t="shared" si="7"/>
        <v/>
      </c>
    </row>
    <row r="223" spans="1:18" ht="15.75">
      <c r="A223" s="250">
        <v>216</v>
      </c>
      <c r="B223" s="198"/>
      <c r="C223" s="25"/>
      <c r="D223" s="25"/>
      <c r="E223" s="25"/>
      <c r="F223" s="25"/>
      <c r="G223" s="26"/>
      <c r="H223" s="27"/>
      <c r="I223" s="28"/>
      <c r="J223" s="430"/>
      <c r="K223" s="8"/>
      <c r="L223" s="457" t="str">
        <f t="shared" si="6"/>
        <v/>
      </c>
      <c r="M223" s="245" cm="1">
        <f t="array" ref="M223">SUMPRODUCT(--(N223:Q223&lt;&gt;"")) + IF(TRIM(R223)="",0,LEN(R223)-LEN(SUBSTITUTE(R223,",",""))+1)</f>
        <v>0</v>
      </c>
      <c r="N223" s="242" t="str">
        <f>IF(AND(I223&lt;&gt;0,I223&lt;&gt;""),IF(TRIM(SUBSTITUTE(B223,CHAR(160),""))="","",IF(ISNUMBER(MATCH(TRIM(SUBSTITUTE(B223,CHAR(160),"")),'Look Up Values'!$B$2:$B$500,0)),"","Origin error")),"")</f>
        <v/>
      </c>
      <c r="O223" s="242" t="str">
        <f>IF(AND(I223&lt;&gt;0,I223&lt;&gt;""),IF(C223="","",IF(AND(ISNUMBER(--LEFT(C223,FIND(" ",C223&amp;" ")-1)),OR(LEN(LEFT(C223,FIND(" ",C223&amp;" ")-1))=6,LEN(LEFT(C223,FIND(" ",C223&amp;" ")-1))=7),OR(ISNUMBER(MATCH(LEFT(C223,FIND(" ",C223&amp;" ")-1),'Look Up Values'!$G$2:$G$1000,0)),ISNUMBER(MATCH(LEFT(C223,FIND(" ",C223&amp;" ")-1),'Look Up Values'!$AE$2:$AE$2000,0)))),"","EWC error")),"")</f>
        <v/>
      </c>
      <c r="P223" s="242" t="str" cm="1">
        <f t="array" ref="P223">IF(AND(I223&lt;&gt;0,I223&lt;&gt;""),IF(D223="","",IF(ISNUMBER(MATCH(SUBSTITUTE(D223," ",""),SUBSTITUTE('Look Up Values'!$S$2:$S$120," ",""),0)),"","D&amp;R error")),"")</f>
        <v/>
      </c>
      <c r="Q223" s="242" t="str" cm="1">
        <f t="array" ref="Q223">IF(AND(I223&lt;&gt;0,I223&lt;&gt;""),IF(G223="","",IF(ISNUMBER(MATCH(SUBSTITUTE(G223," ",""),SUBSTITUTE('Look Up Values'!$I$2:$I$10," ",""),0)),"","State error")),"")</f>
        <v/>
      </c>
      <c r="R223" s="260" t="str">
        <f t="shared" si="7"/>
        <v/>
      </c>
    </row>
    <row r="224" spans="1:18" ht="15.75">
      <c r="A224" s="250">
        <v>217</v>
      </c>
      <c r="B224" s="198"/>
      <c r="C224" s="25"/>
      <c r="D224" s="25"/>
      <c r="E224" s="25"/>
      <c r="F224" s="25"/>
      <c r="G224" s="26"/>
      <c r="H224" s="27"/>
      <c r="I224" s="28"/>
      <c r="J224" s="430"/>
      <c r="K224" s="8"/>
      <c r="L224" s="457" t="str">
        <f t="shared" si="6"/>
        <v/>
      </c>
      <c r="M224" s="245" cm="1">
        <f t="array" ref="M224">SUMPRODUCT(--(N224:Q224&lt;&gt;"")) + IF(TRIM(R224)="",0,LEN(R224)-LEN(SUBSTITUTE(R224,",",""))+1)</f>
        <v>0</v>
      </c>
      <c r="N224" s="242" t="str">
        <f>IF(AND(I224&lt;&gt;0,I224&lt;&gt;""),IF(TRIM(SUBSTITUTE(B224,CHAR(160),""))="","",IF(ISNUMBER(MATCH(TRIM(SUBSTITUTE(B224,CHAR(160),"")),'Look Up Values'!$B$2:$B$500,0)),"","Origin error")),"")</f>
        <v/>
      </c>
      <c r="O224" s="242" t="str">
        <f>IF(AND(I224&lt;&gt;0,I224&lt;&gt;""),IF(C224="","",IF(AND(ISNUMBER(--LEFT(C224,FIND(" ",C224&amp;" ")-1)),OR(LEN(LEFT(C224,FIND(" ",C224&amp;" ")-1))=6,LEN(LEFT(C224,FIND(" ",C224&amp;" ")-1))=7),OR(ISNUMBER(MATCH(LEFT(C224,FIND(" ",C224&amp;" ")-1),'Look Up Values'!$G$2:$G$1000,0)),ISNUMBER(MATCH(LEFT(C224,FIND(" ",C224&amp;" ")-1),'Look Up Values'!$AE$2:$AE$2000,0)))),"","EWC error")),"")</f>
        <v/>
      </c>
      <c r="P224" s="242" t="str" cm="1">
        <f t="array" ref="P224">IF(AND(I224&lt;&gt;0,I224&lt;&gt;""),IF(D224="","",IF(ISNUMBER(MATCH(SUBSTITUTE(D224," ",""),SUBSTITUTE('Look Up Values'!$S$2:$S$120," ",""),0)),"","D&amp;R error")),"")</f>
        <v/>
      </c>
      <c r="Q224" s="242" t="str" cm="1">
        <f t="array" ref="Q224">IF(AND(I224&lt;&gt;0,I224&lt;&gt;""),IF(G224="","",IF(ISNUMBER(MATCH(SUBSTITUTE(G224," ",""),SUBSTITUTE('Look Up Values'!$I$2:$I$10," ",""),0)),"","State error")),"")</f>
        <v/>
      </c>
      <c r="R224" s="260" t="str">
        <f t="shared" si="7"/>
        <v/>
      </c>
    </row>
    <row r="225" spans="1:18" ht="15.75">
      <c r="A225" s="250">
        <v>218</v>
      </c>
      <c r="B225" s="198"/>
      <c r="C225" s="25"/>
      <c r="D225" s="25"/>
      <c r="E225" s="25"/>
      <c r="F225" s="25"/>
      <c r="G225" s="26"/>
      <c r="H225" s="27"/>
      <c r="I225" s="28"/>
      <c r="J225" s="430"/>
      <c r="K225" s="8"/>
      <c r="L225" s="457" t="str">
        <f t="shared" si="6"/>
        <v/>
      </c>
      <c r="M225" s="245" cm="1">
        <f t="array" ref="M225">SUMPRODUCT(--(N225:Q225&lt;&gt;"")) + IF(TRIM(R225)="",0,LEN(R225)-LEN(SUBSTITUTE(R225,",",""))+1)</f>
        <v>0</v>
      </c>
      <c r="N225" s="242" t="str">
        <f>IF(AND(I225&lt;&gt;0,I225&lt;&gt;""),IF(TRIM(SUBSTITUTE(B225,CHAR(160),""))="","",IF(ISNUMBER(MATCH(TRIM(SUBSTITUTE(B225,CHAR(160),"")),'Look Up Values'!$B$2:$B$500,0)),"","Origin error")),"")</f>
        <v/>
      </c>
      <c r="O225" s="242" t="str">
        <f>IF(AND(I225&lt;&gt;0,I225&lt;&gt;""),IF(C225="","",IF(AND(ISNUMBER(--LEFT(C225,FIND(" ",C225&amp;" ")-1)),OR(LEN(LEFT(C225,FIND(" ",C225&amp;" ")-1))=6,LEN(LEFT(C225,FIND(" ",C225&amp;" ")-1))=7),OR(ISNUMBER(MATCH(LEFT(C225,FIND(" ",C225&amp;" ")-1),'Look Up Values'!$G$2:$G$1000,0)),ISNUMBER(MATCH(LEFT(C225,FIND(" ",C225&amp;" ")-1),'Look Up Values'!$AE$2:$AE$2000,0)))),"","EWC error")),"")</f>
        <v/>
      </c>
      <c r="P225" s="242" t="str" cm="1">
        <f t="array" ref="P225">IF(AND(I225&lt;&gt;0,I225&lt;&gt;""),IF(D225="","",IF(ISNUMBER(MATCH(SUBSTITUTE(D225," ",""),SUBSTITUTE('Look Up Values'!$S$2:$S$120," ",""),0)),"","D&amp;R error")),"")</f>
        <v/>
      </c>
      <c r="Q225" s="242" t="str" cm="1">
        <f t="array" ref="Q225">IF(AND(I225&lt;&gt;0,I225&lt;&gt;""),IF(G225="","",IF(ISNUMBER(MATCH(SUBSTITUTE(G225," ",""),SUBSTITUTE('Look Up Values'!$I$2:$I$10," ",""),0)),"","State error")),"")</f>
        <v/>
      </c>
      <c r="R225" s="260" t="str">
        <f t="shared" si="7"/>
        <v/>
      </c>
    </row>
    <row r="226" spans="1:18" ht="15.75">
      <c r="A226" s="250">
        <v>219</v>
      </c>
      <c r="B226" s="198"/>
      <c r="C226" s="25"/>
      <c r="D226" s="25"/>
      <c r="E226" s="25"/>
      <c r="F226" s="25"/>
      <c r="G226" s="26"/>
      <c r="H226" s="27"/>
      <c r="I226" s="28"/>
      <c r="J226" s="430"/>
      <c r="K226" s="8"/>
      <c r="L226" s="457" t="str">
        <f t="shared" si="6"/>
        <v/>
      </c>
      <c r="M226" s="245" cm="1">
        <f t="array" ref="M226">SUMPRODUCT(--(N226:Q226&lt;&gt;"")) + IF(TRIM(R226)="",0,LEN(R226)-LEN(SUBSTITUTE(R226,",",""))+1)</f>
        <v>0</v>
      </c>
      <c r="N226" s="242" t="str">
        <f>IF(AND(I226&lt;&gt;0,I226&lt;&gt;""),IF(TRIM(SUBSTITUTE(B226,CHAR(160),""))="","",IF(ISNUMBER(MATCH(TRIM(SUBSTITUTE(B226,CHAR(160),"")),'Look Up Values'!$B$2:$B$500,0)),"","Origin error")),"")</f>
        <v/>
      </c>
      <c r="O226" s="242" t="str">
        <f>IF(AND(I226&lt;&gt;0,I226&lt;&gt;""),IF(C226="","",IF(AND(ISNUMBER(--LEFT(C226,FIND(" ",C226&amp;" ")-1)),OR(LEN(LEFT(C226,FIND(" ",C226&amp;" ")-1))=6,LEN(LEFT(C226,FIND(" ",C226&amp;" ")-1))=7),OR(ISNUMBER(MATCH(LEFT(C226,FIND(" ",C226&amp;" ")-1),'Look Up Values'!$G$2:$G$1000,0)),ISNUMBER(MATCH(LEFT(C226,FIND(" ",C226&amp;" ")-1),'Look Up Values'!$AE$2:$AE$2000,0)))),"","EWC error")),"")</f>
        <v/>
      </c>
      <c r="P226" s="242" t="str" cm="1">
        <f t="array" ref="P226">IF(AND(I226&lt;&gt;0,I226&lt;&gt;""),IF(D226="","",IF(ISNUMBER(MATCH(SUBSTITUTE(D226," ",""),SUBSTITUTE('Look Up Values'!$S$2:$S$120," ",""),0)),"","D&amp;R error")),"")</f>
        <v/>
      </c>
      <c r="Q226" s="242" t="str" cm="1">
        <f t="array" ref="Q226">IF(AND(I226&lt;&gt;0,I226&lt;&gt;""),IF(G226="","",IF(ISNUMBER(MATCH(SUBSTITUTE(G226," ",""),SUBSTITUTE('Look Up Values'!$I$2:$I$10," ",""),0)),"","State error")),"")</f>
        <v/>
      </c>
      <c r="R226" s="260" t="str">
        <f t="shared" si="7"/>
        <v/>
      </c>
    </row>
    <row r="227" spans="1:18" ht="15.75">
      <c r="A227" s="250">
        <v>220</v>
      </c>
      <c r="B227" s="198"/>
      <c r="C227" s="25"/>
      <c r="D227" s="25"/>
      <c r="E227" s="25"/>
      <c r="F227" s="25"/>
      <c r="G227" s="26"/>
      <c r="H227" s="27"/>
      <c r="I227" s="28"/>
      <c r="J227" s="430"/>
      <c r="K227" s="8"/>
      <c r="L227" s="457" t="str">
        <f t="shared" si="6"/>
        <v/>
      </c>
      <c r="M227" s="245" cm="1">
        <f t="array" ref="M227">SUMPRODUCT(--(N227:Q227&lt;&gt;"")) + IF(TRIM(R227)="",0,LEN(R227)-LEN(SUBSTITUTE(R227,",",""))+1)</f>
        <v>0</v>
      </c>
      <c r="N227" s="242" t="str">
        <f>IF(AND(I227&lt;&gt;0,I227&lt;&gt;""),IF(TRIM(SUBSTITUTE(B227,CHAR(160),""))="","",IF(ISNUMBER(MATCH(TRIM(SUBSTITUTE(B227,CHAR(160),"")),'Look Up Values'!$B$2:$B$500,0)),"","Origin error")),"")</f>
        <v/>
      </c>
      <c r="O227" s="242" t="str">
        <f>IF(AND(I227&lt;&gt;0,I227&lt;&gt;""),IF(C227="","",IF(AND(ISNUMBER(--LEFT(C227,FIND(" ",C227&amp;" ")-1)),OR(LEN(LEFT(C227,FIND(" ",C227&amp;" ")-1))=6,LEN(LEFT(C227,FIND(" ",C227&amp;" ")-1))=7),OR(ISNUMBER(MATCH(LEFT(C227,FIND(" ",C227&amp;" ")-1),'Look Up Values'!$G$2:$G$1000,0)),ISNUMBER(MATCH(LEFT(C227,FIND(" ",C227&amp;" ")-1),'Look Up Values'!$AE$2:$AE$2000,0)))),"","EWC error")),"")</f>
        <v/>
      </c>
      <c r="P227" s="242" t="str" cm="1">
        <f t="array" ref="P227">IF(AND(I227&lt;&gt;0,I227&lt;&gt;""),IF(D227="","",IF(ISNUMBER(MATCH(SUBSTITUTE(D227," ",""),SUBSTITUTE('Look Up Values'!$S$2:$S$120," ",""),0)),"","D&amp;R error")),"")</f>
        <v/>
      </c>
      <c r="Q227" s="242" t="str" cm="1">
        <f t="array" ref="Q227">IF(AND(I227&lt;&gt;0,I227&lt;&gt;""),IF(G227="","",IF(ISNUMBER(MATCH(SUBSTITUTE(G227," ",""),SUBSTITUTE('Look Up Values'!$I$2:$I$10," ",""),0)),"","State error")),"")</f>
        <v/>
      </c>
      <c r="R227" s="260" t="str">
        <f t="shared" si="7"/>
        <v/>
      </c>
    </row>
    <row r="228" spans="1:18" ht="15.75">
      <c r="A228" s="250">
        <v>221</v>
      </c>
      <c r="B228" s="198"/>
      <c r="C228" s="25"/>
      <c r="D228" s="25"/>
      <c r="E228" s="25"/>
      <c r="F228" s="25"/>
      <c r="G228" s="26"/>
      <c r="H228" s="27"/>
      <c r="I228" s="28"/>
      <c r="J228" s="430"/>
      <c r="K228" s="8"/>
      <c r="L228" s="457" t="str">
        <f t="shared" si="6"/>
        <v/>
      </c>
      <c r="M228" s="245" cm="1">
        <f t="array" ref="M228">SUMPRODUCT(--(N228:Q228&lt;&gt;"")) + IF(TRIM(R228)="",0,LEN(R228)-LEN(SUBSTITUTE(R228,",",""))+1)</f>
        <v>0</v>
      </c>
      <c r="N228" s="242" t="str">
        <f>IF(AND(I228&lt;&gt;0,I228&lt;&gt;""),IF(TRIM(SUBSTITUTE(B228,CHAR(160),""))="","",IF(ISNUMBER(MATCH(TRIM(SUBSTITUTE(B228,CHAR(160),"")),'Look Up Values'!$B$2:$B$500,0)),"","Origin error")),"")</f>
        <v/>
      </c>
      <c r="O228" s="242" t="str">
        <f>IF(AND(I228&lt;&gt;0,I228&lt;&gt;""),IF(C228="","",IF(AND(ISNUMBER(--LEFT(C228,FIND(" ",C228&amp;" ")-1)),OR(LEN(LEFT(C228,FIND(" ",C228&amp;" ")-1))=6,LEN(LEFT(C228,FIND(" ",C228&amp;" ")-1))=7),OR(ISNUMBER(MATCH(LEFT(C228,FIND(" ",C228&amp;" ")-1),'Look Up Values'!$G$2:$G$1000,0)),ISNUMBER(MATCH(LEFT(C228,FIND(" ",C228&amp;" ")-1),'Look Up Values'!$AE$2:$AE$2000,0)))),"","EWC error")),"")</f>
        <v/>
      </c>
      <c r="P228" s="242" t="str" cm="1">
        <f t="array" ref="P228">IF(AND(I228&lt;&gt;0,I228&lt;&gt;""),IF(D228="","",IF(ISNUMBER(MATCH(SUBSTITUTE(D228," ",""),SUBSTITUTE('Look Up Values'!$S$2:$S$120," ",""),0)),"","D&amp;R error")),"")</f>
        <v/>
      </c>
      <c r="Q228" s="242" t="str" cm="1">
        <f t="array" ref="Q228">IF(AND(I228&lt;&gt;0,I228&lt;&gt;""),IF(G228="","",IF(ISNUMBER(MATCH(SUBSTITUTE(G228," ",""),SUBSTITUTE('Look Up Values'!$I$2:$I$10," ",""),0)),"","State error")),"")</f>
        <v/>
      </c>
      <c r="R228" s="260" t="str">
        <f t="shared" si="7"/>
        <v/>
      </c>
    </row>
    <row r="229" spans="1:18" ht="15.75">
      <c r="A229" s="250">
        <v>222</v>
      </c>
      <c r="B229" s="198"/>
      <c r="C229" s="25"/>
      <c r="D229" s="25"/>
      <c r="E229" s="25"/>
      <c r="F229" s="25"/>
      <c r="G229" s="26"/>
      <c r="H229" s="27"/>
      <c r="I229" s="28"/>
      <c r="J229" s="430"/>
      <c r="K229" s="8"/>
      <c r="L229" s="457" t="str">
        <f t="shared" si="6"/>
        <v/>
      </c>
      <c r="M229" s="245" cm="1">
        <f t="array" ref="M229">SUMPRODUCT(--(N229:Q229&lt;&gt;"")) + IF(TRIM(R229)="",0,LEN(R229)-LEN(SUBSTITUTE(R229,",",""))+1)</f>
        <v>0</v>
      </c>
      <c r="N229" s="242" t="str">
        <f>IF(AND(I229&lt;&gt;0,I229&lt;&gt;""),IF(TRIM(SUBSTITUTE(B229,CHAR(160),""))="","",IF(ISNUMBER(MATCH(TRIM(SUBSTITUTE(B229,CHAR(160),"")),'Look Up Values'!$B$2:$B$500,0)),"","Origin error")),"")</f>
        <v/>
      </c>
      <c r="O229" s="242" t="str">
        <f>IF(AND(I229&lt;&gt;0,I229&lt;&gt;""),IF(C229="","",IF(AND(ISNUMBER(--LEFT(C229,FIND(" ",C229&amp;" ")-1)),OR(LEN(LEFT(C229,FIND(" ",C229&amp;" ")-1))=6,LEN(LEFT(C229,FIND(" ",C229&amp;" ")-1))=7),OR(ISNUMBER(MATCH(LEFT(C229,FIND(" ",C229&amp;" ")-1),'Look Up Values'!$G$2:$G$1000,0)),ISNUMBER(MATCH(LEFT(C229,FIND(" ",C229&amp;" ")-1),'Look Up Values'!$AE$2:$AE$2000,0)))),"","EWC error")),"")</f>
        <v/>
      </c>
      <c r="P229" s="242" t="str" cm="1">
        <f t="array" ref="P229">IF(AND(I229&lt;&gt;0,I229&lt;&gt;""),IF(D229="","",IF(ISNUMBER(MATCH(SUBSTITUTE(D229," ",""),SUBSTITUTE('Look Up Values'!$S$2:$S$120," ",""),0)),"","D&amp;R error")),"")</f>
        <v/>
      </c>
      <c r="Q229" s="242" t="str" cm="1">
        <f t="array" ref="Q229">IF(AND(I229&lt;&gt;0,I229&lt;&gt;""),IF(G229="","",IF(ISNUMBER(MATCH(SUBSTITUTE(G229," ",""),SUBSTITUTE('Look Up Values'!$I$2:$I$10," ",""),0)),"","State error")),"")</f>
        <v/>
      </c>
      <c r="R229" s="260" t="str">
        <f t="shared" si="7"/>
        <v/>
      </c>
    </row>
    <row r="230" spans="1:18" ht="15.75">
      <c r="A230" s="250">
        <v>223</v>
      </c>
      <c r="B230" s="198"/>
      <c r="C230" s="25"/>
      <c r="D230" s="25"/>
      <c r="E230" s="25"/>
      <c r="F230" s="25"/>
      <c r="G230" s="26"/>
      <c r="H230" s="27"/>
      <c r="I230" s="28"/>
      <c r="J230" s="430"/>
      <c r="K230" s="8"/>
      <c r="L230" s="457" t="str">
        <f t="shared" si="6"/>
        <v/>
      </c>
      <c r="M230" s="245" cm="1">
        <f t="array" ref="M230">SUMPRODUCT(--(N230:Q230&lt;&gt;"")) + IF(TRIM(R230)="",0,LEN(R230)-LEN(SUBSTITUTE(R230,",",""))+1)</f>
        <v>0</v>
      </c>
      <c r="N230" s="242" t="str">
        <f>IF(AND(I230&lt;&gt;0,I230&lt;&gt;""),IF(TRIM(SUBSTITUTE(B230,CHAR(160),""))="","",IF(ISNUMBER(MATCH(TRIM(SUBSTITUTE(B230,CHAR(160),"")),'Look Up Values'!$B$2:$B$500,0)),"","Origin error")),"")</f>
        <v/>
      </c>
      <c r="O230" s="242" t="str">
        <f>IF(AND(I230&lt;&gt;0,I230&lt;&gt;""),IF(C230="","",IF(AND(ISNUMBER(--LEFT(C230,FIND(" ",C230&amp;" ")-1)),OR(LEN(LEFT(C230,FIND(" ",C230&amp;" ")-1))=6,LEN(LEFT(C230,FIND(" ",C230&amp;" ")-1))=7),OR(ISNUMBER(MATCH(LEFT(C230,FIND(" ",C230&amp;" ")-1),'Look Up Values'!$G$2:$G$1000,0)),ISNUMBER(MATCH(LEFT(C230,FIND(" ",C230&amp;" ")-1),'Look Up Values'!$AE$2:$AE$2000,0)))),"","EWC error")),"")</f>
        <v/>
      </c>
      <c r="P230" s="242" t="str" cm="1">
        <f t="array" ref="P230">IF(AND(I230&lt;&gt;0,I230&lt;&gt;""),IF(D230="","",IF(ISNUMBER(MATCH(SUBSTITUTE(D230," ",""),SUBSTITUTE('Look Up Values'!$S$2:$S$120," ",""),0)),"","D&amp;R error")),"")</f>
        <v/>
      </c>
      <c r="Q230" s="242" t="str" cm="1">
        <f t="array" ref="Q230">IF(AND(I230&lt;&gt;0,I230&lt;&gt;""),IF(G230="","",IF(ISNUMBER(MATCH(SUBSTITUTE(G230," ",""),SUBSTITUTE('Look Up Values'!$I$2:$I$10," ",""),0)),"","State error")),"")</f>
        <v/>
      </c>
      <c r="R230" s="260" t="str">
        <f t="shared" si="7"/>
        <v/>
      </c>
    </row>
    <row r="231" spans="1:18" ht="15.75">
      <c r="A231" s="250">
        <v>224</v>
      </c>
      <c r="B231" s="198"/>
      <c r="C231" s="25"/>
      <c r="D231" s="25"/>
      <c r="E231" s="25"/>
      <c r="F231" s="25"/>
      <c r="G231" s="26"/>
      <c r="H231" s="27"/>
      <c r="I231" s="28"/>
      <c r="J231" s="430"/>
      <c r="K231" s="8"/>
      <c r="L231" s="457" t="str">
        <f t="shared" si="6"/>
        <v/>
      </c>
      <c r="M231" s="245" cm="1">
        <f t="array" ref="M231">SUMPRODUCT(--(N231:Q231&lt;&gt;"")) + IF(TRIM(R231)="",0,LEN(R231)-LEN(SUBSTITUTE(R231,",",""))+1)</f>
        <v>0</v>
      </c>
      <c r="N231" s="242" t="str">
        <f>IF(AND(I231&lt;&gt;0,I231&lt;&gt;""),IF(TRIM(SUBSTITUTE(B231,CHAR(160),""))="","",IF(ISNUMBER(MATCH(TRIM(SUBSTITUTE(B231,CHAR(160),"")),'Look Up Values'!$B$2:$B$500,0)),"","Origin error")),"")</f>
        <v/>
      </c>
      <c r="O231" s="242" t="str">
        <f>IF(AND(I231&lt;&gt;0,I231&lt;&gt;""),IF(C231="","",IF(AND(ISNUMBER(--LEFT(C231,FIND(" ",C231&amp;" ")-1)),OR(LEN(LEFT(C231,FIND(" ",C231&amp;" ")-1))=6,LEN(LEFT(C231,FIND(" ",C231&amp;" ")-1))=7),OR(ISNUMBER(MATCH(LEFT(C231,FIND(" ",C231&amp;" ")-1),'Look Up Values'!$G$2:$G$1000,0)),ISNUMBER(MATCH(LEFT(C231,FIND(" ",C231&amp;" ")-1),'Look Up Values'!$AE$2:$AE$2000,0)))),"","EWC error")),"")</f>
        <v/>
      </c>
      <c r="P231" s="242" t="str" cm="1">
        <f t="array" ref="P231">IF(AND(I231&lt;&gt;0,I231&lt;&gt;""),IF(D231="","",IF(ISNUMBER(MATCH(SUBSTITUTE(D231," ",""),SUBSTITUTE('Look Up Values'!$S$2:$S$120," ",""),0)),"","D&amp;R error")),"")</f>
        <v/>
      </c>
      <c r="Q231" s="242" t="str" cm="1">
        <f t="array" ref="Q231">IF(AND(I231&lt;&gt;0,I231&lt;&gt;""),IF(G231="","",IF(ISNUMBER(MATCH(SUBSTITUTE(G231," ",""),SUBSTITUTE('Look Up Values'!$I$2:$I$10," ",""),0)),"","State error")),"")</f>
        <v/>
      </c>
      <c r="R231" s="260" t="str">
        <f t="shared" si="7"/>
        <v/>
      </c>
    </row>
    <row r="232" spans="1:18" ht="15.75">
      <c r="A232" s="250">
        <v>225</v>
      </c>
      <c r="B232" s="198"/>
      <c r="C232" s="25"/>
      <c r="D232" s="25"/>
      <c r="E232" s="25"/>
      <c r="F232" s="25"/>
      <c r="G232" s="26"/>
      <c r="H232" s="27"/>
      <c r="I232" s="28"/>
      <c r="J232" s="430"/>
      <c r="K232" s="8"/>
      <c r="L232" s="457" t="str">
        <f t="shared" si="6"/>
        <v/>
      </c>
      <c r="M232" s="245" cm="1">
        <f t="array" ref="M232">SUMPRODUCT(--(N232:Q232&lt;&gt;"")) + IF(TRIM(R232)="",0,LEN(R232)-LEN(SUBSTITUTE(R232,",",""))+1)</f>
        <v>0</v>
      </c>
      <c r="N232" s="242" t="str">
        <f>IF(AND(I232&lt;&gt;0,I232&lt;&gt;""),IF(TRIM(SUBSTITUTE(B232,CHAR(160),""))="","",IF(ISNUMBER(MATCH(TRIM(SUBSTITUTE(B232,CHAR(160),"")),'Look Up Values'!$B$2:$B$500,0)),"","Origin error")),"")</f>
        <v/>
      </c>
      <c r="O232" s="242" t="str">
        <f>IF(AND(I232&lt;&gt;0,I232&lt;&gt;""),IF(C232="","",IF(AND(ISNUMBER(--LEFT(C232,FIND(" ",C232&amp;" ")-1)),OR(LEN(LEFT(C232,FIND(" ",C232&amp;" ")-1))=6,LEN(LEFT(C232,FIND(" ",C232&amp;" ")-1))=7),OR(ISNUMBER(MATCH(LEFT(C232,FIND(" ",C232&amp;" ")-1),'Look Up Values'!$G$2:$G$1000,0)),ISNUMBER(MATCH(LEFT(C232,FIND(" ",C232&amp;" ")-1),'Look Up Values'!$AE$2:$AE$2000,0)))),"","EWC error")),"")</f>
        <v/>
      </c>
      <c r="P232" s="242" t="str" cm="1">
        <f t="array" ref="P232">IF(AND(I232&lt;&gt;0,I232&lt;&gt;""),IF(D232="","",IF(ISNUMBER(MATCH(SUBSTITUTE(D232," ",""),SUBSTITUTE('Look Up Values'!$S$2:$S$120," ",""),0)),"","D&amp;R error")),"")</f>
        <v/>
      </c>
      <c r="Q232" s="242" t="str" cm="1">
        <f t="array" ref="Q232">IF(AND(I232&lt;&gt;0,I232&lt;&gt;""),IF(G232="","",IF(ISNUMBER(MATCH(SUBSTITUTE(G232," ",""),SUBSTITUTE('Look Up Values'!$I$2:$I$10," ",""),0)),"","State error")),"")</f>
        <v/>
      </c>
      <c r="R232" s="260" t="str">
        <f t="shared" si="7"/>
        <v/>
      </c>
    </row>
    <row r="233" spans="1:18" ht="15.75">
      <c r="A233" s="250">
        <v>226</v>
      </c>
      <c r="B233" s="198"/>
      <c r="C233" s="25"/>
      <c r="D233" s="25"/>
      <c r="E233" s="25"/>
      <c r="F233" s="25"/>
      <c r="G233" s="26"/>
      <c r="H233" s="27"/>
      <c r="I233" s="28"/>
      <c r="J233" s="430"/>
      <c r="K233" s="8"/>
      <c r="L233" s="457" t="str">
        <f t="shared" si="6"/>
        <v/>
      </c>
      <c r="M233" s="245" cm="1">
        <f t="array" ref="M233">SUMPRODUCT(--(N233:Q233&lt;&gt;"")) + IF(TRIM(R233)="",0,LEN(R233)-LEN(SUBSTITUTE(R233,",",""))+1)</f>
        <v>0</v>
      </c>
      <c r="N233" s="242" t="str">
        <f>IF(AND(I233&lt;&gt;0,I233&lt;&gt;""),IF(TRIM(SUBSTITUTE(B233,CHAR(160),""))="","",IF(ISNUMBER(MATCH(TRIM(SUBSTITUTE(B233,CHAR(160),"")),'Look Up Values'!$B$2:$B$500,0)),"","Origin error")),"")</f>
        <v/>
      </c>
      <c r="O233" s="242" t="str">
        <f>IF(AND(I233&lt;&gt;0,I233&lt;&gt;""),IF(C233="","",IF(AND(ISNUMBER(--LEFT(C233,FIND(" ",C233&amp;" ")-1)),OR(LEN(LEFT(C233,FIND(" ",C233&amp;" ")-1))=6,LEN(LEFT(C233,FIND(" ",C233&amp;" ")-1))=7),OR(ISNUMBER(MATCH(LEFT(C233,FIND(" ",C233&amp;" ")-1),'Look Up Values'!$G$2:$G$1000,0)),ISNUMBER(MATCH(LEFT(C233,FIND(" ",C233&amp;" ")-1),'Look Up Values'!$AE$2:$AE$2000,0)))),"","EWC error")),"")</f>
        <v/>
      </c>
      <c r="P233" s="242" t="str" cm="1">
        <f t="array" ref="P233">IF(AND(I233&lt;&gt;0,I233&lt;&gt;""),IF(D233="","",IF(ISNUMBER(MATCH(SUBSTITUTE(D233," ",""),SUBSTITUTE('Look Up Values'!$S$2:$S$120," ",""),0)),"","D&amp;R error")),"")</f>
        <v/>
      </c>
      <c r="Q233" s="242" t="str" cm="1">
        <f t="array" ref="Q233">IF(AND(I233&lt;&gt;0,I233&lt;&gt;""),IF(G233="","",IF(ISNUMBER(MATCH(SUBSTITUTE(G233," ",""),SUBSTITUTE('Look Up Values'!$I$2:$I$10," ",""),0)),"","State error")),"")</f>
        <v/>
      </c>
      <c r="R233" s="260" t="str">
        <f t="shared" si="7"/>
        <v/>
      </c>
    </row>
    <row r="234" spans="1:18" ht="15.75">
      <c r="A234" s="250">
        <v>227</v>
      </c>
      <c r="B234" s="198"/>
      <c r="C234" s="25"/>
      <c r="D234" s="25"/>
      <c r="E234" s="25"/>
      <c r="F234" s="25"/>
      <c r="G234" s="26"/>
      <c r="H234" s="27"/>
      <c r="I234" s="28"/>
      <c r="J234" s="430"/>
      <c r="K234" s="8"/>
      <c r="L234" s="457" t="str">
        <f t="shared" si="6"/>
        <v/>
      </c>
      <c r="M234" s="245" cm="1">
        <f t="array" ref="M234">SUMPRODUCT(--(N234:Q234&lt;&gt;"")) + IF(TRIM(R234)="",0,LEN(R234)-LEN(SUBSTITUTE(R234,",",""))+1)</f>
        <v>0</v>
      </c>
      <c r="N234" s="242" t="str">
        <f>IF(AND(I234&lt;&gt;0,I234&lt;&gt;""),IF(TRIM(SUBSTITUTE(B234,CHAR(160),""))="","",IF(ISNUMBER(MATCH(TRIM(SUBSTITUTE(B234,CHAR(160),"")),'Look Up Values'!$B$2:$B$500,0)),"","Origin error")),"")</f>
        <v/>
      </c>
      <c r="O234" s="242" t="str">
        <f>IF(AND(I234&lt;&gt;0,I234&lt;&gt;""),IF(C234="","",IF(AND(ISNUMBER(--LEFT(C234,FIND(" ",C234&amp;" ")-1)),OR(LEN(LEFT(C234,FIND(" ",C234&amp;" ")-1))=6,LEN(LEFT(C234,FIND(" ",C234&amp;" ")-1))=7),OR(ISNUMBER(MATCH(LEFT(C234,FIND(" ",C234&amp;" ")-1),'Look Up Values'!$G$2:$G$1000,0)),ISNUMBER(MATCH(LEFT(C234,FIND(" ",C234&amp;" ")-1),'Look Up Values'!$AE$2:$AE$2000,0)))),"","EWC error")),"")</f>
        <v/>
      </c>
      <c r="P234" s="242" t="str" cm="1">
        <f t="array" ref="P234">IF(AND(I234&lt;&gt;0,I234&lt;&gt;""),IF(D234="","",IF(ISNUMBER(MATCH(SUBSTITUTE(D234," ",""),SUBSTITUTE('Look Up Values'!$S$2:$S$120," ",""),0)),"","D&amp;R error")),"")</f>
        <v/>
      </c>
      <c r="Q234" s="242" t="str" cm="1">
        <f t="array" ref="Q234">IF(AND(I234&lt;&gt;0,I234&lt;&gt;""),IF(G234="","",IF(ISNUMBER(MATCH(SUBSTITUTE(G234," ",""),SUBSTITUTE('Look Up Values'!$I$2:$I$10," ",""),0)),"","State error")),"")</f>
        <v/>
      </c>
      <c r="R234" s="260" t="str">
        <f t="shared" si="7"/>
        <v/>
      </c>
    </row>
    <row r="235" spans="1:18" ht="15.75">
      <c r="A235" s="250">
        <v>228</v>
      </c>
      <c r="B235" s="198"/>
      <c r="C235" s="25"/>
      <c r="D235" s="25"/>
      <c r="E235" s="25"/>
      <c r="F235" s="25"/>
      <c r="G235" s="26"/>
      <c r="H235" s="27"/>
      <c r="I235" s="28"/>
      <c r="J235" s="430"/>
      <c r="K235" s="8"/>
      <c r="L235" s="457" t="str">
        <f t="shared" si="6"/>
        <v/>
      </c>
      <c r="M235" s="245" cm="1">
        <f t="array" ref="M235">SUMPRODUCT(--(N235:Q235&lt;&gt;"")) + IF(TRIM(R235)="",0,LEN(R235)-LEN(SUBSTITUTE(R235,",",""))+1)</f>
        <v>0</v>
      </c>
      <c r="N235" s="242" t="str">
        <f>IF(AND(I235&lt;&gt;0,I235&lt;&gt;""),IF(TRIM(SUBSTITUTE(B235,CHAR(160),""))="","",IF(ISNUMBER(MATCH(TRIM(SUBSTITUTE(B235,CHAR(160),"")),'Look Up Values'!$B$2:$B$500,0)),"","Origin error")),"")</f>
        <v/>
      </c>
      <c r="O235" s="242" t="str">
        <f>IF(AND(I235&lt;&gt;0,I235&lt;&gt;""),IF(C235="","",IF(AND(ISNUMBER(--LEFT(C235,FIND(" ",C235&amp;" ")-1)),OR(LEN(LEFT(C235,FIND(" ",C235&amp;" ")-1))=6,LEN(LEFT(C235,FIND(" ",C235&amp;" ")-1))=7),OR(ISNUMBER(MATCH(LEFT(C235,FIND(" ",C235&amp;" ")-1),'Look Up Values'!$G$2:$G$1000,0)),ISNUMBER(MATCH(LEFT(C235,FIND(" ",C235&amp;" ")-1),'Look Up Values'!$AE$2:$AE$2000,0)))),"","EWC error")),"")</f>
        <v/>
      </c>
      <c r="P235" s="242" t="str" cm="1">
        <f t="array" ref="P235">IF(AND(I235&lt;&gt;0,I235&lt;&gt;""),IF(D235="","",IF(ISNUMBER(MATCH(SUBSTITUTE(D235," ",""),SUBSTITUTE('Look Up Values'!$S$2:$S$120," ",""),0)),"","D&amp;R error")),"")</f>
        <v/>
      </c>
      <c r="Q235" s="242" t="str" cm="1">
        <f t="array" ref="Q235">IF(AND(I235&lt;&gt;0,I235&lt;&gt;""),IF(G235="","",IF(ISNUMBER(MATCH(SUBSTITUTE(G235," ",""),SUBSTITUTE('Look Up Values'!$I$2:$I$10," ",""),0)),"","State error")),"")</f>
        <v/>
      </c>
      <c r="R235" s="260" t="str">
        <f t="shared" si="7"/>
        <v/>
      </c>
    </row>
    <row r="236" spans="1:18" ht="15.75">
      <c r="A236" s="250">
        <v>229</v>
      </c>
      <c r="B236" s="198"/>
      <c r="C236" s="25"/>
      <c r="D236" s="25"/>
      <c r="E236" s="25"/>
      <c r="F236" s="25"/>
      <c r="G236" s="26"/>
      <c r="H236" s="27"/>
      <c r="I236" s="28"/>
      <c r="J236" s="430"/>
      <c r="K236" s="8"/>
      <c r="L236" s="457" t="str">
        <f t="shared" si="6"/>
        <v/>
      </c>
      <c r="M236" s="245" cm="1">
        <f t="array" ref="M236">SUMPRODUCT(--(N236:Q236&lt;&gt;"")) + IF(TRIM(R236)="",0,LEN(R236)-LEN(SUBSTITUTE(R236,",",""))+1)</f>
        <v>0</v>
      </c>
      <c r="N236" s="242" t="str">
        <f>IF(AND(I236&lt;&gt;0,I236&lt;&gt;""),IF(TRIM(SUBSTITUTE(B236,CHAR(160),""))="","",IF(ISNUMBER(MATCH(TRIM(SUBSTITUTE(B236,CHAR(160),"")),'Look Up Values'!$B$2:$B$500,0)),"","Origin error")),"")</f>
        <v/>
      </c>
      <c r="O236" s="242" t="str">
        <f>IF(AND(I236&lt;&gt;0,I236&lt;&gt;""),IF(C236="","",IF(AND(ISNUMBER(--LEFT(C236,FIND(" ",C236&amp;" ")-1)),OR(LEN(LEFT(C236,FIND(" ",C236&amp;" ")-1))=6,LEN(LEFT(C236,FIND(" ",C236&amp;" ")-1))=7),OR(ISNUMBER(MATCH(LEFT(C236,FIND(" ",C236&amp;" ")-1),'Look Up Values'!$G$2:$G$1000,0)),ISNUMBER(MATCH(LEFT(C236,FIND(" ",C236&amp;" ")-1),'Look Up Values'!$AE$2:$AE$2000,0)))),"","EWC error")),"")</f>
        <v/>
      </c>
      <c r="P236" s="242" t="str" cm="1">
        <f t="array" ref="P236">IF(AND(I236&lt;&gt;0,I236&lt;&gt;""),IF(D236="","",IF(ISNUMBER(MATCH(SUBSTITUTE(D236," ",""),SUBSTITUTE('Look Up Values'!$S$2:$S$120," ",""),0)),"","D&amp;R error")),"")</f>
        <v/>
      </c>
      <c r="Q236" s="242" t="str" cm="1">
        <f t="array" ref="Q236">IF(AND(I236&lt;&gt;0,I236&lt;&gt;""),IF(G236="","",IF(ISNUMBER(MATCH(SUBSTITUTE(G236," ",""),SUBSTITUTE('Look Up Values'!$I$2:$I$10," ",""),0)),"","State error")),"")</f>
        <v/>
      </c>
      <c r="R236" s="260" t="str">
        <f t="shared" si="7"/>
        <v/>
      </c>
    </row>
    <row r="237" spans="1:18" ht="15.75">
      <c r="A237" s="250">
        <v>230</v>
      </c>
      <c r="B237" s="198"/>
      <c r="C237" s="25"/>
      <c r="D237" s="25"/>
      <c r="E237" s="25"/>
      <c r="F237" s="25"/>
      <c r="G237" s="26"/>
      <c r="H237" s="27"/>
      <c r="I237" s="28"/>
      <c r="J237" s="430"/>
      <c r="K237" s="8"/>
      <c r="L237" s="457" t="str">
        <f t="shared" si="6"/>
        <v/>
      </c>
      <c r="M237" s="245" cm="1">
        <f t="array" ref="M237">SUMPRODUCT(--(N237:Q237&lt;&gt;"")) + IF(TRIM(R237)="",0,LEN(R237)-LEN(SUBSTITUTE(R237,",",""))+1)</f>
        <v>0</v>
      </c>
      <c r="N237" s="242" t="str">
        <f>IF(AND(I237&lt;&gt;0,I237&lt;&gt;""),IF(TRIM(SUBSTITUTE(B237,CHAR(160),""))="","",IF(ISNUMBER(MATCH(TRIM(SUBSTITUTE(B237,CHAR(160),"")),'Look Up Values'!$B$2:$B$500,0)),"","Origin error")),"")</f>
        <v/>
      </c>
      <c r="O237" s="242" t="str">
        <f>IF(AND(I237&lt;&gt;0,I237&lt;&gt;""),IF(C237="","",IF(AND(ISNUMBER(--LEFT(C237,FIND(" ",C237&amp;" ")-1)),OR(LEN(LEFT(C237,FIND(" ",C237&amp;" ")-1))=6,LEN(LEFT(C237,FIND(" ",C237&amp;" ")-1))=7),OR(ISNUMBER(MATCH(LEFT(C237,FIND(" ",C237&amp;" ")-1),'Look Up Values'!$G$2:$G$1000,0)),ISNUMBER(MATCH(LEFT(C237,FIND(" ",C237&amp;" ")-1),'Look Up Values'!$AE$2:$AE$2000,0)))),"","EWC error")),"")</f>
        <v/>
      </c>
      <c r="P237" s="242" t="str" cm="1">
        <f t="array" ref="P237">IF(AND(I237&lt;&gt;0,I237&lt;&gt;""),IF(D237="","",IF(ISNUMBER(MATCH(SUBSTITUTE(D237," ",""),SUBSTITUTE('Look Up Values'!$S$2:$S$120," ",""),0)),"","D&amp;R error")),"")</f>
        <v/>
      </c>
      <c r="Q237" s="242" t="str" cm="1">
        <f t="array" ref="Q237">IF(AND(I237&lt;&gt;0,I237&lt;&gt;""),IF(G237="","",IF(ISNUMBER(MATCH(SUBSTITUTE(G237," ",""),SUBSTITUTE('Look Up Values'!$I$2:$I$10," ",""),0)),"","State error")),"")</f>
        <v/>
      </c>
      <c r="R237" s="260" t="str">
        <f t="shared" si="7"/>
        <v/>
      </c>
    </row>
    <row r="238" spans="1:18" ht="15.75">
      <c r="A238" s="250">
        <v>231</v>
      </c>
      <c r="B238" s="198"/>
      <c r="C238" s="25"/>
      <c r="D238" s="25"/>
      <c r="E238" s="25"/>
      <c r="F238" s="25"/>
      <c r="G238" s="26"/>
      <c r="H238" s="27"/>
      <c r="I238" s="28"/>
      <c r="J238" s="430"/>
      <c r="K238" s="8"/>
      <c r="L238" s="457" t="str">
        <f t="shared" si="6"/>
        <v/>
      </c>
      <c r="M238" s="245" cm="1">
        <f t="array" ref="M238">SUMPRODUCT(--(N238:Q238&lt;&gt;"")) + IF(TRIM(R238)="",0,LEN(R238)-LEN(SUBSTITUTE(R238,",",""))+1)</f>
        <v>0</v>
      </c>
      <c r="N238" s="242" t="str">
        <f>IF(AND(I238&lt;&gt;0,I238&lt;&gt;""),IF(TRIM(SUBSTITUTE(B238,CHAR(160),""))="","",IF(ISNUMBER(MATCH(TRIM(SUBSTITUTE(B238,CHAR(160),"")),'Look Up Values'!$B$2:$B$500,0)),"","Origin error")),"")</f>
        <v/>
      </c>
      <c r="O238" s="242" t="str">
        <f>IF(AND(I238&lt;&gt;0,I238&lt;&gt;""),IF(C238="","",IF(AND(ISNUMBER(--LEFT(C238,FIND(" ",C238&amp;" ")-1)),OR(LEN(LEFT(C238,FIND(" ",C238&amp;" ")-1))=6,LEN(LEFT(C238,FIND(" ",C238&amp;" ")-1))=7),OR(ISNUMBER(MATCH(LEFT(C238,FIND(" ",C238&amp;" ")-1),'Look Up Values'!$G$2:$G$1000,0)),ISNUMBER(MATCH(LEFT(C238,FIND(" ",C238&amp;" ")-1),'Look Up Values'!$AE$2:$AE$2000,0)))),"","EWC error")),"")</f>
        <v/>
      </c>
      <c r="P238" s="242" t="str" cm="1">
        <f t="array" ref="P238">IF(AND(I238&lt;&gt;0,I238&lt;&gt;""),IF(D238="","",IF(ISNUMBER(MATCH(SUBSTITUTE(D238," ",""),SUBSTITUTE('Look Up Values'!$S$2:$S$120," ",""),0)),"","D&amp;R error")),"")</f>
        <v/>
      </c>
      <c r="Q238" s="242" t="str" cm="1">
        <f t="array" ref="Q238">IF(AND(I238&lt;&gt;0,I238&lt;&gt;""),IF(G238="","",IF(ISNUMBER(MATCH(SUBSTITUTE(G238," ",""),SUBSTITUTE('Look Up Values'!$I$2:$I$10," ",""),0)),"","State error")),"")</f>
        <v/>
      </c>
      <c r="R238" s="260" t="str">
        <f t="shared" si="7"/>
        <v/>
      </c>
    </row>
    <row r="239" spans="1:18" ht="15.75">
      <c r="A239" s="250">
        <v>232</v>
      </c>
      <c r="B239" s="198"/>
      <c r="C239" s="25"/>
      <c r="D239" s="25"/>
      <c r="E239" s="25"/>
      <c r="F239" s="25"/>
      <c r="G239" s="26"/>
      <c r="H239" s="27"/>
      <c r="I239" s="28"/>
      <c r="J239" s="430"/>
      <c r="K239" s="8"/>
      <c r="L239" s="457" t="str">
        <f t="shared" si="6"/>
        <v/>
      </c>
      <c r="M239" s="245" cm="1">
        <f t="array" ref="M239">SUMPRODUCT(--(N239:Q239&lt;&gt;"")) + IF(TRIM(R239)="",0,LEN(R239)-LEN(SUBSTITUTE(R239,",",""))+1)</f>
        <v>0</v>
      </c>
      <c r="N239" s="242" t="str">
        <f>IF(AND(I239&lt;&gt;0,I239&lt;&gt;""),IF(TRIM(SUBSTITUTE(B239,CHAR(160),""))="","",IF(ISNUMBER(MATCH(TRIM(SUBSTITUTE(B239,CHAR(160),"")),'Look Up Values'!$B$2:$B$500,0)),"","Origin error")),"")</f>
        <v/>
      </c>
      <c r="O239" s="242" t="str">
        <f>IF(AND(I239&lt;&gt;0,I239&lt;&gt;""),IF(C239="","",IF(AND(ISNUMBER(--LEFT(C239,FIND(" ",C239&amp;" ")-1)),OR(LEN(LEFT(C239,FIND(" ",C239&amp;" ")-1))=6,LEN(LEFT(C239,FIND(" ",C239&amp;" ")-1))=7),OR(ISNUMBER(MATCH(LEFT(C239,FIND(" ",C239&amp;" ")-1),'Look Up Values'!$G$2:$G$1000,0)),ISNUMBER(MATCH(LEFT(C239,FIND(" ",C239&amp;" ")-1),'Look Up Values'!$AE$2:$AE$2000,0)))),"","EWC error")),"")</f>
        <v/>
      </c>
      <c r="P239" s="242" t="str" cm="1">
        <f t="array" ref="P239">IF(AND(I239&lt;&gt;0,I239&lt;&gt;""),IF(D239="","",IF(ISNUMBER(MATCH(SUBSTITUTE(D239," ",""),SUBSTITUTE('Look Up Values'!$S$2:$S$120," ",""),0)),"","D&amp;R error")),"")</f>
        <v/>
      </c>
      <c r="Q239" s="242" t="str" cm="1">
        <f t="array" ref="Q239">IF(AND(I239&lt;&gt;0,I239&lt;&gt;""),IF(G239="","",IF(ISNUMBER(MATCH(SUBSTITUTE(G239," ",""),SUBSTITUTE('Look Up Values'!$I$2:$I$10," ",""),0)),"","State error")),"")</f>
        <v/>
      </c>
      <c r="R239" s="260" t="str">
        <f t="shared" si="7"/>
        <v/>
      </c>
    </row>
    <row r="240" spans="1:18" ht="15.75">
      <c r="A240" s="250">
        <v>233</v>
      </c>
      <c r="B240" s="198"/>
      <c r="C240" s="25"/>
      <c r="D240" s="25"/>
      <c r="E240" s="25"/>
      <c r="F240" s="25"/>
      <c r="G240" s="26"/>
      <c r="H240" s="27"/>
      <c r="I240" s="28"/>
      <c r="J240" s="430"/>
      <c r="K240" s="8"/>
      <c r="L240" s="457" t="str">
        <f t="shared" si="6"/>
        <v/>
      </c>
      <c r="M240" s="245" cm="1">
        <f t="array" ref="M240">SUMPRODUCT(--(N240:Q240&lt;&gt;"")) + IF(TRIM(R240)="",0,LEN(R240)-LEN(SUBSTITUTE(R240,",",""))+1)</f>
        <v>0</v>
      </c>
      <c r="N240" s="242" t="str">
        <f>IF(AND(I240&lt;&gt;0,I240&lt;&gt;""),IF(TRIM(SUBSTITUTE(B240,CHAR(160),""))="","",IF(ISNUMBER(MATCH(TRIM(SUBSTITUTE(B240,CHAR(160),"")),'Look Up Values'!$B$2:$B$500,0)),"","Origin error")),"")</f>
        <v/>
      </c>
      <c r="O240" s="242" t="str">
        <f>IF(AND(I240&lt;&gt;0,I240&lt;&gt;""),IF(C240="","",IF(AND(ISNUMBER(--LEFT(C240,FIND(" ",C240&amp;" ")-1)),OR(LEN(LEFT(C240,FIND(" ",C240&amp;" ")-1))=6,LEN(LEFT(C240,FIND(" ",C240&amp;" ")-1))=7),OR(ISNUMBER(MATCH(LEFT(C240,FIND(" ",C240&amp;" ")-1),'Look Up Values'!$G$2:$G$1000,0)),ISNUMBER(MATCH(LEFT(C240,FIND(" ",C240&amp;" ")-1),'Look Up Values'!$AE$2:$AE$2000,0)))),"","EWC error")),"")</f>
        <v/>
      </c>
      <c r="P240" s="242" t="str" cm="1">
        <f t="array" ref="P240">IF(AND(I240&lt;&gt;0,I240&lt;&gt;""),IF(D240="","",IF(ISNUMBER(MATCH(SUBSTITUTE(D240," ",""),SUBSTITUTE('Look Up Values'!$S$2:$S$120," ",""),0)),"","D&amp;R error")),"")</f>
        <v/>
      </c>
      <c r="Q240" s="242" t="str" cm="1">
        <f t="array" ref="Q240">IF(AND(I240&lt;&gt;0,I240&lt;&gt;""),IF(G240="","",IF(ISNUMBER(MATCH(SUBSTITUTE(G240," ",""),SUBSTITUTE('Look Up Values'!$I$2:$I$10," ",""),0)),"","State error")),"")</f>
        <v/>
      </c>
      <c r="R240" s="260" t="str">
        <f t="shared" si="7"/>
        <v/>
      </c>
    </row>
    <row r="241" spans="1:18" ht="15.75">
      <c r="A241" s="250">
        <v>234</v>
      </c>
      <c r="B241" s="198"/>
      <c r="C241" s="25"/>
      <c r="D241" s="25"/>
      <c r="E241" s="25"/>
      <c r="F241" s="25"/>
      <c r="G241" s="26"/>
      <c r="H241" s="27"/>
      <c r="I241" s="28"/>
      <c r="J241" s="430"/>
      <c r="K241" s="8"/>
      <c r="L241" s="457" t="str">
        <f t="shared" si="6"/>
        <v/>
      </c>
      <c r="M241" s="245" cm="1">
        <f t="array" ref="M241">SUMPRODUCT(--(N241:Q241&lt;&gt;"")) + IF(TRIM(R241)="",0,LEN(R241)-LEN(SUBSTITUTE(R241,",",""))+1)</f>
        <v>0</v>
      </c>
      <c r="N241" s="242" t="str">
        <f>IF(AND(I241&lt;&gt;0,I241&lt;&gt;""),IF(TRIM(SUBSTITUTE(B241,CHAR(160),""))="","",IF(ISNUMBER(MATCH(TRIM(SUBSTITUTE(B241,CHAR(160),"")),'Look Up Values'!$B$2:$B$500,0)),"","Origin error")),"")</f>
        <v/>
      </c>
      <c r="O241" s="242" t="str">
        <f>IF(AND(I241&lt;&gt;0,I241&lt;&gt;""),IF(C241="","",IF(AND(ISNUMBER(--LEFT(C241,FIND(" ",C241&amp;" ")-1)),OR(LEN(LEFT(C241,FIND(" ",C241&amp;" ")-1))=6,LEN(LEFT(C241,FIND(" ",C241&amp;" ")-1))=7),OR(ISNUMBER(MATCH(LEFT(C241,FIND(" ",C241&amp;" ")-1),'Look Up Values'!$G$2:$G$1000,0)),ISNUMBER(MATCH(LEFT(C241,FIND(" ",C241&amp;" ")-1),'Look Up Values'!$AE$2:$AE$2000,0)))),"","EWC error")),"")</f>
        <v/>
      </c>
      <c r="P241" s="242" t="str" cm="1">
        <f t="array" ref="P241">IF(AND(I241&lt;&gt;0,I241&lt;&gt;""),IF(D241="","",IF(ISNUMBER(MATCH(SUBSTITUTE(D241," ",""),SUBSTITUTE('Look Up Values'!$S$2:$S$120," ",""),0)),"","D&amp;R error")),"")</f>
        <v/>
      </c>
      <c r="Q241" s="242" t="str" cm="1">
        <f t="array" ref="Q241">IF(AND(I241&lt;&gt;0,I241&lt;&gt;""),IF(G241="","",IF(ISNUMBER(MATCH(SUBSTITUTE(G241," ",""),SUBSTITUTE('Look Up Values'!$I$2:$I$10," ",""),0)),"","State error")),"")</f>
        <v/>
      </c>
      <c r="R241" s="260" t="str">
        <f t="shared" si="7"/>
        <v/>
      </c>
    </row>
    <row r="242" spans="1:18" ht="15.75">
      <c r="A242" s="250">
        <v>235</v>
      </c>
      <c r="B242" s="198"/>
      <c r="C242" s="25"/>
      <c r="D242" s="25"/>
      <c r="E242" s="25"/>
      <c r="F242" s="25"/>
      <c r="G242" s="26"/>
      <c r="H242" s="27"/>
      <c r="I242" s="28"/>
      <c r="J242" s="430"/>
      <c r="K242" s="8"/>
      <c r="L242" s="457" t="str">
        <f t="shared" si="6"/>
        <v/>
      </c>
      <c r="M242" s="245" cm="1">
        <f t="array" ref="M242">SUMPRODUCT(--(N242:Q242&lt;&gt;"")) + IF(TRIM(R242)="",0,LEN(R242)-LEN(SUBSTITUTE(R242,",",""))+1)</f>
        <v>0</v>
      </c>
      <c r="N242" s="242" t="str">
        <f>IF(AND(I242&lt;&gt;0,I242&lt;&gt;""),IF(TRIM(SUBSTITUTE(B242,CHAR(160),""))="","",IF(ISNUMBER(MATCH(TRIM(SUBSTITUTE(B242,CHAR(160),"")),'Look Up Values'!$B$2:$B$500,0)),"","Origin error")),"")</f>
        <v/>
      </c>
      <c r="O242" s="242" t="str">
        <f>IF(AND(I242&lt;&gt;0,I242&lt;&gt;""),IF(C242="","",IF(AND(ISNUMBER(--LEFT(C242,FIND(" ",C242&amp;" ")-1)),OR(LEN(LEFT(C242,FIND(" ",C242&amp;" ")-1))=6,LEN(LEFT(C242,FIND(" ",C242&amp;" ")-1))=7),OR(ISNUMBER(MATCH(LEFT(C242,FIND(" ",C242&amp;" ")-1),'Look Up Values'!$G$2:$G$1000,0)),ISNUMBER(MATCH(LEFT(C242,FIND(" ",C242&amp;" ")-1),'Look Up Values'!$AE$2:$AE$2000,0)))),"","EWC error")),"")</f>
        <v/>
      </c>
      <c r="P242" s="242" t="str" cm="1">
        <f t="array" ref="P242">IF(AND(I242&lt;&gt;0,I242&lt;&gt;""),IF(D242="","",IF(ISNUMBER(MATCH(SUBSTITUTE(D242," ",""),SUBSTITUTE('Look Up Values'!$S$2:$S$120," ",""),0)),"","D&amp;R error")),"")</f>
        <v/>
      </c>
      <c r="Q242" s="242" t="str" cm="1">
        <f t="array" ref="Q242">IF(AND(I242&lt;&gt;0,I242&lt;&gt;""),IF(G242="","",IF(ISNUMBER(MATCH(SUBSTITUTE(G242," ",""),SUBSTITUTE('Look Up Values'!$I$2:$I$10," ",""),0)),"","State error")),"")</f>
        <v/>
      </c>
      <c r="R242" s="260" t="str">
        <f t="shared" si="7"/>
        <v/>
      </c>
    </row>
    <row r="243" spans="1:18" ht="15.75">
      <c r="A243" s="250">
        <v>236</v>
      </c>
      <c r="B243" s="198"/>
      <c r="C243" s="25"/>
      <c r="D243" s="25"/>
      <c r="E243" s="25"/>
      <c r="F243" s="25"/>
      <c r="G243" s="26"/>
      <c r="H243" s="27"/>
      <c r="I243" s="28"/>
      <c r="J243" s="430"/>
      <c r="K243" s="8"/>
      <c r="L243" s="457" t="str">
        <f t="shared" si="6"/>
        <v/>
      </c>
      <c r="M243" s="245" cm="1">
        <f t="array" ref="M243">SUMPRODUCT(--(N243:Q243&lt;&gt;"")) + IF(TRIM(R243)="",0,LEN(R243)-LEN(SUBSTITUTE(R243,",",""))+1)</f>
        <v>0</v>
      </c>
      <c r="N243" s="242" t="str">
        <f>IF(AND(I243&lt;&gt;0,I243&lt;&gt;""),IF(TRIM(SUBSTITUTE(B243,CHAR(160),""))="","",IF(ISNUMBER(MATCH(TRIM(SUBSTITUTE(B243,CHAR(160),"")),'Look Up Values'!$B$2:$B$500,0)),"","Origin error")),"")</f>
        <v/>
      </c>
      <c r="O243" s="242" t="str">
        <f>IF(AND(I243&lt;&gt;0,I243&lt;&gt;""),IF(C243="","",IF(AND(ISNUMBER(--LEFT(C243,FIND(" ",C243&amp;" ")-1)),OR(LEN(LEFT(C243,FIND(" ",C243&amp;" ")-1))=6,LEN(LEFT(C243,FIND(" ",C243&amp;" ")-1))=7),OR(ISNUMBER(MATCH(LEFT(C243,FIND(" ",C243&amp;" ")-1),'Look Up Values'!$G$2:$G$1000,0)),ISNUMBER(MATCH(LEFT(C243,FIND(" ",C243&amp;" ")-1),'Look Up Values'!$AE$2:$AE$2000,0)))),"","EWC error")),"")</f>
        <v/>
      </c>
      <c r="P243" s="242" t="str" cm="1">
        <f t="array" ref="P243">IF(AND(I243&lt;&gt;0,I243&lt;&gt;""),IF(D243="","",IF(ISNUMBER(MATCH(SUBSTITUTE(D243," ",""),SUBSTITUTE('Look Up Values'!$S$2:$S$120," ",""),0)),"","D&amp;R error")),"")</f>
        <v/>
      </c>
      <c r="Q243" s="242" t="str" cm="1">
        <f t="array" ref="Q243">IF(AND(I243&lt;&gt;0,I243&lt;&gt;""),IF(G243="","",IF(ISNUMBER(MATCH(SUBSTITUTE(G243," ",""),SUBSTITUTE('Look Up Values'!$I$2:$I$10," ",""),0)),"","State error")),"")</f>
        <v/>
      </c>
      <c r="R243" s="260" t="str">
        <f t="shared" si="7"/>
        <v/>
      </c>
    </row>
    <row r="244" spans="1:18" ht="15.75">
      <c r="A244" s="250">
        <v>237</v>
      </c>
      <c r="B244" s="198"/>
      <c r="C244" s="25"/>
      <c r="D244" s="25"/>
      <c r="E244" s="25"/>
      <c r="F244" s="25"/>
      <c r="G244" s="26"/>
      <c r="H244" s="27"/>
      <c r="I244" s="28"/>
      <c r="J244" s="430"/>
      <c r="K244" s="8"/>
      <c r="L244" s="457" t="str">
        <f t="shared" si="6"/>
        <v/>
      </c>
      <c r="M244" s="245" cm="1">
        <f t="array" ref="M244">SUMPRODUCT(--(N244:Q244&lt;&gt;"")) + IF(TRIM(R244)="",0,LEN(R244)-LEN(SUBSTITUTE(R244,",",""))+1)</f>
        <v>0</v>
      </c>
      <c r="N244" s="242" t="str">
        <f>IF(AND(I244&lt;&gt;0,I244&lt;&gt;""),IF(TRIM(SUBSTITUTE(B244,CHAR(160),""))="","",IF(ISNUMBER(MATCH(TRIM(SUBSTITUTE(B244,CHAR(160),"")),'Look Up Values'!$B$2:$B$500,0)),"","Origin error")),"")</f>
        <v/>
      </c>
      <c r="O244" s="242" t="str">
        <f>IF(AND(I244&lt;&gt;0,I244&lt;&gt;""),IF(C244="","",IF(AND(ISNUMBER(--LEFT(C244,FIND(" ",C244&amp;" ")-1)),OR(LEN(LEFT(C244,FIND(" ",C244&amp;" ")-1))=6,LEN(LEFT(C244,FIND(" ",C244&amp;" ")-1))=7),OR(ISNUMBER(MATCH(LEFT(C244,FIND(" ",C244&amp;" ")-1),'Look Up Values'!$G$2:$G$1000,0)),ISNUMBER(MATCH(LEFT(C244,FIND(" ",C244&amp;" ")-1),'Look Up Values'!$AE$2:$AE$2000,0)))),"","EWC error")),"")</f>
        <v/>
      </c>
      <c r="P244" s="242" t="str" cm="1">
        <f t="array" ref="P244">IF(AND(I244&lt;&gt;0,I244&lt;&gt;""),IF(D244="","",IF(ISNUMBER(MATCH(SUBSTITUTE(D244," ",""),SUBSTITUTE('Look Up Values'!$S$2:$S$120," ",""),0)),"","D&amp;R error")),"")</f>
        <v/>
      </c>
      <c r="Q244" s="242" t="str" cm="1">
        <f t="array" ref="Q244">IF(AND(I244&lt;&gt;0,I244&lt;&gt;""),IF(G244="","",IF(ISNUMBER(MATCH(SUBSTITUTE(G244," ",""),SUBSTITUTE('Look Up Values'!$I$2:$I$10," ",""),0)),"","State error")),"")</f>
        <v/>
      </c>
      <c r="R244" s="260" t="str">
        <f t="shared" si="7"/>
        <v/>
      </c>
    </row>
    <row r="245" spans="1:18" ht="15.75">
      <c r="A245" s="250">
        <v>238</v>
      </c>
      <c r="B245" s="198"/>
      <c r="C245" s="25"/>
      <c r="D245" s="25"/>
      <c r="E245" s="25"/>
      <c r="F245" s="25"/>
      <c r="G245" s="26"/>
      <c r="H245" s="27"/>
      <c r="I245" s="28"/>
      <c r="J245" s="430"/>
      <c r="K245" s="8"/>
      <c r="L245" s="457" t="str">
        <f t="shared" si="6"/>
        <v/>
      </c>
      <c r="M245" s="245" cm="1">
        <f t="array" ref="M245">SUMPRODUCT(--(N245:Q245&lt;&gt;"")) + IF(TRIM(R245)="",0,LEN(R245)-LEN(SUBSTITUTE(R245,",",""))+1)</f>
        <v>0</v>
      </c>
      <c r="N245" s="242" t="str">
        <f>IF(AND(I245&lt;&gt;0,I245&lt;&gt;""),IF(TRIM(SUBSTITUTE(B245,CHAR(160),""))="","",IF(ISNUMBER(MATCH(TRIM(SUBSTITUTE(B245,CHAR(160),"")),'Look Up Values'!$B$2:$B$500,0)),"","Origin error")),"")</f>
        <v/>
      </c>
      <c r="O245" s="242" t="str">
        <f>IF(AND(I245&lt;&gt;0,I245&lt;&gt;""),IF(C245="","",IF(AND(ISNUMBER(--LEFT(C245,FIND(" ",C245&amp;" ")-1)),OR(LEN(LEFT(C245,FIND(" ",C245&amp;" ")-1))=6,LEN(LEFT(C245,FIND(" ",C245&amp;" ")-1))=7),OR(ISNUMBER(MATCH(LEFT(C245,FIND(" ",C245&amp;" ")-1),'Look Up Values'!$G$2:$G$1000,0)),ISNUMBER(MATCH(LEFT(C245,FIND(" ",C245&amp;" ")-1),'Look Up Values'!$AE$2:$AE$2000,0)))),"","EWC error")),"")</f>
        <v/>
      </c>
      <c r="P245" s="242" t="str" cm="1">
        <f t="array" ref="P245">IF(AND(I245&lt;&gt;0,I245&lt;&gt;""),IF(D245="","",IF(ISNUMBER(MATCH(SUBSTITUTE(D245," ",""),SUBSTITUTE('Look Up Values'!$S$2:$S$120," ",""),0)),"","D&amp;R error")),"")</f>
        <v/>
      </c>
      <c r="Q245" s="242" t="str" cm="1">
        <f t="array" ref="Q245">IF(AND(I245&lt;&gt;0,I245&lt;&gt;""),IF(G245="","",IF(ISNUMBER(MATCH(SUBSTITUTE(G245," ",""),SUBSTITUTE('Look Up Values'!$I$2:$I$10," ",""),0)),"","State error")),"")</f>
        <v/>
      </c>
      <c r="R245" s="260" t="str">
        <f t="shared" si="7"/>
        <v/>
      </c>
    </row>
    <row r="246" spans="1:18" ht="15.75">
      <c r="A246" s="250">
        <v>239</v>
      </c>
      <c r="B246" s="198"/>
      <c r="C246" s="25"/>
      <c r="D246" s="25"/>
      <c r="E246" s="25"/>
      <c r="F246" s="25"/>
      <c r="G246" s="26"/>
      <c r="H246" s="27"/>
      <c r="I246" s="28"/>
      <c r="J246" s="430"/>
      <c r="K246" s="8"/>
      <c r="L246" s="457" t="str">
        <f t="shared" si="6"/>
        <v/>
      </c>
      <c r="M246" s="245" cm="1">
        <f t="array" ref="M246">SUMPRODUCT(--(N246:Q246&lt;&gt;"")) + IF(TRIM(R246)="",0,LEN(R246)-LEN(SUBSTITUTE(R246,",",""))+1)</f>
        <v>0</v>
      </c>
      <c r="N246" s="242" t="str">
        <f>IF(AND(I246&lt;&gt;0,I246&lt;&gt;""),IF(TRIM(SUBSTITUTE(B246,CHAR(160),""))="","",IF(ISNUMBER(MATCH(TRIM(SUBSTITUTE(B246,CHAR(160),"")),'Look Up Values'!$B$2:$B$500,0)),"","Origin error")),"")</f>
        <v/>
      </c>
      <c r="O246" s="242" t="str">
        <f>IF(AND(I246&lt;&gt;0,I246&lt;&gt;""),IF(C246="","",IF(AND(ISNUMBER(--LEFT(C246,FIND(" ",C246&amp;" ")-1)),OR(LEN(LEFT(C246,FIND(" ",C246&amp;" ")-1))=6,LEN(LEFT(C246,FIND(" ",C246&amp;" ")-1))=7),OR(ISNUMBER(MATCH(LEFT(C246,FIND(" ",C246&amp;" ")-1),'Look Up Values'!$G$2:$G$1000,0)),ISNUMBER(MATCH(LEFT(C246,FIND(" ",C246&amp;" ")-1),'Look Up Values'!$AE$2:$AE$2000,0)))),"","EWC error")),"")</f>
        <v/>
      </c>
      <c r="P246" s="242" t="str" cm="1">
        <f t="array" ref="P246">IF(AND(I246&lt;&gt;0,I246&lt;&gt;""),IF(D246="","",IF(ISNUMBER(MATCH(SUBSTITUTE(D246," ",""),SUBSTITUTE('Look Up Values'!$S$2:$S$120," ",""),0)),"","D&amp;R error")),"")</f>
        <v/>
      </c>
      <c r="Q246" s="242" t="str" cm="1">
        <f t="array" ref="Q246">IF(AND(I246&lt;&gt;0,I246&lt;&gt;""),IF(G246="","",IF(ISNUMBER(MATCH(SUBSTITUTE(G246," ",""),SUBSTITUTE('Look Up Values'!$I$2:$I$10," ",""),0)),"","State error")),"")</f>
        <v/>
      </c>
      <c r="R246" s="260" t="str">
        <f t="shared" si="7"/>
        <v/>
      </c>
    </row>
    <row r="247" spans="1:18" ht="15.75">
      <c r="A247" s="250">
        <v>240</v>
      </c>
      <c r="B247" s="198"/>
      <c r="C247" s="25"/>
      <c r="D247" s="25"/>
      <c r="E247" s="25"/>
      <c r="F247" s="25"/>
      <c r="G247" s="26"/>
      <c r="H247" s="27"/>
      <c r="I247" s="28"/>
      <c r="J247" s="430"/>
      <c r="K247" s="8"/>
      <c r="L247" s="457" t="str">
        <f t="shared" si="6"/>
        <v/>
      </c>
      <c r="M247" s="245" cm="1">
        <f t="array" ref="M247">SUMPRODUCT(--(N247:Q247&lt;&gt;"")) + IF(TRIM(R247)="",0,LEN(R247)-LEN(SUBSTITUTE(R247,",",""))+1)</f>
        <v>0</v>
      </c>
      <c r="N247" s="242" t="str">
        <f>IF(AND(I247&lt;&gt;0,I247&lt;&gt;""),IF(TRIM(SUBSTITUTE(B247,CHAR(160),""))="","",IF(ISNUMBER(MATCH(TRIM(SUBSTITUTE(B247,CHAR(160),"")),'Look Up Values'!$B$2:$B$500,0)),"","Origin error")),"")</f>
        <v/>
      </c>
      <c r="O247" s="242" t="str">
        <f>IF(AND(I247&lt;&gt;0,I247&lt;&gt;""),IF(C247="","",IF(AND(ISNUMBER(--LEFT(C247,FIND(" ",C247&amp;" ")-1)),OR(LEN(LEFT(C247,FIND(" ",C247&amp;" ")-1))=6,LEN(LEFT(C247,FIND(" ",C247&amp;" ")-1))=7),OR(ISNUMBER(MATCH(LEFT(C247,FIND(" ",C247&amp;" ")-1),'Look Up Values'!$G$2:$G$1000,0)),ISNUMBER(MATCH(LEFT(C247,FIND(" ",C247&amp;" ")-1),'Look Up Values'!$AE$2:$AE$2000,0)))),"","EWC error")),"")</f>
        <v/>
      </c>
      <c r="P247" s="242" t="str" cm="1">
        <f t="array" ref="P247">IF(AND(I247&lt;&gt;0,I247&lt;&gt;""),IF(D247="","",IF(ISNUMBER(MATCH(SUBSTITUTE(D247," ",""),SUBSTITUTE('Look Up Values'!$S$2:$S$120," ",""),0)),"","D&amp;R error")),"")</f>
        <v/>
      </c>
      <c r="Q247" s="242" t="str" cm="1">
        <f t="array" ref="Q247">IF(AND(I247&lt;&gt;0,I247&lt;&gt;""),IF(G247="","",IF(ISNUMBER(MATCH(SUBSTITUTE(G247," ",""),SUBSTITUTE('Look Up Values'!$I$2:$I$10," ",""),0)),"","State error")),"")</f>
        <v/>
      </c>
      <c r="R247" s="260" t="str">
        <f t="shared" si="7"/>
        <v/>
      </c>
    </row>
    <row r="248" spans="1:18" ht="15.75">
      <c r="A248" s="250">
        <v>241</v>
      </c>
      <c r="B248" s="198"/>
      <c r="C248" s="25"/>
      <c r="D248" s="25"/>
      <c r="E248" s="25"/>
      <c r="F248" s="25"/>
      <c r="G248" s="26"/>
      <c r="H248" s="27"/>
      <c r="I248" s="28"/>
      <c r="J248" s="430"/>
      <c r="K248" s="8"/>
      <c r="L248" s="457" t="str">
        <f t="shared" si="6"/>
        <v/>
      </c>
      <c r="M248" s="245" cm="1">
        <f t="array" ref="M248">SUMPRODUCT(--(N248:Q248&lt;&gt;"")) + IF(TRIM(R248)="",0,LEN(R248)-LEN(SUBSTITUTE(R248,",",""))+1)</f>
        <v>0</v>
      </c>
      <c r="N248" s="242" t="str">
        <f>IF(AND(I248&lt;&gt;0,I248&lt;&gt;""),IF(TRIM(SUBSTITUTE(B248,CHAR(160),""))="","",IF(ISNUMBER(MATCH(TRIM(SUBSTITUTE(B248,CHAR(160),"")),'Look Up Values'!$B$2:$B$500,0)),"","Origin error")),"")</f>
        <v/>
      </c>
      <c r="O248" s="242" t="str">
        <f>IF(AND(I248&lt;&gt;0,I248&lt;&gt;""),IF(C248="","",IF(AND(ISNUMBER(--LEFT(C248,FIND(" ",C248&amp;" ")-1)),OR(LEN(LEFT(C248,FIND(" ",C248&amp;" ")-1))=6,LEN(LEFT(C248,FIND(" ",C248&amp;" ")-1))=7),OR(ISNUMBER(MATCH(LEFT(C248,FIND(" ",C248&amp;" ")-1),'Look Up Values'!$G$2:$G$1000,0)),ISNUMBER(MATCH(LEFT(C248,FIND(" ",C248&amp;" ")-1),'Look Up Values'!$AE$2:$AE$2000,0)))),"","EWC error")),"")</f>
        <v/>
      </c>
      <c r="P248" s="242" t="str" cm="1">
        <f t="array" ref="P248">IF(AND(I248&lt;&gt;0,I248&lt;&gt;""),IF(D248="","",IF(ISNUMBER(MATCH(SUBSTITUTE(D248," ",""),SUBSTITUTE('Look Up Values'!$S$2:$S$120," ",""),0)),"","D&amp;R error")),"")</f>
        <v/>
      </c>
      <c r="Q248" s="242" t="str" cm="1">
        <f t="array" ref="Q248">IF(AND(I248&lt;&gt;0,I248&lt;&gt;""),IF(G248="","",IF(ISNUMBER(MATCH(SUBSTITUTE(G248," ",""),SUBSTITUTE('Look Up Values'!$I$2:$I$10," ",""),0)),"","State error")),"")</f>
        <v/>
      </c>
      <c r="R248" s="260" t="str">
        <f t="shared" si="7"/>
        <v/>
      </c>
    </row>
    <row r="249" spans="1:18" ht="15.75">
      <c r="A249" s="250">
        <v>242</v>
      </c>
      <c r="B249" s="198"/>
      <c r="C249" s="25"/>
      <c r="D249" s="25"/>
      <c r="E249" s="25"/>
      <c r="F249" s="25"/>
      <c r="G249" s="26"/>
      <c r="H249" s="27"/>
      <c r="I249" s="28"/>
      <c r="J249" s="430"/>
      <c r="K249" s="8"/>
      <c r="L249" s="457" t="str">
        <f t="shared" si="6"/>
        <v/>
      </c>
      <c r="M249" s="245" cm="1">
        <f t="array" ref="M249">SUMPRODUCT(--(N249:Q249&lt;&gt;"")) + IF(TRIM(R249)="",0,LEN(R249)-LEN(SUBSTITUTE(R249,",",""))+1)</f>
        <v>0</v>
      </c>
      <c r="N249" s="242" t="str">
        <f>IF(AND(I249&lt;&gt;0,I249&lt;&gt;""),IF(TRIM(SUBSTITUTE(B249,CHAR(160),""))="","",IF(ISNUMBER(MATCH(TRIM(SUBSTITUTE(B249,CHAR(160),"")),'Look Up Values'!$B$2:$B$500,0)),"","Origin error")),"")</f>
        <v/>
      </c>
      <c r="O249" s="242" t="str">
        <f>IF(AND(I249&lt;&gt;0,I249&lt;&gt;""),IF(C249="","",IF(AND(ISNUMBER(--LEFT(C249,FIND(" ",C249&amp;" ")-1)),OR(LEN(LEFT(C249,FIND(" ",C249&amp;" ")-1))=6,LEN(LEFT(C249,FIND(" ",C249&amp;" ")-1))=7),OR(ISNUMBER(MATCH(LEFT(C249,FIND(" ",C249&amp;" ")-1),'Look Up Values'!$G$2:$G$1000,0)),ISNUMBER(MATCH(LEFT(C249,FIND(" ",C249&amp;" ")-1),'Look Up Values'!$AE$2:$AE$2000,0)))),"","EWC error")),"")</f>
        <v/>
      </c>
      <c r="P249" s="242" t="str" cm="1">
        <f t="array" ref="P249">IF(AND(I249&lt;&gt;0,I249&lt;&gt;""),IF(D249="","",IF(ISNUMBER(MATCH(SUBSTITUTE(D249," ",""),SUBSTITUTE('Look Up Values'!$S$2:$S$120," ",""),0)),"","D&amp;R error")),"")</f>
        <v/>
      </c>
      <c r="Q249" s="242" t="str" cm="1">
        <f t="array" ref="Q249">IF(AND(I249&lt;&gt;0,I249&lt;&gt;""),IF(G249="","",IF(ISNUMBER(MATCH(SUBSTITUTE(G249," ",""),SUBSTITUTE('Look Up Values'!$I$2:$I$10," ",""),0)),"","State error")),"")</f>
        <v/>
      </c>
      <c r="R249" s="260" t="str">
        <f t="shared" si="7"/>
        <v/>
      </c>
    </row>
    <row r="250" spans="1:18" ht="15.75">
      <c r="A250" s="250">
        <v>243</v>
      </c>
      <c r="B250" s="198"/>
      <c r="C250" s="25"/>
      <c r="D250" s="25"/>
      <c r="E250" s="25"/>
      <c r="F250" s="25"/>
      <c r="G250" s="26"/>
      <c r="H250" s="27"/>
      <c r="I250" s="28"/>
      <c r="J250" s="430"/>
      <c r="K250" s="8"/>
      <c r="L250" s="457" t="str">
        <f t="shared" si="6"/>
        <v/>
      </c>
      <c r="M250" s="245" cm="1">
        <f t="array" ref="M250">SUMPRODUCT(--(N250:Q250&lt;&gt;"")) + IF(TRIM(R250)="",0,LEN(R250)-LEN(SUBSTITUTE(R250,",",""))+1)</f>
        <v>0</v>
      </c>
      <c r="N250" s="242" t="str">
        <f>IF(AND(I250&lt;&gt;0,I250&lt;&gt;""),IF(TRIM(SUBSTITUTE(B250,CHAR(160),""))="","",IF(ISNUMBER(MATCH(TRIM(SUBSTITUTE(B250,CHAR(160),"")),'Look Up Values'!$B$2:$B$500,0)),"","Origin error")),"")</f>
        <v/>
      </c>
      <c r="O250" s="242" t="str">
        <f>IF(AND(I250&lt;&gt;0,I250&lt;&gt;""),IF(C250="","",IF(AND(ISNUMBER(--LEFT(C250,FIND(" ",C250&amp;" ")-1)),OR(LEN(LEFT(C250,FIND(" ",C250&amp;" ")-1))=6,LEN(LEFT(C250,FIND(" ",C250&amp;" ")-1))=7),OR(ISNUMBER(MATCH(LEFT(C250,FIND(" ",C250&amp;" ")-1),'Look Up Values'!$G$2:$G$1000,0)),ISNUMBER(MATCH(LEFT(C250,FIND(" ",C250&amp;" ")-1),'Look Up Values'!$AE$2:$AE$2000,0)))),"","EWC error")),"")</f>
        <v/>
      </c>
      <c r="P250" s="242" t="str" cm="1">
        <f t="array" ref="P250">IF(AND(I250&lt;&gt;0,I250&lt;&gt;""),IF(D250="","",IF(ISNUMBER(MATCH(SUBSTITUTE(D250," ",""),SUBSTITUTE('Look Up Values'!$S$2:$S$120," ",""),0)),"","D&amp;R error")),"")</f>
        <v/>
      </c>
      <c r="Q250" s="242" t="str" cm="1">
        <f t="array" ref="Q250">IF(AND(I250&lt;&gt;0,I250&lt;&gt;""),IF(G250="","",IF(ISNUMBER(MATCH(SUBSTITUTE(G250," ",""),SUBSTITUTE('Look Up Values'!$I$2:$I$10," ",""),0)),"","State error")),"")</f>
        <v/>
      </c>
      <c r="R250" s="260" t="str">
        <f t="shared" si="7"/>
        <v/>
      </c>
    </row>
    <row r="251" spans="1:18" ht="15.75">
      <c r="A251" s="250">
        <v>244</v>
      </c>
      <c r="B251" s="198"/>
      <c r="C251" s="25"/>
      <c r="D251" s="25"/>
      <c r="E251" s="25"/>
      <c r="F251" s="25"/>
      <c r="G251" s="26"/>
      <c r="H251" s="27"/>
      <c r="I251" s="28"/>
      <c r="J251" s="430"/>
      <c r="K251" s="8"/>
      <c r="L251" s="457" t="str">
        <f t="shared" si="6"/>
        <v/>
      </c>
      <c r="M251" s="245" cm="1">
        <f t="array" ref="M251">SUMPRODUCT(--(N251:Q251&lt;&gt;"")) + IF(TRIM(R251)="",0,LEN(R251)-LEN(SUBSTITUTE(R251,",",""))+1)</f>
        <v>0</v>
      </c>
      <c r="N251" s="242" t="str">
        <f>IF(AND(I251&lt;&gt;0,I251&lt;&gt;""),IF(TRIM(SUBSTITUTE(B251,CHAR(160),""))="","",IF(ISNUMBER(MATCH(TRIM(SUBSTITUTE(B251,CHAR(160),"")),'Look Up Values'!$B$2:$B$500,0)),"","Origin error")),"")</f>
        <v/>
      </c>
      <c r="O251" s="242" t="str">
        <f>IF(AND(I251&lt;&gt;0,I251&lt;&gt;""),IF(C251="","",IF(AND(ISNUMBER(--LEFT(C251,FIND(" ",C251&amp;" ")-1)),OR(LEN(LEFT(C251,FIND(" ",C251&amp;" ")-1))=6,LEN(LEFT(C251,FIND(" ",C251&amp;" ")-1))=7),OR(ISNUMBER(MATCH(LEFT(C251,FIND(" ",C251&amp;" ")-1),'Look Up Values'!$G$2:$G$1000,0)),ISNUMBER(MATCH(LEFT(C251,FIND(" ",C251&amp;" ")-1),'Look Up Values'!$AE$2:$AE$2000,0)))),"","EWC error")),"")</f>
        <v/>
      </c>
      <c r="P251" s="242" t="str" cm="1">
        <f t="array" ref="P251">IF(AND(I251&lt;&gt;0,I251&lt;&gt;""),IF(D251="","",IF(ISNUMBER(MATCH(SUBSTITUTE(D251," ",""),SUBSTITUTE('Look Up Values'!$S$2:$S$120," ",""),0)),"","D&amp;R error")),"")</f>
        <v/>
      </c>
      <c r="Q251" s="242" t="str" cm="1">
        <f t="array" ref="Q251">IF(AND(I251&lt;&gt;0,I251&lt;&gt;""),IF(G251="","",IF(ISNUMBER(MATCH(SUBSTITUTE(G251," ",""),SUBSTITUTE('Look Up Values'!$I$2:$I$10," ",""),0)),"","State error")),"")</f>
        <v/>
      </c>
      <c r="R251" s="260" t="str">
        <f t="shared" si="7"/>
        <v/>
      </c>
    </row>
    <row r="252" spans="1:18" ht="15.75">
      <c r="A252" s="250">
        <v>245</v>
      </c>
      <c r="B252" s="198"/>
      <c r="C252" s="25"/>
      <c r="D252" s="25"/>
      <c r="E252" s="25"/>
      <c r="F252" s="25"/>
      <c r="G252" s="26"/>
      <c r="H252" s="27"/>
      <c r="I252" s="28"/>
      <c r="J252" s="430"/>
      <c r="K252" s="8"/>
      <c r="L252" s="457" t="str">
        <f t="shared" si="6"/>
        <v/>
      </c>
      <c r="M252" s="245" cm="1">
        <f t="array" ref="M252">SUMPRODUCT(--(N252:Q252&lt;&gt;"")) + IF(TRIM(R252)="",0,LEN(R252)-LEN(SUBSTITUTE(R252,",",""))+1)</f>
        <v>0</v>
      </c>
      <c r="N252" s="242" t="str">
        <f>IF(AND(I252&lt;&gt;0,I252&lt;&gt;""),IF(TRIM(SUBSTITUTE(B252,CHAR(160),""))="","",IF(ISNUMBER(MATCH(TRIM(SUBSTITUTE(B252,CHAR(160),"")),'Look Up Values'!$B$2:$B$500,0)),"","Origin error")),"")</f>
        <v/>
      </c>
      <c r="O252" s="242" t="str">
        <f>IF(AND(I252&lt;&gt;0,I252&lt;&gt;""),IF(C252="","",IF(AND(ISNUMBER(--LEFT(C252,FIND(" ",C252&amp;" ")-1)),OR(LEN(LEFT(C252,FIND(" ",C252&amp;" ")-1))=6,LEN(LEFT(C252,FIND(" ",C252&amp;" ")-1))=7),OR(ISNUMBER(MATCH(LEFT(C252,FIND(" ",C252&amp;" ")-1),'Look Up Values'!$G$2:$G$1000,0)),ISNUMBER(MATCH(LEFT(C252,FIND(" ",C252&amp;" ")-1),'Look Up Values'!$AE$2:$AE$2000,0)))),"","EWC error")),"")</f>
        <v/>
      </c>
      <c r="P252" s="242" t="str" cm="1">
        <f t="array" ref="P252">IF(AND(I252&lt;&gt;0,I252&lt;&gt;""),IF(D252="","",IF(ISNUMBER(MATCH(SUBSTITUTE(D252," ",""),SUBSTITUTE('Look Up Values'!$S$2:$S$120," ",""),0)),"","D&amp;R error")),"")</f>
        <v/>
      </c>
      <c r="Q252" s="242" t="str" cm="1">
        <f t="array" ref="Q252">IF(AND(I252&lt;&gt;0,I252&lt;&gt;""),IF(G252="","",IF(ISNUMBER(MATCH(SUBSTITUTE(G252," ",""),SUBSTITUTE('Look Up Values'!$I$2:$I$10," ",""),0)),"","State error")),"")</f>
        <v/>
      </c>
      <c r="R252" s="260" t="str">
        <f t="shared" si="7"/>
        <v/>
      </c>
    </row>
    <row r="253" spans="1:18" ht="15.75">
      <c r="A253" s="250">
        <v>246</v>
      </c>
      <c r="B253" s="198"/>
      <c r="C253" s="25"/>
      <c r="D253" s="25"/>
      <c r="E253" s="25"/>
      <c r="F253" s="25"/>
      <c r="G253" s="26"/>
      <c r="H253" s="27"/>
      <c r="I253" s="28"/>
      <c r="J253" s="430"/>
      <c r="K253" s="8"/>
      <c r="L253" s="457" t="str">
        <f t="shared" si="6"/>
        <v/>
      </c>
      <c r="M253" s="245" cm="1">
        <f t="array" ref="M253">SUMPRODUCT(--(N253:Q253&lt;&gt;"")) + IF(TRIM(R253)="",0,LEN(R253)-LEN(SUBSTITUTE(R253,",",""))+1)</f>
        <v>0</v>
      </c>
      <c r="N253" s="242" t="str">
        <f>IF(AND(I253&lt;&gt;0,I253&lt;&gt;""),IF(TRIM(SUBSTITUTE(B253,CHAR(160),""))="","",IF(ISNUMBER(MATCH(TRIM(SUBSTITUTE(B253,CHAR(160),"")),'Look Up Values'!$B$2:$B$500,0)),"","Origin error")),"")</f>
        <v/>
      </c>
      <c r="O253" s="242" t="str">
        <f>IF(AND(I253&lt;&gt;0,I253&lt;&gt;""),IF(C253="","",IF(AND(ISNUMBER(--LEFT(C253,FIND(" ",C253&amp;" ")-1)),OR(LEN(LEFT(C253,FIND(" ",C253&amp;" ")-1))=6,LEN(LEFT(C253,FIND(" ",C253&amp;" ")-1))=7),OR(ISNUMBER(MATCH(LEFT(C253,FIND(" ",C253&amp;" ")-1),'Look Up Values'!$G$2:$G$1000,0)),ISNUMBER(MATCH(LEFT(C253,FIND(" ",C253&amp;" ")-1),'Look Up Values'!$AE$2:$AE$2000,0)))),"","EWC error")),"")</f>
        <v/>
      </c>
      <c r="P253" s="242" t="str" cm="1">
        <f t="array" ref="P253">IF(AND(I253&lt;&gt;0,I253&lt;&gt;""),IF(D253="","",IF(ISNUMBER(MATCH(SUBSTITUTE(D253," ",""),SUBSTITUTE('Look Up Values'!$S$2:$S$120," ",""),0)),"","D&amp;R error")),"")</f>
        <v/>
      </c>
      <c r="Q253" s="242" t="str" cm="1">
        <f t="array" ref="Q253">IF(AND(I253&lt;&gt;0,I253&lt;&gt;""),IF(G253="","",IF(ISNUMBER(MATCH(SUBSTITUTE(G253," ",""),SUBSTITUTE('Look Up Values'!$I$2:$I$10," ",""),0)),"","State error")),"")</f>
        <v/>
      </c>
      <c r="R253" s="260" t="str">
        <f t="shared" si="7"/>
        <v/>
      </c>
    </row>
    <row r="254" spans="1:18" ht="15.75">
      <c r="A254" s="250">
        <v>247</v>
      </c>
      <c r="B254" s="198"/>
      <c r="C254" s="25"/>
      <c r="D254" s="25"/>
      <c r="E254" s="25"/>
      <c r="F254" s="25"/>
      <c r="G254" s="26"/>
      <c r="H254" s="27"/>
      <c r="I254" s="28"/>
      <c r="J254" s="430"/>
      <c r="K254" s="8"/>
      <c r="L254" s="457" t="str">
        <f t="shared" si="6"/>
        <v/>
      </c>
      <c r="M254" s="245" cm="1">
        <f t="array" ref="M254">SUMPRODUCT(--(N254:Q254&lt;&gt;"")) + IF(TRIM(R254)="",0,LEN(R254)-LEN(SUBSTITUTE(R254,",",""))+1)</f>
        <v>0</v>
      </c>
      <c r="N254" s="242" t="str">
        <f>IF(AND(I254&lt;&gt;0,I254&lt;&gt;""),IF(TRIM(SUBSTITUTE(B254,CHAR(160),""))="","",IF(ISNUMBER(MATCH(TRIM(SUBSTITUTE(B254,CHAR(160),"")),'Look Up Values'!$B$2:$B$500,0)),"","Origin error")),"")</f>
        <v/>
      </c>
      <c r="O254" s="242" t="str">
        <f>IF(AND(I254&lt;&gt;0,I254&lt;&gt;""),IF(C254="","",IF(AND(ISNUMBER(--LEFT(C254,FIND(" ",C254&amp;" ")-1)),OR(LEN(LEFT(C254,FIND(" ",C254&amp;" ")-1))=6,LEN(LEFT(C254,FIND(" ",C254&amp;" ")-1))=7),OR(ISNUMBER(MATCH(LEFT(C254,FIND(" ",C254&amp;" ")-1),'Look Up Values'!$G$2:$G$1000,0)),ISNUMBER(MATCH(LEFT(C254,FIND(" ",C254&amp;" ")-1),'Look Up Values'!$AE$2:$AE$2000,0)))),"","EWC error")),"")</f>
        <v/>
      </c>
      <c r="P254" s="242" t="str" cm="1">
        <f t="array" ref="P254">IF(AND(I254&lt;&gt;0,I254&lt;&gt;""),IF(D254="","",IF(ISNUMBER(MATCH(SUBSTITUTE(D254," ",""),SUBSTITUTE('Look Up Values'!$S$2:$S$120," ",""),0)),"","D&amp;R error")),"")</f>
        <v/>
      </c>
      <c r="Q254" s="242" t="str" cm="1">
        <f t="array" ref="Q254">IF(AND(I254&lt;&gt;0,I254&lt;&gt;""),IF(G254="","",IF(ISNUMBER(MATCH(SUBSTITUTE(G254," ",""),SUBSTITUTE('Look Up Values'!$I$2:$I$10," ",""),0)),"","State error")),"")</f>
        <v/>
      </c>
      <c r="R254" s="260" t="str">
        <f t="shared" si="7"/>
        <v/>
      </c>
    </row>
    <row r="255" spans="1:18" ht="15.75">
      <c r="A255" s="250">
        <v>248</v>
      </c>
      <c r="B255" s="198"/>
      <c r="C255" s="25"/>
      <c r="D255" s="25"/>
      <c r="E255" s="25"/>
      <c r="F255" s="25"/>
      <c r="G255" s="26"/>
      <c r="H255" s="27"/>
      <c r="I255" s="28"/>
      <c r="J255" s="430"/>
      <c r="K255" s="8"/>
      <c r="L255" s="457" t="str">
        <f t="shared" si="6"/>
        <v/>
      </c>
      <c r="M255" s="245" cm="1">
        <f t="array" ref="M255">SUMPRODUCT(--(N255:Q255&lt;&gt;"")) + IF(TRIM(R255)="",0,LEN(R255)-LEN(SUBSTITUTE(R255,",",""))+1)</f>
        <v>0</v>
      </c>
      <c r="N255" s="242" t="str">
        <f>IF(AND(I255&lt;&gt;0,I255&lt;&gt;""),IF(TRIM(SUBSTITUTE(B255,CHAR(160),""))="","",IF(ISNUMBER(MATCH(TRIM(SUBSTITUTE(B255,CHAR(160),"")),'Look Up Values'!$B$2:$B$500,0)),"","Origin error")),"")</f>
        <v/>
      </c>
      <c r="O255" s="242" t="str">
        <f>IF(AND(I255&lt;&gt;0,I255&lt;&gt;""),IF(C255="","",IF(AND(ISNUMBER(--LEFT(C255,FIND(" ",C255&amp;" ")-1)),OR(LEN(LEFT(C255,FIND(" ",C255&amp;" ")-1))=6,LEN(LEFT(C255,FIND(" ",C255&amp;" ")-1))=7),OR(ISNUMBER(MATCH(LEFT(C255,FIND(" ",C255&amp;" ")-1),'Look Up Values'!$G$2:$G$1000,0)),ISNUMBER(MATCH(LEFT(C255,FIND(" ",C255&amp;" ")-1),'Look Up Values'!$AE$2:$AE$2000,0)))),"","EWC error")),"")</f>
        <v/>
      </c>
      <c r="P255" s="242" t="str" cm="1">
        <f t="array" ref="P255">IF(AND(I255&lt;&gt;0,I255&lt;&gt;""),IF(D255="","",IF(ISNUMBER(MATCH(SUBSTITUTE(D255," ",""),SUBSTITUTE('Look Up Values'!$S$2:$S$120," ",""),0)),"","D&amp;R error")),"")</f>
        <v/>
      </c>
      <c r="Q255" s="242" t="str" cm="1">
        <f t="array" ref="Q255">IF(AND(I255&lt;&gt;0,I255&lt;&gt;""),IF(G255="","",IF(ISNUMBER(MATCH(SUBSTITUTE(G255," ",""),SUBSTITUTE('Look Up Values'!$I$2:$I$10," ",""),0)),"","State error")),"")</f>
        <v/>
      </c>
      <c r="R255" s="260" t="str">
        <f t="shared" si="7"/>
        <v/>
      </c>
    </row>
    <row r="256" spans="1:18" ht="15.75">
      <c r="A256" s="250">
        <v>249</v>
      </c>
      <c r="B256" s="198"/>
      <c r="C256" s="25"/>
      <c r="D256" s="25"/>
      <c r="E256" s="25"/>
      <c r="F256" s="25"/>
      <c r="G256" s="26"/>
      <c r="H256" s="27"/>
      <c r="I256" s="28"/>
      <c r="J256" s="430"/>
      <c r="K256" s="8"/>
      <c r="L256" s="457" t="str">
        <f t="shared" si="6"/>
        <v/>
      </c>
      <c r="M256" s="245" cm="1">
        <f t="array" ref="M256">SUMPRODUCT(--(N256:Q256&lt;&gt;"")) + IF(TRIM(R256)="",0,LEN(R256)-LEN(SUBSTITUTE(R256,",",""))+1)</f>
        <v>0</v>
      </c>
      <c r="N256" s="242" t="str">
        <f>IF(AND(I256&lt;&gt;0,I256&lt;&gt;""),IF(TRIM(SUBSTITUTE(B256,CHAR(160),""))="","",IF(ISNUMBER(MATCH(TRIM(SUBSTITUTE(B256,CHAR(160),"")),'Look Up Values'!$B$2:$B$500,0)),"","Origin error")),"")</f>
        <v/>
      </c>
      <c r="O256" s="242" t="str">
        <f>IF(AND(I256&lt;&gt;0,I256&lt;&gt;""),IF(C256="","",IF(AND(ISNUMBER(--LEFT(C256,FIND(" ",C256&amp;" ")-1)),OR(LEN(LEFT(C256,FIND(" ",C256&amp;" ")-1))=6,LEN(LEFT(C256,FIND(" ",C256&amp;" ")-1))=7),OR(ISNUMBER(MATCH(LEFT(C256,FIND(" ",C256&amp;" ")-1),'Look Up Values'!$G$2:$G$1000,0)),ISNUMBER(MATCH(LEFT(C256,FIND(" ",C256&amp;" ")-1),'Look Up Values'!$AE$2:$AE$2000,0)))),"","EWC error")),"")</f>
        <v/>
      </c>
      <c r="P256" s="242" t="str" cm="1">
        <f t="array" ref="P256">IF(AND(I256&lt;&gt;0,I256&lt;&gt;""),IF(D256="","",IF(ISNUMBER(MATCH(SUBSTITUTE(D256," ",""),SUBSTITUTE('Look Up Values'!$S$2:$S$120," ",""),0)),"","D&amp;R error")),"")</f>
        <v/>
      </c>
      <c r="Q256" s="242" t="str" cm="1">
        <f t="array" ref="Q256">IF(AND(I256&lt;&gt;0,I256&lt;&gt;""),IF(G256="","",IF(ISNUMBER(MATCH(SUBSTITUTE(G256," ",""),SUBSTITUTE('Look Up Values'!$I$2:$I$10," ",""),0)),"","State error")),"")</f>
        <v/>
      </c>
      <c r="R256" s="260" t="str">
        <f t="shared" si="7"/>
        <v/>
      </c>
    </row>
    <row r="257" spans="1:18" ht="15.75">
      <c r="A257" s="250">
        <v>250</v>
      </c>
      <c r="B257" s="198"/>
      <c r="C257" s="25"/>
      <c r="D257" s="25"/>
      <c r="E257" s="25"/>
      <c r="F257" s="25"/>
      <c r="G257" s="26"/>
      <c r="H257" s="27"/>
      <c r="I257" s="28"/>
      <c r="J257" s="430"/>
      <c r="K257" s="8"/>
      <c r="L257" s="457" t="str">
        <f t="shared" si="6"/>
        <v/>
      </c>
      <c r="M257" s="245" cm="1">
        <f t="array" ref="M257">SUMPRODUCT(--(N257:Q257&lt;&gt;"")) + IF(TRIM(R257)="",0,LEN(R257)-LEN(SUBSTITUTE(R257,",",""))+1)</f>
        <v>0</v>
      </c>
      <c r="N257" s="242" t="str">
        <f>IF(AND(I257&lt;&gt;0,I257&lt;&gt;""),IF(TRIM(SUBSTITUTE(B257,CHAR(160),""))="","",IF(ISNUMBER(MATCH(TRIM(SUBSTITUTE(B257,CHAR(160),"")),'Look Up Values'!$B$2:$B$500,0)),"","Origin error")),"")</f>
        <v/>
      </c>
      <c r="O257" s="242" t="str">
        <f>IF(AND(I257&lt;&gt;0,I257&lt;&gt;""),IF(C257="","",IF(AND(ISNUMBER(--LEFT(C257,FIND(" ",C257&amp;" ")-1)),OR(LEN(LEFT(C257,FIND(" ",C257&amp;" ")-1))=6,LEN(LEFT(C257,FIND(" ",C257&amp;" ")-1))=7),OR(ISNUMBER(MATCH(LEFT(C257,FIND(" ",C257&amp;" ")-1),'Look Up Values'!$G$2:$G$1000,0)),ISNUMBER(MATCH(LEFT(C257,FIND(" ",C257&amp;" ")-1),'Look Up Values'!$AE$2:$AE$2000,0)))),"","EWC error")),"")</f>
        <v/>
      </c>
      <c r="P257" s="242" t="str" cm="1">
        <f t="array" ref="P257">IF(AND(I257&lt;&gt;0,I257&lt;&gt;""),IF(D257="","",IF(ISNUMBER(MATCH(SUBSTITUTE(D257," ",""),SUBSTITUTE('Look Up Values'!$S$2:$S$120," ",""),0)),"","D&amp;R error")),"")</f>
        <v/>
      </c>
      <c r="Q257" s="242" t="str" cm="1">
        <f t="array" ref="Q257">IF(AND(I257&lt;&gt;0,I257&lt;&gt;""),IF(G257="","",IF(ISNUMBER(MATCH(SUBSTITUTE(G257," ",""),SUBSTITUTE('Look Up Values'!$I$2:$I$10," ",""),0)),"","State error")),"")</f>
        <v/>
      </c>
      <c r="R257" s="260" t="str">
        <f t="shared" si="7"/>
        <v/>
      </c>
    </row>
    <row r="258" spans="1:18" ht="15.75">
      <c r="A258" s="250">
        <v>251</v>
      </c>
      <c r="B258" s="198"/>
      <c r="C258" s="25"/>
      <c r="D258" s="25"/>
      <c r="E258" s="25"/>
      <c r="F258" s="25"/>
      <c r="G258" s="26"/>
      <c r="H258" s="27"/>
      <c r="I258" s="28"/>
      <c r="J258" s="430"/>
      <c r="K258" s="8"/>
      <c r="L258" s="457" t="str">
        <f t="shared" si="6"/>
        <v/>
      </c>
      <c r="M258" s="245" cm="1">
        <f t="array" ref="M258">SUMPRODUCT(--(N258:Q258&lt;&gt;"")) + IF(TRIM(R258)="",0,LEN(R258)-LEN(SUBSTITUTE(R258,",",""))+1)</f>
        <v>0</v>
      </c>
      <c r="N258" s="242" t="str">
        <f>IF(AND(I258&lt;&gt;0,I258&lt;&gt;""),IF(TRIM(SUBSTITUTE(B258,CHAR(160),""))="","",IF(ISNUMBER(MATCH(TRIM(SUBSTITUTE(B258,CHAR(160),"")),'Look Up Values'!$B$2:$B$500,0)),"","Origin error")),"")</f>
        <v/>
      </c>
      <c r="O258" s="242" t="str">
        <f>IF(AND(I258&lt;&gt;0,I258&lt;&gt;""),IF(C258="","",IF(AND(ISNUMBER(--LEFT(C258,FIND(" ",C258&amp;" ")-1)),OR(LEN(LEFT(C258,FIND(" ",C258&amp;" ")-1))=6,LEN(LEFT(C258,FIND(" ",C258&amp;" ")-1))=7),OR(ISNUMBER(MATCH(LEFT(C258,FIND(" ",C258&amp;" ")-1),'Look Up Values'!$G$2:$G$1000,0)),ISNUMBER(MATCH(LEFT(C258,FIND(" ",C258&amp;" ")-1),'Look Up Values'!$AE$2:$AE$2000,0)))),"","EWC error")),"")</f>
        <v/>
      </c>
      <c r="P258" s="242" t="str" cm="1">
        <f t="array" ref="P258">IF(AND(I258&lt;&gt;0,I258&lt;&gt;""),IF(D258="","",IF(ISNUMBER(MATCH(SUBSTITUTE(D258," ",""),SUBSTITUTE('Look Up Values'!$S$2:$S$120," ",""),0)),"","D&amp;R error")),"")</f>
        <v/>
      </c>
      <c r="Q258" s="242" t="str" cm="1">
        <f t="array" ref="Q258">IF(AND(I258&lt;&gt;0,I258&lt;&gt;""),IF(G258="","",IF(ISNUMBER(MATCH(SUBSTITUTE(G258," ",""),SUBSTITUTE('Look Up Values'!$I$2:$I$10," ",""),0)),"","State error")),"")</f>
        <v/>
      </c>
      <c r="R258" s="260" t="str">
        <f t="shared" si="7"/>
        <v/>
      </c>
    </row>
    <row r="259" spans="1:18" ht="15.75">
      <c r="A259" s="250">
        <v>252</v>
      </c>
      <c r="B259" s="198"/>
      <c r="C259" s="25"/>
      <c r="D259" s="25"/>
      <c r="E259" s="25"/>
      <c r="F259" s="25"/>
      <c r="G259" s="26"/>
      <c r="H259" s="27"/>
      <c r="I259" s="28"/>
      <c r="J259" s="430"/>
      <c r="K259" s="8"/>
      <c r="L259" s="457" t="str">
        <f t="shared" si="6"/>
        <v/>
      </c>
      <c r="M259" s="245" cm="1">
        <f t="array" ref="M259">SUMPRODUCT(--(N259:Q259&lt;&gt;"")) + IF(TRIM(R259)="",0,LEN(R259)-LEN(SUBSTITUTE(R259,",",""))+1)</f>
        <v>0</v>
      </c>
      <c r="N259" s="242" t="str">
        <f>IF(AND(I259&lt;&gt;0,I259&lt;&gt;""),IF(TRIM(SUBSTITUTE(B259,CHAR(160),""))="","",IF(ISNUMBER(MATCH(TRIM(SUBSTITUTE(B259,CHAR(160),"")),'Look Up Values'!$B$2:$B$500,0)),"","Origin error")),"")</f>
        <v/>
      </c>
      <c r="O259" s="242" t="str">
        <f>IF(AND(I259&lt;&gt;0,I259&lt;&gt;""),IF(C259="","",IF(AND(ISNUMBER(--LEFT(C259,FIND(" ",C259&amp;" ")-1)),OR(LEN(LEFT(C259,FIND(" ",C259&amp;" ")-1))=6,LEN(LEFT(C259,FIND(" ",C259&amp;" ")-1))=7),OR(ISNUMBER(MATCH(LEFT(C259,FIND(" ",C259&amp;" ")-1),'Look Up Values'!$G$2:$G$1000,0)),ISNUMBER(MATCH(LEFT(C259,FIND(" ",C259&amp;" ")-1),'Look Up Values'!$AE$2:$AE$2000,0)))),"","EWC error")),"")</f>
        <v/>
      </c>
      <c r="P259" s="242" t="str" cm="1">
        <f t="array" ref="P259">IF(AND(I259&lt;&gt;0,I259&lt;&gt;""),IF(D259="","",IF(ISNUMBER(MATCH(SUBSTITUTE(D259," ",""),SUBSTITUTE('Look Up Values'!$S$2:$S$120," ",""),0)),"","D&amp;R error")),"")</f>
        <v/>
      </c>
      <c r="Q259" s="242" t="str" cm="1">
        <f t="array" ref="Q259">IF(AND(I259&lt;&gt;0,I259&lt;&gt;""),IF(G259="","",IF(ISNUMBER(MATCH(SUBSTITUTE(G259," ",""),SUBSTITUTE('Look Up Values'!$I$2:$I$10," ",""),0)),"","State error")),"")</f>
        <v/>
      </c>
      <c r="R259" s="260" t="str">
        <f t="shared" si="7"/>
        <v/>
      </c>
    </row>
    <row r="260" spans="1:18" ht="15.75">
      <c r="A260" s="250">
        <v>253</v>
      </c>
      <c r="B260" s="198"/>
      <c r="C260" s="25"/>
      <c r="D260" s="25"/>
      <c r="E260" s="25"/>
      <c r="F260" s="25"/>
      <c r="G260" s="26"/>
      <c r="H260" s="27"/>
      <c r="I260" s="28"/>
      <c r="J260" s="430"/>
      <c r="K260" s="8"/>
      <c r="L260" s="457" t="str">
        <f t="shared" si="6"/>
        <v/>
      </c>
      <c r="M260" s="245" cm="1">
        <f t="array" ref="M260">SUMPRODUCT(--(N260:Q260&lt;&gt;"")) + IF(TRIM(R260)="",0,LEN(R260)-LEN(SUBSTITUTE(R260,",",""))+1)</f>
        <v>0</v>
      </c>
      <c r="N260" s="242" t="str">
        <f>IF(AND(I260&lt;&gt;0,I260&lt;&gt;""),IF(TRIM(SUBSTITUTE(B260,CHAR(160),""))="","",IF(ISNUMBER(MATCH(TRIM(SUBSTITUTE(B260,CHAR(160),"")),'Look Up Values'!$B$2:$B$500,0)),"","Origin error")),"")</f>
        <v/>
      </c>
      <c r="O260" s="242" t="str">
        <f>IF(AND(I260&lt;&gt;0,I260&lt;&gt;""),IF(C260="","",IF(AND(ISNUMBER(--LEFT(C260,FIND(" ",C260&amp;" ")-1)),OR(LEN(LEFT(C260,FIND(" ",C260&amp;" ")-1))=6,LEN(LEFT(C260,FIND(" ",C260&amp;" ")-1))=7),OR(ISNUMBER(MATCH(LEFT(C260,FIND(" ",C260&amp;" ")-1),'Look Up Values'!$G$2:$G$1000,0)),ISNUMBER(MATCH(LEFT(C260,FIND(" ",C260&amp;" ")-1),'Look Up Values'!$AE$2:$AE$2000,0)))),"","EWC error")),"")</f>
        <v/>
      </c>
      <c r="P260" s="242" t="str" cm="1">
        <f t="array" ref="P260">IF(AND(I260&lt;&gt;0,I260&lt;&gt;""),IF(D260="","",IF(ISNUMBER(MATCH(SUBSTITUTE(D260," ",""),SUBSTITUTE('Look Up Values'!$S$2:$S$120," ",""),0)),"","D&amp;R error")),"")</f>
        <v/>
      </c>
      <c r="Q260" s="242" t="str" cm="1">
        <f t="array" ref="Q260">IF(AND(I260&lt;&gt;0,I260&lt;&gt;""),IF(G260="","",IF(ISNUMBER(MATCH(SUBSTITUTE(G260," ",""),SUBSTITUTE('Look Up Values'!$I$2:$I$10," ",""),0)),"","State error")),"")</f>
        <v/>
      </c>
      <c r="R260" s="260" t="str">
        <f t="shared" si="7"/>
        <v/>
      </c>
    </row>
    <row r="261" spans="1:18" ht="15.75">
      <c r="A261" s="250">
        <v>254</v>
      </c>
      <c r="B261" s="198"/>
      <c r="C261" s="25"/>
      <c r="D261" s="25"/>
      <c r="E261" s="25"/>
      <c r="F261" s="25"/>
      <c r="G261" s="26"/>
      <c r="H261" s="27"/>
      <c r="I261" s="28"/>
      <c r="J261" s="430"/>
      <c r="K261" s="8"/>
      <c r="L261" s="457" t="str">
        <f t="shared" si="6"/>
        <v/>
      </c>
      <c r="M261" s="245" cm="1">
        <f t="array" ref="M261">SUMPRODUCT(--(N261:Q261&lt;&gt;"")) + IF(TRIM(R261)="",0,LEN(R261)-LEN(SUBSTITUTE(R261,",",""))+1)</f>
        <v>0</v>
      </c>
      <c r="N261" s="242" t="str">
        <f>IF(AND(I261&lt;&gt;0,I261&lt;&gt;""),IF(TRIM(SUBSTITUTE(B261,CHAR(160),""))="","",IF(ISNUMBER(MATCH(TRIM(SUBSTITUTE(B261,CHAR(160),"")),'Look Up Values'!$B$2:$B$500,0)),"","Origin error")),"")</f>
        <v/>
      </c>
      <c r="O261" s="242" t="str">
        <f>IF(AND(I261&lt;&gt;0,I261&lt;&gt;""),IF(C261="","",IF(AND(ISNUMBER(--LEFT(C261,FIND(" ",C261&amp;" ")-1)),OR(LEN(LEFT(C261,FIND(" ",C261&amp;" ")-1))=6,LEN(LEFT(C261,FIND(" ",C261&amp;" ")-1))=7),OR(ISNUMBER(MATCH(LEFT(C261,FIND(" ",C261&amp;" ")-1),'Look Up Values'!$G$2:$G$1000,0)),ISNUMBER(MATCH(LEFT(C261,FIND(" ",C261&amp;" ")-1),'Look Up Values'!$AE$2:$AE$2000,0)))),"","EWC error")),"")</f>
        <v/>
      </c>
      <c r="P261" s="242" t="str" cm="1">
        <f t="array" ref="P261">IF(AND(I261&lt;&gt;0,I261&lt;&gt;""),IF(D261="","",IF(ISNUMBER(MATCH(SUBSTITUTE(D261," ",""),SUBSTITUTE('Look Up Values'!$S$2:$S$120," ",""),0)),"","D&amp;R error")),"")</f>
        <v/>
      </c>
      <c r="Q261" s="242" t="str" cm="1">
        <f t="array" ref="Q261">IF(AND(I261&lt;&gt;0,I261&lt;&gt;""),IF(G261="","",IF(ISNUMBER(MATCH(SUBSTITUTE(G261," ",""),SUBSTITUTE('Look Up Values'!$I$2:$I$10," ",""),0)),"","State error")),"")</f>
        <v/>
      </c>
      <c r="R261" s="260" t="str">
        <f t="shared" si="7"/>
        <v/>
      </c>
    </row>
    <row r="262" spans="1:18" ht="15.75">
      <c r="A262" s="250">
        <v>255</v>
      </c>
      <c r="B262" s="198"/>
      <c r="C262" s="25"/>
      <c r="D262" s="25"/>
      <c r="E262" s="25"/>
      <c r="F262" s="25"/>
      <c r="G262" s="26"/>
      <c r="H262" s="27"/>
      <c r="I262" s="28"/>
      <c r="J262" s="430"/>
      <c r="K262" s="8"/>
      <c r="L262" s="457" t="str">
        <f t="shared" si="6"/>
        <v/>
      </c>
      <c r="M262" s="245" cm="1">
        <f t="array" ref="M262">SUMPRODUCT(--(N262:Q262&lt;&gt;"")) + IF(TRIM(R262)="",0,LEN(R262)-LEN(SUBSTITUTE(R262,",",""))+1)</f>
        <v>0</v>
      </c>
      <c r="N262" s="242" t="str">
        <f>IF(AND(I262&lt;&gt;0,I262&lt;&gt;""),IF(TRIM(SUBSTITUTE(B262,CHAR(160),""))="","",IF(ISNUMBER(MATCH(TRIM(SUBSTITUTE(B262,CHAR(160),"")),'Look Up Values'!$B$2:$B$500,0)),"","Origin error")),"")</f>
        <v/>
      </c>
      <c r="O262" s="242" t="str">
        <f>IF(AND(I262&lt;&gt;0,I262&lt;&gt;""),IF(C262="","",IF(AND(ISNUMBER(--LEFT(C262,FIND(" ",C262&amp;" ")-1)),OR(LEN(LEFT(C262,FIND(" ",C262&amp;" ")-1))=6,LEN(LEFT(C262,FIND(" ",C262&amp;" ")-1))=7),OR(ISNUMBER(MATCH(LEFT(C262,FIND(" ",C262&amp;" ")-1),'Look Up Values'!$G$2:$G$1000,0)),ISNUMBER(MATCH(LEFT(C262,FIND(" ",C262&amp;" ")-1),'Look Up Values'!$AE$2:$AE$2000,0)))),"","EWC error")),"")</f>
        <v/>
      </c>
      <c r="P262" s="242" t="str" cm="1">
        <f t="array" ref="P262">IF(AND(I262&lt;&gt;0,I262&lt;&gt;""),IF(D262="","",IF(ISNUMBER(MATCH(SUBSTITUTE(D262," ",""),SUBSTITUTE('Look Up Values'!$S$2:$S$120," ",""),0)),"","D&amp;R error")),"")</f>
        <v/>
      </c>
      <c r="Q262" s="242" t="str" cm="1">
        <f t="array" ref="Q262">IF(AND(I262&lt;&gt;0,I262&lt;&gt;""),IF(G262="","",IF(ISNUMBER(MATCH(SUBSTITUTE(G262," ",""),SUBSTITUTE('Look Up Values'!$I$2:$I$10," ",""),0)),"","State error")),"")</f>
        <v/>
      </c>
      <c r="R262" s="260" t="str">
        <f t="shared" si="7"/>
        <v/>
      </c>
    </row>
    <row r="263" spans="1:18" ht="15.75">
      <c r="A263" s="250">
        <v>256</v>
      </c>
      <c r="B263" s="198"/>
      <c r="C263" s="25"/>
      <c r="D263" s="25"/>
      <c r="E263" s="25"/>
      <c r="F263" s="25"/>
      <c r="G263" s="26"/>
      <c r="H263" s="27"/>
      <c r="I263" s="28"/>
      <c r="J263" s="430"/>
      <c r="K263" s="8"/>
      <c r="L263" s="457" t="str">
        <f t="shared" si="6"/>
        <v/>
      </c>
      <c r="M263" s="245" cm="1">
        <f t="array" ref="M263">SUMPRODUCT(--(N263:Q263&lt;&gt;"")) + IF(TRIM(R263)="",0,LEN(R263)-LEN(SUBSTITUTE(R263,",",""))+1)</f>
        <v>0</v>
      </c>
      <c r="N263" s="242" t="str">
        <f>IF(AND(I263&lt;&gt;0,I263&lt;&gt;""),IF(TRIM(SUBSTITUTE(B263,CHAR(160),""))="","",IF(ISNUMBER(MATCH(TRIM(SUBSTITUTE(B263,CHAR(160),"")),'Look Up Values'!$B$2:$B$500,0)),"","Origin error")),"")</f>
        <v/>
      </c>
      <c r="O263" s="242" t="str">
        <f>IF(AND(I263&lt;&gt;0,I263&lt;&gt;""),IF(C263="","",IF(AND(ISNUMBER(--LEFT(C263,FIND(" ",C263&amp;" ")-1)),OR(LEN(LEFT(C263,FIND(" ",C263&amp;" ")-1))=6,LEN(LEFT(C263,FIND(" ",C263&amp;" ")-1))=7),OR(ISNUMBER(MATCH(LEFT(C263,FIND(" ",C263&amp;" ")-1),'Look Up Values'!$G$2:$G$1000,0)),ISNUMBER(MATCH(LEFT(C263,FIND(" ",C263&amp;" ")-1),'Look Up Values'!$AE$2:$AE$2000,0)))),"","EWC error")),"")</f>
        <v/>
      </c>
      <c r="P263" s="242" t="str" cm="1">
        <f t="array" ref="P263">IF(AND(I263&lt;&gt;0,I263&lt;&gt;""),IF(D263="","",IF(ISNUMBER(MATCH(SUBSTITUTE(D263," ",""),SUBSTITUTE('Look Up Values'!$S$2:$S$120," ",""),0)),"","D&amp;R error")),"")</f>
        <v/>
      </c>
      <c r="Q263" s="242" t="str" cm="1">
        <f t="array" ref="Q263">IF(AND(I263&lt;&gt;0,I263&lt;&gt;""),IF(G263="","",IF(ISNUMBER(MATCH(SUBSTITUTE(G263," ",""),SUBSTITUTE('Look Up Values'!$I$2:$I$10," ",""),0)),"","State error")),"")</f>
        <v/>
      </c>
      <c r="R263" s="260" t="str">
        <f t="shared" si="7"/>
        <v/>
      </c>
    </row>
    <row r="264" spans="1:18" ht="15.75">
      <c r="A264" s="250">
        <v>257</v>
      </c>
      <c r="B264" s="198"/>
      <c r="C264" s="25"/>
      <c r="D264" s="25"/>
      <c r="E264" s="25"/>
      <c r="F264" s="25"/>
      <c r="G264" s="26"/>
      <c r="H264" s="27"/>
      <c r="I264" s="28"/>
      <c r="J264" s="430"/>
      <c r="K264" s="8"/>
      <c r="L264" s="457" t="str">
        <f t="shared" ref="L264:L327" si="8">IF(IFERROR(--SUBSTITUTE(M264,CHAR(160),""),0)&gt;0,A264,"")</f>
        <v/>
      </c>
      <c r="M264" s="245" cm="1">
        <f t="array" ref="M264">SUMPRODUCT(--(N264:Q264&lt;&gt;"")) + IF(TRIM(R264)="",0,LEN(R264)-LEN(SUBSTITUTE(R264,",",""))+1)</f>
        <v>0</v>
      </c>
      <c r="N264" s="242" t="str">
        <f>IF(AND(I264&lt;&gt;0,I264&lt;&gt;""),IF(TRIM(SUBSTITUTE(B264,CHAR(160),""))="","",IF(ISNUMBER(MATCH(TRIM(SUBSTITUTE(B264,CHAR(160),"")),'Look Up Values'!$B$2:$B$500,0)),"","Origin error")),"")</f>
        <v/>
      </c>
      <c r="O264" s="242" t="str">
        <f>IF(AND(I264&lt;&gt;0,I264&lt;&gt;""),IF(C264="","",IF(AND(ISNUMBER(--LEFT(C264,FIND(" ",C264&amp;" ")-1)),OR(LEN(LEFT(C264,FIND(" ",C264&amp;" ")-1))=6,LEN(LEFT(C264,FIND(" ",C264&amp;" ")-1))=7),OR(ISNUMBER(MATCH(LEFT(C264,FIND(" ",C264&amp;" ")-1),'Look Up Values'!$G$2:$G$1000,0)),ISNUMBER(MATCH(LEFT(C264,FIND(" ",C264&amp;" ")-1),'Look Up Values'!$AE$2:$AE$2000,0)))),"","EWC error")),"")</f>
        <v/>
      </c>
      <c r="P264" s="242" t="str" cm="1">
        <f t="array" ref="P264">IF(AND(I264&lt;&gt;0,I264&lt;&gt;""),IF(D264="","",IF(ISNUMBER(MATCH(SUBSTITUTE(D264," ",""),SUBSTITUTE('Look Up Values'!$S$2:$S$120," ",""),0)),"","D&amp;R error")),"")</f>
        <v/>
      </c>
      <c r="Q264" s="242" t="str" cm="1">
        <f t="array" ref="Q264">IF(AND(I264&lt;&gt;0,I264&lt;&gt;""),IF(G264="","",IF(ISNUMBER(MATCH(SUBSTITUTE(G264," ",""),SUBSTITUTE('Look Up Values'!$I$2:$I$10," ",""),0)),"","State error")),"")</f>
        <v/>
      </c>
      <c r="R264" s="260" t="str">
        <f t="shared" si="7"/>
        <v/>
      </c>
    </row>
    <row r="265" spans="1:18" ht="15.75">
      <c r="A265" s="250">
        <v>258</v>
      </c>
      <c r="B265" s="198"/>
      <c r="C265" s="25"/>
      <c r="D265" s="25"/>
      <c r="E265" s="25"/>
      <c r="F265" s="25"/>
      <c r="G265" s="26"/>
      <c r="H265" s="27"/>
      <c r="I265" s="28"/>
      <c r="J265" s="430"/>
      <c r="K265" s="8"/>
      <c r="L265" s="457" t="str">
        <f t="shared" si="8"/>
        <v/>
      </c>
      <c r="M265" s="245" cm="1">
        <f t="array" ref="M265">SUMPRODUCT(--(N265:Q265&lt;&gt;"")) + IF(TRIM(R265)="",0,LEN(R265)-LEN(SUBSTITUTE(R265,",",""))+1)</f>
        <v>0</v>
      </c>
      <c r="N265" s="242" t="str">
        <f>IF(AND(I265&lt;&gt;0,I265&lt;&gt;""),IF(TRIM(SUBSTITUTE(B265,CHAR(160),""))="","",IF(ISNUMBER(MATCH(TRIM(SUBSTITUTE(B265,CHAR(160),"")),'Look Up Values'!$B$2:$B$500,0)),"","Origin error")),"")</f>
        <v/>
      </c>
      <c r="O265" s="242" t="str">
        <f>IF(AND(I265&lt;&gt;0,I265&lt;&gt;""),IF(C265="","",IF(AND(ISNUMBER(--LEFT(C265,FIND(" ",C265&amp;" ")-1)),OR(LEN(LEFT(C265,FIND(" ",C265&amp;" ")-1))=6,LEN(LEFT(C265,FIND(" ",C265&amp;" ")-1))=7),OR(ISNUMBER(MATCH(LEFT(C265,FIND(" ",C265&amp;" ")-1),'Look Up Values'!$G$2:$G$1000,0)),ISNUMBER(MATCH(LEFT(C265,FIND(" ",C265&amp;" ")-1),'Look Up Values'!$AE$2:$AE$2000,0)))),"","EWC error")),"")</f>
        <v/>
      </c>
      <c r="P265" s="242" t="str" cm="1">
        <f t="array" ref="P265">IF(AND(I265&lt;&gt;0,I265&lt;&gt;""),IF(D265="","",IF(ISNUMBER(MATCH(SUBSTITUTE(D265," ",""),SUBSTITUTE('Look Up Values'!$S$2:$S$120," ",""),0)),"","D&amp;R error")),"")</f>
        <v/>
      </c>
      <c r="Q265" s="242" t="str" cm="1">
        <f t="array" ref="Q265">IF(AND(I265&lt;&gt;0,I265&lt;&gt;""),IF(G265="","",IF(ISNUMBER(MATCH(SUBSTITUTE(G265," ",""),SUBSTITUTE('Look Up Values'!$I$2:$I$10," ",""),0)),"","State error")),"")</f>
        <v/>
      </c>
      <c r="R265" s="260" t="str">
        <f t="shared" ref="R265:R328" si="9">IF(OR(I265="",I265=0),"",IF(COUNTA(B265,C265,D265,G265,I265)=0,"",IF(COUNTA(B265,C265,D265,G265,I265)=5,"",LEFT(IF(TRIM(SUBSTITUTE(B265,CHAR(160),""))="","Origin, ","")&amp;IF(TRIM(SUBSTITUTE(C265,CHAR(160),""))="","EWC, ","")&amp;IF(TRIM(SUBSTITUTE(D265,CHAR(160),""))="","D&amp;R, ","")&amp;IF(TRIM(SUBSTITUTE(G265,CHAR(160),""))="","State, ",""),LEN(IF(TRIM(SUBSTITUTE(B265,CHAR(160),""))="","Origin, ","")&amp;IF(TRIM(SUBSTITUTE(C265,CHAR(160),""))="","EWC, ","")&amp;IF(TRIM(SUBSTITUTE(D265,CHAR(160),""))="","D&amp;R, ","")&amp;IF(TRIM(SUBSTITUTE(G265,CHAR(160),""))="","State, ",""))-2))))</f>
        <v/>
      </c>
    </row>
    <row r="266" spans="1:18" ht="15.75">
      <c r="A266" s="250">
        <v>259</v>
      </c>
      <c r="B266" s="198"/>
      <c r="C266" s="25"/>
      <c r="D266" s="25"/>
      <c r="E266" s="25"/>
      <c r="F266" s="25"/>
      <c r="G266" s="26"/>
      <c r="H266" s="27"/>
      <c r="I266" s="28"/>
      <c r="J266" s="430"/>
      <c r="K266" s="8"/>
      <c r="L266" s="457" t="str">
        <f t="shared" si="8"/>
        <v/>
      </c>
      <c r="M266" s="245" cm="1">
        <f t="array" ref="M266">SUMPRODUCT(--(N266:Q266&lt;&gt;"")) + IF(TRIM(R266)="",0,LEN(R266)-LEN(SUBSTITUTE(R266,",",""))+1)</f>
        <v>0</v>
      </c>
      <c r="N266" s="242" t="str">
        <f>IF(AND(I266&lt;&gt;0,I266&lt;&gt;""),IF(TRIM(SUBSTITUTE(B266,CHAR(160),""))="","",IF(ISNUMBER(MATCH(TRIM(SUBSTITUTE(B266,CHAR(160),"")),'Look Up Values'!$B$2:$B$500,0)),"","Origin error")),"")</f>
        <v/>
      </c>
      <c r="O266" s="242" t="str">
        <f>IF(AND(I266&lt;&gt;0,I266&lt;&gt;""),IF(C266="","",IF(AND(ISNUMBER(--LEFT(C266,FIND(" ",C266&amp;" ")-1)),OR(LEN(LEFT(C266,FIND(" ",C266&amp;" ")-1))=6,LEN(LEFT(C266,FIND(" ",C266&amp;" ")-1))=7),OR(ISNUMBER(MATCH(LEFT(C266,FIND(" ",C266&amp;" ")-1),'Look Up Values'!$G$2:$G$1000,0)),ISNUMBER(MATCH(LEFT(C266,FIND(" ",C266&amp;" ")-1),'Look Up Values'!$AE$2:$AE$2000,0)))),"","EWC error")),"")</f>
        <v/>
      </c>
      <c r="P266" s="242" t="str" cm="1">
        <f t="array" ref="P266">IF(AND(I266&lt;&gt;0,I266&lt;&gt;""),IF(D266="","",IF(ISNUMBER(MATCH(SUBSTITUTE(D266," ",""),SUBSTITUTE('Look Up Values'!$S$2:$S$120," ",""),0)),"","D&amp;R error")),"")</f>
        <v/>
      </c>
      <c r="Q266" s="242" t="str" cm="1">
        <f t="array" ref="Q266">IF(AND(I266&lt;&gt;0,I266&lt;&gt;""),IF(G266="","",IF(ISNUMBER(MATCH(SUBSTITUTE(G266," ",""),SUBSTITUTE('Look Up Values'!$I$2:$I$10," ",""),0)),"","State error")),"")</f>
        <v/>
      </c>
      <c r="R266" s="260" t="str">
        <f t="shared" si="9"/>
        <v/>
      </c>
    </row>
    <row r="267" spans="1:18" ht="15.75">
      <c r="A267" s="250">
        <v>260</v>
      </c>
      <c r="B267" s="198"/>
      <c r="C267" s="25"/>
      <c r="D267" s="25"/>
      <c r="E267" s="25"/>
      <c r="F267" s="25"/>
      <c r="G267" s="26"/>
      <c r="H267" s="27"/>
      <c r="I267" s="28"/>
      <c r="J267" s="430"/>
      <c r="K267" s="8"/>
      <c r="L267" s="457" t="str">
        <f t="shared" si="8"/>
        <v/>
      </c>
      <c r="M267" s="245" cm="1">
        <f t="array" ref="M267">SUMPRODUCT(--(N267:Q267&lt;&gt;"")) + IF(TRIM(R267)="",0,LEN(R267)-LEN(SUBSTITUTE(R267,",",""))+1)</f>
        <v>0</v>
      </c>
      <c r="N267" s="242" t="str">
        <f>IF(AND(I267&lt;&gt;0,I267&lt;&gt;""),IF(TRIM(SUBSTITUTE(B267,CHAR(160),""))="","",IF(ISNUMBER(MATCH(TRIM(SUBSTITUTE(B267,CHAR(160),"")),'Look Up Values'!$B$2:$B$500,0)),"","Origin error")),"")</f>
        <v/>
      </c>
      <c r="O267" s="242" t="str">
        <f>IF(AND(I267&lt;&gt;0,I267&lt;&gt;""),IF(C267="","",IF(AND(ISNUMBER(--LEFT(C267,FIND(" ",C267&amp;" ")-1)),OR(LEN(LEFT(C267,FIND(" ",C267&amp;" ")-1))=6,LEN(LEFT(C267,FIND(" ",C267&amp;" ")-1))=7),OR(ISNUMBER(MATCH(LEFT(C267,FIND(" ",C267&amp;" ")-1),'Look Up Values'!$G$2:$G$1000,0)),ISNUMBER(MATCH(LEFT(C267,FIND(" ",C267&amp;" ")-1),'Look Up Values'!$AE$2:$AE$2000,0)))),"","EWC error")),"")</f>
        <v/>
      </c>
      <c r="P267" s="242" t="str" cm="1">
        <f t="array" ref="P267">IF(AND(I267&lt;&gt;0,I267&lt;&gt;""),IF(D267="","",IF(ISNUMBER(MATCH(SUBSTITUTE(D267," ",""),SUBSTITUTE('Look Up Values'!$S$2:$S$120," ",""),0)),"","D&amp;R error")),"")</f>
        <v/>
      </c>
      <c r="Q267" s="242" t="str" cm="1">
        <f t="array" ref="Q267">IF(AND(I267&lt;&gt;0,I267&lt;&gt;""),IF(G267="","",IF(ISNUMBER(MATCH(SUBSTITUTE(G267," ",""),SUBSTITUTE('Look Up Values'!$I$2:$I$10," ",""),0)),"","State error")),"")</f>
        <v/>
      </c>
      <c r="R267" s="260" t="str">
        <f t="shared" si="9"/>
        <v/>
      </c>
    </row>
    <row r="268" spans="1:18" ht="15.75">
      <c r="A268" s="250">
        <v>261</v>
      </c>
      <c r="B268" s="198"/>
      <c r="C268" s="25"/>
      <c r="D268" s="25"/>
      <c r="E268" s="25"/>
      <c r="F268" s="25"/>
      <c r="G268" s="26"/>
      <c r="H268" s="27"/>
      <c r="I268" s="28"/>
      <c r="J268" s="430"/>
      <c r="K268" s="8"/>
      <c r="L268" s="457" t="str">
        <f t="shared" si="8"/>
        <v/>
      </c>
      <c r="M268" s="245" cm="1">
        <f t="array" ref="M268">SUMPRODUCT(--(N268:Q268&lt;&gt;"")) + IF(TRIM(R268)="",0,LEN(R268)-LEN(SUBSTITUTE(R268,",",""))+1)</f>
        <v>0</v>
      </c>
      <c r="N268" s="242" t="str">
        <f>IF(AND(I268&lt;&gt;0,I268&lt;&gt;""),IF(TRIM(SUBSTITUTE(B268,CHAR(160),""))="","",IF(ISNUMBER(MATCH(TRIM(SUBSTITUTE(B268,CHAR(160),"")),'Look Up Values'!$B$2:$B$500,0)),"","Origin error")),"")</f>
        <v/>
      </c>
      <c r="O268" s="242" t="str">
        <f>IF(AND(I268&lt;&gt;0,I268&lt;&gt;""),IF(C268="","",IF(AND(ISNUMBER(--LEFT(C268,FIND(" ",C268&amp;" ")-1)),OR(LEN(LEFT(C268,FIND(" ",C268&amp;" ")-1))=6,LEN(LEFT(C268,FIND(" ",C268&amp;" ")-1))=7),OR(ISNUMBER(MATCH(LEFT(C268,FIND(" ",C268&amp;" ")-1),'Look Up Values'!$G$2:$G$1000,0)),ISNUMBER(MATCH(LEFT(C268,FIND(" ",C268&amp;" ")-1),'Look Up Values'!$AE$2:$AE$2000,0)))),"","EWC error")),"")</f>
        <v/>
      </c>
      <c r="P268" s="242" t="str" cm="1">
        <f t="array" ref="P268">IF(AND(I268&lt;&gt;0,I268&lt;&gt;""),IF(D268="","",IF(ISNUMBER(MATCH(SUBSTITUTE(D268," ",""),SUBSTITUTE('Look Up Values'!$S$2:$S$120," ",""),0)),"","D&amp;R error")),"")</f>
        <v/>
      </c>
      <c r="Q268" s="242" t="str" cm="1">
        <f t="array" ref="Q268">IF(AND(I268&lt;&gt;0,I268&lt;&gt;""),IF(G268="","",IF(ISNUMBER(MATCH(SUBSTITUTE(G268," ",""),SUBSTITUTE('Look Up Values'!$I$2:$I$10," ",""),0)),"","State error")),"")</f>
        <v/>
      </c>
      <c r="R268" s="260" t="str">
        <f t="shared" si="9"/>
        <v/>
      </c>
    </row>
    <row r="269" spans="1:18" ht="15.75">
      <c r="A269" s="250">
        <v>262</v>
      </c>
      <c r="B269" s="198"/>
      <c r="C269" s="25"/>
      <c r="D269" s="25"/>
      <c r="E269" s="25"/>
      <c r="F269" s="25"/>
      <c r="G269" s="26"/>
      <c r="H269" s="27"/>
      <c r="I269" s="28"/>
      <c r="J269" s="430"/>
      <c r="K269" s="8"/>
      <c r="L269" s="457" t="str">
        <f t="shared" si="8"/>
        <v/>
      </c>
      <c r="M269" s="245" cm="1">
        <f t="array" ref="M269">SUMPRODUCT(--(N269:Q269&lt;&gt;"")) + IF(TRIM(R269)="",0,LEN(R269)-LEN(SUBSTITUTE(R269,",",""))+1)</f>
        <v>0</v>
      </c>
      <c r="N269" s="242" t="str">
        <f>IF(AND(I269&lt;&gt;0,I269&lt;&gt;""),IF(TRIM(SUBSTITUTE(B269,CHAR(160),""))="","",IF(ISNUMBER(MATCH(TRIM(SUBSTITUTE(B269,CHAR(160),"")),'Look Up Values'!$B$2:$B$500,0)),"","Origin error")),"")</f>
        <v/>
      </c>
      <c r="O269" s="242" t="str">
        <f>IF(AND(I269&lt;&gt;0,I269&lt;&gt;""),IF(C269="","",IF(AND(ISNUMBER(--LEFT(C269,FIND(" ",C269&amp;" ")-1)),OR(LEN(LEFT(C269,FIND(" ",C269&amp;" ")-1))=6,LEN(LEFT(C269,FIND(" ",C269&amp;" ")-1))=7),OR(ISNUMBER(MATCH(LEFT(C269,FIND(" ",C269&amp;" ")-1),'Look Up Values'!$G$2:$G$1000,0)),ISNUMBER(MATCH(LEFT(C269,FIND(" ",C269&amp;" ")-1),'Look Up Values'!$AE$2:$AE$2000,0)))),"","EWC error")),"")</f>
        <v/>
      </c>
      <c r="P269" s="242" t="str" cm="1">
        <f t="array" ref="P269">IF(AND(I269&lt;&gt;0,I269&lt;&gt;""),IF(D269="","",IF(ISNUMBER(MATCH(SUBSTITUTE(D269," ",""),SUBSTITUTE('Look Up Values'!$S$2:$S$120," ",""),0)),"","D&amp;R error")),"")</f>
        <v/>
      </c>
      <c r="Q269" s="242" t="str" cm="1">
        <f t="array" ref="Q269">IF(AND(I269&lt;&gt;0,I269&lt;&gt;""),IF(G269="","",IF(ISNUMBER(MATCH(SUBSTITUTE(G269," ",""),SUBSTITUTE('Look Up Values'!$I$2:$I$10," ",""),0)),"","State error")),"")</f>
        <v/>
      </c>
      <c r="R269" s="260" t="str">
        <f t="shared" si="9"/>
        <v/>
      </c>
    </row>
    <row r="270" spans="1:18" ht="15.75">
      <c r="A270" s="250">
        <v>263</v>
      </c>
      <c r="B270" s="198"/>
      <c r="C270" s="25"/>
      <c r="D270" s="25"/>
      <c r="E270" s="25"/>
      <c r="F270" s="25"/>
      <c r="G270" s="26"/>
      <c r="H270" s="27"/>
      <c r="I270" s="28"/>
      <c r="J270" s="430"/>
      <c r="K270" s="8"/>
      <c r="L270" s="457" t="str">
        <f t="shared" si="8"/>
        <v/>
      </c>
      <c r="M270" s="245" cm="1">
        <f t="array" ref="M270">SUMPRODUCT(--(N270:Q270&lt;&gt;"")) + IF(TRIM(R270)="",0,LEN(R270)-LEN(SUBSTITUTE(R270,",",""))+1)</f>
        <v>0</v>
      </c>
      <c r="N270" s="242" t="str">
        <f>IF(AND(I270&lt;&gt;0,I270&lt;&gt;""),IF(TRIM(SUBSTITUTE(B270,CHAR(160),""))="","",IF(ISNUMBER(MATCH(TRIM(SUBSTITUTE(B270,CHAR(160),"")),'Look Up Values'!$B$2:$B$500,0)),"","Origin error")),"")</f>
        <v/>
      </c>
      <c r="O270" s="242" t="str">
        <f>IF(AND(I270&lt;&gt;0,I270&lt;&gt;""),IF(C270="","",IF(AND(ISNUMBER(--LEFT(C270,FIND(" ",C270&amp;" ")-1)),OR(LEN(LEFT(C270,FIND(" ",C270&amp;" ")-1))=6,LEN(LEFT(C270,FIND(" ",C270&amp;" ")-1))=7),OR(ISNUMBER(MATCH(LEFT(C270,FIND(" ",C270&amp;" ")-1),'Look Up Values'!$G$2:$G$1000,0)),ISNUMBER(MATCH(LEFT(C270,FIND(" ",C270&amp;" ")-1),'Look Up Values'!$AE$2:$AE$2000,0)))),"","EWC error")),"")</f>
        <v/>
      </c>
      <c r="P270" s="242" t="str" cm="1">
        <f t="array" ref="P270">IF(AND(I270&lt;&gt;0,I270&lt;&gt;""),IF(D270="","",IF(ISNUMBER(MATCH(SUBSTITUTE(D270," ",""),SUBSTITUTE('Look Up Values'!$S$2:$S$120," ",""),0)),"","D&amp;R error")),"")</f>
        <v/>
      </c>
      <c r="Q270" s="242" t="str" cm="1">
        <f t="array" ref="Q270">IF(AND(I270&lt;&gt;0,I270&lt;&gt;""),IF(G270="","",IF(ISNUMBER(MATCH(SUBSTITUTE(G270," ",""),SUBSTITUTE('Look Up Values'!$I$2:$I$10," ",""),0)),"","State error")),"")</f>
        <v/>
      </c>
      <c r="R270" s="260" t="str">
        <f t="shared" si="9"/>
        <v/>
      </c>
    </row>
    <row r="271" spans="1:18" ht="15.75">
      <c r="A271" s="250">
        <v>264</v>
      </c>
      <c r="B271" s="198"/>
      <c r="C271" s="25"/>
      <c r="D271" s="25"/>
      <c r="E271" s="25"/>
      <c r="F271" s="25"/>
      <c r="G271" s="26"/>
      <c r="H271" s="27"/>
      <c r="I271" s="28"/>
      <c r="J271" s="430"/>
      <c r="K271" s="8"/>
      <c r="L271" s="457" t="str">
        <f t="shared" si="8"/>
        <v/>
      </c>
      <c r="M271" s="245" cm="1">
        <f t="array" ref="M271">SUMPRODUCT(--(N271:Q271&lt;&gt;"")) + IF(TRIM(R271)="",0,LEN(R271)-LEN(SUBSTITUTE(R271,",",""))+1)</f>
        <v>0</v>
      </c>
      <c r="N271" s="242" t="str">
        <f>IF(AND(I271&lt;&gt;0,I271&lt;&gt;""),IF(TRIM(SUBSTITUTE(B271,CHAR(160),""))="","",IF(ISNUMBER(MATCH(TRIM(SUBSTITUTE(B271,CHAR(160),"")),'Look Up Values'!$B$2:$B$500,0)),"","Origin error")),"")</f>
        <v/>
      </c>
      <c r="O271" s="242" t="str">
        <f>IF(AND(I271&lt;&gt;0,I271&lt;&gt;""),IF(C271="","",IF(AND(ISNUMBER(--LEFT(C271,FIND(" ",C271&amp;" ")-1)),OR(LEN(LEFT(C271,FIND(" ",C271&amp;" ")-1))=6,LEN(LEFT(C271,FIND(" ",C271&amp;" ")-1))=7),OR(ISNUMBER(MATCH(LEFT(C271,FIND(" ",C271&amp;" ")-1),'Look Up Values'!$G$2:$G$1000,0)),ISNUMBER(MATCH(LEFT(C271,FIND(" ",C271&amp;" ")-1),'Look Up Values'!$AE$2:$AE$2000,0)))),"","EWC error")),"")</f>
        <v/>
      </c>
      <c r="P271" s="242" t="str" cm="1">
        <f t="array" ref="P271">IF(AND(I271&lt;&gt;0,I271&lt;&gt;""),IF(D271="","",IF(ISNUMBER(MATCH(SUBSTITUTE(D271," ",""),SUBSTITUTE('Look Up Values'!$S$2:$S$120," ",""),0)),"","D&amp;R error")),"")</f>
        <v/>
      </c>
      <c r="Q271" s="242" t="str" cm="1">
        <f t="array" ref="Q271">IF(AND(I271&lt;&gt;0,I271&lt;&gt;""),IF(G271="","",IF(ISNUMBER(MATCH(SUBSTITUTE(G271," ",""),SUBSTITUTE('Look Up Values'!$I$2:$I$10," ",""),0)),"","State error")),"")</f>
        <v/>
      </c>
      <c r="R271" s="260" t="str">
        <f t="shared" si="9"/>
        <v/>
      </c>
    </row>
    <row r="272" spans="1:18" ht="15.75">
      <c r="A272" s="250">
        <v>265</v>
      </c>
      <c r="B272" s="198"/>
      <c r="C272" s="25"/>
      <c r="D272" s="25"/>
      <c r="E272" s="25"/>
      <c r="F272" s="25"/>
      <c r="G272" s="26"/>
      <c r="H272" s="27"/>
      <c r="I272" s="28"/>
      <c r="J272" s="430"/>
      <c r="K272" s="8"/>
      <c r="L272" s="457" t="str">
        <f t="shared" si="8"/>
        <v/>
      </c>
      <c r="M272" s="245" cm="1">
        <f t="array" ref="M272">SUMPRODUCT(--(N272:Q272&lt;&gt;"")) + IF(TRIM(R272)="",0,LEN(R272)-LEN(SUBSTITUTE(R272,",",""))+1)</f>
        <v>0</v>
      </c>
      <c r="N272" s="242" t="str">
        <f>IF(AND(I272&lt;&gt;0,I272&lt;&gt;""),IF(TRIM(SUBSTITUTE(B272,CHAR(160),""))="","",IF(ISNUMBER(MATCH(TRIM(SUBSTITUTE(B272,CHAR(160),"")),'Look Up Values'!$B$2:$B$500,0)),"","Origin error")),"")</f>
        <v/>
      </c>
      <c r="O272" s="242" t="str">
        <f>IF(AND(I272&lt;&gt;0,I272&lt;&gt;""),IF(C272="","",IF(AND(ISNUMBER(--LEFT(C272,FIND(" ",C272&amp;" ")-1)),OR(LEN(LEFT(C272,FIND(" ",C272&amp;" ")-1))=6,LEN(LEFT(C272,FIND(" ",C272&amp;" ")-1))=7),OR(ISNUMBER(MATCH(LEFT(C272,FIND(" ",C272&amp;" ")-1),'Look Up Values'!$G$2:$G$1000,0)),ISNUMBER(MATCH(LEFT(C272,FIND(" ",C272&amp;" ")-1),'Look Up Values'!$AE$2:$AE$2000,0)))),"","EWC error")),"")</f>
        <v/>
      </c>
      <c r="P272" s="242" t="str" cm="1">
        <f t="array" ref="P272">IF(AND(I272&lt;&gt;0,I272&lt;&gt;""),IF(D272="","",IF(ISNUMBER(MATCH(SUBSTITUTE(D272," ",""),SUBSTITUTE('Look Up Values'!$S$2:$S$120," ",""),0)),"","D&amp;R error")),"")</f>
        <v/>
      </c>
      <c r="Q272" s="242" t="str" cm="1">
        <f t="array" ref="Q272">IF(AND(I272&lt;&gt;0,I272&lt;&gt;""),IF(G272="","",IF(ISNUMBER(MATCH(SUBSTITUTE(G272," ",""),SUBSTITUTE('Look Up Values'!$I$2:$I$10," ",""),0)),"","State error")),"")</f>
        <v/>
      </c>
      <c r="R272" s="260" t="str">
        <f t="shared" si="9"/>
        <v/>
      </c>
    </row>
    <row r="273" spans="1:18" ht="15.75">
      <c r="A273" s="250">
        <v>266</v>
      </c>
      <c r="B273" s="198"/>
      <c r="C273" s="25"/>
      <c r="D273" s="25"/>
      <c r="E273" s="25"/>
      <c r="F273" s="25"/>
      <c r="G273" s="26"/>
      <c r="H273" s="27"/>
      <c r="I273" s="28"/>
      <c r="J273" s="430"/>
      <c r="K273" s="8"/>
      <c r="L273" s="457" t="str">
        <f t="shared" si="8"/>
        <v/>
      </c>
      <c r="M273" s="245" cm="1">
        <f t="array" ref="M273">SUMPRODUCT(--(N273:Q273&lt;&gt;"")) + IF(TRIM(R273)="",0,LEN(R273)-LEN(SUBSTITUTE(R273,",",""))+1)</f>
        <v>0</v>
      </c>
      <c r="N273" s="242" t="str">
        <f>IF(AND(I273&lt;&gt;0,I273&lt;&gt;""),IF(TRIM(SUBSTITUTE(B273,CHAR(160),""))="","",IF(ISNUMBER(MATCH(TRIM(SUBSTITUTE(B273,CHAR(160),"")),'Look Up Values'!$B$2:$B$500,0)),"","Origin error")),"")</f>
        <v/>
      </c>
      <c r="O273" s="242" t="str">
        <f>IF(AND(I273&lt;&gt;0,I273&lt;&gt;""),IF(C273="","",IF(AND(ISNUMBER(--LEFT(C273,FIND(" ",C273&amp;" ")-1)),OR(LEN(LEFT(C273,FIND(" ",C273&amp;" ")-1))=6,LEN(LEFT(C273,FIND(" ",C273&amp;" ")-1))=7),OR(ISNUMBER(MATCH(LEFT(C273,FIND(" ",C273&amp;" ")-1),'Look Up Values'!$G$2:$G$1000,0)),ISNUMBER(MATCH(LEFT(C273,FIND(" ",C273&amp;" ")-1),'Look Up Values'!$AE$2:$AE$2000,0)))),"","EWC error")),"")</f>
        <v/>
      </c>
      <c r="P273" s="242" t="str" cm="1">
        <f t="array" ref="P273">IF(AND(I273&lt;&gt;0,I273&lt;&gt;""),IF(D273="","",IF(ISNUMBER(MATCH(SUBSTITUTE(D273," ",""),SUBSTITUTE('Look Up Values'!$S$2:$S$120," ",""),0)),"","D&amp;R error")),"")</f>
        <v/>
      </c>
      <c r="Q273" s="242" t="str" cm="1">
        <f t="array" ref="Q273">IF(AND(I273&lt;&gt;0,I273&lt;&gt;""),IF(G273="","",IF(ISNUMBER(MATCH(SUBSTITUTE(G273," ",""),SUBSTITUTE('Look Up Values'!$I$2:$I$10," ",""),0)),"","State error")),"")</f>
        <v/>
      </c>
      <c r="R273" s="260" t="str">
        <f t="shared" si="9"/>
        <v/>
      </c>
    </row>
    <row r="274" spans="1:18" ht="15.75">
      <c r="A274" s="250">
        <v>267</v>
      </c>
      <c r="B274" s="198"/>
      <c r="C274" s="25"/>
      <c r="D274" s="25"/>
      <c r="E274" s="25"/>
      <c r="F274" s="25"/>
      <c r="G274" s="26"/>
      <c r="H274" s="27"/>
      <c r="I274" s="28"/>
      <c r="J274" s="430"/>
      <c r="K274" s="8"/>
      <c r="L274" s="457" t="str">
        <f t="shared" si="8"/>
        <v/>
      </c>
      <c r="M274" s="245" cm="1">
        <f t="array" ref="M274">SUMPRODUCT(--(N274:Q274&lt;&gt;"")) + IF(TRIM(R274)="",0,LEN(R274)-LEN(SUBSTITUTE(R274,",",""))+1)</f>
        <v>0</v>
      </c>
      <c r="N274" s="242" t="str">
        <f>IF(AND(I274&lt;&gt;0,I274&lt;&gt;""),IF(TRIM(SUBSTITUTE(B274,CHAR(160),""))="","",IF(ISNUMBER(MATCH(TRIM(SUBSTITUTE(B274,CHAR(160),"")),'Look Up Values'!$B$2:$B$500,0)),"","Origin error")),"")</f>
        <v/>
      </c>
      <c r="O274" s="242" t="str">
        <f>IF(AND(I274&lt;&gt;0,I274&lt;&gt;""),IF(C274="","",IF(AND(ISNUMBER(--LEFT(C274,FIND(" ",C274&amp;" ")-1)),OR(LEN(LEFT(C274,FIND(" ",C274&amp;" ")-1))=6,LEN(LEFT(C274,FIND(" ",C274&amp;" ")-1))=7),OR(ISNUMBER(MATCH(LEFT(C274,FIND(" ",C274&amp;" ")-1),'Look Up Values'!$G$2:$G$1000,0)),ISNUMBER(MATCH(LEFT(C274,FIND(" ",C274&amp;" ")-1),'Look Up Values'!$AE$2:$AE$2000,0)))),"","EWC error")),"")</f>
        <v/>
      </c>
      <c r="P274" s="242" t="str" cm="1">
        <f t="array" ref="P274">IF(AND(I274&lt;&gt;0,I274&lt;&gt;""),IF(D274="","",IF(ISNUMBER(MATCH(SUBSTITUTE(D274," ",""),SUBSTITUTE('Look Up Values'!$S$2:$S$120," ",""),0)),"","D&amp;R error")),"")</f>
        <v/>
      </c>
      <c r="Q274" s="242" t="str" cm="1">
        <f t="array" ref="Q274">IF(AND(I274&lt;&gt;0,I274&lt;&gt;""),IF(G274="","",IF(ISNUMBER(MATCH(SUBSTITUTE(G274," ",""),SUBSTITUTE('Look Up Values'!$I$2:$I$10," ",""),0)),"","State error")),"")</f>
        <v/>
      </c>
      <c r="R274" s="260" t="str">
        <f t="shared" si="9"/>
        <v/>
      </c>
    </row>
    <row r="275" spans="1:18" ht="15.75">
      <c r="A275" s="250">
        <v>268</v>
      </c>
      <c r="B275" s="198"/>
      <c r="C275" s="25"/>
      <c r="D275" s="25"/>
      <c r="E275" s="25"/>
      <c r="F275" s="25"/>
      <c r="G275" s="26"/>
      <c r="H275" s="27"/>
      <c r="I275" s="28"/>
      <c r="J275" s="430"/>
      <c r="K275" s="8"/>
      <c r="L275" s="457" t="str">
        <f t="shared" si="8"/>
        <v/>
      </c>
      <c r="M275" s="245" cm="1">
        <f t="array" ref="M275">SUMPRODUCT(--(N275:Q275&lt;&gt;"")) + IF(TRIM(R275)="",0,LEN(R275)-LEN(SUBSTITUTE(R275,",",""))+1)</f>
        <v>0</v>
      </c>
      <c r="N275" s="242" t="str">
        <f>IF(AND(I275&lt;&gt;0,I275&lt;&gt;""),IF(TRIM(SUBSTITUTE(B275,CHAR(160),""))="","",IF(ISNUMBER(MATCH(TRIM(SUBSTITUTE(B275,CHAR(160),"")),'Look Up Values'!$B$2:$B$500,0)),"","Origin error")),"")</f>
        <v/>
      </c>
      <c r="O275" s="242" t="str">
        <f>IF(AND(I275&lt;&gt;0,I275&lt;&gt;""),IF(C275="","",IF(AND(ISNUMBER(--LEFT(C275,FIND(" ",C275&amp;" ")-1)),OR(LEN(LEFT(C275,FIND(" ",C275&amp;" ")-1))=6,LEN(LEFT(C275,FIND(" ",C275&amp;" ")-1))=7),OR(ISNUMBER(MATCH(LEFT(C275,FIND(" ",C275&amp;" ")-1),'Look Up Values'!$G$2:$G$1000,0)),ISNUMBER(MATCH(LEFT(C275,FIND(" ",C275&amp;" ")-1),'Look Up Values'!$AE$2:$AE$2000,0)))),"","EWC error")),"")</f>
        <v/>
      </c>
      <c r="P275" s="242" t="str" cm="1">
        <f t="array" ref="P275">IF(AND(I275&lt;&gt;0,I275&lt;&gt;""),IF(D275="","",IF(ISNUMBER(MATCH(SUBSTITUTE(D275," ",""),SUBSTITUTE('Look Up Values'!$S$2:$S$120," ",""),0)),"","D&amp;R error")),"")</f>
        <v/>
      </c>
      <c r="Q275" s="242" t="str" cm="1">
        <f t="array" ref="Q275">IF(AND(I275&lt;&gt;0,I275&lt;&gt;""),IF(G275="","",IF(ISNUMBER(MATCH(SUBSTITUTE(G275," ",""),SUBSTITUTE('Look Up Values'!$I$2:$I$10," ",""),0)),"","State error")),"")</f>
        <v/>
      </c>
      <c r="R275" s="260" t="str">
        <f t="shared" si="9"/>
        <v/>
      </c>
    </row>
    <row r="276" spans="1:18" ht="15.75">
      <c r="A276" s="250">
        <v>269</v>
      </c>
      <c r="B276" s="198"/>
      <c r="C276" s="25"/>
      <c r="D276" s="25"/>
      <c r="E276" s="25"/>
      <c r="F276" s="25"/>
      <c r="G276" s="26"/>
      <c r="H276" s="27"/>
      <c r="I276" s="28"/>
      <c r="J276" s="430"/>
      <c r="K276" s="8"/>
      <c r="L276" s="457" t="str">
        <f t="shared" si="8"/>
        <v/>
      </c>
      <c r="M276" s="245" cm="1">
        <f t="array" ref="M276">SUMPRODUCT(--(N276:Q276&lt;&gt;"")) + IF(TRIM(R276)="",0,LEN(R276)-LEN(SUBSTITUTE(R276,",",""))+1)</f>
        <v>0</v>
      </c>
      <c r="N276" s="242" t="str">
        <f>IF(AND(I276&lt;&gt;0,I276&lt;&gt;""),IF(TRIM(SUBSTITUTE(B276,CHAR(160),""))="","",IF(ISNUMBER(MATCH(TRIM(SUBSTITUTE(B276,CHAR(160),"")),'Look Up Values'!$B$2:$B$500,0)),"","Origin error")),"")</f>
        <v/>
      </c>
      <c r="O276" s="242" t="str">
        <f>IF(AND(I276&lt;&gt;0,I276&lt;&gt;""),IF(C276="","",IF(AND(ISNUMBER(--LEFT(C276,FIND(" ",C276&amp;" ")-1)),OR(LEN(LEFT(C276,FIND(" ",C276&amp;" ")-1))=6,LEN(LEFT(C276,FIND(" ",C276&amp;" ")-1))=7),OR(ISNUMBER(MATCH(LEFT(C276,FIND(" ",C276&amp;" ")-1),'Look Up Values'!$G$2:$G$1000,0)),ISNUMBER(MATCH(LEFT(C276,FIND(" ",C276&amp;" ")-1),'Look Up Values'!$AE$2:$AE$2000,0)))),"","EWC error")),"")</f>
        <v/>
      </c>
      <c r="P276" s="242" t="str" cm="1">
        <f t="array" ref="P276">IF(AND(I276&lt;&gt;0,I276&lt;&gt;""),IF(D276="","",IF(ISNUMBER(MATCH(SUBSTITUTE(D276," ",""),SUBSTITUTE('Look Up Values'!$S$2:$S$120," ",""),0)),"","D&amp;R error")),"")</f>
        <v/>
      </c>
      <c r="Q276" s="242" t="str" cm="1">
        <f t="array" ref="Q276">IF(AND(I276&lt;&gt;0,I276&lt;&gt;""),IF(G276="","",IF(ISNUMBER(MATCH(SUBSTITUTE(G276," ",""),SUBSTITUTE('Look Up Values'!$I$2:$I$10," ",""),0)),"","State error")),"")</f>
        <v/>
      </c>
      <c r="R276" s="260" t="str">
        <f t="shared" si="9"/>
        <v/>
      </c>
    </row>
    <row r="277" spans="1:18" ht="15.75">
      <c r="A277" s="250">
        <v>270</v>
      </c>
      <c r="B277" s="198"/>
      <c r="C277" s="25"/>
      <c r="D277" s="25"/>
      <c r="E277" s="25"/>
      <c r="F277" s="25"/>
      <c r="G277" s="26"/>
      <c r="H277" s="27"/>
      <c r="I277" s="28"/>
      <c r="J277" s="430"/>
      <c r="K277" s="8"/>
      <c r="L277" s="457" t="str">
        <f t="shared" si="8"/>
        <v/>
      </c>
      <c r="M277" s="245" cm="1">
        <f t="array" ref="M277">SUMPRODUCT(--(N277:Q277&lt;&gt;"")) + IF(TRIM(R277)="",0,LEN(R277)-LEN(SUBSTITUTE(R277,",",""))+1)</f>
        <v>0</v>
      </c>
      <c r="N277" s="242" t="str">
        <f>IF(AND(I277&lt;&gt;0,I277&lt;&gt;""),IF(TRIM(SUBSTITUTE(B277,CHAR(160),""))="","",IF(ISNUMBER(MATCH(TRIM(SUBSTITUTE(B277,CHAR(160),"")),'Look Up Values'!$B$2:$B$500,0)),"","Origin error")),"")</f>
        <v/>
      </c>
      <c r="O277" s="242" t="str">
        <f>IF(AND(I277&lt;&gt;0,I277&lt;&gt;""),IF(C277="","",IF(AND(ISNUMBER(--LEFT(C277,FIND(" ",C277&amp;" ")-1)),OR(LEN(LEFT(C277,FIND(" ",C277&amp;" ")-1))=6,LEN(LEFT(C277,FIND(" ",C277&amp;" ")-1))=7),OR(ISNUMBER(MATCH(LEFT(C277,FIND(" ",C277&amp;" ")-1),'Look Up Values'!$G$2:$G$1000,0)),ISNUMBER(MATCH(LEFT(C277,FIND(" ",C277&amp;" ")-1),'Look Up Values'!$AE$2:$AE$2000,0)))),"","EWC error")),"")</f>
        <v/>
      </c>
      <c r="P277" s="242" t="str" cm="1">
        <f t="array" ref="P277">IF(AND(I277&lt;&gt;0,I277&lt;&gt;""),IF(D277="","",IF(ISNUMBER(MATCH(SUBSTITUTE(D277," ",""),SUBSTITUTE('Look Up Values'!$S$2:$S$120," ",""),0)),"","D&amp;R error")),"")</f>
        <v/>
      </c>
      <c r="Q277" s="242" t="str" cm="1">
        <f t="array" ref="Q277">IF(AND(I277&lt;&gt;0,I277&lt;&gt;""),IF(G277="","",IF(ISNUMBER(MATCH(SUBSTITUTE(G277," ",""),SUBSTITUTE('Look Up Values'!$I$2:$I$10," ",""),0)),"","State error")),"")</f>
        <v/>
      </c>
      <c r="R277" s="260" t="str">
        <f t="shared" si="9"/>
        <v/>
      </c>
    </row>
    <row r="278" spans="1:18" ht="15.75">
      <c r="A278" s="250">
        <v>271</v>
      </c>
      <c r="B278" s="198"/>
      <c r="C278" s="25"/>
      <c r="D278" s="25"/>
      <c r="E278" s="25"/>
      <c r="F278" s="25"/>
      <c r="G278" s="26"/>
      <c r="H278" s="27"/>
      <c r="I278" s="28"/>
      <c r="J278" s="430"/>
      <c r="K278" s="8"/>
      <c r="L278" s="457" t="str">
        <f t="shared" si="8"/>
        <v/>
      </c>
      <c r="M278" s="245" cm="1">
        <f t="array" ref="M278">SUMPRODUCT(--(N278:Q278&lt;&gt;"")) + IF(TRIM(R278)="",0,LEN(R278)-LEN(SUBSTITUTE(R278,",",""))+1)</f>
        <v>0</v>
      </c>
      <c r="N278" s="242" t="str">
        <f>IF(AND(I278&lt;&gt;0,I278&lt;&gt;""),IF(TRIM(SUBSTITUTE(B278,CHAR(160),""))="","",IF(ISNUMBER(MATCH(TRIM(SUBSTITUTE(B278,CHAR(160),"")),'Look Up Values'!$B$2:$B$500,0)),"","Origin error")),"")</f>
        <v/>
      </c>
      <c r="O278" s="242" t="str">
        <f>IF(AND(I278&lt;&gt;0,I278&lt;&gt;""),IF(C278="","",IF(AND(ISNUMBER(--LEFT(C278,FIND(" ",C278&amp;" ")-1)),OR(LEN(LEFT(C278,FIND(" ",C278&amp;" ")-1))=6,LEN(LEFT(C278,FIND(" ",C278&amp;" ")-1))=7),OR(ISNUMBER(MATCH(LEFT(C278,FIND(" ",C278&amp;" ")-1),'Look Up Values'!$G$2:$G$1000,0)),ISNUMBER(MATCH(LEFT(C278,FIND(" ",C278&amp;" ")-1),'Look Up Values'!$AE$2:$AE$2000,0)))),"","EWC error")),"")</f>
        <v/>
      </c>
      <c r="P278" s="242" t="str" cm="1">
        <f t="array" ref="P278">IF(AND(I278&lt;&gt;0,I278&lt;&gt;""),IF(D278="","",IF(ISNUMBER(MATCH(SUBSTITUTE(D278," ",""),SUBSTITUTE('Look Up Values'!$S$2:$S$120," ",""),0)),"","D&amp;R error")),"")</f>
        <v/>
      </c>
      <c r="Q278" s="242" t="str" cm="1">
        <f t="array" ref="Q278">IF(AND(I278&lt;&gt;0,I278&lt;&gt;""),IF(G278="","",IF(ISNUMBER(MATCH(SUBSTITUTE(G278," ",""),SUBSTITUTE('Look Up Values'!$I$2:$I$10," ",""),0)),"","State error")),"")</f>
        <v/>
      </c>
      <c r="R278" s="260" t="str">
        <f t="shared" si="9"/>
        <v/>
      </c>
    </row>
    <row r="279" spans="1:18" ht="15.75">
      <c r="A279" s="250">
        <v>272</v>
      </c>
      <c r="B279" s="198"/>
      <c r="C279" s="25"/>
      <c r="D279" s="25"/>
      <c r="E279" s="25"/>
      <c r="F279" s="25"/>
      <c r="G279" s="26"/>
      <c r="H279" s="27"/>
      <c r="I279" s="28"/>
      <c r="J279" s="430"/>
      <c r="K279" s="8"/>
      <c r="L279" s="457" t="str">
        <f t="shared" si="8"/>
        <v/>
      </c>
      <c r="M279" s="245" cm="1">
        <f t="array" ref="M279">SUMPRODUCT(--(N279:Q279&lt;&gt;"")) + IF(TRIM(R279)="",0,LEN(R279)-LEN(SUBSTITUTE(R279,",",""))+1)</f>
        <v>0</v>
      </c>
      <c r="N279" s="242" t="str">
        <f>IF(AND(I279&lt;&gt;0,I279&lt;&gt;""),IF(TRIM(SUBSTITUTE(B279,CHAR(160),""))="","",IF(ISNUMBER(MATCH(TRIM(SUBSTITUTE(B279,CHAR(160),"")),'Look Up Values'!$B$2:$B$500,0)),"","Origin error")),"")</f>
        <v/>
      </c>
      <c r="O279" s="242" t="str">
        <f>IF(AND(I279&lt;&gt;0,I279&lt;&gt;""),IF(C279="","",IF(AND(ISNUMBER(--LEFT(C279,FIND(" ",C279&amp;" ")-1)),OR(LEN(LEFT(C279,FIND(" ",C279&amp;" ")-1))=6,LEN(LEFT(C279,FIND(" ",C279&amp;" ")-1))=7),OR(ISNUMBER(MATCH(LEFT(C279,FIND(" ",C279&amp;" ")-1),'Look Up Values'!$G$2:$G$1000,0)),ISNUMBER(MATCH(LEFT(C279,FIND(" ",C279&amp;" ")-1),'Look Up Values'!$AE$2:$AE$2000,0)))),"","EWC error")),"")</f>
        <v/>
      </c>
      <c r="P279" s="242" t="str" cm="1">
        <f t="array" ref="P279">IF(AND(I279&lt;&gt;0,I279&lt;&gt;""),IF(D279="","",IF(ISNUMBER(MATCH(SUBSTITUTE(D279," ",""),SUBSTITUTE('Look Up Values'!$S$2:$S$120," ",""),0)),"","D&amp;R error")),"")</f>
        <v/>
      </c>
      <c r="Q279" s="242" t="str" cm="1">
        <f t="array" ref="Q279">IF(AND(I279&lt;&gt;0,I279&lt;&gt;""),IF(G279="","",IF(ISNUMBER(MATCH(SUBSTITUTE(G279," ",""),SUBSTITUTE('Look Up Values'!$I$2:$I$10," ",""),0)),"","State error")),"")</f>
        <v/>
      </c>
      <c r="R279" s="260" t="str">
        <f t="shared" si="9"/>
        <v/>
      </c>
    </row>
    <row r="280" spans="1:18" ht="15.75">
      <c r="A280" s="250">
        <v>273</v>
      </c>
      <c r="B280" s="198"/>
      <c r="C280" s="25"/>
      <c r="D280" s="25"/>
      <c r="E280" s="25"/>
      <c r="F280" s="25"/>
      <c r="G280" s="26"/>
      <c r="H280" s="27"/>
      <c r="I280" s="28"/>
      <c r="J280" s="430"/>
      <c r="K280" s="8"/>
      <c r="L280" s="457" t="str">
        <f t="shared" si="8"/>
        <v/>
      </c>
      <c r="M280" s="245" cm="1">
        <f t="array" ref="M280">SUMPRODUCT(--(N280:Q280&lt;&gt;"")) + IF(TRIM(R280)="",0,LEN(R280)-LEN(SUBSTITUTE(R280,",",""))+1)</f>
        <v>0</v>
      </c>
      <c r="N280" s="242" t="str">
        <f>IF(AND(I280&lt;&gt;0,I280&lt;&gt;""),IF(TRIM(SUBSTITUTE(B280,CHAR(160),""))="","",IF(ISNUMBER(MATCH(TRIM(SUBSTITUTE(B280,CHAR(160),"")),'Look Up Values'!$B$2:$B$500,0)),"","Origin error")),"")</f>
        <v/>
      </c>
      <c r="O280" s="242" t="str">
        <f>IF(AND(I280&lt;&gt;0,I280&lt;&gt;""),IF(C280="","",IF(AND(ISNUMBER(--LEFT(C280,FIND(" ",C280&amp;" ")-1)),OR(LEN(LEFT(C280,FIND(" ",C280&amp;" ")-1))=6,LEN(LEFT(C280,FIND(" ",C280&amp;" ")-1))=7),OR(ISNUMBER(MATCH(LEFT(C280,FIND(" ",C280&amp;" ")-1),'Look Up Values'!$G$2:$G$1000,0)),ISNUMBER(MATCH(LEFT(C280,FIND(" ",C280&amp;" ")-1),'Look Up Values'!$AE$2:$AE$2000,0)))),"","EWC error")),"")</f>
        <v/>
      </c>
      <c r="P280" s="242" t="str" cm="1">
        <f t="array" ref="P280">IF(AND(I280&lt;&gt;0,I280&lt;&gt;""),IF(D280="","",IF(ISNUMBER(MATCH(SUBSTITUTE(D280," ",""),SUBSTITUTE('Look Up Values'!$S$2:$S$120," ",""),0)),"","D&amp;R error")),"")</f>
        <v/>
      </c>
      <c r="Q280" s="242" t="str" cm="1">
        <f t="array" ref="Q280">IF(AND(I280&lt;&gt;0,I280&lt;&gt;""),IF(G280="","",IF(ISNUMBER(MATCH(SUBSTITUTE(G280," ",""),SUBSTITUTE('Look Up Values'!$I$2:$I$10," ",""),0)),"","State error")),"")</f>
        <v/>
      </c>
      <c r="R280" s="260" t="str">
        <f t="shared" si="9"/>
        <v/>
      </c>
    </row>
    <row r="281" spans="1:18" ht="15.75">
      <c r="A281" s="250">
        <v>274</v>
      </c>
      <c r="B281" s="198"/>
      <c r="C281" s="25"/>
      <c r="D281" s="25"/>
      <c r="E281" s="25"/>
      <c r="F281" s="25"/>
      <c r="G281" s="26"/>
      <c r="H281" s="27"/>
      <c r="I281" s="28"/>
      <c r="J281" s="430"/>
      <c r="K281" s="8"/>
      <c r="L281" s="457" t="str">
        <f t="shared" si="8"/>
        <v/>
      </c>
      <c r="M281" s="245" cm="1">
        <f t="array" ref="M281">SUMPRODUCT(--(N281:Q281&lt;&gt;"")) + IF(TRIM(R281)="",0,LEN(R281)-LEN(SUBSTITUTE(R281,",",""))+1)</f>
        <v>0</v>
      </c>
      <c r="N281" s="242" t="str">
        <f>IF(AND(I281&lt;&gt;0,I281&lt;&gt;""),IF(TRIM(SUBSTITUTE(B281,CHAR(160),""))="","",IF(ISNUMBER(MATCH(TRIM(SUBSTITUTE(B281,CHAR(160),"")),'Look Up Values'!$B$2:$B$500,0)),"","Origin error")),"")</f>
        <v/>
      </c>
      <c r="O281" s="242" t="str">
        <f>IF(AND(I281&lt;&gt;0,I281&lt;&gt;""),IF(C281="","",IF(AND(ISNUMBER(--LEFT(C281,FIND(" ",C281&amp;" ")-1)),OR(LEN(LEFT(C281,FIND(" ",C281&amp;" ")-1))=6,LEN(LEFT(C281,FIND(" ",C281&amp;" ")-1))=7),OR(ISNUMBER(MATCH(LEFT(C281,FIND(" ",C281&amp;" ")-1),'Look Up Values'!$G$2:$G$1000,0)),ISNUMBER(MATCH(LEFT(C281,FIND(" ",C281&amp;" ")-1),'Look Up Values'!$AE$2:$AE$2000,0)))),"","EWC error")),"")</f>
        <v/>
      </c>
      <c r="P281" s="242" t="str" cm="1">
        <f t="array" ref="P281">IF(AND(I281&lt;&gt;0,I281&lt;&gt;""),IF(D281="","",IF(ISNUMBER(MATCH(SUBSTITUTE(D281," ",""),SUBSTITUTE('Look Up Values'!$S$2:$S$120," ",""),0)),"","D&amp;R error")),"")</f>
        <v/>
      </c>
      <c r="Q281" s="242" t="str" cm="1">
        <f t="array" ref="Q281">IF(AND(I281&lt;&gt;0,I281&lt;&gt;""),IF(G281="","",IF(ISNUMBER(MATCH(SUBSTITUTE(G281," ",""),SUBSTITUTE('Look Up Values'!$I$2:$I$10," ",""),0)),"","State error")),"")</f>
        <v/>
      </c>
      <c r="R281" s="260" t="str">
        <f t="shared" si="9"/>
        <v/>
      </c>
    </row>
    <row r="282" spans="1:18" ht="15.75">
      <c r="A282" s="250">
        <v>275</v>
      </c>
      <c r="B282" s="198"/>
      <c r="C282" s="25"/>
      <c r="D282" s="25"/>
      <c r="E282" s="25"/>
      <c r="F282" s="25"/>
      <c r="G282" s="26"/>
      <c r="H282" s="27"/>
      <c r="I282" s="28"/>
      <c r="J282" s="430"/>
      <c r="K282" s="8"/>
      <c r="L282" s="457" t="str">
        <f t="shared" si="8"/>
        <v/>
      </c>
      <c r="M282" s="245" cm="1">
        <f t="array" ref="M282">SUMPRODUCT(--(N282:Q282&lt;&gt;"")) + IF(TRIM(R282)="",0,LEN(R282)-LEN(SUBSTITUTE(R282,",",""))+1)</f>
        <v>0</v>
      </c>
      <c r="N282" s="242" t="str">
        <f>IF(AND(I282&lt;&gt;0,I282&lt;&gt;""),IF(TRIM(SUBSTITUTE(B282,CHAR(160),""))="","",IF(ISNUMBER(MATCH(TRIM(SUBSTITUTE(B282,CHAR(160),"")),'Look Up Values'!$B$2:$B$500,0)),"","Origin error")),"")</f>
        <v/>
      </c>
      <c r="O282" s="242" t="str">
        <f>IF(AND(I282&lt;&gt;0,I282&lt;&gt;""),IF(C282="","",IF(AND(ISNUMBER(--LEFT(C282,FIND(" ",C282&amp;" ")-1)),OR(LEN(LEFT(C282,FIND(" ",C282&amp;" ")-1))=6,LEN(LEFT(C282,FIND(" ",C282&amp;" ")-1))=7),OR(ISNUMBER(MATCH(LEFT(C282,FIND(" ",C282&amp;" ")-1),'Look Up Values'!$G$2:$G$1000,0)),ISNUMBER(MATCH(LEFT(C282,FIND(" ",C282&amp;" ")-1),'Look Up Values'!$AE$2:$AE$2000,0)))),"","EWC error")),"")</f>
        <v/>
      </c>
      <c r="P282" s="242" t="str" cm="1">
        <f t="array" ref="P282">IF(AND(I282&lt;&gt;0,I282&lt;&gt;""),IF(D282="","",IF(ISNUMBER(MATCH(SUBSTITUTE(D282," ",""),SUBSTITUTE('Look Up Values'!$S$2:$S$120," ",""),0)),"","D&amp;R error")),"")</f>
        <v/>
      </c>
      <c r="Q282" s="242" t="str" cm="1">
        <f t="array" ref="Q282">IF(AND(I282&lt;&gt;0,I282&lt;&gt;""),IF(G282="","",IF(ISNUMBER(MATCH(SUBSTITUTE(G282," ",""),SUBSTITUTE('Look Up Values'!$I$2:$I$10," ",""),0)),"","State error")),"")</f>
        <v/>
      </c>
      <c r="R282" s="260" t="str">
        <f t="shared" si="9"/>
        <v/>
      </c>
    </row>
    <row r="283" spans="1:18" ht="15.75">
      <c r="A283" s="250">
        <v>276</v>
      </c>
      <c r="B283" s="198"/>
      <c r="C283" s="25"/>
      <c r="D283" s="25"/>
      <c r="E283" s="25"/>
      <c r="F283" s="25"/>
      <c r="G283" s="26"/>
      <c r="H283" s="27"/>
      <c r="I283" s="28"/>
      <c r="J283" s="430"/>
      <c r="K283" s="8"/>
      <c r="L283" s="457" t="str">
        <f t="shared" si="8"/>
        <v/>
      </c>
      <c r="M283" s="245" cm="1">
        <f t="array" ref="M283">SUMPRODUCT(--(N283:Q283&lt;&gt;"")) + IF(TRIM(R283)="",0,LEN(R283)-LEN(SUBSTITUTE(R283,",",""))+1)</f>
        <v>0</v>
      </c>
      <c r="N283" s="242" t="str">
        <f>IF(AND(I283&lt;&gt;0,I283&lt;&gt;""),IF(TRIM(SUBSTITUTE(B283,CHAR(160),""))="","",IF(ISNUMBER(MATCH(TRIM(SUBSTITUTE(B283,CHAR(160),"")),'Look Up Values'!$B$2:$B$500,0)),"","Origin error")),"")</f>
        <v/>
      </c>
      <c r="O283" s="242" t="str">
        <f>IF(AND(I283&lt;&gt;0,I283&lt;&gt;""),IF(C283="","",IF(AND(ISNUMBER(--LEFT(C283,FIND(" ",C283&amp;" ")-1)),OR(LEN(LEFT(C283,FIND(" ",C283&amp;" ")-1))=6,LEN(LEFT(C283,FIND(" ",C283&amp;" ")-1))=7),OR(ISNUMBER(MATCH(LEFT(C283,FIND(" ",C283&amp;" ")-1),'Look Up Values'!$G$2:$G$1000,0)),ISNUMBER(MATCH(LEFT(C283,FIND(" ",C283&amp;" ")-1),'Look Up Values'!$AE$2:$AE$2000,0)))),"","EWC error")),"")</f>
        <v/>
      </c>
      <c r="P283" s="242" t="str" cm="1">
        <f t="array" ref="P283">IF(AND(I283&lt;&gt;0,I283&lt;&gt;""),IF(D283="","",IF(ISNUMBER(MATCH(SUBSTITUTE(D283," ",""),SUBSTITUTE('Look Up Values'!$S$2:$S$120," ",""),0)),"","D&amp;R error")),"")</f>
        <v/>
      </c>
      <c r="Q283" s="242" t="str" cm="1">
        <f t="array" ref="Q283">IF(AND(I283&lt;&gt;0,I283&lt;&gt;""),IF(G283="","",IF(ISNUMBER(MATCH(SUBSTITUTE(G283," ",""),SUBSTITUTE('Look Up Values'!$I$2:$I$10," ",""),0)),"","State error")),"")</f>
        <v/>
      </c>
      <c r="R283" s="260" t="str">
        <f t="shared" si="9"/>
        <v/>
      </c>
    </row>
    <row r="284" spans="1:18" ht="15.75">
      <c r="A284" s="250">
        <v>277</v>
      </c>
      <c r="B284" s="198"/>
      <c r="C284" s="25"/>
      <c r="D284" s="25"/>
      <c r="E284" s="25"/>
      <c r="F284" s="25"/>
      <c r="G284" s="26"/>
      <c r="H284" s="27"/>
      <c r="I284" s="28"/>
      <c r="J284" s="430"/>
      <c r="K284" s="8"/>
      <c r="L284" s="457" t="str">
        <f t="shared" si="8"/>
        <v/>
      </c>
      <c r="M284" s="245" cm="1">
        <f t="array" ref="M284">SUMPRODUCT(--(N284:Q284&lt;&gt;"")) + IF(TRIM(R284)="",0,LEN(R284)-LEN(SUBSTITUTE(R284,",",""))+1)</f>
        <v>0</v>
      </c>
      <c r="N284" s="242" t="str">
        <f>IF(AND(I284&lt;&gt;0,I284&lt;&gt;""),IF(TRIM(SUBSTITUTE(B284,CHAR(160),""))="","",IF(ISNUMBER(MATCH(TRIM(SUBSTITUTE(B284,CHAR(160),"")),'Look Up Values'!$B$2:$B$500,0)),"","Origin error")),"")</f>
        <v/>
      </c>
      <c r="O284" s="242" t="str">
        <f>IF(AND(I284&lt;&gt;0,I284&lt;&gt;""),IF(C284="","",IF(AND(ISNUMBER(--LEFT(C284,FIND(" ",C284&amp;" ")-1)),OR(LEN(LEFT(C284,FIND(" ",C284&amp;" ")-1))=6,LEN(LEFT(C284,FIND(" ",C284&amp;" ")-1))=7),OR(ISNUMBER(MATCH(LEFT(C284,FIND(" ",C284&amp;" ")-1),'Look Up Values'!$G$2:$G$1000,0)),ISNUMBER(MATCH(LEFT(C284,FIND(" ",C284&amp;" ")-1),'Look Up Values'!$AE$2:$AE$2000,0)))),"","EWC error")),"")</f>
        <v/>
      </c>
      <c r="P284" s="242" t="str" cm="1">
        <f t="array" ref="P284">IF(AND(I284&lt;&gt;0,I284&lt;&gt;""),IF(D284="","",IF(ISNUMBER(MATCH(SUBSTITUTE(D284," ",""),SUBSTITUTE('Look Up Values'!$S$2:$S$120," ",""),0)),"","D&amp;R error")),"")</f>
        <v/>
      </c>
      <c r="Q284" s="242" t="str" cm="1">
        <f t="array" ref="Q284">IF(AND(I284&lt;&gt;0,I284&lt;&gt;""),IF(G284="","",IF(ISNUMBER(MATCH(SUBSTITUTE(G284," ",""),SUBSTITUTE('Look Up Values'!$I$2:$I$10," ",""),0)),"","State error")),"")</f>
        <v/>
      </c>
      <c r="R284" s="260" t="str">
        <f t="shared" si="9"/>
        <v/>
      </c>
    </row>
    <row r="285" spans="1:18" ht="15.75">
      <c r="A285" s="250">
        <v>278</v>
      </c>
      <c r="B285" s="198"/>
      <c r="C285" s="25"/>
      <c r="D285" s="25"/>
      <c r="E285" s="25"/>
      <c r="F285" s="25"/>
      <c r="G285" s="26"/>
      <c r="H285" s="27"/>
      <c r="I285" s="28"/>
      <c r="J285" s="430"/>
      <c r="K285" s="8"/>
      <c r="L285" s="457" t="str">
        <f t="shared" si="8"/>
        <v/>
      </c>
      <c r="M285" s="245" cm="1">
        <f t="array" ref="M285">SUMPRODUCT(--(N285:Q285&lt;&gt;"")) + IF(TRIM(R285)="",0,LEN(R285)-LEN(SUBSTITUTE(R285,",",""))+1)</f>
        <v>0</v>
      </c>
      <c r="N285" s="242" t="str">
        <f>IF(AND(I285&lt;&gt;0,I285&lt;&gt;""),IF(TRIM(SUBSTITUTE(B285,CHAR(160),""))="","",IF(ISNUMBER(MATCH(TRIM(SUBSTITUTE(B285,CHAR(160),"")),'Look Up Values'!$B$2:$B$500,0)),"","Origin error")),"")</f>
        <v/>
      </c>
      <c r="O285" s="242" t="str">
        <f>IF(AND(I285&lt;&gt;0,I285&lt;&gt;""),IF(C285="","",IF(AND(ISNUMBER(--LEFT(C285,FIND(" ",C285&amp;" ")-1)),OR(LEN(LEFT(C285,FIND(" ",C285&amp;" ")-1))=6,LEN(LEFT(C285,FIND(" ",C285&amp;" ")-1))=7),OR(ISNUMBER(MATCH(LEFT(C285,FIND(" ",C285&amp;" ")-1),'Look Up Values'!$G$2:$G$1000,0)),ISNUMBER(MATCH(LEFT(C285,FIND(" ",C285&amp;" ")-1),'Look Up Values'!$AE$2:$AE$2000,0)))),"","EWC error")),"")</f>
        <v/>
      </c>
      <c r="P285" s="242" t="str" cm="1">
        <f t="array" ref="P285">IF(AND(I285&lt;&gt;0,I285&lt;&gt;""),IF(D285="","",IF(ISNUMBER(MATCH(SUBSTITUTE(D285," ",""),SUBSTITUTE('Look Up Values'!$S$2:$S$120," ",""),0)),"","D&amp;R error")),"")</f>
        <v/>
      </c>
      <c r="Q285" s="242" t="str" cm="1">
        <f t="array" ref="Q285">IF(AND(I285&lt;&gt;0,I285&lt;&gt;""),IF(G285="","",IF(ISNUMBER(MATCH(SUBSTITUTE(G285," ",""),SUBSTITUTE('Look Up Values'!$I$2:$I$10," ",""),0)),"","State error")),"")</f>
        <v/>
      </c>
      <c r="R285" s="260" t="str">
        <f t="shared" si="9"/>
        <v/>
      </c>
    </row>
    <row r="286" spans="1:18" ht="15.75">
      <c r="A286" s="250">
        <v>279</v>
      </c>
      <c r="B286" s="198"/>
      <c r="C286" s="25"/>
      <c r="D286" s="25"/>
      <c r="E286" s="25"/>
      <c r="F286" s="25"/>
      <c r="G286" s="26"/>
      <c r="H286" s="27"/>
      <c r="I286" s="28"/>
      <c r="J286" s="430"/>
      <c r="K286" s="8"/>
      <c r="L286" s="457" t="str">
        <f t="shared" si="8"/>
        <v/>
      </c>
      <c r="M286" s="245" cm="1">
        <f t="array" ref="M286">SUMPRODUCT(--(N286:Q286&lt;&gt;"")) + IF(TRIM(R286)="",0,LEN(R286)-LEN(SUBSTITUTE(R286,",",""))+1)</f>
        <v>0</v>
      </c>
      <c r="N286" s="242" t="str">
        <f>IF(AND(I286&lt;&gt;0,I286&lt;&gt;""),IF(TRIM(SUBSTITUTE(B286,CHAR(160),""))="","",IF(ISNUMBER(MATCH(TRIM(SUBSTITUTE(B286,CHAR(160),"")),'Look Up Values'!$B$2:$B$500,0)),"","Origin error")),"")</f>
        <v/>
      </c>
      <c r="O286" s="242" t="str">
        <f>IF(AND(I286&lt;&gt;0,I286&lt;&gt;""),IF(C286="","",IF(AND(ISNUMBER(--LEFT(C286,FIND(" ",C286&amp;" ")-1)),OR(LEN(LEFT(C286,FIND(" ",C286&amp;" ")-1))=6,LEN(LEFT(C286,FIND(" ",C286&amp;" ")-1))=7),OR(ISNUMBER(MATCH(LEFT(C286,FIND(" ",C286&amp;" ")-1),'Look Up Values'!$G$2:$G$1000,0)),ISNUMBER(MATCH(LEFT(C286,FIND(" ",C286&amp;" ")-1),'Look Up Values'!$AE$2:$AE$2000,0)))),"","EWC error")),"")</f>
        <v/>
      </c>
      <c r="P286" s="242" t="str" cm="1">
        <f t="array" ref="P286">IF(AND(I286&lt;&gt;0,I286&lt;&gt;""),IF(D286="","",IF(ISNUMBER(MATCH(SUBSTITUTE(D286," ",""),SUBSTITUTE('Look Up Values'!$S$2:$S$120," ",""),0)),"","D&amp;R error")),"")</f>
        <v/>
      </c>
      <c r="Q286" s="242" t="str" cm="1">
        <f t="array" ref="Q286">IF(AND(I286&lt;&gt;0,I286&lt;&gt;""),IF(G286="","",IF(ISNUMBER(MATCH(SUBSTITUTE(G286," ",""),SUBSTITUTE('Look Up Values'!$I$2:$I$10," ",""),0)),"","State error")),"")</f>
        <v/>
      </c>
      <c r="R286" s="260" t="str">
        <f t="shared" si="9"/>
        <v/>
      </c>
    </row>
    <row r="287" spans="1:18" ht="15.75">
      <c r="A287" s="250">
        <v>280</v>
      </c>
      <c r="B287" s="198"/>
      <c r="C287" s="25"/>
      <c r="D287" s="25"/>
      <c r="E287" s="25"/>
      <c r="F287" s="25"/>
      <c r="G287" s="26"/>
      <c r="H287" s="27"/>
      <c r="I287" s="28"/>
      <c r="J287" s="430"/>
      <c r="K287" s="8"/>
      <c r="L287" s="457" t="str">
        <f t="shared" si="8"/>
        <v/>
      </c>
      <c r="M287" s="245" cm="1">
        <f t="array" ref="M287">SUMPRODUCT(--(N287:Q287&lt;&gt;"")) + IF(TRIM(R287)="",0,LEN(R287)-LEN(SUBSTITUTE(R287,",",""))+1)</f>
        <v>0</v>
      </c>
      <c r="N287" s="242" t="str">
        <f>IF(AND(I287&lt;&gt;0,I287&lt;&gt;""),IF(TRIM(SUBSTITUTE(B287,CHAR(160),""))="","",IF(ISNUMBER(MATCH(TRIM(SUBSTITUTE(B287,CHAR(160),"")),'Look Up Values'!$B$2:$B$500,0)),"","Origin error")),"")</f>
        <v/>
      </c>
      <c r="O287" s="242" t="str">
        <f>IF(AND(I287&lt;&gt;0,I287&lt;&gt;""),IF(C287="","",IF(AND(ISNUMBER(--LEFT(C287,FIND(" ",C287&amp;" ")-1)),OR(LEN(LEFT(C287,FIND(" ",C287&amp;" ")-1))=6,LEN(LEFT(C287,FIND(" ",C287&amp;" ")-1))=7),OR(ISNUMBER(MATCH(LEFT(C287,FIND(" ",C287&amp;" ")-1),'Look Up Values'!$G$2:$G$1000,0)),ISNUMBER(MATCH(LEFT(C287,FIND(" ",C287&amp;" ")-1),'Look Up Values'!$AE$2:$AE$2000,0)))),"","EWC error")),"")</f>
        <v/>
      </c>
      <c r="P287" s="242" t="str" cm="1">
        <f t="array" ref="P287">IF(AND(I287&lt;&gt;0,I287&lt;&gt;""),IF(D287="","",IF(ISNUMBER(MATCH(SUBSTITUTE(D287," ",""),SUBSTITUTE('Look Up Values'!$S$2:$S$120," ",""),0)),"","D&amp;R error")),"")</f>
        <v/>
      </c>
      <c r="Q287" s="242" t="str" cm="1">
        <f t="array" ref="Q287">IF(AND(I287&lt;&gt;0,I287&lt;&gt;""),IF(G287="","",IF(ISNUMBER(MATCH(SUBSTITUTE(G287," ",""),SUBSTITUTE('Look Up Values'!$I$2:$I$10," ",""),0)),"","State error")),"")</f>
        <v/>
      </c>
      <c r="R287" s="260" t="str">
        <f t="shared" si="9"/>
        <v/>
      </c>
    </row>
    <row r="288" spans="1:18" ht="15.75">
      <c r="A288" s="250">
        <v>281</v>
      </c>
      <c r="B288" s="198"/>
      <c r="C288" s="25"/>
      <c r="D288" s="25"/>
      <c r="E288" s="25"/>
      <c r="F288" s="25"/>
      <c r="G288" s="26"/>
      <c r="H288" s="27"/>
      <c r="I288" s="28"/>
      <c r="J288" s="430"/>
      <c r="K288" s="8"/>
      <c r="L288" s="457" t="str">
        <f t="shared" si="8"/>
        <v/>
      </c>
      <c r="M288" s="245" cm="1">
        <f t="array" ref="M288">SUMPRODUCT(--(N288:Q288&lt;&gt;"")) + IF(TRIM(R288)="",0,LEN(R288)-LEN(SUBSTITUTE(R288,",",""))+1)</f>
        <v>0</v>
      </c>
      <c r="N288" s="242" t="str">
        <f>IF(AND(I288&lt;&gt;0,I288&lt;&gt;""),IF(TRIM(SUBSTITUTE(B288,CHAR(160),""))="","",IF(ISNUMBER(MATCH(TRIM(SUBSTITUTE(B288,CHAR(160),"")),'Look Up Values'!$B$2:$B$500,0)),"","Origin error")),"")</f>
        <v/>
      </c>
      <c r="O288" s="242" t="str">
        <f>IF(AND(I288&lt;&gt;0,I288&lt;&gt;""),IF(C288="","",IF(AND(ISNUMBER(--LEFT(C288,FIND(" ",C288&amp;" ")-1)),OR(LEN(LEFT(C288,FIND(" ",C288&amp;" ")-1))=6,LEN(LEFT(C288,FIND(" ",C288&amp;" ")-1))=7),OR(ISNUMBER(MATCH(LEFT(C288,FIND(" ",C288&amp;" ")-1),'Look Up Values'!$G$2:$G$1000,0)),ISNUMBER(MATCH(LEFT(C288,FIND(" ",C288&amp;" ")-1),'Look Up Values'!$AE$2:$AE$2000,0)))),"","EWC error")),"")</f>
        <v/>
      </c>
      <c r="P288" s="242" t="str" cm="1">
        <f t="array" ref="P288">IF(AND(I288&lt;&gt;0,I288&lt;&gt;""),IF(D288="","",IF(ISNUMBER(MATCH(SUBSTITUTE(D288," ",""),SUBSTITUTE('Look Up Values'!$S$2:$S$120," ",""),0)),"","D&amp;R error")),"")</f>
        <v/>
      </c>
      <c r="Q288" s="242" t="str" cm="1">
        <f t="array" ref="Q288">IF(AND(I288&lt;&gt;0,I288&lt;&gt;""),IF(G288="","",IF(ISNUMBER(MATCH(SUBSTITUTE(G288," ",""),SUBSTITUTE('Look Up Values'!$I$2:$I$10," ",""),0)),"","State error")),"")</f>
        <v/>
      </c>
      <c r="R288" s="260" t="str">
        <f t="shared" si="9"/>
        <v/>
      </c>
    </row>
    <row r="289" spans="1:18" ht="15.75">
      <c r="A289" s="250">
        <v>282</v>
      </c>
      <c r="B289" s="198"/>
      <c r="C289" s="25"/>
      <c r="D289" s="25"/>
      <c r="E289" s="25"/>
      <c r="F289" s="25"/>
      <c r="G289" s="26"/>
      <c r="H289" s="27"/>
      <c r="I289" s="28"/>
      <c r="J289" s="430"/>
      <c r="K289" s="8"/>
      <c r="L289" s="457" t="str">
        <f t="shared" si="8"/>
        <v/>
      </c>
      <c r="M289" s="245" cm="1">
        <f t="array" ref="M289">SUMPRODUCT(--(N289:Q289&lt;&gt;"")) + IF(TRIM(R289)="",0,LEN(R289)-LEN(SUBSTITUTE(R289,",",""))+1)</f>
        <v>0</v>
      </c>
      <c r="N289" s="242" t="str">
        <f>IF(AND(I289&lt;&gt;0,I289&lt;&gt;""),IF(TRIM(SUBSTITUTE(B289,CHAR(160),""))="","",IF(ISNUMBER(MATCH(TRIM(SUBSTITUTE(B289,CHAR(160),"")),'Look Up Values'!$B$2:$B$500,0)),"","Origin error")),"")</f>
        <v/>
      </c>
      <c r="O289" s="242" t="str">
        <f>IF(AND(I289&lt;&gt;0,I289&lt;&gt;""),IF(C289="","",IF(AND(ISNUMBER(--LEFT(C289,FIND(" ",C289&amp;" ")-1)),OR(LEN(LEFT(C289,FIND(" ",C289&amp;" ")-1))=6,LEN(LEFT(C289,FIND(" ",C289&amp;" ")-1))=7),OR(ISNUMBER(MATCH(LEFT(C289,FIND(" ",C289&amp;" ")-1),'Look Up Values'!$G$2:$G$1000,0)),ISNUMBER(MATCH(LEFT(C289,FIND(" ",C289&amp;" ")-1),'Look Up Values'!$AE$2:$AE$2000,0)))),"","EWC error")),"")</f>
        <v/>
      </c>
      <c r="P289" s="242" t="str" cm="1">
        <f t="array" ref="P289">IF(AND(I289&lt;&gt;0,I289&lt;&gt;""),IF(D289="","",IF(ISNUMBER(MATCH(SUBSTITUTE(D289," ",""),SUBSTITUTE('Look Up Values'!$S$2:$S$120," ",""),0)),"","D&amp;R error")),"")</f>
        <v/>
      </c>
      <c r="Q289" s="242" t="str" cm="1">
        <f t="array" ref="Q289">IF(AND(I289&lt;&gt;0,I289&lt;&gt;""),IF(G289="","",IF(ISNUMBER(MATCH(SUBSTITUTE(G289," ",""),SUBSTITUTE('Look Up Values'!$I$2:$I$10," ",""),0)),"","State error")),"")</f>
        <v/>
      </c>
      <c r="R289" s="260" t="str">
        <f t="shared" si="9"/>
        <v/>
      </c>
    </row>
    <row r="290" spans="1:18" ht="15.75">
      <c r="A290" s="250">
        <v>283</v>
      </c>
      <c r="B290" s="198"/>
      <c r="C290" s="25"/>
      <c r="D290" s="25"/>
      <c r="E290" s="25"/>
      <c r="F290" s="25"/>
      <c r="G290" s="26"/>
      <c r="H290" s="27"/>
      <c r="I290" s="28"/>
      <c r="J290" s="430"/>
      <c r="K290" s="8"/>
      <c r="L290" s="457" t="str">
        <f t="shared" si="8"/>
        <v/>
      </c>
      <c r="M290" s="245" cm="1">
        <f t="array" ref="M290">SUMPRODUCT(--(N290:Q290&lt;&gt;"")) + IF(TRIM(R290)="",0,LEN(R290)-LEN(SUBSTITUTE(R290,",",""))+1)</f>
        <v>0</v>
      </c>
      <c r="N290" s="242" t="str">
        <f>IF(AND(I290&lt;&gt;0,I290&lt;&gt;""),IF(TRIM(SUBSTITUTE(B290,CHAR(160),""))="","",IF(ISNUMBER(MATCH(TRIM(SUBSTITUTE(B290,CHAR(160),"")),'Look Up Values'!$B$2:$B$500,0)),"","Origin error")),"")</f>
        <v/>
      </c>
      <c r="O290" s="242" t="str">
        <f>IF(AND(I290&lt;&gt;0,I290&lt;&gt;""),IF(C290="","",IF(AND(ISNUMBER(--LEFT(C290,FIND(" ",C290&amp;" ")-1)),OR(LEN(LEFT(C290,FIND(" ",C290&amp;" ")-1))=6,LEN(LEFT(C290,FIND(" ",C290&amp;" ")-1))=7),OR(ISNUMBER(MATCH(LEFT(C290,FIND(" ",C290&amp;" ")-1),'Look Up Values'!$G$2:$G$1000,0)),ISNUMBER(MATCH(LEFT(C290,FIND(" ",C290&amp;" ")-1),'Look Up Values'!$AE$2:$AE$2000,0)))),"","EWC error")),"")</f>
        <v/>
      </c>
      <c r="P290" s="242" t="str" cm="1">
        <f t="array" ref="P290">IF(AND(I290&lt;&gt;0,I290&lt;&gt;""),IF(D290="","",IF(ISNUMBER(MATCH(SUBSTITUTE(D290," ",""),SUBSTITUTE('Look Up Values'!$S$2:$S$120," ",""),0)),"","D&amp;R error")),"")</f>
        <v/>
      </c>
      <c r="Q290" s="242" t="str" cm="1">
        <f t="array" ref="Q290">IF(AND(I290&lt;&gt;0,I290&lt;&gt;""),IF(G290="","",IF(ISNUMBER(MATCH(SUBSTITUTE(G290," ",""),SUBSTITUTE('Look Up Values'!$I$2:$I$10," ",""),0)),"","State error")),"")</f>
        <v/>
      </c>
      <c r="R290" s="260" t="str">
        <f t="shared" si="9"/>
        <v/>
      </c>
    </row>
    <row r="291" spans="1:18" ht="15.75">
      <c r="A291" s="250">
        <v>284</v>
      </c>
      <c r="B291" s="198"/>
      <c r="C291" s="25"/>
      <c r="D291" s="25"/>
      <c r="E291" s="25"/>
      <c r="F291" s="25"/>
      <c r="G291" s="26"/>
      <c r="H291" s="27"/>
      <c r="I291" s="28"/>
      <c r="J291" s="430"/>
      <c r="K291" s="8"/>
      <c r="L291" s="457" t="str">
        <f t="shared" si="8"/>
        <v/>
      </c>
      <c r="M291" s="245" cm="1">
        <f t="array" ref="M291">SUMPRODUCT(--(N291:Q291&lt;&gt;"")) + IF(TRIM(R291)="",0,LEN(R291)-LEN(SUBSTITUTE(R291,",",""))+1)</f>
        <v>0</v>
      </c>
      <c r="N291" s="242" t="str">
        <f>IF(AND(I291&lt;&gt;0,I291&lt;&gt;""),IF(TRIM(SUBSTITUTE(B291,CHAR(160),""))="","",IF(ISNUMBER(MATCH(TRIM(SUBSTITUTE(B291,CHAR(160),"")),'Look Up Values'!$B$2:$B$500,0)),"","Origin error")),"")</f>
        <v/>
      </c>
      <c r="O291" s="242" t="str">
        <f>IF(AND(I291&lt;&gt;0,I291&lt;&gt;""),IF(C291="","",IF(AND(ISNUMBER(--LEFT(C291,FIND(" ",C291&amp;" ")-1)),OR(LEN(LEFT(C291,FIND(" ",C291&amp;" ")-1))=6,LEN(LEFT(C291,FIND(" ",C291&amp;" ")-1))=7),OR(ISNUMBER(MATCH(LEFT(C291,FIND(" ",C291&amp;" ")-1),'Look Up Values'!$G$2:$G$1000,0)),ISNUMBER(MATCH(LEFT(C291,FIND(" ",C291&amp;" ")-1),'Look Up Values'!$AE$2:$AE$2000,0)))),"","EWC error")),"")</f>
        <v/>
      </c>
      <c r="P291" s="242" t="str" cm="1">
        <f t="array" ref="P291">IF(AND(I291&lt;&gt;0,I291&lt;&gt;""),IF(D291="","",IF(ISNUMBER(MATCH(SUBSTITUTE(D291," ",""),SUBSTITUTE('Look Up Values'!$S$2:$S$120," ",""),0)),"","D&amp;R error")),"")</f>
        <v/>
      </c>
      <c r="Q291" s="242" t="str" cm="1">
        <f t="array" ref="Q291">IF(AND(I291&lt;&gt;0,I291&lt;&gt;""),IF(G291="","",IF(ISNUMBER(MATCH(SUBSTITUTE(G291," ",""),SUBSTITUTE('Look Up Values'!$I$2:$I$10," ",""),0)),"","State error")),"")</f>
        <v/>
      </c>
      <c r="R291" s="260" t="str">
        <f t="shared" si="9"/>
        <v/>
      </c>
    </row>
    <row r="292" spans="1:18" ht="15.75">
      <c r="A292" s="250">
        <v>285</v>
      </c>
      <c r="B292" s="198"/>
      <c r="C292" s="25"/>
      <c r="D292" s="25"/>
      <c r="E292" s="25"/>
      <c r="F292" s="25"/>
      <c r="G292" s="26"/>
      <c r="H292" s="27"/>
      <c r="I292" s="28"/>
      <c r="J292" s="430"/>
      <c r="K292" s="8"/>
      <c r="L292" s="457" t="str">
        <f t="shared" si="8"/>
        <v/>
      </c>
      <c r="M292" s="245" cm="1">
        <f t="array" ref="M292">SUMPRODUCT(--(N292:Q292&lt;&gt;"")) + IF(TRIM(R292)="",0,LEN(R292)-LEN(SUBSTITUTE(R292,",",""))+1)</f>
        <v>0</v>
      </c>
      <c r="N292" s="242" t="str">
        <f>IF(AND(I292&lt;&gt;0,I292&lt;&gt;""),IF(TRIM(SUBSTITUTE(B292,CHAR(160),""))="","",IF(ISNUMBER(MATCH(TRIM(SUBSTITUTE(B292,CHAR(160),"")),'Look Up Values'!$B$2:$B$500,0)),"","Origin error")),"")</f>
        <v/>
      </c>
      <c r="O292" s="242" t="str">
        <f>IF(AND(I292&lt;&gt;0,I292&lt;&gt;""),IF(C292="","",IF(AND(ISNUMBER(--LEFT(C292,FIND(" ",C292&amp;" ")-1)),OR(LEN(LEFT(C292,FIND(" ",C292&amp;" ")-1))=6,LEN(LEFT(C292,FIND(" ",C292&amp;" ")-1))=7),OR(ISNUMBER(MATCH(LEFT(C292,FIND(" ",C292&amp;" ")-1),'Look Up Values'!$G$2:$G$1000,0)),ISNUMBER(MATCH(LEFT(C292,FIND(" ",C292&amp;" ")-1),'Look Up Values'!$AE$2:$AE$2000,0)))),"","EWC error")),"")</f>
        <v/>
      </c>
      <c r="P292" s="242" t="str" cm="1">
        <f t="array" ref="P292">IF(AND(I292&lt;&gt;0,I292&lt;&gt;""),IF(D292="","",IF(ISNUMBER(MATCH(SUBSTITUTE(D292," ",""),SUBSTITUTE('Look Up Values'!$S$2:$S$120," ",""),0)),"","D&amp;R error")),"")</f>
        <v/>
      </c>
      <c r="Q292" s="242" t="str" cm="1">
        <f t="array" ref="Q292">IF(AND(I292&lt;&gt;0,I292&lt;&gt;""),IF(G292="","",IF(ISNUMBER(MATCH(SUBSTITUTE(G292," ",""),SUBSTITUTE('Look Up Values'!$I$2:$I$10," ",""),0)),"","State error")),"")</f>
        <v/>
      </c>
      <c r="R292" s="260" t="str">
        <f t="shared" si="9"/>
        <v/>
      </c>
    </row>
    <row r="293" spans="1:18" ht="15.75">
      <c r="A293" s="250">
        <v>286</v>
      </c>
      <c r="B293" s="198"/>
      <c r="C293" s="25"/>
      <c r="D293" s="25"/>
      <c r="E293" s="25"/>
      <c r="F293" s="25"/>
      <c r="G293" s="26"/>
      <c r="H293" s="27"/>
      <c r="I293" s="28"/>
      <c r="J293" s="430"/>
      <c r="K293" s="8"/>
      <c r="L293" s="457" t="str">
        <f t="shared" si="8"/>
        <v/>
      </c>
      <c r="M293" s="245" cm="1">
        <f t="array" ref="M293">SUMPRODUCT(--(N293:Q293&lt;&gt;"")) + IF(TRIM(R293)="",0,LEN(R293)-LEN(SUBSTITUTE(R293,",",""))+1)</f>
        <v>0</v>
      </c>
      <c r="N293" s="242" t="str">
        <f>IF(AND(I293&lt;&gt;0,I293&lt;&gt;""),IF(TRIM(SUBSTITUTE(B293,CHAR(160),""))="","",IF(ISNUMBER(MATCH(TRIM(SUBSTITUTE(B293,CHAR(160),"")),'Look Up Values'!$B$2:$B$500,0)),"","Origin error")),"")</f>
        <v/>
      </c>
      <c r="O293" s="242" t="str">
        <f>IF(AND(I293&lt;&gt;0,I293&lt;&gt;""),IF(C293="","",IF(AND(ISNUMBER(--LEFT(C293,FIND(" ",C293&amp;" ")-1)),OR(LEN(LEFT(C293,FIND(" ",C293&amp;" ")-1))=6,LEN(LEFT(C293,FIND(" ",C293&amp;" ")-1))=7),OR(ISNUMBER(MATCH(LEFT(C293,FIND(" ",C293&amp;" ")-1),'Look Up Values'!$G$2:$G$1000,0)),ISNUMBER(MATCH(LEFT(C293,FIND(" ",C293&amp;" ")-1),'Look Up Values'!$AE$2:$AE$2000,0)))),"","EWC error")),"")</f>
        <v/>
      </c>
      <c r="P293" s="242" t="str" cm="1">
        <f t="array" ref="P293">IF(AND(I293&lt;&gt;0,I293&lt;&gt;""),IF(D293="","",IF(ISNUMBER(MATCH(SUBSTITUTE(D293," ",""),SUBSTITUTE('Look Up Values'!$S$2:$S$120," ",""),0)),"","D&amp;R error")),"")</f>
        <v/>
      </c>
      <c r="Q293" s="242" t="str" cm="1">
        <f t="array" ref="Q293">IF(AND(I293&lt;&gt;0,I293&lt;&gt;""),IF(G293="","",IF(ISNUMBER(MATCH(SUBSTITUTE(G293," ",""),SUBSTITUTE('Look Up Values'!$I$2:$I$10," ",""),0)),"","State error")),"")</f>
        <v/>
      </c>
      <c r="R293" s="260" t="str">
        <f t="shared" si="9"/>
        <v/>
      </c>
    </row>
    <row r="294" spans="1:18" ht="15.75">
      <c r="A294" s="250">
        <v>287</v>
      </c>
      <c r="B294" s="198"/>
      <c r="C294" s="25"/>
      <c r="D294" s="25"/>
      <c r="E294" s="25"/>
      <c r="F294" s="25"/>
      <c r="G294" s="26"/>
      <c r="H294" s="27"/>
      <c r="I294" s="28"/>
      <c r="J294" s="430"/>
      <c r="K294" s="8"/>
      <c r="L294" s="457" t="str">
        <f t="shared" si="8"/>
        <v/>
      </c>
      <c r="M294" s="245" cm="1">
        <f t="array" ref="M294">SUMPRODUCT(--(N294:Q294&lt;&gt;"")) + IF(TRIM(R294)="",0,LEN(R294)-LEN(SUBSTITUTE(R294,",",""))+1)</f>
        <v>0</v>
      </c>
      <c r="N294" s="242" t="str">
        <f>IF(AND(I294&lt;&gt;0,I294&lt;&gt;""),IF(TRIM(SUBSTITUTE(B294,CHAR(160),""))="","",IF(ISNUMBER(MATCH(TRIM(SUBSTITUTE(B294,CHAR(160),"")),'Look Up Values'!$B$2:$B$500,0)),"","Origin error")),"")</f>
        <v/>
      </c>
      <c r="O294" s="242" t="str">
        <f>IF(AND(I294&lt;&gt;0,I294&lt;&gt;""),IF(C294="","",IF(AND(ISNUMBER(--LEFT(C294,FIND(" ",C294&amp;" ")-1)),OR(LEN(LEFT(C294,FIND(" ",C294&amp;" ")-1))=6,LEN(LEFT(C294,FIND(" ",C294&amp;" ")-1))=7),OR(ISNUMBER(MATCH(LEFT(C294,FIND(" ",C294&amp;" ")-1),'Look Up Values'!$G$2:$G$1000,0)),ISNUMBER(MATCH(LEFT(C294,FIND(" ",C294&amp;" ")-1),'Look Up Values'!$AE$2:$AE$2000,0)))),"","EWC error")),"")</f>
        <v/>
      </c>
      <c r="P294" s="242" t="str" cm="1">
        <f t="array" ref="P294">IF(AND(I294&lt;&gt;0,I294&lt;&gt;""),IF(D294="","",IF(ISNUMBER(MATCH(SUBSTITUTE(D294," ",""),SUBSTITUTE('Look Up Values'!$S$2:$S$120," ",""),0)),"","D&amp;R error")),"")</f>
        <v/>
      </c>
      <c r="Q294" s="242" t="str" cm="1">
        <f t="array" ref="Q294">IF(AND(I294&lt;&gt;0,I294&lt;&gt;""),IF(G294="","",IF(ISNUMBER(MATCH(SUBSTITUTE(G294," ",""),SUBSTITUTE('Look Up Values'!$I$2:$I$10," ",""),0)),"","State error")),"")</f>
        <v/>
      </c>
      <c r="R294" s="260" t="str">
        <f t="shared" si="9"/>
        <v/>
      </c>
    </row>
    <row r="295" spans="1:18" ht="15.75">
      <c r="A295" s="250">
        <v>288</v>
      </c>
      <c r="B295" s="198"/>
      <c r="C295" s="25"/>
      <c r="D295" s="25"/>
      <c r="E295" s="25"/>
      <c r="F295" s="25"/>
      <c r="G295" s="26"/>
      <c r="H295" s="27"/>
      <c r="I295" s="28"/>
      <c r="J295" s="430"/>
      <c r="K295" s="8"/>
      <c r="L295" s="457" t="str">
        <f t="shared" si="8"/>
        <v/>
      </c>
      <c r="M295" s="245" cm="1">
        <f t="array" ref="M295">SUMPRODUCT(--(N295:Q295&lt;&gt;"")) + IF(TRIM(R295)="",0,LEN(R295)-LEN(SUBSTITUTE(R295,",",""))+1)</f>
        <v>0</v>
      </c>
      <c r="N295" s="242" t="str">
        <f>IF(AND(I295&lt;&gt;0,I295&lt;&gt;""),IF(TRIM(SUBSTITUTE(B295,CHAR(160),""))="","",IF(ISNUMBER(MATCH(TRIM(SUBSTITUTE(B295,CHAR(160),"")),'Look Up Values'!$B$2:$B$500,0)),"","Origin error")),"")</f>
        <v/>
      </c>
      <c r="O295" s="242" t="str">
        <f>IF(AND(I295&lt;&gt;0,I295&lt;&gt;""),IF(C295="","",IF(AND(ISNUMBER(--LEFT(C295,FIND(" ",C295&amp;" ")-1)),OR(LEN(LEFT(C295,FIND(" ",C295&amp;" ")-1))=6,LEN(LEFT(C295,FIND(" ",C295&amp;" ")-1))=7),OR(ISNUMBER(MATCH(LEFT(C295,FIND(" ",C295&amp;" ")-1),'Look Up Values'!$G$2:$G$1000,0)),ISNUMBER(MATCH(LEFT(C295,FIND(" ",C295&amp;" ")-1),'Look Up Values'!$AE$2:$AE$2000,0)))),"","EWC error")),"")</f>
        <v/>
      </c>
      <c r="P295" s="242" t="str" cm="1">
        <f t="array" ref="P295">IF(AND(I295&lt;&gt;0,I295&lt;&gt;""),IF(D295="","",IF(ISNUMBER(MATCH(SUBSTITUTE(D295," ",""),SUBSTITUTE('Look Up Values'!$S$2:$S$120," ",""),0)),"","D&amp;R error")),"")</f>
        <v/>
      </c>
      <c r="Q295" s="242" t="str" cm="1">
        <f t="array" ref="Q295">IF(AND(I295&lt;&gt;0,I295&lt;&gt;""),IF(G295="","",IF(ISNUMBER(MATCH(SUBSTITUTE(G295," ",""),SUBSTITUTE('Look Up Values'!$I$2:$I$10," ",""),0)),"","State error")),"")</f>
        <v/>
      </c>
      <c r="R295" s="260" t="str">
        <f t="shared" si="9"/>
        <v/>
      </c>
    </row>
    <row r="296" spans="1:18" ht="15.75">
      <c r="A296" s="250">
        <v>289</v>
      </c>
      <c r="B296" s="198"/>
      <c r="C296" s="25"/>
      <c r="D296" s="25"/>
      <c r="E296" s="25"/>
      <c r="F296" s="25"/>
      <c r="G296" s="26"/>
      <c r="H296" s="27"/>
      <c r="I296" s="28"/>
      <c r="J296" s="430"/>
      <c r="K296" s="8"/>
      <c r="L296" s="457" t="str">
        <f t="shared" si="8"/>
        <v/>
      </c>
      <c r="M296" s="245" cm="1">
        <f t="array" ref="M296">SUMPRODUCT(--(N296:Q296&lt;&gt;"")) + IF(TRIM(R296)="",0,LEN(R296)-LEN(SUBSTITUTE(R296,",",""))+1)</f>
        <v>0</v>
      </c>
      <c r="N296" s="242" t="str">
        <f>IF(AND(I296&lt;&gt;0,I296&lt;&gt;""),IF(TRIM(SUBSTITUTE(B296,CHAR(160),""))="","",IF(ISNUMBER(MATCH(TRIM(SUBSTITUTE(B296,CHAR(160),"")),'Look Up Values'!$B$2:$B$500,0)),"","Origin error")),"")</f>
        <v/>
      </c>
      <c r="O296" s="242" t="str">
        <f>IF(AND(I296&lt;&gt;0,I296&lt;&gt;""),IF(C296="","",IF(AND(ISNUMBER(--LEFT(C296,FIND(" ",C296&amp;" ")-1)),OR(LEN(LEFT(C296,FIND(" ",C296&amp;" ")-1))=6,LEN(LEFT(C296,FIND(" ",C296&amp;" ")-1))=7),OR(ISNUMBER(MATCH(LEFT(C296,FIND(" ",C296&amp;" ")-1),'Look Up Values'!$G$2:$G$1000,0)),ISNUMBER(MATCH(LEFT(C296,FIND(" ",C296&amp;" ")-1),'Look Up Values'!$AE$2:$AE$2000,0)))),"","EWC error")),"")</f>
        <v/>
      </c>
      <c r="P296" s="242" t="str" cm="1">
        <f t="array" ref="P296">IF(AND(I296&lt;&gt;0,I296&lt;&gt;""),IF(D296="","",IF(ISNUMBER(MATCH(SUBSTITUTE(D296," ",""),SUBSTITUTE('Look Up Values'!$S$2:$S$120," ",""),0)),"","D&amp;R error")),"")</f>
        <v/>
      </c>
      <c r="Q296" s="242" t="str" cm="1">
        <f t="array" ref="Q296">IF(AND(I296&lt;&gt;0,I296&lt;&gt;""),IF(G296="","",IF(ISNUMBER(MATCH(SUBSTITUTE(G296," ",""),SUBSTITUTE('Look Up Values'!$I$2:$I$10," ",""),0)),"","State error")),"")</f>
        <v/>
      </c>
      <c r="R296" s="260" t="str">
        <f t="shared" si="9"/>
        <v/>
      </c>
    </row>
    <row r="297" spans="1:18" ht="15.75">
      <c r="A297" s="250">
        <v>290</v>
      </c>
      <c r="B297" s="198"/>
      <c r="C297" s="25"/>
      <c r="D297" s="25"/>
      <c r="E297" s="25"/>
      <c r="F297" s="25"/>
      <c r="G297" s="26"/>
      <c r="H297" s="27"/>
      <c r="I297" s="28"/>
      <c r="J297" s="430"/>
      <c r="K297" s="8"/>
      <c r="L297" s="457" t="str">
        <f t="shared" si="8"/>
        <v/>
      </c>
      <c r="M297" s="245" cm="1">
        <f t="array" ref="M297">SUMPRODUCT(--(N297:Q297&lt;&gt;"")) + IF(TRIM(R297)="",0,LEN(R297)-LEN(SUBSTITUTE(R297,",",""))+1)</f>
        <v>0</v>
      </c>
      <c r="N297" s="242" t="str">
        <f>IF(AND(I297&lt;&gt;0,I297&lt;&gt;""),IF(TRIM(SUBSTITUTE(B297,CHAR(160),""))="","",IF(ISNUMBER(MATCH(TRIM(SUBSTITUTE(B297,CHAR(160),"")),'Look Up Values'!$B$2:$B$500,0)),"","Origin error")),"")</f>
        <v/>
      </c>
      <c r="O297" s="242" t="str">
        <f>IF(AND(I297&lt;&gt;0,I297&lt;&gt;""),IF(C297="","",IF(AND(ISNUMBER(--LEFT(C297,FIND(" ",C297&amp;" ")-1)),OR(LEN(LEFT(C297,FIND(" ",C297&amp;" ")-1))=6,LEN(LEFT(C297,FIND(" ",C297&amp;" ")-1))=7),OR(ISNUMBER(MATCH(LEFT(C297,FIND(" ",C297&amp;" ")-1),'Look Up Values'!$G$2:$G$1000,0)),ISNUMBER(MATCH(LEFT(C297,FIND(" ",C297&amp;" ")-1),'Look Up Values'!$AE$2:$AE$2000,0)))),"","EWC error")),"")</f>
        <v/>
      </c>
      <c r="P297" s="242" t="str" cm="1">
        <f t="array" ref="P297">IF(AND(I297&lt;&gt;0,I297&lt;&gt;""),IF(D297="","",IF(ISNUMBER(MATCH(SUBSTITUTE(D297," ",""),SUBSTITUTE('Look Up Values'!$S$2:$S$120," ",""),0)),"","D&amp;R error")),"")</f>
        <v/>
      </c>
      <c r="Q297" s="242" t="str" cm="1">
        <f t="array" ref="Q297">IF(AND(I297&lt;&gt;0,I297&lt;&gt;""),IF(G297="","",IF(ISNUMBER(MATCH(SUBSTITUTE(G297," ",""),SUBSTITUTE('Look Up Values'!$I$2:$I$10," ",""),0)),"","State error")),"")</f>
        <v/>
      </c>
      <c r="R297" s="260" t="str">
        <f t="shared" si="9"/>
        <v/>
      </c>
    </row>
    <row r="298" spans="1:18" ht="15.75">
      <c r="A298" s="250">
        <v>291</v>
      </c>
      <c r="B298" s="198"/>
      <c r="C298" s="25"/>
      <c r="D298" s="25"/>
      <c r="E298" s="25"/>
      <c r="F298" s="25"/>
      <c r="G298" s="26"/>
      <c r="H298" s="27"/>
      <c r="I298" s="28"/>
      <c r="J298" s="430"/>
      <c r="K298" s="8"/>
      <c r="L298" s="457" t="str">
        <f t="shared" si="8"/>
        <v/>
      </c>
      <c r="M298" s="245" cm="1">
        <f t="array" ref="M298">SUMPRODUCT(--(N298:Q298&lt;&gt;"")) + IF(TRIM(R298)="",0,LEN(R298)-LEN(SUBSTITUTE(R298,",",""))+1)</f>
        <v>0</v>
      </c>
      <c r="N298" s="242" t="str">
        <f>IF(AND(I298&lt;&gt;0,I298&lt;&gt;""),IF(TRIM(SUBSTITUTE(B298,CHAR(160),""))="","",IF(ISNUMBER(MATCH(TRIM(SUBSTITUTE(B298,CHAR(160),"")),'Look Up Values'!$B$2:$B$500,0)),"","Origin error")),"")</f>
        <v/>
      </c>
      <c r="O298" s="242" t="str">
        <f>IF(AND(I298&lt;&gt;0,I298&lt;&gt;""),IF(C298="","",IF(AND(ISNUMBER(--LEFT(C298,FIND(" ",C298&amp;" ")-1)),OR(LEN(LEFT(C298,FIND(" ",C298&amp;" ")-1))=6,LEN(LEFT(C298,FIND(" ",C298&amp;" ")-1))=7),OR(ISNUMBER(MATCH(LEFT(C298,FIND(" ",C298&amp;" ")-1),'Look Up Values'!$G$2:$G$1000,0)),ISNUMBER(MATCH(LEFT(C298,FIND(" ",C298&amp;" ")-1),'Look Up Values'!$AE$2:$AE$2000,0)))),"","EWC error")),"")</f>
        <v/>
      </c>
      <c r="P298" s="242" t="str" cm="1">
        <f t="array" ref="P298">IF(AND(I298&lt;&gt;0,I298&lt;&gt;""),IF(D298="","",IF(ISNUMBER(MATCH(SUBSTITUTE(D298," ",""),SUBSTITUTE('Look Up Values'!$S$2:$S$120," ",""),0)),"","D&amp;R error")),"")</f>
        <v/>
      </c>
      <c r="Q298" s="242" t="str" cm="1">
        <f t="array" ref="Q298">IF(AND(I298&lt;&gt;0,I298&lt;&gt;""),IF(G298="","",IF(ISNUMBER(MATCH(SUBSTITUTE(G298," ",""),SUBSTITUTE('Look Up Values'!$I$2:$I$10," ",""),0)),"","State error")),"")</f>
        <v/>
      </c>
      <c r="R298" s="260" t="str">
        <f t="shared" si="9"/>
        <v/>
      </c>
    </row>
    <row r="299" spans="1:18" ht="15.75">
      <c r="A299" s="250">
        <v>292</v>
      </c>
      <c r="B299" s="198"/>
      <c r="C299" s="25"/>
      <c r="D299" s="25"/>
      <c r="E299" s="25"/>
      <c r="F299" s="25"/>
      <c r="G299" s="26"/>
      <c r="H299" s="27"/>
      <c r="I299" s="28"/>
      <c r="J299" s="430"/>
      <c r="K299" s="8"/>
      <c r="L299" s="457" t="str">
        <f t="shared" si="8"/>
        <v/>
      </c>
      <c r="M299" s="245" cm="1">
        <f t="array" ref="M299">SUMPRODUCT(--(N299:Q299&lt;&gt;"")) + IF(TRIM(R299)="",0,LEN(R299)-LEN(SUBSTITUTE(R299,",",""))+1)</f>
        <v>0</v>
      </c>
      <c r="N299" s="242" t="str">
        <f>IF(AND(I299&lt;&gt;0,I299&lt;&gt;""),IF(TRIM(SUBSTITUTE(B299,CHAR(160),""))="","",IF(ISNUMBER(MATCH(TRIM(SUBSTITUTE(B299,CHAR(160),"")),'Look Up Values'!$B$2:$B$500,0)),"","Origin error")),"")</f>
        <v/>
      </c>
      <c r="O299" s="242" t="str">
        <f>IF(AND(I299&lt;&gt;0,I299&lt;&gt;""),IF(C299="","",IF(AND(ISNUMBER(--LEFT(C299,FIND(" ",C299&amp;" ")-1)),OR(LEN(LEFT(C299,FIND(" ",C299&amp;" ")-1))=6,LEN(LEFT(C299,FIND(" ",C299&amp;" ")-1))=7),OR(ISNUMBER(MATCH(LEFT(C299,FIND(" ",C299&amp;" ")-1),'Look Up Values'!$G$2:$G$1000,0)),ISNUMBER(MATCH(LEFT(C299,FIND(" ",C299&amp;" ")-1),'Look Up Values'!$AE$2:$AE$2000,0)))),"","EWC error")),"")</f>
        <v/>
      </c>
      <c r="P299" s="242" t="str" cm="1">
        <f t="array" ref="P299">IF(AND(I299&lt;&gt;0,I299&lt;&gt;""),IF(D299="","",IF(ISNUMBER(MATCH(SUBSTITUTE(D299," ",""),SUBSTITUTE('Look Up Values'!$S$2:$S$120," ",""),0)),"","D&amp;R error")),"")</f>
        <v/>
      </c>
      <c r="Q299" s="242" t="str" cm="1">
        <f t="array" ref="Q299">IF(AND(I299&lt;&gt;0,I299&lt;&gt;""),IF(G299="","",IF(ISNUMBER(MATCH(SUBSTITUTE(G299," ",""),SUBSTITUTE('Look Up Values'!$I$2:$I$10," ",""),0)),"","State error")),"")</f>
        <v/>
      </c>
      <c r="R299" s="260" t="str">
        <f t="shared" si="9"/>
        <v/>
      </c>
    </row>
    <row r="300" spans="1:18" ht="15.75">
      <c r="A300" s="250">
        <v>293</v>
      </c>
      <c r="B300" s="198"/>
      <c r="C300" s="25"/>
      <c r="D300" s="25"/>
      <c r="E300" s="25"/>
      <c r="F300" s="25"/>
      <c r="G300" s="26"/>
      <c r="H300" s="27"/>
      <c r="I300" s="28"/>
      <c r="J300" s="430"/>
      <c r="K300" s="8"/>
      <c r="L300" s="457" t="str">
        <f t="shared" si="8"/>
        <v/>
      </c>
      <c r="M300" s="245" cm="1">
        <f t="array" ref="M300">SUMPRODUCT(--(N300:Q300&lt;&gt;"")) + IF(TRIM(R300)="",0,LEN(R300)-LEN(SUBSTITUTE(R300,",",""))+1)</f>
        <v>0</v>
      </c>
      <c r="N300" s="242" t="str">
        <f>IF(AND(I300&lt;&gt;0,I300&lt;&gt;""),IF(TRIM(SUBSTITUTE(B300,CHAR(160),""))="","",IF(ISNUMBER(MATCH(TRIM(SUBSTITUTE(B300,CHAR(160),"")),'Look Up Values'!$B$2:$B$500,0)),"","Origin error")),"")</f>
        <v/>
      </c>
      <c r="O300" s="242" t="str">
        <f>IF(AND(I300&lt;&gt;0,I300&lt;&gt;""),IF(C300="","",IF(AND(ISNUMBER(--LEFT(C300,FIND(" ",C300&amp;" ")-1)),OR(LEN(LEFT(C300,FIND(" ",C300&amp;" ")-1))=6,LEN(LEFT(C300,FIND(" ",C300&amp;" ")-1))=7),OR(ISNUMBER(MATCH(LEFT(C300,FIND(" ",C300&amp;" ")-1),'Look Up Values'!$G$2:$G$1000,0)),ISNUMBER(MATCH(LEFT(C300,FIND(" ",C300&amp;" ")-1),'Look Up Values'!$AE$2:$AE$2000,0)))),"","EWC error")),"")</f>
        <v/>
      </c>
      <c r="P300" s="242" t="str" cm="1">
        <f t="array" ref="P300">IF(AND(I300&lt;&gt;0,I300&lt;&gt;""),IF(D300="","",IF(ISNUMBER(MATCH(SUBSTITUTE(D300," ",""),SUBSTITUTE('Look Up Values'!$S$2:$S$120," ",""),0)),"","D&amp;R error")),"")</f>
        <v/>
      </c>
      <c r="Q300" s="242" t="str" cm="1">
        <f t="array" ref="Q300">IF(AND(I300&lt;&gt;0,I300&lt;&gt;""),IF(G300="","",IF(ISNUMBER(MATCH(SUBSTITUTE(G300," ",""),SUBSTITUTE('Look Up Values'!$I$2:$I$10," ",""),0)),"","State error")),"")</f>
        <v/>
      </c>
      <c r="R300" s="260" t="str">
        <f t="shared" si="9"/>
        <v/>
      </c>
    </row>
    <row r="301" spans="1:18" ht="15.75">
      <c r="A301" s="250">
        <v>294</v>
      </c>
      <c r="B301" s="198"/>
      <c r="C301" s="25"/>
      <c r="D301" s="25"/>
      <c r="E301" s="25"/>
      <c r="F301" s="25"/>
      <c r="G301" s="26"/>
      <c r="H301" s="27"/>
      <c r="I301" s="28"/>
      <c r="J301" s="430"/>
      <c r="K301" s="8"/>
      <c r="L301" s="457" t="str">
        <f t="shared" si="8"/>
        <v/>
      </c>
      <c r="M301" s="245" cm="1">
        <f t="array" ref="M301">SUMPRODUCT(--(N301:Q301&lt;&gt;"")) + IF(TRIM(R301)="",0,LEN(R301)-LEN(SUBSTITUTE(R301,",",""))+1)</f>
        <v>0</v>
      </c>
      <c r="N301" s="242" t="str">
        <f>IF(AND(I301&lt;&gt;0,I301&lt;&gt;""),IF(TRIM(SUBSTITUTE(B301,CHAR(160),""))="","",IF(ISNUMBER(MATCH(TRIM(SUBSTITUTE(B301,CHAR(160),"")),'Look Up Values'!$B$2:$B$500,0)),"","Origin error")),"")</f>
        <v/>
      </c>
      <c r="O301" s="242" t="str">
        <f>IF(AND(I301&lt;&gt;0,I301&lt;&gt;""),IF(C301="","",IF(AND(ISNUMBER(--LEFT(C301,FIND(" ",C301&amp;" ")-1)),OR(LEN(LEFT(C301,FIND(" ",C301&amp;" ")-1))=6,LEN(LEFT(C301,FIND(" ",C301&amp;" ")-1))=7),OR(ISNUMBER(MATCH(LEFT(C301,FIND(" ",C301&amp;" ")-1),'Look Up Values'!$G$2:$G$1000,0)),ISNUMBER(MATCH(LEFT(C301,FIND(" ",C301&amp;" ")-1),'Look Up Values'!$AE$2:$AE$2000,0)))),"","EWC error")),"")</f>
        <v/>
      </c>
      <c r="P301" s="242" t="str" cm="1">
        <f t="array" ref="P301">IF(AND(I301&lt;&gt;0,I301&lt;&gt;""),IF(D301="","",IF(ISNUMBER(MATCH(SUBSTITUTE(D301," ",""),SUBSTITUTE('Look Up Values'!$S$2:$S$120," ",""),0)),"","D&amp;R error")),"")</f>
        <v/>
      </c>
      <c r="Q301" s="242" t="str" cm="1">
        <f t="array" ref="Q301">IF(AND(I301&lt;&gt;0,I301&lt;&gt;""),IF(G301="","",IF(ISNUMBER(MATCH(SUBSTITUTE(G301," ",""),SUBSTITUTE('Look Up Values'!$I$2:$I$10," ",""),0)),"","State error")),"")</f>
        <v/>
      </c>
      <c r="R301" s="260" t="str">
        <f t="shared" si="9"/>
        <v/>
      </c>
    </row>
    <row r="302" spans="1:18" ht="15.75">
      <c r="A302" s="250">
        <v>295</v>
      </c>
      <c r="B302" s="198"/>
      <c r="C302" s="25"/>
      <c r="D302" s="25"/>
      <c r="E302" s="25"/>
      <c r="F302" s="25"/>
      <c r="G302" s="26"/>
      <c r="H302" s="27"/>
      <c r="I302" s="28"/>
      <c r="J302" s="430"/>
      <c r="K302" s="8"/>
      <c r="L302" s="457" t="str">
        <f t="shared" si="8"/>
        <v/>
      </c>
      <c r="M302" s="245" cm="1">
        <f t="array" ref="M302">SUMPRODUCT(--(N302:Q302&lt;&gt;"")) + IF(TRIM(R302)="",0,LEN(R302)-LEN(SUBSTITUTE(R302,",",""))+1)</f>
        <v>0</v>
      </c>
      <c r="N302" s="242" t="str">
        <f>IF(AND(I302&lt;&gt;0,I302&lt;&gt;""),IF(TRIM(SUBSTITUTE(B302,CHAR(160),""))="","",IF(ISNUMBER(MATCH(TRIM(SUBSTITUTE(B302,CHAR(160),"")),'Look Up Values'!$B$2:$B$500,0)),"","Origin error")),"")</f>
        <v/>
      </c>
      <c r="O302" s="242" t="str">
        <f>IF(AND(I302&lt;&gt;0,I302&lt;&gt;""),IF(C302="","",IF(AND(ISNUMBER(--LEFT(C302,FIND(" ",C302&amp;" ")-1)),OR(LEN(LEFT(C302,FIND(" ",C302&amp;" ")-1))=6,LEN(LEFT(C302,FIND(" ",C302&amp;" ")-1))=7),OR(ISNUMBER(MATCH(LEFT(C302,FIND(" ",C302&amp;" ")-1),'Look Up Values'!$G$2:$G$1000,0)),ISNUMBER(MATCH(LEFT(C302,FIND(" ",C302&amp;" ")-1),'Look Up Values'!$AE$2:$AE$2000,0)))),"","EWC error")),"")</f>
        <v/>
      </c>
      <c r="P302" s="242" t="str" cm="1">
        <f t="array" ref="P302">IF(AND(I302&lt;&gt;0,I302&lt;&gt;""),IF(D302="","",IF(ISNUMBER(MATCH(SUBSTITUTE(D302," ",""),SUBSTITUTE('Look Up Values'!$S$2:$S$120," ",""),0)),"","D&amp;R error")),"")</f>
        <v/>
      </c>
      <c r="Q302" s="242" t="str" cm="1">
        <f t="array" ref="Q302">IF(AND(I302&lt;&gt;0,I302&lt;&gt;""),IF(G302="","",IF(ISNUMBER(MATCH(SUBSTITUTE(G302," ",""),SUBSTITUTE('Look Up Values'!$I$2:$I$10," ",""),0)),"","State error")),"")</f>
        <v/>
      </c>
      <c r="R302" s="260" t="str">
        <f t="shared" si="9"/>
        <v/>
      </c>
    </row>
    <row r="303" spans="1:18" ht="15.75">
      <c r="A303" s="250">
        <v>296</v>
      </c>
      <c r="B303" s="198"/>
      <c r="C303" s="25"/>
      <c r="D303" s="25"/>
      <c r="E303" s="25"/>
      <c r="F303" s="25"/>
      <c r="G303" s="26"/>
      <c r="H303" s="27"/>
      <c r="I303" s="28"/>
      <c r="J303" s="430"/>
      <c r="K303" s="8"/>
      <c r="L303" s="457" t="str">
        <f t="shared" si="8"/>
        <v/>
      </c>
      <c r="M303" s="245" cm="1">
        <f t="array" ref="M303">SUMPRODUCT(--(N303:Q303&lt;&gt;"")) + IF(TRIM(R303)="",0,LEN(R303)-LEN(SUBSTITUTE(R303,",",""))+1)</f>
        <v>0</v>
      </c>
      <c r="N303" s="242" t="str">
        <f>IF(AND(I303&lt;&gt;0,I303&lt;&gt;""),IF(TRIM(SUBSTITUTE(B303,CHAR(160),""))="","",IF(ISNUMBER(MATCH(TRIM(SUBSTITUTE(B303,CHAR(160),"")),'Look Up Values'!$B$2:$B$500,0)),"","Origin error")),"")</f>
        <v/>
      </c>
      <c r="O303" s="242" t="str">
        <f>IF(AND(I303&lt;&gt;0,I303&lt;&gt;""),IF(C303="","",IF(AND(ISNUMBER(--LEFT(C303,FIND(" ",C303&amp;" ")-1)),OR(LEN(LEFT(C303,FIND(" ",C303&amp;" ")-1))=6,LEN(LEFT(C303,FIND(" ",C303&amp;" ")-1))=7),OR(ISNUMBER(MATCH(LEFT(C303,FIND(" ",C303&amp;" ")-1),'Look Up Values'!$G$2:$G$1000,0)),ISNUMBER(MATCH(LEFT(C303,FIND(" ",C303&amp;" ")-1),'Look Up Values'!$AE$2:$AE$2000,0)))),"","EWC error")),"")</f>
        <v/>
      </c>
      <c r="P303" s="242" t="str" cm="1">
        <f t="array" ref="P303">IF(AND(I303&lt;&gt;0,I303&lt;&gt;""),IF(D303="","",IF(ISNUMBER(MATCH(SUBSTITUTE(D303," ",""),SUBSTITUTE('Look Up Values'!$S$2:$S$120," ",""),0)),"","D&amp;R error")),"")</f>
        <v/>
      </c>
      <c r="Q303" s="242" t="str" cm="1">
        <f t="array" ref="Q303">IF(AND(I303&lt;&gt;0,I303&lt;&gt;""),IF(G303="","",IF(ISNUMBER(MATCH(SUBSTITUTE(G303," ",""),SUBSTITUTE('Look Up Values'!$I$2:$I$10," ",""),0)),"","State error")),"")</f>
        <v/>
      </c>
      <c r="R303" s="260" t="str">
        <f t="shared" si="9"/>
        <v/>
      </c>
    </row>
    <row r="304" spans="1:18" ht="15.75">
      <c r="A304" s="250">
        <v>297</v>
      </c>
      <c r="B304" s="198"/>
      <c r="C304" s="25"/>
      <c r="D304" s="25"/>
      <c r="E304" s="25"/>
      <c r="F304" s="25"/>
      <c r="G304" s="26"/>
      <c r="H304" s="27"/>
      <c r="I304" s="28"/>
      <c r="J304" s="430"/>
      <c r="K304" s="8"/>
      <c r="L304" s="457" t="str">
        <f t="shared" si="8"/>
        <v/>
      </c>
      <c r="M304" s="245" cm="1">
        <f t="array" ref="M304">SUMPRODUCT(--(N304:Q304&lt;&gt;"")) + IF(TRIM(R304)="",0,LEN(R304)-LEN(SUBSTITUTE(R304,",",""))+1)</f>
        <v>0</v>
      </c>
      <c r="N304" s="242" t="str">
        <f>IF(AND(I304&lt;&gt;0,I304&lt;&gt;""),IF(TRIM(SUBSTITUTE(B304,CHAR(160),""))="","",IF(ISNUMBER(MATCH(TRIM(SUBSTITUTE(B304,CHAR(160),"")),'Look Up Values'!$B$2:$B$500,0)),"","Origin error")),"")</f>
        <v/>
      </c>
      <c r="O304" s="242" t="str">
        <f>IF(AND(I304&lt;&gt;0,I304&lt;&gt;""),IF(C304="","",IF(AND(ISNUMBER(--LEFT(C304,FIND(" ",C304&amp;" ")-1)),OR(LEN(LEFT(C304,FIND(" ",C304&amp;" ")-1))=6,LEN(LEFT(C304,FIND(" ",C304&amp;" ")-1))=7),OR(ISNUMBER(MATCH(LEFT(C304,FIND(" ",C304&amp;" ")-1),'Look Up Values'!$G$2:$G$1000,0)),ISNUMBER(MATCH(LEFT(C304,FIND(" ",C304&amp;" ")-1),'Look Up Values'!$AE$2:$AE$2000,0)))),"","EWC error")),"")</f>
        <v/>
      </c>
      <c r="P304" s="242" t="str" cm="1">
        <f t="array" ref="P304">IF(AND(I304&lt;&gt;0,I304&lt;&gt;""),IF(D304="","",IF(ISNUMBER(MATCH(SUBSTITUTE(D304," ",""),SUBSTITUTE('Look Up Values'!$S$2:$S$120," ",""),0)),"","D&amp;R error")),"")</f>
        <v/>
      </c>
      <c r="Q304" s="242" t="str" cm="1">
        <f t="array" ref="Q304">IF(AND(I304&lt;&gt;0,I304&lt;&gt;""),IF(G304="","",IF(ISNUMBER(MATCH(SUBSTITUTE(G304," ",""),SUBSTITUTE('Look Up Values'!$I$2:$I$10," ",""),0)),"","State error")),"")</f>
        <v/>
      </c>
      <c r="R304" s="260" t="str">
        <f t="shared" si="9"/>
        <v/>
      </c>
    </row>
    <row r="305" spans="1:18" ht="15.75">
      <c r="A305" s="250">
        <v>298</v>
      </c>
      <c r="B305" s="198"/>
      <c r="C305" s="25"/>
      <c r="D305" s="25"/>
      <c r="E305" s="25"/>
      <c r="F305" s="25"/>
      <c r="G305" s="26"/>
      <c r="H305" s="27"/>
      <c r="I305" s="28"/>
      <c r="J305" s="430"/>
      <c r="K305" s="8"/>
      <c r="L305" s="457" t="str">
        <f t="shared" si="8"/>
        <v/>
      </c>
      <c r="M305" s="245" cm="1">
        <f t="array" ref="M305">SUMPRODUCT(--(N305:Q305&lt;&gt;"")) + IF(TRIM(R305)="",0,LEN(R305)-LEN(SUBSTITUTE(R305,",",""))+1)</f>
        <v>0</v>
      </c>
      <c r="N305" s="242" t="str">
        <f>IF(AND(I305&lt;&gt;0,I305&lt;&gt;""),IF(TRIM(SUBSTITUTE(B305,CHAR(160),""))="","",IF(ISNUMBER(MATCH(TRIM(SUBSTITUTE(B305,CHAR(160),"")),'Look Up Values'!$B$2:$B$500,0)),"","Origin error")),"")</f>
        <v/>
      </c>
      <c r="O305" s="242" t="str">
        <f>IF(AND(I305&lt;&gt;0,I305&lt;&gt;""),IF(C305="","",IF(AND(ISNUMBER(--LEFT(C305,FIND(" ",C305&amp;" ")-1)),OR(LEN(LEFT(C305,FIND(" ",C305&amp;" ")-1))=6,LEN(LEFT(C305,FIND(" ",C305&amp;" ")-1))=7),OR(ISNUMBER(MATCH(LEFT(C305,FIND(" ",C305&amp;" ")-1),'Look Up Values'!$G$2:$G$1000,0)),ISNUMBER(MATCH(LEFT(C305,FIND(" ",C305&amp;" ")-1),'Look Up Values'!$AE$2:$AE$2000,0)))),"","EWC error")),"")</f>
        <v/>
      </c>
      <c r="P305" s="242" t="str" cm="1">
        <f t="array" ref="P305">IF(AND(I305&lt;&gt;0,I305&lt;&gt;""),IF(D305="","",IF(ISNUMBER(MATCH(SUBSTITUTE(D305," ",""),SUBSTITUTE('Look Up Values'!$S$2:$S$120," ",""),0)),"","D&amp;R error")),"")</f>
        <v/>
      </c>
      <c r="Q305" s="242" t="str" cm="1">
        <f t="array" ref="Q305">IF(AND(I305&lt;&gt;0,I305&lt;&gt;""),IF(G305="","",IF(ISNUMBER(MATCH(SUBSTITUTE(G305," ",""),SUBSTITUTE('Look Up Values'!$I$2:$I$10," ",""),0)),"","State error")),"")</f>
        <v/>
      </c>
      <c r="R305" s="260" t="str">
        <f t="shared" si="9"/>
        <v/>
      </c>
    </row>
    <row r="306" spans="1:18" ht="15.75">
      <c r="A306" s="250">
        <v>299</v>
      </c>
      <c r="B306" s="198"/>
      <c r="C306" s="25"/>
      <c r="D306" s="25"/>
      <c r="E306" s="25"/>
      <c r="F306" s="25"/>
      <c r="G306" s="26"/>
      <c r="H306" s="27"/>
      <c r="I306" s="28"/>
      <c r="J306" s="430"/>
      <c r="K306" s="8"/>
      <c r="L306" s="457" t="str">
        <f t="shared" si="8"/>
        <v/>
      </c>
      <c r="M306" s="245" cm="1">
        <f t="array" ref="M306">SUMPRODUCT(--(N306:Q306&lt;&gt;"")) + IF(TRIM(R306)="",0,LEN(R306)-LEN(SUBSTITUTE(R306,",",""))+1)</f>
        <v>0</v>
      </c>
      <c r="N306" s="242" t="str">
        <f>IF(AND(I306&lt;&gt;0,I306&lt;&gt;""),IF(TRIM(SUBSTITUTE(B306,CHAR(160),""))="","",IF(ISNUMBER(MATCH(TRIM(SUBSTITUTE(B306,CHAR(160),"")),'Look Up Values'!$B$2:$B$500,0)),"","Origin error")),"")</f>
        <v/>
      </c>
      <c r="O306" s="242" t="str">
        <f>IF(AND(I306&lt;&gt;0,I306&lt;&gt;""),IF(C306="","",IF(AND(ISNUMBER(--LEFT(C306,FIND(" ",C306&amp;" ")-1)),OR(LEN(LEFT(C306,FIND(" ",C306&amp;" ")-1))=6,LEN(LEFT(C306,FIND(" ",C306&amp;" ")-1))=7),OR(ISNUMBER(MATCH(LEFT(C306,FIND(" ",C306&amp;" ")-1),'Look Up Values'!$G$2:$G$1000,0)),ISNUMBER(MATCH(LEFT(C306,FIND(" ",C306&amp;" ")-1),'Look Up Values'!$AE$2:$AE$2000,0)))),"","EWC error")),"")</f>
        <v/>
      </c>
      <c r="P306" s="242" t="str" cm="1">
        <f t="array" ref="P306">IF(AND(I306&lt;&gt;0,I306&lt;&gt;""),IF(D306="","",IF(ISNUMBER(MATCH(SUBSTITUTE(D306," ",""),SUBSTITUTE('Look Up Values'!$S$2:$S$120," ",""),0)),"","D&amp;R error")),"")</f>
        <v/>
      </c>
      <c r="Q306" s="242" t="str" cm="1">
        <f t="array" ref="Q306">IF(AND(I306&lt;&gt;0,I306&lt;&gt;""),IF(G306="","",IF(ISNUMBER(MATCH(SUBSTITUTE(G306," ",""),SUBSTITUTE('Look Up Values'!$I$2:$I$10," ",""),0)),"","State error")),"")</f>
        <v/>
      </c>
      <c r="R306" s="260" t="str">
        <f t="shared" si="9"/>
        <v/>
      </c>
    </row>
    <row r="307" spans="1:18" ht="15.75">
      <c r="A307" s="250">
        <v>300</v>
      </c>
      <c r="B307" s="198"/>
      <c r="C307" s="25"/>
      <c r="D307" s="25"/>
      <c r="E307" s="25"/>
      <c r="F307" s="25"/>
      <c r="G307" s="26"/>
      <c r="H307" s="27"/>
      <c r="I307" s="28"/>
      <c r="J307" s="430"/>
      <c r="K307" s="8"/>
      <c r="L307" s="457" t="str">
        <f t="shared" si="8"/>
        <v/>
      </c>
      <c r="M307" s="245" cm="1">
        <f t="array" ref="M307">SUMPRODUCT(--(N307:Q307&lt;&gt;"")) + IF(TRIM(R307)="",0,LEN(R307)-LEN(SUBSTITUTE(R307,",",""))+1)</f>
        <v>0</v>
      </c>
      <c r="N307" s="242" t="str">
        <f>IF(AND(I307&lt;&gt;0,I307&lt;&gt;""),IF(TRIM(SUBSTITUTE(B307,CHAR(160),""))="","",IF(ISNUMBER(MATCH(TRIM(SUBSTITUTE(B307,CHAR(160),"")),'Look Up Values'!$B$2:$B$500,0)),"","Origin error")),"")</f>
        <v/>
      </c>
      <c r="O307" s="242" t="str">
        <f>IF(AND(I307&lt;&gt;0,I307&lt;&gt;""),IF(C307="","",IF(AND(ISNUMBER(--LEFT(C307,FIND(" ",C307&amp;" ")-1)),OR(LEN(LEFT(C307,FIND(" ",C307&amp;" ")-1))=6,LEN(LEFT(C307,FIND(" ",C307&amp;" ")-1))=7),OR(ISNUMBER(MATCH(LEFT(C307,FIND(" ",C307&amp;" ")-1),'Look Up Values'!$G$2:$G$1000,0)),ISNUMBER(MATCH(LEFT(C307,FIND(" ",C307&amp;" ")-1),'Look Up Values'!$AE$2:$AE$2000,0)))),"","EWC error")),"")</f>
        <v/>
      </c>
      <c r="P307" s="242" t="str" cm="1">
        <f t="array" ref="P307">IF(AND(I307&lt;&gt;0,I307&lt;&gt;""),IF(D307="","",IF(ISNUMBER(MATCH(SUBSTITUTE(D307," ",""),SUBSTITUTE('Look Up Values'!$S$2:$S$120," ",""),0)),"","D&amp;R error")),"")</f>
        <v/>
      </c>
      <c r="Q307" s="242" t="str" cm="1">
        <f t="array" ref="Q307">IF(AND(I307&lt;&gt;0,I307&lt;&gt;""),IF(G307="","",IF(ISNUMBER(MATCH(SUBSTITUTE(G307," ",""),SUBSTITUTE('Look Up Values'!$I$2:$I$10," ",""),0)),"","State error")),"")</f>
        <v/>
      </c>
      <c r="R307" s="260" t="str">
        <f t="shared" si="9"/>
        <v/>
      </c>
    </row>
    <row r="308" spans="1:18" ht="15.75">
      <c r="A308" s="250">
        <v>301</v>
      </c>
      <c r="B308" s="198"/>
      <c r="C308" s="25"/>
      <c r="D308" s="25"/>
      <c r="E308" s="25"/>
      <c r="F308" s="25"/>
      <c r="G308" s="26"/>
      <c r="H308" s="27"/>
      <c r="I308" s="28"/>
      <c r="J308" s="430"/>
      <c r="K308" s="8"/>
      <c r="L308" s="457" t="str">
        <f t="shared" si="8"/>
        <v/>
      </c>
      <c r="M308" s="245" cm="1">
        <f t="array" ref="M308">SUMPRODUCT(--(N308:Q308&lt;&gt;"")) + IF(TRIM(R308)="",0,LEN(R308)-LEN(SUBSTITUTE(R308,",",""))+1)</f>
        <v>0</v>
      </c>
      <c r="N308" s="242" t="str">
        <f>IF(AND(I308&lt;&gt;0,I308&lt;&gt;""),IF(TRIM(SUBSTITUTE(B308,CHAR(160),""))="","",IF(ISNUMBER(MATCH(TRIM(SUBSTITUTE(B308,CHAR(160),"")),'Look Up Values'!$B$2:$B$500,0)),"","Origin error")),"")</f>
        <v/>
      </c>
      <c r="O308" s="242" t="str">
        <f>IF(AND(I308&lt;&gt;0,I308&lt;&gt;""),IF(C308="","",IF(AND(ISNUMBER(--LEFT(C308,FIND(" ",C308&amp;" ")-1)),OR(LEN(LEFT(C308,FIND(" ",C308&amp;" ")-1))=6,LEN(LEFT(C308,FIND(" ",C308&amp;" ")-1))=7),OR(ISNUMBER(MATCH(LEFT(C308,FIND(" ",C308&amp;" ")-1),'Look Up Values'!$G$2:$G$1000,0)),ISNUMBER(MATCH(LEFT(C308,FIND(" ",C308&amp;" ")-1),'Look Up Values'!$AE$2:$AE$2000,0)))),"","EWC error")),"")</f>
        <v/>
      </c>
      <c r="P308" s="242" t="str" cm="1">
        <f t="array" ref="P308">IF(AND(I308&lt;&gt;0,I308&lt;&gt;""),IF(D308="","",IF(ISNUMBER(MATCH(SUBSTITUTE(D308," ",""),SUBSTITUTE('Look Up Values'!$S$2:$S$120," ",""),0)),"","D&amp;R error")),"")</f>
        <v/>
      </c>
      <c r="Q308" s="242" t="str" cm="1">
        <f t="array" ref="Q308">IF(AND(I308&lt;&gt;0,I308&lt;&gt;""),IF(G308="","",IF(ISNUMBER(MATCH(SUBSTITUTE(G308," ",""),SUBSTITUTE('Look Up Values'!$I$2:$I$10," ",""),0)),"","State error")),"")</f>
        <v/>
      </c>
      <c r="R308" s="260" t="str">
        <f t="shared" si="9"/>
        <v/>
      </c>
    </row>
    <row r="309" spans="1:18" ht="15.75">
      <c r="A309" s="250">
        <v>302</v>
      </c>
      <c r="B309" s="198"/>
      <c r="C309" s="25"/>
      <c r="D309" s="25"/>
      <c r="E309" s="25"/>
      <c r="F309" s="25"/>
      <c r="G309" s="26"/>
      <c r="H309" s="27"/>
      <c r="I309" s="28"/>
      <c r="J309" s="430"/>
      <c r="K309" s="8"/>
      <c r="L309" s="457" t="str">
        <f t="shared" si="8"/>
        <v/>
      </c>
      <c r="M309" s="245" cm="1">
        <f t="array" ref="M309">SUMPRODUCT(--(N309:Q309&lt;&gt;"")) + IF(TRIM(R309)="",0,LEN(R309)-LEN(SUBSTITUTE(R309,",",""))+1)</f>
        <v>0</v>
      </c>
      <c r="N309" s="242" t="str">
        <f>IF(AND(I309&lt;&gt;0,I309&lt;&gt;""),IF(TRIM(SUBSTITUTE(B309,CHAR(160),""))="","",IF(ISNUMBER(MATCH(TRIM(SUBSTITUTE(B309,CHAR(160),"")),'Look Up Values'!$B$2:$B$500,0)),"","Origin error")),"")</f>
        <v/>
      </c>
      <c r="O309" s="242" t="str">
        <f>IF(AND(I309&lt;&gt;0,I309&lt;&gt;""),IF(C309="","",IF(AND(ISNUMBER(--LEFT(C309,FIND(" ",C309&amp;" ")-1)),OR(LEN(LEFT(C309,FIND(" ",C309&amp;" ")-1))=6,LEN(LEFT(C309,FIND(" ",C309&amp;" ")-1))=7),OR(ISNUMBER(MATCH(LEFT(C309,FIND(" ",C309&amp;" ")-1),'Look Up Values'!$G$2:$G$1000,0)),ISNUMBER(MATCH(LEFT(C309,FIND(" ",C309&amp;" ")-1),'Look Up Values'!$AE$2:$AE$2000,0)))),"","EWC error")),"")</f>
        <v/>
      </c>
      <c r="P309" s="242" t="str" cm="1">
        <f t="array" ref="P309">IF(AND(I309&lt;&gt;0,I309&lt;&gt;""),IF(D309="","",IF(ISNUMBER(MATCH(SUBSTITUTE(D309," ",""),SUBSTITUTE('Look Up Values'!$S$2:$S$120," ",""),0)),"","D&amp;R error")),"")</f>
        <v/>
      </c>
      <c r="Q309" s="242" t="str" cm="1">
        <f t="array" ref="Q309">IF(AND(I309&lt;&gt;0,I309&lt;&gt;""),IF(G309="","",IF(ISNUMBER(MATCH(SUBSTITUTE(G309," ",""),SUBSTITUTE('Look Up Values'!$I$2:$I$10," ",""),0)),"","State error")),"")</f>
        <v/>
      </c>
      <c r="R309" s="260" t="str">
        <f t="shared" si="9"/>
        <v/>
      </c>
    </row>
    <row r="310" spans="1:18" ht="15.75">
      <c r="A310" s="250">
        <v>303</v>
      </c>
      <c r="B310" s="198"/>
      <c r="C310" s="25"/>
      <c r="D310" s="25"/>
      <c r="E310" s="25"/>
      <c r="F310" s="25"/>
      <c r="G310" s="26"/>
      <c r="H310" s="27"/>
      <c r="I310" s="28"/>
      <c r="J310" s="430"/>
      <c r="K310" s="8"/>
      <c r="L310" s="457" t="str">
        <f t="shared" si="8"/>
        <v/>
      </c>
      <c r="M310" s="245" cm="1">
        <f t="array" ref="M310">SUMPRODUCT(--(N310:Q310&lt;&gt;"")) + IF(TRIM(R310)="",0,LEN(R310)-LEN(SUBSTITUTE(R310,",",""))+1)</f>
        <v>0</v>
      </c>
      <c r="N310" s="242" t="str">
        <f>IF(AND(I310&lt;&gt;0,I310&lt;&gt;""),IF(TRIM(SUBSTITUTE(B310,CHAR(160),""))="","",IF(ISNUMBER(MATCH(TRIM(SUBSTITUTE(B310,CHAR(160),"")),'Look Up Values'!$B$2:$B$500,0)),"","Origin error")),"")</f>
        <v/>
      </c>
      <c r="O310" s="242" t="str">
        <f>IF(AND(I310&lt;&gt;0,I310&lt;&gt;""),IF(C310="","",IF(AND(ISNUMBER(--LEFT(C310,FIND(" ",C310&amp;" ")-1)),OR(LEN(LEFT(C310,FIND(" ",C310&amp;" ")-1))=6,LEN(LEFT(C310,FIND(" ",C310&amp;" ")-1))=7),OR(ISNUMBER(MATCH(LEFT(C310,FIND(" ",C310&amp;" ")-1),'Look Up Values'!$G$2:$G$1000,0)),ISNUMBER(MATCH(LEFT(C310,FIND(" ",C310&amp;" ")-1),'Look Up Values'!$AE$2:$AE$2000,0)))),"","EWC error")),"")</f>
        <v/>
      </c>
      <c r="P310" s="242" t="str" cm="1">
        <f t="array" ref="P310">IF(AND(I310&lt;&gt;0,I310&lt;&gt;""),IF(D310="","",IF(ISNUMBER(MATCH(SUBSTITUTE(D310," ",""),SUBSTITUTE('Look Up Values'!$S$2:$S$120," ",""),0)),"","D&amp;R error")),"")</f>
        <v/>
      </c>
      <c r="Q310" s="242" t="str" cm="1">
        <f t="array" ref="Q310">IF(AND(I310&lt;&gt;0,I310&lt;&gt;""),IF(G310="","",IF(ISNUMBER(MATCH(SUBSTITUTE(G310," ",""),SUBSTITUTE('Look Up Values'!$I$2:$I$10," ",""),0)),"","State error")),"")</f>
        <v/>
      </c>
      <c r="R310" s="260" t="str">
        <f t="shared" si="9"/>
        <v/>
      </c>
    </row>
    <row r="311" spans="1:18" ht="15.75">
      <c r="A311" s="250">
        <v>304</v>
      </c>
      <c r="B311" s="198"/>
      <c r="C311" s="25"/>
      <c r="D311" s="25"/>
      <c r="E311" s="25"/>
      <c r="F311" s="25"/>
      <c r="G311" s="26"/>
      <c r="H311" s="27"/>
      <c r="I311" s="28"/>
      <c r="J311" s="430"/>
      <c r="K311" s="8"/>
      <c r="L311" s="457" t="str">
        <f t="shared" si="8"/>
        <v/>
      </c>
      <c r="M311" s="245" cm="1">
        <f t="array" ref="M311">SUMPRODUCT(--(N311:Q311&lt;&gt;"")) + IF(TRIM(R311)="",0,LEN(R311)-LEN(SUBSTITUTE(R311,",",""))+1)</f>
        <v>0</v>
      </c>
      <c r="N311" s="242" t="str">
        <f>IF(AND(I311&lt;&gt;0,I311&lt;&gt;""),IF(TRIM(SUBSTITUTE(B311,CHAR(160),""))="","",IF(ISNUMBER(MATCH(TRIM(SUBSTITUTE(B311,CHAR(160),"")),'Look Up Values'!$B$2:$B$500,0)),"","Origin error")),"")</f>
        <v/>
      </c>
      <c r="O311" s="242" t="str">
        <f>IF(AND(I311&lt;&gt;0,I311&lt;&gt;""),IF(C311="","",IF(AND(ISNUMBER(--LEFT(C311,FIND(" ",C311&amp;" ")-1)),OR(LEN(LEFT(C311,FIND(" ",C311&amp;" ")-1))=6,LEN(LEFT(C311,FIND(" ",C311&amp;" ")-1))=7),OR(ISNUMBER(MATCH(LEFT(C311,FIND(" ",C311&amp;" ")-1),'Look Up Values'!$G$2:$G$1000,0)),ISNUMBER(MATCH(LEFT(C311,FIND(" ",C311&amp;" ")-1),'Look Up Values'!$AE$2:$AE$2000,0)))),"","EWC error")),"")</f>
        <v/>
      </c>
      <c r="P311" s="242" t="str" cm="1">
        <f t="array" ref="P311">IF(AND(I311&lt;&gt;0,I311&lt;&gt;""),IF(D311="","",IF(ISNUMBER(MATCH(SUBSTITUTE(D311," ",""),SUBSTITUTE('Look Up Values'!$S$2:$S$120," ",""),0)),"","D&amp;R error")),"")</f>
        <v/>
      </c>
      <c r="Q311" s="242" t="str" cm="1">
        <f t="array" ref="Q311">IF(AND(I311&lt;&gt;0,I311&lt;&gt;""),IF(G311="","",IF(ISNUMBER(MATCH(SUBSTITUTE(G311," ",""),SUBSTITUTE('Look Up Values'!$I$2:$I$10," ",""),0)),"","State error")),"")</f>
        <v/>
      </c>
      <c r="R311" s="260" t="str">
        <f t="shared" si="9"/>
        <v/>
      </c>
    </row>
    <row r="312" spans="1:18" ht="15.75">
      <c r="A312" s="250">
        <v>305</v>
      </c>
      <c r="B312" s="198"/>
      <c r="C312" s="25"/>
      <c r="D312" s="25"/>
      <c r="E312" s="25"/>
      <c r="F312" s="25"/>
      <c r="G312" s="26"/>
      <c r="H312" s="27"/>
      <c r="I312" s="28"/>
      <c r="J312" s="430"/>
      <c r="K312" s="8"/>
      <c r="L312" s="457" t="str">
        <f t="shared" si="8"/>
        <v/>
      </c>
      <c r="M312" s="245" cm="1">
        <f t="array" ref="M312">SUMPRODUCT(--(N312:Q312&lt;&gt;"")) + IF(TRIM(R312)="",0,LEN(R312)-LEN(SUBSTITUTE(R312,",",""))+1)</f>
        <v>0</v>
      </c>
      <c r="N312" s="242" t="str">
        <f>IF(AND(I312&lt;&gt;0,I312&lt;&gt;""),IF(TRIM(SUBSTITUTE(B312,CHAR(160),""))="","",IF(ISNUMBER(MATCH(TRIM(SUBSTITUTE(B312,CHAR(160),"")),'Look Up Values'!$B$2:$B$500,0)),"","Origin error")),"")</f>
        <v/>
      </c>
      <c r="O312" s="242" t="str">
        <f>IF(AND(I312&lt;&gt;0,I312&lt;&gt;""),IF(C312="","",IF(AND(ISNUMBER(--LEFT(C312,FIND(" ",C312&amp;" ")-1)),OR(LEN(LEFT(C312,FIND(" ",C312&amp;" ")-1))=6,LEN(LEFT(C312,FIND(" ",C312&amp;" ")-1))=7),OR(ISNUMBER(MATCH(LEFT(C312,FIND(" ",C312&amp;" ")-1),'Look Up Values'!$G$2:$G$1000,0)),ISNUMBER(MATCH(LEFT(C312,FIND(" ",C312&amp;" ")-1),'Look Up Values'!$AE$2:$AE$2000,0)))),"","EWC error")),"")</f>
        <v/>
      </c>
      <c r="P312" s="242" t="str" cm="1">
        <f t="array" ref="P312">IF(AND(I312&lt;&gt;0,I312&lt;&gt;""),IF(D312="","",IF(ISNUMBER(MATCH(SUBSTITUTE(D312," ",""),SUBSTITUTE('Look Up Values'!$S$2:$S$120," ",""),0)),"","D&amp;R error")),"")</f>
        <v/>
      </c>
      <c r="Q312" s="242" t="str" cm="1">
        <f t="array" ref="Q312">IF(AND(I312&lt;&gt;0,I312&lt;&gt;""),IF(G312="","",IF(ISNUMBER(MATCH(SUBSTITUTE(G312," ",""),SUBSTITUTE('Look Up Values'!$I$2:$I$10," ",""),0)),"","State error")),"")</f>
        <v/>
      </c>
      <c r="R312" s="260" t="str">
        <f t="shared" si="9"/>
        <v/>
      </c>
    </row>
    <row r="313" spans="1:18" ht="15.75">
      <c r="A313" s="250">
        <v>306</v>
      </c>
      <c r="B313" s="198"/>
      <c r="C313" s="25"/>
      <c r="D313" s="25"/>
      <c r="E313" s="25"/>
      <c r="F313" s="25"/>
      <c r="G313" s="26"/>
      <c r="H313" s="27"/>
      <c r="I313" s="28"/>
      <c r="J313" s="430"/>
      <c r="K313" s="8"/>
      <c r="L313" s="457" t="str">
        <f t="shared" si="8"/>
        <v/>
      </c>
      <c r="M313" s="245" cm="1">
        <f t="array" ref="M313">SUMPRODUCT(--(N313:Q313&lt;&gt;"")) + IF(TRIM(R313)="",0,LEN(R313)-LEN(SUBSTITUTE(R313,",",""))+1)</f>
        <v>0</v>
      </c>
      <c r="N313" s="242" t="str">
        <f>IF(AND(I313&lt;&gt;0,I313&lt;&gt;""),IF(TRIM(SUBSTITUTE(B313,CHAR(160),""))="","",IF(ISNUMBER(MATCH(TRIM(SUBSTITUTE(B313,CHAR(160),"")),'Look Up Values'!$B$2:$B$500,0)),"","Origin error")),"")</f>
        <v/>
      </c>
      <c r="O313" s="242" t="str">
        <f>IF(AND(I313&lt;&gt;0,I313&lt;&gt;""),IF(C313="","",IF(AND(ISNUMBER(--LEFT(C313,FIND(" ",C313&amp;" ")-1)),OR(LEN(LEFT(C313,FIND(" ",C313&amp;" ")-1))=6,LEN(LEFT(C313,FIND(" ",C313&amp;" ")-1))=7),OR(ISNUMBER(MATCH(LEFT(C313,FIND(" ",C313&amp;" ")-1),'Look Up Values'!$G$2:$G$1000,0)),ISNUMBER(MATCH(LEFT(C313,FIND(" ",C313&amp;" ")-1),'Look Up Values'!$AE$2:$AE$2000,0)))),"","EWC error")),"")</f>
        <v/>
      </c>
      <c r="P313" s="242" t="str" cm="1">
        <f t="array" ref="P313">IF(AND(I313&lt;&gt;0,I313&lt;&gt;""),IF(D313="","",IF(ISNUMBER(MATCH(SUBSTITUTE(D313," ",""),SUBSTITUTE('Look Up Values'!$S$2:$S$120," ",""),0)),"","D&amp;R error")),"")</f>
        <v/>
      </c>
      <c r="Q313" s="242" t="str" cm="1">
        <f t="array" ref="Q313">IF(AND(I313&lt;&gt;0,I313&lt;&gt;""),IF(G313="","",IF(ISNUMBER(MATCH(SUBSTITUTE(G313," ",""),SUBSTITUTE('Look Up Values'!$I$2:$I$10," ",""),0)),"","State error")),"")</f>
        <v/>
      </c>
      <c r="R313" s="260" t="str">
        <f t="shared" si="9"/>
        <v/>
      </c>
    </row>
    <row r="314" spans="1:18" ht="15.75">
      <c r="A314" s="250">
        <v>307</v>
      </c>
      <c r="B314" s="198"/>
      <c r="C314" s="25"/>
      <c r="D314" s="25"/>
      <c r="E314" s="25"/>
      <c r="F314" s="25"/>
      <c r="G314" s="26"/>
      <c r="H314" s="27"/>
      <c r="I314" s="28"/>
      <c r="J314" s="430"/>
      <c r="K314" s="8"/>
      <c r="L314" s="457" t="str">
        <f t="shared" si="8"/>
        <v/>
      </c>
      <c r="M314" s="245" cm="1">
        <f t="array" ref="M314">SUMPRODUCT(--(N314:Q314&lt;&gt;"")) + IF(TRIM(R314)="",0,LEN(R314)-LEN(SUBSTITUTE(R314,",",""))+1)</f>
        <v>0</v>
      </c>
      <c r="N314" s="242" t="str">
        <f>IF(AND(I314&lt;&gt;0,I314&lt;&gt;""),IF(TRIM(SUBSTITUTE(B314,CHAR(160),""))="","",IF(ISNUMBER(MATCH(TRIM(SUBSTITUTE(B314,CHAR(160),"")),'Look Up Values'!$B$2:$B$500,0)),"","Origin error")),"")</f>
        <v/>
      </c>
      <c r="O314" s="242" t="str">
        <f>IF(AND(I314&lt;&gt;0,I314&lt;&gt;""),IF(C314="","",IF(AND(ISNUMBER(--LEFT(C314,FIND(" ",C314&amp;" ")-1)),OR(LEN(LEFT(C314,FIND(" ",C314&amp;" ")-1))=6,LEN(LEFT(C314,FIND(" ",C314&amp;" ")-1))=7),OR(ISNUMBER(MATCH(LEFT(C314,FIND(" ",C314&amp;" ")-1),'Look Up Values'!$G$2:$G$1000,0)),ISNUMBER(MATCH(LEFT(C314,FIND(" ",C314&amp;" ")-1),'Look Up Values'!$AE$2:$AE$2000,0)))),"","EWC error")),"")</f>
        <v/>
      </c>
      <c r="P314" s="242" t="str" cm="1">
        <f t="array" ref="P314">IF(AND(I314&lt;&gt;0,I314&lt;&gt;""),IF(D314="","",IF(ISNUMBER(MATCH(SUBSTITUTE(D314," ",""),SUBSTITUTE('Look Up Values'!$S$2:$S$120," ",""),0)),"","D&amp;R error")),"")</f>
        <v/>
      </c>
      <c r="Q314" s="242" t="str" cm="1">
        <f t="array" ref="Q314">IF(AND(I314&lt;&gt;0,I314&lt;&gt;""),IF(G314="","",IF(ISNUMBER(MATCH(SUBSTITUTE(G314," ",""),SUBSTITUTE('Look Up Values'!$I$2:$I$10," ",""),0)),"","State error")),"")</f>
        <v/>
      </c>
      <c r="R314" s="260" t="str">
        <f t="shared" si="9"/>
        <v/>
      </c>
    </row>
    <row r="315" spans="1:18" ht="15.75">
      <c r="A315" s="250">
        <v>308</v>
      </c>
      <c r="B315" s="198"/>
      <c r="C315" s="25"/>
      <c r="D315" s="25"/>
      <c r="E315" s="25"/>
      <c r="F315" s="25"/>
      <c r="G315" s="26"/>
      <c r="H315" s="27"/>
      <c r="I315" s="28"/>
      <c r="J315" s="430"/>
      <c r="K315" s="8"/>
      <c r="L315" s="457" t="str">
        <f t="shared" si="8"/>
        <v/>
      </c>
      <c r="M315" s="245" cm="1">
        <f t="array" ref="M315">SUMPRODUCT(--(N315:Q315&lt;&gt;"")) + IF(TRIM(R315)="",0,LEN(R315)-LEN(SUBSTITUTE(R315,",",""))+1)</f>
        <v>0</v>
      </c>
      <c r="N315" s="242" t="str">
        <f>IF(AND(I315&lt;&gt;0,I315&lt;&gt;""),IF(TRIM(SUBSTITUTE(B315,CHAR(160),""))="","",IF(ISNUMBER(MATCH(TRIM(SUBSTITUTE(B315,CHAR(160),"")),'Look Up Values'!$B$2:$B$500,0)),"","Origin error")),"")</f>
        <v/>
      </c>
      <c r="O315" s="242" t="str">
        <f>IF(AND(I315&lt;&gt;0,I315&lt;&gt;""),IF(C315="","",IF(AND(ISNUMBER(--LEFT(C315,FIND(" ",C315&amp;" ")-1)),OR(LEN(LEFT(C315,FIND(" ",C315&amp;" ")-1))=6,LEN(LEFT(C315,FIND(" ",C315&amp;" ")-1))=7),OR(ISNUMBER(MATCH(LEFT(C315,FIND(" ",C315&amp;" ")-1),'Look Up Values'!$G$2:$G$1000,0)),ISNUMBER(MATCH(LEFT(C315,FIND(" ",C315&amp;" ")-1),'Look Up Values'!$AE$2:$AE$2000,0)))),"","EWC error")),"")</f>
        <v/>
      </c>
      <c r="P315" s="242" t="str" cm="1">
        <f t="array" ref="P315">IF(AND(I315&lt;&gt;0,I315&lt;&gt;""),IF(D315="","",IF(ISNUMBER(MATCH(SUBSTITUTE(D315," ",""),SUBSTITUTE('Look Up Values'!$S$2:$S$120," ",""),0)),"","D&amp;R error")),"")</f>
        <v/>
      </c>
      <c r="Q315" s="242" t="str" cm="1">
        <f t="array" ref="Q315">IF(AND(I315&lt;&gt;0,I315&lt;&gt;""),IF(G315="","",IF(ISNUMBER(MATCH(SUBSTITUTE(G315," ",""),SUBSTITUTE('Look Up Values'!$I$2:$I$10," ",""),0)),"","State error")),"")</f>
        <v/>
      </c>
      <c r="R315" s="260" t="str">
        <f t="shared" si="9"/>
        <v/>
      </c>
    </row>
    <row r="316" spans="1:18" ht="15.75">
      <c r="A316" s="250">
        <v>309</v>
      </c>
      <c r="B316" s="198"/>
      <c r="C316" s="25"/>
      <c r="D316" s="25"/>
      <c r="E316" s="25"/>
      <c r="F316" s="25"/>
      <c r="G316" s="26"/>
      <c r="H316" s="27"/>
      <c r="I316" s="28"/>
      <c r="J316" s="430"/>
      <c r="K316" s="8"/>
      <c r="L316" s="457" t="str">
        <f t="shared" si="8"/>
        <v/>
      </c>
      <c r="M316" s="245" cm="1">
        <f t="array" ref="M316">SUMPRODUCT(--(N316:Q316&lt;&gt;"")) + IF(TRIM(R316)="",0,LEN(R316)-LEN(SUBSTITUTE(R316,",",""))+1)</f>
        <v>0</v>
      </c>
      <c r="N316" s="242" t="str">
        <f>IF(AND(I316&lt;&gt;0,I316&lt;&gt;""),IF(TRIM(SUBSTITUTE(B316,CHAR(160),""))="","",IF(ISNUMBER(MATCH(TRIM(SUBSTITUTE(B316,CHAR(160),"")),'Look Up Values'!$B$2:$B$500,0)),"","Origin error")),"")</f>
        <v/>
      </c>
      <c r="O316" s="242" t="str">
        <f>IF(AND(I316&lt;&gt;0,I316&lt;&gt;""),IF(C316="","",IF(AND(ISNUMBER(--LEFT(C316,FIND(" ",C316&amp;" ")-1)),OR(LEN(LEFT(C316,FIND(" ",C316&amp;" ")-1))=6,LEN(LEFT(C316,FIND(" ",C316&amp;" ")-1))=7),OR(ISNUMBER(MATCH(LEFT(C316,FIND(" ",C316&amp;" ")-1),'Look Up Values'!$G$2:$G$1000,0)),ISNUMBER(MATCH(LEFT(C316,FIND(" ",C316&amp;" ")-1),'Look Up Values'!$AE$2:$AE$2000,0)))),"","EWC error")),"")</f>
        <v/>
      </c>
      <c r="P316" s="242" t="str" cm="1">
        <f t="array" ref="P316">IF(AND(I316&lt;&gt;0,I316&lt;&gt;""),IF(D316="","",IF(ISNUMBER(MATCH(SUBSTITUTE(D316," ",""),SUBSTITUTE('Look Up Values'!$S$2:$S$120," ",""),0)),"","D&amp;R error")),"")</f>
        <v/>
      </c>
      <c r="Q316" s="242" t="str" cm="1">
        <f t="array" ref="Q316">IF(AND(I316&lt;&gt;0,I316&lt;&gt;""),IF(G316="","",IF(ISNUMBER(MATCH(SUBSTITUTE(G316," ",""),SUBSTITUTE('Look Up Values'!$I$2:$I$10," ",""),0)),"","State error")),"")</f>
        <v/>
      </c>
      <c r="R316" s="260" t="str">
        <f t="shared" si="9"/>
        <v/>
      </c>
    </row>
    <row r="317" spans="1:18" ht="15.75">
      <c r="A317" s="250">
        <v>310</v>
      </c>
      <c r="B317" s="198"/>
      <c r="C317" s="25"/>
      <c r="D317" s="25"/>
      <c r="E317" s="25"/>
      <c r="F317" s="25"/>
      <c r="G317" s="26"/>
      <c r="H317" s="27"/>
      <c r="I317" s="28"/>
      <c r="J317" s="430"/>
      <c r="K317" s="8"/>
      <c r="L317" s="457" t="str">
        <f t="shared" si="8"/>
        <v/>
      </c>
      <c r="M317" s="245" cm="1">
        <f t="array" ref="M317">SUMPRODUCT(--(N317:Q317&lt;&gt;"")) + IF(TRIM(R317)="",0,LEN(R317)-LEN(SUBSTITUTE(R317,",",""))+1)</f>
        <v>0</v>
      </c>
      <c r="N317" s="242" t="str">
        <f>IF(AND(I317&lt;&gt;0,I317&lt;&gt;""),IF(TRIM(SUBSTITUTE(B317,CHAR(160),""))="","",IF(ISNUMBER(MATCH(TRIM(SUBSTITUTE(B317,CHAR(160),"")),'Look Up Values'!$B$2:$B$500,0)),"","Origin error")),"")</f>
        <v/>
      </c>
      <c r="O317" s="242" t="str">
        <f>IF(AND(I317&lt;&gt;0,I317&lt;&gt;""),IF(C317="","",IF(AND(ISNUMBER(--LEFT(C317,FIND(" ",C317&amp;" ")-1)),OR(LEN(LEFT(C317,FIND(" ",C317&amp;" ")-1))=6,LEN(LEFT(C317,FIND(" ",C317&amp;" ")-1))=7),OR(ISNUMBER(MATCH(LEFT(C317,FIND(" ",C317&amp;" ")-1),'Look Up Values'!$G$2:$G$1000,0)),ISNUMBER(MATCH(LEFT(C317,FIND(" ",C317&amp;" ")-1),'Look Up Values'!$AE$2:$AE$2000,0)))),"","EWC error")),"")</f>
        <v/>
      </c>
      <c r="P317" s="242" t="str" cm="1">
        <f t="array" ref="P317">IF(AND(I317&lt;&gt;0,I317&lt;&gt;""),IF(D317="","",IF(ISNUMBER(MATCH(SUBSTITUTE(D317," ",""),SUBSTITUTE('Look Up Values'!$S$2:$S$120," ",""),0)),"","D&amp;R error")),"")</f>
        <v/>
      </c>
      <c r="Q317" s="242" t="str" cm="1">
        <f t="array" ref="Q317">IF(AND(I317&lt;&gt;0,I317&lt;&gt;""),IF(G317="","",IF(ISNUMBER(MATCH(SUBSTITUTE(G317," ",""),SUBSTITUTE('Look Up Values'!$I$2:$I$10," ",""),0)),"","State error")),"")</f>
        <v/>
      </c>
      <c r="R317" s="260" t="str">
        <f t="shared" si="9"/>
        <v/>
      </c>
    </row>
    <row r="318" spans="1:18" ht="15.75">
      <c r="A318" s="250">
        <v>311</v>
      </c>
      <c r="B318" s="198"/>
      <c r="C318" s="25"/>
      <c r="D318" s="25"/>
      <c r="E318" s="25"/>
      <c r="F318" s="25"/>
      <c r="G318" s="26"/>
      <c r="H318" s="27"/>
      <c r="I318" s="28"/>
      <c r="J318" s="430"/>
      <c r="K318" s="8"/>
      <c r="L318" s="457" t="str">
        <f t="shared" si="8"/>
        <v/>
      </c>
      <c r="M318" s="245" cm="1">
        <f t="array" ref="M318">SUMPRODUCT(--(N318:Q318&lt;&gt;"")) + IF(TRIM(R318)="",0,LEN(R318)-LEN(SUBSTITUTE(R318,",",""))+1)</f>
        <v>0</v>
      </c>
      <c r="N318" s="242" t="str">
        <f>IF(AND(I318&lt;&gt;0,I318&lt;&gt;""),IF(TRIM(SUBSTITUTE(B318,CHAR(160),""))="","",IF(ISNUMBER(MATCH(TRIM(SUBSTITUTE(B318,CHAR(160),"")),'Look Up Values'!$B$2:$B$500,0)),"","Origin error")),"")</f>
        <v/>
      </c>
      <c r="O318" s="242" t="str">
        <f>IF(AND(I318&lt;&gt;0,I318&lt;&gt;""),IF(C318="","",IF(AND(ISNUMBER(--LEFT(C318,FIND(" ",C318&amp;" ")-1)),OR(LEN(LEFT(C318,FIND(" ",C318&amp;" ")-1))=6,LEN(LEFT(C318,FIND(" ",C318&amp;" ")-1))=7),OR(ISNUMBER(MATCH(LEFT(C318,FIND(" ",C318&amp;" ")-1),'Look Up Values'!$G$2:$G$1000,0)),ISNUMBER(MATCH(LEFT(C318,FIND(" ",C318&amp;" ")-1),'Look Up Values'!$AE$2:$AE$2000,0)))),"","EWC error")),"")</f>
        <v/>
      </c>
      <c r="P318" s="242" t="str" cm="1">
        <f t="array" ref="P318">IF(AND(I318&lt;&gt;0,I318&lt;&gt;""),IF(D318="","",IF(ISNUMBER(MATCH(SUBSTITUTE(D318," ",""),SUBSTITUTE('Look Up Values'!$S$2:$S$120," ",""),0)),"","D&amp;R error")),"")</f>
        <v/>
      </c>
      <c r="Q318" s="242" t="str" cm="1">
        <f t="array" ref="Q318">IF(AND(I318&lt;&gt;0,I318&lt;&gt;""),IF(G318="","",IF(ISNUMBER(MATCH(SUBSTITUTE(G318," ",""),SUBSTITUTE('Look Up Values'!$I$2:$I$10," ",""),0)),"","State error")),"")</f>
        <v/>
      </c>
      <c r="R318" s="260" t="str">
        <f t="shared" si="9"/>
        <v/>
      </c>
    </row>
    <row r="319" spans="1:18" ht="15.75">
      <c r="A319" s="250">
        <v>312</v>
      </c>
      <c r="B319" s="198"/>
      <c r="C319" s="25"/>
      <c r="D319" s="25"/>
      <c r="E319" s="25"/>
      <c r="F319" s="25"/>
      <c r="G319" s="26"/>
      <c r="H319" s="27"/>
      <c r="I319" s="28"/>
      <c r="J319" s="430"/>
      <c r="K319" s="8"/>
      <c r="L319" s="457" t="str">
        <f t="shared" si="8"/>
        <v/>
      </c>
      <c r="M319" s="245" cm="1">
        <f t="array" ref="M319">SUMPRODUCT(--(N319:Q319&lt;&gt;"")) + IF(TRIM(R319)="",0,LEN(R319)-LEN(SUBSTITUTE(R319,",",""))+1)</f>
        <v>0</v>
      </c>
      <c r="N319" s="242" t="str">
        <f>IF(AND(I319&lt;&gt;0,I319&lt;&gt;""),IF(TRIM(SUBSTITUTE(B319,CHAR(160),""))="","",IF(ISNUMBER(MATCH(TRIM(SUBSTITUTE(B319,CHAR(160),"")),'Look Up Values'!$B$2:$B$500,0)),"","Origin error")),"")</f>
        <v/>
      </c>
      <c r="O319" s="242" t="str">
        <f>IF(AND(I319&lt;&gt;0,I319&lt;&gt;""),IF(C319="","",IF(AND(ISNUMBER(--LEFT(C319,FIND(" ",C319&amp;" ")-1)),OR(LEN(LEFT(C319,FIND(" ",C319&amp;" ")-1))=6,LEN(LEFT(C319,FIND(" ",C319&amp;" ")-1))=7),OR(ISNUMBER(MATCH(LEFT(C319,FIND(" ",C319&amp;" ")-1),'Look Up Values'!$G$2:$G$1000,0)),ISNUMBER(MATCH(LEFT(C319,FIND(" ",C319&amp;" ")-1),'Look Up Values'!$AE$2:$AE$2000,0)))),"","EWC error")),"")</f>
        <v/>
      </c>
      <c r="P319" s="242" t="str" cm="1">
        <f t="array" ref="P319">IF(AND(I319&lt;&gt;0,I319&lt;&gt;""),IF(D319="","",IF(ISNUMBER(MATCH(SUBSTITUTE(D319," ",""),SUBSTITUTE('Look Up Values'!$S$2:$S$120," ",""),0)),"","D&amp;R error")),"")</f>
        <v/>
      </c>
      <c r="Q319" s="242" t="str" cm="1">
        <f t="array" ref="Q319">IF(AND(I319&lt;&gt;0,I319&lt;&gt;""),IF(G319="","",IF(ISNUMBER(MATCH(SUBSTITUTE(G319," ",""),SUBSTITUTE('Look Up Values'!$I$2:$I$10," ",""),0)),"","State error")),"")</f>
        <v/>
      </c>
      <c r="R319" s="260" t="str">
        <f t="shared" si="9"/>
        <v/>
      </c>
    </row>
    <row r="320" spans="1:18" ht="15.75">
      <c r="A320" s="250">
        <v>313</v>
      </c>
      <c r="B320" s="198"/>
      <c r="C320" s="25"/>
      <c r="D320" s="25"/>
      <c r="E320" s="25"/>
      <c r="F320" s="25"/>
      <c r="G320" s="26"/>
      <c r="H320" s="27"/>
      <c r="I320" s="28"/>
      <c r="J320" s="430"/>
      <c r="K320" s="8"/>
      <c r="L320" s="457" t="str">
        <f t="shared" si="8"/>
        <v/>
      </c>
      <c r="M320" s="245" cm="1">
        <f t="array" ref="M320">SUMPRODUCT(--(N320:Q320&lt;&gt;"")) + IF(TRIM(R320)="",0,LEN(R320)-LEN(SUBSTITUTE(R320,",",""))+1)</f>
        <v>0</v>
      </c>
      <c r="N320" s="242" t="str">
        <f>IF(AND(I320&lt;&gt;0,I320&lt;&gt;""),IF(TRIM(SUBSTITUTE(B320,CHAR(160),""))="","",IF(ISNUMBER(MATCH(TRIM(SUBSTITUTE(B320,CHAR(160),"")),'Look Up Values'!$B$2:$B$500,0)),"","Origin error")),"")</f>
        <v/>
      </c>
      <c r="O320" s="242" t="str">
        <f>IF(AND(I320&lt;&gt;0,I320&lt;&gt;""),IF(C320="","",IF(AND(ISNUMBER(--LEFT(C320,FIND(" ",C320&amp;" ")-1)),OR(LEN(LEFT(C320,FIND(" ",C320&amp;" ")-1))=6,LEN(LEFT(C320,FIND(" ",C320&amp;" ")-1))=7),OR(ISNUMBER(MATCH(LEFT(C320,FIND(" ",C320&amp;" ")-1),'Look Up Values'!$G$2:$G$1000,0)),ISNUMBER(MATCH(LEFT(C320,FIND(" ",C320&amp;" ")-1),'Look Up Values'!$AE$2:$AE$2000,0)))),"","EWC error")),"")</f>
        <v/>
      </c>
      <c r="P320" s="242" t="str" cm="1">
        <f t="array" ref="P320">IF(AND(I320&lt;&gt;0,I320&lt;&gt;""),IF(D320="","",IF(ISNUMBER(MATCH(SUBSTITUTE(D320," ",""),SUBSTITUTE('Look Up Values'!$S$2:$S$120," ",""),0)),"","D&amp;R error")),"")</f>
        <v/>
      </c>
      <c r="Q320" s="242" t="str" cm="1">
        <f t="array" ref="Q320">IF(AND(I320&lt;&gt;0,I320&lt;&gt;""),IF(G320="","",IF(ISNUMBER(MATCH(SUBSTITUTE(G320," ",""),SUBSTITUTE('Look Up Values'!$I$2:$I$10," ",""),0)),"","State error")),"")</f>
        <v/>
      </c>
      <c r="R320" s="260" t="str">
        <f t="shared" si="9"/>
        <v/>
      </c>
    </row>
    <row r="321" spans="1:18" ht="15.75">
      <c r="A321" s="250">
        <v>314</v>
      </c>
      <c r="B321" s="198"/>
      <c r="C321" s="25"/>
      <c r="D321" s="25"/>
      <c r="E321" s="25"/>
      <c r="F321" s="25"/>
      <c r="G321" s="26"/>
      <c r="H321" s="27"/>
      <c r="I321" s="28"/>
      <c r="J321" s="430"/>
      <c r="K321" s="8"/>
      <c r="L321" s="457" t="str">
        <f t="shared" si="8"/>
        <v/>
      </c>
      <c r="M321" s="245" cm="1">
        <f t="array" ref="M321">SUMPRODUCT(--(N321:Q321&lt;&gt;"")) + IF(TRIM(R321)="",0,LEN(R321)-LEN(SUBSTITUTE(R321,",",""))+1)</f>
        <v>0</v>
      </c>
      <c r="N321" s="242" t="str">
        <f>IF(AND(I321&lt;&gt;0,I321&lt;&gt;""),IF(TRIM(SUBSTITUTE(B321,CHAR(160),""))="","",IF(ISNUMBER(MATCH(TRIM(SUBSTITUTE(B321,CHAR(160),"")),'Look Up Values'!$B$2:$B$500,0)),"","Origin error")),"")</f>
        <v/>
      </c>
      <c r="O321" s="242" t="str">
        <f>IF(AND(I321&lt;&gt;0,I321&lt;&gt;""),IF(C321="","",IF(AND(ISNUMBER(--LEFT(C321,FIND(" ",C321&amp;" ")-1)),OR(LEN(LEFT(C321,FIND(" ",C321&amp;" ")-1))=6,LEN(LEFT(C321,FIND(" ",C321&amp;" ")-1))=7),OR(ISNUMBER(MATCH(LEFT(C321,FIND(" ",C321&amp;" ")-1),'Look Up Values'!$G$2:$G$1000,0)),ISNUMBER(MATCH(LEFT(C321,FIND(" ",C321&amp;" ")-1),'Look Up Values'!$AE$2:$AE$2000,0)))),"","EWC error")),"")</f>
        <v/>
      </c>
      <c r="P321" s="242" t="str" cm="1">
        <f t="array" ref="P321">IF(AND(I321&lt;&gt;0,I321&lt;&gt;""),IF(D321="","",IF(ISNUMBER(MATCH(SUBSTITUTE(D321," ",""),SUBSTITUTE('Look Up Values'!$S$2:$S$120," ",""),0)),"","D&amp;R error")),"")</f>
        <v/>
      </c>
      <c r="Q321" s="242" t="str" cm="1">
        <f t="array" ref="Q321">IF(AND(I321&lt;&gt;0,I321&lt;&gt;""),IF(G321="","",IF(ISNUMBER(MATCH(SUBSTITUTE(G321," ",""),SUBSTITUTE('Look Up Values'!$I$2:$I$10," ",""),0)),"","State error")),"")</f>
        <v/>
      </c>
      <c r="R321" s="260" t="str">
        <f t="shared" si="9"/>
        <v/>
      </c>
    </row>
    <row r="322" spans="1:18" ht="15.75">
      <c r="A322" s="250">
        <v>315</v>
      </c>
      <c r="B322" s="198"/>
      <c r="C322" s="25"/>
      <c r="D322" s="25"/>
      <c r="E322" s="25"/>
      <c r="F322" s="25"/>
      <c r="G322" s="26"/>
      <c r="H322" s="27"/>
      <c r="I322" s="28"/>
      <c r="J322" s="430"/>
      <c r="K322" s="8"/>
      <c r="L322" s="457" t="str">
        <f t="shared" si="8"/>
        <v/>
      </c>
      <c r="M322" s="245" cm="1">
        <f t="array" ref="M322">SUMPRODUCT(--(N322:Q322&lt;&gt;"")) + IF(TRIM(R322)="",0,LEN(R322)-LEN(SUBSTITUTE(R322,",",""))+1)</f>
        <v>0</v>
      </c>
      <c r="N322" s="242" t="str">
        <f>IF(AND(I322&lt;&gt;0,I322&lt;&gt;""),IF(TRIM(SUBSTITUTE(B322,CHAR(160),""))="","",IF(ISNUMBER(MATCH(TRIM(SUBSTITUTE(B322,CHAR(160),"")),'Look Up Values'!$B$2:$B$500,0)),"","Origin error")),"")</f>
        <v/>
      </c>
      <c r="O322" s="242" t="str">
        <f>IF(AND(I322&lt;&gt;0,I322&lt;&gt;""),IF(C322="","",IF(AND(ISNUMBER(--LEFT(C322,FIND(" ",C322&amp;" ")-1)),OR(LEN(LEFT(C322,FIND(" ",C322&amp;" ")-1))=6,LEN(LEFT(C322,FIND(" ",C322&amp;" ")-1))=7),OR(ISNUMBER(MATCH(LEFT(C322,FIND(" ",C322&amp;" ")-1),'Look Up Values'!$G$2:$G$1000,0)),ISNUMBER(MATCH(LEFT(C322,FIND(" ",C322&amp;" ")-1),'Look Up Values'!$AE$2:$AE$2000,0)))),"","EWC error")),"")</f>
        <v/>
      </c>
      <c r="P322" s="242" t="str" cm="1">
        <f t="array" ref="P322">IF(AND(I322&lt;&gt;0,I322&lt;&gt;""),IF(D322="","",IF(ISNUMBER(MATCH(SUBSTITUTE(D322," ",""),SUBSTITUTE('Look Up Values'!$S$2:$S$120," ",""),0)),"","D&amp;R error")),"")</f>
        <v/>
      </c>
      <c r="Q322" s="242" t="str" cm="1">
        <f t="array" ref="Q322">IF(AND(I322&lt;&gt;0,I322&lt;&gt;""),IF(G322="","",IF(ISNUMBER(MATCH(SUBSTITUTE(G322," ",""),SUBSTITUTE('Look Up Values'!$I$2:$I$10," ",""),0)),"","State error")),"")</f>
        <v/>
      </c>
      <c r="R322" s="260" t="str">
        <f t="shared" si="9"/>
        <v/>
      </c>
    </row>
    <row r="323" spans="1:18" ht="15.75">
      <c r="A323" s="250">
        <v>316</v>
      </c>
      <c r="B323" s="198"/>
      <c r="C323" s="25"/>
      <c r="D323" s="25"/>
      <c r="E323" s="25"/>
      <c r="F323" s="25"/>
      <c r="G323" s="26"/>
      <c r="H323" s="27"/>
      <c r="I323" s="28"/>
      <c r="J323" s="430"/>
      <c r="K323" s="8"/>
      <c r="L323" s="457" t="str">
        <f t="shared" si="8"/>
        <v/>
      </c>
      <c r="M323" s="245" cm="1">
        <f t="array" ref="M323">SUMPRODUCT(--(N323:Q323&lt;&gt;"")) + IF(TRIM(R323)="",0,LEN(R323)-LEN(SUBSTITUTE(R323,",",""))+1)</f>
        <v>0</v>
      </c>
      <c r="N323" s="242" t="str">
        <f>IF(AND(I323&lt;&gt;0,I323&lt;&gt;""),IF(TRIM(SUBSTITUTE(B323,CHAR(160),""))="","",IF(ISNUMBER(MATCH(TRIM(SUBSTITUTE(B323,CHAR(160),"")),'Look Up Values'!$B$2:$B$500,0)),"","Origin error")),"")</f>
        <v/>
      </c>
      <c r="O323" s="242" t="str">
        <f>IF(AND(I323&lt;&gt;0,I323&lt;&gt;""),IF(C323="","",IF(AND(ISNUMBER(--LEFT(C323,FIND(" ",C323&amp;" ")-1)),OR(LEN(LEFT(C323,FIND(" ",C323&amp;" ")-1))=6,LEN(LEFT(C323,FIND(" ",C323&amp;" ")-1))=7),OR(ISNUMBER(MATCH(LEFT(C323,FIND(" ",C323&amp;" ")-1),'Look Up Values'!$G$2:$G$1000,0)),ISNUMBER(MATCH(LEFT(C323,FIND(" ",C323&amp;" ")-1),'Look Up Values'!$AE$2:$AE$2000,0)))),"","EWC error")),"")</f>
        <v/>
      </c>
      <c r="P323" s="242" t="str" cm="1">
        <f t="array" ref="P323">IF(AND(I323&lt;&gt;0,I323&lt;&gt;""),IF(D323="","",IF(ISNUMBER(MATCH(SUBSTITUTE(D323," ",""),SUBSTITUTE('Look Up Values'!$S$2:$S$120," ",""),0)),"","D&amp;R error")),"")</f>
        <v/>
      </c>
      <c r="Q323" s="242" t="str" cm="1">
        <f t="array" ref="Q323">IF(AND(I323&lt;&gt;0,I323&lt;&gt;""),IF(G323="","",IF(ISNUMBER(MATCH(SUBSTITUTE(G323," ",""),SUBSTITUTE('Look Up Values'!$I$2:$I$10," ",""),0)),"","State error")),"")</f>
        <v/>
      </c>
      <c r="R323" s="260" t="str">
        <f t="shared" si="9"/>
        <v/>
      </c>
    </row>
    <row r="324" spans="1:18" ht="15.75">
      <c r="A324" s="250">
        <v>317</v>
      </c>
      <c r="B324" s="198"/>
      <c r="C324" s="25"/>
      <c r="D324" s="25"/>
      <c r="E324" s="25"/>
      <c r="F324" s="25"/>
      <c r="G324" s="26"/>
      <c r="H324" s="27"/>
      <c r="I324" s="28"/>
      <c r="J324" s="430"/>
      <c r="K324" s="8"/>
      <c r="L324" s="457" t="str">
        <f t="shared" si="8"/>
        <v/>
      </c>
      <c r="M324" s="245" cm="1">
        <f t="array" ref="M324">SUMPRODUCT(--(N324:Q324&lt;&gt;"")) + IF(TRIM(R324)="",0,LEN(R324)-LEN(SUBSTITUTE(R324,",",""))+1)</f>
        <v>0</v>
      </c>
      <c r="N324" s="242" t="str">
        <f>IF(AND(I324&lt;&gt;0,I324&lt;&gt;""),IF(TRIM(SUBSTITUTE(B324,CHAR(160),""))="","",IF(ISNUMBER(MATCH(TRIM(SUBSTITUTE(B324,CHAR(160),"")),'Look Up Values'!$B$2:$B$500,0)),"","Origin error")),"")</f>
        <v/>
      </c>
      <c r="O324" s="242" t="str">
        <f>IF(AND(I324&lt;&gt;0,I324&lt;&gt;""),IF(C324="","",IF(AND(ISNUMBER(--LEFT(C324,FIND(" ",C324&amp;" ")-1)),OR(LEN(LEFT(C324,FIND(" ",C324&amp;" ")-1))=6,LEN(LEFT(C324,FIND(" ",C324&amp;" ")-1))=7),OR(ISNUMBER(MATCH(LEFT(C324,FIND(" ",C324&amp;" ")-1),'Look Up Values'!$G$2:$G$1000,0)),ISNUMBER(MATCH(LEFT(C324,FIND(" ",C324&amp;" ")-1),'Look Up Values'!$AE$2:$AE$2000,0)))),"","EWC error")),"")</f>
        <v/>
      </c>
      <c r="P324" s="242" t="str" cm="1">
        <f t="array" ref="P324">IF(AND(I324&lt;&gt;0,I324&lt;&gt;""),IF(D324="","",IF(ISNUMBER(MATCH(SUBSTITUTE(D324," ",""),SUBSTITUTE('Look Up Values'!$S$2:$S$120," ",""),0)),"","D&amp;R error")),"")</f>
        <v/>
      </c>
      <c r="Q324" s="242" t="str" cm="1">
        <f t="array" ref="Q324">IF(AND(I324&lt;&gt;0,I324&lt;&gt;""),IF(G324="","",IF(ISNUMBER(MATCH(SUBSTITUTE(G324," ",""),SUBSTITUTE('Look Up Values'!$I$2:$I$10," ",""),0)),"","State error")),"")</f>
        <v/>
      </c>
      <c r="R324" s="260" t="str">
        <f t="shared" si="9"/>
        <v/>
      </c>
    </row>
    <row r="325" spans="1:18" ht="15.75">
      <c r="A325" s="250">
        <v>318</v>
      </c>
      <c r="B325" s="198"/>
      <c r="C325" s="25"/>
      <c r="D325" s="25"/>
      <c r="E325" s="25"/>
      <c r="F325" s="25"/>
      <c r="G325" s="26"/>
      <c r="H325" s="27"/>
      <c r="I325" s="28"/>
      <c r="J325" s="430"/>
      <c r="K325" s="8"/>
      <c r="L325" s="457" t="str">
        <f t="shared" si="8"/>
        <v/>
      </c>
      <c r="M325" s="245" cm="1">
        <f t="array" ref="M325">SUMPRODUCT(--(N325:Q325&lt;&gt;"")) + IF(TRIM(R325)="",0,LEN(R325)-LEN(SUBSTITUTE(R325,",",""))+1)</f>
        <v>0</v>
      </c>
      <c r="N325" s="242" t="str">
        <f>IF(AND(I325&lt;&gt;0,I325&lt;&gt;""),IF(TRIM(SUBSTITUTE(B325,CHAR(160),""))="","",IF(ISNUMBER(MATCH(TRIM(SUBSTITUTE(B325,CHAR(160),"")),'Look Up Values'!$B$2:$B$500,0)),"","Origin error")),"")</f>
        <v/>
      </c>
      <c r="O325" s="242" t="str">
        <f>IF(AND(I325&lt;&gt;0,I325&lt;&gt;""),IF(C325="","",IF(AND(ISNUMBER(--LEFT(C325,FIND(" ",C325&amp;" ")-1)),OR(LEN(LEFT(C325,FIND(" ",C325&amp;" ")-1))=6,LEN(LEFT(C325,FIND(" ",C325&amp;" ")-1))=7),OR(ISNUMBER(MATCH(LEFT(C325,FIND(" ",C325&amp;" ")-1),'Look Up Values'!$G$2:$G$1000,0)),ISNUMBER(MATCH(LEFT(C325,FIND(" ",C325&amp;" ")-1),'Look Up Values'!$AE$2:$AE$2000,0)))),"","EWC error")),"")</f>
        <v/>
      </c>
      <c r="P325" s="242" t="str" cm="1">
        <f t="array" ref="P325">IF(AND(I325&lt;&gt;0,I325&lt;&gt;""),IF(D325="","",IF(ISNUMBER(MATCH(SUBSTITUTE(D325," ",""),SUBSTITUTE('Look Up Values'!$S$2:$S$120," ",""),0)),"","D&amp;R error")),"")</f>
        <v/>
      </c>
      <c r="Q325" s="242" t="str" cm="1">
        <f t="array" ref="Q325">IF(AND(I325&lt;&gt;0,I325&lt;&gt;""),IF(G325="","",IF(ISNUMBER(MATCH(SUBSTITUTE(G325," ",""),SUBSTITUTE('Look Up Values'!$I$2:$I$10," ",""),0)),"","State error")),"")</f>
        <v/>
      </c>
      <c r="R325" s="260" t="str">
        <f t="shared" si="9"/>
        <v/>
      </c>
    </row>
    <row r="326" spans="1:18" ht="15.75">
      <c r="A326" s="250">
        <v>319</v>
      </c>
      <c r="B326" s="198"/>
      <c r="C326" s="25"/>
      <c r="D326" s="25"/>
      <c r="E326" s="25"/>
      <c r="F326" s="25"/>
      <c r="G326" s="26"/>
      <c r="H326" s="27"/>
      <c r="I326" s="28"/>
      <c r="J326" s="430"/>
      <c r="K326" s="8"/>
      <c r="L326" s="457" t="str">
        <f t="shared" si="8"/>
        <v/>
      </c>
      <c r="M326" s="245" cm="1">
        <f t="array" ref="M326">SUMPRODUCT(--(N326:Q326&lt;&gt;"")) + IF(TRIM(R326)="",0,LEN(R326)-LEN(SUBSTITUTE(R326,",",""))+1)</f>
        <v>0</v>
      </c>
      <c r="N326" s="242" t="str">
        <f>IF(AND(I326&lt;&gt;0,I326&lt;&gt;""),IF(TRIM(SUBSTITUTE(B326,CHAR(160),""))="","",IF(ISNUMBER(MATCH(TRIM(SUBSTITUTE(B326,CHAR(160),"")),'Look Up Values'!$B$2:$B$500,0)),"","Origin error")),"")</f>
        <v/>
      </c>
      <c r="O326" s="242" t="str">
        <f>IF(AND(I326&lt;&gt;0,I326&lt;&gt;""),IF(C326="","",IF(AND(ISNUMBER(--LEFT(C326,FIND(" ",C326&amp;" ")-1)),OR(LEN(LEFT(C326,FIND(" ",C326&amp;" ")-1))=6,LEN(LEFT(C326,FIND(" ",C326&amp;" ")-1))=7),OR(ISNUMBER(MATCH(LEFT(C326,FIND(" ",C326&amp;" ")-1),'Look Up Values'!$G$2:$G$1000,0)),ISNUMBER(MATCH(LEFT(C326,FIND(" ",C326&amp;" ")-1),'Look Up Values'!$AE$2:$AE$2000,0)))),"","EWC error")),"")</f>
        <v/>
      </c>
      <c r="P326" s="242" t="str" cm="1">
        <f t="array" ref="P326">IF(AND(I326&lt;&gt;0,I326&lt;&gt;""),IF(D326="","",IF(ISNUMBER(MATCH(SUBSTITUTE(D326," ",""),SUBSTITUTE('Look Up Values'!$S$2:$S$120," ",""),0)),"","D&amp;R error")),"")</f>
        <v/>
      </c>
      <c r="Q326" s="242" t="str" cm="1">
        <f t="array" ref="Q326">IF(AND(I326&lt;&gt;0,I326&lt;&gt;""),IF(G326="","",IF(ISNUMBER(MATCH(SUBSTITUTE(G326," ",""),SUBSTITUTE('Look Up Values'!$I$2:$I$10," ",""),0)),"","State error")),"")</f>
        <v/>
      </c>
      <c r="R326" s="260" t="str">
        <f t="shared" si="9"/>
        <v/>
      </c>
    </row>
    <row r="327" spans="1:18" ht="15.75">
      <c r="A327" s="250">
        <v>320</v>
      </c>
      <c r="B327" s="198"/>
      <c r="C327" s="25"/>
      <c r="D327" s="25"/>
      <c r="E327" s="25"/>
      <c r="F327" s="25"/>
      <c r="G327" s="26"/>
      <c r="H327" s="27"/>
      <c r="I327" s="28"/>
      <c r="J327" s="430"/>
      <c r="K327" s="8"/>
      <c r="L327" s="457" t="str">
        <f t="shared" si="8"/>
        <v/>
      </c>
      <c r="M327" s="245" cm="1">
        <f t="array" ref="M327">SUMPRODUCT(--(N327:Q327&lt;&gt;"")) + IF(TRIM(R327)="",0,LEN(R327)-LEN(SUBSTITUTE(R327,",",""))+1)</f>
        <v>0</v>
      </c>
      <c r="N327" s="242" t="str">
        <f>IF(AND(I327&lt;&gt;0,I327&lt;&gt;""),IF(TRIM(SUBSTITUTE(B327,CHAR(160),""))="","",IF(ISNUMBER(MATCH(TRIM(SUBSTITUTE(B327,CHAR(160),"")),'Look Up Values'!$B$2:$B$500,0)),"","Origin error")),"")</f>
        <v/>
      </c>
      <c r="O327" s="242" t="str">
        <f>IF(AND(I327&lt;&gt;0,I327&lt;&gt;""),IF(C327="","",IF(AND(ISNUMBER(--LEFT(C327,FIND(" ",C327&amp;" ")-1)),OR(LEN(LEFT(C327,FIND(" ",C327&amp;" ")-1))=6,LEN(LEFT(C327,FIND(" ",C327&amp;" ")-1))=7),OR(ISNUMBER(MATCH(LEFT(C327,FIND(" ",C327&amp;" ")-1),'Look Up Values'!$G$2:$G$1000,0)),ISNUMBER(MATCH(LEFT(C327,FIND(" ",C327&amp;" ")-1),'Look Up Values'!$AE$2:$AE$2000,0)))),"","EWC error")),"")</f>
        <v/>
      </c>
      <c r="P327" s="242" t="str" cm="1">
        <f t="array" ref="P327">IF(AND(I327&lt;&gt;0,I327&lt;&gt;""),IF(D327="","",IF(ISNUMBER(MATCH(SUBSTITUTE(D327," ",""),SUBSTITUTE('Look Up Values'!$S$2:$S$120," ",""),0)),"","D&amp;R error")),"")</f>
        <v/>
      </c>
      <c r="Q327" s="242" t="str" cm="1">
        <f t="array" ref="Q327">IF(AND(I327&lt;&gt;0,I327&lt;&gt;""),IF(G327="","",IF(ISNUMBER(MATCH(SUBSTITUTE(G327," ",""),SUBSTITUTE('Look Up Values'!$I$2:$I$10," ",""),0)),"","State error")),"")</f>
        <v/>
      </c>
      <c r="R327" s="260" t="str">
        <f t="shared" si="9"/>
        <v/>
      </c>
    </row>
    <row r="328" spans="1:18" ht="15.75">
      <c r="A328" s="250">
        <v>321</v>
      </c>
      <c r="B328" s="198"/>
      <c r="C328" s="25"/>
      <c r="D328" s="25"/>
      <c r="E328" s="25"/>
      <c r="F328" s="25"/>
      <c r="G328" s="26"/>
      <c r="H328" s="27"/>
      <c r="I328" s="28"/>
      <c r="J328" s="430"/>
      <c r="K328" s="8"/>
      <c r="L328" s="457" t="str">
        <f t="shared" ref="L328:L391" si="10">IF(IFERROR(--SUBSTITUTE(M328,CHAR(160),""),0)&gt;0,A328,"")</f>
        <v/>
      </c>
      <c r="M328" s="245" cm="1">
        <f t="array" ref="M328">SUMPRODUCT(--(N328:Q328&lt;&gt;"")) + IF(TRIM(R328)="",0,LEN(R328)-LEN(SUBSTITUTE(R328,",",""))+1)</f>
        <v>0</v>
      </c>
      <c r="N328" s="242" t="str">
        <f>IF(AND(I328&lt;&gt;0,I328&lt;&gt;""),IF(TRIM(SUBSTITUTE(B328,CHAR(160),""))="","",IF(ISNUMBER(MATCH(TRIM(SUBSTITUTE(B328,CHAR(160),"")),'Look Up Values'!$B$2:$B$500,0)),"","Origin error")),"")</f>
        <v/>
      </c>
      <c r="O328" s="242" t="str">
        <f>IF(AND(I328&lt;&gt;0,I328&lt;&gt;""),IF(C328="","",IF(AND(ISNUMBER(--LEFT(C328,FIND(" ",C328&amp;" ")-1)),OR(LEN(LEFT(C328,FIND(" ",C328&amp;" ")-1))=6,LEN(LEFT(C328,FIND(" ",C328&amp;" ")-1))=7),OR(ISNUMBER(MATCH(LEFT(C328,FIND(" ",C328&amp;" ")-1),'Look Up Values'!$G$2:$G$1000,0)),ISNUMBER(MATCH(LEFT(C328,FIND(" ",C328&amp;" ")-1),'Look Up Values'!$AE$2:$AE$2000,0)))),"","EWC error")),"")</f>
        <v/>
      </c>
      <c r="P328" s="242" t="str" cm="1">
        <f t="array" ref="P328">IF(AND(I328&lt;&gt;0,I328&lt;&gt;""),IF(D328="","",IF(ISNUMBER(MATCH(SUBSTITUTE(D328," ",""),SUBSTITUTE('Look Up Values'!$S$2:$S$120," ",""),0)),"","D&amp;R error")),"")</f>
        <v/>
      </c>
      <c r="Q328" s="242" t="str" cm="1">
        <f t="array" ref="Q328">IF(AND(I328&lt;&gt;0,I328&lt;&gt;""),IF(G328="","",IF(ISNUMBER(MATCH(SUBSTITUTE(G328," ",""),SUBSTITUTE('Look Up Values'!$I$2:$I$10," ",""),0)),"","State error")),"")</f>
        <v/>
      </c>
      <c r="R328" s="260" t="str">
        <f t="shared" si="9"/>
        <v/>
      </c>
    </row>
    <row r="329" spans="1:18" ht="15.75">
      <c r="A329" s="250">
        <v>322</v>
      </c>
      <c r="B329" s="198"/>
      <c r="C329" s="25"/>
      <c r="D329" s="25"/>
      <c r="E329" s="25"/>
      <c r="F329" s="25"/>
      <c r="G329" s="26"/>
      <c r="H329" s="27"/>
      <c r="I329" s="28"/>
      <c r="J329" s="430"/>
      <c r="K329" s="8"/>
      <c r="L329" s="457" t="str">
        <f t="shared" si="10"/>
        <v/>
      </c>
      <c r="M329" s="245" cm="1">
        <f t="array" ref="M329">SUMPRODUCT(--(N329:Q329&lt;&gt;"")) + IF(TRIM(R329)="",0,LEN(R329)-LEN(SUBSTITUTE(R329,",",""))+1)</f>
        <v>0</v>
      </c>
      <c r="N329" s="242" t="str">
        <f>IF(AND(I329&lt;&gt;0,I329&lt;&gt;""),IF(TRIM(SUBSTITUTE(B329,CHAR(160),""))="","",IF(ISNUMBER(MATCH(TRIM(SUBSTITUTE(B329,CHAR(160),"")),'Look Up Values'!$B$2:$B$500,0)),"","Origin error")),"")</f>
        <v/>
      </c>
      <c r="O329" s="242" t="str">
        <f>IF(AND(I329&lt;&gt;0,I329&lt;&gt;""),IF(C329="","",IF(AND(ISNUMBER(--LEFT(C329,FIND(" ",C329&amp;" ")-1)),OR(LEN(LEFT(C329,FIND(" ",C329&amp;" ")-1))=6,LEN(LEFT(C329,FIND(" ",C329&amp;" ")-1))=7),OR(ISNUMBER(MATCH(LEFT(C329,FIND(" ",C329&amp;" ")-1),'Look Up Values'!$G$2:$G$1000,0)),ISNUMBER(MATCH(LEFT(C329,FIND(" ",C329&amp;" ")-1),'Look Up Values'!$AE$2:$AE$2000,0)))),"","EWC error")),"")</f>
        <v/>
      </c>
      <c r="P329" s="242" t="str" cm="1">
        <f t="array" ref="P329">IF(AND(I329&lt;&gt;0,I329&lt;&gt;""),IF(D329="","",IF(ISNUMBER(MATCH(SUBSTITUTE(D329," ",""),SUBSTITUTE('Look Up Values'!$S$2:$S$120," ",""),0)),"","D&amp;R error")),"")</f>
        <v/>
      </c>
      <c r="Q329" s="242" t="str" cm="1">
        <f t="array" ref="Q329">IF(AND(I329&lt;&gt;0,I329&lt;&gt;""),IF(G329="","",IF(ISNUMBER(MATCH(SUBSTITUTE(G329," ",""),SUBSTITUTE('Look Up Values'!$I$2:$I$10," ",""),0)),"","State error")),"")</f>
        <v/>
      </c>
      <c r="R329" s="260" t="str">
        <f t="shared" ref="R329:R392" si="11">IF(OR(I329="",I329=0),"",IF(COUNTA(B329,C329,D329,G329,I329)=0,"",IF(COUNTA(B329,C329,D329,G329,I329)=5,"",LEFT(IF(TRIM(SUBSTITUTE(B329,CHAR(160),""))="","Origin, ","")&amp;IF(TRIM(SUBSTITUTE(C329,CHAR(160),""))="","EWC, ","")&amp;IF(TRIM(SUBSTITUTE(D329,CHAR(160),""))="","D&amp;R, ","")&amp;IF(TRIM(SUBSTITUTE(G329,CHAR(160),""))="","State, ",""),LEN(IF(TRIM(SUBSTITUTE(B329,CHAR(160),""))="","Origin, ","")&amp;IF(TRIM(SUBSTITUTE(C329,CHAR(160),""))="","EWC, ","")&amp;IF(TRIM(SUBSTITUTE(D329,CHAR(160),""))="","D&amp;R, ","")&amp;IF(TRIM(SUBSTITUTE(G329,CHAR(160),""))="","State, ",""))-2))))</f>
        <v/>
      </c>
    </row>
    <row r="330" spans="1:18" ht="15.75">
      <c r="A330" s="250">
        <v>323</v>
      </c>
      <c r="B330" s="198"/>
      <c r="C330" s="25"/>
      <c r="D330" s="25"/>
      <c r="E330" s="25"/>
      <c r="F330" s="25"/>
      <c r="G330" s="26"/>
      <c r="H330" s="27"/>
      <c r="I330" s="28"/>
      <c r="J330" s="430"/>
      <c r="K330" s="8"/>
      <c r="L330" s="457" t="str">
        <f t="shared" si="10"/>
        <v/>
      </c>
      <c r="M330" s="245" cm="1">
        <f t="array" ref="M330">SUMPRODUCT(--(N330:Q330&lt;&gt;"")) + IF(TRIM(R330)="",0,LEN(R330)-LEN(SUBSTITUTE(R330,",",""))+1)</f>
        <v>0</v>
      </c>
      <c r="N330" s="242" t="str">
        <f>IF(AND(I330&lt;&gt;0,I330&lt;&gt;""),IF(TRIM(SUBSTITUTE(B330,CHAR(160),""))="","",IF(ISNUMBER(MATCH(TRIM(SUBSTITUTE(B330,CHAR(160),"")),'Look Up Values'!$B$2:$B$500,0)),"","Origin error")),"")</f>
        <v/>
      </c>
      <c r="O330" s="242" t="str">
        <f>IF(AND(I330&lt;&gt;0,I330&lt;&gt;""),IF(C330="","",IF(AND(ISNUMBER(--LEFT(C330,FIND(" ",C330&amp;" ")-1)),OR(LEN(LEFT(C330,FIND(" ",C330&amp;" ")-1))=6,LEN(LEFT(C330,FIND(" ",C330&amp;" ")-1))=7),OR(ISNUMBER(MATCH(LEFT(C330,FIND(" ",C330&amp;" ")-1),'Look Up Values'!$G$2:$G$1000,0)),ISNUMBER(MATCH(LEFT(C330,FIND(" ",C330&amp;" ")-1),'Look Up Values'!$AE$2:$AE$2000,0)))),"","EWC error")),"")</f>
        <v/>
      </c>
      <c r="P330" s="242" t="str" cm="1">
        <f t="array" ref="P330">IF(AND(I330&lt;&gt;0,I330&lt;&gt;""),IF(D330="","",IF(ISNUMBER(MATCH(SUBSTITUTE(D330," ",""),SUBSTITUTE('Look Up Values'!$S$2:$S$120," ",""),0)),"","D&amp;R error")),"")</f>
        <v/>
      </c>
      <c r="Q330" s="242" t="str" cm="1">
        <f t="array" ref="Q330">IF(AND(I330&lt;&gt;0,I330&lt;&gt;""),IF(G330="","",IF(ISNUMBER(MATCH(SUBSTITUTE(G330," ",""),SUBSTITUTE('Look Up Values'!$I$2:$I$10," ",""),0)),"","State error")),"")</f>
        <v/>
      </c>
      <c r="R330" s="260" t="str">
        <f t="shared" si="11"/>
        <v/>
      </c>
    </row>
    <row r="331" spans="1:18" ht="15.75">
      <c r="A331" s="250">
        <v>324</v>
      </c>
      <c r="B331" s="198"/>
      <c r="C331" s="25"/>
      <c r="D331" s="25"/>
      <c r="E331" s="25"/>
      <c r="F331" s="25"/>
      <c r="G331" s="26"/>
      <c r="H331" s="27"/>
      <c r="I331" s="28"/>
      <c r="J331" s="430"/>
      <c r="K331" s="8"/>
      <c r="L331" s="457" t="str">
        <f t="shared" si="10"/>
        <v/>
      </c>
      <c r="M331" s="245" cm="1">
        <f t="array" ref="M331">SUMPRODUCT(--(N331:Q331&lt;&gt;"")) + IF(TRIM(R331)="",0,LEN(R331)-LEN(SUBSTITUTE(R331,",",""))+1)</f>
        <v>0</v>
      </c>
      <c r="N331" s="242" t="str">
        <f>IF(AND(I331&lt;&gt;0,I331&lt;&gt;""),IF(TRIM(SUBSTITUTE(B331,CHAR(160),""))="","",IF(ISNUMBER(MATCH(TRIM(SUBSTITUTE(B331,CHAR(160),"")),'Look Up Values'!$B$2:$B$500,0)),"","Origin error")),"")</f>
        <v/>
      </c>
      <c r="O331" s="242" t="str">
        <f>IF(AND(I331&lt;&gt;0,I331&lt;&gt;""),IF(C331="","",IF(AND(ISNUMBER(--LEFT(C331,FIND(" ",C331&amp;" ")-1)),OR(LEN(LEFT(C331,FIND(" ",C331&amp;" ")-1))=6,LEN(LEFT(C331,FIND(" ",C331&amp;" ")-1))=7),OR(ISNUMBER(MATCH(LEFT(C331,FIND(" ",C331&amp;" ")-1),'Look Up Values'!$G$2:$G$1000,0)),ISNUMBER(MATCH(LEFT(C331,FIND(" ",C331&amp;" ")-1),'Look Up Values'!$AE$2:$AE$2000,0)))),"","EWC error")),"")</f>
        <v/>
      </c>
      <c r="P331" s="242" t="str" cm="1">
        <f t="array" ref="P331">IF(AND(I331&lt;&gt;0,I331&lt;&gt;""),IF(D331="","",IF(ISNUMBER(MATCH(SUBSTITUTE(D331," ",""),SUBSTITUTE('Look Up Values'!$S$2:$S$120," ",""),0)),"","D&amp;R error")),"")</f>
        <v/>
      </c>
      <c r="Q331" s="242" t="str" cm="1">
        <f t="array" ref="Q331">IF(AND(I331&lt;&gt;0,I331&lt;&gt;""),IF(G331="","",IF(ISNUMBER(MATCH(SUBSTITUTE(G331," ",""),SUBSTITUTE('Look Up Values'!$I$2:$I$10," ",""),0)),"","State error")),"")</f>
        <v/>
      </c>
      <c r="R331" s="260" t="str">
        <f t="shared" si="11"/>
        <v/>
      </c>
    </row>
    <row r="332" spans="1:18" ht="15.75">
      <c r="A332" s="250">
        <v>325</v>
      </c>
      <c r="B332" s="198"/>
      <c r="C332" s="25"/>
      <c r="D332" s="25"/>
      <c r="E332" s="25"/>
      <c r="F332" s="25"/>
      <c r="G332" s="26"/>
      <c r="H332" s="27"/>
      <c r="I332" s="28"/>
      <c r="J332" s="430"/>
      <c r="K332" s="8"/>
      <c r="L332" s="457" t="str">
        <f t="shared" si="10"/>
        <v/>
      </c>
      <c r="M332" s="245" cm="1">
        <f t="array" ref="M332">SUMPRODUCT(--(N332:Q332&lt;&gt;"")) + IF(TRIM(R332)="",0,LEN(R332)-LEN(SUBSTITUTE(R332,",",""))+1)</f>
        <v>0</v>
      </c>
      <c r="N332" s="242" t="str">
        <f>IF(AND(I332&lt;&gt;0,I332&lt;&gt;""),IF(TRIM(SUBSTITUTE(B332,CHAR(160),""))="","",IF(ISNUMBER(MATCH(TRIM(SUBSTITUTE(B332,CHAR(160),"")),'Look Up Values'!$B$2:$B$500,0)),"","Origin error")),"")</f>
        <v/>
      </c>
      <c r="O332" s="242" t="str">
        <f>IF(AND(I332&lt;&gt;0,I332&lt;&gt;""),IF(C332="","",IF(AND(ISNUMBER(--LEFT(C332,FIND(" ",C332&amp;" ")-1)),OR(LEN(LEFT(C332,FIND(" ",C332&amp;" ")-1))=6,LEN(LEFT(C332,FIND(" ",C332&amp;" ")-1))=7),OR(ISNUMBER(MATCH(LEFT(C332,FIND(" ",C332&amp;" ")-1),'Look Up Values'!$G$2:$G$1000,0)),ISNUMBER(MATCH(LEFT(C332,FIND(" ",C332&amp;" ")-1),'Look Up Values'!$AE$2:$AE$2000,0)))),"","EWC error")),"")</f>
        <v/>
      </c>
      <c r="P332" s="242" t="str" cm="1">
        <f t="array" ref="P332">IF(AND(I332&lt;&gt;0,I332&lt;&gt;""),IF(D332="","",IF(ISNUMBER(MATCH(SUBSTITUTE(D332," ",""),SUBSTITUTE('Look Up Values'!$S$2:$S$120," ",""),0)),"","D&amp;R error")),"")</f>
        <v/>
      </c>
      <c r="Q332" s="242" t="str" cm="1">
        <f t="array" ref="Q332">IF(AND(I332&lt;&gt;0,I332&lt;&gt;""),IF(G332="","",IF(ISNUMBER(MATCH(SUBSTITUTE(G332," ",""),SUBSTITUTE('Look Up Values'!$I$2:$I$10," ",""),0)),"","State error")),"")</f>
        <v/>
      </c>
      <c r="R332" s="260" t="str">
        <f t="shared" si="11"/>
        <v/>
      </c>
    </row>
    <row r="333" spans="1:18" ht="15.75">
      <c r="A333" s="250">
        <v>326</v>
      </c>
      <c r="B333" s="198"/>
      <c r="C333" s="25"/>
      <c r="D333" s="25"/>
      <c r="E333" s="25"/>
      <c r="F333" s="25"/>
      <c r="G333" s="26"/>
      <c r="H333" s="27"/>
      <c r="I333" s="28"/>
      <c r="J333" s="430"/>
      <c r="K333" s="8"/>
      <c r="L333" s="457" t="str">
        <f t="shared" si="10"/>
        <v/>
      </c>
      <c r="M333" s="245" cm="1">
        <f t="array" ref="M333">SUMPRODUCT(--(N333:Q333&lt;&gt;"")) + IF(TRIM(R333)="",0,LEN(R333)-LEN(SUBSTITUTE(R333,",",""))+1)</f>
        <v>0</v>
      </c>
      <c r="N333" s="242" t="str">
        <f>IF(AND(I333&lt;&gt;0,I333&lt;&gt;""),IF(TRIM(SUBSTITUTE(B333,CHAR(160),""))="","",IF(ISNUMBER(MATCH(TRIM(SUBSTITUTE(B333,CHAR(160),"")),'Look Up Values'!$B$2:$B$500,0)),"","Origin error")),"")</f>
        <v/>
      </c>
      <c r="O333" s="242" t="str">
        <f>IF(AND(I333&lt;&gt;0,I333&lt;&gt;""),IF(C333="","",IF(AND(ISNUMBER(--LEFT(C333,FIND(" ",C333&amp;" ")-1)),OR(LEN(LEFT(C333,FIND(" ",C333&amp;" ")-1))=6,LEN(LEFT(C333,FIND(" ",C333&amp;" ")-1))=7),OR(ISNUMBER(MATCH(LEFT(C333,FIND(" ",C333&amp;" ")-1),'Look Up Values'!$G$2:$G$1000,0)),ISNUMBER(MATCH(LEFT(C333,FIND(" ",C333&amp;" ")-1),'Look Up Values'!$AE$2:$AE$2000,0)))),"","EWC error")),"")</f>
        <v/>
      </c>
      <c r="P333" s="242" t="str" cm="1">
        <f t="array" ref="P333">IF(AND(I333&lt;&gt;0,I333&lt;&gt;""),IF(D333="","",IF(ISNUMBER(MATCH(SUBSTITUTE(D333," ",""),SUBSTITUTE('Look Up Values'!$S$2:$S$120," ",""),0)),"","D&amp;R error")),"")</f>
        <v/>
      </c>
      <c r="Q333" s="242" t="str" cm="1">
        <f t="array" ref="Q333">IF(AND(I333&lt;&gt;0,I333&lt;&gt;""),IF(G333="","",IF(ISNUMBER(MATCH(SUBSTITUTE(G333," ",""),SUBSTITUTE('Look Up Values'!$I$2:$I$10," ",""),0)),"","State error")),"")</f>
        <v/>
      </c>
      <c r="R333" s="260" t="str">
        <f t="shared" si="11"/>
        <v/>
      </c>
    </row>
    <row r="334" spans="1:18" ht="15.75">
      <c r="A334" s="250">
        <v>327</v>
      </c>
      <c r="B334" s="198"/>
      <c r="C334" s="25"/>
      <c r="D334" s="25"/>
      <c r="E334" s="25"/>
      <c r="F334" s="25"/>
      <c r="G334" s="26"/>
      <c r="H334" s="27"/>
      <c r="I334" s="28"/>
      <c r="J334" s="430"/>
      <c r="K334" s="8"/>
      <c r="L334" s="457" t="str">
        <f t="shared" si="10"/>
        <v/>
      </c>
      <c r="M334" s="245" cm="1">
        <f t="array" ref="M334">SUMPRODUCT(--(N334:Q334&lt;&gt;"")) + IF(TRIM(R334)="",0,LEN(R334)-LEN(SUBSTITUTE(R334,",",""))+1)</f>
        <v>0</v>
      </c>
      <c r="N334" s="242" t="str">
        <f>IF(AND(I334&lt;&gt;0,I334&lt;&gt;""),IF(TRIM(SUBSTITUTE(B334,CHAR(160),""))="","",IF(ISNUMBER(MATCH(TRIM(SUBSTITUTE(B334,CHAR(160),"")),'Look Up Values'!$B$2:$B$500,0)),"","Origin error")),"")</f>
        <v/>
      </c>
      <c r="O334" s="242" t="str">
        <f>IF(AND(I334&lt;&gt;0,I334&lt;&gt;""),IF(C334="","",IF(AND(ISNUMBER(--LEFT(C334,FIND(" ",C334&amp;" ")-1)),OR(LEN(LEFT(C334,FIND(" ",C334&amp;" ")-1))=6,LEN(LEFT(C334,FIND(" ",C334&amp;" ")-1))=7),OR(ISNUMBER(MATCH(LEFT(C334,FIND(" ",C334&amp;" ")-1),'Look Up Values'!$G$2:$G$1000,0)),ISNUMBER(MATCH(LEFT(C334,FIND(" ",C334&amp;" ")-1),'Look Up Values'!$AE$2:$AE$2000,0)))),"","EWC error")),"")</f>
        <v/>
      </c>
      <c r="P334" s="242" t="str" cm="1">
        <f t="array" ref="P334">IF(AND(I334&lt;&gt;0,I334&lt;&gt;""),IF(D334="","",IF(ISNUMBER(MATCH(SUBSTITUTE(D334," ",""),SUBSTITUTE('Look Up Values'!$S$2:$S$120," ",""),0)),"","D&amp;R error")),"")</f>
        <v/>
      </c>
      <c r="Q334" s="242" t="str" cm="1">
        <f t="array" ref="Q334">IF(AND(I334&lt;&gt;0,I334&lt;&gt;""),IF(G334="","",IF(ISNUMBER(MATCH(SUBSTITUTE(G334," ",""),SUBSTITUTE('Look Up Values'!$I$2:$I$10," ",""),0)),"","State error")),"")</f>
        <v/>
      </c>
      <c r="R334" s="260" t="str">
        <f t="shared" si="11"/>
        <v/>
      </c>
    </row>
    <row r="335" spans="1:18" ht="15.75">
      <c r="A335" s="250">
        <v>328</v>
      </c>
      <c r="B335" s="198"/>
      <c r="C335" s="25"/>
      <c r="D335" s="25"/>
      <c r="E335" s="25"/>
      <c r="F335" s="25"/>
      <c r="G335" s="26"/>
      <c r="H335" s="27"/>
      <c r="I335" s="28"/>
      <c r="J335" s="430"/>
      <c r="K335" s="8"/>
      <c r="L335" s="457" t="str">
        <f t="shared" si="10"/>
        <v/>
      </c>
      <c r="M335" s="245" cm="1">
        <f t="array" ref="M335">SUMPRODUCT(--(N335:Q335&lt;&gt;"")) + IF(TRIM(R335)="",0,LEN(R335)-LEN(SUBSTITUTE(R335,",",""))+1)</f>
        <v>0</v>
      </c>
      <c r="N335" s="242" t="str">
        <f>IF(AND(I335&lt;&gt;0,I335&lt;&gt;""),IF(TRIM(SUBSTITUTE(B335,CHAR(160),""))="","",IF(ISNUMBER(MATCH(TRIM(SUBSTITUTE(B335,CHAR(160),"")),'Look Up Values'!$B$2:$B$500,0)),"","Origin error")),"")</f>
        <v/>
      </c>
      <c r="O335" s="242" t="str">
        <f>IF(AND(I335&lt;&gt;0,I335&lt;&gt;""),IF(C335="","",IF(AND(ISNUMBER(--LEFT(C335,FIND(" ",C335&amp;" ")-1)),OR(LEN(LEFT(C335,FIND(" ",C335&amp;" ")-1))=6,LEN(LEFT(C335,FIND(" ",C335&amp;" ")-1))=7),OR(ISNUMBER(MATCH(LEFT(C335,FIND(" ",C335&amp;" ")-1),'Look Up Values'!$G$2:$G$1000,0)),ISNUMBER(MATCH(LEFT(C335,FIND(" ",C335&amp;" ")-1),'Look Up Values'!$AE$2:$AE$2000,0)))),"","EWC error")),"")</f>
        <v/>
      </c>
      <c r="P335" s="242" t="str" cm="1">
        <f t="array" ref="P335">IF(AND(I335&lt;&gt;0,I335&lt;&gt;""),IF(D335="","",IF(ISNUMBER(MATCH(SUBSTITUTE(D335," ",""),SUBSTITUTE('Look Up Values'!$S$2:$S$120," ",""),0)),"","D&amp;R error")),"")</f>
        <v/>
      </c>
      <c r="Q335" s="242" t="str" cm="1">
        <f t="array" ref="Q335">IF(AND(I335&lt;&gt;0,I335&lt;&gt;""),IF(G335="","",IF(ISNUMBER(MATCH(SUBSTITUTE(G335," ",""),SUBSTITUTE('Look Up Values'!$I$2:$I$10," ",""),0)),"","State error")),"")</f>
        <v/>
      </c>
      <c r="R335" s="260" t="str">
        <f t="shared" si="11"/>
        <v/>
      </c>
    </row>
    <row r="336" spans="1:18" ht="15.75">
      <c r="A336" s="250">
        <v>329</v>
      </c>
      <c r="B336" s="198"/>
      <c r="C336" s="25"/>
      <c r="D336" s="25"/>
      <c r="E336" s="25"/>
      <c r="F336" s="25"/>
      <c r="G336" s="26"/>
      <c r="H336" s="27"/>
      <c r="I336" s="28"/>
      <c r="J336" s="430"/>
      <c r="K336" s="8"/>
      <c r="L336" s="457" t="str">
        <f t="shared" si="10"/>
        <v/>
      </c>
      <c r="M336" s="245" cm="1">
        <f t="array" ref="M336">SUMPRODUCT(--(N336:Q336&lt;&gt;"")) + IF(TRIM(R336)="",0,LEN(R336)-LEN(SUBSTITUTE(R336,",",""))+1)</f>
        <v>0</v>
      </c>
      <c r="N336" s="242" t="str">
        <f>IF(AND(I336&lt;&gt;0,I336&lt;&gt;""),IF(TRIM(SUBSTITUTE(B336,CHAR(160),""))="","",IF(ISNUMBER(MATCH(TRIM(SUBSTITUTE(B336,CHAR(160),"")),'Look Up Values'!$B$2:$B$500,0)),"","Origin error")),"")</f>
        <v/>
      </c>
      <c r="O336" s="242" t="str">
        <f>IF(AND(I336&lt;&gt;0,I336&lt;&gt;""),IF(C336="","",IF(AND(ISNUMBER(--LEFT(C336,FIND(" ",C336&amp;" ")-1)),OR(LEN(LEFT(C336,FIND(" ",C336&amp;" ")-1))=6,LEN(LEFT(C336,FIND(" ",C336&amp;" ")-1))=7),OR(ISNUMBER(MATCH(LEFT(C336,FIND(" ",C336&amp;" ")-1),'Look Up Values'!$G$2:$G$1000,0)),ISNUMBER(MATCH(LEFT(C336,FIND(" ",C336&amp;" ")-1),'Look Up Values'!$AE$2:$AE$2000,0)))),"","EWC error")),"")</f>
        <v/>
      </c>
      <c r="P336" s="242" t="str" cm="1">
        <f t="array" ref="P336">IF(AND(I336&lt;&gt;0,I336&lt;&gt;""),IF(D336="","",IF(ISNUMBER(MATCH(SUBSTITUTE(D336," ",""),SUBSTITUTE('Look Up Values'!$S$2:$S$120," ",""),0)),"","D&amp;R error")),"")</f>
        <v/>
      </c>
      <c r="Q336" s="242" t="str" cm="1">
        <f t="array" ref="Q336">IF(AND(I336&lt;&gt;0,I336&lt;&gt;""),IF(G336="","",IF(ISNUMBER(MATCH(SUBSTITUTE(G336," ",""),SUBSTITUTE('Look Up Values'!$I$2:$I$10," ",""),0)),"","State error")),"")</f>
        <v/>
      </c>
      <c r="R336" s="260" t="str">
        <f t="shared" si="11"/>
        <v/>
      </c>
    </row>
    <row r="337" spans="1:18" ht="15.75">
      <c r="A337" s="250">
        <v>330</v>
      </c>
      <c r="B337" s="198"/>
      <c r="C337" s="25"/>
      <c r="D337" s="25"/>
      <c r="E337" s="25"/>
      <c r="F337" s="25"/>
      <c r="G337" s="26"/>
      <c r="H337" s="27"/>
      <c r="I337" s="28"/>
      <c r="J337" s="430"/>
      <c r="K337" s="8"/>
      <c r="L337" s="457" t="str">
        <f t="shared" si="10"/>
        <v/>
      </c>
      <c r="M337" s="245" cm="1">
        <f t="array" ref="M337">SUMPRODUCT(--(N337:Q337&lt;&gt;"")) + IF(TRIM(R337)="",0,LEN(R337)-LEN(SUBSTITUTE(R337,",",""))+1)</f>
        <v>0</v>
      </c>
      <c r="N337" s="242" t="str">
        <f>IF(AND(I337&lt;&gt;0,I337&lt;&gt;""),IF(TRIM(SUBSTITUTE(B337,CHAR(160),""))="","",IF(ISNUMBER(MATCH(TRIM(SUBSTITUTE(B337,CHAR(160),"")),'Look Up Values'!$B$2:$B$500,0)),"","Origin error")),"")</f>
        <v/>
      </c>
      <c r="O337" s="242" t="str">
        <f>IF(AND(I337&lt;&gt;0,I337&lt;&gt;""),IF(C337="","",IF(AND(ISNUMBER(--LEFT(C337,FIND(" ",C337&amp;" ")-1)),OR(LEN(LEFT(C337,FIND(" ",C337&amp;" ")-1))=6,LEN(LEFT(C337,FIND(" ",C337&amp;" ")-1))=7),OR(ISNUMBER(MATCH(LEFT(C337,FIND(" ",C337&amp;" ")-1),'Look Up Values'!$G$2:$G$1000,0)),ISNUMBER(MATCH(LEFT(C337,FIND(" ",C337&amp;" ")-1),'Look Up Values'!$AE$2:$AE$2000,0)))),"","EWC error")),"")</f>
        <v/>
      </c>
      <c r="P337" s="242" t="str" cm="1">
        <f t="array" ref="P337">IF(AND(I337&lt;&gt;0,I337&lt;&gt;""),IF(D337="","",IF(ISNUMBER(MATCH(SUBSTITUTE(D337," ",""),SUBSTITUTE('Look Up Values'!$S$2:$S$120," ",""),0)),"","D&amp;R error")),"")</f>
        <v/>
      </c>
      <c r="Q337" s="242" t="str" cm="1">
        <f t="array" ref="Q337">IF(AND(I337&lt;&gt;0,I337&lt;&gt;""),IF(G337="","",IF(ISNUMBER(MATCH(SUBSTITUTE(G337," ",""),SUBSTITUTE('Look Up Values'!$I$2:$I$10," ",""),0)),"","State error")),"")</f>
        <v/>
      </c>
      <c r="R337" s="260" t="str">
        <f t="shared" si="11"/>
        <v/>
      </c>
    </row>
    <row r="338" spans="1:18" ht="15.75">
      <c r="A338" s="250">
        <v>331</v>
      </c>
      <c r="B338" s="198"/>
      <c r="C338" s="25"/>
      <c r="D338" s="25"/>
      <c r="E338" s="25"/>
      <c r="F338" s="25"/>
      <c r="G338" s="26"/>
      <c r="H338" s="27"/>
      <c r="I338" s="28"/>
      <c r="J338" s="430"/>
      <c r="K338" s="8"/>
      <c r="L338" s="457" t="str">
        <f t="shared" si="10"/>
        <v/>
      </c>
      <c r="M338" s="245" cm="1">
        <f t="array" ref="M338">SUMPRODUCT(--(N338:Q338&lt;&gt;"")) + IF(TRIM(R338)="",0,LEN(R338)-LEN(SUBSTITUTE(R338,",",""))+1)</f>
        <v>0</v>
      </c>
      <c r="N338" s="242" t="str">
        <f>IF(AND(I338&lt;&gt;0,I338&lt;&gt;""),IF(TRIM(SUBSTITUTE(B338,CHAR(160),""))="","",IF(ISNUMBER(MATCH(TRIM(SUBSTITUTE(B338,CHAR(160),"")),'Look Up Values'!$B$2:$B$500,0)),"","Origin error")),"")</f>
        <v/>
      </c>
      <c r="O338" s="242" t="str">
        <f>IF(AND(I338&lt;&gt;0,I338&lt;&gt;""),IF(C338="","",IF(AND(ISNUMBER(--LEFT(C338,FIND(" ",C338&amp;" ")-1)),OR(LEN(LEFT(C338,FIND(" ",C338&amp;" ")-1))=6,LEN(LEFT(C338,FIND(" ",C338&amp;" ")-1))=7),OR(ISNUMBER(MATCH(LEFT(C338,FIND(" ",C338&amp;" ")-1),'Look Up Values'!$G$2:$G$1000,0)),ISNUMBER(MATCH(LEFT(C338,FIND(" ",C338&amp;" ")-1),'Look Up Values'!$AE$2:$AE$2000,0)))),"","EWC error")),"")</f>
        <v/>
      </c>
      <c r="P338" s="242" t="str" cm="1">
        <f t="array" ref="P338">IF(AND(I338&lt;&gt;0,I338&lt;&gt;""),IF(D338="","",IF(ISNUMBER(MATCH(SUBSTITUTE(D338," ",""),SUBSTITUTE('Look Up Values'!$S$2:$S$120," ",""),0)),"","D&amp;R error")),"")</f>
        <v/>
      </c>
      <c r="Q338" s="242" t="str" cm="1">
        <f t="array" ref="Q338">IF(AND(I338&lt;&gt;0,I338&lt;&gt;""),IF(G338="","",IF(ISNUMBER(MATCH(SUBSTITUTE(G338," ",""),SUBSTITUTE('Look Up Values'!$I$2:$I$10," ",""),0)),"","State error")),"")</f>
        <v/>
      </c>
      <c r="R338" s="260" t="str">
        <f t="shared" si="11"/>
        <v/>
      </c>
    </row>
    <row r="339" spans="1:18" ht="15.75">
      <c r="A339" s="250">
        <v>332</v>
      </c>
      <c r="B339" s="198"/>
      <c r="C339" s="25"/>
      <c r="D339" s="25"/>
      <c r="E339" s="25"/>
      <c r="F339" s="25"/>
      <c r="G339" s="26"/>
      <c r="H339" s="27"/>
      <c r="I339" s="28"/>
      <c r="J339" s="430"/>
      <c r="K339" s="8"/>
      <c r="L339" s="457" t="str">
        <f t="shared" si="10"/>
        <v/>
      </c>
      <c r="M339" s="245" cm="1">
        <f t="array" ref="M339">SUMPRODUCT(--(N339:Q339&lt;&gt;"")) + IF(TRIM(R339)="",0,LEN(R339)-LEN(SUBSTITUTE(R339,",",""))+1)</f>
        <v>0</v>
      </c>
      <c r="N339" s="242" t="str">
        <f>IF(AND(I339&lt;&gt;0,I339&lt;&gt;""),IF(TRIM(SUBSTITUTE(B339,CHAR(160),""))="","",IF(ISNUMBER(MATCH(TRIM(SUBSTITUTE(B339,CHAR(160),"")),'Look Up Values'!$B$2:$B$500,0)),"","Origin error")),"")</f>
        <v/>
      </c>
      <c r="O339" s="242" t="str">
        <f>IF(AND(I339&lt;&gt;0,I339&lt;&gt;""),IF(C339="","",IF(AND(ISNUMBER(--LEFT(C339,FIND(" ",C339&amp;" ")-1)),OR(LEN(LEFT(C339,FIND(" ",C339&amp;" ")-1))=6,LEN(LEFT(C339,FIND(" ",C339&amp;" ")-1))=7),OR(ISNUMBER(MATCH(LEFT(C339,FIND(" ",C339&amp;" ")-1),'Look Up Values'!$G$2:$G$1000,0)),ISNUMBER(MATCH(LEFT(C339,FIND(" ",C339&amp;" ")-1),'Look Up Values'!$AE$2:$AE$2000,0)))),"","EWC error")),"")</f>
        <v/>
      </c>
      <c r="P339" s="242" t="str" cm="1">
        <f t="array" ref="P339">IF(AND(I339&lt;&gt;0,I339&lt;&gt;""),IF(D339="","",IF(ISNUMBER(MATCH(SUBSTITUTE(D339," ",""),SUBSTITUTE('Look Up Values'!$S$2:$S$120," ",""),0)),"","D&amp;R error")),"")</f>
        <v/>
      </c>
      <c r="Q339" s="242" t="str" cm="1">
        <f t="array" ref="Q339">IF(AND(I339&lt;&gt;0,I339&lt;&gt;""),IF(G339="","",IF(ISNUMBER(MATCH(SUBSTITUTE(G339," ",""),SUBSTITUTE('Look Up Values'!$I$2:$I$10," ",""),0)),"","State error")),"")</f>
        <v/>
      </c>
      <c r="R339" s="260" t="str">
        <f t="shared" si="11"/>
        <v/>
      </c>
    </row>
    <row r="340" spans="1:18" ht="15.75">
      <c r="A340" s="250">
        <v>333</v>
      </c>
      <c r="B340" s="198"/>
      <c r="C340" s="25"/>
      <c r="D340" s="25"/>
      <c r="E340" s="25"/>
      <c r="F340" s="25"/>
      <c r="G340" s="26"/>
      <c r="H340" s="27"/>
      <c r="I340" s="28"/>
      <c r="J340" s="430"/>
      <c r="K340" s="8"/>
      <c r="L340" s="457" t="str">
        <f t="shared" si="10"/>
        <v/>
      </c>
      <c r="M340" s="245" cm="1">
        <f t="array" ref="M340">SUMPRODUCT(--(N340:Q340&lt;&gt;"")) + IF(TRIM(R340)="",0,LEN(R340)-LEN(SUBSTITUTE(R340,",",""))+1)</f>
        <v>0</v>
      </c>
      <c r="N340" s="242" t="str">
        <f>IF(AND(I340&lt;&gt;0,I340&lt;&gt;""),IF(TRIM(SUBSTITUTE(B340,CHAR(160),""))="","",IF(ISNUMBER(MATCH(TRIM(SUBSTITUTE(B340,CHAR(160),"")),'Look Up Values'!$B$2:$B$500,0)),"","Origin error")),"")</f>
        <v/>
      </c>
      <c r="O340" s="242" t="str">
        <f>IF(AND(I340&lt;&gt;0,I340&lt;&gt;""),IF(C340="","",IF(AND(ISNUMBER(--LEFT(C340,FIND(" ",C340&amp;" ")-1)),OR(LEN(LEFT(C340,FIND(" ",C340&amp;" ")-1))=6,LEN(LEFT(C340,FIND(" ",C340&amp;" ")-1))=7),OR(ISNUMBER(MATCH(LEFT(C340,FIND(" ",C340&amp;" ")-1),'Look Up Values'!$G$2:$G$1000,0)),ISNUMBER(MATCH(LEFT(C340,FIND(" ",C340&amp;" ")-1),'Look Up Values'!$AE$2:$AE$2000,0)))),"","EWC error")),"")</f>
        <v/>
      </c>
      <c r="P340" s="242" t="str" cm="1">
        <f t="array" ref="P340">IF(AND(I340&lt;&gt;0,I340&lt;&gt;""),IF(D340="","",IF(ISNUMBER(MATCH(SUBSTITUTE(D340," ",""),SUBSTITUTE('Look Up Values'!$S$2:$S$120," ",""),0)),"","D&amp;R error")),"")</f>
        <v/>
      </c>
      <c r="Q340" s="242" t="str" cm="1">
        <f t="array" ref="Q340">IF(AND(I340&lt;&gt;0,I340&lt;&gt;""),IF(G340="","",IF(ISNUMBER(MATCH(SUBSTITUTE(G340," ",""),SUBSTITUTE('Look Up Values'!$I$2:$I$10," ",""),0)),"","State error")),"")</f>
        <v/>
      </c>
      <c r="R340" s="260" t="str">
        <f t="shared" si="11"/>
        <v/>
      </c>
    </row>
    <row r="341" spans="1:18" ht="15.75">
      <c r="A341" s="250">
        <v>334</v>
      </c>
      <c r="B341" s="198"/>
      <c r="C341" s="25"/>
      <c r="D341" s="25"/>
      <c r="E341" s="25"/>
      <c r="F341" s="25"/>
      <c r="G341" s="26"/>
      <c r="H341" s="27"/>
      <c r="I341" s="28"/>
      <c r="J341" s="430"/>
      <c r="K341" s="8"/>
      <c r="L341" s="457" t="str">
        <f t="shared" si="10"/>
        <v/>
      </c>
      <c r="M341" s="245" cm="1">
        <f t="array" ref="M341">SUMPRODUCT(--(N341:Q341&lt;&gt;"")) + IF(TRIM(R341)="",0,LEN(R341)-LEN(SUBSTITUTE(R341,",",""))+1)</f>
        <v>0</v>
      </c>
      <c r="N341" s="242" t="str">
        <f>IF(AND(I341&lt;&gt;0,I341&lt;&gt;""),IF(TRIM(SUBSTITUTE(B341,CHAR(160),""))="","",IF(ISNUMBER(MATCH(TRIM(SUBSTITUTE(B341,CHAR(160),"")),'Look Up Values'!$B$2:$B$500,0)),"","Origin error")),"")</f>
        <v/>
      </c>
      <c r="O341" s="242" t="str">
        <f>IF(AND(I341&lt;&gt;0,I341&lt;&gt;""),IF(C341="","",IF(AND(ISNUMBER(--LEFT(C341,FIND(" ",C341&amp;" ")-1)),OR(LEN(LEFT(C341,FIND(" ",C341&amp;" ")-1))=6,LEN(LEFT(C341,FIND(" ",C341&amp;" ")-1))=7),OR(ISNUMBER(MATCH(LEFT(C341,FIND(" ",C341&amp;" ")-1),'Look Up Values'!$G$2:$G$1000,0)),ISNUMBER(MATCH(LEFT(C341,FIND(" ",C341&amp;" ")-1),'Look Up Values'!$AE$2:$AE$2000,0)))),"","EWC error")),"")</f>
        <v/>
      </c>
      <c r="P341" s="242" t="str" cm="1">
        <f t="array" ref="P341">IF(AND(I341&lt;&gt;0,I341&lt;&gt;""),IF(D341="","",IF(ISNUMBER(MATCH(SUBSTITUTE(D341," ",""),SUBSTITUTE('Look Up Values'!$S$2:$S$120," ",""),0)),"","D&amp;R error")),"")</f>
        <v/>
      </c>
      <c r="Q341" s="242" t="str" cm="1">
        <f t="array" ref="Q341">IF(AND(I341&lt;&gt;0,I341&lt;&gt;""),IF(G341="","",IF(ISNUMBER(MATCH(SUBSTITUTE(G341," ",""),SUBSTITUTE('Look Up Values'!$I$2:$I$10," ",""),0)),"","State error")),"")</f>
        <v/>
      </c>
      <c r="R341" s="260" t="str">
        <f t="shared" si="11"/>
        <v/>
      </c>
    </row>
    <row r="342" spans="1:18" ht="15.75">
      <c r="A342" s="250">
        <v>335</v>
      </c>
      <c r="B342" s="198"/>
      <c r="C342" s="25"/>
      <c r="D342" s="25"/>
      <c r="E342" s="25"/>
      <c r="F342" s="25"/>
      <c r="G342" s="26"/>
      <c r="H342" s="27"/>
      <c r="I342" s="28"/>
      <c r="J342" s="430"/>
      <c r="K342" s="8"/>
      <c r="L342" s="457" t="str">
        <f t="shared" si="10"/>
        <v/>
      </c>
      <c r="M342" s="245" cm="1">
        <f t="array" ref="M342">SUMPRODUCT(--(N342:Q342&lt;&gt;"")) + IF(TRIM(R342)="",0,LEN(R342)-LEN(SUBSTITUTE(R342,",",""))+1)</f>
        <v>0</v>
      </c>
      <c r="N342" s="242" t="str">
        <f>IF(AND(I342&lt;&gt;0,I342&lt;&gt;""),IF(TRIM(SUBSTITUTE(B342,CHAR(160),""))="","",IF(ISNUMBER(MATCH(TRIM(SUBSTITUTE(B342,CHAR(160),"")),'Look Up Values'!$B$2:$B$500,0)),"","Origin error")),"")</f>
        <v/>
      </c>
      <c r="O342" s="242" t="str">
        <f>IF(AND(I342&lt;&gt;0,I342&lt;&gt;""),IF(C342="","",IF(AND(ISNUMBER(--LEFT(C342,FIND(" ",C342&amp;" ")-1)),OR(LEN(LEFT(C342,FIND(" ",C342&amp;" ")-1))=6,LEN(LEFT(C342,FIND(" ",C342&amp;" ")-1))=7),OR(ISNUMBER(MATCH(LEFT(C342,FIND(" ",C342&amp;" ")-1),'Look Up Values'!$G$2:$G$1000,0)),ISNUMBER(MATCH(LEFT(C342,FIND(" ",C342&amp;" ")-1),'Look Up Values'!$AE$2:$AE$2000,0)))),"","EWC error")),"")</f>
        <v/>
      </c>
      <c r="P342" s="242" t="str" cm="1">
        <f t="array" ref="P342">IF(AND(I342&lt;&gt;0,I342&lt;&gt;""),IF(D342="","",IF(ISNUMBER(MATCH(SUBSTITUTE(D342," ",""),SUBSTITUTE('Look Up Values'!$S$2:$S$120," ",""),0)),"","D&amp;R error")),"")</f>
        <v/>
      </c>
      <c r="Q342" s="242" t="str" cm="1">
        <f t="array" ref="Q342">IF(AND(I342&lt;&gt;0,I342&lt;&gt;""),IF(G342="","",IF(ISNUMBER(MATCH(SUBSTITUTE(G342," ",""),SUBSTITUTE('Look Up Values'!$I$2:$I$10," ",""),0)),"","State error")),"")</f>
        <v/>
      </c>
      <c r="R342" s="260" t="str">
        <f t="shared" si="11"/>
        <v/>
      </c>
    </row>
    <row r="343" spans="1:18" ht="15.75">
      <c r="A343" s="250">
        <v>336</v>
      </c>
      <c r="B343" s="198"/>
      <c r="C343" s="25"/>
      <c r="D343" s="25"/>
      <c r="E343" s="25"/>
      <c r="F343" s="25"/>
      <c r="G343" s="26"/>
      <c r="H343" s="27"/>
      <c r="I343" s="28"/>
      <c r="J343" s="430"/>
      <c r="K343" s="8"/>
      <c r="L343" s="457" t="str">
        <f t="shared" si="10"/>
        <v/>
      </c>
      <c r="M343" s="245" cm="1">
        <f t="array" ref="M343">SUMPRODUCT(--(N343:Q343&lt;&gt;"")) + IF(TRIM(R343)="",0,LEN(R343)-LEN(SUBSTITUTE(R343,",",""))+1)</f>
        <v>0</v>
      </c>
      <c r="N343" s="242" t="str">
        <f>IF(AND(I343&lt;&gt;0,I343&lt;&gt;""),IF(TRIM(SUBSTITUTE(B343,CHAR(160),""))="","",IF(ISNUMBER(MATCH(TRIM(SUBSTITUTE(B343,CHAR(160),"")),'Look Up Values'!$B$2:$B$500,0)),"","Origin error")),"")</f>
        <v/>
      </c>
      <c r="O343" s="242" t="str">
        <f>IF(AND(I343&lt;&gt;0,I343&lt;&gt;""),IF(C343="","",IF(AND(ISNUMBER(--LEFT(C343,FIND(" ",C343&amp;" ")-1)),OR(LEN(LEFT(C343,FIND(" ",C343&amp;" ")-1))=6,LEN(LEFT(C343,FIND(" ",C343&amp;" ")-1))=7),OR(ISNUMBER(MATCH(LEFT(C343,FIND(" ",C343&amp;" ")-1),'Look Up Values'!$G$2:$G$1000,0)),ISNUMBER(MATCH(LEFT(C343,FIND(" ",C343&amp;" ")-1),'Look Up Values'!$AE$2:$AE$2000,0)))),"","EWC error")),"")</f>
        <v/>
      </c>
      <c r="P343" s="242" t="str" cm="1">
        <f t="array" ref="P343">IF(AND(I343&lt;&gt;0,I343&lt;&gt;""),IF(D343="","",IF(ISNUMBER(MATCH(SUBSTITUTE(D343," ",""),SUBSTITUTE('Look Up Values'!$S$2:$S$120," ",""),0)),"","D&amp;R error")),"")</f>
        <v/>
      </c>
      <c r="Q343" s="242" t="str" cm="1">
        <f t="array" ref="Q343">IF(AND(I343&lt;&gt;0,I343&lt;&gt;""),IF(G343="","",IF(ISNUMBER(MATCH(SUBSTITUTE(G343," ",""),SUBSTITUTE('Look Up Values'!$I$2:$I$10," ",""),0)),"","State error")),"")</f>
        <v/>
      </c>
      <c r="R343" s="260" t="str">
        <f t="shared" si="11"/>
        <v/>
      </c>
    </row>
    <row r="344" spans="1:18" ht="15.75">
      <c r="A344" s="250">
        <v>337</v>
      </c>
      <c r="B344" s="198"/>
      <c r="C344" s="25"/>
      <c r="D344" s="25"/>
      <c r="E344" s="25"/>
      <c r="F344" s="25"/>
      <c r="G344" s="26"/>
      <c r="H344" s="27"/>
      <c r="I344" s="28"/>
      <c r="J344" s="430"/>
      <c r="K344" s="8"/>
      <c r="L344" s="457" t="str">
        <f t="shared" si="10"/>
        <v/>
      </c>
      <c r="M344" s="245" cm="1">
        <f t="array" ref="M344">SUMPRODUCT(--(N344:Q344&lt;&gt;"")) + IF(TRIM(R344)="",0,LEN(R344)-LEN(SUBSTITUTE(R344,",",""))+1)</f>
        <v>0</v>
      </c>
      <c r="N344" s="242" t="str">
        <f>IF(AND(I344&lt;&gt;0,I344&lt;&gt;""),IF(TRIM(SUBSTITUTE(B344,CHAR(160),""))="","",IF(ISNUMBER(MATCH(TRIM(SUBSTITUTE(B344,CHAR(160),"")),'Look Up Values'!$B$2:$B$500,0)),"","Origin error")),"")</f>
        <v/>
      </c>
      <c r="O344" s="242" t="str">
        <f>IF(AND(I344&lt;&gt;0,I344&lt;&gt;""),IF(C344="","",IF(AND(ISNUMBER(--LEFT(C344,FIND(" ",C344&amp;" ")-1)),OR(LEN(LEFT(C344,FIND(" ",C344&amp;" ")-1))=6,LEN(LEFT(C344,FIND(" ",C344&amp;" ")-1))=7),OR(ISNUMBER(MATCH(LEFT(C344,FIND(" ",C344&amp;" ")-1),'Look Up Values'!$G$2:$G$1000,0)),ISNUMBER(MATCH(LEFT(C344,FIND(" ",C344&amp;" ")-1),'Look Up Values'!$AE$2:$AE$2000,0)))),"","EWC error")),"")</f>
        <v/>
      </c>
      <c r="P344" s="242" t="str" cm="1">
        <f t="array" ref="P344">IF(AND(I344&lt;&gt;0,I344&lt;&gt;""),IF(D344="","",IF(ISNUMBER(MATCH(SUBSTITUTE(D344," ",""),SUBSTITUTE('Look Up Values'!$S$2:$S$120," ",""),0)),"","D&amp;R error")),"")</f>
        <v/>
      </c>
      <c r="Q344" s="242" t="str" cm="1">
        <f t="array" ref="Q344">IF(AND(I344&lt;&gt;0,I344&lt;&gt;""),IF(G344="","",IF(ISNUMBER(MATCH(SUBSTITUTE(G344," ",""),SUBSTITUTE('Look Up Values'!$I$2:$I$10," ",""),0)),"","State error")),"")</f>
        <v/>
      </c>
      <c r="R344" s="260" t="str">
        <f t="shared" si="11"/>
        <v/>
      </c>
    </row>
    <row r="345" spans="1:18" ht="15.75">
      <c r="A345" s="250">
        <v>338</v>
      </c>
      <c r="B345" s="198"/>
      <c r="C345" s="25"/>
      <c r="D345" s="25"/>
      <c r="E345" s="25"/>
      <c r="F345" s="25"/>
      <c r="G345" s="26"/>
      <c r="H345" s="27"/>
      <c r="I345" s="28"/>
      <c r="J345" s="430"/>
      <c r="K345" s="8"/>
      <c r="L345" s="457" t="str">
        <f t="shared" si="10"/>
        <v/>
      </c>
      <c r="M345" s="245" cm="1">
        <f t="array" ref="M345">SUMPRODUCT(--(N345:Q345&lt;&gt;"")) + IF(TRIM(R345)="",0,LEN(R345)-LEN(SUBSTITUTE(R345,",",""))+1)</f>
        <v>0</v>
      </c>
      <c r="N345" s="242" t="str">
        <f>IF(AND(I345&lt;&gt;0,I345&lt;&gt;""),IF(TRIM(SUBSTITUTE(B345,CHAR(160),""))="","",IF(ISNUMBER(MATCH(TRIM(SUBSTITUTE(B345,CHAR(160),"")),'Look Up Values'!$B$2:$B$500,0)),"","Origin error")),"")</f>
        <v/>
      </c>
      <c r="O345" s="242" t="str">
        <f>IF(AND(I345&lt;&gt;0,I345&lt;&gt;""),IF(C345="","",IF(AND(ISNUMBER(--LEFT(C345,FIND(" ",C345&amp;" ")-1)),OR(LEN(LEFT(C345,FIND(" ",C345&amp;" ")-1))=6,LEN(LEFT(C345,FIND(" ",C345&amp;" ")-1))=7),OR(ISNUMBER(MATCH(LEFT(C345,FIND(" ",C345&amp;" ")-1),'Look Up Values'!$G$2:$G$1000,0)),ISNUMBER(MATCH(LEFT(C345,FIND(" ",C345&amp;" ")-1),'Look Up Values'!$AE$2:$AE$2000,0)))),"","EWC error")),"")</f>
        <v/>
      </c>
      <c r="P345" s="242" t="str" cm="1">
        <f t="array" ref="P345">IF(AND(I345&lt;&gt;0,I345&lt;&gt;""),IF(D345="","",IF(ISNUMBER(MATCH(SUBSTITUTE(D345," ",""),SUBSTITUTE('Look Up Values'!$S$2:$S$120," ",""),0)),"","D&amp;R error")),"")</f>
        <v/>
      </c>
      <c r="Q345" s="242" t="str" cm="1">
        <f t="array" ref="Q345">IF(AND(I345&lt;&gt;0,I345&lt;&gt;""),IF(G345="","",IF(ISNUMBER(MATCH(SUBSTITUTE(G345," ",""),SUBSTITUTE('Look Up Values'!$I$2:$I$10," ",""),0)),"","State error")),"")</f>
        <v/>
      </c>
      <c r="R345" s="260" t="str">
        <f t="shared" si="11"/>
        <v/>
      </c>
    </row>
    <row r="346" spans="1:18" ht="15.75">
      <c r="A346" s="250">
        <v>339</v>
      </c>
      <c r="B346" s="198"/>
      <c r="C346" s="25"/>
      <c r="D346" s="25"/>
      <c r="E346" s="25"/>
      <c r="F346" s="25"/>
      <c r="G346" s="26"/>
      <c r="H346" s="27"/>
      <c r="I346" s="28"/>
      <c r="J346" s="430"/>
      <c r="K346" s="8"/>
      <c r="L346" s="457" t="str">
        <f t="shared" si="10"/>
        <v/>
      </c>
      <c r="M346" s="245" cm="1">
        <f t="array" ref="M346">SUMPRODUCT(--(N346:Q346&lt;&gt;"")) + IF(TRIM(R346)="",0,LEN(R346)-LEN(SUBSTITUTE(R346,",",""))+1)</f>
        <v>0</v>
      </c>
      <c r="N346" s="242" t="str">
        <f>IF(AND(I346&lt;&gt;0,I346&lt;&gt;""),IF(TRIM(SUBSTITUTE(B346,CHAR(160),""))="","",IF(ISNUMBER(MATCH(TRIM(SUBSTITUTE(B346,CHAR(160),"")),'Look Up Values'!$B$2:$B$500,0)),"","Origin error")),"")</f>
        <v/>
      </c>
      <c r="O346" s="242" t="str">
        <f>IF(AND(I346&lt;&gt;0,I346&lt;&gt;""),IF(C346="","",IF(AND(ISNUMBER(--LEFT(C346,FIND(" ",C346&amp;" ")-1)),OR(LEN(LEFT(C346,FIND(" ",C346&amp;" ")-1))=6,LEN(LEFT(C346,FIND(" ",C346&amp;" ")-1))=7),OR(ISNUMBER(MATCH(LEFT(C346,FIND(" ",C346&amp;" ")-1),'Look Up Values'!$G$2:$G$1000,0)),ISNUMBER(MATCH(LEFT(C346,FIND(" ",C346&amp;" ")-1),'Look Up Values'!$AE$2:$AE$2000,0)))),"","EWC error")),"")</f>
        <v/>
      </c>
      <c r="P346" s="242" t="str" cm="1">
        <f t="array" ref="P346">IF(AND(I346&lt;&gt;0,I346&lt;&gt;""),IF(D346="","",IF(ISNUMBER(MATCH(SUBSTITUTE(D346," ",""),SUBSTITUTE('Look Up Values'!$S$2:$S$120," ",""),0)),"","D&amp;R error")),"")</f>
        <v/>
      </c>
      <c r="Q346" s="242" t="str" cm="1">
        <f t="array" ref="Q346">IF(AND(I346&lt;&gt;0,I346&lt;&gt;""),IF(G346="","",IF(ISNUMBER(MATCH(SUBSTITUTE(G346," ",""),SUBSTITUTE('Look Up Values'!$I$2:$I$10," ",""),0)),"","State error")),"")</f>
        <v/>
      </c>
      <c r="R346" s="260" t="str">
        <f t="shared" si="11"/>
        <v/>
      </c>
    </row>
    <row r="347" spans="1:18" ht="15.75">
      <c r="A347" s="250">
        <v>340</v>
      </c>
      <c r="B347" s="198"/>
      <c r="C347" s="25"/>
      <c r="D347" s="25"/>
      <c r="E347" s="25"/>
      <c r="F347" s="25"/>
      <c r="G347" s="26"/>
      <c r="H347" s="27"/>
      <c r="I347" s="28"/>
      <c r="J347" s="430"/>
      <c r="K347" s="8"/>
      <c r="L347" s="457" t="str">
        <f t="shared" si="10"/>
        <v/>
      </c>
      <c r="M347" s="245" cm="1">
        <f t="array" ref="M347">SUMPRODUCT(--(N347:Q347&lt;&gt;"")) + IF(TRIM(R347)="",0,LEN(R347)-LEN(SUBSTITUTE(R347,",",""))+1)</f>
        <v>0</v>
      </c>
      <c r="N347" s="242" t="str">
        <f>IF(AND(I347&lt;&gt;0,I347&lt;&gt;""),IF(TRIM(SUBSTITUTE(B347,CHAR(160),""))="","",IF(ISNUMBER(MATCH(TRIM(SUBSTITUTE(B347,CHAR(160),"")),'Look Up Values'!$B$2:$B$500,0)),"","Origin error")),"")</f>
        <v/>
      </c>
      <c r="O347" s="242" t="str">
        <f>IF(AND(I347&lt;&gt;0,I347&lt;&gt;""),IF(C347="","",IF(AND(ISNUMBER(--LEFT(C347,FIND(" ",C347&amp;" ")-1)),OR(LEN(LEFT(C347,FIND(" ",C347&amp;" ")-1))=6,LEN(LEFT(C347,FIND(" ",C347&amp;" ")-1))=7),OR(ISNUMBER(MATCH(LEFT(C347,FIND(" ",C347&amp;" ")-1),'Look Up Values'!$G$2:$G$1000,0)),ISNUMBER(MATCH(LEFT(C347,FIND(" ",C347&amp;" ")-1),'Look Up Values'!$AE$2:$AE$2000,0)))),"","EWC error")),"")</f>
        <v/>
      </c>
      <c r="P347" s="242" t="str" cm="1">
        <f t="array" ref="P347">IF(AND(I347&lt;&gt;0,I347&lt;&gt;""),IF(D347="","",IF(ISNUMBER(MATCH(SUBSTITUTE(D347," ",""),SUBSTITUTE('Look Up Values'!$S$2:$S$120," ",""),0)),"","D&amp;R error")),"")</f>
        <v/>
      </c>
      <c r="Q347" s="242" t="str" cm="1">
        <f t="array" ref="Q347">IF(AND(I347&lt;&gt;0,I347&lt;&gt;""),IF(G347="","",IF(ISNUMBER(MATCH(SUBSTITUTE(G347," ",""),SUBSTITUTE('Look Up Values'!$I$2:$I$10," ",""),0)),"","State error")),"")</f>
        <v/>
      </c>
      <c r="R347" s="260" t="str">
        <f t="shared" si="11"/>
        <v/>
      </c>
    </row>
    <row r="348" spans="1:18" ht="15.75">
      <c r="A348" s="250">
        <v>341</v>
      </c>
      <c r="B348" s="198"/>
      <c r="C348" s="25"/>
      <c r="D348" s="25"/>
      <c r="E348" s="25"/>
      <c r="F348" s="25"/>
      <c r="G348" s="26"/>
      <c r="H348" s="27"/>
      <c r="I348" s="28"/>
      <c r="J348" s="430"/>
      <c r="K348" s="8"/>
      <c r="L348" s="457" t="str">
        <f t="shared" si="10"/>
        <v/>
      </c>
      <c r="M348" s="245" cm="1">
        <f t="array" ref="M348">SUMPRODUCT(--(N348:Q348&lt;&gt;"")) + IF(TRIM(R348)="",0,LEN(R348)-LEN(SUBSTITUTE(R348,",",""))+1)</f>
        <v>0</v>
      </c>
      <c r="N348" s="242" t="str">
        <f>IF(AND(I348&lt;&gt;0,I348&lt;&gt;""),IF(TRIM(SUBSTITUTE(B348,CHAR(160),""))="","",IF(ISNUMBER(MATCH(TRIM(SUBSTITUTE(B348,CHAR(160),"")),'Look Up Values'!$B$2:$B$500,0)),"","Origin error")),"")</f>
        <v/>
      </c>
      <c r="O348" s="242" t="str">
        <f>IF(AND(I348&lt;&gt;0,I348&lt;&gt;""),IF(C348="","",IF(AND(ISNUMBER(--LEFT(C348,FIND(" ",C348&amp;" ")-1)),OR(LEN(LEFT(C348,FIND(" ",C348&amp;" ")-1))=6,LEN(LEFT(C348,FIND(" ",C348&amp;" ")-1))=7),OR(ISNUMBER(MATCH(LEFT(C348,FIND(" ",C348&amp;" ")-1),'Look Up Values'!$G$2:$G$1000,0)),ISNUMBER(MATCH(LEFT(C348,FIND(" ",C348&amp;" ")-1),'Look Up Values'!$AE$2:$AE$2000,0)))),"","EWC error")),"")</f>
        <v/>
      </c>
      <c r="P348" s="242" t="str" cm="1">
        <f t="array" ref="P348">IF(AND(I348&lt;&gt;0,I348&lt;&gt;""),IF(D348="","",IF(ISNUMBER(MATCH(SUBSTITUTE(D348," ",""),SUBSTITUTE('Look Up Values'!$S$2:$S$120," ",""),0)),"","D&amp;R error")),"")</f>
        <v/>
      </c>
      <c r="Q348" s="242" t="str" cm="1">
        <f t="array" ref="Q348">IF(AND(I348&lt;&gt;0,I348&lt;&gt;""),IF(G348="","",IF(ISNUMBER(MATCH(SUBSTITUTE(G348," ",""),SUBSTITUTE('Look Up Values'!$I$2:$I$10," ",""),0)),"","State error")),"")</f>
        <v/>
      </c>
      <c r="R348" s="260" t="str">
        <f t="shared" si="11"/>
        <v/>
      </c>
    </row>
    <row r="349" spans="1:18" ht="15.75">
      <c r="A349" s="250">
        <v>342</v>
      </c>
      <c r="B349" s="198"/>
      <c r="C349" s="25"/>
      <c r="D349" s="25"/>
      <c r="E349" s="25"/>
      <c r="F349" s="25"/>
      <c r="G349" s="26"/>
      <c r="H349" s="27"/>
      <c r="I349" s="28"/>
      <c r="J349" s="430"/>
      <c r="K349" s="8"/>
      <c r="L349" s="457" t="str">
        <f t="shared" si="10"/>
        <v/>
      </c>
      <c r="M349" s="245" cm="1">
        <f t="array" ref="M349">SUMPRODUCT(--(N349:Q349&lt;&gt;"")) + IF(TRIM(R349)="",0,LEN(R349)-LEN(SUBSTITUTE(R349,",",""))+1)</f>
        <v>0</v>
      </c>
      <c r="N349" s="242" t="str">
        <f>IF(AND(I349&lt;&gt;0,I349&lt;&gt;""),IF(TRIM(SUBSTITUTE(B349,CHAR(160),""))="","",IF(ISNUMBER(MATCH(TRIM(SUBSTITUTE(B349,CHAR(160),"")),'Look Up Values'!$B$2:$B$500,0)),"","Origin error")),"")</f>
        <v/>
      </c>
      <c r="O349" s="242" t="str">
        <f>IF(AND(I349&lt;&gt;0,I349&lt;&gt;""),IF(C349="","",IF(AND(ISNUMBER(--LEFT(C349,FIND(" ",C349&amp;" ")-1)),OR(LEN(LEFT(C349,FIND(" ",C349&amp;" ")-1))=6,LEN(LEFT(C349,FIND(" ",C349&amp;" ")-1))=7),OR(ISNUMBER(MATCH(LEFT(C349,FIND(" ",C349&amp;" ")-1),'Look Up Values'!$G$2:$G$1000,0)),ISNUMBER(MATCH(LEFT(C349,FIND(" ",C349&amp;" ")-1),'Look Up Values'!$AE$2:$AE$2000,0)))),"","EWC error")),"")</f>
        <v/>
      </c>
      <c r="P349" s="242" t="str" cm="1">
        <f t="array" ref="P349">IF(AND(I349&lt;&gt;0,I349&lt;&gt;""),IF(D349="","",IF(ISNUMBER(MATCH(SUBSTITUTE(D349," ",""),SUBSTITUTE('Look Up Values'!$S$2:$S$120," ",""),0)),"","D&amp;R error")),"")</f>
        <v/>
      </c>
      <c r="Q349" s="242" t="str" cm="1">
        <f t="array" ref="Q349">IF(AND(I349&lt;&gt;0,I349&lt;&gt;""),IF(G349="","",IF(ISNUMBER(MATCH(SUBSTITUTE(G349," ",""),SUBSTITUTE('Look Up Values'!$I$2:$I$10," ",""),0)),"","State error")),"")</f>
        <v/>
      </c>
      <c r="R349" s="260" t="str">
        <f t="shared" si="11"/>
        <v/>
      </c>
    </row>
    <row r="350" spans="1:18" ht="15.75">
      <c r="A350" s="250">
        <v>343</v>
      </c>
      <c r="B350" s="198"/>
      <c r="C350" s="25"/>
      <c r="D350" s="25"/>
      <c r="E350" s="25"/>
      <c r="F350" s="25"/>
      <c r="G350" s="26"/>
      <c r="H350" s="27"/>
      <c r="I350" s="28"/>
      <c r="J350" s="430"/>
      <c r="K350" s="8"/>
      <c r="L350" s="457" t="str">
        <f t="shared" si="10"/>
        <v/>
      </c>
      <c r="M350" s="245" cm="1">
        <f t="array" ref="M350">SUMPRODUCT(--(N350:Q350&lt;&gt;"")) + IF(TRIM(R350)="",0,LEN(R350)-LEN(SUBSTITUTE(R350,",",""))+1)</f>
        <v>0</v>
      </c>
      <c r="N350" s="242" t="str">
        <f>IF(AND(I350&lt;&gt;0,I350&lt;&gt;""),IF(TRIM(SUBSTITUTE(B350,CHAR(160),""))="","",IF(ISNUMBER(MATCH(TRIM(SUBSTITUTE(B350,CHAR(160),"")),'Look Up Values'!$B$2:$B$500,0)),"","Origin error")),"")</f>
        <v/>
      </c>
      <c r="O350" s="242" t="str">
        <f>IF(AND(I350&lt;&gt;0,I350&lt;&gt;""),IF(C350="","",IF(AND(ISNUMBER(--LEFT(C350,FIND(" ",C350&amp;" ")-1)),OR(LEN(LEFT(C350,FIND(" ",C350&amp;" ")-1))=6,LEN(LEFT(C350,FIND(" ",C350&amp;" ")-1))=7),OR(ISNUMBER(MATCH(LEFT(C350,FIND(" ",C350&amp;" ")-1),'Look Up Values'!$G$2:$G$1000,0)),ISNUMBER(MATCH(LEFT(C350,FIND(" ",C350&amp;" ")-1),'Look Up Values'!$AE$2:$AE$2000,0)))),"","EWC error")),"")</f>
        <v/>
      </c>
      <c r="P350" s="242" t="str" cm="1">
        <f t="array" ref="P350">IF(AND(I350&lt;&gt;0,I350&lt;&gt;""),IF(D350="","",IF(ISNUMBER(MATCH(SUBSTITUTE(D350," ",""),SUBSTITUTE('Look Up Values'!$S$2:$S$120," ",""),0)),"","D&amp;R error")),"")</f>
        <v/>
      </c>
      <c r="Q350" s="242" t="str" cm="1">
        <f t="array" ref="Q350">IF(AND(I350&lt;&gt;0,I350&lt;&gt;""),IF(G350="","",IF(ISNUMBER(MATCH(SUBSTITUTE(G350," ",""),SUBSTITUTE('Look Up Values'!$I$2:$I$10," ",""),0)),"","State error")),"")</f>
        <v/>
      </c>
      <c r="R350" s="260" t="str">
        <f t="shared" si="11"/>
        <v/>
      </c>
    </row>
    <row r="351" spans="1:18" ht="15.75">
      <c r="A351" s="250">
        <v>344</v>
      </c>
      <c r="B351" s="198"/>
      <c r="C351" s="25"/>
      <c r="D351" s="25"/>
      <c r="E351" s="25"/>
      <c r="F351" s="25"/>
      <c r="G351" s="26"/>
      <c r="H351" s="27"/>
      <c r="I351" s="28"/>
      <c r="J351" s="430"/>
      <c r="K351" s="8"/>
      <c r="L351" s="457" t="str">
        <f t="shared" si="10"/>
        <v/>
      </c>
      <c r="M351" s="245" cm="1">
        <f t="array" ref="M351">SUMPRODUCT(--(N351:Q351&lt;&gt;"")) + IF(TRIM(R351)="",0,LEN(R351)-LEN(SUBSTITUTE(R351,",",""))+1)</f>
        <v>0</v>
      </c>
      <c r="N351" s="242" t="str">
        <f>IF(AND(I351&lt;&gt;0,I351&lt;&gt;""),IF(TRIM(SUBSTITUTE(B351,CHAR(160),""))="","",IF(ISNUMBER(MATCH(TRIM(SUBSTITUTE(B351,CHAR(160),"")),'Look Up Values'!$B$2:$B$500,0)),"","Origin error")),"")</f>
        <v/>
      </c>
      <c r="O351" s="242" t="str">
        <f>IF(AND(I351&lt;&gt;0,I351&lt;&gt;""),IF(C351="","",IF(AND(ISNUMBER(--LEFT(C351,FIND(" ",C351&amp;" ")-1)),OR(LEN(LEFT(C351,FIND(" ",C351&amp;" ")-1))=6,LEN(LEFT(C351,FIND(" ",C351&amp;" ")-1))=7),OR(ISNUMBER(MATCH(LEFT(C351,FIND(" ",C351&amp;" ")-1),'Look Up Values'!$G$2:$G$1000,0)),ISNUMBER(MATCH(LEFT(C351,FIND(" ",C351&amp;" ")-1),'Look Up Values'!$AE$2:$AE$2000,0)))),"","EWC error")),"")</f>
        <v/>
      </c>
      <c r="P351" s="242" t="str" cm="1">
        <f t="array" ref="P351">IF(AND(I351&lt;&gt;0,I351&lt;&gt;""),IF(D351="","",IF(ISNUMBER(MATCH(SUBSTITUTE(D351," ",""),SUBSTITUTE('Look Up Values'!$S$2:$S$120," ",""),0)),"","D&amp;R error")),"")</f>
        <v/>
      </c>
      <c r="Q351" s="242" t="str" cm="1">
        <f t="array" ref="Q351">IF(AND(I351&lt;&gt;0,I351&lt;&gt;""),IF(G351="","",IF(ISNUMBER(MATCH(SUBSTITUTE(G351," ",""),SUBSTITUTE('Look Up Values'!$I$2:$I$10," ",""),0)),"","State error")),"")</f>
        <v/>
      </c>
      <c r="R351" s="260" t="str">
        <f t="shared" si="11"/>
        <v/>
      </c>
    </row>
    <row r="352" spans="1:18" ht="15.75">
      <c r="A352" s="250">
        <v>345</v>
      </c>
      <c r="B352" s="198"/>
      <c r="C352" s="25"/>
      <c r="D352" s="25"/>
      <c r="E352" s="25"/>
      <c r="F352" s="25"/>
      <c r="G352" s="26"/>
      <c r="H352" s="27"/>
      <c r="I352" s="28"/>
      <c r="J352" s="430"/>
      <c r="K352" s="8"/>
      <c r="L352" s="457" t="str">
        <f t="shared" si="10"/>
        <v/>
      </c>
      <c r="M352" s="245" cm="1">
        <f t="array" ref="M352">SUMPRODUCT(--(N352:Q352&lt;&gt;"")) + IF(TRIM(R352)="",0,LEN(R352)-LEN(SUBSTITUTE(R352,",",""))+1)</f>
        <v>0</v>
      </c>
      <c r="N352" s="242" t="str">
        <f>IF(AND(I352&lt;&gt;0,I352&lt;&gt;""),IF(TRIM(SUBSTITUTE(B352,CHAR(160),""))="","",IF(ISNUMBER(MATCH(TRIM(SUBSTITUTE(B352,CHAR(160),"")),'Look Up Values'!$B$2:$B$500,0)),"","Origin error")),"")</f>
        <v/>
      </c>
      <c r="O352" s="242" t="str">
        <f>IF(AND(I352&lt;&gt;0,I352&lt;&gt;""),IF(C352="","",IF(AND(ISNUMBER(--LEFT(C352,FIND(" ",C352&amp;" ")-1)),OR(LEN(LEFT(C352,FIND(" ",C352&amp;" ")-1))=6,LEN(LEFT(C352,FIND(" ",C352&amp;" ")-1))=7),OR(ISNUMBER(MATCH(LEFT(C352,FIND(" ",C352&amp;" ")-1),'Look Up Values'!$G$2:$G$1000,0)),ISNUMBER(MATCH(LEFT(C352,FIND(" ",C352&amp;" ")-1),'Look Up Values'!$AE$2:$AE$2000,0)))),"","EWC error")),"")</f>
        <v/>
      </c>
      <c r="P352" s="242" t="str" cm="1">
        <f t="array" ref="P352">IF(AND(I352&lt;&gt;0,I352&lt;&gt;""),IF(D352="","",IF(ISNUMBER(MATCH(SUBSTITUTE(D352," ",""),SUBSTITUTE('Look Up Values'!$S$2:$S$120," ",""),0)),"","D&amp;R error")),"")</f>
        <v/>
      </c>
      <c r="Q352" s="242" t="str" cm="1">
        <f t="array" ref="Q352">IF(AND(I352&lt;&gt;0,I352&lt;&gt;""),IF(G352="","",IF(ISNUMBER(MATCH(SUBSTITUTE(G352," ",""),SUBSTITUTE('Look Up Values'!$I$2:$I$10," ",""),0)),"","State error")),"")</f>
        <v/>
      </c>
      <c r="R352" s="260" t="str">
        <f t="shared" si="11"/>
        <v/>
      </c>
    </row>
    <row r="353" spans="1:18" ht="15.75">
      <c r="A353" s="250">
        <v>346</v>
      </c>
      <c r="B353" s="198"/>
      <c r="C353" s="25"/>
      <c r="D353" s="25"/>
      <c r="E353" s="25"/>
      <c r="F353" s="25"/>
      <c r="G353" s="26"/>
      <c r="H353" s="27"/>
      <c r="I353" s="28"/>
      <c r="J353" s="430"/>
      <c r="K353" s="8"/>
      <c r="L353" s="457" t="str">
        <f t="shared" si="10"/>
        <v/>
      </c>
      <c r="M353" s="245" cm="1">
        <f t="array" ref="M353">SUMPRODUCT(--(N353:Q353&lt;&gt;"")) + IF(TRIM(R353)="",0,LEN(R353)-LEN(SUBSTITUTE(R353,",",""))+1)</f>
        <v>0</v>
      </c>
      <c r="N353" s="242" t="str">
        <f>IF(AND(I353&lt;&gt;0,I353&lt;&gt;""),IF(TRIM(SUBSTITUTE(B353,CHAR(160),""))="","",IF(ISNUMBER(MATCH(TRIM(SUBSTITUTE(B353,CHAR(160),"")),'Look Up Values'!$B$2:$B$500,0)),"","Origin error")),"")</f>
        <v/>
      </c>
      <c r="O353" s="242" t="str">
        <f>IF(AND(I353&lt;&gt;0,I353&lt;&gt;""),IF(C353="","",IF(AND(ISNUMBER(--LEFT(C353,FIND(" ",C353&amp;" ")-1)),OR(LEN(LEFT(C353,FIND(" ",C353&amp;" ")-1))=6,LEN(LEFT(C353,FIND(" ",C353&amp;" ")-1))=7),OR(ISNUMBER(MATCH(LEFT(C353,FIND(" ",C353&amp;" ")-1),'Look Up Values'!$G$2:$G$1000,0)),ISNUMBER(MATCH(LEFT(C353,FIND(" ",C353&amp;" ")-1),'Look Up Values'!$AE$2:$AE$2000,0)))),"","EWC error")),"")</f>
        <v/>
      </c>
      <c r="P353" s="242" t="str" cm="1">
        <f t="array" ref="P353">IF(AND(I353&lt;&gt;0,I353&lt;&gt;""),IF(D353="","",IF(ISNUMBER(MATCH(SUBSTITUTE(D353," ",""),SUBSTITUTE('Look Up Values'!$S$2:$S$120," ",""),0)),"","D&amp;R error")),"")</f>
        <v/>
      </c>
      <c r="Q353" s="242" t="str" cm="1">
        <f t="array" ref="Q353">IF(AND(I353&lt;&gt;0,I353&lt;&gt;""),IF(G353="","",IF(ISNUMBER(MATCH(SUBSTITUTE(G353," ",""),SUBSTITUTE('Look Up Values'!$I$2:$I$10," ",""),0)),"","State error")),"")</f>
        <v/>
      </c>
      <c r="R353" s="260" t="str">
        <f t="shared" si="11"/>
        <v/>
      </c>
    </row>
    <row r="354" spans="1:18" ht="15.75">
      <c r="A354" s="250">
        <v>347</v>
      </c>
      <c r="B354" s="198"/>
      <c r="C354" s="25"/>
      <c r="D354" s="25"/>
      <c r="E354" s="25"/>
      <c r="F354" s="25"/>
      <c r="G354" s="26"/>
      <c r="H354" s="27"/>
      <c r="I354" s="28"/>
      <c r="J354" s="430"/>
      <c r="K354" s="8"/>
      <c r="L354" s="457" t="str">
        <f t="shared" si="10"/>
        <v/>
      </c>
      <c r="M354" s="245" cm="1">
        <f t="array" ref="M354">SUMPRODUCT(--(N354:Q354&lt;&gt;"")) + IF(TRIM(R354)="",0,LEN(R354)-LEN(SUBSTITUTE(R354,",",""))+1)</f>
        <v>0</v>
      </c>
      <c r="N354" s="242" t="str">
        <f>IF(AND(I354&lt;&gt;0,I354&lt;&gt;""),IF(TRIM(SUBSTITUTE(B354,CHAR(160),""))="","",IF(ISNUMBER(MATCH(TRIM(SUBSTITUTE(B354,CHAR(160),"")),'Look Up Values'!$B$2:$B$500,0)),"","Origin error")),"")</f>
        <v/>
      </c>
      <c r="O354" s="242" t="str">
        <f>IF(AND(I354&lt;&gt;0,I354&lt;&gt;""),IF(C354="","",IF(AND(ISNUMBER(--LEFT(C354,FIND(" ",C354&amp;" ")-1)),OR(LEN(LEFT(C354,FIND(" ",C354&amp;" ")-1))=6,LEN(LEFT(C354,FIND(" ",C354&amp;" ")-1))=7),OR(ISNUMBER(MATCH(LEFT(C354,FIND(" ",C354&amp;" ")-1),'Look Up Values'!$G$2:$G$1000,0)),ISNUMBER(MATCH(LEFT(C354,FIND(" ",C354&amp;" ")-1),'Look Up Values'!$AE$2:$AE$2000,0)))),"","EWC error")),"")</f>
        <v/>
      </c>
      <c r="P354" s="242" t="str" cm="1">
        <f t="array" ref="P354">IF(AND(I354&lt;&gt;0,I354&lt;&gt;""),IF(D354="","",IF(ISNUMBER(MATCH(SUBSTITUTE(D354," ",""),SUBSTITUTE('Look Up Values'!$S$2:$S$120," ",""),0)),"","D&amp;R error")),"")</f>
        <v/>
      </c>
      <c r="Q354" s="242" t="str" cm="1">
        <f t="array" ref="Q354">IF(AND(I354&lt;&gt;0,I354&lt;&gt;""),IF(G354="","",IF(ISNUMBER(MATCH(SUBSTITUTE(G354," ",""),SUBSTITUTE('Look Up Values'!$I$2:$I$10," ",""),0)),"","State error")),"")</f>
        <v/>
      </c>
      <c r="R354" s="260" t="str">
        <f t="shared" si="11"/>
        <v/>
      </c>
    </row>
    <row r="355" spans="1:18" ht="15.75">
      <c r="A355" s="250">
        <v>348</v>
      </c>
      <c r="B355" s="198"/>
      <c r="C355" s="25"/>
      <c r="D355" s="25"/>
      <c r="E355" s="25"/>
      <c r="F355" s="25"/>
      <c r="G355" s="26"/>
      <c r="H355" s="27"/>
      <c r="I355" s="28"/>
      <c r="J355" s="430"/>
      <c r="K355" s="8"/>
      <c r="L355" s="457" t="str">
        <f t="shared" si="10"/>
        <v/>
      </c>
      <c r="M355" s="245" cm="1">
        <f t="array" ref="M355">SUMPRODUCT(--(N355:Q355&lt;&gt;"")) + IF(TRIM(R355)="",0,LEN(R355)-LEN(SUBSTITUTE(R355,",",""))+1)</f>
        <v>0</v>
      </c>
      <c r="N355" s="242" t="str">
        <f>IF(AND(I355&lt;&gt;0,I355&lt;&gt;""),IF(TRIM(SUBSTITUTE(B355,CHAR(160),""))="","",IF(ISNUMBER(MATCH(TRIM(SUBSTITUTE(B355,CHAR(160),"")),'Look Up Values'!$B$2:$B$500,0)),"","Origin error")),"")</f>
        <v/>
      </c>
      <c r="O355" s="242" t="str">
        <f>IF(AND(I355&lt;&gt;0,I355&lt;&gt;""),IF(C355="","",IF(AND(ISNUMBER(--LEFT(C355,FIND(" ",C355&amp;" ")-1)),OR(LEN(LEFT(C355,FIND(" ",C355&amp;" ")-1))=6,LEN(LEFT(C355,FIND(" ",C355&amp;" ")-1))=7),OR(ISNUMBER(MATCH(LEFT(C355,FIND(" ",C355&amp;" ")-1),'Look Up Values'!$G$2:$G$1000,0)),ISNUMBER(MATCH(LEFT(C355,FIND(" ",C355&amp;" ")-1),'Look Up Values'!$AE$2:$AE$2000,0)))),"","EWC error")),"")</f>
        <v/>
      </c>
      <c r="P355" s="242" t="str" cm="1">
        <f t="array" ref="P355">IF(AND(I355&lt;&gt;0,I355&lt;&gt;""),IF(D355="","",IF(ISNUMBER(MATCH(SUBSTITUTE(D355," ",""),SUBSTITUTE('Look Up Values'!$S$2:$S$120," ",""),0)),"","D&amp;R error")),"")</f>
        <v/>
      </c>
      <c r="Q355" s="242" t="str" cm="1">
        <f t="array" ref="Q355">IF(AND(I355&lt;&gt;0,I355&lt;&gt;""),IF(G355="","",IF(ISNUMBER(MATCH(SUBSTITUTE(G355," ",""),SUBSTITUTE('Look Up Values'!$I$2:$I$10," ",""),0)),"","State error")),"")</f>
        <v/>
      </c>
      <c r="R355" s="260" t="str">
        <f t="shared" si="11"/>
        <v/>
      </c>
    </row>
    <row r="356" spans="1:18" ht="15.75">
      <c r="A356" s="250">
        <v>349</v>
      </c>
      <c r="B356" s="198"/>
      <c r="C356" s="25"/>
      <c r="D356" s="25"/>
      <c r="E356" s="25"/>
      <c r="F356" s="25"/>
      <c r="G356" s="26"/>
      <c r="H356" s="27"/>
      <c r="I356" s="28"/>
      <c r="J356" s="430"/>
      <c r="K356" s="8"/>
      <c r="L356" s="457" t="str">
        <f t="shared" si="10"/>
        <v/>
      </c>
      <c r="M356" s="245" cm="1">
        <f t="array" ref="M356">SUMPRODUCT(--(N356:Q356&lt;&gt;"")) + IF(TRIM(R356)="",0,LEN(R356)-LEN(SUBSTITUTE(R356,",",""))+1)</f>
        <v>0</v>
      </c>
      <c r="N356" s="242" t="str">
        <f>IF(AND(I356&lt;&gt;0,I356&lt;&gt;""),IF(TRIM(SUBSTITUTE(B356,CHAR(160),""))="","",IF(ISNUMBER(MATCH(TRIM(SUBSTITUTE(B356,CHAR(160),"")),'Look Up Values'!$B$2:$B$500,0)),"","Origin error")),"")</f>
        <v/>
      </c>
      <c r="O356" s="242" t="str">
        <f>IF(AND(I356&lt;&gt;0,I356&lt;&gt;""),IF(C356="","",IF(AND(ISNUMBER(--LEFT(C356,FIND(" ",C356&amp;" ")-1)),OR(LEN(LEFT(C356,FIND(" ",C356&amp;" ")-1))=6,LEN(LEFT(C356,FIND(" ",C356&amp;" ")-1))=7),OR(ISNUMBER(MATCH(LEFT(C356,FIND(" ",C356&amp;" ")-1),'Look Up Values'!$G$2:$G$1000,0)),ISNUMBER(MATCH(LEFT(C356,FIND(" ",C356&amp;" ")-1),'Look Up Values'!$AE$2:$AE$2000,0)))),"","EWC error")),"")</f>
        <v/>
      </c>
      <c r="P356" s="242" t="str" cm="1">
        <f t="array" ref="P356">IF(AND(I356&lt;&gt;0,I356&lt;&gt;""),IF(D356="","",IF(ISNUMBER(MATCH(SUBSTITUTE(D356," ",""),SUBSTITUTE('Look Up Values'!$S$2:$S$120," ",""),0)),"","D&amp;R error")),"")</f>
        <v/>
      </c>
      <c r="Q356" s="242" t="str" cm="1">
        <f t="array" ref="Q356">IF(AND(I356&lt;&gt;0,I356&lt;&gt;""),IF(G356="","",IF(ISNUMBER(MATCH(SUBSTITUTE(G356," ",""),SUBSTITUTE('Look Up Values'!$I$2:$I$10," ",""),0)),"","State error")),"")</f>
        <v/>
      </c>
      <c r="R356" s="260" t="str">
        <f t="shared" si="11"/>
        <v/>
      </c>
    </row>
    <row r="357" spans="1:18" ht="15.75">
      <c r="A357" s="250">
        <v>350</v>
      </c>
      <c r="B357" s="198"/>
      <c r="C357" s="25"/>
      <c r="D357" s="25"/>
      <c r="E357" s="25"/>
      <c r="F357" s="25"/>
      <c r="G357" s="26"/>
      <c r="H357" s="27"/>
      <c r="I357" s="28"/>
      <c r="J357" s="430"/>
      <c r="K357" s="8"/>
      <c r="L357" s="457" t="str">
        <f t="shared" si="10"/>
        <v/>
      </c>
      <c r="M357" s="245" cm="1">
        <f t="array" ref="M357">SUMPRODUCT(--(N357:Q357&lt;&gt;"")) + IF(TRIM(R357)="",0,LEN(R357)-LEN(SUBSTITUTE(R357,",",""))+1)</f>
        <v>0</v>
      </c>
      <c r="N357" s="242" t="str">
        <f>IF(AND(I357&lt;&gt;0,I357&lt;&gt;""),IF(TRIM(SUBSTITUTE(B357,CHAR(160),""))="","",IF(ISNUMBER(MATCH(TRIM(SUBSTITUTE(B357,CHAR(160),"")),'Look Up Values'!$B$2:$B$500,0)),"","Origin error")),"")</f>
        <v/>
      </c>
      <c r="O357" s="242" t="str">
        <f>IF(AND(I357&lt;&gt;0,I357&lt;&gt;""),IF(C357="","",IF(AND(ISNUMBER(--LEFT(C357,FIND(" ",C357&amp;" ")-1)),OR(LEN(LEFT(C357,FIND(" ",C357&amp;" ")-1))=6,LEN(LEFT(C357,FIND(" ",C357&amp;" ")-1))=7),OR(ISNUMBER(MATCH(LEFT(C357,FIND(" ",C357&amp;" ")-1),'Look Up Values'!$G$2:$G$1000,0)),ISNUMBER(MATCH(LEFT(C357,FIND(" ",C357&amp;" ")-1),'Look Up Values'!$AE$2:$AE$2000,0)))),"","EWC error")),"")</f>
        <v/>
      </c>
      <c r="P357" s="242" t="str" cm="1">
        <f t="array" ref="P357">IF(AND(I357&lt;&gt;0,I357&lt;&gt;""),IF(D357="","",IF(ISNUMBER(MATCH(SUBSTITUTE(D357," ",""),SUBSTITUTE('Look Up Values'!$S$2:$S$120," ",""),0)),"","D&amp;R error")),"")</f>
        <v/>
      </c>
      <c r="Q357" s="242" t="str" cm="1">
        <f t="array" ref="Q357">IF(AND(I357&lt;&gt;0,I357&lt;&gt;""),IF(G357="","",IF(ISNUMBER(MATCH(SUBSTITUTE(G357," ",""),SUBSTITUTE('Look Up Values'!$I$2:$I$10," ",""),0)),"","State error")),"")</f>
        <v/>
      </c>
      <c r="R357" s="260" t="str">
        <f t="shared" si="11"/>
        <v/>
      </c>
    </row>
    <row r="358" spans="1:18" ht="15.75">
      <c r="A358" s="250">
        <v>351</v>
      </c>
      <c r="B358" s="198"/>
      <c r="C358" s="25"/>
      <c r="D358" s="25"/>
      <c r="E358" s="25"/>
      <c r="F358" s="25"/>
      <c r="G358" s="26"/>
      <c r="H358" s="27"/>
      <c r="I358" s="28"/>
      <c r="J358" s="430"/>
      <c r="K358" s="8"/>
      <c r="L358" s="457" t="str">
        <f t="shared" si="10"/>
        <v/>
      </c>
      <c r="M358" s="245" cm="1">
        <f t="array" ref="M358">SUMPRODUCT(--(N358:Q358&lt;&gt;"")) + IF(TRIM(R358)="",0,LEN(R358)-LEN(SUBSTITUTE(R358,",",""))+1)</f>
        <v>0</v>
      </c>
      <c r="N358" s="242" t="str">
        <f>IF(AND(I358&lt;&gt;0,I358&lt;&gt;""),IF(TRIM(SUBSTITUTE(B358,CHAR(160),""))="","",IF(ISNUMBER(MATCH(TRIM(SUBSTITUTE(B358,CHAR(160),"")),'Look Up Values'!$B$2:$B$500,0)),"","Origin error")),"")</f>
        <v/>
      </c>
      <c r="O358" s="242" t="str">
        <f>IF(AND(I358&lt;&gt;0,I358&lt;&gt;""),IF(C358="","",IF(AND(ISNUMBER(--LEFT(C358,FIND(" ",C358&amp;" ")-1)),OR(LEN(LEFT(C358,FIND(" ",C358&amp;" ")-1))=6,LEN(LEFT(C358,FIND(" ",C358&amp;" ")-1))=7),OR(ISNUMBER(MATCH(LEFT(C358,FIND(" ",C358&amp;" ")-1),'Look Up Values'!$G$2:$G$1000,0)),ISNUMBER(MATCH(LEFT(C358,FIND(" ",C358&amp;" ")-1),'Look Up Values'!$AE$2:$AE$2000,0)))),"","EWC error")),"")</f>
        <v/>
      </c>
      <c r="P358" s="242" t="str" cm="1">
        <f t="array" ref="P358">IF(AND(I358&lt;&gt;0,I358&lt;&gt;""),IF(D358="","",IF(ISNUMBER(MATCH(SUBSTITUTE(D358," ",""),SUBSTITUTE('Look Up Values'!$S$2:$S$120," ",""),0)),"","D&amp;R error")),"")</f>
        <v/>
      </c>
      <c r="Q358" s="242" t="str" cm="1">
        <f t="array" ref="Q358">IF(AND(I358&lt;&gt;0,I358&lt;&gt;""),IF(G358="","",IF(ISNUMBER(MATCH(SUBSTITUTE(G358," ",""),SUBSTITUTE('Look Up Values'!$I$2:$I$10," ",""),0)),"","State error")),"")</f>
        <v/>
      </c>
      <c r="R358" s="260" t="str">
        <f t="shared" si="11"/>
        <v/>
      </c>
    </row>
    <row r="359" spans="1:18" ht="15.75">
      <c r="A359" s="250">
        <v>352</v>
      </c>
      <c r="B359" s="198"/>
      <c r="C359" s="25"/>
      <c r="D359" s="25"/>
      <c r="E359" s="25"/>
      <c r="F359" s="25"/>
      <c r="G359" s="26"/>
      <c r="H359" s="27"/>
      <c r="I359" s="28"/>
      <c r="J359" s="430"/>
      <c r="K359" s="8"/>
      <c r="L359" s="457" t="str">
        <f t="shared" si="10"/>
        <v/>
      </c>
      <c r="M359" s="245" cm="1">
        <f t="array" ref="M359">SUMPRODUCT(--(N359:Q359&lt;&gt;"")) + IF(TRIM(R359)="",0,LEN(R359)-LEN(SUBSTITUTE(R359,",",""))+1)</f>
        <v>0</v>
      </c>
      <c r="N359" s="242" t="str">
        <f>IF(AND(I359&lt;&gt;0,I359&lt;&gt;""),IF(TRIM(SUBSTITUTE(B359,CHAR(160),""))="","",IF(ISNUMBER(MATCH(TRIM(SUBSTITUTE(B359,CHAR(160),"")),'Look Up Values'!$B$2:$B$500,0)),"","Origin error")),"")</f>
        <v/>
      </c>
      <c r="O359" s="242" t="str">
        <f>IF(AND(I359&lt;&gt;0,I359&lt;&gt;""),IF(C359="","",IF(AND(ISNUMBER(--LEFT(C359,FIND(" ",C359&amp;" ")-1)),OR(LEN(LEFT(C359,FIND(" ",C359&amp;" ")-1))=6,LEN(LEFT(C359,FIND(" ",C359&amp;" ")-1))=7),OR(ISNUMBER(MATCH(LEFT(C359,FIND(" ",C359&amp;" ")-1),'Look Up Values'!$G$2:$G$1000,0)),ISNUMBER(MATCH(LEFT(C359,FIND(" ",C359&amp;" ")-1),'Look Up Values'!$AE$2:$AE$2000,0)))),"","EWC error")),"")</f>
        <v/>
      </c>
      <c r="P359" s="242" t="str" cm="1">
        <f t="array" ref="P359">IF(AND(I359&lt;&gt;0,I359&lt;&gt;""),IF(D359="","",IF(ISNUMBER(MATCH(SUBSTITUTE(D359," ",""),SUBSTITUTE('Look Up Values'!$S$2:$S$120," ",""),0)),"","D&amp;R error")),"")</f>
        <v/>
      </c>
      <c r="Q359" s="242" t="str" cm="1">
        <f t="array" ref="Q359">IF(AND(I359&lt;&gt;0,I359&lt;&gt;""),IF(G359="","",IF(ISNUMBER(MATCH(SUBSTITUTE(G359," ",""),SUBSTITUTE('Look Up Values'!$I$2:$I$10," ",""),0)),"","State error")),"")</f>
        <v/>
      </c>
      <c r="R359" s="260" t="str">
        <f t="shared" si="11"/>
        <v/>
      </c>
    </row>
    <row r="360" spans="1:18" ht="15.75">
      <c r="A360" s="250">
        <v>353</v>
      </c>
      <c r="B360" s="198"/>
      <c r="C360" s="25"/>
      <c r="D360" s="25"/>
      <c r="E360" s="25"/>
      <c r="F360" s="25"/>
      <c r="G360" s="26"/>
      <c r="H360" s="27"/>
      <c r="I360" s="28"/>
      <c r="J360" s="430"/>
      <c r="K360" s="8"/>
      <c r="L360" s="457" t="str">
        <f t="shared" si="10"/>
        <v/>
      </c>
      <c r="M360" s="245" cm="1">
        <f t="array" ref="M360">SUMPRODUCT(--(N360:Q360&lt;&gt;"")) + IF(TRIM(R360)="",0,LEN(R360)-LEN(SUBSTITUTE(R360,",",""))+1)</f>
        <v>0</v>
      </c>
      <c r="N360" s="242" t="str">
        <f>IF(AND(I360&lt;&gt;0,I360&lt;&gt;""),IF(TRIM(SUBSTITUTE(B360,CHAR(160),""))="","",IF(ISNUMBER(MATCH(TRIM(SUBSTITUTE(B360,CHAR(160),"")),'Look Up Values'!$B$2:$B$500,0)),"","Origin error")),"")</f>
        <v/>
      </c>
      <c r="O360" s="242" t="str">
        <f>IF(AND(I360&lt;&gt;0,I360&lt;&gt;""),IF(C360="","",IF(AND(ISNUMBER(--LEFT(C360,FIND(" ",C360&amp;" ")-1)),OR(LEN(LEFT(C360,FIND(" ",C360&amp;" ")-1))=6,LEN(LEFT(C360,FIND(" ",C360&amp;" ")-1))=7),OR(ISNUMBER(MATCH(LEFT(C360,FIND(" ",C360&amp;" ")-1),'Look Up Values'!$G$2:$G$1000,0)),ISNUMBER(MATCH(LEFT(C360,FIND(" ",C360&amp;" ")-1),'Look Up Values'!$AE$2:$AE$2000,0)))),"","EWC error")),"")</f>
        <v/>
      </c>
      <c r="P360" s="242" t="str" cm="1">
        <f t="array" ref="P360">IF(AND(I360&lt;&gt;0,I360&lt;&gt;""),IF(D360="","",IF(ISNUMBER(MATCH(SUBSTITUTE(D360," ",""),SUBSTITUTE('Look Up Values'!$S$2:$S$120," ",""),0)),"","D&amp;R error")),"")</f>
        <v/>
      </c>
      <c r="Q360" s="242" t="str" cm="1">
        <f t="array" ref="Q360">IF(AND(I360&lt;&gt;0,I360&lt;&gt;""),IF(G360="","",IF(ISNUMBER(MATCH(SUBSTITUTE(G360," ",""),SUBSTITUTE('Look Up Values'!$I$2:$I$10," ",""),0)),"","State error")),"")</f>
        <v/>
      </c>
      <c r="R360" s="260" t="str">
        <f t="shared" si="11"/>
        <v/>
      </c>
    </row>
    <row r="361" spans="1:18" ht="15.75">
      <c r="A361" s="250">
        <v>354</v>
      </c>
      <c r="B361" s="198"/>
      <c r="C361" s="25"/>
      <c r="D361" s="25"/>
      <c r="E361" s="25"/>
      <c r="F361" s="25"/>
      <c r="G361" s="26"/>
      <c r="H361" s="27"/>
      <c r="I361" s="28"/>
      <c r="J361" s="430"/>
      <c r="K361" s="8"/>
      <c r="L361" s="457" t="str">
        <f t="shared" si="10"/>
        <v/>
      </c>
      <c r="M361" s="245" cm="1">
        <f t="array" ref="M361">SUMPRODUCT(--(N361:Q361&lt;&gt;"")) + IF(TRIM(R361)="",0,LEN(R361)-LEN(SUBSTITUTE(R361,",",""))+1)</f>
        <v>0</v>
      </c>
      <c r="N361" s="242" t="str">
        <f>IF(AND(I361&lt;&gt;0,I361&lt;&gt;""),IF(TRIM(SUBSTITUTE(B361,CHAR(160),""))="","",IF(ISNUMBER(MATCH(TRIM(SUBSTITUTE(B361,CHAR(160),"")),'Look Up Values'!$B$2:$B$500,0)),"","Origin error")),"")</f>
        <v/>
      </c>
      <c r="O361" s="242" t="str">
        <f>IF(AND(I361&lt;&gt;0,I361&lt;&gt;""),IF(C361="","",IF(AND(ISNUMBER(--LEFT(C361,FIND(" ",C361&amp;" ")-1)),OR(LEN(LEFT(C361,FIND(" ",C361&amp;" ")-1))=6,LEN(LEFT(C361,FIND(" ",C361&amp;" ")-1))=7),OR(ISNUMBER(MATCH(LEFT(C361,FIND(" ",C361&amp;" ")-1),'Look Up Values'!$G$2:$G$1000,0)),ISNUMBER(MATCH(LEFT(C361,FIND(" ",C361&amp;" ")-1),'Look Up Values'!$AE$2:$AE$2000,0)))),"","EWC error")),"")</f>
        <v/>
      </c>
      <c r="P361" s="242" t="str" cm="1">
        <f t="array" ref="P361">IF(AND(I361&lt;&gt;0,I361&lt;&gt;""),IF(D361="","",IF(ISNUMBER(MATCH(SUBSTITUTE(D361," ",""),SUBSTITUTE('Look Up Values'!$S$2:$S$120," ",""),0)),"","D&amp;R error")),"")</f>
        <v/>
      </c>
      <c r="Q361" s="242" t="str" cm="1">
        <f t="array" ref="Q361">IF(AND(I361&lt;&gt;0,I361&lt;&gt;""),IF(G361="","",IF(ISNUMBER(MATCH(SUBSTITUTE(G361," ",""),SUBSTITUTE('Look Up Values'!$I$2:$I$10," ",""),0)),"","State error")),"")</f>
        <v/>
      </c>
      <c r="R361" s="260" t="str">
        <f t="shared" si="11"/>
        <v/>
      </c>
    </row>
    <row r="362" spans="1:18" ht="15.75">
      <c r="A362" s="250">
        <v>355</v>
      </c>
      <c r="B362" s="198"/>
      <c r="C362" s="25"/>
      <c r="D362" s="25"/>
      <c r="E362" s="25"/>
      <c r="F362" s="25"/>
      <c r="G362" s="26"/>
      <c r="H362" s="27"/>
      <c r="I362" s="28"/>
      <c r="J362" s="430"/>
      <c r="K362" s="8"/>
      <c r="L362" s="457" t="str">
        <f t="shared" si="10"/>
        <v/>
      </c>
      <c r="M362" s="245" cm="1">
        <f t="array" ref="M362">SUMPRODUCT(--(N362:Q362&lt;&gt;"")) + IF(TRIM(R362)="",0,LEN(R362)-LEN(SUBSTITUTE(R362,",",""))+1)</f>
        <v>0</v>
      </c>
      <c r="N362" s="242" t="str">
        <f>IF(AND(I362&lt;&gt;0,I362&lt;&gt;""),IF(TRIM(SUBSTITUTE(B362,CHAR(160),""))="","",IF(ISNUMBER(MATCH(TRIM(SUBSTITUTE(B362,CHAR(160),"")),'Look Up Values'!$B$2:$B$500,0)),"","Origin error")),"")</f>
        <v/>
      </c>
      <c r="O362" s="242" t="str">
        <f>IF(AND(I362&lt;&gt;0,I362&lt;&gt;""),IF(C362="","",IF(AND(ISNUMBER(--LEFT(C362,FIND(" ",C362&amp;" ")-1)),OR(LEN(LEFT(C362,FIND(" ",C362&amp;" ")-1))=6,LEN(LEFT(C362,FIND(" ",C362&amp;" ")-1))=7),OR(ISNUMBER(MATCH(LEFT(C362,FIND(" ",C362&amp;" ")-1),'Look Up Values'!$G$2:$G$1000,0)),ISNUMBER(MATCH(LEFT(C362,FIND(" ",C362&amp;" ")-1),'Look Up Values'!$AE$2:$AE$2000,0)))),"","EWC error")),"")</f>
        <v/>
      </c>
      <c r="P362" s="242" t="str" cm="1">
        <f t="array" ref="P362">IF(AND(I362&lt;&gt;0,I362&lt;&gt;""),IF(D362="","",IF(ISNUMBER(MATCH(SUBSTITUTE(D362," ",""),SUBSTITUTE('Look Up Values'!$S$2:$S$120," ",""),0)),"","D&amp;R error")),"")</f>
        <v/>
      </c>
      <c r="Q362" s="242" t="str" cm="1">
        <f t="array" ref="Q362">IF(AND(I362&lt;&gt;0,I362&lt;&gt;""),IF(G362="","",IF(ISNUMBER(MATCH(SUBSTITUTE(G362," ",""),SUBSTITUTE('Look Up Values'!$I$2:$I$10," ",""),0)),"","State error")),"")</f>
        <v/>
      </c>
      <c r="R362" s="260" t="str">
        <f t="shared" si="11"/>
        <v/>
      </c>
    </row>
    <row r="363" spans="1:18" ht="15.75">
      <c r="A363" s="250">
        <v>356</v>
      </c>
      <c r="B363" s="198"/>
      <c r="C363" s="25"/>
      <c r="D363" s="25"/>
      <c r="E363" s="25"/>
      <c r="F363" s="25"/>
      <c r="G363" s="26"/>
      <c r="H363" s="27"/>
      <c r="I363" s="28"/>
      <c r="J363" s="430"/>
      <c r="K363" s="8"/>
      <c r="L363" s="457" t="str">
        <f t="shared" si="10"/>
        <v/>
      </c>
      <c r="M363" s="245" cm="1">
        <f t="array" ref="M363">SUMPRODUCT(--(N363:Q363&lt;&gt;"")) + IF(TRIM(R363)="",0,LEN(R363)-LEN(SUBSTITUTE(R363,",",""))+1)</f>
        <v>0</v>
      </c>
      <c r="N363" s="242" t="str">
        <f>IF(AND(I363&lt;&gt;0,I363&lt;&gt;""),IF(TRIM(SUBSTITUTE(B363,CHAR(160),""))="","",IF(ISNUMBER(MATCH(TRIM(SUBSTITUTE(B363,CHAR(160),"")),'Look Up Values'!$B$2:$B$500,0)),"","Origin error")),"")</f>
        <v/>
      </c>
      <c r="O363" s="242" t="str">
        <f>IF(AND(I363&lt;&gt;0,I363&lt;&gt;""),IF(C363="","",IF(AND(ISNUMBER(--LEFT(C363,FIND(" ",C363&amp;" ")-1)),OR(LEN(LEFT(C363,FIND(" ",C363&amp;" ")-1))=6,LEN(LEFT(C363,FIND(" ",C363&amp;" ")-1))=7),OR(ISNUMBER(MATCH(LEFT(C363,FIND(" ",C363&amp;" ")-1),'Look Up Values'!$G$2:$G$1000,0)),ISNUMBER(MATCH(LEFT(C363,FIND(" ",C363&amp;" ")-1),'Look Up Values'!$AE$2:$AE$2000,0)))),"","EWC error")),"")</f>
        <v/>
      </c>
      <c r="P363" s="242" t="str" cm="1">
        <f t="array" ref="P363">IF(AND(I363&lt;&gt;0,I363&lt;&gt;""),IF(D363="","",IF(ISNUMBER(MATCH(SUBSTITUTE(D363," ",""),SUBSTITUTE('Look Up Values'!$S$2:$S$120," ",""),0)),"","D&amp;R error")),"")</f>
        <v/>
      </c>
      <c r="Q363" s="242" t="str" cm="1">
        <f t="array" ref="Q363">IF(AND(I363&lt;&gt;0,I363&lt;&gt;""),IF(G363="","",IF(ISNUMBER(MATCH(SUBSTITUTE(G363," ",""),SUBSTITUTE('Look Up Values'!$I$2:$I$10," ",""),0)),"","State error")),"")</f>
        <v/>
      </c>
      <c r="R363" s="260" t="str">
        <f t="shared" si="11"/>
        <v/>
      </c>
    </row>
    <row r="364" spans="1:18" ht="15.75">
      <c r="A364" s="250">
        <v>357</v>
      </c>
      <c r="B364" s="198"/>
      <c r="C364" s="25"/>
      <c r="D364" s="25"/>
      <c r="E364" s="25"/>
      <c r="F364" s="25"/>
      <c r="G364" s="26"/>
      <c r="H364" s="27"/>
      <c r="I364" s="28"/>
      <c r="J364" s="430"/>
      <c r="K364" s="8"/>
      <c r="L364" s="457" t="str">
        <f t="shared" si="10"/>
        <v/>
      </c>
      <c r="M364" s="245" cm="1">
        <f t="array" ref="M364">SUMPRODUCT(--(N364:Q364&lt;&gt;"")) + IF(TRIM(R364)="",0,LEN(R364)-LEN(SUBSTITUTE(R364,",",""))+1)</f>
        <v>0</v>
      </c>
      <c r="N364" s="242" t="str">
        <f>IF(AND(I364&lt;&gt;0,I364&lt;&gt;""),IF(TRIM(SUBSTITUTE(B364,CHAR(160),""))="","",IF(ISNUMBER(MATCH(TRIM(SUBSTITUTE(B364,CHAR(160),"")),'Look Up Values'!$B$2:$B$500,0)),"","Origin error")),"")</f>
        <v/>
      </c>
      <c r="O364" s="242" t="str">
        <f>IF(AND(I364&lt;&gt;0,I364&lt;&gt;""),IF(C364="","",IF(AND(ISNUMBER(--LEFT(C364,FIND(" ",C364&amp;" ")-1)),OR(LEN(LEFT(C364,FIND(" ",C364&amp;" ")-1))=6,LEN(LEFT(C364,FIND(" ",C364&amp;" ")-1))=7),OR(ISNUMBER(MATCH(LEFT(C364,FIND(" ",C364&amp;" ")-1),'Look Up Values'!$G$2:$G$1000,0)),ISNUMBER(MATCH(LEFT(C364,FIND(" ",C364&amp;" ")-1),'Look Up Values'!$AE$2:$AE$2000,0)))),"","EWC error")),"")</f>
        <v/>
      </c>
      <c r="P364" s="242" t="str" cm="1">
        <f t="array" ref="P364">IF(AND(I364&lt;&gt;0,I364&lt;&gt;""),IF(D364="","",IF(ISNUMBER(MATCH(SUBSTITUTE(D364," ",""),SUBSTITUTE('Look Up Values'!$S$2:$S$120," ",""),0)),"","D&amp;R error")),"")</f>
        <v/>
      </c>
      <c r="Q364" s="242" t="str" cm="1">
        <f t="array" ref="Q364">IF(AND(I364&lt;&gt;0,I364&lt;&gt;""),IF(G364="","",IF(ISNUMBER(MATCH(SUBSTITUTE(G364," ",""),SUBSTITUTE('Look Up Values'!$I$2:$I$10," ",""),0)),"","State error")),"")</f>
        <v/>
      </c>
      <c r="R364" s="260" t="str">
        <f t="shared" si="11"/>
        <v/>
      </c>
    </row>
    <row r="365" spans="1:18" ht="15.75">
      <c r="A365" s="250">
        <v>358</v>
      </c>
      <c r="B365" s="198"/>
      <c r="C365" s="25"/>
      <c r="D365" s="25"/>
      <c r="E365" s="25"/>
      <c r="F365" s="25"/>
      <c r="G365" s="26"/>
      <c r="H365" s="27"/>
      <c r="I365" s="28"/>
      <c r="J365" s="430"/>
      <c r="K365" s="8"/>
      <c r="L365" s="457" t="str">
        <f t="shared" si="10"/>
        <v/>
      </c>
      <c r="M365" s="245" cm="1">
        <f t="array" ref="M365">SUMPRODUCT(--(N365:Q365&lt;&gt;"")) + IF(TRIM(R365)="",0,LEN(R365)-LEN(SUBSTITUTE(R365,",",""))+1)</f>
        <v>0</v>
      </c>
      <c r="N365" s="242" t="str">
        <f>IF(AND(I365&lt;&gt;0,I365&lt;&gt;""),IF(TRIM(SUBSTITUTE(B365,CHAR(160),""))="","",IF(ISNUMBER(MATCH(TRIM(SUBSTITUTE(B365,CHAR(160),"")),'Look Up Values'!$B$2:$B$500,0)),"","Origin error")),"")</f>
        <v/>
      </c>
      <c r="O365" s="242" t="str">
        <f>IF(AND(I365&lt;&gt;0,I365&lt;&gt;""),IF(C365="","",IF(AND(ISNUMBER(--LEFT(C365,FIND(" ",C365&amp;" ")-1)),OR(LEN(LEFT(C365,FIND(" ",C365&amp;" ")-1))=6,LEN(LEFT(C365,FIND(" ",C365&amp;" ")-1))=7),OR(ISNUMBER(MATCH(LEFT(C365,FIND(" ",C365&amp;" ")-1),'Look Up Values'!$G$2:$G$1000,0)),ISNUMBER(MATCH(LEFT(C365,FIND(" ",C365&amp;" ")-1),'Look Up Values'!$AE$2:$AE$2000,0)))),"","EWC error")),"")</f>
        <v/>
      </c>
      <c r="P365" s="242" t="str" cm="1">
        <f t="array" ref="P365">IF(AND(I365&lt;&gt;0,I365&lt;&gt;""),IF(D365="","",IF(ISNUMBER(MATCH(SUBSTITUTE(D365," ",""),SUBSTITUTE('Look Up Values'!$S$2:$S$120," ",""),0)),"","D&amp;R error")),"")</f>
        <v/>
      </c>
      <c r="Q365" s="242" t="str" cm="1">
        <f t="array" ref="Q365">IF(AND(I365&lt;&gt;0,I365&lt;&gt;""),IF(G365="","",IF(ISNUMBER(MATCH(SUBSTITUTE(G365," ",""),SUBSTITUTE('Look Up Values'!$I$2:$I$10," ",""),0)),"","State error")),"")</f>
        <v/>
      </c>
      <c r="R365" s="260" t="str">
        <f t="shared" si="11"/>
        <v/>
      </c>
    </row>
    <row r="366" spans="1:18" ht="15.75">
      <c r="A366" s="250">
        <v>359</v>
      </c>
      <c r="B366" s="198"/>
      <c r="C366" s="25"/>
      <c r="D366" s="25"/>
      <c r="E366" s="25"/>
      <c r="F366" s="25"/>
      <c r="G366" s="26"/>
      <c r="H366" s="27"/>
      <c r="I366" s="28"/>
      <c r="J366" s="430"/>
      <c r="K366" s="8"/>
      <c r="L366" s="457" t="str">
        <f t="shared" si="10"/>
        <v/>
      </c>
      <c r="M366" s="245" cm="1">
        <f t="array" ref="M366">SUMPRODUCT(--(N366:Q366&lt;&gt;"")) + IF(TRIM(R366)="",0,LEN(R366)-LEN(SUBSTITUTE(R366,",",""))+1)</f>
        <v>0</v>
      </c>
      <c r="N366" s="242" t="str">
        <f>IF(AND(I366&lt;&gt;0,I366&lt;&gt;""),IF(TRIM(SUBSTITUTE(B366,CHAR(160),""))="","",IF(ISNUMBER(MATCH(TRIM(SUBSTITUTE(B366,CHAR(160),"")),'Look Up Values'!$B$2:$B$500,0)),"","Origin error")),"")</f>
        <v/>
      </c>
      <c r="O366" s="242" t="str">
        <f>IF(AND(I366&lt;&gt;0,I366&lt;&gt;""),IF(C366="","",IF(AND(ISNUMBER(--LEFT(C366,FIND(" ",C366&amp;" ")-1)),OR(LEN(LEFT(C366,FIND(" ",C366&amp;" ")-1))=6,LEN(LEFT(C366,FIND(" ",C366&amp;" ")-1))=7),OR(ISNUMBER(MATCH(LEFT(C366,FIND(" ",C366&amp;" ")-1),'Look Up Values'!$G$2:$G$1000,0)),ISNUMBER(MATCH(LEFT(C366,FIND(" ",C366&amp;" ")-1),'Look Up Values'!$AE$2:$AE$2000,0)))),"","EWC error")),"")</f>
        <v/>
      </c>
      <c r="P366" s="242" t="str" cm="1">
        <f t="array" ref="P366">IF(AND(I366&lt;&gt;0,I366&lt;&gt;""),IF(D366="","",IF(ISNUMBER(MATCH(SUBSTITUTE(D366," ",""),SUBSTITUTE('Look Up Values'!$S$2:$S$120," ",""),0)),"","D&amp;R error")),"")</f>
        <v/>
      </c>
      <c r="Q366" s="242" t="str" cm="1">
        <f t="array" ref="Q366">IF(AND(I366&lt;&gt;0,I366&lt;&gt;""),IF(G366="","",IF(ISNUMBER(MATCH(SUBSTITUTE(G366," ",""),SUBSTITUTE('Look Up Values'!$I$2:$I$10," ",""),0)),"","State error")),"")</f>
        <v/>
      </c>
      <c r="R366" s="260" t="str">
        <f t="shared" si="11"/>
        <v/>
      </c>
    </row>
    <row r="367" spans="1:18" ht="15.75">
      <c r="A367" s="250">
        <v>360</v>
      </c>
      <c r="B367" s="198"/>
      <c r="C367" s="25"/>
      <c r="D367" s="25"/>
      <c r="E367" s="25"/>
      <c r="F367" s="25"/>
      <c r="G367" s="26"/>
      <c r="H367" s="27"/>
      <c r="I367" s="28"/>
      <c r="J367" s="430"/>
      <c r="K367" s="8"/>
      <c r="L367" s="457" t="str">
        <f t="shared" si="10"/>
        <v/>
      </c>
      <c r="M367" s="245" cm="1">
        <f t="array" ref="M367">SUMPRODUCT(--(N367:Q367&lt;&gt;"")) + IF(TRIM(R367)="",0,LEN(R367)-LEN(SUBSTITUTE(R367,",",""))+1)</f>
        <v>0</v>
      </c>
      <c r="N367" s="242" t="str">
        <f>IF(AND(I367&lt;&gt;0,I367&lt;&gt;""),IF(TRIM(SUBSTITUTE(B367,CHAR(160),""))="","",IF(ISNUMBER(MATCH(TRIM(SUBSTITUTE(B367,CHAR(160),"")),'Look Up Values'!$B$2:$B$500,0)),"","Origin error")),"")</f>
        <v/>
      </c>
      <c r="O367" s="242" t="str">
        <f>IF(AND(I367&lt;&gt;0,I367&lt;&gt;""),IF(C367="","",IF(AND(ISNUMBER(--LEFT(C367,FIND(" ",C367&amp;" ")-1)),OR(LEN(LEFT(C367,FIND(" ",C367&amp;" ")-1))=6,LEN(LEFT(C367,FIND(" ",C367&amp;" ")-1))=7),OR(ISNUMBER(MATCH(LEFT(C367,FIND(" ",C367&amp;" ")-1),'Look Up Values'!$G$2:$G$1000,0)),ISNUMBER(MATCH(LEFT(C367,FIND(" ",C367&amp;" ")-1),'Look Up Values'!$AE$2:$AE$2000,0)))),"","EWC error")),"")</f>
        <v/>
      </c>
      <c r="P367" s="242" t="str" cm="1">
        <f t="array" ref="P367">IF(AND(I367&lt;&gt;0,I367&lt;&gt;""),IF(D367="","",IF(ISNUMBER(MATCH(SUBSTITUTE(D367," ",""),SUBSTITUTE('Look Up Values'!$S$2:$S$120," ",""),0)),"","D&amp;R error")),"")</f>
        <v/>
      </c>
      <c r="Q367" s="242" t="str" cm="1">
        <f t="array" ref="Q367">IF(AND(I367&lt;&gt;0,I367&lt;&gt;""),IF(G367="","",IF(ISNUMBER(MATCH(SUBSTITUTE(G367," ",""),SUBSTITUTE('Look Up Values'!$I$2:$I$10," ",""),0)),"","State error")),"")</f>
        <v/>
      </c>
      <c r="R367" s="260" t="str">
        <f t="shared" si="11"/>
        <v/>
      </c>
    </row>
    <row r="368" spans="1:18" ht="15.75">
      <c r="A368" s="250">
        <v>361</v>
      </c>
      <c r="B368" s="198"/>
      <c r="C368" s="25"/>
      <c r="D368" s="25"/>
      <c r="E368" s="25"/>
      <c r="F368" s="25"/>
      <c r="G368" s="26"/>
      <c r="H368" s="27"/>
      <c r="I368" s="28"/>
      <c r="J368" s="430"/>
      <c r="K368" s="8"/>
      <c r="L368" s="457" t="str">
        <f t="shared" si="10"/>
        <v/>
      </c>
      <c r="M368" s="245" cm="1">
        <f t="array" ref="M368">SUMPRODUCT(--(N368:Q368&lt;&gt;"")) + IF(TRIM(R368)="",0,LEN(R368)-LEN(SUBSTITUTE(R368,",",""))+1)</f>
        <v>0</v>
      </c>
      <c r="N368" s="242" t="str">
        <f>IF(AND(I368&lt;&gt;0,I368&lt;&gt;""),IF(TRIM(SUBSTITUTE(B368,CHAR(160),""))="","",IF(ISNUMBER(MATCH(TRIM(SUBSTITUTE(B368,CHAR(160),"")),'Look Up Values'!$B$2:$B$500,0)),"","Origin error")),"")</f>
        <v/>
      </c>
      <c r="O368" s="242" t="str">
        <f>IF(AND(I368&lt;&gt;0,I368&lt;&gt;""),IF(C368="","",IF(AND(ISNUMBER(--LEFT(C368,FIND(" ",C368&amp;" ")-1)),OR(LEN(LEFT(C368,FIND(" ",C368&amp;" ")-1))=6,LEN(LEFT(C368,FIND(" ",C368&amp;" ")-1))=7),OR(ISNUMBER(MATCH(LEFT(C368,FIND(" ",C368&amp;" ")-1),'Look Up Values'!$G$2:$G$1000,0)),ISNUMBER(MATCH(LEFT(C368,FIND(" ",C368&amp;" ")-1),'Look Up Values'!$AE$2:$AE$2000,0)))),"","EWC error")),"")</f>
        <v/>
      </c>
      <c r="P368" s="242" t="str" cm="1">
        <f t="array" ref="P368">IF(AND(I368&lt;&gt;0,I368&lt;&gt;""),IF(D368="","",IF(ISNUMBER(MATCH(SUBSTITUTE(D368," ",""),SUBSTITUTE('Look Up Values'!$S$2:$S$120," ",""),0)),"","D&amp;R error")),"")</f>
        <v/>
      </c>
      <c r="Q368" s="242" t="str" cm="1">
        <f t="array" ref="Q368">IF(AND(I368&lt;&gt;0,I368&lt;&gt;""),IF(G368="","",IF(ISNUMBER(MATCH(SUBSTITUTE(G368," ",""),SUBSTITUTE('Look Up Values'!$I$2:$I$10," ",""),0)),"","State error")),"")</f>
        <v/>
      </c>
      <c r="R368" s="260" t="str">
        <f t="shared" si="11"/>
        <v/>
      </c>
    </row>
    <row r="369" spans="1:18" ht="15.75">
      <c r="A369" s="250">
        <v>362</v>
      </c>
      <c r="B369" s="198"/>
      <c r="C369" s="25"/>
      <c r="D369" s="25"/>
      <c r="E369" s="25"/>
      <c r="F369" s="25"/>
      <c r="G369" s="26"/>
      <c r="H369" s="27"/>
      <c r="I369" s="28"/>
      <c r="J369" s="430"/>
      <c r="K369" s="8"/>
      <c r="L369" s="457" t="str">
        <f t="shared" si="10"/>
        <v/>
      </c>
      <c r="M369" s="245" cm="1">
        <f t="array" ref="M369">SUMPRODUCT(--(N369:Q369&lt;&gt;"")) + IF(TRIM(R369)="",0,LEN(R369)-LEN(SUBSTITUTE(R369,",",""))+1)</f>
        <v>0</v>
      </c>
      <c r="N369" s="242" t="str">
        <f>IF(AND(I369&lt;&gt;0,I369&lt;&gt;""),IF(TRIM(SUBSTITUTE(B369,CHAR(160),""))="","",IF(ISNUMBER(MATCH(TRIM(SUBSTITUTE(B369,CHAR(160),"")),'Look Up Values'!$B$2:$B$500,0)),"","Origin error")),"")</f>
        <v/>
      </c>
      <c r="O369" s="242" t="str">
        <f>IF(AND(I369&lt;&gt;0,I369&lt;&gt;""),IF(C369="","",IF(AND(ISNUMBER(--LEFT(C369,FIND(" ",C369&amp;" ")-1)),OR(LEN(LEFT(C369,FIND(" ",C369&amp;" ")-1))=6,LEN(LEFT(C369,FIND(" ",C369&amp;" ")-1))=7),OR(ISNUMBER(MATCH(LEFT(C369,FIND(" ",C369&amp;" ")-1),'Look Up Values'!$G$2:$G$1000,0)),ISNUMBER(MATCH(LEFT(C369,FIND(" ",C369&amp;" ")-1),'Look Up Values'!$AE$2:$AE$2000,0)))),"","EWC error")),"")</f>
        <v/>
      </c>
      <c r="P369" s="242" t="str" cm="1">
        <f t="array" ref="P369">IF(AND(I369&lt;&gt;0,I369&lt;&gt;""),IF(D369="","",IF(ISNUMBER(MATCH(SUBSTITUTE(D369," ",""),SUBSTITUTE('Look Up Values'!$S$2:$S$120," ",""),0)),"","D&amp;R error")),"")</f>
        <v/>
      </c>
      <c r="Q369" s="242" t="str" cm="1">
        <f t="array" ref="Q369">IF(AND(I369&lt;&gt;0,I369&lt;&gt;""),IF(G369="","",IF(ISNUMBER(MATCH(SUBSTITUTE(G369," ",""),SUBSTITUTE('Look Up Values'!$I$2:$I$10," ",""),0)),"","State error")),"")</f>
        <v/>
      </c>
      <c r="R369" s="260" t="str">
        <f t="shared" si="11"/>
        <v/>
      </c>
    </row>
    <row r="370" spans="1:18" ht="15.75">
      <c r="A370" s="250">
        <v>363</v>
      </c>
      <c r="B370" s="198"/>
      <c r="C370" s="25"/>
      <c r="D370" s="25"/>
      <c r="E370" s="25"/>
      <c r="F370" s="25"/>
      <c r="G370" s="26"/>
      <c r="H370" s="27"/>
      <c r="I370" s="28"/>
      <c r="J370" s="430"/>
      <c r="K370" s="8"/>
      <c r="L370" s="457" t="str">
        <f t="shared" si="10"/>
        <v/>
      </c>
      <c r="M370" s="245" cm="1">
        <f t="array" ref="M370">SUMPRODUCT(--(N370:Q370&lt;&gt;"")) + IF(TRIM(R370)="",0,LEN(R370)-LEN(SUBSTITUTE(R370,",",""))+1)</f>
        <v>0</v>
      </c>
      <c r="N370" s="242" t="str">
        <f>IF(AND(I370&lt;&gt;0,I370&lt;&gt;""),IF(TRIM(SUBSTITUTE(B370,CHAR(160),""))="","",IF(ISNUMBER(MATCH(TRIM(SUBSTITUTE(B370,CHAR(160),"")),'Look Up Values'!$B$2:$B$500,0)),"","Origin error")),"")</f>
        <v/>
      </c>
      <c r="O370" s="242" t="str">
        <f>IF(AND(I370&lt;&gt;0,I370&lt;&gt;""),IF(C370="","",IF(AND(ISNUMBER(--LEFT(C370,FIND(" ",C370&amp;" ")-1)),OR(LEN(LEFT(C370,FIND(" ",C370&amp;" ")-1))=6,LEN(LEFT(C370,FIND(" ",C370&amp;" ")-1))=7),OR(ISNUMBER(MATCH(LEFT(C370,FIND(" ",C370&amp;" ")-1),'Look Up Values'!$G$2:$G$1000,0)),ISNUMBER(MATCH(LEFT(C370,FIND(" ",C370&amp;" ")-1),'Look Up Values'!$AE$2:$AE$2000,0)))),"","EWC error")),"")</f>
        <v/>
      </c>
      <c r="P370" s="242" t="str" cm="1">
        <f t="array" ref="P370">IF(AND(I370&lt;&gt;0,I370&lt;&gt;""),IF(D370="","",IF(ISNUMBER(MATCH(SUBSTITUTE(D370," ",""),SUBSTITUTE('Look Up Values'!$S$2:$S$120," ",""),0)),"","D&amp;R error")),"")</f>
        <v/>
      </c>
      <c r="Q370" s="242" t="str" cm="1">
        <f t="array" ref="Q370">IF(AND(I370&lt;&gt;0,I370&lt;&gt;""),IF(G370="","",IF(ISNUMBER(MATCH(SUBSTITUTE(G370," ",""),SUBSTITUTE('Look Up Values'!$I$2:$I$10," ",""),0)),"","State error")),"")</f>
        <v/>
      </c>
      <c r="R370" s="260" t="str">
        <f t="shared" si="11"/>
        <v/>
      </c>
    </row>
    <row r="371" spans="1:18" ht="15.75">
      <c r="A371" s="250">
        <v>364</v>
      </c>
      <c r="B371" s="198"/>
      <c r="C371" s="25"/>
      <c r="D371" s="25"/>
      <c r="E371" s="25"/>
      <c r="F371" s="25"/>
      <c r="G371" s="26"/>
      <c r="H371" s="27"/>
      <c r="I371" s="28"/>
      <c r="J371" s="430"/>
      <c r="K371" s="8"/>
      <c r="L371" s="457" t="str">
        <f t="shared" si="10"/>
        <v/>
      </c>
      <c r="M371" s="245" cm="1">
        <f t="array" ref="M371">SUMPRODUCT(--(N371:Q371&lt;&gt;"")) + IF(TRIM(R371)="",0,LEN(R371)-LEN(SUBSTITUTE(R371,",",""))+1)</f>
        <v>0</v>
      </c>
      <c r="N371" s="242" t="str">
        <f>IF(AND(I371&lt;&gt;0,I371&lt;&gt;""),IF(TRIM(SUBSTITUTE(B371,CHAR(160),""))="","",IF(ISNUMBER(MATCH(TRIM(SUBSTITUTE(B371,CHAR(160),"")),'Look Up Values'!$B$2:$B$500,0)),"","Origin error")),"")</f>
        <v/>
      </c>
      <c r="O371" s="242" t="str">
        <f>IF(AND(I371&lt;&gt;0,I371&lt;&gt;""),IF(C371="","",IF(AND(ISNUMBER(--LEFT(C371,FIND(" ",C371&amp;" ")-1)),OR(LEN(LEFT(C371,FIND(" ",C371&amp;" ")-1))=6,LEN(LEFT(C371,FIND(" ",C371&amp;" ")-1))=7),OR(ISNUMBER(MATCH(LEFT(C371,FIND(" ",C371&amp;" ")-1),'Look Up Values'!$G$2:$G$1000,0)),ISNUMBER(MATCH(LEFT(C371,FIND(" ",C371&amp;" ")-1),'Look Up Values'!$AE$2:$AE$2000,0)))),"","EWC error")),"")</f>
        <v/>
      </c>
      <c r="P371" s="242" t="str" cm="1">
        <f t="array" ref="P371">IF(AND(I371&lt;&gt;0,I371&lt;&gt;""),IF(D371="","",IF(ISNUMBER(MATCH(SUBSTITUTE(D371," ",""),SUBSTITUTE('Look Up Values'!$S$2:$S$120," ",""),0)),"","D&amp;R error")),"")</f>
        <v/>
      </c>
      <c r="Q371" s="242" t="str" cm="1">
        <f t="array" ref="Q371">IF(AND(I371&lt;&gt;0,I371&lt;&gt;""),IF(G371="","",IF(ISNUMBER(MATCH(SUBSTITUTE(G371," ",""),SUBSTITUTE('Look Up Values'!$I$2:$I$10," ",""),0)),"","State error")),"")</f>
        <v/>
      </c>
      <c r="R371" s="260" t="str">
        <f t="shared" si="11"/>
        <v/>
      </c>
    </row>
    <row r="372" spans="1:18" ht="15.75">
      <c r="A372" s="250">
        <v>365</v>
      </c>
      <c r="B372" s="198"/>
      <c r="C372" s="25"/>
      <c r="D372" s="25"/>
      <c r="E372" s="25"/>
      <c r="F372" s="25"/>
      <c r="G372" s="26"/>
      <c r="H372" s="27"/>
      <c r="I372" s="28"/>
      <c r="J372" s="430"/>
      <c r="K372" s="8"/>
      <c r="L372" s="457" t="str">
        <f t="shared" si="10"/>
        <v/>
      </c>
      <c r="M372" s="245" cm="1">
        <f t="array" ref="M372">SUMPRODUCT(--(N372:Q372&lt;&gt;"")) + IF(TRIM(R372)="",0,LEN(R372)-LEN(SUBSTITUTE(R372,",",""))+1)</f>
        <v>0</v>
      </c>
      <c r="N372" s="242" t="str">
        <f>IF(AND(I372&lt;&gt;0,I372&lt;&gt;""),IF(TRIM(SUBSTITUTE(B372,CHAR(160),""))="","",IF(ISNUMBER(MATCH(TRIM(SUBSTITUTE(B372,CHAR(160),"")),'Look Up Values'!$B$2:$B$500,0)),"","Origin error")),"")</f>
        <v/>
      </c>
      <c r="O372" s="242" t="str">
        <f>IF(AND(I372&lt;&gt;0,I372&lt;&gt;""),IF(C372="","",IF(AND(ISNUMBER(--LEFT(C372,FIND(" ",C372&amp;" ")-1)),OR(LEN(LEFT(C372,FIND(" ",C372&amp;" ")-1))=6,LEN(LEFT(C372,FIND(" ",C372&amp;" ")-1))=7),OR(ISNUMBER(MATCH(LEFT(C372,FIND(" ",C372&amp;" ")-1),'Look Up Values'!$G$2:$G$1000,0)),ISNUMBER(MATCH(LEFT(C372,FIND(" ",C372&amp;" ")-1),'Look Up Values'!$AE$2:$AE$2000,0)))),"","EWC error")),"")</f>
        <v/>
      </c>
      <c r="P372" s="242" t="str" cm="1">
        <f t="array" ref="P372">IF(AND(I372&lt;&gt;0,I372&lt;&gt;""),IF(D372="","",IF(ISNUMBER(MATCH(SUBSTITUTE(D372," ",""),SUBSTITUTE('Look Up Values'!$S$2:$S$120," ",""),0)),"","D&amp;R error")),"")</f>
        <v/>
      </c>
      <c r="Q372" s="242" t="str" cm="1">
        <f t="array" ref="Q372">IF(AND(I372&lt;&gt;0,I372&lt;&gt;""),IF(G372="","",IF(ISNUMBER(MATCH(SUBSTITUTE(G372," ",""),SUBSTITUTE('Look Up Values'!$I$2:$I$10," ",""),0)),"","State error")),"")</f>
        <v/>
      </c>
      <c r="R372" s="260" t="str">
        <f t="shared" si="11"/>
        <v/>
      </c>
    </row>
    <row r="373" spans="1:18" ht="15.75">
      <c r="A373" s="250">
        <v>366</v>
      </c>
      <c r="B373" s="198"/>
      <c r="C373" s="25"/>
      <c r="D373" s="25"/>
      <c r="E373" s="25"/>
      <c r="F373" s="25"/>
      <c r="G373" s="26"/>
      <c r="H373" s="27"/>
      <c r="I373" s="28"/>
      <c r="J373" s="430"/>
      <c r="K373" s="8"/>
      <c r="L373" s="457" t="str">
        <f t="shared" si="10"/>
        <v/>
      </c>
      <c r="M373" s="245" cm="1">
        <f t="array" ref="M373">SUMPRODUCT(--(N373:Q373&lt;&gt;"")) + IF(TRIM(R373)="",0,LEN(R373)-LEN(SUBSTITUTE(R373,",",""))+1)</f>
        <v>0</v>
      </c>
      <c r="N373" s="242" t="str">
        <f>IF(AND(I373&lt;&gt;0,I373&lt;&gt;""),IF(TRIM(SUBSTITUTE(B373,CHAR(160),""))="","",IF(ISNUMBER(MATCH(TRIM(SUBSTITUTE(B373,CHAR(160),"")),'Look Up Values'!$B$2:$B$500,0)),"","Origin error")),"")</f>
        <v/>
      </c>
      <c r="O373" s="242" t="str">
        <f>IF(AND(I373&lt;&gt;0,I373&lt;&gt;""),IF(C373="","",IF(AND(ISNUMBER(--LEFT(C373,FIND(" ",C373&amp;" ")-1)),OR(LEN(LEFT(C373,FIND(" ",C373&amp;" ")-1))=6,LEN(LEFT(C373,FIND(" ",C373&amp;" ")-1))=7),OR(ISNUMBER(MATCH(LEFT(C373,FIND(" ",C373&amp;" ")-1),'Look Up Values'!$G$2:$G$1000,0)),ISNUMBER(MATCH(LEFT(C373,FIND(" ",C373&amp;" ")-1),'Look Up Values'!$AE$2:$AE$2000,0)))),"","EWC error")),"")</f>
        <v/>
      </c>
      <c r="P373" s="242" t="str" cm="1">
        <f t="array" ref="P373">IF(AND(I373&lt;&gt;0,I373&lt;&gt;""),IF(D373="","",IF(ISNUMBER(MATCH(SUBSTITUTE(D373," ",""),SUBSTITUTE('Look Up Values'!$S$2:$S$120," ",""),0)),"","D&amp;R error")),"")</f>
        <v/>
      </c>
      <c r="Q373" s="242" t="str" cm="1">
        <f t="array" ref="Q373">IF(AND(I373&lt;&gt;0,I373&lt;&gt;""),IF(G373="","",IF(ISNUMBER(MATCH(SUBSTITUTE(G373," ",""),SUBSTITUTE('Look Up Values'!$I$2:$I$10," ",""),0)),"","State error")),"")</f>
        <v/>
      </c>
      <c r="R373" s="260" t="str">
        <f t="shared" si="11"/>
        <v/>
      </c>
    </row>
    <row r="374" spans="1:18" ht="15.75">
      <c r="A374" s="250">
        <v>367</v>
      </c>
      <c r="B374" s="198"/>
      <c r="C374" s="25"/>
      <c r="D374" s="25"/>
      <c r="E374" s="25"/>
      <c r="F374" s="25"/>
      <c r="G374" s="26"/>
      <c r="H374" s="27"/>
      <c r="I374" s="28"/>
      <c r="J374" s="430"/>
      <c r="K374" s="8"/>
      <c r="L374" s="457" t="str">
        <f t="shared" si="10"/>
        <v/>
      </c>
      <c r="M374" s="245" cm="1">
        <f t="array" ref="M374">SUMPRODUCT(--(N374:Q374&lt;&gt;"")) + IF(TRIM(R374)="",0,LEN(R374)-LEN(SUBSTITUTE(R374,",",""))+1)</f>
        <v>0</v>
      </c>
      <c r="N374" s="242" t="str">
        <f>IF(AND(I374&lt;&gt;0,I374&lt;&gt;""),IF(TRIM(SUBSTITUTE(B374,CHAR(160),""))="","",IF(ISNUMBER(MATCH(TRIM(SUBSTITUTE(B374,CHAR(160),"")),'Look Up Values'!$B$2:$B$500,0)),"","Origin error")),"")</f>
        <v/>
      </c>
      <c r="O374" s="242" t="str">
        <f>IF(AND(I374&lt;&gt;0,I374&lt;&gt;""),IF(C374="","",IF(AND(ISNUMBER(--LEFT(C374,FIND(" ",C374&amp;" ")-1)),OR(LEN(LEFT(C374,FIND(" ",C374&amp;" ")-1))=6,LEN(LEFT(C374,FIND(" ",C374&amp;" ")-1))=7),OR(ISNUMBER(MATCH(LEFT(C374,FIND(" ",C374&amp;" ")-1),'Look Up Values'!$G$2:$G$1000,0)),ISNUMBER(MATCH(LEFT(C374,FIND(" ",C374&amp;" ")-1),'Look Up Values'!$AE$2:$AE$2000,0)))),"","EWC error")),"")</f>
        <v/>
      </c>
      <c r="P374" s="242" t="str" cm="1">
        <f t="array" ref="P374">IF(AND(I374&lt;&gt;0,I374&lt;&gt;""),IF(D374="","",IF(ISNUMBER(MATCH(SUBSTITUTE(D374," ",""),SUBSTITUTE('Look Up Values'!$S$2:$S$120," ",""),0)),"","D&amp;R error")),"")</f>
        <v/>
      </c>
      <c r="Q374" s="242" t="str" cm="1">
        <f t="array" ref="Q374">IF(AND(I374&lt;&gt;0,I374&lt;&gt;""),IF(G374="","",IF(ISNUMBER(MATCH(SUBSTITUTE(G374," ",""),SUBSTITUTE('Look Up Values'!$I$2:$I$10," ",""),0)),"","State error")),"")</f>
        <v/>
      </c>
      <c r="R374" s="260" t="str">
        <f t="shared" si="11"/>
        <v/>
      </c>
    </row>
    <row r="375" spans="1:18" ht="15.75">
      <c r="A375" s="250">
        <v>368</v>
      </c>
      <c r="B375" s="198"/>
      <c r="C375" s="25"/>
      <c r="D375" s="25"/>
      <c r="E375" s="25"/>
      <c r="F375" s="25"/>
      <c r="G375" s="26"/>
      <c r="H375" s="27"/>
      <c r="I375" s="28"/>
      <c r="J375" s="430"/>
      <c r="K375" s="8"/>
      <c r="L375" s="457" t="str">
        <f t="shared" si="10"/>
        <v/>
      </c>
      <c r="M375" s="245" cm="1">
        <f t="array" ref="M375">SUMPRODUCT(--(N375:Q375&lt;&gt;"")) + IF(TRIM(R375)="",0,LEN(R375)-LEN(SUBSTITUTE(R375,",",""))+1)</f>
        <v>0</v>
      </c>
      <c r="N375" s="242" t="str">
        <f>IF(AND(I375&lt;&gt;0,I375&lt;&gt;""),IF(TRIM(SUBSTITUTE(B375,CHAR(160),""))="","",IF(ISNUMBER(MATCH(TRIM(SUBSTITUTE(B375,CHAR(160),"")),'Look Up Values'!$B$2:$B$500,0)),"","Origin error")),"")</f>
        <v/>
      </c>
      <c r="O375" s="242" t="str">
        <f>IF(AND(I375&lt;&gt;0,I375&lt;&gt;""),IF(C375="","",IF(AND(ISNUMBER(--LEFT(C375,FIND(" ",C375&amp;" ")-1)),OR(LEN(LEFT(C375,FIND(" ",C375&amp;" ")-1))=6,LEN(LEFT(C375,FIND(" ",C375&amp;" ")-1))=7),OR(ISNUMBER(MATCH(LEFT(C375,FIND(" ",C375&amp;" ")-1),'Look Up Values'!$G$2:$G$1000,0)),ISNUMBER(MATCH(LEFT(C375,FIND(" ",C375&amp;" ")-1),'Look Up Values'!$AE$2:$AE$2000,0)))),"","EWC error")),"")</f>
        <v/>
      </c>
      <c r="P375" s="242" t="str" cm="1">
        <f t="array" ref="P375">IF(AND(I375&lt;&gt;0,I375&lt;&gt;""),IF(D375="","",IF(ISNUMBER(MATCH(SUBSTITUTE(D375," ",""),SUBSTITUTE('Look Up Values'!$S$2:$S$120," ",""),0)),"","D&amp;R error")),"")</f>
        <v/>
      </c>
      <c r="Q375" s="242" t="str" cm="1">
        <f t="array" ref="Q375">IF(AND(I375&lt;&gt;0,I375&lt;&gt;""),IF(G375="","",IF(ISNUMBER(MATCH(SUBSTITUTE(G375," ",""),SUBSTITUTE('Look Up Values'!$I$2:$I$10," ",""),0)),"","State error")),"")</f>
        <v/>
      </c>
      <c r="R375" s="260" t="str">
        <f t="shared" si="11"/>
        <v/>
      </c>
    </row>
    <row r="376" spans="1:18" ht="15.75">
      <c r="A376" s="250">
        <v>369</v>
      </c>
      <c r="B376" s="198"/>
      <c r="C376" s="25"/>
      <c r="D376" s="25"/>
      <c r="E376" s="25"/>
      <c r="F376" s="25"/>
      <c r="G376" s="26"/>
      <c r="H376" s="27"/>
      <c r="I376" s="28"/>
      <c r="J376" s="430"/>
      <c r="K376" s="8"/>
      <c r="L376" s="457" t="str">
        <f t="shared" si="10"/>
        <v/>
      </c>
      <c r="M376" s="245" cm="1">
        <f t="array" ref="M376">SUMPRODUCT(--(N376:Q376&lt;&gt;"")) + IF(TRIM(R376)="",0,LEN(R376)-LEN(SUBSTITUTE(R376,",",""))+1)</f>
        <v>0</v>
      </c>
      <c r="N376" s="242" t="str">
        <f>IF(AND(I376&lt;&gt;0,I376&lt;&gt;""),IF(TRIM(SUBSTITUTE(B376,CHAR(160),""))="","",IF(ISNUMBER(MATCH(TRIM(SUBSTITUTE(B376,CHAR(160),"")),'Look Up Values'!$B$2:$B$500,0)),"","Origin error")),"")</f>
        <v/>
      </c>
      <c r="O376" s="242" t="str">
        <f>IF(AND(I376&lt;&gt;0,I376&lt;&gt;""),IF(C376="","",IF(AND(ISNUMBER(--LEFT(C376,FIND(" ",C376&amp;" ")-1)),OR(LEN(LEFT(C376,FIND(" ",C376&amp;" ")-1))=6,LEN(LEFT(C376,FIND(" ",C376&amp;" ")-1))=7),OR(ISNUMBER(MATCH(LEFT(C376,FIND(" ",C376&amp;" ")-1),'Look Up Values'!$G$2:$G$1000,0)),ISNUMBER(MATCH(LEFT(C376,FIND(" ",C376&amp;" ")-1),'Look Up Values'!$AE$2:$AE$2000,0)))),"","EWC error")),"")</f>
        <v/>
      </c>
      <c r="P376" s="242" t="str" cm="1">
        <f t="array" ref="P376">IF(AND(I376&lt;&gt;0,I376&lt;&gt;""),IF(D376="","",IF(ISNUMBER(MATCH(SUBSTITUTE(D376," ",""),SUBSTITUTE('Look Up Values'!$S$2:$S$120," ",""),0)),"","D&amp;R error")),"")</f>
        <v/>
      </c>
      <c r="Q376" s="242" t="str" cm="1">
        <f t="array" ref="Q376">IF(AND(I376&lt;&gt;0,I376&lt;&gt;""),IF(G376="","",IF(ISNUMBER(MATCH(SUBSTITUTE(G376," ",""),SUBSTITUTE('Look Up Values'!$I$2:$I$10," ",""),0)),"","State error")),"")</f>
        <v/>
      </c>
      <c r="R376" s="260" t="str">
        <f t="shared" si="11"/>
        <v/>
      </c>
    </row>
    <row r="377" spans="1:18" ht="15.75">
      <c r="A377" s="250">
        <v>370</v>
      </c>
      <c r="B377" s="198"/>
      <c r="C377" s="25"/>
      <c r="D377" s="25"/>
      <c r="E377" s="25"/>
      <c r="F377" s="25"/>
      <c r="G377" s="26"/>
      <c r="H377" s="27"/>
      <c r="I377" s="28"/>
      <c r="J377" s="430"/>
      <c r="K377" s="8"/>
      <c r="L377" s="457" t="str">
        <f t="shared" si="10"/>
        <v/>
      </c>
      <c r="M377" s="245" cm="1">
        <f t="array" ref="M377">SUMPRODUCT(--(N377:Q377&lt;&gt;"")) + IF(TRIM(R377)="",0,LEN(R377)-LEN(SUBSTITUTE(R377,",",""))+1)</f>
        <v>0</v>
      </c>
      <c r="N377" s="242" t="str">
        <f>IF(AND(I377&lt;&gt;0,I377&lt;&gt;""),IF(TRIM(SUBSTITUTE(B377,CHAR(160),""))="","",IF(ISNUMBER(MATCH(TRIM(SUBSTITUTE(B377,CHAR(160),"")),'Look Up Values'!$B$2:$B$500,0)),"","Origin error")),"")</f>
        <v/>
      </c>
      <c r="O377" s="242" t="str">
        <f>IF(AND(I377&lt;&gt;0,I377&lt;&gt;""),IF(C377="","",IF(AND(ISNUMBER(--LEFT(C377,FIND(" ",C377&amp;" ")-1)),OR(LEN(LEFT(C377,FIND(" ",C377&amp;" ")-1))=6,LEN(LEFT(C377,FIND(" ",C377&amp;" ")-1))=7),OR(ISNUMBER(MATCH(LEFT(C377,FIND(" ",C377&amp;" ")-1),'Look Up Values'!$G$2:$G$1000,0)),ISNUMBER(MATCH(LEFT(C377,FIND(" ",C377&amp;" ")-1),'Look Up Values'!$AE$2:$AE$2000,0)))),"","EWC error")),"")</f>
        <v/>
      </c>
      <c r="P377" s="242" t="str" cm="1">
        <f t="array" ref="P377">IF(AND(I377&lt;&gt;0,I377&lt;&gt;""),IF(D377="","",IF(ISNUMBER(MATCH(SUBSTITUTE(D377," ",""),SUBSTITUTE('Look Up Values'!$S$2:$S$120," ",""),0)),"","D&amp;R error")),"")</f>
        <v/>
      </c>
      <c r="Q377" s="242" t="str" cm="1">
        <f t="array" ref="Q377">IF(AND(I377&lt;&gt;0,I377&lt;&gt;""),IF(G377="","",IF(ISNUMBER(MATCH(SUBSTITUTE(G377," ",""),SUBSTITUTE('Look Up Values'!$I$2:$I$10," ",""),0)),"","State error")),"")</f>
        <v/>
      </c>
      <c r="R377" s="260" t="str">
        <f t="shared" si="11"/>
        <v/>
      </c>
    </row>
    <row r="378" spans="1:18" ht="15.75">
      <c r="A378" s="250">
        <v>371</v>
      </c>
      <c r="B378" s="198"/>
      <c r="C378" s="25"/>
      <c r="D378" s="25"/>
      <c r="E378" s="25"/>
      <c r="F378" s="25"/>
      <c r="G378" s="26"/>
      <c r="H378" s="27"/>
      <c r="I378" s="28"/>
      <c r="J378" s="430"/>
      <c r="K378" s="8"/>
      <c r="L378" s="457" t="str">
        <f t="shared" si="10"/>
        <v/>
      </c>
      <c r="M378" s="245" cm="1">
        <f t="array" ref="M378">SUMPRODUCT(--(N378:Q378&lt;&gt;"")) + IF(TRIM(R378)="",0,LEN(R378)-LEN(SUBSTITUTE(R378,",",""))+1)</f>
        <v>0</v>
      </c>
      <c r="N378" s="242" t="str">
        <f>IF(AND(I378&lt;&gt;0,I378&lt;&gt;""),IF(TRIM(SUBSTITUTE(B378,CHAR(160),""))="","",IF(ISNUMBER(MATCH(TRIM(SUBSTITUTE(B378,CHAR(160),"")),'Look Up Values'!$B$2:$B$500,0)),"","Origin error")),"")</f>
        <v/>
      </c>
      <c r="O378" s="242" t="str">
        <f>IF(AND(I378&lt;&gt;0,I378&lt;&gt;""),IF(C378="","",IF(AND(ISNUMBER(--LEFT(C378,FIND(" ",C378&amp;" ")-1)),OR(LEN(LEFT(C378,FIND(" ",C378&amp;" ")-1))=6,LEN(LEFT(C378,FIND(" ",C378&amp;" ")-1))=7),OR(ISNUMBER(MATCH(LEFT(C378,FIND(" ",C378&amp;" ")-1),'Look Up Values'!$G$2:$G$1000,0)),ISNUMBER(MATCH(LEFT(C378,FIND(" ",C378&amp;" ")-1),'Look Up Values'!$AE$2:$AE$2000,0)))),"","EWC error")),"")</f>
        <v/>
      </c>
      <c r="P378" s="242" t="str" cm="1">
        <f t="array" ref="P378">IF(AND(I378&lt;&gt;0,I378&lt;&gt;""),IF(D378="","",IF(ISNUMBER(MATCH(SUBSTITUTE(D378," ",""),SUBSTITUTE('Look Up Values'!$S$2:$S$120," ",""),0)),"","D&amp;R error")),"")</f>
        <v/>
      </c>
      <c r="Q378" s="242" t="str" cm="1">
        <f t="array" ref="Q378">IF(AND(I378&lt;&gt;0,I378&lt;&gt;""),IF(G378="","",IF(ISNUMBER(MATCH(SUBSTITUTE(G378," ",""),SUBSTITUTE('Look Up Values'!$I$2:$I$10," ",""),0)),"","State error")),"")</f>
        <v/>
      </c>
      <c r="R378" s="260" t="str">
        <f t="shared" si="11"/>
        <v/>
      </c>
    </row>
    <row r="379" spans="1:18" ht="15.75">
      <c r="A379" s="250">
        <v>372</v>
      </c>
      <c r="B379" s="198"/>
      <c r="C379" s="25"/>
      <c r="D379" s="25"/>
      <c r="E379" s="25"/>
      <c r="F379" s="25"/>
      <c r="G379" s="26"/>
      <c r="H379" s="27"/>
      <c r="I379" s="28"/>
      <c r="J379" s="430"/>
      <c r="K379" s="8"/>
      <c r="L379" s="457" t="str">
        <f t="shared" si="10"/>
        <v/>
      </c>
      <c r="M379" s="245" cm="1">
        <f t="array" ref="M379">SUMPRODUCT(--(N379:Q379&lt;&gt;"")) + IF(TRIM(R379)="",0,LEN(R379)-LEN(SUBSTITUTE(R379,",",""))+1)</f>
        <v>0</v>
      </c>
      <c r="N379" s="242" t="str">
        <f>IF(AND(I379&lt;&gt;0,I379&lt;&gt;""),IF(TRIM(SUBSTITUTE(B379,CHAR(160),""))="","",IF(ISNUMBER(MATCH(TRIM(SUBSTITUTE(B379,CHAR(160),"")),'Look Up Values'!$B$2:$B$500,0)),"","Origin error")),"")</f>
        <v/>
      </c>
      <c r="O379" s="242" t="str">
        <f>IF(AND(I379&lt;&gt;0,I379&lt;&gt;""),IF(C379="","",IF(AND(ISNUMBER(--LEFT(C379,FIND(" ",C379&amp;" ")-1)),OR(LEN(LEFT(C379,FIND(" ",C379&amp;" ")-1))=6,LEN(LEFT(C379,FIND(" ",C379&amp;" ")-1))=7),OR(ISNUMBER(MATCH(LEFT(C379,FIND(" ",C379&amp;" ")-1),'Look Up Values'!$G$2:$G$1000,0)),ISNUMBER(MATCH(LEFT(C379,FIND(" ",C379&amp;" ")-1),'Look Up Values'!$AE$2:$AE$2000,0)))),"","EWC error")),"")</f>
        <v/>
      </c>
      <c r="P379" s="242" t="str" cm="1">
        <f t="array" ref="P379">IF(AND(I379&lt;&gt;0,I379&lt;&gt;""),IF(D379="","",IF(ISNUMBER(MATCH(SUBSTITUTE(D379," ",""),SUBSTITUTE('Look Up Values'!$S$2:$S$120," ",""),0)),"","D&amp;R error")),"")</f>
        <v/>
      </c>
      <c r="Q379" s="242" t="str" cm="1">
        <f t="array" ref="Q379">IF(AND(I379&lt;&gt;0,I379&lt;&gt;""),IF(G379="","",IF(ISNUMBER(MATCH(SUBSTITUTE(G379," ",""),SUBSTITUTE('Look Up Values'!$I$2:$I$10," ",""),0)),"","State error")),"")</f>
        <v/>
      </c>
      <c r="R379" s="260" t="str">
        <f t="shared" si="11"/>
        <v/>
      </c>
    </row>
    <row r="380" spans="1:18" ht="15.75">
      <c r="A380" s="250">
        <v>373</v>
      </c>
      <c r="B380" s="198"/>
      <c r="C380" s="25"/>
      <c r="D380" s="25"/>
      <c r="E380" s="25"/>
      <c r="F380" s="25"/>
      <c r="G380" s="26"/>
      <c r="H380" s="27"/>
      <c r="I380" s="28"/>
      <c r="J380" s="430"/>
      <c r="K380" s="8"/>
      <c r="L380" s="457" t="str">
        <f t="shared" si="10"/>
        <v/>
      </c>
      <c r="M380" s="245" cm="1">
        <f t="array" ref="M380">SUMPRODUCT(--(N380:Q380&lt;&gt;"")) + IF(TRIM(R380)="",0,LEN(R380)-LEN(SUBSTITUTE(R380,",",""))+1)</f>
        <v>0</v>
      </c>
      <c r="N380" s="242" t="str">
        <f>IF(AND(I380&lt;&gt;0,I380&lt;&gt;""),IF(TRIM(SUBSTITUTE(B380,CHAR(160),""))="","",IF(ISNUMBER(MATCH(TRIM(SUBSTITUTE(B380,CHAR(160),"")),'Look Up Values'!$B$2:$B$500,0)),"","Origin error")),"")</f>
        <v/>
      </c>
      <c r="O380" s="242" t="str">
        <f>IF(AND(I380&lt;&gt;0,I380&lt;&gt;""),IF(C380="","",IF(AND(ISNUMBER(--LEFT(C380,FIND(" ",C380&amp;" ")-1)),OR(LEN(LEFT(C380,FIND(" ",C380&amp;" ")-1))=6,LEN(LEFT(C380,FIND(" ",C380&amp;" ")-1))=7),OR(ISNUMBER(MATCH(LEFT(C380,FIND(" ",C380&amp;" ")-1),'Look Up Values'!$G$2:$G$1000,0)),ISNUMBER(MATCH(LEFT(C380,FIND(" ",C380&amp;" ")-1),'Look Up Values'!$AE$2:$AE$2000,0)))),"","EWC error")),"")</f>
        <v/>
      </c>
      <c r="P380" s="242" t="str" cm="1">
        <f t="array" ref="P380">IF(AND(I380&lt;&gt;0,I380&lt;&gt;""),IF(D380="","",IF(ISNUMBER(MATCH(SUBSTITUTE(D380," ",""),SUBSTITUTE('Look Up Values'!$S$2:$S$120," ",""),0)),"","D&amp;R error")),"")</f>
        <v/>
      </c>
      <c r="Q380" s="242" t="str" cm="1">
        <f t="array" ref="Q380">IF(AND(I380&lt;&gt;0,I380&lt;&gt;""),IF(G380="","",IF(ISNUMBER(MATCH(SUBSTITUTE(G380," ",""),SUBSTITUTE('Look Up Values'!$I$2:$I$10," ",""),0)),"","State error")),"")</f>
        <v/>
      </c>
      <c r="R380" s="260" t="str">
        <f t="shared" si="11"/>
        <v/>
      </c>
    </row>
    <row r="381" spans="1:18" ht="15.75">
      <c r="A381" s="250">
        <v>374</v>
      </c>
      <c r="B381" s="198"/>
      <c r="C381" s="25"/>
      <c r="D381" s="25"/>
      <c r="E381" s="25"/>
      <c r="F381" s="25"/>
      <c r="G381" s="26"/>
      <c r="H381" s="27"/>
      <c r="I381" s="28"/>
      <c r="J381" s="430"/>
      <c r="K381" s="8"/>
      <c r="L381" s="457" t="str">
        <f t="shared" si="10"/>
        <v/>
      </c>
      <c r="M381" s="245" cm="1">
        <f t="array" ref="M381">SUMPRODUCT(--(N381:Q381&lt;&gt;"")) + IF(TRIM(R381)="",0,LEN(R381)-LEN(SUBSTITUTE(R381,",",""))+1)</f>
        <v>0</v>
      </c>
      <c r="N381" s="242" t="str">
        <f>IF(AND(I381&lt;&gt;0,I381&lt;&gt;""),IF(TRIM(SUBSTITUTE(B381,CHAR(160),""))="","",IF(ISNUMBER(MATCH(TRIM(SUBSTITUTE(B381,CHAR(160),"")),'Look Up Values'!$B$2:$B$500,0)),"","Origin error")),"")</f>
        <v/>
      </c>
      <c r="O381" s="242" t="str">
        <f>IF(AND(I381&lt;&gt;0,I381&lt;&gt;""),IF(C381="","",IF(AND(ISNUMBER(--LEFT(C381,FIND(" ",C381&amp;" ")-1)),OR(LEN(LEFT(C381,FIND(" ",C381&amp;" ")-1))=6,LEN(LEFT(C381,FIND(" ",C381&amp;" ")-1))=7),OR(ISNUMBER(MATCH(LEFT(C381,FIND(" ",C381&amp;" ")-1),'Look Up Values'!$G$2:$G$1000,0)),ISNUMBER(MATCH(LEFT(C381,FIND(" ",C381&amp;" ")-1),'Look Up Values'!$AE$2:$AE$2000,0)))),"","EWC error")),"")</f>
        <v/>
      </c>
      <c r="P381" s="242" t="str" cm="1">
        <f t="array" ref="P381">IF(AND(I381&lt;&gt;0,I381&lt;&gt;""),IF(D381="","",IF(ISNUMBER(MATCH(SUBSTITUTE(D381," ",""),SUBSTITUTE('Look Up Values'!$S$2:$S$120," ",""),0)),"","D&amp;R error")),"")</f>
        <v/>
      </c>
      <c r="Q381" s="242" t="str" cm="1">
        <f t="array" ref="Q381">IF(AND(I381&lt;&gt;0,I381&lt;&gt;""),IF(G381="","",IF(ISNUMBER(MATCH(SUBSTITUTE(G381," ",""),SUBSTITUTE('Look Up Values'!$I$2:$I$10," ",""),0)),"","State error")),"")</f>
        <v/>
      </c>
      <c r="R381" s="260" t="str">
        <f t="shared" si="11"/>
        <v/>
      </c>
    </row>
    <row r="382" spans="1:18" ht="15.75">
      <c r="A382" s="250">
        <v>375</v>
      </c>
      <c r="B382" s="198"/>
      <c r="C382" s="25"/>
      <c r="D382" s="25"/>
      <c r="E382" s="25"/>
      <c r="F382" s="25"/>
      <c r="G382" s="26"/>
      <c r="H382" s="27"/>
      <c r="I382" s="28"/>
      <c r="J382" s="430"/>
      <c r="K382" s="8"/>
      <c r="L382" s="457" t="str">
        <f t="shared" si="10"/>
        <v/>
      </c>
      <c r="M382" s="245" cm="1">
        <f t="array" ref="M382">SUMPRODUCT(--(N382:Q382&lt;&gt;"")) + IF(TRIM(R382)="",0,LEN(R382)-LEN(SUBSTITUTE(R382,",",""))+1)</f>
        <v>0</v>
      </c>
      <c r="N382" s="242" t="str">
        <f>IF(AND(I382&lt;&gt;0,I382&lt;&gt;""),IF(TRIM(SUBSTITUTE(B382,CHAR(160),""))="","",IF(ISNUMBER(MATCH(TRIM(SUBSTITUTE(B382,CHAR(160),"")),'Look Up Values'!$B$2:$B$500,0)),"","Origin error")),"")</f>
        <v/>
      </c>
      <c r="O382" s="242" t="str">
        <f>IF(AND(I382&lt;&gt;0,I382&lt;&gt;""),IF(C382="","",IF(AND(ISNUMBER(--LEFT(C382,FIND(" ",C382&amp;" ")-1)),OR(LEN(LEFT(C382,FIND(" ",C382&amp;" ")-1))=6,LEN(LEFT(C382,FIND(" ",C382&amp;" ")-1))=7),OR(ISNUMBER(MATCH(LEFT(C382,FIND(" ",C382&amp;" ")-1),'Look Up Values'!$G$2:$G$1000,0)),ISNUMBER(MATCH(LEFT(C382,FIND(" ",C382&amp;" ")-1),'Look Up Values'!$AE$2:$AE$2000,0)))),"","EWC error")),"")</f>
        <v/>
      </c>
      <c r="P382" s="242" t="str" cm="1">
        <f t="array" ref="P382">IF(AND(I382&lt;&gt;0,I382&lt;&gt;""),IF(D382="","",IF(ISNUMBER(MATCH(SUBSTITUTE(D382," ",""),SUBSTITUTE('Look Up Values'!$S$2:$S$120," ",""),0)),"","D&amp;R error")),"")</f>
        <v/>
      </c>
      <c r="Q382" s="242" t="str" cm="1">
        <f t="array" ref="Q382">IF(AND(I382&lt;&gt;0,I382&lt;&gt;""),IF(G382="","",IF(ISNUMBER(MATCH(SUBSTITUTE(G382," ",""),SUBSTITUTE('Look Up Values'!$I$2:$I$10," ",""),0)),"","State error")),"")</f>
        <v/>
      </c>
      <c r="R382" s="260" t="str">
        <f t="shared" si="11"/>
        <v/>
      </c>
    </row>
    <row r="383" spans="1:18" ht="15.75">
      <c r="A383" s="250">
        <v>376</v>
      </c>
      <c r="B383" s="198"/>
      <c r="C383" s="25"/>
      <c r="D383" s="25"/>
      <c r="E383" s="25"/>
      <c r="F383" s="25"/>
      <c r="G383" s="26"/>
      <c r="H383" s="27"/>
      <c r="I383" s="28"/>
      <c r="J383" s="430"/>
      <c r="K383" s="8"/>
      <c r="L383" s="457" t="str">
        <f t="shared" si="10"/>
        <v/>
      </c>
      <c r="M383" s="245" cm="1">
        <f t="array" ref="M383">SUMPRODUCT(--(N383:Q383&lt;&gt;"")) + IF(TRIM(R383)="",0,LEN(R383)-LEN(SUBSTITUTE(R383,",",""))+1)</f>
        <v>0</v>
      </c>
      <c r="N383" s="242" t="str">
        <f>IF(AND(I383&lt;&gt;0,I383&lt;&gt;""),IF(TRIM(SUBSTITUTE(B383,CHAR(160),""))="","",IF(ISNUMBER(MATCH(TRIM(SUBSTITUTE(B383,CHAR(160),"")),'Look Up Values'!$B$2:$B$500,0)),"","Origin error")),"")</f>
        <v/>
      </c>
      <c r="O383" s="242" t="str">
        <f>IF(AND(I383&lt;&gt;0,I383&lt;&gt;""),IF(C383="","",IF(AND(ISNUMBER(--LEFT(C383,FIND(" ",C383&amp;" ")-1)),OR(LEN(LEFT(C383,FIND(" ",C383&amp;" ")-1))=6,LEN(LEFT(C383,FIND(" ",C383&amp;" ")-1))=7),OR(ISNUMBER(MATCH(LEFT(C383,FIND(" ",C383&amp;" ")-1),'Look Up Values'!$G$2:$G$1000,0)),ISNUMBER(MATCH(LEFT(C383,FIND(" ",C383&amp;" ")-1),'Look Up Values'!$AE$2:$AE$2000,0)))),"","EWC error")),"")</f>
        <v/>
      </c>
      <c r="P383" s="242" t="str" cm="1">
        <f t="array" ref="P383">IF(AND(I383&lt;&gt;0,I383&lt;&gt;""),IF(D383="","",IF(ISNUMBER(MATCH(SUBSTITUTE(D383," ",""),SUBSTITUTE('Look Up Values'!$S$2:$S$120," ",""),0)),"","D&amp;R error")),"")</f>
        <v/>
      </c>
      <c r="Q383" s="242" t="str" cm="1">
        <f t="array" ref="Q383">IF(AND(I383&lt;&gt;0,I383&lt;&gt;""),IF(G383="","",IF(ISNUMBER(MATCH(SUBSTITUTE(G383," ",""),SUBSTITUTE('Look Up Values'!$I$2:$I$10," ",""),0)),"","State error")),"")</f>
        <v/>
      </c>
      <c r="R383" s="260" t="str">
        <f t="shared" si="11"/>
        <v/>
      </c>
    </row>
    <row r="384" spans="1:18" ht="15.75">
      <c r="A384" s="250">
        <v>377</v>
      </c>
      <c r="B384" s="198"/>
      <c r="C384" s="25"/>
      <c r="D384" s="25"/>
      <c r="E384" s="25"/>
      <c r="F384" s="25"/>
      <c r="G384" s="26"/>
      <c r="H384" s="27"/>
      <c r="I384" s="28"/>
      <c r="J384" s="430"/>
      <c r="K384" s="8"/>
      <c r="L384" s="457" t="str">
        <f t="shared" si="10"/>
        <v/>
      </c>
      <c r="M384" s="245" cm="1">
        <f t="array" ref="M384">SUMPRODUCT(--(N384:Q384&lt;&gt;"")) + IF(TRIM(R384)="",0,LEN(R384)-LEN(SUBSTITUTE(R384,",",""))+1)</f>
        <v>0</v>
      </c>
      <c r="N384" s="242" t="str">
        <f>IF(AND(I384&lt;&gt;0,I384&lt;&gt;""),IF(TRIM(SUBSTITUTE(B384,CHAR(160),""))="","",IF(ISNUMBER(MATCH(TRIM(SUBSTITUTE(B384,CHAR(160),"")),'Look Up Values'!$B$2:$B$500,0)),"","Origin error")),"")</f>
        <v/>
      </c>
      <c r="O384" s="242" t="str">
        <f>IF(AND(I384&lt;&gt;0,I384&lt;&gt;""),IF(C384="","",IF(AND(ISNUMBER(--LEFT(C384,FIND(" ",C384&amp;" ")-1)),OR(LEN(LEFT(C384,FIND(" ",C384&amp;" ")-1))=6,LEN(LEFT(C384,FIND(" ",C384&amp;" ")-1))=7),OR(ISNUMBER(MATCH(LEFT(C384,FIND(" ",C384&amp;" ")-1),'Look Up Values'!$G$2:$G$1000,0)),ISNUMBER(MATCH(LEFT(C384,FIND(" ",C384&amp;" ")-1),'Look Up Values'!$AE$2:$AE$2000,0)))),"","EWC error")),"")</f>
        <v/>
      </c>
      <c r="P384" s="242" t="str" cm="1">
        <f t="array" ref="P384">IF(AND(I384&lt;&gt;0,I384&lt;&gt;""),IF(D384="","",IF(ISNUMBER(MATCH(SUBSTITUTE(D384," ",""),SUBSTITUTE('Look Up Values'!$S$2:$S$120," ",""),0)),"","D&amp;R error")),"")</f>
        <v/>
      </c>
      <c r="Q384" s="242" t="str" cm="1">
        <f t="array" ref="Q384">IF(AND(I384&lt;&gt;0,I384&lt;&gt;""),IF(G384="","",IF(ISNUMBER(MATCH(SUBSTITUTE(G384," ",""),SUBSTITUTE('Look Up Values'!$I$2:$I$10," ",""),0)),"","State error")),"")</f>
        <v/>
      </c>
      <c r="R384" s="260" t="str">
        <f t="shared" si="11"/>
        <v/>
      </c>
    </row>
    <row r="385" spans="1:18" ht="15.75">
      <c r="A385" s="250">
        <v>378</v>
      </c>
      <c r="B385" s="198"/>
      <c r="C385" s="25"/>
      <c r="D385" s="25"/>
      <c r="E385" s="25"/>
      <c r="F385" s="25"/>
      <c r="G385" s="26"/>
      <c r="H385" s="27"/>
      <c r="I385" s="28"/>
      <c r="J385" s="430"/>
      <c r="K385" s="8"/>
      <c r="L385" s="457" t="str">
        <f t="shared" si="10"/>
        <v/>
      </c>
      <c r="M385" s="245" cm="1">
        <f t="array" ref="M385">SUMPRODUCT(--(N385:Q385&lt;&gt;"")) + IF(TRIM(R385)="",0,LEN(R385)-LEN(SUBSTITUTE(R385,",",""))+1)</f>
        <v>0</v>
      </c>
      <c r="N385" s="242" t="str">
        <f>IF(AND(I385&lt;&gt;0,I385&lt;&gt;""),IF(TRIM(SUBSTITUTE(B385,CHAR(160),""))="","",IF(ISNUMBER(MATCH(TRIM(SUBSTITUTE(B385,CHAR(160),"")),'Look Up Values'!$B$2:$B$500,0)),"","Origin error")),"")</f>
        <v/>
      </c>
      <c r="O385" s="242" t="str">
        <f>IF(AND(I385&lt;&gt;0,I385&lt;&gt;""),IF(C385="","",IF(AND(ISNUMBER(--LEFT(C385,FIND(" ",C385&amp;" ")-1)),OR(LEN(LEFT(C385,FIND(" ",C385&amp;" ")-1))=6,LEN(LEFT(C385,FIND(" ",C385&amp;" ")-1))=7),OR(ISNUMBER(MATCH(LEFT(C385,FIND(" ",C385&amp;" ")-1),'Look Up Values'!$G$2:$G$1000,0)),ISNUMBER(MATCH(LEFT(C385,FIND(" ",C385&amp;" ")-1),'Look Up Values'!$AE$2:$AE$2000,0)))),"","EWC error")),"")</f>
        <v/>
      </c>
      <c r="P385" s="242" t="str" cm="1">
        <f t="array" ref="P385">IF(AND(I385&lt;&gt;0,I385&lt;&gt;""),IF(D385="","",IF(ISNUMBER(MATCH(SUBSTITUTE(D385," ",""),SUBSTITUTE('Look Up Values'!$S$2:$S$120," ",""),0)),"","D&amp;R error")),"")</f>
        <v/>
      </c>
      <c r="Q385" s="242" t="str" cm="1">
        <f t="array" ref="Q385">IF(AND(I385&lt;&gt;0,I385&lt;&gt;""),IF(G385="","",IF(ISNUMBER(MATCH(SUBSTITUTE(G385," ",""),SUBSTITUTE('Look Up Values'!$I$2:$I$10," ",""),0)),"","State error")),"")</f>
        <v/>
      </c>
      <c r="R385" s="260" t="str">
        <f t="shared" si="11"/>
        <v/>
      </c>
    </row>
    <row r="386" spans="1:18" ht="15.75">
      <c r="A386" s="250">
        <v>379</v>
      </c>
      <c r="B386" s="198"/>
      <c r="C386" s="25"/>
      <c r="D386" s="25"/>
      <c r="E386" s="25"/>
      <c r="F386" s="25"/>
      <c r="G386" s="26"/>
      <c r="H386" s="27"/>
      <c r="I386" s="28"/>
      <c r="J386" s="430"/>
      <c r="K386" s="8"/>
      <c r="L386" s="457" t="str">
        <f t="shared" si="10"/>
        <v/>
      </c>
      <c r="M386" s="245" cm="1">
        <f t="array" ref="M386">SUMPRODUCT(--(N386:Q386&lt;&gt;"")) + IF(TRIM(R386)="",0,LEN(R386)-LEN(SUBSTITUTE(R386,",",""))+1)</f>
        <v>0</v>
      </c>
      <c r="N386" s="242" t="str">
        <f>IF(AND(I386&lt;&gt;0,I386&lt;&gt;""),IF(TRIM(SUBSTITUTE(B386,CHAR(160),""))="","",IF(ISNUMBER(MATCH(TRIM(SUBSTITUTE(B386,CHAR(160),"")),'Look Up Values'!$B$2:$B$500,0)),"","Origin error")),"")</f>
        <v/>
      </c>
      <c r="O386" s="242" t="str">
        <f>IF(AND(I386&lt;&gt;0,I386&lt;&gt;""),IF(C386="","",IF(AND(ISNUMBER(--LEFT(C386,FIND(" ",C386&amp;" ")-1)),OR(LEN(LEFT(C386,FIND(" ",C386&amp;" ")-1))=6,LEN(LEFT(C386,FIND(" ",C386&amp;" ")-1))=7),OR(ISNUMBER(MATCH(LEFT(C386,FIND(" ",C386&amp;" ")-1),'Look Up Values'!$G$2:$G$1000,0)),ISNUMBER(MATCH(LEFT(C386,FIND(" ",C386&amp;" ")-1),'Look Up Values'!$AE$2:$AE$2000,0)))),"","EWC error")),"")</f>
        <v/>
      </c>
      <c r="P386" s="242" t="str" cm="1">
        <f t="array" ref="P386">IF(AND(I386&lt;&gt;0,I386&lt;&gt;""),IF(D386="","",IF(ISNUMBER(MATCH(SUBSTITUTE(D386," ",""),SUBSTITUTE('Look Up Values'!$S$2:$S$120," ",""),0)),"","D&amp;R error")),"")</f>
        <v/>
      </c>
      <c r="Q386" s="242" t="str" cm="1">
        <f t="array" ref="Q386">IF(AND(I386&lt;&gt;0,I386&lt;&gt;""),IF(G386="","",IF(ISNUMBER(MATCH(SUBSTITUTE(G386," ",""),SUBSTITUTE('Look Up Values'!$I$2:$I$10," ",""),0)),"","State error")),"")</f>
        <v/>
      </c>
      <c r="R386" s="260" t="str">
        <f t="shared" si="11"/>
        <v/>
      </c>
    </row>
    <row r="387" spans="1:18" ht="15.75">
      <c r="A387" s="250">
        <v>380</v>
      </c>
      <c r="B387" s="198"/>
      <c r="C387" s="25"/>
      <c r="D387" s="25"/>
      <c r="E387" s="25"/>
      <c r="F387" s="25"/>
      <c r="G387" s="26"/>
      <c r="H387" s="27"/>
      <c r="I387" s="28"/>
      <c r="J387" s="430"/>
      <c r="K387" s="8"/>
      <c r="L387" s="457" t="str">
        <f t="shared" si="10"/>
        <v/>
      </c>
      <c r="M387" s="245" cm="1">
        <f t="array" ref="M387">SUMPRODUCT(--(N387:Q387&lt;&gt;"")) + IF(TRIM(R387)="",0,LEN(R387)-LEN(SUBSTITUTE(R387,",",""))+1)</f>
        <v>0</v>
      </c>
      <c r="N387" s="242" t="str">
        <f>IF(AND(I387&lt;&gt;0,I387&lt;&gt;""),IF(TRIM(SUBSTITUTE(B387,CHAR(160),""))="","",IF(ISNUMBER(MATCH(TRIM(SUBSTITUTE(B387,CHAR(160),"")),'Look Up Values'!$B$2:$B$500,0)),"","Origin error")),"")</f>
        <v/>
      </c>
      <c r="O387" s="242" t="str">
        <f>IF(AND(I387&lt;&gt;0,I387&lt;&gt;""),IF(C387="","",IF(AND(ISNUMBER(--LEFT(C387,FIND(" ",C387&amp;" ")-1)),OR(LEN(LEFT(C387,FIND(" ",C387&amp;" ")-1))=6,LEN(LEFT(C387,FIND(" ",C387&amp;" ")-1))=7),OR(ISNUMBER(MATCH(LEFT(C387,FIND(" ",C387&amp;" ")-1),'Look Up Values'!$G$2:$G$1000,0)),ISNUMBER(MATCH(LEFT(C387,FIND(" ",C387&amp;" ")-1),'Look Up Values'!$AE$2:$AE$2000,0)))),"","EWC error")),"")</f>
        <v/>
      </c>
      <c r="P387" s="242" t="str" cm="1">
        <f t="array" ref="P387">IF(AND(I387&lt;&gt;0,I387&lt;&gt;""),IF(D387="","",IF(ISNUMBER(MATCH(SUBSTITUTE(D387," ",""),SUBSTITUTE('Look Up Values'!$S$2:$S$120," ",""),0)),"","D&amp;R error")),"")</f>
        <v/>
      </c>
      <c r="Q387" s="242" t="str" cm="1">
        <f t="array" ref="Q387">IF(AND(I387&lt;&gt;0,I387&lt;&gt;""),IF(G387="","",IF(ISNUMBER(MATCH(SUBSTITUTE(G387," ",""),SUBSTITUTE('Look Up Values'!$I$2:$I$10," ",""),0)),"","State error")),"")</f>
        <v/>
      </c>
      <c r="R387" s="260" t="str">
        <f t="shared" si="11"/>
        <v/>
      </c>
    </row>
    <row r="388" spans="1:18" ht="15.75">
      <c r="A388" s="250">
        <v>381</v>
      </c>
      <c r="B388" s="198"/>
      <c r="C388" s="25"/>
      <c r="D388" s="25"/>
      <c r="E388" s="25"/>
      <c r="F388" s="25"/>
      <c r="G388" s="26"/>
      <c r="H388" s="27"/>
      <c r="I388" s="28"/>
      <c r="J388" s="430"/>
      <c r="K388" s="8"/>
      <c r="L388" s="457" t="str">
        <f t="shared" si="10"/>
        <v/>
      </c>
      <c r="M388" s="245" cm="1">
        <f t="array" ref="M388">SUMPRODUCT(--(N388:Q388&lt;&gt;"")) + IF(TRIM(R388)="",0,LEN(R388)-LEN(SUBSTITUTE(R388,",",""))+1)</f>
        <v>0</v>
      </c>
      <c r="N388" s="242" t="str">
        <f>IF(AND(I388&lt;&gt;0,I388&lt;&gt;""),IF(TRIM(SUBSTITUTE(B388,CHAR(160),""))="","",IF(ISNUMBER(MATCH(TRIM(SUBSTITUTE(B388,CHAR(160),"")),'Look Up Values'!$B$2:$B$500,0)),"","Origin error")),"")</f>
        <v/>
      </c>
      <c r="O388" s="242" t="str">
        <f>IF(AND(I388&lt;&gt;0,I388&lt;&gt;""),IF(C388="","",IF(AND(ISNUMBER(--LEFT(C388,FIND(" ",C388&amp;" ")-1)),OR(LEN(LEFT(C388,FIND(" ",C388&amp;" ")-1))=6,LEN(LEFT(C388,FIND(" ",C388&amp;" ")-1))=7),OR(ISNUMBER(MATCH(LEFT(C388,FIND(" ",C388&amp;" ")-1),'Look Up Values'!$G$2:$G$1000,0)),ISNUMBER(MATCH(LEFT(C388,FIND(" ",C388&amp;" ")-1),'Look Up Values'!$AE$2:$AE$2000,0)))),"","EWC error")),"")</f>
        <v/>
      </c>
      <c r="P388" s="242" t="str" cm="1">
        <f t="array" ref="P388">IF(AND(I388&lt;&gt;0,I388&lt;&gt;""),IF(D388="","",IF(ISNUMBER(MATCH(SUBSTITUTE(D388," ",""),SUBSTITUTE('Look Up Values'!$S$2:$S$120," ",""),0)),"","D&amp;R error")),"")</f>
        <v/>
      </c>
      <c r="Q388" s="242" t="str" cm="1">
        <f t="array" ref="Q388">IF(AND(I388&lt;&gt;0,I388&lt;&gt;""),IF(G388="","",IF(ISNUMBER(MATCH(SUBSTITUTE(G388," ",""),SUBSTITUTE('Look Up Values'!$I$2:$I$10," ",""),0)),"","State error")),"")</f>
        <v/>
      </c>
      <c r="R388" s="260" t="str">
        <f t="shared" si="11"/>
        <v/>
      </c>
    </row>
    <row r="389" spans="1:18" ht="15.75">
      <c r="A389" s="250">
        <v>382</v>
      </c>
      <c r="B389" s="198"/>
      <c r="C389" s="25"/>
      <c r="D389" s="25"/>
      <c r="E389" s="25"/>
      <c r="F389" s="25"/>
      <c r="G389" s="26"/>
      <c r="H389" s="27"/>
      <c r="I389" s="28"/>
      <c r="J389" s="430"/>
      <c r="K389" s="8"/>
      <c r="L389" s="457" t="str">
        <f t="shared" si="10"/>
        <v/>
      </c>
      <c r="M389" s="245" cm="1">
        <f t="array" ref="M389">SUMPRODUCT(--(N389:Q389&lt;&gt;"")) + IF(TRIM(R389)="",0,LEN(R389)-LEN(SUBSTITUTE(R389,",",""))+1)</f>
        <v>0</v>
      </c>
      <c r="N389" s="242" t="str">
        <f>IF(AND(I389&lt;&gt;0,I389&lt;&gt;""),IF(TRIM(SUBSTITUTE(B389,CHAR(160),""))="","",IF(ISNUMBER(MATCH(TRIM(SUBSTITUTE(B389,CHAR(160),"")),'Look Up Values'!$B$2:$B$500,0)),"","Origin error")),"")</f>
        <v/>
      </c>
      <c r="O389" s="242" t="str">
        <f>IF(AND(I389&lt;&gt;0,I389&lt;&gt;""),IF(C389="","",IF(AND(ISNUMBER(--LEFT(C389,FIND(" ",C389&amp;" ")-1)),OR(LEN(LEFT(C389,FIND(" ",C389&amp;" ")-1))=6,LEN(LEFT(C389,FIND(" ",C389&amp;" ")-1))=7),OR(ISNUMBER(MATCH(LEFT(C389,FIND(" ",C389&amp;" ")-1),'Look Up Values'!$G$2:$G$1000,0)),ISNUMBER(MATCH(LEFT(C389,FIND(" ",C389&amp;" ")-1),'Look Up Values'!$AE$2:$AE$2000,0)))),"","EWC error")),"")</f>
        <v/>
      </c>
      <c r="P389" s="242" t="str" cm="1">
        <f t="array" ref="P389">IF(AND(I389&lt;&gt;0,I389&lt;&gt;""),IF(D389="","",IF(ISNUMBER(MATCH(SUBSTITUTE(D389," ",""),SUBSTITUTE('Look Up Values'!$S$2:$S$120," ",""),0)),"","D&amp;R error")),"")</f>
        <v/>
      </c>
      <c r="Q389" s="242" t="str" cm="1">
        <f t="array" ref="Q389">IF(AND(I389&lt;&gt;0,I389&lt;&gt;""),IF(G389="","",IF(ISNUMBER(MATCH(SUBSTITUTE(G389," ",""),SUBSTITUTE('Look Up Values'!$I$2:$I$10," ",""),0)),"","State error")),"")</f>
        <v/>
      </c>
      <c r="R389" s="260" t="str">
        <f t="shared" si="11"/>
        <v/>
      </c>
    </row>
    <row r="390" spans="1:18" ht="15.75">
      <c r="A390" s="250">
        <v>383</v>
      </c>
      <c r="B390" s="198"/>
      <c r="C390" s="25"/>
      <c r="D390" s="25"/>
      <c r="E390" s="25"/>
      <c r="F390" s="25"/>
      <c r="G390" s="26"/>
      <c r="H390" s="27"/>
      <c r="I390" s="28"/>
      <c r="J390" s="430"/>
      <c r="K390" s="8"/>
      <c r="L390" s="457" t="str">
        <f t="shared" si="10"/>
        <v/>
      </c>
      <c r="M390" s="245" cm="1">
        <f t="array" ref="M390">SUMPRODUCT(--(N390:Q390&lt;&gt;"")) + IF(TRIM(R390)="",0,LEN(R390)-LEN(SUBSTITUTE(R390,",",""))+1)</f>
        <v>0</v>
      </c>
      <c r="N390" s="242" t="str">
        <f>IF(AND(I390&lt;&gt;0,I390&lt;&gt;""),IF(TRIM(SUBSTITUTE(B390,CHAR(160),""))="","",IF(ISNUMBER(MATCH(TRIM(SUBSTITUTE(B390,CHAR(160),"")),'Look Up Values'!$B$2:$B$500,0)),"","Origin error")),"")</f>
        <v/>
      </c>
      <c r="O390" s="242" t="str">
        <f>IF(AND(I390&lt;&gt;0,I390&lt;&gt;""),IF(C390="","",IF(AND(ISNUMBER(--LEFT(C390,FIND(" ",C390&amp;" ")-1)),OR(LEN(LEFT(C390,FIND(" ",C390&amp;" ")-1))=6,LEN(LEFT(C390,FIND(" ",C390&amp;" ")-1))=7),OR(ISNUMBER(MATCH(LEFT(C390,FIND(" ",C390&amp;" ")-1),'Look Up Values'!$G$2:$G$1000,0)),ISNUMBER(MATCH(LEFT(C390,FIND(" ",C390&amp;" ")-1),'Look Up Values'!$AE$2:$AE$2000,0)))),"","EWC error")),"")</f>
        <v/>
      </c>
      <c r="P390" s="242" t="str" cm="1">
        <f t="array" ref="P390">IF(AND(I390&lt;&gt;0,I390&lt;&gt;""),IF(D390="","",IF(ISNUMBER(MATCH(SUBSTITUTE(D390," ",""),SUBSTITUTE('Look Up Values'!$S$2:$S$120," ",""),0)),"","D&amp;R error")),"")</f>
        <v/>
      </c>
      <c r="Q390" s="242" t="str" cm="1">
        <f t="array" ref="Q390">IF(AND(I390&lt;&gt;0,I390&lt;&gt;""),IF(G390="","",IF(ISNUMBER(MATCH(SUBSTITUTE(G390," ",""),SUBSTITUTE('Look Up Values'!$I$2:$I$10," ",""),0)),"","State error")),"")</f>
        <v/>
      </c>
      <c r="R390" s="260" t="str">
        <f t="shared" si="11"/>
        <v/>
      </c>
    </row>
    <row r="391" spans="1:18" ht="15.75">
      <c r="A391" s="250">
        <v>384</v>
      </c>
      <c r="B391" s="198"/>
      <c r="C391" s="25"/>
      <c r="D391" s="25"/>
      <c r="E391" s="25"/>
      <c r="F391" s="25"/>
      <c r="G391" s="26"/>
      <c r="H391" s="27"/>
      <c r="I391" s="28"/>
      <c r="J391" s="430"/>
      <c r="K391" s="8"/>
      <c r="L391" s="457" t="str">
        <f t="shared" si="10"/>
        <v/>
      </c>
      <c r="M391" s="245" cm="1">
        <f t="array" ref="M391">SUMPRODUCT(--(N391:Q391&lt;&gt;"")) + IF(TRIM(R391)="",0,LEN(R391)-LEN(SUBSTITUTE(R391,",",""))+1)</f>
        <v>0</v>
      </c>
      <c r="N391" s="242" t="str">
        <f>IF(AND(I391&lt;&gt;0,I391&lt;&gt;""),IF(TRIM(SUBSTITUTE(B391,CHAR(160),""))="","",IF(ISNUMBER(MATCH(TRIM(SUBSTITUTE(B391,CHAR(160),"")),'Look Up Values'!$B$2:$B$500,0)),"","Origin error")),"")</f>
        <v/>
      </c>
      <c r="O391" s="242" t="str">
        <f>IF(AND(I391&lt;&gt;0,I391&lt;&gt;""),IF(C391="","",IF(AND(ISNUMBER(--LEFT(C391,FIND(" ",C391&amp;" ")-1)),OR(LEN(LEFT(C391,FIND(" ",C391&amp;" ")-1))=6,LEN(LEFT(C391,FIND(" ",C391&amp;" ")-1))=7),OR(ISNUMBER(MATCH(LEFT(C391,FIND(" ",C391&amp;" ")-1),'Look Up Values'!$G$2:$G$1000,0)),ISNUMBER(MATCH(LEFT(C391,FIND(" ",C391&amp;" ")-1),'Look Up Values'!$AE$2:$AE$2000,0)))),"","EWC error")),"")</f>
        <v/>
      </c>
      <c r="P391" s="242" t="str" cm="1">
        <f t="array" ref="P391">IF(AND(I391&lt;&gt;0,I391&lt;&gt;""),IF(D391="","",IF(ISNUMBER(MATCH(SUBSTITUTE(D391," ",""),SUBSTITUTE('Look Up Values'!$S$2:$S$120," ",""),0)),"","D&amp;R error")),"")</f>
        <v/>
      </c>
      <c r="Q391" s="242" t="str" cm="1">
        <f t="array" ref="Q391">IF(AND(I391&lt;&gt;0,I391&lt;&gt;""),IF(G391="","",IF(ISNUMBER(MATCH(SUBSTITUTE(G391," ",""),SUBSTITUTE('Look Up Values'!$I$2:$I$10," ",""),0)),"","State error")),"")</f>
        <v/>
      </c>
      <c r="R391" s="260" t="str">
        <f t="shared" si="11"/>
        <v/>
      </c>
    </row>
    <row r="392" spans="1:18" ht="15.75">
      <c r="A392" s="250">
        <v>385</v>
      </c>
      <c r="B392" s="198"/>
      <c r="C392" s="25"/>
      <c r="D392" s="25"/>
      <c r="E392" s="25"/>
      <c r="F392" s="25"/>
      <c r="G392" s="26"/>
      <c r="H392" s="27"/>
      <c r="I392" s="28"/>
      <c r="J392" s="430"/>
      <c r="K392" s="8"/>
      <c r="L392" s="457" t="str">
        <f t="shared" ref="L392:L455" si="12">IF(IFERROR(--SUBSTITUTE(M392,CHAR(160),""),0)&gt;0,A392,"")</f>
        <v/>
      </c>
      <c r="M392" s="245" cm="1">
        <f t="array" ref="M392">SUMPRODUCT(--(N392:Q392&lt;&gt;"")) + IF(TRIM(R392)="",0,LEN(R392)-LEN(SUBSTITUTE(R392,",",""))+1)</f>
        <v>0</v>
      </c>
      <c r="N392" s="242" t="str">
        <f>IF(AND(I392&lt;&gt;0,I392&lt;&gt;""),IF(TRIM(SUBSTITUTE(B392,CHAR(160),""))="","",IF(ISNUMBER(MATCH(TRIM(SUBSTITUTE(B392,CHAR(160),"")),'Look Up Values'!$B$2:$B$500,0)),"","Origin error")),"")</f>
        <v/>
      </c>
      <c r="O392" s="242" t="str">
        <f>IF(AND(I392&lt;&gt;0,I392&lt;&gt;""),IF(C392="","",IF(AND(ISNUMBER(--LEFT(C392,FIND(" ",C392&amp;" ")-1)),OR(LEN(LEFT(C392,FIND(" ",C392&amp;" ")-1))=6,LEN(LEFT(C392,FIND(" ",C392&amp;" ")-1))=7),OR(ISNUMBER(MATCH(LEFT(C392,FIND(" ",C392&amp;" ")-1),'Look Up Values'!$G$2:$G$1000,0)),ISNUMBER(MATCH(LEFT(C392,FIND(" ",C392&amp;" ")-1),'Look Up Values'!$AE$2:$AE$2000,0)))),"","EWC error")),"")</f>
        <v/>
      </c>
      <c r="P392" s="242" t="str" cm="1">
        <f t="array" ref="P392">IF(AND(I392&lt;&gt;0,I392&lt;&gt;""),IF(D392="","",IF(ISNUMBER(MATCH(SUBSTITUTE(D392," ",""),SUBSTITUTE('Look Up Values'!$S$2:$S$120," ",""),0)),"","D&amp;R error")),"")</f>
        <v/>
      </c>
      <c r="Q392" s="242" t="str" cm="1">
        <f t="array" ref="Q392">IF(AND(I392&lt;&gt;0,I392&lt;&gt;""),IF(G392="","",IF(ISNUMBER(MATCH(SUBSTITUTE(G392," ",""),SUBSTITUTE('Look Up Values'!$I$2:$I$10," ",""),0)),"","State error")),"")</f>
        <v/>
      </c>
      <c r="R392" s="260" t="str">
        <f t="shared" si="11"/>
        <v/>
      </c>
    </row>
    <row r="393" spans="1:18" ht="15.75">
      <c r="A393" s="250">
        <v>386</v>
      </c>
      <c r="B393" s="198"/>
      <c r="C393" s="25"/>
      <c r="D393" s="25"/>
      <c r="E393" s="25"/>
      <c r="F393" s="25"/>
      <c r="G393" s="26"/>
      <c r="H393" s="27"/>
      <c r="I393" s="28"/>
      <c r="J393" s="430"/>
      <c r="K393" s="8"/>
      <c r="L393" s="457" t="str">
        <f t="shared" si="12"/>
        <v/>
      </c>
      <c r="M393" s="245" cm="1">
        <f t="array" ref="M393">SUMPRODUCT(--(N393:Q393&lt;&gt;"")) + IF(TRIM(R393)="",0,LEN(R393)-LEN(SUBSTITUTE(R393,",",""))+1)</f>
        <v>0</v>
      </c>
      <c r="N393" s="242" t="str">
        <f>IF(AND(I393&lt;&gt;0,I393&lt;&gt;""),IF(TRIM(SUBSTITUTE(B393,CHAR(160),""))="","",IF(ISNUMBER(MATCH(TRIM(SUBSTITUTE(B393,CHAR(160),"")),'Look Up Values'!$B$2:$B$500,0)),"","Origin error")),"")</f>
        <v/>
      </c>
      <c r="O393" s="242" t="str">
        <f>IF(AND(I393&lt;&gt;0,I393&lt;&gt;""),IF(C393="","",IF(AND(ISNUMBER(--LEFT(C393,FIND(" ",C393&amp;" ")-1)),OR(LEN(LEFT(C393,FIND(" ",C393&amp;" ")-1))=6,LEN(LEFT(C393,FIND(" ",C393&amp;" ")-1))=7),OR(ISNUMBER(MATCH(LEFT(C393,FIND(" ",C393&amp;" ")-1),'Look Up Values'!$G$2:$G$1000,0)),ISNUMBER(MATCH(LEFT(C393,FIND(" ",C393&amp;" ")-1),'Look Up Values'!$AE$2:$AE$2000,0)))),"","EWC error")),"")</f>
        <v/>
      </c>
      <c r="P393" s="242" t="str" cm="1">
        <f t="array" ref="P393">IF(AND(I393&lt;&gt;0,I393&lt;&gt;""),IF(D393="","",IF(ISNUMBER(MATCH(SUBSTITUTE(D393," ",""),SUBSTITUTE('Look Up Values'!$S$2:$S$120," ",""),0)),"","D&amp;R error")),"")</f>
        <v/>
      </c>
      <c r="Q393" s="242" t="str" cm="1">
        <f t="array" ref="Q393">IF(AND(I393&lt;&gt;0,I393&lt;&gt;""),IF(G393="","",IF(ISNUMBER(MATCH(SUBSTITUTE(G393," ",""),SUBSTITUTE('Look Up Values'!$I$2:$I$10," ",""),0)),"","State error")),"")</f>
        <v/>
      </c>
      <c r="R393" s="260" t="str">
        <f t="shared" ref="R393:R456" si="13">IF(OR(I393="",I393=0),"",IF(COUNTA(B393,C393,D393,G393,I393)=0,"",IF(COUNTA(B393,C393,D393,G393,I393)=5,"",LEFT(IF(TRIM(SUBSTITUTE(B393,CHAR(160),""))="","Origin, ","")&amp;IF(TRIM(SUBSTITUTE(C393,CHAR(160),""))="","EWC, ","")&amp;IF(TRIM(SUBSTITUTE(D393,CHAR(160),""))="","D&amp;R, ","")&amp;IF(TRIM(SUBSTITUTE(G393,CHAR(160),""))="","State, ",""),LEN(IF(TRIM(SUBSTITUTE(B393,CHAR(160),""))="","Origin, ","")&amp;IF(TRIM(SUBSTITUTE(C393,CHAR(160),""))="","EWC, ","")&amp;IF(TRIM(SUBSTITUTE(D393,CHAR(160),""))="","D&amp;R, ","")&amp;IF(TRIM(SUBSTITUTE(G393,CHAR(160),""))="","State, ",""))-2))))</f>
        <v/>
      </c>
    </row>
    <row r="394" spans="1:18" ht="15.75">
      <c r="A394" s="250">
        <v>387</v>
      </c>
      <c r="B394" s="198"/>
      <c r="C394" s="25"/>
      <c r="D394" s="25"/>
      <c r="E394" s="25"/>
      <c r="F394" s="25"/>
      <c r="G394" s="26"/>
      <c r="H394" s="27"/>
      <c r="I394" s="28"/>
      <c r="J394" s="430"/>
      <c r="K394" s="8"/>
      <c r="L394" s="457" t="str">
        <f t="shared" si="12"/>
        <v/>
      </c>
      <c r="M394" s="245" cm="1">
        <f t="array" ref="M394">SUMPRODUCT(--(N394:Q394&lt;&gt;"")) + IF(TRIM(R394)="",0,LEN(R394)-LEN(SUBSTITUTE(R394,",",""))+1)</f>
        <v>0</v>
      </c>
      <c r="N394" s="242" t="str">
        <f>IF(AND(I394&lt;&gt;0,I394&lt;&gt;""),IF(TRIM(SUBSTITUTE(B394,CHAR(160),""))="","",IF(ISNUMBER(MATCH(TRIM(SUBSTITUTE(B394,CHAR(160),"")),'Look Up Values'!$B$2:$B$500,0)),"","Origin error")),"")</f>
        <v/>
      </c>
      <c r="O394" s="242" t="str">
        <f>IF(AND(I394&lt;&gt;0,I394&lt;&gt;""),IF(C394="","",IF(AND(ISNUMBER(--LEFT(C394,FIND(" ",C394&amp;" ")-1)),OR(LEN(LEFT(C394,FIND(" ",C394&amp;" ")-1))=6,LEN(LEFT(C394,FIND(" ",C394&amp;" ")-1))=7),OR(ISNUMBER(MATCH(LEFT(C394,FIND(" ",C394&amp;" ")-1),'Look Up Values'!$G$2:$G$1000,0)),ISNUMBER(MATCH(LEFT(C394,FIND(" ",C394&amp;" ")-1),'Look Up Values'!$AE$2:$AE$2000,0)))),"","EWC error")),"")</f>
        <v/>
      </c>
      <c r="P394" s="242" t="str" cm="1">
        <f t="array" ref="P394">IF(AND(I394&lt;&gt;0,I394&lt;&gt;""),IF(D394="","",IF(ISNUMBER(MATCH(SUBSTITUTE(D394," ",""),SUBSTITUTE('Look Up Values'!$S$2:$S$120," ",""),0)),"","D&amp;R error")),"")</f>
        <v/>
      </c>
      <c r="Q394" s="242" t="str" cm="1">
        <f t="array" ref="Q394">IF(AND(I394&lt;&gt;0,I394&lt;&gt;""),IF(G394="","",IF(ISNUMBER(MATCH(SUBSTITUTE(G394," ",""),SUBSTITUTE('Look Up Values'!$I$2:$I$10," ",""),0)),"","State error")),"")</f>
        <v/>
      </c>
      <c r="R394" s="260" t="str">
        <f t="shared" si="13"/>
        <v/>
      </c>
    </row>
    <row r="395" spans="1:18" ht="15.75">
      <c r="A395" s="250">
        <v>388</v>
      </c>
      <c r="B395" s="198"/>
      <c r="C395" s="25"/>
      <c r="D395" s="25"/>
      <c r="E395" s="25"/>
      <c r="F395" s="25"/>
      <c r="G395" s="26"/>
      <c r="H395" s="27"/>
      <c r="I395" s="28"/>
      <c r="J395" s="430"/>
      <c r="K395" s="8"/>
      <c r="L395" s="457" t="str">
        <f t="shared" si="12"/>
        <v/>
      </c>
      <c r="M395" s="245" cm="1">
        <f t="array" ref="M395">SUMPRODUCT(--(N395:Q395&lt;&gt;"")) + IF(TRIM(R395)="",0,LEN(R395)-LEN(SUBSTITUTE(R395,",",""))+1)</f>
        <v>0</v>
      </c>
      <c r="N395" s="242" t="str">
        <f>IF(AND(I395&lt;&gt;0,I395&lt;&gt;""),IF(TRIM(SUBSTITUTE(B395,CHAR(160),""))="","",IF(ISNUMBER(MATCH(TRIM(SUBSTITUTE(B395,CHAR(160),"")),'Look Up Values'!$B$2:$B$500,0)),"","Origin error")),"")</f>
        <v/>
      </c>
      <c r="O395" s="242" t="str">
        <f>IF(AND(I395&lt;&gt;0,I395&lt;&gt;""),IF(C395="","",IF(AND(ISNUMBER(--LEFT(C395,FIND(" ",C395&amp;" ")-1)),OR(LEN(LEFT(C395,FIND(" ",C395&amp;" ")-1))=6,LEN(LEFT(C395,FIND(" ",C395&amp;" ")-1))=7),OR(ISNUMBER(MATCH(LEFT(C395,FIND(" ",C395&amp;" ")-1),'Look Up Values'!$G$2:$G$1000,0)),ISNUMBER(MATCH(LEFT(C395,FIND(" ",C395&amp;" ")-1),'Look Up Values'!$AE$2:$AE$2000,0)))),"","EWC error")),"")</f>
        <v/>
      </c>
      <c r="P395" s="242" t="str" cm="1">
        <f t="array" ref="P395">IF(AND(I395&lt;&gt;0,I395&lt;&gt;""),IF(D395="","",IF(ISNUMBER(MATCH(SUBSTITUTE(D395," ",""),SUBSTITUTE('Look Up Values'!$S$2:$S$120," ",""),0)),"","D&amp;R error")),"")</f>
        <v/>
      </c>
      <c r="Q395" s="242" t="str" cm="1">
        <f t="array" ref="Q395">IF(AND(I395&lt;&gt;0,I395&lt;&gt;""),IF(G395="","",IF(ISNUMBER(MATCH(SUBSTITUTE(G395," ",""),SUBSTITUTE('Look Up Values'!$I$2:$I$10," ",""),0)),"","State error")),"")</f>
        <v/>
      </c>
      <c r="R395" s="260" t="str">
        <f t="shared" si="13"/>
        <v/>
      </c>
    </row>
    <row r="396" spans="1:18" ht="15.75">
      <c r="A396" s="250">
        <v>389</v>
      </c>
      <c r="B396" s="198"/>
      <c r="C396" s="25"/>
      <c r="D396" s="25"/>
      <c r="E396" s="25"/>
      <c r="F396" s="25"/>
      <c r="G396" s="26"/>
      <c r="H396" s="27"/>
      <c r="I396" s="28"/>
      <c r="J396" s="430"/>
      <c r="K396" s="8"/>
      <c r="L396" s="457" t="str">
        <f t="shared" si="12"/>
        <v/>
      </c>
      <c r="M396" s="245" cm="1">
        <f t="array" ref="M396">SUMPRODUCT(--(N396:Q396&lt;&gt;"")) + IF(TRIM(R396)="",0,LEN(R396)-LEN(SUBSTITUTE(R396,",",""))+1)</f>
        <v>0</v>
      </c>
      <c r="N396" s="242" t="str">
        <f>IF(AND(I396&lt;&gt;0,I396&lt;&gt;""),IF(TRIM(SUBSTITUTE(B396,CHAR(160),""))="","",IF(ISNUMBER(MATCH(TRIM(SUBSTITUTE(B396,CHAR(160),"")),'Look Up Values'!$B$2:$B$500,0)),"","Origin error")),"")</f>
        <v/>
      </c>
      <c r="O396" s="242" t="str">
        <f>IF(AND(I396&lt;&gt;0,I396&lt;&gt;""),IF(C396="","",IF(AND(ISNUMBER(--LEFT(C396,FIND(" ",C396&amp;" ")-1)),OR(LEN(LEFT(C396,FIND(" ",C396&amp;" ")-1))=6,LEN(LEFT(C396,FIND(" ",C396&amp;" ")-1))=7),OR(ISNUMBER(MATCH(LEFT(C396,FIND(" ",C396&amp;" ")-1),'Look Up Values'!$G$2:$G$1000,0)),ISNUMBER(MATCH(LEFT(C396,FIND(" ",C396&amp;" ")-1),'Look Up Values'!$AE$2:$AE$2000,0)))),"","EWC error")),"")</f>
        <v/>
      </c>
      <c r="P396" s="242" t="str" cm="1">
        <f t="array" ref="P396">IF(AND(I396&lt;&gt;0,I396&lt;&gt;""),IF(D396="","",IF(ISNUMBER(MATCH(SUBSTITUTE(D396," ",""),SUBSTITUTE('Look Up Values'!$S$2:$S$120," ",""),0)),"","D&amp;R error")),"")</f>
        <v/>
      </c>
      <c r="Q396" s="242" t="str" cm="1">
        <f t="array" ref="Q396">IF(AND(I396&lt;&gt;0,I396&lt;&gt;""),IF(G396="","",IF(ISNUMBER(MATCH(SUBSTITUTE(G396," ",""),SUBSTITUTE('Look Up Values'!$I$2:$I$10," ",""),0)),"","State error")),"")</f>
        <v/>
      </c>
      <c r="R396" s="260" t="str">
        <f t="shared" si="13"/>
        <v/>
      </c>
    </row>
    <row r="397" spans="1:18" ht="15.75">
      <c r="A397" s="250">
        <v>390</v>
      </c>
      <c r="B397" s="198"/>
      <c r="C397" s="25"/>
      <c r="D397" s="25"/>
      <c r="E397" s="25"/>
      <c r="F397" s="25"/>
      <c r="G397" s="26"/>
      <c r="H397" s="27"/>
      <c r="I397" s="28"/>
      <c r="J397" s="430"/>
      <c r="K397" s="8"/>
      <c r="L397" s="457" t="str">
        <f t="shared" si="12"/>
        <v/>
      </c>
      <c r="M397" s="245" cm="1">
        <f t="array" ref="M397">SUMPRODUCT(--(N397:Q397&lt;&gt;"")) + IF(TRIM(R397)="",0,LEN(R397)-LEN(SUBSTITUTE(R397,",",""))+1)</f>
        <v>0</v>
      </c>
      <c r="N397" s="242" t="str">
        <f>IF(AND(I397&lt;&gt;0,I397&lt;&gt;""),IF(TRIM(SUBSTITUTE(B397,CHAR(160),""))="","",IF(ISNUMBER(MATCH(TRIM(SUBSTITUTE(B397,CHAR(160),"")),'Look Up Values'!$B$2:$B$500,0)),"","Origin error")),"")</f>
        <v/>
      </c>
      <c r="O397" s="242" t="str">
        <f>IF(AND(I397&lt;&gt;0,I397&lt;&gt;""),IF(C397="","",IF(AND(ISNUMBER(--LEFT(C397,FIND(" ",C397&amp;" ")-1)),OR(LEN(LEFT(C397,FIND(" ",C397&amp;" ")-1))=6,LEN(LEFT(C397,FIND(" ",C397&amp;" ")-1))=7),OR(ISNUMBER(MATCH(LEFT(C397,FIND(" ",C397&amp;" ")-1),'Look Up Values'!$G$2:$G$1000,0)),ISNUMBER(MATCH(LEFT(C397,FIND(" ",C397&amp;" ")-1),'Look Up Values'!$AE$2:$AE$2000,0)))),"","EWC error")),"")</f>
        <v/>
      </c>
      <c r="P397" s="242" t="str" cm="1">
        <f t="array" ref="P397">IF(AND(I397&lt;&gt;0,I397&lt;&gt;""),IF(D397="","",IF(ISNUMBER(MATCH(SUBSTITUTE(D397," ",""),SUBSTITUTE('Look Up Values'!$S$2:$S$120," ",""),0)),"","D&amp;R error")),"")</f>
        <v/>
      </c>
      <c r="Q397" s="242" t="str" cm="1">
        <f t="array" ref="Q397">IF(AND(I397&lt;&gt;0,I397&lt;&gt;""),IF(G397="","",IF(ISNUMBER(MATCH(SUBSTITUTE(G397," ",""),SUBSTITUTE('Look Up Values'!$I$2:$I$10," ",""),0)),"","State error")),"")</f>
        <v/>
      </c>
      <c r="R397" s="260" t="str">
        <f t="shared" si="13"/>
        <v/>
      </c>
    </row>
    <row r="398" spans="1:18" ht="15.75">
      <c r="A398" s="250">
        <v>391</v>
      </c>
      <c r="B398" s="198"/>
      <c r="C398" s="25"/>
      <c r="D398" s="25"/>
      <c r="E398" s="25"/>
      <c r="F398" s="25"/>
      <c r="G398" s="26"/>
      <c r="H398" s="27"/>
      <c r="I398" s="28"/>
      <c r="J398" s="430"/>
      <c r="K398" s="8"/>
      <c r="L398" s="457" t="str">
        <f t="shared" si="12"/>
        <v/>
      </c>
      <c r="M398" s="245" cm="1">
        <f t="array" ref="M398">SUMPRODUCT(--(N398:Q398&lt;&gt;"")) + IF(TRIM(R398)="",0,LEN(R398)-LEN(SUBSTITUTE(R398,",",""))+1)</f>
        <v>0</v>
      </c>
      <c r="N398" s="242" t="str">
        <f>IF(AND(I398&lt;&gt;0,I398&lt;&gt;""),IF(TRIM(SUBSTITUTE(B398,CHAR(160),""))="","",IF(ISNUMBER(MATCH(TRIM(SUBSTITUTE(B398,CHAR(160),"")),'Look Up Values'!$B$2:$B$500,0)),"","Origin error")),"")</f>
        <v/>
      </c>
      <c r="O398" s="242" t="str">
        <f>IF(AND(I398&lt;&gt;0,I398&lt;&gt;""),IF(C398="","",IF(AND(ISNUMBER(--LEFT(C398,FIND(" ",C398&amp;" ")-1)),OR(LEN(LEFT(C398,FIND(" ",C398&amp;" ")-1))=6,LEN(LEFT(C398,FIND(" ",C398&amp;" ")-1))=7),OR(ISNUMBER(MATCH(LEFT(C398,FIND(" ",C398&amp;" ")-1),'Look Up Values'!$G$2:$G$1000,0)),ISNUMBER(MATCH(LEFT(C398,FIND(" ",C398&amp;" ")-1),'Look Up Values'!$AE$2:$AE$2000,0)))),"","EWC error")),"")</f>
        <v/>
      </c>
      <c r="P398" s="242" t="str" cm="1">
        <f t="array" ref="P398">IF(AND(I398&lt;&gt;0,I398&lt;&gt;""),IF(D398="","",IF(ISNUMBER(MATCH(SUBSTITUTE(D398," ",""),SUBSTITUTE('Look Up Values'!$S$2:$S$120," ",""),0)),"","D&amp;R error")),"")</f>
        <v/>
      </c>
      <c r="Q398" s="242" t="str" cm="1">
        <f t="array" ref="Q398">IF(AND(I398&lt;&gt;0,I398&lt;&gt;""),IF(G398="","",IF(ISNUMBER(MATCH(SUBSTITUTE(G398," ",""),SUBSTITUTE('Look Up Values'!$I$2:$I$10," ",""),0)),"","State error")),"")</f>
        <v/>
      </c>
      <c r="R398" s="260" t="str">
        <f t="shared" si="13"/>
        <v/>
      </c>
    </row>
    <row r="399" spans="1:18" ht="15.75">
      <c r="A399" s="250">
        <v>392</v>
      </c>
      <c r="B399" s="198"/>
      <c r="C399" s="25"/>
      <c r="D399" s="25"/>
      <c r="E399" s="25"/>
      <c r="F399" s="25"/>
      <c r="G399" s="26"/>
      <c r="H399" s="27"/>
      <c r="I399" s="28"/>
      <c r="J399" s="430"/>
      <c r="K399" s="8"/>
      <c r="L399" s="457" t="str">
        <f t="shared" si="12"/>
        <v/>
      </c>
      <c r="M399" s="245" cm="1">
        <f t="array" ref="M399">SUMPRODUCT(--(N399:Q399&lt;&gt;"")) + IF(TRIM(R399)="",0,LEN(R399)-LEN(SUBSTITUTE(R399,",",""))+1)</f>
        <v>0</v>
      </c>
      <c r="N399" s="242" t="str">
        <f>IF(AND(I399&lt;&gt;0,I399&lt;&gt;""),IF(TRIM(SUBSTITUTE(B399,CHAR(160),""))="","",IF(ISNUMBER(MATCH(TRIM(SUBSTITUTE(B399,CHAR(160),"")),'Look Up Values'!$B$2:$B$500,0)),"","Origin error")),"")</f>
        <v/>
      </c>
      <c r="O399" s="242" t="str">
        <f>IF(AND(I399&lt;&gt;0,I399&lt;&gt;""),IF(C399="","",IF(AND(ISNUMBER(--LEFT(C399,FIND(" ",C399&amp;" ")-1)),OR(LEN(LEFT(C399,FIND(" ",C399&amp;" ")-1))=6,LEN(LEFT(C399,FIND(" ",C399&amp;" ")-1))=7),OR(ISNUMBER(MATCH(LEFT(C399,FIND(" ",C399&amp;" ")-1),'Look Up Values'!$G$2:$G$1000,0)),ISNUMBER(MATCH(LEFT(C399,FIND(" ",C399&amp;" ")-1),'Look Up Values'!$AE$2:$AE$2000,0)))),"","EWC error")),"")</f>
        <v/>
      </c>
      <c r="P399" s="242" t="str" cm="1">
        <f t="array" ref="P399">IF(AND(I399&lt;&gt;0,I399&lt;&gt;""),IF(D399="","",IF(ISNUMBER(MATCH(SUBSTITUTE(D399," ",""),SUBSTITUTE('Look Up Values'!$S$2:$S$120," ",""),0)),"","D&amp;R error")),"")</f>
        <v/>
      </c>
      <c r="Q399" s="242" t="str" cm="1">
        <f t="array" ref="Q399">IF(AND(I399&lt;&gt;0,I399&lt;&gt;""),IF(G399="","",IF(ISNUMBER(MATCH(SUBSTITUTE(G399," ",""),SUBSTITUTE('Look Up Values'!$I$2:$I$10," ",""),0)),"","State error")),"")</f>
        <v/>
      </c>
      <c r="R399" s="260" t="str">
        <f t="shared" si="13"/>
        <v/>
      </c>
    </row>
    <row r="400" spans="1:18" ht="15.75">
      <c r="A400" s="250">
        <v>393</v>
      </c>
      <c r="B400" s="198"/>
      <c r="C400" s="25"/>
      <c r="D400" s="25"/>
      <c r="E400" s="25"/>
      <c r="F400" s="25"/>
      <c r="G400" s="26"/>
      <c r="H400" s="27"/>
      <c r="I400" s="28"/>
      <c r="J400" s="430"/>
      <c r="K400" s="8"/>
      <c r="L400" s="457" t="str">
        <f t="shared" si="12"/>
        <v/>
      </c>
      <c r="M400" s="245" cm="1">
        <f t="array" ref="M400">SUMPRODUCT(--(N400:Q400&lt;&gt;"")) + IF(TRIM(R400)="",0,LEN(R400)-LEN(SUBSTITUTE(R400,",",""))+1)</f>
        <v>0</v>
      </c>
      <c r="N400" s="242" t="str">
        <f>IF(AND(I400&lt;&gt;0,I400&lt;&gt;""),IF(TRIM(SUBSTITUTE(B400,CHAR(160),""))="","",IF(ISNUMBER(MATCH(TRIM(SUBSTITUTE(B400,CHAR(160),"")),'Look Up Values'!$B$2:$B$500,0)),"","Origin error")),"")</f>
        <v/>
      </c>
      <c r="O400" s="242" t="str">
        <f>IF(AND(I400&lt;&gt;0,I400&lt;&gt;""),IF(C400="","",IF(AND(ISNUMBER(--LEFT(C400,FIND(" ",C400&amp;" ")-1)),OR(LEN(LEFT(C400,FIND(" ",C400&amp;" ")-1))=6,LEN(LEFT(C400,FIND(" ",C400&amp;" ")-1))=7),OR(ISNUMBER(MATCH(LEFT(C400,FIND(" ",C400&amp;" ")-1),'Look Up Values'!$G$2:$G$1000,0)),ISNUMBER(MATCH(LEFT(C400,FIND(" ",C400&amp;" ")-1),'Look Up Values'!$AE$2:$AE$2000,0)))),"","EWC error")),"")</f>
        <v/>
      </c>
      <c r="P400" s="242" t="str" cm="1">
        <f t="array" ref="P400">IF(AND(I400&lt;&gt;0,I400&lt;&gt;""),IF(D400="","",IF(ISNUMBER(MATCH(SUBSTITUTE(D400," ",""),SUBSTITUTE('Look Up Values'!$S$2:$S$120," ",""),0)),"","D&amp;R error")),"")</f>
        <v/>
      </c>
      <c r="Q400" s="242" t="str" cm="1">
        <f t="array" ref="Q400">IF(AND(I400&lt;&gt;0,I400&lt;&gt;""),IF(G400="","",IF(ISNUMBER(MATCH(SUBSTITUTE(G400," ",""),SUBSTITUTE('Look Up Values'!$I$2:$I$10," ",""),0)),"","State error")),"")</f>
        <v/>
      </c>
      <c r="R400" s="260" t="str">
        <f t="shared" si="13"/>
        <v/>
      </c>
    </row>
    <row r="401" spans="1:18" ht="15.75">
      <c r="A401" s="250">
        <v>394</v>
      </c>
      <c r="B401" s="198"/>
      <c r="C401" s="25"/>
      <c r="D401" s="25"/>
      <c r="E401" s="25"/>
      <c r="F401" s="25"/>
      <c r="G401" s="26"/>
      <c r="H401" s="27"/>
      <c r="I401" s="28"/>
      <c r="J401" s="430"/>
      <c r="K401" s="8"/>
      <c r="L401" s="457" t="str">
        <f t="shared" si="12"/>
        <v/>
      </c>
      <c r="M401" s="245" cm="1">
        <f t="array" ref="M401">SUMPRODUCT(--(N401:Q401&lt;&gt;"")) + IF(TRIM(R401)="",0,LEN(R401)-LEN(SUBSTITUTE(R401,",",""))+1)</f>
        <v>0</v>
      </c>
      <c r="N401" s="242" t="str">
        <f>IF(AND(I401&lt;&gt;0,I401&lt;&gt;""),IF(TRIM(SUBSTITUTE(B401,CHAR(160),""))="","",IF(ISNUMBER(MATCH(TRIM(SUBSTITUTE(B401,CHAR(160),"")),'Look Up Values'!$B$2:$B$500,0)),"","Origin error")),"")</f>
        <v/>
      </c>
      <c r="O401" s="242" t="str">
        <f>IF(AND(I401&lt;&gt;0,I401&lt;&gt;""),IF(C401="","",IF(AND(ISNUMBER(--LEFT(C401,FIND(" ",C401&amp;" ")-1)),OR(LEN(LEFT(C401,FIND(" ",C401&amp;" ")-1))=6,LEN(LEFT(C401,FIND(" ",C401&amp;" ")-1))=7),OR(ISNUMBER(MATCH(LEFT(C401,FIND(" ",C401&amp;" ")-1),'Look Up Values'!$G$2:$G$1000,0)),ISNUMBER(MATCH(LEFT(C401,FIND(" ",C401&amp;" ")-1),'Look Up Values'!$AE$2:$AE$2000,0)))),"","EWC error")),"")</f>
        <v/>
      </c>
      <c r="P401" s="242" t="str" cm="1">
        <f t="array" ref="P401">IF(AND(I401&lt;&gt;0,I401&lt;&gt;""),IF(D401="","",IF(ISNUMBER(MATCH(SUBSTITUTE(D401," ",""),SUBSTITUTE('Look Up Values'!$S$2:$S$120," ",""),0)),"","D&amp;R error")),"")</f>
        <v/>
      </c>
      <c r="Q401" s="242" t="str" cm="1">
        <f t="array" ref="Q401">IF(AND(I401&lt;&gt;0,I401&lt;&gt;""),IF(G401="","",IF(ISNUMBER(MATCH(SUBSTITUTE(G401," ",""),SUBSTITUTE('Look Up Values'!$I$2:$I$10," ",""),0)),"","State error")),"")</f>
        <v/>
      </c>
      <c r="R401" s="260" t="str">
        <f t="shared" si="13"/>
        <v/>
      </c>
    </row>
    <row r="402" spans="1:18" ht="15.75">
      <c r="A402" s="250">
        <v>395</v>
      </c>
      <c r="B402" s="198"/>
      <c r="C402" s="25"/>
      <c r="D402" s="25"/>
      <c r="E402" s="25"/>
      <c r="F402" s="25"/>
      <c r="G402" s="26"/>
      <c r="H402" s="27"/>
      <c r="I402" s="28"/>
      <c r="J402" s="430"/>
      <c r="K402" s="8"/>
      <c r="L402" s="457" t="str">
        <f t="shared" si="12"/>
        <v/>
      </c>
      <c r="M402" s="245" cm="1">
        <f t="array" ref="M402">SUMPRODUCT(--(N402:Q402&lt;&gt;"")) + IF(TRIM(R402)="",0,LEN(R402)-LEN(SUBSTITUTE(R402,",",""))+1)</f>
        <v>0</v>
      </c>
      <c r="N402" s="242" t="str">
        <f>IF(AND(I402&lt;&gt;0,I402&lt;&gt;""),IF(TRIM(SUBSTITUTE(B402,CHAR(160),""))="","",IF(ISNUMBER(MATCH(TRIM(SUBSTITUTE(B402,CHAR(160),"")),'Look Up Values'!$B$2:$B$500,0)),"","Origin error")),"")</f>
        <v/>
      </c>
      <c r="O402" s="242" t="str">
        <f>IF(AND(I402&lt;&gt;0,I402&lt;&gt;""),IF(C402="","",IF(AND(ISNUMBER(--LEFT(C402,FIND(" ",C402&amp;" ")-1)),OR(LEN(LEFT(C402,FIND(" ",C402&amp;" ")-1))=6,LEN(LEFT(C402,FIND(" ",C402&amp;" ")-1))=7),OR(ISNUMBER(MATCH(LEFT(C402,FIND(" ",C402&amp;" ")-1),'Look Up Values'!$G$2:$G$1000,0)),ISNUMBER(MATCH(LEFT(C402,FIND(" ",C402&amp;" ")-1),'Look Up Values'!$AE$2:$AE$2000,0)))),"","EWC error")),"")</f>
        <v/>
      </c>
      <c r="P402" s="242" t="str" cm="1">
        <f t="array" ref="P402">IF(AND(I402&lt;&gt;0,I402&lt;&gt;""),IF(D402="","",IF(ISNUMBER(MATCH(SUBSTITUTE(D402," ",""),SUBSTITUTE('Look Up Values'!$S$2:$S$120," ",""),0)),"","D&amp;R error")),"")</f>
        <v/>
      </c>
      <c r="Q402" s="242" t="str" cm="1">
        <f t="array" ref="Q402">IF(AND(I402&lt;&gt;0,I402&lt;&gt;""),IF(G402="","",IF(ISNUMBER(MATCH(SUBSTITUTE(G402," ",""),SUBSTITUTE('Look Up Values'!$I$2:$I$10," ",""),0)),"","State error")),"")</f>
        <v/>
      </c>
      <c r="R402" s="260" t="str">
        <f t="shared" si="13"/>
        <v/>
      </c>
    </row>
    <row r="403" spans="1:18" ht="15.75">
      <c r="A403" s="250">
        <v>396</v>
      </c>
      <c r="B403" s="198"/>
      <c r="C403" s="25"/>
      <c r="D403" s="25"/>
      <c r="E403" s="25"/>
      <c r="F403" s="25"/>
      <c r="G403" s="26"/>
      <c r="H403" s="27"/>
      <c r="I403" s="28"/>
      <c r="J403" s="430"/>
      <c r="K403" s="8"/>
      <c r="L403" s="457" t="str">
        <f t="shared" si="12"/>
        <v/>
      </c>
      <c r="M403" s="245" cm="1">
        <f t="array" ref="M403">SUMPRODUCT(--(N403:Q403&lt;&gt;"")) + IF(TRIM(R403)="",0,LEN(R403)-LEN(SUBSTITUTE(R403,",",""))+1)</f>
        <v>0</v>
      </c>
      <c r="N403" s="242" t="str">
        <f>IF(AND(I403&lt;&gt;0,I403&lt;&gt;""),IF(TRIM(SUBSTITUTE(B403,CHAR(160),""))="","",IF(ISNUMBER(MATCH(TRIM(SUBSTITUTE(B403,CHAR(160),"")),'Look Up Values'!$B$2:$B$500,0)),"","Origin error")),"")</f>
        <v/>
      </c>
      <c r="O403" s="242" t="str">
        <f>IF(AND(I403&lt;&gt;0,I403&lt;&gt;""),IF(C403="","",IF(AND(ISNUMBER(--LEFT(C403,FIND(" ",C403&amp;" ")-1)),OR(LEN(LEFT(C403,FIND(" ",C403&amp;" ")-1))=6,LEN(LEFT(C403,FIND(" ",C403&amp;" ")-1))=7),OR(ISNUMBER(MATCH(LEFT(C403,FIND(" ",C403&amp;" ")-1),'Look Up Values'!$G$2:$G$1000,0)),ISNUMBER(MATCH(LEFT(C403,FIND(" ",C403&amp;" ")-1),'Look Up Values'!$AE$2:$AE$2000,0)))),"","EWC error")),"")</f>
        <v/>
      </c>
      <c r="P403" s="242" t="str" cm="1">
        <f t="array" ref="P403">IF(AND(I403&lt;&gt;0,I403&lt;&gt;""),IF(D403="","",IF(ISNUMBER(MATCH(SUBSTITUTE(D403," ",""),SUBSTITUTE('Look Up Values'!$S$2:$S$120," ",""),0)),"","D&amp;R error")),"")</f>
        <v/>
      </c>
      <c r="Q403" s="242" t="str" cm="1">
        <f t="array" ref="Q403">IF(AND(I403&lt;&gt;0,I403&lt;&gt;""),IF(G403="","",IF(ISNUMBER(MATCH(SUBSTITUTE(G403," ",""),SUBSTITUTE('Look Up Values'!$I$2:$I$10," ",""),0)),"","State error")),"")</f>
        <v/>
      </c>
      <c r="R403" s="260" t="str">
        <f t="shared" si="13"/>
        <v/>
      </c>
    </row>
    <row r="404" spans="1:18" ht="15.75">
      <c r="A404" s="250">
        <v>397</v>
      </c>
      <c r="B404" s="198"/>
      <c r="C404" s="25"/>
      <c r="D404" s="25"/>
      <c r="E404" s="25"/>
      <c r="F404" s="25"/>
      <c r="G404" s="26"/>
      <c r="H404" s="27"/>
      <c r="I404" s="28"/>
      <c r="J404" s="430"/>
      <c r="K404" s="8"/>
      <c r="L404" s="457" t="str">
        <f t="shared" si="12"/>
        <v/>
      </c>
      <c r="M404" s="245" cm="1">
        <f t="array" ref="M404">SUMPRODUCT(--(N404:Q404&lt;&gt;"")) + IF(TRIM(R404)="",0,LEN(R404)-LEN(SUBSTITUTE(R404,",",""))+1)</f>
        <v>0</v>
      </c>
      <c r="N404" s="242" t="str">
        <f>IF(AND(I404&lt;&gt;0,I404&lt;&gt;""),IF(TRIM(SUBSTITUTE(B404,CHAR(160),""))="","",IF(ISNUMBER(MATCH(TRIM(SUBSTITUTE(B404,CHAR(160),"")),'Look Up Values'!$B$2:$B$500,0)),"","Origin error")),"")</f>
        <v/>
      </c>
      <c r="O404" s="242" t="str">
        <f>IF(AND(I404&lt;&gt;0,I404&lt;&gt;""),IF(C404="","",IF(AND(ISNUMBER(--LEFT(C404,FIND(" ",C404&amp;" ")-1)),OR(LEN(LEFT(C404,FIND(" ",C404&amp;" ")-1))=6,LEN(LEFT(C404,FIND(" ",C404&amp;" ")-1))=7),OR(ISNUMBER(MATCH(LEFT(C404,FIND(" ",C404&amp;" ")-1),'Look Up Values'!$G$2:$G$1000,0)),ISNUMBER(MATCH(LEFT(C404,FIND(" ",C404&amp;" ")-1),'Look Up Values'!$AE$2:$AE$2000,0)))),"","EWC error")),"")</f>
        <v/>
      </c>
      <c r="P404" s="242" t="str" cm="1">
        <f t="array" ref="P404">IF(AND(I404&lt;&gt;0,I404&lt;&gt;""),IF(D404="","",IF(ISNUMBER(MATCH(SUBSTITUTE(D404," ",""),SUBSTITUTE('Look Up Values'!$S$2:$S$120," ",""),0)),"","D&amp;R error")),"")</f>
        <v/>
      </c>
      <c r="Q404" s="242" t="str" cm="1">
        <f t="array" ref="Q404">IF(AND(I404&lt;&gt;0,I404&lt;&gt;""),IF(G404="","",IF(ISNUMBER(MATCH(SUBSTITUTE(G404," ",""),SUBSTITUTE('Look Up Values'!$I$2:$I$10," ",""),0)),"","State error")),"")</f>
        <v/>
      </c>
      <c r="R404" s="260" t="str">
        <f t="shared" si="13"/>
        <v/>
      </c>
    </row>
    <row r="405" spans="1:18" ht="15.75">
      <c r="A405" s="250">
        <v>398</v>
      </c>
      <c r="B405" s="198"/>
      <c r="C405" s="25"/>
      <c r="D405" s="25"/>
      <c r="E405" s="25"/>
      <c r="F405" s="25"/>
      <c r="G405" s="26"/>
      <c r="H405" s="27"/>
      <c r="I405" s="28"/>
      <c r="J405" s="430"/>
      <c r="K405" s="8"/>
      <c r="L405" s="457" t="str">
        <f t="shared" si="12"/>
        <v/>
      </c>
      <c r="M405" s="245" cm="1">
        <f t="array" ref="M405">SUMPRODUCT(--(N405:Q405&lt;&gt;"")) + IF(TRIM(R405)="",0,LEN(R405)-LEN(SUBSTITUTE(R405,",",""))+1)</f>
        <v>0</v>
      </c>
      <c r="N405" s="242" t="str">
        <f>IF(AND(I405&lt;&gt;0,I405&lt;&gt;""),IF(TRIM(SUBSTITUTE(B405,CHAR(160),""))="","",IF(ISNUMBER(MATCH(TRIM(SUBSTITUTE(B405,CHAR(160),"")),'Look Up Values'!$B$2:$B$500,0)),"","Origin error")),"")</f>
        <v/>
      </c>
      <c r="O405" s="242" t="str">
        <f>IF(AND(I405&lt;&gt;0,I405&lt;&gt;""),IF(C405="","",IF(AND(ISNUMBER(--LEFT(C405,FIND(" ",C405&amp;" ")-1)),OR(LEN(LEFT(C405,FIND(" ",C405&amp;" ")-1))=6,LEN(LEFT(C405,FIND(" ",C405&amp;" ")-1))=7),OR(ISNUMBER(MATCH(LEFT(C405,FIND(" ",C405&amp;" ")-1),'Look Up Values'!$G$2:$G$1000,0)),ISNUMBER(MATCH(LEFT(C405,FIND(" ",C405&amp;" ")-1),'Look Up Values'!$AE$2:$AE$2000,0)))),"","EWC error")),"")</f>
        <v/>
      </c>
      <c r="P405" s="242" t="str" cm="1">
        <f t="array" ref="P405">IF(AND(I405&lt;&gt;0,I405&lt;&gt;""),IF(D405="","",IF(ISNUMBER(MATCH(SUBSTITUTE(D405," ",""),SUBSTITUTE('Look Up Values'!$S$2:$S$120," ",""),0)),"","D&amp;R error")),"")</f>
        <v/>
      </c>
      <c r="Q405" s="242" t="str" cm="1">
        <f t="array" ref="Q405">IF(AND(I405&lt;&gt;0,I405&lt;&gt;""),IF(G405="","",IF(ISNUMBER(MATCH(SUBSTITUTE(G405," ",""),SUBSTITUTE('Look Up Values'!$I$2:$I$10," ",""),0)),"","State error")),"")</f>
        <v/>
      </c>
      <c r="R405" s="260" t="str">
        <f t="shared" si="13"/>
        <v/>
      </c>
    </row>
    <row r="406" spans="1:18" ht="15.75">
      <c r="A406" s="250">
        <v>399</v>
      </c>
      <c r="B406" s="198"/>
      <c r="C406" s="25"/>
      <c r="D406" s="25"/>
      <c r="E406" s="25"/>
      <c r="F406" s="25"/>
      <c r="G406" s="26"/>
      <c r="H406" s="27"/>
      <c r="I406" s="28"/>
      <c r="J406" s="430"/>
      <c r="K406" s="8"/>
      <c r="L406" s="457" t="str">
        <f t="shared" si="12"/>
        <v/>
      </c>
      <c r="M406" s="245" cm="1">
        <f t="array" ref="M406">SUMPRODUCT(--(N406:Q406&lt;&gt;"")) + IF(TRIM(R406)="",0,LEN(R406)-LEN(SUBSTITUTE(R406,",",""))+1)</f>
        <v>0</v>
      </c>
      <c r="N406" s="242" t="str">
        <f>IF(AND(I406&lt;&gt;0,I406&lt;&gt;""),IF(TRIM(SUBSTITUTE(B406,CHAR(160),""))="","",IF(ISNUMBER(MATCH(TRIM(SUBSTITUTE(B406,CHAR(160),"")),'Look Up Values'!$B$2:$B$500,0)),"","Origin error")),"")</f>
        <v/>
      </c>
      <c r="O406" s="242" t="str">
        <f>IF(AND(I406&lt;&gt;0,I406&lt;&gt;""),IF(C406="","",IF(AND(ISNUMBER(--LEFT(C406,FIND(" ",C406&amp;" ")-1)),OR(LEN(LEFT(C406,FIND(" ",C406&amp;" ")-1))=6,LEN(LEFT(C406,FIND(" ",C406&amp;" ")-1))=7),OR(ISNUMBER(MATCH(LEFT(C406,FIND(" ",C406&amp;" ")-1),'Look Up Values'!$G$2:$G$1000,0)),ISNUMBER(MATCH(LEFT(C406,FIND(" ",C406&amp;" ")-1),'Look Up Values'!$AE$2:$AE$2000,0)))),"","EWC error")),"")</f>
        <v/>
      </c>
      <c r="P406" s="242" t="str" cm="1">
        <f t="array" ref="P406">IF(AND(I406&lt;&gt;0,I406&lt;&gt;""),IF(D406="","",IF(ISNUMBER(MATCH(SUBSTITUTE(D406," ",""),SUBSTITUTE('Look Up Values'!$S$2:$S$120," ",""),0)),"","D&amp;R error")),"")</f>
        <v/>
      </c>
      <c r="Q406" s="242" t="str" cm="1">
        <f t="array" ref="Q406">IF(AND(I406&lt;&gt;0,I406&lt;&gt;""),IF(G406="","",IF(ISNUMBER(MATCH(SUBSTITUTE(G406," ",""),SUBSTITUTE('Look Up Values'!$I$2:$I$10," ",""),0)),"","State error")),"")</f>
        <v/>
      </c>
      <c r="R406" s="260" t="str">
        <f t="shared" si="13"/>
        <v/>
      </c>
    </row>
    <row r="407" spans="1:18" ht="15.75">
      <c r="A407" s="250">
        <v>400</v>
      </c>
      <c r="B407" s="198"/>
      <c r="C407" s="25"/>
      <c r="D407" s="25"/>
      <c r="E407" s="25"/>
      <c r="F407" s="25"/>
      <c r="G407" s="26"/>
      <c r="H407" s="27"/>
      <c r="I407" s="28"/>
      <c r="J407" s="430"/>
      <c r="K407" s="8"/>
      <c r="L407" s="457" t="str">
        <f t="shared" si="12"/>
        <v/>
      </c>
      <c r="M407" s="245" cm="1">
        <f t="array" ref="M407">SUMPRODUCT(--(N407:Q407&lt;&gt;"")) + IF(TRIM(R407)="",0,LEN(R407)-LEN(SUBSTITUTE(R407,",",""))+1)</f>
        <v>0</v>
      </c>
      <c r="N407" s="242" t="str">
        <f>IF(AND(I407&lt;&gt;0,I407&lt;&gt;""),IF(TRIM(SUBSTITUTE(B407,CHAR(160),""))="","",IF(ISNUMBER(MATCH(TRIM(SUBSTITUTE(B407,CHAR(160),"")),'Look Up Values'!$B$2:$B$500,0)),"","Origin error")),"")</f>
        <v/>
      </c>
      <c r="O407" s="242" t="str">
        <f>IF(AND(I407&lt;&gt;0,I407&lt;&gt;""),IF(C407="","",IF(AND(ISNUMBER(--LEFT(C407,FIND(" ",C407&amp;" ")-1)),OR(LEN(LEFT(C407,FIND(" ",C407&amp;" ")-1))=6,LEN(LEFT(C407,FIND(" ",C407&amp;" ")-1))=7),OR(ISNUMBER(MATCH(LEFT(C407,FIND(" ",C407&amp;" ")-1),'Look Up Values'!$G$2:$G$1000,0)),ISNUMBER(MATCH(LEFT(C407,FIND(" ",C407&amp;" ")-1),'Look Up Values'!$AE$2:$AE$2000,0)))),"","EWC error")),"")</f>
        <v/>
      </c>
      <c r="P407" s="242" t="str" cm="1">
        <f t="array" ref="P407">IF(AND(I407&lt;&gt;0,I407&lt;&gt;""),IF(D407="","",IF(ISNUMBER(MATCH(SUBSTITUTE(D407," ",""),SUBSTITUTE('Look Up Values'!$S$2:$S$120," ",""),0)),"","D&amp;R error")),"")</f>
        <v/>
      </c>
      <c r="Q407" s="242" t="str" cm="1">
        <f t="array" ref="Q407">IF(AND(I407&lt;&gt;0,I407&lt;&gt;""),IF(G407="","",IF(ISNUMBER(MATCH(SUBSTITUTE(G407," ",""),SUBSTITUTE('Look Up Values'!$I$2:$I$10," ",""),0)),"","State error")),"")</f>
        <v/>
      </c>
      <c r="R407" s="260" t="str">
        <f t="shared" si="13"/>
        <v/>
      </c>
    </row>
    <row r="408" spans="1:18" ht="15.75">
      <c r="A408" s="250">
        <v>401</v>
      </c>
      <c r="B408" s="198"/>
      <c r="C408" s="25"/>
      <c r="D408" s="25"/>
      <c r="E408" s="25"/>
      <c r="F408" s="25"/>
      <c r="G408" s="26"/>
      <c r="H408" s="27"/>
      <c r="I408" s="28"/>
      <c r="J408" s="430"/>
      <c r="K408" s="8"/>
      <c r="L408" s="457" t="str">
        <f t="shared" si="12"/>
        <v/>
      </c>
      <c r="M408" s="245" cm="1">
        <f t="array" ref="M408">SUMPRODUCT(--(N408:Q408&lt;&gt;"")) + IF(TRIM(R408)="",0,LEN(R408)-LEN(SUBSTITUTE(R408,",",""))+1)</f>
        <v>0</v>
      </c>
      <c r="N408" s="242" t="str">
        <f>IF(AND(I408&lt;&gt;0,I408&lt;&gt;""),IF(TRIM(SUBSTITUTE(B408,CHAR(160),""))="","",IF(ISNUMBER(MATCH(TRIM(SUBSTITUTE(B408,CHAR(160),"")),'Look Up Values'!$B$2:$B$500,0)),"","Origin error")),"")</f>
        <v/>
      </c>
      <c r="O408" s="242" t="str">
        <f>IF(AND(I408&lt;&gt;0,I408&lt;&gt;""),IF(C408="","",IF(AND(ISNUMBER(--LEFT(C408,FIND(" ",C408&amp;" ")-1)),OR(LEN(LEFT(C408,FIND(" ",C408&amp;" ")-1))=6,LEN(LEFT(C408,FIND(" ",C408&amp;" ")-1))=7),OR(ISNUMBER(MATCH(LEFT(C408,FIND(" ",C408&amp;" ")-1),'Look Up Values'!$G$2:$G$1000,0)),ISNUMBER(MATCH(LEFT(C408,FIND(" ",C408&amp;" ")-1),'Look Up Values'!$AE$2:$AE$2000,0)))),"","EWC error")),"")</f>
        <v/>
      </c>
      <c r="P408" s="242" t="str" cm="1">
        <f t="array" ref="P408">IF(AND(I408&lt;&gt;0,I408&lt;&gt;""),IF(D408="","",IF(ISNUMBER(MATCH(SUBSTITUTE(D408," ",""),SUBSTITUTE('Look Up Values'!$S$2:$S$120," ",""),0)),"","D&amp;R error")),"")</f>
        <v/>
      </c>
      <c r="Q408" s="242" t="str" cm="1">
        <f t="array" ref="Q408">IF(AND(I408&lt;&gt;0,I408&lt;&gt;""),IF(G408="","",IF(ISNUMBER(MATCH(SUBSTITUTE(G408," ",""),SUBSTITUTE('Look Up Values'!$I$2:$I$10," ",""),0)),"","State error")),"")</f>
        <v/>
      </c>
      <c r="R408" s="260" t="str">
        <f t="shared" si="13"/>
        <v/>
      </c>
    </row>
    <row r="409" spans="1:18" ht="15.75">
      <c r="A409" s="250">
        <v>402</v>
      </c>
      <c r="B409" s="198"/>
      <c r="C409" s="25"/>
      <c r="D409" s="25"/>
      <c r="E409" s="25"/>
      <c r="F409" s="25"/>
      <c r="G409" s="26"/>
      <c r="H409" s="27"/>
      <c r="I409" s="28"/>
      <c r="J409" s="430"/>
      <c r="K409" s="8"/>
      <c r="L409" s="457" t="str">
        <f t="shared" si="12"/>
        <v/>
      </c>
      <c r="M409" s="245" cm="1">
        <f t="array" ref="M409">SUMPRODUCT(--(N409:Q409&lt;&gt;"")) + IF(TRIM(R409)="",0,LEN(R409)-LEN(SUBSTITUTE(R409,",",""))+1)</f>
        <v>0</v>
      </c>
      <c r="N409" s="242" t="str">
        <f>IF(AND(I409&lt;&gt;0,I409&lt;&gt;""),IF(TRIM(SUBSTITUTE(B409,CHAR(160),""))="","",IF(ISNUMBER(MATCH(TRIM(SUBSTITUTE(B409,CHAR(160),"")),'Look Up Values'!$B$2:$B$500,0)),"","Origin error")),"")</f>
        <v/>
      </c>
      <c r="O409" s="242" t="str">
        <f>IF(AND(I409&lt;&gt;0,I409&lt;&gt;""),IF(C409="","",IF(AND(ISNUMBER(--LEFT(C409,FIND(" ",C409&amp;" ")-1)),OR(LEN(LEFT(C409,FIND(" ",C409&amp;" ")-1))=6,LEN(LEFT(C409,FIND(" ",C409&amp;" ")-1))=7),OR(ISNUMBER(MATCH(LEFT(C409,FIND(" ",C409&amp;" ")-1),'Look Up Values'!$G$2:$G$1000,0)),ISNUMBER(MATCH(LEFT(C409,FIND(" ",C409&amp;" ")-1),'Look Up Values'!$AE$2:$AE$2000,0)))),"","EWC error")),"")</f>
        <v/>
      </c>
      <c r="P409" s="242" t="str" cm="1">
        <f t="array" ref="P409">IF(AND(I409&lt;&gt;0,I409&lt;&gt;""),IF(D409="","",IF(ISNUMBER(MATCH(SUBSTITUTE(D409," ",""),SUBSTITUTE('Look Up Values'!$S$2:$S$120," ",""),0)),"","D&amp;R error")),"")</f>
        <v/>
      </c>
      <c r="Q409" s="242" t="str" cm="1">
        <f t="array" ref="Q409">IF(AND(I409&lt;&gt;0,I409&lt;&gt;""),IF(G409="","",IF(ISNUMBER(MATCH(SUBSTITUTE(G409," ",""),SUBSTITUTE('Look Up Values'!$I$2:$I$10," ",""),0)),"","State error")),"")</f>
        <v/>
      </c>
      <c r="R409" s="260" t="str">
        <f t="shared" si="13"/>
        <v/>
      </c>
    </row>
    <row r="410" spans="1:18" ht="15.75">
      <c r="A410" s="250">
        <v>403</v>
      </c>
      <c r="B410" s="198"/>
      <c r="C410" s="25"/>
      <c r="D410" s="25"/>
      <c r="E410" s="25"/>
      <c r="F410" s="25"/>
      <c r="G410" s="26"/>
      <c r="H410" s="27"/>
      <c r="I410" s="28"/>
      <c r="J410" s="430"/>
      <c r="K410" s="8"/>
      <c r="L410" s="457" t="str">
        <f t="shared" si="12"/>
        <v/>
      </c>
      <c r="M410" s="245" cm="1">
        <f t="array" ref="M410">SUMPRODUCT(--(N410:Q410&lt;&gt;"")) + IF(TRIM(R410)="",0,LEN(R410)-LEN(SUBSTITUTE(R410,",",""))+1)</f>
        <v>0</v>
      </c>
      <c r="N410" s="242" t="str">
        <f>IF(AND(I410&lt;&gt;0,I410&lt;&gt;""),IF(TRIM(SUBSTITUTE(B410,CHAR(160),""))="","",IF(ISNUMBER(MATCH(TRIM(SUBSTITUTE(B410,CHAR(160),"")),'Look Up Values'!$B$2:$B$500,0)),"","Origin error")),"")</f>
        <v/>
      </c>
      <c r="O410" s="242" t="str">
        <f>IF(AND(I410&lt;&gt;0,I410&lt;&gt;""),IF(C410="","",IF(AND(ISNUMBER(--LEFT(C410,FIND(" ",C410&amp;" ")-1)),OR(LEN(LEFT(C410,FIND(" ",C410&amp;" ")-1))=6,LEN(LEFT(C410,FIND(" ",C410&amp;" ")-1))=7),OR(ISNUMBER(MATCH(LEFT(C410,FIND(" ",C410&amp;" ")-1),'Look Up Values'!$G$2:$G$1000,0)),ISNUMBER(MATCH(LEFT(C410,FIND(" ",C410&amp;" ")-1),'Look Up Values'!$AE$2:$AE$2000,0)))),"","EWC error")),"")</f>
        <v/>
      </c>
      <c r="P410" s="242" t="str" cm="1">
        <f t="array" ref="P410">IF(AND(I410&lt;&gt;0,I410&lt;&gt;""),IF(D410="","",IF(ISNUMBER(MATCH(SUBSTITUTE(D410," ",""),SUBSTITUTE('Look Up Values'!$S$2:$S$120," ",""),0)),"","D&amp;R error")),"")</f>
        <v/>
      </c>
      <c r="Q410" s="242" t="str" cm="1">
        <f t="array" ref="Q410">IF(AND(I410&lt;&gt;0,I410&lt;&gt;""),IF(G410="","",IF(ISNUMBER(MATCH(SUBSTITUTE(G410," ",""),SUBSTITUTE('Look Up Values'!$I$2:$I$10," ",""),0)),"","State error")),"")</f>
        <v/>
      </c>
      <c r="R410" s="260" t="str">
        <f t="shared" si="13"/>
        <v/>
      </c>
    </row>
    <row r="411" spans="1:18" ht="15.75">
      <c r="A411" s="250">
        <v>404</v>
      </c>
      <c r="B411" s="198"/>
      <c r="C411" s="25"/>
      <c r="D411" s="25"/>
      <c r="E411" s="25"/>
      <c r="F411" s="25"/>
      <c r="G411" s="26"/>
      <c r="H411" s="27"/>
      <c r="I411" s="28"/>
      <c r="J411" s="430"/>
      <c r="K411" s="8"/>
      <c r="L411" s="457" t="str">
        <f t="shared" si="12"/>
        <v/>
      </c>
      <c r="M411" s="245" cm="1">
        <f t="array" ref="M411">SUMPRODUCT(--(N411:Q411&lt;&gt;"")) + IF(TRIM(R411)="",0,LEN(R411)-LEN(SUBSTITUTE(R411,",",""))+1)</f>
        <v>0</v>
      </c>
      <c r="N411" s="242" t="str">
        <f>IF(AND(I411&lt;&gt;0,I411&lt;&gt;""),IF(TRIM(SUBSTITUTE(B411,CHAR(160),""))="","",IF(ISNUMBER(MATCH(TRIM(SUBSTITUTE(B411,CHAR(160),"")),'Look Up Values'!$B$2:$B$500,0)),"","Origin error")),"")</f>
        <v/>
      </c>
      <c r="O411" s="242" t="str">
        <f>IF(AND(I411&lt;&gt;0,I411&lt;&gt;""),IF(C411="","",IF(AND(ISNUMBER(--LEFT(C411,FIND(" ",C411&amp;" ")-1)),OR(LEN(LEFT(C411,FIND(" ",C411&amp;" ")-1))=6,LEN(LEFT(C411,FIND(" ",C411&amp;" ")-1))=7),OR(ISNUMBER(MATCH(LEFT(C411,FIND(" ",C411&amp;" ")-1),'Look Up Values'!$G$2:$G$1000,0)),ISNUMBER(MATCH(LEFT(C411,FIND(" ",C411&amp;" ")-1),'Look Up Values'!$AE$2:$AE$2000,0)))),"","EWC error")),"")</f>
        <v/>
      </c>
      <c r="P411" s="242" t="str" cm="1">
        <f t="array" ref="P411">IF(AND(I411&lt;&gt;0,I411&lt;&gt;""),IF(D411="","",IF(ISNUMBER(MATCH(SUBSTITUTE(D411," ",""),SUBSTITUTE('Look Up Values'!$S$2:$S$120," ",""),0)),"","D&amp;R error")),"")</f>
        <v/>
      </c>
      <c r="Q411" s="242" t="str" cm="1">
        <f t="array" ref="Q411">IF(AND(I411&lt;&gt;0,I411&lt;&gt;""),IF(G411="","",IF(ISNUMBER(MATCH(SUBSTITUTE(G411," ",""),SUBSTITUTE('Look Up Values'!$I$2:$I$10," ",""),0)),"","State error")),"")</f>
        <v/>
      </c>
      <c r="R411" s="260" t="str">
        <f t="shared" si="13"/>
        <v/>
      </c>
    </row>
    <row r="412" spans="1:18" ht="15.75">
      <c r="A412" s="250">
        <v>405</v>
      </c>
      <c r="B412" s="198"/>
      <c r="C412" s="25"/>
      <c r="D412" s="25"/>
      <c r="E412" s="25"/>
      <c r="F412" s="25"/>
      <c r="G412" s="26"/>
      <c r="H412" s="27"/>
      <c r="I412" s="28"/>
      <c r="J412" s="430"/>
      <c r="K412" s="8"/>
      <c r="L412" s="457" t="str">
        <f t="shared" si="12"/>
        <v/>
      </c>
      <c r="M412" s="245" cm="1">
        <f t="array" ref="M412">SUMPRODUCT(--(N412:Q412&lt;&gt;"")) + IF(TRIM(R412)="",0,LEN(R412)-LEN(SUBSTITUTE(R412,",",""))+1)</f>
        <v>0</v>
      </c>
      <c r="N412" s="242" t="str">
        <f>IF(AND(I412&lt;&gt;0,I412&lt;&gt;""),IF(TRIM(SUBSTITUTE(B412,CHAR(160),""))="","",IF(ISNUMBER(MATCH(TRIM(SUBSTITUTE(B412,CHAR(160),"")),'Look Up Values'!$B$2:$B$500,0)),"","Origin error")),"")</f>
        <v/>
      </c>
      <c r="O412" s="242" t="str">
        <f>IF(AND(I412&lt;&gt;0,I412&lt;&gt;""),IF(C412="","",IF(AND(ISNUMBER(--LEFT(C412,FIND(" ",C412&amp;" ")-1)),OR(LEN(LEFT(C412,FIND(" ",C412&amp;" ")-1))=6,LEN(LEFT(C412,FIND(" ",C412&amp;" ")-1))=7),OR(ISNUMBER(MATCH(LEFT(C412,FIND(" ",C412&amp;" ")-1),'Look Up Values'!$G$2:$G$1000,0)),ISNUMBER(MATCH(LEFT(C412,FIND(" ",C412&amp;" ")-1),'Look Up Values'!$AE$2:$AE$2000,0)))),"","EWC error")),"")</f>
        <v/>
      </c>
      <c r="P412" s="242" t="str" cm="1">
        <f t="array" ref="P412">IF(AND(I412&lt;&gt;0,I412&lt;&gt;""),IF(D412="","",IF(ISNUMBER(MATCH(SUBSTITUTE(D412," ",""),SUBSTITUTE('Look Up Values'!$S$2:$S$120," ",""),0)),"","D&amp;R error")),"")</f>
        <v/>
      </c>
      <c r="Q412" s="242" t="str" cm="1">
        <f t="array" ref="Q412">IF(AND(I412&lt;&gt;0,I412&lt;&gt;""),IF(G412="","",IF(ISNUMBER(MATCH(SUBSTITUTE(G412," ",""),SUBSTITUTE('Look Up Values'!$I$2:$I$10," ",""),0)),"","State error")),"")</f>
        <v/>
      </c>
      <c r="R412" s="260" t="str">
        <f t="shared" si="13"/>
        <v/>
      </c>
    </row>
    <row r="413" spans="1:18" ht="15.75">
      <c r="A413" s="250">
        <v>406</v>
      </c>
      <c r="B413" s="198"/>
      <c r="C413" s="25"/>
      <c r="D413" s="25"/>
      <c r="E413" s="25"/>
      <c r="F413" s="25"/>
      <c r="G413" s="26"/>
      <c r="H413" s="27"/>
      <c r="I413" s="28"/>
      <c r="J413" s="430"/>
      <c r="K413" s="8"/>
      <c r="L413" s="457" t="str">
        <f t="shared" si="12"/>
        <v/>
      </c>
      <c r="M413" s="245" cm="1">
        <f t="array" ref="M413">SUMPRODUCT(--(N413:Q413&lt;&gt;"")) + IF(TRIM(R413)="",0,LEN(R413)-LEN(SUBSTITUTE(R413,",",""))+1)</f>
        <v>0</v>
      </c>
      <c r="N413" s="242" t="str">
        <f>IF(AND(I413&lt;&gt;0,I413&lt;&gt;""),IF(TRIM(SUBSTITUTE(B413,CHAR(160),""))="","",IF(ISNUMBER(MATCH(TRIM(SUBSTITUTE(B413,CHAR(160),"")),'Look Up Values'!$B$2:$B$500,0)),"","Origin error")),"")</f>
        <v/>
      </c>
      <c r="O413" s="242" t="str">
        <f>IF(AND(I413&lt;&gt;0,I413&lt;&gt;""),IF(C413="","",IF(AND(ISNUMBER(--LEFT(C413,FIND(" ",C413&amp;" ")-1)),OR(LEN(LEFT(C413,FIND(" ",C413&amp;" ")-1))=6,LEN(LEFT(C413,FIND(" ",C413&amp;" ")-1))=7),OR(ISNUMBER(MATCH(LEFT(C413,FIND(" ",C413&amp;" ")-1),'Look Up Values'!$G$2:$G$1000,0)),ISNUMBER(MATCH(LEFT(C413,FIND(" ",C413&amp;" ")-1),'Look Up Values'!$AE$2:$AE$2000,0)))),"","EWC error")),"")</f>
        <v/>
      </c>
      <c r="P413" s="242" t="str" cm="1">
        <f t="array" ref="P413">IF(AND(I413&lt;&gt;0,I413&lt;&gt;""),IF(D413="","",IF(ISNUMBER(MATCH(SUBSTITUTE(D413," ",""),SUBSTITUTE('Look Up Values'!$S$2:$S$120," ",""),0)),"","D&amp;R error")),"")</f>
        <v/>
      </c>
      <c r="Q413" s="242" t="str" cm="1">
        <f t="array" ref="Q413">IF(AND(I413&lt;&gt;0,I413&lt;&gt;""),IF(G413="","",IF(ISNUMBER(MATCH(SUBSTITUTE(G413," ",""),SUBSTITUTE('Look Up Values'!$I$2:$I$10," ",""),0)),"","State error")),"")</f>
        <v/>
      </c>
      <c r="R413" s="260" t="str">
        <f t="shared" si="13"/>
        <v/>
      </c>
    </row>
    <row r="414" spans="1:18" ht="15.75">
      <c r="A414" s="250">
        <v>407</v>
      </c>
      <c r="B414" s="198"/>
      <c r="C414" s="25"/>
      <c r="D414" s="25"/>
      <c r="E414" s="25"/>
      <c r="F414" s="25"/>
      <c r="G414" s="26"/>
      <c r="H414" s="27"/>
      <c r="I414" s="28"/>
      <c r="J414" s="430"/>
      <c r="K414" s="8"/>
      <c r="L414" s="457" t="str">
        <f t="shared" si="12"/>
        <v/>
      </c>
      <c r="M414" s="245" cm="1">
        <f t="array" ref="M414">SUMPRODUCT(--(N414:Q414&lt;&gt;"")) + IF(TRIM(R414)="",0,LEN(R414)-LEN(SUBSTITUTE(R414,",",""))+1)</f>
        <v>0</v>
      </c>
      <c r="N414" s="242" t="str">
        <f>IF(AND(I414&lt;&gt;0,I414&lt;&gt;""),IF(TRIM(SUBSTITUTE(B414,CHAR(160),""))="","",IF(ISNUMBER(MATCH(TRIM(SUBSTITUTE(B414,CHAR(160),"")),'Look Up Values'!$B$2:$B$500,0)),"","Origin error")),"")</f>
        <v/>
      </c>
      <c r="O414" s="242" t="str">
        <f>IF(AND(I414&lt;&gt;0,I414&lt;&gt;""),IF(C414="","",IF(AND(ISNUMBER(--LEFT(C414,FIND(" ",C414&amp;" ")-1)),OR(LEN(LEFT(C414,FIND(" ",C414&amp;" ")-1))=6,LEN(LEFT(C414,FIND(" ",C414&amp;" ")-1))=7),OR(ISNUMBER(MATCH(LEFT(C414,FIND(" ",C414&amp;" ")-1),'Look Up Values'!$G$2:$G$1000,0)),ISNUMBER(MATCH(LEFT(C414,FIND(" ",C414&amp;" ")-1),'Look Up Values'!$AE$2:$AE$2000,0)))),"","EWC error")),"")</f>
        <v/>
      </c>
      <c r="P414" s="242" t="str" cm="1">
        <f t="array" ref="P414">IF(AND(I414&lt;&gt;0,I414&lt;&gt;""),IF(D414="","",IF(ISNUMBER(MATCH(SUBSTITUTE(D414," ",""),SUBSTITUTE('Look Up Values'!$S$2:$S$120," ",""),0)),"","D&amp;R error")),"")</f>
        <v/>
      </c>
      <c r="Q414" s="242" t="str" cm="1">
        <f t="array" ref="Q414">IF(AND(I414&lt;&gt;0,I414&lt;&gt;""),IF(G414="","",IF(ISNUMBER(MATCH(SUBSTITUTE(G414," ",""),SUBSTITUTE('Look Up Values'!$I$2:$I$10," ",""),0)),"","State error")),"")</f>
        <v/>
      </c>
      <c r="R414" s="260" t="str">
        <f t="shared" si="13"/>
        <v/>
      </c>
    </row>
    <row r="415" spans="1:18" ht="15.75">
      <c r="A415" s="250">
        <v>408</v>
      </c>
      <c r="B415" s="198"/>
      <c r="C415" s="25"/>
      <c r="D415" s="25"/>
      <c r="E415" s="25"/>
      <c r="F415" s="25"/>
      <c r="G415" s="26"/>
      <c r="H415" s="27"/>
      <c r="I415" s="28"/>
      <c r="J415" s="430"/>
      <c r="K415" s="8"/>
      <c r="L415" s="457" t="str">
        <f t="shared" si="12"/>
        <v/>
      </c>
      <c r="M415" s="245" cm="1">
        <f t="array" ref="M415">SUMPRODUCT(--(N415:Q415&lt;&gt;"")) + IF(TRIM(R415)="",0,LEN(R415)-LEN(SUBSTITUTE(R415,",",""))+1)</f>
        <v>0</v>
      </c>
      <c r="N415" s="242" t="str">
        <f>IF(AND(I415&lt;&gt;0,I415&lt;&gt;""),IF(TRIM(SUBSTITUTE(B415,CHAR(160),""))="","",IF(ISNUMBER(MATCH(TRIM(SUBSTITUTE(B415,CHAR(160),"")),'Look Up Values'!$B$2:$B$500,0)),"","Origin error")),"")</f>
        <v/>
      </c>
      <c r="O415" s="242" t="str">
        <f>IF(AND(I415&lt;&gt;0,I415&lt;&gt;""),IF(C415="","",IF(AND(ISNUMBER(--LEFT(C415,FIND(" ",C415&amp;" ")-1)),OR(LEN(LEFT(C415,FIND(" ",C415&amp;" ")-1))=6,LEN(LEFT(C415,FIND(" ",C415&amp;" ")-1))=7),OR(ISNUMBER(MATCH(LEFT(C415,FIND(" ",C415&amp;" ")-1),'Look Up Values'!$G$2:$G$1000,0)),ISNUMBER(MATCH(LEFT(C415,FIND(" ",C415&amp;" ")-1),'Look Up Values'!$AE$2:$AE$2000,0)))),"","EWC error")),"")</f>
        <v/>
      </c>
      <c r="P415" s="242" t="str" cm="1">
        <f t="array" ref="P415">IF(AND(I415&lt;&gt;0,I415&lt;&gt;""),IF(D415="","",IF(ISNUMBER(MATCH(SUBSTITUTE(D415," ",""),SUBSTITUTE('Look Up Values'!$S$2:$S$120," ",""),0)),"","D&amp;R error")),"")</f>
        <v/>
      </c>
      <c r="Q415" s="242" t="str" cm="1">
        <f t="array" ref="Q415">IF(AND(I415&lt;&gt;0,I415&lt;&gt;""),IF(G415="","",IF(ISNUMBER(MATCH(SUBSTITUTE(G415," ",""),SUBSTITUTE('Look Up Values'!$I$2:$I$10," ",""),0)),"","State error")),"")</f>
        <v/>
      </c>
      <c r="R415" s="260" t="str">
        <f t="shared" si="13"/>
        <v/>
      </c>
    </row>
    <row r="416" spans="1:18" ht="15.75">
      <c r="A416" s="250">
        <v>409</v>
      </c>
      <c r="B416" s="198"/>
      <c r="C416" s="25"/>
      <c r="D416" s="25"/>
      <c r="E416" s="25"/>
      <c r="F416" s="25"/>
      <c r="G416" s="26"/>
      <c r="H416" s="27"/>
      <c r="I416" s="28"/>
      <c r="J416" s="430"/>
      <c r="K416" s="8"/>
      <c r="L416" s="457" t="str">
        <f t="shared" si="12"/>
        <v/>
      </c>
      <c r="M416" s="245" cm="1">
        <f t="array" ref="M416">SUMPRODUCT(--(N416:Q416&lt;&gt;"")) + IF(TRIM(R416)="",0,LEN(R416)-LEN(SUBSTITUTE(R416,",",""))+1)</f>
        <v>0</v>
      </c>
      <c r="N416" s="242" t="str">
        <f>IF(AND(I416&lt;&gt;0,I416&lt;&gt;""),IF(TRIM(SUBSTITUTE(B416,CHAR(160),""))="","",IF(ISNUMBER(MATCH(TRIM(SUBSTITUTE(B416,CHAR(160),"")),'Look Up Values'!$B$2:$B$500,0)),"","Origin error")),"")</f>
        <v/>
      </c>
      <c r="O416" s="242" t="str">
        <f>IF(AND(I416&lt;&gt;0,I416&lt;&gt;""),IF(C416="","",IF(AND(ISNUMBER(--LEFT(C416,FIND(" ",C416&amp;" ")-1)),OR(LEN(LEFT(C416,FIND(" ",C416&amp;" ")-1))=6,LEN(LEFT(C416,FIND(" ",C416&amp;" ")-1))=7),OR(ISNUMBER(MATCH(LEFT(C416,FIND(" ",C416&amp;" ")-1),'Look Up Values'!$G$2:$G$1000,0)),ISNUMBER(MATCH(LEFT(C416,FIND(" ",C416&amp;" ")-1),'Look Up Values'!$AE$2:$AE$2000,0)))),"","EWC error")),"")</f>
        <v/>
      </c>
      <c r="P416" s="242" t="str" cm="1">
        <f t="array" ref="P416">IF(AND(I416&lt;&gt;0,I416&lt;&gt;""),IF(D416="","",IF(ISNUMBER(MATCH(SUBSTITUTE(D416," ",""),SUBSTITUTE('Look Up Values'!$S$2:$S$120," ",""),0)),"","D&amp;R error")),"")</f>
        <v/>
      </c>
      <c r="Q416" s="242" t="str" cm="1">
        <f t="array" ref="Q416">IF(AND(I416&lt;&gt;0,I416&lt;&gt;""),IF(G416="","",IF(ISNUMBER(MATCH(SUBSTITUTE(G416," ",""),SUBSTITUTE('Look Up Values'!$I$2:$I$10," ",""),0)),"","State error")),"")</f>
        <v/>
      </c>
      <c r="R416" s="260" t="str">
        <f t="shared" si="13"/>
        <v/>
      </c>
    </row>
    <row r="417" spans="1:18" ht="15.75">
      <c r="A417" s="250">
        <v>410</v>
      </c>
      <c r="B417" s="198"/>
      <c r="C417" s="25"/>
      <c r="D417" s="25"/>
      <c r="E417" s="25"/>
      <c r="F417" s="25"/>
      <c r="G417" s="26"/>
      <c r="H417" s="27"/>
      <c r="I417" s="28"/>
      <c r="J417" s="430"/>
      <c r="K417" s="8"/>
      <c r="L417" s="457" t="str">
        <f t="shared" si="12"/>
        <v/>
      </c>
      <c r="M417" s="245" cm="1">
        <f t="array" ref="M417">SUMPRODUCT(--(N417:Q417&lt;&gt;"")) + IF(TRIM(R417)="",0,LEN(R417)-LEN(SUBSTITUTE(R417,",",""))+1)</f>
        <v>0</v>
      </c>
      <c r="N417" s="242" t="str">
        <f>IF(AND(I417&lt;&gt;0,I417&lt;&gt;""),IF(TRIM(SUBSTITUTE(B417,CHAR(160),""))="","",IF(ISNUMBER(MATCH(TRIM(SUBSTITUTE(B417,CHAR(160),"")),'Look Up Values'!$B$2:$B$500,0)),"","Origin error")),"")</f>
        <v/>
      </c>
      <c r="O417" s="242" t="str">
        <f>IF(AND(I417&lt;&gt;0,I417&lt;&gt;""),IF(C417="","",IF(AND(ISNUMBER(--LEFT(C417,FIND(" ",C417&amp;" ")-1)),OR(LEN(LEFT(C417,FIND(" ",C417&amp;" ")-1))=6,LEN(LEFT(C417,FIND(" ",C417&amp;" ")-1))=7),OR(ISNUMBER(MATCH(LEFT(C417,FIND(" ",C417&amp;" ")-1),'Look Up Values'!$G$2:$G$1000,0)),ISNUMBER(MATCH(LEFT(C417,FIND(" ",C417&amp;" ")-1),'Look Up Values'!$AE$2:$AE$2000,0)))),"","EWC error")),"")</f>
        <v/>
      </c>
      <c r="P417" s="242" t="str" cm="1">
        <f t="array" ref="P417">IF(AND(I417&lt;&gt;0,I417&lt;&gt;""),IF(D417="","",IF(ISNUMBER(MATCH(SUBSTITUTE(D417," ",""),SUBSTITUTE('Look Up Values'!$S$2:$S$120," ",""),0)),"","D&amp;R error")),"")</f>
        <v/>
      </c>
      <c r="Q417" s="242" t="str" cm="1">
        <f t="array" ref="Q417">IF(AND(I417&lt;&gt;0,I417&lt;&gt;""),IF(G417="","",IF(ISNUMBER(MATCH(SUBSTITUTE(G417," ",""),SUBSTITUTE('Look Up Values'!$I$2:$I$10," ",""),0)),"","State error")),"")</f>
        <v/>
      </c>
      <c r="R417" s="260" t="str">
        <f t="shared" si="13"/>
        <v/>
      </c>
    </row>
    <row r="418" spans="1:18" ht="15.75">
      <c r="A418" s="250">
        <v>411</v>
      </c>
      <c r="B418" s="198"/>
      <c r="C418" s="25"/>
      <c r="D418" s="25"/>
      <c r="E418" s="25"/>
      <c r="F418" s="25"/>
      <c r="G418" s="26"/>
      <c r="H418" s="27"/>
      <c r="I418" s="28"/>
      <c r="J418" s="430"/>
      <c r="K418" s="8"/>
      <c r="L418" s="457" t="str">
        <f t="shared" si="12"/>
        <v/>
      </c>
      <c r="M418" s="245" cm="1">
        <f t="array" ref="M418">SUMPRODUCT(--(N418:Q418&lt;&gt;"")) + IF(TRIM(R418)="",0,LEN(R418)-LEN(SUBSTITUTE(R418,",",""))+1)</f>
        <v>0</v>
      </c>
      <c r="N418" s="242" t="str">
        <f>IF(AND(I418&lt;&gt;0,I418&lt;&gt;""),IF(TRIM(SUBSTITUTE(B418,CHAR(160),""))="","",IF(ISNUMBER(MATCH(TRIM(SUBSTITUTE(B418,CHAR(160),"")),'Look Up Values'!$B$2:$B$500,0)),"","Origin error")),"")</f>
        <v/>
      </c>
      <c r="O418" s="242" t="str">
        <f>IF(AND(I418&lt;&gt;0,I418&lt;&gt;""),IF(C418="","",IF(AND(ISNUMBER(--LEFT(C418,FIND(" ",C418&amp;" ")-1)),OR(LEN(LEFT(C418,FIND(" ",C418&amp;" ")-1))=6,LEN(LEFT(C418,FIND(" ",C418&amp;" ")-1))=7),OR(ISNUMBER(MATCH(LEFT(C418,FIND(" ",C418&amp;" ")-1),'Look Up Values'!$G$2:$G$1000,0)),ISNUMBER(MATCH(LEFT(C418,FIND(" ",C418&amp;" ")-1),'Look Up Values'!$AE$2:$AE$2000,0)))),"","EWC error")),"")</f>
        <v/>
      </c>
      <c r="P418" s="242" t="str" cm="1">
        <f t="array" ref="P418">IF(AND(I418&lt;&gt;0,I418&lt;&gt;""),IF(D418="","",IF(ISNUMBER(MATCH(SUBSTITUTE(D418," ",""),SUBSTITUTE('Look Up Values'!$S$2:$S$120," ",""),0)),"","D&amp;R error")),"")</f>
        <v/>
      </c>
      <c r="Q418" s="242" t="str" cm="1">
        <f t="array" ref="Q418">IF(AND(I418&lt;&gt;0,I418&lt;&gt;""),IF(G418="","",IF(ISNUMBER(MATCH(SUBSTITUTE(G418," ",""),SUBSTITUTE('Look Up Values'!$I$2:$I$10," ",""),0)),"","State error")),"")</f>
        <v/>
      </c>
      <c r="R418" s="260" t="str">
        <f t="shared" si="13"/>
        <v/>
      </c>
    </row>
    <row r="419" spans="1:18" ht="15.75">
      <c r="A419" s="250">
        <v>412</v>
      </c>
      <c r="B419" s="198"/>
      <c r="C419" s="25"/>
      <c r="D419" s="25"/>
      <c r="E419" s="25"/>
      <c r="F419" s="25"/>
      <c r="G419" s="26"/>
      <c r="H419" s="27"/>
      <c r="I419" s="28"/>
      <c r="J419" s="430"/>
      <c r="K419" s="8"/>
      <c r="L419" s="457" t="str">
        <f t="shared" si="12"/>
        <v/>
      </c>
      <c r="M419" s="245" cm="1">
        <f t="array" ref="M419">SUMPRODUCT(--(N419:Q419&lt;&gt;"")) + IF(TRIM(R419)="",0,LEN(R419)-LEN(SUBSTITUTE(R419,",",""))+1)</f>
        <v>0</v>
      </c>
      <c r="N419" s="242" t="str">
        <f>IF(AND(I419&lt;&gt;0,I419&lt;&gt;""),IF(TRIM(SUBSTITUTE(B419,CHAR(160),""))="","",IF(ISNUMBER(MATCH(TRIM(SUBSTITUTE(B419,CHAR(160),"")),'Look Up Values'!$B$2:$B$500,0)),"","Origin error")),"")</f>
        <v/>
      </c>
      <c r="O419" s="242" t="str">
        <f>IF(AND(I419&lt;&gt;0,I419&lt;&gt;""),IF(C419="","",IF(AND(ISNUMBER(--LEFT(C419,FIND(" ",C419&amp;" ")-1)),OR(LEN(LEFT(C419,FIND(" ",C419&amp;" ")-1))=6,LEN(LEFT(C419,FIND(" ",C419&amp;" ")-1))=7),OR(ISNUMBER(MATCH(LEFT(C419,FIND(" ",C419&amp;" ")-1),'Look Up Values'!$G$2:$G$1000,0)),ISNUMBER(MATCH(LEFT(C419,FIND(" ",C419&amp;" ")-1),'Look Up Values'!$AE$2:$AE$2000,0)))),"","EWC error")),"")</f>
        <v/>
      </c>
      <c r="P419" s="242" t="str" cm="1">
        <f t="array" ref="P419">IF(AND(I419&lt;&gt;0,I419&lt;&gt;""),IF(D419="","",IF(ISNUMBER(MATCH(SUBSTITUTE(D419," ",""),SUBSTITUTE('Look Up Values'!$S$2:$S$120," ",""),0)),"","D&amp;R error")),"")</f>
        <v/>
      </c>
      <c r="Q419" s="242" t="str" cm="1">
        <f t="array" ref="Q419">IF(AND(I419&lt;&gt;0,I419&lt;&gt;""),IF(G419="","",IF(ISNUMBER(MATCH(SUBSTITUTE(G419," ",""),SUBSTITUTE('Look Up Values'!$I$2:$I$10," ",""),0)),"","State error")),"")</f>
        <v/>
      </c>
      <c r="R419" s="260" t="str">
        <f t="shared" si="13"/>
        <v/>
      </c>
    </row>
    <row r="420" spans="1:18" ht="15.75">
      <c r="A420" s="250">
        <v>413</v>
      </c>
      <c r="B420" s="198"/>
      <c r="C420" s="25"/>
      <c r="D420" s="25"/>
      <c r="E420" s="25"/>
      <c r="F420" s="25"/>
      <c r="G420" s="26"/>
      <c r="H420" s="27"/>
      <c r="I420" s="28"/>
      <c r="J420" s="430"/>
      <c r="K420" s="8"/>
      <c r="L420" s="457" t="str">
        <f t="shared" si="12"/>
        <v/>
      </c>
      <c r="M420" s="245" cm="1">
        <f t="array" ref="M420">SUMPRODUCT(--(N420:Q420&lt;&gt;"")) + IF(TRIM(R420)="",0,LEN(R420)-LEN(SUBSTITUTE(R420,",",""))+1)</f>
        <v>0</v>
      </c>
      <c r="N420" s="242" t="str">
        <f>IF(AND(I420&lt;&gt;0,I420&lt;&gt;""),IF(TRIM(SUBSTITUTE(B420,CHAR(160),""))="","",IF(ISNUMBER(MATCH(TRIM(SUBSTITUTE(B420,CHAR(160),"")),'Look Up Values'!$B$2:$B$500,0)),"","Origin error")),"")</f>
        <v/>
      </c>
      <c r="O420" s="242" t="str">
        <f>IF(AND(I420&lt;&gt;0,I420&lt;&gt;""),IF(C420="","",IF(AND(ISNUMBER(--LEFT(C420,FIND(" ",C420&amp;" ")-1)),OR(LEN(LEFT(C420,FIND(" ",C420&amp;" ")-1))=6,LEN(LEFT(C420,FIND(" ",C420&amp;" ")-1))=7),OR(ISNUMBER(MATCH(LEFT(C420,FIND(" ",C420&amp;" ")-1),'Look Up Values'!$G$2:$G$1000,0)),ISNUMBER(MATCH(LEFT(C420,FIND(" ",C420&amp;" ")-1),'Look Up Values'!$AE$2:$AE$2000,0)))),"","EWC error")),"")</f>
        <v/>
      </c>
      <c r="P420" s="242" t="str" cm="1">
        <f t="array" ref="P420">IF(AND(I420&lt;&gt;0,I420&lt;&gt;""),IF(D420="","",IF(ISNUMBER(MATCH(SUBSTITUTE(D420," ",""),SUBSTITUTE('Look Up Values'!$S$2:$S$120," ",""),0)),"","D&amp;R error")),"")</f>
        <v/>
      </c>
      <c r="Q420" s="242" t="str" cm="1">
        <f t="array" ref="Q420">IF(AND(I420&lt;&gt;0,I420&lt;&gt;""),IF(G420="","",IF(ISNUMBER(MATCH(SUBSTITUTE(G420," ",""),SUBSTITUTE('Look Up Values'!$I$2:$I$10," ",""),0)),"","State error")),"")</f>
        <v/>
      </c>
      <c r="R420" s="260" t="str">
        <f t="shared" si="13"/>
        <v/>
      </c>
    </row>
    <row r="421" spans="1:18" ht="15.75">
      <c r="A421" s="250">
        <v>414</v>
      </c>
      <c r="B421" s="198"/>
      <c r="C421" s="25"/>
      <c r="D421" s="25"/>
      <c r="E421" s="25"/>
      <c r="F421" s="25"/>
      <c r="G421" s="26"/>
      <c r="H421" s="27"/>
      <c r="I421" s="28"/>
      <c r="J421" s="430"/>
      <c r="K421" s="8"/>
      <c r="L421" s="457" t="str">
        <f t="shared" si="12"/>
        <v/>
      </c>
      <c r="M421" s="245" cm="1">
        <f t="array" ref="M421">SUMPRODUCT(--(N421:Q421&lt;&gt;"")) + IF(TRIM(R421)="",0,LEN(R421)-LEN(SUBSTITUTE(R421,",",""))+1)</f>
        <v>0</v>
      </c>
      <c r="N421" s="242" t="str">
        <f>IF(AND(I421&lt;&gt;0,I421&lt;&gt;""),IF(TRIM(SUBSTITUTE(B421,CHAR(160),""))="","",IF(ISNUMBER(MATCH(TRIM(SUBSTITUTE(B421,CHAR(160),"")),'Look Up Values'!$B$2:$B$500,0)),"","Origin error")),"")</f>
        <v/>
      </c>
      <c r="O421" s="242" t="str">
        <f>IF(AND(I421&lt;&gt;0,I421&lt;&gt;""),IF(C421="","",IF(AND(ISNUMBER(--LEFT(C421,FIND(" ",C421&amp;" ")-1)),OR(LEN(LEFT(C421,FIND(" ",C421&amp;" ")-1))=6,LEN(LEFT(C421,FIND(" ",C421&amp;" ")-1))=7),OR(ISNUMBER(MATCH(LEFT(C421,FIND(" ",C421&amp;" ")-1),'Look Up Values'!$G$2:$G$1000,0)),ISNUMBER(MATCH(LEFT(C421,FIND(" ",C421&amp;" ")-1),'Look Up Values'!$AE$2:$AE$2000,0)))),"","EWC error")),"")</f>
        <v/>
      </c>
      <c r="P421" s="242" t="str" cm="1">
        <f t="array" ref="P421">IF(AND(I421&lt;&gt;0,I421&lt;&gt;""),IF(D421="","",IF(ISNUMBER(MATCH(SUBSTITUTE(D421," ",""),SUBSTITUTE('Look Up Values'!$S$2:$S$120," ",""),0)),"","D&amp;R error")),"")</f>
        <v/>
      </c>
      <c r="Q421" s="242" t="str" cm="1">
        <f t="array" ref="Q421">IF(AND(I421&lt;&gt;0,I421&lt;&gt;""),IF(G421="","",IF(ISNUMBER(MATCH(SUBSTITUTE(G421," ",""),SUBSTITUTE('Look Up Values'!$I$2:$I$10," ",""),0)),"","State error")),"")</f>
        <v/>
      </c>
      <c r="R421" s="260" t="str">
        <f t="shared" si="13"/>
        <v/>
      </c>
    </row>
    <row r="422" spans="1:18" ht="15.75">
      <c r="A422" s="250">
        <v>415</v>
      </c>
      <c r="B422" s="198"/>
      <c r="C422" s="25"/>
      <c r="D422" s="25"/>
      <c r="E422" s="25"/>
      <c r="F422" s="25"/>
      <c r="G422" s="26"/>
      <c r="H422" s="27"/>
      <c r="I422" s="28"/>
      <c r="J422" s="430"/>
      <c r="K422" s="8"/>
      <c r="L422" s="457" t="str">
        <f t="shared" si="12"/>
        <v/>
      </c>
      <c r="M422" s="245" cm="1">
        <f t="array" ref="M422">SUMPRODUCT(--(N422:Q422&lt;&gt;"")) + IF(TRIM(R422)="",0,LEN(R422)-LEN(SUBSTITUTE(R422,",",""))+1)</f>
        <v>0</v>
      </c>
      <c r="N422" s="242" t="str">
        <f>IF(AND(I422&lt;&gt;0,I422&lt;&gt;""),IF(TRIM(SUBSTITUTE(B422,CHAR(160),""))="","",IF(ISNUMBER(MATCH(TRIM(SUBSTITUTE(B422,CHAR(160),"")),'Look Up Values'!$B$2:$B$500,0)),"","Origin error")),"")</f>
        <v/>
      </c>
      <c r="O422" s="242" t="str">
        <f>IF(AND(I422&lt;&gt;0,I422&lt;&gt;""),IF(C422="","",IF(AND(ISNUMBER(--LEFT(C422,FIND(" ",C422&amp;" ")-1)),OR(LEN(LEFT(C422,FIND(" ",C422&amp;" ")-1))=6,LEN(LEFT(C422,FIND(" ",C422&amp;" ")-1))=7),OR(ISNUMBER(MATCH(LEFT(C422,FIND(" ",C422&amp;" ")-1),'Look Up Values'!$G$2:$G$1000,0)),ISNUMBER(MATCH(LEFT(C422,FIND(" ",C422&amp;" ")-1),'Look Up Values'!$AE$2:$AE$2000,0)))),"","EWC error")),"")</f>
        <v/>
      </c>
      <c r="P422" s="242" t="str" cm="1">
        <f t="array" ref="P422">IF(AND(I422&lt;&gt;0,I422&lt;&gt;""),IF(D422="","",IF(ISNUMBER(MATCH(SUBSTITUTE(D422," ",""),SUBSTITUTE('Look Up Values'!$S$2:$S$120," ",""),0)),"","D&amp;R error")),"")</f>
        <v/>
      </c>
      <c r="Q422" s="242" t="str" cm="1">
        <f t="array" ref="Q422">IF(AND(I422&lt;&gt;0,I422&lt;&gt;""),IF(G422="","",IF(ISNUMBER(MATCH(SUBSTITUTE(G422," ",""),SUBSTITUTE('Look Up Values'!$I$2:$I$10," ",""),0)),"","State error")),"")</f>
        <v/>
      </c>
      <c r="R422" s="260" t="str">
        <f t="shared" si="13"/>
        <v/>
      </c>
    </row>
    <row r="423" spans="1:18" ht="15.75">
      <c r="A423" s="250">
        <v>416</v>
      </c>
      <c r="B423" s="198"/>
      <c r="C423" s="25"/>
      <c r="D423" s="25"/>
      <c r="E423" s="25"/>
      <c r="F423" s="25"/>
      <c r="G423" s="26"/>
      <c r="H423" s="27"/>
      <c r="I423" s="28"/>
      <c r="J423" s="430"/>
      <c r="K423" s="8"/>
      <c r="L423" s="457" t="str">
        <f t="shared" si="12"/>
        <v/>
      </c>
      <c r="M423" s="245" cm="1">
        <f t="array" ref="M423">SUMPRODUCT(--(N423:Q423&lt;&gt;"")) + IF(TRIM(R423)="",0,LEN(R423)-LEN(SUBSTITUTE(R423,",",""))+1)</f>
        <v>0</v>
      </c>
      <c r="N423" s="242" t="str">
        <f>IF(AND(I423&lt;&gt;0,I423&lt;&gt;""),IF(TRIM(SUBSTITUTE(B423,CHAR(160),""))="","",IF(ISNUMBER(MATCH(TRIM(SUBSTITUTE(B423,CHAR(160),"")),'Look Up Values'!$B$2:$B$500,0)),"","Origin error")),"")</f>
        <v/>
      </c>
      <c r="O423" s="242" t="str">
        <f>IF(AND(I423&lt;&gt;0,I423&lt;&gt;""),IF(C423="","",IF(AND(ISNUMBER(--LEFT(C423,FIND(" ",C423&amp;" ")-1)),OR(LEN(LEFT(C423,FIND(" ",C423&amp;" ")-1))=6,LEN(LEFT(C423,FIND(" ",C423&amp;" ")-1))=7),OR(ISNUMBER(MATCH(LEFT(C423,FIND(" ",C423&amp;" ")-1),'Look Up Values'!$G$2:$G$1000,0)),ISNUMBER(MATCH(LEFT(C423,FIND(" ",C423&amp;" ")-1),'Look Up Values'!$AE$2:$AE$2000,0)))),"","EWC error")),"")</f>
        <v/>
      </c>
      <c r="P423" s="242" t="str" cm="1">
        <f t="array" ref="P423">IF(AND(I423&lt;&gt;0,I423&lt;&gt;""),IF(D423="","",IF(ISNUMBER(MATCH(SUBSTITUTE(D423," ",""),SUBSTITUTE('Look Up Values'!$S$2:$S$120," ",""),0)),"","D&amp;R error")),"")</f>
        <v/>
      </c>
      <c r="Q423" s="242" t="str" cm="1">
        <f t="array" ref="Q423">IF(AND(I423&lt;&gt;0,I423&lt;&gt;""),IF(G423="","",IF(ISNUMBER(MATCH(SUBSTITUTE(G423," ",""),SUBSTITUTE('Look Up Values'!$I$2:$I$10," ",""),0)),"","State error")),"")</f>
        <v/>
      </c>
      <c r="R423" s="260" t="str">
        <f t="shared" si="13"/>
        <v/>
      </c>
    </row>
    <row r="424" spans="1:18" ht="15.75">
      <c r="A424" s="250">
        <v>417</v>
      </c>
      <c r="B424" s="198"/>
      <c r="C424" s="25"/>
      <c r="D424" s="25"/>
      <c r="E424" s="25"/>
      <c r="F424" s="25"/>
      <c r="G424" s="26"/>
      <c r="H424" s="27"/>
      <c r="I424" s="28"/>
      <c r="J424" s="430"/>
      <c r="K424" s="8"/>
      <c r="L424" s="457" t="str">
        <f t="shared" si="12"/>
        <v/>
      </c>
      <c r="M424" s="245" cm="1">
        <f t="array" ref="M424">SUMPRODUCT(--(N424:Q424&lt;&gt;"")) + IF(TRIM(R424)="",0,LEN(R424)-LEN(SUBSTITUTE(R424,",",""))+1)</f>
        <v>0</v>
      </c>
      <c r="N424" s="242" t="str">
        <f>IF(AND(I424&lt;&gt;0,I424&lt;&gt;""),IF(TRIM(SUBSTITUTE(B424,CHAR(160),""))="","",IF(ISNUMBER(MATCH(TRIM(SUBSTITUTE(B424,CHAR(160),"")),'Look Up Values'!$B$2:$B$500,0)),"","Origin error")),"")</f>
        <v/>
      </c>
      <c r="O424" s="242" t="str">
        <f>IF(AND(I424&lt;&gt;0,I424&lt;&gt;""),IF(C424="","",IF(AND(ISNUMBER(--LEFT(C424,FIND(" ",C424&amp;" ")-1)),OR(LEN(LEFT(C424,FIND(" ",C424&amp;" ")-1))=6,LEN(LEFT(C424,FIND(" ",C424&amp;" ")-1))=7),OR(ISNUMBER(MATCH(LEFT(C424,FIND(" ",C424&amp;" ")-1),'Look Up Values'!$G$2:$G$1000,0)),ISNUMBER(MATCH(LEFT(C424,FIND(" ",C424&amp;" ")-1),'Look Up Values'!$AE$2:$AE$2000,0)))),"","EWC error")),"")</f>
        <v/>
      </c>
      <c r="P424" s="242" t="str" cm="1">
        <f t="array" ref="P424">IF(AND(I424&lt;&gt;0,I424&lt;&gt;""),IF(D424="","",IF(ISNUMBER(MATCH(SUBSTITUTE(D424," ",""),SUBSTITUTE('Look Up Values'!$S$2:$S$120," ",""),0)),"","D&amp;R error")),"")</f>
        <v/>
      </c>
      <c r="Q424" s="242" t="str" cm="1">
        <f t="array" ref="Q424">IF(AND(I424&lt;&gt;0,I424&lt;&gt;""),IF(G424="","",IF(ISNUMBER(MATCH(SUBSTITUTE(G424," ",""),SUBSTITUTE('Look Up Values'!$I$2:$I$10," ",""),0)),"","State error")),"")</f>
        <v/>
      </c>
      <c r="R424" s="260" t="str">
        <f t="shared" si="13"/>
        <v/>
      </c>
    </row>
    <row r="425" spans="1:18" ht="15.75">
      <c r="A425" s="250">
        <v>418</v>
      </c>
      <c r="B425" s="198"/>
      <c r="C425" s="25"/>
      <c r="D425" s="25"/>
      <c r="E425" s="25"/>
      <c r="F425" s="25"/>
      <c r="G425" s="26"/>
      <c r="H425" s="27"/>
      <c r="I425" s="28"/>
      <c r="J425" s="430"/>
      <c r="K425" s="8"/>
      <c r="L425" s="457" t="str">
        <f t="shared" si="12"/>
        <v/>
      </c>
      <c r="M425" s="245" cm="1">
        <f t="array" ref="M425">SUMPRODUCT(--(N425:Q425&lt;&gt;"")) + IF(TRIM(R425)="",0,LEN(R425)-LEN(SUBSTITUTE(R425,",",""))+1)</f>
        <v>0</v>
      </c>
      <c r="N425" s="242" t="str">
        <f>IF(AND(I425&lt;&gt;0,I425&lt;&gt;""),IF(TRIM(SUBSTITUTE(B425,CHAR(160),""))="","",IF(ISNUMBER(MATCH(TRIM(SUBSTITUTE(B425,CHAR(160),"")),'Look Up Values'!$B$2:$B$500,0)),"","Origin error")),"")</f>
        <v/>
      </c>
      <c r="O425" s="242" t="str">
        <f>IF(AND(I425&lt;&gt;0,I425&lt;&gt;""),IF(C425="","",IF(AND(ISNUMBER(--LEFT(C425,FIND(" ",C425&amp;" ")-1)),OR(LEN(LEFT(C425,FIND(" ",C425&amp;" ")-1))=6,LEN(LEFT(C425,FIND(" ",C425&amp;" ")-1))=7),OR(ISNUMBER(MATCH(LEFT(C425,FIND(" ",C425&amp;" ")-1),'Look Up Values'!$G$2:$G$1000,0)),ISNUMBER(MATCH(LEFT(C425,FIND(" ",C425&amp;" ")-1),'Look Up Values'!$AE$2:$AE$2000,0)))),"","EWC error")),"")</f>
        <v/>
      </c>
      <c r="P425" s="242" t="str" cm="1">
        <f t="array" ref="P425">IF(AND(I425&lt;&gt;0,I425&lt;&gt;""),IF(D425="","",IF(ISNUMBER(MATCH(SUBSTITUTE(D425," ",""),SUBSTITUTE('Look Up Values'!$S$2:$S$120," ",""),0)),"","D&amp;R error")),"")</f>
        <v/>
      </c>
      <c r="Q425" s="242" t="str" cm="1">
        <f t="array" ref="Q425">IF(AND(I425&lt;&gt;0,I425&lt;&gt;""),IF(G425="","",IF(ISNUMBER(MATCH(SUBSTITUTE(G425," ",""),SUBSTITUTE('Look Up Values'!$I$2:$I$10," ",""),0)),"","State error")),"")</f>
        <v/>
      </c>
      <c r="R425" s="260" t="str">
        <f t="shared" si="13"/>
        <v/>
      </c>
    </row>
    <row r="426" spans="1:18" ht="15.75">
      <c r="A426" s="250">
        <v>419</v>
      </c>
      <c r="B426" s="198"/>
      <c r="C426" s="25"/>
      <c r="D426" s="25"/>
      <c r="E426" s="25"/>
      <c r="F426" s="25"/>
      <c r="G426" s="26"/>
      <c r="H426" s="27"/>
      <c r="I426" s="28"/>
      <c r="J426" s="430"/>
      <c r="K426" s="8"/>
      <c r="L426" s="457" t="str">
        <f t="shared" si="12"/>
        <v/>
      </c>
      <c r="M426" s="245" cm="1">
        <f t="array" ref="M426">SUMPRODUCT(--(N426:Q426&lt;&gt;"")) + IF(TRIM(R426)="",0,LEN(R426)-LEN(SUBSTITUTE(R426,",",""))+1)</f>
        <v>0</v>
      </c>
      <c r="N426" s="242" t="str">
        <f>IF(AND(I426&lt;&gt;0,I426&lt;&gt;""),IF(TRIM(SUBSTITUTE(B426,CHAR(160),""))="","",IF(ISNUMBER(MATCH(TRIM(SUBSTITUTE(B426,CHAR(160),"")),'Look Up Values'!$B$2:$B$500,0)),"","Origin error")),"")</f>
        <v/>
      </c>
      <c r="O426" s="242" t="str">
        <f>IF(AND(I426&lt;&gt;0,I426&lt;&gt;""),IF(C426="","",IF(AND(ISNUMBER(--LEFT(C426,FIND(" ",C426&amp;" ")-1)),OR(LEN(LEFT(C426,FIND(" ",C426&amp;" ")-1))=6,LEN(LEFT(C426,FIND(" ",C426&amp;" ")-1))=7),OR(ISNUMBER(MATCH(LEFT(C426,FIND(" ",C426&amp;" ")-1),'Look Up Values'!$G$2:$G$1000,0)),ISNUMBER(MATCH(LEFT(C426,FIND(" ",C426&amp;" ")-1),'Look Up Values'!$AE$2:$AE$2000,0)))),"","EWC error")),"")</f>
        <v/>
      </c>
      <c r="P426" s="242" t="str" cm="1">
        <f t="array" ref="P426">IF(AND(I426&lt;&gt;0,I426&lt;&gt;""),IF(D426="","",IF(ISNUMBER(MATCH(SUBSTITUTE(D426," ",""),SUBSTITUTE('Look Up Values'!$S$2:$S$120," ",""),0)),"","D&amp;R error")),"")</f>
        <v/>
      </c>
      <c r="Q426" s="242" t="str" cm="1">
        <f t="array" ref="Q426">IF(AND(I426&lt;&gt;0,I426&lt;&gt;""),IF(G426="","",IF(ISNUMBER(MATCH(SUBSTITUTE(G426," ",""),SUBSTITUTE('Look Up Values'!$I$2:$I$10," ",""),0)),"","State error")),"")</f>
        <v/>
      </c>
      <c r="R426" s="260" t="str">
        <f t="shared" si="13"/>
        <v/>
      </c>
    </row>
    <row r="427" spans="1:18" ht="15.75">
      <c r="A427" s="250">
        <v>420</v>
      </c>
      <c r="B427" s="198"/>
      <c r="C427" s="25"/>
      <c r="D427" s="25"/>
      <c r="E427" s="25"/>
      <c r="F427" s="25"/>
      <c r="G427" s="26"/>
      <c r="H427" s="27"/>
      <c r="I427" s="28"/>
      <c r="J427" s="430"/>
      <c r="K427" s="8"/>
      <c r="L427" s="457" t="str">
        <f t="shared" si="12"/>
        <v/>
      </c>
      <c r="M427" s="245" cm="1">
        <f t="array" ref="M427">SUMPRODUCT(--(N427:Q427&lt;&gt;"")) + IF(TRIM(R427)="",0,LEN(R427)-LEN(SUBSTITUTE(R427,",",""))+1)</f>
        <v>0</v>
      </c>
      <c r="N427" s="242" t="str">
        <f>IF(AND(I427&lt;&gt;0,I427&lt;&gt;""),IF(TRIM(SUBSTITUTE(B427,CHAR(160),""))="","",IF(ISNUMBER(MATCH(TRIM(SUBSTITUTE(B427,CHAR(160),"")),'Look Up Values'!$B$2:$B$500,0)),"","Origin error")),"")</f>
        <v/>
      </c>
      <c r="O427" s="242" t="str">
        <f>IF(AND(I427&lt;&gt;0,I427&lt;&gt;""),IF(C427="","",IF(AND(ISNUMBER(--LEFT(C427,FIND(" ",C427&amp;" ")-1)),OR(LEN(LEFT(C427,FIND(" ",C427&amp;" ")-1))=6,LEN(LEFT(C427,FIND(" ",C427&amp;" ")-1))=7),OR(ISNUMBER(MATCH(LEFT(C427,FIND(" ",C427&amp;" ")-1),'Look Up Values'!$G$2:$G$1000,0)),ISNUMBER(MATCH(LEFT(C427,FIND(" ",C427&amp;" ")-1),'Look Up Values'!$AE$2:$AE$2000,0)))),"","EWC error")),"")</f>
        <v/>
      </c>
      <c r="P427" s="242" t="str" cm="1">
        <f t="array" ref="P427">IF(AND(I427&lt;&gt;0,I427&lt;&gt;""),IF(D427="","",IF(ISNUMBER(MATCH(SUBSTITUTE(D427," ",""),SUBSTITUTE('Look Up Values'!$S$2:$S$120," ",""),0)),"","D&amp;R error")),"")</f>
        <v/>
      </c>
      <c r="Q427" s="242" t="str" cm="1">
        <f t="array" ref="Q427">IF(AND(I427&lt;&gt;0,I427&lt;&gt;""),IF(G427="","",IF(ISNUMBER(MATCH(SUBSTITUTE(G427," ",""),SUBSTITUTE('Look Up Values'!$I$2:$I$10," ",""),0)),"","State error")),"")</f>
        <v/>
      </c>
      <c r="R427" s="260" t="str">
        <f t="shared" si="13"/>
        <v/>
      </c>
    </row>
    <row r="428" spans="1:18" ht="15.75">
      <c r="A428" s="250">
        <v>421</v>
      </c>
      <c r="B428" s="198"/>
      <c r="C428" s="25"/>
      <c r="D428" s="25"/>
      <c r="E428" s="25"/>
      <c r="F428" s="25"/>
      <c r="G428" s="26"/>
      <c r="H428" s="27"/>
      <c r="I428" s="28"/>
      <c r="J428" s="430"/>
      <c r="K428" s="8"/>
      <c r="L428" s="457" t="str">
        <f t="shared" si="12"/>
        <v/>
      </c>
      <c r="M428" s="245" cm="1">
        <f t="array" ref="M428">SUMPRODUCT(--(N428:Q428&lt;&gt;"")) + IF(TRIM(R428)="",0,LEN(R428)-LEN(SUBSTITUTE(R428,",",""))+1)</f>
        <v>0</v>
      </c>
      <c r="N428" s="242" t="str">
        <f>IF(AND(I428&lt;&gt;0,I428&lt;&gt;""),IF(TRIM(SUBSTITUTE(B428,CHAR(160),""))="","",IF(ISNUMBER(MATCH(TRIM(SUBSTITUTE(B428,CHAR(160),"")),'Look Up Values'!$B$2:$B$500,0)),"","Origin error")),"")</f>
        <v/>
      </c>
      <c r="O428" s="242" t="str">
        <f>IF(AND(I428&lt;&gt;0,I428&lt;&gt;""),IF(C428="","",IF(AND(ISNUMBER(--LEFT(C428,FIND(" ",C428&amp;" ")-1)),OR(LEN(LEFT(C428,FIND(" ",C428&amp;" ")-1))=6,LEN(LEFT(C428,FIND(" ",C428&amp;" ")-1))=7),OR(ISNUMBER(MATCH(LEFT(C428,FIND(" ",C428&amp;" ")-1),'Look Up Values'!$G$2:$G$1000,0)),ISNUMBER(MATCH(LEFT(C428,FIND(" ",C428&amp;" ")-1),'Look Up Values'!$AE$2:$AE$2000,0)))),"","EWC error")),"")</f>
        <v/>
      </c>
      <c r="P428" s="242" t="str" cm="1">
        <f t="array" ref="P428">IF(AND(I428&lt;&gt;0,I428&lt;&gt;""),IF(D428="","",IF(ISNUMBER(MATCH(SUBSTITUTE(D428," ",""),SUBSTITUTE('Look Up Values'!$S$2:$S$120," ",""),0)),"","D&amp;R error")),"")</f>
        <v/>
      </c>
      <c r="Q428" s="242" t="str" cm="1">
        <f t="array" ref="Q428">IF(AND(I428&lt;&gt;0,I428&lt;&gt;""),IF(G428="","",IF(ISNUMBER(MATCH(SUBSTITUTE(G428," ",""),SUBSTITUTE('Look Up Values'!$I$2:$I$10," ",""),0)),"","State error")),"")</f>
        <v/>
      </c>
      <c r="R428" s="260" t="str">
        <f t="shared" si="13"/>
        <v/>
      </c>
    </row>
    <row r="429" spans="1:18" ht="15.75">
      <c r="A429" s="250">
        <v>422</v>
      </c>
      <c r="B429" s="198"/>
      <c r="C429" s="25"/>
      <c r="D429" s="25"/>
      <c r="E429" s="25"/>
      <c r="F429" s="25"/>
      <c r="G429" s="26"/>
      <c r="H429" s="27"/>
      <c r="I429" s="28"/>
      <c r="J429" s="430"/>
      <c r="K429" s="8"/>
      <c r="L429" s="457" t="str">
        <f t="shared" si="12"/>
        <v/>
      </c>
      <c r="M429" s="245" cm="1">
        <f t="array" ref="M429">SUMPRODUCT(--(N429:Q429&lt;&gt;"")) + IF(TRIM(R429)="",0,LEN(R429)-LEN(SUBSTITUTE(R429,",",""))+1)</f>
        <v>0</v>
      </c>
      <c r="N429" s="242" t="str">
        <f>IF(AND(I429&lt;&gt;0,I429&lt;&gt;""),IF(TRIM(SUBSTITUTE(B429,CHAR(160),""))="","",IF(ISNUMBER(MATCH(TRIM(SUBSTITUTE(B429,CHAR(160),"")),'Look Up Values'!$B$2:$B$500,0)),"","Origin error")),"")</f>
        <v/>
      </c>
      <c r="O429" s="242" t="str">
        <f>IF(AND(I429&lt;&gt;0,I429&lt;&gt;""),IF(C429="","",IF(AND(ISNUMBER(--LEFT(C429,FIND(" ",C429&amp;" ")-1)),OR(LEN(LEFT(C429,FIND(" ",C429&amp;" ")-1))=6,LEN(LEFT(C429,FIND(" ",C429&amp;" ")-1))=7),OR(ISNUMBER(MATCH(LEFT(C429,FIND(" ",C429&amp;" ")-1),'Look Up Values'!$G$2:$G$1000,0)),ISNUMBER(MATCH(LEFT(C429,FIND(" ",C429&amp;" ")-1),'Look Up Values'!$AE$2:$AE$2000,0)))),"","EWC error")),"")</f>
        <v/>
      </c>
      <c r="P429" s="242" t="str" cm="1">
        <f t="array" ref="P429">IF(AND(I429&lt;&gt;0,I429&lt;&gt;""),IF(D429="","",IF(ISNUMBER(MATCH(SUBSTITUTE(D429," ",""),SUBSTITUTE('Look Up Values'!$S$2:$S$120," ",""),0)),"","D&amp;R error")),"")</f>
        <v/>
      </c>
      <c r="Q429" s="242" t="str" cm="1">
        <f t="array" ref="Q429">IF(AND(I429&lt;&gt;0,I429&lt;&gt;""),IF(G429="","",IF(ISNUMBER(MATCH(SUBSTITUTE(G429," ",""),SUBSTITUTE('Look Up Values'!$I$2:$I$10," ",""),0)),"","State error")),"")</f>
        <v/>
      </c>
      <c r="R429" s="260" t="str">
        <f t="shared" si="13"/>
        <v/>
      </c>
    </row>
    <row r="430" spans="1:18" ht="15.75">
      <c r="A430" s="250">
        <v>423</v>
      </c>
      <c r="B430" s="198"/>
      <c r="C430" s="25"/>
      <c r="D430" s="25"/>
      <c r="E430" s="25"/>
      <c r="F430" s="25"/>
      <c r="G430" s="26"/>
      <c r="H430" s="27"/>
      <c r="I430" s="28"/>
      <c r="J430" s="430"/>
      <c r="K430" s="8"/>
      <c r="L430" s="457" t="str">
        <f t="shared" si="12"/>
        <v/>
      </c>
      <c r="M430" s="245" cm="1">
        <f t="array" ref="M430">SUMPRODUCT(--(N430:Q430&lt;&gt;"")) + IF(TRIM(R430)="",0,LEN(R430)-LEN(SUBSTITUTE(R430,",",""))+1)</f>
        <v>0</v>
      </c>
      <c r="N430" s="242" t="str">
        <f>IF(AND(I430&lt;&gt;0,I430&lt;&gt;""),IF(TRIM(SUBSTITUTE(B430,CHAR(160),""))="","",IF(ISNUMBER(MATCH(TRIM(SUBSTITUTE(B430,CHAR(160),"")),'Look Up Values'!$B$2:$B$500,0)),"","Origin error")),"")</f>
        <v/>
      </c>
      <c r="O430" s="242" t="str">
        <f>IF(AND(I430&lt;&gt;0,I430&lt;&gt;""),IF(C430="","",IF(AND(ISNUMBER(--LEFT(C430,FIND(" ",C430&amp;" ")-1)),OR(LEN(LEFT(C430,FIND(" ",C430&amp;" ")-1))=6,LEN(LEFT(C430,FIND(" ",C430&amp;" ")-1))=7),OR(ISNUMBER(MATCH(LEFT(C430,FIND(" ",C430&amp;" ")-1),'Look Up Values'!$G$2:$G$1000,0)),ISNUMBER(MATCH(LEFT(C430,FIND(" ",C430&amp;" ")-1),'Look Up Values'!$AE$2:$AE$2000,0)))),"","EWC error")),"")</f>
        <v/>
      </c>
      <c r="P430" s="242" t="str" cm="1">
        <f t="array" ref="P430">IF(AND(I430&lt;&gt;0,I430&lt;&gt;""),IF(D430="","",IF(ISNUMBER(MATCH(SUBSTITUTE(D430," ",""),SUBSTITUTE('Look Up Values'!$S$2:$S$120," ",""),0)),"","D&amp;R error")),"")</f>
        <v/>
      </c>
      <c r="Q430" s="242" t="str" cm="1">
        <f t="array" ref="Q430">IF(AND(I430&lt;&gt;0,I430&lt;&gt;""),IF(G430="","",IF(ISNUMBER(MATCH(SUBSTITUTE(G430," ",""),SUBSTITUTE('Look Up Values'!$I$2:$I$10," ",""),0)),"","State error")),"")</f>
        <v/>
      </c>
      <c r="R430" s="260" t="str">
        <f t="shared" si="13"/>
        <v/>
      </c>
    </row>
    <row r="431" spans="1:18" ht="15.75">
      <c r="A431" s="250">
        <v>424</v>
      </c>
      <c r="B431" s="198"/>
      <c r="C431" s="25"/>
      <c r="D431" s="25"/>
      <c r="E431" s="25"/>
      <c r="F431" s="25"/>
      <c r="G431" s="26"/>
      <c r="H431" s="27"/>
      <c r="I431" s="28"/>
      <c r="J431" s="430"/>
      <c r="K431" s="8"/>
      <c r="L431" s="457" t="str">
        <f t="shared" si="12"/>
        <v/>
      </c>
      <c r="M431" s="245" cm="1">
        <f t="array" ref="M431">SUMPRODUCT(--(N431:Q431&lt;&gt;"")) + IF(TRIM(R431)="",0,LEN(R431)-LEN(SUBSTITUTE(R431,",",""))+1)</f>
        <v>0</v>
      </c>
      <c r="N431" s="242" t="str">
        <f>IF(AND(I431&lt;&gt;0,I431&lt;&gt;""),IF(TRIM(SUBSTITUTE(B431,CHAR(160),""))="","",IF(ISNUMBER(MATCH(TRIM(SUBSTITUTE(B431,CHAR(160),"")),'Look Up Values'!$B$2:$B$500,0)),"","Origin error")),"")</f>
        <v/>
      </c>
      <c r="O431" s="242" t="str">
        <f>IF(AND(I431&lt;&gt;0,I431&lt;&gt;""),IF(C431="","",IF(AND(ISNUMBER(--LEFT(C431,FIND(" ",C431&amp;" ")-1)),OR(LEN(LEFT(C431,FIND(" ",C431&amp;" ")-1))=6,LEN(LEFT(C431,FIND(" ",C431&amp;" ")-1))=7),OR(ISNUMBER(MATCH(LEFT(C431,FIND(" ",C431&amp;" ")-1),'Look Up Values'!$G$2:$G$1000,0)),ISNUMBER(MATCH(LEFT(C431,FIND(" ",C431&amp;" ")-1),'Look Up Values'!$AE$2:$AE$2000,0)))),"","EWC error")),"")</f>
        <v/>
      </c>
      <c r="P431" s="242" t="str" cm="1">
        <f t="array" ref="P431">IF(AND(I431&lt;&gt;0,I431&lt;&gt;""),IF(D431="","",IF(ISNUMBER(MATCH(SUBSTITUTE(D431," ",""),SUBSTITUTE('Look Up Values'!$S$2:$S$120," ",""),0)),"","D&amp;R error")),"")</f>
        <v/>
      </c>
      <c r="Q431" s="242" t="str" cm="1">
        <f t="array" ref="Q431">IF(AND(I431&lt;&gt;0,I431&lt;&gt;""),IF(G431="","",IF(ISNUMBER(MATCH(SUBSTITUTE(G431," ",""),SUBSTITUTE('Look Up Values'!$I$2:$I$10," ",""),0)),"","State error")),"")</f>
        <v/>
      </c>
      <c r="R431" s="260" t="str">
        <f t="shared" si="13"/>
        <v/>
      </c>
    </row>
    <row r="432" spans="1:18" ht="15.75">
      <c r="A432" s="250">
        <v>425</v>
      </c>
      <c r="B432" s="198"/>
      <c r="C432" s="25"/>
      <c r="D432" s="25"/>
      <c r="E432" s="25"/>
      <c r="F432" s="25"/>
      <c r="G432" s="26"/>
      <c r="H432" s="27"/>
      <c r="I432" s="28"/>
      <c r="J432" s="430"/>
      <c r="K432" s="8"/>
      <c r="L432" s="457" t="str">
        <f t="shared" si="12"/>
        <v/>
      </c>
      <c r="M432" s="245" cm="1">
        <f t="array" ref="M432">SUMPRODUCT(--(N432:Q432&lt;&gt;"")) + IF(TRIM(R432)="",0,LEN(R432)-LEN(SUBSTITUTE(R432,",",""))+1)</f>
        <v>0</v>
      </c>
      <c r="N432" s="242" t="str">
        <f>IF(AND(I432&lt;&gt;0,I432&lt;&gt;""),IF(TRIM(SUBSTITUTE(B432,CHAR(160),""))="","",IF(ISNUMBER(MATCH(TRIM(SUBSTITUTE(B432,CHAR(160),"")),'Look Up Values'!$B$2:$B$500,0)),"","Origin error")),"")</f>
        <v/>
      </c>
      <c r="O432" s="242" t="str">
        <f>IF(AND(I432&lt;&gt;0,I432&lt;&gt;""),IF(C432="","",IF(AND(ISNUMBER(--LEFT(C432,FIND(" ",C432&amp;" ")-1)),OR(LEN(LEFT(C432,FIND(" ",C432&amp;" ")-1))=6,LEN(LEFT(C432,FIND(" ",C432&amp;" ")-1))=7),OR(ISNUMBER(MATCH(LEFT(C432,FIND(" ",C432&amp;" ")-1),'Look Up Values'!$G$2:$G$1000,0)),ISNUMBER(MATCH(LEFT(C432,FIND(" ",C432&amp;" ")-1),'Look Up Values'!$AE$2:$AE$2000,0)))),"","EWC error")),"")</f>
        <v/>
      </c>
      <c r="P432" s="242" t="str" cm="1">
        <f t="array" ref="P432">IF(AND(I432&lt;&gt;0,I432&lt;&gt;""),IF(D432="","",IF(ISNUMBER(MATCH(SUBSTITUTE(D432," ",""),SUBSTITUTE('Look Up Values'!$S$2:$S$120," ",""),0)),"","D&amp;R error")),"")</f>
        <v/>
      </c>
      <c r="Q432" s="242" t="str" cm="1">
        <f t="array" ref="Q432">IF(AND(I432&lt;&gt;0,I432&lt;&gt;""),IF(G432="","",IF(ISNUMBER(MATCH(SUBSTITUTE(G432," ",""),SUBSTITUTE('Look Up Values'!$I$2:$I$10," ",""),0)),"","State error")),"")</f>
        <v/>
      </c>
      <c r="R432" s="260" t="str">
        <f t="shared" si="13"/>
        <v/>
      </c>
    </row>
    <row r="433" spans="1:18" ht="15.75">
      <c r="A433" s="250">
        <v>426</v>
      </c>
      <c r="B433" s="198"/>
      <c r="C433" s="25"/>
      <c r="D433" s="25"/>
      <c r="E433" s="25"/>
      <c r="F433" s="25"/>
      <c r="G433" s="26"/>
      <c r="H433" s="27"/>
      <c r="I433" s="28"/>
      <c r="J433" s="430"/>
      <c r="K433" s="8"/>
      <c r="L433" s="457" t="str">
        <f t="shared" si="12"/>
        <v/>
      </c>
      <c r="M433" s="245" cm="1">
        <f t="array" ref="M433">SUMPRODUCT(--(N433:Q433&lt;&gt;"")) + IF(TRIM(R433)="",0,LEN(R433)-LEN(SUBSTITUTE(R433,",",""))+1)</f>
        <v>0</v>
      </c>
      <c r="N433" s="242" t="str">
        <f>IF(AND(I433&lt;&gt;0,I433&lt;&gt;""),IF(TRIM(SUBSTITUTE(B433,CHAR(160),""))="","",IF(ISNUMBER(MATCH(TRIM(SUBSTITUTE(B433,CHAR(160),"")),'Look Up Values'!$B$2:$B$500,0)),"","Origin error")),"")</f>
        <v/>
      </c>
      <c r="O433" s="242" t="str">
        <f>IF(AND(I433&lt;&gt;0,I433&lt;&gt;""),IF(C433="","",IF(AND(ISNUMBER(--LEFT(C433,FIND(" ",C433&amp;" ")-1)),OR(LEN(LEFT(C433,FIND(" ",C433&amp;" ")-1))=6,LEN(LEFT(C433,FIND(" ",C433&amp;" ")-1))=7),OR(ISNUMBER(MATCH(LEFT(C433,FIND(" ",C433&amp;" ")-1),'Look Up Values'!$G$2:$G$1000,0)),ISNUMBER(MATCH(LEFT(C433,FIND(" ",C433&amp;" ")-1),'Look Up Values'!$AE$2:$AE$2000,0)))),"","EWC error")),"")</f>
        <v/>
      </c>
      <c r="P433" s="242" t="str" cm="1">
        <f t="array" ref="P433">IF(AND(I433&lt;&gt;0,I433&lt;&gt;""),IF(D433="","",IF(ISNUMBER(MATCH(SUBSTITUTE(D433," ",""),SUBSTITUTE('Look Up Values'!$S$2:$S$120," ",""),0)),"","D&amp;R error")),"")</f>
        <v/>
      </c>
      <c r="Q433" s="242" t="str" cm="1">
        <f t="array" ref="Q433">IF(AND(I433&lt;&gt;0,I433&lt;&gt;""),IF(G433="","",IF(ISNUMBER(MATCH(SUBSTITUTE(G433," ",""),SUBSTITUTE('Look Up Values'!$I$2:$I$10," ",""),0)),"","State error")),"")</f>
        <v/>
      </c>
      <c r="R433" s="260" t="str">
        <f t="shared" si="13"/>
        <v/>
      </c>
    </row>
    <row r="434" spans="1:18" ht="15.75">
      <c r="A434" s="250">
        <v>427</v>
      </c>
      <c r="B434" s="198"/>
      <c r="C434" s="25"/>
      <c r="D434" s="25"/>
      <c r="E434" s="25"/>
      <c r="F434" s="25"/>
      <c r="G434" s="26"/>
      <c r="H434" s="27"/>
      <c r="I434" s="28"/>
      <c r="J434" s="430"/>
      <c r="K434" s="8"/>
      <c r="L434" s="457" t="str">
        <f t="shared" si="12"/>
        <v/>
      </c>
      <c r="M434" s="245" cm="1">
        <f t="array" ref="M434">SUMPRODUCT(--(N434:Q434&lt;&gt;"")) + IF(TRIM(R434)="",0,LEN(R434)-LEN(SUBSTITUTE(R434,",",""))+1)</f>
        <v>0</v>
      </c>
      <c r="N434" s="242" t="str">
        <f>IF(AND(I434&lt;&gt;0,I434&lt;&gt;""),IF(TRIM(SUBSTITUTE(B434,CHAR(160),""))="","",IF(ISNUMBER(MATCH(TRIM(SUBSTITUTE(B434,CHAR(160),"")),'Look Up Values'!$B$2:$B$500,0)),"","Origin error")),"")</f>
        <v/>
      </c>
      <c r="O434" s="242" t="str">
        <f>IF(AND(I434&lt;&gt;0,I434&lt;&gt;""),IF(C434="","",IF(AND(ISNUMBER(--LEFT(C434,FIND(" ",C434&amp;" ")-1)),OR(LEN(LEFT(C434,FIND(" ",C434&amp;" ")-1))=6,LEN(LEFT(C434,FIND(" ",C434&amp;" ")-1))=7),OR(ISNUMBER(MATCH(LEFT(C434,FIND(" ",C434&amp;" ")-1),'Look Up Values'!$G$2:$G$1000,0)),ISNUMBER(MATCH(LEFT(C434,FIND(" ",C434&amp;" ")-1),'Look Up Values'!$AE$2:$AE$2000,0)))),"","EWC error")),"")</f>
        <v/>
      </c>
      <c r="P434" s="242" t="str" cm="1">
        <f t="array" ref="P434">IF(AND(I434&lt;&gt;0,I434&lt;&gt;""),IF(D434="","",IF(ISNUMBER(MATCH(SUBSTITUTE(D434," ",""),SUBSTITUTE('Look Up Values'!$S$2:$S$120," ",""),0)),"","D&amp;R error")),"")</f>
        <v/>
      </c>
      <c r="Q434" s="242" t="str" cm="1">
        <f t="array" ref="Q434">IF(AND(I434&lt;&gt;0,I434&lt;&gt;""),IF(G434="","",IF(ISNUMBER(MATCH(SUBSTITUTE(G434," ",""),SUBSTITUTE('Look Up Values'!$I$2:$I$10," ",""),0)),"","State error")),"")</f>
        <v/>
      </c>
      <c r="R434" s="260" t="str">
        <f t="shared" si="13"/>
        <v/>
      </c>
    </row>
    <row r="435" spans="1:18" ht="15.75">
      <c r="A435" s="250">
        <v>428</v>
      </c>
      <c r="B435" s="198"/>
      <c r="C435" s="25"/>
      <c r="D435" s="25"/>
      <c r="E435" s="25"/>
      <c r="F435" s="25"/>
      <c r="G435" s="26"/>
      <c r="H435" s="27"/>
      <c r="I435" s="28"/>
      <c r="J435" s="430"/>
      <c r="K435" s="8"/>
      <c r="L435" s="457" t="str">
        <f t="shared" si="12"/>
        <v/>
      </c>
      <c r="M435" s="245" cm="1">
        <f t="array" ref="M435">SUMPRODUCT(--(N435:Q435&lt;&gt;"")) + IF(TRIM(R435)="",0,LEN(R435)-LEN(SUBSTITUTE(R435,",",""))+1)</f>
        <v>0</v>
      </c>
      <c r="N435" s="242" t="str">
        <f>IF(AND(I435&lt;&gt;0,I435&lt;&gt;""),IF(TRIM(SUBSTITUTE(B435,CHAR(160),""))="","",IF(ISNUMBER(MATCH(TRIM(SUBSTITUTE(B435,CHAR(160),"")),'Look Up Values'!$B$2:$B$500,0)),"","Origin error")),"")</f>
        <v/>
      </c>
      <c r="O435" s="242" t="str">
        <f>IF(AND(I435&lt;&gt;0,I435&lt;&gt;""),IF(C435="","",IF(AND(ISNUMBER(--LEFT(C435,FIND(" ",C435&amp;" ")-1)),OR(LEN(LEFT(C435,FIND(" ",C435&amp;" ")-1))=6,LEN(LEFT(C435,FIND(" ",C435&amp;" ")-1))=7),OR(ISNUMBER(MATCH(LEFT(C435,FIND(" ",C435&amp;" ")-1),'Look Up Values'!$G$2:$G$1000,0)),ISNUMBER(MATCH(LEFT(C435,FIND(" ",C435&amp;" ")-1),'Look Up Values'!$AE$2:$AE$2000,0)))),"","EWC error")),"")</f>
        <v/>
      </c>
      <c r="P435" s="242" t="str" cm="1">
        <f t="array" ref="P435">IF(AND(I435&lt;&gt;0,I435&lt;&gt;""),IF(D435="","",IF(ISNUMBER(MATCH(SUBSTITUTE(D435," ",""),SUBSTITUTE('Look Up Values'!$S$2:$S$120," ",""),0)),"","D&amp;R error")),"")</f>
        <v/>
      </c>
      <c r="Q435" s="242" t="str" cm="1">
        <f t="array" ref="Q435">IF(AND(I435&lt;&gt;0,I435&lt;&gt;""),IF(G435="","",IF(ISNUMBER(MATCH(SUBSTITUTE(G435," ",""),SUBSTITUTE('Look Up Values'!$I$2:$I$10," ",""),0)),"","State error")),"")</f>
        <v/>
      </c>
      <c r="R435" s="260" t="str">
        <f t="shared" si="13"/>
        <v/>
      </c>
    </row>
    <row r="436" spans="1:18" ht="15.75">
      <c r="A436" s="250">
        <v>429</v>
      </c>
      <c r="B436" s="198"/>
      <c r="C436" s="25"/>
      <c r="D436" s="25"/>
      <c r="E436" s="25"/>
      <c r="F436" s="25"/>
      <c r="G436" s="26"/>
      <c r="H436" s="27"/>
      <c r="I436" s="28"/>
      <c r="J436" s="430"/>
      <c r="K436" s="8"/>
      <c r="L436" s="457" t="str">
        <f t="shared" si="12"/>
        <v/>
      </c>
      <c r="M436" s="245" cm="1">
        <f t="array" ref="M436">SUMPRODUCT(--(N436:Q436&lt;&gt;"")) + IF(TRIM(R436)="",0,LEN(R436)-LEN(SUBSTITUTE(R436,",",""))+1)</f>
        <v>0</v>
      </c>
      <c r="N436" s="242" t="str">
        <f>IF(AND(I436&lt;&gt;0,I436&lt;&gt;""),IF(TRIM(SUBSTITUTE(B436,CHAR(160),""))="","",IF(ISNUMBER(MATCH(TRIM(SUBSTITUTE(B436,CHAR(160),"")),'Look Up Values'!$B$2:$B$500,0)),"","Origin error")),"")</f>
        <v/>
      </c>
      <c r="O436" s="242" t="str">
        <f>IF(AND(I436&lt;&gt;0,I436&lt;&gt;""),IF(C436="","",IF(AND(ISNUMBER(--LEFT(C436,FIND(" ",C436&amp;" ")-1)),OR(LEN(LEFT(C436,FIND(" ",C436&amp;" ")-1))=6,LEN(LEFT(C436,FIND(" ",C436&amp;" ")-1))=7),OR(ISNUMBER(MATCH(LEFT(C436,FIND(" ",C436&amp;" ")-1),'Look Up Values'!$G$2:$G$1000,0)),ISNUMBER(MATCH(LEFT(C436,FIND(" ",C436&amp;" ")-1),'Look Up Values'!$AE$2:$AE$2000,0)))),"","EWC error")),"")</f>
        <v/>
      </c>
      <c r="P436" s="242" t="str" cm="1">
        <f t="array" ref="P436">IF(AND(I436&lt;&gt;0,I436&lt;&gt;""),IF(D436="","",IF(ISNUMBER(MATCH(SUBSTITUTE(D436," ",""),SUBSTITUTE('Look Up Values'!$S$2:$S$120," ",""),0)),"","D&amp;R error")),"")</f>
        <v/>
      </c>
      <c r="Q436" s="242" t="str" cm="1">
        <f t="array" ref="Q436">IF(AND(I436&lt;&gt;0,I436&lt;&gt;""),IF(G436="","",IF(ISNUMBER(MATCH(SUBSTITUTE(G436," ",""),SUBSTITUTE('Look Up Values'!$I$2:$I$10," ",""),0)),"","State error")),"")</f>
        <v/>
      </c>
      <c r="R436" s="260" t="str">
        <f t="shared" si="13"/>
        <v/>
      </c>
    </row>
    <row r="437" spans="1:18" ht="15.75">
      <c r="A437" s="250">
        <v>430</v>
      </c>
      <c r="B437" s="198"/>
      <c r="C437" s="25"/>
      <c r="D437" s="25"/>
      <c r="E437" s="25"/>
      <c r="F437" s="25"/>
      <c r="G437" s="26"/>
      <c r="H437" s="27"/>
      <c r="I437" s="28"/>
      <c r="J437" s="430"/>
      <c r="K437" s="8"/>
      <c r="L437" s="457" t="str">
        <f t="shared" si="12"/>
        <v/>
      </c>
      <c r="M437" s="245" cm="1">
        <f t="array" ref="M437">SUMPRODUCT(--(N437:Q437&lt;&gt;"")) + IF(TRIM(R437)="",0,LEN(R437)-LEN(SUBSTITUTE(R437,",",""))+1)</f>
        <v>0</v>
      </c>
      <c r="N437" s="242" t="str">
        <f>IF(AND(I437&lt;&gt;0,I437&lt;&gt;""),IF(TRIM(SUBSTITUTE(B437,CHAR(160),""))="","",IF(ISNUMBER(MATCH(TRIM(SUBSTITUTE(B437,CHAR(160),"")),'Look Up Values'!$B$2:$B$500,0)),"","Origin error")),"")</f>
        <v/>
      </c>
      <c r="O437" s="242" t="str">
        <f>IF(AND(I437&lt;&gt;0,I437&lt;&gt;""),IF(C437="","",IF(AND(ISNUMBER(--LEFT(C437,FIND(" ",C437&amp;" ")-1)),OR(LEN(LEFT(C437,FIND(" ",C437&amp;" ")-1))=6,LEN(LEFT(C437,FIND(" ",C437&amp;" ")-1))=7),OR(ISNUMBER(MATCH(LEFT(C437,FIND(" ",C437&amp;" ")-1),'Look Up Values'!$G$2:$G$1000,0)),ISNUMBER(MATCH(LEFT(C437,FIND(" ",C437&amp;" ")-1),'Look Up Values'!$AE$2:$AE$2000,0)))),"","EWC error")),"")</f>
        <v/>
      </c>
      <c r="P437" s="242" t="str" cm="1">
        <f t="array" ref="P437">IF(AND(I437&lt;&gt;0,I437&lt;&gt;""),IF(D437="","",IF(ISNUMBER(MATCH(SUBSTITUTE(D437," ",""),SUBSTITUTE('Look Up Values'!$S$2:$S$120," ",""),0)),"","D&amp;R error")),"")</f>
        <v/>
      </c>
      <c r="Q437" s="242" t="str" cm="1">
        <f t="array" ref="Q437">IF(AND(I437&lt;&gt;0,I437&lt;&gt;""),IF(G437="","",IF(ISNUMBER(MATCH(SUBSTITUTE(G437," ",""),SUBSTITUTE('Look Up Values'!$I$2:$I$10," ",""),0)),"","State error")),"")</f>
        <v/>
      </c>
      <c r="R437" s="260" t="str">
        <f t="shared" si="13"/>
        <v/>
      </c>
    </row>
    <row r="438" spans="1:18" ht="15.75">
      <c r="A438" s="250">
        <v>431</v>
      </c>
      <c r="B438" s="198"/>
      <c r="C438" s="25"/>
      <c r="D438" s="25"/>
      <c r="E438" s="25"/>
      <c r="F438" s="25"/>
      <c r="G438" s="26"/>
      <c r="H438" s="27"/>
      <c r="I438" s="28"/>
      <c r="J438" s="430"/>
      <c r="K438" s="8"/>
      <c r="L438" s="457" t="str">
        <f t="shared" si="12"/>
        <v/>
      </c>
      <c r="M438" s="245" cm="1">
        <f t="array" ref="M438">SUMPRODUCT(--(N438:Q438&lt;&gt;"")) + IF(TRIM(R438)="",0,LEN(R438)-LEN(SUBSTITUTE(R438,",",""))+1)</f>
        <v>0</v>
      </c>
      <c r="N438" s="242" t="str">
        <f>IF(AND(I438&lt;&gt;0,I438&lt;&gt;""),IF(TRIM(SUBSTITUTE(B438,CHAR(160),""))="","",IF(ISNUMBER(MATCH(TRIM(SUBSTITUTE(B438,CHAR(160),"")),'Look Up Values'!$B$2:$B$500,0)),"","Origin error")),"")</f>
        <v/>
      </c>
      <c r="O438" s="242" t="str">
        <f>IF(AND(I438&lt;&gt;0,I438&lt;&gt;""),IF(C438="","",IF(AND(ISNUMBER(--LEFT(C438,FIND(" ",C438&amp;" ")-1)),OR(LEN(LEFT(C438,FIND(" ",C438&amp;" ")-1))=6,LEN(LEFT(C438,FIND(" ",C438&amp;" ")-1))=7),OR(ISNUMBER(MATCH(LEFT(C438,FIND(" ",C438&amp;" ")-1),'Look Up Values'!$G$2:$G$1000,0)),ISNUMBER(MATCH(LEFT(C438,FIND(" ",C438&amp;" ")-1),'Look Up Values'!$AE$2:$AE$2000,0)))),"","EWC error")),"")</f>
        <v/>
      </c>
      <c r="P438" s="242" t="str" cm="1">
        <f t="array" ref="P438">IF(AND(I438&lt;&gt;0,I438&lt;&gt;""),IF(D438="","",IF(ISNUMBER(MATCH(SUBSTITUTE(D438," ",""),SUBSTITUTE('Look Up Values'!$S$2:$S$120," ",""),0)),"","D&amp;R error")),"")</f>
        <v/>
      </c>
      <c r="Q438" s="242" t="str" cm="1">
        <f t="array" ref="Q438">IF(AND(I438&lt;&gt;0,I438&lt;&gt;""),IF(G438="","",IF(ISNUMBER(MATCH(SUBSTITUTE(G438," ",""),SUBSTITUTE('Look Up Values'!$I$2:$I$10," ",""),0)),"","State error")),"")</f>
        <v/>
      </c>
      <c r="R438" s="260" t="str">
        <f t="shared" si="13"/>
        <v/>
      </c>
    </row>
    <row r="439" spans="1:18" ht="15.75">
      <c r="A439" s="250">
        <v>432</v>
      </c>
      <c r="B439" s="198"/>
      <c r="C439" s="25"/>
      <c r="D439" s="25"/>
      <c r="E439" s="25"/>
      <c r="F439" s="25"/>
      <c r="G439" s="26"/>
      <c r="H439" s="27"/>
      <c r="I439" s="28"/>
      <c r="J439" s="430"/>
      <c r="K439" s="8"/>
      <c r="L439" s="457" t="str">
        <f t="shared" si="12"/>
        <v/>
      </c>
      <c r="M439" s="245" cm="1">
        <f t="array" ref="M439">SUMPRODUCT(--(N439:Q439&lt;&gt;"")) + IF(TRIM(R439)="",0,LEN(R439)-LEN(SUBSTITUTE(R439,",",""))+1)</f>
        <v>0</v>
      </c>
      <c r="N439" s="242" t="str">
        <f>IF(AND(I439&lt;&gt;0,I439&lt;&gt;""),IF(TRIM(SUBSTITUTE(B439,CHAR(160),""))="","",IF(ISNUMBER(MATCH(TRIM(SUBSTITUTE(B439,CHAR(160),"")),'Look Up Values'!$B$2:$B$500,0)),"","Origin error")),"")</f>
        <v/>
      </c>
      <c r="O439" s="242" t="str">
        <f>IF(AND(I439&lt;&gt;0,I439&lt;&gt;""),IF(C439="","",IF(AND(ISNUMBER(--LEFT(C439,FIND(" ",C439&amp;" ")-1)),OR(LEN(LEFT(C439,FIND(" ",C439&amp;" ")-1))=6,LEN(LEFT(C439,FIND(" ",C439&amp;" ")-1))=7),OR(ISNUMBER(MATCH(LEFT(C439,FIND(" ",C439&amp;" ")-1),'Look Up Values'!$G$2:$G$1000,0)),ISNUMBER(MATCH(LEFT(C439,FIND(" ",C439&amp;" ")-1),'Look Up Values'!$AE$2:$AE$2000,0)))),"","EWC error")),"")</f>
        <v/>
      </c>
      <c r="P439" s="242" t="str" cm="1">
        <f t="array" ref="P439">IF(AND(I439&lt;&gt;0,I439&lt;&gt;""),IF(D439="","",IF(ISNUMBER(MATCH(SUBSTITUTE(D439," ",""),SUBSTITUTE('Look Up Values'!$S$2:$S$120," ",""),0)),"","D&amp;R error")),"")</f>
        <v/>
      </c>
      <c r="Q439" s="242" t="str" cm="1">
        <f t="array" ref="Q439">IF(AND(I439&lt;&gt;0,I439&lt;&gt;""),IF(G439="","",IF(ISNUMBER(MATCH(SUBSTITUTE(G439," ",""),SUBSTITUTE('Look Up Values'!$I$2:$I$10," ",""),0)),"","State error")),"")</f>
        <v/>
      </c>
      <c r="R439" s="260" t="str">
        <f t="shared" si="13"/>
        <v/>
      </c>
    </row>
    <row r="440" spans="1:18" ht="15.75">
      <c r="A440" s="250">
        <v>433</v>
      </c>
      <c r="B440" s="198"/>
      <c r="C440" s="25"/>
      <c r="D440" s="25"/>
      <c r="E440" s="25"/>
      <c r="F440" s="25"/>
      <c r="G440" s="26"/>
      <c r="H440" s="27"/>
      <c r="I440" s="28"/>
      <c r="J440" s="430"/>
      <c r="K440" s="8"/>
      <c r="L440" s="457" t="str">
        <f t="shared" si="12"/>
        <v/>
      </c>
      <c r="M440" s="245" cm="1">
        <f t="array" ref="M440">SUMPRODUCT(--(N440:Q440&lt;&gt;"")) + IF(TRIM(R440)="",0,LEN(R440)-LEN(SUBSTITUTE(R440,",",""))+1)</f>
        <v>0</v>
      </c>
      <c r="N440" s="242" t="str">
        <f>IF(AND(I440&lt;&gt;0,I440&lt;&gt;""),IF(TRIM(SUBSTITUTE(B440,CHAR(160),""))="","",IF(ISNUMBER(MATCH(TRIM(SUBSTITUTE(B440,CHAR(160),"")),'Look Up Values'!$B$2:$B$500,0)),"","Origin error")),"")</f>
        <v/>
      </c>
      <c r="O440" s="242" t="str">
        <f>IF(AND(I440&lt;&gt;0,I440&lt;&gt;""),IF(C440="","",IF(AND(ISNUMBER(--LEFT(C440,FIND(" ",C440&amp;" ")-1)),OR(LEN(LEFT(C440,FIND(" ",C440&amp;" ")-1))=6,LEN(LEFT(C440,FIND(" ",C440&amp;" ")-1))=7),OR(ISNUMBER(MATCH(LEFT(C440,FIND(" ",C440&amp;" ")-1),'Look Up Values'!$G$2:$G$1000,0)),ISNUMBER(MATCH(LEFT(C440,FIND(" ",C440&amp;" ")-1),'Look Up Values'!$AE$2:$AE$2000,0)))),"","EWC error")),"")</f>
        <v/>
      </c>
      <c r="P440" s="242" t="str" cm="1">
        <f t="array" ref="P440">IF(AND(I440&lt;&gt;0,I440&lt;&gt;""),IF(D440="","",IF(ISNUMBER(MATCH(SUBSTITUTE(D440," ",""),SUBSTITUTE('Look Up Values'!$S$2:$S$120," ",""),0)),"","D&amp;R error")),"")</f>
        <v/>
      </c>
      <c r="Q440" s="242" t="str" cm="1">
        <f t="array" ref="Q440">IF(AND(I440&lt;&gt;0,I440&lt;&gt;""),IF(G440="","",IF(ISNUMBER(MATCH(SUBSTITUTE(G440," ",""),SUBSTITUTE('Look Up Values'!$I$2:$I$10," ",""),0)),"","State error")),"")</f>
        <v/>
      </c>
      <c r="R440" s="260" t="str">
        <f t="shared" si="13"/>
        <v/>
      </c>
    </row>
    <row r="441" spans="1:18" ht="15.75">
      <c r="A441" s="250">
        <v>434</v>
      </c>
      <c r="B441" s="198"/>
      <c r="C441" s="25"/>
      <c r="D441" s="25"/>
      <c r="E441" s="25"/>
      <c r="F441" s="25"/>
      <c r="G441" s="26"/>
      <c r="H441" s="27"/>
      <c r="I441" s="28"/>
      <c r="J441" s="430"/>
      <c r="K441" s="8"/>
      <c r="L441" s="457" t="str">
        <f t="shared" si="12"/>
        <v/>
      </c>
      <c r="M441" s="245" cm="1">
        <f t="array" ref="M441">SUMPRODUCT(--(N441:Q441&lt;&gt;"")) + IF(TRIM(R441)="",0,LEN(R441)-LEN(SUBSTITUTE(R441,",",""))+1)</f>
        <v>0</v>
      </c>
      <c r="N441" s="242" t="str">
        <f>IF(AND(I441&lt;&gt;0,I441&lt;&gt;""),IF(TRIM(SUBSTITUTE(B441,CHAR(160),""))="","",IF(ISNUMBER(MATCH(TRIM(SUBSTITUTE(B441,CHAR(160),"")),'Look Up Values'!$B$2:$B$500,0)),"","Origin error")),"")</f>
        <v/>
      </c>
      <c r="O441" s="242" t="str">
        <f>IF(AND(I441&lt;&gt;0,I441&lt;&gt;""),IF(C441="","",IF(AND(ISNUMBER(--LEFT(C441,FIND(" ",C441&amp;" ")-1)),OR(LEN(LEFT(C441,FIND(" ",C441&amp;" ")-1))=6,LEN(LEFT(C441,FIND(" ",C441&amp;" ")-1))=7),OR(ISNUMBER(MATCH(LEFT(C441,FIND(" ",C441&amp;" ")-1),'Look Up Values'!$G$2:$G$1000,0)),ISNUMBER(MATCH(LEFT(C441,FIND(" ",C441&amp;" ")-1),'Look Up Values'!$AE$2:$AE$2000,0)))),"","EWC error")),"")</f>
        <v/>
      </c>
      <c r="P441" s="242" t="str" cm="1">
        <f t="array" ref="P441">IF(AND(I441&lt;&gt;0,I441&lt;&gt;""),IF(D441="","",IF(ISNUMBER(MATCH(SUBSTITUTE(D441," ",""),SUBSTITUTE('Look Up Values'!$S$2:$S$120," ",""),0)),"","D&amp;R error")),"")</f>
        <v/>
      </c>
      <c r="Q441" s="242" t="str" cm="1">
        <f t="array" ref="Q441">IF(AND(I441&lt;&gt;0,I441&lt;&gt;""),IF(G441="","",IF(ISNUMBER(MATCH(SUBSTITUTE(G441," ",""),SUBSTITUTE('Look Up Values'!$I$2:$I$10," ",""),0)),"","State error")),"")</f>
        <v/>
      </c>
      <c r="R441" s="260" t="str">
        <f t="shared" si="13"/>
        <v/>
      </c>
    </row>
    <row r="442" spans="1:18" ht="15.75">
      <c r="A442" s="250">
        <v>435</v>
      </c>
      <c r="B442" s="198"/>
      <c r="C442" s="25"/>
      <c r="D442" s="25"/>
      <c r="E442" s="25"/>
      <c r="F442" s="25"/>
      <c r="G442" s="26"/>
      <c r="H442" s="27"/>
      <c r="I442" s="28"/>
      <c r="J442" s="430"/>
      <c r="K442" s="8"/>
      <c r="L442" s="457" t="str">
        <f t="shared" si="12"/>
        <v/>
      </c>
      <c r="M442" s="245" cm="1">
        <f t="array" ref="M442">SUMPRODUCT(--(N442:Q442&lt;&gt;"")) + IF(TRIM(R442)="",0,LEN(R442)-LEN(SUBSTITUTE(R442,",",""))+1)</f>
        <v>0</v>
      </c>
      <c r="N442" s="242" t="str">
        <f>IF(AND(I442&lt;&gt;0,I442&lt;&gt;""),IF(TRIM(SUBSTITUTE(B442,CHAR(160),""))="","",IF(ISNUMBER(MATCH(TRIM(SUBSTITUTE(B442,CHAR(160),"")),'Look Up Values'!$B$2:$B$500,0)),"","Origin error")),"")</f>
        <v/>
      </c>
      <c r="O442" s="242" t="str">
        <f>IF(AND(I442&lt;&gt;0,I442&lt;&gt;""),IF(C442="","",IF(AND(ISNUMBER(--LEFT(C442,FIND(" ",C442&amp;" ")-1)),OR(LEN(LEFT(C442,FIND(" ",C442&amp;" ")-1))=6,LEN(LEFT(C442,FIND(" ",C442&amp;" ")-1))=7),OR(ISNUMBER(MATCH(LEFT(C442,FIND(" ",C442&amp;" ")-1),'Look Up Values'!$G$2:$G$1000,0)),ISNUMBER(MATCH(LEFT(C442,FIND(" ",C442&amp;" ")-1),'Look Up Values'!$AE$2:$AE$2000,0)))),"","EWC error")),"")</f>
        <v/>
      </c>
      <c r="P442" s="242" t="str" cm="1">
        <f t="array" ref="P442">IF(AND(I442&lt;&gt;0,I442&lt;&gt;""),IF(D442="","",IF(ISNUMBER(MATCH(SUBSTITUTE(D442," ",""),SUBSTITUTE('Look Up Values'!$S$2:$S$120," ",""),0)),"","D&amp;R error")),"")</f>
        <v/>
      </c>
      <c r="Q442" s="242" t="str" cm="1">
        <f t="array" ref="Q442">IF(AND(I442&lt;&gt;0,I442&lt;&gt;""),IF(G442="","",IF(ISNUMBER(MATCH(SUBSTITUTE(G442," ",""),SUBSTITUTE('Look Up Values'!$I$2:$I$10," ",""),0)),"","State error")),"")</f>
        <v/>
      </c>
      <c r="R442" s="260" t="str">
        <f t="shared" si="13"/>
        <v/>
      </c>
    </row>
    <row r="443" spans="1:18" ht="15.75">
      <c r="A443" s="250">
        <v>436</v>
      </c>
      <c r="B443" s="198"/>
      <c r="C443" s="25"/>
      <c r="D443" s="25"/>
      <c r="E443" s="25"/>
      <c r="F443" s="25"/>
      <c r="G443" s="26"/>
      <c r="H443" s="27"/>
      <c r="I443" s="28"/>
      <c r="J443" s="430"/>
      <c r="K443" s="8"/>
      <c r="L443" s="457" t="str">
        <f t="shared" si="12"/>
        <v/>
      </c>
      <c r="M443" s="245" cm="1">
        <f t="array" ref="M443">SUMPRODUCT(--(N443:Q443&lt;&gt;"")) + IF(TRIM(R443)="",0,LEN(R443)-LEN(SUBSTITUTE(R443,",",""))+1)</f>
        <v>0</v>
      </c>
      <c r="N443" s="242" t="str">
        <f>IF(AND(I443&lt;&gt;0,I443&lt;&gt;""),IF(TRIM(SUBSTITUTE(B443,CHAR(160),""))="","",IF(ISNUMBER(MATCH(TRIM(SUBSTITUTE(B443,CHAR(160),"")),'Look Up Values'!$B$2:$B$500,0)),"","Origin error")),"")</f>
        <v/>
      </c>
      <c r="O443" s="242" t="str">
        <f>IF(AND(I443&lt;&gt;0,I443&lt;&gt;""),IF(C443="","",IF(AND(ISNUMBER(--LEFT(C443,FIND(" ",C443&amp;" ")-1)),OR(LEN(LEFT(C443,FIND(" ",C443&amp;" ")-1))=6,LEN(LEFT(C443,FIND(" ",C443&amp;" ")-1))=7),OR(ISNUMBER(MATCH(LEFT(C443,FIND(" ",C443&amp;" ")-1),'Look Up Values'!$G$2:$G$1000,0)),ISNUMBER(MATCH(LEFT(C443,FIND(" ",C443&amp;" ")-1),'Look Up Values'!$AE$2:$AE$2000,0)))),"","EWC error")),"")</f>
        <v/>
      </c>
      <c r="P443" s="242" t="str" cm="1">
        <f t="array" ref="P443">IF(AND(I443&lt;&gt;0,I443&lt;&gt;""),IF(D443="","",IF(ISNUMBER(MATCH(SUBSTITUTE(D443," ",""),SUBSTITUTE('Look Up Values'!$S$2:$S$120," ",""),0)),"","D&amp;R error")),"")</f>
        <v/>
      </c>
      <c r="Q443" s="242" t="str" cm="1">
        <f t="array" ref="Q443">IF(AND(I443&lt;&gt;0,I443&lt;&gt;""),IF(G443="","",IF(ISNUMBER(MATCH(SUBSTITUTE(G443," ",""),SUBSTITUTE('Look Up Values'!$I$2:$I$10," ",""),0)),"","State error")),"")</f>
        <v/>
      </c>
      <c r="R443" s="260" t="str">
        <f t="shared" si="13"/>
        <v/>
      </c>
    </row>
    <row r="444" spans="1:18" ht="15.75">
      <c r="A444" s="250">
        <v>437</v>
      </c>
      <c r="B444" s="198"/>
      <c r="C444" s="25"/>
      <c r="D444" s="25"/>
      <c r="E444" s="25"/>
      <c r="F444" s="25"/>
      <c r="G444" s="26"/>
      <c r="H444" s="27"/>
      <c r="I444" s="28"/>
      <c r="J444" s="430"/>
      <c r="K444" s="8"/>
      <c r="L444" s="457" t="str">
        <f t="shared" si="12"/>
        <v/>
      </c>
      <c r="M444" s="245" cm="1">
        <f t="array" ref="M444">SUMPRODUCT(--(N444:Q444&lt;&gt;"")) + IF(TRIM(R444)="",0,LEN(R444)-LEN(SUBSTITUTE(R444,",",""))+1)</f>
        <v>0</v>
      </c>
      <c r="N444" s="242" t="str">
        <f>IF(AND(I444&lt;&gt;0,I444&lt;&gt;""),IF(TRIM(SUBSTITUTE(B444,CHAR(160),""))="","",IF(ISNUMBER(MATCH(TRIM(SUBSTITUTE(B444,CHAR(160),"")),'Look Up Values'!$B$2:$B$500,0)),"","Origin error")),"")</f>
        <v/>
      </c>
      <c r="O444" s="242" t="str">
        <f>IF(AND(I444&lt;&gt;0,I444&lt;&gt;""),IF(C444="","",IF(AND(ISNUMBER(--LEFT(C444,FIND(" ",C444&amp;" ")-1)),OR(LEN(LEFT(C444,FIND(" ",C444&amp;" ")-1))=6,LEN(LEFT(C444,FIND(" ",C444&amp;" ")-1))=7),OR(ISNUMBER(MATCH(LEFT(C444,FIND(" ",C444&amp;" ")-1),'Look Up Values'!$G$2:$G$1000,0)),ISNUMBER(MATCH(LEFT(C444,FIND(" ",C444&amp;" ")-1),'Look Up Values'!$AE$2:$AE$2000,0)))),"","EWC error")),"")</f>
        <v/>
      </c>
      <c r="P444" s="242" t="str" cm="1">
        <f t="array" ref="P444">IF(AND(I444&lt;&gt;0,I444&lt;&gt;""),IF(D444="","",IF(ISNUMBER(MATCH(SUBSTITUTE(D444," ",""),SUBSTITUTE('Look Up Values'!$S$2:$S$120," ",""),0)),"","D&amp;R error")),"")</f>
        <v/>
      </c>
      <c r="Q444" s="242" t="str" cm="1">
        <f t="array" ref="Q444">IF(AND(I444&lt;&gt;0,I444&lt;&gt;""),IF(G444="","",IF(ISNUMBER(MATCH(SUBSTITUTE(G444," ",""),SUBSTITUTE('Look Up Values'!$I$2:$I$10," ",""),0)),"","State error")),"")</f>
        <v/>
      </c>
      <c r="R444" s="260" t="str">
        <f t="shared" si="13"/>
        <v/>
      </c>
    </row>
    <row r="445" spans="1:18" ht="15.75">
      <c r="A445" s="250">
        <v>438</v>
      </c>
      <c r="B445" s="198"/>
      <c r="C445" s="25"/>
      <c r="D445" s="25"/>
      <c r="E445" s="25"/>
      <c r="F445" s="25"/>
      <c r="G445" s="26"/>
      <c r="H445" s="27"/>
      <c r="I445" s="28"/>
      <c r="J445" s="430"/>
      <c r="K445" s="8"/>
      <c r="L445" s="457" t="str">
        <f t="shared" si="12"/>
        <v/>
      </c>
      <c r="M445" s="245" cm="1">
        <f t="array" ref="M445">SUMPRODUCT(--(N445:Q445&lt;&gt;"")) + IF(TRIM(R445)="",0,LEN(R445)-LEN(SUBSTITUTE(R445,",",""))+1)</f>
        <v>0</v>
      </c>
      <c r="N445" s="242" t="str">
        <f>IF(AND(I445&lt;&gt;0,I445&lt;&gt;""),IF(TRIM(SUBSTITUTE(B445,CHAR(160),""))="","",IF(ISNUMBER(MATCH(TRIM(SUBSTITUTE(B445,CHAR(160),"")),'Look Up Values'!$B$2:$B$500,0)),"","Origin error")),"")</f>
        <v/>
      </c>
      <c r="O445" s="242" t="str">
        <f>IF(AND(I445&lt;&gt;0,I445&lt;&gt;""),IF(C445="","",IF(AND(ISNUMBER(--LEFT(C445,FIND(" ",C445&amp;" ")-1)),OR(LEN(LEFT(C445,FIND(" ",C445&amp;" ")-1))=6,LEN(LEFT(C445,FIND(" ",C445&amp;" ")-1))=7),OR(ISNUMBER(MATCH(LEFT(C445,FIND(" ",C445&amp;" ")-1),'Look Up Values'!$G$2:$G$1000,0)),ISNUMBER(MATCH(LEFT(C445,FIND(" ",C445&amp;" ")-1),'Look Up Values'!$AE$2:$AE$2000,0)))),"","EWC error")),"")</f>
        <v/>
      </c>
      <c r="P445" s="242" t="str" cm="1">
        <f t="array" ref="P445">IF(AND(I445&lt;&gt;0,I445&lt;&gt;""),IF(D445="","",IF(ISNUMBER(MATCH(SUBSTITUTE(D445," ",""),SUBSTITUTE('Look Up Values'!$S$2:$S$120," ",""),0)),"","D&amp;R error")),"")</f>
        <v/>
      </c>
      <c r="Q445" s="242" t="str" cm="1">
        <f t="array" ref="Q445">IF(AND(I445&lt;&gt;0,I445&lt;&gt;""),IF(G445="","",IF(ISNUMBER(MATCH(SUBSTITUTE(G445," ",""),SUBSTITUTE('Look Up Values'!$I$2:$I$10," ",""),0)),"","State error")),"")</f>
        <v/>
      </c>
      <c r="R445" s="260" t="str">
        <f t="shared" si="13"/>
        <v/>
      </c>
    </row>
    <row r="446" spans="1:18" ht="15.75">
      <c r="A446" s="250">
        <v>439</v>
      </c>
      <c r="B446" s="198"/>
      <c r="C446" s="25"/>
      <c r="D446" s="25"/>
      <c r="E446" s="25"/>
      <c r="F446" s="25"/>
      <c r="G446" s="26"/>
      <c r="H446" s="27"/>
      <c r="I446" s="28"/>
      <c r="J446" s="430"/>
      <c r="K446" s="8"/>
      <c r="L446" s="457" t="str">
        <f t="shared" si="12"/>
        <v/>
      </c>
      <c r="M446" s="245" cm="1">
        <f t="array" ref="M446">SUMPRODUCT(--(N446:Q446&lt;&gt;"")) + IF(TRIM(R446)="",0,LEN(R446)-LEN(SUBSTITUTE(R446,",",""))+1)</f>
        <v>0</v>
      </c>
      <c r="N446" s="242" t="str">
        <f>IF(AND(I446&lt;&gt;0,I446&lt;&gt;""),IF(TRIM(SUBSTITUTE(B446,CHAR(160),""))="","",IF(ISNUMBER(MATCH(TRIM(SUBSTITUTE(B446,CHAR(160),"")),'Look Up Values'!$B$2:$B$500,0)),"","Origin error")),"")</f>
        <v/>
      </c>
      <c r="O446" s="242" t="str">
        <f>IF(AND(I446&lt;&gt;0,I446&lt;&gt;""),IF(C446="","",IF(AND(ISNUMBER(--LEFT(C446,FIND(" ",C446&amp;" ")-1)),OR(LEN(LEFT(C446,FIND(" ",C446&amp;" ")-1))=6,LEN(LEFT(C446,FIND(" ",C446&amp;" ")-1))=7),OR(ISNUMBER(MATCH(LEFT(C446,FIND(" ",C446&amp;" ")-1),'Look Up Values'!$G$2:$G$1000,0)),ISNUMBER(MATCH(LEFT(C446,FIND(" ",C446&amp;" ")-1),'Look Up Values'!$AE$2:$AE$2000,0)))),"","EWC error")),"")</f>
        <v/>
      </c>
      <c r="P446" s="242" t="str" cm="1">
        <f t="array" ref="P446">IF(AND(I446&lt;&gt;0,I446&lt;&gt;""),IF(D446="","",IF(ISNUMBER(MATCH(SUBSTITUTE(D446," ",""),SUBSTITUTE('Look Up Values'!$S$2:$S$120," ",""),0)),"","D&amp;R error")),"")</f>
        <v/>
      </c>
      <c r="Q446" s="242" t="str" cm="1">
        <f t="array" ref="Q446">IF(AND(I446&lt;&gt;0,I446&lt;&gt;""),IF(G446="","",IF(ISNUMBER(MATCH(SUBSTITUTE(G446," ",""),SUBSTITUTE('Look Up Values'!$I$2:$I$10," ",""),0)),"","State error")),"")</f>
        <v/>
      </c>
      <c r="R446" s="260" t="str">
        <f t="shared" si="13"/>
        <v/>
      </c>
    </row>
    <row r="447" spans="1:18" ht="15.75">
      <c r="A447" s="250">
        <v>440</v>
      </c>
      <c r="B447" s="198"/>
      <c r="C447" s="25"/>
      <c r="D447" s="25"/>
      <c r="E447" s="25"/>
      <c r="F447" s="25"/>
      <c r="G447" s="26"/>
      <c r="H447" s="27"/>
      <c r="I447" s="28"/>
      <c r="J447" s="430"/>
      <c r="K447" s="8"/>
      <c r="L447" s="457" t="str">
        <f t="shared" si="12"/>
        <v/>
      </c>
      <c r="M447" s="245" cm="1">
        <f t="array" ref="M447">SUMPRODUCT(--(N447:Q447&lt;&gt;"")) + IF(TRIM(R447)="",0,LEN(R447)-LEN(SUBSTITUTE(R447,",",""))+1)</f>
        <v>0</v>
      </c>
      <c r="N447" s="242" t="str">
        <f>IF(AND(I447&lt;&gt;0,I447&lt;&gt;""),IF(TRIM(SUBSTITUTE(B447,CHAR(160),""))="","",IF(ISNUMBER(MATCH(TRIM(SUBSTITUTE(B447,CHAR(160),"")),'Look Up Values'!$B$2:$B$500,0)),"","Origin error")),"")</f>
        <v/>
      </c>
      <c r="O447" s="242" t="str">
        <f>IF(AND(I447&lt;&gt;0,I447&lt;&gt;""),IF(C447="","",IF(AND(ISNUMBER(--LEFT(C447,FIND(" ",C447&amp;" ")-1)),OR(LEN(LEFT(C447,FIND(" ",C447&amp;" ")-1))=6,LEN(LEFT(C447,FIND(" ",C447&amp;" ")-1))=7),OR(ISNUMBER(MATCH(LEFT(C447,FIND(" ",C447&amp;" ")-1),'Look Up Values'!$G$2:$G$1000,0)),ISNUMBER(MATCH(LEFT(C447,FIND(" ",C447&amp;" ")-1),'Look Up Values'!$AE$2:$AE$2000,0)))),"","EWC error")),"")</f>
        <v/>
      </c>
      <c r="P447" s="242" t="str" cm="1">
        <f t="array" ref="P447">IF(AND(I447&lt;&gt;0,I447&lt;&gt;""),IF(D447="","",IF(ISNUMBER(MATCH(SUBSTITUTE(D447," ",""),SUBSTITUTE('Look Up Values'!$S$2:$S$120," ",""),0)),"","D&amp;R error")),"")</f>
        <v/>
      </c>
      <c r="Q447" s="242" t="str" cm="1">
        <f t="array" ref="Q447">IF(AND(I447&lt;&gt;0,I447&lt;&gt;""),IF(G447="","",IF(ISNUMBER(MATCH(SUBSTITUTE(G447," ",""),SUBSTITUTE('Look Up Values'!$I$2:$I$10," ",""),0)),"","State error")),"")</f>
        <v/>
      </c>
      <c r="R447" s="260" t="str">
        <f t="shared" si="13"/>
        <v/>
      </c>
    </row>
    <row r="448" spans="1:18" ht="15.75">
      <c r="A448" s="250">
        <v>441</v>
      </c>
      <c r="B448" s="198"/>
      <c r="C448" s="25"/>
      <c r="D448" s="25"/>
      <c r="E448" s="25"/>
      <c r="F448" s="25"/>
      <c r="G448" s="26"/>
      <c r="H448" s="27"/>
      <c r="I448" s="28"/>
      <c r="J448" s="430"/>
      <c r="K448" s="8"/>
      <c r="L448" s="457" t="str">
        <f t="shared" si="12"/>
        <v/>
      </c>
      <c r="M448" s="245" cm="1">
        <f t="array" ref="M448">SUMPRODUCT(--(N448:Q448&lt;&gt;"")) + IF(TRIM(R448)="",0,LEN(R448)-LEN(SUBSTITUTE(R448,",",""))+1)</f>
        <v>0</v>
      </c>
      <c r="N448" s="242" t="str">
        <f>IF(AND(I448&lt;&gt;0,I448&lt;&gt;""),IF(TRIM(SUBSTITUTE(B448,CHAR(160),""))="","",IF(ISNUMBER(MATCH(TRIM(SUBSTITUTE(B448,CHAR(160),"")),'Look Up Values'!$B$2:$B$500,0)),"","Origin error")),"")</f>
        <v/>
      </c>
      <c r="O448" s="242" t="str">
        <f>IF(AND(I448&lt;&gt;0,I448&lt;&gt;""),IF(C448="","",IF(AND(ISNUMBER(--LEFT(C448,FIND(" ",C448&amp;" ")-1)),OR(LEN(LEFT(C448,FIND(" ",C448&amp;" ")-1))=6,LEN(LEFT(C448,FIND(" ",C448&amp;" ")-1))=7),OR(ISNUMBER(MATCH(LEFT(C448,FIND(" ",C448&amp;" ")-1),'Look Up Values'!$G$2:$G$1000,0)),ISNUMBER(MATCH(LEFT(C448,FIND(" ",C448&amp;" ")-1),'Look Up Values'!$AE$2:$AE$2000,0)))),"","EWC error")),"")</f>
        <v/>
      </c>
      <c r="P448" s="242" t="str" cm="1">
        <f t="array" ref="P448">IF(AND(I448&lt;&gt;0,I448&lt;&gt;""),IF(D448="","",IF(ISNUMBER(MATCH(SUBSTITUTE(D448," ",""),SUBSTITUTE('Look Up Values'!$S$2:$S$120," ",""),0)),"","D&amp;R error")),"")</f>
        <v/>
      </c>
      <c r="Q448" s="242" t="str" cm="1">
        <f t="array" ref="Q448">IF(AND(I448&lt;&gt;0,I448&lt;&gt;""),IF(G448="","",IF(ISNUMBER(MATCH(SUBSTITUTE(G448," ",""),SUBSTITUTE('Look Up Values'!$I$2:$I$10," ",""),0)),"","State error")),"")</f>
        <v/>
      </c>
      <c r="R448" s="260" t="str">
        <f t="shared" si="13"/>
        <v/>
      </c>
    </row>
    <row r="449" spans="1:18" ht="15.75">
      <c r="A449" s="250">
        <v>442</v>
      </c>
      <c r="B449" s="198"/>
      <c r="C449" s="25"/>
      <c r="D449" s="25"/>
      <c r="E449" s="25"/>
      <c r="F449" s="25"/>
      <c r="G449" s="26"/>
      <c r="H449" s="27"/>
      <c r="I449" s="28"/>
      <c r="J449" s="430"/>
      <c r="K449" s="8"/>
      <c r="L449" s="457" t="str">
        <f t="shared" si="12"/>
        <v/>
      </c>
      <c r="M449" s="245" cm="1">
        <f t="array" ref="M449">SUMPRODUCT(--(N449:Q449&lt;&gt;"")) + IF(TRIM(R449)="",0,LEN(R449)-LEN(SUBSTITUTE(R449,",",""))+1)</f>
        <v>0</v>
      </c>
      <c r="N449" s="242" t="str">
        <f>IF(AND(I449&lt;&gt;0,I449&lt;&gt;""),IF(TRIM(SUBSTITUTE(B449,CHAR(160),""))="","",IF(ISNUMBER(MATCH(TRIM(SUBSTITUTE(B449,CHAR(160),"")),'Look Up Values'!$B$2:$B$500,0)),"","Origin error")),"")</f>
        <v/>
      </c>
      <c r="O449" s="242" t="str">
        <f>IF(AND(I449&lt;&gt;0,I449&lt;&gt;""),IF(C449="","",IF(AND(ISNUMBER(--LEFT(C449,FIND(" ",C449&amp;" ")-1)),OR(LEN(LEFT(C449,FIND(" ",C449&amp;" ")-1))=6,LEN(LEFT(C449,FIND(" ",C449&amp;" ")-1))=7),OR(ISNUMBER(MATCH(LEFT(C449,FIND(" ",C449&amp;" ")-1),'Look Up Values'!$G$2:$G$1000,0)),ISNUMBER(MATCH(LEFT(C449,FIND(" ",C449&amp;" ")-1),'Look Up Values'!$AE$2:$AE$2000,0)))),"","EWC error")),"")</f>
        <v/>
      </c>
      <c r="P449" s="242" t="str" cm="1">
        <f t="array" ref="P449">IF(AND(I449&lt;&gt;0,I449&lt;&gt;""),IF(D449="","",IF(ISNUMBER(MATCH(SUBSTITUTE(D449," ",""),SUBSTITUTE('Look Up Values'!$S$2:$S$120," ",""),0)),"","D&amp;R error")),"")</f>
        <v/>
      </c>
      <c r="Q449" s="242" t="str" cm="1">
        <f t="array" ref="Q449">IF(AND(I449&lt;&gt;0,I449&lt;&gt;""),IF(G449="","",IF(ISNUMBER(MATCH(SUBSTITUTE(G449," ",""),SUBSTITUTE('Look Up Values'!$I$2:$I$10," ",""),0)),"","State error")),"")</f>
        <v/>
      </c>
      <c r="R449" s="260" t="str">
        <f t="shared" si="13"/>
        <v/>
      </c>
    </row>
    <row r="450" spans="1:18" ht="15.75">
      <c r="A450" s="250">
        <v>443</v>
      </c>
      <c r="B450" s="198"/>
      <c r="C450" s="25"/>
      <c r="D450" s="25"/>
      <c r="E450" s="25"/>
      <c r="F450" s="25"/>
      <c r="G450" s="26"/>
      <c r="H450" s="27"/>
      <c r="I450" s="28"/>
      <c r="J450" s="430"/>
      <c r="K450" s="8"/>
      <c r="L450" s="457" t="str">
        <f t="shared" si="12"/>
        <v/>
      </c>
      <c r="M450" s="245" cm="1">
        <f t="array" ref="M450">SUMPRODUCT(--(N450:Q450&lt;&gt;"")) + IF(TRIM(R450)="",0,LEN(R450)-LEN(SUBSTITUTE(R450,",",""))+1)</f>
        <v>0</v>
      </c>
      <c r="N450" s="242" t="str">
        <f>IF(AND(I450&lt;&gt;0,I450&lt;&gt;""),IF(TRIM(SUBSTITUTE(B450,CHAR(160),""))="","",IF(ISNUMBER(MATCH(TRIM(SUBSTITUTE(B450,CHAR(160),"")),'Look Up Values'!$B$2:$B$500,0)),"","Origin error")),"")</f>
        <v/>
      </c>
      <c r="O450" s="242" t="str">
        <f>IF(AND(I450&lt;&gt;0,I450&lt;&gt;""),IF(C450="","",IF(AND(ISNUMBER(--LEFT(C450,FIND(" ",C450&amp;" ")-1)),OR(LEN(LEFT(C450,FIND(" ",C450&amp;" ")-1))=6,LEN(LEFT(C450,FIND(" ",C450&amp;" ")-1))=7),OR(ISNUMBER(MATCH(LEFT(C450,FIND(" ",C450&amp;" ")-1),'Look Up Values'!$G$2:$G$1000,0)),ISNUMBER(MATCH(LEFT(C450,FIND(" ",C450&amp;" ")-1),'Look Up Values'!$AE$2:$AE$2000,0)))),"","EWC error")),"")</f>
        <v/>
      </c>
      <c r="P450" s="242" t="str" cm="1">
        <f t="array" ref="P450">IF(AND(I450&lt;&gt;0,I450&lt;&gt;""),IF(D450="","",IF(ISNUMBER(MATCH(SUBSTITUTE(D450," ",""),SUBSTITUTE('Look Up Values'!$S$2:$S$120," ",""),0)),"","D&amp;R error")),"")</f>
        <v/>
      </c>
      <c r="Q450" s="242" t="str" cm="1">
        <f t="array" ref="Q450">IF(AND(I450&lt;&gt;0,I450&lt;&gt;""),IF(G450="","",IF(ISNUMBER(MATCH(SUBSTITUTE(G450," ",""),SUBSTITUTE('Look Up Values'!$I$2:$I$10," ",""),0)),"","State error")),"")</f>
        <v/>
      </c>
      <c r="R450" s="260" t="str">
        <f t="shared" si="13"/>
        <v/>
      </c>
    </row>
    <row r="451" spans="1:18" ht="15.75">
      <c r="A451" s="250">
        <v>444</v>
      </c>
      <c r="B451" s="198"/>
      <c r="C451" s="25"/>
      <c r="D451" s="25"/>
      <c r="E451" s="25"/>
      <c r="F451" s="25"/>
      <c r="G451" s="26"/>
      <c r="H451" s="27"/>
      <c r="I451" s="28"/>
      <c r="J451" s="430"/>
      <c r="K451" s="8"/>
      <c r="L451" s="457" t="str">
        <f t="shared" si="12"/>
        <v/>
      </c>
      <c r="M451" s="245" cm="1">
        <f t="array" ref="M451">SUMPRODUCT(--(N451:Q451&lt;&gt;"")) + IF(TRIM(R451)="",0,LEN(R451)-LEN(SUBSTITUTE(R451,",",""))+1)</f>
        <v>0</v>
      </c>
      <c r="N451" s="242" t="str">
        <f>IF(AND(I451&lt;&gt;0,I451&lt;&gt;""),IF(TRIM(SUBSTITUTE(B451,CHAR(160),""))="","",IF(ISNUMBER(MATCH(TRIM(SUBSTITUTE(B451,CHAR(160),"")),'Look Up Values'!$B$2:$B$500,0)),"","Origin error")),"")</f>
        <v/>
      </c>
      <c r="O451" s="242" t="str">
        <f>IF(AND(I451&lt;&gt;0,I451&lt;&gt;""),IF(C451="","",IF(AND(ISNUMBER(--LEFT(C451,FIND(" ",C451&amp;" ")-1)),OR(LEN(LEFT(C451,FIND(" ",C451&amp;" ")-1))=6,LEN(LEFT(C451,FIND(" ",C451&amp;" ")-1))=7),OR(ISNUMBER(MATCH(LEFT(C451,FIND(" ",C451&amp;" ")-1),'Look Up Values'!$G$2:$G$1000,0)),ISNUMBER(MATCH(LEFT(C451,FIND(" ",C451&amp;" ")-1),'Look Up Values'!$AE$2:$AE$2000,0)))),"","EWC error")),"")</f>
        <v/>
      </c>
      <c r="P451" s="242" t="str" cm="1">
        <f t="array" ref="P451">IF(AND(I451&lt;&gt;0,I451&lt;&gt;""),IF(D451="","",IF(ISNUMBER(MATCH(SUBSTITUTE(D451," ",""),SUBSTITUTE('Look Up Values'!$S$2:$S$120," ",""),0)),"","D&amp;R error")),"")</f>
        <v/>
      </c>
      <c r="Q451" s="242" t="str" cm="1">
        <f t="array" ref="Q451">IF(AND(I451&lt;&gt;0,I451&lt;&gt;""),IF(G451="","",IF(ISNUMBER(MATCH(SUBSTITUTE(G451," ",""),SUBSTITUTE('Look Up Values'!$I$2:$I$10," ",""),0)),"","State error")),"")</f>
        <v/>
      </c>
      <c r="R451" s="260" t="str">
        <f t="shared" si="13"/>
        <v/>
      </c>
    </row>
    <row r="452" spans="1:18" ht="15.75">
      <c r="A452" s="250">
        <v>445</v>
      </c>
      <c r="B452" s="198"/>
      <c r="C452" s="25"/>
      <c r="D452" s="25"/>
      <c r="E452" s="25"/>
      <c r="F452" s="25"/>
      <c r="G452" s="26"/>
      <c r="H452" s="27"/>
      <c r="I452" s="28"/>
      <c r="J452" s="430"/>
      <c r="K452" s="8"/>
      <c r="L452" s="457" t="str">
        <f t="shared" si="12"/>
        <v/>
      </c>
      <c r="M452" s="245" cm="1">
        <f t="array" ref="M452">SUMPRODUCT(--(N452:Q452&lt;&gt;"")) + IF(TRIM(R452)="",0,LEN(R452)-LEN(SUBSTITUTE(R452,",",""))+1)</f>
        <v>0</v>
      </c>
      <c r="N452" s="242" t="str">
        <f>IF(AND(I452&lt;&gt;0,I452&lt;&gt;""),IF(TRIM(SUBSTITUTE(B452,CHAR(160),""))="","",IF(ISNUMBER(MATCH(TRIM(SUBSTITUTE(B452,CHAR(160),"")),'Look Up Values'!$B$2:$B$500,0)),"","Origin error")),"")</f>
        <v/>
      </c>
      <c r="O452" s="242" t="str">
        <f>IF(AND(I452&lt;&gt;0,I452&lt;&gt;""),IF(C452="","",IF(AND(ISNUMBER(--LEFT(C452,FIND(" ",C452&amp;" ")-1)),OR(LEN(LEFT(C452,FIND(" ",C452&amp;" ")-1))=6,LEN(LEFT(C452,FIND(" ",C452&amp;" ")-1))=7),OR(ISNUMBER(MATCH(LEFT(C452,FIND(" ",C452&amp;" ")-1),'Look Up Values'!$G$2:$G$1000,0)),ISNUMBER(MATCH(LEFT(C452,FIND(" ",C452&amp;" ")-1),'Look Up Values'!$AE$2:$AE$2000,0)))),"","EWC error")),"")</f>
        <v/>
      </c>
      <c r="P452" s="242" t="str" cm="1">
        <f t="array" ref="P452">IF(AND(I452&lt;&gt;0,I452&lt;&gt;""),IF(D452="","",IF(ISNUMBER(MATCH(SUBSTITUTE(D452," ",""),SUBSTITUTE('Look Up Values'!$S$2:$S$120," ",""),0)),"","D&amp;R error")),"")</f>
        <v/>
      </c>
      <c r="Q452" s="242" t="str" cm="1">
        <f t="array" ref="Q452">IF(AND(I452&lt;&gt;0,I452&lt;&gt;""),IF(G452="","",IF(ISNUMBER(MATCH(SUBSTITUTE(G452," ",""),SUBSTITUTE('Look Up Values'!$I$2:$I$10," ",""),0)),"","State error")),"")</f>
        <v/>
      </c>
      <c r="R452" s="260" t="str">
        <f t="shared" si="13"/>
        <v/>
      </c>
    </row>
    <row r="453" spans="1:18" ht="15.75">
      <c r="A453" s="250">
        <v>446</v>
      </c>
      <c r="B453" s="198"/>
      <c r="C453" s="25"/>
      <c r="D453" s="25"/>
      <c r="E453" s="25"/>
      <c r="F453" s="25"/>
      <c r="G453" s="26"/>
      <c r="H453" s="27"/>
      <c r="I453" s="28"/>
      <c r="J453" s="430"/>
      <c r="K453" s="8"/>
      <c r="L453" s="457" t="str">
        <f t="shared" si="12"/>
        <v/>
      </c>
      <c r="M453" s="245" cm="1">
        <f t="array" ref="M453">SUMPRODUCT(--(N453:Q453&lt;&gt;"")) + IF(TRIM(R453)="",0,LEN(R453)-LEN(SUBSTITUTE(R453,",",""))+1)</f>
        <v>0</v>
      </c>
      <c r="N453" s="242" t="str">
        <f>IF(AND(I453&lt;&gt;0,I453&lt;&gt;""),IF(TRIM(SUBSTITUTE(B453,CHAR(160),""))="","",IF(ISNUMBER(MATCH(TRIM(SUBSTITUTE(B453,CHAR(160),"")),'Look Up Values'!$B$2:$B$500,0)),"","Origin error")),"")</f>
        <v/>
      </c>
      <c r="O453" s="242" t="str">
        <f>IF(AND(I453&lt;&gt;0,I453&lt;&gt;""),IF(C453="","",IF(AND(ISNUMBER(--LEFT(C453,FIND(" ",C453&amp;" ")-1)),OR(LEN(LEFT(C453,FIND(" ",C453&amp;" ")-1))=6,LEN(LEFT(C453,FIND(" ",C453&amp;" ")-1))=7),OR(ISNUMBER(MATCH(LEFT(C453,FIND(" ",C453&amp;" ")-1),'Look Up Values'!$G$2:$G$1000,0)),ISNUMBER(MATCH(LEFT(C453,FIND(" ",C453&amp;" ")-1),'Look Up Values'!$AE$2:$AE$2000,0)))),"","EWC error")),"")</f>
        <v/>
      </c>
      <c r="P453" s="242" t="str" cm="1">
        <f t="array" ref="P453">IF(AND(I453&lt;&gt;0,I453&lt;&gt;""),IF(D453="","",IF(ISNUMBER(MATCH(SUBSTITUTE(D453," ",""),SUBSTITUTE('Look Up Values'!$S$2:$S$120," ",""),0)),"","D&amp;R error")),"")</f>
        <v/>
      </c>
      <c r="Q453" s="242" t="str" cm="1">
        <f t="array" ref="Q453">IF(AND(I453&lt;&gt;0,I453&lt;&gt;""),IF(G453="","",IF(ISNUMBER(MATCH(SUBSTITUTE(G453," ",""),SUBSTITUTE('Look Up Values'!$I$2:$I$10," ",""),0)),"","State error")),"")</f>
        <v/>
      </c>
      <c r="R453" s="260" t="str">
        <f t="shared" si="13"/>
        <v/>
      </c>
    </row>
    <row r="454" spans="1:18" ht="15.75">
      <c r="A454" s="250">
        <v>447</v>
      </c>
      <c r="B454" s="198"/>
      <c r="C454" s="25"/>
      <c r="D454" s="25"/>
      <c r="E454" s="25"/>
      <c r="F454" s="25"/>
      <c r="G454" s="26"/>
      <c r="H454" s="27"/>
      <c r="I454" s="28"/>
      <c r="J454" s="430"/>
      <c r="K454" s="8"/>
      <c r="L454" s="457" t="str">
        <f t="shared" si="12"/>
        <v/>
      </c>
      <c r="M454" s="245" cm="1">
        <f t="array" ref="M454">SUMPRODUCT(--(N454:Q454&lt;&gt;"")) + IF(TRIM(R454)="",0,LEN(R454)-LEN(SUBSTITUTE(R454,",",""))+1)</f>
        <v>0</v>
      </c>
      <c r="N454" s="242" t="str">
        <f>IF(AND(I454&lt;&gt;0,I454&lt;&gt;""),IF(TRIM(SUBSTITUTE(B454,CHAR(160),""))="","",IF(ISNUMBER(MATCH(TRIM(SUBSTITUTE(B454,CHAR(160),"")),'Look Up Values'!$B$2:$B$500,0)),"","Origin error")),"")</f>
        <v/>
      </c>
      <c r="O454" s="242" t="str">
        <f>IF(AND(I454&lt;&gt;0,I454&lt;&gt;""),IF(C454="","",IF(AND(ISNUMBER(--LEFT(C454,FIND(" ",C454&amp;" ")-1)),OR(LEN(LEFT(C454,FIND(" ",C454&amp;" ")-1))=6,LEN(LEFT(C454,FIND(" ",C454&amp;" ")-1))=7),OR(ISNUMBER(MATCH(LEFT(C454,FIND(" ",C454&amp;" ")-1),'Look Up Values'!$G$2:$G$1000,0)),ISNUMBER(MATCH(LEFT(C454,FIND(" ",C454&amp;" ")-1),'Look Up Values'!$AE$2:$AE$2000,0)))),"","EWC error")),"")</f>
        <v/>
      </c>
      <c r="P454" s="242" t="str" cm="1">
        <f t="array" ref="P454">IF(AND(I454&lt;&gt;0,I454&lt;&gt;""),IF(D454="","",IF(ISNUMBER(MATCH(SUBSTITUTE(D454," ",""),SUBSTITUTE('Look Up Values'!$S$2:$S$120," ",""),0)),"","D&amp;R error")),"")</f>
        <v/>
      </c>
      <c r="Q454" s="242" t="str" cm="1">
        <f t="array" ref="Q454">IF(AND(I454&lt;&gt;0,I454&lt;&gt;""),IF(G454="","",IF(ISNUMBER(MATCH(SUBSTITUTE(G454," ",""),SUBSTITUTE('Look Up Values'!$I$2:$I$10," ",""),0)),"","State error")),"")</f>
        <v/>
      </c>
      <c r="R454" s="260" t="str">
        <f t="shared" si="13"/>
        <v/>
      </c>
    </row>
    <row r="455" spans="1:18" ht="15.75">
      <c r="A455" s="250">
        <v>448</v>
      </c>
      <c r="B455" s="198"/>
      <c r="C455" s="25"/>
      <c r="D455" s="25"/>
      <c r="E455" s="25"/>
      <c r="F455" s="25"/>
      <c r="G455" s="26"/>
      <c r="H455" s="27"/>
      <c r="I455" s="28"/>
      <c r="J455" s="430"/>
      <c r="K455" s="8"/>
      <c r="L455" s="457" t="str">
        <f t="shared" si="12"/>
        <v/>
      </c>
      <c r="M455" s="245" cm="1">
        <f t="array" ref="M455">SUMPRODUCT(--(N455:Q455&lt;&gt;"")) + IF(TRIM(R455)="",0,LEN(R455)-LEN(SUBSTITUTE(R455,",",""))+1)</f>
        <v>0</v>
      </c>
      <c r="N455" s="242" t="str">
        <f>IF(AND(I455&lt;&gt;0,I455&lt;&gt;""),IF(TRIM(SUBSTITUTE(B455,CHAR(160),""))="","",IF(ISNUMBER(MATCH(TRIM(SUBSTITUTE(B455,CHAR(160),"")),'Look Up Values'!$B$2:$B$500,0)),"","Origin error")),"")</f>
        <v/>
      </c>
      <c r="O455" s="242" t="str">
        <f>IF(AND(I455&lt;&gt;0,I455&lt;&gt;""),IF(C455="","",IF(AND(ISNUMBER(--LEFT(C455,FIND(" ",C455&amp;" ")-1)),OR(LEN(LEFT(C455,FIND(" ",C455&amp;" ")-1))=6,LEN(LEFT(C455,FIND(" ",C455&amp;" ")-1))=7),OR(ISNUMBER(MATCH(LEFT(C455,FIND(" ",C455&amp;" ")-1),'Look Up Values'!$G$2:$G$1000,0)),ISNUMBER(MATCH(LEFT(C455,FIND(" ",C455&amp;" ")-1),'Look Up Values'!$AE$2:$AE$2000,0)))),"","EWC error")),"")</f>
        <v/>
      </c>
      <c r="P455" s="242" t="str" cm="1">
        <f t="array" ref="P455">IF(AND(I455&lt;&gt;0,I455&lt;&gt;""),IF(D455="","",IF(ISNUMBER(MATCH(SUBSTITUTE(D455," ",""),SUBSTITUTE('Look Up Values'!$S$2:$S$120," ",""),0)),"","D&amp;R error")),"")</f>
        <v/>
      </c>
      <c r="Q455" s="242" t="str" cm="1">
        <f t="array" ref="Q455">IF(AND(I455&lt;&gt;0,I455&lt;&gt;""),IF(G455="","",IF(ISNUMBER(MATCH(SUBSTITUTE(G455," ",""),SUBSTITUTE('Look Up Values'!$I$2:$I$10," ",""),0)),"","State error")),"")</f>
        <v/>
      </c>
      <c r="R455" s="260" t="str">
        <f t="shared" si="13"/>
        <v/>
      </c>
    </row>
    <row r="456" spans="1:18" ht="15.75">
      <c r="A456" s="250">
        <v>449</v>
      </c>
      <c r="B456" s="198"/>
      <c r="C456" s="25"/>
      <c r="D456" s="25"/>
      <c r="E456" s="25"/>
      <c r="F456" s="25"/>
      <c r="G456" s="26"/>
      <c r="H456" s="27"/>
      <c r="I456" s="28"/>
      <c r="J456" s="430"/>
      <c r="K456" s="8"/>
      <c r="L456" s="457" t="str">
        <f t="shared" ref="L456:L519" si="14">IF(IFERROR(--SUBSTITUTE(M456,CHAR(160),""),0)&gt;0,A456,"")</f>
        <v/>
      </c>
      <c r="M456" s="245" cm="1">
        <f t="array" ref="M456">SUMPRODUCT(--(N456:Q456&lt;&gt;"")) + IF(TRIM(R456)="",0,LEN(R456)-LEN(SUBSTITUTE(R456,",",""))+1)</f>
        <v>0</v>
      </c>
      <c r="N456" s="242" t="str">
        <f>IF(AND(I456&lt;&gt;0,I456&lt;&gt;""),IF(TRIM(SUBSTITUTE(B456,CHAR(160),""))="","",IF(ISNUMBER(MATCH(TRIM(SUBSTITUTE(B456,CHAR(160),"")),'Look Up Values'!$B$2:$B$500,0)),"","Origin error")),"")</f>
        <v/>
      </c>
      <c r="O456" s="242" t="str">
        <f>IF(AND(I456&lt;&gt;0,I456&lt;&gt;""),IF(C456="","",IF(AND(ISNUMBER(--LEFT(C456,FIND(" ",C456&amp;" ")-1)),OR(LEN(LEFT(C456,FIND(" ",C456&amp;" ")-1))=6,LEN(LEFT(C456,FIND(" ",C456&amp;" ")-1))=7),OR(ISNUMBER(MATCH(LEFT(C456,FIND(" ",C456&amp;" ")-1),'Look Up Values'!$G$2:$G$1000,0)),ISNUMBER(MATCH(LEFT(C456,FIND(" ",C456&amp;" ")-1),'Look Up Values'!$AE$2:$AE$2000,0)))),"","EWC error")),"")</f>
        <v/>
      </c>
      <c r="P456" s="242" t="str" cm="1">
        <f t="array" ref="P456">IF(AND(I456&lt;&gt;0,I456&lt;&gt;""),IF(D456="","",IF(ISNUMBER(MATCH(SUBSTITUTE(D456," ",""),SUBSTITUTE('Look Up Values'!$S$2:$S$120," ",""),0)),"","D&amp;R error")),"")</f>
        <v/>
      </c>
      <c r="Q456" s="242" t="str" cm="1">
        <f t="array" ref="Q456">IF(AND(I456&lt;&gt;0,I456&lt;&gt;""),IF(G456="","",IF(ISNUMBER(MATCH(SUBSTITUTE(G456," ",""),SUBSTITUTE('Look Up Values'!$I$2:$I$10," ",""),0)),"","State error")),"")</f>
        <v/>
      </c>
      <c r="R456" s="260" t="str">
        <f t="shared" si="13"/>
        <v/>
      </c>
    </row>
    <row r="457" spans="1:18" ht="15.75">
      <c r="A457" s="250">
        <v>450</v>
      </c>
      <c r="B457" s="198"/>
      <c r="C457" s="25"/>
      <c r="D457" s="25"/>
      <c r="E457" s="25"/>
      <c r="F457" s="25"/>
      <c r="G457" s="26"/>
      <c r="H457" s="27"/>
      <c r="I457" s="28"/>
      <c r="J457" s="430"/>
      <c r="K457" s="8"/>
      <c r="L457" s="457" t="str">
        <f t="shared" si="14"/>
        <v/>
      </c>
      <c r="M457" s="245" cm="1">
        <f t="array" ref="M457">SUMPRODUCT(--(N457:Q457&lt;&gt;"")) + IF(TRIM(R457)="",0,LEN(R457)-LEN(SUBSTITUTE(R457,",",""))+1)</f>
        <v>0</v>
      </c>
      <c r="N457" s="242" t="str">
        <f>IF(AND(I457&lt;&gt;0,I457&lt;&gt;""),IF(TRIM(SUBSTITUTE(B457,CHAR(160),""))="","",IF(ISNUMBER(MATCH(TRIM(SUBSTITUTE(B457,CHAR(160),"")),'Look Up Values'!$B$2:$B$500,0)),"","Origin error")),"")</f>
        <v/>
      </c>
      <c r="O457" s="242" t="str">
        <f>IF(AND(I457&lt;&gt;0,I457&lt;&gt;""),IF(C457="","",IF(AND(ISNUMBER(--LEFT(C457,FIND(" ",C457&amp;" ")-1)),OR(LEN(LEFT(C457,FIND(" ",C457&amp;" ")-1))=6,LEN(LEFT(C457,FIND(" ",C457&amp;" ")-1))=7),OR(ISNUMBER(MATCH(LEFT(C457,FIND(" ",C457&amp;" ")-1),'Look Up Values'!$G$2:$G$1000,0)),ISNUMBER(MATCH(LEFT(C457,FIND(" ",C457&amp;" ")-1),'Look Up Values'!$AE$2:$AE$2000,0)))),"","EWC error")),"")</f>
        <v/>
      </c>
      <c r="P457" s="242" t="str" cm="1">
        <f t="array" ref="P457">IF(AND(I457&lt;&gt;0,I457&lt;&gt;""),IF(D457="","",IF(ISNUMBER(MATCH(SUBSTITUTE(D457," ",""),SUBSTITUTE('Look Up Values'!$S$2:$S$120," ",""),0)),"","D&amp;R error")),"")</f>
        <v/>
      </c>
      <c r="Q457" s="242" t="str" cm="1">
        <f t="array" ref="Q457">IF(AND(I457&lt;&gt;0,I457&lt;&gt;""),IF(G457="","",IF(ISNUMBER(MATCH(SUBSTITUTE(G457," ",""),SUBSTITUTE('Look Up Values'!$I$2:$I$10," ",""),0)),"","State error")),"")</f>
        <v/>
      </c>
      <c r="R457" s="260" t="str">
        <f t="shared" ref="R457:R520" si="15">IF(OR(I457="",I457=0),"",IF(COUNTA(B457,C457,D457,G457,I457)=0,"",IF(COUNTA(B457,C457,D457,G457,I457)=5,"",LEFT(IF(TRIM(SUBSTITUTE(B457,CHAR(160),""))="","Origin, ","")&amp;IF(TRIM(SUBSTITUTE(C457,CHAR(160),""))="","EWC, ","")&amp;IF(TRIM(SUBSTITUTE(D457,CHAR(160),""))="","D&amp;R, ","")&amp;IF(TRIM(SUBSTITUTE(G457,CHAR(160),""))="","State, ",""),LEN(IF(TRIM(SUBSTITUTE(B457,CHAR(160),""))="","Origin, ","")&amp;IF(TRIM(SUBSTITUTE(C457,CHAR(160),""))="","EWC, ","")&amp;IF(TRIM(SUBSTITUTE(D457,CHAR(160),""))="","D&amp;R, ","")&amp;IF(TRIM(SUBSTITUTE(G457,CHAR(160),""))="","State, ",""))-2))))</f>
        <v/>
      </c>
    </row>
    <row r="458" spans="1:18" ht="15.75">
      <c r="A458" s="250">
        <v>451</v>
      </c>
      <c r="B458" s="198"/>
      <c r="C458" s="25"/>
      <c r="D458" s="25"/>
      <c r="E458" s="25"/>
      <c r="F458" s="25"/>
      <c r="G458" s="26"/>
      <c r="H458" s="27"/>
      <c r="I458" s="28"/>
      <c r="J458" s="430"/>
      <c r="K458" s="8"/>
      <c r="L458" s="457" t="str">
        <f t="shared" si="14"/>
        <v/>
      </c>
      <c r="M458" s="245" cm="1">
        <f t="array" ref="M458">SUMPRODUCT(--(N458:Q458&lt;&gt;"")) + IF(TRIM(R458)="",0,LEN(R458)-LEN(SUBSTITUTE(R458,",",""))+1)</f>
        <v>0</v>
      </c>
      <c r="N458" s="242" t="str">
        <f>IF(AND(I458&lt;&gt;0,I458&lt;&gt;""),IF(TRIM(SUBSTITUTE(B458,CHAR(160),""))="","",IF(ISNUMBER(MATCH(TRIM(SUBSTITUTE(B458,CHAR(160),"")),'Look Up Values'!$B$2:$B$500,0)),"","Origin error")),"")</f>
        <v/>
      </c>
      <c r="O458" s="242" t="str">
        <f>IF(AND(I458&lt;&gt;0,I458&lt;&gt;""),IF(C458="","",IF(AND(ISNUMBER(--LEFT(C458,FIND(" ",C458&amp;" ")-1)),OR(LEN(LEFT(C458,FIND(" ",C458&amp;" ")-1))=6,LEN(LEFT(C458,FIND(" ",C458&amp;" ")-1))=7),OR(ISNUMBER(MATCH(LEFT(C458,FIND(" ",C458&amp;" ")-1),'Look Up Values'!$G$2:$G$1000,0)),ISNUMBER(MATCH(LEFT(C458,FIND(" ",C458&amp;" ")-1),'Look Up Values'!$AE$2:$AE$2000,0)))),"","EWC error")),"")</f>
        <v/>
      </c>
      <c r="P458" s="242" t="str" cm="1">
        <f t="array" ref="P458">IF(AND(I458&lt;&gt;0,I458&lt;&gt;""),IF(D458="","",IF(ISNUMBER(MATCH(SUBSTITUTE(D458," ",""),SUBSTITUTE('Look Up Values'!$S$2:$S$120," ",""),0)),"","D&amp;R error")),"")</f>
        <v/>
      </c>
      <c r="Q458" s="242" t="str" cm="1">
        <f t="array" ref="Q458">IF(AND(I458&lt;&gt;0,I458&lt;&gt;""),IF(G458="","",IF(ISNUMBER(MATCH(SUBSTITUTE(G458," ",""),SUBSTITUTE('Look Up Values'!$I$2:$I$10," ",""),0)),"","State error")),"")</f>
        <v/>
      </c>
      <c r="R458" s="260" t="str">
        <f t="shared" si="15"/>
        <v/>
      </c>
    </row>
    <row r="459" spans="1:18" ht="15.75">
      <c r="A459" s="250">
        <v>452</v>
      </c>
      <c r="B459" s="198"/>
      <c r="C459" s="25"/>
      <c r="D459" s="25"/>
      <c r="E459" s="25"/>
      <c r="F459" s="25"/>
      <c r="G459" s="26"/>
      <c r="H459" s="27"/>
      <c r="I459" s="28"/>
      <c r="J459" s="430"/>
      <c r="K459" s="8"/>
      <c r="L459" s="457" t="str">
        <f t="shared" si="14"/>
        <v/>
      </c>
      <c r="M459" s="245" cm="1">
        <f t="array" ref="M459">SUMPRODUCT(--(N459:Q459&lt;&gt;"")) + IF(TRIM(R459)="",0,LEN(R459)-LEN(SUBSTITUTE(R459,",",""))+1)</f>
        <v>0</v>
      </c>
      <c r="N459" s="242" t="str">
        <f>IF(AND(I459&lt;&gt;0,I459&lt;&gt;""),IF(TRIM(SUBSTITUTE(B459,CHAR(160),""))="","",IF(ISNUMBER(MATCH(TRIM(SUBSTITUTE(B459,CHAR(160),"")),'Look Up Values'!$B$2:$B$500,0)),"","Origin error")),"")</f>
        <v/>
      </c>
      <c r="O459" s="242" t="str">
        <f>IF(AND(I459&lt;&gt;0,I459&lt;&gt;""),IF(C459="","",IF(AND(ISNUMBER(--LEFT(C459,FIND(" ",C459&amp;" ")-1)),OR(LEN(LEFT(C459,FIND(" ",C459&amp;" ")-1))=6,LEN(LEFT(C459,FIND(" ",C459&amp;" ")-1))=7),OR(ISNUMBER(MATCH(LEFT(C459,FIND(" ",C459&amp;" ")-1),'Look Up Values'!$G$2:$G$1000,0)),ISNUMBER(MATCH(LEFT(C459,FIND(" ",C459&amp;" ")-1),'Look Up Values'!$AE$2:$AE$2000,0)))),"","EWC error")),"")</f>
        <v/>
      </c>
      <c r="P459" s="242" t="str" cm="1">
        <f t="array" ref="P459">IF(AND(I459&lt;&gt;0,I459&lt;&gt;""),IF(D459="","",IF(ISNUMBER(MATCH(SUBSTITUTE(D459," ",""),SUBSTITUTE('Look Up Values'!$S$2:$S$120," ",""),0)),"","D&amp;R error")),"")</f>
        <v/>
      </c>
      <c r="Q459" s="242" t="str" cm="1">
        <f t="array" ref="Q459">IF(AND(I459&lt;&gt;0,I459&lt;&gt;""),IF(G459="","",IF(ISNUMBER(MATCH(SUBSTITUTE(G459," ",""),SUBSTITUTE('Look Up Values'!$I$2:$I$10," ",""),0)),"","State error")),"")</f>
        <v/>
      </c>
      <c r="R459" s="260" t="str">
        <f t="shared" si="15"/>
        <v/>
      </c>
    </row>
    <row r="460" spans="1:18" ht="15.75">
      <c r="A460" s="250">
        <v>453</v>
      </c>
      <c r="B460" s="198"/>
      <c r="C460" s="25"/>
      <c r="D460" s="25"/>
      <c r="E460" s="25"/>
      <c r="F460" s="25"/>
      <c r="G460" s="26"/>
      <c r="H460" s="27"/>
      <c r="I460" s="28"/>
      <c r="J460" s="430"/>
      <c r="K460" s="8"/>
      <c r="L460" s="457" t="str">
        <f t="shared" si="14"/>
        <v/>
      </c>
      <c r="M460" s="245" cm="1">
        <f t="array" ref="M460">SUMPRODUCT(--(N460:Q460&lt;&gt;"")) + IF(TRIM(R460)="",0,LEN(R460)-LEN(SUBSTITUTE(R460,",",""))+1)</f>
        <v>0</v>
      </c>
      <c r="N460" s="242" t="str">
        <f>IF(AND(I460&lt;&gt;0,I460&lt;&gt;""),IF(TRIM(SUBSTITUTE(B460,CHAR(160),""))="","",IF(ISNUMBER(MATCH(TRIM(SUBSTITUTE(B460,CHAR(160),"")),'Look Up Values'!$B$2:$B$500,0)),"","Origin error")),"")</f>
        <v/>
      </c>
      <c r="O460" s="242" t="str">
        <f>IF(AND(I460&lt;&gt;0,I460&lt;&gt;""),IF(C460="","",IF(AND(ISNUMBER(--LEFT(C460,FIND(" ",C460&amp;" ")-1)),OR(LEN(LEFT(C460,FIND(" ",C460&amp;" ")-1))=6,LEN(LEFT(C460,FIND(" ",C460&amp;" ")-1))=7),OR(ISNUMBER(MATCH(LEFT(C460,FIND(" ",C460&amp;" ")-1),'Look Up Values'!$G$2:$G$1000,0)),ISNUMBER(MATCH(LEFT(C460,FIND(" ",C460&amp;" ")-1),'Look Up Values'!$AE$2:$AE$2000,0)))),"","EWC error")),"")</f>
        <v/>
      </c>
      <c r="P460" s="242" t="str" cm="1">
        <f t="array" ref="P460">IF(AND(I460&lt;&gt;0,I460&lt;&gt;""),IF(D460="","",IF(ISNUMBER(MATCH(SUBSTITUTE(D460," ",""),SUBSTITUTE('Look Up Values'!$S$2:$S$120," ",""),0)),"","D&amp;R error")),"")</f>
        <v/>
      </c>
      <c r="Q460" s="242" t="str" cm="1">
        <f t="array" ref="Q460">IF(AND(I460&lt;&gt;0,I460&lt;&gt;""),IF(G460="","",IF(ISNUMBER(MATCH(SUBSTITUTE(G460," ",""),SUBSTITUTE('Look Up Values'!$I$2:$I$10," ",""),0)),"","State error")),"")</f>
        <v/>
      </c>
      <c r="R460" s="260" t="str">
        <f t="shared" si="15"/>
        <v/>
      </c>
    </row>
    <row r="461" spans="1:18" ht="15.75">
      <c r="A461" s="250">
        <v>454</v>
      </c>
      <c r="B461" s="198"/>
      <c r="C461" s="25"/>
      <c r="D461" s="25"/>
      <c r="E461" s="25"/>
      <c r="F461" s="25"/>
      <c r="G461" s="26"/>
      <c r="H461" s="27"/>
      <c r="I461" s="28"/>
      <c r="J461" s="430"/>
      <c r="K461" s="8"/>
      <c r="L461" s="457" t="str">
        <f t="shared" si="14"/>
        <v/>
      </c>
      <c r="M461" s="245" cm="1">
        <f t="array" ref="M461">SUMPRODUCT(--(N461:Q461&lt;&gt;"")) + IF(TRIM(R461)="",0,LEN(R461)-LEN(SUBSTITUTE(R461,",",""))+1)</f>
        <v>0</v>
      </c>
      <c r="N461" s="242" t="str">
        <f>IF(AND(I461&lt;&gt;0,I461&lt;&gt;""),IF(TRIM(SUBSTITUTE(B461,CHAR(160),""))="","",IF(ISNUMBER(MATCH(TRIM(SUBSTITUTE(B461,CHAR(160),"")),'Look Up Values'!$B$2:$B$500,0)),"","Origin error")),"")</f>
        <v/>
      </c>
      <c r="O461" s="242" t="str">
        <f>IF(AND(I461&lt;&gt;0,I461&lt;&gt;""),IF(C461="","",IF(AND(ISNUMBER(--LEFT(C461,FIND(" ",C461&amp;" ")-1)),OR(LEN(LEFT(C461,FIND(" ",C461&amp;" ")-1))=6,LEN(LEFT(C461,FIND(" ",C461&amp;" ")-1))=7),OR(ISNUMBER(MATCH(LEFT(C461,FIND(" ",C461&amp;" ")-1),'Look Up Values'!$G$2:$G$1000,0)),ISNUMBER(MATCH(LEFT(C461,FIND(" ",C461&amp;" ")-1),'Look Up Values'!$AE$2:$AE$2000,0)))),"","EWC error")),"")</f>
        <v/>
      </c>
      <c r="P461" s="242" t="str" cm="1">
        <f t="array" ref="P461">IF(AND(I461&lt;&gt;0,I461&lt;&gt;""),IF(D461="","",IF(ISNUMBER(MATCH(SUBSTITUTE(D461," ",""),SUBSTITUTE('Look Up Values'!$S$2:$S$120," ",""),0)),"","D&amp;R error")),"")</f>
        <v/>
      </c>
      <c r="Q461" s="242" t="str" cm="1">
        <f t="array" ref="Q461">IF(AND(I461&lt;&gt;0,I461&lt;&gt;""),IF(G461="","",IF(ISNUMBER(MATCH(SUBSTITUTE(G461," ",""),SUBSTITUTE('Look Up Values'!$I$2:$I$10," ",""),0)),"","State error")),"")</f>
        <v/>
      </c>
      <c r="R461" s="260" t="str">
        <f t="shared" si="15"/>
        <v/>
      </c>
    </row>
    <row r="462" spans="1:18" ht="15.75">
      <c r="A462" s="250">
        <v>455</v>
      </c>
      <c r="B462" s="198"/>
      <c r="C462" s="25"/>
      <c r="D462" s="25"/>
      <c r="E462" s="25"/>
      <c r="F462" s="25"/>
      <c r="G462" s="26"/>
      <c r="H462" s="27"/>
      <c r="I462" s="28"/>
      <c r="J462" s="430"/>
      <c r="K462" s="8"/>
      <c r="L462" s="457" t="str">
        <f t="shared" si="14"/>
        <v/>
      </c>
      <c r="M462" s="245" cm="1">
        <f t="array" ref="M462">SUMPRODUCT(--(N462:Q462&lt;&gt;"")) + IF(TRIM(R462)="",0,LEN(R462)-LEN(SUBSTITUTE(R462,",",""))+1)</f>
        <v>0</v>
      </c>
      <c r="N462" s="242" t="str">
        <f>IF(AND(I462&lt;&gt;0,I462&lt;&gt;""),IF(TRIM(SUBSTITUTE(B462,CHAR(160),""))="","",IF(ISNUMBER(MATCH(TRIM(SUBSTITUTE(B462,CHAR(160),"")),'Look Up Values'!$B$2:$B$500,0)),"","Origin error")),"")</f>
        <v/>
      </c>
      <c r="O462" s="242" t="str">
        <f>IF(AND(I462&lt;&gt;0,I462&lt;&gt;""),IF(C462="","",IF(AND(ISNUMBER(--LEFT(C462,FIND(" ",C462&amp;" ")-1)),OR(LEN(LEFT(C462,FIND(" ",C462&amp;" ")-1))=6,LEN(LEFT(C462,FIND(" ",C462&amp;" ")-1))=7),OR(ISNUMBER(MATCH(LEFT(C462,FIND(" ",C462&amp;" ")-1),'Look Up Values'!$G$2:$G$1000,0)),ISNUMBER(MATCH(LEFT(C462,FIND(" ",C462&amp;" ")-1),'Look Up Values'!$AE$2:$AE$2000,0)))),"","EWC error")),"")</f>
        <v/>
      </c>
      <c r="P462" s="242" t="str" cm="1">
        <f t="array" ref="P462">IF(AND(I462&lt;&gt;0,I462&lt;&gt;""),IF(D462="","",IF(ISNUMBER(MATCH(SUBSTITUTE(D462," ",""),SUBSTITUTE('Look Up Values'!$S$2:$S$120," ",""),0)),"","D&amp;R error")),"")</f>
        <v/>
      </c>
      <c r="Q462" s="242" t="str" cm="1">
        <f t="array" ref="Q462">IF(AND(I462&lt;&gt;0,I462&lt;&gt;""),IF(G462="","",IF(ISNUMBER(MATCH(SUBSTITUTE(G462," ",""),SUBSTITUTE('Look Up Values'!$I$2:$I$10," ",""),0)),"","State error")),"")</f>
        <v/>
      </c>
      <c r="R462" s="260" t="str">
        <f t="shared" si="15"/>
        <v/>
      </c>
    </row>
    <row r="463" spans="1:18" ht="15.75">
      <c r="A463" s="250">
        <v>456</v>
      </c>
      <c r="B463" s="198"/>
      <c r="C463" s="25"/>
      <c r="D463" s="25"/>
      <c r="E463" s="25"/>
      <c r="F463" s="25"/>
      <c r="G463" s="26"/>
      <c r="H463" s="27"/>
      <c r="I463" s="28"/>
      <c r="J463" s="430"/>
      <c r="K463" s="8"/>
      <c r="L463" s="457" t="str">
        <f t="shared" si="14"/>
        <v/>
      </c>
      <c r="M463" s="245" cm="1">
        <f t="array" ref="M463">SUMPRODUCT(--(N463:Q463&lt;&gt;"")) + IF(TRIM(R463)="",0,LEN(R463)-LEN(SUBSTITUTE(R463,",",""))+1)</f>
        <v>0</v>
      </c>
      <c r="N463" s="242" t="str">
        <f>IF(AND(I463&lt;&gt;0,I463&lt;&gt;""),IF(TRIM(SUBSTITUTE(B463,CHAR(160),""))="","",IF(ISNUMBER(MATCH(TRIM(SUBSTITUTE(B463,CHAR(160),"")),'Look Up Values'!$B$2:$B$500,0)),"","Origin error")),"")</f>
        <v/>
      </c>
      <c r="O463" s="242" t="str">
        <f>IF(AND(I463&lt;&gt;0,I463&lt;&gt;""),IF(C463="","",IF(AND(ISNUMBER(--LEFT(C463,FIND(" ",C463&amp;" ")-1)),OR(LEN(LEFT(C463,FIND(" ",C463&amp;" ")-1))=6,LEN(LEFT(C463,FIND(" ",C463&amp;" ")-1))=7),OR(ISNUMBER(MATCH(LEFT(C463,FIND(" ",C463&amp;" ")-1),'Look Up Values'!$G$2:$G$1000,0)),ISNUMBER(MATCH(LEFT(C463,FIND(" ",C463&amp;" ")-1),'Look Up Values'!$AE$2:$AE$2000,0)))),"","EWC error")),"")</f>
        <v/>
      </c>
      <c r="P463" s="242" t="str" cm="1">
        <f t="array" ref="P463">IF(AND(I463&lt;&gt;0,I463&lt;&gt;""),IF(D463="","",IF(ISNUMBER(MATCH(SUBSTITUTE(D463," ",""),SUBSTITUTE('Look Up Values'!$S$2:$S$120," ",""),0)),"","D&amp;R error")),"")</f>
        <v/>
      </c>
      <c r="Q463" s="242" t="str" cm="1">
        <f t="array" ref="Q463">IF(AND(I463&lt;&gt;0,I463&lt;&gt;""),IF(G463="","",IF(ISNUMBER(MATCH(SUBSTITUTE(G463," ",""),SUBSTITUTE('Look Up Values'!$I$2:$I$10," ",""),0)),"","State error")),"")</f>
        <v/>
      </c>
      <c r="R463" s="260" t="str">
        <f t="shared" si="15"/>
        <v/>
      </c>
    </row>
    <row r="464" spans="1:18" ht="15.75">
      <c r="A464" s="250">
        <v>457</v>
      </c>
      <c r="B464" s="198"/>
      <c r="C464" s="25"/>
      <c r="D464" s="25"/>
      <c r="E464" s="25"/>
      <c r="F464" s="25"/>
      <c r="G464" s="26"/>
      <c r="H464" s="27"/>
      <c r="I464" s="28"/>
      <c r="J464" s="430"/>
      <c r="K464" s="8"/>
      <c r="L464" s="457" t="str">
        <f t="shared" si="14"/>
        <v/>
      </c>
      <c r="M464" s="245" cm="1">
        <f t="array" ref="M464">SUMPRODUCT(--(N464:Q464&lt;&gt;"")) + IF(TRIM(R464)="",0,LEN(R464)-LEN(SUBSTITUTE(R464,",",""))+1)</f>
        <v>0</v>
      </c>
      <c r="N464" s="242" t="str">
        <f>IF(AND(I464&lt;&gt;0,I464&lt;&gt;""),IF(TRIM(SUBSTITUTE(B464,CHAR(160),""))="","",IF(ISNUMBER(MATCH(TRIM(SUBSTITUTE(B464,CHAR(160),"")),'Look Up Values'!$B$2:$B$500,0)),"","Origin error")),"")</f>
        <v/>
      </c>
      <c r="O464" s="242" t="str">
        <f>IF(AND(I464&lt;&gt;0,I464&lt;&gt;""),IF(C464="","",IF(AND(ISNUMBER(--LEFT(C464,FIND(" ",C464&amp;" ")-1)),OR(LEN(LEFT(C464,FIND(" ",C464&amp;" ")-1))=6,LEN(LEFT(C464,FIND(" ",C464&amp;" ")-1))=7),OR(ISNUMBER(MATCH(LEFT(C464,FIND(" ",C464&amp;" ")-1),'Look Up Values'!$G$2:$G$1000,0)),ISNUMBER(MATCH(LEFT(C464,FIND(" ",C464&amp;" ")-1),'Look Up Values'!$AE$2:$AE$2000,0)))),"","EWC error")),"")</f>
        <v/>
      </c>
      <c r="P464" s="242" t="str" cm="1">
        <f t="array" ref="P464">IF(AND(I464&lt;&gt;0,I464&lt;&gt;""),IF(D464="","",IF(ISNUMBER(MATCH(SUBSTITUTE(D464," ",""),SUBSTITUTE('Look Up Values'!$S$2:$S$120," ",""),0)),"","D&amp;R error")),"")</f>
        <v/>
      </c>
      <c r="Q464" s="242" t="str" cm="1">
        <f t="array" ref="Q464">IF(AND(I464&lt;&gt;0,I464&lt;&gt;""),IF(G464="","",IF(ISNUMBER(MATCH(SUBSTITUTE(G464," ",""),SUBSTITUTE('Look Up Values'!$I$2:$I$10," ",""),0)),"","State error")),"")</f>
        <v/>
      </c>
      <c r="R464" s="260" t="str">
        <f t="shared" si="15"/>
        <v/>
      </c>
    </row>
    <row r="465" spans="1:18" ht="15.75">
      <c r="A465" s="250">
        <v>458</v>
      </c>
      <c r="B465" s="198"/>
      <c r="C465" s="25"/>
      <c r="D465" s="25"/>
      <c r="E465" s="25"/>
      <c r="F465" s="25"/>
      <c r="G465" s="26"/>
      <c r="H465" s="27"/>
      <c r="I465" s="28"/>
      <c r="J465" s="430"/>
      <c r="K465" s="8"/>
      <c r="L465" s="457" t="str">
        <f t="shared" si="14"/>
        <v/>
      </c>
      <c r="M465" s="245" cm="1">
        <f t="array" ref="M465">SUMPRODUCT(--(N465:Q465&lt;&gt;"")) + IF(TRIM(R465)="",0,LEN(R465)-LEN(SUBSTITUTE(R465,",",""))+1)</f>
        <v>0</v>
      </c>
      <c r="N465" s="242" t="str">
        <f>IF(AND(I465&lt;&gt;0,I465&lt;&gt;""),IF(TRIM(SUBSTITUTE(B465,CHAR(160),""))="","",IF(ISNUMBER(MATCH(TRIM(SUBSTITUTE(B465,CHAR(160),"")),'Look Up Values'!$B$2:$B$500,0)),"","Origin error")),"")</f>
        <v/>
      </c>
      <c r="O465" s="242" t="str">
        <f>IF(AND(I465&lt;&gt;0,I465&lt;&gt;""),IF(C465="","",IF(AND(ISNUMBER(--LEFT(C465,FIND(" ",C465&amp;" ")-1)),OR(LEN(LEFT(C465,FIND(" ",C465&amp;" ")-1))=6,LEN(LEFT(C465,FIND(" ",C465&amp;" ")-1))=7),OR(ISNUMBER(MATCH(LEFT(C465,FIND(" ",C465&amp;" ")-1),'Look Up Values'!$G$2:$G$1000,0)),ISNUMBER(MATCH(LEFT(C465,FIND(" ",C465&amp;" ")-1),'Look Up Values'!$AE$2:$AE$2000,0)))),"","EWC error")),"")</f>
        <v/>
      </c>
      <c r="P465" s="242" t="str" cm="1">
        <f t="array" ref="P465">IF(AND(I465&lt;&gt;0,I465&lt;&gt;""),IF(D465="","",IF(ISNUMBER(MATCH(SUBSTITUTE(D465," ",""),SUBSTITUTE('Look Up Values'!$S$2:$S$120," ",""),0)),"","D&amp;R error")),"")</f>
        <v/>
      </c>
      <c r="Q465" s="242" t="str" cm="1">
        <f t="array" ref="Q465">IF(AND(I465&lt;&gt;0,I465&lt;&gt;""),IF(G465="","",IF(ISNUMBER(MATCH(SUBSTITUTE(G465," ",""),SUBSTITUTE('Look Up Values'!$I$2:$I$10," ",""),0)),"","State error")),"")</f>
        <v/>
      </c>
      <c r="R465" s="260" t="str">
        <f t="shared" si="15"/>
        <v/>
      </c>
    </row>
    <row r="466" spans="1:18" ht="15.75">
      <c r="A466" s="250">
        <v>459</v>
      </c>
      <c r="B466" s="198"/>
      <c r="C466" s="25"/>
      <c r="D466" s="25"/>
      <c r="E466" s="25"/>
      <c r="F466" s="25"/>
      <c r="G466" s="26"/>
      <c r="H466" s="27"/>
      <c r="I466" s="28"/>
      <c r="J466" s="430"/>
      <c r="K466" s="8"/>
      <c r="L466" s="457" t="str">
        <f t="shared" si="14"/>
        <v/>
      </c>
      <c r="M466" s="245" cm="1">
        <f t="array" ref="M466">SUMPRODUCT(--(N466:Q466&lt;&gt;"")) + IF(TRIM(R466)="",0,LEN(R466)-LEN(SUBSTITUTE(R466,",",""))+1)</f>
        <v>0</v>
      </c>
      <c r="N466" s="242" t="str">
        <f>IF(AND(I466&lt;&gt;0,I466&lt;&gt;""),IF(TRIM(SUBSTITUTE(B466,CHAR(160),""))="","",IF(ISNUMBER(MATCH(TRIM(SUBSTITUTE(B466,CHAR(160),"")),'Look Up Values'!$B$2:$B$500,0)),"","Origin error")),"")</f>
        <v/>
      </c>
      <c r="O466" s="242" t="str">
        <f>IF(AND(I466&lt;&gt;0,I466&lt;&gt;""),IF(C466="","",IF(AND(ISNUMBER(--LEFT(C466,FIND(" ",C466&amp;" ")-1)),OR(LEN(LEFT(C466,FIND(" ",C466&amp;" ")-1))=6,LEN(LEFT(C466,FIND(" ",C466&amp;" ")-1))=7),OR(ISNUMBER(MATCH(LEFT(C466,FIND(" ",C466&amp;" ")-1),'Look Up Values'!$G$2:$G$1000,0)),ISNUMBER(MATCH(LEFT(C466,FIND(" ",C466&amp;" ")-1),'Look Up Values'!$AE$2:$AE$2000,0)))),"","EWC error")),"")</f>
        <v/>
      </c>
      <c r="P466" s="242" t="str" cm="1">
        <f t="array" ref="P466">IF(AND(I466&lt;&gt;0,I466&lt;&gt;""),IF(D466="","",IF(ISNUMBER(MATCH(SUBSTITUTE(D466," ",""),SUBSTITUTE('Look Up Values'!$S$2:$S$120," ",""),0)),"","D&amp;R error")),"")</f>
        <v/>
      </c>
      <c r="Q466" s="242" t="str" cm="1">
        <f t="array" ref="Q466">IF(AND(I466&lt;&gt;0,I466&lt;&gt;""),IF(G466="","",IF(ISNUMBER(MATCH(SUBSTITUTE(G466," ",""),SUBSTITUTE('Look Up Values'!$I$2:$I$10," ",""),0)),"","State error")),"")</f>
        <v/>
      </c>
      <c r="R466" s="260" t="str">
        <f t="shared" si="15"/>
        <v/>
      </c>
    </row>
    <row r="467" spans="1:18" ht="15.75">
      <c r="A467" s="250">
        <v>460</v>
      </c>
      <c r="B467" s="198"/>
      <c r="C467" s="25"/>
      <c r="D467" s="25"/>
      <c r="E467" s="25"/>
      <c r="F467" s="25"/>
      <c r="G467" s="26"/>
      <c r="H467" s="27"/>
      <c r="I467" s="28"/>
      <c r="J467" s="430"/>
      <c r="K467" s="8"/>
      <c r="L467" s="457" t="str">
        <f t="shared" si="14"/>
        <v/>
      </c>
      <c r="M467" s="245" cm="1">
        <f t="array" ref="M467">SUMPRODUCT(--(N467:Q467&lt;&gt;"")) + IF(TRIM(R467)="",0,LEN(R467)-LEN(SUBSTITUTE(R467,",",""))+1)</f>
        <v>0</v>
      </c>
      <c r="N467" s="242" t="str">
        <f>IF(AND(I467&lt;&gt;0,I467&lt;&gt;""),IF(TRIM(SUBSTITUTE(B467,CHAR(160),""))="","",IF(ISNUMBER(MATCH(TRIM(SUBSTITUTE(B467,CHAR(160),"")),'Look Up Values'!$B$2:$B$500,0)),"","Origin error")),"")</f>
        <v/>
      </c>
      <c r="O467" s="242" t="str">
        <f>IF(AND(I467&lt;&gt;0,I467&lt;&gt;""),IF(C467="","",IF(AND(ISNUMBER(--LEFT(C467,FIND(" ",C467&amp;" ")-1)),OR(LEN(LEFT(C467,FIND(" ",C467&amp;" ")-1))=6,LEN(LEFT(C467,FIND(" ",C467&amp;" ")-1))=7),OR(ISNUMBER(MATCH(LEFT(C467,FIND(" ",C467&amp;" ")-1),'Look Up Values'!$G$2:$G$1000,0)),ISNUMBER(MATCH(LEFT(C467,FIND(" ",C467&amp;" ")-1),'Look Up Values'!$AE$2:$AE$2000,0)))),"","EWC error")),"")</f>
        <v/>
      </c>
      <c r="P467" s="242" t="str" cm="1">
        <f t="array" ref="P467">IF(AND(I467&lt;&gt;0,I467&lt;&gt;""),IF(D467="","",IF(ISNUMBER(MATCH(SUBSTITUTE(D467," ",""),SUBSTITUTE('Look Up Values'!$S$2:$S$120," ",""),0)),"","D&amp;R error")),"")</f>
        <v/>
      </c>
      <c r="Q467" s="242" t="str" cm="1">
        <f t="array" ref="Q467">IF(AND(I467&lt;&gt;0,I467&lt;&gt;""),IF(G467="","",IF(ISNUMBER(MATCH(SUBSTITUTE(G467," ",""),SUBSTITUTE('Look Up Values'!$I$2:$I$10," ",""),0)),"","State error")),"")</f>
        <v/>
      </c>
      <c r="R467" s="260" t="str">
        <f t="shared" si="15"/>
        <v/>
      </c>
    </row>
    <row r="468" spans="1:18" ht="15.75">
      <c r="A468" s="250">
        <v>461</v>
      </c>
      <c r="B468" s="198"/>
      <c r="C468" s="25"/>
      <c r="D468" s="25"/>
      <c r="E468" s="25"/>
      <c r="F468" s="25"/>
      <c r="G468" s="26"/>
      <c r="H468" s="27"/>
      <c r="I468" s="28"/>
      <c r="J468" s="430"/>
      <c r="K468" s="8"/>
      <c r="L468" s="457" t="str">
        <f t="shared" si="14"/>
        <v/>
      </c>
      <c r="M468" s="245" cm="1">
        <f t="array" ref="M468">SUMPRODUCT(--(N468:Q468&lt;&gt;"")) + IF(TRIM(R468)="",0,LEN(R468)-LEN(SUBSTITUTE(R468,",",""))+1)</f>
        <v>0</v>
      </c>
      <c r="N468" s="242" t="str">
        <f>IF(AND(I468&lt;&gt;0,I468&lt;&gt;""),IF(TRIM(SUBSTITUTE(B468,CHAR(160),""))="","",IF(ISNUMBER(MATCH(TRIM(SUBSTITUTE(B468,CHAR(160),"")),'Look Up Values'!$B$2:$B$500,0)),"","Origin error")),"")</f>
        <v/>
      </c>
      <c r="O468" s="242" t="str">
        <f>IF(AND(I468&lt;&gt;0,I468&lt;&gt;""),IF(C468="","",IF(AND(ISNUMBER(--LEFT(C468,FIND(" ",C468&amp;" ")-1)),OR(LEN(LEFT(C468,FIND(" ",C468&amp;" ")-1))=6,LEN(LEFT(C468,FIND(" ",C468&amp;" ")-1))=7),OR(ISNUMBER(MATCH(LEFT(C468,FIND(" ",C468&amp;" ")-1),'Look Up Values'!$G$2:$G$1000,0)),ISNUMBER(MATCH(LEFT(C468,FIND(" ",C468&amp;" ")-1),'Look Up Values'!$AE$2:$AE$2000,0)))),"","EWC error")),"")</f>
        <v/>
      </c>
      <c r="P468" s="242" t="str" cm="1">
        <f t="array" ref="P468">IF(AND(I468&lt;&gt;0,I468&lt;&gt;""),IF(D468="","",IF(ISNUMBER(MATCH(SUBSTITUTE(D468," ",""),SUBSTITUTE('Look Up Values'!$S$2:$S$120," ",""),0)),"","D&amp;R error")),"")</f>
        <v/>
      </c>
      <c r="Q468" s="242" t="str" cm="1">
        <f t="array" ref="Q468">IF(AND(I468&lt;&gt;0,I468&lt;&gt;""),IF(G468="","",IF(ISNUMBER(MATCH(SUBSTITUTE(G468," ",""),SUBSTITUTE('Look Up Values'!$I$2:$I$10," ",""),0)),"","State error")),"")</f>
        <v/>
      </c>
      <c r="R468" s="260" t="str">
        <f t="shared" si="15"/>
        <v/>
      </c>
    </row>
    <row r="469" spans="1:18" ht="15.75">
      <c r="A469" s="250">
        <v>462</v>
      </c>
      <c r="B469" s="198"/>
      <c r="C469" s="25"/>
      <c r="D469" s="25"/>
      <c r="E469" s="25"/>
      <c r="F469" s="25"/>
      <c r="G469" s="26"/>
      <c r="H469" s="27"/>
      <c r="I469" s="28"/>
      <c r="J469" s="430"/>
      <c r="K469" s="8"/>
      <c r="L469" s="457" t="str">
        <f t="shared" si="14"/>
        <v/>
      </c>
      <c r="M469" s="245" cm="1">
        <f t="array" ref="M469">SUMPRODUCT(--(N469:Q469&lt;&gt;"")) + IF(TRIM(R469)="",0,LEN(R469)-LEN(SUBSTITUTE(R469,",",""))+1)</f>
        <v>0</v>
      </c>
      <c r="N469" s="242" t="str">
        <f>IF(AND(I469&lt;&gt;0,I469&lt;&gt;""),IF(TRIM(SUBSTITUTE(B469,CHAR(160),""))="","",IF(ISNUMBER(MATCH(TRIM(SUBSTITUTE(B469,CHAR(160),"")),'Look Up Values'!$B$2:$B$500,0)),"","Origin error")),"")</f>
        <v/>
      </c>
      <c r="O469" s="242" t="str">
        <f>IF(AND(I469&lt;&gt;0,I469&lt;&gt;""),IF(C469="","",IF(AND(ISNUMBER(--LEFT(C469,FIND(" ",C469&amp;" ")-1)),OR(LEN(LEFT(C469,FIND(" ",C469&amp;" ")-1))=6,LEN(LEFT(C469,FIND(" ",C469&amp;" ")-1))=7),OR(ISNUMBER(MATCH(LEFT(C469,FIND(" ",C469&amp;" ")-1),'Look Up Values'!$G$2:$G$1000,0)),ISNUMBER(MATCH(LEFT(C469,FIND(" ",C469&amp;" ")-1),'Look Up Values'!$AE$2:$AE$2000,0)))),"","EWC error")),"")</f>
        <v/>
      </c>
      <c r="P469" s="242" t="str" cm="1">
        <f t="array" ref="P469">IF(AND(I469&lt;&gt;0,I469&lt;&gt;""),IF(D469="","",IF(ISNUMBER(MATCH(SUBSTITUTE(D469," ",""),SUBSTITUTE('Look Up Values'!$S$2:$S$120," ",""),0)),"","D&amp;R error")),"")</f>
        <v/>
      </c>
      <c r="Q469" s="242" t="str" cm="1">
        <f t="array" ref="Q469">IF(AND(I469&lt;&gt;0,I469&lt;&gt;""),IF(G469="","",IF(ISNUMBER(MATCH(SUBSTITUTE(G469," ",""),SUBSTITUTE('Look Up Values'!$I$2:$I$10," ",""),0)),"","State error")),"")</f>
        <v/>
      </c>
      <c r="R469" s="260" t="str">
        <f t="shared" si="15"/>
        <v/>
      </c>
    </row>
    <row r="470" spans="1:18" ht="15.75">
      <c r="A470" s="250">
        <v>463</v>
      </c>
      <c r="B470" s="198"/>
      <c r="C470" s="25"/>
      <c r="D470" s="25"/>
      <c r="E470" s="25"/>
      <c r="F470" s="25"/>
      <c r="G470" s="26"/>
      <c r="H470" s="27"/>
      <c r="I470" s="28"/>
      <c r="J470" s="430"/>
      <c r="K470" s="8"/>
      <c r="L470" s="457" t="str">
        <f t="shared" si="14"/>
        <v/>
      </c>
      <c r="M470" s="245" cm="1">
        <f t="array" ref="M470">SUMPRODUCT(--(N470:Q470&lt;&gt;"")) + IF(TRIM(R470)="",0,LEN(R470)-LEN(SUBSTITUTE(R470,",",""))+1)</f>
        <v>0</v>
      </c>
      <c r="N470" s="242" t="str">
        <f>IF(AND(I470&lt;&gt;0,I470&lt;&gt;""),IF(TRIM(SUBSTITUTE(B470,CHAR(160),""))="","",IF(ISNUMBER(MATCH(TRIM(SUBSTITUTE(B470,CHAR(160),"")),'Look Up Values'!$B$2:$B$500,0)),"","Origin error")),"")</f>
        <v/>
      </c>
      <c r="O470" s="242" t="str">
        <f>IF(AND(I470&lt;&gt;0,I470&lt;&gt;""),IF(C470="","",IF(AND(ISNUMBER(--LEFT(C470,FIND(" ",C470&amp;" ")-1)),OR(LEN(LEFT(C470,FIND(" ",C470&amp;" ")-1))=6,LEN(LEFT(C470,FIND(" ",C470&amp;" ")-1))=7),OR(ISNUMBER(MATCH(LEFT(C470,FIND(" ",C470&amp;" ")-1),'Look Up Values'!$G$2:$G$1000,0)),ISNUMBER(MATCH(LEFT(C470,FIND(" ",C470&amp;" ")-1),'Look Up Values'!$AE$2:$AE$2000,0)))),"","EWC error")),"")</f>
        <v/>
      </c>
      <c r="P470" s="242" t="str" cm="1">
        <f t="array" ref="P470">IF(AND(I470&lt;&gt;0,I470&lt;&gt;""),IF(D470="","",IF(ISNUMBER(MATCH(SUBSTITUTE(D470," ",""),SUBSTITUTE('Look Up Values'!$S$2:$S$120," ",""),0)),"","D&amp;R error")),"")</f>
        <v/>
      </c>
      <c r="Q470" s="242" t="str" cm="1">
        <f t="array" ref="Q470">IF(AND(I470&lt;&gt;0,I470&lt;&gt;""),IF(G470="","",IF(ISNUMBER(MATCH(SUBSTITUTE(G470," ",""),SUBSTITUTE('Look Up Values'!$I$2:$I$10," ",""),0)),"","State error")),"")</f>
        <v/>
      </c>
      <c r="R470" s="260" t="str">
        <f t="shared" si="15"/>
        <v/>
      </c>
    </row>
    <row r="471" spans="1:18" ht="15.75">
      <c r="A471" s="250">
        <v>464</v>
      </c>
      <c r="B471" s="198"/>
      <c r="C471" s="25"/>
      <c r="D471" s="25"/>
      <c r="E471" s="25"/>
      <c r="F471" s="25"/>
      <c r="G471" s="26"/>
      <c r="H471" s="27"/>
      <c r="I471" s="28"/>
      <c r="J471" s="430"/>
      <c r="K471" s="8"/>
      <c r="L471" s="457" t="str">
        <f t="shared" si="14"/>
        <v/>
      </c>
      <c r="M471" s="245" cm="1">
        <f t="array" ref="M471">SUMPRODUCT(--(N471:Q471&lt;&gt;"")) + IF(TRIM(R471)="",0,LEN(R471)-LEN(SUBSTITUTE(R471,",",""))+1)</f>
        <v>0</v>
      </c>
      <c r="N471" s="242" t="str">
        <f>IF(AND(I471&lt;&gt;0,I471&lt;&gt;""),IF(TRIM(SUBSTITUTE(B471,CHAR(160),""))="","",IF(ISNUMBER(MATCH(TRIM(SUBSTITUTE(B471,CHAR(160),"")),'Look Up Values'!$B$2:$B$500,0)),"","Origin error")),"")</f>
        <v/>
      </c>
      <c r="O471" s="242" t="str">
        <f>IF(AND(I471&lt;&gt;0,I471&lt;&gt;""),IF(C471="","",IF(AND(ISNUMBER(--LEFT(C471,FIND(" ",C471&amp;" ")-1)),OR(LEN(LEFT(C471,FIND(" ",C471&amp;" ")-1))=6,LEN(LEFT(C471,FIND(" ",C471&amp;" ")-1))=7),OR(ISNUMBER(MATCH(LEFT(C471,FIND(" ",C471&amp;" ")-1),'Look Up Values'!$G$2:$G$1000,0)),ISNUMBER(MATCH(LEFT(C471,FIND(" ",C471&amp;" ")-1),'Look Up Values'!$AE$2:$AE$2000,0)))),"","EWC error")),"")</f>
        <v/>
      </c>
      <c r="P471" s="242" t="str" cm="1">
        <f t="array" ref="P471">IF(AND(I471&lt;&gt;0,I471&lt;&gt;""),IF(D471="","",IF(ISNUMBER(MATCH(SUBSTITUTE(D471," ",""),SUBSTITUTE('Look Up Values'!$S$2:$S$120," ",""),0)),"","D&amp;R error")),"")</f>
        <v/>
      </c>
      <c r="Q471" s="242" t="str" cm="1">
        <f t="array" ref="Q471">IF(AND(I471&lt;&gt;0,I471&lt;&gt;""),IF(G471="","",IF(ISNUMBER(MATCH(SUBSTITUTE(G471," ",""),SUBSTITUTE('Look Up Values'!$I$2:$I$10," ",""),0)),"","State error")),"")</f>
        <v/>
      </c>
      <c r="R471" s="260" t="str">
        <f t="shared" si="15"/>
        <v/>
      </c>
    </row>
    <row r="472" spans="1:18" ht="15.75">
      <c r="A472" s="250">
        <v>465</v>
      </c>
      <c r="B472" s="198"/>
      <c r="C472" s="25"/>
      <c r="D472" s="25"/>
      <c r="E472" s="25"/>
      <c r="F472" s="25"/>
      <c r="G472" s="26"/>
      <c r="H472" s="27"/>
      <c r="I472" s="28"/>
      <c r="J472" s="430"/>
      <c r="K472" s="8"/>
      <c r="L472" s="457" t="str">
        <f t="shared" si="14"/>
        <v/>
      </c>
      <c r="M472" s="245" cm="1">
        <f t="array" ref="M472">SUMPRODUCT(--(N472:Q472&lt;&gt;"")) + IF(TRIM(R472)="",0,LEN(R472)-LEN(SUBSTITUTE(R472,",",""))+1)</f>
        <v>0</v>
      </c>
      <c r="N472" s="242" t="str">
        <f>IF(AND(I472&lt;&gt;0,I472&lt;&gt;""),IF(TRIM(SUBSTITUTE(B472,CHAR(160),""))="","",IF(ISNUMBER(MATCH(TRIM(SUBSTITUTE(B472,CHAR(160),"")),'Look Up Values'!$B$2:$B$500,0)),"","Origin error")),"")</f>
        <v/>
      </c>
      <c r="O472" s="242" t="str">
        <f>IF(AND(I472&lt;&gt;0,I472&lt;&gt;""),IF(C472="","",IF(AND(ISNUMBER(--LEFT(C472,FIND(" ",C472&amp;" ")-1)),OR(LEN(LEFT(C472,FIND(" ",C472&amp;" ")-1))=6,LEN(LEFT(C472,FIND(" ",C472&amp;" ")-1))=7),OR(ISNUMBER(MATCH(LEFT(C472,FIND(" ",C472&amp;" ")-1),'Look Up Values'!$G$2:$G$1000,0)),ISNUMBER(MATCH(LEFT(C472,FIND(" ",C472&amp;" ")-1),'Look Up Values'!$AE$2:$AE$2000,0)))),"","EWC error")),"")</f>
        <v/>
      </c>
      <c r="P472" s="242" t="str" cm="1">
        <f t="array" ref="P472">IF(AND(I472&lt;&gt;0,I472&lt;&gt;""),IF(D472="","",IF(ISNUMBER(MATCH(SUBSTITUTE(D472," ",""),SUBSTITUTE('Look Up Values'!$S$2:$S$120," ",""),0)),"","D&amp;R error")),"")</f>
        <v/>
      </c>
      <c r="Q472" s="242" t="str" cm="1">
        <f t="array" ref="Q472">IF(AND(I472&lt;&gt;0,I472&lt;&gt;""),IF(G472="","",IF(ISNUMBER(MATCH(SUBSTITUTE(G472," ",""),SUBSTITUTE('Look Up Values'!$I$2:$I$10," ",""),0)),"","State error")),"")</f>
        <v/>
      </c>
      <c r="R472" s="260" t="str">
        <f t="shared" si="15"/>
        <v/>
      </c>
    </row>
    <row r="473" spans="1:18" ht="15.75">
      <c r="A473" s="250">
        <v>466</v>
      </c>
      <c r="B473" s="198"/>
      <c r="C473" s="25"/>
      <c r="D473" s="25"/>
      <c r="E473" s="25"/>
      <c r="F473" s="25"/>
      <c r="G473" s="26"/>
      <c r="H473" s="27"/>
      <c r="I473" s="28"/>
      <c r="J473" s="430"/>
      <c r="K473" s="8"/>
      <c r="L473" s="457" t="str">
        <f t="shared" si="14"/>
        <v/>
      </c>
      <c r="M473" s="245" cm="1">
        <f t="array" ref="M473">SUMPRODUCT(--(N473:Q473&lt;&gt;"")) + IF(TRIM(R473)="",0,LEN(R473)-LEN(SUBSTITUTE(R473,",",""))+1)</f>
        <v>0</v>
      </c>
      <c r="N473" s="242" t="str">
        <f>IF(AND(I473&lt;&gt;0,I473&lt;&gt;""),IF(TRIM(SUBSTITUTE(B473,CHAR(160),""))="","",IF(ISNUMBER(MATCH(TRIM(SUBSTITUTE(B473,CHAR(160),"")),'Look Up Values'!$B$2:$B$500,0)),"","Origin error")),"")</f>
        <v/>
      </c>
      <c r="O473" s="242" t="str">
        <f>IF(AND(I473&lt;&gt;0,I473&lt;&gt;""),IF(C473="","",IF(AND(ISNUMBER(--LEFT(C473,FIND(" ",C473&amp;" ")-1)),OR(LEN(LEFT(C473,FIND(" ",C473&amp;" ")-1))=6,LEN(LEFT(C473,FIND(" ",C473&amp;" ")-1))=7),OR(ISNUMBER(MATCH(LEFT(C473,FIND(" ",C473&amp;" ")-1),'Look Up Values'!$G$2:$G$1000,0)),ISNUMBER(MATCH(LEFT(C473,FIND(" ",C473&amp;" ")-1),'Look Up Values'!$AE$2:$AE$2000,0)))),"","EWC error")),"")</f>
        <v/>
      </c>
      <c r="P473" s="242" t="str" cm="1">
        <f t="array" ref="P473">IF(AND(I473&lt;&gt;0,I473&lt;&gt;""),IF(D473="","",IF(ISNUMBER(MATCH(SUBSTITUTE(D473," ",""),SUBSTITUTE('Look Up Values'!$S$2:$S$120," ",""),0)),"","D&amp;R error")),"")</f>
        <v/>
      </c>
      <c r="Q473" s="242" t="str" cm="1">
        <f t="array" ref="Q473">IF(AND(I473&lt;&gt;0,I473&lt;&gt;""),IF(G473="","",IF(ISNUMBER(MATCH(SUBSTITUTE(G473," ",""),SUBSTITUTE('Look Up Values'!$I$2:$I$10," ",""),0)),"","State error")),"")</f>
        <v/>
      </c>
      <c r="R473" s="260" t="str">
        <f t="shared" si="15"/>
        <v/>
      </c>
    </row>
    <row r="474" spans="1:18" ht="15.75">
      <c r="A474" s="250">
        <v>467</v>
      </c>
      <c r="B474" s="198"/>
      <c r="C474" s="25"/>
      <c r="D474" s="25"/>
      <c r="E474" s="25"/>
      <c r="F474" s="25"/>
      <c r="G474" s="26"/>
      <c r="H474" s="27"/>
      <c r="I474" s="28"/>
      <c r="J474" s="430"/>
      <c r="K474" s="8"/>
      <c r="L474" s="457" t="str">
        <f t="shared" si="14"/>
        <v/>
      </c>
      <c r="M474" s="245" cm="1">
        <f t="array" ref="M474">SUMPRODUCT(--(N474:Q474&lt;&gt;"")) + IF(TRIM(R474)="",0,LEN(R474)-LEN(SUBSTITUTE(R474,",",""))+1)</f>
        <v>0</v>
      </c>
      <c r="N474" s="242" t="str">
        <f>IF(AND(I474&lt;&gt;0,I474&lt;&gt;""),IF(TRIM(SUBSTITUTE(B474,CHAR(160),""))="","",IF(ISNUMBER(MATCH(TRIM(SUBSTITUTE(B474,CHAR(160),"")),'Look Up Values'!$B$2:$B$500,0)),"","Origin error")),"")</f>
        <v/>
      </c>
      <c r="O474" s="242" t="str">
        <f>IF(AND(I474&lt;&gt;0,I474&lt;&gt;""),IF(C474="","",IF(AND(ISNUMBER(--LEFT(C474,FIND(" ",C474&amp;" ")-1)),OR(LEN(LEFT(C474,FIND(" ",C474&amp;" ")-1))=6,LEN(LEFT(C474,FIND(" ",C474&amp;" ")-1))=7),OR(ISNUMBER(MATCH(LEFT(C474,FIND(" ",C474&amp;" ")-1),'Look Up Values'!$G$2:$G$1000,0)),ISNUMBER(MATCH(LEFT(C474,FIND(" ",C474&amp;" ")-1),'Look Up Values'!$AE$2:$AE$2000,0)))),"","EWC error")),"")</f>
        <v/>
      </c>
      <c r="P474" s="242" t="str" cm="1">
        <f t="array" ref="P474">IF(AND(I474&lt;&gt;0,I474&lt;&gt;""),IF(D474="","",IF(ISNUMBER(MATCH(SUBSTITUTE(D474," ",""),SUBSTITUTE('Look Up Values'!$S$2:$S$120," ",""),0)),"","D&amp;R error")),"")</f>
        <v/>
      </c>
      <c r="Q474" s="242" t="str" cm="1">
        <f t="array" ref="Q474">IF(AND(I474&lt;&gt;0,I474&lt;&gt;""),IF(G474="","",IF(ISNUMBER(MATCH(SUBSTITUTE(G474," ",""),SUBSTITUTE('Look Up Values'!$I$2:$I$10," ",""),0)),"","State error")),"")</f>
        <v/>
      </c>
      <c r="R474" s="260" t="str">
        <f t="shared" si="15"/>
        <v/>
      </c>
    </row>
    <row r="475" spans="1:18" ht="15.75">
      <c r="A475" s="250">
        <v>468</v>
      </c>
      <c r="B475" s="198"/>
      <c r="C475" s="25"/>
      <c r="D475" s="25"/>
      <c r="E475" s="25"/>
      <c r="F475" s="25"/>
      <c r="G475" s="26"/>
      <c r="H475" s="27"/>
      <c r="I475" s="28"/>
      <c r="J475" s="430"/>
      <c r="K475" s="8"/>
      <c r="L475" s="457" t="str">
        <f t="shared" si="14"/>
        <v/>
      </c>
      <c r="M475" s="245" cm="1">
        <f t="array" ref="M475">SUMPRODUCT(--(N475:Q475&lt;&gt;"")) + IF(TRIM(R475)="",0,LEN(R475)-LEN(SUBSTITUTE(R475,",",""))+1)</f>
        <v>0</v>
      </c>
      <c r="N475" s="242" t="str">
        <f>IF(AND(I475&lt;&gt;0,I475&lt;&gt;""),IF(TRIM(SUBSTITUTE(B475,CHAR(160),""))="","",IF(ISNUMBER(MATCH(TRIM(SUBSTITUTE(B475,CHAR(160),"")),'Look Up Values'!$B$2:$B$500,0)),"","Origin error")),"")</f>
        <v/>
      </c>
      <c r="O475" s="242" t="str">
        <f>IF(AND(I475&lt;&gt;0,I475&lt;&gt;""),IF(C475="","",IF(AND(ISNUMBER(--LEFT(C475,FIND(" ",C475&amp;" ")-1)),OR(LEN(LEFT(C475,FIND(" ",C475&amp;" ")-1))=6,LEN(LEFT(C475,FIND(" ",C475&amp;" ")-1))=7),OR(ISNUMBER(MATCH(LEFT(C475,FIND(" ",C475&amp;" ")-1),'Look Up Values'!$G$2:$G$1000,0)),ISNUMBER(MATCH(LEFT(C475,FIND(" ",C475&amp;" ")-1),'Look Up Values'!$AE$2:$AE$2000,0)))),"","EWC error")),"")</f>
        <v/>
      </c>
      <c r="P475" s="242" t="str" cm="1">
        <f t="array" ref="P475">IF(AND(I475&lt;&gt;0,I475&lt;&gt;""),IF(D475="","",IF(ISNUMBER(MATCH(SUBSTITUTE(D475," ",""),SUBSTITUTE('Look Up Values'!$S$2:$S$120," ",""),0)),"","D&amp;R error")),"")</f>
        <v/>
      </c>
      <c r="Q475" s="242" t="str" cm="1">
        <f t="array" ref="Q475">IF(AND(I475&lt;&gt;0,I475&lt;&gt;""),IF(G475="","",IF(ISNUMBER(MATCH(SUBSTITUTE(G475," ",""),SUBSTITUTE('Look Up Values'!$I$2:$I$10," ",""),0)),"","State error")),"")</f>
        <v/>
      </c>
      <c r="R475" s="260" t="str">
        <f t="shared" si="15"/>
        <v/>
      </c>
    </row>
    <row r="476" spans="1:18" ht="15.75">
      <c r="A476" s="250">
        <v>469</v>
      </c>
      <c r="B476" s="198"/>
      <c r="C476" s="25"/>
      <c r="D476" s="25"/>
      <c r="E476" s="25"/>
      <c r="F476" s="25"/>
      <c r="G476" s="26"/>
      <c r="H476" s="27"/>
      <c r="I476" s="28"/>
      <c r="J476" s="430"/>
      <c r="K476" s="8"/>
      <c r="L476" s="457" t="str">
        <f t="shared" si="14"/>
        <v/>
      </c>
      <c r="M476" s="245" cm="1">
        <f t="array" ref="M476">SUMPRODUCT(--(N476:Q476&lt;&gt;"")) + IF(TRIM(R476)="",0,LEN(R476)-LEN(SUBSTITUTE(R476,",",""))+1)</f>
        <v>0</v>
      </c>
      <c r="N476" s="242" t="str">
        <f>IF(AND(I476&lt;&gt;0,I476&lt;&gt;""),IF(TRIM(SUBSTITUTE(B476,CHAR(160),""))="","",IF(ISNUMBER(MATCH(TRIM(SUBSTITUTE(B476,CHAR(160),"")),'Look Up Values'!$B$2:$B$500,0)),"","Origin error")),"")</f>
        <v/>
      </c>
      <c r="O476" s="242" t="str">
        <f>IF(AND(I476&lt;&gt;0,I476&lt;&gt;""),IF(C476="","",IF(AND(ISNUMBER(--LEFT(C476,FIND(" ",C476&amp;" ")-1)),OR(LEN(LEFT(C476,FIND(" ",C476&amp;" ")-1))=6,LEN(LEFT(C476,FIND(" ",C476&amp;" ")-1))=7),OR(ISNUMBER(MATCH(LEFT(C476,FIND(" ",C476&amp;" ")-1),'Look Up Values'!$G$2:$G$1000,0)),ISNUMBER(MATCH(LEFT(C476,FIND(" ",C476&amp;" ")-1),'Look Up Values'!$AE$2:$AE$2000,0)))),"","EWC error")),"")</f>
        <v/>
      </c>
      <c r="P476" s="242" t="str" cm="1">
        <f t="array" ref="P476">IF(AND(I476&lt;&gt;0,I476&lt;&gt;""),IF(D476="","",IF(ISNUMBER(MATCH(SUBSTITUTE(D476," ",""),SUBSTITUTE('Look Up Values'!$S$2:$S$120," ",""),0)),"","D&amp;R error")),"")</f>
        <v/>
      </c>
      <c r="Q476" s="242" t="str" cm="1">
        <f t="array" ref="Q476">IF(AND(I476&lt;&gt;0,I476&lt;&gt;""),IF(G476="","",IF(ISNUMBER(MATCH(SUBSTITUTE(G476," ",""),SUBSTITUTE('Look Up Values'!$I$2:$I$10," ",""),0)),"","State error")),"")</f>
        <v/>
      </c>
      <c r="R476" s="260" t="str">
        <f t="shared" si="15"/>
        <v/>
      </c>
    </row>
    <row r="477" spans="1:18" ht="15.75">
      <c r="A477" s="250">
        <v>470</v>
      </c>
      <c r="B477" s="198"/>
      <c r="C477" s="25"/>
      <c r="D477" s="25"/>
      <c r="E477" s="25"/>
      <c r="F477" s="25"/>
      <c r="G477" s="26"/>
      <c r="H477" s="27"/>
      <c r="I477" s="28"/>
      <c r="J477" s="430"/>
      <c r="K477" s="8"/>
      <c r="L477" s="457" t="str">
        <f t="shared" si="14"/>
        <v/>
      </c>
      <c r="M477" s="245" cm="1">
        <f t="array" ref="M477">SUMPRODUCT(--(N477:Q477&lt;&gt;"")) + IF(TRIM(R477)="",0,LEN(R477)-LEN(SUBSTITUTE(R477,",",""))+1)</f>
        <v>0</v>
      </c>
      <c r="N477" s="242" t="str">
        <f>IF(AND(I477&lt;&gt;0,I477&lt;&gt;""),IF(TRIM(SUBSTITUTE(B477,CHAR(160),""))="","",IF(ISNUMBER(MATCH(TRIM(SUBSTITUTE(B477,CHAR(160),"")),'Look Up Values'!$B$2:$B$500,0)),"","Origin error")),"")</f>
        <v/>
      </c>
      <c r="O477" s="242" t="str">
        <f>IF(AND(I477&lt;&gt;0,I477&lt;&gt;""),IF(C477="","",IF(AND(ISNUMBER(--LEFT(C477,FIND(" ",C477&amp;" ")-1)),OR(LEN(LEFT(C477,FIND(" ",C477&amp;" ")-1))=6,LEN(LEFT(C477,FIND(" ",C477&amp;" ")-1))=7),OR(ISNUMBER(MATCH(LEFT(C477,FIND(" ",C477&amp;" ")-1),'Look Up Values'!$G$2:$G$1000,0)),ISNUMBER(MATCH(LEFT(C477,FIND(" ",C477&amp;" ")-1),'Look Up Values'!$AE$2:$AE$2000,0)))),"","EWC error")),"")</f>
        <v/>
      </c>
      <c r="P477" s="242" t="str" cm="1">
        <f t="array" ref="P477">IF(AND(I477&lt;&gt;0,I477&lt;&gt;""),IF(D477="","",IF(ISNUMBER(MATCH(SUBSTITUTE(D477," ",""),SUBSTITUTE('Look Up Values'!$S$2:$S$120," ",""),0)),"","D&amp;R error")),"")</f>
        <v/>
      </c>
      <c r="Q477" s="242" t="str" cm="1">
        <f t="array" ref="Q477">IF(AND(I477&lt;&gt;0,I477&lt;&gt;""),IF(G477="","",IF(ISNUMBER(MATCH(SUBSTITUTE(G477," ",""),SUBSTITUTE('Look Up Values'!$I$2:$I$10," ",""),0)),"","State error")),"")</f>
        <v/>
      </c>
      <c r="R477" s="260" t="str">
        <f t="shared" si="15"/>
        <v/>
      </c>
    </row>
    <row r="478" spans="1:18" ht="15.75">
      <c r="A478" s="250">
        <v>471</v>
      </c>
      <c r="B478" s="198"/>
      <c r="C478" s="25"/>
      <c r="D478" s="25"/>
      <c r="E478" s="25"/>
      <c r="F478" s="25"/>
      <c r="G478" s="26"/>
      <c r="H478" s="27"/>
      <c r="I478" s="28"/>
      <c r="J478" s="430"/>
      <c r="K478" s="8"/>
      <c r="L478" s="457" t="str">
        <f t="shared" si="14"/>
        <v/>
      </c>
      <c r="M478" s="245" cm="1">
        <f t="array" ref="M478">SUMPRODUCT(--(N478:Q478&lt;&gt;"")) + IF(TRIM(R478)="",0,LEN(R478)-LEN(SUBSTITUTE(R478,",",""))+1)</f>
        <v>0</v>
      </c>
      <c r="N478" s="242" t="str">
        <f>IF(AND(I478&lt;&gt;0,I478&lt;&gt;""),IF(TRIM(SUBSTITUTE(B478,CHAR(160),""))="","",IF(ISNUMBER(MATCH(TRIM(SUBSTITUTE(B478,CHAR(160),"")),'Look Up Values'!$B$2:$B$500,0)),"","Origin error")),"")</f>
        <v/>
      </c>
      <c r="O478" s="242" t="str">
        <f>IF(AND(I478&lt;&gt;0,I478&lt;&gt;""),IF(C478="","",IF(AND(ISNUMBER(--LEFT(C478,FIND(" ",C478&amp;" ")-1)),OR(LEN(LEFT(C478,FIND(" ",C478&amp;" ")-1))=6,LEN(LEFT(C478,FIND(" ",C478&amp;" ")-1))=7),OR(ISNUMBER(MATCH(LEFT(C478,FIND(" ",C478&amp;" ")-1),'Look Up Values'!$G$2:$G$1000,0)),ISNUMBER(MATCH(LEFT(C478,FIND(" ",C478&amp;" ")-1),'Look Up Values'!$AE$2:$AE$2000,0)))),"","EWC error")),"")</f>
        <v/>
      </c>
      <c r="P478" s="242" t="str" cm="1">
        <f t="array" ref="P478">IF(AND(I478&lt;&gt;0,I478&lt;&gt;""),IF(D478="","",IF(ISNUMBER(MATCH(SUBSTITUTE(D478," ",""),SUBSTITUTE('Look Up Values'!$S$2:$S$120," ",""),0)),"","D&amp;R error")),"")</f>
        <v/>
      </c>
      <c r="Q478" s="242" t="str" cm="1">
        <f t="array" ref="Q478">IF(AND(I478&lt;&gt;0,I478&lt;&gt;""),IF(G478="","",IF(ISNUMBER(MATCH(SUBSTITUTE(G478," ",""),SUBSTITUTE('Look Up Values'!$I$2:$I$10," ",""),0)),"","State error")),"")</f>
        <v/>
      </c>
      <c r="R478" s="260" t="str">
        <f t="shared" si="15"/>
        <v/>
      </c>
    </row>
    <row r="479" spans="1:18" ht="15.75">
      <c r="A479" s="250">
        <v>472</v>
      </c>
      <c r="B479" s="198"/>
      <c r="C479" s="25"/>
      <c r="D479" s="25"/>
      <c r="E479" s="25"/>
      <c r="F479" s="25"/>
      <c r="G479" s="26"/>
      <c r="H479" s="27"/>
      <c r="I479" s="28"/>
      <c r="J479" s="430"/>
      <c r="K479" s="8"/>
      <c r="L479" s="457" t="str">
        <f t="shared" si="14"/>
        <v/>
      </c>
      <c r="M479" s="245" cm="1">
        <f t="array" ref="M479">SUMPRODUCT(--(N479:Q479&lt;&gt;"")) + IF(TRIM(R479)="",0,LEN(R479)-LEN(SUBSTITUTE(R479,",",""))+1)</f>
        <v>0</v>
      </c>
      <c r="N479" s="242" t="str">
        <f>IF(AND(I479&lt;&gt;0,I479&lt;&gt;""),IF(TRIM(SUBSTITUTE(B479,CHAR(160),""))="","",IF(ISNUMBER(MATCH(TRIM(SUBSTITUTE(B479,CHAR(160),"")),'Look Up Values'!$B$2:$B$500,0)),"","Origin error")),"")</f>
        <v/>
      </c>
      <c r="O479" s="242" t="str">
        <f>IF(AND(I479&lt;&gt;0,I479&lt;&gt;""),IF(C479="","",IF(AND(ISNUMBER(--LEFT(C479,FIND(" ",C479&amp;" ")-1)),OR(LEN(LEFT(C479,FIND(" ",C479&amp;" ")-1))=6,LEN(LEFT(C479,FIND(" ",C479&amp;" ")-1))=7),OR(ISNUMBER(MATCH(LEFT(C479,FIND(" ",C479&amp;" ")-1),'Look Up Values'!$G$2:$G$1000,0)),ISNUMBER(MATCH(LEFT(C479,FIND(" ",C479&amp;" ")-1),'Look Up Values'!$AE$2:$AE$2000,0)))),"","EWC error")),"")</f>
        <v/>
      </c>
      <c r="P479" s="242" t="str" cm="1">
        <f t="array" ref="P479">IF(AND(I479&lt;&gt;0,I479&lt;&gt;""),IF(D479="","",IF(ISNUMBER(MATCH(SUBSTITUTE(D479," ",""),SUBSTITUTE('Look Up Values'!$S$2:$S$120," ",""),0)),"","D&amp;R error")),"")</f>
        <v/>
      </c>
      <c r="Q479" s="242" t="str" cm="1">
        <f t="array" ref="Q479">IF(AND(I479&lt;&gt;0,I479&lt;&gt;""),IF(G479="","",IF(ISNUMBER(MATCH(SUBSTITUTE(G479," ",""),SUBSTITUTE('Look Up Values'!$I$2:$I$10," ",""),0)),"","State error")),"")</f>
        <v/>
      </c>
      <c r="R479" s="260" t="str">
        <f t="shared" si="15"/>
        <v/>
      </c>
    </row>
    <row r="480" spans="1:18" ht="15.75">
      <c r="A480" s="250">
        <v>473</v>
      </c>
      <c r="B480" s="198"/>
      <c r="C480" s="25"/>
      <c r="D480" s="25"/>
      <c r="E480" s="25"/>
      <c r="F480" s="25"/>
      <c r="G480" s="26"/>
      <c r="H480" s="27"/>
      <c r="I480" s="28"/>
      <c r="J480" s="430"/>
      <c r="K480" s="8"/>
      <c r="L480" s="457" t="str">
        <f t="shared" si="14"/>
        <v/>
      </c>
      <c r="M480" s="245" cm="1">
        <f t="array" ref="M480">SUMPRODUCT(--(N480:Q480&lt;&gt;"")) + IF(TRIM(R480)="",0,LEN(R480)-LEN(SUBSTITUTE(R480,",",""))+1)</f>
        <v>0</v>
      </c>
      <c r="N480" s="242" t="str">
        <f>IF(AND(I480&lt;&gt;0,I480&lt;&gt;""),IF(TRIM(SUBSTITUTE(B480,CHAR(160),""))="","",IF(ISNUMBER(MATCH(TRIM(SUBSTITUTE(B480,CHAR(160),"")),'Look Up Values'!$B$2:$B$500,0)),"","Origin error")),"")</f>
        <v/>
      </c>
      <c r="O480" s="242" t="str">
        <f>IF(AND(I480&lt;&gt;0,I480&lt;&gt;""),IF(C480="","",IF(AND(ISNUMBER(--LEFT(C480,FIND(" ",C480&amp;" ")-1)),OR(LEN(LEFT(C480,FIND(" ",C480&amp;" ")-1))=6,LEN(LEFT(C480,FIND(" ",C480&amp;" ")-1))=7),OR(ISNUMBER(MATCH(LEFT(C480,FIND(" ",C480&amp;" ")-1),'Look Up Values'!$G$2:$G$1000,0)),ISNUMBER(MATCH(LEFT(C480,FIND(" ",C480&amp;" ")-1),'Look Up Values'!$AE$2:$AE$2000,0)))),"","EWC error")),"")</f>
        <v/>
      </c>
      <c r="P480" s="242" t="str" cm="1">
        <f t="array" ref="P480">IF(AND(I480&lt;&gt;0,I480&lt;&gt;""),IF(D480="","",IF(ISNUMBER(MATCH(SUBSTITUTE(D480," ",""),SUBSTITUTE('Look Up Values'!$S$2:$S$120," ",""),0)),"","D&amp;R error")),"")</f>
        <v/>
      </c>
      <c r="Q480" s="242" t="str" cm="1">
        <f t="array" ref="Q480">IF(AND(I480&lt;&gt;0,I480&lt;&gt;""),IF(G480="","",IF(ISNUMBER(MATCH(SUBSTITUTE(G480," ",""),SUBSTITUTE('Look Up Values'!$I$2:$I$10," ",""),0)),"","State error")),"")</f>
        <v/>
      </c>
      <c r="R480" s="260" t="str">
        <f t="shared" si="15"/>
        <v/>
      </c>
    </row>
    <row r="481" spans="1:18" ht="15.75">
      <c r="A481" s="250">
        <v>474</v>
      </c>
      <c r="B481" s="198"/>
      <c r="C481" s="25"/>
      <c r="D481" s="25"/>
      <c r="E481" s="25"/>
      <c r="F481" s="25"/>
      <c r="G481" s="26"/>
      <c r="H481" s="27"/>
      <c r="I481" s="28"/>
      <c r="J481" s="430"/>
      <c r="K481" s="8"/>
      <c r="L481" s="457" t="str">
        <f t="shared" si="14"/>
        <v/>
      </c>
      <c r="M481" s="245" cm="1">
        <f t="array" ref="M481">SUMPRODUCT(--(N481:Q481&lt;&gt;"")) + IF(TRIM(R481)="",0,LEN(R481)-LEN(SUBSTITUTE(R481,",",""))+1)</f>
        <v>0</v>
      </c>
      <c r="N481" s="242" t="str">
        <f>IF(AND(I481&lt;&gt;0,I481&lt;&gt;""),IF(TRIM(SUBSTITUTE(B481,CHAR(160),""))="","",IF(ISNUMBER(MATCH(TRIM(SUBSTITUTE(B481,CHAR(160),"")),'Look Up Values'!$B$2:$B$500,0)),"","Origin error")),"")</f>
        <v/>
      </c>
      <c r="O481" s="242" t="str">
        <f>IF(AND(I481&lt;&gt;0,I481&lt;&gt;""),IF(C481="","",IF(AND(ISNUMBER(--LEFT(C481,FIND(" ",C481&amp;" ")-1)),OR(LEN(LEFT(C481,FIND(" ",C481&amp;" ")-1))=6,LEN(LEFT(C481,FIND(" ",C481&amp;" ")-1))=7),OR(ISNUMBER(MATCH(LEFT(C481,FIND(" ",C481&amp;" ")-1),'Look Up Values'!$G$2:$G$1000,0)),ISNUMBER(MATCH(LEFT(C481,FIND(" ",C481&amp;" ")-1),'Look Up Values'!$AE$2:$AE$2000,0)))),"","EWC error")),"")</f>
        <v/>
      </c>
      <c r="P481" s="242" t="str" cm="1">
        <f t="array" ref="P481">IF(AND(I481&lt;&gt;0,I481&lt;&gt;""),IF(D481="","",IF(ISNUMBER(MATCH(SUBSTITUTE(D481," ",""),SUBSTITUTE('Look Up Values'!$S$2:$S$120," ",""),0)),"","D&amp;R error")),"")</f>
        <v/>
      </c>
      <c r="Q481" s="242" t="str" cm="1">
        <f t="array" ref="Q481">IF(AND(I481&lt;&gt;0,I481&lt;&gt;""),IF(G481="","",IF(ISNUMBER(MATCH(SUBSTITUTE(G481," ",""),SUBSTITUTE('Look Up Values'!$I$2:$I$10," ",""),0)),"","State error")),"")</f>
        <v/>
      </c>
      <c r="R481" s="260" t="str">
        <f t="shared" si="15"/>
        <v/>
      </c>
    </row>
    <row r="482" spans="1:18" ht="15.75">
      <c r="A482" s="250">
        <v>475</v>
      </c>
      <c r="B482" s="198"/>
      <c r="C482" s="25"/>
      <c r="D482" s="25"/>
      <c r="E482" s="25"/>
      <c r="F482" s="25"/>
      <c r="G482" s="26"/>
      <c r="H482" s="27"/>
      <c r="I482" s="28"/>
      <c r="J482" s="430"/>
      <c r="K482" s="8"/>
      <c r="L482" s="457" t="str">
        <f t="shared" si="14"/>
        <v/>
      </c>
      <c r="M482" s="245" cm="1">
        <f t="array" ref="M482">SUMPRODUCT(--(N482:Q482&lt;&gt;"")) + IF(TRIM(R482)="",0,LEN(R482)-LEN(SUBSTITUTE(R482,",",""))+1)</f>
        <v>0</v>
      </c>
      <c r="N482" s="242" t="str">
        <f>IF(AND(I482&lt;&gt;0,I482&lt;&gt;""),IF(TRIM(SUBSTITUTE(B482,CHAR(160),""))="","",IF(ISNUMBER(MATCH(TRIM(SUBSTITUTE(B482,CHAR(160),"")),'Look Up Values'!$B$2:$B$500,0)),"","Origin error")),"")</f>
        <v/>
      </c>
      <c r="O482" s="242" t="str">
        <f>IF(AND(I482&lt;&gt;0,I482&lt;&gt;""),IF(C482="","",IF(AND(ISNUMBER(--LEFT(C482,FIND(" ",C482&amp;" ")-1)),OR(LEN(LEFT(C482,FIND(" ",C482&amp;" ")-1))=6,LEN(LEFT(C482,FIND(" ",C482&amp;" ")-1))=7),OR(ISNUMBER(MATCH(LEFT(C482,FIND(" ",C482&amp;" ")-1),'Look Up Values'!$G$2:$G$1000,0)),ISNUMBER(MATCH(LEFT(C482,FIND(" ",C482&amp;" ")-1),'Look Up Values'!$AE$2:$AE$2000,0)))),"","EWC error")),"")</f>
        <v/>
      </c>
      <c r="P482" s="242" t="str" cm="1">
        <f t="array" ref="P482">IF(AND(I482&lt;&gt;0,I482&lt;&gt;""),IF(D482="","",IF(ISNUMBER(MATCH(SUBSTITUTE(D482," ",""),SUBSTITUTE('Look Up Values'!$S$2:$S$120," ",""),0)),"","D&amp;R error")),"")</f>
        <v/>
      </c>
      <c r="Q482" s="242" t="str" cm="1">
        <f t="array" ref="Q482">IF(AND(I482&lt;&gt;0,I482&lt;&gt;""),IF(G482="","",IF(ISNUMBER(MATCH(SUBSTITUTE(G482," ",""),SUBSTITUTE('Look Up Values'!$I$2:$I$10," ",""),0)),"","State error")),"")</f>
        <v/>
      </c>
      <c r="R482" s="260" t="str">
        <f t="shared" si="15"/>
        <v/>
      </c>
    </row>
    <row r="483" spans="1:18" ht="15.75">
      <c r="A483" s="250">
        <v>476</v>
      </c>
      <c r="B483" s="198"/>
      <c r="C483" s="25"/>
      <c r="D483" s="25"/>
      <c r="E483" s="25"/>
      <c r="F483" s="25"/>
      <c r="G483" s="26"/>
      <c r="H483" s="27"/>
      <c r="I483" s="28"/>
      <c r="J483" s="430"/>
      <c r="K483" s="8"/>
      <c r="L483" s="457" t="str">
        <f t="shared" si="14"/>
        <v/>
      </c>
      <c r="M483" s="245" cm="1">
        <f t="array" ref="M483">SUMPRODUCT(--(N483:Q483&lt;&gt;"")) + IF(TRIM(R483)="",0,LEN(R483)-LEN(SUBSTITUTE(R483,",",""))+1)</f>
        <v>0</v>
      </c>
      <c r="N483" s="242" t="str">
        <f>IF(AND(I483&lt;&gt;0,I483&lt;&gt;""),IF(TRIM(SUBSTITUTE(B483,CHAR(160),""))="","",IF(ISNUMBER(MATCH(TRIM(SUBSTITUTE(B483,CHAR(160),"")),'Look Up Values'!$B$2:$B$500,0)),"","Origin error")),"")</f>
        <v/>
      </c>
      <c r="O483" s="242" t="str">
        <f>IF(AND(I483&lt;&gt;0,I483&lt;&gt;""),IF(C483="","",IF(AND(ISNUMBER(--LEFT(C483,FIND(" ",C483&amp;" ")-1)),OR(LEN(LEFT(C483,FIND(" ",C483&amp;" ")-1))=6,LEN(LEFT(C483,FIND(" ",C483&amp;" ")-1))=7),OR(ISNUMBER(MATCH(LEFT(C483,FIND(" ",C483&amp;" ")-1),'Look Up Values'!$G$2:$G$1000,0)),ISNUMBER(MATCH(LEFT(C483,FIND(" ",C483&amp;" ")-1),'Look Up Values'!$AE$2:$AE$2000,0)))),"","EWC error")),"")</f>
        <v/>
      </c>
      <c r="P483" s="242" t="str" cm="1">
        <f t="array" ref="P483">IF(AND(I483&lt;&gt;0,I483&lt;&gt;""),IF(D483="","",IF(ISNUMBER(MATCH(SUBSTITUTE(D483," ",""),SUBSTITUTE('Look Up Values'!$S$2:$S$120," ",""),0)),"","D&amp;R error")),"")</f>
        <v/>
      </c>
      <c r="Q483" s="242" t="str" cm="1">
        <f t="array" ref="Q483">IF(AND(I483&lt;&gt;0,I483&lt;&gt;""),IF(G483="","",IF(ISNUMBER(MATCH(SUBSTITUTE(G483," ",""),SUBSTITUTE('Look Up Values'!$I$2:$I$10," ",""),0)),"","State error")),"")</f>
        <v/>
      </c>
      <c r="R483" s="260" t="str">
        <f t="shared" si="15"/>
        <v/>
      </c>
    </row>
    <row r="484" spans="1:18" ht="15.75">
      <c r="A484" s="250">
        <v>477</v>
      </c>
      <c r="B484" s="198"/>
      <c r="C484" s="25"/>
      <c r="D484" s="25"/>
      <c r="E484" s="25"/>
      <c r="F484" s="25"/>
      <c r="G484" s="26"/>
      <c r="H484" s="27"/>
      <c r="I484" s="28"/>
      <c r="J484" s="430"/>
      <c r="K484" s="8"/>
      <c r="L484" s="457" t="str">
        <f t="shared" si="14"/>
        <v/>
      </c>
      <c r="M484" s="245" cm="1">
        <f t="array" ref="M484">SUMPRODUCT(--(N484:Q484&lt;&gt;"")) + IF(TRIM(R484)="",0,LEN(R484)-LEN(SUBSTITUTE(R484,",",""))+1)</f>
        <v>0</v>
      </c>
      <c r="N484" s="242" t="str">
        <f>IF(AND(I484&lt;&gt;0,I484&lt;&gt;""),IF(TRIM(SUBSTITUTE(B484,CHAR(160),""))="","",IF(ISNUMBER(MATCH(TRIM(SUBSTITUTE(B484,CHAR(160),"")),'Look Up Values'!$B$2:$B$500,0)),"","Origin error")),"")</f>
        <v/>
      </c>
      <c r="O484" s="242" t="str">
        <f>IF(AND(I484&lt;&gt;0,I484&lt;&gt;""),IF(C484="","",IF(AND(ISNUMBER(--LEFT(C484,FIND(" ",C484&amp;" ")-1)),OR(LEN(LEFT(C484,FIND(" ",C484&amp;" ")-1))=6,LEN(LEFT(C484,FIND(" ",C484&amp;" ")-1))=7),OR(ISNUMBER(MATCH(LEFT(C484,FIND(" ",C484&amp;" ")-1),'Look Up Values'!$G$2:$G$1000,0)),ISNUMBER(MATCH(LEFT(C484,FIND(" ",C484&amp;" ")-1),'Look Up Values'!$AE$2:$AE$2000,0)))),"","EWC error")),"")</f>
        <v/>
      </c>
      <c r="P484" s="242" t="str" cm="1">
        <f t="array" ref="P484">IF(AND(I484&lt;&gt;0,I484&lt;&gt;""),IF(D484="","",IF(ISNUMBER(MATCH(SUBSTITUTE(D484," ",""),SUBSTITUTE('Look Up Values'!$S$2:$S$120," ",""),0)),"","D&amp;R error")),"")</f>
        <v/>
      </c>
      <c r="Q484" s="242" t="str" cm="1">
        <f t="array" ref="Q484">IF(AND(I484&lt;&gt;0,I484&lt;&gt;""),IF(G484="","",IF(ISNUMBER(MATCH(SUBSTITUTE(G484," ",""),SUBSTITUTE('Look Up Values'!$I$2:$I$10," ",""),0)),"","State error")),"")</f>
        <v/>
      </c>
      <c r="R484" s="260" t="str">
        <f t="shared" si="15"/>
        <v/>
      </c>
    </row>
    <row r="485" spans="1:18" ht="15.75">
      <c r="A485" s="250">
        <v>478</v>
      </c>
      <c r="B485" s="198"/>
      <c r="C485" s="25"/>
      <c r="D485" s="25"/>
      <c r="E485" s="25"/>
      <c r="F485" s="25"/>
      <c r="G485" s="26"/>
      <c r="H485" s="27"/>
      <c r="I485" s="28"/>
      <c r="J485" s="430"/>
      <c r="K485" s="8"/>
      <c r="L485" s="457" t="str">
        <f t="shared" si="14"/>
        <v/>
      </c>
      <c r="M485" s="245" cm="1">
        <f t="array" ref="M485">SUMPRODUCT(--(N485:Q485&lt;&gt;"")) + IF(TRIM(R485)="",0,LEN(R485)-LEN(SUBSTITUTE(R485,",",""))+1)</f>
        <v>0</v>
      </c>
      <c r="N485" s="242" t="str">
        <f>IF(AND(I485&lt;&gt;0,I485&lt;&gt;""),IF(TRIM(SUBSTITUTE(B485,CHAR(160),""))="","",IF(ISNUMBER(MATCH(TRIM(SUBSTITUTE(B485,CHAR(160),"")),'Look Up Values'!$B$2:$B$500,0)),"","Origin error")),"")</f>
        <v/>
      </c>
      <c r="O485" s="242" t="str">
        <f>IF(AND(I485&lt;&gt;0,I485&lt;&gt;""),IF(C485="","",IF(AND(ISNUMBER(--LEFT(C485,FIND(" ",C485&amp;" ")-1)),OR(LEN(LEFT(C485,FIND(" ",C485&amp;" ")-1))=6,LEN(LEFT(C485,FIND(" ",C485&amp;" ")-1))=7),OR(ISNUMBER(MATCH(LEFT(C485,FIND(" ",C485&amp;" ")-1),'Look Up Values'!$G$2:$G$1000,0)),ISNUMBER(MATCH(LEFT(C485,FIND(" ",C485&amp;" ")-1),'Look Up Values'!$AE$2:$AE$2000,0)))),"","EWC error")),"")</f>
        <v/>
      </c>
      <c r="P485" s="242" t="str" cm="1">
        <f t="array" ref="P485">IF(AND(I485&lt;&gt;0,I485&lt;&gt;""),IF(D485="","",IF(ISNUMBER(MATCH(SUBSTITUTE(D485," ",""),SUBSTITUTE('Look Up Values'!$S$2:$S$120," ",""),0)),"","D&amp;R error")),"")</f>
        <v/>
      </c>
      <c r="Q485" s="242" t="str" cm="1">
        <f t="array" ref="Q485">IF(AND(I485&lt;&gt;0,I485&lt;&gt;""),IF(G485="","",IF(ISNUMBER(MATCH(SUBSTITUTE(G485," ",""),SUBSTITUTE('Look Up Values'!$I$2:$I$10," ",""),0)),"","State error")),"")</f>
        <v/>
      </c>
      <c r="R485" s="260" t="str">
        <f t="shared" si="15"/>
        <v/>
      </c>
    </row>
    <row r="486" spans="1:18" ht="15.75">
      <c r="A486" s="250">
        <v>479</v>
      </c>
      <c r="B486" s="198"/>
      <c r="C486" s="25"/>
      <c r="D486" s="25"/>
      <c r="E486" s="25"/>
      <c r="F486" s="25"/>
      <c r="G486" s="26"/>
      <c r="H486" s="27"/>
      <c r="I486" s="28"/>
      <c r="J486" s="430"/>
      <c r="K486" s="8"/>
      <c r="L486" s="457" t="str">
        <f t="shared" si="14"/>
        <v/>
      </c>
      <c r="M486" s="245" cm="1">
        <f t="array" ref="M486">SUMPRODUCT(--(N486:Q486&lt;&gt;"")) + IF(TRIM(R486)="",0,LEN(R486)-LEN(SUBSTITUTE(R486,",",""))+1)</f>
        <v>0</v>
      </c>
      <c r="N486" s="242" t="str">
        <f>IF(AND(I486&lt;&gt;0,I486&lt;&gt;""),IF(TRIM(SUBSTITUTE(B486,CHAR(160),""))="","",IF(ISNUMBER(MATCH(TRIM(SUBSTITUTE(B486,CHAR(160),"")),'Look Up Values'!$B$2:$B$500,0)),"","Origin error")),"")</f>
        <v/>
      </c>
      <c r="O486" s="242" t="str">
        <f>IF(AND(I486&lt;&gt;0,I486&lt;&gt;""),IF(C486="","",IF(AND(ISNUMBER(--LEFT(C486,FIND(" ",C486&amp;" ")-1)),OR(LEN(LEFT(C486,FIND(" ",C486&amp;" ")-1))=6,LEN(LEFT(C486,FIND(" ",C486&amp;" ")-1))=7),OR(ISNUMBER(MATCH(LEFT(C486,FIND(" ",C486&amp;" ")-1),'Look Up Values'!$G$2:$G$1000,0)),ISNUMBER(MATCH(LEFT(C486,FIND(" ",C486&amp;" ")-1),'Look Up Values'!$AE$2:$AE$2000,0)))),"","EWC error")),"")</f>
        <v/>
      </c>
      <c r="P486" s="242" t="str" cm="1">
        <f t="array" ref="P486">IF(AND(I486&lt;&gt;0,I486&lt;&gt;""),IF(D486="","",IF(ISNUMBER(MATCH(SUBSTITUTE(D486," ",""),SUBSTITUTE('Look Up Values'!$S$2:$S$120," ",""),0)),"","D&amp;R error")),"")</f>
        <v/>
      </c>
      <c r="Q486" s="242" t="str" cm="1">
        <f t="array" ref="Q486">IF(AND(I486&lt;&gt;0,I486&lt;&gt;""),IF(G486="","",IF(ISNUMBER(MATCH(SUBSTITUTE(G486," ",""),SUBSTITUTE('Look Up Values'!$I$2:$I$10," ",""),0)),"","State error")),"")</f>
        <v/>
      </c>
      <c r="R486" s="260" t="str">
        <f t="shared" si="15"/>
        <v/>
      </c>
    </row>
    <row r="487" spans="1:18" ht="15.75">
      <c r="A487" s="250">
        <v>480</v>
      </c>
      <c r="B487" s="198"/>
      <c r="C487" s="25"/>
      <c r="D487" s="25"/>
      <c r="E487" s="25"/>
      <c r="F487" s="25"/>
      <c r="G487" s="26"/>
      <c r="H487" s="27"/>
      <c r="I487" s="28"/>
      <c r="J487" s="430"/>
      <c r="K487" s="8"/>
      <c r="L487" s="457" t="str">
        <f t="shared" si="14"/>
        <v/>
      </c>
      <c r="M487" s="245" cm="1">
        <f t="array" ref="M487">SUMPRODUCT(--(N487:Q487&lt;&gt;"")) + IF(TRIM(R487)="",0,LEN(R487)-LEN(SUBSTITUTE(R487,",",""))+1)</f>
        <v>0</v>
      </c>
      <c r="N487" s="242" t="str">
        <f>IF(AND(I487&lt;&gt;0,I487&lt;&gt;""),IF(TRIM(SUBSTITUTE(B487,CHAR(160),""))="","",IF(ISNUMBER(MATCH(TRIM(SUBSTITUTE(B487,CHAR(160),"")),'Look Up Values'!$B$2:$B$500,0)),"","Origin error")),"")</f>
        <v/>
      </c>
      <c r="O487" s="242" t="str">
        <f>IF(AND(I487&lt;&gt;0,I487&lt;&gt;""),IF(C487="","",IF(AND(ISNUMBER(--LEFT(C487,FIND(" ",C487&amp;" ")-1)),OR(LEN(LEFT(C487,FIND(" ",C487&amp;" ")-1))=6,LEN(LEFT(C487,FIND(" ",C487&amp;" ")-1))=7),OR(ISNUMBER(MATCH(LEFT(C487,FIND(" ",C487&amp;" ")-1),'Look Up Values'!$G$2:$G$1000,0)),ISNUMBER(MATCH(LEFT(C487,FIND(" ",C487&amp;" ")-1),'Look Up Values'!$AE$2:$AE$2000,0)))),"","EWC error")),"")</f>
        <v/>
      </c>
      <c r="P487" s="242" t="str" cm="1">
        <f t="array" ref="P487">IF(AND(I487&lt;&gt;0,I487&lt;&gt;""),IF(D487="","",IF(ISNUMBER(MATCH(SUBSTITUTE(D487," ",""),SUBSTITUTE('Look Up Values'!$S$2:$S$120," ",""),0)),"","D&amp;R error")),"")</f>
        <v/>
      </c>
      <c r="Q487" s="242" t="str" cm="1">
        <f t="array" ref="Q487">IF(AND(I487&lt;&gt;0,I487&lt;&gt;""),IF(G487="","",IF(ISNUMBER(MATCH(SUBSTITUTE(G487," ",""),SUBSTITUTE('Look Up Values'!$I$2:$I$10," ",""),0)),"","State error")),"")</f>
        <v/>
      </c>
      <c r="R487" s="260" t="str">
        <f t="shared" si="15"/>
        <v/>
      </c>
    </row>
    <row r="488" spans="1:18" ht="15.75">
      <c r="A488" s="250">
        <v>481</v>
      </c>
      <c r="B488" s="198"/>
      <c r="C488" s="25"/>
      <c r="D488" s="25"/>
      <c r="E488" s="25"/>
      <c r="F488" s="25"/>
      <c r="G488" s="26"/>
      <c r="H488" s="27"/>
      <c r="I488" s="28"/>
      <c r="J488" s="430"/>
      <c r="K488" s="8"/>
      <c r="L488" s="457" t="str">
        <f t="shared" si="14"/>
        <v/>
      </c>
      <c r="M488" s="245" cm="1">
        <f t="array" ref="M488">SUMPRODUCT(--(N488:Q488&lt;&gt;"")) + IF(TRIM(R488)="",0,LEN(R488)-LEN(SUBSTITUTE(R488,",",""))+1)</f>
        <v>0</v>
      </c>
      <c r="N488" s="242" t="str">
        <f>IF(AND(I488&lt;&gt;0,I488&lt;&gt;""),IF(TRIM(SUBSTITUTE(B488,CHAR(160),""))="","",IF(ISNUMBER(MATCH(TRIM(SUBSTITUTE(B488,CHAR(160),"")),'Look Up Values'!$B$2:$B$500,0)),"","Origin error")),"")</f>
        <v/>
      </c>
      <c r="O488" s="242" t="str">
        <f>IF(AND(I488&lt;&gt;0,I488&lt;&gt;""),IF(C488="","",IF(AND(ISNUMBER(--LEFT(C488,FIND(" ",C488&amp;" ")-1)),OR(LEN(LEFT(C488,FIND(" ",C488&amp;" ")-1))=6,LEN(LEFT(C488,FIND(" ",C488&amp;" ")-1))=7),OR(ISNUMBER(MATCH(LEFT(C488,FIND(" ",C488&amp;" ")-1),'Look Up Values'!$G$2:$G$1000,0)),ISNUMBER(MATCH(LEFT(C488,FIND(" ",C488&amp;" ")-1),'Look Up Values'!$AE$2:$AE$2000,0)))),"","EWC error")),"")</f>
        <v/>
      </c>
      <c r="P488" s="242" t="str" cm="1">
        <f t="array" ref="P488">IF(AND(I488&lt;&gt;0,I488&lt;&gt;""),IF(D488="","",IF(ISNUMBER(MATCH(SUBSTITUTE(D488," ",""),SUBSTITUTE('Look Up Values'!$S$2:$S$120," ",""),0)),"","D&amp;R error")),"")</f>
        <v/>
      </c>
      <c r="Q488" s="242" t="str" cm="1">
        <f t="array" ref="Q488">IF(AND(I488&lt;&gt;0,I488&lt;&gt;""),IF(G488="","",IF(ISNUMBER(MATCH(SUBSTITUTE(G488," ",""),SUBSTITUTE('Look Up Values'!$I$2:$I$10," ",""),0)),"","State error")),"")</f>
        <v/>
      </c>
      <c r="R488" s="260" t="str">
        <f t="shared" si="15"/>
        <v/>
      </c>
    </row>
    <row r="489" spans="1:18" ht="15.75">
      <c r="A489" s="250">
        <v>482</v>
      </c>
      <c r="B489" s="198"/>
      <c r="C489" s="25"/>
      <c r="D489" s="25"/>
      <c r="E489" s="25"/>
      <c r="F489" s="25"/>
      <c r="G489" s="26"/>
      <c r="H489" s="27"/>
      <c r="I489" s="28"/>
      <c r="J489" s="430"/>
      <c r="K489" s="8"/>
      <c r="L489" s="457" t="str">
        <f t="shared" si="14"/>
        <v/>
      </c>
      <c r="M489" s="245" cm="1">
        <f t="array" ref="M489">SUMPRODUCT(--(N489:Q489&lt;&gt;"")) + IF(TRIM(R489)="",0,LEN(R489)-LEN(SUBSTITUTE(R489,",",""))+1)</f>
        <v>0</v>
      </c>
      <c r="N489" s="242" t="str">
        <f>IF(AND(I489&lt;&gt;0,I489&lt;&gt;""),IF(TRIM(SUBSTITUTE(B489,CHAR(160),""))="","",IF(ISNUMBER(MATCH(TRIM(SUBSTITUTE(B489,CHAR(160),"")),'Look Up Values'!$B$2:$B$500,0)),"","Origin error")),"")</f>
        <v/>
      </c>
      <c r="O489" s="242" t="str">
        <f>IF(AND(I489&lt;&gt;0,I489&lt;&gt;""),IF(C489="","",IF(AND(ISNUMBER(--LEFT(C489,FIND(" ",C489&amp;" ")-1)),OR(LEN(LEFT(C489,FIND(" ",C489&amp;" ")-1))=6,LEN(LEFT(C489,FIND(" ",C489&amp;" ")-1))=7),OR(ISNUMBER(MATCH(LEFT(C489,FIND(" ",C489&amp;" ")-1),'Look Up Values'!$G$2:$G$1000,0)),ISNUMBER(MATCH(LEFT(C489,FIND(" ",C489&amp;" ")-1),'Look Up Values'!$AE$2:$AE$2000,0)))),"","EWC error")),"")</f>
        <v/>
      </c>
      <c r="P489" s="242" t="str" cm="1">
        <f t="array" ref="P489">IF(AND(I489&lt;&gt;0,I489&lt;&gt;""),IF(D489="","",IF(ISNUMBER(MATCH(SUBSTITUTE(D489," ",""),SUBSTITUTE('Look Up Values'!$S$2:$S$120," ",""),0)),"","D&amp;R error")),"")</f>
        <v/>
      </c>
      <c r="Q489" s="242" t="str" cm="1">
        <f t="array" ref="Q489">IF(AND(I489&lt;&gt;0,I489&lt;&gt;""),IF(G489="","",IF(ISNUMBER(MATCH(SUBSTITUTE(G489," ",""),SUBSTITUTE('Look Up Values'!$I$2:$I$10," ",""),0)),"","State error")),"")</f>
        <v/>
      </c>
      <c r="R489" s="260" t="str">
        <f t="shared" si="15"/>
        <v/>
      </c>
    </row>
    <row r="490" spans="1:18" ht="15.75">
      <c r="A490" s="250">
        <v>483</v>
      </c>
      <c r="B490" s="198"/>
      <c r="C490" s="25"/>
      <c r="D490" s="25"/>
      <c r="E490" s="25"/>
      <c r="F490" s="25"/>
      <c r="G490" s="26"/>
      <c r="H490" s="27"/>
      <c r="I490" s="28"/>
      <c r="J490" s="430"/>
      <c r="K490" s="8"/>
      <c r="L490" s="457" t="str">
        <f t="shared" si="14"/>
        <v/>
      </c>
      <c r="M490" s="245" cm="1">
        <f t="array" ref="M490">SUMPRODUCT(--(N490:Q490&lt;&gt;"")) + IF(TRIM(R490)="",0,LEN(R490)-LEN(SUBSTITUTE(R490,",",""))+1)</f>
        <v>0</v>
      </c>
      <c r="N490" s="242" t="str">
        <f>IF(AND(I490&lt;&gt;0,I490&lt;&gt;""),IF(TRIM(SUBSTITUTE(B490,CHAR(160),""))="","",IF(ISNUMBER(MATCH(TRIM(SUBSTITUTE(B490,CHAR(160),"")),'Look Up Values'!$B$2:$B$500,0)),"","Origin error")),"")</f>
        <v/>
      </c>
      <c r="O490" s="242" t="str">
        <f>IF(AND(I490&lt;&gt;0,I490&lt;&gt;""),IF(C490="","",IF(AND(ISNUMBER(--LEFT(C490,FIND(" ",C490&amp;" ")-1)),OR(LEN(LEFT(C490,FIND(" ",C490&amp;" ")-1))=6,LEN(LEFT(C490,FIND(" ",C490&amp;" ")-1))=7),OR(ISNUMBER(MATCH(LEFT(C490,FIND(" ",C490&amp;" ")-1),'Look Up Values'!$G$2:$G$1000,0)),ISNUMBER(MATCH(LEFT(C490,FIND(" ",C490&amp;" ")-1),'Look Up Values'!$AE$2:$AE$2000,0)))),"","EWC error")),"")</f>
        <v/>
      </c>
      <c r="P490" s="242" t="str" cm="1">
        <f t="array" ref="P490">IF(AND(I490&lt;&gt;0,I490&lt;&gt;""),IF(D490="","",IF(ISNUMBER(MATCH(SUBSTITUTE(D490," ",""),SUBSTITUTE('Look Up Values'!$S$2:$S$120," ",""),0)),"","D&amp;R error")),"")</f>
        <v/>
      </c>
      <c r="Q490" s="242" t="str" cm="1">
        <f t="array" ref="Q490">IF(AND(I490&lt;&gt;0,I490&lt;&gt;""),IF(G490="","",IF(ISNUMBER(MATCH(SUBSTITUTE(G490," ",""),SUBSTITUTE('Look Up Values'!$I$2:$I$10," ",""),0)),"","State error")),"")</f>
        <v/>
      </c>
      <c r="R490" s="260" t="str">
        <f t="shared" si="15"/>
        <v/>
      </c>
    </row>
    <row r="491" spans="1:18" ht="15.75">
      <c r="A491" s="250">
        <v>484</v>
      </c>
      <c r="B491" s="198"/>
      <c r="C491" s="25"/>
      <c r="D491" s="25"/>
      <c r="E491" s="25"/>
      <c r="F491" s="25"/>
      <c r="G491" s="26"/>
      <c r="H491" s="27"/>
      <c r="I491" s="28"/>
      <c r="J491" s="430"/>
      <c r="K491" s="8"/>
      <c r="L491" s="457" t="str">
        <f t="shared" si="14"/>
        <v/>
      </c>
      <c r="M491" s="245" cm="1">
        <f t="array" ref="M491">SUMPRODUCT(--(N491:Q491&lt;&gt;"")) + IF(TRIM(R491)="",0,LEN(R491)-LEN(SUBSTITUTE(R491,",",""))+1)</f>
        <v>0</v>
      </c>
      <c r="N491" s="242" t="str">
        <f>IF(AND(I491&lt;&gt;0,I491&lt;&gt;""),IF(TRIM(SUBSTITUTE(B491,CHAR(160),""))="","",IF(ISNUMBER(MATCH(TRIM(SUBSTITUTE(B491,CHAR(160),"")),'Look Up Values'!$B$2:$B$500,0)),"","Origin error")),"")</f>
        <v/>
      </c>
      <c r="O491" s="242" t="str">
        <f>IF(AND(I491&lt;&gt;0,I491&lt;&gt;""),IF(C491="","",IF(AND(ISNUMBER(--LEFT(C491,FIND(" ",C491&amp;" ")-1)),OR(LEN(LEFT(C491,FIND(" ",C491&amp;" ")-1))=6,LEN(LEFT(C491,FIND(" ",C491&amp;" ")-1))=7),OR(ISNUMBER(MATCH(LEFT(C491,FIND(" ",C491&amp;" ")-1),'Look Up Values'!$G$2:$G$1000,0)),ISNUMBER(MATCH(LEFT(C491,FIND(" ",C491&amp;" ")-1),'Look Up Values'!$AE$2:$AE$2000,0)))),"","EWC error")),"")</f>
        <v/>
      </c>
      <c r="P491" s="242" t="str" cm="1">
        <f t="array" ref="P491">IF(AND(I491&lt;&gt;0,I491&lt;&gt;""),IF(D491="","",IF(ISNUMBER(MATCH(SUBSTITUTE(D491," ",""),SUBSTITUTE('Look Up Values'!$S$2:$S$120," ",""),0)),"","D&amp;R error")),"")</f>
        <v/>
      </c>
      <c r="Q491" s="242" t="str" cm="1">
        <f t="array" ref="Q491">IF(AND(I491&lt;&gt;0,I491&lt;&gt;""),IF(G491="","",IF(ISNUMBER(MATCH(SUBSTITUTE(G491," ",""),SUBSTITUTE('Look Up Values'!$I$2:$I$10," ",""),0)),"","State error")),"")</f>
        <v/>
      </c>
      <c r="R491" s="260" t="str">
        <f t="shared" si="15"/>
        <v/>
      </c>
    </row>
    <row r="492" spans="1:18" ht="15.75">
      <c r="A492" s="250">
        <v>485</v>
      </c>
      <c r="B492" s="198"/>
      <c r="C492" s="25"/>
      <c r="D492" s="25"/>
      <c r="E492" s="25"/>
      <c r="F492" s="25"/>
      <c r="G492" s="26"/>
      <c r="H492" s="27"/>
      <c r="I492" s="28"/>
      <c r="J492" s="430"/>
      <c r="K492" s="8"/>
      <c r="L492" s="457" t="str">
        <f t="shared" si="14"/>
        <v/>
      </c>
      <c r="M492" s="245" cm="1">
        <f t="array" ref="M492">SUMPRODUCT(--(N492:Q492&lt;&gt;"")) + IF(TRIM(R492)="",0,LEN(R492)-LEN(SUBSTITUTE(R492,",",""))+1)</f>
        <v>0</v>
      </c>
      <c r="N492" s="242" t="str">
        <f>IF(AND(I492&lt;&gt;0,I492&lt;&gt;""),IF(TRIM(SUBSTITUTE(B492,CHAR(160),""))="","",IF(ISNUMBER(MATCH(TRIM(SUBSTITUTE(B492,CHAR(160),"")),'Look Up Values'!$B$2:$B$500,0)),"","Origin error")),"")</f>
        <v/>
      </c>
      <c r="O492" s="242" t="str">
        <f>IF(AND(I492&lt;&gt;0,I492&lt;&gt;""),IF(C492="","",IF(AND(ISNUMBER(--LEFT(C492,FIND(" ",C492&amp;" ")-1)),OR(LEN(LEFT(C492,FIND(" ",C492&amp;" ")-1))=6,LEN(LEFT(C492,FIND(" ",C492&amp;" ")-1))=7),OR(ISNUMBER(MATCH(LEFT(C492,FIND(" ",C492&amp;" ")-1),'Look Up Values'!$G$2:$G$1000,0)),ISNUMBER(MATCH(LEFT(C492,FIND(" ",C492&amp;" ")-1),'Look Up Values'!$AE$2:$AE$2000,0)))),"","EWC error")),"")</f>
        <v/>
      </c>
      <c r="P492" s="242" t="str" cm="1">
        <f t="array" ref="P492">IF(AND(I492&lt;&gt;0,I492&lt;&gt;""),IF(D492="","",IF(ISNUMBER(MATCH(SUBSTITUTE(D492," ",""),SUBSTITUTE('Look Up Values'!$S$2:$S$120," ",""),0)),"","D&amp;R error")),"")</f>
        <v/>
      </c>
      <c r="Q492" s="242" t="str" cm="1">
        <f t="array" ref="Q492">IF(AND(I492&lt;&gt;0,I492&lt;&gt;""),IF(G492="","",IF(ISNUMBER(MATCH(SUBSTITUTE(G492," ",""),SUBSTITUTE('Look Up Values'!$I$2:$I$10," ",""),0)),"","State error")),"")</f>
        <v/>
      </c>
      <c r="R492" s="260" t="str">
        <f t="shared" si="15"/>
        <v/>
      </c>
    </row>
    <row r="493" spans="1:18" ht="15.75">
      <c r="A493" s="250">
        <v>486</v>
      </c>
      <c r="B493" s="198"/>
      <c r="C493" s="25"/>
      <c r="D493" s="25"/>
      <c r="E493" s="25"/>
      <c r="F493" s="25"/>
      <c r="G493" s="26"/>
      <c r="H493" s="27"/>
      <c r="I493" s="28"/>
      <c r="J493" s="430"/>
      <c r="K493" s="8"/>
      <c r="L493" s="457" t="str">
        <f t="shared" si="14"/>
        <v/>
      </c>
      <c r="M493" s="245" cm="1">
        <f t="array" ref="M493">SUMPRODUCT(--(N493:Q493&lt;&gt;"")) + IF(TRIM(R493)="",0,LEN(R493)-LEN(SUBSTITUTE(R493,",",""))+1)</f>
        <v>0</v>
      </c>
      <c r="N493" s="242" t="str">
        <f>IF(AND(I493&lt;&gt;0,I493&lt;&gt;""),IF(TRIM(SUBSTITUTE(B493,CHAR(160),""))="","",IF(ISNUMBER(MATCH(TRIM(SUBSTITUTE(B493,CHAR(160),"")),'Look Up Values'!$B$2:$B$500,0)),"","Origin error")),"")</f>
        <v/>
      </c>
      <c r="O493" s="242" t="str">
        <f>IF(AND(I493&lt;&gt;0,I493&lt;&gt;""),IF(C493="","",IF(AND(ISNUMBER(--LEFT(C493,FIND(" ",C493&amp;" ")-1)),OR(LEN(LEFT(C493,FIND(" ",C493&amp;" ")-1))=6,LEN(LEFT(C493,FIND(" ",C493&amp;" ")-1))=7),OR(ISNUMBER(MATCH(LEFT(C493,FIND(" ",C493&amp;" ")-1),'Look Up Values'!$G$2:$G$1000,0)),ISNUMBER(MATCH(LEFT(C493,FIND(" ",C493&amp;" ")-1),'Look Up Values'!$AE$2:$AE$2000,0)))),"","EWC error")),"")</f>
        <v/>
      </c>
      <c r="P493" s="242" t="str" cm="1">
        <f t="array" ref="P493">IF(AND(I493&lt;&gt;0,I493&lt;&gt;""),IF(D493="","",IF(ISNUMBER(MATCH(SUBSTITUTE(D493," ",""),SUBSTITUTE('Look Up Values'!$S$2:$S$120," ",""),0)),"","D&amp;R error")),"")</f>
        <v/>
      </c>
      <c r="Q493" s="242" t="str" cm="1">
        <f t="array" ref="Q493">IF(AND(I493&lt;&gt;0,I493&lt;&gt;""),IF(G493="","",IF(ISNUMBER(MATCH(SUBSTITUTE(G493," ",""),SUBSTITUTE('Look Up Values'!$I$2:$I$10," ",""),0)),"","State error")),"")</f>
        <v/>
      </c>
      <c r="R493" s="260" t="str">
        <f t="shared" si="15"/>
        <v/>
      </c>
    </row>
    <row r="494" spans="1:18" ht="15.75">
      <c r="A494" s="250">
        <v>487</v>
      </c>
      <c r="B494" s="198"/>
      <c r="C494" s="25"/>
      <c r="D494" s="25"/>
      <c r="E494" s="25"/>
      <c r="F494" s="25"/>
      <c r="G494" s="26"/>
      <c r="H494" s="27"/>
      <c r="I494" s="28"/>
      <c r="J494" s="430"/>
      <c r="K494" s="8"/>
      <c r="L494" s="457" t="str">
        <f t="shared" si="14"/>
        <v/>
      </c>
      <c r="M494" s="245" cm="1">
        <f t="array" ref="M494">SUMPRODUCT(--(N494:Q494&lt;&gt;"")) + IF(TRIM(R494)="",0,LEN(R494)-LEN(SUBSTITUTE(R494,",",""))+1)</f>
        <v>0</v>
      </c>
      <c r="N494" s="242" t="str">
        <f>IF(AND(I494&lt;&gt;0,I494&lt;&gt;""),IF(TRIM(SUBSTITUTE(B494,CHAR(160),""))="","",IF(ISNUMBER(MATCH(TRIM(SUBSTITUTE(B494,CHAR(160),"")),'Look Up Values'!$B$2:$B$500,0)),"","Origin error")),"")</f>
        <v/>
      </c>
      <c r="O494" s="242" t="str">
        <f>IF(AND(I494&lt;&gt;0,I494&lt;&gt;""),IF(C494="","",IF(AND(ISNUMBER(--LEFT(C494,FIND(" ",C494&amp;" ")-1)),OR(LEN(LEFT(C494,FIND(" ",C494&amp;" ")-1))=6,LEN(LEFT(C494,FIND(" ",C494&amp;" ")-1))=7),OR(ISNUMBER(MATCH(LEFT(C494,FIND(" ",C494&amp;" ")-1),'Look Up Values'!$G$2:$G$1000,0)),ISNUMBER(MATCH(LEFT(C494,FIND(" ",C494&amp;" ")-1),'Look Up Values'!$AE$2:$AE$2000,0)))),"","EWC error")),"")</f>
        <v/>
      </c>
      <c r="P494" s="242" t="str" cm="1">
        <f t="array" ref="P494">IF(AND(I494&lt;&gt;0,I494&lt;&gt;""),IF(D494="","",IF(ISNUMBER(MATCH(SUBSTITUTE(D494," ",""),SUBSTITUTE('Look Up Values'!$S$2:$S$120," ",""),0)),"","D&amp;R error")),"")</f>
        <v/>
      </c>
      <c r="Q494" s="242" t="str" cm="1">
        <f t="array" ref="Q494">IF(AND(I494&lt;&gt;0,I494&lt;&gt;""),IF(G494="","",IF(ISNUMBER(MATCH(SUBSTITUTE(G494," ",""),SUBSTITUTE('Look Up Values'!$I$2:$I$10," ",""),0)),"","State error")),"")</f>
        <v/>
      </c>
      <c r="R494" s="260" t="str">
        <f t="shared" si="15"/>
        <v/>
      </c>
    </row>
    <row r="495" spans="1:18" ht="15.75">
      <c r="A495" s="250">
        <v>488</v>
      </c>
      <c r="B495" s="198"/>
      <c r="C495" s="25"/>
      <c r="D495" s="25"/>
      <c r="E495" s="25"/>
      <c r="F495" s="25"/>
      <c r="G495" s="26"/>
      <c r="H495" s="27"/>
      <c r="I495" s="28"/>
      <c r="J495" s="430"/>
      <c r="K495" s="8"/>
      <c r="L495" s="457" t="str">
        <f t="shared" si="14"/>
        <v/>
      </c>
      <c r="M495" s="245" cm="1">
        <f t="array" ref="M495">SUMPRODUCT(--(N495:Q495&lt;&gt;"")) + IF(TRIM(R495)="",0,LEN(R495)-LEN(SUBSTITUTE(R495,",",""))+1)</f>
        <v>0</v>
      </c>
      <c r="N495" s="242" t="str">
        <f>IF(AND(I495&lt;&gt;0,I495&lt;&gt;""),IF(TRIM(SUBSTITUTE(B495,CHAR(160),""))="","",IF(ISNUMBER(MATCH(TRIM(SUBSTITUTE(B495,CHAR(160),"")),'Look Up Values'!$B$2:$B$500,0)),"","Origin error")),"")</f>
        <v/>
      </c>
      <c r="O495" s="242" t="str">
        <f>IF(AND(I495&lt;&gt;0,I495&lt;&gt;""),IF(C495="","",IF(AND(ISNUMBER(--LEFT(C495,FIND(" ",C495&amp;" ")-1)),OR(LEN(LEFT(C495,FIND(" ",C495&amp;" ")-1))=6,LEN(LEFT(C495,FIND(" ",C495&amp;" ")-1))=7),OR(ISNUMBER(MATCH(LEFT(C495,FIND(" ",C495&amp;" ")-1),'Look Up Values'!$G$2:$G$1000,0)),ISNUMBER(MATCH(LEFT(C495,FIND(" ",C495&amp;" ")-1),'Look Up Values'!$AE$2:$AE$2000,0)))),"","EWC error")),"")</f>
        <v/>
      </c>
      <c r="P495" s="242" t="str" cm="1">
        <f t="array" ref="P495">IF(AND(I495&lt;&gt;0,I495&lt;&gt;""),IF(D495="","",IF(ISNUMBER(MATCH(SUBSTITUTE(D495," ",""),SUBSTITUTE('Look Up Values'!$S$2:$S$120," ",""),0)),"","D&amp;R error")),"")</f>
        <v/>
      </c>
      <c r="Q495" s="242" t="str" cm="1">
        <f t="array" ref="Q495">IF(AND(I495&lt;&gt;0,I495&lt;&gt;""),IF(G495="","",IF(ISNUMBER(MATCH(SUBSTITUTE(G495," ",""),SUBSTITUTE('Look Up Values'!$I$2:$I$10," ",""),0)),"","State error")),"")</f>
        <v/>
      </c>
      <c r="R495" s="260" t="str">
        <f t="shared" si="15"/>
        <v/>
      </c>
    </row>
    <row r="496" spans="1:18" ht="15.75">
      <c r="A496" s="250">
        <v>489</v>
      </c>
      <c r="B496" s="198"/>
      <c r="C496" s="25"/>
      <c r="D496" s="25"/>
      <c r="E496" s="25"/>
      <c r="F496" s="25"/>
      <c r="G496" s="26"/>
      <c r="H496" s="27"/>
      <c r="I496" s="28"/>
      <c r="J496" s="430"/>
      <c r="K496" s="8"/>
      <c r="L496" s="457" t="str">
        <f t="shared" si="14"/>
        <v/>
      </c>
      <c r="M496" s="245" cm="1">
        <f t="array" ref="M496">SUMPRODUCT(--(N496:Q496&lt;&gt;"")) + IF(TRIM(R496)="",0,LEN(R496)-LEN(SUBSTITUTE(R496,",",""))+1)</f>
        <v>0</v>
      </c>
      <c r="N496" s="242" t="str">
        <f>IF(AND(I496&lt;&gt;0,I496&lt;&gt;""),IF(TRIM(SUBSTITUTE(B496,CHAR(160),""))="","",IF(ISNUMBER(MATCH(TRIM(SUBSTITUTE(B496,CHAR(160),"")),'Look Up Values'!$B$2:$B$500,0)),"","Origin error")),"")</f>
        <v/>
      </c>
      <c r="O496" s="242" t="str">
        <f>IF(AND(I496&lt;&gt;0,I496&lt;&gt;""),IF(C496="","",IF(AND(ISNUMBER(--LEFT(C496,FIND(" ",C496&amp;" ")-1)),OR(LEN(LEFT(C496,FIND(" ",C496&amp;" ")-1))=6,LEN(LEFT(C496,FIND(" ",C496&amp;" ")-1))=7),OR(ISNUMBER(MATCH(LEFT(C496,FIND(" ",C496&amp;" ")-1),'Look Up Values'!$G$2:$G$1000,0)),ISNUMBER(MATCH(LEFT(C496,FIND(" ",C496&amp;" ")-1),'Look Up Values'!$AE$2:$AE$2000,0)))),"","EWC error")),"")</f>
        <v/>
      </c>
      <c r="P496" s="242" t="str" cm="1">
        <f t="array" ref="P496">IF(AND(I496&lt;&gt;0,I496&lt;&gt;""),IF(D496="","",IF(ISNUMBER(MATCH(SUBSTITUTE(D496," ",""),SUBSTITUTE('Look Up Values'!$S$2:$S$120," ",""),0)),"","D&amp;R error")),"")</f>
        <v/>
      </c>
      <c r="Q496" s="242" t="str" cm="1">
        <f t="array" ref="Q496">IF(AND(I496&lt;&gt;0,I496&lt;&gt;""),IF(G496="","",IF(ISNUMBER(MATCH(SUBSTITUTE(G496," ",""),SUBSTITUTE('Look Up Values'!$I$2:$I$10," ",""),0)),"","State error")),"")</f>
        <v/>
      </c>
      <c r="R496" s="260" t="str">
        <f t="shared" si="15"/>
        <v/>
      </c>
    </row>
    <row r="497" spans="1:18" ht="15.75">
      <c r="A497" s="250">
        <v>490</v>
      </c>
      <c r="B497" s="198"/>
      <c r="C497" s="25"/>
      <c r="D497" s="25"/>
      <c r="E497" s="25"/>
      <c r="F497" s="25"/>
      <c r="G497" s="26"/>
      <c r="H497" s="27"/>
      <c r="I497" s="28"/>
      <c r="J497" s="430"/>
      <c r="K497" s="8"/>
      <c r="L497" s="457" t="str">
        <f t="shared" si="14"/>
        <v/>
      </c>
      <c r="M497" s="245" cm="1">
        <f t="array" ref="M497">SUMPRODUCT(--(N497:Q497&lt;&gt;"")) + IF(TRIM(R497)="",0,LEN(R497)-LEN(SUBSTITUTE(R497,",",""))+1)</f>
        <v>0</v>
      </c>
      <c r="N497" s="242" t="str">
        <f>IF(AND(I497&lt;&gt;0,I497&lt;&gt;""),IF(TRIM(SUBSTITUTE(B497,CHAR(160),""))="","",IF(ISNUMBER(MATCH(TRIM(SUBSTITUTE(B497,CHAR(160),"")),'Look Up Values'!$B$2:$B$500,0)),"","Origin error")),"")</f>
        <v/>
      </c>
      <c r="O497" s="242" t="str">
        <f>IF(AND(I497&lt;&gt;0,I497&lt;&gt;""),IF(C497="","",IF(AND(ISNUMBER(--LEFT(C497,FIND(" ",C497&amp;" ")-1)),OR(LEN(LEFT(C497,FIND(" ",C497&amp;" ")-1))=6,LEN(LEFT(C497,FIND(" ",C497&amp;" ")-1))=7),OR(ISNUMBER(MATCH(LEFT(C497,FIND(" ",C497&amp;" ")-1),'Look Up Values'!$G$2:$G$1000,0)),ISNUMBER(MATCH(LEFT(C497,FIND(" ",C497&amp;" ")-1),'Look Up Values'!$AE$2:$AE$2000,0)))),"","EWC error")),"")</f>
        <v/>
      </c>
      <c r="P497" s="242" t="str" cm="1">
        <f t="array" ref="P497">IF(AND(I497&lt;&gt;0,I497&lt;&gt;""),IF(D497="","",IF(ISNUMBER(MATCH(SUBSTITUTE(D497," ",""),SUBSTITUTE('Look Up Values'!$S$2:$S$120," ",""),0)),"","D&amp;R error")),"")</f>
        <v/>
      </c>
      <c r="Q497" s="242" t="str" cm="1">
        <f t="array" ref="Q497">IF(AND(I497&lt;&gt;0,I497&lt;&gt;""),IF(G497="","",IF(ISNUMBER(MATCH(SUBSTITUTE(G497," ",""),SUBSTITUTE('Look Up Values'!$I$2:$I$10," ",""),0)),"","State error")),"")</f>
        <v/>
      </c>
      <c r="R497" s="260" t="str">
        <f t="shared" si="15"/>
        <v/>
      </c>
    </row>
    <row r="498" spans="1:18" ht="15.75">
      <c r="A498" s="250">
        <v>491</v>
      </c>
      <c r="B498" s="198"/>
      <c r="C498" s="25"/>
      <c r="D498" s="25"/>
      <c r="E498" s="25"/>
      <c r="F498" s="25"/>
      <c r="G498" s="26"/>
      <c r="H498" s="27"/>
      <c r="I498" s="28"/>
      <c r="J498" s="430"/>
      <c r="K498" s="8"/>
      <c r="L498" s="457" t="str">
        <f t="shared" si="14"/>
        <v/>
      </c>
      <c r="M498" s="245" cm="1">
        <f t="array" ref="M498">SUMPRODUCT(--(N498:Q498&lt;&gt;"")) + IF(TRIM(R498)="",0,LEN(R498)-LEN(SUBSTITUTE(R498,",",""))+1)</f>
        <v>0</v>
      </c>
      <c r="N498" s="242" t="str">
        <f>IF(AND(I498&lt;&gt;0,I498&lt;&gt;""),IF(TRIM(SUBSTITUTE(B498,CHAR(160),""))="","",IF(ISNUMBER(MATCH(TRIM(SUBSTITUTE(B498,CHAR(160),"")),'Look Up Values'!$B$2:$B$500,0)),"","Origin error")),"")</f>
        <v/>
      </c>
      <c r="O498" s="242" t="str">
        <f>IF(AND(I498&lt;&gt;0,I498&lt;&gt;""),IF(C498="","",IF(AND(ISNUMBER(--LEFT(C498,FIND(" ",C498&amp;" ")-1)),OR(LEN(LEFT(C498,FIND(" ",C498&amp;" ")-1))=6,LEN(LEFT(C498,FIND(" ",C498&amp;" ")-1))=7),OR(ISNUMBER(MATCH(LEFT(C498,FIND(" ",C498&amp;" ")-1),'Look Up Values'!$G$2:$G$1000,0)),ISNUMBER(MATCH(LEFT(C498,FIND(" ",C498&amp;" ")-1),'Look Up Values'!$AE$2:$AE$2000,0)))),"","EWC error")),"")</f>
        <v/>
      </c>
      <c r="P498" s="242" t="str" cm="1">
        <f t="array" ref="P498">IF(AND(I498&lt;&gt;0,I498&lt;&gt;""),IF(D498="","",IF(ISNUMBER(MATCH(SUBSTITUTE(D498," ",""),SUBSTITUTE('Look Up Values'!$S$2:$S$120," ",""),0)),"","D&amp;R error")),"")</f>
        <v/>
      </c>
      <c r="Q498" s="242" t="str" cm="1">
        <f t="array" ref="Q498">IF(AND(I498&lt;&gt;0,I498&lt;&gt;""),IF(G498="","",IF(ISNUMBER(MATCH(SUBSTITUTE(G498," ",""),SUBSTITUTE('Look Up Values'!$I$2:$I$10," ",""),0)),"","State error")),"")</f>
        <v/>
      </c>
      <c r="R498" s="260" t="str">
        <f t="shared" si="15"/>
        <v/>
      </c>
    </row>
    <row r="499" spans="1:18" ht="15.75">
      <c r="A499" s="250">
        <v>492</v>
      </c>
      <c r="B499" s="198"/>
      <c r="C499" s="25"/>
      <c r="D499" s="25"/>
      <c r="E499" s="25"/>
      <c r="F499" s="25"/>
      <c r="G499" s="26"/>
      <c r="H499" s="27"/>
      <c r="I499" s="28"/>
      <c r="J499" s="430"/>
      <c r="K499" s="8"/>
      <c r="L499" s="457" t="str">
        <f t="shared" si="14"/>
        <v/>
      </c>
      <c r="M499" s="245" cm="1">
        <f t="array" ref="M499">SUMPRODUCT(--(N499:Q499&lt;&gt;"")) + IF(TRIM(R499)="",0,LEN(R499)-LEN(SUBSTITUTE(R499,",",""))+1)</f>
        <v>0</v>
      </c>
      <c r="N499" s="242" t="str">
        <f>IF(AND(I499&lt;&gt;0,I499&lt;&gt;""),IF(TRIM(SUBSTITUTE(B499,CHAR(160),""))="","",IF(ISNUMBER(MATCH(TRIM(SUBSTITUTE(B499,CHAR(160),"")),'Look Up Values'!$B$2:$B$500,0)),"","Origin error")),"")</f>
        <v/>
      </c>
      <c r="O499" s="242" t="str">
        <f>IF(AND(I499&lt;&gt;0,I499&lt;&gt;""),IF(C499="","",IF(AND(ISNUMBER(--LEFT(C499,FIND(" ",C499&amp;" ")-1)),OR(LEN(LEFT(C499,FIND(" ",C499&amp;" ")-1))=6,LEN(LEFT(C499,FIND(" ",C499&amp;" ")-1))=7),OR(ISNUMBER(MATCH(LEFT(C499,FIND(" ",C499&amp;" ")-1),'Look Up Values'!$G$2:$G$1000,0)),ISNUMBER(MATCH(LEFT(C499,FIND(" ",C499&amp;" ")-1),'Look Up Values'!$AE$2:$AE$2000,0)))),"","EWC error")),"")</f>
        <v/>
      </c>
      <c r="P499" s="242" t="str" cm="1">
        <f t="array" ref="P499">IF(AND(I499&lt;&gt;0,I499&lt;&gt;""),IF(D499="","",IF(ISNUMBER(MATCH(SUBSTITUTE(D499," ",""),SUBSTITUTE('Look Up Values'!$S$2:$S$120," ",""),0)),"","D&amp;R error")),"")</f>
        <v/>
      </c>
      <c r="Q499" s="242" t="str" cm="1">
        <f t="array" ref="Q499">IF(AND(I499&lt;&gt;0,I499&lt;&gt;""),IF(G499="","",IF(ISNUMBER(MATCH(SUBSTITUTE(G499," ",""),SUBSTITUTE('Look Up Values'!$I$2:$I$10," ",""),0)),"","State error")),"")</f>
        <v/>
      </c>
      <c r="R499" s="260" t="str">
        <f t="shared" si="15"/>
        <v/>
      </c>
    </row>
    <row r="500" spans="1:18" ht="15.75">
      <c r="A500" s="250">
        <v>493</v>
      </c>
      <c r="B500" s="198"/>
      <c r="C500" s="25"/>
      <c r="D500" s="25"/>
      <c r="E500" s="25"/>
      <c r="F500" s="25"/>
      <c r="G500" s="26"/>
      <c r="H500" s="27"/>
      <c r="I500" s="28"/>
      <c r="J500" s="430"/>
      <c r="K500" s="8"/>
      <c r="L500" s="457" t="str">
        <f t="shared" si="14"/>
        <v/>
      </c>
      <c r="M500" s="245" cm="1">
        <f t="array" ref="M500">SUMPRODUCT(--(N500:Q500&lt;&gt;"")) + IF(TRIM(R500)="",0,LEN(R500)-LEN(SUBSTITUTE(R500,",",""))+1)</f>
        <v>0</v>
      </c>
      <c r="N500" s="242" t="str">
        <f>IF(AND(I500&lt;&gt;0,I500&lt;&gt;""),IF(TRIM(SUBSTITUTE(B500,CHAR(160),""))="","",IF(ISNUMBER(MATCH(TRIM(SUBSTITUTE(B500,CHAR(160),"")),'Look Up Values'!$B$2:$B$500,0)),"","Origin error")),"")</f>
        <v/>
      </c>
      <c r="O500" s="242" t="str">
        <f>IF(AND(I500&lt;&gt;0,I500&lt;&gt;""),IF(C500="","",IF(AND(ISNUMBER(--LEFT(C500,FIND(" ",C500&amp;" ")-1)),OR(LEN(LEFT(C500,FIND(" ",C500&amp;" ")-1))=6,LEN(LEFT(C500,FIND(" ",C500&amp;" ")-1))=7),OR(ISNUMBER(MATCH(LEFT(C500,FIND(" ",C500&amp;" ")-1),'Look Up Values'!$G$2:$G$1000,0)),ISNUMBER(MATCH(LEFT(C500,FIND(" ",C500&amp;" ")-1),'Look Up Values'!$AE$2:$AE$2000,0)))),"","EWC error")),"")</f>
        <v/>
      </c>
      <c r="P500" s="242" t="str" cm="1">
        <f t="array" ref="P500">IF(AND(I500&lt;&gt;0,I500&lt;&gt;""),IF(D500="","",IF(ISNUMBER(MATCH(SUBSTITUTE(D500," ",""),SUBSTITUTE('Look Up Values'!$S$2:$S$120," ",""),0)),"","D&amp;R error")),"")</f>
        <v/>
      </c>
      <c r="Q500" s="242" t="str" cm="1">
        <f t="array" ref="Q500">IF(AND(I500&lt;&gt;0,I500&lt;&gt;""),IF(G500="","",IF(ISNUMBER(MATCH(SUBSTITUTE(G500," ",""),SUBSTITUTE('Look Up Values'!$I$2:$I$10," ",""),0)),"","State error")),"")</f>
        <v/>
      </c>
      <c r="R500" s="260" t="str">
        <f t="shared" si="15"/>
        <v/>
      </c>
    </row>
    <row r="501" spans="1:18" ht="15.75">
      <c r="A501" s="250">
        <v>494</v>
      </c>
      <c r="B501" s="198"/>
      <c r="C501" s="25"/>
      <c r="D501" s="25"/>
      <c r="E501" s="25"/>
      <c r="F501" s="25"/>
      <c r="G501" s="26"/>
      <c r="H501" s="27"/>
      <c r="I501" s="28"/>
      <c r="J501" s="430"/>
      <c r="K501" s="8"/>
      <c r="L501" s="457" t="str">
        <f t="shared" si="14"/>
        <v/>
      </c>
      <c r="M501" s="245" cm="1">
        <f t="array" ref="M501">SUMPRODUCT(--(N501:Q501&lt;&gt;"")) + IF(TRIM(R501)="",0,LEN(R501)-LEN(SUBSTITUTE(R501,",",""))+1)</f>
        <v>0</v>
      </c>
      <c r="N501" s="242" t="str">
        <f>IF(AND(I501&lt;&gt;0,I501&lt;&gt;""),IF(TRIM(SUBSTITUTE(B501,CHAR(160),""))="","",IF(ISNUMBER(MATCH(TRIM(SUBSTITUTE(B501,CHAR(160),"")),'Look Up Values'!$B$2:$B$500,0)),"","Origin error")),"")</f>
        <v/>
      </c>
      <c r="O501" s="242" t="str">
        <f>IF(AND(I501&lt;&gt;0,I501&lt;&gt;""),IF(C501="","",IF(AND(ISNUMBER(--LEFT(C501,FIND(" ",C501&amp;" ")-1)),OR(LEN(LEFT(C501,FIND(" ",C501&amp;" ")-1))=6,LEN(LEFT(C501,FIND(" ",C501&amp;" ")-1))=7),OR(ISNUMBER(MATCH(LEFT(C501,FIND(" ",C501&amp;" ")-1),'Look Up Values'!$G$2:$G$1000,0)),ISNUMBER(MATCH(LEFT(C501,FIND(" ",C501&amp;" ")-1),'Look Up Values'!$AE$2:$AE$2000,0)))),"","EWC error")),"")</f>
        <v/>
      </c>
      <c r="P501" s="242" t="str" cm="1">
        <f t="array" ref="P501">IF(AND(I501&lt;&gt;0,I501&lt;&gt;""),IF(D501="","",IF(ISNUMBER(MATCH(SUBSTITUTE(D501," ",""),SUBSTITUTE('Look Up Values'!$S$2:$S$120," ",""),0)),"","D&amp;R error")),"")</f>
        <v/>
      </c>
      <c r="Q501" s="242" t="str" cm="1">
        <f t="array" ref="Q501">IF(AND(I501&lt;&gt;0,I501&lt;&gt;""),IF(G501="","",IF(ISNUMBER(MATCH(SUBSTITUTE(G501," ",""),SUBSTITUTE('Look Up Values'!$I$2:$I$10," ",""),0)),"","State error")),"")</f>
        <v/>
      </c>
      <c r="R501" s="260" t="str">
        <f t="shared" si="15"/>
        <v/>
      </c>
    </row>
    <row r="502" spans="1:18" ht="15.75">
      <c r="A502" s="250">
        <v>495</v>
      </c>
      <c r="B502" s="198"/>
      <c r="C502" s="25"/>
      <c r="D502" s="25"/>
      <c r="E502" s="25"/>
      <c r="F502" s="25"/>
      <c r="G502" s="26"/>
      <c r="H502" s="27"/>
      <c r="I502" s="28"/>
      <c r="J502" s="430"/>
      <c r="K502" s="8"/>
      <c r="L502" s="457" t="str">
        <f t="shared" si="14"/>
        <v/>
      </c>
      <c r="M502" s="245" cm="1">
        <f t="array" ref="M502">SUMPRODUCT(--(N502:Q502&lt;&gt;"")) + IF(TRIM(R502)="",0,LEN(R502)-LEN(SUBSTITUTE(R502,",",""))+1)</f>
        <v>0</v>
      </c>
      <c r="N502" s="242" t="str">
        <f>IF(AND(I502&lt;&gt;0,I502&lt;&gt;""),IF(TRIM(SUBSTITUTE(B502,CHAR(160),""))="","",IF(ISNUMBER(MATCH(TRIM(SUBSTITUTE(B502,CHAR(160),"")),'Look Up Values'!$B$2:$B$500,0)),"","Origin error")),"")</f>
        <v/>
      </c>
      <c r="O502" s="242" t="str">
        <f>IF(AND(I502&lt;&gt;0,I502&lt;&gt;""),IF(C502="","",IF(AND(ISNUMBER(--LEFT(C502,FIND(" ",C502&amp;" ")-1)),OR(LEN(LEFT(C502,FIND(" ",C502&amp;" ")-1))=6,LEN(LEFT(C502,FIND(" ",C502&amp;" ")-1))=7),OR(ISNUMBER(MATCH(LEFT(C502,FIND(" ",C502&amp;" ")-1),'Look Up Values'!$G$2:$G$1000,0)),ISNUMBER(MATCH(LEFT(C502,FIND(" ",C502&amp;" ")-1),'Look Up Values'!$AE$2:$AE$2000,0)))),"","EWC error")),"")</f>
        <v/>
      </c>
      <c r="P502" s="242" t="str" cm="1">
        <f t="array" ref="P502">IF(AND(I502&lt;&gt;0,I502&lt;&gt;""),IF(D502="","",IF(ISNUMBER(MATCH(SUBSTITUTE(D502," ",""),SUBSTITUTE('Look Up Values'!$S$2:$S$120," ",""),0)),"","D&amp;R error")),"")</f>
        <v/>
      </c>
      <c r="Q502" s="242" t="str" cm="1">
        <f t="array" ref="Q502">IF(AND(I502&lt;&gt;0,I502&lt;&gt;""),IF(G502="","",IF(ISNUMBER(MATCH(SUBSTITUTE(G502," ",""),SUBSTITUTE('Look Up Values'!$I$2:$I$10," ",""),0)),"","State error")),"")</f>
        <v/>
      </c>
      <c r="R502" s="260" t="str">
        <f t="shared" si="15"/>
        <v/>
      </c>
    </row>
    <row r="503" spans="1:18" ht="15.75">
      <c r="A503" s="250">
        <v>496</v>
      </c>
      <c r="B503" s="198"/>
      <c r="C503" s="25"/>
      <c r="D503" s="25"/>
      <c r="E503" s="25"/>
      <c r="F503" s="25"/>
      <c r="G503" s="26"/>
      <c r="H503" s="27"/>
      <c r="I503" s="28"/>
      <c r="J503" s="430"/>
      <c r="K503" s="8"/>
      <c r="L503" s="457" t="str">
        <f t="shared" si="14"/>
        <v/>
      </c>
      <c r="M503" s="245" cm="1">
        <f t="array" ref="M503">SUMPRODUCT(--(N503:Q503&lt;&gt;"")) + IF(TRIM(R503)="",0,LEN(R503)-LEN(SUBSTITUTE(R503,",",""))+1)</f>
        <v>0</v>
      </c>
      <c r="N503" s="242" t="str">
        <f>IF(AND(I503&lt;&gt;0,I503&lt;&gt;""),IF(TRIM(SUBSTITUTE(B503,CHAR(160),""))="","",IF(ISNUMBER(MATCH(TRIM(SUBSTITUTE(B503,CHAR(160),"")),'Look Up Values'!$B$2:$B$500,0)),"","Origin error")),"")</f>
        <v/>
      </c>
      <c r="O503" s="242" t="str">
        <f>IF(AND(I503&lt;&gt;0,I503&lt;&gt;""),IF(C503="","",IF(AND(ISNUMBER(--LEFT(C503,FIND(" ",C503&amp;" ")-1)),OR(LEN(LEFT(C503,FIND(" ",C503&amp;" ")-1))=6,LEN(LEFT(C503,FIND(" ",C503&amp;" ")-1))=7),OR(ISNUMBER(MATCH(LEFT(C503,FIND(" ",C503&amp;" ")-1),'Look Up Values'!$G$2:$G$1000,0)),ISNUMBER(MATCH(LEFT(C503,FIND(" ",C503&amp;" ")-1),'Look Up Values'!$AE$2:$AE$2000,0)))),"","EWC error")),"")</f>
        <v/>
      </c>
      <c r="P503" s="242" t="str" cm="1">
        <f t="array" ref="P503">IF(AND(I503&lt;&gt;0,I503&lt;&gt;""),IF(D503="","",IF(ISNUMBER(MATCH(SUBSTITUTE(D503," ",""),SUBSTITUTE('Look Up Values'!$S$2:$S$120," ",""),0)),"","D&amp;R error")),"")</f>
        <v/>
      </c>
      <c r="Q503" s="242" t="str" cm="1">
        <f t="array" ref="Q503">IF(AND(I503&lt;&gt;0,I503&lt;&gt;""),IF(G503="","",IF(ISNUMBER(MATCH(SUBSTITUTE(G503," ",""),SUBSTITUTE('Look Up Values'!$I$2:$I$10," ",""),0)),"","State error")),"")</f>
        <v/>
      </c>
      <c r="R503" s="260" t="str">
        <f t="shared" si="15"/>
        <v/>
      </c>
    </row>
    <row r="504" spans="1:18" ht="15.75">
      <c r="A504" s="250">
        <v>497</v>
      </c>
      <c r="B504" s="198"/>
      <c r="C504" s="25"/>
      <c r="D504" s="25"/>
      <c r="E504" s="25"/>
      <c r="F504" s="25"/>
      <c r="G504" s="26"/>
      <c r="H504" s="27"/>
      <c r="I504" s="28"/>
      <c r="J504" s="430"/>
      <c r="K504" s="8"/>
      <c r="L504" s="457" t="str">
        <f t="shared" si="14"/>
        <v/>
      </c>
      <c r="M504" s="245" cm="1">
        <f t="array" ref="M504">SUMPRODUCT(--(N504:Q504&lt;&gt;"")) + IF(TRIM(R504)="",0,LEN(R504)-LEN(SUBSTITUTE(R504,",",""))+1)</f>
        <v>0</v>
      </c>
      <c r="N504" s="242" t="str">
        <f>IF(AND(I504&lt;&gt;0,I504&lt;&gt;""),IF(TRIM(SUBSTITUTE(B504,CHAR(160),""))="","",IF(ISNUMBER(MATCH(TRIM(SUBSTITUTE(B504,CHAR(160),"")),'Look Up Values'!$B$2:$B$500,0)),"","Origin error")),"")</f>
        <v/>
      </c>
      <c r="O504" s="242" t="str">
        <f>IF(AND(I504&lt;&gt;0,I504&lt;&gt;""),IF(C504="","",IF(AND(ISNUMBER(--LEFT(C504,FIND(" ",C504&amp;" ")-1)),OR(LEN(LEFT(C504,FIND(" ",C504&amp;" ")-1))=6,LEN(LEFT(C504,FIND(" ",C504&amp;" ")-1))=7),OR(ISNUMBER(MATCH(LEFT(C504,FIND(" ",C504&amp;" ")-1),'Look Up Values'!$G$2:$G$1000,0)),ISNUMBER(MATCH(LEFT(C504,FIND(" ",C504&amp;" ")-1),'Look Up Values'!$AE$2:$AE$2000,0)))),"","EWC error")),"")</f>
        <v/>
      </c>
      <c r="P504" s="242" t="str" cm="1">
        <f t="array" ref="P504">IF(AND(I504&lt;&gt;0,I504&lt;&gt;""),IF(D504="","",IF(ISNUMBER(MATCH(SUBSTITUTE(D504," ",""),SUBSTITUTE('Look Up Values'!$S$2:$S$120," ",""),0)),"","D&amp;R error")),"")</f>
        <v/>
      </c>
      <c r="Q504" s="242" t="str" cm="1">
        <f t="array" ref="Q504">IF(AND(I504&lt;&gt;0,I504&lt;&gt;""),IF(G504="","",IF(ISNUMBER(MATCH(SUBSTITUTE(G504," ",""),SUBSTITUTE('Look Up Values'!$I$2:$I$10," ",""),0)),"","State error")),"")</f>
        <v/>
      </c>
      <c r="R504" s="260" t="str">
        <f t="shared" si="15"/>
        <v/>
      </c>
    </row>
    <row r="505" spans="1:18" ht="15.75">
      <c r="A505" s="250">
        <v>498</v>
      </c>
      <c r="B505" s="198"/>
      <c r="C505" s="25"/>
      <c r="D505" s="25"/>
      <c r="E505" s="25"/>
      <c r="F505" s="25"/>
      <c r="G505" s="26"/>
      <c r="H505" s="27"/>
      <c r="I505" s="28"/>
      <c r="J505" s="430"/>
      <c r="K505" s="8"/>
      <c r="L505" s="457" t="str">
        <f t="shared" si="14"/>
        <v/>
      </c>
      <c r="M505" s="245" cm="1">
        <f t="array" ref="M505">SUMPRODUCT(--(N505:Q505&lt;&gt;"")) + IF(TRIM(R505)="",0,LEN(R505)-LEN(SUBSTITUTE(R505,",",""))+1)</f>
        <v>0</v>
      </c>
      <c r="N505" s="242" t="str">
        <f>IF(AND(I505&lt;&gt;0,I505&lt;&gt;""),IF(TRIM(SUBSTITUTE(B505,CHAR(160),""))="","",IF(ISNUMBER(MATCH(TRIM(SUBSTITUTE(B505,CHAR(160),"")),'Look Up Values'!$B$2:$B$500,0)),"","Origin error")),"")</f>
        <v/>
      </c>
      <c r="O505" s="242" t="str">
        <f>IF(AND(I505&lt;&gt;0,I505&lt;&gt;""),IF(C505="","",IF(AND(ISNUMBER(--LEFT(C505,FIND(" ",C505&amp;" ")-1)),OR(LEN(LEFT(C505,FIND(" ",C505&amp;" ")-1))=6,LEN(LEFT(C505,FIND(" ",C505&amp;" ")-1))=7),OR(ISNUMBER(MATCH(LEFT(C505,FIND(" ",C505&amp;" ")-1),'Look Up Values'!$G$2:$G$1000,0)),ISNUMBER(MATCH(LEFT(C505,FIND(" ",C505&amp;" ")-1),'Look Up Values'!$AE$2:$AE$2000,0)))),"","EWC error")),"")</f>
        <v/>
      </c>
      <c r="P505" s="242" t="str" cm="1">
        <f t="array" ref="P505">IF(AND(I505&lt;&gt;0,I505&lt;&gt;""),IF(D505="","",IF(ISNUMBER(MATCH(SUBSTITUTE(D505," ",""),SUBSTITUTE('Look Up Values'!$S$2:$S$120," ",""),0)),"","D&amp;R error")),"")</f>
        <v/>
      </c>
      <c r="Q505" s="242" t="str" cm="1">
        <f t="array" ref="Q505">IF(AND(I505&lt;&gt;0,I505&lt;&gt;""),IF(G505="","",IF(ISNUMBER(MATCH(SUBSTITUTE(G505," ",""),SUBSTITUTE('Look Up Values'!$I$2:$I$10," ",""),0)),"","State error")),"")</f>
        <v/>
      </c>
      <c r="R505" s="260" t="str">
        <f t="shared" si="15"/>
        <v/>
      </c>
    </row>
    <row r="506" spans="1:18" ht="15.75">
      <c r="A506" s="250">
        <v>499</v>
      </c>
      <c r="B506" s="198"/>
      <c r="C506" s="25"/>
      <c r="D506" s="25"/>
      <c r="E506" s="25"/>
      <c r="F506" s="25"/>
      <c r="G506" s="26"/>
      <c r="H506" s="27"/>
      <c r="I506" s="28"/>
      <c r="J506" s="430"/>
      <c r="K506" s="8"/>
      <c r="L506" s="457" t="str">
        <f t="shared" si="14"/>
        <v/>
      </c>
      <c r="M506" s="245" cm="1">
        <f t="array" ref="M506">SUMPRODUCT(--(N506:Q506&lt;&gt;"")) + IF(TRIM(R506)="",0,LEN(R506)-LEN(SUBSTITUTE(R506,",",""))+1)</f>
        <v>0</v>
      </c>
      <c r="N506" s="242" t="str">
        <f>IF(AND(I506&lt;&gt;0,I506&lt;&gt;""),IF(TRIM(SUBSTITUTE(B506,CHAR(160),""))="","",IF(ISNUMBER(MATCH(TRIM(SUBSTITUTE(B506,CHAR(160),"")),'Look Up Values'!$B$2:$B$500,0)),"","Origin error")),"")</f>
        <v/>
      </c>
      <c r="O506" s="242" t="str">
        <f>IF(AND(I506&lt;&gt;0,I506&lt;&gt;""),IF(C506="","",IF(AND(ISNUMBER(--LEFT(C506,FIND(" ",C506&amp;" ")-1)),OR(LEN(LEFT(C506,FIND(" ",C506&amp;" ")-1))=6,LEN(LEFT(C506,FIND(" ",C506&amp;" ")-1))=7),OR(ISNUMBER(MATCH(LEFT(C506,FIND(" ",C506&amp;" ")-1),'Look Up Values'!$G$2:$G$1000,0)),ISNUMBER(MATCH(LEFT(C506,FIND(" ",C506&amp;" ")-1),'Look Up Values'!$AE$2:$AE$2000,0)))),"","EWC error")),"")</f>
        <v/>
      </c>
      <c r="P506" s="242" t="str" cm="1">
        <f t="array" ref="P506">IF(AND(I506&lt;&gt;0,I506&lt;&gt;""),IF(D506="","",IF(ISNUMBER(MATCH(SUBSTITUTE(D506," ",""),SUBSTITUTE('Look Up Values'!$S$2:$S$120," ",""),0)),"","D&amp;R error")),"")</f>
        <v/>
      </c>
      <c r="Q506" s="242" t="str" cm="1">
        <f t="array" ref="Q506">IF(AND(I506&lt;&gt;0,I506&lt;&gt;""),IF(G506="","",IF(ISNUMBER(MATCH(SUBSTITUTE(G506," ",""),SUBSTITUTE('Look Up Values'!$I$2:$I$10," ",""),0)),"","State error")),"")</f>
        <v/>
      </c>
      <c r="R506" s="260" t="str">
        <f t="shared" si="15"/>
        <v/>
      </c>
    </row>
    <row r="507" spans="1:18" ht="15.75">
      <c r="A507" s="250">
        <v>500</v>
      </c>
      <c r="B507" s="198"/>
      <c r="C507" s="25"/>
      <c r="D507" s="25"/>
      <c r="E507" s="25"/>
      <c r="F507" s="25"/>
      <c r="G507" s="26"/>
      <c r="H507" s="27"/>
      <c r="I507" s="28"/>
      <c r="J507" s="430"/>
      <c r="K507" s="8"/>
      <c r="L507" s="457" t="str">
        <f t="shared" si="14"/>
        <v/>
      </c>
      <c r="M507" s="245" cm="1">
        <f t="array" ref="M507">SUMPRODUCT(--(N507:Q507&lt;&gt;"")) + IF(TRIM(R507)="",0,LEN(R507)-LEN(SUBSTITUTE(R507,",",""))+1)</f>
        <v>0</v>
      </c>
      <c r="N507" s="242" t="str">
        <f>IF(AND(I507&lt;&gt;0,I507&lt;&gt;""),IF(TRIM(SUBSTITUTE(B507,CHAR(160),""))="","",IF(ISNUMBER(MATCH(TRIM(SUBSTITUTE(B507,CHAR(160),"")),'Look Up Values'!$B$2:$B$500,0)),"","Origin error")),"")</f>
        <v/>
      </c>
      <c r="O507" s="242" t="str">
        <f>IF(AND(I507&lt;&gt;0,I507&lt;&gt;""),IF(C507="","",IF(AND(ISNUMBER(--LEFT(C507,FIND(" ",C507&amp;" ")-1)),OR(LEN(LEFT(C507,FIND(" ",C507&amp;" ")-1))=6,LEN(LEFT(C507,FIND(" ",C507&amp;" ")-1))=7),OR(ISNUMBER(MATCH(LEFT(C507,FIND(" ",C507&amp;" ")-1),'Look Up Values'!$G$2:$G$1000,0)),ISNUMBER(MATCH(LEFT(C507,FIND(" ",C507&amp;" ")-1),'Look Up Values'!$AE$2:$AE$2000,0)))),"","EWC error")),"")</f>
        <v/>
      </c>
      <c r="P507" s="242" t="str" cm="1">
        <f t="array" ref="P507">IF(AND(I507&lt;&gt;0,I507&lt;&gt;""),IF(D507="","",IF(ISNUMBER(MATCH(SUBSTITUTE(D507," ",""),SUBSTITUTE('Look Up Values'!$S$2:$S$120," ",""),0)),"","D&amp;R error")),"")</f>
        <v/>
      </c>
      <c r="Q507" s="242" t="str" cm="1">
        <f t="array" ref="Q507">IF(AND(I507&lt;&gt;0,I507&lt;&gt;""),IF(G507="","",IF(ISNUMBER(MATCH(SUBSTITUTE(G507," ",""),SUBSTITUTE('Look Up Values'!$I$2:$I$10," ",""),0)),"","State error")),"")</f>
        <v/>
      </c>
      <c r="R507" s="260" t="str">
        <f t="shared" si="15"/>
        <v/>
      </c>
    </row>
    <row r="508" spans="1:18" ht="15.75">
      <c r="A508" s="250">
        <v>501</v>
      </c>
      <c r="B508" s="198"/>
      <c r="C508" s="25"/>
      <c r="D508" s="25"/>
      <c r="E508" s="25"/>
      <c r="F508" s="25"/>
      <c r="G508" s="26"/>
      <c r="H508" s="27"/>
      <c r="I508" s="28"/>
      <c r="J508" s="430"/>
      <c r="K508" s="8"/>
      <c r="L508" s="457" t="str">
        <f t="shared" si="14"/>
        <v/>
      </c>
      <c r="M508" s="245" cm="1">
        <f t="array" ref="M508">SUMPRODUCT(--(N508:Q508&lt;&gt;"")) + IF(TRIM(R508)="",0,LEN(R508)-LEN(SUBSTITUTE(R508,",",""))+1)</f>
        <v>0</v>
      </c>
      <c r="N508" s="242" t="str">
        <f>IF(AND(I508&lt;&gt;0,I508&lt;&gt;""),IF(TRIM(SUBSTITUTE(B508,CHAR(160),""))="","",IF(ISNUMBER(MATCH(TRIM(SUBSTITUTE(B508,CHAR(160),"")),'Look Up Values'!$B$2:$B$500,0)),"","Origin error")),"")</f>
        <v/>
      </c>
      <c r="O508" s="242" t="str">
        <f>IF(AND(I508&lt;&gt;0,I508&lt;&gt;""),IF(C508="","",IF(AND(ISNUMBER(--LEFT(C508,FIND(" ",C508&amp;" ")-1)),OR(LEN(LEFT(C508,FIND(" ",C508&amp;" ")-1))=6,LEN(LEFT(C508,FIND(" ",C508&amp;" ")-1))=7),OR(ISNUMBER(MATCH(LEFT(C508,FIND(" ",C508&amp;" ")-1),'Look Up Values'!$G$2:$G$1000,0)),ISNUMBER(MATCH(LEFT(C508,FIND(" ",C508&amp;" ")-1),'Look Up Values'!$AE$2:$AE$2000,0)))),"","EWC error")),"")</f>
        <v/>
      </c>
      <c r="P508" s="242" t="str" cm="1">
        <f t="array" ref="P508">IF(AND(I508&lt;&gt;0,I508&lt;&gt;""),IF(D508="","",IF(ISNUMBER(MATCH(SUBSTITUTE(D508," ",""),SUBSTITUTE('Look Up Values'!$S$2:$S$120," ",""),0)),"","D&amp;R error")),"")</f>
        <v/>
      </c>
      <c r="Q508" s="242" t="str" cm="1">
        <f t="array" ref="Q508">IF(AND(I508&lt;&gt;0,I508&lt;&gt;""),IF(G508="","",IF(ISNUMBER(MATCH(SUBSTITUTE(G508," ",""),SUBSTITUTE('Look Up Values'!$I$2:$I$10," ",""),0)),"","State error")),"")</f>
        <v/>
      </c>
      <c r="R508" s="260" t="str">
        <f t="shared" si="15"/>
        <v/>
      </c>
    </row>
    <row r="509" spans="1:18" ht="15.75">
      <c r="A509" s="250">
        <v>502</v>
      </c>
      <c r="B509" s="198"/>
      <c r="C509" s="25"/>
      <c r="D509" s="25"/>
      <c r="E509" s="25"/>
      <c r="F509" s="25"/>
      <c r="G509" s="26"/>
      <c r="H509" s="27"/>
      <c r="I509" s="28"/>
      <c r="J509" s="430"/>
      <c r="K509" s="8"/>
      <c r="L509" s="457" t="str">
        <f t="shared" si="14"/>
        <v/>
      </c>
      <c r="M509" s="245" cm="1">
        <f t="array" ref="M509">SUMPRODUCT(--(N509:Q509&lt;&gt;"")) + IF(TRIM(R509)="",0,LEN(R509)-LEN(SUBSTITUTE(R509,",",""))+1)</f>
        <v>0</v>
      </c>
      <c r="N509" s="242" t="str">
        <f>IF(AND(I509&lt;&gt;0,I509&lt;&gt;""),IF(TRIM(SUBSTITUTE(B509,CHAR(160),""))="","",IF(ISNUMBER(MATCH(TRIM(SUBSTITUTE(B509,CHAR(160),"")),'Look Up Values'!$B$2:$B$500,0)),"","Origin error")),"")</f>
        <v/>
      </c>
      <c r="O509" s="242" t="str">
        <f>IF(AND(I509&lt;&gt;0,I509&lt;&gt;""),IF(C509="","",IF(AND(ISNUMBER(--LEFT(C509,FIND(" ",C509&amp;" ")-1)),OR(LEN(LEFT(C509,FIND(" ",C509&amp;" ")-1))=6,LEN(LEFT(C509,FIND(" ",C509&amp;" ")-1))=7),OR(ISNUMBER(MATCH(LEFT(C509,FIND(" ",C509&amp;" ")-1),'Look Up Values'!$G$2:$G$1000,0)),ISNUMBER(MATCH(LEFT(C509,FIND(" ",C509&amp;" ")-1),'Look Up Values'!$AE$2:$AE$2000,0)))),"","EWC error")),"")</f>
        <v/>
      </c>
      <c r="P509" s="242" t="str" cm="1">
        <f t="array" ref="P509">IF(AND(I509&lt;&gt;0,I509&lt;&gt;""),IF(D509="","",IF(ISNUMBER(MATCH(SUBSTITUTE(D509," ",""),SUBSTITUTE('Look Up Values'!$S$2:$S$120," ",""),0)),"","D&amp;R error")),"")</f>
        <v/>
      </c>
      <c r="Q509" s="242" t="str" cm="1">
        <f t="array" ref="Q509">IF(AND(I509&lt;&gt;0,I509&lt;&gt;""),IF(G509="","",IF(ISNUMBER(MATCH(SUBSTITUTE(G509," ",""),SUBSTITUTE('Look Up Values'!$I$2:$I$10," ",""),0)),"","State error")),"")</f>
        <v/>
      </c>
      <c r="R509" s="260" t="str">
        <f t="shared" si="15"/>
        <v/>
      </c>
    </row>
    <row r="510" spans="1:18" ht="15.75">
      <c r="A510" s="250">
        <v>503</v>
      </c>
      <c r="B510" s="198"/>
      <c r="C510" s="25"/>
      <c r="D510" s="25"/>
      <c r="E510" s="25"/>
      <c r="F510" s="25"/>
      <c r="G510" s="26"/>
      <c r="H510" s="27"/>
      <c r="I510" s="28"/>
      <c r="J510" s="430"/>
      <c r="K510" s="8"/>
      <c r="L510" s="457" t="str">
        <f t="shared" si="14"/>
        <v/>
      </c>
      <c r="M510" s="245" cm="1">
        <f t="array" ref="M510">SUMPRODUCT(--(N510:Q510&lt;&gt;"")) + IF(TRIM(R510)="",0,LEN(R510)-LEN(SUBSTITUTE(R510,",",""))+1)</f>
        <v>0</v>
      </c>
      <c r="N510" s="242" t="str">
        <f>IF(AND(I510&lt;&gt;0,I510&lt;&gt;""),IF(TRIM(SUBSTITUTE(B510,CHAR(160),""))="","",IF(ISNUMBER(MATCH(TRIM(SUBSTITUTE(B510,CHAR(160),"")),'Look Up Values'!$B$2:$B$500,0)),"","Origin error")),"")</f>
        <v/>
      </c>
      <c r="O510" s="242" t="str">
        <f>IF(AND(I510&lt;&gt;0,I510&lt;&gt;""),IF(C510="","",IF(AND(ISNUMBER(--LEFT(C510,FIND(" ",C510&amp;" ")-1)),OR(LEN(LEFT(C510,FIND(" ",C510&amp;" ")-1))=6,LEN(LEFT(C510,FIND(" ",C510&amp;" ")-1))=7),OR(ISNUMBER(MATCH(LEFT(C510,FIND(" ",C510&amp;" ")-1),'Look Up Values'!$G$2:$G$1000,0)),ISNUMBER(MATCH(LEFT(C510,FIND(" ",C510&amp;" ")-1),'Look Up Values'!$AE$2:$AE$2000,0)))),"","EWC error")),"")</f>
        <v/>
      </c>
      <c r="P510" s="242" t="str" cm="1">
        <f t="array" ref="P510">IF(AND(I510&lt;&gt;0,I510&lt;&gt;""),IF(D510="","",IF(ISNUMBER(MATCH(SUBSTITUTE(D510," ",""),SUBSTITUTE('Look Up Values'!$S$2:$S$120," ",""),0)),"","D&amp;R error")),"")</f>
        <v/>
      </c>
      <c r="Q510" s="242" t="str" cm="1">
        <f t="array" ref="Q510">IF(AND(I510&lt;&gt;0,I510&lt;&gt;""),IF(G510="","",IF(ISNUMBER(MATCH(SUBSTITUTE(G510," ",""),SUBSTITUTE('Look Up Values'!$I$2:$I$10," ",""),0)),"","State error")),"")</f>
        <v/>
      </c>
      <c r="R510" s="260" t="str">
        <f t="shared" si="15"/>
        <v/>
      </c>
    </row>
    <row r="511" spans="1:18" ht="15.75">
      <c r="A511" s="250">
        <v>504</v>
      </c>
      <c r="B511" s="198"/>
      <c r="C511" s="25"/>
      <c r="D511" s="25"/>
      <c r="E511" s="25"/>
      <c r="F511" s="25"/>
      <c r="G511" s="26"/>
      <c r="H511" s="27"/>
      <c r="I511" s="28"/>
      <c r="J511" s="430"/>
      <c r="K511" s="8"/>
      <c r="L511" s="457" t="str">
        <f t="shared" si="14"/>
        <v/>
      </c>
      <c r="M511" s="245" cm="1">
        <f t="array" ref="M511">SUMPRODUCT(--(N511:Q511&lt;&gt;"")) + IF(TRIM(R511)="",0,LEN(R511)-LEN(SUBSTITUTE(R511,",",""))+1)</f>
        <v>0</v>
      </c>
      <c r="N511" s="242" t="str">
        <f>IF(AND(I511&lt;&gt;0,I511&lt;&gt;""),IF(TRIM(SUBSTITUTE(B511,CHAR(160),""))="","",IF(ISNUMBER(MATCH(TRIM(SUBSTITUTE(B511,CHAR(160),"")),'Look Up Values'!$B$2:$B$500,0)),"","Origin error")),"")</f>
        <v/>
      </c>
      <c r="O511" s="242" t="str">
        <f>IF(AND(I511&lt;&gt;0,I511&lt;&gt;""),IF(C511="","",IF(AND(ISNUMBER(--LEFT(C511,FIND(" ",C511&amp;" ")-1)),OR(LEN(LEFT(C511,FIND(" ",C511&amp;" ")-1))=6,LEN(LEFT(C511,FIND(" ",C511&amp;" ")-1))=7),OR(ISNUMBER(MATCH(LEFT(C511,FIND(" ",C511&amp;" ")-1),'Look Up Values'!$G$2:$G$1000,0)),ISNUMBER(MATCH(LEFT(C511,FIND(" ",C511&amp;" ")-1),'Look Up Values'!$AE$2:$AE$2000,0)))),"","EWC error")),"")</f>
        <v/>
      </c>
      <c r="P511" s="242" t="str" cm="1">
        <f t="array" ref="P511">IF(AND(I511&lt;&gt;0,I511&lt;&gt;""),IF(D511="","",IF(ISNUMBER(MATCH(SUBSTITUTE(D511," ",""),SUBSTITUTE('Look Up Values'!$S$2:$S$120," ",""),0)),"","D&amp;R error")),"")</f>
        <v/>
      </c>
      <c r="Q511" s="242" t="str" cm="1">
        <f t="array" ref="Q511">IF(AND(I511&lt;&gt;0,I511&lt;&gt;""),IF(G511="","",IF(ISNUMBER(MATCH(SUBSTITUTE(G511," ",""),SUBSTITUTE('Look Up Values'!$I$2:$I$10," ",""),0)),"","State error")),"")</f>
        <v/>
      </c>
      <c r="R511" s="260" t="str">
        <f t="shared" si="15"/>
        <v/>
      </c>
    </row>
    <row r="512" spans="1:18" ht="15.75">
      <c r="A512" s="250">
        <v>505</v>
      </c>
      <c r="B512" s="198"/>
      <c r="C512" s="25"/>
      <c r="D512" s="25"/>
      <c r="E512" s="25"/>
      <c r="F512" s="25"/>
      <c r="G512" s="26"/>
      <c r="H512" s="27"/>
      <c r="I512" s="28"/>
      <c r="J512" s="430"/>
      <c r="K512" s="8"/>
      <c r="L512" s="457" t="str">
        <f t="shared" si="14"/>
        <v/>
      </c>
      <c r="M512" s="245" cm="1">
        <f t="array" ref="M512">SUMPRODUCT(--(N512:Q512&lt;&gt;"")) + IF(TRIM(R512)="",0,LEN(R512)-LEN(SUBSTITUTE(R512,",",""))+1)</f>
        <v>0</v>
      </c>
      <c r="N512" s="242" t="str">
        <f>IF(AND(I512&lt;&gt;0,I512&lt;&gt;""),IF(TRIM(SUBSTITUTE(B512,CHAR(160),""))="","",IF(ISNUMBER(MATCH(TRIM(SUBSTITUTE(B512,CHAR(160),"")),'Look Up Values'!$B$2:$B$500,0)),"","Origin error")),"")</f>
        <v/>
      </c>
      <c r="O512" s="242" t="str">
        <f>IF(AND(I512&lt;&gt;0,I512&lt;&gt;""),IF(C512="","",IF(AND(ISNUMBER(--LEFT(C512,FIND(" ",C512&amp;" ")-1)),OR(LEN(LEFT(C512,FIND(" ",C512&amp;" ")-1))=6,LEN(LEFT(C512,FIND(" ",C512&amp;" ")-1))=7),OR(ISNUMBER(MATCH(LEFT(C512,FIND(" ",C512&amp;" ")-1),'Look Up Values'!$G$2:$G$1000,0)),ISNUMBER(MATCH(LEFT(C512,FIND(" ",C512&amp;" ")-1),'Look Up Values'!$AE$2:$AE$2000,0)))),"","EWC error")),"")</f>
        <v/>
      </c>
      <c r="P512" s="242" t="str" cm="1">
        <f t="array" ref="P512">IF(AND(I512&lt;&gt;0,I512&lt;&gt;""),IF(D512="","",IF(ISNUMBER(MATCH(SUBSTITUTE(D512," ",""),SUBSTITUTE('Look Up Values'!$S$2:$S$120," ",""),0)),"","D&amp;R error")),"")</f>
        <v/>
      </c>
      <c r="Q512" s="242" t="str" cm="1">
        <f t="array" ref="Q512">IF(AND(I512&lt;&gt;0,I512&lt;&gt;""),IF(G512="","",IF(ISNUMBER(MATCH(SUBSTITUTE(G512," ",""),SUBSTITUTE('Look Up Values'!$I$2:$I$10," ",""),0)),"","State error")),"")</f>
        <v/>
      </c>
      <c r="R512" s="260" t="str">
        <f t="shared" si="15"/>
        <v/>
      </c>
    </row>
    <row r="513" spans="1:18" ht="15.75">
      <c r="A513" s="250">
        <v>506</v>
      </c>
      <c r="B513" s="198"/>
      <c r="C513" s="25"/>
      <c r="D513" s="25"/>
      <c r="E513" s="25"/>
      <c r="F513" s="25"/>
      <c r="G513" s="26"/>
      <c r="H513" s="27"/>
      <c r="I513" s="28"/>
      <c r="J513" s="430"/>
      <c r="K513" s="8"/>
      <c r="L513" s="457" t="str">
        <f t="shared" si="14"/>
        <v/>
      </c>
      <c r="M513" s="245" cm="1">
        <f t="array" ref="M513">SUMPRODUCT(--(N513:Q513&lt;&gt;"")) + IF(TRIM(R513)="",0,LEN(R513)-LEN(SUBSTITUTE(R513,",",""))+1)</f>
        <v>0</v>
      </c>
      <c r="N513" s="242" t="str">
        <f>IF(AND(I513&lt;&gt;0,I513&lt;&gt;""),IF(TRIM(SUBSTITUTE(B513,CHAR(160),""))="","",IF(ISNUMBER(MATCH(TRIM(SUBSTITUTE(B513,CHAR(160),"")),'Look Up Values'!$B$2:$B$500,0)),"","Origin error")),"")</f>
        <v/>
      </c>
      <c r="O513" s="242" t="str">
        <f>IF(AND(I513&lt;&gt;0,I513&lt;&gt;""),IF(C513="","",IF(AND(ISNUMBER(--LEFT(C513,FIND(" ",C513&amp;" ")-1)),OR(LEN(LEFT(C513,FIND(" ",C513&amp;" ")-1))=6,LEN(LEFT(C513,FIND(" ",C513&amp;" ")-1))=7),OR(ISNUMBER(MATCH(LEFT(C513,FIND(" ",C513&amp;" ")-1),'Look Up Values'!$G$2:$G$1000,0)),ISNUMBER(MATCH(LEFT(C513,FIND(" ",C513&amp;" ")-1),'Look Up Values'!$AE$2:$AE$2000,0)))),"","EWC error")),"")</f>
        <v/>
      </c>
      <c r="P513" s="242" t="str" cm="1">
        <f t="array" ref="P513">IF(AND(I513&lt;&gt;0,I513&lt;&gt;""),IF(D513="","",IF(ISNUMBER(MATCH(SUBSTITUTE(D513," ",""),SUBSTITUTE('Look Up Values'!$S$2:$S$120," ",""),0)),"","D&amp;R error")),"")</f>
        <v/>
      </c>
      <c r="Q513" s="242" t="str" cm="1">
        <f t="array" ref="Q513">IF(AND(I513&lt;&gt;0,I513&lt;&gt;""),IF(G513="","",IF(ISNUMBER(MATCH(SUBSTITUTE(G513," ",""),SUBSTITUTE('Look Up Values'!$I$2:$I$10," ",""),0)),"","State error")),"")</f>
        <v/>
      </c>
      <c r="R513" s="260" t="str">
        <f t="shared" si="15"/>
        <v/>
      </c>
    </row>
    <row r="514" spans="1:18" ht="15.75">
      <c r="A514" s="250">
        <v>507</v>
      </c>
      <c r="B514" s="198"/>
      <c r="C514" s="25"/>
      <c r="D514" s="25"/>
      <c r="E514" s="25"/>
      <c r="F514" s="25"/>
      <c r="G514" s="26"/>
      <c r="H514" s="27"/>
      <c r="I514" s="28"/>
      <c r="J514" s="430"/>
      <c r="K514" s="8"/>
      <c r="L514" s="457" t="str">
        <f t="shared" si="14"/>
        <v/>
      </c>
      <c r="M514" s="245" cm="1">
        <f t="array" ref="M514">SUMPRODUCT(--(N514:Q514&lt;&gt;"")) + IF(TRIM(R514)="",0,LEN(R514)-LEN(SUBSTITUTE(R514,",",""))+1)</f>
        <v>0</v>
      </c>
      <c r="N514" s="242" t="str">
        <f>IF(AND(I514&lt;&gt;0,I514&lt;&gt;""),IF(TRIM(SUBSTITUTE(B514,CHAR(160),""))="","",IF(ISNUMBER(MATCH(TRIM(SUBSTITUTE(B514,CHAR(160),"")),'Look Up Values'!$B$2:$B$500,0)),"","Origin error")),"")</f>
        <v/>
      </c>
      <c r="O514" s="242" t="str">
        <f>IF(AND(I514&lt;&gt;0,I514&lt;&gt;""),IF(C514="","",IF(AND(ISNUMBER(--LEFT(C514,FIND(" ",C514&amp;" ")-1)),OR(LEN(LEFT(C514,FIND(" ",C514&amp;" ")-1))=6,LEN(LEFT(C514,FIND(" ",C514&amp;" ")-1))=7),OR(ISNUMBER(MATCH(LEFT(C514,FIND(" ",C514&amp;" ")-1),'Look Up Values'!$G$2:$G$1000,0)),ISNUMBER(MATCH(LEFT(C514,FIND(" ",C514&amp;" ")-1),'Look Up Values'!$AE$2:$AE$2000,0)))),"","EWC error")),"")</f>
        <v/>
      </c>
      <c r="P514" s="242" t="str" cm="1">
        <f t="array" ref="P514">IF(AND(I514&lt;&gt;0,I514&lt;&gt;""),IF(D514="","",IF(ISNUMBER(MATCH(SUBSTITUTE(D514," ",""),SUBSTITUTE('Look Up Values'!$S$2:$S$120," ",""),0)),"","D&amp;R error")),"")</f>
        <v/>
      </c>
      <c r="Q514" s="242" t="str" cm="1">
        <f t="array" ref="Q514">IF(AND(I514&lt;&gt;0,I514&lt;&gt;""),IF(G514="","",IF(ISNUMBER(MATCH(SUBSTITUTE(G514," ",""),SUBSTITUTE('Look Up Values'!$I$2:$I$10," ",""),0)),"","State error")),"")</f>
        <v/>
      </c>
      <c r="R514" s="260" t="str">
        <f t="shared" si="15"/>
        <v/>
      </c>
    </row>
    <row r="515" spans="1:18" ht="15.75">
      <c r="A515" s="250">
        <v>508</v>
      </c>
      <c r="B515" s="198"/>
      <c r="C515" s="25"/>
      <c r="D515" s="25"/>
      <c r="E515" s="25"/>
      <c r="F515" s="25"/>
      <c r="G515" s="26"/>
      <c r="H515" s="27"/>
      <c r="I515" s="28"/>
      <c r="J515" s="430"/>
      <c r="K515" s="8"/>
      <c r="L515" s="457" t="str">
        <f t="shared" si="14"/>
        <v/>
      </c>
      <c r="M515" s="245" cm="1">
        <f t="array" ref="M515">SUMPRODUCT(--(N515:Q515&lt;&gt;"")) + IF(TRIM(R515)="",0,LEN(R515)-LEN(SUBSTITUTE(R515,",",""))+1)</f>
        <v>0</v>
      </c>
      <c r="N515" s="242" t="str">
        <f>IF(AND(I515&lt;&gt;0,I515&lt;&gt;""),IF(TRIM(SUBSTITUTE(B515,CHAR(160),""))="","",IF(ISNUMBER(MATCH(TRIM(SUBSTITUTE(B515,CHAR(160),"")),'Look Up Values'!$B$2:$B$500,0)),"","Origin error")),"")</f>
        <v/>
      </c>
      <c r="O515" s="242" t="str">
        <f>IF(AND(I515&lt;&gt;0,I515&lt;&gt;""),IF(C515="","",IF(AND(ISNUMBER(--LEFT(C515,FIND(" ",C515&amp;" ")-1)),OR(LEN(LEFT(C515,FIND(" ",C515&amp;" ")-1))=6,LEN(LEFT(C515,FIND(" ",C515&amp;" ")-1))=7),OR(ISNUMBER(MATCH(LEFT(C515,FIND(" ",C515&amp;" ")-1),'Look Up Values'!$G$2:$G$1000,0)),ISNUMBER(MATCH(LEFT(C515,FIND(" ",C515&amp;" ")-1),'Look Up Values'!$AE$2:$AE$2000,0)))),"","EWC error")),"")</f>
        <v/>
      </c>
      <c r="P515" s="242" t="str" cm="1">
        <f t="array" ref="P515">IF(AND(I515&lt;&gt;0,I515&lt;&gt;""),IF(D515="","",IF(ISNUMBER(MATCH(SUBSTITUTE(D515," ",""),SUBSTITUTE('Look Up Values'!$S$2:$S$120," ",""),0)),"","D&amp;R error")),"")</f>
        <v/>
      </c>
      <c r="Q515" s="242" t="str" cm="1">
        <f t="array" ref="Q515">IF(AND(I515&lt;&gt;0,I515&lt;&gt;""),IF(G515="","",IF(ISNUMBER(MATCH(SUBSTITUTE(G515," ",""),SUBSTITUTE('Look Up Values'!$I$2:$I$10," ",""),0)),"","State error")),"")</f>
        <v/>
      </c>
      <c r="R515" s="260" t="str">
        <f t="shared" si="15"/>
        <v/>
      </c>
    </row>
    <row r="516" spans="1:18" ht="15.75">
      <c r="A516" s="250">
        <v>509</v>
      </c>
      <c r="B516" s="198"/>
      <c r="C516" s="25"/>
      <c r="D516" s="25"/>
      <c r="E516" s="25"/>
      <c r="F516" s="25"/>
      <c r="G516" s="26"/>
      <c r="H516" s="27"/>
      <c r="I516" s="28"/>
      <c r="J516" s="430"/>
      <c r="K516" s="8"/>
      <c r="L516" s="457" t="str">
        <f t="shared" si="14"/>
        <v/>
      </c>
      <c r="M516" s="245" cm="1">
        <f t="array" ref="M516">SUMPRODUCT(--(N516:Q516&lt;&gt;"")) + IF(TRIM(R516)="",0,LEN(R516)-LEN(SUBSTITUTE(R516,",",""))+1)</f>
        <v>0</v>
      </c>
      <c r="N516" s="242" t="str">
        <f>IF(AND(I516&lt;&gt;0,I516&lt;&gt;""),IF(TRIM(SUBSTITUTE(B516,CHAR(160),""))="","",IF(ISNUMBER(MATCH(TRIM(SUBSTITUTE(B516,CHAR(160),"")),'Look Up Values'!$B$2:$B$500,0)),"","Origin error")),"")</f>
        <v/>
      </c>
      <c r="O516" s="242" t="str">
        <f>IF(AND(I516&lt;&gt;0,I516&lt;&gt;""),IF(C516="","",IF(AND(ISNUMBER(--LEFT(C516,FIND(" ",C516&amp;" ")-1)),OR(LEN(LEFT(C516,FIND(" ",C516&amp;" ")-1))=6,LEN(LEFT(C516,FIND(" ",C516&amp;" ")-1))=7),OR(ISNUMBER(MATCH(LEFT(C516,FIND(" ",C516&amp;" ")-1),'Look Up Values'!$G$2:$G$1000,0)),ISNUMBER(MATCH(LEFT(C516,FIND(" ",C516&amp;" ")-1),'Look Up Values'!$AE$2:$AE$2000,0)))),"","EWC error")),"")</f>
        <v/>
      </c>
      <c r="P516" s="242" t="str" cm="1">
        <f t="array" ref="P516">IF(AND(I516&lt;&gt;0,I516&lt;&gt;""),IF(D516="","",IF(ISNUMBER(MATCH(SUBSTITUTE(D516," ",""),SUBSTITUTE('Look Up Values'!$S$2:$S$120," ",""),0)),"","D&amp;R error")),"")</f>
        <v/>
      </c>
      <c r="Q516" s="242" t="str" cm="1">
        <f t="array" ref="Q516">IF(AND(I516&lt;&gt;0,I516&lt;&gt;""),IF(G516="","",IF(ISNUMBER(MATCH(SUBSTITUTE(G516," ",""),SUBSTITUTE('Look Up Values'!$I$2:$I$10," ",""),0)),"","State error")),"")</f>
        <v/>
      </c>
      <c r="R516" s="260" t="str">
        <f t="shared" si="15"/>
        <v/>
      </c>
    </row>
    <row r="517" spans="1:18" ht="15.75">
      <c r="A517" s="250">
        <v>510</v>
      </c>
      <c r="B517" s="198"/>
      <c r="C517" s="25"/>
      <c r="D517" s="25"/>
      <c r="E517" s="25"/>
      <c r="F517" s="25"/>
      <c r="G517" s="26"/>
      <c r="H517" s="27"/>
      <c r="I517" s="28"/>
      <c r="J517" s="430"/>
      <c r="K517" s="8"/>
      <c r="L517" s="457" t="str">
        <f t="shared" si="14"/>
        <v/>
      </c>
      <c r="M517" s="245" cm="1">
        <f t="array" ref="M517">SUMPRODUCT(--(N517:Q517&lt;&gt;"")) + IF(TRIM(R517)="",0,LEN(R517)-LEN(SUBSTITUTE(R517,",",""))+1)</f>
        <v>0</v>
      </c>
      <c r="N517" s="242" t="str">
        <f>IF(AND(I517&lt;&gt;0,I517&lt;&gt;""),IF(TRIM(SUBSTITUTE(B517,CHAR(160),""))="","",IF(ISNUMBER(MATCH(TRIM(SUBSTITUTE(B517,CHAR(160),"")),'Look Up Values'!$B$2:$B$500,0)),"","Origin error")),"")</f>
        <v/>
      </c>
      <c r="O517" s="242" t="str">
        <f>IF(AND(I517&lt;&gt;0,I517&lt;&gt;""),IF(C517="","",IF(AND(ISNUMBER(--LEFT(C517,FIND(" ",C517&amp;" ")-1)),OR(LEN(LEFT(C517,FIND(" ",C517&amp;" ")-1))=6,LEN(LEFT(C517,FIND(" ",C517&amp;" ")-1))=7),OR(ISNUMBER(MATCH(LEFT(C517,FIND(" ",C517&amp;" ")-1),'Look Up Values'!$G$2:$G$1000,0)),ISNUMBER(MATCH(LEFT(C517,FIND(" ",C517&amp;" ")-1),'Look Up Values'!$AE$2:$AE$2000,0)))),"","EWC error")),"")</f>
        <v/>
      </c>
      <c r="P517" s="242" t="str" cm="1">
        <f t="array" ref="P517">IF(AND(I517&lt;&gt;0,I517&lt;&gt;""),IF(D517="","",IF(ISNUMBER(MATCH(SUBSTITUTE(D517," ",""),SUBSTITUTE('Look Up Values'!$S$2:$S$120," ",""),0)),"","D&amp;R error")),"")</f>
        <v/>
      </c>
      <c r="Q517" s="242" t="str" cm="1">
        <f t="array" ref="Q517">IF(AND(I517&lt;&gt;0,I517&lt;&gt;""),IF(G517="","",IF(ISNUMBER(MATCH(SUBSTITUTE(G517," ",""),SUBSTITUTE('Look Up Values'!$I$2:$I$10," ",""),0)),"","State error")),"")</f>
        <v/>
      </c>
      <c r="R517" s="260" t="str">
        <f t="shared" si="15"/>
        <v/>
      </c>
    </row>
    <row r="518" spans="1:18" ht="15.75">
      <c r="A518" s="250">
        <v>511</v>
      </c>
      <c r="B518" s="198"/>
      <c r="C518" s="25"/>
      <c r="D518" s="25"/>
      <c r="E518" s="25"/>
      <c r="F518" s="25"/>
      <c r="G518" s="26"/>
      <c r="H518" s="27"/>
      <c r="I518" s="28"/>
      <c r="J518" s="430"/>
      <c r="K518" s="8"/>
      <c r="L518" s="457" t="str">
        <f t="shared" si="14"/>
        <v/>
      </c>
      <c r="M518" s="245" cm="1">
        <f t="array" ref="M518">SUMPRODUCT(--(N518:Q518&lt;&gt;"")) + IF(TRIM(R518)="",0,LEN(R518)-LEN(SUBSTITUTE(R518,",",""))+1)</f>
        <v>0</v>
      </c>
      <c r="N518" s="242" t="str">
        <f>IF(AND(I518&lt;&gt;0,I518&lt;&gt;""),IF(TRIM(SUBSTITUTE(B518,CHAR(160),""))="","",IF(ISNUMBER(MATCH(TRIM(SUBSTITUTE(B518,CHAR(160),"")),'Look Up Values'!$B$2:$B$500,0)),"","Origin error")),"")</f>
        <v/>
      </c>
      <c r="O518" s="242" t="str">
        <f>IF(AND(I518&lt;&gt;0,I518&lt;&gt;""),IF(C518="","",IF(AND(ISNUMBER(--LEFT(C518,FIND(" ",C518&amp;" ")-1)),OR(LEN(LEFT(C518,FIND(" ",C518&amp;" ")-1))=6,LEN(LEFT(C518,FIND(" ",C518&amp;" ")-1))=7),OR(ISNUMBER(MATCH(LEFT(C518,FIND(" ",C518&amp;" ")-1),'Look Up Values'!$G$2:$G$1000,0)),ISNUMBER(MATCH(LEFT(C518,FIND(" ",C518&amp;" ")-1),'Look Up Values'!$AE$2:$AE$2000,0)))),"","EWC error")),"")</f>
        <v/>
      </c>
      <c r="P518" s="242" t="str" cm="1">
        <f t="array" ref="P518">IF(AND(I518&lt;&gt;0,I518&lt;&gt;""),IF(D518="","",IF(ISNUMBER(MATCH(SUBSTITUTE(D518," ",""),SUBSTITUTE('Look Up Values'!$S$2:$S$120," ",""),0)),"","D&amp;R error")),"")</f>
        <v/>
      </c>
      <c r="Q518" s="242" t="str" cm="1">
        <f t="array" ref="Q518">IF(AND(I518&lt;&gt;0,I518&lt;&gt;""),IF(G518="","",IF(ISNUMBER(MATCH(SUBSTITUTE(G518," ",""),SUBSTITUTE('Look Up Values'!$I$2:$I$10," ",""),0)),"","State error")),"")</f>
        <v/>
      </c>
      <c r="R518" s="260" t="str">
        <f t="shared" si="15"/>
        <v/>
      </c>
    </row>
    <row r="519" spans="1:18" ht="15.75">
      <c r="A519" s="250">
        <v>512</v>
      </c>
      <c r="B519" s="198"/>
      <c r="C519" s="25"/>
      <c r="D519" s="25"/>
      <c r="E519" s="25"/>
      <c r="F519" s="25"/>
      <c r="G519" s="26"/>
      <c r="H519" s="27"/>
      <c r="I519" s="28"/>
      <c r="J519" s="430"/>
      <c r="K519" s="8"/>
      <c r="L519" s="457" t="str">
        <f t="shared" si="14"/>
        <v/>
      </c>
      <c r="M519" s="245" cm="1">
        <f t="array" ref="M519">SUMPRODUCT(--(N519:Q519&lt;&gt;"")) + IF(TRIM(R519)="",0,LEN(R519)-LEN(SUBSTITUTE(R519,",",""))+1)</f>
        <v>0</v>
      </c>
      <c r="N519" s="242" t="str">
        <f>IF(AND(I519&lt;&gt;0,I519&lt;&gt;""),IF(TRIM(SUBSTITUTE(B519,CHAR(160),""))="","",IF(ISNUMBER(MATCH(TRIM(SUBSTITUTE(B519,CHAR(160),"")),'Look Up Values'!$B$2:$B$500,0)),"","Origin error")),"")</f>
        <v/>
      </c>
      <c r="O519" s="242" t="str">
        <f>IF(AND(I519&lt;&gt;0,I519&lt;&gt;""),IF(C519="","",IF(AND(ISNUMBER(--LEFT(C519,FIND(" ",C519&amp;" ")-1)),OR(LEN(LEFT(C519,FIND(" ",C519&amp;" ")-1))=6,LEN(LEFT(C519,FIND(" ",C519&amp;" ")-1))=7),OR(ISNUMBER(MATCH(LEFT(C519,FIND(" ",C519&amp;" ")-1),'Look Up Values'!$G$2:$G$1000,0)),ISNUMBER(MATCH(LEFT(C519,FIND(" ",C519&amp;" ")-1),'Look Up Values'!$AE$2:$AE$2000,0)))),"","EWC error")),"")</f>
        <v/>
      </c>
      <c r="P519" s="242" t="str" cm="1">
        <f t="array" ref="P519">IF(AND(I519&lt;&gt;0,I519&lt;&gt;""),IF(D519="","",IF(ISNUMBER(MATCH(SUBSTITUTE(D519," ",""),SUBSTITUTE('Look Up Values'!$S$2:$S$120," ",""),0)),"","D&amp;R error")),"")</f>
        <v/>
      </c>
      <c r="Q519" s="242" t="str" cm="1">
        <f t="array" ref="Q519">IF(AND(I519&lt;&gt;0,I519&lt;&gt;""),IF(G519="","",IF(ISNUMBER(MATCH(SUBSTITUTE(G519," ",""),SUBSTITUTE('Look Up Values'!$I$2:$I$10," ",""),0)),"","State error")),"")</f>
        <v/>
      </c>
      <c r="R519" s="260" t="str">
        <f t="shared" si="15"/>
        <v/>
      </c>
    </row>
    <row r="520" spans="1:18" ht="15.75">
      <c r="A520" s="250">
        <v>513</v>
      </c>
      <c r="B520" s="198"/>
      <c r="C520" s="25"/>
      <c r="D520" s="25"/>
      <c r="E520" s="25"/>
      <c r="F520" s="25"/>
      <c r="G520" s="26"/>
      <c r="H520" s="27"/>
      <c r="I520" s="28"/>
      <c r="J520" s="430"/>
      <c r="K520" s="8"/>
      <c r="L520" s="457" t="str">
        <f t="shared" ref="L520:L583" si="16">IF(IFERROR(--SUBSTITUTE(M520,CHAR(160),""),0)&gt;0,A520,"")</f>
        <v/>
      </c>
      <c r="M520" s="245" cm="1">
        <f t="array" ref="M520">SUMPRODUCT(--(N520:Q520&lt;&gt;"")) + IF(TRIM(R520)="",0,LEN(R520)-LEN(SUBSTITUTE(R520,",",""))+1)</f>
        <v>0</v>
      </c>
      <c r="N520" s="242" t="str">
        <f>IF(AND(I520&lt;&gt;0,I520&lt;&gt;""),IF(TRIM(SUBSTITUTE(B520,CHAR(160),""))="","",IF(ISNUMBER(MATCH(TRIM(SUBSTITUTE(B520,CHAR(160),"")),'Look Up Values'!$B$2:$B$500,0)),"","Origin error")),"")</f>
        <v/>
      </c>
      <c r="O520" s="242" t="str">
        <f>IF(AND(I520&lt;&gt;0,I520&lt;&gt;""),IF(C520="","",IF(AND(ISNUMBER(--LEFT(C520,FIND(" ",C520&amp;" ")-1)),OR(LEN(LEFT(C520,FIND(" ",C520&amp;" ")-1))=6,LEN(LEFT(C520,FIND(" ",C520&amp;" ")-1))=7),OR(ISNUMBER(MATCH(LEFT(C520,FIND(" ",C520&amp;" ")-1),'Look Up Values'!$G$2:$G$1000,0)),ISNUMBER(MATCH(LEFT(C520,FIND(" ",C520&amp;" ")-1),'Look Up Values'!$AE$2:$AE$2000,0)))),"","EWC error")),"")</f>
        <v/>
      </c>
      <c r="P520" s="242" t="str" cm="1">
        <f t="array" ref="P520">IF(AND(I520&lt;&gt;0,I520&lt;&gt;""),IF(D520="","",IF(ISNUMBER(MATCH(SUBSTITUTE(D520," ",""),SUBSTITUTE('Look Up Values'!$S$2:$S$120," ",""),0)),"","D&amp;R error")),"")</f>
        <v/>
      </c>
      <c r="Q520" s="242" t="str" cm="1">
        <f t="array" ref="Q520">IF(AND(I520&lt;&gt;0,I520&lt;&gt;""),IF(G520="","",IF(ISNUMBER(MATCH(SUBSTITUTE(G520," ",""),SUBSTITUTE('Look Up Values'!$I$2:$I$10," ",""),0)),"","State error")),"")</f>
        <v/>
      </c>
      <c r="R520" s="260" t="str">
        <f t="shared" si="15"/>
        <v/>
      </c>
    </row>
    <row r="521" spans="1:18" ht="15.75">
      <c r="A521" s="250">
        <v>514</v>
      </c>
      <c r="B521" s="198"/>
      <c r="C521" s="25"/>
      <c r="D521" s="25"/>
      <c r="E521" s="25"/>
      <c r="F521" s="25"/>
      <c r="G521" s="26"/>
      <c r="H521" s="27"/>
      <c r="I521" s="28"/>
      <c r="J521" s="430"/>
      <c r="K521" s="8"/>
      <c r="L521" s="457" t="str">
        <f t="shared" si="16"/>
        <v/>
      </c>
      <c r="M521" s="245" cm="1">
        <f t="array" ref="M521">SUMPRODUCT(--(N521:Q521&lt;&gt;"")) + IF(TRIM(R521)="",0,LEN(R521)-LEN(SUBSTITUTE(R521,",",""))+1)</f>
        <v>0</v>
      </c>
      <c r="N521" s="242" t="str">
        <f>IF(AND(I521&lt;&gt;0,I521&lt;&gt;""),IF(TRIM(SUBSTITUTE(B521,CHAR(160),""))="","",IF(ISNUMBER(MATCH(TRIM(SUBSTITUTE(B521,CHAR(160),"")),'Look Up Values'!$B$2:$B$500,0)),"","Origin error")),"")</f>
        <v/>
      </c>
      <c r="O521" s="242" t="str">
        <f>IF(AND(I521&lt;&gt;0,I521&lt;&gt;""),IF(C521="","",IF(AND(ISNUMBER(--LEFT(C521,FIND(" ",C521&amp;" ")-1)),OR(LEN(LEFT(C521,FIND(" ",C521&amp;" ")-1))=6,LEN(LEFT(C521,FIND(" ",C521&amp;" ")-1))=7),OR(ISNUMBER(MATCH(LEFT(C521,FIND(" ",C521&amp;" ")-1),'Look Up Values'!$G$2:$G$1000,0)),ISNUMBER(MATCH(LEFT(C521,FIND(" ",C521&amp;" ")-1),'Look Up Values'!$AE$2:$AE$2000,0)))),"","EWC error")),"")</f>
        <v/>
      </c>
      <c r="P521" s="242" t="str" cm="1">
        <f t="array" ref="P521">IF(AND(I521&lt;&gt;0,I521&lt;&gt;""),IF(D521="","",IF(ISNUMBER(MATCH(SUBSTITUTE(D521," ",""),SUBSTITUTE('Look Up Values'!$S$2:$S$120," ",""),0)),"","D&amp;R error")),"")</f>
        <v/>
      </c>
      <c r="Q521" s="242" t="str" cm="1">
        <f t="array" ref="Q521">IF(AND(I521&lt;&gt;0,I521&lt;&gt;""),IF(G521="","",IF(ISNUMBER(MATCH(SUBSTITUTE(G521," ",""),SUBSTITUTE('Look Up Values'!$I$2:$I$10," ",""),0)),"","State error")),"")</f>
        <v/>
      </c>
      <c r="R521" s="260" t="str">
        <f t="shared" ref="R521:R584" si="17">IF(OR(I521="",I521=0),"",IF(COUNTA(B521,C521,D521,G521,I521)=0,"",IF(COUNTA(B521,C521,D521,G521,I521)=5,"",LEFT(IF(TRIM(SUBSTITUTE(B521,CHAR(160),""))="","Origin, ","")&amp;IF(TRIM(SUBSTITUTE(C521,CHAR(160),""))="","EWC, ","")&amp;IF(TRIM(SUBSTITUTE(D521,CHAR(160),""))="","D&amp;R, ","")&amp;IF(TRIM(SUBSTITUTE(G521,CHAR(160),""))="","State, ",""),LEN(IF(TRIM(SUBSTITUTE(B521,CHAR(160),""))="","Origin, ","")&amp;IF(TRIM(SUBSTITUTE(C521,CHAR(160),""))="","EWC, ","")&amp;IF(TRIM(SUBSTITUTE(D521,CHAR(160),""))="","D&amp;R, ","")&amp;IF(TRIM(SUBSTITUTE(G521,CHAR(160),""))="","State, ",""))-2))))</f>
        <v/>
      </c>
    </row>
    <row r="522" spans="1:18" ht="15.75">
      <c r="A522" s="250">
        <v>515</v>
      </c>
      <c r="B522" s="198"/>
      <c r="C522" s="25"/>
      <c r="D522" s="25"/>
      <c r="E522" s="25"/>
      <c r="F522" s="25"/>
      <c r="G522" s="26"/>
      <c r="H522" s="27"/>
      <c r="I522" s="28"/>
      <c r="J522" s="430"/>
      <c r="K522" s="8"/>
      <c r="L522" s="457" t="str">
        <f t="shared" si="16"/>
        <v/>
      </c>
      <c r="M522" s="245" cm="1">
        <f t="array" ref="M522">SUMPRODUCT(--(N522:Q522&lt;&gt;"")) + IF(TRIM(R522)="",0,LEN(R522)-LEN(SUBSTITUTE(R522,",",""))+1)</f>
        <v>0</v>
      </c>
      <c r="N522" s="242" t="str">
        <f>IF(AND(I522&lt;&gt;0,I522&lt;&gt;""),IF(TRIM(SUBSTITUTE(B522,CHAR(160),""))="","",IF(ISNUMBER(MATCH(TRIM(SUBSTITUTE(B522,CHAR(160),"")),'Look Up Values'!$B$2:$B$500,0)),"","Origin error")),"")</f>
        <v/>
      </c>
      <c r="O522" s="242" t="str">
        <f>IF(AND(I522&lt;&gt;0,I522&lt;&gt;""),IF(C522="","",IF(AND(ISNUMBER(--LEFT(C522,FIND(" ",C522&amp;" ")-1)),OR(LEN(LEFT(C522,FIND(" ",C522&amp;" ")-1))=6,LEN(LEFT(C522,FIND(" ",C522&amp;" ")-1))=7),OR(ISNUMBER(MATCH(LEFT(C522,FIND(" ",C522&amp;" ")-1),'Look Up Values'!$G$2:$G$1000,0)),ISNUMBER(MATCH(LEFT(C522,FIND(" ",C522&amp;" ")-1),'Look Up Values'!$AE$2:$AE$2000,0)))),"","EWC error")),"")</f>
        <v/>
      </c>
      <c r="P522" s="242" t="str" cm="1">
        <f t="array" ref="P522">IF(AND(I522&lt;&gt;0,I522&lt;&gt;""),IF(D522="","",IF(ISNUMBER(MATCH(SUBSTITUTE(D522," ",""),SUBSTITUTE('Look Up Values'!$S$2:$S$120," ",""),0)),"","D&amp;R error")),"")</f>
        <v/>
      </c>
      <c r="Q522" s="242" t="str" cm="1">
        <f t="array" ref="Q522">IF(AND(I522&lt;&gt;0,I522&lt;&gt;""),IF(G522="","",IF(ISNUMBER(MATCH(SUBSTITUTE(G522," ",""),SUBSTITUTE('Look Up Values'!$I$2:$I$10," ",""),0)),"","State error")),"")</f>
        <v/>
      </c>
      <c r="R522" s="260" t="str">
        <f t="shared" si="17"/>
        <v/>
      </c>
    </row>
    <row r="523" spans="1:18" ht="15.75">
      <c r="A523" s="250">
        <v>516</v>
      </c>
      <c r="B523" s="198"/>
      <c r="C523" s="25"/>
      <c r="D523" s="25"/>
      <c r="E523" s="25"/>
      <c r="F523" s="25"/>
      <c r="G523" s="26"/>
      <c r="H523" s="27"/>
      <c r="I523" s="28"/>
      <c r="J523" s="430"/>
      <c r="K523" s="8"/>
      <c r="L523" s="457" t="str">
        <f t="shared" si="16"/>
        <v/>
      </c>
      <c r="M523" s="245" cm="1">
        <f t="array" ref="M523">SUMPRODUCT(--(N523:Q523&lt;&gt;"")) + IF(TRIM(R523)="",0,LEN(R523)-LEN(SUBSTITUTE(R523,",",""))+1)</f>
        <v>0</v>
      </c>
      <c r="N523" s="242" t="str">
        <f>IF(AND(I523&lt;&gt;0,I523&lt;&gt;""),IF(TRIM(SUBSTITUTE(B523,CHAR(160),""))="","",IF(ISNUMBER(MATCH(TRIM(SUBSTITUTE(B523,CHAR(160),"")),'Look Up Values'!$B$2:$B$500,0)),"","Origin error")),"")</f>
        <v/>
      </c>
      <c r="O523" s="242" t="str">
        <f>IF(AND(I523&lt;&gt;0,I523&lt;&gt;""),IF(C523="","",IF(AND(ISNUMBER(--LEFT(C523,FIND(" ",C523&amp;" ")-1)),OR(LEN(LEFT(C523,FIND(" ",C523&amp;" ")-1))=6,LEN(LEFT(C523,FIND(" ",C523&amp;" ")-1))=7),OR(ISNUMBER(MATCH(LEFT(C523,FIND(" ",C523&amp;" ")-1),'Look Up Values'!$G$2:$G$1000,0)),ISNUMBER(MATCH(LEFT(C523,FIND(" ",C523&amp;" ")-1),'Look Up Values'!$AE$2:$AE$2000,0)))),"","EWC error")),"")</f>
        <v/>
      </c>
      <c r="P523" s="242" t="str" cm="1">
        <f t="array" ref="P523">IF(AND(I523&lt;&gt;0,I523&lt;&gt;""),IF(D523="","",IF(ISNUMBER(MATCH(SUBSTITUTE(D523," ",""),SUBSTITUTE('Look Up Values'!$S$2:$S$120," ",""),0)),"","D&amp;R error")),"")</f>
        <v/>
      </c>
      <c r="Q523" s="242" t="str" cm="1">
        <f t="array" ref="Q523">IF(AND(I523&lt;&gt;0,I523&lt;&gt;""),IF(G523="","",IF(ISNUMBER(MATCH(SUBSTITUTE(G523," ",""),SUBSTITUTE('Look Up Values'!$I$2:$I$10," ",""),0)),"","State error")),"")</f>
        <v/>
      </c>
      <c r="R523" s="260" t="str">
        <f t="shared" si="17"/>
        <v/>
      </c>
    </row>
    <row r="524" spans="1:18" ht="15.75">
      <c r="A524" s="250">
        <v>517</v>
      </c>
      <c r="B524" s="198"/>
      <c r="C524" s="25"/>
      <c r="D524" s="25"/>
      <c r="E524" s="25"/>
      <c r="F524" s="25"/>
      <c r="G524" s="26"/>
      <c r="H524" s="27"/>
      <c r="I524" s="28"/>
      <c r="J524" s="430"/>
      <c r="K524" s="8"/>
      <c r="L524" s="457" t="str">
        <f t="shared" si="16"/>
        <v/>
      </c>
      <c r="M524" s="245" cm="1">
        <f t="array" ref="M524">SUMPRODUCT(--(N524:Q524&lt;&gt;"")) + IF(TRIM(R524)="",0,LEN(R524)-LEN(SUBSTITUTE(R524,",",""))+1)</f>
        <v>0</v>
      </c>
      <c r="N524" s="242" t="str">
        <f>IF(AND(I524&lt;&gt;0,I524&lt;&gt;""),IF(TRIM(SUBSTITUTE(B524,CHAR(160),""))="","",IF(ISNUMBER(MATCH(TRIM(SUBSTITUTE(B524,CHAR(160),"")),'Look Up Values'!$B$2:$B$500,0)),"","Origin error")),"")</f>
        <v/>
      </c>
      <c r="O524" s="242" t="str">
        <f>IF(AND(I524&lt;&gt;0,I524&lt;&gt;""),IF(C524="","",IF(AND(ISNUMBER(--LEFT(C524,FIND(" ",C524&amp;" ")-1)),OR(LEN(LEFT(C524,FIND(" ",C524&amp;" ")-1))=6,LEN(LEFT(C524,FIND(" ",C524&amp;" ")-1))=7),OR(ISNUMBER(MATCH(LEFT(C524,FIND(" ",C524&amp;" ")-1),'Look Up Values'!$G$2:$G$1000,0)),ISNUMBER(MATCH(LEFT(C524,FIND(" ",C524&amp;" ")-1),'Look Up Values'!$AE$2:$AE$2000,0)))),"","EWC error")),"")</f>
        <v/>
      </c>
      <c r="P524" s="242" t="str" cm="1">
        <f t="array" ref="P524">IF(AND(I524&lt;&gt;0,I524&lt;&gt;""),IF(D524="","",IF(ISNUMBER(MATCH(SUBSTITUTE(D524," ",""),SUBSTITUTE('Look Up Values'!$S$2:$S$120," ",""),0)),"","D&amp;R error")),"")</f>
        <v/>
      </c>
      <c r="Q524" s="242" t="str" cm="1">
        <f t="array" ref="Q524">IF(AND(I524&lt;&gt;0,I524&lt;&gt;""),IF(G524="","",IF(ISNUMBER(MATCH(SUBSTITUTE(G524," ",""),SUBSTITUTE('Look Up Values'!$I$2:$I$10," ",""),0)),"","State error")),"")</f>
        <v/>
      </c>
      <c r="R524" s="260" t="str">
        <f t="shared" si="17"/>
        <v/>
      </c>
    </row>
    <row r="525" spans="1:18" ht="15.75">
      <c r="A525" s="250">
        <v>518</v>
      </c>
      <c r="B525" s="198"/>
      <c r="C525" s="25"/>
      <c r="D525" s="25"/>
      <c r="E525" s="25"/>
      <c r="F525" s="25"/>
      <c r="G525" s="26"/>
      <c r="H525" s="27"/>
      <c r="I525" s="28"/>
      <c r="J525" s="430"/>
      <c r="K525" s="8"/>
      <c r="L525" s="457" t="str">
        <f t="shared" si="16"/>
        <v/>
      </c>
      <c r="M525" s="245" cm="1">
        <f t="array" ref="M525">SUMPRODUCT(--(N525:Q525&lt;&gt;"")) + IF(TRIM(R525)="",0,LEN(R525)-LEN(SUBSTITUTE(R525,",",""))+1)</f>
        <v>0</v>
      </c>
      <c r="N525" s="242" t="str">
        <f>IF(AND(I525&lt;&gt;0,I525&lt;&gt;""),IF(TRIM(SUBSTITUTE(B525,CHAR(160),""))="","",IF(ISNUMBER(MATCH(TRIM(SUBSTITUTE(B525,CHAR(160),"")),'Look Up Values'!$B$2:$B$500,0)),"","Origin error")),"")</f>
        <v/>
      </c>
      <c r="O525" s="242" t="str">
        <f>IF(AND(I525&lt;&gt;0,I525&lt;&gt;""),IF(C525="","",IF(AND(ISNUMBER(--LEFT(C525,FIND(" ",C525&amp;" ")-1)),OR(LEN(LEFT(C525,FIND(" ",C525&amp;" ")-1))=6,LEN(LEFT(C525,FIND(" ",C525&amp;" ")-1))=7),OR(ISNUMBER(MATCH(LEFT(C525,FIND(" ",C525&amp;" ")-1),'Look Up Values'!$G$2:$G$1000,0)),ISNUMBER(MATCH(LEFT(C525,FIND(" ",C525&amp;" ")-1),'Look Up Values'!$AE$2:$AE$2000,0)))),"","EWC error")),"")</f>
        <v/>
      </c>
      <c r="P525" s="242" t="str" cm="1">
        <f t="array" ref="P525">IF(AND(I525&lt;&gt;0,I525&lt;&gt;""),IF(D525="","",IF(ISNUMBER(MATCH(SUBSTITUTE(D525," ",""),SUBSTITUTE('Look Up Values'!$S$2:$S$120," ",""),0)),"","D&amp;R error")),"")</f>
        <v/>
      </c>
      <c r="Q525" s="242" t="str" cm="1">
        <f t="array" ref="Q525">IF(AND(I525&lt;&gt;0,I525&lt;&gt;""),IF(G525="","",IF(ISNUMBER(MATCH(SUBSTITUTE(G525," ",""),SUBSTITUTE('Look Up Values'!$I$2:$I$10," ",""),0)),"","State error")),"")</f>
        <v/>
      </c>
      <c r="R525" s="260" t="str">
        <f t="shared" si="17"/>
        <v/>
      </c>
    </row>
    <row r="526" spans="1:18" ht="15.75">
      <c r="A526" s="250">
        <v>519</v>
      </c>
      <c r="B526" s="198"/>
      <c r="C526" s="25"/>
      <c r="D526" s="25"/>
      <c r="E526" s="25"/>
      <c r="F526" s="25"/>
      <c r="G526" s="26"/>
      <c r="H526" s="27"/>
      <c r="I526" s="28"/>
      <c r="J526" s="430"/>
      <c r="K526" s="8"/>
      <c r="L526" s="457" t="str">
        <f t="shared" si="16"/>
        <v/>
      </c>
      <c r="M526" s="245" cm="1">
        <f t="array" ref="M526">SUMPRODUCT(--(N526:Q526&lt;&gt;"")) + IF(TRIM(R526)="",0,LEN(R526)-LEN(SUBSTITUTE(R526,",",""))+1)</f>
        <v>0</v>
      </c>
      <c r="N526" s="242" t="str">
        <f>IF(AND(I526&lt;&gt;0,I526&lt;&gt;""),IF(TRIM(SUBSTITUTE(B526,CHAR(160),""))="","",IF(ISNUMBER(MATCH(TRIM(SUBSTITUTE(B526,CHAR(160),"")),'Look Up Values'!$B$2:$B$500,0)),"","Origin error")),"")</f>
        <v/>
      </c>
      <c r="O526" s="242" t="str">
        <f>IF(AND(I526&lt;&gt;0,I526&lt;&gt;""),IF(C526="","",IF(AND(ISNUMBER(--LEFT(C526,FIND(" ",C526&amp;" ")-1)),OR(LEN(LEFT(C526,FIND(" ",C526&amp;" ")-1))=6,LEN(LEFT(C526,FIND(" ",C526&amp;" ")-1))=7),OR(ISNUMBER(MATCH(LEFT(C526,FIND(" ",C526&amp;" ")-1),'Look Up Values'!$G$2:$G$1000,0)),ISNUMBER(MATCH(LEFT(C526,FIND(" ",C526&amp;" ")-1),'Look Up Values'!$AE$2:$AE$2000,0)))),"","EWC error")),"")</f>
        <v/>
      </c>
      <c r="P526" s="242" t="str" cm="1">
        <f t="array" ref="P526">IF(AND(I526&lt;&gt;0,I526&lt;&gt;""),IF(D526="","",IF(ISNUMBER(MATCH(SUBSTITUTE(D526," ",""),SUBSTITUTE('Look Up Values'!$S$2:$S$120," ",""),0)),"","D&amp;R error")),"")</f>
        <v/>
      </c>
      <c r="Q526" s="242" t="str" cm="1">
        <f t="array" ref="Q526">IF(AND(I526&lt;&gt;0,I526&lt;&gt;""),IF(G526="","",IF(ISNUMBER(MATCH(SUBSTITUTE(G526," ",""),SUBSTITUTE('Look Up Values'!$I$2:$I$10," ",""),0)),"","State error")),"")</f>
        <v/>
      </c>
      <c r="R526" s="260" t="str">
        <f t="shared" si="17"/>
        <v/>
      </c>
    </row>
    <row r="527" spans="1:18" ht="15.75">
      <c r="A527" s="250">
        <v>520</v>
      </c>
      <c r="B527" s="198"/>
      <c r="C527" s="25"/>
      <c r="D527" s="25"/>
      <c r="E527" s="25"/>
      <c r="F527" s="25"/>
      <c r="G527" s="26"/>
      <c r="H527" s="27"/>
      <c r="I527" s="28"/>
      <c r="J527" s="430"/>
      <c r="K527" s="8"/>
      <c r="L527" s="457" t="str">
        <f t="shared" si="16"/>
        <v/>
      </c>
      <c r="M527" s="245" cm="1">
        <f t="array" ref="M527">SUMPRODUCT(--(N527:Q527&lt;&gt;"")) + IF(TRIM(R527)="",0,LEN(R527)-LEN(SUBSTITUTE(R527,",",""))+1)</f>
        <v>0</v>
      </c>
      <c r="N527" s="242" t="str">
        <f>IF(AND(I527&lt;&gt;0,I527&lt;&gt;""),IF(TRIM(SUBSTITUTE(B527,CHAR(160),""))="","",IF(ISNUMBER(MATCH(TRIM(SUBSTITUTE(B527,CHAR(160),"")),'Look Up Values'!$B$2:$B$500,0)),"","Origin error")),"")</f>
        <v/>
      </c>
      <c r="O527" s="242" t="str">
        <f>IF(AND(I527&lt;&gt;0,I527&lt;&gt;""),IF(C527="","",IF(AND(ISNUMBER(--LEFT(C527,FIND(" ",C527&amp;" ")-1)),OR(LEN(LEFT(C527,FIND(" ",C527&amp;" ")-1))=6,LEN(LEFT(C527,FIND(" ",C527&amp;" ")-1))=7),OR(ISNUMBER(MATCH(LEFT(C527,FIND(" ",C527&amp;" ")-1),'Look Up Values'!$G$2:$G$1000,0)),ISNUMBER(MATCH(LEFT(C527,FIND(" ",C527&amp;" ")-1),'Look Up Values'!$AE$2:$AE$2000,0)))),"","EWC error")),"")</f>
        <v/>
      </c>
      <c r="P527" s="242" t="str" cm="1">
        <f t="array" ref="P527">IF(AND(I527&lt;&gt;0,I527&lt;&gt;""),IF(D527="","",IF(ISNUMBER(MATCH(SUBSTITUTE(D527," ",""),SUBSTITUTE('Look Up Values'!$S$2:$S$120," ",""),0)),"","D&amp;R error")),"")</f>
        <v/>
      </c>
      <c r="Q527" s="242" t="str" cm="1">
        <f t="array" ref="Q527">IF(AND(I527&lt;&gt;0,I527&lt;&gt;""),IF(G527="","",IF(ISNUMBER(MATCH(SUBSTITUTE(G527," ",""),SUBSTITUTE('Look Up Values'!$I$2:$I$10," ",""),0)),"","State error")),"")</f>
        <v/>
      </c>
      <c r="R527" s="260" t="str">
        <f t="shared" si="17"/>
        <v/>
      </c>
    </row>
    <row r="528" spans="1:18" ht="15.75">
      <c r="A528" s="250">
        <v>521</v>
      </c>
      <c r="B528" s="198"/>
      <c r="C528" s="25"/>
      <c r="D528" s="25"/>
      <c r="E528" s="25"/>
      <c r="F528" s="25"/>
      <c r="G528" s="26"/>
      <c r="H528" s="27"/>
      <c r="I528" s="28"/>
      <c r="J528" s="430"/>
      <c r="K528" s="8"/>
      <c r="L528" s="457" t="str">
        <f t="shared" si="16"/>
        <v/>
      </c>
      <c r="M528" s="245" cm="1">
        <f t="array" ref="M528">SUMPRODUCT(--(N528:Q528&lt;&gt;"")) + IF(TRIM(R528)="",0,LEN(R528)-LEN(SUBSTITUTE(R528,",",""))+1)</f>
        <v>0</v>
      </c>
      <c r="N528" s="242" t="str">
        <f>IF(AND(I528&lt;&gt;0,I528&lt;&gt;""),IF(TRIM(SUBSTITUTE(B528,CHAR(160),""))="","",IF(ISNUMBER(MATCH(TRIM(SUBSTITUTE(B528,CHAR(160),"")),'Look Up Values'!$B$2:$B$500,0)),"","Origin error")),"")</f>
        <v/>
      </c>
      <c r="O528" s="242" t="str">
        <f>IF(AND(I528&lt;&gt;0,I528&lt;&gt;""),IF(C528="","",IF(AND(ISNUMBER(--LEFT(C528,FIND(" ",C528&amp;" ")-1)),OR(LEN(LEFT(C528,FIND(" ",C528&amp;" ")-1))=6,LEN(LEFT(C528,FIND(" ",C528&amp;" ")-1))=7),OR(ISNUMBER(MATCH(LEFT(C528,FIND(" ",C528&amp;" ")-1),'Look Up Values'!$G$2:$G$1000,0)),ISNUMBER(MATCH(LEFT(C528,FIND(" ",C528&amp;" ")-1),'Look Up Values'!$AE$2:$AE$2000,0)))),"","EWC error")),"")</f>
        <v/>
      </c>
      <c r="P528" s="242" t="str" cm="1">
        <f t="array" ref="P528">IF(AND(I528&lt;&gt;0,I528&lt;&gt;""),IF(D528="","",IF(ISNUMBER(MATCH(SUBSTITUTE(D528," ",""),SUBSTITUTE('Look Up Values'!$S$2:$S$120," ",""),0)),"","D&amp;R error")),"")</f>
        <v/>
      </c>
      <c r="Q528" s="242" t="str" cm="1">
        <f t="array" ref="Q528">IF(AND(I528&lt;&gt;0,I528&lt;&gt;""),IF(G528="","",IF(ISNUMBER(MATCH(SUBSTITUTE(G528," ",""),SUBSTITUTE('Look Up Values'!$I$2:$I$10," ",""),0)),"","State error")),"")</f>
        <v/>
      </c>
      <c r="R528" s="260" t="str">
        <f t="shared" si="17"/>
        <v/>
      </c>
    </row>
    <row r="529" spans="1:18" ht="15.75">
      <c r="A529" s="250">
        <v>522</v>
      </c>
      <c r="B529" s="198"/>
      <c r="C529" s="25"/>
      <c r="D529" s="25"/>
      <c r="E529" s="25"/>
      <c r="F529" s="25"/>
      <c r="G529" s="26"/>
      <c r="H529" s="27"/>
      <c r="I529" s="28"/>
      <c r="J529" s="430"/>
      <c r="K529" s="8"/>
      <c r="L529" s="457" t="str">
        <f t="shared" si="16"/>
        <v/>
      </c>
      <c r="M529" s="245" cm="1">
        <f t="array" ref="M529">SUMPRODUCT(--(N529:Q529&lt;&gt;"")) + IF(TRIM(R529)="",0,LEN(R529)-LEN(SUBSTITUTE(R529,",",""))+1)</f>
        <v>0</v>
      </c>
      <c r="N529" s="242" t="str">
        <f>IF(AND(I529&lt;&gt;0,I529&lt;&gt;""),IF(TRIM(SUBSTITUTE(B529,CHAR(160),""))="","",IF(ISNUMBER(MATCH(TRIM(SUBSTITUTE(B529,CHAR(160),"")),'Look Up Values'!$B$2:$B$500,0)),"","Origin error")),"")</f>
        <v/>
      </c>
      <c r="O529" s="242" t="str">
        <f>IF(AND(I529&lt;&gt;0,I529&lt;&gt;""),IF(C529="","",IF(AND(ISNUMBER(--LEFT(C529,FIND(" ",C529&amp;" ")-1)),OR(LEN(LEFT(C529,FIND(" ",C529&amp;" ")-1))=6,LEN(LEFT(C529,FIND(" ",C529&amp;" ")-1))=7),OR(ISNUMBER(MATCH(LEFT(C529,FIND(" ",C529&amp;" ")-1),'Look Up Values'!$G$2:$G$1000,0)),ISNUMBER(MATCH(LEFT(C529,FIND(" ",C529&amp;" ")-1),'Look Up Values'!$AE$2:$AE$2000,0)))),"","EWC error")),"")</f>
        <v/>
      </c>
      <c r="P529" s="242" t="str" cm="1">
        <f t="array" ref="P529">IF(AND(I529&lt;&gt;0,I529&lt;&gt;""),IF(D529="","",IF(ISNUMBER(MATCH(SUBSTITUTE(D529," ",""),SUBSTITUTE('Look Up Values'!$S$2:$S$120," ",""),0)),"","D&amp;R error")),"")</f>
        <v/>
      </c>
      <c r="Q529" s="242" t="str" cm="1">
        <f t="array" ref="Q529">IF(AND(I529&lt;&gt;0,I529&lt;&gt;""),IF(G529="","",IF(ISNUMBER(MATCH(SUBSTITUTE(G529," ",""),SUBSTITUTE('Look Up Values'!$I$2:$I$10," ",""),0)),"","State error")),"")</f>
        <v/>
      </c>
      <c r="R529" s="260" t="str">
        <f t="shared" si="17"/>
        <v/>
      </c>
    </row>
    <row r="530" spans="1:18" ht="15.75">
      <c r="A530" s="250">
        <v>523</v>
      </c>
      <c r="B530" s="198"/>
      <c r="C530" s="25"/>
      <c r="D530" s="25"/>
      <c r="E530" s="25"/>
      <c r="F530" s="25"/>
      <c r="G530" s="26"/>
      <c r="H530" s="27"/>
      <c r="I530" s="28"/>
      <c r="J530" s="430"/>
      <c r="K530" s="8"/>
      <c r="L530" s="457" t="str">
        <f t="shared" si="16"/>
        <v/>
      </c>
      <c r="M530" s="245" cm="1">
        <f t="array" ref="M530">SUMPRODUCT(--(N530:Q530&lt;&gt;"")) + IF(TRIM(R530)="",0,LEN(R530)-LEN(SUBSTITUTE(R530,",",""))+1)</f>
        <v>0</v>
      </c>
      <c r="N530" s="242" t="str">
        <f>IF(AND(I530&lt;&gt;0,I530&lt;&gt;""),IF(TRIM(SUBSTITUTE(B530,CHAR(160),""))="","",IF(ISNUMBER(MATCH(TRIM(SUBSTITUTE(B530,CHAR(160),"")),'Look Up Values'!$B$2:$B$500,0)),"","Origin error")),"")</f>
        <v/>
      </c>
      <c r="O530" s="242" t="str">
        <f>IF(AND(I530&lt;&gt;0,I530&lt;&gt;""),IF(C530="","",IF(AND(ISNUMBER(--LEFT(C530,FIND(" ",C530&amp;" ")-1)),OR(LEN(LEFT(C530,FIND(" ",C530&amp;" ")-1))=6,LEN(LEFT(C530,FIND(" ",C530&amp;" ")-1))=7),OR(ISNUMBER(MATCH(LEFT(C530,FIND(" ",C530&amp;" ")-1),'Look Up Values'!$G$2:$G$1000,0)),ISNUMBER(MATCH(LEFT(C530,FIND(" ",C530&amp;" ")-1),'Look Up Values'!$AE$2:$AE$2000,0)))),"","EWC error")),"")</f>
        <v/>
      </c>
      <c r="P530" s="242" t="str" cm="1">
        <f t="array" ref="P530">IF(AND(I530&lt;&gt;0,I530&lt;&gt;""),IF(D530="","",IF(ISNUMBER(MATCH(SUBSTITUTE(D530," ",""),SUBSTITUTE('Look Up Values'!$S$2:$S$120," ",""),0)),"","D&amp;R error")),"")</f>
        <v/>
      </c>
      <c r="Q530" s="242" t="str" cm="1">
        <f t="array" ref="Q530">IF(AND(I530&lt;&gt;0,I530&lt;&gt;""),IF(G530="","",IF(ISNUMBER(MATCH(SUBSTITUTE(G530," ",""),SUBSTITUTE('Look Up Values'!$I$2:$I$10," ",""),0)),"","State error")),"")</f>
        <v/>
      </c>
      <c r="R530" s="260" t="str">
        <f t="shared" si="17"/>
        <v/>
      </c>
    </row>
    <row r="531" spans="1:18" ht="15.75">
      <c r="A531" s="250">
        <v>524</v>
      </c>
      <c r="B531" s="198"/>
      <c r="C531" s="25"/>
      <c r="D531" s="25"/>
      <c r="E531" s="25"/>
      <c r="F531" s="25"/>
      <c r="G531" s="26"/>
      <c r="H531" s="27"/>
      <c r="I531" s="28"/>
      <c r="J531" s="430"/>
      <c r="K531" s="8"/>
      <c r="L531" s="457" t="str">
        <f t="shared" si="16"/>
        <v/>
      </c>
      <c r="M531" s="245" cm="1">
        <f t="array" ref="M531">SUMPRODUCT(--(N531:Q531&lt;&gt;"")) + IF(TRIM(R531)="",0,LEN(R531)-LEN(SUBSTITUTE(R531,",",""))+1)</f>
        <v>0</v>
      </c>
      <c r="N531" s="242" t="str">
        <f>IF(AND(I531&lt;&gt;0,I531&lt;&gt;""),IF(TRIM(SUBSTITUTE(B531,CHAR(160),""))="","",IF(ISNUMBER(MATCH(TRIM(SUBSTITUTE(B531,CHAR(160),"")),'Look Up Values'!$B$2:$B$500,0)),"","Origin error")),"")</f>
        <v/>
      </c>
      <c r="O531" s="242" t="str">
        <f>IF(AND(I531&lt;&gt;0,I531&lt;&gt;""),IF(C531="","",IF(AND(ISNUMBER(--LEFT(C531,FIND(" ",C531&amp;" ")-1)),OR(LEN(LEFT(C531,FIND(" ",C531&amp;" ")-1))=6,LEN(LEFT(C531,FIND(" ",C531&amp;" ")-1))=7),OR(ISNUMBER(MATCH(LEFT(C531,FIND(" ",C531&amp;" ")-1),'Look Up Values'!$G$2:$G$1000,0)),ISNUMBER(MATCH(LEFT(C531,FIND(" ",C531&amp;" ")-1),'Look Up Values'!$AE$2:$AE$2000,0)))),"","EWC error")),"")</f>
        <v/>
      </c>
      <c r="P531" s="242" t="str" cm="1">
        <f t="array" ref="P531">IF(AND(I531&lt;&gt;0,I531&lt;&gt;""),IF(D531="","",IF(ISNUMBER(MATCH(SUBSTITUTE(D531," ",""),SUBSTITUTE('Look Up Values'!$S$2:$S$120," ",""),0)),"","D&amp;R error")),"")</f>
        <v/>
      </c>
      <c r="Q531" s="242" t="str" cm="1">
        <f t="array" ref="Q531">IF(AND(I531&lt;&gt;0,I531&lt;&gt;""),IF(G531="","",IF(ISNUMBER(MATCH(SUBSTITUTE(G531," ",""),SUBSTITUTE('Look Up Values'!$I$2:$I$10," ",""),0)),"","State error")),"")</f>
        <v/>
      </c>
      <c r="R531" s="260" t="str">
        <f t="shared" si="17"/>
        <v/>
      </c>
    </row>
    <row r="532" spans="1:18" ht="15.75">
      <c r="A532" s="250">
        <v>525</v>
      </c>
      <c r="B532" s="198"/>
      <c r="C532" s="25"/>
      <c r="D532" s="25"/>
      <c r="E532" s="25"/>
      <c r="F532" s="25"/>
      <c r="G532" s="26"/>
      <c r="H532" s="27"/>
      <c r="I532" s="28"/>
      <c r="J532" s="430"/>
      <c r="K532" s="8"/>
      <c r="L532" s="457" t="str">
        <f t="shared" si="16"/>
        <v/>
      </c>
      <c r="M532" s="245" cm="1">
        <f t="array" ref="M532">SUMPRODUCT(--(N532:Q532&lt;&gt;"")) + IF(TRIM(R532)="",0,LEN(R532)-LEN(SUBSTITUTE(R532,",",""))+1)</f>
        <v>0</v>
      </c>
      <c r="N532" s="242" t="str">
        <f>IF(AND(I532&lt;&gt;0,I532&lt;&gt;""),IF(TRIM(SUBSTITUTE(B532,CHAR(160),""))="","",IF(ISNUMBER(MATCH(TRIM(SUBSTITUTE(B532,CHAR(160),"")),'Look Up Values'!$B$2:$B$500,0)),"","Origin error")),"")</f>
        <v/>
      </c>
      <c r="O532" s="242" t="str">
        <f>IF(AND(I532&lt;&gt;0,I532&lt;&gt;""),IF(C532="","",IF(AND(ISNUMBER(--LEFT(C532,FIND(" ",C532&amp;" ")-1)),OR(LEN(LEFT(C532,FIND(" ",C532&amp;" ")-1))=6,LEN(LEFT(C532,FIND(" ",C532&amp;" ")-1))=7),OR(ISNUMBER(MATCH(LEFT(C532,FIND(" ",C532&amp;" ")-1),'Look Up Values'!$G$2:$G$1000,0)),ISNUMBER(MATCH(LEFT(C532,FIND(" ",C532&amp;" ")-1),'Look Up Values'!$AE$2:$AE$2000,0)))),"","EWC error")),"")</f>
        <v/>
      </c>
      <c r="P532" s="242" t="str" cm="1">
        <f t="array" ref="P532">IF(AND(I532&lt;&gt;0,I532&lt;&gt;""),IF(D532="","",IF(ISNUMBER(MATCH(SUBSTITUTE(D532," ",""),SUBSTITUTE('Look Up Values'!$S$2:$S$120," ",""),0)),"","D&amp;R error")),"")</f>
        <v/>
      </c>
      <c r="Q532" s="242" t="str" cm="1">
        <f t="array" ref="Q532">IF(AND(I532&lt;&gt;0,I532&lt;&gt;""),IF(G532="","",IF(ISNUMBER(MATCH(SUBSTITUTE(G532," ",""),SUBSTITUTE('Look Up Values'!$I$2:$I$10," ",""),0)),"","State error")),"")</f>
        <v/>
      </c>
      <c r="R532" s="260" t="str">
        <f t="shared" si="17"/>
        <v/>
      </c>
    </row>
    <row r="533" spans="1:18" ht="15.75">
      <c r="A533" s="250">
        <v>526</v>
      </c>
      <c r="B533" s="198"/>
      <c r="C533" s="25"/>
      <c r="D533" s="25"/>
      <c r="E533" s="25"/>
      <c r="F533" s="25"/>
      <c r="G533" s="26"/>
      <c r="H533" s="27"/>
      <c r="I533" s="28"/>
      <c r="J533" s="430"/>
      <c r="K533" s="8"/>
      <c r="L533" s="457" t="str">
        <f t="shared" si="16"/>
        <v/>
      </c>
      <c r="M533" s="245" cm="1">
        <f t="array" ref="M533">SUMPRODUCT(--(N533:Q533&lt;&gt;"")) + IF(TRIM(R533)="",0,LEN(R533)-LEN(SUBSTITUTE(R533,",",""))+1)</f>
        <v>0</v>
      </c>
      <c r="N533" s="242" t="str">
        <f>IF(AND(I533&lt;&gt;0,I533&lt;&gt;""),IF(TRIM(SUBSTITUTE(B533,CHAR(160),""))="","",IF(ISNUMBER(MATCH(TRIM(SUBSTITUTE(B533,CHAR(160),"")),'Look Up Values'!$B$2:$B$500,0)),"","Origin error")),"")</f>
        <v/>
      </c>
      <c r="O533" s="242" t="str">
        <f>IF(AND(I533&lt;&gt;0,I533&lt;&gt;""),IF(C533="","",IF(AND(ISNUMBER(--LEFT(C533,FIND(" ",C533&amp;" ")-1)),OR(LEN(LEFT(C533,FIND(" ",C533&amp;" ")-1))=6,LEN(LEFT(C533,FIND(" ",C533&amp;" ")-1))=7),OR(ISNUMBER(MATCH(LEFT(C533,FIND(" ",C533&amp;" ")-1),'Look Up Values'!$G$2:$G$1000,0)),ISNUMBER(MATCH(LEFT(C533,FIND(" ",C533&amp;" ")-1),'Look Up Values'!$AE$2:$AE$2000,0)))),"","EWC error")),"")</f>
        <v/>
      </c>
      <c r="P533" s="242" t="str" cm="1">
        <f t="array" ref="P533">IF(AND(I533&lt;&gt;0,I533&lt;&gt;""),IF(D533="","",IF(ISNUMBER(MATCH(SUBSTITUTE(D533," ",""),SUBSTITUTE('Look Up Values'!$S$2:$S$120," ",""),0)),"","D&amp;R error")),"")</f>
        <v/>
      </c>
      <c r="Q533" s="242" t="str" cm="1">
        <f t="array" ref="Q533">IF(AND(I533&lt;&gt;0,I533&lt;&gt;""),IF(G533="","",IF(ISNUMBER(MATCH(SUBSTITUTE(G533," ",""),SUBSTITUTE('Look Up Values'!$I$2:$I$10," ",""),0)),"","State error")),"")</f>
        <v/>
      </c>
      <c r="R533" s="260" t="str">
        <f t="shared" si="17"/>
        <v/>
      </c>
    </row>
    <row r="534" spans="1:18" ht="15.75">
      <c r="A534" s="250">
        <v>527</v>
      </c>
      <c r="B534" s="198"/>
      <c r="C534" s="25"/>
      <c r="D534" s="25"/>
      <c r="E534" s="25"/>
      <c r="F534" s="25"/>
      <c r="G534" s="26"/>
      <c r="H534" s="27"/>
      <c r="I534" s="28"/>
      <c r="J534" s="430"/>
      <c r="K534" s="8"/>
      <c r="L534" s="457" t="str">
        <f t="shared" si="16"/>
        <v/>
      </c>
      <c r="M534" s="245" cm="1">
        <f t="array" ref="M534">SUMPRODUCT(--(N534:Q534&lt;&gt;"")) + IF(TRIM(R534)="",0,LEN(R534)-LEN(SUBSTITUTE(R534,",",""))+1)</f>
        <v>0</v>
      </c>
      <c r="N534" s="242" t="str">
        <f>IF(AND(I534&lt;&gt;0,I534&lt;&gt;""),IF(TRIM(SUBSTITUTE(B534,CHAR(160),""))="","",IF(ISNUMBER(MATCH(TRIM(SUBSTITUTE(B534,CHAR(160),"")),'Look Up Values'!$B$2:$B$500,0)),"","Origin error")),"")</f>
        <v/>
      </c>
      <c r="O534" s="242" t="str">
        <f>IF(AND(I534&lt;&gt;0,I534&lt;&gt;""),IF(C534="","",IF(AND(ISNUMBER(--LEFT(C534,FIND(" ",C534&amp;" ")-1)),OR(LEN(LEFT(C534,FIND(" ",C534&amp;" ")-1))=6,LEN(LEFT(C534,FIND(" ",C534&amp;" ")-1))=7),OR(ISNUMBER(MATCH(LEFT(C534,FIND(" ",C534&amp;" ")-1),'Look Up Values'!$G$2:$G$1000,0)),ISNUMBER(MATCH(LEFT(C534,FIND(" ",C534&amp;" ")-1),'Look Up Values'!$AE$2:$AE$2000,0)))),"","EWC error")),"")</f>
        <v/>
      </c>
      <c r="P534" s="242" t="str" cm="1">
        <f t="array" ref="P534">IF(AND(I534&lt;&gt;0,I534&lt;&gt;""),IF(D534="","",IF(ISNUMBER(MATCH(SUBSTITUTE(D534," ",""),SUBSTITUTE('Look Up Values'!$S$2:$S$120," ",""),0)),"","D&amp;R error")),"")</f>
        <v/>
      </c>
      <c r="Q534" s="242" t="str" cm="1">
        <f t="array" ref="Q534">IF(AND(I534&lt;&gt;0,I534&lt;&gt;""),IF(G534="","",IF(ISNUMBER(MATCH(SUBSTITUTE(G534," ",""),SUBSTITUTE('Look Up Values'!$I$2:$I$10," ",""),0)),"","State error")),"")</f>
        <v/>
      </c>
      <c r="R534" s="260" t="str">
        <f t="shared" si="17"/>
        <v/>
      </c>
    </row>
    <row r="535" spans="1:18" ht="15.75">
      <c r="A535" s="250">
        <v>528</v>
      </c>
      <c r="B535" s="198"/>
      <c r="C535" s="25"/>
      <c r="D535" s="25"/>
      <c r="E535" s="25"/>
      <c r="F535" s="25"/>
      <c r="G535" s="26"/>
      <c r="H535" s="27"/>
      <c r="I535" s="28"/>
      <c r="J535" s="430"/>
      <c r="K535" s="8"/>
      <c r="L535" s="457" t="str">
        <f t="shared" si="16"/>
        <v/>
      </c>
      <c r="M535" s="245" cm="1">
        <f t="array" ref="M535">SUMPRODUCT(--(N535:Q535&lt;&gt;"")) + IF(TRIM(R535)="",0,LEN(R535)-LEN(SUBSTITUTE(R535,",",""))+1)</f>
        <v>0</v>
      </c>
      <c r="N535" s="242" t="str">
        <f>IF(AND(I535&lt;&gt;0,I535&lt;&gt;""),IF(TRIM(SUBSTITUTE(B535,CHAR(160),""))="","",IF(ISNUMBER(MATCH(TRIM(SUBSTITUTE(B535,CHAR(160),"")),'Look Up Values'!$B$2:$B$500,0)),"","Origin error")),"")</f>
        <v/>
      </c>
      <c r="O535" s="242" t="str">
        <f>IF(AND(I535&lt;&gt;0,I535&lt;&gt;""),IF(C535="","",IF(AND(ISNUMBER(--LEFT(C535,FIND(" ",C535&amp;" ")-1)),OR(LEN(LEFT(C535,FIND(" ",C535&amp;" ")-1))=6,LEN(LEFT(C535,FIND(" ",C535&amp;" ")-1))=7),OR(ISNUMBER(MATCH(LEFT(C535,FIND(" ",C535&amp;" ")-1),'Look Up Values'!$G$2:$G$1000,0)),ISNUMBER(MATCH(LEFT(C535,FIND(" ",C535&amp;" ")-1),'Look Up Values'!$AE$2:$AE$2000,0)))),"","EWC error")),"")</f>
        <v/>
      </c>
      <c r="P535" s="242" t="str" cm="1">
        <f t="array" ref="P535">IF(AND(I535&lt;&gt;0,I535&lt;&gt;""),IF(D535="","",IF(ISNUMBER(MATCH(SUBSTITUTE(D535," ",""),SUBSTITUTE('Look Up Values'!$S$2:$S$120," ",""),0)),"","D&amp;R error")),"")</f>
        <v/>
      </c>
      <c r="Q535" s="242" t="str" cm="1">
        <f t="array" ref="Q535">IF(AND(I535&lt;&gt;0,I535&lt;&gt;""),IF(G535="","",IF(ISNUMBER(MATCH(SUBSTITUTE(G535," ",""),SUBSTITUTE('Look Up Values'!$I$2:$I$10," ",""),0)),"","State error")),"")</f>
        <v/>
      </c>
      <c r="R535" s="260" t="str">
        <f t="shared" si="17"/>
        <v/>
      </c>
    </row>
    <row r="536" spans="1:18" ht="15.75">
      <c r="A536" s="250">
        <v>529</v>
      </c>
      <c r="B536" s="198"/>
      <c r="C536" s="25"/>
      <c r="D536" s="25"/>
      <c r="E536" s="25"/>
      <c r="F536" s="25"/>
      <c r="G536" s="26"/>
      <c r="H536" s="27"/>
      <c r="I536" s="28"/>
      <c r="J536" s="430"/>
      <c r="K536" s="8"/>
      <c r="L536" s="457" t="str">
        <f t="shared" si="16"/>
        <v/>
      </c>
      <c r="M536" s="245" cm="1">
        <f t="array" ref="M536">SUMPRODUCT(--(N536:Q536&lt;&gt;"")) + IF(TRIM(R536)="",0,LEN(R536)-LEN(SUBSTITUTE(R536,",",""))+1)</f>
        <v>0</v>
      </c>
      <c r="N536" s="242" t="str">
        <f>IF(AND(I536&lt;&gt;0,I536&lt;&gt;""),IF(TRIM(SUBSTITUTE(B536,CHAR(160),""))="","",IF(ISNUMBER(MATCH(TRIM(SUBSTITUTE(B536,CHAR(160),"")),'Look Up Values'!$B$2:$B$500,0)),"","Origin error")),"")</f>
        <v/>
      </c>
      <c r="O536" s="242" t="str">
        <f>IF(AND(I536&lt;&gt;0,I536&lt;&gt;""),IF(C536="","",IF(AND(ISNUMBER(--LEFT(C536,FIND(" ",C536&amp;" ")-1)),OR(LEN(LEFT(C536,FIND(" ",C536&amp;" ")-1))=6,LEN(LEFT(C536,FIND(" ",C536&amp;" ")-1))=7),OR(ISNUMBER(MATCH(LEFT(C536,FIND(" ",C536&amp;" ")-1),'Look Up Values'!$G$2:$G$1000,0)),ISNUMBER(MATCH(LEFT(C536,FIND(" ",C536&amp;" ")-1),'Look Up Values'!$AE$2:$AE$2000,0)))),"","EWC error")),"")</f>
        <v/>
      </c>
      <c r="P536" s="242" t="str" cm="1">
        <f t="array" ref="P536">IF(AND(I536&lt;&gt;0,I536&lt;&gt;""),IF(D536="","",IF(ISNUMBER(MATCH(SUBSTITUTE(D536," ",""),SUBSTITUTE('Look Up Values'!$S$2:$S$120," ",""),0)),"","D&amp;R error")),"")</f>
        <v/>
      </c>
      <c r="Q536" s="242" t="str" cm="1">
        <f t="array" ref="Q536">IF(AND(I536&lt;&gt;0,I536&lt;&gt;""),IF(G536="","",IF(ISNUMBER(MATCH(SUBSTITUTE(G536," ",""),SUBSTITUTE('Look Up Values'!$I$2:$I$10," ",""),0)),"","State error")),"")</f>
        <v/>
      </c>
      <c r="R536" s="260" t="str">
        <f t="shared" si="17"/>
        <v/>
      </c>
    </row>
    <row r="537" spans="1:18" ht="15.75">
      <c r="A537" s="250">
        <v>530</v>
      </c>
      <c r="B537" s="198"/>
      <c r="C537" s="25"/>
      <c r="D537" s="25"/>
      <c r="E537" s="25"/>
      <c r="F537" s="25"/>
      <c r="G537" s="26"/>
      <c r="H537" s="27"/>
      <c r="I537" s="28"/>
      <c r="J537" s="430"/>
      <c r="K537" s="8"/>
      <c r="L537" s="457" t="str">
        <f t="shared" si="16"/>
        <v/>
      </c>
      <c r="M537" s="245" cm="1">
        <f t="array" ref="M537">SUMPRODUCT(--(N537:Q537&lt;&gt;"")) + IF(TRIM(R537)="",0,LEN(R537)-LEN(SUBSTITUTE(R537,",",""))+1)</f>
        <v>0</v>
      </c>
      <c r="N537" s="242" t="str">
        <f>IF(AND(I537&lt;&gt;0,I537&lt;&gt;""),IF(TRIM(SUBSTITUTE(B537,CHAR(160),""))="","",IF(ISNUMBER(MATCH(TRIM(SUBSTITUTE(B537,CHAR(160),"")),'Look Up Values'!$B$2:$B$500,0)),"","Origin error")),"")</f>
        <v/>
      </c>
      <c r="O537" s="242" t="str">
        <f>IF(AND(I537&lt;&gt;0,I537&lt;&gt;""),IF(C537="","",IF(AND(ISNUMBER(--LEFT(C537,FIND(" ",C537&amp;" ")-1)),OR(LEN(LEFT(C537,FIND(" ",C537&amp;" ")-1))=6,LEN(LEFT(C537,FIND(" ",C537&amp;" ")-1))=7),OR(ISNUMBER(MATCH(LEFT(C537,FIND(" ",C537&amp;" ")-1),'Look Up Values'!$G$2:$G$1000,0)),ISNUMBER(MATCH(LEFT(C537,FIND(" ",C537&amp;" ")-1),'Look Up Values'!$AE$2:$AE$2000,0)))),"","EWC error")),"")</f>
        <v/>
      </c>
      <c r="P537" s="242" t="str" cm="1">
        <f t="array" ref="P537">IF(AND(I537&lt;&gt;0,I537&lt;&gt;""),IF(D537="","",IF(ISNUMBER(MATCH(SUBSTITUTE(D537," ",""),SUBSTITUTE('Look Up Values'!$S$2:$S$120," ",""),0)),"","D&amp;R error")),"")</f>
        <v/>
      </c>
      <c r="Q537" s="242" t="str" cm="1">
        <f t="array" ref="Q537">IF(AND(I537&lt;&gt;0,I537&lt;&gt;""),IF(G537="","",IF(ISNUMBER(MATCH(SUBSTITUTE(G537," ",""),SUBSTITUTE('Look Up Values'!$I$2:$I$10," ",""),0)),"","State error")),"")</f>
        <v/>
      </c>
      <c r="R537" s="260" t="str">
        <f t="shared" si="17"/>
        <v/>
      </c>
    </row>
    <row r="538" spans="1:18" ht="15.75">
      <c r="A538" s="250">
        <v>531</v>
      </c>
      <c r="B538" s="198"/>
      <c r="C538" s="25"/>
      <c r="D538" s="25"/>
      <c r="E538" s="25"/>
      <c r="F538" s="25"/>
      <c r="G538" s="26"/>
      <c r="H538" s="27"/>
      <c r="I538" s="28"/>
      <c r="J538" s="430"/>
      <c r="K538" s="8"/>
      <c r="L538" s="457" t="str">
        <f t="shared" si="16"/>
        <v/>
      </c>
      <c r="M538" s="245" cm="1">
        <f t="array" ref="M538">SUMPRODUCT(--(N538:Q538&lt;&gt;"")) + IF(TRIM(R538)="",0,LEN(R538)-LEN(SUBSTITUTE(R538,",",""))+1)</f>
        <v>0</v>
      </c>
      <c r="N538" s="242" t="str">
        <f>IF(AND(I538&lt;&gt;0,I538&lt;&gt;""),IF(TRIM(SUBSTITUTE(B538,CHAR(160),""))="","",IF(ISNUMBER(MATCH(TRIM(SUBSTITUTE(B538,CHAR(160),"")),'Look Up Values'!$B$2:$B$500,0)),"","Origin error")),"")</f>
        <v/>
      </c>
      <c r="O538" s="242" t="str">
        <f>IF(AND(I538&lt;&gt;0,I538&lt;&gt;""),IF(C538="","",IF(AND(ISNUMBER(--LEFT(C538,FIND(" ",C538&amp;" ")-1)),OR(LEN(LEFT(C538,FIND(" ",C538&amp;" ")-1))=6,LEN(LEFT(C538,FIND(" ",C538&amp;" ")-1))=7),OR(ISNUMBER(MATCH(LEFT(C538,FIND(" ",C538&amp;" ")-1),'Look Up Values'!$G$2:$G$1000,0)),ISNUMBER(MATCH(LEFT(C538,FIND(" ",C538&amp;" ")-1),'Look Up Values'!$AE$2:$AE$2000,0)))),"","EWC error")),"")</f>
        <v/>
      </c>
      <c r="P538" s="242" t="str" cm="1">
        <f t="array" ref="P538">IF(AND(I538&lt;&gt;0,I538&lt;&gt;""),IF(D538="","",IF(ISNUMBER(MATCH(SUBSTITUTE(D538," ",""),SUBSTITUTE('Look Up Values'!$S$2:$S$120," ",""),0)),"","D&amp;R error")),"")</f>
        <v/>
      </c>
      <c r="Q538" s="242" t="str" cm="1">
        <f t="array" ref="Q538">IF(AND(I538&lt;&gt;0,I538&lt;&gt;""),IF(G538="","",IF(ISNUMBER(MATCH(SUBSTITUTE(G538," ",""),SUBSTITUTE('Look Up Values'!$I$2:$I$10," ",""),0)),"","State error")),"")</f>
        <v/>
      </c>
      <c r="R538" s="260" t="str">
        <f t="shared" si="17"/>
        <v/>
      </c>
    </row>
    <row r="539" spans="1:18" ht="15.75">
      <c r="A539" s="250">
        <v>532</v>
      </c>
      <c r="B539" s="198"/>
      <c r="C539" s="25"/>
      <c r="D539" s="25"/>
      <c r="E539" s="25"/>
      <c r="F539" s="25"/>
      <c r="G539" s="26"/>
      <c r="H539" s="27"/>
      <c r="I539" s="28"/>
      <c r="J539" s="430"/>
      <c r="K539" s="8"/>
      <c r="L539" s="457" t="str">
        <f t="shared" si="16"/>
        <v/>
      </c>
      <c r="M539" s="245" cm="1">
        <f t="array" ref="M539">SUMPRODUCT(--(N539:Q539&lt;&gt;"")) + IF(TRIM(R539)="",0,LEN(R539)-LEN(SUBSTITUTE(R539,",",""))+1)</f>
        <v>0</v>
      </c>
      <c r="N539" s="242" t="str">
        <f>IF(AND(I539&lt;&gt;0,I539&lt;&gt;""),IF(TRIM(SUBSTITUTE(B539,CHAR(160),""))="","",IF(ISNUMBER(MATCH(TRIM(SUBSTITUTE(B539,CHAR(160),"")),'Look Up Values'!$B$2:$B$500,0)),"","Origin error")),"")</f>
        <v/>
      </c>
      <c r="O539" s="242" t="str">
        <f>IF(AND(I539&lt;&gt;0,I539&lt;&gt;""),IF(C539="","",IF(AND(ISNUMBER(--LEFT(C539,FIND(" ",C539&amp;" ")-1)),OR(LEN(LEFT(C539,FIND(" ",C539&amp;" ")-1))=6,LEN(LEFT(C539,FIND(" ",C539&amp;" ")-1))=7),OR(ISNUMBER(MATCH(LEFT(C539,FIND(" ",C539&amp;" ")-1),'Look Up Values'!$G$2:$G$1000,0)),ISNUMBER(MATCH(LEFT(C539,FIND(" ",C539&amp;" ")-1),'Look Up Values'!$AE$2:$AE$2000,0)))),"","EWC error")),"")</f>
        <v/>
      </c>
      <c r="P539" s="242" t="str" cm="1">
        <f t="array" ref="P539">IF(AND(I539&lt;&gt;0,I539&lt;&gt;""),IF(D539="","",IF(ISNUMBER(MATCH(SUBSTITUTE(D539," ",""),SUBSTITUTE('Look Up Values'!$S$2:$S$120," ",""),0)),"","D&amp;R error")),"")</f>
        <v/>
      </c>
      <c r="Q539" s="242" t="str" cm="1">
        <f t="array" ref="Q539">IF(AND(I539&lt;&gt;0,I539&lt;&gt;""),IF(G539="","",IF(ISNUMBER(MATCH(SUBSTITUTE(G539," ",""),SUBSTITUTE('Look Up Values'!$I$2:$I$10," ",""),0)),"","State error")),"")</f>
        <v/>
      </c>
      <c r="R539" s="260" t="str">
        <f t="shared" si="17"/>
        <v/>
      </c>
    </row>
    <row r="540" spans="1:18" ht="15.75">
      <c r="A540" s="250">
        <v>533</v>
      </c>
      <c r="B540" s="198"/>
      <c r="C540" s="25"/>
      <c r="D540" s="25"/>
      <c r="E540" s="25"/>
      <c r="F540" s="25"/>
      <c r="G540" s="26"/>
      <c r="H540" s="27"/>
      <c r="I540" s="28"/>
      <c r="J540" s="430"/>
      <c r="K540" s="8"/>
      <c r="L540" s="457" t="str">
        <f t="shared" si="16"/>
        <v/>
      </c>
      <c r="M540" s="245" cm="1">
        <f t="array" ref="M540">SUMPRODUCT(--(N540:Q540&lt;&gt;"")) + IF(TRIM(R540)="",0,LEN(R540)-LEN(SUBSTITUTE(R540,",",""))+1)</f>
        <v>0</v>
      </c>
      <c r="N540" s="242" t="str">
        <f>IF(AND(I540&lt;&gt;0,I540&lt;&gt;""),IF(TRIM(SUBSTITUTE(B540,CHAR(160),""))="","",IF(ISNUMBER(MATCH(TRIM(SUBSTITUTE(B540,CHAR(160),"")),'Look Up Values'!$B$2:$B$500,0)),"","Origin error")),"")</f>
        <v/>
      </c>
      <c r="O540" s="242" t="str">
        <f>IF(AND(I540&lt;&gt;0,I540&lt;&gt;""),IF(C540="","",IF(AND(ISNUMBER(--LEFT(C540,FIND(" ",C540&amp;" ")-1)),OR(LEN(LEFT(C540,FIND(" ",C540&amp;" ")-1))=6,LEN(LEFT(C540,FIND(" ",C540&amp;" ")-1))=7),OR(ISNUMBER(MATCH(LEFT(C540,FIND(" ",C540&amp;" ")-1),'Look Up Values'!$G$2:$G$1000,0)),ISNUMBER(MATCH(LEFT(C540,FIND(" ",C540&amp;" ")-1),'Look Up Values'!$AE$2:$AE$2000,0)))),"","EWC error")),"")</f>
        <v/>
      </c>
      <c r="P540" s="242" t="str" cm="1">
        <f t="array" ref="P540">IF(AND(I540&lt;&gt;0,I540&lt;&gt;""),IF(D540="","",IF(ISNUMBER(MATCH(SUBSTITUTE(D540," ",""),SUBSTITUTE('Look Up Values'!$S$2:$S$120," ",""),0)),"","D&amp;R error")),"")</f>
        <v/>
      </c>
      <c r="Q540" s="242" t="str" cm="1">
        <f t="array" ref="Q540">IF(AND(I540&lt;&gt;0,I540&lt;&gt;""),IF(G540="","",IF(ISNUMBER(MATCH(SUBSTITUTE(G540," ",""),SUBSTITUTE('Look Up Values'!$I$2:$I$10," ",""),0)),"","State error")),"")</f>
        <v/>
      </c>
      <c r="R540" s="260" t="str">
        <f t="shared" si="17"/>
        <v/>
      </c>
    </row>
    <row r="541" spans="1:18" ht="15.75">
      <c r="A541" s="250">
        <v>534</v>
      </c>
      <c r="B541" s="198"/>
      <c r="C541" s="25"/>
      <c r="D541" s="25"/>
      <c r="E541" s="25"/>
      <c r="F541" s="25"/>
      <c r="G541" s="26"/>
      <c r="H541" s="27"/>
      <c r="I541" s="28"/>
      <c r="J541" s="430"/>
      <c r="K541" s="8"/>
      <c r="L541" s="457" t="str">
        <f t="shared" si="16"/>
        <v/>
      </c>
      <c r="M541" s="245" cm="1">
        <f t="array" ref="M541">SUMPRODUCT(--(N541:Q541&lt;&gt;"")) + IF(TRIM(R541)="",0,LEN(R541)-LEN(SUBSTITUTE(R541,",",""))+1)</f>
        <v>0</v>
      </c>
      <c r="N541" s="242" t="str">
        <f>IF(AND(I541&lt;&gt;0,I541&lt;&gt;""),IF(TRIM(SUBSTITUTE(B541,CHAR(160),""))="","",IF(ISNUMBER(MATCH(TRIM(SUBSTITUTE(B541,CHAR(160),"")),'Look Up Values'!$B$2:$B$500,0)),"","Origin error")),"")</f>
        <v/>
      </c>
      <c r="O541" s="242" t="str">
        <f>IF(AND(I541&lt;&gt;0,I541&lt;&gt;""),IF(C541="","",IF(AND(ISNUMBER(--LEFT(C541,FIND(" ",C541&amp;" ")-1)),OR(LEN(LEFT(C541,FIND(" ",C541&amp;" ")-1))=6,LEN(LEFT(C541,FIND(" ",C541&amp;" ")-1))=7),OR(ISNUMBER(MATCH(LEFT(C541,FIND(" ",C541&amp;" ")-1),'Look Up Values'!$G$2:$G$1000,0)),ISNUMBER(MATCH(LEFT(C541,FIND(" ",C541&amp;" ")-1),'Look Up Values'!$AE$2:$AE$2000,0)))),"","EWC error")),"")</f>
        <v/>
      </c>
      <c r="P541" s="242" t="str" cm="1">
        <f t="array" ref="P541">IF(AND(I541&lt;&gt;0,I541&lt;&gt;""),IF(D541="","",IF(ISNUMBER(MATCH(SUBSTITUTE(D541," ",""),SUBSTITUTE('Look Up Values'!$S$2:$S$120," ",""),0)),"","D&amp;R error")),"")</f>
        <v/>
      </c>
      <c r="Q541" s="242" t="str" cm="1">
        <f t="array" ref="Q541">IF(AND(I541&lt;&gt;0,I541&lt;&gt;""),IF(G541="","",IF(ISNUMBER(MATCH(SUBSTITUTE(G541," ",""),SUBSTITUTE('Look Up Values'!$I$2:$I$10," ",""),0)),"","State error")),"")</f>
        <v/>
      </c>
      <c r="R541" s="260" t="str">
        <f t="shared" si="17"/>
        <v/>
      </c>
    </row>
    <row r="542" spans="1:18" ht="15.75">
      <c r="A542" s="250">
        <v>535</v>
      </c>
      <c r="B542" s="198"/>
      <c r="C542" s="25"/>
      <c r="D542" s="25"/>
      <c r="E542" s="25"/>
      <c r="F542" s="25"/>
      <c r="G542" s="26"/>
      <c r="H542" s="27"/>
      <c r="I542" s="28"/>
      <c r="J542" s="430"/>
      <c r="K542" s="8"/>
      <c r="L542" s="457" t="str">
        <f t="shared" si="16"/>
        <v/>
      </c>
      <c r="M542" s="245" cm="1">
        <f t="array" ref="M542">SUMPRODUCT(--(N542:Q542&lt;&gt;"")) + IF(TRIM(R542)="",0,LEN(R542)-LEN(SUBSTITUTE(R542,",",""))+1)</f>
        <v>0</v>
      </c>
      <c r="N542" s="242" t="str">
        <f>IF(AND(I542&lt;&gt;0,I542&lt;&gt;""),IF(TRIM(SUBSTITUTE(B542,CHAR(160),""))="","",IF(ISNUMBER(MATCH(TRIM(SUBSTITUTE(B542,CHAR(160),"")),'Look Up Values'!$B$2:$B$500,0)),"","Origin error")),"")</f>
        <v/>
      </c>
      <c r="O542" s="242" t="str">
        <f>IF(AND(I542&lt;&gt;0,I542&lt;&gt;""),IF(C542="","",IF(AND(ISNUMBER(--LEFT(C542,FIND(" ",C542&amp;" ")-1)),OR(LEN(LEFT(C542,FIND(" ",C542&amp;" ")-1))=6,LEN(LEFT(C542,FIND(" ",C542&amp;" ")-1))=7),OR(ISNUMBER(MATCH(LEFT(C542,FIND(" ",C542&amp;" ")-1),'Look Up Values'!$G$2:$G$1000,0)),ISNUMBER(MATCH(LEFT(C542,FIND(" ",C542&amp;" ")-1),'Look Up Values'!$AE$2:$AE$2000,0)))),"","EWC error")),"")</f>
        <v/>
      </c>
      <c r="P542" s="242" t="str" cm="1">
        <f t="array" ref="P542">IF(AND(I542&lt;&gt;0,I542&lt;&gt;""),IF(D542="","",IF(ISNUMBER(MATCH(SUBSTITUTE(D542," ",""),SUBSTITUTE('Look Up Values'!$S$2:$S$120," ",""),0)),"","D&amp;R error")),"")</f>
        <v/>
      </c>
      <c r="Q542" s="242" t="str" cm="1">
        <f t="array" ref="Q542">IF(AND(I542&lt;&gt;0,I542&lt;&gt;""),IF(G542="","",IF(ISNUMBER(MATCH(SUBSTITUTE(G542," ",""),SUBSTITUTE('Look Up Values'!$I$2:$I$10," ",""),0)),"","State error")),"")</f>
        <v/>
      </c>
      <c r="R542" s="260" t="str">
        <f t="shared" si="17"/>
        <v/>
      </c>
    </row>
    <row r="543" spans="1:18" ht="15.75">
      <c r="A543" s="250">
        <v>536</v>
      </c>
      <c r="B543" s="198"/>
      <c r="C543" s="25"/>
      <c r="D543" s="25"/>
      <c r="E543" s="25"/>
      <c r="F543" s="25"/>
      <c r="G543" s="26"/>
      <c r="H543" s="27"/>
      <c r="I543" s="28"/>
      <c r="J543" s="430"/>
      <c r="K543" s="8"/>
      <c r="L543" s="457" t="str">
        <f t="shared" si="16"/>
        <v/>
      </c>
      <c r="M543" s="245" cm="1">
        <f t="array" ref="M543">SUMPRODUCT(--(N543:Q543&lt;&gt;"")) + IF(TRIM(R543)="",0,LEN(R543)-LEN(SUBSTITUTE(R543,",",""))+1)</f>
        <v>0</v>
      </c>
      <c r="N543" s="242" t="str">
        <f>IF(AND(I543&lt;&gt;0,I543&lt;&gt;""),IF(TRIM(SUBSTITUTE(B543,CHAR(160),""))="","",IF(ISNUMBER(MATCH(TRIM(SUBSTITUTE(B543,CHAR(160),"")),'Look Up Values'!$B$2:$B$500,0)),"","Origin error")),"")</f>
        <v/>
      </c>
      <c r="O543" s="242" t="str">
        <f>IF(AND(I543&lt;&gt;0,I543&lt;&gt;""),IF(C543="","",IF(AND(ISNUMBER(--LEFT(C543,FIND(" ",C543&amp;" ")-1)),OR(LEN(LEFT(C543,FIND(" ",C543&amp;" ")-1))=6,LEN(LEFT(C543,FIND(" ",C543&amp;" ")-1))=7),OR(ISNUMBER(MATCH(LEFT(C543,FIND(" ",C543&amp;" ")-1),'Look Up Values'!$G$2:$G$1000,0)),ISNUMBER(MATCH(LEFT(C543,FIND(" ",C543&amp;" ")-1),'Look Up Values'!$AE$2:$AE$2000,0)))),"","EWC error")),"")</f>
        <v/>
      </c>
      <c r="P543" s="242" t="str" cm="1">
        <f t="array" ref="P543">IF(AND(I543&lt;&gt;0,I543&lt;&gt;""),IF(D543="","",IF(ISNUMBER(MATCH(SUBSTITUTE(D543," ",""),SUBSTITUTE('Look Up Values'!$S$2:$S$120," ",""),0)),"","D&amp;R error")),"")</f>
        <v/>
      </c>
      <c r="Q543" s="242" t="str" cm="1">
        <f t="array" ref="Q543">IF(AND(I543&lt;&gt;0,I543&lt;&gt;""),IF(G543="","",IF(ISNUMBER(MATCH(SUBSTITUTE(G543," ",""),SUBSTITUTE('Look Up Values'!$I$2:$I$10," ",""),0)),"","State error")),"")</f>
        <v/>
      </c>
      <c r="R543" s="260" t="str">
        <f t="shared" si="17"/>
        <v/>
      </c>
    </row>
    <row r="544" spans="1:18" ht="15.75">
      <c r="A544" s="250">
        <v>537</v>
      </c>
      <c r="B544" s="198"/>
      <c r="C544" s="25"/>
      <c r="D544" s="25"/>
      <c r="E544" s="25"/>
      <c r="F544" s="25"/>
      <c r="G544" s="26"/>
      <c r="H544" s="27"/>
      <c r="I544" s="28"/>
      <c r="J544" s="430"/>
      <c r="K544" s="8"/>
      <c r="L544" s="457" t="str">
        <f t="shared" si="16"/>
        <v/>
      </c>
      <c r="M544" s="245" cm="1">
        <f t="array" ref="M544">SUMPRODUCT(--(N544:Q544&lt;&gt;"")) + IF(TRIM(R544)="",0,LEN(R544)-LEN(SUBSTITUTE(R544,",",""))+1)</f>
        <v>0</v>
      </c>
      <c r="N544" s="242" t="str">
        <f>IF(AND(I544&lt;&gt;0,I544&lt;&gt;""),IF(TRIM(SUBSTITUTE(B544,CHAR(160),""))="","",IF(ISNUMBER(MATCH(TRIM(SUBSTITUTE(B544,CHAR(160),"")),'Look Up Values'!$B$2:$B$500,0)),"","Origin error")),"")</f>
        <v/>
      </c>
      <c r="O544" s="242" t="str">
        <f>IF(AND(I544&lt;&gt;0,I544&lt;&gt;""),IF(C544="","",IF(AND(ISNUMBER(--LEFT(C544,FIND(" ",C544&amp;" ")-1)),OR(LEN(LEFT(C544,FIND(" ",C544&amp;" ")-1))=6,LEN(LEFT(C544,FIND(" ",C544&amp;" ")-1))=7),OR(ISNUMBER(MATCH(LEFT(C544,FIND(" ",C544&amp;" ")-1),'Look Up Values'!$G$2:$G$1000,0)),ISNUMBER(MATCH(LEFT(C544,FIND(" ",C544&amp;" ")-1),'Look Up Values'!$AE$2:$AE$2000,0)))),"","EWC error")),"")</f>
        <v/>
      </c>
      <c r="P544" s="242" t="str" cm="1">
        <f t="array" ref="P544">IF(AND(I544&lt;&gt;0,I544&lt;&gt;""),IF(D544="","",IF(ISNUMBER(MATCH(SUBSTITUTE(D544," ",""),SUBSTITUTE('Look Up Values'!$S$2:$S$120," ",""),0)),"","D&amp;R error")),"")</f>
        <v/>
      </c>
      <c r="Q544" s="242" t="str" cm="1">
        <f t="array" ref="Q544">IF(AND(I544&lt;&gt;0,I544&lt;&gt;""),IF(G544="","",IF(ISNUMBER(MATCH(SUBSTITUTE(G544," ",""),SUBSTITUTE('Look Up Values'!$I$2:$I$10," ",""),0)),"","State error")),"")</f>
        <v/>
      </c>
      <c r="R544" s="260" t="str">
        <f t="shared" si="17"/>
        <v/>
      </c>
    </row>
    <row r="545" spans="1:18" ht="15.75">
      <c r="A545" s="250">
        <v>538</v>
      </c>
      <c r="B545" s="198"/>
      <c r="C545" s="25"/>
      <c r="D545" s="25"/>
      <c r="E545" s="25"/>
      <c r="F545" s="25"/>
      <c r="G545" s="26"/>
      <c r="H545" s="27"/>
      <c r="I545" s="28"/>
      <c r="J545" s="430"/>
      <c r="K545" s="8"/>
      <c r="L545" s="457" t="str">
        <f t="shared" si="16"/>
        <v/>
      </c>
      <c r="M545" s="245" cm="1">
        <f t="array" ref="M545">SUMPRODUCT(--(N545:Q545&lt;&gt;"")) + IF(TRIM(R545)="",0,LEN(R545)-LEN(SUBSTITUTE(R545,",",""))+1)</f>
        <v>0</v>
      </c>
      <c r="N545" s="242" t="str">
        <f>IF(AND(I545&lt;&gt;0,I545&lt;&gt;""),IF(TRIM(SUBSTITUTE(B545,CHAR(160),""))="","",IF(ISNUMBER(MATCH(TRIM(SUBSTITUTE(B545,CHAR(160),"")),'Look Up Values'!$B$2:$B$500,0)),"","Origin error")),"")</f>
        <v/>
      </c>
      <c r="O545" s="242" t="str">
        <f>IF(AND(I545&lt;&gt;0,I545&lt;&gt;""),IF(C545="","",IF(AND(ISNUMBER(--LEFT(C545,FIND(" ",C545&amp;" ")-1)),OR(LEN(LEFT(C545,FIND(" ",C545&amp;" ")-1))=6,LEN(LEFT(C545,FIND(" ",C545&amp;" ")-1))=7),OR(ISNUMBER(MATCH(LEFT(C545,FIND(" ",C545&amp;" ")-1),'Look Up Values'!$G$2:$G$1000,0)),ISNUMBER(MATCH(LEFT(C545,FIND(" ",C545&amp;" ")-1),'Look Up Values'!$AE$2:$AE$2000,0)))),"","EWC error")),"")</f>
        <v/>
      </c>
      <c r="P545" s="242" t="str" cm="1">
        <f t="array" ref="P545">IF(AND(I545&lt;&gt;0,I545&lt;&gt;""),IF(D545="","",IF(ISNUMBER(MATCH(SUBSTITUTE(D545," ",""),SUBSTITUTE('Look Up Values'!$S$2:$S$120," ",""),0)),"","D&amp;R error")),"")</f>
        <v/>
      </c>
      <c r="Q545" s="242" t="str" cm="1">
        <f t="array" ref="Q545">IF(AND(I545&lt;&gt;0,I545&lt;&gt;""),IF(G545="","",IF(ISNUMBER(MATCH(SUBSTITUTE(G545," ",""),SUBSTITUTE('Look Up Values'!$I$2:$I$10," ",""),0)),"","State error")),"")</f>
        <v/>
      </c>
      <c r="R545" s="260" t="str">
        <f t="shared" si="17"/>
        <v/>
      </c>
    </row>
    <row r="546" spans="1:18" ht="15.75">
      <c r="A546" s="250">
        <v>539</v>
      </c>
      <c r="B546" s="198"/>
      <c r="C546" s="25"/>
      <c r="D546" s="25"/>
      <c r="E546" s="25"/>
      <c r="F546" s="25"/>
      <c r="G546" s="26"/>
      <c r="H546" s="27"/>
      <c r="I546" s="28"/>
      <c r="J546" s="430"/>
      <c r="K546" s="8"/>
      <c r="L546" s="457" t="str">
        <f t="shared" si="16"/>
        <v/>
      </c>
      <c r="M546" s="245" cm="1">
        <f t="array" ref="M546">SUMPRODUCT(--(N546:Q546&lt;&gt;"")) + IF(TRIM(R546)="",0,LEN(R546)-LEN(SUBSTITUTE(R546,",",""))+1)</f>
        <v>0</v>
      </c>
      <c r="N546" s="242" t="str">
        <f>IF(AND(I546&lt;&gt;0,I546&lt;&gt;""),IF(TRIM(SUBSTITUTE(B546,CHAR(160),""))="","",IF(ISNUMBER(MATCH(TRIM(SUBSTITUTE(B546,CHAR(160),"")),'Look Up Values'!$B$2:$B$500,0)),"","Origin error")),"")</f>
        <v/>
      </c>
      <c r="O546" s="242" t="str">
        <f>IF(AND(I546&lt;&gt;0,I546&lt;&gt;""),IF(C546="","",IF(AND(ISNUMBER(--LEFT(C546,FIND(" ",C546&amp;" ")-1)),OR(LEN(LEFT(C546,FIND(" ",C546&amp;" ")-1))=6,LEN(LEFT(C546,FIND(" ",C546&amp;" ")-1))=7),OR(ISNUMBER(MATCH(LEFT(C546,FIND(" ",C546&amp;" ")-1),'Look Up Values'!$G$2:$G$1000,0)),ISNUMBER(MATCH(LEFT(C546,FIND(" ",C546&amp;" ")-1),'Look Up Values'!$AE$2:$AE$2000,0)))),"","EWC error")),"")</f>
        <v/>
      </c>
      <c r="P546" s="242" t="str" cm="1">
        <f t="array" ref="P546">IF(AND(I546&lt;&gt;0,I546&lt;&gt;""),IF(D546="","",IF(ISNUMBER(MATCH(SUBSTITUTE(D546," ",""),SUBSTITUTE('Look Up Values'!$S$2:$S$120," ",""),0)),"","D&amp;R error")),"")</f>
        <v/>
      </c>
      <c r="Q546" s="242" t="str" cm="1">
        <f t="array" ref="Q546">IF(AND(I546&lt;&gt;0,I546&lt;&gt;""),IF(G546="","",IF(ISNUMBER(MATCH(SUBSTITUTE(G546," ",""),SUBSTITUTE('Look Up Values'!$I$2:$I$10," ",""),0)),"","State error")),"")</f>
        <v/>
      </c>
      <c r="R546" s="260" t="str">
        <f t="shared" si="17"/>
        <v/>
      </c>
    </row>
    <row r="547" spans="1:18" ht="15.75">
      <c r="A547" s="250">
        <v>540</v>
      </c>
      <c r="B547" s="198"/>
      <c r="C547" s="25"/>
      <c r="D547" s="25"/>
      <c r="E547" s="25"/>
      <c r="F547" s="25"/>
      <c r="G547" s="26"/>
      <c r="H547" s="27"/>
      <c r="I547" s="28"/>
      <c r="J547" s="430"/>
      <c r="K547" s="8"/>
      <c r="L547" s="457" t="str">
        <f t="shared" si="16"/>
        <v/>
      </c>
      <c r="M547" s="245" cm="1">
        <f t="array" ref="M547">SUMPRODUCT(--(N547:Q547&lt;&gt;"")) + IF(TRIM(R547)="",0,LEN(R547)-LEN(SUBSTITUTE(R547,",",""))+1)</f>
        <v>0</v>
      </c>
      <c r="N547" s="242" t="str">
        <f>IF(AND(I547&lt;&gt;0,I547&lt;&gt;""),IF(TRIM(SUBSTITUTE(B547,CHAR(160),""))="","",IF(ISNUMBER(MATCH(TRIM(SUBSTITUTE(B547,CHAR(160),"")),'Look Up Values'!$B$2:$B$500,0)),"","Origin error")),"")</f>
        <v/>
      </c>
      <c r="O547" s="242" t="str">
        <f>IF(AND(I547&lt;&gt;0,I547&lt;&gt;""),IF(C547="","",IF(AND(ISNUMBER(--LEFT(C547,FIND(" ",C547&amp;" ")-1)),OR(LEN(LEFT(C547,FIND(" ",C547&amp;" ")-1))=6,LEN(LEFT(C547,FIND(" ",C547&amp;" ")-1))=7),OR(ISNUMBER(MATCH(LEFT(C547,FIND(" ",C547&amp;" ")-1),'Look Up Values'!$G$2:$G$1000,0)),ISNUMBER(MATCH(LEFT(C547,FIND(" ",C547&amp;" ")-1),'Look Up Values'!$AE$2:$AE$2000,0)))),"","EWC error")),"")</f>
        <v/>
      </c>
      <c r="P547" s="242" t="str" cm="1">
        <f t="array" ref="P547">IF(AND(I547&lt;&gt;0,I547&lt;&gt;""),IF(D547="","",IF(ISNUMBER(MATCH(SUBSTITUTE(D547," ",""),SUBSTITUTE('Look Up Values'!$S$2:$S$120," ",""),0)),"","D&amp;R error")),"")</f>
        <v/>
      </c>
      <c r="Q547" s="242" t="str" cm="1">
        <f t="array" ref="Q547">IF(AND(I547&lt;&gt;0,I547&lt;&gt;""),IF(G547="","",IF(ISNUMBER(MATCH(SUBSTITUTE(G547," ",""),SUBSTITUTE('Look Up Values'!$I$2:$I$10," ",""),0)),"","State error")),"")</f>
        <v/>
      </c>
      <c r="R547" s="260" t="str">
        <f t="shared" si="17"/>
        <v/>
      </c>
    </row>
    <row r="548" spans="1:18" ht="15.75">
      <c r="A548" s="250">
        <v>541</v>
      </c>
      <c r="B548" s="198"/>
      <c r="C548" s="25"/>
      <c r="D548" s="25"/>
      <c r="E548" s="25"/>
      <c r="F548" s="25"/>
      <c r="G548" s="26"/>
      <c r="H548" s="27"/>
      <c r="I548" s="28"/>
      <c r="J548" s="430"/>
      <c r="K548" s="8"/>
      <c r="L548" s="457" t="str">
        <f t="shared" si="16"/>
        <v/>
      </c>
      <c r="M548" s="245" cm="1">
        <f t="array" ref="M548">SUMPRODUCT(--(N548:Q548&lt;&gt;"")) + IF(TRIM(R548)="",0,LEN(R548)-LEN(SUBSTITUTE(R548,",",""))+1)</f>
        <v>0</v>
      </c>
      <c r="N548" s="242" t="str">
        <f>IF(AND(I548&lt;&gt;0,I548&lt;&gt;""),IF(TRIM(SUBSTITUTE(B548,CHAR(160),""))="","",IF(ISNUMBER(MATCH(TRIM(SUBSTITUTE(B548,CHAR(160),"")),'Look Up Values'!$B$2:$B$500,0)),"","Origin error")),"")</f>
        <v/>
      </c>
      <c r="O548" s="242" t="str">
        <f>IF(AND(I548&lt;&gt;0,I548&lt;&gt;""),IF(C548="","",IF(AND(ISNUMBER(--LEFT(C548,FIND(" ",C548&amp;" ")-1)),OR(LEN(LEFT(C548,FIND(" ",C548&amp;" ")-1))=6,LEN(LEFT(C548,FIND(" ",C548&amp;" ")-1))=7),OR(ISNUMBER(MATCH(LEFT(C548,FIND(" ",C548&amp;" ")-1),'Look Up Values'!$G$2:$G$1000,0)),ISNUMBER(MATCH(LEFT(C548,FIND(" ",C548&amp;" ")-1),'Look Up Values'!$AE$2:$AE$2000,0)))),"","EWC error")),"")</f>
        <v/>
      </c>
      <c r="P548" s="242" t="str" cm="1">
        <f t="array" ref="P548">IF(AND(I548&lt;&gt;0,I548&lt;&gt;""),IF(D548="","",IF(ISNUMBER(MATCH(SUBSTITUTE(D548," ",""),SUBSTITUTE('Look Up Values'!$S$2:$S$120," ",""),0)),"","D&amp;R error")),"")</f>
        <v/>
      </c>
      <c r="Q548" s="242" t="str" cm="1">
        <f t="array" ref="Q548">IF(AND(I548&lt;&gt;0,I548&lt;&gt;""),IF(G548="","",IF(ISNUMBER(MATCH(SUBSTITUTE(G548," ",""),SUBSTITUTE('Look Up Values'!$I$2:$I$10," ",""),0)),"","State error")),"")</f>
        <v/>
      </c>
      <c r="R548" s="260" t="str">
        <f t="shared" si="17"/>
        <v/>
      </c>
    </row>
    <row r="549" spans="1:18" ht="15.75">
      <c r="A549" s="250">
        <v>542</v>
      </c>
      <c r="B549" s="198"/>
      <c r="C549" s="25"/>
      <c r="D549" s="25"/>
      <c r="E549" s="25"/>
      <c r="F549" s="25"/>
      <c r="G549" s="26"/>
      <c r="H549" s="27"/>
      <c r="I549" s="28"/>
      <c r="J549" s="430"/>
      <c r="K549" s="8"/>
      <c r="L549" s="457" t="str">
        <f t="shared" si="16"/>
        <v/>
      </c>
      <c r="M549" s="245" cm="1">
        <f t="array" ref="M549">SUMPRODUCT(--(N549:Q549&lt;&gt;"")) + IF(TRIM(R549)="",0,LEN(R549)-LEN(SUBSTITUTE(R549,",",""))+1)</f>
        <v>0</v>
      </c>
      <c r="N549" s="242" t="str">
        <f>IF(AND(I549&lt;&gt;0,I549&lt;&gt;""),IF(TRIM(SUBSTITUTE(B549,CHAR(160),""))="","",IF(ISNUMBER(MATCH(TRIM(SUBSTITUTE(B549,CHAR(160),"")),'Look Up Values'!$B$2:$B$500,0)),"","Origin error")),"")</f>
        <v/>
      </c>
      <c r="O549" s="242" t="str">
        <f>IF(AND(I549&lt;&gt;0,I549&lt;&gt;""),IF(C549="","",IF(AND(ISNUMBER(--LEFT(C549,FIND(" ",C549&amp;" ")-1)),OR(LEN(LEFT(C549,FIND(" ",C549&amp;" ")-1))=6,LEN(LEFT(C549,FIND(" ",C549&amp;" ")-1))=7),OR(ISNUMBER(MATCH(LEFT(C549,FIND(" ",C549&amp;" ")-1),'Look Up Values'!$G$2:$G$1000,0)),ISNUMBER(MATCH(LEFT(C549,FIND(" ",C549&amp;" ")-1),'Look Up Values'!$AE$2:$AE$2000,0)))),"","EWC error")),"")</f>
        <v/>
      </c>
      <c r="P549" s="242" t="str" cm="1">
        <f t="array" ref="P549">IF(AND(I549&lt;&gt;0,I549&lt;&gt;""),IF(D549="","",IF(ISNUMBER(MATCH(SUBSTITUTE(D549," ",""),SUBSTITUTE('Look Up Values'!$S$2:$S$120," ",""),0)),"","D&amp;R error")),"")</f>
        <v/>
      </c>
      <c r="Q549" s="242" t="str" cm="1">
        <f t="array" ref="Q549">IF(AND(I549&lt;&gt;0,I549&lt;&gt;""),IF(G549="","",IF(ISNUMBER(MATCH(SUBSTITUTE(G549," ",""),SUBSTITUTE('Look Up Values'!$I$2:$I$10," ",""),0)),"","State error")),"")</f>
        <v/>
      </c>
      <c r="R549" s="260" t="str">
        <f t="shared" si="17"/>
        <v/>
      </c>
    </row>
    <row r="550" spans="1:18" ht="15.75">
      <c r="A550" s="250">
        <v>543</v>
      </c>
      <c r="B550" s="198"/>
      <c r="C550" s="25"/>
      <c r="D550" s="25"/>
      <c r="E550" s="25"/>
      <c r="F550" s="25"/>
      <c r="G550" s="26"/>
      <c r="H550" s="27"/>
      <c r="I550" s="28"/>
      <c r="J550" s="430"/>
      <c r="K550" s="8"/>
      <c r="L550" s="457" t="str">
        <f t="shared" si="16"/>
        <v/>
      </c>
      <c r="M550" s="245" cm="1">
        <f t="array" ref="M550">SUMPRODUCT(--(N550:Q550&lt;&gt;"")) + IF(TRIM(R550)="",0,LEN(R550)-LEN(SUBSTITUTE(R550,",",""))+1)</f>
        <v>0</v>
      </c>
      <c r="N550" s="242" t="str">
        <f>IF(AND(I550&lt;&gt;0,I550&lt;&gt;""),IF(TRIM(SUBSTITUTE(B550,CHAR(160),""))="","",IF(ISNUMBER(MATCH(TRIM(SUBSTITUTE(B550,CHAR(160),"")),'Look Up Values'!$B$2:$B$500,0)),"","Origin error")),"")</f>
        <v/>
      </c>
      <c r="O550" s="242" t="str">
        <f>IF(AND(I550&lt;&gt;0,I550&lt;&gt;""),IF(C550="","",IF(AND(ISNUMBER(--LEFT(C550,FIND(" ",C550&amp;" ")-1)),OR(LEN(LEFT(C550,FIND(" ",C550&amp;" ")-1))=6,LEN(LEFT(C550,FIND(" ",C550&amp;" ")-1))=7),OR(ISNUMBER(MATCH(LEFT(C550,FIND(" ",C550&amp;" ")-1),'Look Up Values'!$G$2:$G$1000,0)),ISNUMBER(MATCH(LEFT(C550,FIND(" ",C550&amp;" ")-1),'Look Up Values'!$AE$2:$AE$2000,0)))),"","EWC error")),"")</f>
        <v/>
      </c>
      <c r="P550" s="242" t="str" cm="1">
        <f t="array" ref="P550">IF(AND(I550&lt;&gt;0,I550&lt;&gt;""),IF(D550="","",IF(ISNUMBER(MATCH(SUBSTITUTE(D550," ",""),SUBSTITUTE('Look Up Values'!$S$2:$S$120," ",""),0)),"","D&amp;R error")),"")</f>
        <v/>
      </c>
      <c r="Q550" s="242" t="str" cm="1">
        <f t="array" ref="Q550">IF(AND(I550&lt;&gt;0,I550&lt;&gt;""),IF(G550="","",IF(ISNUMBER(MATCH(SUBSTITUTE(G550," ",""),SUBSTITUTE('Look Up Values'!$I$2:$I$10," ",""),0)),"","State error")),"")</f>
        <v/>
      </c>
      <c r="R550" s="260" t="str">
        <f t="shared" si="17"/>
        <v/>
      </c>
    </row>
    <row r="551" spans="1:18" ht="15.75">
      <c r="A551" s="250">
        <v>544</v>
      </c>
      <c r="B551" s="198"/>
      <c r="C551" s="25"/>
      <c r="D551" s="25"/>
      <c r="E551" s="25"/>
      <c r="F551" s="25"/>
      <c r="G551" s="26"/>
      <c r="H551" s="27"/>
      <c r="I551" s="28"/>
      <c r="J551" s="430"/>
      <c r="K551" s="8"/>
      <c r="L551" s="457" t="str">
        <f t="shared" si="16"/>
        <v/>
      </c>
      <c r="M551" s="245" cm="1">
        <f t="array" ref="M551">SUMPRODUCT(--(N551:Q551&lt;&gt;"")) + IF(TRIM(R551)="",0,LEN(R551)-LEN(SUBSTITUTE(R551,",",""))+1)</f>
        <v>0</v>
      </c>
      <c r="N551" s="242" t="str">
        <f>IF(AND(I551&lt;&gt;0,I551&lt;&gt;""),IF(TRIM(SUBSTITUTE(B551,CHAR(160),""))="","",IF(ISNUMBER(MATCH(TRIM(SUBSTITUTE(B551,CHAR(160),"")),'Look Up Values'!$B$2:$B$500,0)),"","Origin error")),"")</f>
        <v/>
      </c>
      <c r="O551" s="242" t="str">
        <f>IF(AND(I551&lt;&gt;0,I551&lt;&gt;""),IF(C551="","",IF(AND(ISNUMBER(--LEFT(C551,FIND(" ",C551&amp;" ")-1)),OR(LEN(LEFT(C551,FIND(" ",C551&amp;" ")-1))=6,LEN(LEFT(C551,FIND(" ",C551&amp;" ")-1))=7),OR(ISNUMBER(MATCH(LEFT(C551,FIND(" ",C551&amp;" ")-1),'Look Up Values'!$G$2:$G$1000,0)),ISNUMBER(MATCH(LEFT(C551,FIND(" ",C551&amp;" ")-1),'Look Up Values'!$AE$2:$AE$2000,0)))),"","EWC error")),"")</f>
        <v/>
      </c>
      <c r="P551" s="242" t="str" cm="1">
        <f t="array" ref="P551">IF(AND(I551&lt;&gt;0,I551&lt;&gt;""),IF(D551="","",IF(ISNUMBER(MATCH(SUBSTITUTE(D551," ",""),SUBSTITUTE('Look Up Values'!$S$2:$S$120," ",""),0)),"","D&amp;R error")),"")</f>
        <v/>
      </c>
      <c r="Q551" s="242" t="str" cm="1">
        <f t="array" ref="Q551">IF(AND(I551&lt;&gt;0,I551&lt;&gt;""),IF(G551="","",IF(ISNUMBER(MATCH(SUBSTITUTE(G551," ",""),SUBSTITUTE('Look Up Values'!$I$2:$I$10," ",""),0)),"","State error")),"")</f>
        <v/>
      </c>
      <c r="R551" s="260" t="str">
        <f t="shared" si="17"/>
        <v/>
      </c>
    </row>
    <row r="552" spans="1:18" ht="15.75">
      <c r="A552" s="250">
        <v>545</v>
      </c>
      <c r="B552" s="198"/>
      <c r="C552" s="25"/>
      <c r="D552" s="25"/>
      <c r="E552" s="25"/>
      <c r="F552" s="25"/>
      <c r="G552" s="26"/>
      <c r="H552" s="27"/>
      <c r="I552" s="28"/>
      <c r="J552" s="430"/>
      <c r="K552" s="8"/>
      <c r="L552" s="457" t="str">
        <f t="shared" si="16"/>
        <v/>
      </c>
      <c r="M552" s="245" cm="1">
        <f t="array" ref="M552">SUMPRODUCT(--(N552:Q552&lt;&gt;"")) + IF(TRIM(R552)="",0,LEN(R552)-LEN(SUBSTITUTE(R552,",",""))+1)</f>
        <v>0</v>
      </c>
      <c r="N552" s="242" t="str">
        <f>IF(AND(I552&lt;&gt;0,I552&lt;&gt;""),IF(TRIM(SUBSTITUTE(B552,CHAR(160),""))="","",IF(ISNUMBER(MATCH(TRIM(SUBSTITUTE(B552,CHAR(160),"")),'Look Up Values'!$B$2:$B$500,0)),"","Origin error")),"")</f>
        <v/>
      </c>
      <c r="O552" s="242" t="str">
        <f>IF(AND(I552&lt;&gt;0,I552&lt;&gt;""),IF(C552="","",IF(AND(ISNUMBER(--LEFT(C552,FIND(" ",C552&amp;" ")-1)),OR(LEN(LEFT(C552,FIND(" ",C552&amp;" ")-1))=6,LEN(LEFT(C552,FIND(" ",C552&amp;" ")-1))=7),OR(ISNUMBER(MATCH(LEFT(C552,FIND(" ",C552&amp;" ")-1),'Look Up Values'!$G$2:$G$1000,0)),ISNUMBER(MATCH(LEFT(C552,FIND(" ",C552&amp;" ")-1),'Look Up Values'!$AE$2:$AE$2000,0)))),"","EWC error")),"")</f>
        <v/>
      </c>
      <c r="P552" s="242" t="str" cm="1">
        <f t="array" ref="P552">IF(AND(I552&lt;&gt;0,I552&lt;&gt;""),IF(D552="","",IF(ISNUMBER(MATCH(SUBSTITUTE(D552," ",""),SUBSTITUTE('Look Up Values'!$S$2:$S$120," ",""),0)),"","D&amp;R error")),"")</f>
        <v/>
      </c>
      <c r="Q552" s="242" t="str" cm="1">
        <f t="array" ref="Q552">IF(AND(I552&lt;&gt;0,I552&lt;&gt;""),IF(G552="","",IF(ISNUMBER(MATCH(SUBSTITUTE(G552," ",""),SUBSTITUTE('Look Up Values'!$I$2:$I$10," ",""),0)),"","State error")),"")</f>
        <v/>
      </c>
      <c r="R552" s="260" t="str">
        <f t="shared" si="17"/>
        <v/>
      </c>
    </row>
    <row r="553" spans="1:18" ht="15.75">
      <c r="A553" s="250">
        <v>546</v>
      </c>
      <c r="B553" s="198"/>
      <c r="C553" s="25"/>
      <c r="D553" s="25"/>
      <c r="E553" s="25"/>
      <c r="F553" s="25"/>
      <c r="G553" s="26"/>
      <c r="H553" s="27"/>
      <c r="I553" s="28"/>
      <c r="J553" s="430"/>
      <c r="K553" s="8"/>
      <c r="L553" s="457" t="str">
        <f t="shared" si="16"/>
        <v/>
      </c>
      <c r="M553" s="245" cm="1">
        <f t="array" ref="M553">SUMPRODUCT(--(N553:Q553&lt;&gt;"")) + IF(TRIM(R553)="",0,LEN(R553)-LEN(SUBSTITUTE(R553,",",""))+1)</f>
        <v>0</v>
      </c>
      <c r="N553" s="242" t="str">
        <f>IF(AND(I553&lt;&gt;0,I553&lt;&gt;""),IF(TRIM(SUBSTITUTE(B553,CHAR(160),""))="","",IF(ISNUMBER(MATCH(TRIM(SUBSTITUTE(B553,CHAR(160),"")),'Look Up Values'!$B$2:$B$500,0)),"","Origin error")),"")</f>
        <v/>
      </c>
      <c r="O553" s="242" t="str">
        <f>IF(AND(I553&lt;&gt;0,I553&lt;&gt;""),IF(C553="","",IF(AND(ISNUMBER(--LEFT(C553,FIND(" ",C553&amp;" ")-1)),OR(LEN(LEFT(C553,FIND(" ",C553&amp;" ")-1))=6,LEN(LEFT(C553,FIND(" ",C553&amp;" ")-1))=7),OR(ISNUMBER(MATCH(LEFT(C553,FIND(" ",C553&amp;" ")-1),'Look Up Values'!$G$2:$G$1000,0)),ISNUMBER(MATCH(LEFT(C553,FIND(" ",C553&amp;" ")-1),'Look Up Values'!$AE$2:$AE$2000,0)))),"","EWC error")),"")</f>
        <v/>
      </c>
      <c r="P553" s="242" t="str" cm="1">
        <f t="array" ref="P553">IF(AND(I553&lt;&gt;0,I553&lt;&gt;""),IF(D553="","",IF(ISNUMBER(MATCH(SUBSTITUTE(D553," ",""),SUBSTITUTE('Look Up Values'!$S$2:$S$120," ",""),0)),"","D&amp;R error")),"")</f>
        <v/>
      </c>
      <c r="Q553" s="242" t="str" cm="1">
        <f t="array" ref="Q553">IF(AND(I553&lt;&gt;0,I553&lt;&gt;""),IF(G553="","",IF(ISNUMBER(MATCH(SUBSTITUTE(G553," ",""),SUBSTITUTE('Look Up Values'!$I$2:$I$10," ",""),0)),"","State error")),"")</f>
        <v/>
      </c>
      <c r="R553" s="260" t="str">
        <f t="shared" si="17"/>
        <v/>
      </c>
    </row>
    <row r="554" spans="1:18" ht="15.75">
      <c r="A554" s="250">
        <v>547</v>
      </c>
      <c r="B554" s="198"/>
      <c r="C554" s="25"/>
      <c r="D554" s="25"/>
      <c r="E554" s="25"/>
      <c r="F554" s="25"/>
      <c r="G554" s="26"/>
      <c r="H554" s="27"/>
      <c r="I554" s="28"/>
      <c r="J554" s="430"/>
      <c r="K554" s="8"/>
      <c r="L554" s="457" t="str">
        <f t="shared" si="16"/>
        <v/>
      </c>
      <c r="M554" s="245" cm="1">
        <f t="array" ref="M554">SUMPRODUCT(--(N554:Q554&lt;&gt;"")) + IF(TRIM(R554)="",0,LEN(R554)-LEN(SUBSTITUTE(R554,",",""))+1)</f>
        <v>0</v>
      </c>
      <c r="N554" s="242" t="str">
        <f>IF(AND(I554&lt;&gt;0,I554&lt;&gt;""),IF(TRIM(SUBSTITUTE(B554,CHAR(160),""))="","",IF(ISNUMBER(MATCH(TRIM(SUBSTITUTE(B554,CHAR(160),"")),'Look Up Values'!$B$2:$B$500,0)),"","Origin error")),"")</f>
        <v/>
      </c>
      <c r="O554" s="242" t="str">
        <f>IF(AND(I554&lt;&gt;0,I554&lt;&gt;""),IF(C554="","",IF(AND(ISNUMBER(--LEFT(C554,FIND(" ",C554&amp;" ")-1)),OR(LEN(LEFT(C554,FIND(" ",C554&amp;" ")-1))=6,LEN(LEFT(C554,FIND(" ",C554&amp;" ")-1))=7),OR(ISNUMBER(MATCH(LEFT(C554,FIND(" ",C554&amp;" ")-1),'Look Up Values'!$G$2:$G$1000,0)),ISNUMBER(MATCH(LEFT(C554,FIND(" ",C554&amp;" ")-1),'Look Up Values'!$AE$2:$AE$2000,0)))),"","EWC error")),"")</f>
        <v/>
      </c>
      <c r="P554" s="242" t="str" cm="1">
        <f t="array" ref="P554">IF(AND(I554&lt;&gt;0,I554&lt;&gt;""),IF(D554="","",IF(ISNUMBER(MATCH(SUBSTITUTE(D554," ",""),SUBSTITUTE('Look Up Values'!$S$2:$S$120," ",""),0)),"","D&amp;R error")),"")</f>
        <v/>
      </c>
      <c r="Q554" s="242" t="str" cm="1">
        <f t="array" ref="Q554">IF(AND(I554&lt;&gt;0,I554&lt;&gt;""),IF(G554="","",IF(ISNUMBER(MATCH(SUBSTITUTE(G554," ",""),SUBSTITUTE('Look Up Values'!$I$2:$I$10," ",""),0)),"","State error")),"")</f>
        <v/>
      </c>
      <c r="R554" s="260" t="str">
        <f t="shared" si="17"/>
        <v/>
      </c>
    </row>
    <row r="555" spans="1:18" ht="15.75">
      <c r="A555" s="250">
        <v>548</v>
      </c>
      <c r="B555" s="198"/>
      <c r="C555" s="25"/>
      <c r="D555" s="25"/>
      <c r="E555" s="25"/>
      <c r="F555" s="25"/>
      <c r="G555" s="26"/>
      <c r="H555" s="27"/>
      <c r="I555" s="28"/>
      <c r="J555" s="430"/>
      <c r="K555" s="8"/>
      <c r="L555" s="457" t="str">
        <f t="shared" si="16"/>
        <v/>
      </c>
      <c r="M555" s="245" cm="1">
        <f t="array" ref="M555">SUMPRODUCT(--(N555:Q555&lt;&gt;"")) + IF(TRIM(R555)="",0,LEN(R555)-LEN(SUBSTITUTE(R555,",",""))+1)</f>
        <v>0</v>
      </c>
      <c r="N555" s="242" t="str">
        <f>IF(AND(I555&lt;&gt;0,I555&lt;&gt;""),IF(TRIM(SUBSTITUTE(B555,CHAR(160),""))="","",IF(ISNUMBER(MATCH(TRIM(SUBSTITUTE(B555,CHAR(160),"")),'Look Up Values'!$B$2:$B$500,0)),"","Origin error")),"")</f>
        <v/>
      </c>
      <c r="O555" s="242" t="str">
        <f>IF(AND(I555&lt;&gt;0,I555&lt;&gt;""),IF(C555="","",IF(AND(ISNUMBER(--LEFT(C555,FIND(" ",C555&amp;" ")-1)),OR(LEN(LEFT(C555,FIND(" ",C555&amp;" ")-1))=6,LEN(LEFT(C555,FIND(" ",C555&amp;" ")-1))=7),OR(ISNUMBER(MATCH(LEFT(C555,FIND(" ",C555&amp;" ")-1),'Look Up Values'!$G$2:$G$1000,0)),ISNUMBER(MATCH(LEFT(C555,FIND(" ",C555&amp;" ")-1),'Look Up Values'!$AE$2:$AE$2000,0)))),"","EWC error")),"")</f>
        <v/>
      </c>
      <c r="P555" s="242" t="str" cm="1">
        <f t="array" ref="P555">IF(AND(I555&lt;&gt;0,I555&lt;&gt;""),IF(D555="","",IF(ISNUMBER(MATCH(SUBSTITUTE(D555," ",""),SUBSTITUTE('Look Up Values'!$S$2:$S$120," ",""),0)),"","D&amp;R error")),"")</f>
        <v/>
      </c>
      <c r="Q555" s="242" t="str" cm="1">
        <f t="array" ref="Q555">IF(AND(I555&lt;&gt;0,I555&lt;&gt;""),IF(G555="","",IF(ISNUMBER(MATCH(SUBSTITUTE(G555," ",""),SUBSTITUTE('Look Up Values'!$I$2:$I$10," ",""),0)),"","State error")),"")</f>
        <v/>
      </c>
      <c r="R555" s="260" t="str">
        <f t="shared" si="17"/>
        <v/>
      </c>
    </row>
    <row r="556" spans="1:18" ht="15.75">
      <c r="A556" s="250">
        <v>549</v>
      </c>
      <c r="B556" s="198"/>
      <c r="C556" s="25"/>
      <c r="D556" s="25"/>
      <c r="E556" s="25"/>
      <c r="F556" s="25"/>
      <c r="G556" s="26"/>
      <c r="H556" s="27"/>
      <c r="I556" s="28"/>
      <c r="J556" s="430"/>
      <c r="K556" s="8"/>
      <c r="L556" s="457" t="str">
        <f t="shared" si="16"/>
        <v/>
      </c>
      <c r="M556" s="245" cm="1">
        <f t="array" ref="M556">SUMPRODUCT(--(N556:Q556&lt;&gt;"")) + IF(TRIM(R556)="",0,LEN(R556)-LEN(SUBSTITUTE(R556,",",""))+1)</f>
        <v>0</v>
      </c>
      <c r="N556" s="242" t="str">
        <f>IF(AND(I556&lt;&gt;0,I556&lt;&gt;""),IF(TRIM(SUBSTITUTE(B556,CHAR(160),""))="","",IF(ISNUMBER(MATCH(TRIM(SUBSTITUTE(B556,CHAR(160),"")),'Look Up Values'!$B$2:$B$500,0)),"","Origin error")),"")</f>
        <v/>
      </c>
      <c r="O556" s="242" t="str">
        <f>IF(AND(I556&lt;&gt;0,I556&lt;&gt;""),IF(C556="","",IF(AND(ISNUMBER(--LEFT(C556,FIND(" ",C556&amp;" ")-1)),OR(LEN(LEFT(C556,FIND(" ",C556&amp;" ")-1))=6,LEN(LEFT(C556,FIND(" ",C556&amp;" ")-1))=7),OR(ISNUMBER(MATCH(LEFT(C556,FIND(" ",C556&amp;" ")-1),'Look Up Values'!$G$2:$G$1000,0)),ISNUMBER(MATCH(LEFT(C556,FIND(" ",C556&amp;" ")-1),'Look Up Values'!$AE$2:$AE$2000,0)))),"","EWC error")),"")</f>
        <v/>
      </c>
      <c r="P556" s="242" t="str" cm="1">
        <f t="array" ref="P556">IF(AND(I556&lt;&gt;0,I556&lt;&gt;""),IF(D556="","",IF(ISNUMBER(MATCH(SUBSTITUTE(D556," ",""),SUBSTITUTE('Look Up Values'!$S$2:$S$120," ",""),0)),"","D&amp;R error")),"")</f>
        <v/>
      </c>
      <c r="Q556" s="242" t="str" cm="1">
        <f t="array" ref="Q556">IF(AND(I556&lt;&gt;0,I556&lt;&gt;""),IF(G556="","",IF(ISNUMBER(MATCH(SUBSTITUTE(G556," ",""),SUBSTITUTE('Look Up Values'!$I$2:$I$10," ",""),0)),"","State error")),"")</f>
        <v/>
      </c>
      <c r="R556" s="260" t="str">
        <f t="shared" si="17"/>
        <v/>
      </c>
    </row>
    <row r="557" spans="1:18" ht="15.75">
      <c r="A557" s="250">
        <v>550</v>
      </c>
      <c r="B557" s="198"/>
      <c r="C557" s="25"/>
      <c r="D557" s="25"/>
      <c r="E557" s="25"/>
      <c r="F557" s="25"/>
      <c r="G557" s="26"/>
      <c r="H557" s="27"/>
      <c r="I557" s="28"/>
      <c r="J557" s="430"/>
      <c r="K557" s="8"/>
      <c r="L557" s="457" t="str">
        <f t="shared" si="16"/>
        <v/>
      </c>
      <c r="M557" s="245" cm="1">
        <f t="array" ref="M557">SUMPRODUCT(--(N557:Q557&lt;&gt;"")) + IF(TRIM(R557)="",0,LEN(R557)-LEN(SUBSTITUTE(R557,",",""))+1)</f>
        <v>0</v>
      </c>
      <c r="N557" s="242" t="str">
        <f>IF(AND(I557&lt;&gt;0,I557&lt;&gt;""),IF(TRIM(SUBSTITUTE(B557,CHAR(160),""))="","",IF(ISNUMBER(MATCH(TRIM(SUBSTITUTE(B557,CHAR(160),"")),'Look Up Values'!$B$2:$B$500,0)),"","Origin error")),"")</f>
        <v/>
      </c>
      <c r="O557" s="242" t="str">
        <f>IF(AND(I557&lt;&gt;0,I557&lt;&gt;""),IF(C557="","",IF(AND(ISNUMBER(--LEFT(C557,FIND(" ",C557&amp;" ")-1)),OR(LEN(LEFT(C557,FIND(" ",C557&amp;" ")-1))=6,LEN(LEFT(C557,FIND(" ",C557&amp;" ")-1))=7),OR(ISNUMBER(MATCH(LEFT(C557,FIND(" ",C557&amp;" ")-1),'Look Up Values'!$G$2:$G$1000,0)),ISNUMBER(MATCH(LEFT(C557,FIND(" ",C557&amp;" ")-1),'Look Up Values'!$AE$2:$AE$2000,0)))),"","EWC error")),"")</f>
        <v/>
      </c>
      <c r="P557" s="242" t="str" cm="1">
        <f t="array" ref="P557">IF(AND(I557&lt;&gt;0,I557&lt;&gt;""),IF(D557="","",IF(ISNUMBER(MATCH(SUBSTITUTE(D557," ",""),SUBSTITUTE('Look Up Values'!$S$2:$S$120," ",""),0)),"","D&amp;R error")),"")</f>
        <v/>
      </c>
      <c r="Q557" s="242" t="str" cm="1">
        <f t="array" ref="Q557">IF(AND(I557&lt;&gt;0,I557&lt;&gt;""),IF(G557="","",IF(ISNUMBER(MATCH(SUBSTITUTE(G557," ",""),SUBSTITUTE('Look Up Values'!$I$2:$I$10," ",""),0)),"","State error")),"")</f>
        <v/>
      </c>
      <c r="R557" s="260" t="str">
        <f t="shared" si="17"/>
        <v/>
      </c>
    </row>
    <row r="558" spans="1:18" ht="15.75">
      <c r="A558" s="250">
        <v>551</v>
      </c>
      <c r="B558" s="198"/>
      <c r="C558" s="25"/>
      <c r="D558" s="25"/>
      <c r="E558" s="25"/>
      <c r="F558" s="25"/>
      <c r="G558" s="26"/>
      <c r="H558" s="27"/>
      <c r="I558" s="28"/>
      <c r="J558" s="430"/>
      <c r="K558" s="8"/>
      <c r="L558" s="457" t="str">
        <f t="shared" si="16"/>
        <v/>
      </c>
      <c r="M558" s="245" cm="1">
        <f t="array" ref="M558">SUMPRODUCT(--(N558:Q558&lt;&gt;"")) + IF(TRIM(R558)="",0,LEN(R558)-LEN(SUBSTITUTE(R558,",",""))+1)</f>
        <v>0</v>
      </c>
      <c r="N558" s="242" t="str">
        <f>IF(AND(I558&lt;&gt;0,I558&lt;&gt;""),IF(TRIM(SUBSTITUTE(B558,CHAR(160),""))="","",IF(ISNUMBER(MATCH(TRIM(SUBSTITUTE(B558,CHAR(160),"")),'Look Up Values'!$B$2:$B$500,0)),"","Origin error")),"")</f>
        <v/>
      </c>
      <c r="O558" s="242" t="str">
        <f>IF(AND(I558&lt;&gt;0,I558&lt;&gt;""),IF(C558="","",IF(AND(ISNUMBER(--LEFT(C558,FIND(" ",C558&amp;" ")-1)),OR(LEN(LEFT(C558,FIND(" ",C558&amp;" ")-1))=6,LEN(LEFT(C558,FIND(" ",C558&amp;" ")-1))=7),OR(ISNUMBER(MATCH(LEFT(C558,FIND(" ",C558&amp;" ")-1),'Look Up Values'!$G$2:$G$1000,0)),ISNUMBER(MATCH(LEFT(C558,FIND(" ",C558&amp;" ")-1),'Look Up Values'!$AE$2:$AE$2000,0)))),"","EWC error")),"")</f>
        <v/>
      </c>
      <c r="P558" s="242" t="str" cm="1">
        <f t="array" ref="P558">IF(AND(I558&lt;&gt;0,I558&lt;&gt;""),IF(D558="","",IF(ISNUMBER(MATCH(SUBSTITUTE(D558," ",""),SUBSTITUTE('Look Up Values'!$S$2:$S$120," ",""),0)),"","D&amp;R error")),"")</f>
        <v/>
      </c>
      <c r="Q558" s="242" t="str" cm="1">
        <f t="array" ref="Q558">IF(AND(I558&lt;&gt;0,I558&lt;&gt;""),IF(G558="","",IF(ISNUMBER(MATCH(SUBSTITUTE(G558," ",""),SUBSTITUTE('Look Up Values'!$I$2:$I$10," ",""),0)),"","State error")),"")</f>
        <v/>
      </c>
      <c r="R558" s="260" t="str">
        <f t="shared" si="17"/>
        <v/>
      </c>
    </row>
    <row r="559" spans="1:18" ht="15.75">
      <c r="A559" s="250">
        <v>552</v>
      </c>
      <c r="B559" s="198"/>
      <c r="C559" s="25"/>
      <c r="D559" s="25"/>
      <c r="E559" s="25"/>
      <c r="F559" s="25"/>
      <c r="G559" s="26"/>
      <c r="H559" s="27"/>
      <c r="I559" s="28"/>
      <c r="J559" s="430"/>
      <c r="K559" s="8"/>
      <c r="L559" s="457" t="str">
        <f t="shared" si="16"/>
        <v/>
      </c>
      <c r="M559" s="245" cm="1">
        <f t="array" ref="M559">SUMPRODUCT(--(N559:Q559&lt;&gt;"")) + IF(TRIM(R559)="",0,LEN(R559)-LEN(SUBSTITUTE(R559,",",""))+1)</f>
        <v>0</v>
      </c>
      <c r="N559" s="242" t="str">
        <f>IF(AND(I559&lt;&gt;0,I559&lt;&gt;""),IF(TRIM(SUBSTITUTE(B559,CHAR(160),""))="","",IF(ISNUMBER(MATCH(TRIM(SUBSTITUTE(B559,CHAR(160),"")),'Look Up Values'!$B$2:$B$500,0)),"","Origin error")),"")</f>
        <v/>
      </c>
      <c r="O559" s="242" t="str">
        <f>IF(AND(I559&lt;&gt;0,I559&lt;&gt;""),IF(C559="","",IF(AND(ISNUMBER(--LEFT(C559,FIND(" ",C559&amp;" ")-1)),OR(LEN(LEFT(C559,FIND(" ",C559&amp;" ")-1))=6,LEN(LEFT(C559,FIND(" ",C559&amp;" ")-1))=7),OR(ISNUMBER(MATCH(LEFT(C559,FIND(" ",C559&amp;" ")-1),'Look Up Values'!$G$2:$G$1000,0)),ISNUMBER(MATCH(LEFT(C559,FIND(" ",C559&amp;" ")-1),'Look Up Values'!$AE$2:$AE$2000,0)))),"","EWC error")),"")</f>
        <v/>
      </c>
      <c r="P559" s="242" t="str" cm="1">
        <f t="array" ref="P559">IF(AND(I559&lt;&gt;0,I559&lt;&gt;""),IF(D559="","",IF(ISNUMBER(MATCH(SUBSTITUTE(D559," ",""),SUBSTITUTE('Look Up Values'!$S$2:$S$120," ",""),0)),"","D&amp;R error")),"")</f>
        <v/>
      </c>
      <c r="Q559" s="242" t="str" cm="1">
        <f t="array" ref="Q559">IF(AND(I559&lt;&gt;0,I559&lt;&gt;""),IF(G559="","",IF(ISNUMBER(MATCH(SUBSTITUTE(G559," ",""),SUBSTITUTE('Look Up Values'!$I$2:$I$10," ",""),0)),"","State error")),"")</f>
        <v/>
      </c>
      <c r="R559" s="260" t="str">
        <f t="shared" si="17"/>
        <v/>
      </c>
    </row>
    <row r="560" spans="1:18" ht="15.75">
      <c r="A560" s="250">
        <v>553</v>
      </c>
      <c r="B560" s="198"/>
      <c r="C560" s="25"/>
      <c r="D560" s="25"/>
      <c r="E560" s="25"/>
      <c r="F560" s="25"/>
      <c r="G560" s="26"/>
      <c r="H560" s="27"/>
      <c r="I560" s="28"/>
      <c r="J560" s="430"/>
      <c r="K560" s="8"/>
      <c r="L560" s="457" t="str">
        <f t="shared" si="16"/>
        <v/>
      </c>
      <c r="M560" s="245" cm="1">
        <f t="array" ref="M560">SUMPRODUCT(--(N560:Q560&lt;&gt;"")) + IF(TRIM(R560)="",0,LEN(R560)-LEN(SUBSTITUTE(R560,",",""))+1)</f>
        <v>0</v>
      </c>
      <c r="N560" s="242" t="str">
        <f>IF(AND(I560&lt;&gt;0,I560&lt;&gt;""),IF(TRIM(SUBSTITUTE(B560,CHAR(160),""))="","",IF(ISNUMBER(MATCH(TRIM(SUBSTITUTE(B560,CHAR(160),"")),'Look Up Values'!$B$2:$B$500,0)),"","Origin error")),"")</f>
        <v/>
      </c>
      <c r="O560" s="242" t="str">
        <f>IF(AND(I560&lt;&gt;0,I560&lt;&gt;""),IF(C560="","",IF(AND(ISNUMBER(--LEFT(C560,FIND(" ",C560&amp;" ")-1)),OR(LEN(LEFT(C560,FIND(" ",C560&amp;" ")-1))=6,LEN(LEFT(C560,FIND(" ",C560&amp;" ")-1))=7),OR(ISNUMBER(MATCH(LEFT(C560,FIND(" ",C560&amp;" ")-1),'Look Up Values'!$G$2:$G$1000,0)),ISNUMBER(MATCH(LEFT(C560,FIND(" ",C560&amp;" ")-1),'Look Up Values'!$AE$2:$AE$2000,0)))),"","EWC error")),"")</f>
        <v/>
      </c>
      <c r="P560" s="242" t="str" cm="1">
        <f t="array" ref="P560">IF(AND(I560&lt;&gt;0,I560&lt;&gt;""),IF(D560="","",IF(ISNUMBER(MATCH(SUBSTITUTE(D560," ",""),SUBSTITUTE('Look Up Values'!$S$2:$S$120," ",""),0)),"","D&amp;R error")),"")</f>
        <v/>
      </c>
      <c r="Q560" s="242" t="str" cm="1">
        <f t="array" ref="Q560">IF(AND(I560&lt;&gt;0,I560&lt;&gt;""),IF(G560="","",IF(ISNUMBER(MATCH(SUBSTITUTE(G560," ",""),SUBSTITUTE('Look Up Values'!$I$2:$I$10," ",""),0)),"","State error")),"")</f>
        <v/>
      </c>
      <c r="R560" s="260" t="str">
        <f t="shared" si="17"/>
        <v/>
      </c>
    </row>
    <row r="561" spans="1:18" ht="15.75">
      <c r="A561" s="250">
        <v>554</v>
      </c>
      <c r="B561" s="198"/>
      <c r="C561" s="25"/>
      <c r="D561" s="25"/>
      <c r="E561" s="25"/>
      <c r="F561" s="25"/>
      <c r="G561" s="26"/>
      <c r="H561" s="27"/>
      <c r="I561" s="28"/>
      <c r="J561" s="430"/>
      <c r="K561" s="8"/>
      <c r="L561" s="457" t="str">
        <f t="shared" si="16"/>
        <v/>
      </c>
      <c r="M561" s="245" cm="1">
        <f t="array" ref="M561">SUMPRODUCT(--(N561:Q561&lt;&gt;"")) + IF(TRIM(R561)="",0,LEN(R561)-LEN(SUBSTITUTE(R561,",",""))+1)</f>
        <v>0</v>
      </c>
      <c r="N561" s="242" t="str">
        <f>IF(AND(I561&lt;&gt;0,I561&lt;&gt;""),IF(TRIM(SUBSTITUTE(B561,CHAR(160),""))="","",IF(ISNUMBER(MATCH(TRIM(SUBSTITUTE(B561,CHAR(160),"")),'Look Up Values'!$B$2:$B$500,0)),"","Origin error")),"")</f>
        <v/>
      </c>
      <c r="O561" s="242" t="str">
        <f>IF(AND(I561&lt;&gt;0,I561&lt;&gt;""),IF(C561="","",IF(AND(ISNUMBER(--LEFT(C561,FIND(" ",C561&amp;" ")-1)),OR(LEN(LEFT(C561,FIND(" ",C561&amp;" ")-1))=6,LEN(LEFT(C561,FIND(" ",C561&amp;" ")-1))=7),OR(ISNUMBER(MATCH(LEFT(C561,FIND(" ",C561&amp;" ")-1),'Look Up Values'!$G$2:$G$1000,0)),ISNUMBER(MATCH(LEFT(C561,FIND(" ",C561&amp;" ")-1),'Look Up Values'!$AE$2:$AE$2000,0)))),"","EWC error")),"")</f>
        <v/>
      </c>
      <c r="P561" s="242" t="str" cm="1">
        <f t="array" ref="P561">IF(AND(I561&lt;&gt;0,I561&lt;&gt;""),IF(D561="","",IF(ISNUMBER(MATCH(SUBSTITUTE(D561," ",""),SUBSTITUTE('Look Up Values'!$S$2:$S$120," ",""),0)),"","D&amp;R error")),"")</f>
        <v/>
      </c>
      <c r="Q561" s="242" t="str" cm="1">
        <f t="array" ref="Q561">IF(AND(I561&lt;&gt;0,I561&lt;&gt;""),IF(G561="","",IF(ISNUMBER(MATCH(SUBSTITUTE(G561," ",""),SUBSTITUTE('Look Up Values'!$I$2:$I$10," ",""),0)),"","State error")),"")</f>
        <v/>
      </c>
      <c r="R561" s="260" t="str">
        <f t="shared" si="17"/>
        <v/>
      </c>
    </row>
    <row r="562" spans="1:18" ht="15.75">
      <c r="A562" s="250">
        <v>555</v>
      </c>
      <c r="B562" s="198"/>
      <c r="C562" s="25"/>
      <c r="D562" s="25"/>
      <c r="E562" s="25"/>
      <c r="F562" s="25"/>
      <c r="G562" s="26"/>
      <c r="H562" s="27"/>
      <c r="I562" s="28"/>
      <c r="J562" s="430"/>
      <c r="K562" s="8"/>
      <c r="L562" s="457" t="str">
        <f t="shared" si="16"/>
        <v/>
      </c>
      <c r="M562" s="245" cm="1">
        <f t="array" ref="M562">SUMPRODUCT(--(N562:Q562&lt;&gt;"")) + IF(TRIM(R562)="",0,LEN(R562)-LEN(SUBSTITUTE(R562,",",""))+1)</f>
        <v>0</v>
      </c>
      <c r="N562" s="242" t="str">
        <f>IF(AND(I562&lt;&gt;0,I562&lt;&gt;""),IF(TRIM(SUBSTITUTE(B562,CHAR(160),""))="","",IF(ISNUMBER(MATCH(TRIM(SUBSTITUTE(B562,CHAR(160),"")),'Look Up Values'!$B$2:$B$500,0)),"","Origin error")),"")</f>
        <v/>
      </c>
      <c r="O562" s="242" t="str">
        <f>IF(AND(I562&lt;&gt;0,I562&lt;&gt;""),IF(C562="","",IF(AND(ISNUMBER(--LEFT(C562,FIND(" ",C562&amp;" ")-1)),OR(LEN(LEFT(C562,FIND(" ",C562&amp;" ")-1))=6,LEN(LEFT(C562,FIND(" ",C562&amp;" ")-1))=7),OR(ISNUMBER(MATCH(LEFT(C562,FIND(" ",C562&amp;" ")-1),'Look Up Values'!$G$2:$G$1000,0)),ISNUMBER(MATCH(LEFT(C562,FIND(" ",C562&amp;" ")-1),'Look Up Values'!$AE$2:$AE$2000,0)))),"","EWC error")),"")</f>
        <v/>
      </c>
      <c r="P562" s="242" t="str" cm="1">
        <f t="array" ref="P562">IF(AND(I562&lt;&gt;0,I562&lt;&gt;""),IF(D562="","",IF(ISNUMBER(MATCH(SUBSTITUTE(D562," ",""),SUBSTITUTE('Look Up Values'!$S$2:$S$120," ",""),0)),"","D&amp;R error")),"")</f>
        <v/>
      </c>
      <c r="Q562" s="242" t="str" cm="1">
        <f t="array" ref="Q562">IF(AND(I562&lt;&gt;0,I562&lt;&gt;""),IF(G562="","",IF(ISNUMBER(MATCH(SUBSTITUTE(G562," ",""),SUBSTITUTE('Look Up Values'!$I$2:$I$10," ",""),0)),"","State error")),"")</f>
        <v/>
      </c>
      <c r="R562" s="260" t="str">
        <f t="shared" si="17"/>
        <v/>
      </c>
    </row>
    <row r="563" spans="1:18" ht="15.75">
      <c r="A563" s="250">
        <v>556</v>
      </c>
      <c r="B563" s="198"/>
      <c r="C563" s="25"/>
      <c r="D563" s="25"/>
      <c r="E563" s="25"/>
      <c r="F563" s="25"/>
      <c r="G563" s="26"/>
      <c r="H563" s="27"/>
      <c r="I563" s="28"/>
      <c r="J563" s="430"/>
      <c r="K563" s="8"/>
      <c r="L563" s="457" t="str">
        <f t="shared" si="16"/>
        <v/>
      </c>
      <c r="M563" s="245" cm="1">
        <f t="array" ref="M563">SUMPRODUCT(--(N563:Q563&lt;&gt;"")) + IF(TRIM(R563)="",0,LEN(R563)-LEN(SUBSTITUTE(R563,",",""))+1)</f>
        <v>0</v>
      </c>
      <c r="N563" s="242" t="str">
        <f>IF(AND(I563&lt;&gt;0,I563&lt;&gt;""),IF(TRIM(SUBSTITUTE(B563,CHAR(160),""))="","",IF(ISNUMBER(MATCH(TRIM(SUBSTITUTE(B563,CHAR(160),"")),'Look Up Values'!$B$2:$B$500,0)),"","Origin error")),"")</f>
        <v/>
      </c>
      <c r="O563" s="242" t="str">
        <f>IF(AND(I563&lt;&gt;0,I563&lt;&gt;""),IF(C563="","",IF(AND(ISNUMBER(--LEFT(C563,FIND(" ",C563&amp;" ")-1)),OR(LEN(LEFT(C563,FIND(" ",C563&amp;" ")-1))=6,LEN(LEFT(C563,FIND(" ",C563&amp;" ")-1))=7),OR(ISNUMBER(MATCH(LEFT(C563,FIND(" ",C563&amp;" ")-1),'Look Up Values'!$G$2:$G$1000,0)),ISNUMBER(MATCH(LEFT(C563,FIND(" ",C563&amp;" ")-1),'Look Up Values'!$AE$2:$AE$2000,0)))),"","EWC error")),"")</f>
        <v/>
      </c>
      <c r="P563" s="242" t="str" cm="1">
        <f t="array" ref="P563">IF(AND(I563&lt;&gt;0,I563&lt;&gt;""),IF(D563="","",IF(ISNUMBER(MATCH(SUBSTITUTE(D563," ",""),SUBSTITUTE('Look Up Values'!$S$2:$S$120," ",""),0)),"","D&amp;R error")),"")</f>
        <v/>
      </c>
      <c r="Q563" s="242" t="str" cm="1">
        <f t="array" ref="Q563">IF(AND(I563&lt;&gt;0,I563&lt;&gt;""),IF(G563="","",IF(ISNUMBER(MATCH(SUBSTITUTE(G563," ",""),SUBSTITUTE('Look Up Values'!$I$2:$I$10," ",""),0)),"","State error")),"")</f>
        <v/>
      </c>
      <c r="R563" s="260" t="str">
        <f t="shared" si="17"/>
        <v/>
      </c>
    </row>
    <row r="564" spans="1:18" ht="15.75">
      <c r="A564" s="250">
        <v>557</v>
      </c>
      <c r="B564" s="198"/>
      <c r="C564" s="25"/>
      <c r="D564" s="25"/>
      <c r="E564" s="25"/>
      <c r="F564" s="25"/>
      <c r="G564" s="26"/>
      <c r="H564" s="27"/>
      <c r="I564" s="28"/>
      <c r="J564" s="430"/>
      <c r="K564" s="8"/>
      <c r="L564" s="457" t="str">
        <f t="shared" si="16"/>
        <v/>
      </c>
      <c r="M564" s="245" cm="1">
        <f t="array" ref="M564">SUMPRODUCT(--(N564:Q564&lt;&gt;"")) + IF(TRIM(R564)="",0,LEN(R564)-LEN(SUBSTITUTE(R564,",",""))+1)</f>
        <v>0</v>
      </c>
      <c r="N564" s="242" t="str">
        <f>IF(AND(I564&lt;&gt;0,I564&lt;&gt;""),IF(TRIM(SUBSTITUTE(B564,CHAR(160),""))="","",IF(ISNUMBER(MATCH(TRIM(SUBSTITUTE(B564,CHAR(160),"")),'Look Up Values'!$B$2:$B$500,0)),"","Origin error")),"")</f>
        <v/>
      </c>
      <c r="O564" s="242" t="str">
        <f>IF(AND(I564&lt;&gt;0,I564&lt;&gt;""),IF(C564="","",IF(AND(ISNUMBER(--LEFT(C564,FIND(" ",C564&amp;" ")-1)),OR(LEN(LEFT(C564,FIND(" ",C564&amp;" ")-1))=6,LEN(LEFT(C564,FIND(" ",C564&amp;" ")-1))=7),OR(ISNUMBER(MATCH(LEFT(C564,FIND(" ",C564&amp;" ")-1),'Look Up Values'!$G$2:$G$1000,0)),ISNUMBER(MATCH(LEFT(C564,FIND(" ",C564&amp;" ")-1),'Look Up Values'!$AE$2:$AE$2000,0)))),"","EWC error")),"")</f>
        <v/>
      </c>
      <c r="P564" s="242" t="str" cm="1">
        <f t="array" ref="P564">IF(AND(I564&lt;&gt;0,I564&lt;&gt;""),IF(D564="","",IF(ISNUMBER(MATCH(SUBSTITUTE(D564," ",""),SUBSTITUTE('Look Up Values'!$S$2:$S$120," ",""),0)),"","D&amp;R error")),"")</f>
        <v/>
      </c>
      <c r="Q564" s="242" t="str" cm="1">
        <f t="array" ref="Q564">IF(AND(I564&lt;&gt;0,I564&lt;&gt;""),IF(G564="","",IF(ISNUMBER(MATCH(SUBSTITUTE(G564," ",""),SUBSTITUTE('Look Up Values'!$I$2:$I$10," ",""),0)),"","State error")),"")</f>
        <v/>
      </c>
      <c r="R564" s="260" t="str">
        <f t="shared" si="17"/>
        <v/>
      </c>
    </row>
    <row r="565" spans="1:18" ht="15.75">
      <c r="A565" s="250">
        <v>558</v>
      </c>
      <c r="B565" s="198"/>
      <c r="C565" s="25"/>
      <c r="D565" s="25"/>
      <c r="E565" s="25"/>
      <c r="F565" s="25"/>
      <c r="G565" s="26"/>
      <c r="H565" s="27"/>
      <c r="I565" s="28"/>
      <c r="J565" s="430"/>
      <c r="K565" s="8"/>
      <c r="L565" s="457" t="str">
        <f t="shared" si="16"/>
        <v/>
      </c>
      <c r="M565" s="245" cm="1">
        <f t="array" ref="M565">SUMPRODUCT(--(N565:Q565&lt;&gt;"")) + IF(TRIM(R565)="",0,LEN(R565)-LEN(SUBSTITUTE(R565,",",""))+1)</f>
        <v>0</v>
      </c>
      <c r="N565" s="242" t="str">
        <f>IF(AND(I565&lt;&gt;0,I565&lt;&gt;""),IF(TRIM(SUBSTITUTE(B565,CHAR(160),""))="","",IF(ISNUMBER(MATCH(TRIM(SUBSTITUTE(B565,CHAR(160),"")),'Look Up Values'!$B$2:$B$500,0)),"","Origin error")),"")</f>
        <v/>
      </c>
      <c r="O565" s="242" t="str">
        <f>IF(AND(I565&lt;&gt;0,I565&lt;&gt;""),IF(C565="","",IF(AND(ISNUMBER(--LEFT(C565,FIND(" ",C565&amp;" ")-1)),OR(LEN(LEFT(C565,FIND(" ",C565&amp;" ")-1))=6,LEN(LEFT(C565,FIND(" ",C565&amp;" ")-1))=7),OR(ISNUMBER(MATCH(LEFT(C565,FIND(" ",C565&amp;" ")-1),'Look Up Values'!$G$2:$G$1000,0)),ISNUMBER(MATCH(LEFT(C565,FIND(" ",C565&amp;" ")-1),'Look Up Values'!$AE$2:$AE$2000,0)))),"","EWC error")),"")</f>
        <v/>
      </c>
      <c r="P565" s="242" t="str" cm="1">
        <f t="array" ref="P565">IF(AND(I565&lt;&gt;0,I565&lt;&gt;""),IF(D565="","",IF(ISNUMBER(MATCH(SUBSTITUTE(D565," ",""),SUBSTITUTE('Look Up Values'!$S$2:$S$120," ",""),0)),"","D&amp;R error")),"")</f>
        <v/>
      </c>
      <c r="Q565" s="242" t="str" cm="1">
        <f t="array" ref="Q565">IF(AND(I565&lt;&gt;0,I565&lt;&gt;""),IF(G565="","",IF(ISNUMBER(MATCH(SUBSTITUTE(G565," ",""),SUBSTITUTE('Look Up Values'!$I$2:$I$10," ",""),0)),"","State error")),"")</f>
        <v/>
      </c>
      <c r="R565" s="260" t="str">
        <f t="shared" si="17"/>
        <v/>
      </c>
    </row>
    <row r="566" spans="1:18" ht="15.75">
      <c r="A566" s="250">
        <v>559</v>
      </c>
      <c r="B566" s="198"/>
      <c r="C566" s="25"/>
      <c r="D566" s="25"/>
      <c r="E566" s="25"/>
      <c r="F566" s="25"/>
      <c r="G566" s="26"/>
      <c r="H566" s="27"/>
      <c r="I566" s="28"/>
      <c r="J566" s="430"/>
      <c r="K566" s="8"/>
      <c r="L566" s="457" t="str">
        <f t="shared" si="16"/>
        <v/>
      </c>
      <c r="M566" s="245" cm="1">
        <f t="array" ref="M566">SUMPRODUCT(--(N566:Q566&lt;&gt;"")) + IF(TRIM(R566)="",0,LEN(R566)-LEN(SUBSTITUTE(R566,",",""))+1)</f>
        <v>0</v>
      </c>
      <c r="N566" s="242" t="str">
        <f>IF(AND(I566&lt;&gt;0,I566&lt;&gt;""),IF(TRIM(SUBSTITUTE(B566,CHAR(160),""))="","",IF(ISNUMBER(MATCH(TRIM(SUBSTITUTE(B566,CHAR(160),"")),'Look Up Values'!$B$2:$B$500,0)),"","Origin error")),"")</f>
        <v/>
      </c>
      <c r="O566" s="242" t="str">
        <f>IF(AND(I566&lt;&gt;0,I566&lt;&gt;""),IF(C566="","",IF(AND(ISNUMBER(--LEFT(C566,FIND(" ",C566&amp;" ")-1)),OR(LEN(LEFT(C566,FIND(" ",C566&amp;" ")-1))=6,LEN(LEFT(C566,FIND(" ",C566&amp;" ")-1))=7),OR(ISNUMBER(MATCH(LEFT(C566,FIND(" ",C566&amp;" ")-1),'Look Up Values'!$G$2:$G$1000,0)),ISNUMBER(MATCH(LEFT(C566,FIND(" ",C566&amp;" ")-1),'Look Up Values'!$AE$2:$AE$2000,0)))),"","EWC error")),"")</f>
        <v/>
      </c>
      <c r="P566" s="242" t="str" cm="1">
        <f t="array" ref="P566">IF(AND(I566&lt;&gt;0,I566&lt;&gt;""),IF(D566="","",IF(ISNUMBER(MATCH(SUBSTITUTE(D566," ",""),SUBSTITUTE('Look Up Values'!$S$2:$S$120," ",""),0)),"","D&amp;R error")),"")</f>
        <v/>
      </c>
      <c r="Q566" s="242" t="str" cm="1">
        <f t="array" ref="Q566">IF(AND(I566&lt;&gt;0,I566&lt;&gt;""),IF(G566="","",IF(ISNUMBER(MATCH(SUBSTITUTE(G566," ",""),SUBSTITUTE('Look Up Values'!$I$2:$I$10," ",""),0)),"","State error")),"")</f>
        <v/>
      </c>
      <c r="R566" s="260" t="str">
        <f t="shared" si="17"/>
        <v/>
      </c>
    </row>
    <row r="567" spans="1:18" ht="15.75">
      <c r="A567" s="250">
        <v>560</v>
      </c>
      <c r="B567" s="198"/>
      <c r="C567" s="25"/>
      <c r="D567" s="25"/>
      <c r="E567" s="25"/>
      <c r="F567" s="25"/>
      <c r="G567" s="26"/>
      <c r="H567" s="27"/>
      <c r="I567" s="28"/>
      <c r="J567" s="430"/>
      <c r="K567" s="8"/>
      <c r="L567" s="457" t="str">
        <f t="shared" si="16"/>
        <v/>
      </c>
      <c r="M567" s="245" cm="1">
        <f t="array" ref="M567">SUMPRODUCT(--(N567:Q567&lt;&gt;"")) + IF(TRIM(R567)="",0,LEN(R567)-LEN(SUBSTITUTE(R567,",",""))+1)</f>
        <v>0</v>
      </c>
      <c r="N567" s="242" t="str">
        <f>IF(AND(I567&lt;&gt;0,I567&lt;&gt;""),IF(TRIM(SUBSTITUTE(B567,CHAR(160),""))="","",IF(ISNUMBER(MATCH(TRIM(SUBSTITUTE(B567,CHAR(160),"")),'Look Up Values'!$B$2:$B$500,0)),"","Origin error")),"")</f>
        <v/>
      </c>
      <c r="O567" s="242" t="str">
        <f>IF(AND(I567&lt;&gt;0,I567&lt;&gt;""),IF(C567="","",IF(AND(ISNUMBER(--LEFT(C567,FIND(" ",C567&amp;" ")-1)),OR(LEN(LEFT(C567,FIND(" ",C567&amp;" ")-1))=6,LEN(LEFT(C567,FIND(" ",C567&amp;" ")-1))=7),OR(ISNUMBER(MATCH(LEFT(C567,FIND(" ",C567&amp;" ")-1),'Look Up Values'!$G$2:$G$1000,0)),ISNUMBER(MATCH(LEFT(C567,FIND(" ",C567&amp;" ")-1),'Look Up Values'!$AE$2:$AE$2000,0)))),"","EWC error")),"")</f>
        <v/>
      </c>
      <c r="P567" s="242" t="str" cm="1">
        <f t="array" ref="P567">IF(AND(I567&lt;&gt;0,I567&lt;&gt;""),IF(D567="","",IF(ISNUMBER(MATCH(SUBSTITUTE(D567," ",""),SUBSTITUTE('Look Up Values'!$S$2:$S$120," ",""),0)),"","D&amp;R error")),"")</f>
        <v/>
      </c>
      <c r="Q567" s="242" t="str" cm="1">
        <f t="array" ref="Q567">IF(AND(I567&lt;&gt;0,I567&lt;&gt;""),IF(G567="","",IF(ISNUMBER(MATCH(SUBSTITUTE(G567," ",""),SUBSTITUTE('Look Up Values'!$I$2:$I$10," ",""),0)),"","State error")),"")</f>
        <v/>
      </c>
      <c r="R567" s="260" t="str">
        <f t="shared" si="17"/>
        <v/>
      </c>
    </row>
    <row r="568" spans="1:18" ht="15.75">
      <c r="A568" s="250">
        <v>561</v>
      </c>
      <c r="B568" s="198"/>
      <c r="C568" s="25"/>
      <c r="D568" s="25"/>
      <c r="E568" s="25"/>
      <c r="F568" s="25"/>
      <c r="G568" s="26"/>
      <c r="H568" s="27"/>
      <c r="I568" s="28"/>
      <c r="J568" s="430"/>
      <c r="K568" s="8"/>
      <c r="L568" s="457" t="str">
        <f t="shared" si="16"/>
        <v/>
      </c>
      <c r="M568" s="245" cm="1">
        <f t="array" ref="M568">SUMPRODUCT(--(N568:Q568&lt;&gt;"")) + IF(TRIM(R568)="",0,LEN(R568)-LEN(SUBSTITUTE(R568,",",""))+1)</f>
        <v>0</v>
      </c>
      <c r="N568" s="242" t="str">
        <f>IF(AND(I568&lt;&gt;0,I568&lt;&gt;""),IF(TRIM(SUBSTITUTE(B568,CHAR(160),""))="","",IF(ISNUMBER(MATCH(TRIM(SUBSTITUTE(B568,CHAR(160),"")),'Look Up Values'!$B$2:$B$500,0)),"","Origin error")),"")</f>
        <v/>
      </c>
      <c r="O568" s="242" t="str">
        <f>IF(AND(I568&lt;&gt;0,I568&lt;&gt;""),IF(C568="","",IF(AND(ISNUMBER(--LEFT(C568,FIND(" ",C568&amp;" ")-1)),OR(LEN(LEFT(C568,FIND(" ",C568&amp;" ")-1))=6,LEN(LEFT(C568,FIND(" ",C568&amp;" ")-1))=7),OR(ISNUMBER(MATCH(LEFT(C568,FIND(" ",C568&amp;" ")-1),'Look Up Values'!$G$2:$G$1000,0)),ISNUMBER(MATCH(LEFT(C568,FIND(" ",C568&amp;" ")-1),'Look Up Values'!$AE$2:$AE$2000,0)))),"","EWC error")),"")</f>
        <v/>
      </c>
      <c r="P568" s="242" t="str" cm="1">
        <f t="array" ref="P568">IF(AND(I568&lt;&gt;0,I568&lt;&gt;""),IF(D568="","",IF(ISNUMBER(MATCH(SUBSTITUTE(D568," ",""),SUBSTITUTE('Look Up Values'!$S$2:$S$120," ",""),0)),"","D&amp;R error")),"")</f>
        <v/>
      </c>
      <c r="Q568" s="242" t="str" cm="1">
        <f t="array" ref="Q568">IF(AND(I568&lt;&gt;0,I568&lt;&gt;""),IF(G568="","",IF(ISNUMBER(MATCH(SUBSTITUTE(G568," ",""),SUBSTITUTE('Look Up Values'!$I$2:$I$10," ",""),0)),"","State error")),"")</f>
        <v/>
      </c>
      <c r="R568" s="260" t="str">
        <f t="shared" si="17"/>
        <v/>
      </c>
    </row>
    <row r="569" spans="1:18" ht="15.75">
      <c r="A569" s="250">
        <v>562</v>
      </c>
      <c r="B569" s="198"/>
      <c r="C569" s="25"/>
      <c r="D569" s="25"/>
      <c r="E569" s="25"/>
      <c r="F569" s="25"/>
      <c r="G569" s="26"/>
      <c r="H569" s="27"/>
      <c r="I569" s="28"/>
      <c r="J569" s="430"/>
      <c r="K569" s="8"/>
      <c r="L569" s="457" t="str">
        <f t="shared" si="16"/>
        <v/>
      </c>
      <c r="M569" s="245" cm="1">
        <f t="array" ref="M569">SUMPRODUCT(--(N569:Q569&lt;&gt;"")) + IF(TRIM(R569)="",0,LEN(R569)-LEN(SUBSTITUTE(R569,",",""))+1)</f>
        <v>0</v>
      </c>
      <c r="N569" s="242" t="str">
        <f>IF(AND(I569&lt;&gt;0,I569&lt;&gt;""),IF(TRIM(SUBSTITUTE(B569,CHAR(160),""))="","",IF(ISNUMBER(MATCH(TRIM(SUBSTITUTE(B569,CHAR(160),"")),'Look Up Values'!$B$2:$B$500,0)),"","Origin error")),"")</f>
        <v/>
      </c>
      <c r="O569" s="242" t="str">
        <f>IF(AND(I569&lt;&gt;0,I569&lt;&gt;""),IF(C569="","",IF(AND(ISNUMBER(--LEFT(C569,FIND(" ",C569&amp;" ")-1)),OR(LEN(LEFT(C569,FIND(" ",C569&amp;" ")-1))=6,LEN(LEFT(C569,FIND(" ",C569&amp;" ")-1))=7),OR(ISNUMBER(MATCH(LEFT(C569,FIND(" ",C569&amp;" ")-1),'Look Up Values'!$G$2:$G$1000,0)),ISNUMBER(MATCH(LEFT(C569,FIND(" ",C569&amp;" ")-1),'Look Up Values'!$AE$2:$AE$2000,0)))),"","EWC error")),"")</f>
        <v/>
      </c>
      <c r="P569" s="242" t="str" cm="1">
        <f t="array" ref="P569">IF(AND(I569&lt;&gt;0,I569&lt;&gt;""),IF(D569="","",IF(ISNUMBER(MATCH(SUBSTITUTE(D569," ",""),SUBSTITUTE('Look Up Values'!$S$2:$S$120," ",""),0)),"","D&amp;R error")),"")</f>
        <v/>
      </c>
      <c r="Q569" s="242" t="str" cm="1">
        <f t="array" ref="Q569">IF(AND(I569&lt;&gt;0,I569&lt;&gt;""),IF(G569="","",IF(ISNUMBER(MATCH(SUBSTITUTE(G569," ",""),SUBSTITUTE('Look Up Values'!$I$2:$I$10," ",""),0)),"","State error")),"")</f>
        <v/>
      </c>
      <c r="R569" s="260" t="str">
        <f t="shared" si="17"/>
        <v/>
      </c>
    </row>
    <row r="570" spans="1:18" ht="15.75">
      <c r="A570" s="250">
        <v>563</v>
      </c>
      <c r="B570" s="198"/>
      <c r="C570" s="25"/>
      <c r="D570" s="25"/>
      <c r="E570" s="25"/>
      <c r="F570" s="25"/>
      <c r="G570" s="26"/>
      <c r="H570" s="27"/>
      <c r="I570" s="28"/>
      <c r="J570" s="430"/>
      <c r="K570" s="8"/>
      <c r="L570" s="457" t="str">
        <f t="shared" si="16"/>
        <v/>
      </c>
      <c r="M570" s="245" cm="1">
        <f t="array" ref="M570">SUMPRODUCT(--(N570:Q570&lt;&gt;"")) + IF(TRIM(R570)="",0,LEN(R570)-LEN(SUBSTITUTE(R570,",",""))+1)</f>
        <v>0</v>
      </c>
      <c r="N570" s="242" t="str">
        <f>IF(AND(I570&lt;&gt;0,I570&lt;&gt;""),IF(TRIM(SUBSTITUTE(B570,CHAR(160),""))="","",IF(ISNUMBER(MATCH(TRIM(SUBSTITUTE(B570,CHAR(160),"")),'Look Up Values'!$B$2:$B$500,0)),"","Origin error")),"")</f>
        <v/>
      </c>
      <c r="O570" s="242" t="str">
        <f>IF(AND(I570&lt;&gt;0,I570&lt;&gt;""),IF(C570="","",IF(AND(ISNUMBER(--LEFT(C570,FIND(" ",C570&amp;" ")-1)),OR(LEN(LEFT(C570,FIND(" ",C570&amp;" ")-1))=6,LEN(LEFT(C570,FIND(" ",C570&amp;" ")-1))=7),OR(ISNUMBER(MATCH(LEFT(C570,FIND(" ",C570&amp;" ")-1),'Look Up Values'!$G$2:$G$1000,0)),ISNUMBER(MATCH(LEFT(C570,FIND(" ",C570&amp;" ")-1),'Look Up Values'!$AE$2:$AE$2000,0)))),"","EWC error")),"")</f>
        <v/>
      </c>
      <c r="P570" s="242" t="str" cm="1">
        <f t="array" ref="P570">IF(AND(I570&lt;&gt;0,I570&lt;&gt;""),IF(D570="","",IF(ISNUMBER(MATCH(SUBSTITUTE(D570," ",""),SUBSTITUTE('Look Up Values'!$S$2:$S$120," ",""),0)),"","D&amp;R error")),"")</f>
        <v/>
      </c>
      <c r="Q570" s="242" t="str" cm="1">
        <f t="array" ref="Q570">IF(AND(I570&lt;&gt;0,I570&lt;&gt;""),IF(G570="","",IF(ISNUMBER(MATCH(SUBSTITUTE(G570," ",""),SUBSTITUTE('Look Up Values'!$I$2:$I$10," ",""),0)),"","State error")),"")</f>
        <v/>
      </c>
      <c r="R570" s="260" t="str">
        <f t="shared" si="17"/>
        <v/>
      </c>
    </row>
    <row r="571" spans="1:18" ht="15.75">
      <c r="A571" s="250">
        <v>564</v>
      </c>
      <c r="B571" s="198"/>
      <c r="C571" s="25"/>
      <c r="D571" s="25"/>
      <c r="E571" s="25"/>
      <c r="F571" s="25"/>
      <c r="G571" s="26"/>
      <c r="H571" s="27"/>
      <c r="I571" s="28"/>
      <c r="J571" s="430"/>
      <c r="K571" s="8"/>
      <c r="L571" s="457" t="str">
        <f t="shared" si="16"/>
        <v/>
      </c>
      <c r="M571" s="245" cm="1">
        <f t="array" ref="M571">SUMPRODUCT(--(N571:Q571&lt;&gt;"")) + IF(TRIM(R571)="",0,LEN(R571)-LEN(SUBSTITUTE(R571,",",""))+1)</f>
        <v>0</v>
      </c>
      <c r="N571" s="242" t="str">
        <f>IF(AND(I571&lt;&gt;0,I571&lt;&gt;""),IF(TRIM(SUBSTITUTE(B571,CHAR(160),""))="","",IF(ISNUMBER(MATCH(TRIM(SUBSTITUTE(B571,CHAR(160),"")),'Look Up Values'!$B$2:$B$500,0)),"","Origin error")),"")</f>
        <v/>
      </c>
      <c r="O571" s="242" t="str">
        <f>IF(AND(I571&lt;&gt;0,I571&lt;&gt;""),IF(C571="","",IF(AND(ISNUMBER(--LEFT(C571,FIND(" ",C571&amp;" ")-1)),OR(LEN(LEFT(C571,FIND(" ",C571&amp;" ")-1))=6,LEN(LEFT(C571,FIND(" ",C571&amp;" ")-1))=7),OR(ISNUMBER(MATCH(LEFT(C571,FIND(" ",C571&amp;" ")-1),'Look Up Values'!$G$2:$G$1000,0)),ISNUMBER(MATCH(LEFT(C571,FIND(" ",C571&amp;" ")-1),'Look Up Values'!$AE$2:$AE$2000,0)))),"","EWC error")),"")</f>
        <v/>
      </c>
      <c r="P571" s="242" t="str" cm="1">
        <f t="array" ref="P571">IF(AND(I571&lt;&gt;0,I571&lt;&gt;""),IF(D571="","",IF(ISNUMBER(MATCH(SUBSTITUTE(D571," ",""),SUBSTITUTE('Look Up Values'!$S$2:$S$120," ",""),0)),"","D&amp;R error")),"")</f>
        <v/>
      </c>
      <c r="Q571" s="242" t="str" cm="1">
        <f t="array" ref="Q571">IF(AND(I571&lt;&gt;0,I571&lt;&gt;""),IF(G571="","",IF(ISNUMBER(MATCH(SUBSTITUTE(G571," ",""),SUBSTITUTE('Look Up Values'!$I$2:$I$10," ",""),0)),"","State error")),"")</f>
        <v/>
      </c>
      <c r="R571" s="260" t="str">
        <f t="shared" si="17"/>
        <v/>
      </c>
    </row>
    <row r="572" spans="1:18" ht="15.75">
      <c r="A572" s="250">
        <v>565</v>
      </c>
      <c r="B572" s="198"/>
      <c r="C572" s="25"/>
      <c r="D572" s="25"/>
      <c r="E572" s="25"/>
      <c r="F572" s="25"/>
      <c r="G572" s="26"/>
      <c r="H572" s="27"/>
      <c r="I572" s="28"/>
      <c r="J572" s="430"/>
      <c r="K572" s="8"/>
      <c r="L572" s="457" t="str">
        <f t="shared" si="16"/>
        <v/>
      </c>
      <c r="M572" s="245" cm="1">
        <f t="array" ref="M572">SUMPRODUCT(--(N572:Q572&lt;&gt;"")) + IF(TRIM(R572)="",0,LEN(R572)-LEN(SUBSTITUTE(R572,",",""))+1)</f>
        <v>0</v>
      </c>
      <c r="N572" s="242" t="str">
        <f>IF(AND(I572&lt;&gt;0,I572&lt;&gt;""),IF(TRIM(SUBSTITUTE(B572,CHAR(160),""))="","",IF(ISNUMBER(MATCH(TRIM(SUBSTITUTE(B572,CHAR(160),"")),'Look Up Values'!$B$2:$B$500,0)),"","Origin error")),"")</f>
        <v/>
      </c>
      <c r="O572" s="242" t="str">
        <f>IF(AND(I572&lt;&gt;0,I572&lt;&gt;""),IF(C572="","",IF(AND(ISNUMBER(--LEFT(C572,FIND(" ",C572&amp;" ")-1)),OR(LEN(LEFT(C572,FIND(" ",C572&amp;" ")-1))=6,LEN(LEFT(C572,FIND(" ",C572&amp;" ")-1))=7),OR(ISNUMBER(MATCH(LEFT(C572,FIND(" ",C572&amp;" ")-1),'Look Up Values'!$G$2:$G$1000,0)),ISNUMBER(MATCH(LEFT(C572,FIND(" ",C572&amp;" ")-1),'Look Up Values'!$AE$2:$AE$2000,0)))),"","EWC error")),"")</f>
        <v/>
      </c>
      <c r="P572" s="242" t="str" cm="1">
        <f t="array" ref="P572">IF(AND(I572&lt;&gt;0,I572&lt;&gt;""),IF(D572="","",IF(ISNUMBER(MATCH(SUBSTITUTE(D572," ",""),SUBSTITUTE('Look Up Values'!$S$2:$S$120," ",""),0)),"","D&amp;R error")),"")</f>
        <v/>
      </c>
      <c r="Q572" s="242" t="str" cm="1">
        <f t="array" ref="Q572">IF(AND(I572&lt;&gt;0,I572&lt;&gt;""),IF(G572="","",IF(ISNUMBER(MATCH(SUBSTITUTE(G572," ",""),SUBSTITUTE('Look Up Values'!$I$2:$I$10," ",""),0)),"","State error")),"")</f>
        <v/>
      </c>
      <c r="R572" s="260" t="str">
        <f t="shared" si="17"/>
        <v/>
      </c>
    </row>
    <row r="573" spans="1:18" ht="15.75">
      <c r="A573" s="250">
        <v>566</v>
      </c>
      <c r="B573" s="198"/>
      <c r="C573" s="25"/>
      <c r="D573" s="25"/>
      <c r="E573" s="25"/>
      <c r="F573" s="25"/>
      <c r="G573" s="26"/>
      <c r="H573" s="27"/>
      <c r="I573" s="28"/>
      <c r="J573" s="430"/>
      <c r="K573" s="8"/>
      <c r="L573" s="457" t="str">
        <f t="shared" si="16"/>
        <v/>
      </c>
      <c r="M573" s="245" cm="1">
        <f t="array" ref="M573">SUMPRODUCT(--(N573:Q573&lt;&gt;"")) + IF(TRIM(R573)="",0,LEN(R573)-LEN(SUBSTITUTE(R573,",",""))+1)</f>
        <v>0</v>
      </c>
      <c r="N573" s="242" t="str">
        <f>IF(AND(I573&lt;&gt;0,I573&lt;&gt;""),IF(TRIM(SUBSTITUTE(B573,CHAR(160),""))="","",IF(ISNUMBER(MATCH(TRIM(SUBSTITUTE(B573,CHAR(160),"")),'Look Up Values'!$B$2:$B$500,0)),"","Origin error")),"")</f>
        <v/>
      </c>
      <c r="O573" s="242" t="str">
        <f>IF(AND(I573&lt;&gt;0,I573&lt;&gt;""),IF(C573="","",IF(AND(ISNUMBER(--LEFT(C573,FIND(" ",C573&amp;" ")-1)),OR(LEN(LEFT(C573,FIND(" ",C573&amp;" ")-1))=6,LEN(LEFT(C573,FIND(" ",C573&amp;" ")-1))=7),OR(ISNUMBER(MATCH(LEFT(C573,FIND(" ",C573&amp;" ")-1),'Look Up Values'!$G$2:$G$1000,0)),ISNUMBER(MATCH(LEFT(C573,FIND(" ",C573&amp;" ")-1),'Look Up Values'!$AE$2:$AE$2000,0)))),"","EWC error")),"")</f>
        <v/>
      </c>
      <c r="P573" s="242" t="str" cm="1">
        <f t="array" ref="P573">IF(AND(I573&lt;&gt;0,I573&lt;&gt;""),IF(D573="","",IF(ISNUMBER(MATCH(SUBSTITUTE(D573," ",""),SUBSTITUTE('Look Up Values'!$S$2:$S$120," ",""),0)),"","D&amp;R error")),"")</f>
        <v/>
      </c>
      <c r="Q573" s="242" t="str" cm="1">
        <f t="array" ref="Q573">IF(AND(I573&lt;&gt;0,I573&lt;&gt;""),IF(G573="","",IF(ISNUMBER(MATCH(SUBSTITUTE(G573," ",""),SUBSTITUTE('Look Up Values'!$I$2:$I$10," ",""),0)),"","State error")),"")</f>
        <v/>
      </c>
      <c r="R573" s="260" t="str">
        <f t="shared" si="17"/>
        <v/>
      </c>
    </row>
    <row r="574" spans="1:18" ht="15.75">
      <c r="A574" s="250">
        <v>567</v>
      </c>
      <c r="B574" s="198"/>
      <c r="C574" s="25"/>
      <c r="D574" s="25"/>
      <c r="E574" s="25"/>
      <c r="F574" s="25"/>
      <c r="G574" s="26"/>
      <c r="H574" s="27"/>
      <c r="I574" s="28"/>
      <c r="J574" s="430"/>
      <c r="K574" s="8"/>
      <c r="L574" s="457" t="str">
        <f t="shared" si="16"/>
        <v/>
      </c>
      <c r="M574" s="245" cm="1">
        <f t="array" ref="M574">SUMPRODUCT(--(N574:Q574&lt;&gt;"")) + IF(TRIM(R574)="",0,LEN(R574)-LEN(SUBSTITUTE(R574,",",""))+1)</f>
        <v>0</v>
      </c>
      <c r="N574" s="242" t="str">
        <f>IF(AND(I574&lt;&gt;0,I574&lt;&gt;""),IF(TRIM(SUBSTITUTE(B574,CHAR(160),""))="","",IF(ISNUMBER(MATCH(TRIM(SUBSTITUTE(B574,CHAR(160),"")),'Look Up Values'!$B$2:$B$500,0)),"","Origin error")),"")</f>
        <v/>
      </c>
      <c r="O574" s="242" t="str">
        <f>IF(AND(I574&lt;&gt;0,I574&lt;&gt;""),IF(C574="","",IF(AND(ISNUMBER(--LEFT(C574,FIND(" ",C574&amp;" ")-1)),OR(LEN(LEFT(C574,FIND(" ",C574&amp;" ")-1))=6,LEN(LEFT(C574,FIND(" ",C574&amp;" ")-1))=7),OR(ISNUMBER(MATCH(LEFT(C574,FIND(" ",C574&amp;" ")-1),'Look Up Values'!$G$2:$G$1000,0)),ISNUMBER(MATCH(LEFT(C574,FIND(" ",C574&amp;" ")-1),'Look Up Values'!$AE$2:$AE$2000,0)))),"","EWC error")),"")</f>
        <v/>
      </c>
      <c r="P574" s="242" t="str" cm="1">
        <f t="array" ref="P574">IF(AND(I574&lt;&gt;0,I574&lt;&gt;""),IF(D574="","",IF(ISNUMBER(MATCH(SUBSTITUTE(D574," ",""),SUBSTITUTE('Look Up Values'!$S$2:$S$120," ",""),0)),"","D&amp;R error")),"")</f>
        <v/>
      </c>
      <c r="Q574" s="242" t="str" cm="1">
        <f t="array" ref="Q574">IF(AND(I574&lt;&gt;0,I574&lt;&gt;""),IF(G574="","",IF(ISNUMBER(MATCH(SUBSTITUTE(G574," ",""),SUBSTITUTE('Look Up Values'!$I$2:$I$10," ",""),0)),"","State error")),"")</f>
        <v/>
      </c>
      <c r="R574" s="260" t="str">
        <f t="shared" si="17"/>
        <v/>
      </c>
    </row>
    <row r="575" spans="1:18" ht="15.75">
      <c r="A575" s="250">
        <v>568</v>
      </c>
      <c r="B575" s="198"/>
      <c r="C575" s="25"/>
      <c r="D575" s="25"/>
      <c r="E575" s="25"/>
      <c r="F575" s="25"/>
      <c r="G575" s="26"/>
      <c r="H575" s="27"/>
      <c r="I575" s="28"/>
      <c r="J575" s="430"/>
      <c r="K575" s="8"/>
      <c r="L575" s="457" t="str">
        <f t="shared" si="16"/>
        <v/>
      </c>
      <c r="M575" s="245" cm="1">
        <f t="array" ref="M575">SUMPRODUCT(--(N575:Q575&lt;&gt;"")) + IF(TRIM(R575)="",0,LEN(R575)-LEN(SUBSTITUTE(R575,",",""))+1)</f>
        <v>0</v>
      </c>
      <c r="N575" s="242" t="str">
        <f>IF(AND(I575&lt;&gt;0,I575&lt;&gt;""),IF(TRIM(SUBSTITUTE(B575,CHAR(160),""))="","",IF(ISNUMBER(MATCH(TRIM(SUBSTITUTE(B575,CHAR(160),"")),'Look Up Values'!$B$2:$B$500,0)),"","Origin error")),"")</f>
        <v/>
      </c>
      <c r="O575" s="242" t="str">
        <f>IF(AND(I575&lt;&gt;0,I575&lt;&gt;""),IF(C575="","",IF(AND(ISNUMBER(--LEFT(C575,FIND(" ",C575&amp;" ")-1)),OR(LEN(LEFT(C575,FIND(" ",C575&amp;" ")-1))=6,LEN(LEFT(C575,FIND(" ",C575&amp;" ")-1))=7),OR(ISNUMBER(MATCH(LEFT(C575,FIND(" ",C575&amp;" ")-1),'Look Up Values'!$G$2:$G$1000,0)),ISNUMBER(MATCH(LEFT(C575,FIND(" ",C575&amp;" ")-1),'Look Up Values'!$AE$2:$AE$2000,0)))),"","EWC error")),"")</f>
        <v/>
      </c>
      <c r="P575" s="242" t="str" cm="1">
        <f t="array" ref="P575">IF(AND(I575&lt;&gt;0,I575&lt;&gt;""),IF(D575="","",IF(ISNUMBER(MATCH(SUBSTITUTE(D575," ",""),SUBSTITUTE('Look Up Values'!$S$2:$S$120," ",""),0)),"","D&amp;R error")),"")</f>
        <v/>
      </c>
      <c r="Q575" s="242" t="str" cm="1">
        <f t="array" ref="Q575">IF(AND(I575&lt;&gt;0,I575&lt;&gt;""),IF(G575="","",IF(ISNUMBER(MATCH(SUBSTITUTE(G575," ",""),SUBSTITUTE('Look Up Values'!$I$2:$I$10," ",""),0)),"","State error")),"")</f>
        <v/>
      </c>
      <c r="R575" s="260" t="str">
        <f t="shared" si="17"/>
        <v/>
      </c>
    </row>
    <row r="576" spans="1:18" ht="15.75">
      <c r="A576" s="250">
        <v>569</v>
      </c>
      <c r="B576" s="198"/>
      <c r="C576" s="25"/>
      <c r="D576" s="25"/>
      <c r="E576" s="25"/>
      <c r="F576" s="25"/>
      <c r="G576" s="26"/>
      <c r="H576" s="27"/>
      <c r="I576" s="28"/>
      <c r="J576" s="430"/>
      <c r="K576" s="8"/>
      <c r="L576" s="457" t="str">
        <f t="shared" si="16"/>
        <v/>
      </c>
      <c r="M576" s="245" cm="1">
        <f t="array" ref="M576">SUMPRODUCT(--(N576:Q576&lt;&gt;"")) + IF(TRIM(R576)="",0,LEN(R576)-LEN(SUBSTITUTE(R576,",",""))+1)</f>
        <v>0</v>
      </c>
      <c r="N576" s="242" t="str">
        <f>IF(AND(I576&lt;&gt;0,I576&lt;&gt;""),IF(TRIM(SUBSTITUTE(B576,CHAR(160),""))="","",IF(ISNUMBER(MATCH(TRIM(SUBSTITUTE(B576,CHAR(160),"")),'Look Up Values'!$B$2:$B$500,0)),"","Origin error")),"")</f>
        <v/>
      </c>
      <c r="O576" s="242" t="str">
        <f>IF(AND(I576&lt;&gt;0,I576&lt;&gt;""),IF(C576="","",IF(AND(ISNUMBER(--LEFT(C576,FIND(" ",C576&amp;" ")-1)),OR(LEN(LEFT(C576,FIND(" ",C576&amp;" ")-1))=6,LEN(LEFT(C576,FIND(" ",C576&amp;" ")-1))=7),OR(ISNUMBER(MATCH(LEFT(C576,FIND(" ",C576&amp;" ")-1),'Look Up Values'!$G$2:$G$1000,0)),ISNUMBER(MATCH(LEFT(C576,FIND(" ",C576&amp;" ")-1),'Look Up Values'!$AE$2:$AE$2000,0)))),"","EWC error")),"")</f>
        <v/>
      </c>
      <c r="P576" s="242" t="str" cm="1">
        <f t="array" ref="P576">IF(AND(I576&lt;&gt;0,I576&lt;&gt;""),IF(D576="","",IF(ISNUMBER(MATCH(SUBSTITUTE(D576," ",""),SUBSTITUTE('Look Up Values'!$S$2:$S$120," ",""),0)),"","D&amp;R error")),"")</f>
        <v/>
      </c>
      <c r="Q576" s="242" t="str" cm="1">
        <f t="array" ref="Q576">IF(AND(I576&lt;&gt;0,I576&lt;&gt;""),IF(G576="","",IF(ISNUMBER(MATCH(SUBSTITUTE(G576," ",""),SUBSTITUTE('Look Up Values'!$I$2:$I$10," ",""),0)),"","State error")),"")</f>
        <v/>
      </c>
      <c r="R576" s="260" t="str">
        <f t="shared" si="17"/>
        <v/>
      </c>
    </row>
    <row r="577" spans="1:18" ht="15.75">
      <c r="A577" s="250">
        <v>570</v>
      </c>
      <c r="B577" s="198"/>
      <c r="C577" s="25"/>
      <c r="D577" s="25"/>
      <c r="E577" s="25"/>
      <c r="F577" s="25"/>
      <c r="G577" s="26"/>
      <c r="H577" s="27"/>
      <c r="I577" s="28"/>
      <c r="J577" s="430"/>
      <c r="K577" s="8"/>
      <c r="L577" s="457" t="str">
        <f t="shared" si="16"/>
        <v/>
      </c>
      <c r="M577" s="245" cm="1">
        <f t="array" ref="M577">SUMPRODUCT(--(N577:Q577&lt;&gt;"")) + IF(TRIM(R577)="",0,LEN(R577)-LEN(SUBSTITUTE(R577,",",""))+1)</f>
        <v>0</v>
      </c>
      <c r="N577" s="242" t="str">
        <f>IF(AND(I577&lt;&gt;0,I577&lt;&gt;""),IF(TRIM(SUBSTITUTE(B577,CHAR(160),""))="","",IF(ISNUMBER(MATCH(TRIM(SUBSTITUTE(B577,CHAR(160),"")),'Look Up Values'!$B$2:$B$500,0)),"","Origin error")),"")</f>
        <v/>
      </c>
      <c r="O577" s="242" t="str">
        <f>IF(AND(I577&lt;&gt;0,I577&lt;&gt;""),IF(C577="","",IF(AND(ISNUMBER(--LEFT(C577,FIND(" ",C577&amp;" ")-1)),OR(LEN(LEFT(C577,FIND(" ",C577&amp;" ")-1))=6,LEN(LEFT(C577,FIND(" ",C577&amp;" ")-1))=7),OR(ISNUMBER(MATCH(LEFT(C577,FIND(" ",C577&amp;" ")-1),'Look Up Values'!$G$2:$G$1000,0)),ISNUMBER(MATCH(LEFT(C577,FIND(" ",C577&amp;" ")-1),'Look Up Values'!$AE$2:$AE$2000,0)))),"","EWC error")),"")</f>
        <v/>
      </c>
      <c r="P577" s="242" t="str" cm="1">
        <f t="array" ref="P577">IF(AND(I577&lt;&gt;0,I577&lt;&gt;""),IF(D577="","",IF(ISNUMBER(MATCH(SUBSTITUTE(D577," ",""),SUBSTITUTE('Look Up Values'!$S$2:$S$120," ",""),0)),"","D&amp;R error")),"")</f>
        <v/>
      </c>
      <c r="Q577" s="242" t="str" cm="1">
        <f t="array" ref="Q577">IF(AND(I577&lt;&gt;0,I577&lt;&gt;""),IF(G577="","",IF(ISNUMBER(MATCH(SUBSTITUTE(G577," ",""),SUBSTITUTE('Look Up Values'!$I$2:$I$10," ",""),0)),"","State error")),"")</f>
        <v/>
      </c>
      <c r="R577" s="260" t="str">
        <f t="shared" si="17"/>
        <v/>
      </c>
    </row>
    <row r="578" spans="1:18" ht="15.75">
      <c r="A578" s="250">
        <v>571</v>
      </c>
      <c r="B578" s="198"/>
      <c r="C578" s="25"/>
      <c r="D578" s="25"/>
      <c r="E578" s="25"/>
      <c r="F578" s="25"/>
      <c r="G578" s="26"/>
      <c r="H578" s="27"/>
      <c r="I578" s="28"/>
      <c r="J578" s="430"/>
      <c r="K578" s="8"/>
      <c r="L578" s="457" t="str">
        <f t="shared" si="16"/>
        <v/>
      </c>
      <c r="M578" s="245" cm="1">
        <f t="array" ref="M578">SUMPRODUCT(--(N578:Q578&lt;&gt;"")) + IF(TRIM(R578)="",0,LEN(R578)-LEN(SUBSTITUTE(R578,",",""))+1)</f>
        <v>0</v>
      </c>
      <c r="N578" s="242" t="str">
        <f>IF(AND(I578&lt;&gt;0,I578&lt;&gt;""),IF(TRIM(SUBSTITUTE(B578,CHAR(160),""))="","",IF(ISNUMBER(MATCH(TRIM(SUBSTITUTE(B578,CHAR(160),"")),'Look Up Values'!$B$2:$B$500,0)),"","Origin error")),"")</f>
        <v/>
      </c>
      <c r="O578" s="242" t="str">
        <f>IF(AND(I578&lt;&gt;0,I578&lt;&gt;""),IF(C578="","",IF(AND(ISNUMBER(--LEFT(C578,FIND(" ",C578&amp;" ")-1)),OR(LEN(LEFT(C578,FIND(" ",C578&amp;" ")-1))=6,LEN(LEFT(C578,FIND(" ",C578&amp;" ")-1))=7),OR(ISNUMBER(MATCH(LEFT(C578,FIND(" ",C578&amp;" ")-1),'Look Up Values'!$G$2:$G$1000,0)),ISNUMBER(MATCH(LEFT(C578,FIND(" ",C578&amp;" ")-1),'Look Up Values'!$AE$2:$AE$2000,0)))),"","EWC error")),"")</f>
        <v/>
      </c>
      <c r="P578" s="242" t="str" cm="1">
        <f t="array" ref="P578">IF(AND(I578&lt;&gt;0,I578&lt;&gt;""),IF(D578="","",IF(ISNUMBER(MATCH(SUBSTITUTE(D578," ",""),SUBSTITUTE('Look Up Values'!$S$2:$S$120," ",""),0)),"","D&amp;R error")),"")</f>
        <v/>
      </c>
      <c r="Q578" s="242" t="str" cm="1">
        <f t="array" ref="Q578">IF(AND(I578&lt;&gt;0,I578&lt;&gt;""),IF(G578="","",IF(ISNUMBER(MATCH(SUBSTITUTE(G578," ",""),SUBSTITUTE('Look Up Values'!$I$2:$I$10," ",""),0)),"","State error")),"")</f>
        <v/>
      </c>
      <c r="R578" s="260" t="str">
        <f t="shared" si="17"/>
        <v/>
      </c>
    </row>
    <row r="579" spans="1:18" ht="15.75">
      <c r="A579" s="250">
        <v>572</v>
      </c>
      <c r="B579" s="198"/>
      <c r="C579" s="25"/>
      <c r="D579" s="25"/>
      <c r="E579" s="25"/>
      <c r="F579" s="25"/>
      <c r="G579" s="26"/>
      <c r="H579" s="27"/>
      <c r="I579" s="28"/>
      <c r="J579" s="430"/>
      <c r="K579" s="8"/>
      <c r="L579" s="457" t="str">
        <f t="shared" si="16"/>
        <v/>
      </c>
      <c r="M579" s="245" cm="1">
        <f t="array" ref="M579">SUMPRODUCT(--(N579:Q579&lt;&gt;"")) + IF(TRIM(R579)="",0,LEN(R579)-LEN(SUBSTITUTE(R579,",",""))+1)</f>
        <v>0</v>
      </c>
      <c r="N579" s="242" t="str">
        <f>IF(AND(I579&lt;&gt;0,I579&lt;&gt;""),IF(TRIM(SUBSTITUTE(B579,CHAR(160),""))="","",IF(ISNUMBER(MATCH(TRIM(SUBSTITUTE(B579,CHAR(160),"")),'Look Up Values'!$B$2:$B$500,0)),"","Origin error")),"")</f>
        <v/>
      </c>
      <c r="O579" s="242" t="str">
        <f>IF(AND(I579&lt;&gt;0,I579&lt;&gt;""),IF(C579="","",IF(AND(ISNUMBER(--LEFT(C579,FIND(" ",C579&amp;" ")-1)),OR(LEN(LEFT(C579,FIND(" ",C579&amp;" ")-1))=6,LEN(LEFT(C579,FIND(" ",C579&amp;" ")-1))=7),OR(ISNUMBER(MATCH(LEFT(C579,FIND(" ",C579&amp;" ")-1),'Look Up Values'!$G$2:$G$1000,0)),ISNUMBER(MATCH(LEFT(C579,FIND(" ",C579&amp;" ")-1),'Look Up Values'!$AE$2:$AE$2000,0)))),"","EWC error")),"")</f>
        <v/>
      </c>
      <c r="P579" s="242" t="str" cm="1">
        <f t="array" ref="P579">IF(AND(I579&lt;&gt;0,I579&lt;&gt;""),IF(D579="","",IF(ISNUMBER(MATCH(SUBSTITUTE(D579," ",""),SUBSTITUTE('Look Up Values'!$S$2:$S$120," ",""),0)),"","D&amp;R error")),"")</f>
        <v/>
      </c>
      <c r="Q579" s="242" t="str" cm="1">
        <f t="array" ref="Q579">IF(AND(I579&lt;&gt;0,I579&lt;&gt;""),IF(G579="","",IF(ISNUMBER(MATCH(SUBSTITUTE(G579," ",""),SUBSTITUTE('Look Up Values'!$I$2:$I$10," ",""),0)),"","State error")),"")</f>
        <v/>
      </c>
      <c r="R579" s="260" t="str">
        <f t="shared" si="17"/>
        <v/>
      </c>
    </row>
    <row r="580" spans="1:18" ht="15.75">
      <c r="A580" s="250">
        <v>573</v>
      </c>
      <c r="B580" s="198"/>
      <c r="C580" s="25"/>
      <c r="D580" s="25"/>
      <c r="E580" s="25"/>
      <c r="F580" s="25"/>
      <c r="G580" s="26"/>
      <c r="H580" s="27"/>
      <c r="I580" s="28"/>
      <c r="J580" s="430"/>
      <c r="K580" s="8"/>
      <c r="L580" s="457" t="str">
        <f t="shared" si="16"/>
        <v/>
      </c>
      <c r="M580" s="245" cm="1">
        <f t="array" ref="M580">SUMPRODUCT(--(N580:Q580&lt;&gt;"")) + IF(TRIM(R580)="",0,LEN(R580)-LEN(SUBSTITUTE(R580,",",""))+1)</f>
        <v>0</v>
      </c>
      <c r="N580" s="242" t="str">
        <f>IF(AND(I580&lt;&gt;0,I580&lt;&gt;""),IF(TRIM(SUBSTITUTE(B580,CHAR(160),""))="","",IF(ISNUMBER(MATCH(TRIM(SUBSTITUTE(B580,CHAR(160),"")),'Look Up Values'!$B$2:$B$500,0)),"","Origin error")),"")</f>
        <v/>
      </c>
      <c r="O580" s="242" t="str">
        <f>IF(AND(I580&lt;&gt;0,I580&lt;&gt;""),IF(C580="","",IF(AND(ISNUMBER(--LEFT(C580,FIND(" ",C580&amp;" ")-1)),OR(LEN(LEFT(C580,FIND(" ",C580&amp;" ")-1))=6,LEN(LEFT(C580,FIND(" ",C580&amp;" ")-1))=7),OR(ISNUMBER(MATCH(LEFT(C580,FIND(" ",C580&amp;" ")-1),'Look Up Values'!$G$2:$G$1000,0)),ISNUMBER(MATCH(LEFT(C580,FIND(" ",C580&amp;" ")-1),'Look Up Values'!$AE$2:$AE$2000,0)))),"","EWC error")),"")</f>
        <v/>
      </c>
      <c r="P580" s="242" t="str" cm="1">
        <f t="array" ref="P580">IF(AND(I580&lt;&gt;0,I580&lt;&gt;""),IF(D580="","",IF(ISNUMBER(MATCH(SUBSTITUTE(D580," ",""),SUBSTITUTE('Look Up Values'!$S$2:$S$120," ",""),0)),"","D&amp;R error")),"")</f>
        <v/>
      </c>
      <c r="Q580" s="242" t="str" cm="1">
        <f t="array" ref="Q580">IF(AND(I580&lt;&gt;0,I580&lt;&gt;""),IF(G580="","",IF(ISNUMBER(MATCH(SUBSTITUTE(G580," ",""),SUBSTITUTE('Look Up Values'!$I$2:$I$10," ",""),0)),"","State error")),"")</f>
        <v/>
      </c>
      <c r="R580" s="260" t="str">
        <f t="shared" si="17"/>
        <v/>
      </c>
    </row>
    <row r="581" spans="1:18" ht="15.75">
      <c r="A581" s="250">
        <v>574</v>
      </c>
      <c r="B581" s="198"/>
      <c r="C581" s="25"/>
      <c r="D581" s="25"/>
      <c r="E581" s="25"/>
      <c r="F581" s="25"/>
      <c r="G581" s="26"/>
      <c r="H581" s="27"/>
      <c r="I581" s="28"/>
      <c r="J581" s="430"/>
      <c r="K581" s="8"/>
      <c r="L581" s="457" t="str">
        <f t="shared" si="16"/>
        <v/>
      </c>
      <c r="M581" s="245" cm="1">
        <f t="array" ref="M581">SUMPRODUCT(--(N581:Q581&lt;&gt;"")) + IF(TRIM(R581)="",0,LEN(R581)-LEN(SUBSTITUTE(R581,",",""))+1)</f>
        <v>0</v>
      </c>
      <c r="N581" s="242" t="str">
        <f>IF(AND(I581&lt;&gt;0,I581&lt;&gt;""),IF(TRIM(SUBSTITUTE(B581,CHAR(160),""))="","",IF(ISNUMBER(MATCH(TRIM(SUBSTITUTE(B581,CHAR(160),"")),'Look Up Values'!$B$2:$B$500,0)),"","Origin error")),"")</f>
        <v/>
      </c>
      <c r="O581" s="242" t="str">
        <f>IF(AND(I581&lt;&gt;0,I581&lt;&gt;""),IF(C581="","",IF(AND(ISNUMBER(--LEFT(C581,FIND(" ",C581&amp;" ")-1)),OR(LEN(LEFT(C581,FIND(" ",C581&amp;" ")-1))=6,LEN(LEFT(C581,FIND(" ",C581&amp;" ")-1))=7),OR(ISNUMBER(MATCH(LEFT(C581,FIND(" ",C581&amp;" ")-1),'Look Up Values'!$G$2:$G$1000,0)),ISNUMBER(MATCH(LEFT(C581,FIND(" ",C581&amp;" ")-1),'Look Up Values'!$AE$2:$AE$2000,0)))),"","EWC error")),"")</f>
        <v/>
      </c>
      <c r="P581" s="242" t="str" cm="1">
        <f t="array" ref="P581">IF(AND(I581&lt;&gt;0,I581&lt;&gt;""),IF(D581="","",IF(ISNUMBER(MATCH(SUBSTITUTE(D581," ",""),SUBSTITUTE('Look Up Values'!$S$2:$S$120," ",""),0)),"","D&amp;R error")),"")</f>
        <v/>
      </c>
      <c r="Q581" s="242" t="str" cm="1">
        <f t="array" ref="Q581">IF(AND(I581&lt;&gt;0,I581&lt;&gt;""),IF(G581="","",IF(ISNUMBER(MATCH(SUBSTITUTE(G581," ",""),SUBSTITUTE('Look Up Values'!$I$2:$I$10," ",""),0)),"","State error")),"")</f>
        <v/>
      </c>
      <c r="R581" s="260" t="str">
        <f t="shared" si="17"/>
        <v/>
      </c>
    </row>
    <row r="582" spans="1:18" ht="15.75">
      <c r="A582" s="250">
        <v>575</v>
      </c>
      <c r="B582" s="198"/>
      <c r="C582" s="25"/>
      <c r="D582" s="25"/>
      <c r="E582" s="25"/>
      <c r="F582" s="25"/>
      <c r="G582" s="26"/>
      <c r="H582" s="27"/>
      <c r="I582" s="28"/>
      <c r="J582" s="430"/>
      <c r="K582" s="8"/>
      <c r="L582" s="457" t="str">
        <f t="shared" si="16"/>
        <v/>
      </c>
      <c r="M582" s="245" cm="1">
        <f t="array" ref="M582">SUMPRODUCT(--(N582:Q582&lt;&gt;"")) + IF(TRIM(R582)="",0,LEN(R582)-LEN(SUBSTITUTE(R582,",",""))+1)</f>
        <v>0</v>
      </c>
      <c r="N582" s="242" t="str">
        <f>IF(AND(I582&lt;&gt;0,I582&lt;&gt;""),IF(TRIM(SUBSTITUTE(B582,CHAR(160),""))="","",IF(ISNUMBER(MATCH(TRIM(SUBSTITUTE(B582,CHAR(160),"")),'Look Up Values'!$B$2:$B$500,0)),"","Origin error")),"")</f>
        <v/>
      </c>
      <c r="O582" s="242" t="str">
        <f>IF(AND(I582&lt;&gt;0,I582&lt;&gt;""),IF(C582="","",IF(AND(ISNUMBER(--LEFT(C582,FIND(" ",C582&amp;" ")-1)),OR(LEN(LEFT(C582,FIND(" ",C582&amp;" ")-1))=6,LEN(LEFT(C582,FIND(" ",C582&amp;" ")-1))=7),OR(ISNUMBER(MATCH(LEFT(C582,FIND(" ",C582&amp;" ")-1),'Look Up Values'!$G$2:$G$1000,0)),ISNUMBER(MATCH(LEFT(C582,FIND(" ",C582&amp;" ")-1),'Look Up Values'!$AE$2:$AE$2000,0)))),"","EWC error")),"")</f>
        <v/>
      </c>
      <c r="P582" s="242" t="str" cm="1">
        <f t="array" ref="P582">IF(AND(I582&lt;&gt;0,I582&lt;&gt;""),IF(D582="","",IF(ISNUMBER(MATCH(SUBSTITUTE(D582," ",""),SUBSTITUTE('Look Up Values'!$S$2:$S$120," ",""),0)),"","D&amp;R error")),"")</f>
        <v/>
      </c>
      <c r="Q582" s="242" t="str" cm="1">
        <f t="array" ref="Q582">IF(AND(I582&lt;&gt;0,I582&lt;&gt;""),IF(G582="","",IF(ISNUMBER(MATCH(SUBSTITUTE(G582," ",""),SUBSTITUTE('Look Up Values'!$I$2:$I$10," ",""),0)),"","State error")),"")</f>
        <v/>
      </c>
      <c r="R582" s="260" t="str">
        <f t="shared" si="17"/>
        <v/>
      </c>
    </row>
    <row r="583" spans="1:18" ht="15.75">
      <c r="A583" s="250">
        <v>576</v>
      </c>
      <c r="B583" s="198"/>
      <c r="C583" s="25"/>
      <c r="D583" s="25"/>
      <c r="E583" s="25"/>
      <c r="F583" s="25"/>
      <c r="G583" s="26"/>
      <c r="H583" s="27"/>
      <c r="I583" s="28"/>
      <c r="J583" s="430"/>
      <c r="K583" s="8"/>
      <c r="L583" s="457" t="str">
        <f t="shared" si="16"/>
        <v/>
      </c>
      <c r="M583" s="245" cm="1">
        <f t="array" ref="M583">SUMPRODUCT(--(N583:Q583&lt;&gt;"")) + IF(TRIM(R583)="",0,LEN(R583)-LEN(SUBSTITUTE(R583,",",""))+1)</f>
        <v>0</v>
      </c>
      <c r="N583" s="242" t="str">
        <f>IF(AND(I583&lt;&gt;0,I583&lt;&gt;""),IF(TRIM(SUBSTITUTE(B583,CHAR(160),""))="","",IF(ISNUMBER(MATCH(TRIM(SUBSTITUTE(B583,CHAR(160),"")),'Look Up Values'!$B$2:$B$500,0)),"","Origin error")),"")</f>
        <v/>
      </c>
      <c r="O583" s="242" t="str">
        <f>IF(AND(I583&lt;&gt;0,I583&lt;&gt;""),IF(C583="","",IF(AND(ISNUMBER(--LEFT(C583,FIND(" ",C583&amp;" ")-1)),OR(LEN(LEFT(C583,FIND(" ",C583&amp;" ")-1))=6,LEN(LEFT(C583,FIND(" ",C583&amp;" ")-1))=7),OR(ISNUMBER(MATCH(LEFT(C583,FIND(" ",C583&amp;" ")-1),'Look Up Values'!$G$2:$G$1000,0)),ISNUMBER(MATCH(LEFT(C583,FIND(" ",C583&amp;" ")-1),'Look Up Values'!$AE$2:$AE$2000,0)))),"","EWC error")),"")</f>
        <v/>
      </c>
      <c r="P583" s="242" t="str" cm="1">
        <f t="array" ref="P583">IF(AND(I583&lt;&gt;0,I583&lt;&gt;""),IF(D583="","",IF(ISNUMBER(MATCH(SUBSTITUTE(D583," ",""),SUBSTITUTE('Look Up Values'!$S$2:$S$120," ",""),0)),"","D&amp;R error")),"")</f>
        <v/>
      </c>
      <c r="Q583" s="242" t="str" cm="1">
        <f t="array" ref="Q583">IF(AND(I583&lt;&gt;0,I583&lt;&gt;""),IF(G583="","",IF(ISNUMBER(MATCH(SUBSTITUTE(G583," ",""),SUBSTITUTE('Look Up Values'!$I$2:$I$10," ",""),0)),"","State error")),"")</f>
        <v/>
      </c>
      <c r="R583" s="260" t="str">
        <f t="shared" si="17"/>
        <v/>
      </c>
    </row>
    <row r="584" spans="1:18" ht="15.75">
      <c r="A584" s="250">
        <v>577</v>
      </c>
      <c r="B584" s="198"/>
      <c r="C584" s="25"/>
      <c r="D584" s="25"/>
      <c r="E584" s="25"/>
      <c r="F584" s="25"/>
      <c r="G584" s="26"/>
      <c r="H584" s="27"/>
      <c r="I584" s="28"/>
      <c r="J584" s="430"/>
      <c r="K584" s="8"/>
      <c r="L584" s="457" t="str">
        <f t="shared" ref="L584:L647" si="18">IF(IFERROR(--SUBSTITUTE(M584,CHAR(160),""),0)&gt;0,A584,"")</f>
        <v/>
      </c>
      <c r="M584" s="245" cm="1">
        <f t="array" ref="M584">SUMPRODUCT(--(N584:Q584&lt;&gt;"")) + IF(TRIM(R584)="",0,LEN(R584)-LEN(SUBSTITUTE(R584,",",""))+1)</f>
        <v>0</v>
      </c>
      <c r="N584" s="242" t="str">
        <f>IF(AND(I584&lt;&gt;0,I584&lt;&gt;""),IF(TRIM(SUBSTITUTE(B584,CHAR(160),""))="","",IF(ISNUMBER(MATCH(TRIM(SUBSTITUTE(B584,CHAR(160),"")),'Look Up Values'!$B$2:$B$500,0)),"","Origin error")),"")</f>
        <v/>
      </c>
      <c r="O584" s="242" t="str">
        <f>IF(AND(I584&lt;&gt;0,I584&lt;&gt;""),IF(C584="","",IF(AND(ISNUMBER(--LEFT(C584,FIND(" ",C584&amp;" ")-1)),OR(LEN(LEFT(C584,FIND(" ",C584&amp;" ")-1))=6,LEN(LEFT(C584,FIND(" ",C584&amp;" ")-1))=7),OR(ISNUMBER(MATCH(LEFT(C584,FIND(" ",C584&amp;" ")-1),'Look Up Values'!$G$2:$G$1000,0)),ISNUMBER(MATCH(LEFT(C584,FIND(" ",C584&amp;" ")-1),'Look Up Values'!$AE$2:$AE$2000,0)))),"","EWC error")),"")</f>
        <v/>
      </c>
      <c r="P584" s="242" t="str" cm="1">
        <f t="array" ref="P584">IF(AND(I584&lt;&gt;0,I584&lt;&gt;""),IF(D584="","",IF(ISNUMBER(MATCH(SUBSTITUTE(D584," ",""),SUBSTITUTE('Look Up Values'!$S$2:$S$120," ",""),0)),"","D&amp;R error")),"")</f>
        <v/>
      </c>
      <c r="Q584" s="242" t="str" cm="1">
        <f t="array" ref="Q584">IF(AND(I584&lt;&gt;0,I584&lt;&gt;""),IF(G584="","",IF(ISNUMBER(MATCH(SUBSTITUTE(G584," ",""),SUBSTITUTE('Look Up Values'!$I$2:$I$10," ",""),0)),"","State error")),"")</f>
        <v/>
      </c>
      <c r="R584" s="260" t="str">
        <f t="shared" si="17"/>
        <v/>
      </c>
    </row>
    <row r="585" spans="1:18" ht="15.75">
      <c r="A585" s="250">
        <v>578</v>
      </c>
      <c r="B585" s="198"/>
      <c r="C585" s="25"/>
      <c r="D585" s="25"/>
      <c r="E585" s="25"/>
      <c r="F585" s="25"/>
      <c r="G585" s="26"/>
      <c r="H585" s="27"/>
      <c r="I585" s="28"/>
      <c r="J585" s="430"/>
      <c r="K585" s="8"/>
      <c r="L585" s="457" t="str">
        <f t="shared" si="18"/>
        <v/>
      </c>
      <c r="M585" s="245" cm="1">
        <f t="array" ref="M585">SUMPRODUCT(--(N585:Q585&lt;&gt;"")) + IF(TRIM(R585)="",0,LEN(R585)-LEN(SUBSTITUTE(R585,",",""))+1)</f>
        <v>0</v>
      </c>
      <c r="N585" s="242" t="str">
        <f>IF(AND(I585&lt;&gt;0,I585&lt;&gt;""),IF(TRIM(SUBSTITUTE(B585,CHAR(160),""))="","",IF(ISNUMBER(MATCH(TRIM(SUBSTITUTE(B585,CHAR(160),"")),'Look Up Values'!$B$2:$B$500,0)),"","Origin error")),"")</f>
        <v/>
      </c>
      <c r="O585" s="242" t="str">
        <f>IF(AND(I585&lt;&gt;0,I585&lt;&gt;""),IF(C585="","",IF(AND(ISNUMBER(--LEFT(C585,FIND(" ",C585&amp;" ")-1)),OR(LEN(LEFT(C585,FIND(" ",C585&amp;" ")-1))=6,LEN(LEFT(C585,FIND(" ",C585&amp;" ")-1))=7),OR(ISNUMBER(MATCH(LEFT(C585,FIND(" ",C585&amp;" ")-1),'Look Up Values'!$G$2:$G$1000,0)),ISNUMBER(MATCH(LEFT(C585,FIND(" ",C585&amp;" ")-1),'Look Up Values'!$AE$2:$AE$2000,0)))),"","EWC error")),"")</f>
        <v/>
      </c>
      <c r="P585" s="242" t="str" cm="1">
        <f t="array" ref="P585">IF(AND(I585&lt;&gt;0,I585&lt;&gt;""),IF(D585="","",IF(ISNUMBER(MATCH(SUBSTITUTE(D585," ",""),SUBSTITUTE('Look Up Values'!$S$2:$S$120," ",""),0)),"","D&amp;R error")),"")</f>
        <v/>
      </c>
      <c r="Q585" s="242" t="str" cm="1">
        <f t="array" ref="Q585">IF(AND(I585&lt;&gt;0,I585&lt;&gt;""),IF(G585="","",IF(ISNUMBER(MATCH(SUBSTITUTE(G585," ",""),SUBSTITUTE('Look Up Values'!$I$2:$I$10," ",""),0)),"","State error")),"")</f>
        <v/>
      </c>
      <c r="R585" s="260" t="str">
        <f t="shared" ref="R585:R648" si="19">IF(OR(I585="",I585=0),"",IF(COUNTA(B585,C585,D585,G585,I585)=0,"",IF(COUNTA(B585,C585,D585,G585,I585)=5,"",LEFT(IF(TRIM(SUBSTITUTE(B585,CHAR(160),""))="","Origin, ","")&amp;IF(TRIM(SUBSTITUTE(C585,CHAR(160),""))="","EWC, ","")&amp;IF(TRIM(SUBSTITUTE(D585,CHAR(160),""))="","D&amp;R, ","")&amp;IF(TRIM(SUBSTITUTE(G585,CHAR(160),""))="","State, ",""),LEN(IF(TRIM(SUBSTITUTE(B585,CHAR(160),""))="","Origin, ","")&amp;IF(TRIM(SUBSTITUTE(C585,CHAR(160),""))="","EWC, ","")&amp;IF(TRIM(SUBSTITUTE(D585,CHAR(160),""))="","D&amp;R, ","")&amp;IF(TRIM(SUBSTITUTE(G585,CHAR(160),""))="","State, ",""))-2))))</f>
        <v/>
      </c>
    </row>
    <row r="586" spans="1:18" ht="15.75">
      <c r="A586" s="250">
        <v>579</v>
      </c>
      <c r="B586" s="198"/>
      <c r="C586" s="25"/>
      <c r="D586" s="25"/>
      <c r="E586" s="25"/>
      <c r="F586" s="25"/>
      <c r="G586" s="26"/>
      <c r="H586" s="27"/>
      <c r="I586" s="28"/>
      <c r="J586" s="430"/>
      <c r="K586" s="8"/>
      <c r="L586" s="457" t="str">
        <f t="shared" si="18"/>
        <v/>
      </c>
      <c r="M586" s="245" cm="1">
        <f t="array" ref="M586">SUMPRODUCT(--(N586:Q586&lt;&gt;"")) + IF(TRIM(R586)="",0,LEN(R586)-LEN(SUBSTITUTE(R586,",",""))+1)</f>
        <v>0</v>
      </c>
      <c r="N586" s="242" t="str">
        <f>IF(AND(I586&lt;&gt;0,I586&lt;&gt;""),IF(TRIM(SUBSTITUTE(B586,CHAR(160),""))="","",IF(ISNUMBER(MATCH(TRIM(SUBSTITUTE(B586,CHAR(160),"")),'Look Up Values'!$B$2:$B$500,0)),"","Origin error")),"")</f>
        <v/>
      </c>
      <c r="O586" s="242" t="str">
        <f>IF(AND(I586&lt;&gt;0,I586&lt;&gt;""),IF(C586="","",IF(AND(ISNUMBER(--LEFT(C586,FIND(" ",C586&amp;" ")-1)),OR(LEN(LEFT(C586,FIND(" ",C586&amp;" ")-1))=6,LEN(LEFT(C586,FIND(" ",C586&amp;" ")-1))=7),OR(ISNUMBER(MATCH(LEFT(C586,FIND(" ",C586&amp;" ")-1),'Look Up Values'!$G$2:$G$1000,0)),ISNUMBER(MATCH(LEFT(C586,FIND(" ",C586&amp;" ")-1),'Look Up Values'!$AE$2:$AE$2000,0)))),"","EWC error")),"")</f>
        <v/>
      </c>
      <c r="P586" s="242" t="str" cm="1">
        <f t="array" ref="P586">IF(AND(I586&lt;&gt;0,I586&lt;&gt;""),IF(D586="","",IF(ISNUMBER(MATCH(SUBSTITUTE(D586," ",""),SUBSTITUTE('Look Up Values'!$S$2:$S$120," ",""),0)),"","D&amp;R error")),"")</f>
        <v/>
      </c>
      <c r="Q586" s="242" t="str" cm="1">
        <f t="array" ref="Q586">IF(AND(I586&lt;&gt;0,I586&lt;&gt;""),IF(G586="","",IF(ISNUMBER(MATCH(SUBSTITUTE(G586," ",""),SUBSTITUTE('Look Up Values'!$I$2:$I$10," ",""),0)),"","State error")),"")</f>
        <v/>
      </c>
      <c r="R586" s="260" t="str">
        <f t="shared" si="19"/>
        <v/>
      </c>
    </row>
    <row r="587" spans="1:18" ht="15.75">
      <c r="A587" s="250">
        <v>580</v>
      </c>
      <c r="B587" s="198"/>
      <c r="C587" s="25"/>
      <c r="D587" s="25"/>
      <c r="E587" s="25"/>
      <c r="F587" s="25"/>
      <c r="G587" s="26"/>
      <c r="H587" s="27"/>
      <c r="I587" s="28"/>
      <c r="J587" s="430"/>
      <c r="K587" s="8"/>
      <c r="L587" s="457" t="str">
        <f t="shared" si="18"/>
        <v/>
      </c>
      <c r="M587" s="245" cm="1">
        <f t="array" ref="M587">SUMPRODUCT(--(N587:Q587&lt;&gt;"")) + IF(TRIM(R587)="",0,LEN(R587)-LEN(SUBSTITUTE(R587,",",""))+1)</f>
        <v>0</v>
      </c>
      <c r="N587" s="242" t="str">
        <f>IF(AND(I587&lt;&gt;0,I587&lt;&gt;""),IF(TRIM(SUBSTITUTE(B587,CHAR(160),""))="","",IF(ISNUMBER(MATCH(TRIM(SUBSTITUTE(B587,CHAR(160),"")),'Look Up Values'!$B$2:$B$500,0)),"","Origin error")),"")</f>
        <v/>
      </c>
      <c r="O587" s="242" t="str">
        <f>IF(AND(I587&lt;&gt;0,I587&lt;&gt;""),IF(C587="","",IF(AND(ISNUMBER(--LEFT(C587,FIND(" ",C587&amp;" ")-1)),OR(LEN(LEFT(C587,FIND(" ",C587&amp;" ")-1))=6,LEN(LEFT(C587,FIND(" ",C587&amp;" ")-1))=7),OR(ISNUMBER(MATCH(LEFT(C587,FIND(" ",C587&amp;" ")-1),'Look Up Values'!$G$2:$G$1000,0)),ISNUMBER(MATCH(LEFT(C587,FIND(" ",C587&amp;" ")-1),'Look Up Values'!$AE$2:$AE$2000,0)))),"","EWC error")),"")</f>
        <v/>
      </c>
      <c r="P587" s="242" t="str" cm="1">
        <f t="array" ref="P587">IF(AND(I587&lt;&gt;0,I587&lt;&gt;""),IF(D587="","",IF(ISNUMBER(MATCH(SUBSTITUTE(D587," ",""),SUBSTITUTE('Look Up Values'!$S$2:$S$120," ",""),0)),"","D&amp;R error")),"")</f>
        <v/>
      </c>
      <c r="Q587" s="242" t="str" cm="1">
        <f t="array" ref="Q587">IF(AND(I587&lt;&gt;0,I587&lt;&gt;""),IF(G587="","",IF(ISNUMBER(MATCH(SUBSTITUTE(G587," ",""),SUBSTITUTE('Look Up Values'!$I$2:$I$10," ",""),0)),"","State error")),"")</f>
        <v/>
      </c>
      <c r="R587" s="260" t="str">
        <f t="shared" si="19"/>
        <v/>
      </c>
    </row>
    <row r="588" spans="1:18" ht="15.75">
      <c r="A588" s="250">
        <v>581</v>
      </c>
      <c r="B588" s="198"/>
      <c r="C588" s="25"/>
      <c r="D588" s="25"/>
      <c r="E588" s="25"/>
      <c r="F588" s="25"/>
      <c r="G588" s="26"/>
      <c r="H588" s="27"/>
      <c r="I588" s="28"/>
      <c r="J588" s="430"/>
      <c r="K588" s="8"/>
      <c r="L588" s="457" t="str">
        <f t="shared" si="18"/>
        <v/>
      </c>
      <c r="M588" s="245" cm="1">
        <f t="array" ref="M588">SUMPRODUCT(--(N588:Q588&lt;&gt;"")) + IF(TRIM(R588)="",0,LEN(R588)-LEN(SUBSTITUTE(R588,",",""))+1)</f>
        <v>0</v>
      </c>
      <c r="N588" s="242" t="str">
        <f>IF(AND(I588&lt;&gt;0,I588&lt;&gt;""),IF(TRIM(SUBSTITUTE(B588,CHAR(160),""))="","",IF(ISNUMBER(MATCH(TRIM(SUBSTITUTE(B588,CHAR(160),"")),'Look Up Values'!$B$2:$B$500,0)),"","Origin error")),"")</f>
        <v/>
      </c>
      <c r="O588" s="242" t="str">
        <f>IF(AND(I588&lt;&gt;0,I588&lt;&gt;""),IF(C588="","",IF(AND(ISNUMBER(--LEFT(C588,FIND(" ",C588&amp;" ")-1)),OR(LEN(LEFT(C588,FIND(" ",C588&amp;" ")-1))=6,LEN(LEFT(C588,FIND(" ",C588&amp;" ")-1))=7),OR(ISNUMBER(MATCH(LEFT(C588,FIND(" ",C588&amp;" ")-1),'Look Up Values'!$G$2:$G$1000,0)),ISNUMBER(MATCH(LEFT(C588,FIND(" ",C588&amp;" ")-1),'Look Up Values'!$AE$2:$AE$2000,0)))),"","EWC error")),"")</f>
        <v/>
      </c>
      <c r="P588" s="242" t="str" cm="1">
        <f t="array" ref="P588">IF(AND(I588&lt;&gt;0,I588&lt;&gt;""),IF(D588="","",IF(ISNUMBER(MATCH(SUBSTITUTE(D588," ",""),SUBSTITUTE('Look Up Values'!$S$2:$S$120," ",""),0)),"","D&amp;R error")),"")</f>
        <v/>
      </c>
      <c r="Q588" s="242" t="str" cm="1">
        <f t="array" ref="Q588">IF(AND(I588&lt;&gt;0,I588&lt;&gt;""),IF(G588="","",IF(ISNUMBER(MATCH(SUBSTITUTE(G588," ",""),SUBSTITUTE('Look Up Values'!$I$2:$I$10," ",""),0)),"","State error")),"")</f>
        <v/>
      </c>
      <c r="R588" s="260" t="str">
        <f t="shared" si="19"/>
        <v/>
      </c>
    </row>
    <row r="589" spans="1:18" ht="15.75">
      <c r="A589" s="250">
        <v>582</v>
      </c>
      <c r="B589" s="198"/>
      <c r="C589" s="25"/>
      <c r="D589" s="25"/>
      <c r="E589" s="25"/>
      <c r="F589" s="25"/>
      <c r="G589" s="26"/>
      <c r="H589" s="27"/>
      <c r="I589" s="28"/>
      <c r="J589" s="430"/>
      <c r="K589" s="8"/>
      <c r="L589" s="457" t="str">
        <f t="shared" si="18"/>
        <v/>
      </c>
      <c r="M589" s="245" cm="1">
        <f t="array" ref="M589">SUMPRODUCT(--(N589:Q589&lt;&gt;"")) + IF(TRIM(R589)="",0,LEN(R589)-LEN(SUBSTITUTE(R589,",",""))+1)</f>
        <v>0</v>
      </c>
      <c r="N589" s="242" t="str">
        <f>IF(AND(I589&lt;&gt;0,I589&lt;&gt;""),IF(TRIM(SUBSTITUTE(B589,CHAR(160),""))="","",IF(ISNUMBER(MATCH(TRIM(SUBSTITUTE(B589,CHAR(160),"")),'Look Up Values'!$B$2:$B$500,0)),"","Origin error")),"")</f>
        <v/>
      </c>
      <c r="O589" s="242" t="str">
        <f>IF(AND(I589&lt;&gt;0,I589&lt;&gt;""),IF(C589="","",IF(AND(ISNUMBER(--LEFT(C589,FIND(" ",C589&amp;" ")-1)),OR(LEN(LEFT(C589,FIND(" ",C589&amp;" ")-1))=6,LEN(LEFT(C589,FIND(" ",C589&amp;" ")-1))=7),OR(ISNUMBER(MATCH(LEFT(C589,FIND(" ",C589&amp;" ")-1),'Look Up Values'!$G$2:$G$1000,0)),ISNUMBER(MATCH(LEFT(C589,FIND(" ",C589&amp;" ")-1),'Look Up Values'!$AE$2:$AE$2000,0)))),"","EWC error")),"")</f>
        <v/>
      </c>
      <c r="P589" s="242" t="str" cm="1">
        <f t="array" ref="P589">IF(AND(I589&lt;&gt;0,I589&lt;&gt;""),IF(D589="","",IF(ISNUMBER(MATCH(SUBSTITUTE(D589," ",""),SUBSTITUTE('Look Up Values'!$S$2:$S$120," ",""),0)),"","D&amp;R error")),"")</f>
        <v/>
      </c>
      <c r="Q589" s="242" t="str" cm="1">
        <f t="array" ref="Q589">IF(AND(I589&lt;&gt;0,I589&lt;&gt;""),IF(G589="","",IF(ISNUMBER(MATCH(SUBSTITUTE(G589," ",""),SUBSTITUTE('Look Up Values'!$I$2:$I$10," ",""),0)),"","State error")),"")</f>
        <v/>
      </c>
      <c r="R589" s="260" t="str">
        <f t="shared" si="19"/>
        <v/>
      </c>
    </row>
    <row r="590" spans="1:18" ht="15.75">
      <c r="A590" s="250">
        <v>583</v>
      </c>
      <c r="B590" s="198"/>
      <c r="C590" s="25"/>
      <c r="D590" s="25"/>
      <c r="E590" s="25"/>
      <c r="F590" s="25"/>
      <c r="G590" s="26"/>
      <c r="H590" s="27"/>
      <c r="I590" s="28"/>
      <c r="J590" s="430"/>
      <c r="K590" s="8"/>
      <c r="L590" s="457" t="str">
        <f t="shared" si="18"/>
        <v/>
      </c>
      <c r="M590" s="245" cm="1">
        <f t="array" ref="M590">SUMPRODUCT(--(N590:Q590&lt;&gt;"")) + IF(TRIM(R590)="",0,LEN(R590)-LEN(SUBSTITUTE(R590,",",""))+1)</f>
        <v>0</v>
      </c>
      <c r="N590" s="242" t="str">
        <f>IF(AND(I590&lt;&gt;0,I590&lt;&gt;""),IF(TRIM(SUBSTITUTE(B590,CHAR(160),""))="","",IF(ISNUMBER(MATCH(TRIM(SUBSTITUTE(B590,CHAR(160),"")),'Look Up Values'!$B$2:$B$500,0)),"","Origin error")),"")</f>
        <v/>
      </c>
      <c r="O590" s="242" t="str">
        <f>IF(AND(I590&lt;&gt;0,I590&lt;&gt;""),IF(C590="","",IF(AND(ISNUMBER(--LEFT(C590,FIND(" ",C590&amp;" ")-1)),OR(LEN(LEFT(C590,FIND(" ",C590&amp;" ")-1))=6,LEN(LEFT(C590,FIND(" ",C590&amp;" ")-1))=7),OR(ISNUMBER(MATCH(LEFT(C590,FIND(" ",C590&amp;" ")-1),'Look Up Values'!$G$2:$G$1000,0)),ISNUMBER(MATCH(LEFT(C590,FIND(" ",C590&amp;" ")-1),'Look Up Values'!$AE$2:$AE$2000,0)))),"","EWC error")),"")</f>
        <v/>
      </c>
      <c r="P590" s="242" t="str" cm="1">
        <f t="array" ref="P590">IF(AND(I590&lt;&gt;0,I590&lt;&gt;""),IF(D590="","",IF(ISNUMBER(MATCH(SUBSTITUTE(D590," ",""),SUBSTITUTE('Look Up Values'!$S$2:$S$120," ",""),0)),"","D&amp;R error")),"")</f>
        <v/>
      </c>
      <c r="Q590" s="242" t="str" cm="1">
        <f t="array" ref="Q590">IF(AND(I590&lt;&gt;0,I590&lt;&gt;""),IF(G590="","",IF(ISNUMBER(MATCH(SUBSTITUTE(G590," ",""),SUBSTITUTE('Look Up Values'!$I$2:$I$10," ",""),0)),"","State error")),"")</f>
        <v/>
      </c>
      <c r="R590" s="260" t="str">
        <f t="shared" si="19"/>
        <v/>
      </c>
    </row>
    <row r="591" spans="1:18" ht="15.75">
      <c r="A591" s="250">
        <v>584</v>
      </c>
      <c r="B591" s="198"/>
      <c r="C591" s="25"/>
      <c r="D591" s="25"/>
      <c r="E591" s="25"/>
      <c r="F591" s="25"/>
      <c r="G591" s="26"/>
      <c r="H591" s="27"/>
      <c r="I591" s="28"/>
      <c r="J591" s="430"/>
      <c r="K591" s="8"/>
      <c r="L591" s="457" t="str">
        <f t="shared" si="18"/>
        <v/>
      </c>
      <c r="M591" s="245" cm="1">
        <f t="array" ref="M591">SUMPRODUCT(--(N591:Q591&lt;&gt;"")) + IF(TRIM(R591)="",0,LEN(R591)-LEN(SUBSTITUTE(R591,",",""))+1)</f>
        <v>0</v>
      </c>
      <c r="N591" s="242" t="str">
        <f>IF(AND(I591&lt;&gt;0,I591&lt;&gt;""),IF(TRIM(SUBSTITUTE(B591,CHAR(160),""))="","",IF(ISNUMBER(MATCH(TRIM(SUBSTITUTE(B591,CHAR(160),"")),'Look Up Values'!$B$2:$B$500,0)),"","Origin error")),"")</f>
        <v/>
      </c>
      <c r="O591" s="242" t="str">
        <f>IF(AND(I591&lt;&gt;0,I591&lt;&gt;""),IF(C591="","",IF(AND(ISNUMBER(--LEFT(C591,FIND(" ",C591&amp;" ")-1)),OR(LEN(LEFT(C591,FIND(" ",C591&amp;" ")-1))=6,LEN(LEFT(C591,FIND(" ",C591&amp;" ")-1))=7),OR(ISNUMBER(MATCH(LEFT(C591,FIND(" ",C591&amp;" ")-1),'Look Up Values'!$G$2:$G$1000,0)),ISNUMBER(MATCH(LEFT(C591,FIND(" ",C591&amp;" ")-1),'Look Up Values'!$AE$2:$AE$2000,0)))),"","EWC error")),"")</f>
        <v/>
      </c>
      <c r="P591" s="242" t="str" cm="1">
        <f t="array" ref="P591">IF(AND(I591&lt;&gt;0,I591&lt;&gt;""),IF(D591="","",IF(ISNUMBER(MATCH(SUBSTITUTE(D591," ",""),SUBSTITUTE('Look Up Values'!$S$2:$S$120," ",""),0)),"","D&amp;R error")),"")</f>
        <v/>
      </c>
      <c r="Q591" s="242" t="str" cm="1">
        <f t="array" ref="Q591">IF(AND(I591&lt;&gt;0,I591&lt;&gt;""),IF(G591="","",IF(ISNUMBER(MATCH(SUBSTITUTE(G591," ",""),SUBSTITUTE('Look Up Values'!$I$2:$I$10," ",""),0)),"","State error")),"")</f>
        <v/>
      </c>
      <c r="R591" s="260" t="str">
        <f t="shared" si="19"/>
        <v/>
      </c>
    </row>
    <row r="592" spans="1:18" ht="15.75">
      <c r="A592" s="250">
        <v>585</v>
      </c>
      <c r="B592" s="198"/>
      <c r="C592" s="25"/>
      <c r="D592" s="25"/>
      <c r="E592" s="25"/>
      <c r="F592" s="25"/>
      <c r="G592" s="26"/>
      <c r="H592" s="27"/>
      <c r="I592" s="28"/>
      <c r="J592" s="430"/>
      <c r="K592" s="8"/>
      <c r="L592" s="457" t="str">
        <f t="shared" si="18"/>
        <v/>
      </c>
      <c r="M592" s="245" cm="1">
        <f t="array" ref="M592">SUMPRODUCT(--(N592:Q592&lt;&gt;"")) + IF(TRIM(R592)="",0,LEN(R592)-LEN(SUBSTITUTE(R592,",",""))+1)</f>
        <v>0</v>
      </c>
      <c r="N592" s="242" t="str">
        <f>IF(AND(I592&lt;&gt;0,I592&lt;&gt;""),IF(TRIM(SUBSTITUTE(B592,CHAR(160),""))="","",IF(ISNUMBER(MATCH(TRIM(SUBSTITUTE(B592,CHAR(160),"")),'Look Up Values'!$B$2:$B$500,0)),"","Origin error")),"")</f>
        <v/>
      </c>
      <c r="O592" s="242" t="str">
        <f>IF(AND(I592&lt;&gt;0,I592&lt;&gt;""),IF(C592="","",IF(AND(ISNUMBER(--LEFT(C592,FIND(" ",C592&amp;" ")-1)),OR(LEN(LEFT(C592,FIND(" ",C592&amp;" ")-1))=6,LEN(LEFT(C592,FIND(" ",C592&amp;" ")-1))=7),OR(ISNUMBER(MATCH(LEFT(C592,FIND(" ",C592&amp;" ")-1),'Look Up Values'!$G$2:$G$1000,0)),ISNUMBER(MATCH(LEFT(C592,FIND(" ",C592&amp;" ")-1),'Look Up Values'!$AE$2:$AE$2000,0)))),"","EWC error")),"")</f>
        <v/>
      </c>
      <c r="P592" s="242" t="str" cm="1">
        <f t="array" ref="P592">IF(AND(I592&lt;&gt;0,I592&lt;&gt;""),IF(D592="","",IF(ISNUMBER(MATCH(SUBSTITUTE(D592," ",""),SUBSTITUTE('Look Up Values'!$S$2:$S$120," ",""),0)),"","D&amp;R error")),"")</f>
        <v/>
      </c>
      <c r="Q592" s="242" t="str" cm="1">
        <f t="array" ref="Q592">IF(AND(I592&lt;&gt;0,I592&lt;&gt;""),IF(G592="","",IF(ISNUMBER(MATCH(SUBSTITUTE(G592," ",""),SUBSTITUTE('Look Up Values'!$I$2:$I$10," ",""),0)),"","State error")),"")</f>
        <v/>
      </c>
      <c r="R592" s="260" t="str">
        <f t="shared" si="19"/>
        <v/>
      </c>
    </row>
    <row r="593" spans="1:18" ht="15.75">
      <c r="A593" s="250">
        <v>586</v>
      </c>
      <c r="B593" s="198"/>
      <c r="C593" s="25"/>
      <c r="D593" s="25"/>
      <c r="E593" s="25"/>
      <c r="F593" s="25"/>
      <c r="G593" s="26"/>
      <c r="H593" s="27"/>
      <c r="I593" s="28"/>
      <c r="J593" s="430"/>
      <c r="K593" s="8"/>
      <c r="L593" s="457" t="str">
        <f t="shared" si="18"/>
        <v/>
      </c>
      <c r="M593" s="245" cm="1">
        <f t="array" ref="M593">SUMPRODUCT(--(N593:Q593&lt;&gt;"")) + IF(TRIM(R593)="",0,LEN(R593)-LEN(SUBSTITUTE(R593,",",""))+1)</f>
        <v>0</v>
      </c>
      <c r="N593" s="242" t="str">
        <f>IF(AND(I593&lt;&gt;0,I593&lt;&gt;""),IF(TRIM(SUBSTITUTE(B593,CHAR(160),""))="","",IF(ISNUMBER(MATCH(TRIM(SUBSTITUTE(B593,CHAR(160),"")),'Look Up Values'!$B$2:$B$500,0)),"","Origin error")),"")</f>
        <v/>
      </c>
      <c r="O593" s="242" t="str">
        <f>IF(AND(I593&lt;&gt;0,I593&lt;&gt;""),IF(C593="","",IF(AND(ISNUMBER(--LEFT(C593,FIND(" ",C593&amp;" ")-1)),OR(LEN(LEFT(C593,FIND(" ",C593&amp;" ")-1))=6,LEN(LEFT(C593,FIND(" ",C593&amp;" ")-1))=7),OR(ISNUMBER(MATCH(LEFT(C593,FIND(" ",C593&amp;" ")-1),'Look Up Values'!$G$2:$G$1000,0)),ISNUMBER(MATCH(LEFT(C593,FIND(" ",C593&amp;" ")-1),'Look Up Values'!$AE$2:$AE$2000,0)))),"","EWC error")),"")</f>
        <v/>
      </c>
      <c r="P593" s="242" t="str" cm="1">
        <f t="array" ref="P593">IF(AND(I593&lt;&gt;0,I593&lt;&gt;""),IF(D593="","",IF(ISNUMBER(MATCH(SUBSTITUTE(D593," ",""),SUBSTITUTE('Look Up Values'!$S$2:$S$120," ",""),0)),"","D&amp;R error")),"")</f>
        <v/>
      </c>
      <c r="Q593" s="242" t="str" cm="1">
        <f t="array" ref="Q593">IF(AND(I593&lt;&gt;0,I593&lt;&gt;""),IF(G593="","",IF(ISNUMBER(MATCH(SUBSTITUTE(G593," ",""),SUBSTITUTE('Look Up Values'!$I$2:$I$10," ",""),0)),"","State error")),"")</f>
        <v/>
      </c>
      <c r="R593" s="260" t="str">
        <f t="shared" si="19"/>
        <v/>
      </c>
    </row>
    <row r="594" spans="1:18" ht="15.75">
      <c r="A594" s="250">
        <v>587</v>
      </c>
      <c r="B594" s="198"/>
      <c r="C594" s="25"/>
      <c r="D594" s="25"/>
      <c r="E594" s="25"/>
      <c r="F594" s="25"/>
      <c r="G594" s="26"/>
      <c r="H594" s="27"/>
      <c r="I594" s="28"/>
      <c r="J594" s="430"/>
      <c r="K594" s="8"/>
      <c r="L594" s="457" t="str">
        <f t="shared" si="18"/>
        <v/>
      </c>
      <c r="M594" s="245" cm="1">
        <f t="array" ref="M594">SUMPRODUCT(--(N594:Q594&lt;&gt;"")) + IF(TRIM(R594)="",0,LEN(R594)-LEN(SUBSTITUTE(R594,",",""))+1)</f>
        <v>0</v>
      </c>
      <c r="N594" s="242" t="str">
        <f>IF(AND(I594&lt;&gt;0,I594&lt;&gt;""),IF(TRIM(SUBSTITUTE(B594,CHAR(160),""))="","",IF(ISNUMBER(MATCH(TRIM(SUBSTITUTE(B594,CHAR(160),"")),'Look Up Values'!$B$2:$B$500,0)),"","Origin error")),"")</f>
        <v/>
      </c>
      <c r="O594" s="242" t="str">
        <f>IF(AND(I594&lt;&gt;0,I594&lt;&gt;""),IF(C594="","",IF(AND(ISNUMBER(--LEFT(C594,FIND(" ",C594&amp;" ")-1)),OR(LEN(LEFT(C594,FIND(" ",C594&amp;" ")-1))=6,LEN(LEFT(C594,FIND(" ",C594&amp;" ")-1))=7),OR(ISNUMBER(MATCH(LEFT(C594,FIND(" ",C594&amp;" ")-1),'Look Up Values'!$G$2:$G$1000,0)),ISNUMBER(MATCH(LEFT(C594,FIND(" ",C594&amp;" ")-1),'Look Up Values'!$AE$2:$AE$2000,0)))),"","EWC error")),"")</f>
        <v/>
      </c>
      <c r="P594" s="242" t="str" cm="1">
        <f t="array" ref="P594">IF(AND(I594&lt;&gt;0,I594&lt;&gt;""),IF(D594="","",IF(ISNUMBER(MATCH(SUBSTITUTE(D594," ",""),SUBSTITUTE('Look Up Values'!$S$2:$S$120," ",""),0)),"","D&amp;R error")),"")</f>
        <v/>
      </c>
      <c r="Q594" s="242" t="str" cm="1">
        <f t="array" ref="Q594">IF(AND(I594&lt;&gt;0,I594&lt;&gt;""),IF(G594="","",IF(ISNUMBER(MATCH(SUBSTITUTE(G594," ",""),SUBSTITUTE('Look Up Values'!$I$2:$I$10," ",""),0)),"","State error")),"")</f>
        <v/>
      </c>
      <c r="R594" s="260" t="str">
        <f t="shared" si="19"/>
        <v/>
      </c>
    </row>
    <row r="595" spans="1:18" ht="15.75">
      <c r="A595" s="250">
        <v>588</v>
      </c>
      <c r="B595" s="198"/>
      <c r="C595" s="25"/>
      <c r="D595" s="25"/>
      <c r="E595" s="25"/>
      <c r="F595" s="25"/>
      <c r="G595" s="26"/>
      <c r="H595" s="27"/>
      <c r="I595" s="28"/>
      <c r="J595" s="430"/>
      <c r="K595" s="8"/>
      <c r="L595" s="457" t="str">
        <f t="shared" si="18"/>
        <v/>
      </c>
      <c r="M595" s="245" cm="1">
        <f t="array" ref="M595">SUMPRODUCT(--(N595:Q595&lt;&gt;"")) + IF(TRIM(R595)="",0,LEN(R595)-LEN(SUBSTITUTE(R595,",",""))+1)</f>
        <v>0</v>
      </c>
      <c r="N595" s="242" t="str">
        <f>IF(AND(I595&lt;&gt;0,I595&lt;&gt;""),IF(TRIM(SUBSTITUTE(B595,CHAR(160),""))="","",IF(ISNUMBER(MATCH(TRIM(SUBSTITUTE(B595,CHAR(160),"")),'Look Up Values'!$B$2:$B$500,0)),"","Origin error")),"")</f>
        <v/>
      </c>
      <c r="O595" s="242" t="str">
        <f>IF(AND(I595&lt;&gt;0,I595&lt;&gt;""),IF(C595="","",IF(AND(ISNUMBER(--LEFT(C595,FIND(" ",C595&amp;" ")-1)),OR(LEN(LEFT(C595,FIND(" ",C595&amp;" ")-1))=6,LEN(LEFT(C595,FIND(" ",C595&amp;" ")-1))=7),OR(ISNUMBER(MATCH(LEFT(C595,FIND(" ",C595&amp;" ")-1),'Look Up Values'!$G$2:$G$1000,0)),ISNUMBER(MATCH(LEFT(C595,FIND(" ",C595&amp;" ")-1),'Look Up Values'!$AE$2:$AE$2000,0)))),"","EWC error")),"")</f>
        <v/>
      </c>
      <c r="P595" s="242" t="str" cm="1">
        <f t="array" ref="P595">IF(AND(I595&lt;&gt;0,I595&lt;&gt;""),IF(D595="","",IF(ISNUMBER(MATCH(SUBSTITUTE(D595," ",""),SUBSTITUTE('Look Up Values'!$S$2:$S$120," ",""),0)),"","D&amp;R error")),"")</f>
        <v/>
      </c>
      <c r="Q595" s="242" t="str" cm="1">
        <f t="array" ref="Q595">IF(AND(I595&lt;&gt;0,I595&lt;&gt;""),IF(G595="","",IF(ISNUMBER(MATCH(SUBSTITUTE(G595," ",""),SUBSTITUTE('Look Up Values'!$I$2:$I$10," ",""),0)),"","State error")),"")</f>
        <v/>
      </c>
      <c r="R595" s="260" t="str">
        <f t="shared" si="19"/>
        <v/>
      </c>
    </row>
    <row r="596" spans="1:18" ht="15.75">
      <c r="A596" s="250">
        <v>589</v>
      </c>
      <c r="B596" s="198"/>
      <c r="C596" s="25"/>
      <c r="D596" s="25"/>
      <c r="E596" s="25"/>
      <c r="F596" s="25"/>
      <c r="G596" s="26"/>
      <c r="H596" s="27"/>
      <c r="I596" s="28"/>
      <c r="J596" s="430"/>
      <c r="K596" s="8"/>
      <c r="L596" s="457" t="str">
        <f t="shared" si="18"/>
        <v/>
      </c>
      <c r="M596" s="245" cm="1">
        <f t="array" ref="M596">SUMPRODUCT(--(N596:Q596&lt;&gt;"")) + IF(TRIM(R596)="",0,LEN(R596)-LEN(SUBSTITUTE(R596,",",""))+1)</f>
        <v>0</v>
      </c>
      <c r="N596" s="242" t="str">
        <f>IF(AND(I596&lt;&gt;0,I596&lt;&gt;""),IF(TRIM(SUBSTITUTE(B596,CHAR(160),""))="","",IF(ISNUMBER(MATCH(TRIM(SUBSTITUTE(B596,CHAR(160),"")),'Look Up Values'!$B$2:$B$500,0)),"","Origin error")),"")</f>
        <v/>
      </c>
      <c r="O596" s="242" t="str">
        <f>IF(AND(I596&lt;&gt;0,I596&lt;&gt;""),IF(C596="","",IF(AND(ISNUMBER(--LEFT(C596,FIND(" ",C596&amp;" ")-1)),OR(LEN(LEFT(C596,FIND(" ",C596&amp;" ")-1))=6,LEN(LEFT(C596,FIND(" ",C596&amp;" ")-1))=7),OR(ISNUMBER(MATCH(LEFT(C596,FIND(" ",C596&amp;" ")-1),'Look Up Values'!$G$2:$G$1000,0)),ISNUMBER(MATCH(LEFT(C596,FIND(" ",C596&amp;" ")-1),'Look Up Values'!$AE$2:$AE$2000,0)))),"","EWC error")),"")</f>
        <v/>
      </c>
      <c r="P596" s="242" t="str" cm="1">
        <f t="array" ref="P596">IF(AND(I596&lt;&gt;0,I596&lt;&gt;""),IF(D596="","",IF(ISNUMBER(MATCH(SUBSTITUTE(D596," ",""),SUBSTITUTE('Look Up Values'!$S$2:$S$120," ",""),0)),"","D&amp;R error")),"")</f>
        <v/>
      </c>
      <c r="Q596" s="242" t="str" cm="1">
        <f t="array" ref="Q596">IF(AND(I596&lt;&gt;0,I596&lt;&gt;""),IF(G596="","",IF(ISNUMBER(MATCH(SUBSTITUTE(G596," ",""),SUBSTITUTE('Look Up Values'!$I$2:$I$10," ",""),0)),"","State error")),"")</f>
        <v/>
      </c>
      <c r="R596" s="260" t="str">
        <f t="shared" si="19"/>
        <v/>
      </c>
    </row>
    <row r="597" spans="1:18" ht="15.75">
      <c r="A597" s="250">
        <v>590</v>
      </c>
      <c r="B597" s="198"/>
      <c r="C597" s="25"/>
      <c r="D597" s="25"/>
      <c r="E597" s="25"/>
      <c r="F597" s="25"/>
      <c r="G597" s="26"/>
      <c r="H597" s="27"/>
      <c r="I597" s="28"/>
      <c r="J597" s="430"/>
      <c r="K597" s="8"/>
      <c r="L597" s="457" t="str">
        <f t="shared" si="18"/>
        <v/>
      </c>
      <c r="M597" s="245" cm="1">
        <f t="array" ref="M597">SUMPRODUCT(--(N597:Q597&lt;&gt;"")) + IF(TRIM(R597)="",0,LEN(R597)-LEN(SUBSTITUTE(R597,",",""))+1)</f>
        <v>0</v>
      </c>
      <c r="N597" s="242" t="str">
        <f>IF(AND(I597&lt;&gt;0,I597&lt;&gt;""),IF(TRIM(SUBSTITUTE(B597,CHAR(160),""))="","",IF(ISNUMBER(MATCH(TRIM(SUBSTITUTE(B597,CHAR(160),"")),'Look Up Values'!$B$2:$B$500,0)),"","Origin error")),"")</f>
        <v/>
      </c>
      <c r="O597" s="242" t="str">
        <f>IF(AND(I597&lt;&gt;0,I597&lt;&gt;""),IF(C597="","",IF(AND(ISNUMBER(--LEFT(C597,FIND(" ",C597&amp;" ")-1)),OR(LEN(LEFT(C597,FIND(" ",C597&amp;" ")-1))=6,LEN(LEFT(C597,FIND(" ",C597&amp;" ")-1))=7),OR(ISNUMBER(MATCH(LEFT(C597,FIND(" ",C597&amp;" ")-1),'Look Up Values'!$G$2:$G$1000,0)),ISNUMBER(MATCH(LEFT(C597,FIND(" ",C597&amp;" ")-1),'Look Up Values'!$AE$2:$AE$2000,0)))),"","EWC error")),"")</f>
        <v/>
      </c>
      <c r="P597" s="242" t="str" cm="1">
        <f t="array" ref="P597">IF(AND(I597&lt;&gt;0,I597&lt;&gt;""),IF(D597="","",IF(ISNUMBER(MATCH(SUBSTITUTE(D597," ",""),SUBSTITUTE('Look Up Values'!$S$2:$S$120," ",""),0)),"","D&amp;R error")),"")</f>
        <v/>
      </c>
      <c r="Q597" s="242" t="str" cm="1">
        <f t="array" ref="Q597">IF(AND(I597&lt;&gt;0,I597&lt;&gt;""),IF(G597="","",IF(ISNUMBER(MATCH(SUBSTITUTE(G597," ",""),SUBSTITUTE('Look Up Values'!$I$2:$I$10," ",""),0)),"","State error")),"")</f>
        <v/>
      </c>
      <c r="R597" s="260" t="str">
        <f t="shared" si="19"/>
        <v/>
      </c>
    </row>
    <row r="598" spans="1:18" ht="15.75">
      <c r="A598" s="250">
        <v>591</v>
      </c>
      <c r="B598" s="198"/>
      <c r="C598" s="25"/>
      <c r="D598" s="25"/>
      <c r="E598" s="25"/>
      <c r="F598" s="25"/>
      <c r="G598" s="26"/>
      <c r="H598" s="27"/>
      <c r="I598" s="28"/>
      <c r="J598" s="430"/>
      <c r="K598" s="8"/>
      <c r="L598" s="457" t="str">
        <f t="shared" si="18"/>
        <v/>
      </c>
      <c r="M598" s="245" cm="1">
        <f t="array" ref="M598">SUMPRODUCT(--(N598:Q598&lt;&gt;"")) + IF(TRIM(R598)="",0,LEN(R598)-LEN(SUBSTITUTE(R598,",",""))+1)</f>
        <v>0</v>
      </c>
      <c r="N598" s="242" t="str">
        <f>IF(AND(I598&lt;&gt;0,I598&lt;&gt;""),IF(TRIM(SUBSTITUTE(B598,CHAR(160),""))="","",IF(ISNUMBER(MATCH(TRIM(SUBSTITUTE(B598,CHAR(160),"")),'Look Up Values'!$B$2:$B$500,0)),"","Origin error")),"")</f>
        <v/>
      </c>
      <c r="O598" s="242" t="str">
        <f>IF(AND(I598&lt;&gt;0,I598&lt;&gt;""),IF(C598="","",IF(AND(ISNUMBER(--LEFT(C598,FIND(" ",C598&amp;" ")-1)),OR(LEN(LEFT(C598,FIND(" ",C598&amp;" ")-1))=6,LEN(LEFT(C598,FIND(" ",C598&amp;" ")-1))=7),OR(ISNUMBER(MATCH(LEFT(C598,FIND(" ",C598&amp;" ")-1),'Look Up Values'!$G$2:$G$1000,0)),ISNUMBER(MATCH(LEFT(C598,FIND(" ",C598&amp;" ")-1),'Look Up Values'!$AE$2:$AE$2000,0)))),"","EWC error")),"")</f>
        <v/>
      </c>
      <c r="P598" s="242" t="str" cm="1">
        <f t="array" ref="P598">IF(AND(I598&lt;&gt;0,I598&lt;&gt;""),IF(D598="","",IF(ISNUMBER(MATCH(SUBSTITUTE(D598," ",""),SUBSTITUTE('Look Up Values'!$S$2:$S$120," ",""),0)),"","D&amp;R error")),"")</f>
        <v/>
      </c>
      <c r="Q598" s="242" t="str" cm="1">
        <f t="array" ref="Q598">IF(AND(I598&lt;&gt;0,I598&lt;&gt;""),IF(G598="","",IF(ISNUMBER(MATCH(SUBSTITUTE(G598," ",""),SUBSTITUTE('Look Up Values'!$I$2:$I$10," ",""),0)),"","State error")),"")</f>
        <v/>
      </c>
      <c r="R598" s="260" t="str">
        <f t="shared" si="19"/>
        <v/>
      </c>
    </row>
    <row r="599" spans="1:18" ht="15.75">
      <c r="A599" s="250">
        <v>592</v>
      </c>
      <c r="B599" s="198"/>
      <c r="C599" s="25"/>
      <c r="D599" s="25"/>
      <c r="E599" s="25"/>
      <c r="F599" s="25"/>
      <c r="G599" s="26"/>
      <c r="H599" s="27"/>
      <c r="I599" s="28"/>
      <c r="J599" s="430"/>
      <c r="K599" s="8"/>
      <c r="L599" s="457" t="str">
        <f t="shared" si="18"/>
        <v/>
      </c>
      <c r="M599" s="245" cm="1">
        <f t="array" ref="M599">SUMPRODUCT(--(N599:Q599&lt;&gt;"")) + IF(TRIM(R599)="",0,LEN(R599)-LEN(SUBSTITUTE(R599,",",""))+1)</f>
        <v>0</v>
      </c>
      <c r="N599" s="242" t="str">
        <f>IF(AND(I599&lt;&gt;0,I599&lt;&gt;""),IF(TRIM(SUBSTITUTE(B599,CHAR(160),""))="","",IF(ISNUMBER(MATCH(TRIM(SUBSTITUTE(B599,CHAR(160),"")),'Look Up Values'!$B$2:$B$500,0)),"","Origin error")),"")</f>
        <v/>
      </c>
      <c r="O599" s="242" t="str">
        <f>IF(AND(I599&lt;&gt;0,I599&lt;&gt;""),IF(C599="","",IF(AND(ISNUMBER(--LEFT(C599,FIND(" ",C599&amp;" ")-1)),OR(LEN(LEFT(C599,FIND(" ",C599&amp;" ")-1))=6,LEN(LEFT(C599,FIND(" ",C599&amp;" ")-1))=7),OR(ISNUMBER(MATCH(LEFT(C599,FIND(" ",C599&amp;" ")-1),'Look Up Values'!$G$2:$G$1000,0)),ISNUMBER(MATCH(LEFT(C599,FIND(" ",C599&amp;" ")-1),'Look Up Values'!$AE$2:$AE$2000,0)))),"","EWC error")),"")</f>
        <v/>
      </c>
      <c r="P599" s="242" t="str" cm="1">
        <f t="array" ref="P599">IF(AND(I599&lt;&gt;0,I599&lt;&gt;""),IF(D599="","",IF(ISNUMBER(MATCH(SUBSTITUTE(D599," ",""),SUBSTITUTE('Look Up Values'!$S$2:$S$120," ",""),0)),"","D&amp;R error")),"")</f>
        <v/>
      </c>
      <c r="Q599" s="242" t="str" cm="1">
        <f t="array" ref="Q599">IF(AND(I599&lt;&gt;0,I599&lt;&gt;""),IF(G599="","",IF(ISNUMBER(MATCH(SUBSTITUTE(G599," ",""),SUBSTITUTE('Look Up Values'!$I$2:$I$10," ",""),0)),"","State error")),"")</f>
        <v/>
      </c>
      <c r="R599" s="260" t="str">
        <f t="shared" si="19"/>
        <v/>
      </c>
    </row>
    <row r="600" spans="1:18" ht="15.75">
      <c r="A600" s="250">
        <v>593</v>
      </c>
      <c r="B600" s="198"/>
      <c r="C600" s="25"/>
      <c r="D600" s="25"/>
      <c r="E600" s="25"/>
      <c r="F600" s="25"/>
      <c r="G600" s="26"/>
      <c r="H600" s="27"/>
      <c r="I600" s="28"/>
      <c r="J600" s="430"/>
      <c r="K600" s="8"/>
      <c r="L600" s="457" t="str">
        <f t="shared" si="18"/>
        <v/>
      </c>
      <c r="M600" s="245" cm="1">
        <f t="array" ref="M600">SUMPRODUCT(--(N600:Q600&lt;&gt;"")) + IF(TRIM(R600)="",0,LEN(R600)-LEN(SUBSTITUTE(R600,",",""))+1)</f>
        <v>0</v>
      </c>
      <c r="N600" s="242" t="str">
        <f>IF(AND(I600&lt;&gt;0,I600&lt;&gt;""),IF(TRIM(SUBSTITUTE(B600,CHAR(160),""))="","",IF(ISNUMBER(MATCH(TRIM(SUBSTITUTE(B600,CHAR(160),"")),'Look Up Values'!$B$2:$B$500,0)),"","Origin error")),"")</f>
        <v/>
      </c>
      <c r="O600" s="242" t="str">
        <f>IF(AND(I600&lt;&gt;0,I600&lt;&gt;""),IF(C600="","",IF(AND(ISNUMBER(--LEFT(C600,FIND(" ",C600&amp;" ")-1)),OR(LEN(LEFT(C600,FIND(" ",C600&amp;" ")-1))=6,LEN(LEFT(C600,FIND(" ",C600&amp;" ")-1))=7),OR(ISNUMBER(MATCH(LEFT(C600,FIND(" ",C600&amp;" ")-1),'Look Up Values'!$G$2:$G$1000,0)),ISNUMBER(MATCH(LEFT(C600,FIND(" ",C600&amp;" ")-1),'Look Up Values'!$AE$2:$AE$2000,0)))),"","EWC error")),"")</f>
        <v/>
      </c>
      <c r="P600" s="242" t="str" cm="1">
        <f t="array" ref="P600">IF(AND(I600&lt;&gt;0,I600&lt;&gt;""),IF(D600="","",IF(ISNUMBER(MATCH(SUBSTITUTE(D600," ",""),SUBSTITUTE('Look Up Values'!$S$2:$S$120," ",""),0)),"","D&amp;R error")),"")</f>
        <v/>
      </c>
      <c r="Q600" s="242" t="str" cm="1">
        <f t="array" ref="Q600">IF(AND(I600&lt;&gt;0,I600&lt;&gt;""),IF(G600="","",IF(ISNUMBER(MATCH(SUBSTITUTE(G600," ",""),SUBSTITUTE('Look Up Values'!$I$2:$I$10," ",""),0)),"","State error")),"")</f>
        <v/>
      </c>
      <c r="R600" s="260" t="str">
        <f t="shared" si="19"/>
        <v/>
      </c>
    </row>
    <row r="601" spans="1:18" ht="15.75">
      <c r="A601" s="250">
        <v>594</v>
      </c>
      <c r="B601" s="198"/>
      <c r="C601" s="25"/>
      <c r="D601" s="25"/>
      <c r="E601" s="25"/>
      <c r="F601" s="25"/>
      <c r="G601" s="26"/>
      <c r="H601" s="27"/>
      <c r="I601" s="28"/>
      <c r="J601" s="430"/>
      <c r="K601" s="8"/>
      <c r="L601" s="457" t="str">
        <f t="shared" si="18"/>
        <v/>
      </c>
      <c r="M601" s="245" cm="1">
        <f t="array" ref="M601">SUMPRODUCT(--(N601:Q601&lt;&gt;"")) + IF(TRIM(R601)="",0,LEN(R601)-LEN(SUBSTITUTE(R601,",",""))+1)</f>
        <v>0</v>
      </c>
      <c r="N601" s="242" t="str">
        <f>IF(AND(I601&lt;&gt;0,I601&lt;&gt;""),IF(TRIM(SUBSTITUTE(B601,CHAR(160),""))="","",IF(ISNUMBER(MATCH(TRIM(SUBSTITUTE(B601,CHAR(160),"")),'Look Up Values'!$B$2:$B$500,0)),"","Origin error")),"")</f>
        <v/>
      </c>
      <c r="O601" s="242" t="str">
        <f>IF(AND(I601&lt;&gt;0,I601&lt;&gt;""),IF(C601="","",IF(AND(ISNUMBER(--LEFT(C601,FIND(" ",C601&amp;" ")-1)),OR(LEN(LEFT(C601,FIND(" ",C601&amp;" ")-1))=6,LEN(LEFT(C601,FIND(" ",C601&amp;" ")-1))=7),OR(ISNUMBER(MATCH(LEFT(C601,FIND(" ",C601&amp;" ")-1),'Look Up Values'!$G$2:$G$1000,0)),ISNUMBER(MATCH(LEFT(C601,FIND(" ",C601&amp;" ")-1),'Look Up Values'!$AE$2:$AE$2000,0)))),"","EWC error")),"")</f>
        <v/>
      </c>
      <c r="P601" s="242" t="str" cm="1">
        <f t="array" ref="P601">IF(AND(I601&lt;&gt;0,I601&lt;&gt;""),IF(D601="","",IF(ISNUMBER(MATCH(SUBSTITUTE(D601," ",""),SUBSTITUTE('Look Up Values'!$S$2:$S$120," ",""),0)),"","D&amp;R error")),"")</f>
        <v/>
      </c>
      <c r="Q601" s="242" t="str" cm="1">
        <f t="array" ref="Q601">IF(AND(I601&lt;&gt;0,I601&lt;&gt;""),IF(G601="","",IF(ISNUMBER(MATCH(SUBSTITUTE(G601," ",""),SUBSTITUTE('Look Up Values'!$I$2:$I$10," ",""),0)),"","State error")),"")</f>
        <v/>
      </c>
      <c r="R601" s="260" t="str">
        <f t="shared" si="19"/>
        <v/>
      </c>
    </row>
    <row r="602" spans="1:18" ht="15.75">
      <c r="A602" s="250">
        <v>595</v>
      </c>
      <c r="B602" s="198"/>
      <c r="C602" s="25"/>
      <c r="D602" s="25"/>
      <c r="E602" s="25"/>
      <c r="F602" s="25"/>
      <c r="G602" s="26"/>
      <c r="H602" s="27"/>
      <c r="I602" s="28"/>
      <c r="J602" s="430"/>
      <c r="K602" s="8"/>
      <c r="L602" s="457" t="str">
        <f t="shared" si="18"/>
        <v/>
      </c>
      <c r="M602" s="245" cm="1">
        <f t="array" ref="M602">SUMPRODUCT(--(N602:Q602&lt;&gt;"")) + IF(TRIM(R602)="",0,LEN(R602)-LEN(SUBSTITUTE(R602,",",""))+1)</f>
        <v>0</v>
      </c>
      <c r="N602" s="242" t="str">
        <f>IF(AND(I602&lt;&gt;0,I602&lt;&gt;""),IF(TRIM(SUBSTITUTE(B602,CHAR(160),""))="","",IF(ISNUMBER(MATCH(TRIM(SUBSTITUTE(B602,CHAR(160),"")),'Look Up Values'!$B$2:$B$500,0)),"","Origin error")),"")</f>
        <v/>
      </c>
      <c r="O602" s="242" t="str">
        <f>IF(AND(I602&lt;&gt;0,I602&lt;&gt;""),IF(C602="","",IF(AND(ISNUMBER(--LEFT(C602,FIND(" ",C602&amp;" ")-1)),OR(LEN(LEFT(C602,FIND(" ",C602&amp;" ")-1))=6,LEN(LEFT(C602,FIND(" ",C602&amp;" ")-1))=7),OR(ISNUMBER(MATCH(LEFT(C602,FIND(" ",C602&amp;" ")-1),'Look Up Values'!$G$2:$G$1000,0)),ISNUMBER(MATCH(LEFT(C602,FIND(" ",C602&amp;" ")-1),'Look Up Values'!$AE$2:$AE$2000,0)))),"","EWC error")),"")</f>
        <v/>
      </c>
      <c r="P602" s="242" t="str" cm="1">
        <f t="array" ref="P602">IF(AND(I602&lt;&gt;0,I602&lt;&gt;""),IF(D602="","",IF(ISNUMBER(MATCH(SUBSTITUTE(D602," ",""),SUBSTITUTE('Look Up Values'!$S$2:$S$120," ",""),0)),"","D&amp;R error")),"")</f>
        <v/>
      </c>
      <c r="Q602" s="242" t="str" cm="1">
        <f t="array" ref="Q602">IF(AND(I602&lt;&gt;0,I602&lt;&gt;""),IF(G602="","",IF(ISNUMBER(MATCH(SUBSTITUTE(G602," ",""),SUBSTITUTE('Look Up Values'!$I$2:$I$10," ",""),0)),"","State error")),"")</f>
        <v/>
      </c>
      <c r="R602" s="260" t="str">
        <f t="shared" si="19"/>
        <v/>
      </c>
    </row>
    <row r="603" spans="1:18" ht="15.75">
      <c r="A603" s="250">
        <v>596</v>
      </c>
      <c r="B603" s="198"/>
      <c r="C603" s="25"/>
      <c r="D603" s="25"/>
      <c r="E603" s="25"/>
      <c r="F603" s="25"/>
      <c r="G603" s="26"/>
      <c r="H603" s="27"/>
      <c r="I603" s="28"/>
      <c r="J603" s="430"/>
      <c r="K603" s="8"/>
      <c r="L603" s="457" t="str">
        <f t="shared" si="18"/>
        <v/>
      </c>
      <c r="M603" s="245" cm="1">
        <f t="array" ref="M603">SUMPRODUCT(--(N603:Q603&lt;&gt;"")) + IF(TRIM(R603)="",0,LEN(R603)-LEN(SUBSTITUTE(R603,",",""))+1)</f>
        <v>0</v>
      </c>
      <c r="N603" s="242" t="str">
        <f>IF(AND(I603&lt;&gt;0,I603&lt;&gt;""),IF(TRIM(SUBSTITUTE(B603,CHAR(160),""))="","",IF(ISNUMBER(MATCH(TRIM(SUBSTITUTE(B603,CHAR(160),"")),'Look Up Values'!$B$2:$B$500,0)),"","Origin error")),"")</f>
        <v/>
      </c>
      <c r="O603" s="242" t="str">
        <f>IF(AND(I603&lt;&gt;0,I603&lt;&gt;""),IF(C603="","",IF(AND(ISNUMBER(--LEFT(C603,FIND(" ",C603&amp;" ")-1)),OR(LEN(LEFT(C603,FIND(" ",C603&amp;" ")-1))=6,LEN(LEFT(C603,FIND(" ",C603&amp;" ")-1))=7),OR(ISNUMBER(MATCH(LEFT(C603,FIND(" ",C603&amp;" ")-1),'Look Up Values'!$G$2:$G$1000,0)),ISNUMBER(MATCH(LEFT(C603,FIND(" ",C603&amp;" ")-1),'Look Up Values'!$AE$2:$AE$2000,0)))),"","EWC error")),"")</f>
        <v/>
      </c>
      <c r="P603" s="242" t="str" cm="1">
        <f t="array" ref="P603">IF(AND(I603&lt;&gt;0,I603&lt;&gt;""),IF(D603="","",IF(ISNUMBER(MATCH(SUBSTITUTE(D603," ",""),SUBSTITUTE('Look Up Values'!$S$2:$S$120," ",""),0)),"","D&amp;R error")),"")</f>
        <v/>
      </c>
      <c r="Q603" s="242" t="str" cm="1">
        <f t="array" ref="Q603">IF(AND(I603&lt;&gt;0,I603&lt;&gt;""),IF(G603="","",IF(ISNUMBER(MATCH(SUBSTITUTE(G603," ",""),SUBSTITUTE('Look Up Values'!$I$2:$I$10," ",""),0)),"","State error")),"")</f>
        <v/>
      </c>
      <c r="R603" s="260" t="str">
        <f t="shared" si="19"/>
        <v/>
      </c>
    </row>
    <row r="604" spans="1:18" ht="15.75">
      <c r="A604" s="250">
        <v>597</v>
      </c>
      <c r="B604" s="198"/>
      <c r="C604" s="25"/>
      <c r="D604" s="25"/>
      <c r="E604" s="25"/>
      <c r="F604" s="25"/>
      <c r="G604" s="26"/>
      <c r="H604" s="27"/>
      <c r="I604" s="28"/>
      <c r="J604" s="430"/>
      <c r="K604" s="8"/>
      <c r="L604" s="457" t="str">
        <f t="shared" si="18"/>
        <v/>
      </c>
      <c r="M604" s="245" cm="1">
        <f t="array" ref="M604">SUMPRODUCT(--(N604:Q604&lt;&gt;"")) + IF(TRIM(R604)="",0,LEN(R604)-LEN(SUBSTITUTE(R604,",",""))+1)</f>
        <v>0</v>
      </c>
      <c r="N604" s="242" t="str">
        <f>IF(AND(I604&lt;&gt;0,I604&lt;&gt;""),IF(TRIM(SUBSTITUTE(B604,CHAR(160),""))="","",IF(ISNUMBER(MATCH(TRIM(SUBSTITUTE(B604,CHAR(160),"")),'Look Up Values'!$B$2:$B$500,0)),"","Origin error")),"")</f>
        <v/>
      </c>
      <c r="O604" s="242" t="str">
        <f>IF(AND(I604&lt;&gt;0,I604&lt;&gt;""),IF(C604="","",IF(AND(ISNUMBER(--LEFT(C604,FIND(" ",C604&amp;" ")-1)),OR(LEN(LEFT(C604,FIND(" ",C604&amp;" ")-1))=6,LEN(LEFT(C604,FIND(" ",C604&amp;" ")-1))=7),OR(ISNUMBER(MATCH(LEFT(C604,FIND(" ",C604&amp;" ")-1),'Look Up Values'!$G$2:$G$1000,0)),ISNUMBER(MATCH(LEFT(C604,FIND(" ",C604&amp;" ")-1),'Look Up Values'!$AE$2:$AE$2000,0)))),"","EWC error")),"")</f>
        <v/>
      </c>
      <c r="P604" s="242" t="str" cm="1">
        <f t="array" ref="P604">IF(AND(I604&lt;&gt;0,I604&lt;&gt;""),IF(D604="","",IF(ISNUMBER(MATCH(SUBSTITUTE(D604," ",""),SUBSTITUTE('Look Up Values'!$S$2:$S$120," ",""),0)),"","D&amp;R error")),"")</f>
        <v/>
      </c>
      <c r="Q604" s="242" t="str" cm="1">
        <f t="array" ref="Q604">IF(AND(I604&lt;&gt;0,I604&lt;&gt;""),IF(G604="","",IF(ISNUMBER(MATCH(SUBSTITUTE(G604," ",""),SUBSTITUTE('Look Up Values'!$I$2:$I$10," ",""),0)),"","State error")),"")</f>
        <v/>
      </c>
      <c r="R604" s="260" t="str">
        <f t="shared" si="19"/>
        <v/>
      </c>
    </row>
    <row r="605" spans="1:18" ht="15.75">
      <c r="A605" s="250">
        <v>598</v>
      </c>
      <c r="B605" s="198"/>
      <c r="C605" s="25"/>
      <c r="D605" s="25"/>
      <c r="E605" s="25"/>
      <c r="F605" s="25"/>
      <c r="G605" s="26"/>
      <c r="H605" s="27"/>
      <c r="I605" s="28"/>
      <c r="J605" s="430"/>
      <c r="K605" s="8"/>
      <c r="L605" s="457" t="str">
        <f t="shared" si="18"/>
        <v/>
      </c>
      <c r="M605" s="245" cm="1">
        <f t="array" ref="M605">SUMPRODUCT(--(N605:Q605&lt;&gt;"")) + IF(TRIM(R605)="",0,LEN(R605)-LEN(SUBSTITUTE(R605,",",""))+1)</f>
        <v>0</v>
      </c>
      <c r="N605" s="242" t="str">
        <f>IF(AND(I605&lt;&gt;0,I605&lt;&gt;""),IF(TRIM(SUBSTITUTE(B605,CHAR(160),""))="","",IF(ISNUMBER(MATCH(TRIM(SUBSTITUTE(B605,CHAR(160),"")),'Look Up Values'!$B$2:$B$500,0)),"","Origin error")),"")</f>
        <v/>
      </c>
      <c r="O605" s="242" t="str">
        <f>IF(AND(I605&lt;&gt;0,I605&lt;&gt;""),IF(C605="","",IF(AND(ISNUMBER(--LEFT(C605,FIND(" ",C605&amp;" ")-1)),OR(LEN(LEFT(C605,FIND(" ",C605&amp;" ")-1))=6,LEN(LEFT(C605,FIND(" ",C605&amp;" ")-1))=7),OR(ISNUMBER(MATCH(LEFT(C605,FIND(" ",C605&amp;" ")-1),'Look Up Values'!$G$2:$G$1000,0)),ISNUMBER(MATCH(LEFT(C605,FIND(" ",C605&amp;" ")-1),'Look Up Values'!$AE$2:$AE$2000,0)))),"","EWC error")),"")</f>
        <v/>
      </c>
      <c r="P605" s="242" t="str" cm="1">
        <f t="array" ref="P605">IF(AND(I605&lt;&gt;0,I605&lt;&gt;""),IF(D605="","",IF(ISNUMBER(MATCH(SUBSTITUTE(D605," ",""),SUBSTITUTE('Look Up Values'!$S$2:$S$120," ",""),0)),"","D&amp;R error")),"")</f>
        <v/>
      </c>
      <c r="Q605" s="242" t="str" cm="1">
        <f t="array" ref="Q605">IF(AND(I605&lt;&gt;0,I605&lt;&gt;""),IF(G605="","",IF(ISNUMBER(MATCH(SUBSTITUTE(G605," ",""),SUBSTITUTE('Look Up Values'!$I$2:$I$10," ",""),0)),"","State error")),"")</f>
        <v/>
      </c>
      <c r="R605" s="260" t="str">
        <f t="shared" si="19"/>
        <v/>
      </c>
    </row>
    <row r="606" spans="1:18" ht="15.75">
      <c r="A606" s="250">
        <v>599</v>
      </c>
      <c r="B606" s="198"/>
      <c r="C606" s="25"/>
      <c r="D606" s="25"/>
      <c r="E606" s="25"/>
      <c r="F606" s="25"/>
      <c r="G606" s="26"/>
      <c r="H606" s="27"/>
      <c r="I606" s="28"/>
      <c r="J606" s="430"/>
      <c r="K606" s="8"/>
      <c r="L606" s="457" t="str">
        <f t="shared" si="18"/>
        <v/>
      </c>
      <c r="M606" s="245" cm="1">
        <f t="array" ref="M606">SUMPRODUCT(--(N606:Q606&lt;&gt;"")) + IF(TRIM(R606)="",0,LEN(R606)-LEN(SUBSTITUTE(R606,",",""))+1)</f>
        <v>0</v>
      </c>
      <c r="N606" s="242" t="str">
        <f>IF(AND(I606&lt;&gt;0,I606&lt;&gt;""),IF(TRIM(SUBSTITUTE(B606,CHAR(160),""))="","",IF(ISNUMBER(MATCH(TRIM(SUBSTITUTE(B606,CHAR(160),"")),'Look Up Values'!$B$2:$B$500,0)),"","Origin error")),"")</f>
        <v/>
      </c>
      <c r="O606" s="242" t="str">
        <f>IF(AND(I606&lt;&gt;0,I606&lt;&gt;""),IF(C606="","",IF(AND(ISNUMBER(--LEFT(C606,FIND(" ",C606&amp;" ")-1)),OR(LEN(LEFT(C606,FIND(" ",C606&amp;" ")-1))=6,LEN(LEFT(C606,FIND(" ",C606&amp;" ")-1))=7),OR(ISNUMBER(MATCH(LEFT(C606,FIND(" ",C606&amp;" ")-1),'Look Up Values'!$G$2:$G$1000,0)),ISNUMBER(MATCH(LEFT(C606,FIND(" ",C606&amp;" ")-1),'Look Up Values'!$AE$2:$AE$2000,0)))),"","EWC error")),"")</f>
        <v/>
      </c>
      <c r="P606" s="242" t="str" cm="1">
        <f t="array" ref="P606">IF(AND(I606&lt;&gt;0,I606&lt;&gt;""),IF(D606="","",IF(ISNUMBER(MATCH(SUBSTITUTE(D606," ",""),SUBSTITUTE('Look Up Values'!$S$2:$S$120," ",""),0)),"","D&amp;R error")),"")</f>
        <v/>
      </c>
      <c r="Q606" s="242" t="str" cm="1">
        <f t="array" ref="Q606">IF(AND(I606&lt;&gt;0,I606&lt;&gt;""),IF(G606="","",IF(ISNUMBER(MATCH(SUBSTITUTE(G606," ",""),SUBSTITUTE('Look Up Values'!$I$2:$I$10," ",""),0)),"","State error")),"")</f>
        <v/>
      </c>
      <c r="R606" s="260" t="str">
        <f t="shared" si="19"/>
        <v/>
      </c>
    </row>
    <row r="607" spans="1:18" ht="15.75">
      <c r="A607" s="250">
        <v>600</v>
      </c>
      <c r="B607" s="198"/>
      <c r="C607" s="25"/>
      <c r="D607" s="25"/>
      <c r="E607" s="25"/>
      <c r="F607" s="25"/>
      <c r="G607" s="26"/>
      <c r="H607" s="27"/>
      <c r="I607" s="28"/>
      <c r="J607" s="430"/>
      <c r="K607" s="8"/>
      <c r="L607" s="457" t="str">
        <f t="shared" si="18"/>
        <v/>
      </c>
      <c r="M607" s="245" cm="1">
        <f t="array" ref="M607">SUMPRODUCT(--(N607:Q607&lt;&gt;"")) + IF(TRIM(R607)="",0,LEN(R607)-LEN(SUBSTITUTE(R607,",",""))+1)</f>
        <v>0</v>
      </c>
      <c r="N607" s="242" t="str">
        <f>IF(AND(I607&lt;&gt;0,I607&lt;&gt;""),IF(TRIM(SUBSTITUTE(B607,CHAR(160),""))="","",IF(ISNUMBER(MATCH(TRIM(SUBSTITUTE(B607,CHAR(160),"")),'Look Up Values'!$B$2:$B$500,0)),"","Origin error")),"")</f>
        <v/>
      </c>
      <c r="O607" s="242" t="str">
        <f>IF(AND(I607&lt;&gt;0,I607&lt;&gt;""),IF(C607="","",IF(AND(ISNUMBER(--LEFT(C607,FIND(" ",C607&amp;" ")-1)),OR(LEN(LEFT(C607,FIND(" ",C607&amp;" ")-1))=6,LEN(LEFT(C607,FIND(" ",C607&amp;" ")-1))=7),OR(ISNUMBER(MATCH(LEFT(C607,FIND(" ",C607&amp;" ")-1),'Look Up Values'!$G$2:$G$1000,0)),ISNUMBER(MATCH(LEFT(C607,FIND(" ",C607&amp;" ")-1),'Look Up Values'!$AE$2:$AE$2000,0)))),"","EWC error")),"")</f>
        <v/>
      </c>
      <c r="P607" s="242" t="str" cm="1">
        <f t="array" ref="P607">IF(AND(I607&lt;&gt;0,I607&lt;&gt;""),IF(D607="","",IF(ISNUMBER(MATCH(SUBSTITUTE(D607," ",""),SUBSTITUTE('Look Up Values'!$S$2:$S$120," ",""),0)),"","D&amp;R error")),"")</f>
        <v/>
      </c>
      <c r="Q607" s="242" t="str" cm="1">
        <f t="array" ref="Q607">IF(AND(I607&lt;&gt;0,I607&lt;&gt;""),IF(G607="","",IF(ISNUMBER(MATCH(SUBSTITUTE(G607," ",""),SUBSTITUTE('Look Up Values'!$I$2:$I$10," ",""),0)),"","State error")),"")</f>
        <v/>
      </c>
      <c r="R607" s="260" t="str">
        <f t="shared" si="19"/>
        <v/>
      </c>
    </row>
    <row r="608" spans="1:18" ht="15.75">
      <c r="A608" s="250">
        <v>601</v>
      </c>
      <c r="B608" s="198"/>
      <c r="C608" s="25"/>
      <c r="D608" s="25"/>
      <c r="E608" s="25"/>
      <c r="F608" s="25"/>
      <c r="G608" s="26"/>
      <c r="H608" s="27"/>
      <c r="I608" s="28"/>
      <c r="J608" s="430"/>
      <c r="K608" s="8"/>
      <c r="L608" s="457" t="str">
        <f t="shared" si="18"/>
        <v/>
      </c>
      <c r="M608" s="245" cm="1">
        <f t="array" ref="M608">SUMPRODUCT(--(N608:Q608&lt;&gt;"")) + IF(TRIM(R608)="",0,LEN(R608)-LEN(SUBSTITUTE(R608,",",""))+1)</f>
        <v>0</v>
      </c>
      <c r="N608" s="242" t="str">
        <f>IF(AND(I608&lt;&gt;0,I608&lt;&gt;""),IF(TRIM(SUBSTITUTE(B608,CHAR(160),""))="","",IF(ISNUMBER(MATCH(TRIM(SUBSTITUTE(B608,CHAR(160),"")),'Look Up Values'!$B$2:$B$500,0)),"","Origin error")),"")</f>
        <v/>
      </c>
      <c r="O608" s="242" t="str">
        <f>IF(AND(I608&lt;&gt;0,I608&lt;&gt;""),IF(C608="","",IF(AND(ISNUMBER(--LEFT(C608,FIND(" ",C608&amp;" ")-1)),OR(LEN(LEFT(C608,FIND(" ",C608&amp;" ")-1))=6,LEN(LEFT(C608,FIND(" ",C608&amp;" ")-1))=7),OR(ISNUMBER(MATCH(LEFT(C608,FIND(" ",C608&amp;" ")-1),'Look Up Values'!$G$2:$G$1000,0)),ISNUMBER(MATCH(LEFT(C608,FIND(" ",C608&amp;" ")-1),'Look Up Values'!$AE$2:$AE$2000,0)))),"","EWC error")),"")</f>
        <v/>
      </c>
      <c r="P608" s="242" t="str" cm="1">
        <f t="array" ref="P608">IF(AND(I608&lt;&gt;0,I608&lt;&gt;""),IF(D608="","",IF(ISNUMBER(MATCH(SUBSTITUTE(D608," ",""),SUBSTITUTE('Look Up Values'!$S$2:$S$120," ",""),0)),"","D&amp;R error")),"")</f>
        <v/>
      </c>
      <c r="Q608" s="242" t="str" cm="1">
        <f t="array" ref="Q608">IF(AND(I608&lt;&gt;0,I608&lt;&gt;""),IF(G608="","",IF(ISNUMBER(MATCH(SUBSTITUTE(G608," ",""),SUBSTITUTE('Look Up Values'!$I$2:$I$10," ",""),0)),"","State error")),"")</f>
        <v/>
      </c>
      <c r="R608" s="260" t="str">
        <f t="shared" si="19"/>
        <v/>
      </c>
    </row>
    <row r="609" spans="1:18" ht="15.75">
      <c r="A609" s="250">
        <v>602</v>
      </c>
      <c r="B609" s="198"/>
      <c r="C609" s="25"/>
      <c r="D609" s="25"/>
      <c r="E609" s="25"/>
      <c r="F609" s="25"/>
      <c r="G609" s="26"/>
      <c r="H609" s="27"/>
      <c r="I609" s="28"/>
      <c r="J609" s="430"/>
      <c r="K609" s="8"/>
      <c r="L609" s="457" t="str">
        <f t="shared" si="18"/>
        <v/>
      </c>
      <c r="M609" s="245" cm="1">
        <f t="array" ref="M609">SUMPRODUCT(--(N609:Q609&lt;&gt;"")) + IF(TRIM(R609)="",0,LEN(R609)-LEN(SUBSTITUTE(R609,",",""))+1)</f>
        <v>0</v>
      </c>
      <c r="N609" s="242" t="str">
        <f>IF(AND(I609&lt;&gt;0,I609&lt;&gt;""),IF(TRIM(SUBSTITUTE(B609,CHAR(160),""))="","",IF(ISNUMBER(MATCH(TRIM(SUBSTITUTE(B609,CHAR(160),"")),'Look Up Values'!$B$2:$B$500,0)),"","Origin error")),"")</f>
        <v/>
      </c>
      <c r="O609" s="242" t="str">
        <f>IF(AND(I609&lt;&gt;0,I609&lt;&gt;""),IF(C609="","",IF(AND(ISNUMBER(--LEFT(C609,FIND(" ",C609&amp;" ")-1)),OR(LEN(LEFT(C609,FIND(" ",C609&amp;" ")-1))=6,LEN(LEFT(C609,FIND(" ",C609&amp;" ")-1))=7),OR(ISNUMBER(MATCH(LEFT(C609,FIND(" ",C609&amp;" ")-1),'Look Up Values'!$G$2:$G$1000,0)),ISNUMBER(MATCH(LEFT(C609,FIND(" ",C609&amp;" ")-1),'Look Up Values'!$AE$2:$AE$2000,0)))),"","EWC error")),"")</f>
        <v/>
      </c>
      <c r="P609" s="242" t="str" cm="1">
        <f t="array" ref="P609">IF(AND(I609&lt;&gt;0,I609&lt;&gt;""),IF(D609="","",IF(ISNUMBER(MATCH(SUBSTITUTE(D609," ",""),SUBSTITUTE('Look Up Values'!$S$2:$S$120," ",""),0)),"","D&amp;R error")),"")</f>
        <v/>
      </c>
      <c r="Q609" s="242" t="str" cm="1">
        <f t="array" ref="Q609">IF(AND(I609&lt;&gt;0,I609&lt;&gt;""),IF(G609="","",IF(ISNUMBER(MATCH(SUBSTITUTE(G609," ",""),SUBSTITUTE('Look Up Values'!$I$2:$I$10," ",""),0)),"","State error")),"")</f>
        <v/>
      </c>
      <c r="R609" s="260" t="str">
        <f t="shared" si="19"/>
        <v/>
      </c>
    </row>
    <row r="610" spans="1:18" ht="15.75">
      <c r="A610" s="250">
        <v>603</v>
      </c>
      <c r="B610" s="198"/>
      <c r="C610" s="25"/>
      <c r="D610" s="25"/>
      <c r="E610" s="25"/>
      <c r="F610" s="25"/>
      <c r="G610" s="26"/>
      <c r="H610" s="27"/>
      <c r="I610" s="28"/>
      <c r="J610" s="430"/>
      <c r="K610" s="8"/>
      <c r="L610" s="457" t="str">
        <f t="shared" si="18"/>
        <v/>
      </c>
      <c r="M610" s="245" cm="1">
        <f t="array" ref="M610">SUMPRODUCT(--(N610:Q610&lt;&gt;"")) + IF(TRIM(R610)="",0,LEN(R610)-LEN(SUBSTITUTE(R610,",",""))+1)</f>
        <v>0</v>
      </c>
      <c r="N610" s="242" t="str">
        <f>IF(AND(I610&lt;&gt;0,I610&lt;&gt;""),IF(TRIM(SUBSTITUTE(B610,CHAR(160),""))="","",IF(ISNUMBER(MATCH(TRIM(SUBSTITUTE(B610,CHAR(160),"")),'Look Up Values'!$B$2:$B$500,0)),"","Origin error")),"")</f>
        <v/>
      </c>
      <c r="O610" s="242" t="str">
        <f>IF(AND(I610&lt;&gt;0,I610&lt;&gt;""),IF(C610="","",IF(AND(ISNUMBER(--LEFT(C610,FIND(" ",C610&amp;" ")-1)),OR(LEN(LEFT(C610,FIND(" ",C610&amp;" ")-1))=6,LEN(LEFT(C610,FIND(" ",C610&amp;" ")-1))=7),OR(ISNUMBER(MATCH(LEFT(C610,FIND(" ",C610&amp;" ")-1),'Look Up Values'!$G$2:$G$1000,0)),ISNUMBER(MATCH(LEFT(C610,FIND(" ",C610&amp;" ")-1),'Look Up Values'!$AE$2:$AE$2000,0)))),"","EWC error")),"")</f>
        <v/>
      </c>
      <c r="P610" s="242" t="str" cm="1">
        <f t="array" ref="P610">IF(AND(I610&lt;&gt;0,I610&lt;&gt;""),IF(D610="","",IF(ISNUMBER(MATCH(SUBSTITUTE(D610," ",""),SUBSTITUTE('Look Up Values'!$S$2:$S$120," ",""),0)),"","D&amp;R error")),"")</f>
        <v/>
      </c>
      <c r="Q610" s="242" t="str" cm="1">
        <f t="array" ref="Q610">IF(AND(I610&lt;&gt;0,I610&lt;&gt;""),IF(G610="","",IF(ISNUMBER(MATCH(SUBSTITUTE(G610," ",""),SUBSTITUTE('Look Up Values'!$I$2:$I$10," ",""),0)),"","State error")),"")</f>
        <v/>
      </c>
      <c r="R610" s="260" t="str">
        <f t="shared" si="19"/>
        <v/>
      </c>
    </row>
    <row r="611" spans="1:18" ht="15.75">
      <c r="A611" s="250">
        <v>604</v>
      </c>
      <c r="B611" s="198"/>
      <c r="C611" s="25"/>
      <c r="D611" s="25"/>
      <c r="E611" s="25"/>
      <c r="F611" s="25"/>
      <c r="G611" s="26"/>
      <c r="H611" s="27"/>
      <c r="I611" s="28"/>
      <c r="J611" s="430"/>
      <c r="K611" s="8"/>
      <c r="L611" s="457" t="str">
        <f t="shared" si="18"/>
        <v/>
      </c>
      <c r="M611" s="245" cm="1">
        <f t="array" ref="M611">SUMPRODUCT(--(N611:Q611&lt;&gt;"")) + IF(TRIM(R611)="",0,LEN(R611)-LEN(SUBSTITUTE(R611,",",""))+1)</f>
        <v>0</v>
      </c>
      <c r="N611" s="242" t="str">
        <f>IF(AND(I611&lt;&gt;0,I611&lt;&gt;""),IF(TRIM(SUBSTITUTE(B611,CHAR(160),""))="","",IF(ISNUMBER(MATCH(TRIM(SUBSTITUTE(B611,CHAR(160),"")),'Look Up Values'!$B$2:$B$500,0)),"","Origin error")),"")</f>
        <v/>
      </c>
      <c r="O611" s="242" t="str">
        <f>IF(AND(I611&lt;&gt;0,I611&lt;&gt;""),IF(C611="","",IF(AND(ISNUMBER(--LEFT(C611,FIND(" ",C611&amp;" ")-1)),OR(LEN(LEFT(C611,FIND(" ",C611&amp;" ")-1))=6,LEN(LEFT(C611,FIND(" ",C611&amp;" ")-1))=7),OR(ISNUMBER(MATCH(LEFT(C611,FIND(" ",C611&amp;" ")-1),'Look Up Values'!$G$2:$G$1000,0)),ISNUMBER(MATCH(LEFT(C611,FIND(" ",C611&amp;" ")-1),'Look Up Values'!$AE$2:$AE$2000,0)))),"","EWC error")),"")</f>
        <v/>
      </c>
      <c r="P611" s="242" t="str" cm="1">
        <f t="array" ref="P611">IF(AND(I611&lt;&gt;0,I611&lt;&gt;""),IF(D611="","",IF(ISNUMBER(MATCH(SUBSTITUTE(D611," ",""),SUBSTITUTE('Look Up Values'!$S$2:$S$120," ",""),0)),"","D&amp;R error")),"")</f>
        <v/>
      </c>
      <c r="Q611" s="242" t="str" cm="1">
        <f t="array" ref="Q611">IF(AND(I611&lt;&gt;0,I611&lt;&gt;""),IF(G611="","",IF(ISNUMBER(MATCH(SUBSTITUTE(G611," ",""),SUBSTITUTE('Look Up Values'!$I$2:$I$10," ",""),0)),"","State error")),"")</f>
        <v/>
      </c>
      <c r="R611" s="260" t="str">
        <f t="shared" si="19"/>
        <v/>
      </c>
    </row>
    <row r="612" spans="1:18" ht="15.75">
      <c r="A612" s="250">
        <v>605</v>
      </c>
      <c r="B612" s="198"/>
      <c r="C612" s="25"/>
      <c r="D612" s="25"/>
      <c r="E612" s="25"/>
      <c r="F612" s="25"/>
      <c r="G612" s="26"/>
      <c r="H612" s="27"/>
      <c r="I612" s="28"/>
      <c r="J612" s="430"/>
      <c r="K612" s="8"/>
      <c r="L612" s="457" t="str">
        <f t="shared" si="18"/>
        <v/>
      </c>
      <c r="M612" s="245" cm="1">
        <f t="array" ref="M612">SUMPRODUCT(--(N612:Q612&lt;&gt;"")) + IF(TRIM(R612)="",0,LEN(R612)-LEN(SUBSTITUTE(R612,",",""))+1)</f>
        <v>0</v>
      </c>
      <c r="N612" s="242" t="str">
        <f>IF(AND(I612&lt;&gt;0,I612&lt;&gt;""),IF(TRIM(SUBSTITUTE(B612,CHAR(160),""))="","",IF(ISNUMBER(MATCH(TRIM(SUBSTITUTE(B612,CHAR(160),"")),'Look Up Values'!$B$2:$B$500,0)),"","Origin error")),"")</f>
        <v/>
      </c>
      <c r="O612" s="242" t="str">
        <f>IF(AND(I612&lt;&gt;0,I612&lt;&gt;""),IF(C612="","",IF(AND(ISNUMBER(--LEFT(C612,FIND(" ",C612&amp;" ")-1)),OR(LEN(LEFT(C612,FIND(" ",C612&amp;" ")-1))=6,LEN(LEFT(C612,FIND(" ",C612&amp;" ")-1))=7),OR(ISNUMBER(MATCH(LEFT(C612,FIND(" ",C612&amp;" ")-1),'Look Up Values'!$G$2:$G$1000,0)),ISNUMBER(MATCH(LEFT(C612,FIND(" ",C612&amp;" ")-1),'Look Up Values'!$AE$2:$AE$2000,0)))),"","EWC error")),"")</f>
        <v/>
      </c>
      <c r="P612" s="242" t="str" cm="1">
        <f t="array" ref="P612">IF(AND(I612&lt;&gt;0,I612&lt;&gt;""),IF(D612="","",IF(ISNUMBER(MATCH(SUBSTITUTE(D612," ",""),SUBSTITUTE('Look Up Values'!$S$2:$S$120," ",""),0)),"","D&amp;R error")),"")</f>
        <v/>
      </c>
      <c r="Q612" s="242" t="str" cm="1">
        <f t="array" ref="Q612">IF(AND(I612&lt;&gt;0,I612&lt;&gt;""),IF(G612="","",IF(ISNUMBER(MATCH(SUBSTITUTE(G612," ",""),SUBSTITUTE('Look Up Values'!$I$2:$I$10," ",""),0)),"","State error")),"")</f>
        <v/>
      </c>
      <c r="R612" s="260" t="str">
        <f t="shared" si="19"/>
        <v/>
      </c>
    </row>
    <row r="613" spans="1:18" ht="15.75">
      <c r="A613" s="250">
        <v>606</v>
      </c>
      <c r="B613" s="198"/>
      <c r="C613" s="25"/>
      <c r="D613" s="25"/>
      <c r="E613" s="25"/>
      <c r="F613" s="25"/>
      <c r="G613" s="26"/>
      <c r="H613" s="27"/>
      <c r="I613" s="28"/>
      <c r="J613" s="430"/>
      <c r="K613" s="8"/>
      <c r="L613" s="457" t="str">
        <f t="shared" si="18"/>
        <v/>
      </c>
      <c r="M613" s="245" cm="1">
        <f t="array" ref="M613">SUMPRODUCT(--(N613:Q613&lt;&gt;"")) + IF(TRIM(R613)="",0,LEN(R613)-LEN(SUBSTITUTE(R613,",",""))+1)</f>
        <v>0</v>
      </c>
      <c r="N613" s="242" t="str">
        <f>IF(AND(I613&lt;&gt;0,I613&lt;&gt;""),IF(TRIM(SUBSTITUTE(B613,CHAR(160),""))="","",IF(ISNUMBER(MATCH(TRIM(SUBSTITUTE(B613,CHAR(160),"")),'Look Up Values'!$B$2:$B$500,0)),"","Origin error")),"")</f>
        <v/>
      </c>
      <c r="O613" s="242" t="str">
        <f>IF(AND(I613&lt;&gt;0,I613&lt;&gt;""),IF(C613="","",IF(AND(ISNUMBER(--LEFT(C613,FIND(" ",C613&amp;" ")-1)),OR(LEN(LEFT(C613,FIND(" ",C613&amp;" ")-1))=6,LEN(LEFT(C613,FIND(" ",C613&amp;" ")-1))=7),OR(ISNUMBER(MATCH(LEFT(C613,FIND(" ",C613&amp;" ")-1),'Look Up Values'!$G$2:$G$1000,0)),ISNUMBER(MATCH(LEFT(C613,FIND(" ",C613&amp;" ")-1),'Look Up Values'!$AE$2:$AE$2000,0)))),"","EWC error")),"")</f>
        <v/>
      </c>
      <c r="P613" s="242" t="str" cm="1">
        <f t="array" ref="P613">IF(AND(I613&lt;&gt;0,I613&lt;&gt;""),IF(D613="","",IF(ISNUMBER(MATCH(SUBSTITUTE(D613," ",""),SUBSTITUTE('Look Up Values'!$S$2:$S$120," ",""),0)),"","D&amp;R error")),"")</f>
        <v/>
      </c>
      <c r="Q613" s="242" t="str" cm="1">
        <f t="array" ref="Q613">IF(AND(I613&lt;&gt;0,I613&lt;&gt;""),IF(G613="","",IF(ISNUMBER(MATCH(SUBSTITUTE(G613," ",""),SUBSTITUTE('Look Up Values'!$I$2:$I$10," ",""),0)),"","State error")),"")</f>
        <v/>
      </c>
      <c r="R613" s="260" t="str">
        <f t="shared" si="19"/>
        <v/>
      </c>
    </row>
    <row r="614" spans="1:18" ht="15.75">
      <c r="A614" s="250">
        <v>607</v>
      </c>
      <c r="B614" s="198"/>
      <c r="C614" s="25"/>
      <c r="D614" s="25"/>
      <c r="E614" s="25"/>
      <c r="F614" s="25"/>
      <c r="G614" s="26"/>
      <c r="H614" s="27"/>
      <c r="I614" s="28"/>
      <c r="J614" s="430"/>
      <c r="K614" s="8"/>
      <c r="L614" s="457" t="str">
        <f t="shared" si="18"/>
        <v/>
      </c>
      <c r="M614" s="245" cm="1">
        <f t="array" ref="M614">SUMPRODUCT(--(N614:Q614&lt;&gt;"")) + IF(TRIM(R614)="",0,LEN(R614)-LEN(SUBSTITUTE(R614,",",""))+1)</f>
        <v>0</v>
      </c>
      <c r="N614" s="242" t="str">
        <f>IF(AND(I614&lt;&gt;0,I614&lt;&gt;""),IF(TRIM(SUBSTITUTE(B614,CHAR(160),""))="","",IF(ISNUMBER(MATCH(TRIM(SUBSTITUTE(B614,CHAR(160),"")),'Look Up Values'!$B$2:$B$500,0)),"","Origin error")),"")</f>
        <v/>
      </c>
      <c r="O614" s="242" t="str">
        <f>IF(AND(I614&lt;&gt;0,I614&lt;&gt;""),IF(C614="","",IF(AND(ISNUMBER(--LEFT(C614,FIND(" ",C614&amp;" ")-1)),OR(LEN(LEFT(C614,FIND(" ",C614&amp;" ")-1))=6,LEN(LEFT(C614,FIND(" ",C614&amp;" ")-1))=7),OR(ISNUMBER(MATCH(LEFT(C614,FIND(" ",C614&amp;" ")-1),'Look Up Values'!$G$2:$G$1000,0)),ISNUMBER(MATCH(LEFT(C614,FIND(" ",C614&amp;" ")-1),'Look Up Values'!$AE$2:$AE$2000,0)))),"","EWC error")),"")</f>
        <v/>
      </c>
      <c r="P614" s="242" t="str" cm="1">
        <f t="array" ref="P614">IF(AND(I614&lt;&gt;0,I614&lt;&gt;""),IF(D614="","",IF(ISNUMBER(MATCH(SUBSTITUTE(D614," ",""),SUBSTITUTE('Look Up Values'!$S$2:$S$120," ",""),0)),"","D&amp;R error")),"")</f>
        <v/>
      </c>
      <c r="Q614" s="242" t="str" cm="1">
        <f t="array" ref="Q614">IF(AND(I614&lt;&gt;0,I614&lt;&gt;""),IF(G614="","",IF(ISNUMBER(MATCH(SUBSTITUTE(G614," ",""),SUBSTITUTE('Look Up Values'!$I$2:$I$10," ",""),0)),"","State error")),"")</f>
        <v/>
      </c>
      <c r="R614" s="260" t="str">
        <f t="shared" si="19"/>
        <v/>
      </c>
    </row>
    <row r="615" spans="1:18" ht="15.75">
      <c r="A615" s="250">
        <v>608</v>
      </c>
      <c r="B615" s="198"/>
      <c r="C615" s="25"/>
      <c r="D615" s="25"/>
      <c r="E615" s="25"/>
      <c r="F615" s="25"/>
      <c r="G615" s="26"/>
      <c r="H615" s="27"/>
      <c r="I615" s="28"/>
      <c r="J615" s="430"/>
      <c r="K615" s="8"/>
      <c r="L615" s="457" t="str">
        <f t="shared" si="18"/>
        <v/>
      </c>
      <c r="M615" s="245" cm="1">
        <f t="array" ref="M615">SUMPRODUCT(--(N615:Q615&lt;&gt;"")) + IF(TRIM(R615)="",0,LEN(R615)-LEN(SUBSTITUTE(R615,",",""))+1)</f>
        <v>0</v>
      </c>
      <c r="N615" s="242" t="str">
        <f>IF(AND(I615&lt;&gt;0,I615&lt;&gt;""),IF(TRIM(SUBSTITUTE(B615,CHAR(160),""))="","",IF(ISNUMBER(MATCH(TRIM(SUBSTITUTE(B615,CHAR(160),"")),'Look Up Values'!$B$2:$B$500,0)),"","Origin error")),"")</f>
        <v/>
      </c>
      <c r="O615" s="242" t="str">
        <f>IF(AND(I615&lt;&gt;0,I615&lt;&gt;""),IF(C615="","",IF(AND(ISNUMBER(--LEFT(C615,FIND(" ",C615&amp;" ")-1)),OR(LEN(LEFT(C615,FIND(" ",C615&amp;" ")-1))=6,LEN(LEFT(C615,FIND(" ",C615&amp;" ")-1))=7),OR(ISNUMBER(MATCH(LEFT(C615,FIND(" ",C615&amp;" ")-1),'Look Up Values'!$G$2:$G$1000,0)),ISNUMBER(MATCH(LEFT(C615,FIND(" ",C615&amp;" ")-1),'Look Up Values'!$AE$2:$AE$2000,0)))),"","EWC error")),"")</f>
        <v/>
      </c>
      <c r="P615" s="242" t="str" cm="1">
        <f t="array" ref="P615">IF(AND(I615&lt;&gt;0,I615&lt;&gt;""),IF(D615="","",IF(ISNUMBER(MATCH(SUBSTITUTE(D615," ",""),SUBSTITUTE('Look Up Values'!$S$2:$S$120," ",""),0)),"","D&amp;R error")),"")</f>
        <v/>
      </c>
      <c r="Q615" s="242" t="str" cm="1">
        <f t="array" ref="Q615">IF(AND(I615&lt;&gt;0,I615&lt;&gt;""),IF(G615="","",IF(ISNUMBER(MATCH(SUBSTITUTE(G615," ",""),SUBSTITUTE('Look Up Values'!$I$2:$I$10," ",""),0)),"","State error")),"")</f>
        <v/>
      </c>
      <c r="R615" s="260" t="str">
        <f t="shared" si="19"/>
        <v/>
      </c>
    </row>
    <row r="616" spans="1:18" ht="15.75">
      <c r="A616" s="250">
        <v>609</v>
      </c>
      <c r="B616" s="198"/>
      <c r="C616" s="25"/>
      <c r="D616" s="25"/>
      <c r="E616" s="25"/>
      <c r="F616" s="25"/>
      <c r="G616" s="26"/>
      <c r="H616" s="27"/>
      <c r="I616" s="28"/>
      <c r="J616" s="430"/>
      <c r="K616" s="8"/>
      <c r="L616" s="457" t="str">
        <f t="shared" si="18"/>
        <v/>
      </c>
      <c r="M616" s="245" cm="1">
        <f t="array" ref="M616">SUMPRODUCT(--(N616:Q616&lt;&gt;"")) + IF(TRIM(R616)="",0,LEN(R616)-LEN(SUBSTITUTE(R616,",",""))+1)</f>
        <v>0</v>
      </c>
      <c r="N616" s="242" t="str">
        <f>IF(AND(I616&lt;&gt;0,I616&lt;&gt;""),IF(TRIM(SUBSTITUTE(B616,CHAR(160),""))="","",IF(ISNUMBER(MATCH(TRIM(SUBSTITUTE(B616,CHAR(160),"")),'Look Up Values'!$B$2:$B$500,0)),"","Origin error")),"")</f>
        <v/>
      </c>
      <c r="O616" s="242" t="str">
        <f>IF(AND(I616&lt;&gt;0,I616&lt;&gt;""),IF(C616="","",IF(AND(ISNUMBER(--LEFT(C616,FIND(" ",C616&amp;" ")-1)),OR(LEN(LEFT(C616,FIND(" ",C616&amp;" ")-1))=6,LEN(LEFT(C616,FIND(" ",C616&amp;" ")-1))=7),OR(ISNUMBER(MATCH(LEFT(C616,FIND(" ",C616&amp;" ")-1),'Look Up Values'!$G$2:$G$1000,0)),ISNUMBER(MATCH(LEFT(C616,FIND(" ",C616&amp;" ")-1),'Look Up Values'!$AE$2:$AE$2000,0)))),"","EWC error")),"")</f>
        <v/>
      </c>
      <c r="P616" s="242" t="str" cm="1">
        <f t="array" ref="P616">IF(AND(I616&lt;&gt;0,I616&lt;&gt;""),IF(D616="","",IF(ISNUMBER(MATCH(SUBSTITUTE(D616," ",""),SUBSTITUTE('Look Up Values'!$S$2:$S$120," ",""),0)),"","D&amp;R error")),"")</f>
        <v/>
      </c>
      <c r="Q616" s="242" t="str" cm="1">
        <f t="array" ref="Q616">IF(AND(I616&lt;&gt;0,I616&lt;&gt;""),IF(G616="","",IF(ISNUMBER(MATCH(SUBSTITUTE(G616," ",""),SUBSTITUTE('Look Up Values'!$I$2:$I$10," ",""),0)),"","State error")),"")</f>
        <v/>
      </c>
      <c r="R616" s="260" t="str">
        <f t="shared" si="19"/>
        <v/>
      </c>
    </row>
    <row r="617" spans="1:18" ht="15.75">
      <c r="A617" s="250">
        <v>610</v>
      </c>
      <c r="B617" s="198"/>
      <c r="C617" s="25"/>
      <c r="D617" s="25"/>
      <c r="E617" s="25"/>
      <c r="F617" s="25"/>
      <c r="G617" s="26"/>
      <c r="H617" s="27"/>
      <c r="I617" s="28"/>
      <c r="J617" s="430"/>
      <c r="K617" s="8"/>
      <c r="L617" s="457" t="str">
        <f t="shared" si="18"/>
        <v/>
      </c>
      <c r="M617" s="245" cm="1">
        <f t="array" ref="M617">SUMPRODUCT(--(N617:Q617&lt;&gt;"")) + IF(TRIM(R617)="",0,LEN(R617)-LEN(SUBSTITUTE(R617,",",""))+1)</f>
        <v>0</v>
      </c>
      <c r="N617" s="242" t="str">
        <f>IF(AND(I617&lt;&gt;0,I617&lt;&gt;""),IF(TRIM(SUBSTITUTE(B617,CHAR(160),""))="","",IF(ISNUMBER(MATCH(TRIM(SUBSTITUTE(B617,CHAR(160),"")),'Look Up Values'!$B$2:$B$500,0)),"","Origin error")),"")</f>
        <v/>
      </c>
      <c r="O617" s="242" t="str">
        <f>IF(AND(I617&lt;&gt;0,I617&lt;&gt;""),IF(C617="","",IF(AND(ISNUMBER(--LEFT(C617,FIND(" ",C617&amp;" ")-1)),OR(LEN(LEFT(C617,FIND(" ",C617&amp;" ")-1))=6,LEN(LEFT(C617,FIND(" ",C617&amp;" ")-1))=7),OR(ISNUMBER(MATCH(LEFT(C617,FIND(" ",C617&amp;" ")-1),'Look Up Values'!$G$2:$G$1000,0)),ISNUMBER(MATCH(LEFT(C617,FIND(" ",C617&amp;" ")-1),'Look Up Values'!$AE$2:$AE$2000,0)))),"","EWC error")),"")</f>
        <v/>
      </c>
      <c r="P617" s="242" t="str" cm="1">
        <f t="array" ref="P617">IF(AND(I617&lt;&gt;0,I617&lt;&gt;""),IF(D617="","",IF(ISNUMBER(MATCH(SUBSTITUTE(D617," ",""),SUBSTITUTE('Look Up Values'!$S$2:$S$120," ",""),0)),"","D&amp;R error")),"")</f>
        <v/>
      </c>
      <c r="Q617" s="242" t="str" cm="1">
        <f t="array" ref="Q617">IF(AND(I617&lt;&gt;0,I617&lt;&gt;""),IF(G617="","",IF(ISNUMBER(MATCH(SUBSTITUTE(G617," ",""),SUBSTITUTE('Look Up Values'!$I$2:$I$10," ",""),0)),"","State error")),"")</f>
        <v/>
      </c>
      <c r="R617" s="260" t="str">
        <f t="shared" si="19"/>
        <v/>
      </c>
    </row>
    <row r="618" spans="1:18" ht="15.75">
      <c r="A618" s="250">
        <v>611</v>
      </c>
      <c r="B618" s="198"/>
      <c r="C618" s="25"/>
      <c r="D618" s="25"/>
      <c r="E618" s="25"/>
      <c r="F618" s="25"/>
      <c r="G618" s="26"/>
      <c r="H618" s="27"/>
      <c r="I618" s="28"/>
      <c r="J618" s="430"/>
      <c r="K618" s="8"/>
      <c r="L618" s="457" t="str">
        <f t="shared" si="18"/>
        <v/>
      </c>
      <c r="M618" s="245" cm="1">
        <f t="array" ref="M618">SUMPRODUCT(--(N618:Q618&lt;&gt;"")) + IF(TRIM(R618)="",0,LEN(R618)-LEN(SUBSTITUTE(R618,",",""))+1)</f>
        <v>0</v>
      </c>
      <c r="N618" s="242" t="str">
        <f>IF(AND(I618&lt;&gt;0,I618&lt;&gt;""),IF(TRIM(SUBSTITUTE(B618,CHAR(160),""))="","",IF(ISNUMBER(MATCH(TRIM(SUBSTITUTE(B618,CHAR(160),"")),'Look Up Values'!$B$2:$B$500,0)),"","Origin error")),"")</f>
        <v/>
      </c>
      <c r="O618" s="242" t="str">
        <f>IF(AND(I618&lt;&gt;0,I618&lt;&gt;""),IF(C618="","",IF(AND(ISNUMBER(--LEFT(C618,FIND(" ",C618&amp;" ")-1)),OR(LEN(LEFT(C618,FIND(" ",C618&amp;" ")-1))=6,LEN(LEFT(C618,FIND(" ",C618&amp;" ")-1))=7),OR(ISNUMBER(MATCH(LEFT(C618,FIND(" ",C618&amp;" ")-1),'Look Up Values'!$G$2:$G$1000,0)),ISNUMBER(MATCH(LEFT(C618,FIND(" ",C618&amp;" ")-1),'Look Up Values'!$AE$2:$AE$2000,0)))),"","EWC error")),"")</f>
        <v/>
      </c>
      <c r="P618" s="242" t="str" cm="1">
        <f t="array" ref="P618">IF(AND(I618&lt;&gt;0,I618&lt;&gt;""),IF(D618="","",IF(ISNUMBER(MATCH(SUBSTITUTE(D618," ",""),SUBSTITUTE('Look Up Values'!$S$2:$S$120," ",""),0)),"","D&amp;R error")),"")</f>
        <v/>
      </c>
      <c r="Q618" s="242" t="str" cm="1">
        <f t="array" ref="Q618">IF(AND(I618&lt;&gt;0,I618&lt;&gt;""),IF(G618="","",IF(ISNUMBER(MATCH(SUBSTITUTE(G618," ",""),SUBSTITUTE('Look Up Values'!$I$2:$I$10," ",""),0)),"","State error")),"")</f>
        <v/>
      </c>
      <c r="R618" s="260" t="str">
        <f t="shared" si="19"/>
        <v/>
      </c>
    </row>
    <row r="619" spans="1:18" ht="15.75">
      <c r="A619" s="250">
        <v>612</v>
      </c>
      <c r="B619" s="198"/>
      <c r="C619" s="25"/>
      <c r="D619" s="25"/>
      <c r="E619" s="25"/>
      <c r="F619" s="25"/>
      <c r="G619" s="26"/>
      <c r="H619" s="27"/>
      <c r="I619" s="28"/>
      <c r="J619" s="430"/>
      <c r="K619" s="8"/>
      <c r="L619" s="457" t="str">
        <f t="shared" si="18"/>
        <v/>
      </c>
      <c r="M619" s="245" cm="1">
        <f t="array" ref="M619">SUMPRODUCT(--(N619:Q619&lt;&gt;"")) + IF(TRIM(R619)="",0,LEN(R619)-LEN(SUBSTITUTE(R619,",",""))+1)</f>
        <v>0</v>
      </c>
      <c r="N619" s="242" t="str">
        <f>IF(AND(I619&lt;&gt;0,I619&lt;&gt;""),IF(TRIM(SUBSTITUTE(B619,CHAR(160),""))="","",IF(ISNUMBER(MATCH(TRIM(SUBSTITUTE(B619,CHAR(160),"")),'Look Up Values'!$B$2:$B$500,0)),"","Origin error")),"")</f>
        <v/>
      </c>
      <c r="O619" s="242" t="str">
        <f>IF(AND(I619&lt;&gt;0,I619&lt;&gt;""),IF(C619="","",IF(AND(ISNUMBER(--LEFT(C619,FIND(" ",C619&amp;" ")-1)),OR(LEN(LEFT(C619,FIND(" ",C619&amp;" ")-1))=6,LEN(LEFT(C619,FIND(" ",C619&amp;" ")-1))=7),OR(ISNUMBER(MATCH(LEFT(C619,FIND(" ",C619&amp;" ")-1),'Look Up Values'!$G$2:$G$1000,0)),ISNUMBER(MATCH(LEFT(C619,FIND(" ",C619&amp;" ")-1),'Look Up Values'!$AE$2:$AE$2000,0)))),"","EWC error")),"")</f>
        <v/>
      </c>
      <c r="P619" s="242" t="str" cm="1">
        <f t="array" ref="P619">IF(AND(I619&lt;&gt;0,I619&lt;&gt;""),IF(D619="","",IF(ISNUMBER(MATCH(SUBSTITUTE(D619," ",""),SUBSTITUTE('Look Up Values'!$S$2:$S$120," ",""),0)),"","D&amp;R error")),"")</f>
        <v/>
      </c>
      <c r="Q619" s="242" t="str" cm="1">
        <f t="array" ref="Q619">IF(AND(I619&lt;&gt;0,I619&lt;&gt;""),IF(G619="","",IF(ISNUMBER(MATCH(SUBSTITUTE(G619," ",""),SUBSTITUTE('Look Up Values'!$I$2:$I$10," ",""),0)),"","State error")),"")</f>
        <v/>
      </c>
      <c r="R619" s="260" t="str">
        <f t="shared" si="19"/>
        <v/>
      </c>
    </row>
    <row r="620" spans="1:18" ht="15.75">
      <c r="A620" s="250">
        <v>613</v>
      </c>
      <c r="B620" s="198"/>
      <c r="C620" s="25"/>
      <c r="D620" s="25"/>
      <c r="E620" s="25"/>
      <c r="F620" s="25"/>
      <c r="G620" s="26"/>
      <c r="H620" s="27"/>
      <c r="I620" s="28"/>
      <c r="J620" s="430"/>
      <c r="K620" s="8"/>
      <c r="L620" s="457" t="str">
        <f t="shared" si="18"/>
        <v/>
      </c>
      <c r="M620" s="245" cm="1">
        <f t="array" ref="M620">SUMPRODUCT(--(N620:Q620&lt;&gt;"")) + IF(TRIM(R620)="",0,LEN(R620)-LEN(SUBSTITUTE(R620,",",""))+1)</f>
        <v>0</v>
      </c>
      <c r="N620" s="242" t="str">
        <f>IF(AND(I620&lt;&gt;0,I620&lt;&gt;""),IF(TRIM(SUBSTITUTE(B620,CHAR(160),""))="","",IF(ISNUMBER(MATCH(TRIM(SUBSTITUTE(B620,CHAR(160),"")),'Look Up Values'!$B$2:$B$500,0)),"","Origin error")),"")</f>
        <v/>
      </c>
      <c r="O620" s="242" t="str">
        <f>IF(AND(I620&lt;&gt;0,I620&lt;&gt;""),IF(C620="","",IF(AND(ISNUMBER(--LEFT(C620,FIND(" ",C620&amp;" ")-1)),OR(LEN(LEFT(C620,FIND(" ",C620&amp;" ")-1))=6,LEN(LEFT(C620,FIND(" ",C620&amp;" ")-1))=7),OR(ISNUMBER(MATCH(LEFT(C620,FIND(" ",C620&amp;" ")-1),'Look Up Values'!$G$2:$G$1000,0)),ISNUMBER(MATCH(LEFT(C620,FIND(" ",C620&amp;" ")-1),'Look Up Values'!$AE$2:$AE$2000,0)))),"","EWC error")),"")</f>
        <v/>
      </c>
      <c r="P620" s="242" t="str" cm="1">
        <f t="array" ref="P620">IF(AND(I620&lt;&gt;0,I620&lt;&gt;""),IF(D620="","",IF(ISNUMBER(MATCH(SUBSTITUTE(D620," ",""),SUBSTITUTE('Look Up Values'!$S$2:$S$120," ",""),0)),"","D&amp;R error")),"")</f>
        <v/>
      </c>
      <c r="Q620" s="242" t="str" cm="1">
        <f t="array" ref="Q620">IF(AND(I620&lt;&gt;0,I620&lt;&gt;""),IF(G620="","",IF(ISNUMBER(MATCH(SUBSTITUTE(G620," ",""),SUBSTITUTE('Look Up Values'!$I$2:$I$10," ",""),0)),"","State error")),"")</f>
        <v/>
      </c>
      <c r="R620" s="260" t="str">
        <f t="shared" si="19"/>
        <v/>
      </c>
    </row>
    <row r="621" spans="1:18" ht="15.75">
      <c r="A621" s="250">
        <v>614</v>
      </c>
      <c r="B621" s="198"/>
      <c r="C621" s="25"/>
      <c r="D621" s="25"/>
      <c r="E621" s="25"/>
      <c r="F621" s="25"/>
      <c r="G621" s="26"/>
      <c r="H621" s="27"/>
      <c r="I621" s="28"/>
      <c r="J621" s="430"/>
      <c r="K621" s="8"/>
      <c r="L621" s="457" t="str">
        <f t="shared" si="18"/>
        <v/>
      </c>
      <c r="M621" s="245" cm="1">
        <f t="array" ref="M621">SUMPRODUCT(--(N621:Q621&lt;&gt;"")) + IF(TRIM(R621)="",0,LEN(R621)-LEN(SUBSTITUTE(R621,",",""))+1)</f>
        <v>0</v>
      </c>
      <c r="N621" s="242" t="str">
        <f>IF(AND(I621&lt;&gt;0,I621&lt;&gt;""),IF(TRIM(SUBSTITUTE(B621,CHAR(160),""))="","",IF(ISNUMBER(MATCH(TRIM(SUBSTITUTE(B621,CHAR(160),"")),'Look Up Values'!$B$2:$B$500,0)),"","Origin error")),"")</f>
        <v/>
      </c>
      <c r="O621" s="242" t="str">
        <f>IF(AND(I621&lt;&gt;0,I621&lt;&gt;""),IF(C621="","",IF(AND(ISNUMBER(--LEFT(C621,FIND(" ",C621&amp;" ")-1)),OR(LEN(LEFT(C621,FIND(" ",C621&amp;" ")-1))=6,LEN(LEFT(C621,FIND(" ",C621&amp;" ")-1))=7),OR(ISNUMBER(MATCH(LEFT(C621,FIND(" ",C621&amp;" ")-1),'Look Up Values'!$G$2:$G$1000,0)),ISNUMBER(MATCH(LEFT(C621,FIND(" ",C621&amp;" ")-1),'Look Up Values'!$AE$2:$AE$2000,0)))),"","EWC error")),"")</f>
        <v/>
      </c>
      <c r="P621" s="242" t="str" cm="1">
        <f t="array" ref="P621">IF(AND(I621&lt;&gt;0,I621&lt;&gt;""),IF(D621="","",IF(ISNUMBER(MATCH(SUBSTITUTE(D621," ",""),SUBSTITUTE('Look Up Values'!$S$2:$S$120," ",""),0)),"","D&amp;R error")),"")</f>
        <v/>
      </c>
      <c r="Q621" s="242" t="str" cm="1">
        <f t="array" ref="Q621">IF(AND(I621&lt;&gt;0,I621&lt;&gt;""),IF(G621="","",IF(ISNUMBER(MATCH(SUBSTITUTE(G621," ",""),SUBSTITUTE('Look Up Values'!$I$2:$I$10," ",""),0)),"","State error")),"")</f>
        <v/>
      </c>
      <c r="R621" s="260" t="str">
        <f t="shared" si="19"/>
        <v/>
      </c>
    </row>
    <row r="622" spans="1:18" ht="15.75">
      <c r="A622" s="250">
        <v>615</v>
      </c>
      <c r="B622" s="198"/>
      <c r="C622" s="25"/>
      <c r="D622" s="25"/>
      <c r="E622" s="25"/>
      <c r="F622" s="25"/>
      <c r="G622" s="26"/>
      <c r="H622" s="27"/>
      <c r="I622" s="28"/>
      <c r="J622" s="430"/>
      <c r="K622" s="8"/>
      <c r="L622" s="457" t="str">
        <f t="shared" si="18"/>
        <v/>
      </c>
      <c r="M622" s="245" cm="1">
        <f t="array" ref="M622">SUMPRODUCT(--(N622:Q622&lt;&gt;"")) + IF(TRIM(R622)="",0,LEN(R622)-LEN(SUBSTITUTE(R622,",",""))+1)</f>
        <v>0</v>
      </c>
      <c r="N622" s="242" t="str">
        <f>IF(AND(I622&lt;&gt;0,I622&lt;&gt;""),IF(TRIM(SUBSTITUTE(B622,CHAR(160),""))="","",IF(ISNUMBER(MATCH(TRIM(SUBSTITUTE(B622,CHAR(160),"")),'Look Up Values'!$B$2:$B$500,0)),"","Origin error")),"")</f>
        <v/>
      </c>
      <c r="O622" s="242" t="str">
        <f>IF(AND(I622&lt;&gt;0,I622&lt;&gt;""),IF(C622="","",IF(AND(ISNUMBER(--LEFT(C622,FIND(" ",C622&amp;" ")-1)),OR(LEN(LEFT(C622,FIND(" ",C622&amp;" ")-1))=6,LEN(LEFT(C622,FIND(" ",C622&amp;" ")-1))=7),OR(ISNUMBER(MATCH(LEFT(C622,FIND(" ",C622&amp;" ")-1),'Look Up Values'!$G$2:$G$1000,0)),ISNUMBER(MATCH(LEFT(C622,FIND(" ",C622&amp;" ")-1),'Look Up Values'!$AE$2:$AE$2000,0)))),"","EWC error")),"")</f>
        <v/>
      </c>
      <c r="P622" s="242" t="str" cm="1">
        <f t="array" ref="P622">IF(AND(I622&lt;&gt;0,I622&lt;&gt;""),IF(D622="","",IF(ISNUMBER(MATCH(SUBSTITUTE(D622," ",""),SUBSTITUTE('Look Up Values'!$S$2:$S$120," ",""),0)),"","D&amp;R error")),"")</f>
        <v/>
      </c>
      <c r="Q622" s="242" t="str" cm="1">
        <f t="array" ref="Q622">IF(AND(I622&lt;&gt;0,I622&lt;&gt;""),IF(G622="","",IF(ISNUMBER(MATCH(SUBSTITUTE(G622," ",""),SUBSTITUTE('Look Up Values'!$I$2:$I$10," ",""),0)),"","State error")),"")</f>
        <v/>
      </c>
      <c r="R622" s="260" t="str">
        <f t="shared" si="19"/>
        <v/>
      </c>
    </row>
    <row r="623" spans="1:18" ht="15.75">
      <c r="A623" s="250">
        <v>616</v>
      </c>
      <c r="B623" s="198"/>
      <c r="C623" s="25"/>
      <c r="D623" s="25"/>
      <c r="E623" s="25"/>
      <c r="F623" s="25"/>
      <c r="G623" s="26"/>
      <c r="H623" s="27"/>
      <c r="I623" s="28"/>
      <c r="J623" s="430"/>
      <c r="K623" s="8"/>
      <c r="L623" s="457" t="str">
        <f t="shared" si="18"/>
        <v/>
      </c>
      <c r="M623" s="245" cm="1">
        <f t="array" ref="M623">SUMPRODUCT(--(N623:Q623&lt;&gt;"")) + IF(TRIM(R623)="",0,LEN(R623)-LEN(SUBSTITUTE(R623,",",""))+1)</f>
        <v>0</v>
      </c>
      <c r="N623" s="242" t="str">
        <f>IF(AND(I623&lt;&gt;0,I623&lt;&gt;""),IF(TRIM(SUBSTITUTE(B623,CHAR(160),""))="","",IF(ISNUMBER(MATCH(TRIM(SUBSTITUTE(B623,CHAR(160),"")),'Look Up Values'!$B$2:$B$500,0)),"","Origin error")),"")</f>
        <v/>
      </c>
      <c r="O623" s="242" t="str">
        <f>IF(AND(I623&lt;&gt;0,I623&lt;&gt;""),IF(C623="","",IF(AND(ISNUMBER(--LEFT(C623,FIND(" ",C623&amp;" ")-1)),OR(LEN(LEFT(C623,FIND(" ",C623&amp;" ")-1))=6,LEN(LEFT(C623,FIND(" ",C623&amp;" ")-1))=7),OR(ISNUMBER(MATCH(LEFT(C623,FIND(" ",C623&amp;" ")-1),'Look Up Values'!$G$2:$G$1000,0)),ISNUMBER(MATCH(LEFT(C623,FIND(" ",C623&amp;" ")-1),'Look Up Values'!$AE$2:$AE$2000,0)))),"","EWC error")),"")</f>
        <v/>
      </c>
      <c r="P623" s="242" t="str" cm="1">
        <f t="array" ref="P623">IF(AND(I623&lt;&gt;0,I623&lt;&gt;""),IF(D623="","",IF(ISNUMBER(MATCH(SUBSTITUTE(D623," ",""),SUBSTITUTE('Look Up Values'!$S$2:$S$120," ",""),0)),"","D&amp;R error")),"")</f>
        <v/>
      </c>
      <c r="Q623" s="242" t="str" cm="1">
        <f t="array" ref="Q623">IF(AND(I623&lt;&gt;0,I623&lt;&gt;""),IF(G623="","",IF(ISNUMBER(MATCH(SUBSTITUTE(G623," ",""),SUBSTITUTE('Look Up Values'!$I$2:$I$10," ",""),0)),"","State error")),"")</f>
        <v/>
      </c>
      <c r="R623" s="260" t="str">
        <f t="shared" si="19"/>
        <v/>
      </c>
    </row>
    <row r="624" spans="1:18" ht="15.75">
      <c r="A624" s="250">
        <v>617</v>
      </c>
      <c r="B624" s="198"/>
      <c r="C624" s="25"/>
      <c r="D624" s="25"/>
      <c r="E624" s="25"/>
      <c r="F624" s="25"/>
      <c r="G624" s="26"/>
      <c r="H624" s="27"/>
      <c r="I624" s="28"/>
      <c r="J624" s="430"/>
      <c r="K624" s="8"/>
      <c r="L624" s="457" t="str">
        <f t="shared" si="18"/>
        <v/>
      </c>
      <c r="M624" s="245" cm="1">
        <f t="array" ref="M624">SUMPRODUCT(--(N624:Q624&lt;&gt;"")) + IF(TRIM(R624)="",0,LEN(R624)-LEN(SUBSTITUTE(R624,",",""))+1)</f>
        <v>0</v>
      </c>
      <c r="N624" s="242" t="str">
        <f>IF(AND(I624&lt;&gt;0,I624&lt;&gt;""),IF(TRIM(SUBSTITUTE(B624,CHAR(160),""))="","",IF(ISNUMBER(MATCH(TRIM(SUBSTITUTE(B624,CHAR(160),"")),'Look Up Values'!$B$2:$B$500,0)),"","Origin error")),"")</f>
        <v/>
      </c>
      <c r="O624" s="242" t="str">
        <f>IF(AND(I624&lt;&gt;0,I624&lt;&gt;""),IF(C624="","",IF(AND(ISNUMBER(--LEFT(C624,FIND(" ",C624&amp;" ")-1)),OR(LEN(LEFT(C624,FIND(" ",C624&amp;" ")-1))=6,LEN(LEFT(C624,FIND(" ",C624&amp;" ")-1))=7),OR(ISNUMBER(MATCH(LEFT(C624,FIND(" ",C624&amp;" ")-1),'Look Up Values'!$G$2:$G$1000,0)),ISNUMBER(MATCH(LEFT(C624,FIND(" ",C624&amp;" ")-1),'Look Up Values'!$AE$2:$AE$2000,0)))),"","EWC error")),"")</f>
        <v/>
      </c>
      <c r="P624" s="242" t="str" cm="1">
        <f t="array" ref="P624">IF(AND(I624&lt;&gt;0,I624&lt;&gt;""),IF(D624="","",IF(ISNUMBER(MATCH(SUBSTITUTE(D624," ",""),SUBSTITUTE('Look Up Values'!$S$2:$S$120," ",""),0)),"","D&amp;R error")),"")</f>
        <v/>
      </c>
      <c r="Q624" s="242" t="str" cm="1">
        <f t="array" ref="Q624">IF(AND(I624&lt;&gt;0,I624&lt;&gt;""),IF(G624="","",IF(ISNUMBER(MATCH(SUBSTITUTE(G624," ",""),SUBSTITUTE('Look Up Values'!$I$2:$I$10," ",""),0)),"","State error")),"")</f>
        <v/>
      </c>
      <c r="R624" s="260" t="str">
        <f t="shared" si="19"/>
        <v/>
      </c>
    </row>
    <row r="625" spans="1:18" ht="15.75">
      <c r="A625" s="250">
        <v>618</v>
      </c>
      <c r="B625" s="198"/>
      <c r="C625" s="25"/>
      <c r="D625" s="25"/>
      <c r="E625" s="25"/>
      <c r="F625" s="25"/>
      <c r="G625" s="26"/>
      <c r="H625" s="27"/>
      <c r="I625" s="28"/>
      <c r="J625" s="430"/>
      <c r="K625" s="8"/>
      <c r="L625" s="457" t="str">
        <f t="shared" si="18"/>
        <v/>
      </c>
      <c r="M625" s="245" cm="1">
        <f t="array" ref="M625">SUMPRODUCT(--(N625:Q625&lt;&gt;"")) + IF(TRIM(R625)="",0,LEN(R625)-LEN(SUBSTITUTE(R625,",",""))+1)</f>
        <v>0</v>
      </c>
      <c r="N625" s="242" t="str">
        <f>IF(AND(I625&lt;&gt;0,I625&lt;&gt;""),IF(TRIM(SUBSTITUTE(B625,CHAR(160),""))="","",IF(ISNUMBER(MATCH(TRIM(SUBSTITUTE(B625,CHAR(160),"")),'Look Up Values'!$B$2:$B$500,0)),"","Origin error")),"")</f>
        <v/>
      </c>
      <c r="O625" s="242" t="str">
        <f>IF(AND(I625&lt;&gt;0,I625&lt;&gt;""),IF(C625="","",IF(AND(ISNUMBER(--LEFT(C625,FIND(" ",C625&amp;" ")-1)),OR(LEN(LEFT(C625,FIND(" ",C625&amp;" ")-1))=6,LEN(LEFT(C625,FIND(" ",C625&amp;" ")-1))=7),OR(ISNUMBER(MATCH(LEFT(C625,FIND(" ",C625&amp;" ")-1),'Look Up Values'!$G$2:$G$1000,0)),ISNUMBER(MATCH(LEFT(C625,FIND(" ",C625&amp;" ")-1),'Look Up Values'!$AE$2:$AE$2000,0)))),"","EWC error")),"")</f>
        <v/>
      </c>
      <c r="P625" s="242" t="str" cm="1">
        <f t="array" ref="P625">IF(AND(I625&lt;&gt;0,I625&lt;&gt;""),IF(D625="","",IF(ISNUMBER(MATCH(SUBSTITUTE(D625," ",""),SUBSTITUTE('Look Up Values'!$S$2:$S$120," ",""),0)),"","D&amp;R error")),"")</f>
        <v/>
      </c>
      <c r="Q625" s="242" t="str" cm="1">
        <f t="array" ref="Q625">IF(AND(I625&lt;&gt;0,I625&lt;&gt;""),IF(G625="","",IF(ISNUMBER(MATCH(SUBSTITUTE(G625," ",""),SUBSTITUTE('Look Up Values'!$I$2:$I$10," ",""),0)),"","State error")),"")</f>
        <v/>
      </c>
      <c r="R625" s="260" t="str">
        <f t="shared" si="19"/>
        <v/>
      </c>
    </row>
    <row r="626" spans="1:18" ht="15.75">
      <c r="A626" s="250">
        <v>619</v>
      </c>
      <c r="B626" s="198"/>
      <c r="C626" s="25"/>
      <c r="D626" s="25"/>
      <c r="E626" s="25"/>
      <c r="F626" s="25"/>
      <c r="G626" s="26"/>
      <c r="H626" s="27"/>
      <c r="I626" s="28"/>
      <c r="J626" s="430"/>
      <c r="K626" s="8"/>
      <c r="L626" s="457" t="str">
        <f t="shared" si="18"/>
        <v/>
      </c>
      <c r="M626" s="245" cm="1">
        <f t="array" ref="M626">SUMPRODUCT(--(N626:Q626&lt;&gt;"")) + IF(TRIM(R626)="",0,LEN(R626)-LEN(SUBSTITUTE(R626,",",""))+1)</f>
        <v>0</v>
      </c>
      <c r="N626" s="242" t="str">
        <f>IF(AND(I626&lt;&gt;0,I626&lt;&gt;""),IF(TRIM(SUBSTITUTE(B626,CHAR(160),""))="","",IF(ISNUMBER(MATCH(TRIM(SUBSTITUTE(B626,CHAR(160),"")),'Look Up Values'!$B$2:$B$500,0)),"","Origin error")),"")</f>
        <v/>
      </c>
      <c r="O626" s="242" t="str">
        <f>IF(AND(I626&lt;&gt;0,I626&lt;&gt;""),IF(C626="","",IF(AND(ISNUMBER(--LEFT(C626,FIND(" ",C626&amp;" ")-1)),OR(LEN(LEFT(C626,FIND(" ",C626&amp;" ")-1))=6,LEN(LEFT(C626,FIND(" ",C626&amp;" ")-1))=7),OR(ISNUMBER(MATCH(LEFT(C626,FIND(" ",C626&amp;" ")-1),'Look Up Values'!$G$2:$G$1000,0)),ISNUMBER(MATCH(LEFT(C626,FIND(" ",C626&amp;" ")-1),'Look Up Values'!$AE$2:$AE$2000,0)))),"","EWC error")),"")</f>
        <v/>
      </c>
      <c r="P626" s="242" t="str" cm="1">
        <f t="array" ref="P626">IF(AND(I626&lt;&gt;0,I626&lt;&gt;""),IF(D626="","",IF(ISNUMBER(MATCH(SUBSTITUTE(D626," ",""),SUBSTITUTE('Look Up Values'!$S$2:$S$120," ",""),0)),"","D&amp;R error")),"")</f>
        <v/>
      </c>
      <c r="Q626" s="242" t="str" cm="1">
        <f t="array" ref="Q626">IF(AND(I626&lt;&gt;0,I626&lt;&gt;""),IF(G626="","",IF(ISNUMBER(MATCH(SUBSTITUTE(G626," ",""),SUBSTITUTE('Look Up Values'!$I$2:$I$10," ",""),0)),"","State error")),"")</f>
        <v/>
      </c>
      <c r="R626" s="260" t="str">
        <f t="shared" si="19"/>
        <v/>
      </c>
    </row>
    <row r="627" spans="1:18" ht="15.75">
      <c r="A627" s="250">
        <v>620</v>
      </c>
      <c r="B627" s="198"/>
      <c r="C627" s="25"/>
      <c r="D627" s="25"/>
      <c r="E627" s="25"/>
      <c r="F627" s="25"/>
      <c r="G627" s="26"/>
      <c r="H627" s="27"/>
      <c r="I627" s="28"/>
      <c r="J627" s="430"/>
      <c r="K627" s="8"/>
      <c r="L627" s="457" t="str">
        <f t="shared" si="18"/>
        <v/>
      </c>
      <c r="M627" s="245" cm="1">
        <f t="array" ref="M627">SUMPRODUCT(--(N627:Q627&lt;&gt;"")) + IF(TRIM(R627)="",0,LEN(R627)-LEN(SUBSTITUTE(R627,",",""))+1)</f>
        <v>0</v>
      </c>
      <c r="N627" s="242" t="str">
        <f>IF(AND(I627&lt;&gt;0,I627&lt;&gt;""),IF(TRIM(SUBSTITUTE(B627,CHAR(160),""))="","",IF(ISNUMBER(MATCH(TRIM(SUBSTITUTE(B627,CHAR(160),"")),'Look Up Values'!$B$2:$B$500,0)),"","Origin error")),"")</f>
        <v/>
      </c>
      <c r="O627" s="242" t="str">
        <f>IF(AND(I627&lt;&gt;0,I627&lt;&gt;""),IF(C627="","",IF(AND(ISNUMBER(--LEFT(C627,FIND(" ",C627&amp;" ")-1)),OR(LEN(LEFT(C627,FIND(" ",C627&amp;" ")-1))=6,LEN(LEFT(C627,FIND(" ",C627&amp;" ")-1))=7),OR(ISNUMBER(MATCH(LEFT(C627,FIND(" ",C627&amp;" ")-1),'Look Up Values'!$G$2:$G$1000,0)),ISNUMBER(MATCH(LEFT(C627,FIND(" ",C627&amp;" ")-1),'Look Up Values'!$AE$2:$AE$2000,0)))),"","EWC error")),"")</f>
        <v/>
      </c>
      <c r="P627" s="242" t="str" cm="1">
        <f t="array" ref="P627">IF(AND(I627&lt;&gt;0,I627&lt;&gt;""),IF(D627="","",IF(ISNUMBER(MATCH(SUBSTITUTE(D627," ",""),SUBSTITUTE('Look Up Values'!$S$2:$S$120," ",""),0)),"","D&amp;R error")),"")</f>
        <v/>
      </c>
      <c r="Q627" s="242" t="str" cm="1">
        <f t="array" ref="Q627">IF(AND(I627&lt;&gt;0,I627&lt;&gt;""),IF(G627="","",IF(ISNUMBER(MATCH(SUBSTITUTE(G627," ",""),SUBSTITUTE('Look Up Values'!$I$2:$I$10," ",""),0)),"","State error")),"")</f>
        <v/>
      </c>
      <c r="R627" s="260" t="str">
        <f t="shared" si="19"/>
        <v/>
      </c>
    </row>
    <row r="628" spans="1:18" ht="15.75">
      <c r="A628" s="250">
        <v>621</v>
      </c>
      <c r="B628" s="198"/>
      <c r="C628" s="25"/>
      <c r="D628" s="25"/>
      <c r="E628" s="25"/>
      <c r="F628" s="25"/>
      <c r="G628" s="26"/>
      <c r="H628" s="27"/>
      <c r="I628" s="28"/>
      <c r="J628" s="430"/>
      <c r="K628" s="8"/>
      <c r="L628" s="457" t="str">
        <f t="shared" si="18"/>
        <v/>
      </c>
      <c r="M628" s="245" cm="1">
        <f t="array" ref="M628">SUMPRODUCT(--(N628:Q628&lt;&gt;"")) + IF(TRIM(R628)="",0,LEN(R628)-LEN(SUBSTITUTE(R628,",",""))+1)</f>
        <v>0</v>
      </c>
      <c r="N628" s="242" t="str">
        <f>IF(AND(I628&lt;&gt;0,I628&lt;&gt;""),IF(TRIM(SUBSTITUTE(B628,CHAR(160),""))="","",IF(ISNUMBER(MATCH(TRIM(SUBSTITUTE(B628,CHAR(160),"")),'Look Up Values'!$B$2:$B$500,0)),"","Origin error")),"")</f>
        <v/>
      </c>
      <c r="O628" s="242" t="str">
        <f>IF(AND(I628&lt;&gt;0,I628&lt;&gt;""),IF(C628="","",IF(AND(ISNUMBER(--LEFT(C628,FIND(" ",C628&amp;" ")-1)),OR(LEN(LEFT(C628,FIND(" ",C628&amp;" ")-1))=6,LEN(LEFT(C628,FIND(" ",C628&amp;" ")-1))=7),OR(ISNUMBER(MATCH(LEFT(C628,FIND(" ",C628&amp;" ")-1),'Look Up Values'!$G$2:$G$1000,0)),ISNUMBER(MATCH(LEFT(C628,FIND(" ",C628&amp;" ")-1),'Look Up Values'!$AE$2:$AE$2000,0)))),"","EWC error")),"")</f>
        <v/>
      </c>
      <c r="P628" s="242" t="str" cm="1">
        <f t="array" ref="P628">IF(AND(I628&lt;&gt;0,I628&lt;&gt;""),IF(D628="","",IF(ISNUMBER(MATCH(SUBSTITUTE(D628," ",""),SUBSTITUTE('Look Up Values'!$S$2:$S$120," ",""),0)),"","D&amp;R error")),"")</f>
        <v/>
      </c>
      <c r="Q628" s="242" t="str" cm="1">
        <f t="array" ref="Q628">IF(AND(I628&lt;&gt;0,I628&lt;&gt;""),IF(G628="","",IF(ISNUMBER(MATCH(SUBSTITUTE(G628," ",""),SUBSTITUTE('Look Up Values'!$I$2:$I$10," ",""),0)),"","State error")),"")</f>
        <v/>
      </c>
      <c r="R628" s="260" t="str">
        <f t="shared" si="19"/>
        <v/>
      </c>
    </row>
    <row r="629" spans="1:18" ht="15.75">
      <c r="A629" s="250">
        <v>622</v>
      </c>
      <c r="B629" s="198"/>
      <c r="C629" s="25"/>
      <c r="D629" s="25"/>
      <c r="E629" s="25"/>
      <c r="F629" s="25"/>
      <c r="G629" s="26"/>
      <c r="H629" s="27"/>
      <c r="I629" s="28"/>
      <c r="J629" s="430"/>
      <c r="K629" s="8"/>
      <c r="L629" s="457" t="str">
        <f t="shared" si="18"/>
        <v/>
      </c>
      <c r="M629" s="245" cm="1">
        <f t="array" ref="M629">SUMPRODUCT(--(N629:Q629&lt;&gt;"")) + IF(TRIM(R629)="",0,LEN(R629)-LEN(SUBSTITUTE(R629,",",""))+1)</f>
        <v>0</v>
      </c>
      <c r="N629" s="242" t="str">
        <f>IF(AND(I629&lt;&gt;0,I629&lt;&gt;""),IF(TRIM(SUBSTITUTE(B629,CHAR(160),""))="","",IF(ISNUMBER(MATCH(TRIM(SUBSTITUTE(B629,CHAR(160),"")),'Look Up Values'!$B$2:$B$500,0)),"","Origin error")),"")</f>
        <v/>
      </c>
      <c r="O629" s="242" t="str">
        <f>IF(AND(I629&lt;&gt;0,I629&lt;&gt;""),IF(C629="","",IF(AND(ISNUMBER(--LEFT(C629,FIND(" ",C629&amp;" ")-1)),OR(LEN(LEFT(C629,FIND(" ",C629&amp;" ")-1))=6,LEN(LEFT(C629,FIND(" ",C629&amp;" ")-1))=7),OR(ISNUMBER(MATCH(LEFT(C629,FIND(" ",C629&amp;" ")-1),'Look Up Values'!$G$2:$G$1000,0)),ISNUMBER(MATCH(LEFT(C629,FIND(" ",C629&amp;" ")-1),'Look Up Values'!$AE$2:$AE$2000,0)))),"","EWC error")),"")</f>
        <v/>
      </c>
      <c r="P629" s="242" t="str" cm="1">
        <f t="array" ref="P629">IF(AND(I629&lt;&gt;0,I629&lt;&gt;""),IF(D629="","",IF(ISNUMBER(MATCH(SUBSTITUTE(D629," ",""),SUBSTITUTE('Look Up Values'!$S$2:$S$120," ",""),0)),"","D&amp;R error")),"")</f>
        <v/>
      </c>
      <c r="Q629" s="242" t="str" cm="1">
        <f t="array" ref="Q629">IF(AND(I629&lt;&gt;0,I629&lt;&gt;""),IF(G629="","",IF(ISNUMBER(MATCH(SUBSTITUTE(G629," ",""),SUBSTITUTE('Look Up Values'!$I$2:$I$10," ",""),0)),"","State error")),"")</f>
        <v/>
      </c>
      <c r="R629" s="260" t="str">
        <f t="shared" si="19"/>
        <v/>
      </c>
    </row>
    <row r="630" spans="1:18" ht="15.75">
      <c r="A630" s="250">
        <v>623</v>
      </c>
      <c r="B630" s="198"/>
      <c r="C630" s="25"/>
      <c r="D630" s="25"/>
      <c r="E630" s="25"/>
      <c r="F630" s="25"/>
      <c r="G630" s="26"/>
      <c r="H630" s="27"/>
      <c r="I630" s="28"/>
      <c r="J630" s="430"/>
      <c r="K630" s="8"/>
      <c r="L630" s="457" t="str">
        <f t="shared" si="18"/>
        <v/>
      </c>
      <c r="M630" s="245" cm="1">
        <f t="array" ref="M630">SUMPRODUCT(--(N630:Q630&lt;&gt;"")) + IF(TRIM(R630)="",0,LEN(R630)-LEN(SUBSTITUTE(R630,",",""))+1)</f>
        <v>0</v>
      </c>
      <c r="N630" s="242" t="str">
        <f>IF(AND(I630&lt;&gt;0,I630&lt;&gt;""),IF(TRIM(SUBSTITUTE(B630,CHAR(160),""))="","",IF(ISNUMBER(MATCH(TRIM(SUBSTITUTE(B630,CHAR(160),"")),'Look Up Values'!$B$2:$B$500,0)),"","Origin error")),"")</f>
        <v/>
      </c>
      <c r="O630" s="242" t="str">
        <f>IF(AND(I630&lt;&gt;0,I630&lt;&gt;""),IF(C630="","",IF(AND(ISNUMBER(--LEFT(C630,FIND(" ",C630&amp;" ")-1)),OR(LEN(LEFT(C630,FIND(" ",C630&amp;" ")-1))=6,LEN(LEFT(C630,FIND(" ",C630&amp;" ")-1))=7),OR(ISNUMBER(MATCH(LEFT(C630,FIND(" ",C630&amp;" ")-1),'Look Up Values'!$G$2:$G$1000,0)),ISNUMBER(MATCH(LEFT(C630,FIND(" ",C630&amp;" ")-1),'Look Up Values'!$AE$2:$AE$2000,0)))),"","EWC error")),"")</f>
        <v/>
      </c>
      <c r="P630" s="242" t="str" cm="1">
        <f t="array" ref="P630">IF(AND(I630&lt;&gt;0,I630&lt;&gt;""),IF(D630="","",IF(ISNUMBER(MATCH(SUBSTITUTE(D630," ",""),SUBSTITUTE('Look Up Values'!$S$2:$S$120," ",""),0)),"","D&amp;R error")),"")</f>
        <v/>
      </c>
      <c r="Q630" s="242" t="str" cm="1">
        <f t="array" ref="Q630">IF(AND(I630&lt;&gt;0,I630&lt;&gt;""),IF(G630="","",IF(ISNUMBER(MATCH(SUBSTITUTE(G630," ",""),SUBSTITUTE('Look Up Values'!$I$2:$I$10," ",""),0)),"","State error")),"")</f>
        <v/>
      </c>
      <c r="R630" s="260" t="str">
        <f t="shared" si="19"/>
        <v/>
      </c>
    </row>
    <row r="631" spans="1:18" ht="15.75">
      <c r="A631" s="250">
        <v>624</v>
      </c>
      <c r="B631" s="198"/>
      <c r="C631" s="25"/>
      <c r="D631" s="25"/>
      <c r="E631" s="25"/>
      <c r="F631" s="25"/>
      <c r="G631" s="26"/>
      <c r="H631" s="27"/>
      <c r="I631" s="28"/>
      <c r="J631" s="430"/>
      <c r="K631" s="8"/>
      <c r="L631" s="457" t="str">
        <f t="shared" si="18"/>
        <v/>
      </c>
      <c r="M631" s="245" cm="1">
        <f t="array" ref="M631">SUMPRODUCT(--(N631:Q631&lt;&gt;"")) + IF(TRIM(R631)="",0,LEN(R631)-LEN(SUBSTITUTE(R631,",",""))+1)</f>
        <v>0</v>
      </c>
      <c r="N631" s="242" t="str">
        <f>IF(AND(I631&lt;&gt;0,I631&lt;&gt;""),IF(TRIM(SUBSTITUTE(B631,CHAR(160),""))="","",IF(ISNUMBER(MATCH(TRIM(SUBSTITUTE(B631,CHAR(160),"")),'Look Up Values'!$B$2:$B$500,0)),"","Origin error")),"")</f>
        <v/>
      </c>
      <c r="O631" s="242" t="str">
        <f>IF(AND(I631&lt;&gt;0,I631&lt;&gt;""),IF(C631="","",IF(AND(ISNUMBER(--LEFT(C631,FIND(" ",C631&amp;" ")-1)),OR(LEN(LEFT(C631,FIND(" ",C631&amp;" ")-1))=6,LEN(LEFT(C631,FIND(" ",C631&amp;" ")-1))=7),OR(ISNUMBER(MATCH(LEFT(C631,FIND(" ",C631&amp;" ")-1),'Look Up Values'!$G$2:$G$1000,0)),ISNUMBER(MATCH(LEFT(C631,FIND(" ",C631&amp;" ")-1),'Look Up Values'!$AE$2:$AE$2000,0)))),"","EWC error")),"")</f>
        <v/>
      </c>
      <c r="P631" s="242" t="str" cm="1">
        <f t="array" ref="P631">IF(AND(I631&lt;&gt;0,I631&lt;&gt;""),IF(D631="","",IF(ISNUMBER(MATCH(SUBSTITUTE(D631," ",""),SUBSTITUTE('Look Up Values'!$S$2:$S$120," ",""),0)),"","D&amp;R error")),"")</f>
        <v/>
      </c>
      <c r="Q631" s="242" t="str" cm="1">
        <f t="array" ref="Q631">IF(AND(I631&lt;&gt;0,I631&lt;&gt;""),IF(G631="","",IF(ISNUMBER(MATCH(SUBSTITUTE(G631," ",""),SUBSTITUTE('Look Up Values'!$I$2:$I$10," ",""),0)),"","State error")),"")</f>
        <v/>
      </c>
      <c r="R631" s="260" t="str">
        <f t="shared" si="19"/>
        <v/>
      </c>
    </row>
    <row r="632" spans="1:18" ht="15.75">
      <c r="A632" s="250">
        <v>625</v>
      </c>
      <c r="B632" s="198"/>
      <c r="C632" s="25"/>
      <c r="D632" s="25"/>
      <c r="E632" s="25"/>
      <c r="F632" s="25"/>
      <c r="G632" s="26"/>
      <c r="H632" s="27"/>
      <c r="I632" s="28"/>
      <c r="J632" s="430"/>
      <c r="K632" s="8"/>
      <c r="L632" s="457" t="str">
        <f t="shared" si="18"/>
        <v/>
      </c>
      <c r="M632" s="245" cm="1">
        <f t="array" ref="M632">SUMPRODUCT(--(N632:Q632&lt;&gt;"")) + IF(TRIM(R632)="",0,LEN(R632)-LEN(SUBSTITUTE(R632,",",""))+1)</f>
        <v>0</v>
      </c>
      <c r="N632" s="242" t="str">
        <f>IF(AND(I632&lt;&gt;0,I632&lt;&gt;""),IF(TRIM(SUBSTITUTE(B632,CHAR(160),""))="","",IF(ISNUMBER(MATCH(TRIM(SUBSTITUTE(B632,CHAR(160),"")),'Look Up Values'!$B$2:$B$500,0)),"","Origin error")),"")</f>
        <v/>
      </c>
      <c r="O632" s="242" t="str">
        <f>IF(AND(I632&lt;&gt;0,I632&lt;&gt;""),IF(C632="","",IF(AND(ISNUMBER(--LEFT(C632,FIND(" ",C632&amp;" ")-1)),OR(LEN(LEFT(C632,FIND(" ",C632&amp;" ")-1))=6,LEN(LEFT(C632,FIND(" ",C632&amp;" ")-1))=7),OR(ISNUMBER(MATCH(LEFT(C632,FIND(" ",C632&amp;" ")-1),'Look Up Values'!$G$2:$G$1000,0)),ISNUMBER(MATCH(LEFT(C632,FIND(" ",C632&amp;" ")-1),'Look Up Values'!$AE$2:$AE$2000,0)))),"","EWC error")),"")</f>
        <v/>
      </c>
      <c r="P632" s="242" t="str" cm="1">
        <f t="array" ref="P632">IF(AND(I632&lt;&gt;0,I632&lt;&gt;""),IF(D632="","",IF(ISNUMBER(MATCH(SUBSTITUTE(D632," ",""),SUBSTITUTE('Look Up Values'!$S$2:$S$120," ",""),0)),"","D&amp;R error")),"")</f>
        <v/>
      </c>
      <c r="Q632" s="242" t="str" cm="1">
        <f t="array" ref="Q632">IF(AND(I632&lt;&gt;0,I632&lt;&gt;""),IF(G632="","",IF(ISNUMBER(MATCH(SUBSTITUTE(G632," ",""),SUBSTITUTE('Look Up Values'!$I$2:$I$10," ",""),0)),"","State error")),"")</f>
        <v/>
      </c>
      <c r="R632" s="260" t="str">
        <f t="shared" si="19"/>
        <v/>
      </c>
    </row>
    <row r="633" spans="1:18" ht="15.75">
      <c r="A633" s="250">
        <v>626</v>
      </c>
      <c r="B633" s="198"/>
      <c r="C633" s="25"/>
      <c r="D633" s="25"/>
      <c r="E633" s="25"/>
      <c r="F633" s="25"/>
      <c r="G633" s="26"/>
      <c r="H633" s="27"/>
      <c r="I633" s="28"/>
      <c r="J633" s="430"/>
      <c r="K633" s="8"/>
      <c r="L633" s="457" t="str">
        <f t="shared" si="18"/>
        <v/>
      </c>
      <c r="M633" s="245" cm="1">
        <f t="array" ref="M633">SUMPRODUCT(--(N633:Q633&lt;&gt;"")) + IF(TRIM(R633)="",0,LEN(R633)-LEN(SUBSTITUTE(R633,",",""))+1)</f>
        <v>0</v>
      </c>
      <c r="N633" s="242" t="str">
        <f>IF(AND(I633&lt;&gt;0,I633&lt;&gt;""),IF(TRIM(SUBSTITUTE(B633,CHAR(160),""))="","",IF(ISNUMBER(MATCH(TRIM(SUBSTITUTE(B633,CHAR(160),"")),'Look Up Values'!$B$2:$B$500,0)),"","Origin error")),"")</f>
        <v/>
      </c>
      <c r="O633" s="242" t="str">
        <f>IF(AND(I633&lt;&gt;0,I633&lt;&gt;""),IF(C633="","",IF(AND(ISNUMBER(--LEFT(C633,FIND(" ",C633&amp;" ")-1)),OR(LEN(LEFT(C633,FIND(" ",C633&amp;" ")-1))=6,LEN(LEFT(C633,FIND(" ",C633&amp;" ")-1))=7),OR(ISNUMBER(MATCH(LEFT(C633,FIND(" ",C633&amp;" ")-1),'Look Up Values'!$G$2:$G$1000,0)),ISNUMBER(MATCH(LEFT(C633,FIND(" ",C633&amp;" ")-1),'Look Up Values'!$AE$2:$AE$2000,0)))),"","EWC error")),"")</f>
        <v/>
      </c>
      <c r="P633" s="242" t="str" cm="1">
        <f t="array" ref="P633">IF(AND(I633&lt;&gt;0,I633&lt;&gt;""),IF(D633="","",IF(ISNUMBER(MATCH(SUBSTITUTE(D633," ",""),SUBSTITUTE('Look Up Values'!$S$2:$S$120," ",""),0)),"","D&amp;R error")),"")</f>
        <v/>
      </c>
      <c r="Q633" s="242" t="str" cm="1">
        <f t="array" ref="Q633">IF(AND(I633&lt;&gt;0,I633&lt;&gt;""),IF(G633="","",IF(ISNUMBER(MATCH(SUBSTITUTE(G633," ",""),SUBSTITUTE('Look Up Values'!$I$2:$I$10," ",""),0)),"","State error")),"")</f>
        <v/>
      </c>
      <c r="R633" s="260" t="str">
        <f t="shared" si="19"/>
        <v/>
      </c>
    </row>
    <row r="634" spans="1:18" ht="15.75">
      <c r="A634" s="250">
        <v>627</v>
      </c>
      <c r="B634" s="198"/>
      <c r="C634" s="25"/>
      <c r="D634" s="25"/>
      <c r="E634" s="25"/>
      <c r="F634" s="25"/>
      <c r="G634" s="26"/>
      <c r="H634" s="27"/>
      <c r="I634" s="28"/>
      <c r="J634" s="430"/>
      <c r="K634" s="8"/>
      <c r="L634" s="457" t="str">
        <f t="shared" si="18"/>
        <v/>
      </c>
      <c r="M634" s="245" cm="1">
        <f t="array" ref="M634">SUMPRODUCT(--(N634:Q634&lt;&gt;"")) + IF(TRIM(R634)="",0,LEN(R634)-LEN(SUBSTITUTE(R634,",",""))+1)</f>
        <v>0</v>
      </c>
      <c r="N634" s="242" t="str">
        <f>IF(AND(I634&lt;&gt;0,I634&lt;&gt;""),IF(TRIM(SUBSTITUTE(B634,CHAR(160),""))="","",IF(ISNUMBER(MATCH(TRIM(SUBSTITUTE(B634,CHAR(160),"")),'Look Up Values'!$B$2:$B$500,0)),"","Origin error")),"")</f>
        <v/>
      </c>
      <c r="O634" s="242" t="str">
        <f>IF(AND(I634&lt;&gt;0,I634&lt;&gt;""),IF(C634="","",IF(AND(ISNUMBER(--LEFT(C634,FIND(" ",C634&amp;" ")-1)),OR(LEN(LEFT(C634,FIND(" ",C634&amp;" ")-1))=6,LEN(LEFT(C634,FIND(" ",C634&amp;" ")-1))=7),OR(ISNUMBER(MATCH(LEFT(C634,FIND(" ",C634&amp;" ")-1),'Look Up Values'!$G$2:$G$1000,0)),ISNUMBER(MATCH(LEFT(C634,FIND(" ",C634&amp;" ")-1),'Look Up Values'!$AE$2:$AE$2000,0)))),"","EWC error")),"")</f>
        <v/>
      </c>
      <c r="P634" s="242" t="str" cm="1">
        <f t="array" ref="P634">IF(AND(I634&lt;&gt;0,I634&lt;&gt;""),IF(D634="","",IF(ISNUMBER(MATCH(SUBSTITUTE(D634," ",""),SUBSTITUTE('Look Up Values'!$S$2:$S$120," ",""),0)),"","D&amp;R error")),"")</f>
        <v/>
      </c>
      <c r="Q634" s="242" t="str" cm="1">
        <f t="array" ref="Q634">IF(AND(I634&lt;&gt;0,I634&lt;&gt;""),IF(G634="","",IF(ISNUMBER(MATCH(SUBSTITUTE(G634," ",""),SUBSTITUTE('Look Up Values'!$I$2:$I$10," ",""),0)),"","State error")),"")</f>
        <v/>
      </c>
      <c r="R634" s="260" t="str">
        <f t="shared" si="19"/>
        <v/>
      </c>
    </row>
    <row r="635" spans="1:18" ht="15.75">
      <c r="A635" s="250">
        <v>628</v>
      </c>
      <c r="B635" s="198"/>
      <c r="C635" s="25"/>
      <c r="D635" s="25"/>
      <c r="E635" s="25"/>
      <c r="F635" s="25"/>
      <c r="G635" s="26"/>
      <c r="H635" s="27"/>
      <c r="I635" s="28"/>
      <c r="J635" s="430"/>
      <c r="K635" s="8"/>
      <c r="L635" s="457" t="str">
        <f t="shared" si="18"/>
        <v/>
      </c>
      <c r="M635" s="245" cm="1">
        <f t="array" ref="M635">SUMPRODUCT(--(N635:Q635&lt;&gt;"")) + IF(TRIM(R635)="",0,LEN(R635)-LEN(SUBSTITUTE(R635,",",""))+1)</f>
        <v>0</v>
      </c>
      <c r="N635" s="242" t="str">
        <f>IF(AND(I635&lt;&gt;0,I635&lt;&gt;""),IF(TRIM(SUBSTITUTE(B635,CHAR(160),""))="","",IF(ISNUMBER(MATCH(TRIM(SUBSTITUTE(B635,CHAR(160),"")),'Look Up Values'!$B$2:$B$500,0)),"","Origin error")),"")</f>
        <v/>
      </c>
      <c r="O635" s="242" t="str">
        <f>IF(AND(I635&lt;&gt;0,I635&lt;&gt;""),IF(C635="","",IF(AND(ISNUMBER(--LEFT(C635,FIND(" ",C635&amp;" ")-1)),OR(LEN(LEFT(C635,FIND(" ",C635&amp;" ")-1))=6,LEN(LEFT(C635,FIND(" ",C635&amp;" ")-1))=7),OR(ISNUMBER(MATCH(LEFT(C635,FIND(" ",C635&amp;" ")-1),'Look Up Values'!$G$2:$G$1000,0)),ISNUMBER(MATCH(LEFT(C635,FIND(" ",C635&amp;" ")-1),'Look Up Values'!$AE$2:$AE$2000,0)))),"","EWC error")),"")</f>
        <v/>
      </c>
      <c r="P635" s="242" t="str" cm="1">
        <f t="array" ref="P635">IF(AND(I635&lt;&gt;0,I635&lt;&gt;""),IF(D635="","",IF(ISNUMBER(MATCH(SUBSTITUTE(D635," ",""),SUBSTITUTE('Look Up Values'!$S$2:$S$120," ",""),0)),"","D&amp;R error")),"")</f>
        <v/>
      </c>
      <c r="Q635" s="242" t="str" cm="1">
        <f t="array" ref="Q635">IF(AND(I635&lt;&gt;0,I635&lt;&gt;""),IF(G635="","",IF(ISNUMBER(MATCH(SUBSTITUTE(G635," ",""),SUBSTITUTE('Look Up Values'!$I$2:$I$10," ",""),0)),"","State error")),"")</f>
        <v/>
      </c>
      <c r="R635" s="260" t="str">
        <f t="shared" si="19"/>
        <v/>
      </c>
    </row>
    <row r="636" spans="1:18" ht="15.75">
      <c r="A636" s="250">
        <v>629</v>
      </c>
      <c r="B636" s="198"/>
      <c r="C636" s="25"/>
      <c r="D636" s="25"/>
      <c r="E636" s="25"/>
      <c r="F636" s="25"/>
      <c r="G636" s="26"/>
      <c r="H636" s="27"/>
      <c r="I636" s="28"/>
      <c r="J636" s="430"/>
      <c r="K636" s="8"/>
      <c r="L636" s="457" t="str">
        <f t="shared" si="18"/>
        <v/>
      </c>
      <c r="M636" s="245" cm="1">
        <f t="array" ref="M636">SUMPRODUCT(--(N636:Q636&lt;&gt;"")) + IF(TRIM(R636)="",0,LEN(R636)-LEN(SUBSTITUTE(R636,",",""))+1)</f>
        <v>0</v>
      </c>
      <c r="N636" s="242" t="str">
        <f>IF(AND(I636&lt;&gt;0,I636&lt;&gt;""),IF(TRIM(SUBSTITUTE(B636,CHAR(160),""))="","",IF(ISNUMBER(MATCH(TRIM(SUBSTITUTE(B636,CHAR(160),"")),'Look Up Values'!$B$2:$B$500,0)),"","Origin error")),"")</f>
        <v/>
      </c>
      <c r="O636" s="242" t="str">
        <f>IF(AND(I636&lt;&gt;0,I636&lt;&gt;""),IF(C636="","",IF(AND(ISNUMBER(--LEFT(C636,FIND(" ",C636&amp;" ")-1)),OR(LEN(LEFT(C636,FIND(" ",C636&amp;" ")-1))=6,LEN(LEFT(C636,FIND(" ",C636&amp;" ")-1))=7),OR(ISNUMBER(MATCH(LEFT(C636,FIND(" ",C636&amp;" ")-1),'Look Up Values'!$G$2:$G$1000,0)),ISNUMBER(MATCH(LEFT(C636,FIND(" ",C636&amp;" ")-1),'Look Up Values'!$AE$2:$AE$2000,0)))),"","EWC error")),"")</f>
        <v/>
      </c>
      <c r="P636" s="242" t="str" cm="1">
        <f t="array" ref="P636">IF(AND(I636&lt;&gt;0,I636&lt;&gt;""),IF(D636="","",IF(ISNUMBER(MATCH(SUBSTITUTE(D636," ",""),SUBSTITUTE('Look Up Values'!$S$2:$S$120," ",""),0)),"","D&amp;R error")),"")</f>
        <v/>
      </c>
      <c r="Q636" s="242" t="str" cm="1">
        <f t="array" ref="Q636">IF(AND(I636&lt;&gt;0,I636&lt;&gt;""),IF(G636="","",IF(ISNUMBER(MATCH(SUBSTITUTE(G636," ",""),SUBSTITUTE('Look Up Values'!$I$2:$I$10," ",""),0)),"","State error")),"")</f>
        <v/>
      </c>
      <c r="R636" s="260" t="str">
        <f t="shared" si="19"/>
        <v/>
      </c>
    </row>
    <row r="637" spans="1:18" ht="15.75">
      <c r="A637" s="250">
        <v>630</v>
      </c>
      <c r="B637" s="198"/>
      <c r="C637" s="25"/>
      <c r="D637" s="25"/>
      <c r="E637" s="25"/>
      <c r="F637" s="25"/>
      <c r="G637" s="26"/>
      <c r="H637" s="27"/>
      <c r="I637" s="28"/>
      <c r="J637" s="430"/>
      <c r="K637" s="8"/>
      <c r="L637" s="457" t="str">
        <f t="shared" si="18"/>
        <v/>
      </c>
      <c r="M637" s="245" cm="1">
        <f t="array" ref="M637">SUMPRODUCT(--(N637:Q637&lt;&gt;"")) + IF(TRIM(R637)="",0,LEN(R637)-LEN(SUBSTITUTE(R637,",",""))+1)</f>
        <v>0</v>
      </c>
      <c r="N637" s="242" t="str">
        <f>IF(AND(I637&lt;&gt;0,I637&lt;&gt;""),IF(TRIM(SUBSTITUTE(B637,CHAR(160),""))="","",IF(ISNUMBER(MATCH(TRIM(SUBSTITUTE(B637,CHAR(160),"")),'Look Up Values'!$B$2:$B$500,0)),"","Origin error")),"")</f>
        <v/>
      </c>
      <c r="O637" s="242" t="str">
        <f>IF(AND(I637&lt;&gt;0,I637&lt;&gt;""),IF(C637="","",IF(AND(ISNUMBER(--LEFT(C637,FIND(" ",C637&amp;" ")-1)),OR(LEN(LEFT(C637,FIND(" ",C637&amp;" ")-1))=6,LEN(LEFT(C637,FIND(" ",C637&amp;" ")-1))=7),OR(ISNUMBER(MATCH(LEFT(C637,FIND(" ",C637&amp;" ")-1),'Look Up Values'!$G$2:$G$1000,0)),ISNUMBER(MATCH(LEFT(C637,FIND(" ",C637&amp;" ")-1),'Look Up Values'!$AE$2:$AE$2000,0)))),"","EWC error")),"")</f>
        <v/>
      </c>
      <c r="P637" s="242" t="str" cm="1">
        <f t="array" ref="P637">IF(AND(I637&lt;&gt;0,I637&lt;&gt;""),IF(D637="","",IF(ISNUMBER(MATCH(SUBSTITUTE(D637," ",""),SUBSTITUTE('Look Up Values'!$S$2:$S$120," ",""),0)),"","D&amp;R error")),"")</f>
        <v/>
      </c>
      <c r="Q637" s="242" t="str" cm="1">
        <f t="array" ref="Q637">IF(AND(I637&lt;&gt;0,I637&lt;&gt;""),IF(G637="","",IF(ISNUMBER(MATCH(SUBSTITUTE(G637," ",""),SUBSTITUTE('Look Up Values'!$I$2:$I$10," ",""),0)),"","State error")),"")</f>
        <v/>
      </c>
      <c r="R637" s="260" t="str">
        <f t="shared" si="19"/>
        <v/>
      </c>
    </row>
    <row r="638" spans="1:18" ht="15.75">
      <c r="A638" s="250">
        <v>631</v>
      </c>
      <c r="B638" s="198"/>
      <c r="C638" s="25"/>
      <c r="D638" s="25"/>
      <c r="E638" s="25"/>
      <c r="F638" s="25"/>
      <c r="G638" s="26"/>
      <c r="H638" s="27"/>
      <c r="I638" s="28"/>
      <c r="J638" s="430"/>
      <c r="K638" s="8"/>
      <c r="L638" s="457" t="str">
        <f t="shared" si="18"/>
        <v/>
      </c>
      <c r="M638" s="245" cm="1">
        <f t="array" ref="M638">SUMPRODUCT(--(N638:Q638&lt;&gt;"")) + IF(TRIM(R638)="",0,LEN(R638)-LEN(SUBSTITUTE(R638,",",""))+1)</f>
        <v>0</v>
      </c>
      <c r="N638" s="242" t="str">
        <f>IF(AND(I638&lt;&gt;0,I638&lt;&gt;""),IF(TRIM(SUBSTITUTE(B638,CHAR(160),""))="","",IF(ISNUMBER(MATCH(TRIM(SUBSTITUTE(B638,CHAR(160),"")),'Look Up Values'!$B$2:$B$500,0)),"","Origin error")),"")</f>
        <v/>
      </c>
      <c r="O638" s="242" t="str">
        <f>IF(AND(I638&lt;&gt;0,I638&lt;&gt;""),IF(C638="","",IF(AND(ISNUMBER(--LEFT(C638,FIND(" ",C638&amp;" ")-1)),OR(LEN(LEFT(C638,FIND(" ",C638&amp;" ")-1))=6,LEN(LEFT(C638,FIND(" ",C638&amp;" ")-1))=7),OR(ISNUMBER(MATCH(LEFT(C638,FIND(" ",C638&amp;" ")-1),'Look Up Values'!$G$2:$G$1000,0)),ISNUMBER(MATCH(LEFT(C638,FIND(" ",C638&amp;" ")-1),'Look Up Values'!$AE$2:$AE$2000,0)))),"","EWC error")),"")</f>
        <v/>
      </c>
      <c r="P638" s="242" t="str" cm="1">
        <f t="array" ref="P638">IF(AND(I638&lt;&gt;0,I638&lt;&gt;""),IF(D638="","",IF(ISNUMBER(MATCH(SUBSTITUTE(D638," ",""),SUBSTITUTE('Look Up Values'!$S$2:$S$120," ",""),0)),"","D&amp;R error")),"")</f>
        <v/>
      </c>
      <c r="Q638" s="242" t="str" cm="1">
        <f t="array" ref="Q638">IF(AND(I638&lt;&gt;0,I638&lt;&gt;""),IF(G638="","",IF(ISNUMBER(MATCH(SUBSTITUTE(G638," ",""),SUBSTITUTE('Look Up Values'!$I$2:$I$10," ",""),0)),"","State error")),"")</f>
        <v/>
      </c>
      <c r="R638" s="260" t="str">
        <f t="shared" si="19"/>
        <v/>
      </c>
    </row>
    <row r="639" spans="1:18" ht="15.75">
      <c r="A639" s="250">
        <v>632</v>
      </c>
      <c r="B639" s="198"/>
      <c r="C639" s="25"/>
      <c r="D639" s="25"/>
      <c r="E639" s="25"/>
      <c r="F639" s="25"/>
      <c r="G639" s="26"/>
      <c r="H639" s="27"/>
      <c r="I639" s="28"/>
      <c r="J639" s="430"/>
      <c r="K639" s="8"/>
      <c r="L639" s="457" t="str">
        <f t="shared" si="18"/>
        <v/>
      </c>
      <c r="M639" s="245" cm="1">
        <f t="array" ref="M639">SUMPRODUCT(--(N639:Q639&lt;&gt;"")) + IF(TRIM(R639)="",0,LEN(R639)-LEN(SUBSTITUTE(R639,",",""))+1)</f>
        <v>0</v>
      </c>
      <c r="N639" s="242" t="str">
        <f>IF(AND(I639&lt;&gt;0,I639&lt;&gt;""),IF(TRIM(SUBSTITUTE(B639,CHAR(160),""))="","",IF(ISNUMBER(MATCH(TRIM(SUBSTITUTE(B639,CHAR(160),"")),'Look Up Values'!$B$2:$B$500,0)),"","Origin error")),"")</f>
        <v/>
      </c>
      <c r="O639" s="242" t="str">
        <f>IF(AND(I639&lt;&gt;0,I639&lt;&gt;""),IF(C639="","",IF(AND(ISNUMBER(--LEFT(C639,FIND(" ",C639&amp;" ")-1)),OR(LEN(LEFT(C639,FIND(" ",C639&amp;" ")-1))=6,LEN(LEFT(C639,FIND(" ",C639&amp;" ")-1))=7),OR(ISNUMBER(MATCH(LEFT(C639,FIND(" ",C639&amp;" ")-1),'Look Up Values'!$G$2:$G$1000,0)),ISNUMBER(MATCH(LEFT(C639,FIND(" ",C639&amp;" ")-1),'Look Up Values'!$AE$2:$AE$2000,0)))),"","EWC error")),"")</f>
        <v/>
      </c>
      <c r="P639" s="242" t="str" cm="1">
        <f t="array" ref="P639">IF(AND(I639&lt;&gt;0,I639&lt;&gt;""),IF(D639="","",IF(ISNUMBER(MATCH(SUBSTITUTE(D639," ",""),SUBSTITUTE('Look Up Values'!$S$2:$S$120," ",""),0)),"","D&amp;R error")),"")</f>
        <v/>
      </c>
      <c r="Q639" s="242" t="str" cm="1">
        <f t="array" ref="Q639">IF(AND(I639&lt;&gt;0,I639&lt;&gt;""),IF(G639="","",IF(ISNUMBER(MATCH(SUBSTITUTE(G639," ",""),SUBSTITUTE('Look Up Values'!$I$2:$I$10," ",""),0)),"","State error")),"")</f>
        <v/>
      </c>
      <c r="R639" s="260" t="str">
        <f t="shared" si="19"/>
        <v/>
      </c>
    </row>
    <row r="640" spans="1:18" ht="15.75">
      <c r="A640" s="250">
        <v>633</v>
      </c>
      <c r="B640" s="198"/>
      <c r="C640" s="25"/>
      <c r="D640" s="25"/>
      <c r="E640" s="25"/>
      <c r="F640" s="25"/>
      <c r="G640" s="26"/>
      <c r="H640" s="27"/>
      <c r="I640" s="28"/>
      <c r="J640" s="430"/>
      <c r="K640" s="8"/>
      <c r="L640" s="457" t="str">
        <f t="shared" si="18"/>
        <v/>
      </c>
      <c r="M640" s="245" cm="1">
        <f t="array" ref="M640">SUMPRODUCT(--(N640:Q640&lt;&gt;"")) + IF(TRIM(R640)="",0,LEN(R640)-LEN(SUBSTITUTE(R640,",",""))+1)</f>
        <v>0</v>
      </c>
      <c r="N640" s="242" t="str">
        <f>IF(AND(I640&lt;&gt;0,I640&lt;&gt;""),IF(TRIM(SUBSTITUTE(B640,CHAR(160),""))="","",IF(ISNUMBER(MATCH(TRIM(SUBSTITUTE(B640,CHAR(160),"")),'Look Up Values'!$B$2:$B$500,0)),"","Origin error")),"")</f>
        <v/>
      </c>
      <c r="O640" s="242" t="str">
        <f>IF(AND(I640&lt;&gt;0,I640&lt;&gt;""),IF(C640="","",IF(AND(ISNUMBER(--LEFT(C640,FIND(" ",C640&amp;" ")-1)),OR(LEN(LEFT(C640,FIND(" ",C640&amp;" ")-1))=6,LEN(LEFT(C640,FIND(" ",C640&amp;" ")-1))=7),OR(ISNUMBER(MATCH(LEFT(C640,FIND(" ",C640&amp;" ")-1),'Look Up Values'!$G$2:$G$1000,0)),ISNUMBER(MATCH(LEFT(C640,FIND(" ",C640&amp;" ")-1),'Look Up Values'!$AE$2:$AE$2000,0)))),"","EWC error")),"")</f>
        <v/>
      </c>
      <c r="P640" s="242" t="str" cm="1">
        <f t="array" ref="P640">IF(AND(I640&lt;&gt;0,I640&lt;&gt;""),IF(D640="","",IF(ISNUMBER(MATCH(SUBSTITUTE(D640," ",""),SUBSTITUTE('Look Up Values'!$S$2:$S$120," ",""),0)),"","D&amp;R error")),"")</f>
        <v/>
      </c>
      <c r="Q640" s="242" t="str" cm="1">
        <f t="array" ref="Q640">IF(AND(I640&lt;&gt;0,I640&lt;&gt;""),IF(G640="","",IF(ISNUMBER(MATCH(SUBSTITUTE(G640," ",""),SUBSTITUTE('Look Up Values'!$I$2:$I$10," ",""),0)),"","State error")),"")</f>
        <v/>
      </c>
      <c r="R640" s="260" t="str">
        <f t="shared" si="19"/>
        <v/>
      </c>
    </row>
    <row r="641" spans="1:18" ht="15.75">
      <c r="A641" s="250">
        <v>634</v>
      </c>
      <c r="B641" s="198"/>
      <c r="C641" s="25"/>
      <c r="D641" s="25"/>
      <c r="E641" s="25"/>
      <c r="F641" s="25"/>
      <c r="G641" s="26"/>
      <c r="H641" s="27"/>
      <c r="I641" s="28"/>
      <c r="J641" s="430"/>
      <c r="K641" s="8"/>
      <c r="L641" s="457" t="str">
        <f t="shared" si="18"/>
        <v/>
      </c>
      <c r="M641" s="245" cm="1">
        <f t="array" ref="M641">SUMPRODUCT(--(N641:Q641&lt;&gt;"")) + IF(TRIM(R641)="",0,LEN(R641)-LEN(SUBSTITUTE(R641,",",""))+1)</f>
        <v>0</v>
      </c>
      <c r="N641" s="242" t="str">
        <f>IF(AND(I641&lt;&gt;0,I641&lt;&gt;""),IF(TRIM(SUBSTITUTE(B641,CHAR(160),""))="","",IF(ISNUMBER(MATCH(TRIM(SUBSTITUTE(B641,CHAR(160),"")),'Look Up Values'!$B$2:$B$500,0)),"","Origin error")),"")</f>
        <v/>
      </c>
      <c r="O641" s="242" t="str">
        <f>IF(AND(I641&lt;&gt;0,I641&lt;&gt;""),IF(C641="","",IF(AND(ISNUMBER(--LEFT(C641,FIND(" ",C641&amp;" ")-1)),OR(LEN(LEFT(C641,FIND(" ",C641&amp;" ")-1))=6,LEN(LEFT(C641,FIND(" ",C641&amp;" ")-1))=7),OR(ISNUMBER(MATCH(LEFT(C641,FIND(" ",C641&amp;" ")-1),'Look Up Values'!$G$2:$G$1000,0)),ISNUMBER(MATCH(LEFT(C641,FIND(" ",C641&amp;" ")-1),'Look Up Values'!$AE$2:$AE$2000,0)))),"","EWC error")),"")</f>
        <v/>
      </c>
      <c r="P641" s="242" t="str" cm="1">
        <f t="array" ref="P641">IF(AND(I641&lt;&gt;0,I641&lt;&gt;""),IF(D641="","",IF(ISNUMBER(MATCH(SUBSTITUTE(D641," ",""),SUBSTITUTE('Look Up Values'!$S$2:$S$120," ",""),0)),"","D&amp;R error")),"")</f>
        <v/>
      </c>
      <c r="Q641" s="242" t="str" cm="1">
        <f t="array" ref="Q641">IF(AND(I641&lt;&gt;0,I641&lt;&gt;""),IF(G641="","",IF(ISNUMBER(MATCH(SUBSTITUTE(G641," ",""),SUBSTITUTE('Look Up Values'!$I$2:$I$10," ",""),0)),"","State error")),"")</f>
        <v/>
      </c>
      <c r="R641" s="260" t="str">
        <f t="shared" si="19"/>
        <v/>
      </c>
    </row>
    <row r="642" spans="1:18" ht="15.75">
      <c r="A642" s="250">
        <v>635</v>
      </c>
      <c r="B642" s="198"/>
      <c r="C642" s="25"/>
      <c r="D642" s="25"/>
      <c r="E642" s="25"/>
      <c r="F642" s="25"/>
      <c r="G642" s="26"/>
      <c r="H642" s="27"/>
      <c r="I642" s="28"/>
      <c r="J642" s="430"/>
      <c r="K642" s="8"/>
      <c r="L642" s="457" t="str">
        <f t="shared" si="18"/>
        <v/>
      </c>
      <c r="M642" s="245" cm="1">
        <f t="array" ref="M642">SUMPRODUCT(--(N642:Q642&lt;&gt;"")) + IF(TRIM(R642)="",0,LEN(R642)-LEN(SUBSTITUTE(R642,",",""))+1)</f>
        <v>0</v>
      </c>
      <c r="N642" s="242" t="str">
        <f>IF(AND(I642&lt;&gt;0,I642&lt;&gt;""),IF(TRIM(SUBSTITUTE(B642,CHAR(160),""))="","",IF(ISNUMBER(MATCH(TRIM(SUBSTITUTE(B642,CHAR(160),"")),'Look Up Values'!$B$2:$B$500,0)),"","Origin error")),"")</f>
        <v/>
      </c>
      <c r="O642" s="242" t="str">
        <f>IF(AND(I642&lt;&gt;0,I642&lt;&gt;""),IF(C642="","",IF(AND(ISNUMBER(--LEFT(C642,FIND(" ",C642&amp;" ")-1)),OR(LEN(LEFT(C642,FIND(" ",C642&amp;" ")-1))=6,LEN(LEFT(C642,FIND(" ",C642&amp;" ")-1))=7),OR(ISNUMBER(MATCH(LEFT(C642,FIND(" ",C642&amp;" ")-1),'Look Up Values'!$G$2:$G$1000,0)),ISNUMBER(MATCH(LEFT(C642,FIND(" ",C642&amp;" ")-1),'Look Up Values'!$AE$2:$AE$2000,0)))),"","EWC error")),"")</f>
        <v/>
      </c>
      <c r="P642" s="242" t="str" cm="1">
        <f t="array" ref="P642">IF(AND(I642&lt;&gt;0,I642&lt;&gt;""),IF(D642="","",IF(ISNUMBER(MATCH(SUBSTITUTE(D642," ",""),SUBSTITUTE('Look Up Values'!$S$2:$S$120," ",""),0)),"","D&amp;R error")),"")</f>
        <v/>
      </c>
      <c r="Q642" s="242" t="str" cm="1">
        <f t="array" ref="Q642">IF(AND(I642&lt;&gt;0,I642&lt;&gt;""),IF(G642="","",IF(ISNUMBER(MATCH(SUBSTITUTE(G642," ",""),SUBSTITUTE('Look Up Values'!$I$2:$I$10," ",""),0)),"","State error")),"")</f>
        <v/>
      </c>
      <c r="R642" s="260" t="str">
        <f t="shared" si="19"/>
        <v/>
      </c>
    </row>
    <row r="643" spans="1:18" ht="15.75">
      <c r="A643" s="250">
        <v>636</v>
      </c>
      <c r="B643" s="198"/>
      <c r="C643" s="25"/>
      <c r="D643" s="25"/>
      <c r="E643" s="25"/>
      <c r="F643" s="25"/>
      <c r="G643" s="26"/>
      <c r="H643" s="27"/>
      <c r="I643" s="28"/>
      <c r="J643" s="430"/>
      <c r="K643" s="8"/>
      <c r="L643" s="457" t="str">
        <f t="shared" si="18"/>
        <v/>
      </c>
      <c r="M643" s="245" cm="1">
        <f t="array" ref="M643">SUMPRODUCT(--(N643:Q643&lt;&gt;"")) + IF(TRIM(R643)="",0,LEN(R643)-LEN(SUBSTITUTE(R643,",",""))+1)</f>
        <v>0</v>
      </c>
      <c r="N643" s="242" t="str">
        <f>IF(AND(I643&lt;&gt;0,I643&lt;&gt;""),IF(TRIM(SUBSTITUTE(B643,CHAR(160),""))="","",IF(ISNUMBER(MATCH(TRIM(SUBSTITUTE(B643,CHAR(160),"")),'Look Up Values'!$B$2:$B$500,0)),"","Origin error")),"")</f>
        <v/>
      </c>
      <c r="O643" s="242" t="str">
        <f>IF(AND(I643&lt;&gt;0,I643&lt;&gt;""),IF(C643="","",IF(AND(ISNUMBER(--LEFT(C643,FIND(" ",C643&amp;" ")-1)),OR(LEN(LEFT(C643,FIND(" ",C643&amp;" ")-1))=6,LEN(LEFT(C643,FIND(" ",C643&amp;" ")-1))=7),OR(ISNUMBER(MATCH(LEFT(C643,FIND(" ",C643&amp;" ")-1),'Look Up Values'!$G$2:$G$1000,0)),ISNUMBER(MATCH(LEFT(C643,FIND(" ",C643&amp;" ")-1),'Look Up Values'!$AE$2:$AE$2000,0)))),"","EWC error")),"")</f>
        <v/>
      </c>
      <c r="P643" s="242" t="str" cm="1">
        <f t="array" ref="P643">IF(AND(I643&lt;&gt;0,I643&lt;&gt;""),IF(D643="","",IF(ISNUMBER(MATCH(SUBSTITUTE(D643," ",""),SUBSTITUTE('Look Up Values'!$S$2:$S$120," ",""),0)),"","D&amp;R error")),"")</f>
        <v/>
      </c>
      <c r="Q643" s="242" t="str" cm="1">
        <f t="array" ref="Q643">IF(AND(I643&lt;&gt;0,I643&lt;&gt;""),IF(G643="","",IF(ISNUMBER(MATCH(SUBSTITUTE(G643," ",""),SUBSTITUTE('Look Up Values'!$I$2:$I$10," ",""),0)),"","State error")),"")</f>
        <v/>
      </c>
      <c r="R643" s="260" t="str">
        <f t="shared" si="19"/>
        <v/>
      </c>
    </row>
    <row r="644" spans="1:18" ht="15.75">
      <c r="A644" s="250">
        <v>637</v>
      </c>
      <c r="B644" s="198"/>
      <c r="C644" s="25"/>
      <c r="D644" s="25"/>
      <c r="E644" s="25"/>
      <c r="F644" s="25"/>
      <c r="G644" s="26"/>
      <c r="H644" s="27"/>
      <c r="I644" s="28"/>
      <c r="J644" s="430"/>
      <c r="K644" s="8"/>
      <c r="L644" s="457" t="str">
        <f t="shared" si="18"/>
        <v/>
      </c>
      <c r="M644" s="245" cm="1">
        <f t="array" ref="M644">SUMPRODUCT(--(N644:Q644&lt;&gt;"")) + IF(TRIM(R644)="",0,LEN(R644)-LEN(SUBSTITUTE(R644,",",""))+1)</f>
        <v>0</v>
      </c>
      <c r="N644" s="242" t="str">
        <f>IF(AND(I644&lt;&gt;0,I644&lt;&gt;""),IF(TRIM(SUBSTITUTE(B644,CHAR(160),""))="","",IF(ISNUMBER(MATCH(TRIM(SUBSTITUTE(B644,CHAR(160),"")),'Look Up Values'!$B$2:$B$500,0)),"","Origin error")),"")</f>
        <v/>
      </c>
      <c r="O644" s="242" t="str">
        <f>IF(AND(I644&lt;&gt;0,I644&lt;&gt;""),IF(C644="","",IF(AND(ISNUMBER(--LEFT(C644,FIND(" ",C644&amp;" ")-1)),OR(LEN(LEFT(C644,FIND(" ",C644&amp;" ")-1))=6,LEN(LEFT(C644,FIND(" ",C644&amp;" ")-1))=7),OR(ISNUMBER(MATCH(LEFT(C644,FIND(" ",C644&amp;" ")-1),'Look Up Values'!$G$2:$G$1000,0)),ISNUMBER(MATCH(LEFT(C644,FIND(" ",C644&amp;" ")-1),'Look Up Values'!$AE$2:$AE$2000,0)))),"","EWC error")),"")</f>
        <v/>
      </c>
      <c r="P644" s="242" t="str" cm="1">
        <f t="array" ref="P644">IF(AND(I644&lt;&gt;0,I644&lt;&gt;""),IF(D644="","",IF(ISNUMBER(MATCH(SUBSTITUTE(D644," ",""),SUBSTITUTE('Look Up Values'!$S$2:$S$120," ",""),0)),"","D&amp;R error")),"")</f>
        <v/>
      </c>
      <c r="Q644" s="242" t="str" cm="1">
        <f t="array" ref="Q644">IF(AND(I644&lt;&gt;0,I644&lt;&gt;""),IF(G644="","",IF(ISNUMBER(MATCH(SUBSTITUTE(G644," ",""),SUBSTITUTE('Look Up Values'!$I$2:$I$10," ",""),0)),"","State error")),"")</f>
        <v/>
      </c>
      <c r="R644" s="260" t="str">
        <f t="shared" si="19"/>
        <v/>
      </c>
    </row>
    <row r="645" spans="1:18" ht="15.75">
      <c r="A645" s="250">
        <v>638</v>
      </c>
      <c r="B645" s="198"/>
      <c r="C645" s="25"/>
      <c r="D645" s="25"/>
      <c r="E645" s="25"/>
      <c r="F645" s="25"/>
      <c r="G645" s="26"/>
      <c r="H645" s="27"/>
      <c r="I645" s="28"/>
      <c r="J645" s="430"/>
      <c r="K645" s="8"/>
      <c r="L645" s="457" t="str">
        <f t="shared" si="18"/>
        <v/>
      </c>
      <c r="M645" s="245" cm="1">
        <f t="array" ref="M645">SUMPRODUCT(--(N645:Q645&lt;&gt;"")) + IF(TRIM(R645)="",0,LEN(R645)-LEN(SUBSTITUTE(R645,",",""))+1)</f>
        <v>0</v>
      </c>
      <c r="N645" s="242" t="str">
        <f>IF(AND(I645&lt;&gt;0,I645&lt;&gt;""),IF(TRIM(SUBSTITUTE(B645,CHAR(160),""))="","",IF(ISNUMBER(MATCH(TRIM(SUBSTITUTE(B645,CHAR(160),"")),'Look Up Values'!$B$2:$B$500,0)),"","Origin error")),"")</f>
        <v/>
      </c>
      <c r="O645" s="242" t="str">
        <f>IF(AND(I645&lt;&gt;0,I645&lt;&gt;""),IF(C645="","",IF(AND(ISNUMBER(--LEFT(C645,FIND(" ",C645&amp;" ")-1)),OR(LEN(LEFT(C645,FIND(" ",C645&amp;" ")-1))=6,LEN(LEFT(C645,FIND(" ",C645&amp;" ")-1))=7),OR(ISNUMBER(MATCH(LEFT(C645,FIND(" ",C645&amp;" ")-1),'Look Up Values'!$G$2:$G$1000,0)),ISNUMBER(MATCH(LEFT(C645,FIND(" ",C645&amp;" ")-1),'Look Up Values'!$AE$2:$AE$2000,0)))),"","EWC error")),"")</f>
        <v/>
      </c>
      <c r="P645" s="242" t="str" cm="1">
        <f t="array" ref="P645">IF(AND(I645&lt;&gt;0,I645&lt;&gt;""),IF(D645="","",IF(ISNUMBER(MATCH(SUBSTITUTE(D645," ",""),SUBSTITUTE('Look Up Values'!$S$2:$S$120," ",""),0)),"","D&amp;R error")),"")</f>
        <v/>
      </c>
      <c r="Q645" s="242" t="str" cm="1">
        <f t="array" ref="Q645">IF(AND(I645&lt;&gt;0,I645&lt;&gt;""),IF(G645="","",IF(ISNUMBER(MATCH(SUBSTITUTE(G645," ",""),SUBSTITUTE('Look Up Values'!$I$2:$I$10," ",""),0)),"","State error")),"")</f>
        <v/>
      </c>
      <c r="R645" s="260" t="str">
        <f t="shared" si="19"/>
        <v/>
      </c>
    </row>
    <row r="646" spans="1:18" ht="15.75">
      <c r="A646" s="250">
        <v>639</v>
      </c>
      <c r="B646" s="198"/>
      <c r="C646" s="25"/>
      <c r="D646" s="25"/>
      <c r="E646" s="25"/>
      <c r="F646" s="25"/>
      <c r="G646" s="26"/>
      <c r="H646" s="27"/>
      <c r="I646" s="28"/>
      <c r="J646" s="430"/>
      <c r="K646" s="8"/>
      <c r="L646" s="457" t="str">
        <f t="shared" si="18"/>
        <v/>
      </c>
      <c r="M646" s="245" cm="1">
        <f t="array" ref="M646">SUMPRODUCT(--(N646:Q646&lt;&gt;"")) + IF(TRIM(R646)="",0,LEN(R646)-LEN(SUBSTITUTE(R646,",",""))+1)</f>
        <v>0</v>
      </c>
      <c r="N646" s="242" t="str">
        <f>IF(AND(I646&lt;&gt;0,I646&lt;&gt;""),IF(TRIM(SUBSTITUTE(B646,CHAR(160),""))="","",IF(ISNUMBER(MATCH(TRIM(SUBSTITUTE(B646,CHAR(160),"")),'Look Up Values'!$B$2:$B$500,0)),"","Origin error")),"")</f>
        <v/>
      </c>
      <c r="O646" s="242" t="str">
        <f>IF(AND(I646&lt;&gt;0,I646&lt;&gt;""),IF(C646="","",IF(AND(ISNUMBER(--LEFT(C646,FIND(" ",C646&amp;" ")-1)),OR(LEN(LEFT(C646,FIND(" ",C646&amp;" ")-1))=6,LEN(LEFT(C646,FIND(" ",C646&amp;" ")-1))=7),OR(ISNUMBER(MATCH(LEFT(C646,FIND(" ",C646&amp;" ")-1),'Look Up Values'!$G$2:$G$1000,0)),ISNUMBER(MATCH(LEFT(C646,FIND(" ",C646&amp;" ")-1),'Look Up Values'!$AE$2:$AE$2000,0)))),"","EWC error")),"")</f>
        <v/>
      </c>
      <c r="P646" s="242" t="str" cm="1">
        <f t="array" ref="P646">IF(AND(I646&lt;&gt;0,I646&lt;&gt;""),IF(D646="","",IF(ISNUMBER(MATCH(SUBSTITUTE(D646," ",""),SUBSTITUTE('Look Up Values'!$S$2:$S$120," ",""),0)),"","D&amp;R error")),"")</f>
        <v/>
      </c>
      <c r="Q646" s="242" t="str" cm="1">
        <f t="array" ref="Q646">IF(AND(I646&lt;&gt;0,I646&lt;&gt;""),IF(G646="","",IF(ISNUMBER(MATCH(SUBSTITUTE(G646," ",""),SUBSTITUTE('Look Up Values'!$I$2:$I$10," ",""),0)),"","State error")),"")</f>
        <v/>
      </c>
      <c r="R646" s="260" t="str">
        <f t="shared" si="19"/>
        <v/>
      </c>
    </row>
    <row r="647" spans="1:18" ht="15.75">
      <c r="A647" s="250">
        <v>640</v>
      </c>
      <c r="B647" s="198"/>
      <c r="C647" s="25"/>
      <c r="D647" s="25"/>
      <c r="E647" s="25"/>
      <c r="F647" s="25"/>
      <c r="G647" s="26"/>
      <c r="H647" s="27"/>
      <c r="I647" s="28"/>
      <c r="J647" s="430"/>
      <c r="K647" s="8"/>
      <c r="L647" s="457" t="str">
        <f t="shared" si="18"/>
        <v/>
      </c>
      <c r="M647" s="245" cm="1">
        <f t="array" ref="M647">SUMPRODUCT(--(N647:Q647&lt;&gt;"")) + IF(TRIM(R647)="",0,LEN(R647)-LEN(SUBSTITUTE(R647,",",""))+1)</f>
        <v>0</v>
      </c>
      <c r="N647" s="242" t="str">
        <f>IF(AND(I647&lt;&gt;0,I647&lt;&gt;""),IF(TRIM(SUBSTITUTE(B647,CHAR(160),""))="","",IF(ISNUMBER(MATCH(TRIM(SUBSTITUTE(B647,CHAR(160),"")),'Look Up Values'!$B$2:$B$500,0)),"","Origin error")),"")</f>
        <v/>
      </c>
      <c r="O647" s="242" t="str">
        <f>IF(AND(I647&lt;&gt;0,I647&lt;&gt;""),IF(C647="","",IF(AND(ISNUMBER(--LEFT(C647,FIND(" ",C647&amp;" ")-1)),OR(LEN(LEFT(C647,FIND(" ",C647&amp;" ")-1))=6,LEN(LEFT(C647,FIND(" ",C647&amp;" ")-1))=7),OR(ISNUMBER(MATCH(LEFT(C647,FIND(" ",C647&amp;" ")-1),'Look Up Values'!$G$2:$G$1000,0)),ISNUMBER(MATCH(LEFT(C647,FIND(" ",C647&amp;" ")-1),'Look Up Values'!$AE$2:$AE$2000,0)))),"","EWC error")),"")</f>
        <v/>
      </c>
      <c r="P647" s="242" t="str" cm="1">
        <f t="array" ref="P647">IF(AND(I647&lt;&gt;0,I647&lt;&gt;""),IF(D647="","",IF(ISNUMBER(MATCH(SUBSTITUTE(D647," ",""),SUBSTITUTE('Look Up Values'!$S$2:$S$120," ",""),0)),"","D&amp;R error")),"")</f>
        <v/>
      </c>
      <c r="Q647" s="242" t="str" cm="1">
        <f t="array" ref="Q647">IF(AND(I647&lt;&gt;0,I647&lt;&gt;""),IF(G647="","",IF(ISNUMBER(MATCH(SUBSTITUTE(G647," ",""),SUBSTITUTE('Look Up Values'!$I$2:$I$10," ",""),0)),"","State error")),"")</f>
        <v/>
      </c>
      <c r="R647" s="260" t="str">
        <f t="shared" si="19"/>
        <v/>
      </c>
    </row>
    <row r="648" spans="1:18" ht="15.75">
      <c r="A648" s="250">
        <v>641</v>
      </c>
      <c r="B648" s="198"/>
      <c r="C648" s="25"/>
      <c r="D648" s="25"/>
      <c r="E648" s="25"/>
      <c r="F648" s="25"/>
      <c r="G648" s="26"/>
      <c r="H648" s="27"/>
      <c r="I648" s="28"/>
      <c r="J648" s="430"/>
      <c r="K648" s="8"/>
      <c r="L648" s="457" t="str">
        <f t="shared" ref="L648:L711" si="20">IF(IFERROR(--SUBSTITUTE(M648,CHAR(160),""),0)&gt;0,A648,"")</f>
        <v/>
      </c>
      <c r="M648" s="245" cm="1">
        <f t="array" ref="M648">SUMPRODUCT(--(N648:Q648&lt;&gt;"")) + IF(TRIM(R648)="",0,LEN(R648)-LEN(SUBSTITUTE(R648,",",""))+1)</f>
        <v>0</v>
      </c>
      <c r="N648" s="242" t="str">
        <f>IF(AND(I648&lt;&gt;0,I648&lt;&gt;""),IF(TRIM(SUBSTITUTE(B648,CHAR(160),""))="","",IF(ISNUMBER(MATCH(TRIM(SUBSTITUTE(B648,CHAR(160),"")),'Look Up Values'!$B$2:$B$500,0)),"","Origin error")),"")</f>
        <v/>
      </c>
      <c r="O648" s="242" t="str">
        <f>IF(AND(I648&lt;&gt;0,I648&lt;&gt;""),IF(C648="","",IF(AND(ISNUMBER(--LEFT(C648,FIND(" ",C648&amp;" ")-1)),OR(LEN(LEFT(C648,FIND(" ",C648&amp;" ")-1))=6,LEN(LEFT(C648,FIND(" ",C648&amp;" ")-1))=7),OR(ISNUMBER(MATCH(LEFT(C648,FIND(" ",C648&amp;" ")-1),'Look Up Values'!$G$2:$G$1000,0)),ISNUMBER(MATCH(LEFT(C648,FIND(" ",C648&amp;" ")-1),'Look Up Values'!$AE$2:$AE$2000,0)))),"","EWC error")),"")</f>
        <v/>
      </c>
      <c r="P648" s="242" t="str" cm="1">
        <f t="array" ref="P648">IF(AND(I648&lt;&gt;0,I648&lt;&gt;""),IF(D648="","",IF(ISNUMBER(MATCH(SUBSTITUTE(D648," ",""),SUBSTITUTE('Look Up Values'!$S$2:$S$120," ",""),0)),"","D&amp;R error")),"")</f>
        <v/>
      </c>
      <c r="Q648" s="242" t="str" cm="1">
        <f t="array" ref="Q648">IF(AND(I648&lt;&gt;0,I648&lt;&gt;""),IF(G648="","",IF(ISNUMBER(MATCH(SUBSTITUTE(G648," ",""),SUBSTITUTE('Look Up Values'!$I$2:$I$10," ",""),0)),"","State error")),"")</f>
        <v/>
      </c>
      <c r="R648" s="260" t="str">
        <f t="shared" si="19"/>
        <v/>
      </c>
    </row>
    <row r="649" spans="1:18" ht="15.75">
      <c r="A649" s="250">
        <v>642</v>
      </c>
      <c r="B649" s="198"/>
      <c r="C649" s="25"/>
      <c r="D649" s="25"/>
      <c r="E649" s="25"/>
      <c r="F649" s="25"/>
      <c r="G649" s="26"/>
      <c r="H649" s="27"/>
      <c r="I649" s="28"/>
      <c r="J649" s="430"/>
      <c r="K649" s="8"/>
      <c r="L649" s="457" t="str">
        <f t="shared" si="20"/>
        <v/>
      </c>
      <c r="M649" s="245" cm="1">
        <f t="array" ref="M649">SUMPRODUCT(--(N649:Q649&lt;&gt;"")) + IF(TRIM(R649)="",0,LEN(R649)-LEN(SUBSTITUTE(R649,",",""))+1)</f>
        <v>0</v>
      </c>
      <c r="N649" s="242" t="str">
        <f>IF(AND(I649&lt;&gt;0,I649&lt;&gt;""),IF(TRIM(SUBSTITUTE(B649,CHAR(160),""))="","",IF(ISNUMBER(MATCH(TRIM(SUBSTITUTE(B649,CHAR(160),"")),'Look Up Values'!$B$2:$B$500,0)),"","Origin error")),"")</f>
        <v/>
      </c>
      <c r="O649" s="242" t="str">
        <f>IF(AND(I649&lt;&gt;0,I649&lt;&gt;""),IF(C649="","",IF(AND(ISNUMBER(--LEFT(C649,FIND(" ",C649&amp;" ")-1)),OR(LEN(LEFT(C649,FIND(" ",C649&amp;" ")-1))=6,LEN(LEFT(C649,FIND(" ",C649&amp;" ")-1))=7),OR(ISNUMBER(MATCH(LEFT(C649,FIND(" ",C649&amp;" ")-1),'Look Up Values'!$G$2:$G$1000,0)),ISNUMBER(MATCH(LEFT(C649,FIND(" ",C649&amp;" ")-1),'Look Up Values'!$AE$2:$AE$2000,0)))),"","EWC error")),"")</f>
        <v/>
      </c>
      <c r="P649" s="242" t="str" cm="1">
        <f t="array" ref="P649">IF(AND(I649&lt;&gt;0,I649&lt;&gt;""),IF(D649="","",IF(ISNUMBER(MATCH(SUBSTITUTE(D649," ",""),SUBSTITUTE('Look Up Values'!$S$2:$S$120," ",""),0)),"","D&amp;R error")),"")</f>
        <v/>
      </c>
      <c r="Q649" s="242" t="str" cm="1">
        <f t="array" ref="Q649">IF(AND(I649&lt;&gt;0,I649&lt;&gt;""),IF(G649="","",IF(ISNUMBER(MATCH(SUBSTITUTE(G649," ",""),SUBSTITUTE('Look Up Values'!$I$2:$I$10," ",""),0)),"","State error")),"")</f>
        <v/>
      </c>
      <c r="R649" s="260" t="str">
        <f t="shared" ref="R649:R712" si="21">IF(OR(I649="",I649=0),"",IF(COUNTA(B649,C649,D649,G649,I649)=0,"",IF(COUNTA(B649,C649,D649,G649,I649)=5,"",LEFT(IF(TRIM(SUBSTITUTE(B649,CHAR(160),""))="","Origin, ","")&amp;IF(TRIM(SUBSTITUTE(C649,CHAR(160),""))="","EWC, ","")&amp;IF(TRIM(SUBSTITUTE(D649,CHAR(160),""))="","D&amp;R, ","")&amp;IF(TRIM(SUBSTITUTE(G649,CHAR(160),""))="","State, ",""),LEN(IF(TRIM(SUBSTITUTE(B649,CHAR(160),""))="","Origin, ","")&amp;IF(TRIM(SUBSTITUTE(C649,CHAR(160),""))="","EWC, ","")&amp;IF(TRIM(SUBSTITUTE(D649,CHAR(160),""))="","D&amp;R, ","")&amp;IF(TRIM(SUBSTITUTE(G649,CHAR(160),""))="","State, ",""))-2))))</f>
        <v/>
      </c>
    </row>
    <row r="650" spans="1:18" ht="15.75">
      <c r="A650" s="250">
        <v>643</v>
      </c>
      <c r="B650" s="198"/>
      <c r="C650" s="25"/>
      <c r="D650" s="25"/>
      <c r="E650" s="25"/>
      <c r="F650" s="25"/>
      <c r="G650" s="26"/>
      <c r="H650" s="27"/>
      <c r="I650" s="28"/>
      <c r="J650" s="430"/>
      <c r="K650" s="8"/>
      <c r="L650" s="457" t="str">
        <f t="shared" si="20"/>
        <v/>
      </c>
      <c r="M650" s="245" cm="1">
        <f t="array" ref="M650">SUMPRODUCT(--(N650:Q650&lt;&gt;"")) + IF(TRIM(R650)="",0,LEN(R650)-LEN(SUBSTITUTE(R650,",",""))+1)</f>
        <v>0</v>
      </c>
      <c r="N650" s="242" t="str">
        <f>IF(AND(I650&lt;&gt;0,I650&lt;&gt;""),IF(TRIM(SUBSTITUTE(B650,CHAR(160),""))="","",IF(ISNUMBER(MATCH(TRIM(SUBSTITUTE(B650,CHAR(160),"")),'Look Up Values'!$B$2:$B$500,0)),"","Origin error")),"")</f>
        <v/>
      </c>
      <c r="O650" s="242" t="str">
        <f>IF(AND(I650&lt;&gt;0,I650&lt;&gt;""),IF(C650="","",IF(AND(ISNUMBER(--LEFT(C650,FIND(" ",C650&amp;" ")-1)),OR(LEN(LEFT(C650,FIND(" ",C650&amp;" ")-1))=6,LEN(LEFT(C650,FIND(" ",C650&amp;" ")-1))=7),OR(ISNUMBER(MATCH(LEFT(C650,FIND(" ",C650&amp;" ")-1),'Look Up Values'!$G$2:$G$1000,0)),ISNUMBER(MATCH(LEFT(C650,FIND(" ",C650&amp;" ")-1),'Look Up Values'!$AE$2:$AE$2000,0)))),"","EWC error")),"")</f>
        <v/>
      </c>
      <c r="P650" s="242" t="str" cm="1">
        <f t="array" ref="P650">IF(AND(I650&lt;&gt;0,I650&lt;&gt;""),IF(D650="","",IF(ISNUMBER(MATCH(SUBSTITUTE(D650," ",""),SUBSTITUTE('Look Up Values'!$S$2:$S$120," ",""),0)),"","D&amp;R error")),"")</f>
        <v/>
      </c>
      <c r="Q650" s="242" t="str" cm="1">
        <f t="array" ref="Q650">IF(AND(I650&lt;&gt;0,I650&lt;&gt;""),IF(G650="","",IF(ISNUMBER(MATCH(SUBSTITUTE(G650," ",""),SUBSTITUTE('Look Up Values'!$I$2:$I$10," ",""),0)),"","State error")),"")</f>
        <v/>
      </c>
      <c r="R650" s="260" t="str">
        <f t="shared" si="21"/>
        <v/>
      </c>
    </row>
    <row r="651" spans="1:18" ht="15.75">
      <c r="A651" s="250">
        <v>644</v>
      </c>
      <c r="B651" s="198"/>
      <c r="C651" s="25"/>
      <c r="D651" s="25"/>
      <c r="E651" s="25"/>
      <c r="F651" s="25"/>
      <c r="G651" s="26"/>
      <c r="H651" s="27"/>
      <c r="I651" s="28"/>
      <c r="J651" s="430"/>
      <c r="K651" s="8"/>
      <c r="L651" s="457" t="str">
        <f t="shared" si="20"/>
        <v/>
      </c>
      <c r="M651" s="245" cm="1">
        <f t="array" ref="M651">SUMPRODUCT(--(N651:Q651&lt;&gt;"")) + IF(TRIM(R651)="",0,LEN(R651)-LEN(SUBSTITUTE(R651,",",""))+1)</f>
        <v>0</v>
      </c>
      <c r="N651" s="242" t="str">
        <f>IF(AND(I651&lt;&gt;0,I651&lt;&gt;""),IF(TRIM(SUBSTITUTE(B651,CHAR(160),""))="","",IF(ISNUMBER(MATCH(TRIM(SUBSTITUTE(B651,CHAR(160),"")),'Look Up Values'!$B$2:$B$500,0)),"","Origin error")),"")</f>
        <v/>
      </c>
      <c r="O651" s="242" t="str">
        <f>IF(AND(I651&lt;&gt;0,I651&lt;&gt;""),IF(C651="","",IF(AND(ISNUMBER(--LEFT(C651,FIND(" ",C651&amp;" ")-1)),OR(LEN(LEFT(C651,FIND(" ",C651&amp;" ")-1))=6,LEN(LEFT(C651,FIND(" ",C651&amp;" ")-1))=7),OR(ISNUMBER(MATCH(LEFT(C651,FIND(" ",C651&amp;" ")-1),'Look Up Values'!$G$2:$G$1000,0)),ISNUMBER(MATCH(LEFT(C651,FIND(" ",C651&amp;" ")-1),'Look Up Values'!$AE$2:$AE$2000,0)))),"","EWC error")),"")</f>
        <v/>
      </c>
      <c r="P651" s="242" t="str" cm="1">
        <f t="array" ref="P651">IF(AND(I651&lt;&gt;0,I651&lt;&gt;""),IF(D651="","",IF(ISNUMBER(MATCH(SUBSTITUTE(D651," ",""),SUBSTITUTE('Look Up Values'!$S$2:$S$120," ",""),0)),"","D&amp;R error")),"")</f>
        <v/>
      </c>
      <c r="Q651" s="242" t="str" cm="1">
        <f t="array" ref="Q651">IF(AND(I651&lt;&gt;0,I651&lt;&gt;""),IF(G651="","",IF(ISNUMBER(MATCH(SUBSTITUTE(G651," ",""),SUBSTITUTE('Look Up Values'!$I$2:$I$10," ",""),0)),"","State error")),"")</f>
        <v/>
      </c>
      <c r="R651" s="260" t="str">
        <f t="shared" si="21"/>
        <v/>
      </c>
    </row>
    <row r="652" spans="1:18" ht="15.75">
      <c r="A652" s="250">
        <v>645</v>
      </c>
      <c r="B652" s="198"/>
      <c r="C652" s="25"/>
      <c r="D652" s="25"/>
      <c r="E652" s="25"/>
      <c r="F652" s="25"/>
      <c r="G652" s="26"/>
      <c r="H652" s="27"/>
      <c r="I652" s="28"/>
      <c r="J652" s="430"/>
      <c r="K652" s="8"/>
      <c r="L652" s="457" t="str">
        <f t="shared" si="20"/>
        <v/>
      </c>
      <c r="M652" s="245" cm="1">
        <f t="array" ref="M652">SUMPRODUCT(--(N652:Q652&lt;&gt;"")) + IF(TRIM(R652)="",0,LEN(R652)-LEN(SUBSTITUTE(R652,",",""))+1)</f>
        <v>0</v>
      </c>
      <c r="N652" s="242" t="str">
        <f>IF(AND(I652&lt;&gt;0,I652&lt;&gt;""),IF(TRIM(SUBSTITUTE(B652,CHAR(160),""))="","",IF(ISNUMBER(MATCH(TRIM(SUBSTITUTE(B652,CHAR(160),"")),'Look Up Values'!$B$2:$B$500,0)),"","Origin error")),"")</f>
        <v/>
      </c>
      <c r="O652" s="242" t="str">
        <f>IF(AND(I652&lt;&gt;0,I652&lt;&gt;""),IF(C652="","",IF(AND(ISNUMBER(--LEFT(C652,FIND(" ",C652&amp;" ")-1)),OR(LEN(LEFT(C652,FIND(" ",C652&amp;" ")-1))=6,LEN(LEFT(C652,FIND(" ",C652&amp;" ")-1))=7),OR(ISNUMBER(MATCH(LEFT(C652,FIND(" ",C652&amp;" ")-1),'Look Up Values'!$G$2:$G$1000,0)),ISNUMBER(MATCH(LEFT(C652,FIND(" ",C652&amp;" ")-1),'Look Up Values'!$AE$2:$AE$2000,0)))),"","EWC error")),"")</f>
        <v/>
      </c>
      <c r="P652" s="242" t="str" cm="1">
        <f t="array" ref="P652">IF(AND(I652&lt;&gt;0,I652&lt;&gt;""),IF(D652="","",IF(ISNUMBER(MATCH(SUBSTITUTE(D652," ",""),SUBSTITUTE('Look Up Values'!$S$2:$S$120," ",""),0)),"","D&amp;R error")),"")</f>
        <v/>
      </c>
      <c r="Q652" s="242" t="str" cm="1">
        <f t="array" ref="Q652">IF(AND(I652&lt;&gt;0,I652&lt;&gt;""),IF(G652="","",IF(ISNUMBER(MATCH(SUBSTITUTE(G652," ",""),SUBSTITUTE('Look Up Values'!$I$2:$I$10," ",""),0)),"","State error")),"")</f>
        <v/>
      </c>
      <c r="R652" s="260" t="str">
        <f t="shared" si="21"/>
        <v/>
      </c>
    </row>
    <row r="653" spans="1:18" ht="15.75">
      <c r="A653" s="250">
        <v>646</v>
      </c>
      <c r="B653" s="198"/>
      <c r="C653" s="25"/>
      <c r="D653" s="25"/>
      <c r="E653" s="25"/>
      <c r="F653" s="25"/>
      <c r="G653" s="26"/>
      <c r="H653" s="27"/>
      <c r="I653" s="28"/>
      <c r="J653" s="430"/>
      <c r="K653" s="8"/>
      <c r="L653" s="457" t="str">
        <f t="shared" si="20"/>
        <v/>
      </c>
      <c r="M653" s="245" cm="1">
        <f t="array" ref="M653">SUMPRODUCT(--(N653:Q653&lt;&gt;"")) + IF(TRIM(R653)="",0,LEN(R653)-LEN(SUBSTITUTE(R653,",",""))+1)</f>
        <v>0</v>
      </c>
      <c r="N653" s="242" t="str">
        <f>IF(AND(I653&lt;&gt;0,I653&lt;&gt;""),IF(TRIM(SUBSTITUTE(B653,CHAR(160),""))="","",IF(ISNUMBER(MATCH(TRIM(SUBSTITUTE(B653,CHAR(160),"")),'Look Up Values'!$B$2:$B$500,0)),"","Origin error")),"")</f>
        <v/>
      </c>
      <c r="O653" s="242" t="str">
        <f>IF(AND(I653&lt;&gt;0,I653&lt;&gt;""),IF(C653="","",IF(AND(ISNUMBER(--LEFT(C653,FIND(" ",C653&amp;" ")-1)),OR(LEN(LEFT(C653,FIND(" ",C653&amp;" ")-1))=6,LEN(LEFT(C653,FIND(" ",C653&amp;" ")-1))=7),OR(ISNUMBER(MATCH(LEFT(C653,FIND(" ",C653&amp;" ")-1),'Look Up Values'!$G$2:$G$1000,0)),ISNUMBER(MATCH(LEFT(C653,FIND(" ",C653&amp;" ")-1),'Look Up Values'!$AE$2:$AE$2000,0)))),"","EWC error")),"")</f>
        <v/>
      </c>
      <c r="P653" s="242" t="str" cm="1">
        <f t="array" ref="P653">IF(AND(I653&lt;&gt;0,I653&lt;&gt;""),IF(D653="","",IF(ISNUMBER(MATCH(SUBSTITUTE(D653," ",""),SUBSTITUTE('Look Up Values'!$S$2:$S$120," ",""),0)),"","D&amp;R error")),"")</f>
        <v/>
      </c>
      <c r="Q653" s="242" t="str" cm="1">
        <f t="array" ref="Q653">IF(AND(I653&lt;&gt;0,I653&lt;&gt;""),IF(G653="","",IF(ISNUMBER(MATCH(SUBSTITUTE(G653," ",""),SUBSTITUTE('Look Up Values'!$I$2:$I$10," ",""),0)),"","State error")),"")</f>
        <v/>
      </c>
      <c r="R653" s="260" t="str">
        <f t="shared" si="21"/>
        <v/>
      </c>
    </row>
    <row r="654" spans="1:18" ht="15.75">
      <c r="A654" s="250">
        <v>647</v>
      </c>
      <c r="B654" s="198"/>
      <c r="C654" s="25"/>
      <c r="D654" s="25"/>
      <c r="E654" s="25"/>
      <c r="F654" s="25"/>
      <c r="G654" s="26"/>
      <c r="H654" s="27"/>
      <c r="I654" s="28"/>
      <c r="J654" s="430"/>
      <c r="K654" s="8"/>
      <c r="L654" s="457" t="str">
        <f t="shared" si="20"/>
        <v/>
      </c>
      <c r="M654" s="245" cm="1">
        <f t="array" ref="M654">SUMPRODUCT(--(N654:Q654&lt;&gt;"")) + IF(TRIM(R654)="",0,LEN(R654)-LEN(SUBSTITUTE(R654,",",""))+1)</f>
        <v>0</v>
      </c>
      <c r="N654" s="242" t="str">
        <f>IF(AND(I654&lt;&gt;0,I654&lt;&gt;""),IF(TRIM(SUBSTITUTE(B654,CHAR(160),""))="","",IF(ISNUMBER(MATCH(TRIM(SUBSTITUTE(B654,CHAR(160),"")),'Look Up Values'!$B$2:$B$500,0)),"","Origin error")),"")</f>
        <v/>
      </c>
      <c r="O654" s="242" t="str">
        <f>IF(AND(I654&lt;&gt;0,I654&lt;&gt;""),IF(C654="","",IF(AND(ISNUMBER(--LEFT(C654,FIND(" ",C654&amp;" ")-1)),OR(LEN(LEFT(C654,FIND(" ",C654&amp;" ")-1))=6,LEN(LEFT(C654,FIND(" ",C654&amp;" ")-1))=7),OR(ISNUMBER(MATCH(LEFT(C654,FIND(" ",C654&amp;" ")-1),'Look Up Values'!$G$2:$G$1000,0)),ISNUMBER(MATCH(LEFT(C654,FIND(" ",C654&amp;" ")-1),'Look Up Values'!$AE$2:$AE$2000,0)))),"","EWC error")),"")</f>
        <v/>
      </c>
      <c r="P654" s="242" t="str" cm="1">
        <f t="array" ref="P654">IF(AND(I654&lt;&gt;0,I654&lt;&gt;""),IF(D654="","",IF(ISNUMBER(MATCH(SUBSTITUTE(D654," ",""),SUBSTITUTE('Look Up Values'!$S$2:$S$120," ",""),0)),"","D&amp;R error")),"")</f>
        <v/>
      </c>
      <c r="Q654" s="242" t="str" cm="1">
        <f t="array" ref="Q654">IF(AND(I654&lt;&gt;0,I654&lt;&gt;""),IF(G654="","",IF(ISNUMBER(MATCH(SUBSTITUTE(G654," ",""),SUBSTITUTE('Look Up Values'!$I$2:$I$10," ",""),0)),"","State error")),"")</f>
        <v/>
      </c>
      <c r="R654" s="260" t="str">
        <f t="shared" si="21"/>
        <v/>
      </c>
    </row>
    <row r="655" spans="1:18" ht="15.75">
      <c r="A655" s="250">
        <v>648</v>
      </c>
      <c r="B655" s="198"/>
      <c r="C655" s="25"/>
      <c r="D655" s="25"/>
      <c r="E655" s="25"/>
      <c r="F655" s="25"/>
      <c r="G655" s="26"/>
      <c r="H655" s="27"/>
      <c r="I655" s="28"/>
      <c r="J655" s="430"/>
      <c r="K655" s="8"/>
      <c r="L655" s="457" t="str">
        <f t="shared" si="20"/>
        <v/>
      </c>
      <c r="M655" s="245" cm="1">
        <f t="array" ref="M655">SUMPRODUCT(--(N655:Q655&lt;&gt;"")) + IF(TRIM(R655)="",0,LEN(R655)-LEN(SUBSTITUTE(R655,",",""))+1)</f>
        <v>0</v>
      </c>
      <c r="N655" s="242" t="str">
        <f>IF(AND(I655&lt;&gt;0,I655&lt;&gt;""),IF(TRIM(SUBSTITUTE(B655,CHAR(160),""))="","",IF(ISNUMBER(MATCH(TRIM(SUBSTITUTE(B655,CHAR(160),"")),'Look Up Values'!$B$2:$B$500,0)),"","Origin error")),"")</f>
        <v/>
      </c>
      <c r="O655" s="242" t="str">
        <f>IF(AND(I655&lt;&gt;0,I655&lt;&gt;""),IF(C655="","",IF(AND(ISNUMBER(--LEFT(C655,FIND(" ",C655&amp;" ")-1)),OR(LEN(LEFT(C655,FIND(" ",C655&amp;" ")-1))=6,LEN(LEFT(C655,FIND(" ",C655&amp;" ")-1))=7),OR(ISNUMBER(MATCH(LEFT(C655,FIND(" ",C655&amp;" ")-1),'Look Up Values'!$G$2:$G$1000,0)),ISNUMBER(MATCH(LEFT(C655,FIND(" ",C655&amp;" ")-1),'Look Up Values'!$AE$2:$AE$2000,0)))),"","EWC error")),"")</f>
        <v/>
      </c>
      <c r="P655" s="242" t="str" cm="1">
        <f t="array" ref="P655">IF(AND(I655&lt;&gt;0,I655&lt;&gt;""),IF(D655="","",IF(ISNUMBER(MATCH(SUBSTITUTE(D655," ",""),SUBSTITUTE('Look Up Values'!$S$2:$S$120," ",""),0)),"","D&amp;R error")),"")</f>
        <v/>
      </c>
      <c r="Q655" s="242" t="str" cm="1">
        <f t="array" ref="Q655">IF(AND(I655&lt;&gt;0,I655&lt;&gt;""),IF(G655="","",IF(ISNUMBER(MATCH(SUBSTITUTE(G655," ",""),SUBSTITUTE('Look Up Values'!$I$2:$I$10," ",""),0)),"","State error")),"")</f>
        <v/>
      </c>
      <c r="R655" s="260" t="str">
        <f t="shared" si="21"/>
        <v/>
      </c>
    </row>
    <row r="656" spans="1:18" ht="15.75">
      <c r="A656" s="250">
        <v>649</v>
      </c>
      <c r="B656" s="198"/>
      <c r="C656" s="25"/>
      <c r="D656" s="25"/>
      <c r="E656" s="25"/>
      <c r="F656" s="25"/>
      <c r="G656" s="26"/>
      <c r="H656" s="27"/>
      <c r="I656" s="28"/>
      <c r="J656" s="430"/>
      <c r="K656" s="8"/>
      <c r="L656" s="457" t="str">
        <f t="shared" si="20"/>
        <v/>
      </c>
      <c r="M656" s="245" cm="1">
        <f t="array" ref="M656">SUMPRODUCT(--(N656:Q656&lt;&gt;"")) + IF(TRIM(R656)="",0,LEN(R656)-LEN(SUBSTITUTE(R656,",",""))+1)</f>
        <v>0</v>
      </c>
      <c r="N656" s="242" t="str">
        <f>IF(AND(I656&lt;&gt;0,I656&lt;&gt;""),IF(TRIM(SUBSTITUTE(B656,CHAR(160),""))="","",IF(ISNUMBER(MATCH(TRIM(SUBSTITUTE(B656,CHAR(160),"")),'Look Up Values'!$B$2:$B$500,0)),"","Origin error")),"")</f>
        <v/>
      </c>
      <c r="O656" s="242" t="str">
        <f>IF(AND(I656&lt;&gt;0,I656&lt;&gt;""),IF(C656="","",IF(AND(ISNUMBER(--LEFT(C656,FIND(" ",C656&amp;" ")-1)),OR(LEN(LEFT(C656,FIND(" ",C656&amp;" ")-1))=6,LEN(LEFT(C656,FIND(" ",C656&amp;" ")-1))=7),OR(ISNUMBER(MATCH(LEFT(C656,FIND(" ",C656&amp;" ")-1),'Look Up Values'!$G$2:$G$1000,0)),ISNUMBER(MATCH(LEFT(C656,FIND(" ",C656&amp;" ")-1),'Look Up Values'!$AE$2:$AE$2000,0)))),"","EWC error")),"")</f>
        <v/>
      </c>
      <c r="P656" s="242" t="str" cm="1">
        <f t="array" ref="P656">IF(AND(I656&lt;&gt;0,I656&lt;&gt;""),IF(D656="","",IF(ISNUMBER(MATCH(SUBSTITUTE(D656," ",""),SUBSTITUTE('Look Up Values'!$S$2:$S$120," ",""),0)),"","D&amp;R error")),"")</f>
        <v/>
      </c>
      <c r="Q656" s="242" t="str" cm="1">
        <f t="array" ref="Q656">IF(AND(I656&lt;&gt;0,I656&lt;&gt;""),IF(G656="","",IF(ISNUMBER(MATCH(SUBSTITUTE(G656," ",""),SUBSTITUTE('Look Up Values'!$I$2:$I$10," ",""),0)),"","State error")),"")</f>
        <v/>
      </c>
      <c r="R656" s="260" t="str">
        <f t="shared" si="21"/>
        <v/>
      </c>
    </row>
    <row r="657" spans="1:18" ht="15.75">
      <c r="A657" s="250">
        <v>650</v>
      </c>
      <c r="B657" s="198"/>
      <c r="C657" s="25"/>
      <c r="D657" s="25"/>
      <c r="E657" s="25"/>
      <c r="F657" s="25"/>
      <c r="G657" s="26"/>
      <c r="H657" s="27"/>
      <c r="I657" s="28"/>
      <c r="J657" s="430"/>
      <c r="K657" s="8"/>
      <c r="L657" s="457" t="str">
        <f t="shared" si="20"/>
        <v/>
      </c>
      <c r="M657" s="245" cm="1">
        <f t="array" ref="M657">SUMPRODUCT(--(N657:Q657&lt;&gt;"")) + IF(TRIM(R657)="",0,LEN(R657)-LEN(SUBSTITUTE(R657,",",""))+1)</f>
        <v>0</v>
      </c>
      <c r="N657" s="242" t="str">
        <f>IF(AND(I657&lt;&gt;0,I657&lt;&gt;""),IF(TRIM(SUBSTITUTE(B657,CHAR(160),""))="","",IF(ISNUMBER(MATCH(TRIM(SUBSTITUTE(B657,CHAR(160),"")),'Look Up Values'!$B$2:$B$500,0)),"","Origin error")),"")</f>
        <v/>
      </c>
      <c r="O657" s="242" t="str">
        <f>IF(AND(I657&lt;&gt;0,I657&lt;&gt;""),IF(C657="","",IF(AND(ISNUMBER(--LEFT(C657,FIND(" ",C657&amp;" ")-1)),OR(LEN(LEFT(C657,FIND(" ",C657&amp;" ")-1))=6,LEN(LEFT(C657,FIND(" ",C657&amp;" ")-1))=7),OR(ISNUMBER(MATCH(LEFT(C657,FIND(" ",C657&amp;" ")-1),'Look Up Values'!$G$2:$G$1000,0)),ISNUMBER(MATCH(LEFT(C657,FIND(" ",C657&amp;" ")-1),'Look Up Values'!$AE$2:$AE$2000,0)))),"","EWC error")),"")</f>
        <v/>
      </c>
      <c r="P657" s="242" t="str" cm="1">
        <f t="array" ref="P657">IF(AND(I657&lt;&gt;0,I657&lt;&gt;""),IF(D657="","",IF(ISNUMBER(MATCH(SUBSTITUTE(D657," ",""),SUBSTITUTE('Look Up Values'!$S$2:$S$120," ",""),0)),"","D&amp;R error")),"")</f>
        <v/>
      </c>
      <c r="Q657" s="242" t="str" cm="1">
        <f t="array" ref="Q657">IF(AND(I657&lt;&gt;0,I657&lt;&gt;""),IF(G657="","",IF(ISNUMBER(MATCH(SUBSTITUTE(G657," ",""),SUBSTITUTE('Look Up Values'!$I$2:$I$10," ",""),0)),"","State error")),"")</f>
        <v/>
      </c>
      <c r="R657" s="260" t="str">
        <f t="shared" si="21"/>
        <v/>
      </c>
    </row>
    <row r="658" spans="1:18" ht="15.75">
      <c r="A658" s="250">
        <v>651</v>
      </c>
      <c r="B658" s="198"/>
      <c r="C658" s="25"/>
      <c r="D658" s="25"/>
      <c r="E658" s="25"/>
      <c r="F658" s="25"/>
      <c r="G658" s="26"/>
      <c r="H658" s="27"/>
      <c r="I658" s="28"/>
      <c r="J658" s="430"/>
      <c r="K658" s="8"/>
      <c r="L658" s="457" t="str">
        <f t="shared" si="20"/>
        <v/>
      </c>
      <c r="M658" s="245" cm="1">
        <f t="array" ref="M658">SUMPRODUCT(--(N658:Q658&lt;&gt;"")) + IF(TRIM(R658)="",0,LEN(R658)-LEN(SUBSTITUTE(R658,",",""))+1)</f>
        <v>0</v>
      </c>
      <c r="N658" s="242" t="str">
        <f>IF(AND(I658&lt;&gt;0,I658&lt;&gt;""),IF(TRIM(SUBSTITUTE(B658,CHAR(160),""))="","",IF(ISNUMBER(MATCH(TRIM(SUBSTITUTE(B658,CHAR(160),"")),'Look Up Values'!$B$2:$B$500,0)),"","Origin error")),"")</f>
        <v/>
      </c>
      <c r="O658" s="242" t="str">
        <f>IF(AND(I658&lt;&gt;0,I658&lt;&gt;""),IF(C658="","",IF(AND(ISNUMBER(--LEFT(C658,FIND(" ",C658&amp;" ")-1)),OR(LEN(LEFT(C658,FIND(" ",C658&amp;" ")-1))=6,LEN(LEFT(C658,FIND(" ",C658&amp;" ")-1))=7),OR(ISNUMBER(MATCH(LEFT(C658,FIND(" ",C658&amp;" ")-1),'Look Up Values'!$G$2:$G$1000,0)),ISNUMBER(MATCH(LEFT(C658,FIND(" ",C658&amp;" ")-1),'Look Up Values'!$AE$2:$AE$2000,0)))),"","EWC error")),"")</f>
        <v/>
      </c>
      <c r="P658" s="242" t="str" cm="1">
        <f t="array" ref="P658">IF(AND(I658&lt;&gt;0,I658&lt;&gt;""),IF(D658="","",IF(ISNUMBER(MATCH(SUBSTITUTE(D658," ",""),SUBSTITUTE('Look Up Values'!$S$2:$S$120," ",""),0)),"","D&amp;R error")),"")</f>
        <v/>
      </c>
      <c r="Q658" s="242" t="str" cm="1">
        <f t="array" ref="Q658">IF(AND(I658&lt;&gt;0,I658&lt;&gt;""),IF(G658="","",IF(ISNUMBER(MATCH(SUBSTITUTE(G658," ",""),SUBSTITUTE('Look Up Values'!$I$2:$I$10," ",""),0)),"","State error")),"")</f>
        <v/>
      </c>
      <c r="R658" s="260" t="str">
        <f t="shared" si="21"/>
        <v/>
      </c>
    </row>
    <row r="659" spans="1:18" ht="15.75">
      <c r="A659" s="250">
        <v>652</v>
      </c>
      <c r="B659" s="198"/>
      <c r="C659" s="25"/>
      <c r="D659" s="25"/>
      <c r="E659" s="25"/>
      <c r="F659" s="25"/>
      <c r="G659" s="26"/>
      <c r="H659" s="27"/>
      <c r="I659" s="28"/>
      <c r="J659" s="430"/>
      <c r="K659" s="8"/>
      <c r="L659" s="457" t="str">
        <f t="shared" si="20"/>
        <v/>
      </c>
      <c r="M659" s="245" cm="1">
        <f t="array" ref="M659">SUMPRODUCT(--(N659:Q659&lt;&gt;"")) + IF(TRIM(R659)="",0,LEN(R659)-LEN(SUBSTITUTE(R659,",",""))+1)</f>
        <v>0</v>
      </c>
      <c r="N659" s="242" t="str">
        <f>IF(AND(I659&lt;&gt;0,I659&lt;&gt;""),IF(TRIM(SUBSTITUTE(B659,CHAR(160),""))="","",IF(ISNUMBER(MATCH(TRIM(SUBSTITUTE(B659,CHAR(160),"")),'Look Up Values'!$B$2:$B$500,0)),"","Origin error")),"")</f>
        <v/>
      </c>
      <c r="O659" s="242" t="str">
        <f>IF(AND(I659&lt;&gt;0,I659&lt;&gt;""),IF(C659="","",IF(AND(ISNUMBER(--LEFT(C659,FIND(" ",C659&amp;" ")-1)),OR(LEN(LEFT(C659,FIND(" ",C659&amp;" ")-1))=6,LEN(LEFT(C659,FIND(" ",C659&amp;" ")-1))=7),OR(ISNUMBER(MATCH(LEFT(C659,FIND(" ",C659&amp;" ")-1),'Look Up Values'!$G$2:$G$1000,0)),ISNUMBER(MATCH(LEFT(C659,FIND(" ",C659&amp;" ")-1),'Look Up Values'!$AE$2:$AE$2000,0)))),"","EWC error")),"")</f>
        <v/>
      </c>
      <c r="P659" s="242" t="str" cm="1">
        <f t="array" ref="P659">IF(AND(I659&lt;&gt;0,I659&lt;&gt;""),IF(D659="","",IF(ISNUMBER(MATCH(SUBSTITUTE(D659," ",""),SUBSTITUTE('Look Up Values'!$S$2:$S$120," ",""),0)),"","D&amp;R error")),"")</f>
        <v/>
      </c>
      <c r="Q659" s="242" t="str" cm="1">
        <f t="array" ref="Q659">IF(AND(I659&lt;&gt;0,I659&lt;&gt;""),IF(G659="","",IF(ISNUMBER(MATCH(SUBSTITUTE(G659," ",""),SUBSTITUTE('Look Up Values'!$I$2:$I$10," ",""),0)),"","State error")),"")</f>
        <v/>
      </c>
      <c r="R659" s="260" t="str">
        <f t="shared" si="21"/>
        <v/>
      </c>
    </row>
    <row r="660" spans="1:18" ht="15.75">
      <c r="A660" s="250">
        <v>653</v>
      </c>
      <c r="B660" s="198"/>
      <c r="C660" s="25"/>
      <c r="D660" s="25"/>
      <c r="E660" s="25"/>
      <c r="F660" s="25"/>
      <c r="G660" s="26"/>
      <c r="H660" s="27"/>
      <c r="I660" s="28"/>
      <c r="J660" s="430"/>
      <c r="K660" s="8"/>
      <c r="L660" s="457" t="str">
        <f t="shared" si="20"/>
        <v/>
      </c>
      <c r="M660" s="245" cm="1">
        <f t="array" ref="M660">SUMPRODUCT(--(N660:Q660&lt;&gt;"")) + IF(TRIM(R660)="",0,LEN(R660)-LEN(SUBSTITUTE(R660,",",""))+1)</f>
        <v>0</v>
      </c>
      <c r="N660" s="242" t="str">
        <f>IF(AND(I660&lt;&gt;0,I660&lt;&gt;""),IF(TRIM(SUBSTITUTE(B660,CHAR(160),""))="","",IF(ISNUMBER(MATCH(TRIM(SUBSTITUTE(B660,CHAR(160),"")),'Look Up Values'!$B$2:$B$500,0)),"","Origin error")),"")</f>
        <v/>
      </c>
      <c r="O660" s="242" t="str">
        <f>IF(AND(I660&lt;&gt;0,I660&lt;&gt;""),IF(C660="","",IF(AND(ISNUMBER(--LEFT(C660,FIND(" ",C660&amp;" ")-1)),OR(LEN(LEFT(C660,FIND(" ",C660&amp;" ")-1))=6,LEN(LEFT(C660,FIND(" ",C660&amp;" ")-1))=7),OR(ISNUMBER(MATCH(LEFT(C660,FIND(" ",C660&amp;" ")-1),'Look Up Values'!$G$2:$G$1000,0)),ISNUMBER(MATCH(LEFT(C660,FIND(" ",C660&amp;" ")-1),'Look Up Values'!$AE$2:$AE$2000,0)))),"","EWC error")),"")</f>
        <v/>
      </c>
      <c r="P660" s="242" t="str" cm="1">
        <f t="array" ref="P660">IF(AND(I660&lt;&gt;0,I660&lt;&gt;""),IF(D660="","",IF(ISNUMBER(MATCH(SUBSTITUTE(D660," ",""),SUBSTITUTE('Look Up Values'!$S$2:$S$120," ",""),0)),"","D&amp;R error")),"")</f>
        <v/>
      </c>
      <c r="Q660" s="242" t="str" cm="1">
        <f t="array" ref="Q660">IF(AND(I660&lt;&gt;0,I660&lt;&gt;""),IF(G660="","",IF(ISNUMBER(MATCH(SUBSTITUTE(G660," ",""),SUBSTITUTE('Look Up Values'!$I$2:$I$10," ",""),0)),"","State error")),"")</f>
        <v/>
      </c>
      <c r="R660" s="260" t="str">
        <f t="shared" si="21"/>
        <v/>
      </c>
    </row>
    <row r="661" spans="1:18" ht="15.75">
      <c r="A661" s="250">
        <v>654</v>
      </c>
      <c r="B661" s="198"/>
      <c r="C661" s="25"/>
      <c r="D661" s="25"/>
      <c r="E661" s="25"/>
      <c r="F661" s="25"/>
      <c r="G661" s="26"/>
      <c r="H661" s="27"/>
      <c r="I661" s="28"/>
      <c r="J661" s="430"/>
      <c r="K661" s="8"/>
      <c r="L661" s="457" t="str">
        <f t="shared" si="20"/>
        <v/>
      </c>
      <c r="M661" s="245" cm="1">
        <f t="array" ref="M661">SUMPRODUCT(--(N661:Q661&lt;&gt;"")) + IF(TRIM(R661)="",0,LEN(R661)-LEN(SUBSTITUTE(R661,",",""))+1)</f>
        <v>0</v>
      </c>
      <c r="N661" s="242" t="str">
        <f>IF(AND(I661&lt;&gt;0,I661&lt;&gt;""),IF(TRIM(SUBSTITUTE(B661,CHAR(160),""))="","",IF(ISNUMBER(MATCH(TRIM(SUBSTITUTE(B661,CHAR(160),"")),'Look Up Values'!$B$2:$B$500,0)),"","Origin error")),"")</f>
        <v/>
      </c>
      <c r="O661" s="242" t="str">
        <f>IF(AND(I661&lt;&gt;0,I661&lt;&gt;""),IF(C661="","",IF(AND(ISNUMBER(--LEFT(C661,FIND(" ",C661&amp;" ")-1)),OR(LEN(LEFT(C661,FIND(" ",C661&amp;" ")-1))=6,LEN(LEFT(C661,FIND(" ",C661&amp;" ")-1))=7),OR(ISNUMBER(MATCH(LEFT(C661,FIND(" ",C661&amp;" ")-1),'Look Up Values'!$G$2:$G$1000,0)),ISNUMBER(MATCH(LEFT(C661,FIND(" ",C661&amp;" ")-1),'Look Up Values'!$AE$2:$AE$2000,0)))),"","EWC error")),"")</f>
        <v/>
      </c>
      <c r="P661" s="242" t="str" cm="1">
        <f t="array" ref="P661">IF(AND(I661&lt;&gt;0,I661&lt;&gt;""),IF(D661="","",IF(ISNUMBER(MATCH(SUBSTITUTE(D661," ",""),SUBSTITUTE('Look Up Values'!$S$2:$S$120," ",""),0)),"","D&amp;R error")),"")</f>
        <v/>
      </c>
      <c r="Q661" s="242" t="str" cm="1">
        <f t="array" ref="Q661">IF(AND(I661&lt;&gt;0,I661&lt;&gt;""),IF(G661="","",IF(ISNUMBER(MATCH(SUBSTITUTE(G661," ",""),SUBSTITUTE('Look Up Values'!$I$2:$I$10," ",""),0)),"","State error")),"")</f>
        <v/>
      </c>
      <c r="R661" s="260" t="str">
        <f t="shared" si="21"/>
        <v/>
      </c>
    </row>
    <row r="662" spans="1:18" ht="15.75">
      <c r="A662" s="250">
        <v>655</v>
      </c>
      <c r="B662" s="198"/>
      <c r="C662" s="25"/>
      <c r="D662" s="25"/>
      <c r="E662" s="25"/>
      <c r="F662" s="25"/>
      <c r="G662" s="26"/>
      <c r="H662" s="27"/>
      <c r="I662" s="28"/>
      <c r="J662" s="430"/>
      <c r="K662" s="8"/>
      <c r="L662" s="457" t="str">
        <f t="shared" si="20"/>
        <v/>
      </c>
      <c r="M662" s="245" cm="1">
        <f t="array" ref="M662">SUMPRODUCT(--(N662:Q662&lt;&gt;"")) + IF(TRIM(R662)="",0,LEN(R662)-LEN(SUBSTITUTE(R662,",",""))+1)</f>
        <v>0</v>
      </c>
      <c r="N662" s="242" t="str">
        <f>IF(AND(I662&lt;&gt;0,I662&lt;&gt;""),IF(TRIM(SUBSTITUTE(B662,CHAR(160),""))="","",IF(ISNUMBER(MATCH(TRIM(SUBSTITUTE(B662,CHAR(160),"")),'Look Up Values'!$B$2:$B$500,0)),"","Origin error")),"")</f>
        <v/>
      </c>
      <c r="O662" s="242" t="str">
        <f>IF(AND(I662&lt;&gt;0,I662&lt;&gt;""),IF(C662="","",IF(AND(ISNUMBER(--LEFT(C662,FIND(" ",C662&amp;" ")-1)),OR(LEN(LEFT(C662,FIND(" ",C662&amp;" ")-1))=6,LEN(LEFT(C662,FIND(" ",C662&amp;" ")-1))=7),OR(ISNUMBER(MATCH(LEFT(C662,FIND(" ",C662&amp;" ")-1),'Look Up Values'!$G$2:$G$1000,0)),ISNUMBER(MATCH(LEFT(C662,FIND(" ",C662&amp;" ")-1),'Look Up Values'!$AE$2:$AE$2000,0)))),"","EWC error")),"")</f>
        <v/>
      </c>
      <c r="P662" s="242" t="str" cm="1">
        <f t="array" ref="P662">IF(AND(I662&lt;&gt;0,I662&lt;&gt;""),IF(D662="","",IF(ISNUMBER(MATCH(SUBSTITUTE(D662," ",""),SUBSTITUTE('Look Up Values'!$S$2:$S$120," ",""),0)),"","D&amp;R error")),"")</f>
        <v/>
      </c>
      <c r="Q662" s="242" t="str" cm="1">
        <f t="array" ref="Q662">IF(AND(I662&lt;&gt;0,I662&lt;&gt;""),IF(G662="","",IF(ISNUMBER(MATCH(SUBSTITUTE(G662," ",""),SUBSTITUTE('Look Up Values'!$I$2:$I$10," ",""),0)),"","State error")),"")</f>
        <v/>
      </c>
      <c r="R662" s="260" t="str">
        <f t="shared" si="21"/>
        <v/>
      </c>
    </row>
    <row r="663" spans="1:18" ht="15.75">
      <c r="A663" s="250">
        <v>656</v>
      </c>
      <c r="B663" s="198"/>
      <c r="C663" s="25"/>
      <c r="D663" s="25"/>
      <c r="E663" s="25"/>
      <c r="F663" s="25"/>
      <c r="G663" s="26"/>
      <c r="H663" s="27"/>
      <c r="I663" s="28"/>
      <c r="J663" s="430"/>
      <c r="K663" s="8"/>
      <c r="L663" s="457" t="str">
        <f t="shared" si="20"/>
        <v/>
      </c>
      <c r="M663" s="245" cm="1">
        <f t="array" ref="M663">SUMPRODUCT(--(N663:Q663&lt;&gt;"")) + IF(TRIM(R663)="",0,LEN(R663)-LEN(SUBSTITUTE(R663,",",""))+1)</f>
        <v>0</v>
      </c>
      <c r="N663" s="242" t="str">
        <f>IF(AND(I663&lt;&gt;0,I663&lt;&gt;""),IF(TRIM(SUBSTITUTE(B663,CHAR(160),""))="","",IF(ISNUMBER(MATCH(TRIM(SUBSTITUTE(B663,CHAR(160),"")),'Look Up Values'!$B$2:$B$500,0)),"","Origin error")),"")</f>
        <v/>
      </c>
      <c r="O663" s="242" t="str">
        <f>IF(AND(I663&lt;&gt;0,I663&lt;&gt;""),IF(C663="","",IF(AND(ISNUMBER(--LEFT(C663,FIND(" ",C663&amp;" ")-1)),OR(LEN(LEFT(C663,FIND(" ",C663&amp;" ")-1))=6,LEN(LEFT(C663,FIND(" ",C663&amp;" ")-1))=7),OR(ISNUMBER(MATCH(LEFT(C663,FIND(" ",C663&amp;" ")-1),'Look Up Values'!$G$2:$G$1000,0)),ISNUMBER(MATCH(LEFT(C663,FIND(" ",C663&amp;" ")-1),'Look Up Values'!$AE$2:$AE$2000,0)))),"","EWC error")),"")</f>
        <v/>
      </c>
      <c r="P663" s="242" t="str" cm="1">
        <f t="array" ref="P663">IF(AND(I663&lt;&gt;0,I663&lt;&gt;""),IF(D663="","",IF(ISNUMBER(MATCH(SUBSTITUTE(D663," ",""),SUBSTITUTE('Look Up Values'!$S$2:$S$120," ",""),0)),"","D&amp;R error")),"")</f>
        <v/>
      </c>
      <c r="Q663" s="242" t="str" cm="1">
        <f t="array" ref="Q663">IF(AND(I663&lt;&gt;0,I663&lt;&gt;""),IF(G663="","",IF(ISNUMBER(MATCH(SUBSTITUTE(G663," ",""),SUBSTITUTE('Look Up Values'!$I$2:$I$10," ",""),0)),"","State error")),"")</f>
        <v/>
      </c>
      <c r="R663" s="260" t="str">
        <f t="shared" si="21"/>
        <v/>
      </c>
    </row>
    <row r="664" spans="1:18" ht="15.75">
      <c r="A664" s="250">
        <v>657</v>
      </c>
      <c r="B664" s="198"/>
      <c r="C664" s="25"/>
      <c r="D664" s="25"/>
      <c r="E664" s="25"/>
      <c r="F664" s="25"/>
      <c r="G664" s="26"/>
      <c r="H664" s="27"/>
      <c r="I664" s="28"/>
      <c r="J664" s="430"/>
      <c r="K664" s="8"/>
      <c r="L664" s="457" t="str">
        <f t="shared" si="20"/>
        <v/>
      </c>
      <c r="M664" s="245" cm="1">
        <f t="array" ref="M664">SUMPRODUCT(--(N664:Q664&lt;&gt;"")) + IF(TRIM(R664)="",0,LEN(R664)-LEN(SUBSTITUTE(R664,",",""))+1)</f>
        <v>0</v>
      </c>
      <c r="N664" s="242" t="str">
        <f>IF(AND(I664&lt;&gt;0,I664&lt;&gt;""),IF(TRIM(SUBSTITUTE(B664,CHAR(160),""))="","",IF(ISNUMBER(MATCH(TRIM(SUBSTITUTE(B664,CHAR(160),"")),'Look Up Values'!$B$2:$B$500,0)),"","Origin error")),"")</f>
        <v/>
      </c>
      <c r="O664" s="242" t="str">
        <f>IF(AND(I664&lt;&gt;0,I664&lt;&gt;""),IF(C664="","",IF(AND(ISNUMBER(--LEFT(C664,FIND(" ",C664&amp;" ")-1)),OR(LEN(LEFT(C664,FIND(" ",C664&amp;" ")-1))=6,LEN(LEFT(C664,FIND(" ",C664&amp;" ")-1))=7),OR(ISNUMBER(MATCH(LEFT(C664,FIND(" ",C664&amp;" ")-1),'Look Up Values'!$G$2:$G$1000,0)),ISNUMBER(MATCH(LEFT(C664,FIND(" ",C664&amp;" ")-1),'Look Up Values'!$AE$2:$AE$2000,0)))),"","EWC error")),"")</f>
        <v/>
      </c>
      <c r="P664" s="242" t="str" cm="1">
        <f t="array" ref="P664">IF(AND(I664&lt;&gt;0,I664&lt;&gt;""),IF(D664="","",IF(ISNUMBER(MATCH(SUBSTITUTE(D664," ",""),SUBSTITUTE('Look Up Values'!$S$2:$S$120," ",""),0)),"","D&amp;R error")),"")</f>
        <v/>
      </c>
      <c r="Q664" s="242" t="str" cm="1">
        <f t="array" ref="Q664">IF(AND(I664&lt;&gt;0,I664&lt;&gt;""),IF(G664="","",IF(ISNUMBER(MATCH(SUBSTITUTE(G664," ",""),SUBSTITUTE('Look Up Values'!$I$2:$I$10," ",""),0)),"","State error")),"")</f>
        <v/>
      </c>
      <c r="R664" s="260" t="str">
        <f t="shared" si="21"/>
        <v/>
      </c>
    </row>
    <row r="665" spans="1:18" ht="15.75">
      <c r="A665" s="250">
        <v>658</v>
      </c>
      <c r="B665" s="198"/>
      <c r="C665" s="25"/>
      <c r="D665" s="25"/>
      <c r="E665" s="25"/>
      <c r="F665" s="25"/>
      <c r="G665" s="26"/>
      <c r="H665" s="27"/>
      <c r="I665" s="28"/>
      <c r="J665" s="430"/>
      <c r="K665" s="8"/>
      <c r="L665" s="457" t="str">
        <f t="shared" si="20"/>
        <v/>
      </c>
      <c r="M665" s="245" cm="1">
        <f t="array" ref="M665">SUMPRODUCT(--(N665:Q665&lt;&gt;"")) + IF(TRIM(R665)="",0,LEN(R665)-LEN(SUBSTITUTE(R665,",",""))+1)</f>
        <v>0</v>
      </c>
      <c r="N665" s="242" t="str">
        <f>IF(AND(I665&lt;&gt;0,I665&lt;&gt;""),IF(TRIM(SUBSTITUTE(B665,CHAR(160),""))="","",IF(ISNUMBER(MATCH(TRIM(SUBSTITUTE(B665,CHAR(160),"")),'Look Up Values'!$B$2:$B$500,0)),"","Origin error")),"")</f>
        <v/>
      </c>
      <c r="O665" s="242" t="str">
        <f>IF(AND(I665&lt;&gt;0,I665&lt;&gt;""),IF(C665="","",IF(AND(ISNUMBER(--LEFT(C665,FIND(" ",C665&amp;" ")-1)),OR(LEN(LEFT(C665,FIND(" ",C665&amp;" ")-1))=6,LEN(LEFT(C665,FIND(" ",C665&amp;" ")-1))=7),OR(ISNUMBER(MATCH(LEFT(C665,FIND(" ",C665&amp;" ")-1),'Look Up Values'!$G$2:$G$1000,0)),ISNUMBER(MATCH(LEFT(C665,FIND(" ",C665&amp;" ")-1),'Look Up Values'!$AE$2:$AE$2000,0)))),"","EWC error")),"")</f>
        <v/>
      </c>
      <c r="P665" s="242" t="str" cm="1">
        <f t="array" ref="P665">IF(AND(I665&lt;&gt;0,I665&lt;&gt;""),IF(D665="","",IF(ISNUMBER(MATCH(SUBSTITUTE(D665," ",""),SUBSTITUTE('Look Up Values'!$S$2:$S$120," ",""),0)),"","D&amp;R error")),"")</f>
        <v/>
      </c>
      <c r="Q665" s="242" t="str" cm="1">
        <f t="array" ref="Q665">IF(AND(I665&lt;&gt;0,I665&lt;&gt;""),IF(G665="","",IF(ISNUMBER(MATCH(SUBSTITUTE(G665," ",""),SUBSTITUTE('Look Up Values'!$I$2:$I$10," ",""),0)),"","State error")),"")</f>
        <v/>
      </c>
      <c r="R665" s="260" t="str">
        <f t="shared" si="21"/>
        <v/>
      </c>
    </row>
    <row r="666" spans="1:18" ht="15.75">
      <c r="A666" s="250">
        <v>659</v>
      </c>
      <c r="B666" s="198"/>
      <c r="C666" s="25"/>
      <c r="D666" s="25"/>
      <c r="E666" s="25"/>
      <c r="F666" s="25"/>
      <c r="G666" s="26"/>
      <c r="H666" s="27"/>
      <c r="I666" s="28"/>
      <c r="J666" s="430"/>
      <c r="K666" s="8"/>
      <c r="L666" s="457" t="str">
        <f t="shared" si="20"/>
        <v/>
      </c>
      <c r="M666" s="245" cm="1">
        <f t="array" ref="M666">SUMPRODUCT(--(N666:Q666&lt;&gt;"")) + IF(TRIM(R666)="",0,LEN(R666)-LEN(SUBSTITUTE(R666,",",""))+1)</f>
        <v>0</v>
      </c>
      <c r="N666" s="242" t="str">
        <f>IF(AND(I666&lt;&gt;0,I666&lt;&gt;""),IF(TRIM(SUBSTITUTE(B666,CHAR(160),""))="","",IF(ISNUMBER(MATCH(TRIM(SUBSTITUTE(B666,CHAR(160),"")),'Look Up Values'!$B$2:$B$500,0)),"","Origin error")),"")</f>
        <v/>
      </c>
      <c r="O666" s="242" t="str">
        <f>IF(AND(I666&lt;&gt;0,I666&lt;&gt;""),IF(C666="","",IF(AND(ISNUMBER(--LEFT(C666,FIND(" ",C666&amp;" ")-1)),OR(LEN(LEFT(C666,FIND(" ",C666&amp;" ")-1))=6,LEN(LEFT(C666,FIND(" ",C666&amp;" ")-1))=7),OR(ISNUMBER(MATCH(LEFT(C666,FIND(" ",C666&amp;" ")-1),'Look Up Values'!$G$2:$G$1000,0)),ISNUMBER(MATCH(LEFT(C666,FIND(" ",C666&amp;" ")-1),'Look Up Values'!$AE$2:$AE$2000,0)))),"","EWC error")),"")</f>
        <v/>
      </c>
      <c r="P666" s="242" t="str" cm="1">
        <f t="array" ref="P666">IF(AND(I666&lt;&gt;0,I666&lt;&gt;""),IF(D666="","",IF(ISNUMBER(MATCH(SUBSTITUTE(D666," ",""),SUBSTITUTE('Look Up Values'!$S$2:$S$120," ",""),0)),"","D&amp;R error")),"")</f>
        <v/>
      </c>
      <c r="Q666" s="242" t="str" cm="1">
        <f t="array" ref="Q666">IF(AND(I666&lt;&gt;0,I666&lt;&gt;""),IF(G666="","",IF(ISNUMBER(MATCH(SUBSTITUTE(G666," ",""),SUBSTITUTE('Look Up Values'!$I$2:$I$10," ",""),0)),"","State error")),"")</f>
        <v/>
      </c>
      <c r="R666" s="260" t="str">
        <f t="shared" si="21"/>
        <v/>
      </c>
    </row>
    <row r="667" spans="1:18" ht="15.75">
      <c r="A667" s="250">
        <v>660</v>
      </c>
      <c r="B667" s="198"/>
      <c r="C667" s="25"/>
      <c r="D667" s="25"/>
      <c r="E667" s="25"/>
      <c r="F667" s="25"/>
      <c r="G667" s="26"/>
      <c r="H667" s="27"/>
      <c r="I667" s="28"/>
      <c r="J667" s="430"/>
      <c r="K667" s="8"/>
      <c r="L667" s="457" t="str">
        <f t="shared" si="20"/>
        <v/>
      </c>
      <c r="M667" s="245" cm="1">
        <f t="array" ref="M667">SUMPRODUCT(--(N667:Q667&lt;&gt;"")) + IF(TRIM(R667)="",0,LEN(R667)-LEN(SUBSTITUTE(R667,",",""))+1)</f>
        <v>0</v>
      </c>
      <c r="N667" s="242" t="str">
        <f>IF(AND(I667&lt;&gt;0,I667&lt;&gt;""),IF(TRIM(SUBSTITUTE(B667,CHAR(160),""))="","",IF(ISNUMBER(MATCH(TRIM(SUBSTITUTE(B667,CHAR(160),"")),'Look Up Values'!$B$2:$B$500,0)),"","Origin error")),"")</f>
        <v/>
      </c>
      <c r="O667" s="242" t="str">
        <f>IF(AND(I667&lt;&gt;0,I667&lt;&gt;""),IF(C667="","",IF(AND(ISNUMBER(--LEFT(C667,FIND(" ",C667&amp;" ")-1)),OR(LEN(LEFT(C667,FIND(" ",C667&amp;" ")-1))=6,LEN(LEFT(C667,FIND(" ",C667&amp;" ")-1))=7),OR(ISNUMBER(MATCH(LEFT(C667,FIND(" ",C667&amp;" ")-1),'Look Up Values'!$G$2:$G$1000,0)),ISNUMBER(MATCH(LEFT(C667,FIND(" ",C667&amp;" ")-1),'Look Up Values'!$AE$2:$AE$2000,0)))),"","EWC error")),"")</f>
        <v/>
      </c>
      <c r="P667" s="242" t="str" cm="1">
        <f t="array" ref="P667">IF(AND(I667&lt;&gt;0,I667&lt;&gt;""),IF(D667="","",IF(ISNUMBER(MATCH(SUBSTITUTE(D667," ",""),SUBSTITUTE('Look Up Values'!$S$2:$S$120," ",""),0)),"","D&amp;R error")),"")</f>
        <v/>
      </c>
      <c r="Q667" s="242" t="str" cm="1">
        <f t="array" ref="Q667">IF(AND(I667&lt;&gt;0,I667&lt;&gt;""),IF(G667="","",IF(ISNUMBER(MATCH(SUBSTITUTE(G667," ",""),SUBSTITUTE('Look Up Values'!$I$2:$I$10," ",""),0)),"","State error")),"")</f>
        <v/>
      </c>
      <c r="R667" s="260" t="str">
        <f t="shared" si="21"/>
        <v/>
      </c>
    </row>
    <row r="668" spans="1:18" ht="15.75">
      <c r="A668" s="250">
        <v>661</v>
      </c>
      <c r="B668" s="198"/>
      <c r="C668" s="25"/>
      <c r="D668" s="25"/>
      <c r="E668" s="25"/>
      <c r="F668" s="25"/>
      <c r="G668" s="26"/>
      <c r="H668" s="27"/>
      <c r="I668" s="28"/>
      <c r="J668" s="430"/>
      <c r="K668" s="8"/>
      <c r="L668" s="457" t="str">
        <f t="shared" si="20"/>
        <v/>
      </c>
      <c r="M668" s="245" cm="1">
        <f t="array" ref="M668">SUMPRODUCT(--(N668:Q668&lt;&gt;"")) + IF(TRIM(R668)="",0,LEN(R668)-LEN(SUBSTITUTE(R668,",",""))+1)</f>
        <v>0</v>
      </c>
      <c r="N668" s="242" t="str">
        <f>IF(AND(I668&lt;&gt;0,I668&lt;&gt;""),IF(TRIM(SUBSTITUTE(B668,CHAR(160),""))="","",IF(ISNUMBER(MATCH(TRIM(SUBSTITUTE(B668,CHAR(160),"")),'Look Up Values'!$B$2:$B$500,0)),"","Origin error")),"")</f>
        <v/>
      </c>
      <c r="O668" s="242" t="str">
        <f>IF(AND(I668&lt;&gt;0,I668&lt;&gt;""),IF(C668="","",IF(AND(ISNUMBER(--LEFT(C668,FIND(" ",C668&amp;" ")-1)),OR(LEN(LEFT(C668,FIND(" ",C668&amp;" ")-1))=6,LEN(LEFT(C668,FIND(" ",C668&amp;" ")-1))=7),OR(ISNUMBER(MATCH(LEFT(C668,FIND(" ",C668&amp;" ")-1),'Look Up Values'!$G$2:$G$1000,0)),ISNUMBER(MATCH(LEFT(C668,FIND(" ",C668&amp;" ")-1),'Look Up Values'!$AE$2:$AE$2000,0)))),"","EWC error")),"")</f>
        <v/>
      </c>
      <c r="P668" s="242" t="str" cm="1">
        <f t="array" ref="P668">IF(AND(I668&lt;&gt;0,I668&lt;&gt;""),IF(D668="","",IF(ISNUMBER(MATCH(SUBSTITUTE(D668," ",""),SUBSTITUTE('Look Up Values'!$S$2:$S$120," ",""),0)),"","D&amp;R error")),"")</f>
        <v/>
      </c>
      <c r="Q668" s="242" t="str" cm="1">
        <f t="array" ref="Q668">IF(AND(I668&lt;&gt;0,I668&lt;&gt;""),IF(G668="","",IF(ISNUMBER(MATCH(SUBSTITUTE(G668," ",""),SUBSTITUTE('Look Up Values'!$I$2:$I$10," ",""),0)),"","State error")),"")</f>
        <v/>
      </c>
      <c r="R668" s="260" t="str">
        <f t="shared" si="21"/>
        <v/>
      </c>
    </row>
    <row r="669" spans="1:18" ht="15.75">
      <c r="A669" s="250">
        <v>662</v>
      </c>
      <c r="B669" s="198"/>
      <c r="C669" s="25"/>
      <c r="D669" s="25"/>
      <c r="E669" s="25"/>
      <c r="F669" s="25"/>
      <c r="G669" s="26"/>
      <c r="H669" s="27"/>
      <c r="I669" s="28"/>
      <c r="J669" s="430"/>
      <c r="K669" s="8"/>
      <c r="L669" s="457" t="str">
        <f t="shared" si="20"/>
        <v/>
      </c>
      <c r="M669" s="245" cm="1">
        <f t="array" ref="M669">SUMPRODUCT(--(N669:Q669&lt;&gt;"")) + IF(TRIM(R669)="",0,LEN(R669)-LEN(SUBSTITUTE(R669,",",""))+1)</f>
        <v>0</v>
      </c>
      <c r="N669" s="242" t="str">
        <f>IF(AND(I669&lt;&gt;0,I669&lt;&gt;""),IF(TRIM(SUBSTITUTE(B669,CHAR(160),""))="","",IF(ISNUMBER(MATCH(TRIM(SUBSTITUTE(B669,CHAR(160),"")),'Look Up Values'!$B$2:$B$500,0)),"","Origin error")),"")</f>
        <v/>
      </c>
      <c r="O669" s="242" t="str">
        <f>IF(AND(I669&lt;&gt;0,I669&lt;&gt;""),IF(C669="","",IF(AND(ISNUMBER(--LEFT(C669,FIND(" ",C669&amp;" ")-1)),OR(LEN(LEFT(C669,FIND(" ",C669&amp;" ")-1))=6,LEN(LEFT(C669,FIND(" ",C669&amp;" ")-1))=7),OR(ISNUMBER(MATCH(LEFT(C669,FIND(" ",C669&amp;" ")-1),'Look Up Values'!$G$2:$G$1000,0)),ISNUMBER(MATCH(LEFT(C669,FIND(" ",C669&amp;" ")-1),'Look Up Values'!$AE$2:$AE$2000,0)))),"","EWC error")),"")</f>
        <v/>
      </c>
      <c r="P669" s="242" t="str" cm="1">
        <f t="array" ref="P669">IF(AND(I669&lt;&gt;0,I669&lt;&gt;""),IF(D669="","",IF(ISNUMBER(MATCH(SUBSTITUTE(D669," ",""),SUBSTITUTE('Look Up Values'!$S$2:$S$120," ",""),0)),"","D&amp;R error")),"")</f>
        <v/>
      </c>
      <c r="Q669" s="242" t="str" cm="1">
        <f t="array" ref="Q669">IF(AND(I669&lt;&gt;0,I669&lt;&gt;""),IF(G669="","",IF(ISNUMBER(MATCH(SUBSTITUTE(G669," ",""),SUBSTITUTE('Look Up Values'!$I$2:$I$10," ",""),0)),"","State error")),"")</f>
        <v/>
      </c>
      <c r="R669" s="260" t="str">
        <f t="shared" si="21"/>
        <v/>
      </c>
    </row>
    <row r="670" spans="1:18" ht="15.75">
      <c r="A670" s="250">
        <v>663</v>
      </c>
      <c r="B670" s="198"/>
      <c r="C670" s="25"/>
      <c r="D670" s="25"/>
      <c r="E670" s="25"/>
      <c r="F670" s="25"/>
      <c r="G670" s="26"/>
      <c r="H670" s="27"/>
      <c r="I670" s="28"/>
      <c r="J670" s="430"/>
      <c r="K670" s="8"/>
      <c r="L670" s="457" t="str">
        <f t="shared" si="20"/>
        <v/>
      </c>
      <c r="M670" s="245" cm="1">
        <f t="array" ref="M670">SUMPRODUCT(--(N670:Q670&lt;&gt;"")) + IF(TRIM(R670)="",0,LEN(R670)-LEN(SUBSTITUTE(R670,",",""))+1)</f>
        <v>0</v>
      </c>
      <c r="N670" s="242" t="str">
        <f>IF(AND(I670&lt;&gt;0,I670&lt;&gt;""),IF(TRIM(SUBSTITUTE(B670,CHAR(160),""))="","",IF(ISNUMBER(MATCH(TRIM(SUBSTITUTE(B670,CHAR(160),"")),'Look Up Values'!$B$2:$B$500,0)),"","Origin error")),"")</f>
        <v/>
      </c>
      <c r="O670" s="242" t="str">
        <f>IF(AND(I670&lt;&gt;0,I670&lt;&gt;""),IF(C670="","",IF(AND(ISNUMBER(--LEFT(C670,FIND(" ",C670&amp;" ")-1)),OR(LEN(LEFT(C670,FIND(" ",C670&amp;" ")-1))=6,LEN(LEFT(C670,FIND(" ",C670&amp;" ")-1))=7),OR(ISNUMBER(MATCH(LEFT(C670,FIND(" ",C670&amp;" ")-1),'Look Up Values'!$G$2:$G$1000,0)),ISNUMBER(MATCH(LEFT(C670,FIND(" ",C670&amp;" ")-1),'Look Up Values'!$AE$2:$AE$2000,0)))),"","EWC error")),"")</f>
        <v/>
      </c>
      <c r="P670" s="242" t="str" cm="1">
        <f t="array" ref="P670">IF(AND(I670&lt;&gt;0,I670&lt;&gt;""),IF(D670="","",IF(ISNUMBER(MATCH(SUBSTITUTE(D670," ",""),SUBSTITUTE('Look Up Values'!$S$2:$S$120," ",""),0)),"","D&amp;R error")),"")</f>
        <v/>
      </c>
      <c r="Q670" s="242" t="str" cm="1">
        <f t="array" ref="Q670">IF(AND(I670&lt;&gt;0,I670&lt;&gt;""),IF(G670="","",IF(ISNUMBER(MATCH(SUBSTITUTE(G670," ",""),SUBSTITUTE('Look Up Values'!$I$2:$I$10," ",""),0)),"","State error")),"")</f>
        <v/>
      </c>
      <c r="R670" s="260" t="str">
        <f t="shared" si="21"/>
        <v/>
      </c>
    </row>
    <row r="671" spans="1:18" ht="15.75">
      <c r="A671" s="250">
        <v>664</v>
      </c>
      <c r="B671" s="198"/>
      <c r="C671" s="25"/>
      <c r="D671" s="25"/>
      <c r="E671" s="25"/>
      <c r="F671" s="25"/>
      <c r="G671" s="26"/>
      <c r="H671" s="27"/>
      <c r="I671" s="28"/>
      <c r="J671" s="430"/>
      <c r="K671" s="8"/>
      <c r="L671" s="457" t="str">
        <f t="shared" si="20"/>
        <v/>
      </c>
      <c r="M671" s="245" cm="1">
        <f t="array" ref="M671">SUMPRODUCT(--(N671:Q671&lt;&gt;"")) + IF(TRIM(R671)="",0,LEN(R671)-LEN(SUBSTITUTE(R671,",",""))+1)</f>
        <v>0</v>
      </c>
      <c r="N671" s="242" t="str">
        <f>IF(AND(I671&lt;&gt;0,I671&lt;&gt;""),IF(TRIM(SUBSTITUTE(B671,CHAR(160),""))="","",IF(ISNUMBER(MATCH(TRIM(SUBSTITUTE(B671,CHAR(160),"")),'Look Up Values'!$B$2:$B$500,0)),"","Origin error")),"")</f>
        <v/>
      </c>
      <c r="O671" s="242" t="str">
        <f>IF(AND(I671&lt;&gt;0,I671&lt;&gt;""),IF(C671="","",IF(AND(ISNUMBER(--LEFT(C671,FIND(" ",C671&amp;" ")-1)),OR(LEN(LEFT(C671,FIND(" ",C671&amp;" ")-1))=6,LEN(LEFT(C671,FIND(" ",C671&amp;" ")-1))=7),OR(ISNUMBER(MATCH(LEFT(C671,FIND(" ",C671&amp;" ")-1),'Look Up Values'!$G$2:$G$1000,0)),ISNUMBER(MATCH(LEFT(C671,FIND(" ",C671&amp;" ")-1),'Look Up Values'!$AE$2:$AE$2000,0)))),"","EWC error")),"")</f>
        <v/>
      </c>
      <c r="P671" s="242" t="str" cm="1">
        <f t="array" ref="P671">IF(AND(I671&lt;&gt;0,I671&lt;&gt;""),IF(D671="","",IF(ISNUMBER(MATCH(SUBSTITUTE(D671," ",""),SUBSTITUTE('Look Up Values'!$S$2:$S$120," ",""),0)),"","D&amp;R error")),"")</f>
        <v/>
      </c>
      <c r="Q671" s="242" t="str" cm="1">
        <f t="array" ref="Q671">IF(AND(I671&lt;&gt;0,I671&lt;&gt;""),IF(G671="","",IF(ISNUMBER(MATCH(SUBSTITUTE(G671," ",""),SUBSTITUTE('Look Up Values'!$I$2:$I$10," ",""),0)),"","State error")),"")</f>
        <v/>
      </c>
      <c r="R671" s="260" t="str">
        <f t="shared" si="21"/>
        <v/>
      </c>
    </row>
    <row r="672" spans="1:18" ht="15.75">
      <c r="A672" s="250">
        <v>665</v>
      </c>
      <c r="B672" s="198"/>
      <c r="C672" s="25"/>
      <c r="D672" s="25"/>
      <c r="E672" s="25"/>
      <c r="F672" s="25"/>
      <c r="G672" s="26"/>
      <c r="H672" s="27"/>
      <c r="I672" s="28"/>
      <c r="J672" s="430"/>
      <c r="K672" s="8"/>
      <c r="L672" s="457" t="str">
        <f t="shared" si="20"/>
        <v/>
      </c>
      <c r="M672" s="245" cm="1">
        <f t="array" ref="M672">SUMPRODUCT(--(N672:Q672&lt;&gt;"")) + IF(TRIM(R672)="",0,LEN(R672)-LEN(SUBSTITUTE(R672,",",""))+1)</f>
        <v>0</v>
      </c>
      <c r="N672" s="242" t="str">
        <f>IF(AND(I672&lt;&gt;0,I672&lt;&gt;""),IF(TRIM(SUBSTITUTE(B672,CHAR(160),""))="","",IF(ISNUMBER(MATCH(TRIM(SUBSTITUTE(B672,CHAR(160),"")),'Look Up Values'!$B$2:$B$500,0)),"","Origin error")),"")</f>
        <v/>
      </c>
      <c r="O672" s="242" t="str">
        <f>IF(AND(I672&lt;&gt;0,I672&lt;&gt;""),IF(C672="","",IF(AND(ISNUMBER(--LEFT(C672,FIND(" ",C672&amp;" ")-1)),OR(LEN(LEFT(C672,FIND(" ",C672&amp;" ")-1))=6,LEN(LEFT(C672,FIND(" ",C672&amp;" ")-1))=7),OR(ISNUMBER(MATCH(LEFT(C672,FIND(" ",C672&amp;" ")-1),'Look Up Values'!$G$2:$G$1000,0)),ISNUMBER(MATCH(LEFT(C672,FIND(" ",C672&amp;" ")-1),'Look Up Values'!$AE$2:$AE$2000,0)))),"","EWC error")),"")</f>
        <v/>
      </c>
      <c r="P672" s="242" t="str" cm="1">
        <f t="array" ref="P672">IF(AND(I672&lt;&gt;0,I672&lt;&gt;""),IF(D672="","",IF(ISNUMBER(MATCH(SUBSTITUTE(D672," ",""),SUBSTITUTE('Look Up Values'!$S$2:$S$120," ",""),0)),"","D&amp;R error")),"")</f>
        <v/>
      </c>
      <c r="Q672" s="242" t="str" cm="1">
        <f t="array" ref="Q672">IF(AND(I672&lt;&gt;0,I672&lt;&gt;""),IF(G672="","",IF(ISNUMBER(MATCH(SUBSTITUTE(G672," ",""),SUBSTITUTE('Look Up Values'!$I$2:$I$10," ",""),0)),"","State error")),"")</f>
        <v/>
      </c>
      <c r="R672" s="260" t="str">
        <f t="shared" si="21"/>
        <v/>
      </c>
    </row>
    <row r="673" spans="1:18" ht="15.75">
      <c r="A673" s="250">
        <v>666</v>
      </c>
      <c r="B673" s="198"/>
      <c r="C673" s="25"/>
      <c r="D673" s="25"/>
      <c r="E673" s="25"/>
      <c r="F673" s="25"/>
      <c r="G673" s="26"/>
      <c r="H673" s="27"/>
      <c r="I673" s="28"/>
      <c r="J673" s="430"/>
      <c r="K673" s="8"/>
      <c r="L673" s="457" t="str">
        <f t="shared" si="20"/>
        <v/>
      </c>
      <c r="M673" s="245" cm="1">
        <f t="array" ref="M673">SUMPRODUCT(--(N673:Q673&lt;&gt;"")) + IF(TRIM(R673)="",0,LEN(R673)-LEN(SUBSTITUTE(R673,",",""))+1)</f>
        <v>0</v>
      </c>
      <c r="N673" s="242" t="str">
        <f>IF(AND(I673&lt;&gt;0,I673&lt;&gt;""),IF(TRIM(SUBSTITUTE(B673,CHAR(160),""))="","",IF(ISNUMBER(MATCH(TRIM(SUBSTITUTE(B673,CHAR(160),"")),'Look Up Values'!$B$2:$B$500,0)),"","Origin error")),"")</f>
        <v/>
      </c>
      <c r="O673" s="242" t="str">
        <f>IF(AND(I673&lt;&gt;0,I673&lt;&gt;""),IF(C673="","",IF(AND(ISNUMBER(--LEFT(C673,FIND(" ",C673&amp;" ")-1)),OR(LEN(LEFT(C673,FIND(" ",C673&amp;" ")-1))=6,LEN(LEFT(C673,FIND(" ",C673&amp;" ")-1))=7),OR(ISNUMBER(MATCH(LEFT(C673,FIND(" ",C673&amp;" ")-1),'Look Up Values'!$G$2:$G$1000,0)),ISNUMBER(MATCH(LEFT(C673,FIND(" ",C673&amp;" ")-1),'Look Up Values'!$AE$2:$AE$2000,0)))),"","EWC error")),"")</f>
        <v/>
      </c>
      <c r="P673" s="242" t="str" cm="1">
        <f t="array" ref="P673">IF(AND(I673&lt;&gt;0,I673&lt;&gt;""),IF(D673="","",IF(ISNUMBER(MATCH(SUBSTITUTE(D673," ",""),SUBSTITUTE('Look Up Values'!$S$2:$S$120," ",""),0)),"","D&amp;R error")),"")</f>
        <v/>
      </c>
      <c r="Q673" s="242" t="str" cm="1">
        <f t="array" ref="Q673">IF(AND(I673&lt;&gt;0,I673&lt;&gt;""),IF(G673="","",IF(ISNUMBER(MATCH(SUBSTITUTE(G673," ",""),SUBSTITUTE('Look Up Values'!$I$2:$I$10," ",""),0)),"","State error")),"")</f>
        <v/>
      </c>
      <c r="R673" s="260" t="str">
        <f t="shared" si="21"/>
        <v/>
      </c>
    </row>
    <row r="674" spans="1:18" ht="15.75">
      <c r="A674" s="250">
        <v>667</v>
      </c>
      <c r="B674" s="198"/>
      <c r="C674" s="25"/>
      <c r="D674" s="25"/>
      <c r="E674" s="25"/>
      <c r="F674" s="25"/>
      <c r="G674" s="26"/>
      <c r="H674" s="27"/>
      <c r="I674" s="28"/>
      <c r="J674" s="430"/>
      <c r="K674" s="8"/>
      <c r="L674" s="457" t="str">
        <f t="shared" si="20"/>
        <v/>
      </c>
      <c r="M674" s="245" cm="1">
        <f t="array" ref="M674">SUMPRODUCT(--(N674:Q674&lt;&gt;"")) + IF(TRIM(R674)="",0,LEN(R674)-LEN(SUBSTITUTE(R674,",",""))+1)</f>
        <v>0</v>
      </c>
      <c r="N674" s="242" t="str">
        <f>IF(AND(I674&lt;&gt;0,I674&lt;&gt;""),IF(TRIM(SUBSTITUTE(B674,CHAR(160),""))="","",IF(ISNUMBER(MATCH(TRIM(SUBSTITUTE(B674,CHAR(160),"")),'Look Up Values'!$B$2:$B$500,0)),"","Origin error")),"")</f>
        <v/>
      </c>
      <c r="O674" s="242" t="str">
        <f>IF(AND(I674&lt;&gt;0,I674&lt;&gt;""),IF(C674="","",IF(AND(ISNUMBER(--LEFT(C674,FIND(" ",C674&amp;" ")-1)),OR(LEN(LEFT(C674,FIND(" ",C674&amp;" ")-1))=6,LEN(LEFT(C674,FIND(" ",C674&amp;" ")-1))=7),OR(ISNUMBER(MATCH(LEFT(C674,FIND(" ",C674&amp;" ")-1),'Look Up Values'!$G$2:$G$1000,0)),ISNUMBER(MATCH(LEFT(C674,FIND(" ",C674&amp;" ")-1),'Look Up Values'!$AE$2:$AE$2000,0)))),"","EWC error")),"")</f>
        <v/>
      </c>
      <c r="P674" s="242" t="str" cm="1">
        <f t="array" ref="P674">IF(AND(I674&lt;&gt;0,I674&lt;&gt;""),IF(D674="","",IF(ISNUMBER(MATCH(SUBSTITUTE(D674," ",""),SUBSTITUTE('Look Up Values'!$S$2:$S$120," ",""),0)),"","D&amp;R error")),"")</f>
        <v/>
      </c>
      <c r="Q674" s="242" t="str" cm="1">
        <f t="array" ref="Q674">IF(AND(I674&lt;&gt;0,I674&lt;&gt;""),IF(G674="","",IF(ISNUMBER(MATCH(SUBSTITUTE(G674," ",""),SUBSTITUTE('Look Up Values'!$I$2:$I$10," ",""),0)),"","State error")),"")</f>
        <v/>
      </c>
      <c r="R674" s="260" t="str">
        <f t="shared" si="21"/>
        <v/>
      </c>
    </row>
    <row r="675" spans="1:18" ht="15.75">
      <c r="A675" s="250">
        <v>668</v>
      </c>
      <c r="B675" s="198"/>
      <c r="C675" s="25"/>
      <c r="D675" s="25"/>
      <c r="E675" s="25"/>
      <c r="F675" s="25"/>
      <c r="G675" s="26"/>
      <c r="H675" s="27"/>
      <c r="I675" s="28"/>
      <c r="J675" s="430"/>
      <c r="K675" s="8"/>
      <c r="L675" s="457" t="str">
        <f t="shared" si="20"/>
        <v/>
      </c>
      <c r="M675" s="245" cm="1">
        <f t="array" ref="M675">SUMPRODUCT(--(N675:Q675&lt;&gt;"")) + IF(TRIM(R675)="",0,LEN(R675)-LEN(SUBSTITUTE(R675,",",""))+1)</f>
        <v>0</v>
      </c>
      <c r="N675" s="242" t="str">
        <f>IF(AND(I675&lt;&gt;0,I675&lt;&gt;""),IF(TRIM(SUBSTITUTE(B675,CHAR(160),""))="","",IF(ISNUMBER(MATCH(TRIM(SUBSTITUTE(B675,CHAR(160),"")),'Look Up Values'!$B$2:$B$500,0)),"","Origin error")),"")</f>
        <v/>
      </c>
      <c r="O675" s="242" t="str">
        <f>IF(AND(I675&lt;&gt;0,I675&lt;&gt;""),IF(C675="","",IF(AND(ISNUMBER(--LEFT(C675,FIND(" ",C675&amp;" ")-1)),OR(LEN(LEFT(C675,FIND(" ",C675&amp;" ")-1))=6,LEN(LEFT(C675,FIND(" ",C675&amp;" ")-1))=7),OR(ISNUMBER(MATCH(LEFT(C675,FIND(" ",C675&amp;" ")-1),'Look Up Values'!$G$2:$G$1000,0)),ISNUMBER(MATCH(LEFT(C675,FIND(" ",C675&amp;" ")-1),'Look Up Values'!$AE$2:$AE$2000,0)))),"","EWC error")),"")</f>
        <v/>
      </c>
      <c r="P675" s="242" t="str" cm="1">
        <f t="array" ref="P675">IF(AND(I675&lt;&gt;0,I675&lt;&gt;""),IF(D675="","",IF(ISNUMBER(MATCH(SUBSTITUTE(D675," ",""),SUBSTITUTE('Look Up Values'!$S$2:$S$120," ",""),0)),"","D&amp;R error")),"")</f>
        <v/>
      </c>
      <c r="Q675" s="242" t="str" cm="1">
        <f t="array" ref="Q675">IF(AND(I675&lt;&gt;0,I675&lt;&gt;""),IF(G675="","",IF(ISNUMBER(MATCH(SUBSTITUTE(G675," ",""),SUBSTITUTE('Look Up Values'!$I$2:$I$10," ",""),0)),"","State error")),"")</f>
        <v/>
      </c>
      <c r="R675" s="260" t="str">
        <f t="shared" si="21"/>
        <v/>
      </c>
    </row>
    <row r="676" spans="1:18" ht="15.75">
      <c r="A676" s="250">
        <v>669</v>
      </c>
      <c r="B676" s="198"/>
      <c r="C676" s="25"/>
      <c r="D676" s="25"/>
      <c r="E676" s="25"/>
      <c r="F676" s="25"/>
      <c r="G676" s="26"/>
      <c r="H676" s="27"/>
      <c r="I676" s="28"/>
      <c r="J676" s="430"/>
      <c r="K676" s="8"/>
      <c r="L676" s="457" t="str">
        <f t="shared" si="20"/>
        <v/>
      </c>
      <c r="M676" s="245" cm="1">
        <f t="array" ref="M676">SUMPRODUCT(--(N676:Q676&lt;&gt;"")) + IF(TRIM(R676)="",0,LEN(R676)-LEN(SUBSTITUTE(R676,",",""))+1)</f>
        <v>0</v>
      </c>
      <c r="N676" s="242" t="str">
        <f>IF(AND(I676&lt;&gt;0,I676&lt;&gt;""),IF(TRIM(SUBSTITUTE(B676,CHAR(160),""))="","",IF(ISNUMBER(MATCH(TRIM(SUBSTITUTE(B676,CHAR(160),"")),'Look Up Values'!$B$2:$B$500,0)),"","Origin error")),"")</f>
        <v/>
      </c>
      <c r="O676" s="242" t="str">
        <f>IF(AND(I676&lt;&gt;0,I676&lt;&gt;""),IF(C676="","",IF(AND(ISNUMBER(--LEFT(C676,FIND(" ",C676&amp;" ")-1)),OR(LEN(LEFT(C676,FIND(" ",C676&amp;" ")-1))=6,LEN(LEFT(C676,FIND(" ",C676&amp;" ")-1))=7),OR(ISNUMBER(MATCH(LEFT(C676,FIND(" ",C676&amp;" ")-1),'Look Up Values'!$G$2:$G$1000,0)),ISNUMBER(MATCH(LEFT(C676,FIND(" ",C676&amp;" ")-1),'Look Up Values'!$AE$2:$AE$2000,0)))),"","EWC error")),"")</f>
        <v/>
      </c>
      <c r="P676" s="242" t="str" cm="1">
        <f t="array" ref="P676">IF(AND(I676&lt;&gt;0,I676&lt;&gt;""),IF(D676="","",IF(ISNUMBER(MATCH(SUBSTITUTE(D676," ",""),SUBSTITUTE('Look Up Values'!$S$2:$S$120," ",""),0)),"","D&amp;R error")),"")</f>
        <v/>
      </c>
      <c r="Q676" s="242" t="str" cm="1">
        <f t="array" ref="Q676">IF(AND(I676&lt;&gt;0,I676&lt;&gt;""),IF(G676="","",IF(ISNUMBER(MATCH(SUBSTITUTE(G676," ",""),SUBSTITUTE('Look Up Values'!$I$2:$I$10," ",""),0)),"","State error")),"")</f>
        <v/>
      </c>
      <c r="R676" s="260" t="str">
        <f t="shared" si="21"/>
        <v/>
      </c>
    </row>
    <row r="677" spans="1:18" ht="15.75">
      <c r="A677" s="250">
        <v>670</v>
      </c>
      <c r="B677" s="198"/>
      <c r="C677" s="25"/>
      <c r="D677" s="25"/>
      <c r="E677" s="25"/>
      <c r="F677" s="25"/>
      <c r="G677" s="26"/>
      <c r="H677" s="27"/>
      <c r="I677" s="28"/>
      <c r="J677" s="430"/>
      <c r="K677" s="8"/>
      <c r="L677" s="457" t="str">
        <f t="shared" si="20"/>
        <v/>
      </c>
      <c r="M677" s="245" cm="1">
        <f t="array" ref="M677">SUMPRODUCT(--(N677:Q677&lt;&gt;"")) + IF(TRIM(R677)="",0,LEN(R677)-LEN(SUBSTITUTE(R677,",",""))+1)</f>
        <v>0</v>
      </c>
      <c r="N677" s="242" t="str">
        <f>IF(AND(I677&lt;&gt;0,I677&lt;&gt;""),IF(TRIM(SUBSTITUTE(B677,CHAR(160),""))="","",IF(ISNUMBER(MATCH(TRIM(SUBSTITUTE(B677,CHAR(160),"")),'Look Up Values'!$B$2:$B$500,0)),"","Origin error")),"")</f>
        <v/>
      </c>
      <c r="O677" s="242" t="str">
        <f>IF(AND(I677&lt;&gt;0,I677&lt;&gt;""),IF(C677="","",IF(AND(ISNUMBER(--LEFT(C677,FIND(" ",C677&amp;" ")-1)),OR(LEN(LEFT(C677,FIND(" ",C677&amp;" ")-1))=6,LEN(LEFT(C677,FIND(" ",C677&amp;" ")-1))=7),OR(ISNUMBER(MATCH(LEFT(C677,FIND(" ",C677&amp;" ")-1),'Look Up Values'!$G$2:$G$1000,0)),ISNUMBER(MATCH(LEFT(C677,FIND(" ",C677&amp;" ")-1),'Look Up Values'!$AE$2:$AE$2000,0)))),"","EWC error")),"")</f>
        <v/>
      </c>
      <c r="P677" s="242" t="str" cm="1">
        <f t="array" ref="P677">IF(AND(I677&lt;&gt;0,I677&lt;&gt;""),IF(D677="","",IF(ISNUMBER(MATCH(SUBSTITUTE(D677," ",""),SUBSTITUTE('Look Up Values'!$S$2:$S$120," ",""),0)),"","D&amp;R error")),"")</f>
        <v/>
      </c>
      <c r="Q677" s="242" t="str" cm="1">
        <f t="array" ref="Q677">IF(AND(I677&lt;&gt;0,I677&lt;&gt;""),IF(G677="","",IF(ISNUMBER(MATCH(SUBSTITUTE(G677," ",""),SUBSTITUTE('Look Up Values'!$I$2:$I$10," ",""),0)),"","State error")),"")</f>
        <v/>
      </c>
      <c r="R677" s="260" t="str">
        <f t="shared" si="21"/>
        <v/>
      </c>
    </row>
    <row r="678" spans="1:18" ht="15.75">
      <c r="A678" s="250">
        <v>671</v>
      </c>
      <c r="B678" s="198"/>
      <c r="C678" s="25"/>
      <c r="D678" s="25"/>
      <c r="E678" s="25"/>
      <c r="F678" s="25"/>
      <c r="G678" s="26"/>
      <c r="H678" s="27"/>
      <c r="I678" s="28"/>
      <c r="J678" s="430"/>
      <c r="K678" s="8"/>
      <c r="L678" s="457" t="str">
        <f t="shared" si="20"/>
        <v/>
      </c>
      <c r="M678" s="245" cm="1">
        <f t="array" ref="M678">SUMPRODUCT(--(N678:Q678&lt;&gt;"")) + IF(TRIM(R678)="",0,LEN(R678)-LEN(SUBSTITUTE(R678,",",""))+1)</f>
        <v>0</v>
      </c>
      <c r="N678" s="242" t="str">
        <f>IF(AND(I678&lt;&gt;0,I678&lt;&gt;""),IF(TRIM(SUBSTITUTE(B678,CHAR(160),""))="","",IF(ISNUMBER(MATCH(TRIM(SUBSTITUTE(B678,CHAR(160),"")),'Look Up Values'!$B$2:$B$500,0)),"","Origin error")),"")</f>
        <v/>
      </c>
      <c r="O678" s="242" t="str">
        <f>IF(AND(I678&lt;&gt;0,I678&lt;&gt;""),IF(C678="","",IF(AND(ISNUMBER(--LEFT(C678,FIND(" ",C678&amp;" ")-1)),OR(LEN(LEFT(C678,FIND(" ",C678&amp;" ")-1))=6,LEN(LEFT(C678,FIND(" ",C678&amp;" ")-1))=7),OR(ISNUMBER(MATCH(LEFT(C678,FIND(" ",C678&amp;" ")-1),'Look Up Values'!$G$2:$G$1000,0)),ISNUMBER(MATCH(LEFT(C678,FIND(" ",C678&amp;" ")-1),'Look Up Values'!$AE$2:$AE$2000,0)))),"","EWC error")),"")</f>
        <v/>
      </c>
      <c r="P678" s="242" t="str" cm="1">
        <f t="array" ref="P678">IF(AND(I678&lt;&gt;0,I678&lt;&gt;""),IF(D678="","",IF(ISNUMBER(MATCH(SUBSTITUTE(D678," ",""),SUBSTITUTE('Look Up Values'!$S$2:$S$120," ",""),0)),"","D&amp;R error")),"")</f>
        <v/>
      </c>
      <c r="Q678" s="242" t="str" cm="1">
        <f t="array" ref="Q678">IF(AND(I678&lt;&gt;0,I678&lt;&gt;""),IF(G678="","",IF(ISNUMBER(MATCH(SUBSTITUTE(G678," ",""),SUBSTITUTE('Look Up Values'!$I$2:$I$10," ",""),0)),"","State error")),"")</f>
        <v/>
      </c>
      <c r="R678" s="260" t="str">
        <f t="shared" si="21"/>
        <v/>
      </c>
    </row>
    <row r="679" spans="1:18" ht="15.75">
      <c r="A679" s="250">
        <v>672</v>
      </c>
      <c r="B679" s="198"/>
      <c r="C679" s="25"/>
      <c r="D679" s="25"/>
      <c r="E679" s="25"/>
      <c r="F679" s="25"/>
      <c r="G679" s="26"/>
      <c r="H679" s="27"/>
      <c r="I679" s="28"/>
      <c r="J679" s="430"/>
      <c r="K679" s="8"/>
      <c r="L679" s="457" t="str">
        <f t="shared" si="20"/>
        <v/>
      </c>
      <c r="M679" s="245" cm="1">
        <f t="array" ref="M679">SUMPRODUCT(--(N679:Q679&lt;&gt;"")) + IF(TRIM(R679)="",0,LEN(R679)-LEN(SUBSTITUTE(R679,",",""))+1)</f>
        <v>0</v>
      </c>
      <c r="N679" s="242" t="str">
        <f>IF(AND(I679&lt;&gt;0,I679&lt;&gt;""),IF(TRIM(SUBSTITUTE(B679,CHAR(160),""))="","",IF(ISNUMBER(MATCH(TRIM(SUBSTITUTE(B679,CHAR(160),"")),'Look Up Values'!$B$2:$B$500,0)),"","Origin error")),"")</f>
        <v/>
      </c>
      <c r="O679" s="242" t="str">
        <f>IF(AND(I679&lt;&gt;0,I679&lt;&gt;""),IF(C679="","",IF(AND(ISNUMBER(--LEFT(C679,FIND(" ",C679&amp;" ")-1)),OR(LEN(LEFT(C679,FIND(" ",C679&amp;" ")-1))=6,LEN(LEFT(C679,FIND(" ",C679&amp;" ")-1))=7),OR(ISNUMBER(MATCH(LEFT(C679,FIND(" ",C679&amp;" ")-1),'Look Up Values'!$G$2:$G$1000,0)),ISNUMBER(MATCH(LEFT(C679,FIND(" ",C679&amp;" ")-1),'Look Up Values'!$AE$2:$AE$2000,0)))),"","EWC error")),"")</f>
        <v/>
      </c>
      <c r="P679" s="242" t="str" cm="1">
        <f t="array" ref="P679">IF(AND(I679&lt;&gt;0,I679&lt;&gt;""),IF(D679="","",IF(ISNUMBER(MATCH(SUBSTITUTE(D679," ",""),SUBSTITUTE('Look Up Values'!$S$2:$S$120," ",""),0)),"","D&amp;R error")),"")</f>
        <v/>
      </c>
      <c r="Q679" s="242" t="str" cm="1">
        <f t="array" ref="Q679">IF(AND(I679&lt;&gt;0,I679&lt;&gt;""),IF(G679="","",IF(ISNUMBER(MATCH(SUBSTITUTE(G679," ",""),SUBSTITUTE('Look Up Values'!$I$2:$I$10," ",""),0)),"","State error")),"")</f>
        <v/>
      </c>
      <c r="R679" s="260" t="str">
        <f t="shared" si="21"/>
        <v/>
      </c>
    </row>
    <row r="680" spans="1:18" ht="15.75">
      <c r="A680" s="250">
        <v>673</v>
      </c>
      <c r="B680" s="198"/>
      <c r="C680" s="25"/>
      <c r="D680" s="25"/>
      <c r="E680" s="25"/>
      <c r="F680" s="25"/>
      <c r="G680" s="26"/>
      <c r="H680" s="27"/>
      <c r="I680" s="28"/>
      <c r="J680" s="430"/>
      <c r="K680" s="8"/>
      <c r="L680" s="457" t="str">
        <f t="shared" si="20"/>
        <v/>
      </c>
      <c r="M680" s="245" cm="1">
        <f t="array" ref="M680">SUMPRODUCT(--(N680:Q680&lt;&gt;"")) + IF(TRIM(R680)="",0,LEN(R680)-LEN(SUBSTITUTE(R680,",",""))+1)</f>
        <v>0</v>
      </c>
      <c r="N680" s="242" t="str">
        <f>IF(AND(I680&lt;&gt;0,I680&lt;&gt;""),IF(TRIM(SUBSTITUTE(B680,CHAR(160),""))="","",IF(ISNUMBER(MATCH(TRIM(SUBSTITUTE(B680,CHAR(160),"")),'Look Up Values'!$B$2:$B$500,0)),"","Origin error")),"")</f>
        <v/>
      </c>
      <c r="O680" s="242" t="str">
        <f>IF(AND(I680&lt;&gt;0,I680&lt;&gt;""),IF(C680="","",IF(AND(ISNUMBER(--LEFT(C680,FIND(" ",C680&amp;" ")-1)),OR(LEN(LEFT(C680,FIND(" ",C680&amp;" ")-1))=6,LEN(LEFT(C680,FIND(" ",C680&amp;" ")-1))=7),OR(ISNUMBER(MATCH(LEFT(C680,FIND(" ",C680&amp;" ")-1),'Look Up Values'!$G$2:$G$1000,0)),ISNUMBER(MATCH(LEFT(C680,FIND(" ",C680&amp;" ")-1),'Look Up Values'!$AE$2:$AE$2000,0)))),"","EWC error")),"")</f>
        <v/>
      </c>
      <c r="P680" s="242" t="str" cm="1">
        <f t="array" ref="P680">IF(AND(I680&lt;&gt;0,I680&lt;&gt;""),IF(D680="","",IF(ISNUMBER(MATCH(SUBSTITUTE(D680," ",""),SUBSTITUTE('Look Up Values'!$S$2:$S$120," ",""),0)),"","D&amp;R error")),"")</f>
        <v/>
      </c>
      <c r="Q680" s="242" t="str" cm="1">
        <f t="array" ref="Q680">IF(AND(I680&lt;&gt;0,I680&lt;&gt;""),IF(G680="","",IF(ISNUMBER(MATCH(SUBSTITUTE(G680," ",""),SUBSTITUTE('Look Up Values'!$I$2:$I$10," ",""),0)),"","State error")),"")</f>
        <v/>
      </c>
      <c r="R680" s="260" t="str">
        <f t="shared" si="21"/>
        <v/>
      </c>
    </row>
    <row r="681" spans="1:18" ht="15.75">
      <c r="A681" s="250">
        <v>674</v>
      </c>
      <c r="B681" s="198"/>
      <c r="C681" s="25"/>
      <c r="D681" s="25"/>
      <c r="E681" s="25"/>
      <c r="F681" s="25"/>
      <c r="G681" s="26"/>
      <c r="H681" s="27"/>
      <c r="I681" s="28"/>
      <c r="J681" s="430"/>
      <c r="K681" s="8"/>
      <c r="L681" s="457" t="str">
        <f t="shared" si="20"/>
        <v/>
      </c>
      <c r="M681" s="245" cm="1">
        <f t="array" ref="M681">SUMPRODUCT(--(N681:Q681&lt;&gt;"")) + IF(TRIM(R681)="",0,LEN(R681)-LEN(SUBSTITUTE(R681,",",""))+1)</f>
        <v>0</v>
      </c>
      <c r="N681" s="242" t="str">
        <f>IF(AND(I681&lt;&gt;0,I681&lt;&gt;""),IF(TRIM(SUBSTITUTE(B681,CHAR(160),""))="","",IF(ISNUMBER(MATCH(TRIM(SUBSTITUTE(B681,CHAR(160),"")),'Look Up Values'!$B$2:$B$500,0)),"","Origin error")),"")</f>
        <v/>
      </c>
      <c r="O681" s="242" t="str">
        <f>IF(AND(I681&lt;&gt;0,I681&lt;&gt;""),IF(C681="","",IF(AND(ISNUMBER(--LEFT(C681,FIND(" ",C681&amp;" ")-1)),OR(LEN(LEFT(C681,FIND(" ",C681&amp;" ")-1))=6,LEN(LEFT(C681,FIND(" ",C681&amp;" ")-1))=7),OR(ISNUMBER(MATCH(LEFT(C681,FIND(" ",C681&amp;" ")-1),'Look Up Values'!$G$2:$G$1000,0)),ISNUMBER(MATCH(LEFT(C681,FIND(" ",C681&amp;" ")-1),'Look Up Values'!$AE$2:$AE$2000,0)))),"","EWC error")),"")</f>
        <v/>
      </c>
      <c r="P681" s="242" t="str" cm="1">
        <f t="array" ref="P681">IF(AND(I681&lt;&gt;0,I681&lt;&gt;""),IF(D681="","",IF(ISNUMBER(MATCH(SUBSTITUTE(D681," ",""),SUBSTITUTE('Look Up Values'!$S$2:$S$120," ",""),0)),"","D&amp;R error")),"")</f>
        <v/>
      </c>
      <c r="Q681" s="242" t="str" cm="1">
        <f t="array" ref="Q681">IF(AND(I681&lt;&gt;0,I681&lt;&gt;""),IF(G681="","",IF(ISNUMBER(MATCH(SUBSTITUTE(G681," ",""),SUBSTITUTE('Look Up Values'!$I$2:$I$10," ",""),0)),"","State error")),"")</f>
        <v/>
      </c>
      <c r="R681" s="260" t="str">
        <f t="shared" si="21"/>
        <v/>
      </c>
    </row>
    <row r="682" spans="1:18" ht="15.75">
      <c r="A682" s="250">
        <v>675</v>
      </c>
      <c r="B682" s="198"/>
      <c r="C682" s="25"/>
      <c r="D682" s="25"/>
      <c r="E682" s="25"/>
      <c r="F682" s="25"/>
      <c r="G682" s="26"/>
      <c r="H682" s="27"/>
      <c r="I682" s="28"/>
      <c r="J682" s="430"/>
      <c r="K682" s="8"/>
      <c r="L682" s="457" t="str">
        <f t="shared" si="20"/>
        <v/>
      </c>
      <c r="M682" s="245" cm="1">
        <f t="array" ref="M682">SUMPRODUCT(--(N682:Q682&lt;&gt;"")) + IF(TRIM(R682)="",0,LEN(R682)-LEN(SUBSTITUTE(R682,",",""))+1)</f>
        <v>0</v>
      </c>
      <c r="N682" s="242" t="str">
        <f>IF(AND(I682&lt;&gt;0,I682&lt;&gt;""),IF(TRIM(SUBSTITUTE(B682,CHAR(160),""))="","",IF(ISNUMBER(MATCH(TRIM(SUBSTITUTE(B682,CHAR(160),"")),'Look Up Values'!$B$2:$B$500,0)),"","Origin error")),"")</f>
        <v/>
      </c>
      <c r="O682" s="242" t="str">
        <f>IF(AND(I682&lt;&gt;0,I682&lt;&gt;""),IF(C682="","",IF(AND(ISNUMBER(--LEFT(C682,FIND(" ",C682&amp;" ")-1)),OR(LEN(LEFT(C682,FIND(" ",C682&amp;" ")-1))=6,LEN(LEFT(C682,FIND(" ",C682&amp;" ")-1))=7),OR(ISNUMBER(MATCH(LEFT(C682,FIND(" ",C682&amp;" ")-1),'Look Up Values'!$G$2:$G$1000,0)),ISNUMBER(MATCH(LEFT(C682,FIND(" ",C682&amp;" ")-1),'Look Up Values'!$AE$2:$AE$2000,0)))),"","EWC error")),"")</f>
        <v/>
      </c>
      <c r="P682" s="242" t="str" cm="1">
        <f t="array" ref="P682">IF(AND(I682&lt;&gt;0,I682&lt;&gt;""),IF(D682="","",IF(ISNUMBER(MATCH(SUBSTITUTE(D682," ",""),SUBSTITUTE('Look Up Values'!$S$2:$S$120," ",""),0)),"","D&amp;R error")),"")</f>
        <v/>
      </c>
      <c r="Q682" s="242" t="str" cm="1">
        <f t="array" ref="Q682">IF(AND(I682&lt;&gt;0,I682&lt;&gt;""),IF(G682="","",IF(ISNUMBER(MATCH(SUBSTITUTE(G682," ",""),SUBSTITUTE('Look Up Values'!$I$2:$I$10," ",""),0)),"","State error")),"")</f>
        <v/>
      </c>
      <c r="R682" s="260" t="str">
        <f t="shared" si="21"/>
        <v/>
      </c>
    </row>
    <row r="683" spans="1:18" ht="15.75">
      <c r="A683" s="250">
        <v>676</v>
      </c>
      <c r="B683" s="198"/>
      <c r="C683" s="25"/>
      <c r="D683" s="25"/>
      <c r="E683" s="25"/>
      <c r="F683" s="25"/>
      <c r="G683" s="26"/>
      <c r="H683" s="27"/>
      <c r="I683" s="28"/>
      <c r="J683" s="430"/>
      <c r="K683" s="8"/>
      <c r="L683" s="457" t="str">
        <f t="shared" si="20"/>
        <v/>
      </c>
      <c r="M683" s="245" cm="1">
        <f t="array" ref="M683">SUMPRODUCT(--(N683:Q683&lt;&gt;"")) + IF(TRIM(R683)="",0,LEN(R683)-LEN(SUBSTITUTE(R683,",",""))+1)</f>
        <v>0</v>
      </c>
      <c r="N683" s="242" t="str">
        <f>IF(AND(I683&lt;&gt;0,I683&lt;&gt;""),IF(TRIM(SUBSTITUTE(B683,CHAR(160),""))="","",IF(ISNUMBER(MATCH(TRIM(SUBSTITUTE(B683,CHAR(160),"")),'Look Up Values'!$B$2:$B$500,0)),"","Origin error")),"")</f>
        <v/>
      </c>
      <c r="O683" s="242" t="str">
        <f>IF(AND(I683&lt;&gt;0,I683&lt;&gt;""),IF(C683="","",IF(AND(ISNUMBER(--LEFT(C683,FIND(" ",C683&amp;" ")-1)),OR(LEN(LEFT(C683,FIND(" ",C683&amp;" ")-1))=6,LEN(LEFT(C683,FIND(" ",C683&amp;" ")-1))=7),OR(ISNUMBER(MATCH(LEFT(C683,FIND(" ",C683&amp;" ")-1),'Look Up Values'!$G$2:$G$1000,0)),ISNUMBER(MATCH(LEFT(C683,FIND(" ",C683&amp;" ")-1),'Look Up Values'!$AE$2:$AE$2000,0)))),"","EWC error")),"")</f>
        <v/>
      </c>
      <c r="P683" s="242" t="str" cm="1">
        <f t="array" ref="P683">IF(AND(I683&lt;&gt;0,I683&lt;&gt;""),IF(D683="","",IF(ISNUMBER(MATCH(SUBSTITUTE(D683," ",""),SUBSTITUTE('Look Up Values'!$S$2:$S$120," ",""),0)),"","D&amp;R error")),"")</f>
        <v/>
      </c>
      <c r="Q683" s="242" t="str" cm="1">
        <f t="array" ref="Q683">IF(AND(I683&lt;&gt;0,I683&lt;&gt;""),IF(G683="","",IF(ISNUMBER(MATCH(SUBSTITUTE(G683," ",""),SUBSTITUTE('Look Up Values'!$I$2:$I$10," ",""),0)),"","State error")),"")</f>
        <v/>
      </c>
      <c r="R683" s="260" t="str">
        <f t="shared" si="21"/>
        <v/>
      </c>
    </row>
    <row r="684" spans="1:18" ht="15.75">
      <c r="A684" s="250">
        <v>677</v>
      </c>
      <c r="B684" s="198"/>
      <c r="C684" s="25"/>
      <c r="D684" s="25"/>
      <c r="E684" s="25"/>
      <c r="F684" s="25"/>
      <c r="G684" s="26"/>
      <c r="H684" s="27"/>
      <c r="I684" s="28"/>
      <c r="J684" s="430"/>
      <c r="K684" s="8"/>
      <c r="L684" s="457" t="str">
        <f t="shared" si="20"/>
        <v/>
      </c>
      <c r="M684" s="245" cm="1">
        <f t="array" ref="M684">SUMPRODUCT(--(N684:Q684&lt;&gt;"")) + IF(TRIM(R684)="",0,LEN(R684)-LEN(SUBSTITUTE(R684,",",""))+1)</f>
        <v>0</v>
      </c>
      <c r="N684" s="242" t="str">
        <f>IF(AND(I684&lt;&gt;0,I684&lt;&gt;""),IF(TRIM(SUBSTITUTE(B684,CHAR(160),""))="","",IF(ISNUMBER(MATCH(TRIM(SUBSTITUTE(B684,CHAR(160),"")),'Look Up Values'!$B$2:$B$500,0)),"","Origin error")),"")</f>
        <v/>
      </c>
      <c r="O684" s="242" t="str">
        <f>IF(AND(I684&lt;&gt;0,I684&lt;&gt;""),IF(C684="","",IF(AND(ISNUMBER(--LEFT(C684,FIND(" ",C684&amp;" ")-1)),OR(LEN(LEFT(C684,FIND(" ",C684&amp;" ")-1))=6,LEN(LEFT(C684,FIND(" ",C684&amp;" ")-1))=7),OR(ISNUMBER(MATCH(LEFT(C684,FIND(" ",C684&amp;" ")-1),'Look Up Values'!$G$2:$G$1000,0)),ISNUMBER(MATCH(LEFT(C684,FIND(" ",C684&amp;" ")-1),'Look Up Values'!$AE$2:$AE$2000,0)))),"","EWC error")),"")</f>
        <v/>
      </c>
      <c r="P684" s="242" t="str" cm="1">
        <f t="array" ref="P684">IF(AND(I684&lt;&gt;0,I684&lt;&gt;""),IF(D684="","",IF(ISNUMBER(MATCH(SUBSTITUTE(D684," ",""),SUBSTITUTE('Look Up Values'!$S$2:$S$120," ",""),0)),"","D&amp;R error")),"")</f>
        <v/>
      </c>
      <c r="Q684" s="242" t="str" cm="1">
        <f t="array" ref="Q684">IF(AND(I684&lt;&gt;0,I684&lt;&gt;""),IF(G684="","",IF(ISNUMBER(MATCH(SUBSTITUTE(G684," ",""),SUBSTITUTE('Look Up Values'!$I$2:$I$10," ",""),0)),"","State error")),"")</f>
        <v/>
      </c>
      <c r="R684" s="260" t="str">
        <f t="shared" si="21"/>
        <v/>
      </c>
    </row>
    <row r="685" spans="1:18" ht="15.75">
      <c r="A685" s="250">
        <v>678</v>
      </c>
      <c r="B685" s="198"/>
      <c r="C685" s="25"/>
      <c r="D685" s="25"/>
      <c r="E685" s="25"/>
      <c r="F685" s="25"/>
      <c r="G685" s="26"/>
      <c r="H685" s="27"/>
      <c r="I685" s="28"/>
      <c r="J685" s="430"/>
      <c r="K685" s="8"/>
      <c r="L685" s="457" t="str">
        <f t="shared" si="20"/>
        <v/>
      </c>
      <c r="M685" s="245" cm="1">
        <f t="array" ref="M685">SUMPRODUCT(--(N685:Q685&lt;&gt;"")) + IF(TRIM(R685)="",0,LEN(R685)-LEN(SUBSTITUTE(R685,",",""))+1)</f>
        <v>0</v>
      </c>
      <c r="N685" s="242" t="str">
        <f>IF(AND(I685&lt;&gt;0,I685&lt;&gt;""),IF(TRIM(SUBSTITUTE(B685,CHAR(160),""))="","",IF(ISNUMBER(MATCH(TRIM(SUBSTITUTE(B685,CHAR(160),"")),'Look Up Values'!$B$2:$B$500,0)),"","Origin error")),"")</f>
        <v/>
      </c>
      <c r="O685" s="242" t="str">
        <f>IF(AND(I685&lt;&gt;0,I685&lt;&gt;""),IF(C685="","",IF(AND(ISNUMBER(--LEFT(C685,FIND(" ",C685&amp;" ")-1)),OR(LEN(LEFT(C685,FIND(" ",C685&amp;" ")-1))=6,LEN(LEFT(C685,FIND(" ",C685&amp;" ")-1))=7),OR(ISNUMBER(MATCH(LEFT(C685,FIND(" ",C685&amp;" ")-1),'Look Up Values'!$G$2:$G$1000,0)),ISNUMBER(MATCH(LEFT(C685,FIND(" ",C685&amp;" ")-1),'Look Up Values'!$AE$2:$AE$2000,0)))),"","EWC error")),"")</f>
        <v/>
      </c>
      <c r="P685" s="242" t="str" cm="1">
        <f t="array" ref="P685">IF(AND(I685&lt;&gt;0,I685&lt;&gt;""),IF(D685="","",IF(ISNUMBER(MATCH(SUBSTITUTE(D685," ",""),SUBSTITUTE('Look Up Values'!$S$2:$S$120," ",""),0)),"","D&amp;R error")),"")</f>
        <v/>
      </c>
      <c r="Q685" s="242" t="str" cm="1">
        <f t="array" ref="Q685">IF(AND(I685&lt;&gt;0,I685&lt;&gt;""),IF(G685="","",IF(ISNUMBER(MATCH(SUBSTITUTE(G685," ",""),SUBSTITUTE('Look Up Values'!$I$2:$I$10," ",""),0)),"","State error")),"")</f>
        <v/>
      </c>
      <c r="R685" s="260" t="str">
        <f t="shared" si="21"/>
        <v/>
      </c>
    </row>
    <row r="686" spans="1:18" ht="15.75">
      <c r="A686" s="250">
        <v>679</v>
      </c>
      <c r="B686" s="198"/>
      <c r="C686" s="25"/>
      <c r="D686" s="25"/>
      <c r="E686" s="25"/>
      <c r="F686" s="25"/>
      <c r="G686" s="26"/>
      <c r="H686" s="27"/>
      <c r="I686" s="28"/>
      <c r="J686" s="430"/>
      <c r="K686" s="8"/>
      <c r="L686" s="457" t="str">
        <f t="shared" si="20"/>
        <v/>
      </c>
      <c r="M686" s="245" cm="1">
        <f t="array" ref="M686">SUMPRODUCT(--(N686:Q686&lt;&gt;"")) + IF(TRIM(R686)="",0,LEN(R686)-LEN(SUBSTITUTE(R686,",",""))+1)</f>
        <v>0</v>
      </c>
      <c r="N686" s="242" t="str">
        <f>IF(AND(I686&lt;&gt;0,I686&lt;&gt;""),IF(TRIM(SUBSTITUTE(B686,CHAR(160),""))="","",IF(ISNUMBER(MATCH(TRIM(SUBSTITUTE(B686,CHAR(160),"")),'Look Up Values'!$B$2:$B$500,0)),"","Origin error")),"")</f>
        <v/>
      </c>
      <c r="O686" s="242" t="str">
        <f>IF(AND(I686&lt;&gt;0,I686&lt;&gt;""),IF(C686="","",IF(AND(ISNUMBER(--LEFT(C686,FIND(" ",C686&amp;" ")-1)),OR(LEN(LEFT(C686,FIND(" ",C686&amp;" ")-1))=6,LEN(LEFT(C686,FIND(" ",C686&amp;" ")-1))=7),OR(ISNUMBER(MATCH(LEFT(C686,FIND(" ",C686&amp;" ")-1),'Look Up Values'!$G$2:$G$1000,0)),ISNUMBER(MATCH(LEFT(C686,FIND(" ",C686&amp;" ")-1),'Look Up Values'!$AE$2:$AE$2000,0)))),"","EWC error")),"")</f>
        <v/>
      </c>
      <c r="P686" s="242" t="str" cm="1">
        <f t="array" ref="P686">IF(AND(I686&lt;&gt;0,I686&lt;&gt;""),IF(D686="","",IF(ISNUMBER(MATCH(SUBSTITUTE(D686," ",""),SUBSTITUTE('Look Up Values'!$S$2:$S$120," ",""),0)),"","D&amp;R error")),"")</f>
        <v/>
      </c>
      <c r="Q686" s="242" t="str" cm="1">
        <f t="array" ref="Q686">IF(AND(I686&lt;&gt;0,I686&lt;&gt;""),IF(G686="","",IF(ISNUMBER(MATCH(SUBSTITUTE(G686," ",""),SUBSTITUTE('Look Up Values'!$I$2:$I$10," ",""),0)),"","State error")),"")</f>
        <v/>
      </c>
      <c r="R686" s="260" t="str">
        <f t="shared" si="21"/>
        <v/>
      </c>
    </row>
    <row r="687" spans="1:18" ht="15.75">
      <c r="A687" s="250">
        <v>680</v>
      </c>
      <c r="B687" s="198"/>
      <c r="C687" s="25"/>
      <c r="D687" s="25"/>
      <c r="E687" s="25"/>
      <c r="F687" s="25"/>
      <c r="G687" s="26"/>
      <c r="H687" s="27"/>
      <c r="I687" s="28"/>
      <c r="J687" s="430"/>
      <c r="K687" s="8"/>
      <c r="L687" s="457" t="str">
        <f t="shared" si="20"/>
        <v/>
      </c>
      <c r="M687" s="245" cm="1">
        <f t="array" ref="M687">SUMPRODUCT(--(N687:Q687&lt;&gt;"")) + IF(TRIM(R687)="",0,LEN(R687)-LEN(SUBSTITUTE(R687,",",""))+1)</f>
        <v>0</v>
      </c>
      <c r="N687" s="242" t="str">
        <f>IF(AND(I687&lt;&gt;0,I687&lt;&gt;""),IF(TRIM(SUBSTITUTE(B687,CHAR(160),""))="","",IF(ISNUMBER(MATCH(TRIM(SUBSTITUTE(B687,CHAR(160),"")),'Look Up Values'!$B$2:$B$500,0)),"","Origin error")),"")</f>
        <v/>
      </c>
      <c r="O687" s="242" t="str">
        <f>IF(AND(I687&lt;&gt;0,I687&lt;&gt;""),IF(C687="","",IF(AND(ISNUMBER(--LEFT(C687,FIND(" ",C687&amp;" ")-1)),OR(LEN(LEFT(C687,FIND(" ",C687&amp;" ")-1))=6,LEN(LEFT(C687,FIND(" ",C687&amp;" ")-1))=7),OR(ISNUMBER(MATCH(LEFT(C687,FIND(" ",C687&amp;" ")-1),'Look Up Values'!$G$2:$G$1000,0)),ISNUMBER(MATCH(LEFT(C687,FIND(" ",C687&amp;" ")-1),'Look Up Values'!$AE$2:$AE$2000,0)))),"","EWC error")),"")</f>
        <v/>
      </c>
      <c r="P687" s="242" t="str" cm="1">
        <f t="array" ref="P687">IF(AND(I687&lt;&gt;0,I687&lt;&gt;""),IF(D687="","",IF(ISNUMBER(MATCH(SUBSTITUTE(D687," ",""),SUBSTITUTE('Look Up Values'!$S$2:$S$120," ",""),0)),"","D&amp;R error")),"")</f>
        <v/>
      </c>
      <c r="Q687" s="242" t="str" cm="1">
        <f t="array" ref="Q687">IF(AND(I687&lt;&gt;0,I687&lt;&gt;""),IF(G687="","",IF(ISNUMBER(MATCH(SUBSTITUTE(G687," ",""),SUBSTITUTE('Look Up Values'!$I$2:$I$10," ",""),0)),"","State error")),"")</f>
        <v/>
      </c>
      <c r="R687" s="260" t="str">
        <f t="shared" si="21"/>
        <v/>
      </c>
    </row>
    <row r="688" spans="1:18" ht="15.75">
      <c r="A688" s="250">
        <v>681</v>
      </c>
      <c r="B688" s="198"/>
      <c r="C688" s="25"/>
      <c r="D688" s="25"/>
      <c r="E688" s="25"/>
      <c r="F688" s="25"/>
      <c r="G688" s="26"/>
      <c r="H688" s="27"/>
      <c r="I688" s="28"/>
      <c r="J688" s="430"/>
      <c r="K688" s="8"/>
      <c r="L688" s="457" t="str">
        <f t="shared" si="20"/>
        <v/>
      </c>
      <c r="M688" s="245" cm="1">
        <f t="array" ref="M688">SUMPRODUCT(--(N688:Q688&lt;&gt;"")) + IF(TRIM(R688)="",0,LEN(R688)-LEN(SUBSTITUTE(R688,",",""))+1)</f>
        <v>0</v>
      </c>
      <c r="N688" s="242" t="str">
        <f>IF(AND(I688&lt;&gt;0,I688&lt;&gt;""),IF(TRIM(SUBSTITUTE(B688,CHAR(160),""))="","",IF(ISNUMBER(MATCH(TRIM(SUBSTITUTE(B688,CHAR(160),"")),'Look Up Values'!$B$2:$B$500,0)),"","Origin error")),"")</f>
        <v/>
      </c>
      <c r="O688" s="242" t="str">
        <f>IF(AND(I688&lt;&gt;0,I688&lt;&gt;""),IF(C688="","",IF(AND(ISNUMBER(--LEFT(C688,FIND(" ",C688&amp;" ")-1)),OR(LEN(LEFT(C688,FIND(" ",C688&amp;" ")-1))=6,LEN(LEFT(C688,FIND(" ",C688&amp;" ")-1))=7),OR(ISNUMBER(MATCH(LEFT(C688,FIND(" ",C688&amp;" ")-1),'Look Up Values'!$G$2:$G$1000,0)),ISNUMBER(MATCH(LEFT(C688,FIND(" ",C688&amp;" ")-1),'Look Up Values'!$AE$2:$AE$2000,0)))),"","EWC error")),"")</f>
        <v/>
      </c>
      <c r="P688" s="242" t="str" cm="1">
        <f t="array" ref="P688">IF(AND(I688&lt;&gt;0,I688&lt;&gt;""),IF(D688="","",IF(ISNUMBER(MATCH(SUBSTITUTE(D688," ",""),SUBSTITUTE('Look Up Values'!$S$2:$S$120," ",""),0)),"","D&amp;R error")),"")</f>
        <v/>
      </c>
      <c r="Q688" s="242" t="str" cm="1">
        <f t="array" ref="Q688">IF(AND(I688&lt;&gt;0,I688&lt;&gt;""),IF(G688="","",IF(ISNUMBER(MATCH(SUBSTITUTE(G688," ",""),SUBSTITUTE('Look Up Values'!$I$2:$I$10," ",""),0)),"","State error")),"")</f>
        <v/>
      </c>
      <c r="R688" s="260" t="str">
        <f t="shared" si="21"/>
        <v/>
      </c>
    </row>
    <row r="689" spans="1:18" ht="15.75">
      <c r="A689" s="250">
        <v>682</v>
      </c>
      <c r="B689" s="198"/>
      <c r="C689" s="25"/>
      <c r="D689" s="25"/>
      <c r="E689" s="25"/>
      <c r="F689" s="25"/>
      <c r="G689" s="26"/>
      <c r="H689" s="27"/>
      <c r="I689" s="28"/>
      <c r="J689" s="430"/>
      <c r="K689" s="8"/>
      <c r="L689" s="457" t="str">
        <f t="shared" si="20"/>
        <v/>
      </c>
      <c r="M689" s="245" cm="1">
        <f t="array" ref="M689">SUMPRODUCT(--(N689:Q689&lt;&gt;"")) + IF(TRIM(R689)="",0,LEN(R689)-LEN(SUBSTITUTE(R689,",",""))+1)</f>
        <v>0</v>
      </c>
      <c r="N689" s="242" t="str">
        <f>IF(AND(I689&lt;&gt;0,I689&lt;&gt;""),IF(TRIM(SUBSTITUTE(B689,CHAR(160),""))="","",IF(ISNUMBER(MATCH(TRIM(SUBSTITUTE(B689,CHAR(160),"")),'Look Up Values'!$B$2:$B$500,0)),"","Origin error")),"")</f>
        <v/>
      </c>
      <c r="O689" s="242" t="str">
        <f>IF(AND(I689&lt;&gt;0,I689&lt;&gt;""),IF(C689="","",IF(AND(ISNUMBER(--LEFT(C689,FIND(" ",C689&amp;" ")-1)),OR(LEN(LEFT(C689,FIND(" ",C689&amp;" ")-1))=6,LEN(LEFT(C689,FIND(" ",C689&amp;" ")-1))=7),OR(ISNUMBER(MATCH(LEFT(C689,FIND(" ",C689&amp;" ")-1),'Look Up Values'!$G$2:$G$1000,0)),ISNUMBER(MATCH(LEFT(C689,FIND(" ",C689&amp;" ")-1),'Look Up Values'!$AE$2:$AE$2000,0)))),"","EWC error")),"")</f>
        <v/>
      </c>
      <c r="P689" s="242" t="str" cm="1">
        <f t="array" ref="P689">IF(AND(I689&lt;&gt;0,I689&lt;&gt;""),IF(D689="","",IF(ISNUMBER(MATCH(SUBSTITUTE(D689," ",""),SUBSTITUTE('Look Up Values'!$S$2:$S$120," ",""),0)),"","D&amp;R error")),"")</f>
        <v/>
      </c>
      <c r="Q689" s="242" t="str" cm="1">
        <f t="array" ref="Q689">IF(AND(I689&lt;&gt;0,I689&lt;&gt;""),IF(G689="","",IF(ISNUMBER(MATCH(SUBSTITUTE(G689," ",""),SUBSTITUTE('Look Up Values'!$I$2:$I$10," ",""),0)),"","State error")),"")</f>
        <v/>
      </c>
      <c r="R689" s="260" t="str">
        <f t="shared" si="21"/>
        <v/>
      </c>
    </row>
    <row r="690" spans="1:18" ht="15.75">
      <c r="A690" s="250">
        <v>683</v>
      </c>
      <c r="B690" s="198"/>
      <c r="C690" s="25"/>
      <c r="D690" s="25"/>
      <c r="E690" s="25"/>
      <c r="F690" s="25"/>
      <c r="G690" s="26"/>
      <c r="H690" s="27"/>
      <c r="I690" s="28"/>
      <c r="J690" s="430"/>
      <c r="K690" s="8"/>
      <c r="L690" s="457" t="str">
        <f t="shared" si="20"/>
        <v/>
      </c>
      <c r="M690" s="245" cm="1">
        <f t="array" ref="M690">SUMPRODUCT(--(N690:Q690&lt;&gt;"")) + IF(TRIM(R690)="",0,LEN(R690)-LEN(SUBSTITUTE(R690,",",""))+1)</f>
        <v>0</v>
      </c>
      <c r="N690" s="242" t="str">
        <f>IF(AND(I690&lt;&gt;0,I690&lt;&gt;""),IF(TRIM(SUBSTITUTE(B690,CHAR(160),""))="","",IF(ISNUMBER(MATCH(TRIM(SUBSTITUTE(B690,CHAR(160),"")),'Look Up Values'!$B$2:$B$500,0)),"","Origin error")),"")</f>
        <v/>
      </c>
      <c r="O690" s="242" t="str">
        <f>IF(AND(I690&lt;&gt;0,I690&lt;&gt;""),IF(C690="","",IF(AND(ISNUMBER(--LEFT(C690,FIND(" ",C690&amp;" ")-1)),OR(LEN(LEFT(C690,FIND(" ",C690&amp;" ")-1))=6,LEN(LEFT(C690,FIND(" ",C690&amp;" ")-1))=7),OR(ISNUMBER(MATCH(LEFT(C690,FIND(" ",C690&amp;" ")-1),'Look Up Values'!$G$2:$G$1000,0)),ISNUMBER(MATCH(LEFT(C690,FIND(" ",C690&amp;" ")-1),'Look Up Values'!$AE$2:$AE$2000,0)))),"","EWC error")),"")</f>
        <v/>
      </c>
      <c r="P690" s="242" t="str" cm="1">
        <f t="array" ref="P690">IF(AND(I690&lt;&gt;0,I690&lt;&gt;""),IF(D690="","",IF(ISNUMBER(MATCH(SUBSTITUTE(D690," ",""),SUBSTITUTE('Look Up Values'!$S$2:$S$120," ",""),0)),"","D&amp;R error")),"")</f>
        <v/>
      </c>
      <c r="Q690" s="242" t="str" cm="1">
        <f t="array" ref="Q690">IF(AND(I690&lt;&gt;0,I690&lt;&gt;""),IF(G690="","",IF(ISNUMBER(MATCH(SUBSTITUTE(G690," ",""),SUBSTITUTE('Look Up Values'!$I$2:$I$10," ",""),0)),"","State error")),"")</f>
        <v/>
      </c>
      <c r="R690" s="260" t="str">
        <f t="shared" si="21"/>
        <v/>
      </c>
    </row>
    <row r="691" spans="1:18" ht="15.75">
      <c r="A691" s="250">
        <v>684</v>
      </c>
      <c r="B691" s="198"/>
      <c r="C691" s="25"/>
      <c r="D691" s="25"/>
      <c r="E691" s="25"/>
      <c r="F691" s="25"/>
      <c r="G691" s="26"/>
      <c r="H691" s="27"/>
      <c r="I691" s="28"/>
      <c r="J691" s="430"/>
      <c r="K691" s="8"/>
      <c r="L691" s="457" t="str">
        <f t="shared" si="20"/>
        <v/>
      </c>
      <c r="M691" s="245" cm="1">
        <f t="array" ref="M691">SUMPRODUCT(--(N691:Q691&lt;&gt;"")) + IF(TRIM(R691)="",0,LEN(R691)-LEN(SUBSTITUTE(R691,",",""))+1)</f>
        <v>0</v>
      </c>
      <c r="N691" s="242" t="str">
        <f>IF(AND(I691&lt;&gt;0,I691&lt;&gt;""),IF(TRIM(SUBSTITUTE(B691,CHAR(160),""))="","",IF(ISNUMBER(MATCH(TRIM(SUBSTITUTE(B691,CHAR(160),"")),'Look Up Values'!$B$2:$B$500,0)),"","Origin error")),"")</f>
        <v/>
      </c>
      <c r="O691" s="242" t="str">
        <f>IF(AND(I691&lt;&gt;0,I691&lt;&gt;""),IF(C691="","",IF(AND(ISNUMBER(--LEFT(C691,FIND(" ",C691&amp;" ")-1)),OR(LEN(LEFT(C691,FIND(" ",C691&amp;" ")-1))=6,LEN(LEFT(C691,FIND(" ",C691&amp;" ")-1))=7),OR(ISNUMBER(MATCH(LEFT(C691,FIND(" ",C691&amp;" ")-1),'Look Up Values'!$G$2:$G$1000,0)),ISNUMBER(MATCH(LEFT(C691,FIND(" ",C691&amp;" ")-1),'Look Up Values'!$AE$2:$AE$2000,0)))),"","EWC error")),"")</f>
        <v/>
      </c>
      <c r="P691" s="242" t="str" cm="1">
        <f t="array" ref="P691">IF(AND(I691&lt;&gt;0,I691&lt;&gt;""),IF(D691="","",IF(ISNUMBER(MATCH(SUBSTITUTE(D691," ",""),SUBSTITUTE('Look Up Values'!$S$2:$S$120," ",""),0)),"","D&amp;R error")),"")</f>
        <v/>
      </c>
      <c r="Q691" s="242" t="str" cm="1">
        <f t="array" ref="Q691">IF(AND(I691&lt;&gt;0,I691&lt;&gt;""),IF(G691="","",IF(ISNUMBER(MATCH(SUBSTITUTE(G691," ",""),SUBSTITUTE('Look Up Values'!$I$2:$I$10," ",""),0)),"","State error")),"")</f>
        <v/>
      </c>
      <c r="R691" s="260" t="str">
        <f t="shared" si="21"/>
        <v/>
      </c>
    </row>
    <row r="692" spans="1:18" ht="15.75">
      <c r="A692" s="250">
        <v>685</v>
      </c>
      <c r="B692" s="198"/>
      <c r="C692" s="25"/>
      <c r="D692" s="25"/>
      <c r="E692" s="25"/>
      <c r="F692" s="25"/>
      <c r="G692" s="26"/>
      <c r="H692" s="27"/>
      <c r="I692" s="28"/>
      <c r="J692" s="430"/>
      <c r="K692" s="8"/>
      <c r="L692" s="457" t="str">
        <f t="shared" si="20"/>
        <v/>
      </c>
      <c r="M692" s="245" cm="1">
        <f t="array" ref="M692">SUMPRODUCT(--(N692:Q692&lt;&gt;"")) + IF(TRIM(R692)="",0,LEN(R692)-LEN(SUBSTITUTE(R692,",",""))+1)</f>
        <v>0</v>
      </c>
      <c r="N692" s="242" t="str">
        <f>IF(AND(I692&lt;&gt;0,I692&lt;&gt;""),IF(TRIM(SUBSTITUTE(B692,CHAR(160),""))="","",IF(ISNUMBER(MATCH(TRIM(SUBSTITUTE(B692,CHAR(160),"")),'Look Up Values'!$B$2:$B$500,0)),"","Origin error")),"")</f>
        <v/>
      </c>
      <c r="O692" s="242" t="str">
        <f>IF(AND(I692&lt;&gt;0,I692&lt;&gt;""),IF(C692="","",IF(AND(ISNUMBER(--LEFT(C692,FIND(" ",C692&amp;" ")-1)),OR(LEN(LEFT(C692,FIND(" ",C692&amp;" ")-1))=6,LEN(LEFT(C692,FIND(" ",C692&amp;" ")-1))=7),OR(ISNUMBER(MATCH(LEFT(C692,FIND(" ",C692&amp;" ")-1),'Look Up Values'!$G$2:$G$1000,0)),ISNUMBER(MATCH(LEFT(C692,FIND(" ",C692&amp;" ")-1),'Look Up Values'!$AE$2:$AE$2000,0)))),"","EWC error")),"")</f>
        <v/>
      </c>
      <c r="P692" s="242" t="str" cm="1">
        <f t="array" ref="P692">IF(AND(I692&lt;&gt;0,I692&lt;&gt;""),IF(D692="","",IF(ISNUMBER(MATCH(SUBSTITUTE(D692," ",""),SUBSTITUTE('Look Up Values'!$S$2:$S$120," ",""),0)),"","D&amp;R error")),"")</f>
        <v/>
      </c>
      <c r="Q692" s="242" t="str" cm="1">
        <f t="array" ref="Q692">IF(AND(I692&lt;&gt;0,I692&lt;&gt;""),IF(G692="","",IF(ISNUMBER(MATCH(SUBSTITUTE(G692," ",""),SUBSTITUTE('Look Up Values'!$I$2:$I$10," ",""),0)),"","State error")),"")</f>
        <v/>
      </c>
      <c r="R692" s="260" t="str">
        <f t="shared" si="21"/>
        <v/>
      </c>
    </row>
    <row r="693" spans="1:18" ht="15.75">
      <c r="A693" s="250">
        <v>686</v>
      </c>
      <c r="B693" s="198"/>
      <c r="C693" s="25"/>
      <c r="D693" s="25"/>
      <c r="E693" s="25"/>
      <c r="F693" s="25"/>
      <c r="G693" s="26"/>
      <c r="H693" s="27"/>
      <c r="I693" s="28"/>
      <c r="J693" s="430"/>
      <c r="K693" s="8"/>
      <c r="L693" s="457" t="str">
        <f t="shared" si="20"/>
        <v/>
      </c>
      <c r="M693" s="245" cm="1">
        <f t="array" ref="M693">SUMPRODUCT(--(N693:Q693&lt;&gt;"")) + IF(TRIM(R693)="",0,LEN(R693)-LEN(SUBSTITUTE(R693,",",""))+1)</f>
        <v>0</v>
      </c>
      <c r="N693" s="242" t="str">
        <f>IF(AND(I693&lt;&gt;0,I693&lt;&gt;""),IF(TRIM(SUBSTITUTE(B693,CHAR(160),""))="","",IF(ISNUMBER(MATCH(TRIM(SUBSTITUTE(B693,CHAR(160),"")),'Look Up Values'!$B$2:$B$500,0)),"","Origin error")),"")</f>
        <v/>
      </c>
      <c r="O693" s="242" t="str">
        <f>IF(AND(I693&lt;&gt;0,I693&lt;&gt;""),IF(C693="","",IF(AND(ISNUMBER(--LEFT(C693,FIND(" ",C693&amp;" ")-1)),OR(LEN(LEFT(C693,FIND(" ",C693&amp;" ")-1))=6,LEN(LEFT(C693,FIND(" ",C693&amp;" ")-1))=7),OR(ISNUMBER(MATCH(LEFT(C693,FIND(" ",C693&amp;" ")-1),'Look Up Values'!$G$2:$G$1000,0)),ISNUMBER(MATCH(LEFT(C693,FIND(" ",C693&amp;" ")-1),'Look Up Values'!$AE$2:$AE$2000,0)))),"","EWC error")),"")</f>
        <v/>
      </c>
      <c r="P693" s="242" t="str" cm="1">
        <f t="array" ref="P693">IF(AND(I693&lt;&gt;0,I693&lt;&gt;""),IF(D693="","",IF(ISNUMBER(MATCH(SUBSTITUTE(D693," ",""),SUBSTITUTE('Look Up Values'!$S$2:$S$120," ",""),0)),"","D&amp;R error")),"")</f>
        <v/>
      </c>
      <c r="Q693" s="242" t="str" cm="1">
        <f t="array" ref="Q693">IF(AND(I693&lt;&gt;0,I693&lt;&gt;""),IF(G693="","",IF(ISNUMBER(MATCH(SUBSTITUTE(G693," ",""),SUBSTITUTE('Look Up Values'!$I$2:$I$10," ",""),0)),"","State error")),"")</f>
        <v/>
      </c>
      <c r="R693" s="260" t="str">
        <f t="shared" si="21"/>
        <v/>
      </c>
    </row>
    <row r="694" spans="1:18" ht="15.75">
      <c r="A694" s="250">
        <v>687</v>
      </c>
      <c r="B694" s="198"/>
      <c r="C694" s="25"/>
      <c r="D694" s="25"/>
      <c r="E694" s="25"/>
      <c r="F694" s="25"/>
      <c r="G694" s="26"/>
      <c r="H694" s="27"/>
      <c r="I694" s="28"/>
      <c r="J694" s="430"/>
      <c r="K694" s="8"/>
      <c r="L694" s="457" t="str">
        <f t="shared" si="20"/>
        <v/>
      </c>
      <c r="M694" s="245" cm="1">
        <f t="array" ref="M694">SUMPRODUCT(--(N694:Q694&lt;&gt;"")) + IF(TRIM(R694)="",0,LEN(R694)-LEN(SUBSTITUTE(R694,",",""))+1)</f>
        <v>0</v>
      </c>
      <c r="N694" s="242" t="str">
        <f>IF(AND(I694&lt;&gt;0,I694&lt;&gt;""),IF(TRIM(SUBSTITUTE(B694,CHAR(160),""))="","",IF(ISNUMBER(MATCH(TRIM(SUBSTITUTE(B694,CHAR(160),"")),'Look Up Values'!$B$2:$B$500,0)),"","Origin error")),"")</f>
        <v/>
      </c>
      <c r="O694" s="242" t="str">
        <f>IF(AND(I694&lt;&gt;0,I694&lt;&gt;""),IF(C694="","",IF(AND(ISNUMBER(--LEFT(C694,FIND(" ",C694&amp;" ")-1)),OR(LEN(LEFT(C694,FIND(" ",C694&amp;" ")-1))=6,LEN(LEFT(C694,FIND(" ",C694&amp;" ")-1))=7),OR(ISNUMBER(MATCH(LEFT(C694,FIND(" ",C694&amp;" ")-1),'Look Up Values'!$G$2:$G$1000,0)),ISNUMBER(MATCH(LEFT(C694,FIND(" ",C694&amp;" ")-1),'Look Up Values'!$AE$2:$AE$2000,0)))),"","EWC error")),"")</f>
        <v/>
      </c>
      <c r="P694" s="242" t="str" cm="1">
        <f t="array" ref="P694">IF(AND(I694&lt;&gt;0,I694&lt;&gt;""),IF(D694="","",IF(ISNUMBER(MATCH(SUBSTITUTE(D694," ",""),SUBSTITUTE('Look Up Values'!$S$2:$S$120," ",""),0)),"","D&amp;R error")),"")</f>
        <v/>
      </c>
      <c r="Q694" s="242" t="str" cm="1">
        <f t="array" ref="Q694">IF(AND(I694&lt;&gt;0,I694&lt;&gt;""),IF(G694="","",IF(ISNUMBER(MATCH(SUBSTITUTE(G694," ",""),SUBSTITUTE('Look Up Values'!$I$2:$I$10," ",""),0)),"","State error")),"")</f>
        <v/>
      </c>
      <c r="R694" s="260" t="str">
        <f t="shared" si="21"/>
        <v/>
      </c>
    </row>
    <row r="695" spans="1:18" ht="15.75">
      <c r="A695" s="250">
        <v>688</v>
      </c>
      <c r="B695" s="198"/>
      <c r="C695" s="25"/>
      <c r="D695" s="25"/>
      <c r="E695" s="25"/>
      <c r="F695" s="25"/>
      <c r="G695" s="26"/>
      <c r="H695" s="27"/>
      <c r="I695" s="28"/>
      <c r="J695" s="430"/>
      <c r="K695" s="8"/>
      <c r="L695" s="457" t="str">
        <f t="shared" si="20"/>
        <v/>
      </c>
      <c r="M695" s="245" cm="1">
        <f t="array" ref="M695">SUMPRODUCT(--(N695:Q695&lt;&gt;"")) + IF(TRIM(R695)="",0,LEN(R695)-LEN(SUBSTITUTE(R695,",",""))+1)</f>
        <v>0</v>
      </c>
      <c r="N695" s="242" t="str">
        <f>IF(AND(I695&lt;&gt;0,I695&lt;&gt;""),IF(TRIM(SUBSTITUTE(B695,CHAR(160),""))="","",IF(ISNUMBER(MATCH(TRIM(SUBSTITUTE(B695,CHAR(160),"")),'Look Up Values'!$B$2:$B$500,0)),"","Origin error")),"")</f>
        <v/>
      </c>
      <c r="O695" s="242" t="str">
        <f>IF(AND(I695&lt;&gt;0,I695&lt;&gt;""),IF(C695="","",IF(AND(ISNUMBER(--LEFT(C695,FIND(" ",C695&amp;" ")-1)),OR(LEN(LEFT(C695,FIND(" ",C695&amp;" ")-1))=6,LEN(LEFT(C695,FIND(" ",C695&amp;" ")-1))=7),OR(ISNUMBER(MATCH(LEFT(C695,FIND(" ",C695&amp;" ")-1),'Look Up Values'!$G$2:$G$1000,0)),ISNUMBER(MATCH(LEFT(C695,FIND(" ",C695&amp;" ")-1),'Look Up Values'!$AE$2:$AE$2000,0)))),"","EWC error")),"")</f>
        <v/>
      </c>
      <c r="P695" s="242" t="str" cm="1">
        <f t="array" ref="P695">IF(AND(I695&lt;&gt;0,I695&lt;&gt;""),IF(D695="","",IF(ISNUMBER(MATCH(SUBSTITUTE(D695," ",""),SUBSTITUTE('Look Up Values'!$S$2:$S$120," ",""),0)),"","D&amp;R error")),"")</f>
        <v/>
      </c>
      <c r="Q695" s="242" t="str" cm="1">
        <f t="array" ref="Q695">IF(AND(I695&lt;&gt;0,I695&lt;&gt;""),IF(G695="","",IF(ISNUMBER(MATCH(SUBSTITUTE(G695," ",""),SUBSTITUTE('Look Up Values'!$I$2:$I$10," ",""),0)),"","State error")),"")</f>
        <v/>
      </c>
      <c r="R695" s="260" t="str">
        <f t="shared" si="21"/>
        <v/>
      </c>
    </row>
    <row r="696" spans="1:18" ht="15.75">
      <c r="A696" s="250">
        <v>689</v>
      </c>
      <c r="B696" s="198"/>
      <c r="C696" s="25"/>
      <c r="D696" s="25"/>
      <c r="E696" s="25"/>
      <c r="F696" s="25"/>
      <c r="G696" s="26"/>
      <c r="H696" s="27"/>
      <c r="I696" s="28"/>
      <c r="J696" s="430"/>
      <c r="K696" s="8"/>
      <c r="L696" s="457" t="str">
        <f t="shared" si="20"/>
        <v/>
      </c>
      <c r="M696" s="245" cm="1">
        <f t="array" ref="M696">SUMPRODUCT(--(N696:Q696&lt;&gt;"")) + IF(TRIM(R696)="",0,LEN(R696)-LEN(SUBSTITUTE(R696,",",""))+1)</f>
        <v>0</v>
      </c>
      <c r="N696" s="242" t="str">
        <f>IF(AND(I696&lt;&gt;0,I696&lt;&gt;""),IF(TRIM(SUBSTITUTE(B696,CHAR(160),""))="","",IF(ISNUMBER(MATCH(TRIM(SUBSTITUTE(B696,CHAR(160),"")),'Look Up Values'!$B$2:$B$500,0)),"","Origin error")),"")</f>
        <v/>
      </c>
      <c r="O696" s="242" t="str">
        <f>IF(AND(I696&lt;&gt;0,I696&lt;&gt;""),IF(C696="","",IF(AND(ISNUMBER(--LEFT(C696,FIND(" ",C696&amp;" ")-1)),OR(LEN(LEFT(C696,FIND(" ",C696&amp;" ")-1))=6,LEN(LEFT(C696,FIND(" ",C696&amp;" ")-1))=7),OR(ISNUMBER(MATCH(LEFT(C696,FIND(" ",C696&amp;" ")-1),'Look Up Values'!$G$2:$G$1000,0)),ISNUMBER(MATCH(LEFT(C696,FIND(" ",C696&amp;" ")-1),'Look Up Values'!$AE$2:$AE$2000,0)))),"","EWC error")),"")</f>
        <v/>
      </c>
      <c r="P696" s="242" t="str" cm="1">
        <f t="array" ref="P696">IF(AND(I696&lt;&gt;0,I696&lt;&gt;""),IF(D696="","",IF(ISNUMBER(MATCH(SUBSTITUTE(D696," ",""),SUBSTITUTE('Look Up Values'!$S$2:$S$120," ",""),0)),"","D&amp;R error")),"")</f>
        <v/>
      </c>
      <c r="Q696" s="242" t="str" cm="1">
        <f t="array" ref="Q696">IF(AND(I696&lt;&gt;0,I696&lt;&gt;""),IF(G696="","",IF(ISNUMBER(MATCH(SUBSTITUTE(G696," ",""),SUBSTITUTE('Look Up Values'!$I$2:$I$10," ",""),0)),"","State error")),"")</f>
        <v/>
      </c>
      <c r="R696" s="260" t="str">
        <f t="shared" si="21"/>
        <v/>
      </c>
    </row>
    <row r="697" spans="1:18" ht="15.75">
      <c r="A697" s="250">
        <v>690</v>
      </c>
      <c r="B697" s="198"/>
      <c r="C697" s="25"/>
      <c r="D697" s="25"/>
      <c r="E697" s="25"/>
      <c r="F697" s="25"/>
      <c r="G697" s="26"/>
      <c r="H697" s="27"/>
      <c r="I697" s="28"/>
      <c r="J697" s="430"/>
      <c r="K697" s="8"/>
      <c r="L697" s="457" t="str">
        <f t="shared" si="20"/>
        <v/>
      </c>
      <c r="M697" s="245" cm="1">
        <f t="array" ref="M697">SUMPRODUCT(--(N697:Q697&lt;&gt;"")) + IF(TRIM(R697)="",0,LEN(R697)-LEN(SUBSTITUTE(R697,",",""))+1)</f>
        <v>0</v>
      </c>
      <c r="N697" s="242" t="str">
        <f>IF(AND(I697&lt;&gt;0,I697&lt;&gt;""),IF(TRIM(SUBSTITUTE(B697,CHAR(160),""))="","",IF(ISNUMBER(MATCH(TRIM(SUBSTITUTE(B697,CHAR(160),"")),'Look Up Values'!$B$2:$B$500,0)),"","Origin error")),"")</f>
        <v/>
      </c>
      <c r="O697" s="242" t="str">
        <f>IF(AND(I697&lt;&gt;0,I697&lt;&gt;""),IF(C697="","",IF(AND(ISNUMBER(--LEFT(C697,FIND(" ",C697&amp;" ")-1)),OR(LEN(LEFT(C697,FIND(" ",C697&amp;" ")-1))=6,LEN(LEFT(C697,FIND(" ",C697&amp;" ")-1))=7),OR(ISNUMBER(MATCH(LEFT(C697,FIND(" ",C697&amp;" ")-1),'Look Up Values'!$G$2:$G$1000,0)),ISNUMBER(MATCH(LEFT(C697,FIND(" ",C697&amp;" ")-1),'Look Up Values'!$AE$2:$AE$2000,0)))),"","EWC error")),"")</f>
        <v/>
      </c>
      <c r="P697" s="242" t="str" cm="1">
        <f t="array" ref="P697">IF(AND(I697&lt;&gt;0,I697&lt;&gt;""),IF(D697="","",IF(ISNUMBER(MATCH(SUBSTITUTE(D697," ",""),SUBSTITUTE('Look Up Values'!$S$2:$S$120," ",""),0)),"","D&amp;R error")),"")</f>
        <v/>
      </c>
      <c r="Q697" s="242" t="str" cm="1">
        <f t="array" ref="Q697">IF(AND(I697&lt;&gt;0,I697&lt;&gt;""),IF(G697="","",IF(ISNUMBER(MATCH(SUBSTITUTE(G697," ",""),SUBSTITUTE('Look Up Values'!$I$2:$I$10," ",""),0)),"","State error")),"")</f>
        <v/>
      </c>
      <c r="R697" s="260" t="str">
        <f t="shared" si="21"/>
        <v/>
      </c>
    </row>
    <row r="698" spans="1:18" ht="15.75">
      <c r="A698" s="250">
        <v>691</v>
      </c>
      <c r="B698" s="198"/>
      <c r="C698" s="25"/>
      <c r="D698" s="25"/>
      <c r="E698" s="25"/>
      <c r="F698" s="25"/>
      <c r="G698" s="26"/>
      <c r="H698" s="27"/>
      <c r="I698" s="28"/>
      <c r="J698" s="430"/>
      <c r="K698" s="8"/>
      <c r="L698" s="457" t="str">
        <f t="shared" si="20"/>
        <v/>
      </c>
      <c r="M698" s="245" cm="1">
        <f t="array" ref="M698">SUMPRODUCT(--(N698:Q698&lt;&gt;"")) + IF(TRIM(R698)="",0,LEN(R698)-LEN(SUBSTITUTE(R698,",",""))+1)</f>
        <v>0</v>
      </c>
      <c r="N698" s="242" t="str">
        <f>IF(AND(I698&lt;&gt;0,I698&lt;&gt;""),IF(TRIM(SUBSTITUTE(B698,CHAR(160),""))="","",IF(ISNUMBER(MATCH(TRIM(SUBSTITUTE(B698,CHAR(160),"")),'Look Up Values'!$B$2:$B$500,0)),"","Origin error")),"")</f>
        <v/>
      </c>
      <c r="O698" s="242" t="str">
        <f>IF(AND(I698&lt;&gt;0,I698&lt;&gt;""),IF(C698="","",IF(AND(ISNUMBER(--LEFT(C698,FIND(" ",C698&amp;" ")-1)),OR(LEN(LEFT(C698,FIND(" ",C698&amp;" ")-1))=6,LEN(LEFT(C698,FIND(" ",C698&amp;" ")-1))=7),OR(ISNUMBER(MATCH(LEFT(C698,FIND(" ",C698&amp;" ")-1),'Look Up Values'!$G$2:$G$1000,0)),ISNUMBER(MATCH(LEFT(C698,FIND(" ",C698&amp;" ")-1),'Look Up Values'!$AE$2:$AE$2000,0)))),"","EWC error")),"")</f>
        <v/>
      </c>
      <c r="P698" s="242" t="str" cm="1">
        <f t="array" ref="P698">IF(AND(I698&lt;&gt;0,I698&lt;&gt;""),IF(D698="","",IF(ISNUMBER(MATCH(SUBSTITUTE(D698," ",""),SUBSTITUTE('Look Up Values'!$S$2:$S$120," ",""),0)),"","D&amp;R error")),"")</f>
        <v/>
      </c>
      <c r="Q698" s="242" t="str" cm="1">
        <f t="array" ref="Q698">IF(AND(I698&lt;&gt;0,I698&lt;&gt;""),IF(G698="","",IF(ISNUMBER(MATCH(SUBSTITUTE(G698," ",""),SUBSTITUTE('Look Up Values'!$I$2:$I$10," ",""),0)),"","State error")),"")</f>
        <v/>
      </c>
      <c r="R698" s="260" t="str">
        <f t="shared" si="21"/>
        <v/>
      </c>
    </row>
    <row r="699" spans="1:18" ht="15.75">
      <c r="A699" s="250">
        <v>692</v>
      </c>
      <c r="B699" s="198"/>
      <c r="C699" s="25"/>
      <c r="D699" s="25"/>
      <c r="E699" s="25"/>
      <c r="F699" s="25"/>
      <c r="G699" s="26"/>
      <c r="H699" s="27"/>
      <c r="I699" s="28"/>
      <c r="J699" s="430"/>
      <c r="K699" s="8"/>
      <c r="L699" s="457" t="str">
        <f t="shared" si="20"/>
        <v/>
      </c>
      <c r="M699" s="245" cm="1">
        <f t="array" ref="M699">SUMPRODUCT(--(N699:Q699&lt;&gt;"")) + IF(TRIM(R699)="",0,LEN(R699)-LEN(SUBSTITUTE(R699,",",""))+1)</f>
        <v>0</v>
      </c>
      <c r="N699" s="242" t="str">
        <f>IF(AND(I699&lt;&gt;0,I699&lt;&gt;""),IF(TRIM(SUBSTITUTE(B699,CHAR(160),""))="","",IF(ISNUMBER(MATCH(TRIM(SUBSTITUTE(B699,CHAR(160),"")),'Look Up Values'!$B$2:$B$500,0)),"","Origin error")),"")</f>
        <v/>
      </c>
      <c r="O699" s="242" t="str">
        <f>IF(AND(I699&lt;&gt;0,I699&lt;&gt;""),IF(C699="","",IF(AND(ISNUMBER(--LEFT(C699,FIND(" ",C699&amp;" ")-1)),OR(LEN(LEFT(C699,FIND(" ",C699&amp;" ")-1))=6,LEN(LEFT(C699,FIND(" ",C699&amp;" ")-1))=7),OR(ISNUMBER(MATCH(LEFT(C699,FIND(" ",C699&amp;" ")-1),'Look Up Values'!$G$2:$G$1000,0)),ISNUMBER(MATCH(LEFT(C699,FIND(" ",C699&amp;" ")-1),'Look Up Values'!$AE$2:$AE$2000,0)))),"","EWC error")),"")</f>
        <v/>
      </c>
      <c r="P699" s="242" t="str" cm="1">
        <f t="array" ref="P699">IF(AND(I699&lt;&gt;0,I699&lt;&gt;""),IF(D699="","",IF(ISNUMBER(MATCH(SUBSTITUTE(D699," ",""),SUBSTITUTE('Look Up Values'!$S$2:$S$120," ",""),0)),"","D&amp;R error")),"")</f>
        <v/>
      </c>
      <c r="Q699" s="242" t="str" cm="1">
        <f t="array" ref="Q699">IF(AND(I699&lt;&gt;0,I699&lt;&gt;""),IF(G699="","",IF(ISNUMBER(MATCH(SUBSTITUTE(G699," ",""),SUBSTITUTE('Look Up Values'!$I$2:$I$10," ",""),0)),"","State error")),"")</f>
        <v/>
      </c>
      <c r="R699" s="260" t="str">
        <f t="shared" si="21"/>
        <v/>
      </c>
    </row>
    <row r="700" spans="1:18" ht="15.75">
      <c r="A700" s="250">
        <v>693</v>
      </c>
      <c r="B700" s="198"/>
      <c r="C700" s="25"/>
      <c r="D700" s="25"/>
      <c r="E700" s="25"/>
      <c r="F700" s="25"/>
      <c r="G700" s="26"/>
      <c r="H700" s="27"/>
      <c r="I700" s="28"/>
      <c r="J700" s="430"/>
      <c r="K700" s="8"/>
      <c r="L700" s="457" t="str">
        <f t="shared" si="20"/>
        <v/>
      </c>
      <c r="M700" s="245" cm="1">
        <f t="array" ref="M700">SUMPRODUCT(--(N700:Q700&lt;&gt;"")) + IF(TRIM(R700)="",0,LEN(R700)-LEN(SUBSTITUTE(R700,",",""))+1)</f>
        <v>0</v>
      </c>
      <c r="N700" s="242" t="str">
        <f>IF(AND(I700&lt;&gt;0,I700&lt;&gt;""),IF(TRIM(SUBSTITUTE(B700,CHAR(160),""))="","",IF(ISNUMBER(MATCH(TRIM(SUBSTITUTE(B700,CHAR(160),"")),'Look Up Values'!$B$2:$B$500,0)),"","Origin error")),"")</f>
        <v/>
      </c>
      <c r="O700" s="242" t="str">
        <f>IF(AND(I700&lt;&gt;0,I700&lt;&gt;""),IF(C700="","",IF(AND(ISNUMBER(--LEFT(C700,FIND(" ",C700&amp;" ")-1)),OR(LEN(LEFT(C700,FIND(" ",C700&amp;" ")-1))=6,LEN(LEFT(C700,FIND(" ",C700&amp;" ")-1))=7),OR(ISNUMBER(MATCH(LEFT(C700,FIND(" ",C700&amp;" ")-1),'Look Up Values'!$G$2:$G$1000,0)),ISNUMBER(MATCH(LEFT(C700,FIND(" ",C700&amp;" ")-1),'Look Up Values'!$AE$2:$AE$2000,0)))),"","EWC error")),"")</f>
        <v/>
      </c>
      <c r="P700" s="242" t="str" cm="1">
        <f t="array" ref="P700">IF(AND(I700&lt;&gt;0,I700&lt;&gt;""),IF(D700="","",IF(ISNUMBER(MATCH(SUBSTITUTE(D700," ",""),SUBSTITUTE('Look Up Values'!$S$2:$S$120," ",""),0)),"","D&amp;R error")),"")</f>
        <v/>
      </c>
      <c r="Q700" s="242" t="str" cm="1">
        <f t="array" ref="Q700">IF(AND(I700&lt;&gt;0,I700&lt;&gt;""),IF(G700="","",IF(ISNUMBER(MATCH(SUBSTITUTE(G700," ",""),SUBSTITUTE('Look Up Values'!$I$2:$I$10," ",""),0)),"","State error")),"")</f>
        <v/>
      </c>
      <c r="R700" s="260" t="str">
        <f t="shared" si="21"/>
        <v/>
      </c>
    </row>
    <row r="701" spans="1:18" ht="15.75">
      <c r="A701" s="250">
        <v>694</v>
      </c>
      <c r="B701" s="198"/>
      <c r="C701" s="25"/>
      <c r="D701" s="25"/>
      <c r="E701" s="25"/>
      <c r="F701" s="25"/>
      <c r="G701" s="26"/>
      <c r="H701" s="27"/>
      <c r="I701" s="28"/>
      <c r="J701" s="430"/>
      <c r="K701" s="8"/>
      <c r="L701" s="457" t="str">
        <f t="shared" si="20"/>
        <v/>
      </c>
      <c r="M701" s="245" cm="1">
        <f t="array" ref="M701">SUMPRODUCT(--(N701:Q701&lt;&gt;"")) + IF(TRIM(R701)="",0,LEN(R701)-LEN(SUBSTITUTE(R701,",",""))+1)</f>
        <v>0</v>
      </c>
      <c r="N701" s="242" t="str">
        <f>IF(AND(I701&lt;&gt;0,I701&lt;&gt;""),IF(TRIM(SUBSTITUTE(B701,CHAR(160),""))="","",IF(ISNUMBER(MATCH(TRIM(SUBSTITUTE(B701,CHAR(160),"")),'Look Up Values'!$B$2:$B$500,0)),"","Origin error")),"")</f>
        <v/>
      </c>
      <c r="O701" s="242" t="str">
        <f>IF(AND(I701&lt;&gt;0,I701&lt;&gt;""),IF(C701="","",IF(AND(ISNUMBER(--LEFT(C701,FIND(" ",C701&amp;" ")-1)),OR(LEN(LEFT(C701,FIND(" ",C701&amp;" ")-1))=6,LEN(LEFT(C701,FIND(" ",C701&amp;" ")-1))=7),OR(ISNUMBER(MATCH(LEFT(C701,FIND(" ",C701&amp;" ")-1),'Look Up Values'!$G$2:$G$1000,0)),ISNUMBER(MATCH(LEFT(C701,FIND(" ",C701&amp;" ")-1),'Look Up Values'!$AE$2:$AE$2000,0)))),"","EWC error")),"")</f>
        <v/>
      </c>
      <c r="P701" s="242" t="str" cm="1">
        <f t="array" ref="P701">IF(AND(I701&lt;&gt;0,I701&lt;&gt;""),IF(D701="","",IF(ISNUMBER(MATCH(SUBSTITUTE(D701," ",""),SUBSTITUTE('Look Up Values'!$S$2:$S$120," ",""),0)),"","D&amp;R error")),"")</f>
        <v/>
      </c>
      <c r="Q701" s="242" t="str" cm="1">
        <f t="array" ref="Q701">IF(AND(I701&lt;&gt;0,I701&lt;&gt;""),IF(G701="","",IF(ISNUMBER(MATCH(SUBSTITUTE(G701," ",""),SUBSTITUTE('Look Up Values'!$I$2:$I$10," ",""),0)),"","State error")),"")</f>
        <v/>
      </c>
      <c r="R701" s="260" t="str">
        <f t="shared" si="21"/>
        <v/>
      </c>
    </row>
    <row r="702" spans="1:18" ht="15.75">
      <c r="A702" s="250">
        <v>695</v>
      </c>
      <c r="B702" s="198"/>
      <c r="C702" s="25"/>
      <c r="D702" s="25"/>
      <c r="E702" s="25"/>
      <c r="F702" s="25"/>
      <c r="G702" s="26"/>
      <c r="H702" s="27"/>
      <c r="I702" s="28"/>
      <c r="J702" s="430"/>
      <c r="K702" s="8"/>
      <c r="L702" s="457" t="str">
        <f t="shared" si="20"/>
        <v/>
      </c>
      <c r="M702" s="245" cm="1">
        <f t="array" ref="M702">SUMPRODUCT(--(N702:Q702&lt;&gt;"")) + IF(TRIM(R702)="",0,LEN(R702)-LEN(SUBSTITUTE(R702,",",""))+1)</f>
        <v>0</v>
      </c>
      <c r="N702" s="242" t="str">
        <f>IF(AND(I702&lt;&gt;0,I702&lt;&gt;""),IF(TRIM(SUBSTITUTE(B702,CHAR(160),""))="","",IF(ISNUMBER(MATCH(TRIM(SUBSTITUTE(B702,CHAR(160),"")),'Look Up Values'!$B$2:$B$500,0)),"","Origin error")),"")</f>
        <v/>
      </c>
      <c r="O702" s="242" t="str">
        <f>IF(AND(I702&lt;&gt;0,I702&lt;&gt;""),IF(C702="","",IF(AND(ISNUMBER(--LEFT(C702,FIND(" ",C702&amp;" ")-1)),OR(LEN(LEFT(C702,FIND(" ",C702&amp;" ")-1))=6,LEN(LEFT(C702,FIND(" ",C702&amp;" ")-1))=7),OR(ISNUMBER(MATCH(LEFT(C702,FIND(" ",C702&amp;" ")-1),'Look Up Values'!$G$2:$G$1000,0)),ISNUMBER(MATCH(LEFT(C702,FIND(" ",C702&amp;" ")-1),'Look Up Values'!$AE$2:$AE$2000,0)))),"","EWC error")),"")</f>
        <v/>
      </c>
      <c r="P702" s="242" t="str" cm="1">
        <f t="array" ref="P702">IF(AND(I702&lt;&gt;0,I702&lt;&gt;""),IF(D702="","",IF(ISNUMBER(MATCH(SUBSTITUTE(D702," ",""),SUBSTITUTE('Look Up Values'!$S$2:$S$120," ",""),0)),"","D&amp;R error")),"")</f>
        <v/>
      </c>
      <c r="Q702" s="242" t="str" cm="1">
        <f t="array" ref="Q702">IF(AND(I702&lt;&gt;0,I702&lt;&gt;""),IF(G702="","",IF(ISNUMBER(MATCH(SUBSTITUTE(G702," ",""),SUBSTITUTE('Look Up Values'!$I$2:$I$10," ",""),0)),"","State error")),"")</f>
        <v/>
      </c>
      <c r="R702" s="260" t="str">
        <f t="shared" si="21"/>
        <v/>
      </c>
    </row>
    <row r="703" spans="1:18" ht="15.75">
      <c r="A703" s="250">
        <v>696</v>
      </c>
      <c r="B703" s="198"/>
      <c r="C703" s="25"/>
      <c r="D703" s="25"/>
      <c r="E703" s="25"/>
      <c r="F703" s="25"/>
      <c r="G703" s="26"/>
      <c r="H703" s="27"/>
      <c r="I703" s="28"/>
      <c r="J703" s="430"/>
      <c r="K703" s="8"/>
      <c r="L703" s="457" t="str">
        <f t="shared" si="20"/>
        <v/>
      </c>
      <c r="M703" s="245" cm="1">
        <f t="array" ref="M703">SUMPRODUCT(--(N703:Q703&lt;&gt;"")) + IF(TRIM(R703)="",0,LEN(R703)-LEN(SUBSTITUTE(R703,",",""))+1)</f>
        <v>0</v>
      </c>
      <c r="N703" s="242" t="str">
        <f>IF(AND(I703&lt;&gt;0,I703&lt;&gt;""),IF(TRIM(SUBSTITUTE(B703,CHAR(160),""))="","",IF(ISNUMBER(MATCH(TRIM(SUBSTITUTE(B703,CHAR(160),"")),'Look Up Values'!$B$2:$B$500,0)),"","Origin error")),"")</f>
        <v/>
      </c>
      <c r="O703" s="242" t="str">
        <f>IF(AND(I703&lt;&gt;0,I703&lt;&gt;""),IF(C703="","",IF(AND(ISNUMBER(--LEFT(C703,FIND(" ",C703&amp;" ")-1)),OR(LEN(LEFT(C703,FIND(" ",C703&amp;" ")-1))=6,LEN(LEFT(C703,FIND(" ",C703&amp;" ")-1))=7),OR(ISNUMBER(MATCH(LEFT(C703,FIND(" ",C703&amp;" ")-1),'Look Up Values'!$G$2:$G$1000,0)),ISNUMBER(MATCH(LEFT(C703,FIND(" ",C703&amp;" ")-1),'Look Up Values'!$AE$2:$AE$2000,0)))),"","EWC error")),"")</f>
        <v/>
      </c>
      <c r="P703" s="242" t="str" cm="1">
        <f t="array" ref="P703">IF(AND(I703&lt;&gt;0,I703&lt;&gt;""),IF(D703="","",IF(ISNUMBER(MATCH(SUBSTITUTE(D703," ",""),SUBSTITUTE('Look Up Values'!$S$2:$S$120," ",""),0)),"","D&amp;R error")),"")</f>
        <v/>
      </c>
      <c r="Q703" s="242" t="str" cm="1">
        <f t="array" ref="Q703">IF(AND(I703&lt;&gt;0,I703&lt;&gt;""),IF(G703="","",IF(ISNUMBER(MATCH(SUBSTITUTE(G703," ",""),SUBSTITUTE('Look Up Values'!$I$2:$I$10," ",""),0)),"","State error")),"")</f>
        <v/>
      </c>
      <c r="R703" s="260" t="str">
        <f t="shared" si="21"/>
        <v/>
      </c>
    </row>
    <row r="704" spans="1:18" ht="15.75">
      <c r="A704" s="250">
        <v>697</v>
      </c>
      <c r="B704" s="198"/>
      <c r="C704" s="25"/>
      <c r="D704" s="25"/>
      <c r="E704" s="25"/>
      <c r="F704" s="25"/>
      <c r="G704" s="26"/>
      <c r="H704" s="27"/>
      <c r="I704" s="28"/>
      <c r="J704" s="430"/>
      <c r="K704" s="8"/>
      <c r="L704" s="457" t="str">
        <f t="shared" si="20"/>
        <v/>
      </c>
      <c r="M704" s="245" cm="1">
        <f t="array" ref="M704">SUMPRODUCT(--(N704:Q704&lt;&gt;"")) + IF(TRIM(R704)="",0,LEN(R704)-LEN(SUBSTITUTE(R704,",",""))+1)</f>
        <v>0</v>
      </c>
      <c r="N704" s="242" t="str">
        <f>IF(AND(I704&lt;&gt;0,I704&lt;&gt;""),IF(TRIM(SUBSTITUTE(B704,CHAR(160),""))="","",IF(ISNUMBER(MATCH(TRIM(SUBSTITUTE(B704,CHAR(160),"")),'Look Up Values'!$B$2:$B$500,0)),"","Origin error")),"")</f>
        <v/>
      </c>
      <c r="O704" s="242" t="str">
        <f>IF(AND(I704&lt;&gt;0,I704&lt;&gt;""),IF(C704="","",IF(AND(ISNUMBER(--LEFT(C704,FIND(" ",C704&amp;" ")-1)),OR(LEN(LEFT(C704,FIND(" ",C704&amp;" ")-1))=6,LEN(LEFT(C704,FIND(" ",C704&amp;" ")-1))=7),OR(ISNUMBER(MATCH(LEFT(C704,FIND(" ",C704&amp;" ")-1),'Look Up Values'!$G$2:$G$1000,0)),ISNUMBER(MATCH(LEFT(C704,FIND(" ",C704&amp;" ")-1),'Look Up Values'!$AE$2:$AE$2000,0)))),"","EWC error")),"")</f>
        <v/>
      </c>
      <c r="P704" s="242" t="str" cm="1">
        <f t="array" ref="P704">IF(AND(I704&lt;&gt;0,I704&lt;&gt;""),IF(D704="","",IF(ISNUMBER(MATCH(SUBSTITUTE(D704," ",""),SUBSTITUTE('Look Up Values'!$S$2:$S$120," ",""),0)),"","D&amp;R error")),"")</f>
        <v/>
      </c>
      <c r="Q704" s="242" t="str" cm="1">
        <f t="array" ref="Q704">IF(AND(I704&lt;&gt;0,I704&lt;&gt;""),IF(G704="","",IF(ISNUMBER(MATCH(SUBSTITUTE(G704," ",""),SUBSTITUTE('Look Up Values'!$I$2:$I$10," ",""),0)),"","State error")),"")</f>
        <v/>
      </c>
      <c r="R704" s="260" t="str">
        <f t="shared" si="21"/>
        <v/>
      </c>
    </row>
    <row r="705" spans="1:18" ht="15.75">
      <c r="A705" s="250">
        <v>698</v>
      </c>
      <c r="B705" s="198"/>
      <c r="C705" s="25"/>
      <c r="D705" s="25"/>
      <c r="E705" s="25"/>
      <c r="F705" s="25"/>
      <c r="G705" s="26"/>
      <c r="H705" s="27"/>
      <c r="I705" s="28"/>
      <c r="J705" s="430"/>
      <c r="K705" s="8"/>
      <c r="L705" s="457" t="str">
        <f t="shared" si="20"/>
        <v/>
      </c>
      <c r="M705" s="245" cm="1">
        <f t="array" ref="M705">SUMPRODUCT(--(N705:Q705&lt;&gt;"")) + IF(TRIM(R705)="",0,LEN(R705)-LEN(SUBSTITUTE(R705,",",""))+1)</f>
        <v>0</v>
      </c>
      <c r="N705" s="242" t="str">
        <f>IF(AND(I705&lt;&gt;0,I705&lt;&gt;""),IF(TRIM(SUBSTITUTE(B705,CHAR(160),""))="","",IF(ISNUMBER(MATCH(TRIM(SUBSTITUTE(B705,CHAR(160),"")),'Look Up Values'!$B$2:$B$500,0)),"","Origin error")),"")</f>
        <v/>
      </c>
      <c r="O705" s="242" t="str">
        <f>IF(AND(I705&lt;&gt;0,I705&lt;&gt;""),IF(C705="","",IF(AND(ISNUMBER(--LEFT(C705,FIND(" ",C705&amp;" ")-1)),OR(LEN(LEFT(C705,FIND(" ",C705&amp;" ")-1))=6,LEN(LEFT(C705,FIND(" ",C705&amp;" ")-1))=7),OR(ISNUMBER(MATCH(LEFT(C705,FIND(" ",C705&amp;" ")-1),'Look Up Values'!$G$2:$G$1000,0)),ISNUMBER(MATCH(LEFT(C705,FIND(" ",C705&amp;" ")-1),'Look Up Values'!$AE$2:$AE$2000,0)))),"","EWC error")),"")</f>
        <v/>
      </c>
      <c r="P705" s="242" t="str" cm="1">
        <f t="array" ref="P705">IF(AND(I705&lt;&gt;0,I705&lt;&gt;""),IF(D705="","",IF(ISNUMBER(MATCH(SUBSTITUTE(D705," ",""),SUBSTITUTE('Look Up Values'!$S$2:$S$120," ",""),0)),"","D&amp;R error")),"")</f>
        <v/>
      </c>
      <c r="Q705" s="242" t="str" cm="1">
        <f t="array" ref="Q705">IF(AND(I705&lt;&gt;0,I705&lt;&gt;""),IF(G705="","",IF(ISNUMBER(MATCH(SUBSTITUTE(G705," ",""),SUBSTITUTE('Look Up Values'!$I$2:$I$10," ",""),0)),"","State error")),"")</f>
        <v/>
      </c>
      <c r="R705" s="260" t="str">
        <f t="shared" si="21"/>
        <v/>
      </c>
    </row>
    <row r="706" spans="1:18" ht="15.75">
      <c r="A706" s="250">
        <v>699</v>
      </c>
      <c r="B706" s="198"/>
      <c r="C706" s="25"/>
      <c r="D706" s="25"/>
      <c r="E706" s="25"/>
      <c r="F706" s="25"/>
      <c r="G706" s="26"/>
      <c r="H706" s="27"/>
      <c r="I706" s="28"/>
      <c r="J706" s="430"/>
      <c r="K706" s="8"/>
      <c r="L706" s="457" t="str">
        <f t="shared" si="20"/>
        <v/>
      </c>
      <c r="M706" s="245" cm="1">
        <f t="array" ref="M706">SUMPRODUCT(--(N706:Q706&lt;&gt;"")) + IF(TRIM(R706)="",0,LEN(R706)-LEN(SUBSTITUTE(R706,",",""))+1)</f>
        <v>0</v>
      </c>
      <c r="N706" s="242" t="str">
        <f>IF(AND(I706&lt;&gt;0,I706&lt;&gt;""),IF(TRIM(SUBSTITUTE(B706,CHAR(160),""))="","",IF(ISNUMBER(MATCH(TRIM(SUBSTITUTE(B706,CHAR(160),"")),'Look Up Values'!$B$2:$B$500,0)),"","Origin error")),"")</f>
        <v/>
      </c>
      <c r="O706" s="242" t="str">
        <f>IF(AND(I706&lt;&gt;0,I706&lt;&gt;""),IF(C706="","",IF(AND(ISNUMBER(--LEFT(C706,FIND(" ",C706&amp;" ")-1)),OR(LEN(LEFT(C706,FIND(" ",C706&amp;" ")-1))=6,LEN(LEFT(C706,FIND(" ",C706&amp;" ")-1))=7),OR(ISNUMBER(MATCH(LEFT(C706,FIND(" ",C706&amp;" ")-1),'Look Up Values'!$G$2:$G$1000,0)),ISNUMBER(MATCH(LEFT(C706,FIND(" ",C706&amp;" ")-1),'Look Up Values'!$AE$2:$AE$2000,0)))),"","EWC error")),"")</f>
        <v/>
      </c>
      <c r="P706" s="242" t="str" cm="1">
        <f t="array" ref="P706">IF(AND(I706&lt;&gt;0,I706&lt;&gt;""),IF(D706="","",IF(ISNUMBER(MATCH(SUBSTITUTE(D706," ",""),SUBSTITUTE('Look Up Values'!$S$2:$S$120," ",""),0)),"","D&amp;R error")),"")</f>
        <v/>
      </c>
      <c r="Q706" s="242" t="str" cm="1">
        <f t="array" ref="Q706">IF(AND(I706&lt;&gt;0,I706&lt;&gt;""),IF(G706="","",IF(ISNUMBER(MATCH(SUBSTITUTE(G706," ",""),SUBSTITUTE('Look Up Values'!$I$2:$I$10," ",""),0)),"","State error")),"")</f>
        <v/>
      </c>
      <c r="R706" s="260" t="str">
        <f t="shared" si="21"/>
        <v/>
      </c>
    </row>
    <row r="707" spans="1:18" ht="15.75">
      <c r="A707" s="250">
        <v>700</v>
      </c>
      <c r="B707" s="198"/>
      <c r="C707" s="25"/>
      <c r="D707" s="25"/>
      <c r="E707" s="25"/>
      <c r="F707" s="25"/>
      <c r="G707" s="26"/>
      <c r="H707" s="27"/>
      <c r="I707" s="28"/>
      <c r="J707" s="430"/>
      <c r="K707" s="8"/>
      <c r="L707" s="457" t="str">
        <f t="shared" si="20"/>
        <v/>
      </c>
      <c r="M707" s="245" cm="1">
        <f t="array" ref="M707">SUMPRODUCT(--(N707:Q707&lt;&gt;"")) + IF(TRIM(R707)="",0,LEN(R707)-LEN(SUBSTITUTE(R707,",",""))+1)</f>
        <v>0</v>
      </c>
      <c r="N707" s="242" t="str">
        <f>IF(AND(I707&lt;&gt;0,I707&lt;&gt;""),IF(TRIM(SUBSTITUTE(B707,CHAR(160),""))="","",IF(ISNUMBER(MATCH(TRIM(SUBSTITUTE(B707,CHAR(160),"")),'Look Up Values'!$B$2:$B$500,0)),"","Origin error")),"")</f>
        <v/>
      </c>
      <c r="O707" s="242" t="str">
        <f>IF(AND(I707&lt;&gt;0,I707&lt;&gt;""),IF(C707="","",IF(AND(ISNUMBER(--LEFT(C707,FIND(" ",C707&amp;" ")-1)),OR(LEN(LEFT(C707,FIND(" ",C707&amp;" ")-1))=6,LEN(LEFT(C707,FIND(" ",C707&amp;" ")-1))=7),OR(ISNUMBER(MATCH(LEFT(C707,FIND(" ",C707&amp;" ")-1),'Look Up Values'!$G$2:$G$1000,0)),ISNUMBER(MATCH(LEFT(C707,FIND(" ",C707&amp;" ")-1),'Look Up Values'!$AE$2:$AE$2000,0)))),"","EWC error")),"")</f>
        <v/>
      </c>
      <c r="P707" s="242" t="str" cm="1">
        <f t="array" ref="P707">IF(AND(I707&lt;&gt;0,I707&lt;&gt;""),IF(D707="","",IF(ISNUMBER(MATCH(SUBSTITUTE(D707," ",""),SUBSTITUTE('Look Up Values'!$S$2:$S$120," ",""),0)),"","D&amp;R error")),"")</f>
        <v/>
      </c>
      <c r="Q707" s="242" t="str" cm="1">
        <f t="array" ref="Q707">IF(AND(I707&lt;&gt;0,I707&lt;&gt;""),IF(G707="","",IF(ISNUMBER(MATCH(SUBSTITUTE(G707," ",""),SUBSTITUTE('Look Up Values'!$I$2:$I$10," ",""),0)),"","State error")),"")</f>
        <v/>
      </c>
      <c r="R707" s="260" t="str">
        <f t="shared" si="21"/>
        <v/>
      </c>
    </row>
    <row r="708" spans="1:18" ht="15.75">
      <c r="A708" s="250">
        <v>701</v>
      </c>
      <c r="B708" s="198"/>
      <c r="C708" s="25"/>
      <c r="D708" s="25"/>
      <c r="E708" s="25"/>
      <c r="F708" s="25"/>
      <c r="G708" s="26"/>
      <c r="H708" s="27"/>
      <c r="I708" s="28"/>
      <c r="J708" s="430"/>
      <c r="K708" s="8"/>
      <c r="L708" s="457" t="str">
        <f t="shared" si="20"/>
        <v/>
      </c>
      <c r="M708" s="245" cm="1">
        <f t="array" ref="M708">SUMPRODUCT(--(N708:Q708&lt;&gt;"")) + IF(TRIM(R708)="",0,LEN(R708)-LEN(SUBSTITUTE(R708,",",""))+1)</f>
        <v>0</v>
      </c>
      <c r="N708" s="242" t="str">
        <f>IF(AND(I708&lt;&gt;0,I708&lt;&gt;""),IF(TRIM(SUBSTITUTE(B708,CHAR(160),""))="","",IF(ISNUMBER(MATCH(TRIM(SUBSTITUTE(B708,CHAR(160),"")),'Look Up Values'!$B$2:$B$500,0)),"","Origin error")),"")</f>
        <v/>
      </c>
      <c r="O708" s="242" t="str">
        <f>IF(AND(I708&lt;&gt;0,I708&lt;&gt;""),IF(C708="","",IF(AND(ISNUMBER(--LEFT(C708,FIND(" ",C708&amp;" ")-1)),OR(LEN(LEFT(C708,FIND(" ",C708&amp;" ")-1))=6,LEN(LEFT(C708,FIND(" ",C708&amp;" ")-1))=7),OR(ISNUMBER(MATCH(LEFT(C708,FIND(" ",C708&amp;" ")-1),'Look Up Values'!$G$2:$G$1000,0)),ISNUMBER(MATCH(LEFT(C708,FIND(" ",C708&amp;" ")-1),'Look Up Values'!$AE$2:$AE$2000,0)))),"","EWC error")),"")</f>
        <v/>
      </c>
      <c r="P708" s="242" t="str" cm="1">
        <f t="array" ref="P708">IF(AND(I708&lt;&gt;0,I708&lt;&gt;""),IF(D708="","",IF(ISNUMBER(MATCH(SUBSTITUTE(D708," ",""),SUBSTITUTE('Look Up Values'!$S$2:$S$120," ",""),0)),"","D&amp;R error")),"")</f>
        <v/>
      </c>
      <c r="Q708" s="242" t="str" cm="1">
        <f t="array" ref="Q708">IF(AND(I708&lt;&gt;0,I708&lt;&gt;""),IF(G708="","",IF(ISNUMBER(MATCH(SUBSTITUTE(G708," ",""),SUBSTITUTE('Look Up Values'!$I$2:$I$10," ",""),0)),"","State error")),"")</f>
        <v/>
      </c>
      <c r="R708" s="260" t="str">
        <f t="shared" si="21"/>
        <v/>
      </c>
    </row>
    <row r="709" spans="1:18" ht="15.75">
      <c r="A709" s="250">
        <v>702</v>
      </c>
      <c r="B709" s="198"/>
      <c r="C709" s="25"/>
      <c r="D709" s="25"/>
      <c r="E709" s="25"/>
      <c r="F709" s="25"/>
      <c r="G709" s="26"/>
      <c r="H709" s="27"/>
      <c r="I709" s="28"/>
      <c r="J709" s="430"/>
      <c r="K709" s="8"/>
      <c r="L709" s="457" t="str">
        <f t="shared" si="20"/>
        <v/>
      </c>
      <c r="M709" s="245" cm="1">
        <f t="array" ref="M709">SUMPRODUCT(--(N709:Q709&lt;&gt;"")) + IF(TRIM(R709)="",0,LEN(R709)-LEN(SUBSTITUTE(R709,",",""))+1)</f>
        <v>0</v>
      </c>
      <c r="N709" s="242" t="str">
        <f>IF(AND(I709&lt;&gt;0,I709&lt;&gt;""),IF(TRIM(SUBSTITUTE(B709,CHAR(160),""))="","",IF(ISNUMBER(MATCH(TRIM(SUBSTITUTE(B709,CHAR(160),"")),'Look Up Values'!$B$2:$B$500,0)),"","Origin error")),"")</f>
        <v/>
      </c>
      <c r="O709" s="242" t="str">
        <f>IF(AND(I709&lt;&gt;0,I709&lt;&gt;""),IF(C709="","",IF(AND(ISNUMBER(--LEFT(C709,FIND(" ",C709&amp;" ")-1)),OR(LEN(LEFT(C709,FIND(" ",C709&amp;" ")-1))=6,LEN(LEFT(C709,FIND(" ",C709&amp;" ")-1))=7),OR(ISNUMBER(MATCH(LEFT(C709,FIND(" ",C709&amp;" ")-1),'Look Up Values'!$G$2:$G$1000,0)),ISNUMBER(MATCH(LEFT(C709,FIND(" ",C709&amp;" ")-1),'Look Up Values'!$AE$2:$AE$2000,0)))),"","EWC error")),"")</f>
        <v/>
      </c>
      <c r="P709" s="242" t="str" cm="1">
        <f t="array" ref="P709">IF(AND(I709&lt;&gt;0,I709&lt;&gt;""),IF(D709="","",IF(ISNUMBER(MATCH(SUBSTITUTE(D709," ",""),SUBSTITUTE('Look Up Values'!$S$2:$S$120," ",""),0)),"","D&amp;R error")),"")</f>
        <v/>
      </c>
      <c r="Q709" s="242" t="str" cm="1">
        <f t="array" ref="Q709">IF(AND(I709&lt;&gt;0,I709&lt;&gt;""),IF(G709="","",IF(ISNUMBER(MATCH(SUBSTITUTE(G709," ",""),SUBSTITUTE('Look Up Values'!$I$2:$I$10," ",""),0)),"","State error")),"")</f>
        <v/>
      </c>
      <c r="R709" s="260" t="str">
        <f t="shared" si="21"/>
        <v/>
      </c>
    </row>
    <row r="710" spans="1:18" ht="15.75">
      <c r="A710" s="250">
        <v>703</v>
      </c>
      <c r="B710" s="198"/>
      <c r="C710" s="25"/>
      <c r="D710" s="25"/>
      <c r="E710" s="25"/>
      <c r="F710" s="25"/>
      <c r="G710" s="26"/>
      <c r="H710" s="27"/>
      <c r="I710" s="28"/>
      <c r="J710" s="430"/>
      <c r="K710" s="8"/>
      <c r="L710" s="457" t="str">
        <f t="shared" si="20"/>
        <v/>
      </c>
      <c r="M710" s="245" cm="1">
        <f t="array" ref="M710">SUMPRODUCT(--(N710:Q710&lt;&gt;"")) + IF(TRIM(R710)="",0,LEN(R710)-LEN(SUBSTITUTE(R710,",",""))+1)</f>
        <v>0</v>
      </c>
      <c r="N710" s="242" t="str">
        <f>IF(AND(I710&lt;&gt;0,I710&lt;&gt;""),IF(TRIM(SUBSTITUTE(B710,CHAR(160),""))="","",IF(ISNUMBER(MATCH(TRIM(SUBSTITUTE(B710,CHAR(160),"")),'Look Up Values'!$B$2:$B$500,0)),"","Origin error")),"")</f>
        <v/>
      </c>
      <c r="O710" s="242" t="str">
        <f>IF(AND(I710&lt;&gt;0,I710&lt;&gt;""),IF(C710="","",IF(AND(ISNUMBER(--LEFT(C710,FIND(" ",C710&amp;" ")-1)),OR(LEN(LEFT(C710,FIND(" ",C710&amp;" ")-1))=6,LEN(LEFT(C710,FIND(" ",C710&amp;" ")-1))=7),OR(ISNUMBER(MATCH(LEFT(C710,FIND(" ",C710&amp;" ")-1),'Look Up Values'!$G$2:$G$1000,0)),ISNUMBER(MATCH(LEFT(C710,FIND(" ",C710&amp;" ")-1),'Look Up Values'!$AE$2:$AE$2000,0)))),"","EWC error")),"")</f>
        <v/>
      </c>
      <c r="P710" s="242" t="str" cm="1">
        <f t="array" ref="P710">IF(AND(I710&lt;&gt;0,I710&lt;&gt;""),IF(D710="","",IF(ISNUMBER(MATCH(SUBSTITUTE(D710," ",""),SUBSTITUTE('Look Up Values'!$S$2:$S$120," ",""),0)),"","D&amp;R error")),"")</f>
        <v/>
      </c>
      <c r="Q710" s="242" t="str" cm="1">
        <f t="array" ref="Q710">IF(AND(I710&lt;&gt;0,I710&lt;&gt;""),IF(G710="","",IF(ISNUMBER(MATCH(SUBSTITUTE(G710," ",""),SUBSTITUTE('Look Up Values'!$I$2:$I$10," ",""),0)),"","State error")),"")</f>
        <v/>
      </c>
      <c r="R710" s="260" t="str">
        <f t="shared" si="21"/>
        <v/>
      </c>
    </row>
    <row r="711" spans="1:18" ht="15.75">
      <c r="A711" s="250">
        <v>704</v>
      </c>
      <c r="B711" s="198"/>
      <c r="C711" s="25"/>
      <c r="D711" s="25"/>
      <c r="E711" s="25"/>
      <c r="F711" s="25"/>
      <c r="G711" s="26"/>
      <c r="H711" s="27"/>
      <c r="I711" s="28"/>
      <c r="J711" s="430"/>
      <c r="K711" s="8"/>
      <c r="L711" s="457" t="str">
        <f t="shared" si="20"/>
        <v/>
      </c>
      <c r="M711" s="245" cm="1">
        <f t="array" ref="M711">SUMPRODUCT(--(N711:Q711&lt;&gt;"")) + IF(TRIM(R711)="",0,LEN(R711)-LEN(SUBSTITUTE(R711,",",""))+1)</f>
        <v>0</v>
      </c>
      <c r="N711" s="242" t="str">
        <f>IF(AND(I711&lt;&gt;0,I711&lt;&gt;""),IF(TRIM(SUBSTITUTE(B711,CHAR(160),""))="","",IF(ISNUMBER(MATCH(TRIM(SUBSTITUTE(B711,CHAR(160),"")),'Look Up Values'!$B$2:$B$500,0)),"","Origin error")),"")</f>
        <v/>
      </c>
      <c r="O711" s="242" t="str">
        <f>IF(AND(I711&lt;&gt;0,I711&lt;&gt;""),IF(C711="","",IF(AND(ISNUMBER(--LEFT(C711,FIND(" ",C711&amp;" ")-1)),OR(LEN(LEFT(C711,FIND(" ",C711&amp;" ")-1))=6,LEN(LEFT(C711,FIND(" ",C711&amp;" ")-1))=7),OR(ISNUMBER(MATCH(LEFT(C711,FIND(" ",C711&amp;" ")-1),'Look Up Values'!$G$2:$G$1000,0)),ISNUMBER(MATCH(LEFT(C711,FIND(" ",C711&amp;" ")-1),'Look Up Values'!$AE$2:$AE$2000,0)))),"","EWC error")),"")</f>
        <v/>
      </c>
      <c r="P711" s="242" t="str" cm="1">
        <f t="array" ref="P711">IF(AND(I711&lt;&gt;0,I711&lt;&gt;""),IF(D711="","",IF(ISNUMBER(MATCH(SUBSTITUTE(D711," ",""),SUBSTITUTE('Look Up Values'!$S$2:$S$120," ",""),0)),"","D&amp;R error")),"")</f>
        <v/>
      </c>
      <c r="Q711" s="242" t="str" cm="1">
        <f t="array" ref="Q711">IF(AND(I711&lt;&gt;0,I711&lt;&gt;""),IF(G711="","",IF(ISNUMBER(MATCH(SUBSTITUTE(G711," ",""),SUBSTITUTE('Look Up Values'!$I$2:$I$10," ",""),0)),"","State error")),"")</f>
        <v/>
      </c>
      <c r="R711" s="260" t="str">
        <f t="shared" si="21"/>
        <v/>
      </c>
    </row>
    <row r="712" spans="1:18" ht="15.75">
      <c r="A712" s="250">
        <v>705</v>
      </c>
      <c r="B712" s="198"/>
      <c r="C712" s="25"/>
      <c r="D712" s="25"/>
      <c r="E712" s="25"/>
      <c r="F712" s="25"/>
      <c r="G712" s="26"/>
      <c r="H712" s="27"/>
      <c r="I712" s="28"/>
      <c r="J712" s="430"/>
      <c r="K712" s="8"/>
      <c r="L712" s="457" t="str">
        <f t="shared" ref="L712:L775" si="22">IF(IFERROR(--SUBSTITUTE(M712,CHAR(160),""),0)&gt;0,A712,"")</f>
        <v/>
      </c>
      <c r="M712" s="245" cm="1">
        <f t="array" ref="M712">SUMPRODUCT(--(N712:Q712&lt;&gt;"")) + IF(TRIM(R712)="",0,LEN(R712)-LEN(SUBSTITUTE(R712,",",""))+1)</f>
        <v>0</v>
      </c>
      <c r="N712" s="242" t="str">
        <f>IF(AND(I712&lt;&gt;0,I712&lt;&gt;""),IF(TRIM(SUBSTITUTE(B712,CHAR(160),""))="","",IF(ISNUMBER(MATCH(TRIM(SUBSTITUTE(B712,CHAR(160),"")),'Look Up Values'!$B$2:$B$500,0)),"","Origin error")),"")</f>
        <v/>
      </c>
      <c r="O712" s="242" t="str">
        <f>IF(AND(I712&lt;&gt;0,I712&lt;&gt;""),IF(C712="","",IF(AND(ISNUMBER(--LEFT(C712,FIND(" ",C712&amp;" ")-1)),OR(LEN(LEFT(C712,FIND(" ",C712&amp;" ")-1))=6,LEN(LEFT(C712,FIND(" ",C712&amp;" ")-1))=7),OR(ISNUMBER(MATCH(LEFT(C712,FIND(" ",C712&amp;" ")-1),'Look Up Values'!$G$2:$G$1000,0)),ISNUMBER(MATCH(LEFT(C712,FIND(" ",C712&amp;" ")-1),'Look Up Values'!$AE$2:$AE$2000,0)))),"","EWC error")),"")</f>
        <v/>
      </c>
      <c r="P712" s="242" t="str" cm="1">
        <f t="array" ref="P712">IF(AND(I712&lt;&gt;0,I712&lt;&gt;""),IF(D712="","",IF(ISNUMBER(MATCH(SUBSTITUTE(D712," ",""),SUBSTITUTE('Look Up Values'!$S$2:$S$120," ",""),0)),"","D&amp;R error")),"")</f>
        <v/>
      </c>
      <c r="Q712" s="242" t="str" cm="1">
        <f t="array" ref="Q712">IF(AND(I712&lt;&gt;0,I712&lt;&gt;""),IF(G712="","",IF(ISNUMBER(MATCH(SUBSTITUTE(G712," ",""),SUBSTITUTE('Look Up Values'!$I$2:$I$10," ",""),0)),"","State error")),"")</f>
        <v/>
      </c>
      <c r="R712" s="260" t="str">
        <f t="shared" si="21"/>
        <v/>
      </c>
    </row>
    <row r="713" spans="1:18" ht="15.75">
      <c r="A713" s="250">
        <v>706</v>
      </c>
      <c r="B713" s="198"/>
      <c r="C713" s="25"/>
      <c r="D713" s="25"/>
      <c r="E713" s="25"/>
      <c r="F713" s="25"/>
      <c r="G713" s="26"/>
      <c r="H713" s="27"/>
      <c r="I713" s="28"/>
      <c r="J713" s="430"/>
      <c r="K713" s="8"/>
      <c r="L713" s="457" t="str">
        <f t="shared" si="22"/>
        <v/>
      </c>
      <c r="M713" s="245" cm="1">
        <f t="array" ref="M713">SUMPRODUCT(--(N713:Q713&lt;&gt;"")) + IF(TRIM(R713)="",0,LEN(R713)-LEN(SUBSTITUTE(R713,",",""))+1)</f>
        <v>0</v>
      </c>
      <c r="N713" s="242" t="str">
        <f>IF(AND(I713&lt;&gt;0,I713&lt;&gt;""),IF(TRIM(SUBSTITUTE(B713,CHAR(160),""))="","",IF(ISNUMBER(MATCH(TRIM(SUBSTITUTE(B713,CHAR(160),"")),'Look Up Values'!$B$2:$B$500,0)),"","Origin error")),"")</f>
        <v/>
      </c>
      <c r="O713" s="242" t="str">
        <f>IF(AND(I713&lt;&gt;0,I713&lt;&gt;""),IF(C713="","",IF(AND(ISNUMBER(--LEFT(C713,FIND(" ",C713&amp;" ")-1)),OR(LEN(LEFT(C713,FIND(" ",C713&amp;" ")-1))=6,LEN(LEFT(C713,FIND(" ",C713&amp;" ")-1))=7),OR(ISNUMBER(MATCH(LEFT(C713,FIND(" ",C713&amp;" ")-1),'Look Up Values'!$G$2:$G$1000,0)),ISNUMBER(MATCH(LEFT(C713,FIND(" ",C713&amp;" ")-1),'Look Up Values'!$AE$2:$AE$2000,0)))),"","EWC error")),"")</f>
        <v/>
      </c>
      <c r="P713" s="242" t="str" cm="1">
        <f t="array" ref="P713">IF(AND(I713&lt;&gt;0,I713&lt;&gt;""),IF(D713="","",IF(ISNUMBER(MATCH(SUBSTITUTE(D713," ",""),SUBSTITUTE('Look Up Values'!$S$2:$S$120," ",""),0)),"","D&amp;R error")),"")</f>
        <v/>
      </c>
      <c r="Q713" s="242" t="str" cm="1">
        <f t="array" ref="Q713">IF(AND(I713&lt;&gt;0,I713&lt;&gt;""),IF(G713="","",IF(ISNUMBER(MATCH(SUBSTITUTE(G713," ",""),SUBSTITUTE('Look Up Values'!$I$2:$I$10," ",""),0)),"","State error")),"")</f>
        <v/>
      </c>
      <c r="R713" s="260" t="str">
        <f t="shared" ref="R713:R776" si="23">IF(OR(I713="",I713=0),"",IF(COUNTA(B713,C713,D713,G713,I713)=0,"",IF(COUNTA(B713,C713,D713,G713,I713)=5,"",LEFT(IF(TRIM(SUBSTITUTE(B713,CHAR(160),""))="","Origin, ","")&amp;IF(TRIM(SUBSTITUTE(C713,CHAR(160),""))="","EWC, ","")&amp;IF(TRIM(SUBSTITUTE(D713,CHAR(160),""))="","D&amp;R, ","")&amp;IF(TRIM(SUBSTITUTE(G713,CHAR(160),""))="","State, ",""),LEN(IF(TRIM(SUBSTITUTE(B713,CHAR(160),""))="","Origin, ","")&amp;IF(TRIM(SUBSTITUTE(C713,CHAR(160),""))="","EWC, ","")&amp;IF(TRIM(SUBSTITUTE(D713,CHAR(160),""))="","D&amp;R, ","")&amp;IF(TRIM(SUBSTITUTE(G713,CHAR(160),""))="","State, ",""))-2))))</f>
        <v/>
      </c>
    </row>
    <row r="714" spans="1:18" ht="15.75">
      <c r="A714" s="250">
        <v>707</v>
      </c>
      <c r="B714" s="198"/>
      <c r="C714" s="25"/>
      <c r="D714" s="25"/>
      <c r="E714" s="25"/>
      <c r="F714" s="25"/>
      <c r="G714" s="26"/>
      <c r="H714" s="27"/>
      <c r="I714" s="28"/>
      <c r="J714" s="430"/>
      <c r="K714" s="8"/>
      <c r="L714" s="457" t="str">
        <f t="shared" si="22"/>
        <v/>
      </c>
      <c r="M714" s="245" cm="1">
        <f t="array" ref="M714">SUMPRODUCT(--(N714:Q714&lt;&gt;"")) + IF(TRIM(R714)="",0,LEN(R714)-LEN(SUBSTITUTE(R714,",",""))+1)</f>
        <v>0</v>
      </c>
      <c r="N714" s="242" t="str">
        <f>IF(AND(I714&lt;&gt;0,I714&lt;&gt;""),IF(TRIM(SUBSTITUTE(B714,CHAR(160),""))="","",IF(ISNUMBER(MATCH(TRIM(SUBSTITUTE(B714,CHAR(160),"")),'Look Up Values'!$B$2:$B$500,0)),"","Origin error")),"")</f>
        <v/>
      </c>
      <c r="O714" s="242" t="str">
        <f>IF(AND(I714&lt;&gt;0,I714&lt;&gt;""),IF(C714="","",IF(AND(ISNUMBER(--LEFT(C714,FIND(" ",C714&amp;" ")-1)),OR(LEN(LEFT(C714,FIND(" ",C714&amp;" ")-1))=6,LEN(LEFT(C714,FIND(" ",C714&amp;" ")-1))=7),OR(ISNUMBER(MATCH(LEFT(C714,FIND(" ",C714&amp;" ")-1),'Look Up Values'!$G$2:$G$1000,0)),ISNUMBER(MATCH(LEFT(C714,FIND(" ",C714&amp;" ")-1),'Look Up Values'!$AE$2:$AE$2000,0)))),"","EWC error")),"")</f>
        <v/>
      </c>
      <c r="P714" s="242" t="str" cm="1">
        <f t="array" ref="P714">IF(AND(I714&lt;&gt;0,I714&lt;&gt;""),IF(D714="","",IF(ISNUMBER(MATCH(SUBSTITUTE(D714," ",""),SUBSTITUTE('Look Up Values'!$S$2:$S$120," ",""),0)),"","D&amp;R error")),"")</f>
        <v/>
      </c>
      <c r="Q714" s="242" t="str" cm="1">
        <f t="array" ref="Q714">IF(AND(I714&lt;&gt;0,I714&lt;&gt;""),IF(G714="","",IF(ISNUMBER(MATCH(SUBSTITUTE(G714," ",""),SUBSTITUTE('Look Up Values'!$I$2:$I$10," ",""),0)),"","State error")),"")</f>
        <v/>
      </c>
      <c r="R714" s="260" t="str">
        <f t="shared" si="23"/>
        <v/>
      </c>
    </row>
    <row r="715" spans="1:18" ht="15.75">
      <c r="A715" s="250">
        <v>708</v>
      </c>
      <c r="B715" s="198"/>
      <c r="C715" s="25"/>
      <c r="D715" s="25"/>
      <c r="E715" s="25"/>
      <c r="F715" s="25"/>
      <c r="G715" s="26"/>
      <c r="H715" s="27"/>
      <c r="I715" s="28"/>
      <c r="J715" s="430"/>
      <c r="K715" s="8"/>
      <c r="L715" s="457" t="str">
        <f t="shared" si="22"/>
        <v/>
      </c>
      <c r="M715" s="245" cm="1">
        <f t="array" ref="M715">SUMPRODUCT(--(N715:Q715&lt;&gt;"")) + IF(TRIM(R715)="",0,LEN(R715)-LEN(SUBSTITUTE(R715,",",""))+1)</f>
        <v>0</v>
      </c>
      <c r="N715" s="242" t="str">
        <f>IF(AND(I715&lt;&gt;0,I715&lt;&gt;""),IF(TRIM(SUBSTITUTE(B715,CHAR(160),""))="","",IF(ISNUMBER(MATCH(TRIM(SUBSTITUTE(B715,CHAR(160),"")),'Look Up Values'!$B$2:$B$500,0)),"","Origin error")),"")</f>
        <v/>
      </c>
      <c r="O715" s="242" t="str">
        <f>IF(AND(I715&lt;&gt;0,I715&lt;&gt;""),IF(C715="","",IF(AND(ISNUMBER(--LEFT(C715,FIND(" ",C715&amp;" ")-1)),OR(LEN(LEFT(C715,FIND(" ",C715&amp;" ")-1))=6,LEN(LEFT(C715,FIND(" ",C715&amp;" ")-1))=7),OR(ISNUMBER(MATCH(LEFT(C715,FIND(" ",C715&amp;" ")-1),'Look Up Values'!$G$2:$G$1000,0)),ISNUMBER(MATCH(LEFT(C715,FIND(" ",C715&amp;" ")-1),'Look Up Values'!$AE$2:$AE$2000,0)))),"","EWC error")),"")</f>
        <v/>
      </c>
      <c r="P715" s="242" t="str" cm="1">
        <f t="array" ref="P715">IF(AND(I715&lt;&gt;0,I715&lt;&gt;""),IF(D715="","",IF(ISNUMBER(MATCH(SUBSTITUTE(D715," ",""),SUBSTITUTE('Look Up Values'!$S$2:$S$120," ",""),0)),"","D&amp;R error")),"")</f>
        <v/>
      </c>
      <c r="Q715" s="242" t="str" cm="1">
        <f t="array" ref="Q715">IF(AND(I715&lt;&gt;0,I715&lt;&gt;""),IF(G715="","",IF(ISNUMBER(MATCH(SUBSTITUTE(G715," ",""),SUBSTITUTE('Look Up Values'!$I$2:$I$10," ",""),0)),"","State error")),"")</f>
        <v/>
      </c>
      <c r="R715" s="260" t="str">
        <f t="shared" si="23"/>
        <v/>
      </c>
    </row>
    <row r="716" spans="1:18" ht="15.75">
      <c r="A716" s="250">
        <v>709</v>
      </c>
      <c r="B716" s="198"/>
      <c r="C716" s="25"/>
      <c r="D716" s="25"/>
      <c r="E716" s="25"/>
      <c r="F716" s="25"/>
      <c r="G716" s="26"/>
      <c r="H716" s="27"/>
      <c r="I716" s="28"/>
      <c r="J716" s="430"/>
      <c r="K716" s="8"/>
      <c r="L716" s="457" t="str">
        <f t="shared" si="22"/>
        <v/>
      </c>
      <c r="M716" s="245" cm="1">
        <f t="array" ref="M716">SUMPRODUCT(--(N716:Q716&lt;&gt;"")) + IF(TRIM(R716)="",0,LEN(R716)-LEN(SUBSTITUTE(R716,",",""))+1)</f>
        <v>0</v>
      </c>
      <c r="N716" s="242" t="str">
        <f>IF(AND(I716&lt;&gt;0,I716&lt;&gt;""),IF(TRIM(SUBSTITUTE(B716,CHAR(160),""))="","",IF(ISNUMBER(MATCH(TRIM(SUBSTITUTE(B716,CHAR(160),"")),'Look Up Values'!$B$2:$B$500,0)),"","Origin error")),"")</f>
        <v/>
      </c>
      <c r="O716" s="242" t="str">
        <f>IF(AND(I716&lt;&gt;0,I716&lt;&gt;""),IF(C716="","",IF(AND(ISNUMBER(--LEFT(C716,FIND(" ",C716&amp;" ")-1)),OR(LEN(LEFT(C716,FIND(" ",C716&amp;" ")-1))=6,LEN(LEFT(C716,FIND(" ",C716&amp;" ")-1))=7),OR(ISNUMBER(MATCH(LEFT(C716,FIND(" ",C716&amp;" ")-1),'Look Up Values'!$G$2:$G$1000,0)),ISNUMBER(MATCH(LEFT(C716,FIND(" ",C716&amp;" ")-1),'Look Up Values'!$AE$2:$AE$2000,0)))),"","EWC error")),"")</f>
        <v/>
      </c>
      <c r="P716" s="242" t="str" cm="1">
        <f t="array" ref="P716">IF(AND(I716&lt;&gt;0,I716&lt;&gt;""),IF(D716="","",IF(ISNUMBER(MATCH(SUBSTITUTE(D716," ",""),SUBSTITUTE('Look Up Values'!$S$2:$S$120," ",""),0)),"","D&amp;R error")),"")</f>
        <v/>
      </c>
      <c r="Q716" s="242" t="str" cm="1">
        <f t="array" ref="Q716">IF(AND(I716&lt;&gt;0,I716&lt;&gt;""),IF(G716="","",IF(ISNUMBER(MATCH(SUBSTITUTE(G716," ",""),SUBSTITUTE('Look Up Values'!$I$2:$I$10," ",""),0)),"","State error")),"")</f>
        <v/>
      </c>
      <c r="R716" s="260" t="str">
        <f t="shared" si="23"/>
        <v/>
      </c>
    </row>
    <row r="717" spans="1:18" ht="15.75">
      <c r="A717" s="250">
        <v>710</v>
      </c>
      <c r="B717" s="198"/>
      <c r="C717" s="25"/>
      <c r="D717" s="25"/>
      <c r="E717" s="25"/>
      <c r="F717" s="25"/>
      <c r="G717" s="26"/>
      <c r="H717" s="27"/>
      <c r="I717" s="28"/>
      <c r="J717" s="430"/>
      <c r="K717" s="8"/>
      <c r="L717" s="457" t="str">
        <f t="shared" si="22"/>
        <v/>
      </c>
      <c r="M717" s="245" cm="1">
        <f t="array" ref="M717">SUMPRODUCT(--(N717:Q717&lt;&gt;"")) + IF(TRIM(R717)="",0,LEN(R717)-LEN(SUBSTITUTE(R717,",",""))+1)</f>
        <v>0</v>
      </c>
      <c r="N717" s="242" t="str">
        <f>IF(AND(I717&lt;&gt;0,I717&lt;&gt;""),IF(TRIM(SUBSTITUTE(B717,CHAR(160),""))="","",IF(ISNUMBER(MATCH(TRIM(SUBSTITUTE(B717,CHAR(160),"")),'Look Up Values'!$B$2:$B$500,0)),"","Origin error")),"")</f>
        <v/>
      </c>
      <c r="O717" s="242" t="str">
        <f>IF(AND(I717&lt;&gt;0,I717&lt;&gt;""),IF(C717="","",IF(AND(ISNUMBER(--LEFT(C717,FIND(" ",C717&amp;" ")-1)),OR(LEN(LEFT(C717,FIND(" ",C717&amp;" ")-1))=6,LEN(LEFT(C717,FIND(" ",C717&amp;" ")-1))=7),OR(ISNUMBER(MATCH(LEFT(C717,FIND(" ",C717&amp;" ")-1),'Look Up Values'!$G$2:$G$1000,0)),ISNUMBER(MATCH(LEFT(C717,FIND(" ",C717&amp;" ")-1),'Look Up Values'!$AE$2:$AE$2000,0)))),"","EWC error")),"")</f>
        <v/>
      </c>
      <c r="P717" s="242" t="str" cm="1">
        <f t="array" ref="P717">IF(AND(I717&lt;&gt;0,I717&lt;&gt;""),IF(D717="","",IF(ISNUMBER(MATCH(SUBSTITUTE(D717," ",""),SUBSTITUTE('Look Up Values'!$S$2:$S$120," ",""),0)),"","D&amp;R error")),"")</f>
        <v/>
      </c>
      <c r="Q717" s="242" t="str" cm="1">
        <f t="array" ref="Q717">IF(AND(I717&lt;&gt;0,I717&lt;&gt;""),IF(G717="","",IF(ISNUMBER(MATCH(SUBSTITUTE(G717," ",""),SUBSTITUTE('Look Up Values'!$I$2:$I$10," ",""),0)),"","State error")),"")</f>
        <v/>
      </c>
      <c r="R717" s="260" t="str">
        <f t="shared" si="23"/>
        <v/>
      </c>
    </row>
    <row r="718" spans="1:18" ht="15.75">
      <c r="A718" s="250">
        <v>711</v>
      </c>
      <c r="B718" s="198"/>
      <c r="C718" s="25"/>
      <c r="D718" s="25"/>
      <c r="E718" s="25"/>
      <c r="F718" s="25"/>
      <c r="G718" s="26"/>
      <c r="H718" s="27"/>
      <c r="I718" s="28"/>
      <c r="J718" s="430"/>
      <c r="K718" s="8"/>
      <c r="L718" s="457" t="str">
        <f t="shared" si="22"/>
        <v/>
      </c>
      <c r="M718" s="245" cm="1">
        <f t="array" ref="M718">SUMPRODUCT(--(N718:Q718&lt;&gt;"")) + IF(TRIM(R718)="",0,LEN(R718)-LEN(SUBSTITUTE(R718,",",""))+1)</f>
        <v>0</v>
      </c>
      <c r="N718" s="242" t="str">
        <f>IF(AND(I718&lt;&gt;0,I718&lt;&gt;""),IF(TRIM(SUBSTITUTE(B718,CHAR(160),""))="","",IF(ISNUMBER(MATCH(TRIM(SUBSTITUTE(B718,CHAR(160),"")),'Look Up Values'!$B$2:$B$500,0)),"","Origin error")),"")</f>
        <v/>
      </c>
      <c r="O718" s="242" t="str">
        <f>IF(AND(I718&lt;&gt;0,I718&lt;&gt;""),IF(C718="","",IF(AND(ISNUMBER(--LEFT(C718,FIND(" ",C718&amp;" ")-1)),OR(LEN(LEFT(C718,FIND(" ",C718&amp;" ")-1))=6,LEN(LEFT(C718,FIND(" ",C718&amp;" ")-1))=7),OR(ISNUMBER(MATCH(LEFT(C718,FIND(" ",C718&amp;" ")-1),'Look Up Values'!$G$2:$G$1000,0)),ISNUMBER(MATCH(LEFT(C718,FIND(" ",C718&amp;" ")-1),'Look Up Values'!$AE$2:$AE$2000,0)))),"","EWC error")),"")</f>
        <v/>
      </c>
      <c r="P718" s="242" t="str" cm="1">
        <f t="array" ref="P718">IF(AND(I718&lt;&gt;0,I718&lt;&gt;""),IF(D718="","",IF(ISNUMBER(MATCH(SUBSTITUTE(D718," ",""),SUBSTITUTE('Look Up Values'!$S$2:$S$120," ",""),0)),"","D&amp;R error")),"")</f>
        <v/>
      </c>
      <c r="Q718" s="242" t="str" cm="1">
        <f t="array" ref="Q718">IF(AND(I718&lt;&gt;0,I718&lt;&gt;""),IF(G718="","",IF(ISNUMBER(MATCH(SUBSTITUTE(G718," ",""),SUBSTITUTE('Look Up Values'!$I$2:$I$10," ",""),0)),"","State error")),"")</f>
        <v/>
      </c>
      <c r="R718" s="260" t="str">
        <f t="shared" si="23"/>
        <v/>
      </c>
    </row>
    <row r="719" spans="1:18" ht="15.75">
      <c r="A719" s="250">
        <v>712</v>
      </c>
      <c r="B719" s="198"/>
      <c r="C719" s="25"/>
      <c r="D719" s="25"/>
      <c r="E719" s="25"/>
      <c r="F719" s="25"/>
      <c r="G719" s="26"/>
      <c r="H719" s="27"/>
      <c r="I719" s="28"/>
      <c r="J719" s="430"/>
      <c r="K719" s="8"/>
      <c r="L719" s="457" t="str">
        <f t="shared" si="22"/>
        <v/>
      </c>
      <c r="M719" s="245" cm="1">
        <f t="array" ref="M719">SUMPRODUCT(--(N719:Q719&lt;&gt;"")) + IF(TRIM(R719)="",0,LEN(R719)-LEN(SUBSTITUTE(R719,",",""))+1)</f>
        <v>0</v>
      </c>
      <c r="N719" s="242" t="str">
        <f>IF(AND(I719&lt;&gt;0,I719&lt;&gt;""),IF(TRIM(SUBSTITUTE(B719,CHAR(160),""))="","",IF(ISNUMBER(MATCH(TRIM(SUBSTITUTE(B719,CHAR(160),"")),'Look Up Values'!$B$2:$B$500,0)),"","Origin error")),"")</f>
        <v/>
      </c>
      <c r="O719" s="242" t="str">
        <f>IF(AND(I719&lt;&gt;0,I719&lt;&gt;""),IF(C719="","",IF(AND(ISNUMBER(--LEFT(C719,FIND(" ",C719&amp;" ")-1)),OR(LEN(LEFT(C719,FIND(" ",C719&amp;" ")-1))=6,LEN(LEFT(C719,FIND(" ",C719&amp;" ")-1))=7),OR(ISNUMBER(MATCH(LEFT(C719,FIND(" ",C719&amp;" ")-1),'Look Up Values'!$G$2:$G$1000,0)),ISNUMBER(MATCH(LEFT(C719,FIND(" ",C719&amp;" ")-1),'Look Up Values'!$AE$2:$AE$2000,0)))),"","EWC error")),"")</f>
        <v/>
      </c>
      <c r="P719" s="242" t="str" cm="1">
        <f t="array" ref="P719">IF(AND(I719&lt;&gt;0,I719&lt;&gt;""),IF(D719="","",IF(ISNUMBER(MATCH(SUBSTITUTE(D719," ",""),SUBSTITUTE('Look Up Values'!$S$2:$S$120," ",""),0)),"","D&amp;R error")),"")</f>
        <v/>
      </c>
      <c r="Q719" s="242" t="str" cm="1">
        <f t="array" ref="Q719">IF(AND(I719&lt;&gt;0,I719&lt;&gt;""),IF(G719="","",IF(ISNUMBER(MATCH(SUBSTITUTE(G719," ",""),SUBSTITUTE('Look Up Values'!$I$2:$I$10," ",""),0)),"","State error")),"")</f>
        <v/>
      </c>
      <c r="R719" s="260" t="str">
        <f t="shared" si="23"/>
        <v/>
      </c>
    </row>
    <row r="720" spans="1:18" ht="15.75">
      <c r="A720" s="250">
        <v>713</v>
      </c>
      <c r="B720" s="198"/>
      <c r="C720" s="25"/>
      <c r="D720" s="25"/>
      <c r="E720" s="25"/>
      <c r="F720" s="25"/>
      <c r="G720" s="26"/>
      <c r="H720" s="27"/>
      <c r="I720" s="28"/>
      <c r="J720" s="430"/>
      <c r="K720" s="8"/>
      <c r="L720" s="457" t="str">
        <f t="shared" si="22"/>
        <v/>
      </c>
      <c r="M720" s="245" cm="1">
        <f t="array" ref="M720">SUMPRODUCT(--(N720:Q720&lt;&gt;"")) + IF(TRIM(R720)="",0,LEN(R720)-LEN(SUBSTITUTE(R720,",",""))+1)</f>
        <v>0</v>
      </c>
      <c r="N720" s="242" t="str">
        <f>IF(AND(I720&lt;&gt;0,I720&lt;&gt;""),IF(TRIM(SUBSTITUTE(B720,CHAR(160),""))="","",IF(ISNUMBER(MATCH(TRIM(SUBSTITUTE(B720,CHAR(160),"")),'Look Up Values'!$B$2:$B$500,0)),"","Origin error")),"")</f>
        <v/>
      </c>
      <c r="O720" s="242" t="str">
        <f>IF(AND(I720&lt;&gt;0,I720&lt;&gt;""),IF(C720="","",IF(AND(ISNUMBER(--LEFT(C720,FIND(" ",C720&amp;" ")-1)),OR(LEN(LEFT(C720,FIND(" ",C720&amp;" ")-1))=6,LEN(LEFT(C720,FIND(" ",C720&amp;" ")-1))=7),OR(ISNUMBER(MATCH(LEFT(C720,FIND(" ",C720&amp;" ")-1),'Look Up Values'!$G$2:$G$1000,0)),ISNUMBER(MATCH(LEFT(C720,FIND(" ",C720&amp;" ")-1),'Look Up Values'!$AE$2:$AE$2000,0)))),"","EWC error")),"")</f>
        <v/>
      </c>
      <c r="P720" s="242" t="str" cm="1">
        <f t="array" ref="P720">IF(AND(I720&lt;&gt;0,I720&lt;&gt;""),IF(D720="","",IF(ISNUMBER(MATCH(SUBSTITUTE(D720," ",""),SUBSTITUTE('Look Up Values'!$S$2:$S$120," ",""),0)),"","D&amp;R error")),"")</f>
        <v/>
      </c>
      <c r="Q720" s="242" t="str" cm="1">
        <f t="array" ref="Q720">IF(AND(I720&lt;&gt;0,I720&lt;&gt;""),IF(G720="","",IF(ISNUMBER(MATCH(SUBSTITUTE(G720," ",""),SUBSTITUTE('Look Up Values'!$I$2:$I$10," ",""),0)),"","State error")),"")</f>
        <v/>
      </c>
      <c r="R720" s="260" t="str">
        <f t="shared" si="23"/>
        <v/>
      </c>
    </row>
    <row r="721" spans="1:18" ht="15.75">
      <c r="A721" s="250">
        <v>714</v>
      </c>
      <c r="B721" s="198"/>
      <c r="C721" s="25"/>
      <c r="D721" s="25"/>
      <c r="E721" s="25"/>
      <c r="F721" s="25"/>
      <c r="G721" s="26"/>
      <c r="H721" s="27"/>
      <c r="I721" s="28"/>
      <c r="J721" s="430"/>
      <c r="K721" s="8"/>
      <c r="L721" s="457" t="str">
        <f t="shared" si="22"/>
        <v/>
      </c>
      <c r="M721" s="245" cm="1">
        <f t="array" ref="M721">SUMPRODUCT(--(N721:Q721&lt;&gt;"")) + IF(TRIM(R721)="",0,LEN(R721)-LEN(SUBSTITUTE(R721,",",""))+1)</f>
        <v>0</v>
      </c>
      <c r="N721" s="242" t="str">
        <f>IF(AND(I721&lt;&gt;0,I721&lt;&gt;""),IF(TRIM(SUBSTITUTE(B721,CHAR(160),""))="","",IF(ISNUMBER(MATCH(TRIM(SUBSTITUTE(B721,CHAR(160),"")),'Look Up Values'!$B$2:$B$500,0)),"","Origin error")),"")</f>
        <v/>
      </c>
      <c r="O721" s="242" t="str">
        <f>IF(AND(I721&lt;&gt;0,I721&lt;&gt;""),IF(C721="","",IF(AND(ISNUMBER(--LEFT(C721,FIND(" ",C721&amp;" ")-1)),OR(LEN(LEFT(C721,FIND(" ",C721&amp;" ")-1))=6,LEN(LEFT(C721,FIND(" ",C721&amp;" ")-1))=7),OR(ISNUMBER(MATCH(LEFT(C721,FIND(" ",C721&amp;" ")-1),'Look Up Values'!$G$2:$G$1000,0)),ISNUMBER(MATCH(LEFT(C721,FIND(" ",C721&amp;" ")-1),'Look Up Values'!$AE$2:$AE$2000,0)))),"","EWC error")),"")</f>
        <v/>
      </c>
      <c r="P721" s="242" t="str" cm="1">
        <f t="array" ref="P721">IF(AND(I721&lt;&gt;0,I721&lt;&gt;""),IF(D721="","",IF(ISNUMBER(MATCH(SUBSTITUTE(D721," ",""),SUBSTITUTE('Look Up Values'!$S$2:$S$120," ",""),0)),"","D&amp;R error")),"")</f>
        <v/>
      </c>
      <c r="Q721" s="242" t="str" cm="1">
        <f t="array" ref="Q721">IF(AND(I721&lt;&gt;0,I721&lt;&gt;""),IF(G721="","",IF(ISNUMBER(MATCH(SUBSTITUTE(G721," ",""),SUBSTITUTE('Look Up Values'!$I$2:$I$10," ",""),0)),"","State error")),"")</f>
        <v/>
      </c>
      <c r="R721" s="260" t="str">
        <f t="shared" si="23"/>
        <v/>
      </c>
    </row>
    <row r="722" spans="1:18" ht="15.75">
      <c r="A722" s="250">
        <v>715</v>
      </c>
      <c r="B722" s="198"/>
      <c r="C722" s="25"/>
      <c r="D722" s="25"/>
      <c r="E722" s="25"/>
      <c r="F722" s="25"/>
      <c r="G722" s="26"/>
      <c r="H722" s="27"/>
      <c r="I722" s="28"/>
      <c r="J722" s="430"/>
      <c r="K722" s="8"/>
      <c r="L722" s="457" t="str">
        <f t="shared" si="22"/>
        <v/>
      </c>
      <c r="M722" s="245" cm="1">
        <f t="array" ref="M722">SUMPRODUCT(--(N722:Q722&lt;&gt;"")) + IF(TRIM(R722)="",0,LEN(R722)-LEN(SUBSTITUTE(R722,",",""))+1)</f>
        <v>0</v>
      </c>
      <c r="N722" s="242" t="str">
        <f>IF(AND(I722&lt;&gt;0,I722&lt;&gt;""),IF(TRIM(SUBSTITUTE(B722,CHAR(160),""))="","",IF(ISNUMBER(MATCH(TRIM(SUBSTITUTE(B722,CHAR(160),"")),'Look Up Values'!$B$2:$B$500,0)),"","Origin error")),"")</f>
        <v/>
      </c>
      <c r="O722" s="242" t="str">
        <f>IF(AND(I722&lt;&gt;0,I722&lt;&gt;""),IF(C722="","",IF(AND(ISNUMBER(--LEFT(C722,FIND(" ",C722&amp;" ")-1)),OR(LEN(LEFT(C722,FIND(" ",C722&amp;" ")-1))=6,LEN(LEFT(C722,FIND(" ",C722&amp;" ")-1))=7),OR(ISNUMBER(MATCH(LEFT(C722,FIND(" ",C722&amp;" ")-1),'Look Up Values'!$G$2:$G$1000,0)),ISNUMBER(MATCH(LEFT(C722,FIND(" ",C722&amp;" ")-1),'Look Up Values'!$AE$2:$AE$2000,0)))),"","EWC error")),"")</f>
        <v/>
      </c>
      <c r="P722" s="242" t="str" cm="1">
        <f t="array" ref="P722">IF(AND(I722&lt;&gt;0,I722&lt;&gt;""),IF(D722="","",IF(ISNUMBER(MATCH(SUBSTITUTE(D722," ",""),SUBSTITUTE('Look Up Values'!$S$2:$S$120," ",""),0)),"","D&amp;R error")),"")</f>
        <v/>
      </c>
      <c r="Q722" s="242" t="str" cm="1">
        <f t="array" ref="Q722">IF(AND(I722&lt;&gt;0,I722&lt;&gt;""),IF(G722="","",IF(ISNUMBER(MATCH(SUBSTITUTE(G722," ",""),SUBSTITUTE('Look Up Values'!$I$2:$I$10," ",""),0)),"","State error")),"")</f>
        <v/>
      </c>
      <c r="R722" s="260" t="str">
        <f t="shared" si="23"/>
        <v/>
      </c>
    </row>
    <row r="723" spans="1:18" ht="15.75">
      <c r="A723" s="250">
        <v>716</v>
      </c>
      <c r="B723" s="198"/>
      <c r="C723" s="25"/>
      <c r="D723" s="25"/>
      <c r="E723" s="25"/>
      <c r="F723" s="25"/>
      <c r="G723" s="26"/>
      <c r="H723" s="27"/>
      <c r="I723" s="28"/>
      <c r="J723" s="430"/>
      <c r="K723" s="8"/>
      <c r="L723" s="457" t="str">
        <f t="shared" si="22"/>
        <v/>
      </c>
      <c r="M723" s="245" cm="1">
        <f t="array" ref="M723">SUMPRODUCT(--(N723:Q723&lt;&gt;"")) + IF(TRIM(R723)="",0,LEN(R723)-LEN(SUBSTITUTE(R723,",",""))+1)</f>
        <v>0</v>
      </c>
      <c r="N723" s="242" t="str">
        <f>IF(AND(I723&lt;&gt;0,I723&lt;&gt;""),IF(TRIM(SUBSTITUTE(B723,CHAR(160),""))="","",IF(ISNUMBER(MATCH(TRIM(SUBSTITUTE(B723,CHAR(160),"")),'Look Up Values'!$B$2:$B$500,0)),"","Origin error")),"")</f>
        <v/>
      </c>
      <c r="O723" s="242" t="str">
        <f>IF(AND(I723&lt;&gt;0,I723&lt;&gt;""),IF(C723="","",IF(AND(ISNUMBER(--LEFT(C723,FIND(" ",C723&amp;" ")-1)),OR(LEN(LEFT(C723,FIND(" ",C723&amp;" ")-1))=6,LEN(LEFT(C723,FIND(" ",C723&amp;" ")-1))=7),OR(ISNUMBER(MATCH(LEFT(C723,FIND(" ",C723&amp;" ")-1),'Look Up Values'!$G$2:$G$1000,0)),ISNUMBER(MATCH(LEFT(C723,FIND(" ",C723&amp;" ")-1),'Look Up Values'!$AE$2:$AE$2000,0)))),"","EWC error")),"")</f>
        <v/>
      </c>
      <c r="P723" s="242" t="str" cm="1">
        <f t="array" ref="P723">IF(AND(I723&lt;&gt;0,I723&lt;&gt;""),IF(D723="","",IF(ISNUMBER(MATCH(SUBSTITUTE(D723," ",""),SUBSTITUTE('Look Up Values'!$S$2:$S$120," ",""),0)),"","D&amp;R error")),"")</f>
        <v/>
      </c>
      <c r="Q723" s="242" t="str" cm="1">
        <f t="array" ref="Q723">IF(AND(I723&lt;&gt;0,I723&lt;&gt;""),IF(G723="","",IF(ISNUMBER(MATCH(SUBSTITUTE(G723," ",""),SUBSTITUTE('Look Up Values'!$I$2:$I$10," ",""),0)),"","State error")),"")</f>
        <v/>
      </c>
      <c r="R723" s="260" t="str">
        <f t="shared" si="23"/>
        <v/>
      </c>
    </row>
    <row r="724" spans="1:18" ht="15.75">
      <c r="A724" s="250">
        <v>717</v>
      </c>
      <c r="B724" s="198"/>
      <c r="C724" s="25"/>
      <c r="D724" s="25"/>
      <c r="E724" s="25"/>
      <c r="F724" s="25"/>
      <c r="G724" s="26"/>
      <c r="H724" s="27"/>
      <c r="I724" s="28"/>
      <c r="J724" s="430"/>
      <c r="K724" s="8"/>
      <c r="L724" s="457" t="str">
        <f t="shared" si="22"/>
        <v/>
      </c>
      <c r="M724" s="245" cm="1">
        <f t="array" ref="M724">SUMPRODUCT(--(N724:Q724&lt;&gt;"")) + IF(TRIM(R724)="",0,LEN(R724)-LEN(SUBSTITUTE(R724,",",""))+1)</f>
        <v>0</v>
      </c>
      <c r="N724" s="242" t="str">
        <f>IF(AND(I724&lt;&gt;0,I724&lt;&gt;""),IF(TRIM(SUBSTITUTE(B724,CHAR(160),""))="","",IF(ISNUMBER(MATCH(TRIM(SUBSTITUTE(B724,CHAR(160),"")),'Look Up Values'!$B$2:$B$500,0)),"","Origin error")),"")</f>
        <v/>
      </c>
      <c r="O724" s="242" t="str">
        <f>IF(AND(I724&lt;&gt;0,I724&lt;&gt;""),IF(C724="","",IF(AND(ISNUMBER(--LEFT(C724,FIND(" ",C724&amp;" ")-1)),OR(LEN(LEFT(C724,FIND(" ",C724&amp;" ")-1))=6,LEN(LEFT(C724,FIND(" ",C724&amp;" ")-1))=7),OR(ISNUMBER(MATCH(LEFT(C724,FIND(" ",C724&amp;" ")-1),'Look Up Values'!$G$2:$G$1000,0)),ISNUMBER(MATCH(LEFT(C724,FIND(" ",C724&amp;" ")-1),'Look Up Values'!$AE$2:$AE$2000,0)))),"","EWC error")),"")</f>
        <v/>
      </c>
      <c r="P724" s="242" t="str" cm="1">
        <f t="array" ref="P724">IF(AND(I724&lt;&gt;0,I724&lt;&gt;""),IF(D724="","",IF(ISNUMBER(MATCH(SUBSTITUTE(D724," ",""),SUBSTITUTE('Look Up Values'!$S$2:$S$120," ",""),0)),"","D&amp;R error")),"")</f>
        <v/>
      </c>
      <c r="Q724" s="242" t="str" cm="1">
        <f t="array" ref="Q724">IF(AND(I724&lt;&gt;0,I724&lt;&gt;""),IF(G724="","",IF(ISNUMBER(MATCH(SUBSTITUTE(G724," ",""),SUBSTITUTE('Look Up Values'!$I$2:$I$10," ",""),0)),"","State error")),"")</f>
        <v/>
      </c>
      <c r="R724" s="260" t="str">
        <f t="shared" si="23"/>
        <v/>
      </c>
    </row>
    <row r="725" spans="1:18" ht="15.75">
      <c r="A725" s="250">
        <v>718</v>
      </c>
      <c r="B725" s="198"/>
      <c r="C725" s="25"/>
      <c r="D725" s="25"/>
      <c r="E725" s="25"/>
      <c r="F725" s="25"/>
      <c r="G725" s="26"/>
      <c r="H725" s="27"/>
      <c r="I725" s="28"/>
      <c r="J725" s="430"/>
      <c r="K725" s="8"/>
      <c r="L725" s="457" t="str">
        <f t="shared" si="22"/>
        <v/>
      </c>
      <c r="M725" s="245" cm="1">
        <f t="array" ref="M725">SUMPRODUCT(--(N725:Q725&lt;&gt;"")) + IF(TRIM(R725)="",0,LEN(R725)-LEN(SUBSTITUTE(R725,",",""))+1)</f>
        <v>0</v>
      </c>
      <c r="N725" s="242" t="str">
        <f>IF(AND(I725&lt;&gt;0,I725&lt;&gt;""),IF(TRIM(SUBSTITUTE(B725,CHAR(160),""))="","",IF(ISNUMBER(MATCH(TRIM(SUBSTITUTE(B725,CHAR(160),"")),'Look Up Values'!$B$2:$B$500,0)),"","Origin error")),"")</f>
        <v/>
      </c>
      <c r="O725" s="242" t="str">
        <f>IF(AND(I725&lt;&gt;0,I725&lt;&gt;""),IF(C725="","",IF(AND(ISNUMBER(--LEFT(C725,FIND(" ",C725&amp;" ")-1)),OR(LEN(LEFT(C725,FIND(" ",C725&amp;" ")-1))=6,LEN(LEFT(C725,FIND(" ",C725&amp;" ")-1))=7),OR(ISNUMBER(MATCH(LEFT(C725,FIND(" ",C725&amp;" ")-1),'Look Up Values'!$G$2:$G$1000,0)),ISNUMBER(MATCH(LEFT(C725,FIND(" ",C725&amp;" ")-1),'Look Up Values'!$AE$2:$AE$2000,0)))),"","EWC error")),"")</f>
        <v/>
      </c>
      <c r="P725" s="242" t="str" cm="1">
        <f t="array" ref="P725">IF(AND(I725&lt;&gt;0,I725&lt;&gt;""),IF(D725="","",IF(ISNUMBER(MATCH(SUBSTITUTE(D725," ",""),SUBSTITUTE('Look Up Values'!$S$2:$S$120," ",""),0)),"","D&amp;R error")),"")</f>
        <v/>
      </c>
      <c r="Q725" s="242" t="str" cm="1">
        <f t="array" ref="Q725">IF(AND(I725&lt;&gt;0,I725&lt;&gt;""),IF(G725="","",IF(ISNUMBER(MATCH(SUBSTITUTE(G725," ",""),SUBSTITUTE('Look Up Values'!$I$2:$I$10," ",""),0)),"","State error")),"")</f>
        <v/>
      </c>
      <c r="R725" s="260" t="str">
        <f t="shared" si="23"/>
        <v/>
      </c>
    </row>
    <row r="726" spans="1:18" ht="15.75">
      <c r="A726" s="250">
        <v>719</v>
      </c>
      <c r="B726" s="198"/>
      <c r="C726" s="25"/>
      <c r="D726" s="25"/>
      <c r="E726" s="25"/>
      <c r="F726" s="25"/>
      <c r="G726" s="26"/>
      <c r="H726" s="27"/>
      <c r="I726" s="28"/>
      <c r="J726" s="430"/>
      <c r="K726" s="8"/>
      <c r="L726" s="457" t="str">
        <f t="shared" si="22"/>
        <v/>
      </c>
      <c r="M726" s="245" cm="1">
        <f t="array" ref="M726">SUMPRODUCT(--(N726:Q726&lt;&gt;"")) + IF(TRIM(R726)="",0,LEN(R726)-LEN(SUBSTITUTE(R726,",",""))+1)</f>
        <v>0</v>
      </c>
      <c r="N726" s="242" t="str">
        <f>IF(AND(I726&lt;&gt;0,I726&lt;&gt;""),IF(TRIM(SUBSTITUTE(B726,CHAR(160),""))="","",IF(ISNUMBER(MATCH(TRIM(SUBSTITUTE(B726,CHAR(160),"")),'Look Up Values'!$B$2:$B$500,0)),"","Origin error")),"")</f>
        <v/>
      </c>
      <c r="O726" s="242" t="str">
        <f>IF(AND(I726&lt;&gt;0,I726&lt;&gt;""),IF(C726="","",IF(AND(ISNUMBER(--LEFT(C726,FIND(" ",C726&amp;" ")-1)),OR(LEN(LEFT(C726,FIND(" ",C726&amp;" ")-1))=6,LEN(LEFT(C726,FIND(" ",C726&amp;" ")-1))=7),OR(ISNUMBER(MATCH(LEFT(C726,FIND(" ",C726&amp;" ")-1),'Look Up Values'!$G$2:$G$1000,0)),ISNUMBER(MATCH(LEFT(C726,FIND(" ",C726&amp;" ")-1),'Look Up Values'!$AE$2:$AE$2000,0)))),"","EWC error")),"")</f>
        <v/>
      </c>
      <c r="P726" s="242" t="str" cm="1">
        <f t="array" ref="P726">IF(AND(I726&lt;&gt;0,I726&lt;&gt;""),IF(D726="","",IF(ISNUMBER(MATCH(SUBSTITUTE(D726," ",""),SUBSTITUTE('Look Up Values'!$S$2:$S$120," ",""),0)),"","D&amp;R error")),"")</f>
        <v/>
      </c>
      <c r="Q726" s="242" t="str" cm="1">
        <f t="array" ref="Q726">IF(AND(I726&lt;&gt;0,I726&lt;&gt;""),IF(G726="","",IF(ISNUMBER(MATCH(SUBSTITUTE(G726," ",""),SUBSTITUTE('Look Up Values'!$I$2:$I$10," ",""),0)),"","State error")),"")</f>
        <v/>
      </c>
      <c r="R726" s="260" t="str">
        <f t="shared" si="23"/>
        <v/>
      </c>
    </row>
    <row r="727" spans="1:18" ht="15.75">
      <c r="A727" s="250">
        <v>720</v>
      </c>
      <c r="B727" s="198"/>
      <c r="C727" s="25"/>
      <c r="D727" s="25"/>
      <c r="E727" s="25"/>
      <c r="F727" s="25"/>
      <c r="G727" s="26"/>
      <c r="H727" s="27"/>
      <c r="I727" s="28"/>
      <c r="J727" s="430"/>
      <c r="K727" s="8"/>
      <c r="L727" s="457" t="str">
        <f t="shared" si="22"/>
        <v/>
      </c>
      <c r="M727" s="245" cm="1">
        <f t="array" ref="M727">SUMPRODUCT(--(N727:Q727&lt;&gt;"")) + IF(TRIM(R727)="",0,LEN(R727)-LEN(SUBSTITUTE(R727,",",""))+1)</f>
        <v>0</v>
      </c>
      <c r="N727" s="242" t="str">
        <f>IF(AND(I727&lt;&gt;0,I727&lt;&gt;""),IF(TRIM(SUBSTITUTE(B727,CHAR(160),""))="","",IF(ISNUMBER(MATCH(TRIM(SUBSTITUTE(B727,CHAR(160),"")),'Look Up Values'!$B$2:$B$500,0)),"","Origin error")),"")</f>
        <v/>
      </c>
      <c r="O727" s="242" t="str">
        <f>IF(AND(I727&lt;&gt;0,I727&lt;&gt;""),IF(C727="","",IF(AND(ISNUMBER(--LEFT(C727,FIND(" ",C727&amp;" ")-1)),OR(LEN(LEFT(C727,FIND(" ",C727&amp;" ")-1))=6,LEN(LEFT(C727,FIND(" ",C727&amp;" ")-1))=7),OR(ISNUMBER(MATCH(LEFT(C727,FIND(" ",C727&amp;" ")-1),'Look Up Values'!$G$2:$G$1000,0)),ISNUMBER(MATCH(LEFT(C727,FIND(" ",C727&amp;" ")-1),'Look Up Values'!$AE$2:$AE$2000,0)))),"","EWC error")),"")</f>
        <v/>
      </c>
      <c r="P727" s="242" t="str" cm="1">
        <f t="array" ref="P727">IF(AND(I727&lt;&gt;0,I727&lt;&gt;""),IF(D727="","",IF(ISNUMBER(MATCH(SUBSTITUTE(D727," ",""),SUBSTITUTE('Look Up Values'!$S$2:$S$120," ",""),0)),"","D&amp;R error")),"")</f>
        <v/>
      </c>
      <c r="Q727" s="242" t="str" cm="1">
        <f t="array" ref="Q727">IF(AND(I727&lt;&gt;0,I727&lt;&gt;""),IF(G727="","",IF(ISNUMBER(MATCH(SUBSTITUTE(G727," ",""),SUBSTITUTE('Look Up Values'!$I$2:$I$10," ",""),0)),"","State error")),"")</f>
        <v/>
      </c>
      <c r="R727" s="260" t="str">
        <f t="shared" si="23"/>
        <v/>
      </c>
    </row>
    <row r="728" spans="1:18" ht="15.75">
      <c r="A728" s="250">
        <v>721</v>
      </c>
      <c r="B728" s="198"/>
      <c r="C728" s="25"/>
      <c r="D728" s="25"/>
      <c r="E728" s="25"/>
      <c r="F728" s="25"/>
      <c r="G728" s="26"/>
      <c r="H728" s="27"/>
      <c r="I728" s="28"/>
      <c r="J728" s="430"/>
      <c r="K728" s="8"/>
      <c r="L728" s="457" t="str">
        <f t="shared" si="22"/>
        <v/>
      </c>
      <c r="M728" s="245" cm="1">
        <f t="array" ref="M728">SUMPRODUCT(--(N728:Q728&lt;&gt;"")) + IF(TRIM(R728)="",0,LEN(R728)-LEN(SUBSTITUTE(R728,",",""))+1)</f>
        <v>0</v>
      </c>
      <c r="N728" s="242" t="str">
        <f>IF(AND(I728&lt;&gt;0,I728&lt;&gt;""),IF(TRIM(SUBSTITUTE(B728,CHAR(160),""))="","",IF(ISNUMBER(MATCH(TRIM(SUBSTITUTE(B728,CHAR(160),"")),'Look Up Values'!$B$2:$B$500,0)),"","Origin error")),"")</f>
        <v/>
      </c>
      <c r="O728" s="242" t="str">
        <f>IF(AND(I728&lt;&gt;0,I728&lt;&gt;""),IF(C728="","",IF(AND(ISNUMBER(--LEFT(C728,FIND(" ",C728&amp;" ")-1)),OR(LEN(LEFT(C728,FIND(" ",C728&amp;" ")-1))=6,LEN(LEFT(C728,FIND(" ",C728&amp;" ")-1))=7),OR(ISNUMBER(MATCH(LEFT(C728,FIND(" ",C728&amp;" ")-1),'Look Up Values'!$G$2:$G$1000,0)),ISNUMBER(MATCH(LEFT(C728,FIND(" ",C728&amp;" ")-1),'Look Up Values'!$AE$2:$AE$2000,0)))),"","EWC error")),"")</f>
        <v/>
      </c>
      <c r="P728" s="242" t="str" cm="1">
        <f t="array" ref="P728">IF(AND(I728&lt;&gt;0,I728&lt;&gt;""),IF(D728="","",IF(ISNUMBER(MATCH(SUBSTITUTE(D728," ",""),SUBSTITUTE('Look Up Values'!$S$2:$S$120," ",""),0)),"","D&amp;R error")),"")</f>
        <v/>
      </c>
      <c r="Q728" s="242" t="str" cm="1">
        <f t="array" ref="Q728">IF(AND(I728&lt;&gt;0,I728&lt;&gt;""),IF(G728="","",IF(ISNUMBER(MATCH(SUBSTITUTE(G728," ",""),SUBSTITUTE('Look Up Values'!$I$2:$I$10," ",""),0)),"","State error")),"")</f>
        <v/>
      </c>
      <c r="R728" s="260" t="str">
        <f t="shared" si="23"/>
        <v/>
      </c>
    </row>
    <row r="729" spans="1:18" ht="15.75">
      <c r="A729" s="250">
        <v>722</v>
      </c>
      <c r="B729" s="198"/>
      <c r="C729" s="25"/>
      <c r="D729" s="25"/>
      <c r="E729" s="25"/>
      <c r="F729" s="25"/>
      <c r="G729" s="26"/>
      <c r="H729" s="27"/>
      <c r="I729" s="28"/>
      <c r="J729" s="430"/>
      <c r="K729" s="8"/>
      <c r="L729" s="457" t="str">
        <f t="shared" si="22"/>
        <v/>
      </c>
      <c r="M729" s="245" cm="1">
        <f t="array" ref="M729">SUMPRODUCT(--(N729:Q729&lt;&gt;"")) + IF(TRIM(R729)="",0,LEN(R729)-LEN(SUBSTITUTE(R729,",",""))+1)</f>
        <v>0</v>
      </c>
      <c r="N729" s="242" t="str">
        <f>IF(AND(I729&lt;&gt;0,I729&lt;&gt;""),IF(TRIM(SUBSTITUTE(B729,CHAR(160),""))="","",IF(ISNUMBER(MATCH(TRIM(SUBSTITUTE(B729,CHAR(160),"")),'Look Up Values'!$B$2:$B$500,0)),"","Origin error")),"")</f>
        <v/>
      </c>
      <c r="O729" s="242" t="str">
        <f>IF(AND(I729&lt;&gt;0,I729&lt;&gt;""),IF(C729="","",IF(AND(ISNUMBER(--LEFT(C729,FIND(" ",C729&amp;" ")-1)),OR(LEN(LEFT(C729,FIND(" ",C729&amp;" ")-1))=6,LEN(LEFT(C729,FIND(" ",C729&amp;" ")-1))=7),OR(ISNUMBER(MATCH(LEFT(C729,FIND(" ",C729&amp;" ")-1),'Look Up Values'!$G$2:$G$1000,0)),ISNUMBER(MATCH(LEFT(C729,FIND(" ",C729&amp;" ")-1),'Look Up Values'!$AE$2:$AE$2000,0)))),"","EWC error")),"")</f>
        <v/>
      </c>
      <c r="P729" s="242" t="str" cm="1">
        <f t="array" ref="P729">IF(AND(I729&lt;&gt;0,I729&lt;&gt;""),IF(D729="","",IF(ISNUMBER(MATCH(SUBSTITUTE(D729," ",""),SUBSTITUTE('Look Up Values'!$S$2:$S$120," ",""),0)),"","D&amp;R error")),"")</f>
        <v/>
      </c>
      <c r="Q729" s="242" t="str" cm="1">
        <f t="array" ref="Q729">IF(AND(I729&lt;&gt;0,I729&lt;&gt;""),IF(G729="","",IF(ISNUMBER(MATCH(SUBSTITUTE(G729," ",""),SUBSTITUTE('Look Up Values'!$I$2:$I$10," ",""),0)),"","State error")),"")</f>
        <v/>
      </c>
      <c r="R729" s="260" t="str">
        <f t="shared" si="23"/>
        <v/>
      </c>
    </row>
    <row r="730" spans="1:18" ht="15.75">
      <c r="A730" s="250">
        <v>723</v>
      </c>
      <c r="B730" s="198"/>
      <c r="C730" s="25"/>
      <c r="D730" s="25"/>
      <c r="E730" s="25"/>
      <c r="F730" s="25"/>
      <c r="G730" s="26"/>
      <c r="H730" s="27"/>
      <c r="I730" s="28"/>
      <c r="J730" s="430"/>
      <c r="K730" s="8"/>
      <c r="L730" s="457" t="str">
        <f t="shared" si="22"/>
        <v/>
      </c>
      <c r="M730" s="245" cm="1">
        <f t="array" ref="M730">SUMPRODUCT(--(N730:Q730&lt;&gt;"")) + IF(TRIM(R730)="",0,LEN(R730)-LEN(SUBSTITUTE(R730,",",""))+1)</f>
        <v>0</v>
      </c>
      <c r="N730" s="242" t="str">
        <f>IF(AND(I730&lt;&gt;0,I730&lt;&gt;""),IF(TRIM(SUBSTITUTE(B730,CHAR(160),""))="","",IF(ISNUMBER(MATCH(TRIM(SUBSTITUTE(B730,CHAR(160),"")),'Look Up Values'!$B$2:$B$500,0)),"","Origin error")),"")</f>
        <v/>
      </c>
      <c r="O730" s="242" t="str">
        <f>IF(AND(I730&lt;&gt;0,I730&lt;&gt;""),IF(C730="","",IF(AND(ISNUMBER(--LEFT(C730,FIND(" ",C730&amp;" ")-1)),OR(LEN(LEFT(C730,FIND(" ",C730&amp;" ")-1))=6,LEN(LEFT(C730,FIND(" ",C730&amp;" ")-1))=7),OR(ISNUMBER(MATCH(LEFT(C730,FIND(" ",C730&amp;" ")-1),'Look Up Values'!$G$2:$G$1000,0)),ISNUMBER(MATCH(LEFT(C730,FIND(" ",C730&amp;" ")-1),'Look Up Values'!$AE$2:$AE$2000,0)))),"","EWC error")),"")</f>
        <v/>
      </c>
      <c r="P730" s="242" t="str" cm="1">
        <f t="array" ref="P730">IF(AND(I730&lt;&gt;0,I730&lt;&gt;""),IF(D730="","",IF(ISNUMBER(MATCH(SUBSTITUTE(D730," ",""),SUBSTITUTE('Look Up Values'!$S$2:$S$120," ",""),0)),"","D&amp;R error")),"")</f>
        <v/>
      </c>
      <c r="Q730" s="242" t="str" cm="1">
        <f t="array" ref="Q730">IF(AND(I730&lt;&gt;0,I730&lt;&gt;""),IF(G730="","",IF(ISNUMBER(MATCH(SUBSTITUTE(G730," ",""),SUBSTITUTE('Look Up Values'!$I$2:$I$10," ",""),0)),"","State error")),"")</f>
        <v/>
      </c>
      <c r="R730" s="260" t="str">
        <f t="shared" si="23"/>
        <v/>
      </c>
    </row>
    <row r="731" spans="1:18" ht="15.75">
      <c r="A731" s="250">
        <v>724</v>
      </c>
      <c r="B731" s="198"/>
      <c r="C731" s="25"/>
      <c r="D731" s="25"/>
      <c r="E731" s="25"/>
      <c r="F731" s="25"/>
      <c r="G731" s="26"/>
      <c r="H731" s="27"/>
      <c r="I731" s="28"/>
      <c r="J731" s="430"/>
      <c r="K731" s="8"/>
      <c r="L731" s="457" t="str">
        <f t="shared" si="22"/>
        <v/>
      </c>
      <c r="M731" s="245" cm="1">
        <f t="array" ref="M731">SUMPRODUCT(--(N731:Q731&lt;&gt;"")) + IF(TRIM(R731)="",0,LEN(R731)-LEN(SUBSTITUTE(R731,",",""))+1)</f>
        <v>0</v>
      </c>
      <c r="N731" s="242" t="str">
        <f>IF(AND(I731&lt;&gt;0,I731&lt;&gt;""),IF(TRIM(SUBSTITUTE(B731,CHAR(160),""))="","",IF(ISNUMBER(MATCH(TRIM(SUBSTITUTE(B731,CHAR(160),"")),'Look Up Values'!$B$2:$B$500,0)),"","Origin error")),"")</f>
        <v/>
      </c>
      <c r="O731" s="242" t="str">
        <f>IF(AND(I731&lt;&gt;0,I731&lt;&gt;""),IF(C731="","",IF(AND(ISNUMBER(--LEFT(C731,FIND(" ",C731&amp;" ")-1)),OR(LEN(LEFT(C731,FIND(" ",C731&amp;" ")-1))=6,LEN(LEFT(C731,FIND(" ",C731&amp;" ")-1))=7),OR(ISNUMBER(MATCH(LEFT(C731,FIND(" ",C731&amp;" ")-1),'Look Up Values'!$G$2:$G$1000,0)),ISNUMBER(MATCH(LEFT(C731,FIND(" ",C731&amp;" ")-1),'Look Up Values'!$AE$2:$AE$2000,0)))),"","EWC error")),"")</f>
        <v/>
      </c>
      <c r="P731" s="242" t="str" cm="1">
        <f t="array" ref="P731">IF(AND(I731&lt;&gt;0,I731&lt;&gt;""),IF(D731="","",IF(ISNUMBER(MATCH(SUBSTITUTE(D731," ",""),SUBSTITUTE('Look Up Values'!$S$2:$S$120," ",""),0)),"","D&amp;R error")),"")</f>
        <v/>
      </c>
      <c r="Q731" s="242" t="str" cm="1">
        <f t="array" ref="Q731">IF(AND(I731&lt;&gt;0,I731&lt;&gt;""),IF(G731="","",IF(ISNUMBER(MATCH(SUBSTITUTE(G731," ",""),SUBSTITUTE('Look Up Values'!$I$2:$I$10," ",""),0)),"","State error")),"")</f>
        <v/>
      </c>
      <c r="R731" s="260" t="str">
        <f t="shared" si="23"/>
        <v/>
      </c>
    </row>
    <row r="732" spans="1:18" ht="15.75">
      <c r="A732" s="250">
        <v>725</v>
      </c>
      <c r="B732" s="198"/>
      <c r="C732" s="25"/>
      <c r="D732" s="25"/>
      <c r="E732" s="25"/>
      <c r="F732" s="25"/>
      <c r="G732" s="26"/>
      <c r="H732" s="27"/>
      <c r="I732" s="28"/>
      <c r="J732" s="430"/>
      <c r="K732" s="8"/>
      <c r="L732" s="457" t="str">
        <f t="shared" si="22"/>
        <v/>
      </c>
      <c r="M732" s="245" cm="1">
        <f t="array" ref="M732">SUMPRODUCT(--(N732:Q732&lt;&gt;"")) + IF(TRIM(R732)="",0,LEN(R732)-LEN(SUBSTITUTE(R732,",",""))+1)</f>
        <v>0</v>
      </c>
      <c r="N732" s="242" t="str">
        <f>IF(AND(I732&lt;&gt;0,I732&lt;&gt;""),IF(TRIM(SUBSTITUTE(B732,CHAR(160),""))="","",IF(ISNUMBER(MATCH(TRIM(SUBSTITUTE(B732,CHAR(160),"")),'Look Up Values'!$B$2:$B$500,0)),"","Origin error")),"")</f>
        <v/>
      </c>
      <c r="O732" s="242" t="str">
        <f>IF(AND(I732&lt;&gt;0,I732&lt;&gt;""),IF(C732="","",IF(AND(ISNUMBER(--LEFT(C732,FIND(" ",C732&amp;" ")-1)),OR(LEN(LEFT(C732,FIND(" ",C732&amp;" ")-1))=6,LEN(LEFT(C732,FIND(" ",C732&amp;" ")-1))=7),OR(ISNUMBER(MATCH(LEFT(C732,FIND(" ",C732&amp;" ")-1),'Look Up Values'!$G$2:$G$1000,0)),ISNUMBER(MATCH(LEFT(C732,FIND(" ",C732&amp;" ")-1),'Look Up Values'!$AE$2:$AE$2000,0)))),"","EWC error")),"")</f>
        <v/>
      </c>
      <c r="P732" s="242" t="str" cm="1">
        <f t="array" ref="P732">IF(AND(I732&lt;&gt;0,I732&lt;&gt;""),IF(D732="","",IF(ISNUMBER(MATCH(SUBSTITUTE(D732," ",""),SUBSTITUTE('Look Up Values'!$S$2:$S$120," ",""),0)),"","D&amp;R error")),"")</f>
        <v/>
      </c>
      <c r="Q732" s="242" t="str" cm="1">
        <f t="array" ref="Q732">IF(AND(I732&lt;&gt;0,I732&lt;&gt;""),IF(G732="","",IF(ISNUMBER(MATCH(SUBSTITUTE(G732," ",""),SUBSTITUTE('Look Up Values'!$I$2:$I$10," ",""),0)),"","State error")),"")</f>
        <v/>
      </c>
      <c r="R732" s="260" t="str">
        <f t="shared" si="23"/>
        <v/>
      </c>
    </row>
    <row r="733" spans="1:18" ht="15.75">
      <c r="A733" s="250">
        <v>726</v>
      </c>
      <c r="B733" s="198"/>
      <c r="C733" s="25"/>
      <c r="D733" s="25"/>
      <c r="E733" s="25"/>
      <c r="F733" s="25"/>
      <c r="G733" s="26"/>
      <c r="H733" s="27"/>
      <c r="I733" s="28"/>
      <c r="J733" s="430"/>
      <c r="K733" s="8"/>
      <c r="L733" s="457" t="str">
        <f t="shared" si="22"/>
        <v/>
      </c>
      <c r="M733" s="245" cm="1">
        <f t="array" ref="M733">SUMPRODUCT(--(N733:Q733&lt;&gt;"")) + IF(TRIM(R733)="",0,LEN(R733)-LEN(SUBSTITUTE(R733,",",""))+1)</f>
        <v>0</v>
      </c>
      <c r="N733" s="242" t="str">
        <f>IF(AND(I733&lt;&gt;0,I733&lt;&gt;""),IF(TRIM(SUBSTITUTE(B733,CHAR(160),""))="","",IF(ISNUMBER(MATCH(TRIM(SUBSTITUTE(B733,CHAR(160),"")),'Look Up Values'!$B$2:$B$500,0)),"","Origin error")),"")</f>
        <v/>
      </c>
      <c r="O733" s="242" t="str">
        <f>IF(AND(I733&lt;&gt;0,I733&lt;&gt;""),IF(C733="","",IF(AND(ISNUMBER(--LEFT(C733,FIND(" ",C733&amp;" ")-1)),OR(LEN(LEFT(C733,FIND(" ",C733&amp;" ")-1))=6,LEN(LEFT(C733,FIND(" ",C733&amp;" ")-1))=7),OR(ISNUMBER(MATCH(LEFT(C733,FIND(" ",C733&amp;" ")-1),'Look Up Values'!$G$2:$G$1000,0)),ISNUMBER(MATCH(LEFT(C733,FIND(" ",C733&amp;" ")-1),'Look Up Values'!$AE$2:$AE$2000,0)))),"","EWC error")),"")</f>
        <v/>
      </c>
      <c r="P733" s="242" t="str" cm="1">
        <f t="array" ref="P733">IF(AND(I733&lt;&gt;0,I733&lt;&gt;""),IF(D733="","",IF(ISNUMBER(MATCH(SUBSTITUTE(D733," ",""),SUBSTITUTE('Look Up Values'!$S$2:$S$120," ",""),0)),"","D&amp;R error")),"")</f>
        <v/>
      </c>
      <c r="Q733" s="242" t="str" cm="1">
        <f t="array" ref="Q733">IF(AND(I733&lt;&gt;0,I733&lt;&gt;""),IF(G733="","",IF(ISNUMBER(MATCH(SUBSTITUTE(G733," ",""),SUBSTITUTE('Look Up Values'!$I$2:$I$10," ",""),0)),"","State error")),"")</f>
        <v/>
      </c>
      <c r="R733" s="260" t="str">
        <f t="shared" si="23"/>
        <v/>
      </c>
    </row>
    <row r="734" spans="1:18" ht="15.75">
      <c r="A734" s="250">
        <v>727</v>
      </c>
      <c r="B734" s="198"/>
      <c r="C734" s="25"/>
      <c r="D734" s="25"/>
      <c r="E734" s="25"/>
      <c r="F734" s="25"/>
      <c r="G734" s="26"/>
      <c r="H734" s="27"/>
      <c r="I734" s="28"/>
      <c r="J734" s="430"/>
      <c r="K734" s="8"/>
      <c r="L734" s="457" t="str">
        <f t="shared" si="22"/>
        <v/>
      </c>
      <c r="M734" s="245" cm="1">
        <f t="array" ref="M734">SUMPRODUCT(--(N734:Q734&lt;&gt;"")) + IF(TRIM(R734)="",0,LEN(R734)-LEN(SUBSTITUTE(R734,",",""))+1)</f>
        <v>0</v>
      </c>
      <c r="N734" s="242" t="str">
        <f>IF(AND(I734&lt;&gt;0,I734&lt;&gt;""),IF(TRIM(SUBSTITUTE(B734,CHAR(160),""))="","",IF(ISNUMBER(MATCH(TRIM(SUBSTITUTE(B734,CHAR(160),"")),'Look Up Values'!$B$2:$B$500,0)),"","Origin error")),"")</f>
        <v/>
      </c>
      <c r="O734" s="242" t="str">
        <f>IF(AND(I734&lt;&gt;0,I734&lt;&gt;""),IF(C734="","",IF(AND(ISNUMBER(--LEFT(C734,FIND(" ",C734&amp;" ")-1)),OR(LEN(LEFT(C734,FIND(" ",C734&amp;" ")-1))=6,LEN(LEFT(C734,FIND(" ",C734&amp;" ")-1))=7),OR(ISNUMBER(MATCH(LEFT(C734,FIND(" ",C734&amp;" ")-1),'Look Up Values'!$G$2:$G$1000,0)),ISNUMBER(MATCH(LEFT(C734,FIND(" ",C734&amp;" ")-1),'Look Up Values'!$AE$2:$AE$2000,0)))),"","EWC error")),"")</f>
        <v/>
      </c>
      <c r="P734" s="242" t="str" cm="1">
        <f t="array" ref="P734">IF(AND(I734&lt;&gt;0,I734&lt;&gt;""),IF(D734="","",IF(ISNUMBER(MATCH(SUBSTITUTE(D734," ",""),SUBSTITUTE('Look Up Values'!$S$2:$S$120," ",""),0)),"","D&amp;R error")),"")</f>
        <v/>
      </c>
      <c r="Q734" s="242" t="str" cm="1">
        <f t="array" ref="Q734">IF(AND(I734&lt;&gt;0,I734&lt;&gt;""),IF(G734="","",IF(ISNUMBER(MATCH(SUBSTITUTE(G734," ",""),SUBSTITUTE('Look Up Values'!$I$2:$I$10," ",""),0)),"","State error")),"")</f>
        <v/>
      </c>
      <c r="R734" s="260" t="str">
        <f t="shared" si="23"/>
        <v/>
      </c>
    </row>
    <row r="735" spans="1:18" ht="15.75">
      <c r="A735" s="250">
        <v>728</v>
      </c>
      <c r="B735" s="198"/>
      <c r="C735" s="25"/>
      <c r="D735" s="25"/>
      <c r="E735" s="25"/>
      <c r="F735" s="25"/>
      <c r="G735" s="26"/>
      <c r="H735" s="27"/>
      <c r="I735" s="28"/>
      <c r="J735" s="430"/>
      <c r="K735" s="8"/>
      <c r="L735" s="457" t="str">
        <f t="shared" si="22"/>
        <v/>
      </c>
      <c r="M735" s="245" cm="1">
        <f t="array" ref="M735">SUMPRODUCT(--(N735:Q735&lt;&gt;"")) + IF(TRIM(R735)="",0,LEN(R735)-LEN(SUBSTITUTE(R735,",",""))+1)</f>
        <v>0</v>
      </c>
      <c r="N735" s="242" t="str">
        <f>IF(AND(I735&lt;&gt;0,I735&lt;&gt;""),IF(TRIM(SUBSTITUTE(B735,CHAR(160),""))="","",IF(ISNUMBER(MATCH(TRIM(SUBSTITUTE(B735,CHAR(160),"")),'Look Up Values'!$B$2:$B$500,0)),"","Origin error")),"")</f>
        <v/>
      </c>
      <c r="O735" s="242" t="str">
        <f>IF(AND(I735&lt;&gt;0,I735&lt;&gt;""),IF(C735="","",IF(AND(ISNUMBER(--LEFT(C735,FIND(" ",C735&amp;" ")-1)),OR(LEN(LEFT(C735,FIND(" ",C735&amp;" ")-1))=6,LEN(LEFT(C735,FIND(" ",C735&amp;" ")-1))=7),OR(ISNUMBER(MATCH(LEFT(C735,FIND(" ",C735&amp;" ")-1),'Look Up Values'!$G$2:$G$1000,0)),ISNUMBER(MATCH(LEFT(C735,FIND(" ",C735&amp;" ")-1),'Look Up Values'!$AE$2:$AE$2000,0)))),"","EWC error")),"")</f>
        <v/>
      </c>
      <c r="P735" s="242" t="str" cm="1">
        <f t="array" ref="P735">IF(AND(I735&lt;&gt;0,I735&lt;&gt;""),IF(D735="","",IF(ISNUMBER(MATCH(SUBSTITUTE(D735," ",""),SUBSTITUTE('Look Up Values'!$S$2:$S$120," ",""),0)),"","D&amp;R error")),"")</f>
        <v/>
      </c>
      <c r="Q735" s="242" t="str" cm="1">
        <f t="array" ref="Q735">IF(AND(I735&lt;&gt;0,I735&lt;&gt;""),IF(G735="","",IF(ISNUMBER(MATCH(SUBSTITUTE(G735," ",""),SUBSTITUTE('Look Up Values'!$I$2:$I$10," ",""),0)),"","State error")),"")</f>
        <v/>
      </c>
      <c r="R735" s="260" t="str">
        <f t="shared" si="23"/>
        <v/>
      </c>
    </row>
    <row r="736" spans="1:18" ht="15.75">
      <c r="A736" s="250">
        <v>729</v>
      </c>
      <c r="B736" s="198"/>
      <c r="C736" s="25"/>
      <c r="D736" s="25"/>
      <c r="E736" s="25"/>
      <c r="F736" s="25"/>
      <c r="G736" s="26"/>
      <c r="H736" s="27"/>
      <c r="I736" s="28"/>
      <c r="J736" s="430"/>
      <c r="K736" s="8"/>
      <c r="L736" s="457" t="str">
        <f t="shared" si="22"/>
        <v/>
      </c>
      <c r="M736" s="245" cm="1">
        <f t="array" ref="M736">SUMPRODUCT(--(N736:Q736&lt;&gt;"")) + IF(TRIM(R736)="",0,LEN(R736)-LEN(SUBSTITUTE(R736,",",""))+1)</f>
        <v>0</v>
      </c>
      <c r="N736" s="242" t="str">
        <f>IF(AND(I736&lt;&gt;0,I736&lt;&gt;""),IF(TRIM(SUBSTITUTE(B736,CHAR(160),""))="","",IF(ISNUMBER(MATCH(TRIM(SUBSTITUTE(B736,CHAR(160),"")),'Look Up Values'!$B$2:$B$500,0)),"","Origin error")),"")</f>
        <v/>
      </c>
      <c r="O736" s="242" t="str">
        <f>IF(AND(I736&lt;&gt;0,I736&lt;&gt;""),IF(C736="","",IF(AND(ISNUMBER(--LEFT(C736,FIND(" ",C736&amp;" ")-1)),OR(LEN(LEFT(C736,FIND(" ",C736&amp;" ")-1))=6,LEN(LEFT(C736,FIND(" ",C736&amp;" ")-1))=7),OR(ISNUMBER(MATCH(LEFT(C736,FIND(" ",C736&amp;" ")-1),'Look Up Values'!$G$2:$G$1000,0)),ISNUMBER(MATCH(LEFT(C736,FIND(" ",C736&amp;" ")-1),'Look Up Values'!$AE$2:$AE$2000,0)))),"","EWC error")),"")</f>
        <v/>
      </c>
      <c r="P736" s="242" t="str" cm="1">
        <f t="array" ref="P736">IF(AND(I736&lt;&gt;0,I736&lt;&gt;""),IF(D736="","",IF(ISNUMBER(MATCH(SUBSTITUTE(D736," ",""),SUBSTITUTE('Look Up Values'!$S$2:$S$120," ",""),0)),"","D&amp;R error")),"")</f>
        <v/>
      </c>
      <c r="Q736" s="242" t="str" cm="1">
        <f t="array" ref="Q736">IF(AND(I736&lt;&gt;0,I736&lt;&gt;""),IF(G736="","",IF(ISNUMBER(MATCH(SUBSTITUTE(G736," ",""),SUBSTITUTE('Look Up Values'!$I$2:$I$10," ",""),0)),"","State error")),"")</f>
        <v/>
      </c>
      <c r="R736" s="260" t="str">
        <f t="shared" si="23"/>
        <v/>
      </c>
    </row>
    <row r="737" spans="1:18" ht="15.75">
      <c r="A737" s="250">
        <v>730</v>
      </c>
      <c r="B737" s="198"/>
      <c r="C737" s="25"/>
      <c r="D737" s="25"/>
      <c r="E737" s="25"/>
      <c r="F737" s="25"/>
      <c r="G737" s="26"/>
      <c r="H737" s="27"/>
      <c r="I737" s="28"/>
      <c r="J737" s="430"/>
      <c r="K737" s="8"/>
      <c r="L737" s="457" t="str">
        <f t="shared" si="22"/>
        <v/>
      </c>
      <c r="M737" s="245" cm="1">
        <f t="array" ref="M737">SUMPRODUCT(--(N737:Q737&lt;&gt;"")) + IF(TRIM(R737)="",0,LEN(R737)-LEN(SUBSTITUTE(R737,",",""))+1)</f>
        <v>0</v>
      </c>
      <c r="N737" s="242" t="str">
        <f>IF(AND(I737&lt;&gt;0,I737&lt;&gt;""),IF(TRIM(SUBSTITUTE(B737,CHAR(160),""))="","",IF(ISNUMBER(MATCH(TRIM(SUBSTITUTE(B737,CHAR(160),"")),'Look Up Values'!$B$2:$B$500,0)),"","Origin error")),"")</f>
        <v/>
      </c>
      <c r="O737" s="242" t="str">
        <f>IF(AND(I737&lt;&gt;0,I737&lt;&gt;""),IF(C737="","",IF(AND(ISNUMBER(--LEFT(C737,FIND(" ",C737&amp;" ")-1)),OR(LEN(LEFT(C737,FIND(" ",C737&amp;" ")-1))=6,LEN(LEFT(C737,FIND(" ",C737&amp;" ")-1))=7),OR(ISNUMBER(MATCH(LEFT(C737,FIND(" ",C737&amp;" ")-1),'Look Up Values'!$G$2:$G$1000,0)),ISNUMBER(MATCH(LEFT(C737,FIND(" ",C737&amp;" ")-1),'Look Up Values'!$AE$2:$AE$2000,0)))),"","EWC error")),"")</f>
        <v/>
      </c>
      <c r="P737" s="242" t="str" cm="1">
        <f t="array" ref="P737">IF(AND(I737&lt;&gt;0,I737&lt;&gt;""),IF(D737="","",IF(ISNUMBER(MATCH(SUBSTITUTE(D737," ",""),SUBSTITUTE('Look Up Values'!$S$2:$S$120," ",""),0)),"","D&amp;R error")),"")</f>
        <v/>
      </c>
      <c r="Q737" s="242" t="str" cm="1">
        <f t="array" ref="Q737">IF(AND(I737&lt;&gt;0,I737&lt;&gt;""),IF(G737="","",IF(ISNUMBER(MATCH(SUBSTITUTE(G737," ",""),SUBSTITUTE('Look Up Values'!$I$2:$I$10," ",""),0)),"","State error")),"")</f>
        <v/>
      </c>
      <c r="R737" s="260" t="str">
        <f t="shared" si="23"/>
        <v/>
      </c>
    </row>
    <row r="738" spans="1:18" ht="15.75">
      <c r="A738" s="250">
        <v>731</v>
      </c>
      <c r="B738" s="198"/>
      <c r="C738" s="25"/>
      <c r="D738" s="25"/>
      <c r="E738" s="25"/>
      <c r="F738" s="25"/>
      <c r="G738" s="26"/>
      <c r="H738" s="27"/>
      <c r="I738" s="28"/>
      <c r="J738" s="430"/>
      <c r="K738" s="8"/>
      <c r="L738" s="457" t="str">
        <f t="shared" si="22"/>
        <v/>
      </c>
      <c r="M738" s="245" cm="1">
        <f t="array" ref="M738">SUMPRODUCT(--(N738:Q738&lt;&gt;"")) + IF(TRIM(R738)="",0,LEN(R738)-LEN(SUBSTITUTE(R738,",",""))+1)</f>
        <v>0</v>
      </c>
      <c r="N738" s="242" t="str">
        <f>IF(AND(I738&lt;&gt;0,I738&lt;&gt;""),IF(TRIM(SUBSTITUTE(B738,CHAR(160),""))="","",IF(ISNUMBER(MATCH(TRIM(SUBSTITUTE(B738,CHAR(160),"")),'Look Up Values'!$B$2:$B$500,0)),"","Origin error")),"")</f>
        <v/>
      </c>
      <c r="O738" s="242" t="str">
        <f>IF(AND(I738&lt;&gt;0,I738&lt;&gt;""),IF(C738="","",IF(AND(ISNUMBER(--LEFT(C738,FIND(" ",C738&amp;" ")-1)),OR(LEN(LEFT(C738,FIND(" ",C738&amp;" ")-1))=6,LEN(LEFT(C738,FIND(" ",C738&amp;" ")-1))=7),OR(ISNUMBER(MATCH(LEFT(C738,FIND(" ",C738&amp;" ")-1),'Look Up Values'!$G$2:$G$1000,0)),ISNUMBER(MATCH(LEFT(C738,FIND(" ",C738&amp;" ")-1),'Look Up Values'!$AE$2:$AE$2000,0)))),"","EWC error")),"")</f>
        <v/>
      </c>
      <c r="P738" s="242" t="str" cm="1">
        <f t="array" ref="P738">IF(AND(I738&lt;&gt;0,I738&lt;&gt;""),IF(D738="","",IF(ISNUMBER(MATCH(SUBSTITUTE(D738," ",""),SUBSTITUTE('Look Up Values'!$S$2:$S$120," ",""),0)),"","D&amp;R error")),"")</f>
        <v/>
      </c>
      <c r="Q738" s="242" t="str" cm="1">
        <f t="array" ref="Q738">IF(AND(I738&lt;&gt;0,I738&lt;&gt;""),IF(G738="","",IF(ISNUMBER(MATCH(SUBSTITUTE(G738," ",""),SUBSTITUTE('Look Up Values'!$I$2:$I$10," ",""),0)),"","State error")),"")</f>
        <v/>
      </c>
      <c r="R738" s="260" t="str">
        <f t="shared" si="23"/>
        <v/>
      </c>
    </row>
    <row r="739" spans="1:18" ht="15.75">
      <c r="A739" s="250">
        <v>732</v>
      </c>
      <c r="B739" s="198"/>
      <c r="C739" s="25"/>
      <c r="D739" s="25"/>
      <c r="E739" s="25"/>
      <c r="F739" s="25"/>
      <c r="G739" s="26"/>
      <c r="H739" s="27"/>
      <c r="I739" s="28"/>
      <c r="J739" s="430"/>
      <c r="K739" s="8"/>
      <c r="L739" s="457" t="str">
        <f t="shared" si="22"/>
        <v/>
      </c>
      <c r="M739" s="245" cm="1">
        <f t="array" ref="M739">SUMPRODUCT(--(N739:Q739&lt;&gt;"")) + IF(TRIM(R739)="",0,LEN(R739)-LEN(SUBSTITUTE(R739,",",""))+1)</f>
        <v>0</v>
      </c>
      <c r="N739" s="242" t="str">
        <f>IF(AND(I739&lt;&gt;0,I739&lt;&gt;""),IF(TRIM(SUBSTITUTE(B739,CHAR(160),""))="","",IF(ISNUMBER(MATCH(TRIM(SUBSTITUTE(B739,CHAR(160),"")),'Look Up Values'!$B$2:$B$500,0)),"","Origin error")),"")</f>
        <v/>
      </c>
      <c r="O739" s="242" t="str">
        <f>IF(AND(I739&lt;&gt;0,I739&lt;&gt;""),IF(C739="","",IF(AND(ISNUMBER(--LEFT(C739,FIND(" ",C739&amp;" ")-1)),OR(LEN(LEFT(C739,FIND(" ",C739&amp;" ")-1))=6,LEN(LEFT(C739,FIND(" ",C739&amp;" ")-1))=7),OR(ISNUMBER(MATCH(LEFT(C739,FIND(" ",C739&amp;" ")-1),'Look Up Values'!$G$2:$G$1000,0)),ISNUMBER(MATCH(LEFT(C739,FIND(" ",C739&amp;" ")-1),'Look Up Values'!$AE$2:$AE$2000,0)))),"","EWC error")),"")</f>
        <v/>
      </c>
      <c r="P739" s="242" t="str" cm="1">
        <f t="array" ref="P739">IF(AND(I739&lt;&gt;0,I739&lt;&gt;""),IF(D739="","",IF(ISNUMBER(MATCH(SUBSTITUTE(D739," ",""),SUBSTITUTE('Look Up Values'!$S$2:$S$120," ",""),0)),"","D&amp;R error")),"")</f>
        <v/>
      </c>
      <c r="Q739" s="242" t="str" cm="1">
        <f t="array" ref="Q739">IF(AND(I739&lt;&gt;0,I739&lt;&gt;""),IF(G739="","",IF(ISNUMBER(MATCH(SUBSTITUTE(G739," ",""),SUBSTITUTE('Look Up Values'!$I$2:$I$10," ",""),0)),"","State error")),"")</f>
        <v/>
      </c>
      <c r="R739" s="260" t="str">
        <f t="shared" si="23"/>
        <v/>
      </c>
    </row>
    <row r="740" spans="1:18" ht="15.75">
      <c r="A740" s="250">
        <v>733</v>
      </c>
      <c r="B740" s="198"/>
      <c r="C740" s="25"/>
      <c r="D740" s="25"/>
      <c r="E740" s="25"/>
      <c r="F740" s="25"/>
      <c r="G740" s="26"/>
      <c r="H740" s="27"/>
      <c r="I740" s="28"/>
      <c r="J740" s="430"/>
      <c r="K740" s="8"/>
      <c r="L740" s="457" t="str">
        <f t="shared" si="22"/>
        <v/>
      </c>
      <c r="M740" s="245" cm="1">
        <f t="array" ref="M740">SUMPRODUCT(--(N740:Q740&lt;&gt;"")) + IF(TRIM(R740)="",0,LEN(R740)-LEN(SUBSTITUTE(R740,",",""))+1)</f>
        <v>0</v>
      </c>
      <c r="N740" s="242" t="str">
        <f>IF(AND(I740&lt;&gt;0,I740&lt;&gt;""),IF(TRIM(SUBSTITUTE(B740,CHAR(160),""))="","",IF(ISNUMBER(MATCH(TRIM(SUBSTITUTE(B740,CHAR(160),"")),'Look Up Values'!$B$2:$B$500,0)),"","Origin error")),"")</f>
        <v/>
      </c>
      <c r="O740" s="242" t="str">
        <f>IF(AND(I740&lt;&gt;0,I740&lt;&gt;""),IF(C740="","",IF(AND(ISNUMBER(--LEFT(C740,FIND(" ",C740&amp;" ")-1)),OR(LEN(LEFT(C740,FIND(" ",C740&amp;" ")-1))=6,LEN(LEFT(C740,FIND(" ",C740&amp;" ")-1))=7),OR(ISNUMBER(MATCH(LEFT(C740,FIND(" ",C740&amp;" ")-1),'Look Up Values'!$G$2:$G$1000,0)),ISNUMBER(MATCH(LEFT(C740,FIND(" ",C740&amp;" ")-1),'Look Up Values'!$AE$2:$AE$2000,0)))),"","EWC error")),"")</f>
        <v/>
      </c>
      <c r="P740" s="242" t="str" cm="1">
        <f t="array" ref="P740">IF(AND(I740&lt;&gt;0,I740&lt;&gt;""),IF(D740="","",IF(ISNUMBER(MATCH(SUBSTITUTE(D740," ",""),SUBSTITUTE('Look Up Values'!$S$2:$S$120," ",""),0)),"","D&amp;R error")),"")</f>
        <v/>
      </c>
      <c r="Q740" s="242" t="str" cm="1">
        <f t="array" ref="Q740">IF(AND(I740&lt;&gt;0,I740&lt;&gt;""),IF(G740="","",IF(ISNUMBER(MATCH(SUBSTITUTE(G740," ",""),SUBSTITUTE('Look Up Values'!$I$2:$I$10," ",""),0)),"","State error")),"")</f>
        <v/>
      </c>
      <c r="R740" s="260" t="str">
        <f t="shared" si="23"/>
        <v/>
      </c>
    </row>
    <row r="741" spans="1:18" ht="15.75">
      <c r="A741" s="250">
        <v>734</v>
      </c>
      <c r="B741" s="198"/>
      <c r="C741" s="25"/>
      <c r="D741" s="25"/>
      <c r="E741" s="25"/>
      <c r="F741" s="25"/>
      <c r="G741" s="26"/>
      <c r="H741" s="27"/>
      <c r="I741" s="28"/>
      <c r="J741" s="430"/>
      <c r="K741" s="8"/>
      <c r="L741" s="457" t="str">
        <f t="shared" si="22"/>
        <v/>
      </c>
      <c r="M741" s="245" cm="1">
        <f t="array" ref="M741">SUMPRODUCT(--(N741:Q741&lt;&gt;"")) + IF(TRIM(R741)="",0,LEN(R741)-LEN(SUBSTITUTE(R741,",",""))+1)</f>
        <v>0</v>
      </c>
      <c r="N741" s="242" t="str">
        <f>IF(AND(I741&lt;&gt;0,I741&lt;&gt;""),IF(TRIM(SUBSTITUTE(B741,CHAR(160),""))="","",IF(ISNUMBER(MATCH(TRIM(SUBSTITUTE(B741,CHAR(160),"")),'Look Up Values'!$B$2:$B$500,0)),"","Origin error")),"")</f>
        <v/>
      </c>
      <c r="O741" s="242" t="str">
        <f>IF(AND(I741&lt;&gt;0,I741&lt;&gt;""),IF(C741="","",IF(AND(ISNUMBER(--LEFT(C741,FIND(" ",C741&amp;" ")-1)),OR(LEN(LEFT(C741,FIND(" ",C741&amp;" ")-1))=6,LEN(LEFT(C741,FIND(" ",C741&amp;" ")-1))=7),OR(ISNUMBER(MATCH(LEFT(C741,FIND(" ",C741&amp;" ")-1),'Look Up Values'!$G$2:$G$1000,0)),ISNUMBER(MATCH(LEFT(C741,FIND(" ",C741&amp;" ")-1),'Look Up Values'!$AE$2:$AE$2000,0)))),"","EWC error")),"")</f>
        <v/>
      </c>
      <c r="P741" s="242" t="str" cm="1">
        <f t="array" ref="P741">IF(AND(I741&lt;&gt;0,I741&lt;&gt;""),IF(D741="","",IF(ISNUMBER(MATCH(SUBSTITUTE(D741," ",""),SUBSTITUTE('Look Up Values'!$S$2:$S$120," ",""),0)),"","D&amp;R error")),"")</f>
        <v/>
      </c>
      <c r="Q741" s="242" t="str" cm="1">
        <f t="array" ref="Q741">IF(AND(I741&lt;&gt;0,I741&lt;&gt;""),IF(G741="","",IF(ISNUMBER(MATCH(SUBSTITUTE(G741," ",""),SUBSTITUTE('Look Up Values'!$I$2:$I$10," ",""),0)),"","State error")),"")</f>
        <v/>
      </c>
      <c r="R741" s="260" t="str">
        <f t="shared" si="23"/>
        <v/>
      </c>
    </row>
    <row r="742" spans="1:18" ht="15.75">
      <c r="A742" s="250">
        <v>735</v>
      </c>
      <c r="B742" s="198"/>
      <c r="C742" s="25"/>
      <c r="D742" s="25"/>
      <c r="E742" s="25"/>
      <c r="F742" s="25"/>
      <c r="G742" s="26"/>
      <c r="H742" s="27"/>
      <c r="I742" s="28"/>
      <c r="J742" s="430"/>
      <c r="K742" s="8"/>
      <c r="L742" s="457" t="str">
        <f t="shared" si="22"/>
        <v/>
      </c>
      <c r="M742" s="245" cm="1">
        <f t="array" ref="M742">SUMPRODUCT(--(N742:Q742&lt;&gt;"")) + IF(TRIM(R742)="",0,LEN(R742)-LEN(SUBSTITUTE(R742,",",""))+1)</f>
        <v>0</v>
      </c>
      <c r="N742" s="242" t="str">
        <f>IF(AND(I742&lt;&gt;0,I742&lt;&gt;""),IF(TRIM(SUBSTITUTE(B742,CHAR(160),""))="","",IF(ISNUMBER(MATCH(TRIM(SUBSTITUTE(B742,CHAR(160),"")),'Look Up Values'!$B$2:$B$500,0)),"","Origin error")),"")</f>
        <v/>
      </c>
      <c r="O742" s="242" t="str">
        <f>IF(AND(I742&lt;&gt;0,I742&lt;&gt;""),IF(C742="","",IF(AND(ISNUMBER(--LEFT(C742,FIND(" ",C742&amp;" ")-1)),OR(LEN(LEFT(C742,FIND(" ",C742&amp;" ")-1))=6,LEN(LEFT(C742,FIND(" ",C742&amp;" ")-1))=7),OR(ISNUMBER(MATCH(LEFT(C742,FIND(" ",C742&amp;" ")-1),'Look Up Values'!$G$2:$G$1000,0)),ISNUMBER(MATCH(LEFT(C742,FIND(" ",C742&amp;" ")-1),'Look Up Values'!$AE$2:$AE$2000,0)))),"","EWC error")),"")</f>
        <v/>
      </c>
      <c r="P742" s="242" t="str" cm="1">
        <f t="array" ref="P742">IF(AND(I742&lt;&gt;0,I742&lt;&gt;""),IF(D742="","",IF(ISNUMBER(MATCH(SUBSTITUTE(D742," ",""),SUBSTITUTE('Look Up Values'!$S$2:$S$120," ",""),0)),"","D&amp;R error")),"")</f>
        <v/>
      </c>
      <c r="Q742" s="242" t="str" cm="1">
        <f t="array" ref="Q742">IF(AND(I742&lt;&gt;0,I742&lt;&gt;""),IF(G742="","",IF(ISNUMBER(MATCH(SUBSTITUTE(G742," ",""),SUBSTITUTE('Look Up Values'!$I$2:$I$10," ",""),0)),"","State error")),"")</f>
        <v/>
      </c>
      <c r="R742" s="260" t="str">
        <f t="shared" si="23"/>
        <v/>
      </c>
    </row>
    <row r="743" spans="1:18" ht="15.75">
      <c r="A743" s="250">
        <v>736</v>
      </c>
      <c r="B743" s="198"/>
      <c r="C743" s="25"/>
      <c r="D743" s="25"/>
      <c r="E743" s="25"/>
      <c r="F743" s="25"/>
      <c r="G743" s="26"/>
      <c r="H743" s="27"/>
      <c r="I743" s="28"/>
      <c r="J743" s="430"/>
      <c r="K743" s="8"/>
      <c r="L743" s="457" t="str">
        <f t="shared" si="22"/>
        <v/>
      </c>
      <c r="M743" s="245" cm="1">
        <f t="array" ref="M743">SUMPRODUCT(--(N743:Q743&lt;&gt;"")) + IF(TRIM(R743)="",0,LEN(R743)-LEN(SUBSTITUTE(R743,",",""))+1)</f>
        <v>0</v>
      </c>
      <c r="N743" s="242" t="str">
        <f>IF(AND(I743&lt;&gt;0,I743&lt;&gt;""),IF(TRIM(SUBSTITUTE(B743,CHAR(160),""))="","",IF(ISNUMBER(MATCH(TRIM(SUBSTITUTE(B743,CHAR(160),"")),'Look Up Values'!$B$2:$B$500,0)),"","Origin error")),"")</f>
        <v/>
      </c>
      <c r="O743" s="242" t="str">
        <f>IF(AND(I743&lt;&gt;0,I743&lt;&gt;""),IF(C743="","",IF(AND(ISNUMBER(--LEFT(C743,FIND(" ",C743&amp;" ")-1)),OR(LEN(LEFT(C743,FIND(" ",C743&amp;" ")-1))=6,LEN(LEFT(C743,FIND(" ",C743&amp;" ")-1))=7),OR(ISNUMBER(MATCH(LEFT(C743,FIND(" ",C743&amp;" ")-1),'Look Up Values'!$G$2:$G$1000,0)),ISNUMBER(MATCH(LEFT(C743,FIND(" ",C743&amp;" ")-1),'Look Up Values'!$AE$2:$AE$2000,0)))),"","EWC error")),"")</f>
        <v/>
      </c>
      <c r="P743" s="242" t="str" cm="1">
        <f t="array" ref="P743">IF(AND(I743&lt;&gt;0,I743&lt;&gt;""),IF(D743="","",IF(ISNUMBER(MATCH(SUBSTITUTE(D743," ",""),SUBSTITUTE('Look Up Values'!$S$2:$S$120," ",""),0)),"","D&amp;R error")),"")</f>
        <v/>
      </c>
      <c r="Q743" s="242" t="str" cm="1">
        <f t="array" ref="Q743">IF(AND(I743&lt;&gt;0,I743&lt;&gt;""),IF(G743="","",IF(ISNUMBER(MATCH(SUBSTITUTE(G743," ",""),SUBSTITUTE('Look Up Values'!$I$2:$I$10," ",""),0)),"","State error")),"")</f>
        <v/>
      </c>
      <c r="R743" s="260" t="str">
        <f t="shared" si="23"/>
        <v/>
      </c>
    </row>
    <row r="744" spans="1:18" ht="15.75">
      <c r="A744" s="250">
        <v>737</v>
      </c>
      <c r="B744" s="198"/>
      <c r="C744" s="25"/>
      <c r="D744" s="25"/>
      <c r="E744" s="25"/>
      <c r="F744" s="25"/>
      <c r="G744" s="26"/>
      <c r="H744" s="27"/>
      <c r="I744" s="28"/>
      <c r="J744" s="430"/>
      <c r="K744" s="8"/>
      <c r="L744" s="457" t="str">
        <f t="shared" si="22"/>
        <v/>
      </c>
      <c r="M744" s="245" cm="1">
        <f t="array" ref="M744">SUMPRODUCT(--(N744:Q744&lt;&gt;"")) + IF(TRIM(R744)="",0,LEN(R744)-LEN(SUBSTITUTE(R744,",",""))+1)</f>
        <v>0</v>
      </c>
      <c r="N744" s="242" t="str">
        <f>IF(AND(I744&lt;&gt;0,I744&lt;&gt;""),IF(TRIM(SUBSTITUTE(B744,CHAR(160),""))="","",IF(ISNUMBER(MATCH(TRIM(SUBSTITUTE(B744,CHAR(160),"")),'Look Up Values'!$B$2:$B$500,0)),"","Origin error")),"")</f>
        <v/>
      </c>
      <c r="O744" s="242" t="str">
        <f>IF(AND(I744&lt;&gt;0,I744&lt;&gt;""),IF(C744="","",IF(AND(ISNUMBER(--LEFT(C744,FIND(" ",C744&amp;" ")-1)),OR(LEN(LEFT(C744,FIND(" ",C744&amp;" ")-1))=6,LEN(LEFT(C744,FIND(" ",C744&amp;" ")-1))=7),OR(ISNUMBER(MATCH(LEFT(C744,FIND(" ",C744&amp;" ")-1),'Look Up Values'!$G$2:$G$1000,0)),ISNUMBER(MATCH(LEFT(C744,FIND(" ",C744&amp;" ")-1),'Look Up Values'!$AE$2:$AE$2000,0)))),"","EWC error")),"")</f>
        <v/>
      </c>
      <c r="P744" s="242" t="str" cm="1">
        <f t="array" ref="P744">IF(AND(I744&lt;&gt;0,I744&lt;&gt;""),IF(D744="","",IF(ISNUMBER(MATCH(SUBSTITUTE(D744," ",""),SUBSTITUTE('Look Up Values'!$S$2:$S$120," ",""),0)),"","D&amp;R error")),"")</f>
        <v/>
      </c>
      <c r="Q744" s="242" t="str" cm="1">
        <f t="array" ref="Q744">IF(AND(I744&lt;&gt;0,I744&lt;&gt;""),IF(G744="","",IF(ISNUMBER(MATCH(SUBSTITUTE(G744," ",""),SUBSTITUTE('Look Up Values'!$I$2:$I$10," ",""),0)),"","State error")),"")</f>
        <v/>
      </c>
      <c r="R744" s="260" t="str">
        <f t="shared" si="23"/>
        <v/>
      </c>
    </row>
    <row r="745" spans="1:18" ht="15.75">
      <c r="A745" s="250">
        <v>738</v>
      </c>
      <c r="B745" s="198"/>
      <c r="C745" s="25"/>
      <c r="D745" s="25"/>
      <c r="E745" s="25"/>
      <c r="F745" s="25"/>
      <c r="G745" s="26"/>
      <c r="H745" s="27"/>
      <c r="I745" s="28"/>
      <c r="J745" s="430"/>
      <c r="K745" s="8"/>
      <c r="L745" s="457" t="str">
        <f t="shared" si="22"/>
        <v/>
      </c>
      <c r="M745" s="245" cm="1">
        <f t="array" ref="M745">SUMPRODUCT(--(N745:Q745&lt;&gt;"")) + IF(TRIM(R745)="",0,LEN(R745)-LEN(SUBSTITUTE(R745,",",""))+1)</f>
        <v>0</v>
      </c>
      <c r="N745" s="242" t="str">
        <f>IF(AND(I745&lt;&gt;0,I745&lt;&gt;""),IF(TRIM(SUBSTITUTE(B745,CHAR(160),""))="","",IF(ISNUMBER(MATCH(TRIM(SUBSTITUTE(B745,CHAR(160),"")),'Look Up Values'!$B$2:$B$500,0)),"","Origin error")),"")</f>
        <v/>
      </c>
      <c r="O745" s="242" t="str">
        <f>IF(AND(I745&lt;&gt;0,I745&lt;&gt;""),IF(C745="","",IF(AND(ISNUMBER(--LEFT(C745,FIND(" ",C745&amp;" ")-1)),OR(LEN(LEFT(C745,FIND(" ",C745&amp;" ")-1))=6,LEN(LEFT(C745,FIND(" ",C745&amp;" ")-1))=7),OR(ISNUMBER(MATCH(LEFT(C745,FIND(" ",C745&amp;" ")-1),'Look Up Values'!$G$2:$G$1000,0)),ISNUMBER(MATCH(LEFT(C745,FIND(" ",C745&amp;" ")-1),'Look Up Values'!$AE$2:$AE$2000,0)))),"","EWC error")),"")</f>
        <v/>
      </c>
      <c r="P745" s="242" t="str" cm="1">
        <f t="array" ref="P745">IF(AND(I745&lt;&gt;0,I745&lt;&gt;""),IF(D745="","",IF(ISNUMBER(MATCH(SUBSTITUTE(D745," ",""),SUBSTITUTE('Look Up Values'!$S$2:$S$120," ",""),0)),"","D&amp;R error")),"")</f>
        <v/>
      </c>
      <c r="Q745" s="242" t="str" cm="1">
        <f t="array" ref="Q745">IF(AND(I745&lt;&gt;0,I745&lt;&gt;""),IF(G745="","",IF(ISNUMBER(MATCH(SUBSTITUTE(G745," ",""),SUBSTITUTE('Look Up Values'!$I$2:$I$10," ",""),0)),"","State error")),"")</f>
        <v/>
      </c>
      <c r="R745" s="260" t="str">
        <f t="shared" si="23"/>
        <v/>
      </c>
    </row>
    <row r="746" spans="1:18" ht="15.75">
      <c r="A746" s="250">
        <v>739</v>
      </c>
      <c r="B746" s="198"/>
      <c r="C746" s="25"/>
      <c r="D746" s="25"/>
      <c r="E746" s="25"/>
      <c r="F746" s="25"/>
      <c r="G746" s="26"/>
      <c r="H746" s="27"/>
      <c r="I746" s="28"/>
      <c r="J746" s="430"/>
      <c r="K746" s="8"/>
      <c r="L746" s="457" t="str">
        <f t="shared" si="22"/>
        <v/>
      </c>
      <c r="M746" s="245" cm="1">
        <f t="array" ref="M746">SUMPRODUCT(--(N746:Q746&lt;&gt;"")) + IF(TRIM(R746)="",0,LEN(R746)-LEN(SUBSTITUTE(R746,",",""))+1)</f>
        <v>0</v>
      </c>
      <c r="N746" s="242" t="str">
        <f>IF(AND(I746&lt;&gt;0,I746&lt;&gt;""),IF(TRIM(SUBSTITUTE(B746,CHAR(160),""))="","",IF(ISNUMBER(MATCH(TRIM(SUBSTITUTE(B746,CHAR(160),"")),'Look Up Values'!$B$2:$B$500,0)),"","Origin error")),"")</f>
        <v/>
      </c>
      <c r="O746" s="242" t="str">
        <f>IF(AND(I746&lt;&gt;0,I746&lt;&gt;""),IF(C746="","",IF(AND(ISNUMBER(--LEFT(C746,FIND(" ",C746&amp;" ")-1)),OR(LEN(LEFT(C746,FIND(" ",C746&amp;" ")-1))=6,LEN(LEFT(C746,FIND(" ",C746&amp;" ")-1))=7),OR(ISNUMBER(MATCH(LEFT(C746,FIND(" ",C746&amp;" ")-1),'Look Up Values'!$G$2:$G$1000,0)),ISNUMBER(MATCH(LEFT(C746,FIND(" ",C746&amp;" ")-1),'Look Up Values'!$AE$2:$AE$2000,0)))),"","EWC error")),"")</f>
        <v/>
      </c>
      <c r="P746" s="242" t="str" cm="1">
        <f t="array" ref="P746">IF(AND(I746&lt;&gt;0,I746&lt;&gt;""),IF(D746="","",IF(ISNUMBER(MATCH(SUBSTITUTE(D746," ",""),SUBSTITUTE('Look Up Values'!$S$2:$S$120," ",""),0)),"","D&amp;R error")),"")</f>
        <v/>
      </c>
      <c r="Q746" s="242" t="str" cm="1">
        <f t="array" ref="Q746">IF(AND(I746&lt;&gt;0,I746&lt;&gt;""),IF(G746="","",IF(ISNUMBER(MATCH(SUBSTITUTE(G746," ",""),SUBSTITUTE('Look Up Values'!$I$2:$I$10," ",""),0)),"","State error")),"")</f>
        <v/>
      </c>
      <c r="R746" s="260" t="str">
        <f t="shared" si="23"/>
        <v/>
      </c>
    </row>
    <row r="747" spans="1:18" ht="15.75">
      <c r="A747" s="250">
        <v>740</v>
      </c>
      <c r="B747" s="198"/>
      <c r="C747" s="25"/>
      <c r="D747" s="25"/>
      <c r="E747" s="25"/>
      <c r="F747" s="25"/>
      <c r="G747" s="26"/>
      <c r="H747" s="27"/>
      <c r="I747" s="28"/>
      <c r="J747" s="430"/>
      <c r="K747" s="8"/>
      <c r="L747" s="457" t="str">
        <f t="shared" si="22"/>
        <v/>
      </c>
      <c r="M747" s="245" cm="1">
        <f t="array" ref="M747">SUMPRODUCT(--(N747:Q747&lt;&gt;"")) + IF(TRIM(R747)="",0,LEN(R747)-LEN(SUBSTITUTE(R747,",",""))+1)</f>
        <v>0</v>
      </c>
      <c r="N747" s="242" t="str">
        <f>IF(AND(I747&lt;&gt;0,I747&lt;&gt;""),IF(TRIM(SUBSTITUTE(B747,CHAR(160),""))="","",IF(ISNUMBER(MATCH(TRIM(SUBSTITUTE(B747,CHAR(160),"")),'Look Up Values'!$B$2:$B$500,0)),"","Origin error")),"")</f>
        <v/>
      </c>
      <c r="O747" s="242" t="str">
        <f>IF(AND(I747&lt;&gt;0,I747&lt;&gt;""),IF(C747="","",IF(AND(ISNUMBER(--LEFT(C747,FIND(" ",C747&amp;" ")-1)),OR(LEN(LEFT(C747,FIND(" ",C747&amp;" ")-1))=6,LEN(LEFT(C747,FIND(" ",C747&amp;" ")-1))=7),OR(ISNUMBER(MATCH(LEFT(C747,FIND(" ",C747&amp;" ")-1),'Look Up Values'!$G$2:$G$1000,0)),ISNUMBER(MATCH(LEFT(C747,FIND(" ",C747&amp;" ")-1),'Look Up Values'!$AE$2:$AE$2000,0)))),"","EWC error")),"")</f>
        <v/>
      </c>
      <c r="P747" s="242" t="str" cm="1">
        <f t="array" ref="P747">IF(AND(I747&lt;&gt;0,I747&lt;&gt;""),IF(D747="","",IF(ISNUMBER(MATCH(SUBSTITUTE(D747," ",""),SUBSTITUTE('Look Up Values'!$S$2:$S$120," ",""),0)),"","D&amp;R error")),"")</f>
        <v/>
      </c>
      <c r="Q747" s="242" t="str" cm="1">
        <f t="array" ref="Q747">IF(AND(I747&lt;&gt;0,I747&lt;&gt;""),IF(G747="","",IF(ISNUMBER(MATCH(SUBSTITUTE(G747," ",""),SUBSTITUTE('Look Up Values'!$I$2:$I$10," ",""),0)),"","State error")),"")</f>
        <v/>
      </c>
      <c r="R747" s="260" t="str">
        <f t="shared" si="23"/>
        <v/>
      </c>
    </row>
    <row r="748" spans="1:18" ht="15.75">
      <c r="A748" s="250">
        <v>741</v>
      </c>
      <c r="B748" s="198"/>
      <c r="C748" s="25"/>
      <c r="D748" s="25"/>
      <c r="E748" s="25"/>
      <c r="F748" s="25"/>
      <c r="G748" s="26"/>
      <c r="H748" s="27"/>
      <c r="I748" s="28"/>
      <c r="J748" s="430"/>
      <c r="K748" s="8"/>
      <c r="L748" s="457" t="str">
        <f t="shared" si="22"/>
        <v/>
      </c>
      <c r="M748" s="245" cm="1">
        <f t="array" ref="M748">SUMPRODUCT(--(N748:Q748&lt;&gt;"")) + IF(TRIM(R748)="",0,LEN(R748)-LEN(SUBSTITUTE(R748,",",""))+1)</f>
        <v>0</v>
      </c>
      <c r="N748" s="242" t="str">
        <f>IF(AND(I748&lt;&gt;0,I748&lt;&gt;""),IF(TRIM(SUBSTITUTE(B748,CHAR(160),""))="","",IF(ISNUMBER(MATCH(TRIM(SUBSTITUTE(B748,CHAR(160),"")),'Look Up Values'!$B$2:$B$500,0)),"","Origin error")),"")</f>
        <v/>
      </c>
      <c r="O748" s="242" t="str">
        <f>IF(AND(I748&lt;&gt;0,I748&lt;&gt;""),IF(C748="","",IF(AND(ISNUMBER(--LEFT(C748,FIND(" ",C748&amp;" ")-1)),OR(LEN(LEFT(C748,FIND(" ",C748&amp;" ")-1))=6,LEN(LEFT(C748,FIND(" ",C748&amp;" ")-1))=7),OR(ISNUMBER(MATCH(LEFT(C748,FIND(" ",C748&amp;" ")-1),'Look Up Values'!$G$2:$G$1000,0)),ISNUMBER(MATCH(LEFT(C748,FIND(" ",C748&amp;" ")-1),'Look Up Values'!$AE$2:$AE$2000,0)))),"","EWC error")),"")</f>
        <v/>
      </c>
      <c r="P748" s="242" t="str" cm="1">
        <f t="array" ref="P748">IF(AND(I748&lt;&gt;0,I748&lt;&gt;""),IF(D748="","",IF(ISNUMBER(MATCH(SUBSTITUTE(D748," ",""),SUBSTITUTE('Look Up Values'!$S$2:$S$120," ",""),0)),"","D&amp;R error")),"")</f>
        <v/>
      </c>
      <c r="Q748" s="242" t="str" cm="1">
        <f t="array" ref="Q748">IF(AND(I748&lt;&gt;0,I748&lt;&gt;""),IF(G748="","",IF(ISNUMBER(MATCH(SUBSTITUTE(G748," ",""),SUBSTITUTE('Look Up Values'!$I$2:$I$10," ",""),0)),"","State error")),"")</f>
        <v/>
      </c>
      <c r="R748" s="260" t="str">
        <f t="shared" si="23"/>
        <v/>
      </c>
    </row>
    <row r="749" spans="1:18" ht="15.75">
      <c r="A749" s="250">
        <v>742</v>
      </c>
      <c r="B749" s="198"/>
      <c r="C749" s="25"/>
      <c r="D749" s="25"/>
      <c r="E749" s="25"/>
      <c r="F749" s="25"/>
      <c r="G749" s="26"/>
      <c r="H749" s="27"/>
      <c r="I749" s="28"/>
      <c r="J749" s="430"/>
      <c r="K749" s="8"/>
      <c r="L749" s="457" t="str">
        <f t="shared" si="22"/>
        <v/>
      </c>
      <c r="M749" s="245" cm="1">
        <f t="array" ref="M749">SUMPRODUCT(--(N749:Q749&lt;&gt;"")) + IF(TRIM(R749)="",0,LEN(R749)-LEN(SUBSTITUTE(R749,",",""))+1)</f>
        <v>0</v>
      </c>
      <c r="N749" s="242" t="str">
        <f>IF(AND(I749&lt;&gt;0,I749&lt;&gt;""),IF(TRIM(SUBSTITUTE(B749,CHAR(160),""))="","",IF(ISNUMBER(MATCH(TRIM(SUBSTITUTE(B749,CHAR(160),"")),'Look Up Values'!$B$2:$B$500,0)),"","Origin error")),"")</f>
        <v/>
      </c>
      <c r="O749" s="242" t="str">
        <f>IF(AND(I749&lt;&gt;0,I749&lt;&gt;""),IF(C749="","",IF(AND(ISNUMBER(--LEFT(C749,FIND(" ",C749&amp;" ")-1)),OR(LEN(LEFT(C749,FIND(" ",C749&amp;" ")-1))=6,LEN(LEFT(C749,FIND(" ",C749&amp;" ")-1))=7),OR(ISNUMBER(MATCH(LEFT(C749,FIND(" ",C749&amp;" ")-1),'Look Up Values'!$G$2:$G$1000,0)),ISNUMBER(MATCH(LEFT(C749,FIND(" ",C749&amp;" ")-1),'Look Up Values'!$AE$2:$AE$2000,0)))),"","EWC error")),"")</f>
        <v/>
      </c>
      <c r="P749" s="242" t="str" cm="1">
        <f t="array" ref="P749">IF(AND(I749&lt;&gt;0,I749&lt;&gt;""),IF(D749="","",IF(ISNUMBER(MATCH(SUBSTITUTE(D749," ",""),SUBSTITUTE('Look Up Values'!$S$2:$S$120," ",""),0)),"","D&amp;R error")),"")</f>
        <v/>
      </c>
      <c r="Q749" s="242" t="str" cm="1">
        <f t="array" ref="Q749">IF(AND(I749&lt;&gt;0,I749&lt;&gt;""),IF(G749="","",IF(ISNUMBER(MATCH(SUBSTITUTE(G749," ",""),SUBSTITUTE('Look Up Values'!$I$2:$I$10," ",""),0)),"","State error")),"")</f>
        <v/>
      </c>
      <c r="R749" s="260" t="str">
        <f t="shared" si="23"/>
        <v/>
      </c>
    </row>
    <row r="750" spans="1:18" ht="15.75">
      <c r="A750" s="250">
        <v>743</v>
      </c>
      <c r="B750" s="198"/>
      <c r="C750" s="25"/>
      <c r="D750" s="25"/>
      <c r="E750" s="25"/>
      <c r="F750" s="25"/>
      <c r="G750" s="26"/>
      <c r="H750" s="27"/>
      <c r="I750" s="28"/>
      <c r="J750" s="430"/>
      <c r="K750" s="8"/>
      <c r="L750" s="457" t="str">
        <f t="shared" si="22"/>
        <v/>
      </c>
      <c r="M750" s="245" cm="1">
        <f t="array" ref="M750">SUMPRODUCT(--(N750:Q750&lt;&gt;"")) + IF(TRIM(R750)="",0,LEN(R750)-LEN(SUBSTITUTE(R750,",",""))+1)</f>
        <v>0</v>
      </c>
      <c r="N750" s="242" t="str">
        <f>IF(AND(I750&lt;&gt;0,I750&lt;&gt;""),IF(TRIM(SUBSTITUTE(B750,CHAR(160),""))="","",IF(ISNUMBER(MATCH(TRIM(SUBSTITUTE(B750,CHAR(160),"")),'Look Up Values'!$B$2:$B$500,0)),"","Origin error")),"")</f>
        <v/>
      </c>
      <c r="O750" s="242" t="str">
        <f>IF(AND(I750&lt;&gt;0,I750&lt;&gt;""),IF(C750="","",IF(AND(ISNUMBER(--LEFT(C750,FIND(" ",C750&amp;" ")-1)),OR(LEN(LEFT(C750,FIND(" ",C750&amp;" ")-1))=6,LEN(LEFT(C750,FIND(" ",C750&amp;" ")-1))=7),OR(ISNUMBER(MATCH(LEFT(C750,FIND(" ",C750&amp;" ")-1),'Look Up Values'!$G$2:$G$1000,0)),ISNUMBER(MATCH(LEFT(C750,FIND(" ",C750&amp;" ")-1),'Look Up Values'!$AE$2:$AE$2000,0)))),"","EWC error")),"")</f>
        <v/>
      </c>
      <c r="P750" s="242" t="str" cm="1">
        <f t="array" ref="P750">IF(AND(I750&lt;&gt;0,I750&lt;&gt;""),IF(D750="","",IF(ISNUMBER(MATCH(SUBSTITUTE(D750," ",""),SUBSTITUTE('Look Up Values'!$S$2:$S$120," ",""),0)),"","D&amp;R error")),"")</f>
        <v/>
      </c>
      <c r="Q750" s="242" t="str" cm="1">
        <f t="array" ref="Q750">IF(AND(I750&lt;&gt;0,I750&lt;&gt;""),IF(G750="","",IF(ISNUMBER(MATCH(SUBSTITUTE(G750," ",""),SUBSTITUTE('Look Up Values'!$I$2:$I$10," ",""),0)),"","State error")),"")</f>
        <v/>
      </c>
      <c r="R750" s="260" t="str">
        <f t="shared" si="23"/>
        <v/>
      </c>
    </row>
    <row r="751" spans="1:18" ht="15.75">
      <c r="A751" s="250">
        <v>744</v>
      </c>
      <c r="B751" s="198"/>
      <c r="C751" s="25"/>
      <c r="D751" s="25"/>
      <c r="E751" s="25"/>
      <c r="F751" s="25"/>
      <c r="G751" s="26"/>
      <c r="H751" s="27"/>
      <c r="I751" s="28"/>
      <c r="J751" s="430"/>
      <c r="K751" s="8"/>
      <c r="L751" s="457" t="str">
        <f t="shared" si="22"/>
        <v/>
      </c>
      <c r="M751" s="245" cm="1">
        <f t="array" ref="M751">SUMPRODUCT(--(N751:Q751&lt;&gt;"")) + IF(TRIM(R751)="",0,LEN(R751)-LEN(SUBSTITUTE(R751,",",""))+1)</f>
        <v>0</v>
      </c>
      <c r="N751" s="242" t="str">
        <f>IF(AND(I751&lt;&gt;0,I751&lt;&gt;""),IF(TRIM(SUBSTITUTE(B751,CHAR(160),""))="","",IF(ISNUMBER(MATCH(TRIM(SUBSTITUTE(B751,CHAR(160),"")),'Look Up Values'!$B$2:$B$500,0)),"","Origin error")),"")</f>
        <v/>
      </c>
      <c r="O751" s="242" t="str">
        <f>IF(AND(I751&lt;&gt;0,I751&lt;&gt;""),IF(C751="","",IF(AND(ISNUMBER(--LEFT(C751,FIND(" ",C751&amp;" ")-1)),OR(LEN(LEFT(C751,FIND(" ",C751&amp;" ")-1))=6,LEN(LEFT(C751,FIND(" ",C751&amp;" ")-1))=7),OR(ISNUMBER(MATCH(LEFT(C751,FIND(" ",C751&amp;" ")-1),'Look Up Values'!$G$2:$G$1000,0)),ISNUMBER(MATCH(LEFT(C751,FIND(" ",C751&amp;" ")-1),'Look Up Values'!$AE$2:$AE$2000,0)))),"","EWC error")),"")</f>
        <v/>
      </c>
      <c r="P751" s="242" t="str" cm="1">
        <f t="array" ref="P751">IF(AND(I751&lt;&gt;0,I751&lt;&gt;""),IF(D751="","",IF(ISNUMBER(MATCH(SUBSTITUTE(D751," ",""),SUBSTITUTE('Look Up Values'!$S$2:$S$120," ",""),0)),"","D&amp;R error")),"")</f>
        <v/>
      </c>
      <c r="Q751" s="242" t="str" cm="1">
        <f t="array" ref="Q751">IF(AND(I751&lt;&gt;0,I751&lt;&gt;""),IF(G751="","",IF(ISNUMBER(MATCH(SUBSTITUTE(G751," ",""),SUBSTITUTE('Look Up Values'!$I$2:$I$10," ",""),0)),"","State error")),"")</f>
        <v/>
      </c>
      <c r="R751" s="260" t="str">
        <f t="shared" si="23"/>
        <v/>
      </c>
    </row>
    <row r="752" spans="1:18" ht="15.75">
      <c r="A752" s="250">
        <v>745</v>
      </c>
      <c r="B752" s="198"/>
      <c r="C752" s="25"/>
      <c r="D752" s="25"/>
      <c r="E752" s="25"/>
      <c r="F752" s="25"/>
      <c r="G752" s="26"/>
      <c r="H752" s="27"/>
      <c r="I752" s="28"/>
      <c r="J752" s="430"/>
      <c r="K752" s="8"/>
      <c r="L752" s="457" t="str">
        <f t="shared" si="22"/>
        <v/>
      </c>
      <c r="M752" s="245" cm="1">
        <f t="array" ref="M752">SUMPRODUCT(--(N752:Q752&lt;&gt;"")) + IF(TRIM(R752)="",0,LEN(R752)-LEN(SUBSTITUTE(R752,",",""))+1)</f>
        <v>0</v>
      </c>
      <c r="N752" s="242" t="str">
        <f>IF(AND(I752&lt;&gt;0,I752&lt;&gt;""),IF(TRIM(SUBSTITUTE(B752,CHAR(160),""))="","",IF(ISNUMBER(MATCH(TRIM(SUBSTITUTE(B752,CHAR(160),"")),'Look Up Values'!$B$2:$B$500,0)),"","Origin error")),"")</f>
        <v/>
      </c>
      <c r="O752" s="242" t="str">
        <f>IF(AND(I752&lt;&gt;0,I752&lt;&gt;""),IF(C752="","",IF(AND(ISNUMBER(--LEFT(C752,FIND(" ",C752&amp;" ")-1)),OR(LEN(LEFT(C752,FIND(" ",C752&amp;" ")-1))=6,LEN(LEFT(C752,FIND(" ",C752&amp;" ")-1))=7),OR(ISNUMBER(MATCH(LEFT(C752,FIND(" ",C752&amp;" ")-1),'Look Up Values'!$G$2:$G$1000,0)),ISNUMBER(MATCH(LEFT(C752,FIND(" ",C752&amp;" ")-1),'Look Up Values'!$AE$2:$AE$2000,0)))),"","EWC error")),"")</f>
        <v/>
      </c>
      <c r="P752" s="242" t="str" cm="1">
        <f t="array" ref="P752">IF(AND(I752&lt;&gt;0,I752&lt;&gt;""),IF(D752="","",IF(ISNUMBER(MATCH(SUBSTITUTE(D752," ",""),SUBSTITUTE('Look Up Values'!$S$2:$S$120," ",""),0)),"","D&amp;R error")),"")</f>
        <v/>
      </c>
      <c r="Q752" s="242" t="str" cm="1">
        <f t="array" ref="Q752">IF(AND(I752&lt;&gt;0,I752&lt;&gt;""),IF(G752="","",IF(ISNUMBER(MATCH(SUBSTITUTE(G752," ",""),SUBSTITUTE('Look Up Values'!$I$2:$I$10," ",""),0)),"","State error")),"")</f>
        <v/>
      </c>
      <c r="R752" s="260" t="str">
        <f t="shared" si="23"/>
        <v/>
      </c>
    </row>
    <row r="753" spans="1:18" ht="15.75">
      <c r="A753" s="250">
        <v>746</v>
      </c>
      <c r="B753" s="198"/>
      <c r="C753" s="25"/>
      <c r="D753" s="25"/>
      <c r="E753" s="25"/>
      <c r="F753" s="25"/>
      <c r="G753" s="26"/>
      <c r="H753" s="27"/>
      <c r="I753" s="28"/>
      <c r="J753" s="430"/>
      <c r="K753" s="8"/>
      <c r="L753" s="457" t="str">
        <f t="shared" si="22"/>
        <v/>
      </c>
      <c r="M753" s="245" cm="1">
        <f t="array" ref="M753">SUMPRODUCT(--(N753:Q753&lt;&gt;"")) + IF(TRIM(R753)="",0,LEN(R753)-LEN(SUBSTITUTE(R753,",",""))+1)</f>
        <v>0</v>
      </c>
      <c r="N753" s="242" t="str">
        <f>IF(AND(I753&lt;&gt;0,I753&lt;&gt;""),IF(TRIM(SUBSTITUTE(B753,CHAR(160),""))="","",IF(ISNUMBER(MATCH(TRIM(SUBSTITUTE(B753,CHAR(160),"")),'Look Up Values'!$B$2:$B$500,0)),"","Origin error")),"")</f>
        <v/>
      </c>
      <c r="O753" s="242" t="str">
        <f>IF(AND(I753&lt;&gt;0,I753&lt;&gt;""),IF(C753="","",IF(AND(ISNUMBER(--LEFT(C753,FIND(" ",C753&amp;" ")-1)),OR(LEN(LEFT(C753,FIND(" ",C753&amp;" ")-1))=6,LEN(LEFT(C753,FIND(" ",C753&amp;" ")-1))=7),OR(ISNUMBER(MATCH(LEFT(C753,FIND(" ",C753&amp;" ")-1),'Look Up Values'!$G$2:$G$1000,0)),ISNUMBER(MATCH(LEFT(C753,FIND(" ",C753&amp;" ")-1),'Look Up Values'!$AE$2:$AE$2000,0)))),"","EWC error")),"")</f>
        <v/>
      </c>
      <c r="P753" s="242" t="str" cm="1">
        <f t="array" ref="P753">IF(AND(I753&lt;&gt;0,I753&lt;&gt;""),IF(D753="","",IF(ISNUMBER(MATCH(SUBSTITUTE(D753," ",""),SUBSTITUTE('Look Up Values'!$S$2:$S$120," ",""),0)),"","D&amp;R error")),"")</f>
        <v/>
      </c>
      <c r="Q753" s="242" t="str" cm="1">
        <f t="array" ref="Q753">IF(AND(I753&lt;&gt;0,I753&lt;&gt;""),IF(G753="","",IF(ISNUMBER(MATCH(SUBSTITUTE(G753," ",""),SUBSTITUTE('Look Up Values'!$I$2:$I$10," ",""),0)),"","State error")),"")</f>
        <v/>
      </c>
      <c r="R753" s="260" t="str">
        <f t="shared" si="23"/>
        <v/>
      </c>
    </row>
    <row r="754" spans="1:18" ht="15.75">
      <c r="A754" s="250">
        <v>747</v>
      </c>
      <c r="B754" s="198"/>
      <c r="C754" s="25"/>
      <c r="D754" s="25"/>
      <c r="E754" s="25"/>
      <c r="F754" s="25"/>
      <c r="G754" s="26"/>
      <c r="H754" s="27"/>
      <c r="I754" s="28"/>
      <c r="J754" s="430"/>
      <c r="K754" s="8"/>
      <c r="L754" s="457" t="str">
        <f t="shared" si="22"/>
        <v/>
      </c>
      <c r="M754" s="245" cm="1">
        <f t="array" ref="M754">SUMPRODUCT(--(N754:Q754&lt;&gt;"")) + IF(TRIM(R754)="",0,LEN(R754)-LEN(SUBSTITUTE(R754,",",""))+1)</f>
        <v>0</v>
      </c>
      <c r="N754" s="242" t="str">
        <f>IF(AND(I754&lt;&gt;0,I754&lt;&gt;""),IF(TRIM(SUBSTITUTE(B754,CHAR(160),""))="","",IF(ISNUMBER(MATCH(TRIM(SUBSTITUTE(B754,CHAR(160),"")),'Look Up Values'!$B$2:$B$500,0)),"","Origin error")),"")</f>
        <v/>
      </c>
      <c r="O754" s="242" t="str">
        <f>IF(AND(I754&lt;&gt;0,I754&lt;&gt;""),IF(C754="","",IF(AND(ISNUMBER(--LEFT(C754,FIND(" ",C754&amp;" ")-1)),OR(LEN(LEFT(C754,FIND(" ",C754&amp;" ")-1))=6,LEN(LEFT(C754,FIND(" ",C754&amp;" ")-1))=7),OR(ISNUMBER(MATCH(LEFT(C754,FIND(" ",C754&amp;" ")-1),'Look Up Values'!$G$2:$G$1000,0)),ISNUMBER(MATCH(LEFT(C754,FIND(" ",C754&amp;" ")-1),'Look Up Values'!$AE$2:$AE$2000,0)))),"","EWC error")),"")</f>
        <v/>
      </c>
      <c r="P754" s="242" t="str" cm="1">
        <f t="array" ref="P754">IF(AND(I754&lt;&gt;0,I754&lt;&gt;""),IF(D754="","",IF(ISNUMBER(MATCH(SUBSTITUTE(D754," ",""),SUBSTITUTE('Look Up Values'!$S$2:$S$120," ",""),0)),"","D&amp;R error")),"")</f>
        <v/>
      </c>
      <c r="Q754" s="242" t="str" cm="1">
        <f t="array" ref="Q754">IF(AND(I754&lt;&gt;0,I754&lt;&gt;""),IF(G754="","",IF(ISNUMBER(MATCH(SUBSTITUTE(G754," ",""),SUBSTITUTE('Look Up Values'!$I$2:$I$10," ",""),0)),"","State error")),"")</f>
        <v/>
      </c>
      <c r="R754" s="260" t="str">
        <f t="shared" si="23"/>
        <v/>
      </c>
    </row>
    <row r="755" spans="1:18" ht="15.75">
      <c r="A755" s="250">
        <v>748</v>
      </c>
      <c r="B755" s="198"/>
      <c r="C755" s="25"/>
      <c r="D755" s="25"/>
      <c r="E755" s="25"/>
      <c r="F755" s="25"/>
      <c r="G755" s="26"/>
      <c r="H755" s="27"/>
      <c r="I755" s="28"/>
      <c r="J755" s="430"/>
      <c r="K755" s="8"/>
      <c r="L755" s="457" t="str">
        <f t="shared" si="22"/>
        <v/>
      </c>
      <c r="M755" s="245" cm="1">
        <f t="array" ref="M755">SUMPRODUCT(--(N755:Q755&lt;&gt;"")) + IF(TRIM(R755)="",0,LEN(R755)-LEN(SUBSTITUTE(R755,",",""))+1)</f>
        <v>0</v>
      </c>
      <c r="N755" s="242" t="str">
        <f>IF(AND(I755&lt;&gt;0,I755&lt;&gt;""),IF(TRIM(SUBSTITUTE(B755,CHAR(160),""))="","",IF(ISNUMBER(MATCH(TRIM(SUBSTITUTE(B755,CHAR(160),"")),'Look Up Values'!$B$2:$B$500,0)),"","Origin error")),"")</f>
        <v/>
      </c>
      <c r="O755" s="242" t="str">
        <f>IF(AND(I755&lt;&gt;0,I755&lt;&gt;""),IF(C755="","",IF(AND(ISNUMBER(--LEFT(C755,FIND(" ",C755&amp;" ")-1)),OR(LEN(LEFT(C755,FIND(" ",C755&amp;" ")-1))=6,LEN(LEFT(C755,FIND(" ",C755&amp;" ")-1))=7),OR(ISNUMBER(MATCH(LEFT(C755,FIND(" ",C755&amp;" ")-1),'Look Up Values'!$G$2:$G$1000,0)),ISNUMBER(MATCH(LEFT(C755,FIND(" ",C755&amp;" ")-1),'Look Up Values'!$AE$2:$AE$2000,0)))),"","EWC error")),"")</f>
        <v/>
      </c>
      <c r="P755" s="242" t="str" cm="1">
        <f t="array" ref="P755">IF(AND(I755&lt;&gt;0,I755&lt;&gt;""),IF(D755="","",IF(ISNUMBER(MATCH(SUBSTITUTE(D755," ",""),SUBSTITUTE('Look Up Values'!$S$2:$S$120," ",""),0)),"","D&amp;R error")),"")</f>
        <v/>
      </c>
      <c r="Q755" s="242" t="str" cm="1">
        <f t="array" ref="Q755">IF(AND(I755&lt;&gt;0,I755&lt;&gt;""),IF(G755="","",IF(ISNUMBER(MATCH(SUBSTITUTE(G755," ",""),SUBSTITUTE('Look Up Values'!$I$2:$I$10," ",""),0)),"","State error")),"")</f>
        <v/>
      </c>
      <c r="R755" s="260" t="str">
        <f t="shared" si="23"/>
        <v/>
      </c>
    </row>
    <row r="756" spans="1:18" ht="15.75">
      <c r="A756" s="250">
        <v>749</v>
      </c>
      <c r="B756" s="198"/>
      <c r="C756" s="25"/>
      <c r="D756" s="25"/>
      <c r="E756" s="25"/>
      <c r="F756" s="25"/>
      <c r="G756" s="26"/>
      <c r="H756" s="27"/>
      <c r="I756" s="28"/>
      <c r="J756" s="430"/>
      <c r="K756" s="8"/>
      <c r="L756" s="457" t="str">
        <f t="shared" si="22"/>
        <v/>
      </c>
      <c r="M756" s="245" cm="1">
        <f t="array" ref="M756">SUMPRODUCT(--(N756:Q756&lt;&gt;"")) + IF(TRIM(R756)="",0,LEN(R756)-LEN(SUBSTITUTE(R756,",",""))+1)</f>
        <v>0</v>
      </c>
      <c r="N756" s="242" t="str">
        <f>IF(AND(I756&lt;&gt;0,I756&lt;&gt;""),IF(TRIM(SUBSTITUTE(B756,CHAR(160),""))="","",IF(ISNUMBER(MATCH(TRIM(SUBSTITUTE(B756,CHAR(160),"")),'Look Up Values'!$B$2:$B$500,0)),"","Origin error")),"")</f>
        <v/>
      </c>
      <c r="O756" s="242" t="str">
        <f>IF(AND(I756&lt;&gt;0,I756&lt;&gt;""),IF(C756="","",IF(AND(ISNUMBER(--LEFT(C756,FIND(" ",C756&amp;" ")-1)),OR(LEN(LEFT(C756,FIND(" ",C756&amp;" ")-1))=6,LEN(LEFT(C756,FIND(" ",C756&amp;" ")-1))=7),OR(ISNUMBER(MATCH(LEFT(C756,FIND(" ",C756&amp;" ")-1),'Look Up Values'!$G$2:$G$1000,0)),ISNUMBER(MATCH(LEFT(C756,FIND(" ",C756&amp;" ")-1),'Look Up Values'!$AE$2:$AE$2000,0)))),"","EWC error")),"")</f>
        <v/>
      </c>
      <c r="P756" s="242" t="str" cm="1">
        <f t="array" ref="P756">IF(AND(I756&lt;&gt;0,I756&lt;&gt;""),IF(D756="","",IF(ISNUMBER(MATCH(SUBSTITUTE(D756," ",""),SUBSTITUTE('Look Up Values'!$S$2:$S$120," ",""),0)),"","D&amp;R error")),"")</f>
        <v/>
      </c>
      <c r="Q756" s="242" t="str" cm="1">
        <f t="array" ref="Q756">IF(AND(I756&lt;&gt;0,I756&lt;&gt;""),IF(G756="","",IF(ISNUMBER(MATCH(SUBSTITUTE(G756," ",""),SUBSTITUTE('Look Up Values'!$I$2:$I$10," ",""),0)),"","State error")),"")</f>
        <v/>
      </c>
      <c r="R756" s="260" t="str">
        <f t="shared" si="23"/>
        <v/>
      </c>
    </row>
    <row r="757" spans="1:18" ht="15.75">
      <c r="A757" s="250">
        <v>750</v>
      </c>
      <c r="B757" s="198"/>
      <c r="C757" s="25"/>
      <c r="D757" s="25"/>
      <c r="E757" s="25"/>
      <c r="F757" s="25"/>
      <c r="G757" s="26"/>
      <c r="H757" s="27"/>
      <c r="I757" s="28"/>
      <c r="J757" s="430"/>
      <c r="K757" s="8"/>
      <c r="L757" s="457" t="str">
        <f t="shared" si="22"/>
        <v/>
      </c>
      <c r="M757" s="245" cm="1">
        <f t="array" ref="M757">SUMPRODUCT(--(N757:Q757&lt;&gt;"")) + IF(TRIM(R757)="",0,LEN(R757)-LEN(SUBSTITUTE(R757,",",""))+1)</f>
        <v>0</v>
      </c>
      <c r="N757" s="242" t="str">
        <f>IF(AND(I757&lt;&gt;0,I757&lt;&gt;""),IF(TRIM(SUBSTITUTE(B757,CHAR(160),""))="","",IF(ISNUMBER(MATCH(TRIM(SUBSTITUTE(B757,CHAR(160),"")),'Look Up Values'!$B$2:$B$500,0)),"","Origin error")),"")</f>
        <v/>
      </c>
      <c r="O757" s="242" t="str">
        <f>IF(AND(I757&lt;&gt;0,I757&lt;&gt;""),IF(C757="","",IF(AND(ISNUMBER(--LEFT(C757,FIND(" ",C757&amp;" ")-1)),OR(LEN(LEFT(C757,FIND(" ",C757&amp;" ")-1))=6,LEN(LEFT(C757,FIND(" ",C757&amp;" ")-1))=7),OR(ISNUMBER(MATCH(LEFT(C757,FIND(" ",C757&amp;" ")-1),'Look Up Values'!$G$2:$G$1000,0)),ISNUMBER(MATCH(LEFT(C757,FIND(" ",C757&amp;" ")-1),'Look Up Values'!$AE$2:$AE$2000,0)))),"","EWC error")),"")</f>
        <v/>
      </c>
      <c r="P757" s="242" t="str" cm="1">
        <f t="array" ref="P757">IF(AND(I757&lt;&gt;0,I757&lt;&gt;""),IF(D757="","",IF(ISNUMBER(MATCH(SUBSTITUTE(D757," ",""),SUBSTITUTE('Look Up Values'!$S$2:$S$120," ",""),0)),"","D&amp;R error")),"")</f>
        <v/>
      </c>
      <c r="Q757" s="242" t="str" cm="1">
        <f t="array" ref="Q757">IF(AND(I757&lt;&gt;0,I757&lt;&gt;""),IF(G757="","",IF(ISNUMBER(MATCH(SUBSTITUTE(G757," ",""),SUBSTITUTE('Look Up Values'!$I$2:$I$10," ",""),0)),"","State error")),"")</f>
        <v/>
      </c>
      <c r="R757" s="260" t="str">
        <f t="shared" si="23"/>
        <v/>
      </c>
    </row>
    <row r="758" spans="1:18" ht="15.75">
      <c r="A758" s="250">
        <v>751</v>
      </c>
      <c r="B758" s="198"/>
      <c r="C758" s="25"/>
      <c r="D758" s="25"/>
      <c r="E758" s="25"/>
      <c r="F758" s="25"/>
      <c r="G758" s="26"/>
      <c r="H758" s="27"/>
      <c r="I758" s="28"/>
      <c r="J758" s="430"/>
      <c r="K758" s="8"/>
      <c r="L758" s="457" t="str">
        <f t="shared" si="22"/>
        <v/>
      </c>
      <c r="M758" s="245" cm="1">
        <f t="array" ref="M758">SUMPRODUCT(--(N758:Q758&lt;&gt;"")) + IF(TRIM(R758)="",0,LEN(R758)-LEN(SUBSTITUTE(R758,",",""))+1)</f>
        <v>0</v>
      </c>
      <c r="N758" s="242" t="str">
        <f>IF(AND(I758&lt;&gt;0,I758&lt;&gt;""),IF(TRIM(SUBSTITUTE(B758,CHAR(160),""))="","",IF(ISNUMBER(MATCH(TRIM(SUBSTITUTE(B758,CHAR(160),"")),'Look Up Values'!$B$2:$B$500,0)),"","Origin error")),"")</f>
        <v/>
      </c>
      <c r="O758" s="242" t="str">
        <f>IF(AND(I758&lt;&gt;0,I758&lt;&gt;""),IF(C758="","",IF(AND(ISNUMBER(--LEFT(C758,FIND(" ",C758&amp;" ")-1)),OR(LEN(LEFT(C758,FIND(" ",C758&amp;" ")-1))=6,LEN(LEFT(C758,FIND(" ",C758&amp;" ")-1))=7),OR(ISNUMBER(MATCH(LEFT(C758,FIND(" ",C758&amp;" ")-1),'Look Up Values'!$G$2:$G$1000,0)),ISNUMBER(MATCH(LEFT(C758,FIND(" ",C758&amp;" ")-1),'Look Up Values'!$AE$2:$AE$2000,0)))),"","EWC error")),"")</f>
        <v/>
      </c>
      <c r="P758" s="242" t="str" cm="1">
        <f t="array" ref="P758">IF(AND(I758&lt;&gt;0,I758&lt;&gt;""),IF(D758="","",IF(ISNUMBER(MATCH(SUBSTITUTE(D758," ",""),SUBSTITUTE('Look Up Values'!$S$2:$S$120," ",""),0)),"","D&amp;R error")),"")</f>
        <v/>
      </c>
      <c r="Q758" s="242" t="str" cm="1">
        <f t="array" ref="Q758">IF(AND(I758&lt;&gt;0,I758&lt;&gt;""),IF(G758="","",IF(ISNUMBER(MATCH(SUBSTITUTE(G758," ",""),SUBSTITUTE('Look Up Values'!$I$2:$I$10," ",""),0)),"","State error")),"")</f>
        <v/>
      </c>
      <c r="R758" s="260" t="str">
        <f t="shared" si="23"/>
        <v/>
      </c>
    </row>
    <row r="759" spans="1:18" ht="15.75">
      <c r="A759" s="250">
        <v>752</v>
      </c>
      <c r="B759" s="198"/>
      <c r="C759" s="25"/>
      <c r="D759" s="25"/>
      <c r="E759" s="25"/>
      <c r="F759" s="25"/>
      <c r="G759" s="26"/>
      <c r="H759" s="27"/>
      <c r="I759" s="28"/>
      <c r="J759" s="430"/>
      <c r="K759" s="8"/>
      <c r="L759" s="457" t="str">
        <f t="shared" si="22"/>
        <v/>
      </c>
      <c r="M759" s="245" cm="1">
        <f t="array" ref="M759">SUMPRODUCT(--(N759:Q759&lt;&gt;"")) + IF(TRIM(R759)="",0,LEN(R759)-LEN(SUBSTITUTE(R759,",",""))+1)</f>
        <v>0</v>
      </c>
      <c r="N759" s="242" t="str">
        <f>IF(AND(I759&lt;&gt;0,I759&lt;&gt;""),IF(TRIM(SUBSTITUTE(B759,CHAR(160),""))="","",IF(ISNUMBER(MATCH(TRIM(SUBSTITUTE(B759,CHAR(160),"")),'Look Up Values'!$B$2:$B$500,0)),"","Origin error")),"")</f>
        <v/>
      </c>
      <c r="O759" s="242" t="str">
        <f>IF(AND(I759&lt;&gt;0,I759&lt;&gt;""),IF(C759="","",IF(AND(ISNUMBER(--LEFT(C759,FIND(" ",C759&amp;" ")-1)),OR(LEN(LEFT(C759,FIND(" ",C759&amp;" ")-1))=6,LEN(LEFT(C759,FIND(" ",C759&amp;" ")-1))=7),OR(ISNUMBER(MATCH(LEFT(C759,FIND(" ",C759&amp;" ")-1),'Look Up Values'!$G$2:$G$1000,0)),ISNUMBER(MATCH(LEFT(C759,FIND(" ",C759&amp;" ")-1),'Look Up Values'!$AE$2:$AE$2000,0)))),"","EWC error")),"")</f>
        <v/>
      </c>
      <c r="P759" s="242" t="str" cm="1">
        <f t="array" ref="P759">IF(AND(I759&lt;&gt;0,I759&lt;&gt;""),IF(D759="","",IF(ISNUMBER(MATCH(SUBSTITUTE(D759," ",""),SUBSTITUTE('Look Up Values'!$S$2:$S$120," ",""),0)),"","D&amp;R error")),"")</f>
        <v/>
      </c>
      <c r="Q759" s="242" t="str" cm="1">
        <f t="array" ref="Q759">IF(AND(I759&lt;&gt;0,I759&lt;&gt;""),IF(G759="","",IF(ISNUMBER(MATCH(SUBSTITUTE(G759," ",""),SUBSTITUTE('Look Up Values'!$I$2:$I$10," ",""),0)),"","State error")),"")</f>
        <v/>
      </c>
      <c r="R759" s="260" t="str">
        <f t="shared" si="23"/>
        <v/>
      </c>
    </row>
    <row r="760" spans="1:18" ht="15.75">
      <c r="A760" s="250">
        <v>753</v>
      </c>
      <c r="B760" s="198"/>
      <c r="C760" s="25"/>
      <c r="D760" s="25"/>
      <c r="E760" s="25"/>
      <c r="F760" s="25"/>
      <c r="G760" s="26"/>
      <c r="H760" s="27"/>
      <c r="I760" s="28"/>
      <c r="J760" s="430"/>
      <c r="K760" s="8"/>
      <c r="L760" s="457" t="str">
        <f t="shared" si="22"/>
        <v/>
      </c>
      <c r="M760" s="245" cm="1">
        <f t="array" ref="M760">SUMPRODUCT(--(N760:Q760&lt;&gt;"")) + IF(TRIM(R760)="",0,LEN(R760)-LEN(SUBSTITUTE(R760,",",""))+1)</f>
        <v>0</v>
      </c>
      <c r="N760" s="242" t="str">
        <f>IF(AND(I760&lt;&gt;0,I760&lt;&gt;""),IF(TRIM(SUBSTITUTE(B760,CHAR(160),""))="","",IF(ISNUMBER(MATCH(TRIM(SUBSTITUTE(B760,CHAR(160),"")),'Look Up Values'!$B$2:$B$500,0)),"","Origin error")),"")</f>
        <v/>
      </c>
      <c r="O760" s="242" t="str">
        <f>IF(AND(I760&lt;&gt;0,I760&lt;&gt;""),IF(C760="","",IF(AND(ISNUMBER(--LEFT(C760,FIND(" ",C760&amp;" ")-1)),OR(LEN(LEFT(C760,FIND(" ",C760&amp;" ")-1))=6,LEN(LEFT(C760,FIND(" ",C760&amp;" ")-1))=7),OR(ISNUMBER(MATCH(LEFT(C760,FIND(" ",C760&amp;" ")-1),'Look Up Values'!$G$2:$G$1000,0)),ISNUMBER(MATCH(LEFT(C760,FIND(" ",C760&amp;" ")-1),'Look Up Values'!$AE$2:$AE$2000,0)))),"","EWC error")),"")</f>
        <v/>
      </c>
      <c r="P760" s="242" t="str" cm="1">
        <f t="array" ref="P760">IF(AND(I760&lt;&gt;0,I760&lt;&gt;""),IF(D760="","",IF(ISNUMBER(MATCH(SUBSTITUTE(D760," ",""),SUBSTITUTE('Look Up Values'!$S$2:$S$120," ",""),0)),"","D&amp;R error")),"")</f>
        <v/>
      </c>
      <c r="Q760" s="242" t="str" cm="1">
        <f t="array" ref="Q760">IF(AND(I760&lt;&gt;0,I760&lt;&gt;""),IF(G760="","",IF(ISNUMBER(MATCH(SUBSTITUTE(G760," ",""),SUBSTITUTE('Look Up Values'!$I$2:$I$10," ",""),0)),"","State error")),"")</f>
        <v/>
      </c>
      <c r="R760" s="260" t="str">
        <f t="shared" si="23"/>
        <v/>
      </c>
    </row>
    <row r="761" spans="1:18" ht="15.75">
      <c r="A761" s="250">
        <v>754</v>
      </c>
      <c r="B761" s="198"/>
      <c r="C761" s="25"/>
      <c r="D761" s="25"/>
      <c r="E761" s="25"/>
      <c r="F761" s="25"/>
      <c r="G761" s="26"/>
      <c r="H761" s="27"/>
      <c r="I761" s="28"/>
      <c r="J761" s="430"/>
      <c r="K761" s="8"/>
      <c r="L761" s="457" t="str">
        <f t="shared" si="22"/>
        <v/>
      </c>
      <c r="M761" s="245" cm="1">
        <f t="array" ref="M761">SUMPRODUCT(--(N761:Q761&lt;&gt;"")) + IF(TRIM(R761)="",0,LEN(R761)-LEN(SUBSTITUTE(R761,",",""))+1)</f>
        <v>0</v>
      </c>
      <c r="N761" s="242" t="str">
        <f>IF(AND(I761&lt;&gt;0,I761&lt;&gt;""),IF(TRIM(SUBSTITUTE(B761,CHAR(160),""))="","",IF(ISNUMBER(MATCH(TRIM(SUBSTITUTE(B761,CHAR(160),"")),'Look Up Values'!$B$2:$B$500,0)),"","Origin error")),"")</f>
        <v/>
      </c>
      <c r="O761" s="242" t="str">
        <f>IF(AND(I761&lt;&gt;0,I761&lt;&gt;""),IF(C761="","",IF(AND(ISNUMBER(--LEFT(C761,FIND(" ",C761&amp;" ")-1)),OR(LEN(LEFT(C761,FIND(" ",C761&amp;" ")-1))=6,LEN(LEFT(C761,FIND(" ",C761&amp;" ")-1))=7),OR(ISNUMBER(MATCH(LEFT(C761,FIND(" ",C761&amp;" ")-1),'Look Up Values'!$G$2:$G$1000,0)),ISNUMBER(MATCH(LEFT(C761,FIND(" ",C761&amp;" ")-1),'Look Up Values'!$AE$2:$AE$2000,0)))),"","EWC error")),"")</f>
        <v/>
      </c>
      <c r="P761" s="242" t="str" cm="1">
        <f t="array" ref="P761">IF(AND(I761&lt;&gt;0,I761&lt;&gt;""),IF(D761="","",IF(ISNUMBER(MATCH(SUBSTITUTE(D761," ",""),SUBSTITUTE('Look Up Values'!$S$2:$S$120," ",""),0)),"","D&amp;R error")),"")</f>
        <v/>
      </c>
      <c r="Q761" s="242" t="str" cm="1">
        <f t="array" ref="Q761">IF(AND(I761&lt;&gt;0,I761&lt;&gt;""),IF(G761="","",IF(ISNUMBER(MATCH(SUBSTITUTE(G761," ",""),SUBSTITUTE('Look Up Values'!$I$2:$I$10," ",""),0)),"","State error")),"")</f>
        <v/>
      </c>
      <c r="R761" s="260" t="str">
        <f t="shared" si="23"/>
        <v/>
      </c>
    </row>
    <row r="762" spans="1:18" ht="15.75">
      <c r="A762" s="250">
        <v>755</v>
      </c>
      <c r="B762" s="198"/>
      <c r="C762" s="25"/>
      <c r="D762" s="25"/>
      <c r="E762" s="25"/>
      <c r="F762" s="25"/>
      <c r="G762" s="26"/>
      <c r="H762" s="27"/>
      <c r="I762" s="28"/>
      <c r="J762" s="430"/>
      <c r="K762" s="8"/>
      <c r="L762" s="457" t="str">
        <f t="shared" si="22"/>
        <v/>
      </c>
      <c r="M762" s="245" cm="1">
        <f t="array" ref="M762">SUMPRODUCT(--(N762:Q762&lt;&gt;"")) + IF(TRIM(R762)="",0,LEN(R762)-LEN(SUBSTITUTE(R762,",",""))+1)</f>
        <v>0</v>
      </c>
      <c r="N762" s="242" t="str">
        <f>IF(AND(I762&lt;&gt;0,I762&lt;&gt;""),IF(TRIM(SUBSTITUTE(B762,CHAR(160),""))="","",IF(ISNUMBER(MATCH(TRIM(SUBSTITUTE(B762,CHAR(160),"")),'Look Up Values'!$B$2:$B$500,0)),"","Origin error")),"")</f>
        <v/>
      </c>
      <c r="O762" s="242" t="str">
        <f>IF(AND(I762&lt;&gt;0,I762&lt;&gt;""),IF(C762="","",IF(AND(ISNUMBER(--LEFT(C762,FIND(" ",C762&amp;" ")-1)),OR(LEN(LEFT(C762,FIND(" ",C762&amp;" ")-1))=6,LEN(LEFT(C762,FIND(" ",C762&amp;" ")-1))=7),OR(ISNUMBER(MATCH(LEFT(C762,FIND(" ",C762&amp;" ")-1),'Look Up Values'!$G$2:$G$1000,0)),ISNUMBER(MATCH(LEFT(C762,FIND(" ",C762&amp;" ")-1),'Look Up Values'!$AE$2:$AE$2000,0)))),"","EWC error")),"")</f>
        <v/>
      </c>
      <c r="P762" s="242" t="str" cm="1">
        <f t="array" ref="P762">IF(AND(I762&lt;&gt;0,I762&lt;&gt;""),IF(D762="","",IF(ISNUMBER(MATCH(SUBSTITUTE(D762," ",""),SUBSTITUTE('Look Up Values'!$S$2:$S$120," ",""),0)),"","D&amp;R error")),"")</f>
        <v/>
      </c>
      <c r="Q762" s="242" t="str" cm="1">
        <f t="array" ref="Q762">IF(AND(I762&lt;&gt;0,I762&lt;&gt;""),IF(G762="","",IF(ISNUMBER(MATCH(SUBSTITUTE(G762," ",""),SUBSTITUTE('Look Up Values'!$I$2:$I$10," ",""),0)),"","State error")),"")</f>
        <v/>
      </c>
      <c r="R762" s="260" t="str">
        <f t="shared" si="23"/>
        <v/>
      </c>
    </row>
    <row r="763" spans="1:18" ht="15.75">
      <c r="A763" s="250">
        <v>756</v>
      </c>
      <c r="B763" s="198"/>
      <c r="C763" s="25"/>
      <c r="D763" s="25"/>
      <c r="E763" s="25"/>
      <c r="F763" s="25"/>
      <c r="G763" s="26"/>
      <c r="H763" s="27"/>
      <c r="I763" s="28"/>
      <c r="J763" s="430"/>
      <c r="K763" s="8"/>
      <c r="L763" s="457" t="str">
        <f t="shared" si="22"/>
        <v/>
      </c>
      <c r="M763" s="245" cm="1">
        <f t="array" ref="M763">SUMPRODUCT(--(N763:Q763&lt;&gt;"")) + IF(TRIM(R763)="",0,LEN(R763)-LEN(SUBSTITUTE(R763,",",""))+1)</f>
        <v>0</v>
      </c>
      <c r="N763" s="242" t="str">
        <f>IF(AND(I763&lt;&gt;0,I763&lt;&gt;""),IF(TRIM(SUBSTITUTE(B763,CHAR(160),""))="","",IF(ISNUMBER(MATCH(TRIM(SUBSTITUTE(B763,CHAR(160),"")),'Look Up Values'!$B$2:$B$500,0)),"","Origin error")),"")</f>
        <v/>
      </c>
      <c r="O763" s="242" t="str">
        <f>IF(AND(I763&lt;&gt;0,I763&lt;&gt;""),IF(C763="","",IF(AND(ISNUMBER(--LEFT(C763,FIND(" ",C763&amp;" ")-1)),OR(LEN(LEFT(C763,FIND(" ",C763&amp;" ")-1))=6,LEN(LEFT(C763,FIND(" ",C763&amp;" ")-1))=7),OR(ISNUMBER(MATCH(LEFT(C763,FIND(" ",C763&amp;" ")-1),'Look Up Values'!$G$2:$G$1000,0)),ISNUMBER(MATCH(LEFT(C763,FIND(" ",C763&amp;" ")-1),'Look Up Values'!$AE$2:$AE$2000,0)))),"","EWC error")),"")</f>
        <v/>
      </c>
      <c r="P763" s="242" t="str" cm="1">
        <f t="array" ref="P763">IF(AND(I763&lt;&gt;0,I763&lt;&gt;""),IF(D763="","",IF(ISNUMBER(MATCH(SUBSTITUTE(D763," ",""),SUBSTITUTE('Look Up Values'!$S$2:$S$120," ",""),0)),"","D&amp;R error")),"")</f>
        <v/>
      </c>
      <c r="Q763" s="242" t="str" cm="1">
        <f t="array" ref="Q763">IF(AND(I763&lt;&gt;0,I763&lt;&gt;""),IF(G763="","",IF(ISNUMBER(MATCH(SUBSTITUTE(G763," ",""),SUBSTITUTE('Look Up Values'!$I$2:$I$10," ",""),0)),"","State error")),"")</f>
        <v/>
      </c>
      <c r="R763" s="260" t="str">
        <f t="shared" si="23"/>
        <v/>
      </c>
    </row>
    <row r="764" spans="1:18" ht="15.75">
      <c r="A764" s="250">
        <v>757</v>
      </c>
      <c r="B764" s="198"/>
      <c r="C764" s="25"/>
      <c r="D764" s="25"/>
      <c r="E764" s="25"/>
      <c r="F764" s="25"/>
      <c r="G764" s="26"/>
      <c r="H764" s="27"/>
      <c r="I764" s="28"/>
      <c r="J764" s="430"/>
      <c r="K764" s="8"/>
      <c r="L764" s="457" t="str">
        <f t="shared" si="22"/>
        <v/>
      </c>
      <c r="M764" s="245" cm="1">
        <f t="array" ref="M764">SUMPRODUCT(--(N764:Q764&lt;&gt;"")) + IF(TRIM(R764)="",0,LEN(R764)-LEN(SUBSTITUTE(R764,",",""))+1)</f>
        <v>0</v>
      </c>
      <c r="N764" s="242" t="str">
        <f>IF(AND(I764&lt;&gt;0,I764&lt;&gt;""),IF(TRIM(SUBSTITUTE(B764,CHAR(160),""))="","",IF(ISNUMBER(MATCH(TRIM(SUBSTITUTE(B764,CHAR(160),"")),'Look Up Values'!$B$2:$B$500,0)),"","Origin error")),"")</f>
        <v/>
      </c>
      <c r="O764" s="242" t="str">
        <f>IF(AND(I764&lt;&gt;0,I764&lt;&gt;""),IF(C764="","",IF(AND(ISNUMBER(--LEFT(C764,FIND(" ",C764&amp;" ")-1)),OR(LEN(LEFT(C764,FIND(" ",C764&amp;" ")-1))=6,LEN(LEFT(C764,FIND(" ",C764&amp;" ")-1))=7),OR(ISNUMBER(MATCH(LEFT(C764,FIND(" ",C764&amp;" ")-1),'Look Up Values'!$G$2:$G$1000,0)),ISNUMBER(MATCH(LEFT(C764,FIND(" ",C764&amp;" ")-1),'Look Up Values'!$AE$2:$AE$2000,0)))),"","EWC error")),"")</f>
        <v/>
      </c>
      <c r="P764" s="242" t="str" cm="1">
        <f t="array" ref="P764">IF(AND(I764&lt;&gt;0,I764&lt;&gt;""),IF(D764="","",IF(ISNUMBER(MATCH(SUBSTITUTE(D764," ",""),SUBSTITUTE('Look Up Values'!$S$2:$S$120," ",""),0)),"","D&amp;R error")),"")</f>
        <v/>
      </c>
      <c r="Q764" s="242" t="str" cm="1">
        <f t="array" ref="Q764">IF(AND(I764&lt;&gt;0,I764&lt;&gt;""),IF(G764="","",IF(ISNUMBER(MATCH(SUBSTITUTE(G764," ",""),SUBSTITUTE('Look Up Values'!$I$2:$I$10," ",""),0)),"","State error")),"")</f>
        <v/>
      </c>
      <c r="R764" s="260" t="str">
        <f t="shared" si="23"/>
        <v/>
      </c>
    </row>
    <row r="765" spans="1:18" ht="15.75">
      <c r="A765" s="250">
        <v>758</v>
      </c>
      <c r="B765" s="198"/>
      <c r="C765" s="25"/>
      <c r="D765" s="25"/>
      <c r="E765" s="25"/>
      <c r="F765" s="25"/>
      <c r="G765" s="26"/>
      <c r="H765" s="27"/>
      <c r="I765" s="28"/>
      <c r="J765" s="430"/>
      <c r="K765" s="8"/>
      <c r="L765" s="457" t="str">
        <f t="shared" si="22"/>
        <v/>
      </c>
      <c r="M765" s="245" cm="1">
        <f t="array" ref="M765">SUMPRODUCT(--(N765:Q765&lt;&gt;"")) + IF(TRIM(R765)="",0,LEN(R765)-LEN(SUBSTITUTE(R765,",",""))+1)</f>
        <v>0</v>
      </c>
      <c r="N765" s="242" t="str">
        <f>IF(AND(I765&lt;&gt;0,I765&lt;&gt;""),IF(TRIM(SUBSTITUTE(B765,CHAR(160),""))="","",IF(ISNUMBER(MATCH(TRIM(SUBSTITUTE(B765,CHAR(160),"")),'Look Up Values'!$B$2:$B$500,0)),"","Origin error")),"")</f>
        <v/>
      </c>
      <c r="O765" s="242" t="str">
        <f>IF(AND(I765&lt;&gt;0,I765&lt;&gt;""),IF(C765="","",IF(AND(ISNUMBER(--LEFT(C765,FIND(" ",C765&amp;" ")-1)),OR(LEN(LEFT(C765,FIND(" ",C765&amp;" ")-1))=6,LEN(LEFT(C765,FIND(" ",C765&amp;" ")-1))=7),OR(ISNUMBER(MATCH(LEFT(C765,FIND(" ",C765&amp;" ")-1),'Look Up Values'!$G$2:$G$1000,0)),ISNUMBER(MATCH(LEFT(C765,FIND(" ",C765&amp;" ")-1),'Look Up Values'!$AE$2:$AE$2000,0)))),"","EWC error")),"")</f>
        <v/>
      </c>
      <c r="P765" s="242" t="str" cm="1">
        <f t="array" ref="P765">IF(AND(I765&lt;&gt;0,I765&lt;&gt;""),IF(D765="","",IF(ISNUMBER(MATCH(SUBSTITUTE(D765," ",""),SUBSTITUTE('Look Up Values'!$S$2:$S$120," ",""),0)),"","D&amp;R error")),"")</f>
        <v/>
      </c>
      <c r="Q765" s="242" t="str" cm="1">
        <f t="array" ref="Q765">IF(AND(I765&lt;&gt;0,I765&lt;&gt;""),IF(G765="","",IF(ISNUMBER(MATCH(SUBSTITUTE(G765," ",""),SUBSTITUTE('Look Up Values'!$I$2:$I$10," ",""),0)),"","State error")),"")</f>
        <v/>
      </c>
      <c r="R765" s="260" t="str">
        <f t="shared" si="23"/>
        <v/>
      </c>
    </row>
    <row r="766" spans="1:18" ht="15.75">
      <c r="A766" s="250">
        <v>759</v>
      </c>
      <c r="B766" s="198"/>
      <c r="C766" s="25"/>
      <c r="D766" s="25"/>
      <c r="E766" s="25"/>
      <c r="F766" s="25"/>
      <c r="G766" s="26"/>
      <c r="H766" s="27"/>
      <c r="I766" s="28"/>
      <c r="J766" s="430"/>
      <c r="K766" s="8"/>
      <c r="L766" s="457" t="str">
        <f t="shared" si="22"/>
        <v/>
      </c>
      <c r="M766" s="245" cm="1">
        <f t="array" ref="M766">SUMPRODUCT(--(N766:Q766&lt;&gt;"")) + IF(TRIM(R766)="",0,LEN(R766)-LEN(SUBSTITUTE(R766,",",""))+1)</f>
        <v>0</v>
      </c>
      <c r="N766" s="242" t="str">
        <f>IF(AND(I766&lt;&gt;0,I766&lt;&gt;""),IF(TRIM(SUBSTITUTE(B766,CHAR(160),""))="","",IF(ISNUMBER(MATCH(TRIM(SUBSTITUTE(B766,CHAR(160),"")),'Look Up Values'!$B$2:$B$500,0)),"","Origin error")),"")</f>
        <v/>
      </c>
      <c r="O766" s="242" t="str">
        <f>IF(AND(I766&lt;&gt;0,I766&lt;&gt;""),IF(C766="","",IF(AND(ISNUMBER(--LEFT(C766,FIND(" ",C766&amp;" ")-1)),OR(LEN(LEFT(C766,FIND(" ",C766&amp;" ")-1))=6,LEN(LEFT(C766,FIND(" ",C766&amp;" ")-1))=7),OR(ISNUMBER(MATCH(LEFT(C766,FIND(" ",C766&amp;" ")-1),'Look Up Values'!$G$2:$G$1000,0)),ISNUMBER(MATCH(LEFT(C766,FIND(" ",C766&amp;" ")-1),'Look Up Values'!$AE$2:$AE$2000,0)))),"","EWC error")),"")</f>
        <v/>
      </c>
      <c r="P766" s="242" t="str" cm="1">
        <f t="array" ref="P766">IF(AND(I766&lt;&gt;0,I766&lt;&gt;""),IF(D766="","",IF(ISNUMBER(MATCH(SUBSTITUTE(D766," ",""),SUBSTITUTE('Look Up Values'!$S$2:$S$120," ",""),0)),"","D&amp;R error")),"")</f>
        <v/>
      </c>
      <c r="Q766" s="242" t="str" cm="1">
        <f t="array" ref="Q766">IF(AND(I766&lt;&gt;0,I766&lt;&gt;""),IF(G766="","",IF(ISNUMBER(MATCH(SUBSTITUTE(G766," ",""),SUBSTITUTE('Look Up Values'!$I$2:$I$10," ",""),0)),"","State error")),"")</f>
        <v/>
      </c>
      <c r="R766" s="260" t="str">
        <f t="shared" si="23"/>
        <v/>
      </c>
    </row>
    <row r="767" spans="1:18" ht="15.75">
      <c r="A767" s="250">
        <v>760</v>
      </c>
      <c r="B767" s="198"/>
      <c r="C767" s="25"/>
      <c r="D767" s="25"/>
      <c r="E767" s="25"/>
      <c r="F767" s="25"/>
      <c r="G767" s="26"/>
      <c r="H767" s="27"/>
      <c r="I767" s="28"/>
      <c r="J767" s="430"/>
      <c r="K767" s="8"/>
      <c r="L767" s="457" t="str">
        <f t="shared" si="22"/>
        <v/>
      </c>
      <c r="M767" s="245" cm="1">
        <f t="array" ref="M767">SUMPRODUCT(--(N767:Q767&lt;&gt;"")) + IF(TRIM(R767)="",0,LEN(R767)-LEN(SUBSTITUTE(R767,",",""))+1)</f>
        <v>0</v>
      </c>
      <c r="N767" s="242" t="str">
        <f>IF(AND(I767&lt;&gt;0,I767&lt;&gt;""),IF(TRIM(SUBSTITUTE(B767,CHAR(160),""))="","",IF(ISNUMBER(MATCH(TRIM(SUBSTITUTE(B767,CHAR(160),"")),'Look Up Values'!$B$2:$B$500,0)),"","Origin error")),"")</f>
        <v/>
      </c>
      <c r="O767" s="242" t="str">
        <f>IF(AND(I767&lt;&gt;0,I767&lt;&gt;""),IF(C767="","",IF(AND(ISNUMBER(--LEFT(C767,FIND(" ",C767&amp;" ")-1)),OR(LEN(LEFT(C767,FIND(" ",C767&amp;" ")-1))=6,LEN(LEFT(C767,FIND(" ",C767&amp;" ")-1))=7),OR(ISNUMBER(MATCH(LEFT(C767,FIND(" ",C767&amp;" ")-1),'Look Up Values'!$G$2:$G$1000,0)),ISNUMBER(MATCH(LEFT(C767,FIND(" ",C767&amp;" ")-1),'Look Up Values'!$AE$2:$AE$2000,0)))),"","EWC error")),"")</f>
        <v/>
      </c>
      <c r="P767" s="242" t="str" cm="1">
        <f t="array" ref="P767">IF(AND(I767&lt;&gt;0,I767&lt;&gt;""),IF(D767="","",IF(ISNUMBER(MATCH(SUBSTITUTE(D767," ",""),SUBSTITUTE('Look Up Values'!$S$2:$S$120," ",""),0)),"","D&amp;R error")),"")</f>
        <v/>
      </c>
      <c r="Q767" s="242" t="str" cm="1">
        <f t="array" ref="Q767">IF(AND(I767&lt;&gt;0,I767&lt;&gt;""),IF(G767="","",IF(ISNUMBER(MATCH(SUBSTITUTE(G767," ",""),SUBSTITUTE('Look Up Values'!$I$2:$I$10," ",""),0)),"","State error")),"")</f>
        <v/>
      </c>
      <c r="R767" s="260" t="str">
        <f t="shared" si="23"/>
        <v/>
      </c>
    </row>
    <row r="768" spans="1:18" ht="15.75">
      <c r="A768" s="250">
        <v>761</v>
      </c>
      <c r="B768" s="198"/>
      <c r="C768" s="25"/>
      <c r="D768" s="25"/>
      <c r="E768" s="25"/>
      <c r="F768" s="25"/>
      <c r="G768" s="26"/>
      <c r="H768" s="27"/>
      <c r="I768" s="28"/>
      <c r="J768" s="430"/>
      <c r="K768" s="8"/>
      <c r="L768" s="457" t="str">
        <f t="shared" si="22"/>
        <v/>
      </c>
      <c r="M768" s="245" cm="1">
        <f t="array" ref="M768">SUMPRODUCT(--(N768:Q768&lt;&gt;"")) + IF(TRIM(R768)="",0,LEN(R768)-LEN(SUBSTITUTE(R768,",",""))+1)</f>
        <v>0</v>
      </c>
      <c r="N768" s="242" t="str">
        <f>IF(AND(I768&lt;&gt;0,I768&lt;&gt;""),IF(TRIM(SUBSTITUTE(B768,CHAR(160),""))="","",IF(ISNUMBER(MATCH(TRIM(SUBSTITUTE(B768,CHAR(160),"")),'Look Up Values'!$B$2:$B$500,0)),"","Origin error")),"")</f>
        <v/>
      </c>
      <c r="O768" s="242" t="str">
        <f>IF(AND(I768&lt;&gt;0,I768&lt;&gt;""),IF(C768="","",IF(AND(ISNUMBER(--LEFT(C768,FIND(" ",C768&amp;" ")-1)),OR(LEN(LEFT(C768,FIND(" ",C768&amp;" ")-1))=6,LEN(LEFT(C768,FIND(" ",C768&amp;" ")-1))=7),OR(ISNUMBER(MATCH(LEFT(C768,FIND(" ",C768&amp;" ")-1),'Look Up Values'!$G$2:$G$1000,0)),ISNUMBER(MATCH(LEFT(C768,FIND(" ",C768&amp;" ")-1),'Look Up Values'!$AE$2:$AE$2000,0)))),"","EWC error")),"")</f>
        <v/>
      </c>
      <c r="P768" s="242" t="str" cm="1">
        <f t="array" ref="P768">IF(AND(I768&lt;&gt;0,I768&lt;&gt;""),IF(D768="","",IF(ISNUMBER(MATCH(SUBSTITUTE(D768," ",""),SUBSTITUTE('Look Up Values'!$S$2:$S$120," ",""),0)),"","D&amp;R error")),"")</f>
        <v/>
      </c>
      <c r="Q768" s="242" t="str" cm="1">
        <f t="array" ref="Q768">IF(AND(I768&lt;&gt;0,I768&lt;&gt;""),IF(G768="","",IF(ISNUMBER(MATCH(SUBSTITUTE(G768," ",""),SUBSTITUTE('Look Up Values'!$I$2:$I$10," ",""),0)),"","State error")),"")</f>
        <v/>
      </c>
      <c r="R768" s="260" t="str">
        <f t="shared" si="23"/>
        <v/>
      </c>
    </row>
    <row r="769" spans="1:18" ht="15.75">
      <c r="A769" s="250">
        <v>762</v>
      </c>
      <c r="B769" s="198"/>
      <c r="C769" s="25"/>
      <c r="D769" s="25"/>
      <c r="E769" s="25"/>
      <c r="F769" s="25"/>
      <c r="G769" s="26"/>
      <c r="H769" s="27"/>
      <c r="I769" s="28"/>
      <c r="J769" s="430"/>
      <c r="K769" s="8"/>
      <c r="L769" s="457" t="str">
        <f t="shared" si="22"/>
        <v/>
      </c>
      <c r="M769" s="245" cm="1">
        <f t="array" ref="M769">SUMPRODUCT(--(N769:Q769&lt;&gt;"")) + IF(TRIM(R769)="",0,LEN(R769)-LEN(SUBSTITUTE(R769,",",""))+1)</f>
        <v>0</v>
      </c>
      <c r="N769" s="242" t="str">
        <f>IF(AND(I769&lt;&gt;0,I769&lt;&gt;""),IF(TRIM(SUBSTITUTE(B769,CHAR(160),""))="","",IF(ISNUMBER(MATCH(TRIM(SUBSTITUTE(B769,CHAR(160),"")),'Look Up Values'!$B$2:$B$500,0)),"","Origin error")),"")</f>
        <v/>
      </c>
      <c r="O769" s="242" t="str">
        <f>IF(AND(I769&lt;&gt;0,I769&lt;&gt;""),IF(C769="","",IF(AND(ISNUMBER(--LEFT(C769,FIND(" ",C769&amp;" ")-1)),OR(LEN(LEFT(C769,FIND(" ",C769&amp;" ")-1))=6,LEN(LEFT(C769,FIND(" ",C769&amp;" ")-1))=7),OR(ISNUMBER(MATCH(LEFT(C769,FIND(" ",C769&amp;" ")-1),'Look Up Values'!$G$2:$G$1000,0)),ISNUMBER(MATCH(LEFT(C769,FIND(" ",C769&amp;" ")-1),'Look Up Values'!$AE$2:$AE$2000,0)))),"","EWC error")),"")</f>
        <v/>
      </c>
      <c r="P769" s="242" t="str" cm="1">
        <f t="array" ref="P769">IF(AND(I769&lt;&gt;0,I769&lt;&gt;""),IF(D769="","",IF(ISNUMBER(MATCH(SUBSTITUTE(D769," ",""),SUBSTITUTE('Look Up Values'!$S$2:$S$120," ",""),0)),"","D&amp;R error")),"")</f>
        <v/>
      </c>
      <c r="Q769" s="242" t="str" cm="1">
        <f t="array" ref="Q769">IF(AND(I769&lt;&gt;0,I769&lt;&gt;""),IF(G769="","",IF(ISNUMBER(MATCH(SUBSTITUTE(G769," ",""),SUBSTITUTE('Look Up Values'!$I$2:$I$10," ",""),0)),"","State error")),"")</f>
        <v/>
      </c>
      <c r="R769" s="260" t="str">
        <f t="shared" si="23"/>
        <v/>
      </c>
    </row>
    <row r="770" spans="1:18" ht="15.75">
      <c r="A770" s="250">
        <v>763</v>
      </c>
      <c r="B770" s="198"/>
      <c r="C770" s="25"/>
      <c r="D770" s="25"/>
      <c r="E770" s="25"/>
      <c r="F770" s="25"/>
      <c r="G770" s="26"/>
      <c r="H770" s="27"/>
      <c r="I770" s="28"/>
      <c r="J770" s="430"/>
      <c r="K770" s="8"/>
      <c r="L770" s="457" t="str">
        <f t="shared" si="22"/>
        <v/>
      </c>
      <c r="M770" s="245" cm="1">
        <f t="array" ref="M770">SUMPRODUCT(--(N770:Q770&lt;&gt;"")) + IF(TRIM(R770)="",0,LEN(R770)-LEN(SUBSTITUTE(R770,",",""))+1)</f>
        <v>0</v>
      </c>
      <c r="N770" s="242" t="str">
        <f>IF(AND(I770&lt;&gt;0,I770&lt;&gt;""),IF(TRIM(SUBSTITUTE(B770,CHAR(160),""))="","",IF(ISNUMBER(MATCH(TRIM(SUBSTITUTE(B770,CHAR(160),"")),'Look Up Values'!$B$2:$B$500,0)),"","Origin error")),"")</f>
        <v/>
      </c>
      <c r="O770" s="242" t="str">
        <f>IF(AND(I770&lt;&gt;0,I770&lt;&gt;""),IF(C770="","",IF(AND(ISNUMBER(--LEFT(C770,FIND(" ",C770&amp;" ")-1)),OR(LEN(LEFT(C770,FIND(" ",C770&amp;" ")-1))=6,LEN(LEFT(C770,FIND(" ",C770&amp;" ")-1))=7),OR(ISNUMBER(MATCH(LEFT(C770,FIND(" ",C770&amp;" ")-1),'Look Up Values'!$G$2:$G$1000,0)),ISNUMBER(MATCH(LEFT(C770,FIND(" ",C770&amp;" ")-1),'Look Up Values'!$AE$2:$AE$2000,0)))),"","EWC error")),"")</f>
        <v/>
      </c>
      <c r="P770" s="242" t="str" cm="1">
        <f t="array" ref="P770">IF(AND(I770&lt;&gt;0,I770&lt;&gt;""),IF(D770="","",IF(ISNUMBER(MATCH(SUBSTITUTE(D770," ",""),SUBSTITUTE('Look Up Values'!$S$2:$S$120," ",""),0)),"","D&amp;R error")),"")</f>
        <v/>
      </c>
      <c r="Q770" s="242" t="str" cm="1">
        <f t="array" ref="Q770">IF(AND(I770&lt;&gt;0,I770&lt;&gt;""),IF(G770="","",IF(ISNUMBER(MATCH(SUBSTITUTE(G770," ",""),SUBSTITUTE('Look Up Values'!$I$2:$I$10," ",""),0)),"","State error")),"")</f>
        <v/>
      </c>
      <c r="R770" s="260" t="str">
        <f t="shared" si="23"/>
        <v/>
      </c>
    </row>
    <row r="771" spans="1:18" ht="15.75">
      <c r="A771" s="250">
        <v>764</v>
      </c>
      <c r="B771" s="198"/>
      <c r="C771" s="25"/>
      <c r="D771" s="25"/>
      <c r="E771" s="25"/>
      <c r="F771" s="25"/>
      <c r="G771" s="26"/>
      <c r="H771" s="27"/>
      <c r="I771" s="28"/>
      <c r="J771" s="430"/>
      <c r="K771" s="8"/>
      <c r="L771" s="457" t="str">
        <f t="shared" si="22"/>
        <v/>
      </c>
      <c r="M771" s="245" cm="1">
        <f t="array" ref="M771">SUMPRODUCT(--(N771:Q771&lt;&gt;"")) + IF(TRIM(R771)="",0,LEN(R771)-LEN(SUBSTITUTE(R771,",",""))+1)</f>
        <v>0</v>
      </c>
      <c r="N771" s="242" t="str">
        <f>IF(AND(I771&lt;&gt;0,I771&lt;&gt;""),IF(TRIM(SUBSTITUTE(B771,CHAR(160),""))="","",IF(ISNUMBER(MATCH(TRIM(SUBSTITUTE(B771,CHAR(160),"")),'Look Up Values'!$B$2:$B$500,0)),"","Origin error")),"")</f>
        <v/>
      </c>
      <c r="O771" s="242" t="str">
        <f>IF(AND(I771&lt;&gt;0,I771&lt;&gt;""),IF(C771="","",IF(AND(ISNUMBER(--LEFT(C771,FIND(" ",C771&amp;" ")-1)),OR(LEN(LEFT(C771,FIND(" ",C771&amp;" ")-1))=6,LEN(LEFT(C771,FIND(" ",C771&amp;" ")-1))=7),OR(ISNUMBER(MATCH(LEFT(C771,FIND(" ",C771&amp;" ")-1),'Look Up Values'!$G$2:$G$1000,0)),ISNUMBER(MATCH(LEFT(C771,FIND(" ",C771&amp;" ")-1),'Look Up Values'!$AE$2:$AE$2000,0)))),"","EWC error")),"")</f>
        <v/>
      </c>
      <c r="P771" s="242" t="str" cm="1">
        <f t="array" ref="P771">IF(AND(I771&lt;&gt;0,I771&lt;&gt;""),IF(D771="","",IF(ISNUMBER(MATCH(SUBSTITUTE(D771," ",""),SUBSTITUTE('Look Up Values'!$S$2:$S$120," ",""),0)),"","D&amp;R error")),"")</f>
        <v/>
      </c>
      <c r="Q771" s="242" t="str" cm="1">
        <f t="array" ref="Q771">IF(AND(I771&lt;&gt;0,I771&lt;&gt;""),IF(G771="","",IF(ISNUMBER(MATCH(SUBSTITUTE(G771," ",""),SUBSTITUTE('Look Up Values'!$I$2:$I$10," ",""),0)),"","State error")),"")</f>
        <v/>
      </c>
      <c r="R771" s="260" t="str">
        <f t="shared" si="23"/>
        <v/>
      </c>
    </row>
    <row r="772" spans="1:18" ht="15.75">
      <c r="A772" s="250">
        <v>765</v>
      </c>
      <c r="B772" s="198"/>
      <c r="C772" s="25"/>
      <c r="D772" s="25"/>
      <c r="E772" s="25"/>
      <c r="F772" s="25"/>
      <c r="G772" s="26"/>
      <c r="H772" s="27"/>
      <c r="I772" s="28"/>
      <c r="J772" s="430"/>
      <c r="K772" s="8"/>
      <c r="L772" s="457" t="str">
        <f t="shared" si="22"/>
        <v/>
      </c>
      <c r="M772" s="245" cm="1">
        <f t="array" ref="M772">SUMPRODUCT(--(N772:Q772&lt;&gt;"")) + IF(TRIM(R772)="",0,LEN(R772)-LEN(SUBSTITUTE(R772,",",""))+1)</f>
        <v>0</v>
      </c>
      <c r="N772" s="242" t="str">
        <f>IF(AND(I772&lt;&gt;0,I772&lt;&gt;""),IF(TRIM(SUBSTITUTE(B772,CHAR(160),""))="","",IF(ISNUMBER(MATCH(TRIM(SUBSTITUTE(B772,CHAR(160),"")),'Look Up Values'!$B$2:$B$500,0)),"","Origin error")),"")</f>
        <v/>
      </c>
      <c r="O772" s="242" t="str">
        <f>IF(AND(I772&lt;&gt;0,I772&lt;&gt;""),IF(C772="","",IF(AND(ISNUMBER(--LEFT(C772,FIND(" ",C772&amp;" ")-1)),OR(LEN(LEFT(C772,FIND(" ",C772&amp;" ")-1))=6,LEN(LEFT(C772,FIND(" ",C772&amp;" ")-1))=7),OR(ISNUMBER(MATCH(LEFT(C772,FIND(" ",C772&amp;" ")-1),'Look Up Values'!$G$2:$G$1000,0)),ISNUMBER(MATCH(LEFT(C772,FIND(" ",C772&amp;" ")-1),'Look Up Values'!$AE$2:$AE$2000,0)))),"","EWC error")),"")</f>
        <v/>
      </c>
      <c r="P772" s="242" t="str" cm="1">
        <f t="array" ref="P772">IF(AND(I772&lt;&gt;0,I772&lt;&gt;""),IF(D772="","",IF(ISNUMBER(MATCH(SUBSTITUTE(D772," ",""),SUBSTITUTE('Look Up Values'!$S$2:$S$120," ",""),0)),"","D&amp;R error")),"")</f>
        <v/>
      </c>
      <c r="Q772" s="242" t="str" cm="1">
        <f t="array" ref="Q772">IF(AND(I772&lt;&gt;0,I772&lt;&gt;""),IF(G772="","",IF(ISNUMBER(MATCH(SUBSTITUTE(G772," ",""),SUBSTITUTE('Look Up Values'!$I$2:$I$10," ",""),0)),"","State error")),"")</f>
        <v/>
      </c>
      <c r="R772" s="260" t="str">
        <f t="shared" si="23"/>
        <v/>
      </c>
    </row>
    <row r="773" spans="1:18" ht="15.75">
      <c r="A773" s="250">
        <v>766</v>
      </c>
      <c r="B773" s="198"/>
      <c r="C773" s="25"/>
      <c r="D773" s="25"/>
      <c r="E773" s="25"/>
      <c r="F773" s="25"/>
      <c r="G773" s="26"/>
      <c r="H773" s="27"/>
      <c r="I773" s="28"/>
      <c r="J773" s="430"/>
      <c r="K773" s="8"/>
      <c r="L773" s="457" t="str">
        <f t="shared" si="22"/>
        <v/>
      </c>
      <c r="M773" s="245" cm="1">
        <f t="array" ref="M773">SUMPRODUCT(--(N773:Q773&lt;&gt;"")) + IF(TRIM(R773)="",0,LEN(R773)-LEN(SUBSTITUTE(R773,",",""))+1)</f>
        <v>0</v>
      </c>
      <c r="N773" s="242" t="str">
        <f>IF(AND(I773&lt;&gt;0,I773&lt;&gt;""),IF(TRIM(SUBSTITUTE(B773,CHAR(160),""))="","",IF(ISNUMBER(MATCH(TRIM(SUBSTITUTE(B773,CHAR(160),"")),'Look Up Values'!$B$2:$B$500,0)),"","Origin error")),"")</f>
        <v/>
      </c>
      <c r="O773" s="242" t="str">
        <f>IF(AND(I773&lt;&gt;0,I773&lt;&gt;""),IF(C773="","",IF(AND(ISNUMBER(--LEFT(C773,FIND(" ",C773&amp;" ")-1)),OR(LEN(LEFT(C773,FIND(" ",C773&amp;" ")-1))=6,LEN(LEFT(C773,FIND(" ",C773&amp;" ")-1))=7),OR(ISNUMBER(MATCH(LEFT(C773,FIND(" ",C773&amp;" ")-1),'Look Up Values'!$G$2:$G$1000,0)),ISNUMBER(MATCH(LEFT(C773,FIND(" ",C773&amp;" ")-1),'Look Up Values'!$AE$2:$AE$2000,0)))),"","EWC error")),"")</f>
        <v/>
      </c>
      <c r="P773" s="242" t="str" cm="1">
        <f t="array" ref="P773">IF(AND(I773&lt;&gt;0,I773&lt;&gt;""),IF(D773="","",IF(ISNUMBER(MATCH(SUBSTITUTE(D773," ",""),SUBSTITUTE('Look Up Values'!$S$2:$S$120," ",""),0)),"","D&amp;R error")),"")</f>
        <v/>
      </c>
      <c r="Q773" s="242" t="str" cm="1">
        <f t="array" ref="Q773">IF(AND(I773&lt;&gt;0,I773&lt;&gt;""),IF(G773="","",IF(ISNUMBER(MATCH(SUBSTITUTE(G773," ",""),SUBSTITUTE('Look Up Values'!$I$2:$I$10," ",""),0)),"","State error")),"")</f>
        <v/>
      </c>
      <c r="R773" s="260" t="str">
        <f t="shared" si="23"/>
        <v/>
      </c>
    </row>
    <row r="774" spans="1:18" ht="15.75">
      <c r="A774" s="250">
        <v>767</v>
      </c>
      <c r="B774" s="198"/>
      <c r="C774" s="25"/>
      <c r="D774" s="25"/>
      <c r="E774" s="25"/>
      <c r="F774" s="25"/>
      <c r="G774" s="26"/>
      <c r="H774" s="27"/>
      <c r="I774" s="28"/>
      <c r="J774" s="430"/>
      <c r="K774" s="8"/>
      <c r="L774" s="457" t="str">
        <f t="shared" si="22"/>
        <v/>
      </c>
      <c r="M774" s="245" cm="1">
        <f t="array" ref="M774">SUMPRODUCT(--(N774:Q774&lt;&gt;"")) + IF(TRIM(R774)="",0,LEN(R774)-LEN(SUBSTITUTE(R774,",",""))+1)</f>
        <v>0</v>
      </c>
      <c r="N774" s="242" t="str">
        <f>IF(AND(I774&lt;&gt;0,I774&lt;&gt;""),IF(TRIM(SUBSTITUTE(B774,CHAR(160),""))="","",IF(ISNUMBER(MATCH(TRIM(SUBSTITUTE(B774,CHAR(160),"")),'Look Up Values'!$B$2:$B$500,0)),"","Origin error")),"")</f>
        <v/>
      </c>
      <c r="O774" s="242" t="str">
        <f>IF(AND(I774&lt;&gt;0,I774&lt;&gt;""),IF(C774="","",IF(AND(ISNUMBER(--LEFT(C774,FIND(" ",C774&amp;" ")-1)),OR(LEN(LEFT(C774,FIND(" ",C774&amp;" ")-1))=6,LEN(LEFT(C774,FIND(" ",C774&amp;" ")-1))=7),OR(ISNUMBER(MATCH(LEFT(C774,FIND(" ",C774&amp;" ")-1),'Look Up Values'!$G$2:$G$1000,0)),ISNUMBER(MATCH(LEFT(C774,FIND(" ",C774&amp;" ")-1),'Look Up Values'!$AE$2:$AE$2000,0)))),"","EWC error")),"")</f>
        <v/>
      </c>
      <c r="P774" s="242" t="str" cm="1">
        <f t="array" ref="P774">IF(AND(I774&lt;&gt;0,I774&lt;&gt;""),IF(D774="","",IF(ISNUMBER(MATCH(SUBSTITUTE(D774," ",""),SUBSTITUTE('Look Up Values'!$S$2:$S$120," ",""),0)),"","D&amp;R error")),"")</f>
        <v/>
      </c>
      <c r="Q774" s="242" t="str" cm="1">
        <f t="array" ref="Q774">IF(AND(I774&lt;&gt;0,I774&lt;&gt;""),IF(G774="","",IF(ISNUMBER(MATCH(SUBSTITUTE(G774," ",""),SUBSTITUTE('Look Up Values'!$I$2:$I$10," ",""),0)),"","State error")),"")</f>
        <v/>
      </c>
      <c r="R774" s="260" t="str">
        <f t="shared" si="23"/>
        <v/>
      </c>
    </row>
    <row r="775" spans="1:18" ht="15.75">
      <c r="A775" s="250">
        <v>768</v>
      </c>
      <c r="B775" s="198"/>
      <c r="C775" s="25"/>
      <c r="D775" s="25"/>
      <c r="E775" s="25"/>
      <c r="F775" s="25"/>
      <c r="G775" s="26"/>
      <c r="H775" s="27"/>
      <c r="I775" s="28"/>
      <c r="J775" s="430"/>
      <c r="K775" s="8"/>
      <c r="L775" s="457" t="str">
        <f t="shared" si="22"/>
        <v/>
      </c>
      <c r="M775" s="245" cm="1">
        <f t="array" ref="M775">SUMPRODUCT(--(N775:Q775&lt;&gt;"")) + IF(TRIM(R775)="",0,LEN(R775)-LEN(SUBSTITUTE(R775,",",""))+1)</f>
        <v>0</v>
      </c>
      <c r="N775" s="242" t="str">
        <f>IF(AND(I775&lt;&gt;0,I775&lt;&gt;""),IF(TRIM(SUBSTITUTE(B775,CHAR(160),""))="","",IF(ISNUMBER(MATCH(TRIM(SUBSTITUTE(B775,CHAR(160),"")),'Look Up Values'!$B$2:$B$500,0)),"","Origin error")),"")</f>
        <v/>
      </c>
      <c r="O775" s="242" t="str">
        <f>IF(AND(I775&lt;&gt;0,I775&lt;&gt;""),IF(C775="","",IF(AND(ISNUMBER(--LEFT(C775,FIND(" ",C775&amp;" ")-1)),OR(LEN(LEFT(C775,FIND(" ",C775&amp;" ")-1))=6,LEN(LEFT(C775,FIND(" ",C775&amp;" ")-1))=7),OR(ISNUMBER(MATCH(LEFT(C775,FIND(" ",C775&amp;" ")-1),'Look Up Values'!$G$2:$G$1000,0)),ISNUMBER(MATCH(LEFT(C775,FIND(" ",C775&amp;" ")-1),'Look Up Values'!$AE$2:$AE$2000,0)))),"","EWC error")),"")</f>
        <v/>
      </c>
      <c r="P775" s="242" t="str" cm="1">
        <f t="array" ref="P775">IF(AND(I775&lt;&gt;0,I775&lt;&gt;""),IF(D775="","",IF(ISNUMBER(MATCH(SUBSTITUTE(D775," ",""),SUBSTITUTE('Look Up Values'!$S$2:$S$120," ",""),0)),"","D&amp;R error")),"")</f>
        <v/>
      </c>
      <c r="Q775" s="242" t="str" cm="1">
        <f t="array" ref="Q775">IF(AND(I775&lt;&gt;0,I775&lt;&gt;""),IF(G775="","",IF(ISNUMBER(MATCH(SUBSTITUTE(G775," ",""),SUBSTITUTE('Look Up Values'!$I$2:$I$10," ",""),0)),"","State error")),"")</f>
        <v/>
      </c>
      <c r="R775" s="260" t="str">
        <f t="shared" si="23"/>
        <v/>
      </c>
    </row>
    <row r="776" spans="1:18" ht="15.75">
      <c r="A776" s="250">
        <v>769</v>
      </c>
      <c r="B776" s="198"/>
      <c r="C776" s="25"/>
      <c r="D776" s="25"/>
      <c r="E776" s="25"/>
      <c r="F776" s="25"/>
      <c r="G776" s="26"/>
      <c r="H776" s="27"/>
      <c r="I776" s="28"/>
      <c r="J776" s="430"/>
      <c r="K776" s="8"/>
      <c r="L776" s="457" t="str">
        <f t="shared" ref="L776:L839" si="24">IF(IFERROR(--SUBSTITUTE(M776,CHAR(160),""),0)&gt;0,A776,"")</f>
        <v/>
      </c>
      <c r="M776" s="245" cm="1">
        <f t="array" ref="M776">SUMPRODUCT(--(N776:Q776&lt;&gt;"")) + IF(TRIM(R776)="",0,LEN(R776)-LEN(SUBSTITUTE(R776,",",""))+1)</f>
        <v>0</v>
      </c>
      <c r="N776" s="242" t="str">
        <f>IF(AND(I776&lt;&gt;0,I776&lt;&gt;""),IF(TRIM(SUBSTITUTE(B776,CHAR(160),""))="","",IF(ISNUMBER(MATCH(TRIM(SUBSTITUTE(B776,CHAR(160),"")),'Look Up Values'!$B$2:$B$500,0)),"","Origin error")),"")</f>
        <v/>
      </c>
      <c r="O776" s="242" t="str">
        <f>IF(AND(I776&lt;&gt;0,I776&lt;&gt;""),IF(C776="","",IF(AND(ISNUMBER(--LEFT(C776,FIND(" ",C776&amp;" ")-1)),OR(LEN(LEFT(C776,FIND(" ",C776&amp;" ")-1))=6,LEN(LEFT(C776,FIND(" ",C776&amp;" ")-1))=7),OR(ISNUMBER(MATCH(LEFT(C776,FIND(" ",C776&amp;" ")-1),'Look Up Values'!$G$2:$G$1000,0)),ISNUMBER(MATCH(LEFT(C776,FIND(" ",C776&amp;" ")-1),'Look Up Values'!$AE$2:$AE$2000,0)))),"","EWC error")),"")</f>
        <v/>
      </c>
      <c r="P776" s="242" t="str" cm="1">
        <f t="array" ref="P776">IF(AND(I776&lt;&gt;0,I776&lt;&gt;""),IF(D776="","",IF(ISNUMBER(MATCH(SUBSTITUTE(D776," ",""),SUBSTITUTE('Look Up Values'!$S$2:$S$120," ",""),0)),"","D&amp;R error")),"")</f>
        <v/>
      </c>
      <c r="Q776" s="242" t="str" cm="1">
        <f t="array" ref="Q776">IF(AND(I776&lt;&gt;0,I776&lt;&gt;""),IF(G776="","",IF(ISNUMBER(MATCH(SUBSTITUTE(G776," ",""),SUBSTITUTE('Look Up Values'!$I$2:$I$10," ",""),0)),"","State error")),"")</f>
        <v/>
      </c>
      <c r="R776" s="260" t="str">
        <f t="shared" si="23"/>
        <v/>
      </c>
    </row>
    <row r="777" spans="1:18" ht="15.75">
      <c r="A777" s="250">
        <v>770</v>
      </c>
      <c r="B777" s="198"/>
      <c r="C777" s="25"/>
      <c r="D777" s="25"/>
      <c r="E777" s="25"/>
      <c r="F777" s="25"/>
      <c r="G777" s="26"/>
      <c r="H777" s="27"/>
      <c r="I777" s="28"/>
      <c r="J777" s="430"/>
      <c r="K777" s="8"/>
      <c r="L777" s="457" t="str">
        <f t="shared" si="24"/>
        <v/>
      </c>
      <c r="M777" s="245" cm="1">
        <f t="array" ref="M777">SUMPRODUCT(--(N777:Q777&lt;&gt;"")) + IF(TRIM(R777)="",0,LEN(R777)-LEN(SUBSTITUTE(R777,",",""))+1)</f>
        <v>0</v>
      </c>
      <c r="N777" s="242" t="str">
        <f>IF(AND(I777&lt;&gt;0,I777&lt;&gt;""),IF(TRIM(SUBSTITUTE(B777,CHAR(160),""))="","",IF(ISNUMBER(MATCH(TRIM(SUBSTITUTE(B777,CHAR(160),"")),'Look Up Values'!$B$2:$B$500,0)),"","Origin error")),"")</f>
        <v/>
      </c>
      <c r="O777" s="242" t="str">
        <f>IF(AND(I777&lt;&gt;0,I777&lt;&gt;""),IF(C777="","",IF(AND(ISNUMBER(--LEFT(C777,FIND(" ",C777&amp;" ")-1)),OR(LEN(LEFT(C777,FIND(" ",C777&amp;" ")-1))=6,LEN(LEFT(C777,FIND(" ",C777&amp;" ")-1))=7),OR(ISNUMBER(MATCH(LEFT(C777,FIND(" ",C777&amp;" ")-1),'Look Up Values'!$G$2:$G$1000,0)),ISNUMBER(MATCH(LEFT(C777,FIND(" ",C777&amp;" ")-1),'Look Up Values'!$AE$2:$AE$2000,0)))),"","EWC error")),"")</f>
        <v/>
      </c>
      <c r="P777" s="242" t="str" cm="1">
        <f t="array" ref="P777">IF(AND(I777&lt;&gt;0,I777&lt;&gt;""),IF(D777="","",IF(ISNUMBER(MATCH(SUBSTITUTE(D777," ",""),SUBSTITUTE('Look Up Values'!$S$2:$S$120," ",""),0)),"","D&amp;R error")),"")</f>
        <v/>
      </c>
      <c r="Q777" s="242" t="str" cm="1">
        <f t="array" ref="Q777">IF(AND(I777&lt;&gt;0,I777&lt;&gt;""),IF(G777="","",IF(ISNUMBER(MATCH(SUBSTITUTE(G777," ",""),SUBSTITUTE('Look Up Values'!$I$2:$I$10," ",""),0)),"","State error")),"")</f>
        <v/>
      </c>
      <c r="R777" s="260" t="str">
        <f t="shared" ref="R777:R840" si="25">IF(OR(I777="",I777=0),"",IF(COUNTA(B777,C777,D777,G777,I777)=0,"",IF(COUNTA(B777,C777,D777,G777,I777)=5,"",LEFT(IF(TRIM(SUBSTITUTE(B777,CHAR(160),""))="","Origin, ","")&amp;IF(TRIM(SUBSTITUTE(C777,CHAR(160),""))="","EWC, ","")&amp;IF(TRIM(SUBSTITUTE(D777,CHAR(160),""))="","D&amp;R, ","")&amp;IF(TRIM(SUBSTITUTE(G777,CHAR(160),""))="","State, ",""),LEN(IF(TRIM(SUBSTITUTE(B777,CHAR(160),""))="","Origin, ","")&amp;IF(TRIM(SUBSTITUTE(C777,CHAR(160),""))="","EWC, ","")&amp;IF(TRIM(SUBSTITUTE(D777,CHAR(160),""))="","D&amp;R, ","")&amp;IF(TRIM(SUBSTITUTE(G777,CHAR(160),""))="","State, ",""))-2))))</f>
        <v/>
      </c>
    </row>
    <row r="778" spans="1:18" ht="15.75">
      <c r="A778" s="250">
        <v>771</v>
      </c>
      <c r="B778" s="198"/>
      <c r="C778" s="25"/>
      <c r="D778" s="25"/>
      <c r="E778" s="25"/>
      <c r="F778" s="25"/>
      <c r="G778" s="26"/>
      <c r="H778" s="27"/>
      <c r="I778" s="28"/>
      <c r="J778" s="430"/>
      <c r="K778" s="8"/>
      <c r="L778" s="457" t="str">
        <f t="shared" si="24"/>
        <v/>
      </c>
      <c r="M778" s="245" cm="1">
        <f t="array" ref="M778">SUMPRODUCT(--(N778:Q778&lt;&gt;"")) + IF(TRIM(R778)="",0,LEN(R778)-LEN(SUBSTITUTE(R778,",",""))+1)</f>
        <v>0</v>
      </c>
      <c r="N778" s="242" t="str">
        <f>IF(AND(I778&lt;&gt;0,I778&lt;&gt;""),IF(TRIM(SUBSTITUTE(B778,CHAR(160),""))="","",IF(ISNUMBER(MATCH(TRIM(SUBSTITUTE(B778,CHAR(160),"")),'Look Up Values'!$B$2:$B$500,0)),"","Origin error")),"")</f>
        <v/>
      </c>
      <c r="O778" s="242" t="str">
        <f>IF(AND(I778&lt;&gt;0,I778&lt;&gt;""),IF(C778="","",IF(AND(ISNUMBER(--LEFT(C778,FIND(" ",C778&amp;" ")-1)),OR(LEN(LEFT(C778,FIND(" ",C778&amp;" ")-1))=6,LEN(LEFT(C778,FIND(" ",C778&amp;" ")-1))=7),OR(ISNUMBER(MATCH(LEFT(C778,FIND(" ",C778&amp;" ")-1),'Look Up Values'!$G$2:$G$1000,0)),ISNUMBER(MATCH(LEFT(C778,FIND(" ",C778&amp;" ")-1),'Look Up Values'!$AE$2:$AE$2000,0)))),"","EWC error")),"")</f>
        <v/>
      </c>
      <c r="P778" s="242" t="str" cm="1">
        <f t="array" ref="P778">IF(AND(I778&lt;&gt;0,I778&lt;&gt;""),IF(D778="","",IF(ISNUMBER(MATCH(SUBSTITUTE(D778," ",""),SUBSTITUTE('Look Up Values'!$S$2:$S$120," ",""),0)),"","D&amp;R error")),"")</f>
        <v/>
      </c>
      <c r="Q778" s="242" t="str" cm="1">
        <f t="array" ref="Q778">IF(AND(I778&lt;&gt;0,I778&lt;&gt;""),IF(G778="","",IF(ISNUMBER(MATCH(SUBSTITUTE(G778," ",""),SUBSTITUTE('Look Up Values'!$I$2:$I$10," ",""),0)),"","State error")),"")</f>
        <v/>
      </c>
      <c r="R778" s="260" t="str">
        <f t="shared" si="25"/>
        <v/>
      </c>
    </row>
    <row r="779" spans="1:18" ht="15.75">
      <c r="A779" s="250">
        <v>772</v>
      </c>
      <c r="B779" s="198"/>
      <c r="C779" s="25"/>
      <c r="D779" s="25"/>
      <c r="E779" s="25"/>
      <c r="F779" s="25"/>
      <c r="G779" s="26"/>
      <c r="H779" s="27"/>
      <c r="I779" s="28"/>
      <c r="J779" s="430"/>
      <c r="K779" s="8"/>
      <c r="L779" s="457" t="str">
        <f t="shared" si="24"/>
        <v/>
      </c>
      <c r="M779" s="245" cm="1">
        <f t="array" ref="M779">SUMPRODUCT(--(N779:Q779&lt;&gt;"")) + IF(TRIM(R779)="",0,LEN(R779)-LEN(SUBSTITUTE(R779,",",""))+1)</f>
        <v>0</v>
      </c>
      <c r="N779" s="242" t="str">
        <f>IF(AND(I779&lt;&gt;0,I779&lt;&gt;""),IF(TRIM(SUBSTITUTE(B779,CHAR(160),""))="","",IF(ISNUMBER(MATCH(TRIM(SUBSTITUTE(B779,CHAR(160),"")),'Look Up Values'!$B$2:$B$500,0)),"","Origin error")),"")</f>
        <v/>
      </c>
      <c r="O779" s="242" t="str">
        <f>IF(AND(I779&lt;&gt;0,I779&lt;&gt;""),IF(C779="","",IF(AND(ISNUMBER(--LEFT(C779,FIND(" ",C779&amp;" ")-1)),OR(LEN(LEFT(C779,FIND(" ",C779&amp;" ")-1))=6,LEN(LEFT(C779,FIND(" ",C779&amp;" ")-1))=7),OR(ISNUMBER(MATCH(LEFT(C779,FIND(" ",C779&amp;" ")-1),'Look Up Values'!$G$2:$G$1000,0)),ISNUMBER(MATCH(LEFT(C779,FIND(" ",C779&amp;" ")-1),'Look Up Values'!$AE$2:$AE$2000,0)))),"","EWC error")),"")</f>
        <v/>
      </c>
      <c r="P779" s="242" t="str" cm="1">
        <f t="array" ref="P779">IF(AND(I779&lt;&gt;0,I779&lt;&gt;""),IF(D779="","",IF(ISNUMBER(MATCH(SUBSTITUTE(D779," ",""),SUBSTITUTE('Look Up Values'!$S$2:$S$120," ",""),0)),"","D&amp;R error")),"")</f>
        <v/>
      </c>
      <c r="Q779" s="242" t="str" cm="1">
        <f t="array" ref="Q779">IF(AND(I779&lt;&gt;0,I779&lt;&gt;""),IF(G779="","",IF(ISNUMBER(MATCH(SUBSTITUTE(G779," ",""),SUBSTITUTE('Look Up Values'!$I$2:$I$10," ",""),0)),"","State error")),"")</f>
        <v/>
      </c>
      <c r="R779" s="260" t="str">
        <f t="shared" si="25"/>
        <v/>
      </c>
    </row>
    <row r="780" spans="1:18" ht="15.75">
      <c r="A780" s="250">
        <v>773</v>
      </c>
      <c r="B780" s="198"/>
      <c r="C780" s="25"/>
      <c r="D780" s="25"/>
      <c r="E780" s="25"/>
      <c r="F780" s="25"/>
      <c r="G780" s="26"/>
      <c r="H780" s="27"/>
      <c r="I780" s="28"/>
      <c r="J780" s="430"/>
      <c r="K780" s="8"/>
      <c r="L780" s="457" t="str">
        <f t="shared" si="24"/>
        <v/>
      </c>
      <c r="M780" s="245" cm="1">
        <f t="array" ref="M780">SUMPRODUCT(--(N780:Q780&lt;&gt;"")) + IF(TRIM(R780)="",0,LEN(R780)-LEN(SUBSTITUTE(R780,",",""))+1)</f>
        <v>0</v>
      </c>
      <c r="N780" s="242" t="str">
        <f>IF(AND(I780&lt;&gt;0,I780&lt;&gt;""),IF(TRIM(SUBSTITUTE(B780,CHAR(160),""))="","",IF(ISNUMBER(MATCH(TRIM(SUBSTITUTE(B780,CHAR(160),"")),'Look Up Values'!$B$2:$B$500,0)),"","Origin error")),"")</f>
        <v/>
      </c>
      <c r="O780" s="242" t="str">
        <f>IF(AND(I780&lt;&gt;0,I780&lt;&gt;""),IF(C780="","",IF(AND(ISNUMBER(--LEFT(C780,FIND(" ",C780&amp;" ")-1)),OR(LEN(LEFT(C780,FIND(" ",C780&amp;" ")-1))=6,LEN(LEFT(C780,FIND(" ",C780&amp;" ")-1))=7),OR(ISNUMBER(MATCH(LEFT(C780,FIND(" ",C780&amp;" ")-1),'Look Up Values'!$G$2:$G$1000,0)),ISNUMBER(MATCH(LEFT(C780,FIND(" ",C780&amp;" ")-1),'Look Up Values'!$AE$2:$AE$2000,0)))),"","EWC error")),"")</f>
        <v/>
      </c>
      <c r="P780" s="242" t="str" cm="1">
        <f t="array" ref="P780">IF(AND(I780&lt;&gt;0,I780&lt;&gt;""),IF(D780="","",IF(ISNUMBER(MATCH(SUBSTITUTE(D780," ",""),SUBSTITUTE('Look Up Values'!$S$2:$S$120," ",""),0)),"","D&amp;R error")),"")</f>
        <v/>
      </c>
      <c r="Q780" s="242" t="str" cm="1">
        <f t="array" ref="Q780">IF(AND(I780&lt;&gt;0,I780&lt;&gt;""),IF(G780="","",IF(ISNUMBER(MATCH(SUBSTITUTE(G780," ",""),SUBSTITUTE('Look Up Values'!$I$2:$I$10," ",""),0)),"","State error")),"")</f>
        <v/>
      </c>
      <c r="R780" s="260" t="str">
        <f t="shared" si="25"/>
        <v/>
      </c>
    </row>
    <row r="781" spans="1:18" ht="15.75">
      <c r="A781" s="250">
        <v>774</v>
      </c>
      <c r="B781" s="198"/>
      <c r="C781" s="25"/>
      <c r="D781" s="25"/>
      <c r="E781" s="25"/>
      <c r="F781" s="25"/>
      <c r="G781" s="26"/>
      <c r="H781" s="27"/>
      <c r="I781" s="28"/>
      <c r="J781" s="430"/>
      <c r="K781" s="8"/>
      <c r="L781" s="457" t="str">
        <f t="shared" si="24"/>
        <v/>
      </c>
      <c r="M781" s="245" cm="1">
        <f t="array" ref="M781">SUMPRODUCT(--(N781:Q781&lt;&gt;"")) + IF(TRIM(R781)="",0,LEN(R781)-LEN(SUBSTITUTE(R781,",",""))+1)</f>
        <v>0</v>
      </c>
      <c r="N781" s="242" t="str">
        <f>IF(AND(I781&lt;&gt;0,I781&lt;&gt;""),IF(TRIM(SUBSTITUTE(B781,CHAR(160),""))="","",IF(ISNUMBER(MATCH(TRIM(SUBSTITUTE(B781,CHAR(160),"")),'Look Up Values'!$B$2:$B$500,0)),"","Origin error")),"")</f>
        <v/>
      </c>
      <c r="O781" s="242" t="str">
        <f>IF(AND(I781&lt;&gt;0,I781&lt;&gt;""),IF(C781="","",IF(AND(ISNUMBER(--LEFT(C781,FIND(" ",C781&amp;" ")-1)),OR(LEN(LEFT(C781,FIND(" ",C781&amp;" ")-1))=6,LEN(LEFT(C781,FIND(" ",C781&amp;" ")-1))=7),OR(ISNUMBER(MATCH(LEFT(C781,FIND(" ",C781&amp;" ")-1),'Look Up Values'!$G$2:$G$1000,0)),ISNUMBER(MATCH(LEFT(C781,FIND(" ",C781&amp;" ")-1),'Look Up Values'!$AE$2:$AE$2000,0)))),"","EWC error")),"")</f>
        <v/>
      </c>
      <c r="P781" s="242" t="str" cm="1">
        <f t="array" ref="P781">IF(AND(I781&lt;&gt;0,I781&lt;&gt;""),IF(D781="","",IF(ISNUMBER(MATCH(SUBSTITUTE(D781," ",""),SUBSTITUTE('Look Up Values'!$S$2:$S$120," ",""),0)),"","D&amp;R error")),"")</f>
        <v/>
      </c>
      <c r="Q781" s="242" t="str" cm="1">
        <f t="array" ref="Q781">IF(AND(I781&lt;&gt;0,I781&lt;&gt;""),IF(G781="","",IF(ISNUMBER(MATCH(SUBSTITUTE(G781," ",""),SUBSTITUTE('Look Up Values'!$I$2:$I$10," ",""),0)),"","State error")),"")</f>
        <v/>
      </c>
      <c r="R781" s="260" t="str">
        <f t="shared" si="25"/>
        <v/>
      </c>
    </row>
    <row r="782" spans="1:18" ht="15.75">
      <c r="A782" s="250">
        <v>775</v>
      </c>
      <c r="B782" s="198"/>
      <c r="C782" s="25"/>
      <c r="D782" s="25"/>
      <c r="E782" s="25"/>
      <c r="F782" s="25"/>
      <c r="G782" s="26"/>
      <c r="H782" s="27"/>
      <c r="I782" s="28"/>
      <c r="J782" s="430"/>
      <c r="K782" s="8"/>
      <c r="L782" s="457" t="str">
        <f t="shared" si="24"/>
        <v/>
      </c>
      <c r="M782" s="245" cm="1">
        <f t="array" ref="M782">SUMPRODUCT(--(N782:Q782&lt;&gt;"")) + IF(TRIM(R782)="",0,LEN(R782)-LEN(SUBSTITUTE(R782,",",""))+1)</f>
        <v>0</v>
      </c>
      <c r="N782" s="242" t="str">
        <f>IF(AND(I782&lt;&gt;0,I782&lt;&gt;""),IF(TRIM(SUBSTITUTE(B782,CHAR(160),""))="","",IF(ISNUMBER(MATCH(TRIM(SUBSTITUTE(B782,CHAR(160),"")),'Look Up Values'!$B$2:$B$500,0)),"","Origin error")),"")</f>
        <v/>
      </c>
      <c r="O782" s="242" t="str">
        <f>IF(AND(I782&lt;&gt;0,I782&lt;&gt;""),IF(C782="","",IF(AND(ISNUMBER(--LEFT(C782,FIND(" ",C782&amp;" ")-1)),OR(LEN(LEFT(C782,FIND(" ",C782&amp;" ")-1))=6,LEN(LEFT(C782,FIND(" ",C782&amp;" ")-1))=7),OR(ISNUMBER(MATCH(LEFT(C782,FIND(" ",C782&amp;" ")-1),'Look Up Values'!$G$2:$G$1000,0)),ISNUMBER(MATCH(LEFT(C782,FIND(" ",C782&amp;" ")-1),'Look Up Values'!$AE$2:$AE$2000,0)))),"","EWC error")),"")</f>
        <v/>
      </c>
      <c r="P782" s="242" t="str" cm="1">
        <f t="array" ref="P782">IF(AND(I782&lt;&gt;0,I782&lt;&gt;""),IF(D782="","",IF(ISNUMBER(MATCH(SUBSTITUTE(D782," ",""),SUBSTITUTE('Look Up Values'!$S$2:$S$120," ",""),0)),"","D&amp;R error")),"")</f>
        <v/>
      </c>
      <c r="Q782" s="242" t="str" cm="1">
        <f t="array" ref="Q782">IF(AND(I782&lt;&gt;0,I782&lt;&gt;""),IF(G782="","",IF(ISNUMBER(MATCH(SUBSTITUTE(G782," ",""),SUBSTITUTE('Look Up Values'!$I$2:$I$10," ",""),0)),"","State error")),"")</f>
        <v/>
      </c>
      <c r="R782" s="260" t="str">
        <f t="shared" si="25"/>
        <v/>
      </c>
    </row>
    <row r="783" spans="1:18" ht="15.75">
      <c r="A783" s="250">
        <v>776</v>
      </c>
      <c r="B783" s="198"/>
      <c r="C783" s="25"/>
      <c r="D783" s="25"/>
      <c r="E783" s="25"/>
      <c r="F783" s="25"/>
      <c r="G783" s="26"/>
      <c r="H783" s="27"/>
      <c r="I783" s="28"/>
      <c r="J783" s="430"/>
      <c r="K783" s="8"/>
      <c r="L783" s="457" t="str">
        <f t="shared" si="24"/>
        <v/>
      </c>
      <c r="M783" s="245" cm="1">
        <f t="array" ref="M783">SUMPRODUCT(--(N783:Q783&lt;&gt;"")) + IF(TRIM(R783)="",0,LEN(R783)-LEN(SUBSTITUTE(R783,",",""))+1)</f>
        <v>0</v>
      </c>
      <c r="N783" s="242" t="str">
        <f>IF(AND(I783&lt;&gt;0,I783&lt;&gt;""),IF(TRIM(SUBSTITUTE(B783,CHAR(160),""))="","",IF(ISNUMBER(MATCH(TRIM(SUBSTITUTE(B783,CHAR(160),"")),'Look Up Values'!$B$2:$B$500,0)),"","Origin error")),"")</f>
        <v/>
      </c>
      <c r="O783" s="242" t="str">
        <f>IF(AND(I783&lt;&gt;0,I783&lt;&gt;""),IF(C783="","",IF(AND(ISNUMBER(--LEFT(C783,FIND(" ",C783&amp;" ")-1)),OR(LEN(LEFT(C783,FIND(" ",C783&amp;" ")-1))=6,LEN(LEFT(C783,FIND(" ",C783&amp;" ")-1))=7),OR(ISNUMBER(MATCH(LEFT(C783,FIND(" ",C783&amp;" ")-1),'Look Up Values'!$G$2:$G$1000,0)),ISNUMBER(MATCH(LEFT(C783,FIND(" ",C783&amp;" ")-1),'Look Up Values'!$AE$2:$AE$2000,0)))),"","EWC error")),"")</f>
        <v/>
      </c>
      <c r="P783" s="242" t="str" cm="1">
        <f t="array" ref="P783">IF(AND(I783&lt;&gt;0,I783&lt;&gt;""),IF(D783="","",IF(ISNUMBER(MATCH(SUBSTITUTE(D783," ",""),SUBSTITUTE('Look Up Values'!$S$2:$S$120," ",""),0)),"","D&amp;R error")),"")</f>
        <v/>
      </c>
      <c r="Q783" s="242" t="str" cm="1">
        <f t="array" ref="Q783">IF(AND(I783&lt;&gt;0,I783&lt;&gt;""),IF(G783="","",IF(ISNUMBER(MATCH(SUBSTITUTE(G783," ",""),SUBSTITUTE('Look Up Values'!$I$2:$I$10," ",""),0)),"","State error")),"")</f>
        <v/>
      </c>
      <c r="R783" s="260" t="str">
        <f t="shared" si="25"/>
        <v/>
      </c>
    </row>
    <row r="784" spans="1:18" ht="15.75">
      <c r="A784" s="250">
        <v>777</v>
      </c>
      <c r="B784" s="198"/>
      <c r="C784" s="25"/>
      <c r="D784" s="25"/>
      <c r="E784" s="25"/>
      <c r="F784" s="25"/>
      <c r="G784" s="26"/>
      <c r="H784" s="27"/>
      <c r="I784" s="28"/>
      <c r="J784" s="430"/>
      <c r="K784" s="8"/>
      <c r="L784" s="457" t="str">
        <f t="shared" si="24"/>
        <v/>
      </c>
      <c r="M784" s="245" cm="1">
        <f t="array" ref="M784">SUMPRODUCT(--(N784:Q784&lt;&gt;"")) + IF(TRIM(R784)="",0,LEN(R784)-LEN(SUBSTITUTE(R784,",",""))+1)</f>
        <v>0</v>
      </c>
      <c r="N784" s="242" t="str">
        <f>IF(AND(I784&lt;&gt;0,I784&lt;&gt;""),IF(TRIM(SUBSTITUTE(B784,CHAR(160),""))="","",IF(ISNUMBER(MATCH(TRIM(SUBSTITUTE(B784,CHAR(160),"")),'Look Up Values'!$B$2:$B$500,0)),"","Origin error")),"")</f>
        <v/>
      </c>
      <c r="O784" s="242" t="str">
        <f>IF(AND(I784&lt;&gt;0,I784&lt;&gt;""),IF(C784="","",IF(AND(ISNUMBER(--LEFT(C784,FIND(" ",C784&amp;" ")-1)),OR(LEN(LEFT(C784,FIND(" ",C784&amp;" ")-1))=6,LEN(LEFT(C784,FIND(" ",C784&amp;" ")-1))=7),OR(ISNUMBER(MATCH(LEFT(C784,FIND(" ",C784&amp;" ")-1),'Look Up Values'!$G$2:$G$1000,0)),ISNUMBER(MATCH(LEFT(C784,FIND(" ",C784&amp;" ")-1),'Look Up Values'!$AE$2:$AE$2000,0)))),"","EWC error")),"")</f>
        <v/>
      </c>
      <c r="P784" s="242" t="str" cm="1">
        <f t="array" ref="P784">IF(AND(I784&lt;&gt;0,I784&lt;&gt;""),IF(D784="","",IF(ISNUMBER(MATCH(SUBSTITUTE(D784," ",""),SUBSTITUTE('Look Up Values'!$S$2:$S$120," ",""),0)),"","D&amp;R error")),"")</f>
        <v/>
      </c>
      <c r="Q784" s="242" t="str" cm="1">
        <f t="array" ref="Q784">IF(AND(I784&lt;&gt;0,I784&lt;&gt;""),IF(G784="","",IF(ISNUMBER(MATCH(SUBSTITUTE(G784," ",""),SUBSTITUTE('Look Up Values'!$I$2:$I$10," ",""),0)),"","State error")),"")</f>
        <v/>
      </c>
      <c r="R784" s="260" t="str">
        <f t="shared" si="25"/>
        <v/>
      </c>
    </row>
    <row r="785" spans="1:18" ht="15.75">
      <c r="A785" s="250">
        <v>778</v>
      </c>
      <c r="B785" s="198"/>
      <c r="C785" s="25"/>
      <c r="D785" s="25"/>
      <c r="E785" s="25"/>
      <c r="F785" s="25"/>
      <c r="G785" s="26"/>
      <c r="H785" s="27"/>
      <c r="I785" s="28"/>
      <c r="J785" s="430"/>
      <c r="K785" s="8"/>
      <c r="L785" s="457" t="str">
        <f t="shared" si="24"/>
        <v/>
      </c>
      <c r="M785" s="245" cm="1">
        <f t="array" ref="M785">SUMPRODUCT(--(N785:Q785&lt;&gt;"")) + IF(TRIM(R785)="",0,LEN(R785)-LEN(SUBSTITUTE(R785,",",""))+1)</f>
        <v>0</v>
      </c>
      <c r="N785" s="242" t="str">
        <f>IF(AND(I785&lt;&gt;0,I785&lt;&gt;""),IF(TRIM(SUBSTITUTE(B785,CHAR(160),""))="","",IF(ISNUMBER(MATCH(TRIM(SUBSTITUTE(B785,CHAR(160),"")),'Look Up Values'!$B$2:$B$500,0)),"","Origin error")),"")</f>
        <v/>
      </c>
      <c r="O785" s="242" t="str">
        <f>IF(AND(I785&lt;&gt;0,I785&lt;&gt;""),IF(C785="","",IF(AND(ISNUMBER(--LEFT(C785,FIND(" ",C785&amp;" ")-1)),OR(LEN(LEFT(C785,FIND(" ",C785&amp;" ")-1))=6,LEN(LEFT(C785,FIND(" ",C785&amp;" ")-1))=7),OR(ISNUMBER(MATCH(LEFT(C785,FIND(" ",C785&amp;" ")-1),'Look Up Values'!$G$2:$G$1000,0)),ISNUMBER(MATCH(LEFT(C785,FIND(" ",C785&amp;" ")-1),'Look Up Values'!$AE$2:$AE$2000,0)))),"","EWC error")),"")</f>
        <v/>
      </c>
      <c r="P785" s="242" t="str" cm="1">
        <f t="array" ref="P785">IF(AND(I785&lt;&gt;0,I785&lt;&gt;""),IF(D785="","",IF(ISNUMBER(MATCH(SUBSTITUTE(D785," ",""),SUBSTITUTE('Look Up Values'!$S$2:$S$120," ",""),0)),"","D&amp;R error")),"")</f>
        <v/>
      </c>
      <c r="Q785" s="242" t="str" cm="1">
        <f t="array" ref="Q785">IF(AND(I785&lt;&gt;0,I785&lt;&gt;""),IF(G785="","",IF(ISNUMBER(MATCH(SUBSTITUTE(G785," ",""),SUBSTITUTE('Look Up Values'!$I$2:$I$10," ",""),0)),"","State error")),"")</f>
        <v/>
      </c>
      <c r="R785" s="260" t="str">
        <f t="shared" si="25"/>
        <v/>
      </c>
    </row>
    <row r="786" spans="1:18" ht="15.75">
      <c r="A786" s="250">
        <v>779</v>
      </c>
      <c r="B786" s="198"/>
      <c r="C786" s="25"/>
      <c r="D786" s="25"/>
      <c r="E786" s="25"/>
      <c r="F786" s="25"/>
      <c r="G786" s="26"/>
      <c r="H786" s="27"/>
      <c r="I786" s="28"/>
      <c r="J786" s="430"/>
      <c r="K786" s="8"/>
      <c r="L786" s="457" t="str">
        <f t="shared" si="24"/>
        <v/>
      </c>
      <c r="M786" s="245" cm="1">
        <f t="array" ref="M786">SUMPRODUCT(--(N786:Q786&lt;&gt;"")) + IF(TRIM(R786)="",0,LEN(R786)-LEN(SUBSTITUTE(R786,",",""))+1)</f>
        <v>0</v>
      </c>
      <c r="N786" s="242" t="str">
        <f>IF(AND(I786&lt;&gt;0,I786&lt;&gt;""),IF(TRIM(SUBSTITUTE(B786,CHAR(160),""))="","",IF(ISNUMBER(MATCH(TRIM(SUBSTITUTE(B786,CHAR(160),"")),'Look Up Values'!$B$2:$B$500,0)),"","Origin error")),"")</f>
        <v/>
      </c>
      <c r="O786" s="242" t="str">
        <f>IF(AND(I786&lt;&gt;0,I786&lt;&gt;""),IF(C786="","",IF(AND(ISNUMBER(--LEFT(C786,FIND(" ",C786&amp;" ")-1)),OR(LEN(LEFT(C786,FIND(" ",C786&amp;" ")-1))=6,LEN(LEFT(C786,FIND(" ",C786&amp;" ")-1))=7),OR(ISNUMBER(MATCH(LEFT(C786,FIND(" ",C786&amp;" ")-1),'Look Up Values'!$G$2:$G$1000,0)),ISNUMBER(MATCH(LEFT(C786,FIND(" ",C786&amp;" ")-1),'Look Up Values'!$AE$2:$AE$2000,0)))),"","EWC error")),"")</f>
        <v/>
      </c>
      <c r="P786" s="242" t="str" cm="1">
        <f t="array" ref="P786">IF(AND(I786&lt;&gt;0,I786&lt;&gt;""),IF(D786="","",IF(ISNUMBER(MATCH(SUBSTITUTE(D786," ",""),SUBSTITUTE('Look Up Values'!$S$2:$S$120," ",""),0)),"","D&amp;R error")),"")</f>
        <v/>
      </c>
      <c r="Q786" s="242" t="str" cm="1">
        <f t="array" ref="Q786">IF(AND(I786&lt;&gt;0,I786&lt;&gt;""),IF(G786="","",IF(ISNUMBER(MATCH(SUBSTITUTE(G786," ",""),SUBSTITUTE('Look Up Values'!$I$2:$I$10," ",""),0)),"","State error")),"")</f>
        <v/>
      </c>
      <c r="R786" s="260" t="str">
        <f t="shared" si="25"/>
        <v/>
      </c>
    </row>
    <row r="787" spans="1:18" ht="15.75">
      <c r="A787" s="250">
        <v>780</v>
      </c>
      <c r="B787" s="198"/>
      <c r="C787" s="25"/>
      <c r="D787" s="25"/>
      <c r="E787" s="25"/>
      <c r="F787" s="25"/>
      <c r="G787" s="26"/>
      <c r="H787" s="27"/>
      <c r="I787" s="28"/>
      <c r="J787" s="430"/>
      <c r="K787" s="8"/>
      <c r="L787" s="457" t="str">
        <f t="shared" si="24"/>
        <v/>
      </c>
      <c r="M787" s="245" cm="1">
        <f t="array" ref="M787">SUMPRODUCT(--(N787:Q787&lt;&gt;"")) + IF(TRIM(R787)="",0,LEN(R787)-LEN(SUBSTITUTE(R787,",",""))+1)</f>
        <v>0</v>
      </c>
      <c r="N787" s="242" t="str">
        <f>IF(AND(I787&lt;&gt;0,I787&lt;&gt;""),IF(TRIM(SUBSTITUTE(B787,CHAR(160),""))="","",IF(ISNUMBER(MATCH(TRIM(SUBSTITUTE(B787,CHAR(160),"")),'Look Up Values'!$B$2:$B$500,0)),"","Origin error")),"")</f>
        <v/>
      </c>
      <c r="O787" s="242" t="str">
        <f>IF(AND(I787&lt;&gt;0,I787&lt;&gt;""),IF(C787="","",IF(AND(ISNUMBER(--LEFT(C787,FIND(" ",C787&amp;" ")-1)),OR(LEN(LEFT(C787,FIND(" ",C787&amp;" ")-1))=6,LEN(LEFT(C787,FIND(" ",C787&amp;" ")-1))=7),OR(ISNUMBER(MATCH(LEFT(C787,FIND(" ",C787&amp;" ")-1),'Look Up Values'!$G$2:$G$1000,0)),ISNUMBER(MATCH(LEFT(C787,FIND(" ",C787&amp;" ")-1),'Look Up Values'!$AE$2:$AE$2000,0)))),"","EWC error")),"")</f>
        <v/>
      </c>
      <c r="P787" s="242" t="str" cm="1">
        <f t="array" ref="P787">IF(AND(I787&lt;&gt;0,I787&lt;&gt;""),IF(D787="","",IF(ISNUMBER(MATCH(SUBSTITUTE(D787," ",""),SUBSTITUTE('Look Up Values'!$S$2:$S$120," ",""),0)),"","D&amp;R error")),"")</f>
        <v/>
      </c>
      <c r="Q787" s="242" t="str" cm="1">
        <f t="array" ref="Q787">IF(AND(I787&lt;&gt;0,I787&lt;&gt;""),IF(G787="","",IF(ISNUMBER(MATCH(SUBSTITUTE(G787," ",""),SUBSTITUTE('Look Up Values'!$I$2:$I$10," ",""),0)),"","State error")),"")</f>
        <v/>
      </c>
      <c r="R787" s="260" t="str">
        <f t="shared" si="25"/>
        <v/>
      </c>
    </row>
    <row r="788" spans="1:18" ht="15.75">
      <c r="A788" s="250">
        <v>781</v>
      </c>
      <c r="B788" s="198"/>
      <c r="C788" s="25"/>
      <c r="D788" s="25"/>
      <c r="E788" s="25"/>
      <c r="F788" s="25"/>
      <c r="G788" s="26"/>
      <c r="H788" s="27"/>
      <c r="I788" s="28"/>
      <c r="J788" s="430"/>
      <c r="K788" s="8"/>
      <c r="L788" s="457" t="str">
        <f t="shared" si="24"/>
        <v/>
      </c>
      <c r="M788" s="245" cm="1">
        <f t="array" ref="M788">SUMPRODUCT(--(N788:Q788&lt;&gt;"")) + IF(TRIM(R788)="",0,LEN(R788)-LEN(SUBSTITUTE(R788,",",""))+1)</f>
        <v>0</v>
      </c>
      <c r="N788" s="242" t="str">
        <f>IF(AND(I788&lt;&gt;0,I788&lt;&gt;""),IF(TRIM(SUBSTITUTE(B788,CHAR(160),""))="","",IF(ISNUMBER(MATCH(TRIM(SUBSTITUTE(B788,CHAR(160),"")),'Look Up Values'!$B$2:$B$500,0)),"","Origin error")),"")</f>
        <v/>
      </c>
      <c r="O788" s="242" t="str">
        <f>IF(AND(I788&lt;&gt;0,I788&lt;&gt;""),IF(C788="","",IF(AND(ISNUMBER(--LEFT(C788,FIND(" ",C788&amp;" ")-1)),OR(LEN(LEFT(C788,FIND(" ",C788&amp;" ")-1))=6,LEN(LEFT(C788,FIND(" ",C788&amp;" ")-1))=7),OR(ISNUMBER(MATCH(LEFT(C788,FIND(" ",C788&amp;" ")-1),'Look Up Values'!$G$2:$G$1000,0)),ISNUMBER(MATCH(LEFT(C788,FIND(" ",C788&amp;" ")-1),'Look Up Values'!$AE$2:$AE$2000,0)))),"","EWC error")),"")</f>
        <v/>
      </c>
      <c r="P788" s="242" t="str" cm="1">
        <f t="array" ref="P788">IF(AND(I788&lt;&gt;0,I788&lt;&gt;""),IF(D788="","",IF(ISNUMBER(MATCH(SUBSTITUTE(D788," ",""),SUBSTITUTE('Look Up Values'!$S$2:$S$120," ",""),0)),"","D&amp;R error")),"")</f>
        <v/>
      </c>
      <c r="Q788" s="242" t="str" cm="1">
        <f t="array" ref="Q788">IF(AND(I788&lt;&gt;0,I788&lt;&gt;""),IF(G788="","",IF(ISNUMBER(MATCH(SUBSTITUTE(G788," ",""),SUBSTITUTE('Look Up Values'!$I$2:$I$10," ",""),0)),"","State error")),"")</f>
        <v/>
      </c>
      <c r="R788" s="260" t="str">
        <f t="shared" si="25"/>
        <v/>
      </c>
    </row>
    <row r="789" spans="1:18" ht="15.75">
      <c r="A789" s="250">
        <v>782</v>
      </c>
      <c r="B789" s="198"/>
      <c r="C789" s="25"/>
      <c r="D789" s="25"/>
      <c r="E789" s="25"/>
      <c r="F789" s="25"/>
      <c r="G789" s="26"/>
      <c r="H789" s="27"/>
      <c r="I789" s="28"/>
      <c r="J789" s="430"/>
      <c r="K789" s="8"/>
      <c r="L789" s="457" t="str">
        <f t="shared" si="24"/>
        <v/>
      </c>
      <c r="M789" s="245" cm="1">
        <f t="array" ref="M789">SUMPRODUCT(--(N789:Q789&lt;&gt;"")) + IF(TRIM(R789)="",0,LEN(R789)-LEN(SUBSTITUTE(R789,",",""))+1)</f>
        <v>0</v>
      </c>
      <c r="N789" s="242" t="str">
        <f>IF(AND(I789&lt;&gt;0,I789&lt;&gt;""),IF(TRIM(SUBSTITUTE(B789,CHAR(160),""))="","",IF(ISNUMBER(MATCH(TRIM(SUBSTITUTE(B789,CHAR(160),"")),'Look Up Values'!$B$2:$B$500,0)),"","Origin error")),"")</f>
        <v/>
      </c>
      <c r="O789" s="242" t="str">
        <f>IF(AND(I789&lt;&gt;0,I789&lt;&gt;""),IF(C789="","",IF(AND(ISNUMBER(--LEFT(C789,FIND(" ",C789&amp;" ")-1)),OR(LEN(LEFT(C789,FIND(" ",C789&amp;" ")-1))=6,LEN(LEFT(C789,FIND(" ",C789&amp;" ")-1))=7),OR(ISNUMBER(MATCH(LEFT(C789,FIND(" ",C789&amp;" ")-1),'Look Up Values'!$G$2:$G$1000,0)),ISNUMBER(MATCH(LEFT(C789,FIND(" ",C789&amp;" ")-1),'Look Up Values'!$AE$2:$AE$2000,0)))),"","EWC error")),"")</f>
        <v/>
      </c>
      <c r="P789" s="242" t="str" cm="1">
        <f t="array" ref="P789">IF(AND(I789&lt;&gt;0,I789&lt;&gt;""),IF(D789="","",IF(ISNUMBER(MATCH(SUBSTITUTE(D789," ",""),SUBSTITUTE('Look Up Values'!$S$2:$S$120," ",""),0)),"","D&amp;R error")),"")</f>
        <v/>
      </c>
      <c r="Q789" s="242" t="str" cm="1">
        <f t="array" ref="Q789">IF(AND(I789&lt;&gt;0,I789&lt;&gt;""),IF(G789="","",IF(ISNUMBER(MATCH(SUBSTITUTE(G789," ",""),SUBSTITUTE('Look Up Values'!$I$2:$I$10," ",""),0)),"","State error")),"")</f>
        <v/>
      </c>
      <c r="R789" s="260" t="str">
        <f t="shared" si="25"/>
        <v/>
      </c>
    </row>
    <row r="790" spans="1:18" ht="15.75">
      <c r="A790" s="250">
        <v>783</v>
      </c>
      <c r="B790" s="198"/>
      <c r="C790" s="25"/>
      <c r="D790" s="25"/>
      <c r="E790" s="25"/>
      <c r="F790" s="25"/>
      <c r="G790" s="26"/>
      <c r="H790" s="27"/>
      <c r="I790" s="28"/>
      <c r="J790" s="430"/>
      <c r="K790" s="8"/>
      <c r="L790" s="457" t="str">
        <f t="shared" si="24"/>
        <v/>
      </c>
      <c r="M790" s="245" cm="1">
        <f t="array" ref="M790">SUMPRODUCT(--(N790:Q790&lt;&gt;"")) + IF(TRIM(R790)="",0,LEN(R790)-LEN(SUBSTITUTE(R790,",",""))+1)</f>
        <v>0</v>
      </c>
      <c r="N790" s="242" t="str">
        <f>IF(AND(I790&lt;&gt;0,I790&lt;&gt;""),IF(TRIM(SUBSTITUTE(B790,CHAR(160),""))="","",IF(ISNUMBER(MATCH(TRIM(SUBSTITUTE(B790,CHAR(160),"")),'Look Up Values'!$B$2:$B$500,0)),"","Origin error")),"")</f>
        <v/>
      </c>
      <c r="O790" s="242" t="str">
        <f>IF(AND(I790&lt;&gt;0,I790&lt;&gt;""),IF(C790="","",IF(AND(ISNUMBER(--LEFT(C790,FIND(" ",C790&amp;" ")-1)),OR(LEN(LEFT(C790,FIND(" ",C790&amp;" ")-1))=6,LEN(LEFT(C790,FIND(" ",C790&amp;" ")-1))=7),OR(ISNUMBER(MATCH(LEFT(C790,FIND(" ",C790&amp;" ")-1),'Look Up Values'!$G$2:$G$1000,0)),ISNUMBER(MATCH(LEFT(C790,FIND(" ",C790&amp;" ")-1),'Look Up Values'!$AE$2:$AE$2000,0)))),"","EWC error")),"")</f>
        <v/>
      </c>
      <c r="P790" s="242" t="str" cm="1">
        <f t="array" ref="P790">IF(AND(I790&lt;&gt;0,I790&lt;&gt;""),IF(D790="","",IF(ISNUMBER(MATCH(SUBSTITUTE(D790," ",""),SUBSTITUTE('Look Up Values'!$S$2:$S$120," ",""),0)),"","D&amp;R error")),"")</f>
        <v/>
      </c>
      <c r="Q790" s="242" t="str" cm="1">
        <f t="array" ref="Q790">IF(AND(I790&lt;&gt;0,I790&lt;&gt;""),IF(G790="","",IF(ISNUMBER(MATCH(SUBSTITUTE(G790," ",""),SUBSTITUTE('Look Up Values'!$I$2:$I$10," ",""),0)),"","State error")),"")</f>
        <v/>
      </c>
      <c r="R790" s="260" t="str">
        <f t="shared" si="25"/>
        <v/>
      </c>
    </row>
    <row r="791" spans="1:18" ht="15.75">
      <c r="A791" s="250">
        <v>784</v>
      </c>
      <c r="B791" s="198"/>
      <c r="C791" s="25"/>
      <c r="D791" s="25"/>
      <c r="E791" s="25"/>
      <c r="F791" s="25"/>
      <c r="G791" s="26"/>
      <c r="H791" s="27"/>
      <c r="I791" s="28"/>
      <c r="J791" s="430"/>
      <c r="K791" s="8"/>
      <c r="L791" s="457" t="str">
        <f t="shared" si="24"/>
        <v/>
      </c>
      <c r="M791" s="245" cm="1">
        <f t="array" ref="M791">SUMPRODUCT(--(N791:Q791&lt;&gt;"")) + IF(TRIM(R791)="",0,LEN(R791)-LEN(SUBSTITUTE(R791,",",""))+1)</f>
        <v>0</v>
      </c>
      <c r="N791" s="242" t="str">
        <f>IF(AND(I791&lt;&gt;0,I791&lt;&gt;""),IF(TRIM(SUBSTITUTE(B791,CHAR(160),""))="","",IF(ISNUMBER(MATCH(TRIM(SUBSTITUTE(B791,CHAR(160),"")),'Look Up Values'!$B$2:$B$500,0)),"","Origin error")),"")</f>
        <v/>
      </c>
      <c r="O791" s="242" t="str">
        <f>IF(AND(I791&lt;&gt;0,I791&lt;&gt;""),IF(C791="","",IF(AND(ISNUMBER(--LEFT(C791,FIND(" ",C791&amp;" ")-1)),OR(LEN(LEFT(C791,FIND(" ",C791&amp;" ")-1))=6,LEN(LEFT(C791,FIND(" ",C791&amp;" ")-1))=7),OR(ISNUMBER(MATCH(LEFT(C791,FIND(" ",C791&amp;" ")-1),'Look Up Values'!$G$2:$G$1000,0)),ISNUMBER(MATCH(LEFT(C791,FIND(" ",C791&amp;" ")-1),'Look Up Values'!$AE$2:$AE$2000,0)))),"","EWC error")),"")</f>
        <v/>
      </c>
      <c r="P791" s="242" t="str" cm="1">
        <f t="array" ref="P791">IF(AND(I791&lt;&gt;0,I791&lt;&gt;""),IF(D791="","",IF(ISNUMBER(MATCH(SUBSTITUTE(D791," ",""),SUBSTITUTE('Look Up Values'!$S$2:$S$120," ",""),0)),"","D&amp;R error")),"")</f>
        <v/>
      </c>
      <c r="Q791" s="242" t="str" cm="1">
        <f t="array" ref="Q791">IF(AND(I791&lt;&gt;0,I791&lt;&gt;""),IF(G791="","",IF(ISNUMBER(MATCH(SUBSTITUTE(G791," ",""),SUBSTITUTE('Look Up Values'!$I$2:$I$10," ",""),0)),"","State error")),"")</f>
        <v/>
      </c>
      <c r="R791" s="260" t="str">
        <f t="shared" si="25"/>
        <v/>
      </c>
    </row>
    <row r="792" spans="1:18" ht="15.75">
      <c r="A792" s="250">
        <v>785</v>
      </c>
      <c r="B792" s="198"/>
      <c r="C792" s="25"/>
      <c r="D792" s="25"/>
      <c r="E792" s="25"/>
      <c r="F792" s="25"/>
      <c r="G792" s="26"/>
      <c r="H792" s="27"/>
      <c r="I792" s="28"/>
      <c r="J792" s="430"/>
      <c r="K792" s="8"/>
      <c r="L792" s="457" t="str">
        <f t="shared" si="24"/>
        <v/>
      </c>
      <c r="M792" s="245" cm="1">
        <f t="array" ref="M792">SUMPRODUCT(--(N792:Q792&lt;&gt;"")) + IF(TRIM(R792)="",0,LEN(R792)-LEN(SUBSTITUTE(R792,",",""))+1)</f>
        <v>0</v>
      </c>
      <c r="N792" s="242" t="str">
        <f>IF(AND(I792&lt;&gt;0,I792&lt;&gt;""),IF(TRIM(SUBSTITUTE(B792,CHAR(160),""))="","",IF(ISNUMBER(MATCH(TRIM(SUBSTITUTE(B792,CHAR(160),"")),'Look Up Values'!$B$2:$B$500,0)),"","Origin error")),"")</f>
        <v/>
      </c>
      <c r="O792" s="242" t="str">
        <f>IF(AND(I792&lt;&gt;0,I792&lt;&gt;""),IF(C792="","",IF(AND(ISNUMBER(--LEFT(C792,FIND(" ",C792&amp;" ")-1)),OR(LEN(LEFT(C792,FIND(" ",C792&amp;" ")-1))=6,LEN(LEFT(C792,FIND(" ",C792&amp;" ")-1))=7),OR(ISNUMBER(MATCH(LEFT(C792,FIND(" ",C792&amp;" ")-1),'Look Up Values'!$G$2:$G$1000,0)),ISNUMBER(MATCH(LEFT(C792,FIND(" ",C792&amp;" ")-1),'Look Up Values'!$AE$2:$AE$2000,0)))),"","EWC error")),"")</f>
        <v/>
      </c>
      <c r="P792" s="242" t="str" cm="1">
        <f t="array" ref="P792">IF(AND(I792&lt;&gt;0,I792&lt;&gt;""),IF(D792="","",IF(ISNUMBER(MATCH(SUBSTITUTE(D792," ",""),SUBSTITUTE('Look Up Values'!$S$2:$S$120," ",""),0)),"","D&amp;R error")),"")</f>
        <v/>
      </c>
      <c r="Q792" s="242" t="str" cm="1">
        <f t="array" ref="Q792">IF(AND(I792&lt;&gt;0,I792&lt;&gt;""),IF(G792="","",IF(ISNUMBER(MATCH(SUBSTITUTE(G792," ",""),SUBSTITUTE('Look Up Values'!$I$2:$I$10," ",""),0)),"","State error")),"")</f>
        <v/>
      </c>
      <c r="R792" s="260" t="str">
        <f t="shared" si="25"/>
        <v/>
      </c>
    </row>
    <row r="793" spans="1:18" ht="15.75">
      <c r="A793" s="250">
        <v>786</v>
      </c>
      <c r="B793" s="198"/>
      <c r="C793" s="25"/>
      <c r="D793" s="25"/>
      <c r="E793" s="25"/>
      <c r="F793" s="25"/>
      <c r="G793" s="26"/>
      <c r="H793" s="27"/>
      <c r="I793" s="28"/>
      <c r="J793" s="430"/>
      <c r="K793" s="8"/>
      <c r="L793" s="457" t="str">
        <f t="shared" si="24"/>
        <v/>
      </c>
      <c r="M793" s="245" cm="1">
        <f t="array" ref="M793">SUMPRODUCT(--(N793:Q793&lt;&gt;"")) + IF(TRIM(R793)="",0,LEN(R793)-LEN(SUBSTITUTE(R793,",",""))+1)</f>
        <v>0</v>
      </c>
      <c r="N793" s="242" t="str">
        <f>IF(AND(I793&lt;&gt;0,I793&lt;&gt;""),IF(TRIM(SUBSTITUTE(B793,CHAR(160),""))="","",IF(ISNUMBER(MATCH(TRIM(SUBSTITUTE(B793,CHAR(160),"")),'Look Up Values'!$B$2:$B$500,0)),"","Origin error")),"")</f>
        <v/>
      </c>
      <c r="O793" s="242" t="str">
        <f>IF(AND(I793&lt;&gt;0,I793&lt;&gt;""),IF(C793="","",IF(AND(ISNUMBER(--LEFT(C793,FIND(" ",C793&amp;" ")-1)),OR(LEN(LEFT(C793,FIND(" ",C793&amp;" ")-1))=6,LEN(LEFT(C793,FIND(" ",C793&amp;" ")-1))=7),OR(ISNUMBER(MATCH(LEFT(C793,FIND(" ",C793&amp;" ")-1),'Look Up Values'!$G$2:$G$1000,0)),ISNUMBER(MATCH(LEFT(C793,FIND(" ",C793&amp;" ")-1),'Look Up Values'!$AE$2:$AE$2000,0)))),"","EWC error")),"")</f>
        <v/>
      </c>
      <c r="P793" s="242" t="str" cm="1">
        <f t="array" ref="P793">IF(AND(I793&lt;&gt;0,I793&lt;&gt;""),IF(D793="","",IF(ISNUMBER(MATCH(SUBSTITUTE(D793," ",""),SUBSTITUTE('Look Up Values'!$S$2:$S$120," ",""),0)),"","D&amp;R error")),"")</f>
        <v/>
      </c>
      <c r="Q793" s="242" t="str" cm="1">
        <f t="array" ref="Q793">IF(AND(I793&lt;&gt;0,I793&lt;&gt;""),IF(G793="","",IF(ISNUMBER(MATCH(SUBSTITUTE(G793," ",""),SUBSTITUTE('Look Up Values'!$I$2:$I$10," ",""),0)),"","State error")),"")</f>
        <v/>
      </c>
      <c r="R793" s="260" t="str">
        <f t="shared" si="25"/>
        <v/>
      </c>
    </row>
    <row r="794" spans="1:18" ht="15.75">
      <c r="A794" s="250">
        <v>787</v>
      </c>
      <c r="B794" s="198"/>
      <c r="C794" s="25"/>
      <c r="D794" s="25"/>
      <c r="E794" s="25"/>
      <c r="F794" s="25"/>
      <c r="G794" s="26"/>
      <c r="H794" s="27"/>
      <c r="I794" s="28"/>
      <c r="J794" s="430"/>
      <c r="K794" s="8"/>
      <c r="L794" s="457" t="str">
        <f t="shared" si="24"/>
        <v/>
      </c>
      <c r="M794" s="245" cm="1">
        <f t="array" ref="M794">SUMPRODUCT(--(N794:Q794&lt;&gt;"")) + IF(TRIM(R794)="",0,LEN(R794)-LEN(SUBSTITUTE(R794,",",""))+1)</f>
        <v>0</v>
      </c>
      <c r="N794" s="242" t="str">
        <f>IF(AND(I794&lt;&gt;0,I794&lt;&gt;""),IF(TRIM(SUBSTITUTE(B794,CHAR(160),""))="","",IF(ISNUMBER(MATCH(TRIM(SUBSTITUTE(B794,CHAR(160),"")),'Look Up Values'!$B$2:$B$500,0)),"","Origin error")),"")</f>
        <v/>
      </c>
      <c r="O794" s="242" t="str">
        <f>IF(AND(I794&lt;&gt;0,I794&lt;&gt;""),IF(C794="","",IF(AND(ISNUMBER(--LEFT(C794,FIND(" ",C794&amp;" ")-1)),OR(LEN(LEFT(C794,FIND(" ",C794&amp;" ")-1))=6,LEN(LEFT(C794,FIND(" ",C794&amp;" ")-1))=7),OR(ISNUMBER(MATCH(LEFT(C794,FIND(" ",C794&amp;" ")-1),'Look Up Values'!$G$2:$G$1000,0)),ISNUMBER(MATCH(LEFT(C794,FIND(" ",C794&amp;" ")-1),'Look Up Values'!$AE$2:$AE$2000,0)))),"","EWC error")),"")</f>
        <v/>
      </c>
      <c r="P794" s="242" t="str" cm="1">
        <f t="array" ref="P794">IF(AND(I794&lt;&gt;0,I794&lt;&gt;""),IF(D794="","",IF(ISNUMBER(MATCH(SUBSTITUTE(D794," ",""),SUBSTITUTE('Look Up Values'!$S$2:$S$120," ",""),0)),"","D&amp;R error")),"")</f>
        <v/>
      </c>
      <c r="Q794" s="242" t="str" cm="1">
        <f t="array" ref="Q794">IF(AND(I794&lt;&gt;0,I794&lt;&gt;""),IF(G794="","",IF(ISNUMBER(MATCH(SUBSTITUTE(G794," ",""),SUBSTITUTE('Look Up Values'!$I$2:$I$10," ",""),0)),"","State error")),"")</f>
        <v/>
      </c>
      <c r="R794" s="260" t="str">
        <f t="shared" si="25"/>
        <v/>
      </c>
    </row>
    <row r="795" spans="1:18" ht="15.75">
      <c r="A795" s="250">
        <v>788</v>
      </c>
      <c r="B795" s="198"/>
      <c r="C795" s="25"/>
      <c r="D795" s="25"/>
      <c r="E795" s="25"/>
      <c r="F795" s="25"/>
      <c r="G795" s="26"/>
      <c r="H795" s="27"/>
      <c r="I795" s="28"/>
      <c r="J795" s="430"/>
      <c r="K795" s="8"/>
      <c r="L795" s="457" t="str">
        <f t="shared" si="24"/>
        <v/>
      </c>
      <c r="M795" s="245" cm="1">
        <f t="array" ref="M795">SUMPRODUCT(--(N795:Q795&lt;&gt;"")) + IF(TRIM(R795)="",0,LEN(R795)-LEN(SUBSTITUTE(R795,",",""))+1)</f>
        <v>0</v>
      </c>
      <c r="N795" s="242" t="str">
        <f>IF(AND(I795&lt;&gt;0,I795&lt;&gt;""),IF(TRIM(SUBSTITUTE(B795,CHAR(160),""))="","",IF(ISNUMBER(MATCH(TRIM(SUBSTITUTE(B795,CHAR(160),"")),'Look Up Values'!$B$2:$B$500,0)),"","Origin error")),"")</f>
        <v/>
      </c>
      <c r="O795" s="242" t="str">
        <f>IF(AND(I795&lt;&gt;0,I795&lt;&gt;""),IF(C795="","",IF(AND(ISNUMBER(--LEFT(C795,FIND(" ",C795&amp;" ")-1)),OR(LEN(LEFT(C795,FIND(" ",C795&amp;" ")-1))=6,LEN(LEFT(C795,FIND(" ",C795&amp;" ")-1))=7),OR(ISNUMBER(MATCH(LEFT(C795,FIND(" ",C795&amp;" ")-1),'Look Up Values'!$G$2:$G$1000,0)),ISNUMBER(MATCH(LEFT(C795,FIND(" ",C795&amp;" ")-1),'Look Up Values'!$AE$2:$AE$2000,0)))),"","EWC error")),"")</f>
        <v/>
      </c>
      <c r="P795" s="242" t="str" cm="1">
        <f t="array" ref="P795">IF(AND(I795&lt;&gt;0,I795&lt;&gt;""),IF(D795="","",IF(ISNUMBER(MATCH(SUBSTITUTE(D795," ",""),SUBSTITUTE('Look Up Values'!$S$2:$S$120," ",""),0)),"","D&amp;R error")),"")</f>
        <v/>
      </c>
      <c r="Q795" s="242" t="str" cm="1">
        <f t="array" ref="Q795">IF(AND(I795&lt;&gt;0,I795&lt;&gt;""),IF(G795="","",IF(ISNUMBER(MATCH(SUBSTITUTE(G795," ",""),SUBSTITUTE('Look Up Values'!$I$2:$I$10," ",""),0)),"","State error")),"")</f>
        <v/>
      </c>
      <c r="R795" s="260" t="str">
        <f t="shared" si="25"/>
        <v/>
      </c>
    </row>
    <row r="796" spans="1:18" ht="15.75">
      <c r="A796" s="250">
        <v>789</v>
      </c>
      <c r="B796" s="198"/>
      <c r="C796" s="25"/>
      <c r="D796" s="25"/>
      <c r="E796" s="25"/>
      <c r="F796" s="25"/>
      <c r="G796" s="26"/>
      <c r="H796" s="27"/>
      <c r="I796" s="28"/>
      <c r="J796" s="430"/>
      <c r="K796" s="8"/>
      <c r="L796" s="457" t="str">
        <f t="shared" si="24"/>
        <v/>
      </c>
      <c r="M796" s="245" cm="1">
        <f t="array" ref="M796">SUMPRODUCT(--(N796:Q796&lt;&gt;"")) + IF(TRIM(R796)="",0,LEN(R796)-LEN(SUBSTITUTE(R796,",",""))+1)</f>
        <v>0</v>
      </c>
      <c r="N796" s="242" t="str">
        <f>IF(AND(I796&lt;&gt;0,I796&lt;&gt;""),IF(TRIM(SUBSTITUTE(B796,CHAR(160),""))="","",IF(ISNUMBER(MATCH(TRIM(SUBSTITUTE(B796,CHAR(160),"")),'Look Up Values'!$B$2:$B$500,0)),"","Origin error")),"")</f>
        <v/>
      </c>
      <c r="O796" s="242" t="str">
        <f>IF(AND(I796&lt;&gt;0,I796&lt;&gt;""),IF(C796="","",IF(AND(ISNUMBER(--LEFT(C796,FIND(" ",C796&amp;" ")-1)),OR(LEN(LEFT(C796,FIND(" ",C796&amp;" ")-1))=6,LEN(LEFT(C796,FIND(" ",C796&amp;" ")-1))=7),OR(ISNUMBER(MATCH(LEFT(C796,FIND(" ",C796&amp;" ")-1),'Look Up Values'!$G$2:$G$1000,0)),ISNUMBER(MATCH(LEFT(C796,FIND(" ",C796&amp;" ")-1),'Look Up Values'!$AE$2:$AE$2000,0)))),"","EWC error")),"")</f>
        <v/>
      </c>
      <c r="P796" s="242" t="str" cm="1">
        <f t="array" ref="P796">IF(AND(I796&lt;&gt;0,I796&lt;&gt;""),IF(D796="","",IF(ISNUMBER(MATCH(SUBSTITUTE(D796," ",""),SUBSTITUTE('Look Up Values'!$S$2:$S$120," ",""),0)),"","D&amp;R error")),"")</f>
        <v/>
      </c>
      <c r="Q796" s="242" t="str" cm="1">
        <f t="array" ref="Q796">IF(AND(I796&lt;&gt;0,I796&lt;&gt;""),IF(G796="","",IF(ISNUMBER(MATCH(SUBSTITUTE(G796," ",""),SUBSTITUTE('Look Up Values'!$I$2:$I$10," ",""),0)),"","State error")),"")</f>
        <v/>
      </c>
      <c r="R796" s="260" t="str">
        <f t="shared" si="25"/>
        <v/>
      </c>
    </row>
    <row r="797" spans="1:18" ht="15.75">
      <c r="A797" s="250">
        <v>790</v>
      </c>
      <c r="B797" s="198"/>
      <c r="C797" s="25"/>
      <c r="D797" s="25"/>
      <c r="E797" s="25"/>
      <c r="F797" s="25"/>
      <c r="G797" s="26"/>
      <c r="H797" s="27"/>
      <c r="I797" s="28"/>
      <c r="J797" s="430"/>
      <c r="K797" s="8"/>
      <c r="L797" s="457" t="str">
        <f t="shared" si="24"/>
        <v/>
      </c>
      <c r="M797" s="245" cm="1">
        <f t="array" ref="M797">SUMPRODUCT(--(N797:Q797&lt;&gt;"")) + IF(TRIM(R797)="",0,LEN(R797)-LEN(SUBSTITUTE(R797,",",""))+1)</f>
        <v>0</v>
      </c>
      <c r="N797" s="242" t="str">
        <f>IF(AND(I797&lt;&gt;0,I797&lt;&gt;""),IF(TRIM(SUBSTITUTE(B797,CHAR(160),""))="","",IF(ISNUMBER(MATCH(TRIM(SUBSTITUTE(B797,CHAR(160),"")),'Look Up Values'!$B$2:$B$500,0)),"","Origin error")),"")</f>
        <v/>
      </c>
      <c r="O797" s="242" t="str">
        <f>IF(AND(I797&lt;&gt;0,I797&lt;&gt;""),IF(C797="","",IF(AND(ISNUMBER(--LEFT(C797,FIND(" ",C797&amp;" ")-1)),OR(LEN(LEFT(C797,FIND(" ",C797&amp;" ")-1))=6,LEN(LEFT(C797,FIND(" ",C797&amp;" ")-1))=7),OR(ISNUMBER(MATCH(LEFT(C797,FIND(" ",C797&amp;" ")-1),'Look Up Values'!$G$2:$G$1000,0)),ISNUMBER(MATCH(LEFT(C797,FIND(" ",C797&amp;" ")-1),'Look Up Values'!$AE$2:$AE$2000,0)))),"","EWC error")),"")</f>
        <v/>
      </c>
      <c r="P797" s="242" t="str" cm="1">
        <f t="array" ref="P797">IF(AND(I797&lt;&gt;0,I797&lt;&gt;""),IF(D797="","",IF(ISNUMBER(MATCH(SUBSTITUTE(D797," ",""),SUBSTITUTE('Look Up Values'!$S$2:$S$120," ",""),0)),"","D&amp;R error")),"")</f>
        <v/>
      </c>
      <c r="Q797" s="242" t="str" cm="1">
        <f t="array" ref="Q797">IF(AND(I797&lt;&gt;0,I797&lt;&gt;""),IF(G797="","",IF(ISNUMBER(MATCH(SUBSTITUTE(G797," ",""),SUBSTITUTE('Look Up Values'!$I$2:$I$10," ",""),0)),"","State error")),"")</f>
        <v/>
      </c>
      <c r="R797" s="260" t="str">
        <f t="shared" si="25"/>
        <v/>
      </c>
    </row>
    <row r="798" spans="1:18" ht="15.75">
      <c r="A798" s="250">
        <v>791</v>
      </c>
      <c r="B798" s="198"/>
      <c r="C798" s="25"/>
      <c r="D798" s="25"/>
      <c r="E798" s="25"/>
      <c r="F798" s="25"/>
      <c r="G798" s="26"/>
      <c r="H798" s="27"/>
      <c r="I798" s="28"/>
      <c r="J798" s="430"/>
      <c r="K798" s="8"/>
      <c r="L798" s="457" t="str">
        <f t="shared" si="24"/>
        <v/>
      </c>
      <c r="M798" s="245" cm="1">
        <f t="array" ref="M798">SUMPRODUCT(--(N798:Q798&lt;&gt;"")) + IF(TRIM(R798)="",0,LEN(R798)-LEN(SUBSTITUTE(R798,",",""))+1)</f>
        <v>0</v>
      </c>
      <c r="N798" s="242" t="str">
        <f>IF(AND(I798&lt;&gt;0,I798&lt;&gt;""),IF(TRIM(SUBSTITUTE(B798,CHAR(160),""))="","",IF(ISNUMBER(MATCH(TRIM(SUBSTITUTE(B798,CHAR(160),"")),'Look Up Values'!$B$2:$B$500,0)),"","Origin error")),"")</f>
        <v/>
      </c>
      <c r="O798" s="242" t="str">
        <f>IF(AND(I798&lt;&gt;0,I798&lt;&gt;""),IF(C798="","",IF(AND(ISNUMBER(--LEFT(C798,FIND(" ",C798&amp;" ")-1)),OR(LEN(LEFT(C798,FIND(" ",C798&amp;" ")-1))=6,LEN(LEFT(C798,FIND(" ",C798&amp;" ")-1))=7),OR(ISNUMBER(MATCH(LEFT(C798,FIND(" ",C798&amp;" ")-1),'Look Up Values'!$G$2:$G$1000,0)),ISNUMBER(MATCH(LEFT(C798,FIND(" ",C798&amp;" ")-1),'Look Up Values'!$AE$2:$AE$2000,0)))),"","EWC error")),"")</f>
        <v/>
      </c>
      <c r="P798" s="242" t="str" cm="1">
        <f t="array" ref="P798">IF(AND(I798&lt;&gt;0,I798&lt;&gt;""),IF(D798="","",IF(ISNUMBER(MATCH(SUBSTITUTE(D798," ",""),SUBSTITUTE('Look Up Values'!$S$2:$S$120," ",""),0)),"","D&amp;R error")),"")</f>
        <v/>
      </c>
      <c r="Q798" s="242" t="str" cm="1">
        <f t="array" ref="Q798">IF(AND(I798&lt;&gt;0,I798&lt;&gt;""),IF(G798="","",IF(ISNUMBER(MATCH(SUBSTITUTE(G798," ",""),SUBSTITUTE('Look Up Values'!$I$2:$I$10," ",""),0)),"","State error")),"")</f>
        <v/>
      </c>
      <c r="R798" s="260" t="str">
        <f t="shared" si="25"/>
        <v/>
      </c>
    </row>
    <row r="799" spans="1:18" ht="15.75">
      <c r="A799" s="250">
        <v>792</v>
      </c>
      <c r="B799" s="198"/>
      <c r="C799" s="25"/>
      <c r="D799" s="25"/>
      <c r="E799" s="25"/>
      <c r="F799" s="25"/>
      <c r="G799" s="26"/>
      <c r="H799" s="27"/>
      <c r="I799" s="28"/>
      <c r="J799" s="430"/>
      <c r="K799" s="8"/>
      <c r="L799" s="457" t="str">
        <f t="shared" si="24"/>
        <v/>
      </c>
      <c r="M799" s="245" cm="1">
        <f t="array" ref="M799">SUMPRODUCT(--(N799:Q799&lt;&gt;"")) + IF(TRIM(R799)="",0,LEN(R799)-LEN(SUBSTITUTE(R799,",",""))+1)</f>
        <v>0</v>
      </c>
      <c r="N799" s="242" t="str">
        <f>IF(AND(I799&lt;&gt;0,I799&lt;&gt;""),IF(TRIM(SUBSTITUTE(B799,CHAR(160),""))="","",IF(ISNUMBER(MATCH(TRIM(SUBSTITUTE(B799,CHAR(160),"")),'Look Up Values'!$B$2:$B$500,0)),"","Origin error")),"")</f>
        <v/>
      </c>
      <c r="O799" s="242" t="str">
        <f>IF(AND(I799&lt;&gt;0,I799&lt;&gt;""),IF(C799="","",IF(AND(ISNUMBER(--LEFT(C799,FIND(" ",C799&amp;" ")-1)),OR(LEN(LEFT(C799,FIND(" ",C799&amp;" ")-1))=6,LEN(LEFT(C799,FIND(" ",C799&amp;" ")-1))=7),OR(ISNUMBER(MATCH(LEFT(C799,FIND(" ",C799&amp;" ")-1),'Look Up Values'!$G$2:$G$1000,0)),ISNUMBER(MATCH(LEFT(C799,FIND(" ",C799&amp;" ")-1),'Look Up Values'!$AE$2:$AE$2000,0)))),"","EWC error")),"")</f>
        <v/>
      </c>
      <c r="P799" s="242" t="str" cm="1">
        <f t="array" ref="P799">IF(AND(I799&lt;&gt;0,I799&lt;&gt;""),IF(D799="","",IF(ISNUMBER(MATCH(SUBSTITUTE(D799," ",""),SUBSTITUTE('Look Up Values'!$S$2:$S$120," ",""),0)),"","D&amp;R error")),"")</f>
        <v/>
      </c>
      <c r="Q799" s="242" t="str" cm="1">
        <f t="array" ref="Q799">IF(AND(I799&lt;&gt;0,I799&lt;&gt;""),IF(G799="","",IF(ISNUMBER(MATCH(SUBSTITUTE(G799," ",""),SUBSTITUTE('Look Up Values'!$I$2:$I$10," ",""),0)),"","State error")),"")</f>
        <v/>
      </c>
      <c r="R799" s="260" t="str">
        <f t="shared" si="25"/>
        <v/>
      </c>
    </row>
    <row r="800" spans="1:18" ht="15.75">
      <c r="A800" s="250">
        <v>793</v>
      </c>
      <c r="B800" s="198"/>
      <c r="C800" s="25"/>
      <c r="D800" s="25"/>
      <c r="E800" s="25"/>
      <c r="F800" s="25"/>
      <c r="G800" s="26"/>
      <c r="H800" s="27"/>
      <c r="I800" s="28"/>
      <c r="J800" s="430"/>
      <c r="K800" s="8"/>
      <c r="L800" s="457" t="str">
        <f t="shared" si="24"/>
        <v/>
      </c>
      <c r="M800" s="245" cm="1">
        <f t="array" ref="M800">SUMPRODUCT(--(N800:Q800&lt;&gt;"")) + IF(TRIM(R800)="",0,LEN(R800)-LEN(SUBSTITUTE(R800,",",""))+1)</f>
        <v>0</v>
      </c>
      <c r="N800" s="242" t="str">
        <f>IF(AND(I800&lt;&gt;0,I800&lt;&gt;""),IF(TRIM(SUBSTITUTE(B800,CHAR(160),""))="","",IF(ISNUMBER(MATCH(TRIM(SUBSTITUTE(B800,CHAR(160),"")),'Look Up Values'!$B$2:$B$500,0)),"","Origin error")),"")</f>
        <v/>
      </c>
      <c r="O800" s="242" t="str">
        <f>IF(AND(I800&lt;&gt;0,I800&lt;&gt;""),IF(C800="","",IF(AND(ISNUMBER(--LEFT(C800,FIND(" ",C800&amp;" ")-1)),OR(LEN(LEFT(C800,FIND(" ",C800&amp;" ")-1))=6,LEN(LEFT(C800,FIND(" ",C800&amp;" ")-1))=7),OR(ISNUMBER(MATCH(LEFT(C800,FIND(" ",C800&amp;" ")-1),'Look Up Values'!$G$2:$G$1000,0)),ISNUMBER(MATCH(LEFT(C800,FIND(" ",C800&amp;" ")-1),'Look Up Values'!$AE$2:$AE$2000,0)))),"","EWC error")),"")</f>
        <v/>
      </c>
      <c r="P800" s="242" t="str" cm="1">
        <f t="array" ref="P800">IF(AND(I800&lt;&gt;0,I800&lt;&gt;""),IF(D800="","",IF(ISNUMBER(MATCH(SUBSTITUTE(D800," ",""),SUBSTITUTE('Look Up Values'!$S$2:$S$120," ",""),0)),"","D&amp;R error")),"")</f>
        <v/>
      </c>
      <c r="Q800" s="242" t="str" cm="1">
        <f t="array" ref="Q800">IF(AND(I800&lt;&gt;0,I800&lt;&gt;""),IF(G800="","",IF(ISNUMBER(MATCH(SUBSTITUTE(G800," ",""),SUBSTITUTE('Look Up Values'!$I$2:$I$10," ",""),0)),"","State error")),"")</f>
        <v/>
      </c>
      <c r="R800" s="260" t="str">
        <f t="shared" si="25"/>
        <v/>
      </c>
    </row>
    <row r="801" spans="1:18" ht="15.75">
      <c r="A801" s="250">
        <v>794</v>
      </c>
      <c r="B801" s="198"/>
      <c r="C801" s="25"/>
      <c r="D801" s="25"/>
      <c r="E801" s="25"/>
      <c r="F801" s="25"/>
      <c r="G801" s="26"/>
      <c r="H801" s="27"/>
      <c r="I801" s="28"/>
      <c r="J801" s="430"/>
      <c r="K801" s="8"/>
      <c r="L801" s="457" t="str">
        <f t="shared" si="24"/>
        <v/>
      </c>
      <c r="M801" s="245" cm="1">
        <f t="array" ref="M801">SUMPRODUCT(--(N801:Q801&lt;&gt;"")) + IF(TRIM(R801)="",0,LEN(R801)-LEN(SUBSTITUTE(R801,",",""))+1)</f>
        <v>0</v>
      </c>
      <c r="N801" s="242" t="str">
        <f>IF(AND(I801&lt;&gt;0,I801&lt;&gt;""),IF(TRIM(SUBSTITUTE(B801,CHAR(160),""))="","",IF(ISNUMBER(MATCH(TRIM(SUBSTITUTE(B801,CHAR(160),"")),'Look Up Values'!$B$2:$B$500,0)),"","Origin error")),"")</f>
        <v/>
      </c>
      <c r="O801" s="242" t="str">
        <f>IF(AND(I801&lt;&gt;0,I801&lt;&gt;""),IF(C801="","",IF(AND(ISNUMBER(--LEFT(C801,FIND(" ",C801&amp;" ")-1)),OR(LEN(LEFT(C801,FIND(" ",C801&amp;" ")-1))=6,LEN(LEFT(C801,FIND(" ",C801&amp;" ")-1))=7),OR(ISNUMBER(MATCH(LEFT(C801,FIND(" ",C801&amp;" ")-1),'Look Up Values'!$G$2:$G$1000,0)),ISNUMBER(MATCH(LEFT(C801,FIND(" ",C801&amp;" ")-1),'Look Up Values'!$AE$2:$AE$2000,0)))),"","EWC error")),"")</f>
        <v/>
      </c>
      <c r="P801" s="242" t="str" cm="1">
        <f t="array" ref="P801">IF(AND(I801&lt;&gt;0,I801&lt;&gt;""),IF(D801="","",IF(ISNUMBER(MATCH(SUBSTITUTE(D801," ",""),SUBSTITUTE('Look Up Values'!$S$2:$S$120," ",""),0)),"","D&amp;R error")),"")</f>
        <v/>
      </c>
      <c r="Q801" s="242" t="str" cm="1">
        <f t="array" ref="Q801">IF(AND(I801&lt;&gt;0,I801&lt;&gt;""),IF(G801="","",IF(ISNUMBER(MATCH(SUBSTITUTE(G801," ",""),SUBSTITUTE('Look Up Values'!$I$2:$I$10," ",""),0)),"","State error")),"")</f>
        <v/>
      </c>
      <c r="R801" s="260" t="str">
        <f t="shared" si="25"/>
        <v/>
      </c>
    </row>
    <row r="802" spans="1:18" ht="15.75">
      <c r="A802" s="250">
        <v>795</v>
      </c>
      <c r="B802" s="198"/>
      <c r="C802" s="25"/>
      <c r="D802" s="25"/>
      <c r="E802" s="25"/>
      <c r="F802" s="25"/>
      <c r="G802" s="26"/>
      <c r="H802" s="27"/>
      <c r="I802" s="28"/>
      <c r="J802" s="430"/>
      <c r="K802" s="8"/>
      <c r="L802" s="457" t="str">
        <f t="shared" si="24"/>
        <v/>
      </c>
      <c r="M802" s="245" cm="1">
        <f t="array" ref="M802">SUMPRODUCT(--(N802:Q802&lt;&gt;"")) + IF(TRIM(R802)="",0,LEN(R802)-LEN(SUBSTITUTE(R802,",",""))+1)</f>
        <v>0</v>
      </c>
      <c r="N802" s="242" t="str">
        <f>IF(AND(I802&lt;&gt;0,I802&lt;&gt;""),IF(TRIM(SUBSTITUTE(B802,CHAR(160),""))="","",IF(ISNUMBER(MATCH(TRIM(SUBSTITUTE(B802,CHAR(160),"")),'Look Up Values'!$B$2:$B$500,0)),"","Origin error")),"")</f>
        <v/>
      </c>
      <c r="O802" s="242" t="str">
        <f>IF(AND(I802&lt;&gt;0,I802&lt;&gt;""),IF(C802="","",IF(AND(ISNUMBER(--LEFT(C802,FIND(" ",C802&amp;" ")-1)),OR(LEN(LEFT(C802,FIND(" ",C802&amp;" ")-1))=6,LEN(LEFT(C802,FIND(" ",C802&amp;" ")-1))=7),OR(ISNUMBER(MATCH(LEFT(C802,FIND(" ",C802&amp;" ")-1),'Look Up Values'!$G$2:$G$1000,0)),ISNUMBER(MATCH(LEFT(C802,FIND(" ",C802&amp;" ")-1),'Look Up Values'!$AE$2:$AE$2000,0)))),"","EWC error")),"")</f>
        <v/>
      </c>
      <c r="P802" s="242" t="str" cm="1">
        <f t="array" ref="P802">IF(AND(I802&lt;&gt;0,I802&lt;&gt;""),IF(D802="","",IF(ISNUMBER(MATCH(SUBSTITUTE(D802," ",""),SUBSTITUTE('Look Up Values'!$S$2:$S$120," ",""),0)),"","D&amp;R error")),"")</f>
        <v/>
      </c>
      <c r="Q802" s="242" t="str" cm="1">
        <f t="array" ref="Q802">IF(AND(I802&lt;&gt;0,I802&lt;&gt;""),IF(G802="","",IF(ISNUMBER(MATCH(SUBSTITUTE(G802," ",""),SUBSTITUTE('Look Up Values'!$I$2:$I$10," ",""),0)),"","State error")),"")</f>
        <v/>
      </c>
      <c r="R802" s="260" t="str">
        <f t="shared" si="25"/>
        <v/>
      </c>
    </row>
    <row r="803" spans="1:18" ht="15.75">
      <c r="A803" s="250">
        <v>796</v>
      </c>
      <c r="B803" s="198"/>
      <c r="C803" s="25"/>
      <c r="D803" s="25"/>
      <c r="E803" s="25"/>
      <c r="F803" s="25"/>
      <c r="G803" s="26"/>
      <c r="H803" s="27"/>
      <c r="I803" s="28"/>
      <c r="J803" s="430"/>
      <c r="K803" s="8"/>
      <c r="L803" s="457" t="str">
        <f t="shared" si="24"/>
        <v/>
      </c>
      <c r="M803" s="245" cm="1">
        <f t="array" ref="M803">SUMPRODUCT(--(N803:Q803&lt;&gt;"")) + IF(TRIM(R803)="",0,LEN(R803)-LEN(SUBSTITUTE(R803,",",""))+1)</f>
        <v>0</v>
      </c>
      <c r="N803" s="242" t="str">
        <f>IF(AND(I803&lt;&gt;0,I803&lt;&gt;""),IF(TRIM(SUBSTITUTE(B803,CHAR(160),""))="","",IF(ISNUMBER(MATCH(TRIM(SUBSTITUTE(B803,CHAR(160),"")),'Look Up Values'!$B$2:$B$500,0)),"","Origin error")),"")</f>
        <v/>
      </c>
      <c r="O803" s="242" t="str">
        <f>IF(AND(I803&lt;&gt;0,I803&lt;&gt;""),IF(C803="","",IF(AND(ISNUMBER(--LEFT(C803,FIND(" ",C803&amp;" ")-1)),OR(LEN(LEFT(C803,FIND(" ",C803&amp;" ")-1))=6,LEN(LEFT(C803,FIND(" ",C803&amp;" ")-1))=7),OR(ISNUMBER(MATCH(LEFT(C803,FIND(" ",C803&amp;" ")-1),'Look Up Values'!$G$2:$G$1000,0)),ISNUMBER(MATCH(LEFT(C803,FIND(" ",C803&amp;" ")-1),'Look Up Values'!$AE$2:$AE$2000,0)))),"","EWC error")),"")</f>
        <v/>
      </c>
      <c r="P803" s="242" t="str" cm="1">
        <f t="array" ref="P803">IF(AND(I803&lt;&gt;0,I803&lt;&gt;""),IF(D803="","",IF(ISNUMBER(MATCH(SUBSTITUTE(D803," ",""),SUBSTITUTE('Look Up Values'!$S$2:$S$120," ",""),0)),"","D&amp;R error")),"")</f>
        <v/>
      </c>
      <c r="Q803" s="242" t="str" cm="1">
        <f t="array" ref="Q803">IF(AND(I803&lt;&gt;0,I803&lt;&gt;""),IF(G803="","",IF(ISNUMBER(MATCH(SUBSTITUTE(G803," ",""),SUBSTITUTE('Look Up Values'!$I$2:$I$10," ",""),0)),"","State error")),"")</f>
        <v/>
      </c>
      <c r="R803" s="260" t="str">
        <f t="shared" si="25"/>
        <v/>
      </c>
    </row>
    <row r="804" spans="1:18" ht="15.75">
      <c r="A804" s="250">
        <v>797</v>
      </c>
      <c r="B804" s="198"/>
      <c r="C804" s="25"/>
      <c r="D804" s="25"/>
      <c r="E804" s="25"/>
      <c r="F804" s="25"/>
      <c r="G804" s="26"/>
      <c r="H804" s="27"/>
      <c r="I804" s="28"/>
      <c r="J804" s="430"/>
      <c r="K804" s="8"/>
      <c r="L804" s="457" t="str">
        <f t="shared" si="24"/>
        <v/>
      </c>
      <c r="M804" s="245" cm="1">
        <f t="array" ref="M804">SUMPRODUCT(--(N804:Q804&lt;&gt;"")) + IF(TRIM(R804)="",0,LEN(R804)-LEN(SUBSTITUTE(R804,",",""))+1)</f>
        <v>0</v>
      </c>
      <c r="N804" s="242" t="str">
        <f>IF(AND(I804&lt;&gt;0,I804&lt;&gt;""),IF(TRIM(SUBSTITUTE(B804,CHAR(160),""))="","",IF(ISNUMBER(MATCH(TRIM(SUBSTITUTE(B804,CHAR(160),"")),'Look Up Values'!$B$2:$B$500,0)),"","Origin error")),"")</f>
        <v/>
      </c>
      <c r="O804" s="242" t="str">
        <f>IF(AND(I804&lt;&gt;0,I804&lt;&gt;""),IF(C804="","",IF(AND(ISNUMBER(--LEFT(C804,FIND(" ",C804&amp;" ")-1)),OR(LEN(LEFT(C804,FIND(" ",C804&amp;" ")-1))=6,LEN(LEFT(C804,FIND(" ",C804&amp;" ")-1))=7),OR(ISNUMBER(MATCH(LEFT(C804,FIND(" ",C804&amp;" ")-1),'Look Up Values'!$G$2:$G$1000,0)),ISNUMBER(MATCH(LEFT(C804,FIND(" ",C804&amp;" ")-1),'Look Up Values'!$AE$2:$AE$2000,0)))),"","EWC error")),"")</f>
        <v/>
      </c>
      <c r="P804" s="242" t="str" cm="1">
        <f t="array" ref="P804">IF(AND(I804&lt;&gt;0,I804&lt;&gt;""),IF(D804="","",IF(ISNUMBER(MATCH(SUBSTITUTE(D804," ",""),SUBSTITUTE('Look Up Values'!$S$2:$S$120," ",""),0)),"","D&amp;R error")),"")</f>
        <v/>
      </c>
      <c r="Q804" s="242" t="str" cm="1">
        <f t="array" ref="Q804">IF(AND(I804&lt;&gt;0,I804&lt;&gt;""),IF(G804="","",IF(ISNUMBER(MATCH(SUBSTITUTE(G804," ",""),SUBSTITUTE('Look Up Values'!$I$2:$I$10," ",""),0)),"","State error")),"")</f>
        <v/>
      </c>
      <c r="R804" s="260" t="str">
        <f t="shared" si="25"/>
        <v/>
      </c>
    </row>
    <row r="805" spans="1:18" ht="15.75">
      <c r="A805" s="250">
        <v>798</v>
      </c>
      <c r="B805" s="198"/>
      <c r="C805" s="25"/>
      <c r="D805" s="25"/>
      <c r="E805" s="25"/>
      <c r="F805" s="25"/>
      <c r="G805" s="26"/>
      <c r="H805" s="27"/>
      <c r="I805" s="28"/>
      <c r="J805" s="430"/>
      <c r="K805" s="8"/>
      <c r="L805" s="457" t="str">
        <f t="shared" si="24"/>
        <v/>
      </c>
      <c r="M805" s="245" cm="1">
        <f t="array" ref="M805">SUMPRODUCT(--(N805:Q805&lt;&gt;"")) + IF(TRIM(R805)="",0,LEN(R805)-LEN(SUBSTITUTE(R805,",",""))+1)</f>
        <v>0</v>
      </c>
      <c r="N805" s="242" t="str">
        <f>IF(AND(I805&lt;&gt;0,I805&lt;&gt;""),IF(TRIM(SUBSTITUTE(B805,CHAR(160),""))="","",IF(ISNUMBER(MATCH(TRIM(SUBSTITUTE(B805,CHAR(160),"")),'Look Up Values'!$B$2:$B$500,0)),"","Origin error")),"")</f>
        <v/>
      </c>
      <c r="O805" s="242" t="str">
        <f>IF(AND(I805&lt;&gt;0,I805&lt;&gt;""),IF(C805="","",IF(AND(ISNUMBER(--LEFT(C805,FIND(" ",C805&amp;" ")-1)),OR(LEN(LEFT(C805,FIND(" ",C805&amp;" ")-1))=6,LEN(LEFT(C805,FIND(" ",C805&amp;" ")-1))=7),OR(ISNUMBER(MATCH(LEFT(C805,FIND(" ",C805&amp;" ")-1),'Look Up Values'!$G$2:$G$1000,0)),ISNUMBER(MATCH(LEFT(C805,FIND(" ",C805&amp;" ")-1),'Look Up Values'!$AE$2:$AE$2000,0)))),"","EWC error")),"")</f>
        <v/>
      </c>
      <c r="P805" s="242" t="str" cm="1">
        <f t="array" ref="P805">IF(AND(I805&lt;&gt;0,I805&lt;&gt;""),IF(D805="","",IF(ISNUMBER(MATCH(SUBSTITUTE(D805," ",""),SUBSTITUTE('Look Up Values'!$S$2:$S$120," ",""),0)),"","D&amp;R error")),"")</f>
        <v/>
      </c>
      <c r="Q805" s="242" t="str" cm="1">
        <f t="array" ref="Q805">IF(AND(I805&lt;&gt;0,I805&lt;&gt;""),IF(G805="","",IF(ISNUMBER(MATCH(SUBSTITUTE(G805," ",""),SUBSTITUTE('Look Up Values'!$I$2:$I$10," ",""),0)),"","State error")),"")</f>
        <v/>
      </c>
      <c r="R805" s="260" t="str">
        <f t="shared" si="25"/>
        <v/>
      </c>
    </row>
    <row r="806" spans="1:18" ht="15.75">
      <c r="A806" s="250">
        <v>799</v>
      </c>
      <c r="B806" s="198"/>
      <c r="C806" s="25"/>
      <c r="D806" s="25"/>
      <c r="E806" s="25"/>
      <c r="F806" s="25"/>
      <c r="G806" s="26"/>
      <c r="H806" s="27"/>
      <c r="I806" s="28"/>
      <c r="J806" s="430"/>
      <c r="K806" s="8"/>
      <c r="L806" s="457" t="str">
        <f t="shared" si="24"/>
        <v/>
      </c>
      <c r="M806" s="245" cm="1">
        <f t="array" ref="M806">SUMPRODUCT(--(N806:Q806&lt;&gt;"")) + IF(TRIM(R806)="",0,LEN(R806)-LEN(SUBSTITUTE(R806,",",""))+1)</f>
        <v>0</v>
      </c>
      <c r="N806" s="242" t="str">
        <f>IF(AND(I806&lt;&gt;0,I806&lt;&gt;""),IF(TRIM(SUBSTITUTE(B806,CHAR(160),""))="","",IF(ISNUMBER(MATCH(TRIM(SUBSTITUTE(B806,CHAR(160),"")),'Look Up Values'!$B$2:$B$500,0)),"","Origin error")),"")</f>
        <v/>
      </c>
      <c r="O806" s="242" t="str">
        <f>IF(AND(I806&lt;&gt;0,I806&lt;&gt;""),IF(C806="","",IF(AND(ISNUMBER(--LEFT(C806,FIND(" ",C806&amp;" ")-1)),OR(LEN(LEFT(C806,FIND(" ",C806&amp;" ")-1))=6,LEN(LEFT(C806,FIND(" ",C806&amp;" ")-1))=7),OR(ISNUMBER(MATCH(LEFT(C806,FIND(" ",C806&amp;" ")-1),'Look Up Values'!$G$2:$G$1000,0)),ISNUMBER(MATCH(LEFT(C806,FIND(" ",C806&amp;" ")-1),'Look Up Values'!$AE$2:$AE$2000,0)))),"","EWC error")),"")</f>
        <v/>
      </c>
      <c r="P806" s="242" t="str" cm="1">
        <f t="array" ref="P806">IF(AND(I806&lt;&gt;0,I806&lt;&gt;""),IF(D806="","",IF(ISNUMBER(MATCH(SUBSTITUTE(D806," ",""),SUBSTITUTE('Look Up Values'!$S$2:$S$120," ",""),0)),"","D&amp;R error")),"")</f>
        <v/>
      </c>
      <c r="Q806" s="242" t="str" cm="1">
        <f t="array" ref="Q806">IF(AND(I806&lt;&gt;0,I806&lt;&gt;""),IF(G806="","",IF(ISNUMBER(MATCH(SUBSTITUTE(G806," ",""),SUBSTITUTE('Look Up Values'!$I$2:$I$10," ",""),0)),"","State error")),"")</f>
        <v/>
      </c>
      <c r="R806" s="260" t="str">
        <f t="shared" si="25"/>
        <v/>
      </c>
    </row>
    <row r="807" spans="1:18" ht="15.75">
      <c r="A807" s="250">
        <v>800</v>
      </c>
      <c r="B807" s="198"/>
      <c r="C807" s="25"/>
      <c r="D807" s="25"/>
      <c r="E807" s="25"/>
      <c r="F807" s="25"/>
      <c r="G807" s="26"/>
      <c r="H807" s="27"/>
      <c r="I807" s="28"/>
      <c r="J807" s="430"/>
      <c r="K807" s="8"/>
      <c r="L807" s="457" t="str">
        <f t="shared" si="24"/>
        <v/>
      </c>
      <c r="M807" s="245" cm="1">
        <f t="array" ref="M807">SUMPRODUCT(--(N807:Q807&lt;&gt;"")) + IF(TRIM(R807)="",0,LEN(R807)-LEN(SUBSTITUTE(R807,",",""))+1)</f>
        <v>0</v>
      </c>
      <c r="N807" s="242" t="str">
        <f>IF(AND(I807&lt;&gt;0,I807&lt;&gt;""),IF(TRIM(SUBSTITUTE(B807,CHAR(160),""))="","",IF(ISNUMBER(MATCH(TRIM(SUBSTITUTE(B807,CHAR(160),"")),'Look Up Values'!$B$2:$B$500,0)),"","Origin error")),"")</f>
        <v/>
      </c>
      <c r="O807" s="242" t="str">
        <f>IF(AND(I807&lt;&gt;0,I807&lt;&gt;""),IF(C807="","",IF(AND(ISNUMBER(--LEFT(C807,FIND(" ",C807&amp;" ")-1)),OR(LEN(LEFT(C807,FIND(" ",C807&amp;" ")-1))=6,LEN(LEFT(C807,FIND(" ",C807&amp;" ")-1))=7),OR(ISNUMBER(MATCH(LEFT(C807,FIND(" ",C807&amp;" ")-1),'Look Up Values'!$G$2:$G$1000,0)),ISNUMBER(MATCH(LEFT(C807,FIND(" ",C807&amp;" ")-1),'Look Up Values'!$AE$2:$AE$2000,0)))),"","EWC error")),"")</f>
        <v/>
      </c>
      <c r="P807" s="242" t="str" cm="1">
        <f t="array" ref="P807">IF(AND(I807&lt;&gt;0,I807&lt;&gt;""),IF(D807="","",IF(ISNUMBER(MATCH(SUBSTITUTE(D807," ",""),SUBSTITUTE('Look Up Values'!$S$2:$S$120," ",""),0)),"","D&amp;R error")),"")</f>
        <v/>
      </c>
      <c r="Q807" s="242" t="str" cm="1">
        <f t="array" ref="Q807">IF(AND(I807&lt;&gt;0,I807&lt;&gt;""),IF(G807="","",IF(ISNUMBER(MATCH(SUBSTITUTE(G807," ",""),SUBSTITUTE('Look Up Values'!$I$2:$I$10," ",""),0)),"","State error")),"")</f>
        <v/>
      </c>
      <c r="R807" s="260" t="str">
        <f t="shared" si="25"/>
        <v/>
      </c>
    </row>
    <row r="808" spans="1:18" ht="15.75">
      <c r="A808" s="250">
        <v>801</v>
      </c>
      <c r="B808" s="198"/>
      <c r="C808" s="25"/>
      <c r="D808" s="25"/>
      <c r="E808" s="25"/>
      <c r="F808" s="25"/>
      <c r="G808" s="26"/>
      <c r="H808" s="27"/>
      <c r="I808" s="28"/>
      <c r="J808" s="430"/>
      <c r="K808" s="8"/>
      <c r="L808" s="457" t="str">
        <f t="shared" si="24"/>
        <v/>
      </c>
      <c r="M808" s="245" cm="1">
        <f t="array" ref="M808">SUMPRODUCT(--(N808:Q808&lt;&gt;"")) + IF(TRIM(R808)="",0,LEN(R808)-LEN(SUBSTITUTE(R808,",",""))+1)</f>
        <v>0</v>
      </c>
      <c r="N808" s="242" t="str">
        <f>IF(AND(I808&lt;&gt;0,I808&lt;&gt;""),IF(TRIM(SUBSTITUTE(B808,CHAR(160),""))="","",IF(ISNUMBER(MATCH(TRIM(SUBSTITUTE(B808,CHAR(160),"")),'Look Up Values'!$B$2:$B$500,0)),"","Origin error")),"")</f>
        <v/>
      </c>
      <c r="O808" s="242" t="str">
        <f>IF(AND(I808&lt;&gt;0,I808&lt;&gt;""),IF(C808="","",IF(AND(ISNUMBER(--LEFT(C808,FIND(" ",C808&amp;" ")-1)),OR(LEN(LEFT(C808,FIND(" ",C808&amp;" ")-1))=6,LEN(LEFT(C808,FIND(" ",C808&amp;" ")-1))=7),OR(ISNUMBER(MATCH(LEFT(C808,FIND(" ",C808&amp;" ")-1),'Look Up Values'!$G$2:$G$1000,0)),ISNUMBER(MATCH(LEFT(C808,FIND(" ",C808&amp;" ")-1),'Look Up Values'!$AE$2:$AE$2000,0)))),"","EWC error")),"")</f>
        <v/>
      </c>
      <c r="P808" s="242" t="str" cm="1">
        <f t="array" ref="P808">IF(AND(I808&lt;&gt;0,I808&lt;&gt;""),IF(D808="","",IF(ISNUMBER(MATCH(SUBSTITUTE(D808," ",""),SUBSTITUTE('Look Up Values'!$S$2:$S$120," ",""),0)),"","D&amp;R error")),"")</f>
        <v/>
      </c>
      <c r="Q808" s="242" t="str" cm="1">
        <f t="array" ref="Q808">IF(AND(I808&lt;&gt;0,I808&lt;&gt;""),IF(G808="","",IF(ISNUMBER(MATCH(SUBSTITUTE(G808," ",""),SUBSTITUTE('Look Up Values'!$I$2:$I$10," ",""),0)),"","State error")),"")</f>
        <v/>
      </c>
      <c r="R808" s="260" t="str">
        <f t="shared" si="25"/>
        <v/>
      </c>
    </row>
    <row r="809" spans="1:18" ht="15.75">
      <c r="A809" s="250">
        <v>802</v>
      </c>
      <c r="B809" s="198"/>
      <c r="C809" s="25"/>
      <c r="D809" s="25"/>
      <c r="E809" s="25"/>
      <c r="F809" s="25"/>
      <c r="G809" s="26"/>
      <c r="H809" s="27"/>
      <c r="I809" s="28"/>
      <c r="J809" s="430"/>
      <c r="K809" s="8"/>
      <c r="L809" s="457" t="str">
        <f t="shared" si="24"/>
        <v/>
      </c>
      <c r="M809" s="245" cm="1">
        <f t="array" ref="M809">SUMPRODUCT(--(N809:Q809&lt;&gt;"")) + IF(TRIM(R809)="",0,LEN(R809)-LEN(SUBSTITUTE(R809,",",""))+1)</f>
        <v>0</v>
      </c>
      <c r="N809" s="242" t="str">
        <f>IF(AND(I809&lt;&gt;0,I809&lt;&gt;""),IF(TRIM(SUBSTITUTE(B809,CHAR(160),""))="","",IF(ISNUMBER(MATCH(TRIM(SUBSTITUTE(B809,CHAR(160),"")),'Look Up Values'!$B$2:$B$500,0)),"","Origin error")),"")</f>
        <v/>
      </c>
      <c r="O809" s="242" t="str">
        <f>IF(AND(I809&lt;&gt;0,I809&lt;&gt;""),IF(C809="","",IF(AND(ISNUMBER(--LEFT(C809,FIND(" ",C809&amp;" ")-1)),OR(LEN(LEFT(C809,FIND(" ",C809&amp;" ")-1))=6,LEN(LEFT(C809,FIND(" ",C809&amp;" ")-1))=7),OR(ISNUMBER(MATCH(LEFT(C809,FIND(" ",C809&amp;" ")-1),'Look Up Values'!$G$2:$G$1000,0)),ISNUMBER(MATCH(LEFT(C809,FIND(" ",C809&amp;" ")-1),'Look Up Values'!$AE$2:$AE$2000,0)))),"","EWC error")),"")</f>
        <v/>
      </c>
      <c r="P809" s="242" t="str" cm="1">
        <f t="array" ref="P809">IF(AND(I809&lt;&gt;0,I809&lt;&gt;""),IF(D809="","",IF(ISNUMBER(MATCH(SUBSTITUTE(D809," ",""),SUBSTITUTE('Look Up Values'!$S$2:$S$120," ",""),0)),"","D&amp;R error")),"")</f>
        <v/>
      </c>
      <c r="Q809" s="242" t="str" cm="1">
        <f t="array" ref="Q809">IF(AND(I809&lt;&gt;0,I809&lt;&gt;""),IF(G809="","",IF(ISNUMBER(MATCH(SUBSTITUTE(G809," ",""),SUBSTITUTE('Look Up Values'!$I$2:$I$10," ",""),0)),"","State error")),"")</f>
        <v/>
      </c>
      <c r="R809" s="260" t="str">
        <f t="shared" si="25"/>
        <v/>
      </c>
    </row>
    <row r="810" spans="1:18" ht="15.75">
      <c r="A810" s="250">
        <v>803</v>
      </c>
      <c r="B810" s="198"/>
      <c r="C810" s="25"/>
      <c r="D810" s="25"/>
      <c r="E810" s="25"/>
      <c r="F810" s="25"/>
      <c r="G810" s="26"/>
      <c r="H810" s="27"/>
      <c r="I810" s="28"/>
      <c r="J810" s="430"/>
      <c r="K810" s="8"/>
      <c r="L810" s="457" t="str">
        <f t="shared" si="24"/>
        <v/>
      </c>
      <c r="M810" s="245" cm="1">
        <f t="array" ref="M810">SUMPRODUCT(--(N810:Q810&lt;&gt;"")) + IF(TRIM(R810)="",0,LEN(R810)-LEN(SUBSTITUTE(R810,",",""))+1)</f>
        <v>0</v>
      </c>
      <c r="N810" s="242" t="str">
        <f>IF(AND(I810&lt;&gt;0,I810&lt;&gt;""),IF(TRIM(SUBSTITUTE(B810,CHAR(160),""))="","",IF(ISNUMBER(MATCH(TRIM(SUBSTITUTE(B810,CHAR(160),"")),'Look Up Values'!$B$2:$B$500,0)),"","Origin error")),"")</f>
        <v/>
      </c>
      <c r="O810" s="242" t="str">
        <f>IF(AND(I810&lt;&gt;0,I810&lt;&gt;""),IF(C810="","",IF(AND(ISNUMBER(--LEFT(C810,FIND(" ",C810&amp;" ")-1)),OR(LEN(LEFT(C810,FIND(" ",C810&amp;" ")-1))=6,LEN(LEFT(C810,FIND(" ",C810&amp;" ")-1))=7),OR(ISNUMBER(MATCH(LEFT(C810,FIND(" ",C810&amp;" ")-1),'Look Up Values'!$G$2:$G$1000,0)),ISNUMBER(MATCH(LEFT(C810,FIND(" ",C810&amp;" ")-1),'Look Up Values'!$AE$2:$AE$2000,0)))),"","EWC error")),"")</f>
        <v/>
      </c>
      <c r="P810" s="242" t="str" cm="1">
        <f t="array" ref="P810">IF(AND(I810&lt;&gt;0,I810&lt;&gt;""),IF(D810="","",IF(ISNUMBER(MATCH(SUBSTITUTE(D810," ",""),SUBSTITUTE('Look Up Values'!$S$2:$S$120," ",""),0)),"","D&amp;R error")),"")</f>
        <v/>
      </c>
      <c r="Q810" s="242" t="str" cm="1">
        <f t="array" ref="Q810">IF(AND(I810&lt;&gt;0,I810&lt;&gt;""),IF(G810="","",IF(ISNUMBER(MATCH(SUBSTITUTE(G810," ",""),SUBSTITUTE('Look Up Values'!$I$2:$I$10," ",""),0)),"","State error")),"")</f>
        <v/>
      </c>
      <c r="R810" s="260" t="str">
        <f t="shared" si="25"/>
        <v/>
      </c>
    </row>
    <row r="811" spans="1:18" ht="15.75">
      <c r="A811" s="250">
        <v>804</v>
      </c>
      <c r="B811" s="198"/>
      <c r="C811" s="25"/>
      <c r="D811" s="25"/>
      <c r="E811" s="25"/>
      <c r="F811" s="25"/>
      <c r="G811" s="26"/>
      <c r="H811" s="27"/>
      <c r="I811" s="28"/>
      <c r="J811" s="430"/>
      <c r="K811" s="8"/>
      <c r="L811" s="457" t="str">
        <f t="shared" si="24"/>
        <v/>
      </c>
      <c r="M811" s="245" cm="1">
        <f t="array" ref="M811">SUMPRODUCT(--(N811:Q811&lt;&gt;"")) + IF(TRIM(R811)="",0,LEN(R811)-LEN(SUBSTITUTE(R811,",",""))+1)</f>
        <v>0</v>
      </c>
      <c r="N811" s="242" t="str">
        <f>IF(AND(I811&lt;&gt;0,I811&lt;&gt;""),IF(TRIM(SUBSTITUTE(B811,CHAR(160),""))="","",IF(ISNUMBER(MATCH(TRIM(SUBSTITUTE(B811,CHAR(160),"")),'Look Up Values'!$B$2:$B$500,0)),"","Origin error")),"")</f>
        <v/>
      </c>
      <c r="O811" s="242" t="str">
        <f>IF(AND(I811&lt;&gt;0,I811&lt;&gt;""),IF(C811="","",IF(AND(ISNUMBER(--LEFT(C811,FIND(" ",C811&amp;" ")-1)),OR(LEN(LEFT(C811,FIND(" ",C811&amp;" ")-1))=6,LEN(LEFT(C811,FIND(" ",C811&amp;" ")-1))=7),OR(ISNUMBER(MATCH(LEFT(C811,FIND(" ",C811&amp;" ")-1),'Look Up Values'!$G$2:$G$1000,0)),ISNUMBER(MATCH(LEFT(C811,FIND(" ",C811&amp;" ")-1),'Look Up Values'!$AE$2:$AE$2000,0)))),"","EWC error")),"")</f>
        <v/>
      </c>
      <c r="P811" s="242" t="str" cm="1">
        <f t="array" ref="P811">IF(AND(I811&lt;&gt;0,I811&lt;&gt;""),IF(D811="","",IF(ISNUMBER(MATCH(SUBSTITUTE(D811," ",""),SUBSTITUTE('Look Up Values'!$S$2:$S$120," ",""),0)),"","D&amp;R error")),"")</f>
        <v/>
      </c>
      <c r="Q811" s="242" t="str" cm="1">
        <f t="array" ref="Q811">IF(AND(I811&lt;&gt;0,I811&lt;&gt;""),IF(G811="","",IF(ISNUMBER(MATCH(SUBSTITUTE(G811," ",""),SUBSTITUTE('Look Up Values'!$I$2:$I$10," ",""),0)),"","State error")),"")</f>
        <v/>
      </c>
      <c r="R811" s="260" t="str">
        <f t="shared" si="25"/>
        <v/>
      </c>
    </row>
    <row r="812" spans="1:18" ht="15.75">
      <c r="A812" s="250">
        <v>805</v>
      </c>
      <c r="B812" s="198"/>
      <c r="C812" s="25"/>
      <c r="D812" s="25"/>
      <c r="E812" s="25"/>
      <c r="F812" s="25"/>
      <c r="G812" s="26"/>
      <c r="H812" s="27"/>
      <c r="I812" s="28"/>
      <c r="J812" s="430"/>
      <c r="K812" s="8"/>
      <c r="L812" s="457" t="str">
        <f t="shared" si="24"/>
        <v/>
      </c>
      <c r="M812" s="245" cm="1">
        <f t="array" ref="M812">SUMPRODUCT(--(N812:Q812&lt;&gt;"")) + IF(TRIM(R812)="",0,LEN(R812)-LEN(SUBSTITUTE(R812,",",""))+1)</f>
        <v>0</v>
      </c>
      <c r="N812" s="242" t="str">
        <f>IF(AND(I812&lt;&gt;0,I812&lt;&gt;""),IF(TRIM(SUBSTITUTE(B812,CHAR(160),""))="","",IF(ISNUMBER(MATCH(TRIM(SUBSTITUTE(B812,CHAR(160),"")),'Look Up Values'!$B$2:$B$500,0)),"","Origin error")),"")</f>
        <v/>
      </c>
      <c r="O812" s="242" t="str">
        <f>IF(AND(I812&lt;&gt;0,I812&lt;&gt;""),IF(C812="","",IF(AND(ISNUMBER(--LEFT(C812,FIND(" ",C812&amp;" ")-1)),OR(LEN(LEFT(C812,FIND(" ",C812&amp;" ")-1))=6,LEN(LEFT(C812,FIND(" ",C812&amp;" ")-1))=7),OR(ISNUMBER(MATCH(LEFT(C812,FIND(" ",C812&amp;" ")-1),'Look Up Values'!$G$2:$G$1000,0)),ISNUMBER(MATCH(LEFT(C812,FIND(" ",C812&amp;" ")-1),'Look Up Values'!$AE$2:$AE$2000,0)))),"","EWC error")),"")</f>
        <v/>
      </c>
      <c r="P812" s="242" t="str" cm="1">
        <f t="array" ref="P812">IF(AND(I812&lt;&gt;0,I812&lt;&gt;""),IF(D812="","",IF(ISNUMBER(MATCH(SUBSTITUTE(D812," ",""),SUBSTITUTE('Look Up Values'!$S$2:$S$120," ",""),0)),"","D&amp;R error")),"")</f>
        <v/>
      </c>
      <c r="Q812" s="242" t="str" cm="1">
        <f t="array" ref="Q812">IF(AND(I812&lt;&gt;0,I812&lt;&gt;""),IF(G812="","",IF(ISNUMBER(MATCH(SUBSTITUTE(G812," ",""),SUBSTITUTE('Look Up Values'!$I$2:$I$10," ",""),0)),"","State error")),"")</f>
        <v/>
      </c>
      <c r="R812" s="260" t="str">
        <f t="shared" si="25"/>
        <v/>
      </c>
    </row>
    <row r="813" spans="1:18" ht="15.75">
      <c r="A813" s="250">
        <v>806</v>
      </c>
      <c r="B813" s="198"/>
      <c r="C813" s="25"/>
      <c r="D813" s="25"/>
      <c r="E813" s="25"/>
      <c r="F813" s="25"/>
      <c r="G813" s="26"/>
      <c r="H813" s="27"/>
      <c r="I813" s="28"/>
      <c r="J813" s="430"/>
      <c r="K813" s="8"/>
      <c r="L813" s="457" t="str">
        <f t="shared" si="24"/>
        <v/>
      </c>
      <c r="M813" s="245" cm="1">
        <f t="array" ref="M813">SUMPRODUCT(--(N813:Q813&lt;&gt;"")) + IF(TRIM(R813)="",0,LEN(R813)-LEN(SUBSTITUTE(R813,",",""))+1)</f>
        <v>0</v>
      </c>
      <c r="N813" s="242" t="str">
        <f>IF(AND(I813&lt;&gt;0,I813&lt;&gt;""),IF(TRIM(SUBSTITUTE(B813,CHAR(160),""))="","",IF(ISNUMBER(MATCH(TRIM(SUBSTITUTE(B813,CHAR(160),"")),'Look Up Values'!$B$2:$B$500,0)),"","Origin error")),"")</f>
        <v/>
      </c>
      <c r="O813" s="242" t="str">
        <f>IF(AND(I813&lt;&gt;0,I813&lt;&gt;""),IF(C813="","",IF(AND(ISNUMBER(--LEFT(C813,FIND(" ",C813&amp;" ")-1)),OR(LEN(LEFT(C813,FIND(" ",C813&amp;" ")-1))=6,LEN(LEFT(C813,FIND(" ",C813&amp;" ")-1))=7),OR(ISNUMBER(MATCH(LEFT(C813,FIND(" ",C813&amp;" ")-1),'Look Up Values'!$G$2:$G$1000,0)),ISNUMBER(MATCH(LEFT(C813,FIND(" ",C813&amp;" ")-1),'Look Up Values'!$AE$2:$AE$2000,0)))),"","EWC error")),"")</f>
        <v/>
      </c>
      <c r="P813" s="242" t="str" cm="1">
        <f t="array" ref="P813">IF(AND(I813&lt;&gt;0,I813&lt;&gt;""),IF(D813="","",IF(ISNUMBER(MATCH(SUBSTITUTE(D813," ",""),SUBSTITUTE('Look Up Values'!$S$2:$S$120," ",""),0)),"","D&amp;R error")),"")</f>
        <v/>
      </c>
      <c r="Q813" s="242" t="str" cm="1">
        <f t="array" ref="Q813">IF(AND(I813&lt;&gt;0,I813&lt;&gt;""),IF(G813="","",IF(ISNUMBER(MATCH(SUBSTITUTE(G813," ",""),SUBSTITUTE('Look Up Values'!$I$2:$I$10," ",""),0)),"","State error")),"")</f>
        <v/>
      </c>
      <c r="R813" s="260" t="str">
        <f t="shared" si="25"/>
        <v/>
      </c>
    </row>
    <row r="814" spans="1:18" ht="15.75">
      <c r="A814" s="250">
        <v>807</v>
      </c>
      <c r="B814" s="198"/>
      <c r="C814" s="25"/>
      <c r="D814" s="25"/>
      <c r="E814" s="25"/>
      <c r="F814" s="25"/>
      <c r="G814" s="26"/>
      <c r="H814" s="27"/>
      <c r="I814" s="28"/>
      <c r="J814" s="430"/>
      <c r="K814" s="8"/>
      <c r="L814" s="457" t="str">
        <f t="shared" si="24"/>
        <v/>
      </c>
      <c r="M814" s="245" cm="1">
        <f t="array" ref="M814">SUMPRODUCT(--(N814:Q814&lt;&gt;"")) + IF(TRIM(R814)="",0,LEN(R814)-LEN(SUBSTITUTE(R814,",",""))+1)</f>
        <v>0</v>
      </c>
      <c r="N814" s="242" t="str">
        <f>IF(AND(I814&lt;&gt;0,I814&lt;&gt;""),IF(TRIM(SUBSTITUTE(B814,CHAR(160),""))="","",IF(ISNUMBER(MATCH(TRIM(SUBSTITUTE(B814,CHAR(160),"")),'Look Up Values'!$B$2:$B$500,0)),"","Origin error")),"")</f>
        <v/>
      </c>
      <c r="O814" s="242" t="str">
        <f>IF(AND(I814&lt;&gt;0,I814&lt;&gt;""),IF(C814="","",IF(AND(ISNUMBER(--LEFT(C814,FIND(" ",C814&amp;" ")-1)),OR(LEN(LEFT(C814,FIND(" ",C814&amp;" ")-1))=6,LEN(LEFT(C814,FIND(" ",C814&amp;" ")-1))=7),OR(ISNUMBER(MATCH(LEFT(C814,FIND(" ",C814&amp;" ")-1),'Look Up Values'!$G$2:$G$1000,0)),ISNUMBER(MATCH(LEFT(C814,FIND(" ",C814&amp;" ")-1),'Look Up Values'!$AE$2:$AE$2000,0)))),"","EWC error")),"")</f>
        <v/>
      </c>
      <c r="P814" s="242" t="str" cm="1">
        <f t="array" ref="P814">IF(AND(I814&lt;&gt;0,I814&lt;&gt;""),IF(D814="","",IF(ISNUMBER(MATCH(SUBSTITUTE(D814," ",""),SUBSTITUTE('Look Up Values'!$S$2:$S$120," ",""),0)),"","D&amp;R error")),"")</f>
        <v/>
      </c>
      <c r="Q814" s="242" t="str" cm="1">
        <f t="array" ref="Q814">IF(AND(I814&lt;&gt;0,I814&lt;&gt;""),IF(G814="","",IF(ISNUMBER(MATCH(SUBSTITUTE(G814," ",""),SUBSTITUTE('Look Up Values'!$I$2:$I$10," ",""),0)),"","State error")),"")</f>
        <v/>
      </c>
      <c r="R814" s="260" t="str">
        <f t="shared" si="25"/>
        <v/>
      </c>
    </row>
    <row r="815" spans="1:18" ht="15.75">
      <c r="A815" s="250">
        <v>808</v>
      </c>
      <c r="B815" s="198"/>
      <c r="C815" s="25"/>
      <c r="D815" s="25"/>
      <c r="E815" s="25"/>
      <c r="F815" s="25"/>
      <c r="G815" s="26"/>
      <c r="H815" s="27"/>
      <c r="I815" s="28"/>
      <c r="J815" s="430"/>
      <c r="K815" s="8"/>
      <c r="L815" s="457" t="str">
        <f t="shared" si="24"/>
        <v/>
      </c>
      <c r="M815" s="245" cm="1">
        <f t="array" ref="M815">SUMPRODUCT(--(N815:Q815&lt;&gt;"")) + IF(TRIM(R815)="",0,LEN(R815)-LEN(SUBSTITUTE(R815,",",""))+1)</f>
        <v>0</v>
      </c>
      <c r="N815" s="242" t="str">
        <f>IF(AND(I815&lt;&gt;0,I815&lt;&gt;""),IF(TRIM(SUBSTITUTE(B815,CHAR(160),""))="","",IF(ISNUMBER(MATCH(TRIM(SUBSTITUTE(B815,CHAR(160),"")),'Look Up Values'!$B$2:$B$500,0)),"","Origin error")),"")</f>
        <v/>
      </c>
      <c r="O815" s="242" t="str">
        <f>IF(AND(I815&lt;&gt;0,I815&lt;&gt;""),IF(C815="","",IF(AND(ISNUMBER(--LEFT(C815,FIND(" ",C815&amp;" ")-1)),OR(LEN(LEFT(C815,FIND(" ",C815&amp;" ")-1))=6,LEN(LEFT(C815,FIND(" ",C815&amp;" ")-1))=7),OR(ISNUMBER(MATCH(LEFT(C815,FIND(" ",C815&amp;" ")-1),'Look Up Values'!$G$2:$G$1000,0)),ISNUMBER(MATCH(LEFT(C815,FIND(" ",C815&amp;" ")-1),'Look Up Values'!$AE$2:$AE$2000,0)))),"","EWC error")),"")</f>
        <v/>
      </c>
      <c r="P815" s="242" t="str" cm="1">
        <f t="array" ref="P815">IF(AND(I815&lt;&gt;0,I815&lt;&gt;""),IF(D815="","",IF(ISNUMBER(MATCH(SUBSTITUTE(D815," ",""),SUBSTITUTE('Look Up Values'!$S$2:$S$120," ",""),0)),"","D&amp;R error")),"")</f>
        <v/>
      </c>
      <c r="Q815" s="242" t="str" cm="1">
        <f t="array" ref="Q815">IF(AND(I815&lt;&gt;0,I815&lt;&gt;""),IF(G815="","",IF(ISNUMBER(MATCH(SUBSTITUTE(G815," ",""),SUBSTITUTE('Look Up Values'!$I$2:$I$10," ",""),0)),"","State error")),"")</f>
        <v/>
      </c>
      <c r="R815" s="260" t="str">
        <f t="shared" si="25"/>
        <v/>
      </c>
    </row>
    <row r="816" spans="1:18" ht="15.75">
      <c r="A816" s="250">
        <v>809</v>
      </c>
      <c r="B816" s="198"/>
      <c r="C816" s="25"/>
      <c r="D816" s="25"/>
      <c r="E816" s="25"/>
      <c r="F816" s="25"/>
      <c r="G816" s="26"/>
      <c r="H816" s="27"/>
      <c r="I816" s="28"/>
      <c r="J816" s="430"/>
      <c r="K816" s="8"/>
      <c r="L816" s="457" t="str">
        <f t="shared" si="24"/>
        <v/>
      </c>
      <c r="M816" s="245" cm="1">
        <f t="array" ref="M816">SUMPRODUCT(--(N816:Q816&lt;&gt;"")) + IF(TRIM(R816)="",0,LEN(R816)-LEN(SUBSTITUTE(R816,",",""))+1)</f>
        <v>0</v>
      </c>
      <c r="N816" s="242" t="str">
        <f>IF(AND(I816&lt;&gt;0,I816&lt;&gt;""),IF(TRIM(SUBSTITUTE(B816,CHAR(160),""))="","",IF(ISNUMBER(MATCH(TRIM(SUBSTITUTE(B816,CHAR(160),"")),'Look Up Values'!$B$2:$B$500,0)),"","Origin error")),"")</f>
        <v/>
      </c>
      <c r="O816" s="242" t="str">
        <f>IF(AND(I816&lt;&gt;0,I816&lt;&gt;""),IF(C816="","",IF(AND(ISNUMBER(--LEFT(C816,FIND(" ",C816&amp;" ")-1)),OR(LEN(LEFT(C816,FIND(" ",C816&amp;" ")-1))=6,LEN(LEFT(C816,FIND(" ",C816&amp;" ")-1))=7),OR(ISNUMBER(MATCH(LEFT(C816,FIND(" ",C816&amp;" ")-1),'Look Up Values'!$G$2:$G$1000,0)),ISNUMBER(MATCH(LEFT(C816,FIND(" ",C816&amp;" ")-1),'Look Up Values'!$AE$2:$AE$2000,0)))),"","EWC error")),"")</f>
        <v/>
      </c>
      <c r="P816" s="242" t="str" cm="1">
        <f t="array" ref="P816">IF(AND(I816&lt;&gt;0,I816&lt;&gt;""),IF(D816="","",IF(ISNUMBER(MATCH(SUBSTITUTE(D816," ",""),SUBSTITUTE('Look Up Values'!$S$2:$S$120," ",""),0)),"","D&amp;R error")),"")</f>
        <v/>
      </c>
      <c r="Q816" s="242" t="str" cm="1">
        <f t="array" ref="Q816">IF(AND(I816&lt;&gt;0,I816&lt;&gt;""),IF(G816="","",IF(ISNUMBER(MATCH(SUBSTITUTE(G816," ",""),SUBSTITUTE('Look Up Values'!$I$2:$I$10," ",""),0)),"","State error")),"")</f>
        <v/>
      </c>
      <c r="R816" s="260" t="str">
        <f t="shared" si="25"/>
        <v/>
      </c>
    </row>
    <row r="817" spans="1:18" ht="15.75">
      <c r="A817" s="250">
        <v>810</v>
      </c>
      <c r="B817" s="198"/>
      <c r="C817" s="25"/>
      <c r="D817" s="25"/>
      <c r="E817" s="25"/>
      <c r="F817" s="25"/>
      <c r="G817" s="26"/>
      <c r="H817" s="27"/>
      <c r="I817" s="28"/>
      <c r="J817" s="430"/>
      <c r="K817" s="8"/>
      <c r="L817" s="457" t="str">
        <f t="shared" si="24"/>
        <v/>
      </c>
      <c r="M817" s="245" cm="1">
        <f t="array" ref="M817">SUMPRODUCT(--(N817:Q817&lt;&gt;"")) + IF(TRIM(R817)="",0,LEN(R817)-LEN(SUBSTITUTE(R817,",",""))+1)</f>
        <v>0</v>
      </c>
      <c r="N817" s="242" t="str">
        <f>IF(AND(I817&lt;&gt;0,I817&lt;&gt;""),IF(TRIM(SUBSTITUTE(B817,CHAR(160),""))="","",IF(ISNUMBER(MATCH(TRIM(SUBSTITUTE(B817,CHAR(160),"")),'Look Up Values'!$B$2:$B$500,0)),"","Origin error")),"")</f>
        <v/>
      </c>
      <c r="O817" s="242" t="str">
        <f>IF(AND(I817&lt;&gt;0,I817&lt;&gt;""),IF(C817="","",IF(AND(ISNUMBER(--LEFT(C817,FIND(" ",C817&amp;" ")-1)),OR(LEN(LEFT(C817,FIND(" ",C817&amp;" ")-1))=6,LEN(LEFT(C817,FIND(" ",C817&amp;" ")-1))=7),OR(ISNUMBER(MATCH(LEFT(C817,FIND(" ",C817&amp;" ")-1),'Look Up Values'!$G$2:$G$1000,0)),ISNUMBER(MATCH(LEFT(C817,FIND(" ",C817&amp;" ")-1),'Look Up Values'!$AE$2:$AE$2000,0)))),"","EWC error")),"")</f>
        <v/>
      </c>
      <c r="P817" s="242" t="str" cm="1">
        <f t="array" ref="P817">IF(AND(I817&lt;&gt;0,I817&lt;&gt;""),IF(D817="","",IF(ISNUMBER(MATCH(SUBSTITUTE(D817," ",""),SUBSTITUTE('Look Up Values'!$S$2:$S$120," ",""),0)),"","D&amp;R error")),"")</f>
        <v/>
      </c>
      <c r="Q817" s="242" t="str" cm="1">
        <f t="array" ref="Q817">IF(AND(I817&lt;&gt;0,I817&lt;&gt;""),IF(G817="","",IF(ISNUMBER(MATCH(SUBSTITUTE(G817," ",""),SUBSTITUTE('Look Up Values'!$I$2:$I$10," ",""),0)),"","State error")),"")</f>
        <v/>
      </c>
      <c r="R817" s="260" t="str">
        <f t="shared" si="25"/>
        <v/>
      </c>
    </row>
    <row r="818" spans="1:18" ht="15.75">
      <c r="A818" s="250">
        <v>811</v>
      </c>
      <c r="B818" s="198"/>
      <c r="C818" s="25"/>
      <c r="D818" s="25"/>
      <c r="E818" s="25"/>
      <c r="F818" s="25"/>
      <c r="G818" s="26"/>
      <c r="H818" s="27"/>
      <c r="I818" s="28"/>
      <c r="J818" s="430"/>
      <c r="K818" s="8"/>
      <c r="L818" s="457" t="str">
        <f t="shared" si="24"/>
        <v/>
      </c>
      <c r="M818" s="245" cm="1">
        <f t="array" ref="M818">SUMPRODUCT(--(N818:Q818&lt;&gt;"")) + IF(TRIM(R818)="",0,LEN(R818)-LEN(SUBSTITUTE(R818,",",""))+1)</f>
        <v>0</v>
      </c>
      <c r="N818" s="242" t="str">
        <f>IF(AND(I818&lt;&gt;0,I818&lt;&gt;""),IF(TRIM(SUBSTITUTE(B818,CHAR(160),""))="","",IF(ISNUMBER(MATCH(TRIM(SUBSTITUTE(B818,CHAR(160),"")),'Look Up Values'!$B$2:$B$500,0)),"","Origin error")),"")</f>
        <v/>
      </c>
      <c r="O818" s="242" t="str">
        <f>IF(AND(I818&lt;&gt;0,I818&lt;&gt;""),IF(C818="","",IF(AND(ISNUMBER(--LEFT(C818,FIND(" ",C818&amp;" ")-1)),OR(LEN(LEFT(C818,FIND(" ",C818&amp;" ")-1))=6,LEN(LEFT(C818,FIND(" ",C818&amp;" ")-1))=7),OR(ISNUMBER(MATCH(LEFT(C818,FIND(" ",C818&amp;" ")-1),'Look Up Values'!$G$2:$G$1000,0)),ISNUMBER(MATCH(LEFT(C818,FIND(" ",C818&amp;" ")-1),'Look Up Values'!$AE$2:$AE$2000,0)))),"","EWC error")),"")</f>
        <v/>
      </c>
      <c r="P818" s="242" t="str" cm="1">
        <f t="array" ref="P818">IF(AND(I818&lt;&gt;0,I818&lt;&gt;""),IF(D818="","",IF(ISNUMBER(MATCH(SUBSTITUTE(D818," ",""),SUBSTITUTE('Look Up Values'!$S$2:$S$120," ",""),0)),"","D&amp;R error")),"")</f>
        <v/>
      </c>
      <c r="Q818" s="242" t="str" cm="1">
        <f t="array" ref="Q818">IF(AND(I818&lt;&gt;0,I818&lt;&gt;""),IF(G818="","",IF(ISNUMBER(MATCH(SUBSTITUTE(G818," ",""),SUBSTITUTE('Look Up Values'!$I$2:$I$10," ",""),0)),"","State error")),"")</f>
        <v/>
      </c>
      <c r="R818" s="260" t="str">
        <f t="shared" si="25"/>
        <v/>
      </c>
    </row>
    <row r="819" spans="1:18" ht="15.75">
      <c r="A819" s="250">
        <v>812</v>
      </c>
      <c r="B819" s="198"/>
      <c r="C819" s="25"/>
      <c r="D819" s="25"/>
      <c r="E819" s="25"/>
      <c r="F819" s="25"/>
      <c r="G819" s="26"/>
      <c r="H819" s="27"/>
      <c r="I819" s="28"/>
      <c r="J819" s="430"/>
      <c r="K819" s="8"/>
      <c r="L819" s="457" t="str">
        <f t="shared" si="24"/>
        <v/>
      </c>
      <c r="M819" s="245" cm="1">
        <f t="array" ref="M819">SUMPRODUCT(--(N819:Q819&lt;&gt;"")) + IF(TRIM(R819)="",0,LEN(R819)-LEN(SUBSTITUTE(R819,",",""))+1)</f>
        <v>0</v>
      </c>
      <c r="N819" s="242" t="str">
        <f>IF(AND(I819&lt;&gt;0,I819&lt;&gt;""),IF(TRIM(SUBSTITUTE(B819,CHAR(160),""))="","",IF(ISNUMBER(MATCH(TRIM(SUBSTITUTE(B819,CHAR(160),"")),'Look Up Values'!$B$2:$B$500,0)),"","Origin error")),"")</f>
        <v/>
      </c>
      <c r="O819" s="242" t="str">
        <f>IF(AND(I819&lt;&gt;0,I819&lt;&gt;""),IF(C819="","",IF(AND(ISNUMBER(--LEFT(C819,FIND(" ",C819&amp;" ")-1)),OR(LEN(LEFT(C819,FIND(" ",C819&amp;" ")-1))=6,LEN(LEFT(C819,FIND(" ",C819&amp;" ")-1))=7),OR(ISNUMBER(MATCH(LEFT(C819,FIND(" ",C819&amp;" ")-1),'Look Up Values'!$G$2:$G$1000,0)),ISNUMBER(MATCH(LEFT(C819,FIND(" ",C819&amp;" ")-1),'Look Up Values'!$AE$2:$AE$2000,0)))),"","EWC error")),"")</f>
        <v/>
      </c>
      <c r="P819" s="242" t="str" cm="1">
        <f t="array" ref="P819">IF(AND(I819&lt;&gt;0,I819&lt;&gt;""),IF(D819="","",IF(ISNUMBER(MATCH(SUBSTITUTE(D819," ",""),SUBSTITUTE('Look Up Values'!$S$2:$S$120," ",""),0)),"","D&amp;R error")),"")</f>
        <v/>
      </c>
      <c r="Q819" s="242" t="str" cm="1">
        <f t="array" ref="Q819">IF(AND(I819&lt;&gt;0,I819&lt;&gt;""),IF(G819="","",IF(ISNUMBER(MATCH(SUBSTITUTE(G819," ",""),SUBSTITUTE('Look Up Values'!$I$2:$I$10," ",""),0)),"","State error")),"")</f>
        <v/>
      </c>
      <c r="R819" s="260" t="str">
        <f t="shared" si="25"/>
        <v/>
      </c>
    </row>
    <row r="820" spans="1:18" ht="15.75">
      <c r="A820" s="250">
        <v>813</v>
      </c>
      <c r="B820" s="198"/>
      <c r="C820" s="25"/>
      <c r="D820" s="25"/>
      <c r="E820" s="25"/>
      <c r="F820" s="25"/>
      <c r="G820" s="26"/>
      <c r="H820" s="27"/>
      <c r="I820" s="28"/>
      <c r="J820" s="430"/>
      <c r="K820" s="8"/>
      <c r="L820" s="457" t="str">
        <f t="shared" si="24"/>
        <v/>
      </c>
      <c r="M820" s="245" cm="1">
        <f t="array" ref="M820">SUMPRODUCT(--(N820:Q820&lt;&gt;"")) + IF(TRIM(R820)="",0,LEN(R820)-LEN(SUBSTITUTE(R820,",",""))+1)</f>
        <v>0</v>
      </c>
      <c r="N820" s="242" t="str">
        <f>IF(AND(I820&lt;&gt;0,I820&lt;&gt;""),IF(TRIM(SUBSTITUTE(B820,CHAR(160),""))="","",IF(ISNUMBER(MATCH(TRIM(SUBSTITUTE(B820,CHAR(160),"")),'Look Up Values'!$B$2:$B$500,0)),"","Origin error")),"")</f>
        <v/>
      </c>
      <c r="O820" s="242" t="str">
        <f>IF(AND(I820&lt;&gt;0,I820&lt;&gt;""),IF(C820="","",IF(AND(ISNUMBER(--LEFT(C820,FIND(" ",C820&amp;" ")-1)),OR(LEN(LEFT(C820,FIND(" ",C820&amp;" ")-1))=6,LEN(LEFT(C820,FIND(" ",C820&amp;" ")-1))=7),OR(ISNUMBER(MATCH(LEFT(C820,FIND(" ",C820&amp;" ")-1),'Look Up Values'!$G$2:$G$1000,0)),ISNUMBER(MATCH(LEFT(C820,FIND(" ",C820&amp;" ")-1),'Look Up Values'!$AE$2:$AE$2000,0)))),"","EWC error")),"")</f>
        <v/>
      </c>
      <c r="P820" s="242" t="str" cm="1">
        <f t="array" ref="P820">IF(AND(I820&lt;&gt;0,I820&lt;&gt;""),IF(D820="","",IF(ISNUMBER(MATCH(SUBSTITUTE(D820," ",""),SUBSTITUTE('Look Up Values'!$S$2:$S$120," ",""),0)),"","D&amp;R error")),"")</f>
        <v/>
      </c>
      <c r="Q820" s="242" t="str" cm="1">
        <f t="array" ref="Q820">IF(AND(I820&lt;&gt;0,I820&lt;&gt;""),IF(G820="","",IF(ISNUMBER(MATCH(SUBSTITUTE(G820," ",""),SUBSTITUTE('Look Up Values'!$I$2:$I$10," ",""),0)),"","State error")),"")</f>
        <v/>
      </c>
      <c r="R820" s="260" t="str">
        <f t="shared" si="25"/>
        <v/>
      </c>
    </row>
    <row r="821" spans="1:18" ht="15.75">
      <c r="A821" s="250">
        <v>814</v>
      </c>
      <c r="B821" s="198"/>
      <c r="C821" s="25"/>
      <c r="D821" s="25"/>
      <c r="E821" s="25"/>
      <c r="F821" s="25"/>
      <c r="G821" s="26"/>
      <c r="H821" s="27"/>
      <c r="I821" s="28"/>
      <c r="J821" s="430"/>
      <c r="K821" s="8"/>
      <c r="L821" s="457" t="str">
        <f t="shared" si="24"/>
        <v/>
      </c>
      <c r="M821" s="245" cm="1">
        <f t="array" ref="M821">SUMPRODUCT(--(N821:Q821&lt;&gt;"")) + IF(TRIM(R821)="",0,LEN(R821)-LEN(SUBSTITUTE(R821,",",""))+1)</f>
        <v>0</v>
      </c>
      <c r="N821" s="242" t="str">
        <f>IF(AND(I821&lt;&gt;0,I821&lt;&gt;""),IF(TRIM(SUBSTITUTE(B821,CHAR(160),""))="","",IF(ISNUMBER(MATCH(TRIM(SUBSTITUTE(B821,CHAR(160),"")),'Look Up Values'!$B$2:$B$500,0)),"","Origin error")),"")</f>
        <v/>
      </c>
      <c r="O821" s="242" t="str">
        <f>IF(AND(I821&lt;&gt;0,I821&lt;&gt;""),IF(C821="","",IF(AND(ISNUMBER(--LEFT(C821,FIND(" ",C821&amp;" ")-1)),OR(LEN(LEFT(C821,FIND(" ",C821&amp;" ")-1))=6,LEN(LEFT(C821,FIND(" ",C821&amp;" ")-1))=7),OR(ISNUMBER(MATCH(LEFT(C821,FIND(" ",C821&amp;" ")-1),'Look Up Values'!$G$2:$G$1000,0)),ISNUMBER(MATCH(LEFT(C821,FIND(" ",C821&amp;" ")-1),'Look Up Values'!$AE$2:$AE$2000,0)))),"","EWC error")),"")</f>
        <v/>
      </c>
      <c r="P821" s="242" t="str" cm="1">
        <f t="array" ref="P821">IF(AND(I821&lt;&gt;0,I821&lt;&gt;""),IF(D821="","",IF(ISNUMBER(MATCH(SUBSTITUTE(D821," ",""),SUBSTITUTE('Look Up Values'!$S$2:$S$120," ",""),0)),"","D&amp;R error")),"")</f>
        <v/>
      </c>
      <c r="Q821" s="242" t="str" cm="1">
        <f t="array" ref="Q821">IF(AND(I821&lt;&gt;0,I821&lt;&gt;""),IF(G821="","",IF(ISNUMBER(MATCH(SUBSTITUTE(G821," ",""),SUBSTITUTE('Look Up Values'!$I$2:$I$10," ",""),0)),"","State error")),"")</f>
        <v/>
      </c>
      <c r="R821" s="260" t="str">
        <f t="shared" si="25"/>
        <v/>
      </c>
    </row>
    <row r="822" spans="1:18" ht="15.75">
      <c r="A822" s="250">
        <v>815</v>
      </c>
      <c r="B822" s="198"/>
      <c r="C822" s="25"/>
      <c r="D822" s="25"/>
      <c r="E822" s="25"/>
      <c r="F822" s="25"/>
      <c r="G822" s="26"/>
      <c r="H822" s="27"/>
      <c r="I822" s="28"/>
      <c r="J822" s="430"/>
      <c r="K822" s="8"/>
      <c r="L822" s="457" t="str">
        <f t="shared" si="24"/>
        <v/>
      </c>
      <c r="M822" s="245" cm="1">
        <f t="array" ref="M822">SUMPRODUCT(--(N822:Q822&lt;&gt;"")) + IF(TRIM(R822)="",0,LEN(R822)-LEN(SUBSTITUTE(R822,",",""))+1)</f>
        <v>0</v>
      </c>
      <c r="N822" s="242" t="str">
        <f>IF(AND(I822&lt;&gt;0,I822&lt;&gt;""),IF(TRIM(SUBSTITUTE(B822,CHAR(160),""))="","",IF(ISNUMBER(MATCH(TRIM(SUBSTITUTE(B822,CHAR(160),"")),'Look Up Values'!$B$2:$B$500,0)),"","Origin error")),"")</f>
        <v/>
      </c>
      <c r="O822" s="242" t="str">
        <f>IF(AND(I822&lt;&gt;0,I822&lt;&gt;""),IF(C822="","",IF(AND(ISNUMBER(--LEFT(C822,FIND(" ",C822&amp;" ")-1)),OR(LEN(LEFT(C822,FIND(" ",C822&amp;" ")-1))=6,LEN(LEFT(C822,FIND(" ",C822&amp;" ")-1))=7),OR(ISNUMBER(MATCH(LEFT(C822,FIND(" ",C822&amp;" ")-1),'Look Up Values'!$G$2:$G$1000,0)),ISNUMBER(MATCH(LEFT(C822,FIND(" ",C822&amp;" ")-1),'Look Up Values'!$AE$2:$AE$2000,0)))),"","EWC error")),"")</f>
        <v/>
      </c>
      <c r="P822" s="242" t="str" cm="1">
        <f t="array" ref="P822">IF(AND(I822&lt;&gt;0,I822&lt;&gt;""),IF(D822="","",IF(ISNUMBER(MATCH(SUBSTITUTE(D822," ",""),SUBSTITUTE('Look Up Values'!$S$2:$S$120," ",""),0)),"","D&amp;R error")),"")</f>
        <v/>
      </c>
      <c r="Q822" s="242" t="str" cm="1">
        <f t="array" ref="Q822">IF(AND(I822&lt;&gt;0,I822&lt;&gt;""),IF(G822="","",IF(ISNUMBER(MATCH(SUBSTITUTE(G822," ",""),SUBSTITUTE('Look Up Values'!$I$2:$I$10," ",""),0)),"","State error")),"")</f>
        <v/>
      </c>
      <c r="R822" s="260" t="str">
        <f t="shared" si="25"/>
        <v/>
      </c>
    </row>
    <row r="823" spans="1:18" ht="15.75">
      <c r="A823" s="250">
        <v>816</v>
      </c>
      <c r="B823" s="198"/>
      <c r="C823" s="25"/>
      <c r="D823" s="25"/>
      <c r="E823" s="25"/>
      <c r="F823" s="25"/>
      <c r="G823" s="26"/>
      <c r="H823" s="27"/>
      <c r="I823" s="28"/>
      <c r="J823" s="430"/>
      <c r="K823" s="8"/>
      <c r="L823" s="457" t="str">
        <f t="shared" si="24"/>
        <v/>
      </c>
      <c r="M823" s="245" cm="1">
        <f t="array" ref="M823">SUMPRODUCT(--(N823:Q823&lt;&gt;"")) + IF(TRIM(R823)="",0,LEN(R823)-LEN(SUBSTITUTE(R823,",",""))+1)</f>
        <v>0</v>
      </c>
      <c r="N823" s="242" t="str">
        <f>IF(AND(I823&lt;&gt;0,I823&lt;&gt;""),IF(TRIM(SUBSTITUTE(B823,CHAR(160),""))="","",IF(ISNUMBER(MATCH(TRIM(SUBSTITUTE(B823,CHAR(160),"")),'Look Up Values'!$B$2:$B$500,0)),"","Origin error")),"")</f>
        <v/>
      </c>
      <c r="O823" s="242" t="str">
        <f>IF(AND(I823&lt;&gt;0,I823&lt;&gt;""),IF(C823="","",IF(AND(ISNUMBER(--LEFT(C823,FIND(" ",C823&amp;" ")-1)),OR(LEN(LEFT(C823,FIND(" ",C823&amp;" ")-1))=6,LEN(LEFT(C823,FIND(" ",C823&amp;" ")-1))=7),OR(ISNUMBER(MATCH(LEFT(C823,FIND(" ",C823&amp;" ")-1),'Look Up Values'!$G$2:$G$1000,0)),ISNUMBER(MATCH(LEFT(C823,FIND(" ",C823&amp;" ")-1),'Look Up Values'!$AE$2:$AE$2000,0)))),"","EWC error")),"")</f>
        <v/>
      </c>
      <c r="P823" s="242" t="str" cm="1">
        <f t="array" ref="P823">IF(AND(I823&lt;&gt;0,I823&lt;&gt;""),IF(D823="","",IF(ISNUMBER(MATCH(SUBSTITUTE(D823," ",""),SUBSTITUTE('Look Up Values'!$S$2:$S$120," ",""),0)),"","D&amp;R error")),"")</f>
        <v/>
      </c>
      <c r="Q823" s="242" t="str" cm="1">
        <f t="array" ref="Q823">IF(AND(I823&lt;&gt;0,I823&lt;&gt;""),IF(G823="","",IF(ISNUMBER(MATCH(SUBSTITUTE(G823," ",""),SUBSTITUTE('Look Up Values'!$I$2:$I$10," ",""),0)),"","State error")),"")</f>
        <v/>
      </c>
      <c r="R823" s="260" t="str">
        <f t="shared" si="25"/>
        <v/>
      </c>
    </row>
    <row r="824" spans="1:18" ht="15.75">
      <c r="A824" s="250">
        <v>817</v>
      </c>
      <c r="B824" s="198"/>
      <c r="C824" s="25"/>
      <c r="D824" s="25"/>
      <c r="E824" s="25"/>
      <c r="F824" s="25"/>
      <c r="G824" s="26"/>
      <c r="H824" s="27"/>
      <c r="I824" s="28"/>
      <c r="J824" s="430"/>
      <c r="K824" s="8"/>
      <c r="L824" s="457" t="str">
        <f t="shared" si="24"/>
        <v/>
      </c>
      <c r="M824" s="245" cm="1">
        <f t="array" ref="M824">SUMPRODUCT(--(N824:Q824&lt;&gt;"")) + IF(TRIM(R824)="",0,LEN(R824)-LEN(SUBSTITUTE(R824,",",""))+1)</f>
        <v>0</v>
      </c>
      <c r="N824" s="242" t="str">
        <f>IF(AND(I824&lt;&gt;0,I824&lt;&gt;""),IF(TRIM(SUBSTITUTE(B824,CHAR(160),""))="","",IF(ISNUMBER(MATCH(TRIM(SUBSTITUTE(B824,CHAR(160),"")),'Look Up Values'!$B$2:$B$500,0)),"","Origin error")),"")</f>
        <v/>
      </c>
      <c r="O824" s="242" t="str">
        <f>IF(AND(I824&lt;&gt;0,I824&lt;&gt;""),IF(C824="","",IF(AND(ISNUMBER(--LEFT(C824,FIND(" ",C824&amp;" ")-1)),OR(LEN(LEFT(C824,FIND(" ",C824&amp;" ")-1))=6,LEN(LEFT(C824,FIND(" ",C824&amp;" ")-1))=7),OR(ISNUMBER(MATCH(LEFT(C824,FIND(" ",C824&amp;" ")-1),'Look Up Values'!$G$2:$G$1000,0)),ISNUMBER(MATCH(LEFT(C824,FIND(" ",C824&amp;" ")-1),'Look Up Values'!$AE$2:$AE$2000,0)))),"","EWC error")),"")</f>
        <v/>
      </c>
      <c r="P824" s="242" t="str" cm="1">
        <f t="array" ref="P824">IF(AND(I824&lt;&gt;0,I824&lt;&gt;""),IF(D824="","",IF(ISNUMBER(MATCH(SUBSTITUTE(D824," ",""),SUBSTITUTE('Look Up Values'!$S$2:$S$120," ",""),0)),"","D&amp;R error")),"")</f>
        <v/>
      </c>
      <c r="Q824" s="242" t="str" cm="1">
        <f t="array" ref="Q824">IF(AND(I824&lt;&gt;0,I824&lt;&gt;""),IF(G824="","",IF(ISNUMBER(MATCH(SUBSTITUTE(G824," ",""),SUBSTITUTE('Look Up Values'!$I$2:$I$10," ",""),0)),"","State error")),"")</f>
        <v/>
      </c>
      <c r="R824" s="260" t="str">
        <f t="shared" si="25"/>
        <v/>
      </c>
    </row>
    <row r="825" spans="1:18" ht="15.75">
      <c r="A825" s="250">
        <v>818</v>
      </c>
      <c r="B825" s="198"/>
      <c r="C825" s="25"/>
      <c r="D825" s="25"/>
      <c r="E825" s="25"/>
      <c r="F825" s="25"/>
      <c r="G825" s="26"/>
      <c r="H825" s="27"/>
      <c r="I825" s="28"/>
      <c r="J825" s="430"/>
      <c r="K825" s="8"/>
      <c r="L825" s="457" t="str">
        <f t="shared" si="24"/>
        <v/>
      </c>
      <c r="M825" s="245" cm="1">
        <f t="array" ref="M825">SUMPRODUCT(--(N825:Q825&lt;&gt;"")) + IF(TRIM(R825)="",0,LEN(R825)-LEN(SUBSTITUTE(R825,",",""))+1)</f>
        <v>0</v>
      </c>
      <c r="N825" s="242" t="str">
        <f>IF(AND(I825&lt;&gt;0,I825&lt;&gt;""),IF(TRIM(SUBSTITUTE(B825,CHAR(160),""))="","",IF(ISNUMBER(MATCH(TRIM(SUBSTITUTE(B825,CHAR(160),"")),'Look Up Values'!$B$2:$B$500,0)),"","Origin error")),"")</f>
        <v/>
      </c>
      <c r="O825" s="242" t="str">
        <f>IF(AND(I825&lt;&gt;0,I825&lt;&gt;""),IF(C825="","",IF(AND(ISNUMBER(--LEFT(C825,FIND(" ",C825&amp;" ")-1)),OR(LEN(LEFT(C825,FIND(" ",C825&amp;" ")-1))=6,LEN(LEFT(C825,FIND(" ",C825&amp;" ")-1))=7),OR(ISNUMBER(MATCH(LEFT(C825,FIND(" ",C825&amp;" ")-1),'Look Up Values'!$G$2:$G$1000,0)),ISNUMBER(MATCH(LEFT(C825,FIND(" ",C825&amp;" ")-1),'Look Up Values'!$AE$2:$AE$2000,0)))),"","EWC error")),"")</f>
        <v/>
      </c>
      <c r="P825" s="242" t="str" cm="1">
        <f t="array" ref="P825">IF(AND(I825&lt;&gt;0,I825&lt;&gt;""),IF(D825="","",IF(ISNUMBER(MATCH(SUBSTITUTE(D825," ",""),SUBSTITUTE('Look Up Values'!$S$2:$S$120," ",""),0)),"","D&amp;R error")),"")</f>
        <v/>
      </c>
      <c r="Q825" s="242" t="str" cm="1">
        <f t="array" ref="Q825">IF(AND(I825&lt;&gt;0,I825&lt;&gt;""),IF(G825="","",IF(ISNUMBER(MATCH(SUBSTITUTE(G825," ",""),SUBSTITUTE('Look Up Values'!$I$2:$I$10," ",""),0)),"","State error")),"")</f>
        <v/>
      </c>
      <c r="R825" s="260" t="str">
        <f t="shared" si="25"/>
        <v/>
      </c>
    </row>
    <row r="826" spans="1:18" ht="15.75">
      <c r="A826" s="250">
        <v>819</v>
      </c>
      <c r="B826" s="198"/>
      <c r="C826" s="25"/>
      <c r="D826" s="25"/>
      <c r="E826" s="25"/>
      <c r="F826" s="25"/>
      <c r="G826" s="26"/>
      <c r="H826" s="27"/>
      <c r="I826" s="28"/>
      <c r="J826" s="430"/>
      <c r="K826" s="8"/>
      <c r="L826" s="457" t="str">
        <f t="shared" si="24"/>
        <v/>
      </c>
      <c r="M826" s="245" cm="1">
        <f t="array" ref="M826">SUMPRODUCT(--(N826:Q826&lt;&gt;"")) + IF(TRIM(R826)="",0,LEN(R826)-LEN(SUBSTITUTE(R826,",",""))+1)</f>
        <v>0</v>
      </c>
      <c r="N826" s="242" t="str">
        <f>IF(AND(I826&lt;&gt;0,I826&lt;&gt;""),IF(TRIM(SUBSTITUTE(B826,CHAR(160),""))="","",IF(ISNUMBER(MATCH(TRIM(SUBSTITUTE(B826,CHAR(160),"")),'Look Up Values'!$B$2:$B$500,0)),"","Origin error")),"")</f>
        <v/>
      </c>
      <c r="O826" s="242" t="str">
        <f>IF(AND(I826&lt;&gt;0,I826&lt;&gt;""),IF(C826="","",IF(AND(ISNUMBER(--LEFT(C826,FIND(" ",C826&amp;" ")-1)),OR(LEN(LEFT(C826,FIND(" ",C826&amp;" ")-1))=6,LEN(LEFT(C826,FIND(" ",C826&amp;" ")-1))=7),OR(ISNUMBER(MATCH(LEFT(C826,FIND(" ",C826&amp;" ")-1),'Look Up Values'!$G$2:$G$1000,0)),ISNUMBER(MATCH(LEFT(C826,FIND(" ",C826&amp;" ")-1),'Look Up Values'!$AE$2:$AE$2000,0)))),"","EWC error")),"")</f>
        <v/>
      </c>
      <c r="P826" s="242" t="str" cm="1">
        <f t="array" ref="P826">IF(AND(I826&lt;&gt;0,I826&lt;&gt;""),IF(D826="","",IF(ISNUMBER(MATCH(SUBSTITUTE(D826," ",""),SUBSTITUTE('Look Up Values'!$S$2:$S$120," ",""),0)),"","D&amp;R error")),"")</f>
        <v/>
      </c>
      <c r="Q826" s="242" t="str" cm="1">
        <f t="array" ref="Q826">IF(AND(I826&lt;&gt;0,I826&lt;&gt;""),IF(G826="","",IF(ISNUMBER(MATCH(SUBSTITUTE(G826," ",""),SUBSTITUTE('Look Up Values'!$I$2:$I$10," ",""),0)),"","State error")),"")</f>
        <v/>
      </c>
      <c r="R826" s="260" t="str">
        <f t="shared" si="25"/>
        <v/>
      </c>
    </row>
    <row r="827" spans="1:18" ht="15.75">
      <c r="A827" s="250">
        <v>820</v>
      </c>
      <c r="B827" s="198"/>
      <c r="C827" s="25"/>
      <c r="D827" s="25"/>
      <c r="E827" s="25"/>
      <c r="F827" s="25"/>
      <c r="G827" s="26"/>
      <c r="H827" s="27"/>
      <c r="I827" s="28"/>
      <c r="J827" s="430"/>
      <c r="K827" s="8"/>
      <c r="L827" s="457" t="str">
        <f t="shared" si="24"/>
        <v/>
      </c>
      <c r="M827" s="245" cm="1">
        <f t="array" ref="M827">SUMPRODUCT(--(N827:Q827&lt;&gt;"")) + IF(TRIM(R827)="",0,LEN(R827)-LEN(SUBSTITUTE(R827,",",""))+1)</f>
        <v>0</v>
      </c>
      <c r="N827" s="242" t="str">
        <f>IF(AND(I827&lt;&gt;0,I827&lt;&gt;""),IF(TRIM(SUBSTITUTE(B827,CHAR(160),""))="","",IF(ISNUMBER(MATCH(TRIM(SUBSTITUTE(B827,CHAR(160),"")),'Look Up Values'!$B$2:$B$500,0)),"","Origin error")),"")</f>
        <v/>
      </c>
      <c r="O827" s="242" t="str">
        <f>IF(AND(I827&lt;&gt;0,I827&lt;&gt;""),IF(C827="","",IF(AND(ISNUMBER(--LEFT(C827,FIND(" ",C827&amp;" ")-1)),OR(LEN(LEFT(C827,FIND(" ",C827&amp;" ")-1))=6,LEN(LEFT(C827,FIND(" ",C827&amp;" ")-1))=7),OR(ISNUMBER(MATCH(LEFT(C827,FIND(" ",C827&amp;" ")-1),'Look Up Values'!$G$2:$G$1000,0)),ISNUMBER(MATCH(LEFT(C827,FIND(" ",C827&amp;" ")-1),'Look Up Values'!$AE$2:$AE$2000,0)))),"","EWC error")),"")</f>
        <v/>
      </c>
      <c r="P827" s="242" t="str" cm="1">
        <f t="array" ref="P827">IF(AND(I827&lt;&gt;0,I827&lt;&gt;""),IF(D827="","",IF(ISNUMBER(MATCH(SUBSTITUTE(D827," ",""),SUBSTITUTE('Look Up Values'!$S$2:$S$120," ",""),0)),"","D&amp;R error")),"")</f>
        <v/>
      </c>
      <c r="Q827" s="242" t="str" cm="1">
        <f t="array" ref="Q827">IF(AND(I827&lt;&gt;0,I827&lt;&gt;""),IF(G827="","",IF(ISNUMBER(MATCH(SUBSTITUTE(G827," ",""),SUBSTITUTE('Look Up Values'!$I$2:$I$10," ",""),0)),"","State error")),"")</f>
        <v/>
      </c>
      <c r="R827" s="260" t="str">
        <f t="shared" si="25"/>
        <v/>
      </c>
    </row>
    <row r="828" spans="1:18" ht="15.75">
      <c r="A828" s="250">
        <v>821</v>
      </c>
      <c r="B828" s="198"/>
      <c r="C828" s="25"/>
      <c r="D828" s="25"/>
      <c r="E828" s="25"/>
      <c r="F828" s="25"/>
      <c r="G828" s="26"/>
      <c r="H828" s="27"/>
      <c r="I828" s="28"/>
      <c r="J828" s="430"/>
      <c r="K828" s="8"/>
      <c r="L828" s="457" t="str">
        <f t="shared" si="24"/>
        <v/>
      </c>
      <c r="M828" s="245" cm="1">
        <f t="array" ref="M828">SUMPRODUCT(--(N828:Q828&lt;&gt;"")) + IF(TRIM(R828)="",0,LEN(R828)-LEN(SUBSTITUTE(R828,",",""))+1)</f>
        <v>0</v>
      </c>
      <c r="N828" s="242" t="str">
        <f>IF(AND(I828&lt;&gt;0,I828&lt;&gt;""),IF(TRIM(SUBSTITUTE(B828,CHAR(160),""))="","",IF(ISNUMBER(MATCH(TRIM(SUBSTITUTE(B828,CHAR(160),"")),'Look Up Values'!$B$2:$B$500,0)),"","Origin error")),"")</f>
        <v/>
      </c>
      <c r="O828" s="242" t="str">
        <f>IF(AND(I828&lt;&gt;0,I828&lt;&gt;""),IF(C828="","",IF(AND(ISNUMBER(--LEFT(C828,FIND(" ",C828&amp;" ")-1)),OR(LEN(LEFT(C828,FIND(" ",C828&amp;" ")-1))=6,LEN(LEFT(C828,FIND(" ",C828&amp;" ")-1))=7),OR(ISNUMBER(MATCH(LEFT(C828,FIND(" ",C828&amp;" ")-1),'Look Up Values'!$G$2:$G$1000,0)),ISNUMBER(MATCH(LEFT(C828,FIND(" ",C828&amp;" ")-1),'Look Up Values'!$AE$2:$AE$2000,0)))),"","EWC error")),"")</f>
        <v/>
      </c>
      <c r="P828" s="242" t="str" cm="1">
        <f t="array" ref="P828">IF(AND(I828&lt;&gt;0,I828&lt;&gt;""),IF(D828="","",IF(ISNUMBER(MATCH(SUBSTITUTE(D828," ",""),SUBSTITUTE('Look Up Values'!$S$2:$S$120," ",""),0)),"","D&amp;R error")),"")</f>
        <v/>
      </c>
      <c r="Q828" s="242" t="str" cm="1">
        <f t="array" ref="Q828">IF(AND(I828&lt;&gt;0,I828&lt;&gt;""),IF(G828="","",IF(ISNUMBER(MATCH(SUBSTITUTE(G828," ",""),SUBSTITUTE('Look Up Values'!$I$2:$I$10," ",""),0)),"","State error")),"")</f>
        <v/>
      </c>
      <c r="R828" s="260" t="str">
        <f t="shared" si="25"/>
        <v/>
      </c>
    </row>
    <row r="829" spans="1:18" ht="15.75">
      <c r="A829" s="250">
        <v>822</v>
      </c>
      <c r="B829" s="198"/>
      <c r="C829" s="25"/>
      <c r="D829" s="25"/>
      <c r="E829" s="25"/>
      <c r="F829" s="25"/>
      <c r="G829" s="26"/>
      <c r="H829" s="27"/>
      <c r="I829" s="28"/>
      <c r="J829" s="430"/>
      <c r="K829" s="8"/>
      <c r="L829" s="457" t="str">
        <f t="shared" si="24"/>
        <v/>
      </c>
      <c r="M829" s="245" cm="1">
        <f t="array" ref="M829">SUMPRODUCT(--(N829:Q829&lt;&gt;"")) + IF(TRIM(R829)="",0,LEN(R829)-LEN(SUBSTITUTE(R829,",",""))+1)</f>
        <v>0</v>
      </c>
      <c r="N829" s="242" t="str">
        <f>IF(AND(I829&lt;&gt;0,I829&lt;&gt;""),IF(TRIM(SUBSTITUTE(B829,CHAR(160),""))="","",IF(ISNUMBER(MATCH(TRIM(SUBSTITUTE(B829,CHAR(160),"")),'Look Up Values'!$B$2:$B$500,0)),"","Origin error")),"")</f>
        <v/>
      </c>
      <c r="O829" s="242" t="str">
        <f>IF(AND(I829&lt;&gt;0,I829&lt;&gt;""),IF(C829="","",IF(AND(ISNUMBER(--LEFT(C829,FIND(" ",C829&amp;" ")-1)),OR(LEN(LEFT(C829,FIND(" ",C829&amp;" ")-1))=6,LEN(LEFT(C829,FIND(" ",C829&amp;" ")-1))=7),OR(ISNUMBER(MATCH(LEFT(C829,FIND(" ",C829&amp;" ")-1),'Look Up Values'!$G$2:$G$1000,0)),ISNUMBER(MATCH(LEFT(C829,FIND(" ",C829&amp;" ")-1),'Look Up Values'!$AE$2:$AE$2000,0)))),"","EWC error")),"")</f>
        <v/>
      </c>
      <c r="P829" s="242" t="str" cm="1">
        <f t="array" ref="P829">IF(AND(I829&lt;&gt;0,I829&lt;&gt;""),IF(D829="","",IF(ISNUMBER(MATCH(SUBSTITUTE(D829," ",""),SUBSTITUTE('Look Up Values'!$S$2:$S$120," ",""),0)),"","D&amp;R error")),"")</f>
        <v/>
      </c>
      <c r="Q829" s="242" t="str" cm="1">
        <f t="array" ref="Q829">IF(AND(I829&lt;&gt;0,I829&lt;&gt;""),IF(G829="","",IF(ISNUMBER(MATCH(SUBSTITUTE(G829," ",""),SUBSTITUTE('Look Up Values'!$I$2:$I$10," ",""),0)),"","State error")),"")</f>
        <v/>
      </c>
      <c r="R829" s="260" t="str">
        <f t="shared" si="25"/>
        <v/>
      </c>
    </row>
    <row r="830" spans="1:18" ht="15.75">
      <c r="A830" s="250">
        <v>823</v>
      </c>
      <c r="B830" s="198"/>
      <c r="C830" s="25"/>
      <c r="D830" s="25"/>
      <c r="E830" s="25"/>
      <c r="F830" s="25"/>
      <c r="G830" s="26"/>
      <c r="H830" s="27"/>
      <c r="I830" s="28"/>
      <c r="J830" s="430"/>
      <c r="K830" s="8"/>
      <c r="L830" s="457" t="str">
        <f t="shared" si="24"/>
        <v/>
      </c>
      <c r="M830" s="245" cm="1">
        <f t="array" ref="M830">SUMPRODUCT(--(N830:Q830&lt;&gt;"")) + IF(TRIM(R830)="",0,LEN(R830)-LEN(SUBSTITUTE(R830,",",""))+1)</f>
        <v>0</v>
      </c>
      <c r="N830" s="242" t="str">
        <f>IF(AND(I830&lt;&gt;0,I830&lt;&gt;""),IF(TRIM(SUBSTITUTE(B830,CHAR(160),""))="","",IF(ISNUMBER(MATCH(TRIM(SUBSTITUTE(B830,CHAR(160),"")),'Look Up Values'!$B$2:$B$500,0)),"","Origin error")),"")</f>
        <v/>
      </c>
      <c r="O830" s="242" t="str">
        <f>IF(AND(I830&lt;&gt;0,I830&lt;&gt;""),IF(C830="","",IF(AND(ISNUMBER(--LEFT(C830,FIND(" ",C830&amp;" ")-1)),OR(LEN(LEFT(C830,FIND(" ",C830&amp;" ")-1))=6,LEN(LEFT(C830,FIND(" ",C830&amp;" ")-1))=7),OR(ISNUMBER(MATCH(LEFT(C830,FIND(" ",C830&amp;" ")-1),'Look Up Values'!$G$2:$G$1000,0)),ISNUMBER(MATCH(LEFT(C830,FIND(" ",C830&amp;" ")-1),'Look Up Values'!$AE$2:$AE$2000,0)))),"","EWC error")),"")</f>
        <v/>
      </c>
      <c r="P830" s="242" t="str" cm="1">
        <f t="array" ref="P830">IF(AND(I830&lt;&gt;0,I830&lt;&gt;""),IF(D830="","",IF(ISNUMBER(MATCH(SUBSTITUTE(D830," ",""),SUBSTITUTE('Look Up Values'!$S$2:$S$120," ",""),0)),"","D&amp;R error")),"")</f>
        <v/>
      </c>
      <c r="Q830" s="242" t="str" cm="1">
        <f t="array" ref="Q830">IF(AND(I830&lt;&gt;0,I830&lt;&gt;""),IF(G830="","",IF(ISNUMBER(MATCH(SUBSTITUTE(G830," ",""),SUBSTITUTE('Look Up Values'!$I$2:$I$10," ",""),0)),"","State error")),"")</f>
        <v/>
      </c>
      <c r="R830" s="260" t="str">
        <f t="shared" si="25"/>
        <v/>
      </c>
    </row>
    <row r="831" spans="1:18" ht="15.75">
      <c r="A831" s="250">
        <v>824</v>
      </c>
      <c r="B831" s="198"/>
      <c r="C831" s="25"/>
      <c r="D831" s="25"/>
      <c r="E831" s="25"/>
      <c r="F831" s="25"/>
      <c r="G831" s="26"/>
      <c r="H831" s="27"/>
      <c r="I831" s="28"/>
      <c r="J831" s="430"/>
      <c r="K831" s="8"/>
      <c r="L831" s="457" t="str">
        <f t="shared" si="24"/>
        <v/>
      </c>
      <c r="M831" s="245" cm="1">
        <f t="array" ref="M831">SUMPRODUCT(--(N831:Q831&lt;&gt;"")) + IF(TRIM(R831)="",0,LEN(R831)-LEN(SUBSTITUTE(R831,",",""))+1)</f>
        <v>0</v>
      </c>
      <c r="N831" s="242" t="str">
        <f>IF(AND(I831&lt;&gt;0,I831&lt;&gt;""),IF(TRIM(SUBSTITUTE(B831,CHAR(160),""))="","",IF(ISNUMBER(MATCH(TRIM(SUBSTITUTE(B831,CHAR(160),"")),'Look Up Values'!$B$2:$B$500,0)),"","Origin error")),"")</f>
        <v/>
      </c>
      <c r="O831" s="242" t="str">
        <f>IF(AND(I831&lt;&gt;0,I831&lt;&gt;""),IF(C831="","",IF(AND(ISNUMBER(--LEFT(C831,FIND(" ",C831&amp;" ")-1)),OR(LEN(LEFT(C831,FIND(" ",C831&amp;" ")-1))=6,LEN(LEFT(C831,FIND(" ",C831&amp;" ")-1))=7),OR(ISNUMBER(MATCH(LEFT(C831,FIND(" ",C831&amp;" ")-1),'Look Up Values'!$G$2:$G$1000,0)),ISNUMBER(MATCH(LEFT(C831,FIND(" ",C831&amp;" ")-1),'Look Up Values'!$AE$2:$AE$2000,0)))),"","EWC error")),"")</f>
        <v/>
      </c>
      <c r="P831" s="242" t="str" cm="1">
        <f t="array" ref="P831">IF(AND(I831&lt;&gt;0,I831&lt;&gt;""),IF(D831="","",IF(ISNUMBER(MATCH(SUBSTITUTE(D831," ",""),SUBSTITUTE('Look Up Values'!$S$2:$S$120," ",""),0)),"","D&amp;R error")),"")</f>
        <v/>
      </c>
      <c r="Q831" s="242" t="str" cm="1">
        <f t="array" ref="Q831">IF(AND(I831&lt;&gt;0,I831&lt;&gt;""),IF(G831="","",IF(ISNUMBER(MATCH(SUBSTITUTE(G831," ",""),SUBSTITUTE('Look Up Values'!$I$2:$I$10," ",""),0)),"","State error")),"")</f>
        <v/>
      </c>
      <c r="R831" s="260" t="str">
        <f t="shared" si="25"/>
        <v/>
      </c>
    </row>
    <row r="832" spans="1:18" ht="15.75">
      <c r="A832" s="250">
        <v>825</v>
      </c>
      <c r="B832" s="198"/>
      <c r="C832" s="25"/>
      <c r="D832" s="25"/>
      <c r="E832" s="25"/>
      <c r="F832" s="25"/>
      <c r="G832" s="26"/>
      <c r="H832" s="27"/>
      <c r="I832" s="28"/>
      <c r="J832" s="430"/>
      <c r="K832" s="8"/>
      <c r="L832" s="457" t="str">
        <f t="shared" si="24"/>
        <v/>
      </c>
      <c r="M832" s="245" cm="1">
        <f t="array" ref="M832">SUMPRODUCT(--(N832:Q832&lt;&gt;"")) + IF(TRIM(R832)="",0,LEN(R832)-LEN(SUBSTITUTE(R832,",",""))+1)</f>
        <v>0</v>
      </c>
      <c r="N832" s="242" t="str">
        <f>IF(AND(I832&lt;&gt;0,I832&lt;&gt;""),IF(TRIM(SUBSTITUTE(B832,CHAR(160),""))="","",IF(ISNUMBER(MATCH(TRIM(SUBSTITUTE(B832,CHAR(160),"")),'Look Up Values'!$B$2:$B$500,0)),"","Origin error")),"")</f>
        <v/>
      </c>
      <c r="O832" s="242" t="str">
        <f>IF(AND(I832&lt;&gt;0,I832&lt;&gt;""),IF(C832="","",IF(AND(ISNUMBER(--LEFT(C832,FIND(" ",C832&amp;" ")-1)),OR(LEN(LEFT(C832,FIND(" ",C832&amp;" ")-1))=6,LEN(LEFT(C832,FIND(" ",C832&amp;" ")-1))=7),OR(ISNUMBER(MATCH(LEFT(C832,FIND(" ",C832&amp;" ")-1),'Look Up Values'!$G$2:$G$1000,0)),ISNUMBER(MATCH(LEFT(C832,FIND(" ",C832&amp;" ")-1),'Look Up Values'!$AE$2:$AE$2000,0)))),"","EWC error")),"")</f>
        <v/>
      </c>
      <c r="P832" s="242" t="str" cm="1">
        <f t="array" ref="P832">IF(AND(I832&lt;&gt;0,I832&lt;&gt;""),IF(D832="","",IF(ISNUMBER(MATCH(SUBSTITUTE(D832," ",""),SUBSTITUTE('Look Up Values'!$S$2:$S$120," ",""),0)),"","D&amp;R error")),"")</f>
        <v/>
      </c>
      <c r="Q832" s="242" t="str" cm="1">
        <f t="array" ref="Q832">IF(AND(I832&lt;&gt;0,I832&lt;&gt;""),IF(G832="","",IF(ISNUMBER(MATCH(SUBSTITUTE(G832," ",""),SUBSTITUTE('Look Up Values'!$I$2:$I$10," ",""),0)),"","State error")),"")</f>
        <v/>
      </c>
      <c r="R832" s="260" t="str">
        <f t="shared" si="25"/>
        <v/>
      </c>
    </row>
    <row r="833" spans="1:18" ht="15.75">
      <c r="A833" s="250">
        <v>826</v>
      </c>
      <c r="B833" s="198"/>
      <c r="C833" s="25"/>
      <c r="D833" s="25"/>
      <c r="E833" s="25"/>
      <c r="F833" s="25"/>
      <c r="G833" s="26"/>
      <c r="H833" s="27"/>
      <c r="I833" s="28"/>
      <c r="J833" s="430"/>
      <c r="K833" s="8"/>
      <c r="L833" s="457" t="str">
        <f t="shared" si="24"/>
        <v/>
      </c>
      <c r="M833" s="245" cm="1">
        <f t="array" ref="M833">SUMPRODUCT(--(N833:Q833&lt;&gt;"")) + IF(TRIM(R833)="",0,LEN(R833)-LEN(SUBSTITUTE(R833,",",""))+1)</f>
        <v>0</v>
      </c>
      <c r="N833" s="242" t="str">
        <f>IF(AND(I833&lt;&gt;0,I833&lt;&gt;""),IF(TRIM(SUBSTITUTE(B833,CHAR(160),""))="","",IF(ISNUMBER(MATCH(TRIM(SUBSTITUTE(B833,CHAR(160),"")),'Look Up Values'!$B$2:$B$500,0)),"","Origin error")),"")</f>
        <v/>
      </c>
      <c r="O833" s="242" t="str">
        <f>IF(AND(I833&lt;&gt;0,I833&lt;&gt;""),IF(C833="","",IF(AND(ISNUMBER(--LEFT(C833,FIND(" ",C833&amp;" ")-1)),OR(LEN(LEFT(C833,FIND(" ",C833&amp;" ")-1))=6,LEN(LEFT(C833,FIND(" ",C833&amp;" ")-1))=7),OR(ISNUMBER(MATCH(LEFT(C833,FIND(" ",C833&amp;" ")-1),'Look Up Values'!$G$2:$G$1000,0)),ISNUMBER(MATCH(LEFT(C833,FIND(" ",C833&amp;" ")-1),'Look Up Values'!$AE$2:$AE$2000,0)))),"","EWC error")),"")</f>
        <v/>
      </c>
      <c r="P833" s="242" t="str" cm="1">
        <f t="array" ref="P833">IF(AND(I833&lt;&gt;0,I833&lt;&gt;""),IF(D833="","",IF(ISNUMBER(MATCH(SUBSTITUTE(D833," ",""),SUBSTITUTE('Look Up Values'!$S$2:$S$120," ",""),0)),"","D&amp;R error")),"")</f>
        <v/>
      </c>
      <c r="Q833" s="242" t="str" cm="1">
        <f t="array" ref="Q833">IF(AND(I833&lt;&gt;0,I833&lt;&gt;""),IF(G833="","",IF(ISNUMBER(MATCH(SUBSTITUTE(G833," ",""),SUBSTITUTE('Look Up Values'!$I$2:$I$10," ",""),0)),"","State error")),"")</f>
        <v/>
      </c>
      <c r="R833" s="260" t="str">
        <f t="shared" si="25"/>
        <v/>
      </c>
    </row>
    <row r="834" spans="1:18" ht="15.75">
      <c r="A834" s="250">
        <v>827</v>
      </c>
      <c r="B834" s="198"/>
      <c r="C834" s="25"/>
      <c r="D834" s="25"/>
      <c r="E834" s="25"/>
      <c r="F834" s="25"/>
      <c r="G834" s="26"/>
      <c r="H834" s="27"/>
      <c r="I834" s="28"/>
      <c r="J834" s="430"/>
      <c r="K834" s="8"/>
      <c r="L834" s="457" t="str">
        <f t="shared" si="24"/>
        <v/>
      </c>
      <c r="M834" s="245" cm="1">
        <f t="array" ref="M834">SUMPRODUCT(--(N834:Q834&lt;&gt;"")) + IF(TRIM(R834)="",0,LEN(R834)-LEN(SUBSTITUTE(R834,",",""))+1)</f>
        <v>0</v>
      </c>
      <c r="N834" s="242" t="str">
        <f>IF(AND(I834&lt;&gt;0,I834&lt;&gt;""),IF(TRIM(SUBSTITUTE(B834,CHAR(160),""))="","",IF(ISNUMBER(MATCH(TRIM(SUBSTITUTE(B834,CHAR(160),"")),'Look Up Values'!$B$2:$B$500,0)),"","Origin error")),"")</f>
        <v/>
      </c>
      <c r="O834" s="242" t="str">
        <f>IF(AND(I834&lt;&gt;0,I834&lt;&gt;""),IF(C834="","",IF(AND(ISNUMBER(--LEFT(C834,FIND(" ",C834&amp;" ")-1)),OR(LEN(LEFT(C834,FIND(" ",C834&amp;" ")-1))=6,LEN(LEFT(C834,FIND(" ",C834&amp;" ")-1))=7),OR(ISNUMBER(MATCH(LEFT(C834,FIND(" ",C834&amp;" ")-1),'Look Up Values'!$G$2:$G$1000,0)),ISNUMBER(MATCH(LEFT(C834,FIND(" ",C834&amp;" ")-1),'Look Up Values'!$AE$2:$AE$2000,0)))),"","EWC error")),"")</f>
        <v/>
      </c>
      <c r="P834" s="242" t="str" cm="1">
        <f t="array" ref="P834">IF(AND(I834&lt;&gt;0,I834&lt;&gt;""),IF(D834="","",IF(ISNUMBER(MATCH(SUBSTITUTE(D834," ",""),SUBSTITUTE('Look Up Values'!$S$2:$S$120," ",""),0)),"","D&amp;R error")),"")</f>
        <v/>
      </c>
      <c r="Q834" s="242" t="str" cm="1">
        <f t="array" ref="Q834">IF(AND(I834&lt;&gt;0,I834&lt;&gt;""),IF(G834="","",IF(ISNUMBER(MATCH(SUBSTITUTE(G834," ",""),SUBSTITUTE('Look Up Values'!$I$2:$I$10," ",""),0)),"","State error")),"")</f>
        <v/>
      </c>
      <c r="R834" s="260" t="str">
        <f t="shared" si="25"/>
        <v/>
      </c>
    </row>
    <row r="835" spans="1:18" ht="15.75">
      <c r="A835" s="250">
        <v>828</v>
      </c>
      <c r="B835" s="198"/>
      <c r="C835" s="25"/>
      <c r="D835" s="25"/>
      <c r="E835" s="25"/>
      <c r="F835" s="25"/>
      <c r="G835" s="26"/>
      <c r="H835" s="27"/>
      <c r="I835" s="28"/>
      <c r="J835" s="430"/>
      <c r="K835" s="8"/>
      <c r="L835" s="457" t="str">
        <f t="shared" si="24"/>
        <v/>
      </c>
      <c r="M835" s="245" cm="1">
        <f t="array" ref="M835">SUMPRODUCT(--(N835:Q835&lt;&gt;"")) + IF(TRIM(R835)="",0,LEN(R835)-LEN(SUBSTITUTE(R835,",",""))+1)</f>
        <v>0</v>
      </c>
      <c r="N835" s="242" t="str">
        <f>IF(AND(I835&lt;&gt;0,I835&lt;&gt;""),IF(TRIM(SUBSTITUTE(B835,CHAR(160),""))="","",IF(ISNUMBER(MATCH(TRIM(SUBSTITUTE(B835,CHAR(160),"")),'Look Up Values'!$B$2:$B$500,0)),"","Origin error")),"")</f>
        <v/>
      </c>
      <c r="O835" s="242" t="str">
        <f>IF(AND(I835&lt;&gt;0,I835&lt;&gt;""),IF(C835="","",IF(AND(ISNUMBER(--LEFT(C835,FIND(" ",C835&amp;" ")-1)),OR(LEN(LEFT(C835,FIND(" ",C835&amp;" ")-1))=6,LEN(LEFT(C835,FIND(" ",C835&amp;" ")-1))=7),OR(ISNUMBER(MATCH(LEFT(C835,FIND(" ",C835&amp;" ")-1),'Look Up Values'!$G$2:$G$1000,0)),ISNUMBER(MATCH(LEFT(C835,FIND(" ",C835&amp;" ")-1),'Look Up Values'!$AE$2:$AE$2000,0)))),"","EWC error")),"")</f>
        <v/>
      </c>
      <c r="P835" s="242" t="str" cm="1">
        <f t="array" ref="P835">IF(AND(I835&lt;&gt;0,I835&lt;&gt;""),IF(D835="","",IF(ISNUMBER(MATCH(SUBSTITUTE(D835," ",""),SUBSTITUTE('Look Up Values'!$S$2:$S$120," ",""),0)),"","D&amp;R error")),"")</f>
        <v/>
      </c>
      <c r="Q835" s="242" t="str" cm="1">
        <f t="array" ref="Q835">IF(AND(I835&lt;&gt;0,I835&lt;&gt;""),IF(G835="","",IF(ISNUMBER(MATCH(SUBSTITUTE(G835," ",""),SUBSTITUTE('Look Up Values'!$I$2:$I$10," ",""),0)),"","State error")),"")</f>
        <v/>
      </c>
      <c r="R835" s="260" t="str">
        <f t="shared" si="25"/>
        <v/>
      </c>
    </row>
    <row r="836" spans="1:18" ht="15.75">
      <c r="A836" s="250">
        <v>829</v>
      </c>
      <c r="B836" s="198"/>
      <c r="C836" s="25"/>
      <c r="D836" s="25"/>
      <c r="E836" s="25"/>
      <c r="F836" s="25"/>
      <c r="G836" s="26"/>
      <c r="H836" s="27"/>
      <c r="I836" s="28"/>
      <c r="J836" s="430"/>
      <c r="K836" s="8"/>
      <c r="L836" s="457" t="str">
        <f t="shared" si="24"/>
        <v/>
      </c>
      <c r="M836" s="245" cm="1">
        <f t="array" ref="M836">SUMPRODUCT(--(N836:Q836&lt;&gt;"")) + IF(TRIM(R836)="",0,LEN(R836)-LEN(SUBSTITUTE(R836,",",""))+1)</f>
        <v>0</v>
      </c>
      <c r="N836" s="242" t="str">
        <f>IF(AND(I836&lt;&gt;0,I836&lt;&gt;""),IF(TRIM(SUBSTITUTE(B836,CHAR(160),""))="","",IF(ISNUMBER(MATCH(TRIM(SUBSTITUTE(B836,CHAR(160),"")),'Look Up Values'!$B$2:$B$500,0)),"","Origin error")),"")</f>
        <v/>
      </c>
      <c r="O836" s="242" t="str">
        <f>IF(AND(I836&lt;&gt;0,I836&lt;&gt;""),IF(C836="","",IF(AND(ISNUMBER(--LEFT(C836,FIND(" ",C836&amp;" ")-1)),OR(LEN(LEFT(C836,FIND(" ",C836&amp;" ")-1))=6,LEN(LEFT(C836,FIND(" ",C836&amp;" ")-1))=7),OR(ISNUMBER(MATCH(LEFT(C836,FIND(" ",C836&amp;" ")-1),'Look Up Values'!$G$2:$G$1000,0)),ISNUMBER(MATCH(LEFT(C836,FIND(" ",C836&amp;" ")-1),'Look Up Values'!$AE$2:$AE$2000,0)))),"","EWC error")),"")</f>
        <v/>
      </c>
      <c r="P836" s="242" t="str" cm="1">
        <f t="array" ref="P836">IF(AND(I836&lt;&gt;0,I836&lt;&gt;""),IF(D836="","",IF(ISNUMBER(MATCH(SUBSTITUTE(D836," ",""),SUBSTITUTE('Look Up Values'!$S$2:$S$120," ",""),0)),"","D&amp;R error")),"")</f>
        <v/>
      </c>
      <c r="Q836" s="242" t="str" cm="1">
        <f t="array" ref="Q836">IF(AND(I836&lt;&gt;0,I836&lt;&gt;""),IF(G836="","",IF(ISNUMBER(MATCH(SUBSTITUTE(G836," ",""),SUBSTITUTE('Look Up Values'!$I$2:$I$10," ",""),0)),"","State error")),"")</f>
        <v/>
      </c>
      <c r="R836" s="260" t="str">
        <f t="shared" si="25"/>
        <v/>
      </c>
    </row>
    <row r="837" spans="1:18" ht="15.75">
      <c r="A837" s="250">
        <v>830</v>
      </c>
      <c r="B837" s="198"/>
      <c r="C837" s="25"/>
      <c r="D837" s="25"/>
      <c r="E837" s="25"/>
      <c r="F837" s="25"/>
      <c r="G837" s="26"/>
      <c r="H837" s="27"/>
      <c r="I837" s="28"/>
      <c r="J837" s="430"/>
      <c r="K837" s="8"/>
      <c r="L837" s="457" t="str">
        <f t="shared" si="24"/>
        <v/>
      </c>
      <c r="M837" s="245" cm="1">
        <f t="array" ref="M837">SUMPRODUCT(--(N837:Q837&lt;&gt;"")) + IF(TRIM(R837)="",0,LEN(R837)-LEN(SUBSTITUTE(R837,",",""))+1)</f>
        <v>0</v>
      </c>
      <c r="N837" s="242" t="str">
        <f>IF(AND(I837&lt;&gt;0,I837&lt;&gt;""),IF(TRIM(SUBSTITUTE(B837,CHAR(160),""))="","",IF(ISNUMBER(MATCH(TRIM(SUBSTITUTE(B837,CHAR(160),"")),'Look Up Values'!$B$2:$B$500,0)),"","Origin error")),"")</f>
        <v/>
      </c>
      <c r="O837" s="242" t="str">
        <f>IF(AND(I837&lt;&gt;0,I837&lt;&gt;""),IF(C837="","",IF(AND(ISNUMBER(--LEFT(C837,FIND(" ",C837&amp;" ")-1)),OR(LEN(LEFT(C837,FIND(" ",C837&amp;" ")-1))=6,LEN(LEFT(C837,FIND(" ",C837&amp;" ")-1))=7),OR(ISNUMBER(MATCH(LEFT(C837,FIND(" ",C837&amp;" ")-1),'Look Up Values'!$G$2:$G$1000,0)),ISNUMBER(MATCH(LEFT(C837,FIND(" ",C837&amp;" ")-1),'Look Up Values'!$AE$2:$AE$2000,0)))),"","EWC error")),"")</f>
        <v/>
      </c>
      <c r="P837" s="242" t="str" cm="1">
        <f t="array" ref="P837">IF(AND(I837&lt;&gt;0,I837&lt;&gt;""),IF(D837="","",IF(ISNUMBER(MATCH(SUBSTITUTE(D837," ",""),SUBSTITUTE('Look Up Values'!$S$2:$S$120," ",""),0)),"","D&amp;R error")),"")</f>
        <v/>
      </c>
      <c r="Q837" s="242" t="str" cm="1">
        <f t="array" ref="Q837">IF(AND(I837&lt;&gt;0,I837&lt;&gt;""),IF(G837="","",IF(ISNUMBER(MATCH(SUBSTITUTE(G837," ",""),SUBSTITUTE('Look Up Values'!$I$2:$I$10," ",""),0)),"","State error")),"")</f>
        <v/>
      </c>
      <c r="R837" s="260" t="str">
        <f t="shared" si="25"/>
        <v/>
      </c>
    </row>
    <row r="838" spans="1:18" ht="15.75">
      <c r="A838" s="250">
        <v>831</v>
      </c>
      <c r="B838" s="198"/>
      <c r="C838" s="25"/>
      <c r="D838" s="25"/>
      <c r="E838" s="25"/>
      <c r="F838" s="25"/>
      <c r="G838" s="26"/>
      <c r="H838" s="27"/>
      <c r="I838" s="28"/>
      <c r="J838" s="430"/>
      <c r="K838" s="8"/>
      <c r="L838" s="457" t="str">
        <f t="shared" si="24"/>
        <v/>
      </c>
      <c r="M838" s="245" cm="1">
        <f t="array" ref="M838">SUMPRODUCT(--(N838:Q838&lt;&gt;"")) + IF(TRIM(R838)="",0,LEN(R838)-LEN(SUBSTITUTE(R838,",",""))+1)</f>
        <v>0</v>
      </c>
      <c r="N838" s="242" t="str">
        <f>IF(AND(I838&lt;&gt;0,I838&lt;&gt;""),IF(TRIM(SUBSTITUTE(B838,CHAR(160),""))="","",IF(ISNUMBER(MATCH(TRIM(SUBSTITUTE(B838,CHAR(160),"")),'Look Up Values'!$B$2:$B$500,0)),"","Origin error")),"")</f>
        <v/>
      </c>
      <c r="O838" s="242" t="str">
        <f>IF(AND(I838&lt;&gt;0,I838&lt;&gt;""),IF(C838="","",IF(AND(ISNUMBER(--LEFT(C838,FIND(" ",C838&amp;" ")-1)),OR(LEN(LEFT(C838,FIND(" ",C838&amp;" ")-1))=6,LEN(LEFT(C838,FIND(" ",C838&amp;" ")-1))=7),OR(ISNUMBER(MATCH(LEFT(C838,FIND(" ",C838&amp;" ")-1),'Look Up Values'!$G$2:$G$1000,0)),ISNUMBER(MATCH(LEFT(C838,FIND(" ",C838&amp;" ")-1),'Look Up Values'!$AE$2:$AE$2000,0)))),"","EWC error")),"")</f>
        <v/>
      </c>
      <c r="P838" s="242" t="str" cm="1">
        <f t="array" ref="P838">IF(AND(I838&lt;&gt;0,I838&lt;&gt;""),IF(D838="","",IF(ISNUMBER(MATCH(SUBSTITUTE(D838," ",""),SUBSTITUTE('Look Up Values'!$S$2:$S$120," ",""),0)),"","D&amp;R error")),"")</f>
        <v/>
      </c>
      <c r="Q838" s="242" t="str" cm="1">
        <f t="array" ref="Q838">IF(AND(I838&lt;&gt;0,I838&lt;&gt;""),IF(G838="","",IF(ISNUMBER(MATCH(SUBSTITUTE(G838," ",""),SUBSTITUTE('Look Up Values'!$I$2:$I$10," ",""),0)),"","State error")),"")</f>
        <v/>
      </c>
      <c r="R838" s="260" t="str">
        <f t="shared" si="25"/>
        <v/>
      </c>
    </row>
    <row r="839" spans="1:18" ht="15.75">
      <c r="A839" s="250">
        <v>832</v>
      </c>
      <c r="B839" s="198"/>
      <c r="C839" s="25"/>
      <c r="D839" s="25"/>
      <c r="E839" s="25"/>
      <c r="F839" s="25"/>
      <c r="G839" s="26"/>
      <c r="H839" s="27"/>
      <c r="I839" s="28"/>
      <c r="J839" s="430"/>
      <c r="K839" s="8"/>
      <c r="L839" s="457" t="str">
        <f t="shared" si="24"/>
        <v/>
      </c>
      <c r="M839" s="245" cm="1">
        <f t="array" ref="M839">SUMPRODUCT(--(N839:Q839&lt;&gt;"")) + IF(TRIM(R839)="",0,LEN(R839)-LEN(SUBSTITUTE(R839,",",""))+1)</f>
        <v>0</v>
      </c>
      <c r="N839" s="242" t="str">
        <f>IF(AND(I839&lt;&gt;0,I839&lt;&gt;""),IF(TRIM(SUBSTITUTE(B839,CHAR(160),""))="","",IF(ISNUMBER(MATCH(TRIM(SUBSTITUTE(B839,CHAR(160),"")),'Look Up Values'!$B$2:$B$500,0)),"","Origin error")),"")</f>
        <v/>
      </c>
      <c r="O839" s="242" t="str">
        <f>IF(AND(I839&lt;&gt;0,I839&lt;&gt;""),IF(C839="","",IF(AND(ISNUMBER(--LEFT(C839,FIND(" ",C839&amp;" ")-1)),OR(LEN(LEFT(C839,FIND(" ",C839&amp;" ")-1))=6,LEN(LEFT(C839,FIND(" ",C839&amp;" ")-1))=7),OR(ISNUMBER(MATCH(LEFT(C839,FIND(" ",C839&amp;" ")-1),'Look Up Values'!$G$2:$G$1000,0)),ISNUMBER(MATCH(LEFT(C839,FIND(" ",C839&amp;" ")-1),'Look Up Values'!$AE$2:$AE$2000,0)))),"","EWC error")),"")</f>
        <v/>
      </c>
      <c r="P839" s="242" t="str" cm="1">
        <f t="array" ref="P839">IF(AND(I839&lt;&gt;0,I839&lt;&gt;""),IF(D839="","",IF(ISNUMBER(MATCH(SUBSTITUTE(D839," ",""),SUBSTITUTE('Look Up Values'!$S$2:$S$120," ",""),0)),"","D&amp;R error")),"")</f>
        <v/>
      </c>
      <c r="Q839" s="242" t="str" cm="1">
        <f t="array" ref="Q839">IF(AND(I839&lt;&gt;0,I839&lt;&gt;""),IF(G839="","",IF(ISNUMBER(MATCH(SUBSTITUTE(G839," ",""),SUBSTITUTE('Look Up Values'!$I$2:$I$10," ",""),0)),"","State error")),"")</f>
        <v/>
      </c>
      <c r="R839" s="260" t="str">
        <f t="shared" si="25"/>
        <v/>
      </c>
    </row>
    <row r="840" spans="1:18" ht="15.75">
      <c r="A840" s="250">
        <v>833</v>
      </c>
      <c r="B840" s="198"/>
      <c r="C840" s="25"/>
      <c r="D840" s="25"/>
      <c r="E840" s="25"/>
      <c r="F840" s="25"/>
      <c r="G840" s="26"/>
      <c r="H840" s="27"/>
      <c r="I840" s="28"/>
      <c r="J840" s="430"/>
      <c r="K840" s="8"/>
      <c r="L840" s="457" t="str">
        <f t="shared" ref="L840:L903" si="26">IF(IFERROR(--SUBSTITUTE(M840,CHAR(160),""),0)&gt;0,A840,"")</f>
        <v/>
      </c>
      <c r="M840" s="245" cm="1">
        <f t="array" ref="M840">SUMPRODUCT(--(N840:Q840&lt;&gt;"")) + IF(TRIM(R840)="",0,LEN(R840)-LEN(SUBSTITUTE(R840,",",""))+1)</f>
        <v>0</v>
      </c>
      <c r="N840" s="242" t="str">
        <f>IF(AND(I840&lt;&gt;0,I840&lt;&gt;""),IF(TRIM(SUBSTITUTE(B840,CHAR(160),""))="","",IF(ISNUMBER(MATCH(TRIM(SUBSTITUTE(B840,CHAR(160),"")),'Look Up Values'!$B$2:$B$500,0)),"","Origin error")),"")</f>
        <v/>
      </c>
      <c r="O840" s="242" t="str">
        <f>IF(AND(I840&lt;&gt;0,I840&lt;&gt;""),IF(C840="","",IF(AND(ISNUMBER(--LEFT(C840,FIND(" ",C840&amp;" ")-1)),OR(LEN(LEFT(C840,FIND(" ",C840&amp;" ")-1))=6,LEN(LEFT(C840,FIND(" ",C840&amp;" ")-1))=7),OR(ISNUMBER(MATCH(LEFT(C840,FIND(" ",C840&amp;" ")-1),'Look Up Values'!$G$2:$G$1000,0)),ISNUMBER(MATCH(LEFT(C840,FIND(" ",C840&amp;" ")-1),'Look Up Values'!$AE$2:$AE$2000,0)))),"","EWC error")),"")</f>
        <v/>
      </c>
      <c r="P840" s="242" t="str" cm="1">
        <f t="array" ref="P840">IF(AND(I840&lt;&gt;0,I840&lt;&gt;""),IF(D840="","",IF(ISNUMBER(MATCH(SUBSTITUTE(D840," ",""),SUBSTITUTE('Look Up Values'!$S$2:$S$120," ",""),0)),"","D&amp;R error")),"")</f>
        <v/>
      </c>
      <c r="Q840" s="242" t="str" cm="1">
        <f t="array" ref="Q840">IF(AND(I840&lt;&gt;0,I840&lt;&gt;""),IF(G840="","",IF(ISNUMBER(MATCH(SUBSTITUTE(G840," ",""),SUBSTITUTE('Look Up Values'!$I$2:$I$10," ",""),0)),"","State error")),"")</f>
        <v/>
      </c>
      <c r="R840" s="260" t="str">
        <f t="shared" si="25"/>
        <v/>
      </c>
    </row>
    <row r="841" spans="1:18" ht="15.75">
      <c r="A841" s="250">
        <v>834</v>
      </c>
      <c r="B841" s="198"/>
      <c r="C841" s="25"/>
      <c r="D841" s="25"/>
      <c r="E841" s="25"/>
      <c r="F841" s="25"/>
      <c r="G841" s="26"/>
      <c r="H841" s="27"/>
      <c r="I841" s="28"/>
      <c r="J841" s="430"/>
      <c r="K841" s="8"/>
      <c r="L841" s="457" t="str">
        <f t="shared" si="26"/>
        <v/>
      </c>
      <c r="M841" s="245" cm="1">
        <f t="array" ref="M841">SUMPRODUCT(--(N841:Q841&lt;&gt;"")) + IF(TRIM(R841)="",0,LEN(R841)-LEN(SUBSTITUTE(R841,",",""))+1)</f>
        <v>0</v>
      </c>
      <c r="N841" s="242" t="str">
        <f>IF(AND(I841&lt;&gt;0,I841&lt;&gt;""),IF(TRIM(SUBSTITUTE(B841,CHAR(160),""))="","",IF(ISNUMBER(MATCH(TRIM(SUBSTITUTE(B841,CHAR(160),"")),'Look Up Values'!$B$2:$B$500,0)),"","Origin error")),"")</f>
        <v/>
      </c>
      <c r="O841" s="242" t="str">
        <f>IF(AND(I841&lt;&gt;0,I841&lt;&gt;""),IF(C841="","",IF(AND(ISNUMBER(--LEFT(C841,FIND(" ",C841&amp;" ")-1)),OR(LEN(LEFT(C841,FIND(" ",C841&amp;" ")-1))=6,LEN(LEFT(C841,FIND(" ",C841&amp;" ")-1))=7),OR(ISNUMBER(MATCH(LEFT(C841,FIND(" ",C841&amp;" ")-1),'Look Up Values'!$G$2:$G$1000,0)),ISNUMBER(MATCH(LEFT(C841,FIND(" ",C841&amp;" ")-1),'Look Up Values'!$AE$2:$AE$2000,0)))),"","EWC error")),"")</f>
        <v/>
      </c>
      <c r="P841" s="242" t="str" cm="1">
        <f t="array" ref="P841">IF(AND(I841&lt;&gt;0,I841&lt;&gt;""),IF(D841="","",IF(ISNUMBER(MATCH(SUBSTITUTE(D841," ",""),SUBSTITUTE('Look Up Values'!$S$2:$S$120," ",""),0)),"","D&amp;R error")),"")</f>
        <v/>
      </c>
      <c r="Q841" s="242" t="str" cm="1">
        <f t="array" ref="Q841">IF(AND(I841&lt;&gt;0,I841&lt;&gt;""),IF(G841="","",IF(ISNUMBER(MATCH(SUBSTITUTE(G841," ",""),SUBSTITUTE('Look Up Values'!$I$2:$I$10," ",""),0)),"","State error")),"")</f>
        <v/>
      </c>
      <c r="R841" s="260" t="str">
        <f t="shared" ref="R841:R904" si="27">IF(OR(I841="",I841=0),"",IF(COUNTA(B841,C841,D841,G841,I841)=0,"",IF(COUNTA(B841,C841,D841,G841,I841)=5,"",LEFT(IF(TRIM(SUBSTITUTE(B841,CHAR(160),""))="","Origin, ","")&amp;IF(TRIM(SUBSTITUTE(C841,CHAR(160),""))="","EWC, ","")&amp;IF(TRIM(SUBSTITUTE(D841,CHAR(160),""))="","D&amp;R, ","")&amp;IF(TRIM(SUBSTITUTE(G841,CHAR(160),""))="","State, ",""),LEN(IF(TRIM(SUBSTITUTE(B841,CHAR(160),""))="","Origin, ","")&amp;IF(TRIM(SUBSTITUTE(C841,CHAR(160),""))="","EWC, ","")&amp;IF(TRIM(SUBSTITUTE(D841,CHAR(160),""))="","D&amp;R, ","")&amp;IF(TRIM(SUBSTITUTE(G841,CHAR(160),""))="","State, ",""))-2))))</f>
        <v/>
      </c>
    </row>
    <row r="842" spans="1:18" ht="15.75">
      <c r="A842" s="250">
        <v>835</v>
      </c>
      <c r="B842" s="198"/>
      <c r="C842" s="25"/>
      <c r="D842" s="25"/>
      <c r="E842" s="25"/>
      <c r="F842" s="25"/>
      <c r="G842" s="26"/>
      <c r="H842" s="27"/>
      <c r="I842" s="28"/>
      <c r="J842" s="430"/>
      <c r="K842" s="8"/>
      <c r="L842" s="457" t="str">
        <f t="shared" si="26"/>
        <v/>
      </c>
      <c r="M842" s="245" cm="1">
        <f t="array" ref="M842">SUMPRODUCT(--(N842:Q842&lt;&gt;"")) + IF(TRIM(R842)="",0,LEN(R842)-LEN(SUBSTITUTE(R842,",",""))+1)</f>
        <v>0</v>
      </c>
      <c r="N842" s="242" t="str">
        <f>IF(AND(I842&lt;&gt;0,I842&lt;&gt;""),IF(TRIM(SUBSTITUTE(B842,CHAR(160),""))="","",IF(ISNUMBER(MATCH(TRIM(SUBSTITUTE(B842,CHAR(160),"")),'Look Up Values'!$B$2:$B$500,0)),"","Origin error")),"")</f>
        <v/>
      </c>
      <c r="O842" s="242" t="str">
        <f>IF(AND(I842&lt;&gt;0,I842&lt;&gt;""),IF(C842="","",IF(AND(ISNUMBER(--LEFT(C842,FIND(" ",C842&amp;" ")-1)),OR(LEN(LEFT(C842,FIND(" ",C842&amp;" ")-1))=6,LEN(LEFT(C842,FIND(" ",C842&amp;" ")-1))=7),OR(ISNUMBER(MATCH(LEFT(C842,FIND(" ",C842&amp;" ")-1),'Look Up Values'!$G$2:$G$1000,0)),ISNUMBER(MATCH(LEFT(C842,FIND(" ",C842&amp;" ")-1),'Look Up Values'!$AE$2:$AE$2000,0)))),"","EWC error")),"")</f>
        <v/>
      </c>
      <c r="P842" s="242" t="str" cm="1">
        <f t="array" ref="P842">IF(AND(I842&lt;&gt;0,I842&lt;&gt;""),IF(D842="","",IF(ISNUMBER(MATCH(SUBSTITUTE(D842," ",""),SUBSTITUTE('Look Up Values'!$S$2:$S$120," ",""),0)),"","D&amp;R error")),"")</f>
        <v/>
      </c>
      <c r="Q842" s="242" t="str" cm="1">
        <f t="array" ref="Q842">IF(AND(I842&lt;&gt;0,I842&lt;&gt;""),IF(G842="","",IF(ISNUMBER(MATCH(SUBSTITUTE(G842," ",""),SUBSTITUTE('Look Up Values'!$I$2:$I$10," ",""),0)),"","State error")),"")</f>
        <v/>
      </c>
      <c r="R842" s="260" t="str">
        <f t="shared" si="27"/>
        <v/>
      </c>
    </row>
    <row r="843" spans="1:18" ht="15.75">
      <c r="A843" s="250">
        <v>836</v>
      </c>
      <c r="B843" s="198"/>
      <c r="C843" s="25"/>
      <c r="D843" s="25"/>
      <c r="E843" s="25"/>
      <c r="F843" s="25"/>
      <c r="G843" s="26"/>
      <c r="H843" s="27"/>
      <c r="I843" s="28"/>
      <c r="J843" s="430"/>
      <c r="K843" s="8"/>
      <c r="L843" s="457" t="str">
        <f t="shared" si="26"/>
        <v/>
      </c>
      <c r="M843" s="245" cm="1">
        <f t="array" ref="M843">SUMPRODUCT(--(N843:Q843&lt;&gt;"")) + IF(TRIM(R843)="",0,LEN(R843)-LEN(SUBSTITUTE(R843,",",""))+1)</f>
        <v>0</v>
      </c>
      <c r="N843" s="242" t="str">
        <f>IF(AND(I843&lt;&gt;0,I843&lt;&gt;""),IF(TRIM(SUBSTITUTE(B843,CHAR(160),""))="","",IF(ISNUMBER(MATCH(TRIM(SUBSTITUTE(B843,CHAR(160),"")),'Look Up Values'!$B$2:$B$500,0)),"","Origin error")),"")</f>
        <v/>
      </c>
      <c r="O843" s="242" t="str">
        <f>IF(AND(I843&lt;&gt;0,I843&lt;&gt;""),IF(C843="","",IF(AND(ISNUMBER(--LEFT(C843,FIND(" ",C843&amp;" ")-1)),OR(LEN(LEFT(C843,FIND(" ",C843&amp;" ")-1))=6,LEN(LEFT(C843,FIND(" ",C843&amp;" ")-1))=7),OR(ISNUMBER(MATCH(LEFT(C843,FIND(" ",C843&amp;" ")-1),'Look Up Values'!$G$2:$G$1000,0)),ISNUMBER(MATCH(LEFT(C843,FIND(" ",C843&amp;" ")-1),'Look Up Values'!$AE$2:$AE$2000,0)))),"","EWC error")),"")</f>
        <v/>
      </c>
      <c r="P843" s="242" t="str" cm="1">
        <f t="array" ref="P843">IF(AND(I843&lt;&gt;0,I843&lt;&gt;""),IF(D843="","",IF(ISNUMBER(MATCH(SUBSTITUTE(D843," ",""),SUBSTITUTE('Look Up Values'!$S$2:$S$120," ",""),0)),"","D&amp;R error")),"")</f>
        <v/>
      </c>
      <c r="Q843" s="242" t="str" cm="1">
        <f t="array" ref="Q843">IF(AND(I843&lt;&gt;0,I843&lt;&gt;""),IF(G843="","",IF(ISNUMBER(MATCH(SUBSTITUTE(G843," ",""),SUBSTITUTE('Look Up Values'!$I$2:$I$10," ",""),0)),"","State error")),"")</f>
        <v/>
      </c>
      <c r="R843" s="260" t="str">
        <f t="shared" si="27"/>
        <v/>
      </c>
    </row>
    <row r="844" spans="1:18" ht="15.75">
      <c r="A844" s="250">
        <v>837</v>
      </c>
      <c r="B844" s="198"/>
      <c r="C844" s="25"/>
      <c r="D844" s="25"/>
      <c r="E844" s="25"/>
      <c r="F844" s="25"/>
      <c r="G844" s="26"/>
      <c r="H844" s="27"/>
      <c r="I844" s="28"/>
      <c r="J844" s="430"/>
      <c r="K844" s="8"/>
      <c r="L844" s="457" t="str">
        <f t="shared" si="26"/>
        <v/>
      </c>
      <c r="M844" s="245" cm="1">
        <f t="array" ref="M844">SUMPRODUCT(--(N844:Q844&lt;&gt;"")) + IF(TRIM(R844)="",0,LEN(R844)-LEN(SUBSTITUTE(R844,",",""))+1)</f>
        <v>0</v>
      </c>
      <c r="N844" s="242" t="str">
        <f>IF(AND(I844&lt;&gt;0,I844&lt;&gt;""),IF(TRIM(SUBSTITUTE(B844,CHAR(160),""))="","",IF(ISNUMBER(MATCH(TRIM(SUBSTITUTE(B844,CHAR(160),"")),'Look Up Values'!$B$2:$B$500,0)),"","Origin error")),"")</f>
        <v/>
      </c>
      <c r="O844" s="242" t="str">
        <f>IF(AND(I844&lt;&gt;0,I844&lt;&gt;""),IF(C844="","",IF(AND(ISNUMBER(--LEFT(C844,FIND(" ",C844&amp;" ")-1)),OR(LEN(LEFT(C844,FIND(" ",C844&amp;" ")-1))=6,LEN(LEFT(C844,FIND(" ",C844&amp;" ")-1))=7),OR(ISNUMBER(MATCH(LEFT(C844,FIND(" ",C844&amp;" ")-1),'Look Up Values'!$G$2:$G$1000,0)),ISNUMBER(MATCH(LEFT(C844,FIND(" ",C844&amp;" ")-1),'Look Up Values'!$AE$2:$AE$2000,0)))),"","EWC error")),"")</f>
        <v/>
      </c>
      <c r="P844" s="242" t="str" cm="1">
        <f t="array" ref="P844">IF(AND(I844&lt;&gt;0,I844&lt;&gt;""),IF(D844="","",IF(ISNUMBER(MATCH(SUBSTITUTE(D844," ",""),SUBSTITUTE('Look Up Values'!$S$2:$S$120," ",""),0)),"","D&amp;R error")),"")</f>
        <v/>
      </c>
      <c r="Q844" s="242" t="str" cm="1">
        <f t="array" ref="Q844">IF(AND(I844&lt;&gt;0,I844&lt;&gt;""),IF(G844="","",IF(ISNUMBER(MATCH(SUBSTITUTE(G844," ",""),SUBSTITUTE('Look Up Values'!$I$2:$I$10," ",""),0)),"","State error")),"")</f>
        <v/>
      </c>
      <c r="R844" s="260" t="str">
        <f t="shared" si="27"/>
        <v/>
      </c>
    </row>
    <row r="845" spans="1:18" ht="15.75">
      <c r="A845" s="250">
        <v>838</v>
      </c>
      <c r="B845" s="198"/>
      <c r="C845" s="25"/>
      <c r="D845" s="25"/>
      <c r="E845" s="25"/>
      <c r="F845" s="25"/>
      <c r="G845" s="26"/>
      <c r="H845" s="27"/>
      <c r="I845" s="28"/>
      <c r="J845" s="430"/>
      <c r="K845" s="8"/>
      <c r="L845" s="457" t="str">
        <f t="shared" si="26"/>
        <v/>
      </c>
      <c r="M845" s="245" cm="1">
        <f t="array" ref="M845">SUMPRODUCT(--(N845:Q845&lt;&gt;"")) + IF(TRIM(R845)="",0,LEN(R845)-LEN(SUBSTITUTE(R845,",",""))+1)</f>
        <v>0</v>
      </c>
      <c r="N845" s="242" t="str">
        <f>IF(AND(I845&lt;&gt;0,I845&lt;&gt;""),IF(TRIM(SUBSTITUTE(B845,CHAR(160),""))="","",IF(ISNUMBER(MATCH(TRIM(SUBSTITUTE(B845,CHAR(160),"")),'Look Up Values'!$B$2:$B$500,0)),"","Origin error")),"")</f>
        <v/>
      </c>
      <c r="O845" s="242" t="str">
        <f>IF(AND(I845&lt;&gt;0,I845&lt;&gt;""),IF(C845="","",IF(AND(ISNUMBER(--LEFT(C845,FIND(" ",C845&amp;" ")-1)),OR(LEN(LEFT(C845,FIND(" ",C845&amp;" ")-1))=6,LEN(LEFT(C845,FIND(" ",C845&amp;" ")-1))=7),OR(ISNUMBER(MATCH(LEFT(C845,FIND(" ",C845&amp;" ")-1),'Look Up Values'!$G$2:$G$1000,0)),ISNUMBER(MATCH(LEFT(C845,FIND(" ",C845&amp;" ")-1),'Look Up Values'!$AE$2:$AE$2000,0)))),"","EWC error")),"")</f>
        <v/>
      </c>
      <c r="P845" s="242" t="str" cm="1">
        <f t="array" ref="P845">IF(AND(I845&lt;&gt;0,I845&lt;&gt;""),IF(D845="","",IF(ISNUMBER(MATCH(SUBSTITUTE(D845," ",""),SUBSTITUTE('Look Up Values'!$S$2:$S$120," ",""),0)),"","D&amp;R error")),"")</f>
        <v/>
      </c>
      <c r="Q845" s="242" t="str" cm="1">
        <f t="array" ref="Q845">IF(AND(I845&lt;&gt;0,I845&lt;&gt;""),IF(G845="","",IF(ISNUMBER(MATCH(SUBSTITUTE(G845," ",""),SUBSTITUTE('Look Up Values'!$I$2:$I$10," ",""),0)),"","State error")),"")</f>
        <v/>
      </c>
      <c r="R845" s="260" t="str">
        <f t="shared" si="27"/>
        <v/>
      </c>
    </row>
    <row r="846" spans="1:18" ht="15.75">
      <c r="A846" s="250">
        <v>839</v>
      </c>
      <c r="B846" s="198"/>
      <c r="C846" s="25"/>
      <c r="D846" s="25"/>
      <c r="E846" s="25"/>
      <c r="F846" s="25"/>
      <c r="G846" s="26"/>
      <c r="H846" s="27"/>
      <c r="I846" s="28"/>
      <c r="J846" s="430"/>
      <c r="K846" s="8"/>
      <c r="L846" s="457" t="str">
        <f t="shared" si="26"/>
        <v/>
      </c>
      <c r="M846" s="245" cm="1">
        <f t="array" ref="M846">SUMPRODUCT(--(N846:Q846&lt;&gt;"")) + IF(TRIM(R846)="",0,LEN(R846)-LEN(SUBSTITUTE(R846,",",""))+1)</f>
        <v>0</v>
      </c>
      <c r="N846" s="242" t="str">
        <f>IF(AND(I846&lt;&gt;0,I846&lt;&gt;""),IF(TRIM(SUBSTITUTE(B846,CHAR(160),""))="","",IF(ISNUMBER(MATCH(TRIM(SUBSTITUTE(B846,CHAR(160),"")),'Look Up Values'!$B$2:$B$500,0)),"","Origin error")),"")</f>
        <v/>
      </c>
      <c r="O846" s="242" t="str">
        <f>IF(AND(I846&lt;&gt;0,I846&lt;&gt;""),IF(C846="","",IF(AND(ISNUMBER(--LEFT(C846,FIND(" ",C846&amp;" ")-1)),OR(LEN(LEFT(C846,FIND(" ",C846&amp;" ")-1))=6,LEN(LEFT(C846,FIND(" ",C846&amp;" ")-1))=7),OR(ISNUMBER(MATCH(LEFT(C846,FIND(" ",C846&amp;" ")-1),'Look Up Values'!$G$2:$G$1000,0)),ISNUMBER(MATCH(LEFT(C846,FIND(" ",C846&amp;" ")-1),'Look Up Values'!$AE$2:$AE$2000,0)))),"","EWC error")),"")</f>
        <v/>
      </c>
      <c r="P846" s="242" t="str" cm="1">
        <f t="array" ref="P846">IF(AND(I846&lt;&gt;0,I846&lt;&gt;""),IF(D846="","",IF(ISNUMBER(MATCH(SUBSTITUTE(D846," ",""),SUBSTITUTE('Look Up Values'!$S$2:$S$120," ",""),0)),"","D&amp;R error")),"")</f>
        <v/>
      </c>
      <c r="Q846" s="242" t="str" cm="1">
        <f t="array" ref="Q846">IF(AND(I846&lt;&gt;0,I846&lt;&gt;""),IF(G846="","",IF(ISNUMBER(MATCH(SUBSTITUTE(G846," ",""),SUBSTITUTE('Look Up Values'!$I$2:$I$10," ",""),0)),"","State error")),"")</f>
        <v/>
      </c>
      <c r="R846" s="260" t="str">
        <f t="shared" si="27"/>
        <v/>
      </c>
    </row>
    <row r="847" spans="1:18" ht="15.75">
      <c r="A847" s="250">
        <v>840</v>
      </c>
      <c r="B847" s="198"/>
      <c r="C847" s="25"/>
      <c r="D847" s="25"/>
      <c r="E847" s="25"/>
      <c r="F847" s="25"/>
      <c r="G847" s="26"/>
      <c r="H847" s="27"/>
      <c r="I847" s="28"/>
      <c r="J847" s="430"/>
      <c r="K847" s="8"/>
      <c r="L847" s="457" t="str">
        <f t="shared" si="26"/>
        <v/>
      </c>
      <c r="M847" s="245" cm="1">
        <f t="array" ref="M847">SUMPRODUCT(--(N847:Q847&lt;&gt;"")) + IF(TRIM(R847)="",0,LEN(R847)-LEN(SUBSTITUTE(R847,",",""))+1)</f>
        <v>0</v>
      </c>
      <c r="N847" s="242" t="str">
        <f>IF(AND(I847&lt;&gt;0,I847&lt;&gt;""),IF(TRIM(SUBSTITUTE(B847,CHAR(160),""))="","",IF(ISNUMBER(MATCH(TRIM(SUBSTITUTE(B847,CHAR(160),"")),'Look Up Values'!$B$2:$B$500,0)),"","Origin error")),"")</f>
        <v/>
      </c>
      <c r="O847" s="242" t="str">
        <f>IF(AND(I847&lt;&gt;0,I847&lt;&gt;""),IF(C847="","",IF(AND(ISNUMBER(--LEFT(C847,FIND(" ",C847&amp;" ")-1)),OR(LEN(LEFT(C847,FIND(" ",C847&amp;" ")-1))=6,LEN(LEFT(C847,FIND(" ",C847&amp;" ")-1))=7),OR(ISNUMBER(MATCH(LEFT(C847,FIND(" ",C847&amp;" ")-1),'Look Up Values'!$G$2:$G$1000,0)),ISNUMBER(MATCH(LEFT(C847,FIND(" ",C847&amp;" ")-1),'Look Up Values'!$AE$2:$AE$2000,0)))),"","EWC error")),"")</f>
        <v/>
      </c>
      <c r="P847" s="242" t="str" cm="1">
        <f t="array" ref="P847">IF(AND(I847&lt;&gt;0,I847&lt;&gt;""),IF(D847="","",IF(ISNUMBER(MATCH(SUBSTITUTE(D847," ",""),SUBSTITUTE('Look Up Values'!$S$2:$S$120," ",""),0)),"","D&amp;R error")),"")</f>
        <v/>
      </c>
      <c r="Q847" s="242" t="str" cm="1">
        <f t="array" ref="Q847">IF(AND(I847&lt;&gt;0,I847&lt;&gt;""),IF(G847="","",IF(ISNUMBER(MATCH(SUBSTITUTE(G847," ",""),SUBSTITUTE('Look Up Values'!$I$2:$I$10," ",""),0)),"","State error")),"")</f>
        <v/>
      </c>
      <c r="R847" s="260" t="str">
        <f t="shared" si="27"/>
        <v/>
      </c>
    </row>
    <row r="848" spans="1:18" ht="15.75">
      <c r="A848" s="250">
        <v>841</v>
      </c>
      <c r="B848" s="198"/>
      <c r="C848" s="25"/>
      <c r="D848" s="25"/>
      <c r="E848" s="25"/>
      <c r="F848" s="25"/>
      <c r="G848" s="26"/>
      <c r="H848" s="27"/>
      <c r="I848" s="28"/>
      <c r="J848" s="430"/>
      <c r="K848" s="8"/>
      <c r="L848" s="457" t="str">
        <f t="shared" si="26"/>
        <v/>
      </c>
      <c r="M848" s="245" cm="1">
        <f t="array" ref="M848">SUMPRODUCT(--(N848:Q848&lt;&gt;"")) + IF(TRIM(R848)="",0,LEN(R848)-LEN(SUBSTITUTE(R848,",",""))+1)</f>
        <v>0</v>
      </c>
      <c r="N848" s="242" t="str">
        <f>IF(AND(I848&lt;&gt;0,I848&lt;&gt;""),IF(TRIM(SUBSTITUTE(B848,CHAR(160),""))="","",IF(ISNUMBER(MATCH(TRIM(SUBSTITUTE(B848,CHAR(160),"")),'Look Up Values'!$B$2:$B$500,0)),"","Origin error")),"")</f>
        <v/>
      </c>
      <c r="O848" s="242" t="str">
        <f>IF(AND(I848&lt;&gt;0,I848&lt;&gt;""),IF(C848="","",IF(AND(ISNUMBER(--LEFT(C848,FIND(" ",C848&amp;" ")-1)),OR(LEN(LEFT(C848,FIND(" ",C848&amp;" ")-1))=6,LEN(LEFT(C848,FIND(" ",C848&amp;" ")-1))=7),OR(ISNUMBER(MATCH(LEFT(C848,FIND(" ",C848&amp;" ")-1),'Look Up Values'!$G$2:$G$1000,0)),ISNUMBER(MATCH(LEFT(C848,FIND(" ",C848&amp;" ")-1),'Look Up Values'!$AE$2:$AE$2000,0)))),"","EWC error")),"")</f>
        <v/>
      </c>
      <c r="P848" s="242" t="str" cm="1">
        <f t="array" ref="P848">IF(AND(I848&lt;&gt;0,I848&lt;&gt;""),IF(D848="","",IF(ISNUMBER(MATCH(SUBSTITUTE(D848," ",""),SUBSTITUTE('Look Up Values'!$S$2:$S$120," ",""),0)),"","D&amp;R error")),"")</f>
        <v/>
      </c>
      <c r="Q848" s="242" t="str" cm="1">
        <f t="array" ref="Q848">IF(AND(I848&lt;&gt;0,I848&lt;&gt;""),IF(G848="","",IF(ISNUMBER(MATCH(SUBSTITUTE(G848," ",""),SUBSTITUTE('Look Up Values'!$I$2:$I$10," ",""),0)),"","State error")),"")</f>
        <v/>
      </c>
      <c r="R848" s="260" t="str">
        <f t="shared" si="27"/>
        <v/>
      </c>
    </row>
    <row r="849" spans="1:18" ht="15.75">
      <c r="A849" s="250">
        <v>842</v>
      </c>
      <c r="B849" s="198"/>
      <c r="C849" s="25"/>
      <c r="D849" s="25"/>
      <c r="E849" s="25"/>
      <c r="F849" s="25"/>
      <c r="G849" s="26"/>
      <c r="H849" s="27"/>
      <c r="I849" s="28"/>
      <c r="J849" s="430"/>
      <c r="K849" s="8"/>
      <c r="L849" s="457" t="str">
        <f t="shared" si="26"/>
        <v/>
      </c>
      <c r="M849" s="245" cm="1">
        <f t="array" ref="M849">SUMPRODUCT(--(N849:Q849&lt;&gt;"")) + IF(TRIM(R849)="",0,LEN(R849)-LEN(SUBSTITUTE(R849,",",""))+1)</f>
        <v>0</v>
      </c>
      <c r="N849" s="242" t="str">
        <f>IF(AND(I849&lt;&gt;0,I849&lt;&gt;""),IF(TRIM(SUBSTITUTE(B849,CHAR(160),""))="","",IF(ISNUMBER(MATCH(TRIM(SUBSTITUTE(B849,CHAR(160),"")),'Look Up Values'!$B$2:$B$500,0)),"","Origin error")),"")</f>
        <v/>
      </c>
      <c r="O849" s="242" t="str">
        <f>IF(AND(I849&lt;&gt;0,I849&lt;&gt;""),IF(C849="","",IF(AND(ISNUMBER(--LEFT(C849,FIND(" ",C849&amp;" ")-1)),OR(LEN(LEFT(C849,FIND(" ",C849&amp;" ")-1))=6,LEN(LEFT(C849,FIND(" ",C849&amp;" ")-1))=7),OR(ISNUMBER(MATCH(LEFT(C849,FIND(" ",C849&amp;" ")-1),'Look Up Values'!$G$2:$G$1000,0)),ISNUMBER(MATCH(LEFT(C849,FIND(" ",C849&amp;" ")-1),'Look Up Values'!$AE$2:$AE$2000,0)))),"","EWC error")),"")</f>
        <v/>
      </c>
      <c r="P849" s="242" t="str" cm="1">
        <f t="array" ref="P849">IF(AND(I849&lt;&gt;0,I849&lt;&gt;""),IF(D849="","",IF(ISNUMBER(MATCH(SUBSTITUTE(D849," ",""),SUBSTITUTE('Look Up Values'!$S$2:$S$120," ",""),0)),"","D&amp;R error")),"")</f>
        <v/>
      </c>
      <c r="Q849" s="242" t="str" cm="1">
        <f t="array" ref="Q849">IF(AND(I849&lt;&gt;0,I849&lt;&gt;""),IF(G849="","",IF(ISNUMBER(MATCH(SUBSTITUTE(G849," ",""),SUBSTITUTE('Look Up Values'!$I$2:$I$10," ",""),0)),"","State error")),"")</f>
        <v/>
      </c>
      <c r="R849" s="260" t="str">
        <f t="shared" si="27"/>
        <v/>
      </c>
    </row>
    <row r="850" spans="1:18" ht="15.75">
      <c r="A850" s="250">
        <v>843</v>
      </c>
      <c r="B850" s="198"/>
      <c r="C850" s="25"/>
      <c r="D850" s="25"/>
      <c r="E850" s="25"/>
      <c r="F850" s="25"/>
      <c r="G850" s="26"/>
      <c r="H850" s="27"/>
      <c r="I850" s="28"/>
      <c r="J850" s="430"/>
      <c r="K850" s="8"/>
      <c r="L850" s="457" t="str">
        <f t="shared" si="26"/>
        <v/>
      </c>
      <c r="M850" s="245" cm="1">
        <f t="array" ref="M850">SUMPRODUCT(--(N850:Q850&lt;&gt;"")) + IF(TRIM(R850)="",0,LEN(R850)-LEN(SUBSTITUTE(R850,",",""))+1)</f>
        <v>0</v>
      </c>
      <c r="N850" s="242" t="str">
        <f>IF(AND(I850&lt;&gt;0,I850&lt;&gt;""),IF(TRIM(SUBSTITUTE(B850,CHAR(160),""))="","",IF(ISNUMBER(MATCH(TRIM(SUBSTITUTE(B850,CHAR(160),"")),'Look Up Values'!$B$2:$B$500,0)),"","Origin error")),"")</f>
        <v/>
      </c>
      <c r="O850" s="242" t="str">
        <f>IF(AND(I850&lt;&gt;0,I850&lt;&gt;""),IF(C850="","",IF(AND(ISNUMBER(--LEFT(C850,FIND(" ",C850&amp;" ")-1)),OR(LEN(LEFT(C850,FIND(" ",C850&amp;" ")-1))=6,LEN(LEFT(C850,FIND(" ",C850&amp;" ")-1))=7),OR(ISNUMBER(MATCH(LEFT(C850,FIND(" ",C850&amp;" ")-1),'Look Up Values'!$G$2:$G$1000,0)),ISNUMBER(MATCH(LEFT(C850,FIND(" ",C850&amp;" ")-1),'Look Up Values'!$AE$2:$AE$2000,0)))),"","EWC error")),"")</f>
        <v/>
      </c>
      <c r="P850" s="242" t="str" cm="1">
        <f t="array" ref="P850">IF(AND(I850&lt;&gt;0,I850&lt;&gt;""),IF(D850="","",IF(ISNUMBER(MATCH(SUBSTITUTE(D850," ",""),SUBSTITUTE('Look Up Values'!$S$2:$S$120," ",""),0)),"","D&amp;R error")),"")</f>
        <v/>
      </c>
      <c r="Q850" s="242" t="str" cm="1">
        <f t="array" ref="Q850">IF(AND(I850&lt;&gt;0,I850&lt;&gt;""),IF(G850="","",IF(ISNUMBER(MATCH(SUBSTITUTE(G850," ",""),SUBSTITUTE('Look Up Values'!$I$2:$I$10," ",""),0)),"","State error")),"")</f>
        <v/>
      </c>
      <c r="R850" s="260" t="str">
        <f t="shared" si="27"/>
        <v/>
      </c>
    </row>
    <row r="851" spans="1:18" ht="15.75">
      <c r="A851" s="250">
        <v>844</v>
      </c>
      <c r="B851" s="198"/>
      <c r="C851" s="25"/>
      <c r="D851" s="25"/>
      <c r="E851" s="25"/>
      <c r="F851" s="25"/>
      <c r="G851" s="26"/>
      <c r="H851" s="27"/>
      <c r="I851" s="28"/>
      <c r="J851" s="430"/>
      <c r="K851" s="8"/>
      <c r="L851" s="457" t="str">
        <f t="shared" si="26"/>
        <v/>
      </c>
      <c r="M851" s="245" cm="1">
        <f t="array" ref="M851">SUMPRODUCT(--(N851:Q851&lt;&gt;"")) + IF(TRIM(R851)="",0,LEN(R851)-LEN(SUBSTITUTE(R851,",",""))+1)</f>
        <v>0</v>
      </c>
      <c r="N851" s="242" t="str">
        <f>IF(AND(I851&lt;&gt;0,I851&lt;&gt;""),IF(TRIM(SUBSTITUTE(B851,CHAR(160),""))="","",IF(ISNUMBER(MATCH(TRIM(SUBSTITUTE(B851,CHAR(160),"")),'Look Up Values'!$B$2:$B$500,0)),"","Origin error")),"")</f>
        <v/>
      </c>
      <c r="O851" s="242" t="str">
        <f>IF(AND(I851&lt;&gt;0,I851&lt;&gt;""),IF(C851="","",IF(AND(ISNUMBER(--LEFT(C851,FIND(" ",C851&amp;" ")-1)),OR(LEN(LEFT(C851,FIND(" ",C851&amp;" ")-1))=6,LEN(LEFT(C851,FIND(" ",C851&amp;" ")-1))=7),OR(ISNUMBER(MATCH(LEFT(C851,FIND(" ",C851&amp;" ")-1),'Look Up Values'!$G$2:$G$1000,0)),ISNUMBER(MATCH(LEFT(C851,FIND(" ",C851&amp;" ")-1),'Look Up Values'!$AE$2:$AE$2000,0)))),"","EWC error")),"")</f>
        <v/>
      </c>
      <c r="P851" s="242" t="str" cm="1">
        <f t="array" ref="P851">IF(AND(I851&lt;&gt;0,I851&lt;&gt;""),IF(D851="","",IF(ISNUMBER(MATCH(SUBSTITUTE(D851," ",""),SUBSTITUTE('Look Up Values'!$S$2:$S$120," ",""),0)),"","D&amp;R error")),"")</f>
        <v/>
      </c>
      <c r="Q851" s="242" t="str" cm="1">
        <f t="array" ref="Q851">IF(AND(I851&lt;&gt;0,I851&lt;&gt;""),IF(G851="","",IF(ISNUMBER(MATCH(SUBSTITUTE(G851," ",""),SUBSTITUTE('Look Up Values'!$I$2:$I$10," ",""),0)),"","State error")),"")</f>
        <v/>
      </c>
      <c r="R851" s="260" t="str">
        <f t="shared" si="27"/>
        <v/>
      </c>
    </row>
    <row r="852" spans="1:18" ht="15.75">
      <c r="A852" s="250">
        <v>845</v>
      </c>
      <c r="B852" s="198"/>
      <c r="C852" s="25"/>
      <c r="D852" s="25"/>
      <c r="E852" s="25"/>
      <c r="F852" s="25"/>
      <c r="G852" s="26"/>
      <c r="H852" s="27"/>
      <c r="I852" s="28"/>
      <c r="J852" s="430"/>
      <c r="K852" s="8"/>
      <c r="L852" s="457" t="str">
        <f t="shared" si="26"/>
        <v/>
      </c>
      <c r="M852" s="245" cm="1">
        <f t="array" ref="M852">SUMPRODUCT(--(N852:Q852&lt;&gt;"")) + IF(TRIM(R852)="",0,LEN(R852)-LEN(SUBSTITUTE(R852,",",""))+1)</f>
        <v>0</v>
      </c>
      <c r="N852" s="242" t="str">
        <f>IF(AND(I852&lt;&gt;0,I852&lt;&gt;""),IF(TRIM(SUBSTITUTE(B852,CHAR(160),""))="","",IF(ISNUMBER(MATCH(TRIM(SUBSTITUTE(B852,CHAR(160),"")),'Look Up Values'!$B$2:$B$500,0)),"","Origin error")),"")</f>
        <v/>
      </c>
      <c r="O852" s="242" t="str">
        <f>IF(AND(I852&lt;&gt;0,I852&lt;&gt;""),IF(C852="","",IF(AND(ISNUMBER(--LEFT(C852,FIND(" ",C852&amp;" ")-1)),OR(LEN(LEFT(C852,FIND(" ",C852&amp;" ")-1))=6,LEN(LEFT(C852,FIND(" ",C852&amp;" ")-1))=7),OR(ISNUMBER(MATCH(LEFT(C852,FIND(" ",C852&amp;" ")-1),'Look Up Values'!$G$2:$G$1000,0)),ISNUMBER(MATCH(LEFT(C852,FIND(" ",C852&amp;" ")-1),'Look Up Values'!$AE$2:$AE$2000,0)))),"","EWC error")),"")</f>
        <v/>
      </c>
      <c r="P852" s="242" t="str" cm="1">
        <f t="array" ref="P852">IF(AND(I852&lt;&gt;0,I852&lt;&gt;""),IF(D852="","",IF(ISNUMBER(MATCH(SUBSTITUTE(D852," ",""),SUBSTITUTE('Look Up Values'!$S$2:$S$120," ",""),0)),"","D&amp;R error")),"")</f>
        <v/>
      </c>
      <c r="Q852" s="242" t="str" cm="1">
        <f t="array" ref="Q852">IF(AND(I852&lt;&gt;0,I852&lt;&gt;""),IF(G852="","",IF(ISNUMBER(MATCH(SUBSTITUTE(G852," ",""),SUBSTITUTE('Look Up Values'!$I$2:$I$10," ",""),0)),"","State error")),"")</f>
        <v/>
      </c>
      <c r="R852" s="260" t="str">
        <f t="shared" si="27"/>
        <v/>
      </c>
    </row>
    <row r="853" spans="1:18" ht="15.75">
      <c r="A853" s="250">
        <v>846</v>
      </c>
      <c r="B853" s="198"/>
      <c r="C853" s="25"/>
      <c r="D853" s="25"/>
      <c r="E853" s="25"/>
      <c r="F853" s="25"/>
      <c r="G853" s="26"/>
      <c r="H853" s="27"/>
      <c r="I853" s="28"/>
      <c r="J853" s="430"/>
      <c r="K853" s="8"/>
      <c r="L853" s="457" t="str">
        <f t="shared" si="26"/>
        <v/>
      </c>
      <c r="M853" s="245" cm="1">
        <f t="array" ref="M853">SUMPRODUCT(--(N853:Q853&lt;&gt;"")) + IF(TRIM(R853)="",0,LEN(R853)-LEN(SUBSTITUTE(R853,",",""))+1)</f>
        <v>0</v>
      </c>
      <c r="N853" s="242" t="str">
        <f>IF(AND(I853&lt;&gt;0,I853&lt;&gt;""),IF(TRIM(SUBSTITUTE(B853,CHAR(160),""))="","",IF(ISNUMBER(MATCH(TRIM(SUBSTITUTE(B853,CHAR(160),"")),'Look Up Values'!$B$2:$B$500,0)),"","Origin error")),"")</f>
        <v/>
      </c>
      <c r="O853" s="242" t="str">
        <f>IF(AND(I853&lt;&gt;0,I853&lt;&gt;""),IF(C853="","",IF(AND(ISNUMBER(--LEFT(C853,FIND(" ",C853&amp;" ")-1)),OR(LEN(LEFT(C853,FIND(" ",C853&amp;" ")-1))=6,LEN(LEFT(C853,FIND(" ",C853&amp;" ")-1))=7),OR(ISNUMBER(MATCH(LEFT(C853,FIND(" ",C853&amp;" ")-1),'Look Up Values'!$G$2:$G$1000,0)),ISNUMBER(MATCH(LEFT(C853,FIND(" ",C853&amp;" ")-1),'Look Up Values'!$AE$2:$AE$2000,0)))),"","EWC error")),"")</f>
        <v/>
      </c>
      <c r="P853" s="242" t="str" cm="1">
        <f t="array" ref="P853">IF(AND(I853&lt;&gt;0,I853&lt;&gt;""),IF(D853="","",IF(ISNUMBER(MATCH(SUBSTITUTE(D853," ",""),SUBSTITUTE('Look Up Values'!$S$2:$S$120," ",""),0)),"","D&amp;R error")),"")</f>
        <v/>
      </c>
      <c r="Q853" s="242" t="str" cm="1">
        <f t="array" ref="Q853">IF(AND(I853&lt;&gt;0,I853&lt;&gt;""),IF(G853="","",IF(ISNUMBER(MATCH(SUBSTITUTE(G853," ",""),SUBSTITUTE('Look Up Values'!$I$2:$I$10," ",""),0)),"","State error")),"")</f>
        <v/>
      </c>
      <c r="R853" s="260" t="str">
        <f t="shared" si="27"/>
        <v/>
      </c>
    </row>
    <row r="854" spans="1:18" ht="15.75">
      <c r="A854" s="250">
        <v>847</v>
      </c>
      <c r="B854" s="198"/>
      <c r="C854" s="25"/>
      <c r="D854" s="25"/>
      <c r="E854" s="25"/>
      <c r="F854" s="25"/>
      <c r="G854" s="26"/>
      <c r="H854" s="27"/>
      <c r="I854" s="28"/>
      <c r="J854" s="430"/>
      <c r="K854" s="8"/>
      <c r="L854" s="457" t="str">
        <f t="shared" si="26"/>
        <v/>
      </c>
      <c r="M854" s="245" cm="1">
        <f t="array" ref="M854">SUMPRODUCT(--(N854:Q854&lt;&gt;"")) + IF(TRIM(R854)="",0,LEN(R854)-LEN(SUBSTITUTE(R854,",",""))+1)</f>
        <v>0</v>
      </c>
      <c r="N854" s="242" t="str">
        <f>IF(AND(I854&lt;&gt;0,I854&lt;&gt;""),IF(TRIM(SUBSTITUTE(B854,CHAR(160),""))="","",IF(ISNUMBER(MATCH(TRIM(SUBSTITUTE(B854,CHAR(160),"")),'Look Up Values'!$B$2:$B$500,0)),"","Origin error")),"")</f>
        <v/>
      </c>
      <c r="O854" s="242" t="str">
        <f>IF(AND(I854&lt;&gt;0,I854&lt;&gt;""),IF(C854="","",IF(AND(ISNUMBER(--LEFT(C854,FIND(" ",C854&amp;" ")-1)),OR(LEN(LEFT(C854,FIND(" ",C854&amp;" ")-1))=6,LEN(LEFT(C854,FIND(" ",C854&amp;" ")-1))=7),OR(ISNUMBER(MATCH(LEFT(C854,FIND(" ",C854&amp;" ")-1),'Look Up Values'!$G$2:$G$1000,0)),ISNUMBER(MATCH(LEFT(C854,FIND(" ",C854&amp;" ")-1),'Look Up Values'!$AE$2:$AE$2000,0)))),"","EWC error")),"")</f>
        <v/>
      </c>
      <c r="P854" s="242" t="str" cm="1">
        <f t="array" ref="P854">IF(AND(I854&lt;&gt;0,I854&lt;&gt;""),IF(D854="","",IF(ISNUMBER(MATCH(SUBSTITUTE(D854," ",""),SUBSTITUTE('Look Up Values'!$S$2:$S$120," ",""),0)),"","D&amp;R error")),"")</f>
        <v/>
      </c>
      <c r="Q854" s="242" t="str" cm="1">
        <f t="array" ref="Q854">IF(AND(I854&lt;&gt;0,I854&lt;&gt;""),IF(G854="","",IF(ISNUMBER(MATCH(SUBSTITUTE(G854," ",""),SUBSTITUTE('Look Up Values'!$I$2:$I$10," ",""),0)),"","State error")),"")</f>
        <v/>
      </c>
      <c r="R854" s="260" t="str">
        <f t="shared" si="27"/>
        <v/>
      </c>
    </row>
    <row r="855" spans="1:18" ht="15.75">
      <c r="A855" s="250">
        <v>848</v>
      </c>
      <c r="B855" s="198"/>
      <c r="C855" s="25"/>
      <c r="D855" s="25"/>
      <c r="E855" s="25"/>
      <c r="F855" s="25"/>
      <c r="G855" s="26"/>
      <c r="H855" s="27"/>
      <c r="I855" s="28"/>
      <c r="J855" s="430"/>
      <c r="K855" s="8"/>
      <c r="L855" s="457" t="str">
        <f t="shared" si="26"/>
        <v/>
      </c>
      <c r="M855" s="245" cm="1">
        <f t="array" ref="M855">SUMPRODUCT(--(N855:Q855&lt;&gt;"")) + IF(TRIM(R855)="",0,LEN(R855)-LEN(SUBSTITUTE(R855,",",""))+1)</f>
        <v>0</v>
      </c>
      <c r="N855" s="242" t="str">
        <f>IF(AND(I855&lt;&gt;0,I855&lt;&gt;""),IF(TRIM(SUBSTITUTE(B855,CHAR(160),""))="","",IF(ISNUMBER(MATCH(TRIM(SUBSTITUTE(B855,CHAR(160),"")),'Look Up Values'!$B$2:$B$500,0)),"","Origin error")),"")</f>
        <v/>
      </c>
      <c r="O855" s="242" t="str">
        <f>IF(AND(I855&lt;&gt;0,I855&lt;&gt;""),IF(C855="","",IF(AND(ISNUMBER(--LEFT(C855,FIND(" ",C855&amp;" ")-1)),OR(LEN(LEFT(C855,FIND(" ",C855&amp;" ")-1))=6,LEN(LEFT(C855,FIND(" ",C855&amp;" ")-1))=7),OR(ISNUMBER(MATCH(LEFT(C855,FIND(" ",C855&amp;" ")-1),'Look Up Values'!$G$2:$G$1000,0)),ISNUMBER(MATCH(LEFT(C855,FIND(" ",C855&amp;" ")-1),'Look Up Values'!$AE$2:$AE$2000,0)))),"","EWC error")),"")</f>
        <v/>
      </c>
      <c r="P855" s="242" t="str" cm="1">
        <f t="array" ref="P855">IF(AND(I855&lt;&gt;0,I855&lt;&gt;""),IF(D855="","",IF(ISNUMBER(MATCH(SUBSTITUTE(D855," ",""),SUBSTITUTE('Look Up Values'!$S$2:$S$120," ",""),0)),"","D&amp;R error")),"")</f>
        <v/>
      </c>
      <c r="Q855" s="242" t="str" cm="1">
        <f t="array" ref="Q855">IF(AND(I855&lt;&gt;0,I855&lt;&gt;""),IF(G855="","",IF(ISNUMBER(MATCH(SUBSTITUTE(G855," ",""),SUBSTITUTE('Look Up Values'!$I$2:$I$10," ",""),0)),"","State error")),"")</f>
        <v/>
      </c>
      <c r="R855" s="260" t="str">
        <f t="shared" si="27"/>
        <v/>
      </c>
    </row>
    <row r="856" spans="1:18" ht="15.75">
      <c r="A856" s="250">
        <v>849</v>
      </c>
      <c r="B856" s="198"/>
      <c r="C856" s="25"/>
      <c r="D856" s="25"/>
      <c r="E856" s="25"/>
      <c r="F856" s="25"/>
      <c r="G856" s="26"/>
      <c r="H856" s="27"/>
      <c r="I856" s="28"/>
      <c r="J856" s="430"/>
      <c r="K856" s="8"/>
      <c r="L856" s="457" t="str">
        <f t="shared" si="26"/>
        <v/>
      </c>
      <c r="M856" s="245" cm="1">
        <f t="array" ref="M856">SUMPRODUCT(--(N856:Q856&lt;&gt;"")) + IF(TRIM(R856)="",0,LEN(R856)-LEN(SUBSTITUTE(R856,",",""))+1)</f>
        <v>0</v>
      </c>
      <c r="N856" s="242" t="str">
        <f>IF(AND(I856&lt;&gt;0,I856&lt;&gt;""),IF(TRIM(SUBSTITUTE(B856,CHAR(160),""))="","",IF(ISNUMBER(MATCH(TRIM(SUBSTITUTE(B856,CHAR(160),"")),'Look Up Values'!$B$2:$B$500,0)),"","Origin error")),"")</f>
        <v/>
      </c>
      <c r="O856" s="242" t="str">
        <f>IF(AND(I856&lt;&gt;0,I856&lt;&gt;""),IF(C856="","",IF(AND(ISNUMBER(--LEFT(C856,FIND(" ",C856&amp;" ")-1)),OR(LEN(LEFT(C856,FIND(" ",C856&amp;" ")-1))=6,LEN(LEFT(C856,FIND(" ",C856&amp;" ")-1))=7),OR(ISNUMBER(MATCH(LEFT(C856,FIND(" ",C856&amp;" ")-1),'Look Up Values'!$G$2:$G$1000,0)),ISNUMBER(MATCH(LEFT(C856,FIND(" ",C856&amp;" ")-1),'Look Up Values'!$AE$2:$AE$2000,0)))),"","EWC error")),"")</f>
        <v/>
      </c>
      <c r="P856" s="242" t="str" cm="1">
        <f t="array" ref="P856">IF(AND(I856&lt;&gt;0,I856&lt;&gt;""),IF(D856="","",IF(ISNUMBER(MATCH(SUBSTITUTE(D856," ",""),SUBSTITUTE('Look Up Values'!$S$2:$S$120," ",""),0)),"","D&amp;R error")),"")</f>
        <v/>
      </c>
      <c r="Q856" s="242" t="str" cm="1">
        <f t="array" ref="Q856">IF(AND(I856&lt;&gt;0,I856&lt;&gt;""),IF(G856="","",IF(ISNUMBER(MATCH(SUBSTITUTE(G856," ",""),SUBSTITUTE('Look Up Values'!$I$2:$I$10," ",""),0)),"","State error")),"")</f>
        <v/>
      </c>
      <c r="R856" s="260" t="str">
        <f t="shared" si="27"/>
        <v/>
      </c>
    </row>
    <row r="857" spans="1:18" ht="15.75">
      <c r="A857" s="250">
        <v>850</v>
      </c>
      <c r="B857" s="198"/>
      <c r="C857" s="25"/>
      <c r="D857" s="25"/>
      <c r="E857" s="25"/>
      <c r="F857" s="25"/>
      <c r="G857" s="26"/>
      <c r="H857" s="27"/>
      <c r="I857" s="28"/>
      <c r="J857" s="430"/>
      <c r="K857" s="8"/>
      <c r="L857" s="457" t="str">
        <f t="shared" si="26"/>
        <v/>
      </c>
      <c r="M857" s="245" cm="1">
        <f t="array" ref="M857">SUMPRODUCT(--(N857:Q857&lt;&gt;"")) + IF(TRIM(R857)="",0,LEN(R857)-LEN(SUBSTITUTE(R857,",",""))+1)</f>
        <v>0</v>
      </c>
      <c r="N857" s="242" t="str">
        <f>IF(AND(I857&lt;&gt;0,I857&lt;&gt;""),IF(TRIM(SUBSTITUTE(B857,CHAR(160),""))="","",IF(ISNUMBER(MATCH(TRIM(SUBSTITUTE(B857,CHAR(160),"")),'Look Up Values'!$B$2:$B$500,0)),"","Origin error")),"")</f>
        <v/>
      </c>
      <c r="O857" s="242" t="str">
        <f>IF(AND(I857&lt;&gt;0,I857&lt;&gt;""),IF(C857="","",IF(AND(ISNUMBER(--LEFT(C857,FIND(" ",C857&amp;" ")-1)),OR(LEN(LEFT(C857,FIND(" ",C857&amp;" ")-1))=6,LEN(LEFT(C857,FIND(" ",C857&amp;" ")-1))=7),OR(ISNUMBER(MATCH(LEFT(C857,FIND(" ",C857&amp;" ")-1),'Look Up Values'!$G$2:$G$1000,0)),ISNUMBER(MATCH(LEFT(C857,FIND(" ",C857&amp;" ")-1),'Look Up Values'!$AE$2:$AE$2000,0)))),"","EWC error")),"")</f>
        <v/>
      </c>
      <c r="P857" s="242" t="str" cm="1">
        <f t="array" ref="P857">IF(AND(I857&lt;&gt;0,I857&lt;&gt;""),IF(D857="","",IF(ISNUMBER(MATCH(SUBSTITUTE(D857," ",""),SUBSTITUTE('Look Up Values'!$S$2:$S$120," ",""),0)),"","D&amp;R error")),"")</f>
        <v/>
      </c>
      <c r="Q857" s="242" t="str" cm="1">
        <f t="array" ref="Q857">IF(AND(I857&lt;&gt;0,I857&lt;&gt;""),IF(G857="","",IF(ISNUMBER(MATCH(SUBSTITUTE(G857," ",""),SUBSTITUTE('Look Up Values'!$I$2:$I$10," ",""),0)),"","State error")),"")</f>
        <v/>
      </c>
      <c r="R857" s="260" t="str">
        <f t="shared" si="27"/>
        <v/>
      </c>
    </row>
    <row r="858" spans="1:18" ht="15.75">
      <c r="A858" s="250">
        <v>851</v>
      </c>
      <c r="B858" s="198"/>
      <c r="C858" s="25"/>
      <c r="D858" s="25"/>
      <c r="E858" s="25"/>
      <c r="F858" s="25"/>
      <c r="G858" s="26"/>
      <c r="H858" s="27"/>
      <c r="I858" s="28"/>
      <c r="J858" s="430"/>
      <c r="K858" s="8"/>
      <c r="L858" s="457" t="str">
        <f t="shared" si="26"/>
        <v/>
      </c>
      <c r="M858" s="245" cm="1">
        <f t="array" ref="M858">SUMPRODUCT(--(N858:Q858&lt;&gt;"")) + IF(TRIM(R858)="",0,LEN(R858)-LEN(SUBSTITUTE(R858,",",""))+1)</f>
        <v>0</v>
      </c>
      <c r="N858" s="242" t="str">
        <f>IF(AND(I858&lt;&gt;0,I858&lt;&gt;""),IF(TRIM(SUBSTITUTE(B858,CHAR(160),""))="","",IF(ISNUMBER(MATCH(TRIM(SUBSTITUTE(B858,CHAR(160),"")),'Look Up Values'!$B$2:$B$500,0)),"","Origin error")),"")</f>
        <v/>
      </c>
      <c r="O858" s="242" t="str">
        <f>IF(AND(I858&lt;&gt;0,I858&lt;&gt;""),IF(C858="","",IF(AND(ISNUMBER(--LEFT(C858,FIND(" ",C858&amp;" ")-1)),OR(LEN(LEFT(C858,FIND(" ",C858&amp;" ")-1))=6,LEN(LEFT(C858,FIND(" ",C858&amp;" ")-1))=7),OR(ISNUMBER(MATCH(LEFT(C858,FIND(" ",C858&amp;" ")-1),'Look Up Values'!$G$2:$G$1000,0)),ISNUMBER(MATCH(LEFT(C858,FIND(" ",C858&amp;" ")-1),'Look Up Values'!$AE$2:$AE$2000,0)))),"","EWC error")),"")</f>
        <v/>
      </c>
      <c r="P858" s="242" t="str" cm="1">
        <f t="array" ref="P858">IF(AND(I858&lt;&gt;0,I858&lt;&gt;""),IF(D858="","",IF(ISNUMBER(MATCH(SUBSTITUTE(D858," ",""),SUBSTITUTE('Look Up Values'!$S$2:$S$120," ",""),0)),"","D&amp;R error")),"")</f>
        <v/>
      </c>
      <c r="Q858" s="242" t="str" cm="1">
        <f t="array" ref="Q858">IF(AND(I858&lt;&gt;0,I858&lt;&gt;""),IF(G858="","",IF(ISNUMBER(MATCH(SUBSTITUTE(G858," ",""),SUBSTITUTE('Look Up Values'!$I$2:$I$10," ",""),0)),"","State error")),"")</f>
        <v/>
      </c>
      <c r="R858" s="260" t="str">
        <f t="shared" si="27"/>
        <v/>
      </c>
    </row>
    <row r="859" spans="1:18" ht="15.75">
      <c r="A859" s="250">
        <v>852</v>
      </c>
      <c r="B859" s="198"/>
      <c r="C859" s="25"/>
      <c r="D859" s="25"/>
      <c r="E859" s="25"/>
      <c r="F859" s="25"/>
      <c r="G859" s="26"/>
      <c r="H859" s="27"/>
      <c r="I859" s="28"/>
      <c r="J859" s="430"/>
      <c r="K859" s="8"/>
      <c r="L859" s="457" t="str">
        <f t="shared" si="26"/>
        <v/>
      </c>
      <c r="M859" s="245" cm="1">
        <f t="array" ref="M859">SUMPRODUCT(--(N859:Q859&lt;&gt;"")) + IF(TRIM(R859)="",0,LEN(R859)-LEN(SUBSTITUTE(R859,",",""))+1)</f>
        <v>0</v>
      </c>
      <c r="N859" s="242" t="str">
        <f>IF(AND(I859&lt;&gt;0,I859&lt;&gt;""),IF(TRIM(SUBSTITUTE(B859,CHAR(160),""))="","",IF(ISNUMBER(MATCH(TRIM(SUBSTITUTE(B859,CHAR(160),"")),'Look Up Values'!$B$2:$B$500,0)),"","Origin error")),"")</f>
        <v/>
      </c>
      <c r="O859" s="242" t="str">
        <f>IF(AND(I859&lt;&gt;0,I859&lt;&gt;""),IF(C859="","",IF(AND(ISNUMBER(--LEFT(C859,FIND(" ",C859&amp;" ")-1)),OR(LEN(LEFT(C859,FIND(" ",C859&amp;" ")-1))=6,LEN(LEFT(C859,FIND(" ",C859&amp;" ")-1))=7),OR(ISNUMBER(MATCH(LEFT(C859,FIND(" ",C859&amp;" ")-1),'Look Up Values'!$G$2:$G$1000,0)),ISNUMBER(MATCH(LEFT(C859,FIND(" ",C859&amp;" ")-1),'Look Up Values'!$AE$2:$AE$2000,0)))),"","EWC error")),"")</f>
        <v/>
      </c>
      <c r="P859" s="242" t="str" cm="1">
        <f t="array" ref="P859">IF(AND(I859&lt;&gt;0,I859&lt;&gt;""),IF(D859="","",IF(ISNUMBER(MATCH(SUBSTITUTE(D859," ",""),SUBSTITUTE('Look Up Values'!$S$2:$S$120," ",""),0)),"","D&amp;R error")),"")</f>
        <v/>
      </c>
      <c r="Q859" s="242" t="str" cm="1">
        <f t="array" ref="Q859">IF(AND(I859&lt;&gt;0,I859&lt;&gt;""),IF(G859="","",IF(ISNUMBER(MATCH(SUBSTITUTE(G859," ",""),SUBSTITUTE('Look Up Values'!$I$2:$I$10," ",""),0)),"","State error")),"")</f>
        <v/>
      </c>
      <c r="R859" s="260" t="str">
        <f t="shared" si="27"/>
        <v/>
      </c>
    </row>
    <row r="860" spans="1:18" ht="15.75">
      <c r="A860" s="250">
        <v>853</v>
      </c>
      <c r="B860" s="198"/>
      <c r="C860" s="25"/>
      <c r="D860" s="25"/>
      <c r="E860" s="25"/>
      <c r="F860" s="25"/>
      <c r="G860" s="26"/>
      <c r="H860" s="27"/>
      <c r="I860" s="28"/>
      <c r="J860" s="430"/>
      <c r="K860" s="8"/>
      <c r="L860" s="457" t="str">
        <f t="shared" si="26"/>
        <v/>
      </c>
      <c r="M860" s="245" cm="1">
        <f t="array" ref="M860">SUMPRODUCT(--(N860:Q860&lt;&gt;"")) + IF(TRIM(R860)="",0,LEN(R860)-LEN(SUBSTITUTE(R860,",",""))+1)</f>
        <v>0</v>
      </c>
      <c r="N860" s="242" t="str">
        <f>IF(AND(I860&lt;&gt;0,I860&lt;&gt;""),IF(TRIM(SUBSTITUTE(B860,CHAR(160),""))="","",IF(ISNUMBER(MATCH(TRIM(SUBSTITUTE(B860,CHAR(160),"")),'Look Up Values'!$B$2:$B$500,0)),"","Origin error")),"")</f>
        <v/>
      </c>
      <c r="O860" s="242" t="str">
        <f>IF(AND(I860&lt;&gt;0,I860&lt;&gt;""),IF(C860="","",IF(AND(ISNUMBER(--LEFT(C860,FIND(" ",C860&amp;" ")-1)),OR(LEN(LEFT(C860,FIND(" ",C860&amp;" ")-1))=6,LEN(LEFT(C860,FIND(" ",C860&amp;" ")-1))=7),OR(ISNUMBER(MATCH(LEFT(C860,FIND(" ",C860&amp;" ")-1),'Look Up Values'!$G$2:$G$1000,0)),ISNUMBER(MATCH(LEFT(C860,FIND(" ",C860&amp;" ")-1),'Look Up Values'!$AE$2:$AE$2000,0)))),"","EWC error")),"")</f>
        <v/>
      </c>
      <c r="P860" s="242" t="str" cm="1">
        <f t="array" ref="P860">IF(AND(I860&lt;&gt;0,I860&lt;&gt;""),IF(D860="","",IF(ISNUMBER(MATCH(SUBSTITUTE(D860," ",""),SUBSTITUTE('Look Up Values'!$S$2:$S$120," ",""),0)),"","D&amp;R error")),"")</f>
        <v/>
      </c>
      <c r="Q860" s="242" t="str" cm="1">
        <f t="array" ref="Q860">IF(AND(I860&lt;&gt;0,I860&lt;&gt;""),IF(G860="","",IF(ISNUMBER(MATCH(SUBSTITUTE(G860," ",""),SUBSTITUTE('Look Up Values'!$I$2:$I$10," ",""),0)),"","State error")),"")</f>
        <v/>
      </c>
      <c r="R860" s="260" t="str">
        <f t="shared" si="27"/>
        <v/>
      </c>
    </row>
    <row r="861" spans="1:18" ht="15.75">
      <c r="A861" s="250">
        <v>854</v>
      </c>
      <c r="B861" s="198"/>
      <c r="C861" s="25"/>
      <c r="D861" s="25"/>
      <c r="E861" s="25"/>
      <c r="F861" s="25"/>
      <c r="G861" s="26"/>
      <c r="H861" s="27"/>
      <c r="I861" s="28"/>
      <c r="J861" s="430"/>
      <c r="K861" s="8"/>
      <c r="L861" s="457" t="str">
        <f t="shared" si="26"/>
        <v/>
      </c>
      <c r="M861" s="245" cm="1">
        <f t="array" ref="M861">SUMPRODUCT(--(N861:Q861&lt;&gt;"")) + IF(TRIM(R861)="",0,LEN(R861)-LEN(SUBSTITUTE(R861,",",""))+1)</f>
        <v>0</v>
      </c>
      <c r="N861" s="242" t="str">
        <f>IF(AND(I861&lt;&gt;0,I861&lt;&gt;""),IF(TRIM(SUBSTITUTE(B861,CHAR(160),""))="","",IF(ISNUMBER(MATCH(TRIM(SUBSTITUTE(B861,CHAR(160),"")),'Look Up Values'!$B$2:$B$500,0)),"","Origin error")),"")</f>
        <v/>
      </c>
      <c r="O861" s="242" t="str">
        <f>IF(AND(I861&lt;&gt;0,I861&lt;&gt;""),IF(C861="","",IF(AND(ISNUMBER(--LEFT(C861,FIND(" ",C861&amp;" ")-1)),OR(LEN(LEFT(C861,FIND(" ",C861&amp;" ")-1))=6,LEN(LEFT(C861,FIND(" ",C861&amp;" ")-1))=7),OR(ISNUMBER(MATCH(LEFT(C861,FIND(" ",C861&amp;" ")-1),'Look Up Values'!$G$2:$G$1000,0)),ISNUMBER(MATCH(LEFT(C861,FIND(" ",C861&amp;" ")-1),'Look Up Values'!$AE$2:$AE$2000,0)))),"","EWC error")),"")</f>
        <v/>
      </c>
      <c r="P861" s="242" t="str" cm="1">
        <f t="array" ref="P861">IF(AND(I861&lt;&gt;0,I861&lt;&gt;""),IF(D861="","",IF(ISNUMBER(MATCH(SUBSTITUTE(D861," ",""),SUBSTITUTE('Look Up Values'!$S$2:$S$120," ",""),0)),"","D&amp;R error")),"")</f>
        <v/>
      </c>
      <c r="Q861" s="242" t="str" cm="1">
        <f t="array" ref="Q861">IF(AND(I861&lt;&gt;0,I861&lt;&gt;""),IF(G861="","",IF(ISNUMBER(MATCH(SUBSTITUTE(G861," ",""),SUBSTITUTE('Look Up Values'!$I$2:$I$10," ",""),0)),"","State error")),"")</f>
        <v/>
      </c>
      <c r="R861" s="260" t="str">
        <f t="shared" si="27"/>
        <v/>
      </c>
    </row>
    <row r="862" spans="1:18" ht="15.75">
      <c r="A862" s="250">
        <v>855</v>
      </c>
      <c r="B862" s="198"/>
      <c r="C862" s="25"/>
      <c r="D862" s="25"/>
      <c r="E862" s="25"/>
      <c r="F862" s="25"/>
      <c r="G862" s="26"/>
      <c r="H862" s="27"/>
      <c r="I862" s="28"/>
      <c r="J862" s="430"/>
      <c r="K862" s="8"/>
      <c r="L862" s="457" t="str">
        <f t="shared" si="26"/>
        <v/>
      </c>
      <c r="M862" s="245" cm="1">
        <f t="array" ref="M862">SUMPRODUCT(--(N862:Q862&lt;&gt;"")) + IF(TRIM(R862)="",0,LEN(R862)-LEN(SUBSTITUTE(R862,",",""))+1)</f>
        <v>0</v>
      </c>
      <c r="N862" s="242" t="str">
        <f>IF(AND(I862&lt;&gt;0,I862&lt;&gt;""),IF(TRIM(SUBSTITUTE(B862,CHAR(160),""))="","",IF(ISNUMBER(MATCH(TRIM(SUBSTITUTE(B862,CHAR(160),"")),'Look Up Values'!$B$2:$B$500,0)),"","Origin error")),"")</f>
        <v/>
      </c>
      <c r="O862" s="242" t="str">
        <f>IF(AND(I862&lt;&gt;0,I862&lt;&gt;""),IF(C862="","",IF(AND(ISNUMBER(--LEFT(C862,FIND(" ",C862&amp;" ")-1)),OR(LEN(LEFT(C862,FIND(" ",C862&amp;" ")-1))=6,LEN(LEFT(C862,FIND(" ",C862&amp;" ")-1))=7),OR(ISNUMBER(MATCH(LEFT(C862,FIND(" ",C862&amp;" ")-1),'Look Up Values'!$G$2:$G$1000,0)),ISNUMBER(MATCH(LEFT(C862,FIND(" ",C862&amp;" ")-1),'Look Up Values'!$AE$2:$AE$2000,0)))),"","EWC error")),"")</f>
        <v/>
      </c>
      <c r="P862" s="242" t="str" cm="1">
        <f t="array" ref="P862">IF(AND(I862&lt;&gt;0,I862&lt;&gt;""),IF(D862="","",IF(ISNUMBER(MATCH(SUBSTITUTE(D862," ",""),SUBSTITUTE('Look Up Values'!$S$2:$S$120," ",""),0)),"","D&amp;R error")),"")</f>
        <v/>
      </c>
      <c r="Q862" s="242" t="str" cm="1">
        <f t="array" ref="Q862">IF(AND(I862&lt;&gt;0,I862&lt;&gt;""),IF(G862="","",IF(ISNUMBER(MATCH(SUBSTITUTE(G862," ",""),SUBSTITUTE('Look Up Values'!$I$2:$I$10," ",""),0)),"","State error")),"")</f>
        <v/>
      </c>
      <c r="R862" s="260" t="str">
        <f t="shared" si="27"/>
        <v/>
      </c>
    </row>
    <row r="863" spans="1:18" ht="15.75">
      <c r="A863" s="250">
        <v>856</v>
      </c>
      <c r="B863" s="198"/>
      <c r="C863" s="25"/>
      <c r="D863" s="25"/>
      <c r="E863" s="25"/>
      <c r="F863" s="25"/>
      <c r="G863" s="26"/>
      <c r="H863" s="27"/>
      <c r="I863" s="28"/>
      <c r="J863" s="430"/>
      <c r="K863" s="8"/>
      <c r="L863" s="457" t="str">
        <f t="shared" si="26"/>
        <v/>
      </c>
      <c r="M863" s="245" cm="1">
        <f t="array" ref="M863">SUMPRODUCT(--(N863:Q863&lt;&gt;"")) + IF(TRIM(R863)="",0,LEN(R863)-LEN(SUBSTITUTE(R863,",",""))+1)</f>
        <v>0</v>
      </c>
      <c r="N863" s="242" t="str">
        <f>IF(AND(I863&lt;&gt;0,I863&lt;&gt;""),IF(TRIM(SUBSTITUTE(B863,CHAR(160),""))="","",IF(ISNUMBER(MATCH(TRIM(SUBSTITUTE(B863,CHAR(160),"")),'Look Up Values'!$B$2:$B$500,0)),"","Origin error")),"")</f>
        <v/>
      </c>
      <c r="O863" s="242" t="str">
        <f>IF(AND(I863&lt;&gt;0,I863&lt;&gt;""),IF(C863="","",IF(AND(ISNUMBER(--LEFT(C863,FIND(" ",C863&amp;" ")-1)),OR(LEN(LEFT(C863,FIND(" ",C863&amp;" ")-1))=6,LEN(LEFT(C863,FIND(" ",C863&amp;" ")-1))=7),OR(ISNUMBER(MATCH(LEFT(C863,FIND(" ",C863&amp;" ")-1),'Look Up Values'!$G$2:$G$1000,0)),ISNUMBER(MATCH(LEFT(C863,FIND(" ",C863&amp;" ")-1),'Look Up Values'!$AE$2:$AE$2000,0)))),"","EWC error")),"")</f>
        <v/>
      </c>
      <c r="P863" s="242" t="str" cm="1">
        <f t="array" ref="P863">IF(AND(I863&lt;&gt;0,I863&lt;&gt;""),IF(D863="","",IF(ISNUMBER(MATCH(SUBSTITUTE(D863," ",""),SUBSTITUTE('Look Up Values'!$S$2:$S$120," ",""),0)),"","D&amp;R error")),"")</f>
        <v/>
      </c>
      <c r="Q863" s="242" t="str" cm="1">
        <f t="array" ref="Q863">IF(AND(I863&lt;&gt;0,I863&lt;&gt;""),IF(G863="","",IF(ISNUMBER(MATCH(SUBSTITUTE(G863," ",""),SUBSTITUTE('Look Up Values'!$I$2:$I$10," ",""),0)),"","State error")),"")</f>
        <v/>
      </c>
      <c r="R863" s="260" t="str">
        <f t="shared" si="27"/>
        <v/>
      </c>
    </row>
    <row r="864" spans="1:18" ht="15.75">
      <c r="A864" s="250">
        <v>857</v>
      </c>
      <c r="B864" s="198"/>
      <c r="C864" s="25"/>
      <c r="D864" s="25"/>
      <c r="E864" s="25"/>
      <c r="F864" s="25"/>
      <c r="G864" s="26"/>
      <c r="H864" s="27"/>
      <c r="I864" s="28"/>
      <c r="J864" s="430"/>
      <c r="K864" s="8"/>
      <c r="L864" s="457" t="str">
        <f t="shared" si="26"/>
        <v/>
      </c>
      <c r="M864" s="245" cm="1">
        <f t="array" ref="M864">SUMPRODUCT(--(N864:Q864&lt;&gt;"")) + IF(TRIM(R864)="",0,LEN(R864)-LEN(SUBSTITUTE(R864,",",""))+1)</f>
        <v>0</v>
      </c>
      <c r="N864" s="242" t="str">
        <f>IF(AND(I864&lt;&gt;0,I864&lt;&gt;""),IF(TRIM(SUBSTITUTE(B864,CHAR(160),""))="","",IF(ISNUMBER(MATCH(TRIM(SUBSTITUTE(B864,CHAR(160),"")),'Look Up Values'!$B$2:$B$500,0)),"","Origin error")),"")</f>
        <v/>
      </c>
      <c r="O864" s="242" t="str">
        <f>IF(AND(I864&lt;&gt;0,I864&lt;&gt;""),IF(C864="","",IF(AND(ISNUMBER(--LEFT(C864,FIND(" ",C864&amp;" ")-1)),OR(LEN(LEFT(C864,FIND(" ",C864&amp;" ")-1))=6,LEN(LEFT(C864,FIND(" ",C864&amp;" ")-1))=7),OR(ISNUMBER(MATCH(LEFT(C864,FIND(" ",C864&amp;" ")-1),'Look Up Values'!$G$2:$G$1000,0)),ISNUMBER(MATCH(LEFT(C864,FIND(" ",C864&amp;" ")-1),'Look Up Values'!$AE$2:$AE$2000,0)))),"","EWC error")),"")</f>
        <v/>
      </c>
      <c r="P864" s="242" t="str" cm="1">
        <f t="array" ref="P864">IF(AND(I864&lt;&gt;0,I864&lt;&gt;""),IF(D864="","",IF(ISNUMBER(MATCH(SUBSTITUTE(D864," ",""),SUBSTITUTE('Look Up Values'!$S$2:$S$120," ",""),0)),"","D&amp;R error")),"")</f>
        <v/>
      </c>
      <c r="Q864" s="242" t="str" cm="1">
        <f t="array" ref="Q864">IF(AND(I864&lt;&gt;0,I864&lt;&gt;""),IF(G864="","",IF(ISNUMBER(MATCH(SUBSTITUTE(G864," ",""),SUBSTITUTE('Look Up Values'!$I$2:$I$10," ",""),0)),"","State error")),"")</f>
        <v/>
      </c>
      <c r="R864" s="260" t="str">
        <f t="shared" si="27"/>
        <v/>
      </c>
    </row>
    <row r="865" spans="1:18" ht="15.75">
      <c r="A865" s="250">
        <v>858</v>
      </c>
      <c r="B865" s="198"/>
      <c r="C865" s="25"/>
      <c r="D865" s="25"/>
      <c r="E865" s="25"/>
      <c r="F865" s="25"/>
      <c r="G865" s="26"/>
      <c r="H865" s="27"/>
      <c r="I865" s="28"/>
      <c r="J865" s="430"/>
      <c r="K865" s="8"/>
      <c r="L865" s="457" t="str">
        <f t="shared" si="26"/>
        <v/>
      </c>
      <c r="M865" s="245" cm="1">
        <f t="array" ref="M865">SUMPRODUCT(--(N865:Q865&lt;&gt;"")) + IF(TRIM(R865)="",0,LEN(R865)-LEN(SUBSTITUTE(R865,",",""))+1)</f>
        <v>0</v>
      </c>
      <c r="N865" s="242" t="str">
        <f>IF(AND(I865&lt;&gt;0,I865&lt;&gt;""),IF(TRIM(SUBSTITUTE(B865,CHAR(160),""))="","",IF(ISNUMBER(MATCH(TRIM(SUBSTITUTE(B865,CHAR(160),"")),'Look Up Values'!$B$2:$B$500,0)),"","Origin error")),"")</f>
        <v/>
      </c>
      <c r="O865" s="242" t="str">
        <f>IF(AND(I865&lt;&gt;0,I865&lt;&gt;""),IF(C865="","",IF(AND(ISNUMBER(--LEFT(C865,FIND(" ",C865&amp;" ")-1)),OR(LEN(LEFT(C865,FIND(" ",C865&amp;" ")-1))=6,LEN(LEFT(C865,FIND(" ",C865&amp;" ")-1))=7),OR(ISNUMBER(MATCH(LEFT(C865,FIND(" ",C865&amp;" ")-1),'Look Up Values'!$G$2:$G$1000,0)),ISNUMBER(MATCH(LEFT(C865,FIND(" ",C865&amp;" ")-1),'Look Up Values'!$AE$2:$AE$2000,0)))),"","EWC error")),"")</f>
        <v/>
      </c>
      <c r="P865" s="242" t="str" cm="1">
        <f t="array" ref="P865">IF(AND(I865&lt;&gt;0,I865&lt;&gt;""),IF(D865="","",IF(ISNUMBER(MATCH(SUBSTITUTE(D865," ",""),SUBSTITUTE('Look Up Values'!$S$2:$S$120," ",""),0)),"","D&amp;R error")),"")</f>
        <v/>
      </c>
      <c r="Q865" s="242" t="str" cm="1">
        <f t="array" ref="Q865">IF(AND(I865&lt;&gt;0,I865&lt;&gt;""),IF(G865="","",IF(ISNUMBER(MATCH(SUBSTITUTE(G865," ",""),SUBSTITUTE('Look Up Values'!$I$2:$I$10," ",""),0)),"","State error")),"")</f>
        <v/>
      </c>
      <c r="R865" s="260" t="str">
        <f t="shared" si="27"/>
        <v/>
      </c>
    </row>
    <row r="866" spans="1:18" ht="15.75">
      <c r="A866" s="250">
        <v>859</v>
      </c>
      <c r="B866" s="198"/>
      <c r="C866" s="25"/>
      <c r="D866" s="25"/>
      <c r="E866" s="25"/>
      <c r="F866" s="25"/>
      <c r="G866" s="26"/>
      <c r="H866" s="27"/>
      <c r="I866" s="28"/>
      <c r="J866" s="430"/>
      <c r="K866" s="8"/>
      <c r="L866" s="457" t="str">
        <f t="shared" si="26"/>
        <v/>
      </c>
      <c r="M866" s="245" cm="1">
        <f t="array" ref="M866">SUMPRODUCT(--(N866:Q866&lt;&gt;"")) + IF(TRIM(R866)="",0,LEN(R866)-LEN(SUBSTITUTE(R866,",",""))+1)</f>
        <v>0</v>
      </c>
      <c r="N866" s="242" t="str">
        <f>IF(AND(I866&lt;&gt;0,I866&lt;&gt;""),IF(TRIM(SUBSTITUTE(B866,CHAR(160),""))="","",IF(ISNUMBER(MATCH(TRIM(SUBSTITUTE(B866,CHAR(160),"")),'Look Up Values'!$B$2:$B$500,0)),"","Origin error")),"")</f>
        <v/>
      </c>
      <c r="O866" s="242" t="str">
        <f>IF(AND(I866&lt;&gt;0,I866&lt;&gt;""),IF(C866="","",IF(AND(ISNUMBER(--LEFT(C866,FIND(" ",C866&amp;" ")-1)),OR(LEN(LEFT(C866,FIND(" ",C866&amp;" ")-1))=6,LEN(LEFT(C866,FIND(" ",C866&amp;" ")-1))=7),OR(ISNUMBER(MATCH(LEFT(C866,FIND(" ",C866&amp;" ")-1),'Look Up Values'!$G$2:$G$1000,0)),ISNUMBER(MATCH(LEFT(C866,FIND(" ",C866&amp;" ")-1),'Look Up Values'!$AE$2:$AE$2000,0)))),"","EWC error")),"")</f>
        <v/>
      </c>
      <c r="P866" s="242" t="str" cm="1">
        <f t="array" ref="P866">IF(AND(I866&lt;&gt;0,I866&lt;&gt;""),IF(D866="","",IF(ISNUMBER(MATCH(SUBSTITUTE(D866," ",""),SUBSTITUTE('Look Up Values'!$S$2:$S$120," ",""),0)),"","D&amp;R error")),"")</f>
        <v/>
      </c>
      <c r="Q866" s="242" t="str" cm="1">
        <f t="array" ref="Q866">IF(AND(I866&lt;&gt;0,I866&lt;&gt;""),IF(G866="","",IF(ISNUMBER(MATCH(SUBSTITUTE(G866," ",""),SUBSTITUTE('Look Up Values'!$I$2:$I$10," ",""),0)),"","State error")),"")</f>
        <v/>
      </c>
      <c r="R866" s="260" t="str">
        <f t="shared" si="27"/>
        <v/>
      </c>
    </row>
    <row r="867" spans="1:18" ht="15.75">
      <c r="A867" s="250">
        <v>860</v>
      </c>
      <c r="B867" s="198"/>
      <c r="C867" s="25"/>
      <c r="D867" s="25"/>
      <c r="E867" s="25"/>
      <c r="F867" s="25"/>
      <c r="G867" s="26"/>
      <c r="H867" s="27"/>
      <c r="I867" s="28"/>
      <c r="J867" s="430"/>
      <c r="K867" s="8"/>
      <c r="L867" s="457" t="str">
        <f t="shared" si="26"/>
        <v/>
      </c>
      <c r="M867" s="245" cm="1">
        <f t="array" ref="M867">SUMPRODUCT(--(N867:Q867&lt;&gt;"")) + IF(TRIM(R867)="",0,LEN(R867)-LEN(SUBSTITUTE(R867,",",""))+1)</f>
        <v>0</v>
      </c>
      <c r="N867" s="242" t="str">
        <f>IF(AND(I867&lt;&gt;0,I867&lt;&gt;""),IF(TRIM(SUBSTITUTE(B867,CHAR(160),""))="","",IF(ISNUMBER(MATCH(TRIM(SUBSTITUTE(B867,CHAR(160),"")),'Look Up Values'!$B$2:$B$500,0)),"","Origin error")),"")</f>
        <v/>
      </c>
      <c r="O867" s="242" t="str">
        <f>IF(AND(I867&lt;&gt;0,I867&lt;&gt;""),IF(C867="","",IF(AND(ISNUMBER(--LEFT(C867,FIND(" ",C867&amp;" ")-1)),OR(LEN(LEFT(C867,FIND(" ",C867&amp;" ")-1))=6,LEN(LEFT(C867,FIND(" ",C867&amp;" ")-1))=7),OR(ISNUMBER(MATCH(LEFT(C867,FIND(" ",C867&amp;" ")-1),'Look Up Values'!$G$2:$G$1000,0)),ISNUMBER(MATCH(LEFT(C867,FIND(" ",C867&amp;" ")-1),'Look Up Values'!$AE$2:$AE$2000,0)))),"","EWC error")),"")</f>
        <v/>
      </c>
      <c r="P867" s="242" t="str" cm="1">
        <f t="array" ref="P867">IF(AND(I867&lt;&gt;0,I867&lt;&gt;""),IF(D867="","",IF(ISNUMBER(MATCH(SUBSTITUTE(D867," ",""),SUBSTITUTE('Look Up Values'!$S$2:$S$120," ",""),0)),"","D&amp;R error")),"")</f>
        <v/>
      </c>
      <c r="Q867" s="242" t="str" cm="1">
        <f t="array" ref="Q867">IF(AND(I867&lt;&gt;0,I867&lt;&gt;""),IF(G867="","",IF(ISNUMBER(MATCH(SUBSTITUTE(G867," ",""),SUBSTITUTE('Look Up Values'!$I$2:$I$10," ",""),0)),"","State error")),"")</f>
        <v/>
      </c>
      <c r="R867" s="260" t="str">
        <f t="shared" si="27"/>
        <v/>
      </c>
    </row>
    <row r="868" spans="1:18" ht="15.75">
      <c r="A868" s="250">
        <v>861</v>
      </c>
      <c r="B868" s="198"/>
      <c r="C868" s="25"/>
      <c r="D868" s="25"/>
      <c r="E868" s="25"/>
      <c r="F868" s="25"/>
      <c r="G868" s="26"/>
      <c r="H868" s="27"/>
      <c r="I868" s="28"/>
      <c r="J868" s="430"/>
      <c r="K868" s="8"/>
      <c r="L868" s="457" t="str">
        <f t="shared" si="26"/>
        <v/>
      </c>
      <c r="M868" s="245" cm="1">
        <f t="array" ref="M868">SUMPRODUCT(--(N868:Q868&lt;&gt;"")) + IF(TRIM(R868)="",0,LEN(R868)-LEN(SUBSTITUTE(R868,",",""))+1)</f>
        <v>0</v>
      </c>
      <c r="N868" s="242" t="str">
        <f>IF(AND(I868&lt;&gt;0,I868&lt;&gt;""),IF(TRIM(SUBSTITUTE(B868,CHAR(160),""))="","",IF(ISNUMBER(MATCH(TRIM(SUBSTITUTE(B868,CHAR(160),"")),'Look Up Values'!$B$2:$B$500,0)),"","Origin error")),"")</f>
        <v/>
      </c>
      <c r="O868" s="242" t="str">
        <f>IF(AND(I868&lt;&gt;0,I868&lt;&gt;""),IF(C868="","",IF(AND(ISNUMBER(--LEFT(C868,FIND(" ",C868&amp;" ")-1)),OR(LEN(LEFT(C868,FIND(" ",C868&amp;" ")-1))=6,LEN(LEFT(C868,FIND(" ",C868&amp;" ")-1))=7),OR(ISNUMBER(MATCH(LEFT(C868,FIND(" ",C868&amp;" ")-1),'Look Up Values'!$G$2:$G$1000,0)),ISNUMBER(MATCH(LEFT(C868,FIND(" ",C868&amp;" ")-1),'Look Up Values'!$AE$2:$AE$2000,0)))),"","EWC error")),"")</f>
        <v/>
      </c>
      <c r="P868" s="242" t="str" cm="1">
        <f t="array" ref="P868">IF(AND(I868&lt;&gt;0,I868&lt;&gt;""),IF(D868="","",IF(ISNUMBER(MATCH(SUBSTITUTE(D868," ",""),SUBSTITUTE('Look Up Values'!$S$2:$S$120," ",""),0)),"","D&amp;R error")),"")</f>
        <v/>
      </c>
      <c r="Q868" s="242" t="str" cm="1">
        <f t="array" ref="Q868">IF(AND(I868&lt;&gt;0,I868&lt;&gt;""),IF(G868="","",IF(ISNUMBER(MATCH(SUBSTITUTE(G868," ",""),SUBSTITUTE('Look Up Values'!$I$2:$I$10," ",""),0)),"","State error")),"")</f>
        <v/>
      </c>
      <c r="R868" s="260" t="str">
        <f t="shared" si="27"/>
        <v/>
      </c>
    </row>
    <row r="869" spans="1:18" ht="15.75">
      <c r="A869" s="250">
        <v>862</v>
      </c>
      <c r="B869" s="198"/>
      <c r="C869" s="25"/>
      <c r="D869" s="25"/>
      <c r="E869" s="25"/>
      <c r="F869" s="25"/>
      <c r="G869" s="26"/>
      <c r="H869" s="27"/>
      <c r="I869" s="28"/>
      <c r="J869" s="430"/>
      <c r="K869" s="8"/>
      <c r="L869" s="457" t="str">
        <f t="shared" si="26"/>
        <v/>
      </c>
      <c r="M869" s="245" cm="1">
        <f t="array" ref="M869">SUMPRODUCT(--(N869:Q869&lt;&gt;"")) + IF(TRIM(R869)="",0,LEN(R869)-LEN(SUBSTITUTE(R869,",",""))+1)</f>
        <v>0</v>
      </c>
      <c r="N869" s="242" t="str">
        <f>IF(AND(I869&lt;&gt;0,I869&lt;&gt;""),IF(TRIM(SUBSTITUTE(B869,CHAR(160),""))="","",IF(ISNUMBER(MATCH(TRIM(SUBSTITUTE(B869,CHAR(160),"")),'Look Up Values'!$B$2:$B$500,0)),"","Origin error")),"")</f>
        <v/>
      </c>
      <c r="O869" s="242" t="str">
        <f>IF(AND(I869&lt;&gt;0,I869&lt;&gt;""),IF(C869="","",IF(AND(ISNUMBER(--LEFT(C869,FIND(" ",C869&amp;" ")-1)),OR(LEN(LEFT(C869,FIND(" ",C869&amp;" ")-1))=6,LEN(LEFT(C869,FIND(" ",C869&amp;" ")-1))=7),OR(ISNUMBER(MATCH(LEFT(C869,FIND(" ",C869&amp;" ")-1),'Look Up Values'!$G$2:$G$1000,0)),ISNUMBER(MATCH(LEFT(C869,FIND(" ",C869&amp;" ")-1),'Look Up Values'!$AE$2:$AE$2000,0)))),"","EWC error")),"")</f>
        <v/>
      </c>
      <c r="P869" s="242" t="str" cm="1">
        <f t="array" ref="P869">IF(AND(I869&lt;&gt;0,I869&lt;&gt;""),IF(D869="","",IF(ISNUMBER(MATCH(SUBSTITUTE(D869," ",""),SUBSTITUTE('Look Up Values'!$S$2:$S$120," ",""),0)),"","D&amp;R error")),"")</f>
        <v/>
      </c>
      <c r="Q869" s="242" t="str" cm="1">
        <f t="array" ref="Q869">IF(AND(I869&lt;&gt;0,I869&lt;&gt;""),IF(G869="","",IF(ISNUMBER(MATCH(SUBSTITUTE(G869," ",""),SUBSTITUTE('Look Up Values'!$I$2:$I$10," ",""),0)),"","State error")),"")</f>
        <v/>
      </c>
      <c r="R869" s="260" t="str">
        <f t="shared" si="27"/>
        <v/>
      </c>
    </row>
    <row r="870" spans="1:18" ht="15.75">
      <c r="A870" s="250">
        <v>863</v>
      </c>
      <c r="B870" s="198"/>
      <c r="C870" s="25"/>
      <c r="D870" s="25"/>
      <c r="E870" s="25"/>
      <c r="F870" s="25"/>
      <c r="G870" s="26"/>
      <c r="H870" s="27"/>
      <c r="I870" s="28"/>
      <c r="J870" s="430"/>
      <c r="K870" s="8"/>
      <c r="L870" s="457" t="str">
        <f t="shared" si="26"/>
        <v/>
      </c>
      <c r="M870" s="245" cm="1">
        <f t="array" ref="M870">SUMPRODUCT(--(N870:Q870&lt;&gt;"")) + IF(TRIM(R870)="",0,LEN(R870)-LEN(SUBSTITUTE(R870,",",""))+1)</f>
        <v>0</v>
      </c>
      <c r="N870" s="242" t="str">
        <f>IF(AND(I870&lt;&gt;0,I870&lt;&gt;""),IF(TRIM(SUBSTITUTE(B870,CHAR(160),""))="","",IF(ISNUMBER(MATCH(TRIM(SUBSTITUTE(B870,CHAR(160),"")),'Look Up Values'!$B$2:$B$500,0)),"","Origin error")),"")</f>
        <v/>
      </c>
      <c r="O870" s="242" t="str">
        <f>IF(AND(I870&lt;&gt;0,I870&lt;&gt;""),IF(C870="","",IF(AND(ISNUMBER(--LEFT(C870,FIND(" ",C870&amp;" ")-1)),OR(LEN(LEFT(C870,FIND(" ",C870&amp;" ")-1))=6,LEN(LEFT(C870,FIND(" ",C870&amp;" ")-1))=7),OR(ISNUMBER(MATCH(LEFT(C870,FIND(" ",C870&amp;" ")-1),'Look Up Values'!$G$2:$G$1000,0)),ISNUMBER(MATCH(LEFT(C870,FIND(" ",C870&amp;" ")-1),'Look Up Values'!$AE$2:$AE$2000,0)))),"","EWC error")),"")</f>
        <v/>
      </c>
      <c r="P870" s="242" t="str" cm="1">
        <f t="array" ref="P870">IF(AND(I870&lt;&gt;0,I870&lt;&gt;""),IF(D870="","",IF(ISNUMBER(MATCH(SUBSTITUTE(D870," ",""),SUBSTITUTE('Look Up Values'!$S$2:$S$120," ",""),0)),"","D&amp;R error")),"")</f>
        <v/>
      </c>
      <c r="Q870" s="242" t="str" cm="1">
        <f t="array" ref="Q870">IF(AND(I870&lt;&gt;0,I870&lt;&gt;""),IF(G870="","",IF(ISNUMBER(MATCH(SUBSTITUTE(G870," ",""),SUBSTITUTE('Look Up Values'!$I$2:$I$10," ",""),0)),"","State error")),"")</f>
        <v/>
      </c>
      <c r="R870" s="260" t="str">
        <f t="shared" si="27"/>
        <v/>
      </c>
    </row>
    <row r="871" spans="1:18" ht="15.75">
      <c r="A871" s="250">
        <v>864</v>
      </c>
      <c r="B871" s="198"/>
      <c r="C871" s="25"/>
      <c r="D871" s="25"/>
      <c r="E871" s="25"/>
      <c r="F871" s="25"/>
      <c r="G871" s="26"/>
      <c r="H871" s="27"/>
      <c r="I871" s="28"/>
      <c r="J871" s="430"/>
      <c r="K871" s="8"/>
      <c r="L871" s="457" t="str">
        <f t="shared" si="26"/>
        <v/>
      </c>
      <c r="M871" s="245" cm="1">
        <f t="array" ref="M871">SUMPRODUCT(--(N871:Q871&lt;&gt;"")) + IF(TRIM(R871)="",0,LEN(R871)-LEN(SUBSTITUTE(R871,",",""))+1)</f>
        <v>0</v>
      </c>
      <c r="N871" s="242" t="str">
        <f>IF(AND(I871&lt;&gt;0,I871&lt;&gt;""),IF(TRIM(SUBSTITUTE(B871,CHAR(160),""))="","",IF(ISNUMBER(MATCH(TRIM(SUBSTITUTE(B871,CHAR(160),"")),'Look Up Values'!$B$2:$B$500,0)),"","Origin error")),"")</f>
        <v/>
      </c>
      <c r="O871" s="242" t="str">
        <f>IF(AND(I871&lt;&gt;0,I871&lt;&gt;""),IF(C871="","",IF(AND(ISNUMBER(--LEFT(C871,FIND(" ",C871&amp;" ")-1)),OR(LEN(LEFT(C871,FIND(" ",C871&amp;" ")-1))=6,LEN(LEFT(C871,FIND(" ",C871&amp;" ")-1))=7),OR(ISNUMBER(MATCH(LEFT(C871,FIND(" ",C871&amp;" ")-1),'Look Up Values'!$G$2:$G$1000,0)),ISNUMBER(MATCH(LEFT(C871,FIND(" ",C871&amp;" ")-1),'Look Up Values'!$AE$2:$AE$2000,0)))),"","EWC error")),"")</f>
        <v/>
      </c>
      <c r="P871" s="242" t="str" cm="1">
        <f t="array" ref="P871">IF(AND(I871&lt;&gt;0,I871&lt;&gt;""),IF(D871="","",IF(ISNUMBER(MATCH(SUBSTITUTE(D871," ",""),SUBSTITUTE('Look Up Values'!$S$2:$S$120," ",""),0)),"","D&amp;R error")),"")</f>
        <v/>
      </c>
      <c r="Q871" s="242" t="str" cm="1">
        <f t="array" ref="Q871">IF(AND(I871&lt;&gt;0,I871&lt;&gt;""),IF(G871="","",IF(ISNUMBER(MATCH(SUBSTITUTE(G871," ",""),SUBSTITUTE('Look Up Values'!$I$2:$I$10," ",""),0)),"","State error")),"")</f>
        <v/>
      </c>
      <c r="R871" s="260" t="str">
        <f t="shared" si="27"/>
        <v/>
      </c>
    </row>
    <row r="872" spans="1:18" ht="15.75">
      <c r="A872" s="250">
        <v>865</v>
      </c>
      <c r="B872" s="198"/>
      <c r="C872" s="25"/>
      <c r="D872" s="25"/>
      <c r="E872" s="25"/>
      <c r="F872" s="25"/>
      <c r="G872" s="26"/>
      <c r="H872" s="27"/>
      <c r="I872" s="28"/>
      <c r="J872" s="430"/>
      <c r="K872" s="8"/>
      <c r="L872" s="457" t="str">
        <f t="shared" si="26"/>
        <v/>
      </c>
      <c r="M872" s="245" cm="1">
        <f t="array" ref="M872">SUMPRODUCT(--(N872:Q872&lt;&gt;"")) + IF(TRIM(R872)="",0,LEN(R872)-LEN(SUBSTITUTE(R872,",",""))+1)</f>
        <v>0</v>
      </c>
      <c r="N872" s="242" t="str">
        <f>IF(AND(I872&lt;&gt;0,I872&lt;&gt;""),IF(TRIM(SUBSTITUTE(B872,CHAR(160),""))="","",IF(ISNUMBER(MATCH(TRIM(SUBSTITUTE(B872,CHAR(160),"")),'Look Up Values'!$B$2:$B$500,0)),"","Origin error")),"")</f>
        <v/>
      </c>
      <c r="O872" s="242" t="str">
        <f>IF(AND(I872&lt;&gt;0,I872&lt;&gt;""),IF(C872="","",IF(AND(ISNUMBER(--LEFT(C872,FIND(" ",C872&amp;" ")-1)),OR(LEN(LEFT(C872,FIND(" ",C872&amp;" ")-1))=6,LEN(LEFT(C872,FIND(" ",C872&amp;" ")-1))=7),OR(ISNUMBER(MATCH(LEFT(C872,FIND(" ",C872&amp;" ")-1),'Look Up Values'!$G$2:$G$1000,0)),ISNUMBER(MATCH(LEFT(C872,FIND(" ",C872&amp;" ")-1),'Look Up Values'!$AE$2:$AE$2000,0)))),"","EWC error")),"")</f>
        <v/>
      </c>
      <c r="P872" s="242" t="str" cm="1">
        <f t="array" ref="P872">IF(AND(I872&lt;&gt;0,I872&lt;&gt;""),IF(D872="","",IF(ISNUMBER(MATCH(SUBSTITUTE(D872," ",""),SUBSTITUTE('Look Up Values'!$S$2:$S$120," ",""),0)),"","D&amp;R error")),"")</f>
        <v/>
      </c>
      <c r="Q872" s="242" t="str" cm="1">
        <f t="array" ref="Q872">IF(AND(I872&lt;&gt;0,I872&lt;&gt;""),IF(G872="","",IF(ISNUMBER(MATCH(SUBSTITUTE(G872," ",""),SUBSTITUTE('Look Up Values'!$I$2:$I$10," ",""),0)),"","State error")),"")</f>
        <v/>
      </c>
      <c r="R872" s="260" t="str">
        <f t="shared" si="27"/>
        <v/>
      </c>
    </row>
    <row r="873" spans="1:18" ht="15.75">
      <c r="A873" s="250">
        <v>866</v>
      </c>
      <c r="B873" s="198"/>
      <c r="C873" s="25"/>
      <c r="D873" s="25"/>
      <c r="E873" s="25"/>
      <c r="F873" s="25"/>
      <c r="G873" s="26"/>
      <c r="H873" s="27"/>
      <c r="I873" s="28"/>
      <c r="J873" s="430"/>
      <c r="K873" s="8"/>
      <c r="L873" s="457" t="str">
        <f t="shared" si="26"/>
        <v/>
      </c>
      <c r="M873" s="245" cm="1">
        <f t="array" ref="M873">SUMPRODUCT(--(N873:Q873&lt;&gt;"")) + IF(TRIM(R873)="",0,LEN(R873)-LEN(SUBSTITUTE(R873,",",""))+1)</f>
        <v>0</v>
      </c>
      <c r="N873" s="242" t="str">
        <f>IF(AND(I873&lt;&gt;0,I873&lt;&gt;""),IF(TRIM(SUBSTITUTE(B873,CHAR(160),""))="","",IF(ISNUMBER(MATCH(TRIM(SUBSTITUTE(B873,CHAR(160),"")),'Look Up Values'!$B$2:$B$500,0)),"","Origin error")),"")</f>
        <v/>
      </c>
      <c r="O873" s="242" t="str">
        <f>IF(AND(I873&lt;&gt;0,I873&lt;&gt;""),IF(C873="","",IF(AND(ISNUMBER(--LEFT(C873,FIND(" ",C873&amp;" ")-1)),OR(LEN(LEFT(C873,FIND(" ",C873&amp;" ")-1))=6,LEN(LEFT(C873,FIND(" ",C873&amp;" ")-1))=7),OR(ISNUMBER(MATCH(LEFT(C873,FIND(" ",C873&amp;" ")-1),'Look Up Values'!$G$2:$G$1000,0)),ISNUMBER(MATCH(LEFT(C873,FIND(" ",C873&amp;" ")-1),'Look Up Values'!$AE$2:$AE$2000,0)))),"","EWC error")),"")</f>
        <v/>
      </c>
      <c r="P873" s="242" t="str" cm="1">
        <f t="array" ref="P873">IF(AND(I873&lt;&gt;0,I873&lt;&gt;""),IF(D873="","",IF(ISNUMBER(MATCH(SUBSTITUTE(D873," ",""),SUBSTITUTE('Look Up Values'!$S$2:$S$120," ",""),0)),"","D&amp;R error")),"")</f>
        <v/>
      </c>
      <c r="Q873" s="242" t="str" cm="1">
        <f t="array" ref="Q873">IF(AND(I873&lt;&gt;0,I873&lt;&gt;""),IF(G873="","",IF(ISNUMBER(MATCH(SUBSTITUTE(G873," ",""),SUBSTITUTE('Look Up Values'!$I$2:$I$10," ",""),0)),"","State error")),"")</f>
        <v/>
      </c>
      <c r="R873" s="260" t="str">
        <f t="shared" si="27"/>
        <v/>
      </c>
    </row>
    <row r="874" spans="1:18" ht="15.75">
      <c r="A874" s="250">
        <v>867</v>
      </c>
      <c r="B874" s="198"/>
      <c r="C874" s="25"/>
      <c r="D874" s="25"/>
      <c r="E874" s="25"/>
      <c r="F874" s="25"/>
      <c r="G874" s="26"/>
      <c r="H874" s="27"/>
      <c r="I874" s="28"/>
      <c r="J874" s="430"/>
      <c r="K874" s="8"/>
      <c r="L874" s="457" t="str">
        <f t="shared" si="26"/>
        <v/>
      </c>
      <c r="M874" s="245" cm="1">
        <f t="array" ref="M874">SUMPRODUCT(--(N874:Q874&lt;&gt;"")) + IF(TRIM(R874)="",0,LEN(R874)-LEN(SUBSTITUTE(R874,",",""))+1)</f>
        <v>0</v>
      </c>
      <c r="N874" s="242" t="str">
        <f>IF(AND(I874&lt;&gt;0,I874&lt;&gt;""),IF(TRIM(SUBSTITUTE(B874,CHAR(160),""))="","",IF(ISNUMBER(MATCH(TRIM(SUBSTITUTE(B874,CHAR(160),"")),'Look Up Values'!$B$2:$B$500,0)),"","Origin error")),"")</f>
        <v/>
      </c>
      <c r="O874" s="242" t="str">
        <f>IF(AND(I874&lt;&gt;0,I874&lt;&gt;""),IF(C874="","",IF(AND(ISNUMBER(--LEFT(C874,FIND(" ",C874&amp;" ")-1)),OR(LEN(LEFT(C874,FIND(" ",C874&amp;" ")-1))=6,LEN(LEFT(C874,FIND(" ",C874&amp;" ")-1))=7),OR(ISNUMBER(MATCH(LEFT(C874,FIND(" ",C874&amp;" ")-1),'Look Up Values'!$G$2:$G$1000,0)),ISNUMBER(MATCH(LEFT(C874,FIND(" ",C874&amp;" ")-1),'Look Up Values'!$AE$2:$AE$2000,0)))),"","EWC error")),"")</f>
        <v/>
      </c>
      <c r="P874" s="242" t="str" cm="1">
        <f t="array" ref="P874">IF(AND(I874&lt;&gt;0,I874&lt;&gt;""),IF(D874="","",IF(ISNUMBER(MATCH(SUBSTITUTE(D874," ",""),SUBSTITUTE('Look Up Values'!$S$2:$S$120," ",""),0)),"","D&amp;R error")),"")</f>
        <v/>
      </c>
      <c r="Q874" s="242" t="str" cm="1">
        <f t="array" ref="Q874">IF(AND(I874&lt;&gt;0,I874&lt;&gt;""),IF(G874="","",IF(ISNUMBER(MATCH(SUBSTITUTE(G874," ",""),SUBSTITUTE('Look Up Values'!$I$2:$I$10," ",""),0)),"","State error")),"")</f>
        <v/>
      </c>
      <c r="R874" s="260" t="str">
        <f t="shared" si="27"/>
        <v/>
      </c>
    </row>
    <row r="875" spans="1:18" ht="15.75">
      <c r="A875" s="250">
        <v>868</v>
      </c>
      <c r="B875" s="198"/>
      <c r="C875" s="25"/>
      <c r="D875" s="25"/>
      <c r="E875" s="25"/>
      <c r="F875" s="25"/>
      <c r="G875" s="26"/>
      <c r="H875" s="27"/>
      <c r="I875" s="28"/>
      <c r="J875" s="430"/>
      <c r="K875" s="8"/>
      <c r="L875" s="457" t="str">
        <f t="shared" si="26"/>
        <v/>
      </c>
      <c r="M875" s="245" cm="1">
        <f t="array" ref="M875">SUMPRODUCT(--(N875:Q875&lt;&gt;"")) + IF(TRIM(R875)="",0,LEN(R875)-LEN(SUBSTITUTE(R875,",",""))+1)</f>
        <v>0</v>
      </c>
      <c r="N875" s="242" t="str">
        <f>IF(AND(I875&lt;&gt;0,I875&lt;&gt;""),IF(TRIM(SUBSTITUTE(B875,CHAR(160),""))="","",IF(ISNUMBER(MATCH(TRIM(SUBSTITUTE(B875,CHAR(160),"")),'Look Up Values'!$B$2:$B$500,0)),"","Origin error")),"")</f>
        <v/>
      </c>
      <c r="O875" s="242" t="str">
        <f>IF(AND(I875&lt;&gt;0,I875&lt;&gt;""),IF(C875="","",IF(AND(ISNUMBER(--LEFT(C875,FIND(" ",C875&amp;" ")-1)),OR(LEN(LEFT(C875,FIND(" ",C875&amp;" ")-1))=6,LEN(LEFT(C875,FIND(" ",C875&amp;" ")-1))=7),OR(ISNUMBER(MATCH(LEFT(C875,FIND(" ",C875&amp;" ")-1),'Look Up Values'!$G$2:$G$1000,0)),ISNUMBER(MATCH(LEFT(C875,FIND(" ",C875&amp;" ")-1),'Look Up Values'!$AE$2:$AE$2000,0)))),"","EWC error")),"")</f>
        <v/>
      </c>
      <c r="P875" s="242" t="str" cm="1">
        <f t="array" ref="P875">IF(AND(I875&lt;&gt;0,I875&lt;&gt;""),IF(D875="","",IF(ISNUMBER(MATCH(SUBSTITUTE(D875," ",""),SUBSTITUTE('Look Up Values'!$S$2:$S$120," ",""),0)),"","D&amp;R error")),"")</f>
        <v/>
      </c>
      <c r="Q875" s="242" t="str" cm="1">
        <f t="array" ref="Q875">IF(AND(I875&lt;&gt;0,I875&lt;&gt;""),IF(G875="","",IF(ISNUMBER(MATCH(SUBSTITUTE(G875," ",""),SUBSTITUTE('Look Up Values'!$I$2:$I$10," ",""),0)),"","State error")),"")</f>
        <v/>
      </c>
      <c r="R875" s="260" t="str">
        <f t="shared" si="27"/>
        <v/>
      </c>
    </row>
    <row r="876" spans="1:18" ht="15.75">
      <c r="A876" s="250">
        <v>869</v>
      </c>
      <c r="B876" s="198"/>
      <c r="C876" s="25"/>
      <c r="D876" s="25"/>
      <c r="E876" s="25"/>
      <c r="F876" s="25"/>
      <c r="G876" s="26"/>
      <c r="H876" s="27"/>
      <c r="I876" s="28"/>
      <c r="J876" s="430"/>
      <c r="K876" s="8"/>
      <c r="L876" s="457" t="str">
        <f t="shared" si="26"/>
        <v/>
      </c>
      <c r="M876" s="245" cm="1">
        <f t="array" ref="M876">SUMPRODUCT(--(N876:Q876&lt;&gt;"")) + IF(TRIM(R876)="",0,LEN(R876)-LEN(SUBSTITUTE(R876,",",""))+1)</f>
        <v>0</v>
      </c>
      <c r="N876" s="242" t="str">
        <f>IF(AND(I876&lt;&gt;0,I876&lt;&gt;""),IF(TRIM(SUBSTITUTE(B876,CHAR(160),""))="","",IF(ISNUMBER(MATCH(TRIM(SUBSTITUTE(B876,CHAR(160),"")),'Look Up Values'!$B$2:$B$500,0)),"","Origin error")),"")</f>
        <v/>
      </c>
      <c r="O876" s="242" t="str">
        <f>IF(AND(I876&lt;&gt;0,I876&lt;&gt;""),IF(C876="","",IF(AND(ISNUMBER(--LEFT(C876,FIND(" ",C876&amp;" ")-1)),OR(LEN(LEFT(C876,FIND(" ",C876&amp;" ")-1))=6,LEN(LEFT(C876,FIND(" ",C876&amp;" ")-1))=7),OR(ISNUMBER(MATCH(LEFT(C876,FIND(" ",C876&amp;" ")-1),'Look Up Values'!$G$2:$G$1000,0)),ISNUMBER(MATCH(LEFT(C876,FIND(" ",C876&amp;" ")-1),'Look Up Values'!$AE$2:$AE$2000,0)))),"","EWC error")),"")</f>
        <v/>
      </c>
      <c r="P876" s="242" t="str" cm="1">
        <f t="array" ref="P876">IF(AND(I876&lt;&gt;0,I876&lt;&gt;""),IF(D876="","",IF(ISNUMBER(MATCH(SUBSTITUTE(D876," ",""),SUBSTITUTE('Look Up Values'!$S$2:$S$120," ",""),0)),"","D&amp;R error")),"")</f>
        <v/>
      </c>
      <c r="Q876" s="242" t="str" cm="1">
        <f t="array" ref="Q876">IF(AND(I876&lt;&gt;0,I876&lt;&gt;""),IF(G876="","",IF(ISNUMBER(MATCH(SUBSTITUTE(G876," ",""),SUBSTITUTE('Look Up Values'!$I$2:$I$10," ",""),0)),"","State error")),"")</f>
        <v/>
      </c>
      <c r="R876" s="260" t="str">
        <f t="shared" si="27"/>
        <v/>
      </c>
    </row>
    <row r="877" spans="1:18" ht="15.75">
      <c r="A877" s="250">
        <v>870</v>
      </c>
      <c r="B877" s="198"/>
      <c r="C877" s="25"/>
      <c r="D877" s="25"/>
      <c r="E877" s="25"/>
      <c r="F877" s="25"/>
      <c r="G877" s="26"/>
      <c r="H877" s="27"/>
      <c r="I877" s="28"/>
      <c r="J877" s="430"/>
      <c r="K877" s="8"/>
      <c r="L877" s="457" t="str">
        <f t="shared" si="26"/>
        <v/>
      </c>
      <c r="M877" s="245" cm="1">
        <f t="array" ref="M877">SUMPRODUCT(--(N877:Q877&lt;&gt;"")) + IF(TRIM(R877)="",0,LEN(R877)-LEN(SUBSTITUTE(R877,",",""))+1)</f>
        <v>0</v>
      </c>
      <c r="N877" s="242" t="str">
        <f>IF(AND(I877&lt;&gt;0,I877&lt;&gt;""),IF(TRIM(SUBSTITUTE(B877,CHAR(160),""))="","",IF(ISNUMBER(MATCH(TRIM(SUBSTITUTE(B877,CHAR(160),"")),'Look Up Values'!$B$2:$B$500,0)),"","Origin error")),"")</f>
        <v/>
      </c>
      <c r="O877" s="242" t="str">
        <f>IF(AND(I877&lt;&gt;0,I877&lt;&gt;""),IF(C877="","",IF(AND(ISNUMBER(--LEFT(C877,FIND(" ",C877&amp;" ")-1)),OR(LEN(LEFT(C877,FIND(" ",C877&amp;" ")-1))=6,LEN(LEFT(C877,FIND(" ",C877&amp;" ")-1))=7),OR(ISNUMBER(MATCH(LEFT(C877,FIND(" ",C877&amp;" ")-1),'Look Up Values'!$G$2:$G$1000,0)),ISNUMBER(MATCH(LEFT(C877,FIND(" ",C877&amp;" ")-1),'Look Up Values'!$AE$2:$AE$2000,0)))),"","EWC error")),"")</f>
        <v/>
      </c>
      <c r="P877" s="242" t="str" cm="1">
        <f t="array" ref="P877">IF(AND(I877&lt;&gt;0,I877&lt;&gt;""),IF(D877="","",IF(ISNUMBER(MATCH(SUBSTITUTE(D877," ",""),SUBSTITUTE('Look Up Values'!$S$2:$S$120," ",""),0)),"","D&amp;R error")),"")</f>
        <v/>
      </c>
      <c r="Q877" s="242" t="str" cm="1">
        <f t="array" ref="Q877">IF(AND(I877&lt;&gt;0,I877&lt;&gt;""),IF(G877="","",IF(ISNUMBER(MATCH(SUBSTITUTE(G877," ",""),SUBSTITUTE('Look Up Values'!$I$2:$I$10," ",""),0)),"","State error")),"")</f>
        <v/>
      </c>
      <c r="R877" s="260" t="str">
        <f t="shared" si="27"/>
        <v/>
      </c>
    </row>
    <row r="878" spans="1:18" ht="15.75">
      <c r="A878" s="250">
        <v>871</v>
      </c>
      <c r="B878" s="198"/>
      <c r="C878" s="25"/>
      <c r="D878" s="25"/>
      <c r="E878" s="25"/>
      <c r="F878" s="25"/>
      <c r="G878" s="26"/>
      <c r="H878" s="27"/>
      <c r="I878" s="28"/>
      <c r="J878" s="430"/>
      <c r="K878" s="8"/>
      <c r="L878" s="457" t="str">
        <f t="shared" si="26"/>
        <v/>
      </c>
      <c r="M878" s="245" cm="1">
        <f t="array" ref="M878">SUMPRODUCT(--(N878:Q878&lt;&gt;"")) + IF(TRIM(R878)="",0,LEN(R878)-LEN(SUBSTITUTE(R878,",",""))+1)</f>
        <v>0</v>
      </c>
      <c r="N878" s="242" t="str">
        <f>IF(AND(I878&lt;&gt;0,I878&lt;&gt;""),IF(TRIM(SUBSTITUTE(B878,CHAR(160),""))="","",IF(ISNUMBER(MATCH(TRIM(SUBSTITUTE(B878,CHAR(160),"")),'Look Up Values'!$B$2:$B$500,0)),"","Origin error")),"")</f>
        <v/>
      </c>
      <c r="O878" s="242" t="str">
        <f>IF(AND(I878&lt;&gt;0,I878&lt;&gt;""),IF(C878="","",IF(AND(ISNUMBER(--LEFT(C878,FIND(" ",C878&amp;" ")-1)),OR(LEN(LEFT(C878,FIND(" ",C878&amp;" ")-1))=6,LEN(LEFT(C878,FIND(" ",C878&amp;" ")-1))=7),OR(ISNUMBER(MATCH(LEFT(C878,FIND(" ",C878&amp;" ")-1),'Look Up Values'!$G$2:$G$1000,0)),ISNUMBER(MATCH(LEFT(C878,FIND(" ",C878&amp;" ")-1),'Look Up Values'!$AE$2:$AE$2000,0)))),"","EWC error")),"")</f>
        <v/>
      </c>
      <c r="P878" s="242" t="str" cm="1">
        <f t="array" ref="P878">IF(AND(I878&lt;&gt;0,I878&lt;&gt;""),IF(D878="","",IF(ISNUMBER(MATCH(SUBSTITUTE(D878," ",""),SUBSTITUTE('Look Up Values'!$S$2:$S$120," ",""),0)),"","D&amp;R error")),"")</f>
        <v/>
      </c>
      <c r="Q878" s="242" t="str" cm="1">
        <f t="array" ref="Q878">IF(AND(I878&lt;&gt;0,I878&lt;&gt;""),IF(G878="","",IF(ISNUMBER(MATCH(SUBSTITUTE(G878," ",""),SUBSTITUTE('Look Up Values'!$I$2:$I$10," ",""),0)),"","State error")),"")</f>
        <v/>
      </c>
      <c r="R878" s="260" t="str">
        <f t="shared" si="27"/>
        <v/>
      </c>
    </row>
    <row r="879" spans="1:18" ht="15.75">
      <c r="A879" s="250">
        <v>872</v>
      </c>
      <c r="B879" s="198"/>
      <c r="C879" s="25"/>
      <c r="D879" s="25"/>
      <c r="E879" s="25"/>
      <c r="F879" s="25"/>
      <c r="G879" s="26"/>
      <c r="H879" s="27"/>
      <c r="I879" s="28"/>
      <c r="J879" s="430"/>
      <c r="K879" s="8"/>
      <c r="L879" s="457" t="str">
        <f t="shared" si="26"/>
        <v/>
      </c>
      <c r="M879" s="245" cm="1">
        <f t="array" ref="M879">SUMPRODUCT(--(N879:Q879&lt;&gt;"")) + IF(TRIM(R879)="",0,LEN(R879)-LEN(SUBSTITUTE(R879,",",""))+1)</f>
        <v>0</v>
      </c>
      <c r="N879" s="242" t="str">
        <f>IF(AND(I879&lt;&gt;0,I879&lt;&gt;""),IF(TRIM(SUBSTITUTE(B879,CHAR(160),""))="","",IF(ISNUMBER(MATCH(TRIM(SUBSTITUTE(B879,CHAR(160),"")),'Look Up Values'!$B$2:$B$500,0)),"","Origin error")),"")</f>
        <v/>
      </c>
      <c r="O879" s="242" t="str">
        <f>IF(AND(I879&lt;&gt;0,I879&lt;&gt;""),IF(C879="","",IF(AND(ISNUMBER(--LEFT(C879,FIND(" ",C879&amp;" ")-1)),OR(LEN(LEFT(C879,FIND(" ",C879&amp;" ")-1))=6,LEN(LEFT(C879,FIND(" ",C879&amp;" ")-1))=7),OR(ISNUMBER(MATCH(LEFT(C879,FIND(" ",C879&amp;" ")-1),'Look Up Values'!$G$2:$G$1000,0)),ISNUMBER(MATCH(LEFT(C879,FIND(" ",C879&amp;" ")-1),'Look Up Values'!$AE$2:$AE$2000,0)))),"","EWC error")),"")</f>
        <v/>
      </c>
      <c r="P879" s="242" t="str" cm="1">
        <f t="array" ref="P879">IF(AND(I879&lt;&gt;0,I879&lt;&gt;""),IF(D879="","",IF(ISNUMBER(MATCH(SUBSTITUTE(D879," ",""),SUBSTITUTE('Look Up Values'!$S$2:$S$120," ",""),0)),"","D&amp;R error")),"")</f>
        <v/>
      </c>
      <c r="Q879" s="242" t="str" cm="1">
        <f t="array" ref="Q879">IF(AND(I879&lt;&gt;0,I879&lt;&gt;""),IF(G879="","",IF(ISNUMBER(MATCH(SUBSTITUTE(G879," ",""),SUBSTITUTE('Look Up Values'!$I$2:$I$10," ",""),0)),"","State error")),"")</f>
        <v/>
      </c>
      <c r="R879" s="260" t="str">
        <f t="shared" si="27"/>
        <v/>
      </c>
    </row>
    <row r="880" spans="1:18" ht="15.75">
      <c r="A880" s="250">
        <v>873</v>
      </c>
      <c r="B880" s="198"/>
      <c r="C880" s="25"/>
      <c r="D880" s="25"/>
      <c r="E880" s="25"/>
      <c r="F880" s="25"/>
      <c r="G880" s="26"/>
      <c r="H880" s="27"/>
      <c r="I880" s="28"/>
      <c r="J880" s="430"/>
      <c r="K880" s="8"/>
      <c r="L880" s="457" t="str">
        <f t="shared" si="26"/>
        <v/>
      </c>
      <c r="M880" s="245" cm="1">
        <f t="array" ref="M880">SUMPRODUCT(--(N880:Q880&lt;&gt;"")) + IF(TRIM(R880)="",0,LEN(R880)-LEN(SUBSTITUTE(R880,",",""))+1)</f>
        <v>0</v>
      </c>
      <c r="N880" s="242" t="str">
        <f>IF(AND(I880&lt;&gt;0,I880&lt;&gt;""),IF(TRIM(SUBSTITUTE(B880,CHAR(160),""))="","",IF(ISNUMBER(MATCH(TRIM(SUBSTITUTE(B880,CHAR(160),"")),'Look Up Values'!$B$2:$B$500,0)),"","Origin error")),"")</f>
        <v/>
      </c>
      <c r="O880" s="242" t="str">
        <f>IF(AND(I880&lt;&gt;0,I880&lt;&gt;""),IF(C880="","",IF(AND(ISNUMBER(--LEFT(C880,FIND(" ",C880&amp;" ")-1)),OR(LEN(LEFT(C880,FIND(" ",C880&amp;" ")-1))=6,LEN(LEFT(C880,FIND(" ",C880&amp;" ")-1))=7),OR(ISNUMBER(MATCH(LEFT(C880,FIND(" ",C880&amp;" ")-1),'Look Up Values'!$G$2:$G$1000,0)),ISNUMBER(MATCH(LEFT(C880,FIND(" ",C880&amp;" ")-1),'Look Up Values'!$AE$2:$AE$2000,0)))),"","EWC error")),"")</f>
        <v/>
      </c>
      <c r="P880" s="242" t="str" cm="1">
        <f t="array" ref="P880">IF(AND(I880&lt;&gt;0,I880&lt;&gt;""),IF(D880="","",IF(ISNUMBER(MATCH(SUBSTITUTE(D880," ",""),SUBSTITUTE('Look Up Values'!$S$2:$S$120," ",""),0)),"","D&amp;R error")),"")</f>
        <v/>
      </c>
      <c r="Q880" s="242" t="str" cm="1">
        <f t="array" ref="Q880">IF(AND(I880&lt;&gt;0,I880&lt;&gt;""),IF(G880="","",IF(ISNUMBER(MATCH(SUBSTITUTE(G880," ",""),SUBSTITUTE('Look Up Values'!$I$2:$I$10," ",""),0)),"","State error")),"")</f>
        <v/>
      </c>
      <c r="R880" s="260" t="str">
        <f t="shared" si="27"/>
        <v/>
      </c>
    </row>
    <row r="881" spans="1:18" ht="15.75">
      <c r="A881" s="250">
        <v>874</v>
      </c>
      <c r="B881" s="198"/>
      <c r="C881" s="25"/>
      <c r="D881" s="25"/>
      <c r="E881" s="25"/>
      <c r="F881" s="25"/>
      <c r="G881" s="26"/>
      <c r="H881" s="27"/>
      <c r="I881" s="28"/>
      <c r="J881" s="430"/>
      <c r="K881" s="8"/>
      <c r="L881" s="457" t="str">
        <f t="shared" si="26"/>
        <v/>
      </c>
      <c r="M881" s="245" cm="1">
        <f t="array" ref="M881">SUMPRODUCT(--(N881:Q881&lt;&gt;"")) + IF(TRIM(R881)="",0,LEN(R881)-LEN(SUBSTITUTE(R881,",",""))+1)</f>
        <v>0</v>
      </c>
      <c r="N881" s="242" t="str">
        <f>IF(AND(I881&lt;&gt;0,I881&lt;&gt;""),IF(TRIM(SUBSTITUTE(B881,CHAR(160),""))="","",IF(ISNUMBER(MATCH(TRIM(SUBSTITUTE(B881,CHAR(160),"")),'Look Up Values'!$B$2:$B$500,0)),"","Origin error")),"")</f>
        <v/>
      </c>
      <c r="O881" s="242" t="str">
        <f>IF(AND(I881&lt;&gt;0,I881&lt;&gt;""),IF(C881="","",IF(AND(ISNUMBER(--LEFT(C881,FIND(" ",C881&amp;" ")-1)),OR(LEN(LEFT(C881,FIND(" ",C881&amp;" ")-1))=6,LEN(LEFT(C881,FIND(" ",C881&amp;" ")-1))=7),OR(ISNUMBER(MATCH(LEFT(C881,FIND(" ",C881&amp;" ")-1),'Look Up Values'!$G$2:$G$1000,0)),ISNUMBER(MATCH(LEFT(C881,FIND(" ",C881&amp;" ")-1),'Look Up Values'!$AE$2:$AE$2000,0)))),"","EWC error")),"")</f>
        <v/>
      </c>
      <c r="P881" s="242" t="str" cm="1">
        <f t="array" ref="P881">IF(AND(I881&lt;&gt;0,I881&lt;&gt;""),IF(D881="","",IF(ISNUMBER(MATCH(SUBSTITUTE(D881," ",""),SUBSTITUTE('Look Up Values'!$S$2:$S$120," ",""),0)),"","D&amp;R error")),"")</f>
        <v/>
      </c>
      <c r="Q881" s="242" t="str" cm="1">
        <f t="array" ref="Q881">IF(AND(I881&lt;&gt;0,I881&lt;&gt;""),IF(G881="","",IF(ISNUMBER(MATCH(SUBSTITUTE(G881," ",""),SUBSTITUTE('Look Up Values'!$I$2:$I$10," ",""),0)),"","State error")),"")</f>
        <v/>
      </c>
      <c r="R881" s="260" t="str">
        <f t="shared" si="27"/>
        <v/>
      </c>
    </row>
    <row r="882" spans="1:18" ht="15.75">
      <c r="A882" s="250">
        <v>875</v>
      </c>
      <c r="B882" s="198"/>
      <c r="C882" s="25"/>
      <c r="D882" s="25"/>
      <c r="E882" s="25"/>
      <c r="F882" s="25"/>
      <c r="G882" s="26"/>
      <c r="H882" s="27"/>
      <c r="I882" s="28"/>
      <c r="J882" s="430"/>
      <c r="K882" s="8"/>
      <c r="L882" s="457" t="str">
        <f t="shared" si="26"/>
        <v/>
      </c>
      <c r="M882" s="245" cm="1">
        <f t="array" ref="M882">SUMPRODUCT(--(N882:Q882&lt;&gt;"")) + IF(TRIM(R882)="",0,LEN(R882)-LEN(SUBSTITUTE(R882,",",""))+1)</f>
        <v>0</v>
      </c>
      <c r="N882" s="242" t="str">
        <f>IF(AND(I882&lt;&gt;0,I882&lt;&gt;""),IF(TRIM(SUBSTITUTE(B882,CHAR(160),""))="","",IF(ISNUMBER(MATCH(TRIM(SUBSTITUTE(B882,CHAR(160),"")),'Look Up Values'!$B$2:$B$500,0)),"","Origin error")),"")</f>
        <v/>
      </c>
      <c r="O882" s="242" t="str">
        <f>IF(AND(I882&lt;&gt;0,I882&lt;&gt;""),IF(C882="","",IF(AND(ISNUMBER(--LEFT(C882,FIND(" ",C882&amp;" ")-1)),OR(LEN(LEFT(C882,FIND(" ",C882&amp;" ")-1))=6,LEN(LEFT(C882,FIND(" ",C882&amp;" ")-1))=7),OR(ISNUMBER(MATCH(LEFT(C882,FIND(" ",C882&amp;" ")-1),'Look Up Values'!$G$2:$G$1000,0)),ISNUMBER(MATCH(LEFT(C882,FIND(" ",C882&amp;" ")-1),'Look Up Values'!$AE$2:$AE$2000,0)))),"","EWC error")),"")</f>
        <v/>
      </c>
      <c r="P882" s="242" t="str" cm="1">
        <f t="array" ref="P882">IF(AND(I882&lt;&gt;0,I882&lt;&gt;""),IF(D882="","",IF(ISNUMBER(MATCH(SUBSTITUTE(D882," ",""),SUBSTITUTE('Look Up Values'!$S$2:$S$120," ",""),0)),"","D&amp;R error")),"")</f>
        <v/>
      </c>
      <c r="Q882" s="242" t="str" cm="1">
        <f t="array" ref="Q882">IF(AND(I882&lt;&gt;0,I882&lt;&gt;""),IF(G882="","",IF(ISNUMBER(MATCH(SUBSTITUTE(G882," ",""),SUBSTITUTE('Look Up Values'!$I$2:$I$10," ",""),0)),"","State error")),"")</f>
        <v/>
      </c>
      <c r="R882" s="260" t="str">
        <f t="shared" si="27"/>
        <v/>
      </c>
    </row>
    <row r="883" spans="1:18" ht="15.75">
      <c r="A883" s="250">
        <v>876</v>
      </c>
      <c r="B883" s="198"/>
      <c r="C883" s="25"/>
      <c r="D883" s="25"/>
      <c r="E883" s="25"/>
      <c r="F883" s="25"/>
      <c r="G883" s="26"/>
      <c r="H883" s="27"/>
      <c r="I883" s="28"/>
      <c r="J883" s="430"/>
      <c r="K883" s="8"/>
      <c r="L883" s="457" t="str">
        <f t="shared" si="26"/>
        <v/>
      </c>
      <c r="M883" s="245" cm="1">
        <f t="array" ref="M883">SUMPRODUCT(--(N883:Q883&lt;&gt;"")) + IF(TRIM(R883)="",0,LEN(R883)-LEN(SUBSTITUTE(R883,",",""))+1)</f>
        <v>0</v>
      </c>
      <c r="N883" s="242" t="str">
        <f>IF(AND(I883&lt;&gt;0,I883&lt;&gt;""),IF(TRIM(SUBSTITUTE(B883,CHAR(160),""))="","",IF(ISNUMBER(MATCH(TRIM(SUBSTITUTE(B883,CHAR(160),"")),'Look Up Values'!$B$2:$B$500,0)),"","Origin error")),"")</f>
        <v/>
      </c>
      <c r="O883" s="242" t="str">
        <f>IF(AND(I883&lt;&gt;0,I883&lt;&gt;""),IF(C883="","",IF(AND(ISNUMBER(--LEFT(C883,FIND(" ",C883&amp;" ")-1)),OR(LEN(LEFT(C883,FIND(" ",C883&amp;" ")-1))=6,LEN(LEFT(C883,FIND(" ",C883&amp;" ")-1))=7),OR(ISNUMBER(MATCH(LEFT(C883,FIND(" ",C883&amp;" ")-1),'Look Up Values'!$G$2:$G$1000,0)),ISNUMBER(MATCH(LEFT(C883,FIND(" ",C883&amp;" ")-1),'Look Up Values'!$AE$2:$AE$2000,0)))),"","EWC error")),"")</f>
        <v/>
      </c>
      <c r="P883" s="242" t="str" cm="1">
        <f t="array" ref="P883">IF(AND(I883&lt;&gt;0,I883&lt;&gt;""),IF(D883="","",IF(ISNUMBER(MATCH(SUBSTITUTE(D883," ",""),SUBSTITUTE('Look Up Values'!$S$2:$S$120," ",""),0)),"","D&amp;R error")),"")</f>
        <v/>
      </c>
      <c r="Q883" s="242" t="str" cm="1">
        <f t="array" ref="Q883">IF(AND(I883&lt;&gt;0,I883&lt;&gt;""),IF(G883="","",IF(ISNUMBER(MATCH(SUBSTITUTE(G883," ",""),SUBSTITUTE('Look Up Values'!$I$2:$I$10," ",""),0)),"","State error")),"")</f>
        <v/>
      </c>
      <c r="R883" s="260" t="str">
        <f t="shared" si="27"/>
        <v/>
      </c>
    </row>
    <row r="884" spans="1:18" ht="15.75">
      <c r="A884" s="250">
        <v>877</v>
      </c>
      <c r="B884" s="198"/>
      <c r="C884" s="25"/>
      <c r="D884" s="25"/>
      <c r="E884" s="25"/>
      <c r="F884" s="25"/>
      <c r="G884" s="26"/>
      <c r="H884" s="27"/>
      <c r="I884" s="28"/>
      <c r="J884" s="430"/>
      <c r="K884" s="8"/>
      <c r="L884" s="457" t="str">
        <f t="shared" si="26"/>
        <v/>
      </c>
      <c r="M884" s="245" cm="1">
        <f t="array" ref="M884">SUMPRODUCT(--(N884:Q884&lt;&gt;"")) + IF(TRIM(R884)="",0,LEN(R884)-LEN(SUBSTITUTE(R884,",",""))+1)</f>
        <v>0</v>
      </c>
      <c r="N884" s="242" t="str">
        <f>IF(AND(I884&lt;&gt;0,I884&lt;&gt;""),IF(TRIM(SUBSTITUTE(B884,CHAR(160),""))="","",IF(ISNUMBER(MATCH(TRIM(SUBSTITUTE(B884,CHAR(160),"")),'Look Up Values'!$B$2:$B$500,0)),"","Origin error")),"")</f>
        <v/>
      </c>
      <c r="O884" s="242" t="str">
        <f>IF(AND(I884&lt;&gt;0,I884&lt;&gt;""),IF(C884="","",IF(AND(ISNUMBER(--LEFT(C884,FIND(" ",C884&amp;" ")-1)),OR(LEN(LEFT(C884,FIND(" ",C884&amp;" ")-1))=6,LEN(LEFT(C884,FIND(" ",C884&amp;" ")-1))=7),OR(ISNUMBER(MATCH(LEFT(C884,FIND(" ",C884&amp;" ")-1),'Look Up Values'!$G$2:$G$1000,0)),ISNUMBER(MATCH(LEFT(C884,FIND(" ",C884&amp;" ")-1),'Look Up Values'!$AE$2:$AE$2000,0)))),"","EWC error")),"")</f>
        <v/>
      </c>
      <c r="P884" s="242" t="str" cm="1">
        <f t="array" ref="P884">IF(AND(I884&lt;&gt;0,I884&lt;&gt;""),IF(D884="","",IF(ISNUMBER(MATCH(SUBSTITUTE(D884," ",""),SUBSTITUTE('Look Up Values'!$S$2:$S$120," ",""),0)),"","D&amp;R error")),"")</f>
        <v/>
      </c>
      <c r="Q884" s="242" t="str" cm="1">
        <f t="array" ref="Q884">IF(AND(I884&lt;&gt;0,I884&lt;&gt;""),IF(G884="","",IF(ISNUMBER(MATCH(SUBSTITUTE(G884," ",""),SUBSTITUTE('Look Up Values'!$I$2:$I$10," ",""),0)),"","State error")),"")</f>
        <v/>
      </c>
      <c r="R884" s="260" t="str">
        <f t="shared" si="27"/>
        <v/>
      </c>
    </row>
    <row r="885" spans="1:18" ht="15.75">
      <c r="A885" s="250">
        <v>878</v>
      </c>
      <c r="B885" s="198"/>
      <c r="C885" s="25"/>
      <c r="D885" s="25"/>
      <c r="E885" s="25"/>
      <c r="F885" s="25"/>
      <c r="G885" s="26"/>
      <c r="H885" s="27"/>
      <c r="I885" s="28"/>
      <c r="J885" s="430"/>
      <c r="K885" s="8"/>
      <c r="L885" s="457" t="str">
        <f t="shared" si="26"/>
        <v/>
      </c>
      <c r="M885" s="245" cm="1">
        <f t="array" ref="M885">SUMPRODUCT(--(N885:Q885&lt;&gt;"")) + IF(TRIM(R885)="",0,LEN(R885)-LEN(SUBSTITUTE(R885,",",""))+1)</f>
        <v>0</v>
      </c>
      <c r="N885" s="242" t="str">
        <f>IF(AND(I885&lt;&gt;0,I885&lt;&gt;""),IF(TRIM(SUBSTITUTE(B885,CHAR(160),""))="","",IF(ISNUMBER(MATCH(TRIM(SUBSTITUTE(B885,CHAR(160),"")),'Look Up Values'!$B$2:$B$500,0)),"","Origin error")),"")</f>
        <v/>
      </c>
      <c r="O885" s="242" t="str">
        <f>IF(AND(I885&lt;&gt;0,I885&lt;&gt;""),IF(C885="","",IF(AND(ISNUMBER(--LEFT(C885,FIND(" ",C885&amp;" ")-1)),OR(LEN(LEFT(C885,FIND(" ",C885&amp;" ")-1))=6,LEN(LEFT(C885,FIND(" ",C885&amp;" ")-1))=7),OR(ISNUMBER(MATCH(LEFT(C885,FIND(" ",C885&amp;" ")-1),'Look Up Values'!$G$2:$G$1000,0)),ISNUMBER(MATCH(LEFT(C885,FIND(" ",C885&amp;" ")-1),'Look Up Values'!$AE$2:$AE$2000,0)))),"","EWC error")),"")</f>
        <v/>
      </c>
      <c r="P885" s="242" t="str" cm="1">
        <f t="array" ref="P885">IF(AND(I885&lt;&gt;0,I885&lt;&gt;""),IF(D885="","",IF(ISNUMBER(MATCH(SUBSTITUTE(D885," ",""),SUBSTITUTE('Look Up Values'!$S$2:$S$120," ",""),0)),"","D&amp;R error")),"")</f>
        <v/>
      </c>
      <c r="Q885" s="242" t="str" cm="1">
        <f t="array" ref="Q885">IF(AND(I885&lt;&gt;0,I885&lt;&gt;""),IF(G885="","",IF(ISNUMBER(MATCH(SUBSTITUTE(G885," ",""),SUBSTITUTE('Look Up Values'!$I$2:$I$10," ",""),0)),"","State error")),"")</f>
        <v/>
      </c>
      <c r="R885" s="260" t="str">
        <f t="shared" si="27"/>
        <v/>
      </c>
    </row>
    <row r="886" spans="1:18" ht="15.75">
      <c r="A886" s="250">
        <v>879</v>
      </c>
      <c r="B886" s="198"/>
      <c r="C886" s="25"/>
      <c r="D886" s="25"/>
      <c r="E886" s="25"/>
      <c r="F886" s="25"/>
      <c r="G886" s="26"/>
      <c r="H886" s="27"/>
      <c r="I886" s="28"/>
      <c r="J886" s="430"/>
      <c r="K886" s="8"/>
      <c r="L886" s="457" t="str">
        <f t="shared" si="26"/>
        <v/>
      </c>
      <c r="M886" s="245" cm="1">
        <f t="array" ref="M886">SUMPRODUCT(--(N886:Q886&lt;&gt;"")) + IF(TRIM(R886)="",0,LEN(R886)-LEN(SUBSTITUTE(R886,",",""))+1)</f>
        <v>0</v>
      </c>
      <c r="N886" s="242" t="str">
        <f>IF(AND(I886&lt;&gt;0,I886&lt;&gt;""),IF(TRIM(SUBSTITUTE(B886,CHAR(160),""))="","",IF(ISNUMBER(MATCH(TRIM(SUBSTITUTE(B886,CHAR(160),"")),'Look Up Values'!$B$2:$B$500,0)),"","Origin error")),"")</f>
        <v/>
      </c>
      <c r="O886" s="242" t="str">
        <f>IF(AND(I886&lt;&gt;0,I886&lt;&gt;""),IF(C886="","",IF(AND(ISNUMBER(--LEFT(C886,FIND(" ",C886&amp;" ")-1)),OR(LEN(LEFT(C886,FIND(" ",C886&amp;" ")-1))=6,LEN(LEFT(C886,FIND(" ",C886&amp;" ")-1))=7),OR(ISNUMBER(MATCH(LEFT(C886,FIND(" ",C886&amp;" ")-1),'Look Up Values'!$G$2:$G$1000,0)),ISNUMBER(MATCH(LEFT(C886,FIND(" ",C886&amp;" ")-1),'Look Up Values'!$AE$2:$AE$2000,0)))),"","EWC error")),"")</f>
        <v/>
      </c>
      <c r="P886" s="242" t="str" cm="1">
        <f t="array" ref="P886">IF(AND(I886&lt;&gt;0,I886&lt;&gt;""),IF(D886="","",IF(ISNUMBER(MATCH(SUBSTITUTE(D886," ",""),SUBSTITUTE('Look Up Values'!$S$2:$S$120," ",""),0)),"","D&amp;R error")),"")</f>
        <v/>
      </c>
      <c r="Q886" s="242" t="str" cm="1">
        <f t="array" ref="Q886">IF(AND(I886&lt;&gt;0,I886&lt;&gt;""),IF(G886="","",IF(ISNUMBER(MATCH(SUBSTITUTE(G886," ",""),SUBSTITUTE('Look Up Values'!$I$2:$I$10," ",""),0)),"","State error")),"")</f>
        <v/>
      </c>
      <c r="R886" s="260" t="str">
        <f t="shared" si="27"/>
        <v/>
      </c>
    </row>
    <row r="887" spans="1:18" ht="15.75">
      <c r="A887" s="250">
        <v>880</v>
      </c>
      <c r="B887" s="198"/>
      <c r="C887" s="25"/>
      <c r="D887" s="25"/>
      <c r="E887" s="25"/>
      <c r="F887" s="25"/>
      <c r="G887" s="26"/>
      <c r="H887" s="27"/>
      <c r="I887" s="28"/>
      <c r="J887" s="430"/>
      <c r="K887" s="8"/>
      <c r="L887" s="457" t="str">
        <f t="shared" si="26"/>
        <v/>
      </c>
      <c r="M887" s="245" cm="1">
        <f t="array" ref="M887">SUMPRODUCT(--(N887:Q887&lt;&gt;"")) + IF(TRIM(R887)="",0,LEN(R887)-LEN(SUBSTITUTE(R887,",",""))+1)</f>
        <v>0</v>
      </c>
      <c r="N887" s="242" t="str">
        <f>IF(AND(I887&lt;&gt;0,I887&lt;&gt;""),IF(TRIM(SUBSTITUTE(B887,CHAR(160),""))="","",IF(ISNUMBER(MATCH(TRIM(SUBSTITUTE(B887,CHAR(160),"")),'Look Up Values'!$B$2:$B$500,0)),"","Origin error")),"")</f>
        <v/>
      </c>
      <c r="O887" s="242" t="str">
        <f>IF(AND(I887&lt;&gt;0,I887&lt;&gt;""),IF(C887="","",IF(AND(ISNUMBER(--LEFT(C887,FIND(" ",C887&amp;" ")-1)),OR(LEN(LEFT(C887,FIND(" ",C887&amp;" ")-1))=6,LEN(LEFT(C887,FIND(" ",C887&amp;" ")-1))=7),OR(ISNUMBER(MATCH(LEFT(C887,FIND(" ",C887&amp;" ")-1),'Look Up Values'!$G$2:$G$1000,0)),ISNUMBER(MATCH(LEFT(C887,FIND(" ",C887&amp;" ")-1),'Look Up Values'!$AE$2:$AE$2000,0)))),"","EWC error")),"")</f>
        <v/>
      </c>
      <c r="P887" s="242" t="str" cm="1">
        <f t="array" ref="P887">IF(AND(I887&lt;&gt;0,I887&lt;&gt;""),IF(D887="","",IF(ISNUMBER(MATCH(SUBSTITUTE(D887," ",""),SUBSTITUTE('Look Up Values'!$S$2:$S$120," ",""),0)),"","D&amp;R error")),"")</f>
        <v/>
      </c>
      <c r="Q887" s="242" t="str" cm="1">
        <f t="array" ref="Q887">IF(AND(I887&lt;&gt;0,I887&lt;&gt;""),IF(G887="","",IF(ISNUMBER(MATCH(SUBSTITUTE(G887," ",""),SUBSTITUTE('Look Up Values'!$I$2:$I$10," ",""),0)),"","State error")),"")</f>
        <v/>
      </c>
      <c r="R887" s="260" t="str">
        <f t="shared" si="27"/>
        <v/>
      </c>
    </row>
    <row r="888" spans="1:18" ht="15.75">
      <c r="A888" s="250">
        <v>881</v>
      </c>
      <c r="B888" s="198"/>
      <c r="C888" s="25"/>
      <c r="D888" s="25"/>
      <c r="E888" s="25"/>
      <c r="F888" s="25"/>
      <c r="G888" s="26"/>
      <c r="H888" s="27"/>
      <c r="I888" s="28"/>
      <c r="J888" s="430"/>
      <c r="K888" s="8"/>
      <c r="L888" s="457" t="str">
        <f t="shared" si="26"/>
        <v/>
      </c>
      <c r="M888" s="245" cm="1">
        <f t="array" ref="M888">SUMPRODUCT(--(N888:Q888&lt;&gt;"")) + IF(TRIM(R888)="",0,LEN(R888)-LEN(SUBSTITUTE(R888,",",""))+1)</f>
        <v>0</v>
      </c>
      <c r="N888" s="242" t="str">
        <f>IF(AND(I888&lt;&gt;0,I888&lt;&gt;""),IF(TRIM(SUBSTITUTE(B888,CHAR(160),""))="","",IF(ISNUMBER(MATCH(TRIM(SUBSTITUTE(B888,CHAR(160),"")),'Look Up Values'!$B$2:$B$500,0)),"","Origin error")),"")</f>
        <v/>
      </c>
      <c r="O888" s="242" t="str">
        <f>IF(AND(I888&lt;&gt;0,I888&lt;&gt;""),IF(C888="","",IF(AND(ISNUMBER(--LEFT(C888,FIND(" ",C888&amp;" ")-1)),OR(LEN(LEFT(C888,FIND(" ",C888&amp;" ")-1))=6,LEN(LEFT(C888,FIND(" ",C888&amp;" ")-1))=7),OR(ISNUMBER(MATCH(LEFT(C888,FIND(" ",C888&amp;" ")-1),'Look Up Values'!$G$2:$G$1000,0)),ISNUMBER(MATCH(LEFT(C888,FIND(" ",C888&amp;" ")-1),'Look Up Values'!$AE$2:$AE$2000,0)))),"","EWC error")),"")</f>
        <v/>
      </c>
      <c r="P888" s="242" t="str" cm="1">
        <f t="array" ref="P888">IF(AND(I888&lt;&gt;0,I888&lt;&gt;""),IF(D888="","",IF(ISNUMBER(MATCH(SUBSTITUTE(D888," ",""),SUBSTITUTE('Look Up Values'!$S$2:$S$120," ",""),0)),"","D&amp;R error")),"")</f>
        <v/>
      </c>
      <c r="Q888" s="242" t="str" cm="1">
        <f t="array" ref="Q888">IF(AND(I888&lt;&gt;0,I888&lt;&gt;""),IF(G888="","",IF(ISNUMBER(MATCH(SUBSTITUTE(G888," ",""),SUBSTITUTE('Look Up Values'!$I$2:$I$10," ",""),0)),"","State error")),"")</f>
        <v/>
      </c>
      <c r="R888" s="260" t="str">
        <f t="shared" si="27"/>
        <v/>
      </c>
    </row>
    <row r="889" spans="1:18" ht="15.75">
      <c r="A889" s="250">
        <v>882</v>
      </c>
      <c r="B889" s="198"/>
      <c r="C889" s="25"/>
      <c r="D889" s="25"/>
      <c r="E889" s="25"/>
      <c r="F889" s="25"/>
      <c r="G889" s="26"/>
      <c r="H889" s="27"/>
      <c r="I889" s="28"/>
      <c r="J889" s="430"/>
      <c r="K889" s="8"/>
      <c r="L889" s="457" t="str">
        <f t="shared" si="26"/>
        <v/>
      </c>
      <c r="M889" s="245" cm="1">
        <f t="array" ref="M889">SUMPRODUCT(--(N889:Q889&lt;&gt;"")) + IF(TRIM(R889)="",0,LEN(R889)-LEN(SUBSTITUTE(R889,",",""))+1)</f>
        <v>0</v>
      </c>
      <c r="N889" s="242" t="str">
        <f>IF(AND(I889&lt;&gt;0,I889&lt;&gt;""),IF(TRIM(SUBSTITUTE(B889,CHAR(160),""))="","",IF(ISNUMBER(MATCH(TRIM(SUBSTITUTE(B889,CHAR(160),"")),'Look Up Values'!$B$2:$B$500,0)),"","Origin error")),"")</f>
        <v/>
      </c>
      <c r="O889" s="242" t="str">
        <f>IF(AND(I889&lt;&gt;0,I889&lt;&gt;""),IF(C889="","",IF(AND(ISNUMBER(--LEFT(C889,FIND(" ",C889&amp;" ")-1)),OR(LEN(LEFT(C889,FIND(" ",C889&amp;" ")-1))=6,LEN(LEFT(C889,FIND(" ",C889&amp;" ")-1))=7),OR(ISNUMBER(MATCH(LEFT(C889,FIND(" ",C889&amp;" ")-1),'Look Up Values'!$G$2:$G$1000,0)),ISNUMBER(MATCH(LEFT(C889,FIND(" ",C889&amp;" ")-1),'Look Up Values'!$AE$2:$AE$2000,0)))),"","EWC error")),"")</f>
        <v/>
      </c>
      <c r="P889" s="242" t="str" cm="1">
        <f t="array" ref="P889">IF(AND(I889&lt;&gt;0,I889&lt;&gt;""),IF(D889="","",IF(ISNUMBER(MATCH(SUBSTITUTE(D889," ",""),SUBSTITUTE('Look Up Values'!$S$2:$S$120," ",""),0)),"","D&amp;R error")),"")</f>
        <v/>
      </c>
      <c r="Q889" s="242" t="str" cm="1">
        <f t="array" ref="Q889">IF(AND(I889&lt;&gt;0,I889&lt;&gt;""),IF(G889="","",IF(ISNUMBER(MATCH(SUBSTITUTE(G889," ",""),SUBSTITUTE('Look Up Values'!$I$2:$I$10," ",""),0)),"","State error")),"")</f>
        <v/>
      </c>
      <c r="R889" s="260" t="str">
        <f t="shared" si="27"/>
        <v/>
      </c>
    </row>
    <row r="890" spans="1:18" ht="15.75">
      <c r="A890" s="250">
        <v>883</v>
      </c>
      <c r="B890" s="198"/>
      <c r="C890" s="25"/>
      <c r="D890" s="25"/>
      <c r="E890" s="25"/>
      <c r="F890" s="25"/>
      <c r="G890" s="26"/>
      <c r="H890" s="27"/>
      <c r="I890" s="28"/>
      <c r="J890" s="430"/>
      <c r="K890" s="8"/>
      <c r="L890" s="457" t="str">
        <f t="shared" si="26"/>
        <v/>
      </c>
      <c r="M890" s="245" cm="1">
        <f t="array" ref="M890">SUMPRODUCT(--(N890:Q890&lt;&gt;"")) + IF(TRIM(R890)="",0,LEN(R890)-LEN(SUBSTITUTE(R890,",",""))+1)</f>
        <v>0</v>
      </c>
      <c r="N890" s="242" t="str">
        <f>IF(AND(I890&lt;&gt;0,I890&lt;&gt;""),IF(TRIM(SUBSTITUTE(B890,CHAR(160),""))="","",IF(ISNUMBER(MATCH(TRIM(SUBSTITUTE(B890,CHAR(160),"")),'Look Up Values'!$B$2:$B$500,0)),"","Origin error")),"")</f>
        <v/>
      </c>
      <c r="O890" s="242" t="str">
        <f>IF(AND(I890&lt;&gt;0,I890&lt;&gt;""),IF(C890="","",IF(AND(ISNUMBER(--LEFT(C890,FIND(" ",C890&amp;" ")-1)),OR(LEN(LEFT(C890,FIND(" ",C890&amp;" ")-1))=6,LEN(LEFT(C890,FIND(" ",C890&amp;" ")-1))=7),OR(ISNUMBER(MATCH(LEFT(C890,FIND(" ",C890&amp;" ")-1),'Look Up Values'!$G$2:$G$1000,0)),ISNUMBER(MATCH(LEFT(C890,FIND(" ",C890&amp;" ")-1),'Look Up Values'!$AE$2:$AE$2000,0)))),"","EWC error")),"")</f>
        <v/>
      </c>
      <c r="P890" s="242" t="str" cm="1">
        <f t="array" ref="P890">IF(AND(I890&lt;&gt;0,I890&lt;&gt;""),IF(D890="","",IF(ISNUMBER(MATCH(SUBSTITUTE(D890," ",""),SUBSTITUTE('Look Up Values'!$S$2:$S$120," ",""),0)),"","D&amp;R error")),"")</f>
        <v/>
      </c>
      <c r="Q890" s="242" t="str" cm="1">
        <f t="array" ref="Q890">IF(AND(I890&lt;&gt;0,I890&lt;&gt;""),IF(G890="","",IF(ISNUMBER(MATCH(SUBSTITUTE(G890," ",""),SUBSTITUTE('Look Up Values'!$I$2:$I$10," ",""),0)),"","State error")),"")</f>
        <v/>
      </c>
      <c r="R890" s="260" t="str">
        <f t="shared" si="27"/>
        <v/>
      </c>
    </row>
    <row r="891" spans="1:18" ht="15.75">
      <c r="A891" s="250">
        <v>884</v>
      </c>
      <c r="B891" s="198"/>
      <c r="C891" s="25"/>
      <c r="D891" s="25"/>
      <c r="E891" s="25"/>
      <c r="F891" s="25"/>
      <c r="G891" s="26"/>
      <c r="H891" s="27"/>
      <c r="I891" s="28"/>
      <c r="J891" s="430"/>
      <c r="K891" s="8"/>
      <c r="L891" s="457" t="str">
        <f t="shared" si="26"/>
        <v/>
      </c>
      <c r="M891" s="245" cm="1">
        <f t="array" ref="M891">SUMPRODUCT(--(N891:Q891&lt;&gt;"")) + IF(TRIM(R891)="",0,LEN(R891)-LEN(SUBSTITUTE(R891,",",""))+1)</f>
        <v>0</v>
      </c>
      <c r="N891" s="242" t="str">
        <f>IF(AND(I891&lt;&gt;0,I891&lt;&gt;""),IF(TRIM(SUBSTITUTE(B891,CHAR(160),""))="","",IF(ISNUMBER(MATCH(TRIM(SUBSTITUTE(B891,CHAR(160),"")),'Look Up Values'!$B$2:$B$500,0)),"","Origin error")),"")</f>
        <v/>
      </c>
      <c r="O891" s="242" t="str">
        <f>IF(AND(I891&lt;&gt;0,I891&lt;&gt;""),IF(C891="","",IF(AND(ISNUMBER(--LEFT(C891,FIND(" ",C891&amp;" ")-1)),OR(LEN(LEFT(C891,FIND(" ",C891&amp;" ")-1))=6,LEN(LEFT(C891,FIND(" ",C891&amp;" ")-1))=7),OR(ISNUMBER(MATCH(LEFT(C891,FIND(" ",C891&amp;" ")-1),'Look Up Values'!$G$2:$G$1000,0)),ISNUMBER(MATCH(LEFT(C891,FIND(" ",C891&amp;" ")-1),'Look Up Values'!$AE$2:$AE$2000,0)))),"","EWC error")),"")</f>
        <v/>
      </c>
      <c r="P891" s="242" t="str" cm="1">
        <f t="array" ref="P891">IF(AND(I891&lt;&gt;0,I891&lt;&gt;""),IF(D891="","",IF(ISNUMBER(MATCH(SUBSTITUTE(D891," ",""),SUBSTITUTE('Look Up Values'!$S$2:$S$120," ",""),0)),"","D&amp;R error")),"")</f>
        <v/>
      </c>
      <c r="Q891" s="242" t="str" cm="1">
        <f t="array" ref="Q891">IF(AND(I891&lt;&gt;0,I891&lt;&gt;""),IF(G891="","",IF(ISNUMBER(MATCH(SUBSTITUTE(G891," ",""),SUBSTITUTE('Look Up Values'!$I$2:$I$10," ",""),0)),"","State error")),"")</f>
        <v/>
      </c>
      <c r="R891" s="260" t="str">
        <f t="shared" si="27"/>
        <v/>
      </c>
    </row>
    <row r="892" spans="1:18" ht="15.75">
      <c r="A892" s="250">
        <v>885</v>
      </c>
      <c r="B892" s="198"/>
      <c r="C892" s="25"/>
      <c r="D892" s="25"/>
      <c r="E892" s="25"/>
      <c r="F892" s="25"/>
      <c r="G892" s="26"/>
      <c r="H892" s="27"/>
      <c r="I892" s="28"/>
      <c r="J892" s="430"/>
      <c r="K892" s="8"/>
      <c r="L892" s="457" t="str">
        <f t="shared" si="26"/>
        <v/>
      </c>
      <c r="M892" s="245" cm="1">
        <f t="array" ref="M892">SUMPRODUCT(--(N892:Q892&lt;&gt;"")) + IF(TRIM(R892)="",0,LEN(R892)-LEN(SUBSTITUTE(R892,",",""))+1)</f>
        <v>0</v>
      </c>
      <c r="N892" s="242" t="str">
        <f>IF(AND(I892&lt;&gt;0,I892&lt;&gt;""),IF(TRIM(SUBSTITUTE(B892,CHAR(160),""))="","",IF(ISNUMBER(MATCH(TRIM(SUBSTITUTE(B892,CHAR(160),"")),'Look Up Values'!$B$2:$B$500,0)),"","Origin error")),"")</f>
        <v/>
      </c>
      <c r="O892" s="242" t="str">
        <f>IF(AND(I892&lt;&gt;0,I892&lt;&gt;""),IF(C892="","",IF(AND(ISNUMBER(--LEFT(C892,FIND(" ",C892&amp;" ")-1)),OR(LEN(LEFT(C892,FIND(" ",C892&amp;" ")-1))=6,LEN(LEFT(C892,FIND(" ",C892&amp;" ")-1))=7),OR(ISNUMBER(MATCH(LEFT(C892,FIND(" ",C892&amp;" ")-1),'Look Up Values'!$G$2:$G$1000,0)),ISNUMBER(MATCH(LEFT(C892,FIND(" ",C892&amp;" ")-1),'Look Up Values'!$AE$2:$AE$2000,0)))),"","EWC error")),"")</f>
        <v/>
      </c>
      <c r="P892" s="242" t="str" cm="1">
        <f t="array" ref="P892">IF(AND(I892&lt;&gt;0,I892&lt;&gt;""),IF(D892="","",IF(ISNUMBER(MATCH(SUBSTITUTE(D892," ",""),SUBSTITUTE('Look Up Values'!$S$2:$S$120," ",""),0)),"","D&amp;R error")),"")</f>
        <v/>
      </c>
      <c r="Q892" s="242" t="str" cm="1">
        <f t="array" ref="Q892">IF(AND(I892&lt;&gt;0,I892&lt;&gt;""),IF(G892="","",IF(ISNUMBER(MATCH(SUBSTITUTE(G892," ",""),SUBSTITUTE('Look Up Values'!$I$2:$I$10," ",""),0)),"","State error")),"")</f>
        <v/>
      </c>
      <c r="R892" s="260" t="str">
        <f t="shared" si="27"/>
        <v/>
      </c>
    </row>
    <row r="893" spans="1:18" ht="15.75">
      <c r="A893" s="250">
        <v>886</v>
      </c>
      <c r="B893" s="198"/>
      <c r="C893" s="25"/>
      <c r="D893" s="25"/>
      <c r="E893" s="25"/>
      <c r="F893" s="25"/>
      <c r="G893" s="26"/>
      <c r="H893" s="27"/>
      <c r="I893" s="28"/>
      <c r="J893" s="430"/>
      <c r="K893" s="8"/>
      <c r="L893" s="457" t="str">
        <f t="shared" si="26"/>
        <v/>
      </c>
      <c r="M893" s="245" cm="1">
        <f t="array" ref="M893">SUMPRODUCT(--(N893:Q893&lt;&gt;"")) + IF(TRIM(R893)="",0,LEN(R893)-LEN(SUBSTITUTE(R893,",",""))+1)</f>
        <v>0</v>
      </c>
      <c r="N893" s="242" t="str">
        <f>IF(AND(I893&lt;&gt;0,I893&lt;&gt;""),IF(TRIM(SUBSTITUTE(B893,CHAR(160),""))="","",IF(ISNUMBER(MATCH(TRIM(SUBSTITUTE(B893,CHAR(160),"")),'Look Up Values'!$B$2:$B$500,0)),"","Origin error")),"")</f>
        <v/>
      </c>
      <c r="O893" s="242" t="str">
        <f>IF(AND(I893&lt;&gt;0,I893&lt;&gt;""),IF(C893="","",IF(AND(ISNUMBER(--LEFT(C893,FIND(" ",C893&amp;" ")-1)),OR(LEN(LEFT(C893,FIND(" ",C893&amp;" ")-1))=6,LEN(LEFT(C893,FIND(" ",C893&amp;" ")-1))=7),OR(ISNUMBER(MATCH(LEFT(C893,FIND(" ",C893&amp;" ")-1),'Look Up Values'!$G$2:$G$1000,0)),ISNUMBER(MATCH(LEFT(C893,FIND(" ",C893&amp;" ")-1),'Look Up Values'!$AE$2:$AE$2000,0)))),"","EWC error")),"")</f>
        <v/>
      </c>
      <c r="P893" s="242" t="str" cm="1">
        <f t="array" ref="P893">IF(AND(I893&lt;&gt;0,I893&lt;&gt;""),IF(D893="","",IF(ISNUMBER(MATCH(SUBSTITUTE(D893," ",""),SUBSTITUTE('Look Up Values'!$S$2:$S$120," ",""),0)),"","D&amp;R error")),"")</f>
        <v/>
      </c>
      <c r="Q893" s="242" t="str" cm="1">
        <f t="array" ref="Q893">IF(AND(I893&lt;&gt;0,I893&lt;&gt;""),IF(G893="","",IF(ISNUMBER(MATCH(SUBSTITUTE(G893," ",""),SUBSTITUTE('Look Up Values'!$I$2:$I$10," ",""),0)),"","State error")),"")</f>
        <v/>
      </c>
      <c r="R893" s="260" t="str">
        <f t="shared" si="27"/>
        <v/>
      </c>
    </row>
    <row r="894" spans="1:18" ht="15.75">
      <c r="A894" s="250">
        <v>887</v>
      </c>
      <c r="B894" s="198"/>
      <c r="C894" s="25"/>
      <c r="D894" s="25"/>
      <c r="E894" s="25"/>
      <c r="F894" s="25"/>
      <c r="G894" s="26"/>
      <c r="H894" s="27"/>
      <c r="I894" s="28"/>
      <c r="J894" s="430"/>
      <c r="K894" s="8"/>
      <c r="L894" s="457" t="str">
        <f t="shared" si="26"/>
        <v/>
      </c>
      <c r="M894" s="245" cm="1">
        <f t="array" ref="M894">SUMPRODUCT(--(N894:Q894&lt;&gt;"")) + IF(TRIM(R894)="",0,LEN(R894)-LEN(SUBSTITUTE(R894,",",""))+1)</f>
        <v>0</v>
      </c>
      <c r="N894" s="242" t="str">
        <f>IF(AND(I894&lt;&gt;0,I894&lt;&gt;""),IF(TRIM(SUBSTITUTE(B894,CHAR(160),""))="","",IF(ISNUMBER(MATCH(TRIM(SUBSTITUTE(B894,CHAR(160),"")),'Look Up Values'!$B$2:$B$500,0)),"","Origin error")),"")</f>
        <v/>
      </c>
      <c r="O894" s="242" t="str">
        <f>IF(AND(I894&lt;&gt;0,I894&lt;&gt;""),IF(C894="","",IF(AND(ISNUMBER(--LEFT(C894,FIND(" ",C894&amp;" ")-1)),OR(LEN(LEFT(C894,FIND(" ",C894&amp;" ")-1))=6,LEN(LEFT(C894,FIND(" ",C894&amp;" ")-1))=7),OR(ISNUMBER(MATCH(LEFT(C894,FIND(" ",C894&amp;" ")-1),'Look Up Values'!$G$2:$G$1000,0)),ISNUMBER(MATCH(LEFT(C894,FIND(" ",C894&amp;" ")-1),'Look Up Values'!$AE$2:$AE$2000,0)))),"","EWC error")),"")</f>
        <v/>
      </c>
      <c r="P894" s="242" t="str" cm="1">
        <f t="array" ref="P894">IF(AND(I894&lt;&gt;0,I894&lt;&gt;""),IF(D894="","",IF(ISNUMBER(MATCH(SUBSTITUTE(D894," ",""),SUBSTITUTE('Look Up Values'!$S$2:$S$120," ",""),0)),"","D&amp;R error")),"")</f>
        <v/>
      </c>
      <c r="Q894" s="242" t="str" cm="1">
        <f t="array" ref="Q894">IF(AND(I894&lt;&gt;0,I894&lt;&gt;""),IF(G894="","",IF(ISNUMBER(MATCH(SUBSTITUTE(G894," ",""),SUBSTITUTE('Look Up Values'!$I$2:$I$10," ",""),0)),"","State error")),"")</f>
        <v/>
      </c>
      <c r="R894" s="260" t="str">
        <f t="shared" si="27"/>
        <v/>
      </c>
    </row>
    <row r="895" spans="1:18" ht="15.75">
      <c r="A895" s="250">
        <v>888</v>
      </c>
      <c r="B895" s="198"/>
      <c r="C895" s="25"/>
      <c r="D895" s="25"/>
      <c r="E895" s="25"/>
      <c r="F895" s="25"/>
      <c r="G895" s="26"/>
      <c r="H895" s="27"/>
      <c r="I895" s="28"/>
      <c r="J895" s="430"/>
      <c r="K895" s="8"/>
      <c r="L895" s="457" t="str">
        <f t="shared" si="26"/>
        <v/>
      </c>
      <c r="M895" s="245" cm="1">
        <f t="array" ref="M895">SUMPRODUCT(--(N895:Q895&lt;&gt;"")) + IF(TRIM(R895)="",0,LEN(R895)-LEN(SUBSTITUTE(R895,",",""))+1)</f>
        <v>0</v>
      </c>
      <c r="N895" s="242" t="str">
        <f>IF(AND(I895&lt;&gt;0,I895&lt;&gt;""),IF(TRIM(SUBSTITUTE(B895,CHAR(160),""))="","",IF(ISNUMBER(MATCH(TRIM(SUBSTITUTE(B895,CHAR(160),"")),'Look Up Values'!$B$2:$B$500,0)),"","Origin error")),"")</f>
        <v/>
      </c>
      <c r="O895" s="242" t="str">
        <f>IF(AND(I895&lt;&gt;0,I895&lt;&gt;""),IF(C895="","",IF(AND(ISNUMBER(--LEFT(C895,FIND(" ",C895&amp;" ")-1)),OR(LEN(LEFT(C895,FIND(" ",C895&amp;" ")-1))=6,LEN(LEFT(C895,FIND(" ",C895&amp;" ")-1))=7),OR(ISNUMBER(MATCH(LEFT(C895,FIND(" ",C895&amp;" ")-1),'Look Up Values'!$G$2:$G$1000,0)),ISNUMBER(MATCH(LEFT(C895,FIND(" ",C895&amp;" ")-1),'Look Up Values'!$AE$2:$AE$2000,0)))),"","EWC error")),"")</f>
        <v/>
      </c>
      <c r="P895" s="242" t="str" cm="1">
        <f t="array" ref="P895">IF(AND(I895&lt;&gt;0,I895&lt;&gt;""),IF(D895="","",IF(ISNUMBER(MATCH(SUBSTITUTE(D895," ",""),SUBSTITUTE('Look Up Values'!$S$2:$S$120," ",""),0)),"","D&amp;R error")),"")</f>
        <v/>
      </c>
      <c r="Q895" s="242" t="str" cm="1">
        <f t="array" ref="Q895">IF(AND(I895&lt;&gt;0,I895&lt;&gt;""),IF(G895="","",IF(ISNUMBER(MATCH(SUBSTITUTE(G895," ",""),SUBSTITUTE('Look Up Values'!$I$2:$I$10," ",""),0)),"","State error")),"")</f>
        <v/>
      </c>
      <c r="R895" s="260" t="str">
        <f t="shared" si="27"/>
        <v/>
      </c>
    </row>
    <row r="896" spans="1:18" ht="15.75">
      <c r="A896" s="250">
        <v>889</v>
      </c>
      <c r="B896" s="198"/>
      <c r="C896" s="25"/>
      <c r="D896" s="25"/>
      <c r="E896" s="25"/>
      <c r="F896" s="25"/>
      <c r="G896" s="26"/>
      <c r="H896" s="27"/>
      <c r="I896" s="28"/>
      <c r="J896" s="430"/>
      <c r="K896" s="8"/>
      <c r="L896" s="457" t="str">
        <f t="shared" si="26"/>
        <v/>
      </c>
      <c r="M896" s="245" cm="1">
        <f t="array" ref="M896">SUMPRODUCT(--(N896:Q896&lt;&gt;"")) + IF(TRIM(R896)="",0,LEN(R896)-LEN(SUBSTITUTE(R896,",",""))+1)</f>
        <v>0</v>
      </c>
      <c r="N896" s="242" t="str">
        <f>IF(AND(I896&lt;&gt;0,I896&lt;&gt;""),IF(TRIM(SUBSTITUTE(B896,CHAR(160),""))="","",IF(ISNUMBER(MATCH(TRIM(SUBSTITUTE(B896,CHAR(160),"")),'Look Up Values'!$B$2:$B$500,0)),"","Origin error")),"")</f>
        <v/>
      </c>
      <c r="O896" s="242" t="str">
        <f>IF(AND(I896&lt;&gt;0,I896&lt;&gt;""),IF(C896="","",IF(AND(ISNUMBER(--LEFT(C896,FIND(" ",C896&amp;" ")-1)),OR(LEN(LEFT(C896,FIND(" ",C896&amp;" ")-1))=6,LEN(LEFT(C896,FIND(" ",C896&amp;" ")-1))=7),OR(ISNUMBER(MATCH(LEFT(C896,FIND(" ",C896&amp;" ")-1),'Look Up Values'!$G$2:$G$1000,0)),ISNUMBER(MATCH(LEFT(C896,FIND(" ",C896&amp;" ")-1),'Look Up Values'!$AE$2:$AE$2000,0)))),"","EWC error")),"")</f>
        <v/>
      </c>
      <c r="P896" s="242" t="str" cm="1">
        <f t="array" ref="P896">IF(AND(I896&lt;&gt;0,I896&lt;&gt;""),IF(D896="","",IF(ISNUMBER(MATCH(SUBSTITUTE(D896," ",""),SUBSTITUTE('Look Up Values'!$S$2:$S$120," ",""),0)),"","D&amp;R error")),"")</f>
        <v/>
      </c>
      <c r="Q896" s="242" t="str" cm="1">
        <f t="array" ref="Q896">IF(AND(I896&lt;&gt;0,I896&lt;&gt;""),IF(G896="","",IF(ISNUMBER(MATCH(SUBSTITUTE(G896," ",""),SUBSTITUTE('Look Up Values'!$I$2:$I$10," ",""),0)),"","State error")),"")</f>
        <v/>
      </c>
      <c r="R896" s="260" t="str">
        <f t="shared" si="27"/>
        <v/>
      </c>
    </row>
    <row r="897" spans="1:18" ht="15.75">
      <c r="A897" s="250">
        <v>890</v>
      </c>
      <c r="B897" s="198"/>
      <c r="C897" s="25"/>
      <c r="D897" s="25"/>
      <c r="E897" s="25"/>
      <c r="F897" s="25"/>
      <c r="G897" s="26"/>
      <c r="H897" s="27"/>
      <c r="I897" s="28"/>
      <c r="J897" s="430"/>
      <c r="K897" s="8"/>
      <c r="L897" s="457" t="str">
        <f t="shared" si="26"/>
        <v/>
      </c>
      <c r="M897" s="245" cm="1">
        <f t="array" ref="M897">SUMPRODUCT(--(N897:Q897&lt;&gt;"")) + IF(TRIM(R897)="",0,LEN(R897)-LEN(SUBSTITUTE(R897,",",""))+1)</f>
        <v>0</v>
      </c>
      <c r="N897" s="242" t="str">
        <f>IF(AND(I897&lt;&gt;0,I897&lt;&gt;""),IF(TRIM(SUBSTITUTE(B897,CHAR(160),""))="","",IF(ISNUMBER(MATCH(TRIM(SUBSTITUTE(B897,CHAR(160),"")),'Look Up Values'!$B$2:$B$500,0)),"","Origin error")),"")</f>
        <v/>
      </c>
      <c r="O897" s="242" t="str">
        <f>IF(AND(I897&lt;&gt;0,I897&lt;&gt;""),IF(C897="","",IF(AND(ISNUMBER(--LEFT(C897,FIND(" ",C897&amp;" ")-1)),OR(LEN(LEFT(C897,FIND(" ",C897&amp;" ")-1))=6,LEN(LEFT(C897,FIND(" ",C897&amp;" ")-1))=7),OR(ISNUMBER(MATCH(LEFT(C897,FIND(" ",C897&amp;" ")-1),'Look Up Values'!$G$2:$G$1000,0)),ISNUMBER(MATCH(LEFT(C897,FIND(" ",C897&amp;" ")-1),'Look Up Values'!$AE$2:$AE$2000,0)))),"","EWC error")),"")</f>
        <v/>
      </c>
      <c r="P897" s="242" t="str" cm="1">
        <f t="array" ref="P897">IF(AND(I897&lt;&gt;0,I897&lt;&gt;""),IF(D897="","",IF(ISNUMBER(MATCH(SUBSTITUTE(D897," ",""),SUBSTITUTE('Look Up Values'!$S$2:$S$120," ",""),0)),"","D&amp;R error")),"")</f>
        <v/>
      </c>
      <c r="Q897" s="242" t="str" cm="1">
        <f t="array" ref="Q897">IF(AND(I897&lt;&gt;0,I897&lt;&gt;""),IF(G897="","",IF(ISNUMBER(MATCH(SUBSTITUTE(G897," ",""),SUBSTITUTE('Look Up Values'!$I$2:$I$10," ",""),0)),"","State error")),"")</f>
        <v/>
      </c>
      <c r="R897" s="260" t="str">
        <f t="shared" si="27"/>
        <v/>
      </c>
    </row>
    <row r="898" spans="1:18" ht="15.75">
      <c r="A898" s="250">
        <v>891</v>
      </c>
      <c r="B898" s="198"/>
      <c r="C898" s="25"/>
      <c r="D898" s="25"/>
      <c r="E898" s="25"/>
      <c r="F898" s="25"/>
      <c r="G898" s="26"/>
      <c r="H898" s="27"/>
      <c r="I898" s="28"/>
      <c r="J898" s="430"/>
      <c r="K898" s="8"/>
      <c r="L898" s="457" t="str">
        <f t="shared" si="26"/>
        <v/>
      </c>
      <c r="M898" s="245" cm="1">
        <f t="array" ref="M898">SUMPRODUCT(--(N898:Q898&lt;&gt;"")) + IF(TRIM(R898)="",0,LEN(R898)-LEN(SUBSTITUTE(R898,",",""))+1)</f>
        <v>0</v>
      </c>
      <c r="N898" s="242" t="str">
        <f>IF(AND(I898&lt;&gt;0,I898&lt;&gt;""),IF(TRIM(SUBSTITUTE(B898,CHAR(160),""))="","",IF(ISNUMBER(MATCH(TRIM(SUBSTITUTE(B898,CHAR(160),"")),'Look Up Values'!$B$2:$B$500,0)),"","Origin error")),"")</f>
        <v/>
      </c>
      <c r="O898" s="242" t="str">
        <f>IF(AND(I898&lt;&gt;0,I898&lt;&gt;""),IF(C898="","",IF(AND(ISNUMBER(--LEFT(C898,FIND(" ",C898&amp;" ")-1)),OR(LEN(LEFT(C898,FIND(" ",C898&amp;" ")-1))=6,LEN(LEFT(C898,FIND(" ",C898&amp;" ")-1))=7),OR(ISNUMBER(MATCH(LEFT(C898,FIND(" ",C898&amp;" ")-1),'Look Up Values'!$G$2:$G$1000,0)),ISNUMBER(MATCH(LEFT(C898,FIND(" ",C898&amp;" ")-1),'Look Up Values'!$AE$2:$AE$2000,0)))),"","EWC error")),"")</f>
        <v/>
      </c>
      <c r="P898" s="242" t="str" cm="1">
        <f t="array" ref="P898">IF(AND(I898&lt;&gt;0,I898&lt;&gt;""),IF(D898="","",IF(ISNUMBER(MATCH(SUBSTITUTE(D898," ",""),SUBSTITUTE('Look Up Values'!$S$2:$S$120," ",""),0)),"","D&amp;R error")),"")</f>
        <v/>
      </c>
      <c r="Q898" s="242" t="str" cm="1">
        <f t="array" ref="Q898">IF(AND(I898&lt;&gt;0,I898&lt;&gt;""),IF(G898="","",IF(ISNUMBER(MATCH(SUBSTITUTE(G898," ",""),SUBSTITUTE('Look Up Values'!$I$2:$I$10," ",""),0)),"","State error")),"")</f>
        <v/>
      </c>
      <c r="R898" s="260" t="str">
        <f t="shared" si="27"/>
        <v/>
      </c>
    </row>
    <row r="899" spans="1:18" ht="15.75">
      <c r="A899" s="250">
        <v>892</v>
      </c>
      <c r="B899" s="198"/>
      <c r="C899" s="25"/>
      <c r="D899" s="25"/>
      <c r="E899" s="25"/>
      <c r="F899" s="25"/>
      <c r="G899" s="26"/>
      <c r="H899" s="27"/>
      <c r="I899" s="28"/>
      <c r="J899" s="430"/>
      <c r="K899" s="8"/>
      <c r="L899" s="457" t="str">
        <f t="shared" si="26"/>
        <v/>
      </c>
      <c r="M899" s="245" cm="1">
        <f t="array" ref="M899">SUMPRODUCT(--(N899:Q899&lt;&gt;"")) + IF(TRIM(R899)="",0,LEN(R899)-LEN(SUBSTITUTE(R899,",",""))+1)</f>
        <v>0</v>
      </c>
      <c r="N899" s="242" t="str">
        <f>IF(AND(I899&lt;&gt;0,I899&lt;&gt;""),IF(TRIM(SUBSTITUTE(B899,CHAR(160),""))="","",IF(ISNUMBER(MATCH(TRIM(SUBSTITUTE(B899,CHAR(160),"")),'Look Up Values'!$B$2:$B$500,0)),"","Origin error")),"")</f>
        <v/>
      </c>
      <c r="O899" s="242" t="str">
        <f>IF(AND(I899&lt;&gt;0,I899&lt;&gt;""),IF(C899="","",IF(AND(ISNUMBER(--LEFT(C899,FIND(" ",C899&amp;" ")-1)),OR(LEN(LEFT(C899,FIND(" ",C899&amp;" ")-1))=6,LEN(LEFT(C899,FIND(" ",C899&amp;" ")-1))=7),OR(ISNUMBER(MATCH(LEFT(C899,FIND(" ",C899&amp;" ")-1),'Look Up Values'!$G$2:$G$1000,0)),ISNUMBER(MATCH(LEFT(C899,FIND(" ",C899&amp;" ")-1),'Look Up Values'!$AE$2:$AE$2000,0)))),"","EWC error")),"")</f>
        <v/>
      </c>
      <c r="P899" s="242" t="str" cm="1">
        <f t="array" ref="P899">IF(AND(I899&lt;&gt;0,I899&lt;&gt;""),IF(D899="","",IF(ISNUMBER(MATCH(SUBSTITUTE(D899," ",""),SUBSTITUTE('Look Up Values'!$S$2:$S$120," ",""),0)),"","D&amp;R error")),"")</f>
        <v/>
      </c>
      <c r="Q899" s="242" t="str" cm="1">
        <f t="array" ref="Q899">IF(AND(I899&lt;&gt;0,I899&lt;&gt;""),IF(G899="","",IF(ISNUMBER(MATCH(SUBSTITUTE(G899," ",""),SUBSTITUTE('Look Up Values'!$I$2:$I$10," ",""),0)),"","State error")),"")</f>
        <v/>
      </c>
      <c r="R899" s="260" t="str">
        <f t="shared" si="27"/>
        <v/>
      </c>
    </row>
    <row r="900" spans="1:18" ht="15.75">
      <c r="A900" s="250">
        <v>893</v>
      </c>
      <c r="B900" s="198"/>
      <c r="C900" s="25"/>
      <c r="D900" s="25"/>
      <c r="E900" s="25"/>
      <c r="F900" s="25"/>
      <c r="G900" s="26"/>
      <c r="H900" s="27"/>
      <c r="I900" s="28"/>
      <c r="J900" s="430"/>
      <c r="K900" s="8"/>
      <c r="L900" s="457" t="str">
        <f t="shared" si="26"/>
        <v/>
      </c>
      <c r="M900" s="245" cm="1">
        <f t="array" ref="M900">SUMPRODUCT(--(N900:Q900&lt;&gt;"")) + IF(TRIM(R900)="",0,LEN(R900)-LEN(SUBSTITUTE(R900,",",""))+1)</f>
        <v>0</v>
      </c>
      <c r="N900" s="242" t="str">
        <f>IF(AND(I900&lt;&gt;0,I900&lt;&gt;""),IF(TRIM(SUBSTITUTE(B900,CHAR(160),""))="","",IF(ISNUMBER(MATCH(TRIM(SUBSTITUTE(B900,CHAR(160),"")),'Look Up Values'!$B$2:$B$500,0)),"","Origin error")),"")</f>
        <v/>
      </c>
      <c r="O900" s="242" t="str">
        <f>IF(AND(I900&lt;&gt;0,I900&lt;&gt;""),IF(C900="","",IF(AND(ISNUMBER(--LEFT(C900,FIND(" ",C900&amp;" ")-1)),OR(LEN(LEFT(C900,FIND(" ",C900&amp;" ")-1))=6,LEN(LEFT(C900,FIND(" ",C900&amp;" ")-1))=7),OR(ISNUMBER(MATCH(LEFT(C900,FIND(" ",C900&amp;" ")-1),'Look Up Values'!$G$2:$G$1000,0)),ISNUMBER(MATCH(LEFT(C900,FIND(" ",C900&amp;" ")-1),'Look Up Values'!$AE$2:$AE$2000,0)))),"","EWC error")),"")</f>
        <v/>
      </c>
      <c r="P900" s="242" t="str" cm="1">
        <f t="array" ref="P900">IF(AND(I900&lt;&gt;0,I900&lt;&gt;""),IF(D900="","",IF(ISNUMBER(MATCH(SUBSTITUTE(D900," ",""),SUBSTITUTE('Look Up Values'!$S$2:$S$120," ",""),0)),"","D&amp;R error")),"")</f>
        <v/>
      </c>
      <c r="Q900" s="242" t="str" cm="1">
        <f t="array" ref="Q900">IF(AND(I900&lt;&gt;0,I900&lt;&gt;""),IF(G900="","",IF(ISNUMBER(MATCH(SUBSTITUTE(G900," ",""),SUBSTITUTE('Look Up Values'!$I$2:$I$10," ",""),0)),"","State error")),"")</f>
        <v/>
      </c>
      <c r="R900" s="260" t="str">
        <f t="shared" si="27"/>
        <v/>
      </c>
    </row>
    <row r="901" spans="1:18" ht="15.75">
      <c r="A901" s="250">
        <v>894</v>
      </c>
      <c r="B901" s="198"/>
      <c r="C901" s="25"/>
      <c r="D901" s="25"/>
      <c r="E901" s="25"/>
      <c r="F901" s="25"/>
      <c r="G901" s="26"/>
      <c r="H901" s="27"/>
      <c r="I901" s="28"/>
      <c r="J901" s="430"/>
      <c r="K901" s="8"/>
      <c r="L901" s="457" t="str">
        <f t="shared" si="26"/>
        <v/>
      </c>
      <c r="M901" s="245" cm="1">
        <f t="array" ref="M901">SUMPRODUCT(--(N901:Q901&lt;&gt;"")) + IF(TRIM(R901)="",0,LEN(R901)-LEN(SUBSTITUTE(R901,",",""))+1)</f>
        <v>0</v>
      </c>
      <c r="N901" s="242" t="str">
        <f>IF(AND(I901&lt;&gt;0,I901&lt;&gt;""),IF(TRIM(SUBSTITUTE(B901,CHAR(160),""))="","",IF(ISNUMBER(MATCH(TRIM(SUBSTITUTE(B901,CHAR(160),"")),'Look Up Values'!$B$2:$B$500,0)),"","Origin error")),"")</f>
        <v/>
      </c>
      <c r="O901" s="242" t="str">
        <f>IF(AND(I901&lt;&gt;0,I901&lt;&gt;""),IF(C901="","",IF(AND(ISNUMBER(--LEFT(C901,FIND(" ",C901&amp;" ")-1)),OR(LEN(LEFT(C901,FIND(" ",C901&amp;" ")-1))=6,LEN(LEFT(C901,FIND(" ",C901&amp;" ")-1))=7),OR(ISNUMBER(MATCH(LEFT(C901,FIND(" ",C901&amp;" ")-1),'Look Up Values'!$G$2:$G$1000,0)),ISNUMBER(MATCH(LEFT(C901,FIND(" ",C901&amp;" ")-1),'Look Up Values'!$AE$2:$AE$2000,0)))),"","EWC error")),"")</f>
        <v/>
      </c>
      <c r="P901" s="242" t="str" cm="1">
        <f t="array" ref="P901">IF(AND(I901&lt;&gt;0,I901&lt;&gt;""),IF(D901="","",IF(ISNUMBER(MATCH(SUBSTITUTE(D901," ",""),SUBSTITUTE('Look Up Values'!$S$2:$S$120," ",""),0)),"","D&amp;R error")),"")</f>
        <v/>
      </c>
      <c r="Q901" s="242" t="str" cm="1">
        <f t="array" ref="Q901">IF(AND(I901&lt;&gt;0,I901&lt;&gt;""),IF(G901="","",IF(ISNUMBER(MATCH(SUBSTITUTE(G901," ",""),SUBSTITUTE('Look Up Values'!$I$2:$I$10," ",""),0)),"","State error")),"")</f>
        <v/>
      </c>
      <c r="R901" s="260" t="str">
        <f t="shared" si="27"/>
        <v/>
      </c>
    </row>
    <row r="902" spans="1:18" ht="15.75">
      <c r="A902" s="250">
        <v>895</v>
      </c>
      <c r="B902" s="198"/>
      <c r="C902" s="25"/>
      <c r="D902" s="25"/>
      <c r="E902" s="25"/>
      <c r="F902" s="25"/>
      <c r="G902" s="26"/>
      <c r="H902" s="27"/>
      <c r="I902" s="28"/>
      <c r="J902" s="430"/>
      <c r="K902" s="8"/>
      <c r="L902" s="457" t="str">
        <f t="shared" si="26"/>
        <v/>
      </c>
      <c r="M902" s="245" cm="1">
        <f t="array" ref="M902">SUMPRODUCT(--(N902:Q902&lt;&gt;"")) + IF(TRIM(R902)="",0,LEN(R902)-LEN(SUBSTITUTE(R902,",",""))+1)</f>
        <v>0</v>
      </c>
      <c r="N902" s="242" t="str">
        <f>IF(AND(I902&lt;&gt;0,I902&lt;&gt;""),IF(TRIM(SUBSTITUTE(B902,CHAR(160),""))="","",IF(ISNUMBER(MATCH(TRIM(SUBSTITUTE(B902,CHAR(160),"")),'Look Up Values'!$B$2:$B$500,0)),"","Origin error")),"")</f>
        <v/>
      </c>
      <c r="O902" s="242" t="str">
        <f>IF(AND(I902&lt;&gt;0,I902&lt;&gt;""),IF(C902="","",IF(AND(ISNUMBER(--LEFT(C902,FIND(" ",C902&amp;" ")-1)),OR(LEN(LEFT(C902,FIND(" ",C902&amp;" ")-1))=6,LEN(LEFT(C902,FIND(" ",C902&amp;" ")-1))=7),OR(ISNUMBER(MATCH(LEFT(C902,FIND(" ",C902&amp;" ")-1),'Look Up Values'!$G$2:$G$1000,0)),ISNUMBER(MATCH(LEFT(C902,FIND(" ",C902&amp;" ")-1),'Look Up Values'!$AE$2:$AE$2000,0)))),"","EWC error")),"")</f>
        <v/>
      </c>
      <c r="P902" s="242" t="str" cm="1">
        <f t="array" ref="P902">IF(AND(I902&lt;&gt;0,I902&lt;&gt;""),IF(D902="","",IF(ISNUMBER(MATCH(SUBSTITUTE(D902," ",""),SUBSTITUTE('Look Up Values'!$S$2:$S$120," ",""),0)),"","D&amp;R error")),"")</f>
        <v/>
      </c>
      <c r="Q902" s="242" t="str" cm="1">
        <f t="array" ref="Q902">IF(AND(I902&lt;&gt;0,I902&lt;&gt;""),IF(G902="","",IF(ISNUMBER(MATCH(SUBSTITUTE(G902," ",""),SUBSTITUTE('Look Up Values'!$I$2:$I$10," ",""),0)),"","State error")),"")</f>
        <v/>
      </c>
      <c r="R902" s="260" t="str">
        <f t="shared" si="27"/>
        <v/>
      </c>
    </row>
    <row r="903" spans="1:18" ht="15.75">
      <c r="A903" s="250">
        <v>896</v>
      </c>
      <c r="B903" s="198"/>
      <c r="C903" s="25"/>
      <c r="D903" s="25"/>
      <c r="E903" s="25"/>
      <c r="F903" s="25"/>
      <c r="G903" s="26"/>
      <c r="H903" s="27"/>
      <c r="I903" s="28"/>
      <c r="J903" s="430"/>
      <c r="K903" s="8"/>
      <c r="L903" s="457" t="str">
        <f t="shared" si="26"/>
        <v/>
      </c>
      <c r="M903" s="245" cm="1">
        <f t="array" ref="M903">SUMPRODUCT(--(N903:Q903&lt;&gt;"")) + IF(TRIM(R903)="",0,LEN(R903)-LEN(SUBSTITUTE(R903,",",""))+1)</f>
        <v>0</v>
      </c>
      <c r="N903" s="242" t="str">
        <f>IF(AND(I903&lt;&gt;0,I903&lt;&gt;""),IF(TRIM(SUBSTITUTE(B903,CHAR(160),""))="","",IF(ISNUMBER(MATCH(TRIM(SUBSTITUTE(B903,CHAR(160),"")),'Look Up Values'!$B$2:$B$500,0)),"","Origin error")),"")</f>
        <v/>
      </c>
      <c r="O903" s="242" t="str">
        <f>IF(AND(I903&lt;&gt;0,I903&lt;&gt;""),IF(C903="","",IF(AND(ISNUMBER(--LEFT(C903,FIND(" ",C903&amp;" ")-1)),OR(LEN(LEFT(C903,FIND(" ",C903&amp;" ")-1))=6,LEN(LEFT(C903,FIND(" ",C903&amp;" ")-1))=7),OR(ISNUMBER(MATCH(LEFT(C903,FIND(" ",C903&amp;" ")-1),'Look Up Values'!$G$2:$G$1000,0)),ISNUMBER(MATCH(LEFT(C903,FIND(" ",C903&amp;" ")-1),'Look Up Values'!$AE$2:$AE$2000,0)))),"","EWC error")),"")</f>
        <v/>
      </c>
      <c r="P903" s="242" t="str" cm="1">
        <f t="array" ref="P903">IF(AND(I903&lt;&gt;0,I903&lt;&gt;""),IF(D903="","",IF(ISNUMBER(MATCH(SUBSTITUTE(D903," ",""),SUBSTITUTE('Look Up Values'!$S$2:$S$120," ",""),0)),"","D&amp;R error")),"")</f>
        <v/>
      </c>
      <c r="Q903" s="242" t="str" cm="1">
        <f t="array" ref="Q903">IF(AND(I903&lt;&gt;0,I903&lt;&gt;""),IF(G903="","",IF(ISNUMBER(MATCH(SUBSTITUTE(G903," ",""),SUBSTITUTE('Look Up Values'!$I$2:$I$10," ",""),0)),"","State error")),"")</f>
        <v/>
      </c>
      <c r="R903" s="260" t="str">
        <f t="shared" si="27"/>
        <v/>
      </c>
    </row>
    <row r="904" spans="1:18" ht="15.75">
      <c r="A904" s="250">
        <v>897</v>
      </c>
      <c r="B904" s="198"/>
      <c r="C904" s="25"/>
      <c r="D904" s="25"/>
      <c r="E904" s="25"/>
      <c r="F904" s="25"/>
      <c r="G904" s="26"/>
      <c r="H904" s="27"/>
      <c r="I904" s="28"/>
      <c r="J904" s="430"/>
      <c r="K904" s="8"/>
      <c r="L904" s="457" t="str">
        <f t="shared" ref="L904:L967" si="28">IF(IFERROR(--SUBSTITUTE(M904,CHAR(160),""),0)&gt;0,A904,"")</f>
        <v/>
      </c>
      <c r="M904" s="245" cm="1">
        <f t="array" ref="M904">SUMPRODUCT(--(N904:Q904&lt;&gt;"")) + IF(TRIM(R904)="",0,LEN(R904)-LEN(SUBSTITUTE(R904,",",""))+1)</f>
        <v>0</v>
      </c>
      <c r="N904" s="242" t="str">
        <f>IF(AND(I904&lt;&gt;0,I904&lt;&gt;""),IF(TRIM(SUBSTITUTE(B904,CHAR(160),""))="","",IF(ISNUMBER(MATCH(TRIM(SUBSTITUTE(B904,CHAR(160),"")),'Look Up Values'!$B$2:$B$500,0)),"","Origin error")),"")</f>
        <v/>
      </c>
      <c r="O904" s="242" t="str">
        <f>IF(AND(I904&lt;&gt;0,I904&lt;&gt;""),IF(C904="","",IF(AND(ISNUMBER(--LEFT(C904,FIND(" ",C904&amp;" ")-1)),OR(LEN(LEFT(C904,FIND(" ",C904&amp;" ")-1))=6,LEN(LEFT(C904,FIND(" ",C904&amp;" ")-1))=7),OR(ISNUMBER(MATCH(LEFT(C904,FIND(" ",C904&amp;" ")-1),'Look Up Values'!$G$2:$G$1000,0)),ISNUMBER(MATCH(LEFT(C904,FIND(" ",C904&amp;" ")-1),'Look Up Values'!$AE$2:$AE$2000,0)))),"","EWC error")),"")</f>
        <v/>
      </c>
      <c r="P904" s="242" t="str" cm="1">
        <f t="array" ref="P904">IF(AND(I904&lt;&gt;0,I904&lt;&gt;""),IF(D904="","",IF(ISNUMBER(MATCH(SUBSTITUTE(D904," ",""),SUBSTITUTE('Look Up Values'!$S$2:$S$120," ",""),0)),"","D&amp;R error")),"")</f>
        <v/>
      </c>
      <c r="Q904" s="242" t="str" cm="1">
        <f t="array" ref="Q904">IF(AND(I904&lt;&gt;0,I904&lt;&gt;""),IF(G904="","",IF(ISNUMBER(MATCH(SUBSTITUTE(G904," ",""),SUBSTITUTE('Look Up Values'!$I$2:$I$10," ",""),0)),"","State error")),"")</f>
        <v/>
      </c>
      <c r="R904" s="260" t="str">
        <f t="shared" si="27"/>
        <v/>
      </c>
    </row>
    <row r="905" spans="1:18" ht="15.75">
      <c r="A905" s="250">
        <v>898</v>
      </c>
      <c r="B905" s="198"/>
      <c r="C905" s="25"/>
      <c r="D905" s="25"/>
      <c r="E905" s="25"/>
      <c r="F905" s="25"/>
      <c r="G905" s="26"/>
      <c r="H905" s="27"/>
      <c r="I905" s="28"/>
      <c r="J905" s="430"/>
      <c r="K905" s="8"/>
      <c r="L905" s="457" t="str">
        <f t="shared" si="28"/>
        <v/>
      </c>
      <c r="M905" s="245" cm="1">
        <f t="array" ref="M905">SUMPRODUCT(--(N905:Q905&lt;&gt;"")) + IF(TRIM(R905)="",0,LEN(R905)-LEN(SUBSTITUTE(R905,",",""))+1)</f>
        <v>0</v>
      </c>
      <c r="N905" s="242" t="str">
        <f>IF(AND(I905&lt;&gt;0,I905&lt;&gt;""),IF(TRIM(SUBSTITUTE(B905,CHAR(160),""))="","",IF(ISNUMBER(MATCH(TRIM(SUBSTITUTE(B905,CHAR(160),"")),'Look Up Values'!$B$2:$B$500,0)),"","Origin error")),"")</f>
        <v/>
      </c>
      <c r="O905" s="242" t="str">
        <f>IF(AND(I905&lt;&gt;0,I905&lt;&gt;""),IF(C905="","",IF(AND(ISNUMBER(--LEFT(C905,FIND(" ",C905&amp;" ")-1)),OR(LEN(LEFT(C905,FIND(" ",C905&amp;" ")-1))=6,LEN(LEFT(C905,FIND(" ",C905&amp;" ")-1))=7),OR(ISNUMBER(MATCH(LEFT(C905,FIND(" ",C905&amp;" ")-1),'Look Up Values'!$G$2:$G$1000,0)),ISNUMBER(MATCH(LEFT(C905,FIND(" ",C905&amp;" ")-1),'Look Up Values'!$AE$2:$AE$2000,0)))),"","EWC error")),"")</f>
        <v/>
      </c>
      <c r="P905" s="242" t="str" cm="1">
        <f t="array" ref="P905">IF(AND(I905&lt;&gt;0,I905&lt;&gt;""),IF(D905="","",IF(ISNUMBER(MATCH(SUBSTITUTE(D905," ",""),SUBSTITUTE('Look Up Values'!$S$2:$S$120," ",""),0)),"","D&amp;R error")),"")</f>
        <v/>
      </c>
      <c r="Q905" s="242" t="str" cm="1">
        <f t="array" ref="Q905">IF(AND(I905&lt;&gt;0,I905&lt;&gt;""),IF(G905="","",IF(ISNUMBER(MATCH(SUBSTITUTE(G905," ",""),SUBSTITUTE('Look Up Values'!$I$2:$I$10," ",""),0)),"","State error")),"")</f>
        <v/>
      </c>
      <c r="R905" s="260" t="str">
        <f t="shared" ref="R905:R968" si="29">IF(OR(I905="",I905=0),"",IF(COUNTA(B905,C905,D905,G905,I905)=0,"",IF(COUNTA(B905,C905,D905,G905,I905)=5,"",LEFT(IF(TRIM(SUBSTITUTE(B905,CHAR(160),""))="","Origin, ","")&amp;IF(TRIM(SUBSTITUTE(C905,CHAR(160),""))="","EWC, ","")&amp;IF(TRIM(SUBSTITUTE(D905,CHAR(160),""))="","D&amp;R, ","")&amp;IF(TRIM(SUBSTITUTE(G905,CHAR(160),""))="","State, ",""),LEN(IF(TRIM(SUBSTITUTE(B905,CHAR(160),""))="","Origin, ","")&amp;IF(TRIM(SUBSTITUTE(C905,CHAR(160),""))="","EWC, ","")&amp;IF(TRIM(SUBSTITUTE(D905,CHAR(160),""))="","D&amp;R, ","")&amp;IF(TRIM(SUBSTITUTE(G905,CHAR(160),""))="","State, ",""))-2))))</f>
        <v/>
      </c>
    </row>
    <row r="906" spans="1:18" ht="15.75">
      <c r="A906" s="250">
        <v>899</v>
      </c>
      <c r="B906" s="198"/>
      <c r="C906" s="25"/>
      <c r="D906" s="25"/>
      <c r="E906" s="25"/>
      <c r="F906" s="25"/>
      <c r="G906" s="26"/>
      <c r="H906" s="27"/>
      <c r="I906" s="28"/>
      <c r="J906" s="430"/>
      <c r="K906" s="8"/>
      <c r="L906" s="457" t="str">
        <f t="shared" si="28"/>
        <v/>
      </c>
      <c r="M906" s="245" cm="1">
        <f t="array" ref="M906">SUMPRODUCT(--(N906:Q906&lt;&gt;"")) + IF(TRIM(R906)="",0,LEN(R906)-LEN(SUBSTITUTE(R906,",",""))+1)</f>
        <v>0</v>
      </c>
      <c r="N906" s="242" t="str">
        <f>IF(AND(I906&lt;&gt;0,I906&lt;&gt;""),IF(TRIM(SUBSTITUTE(B906,CHAR(160),""))="","",IF(ISNUMBER(MATCH(TRIM(SUBSTITUTE(B906,CHAR(160),"")),'Look Up Values'!$B$2:$B$500,0)),"","Origin error")),"")</f>
        <v/>
      </c>
      <c r="O906" s="242" t="str">
        <f>IF(AND(I906&lt;&gt;0,I906&lt;&gt;""),IF(C906="","",IF(AND(ISNUMBER(--LEFT(C906,FIND(" ",C906&amp;" ")-1)),OR(LEN(LEFT(C906,FIND(" ",C906&amp;" ")-1))=6,LEN(LEFT(C906,FIND(" ",C906&amp;" ")-1))=7),OR(ISNUMBER(MATCH(LEFT(C906,FIND(" ",C906&amp;" ")-1),'Look Up Values'!$G$2:$G$1000,0)),ISNUMBER(MATCH(LEFT(C906,FIND(" ",C906&amp;" ")-1),'Look Up Values'!$AE$2:$AE$2000,0)))),"","EWC error")),"")</f>
        <v/>
      </c>
      <c r="P906" s="242" t="str" cm="1">
        <f t="array" ref="P906">IF(AND(I906&lt;&gt;0,I906&lt;&gt;""),IF(D906="","",IF(ISNUMBER(MATCH(SUBSTITUTE(D906," ",""),SUBSTITUTE('Look Up Values'!$S$2:$S$120," ",""),0)),"","D&amp;R error")),"")</f>
        <v/>
      </c>
      <c r="Q906" s="242" t="str" cm="1">
        <f t="array" ref="Q906">IF(AND(I906&lt;&gt;0,I906&lt;&gt;""),IF(G906="","",IF(ISNUMBER(MATCH(SUBSTITUTE(G906," ",""),SUBSTITUTE('Look Up Values'!$I$2:$I$10," ",""),0)),"","State error")),"")</f>
        <v/>
      </c>
      <c r="R906" s="260" t="str">
        <f t="shared" si="29"/>
        <v/>
      </c>
    </row>
    <row r="907" spans="1:18" ht="15.75">
      <c r="A907" s="250">
        <v>900</v>
      </c>
      <c r="B907" s="198"/>
      <c r="C907" s="25"/>
      <c r="D907" s="25"/>
      <c r="E907" s="25"/>
      <c r="F907" s="25"/>
      <c r="G907" s="26"/>
      <c r="H907" s="27"/>
      <c r="I907" s="28"/>
      <c r="J907" s="430"/>
      <c r="K907" s="8"/>
      <c r="L907" s="457" t="str">
        <f t="shared" si="28"/>
        <v/>
      </c>
      <c r="M907" s="245" cm="1">
        <f t="array" ref="M907">SUMPRODUCT(--(N907:Q907&lt;&gt;"")) + IF(TRIM(R907)="",0,LEN(R907)-LEN(SUBSTITUTE(R907,",",""))+1)</f>
        <v>0</v>
      </c>
      <c r="N907" s="242" t="str">
        <f>IF(AND(I907&lt;&gt;0,I907&lt;&gt;""),IF(TRIM(SUBSTITUTE(B907,CHAR(160),""))="","",IF(ISNUMBER(MATCH(TRIM(SUBSTITUTE(B907,CHAR(160),"")),'Look Up Values'!$B$2:$B$500,0)),"","Origin error")),"")</f>
        <v/>
      </c>
      <c r="O907" s="242" t="str">
        <f>IF(AND(I907&lt;&gt;0,I907&lt;&gt;""),IF(C907="","",IF(AND(ISNUMBER(--LEFT(C907,FIND(" ",C907&amp;" ")-1)),OR(LEN(LEFT(C907,FIND(" ",C907&amp;" ")-1))=6,LEN(LEFT(C907,FIND(" ",C907&amp;" ")-1))=7),OR(ISNUMBER(MATCH(LEFT(C907,FIND(" ",C907&amp;" ")-1),'Look Up Values'!$G$2:$G$1000,0)),ISNUMBER(MATCH(LEFT(C907,FIND(" ",C907&amp;" ")-1),'Look Up Values'!$AE$2:$AE$2000,0)))),"","EWC error")),"")</f>
        <v/>
      </c>
      <c r="P907" s="242" t="str" cm="1">
        <f t="array" ref="P907">IF(AND(I907&lt;&gt;0,I907&lt;&gt;""),IF(D907="","",IF(ISNUMBER(MATCH(SUBSTITUTE(D907," ",""),SUBSTITUTE('Look Up Values'!$S$2:$S$120," ",""),0)),"","D&amp;R error")),"")</f>
        <v/>
      </c>
      <c r="Q907" s="242" t="str" cm="1">
        <f t="array" ref="Q907">IF(AND(I907&lt;&gt;0,I907&lt;&gt;""),IF(G907="","",IF(ISNUMBER(MATCH(SUBSTITUTE(G907," ",""),SUBSTITUTE('Look Up Values'!$I$2:$I$10," ",""),0)),"","State error")),"")</f>
        <v/>
      </c>
      <c r="R907" s="260" t="str">
        <f t="shared" si="29"/>
        <v/>
      </c>
    </row>
    <row r="908" spans="1:18" ht="15.75">
      <c r="A908" s="250">
        <v>901</v>
      </c>
      <c r="B908" s="198"/>
      <c r="C908" s="25"/>
      <c r="D908" s="25"/>
      <c r="E908" s="25"/>
      <c r="F908" s="25"/>
      <c r="G908" s="26"/>
      <c r="H908" s="27"/>
      <c r="I908" s="28"/>
      <c r="J908" s="430"/>
      <c r="K908" s="8"/>
      <c r="L908" s="457" t="str">
        <f t="shared" si="28"/>
        <v/>
      </c>
      <c r="M908" s="245" cm="1">
        <f t="array" ref="M908">SUMPRODUCT(--(N908:Q908&lt;&gt;"")) + IF(TRIM(R908)="",0,LEN(R908)-LEN(SUBSTITUTE(R908,",",""))+1)</f>
        <v>0</v>
      </c>
      <c r="N908" s="242" t="str">
        <f>IF(AND(I908&lt;&gt;0,I908&lt;&gt;""),IF(TRIM(SUBSTITUTE(B908,CHAR(160),""))="","",IF(ISNUMBER(MATCH(TRIM(SUBSTITUTE(B908,CHAR(160),"")),'Look Up Values'!$B$2:$B$500,0)),"","Origin error")),"")</f>
        <v/>
      </c>
      <c r="O908" s="242" t="str">
        <f>IF(AND(I908&lt;&gt;0,I908&lt;&gt;""),IF(C908="","",IF(AND(ISNUMBER(--LEFT(C908,FIND(" ",C908&amp;" ")-1)),OR(LEN(LEFT(C908,FIND(" ",C908&amp;" ")-1))=6,LEN(LEFT(C908,FIND(" ",C908&amp;" ")-1))=7),OR(ISNUMBER(MATCH(LEFT(C908,FIND(" ",C908&amp;" ")-1),'Look Up Values'!$G$2:$G$1000,0)),ISNUMBER(MATCH(LEFT(C908,FIND(" ",C908&amp;" ")-1),'Look Up Values'!$AE$2:$AE$2000,0)))),"","EWC error")),"")</f>
        <v/>
      </c>
      <c r="P908" s="242" t="str" cm="1">
        <f t="array" ref="P908">IF(AND(I908&lt;&gt;0,I908&lt;&gt;""),IF(D908="","",IF(ISNUMBER(MATCH(SUBSTITUTE(D908," ",""),SUBSTITUTE('Look Up Values'!$S$2:$S$120," ",""),0)),"","D&amp;R error")),"")</f>
        <v/>
      </c>
      <c r="Q908" s="242" t="str" cm="1">
        <f t="array" ref="Q908">IF(AND(I908&lt;&gt;0,I908&lt;&gt;""),IF(G908="","",IF(ISNUMBER(MATCH(SUBSTITUTE(G908," ",""),SUBSTITUTE('Look Up Values'!$I$2:$I$10," ",""),0)),"","State error")),"")</f>
        <v/>
      </c>
      <c r="R908" s="260" t="str">
        <f t="shared" si="29"/>
        <v/>
      </c>
    </row>
    <row r="909" spans="1:18" ht="15.75">
      <c r="A909" s="250">
        <v>902</v>
      </c>
      <c r="B909" s="198"/>
      <c r="C909" s="25"/>
      <c r="D909" s="25"/>
      <c r="E909" s="25"/>
      <c r="F909" s="25"/>
      <c r="G909" s="26"/>
      <c r="H909" s="27"/>
      <c r="I909" s="28"/>
      <c r="J909" s="430"/>
      <c r="K909" s="8"/>
      <c r="L909" s="457" t="str">
        <f t="shared" si="28"/>
        <v/>
      </c>
      <c r="M909" s="245" cm="1">
        <f t="array" ref="M909">SUMPRODUCT(--(N909:Q909&lt;&gt;"")) + IF(TRIM(R909)="",0,LEN(R909)-LEN(SUBSTITUTE(R909,",",""))+1)</f>
        <v>0</v>
      </c>
      <c r="N909" s="242" t="str">
        <f>IF(AND(I909&lt;&gt;0,I909&lt;&gt;""),IF(TRIM(SUBSTITUTE(B909,CHAR(160),""))="","",IF(ISNUMBER(MATCH(TRIM(SUBSTITUTE(B909,CHAR(160),"")),'Look Up Values'!$B$2:$B$500,0)),"","Origin error")),"")</f>
        <v/>
      </c>
      <c r="O909" s="242" t="str">
        <f>IF(AND(I909&lt;&gt;0,I909&lt;&gt;""),IF(C909="","",IF(AND(ISNUMBER(--LEFT(C909,FIND(" ",C909&amp;" ")-1)),OR(LEN(LEFT(C909,FIND(" ",C909&amp;" ")-1))=6,LEN(LEFT(C909,FIND(" ",C909&amp;" ")-1))=7),OR(ISNUMBER(MATCH(LEFT(C909,FIND(" ",C909&amp;" ")-1),'Look Up Values'!$G$2:$G$1000,0)),ISNUMBER(MATCH(LEFT(C909,FIND(" ",C909&amp;" ")-1),'Look Up Values'!$AE$2:$AE$2000,0)))),"","EWC error")),"")</f>
        <v/>
      </c>
      <c r="P909" s="242" t="str" cm="1">
        <f t="array" ref="P909">IF(AND(I909&lt;&gt;0,I909&lt;&gt;""),IF(D909="","",IF(ISNUMBER(MATCH(SUBSTITUTE(D909," ",""),SUBSTITUTE('Look Up Values'!$S$2:$S$120," ",""),0)),"","D&amp;R error")),"")</f>
        <v/>
      </c>
      <c r="Q909" s="242" t="str" cm="1">
        <f t="array" ref="Q909">IF(AND(I909&lt;&gt;0,I909&lt;&gt;""),IF(G909="","",IF(ISNUMBER(MATCH(SUBSTITUTE(G909," ",""),SUBSTITUTE('Look Up Values'!$I$2:$I$10," ",""),0)),"","State error")),"")</f>
        <v/>
      </c>
      <c r="R909" s="260" t="str">
        <f t="shared" si="29"/>
        <v/>
      </c>
    </row>
    <row r="910" spans="1:18" ht="15.75">
      <c r="A910" s="250">
        <v>903</v>
      </c>
      <c r="B910" s="198"/>
      <c r="C910" s="25"/>
      <c r="D910" s="25"/>
      <c r="E910" s="25"/>
      <c r="F910" s="25"/>
      <c r="G910" s="26"/>
      <c r="H910" s="27"/>
      <c r="I910" s="28"/>
      <c r="J910" s="430"/>
      <c r="K910" s="8"/>
      <c r="L910" s="457" t="str">
        <f t="shared" si="28"/>
        <v/>
      </c>
      <c r="M910" s="245" cm="1">
        <f t="array" ref="M910">SUMPRODUCT(--(N910:Q910&lt;&gt;"")) + IF(TRIM(R910)="",0,LEN(R910)-LEN(SUBSTITUTE(R910,",",""))+1)</f>
        <v>0</v>
      </c>
      <c r="N910" s="242" t="str">
        <f>IF(AND(I910&lt;&gt;0,I910&lt;&gt;""),IF(TRIM(SUBSTITUTE(B910,CHAR(160),""))="","",IF(ISNUMBER(MATCH(TRIM(SUBSTITUTE(B910,CHAR(160),"")),'Look Up Values'!$B$2:$B$500,0)),"","Origin error")),"")</f>
        <v/>
      </c>
      <c r="O910" s="242" t="str">
        <f>IF(AND(I910&lt;&gt;0,I910&lt;&gt;""),IF(C910="","",IF(AND(ISNUMBER(--LEFT(C910,FIND(" ",C910&amp;" ")-1)),OR(LEN(LEFT(C910,FIND(" ",C910&amp;" ")-1))=6,LEN(LEFT(C910,FIND(" ",C910&amp;" ")-1))=7),OR(ISNUMBER(MATCH(LEFT(C910,FIND(" ",C910&amp;" ")-1),'Look Up Values'!$G$2:$G$1000,0)),ISNUMBER(MATCH(LEFT(C910,FIND(" ",C910&amp;" ")-1),'Look Up Values'!$AE$2:$AE$2000,0)))),"","EWC error")),"")</f>
        <v/>
      </c>
      <c r="P910" s="242" t="str" cm="1">
        <f t="array" ref="P910">IF(AND(I910&lt;&gt;0,I910&lt;&gt;""),IF(D910="","",IF(ISNUMBER(MATCH(SUBSTITUTE(D910," ",""),SUBSTITUTE('Look Up Values'!$S$2:$S$120," ",""),0)),"","D&amp;R error")),"")</f>
        <v/>
      </c>
      <c r="Q910" s="242" t="str" cm="1">
        <f t="array" ref="Q910">IF(AND(I910&lt;&gt;0,I910&lt;&gt;""),IF(G910="","",IF(ISNUMBER(MATCH(SUBSTITUTE(G910," ",""),SUBSTITUTE('Look Up Values'!$I$2:$I$10," ",""),0)),"","State error")),"")</f>
        <v/>
      </c>
      <c r="R910" s="260" t="str">
        <f t="shared" si="29"/>
        <v/>
      </c>
    </row>
    <row r="911" spans="1:18" ht="15.75">
      <c r="A911" s="250">
        <v>904</v>
      </c>
      <c r="B911" s="198"/>
      <c r="C911" s="25"/>
      <c r="D911" s="25"/>
      <c r="E911" s="25"/>
      <c r="F911" s="25"/>
      <c r="G911" s="26"/>
      <c r="H911" s="27"/>
      <c r="I911" s="28"/>
      <c r="J911" s="430"/>
      <c r="K911" s="8"/>
      <c r="L911" s="457" t="str">
        <f t="shared" si="28"/>
        <v/>
      </c>
      <c r="M911" s="245" cm="1">
        <f t="array" ref="M911">SUMPRODUCT(--(N911:Q911&lt;&gt;"")) + IF(TRIM(R911)="",0,LEN(R911)-LEN(SUBSTITUTE(R911,",",""))+1)</f>
        <v>0</v>
      </c>
      <c r="N911" s="242" t="str">
        <f>IF(AND(I911&lt;&gt;0,I911&lt;&gt;""),IF(TRIM(SUBSTITUTE(B911,CHAR(160),""))="","",IF(ISNUMBER(MATCH(TRIM(SUBSTITUTE(B911,CHAR(160),"")),'Look Up Values'!$B$2:$B$500,0)),"","Origin error")),"")</f>
        <v/>
      </c>
      <c r="O911" s="242" t="str">
        <f>IF(AND(I911&lt;&gt;0,I911&lt;&gt;""),IF(C911="","",IF(AND(ISNUMBER(--LEFT(C911,FIND(" ",C911&amp;" ")-1)),OR(LEN(LEFT(C911,FIND(" ",C911&amp;" ")-1))=6,LEN(LEFT(C911,FIND(" ",C911&amp;" ")-1))=7),OR(ISNUMBER(MATCH(LEFT(C911,FIND(" ",C911&amp;" ")-1),'Look Up Values'!$G$2:$G$1000,0)),ISNUMBER(MATCH(LEFT(C911,FIND(" ",C911&amp;" ")-1),'Look Up Values'!$AE$2:$AE$2000,0)))),"","EWC error")),"")</f>
        <v/>
      </c>
      <c r="P911" s="242" t="str" cm="1">
        <f t="array" ref="P911">IF(AND(I911&lt;&gt;0,I911&lt;&gt;""),IF(D911="","",IF(ISNUMBER(MATCH(SUBSTITUTE(D911," ",""),SUBSTITUTE('Look Up Values'!$S$2:$S$120," ",""),0)),"","D&amp;R error")),"")</f>
        <v/>
      </c>
      <c r="Q911" s="242" t="str" cm="1">
        <f t="array" ref="Q911">IF(AND(I911&lt;&gt;0,I911&lt;&gt;""),IF(G911="","",IF(ISNUMBER(MATCH(SUBSTITUTE(G911," ",""),SUBSTITUTE('Look Up Values'!$I$2:$I$10," ",""),0)),"","State error")),"")</f>
        <v/>
      </c>
      <c r="R911" s="260" t="str">
        <f t="shared" si="29"/>
        <v/>
      </c>
    </row>
    <row r="912" spans="1:18" ht="15.75">
      <c r="A912" s="250">
        <v>905</v>
      </c>
      <c r="B912" s="198"/>
      <c r="C912" s="25"/>
      <c r="D912" s="25"/>
      <c r="E912" s="25"/>
      <c r="F912" s="25"/>
      <c r="G912" s="26"/>
      <c r="H912" s="27"/>
      <c r="I912" s="28"/>
      <c r="J912" s="430"/>
      <c r="K912" s="8"/>
      <c r="L912" s="457" t="str">
        <f t="shared" si="28"/>
        <v/>
      </c>
      <c r="M912" s="245" cm="1">
        <f t="array" ref="M912">SUMPRODUCT(--(N912:Q912&lt;&gt;"")) + IF(TRIM(R912)="",0,LEN(R912)-LEN(SUBSTITUTE(R912,",",""))+1)</f>
        <v>0</v>
      </c>
      <c r="N912" s="242" t="str">
        <f>IF(AND(I912&lt;&gt;0,I912&lt;&gt;""),IF(TRIM(SUBSTITUTE(B912,CHAR(160),""))="","",IF(ISNUMBER(MATCH(TRIM(SUBSTITUTE(B912,CHAR(160),"")),'Look Up Values'!$B$2:$B$500,0)),"","Origin error")),"")</f>
        <v/>
      </c>
      <c r="O912" s="242" t="str">
        <f>IF(AND(I912&lt;&gt;0,I912&lt;&gt;""),IF(C912="","",IF(AND(ISNUMBER(--LEFT(C912,FIND(" ",C912&amp;" ")-1)),OR(LEN(LEFT(C912,FIND(" ",C912&amp;" ")-1))=6,LEN(LEFT(C912,FIND(" ",C912&amp;" ")-1))=7),OR(ISNUMBER(MATCH(LEFT(C912,FIND(" ",C912&amp;" ")-1),'Look Up Values'!$G$2:$G$1000,0)),ISNUMBER(MATCH(LEFT(C912,FIND(" ",C912&amp;" ")-1),'Look Up Values'!$AE$2:$AE$2000,0)))),"","EWC error")),"")</f>
        <v/>
      </c>
      <c r="P912" s="242" t="str" cm="1">
        <f t="array" ref="P912">IF(AND(I912&lt;&gt;0,I912&lt;&gt;""),IF(D912="","",IF(ISNUMBER(MATCH(SUBSTITUTE(D912," ",""),SUBSTITUTE('Look Up Values'!$S$2:$S$120," ",""),0)),"","D&amp;R error")),"")</f>
        <v/>
      </c>
      <c r="Q912" s="242" t="str" cm="1">
        <f t="array" ref="Q912">IF(AND(I912&lt;&gt;0,I912&lt;&gt;""),IF(G912="","",IF(ISNUMBER(MATCH(SUBSTITUTE(G912," ",""),SUBSTITUTE('Look Up Values'!$I$2:$I$10," ",""),0)),"","State error")),"")</f>
        <v/>
      </c>
      <c r="R912" s="260" t="str">
        <f t="shared" si="29"/>
        <v/>
      </c>
    </row>
    <row r="913" spans="1:18" ht="15.75">
      <c r="A913" s="250">
        <v>906</v>
      </c>
      <c r="B913" s="198"/>
      <c r="C913" s="25"/>
      <c r="D913" s="25"/>
      <c r="E913" s="25"/>
      <c r="F913" s="25"/>
      <c r="G913" s="26"/>
      <c r="H913" s="27"/>
      <c r="I913" s="28"/>
      <c r="J913" s="430"/>
      <c r="K913" s="8"/>
      <c r="L913" s="457" t="str">
        <f t="shared" si="28"/>
        <v/>
      </c>
      <c r="M913" s="245" cm="1">
        <f t="array" ref="M913">SUMPRODUCT(--(N913:Q913&lt;&gt;"")) + IF(TRIM(R913)="",0,LEN(R913)-LEN(SUBSTITUTE(R913,",",""))+1)</f>
        <v>0</v>
      </c>
      <c r="N913" s="242" t="str">
        <f>IF(AND(I913&lt;&gt;0,I913&lt;&gt;""),IF(TRIM(SUBSTITUTE(B913,CHAR(160),""))="","",IF(ISNUMBER(MATCH(TRIM(SUBSTITUTE(B913,CHAR(160),"")),'Look Up Values'!$B$2:$B$500,0)),"","Origin error")),"")</f>
        <v/>
      </c>
      <c r="O913" s="242" t="str">
        <f>IF(AND(I913&lt;&gt;0,I913&lt;&gt;""),IF(C913="","",IF(AND(ISNUMBER(--LEFT(C913,FIND(" ",C913&amp;" ")-1)),OR(LEN(LEFT(C913,FIND(" ",C913&amp;" ")-1))=6,LEN(LEFT(C913,FIND(" ",C913&amp;" ")-1))=7),OR(ISNUMBER(MATCH(LEFT(C913,FIND(" ",C913&amp;" ")-1),'Look Up Values'!$G$2:$G$1000,0)),ISNUMBER(MATCH(LEFT(C913,FIND(" ",C913&amp;" ")-1),'Look Up Values'!$AE$2:$AE$2000,0)))),"","EWC error")),"")</f>
        <v/>
      </c>
      <c r="P913" s="242" t="str" cm="1">
        <f t="array" ref="P913">IF(AND(I913&lt;&gt;0,I913&lt;&gt;""),IF(D913="","",IF(ISNUMBER(MATCH(SUBSTITUTE(D913," ",""),SUBSTITUTE('Look Up Values'!$S$2:$S$120," ",""),0)),"","D&amp;R error")),"")</f>
        <v/>
      </c>
      <c r="Q913" s="242" t="str" cm="1">
        <f t="array" ref="Q913">IF(AND(I913&lt;&gt;0,I913&lt;&gt;""),IF(G913="","",IF(ISNUMBER(MATCH(SUBSTITUTE(G913," ",""),SUBSTITUTE('Look Up Values'!$I$2:$I$10," ",""),0)),"","State error")),"")</f>
        <v/>
      </c>
      <c r="R913" s="260" t="str">
        <f t="shared" si="29"/>
        <v/>
      </c>
    </row>
    <row r="914" spans="1:18" ht="15.75">
      <c r="A914" s="250">
        <v>907</v>
      </c>
      <c r="B914" s="198"/>
      <c r="C914" s="25"/>
      <c r="D914" s="25"/>
      <c r="E914" s="25"/>
      <c r="F914" s="25"/>
      <c r="G914" s="26"/>
      <c r="H914" s="27"/>
      <c r="I914" s="28"/>
      <c r="J914" s="430"/>
      <c r="K914" s="8"/>
      <c r="L914" s="457" t="str">
        <f t="shared" si="28"/>
        <v/>
      </c>
      <c r="M914" s="245" cm="1">
        <f t="array" ref="M914">SUMPRODUCT(--(N914:Q914&lt;&gt;"")) + IF(TRIM(R914)="",0,LEN(R914)-LEN(SUBSTITUTE(R914,",",""))+1)</f>
        <v>0</v>
      </c>
      <c r="N914" s="242" t="str">
        <f>IF(AND(I914&lt;&gt;0,I914&lt;&gt;""),IF(TRIM(SUBSTITUTE(B914,CHAR(160),""))="","",IF(ISNUMBER(MATCH(TRIM(SUBSTITUTE(B914,CHAR(160),"")),'Look Up Values'!$B$2:$B$500,0)),"","Origin error")),"")</f>
        <v/>
      </c>
      <c r="O914" s="242" t="str">
        <f>IF(AND(I914&lt;&gt;0,I914&lt;&gt;""),IF(C914="","",IF(AND(ISNUMBER(--LEFT(C914,FIND(" ",C914&amp;" ")-1)),OR(LEN(LEFT(C914,FIND(" ",C914&amp;" ")-1))=6,LEN(LEFT(C914,FIND(" ",C914&amp;" ")-1))=7),OR(ISNUMBER(MATCH(LEFT(C914,FIND(" ",C914&amp;" ")-1),'Look Up Values'!$G$2:$G$1000,0)),ISNUMBER(MATCH(LEFT(C914,FIND(" ",C914&amp;" ")-1),'Look Up Values'!$AE$2:$AE$2000,0)))),"","EWC error")),"")</f>
        <v/>
      </c>
      <c r="P914" s="242" t="str" cm="1">
        <f t="array" ref="P914">IF(AND(I914&lt;&gt;0,I914&lt;&gt;""),IF(D914="","",IF(ISNUMBER(MATCH(SUBSTITUTE(D914," ",""),SUBSTITUTE('Look Up Values'!$S$2:$S$120," ",""),0)),"","D&amp;R error")),"")</f>
        <v/>
      </c>
      <c r="Q914" s="242" t="str" cm="1">
        <f t="array" ref="Q914">IF(AND(I914&lt;&gt;0,I914&lt;&gt;""),IF(G914="","",IF(ISNUMBER(MATCH(SUBSTITUTE(G914," ",""),SUBSTITUTE('Look Up Values'!$I$2:$I$10," ",""),0)),"","State error")),"")</f>
        <v/>
      </c>
      <c r="R914" s="260" t="str">
        <f t="shared" si="29"/>
        <v/>
      </c>
    </row>
    <row r="915" spans="1:18" ht="15.75">
      <c r="A915" s="250">
        <v>908</v>
      </c>
      <c r="B915" s="198"/>
      <c r="C915" s="25"/>
      <c r="D915" s="25"/>
      <c r="E915" s="25"/>
      <c r="F915" s="25"/>
      <c r="G915" s="26"/>
      <c r="H915" s="27"/>
      <c r="I915" s="28"/>
      <c r="J915" s="430"/>
      <c r="K915" s="8"/>
      <c r="L915" s="457" t="str">
        <f t="shared" si="28"/>
        <v/>
      </c>
      <c r="M915" s="245" cm="1">
        <f t="array" ref="M915">SUMPRODUCT(--(N915:Q915&lt;&gt;"")) + IF(TRIM(R915)="",0,LEN(R915)-LEN(SUBSTITUTE(R915,",",""))+1)</f>
        <v>0</v>
      </c>
      <c r="N915" s="242" t="str">
        <f>IF(AND(I915&lt;&gt;0,I915&lt;&gt;""),IF(TRIM(SUBSTITUTE(B915,CHAR(160),""))="","",IF(ISNUMBER(MATCH(TRIM(SUBSTITUTE(B915,CHAR(160),"")),'Look Up Values'!$B$2:$B$500,0)),"","Origin error")),"")</f>
        <v/>
      </c>
      <c r="O915" s="242" t="str">
        <f>IF(AND(I915&lt;&gt;0,I915&lt;&gt;""),IF(C915="","",IF(AND(ISNUMBER(--LEFT(C915,FIND(" ",C915&amp;" ")-1)),OR(LEN(LEFT(C915,FIND(" ",C915&amp;" ")-1))=6,LEN(LEFT(C915,FIND(" ",C915&amp;" ")-1))=7),OR(ISNUMBER(MATCH(LEFT(C915,FIND(" ",C915&amp;" ")-1),'Look Up Values'!$G$2:$G$1000,0)),ISNUMBER(MATCH(LEFT(C915,FIND(" ",C915&amp;" ")-1),'Look Up Values'!$AE$2:$AE$2000,0)))),"","EWC error")),"")</f>
        <v/>
      </c>
      <c r="P915" s="242" t="str" cm="1">
        <f t="array" ref="P915">IF(AND(I915&lt;&gt;0,I915&lt;&gt;""),IF(D915="","",IF(ISNUMBER(MATCH(SUBSTITUTE(D915," ",""),SUBSTITUTE('Look Up Values'!$S$2:$S$120," ",""),0)),"","D&amp;R error")),"")</f>
        <v/>
      </c>
      <c r="Q915" s="242" t="str" cm="1">
        <f t="array" ref="Q915">IF(AND(I915&lt;&gt;0,I915&lt;&gt;""),IF(G915="","",IF(ISNUMBER(MATCH(SUBSTITUTE(G915," ",""),SUBSTITUTE('Look Up Values'!$I$2:$I$10," ",""),0)),"","State error")),"")</f>
        <v/>
      </c>
      <c r="R915" s="260" t="str">
        <f t="shared" si="29"/>
        <v/>
      </c>
    </row>
    <row r="916" spans="1:18" ht="15.75">
      <c r="A916" s="250">
        <v>909</v>
      </c>
      <c r="B916" s="198"/>
      <c r="C916" s="25"/>
      <c r="D916" s="25"/>
      <c r="E916" s="25"/>
      <c r="F916" s="25"/>
      <c r="G916" s="26"/>
      <c r="H916" s="27"/>
      <c r="I916" s="28"/>
      <c r="J916" s="430"/>
      <c r="K916" s="8"/>
      <c r="L916" s="457" t="str">
        <f t="shared" si="28"/>
        <v/>
      </c>
      <c r="M916" s="245" cm="1">
        <f t="array" ref="M916">SUMPRODUCT(--(N916:Q916&lt;&gt;"")) + IF(TRIM(R916)="",0,LEN(R916)-LEN(SUBSTITUTE(R916,",",""))+1)</f>
        <v>0</v>
      </c>
      <c r="N916" s="242" t="str">
        <f>IF(AND(I916&lt;&gt;0,I916&lt;&gt;""),IF(TRIM(SUBSTITUTE(B916,CHAR(160),""))="","",IF(ISNUMBER(MATCH(TRIM(SUBSTITUTE(B916,CHAR(160),"")),'Look Up Values'!$B$2:$B$500,0)),"","Origin error")),"")</f>
        <v/>
      </c>
      <c r="O916" s="242" t="str">
        <f>IF(AND(I916&lt;&gt;0,I916&lt;&gt;""),IF(C916="","",IF(AND(ISNUMBER(--LEFT(C916,FIND(" ",C916&amp;" ")-1)),OR(LEN(LEFT(C916,FIND(" ",C916&amp;" ")-1))=6,LEN(LEFT(C916,FIND(" ",C916&amp;" ")-1))=7),OR(ISNUMBER(MATCH(LEFT(C916,FIND(" ",C916&amp;" ")-1),'Look Up Values'!$G$2:$G$1000,0)),ISNUMBER(MATCH(LEFT(C916,FIND(" ",C916&amp;" ")-1),'Look Up Values'!$AE$2:$AE$2000,0)))),"","EWC error")),"")</f>
        <v/>
      </c>
      <c r="P916" s="242" t="str" cm="1">
        <f t="array" ref="P916">IF(AND(I916&lt;&gt;0,I916&lt;&gt;""),IF(D916="","",IF(ISNUMBER(MATCH(SUBSTITUTE(D916," ",""),SUBSTITUTE('Look Up Values'!$S$2:$S$120," ",""),0)),"","D&amp;R error")),"")</f>
        <v/>
      </c>
      <c r="Q916" s="242" t="str" cm="1">
        <f t="array" ref="Q916">IF(AND(I916&lt;&gt;0,I916&lt;&gt;""),IF(G916="","",IF(ISNUMBER(MATCH(SUBSTITUTE(G916," ",""),SUBSTITUTE('Look Up Values'!$I$2:$I$10," ",""),0)),"","State error")),"")</f>
        <v/>
      </c>
      <c r="R916" s="260" t="str">
        <f t="shared" si="29"/>
        <v/>
      </c>
    </row>
    <row r="917" spans="1:18" ht="15.75">
      <c r="A917" s="250">
        <v>910</v>
      </c>
      <c r="B917" s="198"/>
      <c r="C917" s="25"/>
      <c r="D917" s="25"/>
      <c r="E917" s="25"/>
      <c r="F917" s="25"/>
      <c r="G917" s="26"/>
      <c r="H917" s="27"/>
      <c r="I917" s="28"/>
      <c r="J917" s="430"/>
      <c r="K917" s="8"/>
      <c r="L917" s="457" t="str">
        <f t="shared" si="28"/>
        <v/>
      </c>
      <c r="M917" s="245" cm="1">
        <f t="array" ref="M917">SUMPRODUCT(--(N917:Q917&lt;&gt;"")) + IF(TRIM(R917)="",0,LEN(R917)-LEN(SUBSTITUTE(R917,",",""))+1)</f>
        <v>0</v>
      </c>
      <c r="N917" s="242" t="str">
        <f>IF(AND(I917&lt;&gt;0,I917&lt;&gt;""),IF(TRIM(SUBSTITUTE(B917,CHAR(160),""))="","",IF(ISNUMBER(MATCH(TRIM(SUBSTITUTE(B917,CHAR(160),"")),'Look Up Values'!$B$2:$B$500,0)),"","Origin error")),"")</f>
        <v/>
      </c>
      <c r="O917" s="242" t="str">
        <f>IF(AND(I917&lt;&gt;0,I917&lt;&gt;""),IF(C917="","",IF(AND(ISNUMBER(--LEFT(C917,FIND(" ",C917&amp;" ")-1)),OR(LEN(LEFT(C917,FIND(" ",C917&amp;" ")-1))=6,LEN(LEFT(C917,FIND(" ",C917&amp;" ")-1))=7),OR(ISNUMBER(MATCH(LEFT(C917,FIND(" ",C917&amp;" ")-1),'Look Up Values'!$G$2:$G$1000,0)),ISNUMBER(MATCH(LEFT(C917,FIND(" ",C917&amp;" ")-1),'Look Up Values'!$AE$2:$AE$2000,0)))),"","EWC error")),"")</f>
        <v/>
      </c>
      <c r="P917" s="242" t="str" cm="1">
        <f t="array" ref="P917">IF(AND(I917&lt;&gt;0,I917&lt;&gt;""),IF(D917="","",IF(ISNUMBER(MATCH(SUBSTITUTE(D917," ",""),SUBSTITUTE('Look Up Values'!$S$2:$S$120," ",""),0)),"","D&amp;R error")),"")</f>
        <v/>
      </c>
      <c r="Q917" s="242" t="str" cm="1">
        <f t="array" ref="Q917">IF(AND(I917&lt;&gt;0,I917&lt;&gt;""),IF(G917="","",IF(ISNUMBER(MATCH(SUBSTITUTE(G917," ",""),SUBSTITUTE('Look Up Values'!$I$2:$I$10," ",""),0)),"","State error")),"")</f>
        <v/>
      </c>
      <c r="R917" s="260" t="str">
        <f t="shared" si="29"/>
        <v/>
      </c>
    </row>
    <row r="918" spans="1:18" ht="15.75">
      <c r="A918" s="250">
        <v>911</v>
      </c>
      <c r="B918" s="198"/>
      <c r="C918" s="25"/>
      <c r="D918" s="25"/>
      <c r="E918" s="25"/>
      <c r="F918" s="25"/>
      <c r="G918" s="26"/>
      <c r="H918" s="27"/>
      <c r="I918" s="28"/>
      <c r="J918" s="430"/>
      <c r="K918" s="8"/>
      <c r="L918" s="457" t="str">
        <f t="shared" si="28"/>
        <v/>
      </c>
      <c r="M918" s="245" cm="1">
        <f t="array" ref="M918">SUMPRODUCT(--(N918:Q918&lt;&gt;"")) + IF(TRIM(R918)="",0,LEN(R918)-LEN(SUBSTITUTE(R918,",",""))+1)</f>
        <v>0</v>
      </c>
      <c r="N918" s="242" t="str">
        <f>IF(AND(I918&lt;&gt;0,I918&lt;&gt;""),IF(TRIM(SUBSTITUTE(B918,CHAR(160),""))="","",IF(ISNUMBER(MATCH(TRIM(SUBSTITUTE(B918,CHAR(160),"")),'Look Up Values'!$B$2:$B$500,0)),"","Origin error")),"")</f>
        <v/>
      </c>
      <c r="O918" s="242" t="str">
        <f>IF(AND(I918&lt;&gt;0,I918&lt;&gt;""),IF(C918="","",IF(AND(ISNUMBER(--LEFT(C918,FIND(" ",C918&amp;" ")-1)),OR(LEN(LEFT(C918,FIND(" ",C918&amp;" ")-1))=6,LEN(LEFT(C918,FIND(" ",C918&amp;" ")-1))=7),OR(ISNUMBER(MATCH(LEFT(C918,FIND(" ",C918&amp;" ")-1),'Look Up Values'!$G$2:$G$1000,0)),ISNUMBER(MATCH(LEFT(C918,FIND(" ",C918&amp;" ")-1),'Look Up Values'!$AE$2:$AE$2000,0)))),"","EWC error")),"")</f>
        <v/>
      </c>
      <c r="P918" s="242" t="str" cm="1">
        <f t="array" ref="P918">IF(AND(I918&lt;&gt;0,I918&lt;&gt;""),IF(D918="","",IF(ISNUMBER(MATCH(SUBSTITUTE(D918," ",""),SUBSTITUTE('Look Up Values'!$S$2:$S$120," ",""),0)),"","D&amp;R error")),"")</f>
        <v/>
      </c>
      <c r="Q918" s="242" t="str" cm="1">
        <f t="array" ref="Q918">IF(AND(I918&lt;&gt;0,I918&lt;&gt;""),IF(G918="","",IF(ISNUMBER(MATCH(SUBSTITUTE(G918," ",""),SUBSTITUTE('Look Up Values'!$I$2:$I$10," ",""),0)),"","State error")),"")</f>
        <v/>
      </c>
      <c r="R918" s="260" t="str">
        <f t="shared" si="29"/>
        <v/>
      </c>
    </row>
    <row r="919" spans="1:18" ht="15.75">
      <c r="A919" s="250">
        <v>912</v>
      </c>
      <c r="B919" s="198"/>
      <c r="C919" s="25"/>
      <c r="D919" s="25"/>
      <c r="E919" s="25"/>
      <c r="F919" s="25"/>
      <c r="G919" s="26"/>
      <c r="H919" s="27"/>
      <c r="I919" s="28"/>
      <c r="J919" s="430"/>
      <c r="K919" s="8"/>
      <c r="L919" s="457" t="str">
        <f t="shared" si="28"/>
        <v/>
      </c>
      <c r="M919" s="245" cm="1">
        <f t="array" ref="M919">SUMPRODUCT(--(N919:Q919&lt;&gt;"")) + IF(TRIM(R919)="",0,LEN(R919)-LEN(SUBSTITUTE(R919,",",""))+1)</f>
        <v>0</v>
      </c>
      <c r="N919" s="242" t="str">
        <f>IF(AND(I919&lt;&gt;0,I919&lt;&gt;""),IF(TRIM(SUBSTITUTE(B919,CHAR(160),""))="","",IF(ISNUMBER(MATCH(TRIM(SUBSTITUTE(B919,CHAR(160),"")),'Look Up Values'!$B$2:$B$500,0)),"","Origin error")),"")</f>
        <v/>
      </c>
      <c r="O919" s="242" t="str">
        <f>IF(AND(I919&lt;&gt;0,I919&lt;&gt;""),IF(C919="","",IF(AND(ISNUMBER(--LEFT(C919,FIND(" ",C919&amp;" ")-1)),OR(LEN(LEFT(C919,FIND(" ",C919&amp;" ")-1))=6,LEN(LEFT(C919,FIND(" ",C919&amp;" ")-1))=7),OR(ISNUMBER(MATCH(LEFT(C919,FIND(" ",C919&amp;" ")-1),'Look Up Values'!$G$2:$G$1000,0)),ISNUMBER(MATCH(LEFT(C919,FIND(" ",C919&amp;" ")-1),'Look Up Values'!$AE$2:$AE$2000,0)))),"","EWC error")),"")</f>
        <v/>
      </c>
      <c r="P919" s="242" t="str" cm="1">
        <f t="array" ref="P919">IF(AND(I919&lt;&gt;0,I919&lt;&gt;""),IF(D919="","",IF(ISNUMBER(MATCH(SUBSTITUTE(D919," ",""),SUBSTITUTE('Look Up Values'!$S$2:$S$120," ",""),0)),"","D&amp;R error")),"")</f>
        <v/>
      </c>
      <c r="Q919" s="242" t="str" cm="1">
        <f t="array" ref="Q919">IF(AND(I919&lt;&gt;0,I919&lt;&gt;""),IF(G919="","",IF(ISNUMBER(MATCH(SUBSTITUTE(G919," ",""),SUBSTITUTE('Look Up Values'!$I$2:$I$10," ",""),0)),"","State error")),"")</f>
        <v/>
      </c>
      <c r="R919" s="260" t="str">
        <f t="shared" si="29"/>
        <v/>
      </c>
    </row>
    <row r="920" spans="1:18" ht="15.75">
      <c r="A920" s="250">
        <v>913</v>
      </c>
      <c r="B920" s="198"/>
      <c r="C920" s="25"/>
      <c r="D920" s="25"/>
      <c r="E920" s="25"/>
      <c r="F920" s="25"/>
      <c r="G920" s="26"/>
      <c r="H920" s="27"/>
      <c r="I920" s="28"/>
      <c r="J920" s="430"/>
      <c r="K920" s="8"/>
      <c r="L920" s="457" t="str">
        <f t="shared" si="28"/>
        <v/>
      </c>
      <c r="M920" s="245" cm="1">
        <f t="array" ref="M920">SUMPRODUCT(--(N920:Q920&lt;&gt;"")) + IF(TRIM(R920)="",0,LEN(R920)-LEN(SUBSTITUTE(R920,",",""))+1)</f>
        <v>0</v>
      </c>
      <c r="N920" s="242" t="str">
        <f>IF(AND(I920&lt;&gt;0,I920&lt;&gt;""),IF(TRIM(SUBSTITUTE(B920,CHAR(160),""))="","",IF(ISNUMBER(MATCH(TRIM(SUBSTITUTE(B920,CHAR(160),"")),'Look Up Values'!$B$2:$B$500,0)),"","Origin error")),"")</f>
        <v/>
      </c>
      <c r="O920" s="242" t="str">
        <f>IF(AND(I920&lt;&gt;0,I920&lt;&gt;""),IF(C920="","",IF(AND(ISNUMBER(--LEFT(C920,FIND(" ",C920&amp;" ")-1)),OR(LEN(LEFT(C920,FIND(" ",C920&amp;" ")-1))=6,LEN(LEFT(C920,FIND(" ",C920&amp;" ")-1))=7),OR(ISNUMBER(MATCH(LEFT(C920,FIND(" ",C920&amp;" ")-1),'Look Up Values'!$G$2:$G$1000,0)),ISNUMBER(MATCH(LEFT(C920,FIND(" ",C920&amp;" ")-1),'Look Up Values'!$AE$2:$AE$2000,0)))),"","EWC error")),"")</f>
        <v/>
      </c>
      <c r="P920" s="242" t="str" cm="1">
        <f t="array" ref="P920">IF(AND(I920&lt;&gt;0,I920&lt;&gt;""),IF(D920="","",IF(ISNUMBER(MATCH(SUBSTITUTE(D920," ",""),SUBSTITUTE('Look Up Values'!$S$2:$S$120," ",""),0)),"","D&amp;R error")),"")</f>
        <v/>
      </c>
      <c r="Q920" s="242" t="str" cm="1">
        <f t="array" ref="Q920">IF(AND(I920&lt;&gt;0,I920&lt;&gt;""),IF(G920="","",IF(ISNUMBER(MATCH(SUBSTITUTE(G920," ",""),SUBSTITUTE('Look Up Values'!$I$2:$I$10," ",""),0)),"","State error")),"")</f>
        <v/>
      </c>
      <c r="R920" s="260" t="str">
        <f t="shared" si="29"/>
        <v/>
      </c>
    </row>
    <row r="921" spans="1:18" ht="15.75">
      <c r="A921" s="250">
        <v>914</v>
      </c>
      <c r="B921" s="198"/>
      <c r="C921" s="25"/>
      <c r="D921" s="25"/>
      <c r="E921" s="25"/>
      <c r="F921" s="25"/>
      <c r="G921" s="26"/>
      <c r="H921" s="27"/>
      <c r="I921" s="28"/>
      <c r="J921" s="430"/>
      <c r="K921" s="8"/>
      <c r="L921" s="457" t="str">
        <f t="shared" si="28"/>
        <v/>
      </c>
      <c r="M921" s="245" cm="1">
        <f t="array" ref="M921">SUMPRODUCT(--(N921:Q921&lt;&gt;"")) + IF(TRIM(R921)="",0,LEN(R921)-LEN(SUBSTITUTE(R921,",",""))+1)</f>
        <v>0</v>
      </c>
      <c r="N921" s="242" t="str">
        <f>IF(AND(I921&lt;&gt;0,I921&lt;&gt;""),IF(TRIM(SUBSTITUTE(B921,CHAR(160),""))="","",IF(ISNUMBER(MATCH(TRIM(SUBSTITUTE(B921,CHAR(160),"")),'Look Up Values'!$B$2:$B$500,0)),"","Origin error")),"")</f>
        <v/>
      </c>
      <c r="O921" s="242" t="str">
        <f>IF(AND(I921&lt;&gt;0,I921&lt;&gt;""),IF(C921="","",IF(AND(ISNUMBER(--LEFT(C921,FIND(" ",C921&amp;" ")-1)),OR(LEN(LEFT(C921,FIND(" ",C921&amp;" ")-1))=6,LEN(LEFT(C921,FIND(" ",C921&amp;" ")-1))=7),OR(ISNUMBER(MATCH(LEFT(C921,FIND(" ",C921&amp;" ")-1),'Look Up Values'!$G$2:$G$1000,0)),ISNUMBER(MATCH(LEFT(C921,FIND(" ",C921&amp;" ")-1),'Look Up Values'!$AE$2:$AE$2000,0)))),"","EWC error")),"")</f>
        <v/>
      </c>
      <c r="P921" s="242" t="str" cm="1">
        <f t="array" ref="P921">IF(AND(I921&lt;&gt;0,I921&lt;&gt;""),IF(D921="","",IF(ISNUMBER(MATCH(SUBSTITUTE(D921," ",""),SUBSTITUTE('Look Up Values'!$S$2:$S$120," ",""),0)),"","D&amp;R error")),"")</f>
        <v/>
      </c>
      <c r="Q921" s="242" t="str" cm="1">
        <f t="array" ref="Q921">IF(AND(I921&lt;&gt;0,I921&lt;&gt;""),IF(G921="","",IF(ISNUMBER(MATCH(SUBSTITUTE(G921," ",""),SUBSTITUTE('Look Up Values'!$I$2:$I$10," ",""),0)),"","State error")),"")</f>
        <v/>
      </c>
      <c r="R921" s="260" t="str">
        <f t="shared" si="29"/>
        <v/>
      </c>
    </row>
    <row r="922" spans="1:18" ht="15.75">
      <c r="A922" s="250">
        <v>915</v>
      </c>
      <c r="B922" s="198"/>
      <c r="C922" s="25"/>
      <c r="D922" s="25"/>
      <c r="E922" s="25"/>
      <c r="F922" s="25"/>
      <c r="G922" s="26"/>
      <c r="H922" s="27"/>
      <c r="I922" s="28"/>
      <c r="J922" s="430"/>
      <c r="K922" s="8"/>
      <c r="L922" s="457" t="str">
        <f t="shared" si="28"/>
        <v/>
      </c>
      <c r="M922" s="245" cm="1">
        <f t="array" ref="M922">SUMPRODUCT(--(N922:Q922&lt;&gt;"")) + IF(TRIM(R922)="",0,LEN(R922)-LEN(SUBSTITUTE(R922,",",""))+1)</f>
        <v>0</v>
      </c>
      <c r="N922" s="242" t="str">
        <f>IF(AND(I922&lt;&gt;0,I922&lt;&gt;""),IF(TRIM(SUBSTITUTE(B922,CHAR(160),""))="","",IF(ISNUMBER(MATCH(TRIM(SUBSTITUTE(B922,CHAR(160),"")),'Look Up Values'!$B$2:$B$500,0)),"","Origin error")),"")</f>
        <v/>
      </c>
      <c r="O922" s="242" t="str">
        <f>IF(AND(I922&lt;&gt;0,I922&lt;&gt;""),IF(C922="","",IF(AND(ISNUMBER(--LEFT(C922,FIND(" ",C922&amp;" ")-1)),OR(LEN(LEFT(C922,FIND(" ",C922&amp;" ")-1))=6,LEN(LEFT(C922,FIND(" ",C922&amp;" ")-1))=7),OR(ISNUMBER(MATCH(LEFT(C922,FIND(" ",C922&amp;" ")-1),'Look Up Values'!$G$2:$G$1000,0)),ISNUMBER(MATCH(LEFT(C922,FIND(" ",C922&amp;" ")-1),'Look Up Values'!$AE$2:$AE$2000,0)))),"","EWC error")),"")</f>
        <v/>
      </c>
      <c r="P922" s="242" t="str" cm="1">
        <f t="array" ref="P922">IF(AND(I922&lt;&gt;0,I922&lt;&gt;""),IF(D922="","",IF(ISNUMBER(MATCH(SUBSTITUTE(D922," ",""),SUBSTITUTE('Look Up Values'!$S$2:$S$120," ",""),0)),"","D&amp;R error")),"")</f>
        <v/>
      </c>
      <c r="Q922" s="242" t="str" cm="1">
        <f t="array" ref="Q922">IF(AND(I922&lt;&gt;0,I922&lt;&gt;""),IF(G922="","",IF(ISNUMBER(MATCH(SUBSTITUTE(G922," ",""),SUBSTITUTE('Look Up Values'!$I$2:$I$10," ",""),0)),"","State error")),"")</f>
        <v/>
      </c>
      <c r="R922" s="260" t="str">
        <f t="shared" si="29"/>
        <v/>
      </c>
    </row>
    <row r="923" spans="1:18" ht="15.75">
      <c r="A923" s="250">
        <v>916</v>
      </c>
      <c r="B923" s="198"/>
      <c r="C923" s="25"/>
      <c r="D923" s="25"/>
      <c r="E923" s="25"/>
      <c r="F923" s="25"/>
      <c r="G923" s="26"/>
      <c r="H923" s="27"/>
      <c r="I923" s="28"/>
      <c r="J923" s="430"/>
      <c r="K923" s="8"/>
      <c r="L923" s="457" t="str">
        <f t="shared" si="28"/>
        <v/>
      </c>
      <c r="M923" s="245" cm="1">
        <f t="array" ref="M923">SUMPRODUCT(--(N923:Q923&lt;&gt;"")) + IF(TRIM(R923)="",0,LEN(R923)-LEN(SUBSTITUTE(R923,",",""))+1)</f>
        <v>0</v>
      </c>
      <c r="N923" s="242" t="str">
        <f>IF(AND(I923&lt;&gt;0,I923&lt;&gt;""),IF(TRIM(SUBSTITUTE(B923,CHAR(160),""))="","",IF(ISNUMBER(MATCH(TRIM(SUBSTITUTE(B923,CHAR(160),"")),'Look Up Values'!$B$2:$B$500,0)),"","Origin error")),"")</f>
        <v/>
      </c>
      <c r="O923" s="242" t="str">
        <f>IF(AND(I923&lt;&gt;0,I923&lt;&gt;""),IF(C923="","",IF(AND(ISNUMBER(--LEFT(C923,FIND(" ",C923&amp;" ")-1)),OR(LEN(LEFT(C923,FIND(" ",C923&amp;" ")-1))=6,LEN(LEFT(C923,FIND(" ",C923&amp;" ")-1))=7),OR(ISNUMBER(MATCH(LEFT(C923,FIND(" ",C923&amp;" ")-1),'Look Up Values'!$G$2:$G$1000,0)),ISNUMBER(MATCH(LEFT(C923,FIND(" ",C923&amp;" ")-1),'Look Up Values'!$AE$2:$AE$2000,0)))),"","EWC error")),"")</f>
        <v/>
      </c>
      <c r="P923" s="242" t="str" cm="1">
        <f t="array" ref="P923">IF(AND(I923&lt;&gt;0,I923&lt;&gt;""),IF(D923="","",IF(ISNUMBER(MATCH(SUBSTITUTE(D923," ",""),SUBSTITUTE('Look Up Values'!$S$2:$S$120," ",""),0)),"","D&amp;R error")),"")</f>
        <v/>
      </c>
      <c r="Q923" s="242" t="str" cm="1">
        <f t="array" ref="Q923">IF(AND(I923&lt;&gt;0,I923&lt;&gt;""),IF(G923="","",IF(ISNUMBER(MATCH(SUBSTITUTE(G923," ",""),SUBSTITUTE('Look Up Values'!$I$2:$I$10," ",""),0)),"","State error")),"")</f>
        <v/>
      </c>
      <c r="R923" s="260" t="str">
        <f t="shared" si="29"/>
        <v/>
      </c>
    </row>
    <row r="924" spans="1:18" ht="15.75">
      <c r="A924" s="250">
        <v>917</v>
      </c>
      <c r="B924" s="198"/>
      <c r="C924" s="25"/>
      <c r="D924" s="25"/>
      <c r="E924" s="25"/>
      <c r="F924" s="25"/>
      <c r="G924" s="26"/>
      <c r="H924" s="27"/>
      <c r="I924" s="28"/>
      <c r="J924" s="430"/>
      <c r="K924" s="8"/>
      <c r="L924" s="457" t="str">
        <f t="shared" si="28"/>
        <v/>
      </c>
      <c r="M924" s="245" cm="1">
        <f t="array" ref="M924">SUMPRODUCT(--(N924:Q924&lt;&gt;"")) + IF(TRIM(R924)="",0,LEN(R924)-LEN(SUBSTITUTE(R924,",",""))+1)</f>
        <v>0</v>
      </c>
      <c r="N924" s="242" t="str">
        <f>IF(AND(I924&lt;&gt;0,I924&lt;&gt;""),IF(TRIM(SUBSTITUTE(B924,CHAR(160),""))="","",IF(ISNUMBER(MATCH(TRIM(SUBSTITUTE(B924,CHAR(160),"")),'Look Up Values'!$B$2:$B$500,0)),"","Origin error")),"")</f>
        <v/>
      </c>
      <c r="O924" s="242" t="str">
        <f>IF(AND(I924&lt;&gt;0,I924&lt;&gt;""),IF(C924="","",IF(AND(ISNUMBER(--LEFT(C924,FIND(" ",C924&amp;" ")-1)),OR(LEN(LEFT(C924,FIND(" ",C924&amp;" ")-1))=6,LEN(LEFT(C924,FIND(" ",C924&amp;" ")-1))=7),OR(ISNUMBER(MATCH(LEFT(C924,FIND(" ",C924&amp;" ")-1),'Look Up Values'!$G$2:$G$1000,0)),ISNUMBER(MATCH(LEFT(C924,FIND(" ",C924&amp;" ")-1),'Look Up Values'!$AE$2:$AE$2000,0)))),"","EWC error")),"")</f>
        <v/>
      </c>
      <c r="P924" s="242" t="str" cm="1">
        <f t="array" ref="P924">IF(AND(I924&lt;&gt;0,I924&lt;&gt;""),IF(D924="","",IF(ISNUMBER(MATCH(SUBSTITUTE(D924," ",""),SUBSTITUTE('Look Up Values'!$S$2:$S$120," ",""),0)),"","D&amp;R error")),"")</f>
        <v/>
      </c>
      <c r="Q924" s="242" t="str" cm="1">
        <f t="array" ref="Q924">IF(AND(I924&lt;&gt;0,I924&lt;&gt;""),IF(G924="","",IF(ISNUMBER(MATCH(SUBSTITUTE(G924," ",""),SUBSTITUTE('Look Up Values'!$I$2:$I$10," ",""),0)),"","State error")),"")</f>
        <v/>
      </c>
      <c r="R924" s="260" t="str">
        <f t="shared" si="29"/>
        <v/>
      </c>
    </row>
    <row r="925" spans="1:18" ht="15.75">
      <c r="A925" s="250">
        <v>918</v>
      </c>
      <c r="B925" s="198"/>
      <c r="C925" s="25"/>
      <c r="D925" s="25"/>
      <c r="E925" s="25"/>
      <c r="F925" s="25"/>
      <c r="G925" s="26"/>
      <c r="H925" s="27"/>
      <c r="I925" s="28"/>
      <c r="J925" s="430"/>
      <c r="K925" s="8"/>
      <c r="L925" s="457" t="str">
        <f t="shared" si="28"/>
        <v/>
      </c>
      <c r="M925" s="245" cm="1">
        <f t="array" ref="M925">SUMPRODUCT(--(N925:Q925&lt;&gt;"")) + IF(TRIM(R925)="",0,LEN(R925)-LEN(SUBSTITUTE(R925,",",""))+1)</f>
        <v>0</v>
      </c>
      <c r="N925" s="242" t="str">
        <f>IF(AND(I925&lt;&gt;0,I925&lt;&gt;""),IF(TRIM(SUBSTITUTE(B925,CHAR(160),""))="","",IF(ISNUMBER(MATCH(TRIM(SUBSTITUTE(B925,CHAR(160),"")),'Look Up Values'!$B$2:$B$500,0)),"","Origin error")),"")</f>
        <v/>
      </c>
      <c r="O925" s="242" t="str">
        <f>IF(AND(I925&lt;&gt;0,I925&lt;&gt;""),IF(C925="","",IF(AND(ISNUMBER(--LEFT(C925,FIND(" ",C925&amp;" ")-1)),OR(LEN(LEFT(C925,FIND(" ",C925&amp;" ")-1))=6,LEN(LEFT(C925,FIND(" ",C925&amp;" ")-1))=7),OR(ISNUMBER(MATCH(LEFT(C925,FIND(" ",C925&amp;" ")-1),'Look Up Values'!$G$2:$G$1000,0)),ISNUMBER(MATCH(LEFT(C925,FIND(" ",C925&amp;" ")-1),'Look Up Values'!$AE$2:$AE$2000,0)))),"","EWC error")),"")</f>
        <v/>
      </c>
      <c r="P925" s="242" t="str" cm="1">
        <f t="array" ref="P925">IF(AND(I925&lt;&gt;0,I925&lt;&gt;""),IF(D925="","",IF(ISNUMBER(MATCH(SUBSTITUTE(D925," ",""),SUBSTITUTE('Look Up Values'!$S$2:$S$120," ",""),0)),"","D&amp;R error")),"")</f>
        <v/>
      </c>
      <c r="Q925" s="242" t="str" cm="1">
        <f t="array" ref="Q925">IF(AND(I925&lt;&gt;0,I925&lt;&gt;""),IF(G925="","",IF(ISNUMBER(MATCH(SUBSTITUTE(G925," ",""),SUBSTITUTE('Look Up Values'!$I$2:$I$10," ",""),0)),"","State error")),"")</f>
        <v/>
      </c>
      <c r="R925" s="260" t="str">
        <f t="shared" si="29"/>
        <v/>
      </c>
    </row>
    <row r="926" spans="1:18" ht="15.75">
      <c r="A926" s="250">
        <v>919</v>
      </c>
      <c r="B926" s="198"/>
      <c r="C926" s="25"/>
      <c r="D926" s="25"/>
      <c r="E926" s="25"/>
      <c r="F926" s="25"/>
      <c r="G926" s="26"/>
      <c r="H926" s="27"/>
      <c r="I926" s="28"/>
      <c r="J926" s="430"/>
      <c r="K926" s="8"/>
      <c r="L926" s="457" t="str">
        <f t="shared" si="28"/>
        <v/>
      </c>
      <c r="M926" s="245" cm="1">
        <f t="array" ref="M926">SUMPRODUCT(--(N926:Q926&lt;&gt;"")) + IF(TRIM(R926)="",0,LEN(R926)-LEN(SUBSTITUTE(R926,",",""))+1)</f>
        <v>0</v>
      </c>
      <c r="N926" s="242" t="str">
        <f>IF(AND(I926&lt;&gt;0,I926&lt;&gt;""),IF(TRIM(SUBSTITUTE(B926,CHAR(160),""))="","",IF(ISNUMBER(MATCH(TRIM(SUBSTITUTE(B926,CHAR(160),"")),'Look Up Values'!$B$2:$B$500,0)),"","Origin error")),"")</f>
        <v/>
      </c>
      <c r="O926" s="242" t="str">
        <f>IF(AND(I926&lt;&gt;0,I926&lt;&gt;""),IF(C926="","",IF(AND(ISNUMBER(--LEFT(C926,FIND(" ",C926&amp;" ")-1)),OR(LEN(LEFT(C926,FIND(" ",C926&amp;" ")-1))=6,LEN(LEFT(C926,FIND(" ",C926&amp;" ")-1))=7),OR(ISNUMBER(MATCH(LEFT(C926,FIND(" ",C926&amp;" ")-1),'Look Up Values'!$G$2:$G$1000,0)),ISNUMBER(MATCH(LEFT(C926,FIND(" ",C926&amp;" ")-1),'Look Up Values'!$AE$2:$AE$2000,0)))),"","EWC error")),"")</f>
        <v/>
      </c>
      <c r="P926" s="242" t="str" cm="1">
        <f t="array" ref="P926">IF(AND(I926&lt;&gt;0,I926&lt;&gt;""),IF(D926="","",IF(ISNUMBER(MATCH(SUBSTITUTE(D926," ",""),SUBSTITUTE('Look Up Values'!$S$2:$S$120," ",""),0)),"","D&amp;R error")),"")</f>
        <v/>
      </c>
      <c r="Q926" s="242" t="str" cm="1">
        <f t="array" ref="Q926">IF(AND(I926&lt;&gt;0,I926&lt;&gt;""),IF(G926="","",IF(ISNUMBER(MATCH(SUBSTITUTE(G926," ",""),SUBSTITUTE('Look Up Values'!$I$2:$I$10," ",""),0)),"","State error")),"")</f>
        <v/>
      </c>
      <c r="R926" s="260" t="str">
        <f t="shared" si="29"/>
        <v/>
      </c>
    </row>
    <row r="927" spans="1:18" ht="15.75">
      <c r="A927" s="250">
        <v>920</v>
      </c>
      <c r="B927" s="198"/>
      <c r="C927" s="25"/>
      <c r="D927" s="25"/>
      <c r="E927" s="25"/>
      <c r="F927" s="25"/>
      <c r="G927" s="26"/>
      <c r="H927" s="27"/>
      <c r="I927" s="28"/>
      <c r="J927" s="430"/>
      <c r="K927" s="8"/>
      <c r="L927" s="457" t="str">
        <f t="shared" si="28"/>
        <v/>
      </c>
      <c r="M927" s="245" cm="1">
        <f t="array" ref="M927">SUMPRODUCT(--(N927:Q927&lt;&gt;"")) + IF(TRIM(R927)="",0,LEN(R927)-LEN(SUBSTITUTE(R927,",",""))+1)</f>
        <v>0</v>
      </c>
      <c r="N927" s="242" t="str">
        <f>IF(AND(I927&lt;&gt;0,I927&lt;&gt;""),IF(TRIM(SUBSTITUTE(B927,CHAR(160),""))="","",IF(ISNUMBER(MATCH(TRIM(SUBSTITUTE(B927,CHAR(160),"")),'Look Up Values'!$B$2:$B$500,0)),"","Origin error")),"")</f>
        <v/>
      </c>
      <c r="O927" s="242" t="str">
        <f>IF(AND(I927&lt;&gt;0,I927&lt;&gt;""),IF(C927="","",IF(AND(ISNUMBER(--LEFT(C927,FIND(" ",C927&amp;" ")-1)),OR(LEN(LEFT(C927,FIND(" ",C927&amp;" ")-1))=6,LEN(LEFT(C927,FIND(" ",C927&amp;" ")-1))=7),OR(ISNUMBER(MATCH(LEFT(C927,FIND(" ",C927&amp;" ")-1),'Look Up Values'!$G$2:$G$1000,0)),ISNUMBER(MATCH(LEFT(C927,FIND(" ",C927&amp;" ")-1),'Look Up Values'!$AE$2:$AE$2000,0)))),"","EWC error")),"")</f>
        <v/>
      </c>
      <c r="P927" s="242" t="str" cm="1">
        <f t="array" ref="P927">IF(AND(I927&lt;&gt;0,I927&lt;&gt;""),IF(D927="","",IF(ISNUMBER(MATCH(SUBSTITUTE(D927," ",""),SUBSTITUTE('Look Up Values'!$S$2:$S$120," ",""),0)),"","D&amp;R error")),"")</f>
        <v/>
      </c>
      <c r="Q927" s="242" t="str" cm="1">
        <f t="array" ref="Q927">IF(AND(I927&lt;&gt;0,I927&lt;&gt;""),IF(G927="","",IF(ISNUMBER(MATCH(SUBSTITUTE(G927," ",""),SUBSTITUTE('Look Up Values'!$I$2:$I$10," ",""),0)),"","State error")),"")</f>
        <v/>
      </c>
      <c r="R927" s="260" t="str">
        <f t="shared" si="29"/>
        <v/>
      </c>
    </row>
    <row r="928" spans="1:18" ht="15.75">
      <c r="A928" s="250">
        <v>921</v>
      </c>
      <c r="B928" s="198"/>
      <c r="C928" s="25"/>
      <c r="D928" s="25"/>
      <c r="E928" s="25"/>
      <c r="F928" s="25"/>
      <c r="G928" s="26"/>
      <c r="H928" s="27"/>
      <c r="I928" s="28"/>
      <c r="J928" s="430"/>
      <c r="K928" s="8"/>
      <c r="L928" s="457" t="str">
        <f t="shared" si="28"/>
        <v/>
      </c>
      <c r="M928" s="245" cm="1">
        <f t="array" ref="M928">SUMPRODUCT(--(N928:Q928&lt;&gt;"")) + IF(TRIM(R928)="",0,LEN(R928)-LEN(SUBSTITUTE(R928,",",""))+1)</f>
        <v>0</v>
      </c>
      <c r="N928" s="242" t="str">
        <f>IF(AND(I928&lt;&gt;0,I928&lt;&gt;""),IF(TRIM(SUBSTITUTE(B928,CHAR(160),""))="","",IF(ISNUMBER(MATCH(TRIM(SUBSTITUTE(B928,CHAR(160),"")),'Look Up Values'!$B$2:$B$500,0)),"","Origin error")),"")</f>
        <v/>
      </c>
      <c r="O928" s="242" t="str">
        <f>IF(AND(I928&lt;&gt;0,I928&lt;&gt;""),IF(C928="","",IF(AND(ISNUMBER(--LEFT(C928,FIND(" ",C928&amp;" ")-1)),OR(LEN(LEFT(C928,FIND(" ",C928&amp;" ")-1))=6,LEN(LEFT(C928,FIND(" ",C928&amp;" ")-1))=7),OR(ISNUMBER(MATCH(LEFT(C928,FIND(" ",C928&amp;" ")-1),'Look Up Values'!$G$2:$G$1000,0)),ISNUMBER(MATCH(LEFT(C928,FIND(" ",C928&amp;" ")-1),'Look Up Values'!$AE$2:$AE$2000,0)))),"","EWC error")),"")</f>
        <v/>
      </c>
      <c r="P928" s="242" t="str" cm="1">
        <f t="array" ref="P928">IF(AND(I928&lt;&gt;0,I928&lt;&gt;""),IF(D928="","",IF(ISNUMBER(MATCH(SUBSTITUTE(D928," ",""),SUBSTITUTE('Look Up Values'!$S$2:$S$120," ",""),0)),"","D&amp;R error")),"")</f>
        <v/>
      </c>
      <c r="Q928" s="242" t="str" cm="1">
        <f t="array" ref="Q928">IF(AND(I928&lt;&gt;0,I928&lt;&gt;""),IF(G928="","",IF(ISNUMBER(MATCH(SUBSTITUTE(G928," ",""),SUBSTITUTE('Look Up Values'!$I$2:$I$10," ",""),0)),"","State error")),"")</f>
        <v/>
      </c>
      <c r="R928" s="260" t="str">
        <f t="shared" si="29"/>
        <v/>
      </c>
    </row>
    <row r="929" spans="1:18" ht="15.75">
      <c r="A929" s="250">
        <v>922</v>
      </c>
      <c r="B929" s="198"/>
      <c r="C929" s="25"/>
      <c r="D929" s="25"/>
      <c r="E929" s="25"/>
      <c r="F929" s="25"/>
      <c r="G929" s="26"/>
      <c r="H929" s="27"/>
      <c r="I929" s="28"/>
      <c r="J929" s="430"/>
      <c r="K929" s="8"/>
      <c r="L929" s="457" t="str">
        <f t="shared" si="28"/>
        <v/>
      </c>
      <c r="M929" s="245" cm="1">
        <f t="array" ref="M929">SUMPRODUCT(--(N929:Q929&lt;&gt;"")) + IF(TRIM(R929)="",0,LEN(R929)-LEN(SUBSTITUTE(R929,",",""))+1)</f>
        <v>0</v>
      </c>
      <c r="N929" s="242" t="str">
        <f>IF(AND(I929&lt;&gt;0,I929&lt;&gt;""),IF(TRIM(SUBSTITUTE(B929,CHAR(160),""))="","",IF(ISNUMBER(MATCH(TRIM(SUBSTITUTE(B929,CHAR(160),"")),'Look Up Values'!$B$2:$B$500,0)),"","Origin error")),"")</f>
        <v/>
      </c>
      <c r="O929" s="242" t="str">
        <f>IF(AND(I929&lt;&gt;0,I929&lt;&gt;""),IF(C929="","",IF(AND(ISNUMBER(--LEFT(C929,FIND(" ",C929&amp;" ")-1)),OR(LEN(LEFT(C929,FIND(" ",C929&amp;" ")-1))=6,LEN(LEFT(C929,FIND(" ",C929&amp;" ")-1))=7),OR(ISNUMBER(MATCH(LEFT(C929,FIND(" ",C929&amp;" ")-1),'Look Up Values'!$G$2:$G$1000,0)),ISNUMBER(MATCH(LEFT(C929,FIND(" ",C929&amp;" ")-1),'Look Up Values'!$AE$2:$AE$2000,0)))),"","EWC error")),"")</f>
        <v/>
      </c>
      <c r="P929" s="242" t="str" cm="1">
        <f t="array" ref="P929">IF(AND(I929&lt;&gt;0,I929&lt;&gt;""),IF(D929="","",IF(ISNUMBER(MATCH(SUBSTITUTE(D929," ",""),SUBSTITUTE('Look Up Values'!$S$2:$S$120," ",""),0)),"","D&amp;R error")),"")</f>
        <v/>
      </c>
      <c r="Q929" s="242" t="str" cm="1">
        <f t="array" ref="Q929">IF(AND(I929&lt;&gt;0,I929&lt;&gt;""),IF(G929="","",IF(ISNUMBER(MATCH(SUBSTITUTE(G929," ",""),SUBSTITUTE('Look Up Values'!$I$2:$I$10," ",""),0)),"","State error")),"")</f>
        <v/>
      </c>
      <c r="R929" s="260" t="str">
        <f t="shared" si="29"/>
        <v/>
      </c>
    </row>
    <row r="930" spans="1:18" ht="15.75">
      <c r="A930" s="250">
        <v>923</v>
      </c>
      <c r="B930" s="198"/>
      <c r="C930" s="25"/>
      <c r="D930" s="25"/>
      <c r="E930" s="25"/>
      <c r="F930" s="25"/>
      <c r="G930" s="26"/>
      <c r="H930" s="27"/>
      <c r="I930" s="28"/>
      <c r="J930" s="430"/>
      <c r="K930" s="8"/>
      <c r="L930" s="457" t="str">
        <f t="shared" si="28"/>
        <v/>
      </c>
      <c r="M930" s="245" cm="1">
        <f t="array" ref="M930">SUMPRODUCT(--(N930:Q930&lt;&gt;"")) + IF(TRIM(R930)="",0,LEN(R930)-LEN(SUBSTITUTE(R930,",",""))+1)</f>
        <v>0</v>
      </c>
      <c r="N930" s="242" t="str">
        <f>IF(AND(I930&lt;&gt;0,I930&lt;&gt;""),IF(TRIM(SUBSTITUTE(B930,CHAR(160),""))="","",IF(ISNUMBER(MATCH(TRIM(SUBSTITUTE(B930,CHAR(160),"")),'Look Up Values'!$B$2:$B$500,0)),"","Origin error")),"")</f>
        <v/>
      </c>
      <c r="O930" s="242" t="str">
        <f>IF(AND(I930&lt;&gt;0,I930&lt;&gt;""),IF(C930="","",IF(AND(ISNUMBER(--LEFT(C930,FIND(" ",C930&amp;" ")-1)),OR(LEN(LEFT(C930,FIND(" ",C930&amp;" ")-1))=6,LEN(LEFT(C930,FIND(" ",C930&amp;" ")-1))=7),OR(ISNUMBER(MATCH(LEFT(C930,FIND(" ",C930&amp;" ")-1),'Look Up Values'!$G$2:$G$1000,0)),ISNUMBER(MATCH(LEFT(C930,FIND(" ",C930&amp;" ")-1),'Look Up Values'!$AE$2:$AE$2000,0)))),"","EWC error")),"")</f>
        <v/>
      </c>
      <c r="P930" s="242" t="str" cm="1">
        <f t="array" ref="P930">IF(AND(I930&lt;&gt;0,I930&lt;&gt;""),IF(D930="","",IF(ISNUMBER(MATCH(SUBSTITUTE(D930," ",""),SUBSTITUTE('Look Up Values'!$S$2:$S$120," ",""),0)),"","D&amp;R error")),"")</f>
        <v/>
      </c>
      <c r="Q930" s="242" t="str" cm="1">
        <f t="array" ref="Q930">IF(AND(I930&lt;&gt;0,I930&lt;&gt;""),IF(G930="","",IF(ISNUMBER(MATCH(SUBSTITUTE(G930," ",""),SUBSTITUTE('Look Up Values'!$I$2:$I$10," ",""),0)),"","State error")),"")</f>
        <v/>
      </c>
      <c r="R930" s="260" t="str">
        <f t="shared" si="29"/>
        <v/>
      </c>
    </row>
    <row r="931" spans="1:18" ht="15.75">
      <c r="A931" s="250">
        <v>924</v>
      </c>
      <c r="B931" s="198"/>
      <c r="C931" s="25"/>
      <c r="D931" s="25"/>
      <c r="E931" s="25"/>
      <c r="F931" s="25"/>
      <c r="G931" s="26"/>
      <c r="H931" s="27"/>
      <c r="I931" s="28"/>
      <c r="J931" s="430"/>
      <c r="K931" s="8"/>
      <c r="L931" s="457" t="str">
        <f t="shared" si="28"/>
        <v/>
      </c>
      <c r="M931" s="245" cm="1">
        <f t="array" ref="M931">SUMPRODUCT(--(N931:Q931&lt;&gt;"")) + IF(TRIM(R931)="",0,LEN(R931)-LEN(SUBSTITUTE(R931,",",""))+1)</f>
        <v>0</v>
      </c>
      <c r="N931" s="242" t="str">
        <f>IF(AND(I931&lt;&gt;0,I931&lt;&gt;""),IF(TRIM(SUBSTITUTE(B931,CHAR(160),""))="","",IF(ISNUMBER(MATCH(TRIM(SUBSTITUTE(B931,CHAR(160),"")),'Look Up Values'!$B$2:$B$500,0)),"","Origin error")),"")</f>
        <v/>
      </c>
      <c r="O931" s="242" t="str">
        <f>IF(AND(I931&lt;&gt;0,I931&lt;&gt;""),IF(C931="","",IF(AND(ISNUMBER(--LEFT(C931,FIND(" ",C931&amp;" ")-1)),OR(LEN(LEFT(C931,FIND(" ",C931&amp;" ")-1))=6,LEN(LEFT(C931,FIND(" ",C931&amp;" ")-1))=7),OR(ISNUMBER(MATCH(LEFT(C931,FIND(" ",C931&amp;" ")-1),'Look Up Values'!$G$2:$G$1000,0)),ISNUMBER(MATCH(LEFT(C931,FIND(" ",C931&amp;" ")-1),'Look Up Values'!$AE$2:$AE$2000,0)))),"","EWC error")),"")</f>
        <v/>
      </c>
      <c r="P931" s="242" t="str" cm="1">
        <f t="array" ref="P931">IF(AND(I931&lt;&gt;0,I931&lt;&gt;""),IF(D931="","",IF(ISNUMBER(MATCH(SUBSTITUTE(D931," ",""),SUBSTITUTE('Look Up Values'!$S$2:$S$120," ",""),0)),"","D&amp;R error")),"")</f>
        <v/>
      </c>
      <c r="Q931" s="242" t="str" cm="1">
        <f t="array" ref="Q931">IF(AND(I931&lt;&gt;0,I931&lt;&gt;""),IF(G931="","",IF(ISNUMBER(MATCH(SUBSTITUTE(G931," ",""),SUBSTITUTE('Look Up Values'!$I$2:$I$10," ",""),0)),"","State error")),"")</f>
        <v/>
      </c>
      <c r="R931" s="260" t="str">
        <f t="shared" si="29"/>
        <v/>
      </c>
    </row>
    <row r="932" spans="1:18" ht="15.75">
      <c r="A932" s="250">
        <v>925</v>
      </c>
      <c r="B932" s="198"/>
      <c r="C932" s="25"/>
      <c r="D932" s="25"/>
      <c r="E932" s="25"/>
      <c r="F932" s="25"/>
      <c r="G932" s="26"/>
      <c r="H932" s="27"/>
      <c r="I932" s="28"/>
      <c r="J932" s="430"/>
      <c r="K932" s="8"/>
      <c r="L932" s="457" t="str">
        <f t="shared" si="28"/>
        <v/>
      </c>
      <c r="M932" s="245" cm="1">
        <f t="array" ref="M932">SUMPRODUCT(--(N932:Q932&lt;&gt;"")) + IF(TRIM(R932)="",0,LEN(R932)-LEN(SUBSTITUTE(R932,",",""))+1)</f>
        <v>0</v>
      </c>
      <c r="N932" s="242" t="str">
        <f>IF(AND(I932&lt;&gt;0,I932&lt;&gt;""),IF(TRIM(SUBSTITUTE(B932,CHAR(160),""))="","",IF(ISNUMBER(MATCH(TRIM(SUBSTITUTE(B932,CHAR(160),"")),'Look Up Values'!$B$2:$B$500,0)),"","Origin error")),"")</f>
        <v/>
      </c>
      <c r="O932" s="242" t="str">
        <f>IF(AND(I932&lt;&gt;0,I932&lt;&gt;""),IF(C932="","",IF(AND(ISNUMBER(--LEFT(C932,FIND(" ",C932&amp;" ")-1)),OR(LEN(LEFT(C932,FIND(" ",C932&amp;" ")-1))=6,LEN(LEFT(C932,FIND(" ",C932&amp;" ")-1))=7),OR(ISNUMBER(MATCH(LEFT(C932,FIND(" ",C932&amp;" ")-1),'Look Up Values'!$G$2:$G$1000,0)),ISNUMBER(MATCH(LEFT(C932,FIND(" ",C932&amp;" ")-1),'Look Up Values'!$AE$2:$AE$2000,0)))),"","EWC error")),"")</f>
        <v/>
      </c>
      <c r="P932" s="242" t="str" cm="1">
        <f t="array" ref="P932">IF(AND(I932&lt;&gt;0,I932&lt;&gt;""),IF(D932="","",IF(ISNUMBER(MATCH(SUBSTITUTE(D932," ",""),SUBSTITUTE('Look Up Values'!$S$2:$S$120," ",""),0)),"","D&amp;R error")),"")</f>
        <v/>
      </c>
      <c r="Q932" s="242" t="str" cm="1">
        <f t="array" ref="Q932">IF(AND(I932&lt;&gt;0,I932&lt;&gt;""),IF(G932="","",IF(ISNUMBER(MATCH(SUBSTITUTE(G932," ",""),SUBSTITUTE('Look Up Values'!$I$2:$I$10," ",""),0)),"","State error")),"")</f>
        <v/>
      </c>
      <c r="R932" s="260" t="str">
        <f t="shared" si="29"/>
        <v/>
      </c>
    </row>
    <row r="933" spans="1:18" ht="15.75">
      <c r="A933" s="250">
        <v>926</v>
      </c>
      <c r="B933" s="198"/>
      <c r="C933" s="25"/>
      <c r="D933" s="25"/>
      <c r="E933" s="25"/>
      <c r="F933" s="25"/>
      <c r="G933" s="26"/>
      <c r="H933" s="27"/>
      <c r="I933" s="28"/>
      <c r="J933" s="430"/>
      <c r="K933" s="8"/>
      <c r="L933" s="457" t="str">
        <f t="shared" si="28"/>
        <v/>
      </c>
      <c r="M933" s="245" cm="1">
        <f t="array" ref="M933">SUMPRODUCT(--(N933:Q933&lt;&gt;"")) + IF(TRIM(R933)="",0,LEN(R933)-LEN(SUBSTITUTE(R933,",",""))+1)</f>
        <v>0</v>
      </c>
      <c r="N933" s="242" t="str">
        <f>IF(AND(I933&lt;&gt;0,I933&lt;&gt;""),IF(TRIM(SUBSTITUTE(B933,CHAR(160),""))="","",IF(ISNUMBER(MATCH(TRIM(SUBSTITUTE(B933,CHAR(160),"")),'Look Up Values'!$B$2:$B$500,0)),"","Origin error")),"")</f>
        <v/>
      </c>
      <c r="O933" s="242" t="str">
        <f>IF(AND(I933&lt;&gt;0,I933&lt;&gt;""),IF(C933="","",IF(AND(ISNUMBER(--LEFT(C933,FIND(" ",C933&amp;" ")-1)),OR(LEN(LEFT(C933,FIND(" ",C933&amp;" ")-1))=6,LEN(LEFT(C933,FIND(" ",C933&amp;" ")-1))=7),OR(ISNUMBER(MATCH(LEFT(C933,FIND(" ",C933&amp;" ")-1),'Look Up Values'!$G$2:$G$1000,0)),ISNUMBER(MATCH(LEFT(C933,FIND(" ",C933&amp;" ")-1),'Look Up Values'!$AE$2:$AE$2000,0)))),"","EWC error")),"")</f>
        <v/>
      </c>
      <c r="P933" s="242" t="str" cm="1">
        <f t="array" ref="P933">IF(AND(I933&lt;&gt;0,I933&lt;&gt;""),IF(D933="","",IF(ISNUMBER(MATCH(SUBSTITUTE(D933," ",""),SUBSTITUTE('Look Up Values'!$S$2:$S$120," ",""),0)),"","D&amp;R error")),"")</f>
        <v/>
      </c>
      <c r="Q933" s="242" t="str" cm="1">
        <f t="array" ref="Q933">IF(AND(I933&lt;&gt;0,I933&lt;&gt;""),IF(G933="","",IF(ISNUMBER(MATCH(SUBSTITUTE(G933," ",""),SUBSTITUTE('Look Up Values'!$I$2:$I$10," ",""),0)),"","State error")),"")</f>
        <v/>
      </c>
      <c r="R933" s="260" t="str">
        <f t="shared" si="29"/>
        <v/>
      </c>
    </row>
    <row r="934" spans="1:18" ht="15.75">
      <c r="A934" s="250">
        <v>927</v>
      </c>
      <c r="B934" s="198"/>
      <c r="C934" s="25"/>
      <c r="D934" s="25"/>
      <c r="E934" s="25"/>
      <c r="F934" s="25"/>
      <c r="G934" s="26"/>
      <c r="H934" s="27"/>
      <c r="I934" s="28"/>
      <c r="J934" s="430"/>
      <c r="K934" s="8"/>
      <c r="L934" s="457" t="str">
        <f t="shared" si="28"/>
        <v/>
      </c>
      <c r="M934" s="245" cm="1">
        <f t="array" ref="M934">SUMPRODUCT(--(N934:Q934&lt;&gt;"")) + IF(TRIM(R934)="",0,LEN(R934)-LEN(SUBSTITUTE(R934,",",""))+1)</f>
        <v>0</v>
      </c>
      <c r="N934" s="242" t="str">
        <f>IF(AND(I934&lt;&gt;0,I934&lt;&gt;""),IF(TRIM(SUBSTITUTE(B934,CHAR(160),""))="","",IF(ISNUMBER(MATCH(TRIM(SUBSTITUTE(B934,CHAR(160),"")),'Look Up Values'!$B$2:$B$500,0)),"","Origin error")),"")</f>
        <v/>
      </c>
      <c r="O934" s="242" t="str">
        <f>IF(AND(I934&lt;&gt;0,I934&lt;&gt;""),IF(C934="","",IF(AND(ISNUMBER(--LEFT(C934,FIND(" ",C934&amp;" ")-1)),OR(LEN(LEFT(C934,FIND(" ",C934&amp;" ")-1))=6,LEN(LEFT(C934,FIND(" ",C934&amp;" ")-1))=7),OR(ISNUMBER(MATCH(LEFT(C934,FIND(" ",C934&amp;" ")-1),'Look Up Values'!$G$2:$G$1000,0)),ISNUMBER(MATCH(LEFT(C934,FIND(" ",C934&amp;" ")-1),'Look Up Values'!$AE$2:$AE$2000,0)))),"","EWC error")),"")</f>
        <v/>
      </c>
      <c r="P934" s="242" t="str" cm="1">
        <f t="array" ref="P934">IF(AND(I934&lt;&gt;0,I934&lt;&gt;""),IF(D934="","",IF(ISNUMBER(MATCH(SUBSTITUTE(D934," ",""),SUBSTITUTE('Look Up Values'!$S$2:$S$120," ",""),0)),"","D&amp;R error")),"")</f>
        <v/>
      </c>
      <c r="Q934" s="242" t="str" cm="1">
        <f t="array" ref="Q934">IF(AND(I934&lt;&gt;0,I934&lt;&gt;""),IF(G934="","",IF(ISNUMBER(MATCH(SUBSTITUTE(G934," ",""),SUBSTITUTE('Look Up Values'!$I$2:$I$10," ",""),0)),"","State error")),"")</f>
        <v/>
      </c>
      <c r="R934" s="260" t="str">
        <f t="shared" si="29"/>
        <v/>
      </c>
    </row>
    <row r="935" spans="1:18" ht="15.75">
      <c r="A935" s="250">
        <v>928</v>
      </c>
      <c r="B935" s="198"/>
      <c r="C935" s="25"/>
      <c r="D935" s="25"/>
      <c r="E935" s="25"/>
      <c r="F935" s="25"/>
      <c r="G935" s="26"/>
      <c r="H935" s="27"/>
      <c r="I935" s="28"/>
      <c r="J935" s="430"/>
      <c r="K935" s="8"/>
      <c r="L935" s="457" t="str">
        <f t="shared" si="28"/>
        <v/>
      </c>
      <c r="M935" s="245" cm="1">
        <f t="array" ref="M935">SUMPRODUCT(--(N935:Q935&lt;&gt;"")) + IF(TRIM(R935)="",0,LEN(R935)-LEN(SUBSTITUTE(R935,",",""))+1)</f>
        <v>0</v>
      </c>
      <c r="N935" s="242" t="str">
        <f>IF(AND(I935&lt;&gt;0,I935&lt;&gt;""),IF(TRIM(SUBSTITUTE(B935,CHAR(160),""))="","",IF(ISNUMBER(MATCH(TRIM(SUBSTITUTE(B935,CHAR(160),"")),'Look Up Values'!$B$2:$B$500,0)),"","Origin error")),"")</f>
        <v/>
      </c>
      <c r="O935" s="242" t="str">
        <f>IF(AND(I935&lt;&gt;0,I935&lt;&gt;""),IF(C935="","",IF(AND(ISNUMBER(--LEFT(C935,FIND(" ",C935&amp;" ")-1)),OR(LEN(LEFT(C935,FIND(" ",C935&amp;" ")-1))=6,LEN(LEFT(C935,FIND(" ",C935&amp;" ")-1))=7),OR(ISNUMBER(MATCH(LEFT(C935,FIND(" ",C935&amp;" ")-1),'Look Up Values'!$G$2:$G$1000,0)),ISNUMBER(MATCH(LEFT(C935,FIND(" ",C935&amp;" ")-1),'Look Up Values'!$AE$2:$AE$2000,0)))),"","EWC error")),"")</f>
        <v/>
      </c>
      <c r="P935" s="242" t="str" cm="1">
        <f t="array" ref="P935">IF(AND(I935&lt;&gt;0,I935&lt;&gt;""),IF(D935="","",IF(ISNUMBER(MATCH(SUBSTITUTE(D935," ",""),SUBSTITUTE('Look Up Values'!$S$2:$S$120," ",""),0)),"","D&amp;R error")),"")</f>
        <v/>
      </c>
      <c r="Q935" s="242" t="str" cm="1">
        <f t="array" ref="Q935">IF(AND(I935&lt;&gt;0,I935&lt;&gt;""),IF(G935="","",IF(ISNUMBER(MATCH(SUBSTITUTE(G935," ",""),SUBSTITUTE('Look Up Values'!$I$2:$I$10," ",""),0)),"","State error")),"")</f>
        <v/>
      </c>
      <c r="R935" s="260" t="str">
        <f t="shared" si="29"/>
        <v/>
      </c>
    </row>
    <row r="936" spans="1:18" ht="15.75">
      <c r="A936" s="250">
        <v>929</v>
      </c>
      <c r="B936" s="198"/>
      <c r="C936" s="25"/>
      <c r="D936" s="25"/>
      <c r="E936" s="25"/>
      <c r="F936" s="25"/>
      <c r="G936" s="26"/>
      <c r="H936" s="27"/>
      <c r="I936" s="28"/>
      <c r="J936" s="430"/>
      <c r="K936" s="8"/>
      <c r="L936" s="457" t="str">
        <f t="shared" si="28"/>
        <v/>
      </c>
      <c r="M936" s="245" cm="1">
        <f t="array" ref="M936">SUMPRODUCT(--(N936:Q936&lt;&gt;"")) + IF(TRIM(R936)="",0,LEN(R936)-LEN(SUBSTITUTE(R936,",",""))+1)</f>
        <v>0</v>
      </c>
      <c r="N936" s="242" t="str">
        <f>IF(AND(I936&lt;&gt;0,I936&lt;&gt;""),IF(TRIM(SUBSTITUTE(B936,CHAR(160),""))="","",IF(ISNUMBER(MATCH(TRIM(SUBSTITUTE(B936,CHAR(160),"")),'Look Up Values'!$B$2:$B$500,0)),"","Origin error")),"")</f>
        <v/>
      </c>
      <c r="O936" s="242" t="str">
        <f>IF(AND(I936&lt;&gt;0,I936&lt;&gt;""),IF(C936="","",IF(AND(ISNUMBER(--LEFT(C936,FIND(" ",C936&amp;" ")-1)),OR(LEN(LEFT(C936,FIND(" ",C936&amp;" ")-1))=6,LEN(LEFT(C936,FIND(" ",C936&amp;" ")-1))=7),OR(ISNUMBER(MATCH(LEFT(C936,FIND(" ",C936&amp;" ")-1),'Look Up Values'!$G$2:$G$1000,0)),ISNUMBER(MATCH(LEFT(C936,FIND(" ",C936&amp;" ")-1),'Look Up Values'!$AE$2:$AE$2000,0)))),"","EWC error")),"")</f>
        <v/>
      </c>
      <c r="P936" s="242" t="str" cm="1">
        <f t="array" ref="P936">IF(AND(I936&lt;&gt;0,I936&lt;&gt;""),IF(D936="","",IF(ISNUMBER(MATCH(SUBSTITUTE(D936," ",""),SUBSTITUTE('Look Up Values'!$S$2:$S$120," ",""),0)),"","D&amp;R error")),"")</f>
        <v/>
      </c>
      <c r="Q936" s="242" t="str" cm="1">
        <f t="array" ref="Q936">IF(AND(I936&lt;&gt;0,I936&lt;&gt;""),IF(G936="","",IF(ISNUMBER(MATCH(SUBSTITUTE(G936," ",""),SUBSTITUTE('Look Up Values'!$I$2:$I$10," ",""),0)),"","State error")),"")</f>
        <v/>
      </c>
      <c r="R936" s="260" t="str">
        <f t="shared" si="29"/>
        <v/>
      </c>
    </row>
    <row r="937" spans="1:18" ht="15.75">
      <c r="A937" s="250">
        <v>930</v>
      </c>
      <c r="B937" s="198"/>
      <c r="C937" s="25"/>
      <c r="D937" s="25"/>
      <c r="E937" s="25"/>
      <c r="F937" s="25"/>
      <c r="G937" s="26"/>
      <c r="H937" s="27"/>
      <c r="I937" s="28"/>
      <c r="J937" s="430"/>
      <c r="K937" s="8"/>
      <c r="L937" s="457" t="str">
        <f t="shared" si="28"/>
        <v/>
      </c>
      <c r="M937" s="245" cm="1">
        <f t="array" ref="M937">SUMPRODUCT(--(N937:Q937&lt;&gt;"")) + IF(TRIM(R937)="",0,LEN(R937)-LEN(SUBSTITUTE(R937,",",""))+1)</f>
        <v>0</v>
      </c>
      <c r="N937" s="242" t="str">
        <f>IF(AND(I937&lt;&gt;0,I937&lt;&gt;""),IF(TRIM(SUBSTITUTE(B937,CHAR(160),""))="","",IF(ISNUMBER(MATCH(TRIM(SUBSTITUTE(B937,CHAR(160),"")),'Look Up Values'!$B$2:$B$500,0)),"","Origin error")),"")</f>
        <v/>
      </c>
      <c r="O937" s="242" t="str">
        <f>IF(AND(I937&lt;&gt;0,I937&lt;&gt;""),IF(C937="","",IF(AND(ISNUMBER(--LEFT(C937,FIND(" ",C937&amp;" ")-1)),OR(LEN(LEFT(C937,FIND(" ",C937&amp;" ")-1))=6,LEN(LEFT(C937,FIND(" ",C937&amp;" ")-1))=7),OR(ISNUMBER(MATCH(LEFT(C937,FIND(" ",C937&amp;" ")-1),'Look Up Values'!$G$2:$G$1000,0)),ISNUMBER(MATCH(LEFT(C937,FIND(" ",C937&amp;" ")-1),'Look Up Values'!$AE$2:$AE$2000,0)))),"","EWC error")),"")</f>
        <v/>
      </c>
      <c r="P937" s="242" t="str" cm="1">
        <f t="array" ref="P937">IF(AND(I937&lt;&gt;0,I937&lt;&gt;""),IF(D937="","",IF(ISNUMBER(MATCH(SUBSTITUTE(D937," ",""),SUBSTITUTE('Look Up Values'!$S$2:$S$120," ",""),0)),"","D&amp;R error")),"")</f>
        <v/>
      </c>
      <c r="Q937" s="242" t="str" cm="1">
        <f t="array" ref="Q937">IF(AND(I937&lt;&gt;0,I937&lt;&gt;""),IF(G937="","",IF(ISNUMBER(MATCH(SUBSTITUTE(G937," ",""),SUBSTITUTE('Look Up Values'!$I$2:$I$10," ",""),0)),"","State error")),"")</f>
        <v/>
      </c>
      <c r="R937" s="260" t="str">
        <f t="shared" si="29"/>
        <v/>
      </c>
    </row>
    <row r="938" spans="1:18" ht="15.75">
      <c r="A938" s="250">
        <v>931</v>
      </c>
      <c r="B938" s="198"/>
      <c r="C938" s="25"/>
      <c r="D938" s="25"/>
      <c r="E938" s="25"/>
      <c r="F938" s="25"/>
      <c r="G938" s="26"/>
      <c r="H938" s="27"/>
      <c r="I938" s="28"/>
      <c r="J938" s="430"/>
      <c r="K938" s="8"/>
      <c r="L938" s="457" t="str">
        <f t="shared" si="28"/>
        <v/>
      </c>
      <c r="M938" s="245" cm="1">
        <f t="array" ref="M938">SUMPRODUCT(--(N938:Q938&lt;&gt;"")) + IF(TRIM(R938)="",0,LEN(R938)-LEN(SUBSTITUTE(R938,",",""))+1)</f>
        <v>0</v>
      </c>
      <c r="N938" s="242" t="str">
        <f>IF(AND(I938&lt;&gt;0,I938&lt;&gt;""),IF(TRIM(SUBSTITUTE(B938,CHAR(160),""))="","",IF(ISNUMBER(MATCH(TRIM(SUBSTITUTE(B938,CHAR(160),"")),'Look Up Values'!$B$2:$B$500,0)),"","Origin error")),"")</f>
        <v/>
      </c>
      <c r="O938" s="242" t="str">
        <f>IF(AND(I938&lt;&gt;0,I938&lt;&gt;""),IF(C938="","",IF(AND(ISNUMBER(--LEFT(C938,FIND(" ",C938&amp;" ")-1)),OR(LEN(LEFT(C938,FIND(" ",C938&amp;" ")-1))=6,LEN(LEFT(C938,FIND(" ",C938&amp;" ")-1))=7),OR(ISNUMBER(MATCH(LEFT(C938,FIND(" ",C938&amp;" ")-1),'Look Up Values'!$G$2:$G$1000,0)),ISNUMBER(MATCH(LEFT(C938,FIND(" ",C938&amp;" ")-1),'Look Up Values'!$AE$2:$AE$2000,0)))),"","EWC error")),"")</f>
        <v/>
      </c>
      <c r="P938" s="242" t="str" cm="1">
        <f t="array" ref="P938">IF(AND(I938&lt;&gt;0,I938&lt;&gt;""),IF(D938="","",IF(ISNUMBER(MATCH(SUBSTITUTE(D938," ",""),SUBSTITUTE('Look Up Values'!$S$2:$S$120," ",""),0)),"","D&amp;R error")),"")</f>
        <v/>
      </c>
      <c r="Q938" s="242" t="str" cm="1">
        <f t="array" ref="Q938">IF(AND(I938&lt;&gt;0,I938&lt;&gt;""),IF(G938="","",IF(ISNUMBER(MATCH(SUBSTITUTE(G938," ",""),SUBSTITUTE('Look Up Values'!$I$2:$I$10," ",""),0)),"","State error")),"")</f>
        <v/>
      </c>
      <c r="R938" s="260" t="str">
        <f t="shared" si="29"/>
        <v/>
      </c>
    </row>
    <row r="939" spans="1:18" ht="15.75">
      <c r="A939" s="250">
        <v>932</v>
      </c>
      <c r="B939" s="198"/>
      <c r="C939" s="25"/>
      <c r="D939" s="25"/>
      <c r="E939" s="25"/>
      <c r="F939" s="25"/>
      <c r="G939" s="26"/>
      <c r="H939" s="27"/>
      <c r="I939" s="28"/>
      <c r="J939" s="430"/>
      <c r="K939" s="8"/>
      <c r="L939" s="457" t="str">
        <f t="shared" si="28"/>
        <v/>
      </c>
      <c r="M939" s="245" cm="1">
        <f t="array" ref="M939">SUMPRODUCT(--(N939:Q939&lt;&gt;"")) + IF(TRIM(R939)="",0,LEN(R939)-LEN(SUBSTITUTE(R939,",",""))+1)</f>
        <v>0</v>
      </c>
      <c r="N939" s="242" t="str">
        <f>IF(AND(I939&lt;&gt;0,I939&lt;&gt;""),IF(TRIM(SUBSTITUTE(B939,CHAR(160),""))="","",IF(ISNUMBER(MATCH(TRIM(SUBSTITUTE(B939,CHAR(160),"")),'Look Up Values'!$B$2:$B$500,0)),"","Origin error")),"")</f>
        <v/>
      </c>
      <c r="O939" s="242" t="str">
        <f>IF(AND(I939&lt;&gt;0,I939&lt;&gt;""),IF(C939="","",IF(AND(ISNUMBER(--LEFT(C939,FIND(" ",C939&amp;" ")-1)),OR(LEN(LEFT(C939,FIND(" ",C939&amp;" ")-1))=6,LEN(LEFT(C939,FIND(" ",C939&amp;" ")-1))=7),OR(ISNUMBER(MATCH(LEFT(C939,FIND(" ",C939&amp;" ")-1),'Look Up Values'!$G$2:$G$1000,0)),ISNUMBER(MATCH(LEFT(C939,FIND(" ",C939&amp;" ")-1),'Look Up Values'!$AE$2:$AE$2000,0)))),"","EWC error")),"")</f>
        <v/>
      </c>
      <c r="P939" s="242" t="str" cm="1">
        <f t="array" ref="P939">IF(AND(I939&lt;&gt;0,I939&lt;&gt;""),IF(D939="","",IF(ISNUMBER(MATCH(SUBSTITUTE(D939," ",""),SUBSTITUTE('Look Up Values'!$S$2:$S$120," ",""),0)),"","D&amp;R error")),"")</f>
        <v/>
      </c>
      <c r="Q939" s="242" t="str" cm="1">
        <f t="array" ref="Q939">IF(AND(I939&lt;&gt;0,I939&lt;&gt;""),IF(G939="","",IF(ISNUMBER(MATCH(SUBSTITUTE(G939," ",""),SUBSTITUTE('Look Up Values'!$I$2:$I$10," ",""),0)),"","State error")),"")</f>
        <v/>
      </c>
      <c r="R939" s="260" t="str">
        <f t="shared" si="29"/>
        <v/>
      </c>
    </row>
    <row r="940" spans="1:18" ht="15.75">
      <c r="A940" s="250">
        <v>933</v>
      </c>
      <c r="B940" s="198"/>
      <c r="C940" s="25"/>
      <c r="D940" s="25"/>
      <c r="E940" s="25"/>
      <c r="F940" s="25"/>
      <c r="G940" s="26"/>
      <c r="H940" s="27"/>
      <c r="I940" s="28"/>
      <c r="J940" s="430"/>
      <c r="K940" s="8"/>
      <c r="L940" s="457" t="str">
        <f t="shared" si="28"/>
        <v/>
      </c>
      <c r="M940" s="245" cm="1">
        <f t="array" ref="M940">SUMPRODUCT(--(N940:Q940&lt;&gt;"")) + IF(TRIM(R940)="",0,LEN(R940)-LEN(SUBSTITUTE(R940,",",""))+1)</f>
        <v>0</v>
      </c>
      <c r="N940" s="242" t="str">
        <f>IF(AND(I940&lt;&gt;0,I940&lt;&gt;""),IF(TRIM(SUBSTITUTE(B940,CHAR(160),""))="","",IF(ISNUMBER(MATCH(TRIM(SUBSTITUTE(B940,CHAR(160),"")),'Look Up Values'!$B$2:$B$500,0)),"","Origin error")),"")</f>
        <v/>
      </c>
      <c r="O940" s="242" t="str">
        <f>IF(AND(I940&lt;&gt;0,I940&lt;&gt;""),IF(C940="","",IF(AND(ISNUMBER(--LEFT(C940,FIND(" ",C940&amp;" ")-1)),OR(LEN(LEFT(C940,FIND(" ",C940&amp;" ")-1))=6,LEN(LEFT(C940,FIND(" ",C940&amp;" ")-1))=7),OR(ISNUMBER(MATCH(LEFT(C940,FIND(" ",C940&amp;" ")-1),'Look Up Values'!$G$2:$G$1000,0)),ISNUMBER(MATCH(LEFT(C940,FIND(" ",C940&amp;" ")-1),'Look Up Values'!$AE$2:$AE$2000,0)))),"","EWC error")),"")</f>
        <v/>
      </c>
      <c r="P940" s="242" t="str" cm="1">
        <f t="array" ref="P940">IF(AND(I940&lt;&gt;0,I940&lt;&gt;""),IF(D940="","",IF(ISNUMBER(MATCH(SUBSTITUTE(D940," ",""),SUBSTITUTE('Look Up Values'!$S$2:$S$120," ",""),0)),"","D&amp;R error")),"")</f>
        <v/>
      </c>
      <c r="Q940" s="242" t="str" cm="1">
        <f t="array" ref="Q940">IF(AND(I940&lt;&gt;0,I940&lt;&gt;""),IF(G940="","",IF(ISNUMBER(MATCH(SUBSTITUTE(G940," ",""),SUBSTITUTE('Look Up Values'!$I$2:$I$10," ",""),0)),"","State error")),"")</f>
        <v/>
      </c>
      <c r="R940" s="260" t="str">
        <f t="shared" si="29"/>
        <v/>
      </c>
    </row>
    <row r="941" spans="1:18" ht="15.75">
      <c r="A941" s="250">
        <v>934</v>
      </c>
      <c r="B941" s="198"/>
      <c r="C941" s="25"/>
      <c r="D941" s="25"/>
      <c r="E941" s="25"/>
      <c r="F941" s="25"/>
      <c r="G941" s="26"/>
      <c r="H941" s="27"/>
      <c r="I941" s="28"/>
      <c r="J941" s="430"/>
      <c r="K941" s="8"/>
      <c r="L941" s="457" t="str">
        <f t="shared" si="28"/>
        <v/>
      </c>
      <c r="M941" s="245" cm="1">
        <f t="array" ref="M941">SUMPRODUCT(--(N941:Q941&lt;&gt;"")) + IF(TRIM(R941)="",0,LEN(R941)-LEN(SUBSTITUTE(R941,",",""))+1)</f>
        <v>0</v>
      </c>
      <c r="N941" s="242" t="str">
        <f>IF(AND(I941&lt;&gt;0,I941&lt;&gt;""),IF(TRIM(SUBSTITUTE(B941,CHAR(160),""))="","",IF(ISNUMBER(MATCH(TRIM(SUBSTITUTE(B941,CHAR(160),"")),'Look Up Values'!$B$2:$B$500,0)),"","Origin error")),"")</f>
        <v/>
      </c>
      <c r="O941" s="242" t="str">
        <f>IF(AND(I941&lt;&gt;0,I941&lt;&gt;""),IF(C941="","",IF(AND(ISNUMBER(--LEFT(C941,FIND(" ",C941&amp;" ")-1)),OR(LEN(LEFT(C941,FIND(" ",C941&amp;" ")-1))=6,LEN(LEFT(C941,FIND(" ",C941&amp;" ")-1))=7),OR(ISNUMBER(MATCH(LEFT(C941,FIND(" ",C941&amp;" ")-1),'Look Up Values'!$G$2:$G$1000,0)),ISNUMBER(MATCH(LEFT(C941,FIND(" ",C941&amp;" ")-1),'Look Up Values'!$AE$2:$AE$2000,0)))),"","EWC error")),"")</f>
        <v/>
      </c>
      <c r="P941" s="242" t="str" cm="1">
        <f t="array" ref="P941">IF(AND(I941&lt;&gt;0,I941&lt;&gt;""),IF(D941="","",IF(ISNUMBER(MATCH(SUBSTITUTE(D941," ",""),SUBSTITUTE('Look Up Values'!$S$2:$S$120," ",""),0)),"","D&amp;R error")),"")</f>
        <v/>
      </c>
      <c r="Q941" s="242" t="str" cm="1">
        <f t="array" ref="Q941">IF(AND(I941&lt;&gt;0,I941&lt;&gt;""),IF(G941="","",IF(ISNUMBER(MATCH(SUBSTITUTE(G941," ",""),SUBSTITUTE('Look Up Values'!$I$2:$I$10," ",""),0)),"","State error")),"")</f>
        <v/>
      </c>
      <c r="R941" s="260" t="str">
        <f t="shared" si="29"/>
        <v/>
      </c>
    </row>
    <row r="942" spans="1:18" ht="15.75">
      <c r="A942" s="250">
        <v>935</v>
      </c>
      <c r="B942" s="198"/>
      <c r="C942" s="25"/>
      <c r="D942" s="25"/>
      <c r="E942" s="25"/>
      <c r="F942" s="25"/>
      <c r="G942" s="26"/>
      <c r="H942" s="27"/>
      <c r="I942" s="28"/>
      <c r="J942" s="430"/>
      <c r="K942" s="8"/>
      <c r="L942" s="457" t="str">
        <f t="shared" si="28"/>
        <v/>
      </c>
      <c r="M942" s="245" cm="1">
        <f t="array" ref="M942">SUMPRODUCT(--(N942:Q942&lt;&gt;"")) + IF(TRIM(R942)="",0,LEN(R942)-LEN(SUBSTITUTE(R942,",",""))+1)</f>
        <v>0</v>
      </c>
      <c r="N942" s="242" t="str">
        <f>IF(AND(I942&lt;&gt;0,I942&lt;&gt;""),IF(TRIM(SUBSTITUTE(B942,CHAR(160),""))="","",IF(ISNUMBER(MATCH(TRIM(SUBSTITUTE(B942,CHAR(160),"")),'Look Up Values'!$B$2:$B$500,0)),"","Origin error")),"")</f>
        <v/>
      </c>
      <c r="O942" s="242" t="str">
        <f>IF(AND(I942&lt;&gt;0,I942&lt;&gt;""),IF(C942="","",IF(AND(ISNUMBER(--LEFT(C942,FIND(" ",C942&amp;" ")-1)),OR(LEN(LEFT(C942,FIND(" ",C942&amp;" ")-1))=6,LEN(LEFT(C942,FIND(" ",C942&amp;" ")-1))=7),OR(ISNUMBER(MATCH(LEFT(C942,FIND(" ",C942&amp;" ")-1),'Look Up Values'!$G$2:$G$1000,0)),ISNUMBER(MATCH(LEFT(C942,FIND(" ",C942&amp;" ")-1),'Look Up Values'!$AE$2:$AE$2000,0)))),"","EWC error")),"")</f>
        <v/>
      </c>
      <c r="P942" s="242" t="str" cm="1">
        <f t="array" ref="P942">IF(AND(I942&lt;&gt;0,I942&lt;&gt;""),IF(D942="","",IF(ISNUMBER(MATCH(SUBSTITUTE(D942," ",""),SUBSTITUTE('Look Up Values'!$S$2:$S$120," ",""),0)),"","D&amp;R error")),"")</f>
        <v/>
      </c>
      <c r="Q942" s="242" t="str" cm="1">
        <f t="array" ref="Q942">IF(AND(I942&lt;&gt;0,I942&lt;&gt;""),IF(G942="","",IF(ISNUMBER(MATCH(SUBSTITUTE(G942," ",""),SUBSTITUTE('Look Up Values'!$I$2:$I$10," ",""),0)),"","State error")),"")</f>
        <v/>
      </c>
      <c r="R942" s="260" t="str">
        <f t="shared" si="29"/>
        <v/>
      </c>
    </row>
    <row r="943" spans="1:18" ht="15.75">
      <c r="A943" s="250">
        <v>936</v>
      </c>
      <c r="B943" s="198"/>
      <c r="C943" s="25"/>
      <c r="D943" s="25"/>
      <c r="E943" s="25"/>
      <c r="F943" s="25"/>
      <c r="G943" s="26"/>
      <c r="H943" s="27"/>
      <c r="I943" s="28"/>
      <c r="J943" s="430"/>
      <c r="K943" s="8"/>
      <c r="L943" s="457" t="str">
        <f t="shared" si="28"/>
        <v/>
      </c>
      <c r="M943" s="245" cm="1">
        <f t="array" ref="M943">SUMPRODUCT(--(N943:Q943&lt;&gt;"")) + IF(TRIM(R943)="",0,LEN(R943)-LEN(SUBSTITUTE(R943,",",""))+1)</f>
        <v>0</v>
      </c>
      <c r="N943" s="242" t="str">
        <f>IF(AND(I943&lt;&gt;0,I943&lt;&gt;""),IF(TRIM(SUBSTITUTE(B943,CHAR(160),""))="","",IF(ISNUMBER(MATCH(TRIM(SUBSTITUTE(B943,CHAR(160),"")),'Look Up Values'!$B$2:$B$500,0)),"","Origin error")),"")</f>
        <v/>
      </c>
      <c r="O943" s="242" t="str">
        <f>IF(AND(I943&lt;&gt;0,I943&lt;&gt;""),IF(C943="","",IF(AND(ISNUMBER(--LEFT(C943,FIND(" ",C943&amp;" ")-1)),OR(LEN(LEFT(C943,FIND(" ",C943&amp;" ")-1))=6,LEN(LEFT(C943,FIND(" ",C943&amp;" ")-1))=7),OR(ISNUMBER(MATCH(LEFT(C943,FIND(" ",C943&amp;" ")-1),'Look Up Values'!$G$2:$G$1000,0)),ISNUMBER(MATCH(LEFT(C943,FIND(" ",C943&amp;" ")-1),'Look Up Values'!$AE$2:$AE$2000,0)))),"","EWC error")),"")</f>
        <v/>
      </c>
      <c r="P943" s="242" t="str" cm="1">
        <f t="array" ref="P943">IF(AND(I943&lt;&gt;0,I943&lt;&gt;""),IF(D943="","",IF(ISNUMBER(MATCH(SUBSTITUTE(D943," ",""),SUBSTITUTE('Look Up Values'!$S$2:$S$120," ",""),0)),"","D&amp;R error")),"")</f>
        <v/>
      </c>
      <c r="Q943" s="242" t="str" cm="1">
        <f t="array" ref="Q943">IF(AND(I943&lt;&gt;0,I943&lt;&gt;""),IF(G943="","",IF(ISNUMBER(MATCH(SUBSTITUTE(G943," ",""),SUBSTITUTE('Look Up Values'!$I$2:$I$10," ",""),0)),"","State error")),"")</f>
        <v/>
      </c>
      <c r="R943" s="260" t="str">
        <f t="shared" si="29"/>
        <v/>
      </c>
    </row>
    <row r="944" spans="1:18" ht="15.75">
      <c r="A944" s="250">
        <v>937</v>
      </c>
      <c r="B944" s="198"/>
      <c r="C944" s="25"/>
      <c r="D944" s="25"/>
      <c r="E944" s="25"/>
      <c r="F944" s="25"/>
      <c r="G944" s="26"/>
      <c r="H944" s="27"/>
      <c r="I944" s="28"/>
      <c r="J944" s="430"/>
      <c r="K944" s="8"/>
      <c r="L944" s="457" t="str">
        <f t="shared" si="28"/>
        <v/>
      </c>
      <c r="M944" s="245" cm="1">
        <f t="array" ref="M944">SUMPRODUCT(--(N944:Q944&lt;&gt;"")) + IF(TRIM(R944)="",0,LEN(R944)-LEN(SUBSTITUTE(R944,",",""))+1)</f>
        <v>0</v>
      </c>
      <c r="N944" s="242" t="str">
        <f>IF(AND(I944&lt;&gt;0,I944&lt;&gt;""),IF(TRIM(SUBSTITUTE(B944,CHAR(160),""))="","",IF(ISNUMBER(MATCH(TRIM(SUBSTITUTE(B944,CHAR(160),"")),'Look Up Values'!$B$2:$B$500,0)),"","Origin error")),"")</f>
        <v/>
      </c>
      <c r="O944" s="242" t="str">
        <f>IF(AND(I944&lt;&gt;0,I944&lt;&gt;""),IF(C944="","",IF(AND(ISNUMBER(--LEFT(C944,FIND(" ",C944&amp;" ")-1)),OR(LEN(LEFT(C944,FIND(" ",C944&amp;" ")-1))=6,LEN(LEFT(C944,FIND(" ",C944&amp;" ")-1))=7),OR(ISNUMBER(MATCH(LEFT(C944,FIND(" ",C944&amp;" ")-1),'Look Up Values'!$G$2:$G$1000,0)),ISNUMBER(MATCH(LEFT(C944,FIND(" ",C944&amp;" ")-1),'Look Up Values'!$AE$2:$AE$2000,0)))),"","EWC error")),"")</f>
        <v/>
      </c>
      <c r="P944" s="242" t="str" cm="1">
        <f t="array" ref="P944">IF(AND(I944&lt;&gt;0,I944&lt;&gt;""),IF(D944="","",IF(ISNUMBER(MATCH(SUBSTITUTE(D944," ",""),SUBSTITUTE('Look Up Values'!$S$2:$S$120," ",""),0)),"","D&amp;R error")),"")</f>
        <v/>
      </c>
      <c r="Q944" s="242" t="str" cm="1">
        <f t="array" ref="Q944">IF(AND(I944&lt;&gt;0,I944&lt;&gt;""),IF(G944="","",IF(ISNUMBER(MATCH(SUBSTITUTE(G944," ",""),SUBSTITUTE('Look Up Values'!$I$2:$I$10," ",""),0)),"","State error")),"")</f>
        <v/>
      </c>
      <c r="R944" s="260" t="str">
        <f t="shared" si="29"/>
        <v/>
      </c>
    </row>
    <row r="945" spans="1:18" ht="15.75">
      <c r="A945" s="250">
        <v>938</v>
      </c>
      <c r="B945" s="198"/>
      <c r="C945" s="25"/>
      <c r="D945" s="25"/>
      <c r="E945" s="25"/>
      <c r="F945" s="25"/>
      <c r="G945" s="26"/>
      <c r="H945" s="27"/>
      <c r="I945" s="28"/>
      <c r="J945" s="430"/>
      <c r="K945" s="8"/>
      <c r="L945" s="457" t="str">
        <f t="shared" si="28"/>
        <v/>
      </c>
      <c r="M945" s="245" cm="1">
        <f t="array" ref="M945">SUMPRODUCT(--(N945:Q945&lt;&gt;"")) + IF(TRIM(R945)="",0,LEN(R945)-LEN(SUBSTITUTE(R945,",",""))+1)</f>
        <v>0</v>
      </c>
      <c r="N945" s="242" t="str">
        <f>IF(AND(I945&lt;&gt;0,I945&lt;&gt;""),IF(TRIM(SUBSTITUTE(B945,CHAR(160),""))="","",IF(ISNUMBER(MATCH(TRIM(SUBSTITUTE(B945,CHAR(160),"")),'Look Up Values'!$B$2:$B$500,0)),"","Origin error")),"")</f>
        <v/>
      </c>
      <c r="O945" s="242" t="str">
        <f>IF(AND(I945&lt;&gt;0,I945&lt;&gt;""),IF(C945="","",IF(AND(ISNUMBER(--LEFT(C945,FIND(" ",C945&amp;" ")-1)),OR(LEN(LEFT(C945,FIND(" ",C945&amp;" ")-1))=6,LEN(LEFT(C945,FIND(" ",C945&amp;" ")-1))=7),OR(ISNUMBER(MATCH(LEFT(C945,FIND(" ",C945&amp;" ")-1),'Look Up Values'!$G$2:$G$1000,0)),ISNUMBER(MATCH(LEFT(C945,FIND(" ",C945&amp;" ")-1),'Look Up Values'!$AE$2:$AE$2000,0)))),"","EWC error")),"")</f>
        <v/>
      </c>
      <c r="P945" s="242" t="str" cm="1">
        <f t="array" ref="P945">IF(AND(I945&lt;&gt;0,I945&lt;&gt;""),IF(D945="","",IF(ISNUMBER(MATCH(SUBSTITUTE(D945," ",""),SUBSTITUTE('Look Up Values'!$S$2:$S$120," ",""),0)),"","D&amp;R error")),"")</f>
        <v/>
      </c>
      <c r="Q945" s="242" t="str" cm="1">
        <f t="array" ref="Q945">IF(AND(I945&lt;&gt;0,I945&lt;&gt;""),IF(G945="","",IF(ISNUMBER(MATCH(SUBSTITUTE(G945," ",""),SUBSTITUTE('Look Up Values'!$I$2:$I$10," ",""),0)),"","State error")),"")</f>
        <v/>
      </c>
      <c r="R945" s="260" t="str">
        <f t="shared" si="29"/>
        <v/>
      </c>
    </row>
    <row r="946" spans="1:18" ht="15.75">
      <c r="A946" s="250">
        <v>939</v>
      </c>
      <c r="B946" s="198"/>
      <c r="C946" s="25"/>
      <c r="D946" s="25"/>
      <c r="E946" s="25"/>
      <c r="F946" s="25"/>
      <c r="G946" s="26"/>
      <c r="H946" s="27"/>
      <c r="I946" s="28"/>
      <c r="J946" s="430"/>
      <c r="K946" s="8"/>
      <c r="L946" s="457" t="str">
        <f t="shared" si="28"/>
        <v/>
      </c>
      <c r="M946" s="245" cm="1">
        <f t="array" ref="M946">SUMPRODUCT(--(N946:Q946&lt;&gt;"")) + IF(TRIM(R946)="",0,LEN(R946)-LEN(SUBSTITUTE(R946,",",""))+1)</f>
        <v>0</v>
      </c>
      <c r="N946" s="242" t="str">
        <f>IF(AND(I946&lt;&gt;0,I946&lt;&gt;""),IF(TRIM(SUBSTITUTE(B946,CHAR(160),""))="","",IF(ISNUMBER(MATCH(TRIM(SUBSTITUTE(B946,CHAR(160),"")),'Look Up Values'!$B$2:$B$500,0)),"","Origin error")),"")</f>
        <v/>
      </c>
      <c r="O946" s="242" t="str">
        <f>IF(AND(I946&lt;&gt;0,I946&lt;&gt;""),IF(C946="","",IF(AND(ISNUMBER(--LEFT(C946,FIND(" ",C946&amp;" ")-1)),OR(LEN(LEFT(C946,FIND(" ",C946&amp;" ")-1))=6,LEN(LEFT(C946,FIND(" ",C946&amp;" ")-1))=7),OR(ISNUMBER(MATCH(LEFT(C946,FIND(" ",C946&amp;" ")-1),'Look Up Values'!$G$2:$G$1000,0)),ISNUMBER(MATCH(LEFT(C946,FIND(" ",C946&amp;" ")-1),'Look Up Values'!$AE$2:$AE$2000,0)))),"","EWC error")),"")</f>
        <v/>
      </c>
      <c r="P946" s="242" t="str" cm="1">
        <f t="array" ref="P946">IF(AND(I946&lt;&gt;0,I946&lt;&gt;""),IF(D946="","",IF(ISNUMBER(MATCH(SUBSTITUTE(D946," ",""),SUBSTITUTE('Look Up Values'!$S$2:$S$120," ",""),0)),"","D&amp;R error")),"")</f>
        <v/>
      </c>
      <c r="Q946" s="242" t="str" cm="1">
        <f t="array" ref="Q946">IF(AND(I946&lt;&gt;0,I946&lt;&gt;""),IF(G946="","",IF(ISNUMBER(MATCH(SUBSTITUTE(G946," ",""),SUBSTITUTE('Look Up Values'!$I$2:$I$10," ",""),0)),"","State error")),"")</f>
        <v/>
      </c>
      <c r="R946" s="260" t="str">
        <f t="shared" si="29"/>
        <v/>
      </c>
    </row>
    <row r="947" spans="1:18" ht="15.75">
      <c r="A947" s="250">
        <v>940</v>
      </c>
      <c r="B947" s="198"/>
      <c r="C947" s="25"/>
      <c r="D947" s="25"/>
      <c r="E947" s="25"/>
      <c r="F947" s="25"/>
      <c r="G947" s="26"/>
      <c r="H947" s="27"/>
      <c r="I947" s="28"/>
      <c r="J947" s="430"/>
      <c r="K947" s="8"/>
      <c r="L947" s="457" t="str">
        <f t="shared" si="28"/>
        <v/>
      </c>
      <c r="M947" s="245" cm="1">
        <f t="array" ref="M947">SUMPRODUCT(--(N947:Q947&lt;&gt;"")) + IF(TRIM(R947)="",0,LEN(R947)-LEN(SUBSTITUTE(R947,",",""))+1)</f>
        <v>0</v>
      </c>
      <c r="N947" s="242" t="str">
        <f>IF(AND(I947&lt;&gt;0,I947&lt;&gt;""),IF(TRIM(SUBSTITUTE(B947,CHAR(160),""))="","",IF(ISNUMBER(MATCH(TRIM(SUBSTITUTE(B947,CHAR(160),"")),'Look Up Values'!$B$2:$B$500,0)),"","Origin error")),"")</f>
        <v/>
      </c>
      <c r="O947" s="242" t="str">
        <f>IF(AND(I947&lt;&gt;0,I947&lt;&gt;""),IF(C947="","",IF(AND(ISNUMBER(--LEFT(C947,FIND(" ",C947&amp;" ")-1)),OR(LEN(LEFT(C947,FIND(" ",C947&amp;" ")-1))=6,LEN(LEFT(C947,FIND(" ",C947&amp;" ")-1))=7),OR(ISNUMBER(MATCH(LEFT(C947,FIND(" ",C947&amp;" ")-1),'Look Up Values'!$G$2:$G$1000,0)),ISNUMBER(MATCH(LEFT(C947,FIND(" ",C947&amp;" ")-1),'Look Up Values'!$AE$2:$AE$2000,0)))),"","EWC error")),"")</f>
        <v/>
      </c>
      <c r="P947" s="242" t="str" cm="1">
        <f t="array" ref="P947">IF(AND(I947&lt;&gt;0,I947&lt;&gt;""),IF(D947="","",IF(ISNUMBER(MATCH(SUBSTITUTE(D947," ",""),SUBSTITUTE('Look Up Values'!$S$2:$S$120," ",""),0)),"","D&amp;R error")),"")</f>
        <v/>
      </c>
      <c r="Q947" s="242" t="str" cm="1">
        <f t="array" ref="Q947">IF(AND(I947&lt;&gt;0,I947&lt;&gt;""),IF(G947="","",IF(ISNUMBER(MATCH(SUBSTITUTE(G947," ",""),SUBSTITUTE('Look Up Values'!$I$2:$I$10," ",""),0)),"","State error")),"")</f>
        <v/>
      </c>
      <c r="R947" s="260" t="str">
        <f t="shared" si="29"/>
        <v/>
      </c>
    </row>
    <row r="948" spans="1:18" ht="15.75">
      <c r="A948" s="250">
        <v>941</v>
      </c>
      <c r="B948" s="198"/>
      <c r="C948" s="25"/>
      <c r="D948" s="25"/>
      <c r="E948" s="25"/>
      <c r="F948" s="25"/>
      <c r="G948" s="26"/>
      <c r="H948" s="27"/>
      <c r="I948" s="28"/>
      <c r="J948" s="430"/>
      <c r="K948" s="8"/>
      <c r="L948" s="457" t="str">
        <f t="shared" si="28"/>
        <v/>
      </c>
      <c r="M948" s="245" cm="1">
        <f t="array" ref="M948">SUMPRODUCT(--(N948:Q948&lt;&gt;"")) + IF(TRIM(R948)="",0,LEN(R948)-LEN(SUBSTITUTE(R948,",",""))+1)</f>
        <v>0</v>
      </c>
      <c r="N948" s="242" t="str">
        <f>IF(AND(I948&lt;&gt;0,I948&lt;&gt;""),IF(TRIM(SUBSTITUTE(B948,CHAR(160),""))="","",IF(ISNUMBER(MATCH(TRIM(SUBSTITUTE(B948,CHAR(160),"")),'Look Up Values'!$B$2:$B$500,0)),"","Origin error")),"")</f>
        <v/>
      </c>
      <c r="O948" s="242" t="str">
        <f>IF(AND(I948&lt;&gt;0,I948&lt;&gt;""),IF(C948="","",IF(AND(ISNUMBER(--LEFT(C948,FIND(" ",C948&amp;" ")-1)),OR(LEN(LEFT(C948,FIND(" ",C948&amp;" ")-1))=6,LEN(LEFT(C948,FIND(" ",C948&amp;" ")-1))=7),OR(ISNUMBER(MATCH(LEFT(C948,FIND(" ",C948&amp;" ")-1),'Look Up Values'!$G$2:$G$1000,0)),ISNUMBER(MATCH(LEFT(C948,FIND(" ",C948&amp;" ")-1),'Look Up Values'!$AE$2:$AE$2000,0)))),"","EWC error")),"")</f>
        <v/>
      </c>
      <c r="P948" s="242" t="str" cm="1">
        <f t="array" ref="P948">IF(AND(I948&lt;&gt;0,I948&lt;&gt;""),IF(D948="","",IF(ISNUMBER(MATCH(SUBSTITUTE(D948," ",""),SUBSTITUTE('Look Up Values'!$S$2:$S$120," ",""),0)),"","D&amp;R error")),"")</f>
        <v/>
      </c>
      <c r="Q948" s="242" t="str" cm="1">
        <f t="array" ref="Q948">IF(AND(I948&lt;&gt;0,I948&lt;&gt;""),IF(G948="","",IF(ISNUMBER(MATCH(SUBSTITUTE(G948," ",""),SUBSTITUTE('Look Up Values'!$I$2:$I$10," ",""),0)),"","State error")),"")</f>
        <v/>
      </c>
      <c r="R948" s="260" t="str">
        <f t="shared" si="29"/>
        <v/>
      </c>
    </row>
    <row r="949" spans="1:18" ht="15.75">
      <c r="A949" s="250">
        <v>942</v>
      </c>
      <c r="B949" s="198"/>
      <c r="C949" s="25"/>
      <c r="D949" s="25"/>
      <c r="E949" s="25"/>
      <c r="F949" s="25"/>
      <c r="G949" s="26"/>
      <c r="H949" s="27"/>
      <c r="I949" s="28"/>
      <c r="J949" s="430"/>
      <c r="K949" s="8"/>
      <c r="L949" s="457" t="str">
        <f t="shared" si="28"/>
        <v/>
      </c>
      <c r="M949" s="245" cm="1">
        <f t="array" ref="M949">SUMPRODUCT(--(N949:Q949&lt;&gt;"")) + IF(TRIM(R949)="",0,LEN(R949)-LEN(SUBSTITUTE(R949,",",""))+1)</f>
        <v>0</v>
      </c>
      <c r="N949" s="242" t="str">
        <f>IF(AND(I949&lt;&gt;0,I949&lt;&gt;""),IF(TRIM(SUBSTITUTE(B949,CHAR(160),""))="","",IF(ISNUMBER(MATCH(TRIM(SUBSTITUTE(B949,CHAR(160),"")),'Look Up Values'!$B$2:$B$500,0)),"","Origin error")),"")</f>
        <v/>
      </c>
      <c r="O949" s="242" t="str">
        <f>IF(AND(I949&lt;&gt;0,I949&lt;&gt;""),IF(C949="","",IF(AND(ISNUMBER(--LEFT(C949,FIND(" ",C949&amp;" ")-1)),OR(LEN(LEFT(C949,FIND(" ",C949&amp;" ")-1))=6,LEN(LEFT(C949,FIND(" ",C949&amp;" ")-1))=7),OR(ISNUMBER(MATCH(LEFT(C949,FIND(" ",C949&amp;" ")-1),'Look Up Values'!$G$2:$G$1000,0)),ISNUMBER(MATCH(LEFT(C949,FIND(" ",C949&amp;" ")-1),'Look Up Values'!$AE$2:$AE$2000,0)))),"","EWC error")),"")</f>
        <v/>
      </c>
      <c r="P949" s="242" t="str" cm="1">
        <f t="array" ref="P949">IF(AND(I949&lt;&gt;0,I949&lt;&gt;""),IF(D949="","",IF(ISNUMBER(MATCH(SUBSTITUTE(D949," ",""),SUBSTITUTE('Look Up Values'!$S$2:$S$120," ",""),0)),"","D&amp;R error")),"")</f>
        <v/>
      </c>
      <c r="Q949" s="242" t="str" cm="1">
        <f t="array" ref="Q949">IF(AND(I949&lt;&gt;0,I949&lt;&gt;""),IF(G949="","",IF(ISNUMBER(MATCH(SUBSTITUTE(G949," ",""),SUBSTITUTE('Look Up Values'!$I$2:$I$10," ",""),0)),"","State error")),"")</f>
        <v/>
      </c>
      <c r="R949" s="260" t="str">
        <f t="shared" si="29"/>
        <v/>
      </c>
    </row>
    <row r="950" spans="1:18" ht="15.75">
      <c r="A950" s="250">
        <v>943</v>
      </c>
      <c r="B950" s="198"/>
      <c r="C950" s="25"/>
      <c r="D950" s="25"/>
      <c r="E950" s="25"/>
      <c r="F950" s="25"/>
      <c r="G950" s="26"/>
      <c r="H950" s="27"/>
      <c r="I950" s="28"/>
      <c r="J950" s="430"/>
      <c r="K950" s="8"/>
      <c r="L950" s="457" t="str">
        <f t="shared" si="28"/>
        <v/>
      </c>
      <c r="M950" s="245" cm="1">
        <f t="array" ref="M950">SUMPRODUCT(--(N950:Q950&lt;&gt;"")) + IF(TRIM(R950)="",0,LEN(R950)-LEN(SUBSTITUTE(R950,",",""))+1)</f>
        <v>0</v>
      </c>
      <c r="N950" s="242" t="str">
        <f>IF(AND(I950&lt;&gt;0,I950&lt;&gt;""),IF(TRIM(SUBSTITUTE(B950,CHAR(160),""))="","",IF(ISNUMBER(MATCH(TRIM(SUBSTITUTE(B950,CHAR(160),"")),'Look Up Values'!$B$2:$B$500,0)),"","Origin error")),"")</f>
        <v/>
      </c>
      <c r="O950" s="242" t="str">
        <f>IF(AND(I950&lt;&gt;0,I950&lt;&gt;""),IF(C950="","",IF(AND(ISNUMBER(--LEFT(C950,FIND(" ",C950&amp;" ")-1)),OR(LEN(LEFT(C950,FIND(" ",C950&amp;" ")-1))=6,LEN(LEFT(C950,FIND(" ",C950&amp;" ")-1))=7),OR(ISNUMBER(MATCH(LEFT(C950,FIND(" ",C950&amp;" ")-1),'Look Up Values'!$G$2:$G$1000,0)),ISNUMBER(MATCH(LEFT(C950,FIND(" ",C950&amp;" ")-1),'Look Up Values'!$AE$2:$AE$2000,0)))),"","EWC error")),"")</f>
        <v/>
      </c>
      <c r="P950" s="242" t="str" cm="1">
        <f t="array" ref="P950">IF(AND(I950&lt;&gt;0,I950&lt;&gt;""),IF(D950="","",IF(ISNUMBER(MATCH(SUBSTITUTE(D950," ",""),SUBSTITUTE('Look Up Values'!$S$2:$S$120," ",""),0)),"","D&amp;R error")),"")</f>
        <v/>
      </c>
      <c r="Q950" s="242" t="str" cm="1">
        <f t="array" ref="Q950">IF(AND(I950&lt;&gt;0,I950&lt;&gt;""),IF(G950="","",IF(ISNUMBER(MATCH(SUBSTITUTE(G950," ",""),SUBSTITUTE('Look Up Values'!$I$2:$I$10," ",""),0)),"","State error")),"")</f>
        <v/>
      </c>
      <c r="R950" s="260" t="str">
        <f t="shared" si="29"/>
        <v/>
      </c>
    </row>
    <row r="951" spans="1:18" ht="15.75">
      <c r="A951" s="250">
        <v>944</v>
      </c>
      <c r="B951" s="198"/>
      <c r="C951" s="25"/>
      <c r="D951" s="25"/>
      <c r="E951" s="25"/>
      <c r="F951" s="25"/>
      <c r="G951" s="26"/>
      <c r="H951" s="27"/>
      <c r="I951" s="28"/>
      <c r="J951" s="430"/>
      <c r="K951" s="8"/>
      <c r="L951" s="457" t="str">
        <f t="shared" si="28"/>
        <v/>
      </c>
      <c r="M951" s="245" cm="1">
        <f t="array" ref="M951">SUMPRODUCT(--(N951:Q951&lt;&gt;"")) + IF(TRIM(R951)="",0,LEN(R951)-LEN(SUBSTITUTE(R951,",",""))+1)</f>
        <v>0</v>
      </c>
      <c r="N951" s="242" t="str">
        <f>IF(AND(I951&lt;&gt;0,I951&lt;&gt;""),IF(TRIM(SUBSTITUTE(B951,CHAR(160),""))="","",IF(ISNUMBER(MATCH(TRIM(SUBSTITUTE(B951,CHAR(160),"")),'Look Up Values'!$B$2:$B$500,0)),"","Origin error")),"")</f>
        <v/>
      </c>
      <c r="O951" s="242" t="str">
        <f>IF(AND(I951&lt;&gt;0,I951&lt;&gt;""),IF(C951="","",IF(AND(ISNUMBER(--LEFT(C951,FIND(" ",C951&amp;" ")-1)),OR(LEN(LEFT(C951,FIND(" ",C951&amp;" ")-1))=6,LEN(LEFT(C951,FIND(" ",C951&amp;" ")-1))=7),OR(ISNUMBER(MATCH(LEFT(C951,FIND(" ",C951&amp;" ")-1),'Look Up Values'!$G$2:$G$1000,0)),ISNUMBER(MATCH(LEFT(C951,FIND(" ",C951&amp;" ")-1),'Look Up Values'!$AE$2:$AE$2000,0)))),"","EWC error")),"")</f>
        <v/>
      </c>
      <c r="P951" s="242" t="str" cm="1">
        <f t="array" ref="P951">IF(AND(I951&lt;&gt;0,I951&lt;&gt;""),IF(D951="","",IF(ISNUMBER(MATCH(SUBSTITUTE(D951," ",""),SUBSTITUTE('Look Up Values'!$S$2:$S$120," ",""),0)),"","D&amp;R error")),"")</f>
        <v/>
      </c>
      <c r="Q951" s="242" t="str" cm="1">
        <f t="array" ref="Q951">IF(AND(I951&lt;&gt;0,I951&lt;&gt;""),IF(G951="","",IF(ISNUMBER(MATCH(SUBSTITUTE(G951," ",""),SUBSTITUTE('Look Up Values'!$I$2:$I$10," ",""),0)),"","State error")),"")</f>
        <v/>
      </c>
      <c r="R951" s="260" t="str">
        <f t="shared" si="29"/>
        <v/>
      </c>
    </row>
    <row r="952" spans="1:18" ht="15.75">
      <c r="A952" s="250">
        <v>945</v>
      </c>
      <c r="B952" s="198"/>
      <c r="C952" s="25"/>
      <c r="D952" s="25"/>
      <c r="E952" s="25"/>
      <c r="F952" s="25"/>
      <c r="G952" s="26"/>
      <c r="H952" s="27"/>
      <c r="I952" s="28"/>
      <c r="J952" s="430"/>
      <c r="K952" s="8"/>
      <c r="L952" s="457" t="str">
        <f t="shared" si="28"/>
        <v/>
      </c>
      <c r="M952" s="245" cm="1">
        <f t="array" ref="M952">SUMPRODUCT(--(N952:Q952&lt;&gt;"")) + IF(TRIM(R952)="",0,LEN(R952)-LEN(SUBSTITUTE(R952,",",""))+1)</f>
        <v>0</v>
      </c>
      <c r="N952" s="242" t="str">
        <f>IF(AND(I952&lt;&gt;0,I952&lt;&gt;""),IF(TRIM(SUBSTITUTE(B952,CHAR(160),""))="","",IF(ISNUMBER(MATCH(TRIM(SUBSTITUTE(B952,CHAR(160),"")),'Look Up Values'!$B$2:$B$500,0)),"","Origin error")),"")</f>
        <v/>
      </c>
      <c r="O952" s="242" t="str">
        <f>IF(AND(I952&lt;&gt;0,I952&lt;&gt;""),IF(C952="","",IF(AND(ISNUMBER(--LEFT(C952,FIND(" ",C952&amp;" ")-1)),OR(LEN(LEFT(C952,FIND(" ",C952&amp;" ")-1))=6,LEN(LEFT(C952,FIND(" ",C952&amp;" ")-1))=7),OR(ISNUMBER(MATCH(LEFT(C952,FIND(" ",C952&amp;" ")-1),'Look Up Values'!$G$2:$G$1000,0)),ISNUMBER(MATCH(LEFT(C952,FIND(" ",C952&amp;" ")-1),'Look Up Values'!$AE$2:$AE$2000,0)))),"","EWC error")),"")</f>
        <v/>
      </c>
      <c r="P952" s="242" t="str" cm="1">
        <f t="array" ref="P952">IF(AND(I952&lt;&gt;0,I952&lt;&gt;""),IF(D952="","",IF(ISNUMBER(MATCH(SUBSTITUTE(D952," ",""),SUBSTITUTE('Look Up Values'!$S$2:$S$120," ",""),0)),"","D&amp;R error")),"")</f>
        <v/>
      </c>
      <c r="Q952" s="242" t="str" cm="1">
        <f t="array" ref="Q952">IF(AND(I952&lt;&gt;0,I952&lt;&gt;""),IF(G952="","",IF(ISNUMBER(MATCH(SUBSTITUTE(G952," ",""),SUBSTITUTE('Look Up Values'!$I$2:$I$10," ",""),0)),"","State error")),"")</f>
        <v/>
      </c>
      <c r="R952" s="260" t="str">
        <f t="shared" si="29"/>
        <v/>
      </c>
    </row>
    <row r="953" spans="1:18" ht="15.75">
      <c r="A953" s="250">
        <v>946</v>
      </c>
      <c r="B953" s="198"/>
      <c r="C953" s="25"/>
      <c r="D953" s="25"/>
      <c r="E953" s="25"/>
      <c r="F953" s="25"/>
      <c r="G953" s="26"/>
      <c r="H953" s="27"/>
      <c r="I953" s="28"/>
      <c r="J953" s="430"/>
      <c r="K953" s="8"/>
      <c r="L953" s="457" t="str">
        <f t="shared" si="28"/>
        <v/>
      </c>
      <c r="M953" s="245" cm="1">
        <f t="array" ref="M953">SUMPRODUCT(--(N953:Q953&lt;&gt;"")) + IF(TRIM(R953)="",0,LEN(R953)-LEN(SUBSTITUTE(R953,",",""))+1)</f>
        <v>0</v>
      </c>
      <c r="N953" s="242" t="str">
        <f>IF(AND(I953&lt;&gt;0,I953&lt;&gt;""),IF(TRIM(SUBSTITUTE(B953,CHAR(160),""))="","",IF(ISNUMBER(MATCH(TRIM(SUBSTITUTE(B953,CHAR(160),"")),'Look Up Values'!$B$2:$B$500,0)),"","Origin error")),"")</f>
        <v/>
      </c>
      <c r="O953" s="242" t="str">
        <f>IF(AND(I953&lt;&gt;0,I953&lt;&gt;""),IF(C953="","",IF(AND(ISNUMBER(--LEFT(C953,FIND(" ",C953&amp;" ")-1)),OR(LEN(LEFT(C953,FIND(" ",C953&amp;" ")-1))=6,LEN(LEFT(C953,FIND(" ",C953&amp;" ")-1))=7),OR(ISNUMBER(MATCH(LEFT(C953,FIND(" ",C953&amp;" ")-1),'Look Up Values'!$G$2:$G$1000,0)),ISNUMBER(MATCH(LEFT(C953,FIND(" ",C953&amp;" ")-1),'Look Up Values'!$AE$2:$AE$2000,0)))),"","EWC error")),"")</f>
        <v/>
      </c>
      <c r="P953" s="242" t="str" cm="1">
        <f t="array" ref="P953">IF(AND(I953&lt;&gt;0,I953&lt;&gt;""),IF(D953="","",IF(ISNUMBER(MATCH(SUBSTITUTE(D953," ",""),SUBSTITUTE('Look Up Values'!$S$2:$S$120," ",""),0)),"","D&amp;R error")),"")</f>
        <v/>
      </c>
      <c r="Q953" s="242" t="str" cm="1">
        <f t="array" ref="Q953">IF(AND(I953&lt;&gt;0,I953&lt;&gt;""),IF(G953="","",IF(ISNUMBER(MATCH(SUBSTITUTE(G953," ",""),SUBSTITUTE('Look Up Values'!$I$2:$I$10," ",""),0)),"","State error")),"")</f>
        <v/>
      </c>
      <c r="R953" s="260" t="str">
        <f t="shared" si="29"/>
        <v/>
      </c>
    </row>
    <row r="954" spans="1:18" ht="15.75">
      <c r="A954" s="250">
        <v>947</v>
      </c>
      <c r="B954" s="198"/>
      <c r="C954" s="25"/>
      <c r="D954" s="25"/>
      <c r="E954" s="25"/>
      <c r="F954" s="25"/>
      <c r="G954" s="26"/>
      <c r="H954" s="27"/>
      <c r="I954" s="28"/>
      <c r="J954" s="430"/>
      <c r="K954" s="8"/>
      <c r="L954" s="457" t="str">
        <f t="shared" si="28"/>
        <v/>
      </c>
      <c r="M954" s="245" cm="1">
        <f t="array" ref="M954">SUMPRODUCT(--(N954:Q954&lt;&gt;"")) + IF(TRIM(R954)="",0,LEN(R954)-LEN(SUBSTITUTE(R954,",",""))+1)</f>
        <v>0</v>
      </c>
      <c r="N954" s="242" t="str">
        <f>IF(AND(I954&lt;&gt;0,I954&lt;&gt;""),IF(TRIM(SUBSTITUTE(B954,CHAR(160),""))="","",IF(ISNUMBER(MATCH(TRIM(SUBSTITUTE(B954,CHAR(160),"")),'Look Up Values'!$B$2:$B$500,0)),"","Origin error")),"")</f>
        <v/>
      </c>
      <c r="O954" s="242" t="str">
        <f>IF(AND(I954&lt;&gt;0,I954&lt;&gt;""),IF(C954="","",IF(AND(ISNUMBER(--LEFT(C954,FIND(" ",C954&amp;" ")-1)),OR(LEN(LEFT(C954,FIND(" ",C954&amp;" ")-1))=6,LEN(LEFT(C954,FIND(" ",C954&amp;" ")-1))=7),OR(ISNUMBER(MATCH(LEFT(C954,FIND(" ",C954&amp;" ")-1),'Look Up Values'!$G$2:$G$1000,0)),ISNUMBER(MATCH(LEFT(C954,FIND(" ",C954&amp;" ")-1),'Look Up Values'!$AE$2:$AE$2000,0)))),"","EWC error")),"")</f>
        <v/>
      </c>
      <c r="P954" s="242" t="str" cm="1">
        <f t="array" ref="P954">IF(AND(I954&lt;&gt;0,I954&lt;&gt;""),IF(D954="","",IF(ISNUMBER(MATCH(SUBSTITUTE(D954," ",""),SUBSTITUTE('Look Up Values'!$S$2:$S$120," ",""),0)),"","D&amp;R error")),"")</f>
        <v/>
      </c>
      <c r="Q954" s="242" t="str" cm="1">
        <f t="array" ref="Q954">IF(AND(I954&lt;&gt;0,I954&lt;&gt;""),IF(G954="","",IF(ISNUMBER(MATCH(SUBSTITUTE(G954," ",""),SUBSTITUTE('Look Up Values'!$I$2:$I$10," ",""),0)),"","State error")),"")</f>
        <v/>
      </c>
      <c r="R954" s="260" t="str">
        <f t="shared" si="29"/>
        <v/>
      </c>
    </row>
    <row r="955" spans="1:18" ht="15.75">
      <c r="A955" s="250">
        <v>948</v>
      </c>
      <c r="B955" s="198"/>
      <c r="C955" s="25"/>
      <c r="D955" s="25"/>
      <c r="E955" s="25"/>
      <c r="F955" s="25"/>
      <c r="G955" s="26"/>
      <c r="H955" s="27"/>
      <c r="I955" s="28"/>
      <c r="J955" s="430"/>
      <c r="K955" s="8"/>
      <c r="L955" s="457" t="str">
        <f t="shared" si="28"/>
        <v/>
      </c>
      <c r="M955" s="245" cm="1">
        <f t="array" ref="M955">SUMPRODUCT(--(N955:Q955&lt;&gt;"")) + IF(TRIM(R955)="",0,LEN(R955)-LEN(SUBSTITUTE(R955,",",""))+1)</f>
        <v>0</v>
      </c>
      <c r="N955" s="242" t="str">
        <f>IF(AND(I955&lt;&gt;0,I955&lt;&gt;""),IF(TRIM(SUBSTITUTE(B955,CHAR(160),""))="","",IF(ISNUMBER(MATCH(TRIM(SUBSTITUTE(B955,CHAR(160),"")),'Look Up Values'!$B$2:$B$500,0)),"","Origin error")),"")</f>
        <v/>
      </c>
      <c r="O955" s="242" t="str">
        <f>IF(AND(I955&lt;&gt;0,I955&lt;&gt;""),IF(C955="","",IF(AND(ISNUMBER(--LEFT(C955,FIND(" ",C955&amp;" ")-1)),OR(LEN(LEFT(C955,FIND(" ",C955&amp;" ")-1))=6,LEN(LEFT(C955,FIND(" ",C955&amp;" ")-1))=7),OR(ISNUMBER(MATCH(LEFT(C955,FIND(" ",C955&amp;" ")-1),'Look Up Values'!$G$2:$G$1000,0)),ISNUMBER(MATCH(LEFT(C955,FIND(" ",C955&amp;" ")-1),'Look Up Values'!$AE$2:$AE$2000,0)))),"","EWC error")),"")</f>
        <v/>
      </c>
      <c r="P955" s="242" t="str" cm="1">
        <f t="array" ref="P955">IF(AND(I955&lt;&gt;0,I955&lt;&gt;""),IF(D955="","",IF(ISNUMBER(MATCH(SUBSTITUTE(D955," ",""),SUBSTITUTE('Look Up Values'!$S$2:$S$120," ",""),0)),"","D&amp;R error")),"")</f>
        <v/>
      </c>
      <c r="Q955" s="242" t="str" cm="1">
        <f t="array" ref="Q955">IF(AND(I955&lt;&gt;0,I955&lt;&gt;""),IF(G955="","",IF(ISNUMBER(MATCH(SUBSTITUTE(G955," ",""),SUBSTITUTE('Look Up Values'!$I$2:$I$10," ",""),0)),"","State error")),"")</f>
        <v/>
      </c>
      <c r="R955" s="260" t="str">
        <f t="shared" si="29"/>
        <v/>
      </c>
    </row>
    <row r="956" spans="1:18" ht="15.75">
      <c r="A956" s="250">
        <v>949</v>
      </c>
      <c r="B956" s="198"/>
      <c r="C956" s="25"/>
      <c r="D956" s="25"/>
      <c r="E956" s="25"/>
      <c r="F956" s="25"/>
      <c r="G956" s="26"/>
      <c r="H956" s="27"/>
      <c r="I956" s="28"/>
      <c r="J956" s="430"/>
      <c r="K956" s="8"/>
      <c r="L956" s="457" t="str">
        <f t="shared" si="28"/>
        <v/>
      </c>
      <c r="M956" s="245" cm="1">
        <f t="array" ref="M956">SUMPRODUCT(--(N956:Q956&lt;&gt;"")) + IF(TRIM(R956)="",0,LEN(R956)-LEN(SUBSTITUTE(R956,",",""))+1)</f>
        <v>0</v>
      </c>
      <c r="N956" s="242" t="str">
        <f>IF(AND(I956&lt;&gt;0,I956&lt;&gt;""),IF(TRIM(SUBSTITUTE(B956,CHAR(160),""))="","",IF(ISNUMBER(MATCH(TRIM(SUBSTITUTE(B956,CHAR(160),"")),'Look Up Values'!$B$2:$B$500,0)),"","Origin error")),"")</f>
        <v/>
      </c>
      <c r="O956" s="242" t="str">
        <f>IF(AND(I956&lt;&gt;0,I956&lt;&gt;""),IF(C956="","",IF(AND(ISNUMBER(--LEFT(C956,FIND(" ",C956&amp;" ")-1)),OR(LEN(LEFT(C956,FIND(" ",C956&amp;" ")-1))=6,LEN(LEFT(C956,FIND(" ",C956&amp;" ")-1))=7),OR(ISNUMBER(MATCH(LEFT(C956,FIND(" ",C956&amp;" ")-1),'Look Up Values'!$G$2:$G$1000,0)),ISNUMBER(MATCH(LEFT(C956,FIND(" ",C956&amp;" ")-1),'Look Up Values'!$AE$2:$AE$2000,0)))),"","EWC error")),"")</f>
        <v/>
      </c>
      <c r="P956" s="242" t="str" cm="1">
        <f t="array" ref="P956">IF(AND(I956&lt;&gt;0,I956&lt;&gt;""),IF(D956="","",IF(ISNUMBER(MATCH(SUBSTITUTE(D956," ",""),SUBSTITUTE('Look Up Values'!$S$2:$S$120," ",""),0)),"","D&amp;R error")),"")</f>
        <v/>
      </c>
      <c r="Q956" s="242" t="str" cm="1">
        <f t="array" ref="Q956">IF(AND(I956&lt;&gt;0,I956&lt;&gt;""),IF(G956="","",IF(ISNUMBER(MATCH(SUBSTITUTE(G956," ",""),SUBSTITUTE('Look Up Values'!$I$2:$I$10," ",""),0)),"","State error")),"")</f>
        <v/>
      </c>
      <c r="R956" s="260" t="str">
        <f t="shared" si="29"/>
        <v/>
      </c>
    </row>
    <row r="957" spans="1:18" ht="15.75">
      <c r="A957" s="250">
        <v>950</v>
      </c>
      <c r="B957" s="198"/>
      <c r="C957" s="25"/>
      <c r="D957" s="25"/>
      <c r="E957" s="25"/>
      <c r="F957" s="25"/>
      <c r="G957" s="26"/>
      <c r="H957" s="27"/>
      <c r="I957" s="28"/>
      <c r="J957" s="430"/>
      <c r="K957" s="8"/>
      <c r="L957" s="457" t="str">
        <f t="shared" si="28"/>
        <v/>
      </c>
      <c r="M957" s="245" cm="1">
        <f t="array" ref="M957">SUMPRODUCT(--(N957:Q957&lt;&gt;"")) + IF(TRIM(R957)="",0,LEN(R957)-LEN(SUBSTITUTE(R957,",",""))+1)</f>
        <v>0</v>
      </c>
      <c r="N957" s="242" t="str">
        <f>IF(AND(I957&lt;&gt;0,I957&lt;&gt;""),IF(TRIM(SUBSTITUTE(B957,CHAR(160),""))="","",IF(ISNUMBER(MATCH(TRIM(SUBSTITUTE(B957,CHAR(160),"")),'Look Up Values'!$B$2:$B$500,0)),"","Origin error")),"")</f>
        <v/>
      </c>
      <c r="O957" s="242" t="str">
        <f>IF(AND(I957&lt;&gt;0,I957&lt;&gt;""),IF(C957="","",IF(AND(ISNUMBER(--LEFT(C957,FIND(" ",C957&amp;" ")-1)),OR(LEN(LEFT(C957,FIND(" ",C957&amp;" ")-1))=6,LEN(LEFT(C957,FIND(" ",C957&amp;" ")-1))=7),OR(ISNUMBER(MATCH(LEFT(C957,FIND(" ",C957&amp;" ")-1),'Look Up Values'!$G$2:$G$1000,0)),ISNUMBER(MATCH(LEFT(C957,FIND(" ",C957&amp;" ")-1),'Look Up Values'!$AE$2:$AE$2000,0)))),"","EWC error")),"")</f>
        <v/>
      </c>
      <c r="P957" s="242" t="str" cm="1">
        <f t="array" ref="P957">IF(AND(I957&lt;&gt;0,I957&lt;&gt;""),IF(D957="","",IF(ISNUMBER(MATCH(SUBSTITUTE(D957," ",""),SUBSTITUTE('Look Up Values'!$S$2:$S$120," ",""),0)),"","D&amp;R error")),"")</f>
        <v/>
      </c>
      <c r="Q957" s="242" t="str" cm="1">
        <f t="array" ref="Q957">IF(AND(I957&lt;&gt;0,I957&lt;&gt;""),IF(G957="","",IF(ISNUMBER(MATCH(SUBSTITUTE(G957," ",""),SUBSTITUTE('Look Up Values'!$I$2:$I$10," ",""),0)),"","State error")),"")</f>
        <v/>
      </c>
      <c r="R957" s="260" t="str">
        <f t="shared" si="29"/>
        <v/>
      </c>
    </row>
    <row r="958" spans="1:18" ht="15.75">
      <c r="A958" s="250">
        <v>951</v>
      </c>
      <c r="B958" s="198"/>
      <c r="C958" s="25"/>
      <c r="D958" s="25"/>
      <c r="E958" s="25"/>
      <c r="F958" s="25"/>
      <c r="G958" s="26"/>
      <c r="H958" s="27"/>
      <c r="I958" s="28"/>
      <c r="J958" s="430"/>
      <c r="K958" s="8"/>
      <c r="L958" s="457" t="str">
        <f t="shared" si="28"/>
        <v/>
      </c>
      <c r="M958" s="245" cm="1">
        <f t="array" ref="M958">SUMPRODUCT(--(N958:Q958&lt;&gt;"")) + IF(TRIM(R958)="",0,LEN(R958)-LEN(SUBSTITUTE(R958,",",""))+1)</f>
        <v>0</v>
      </c>
      <c r="N958" s="242" t="str">
        <f>IF(AND(I958&lt;&gt;0,I958&lt;&gt;""),IF(TRIM(SUBSTITUTE(B958,CHAR(160),""))="","",IF(ISNUMBER(MATCH(TRIM(SUBSTITUTE(B958,CHAR(160),"")),'Look Up Values'!$B$2:$B$500,0)),"","Origin error")),"")</f>
        <v/>
      </c>
      <c r="O958" s="242" t="str">
        <f>IF(AND(I958&lt;&gt;0,I958&lt;&gt;""),IF(C958="","",IF(AND(ISNUMBER(--LEFT(C958,FIND(" ",C958&amp;" ")-1)),OR(LEN(LEFT(C958,FIND(" ",C958&amp;" ")-1))=6,LEN(LEFT(C958,FIND(" ",C958&amp;" ")-1))=7),OR(ISNUMBER(MATCH(LEFT(C958,FIND(" ",C958&amp;" ")-1),'Look Up Values'!$G$2:$G$1000,0)),ISNUMBER(MATCH(LEFT(C958,FIND(" ",C958&amp;" ")-1),'Look Up Values'!$AE$2:$AE$2000,0)))),"","EWC error")),"")</f>
        <v/>
      </c>
      <c r="P958" s="242" t="str" cm="1">
        <f t="array" ref="P958">IF(AND(I958&lt;&gt;0,I958&lt;&gt;""),IF(D958="","",IF(ISNUMBER(MATCH(SUBSTITUTE(D958," ",""),SUBSTITUTE('Look Up Values'!$S$2:$S$120," ",""),0)),"","D&amp;R error")),"")</f>
        <v/>
      </c>
      <c r="Q958" s="242" t="str" cm="1">
        <f t="array" ref="Q958">IF(AND(I958&lt;&gt;0,I958&lt;&gt;""),IF(G958="","",IF(ISNUMBER(MATCH(SUBSTITUTE(G958," ",""),SUBSTITUTE('Look Up Values'!$I$2:$I$10," ",""),0)),"","State error")),"")</f>
        <v/>
      </c>
      <c r="R958" s="260" t="str">
        <f t="shared" si="29"/>
        <v/>
      </c>
    </row>
    <row r="959" spans="1:18" ht="15.75">
      <c r="A959" s="250">
        <v>952</v>
      </c>
      <c r="B959" s="198"/>
      <c r="C959" s="25"/>
      <c r="D959" s="25"/>
      <c r="E959" s="25"/>
      <c r="F959" s="25"/>
      <c r="G959" s="26"/>
      <c r="H959" s="27"/>
      <c r="I959" s="28"/>
      <c r="J959" s="430"/>
      <c r="K959" s="8"/>
      <c r="L959" s="457" t="str">
        <f t="shared" si="28"/>
        <v/>
      </c>
      <c r="M959" s="245" cm="1">
        <f t="array" ref="M959">SUMPRODUCT(--(N959:Q959&lt;&gt;"")) + IF(TRIM(R959)="",0,LEN(R959)-LEN(SUBSTITUTE(R959,",",""))+1)</f>
        <v>0</v>
      </c>
      <c r="N959" s="242" t="str">
        <f>IF(AND(I959&lt;&gt;0,I959&lt;&gt;""),IF(TRIM(SUBSTITUTE(B959,CHAR(160),""))="","",IF(ISNUMBER(MATCH(TRIM(SUBSTITUTE(B959,CHAR(160),"")),'Look Up Values'!$B$2:$B$500,0)),"","Origin error")),"")</f>
        <v/>
      </c>
      <c r="O959" s="242" t="str">
        <f>IF(AND(I959&lt;&gt;0,I959&lt;&gt;""),IF(C959="","",IF(AND(ISNUMBER(--LEFT(C959,FIND(" ",C959&amp;" ")-1)),OR(LEN(LEFT(C959,FIND(" ",C959&amp;" ")-1))=6,LEN(LEFT(C959,FIND(" ",C959&amp;" ")-1))=7),OR(ISNUMBER(MATCH(LEFT(C959,FIND(" ",C959&amp;" ")-1),'Look Up Values'!$G$2:$G$1000,0)),ISNUMBER(MATCH(LEFT(C959,FIND(" ",C959&amp;" ")-1),'Look Up Values'!$AE$2:$AE$2000,0)))),"","EWC error")),"")</f>
        <v/>
      </c>
      <c r="P959" s="242" t="str" cm="1">
        <f t="array" ref="P959">IF(AND(I959&lt;&gt;0,I959&lt;&gt;""),IF(D959="","",IF(ISNUMBER(MATCH(SUBSTITUTE(D959," ",""),SUBSTITUTE('Look Up Values'!$S$2:$S$120," ",""),0)),"","D&amp;R error")),"")</f>
        <v/>
      </c>
      <c r="Q959" s="242" t="str" cm="1">
        <f t="array" ref="Q959">IF(AND(I959&lt;&gt;0,I959&lt;&gt;""),IF(G959="","",IF(ISNUMBER(MATCH(SUBSTITUTE(G959," ",""),SUBSTITUTE('Look Up Values'!$I$2:$I$10," ",""),0)),"","State error")),"")</f>
        <v/>
      </c>
      <c r="R959" s="260" t="str">
        <f t="shared" si="29"/>
        <v/>
      </c>
    </row>
    <row r="960" spans="1:18" ht="15.75">
      <c r="A960" s="250">
        <v>953</v>
      </c>
      <c r="B960" s="198"/>
      <c r="C960" s="25"/>
      <c r="D960" s="25"/>
      <c r="E960" s="25"/>
      <c r="F960" s="25"/>
      <c r="G960" s="26"/>
      <c r="H960" s="27"/>
      <c r="I960" s="28"/>
      <c r="J960" s="430"/>
      <c r="K960" s="8"/>
      <c r="L960" s="457" t="str">
        <f t="shared" si="28"/>
        <v/>
      </c>
      <c r="M960" s="245" cm="1">
        <f t="array" ref="M960">SUMPRODUCT(--(N960:Q960&lt;&gt;"")) + IF(TRIM(R960)="",0,LEN(R960)-LEN(SUBSTITUTE(R960,",",""))+1)</f>
        <v>0</v>
      </c>
      <c r="N960" s="242" t="str">
        <f>IF(AND(I960&lt;&gt;0,I960&lt;&gt;""),IF(TRIM(SUBSTITUTE(B960,CHAR(160),""))="","",IF(ISNUMBER(MATCH(TRIM(SUBSTITUTE(B960,CHAR(160),"")),'Look Up Values'!$B$2:$B$500,0)),"","Origin error")),"")</f>
        <v/>
      </c>
      <c r="O960" s="242" t="str">
        <f>IF(AND(I960&lt;&gt;0,I960&lt;&gt;""),IF(C960="","",IF(AND(ISNUMBER(--LEFT(C960,FIND(" ",C960&amp;" ")-1)),OR(LEN(LEFT(C960,FIND(" ",C960&amp;" ")-1))=6,LEN(LEFT(C960,FIND(" ",C960&amp;" ")-1))=7),OR(ISNUMBER(MATCH(LEFT(C960,FIND(" ",C960&amp;" ")-1),'Look Up Values'!$G$2:$G$1000,0)),ISNUMBER(MATCH(LEFT(C960,FIND(" ",C960&amp;" ")-1),'Look Up Values'!$AE$2:$AE$2000,0)))),"","EWC error")),"")</f>
        <v/>
      </c>
      <c r="P960" s="242" t="str" cm="1">
        <f t="array" ref="P960">IF(AND(I960&lt;&gt;0,I960&lt;&gt;""),IF(D960="","",IF(ISNUMBER(MATCH(SUBSTITUTE(D960," ",""),SUBSTITUTE('Look Up Values'!$S$2:$S$120," ",""),0)),"","D&amp;R error")),"")</f>
        <v/>
      </c>
      <c r="Q960" s="242" t="str" cm="1">
        <f t="array" ref="Q960">IF(AND(I960&lt;&gt;0,I960&lt;&gt;""),IF(G960="","",IF(ISNUMBER(MATCH(SUBSTITUTE(G960," ",""),SUBSTITUTE('Look Up Values'!$I$2:$I$10," ",""),0)),"","State error")),"")</f>
        <v/>
      </c>
      <c r="R960" s="260" t="str">
        <f t="shared" si="29"/>
        <v/>
      </c>
    </row>
    <row r="961" spans="1:18" ht="15.75">
      <c r="A961" s="250">
        <v>954</v>
      </c>
      <c r="B961" s="198"/>
      <c r="C961" s="25"/>
      <c r="D961" s="25"/>
      <c r="E961" s="25"/>
      <c r="F961" s="25"/>
      <c r="G961" s="26"/>
      <c r="H961" s="27"/>
      <c r="I961" s="28"/>
      <c r="J961" s="430"/>
      <c r="K961" s="8"/>
      <c r="L961" s="457" t="str">
        <f t="shared" si="28"/>
        <v/>
      </c>
      <c r="M961" s="245" cm="1">
        <f t="array" ref="M961">SUMPRODUCT(--(N961:Q961&lt;&gt;"")) + IF(TRIM(R961)="",0,LEN(R961)-LEN(SUBSTITUTE(R961,",",""))+1)</f>
        <v>0</v>
      </c>
      <c r="N961" s="242" t="str">
        <f>IF(AND(I961&lt;&gt;0,I961&lt;&gt;""),IF(TRIM(SUBSTITUTE(B961,CHAR(160),""))="","",IF(ISNUMBER(MATCH(TRIM(SUBSTITUTE(B961,CHAR(160),"")),'Look Up Values'!$B$2:$B$500,0)),"","Origin error")),"")</f>
        <v/>
      </c>
      <c r="O961" s="242" t="str">
        <f>IF(AND(I961&lt;&gt;0,I961&lt;&gt;""),IF(C961="","",IF(AND(ISNUMBER(--LEFT(C961,FIND(" ",C961&amp;" ")-1)),OR(LEN(LEFT(C961,FIND(" ",C961&amp;" ")-1))=6,LEN(LEFT(C961,FIND(" ",C961&amp;" ")-1))=7),OR(ISNUMBER(MATCH(LEFT(C961,FIND(" ",C961&amp;" ")-1),'Look Up Values'!$G$2:$G$1000,0)),ISNUMBER(MATCH(LEFT(C961,FIND(" ",C961&amp;" ")-1),'Look Up Values'!$AE$2:$AE$2000,0)))),"","EWC error")),"")</f>
        <v/>
      </c>
      <c r="P961" s="242" t="str" cm="1">
        <f t="array" ref="P961">IF(AND(I961&lt;&gt;0,I961&lt;&gt;""),IF(D961="","",IF(ISNUMBER(MATCH(SUBSTITUTE(D961," ",""),SUBSTITUTE('Look Up Values'!$S$2:$S$120," ",""),0)),"","D&amp;R error")),"")</f>
        <v/>
      </c>
      <c r="Q961" s="242" t="str" cm="1">
        <f t="array" ref="Q961">IF(AND(I961&lt;&gt;0,I961&lt;&gt;""),IF(G961="","",IF(ISNUMBER(MATCH(SUBSTITUTE(G961," ",""),SUBSTITUTE('Look Up Values'!$I$2:$I$10," ",""),0)),"","State error")),"")</f>
        <v/>
      </c>
      <c r="R961" s="260" t="str">
        <f t="shared" si="29"/>
        <v/>
      </c>
    </row>
    <row r="962" spans="1:18" ht="15.75">
      <c r="A962" s="250">
        <v>955</v>
      </c>
      <c r="B962" s="198"/>
      <c r="C962" s="25"/>
      <c r="D962" s="25"/>
      <c r="E962" s="25"/>
      <c r="F962" s="25"/>
      <c r="G962" s="26"/>
      <c r="H962" s="27"/>
      <c r="I962" s="28"/>
      <c r="J962" s="430"/>
      <c r="K962" s="8"/>
      <c r="L962" s="457" t="str">
        <f t="shared" si="28"/>
        <v/>
      </c>
      <c r="M962" s="245" cm="1">
        <f t="array" ref="M962">SUMPRODUCT(--(N962:Q962&lt;&gt;"")) + IF(TRIM(R962)="",0,LEN(R962)-LEN(SUBSTITUTE(R962,",",""))+1)</f>
        <v>0</v>
      </c>
      <c r="N962" s="242" t="str">
        <f>IF(AND(I962&lt;&gt;0,I962&lt;&gt;""),IF(TRIM(SUBSTITUTE(B962,CHAR(160),""))="","",IF(ISNUMBER(MATCH(TRIM(SUBSTITUTE(B962,CHAR(160),"")),'Look Up Values'!$B$2:$B$500,0)),"","Origin error")),"")</f>
        <v/>
      </c>
      <c r="O962" s="242" t="str">
        <f>IF(AND(I962&lt;&gt;0,I962&lt;&gt;""),IF(C962="","",IF(AND(ISNUMBER(--LEFT(C962,FIND(" ",C962&amp;" ")-1)),OR(LEN(LEFT(C962,FIND(" ",C962&amp;" ")-1))=6,LEN(LEFT(C962,FIND(" ",C962&amp;" ")-1))=7),OR(ISNUMBER(MATCH(LEFT(C962,FIND(" ",C962&amp;" ")-1),'Look Up Values'!$G$2:$G$1000,0)),ISNUMBER(MATCH(LEFT(C962,FIND(" ",C962&amp;" ")-1),'Look Up Values'!$AE$2:$AE$2000,0)))),"","EWC error")),"")</f>
        <v/>
      </c>
      <c r="P962" s="242" t="str" cm="1">
        <f t="array" ref="P962">IF(AND(I962&lt;&gt;0,I962&lt;&gt;""),IF(D962="","",IF(ISNUMBER(MATCH(SUBSTITUTE(D962," ",""),SUBSTITUTE('Look Up Values'!$S$2:$S$120," ",""),0)),"","D&amp;R error")),"")</f>
        <v/>
      </c>
      <c r="Q962" s="242" t="str" cm="1">
        <f t="array" ref="Q962">IF(AND(I962&lt;&gt;0,I962&lt;&gt;""),IF(G962="","",IF(ISNUMBER(MATCH(SUBSTITUTE(G962," ",""),SUBSTITUTE('Look Up Values'!$I$2:$I$10," ",""),0)),"","State error")),"")</f>
        <v/>
      </c>
      <c r="R962" s="260" t="str">
        <f t="shared" si="29"/>
        <v/>
      </c>
    </row>
    <row r="963" spans="1:18" ht="15.75">
      <c r="A963" s="250">
        <v>956</v>
      </c>
      <c r="B963" s="198"/>
      <c r="C963" s="25"/>
      <c r="D963" s="25"/>
      <c r="E963" s="25"/>
      <c r="F963" s="25"/>
      <c r="G963" s="26"/>
      <c r="H963" s="27"/>
      <c r="I963" s="28"/>
      <c r="J963" s="430"/>
      <c r="K963" s="8"/>
      <c r="L963" s="457" t="str">
        <f t="shared" si="28"/>
        <v/>
      </c>
      <c r="M963" s="245" cm="1">
        <f t="array" ref="M963">SUMPRODUCT(--(N963:Q963&lt;&gt;"")) + IF(TRIM(R963)="",0,LEN(R963)-LEN(SUBSTITUTE(R963,",",""))+1)</f>
        <v>0</v>
      </c>
      <c r="N963" s="242" t="str">
        <f>IF(AND(I963&lt;&gt;0,I963&lt;&gt;""),IF(TRIM(SUBSTITUTE(B963,CHAR(160),""))="","",IF(ISNUMBER(MATCH(TRIM(SUBSTITUTE(B963,CHAR(160),"")),'Look Up Values'!$B$2:$B$500,0)),"","Origin error")),"")</f>
        <v/>
      </c>
      <c r="O963" s="242" t="str">
        <f>IF(AND(I963&lt;&gt;0,I963&lt;&gt;""),IF(C963="","",IF(AND(ISNUMBER(--LEFT(C963,FIND(" ",C963&amp;" ")-1)),OR(LEN(LEFT(C963,FIND(" ",C963&amp;" ")-1))=6,LEN(LEFT(C963,FIND(" ",C963&amp;" ")-1))=7),OR(ISNUMBER(MATCH(LEFT(C963,FIND(" ",C963&amp;" ")-1),'Look Up Values'!$G$2:$G$1000,0)),ISNUMBER(MATCH(LEFT(C963,FIND(" ",C963&amp;" ")-1),'Look Up Values'!$AE$2:$AE$2000,0)))),"","EWC error")),"")</f>
        <v/>
      </c>
      <c r="P963" s="242" t="str" cm="1">
        <f t="array" ref="P963">IF(AND(I963&lt;&gt;0,I963&lt;&gt;""),IF(D963="","",IF(ISNUMBER(MATCH(SUBSTITUTE(D963," ",""),SUBSTITUTE('Look Up Values'!$S$2:$S$120," ",""),0)),"","D&amp;R error")),"")</f>
        <v/>
      </c>
      <c r="Q963" s="242" t="str" cm="1">
        <f t="array" ref="Q963">IF(AND(I963&lt;&gt;0,I963&lt;&gt;""),IF(G963="","",IF(ISNUMBER(MATCH(SUBSTITUTE(G963," ",""),SUBSTITUTE('Look Up Values'!$I$2:$I$10," ",""),0)),"","State error")),"")</f>
        <v/>
      </c>
      <c r="R963" s="260" t="str">
        <f t="shared" si="29"/>
        <v/>
      </c>
    </row>
    <row r="964" spans="1:18" ht="15.75">
      <c r="A964" s="250">
        <v>957</v>
      </c>
      <c r="B964" s="198"/>
      <c r="C964" s="25"/>
      <c r="D964" s="25"/>
      <c r="E964" s="25"/>
      <c r="F964" s="25"/>
      <c r="G964" s="26"/>
      <c r="H964" s="27"/>
      <c r="I964" s="28"/>
      <c r="J964" s="430"/>
      <c r="K964" s="8"/>
      <c r="L964" s="457" t="str">
        <f t="shared" si="28"/>
        <v/>
      </c>
      <c r="M964" s="245" cm="1">
        <f t="array" ref="M964">SUMPRODUCT(--(N964:Q964&lt;&gt;"")) + IF(TRIM(R964)="",0,LEN(R964)-LEN(SUBSTITUTE(R964,",",""))+1)</f>
        <v>0</v>
      </c>
      <c r="N964" s="242" t="str">
        <f>IF(AND(I964&lt;&gt;0,I964&lt;&gt;""),IF(TRIM(SUBSTITUTE(B964,CHAR(160),""))="","",IF(ISNUMBER(MATCH(TRIM(SUBSTITUTE(B964,CHAR(160),"")),'Look Up Values'!$B$2:$B$500,0)),"","Origin error")),"")</f>
        <v/>
      </c>
      <c r="O964" s="242" t="str">
        <f>IF(AND(I964&lt;&gt;0,I964&lt;&gt;""),IF(C964="","",IF(AND(ISNUMBER(--LEFT(C964,FIND(" ",C964&amp;" ")-1)),OR(LEN(LEFT(C964,FIND(" ",C964&amp;" ")-1))=6,LEN(LEFT(C964,FIND(" ",C964&amp;" ")-1))=7),OR(ISNUMBER(MATCH(LEFT(C964,FIND(" ",C964&amp;" ")-1),'Look Up Values'!$G$2:$G$1000,0)),ISNUMBER(MATCH(LEFT(C964,FIND(" ",C964&amp;" ")-1),'Look Up Values'!$AE$2:$AE$2000,0)))),"","EWC error")),"")</f>
        <v/>
      </c>
      <c r="P964" s="242" t="str" cm="1">
        <f t="array" ref="P964">IF(AND(I964&lt;&gt;0,I964&lt;&gt;""),IF(D964="","",IF(ISNUMBER(MATCH(SUBSTITUTE(D964," ",""),SUBSTITUTE('Look Up Values'!$S$2:$S$120," ",""),0)),"","D&amp;R error")),"")</f>
        <v/>
      </c>
      <c r="Q964" s="242" t="str" cm="1">
        <f t="array" ref="Q964">IF(AND(I964&lt;&gt;0,I964&lt;&gt;""),IF(G964="","",IF(ISNUMBER(MATCH(SUBSTITUTE(G964," ",""),SUBSTITUTE('Look Up Values'!$I$2:$I$10," ",""),0)),"","State error")),"")</f>
        <v/>
      </c>
      <c r="R964" s="260" t="str">
        <f t="shared" si="29"/>
        <v/>
      </c>
    </row>
    <row r="965" spans="1:18" ht="15.75">
      <c r="A965" s="250">
        <v>958</v>
      </c>
      <c r="B965" s="198"/>
      <c r="C965" s="25"/>
      <c r="D965" s="25"/>
      <c r="E965" s="25"/>
      <c r="F965" s="25"/>
      <c r="G965" s="26"/>
      <c r="H965" s="27"/>
      <c r="I965" s="28"/>
      <c r="J965" s="430"/>
      <c r="K965" s="8"/>
      <c r="L965" s="457" t="str">
        <f t="shared" si="28"/>
        <v/>
      </c>
      <c r="M965" s="245" cm="1">
        <f t="array" ref="M965">SUMPRODUCT(--(N965:Q965&lt;&gt;"")) + IF(TRIM(R965)="",0,LEN(R965)-LEN(SUBSTITUTE(R965,",",""))+1)</f>
        <v>0</v>
      </c>
      <c r="N965" s="242" t="str">
        <f>IF(AND(I965&lt;&gt;0,I965&lt;&gt;""),IF(TRIM(SUBSTITUTE(B965,CHAR(160),""))="","",IF(ISNUMBER(MATCH(TRIM(SUBSTITUTE(B965,CHAR(160),"")),'Look Up Values'!$B$2:$B$500,0)),"","Origin error")),"")</f>
        <v/>
      </c>
      <c r="O965" s="242" t="str">
        <f>IF(AND(I965&lt;&gt;0,I965&lt;&gt;""),IF(C965="","",IF(AND(ISNUMBER(--LEFT(C965,FIND(" ",C965&amp;" ")-1)),OR(LEN(LEFT(C965,FIND(" ",C965&amp;" ")-1))=6,LEN(LEFT(C965,FIND(" ",C965&amp;" ")-1))=7),OR(ISNUMBER(MATCH(LEFT(C965,FIND(" ",C965&amp;" ")-1),'Look Up Values'!$G$2:$G$1000,0)),ISNUMBER(MATCH(LEFT(C965,FIND(" ",C965&amp;" ")-1),'Look Up Values'!$AE$2:$AE$2000,0)))),"","EWC error")),"")</f>
        <v/>
      </c>
      <c r="P965" s="242" t="str" cm="1">
        <f t="array" ref="P965">IF(AND(I965&lt;&gt;0,I965&lt;&gt;""),IF(D965="","",IF(ISNUMBER(MATCH(SUBSTITUTE(D965," ",""),SUBSTITUTE('Look Up Values'!$S$2:$S$120," ",""),0)),"","D&amp;R error")),"")</f>
        <v/>
      </c>
      <c r="Q965" s="242" t="str" cm="1">
        <f t="array" ref="Q965">IF(AND(I965&lt;&gt;0,I965&lt;&gt;""),IF(G965="","",IF(ISNUMBER(MATCH(SUBSTITUTE(G965," ",""),SUBSTITUTE('Look Up Values'!$I$2:$I$10," ",""),0)),"","State error")),"")</f>
        <v/>
      </c>
      <c r="R965" s="260" t="str">
        <f t="shared" si="29"/>
        <v/>
      </c>
    </row>
    <row r="966" spans="1:18" ht="15.75">
      <c r="A966" s="250">
        <v>959</v>
      </c>
      <c r="B966" s="198"/>
      <c r="C966" s="25"/>
      <c r="D966" s="25"/>
      <c r="E966" s="25"/>
      <c r="F966" s="25"/>
      <c r="G966" s="26"/>
      <c r="H966" s="27"/>
      <c r="I966" s="28"/>
      <c r="J966" s="430"/>
      <c r="K966" s="8"/>
      <c r="L966" s="457" t="str">
        <f t="shared" si="28"/>
        <v/>
      </c>
      <c r="M966" s="245" cm="1">
        <f t="array" ref="M966">SUMPRODUCT(--(N966:Q966&lt;&gt;"")) + IF(TRIM(R966)="",0,LEN(R966)-LEN(SUBSTITUTE(R966,",",""))+1)</f>
        <v>0</v>
      </c>
      <c r="N966" s="242" t="str">
        <f>IF(AND(I966&lt;&gt;0,I966&lt;&gt;""),IF(TRIM(SUBSTITUTE(B966,CHAR(160),""))="","",IF(ISNUMBER(MATCH(TRIM(SUBSTITUTE(B966,CHAR(160),"")),'Look Up Values'!$B$2:$B$500,0)),"","Origin error")),"")</f>
        <v/>
      </c>
      <c r="O966" s="242" t="str">
        <f>IF(AND(I966&lt;&gt;0,I966&lt;&gt;""),IF(C966="","",IF(AND(ISNUMBER(--LEFT(C966,FIND(" ",C966&amp;" ")-1)),OR(LEN(LEFT(C966,FIND(" ",C966&amp;" ")-1))=6,LEN(LEFT(C966,FIND(" ",C966&amp;" ")-1))=7),OR(ISNUMBER(MATCH(LEFT(C966,FIND(" ",C966&amp;" ")-1),'Look Up Values'!$G$2:$G$1000,0)),ISNUMBER(MATCH(LEFT(C966,FIND(" ",C966&amp;" ")-1),'Look Up Values'!$AE$2:$AE$2000,0)))),"","EWC error")),"")</f>
        <v/>
      </c>
      <c r="P966" s="242" t="str" cm="1">
        <f t="array" ref="P966">IF(AND(I966&lt;&gt;0,I966&lt;&gt;""),IF(D966="","",IF(ISNUMBER(MATCH(SUBSTITUTE(D966," ",""),SUBSTITUTE('Look Up Values'!$S$2:$S$120," ",""),0)),"","D&amp;R error")),"")</f>
        <v/>
      </c>
      <c r="Q966" s="242" t="str" cm="1">
        <f t="array" ref="Q966">IF(AND(I966&lt;&gt;0,I966&lt;&gt;""),IF(G966="","",IF(ISNUMBER(MATCH(SUBSTITUTE(G966," ",""),SUBSTITUTE('Look Up Values'!$I$2:$I$10," ",""),0)),"","State error")),"")</f>
        <v/>
      </c>
      <c r="R966" s="260" t="str">
        <f t="shared" si="29"/>
        <v/>
      </c>
    </row>
    <row r="967" spans="1:18" ht="15.75">
      <c r="A967" s="250">
        <v>960</v>
      </c>
      <c r="B967" s="198"/>
      <c r="C967" s="25"/>
      <c r="D967" s="25"/>
      <c r="E967" s="25"/>
      <c r="F967" s="25"/>
      <c r="G967" s="26"/>
      <c r="H967" s="27"/>
      <c r="I967" s="28"/>
      <c r="J967" s="430"/>
      <c r="K967" s="8"/>
      <c r="L967" s="457" t="str">
        <f t="shared" si="28"/>
        <v/>
      </c>
      <c r="M967" s="245" cm="1">
        <f t="array" ref="M967">SUMPRODUCT(--(N967:Q967&lt;&gt;"")) + IF(TRIM(R967)="",0,LEN(R967)-LEN(SUBSTITUTE(R967,",",""))+1)</f>
        <v>0</v>
      </c>
      <c r="N967" s="242" t="str">
        <f>IF(AND(I967&lt;&gt;0,I967&lt;&gt;""),IF(TRIM(SUBSTITUTE(B967,CHAR(160),""))="","",IF(ISNUMBER(MATCH(TRIM(SUBSTITUTE(B967,CHAR(160),"")),'Look Up Values'!$B$2:$B$500,0)),"","Origin error")),"")</f>
        <v/>
      </c>
      <c r="O967" s="242" t="str">
        <f>IF(AND(I967&lt;&gt;0,I967&lt;&gt;""),IF(C967="","",IF(AND(ISNUMBER(--LEFT(C967,FIND(" ",C967&amp;" ")-1)),OR(LEN(LEFT(C967,FIND(" ",C967&amp;" ")-1))=6,LEN(LEFT(C967,FIND(" ",C967&amp;" ")-1))=7),OR(ISNUMBER(MATCH(LEFT(C967,FIND(" ",C967&amp;" ")-1),'Look Up Values'!$G$2:$G$1000,0)),ISNUMBER(MATCH(LEFT(C967,FIND(" ",C967&amp;" ")-1),'Look Up Values'!$AE$2:$AE$2000,0)))),"","EWC error")),"")</f>
        <v/>
      </c>
      <c r="P967" s="242" t="str" cm="1">
        <f t="array" ref="P967">IF(AND(I967&lt;&gt;0,I967&lt;&gt;""),IF(D967="","",IF(ISNUMBER(MATCH(SUBSTITUTE(D967," ",""),SUBSTITUTE('Look Up Values'!$S$2:$S$120," ",""),0)),"","D&amp;R error")),"")</f>
        <v/>
      </c>
      <c r="Q967" s="242" t="str" cm="1">
        <f t="array" ref="Q967">IF(AND(I967&lt;&gt;0,I967&lt;&gt;""),IF(G967="","",IF(ISNUMBER(MATCH(SUBSTITUTE(G967," ",""),SUBSTITUTE('Look Up Values'!$I$2:$I$10," ",""),0)),"","State error")),"")</f>
        <v/>
      </c>
      <c r="R967" s="260" t="str">
        <f t="shared" si="29"/>
        <v/>
      </c>
    </row>
    <row r="968" spans="1:18" ht="15.75">
      <c r="A968" s="250">
        <v>961</v>
      </c>
      <c r="B968" s="198"/>
      <c r="C968" s="25"/>
      <c r="D968" s="25"/>
      <c r="E968" s="25"/>
      <c r="F968" s="25"/>
      <c r="G968" s="26"/>
      <c r="H968" s="27"/>
      <c r="I968" s="28"/>
      <c r="J968" s="430"/>
      <c r="K968" s="8"/>
      <c r="L968" s="457" t="str">
        <f t="shared" ref="L968:L1031" si="30">IF(IFERROR(--SUBSTITUTE(M968,CHAR(160),""),0)&gt;0,A968,"")</f>
        <v/>
      </c>
      <c r="M968" s="245" cm="1">
        <f t="array" ref="M968">SUMPRODUCT(--(N968:Q968&lt;&gt;"")) + IF(TRIM(R968)="",0,LEN(R968)-LEN(SUBSTITUTE(R968,",",""))+1)</f>
        <v>0</v>
      </c>
      <c r="N968" s="242" t="str">
        <f>IF(AND(I968&lt;&gt;0,I968&lt;&gt;""),IF(TRIM(SUBSTITUTE(B968,CHAR(160),""))="","",IF(ISNUMBER(MATCH(TRIM(SUBSTITUTE(B968,CHAR(160),"")),'Look Up Values'!$B$2:$B$500,0)),"","Origin error")),"")</f>
        <v/>
      </c>
      <c r="O968" s="242" t="str">
        <f>IF(AND(I968&lt;&gt;0,I968&lt;&gt;""),IF(C968="","",IF(AND(ISNUMBER(--LEFT(C968,FIND(" ",C968&amp;" ")-1)),OR(LEN(LEFT(C968,FIND(" ",C968&amp;" ")-1))=6,LEN(LEFT(C968,FIND(" ",C968&amp;" ")-1))=7),OR(ISNUMBER(MATCH(LEFT(C968,FIND(" ",C968&amp;" ")-1),'Look Up Values'!$G$2:$G$1000,0)),ISNUMBER(MATCH(LEFT(C968,FIND(" ",C968&amp;" ")-1),'Look Up Values'!$AE$2:$AE$2000,0)))),"","EWC error")),"")</f>
        <v/>
      </c>
      <c r="P968" s="242" t="str" cm="1">
        <f t="array" ref="P968">IF(AND(I968&lt;&gt;0,I968&lt;&gt;""),IF(D968="","",IF(ISNUMBER(MATCH(SUBSTITUTE(D968," ",""),SUBSTITUTE('Look Up Values'!$S$2:$S$120," ",""),0)),"","D&amp;R error")),"")</f>
        <v/>
      </c>
      <c r="Q968" s="242" t="str" cm="1">
        <f t="array" ref="Q968">IF(AND(I968&lt;&gt;0,I968&lt;&gt;""),IF(G968="","",IF(ISNUMBER(MATCH(SUBSTITUTE(G968," ",""),SUBSTITUTE('Look Up Values'!$I$2:$I$10," ",""),0)),"","State error")),"")</f>
        <v/>
      </c>
      <c r="R968" s="260" t="str">
        <f t="shared" si="29"/>
        <v/>
      </c>
    </row>
    <row r="969" spans="1:18" ht="15.75">
      <c r="A969" s="250">
        <v>962</v>
      </c>
      <c r="B969" s="198"/>
      <c r="C969" s="25"/>
      <c r="D969" s="25"/>
      <c r="E969" s="25"/>
      <c r="F969" s="25"/>
      <c r="G969" s="26"/>
      <c r="H969" s="27"/>
      <c r="I969" s="28"/>
      <c r="J969" s="430"/>
      <c r="K969" s="8"/>
      <c r="L969" s="457" t="str">
        <f t="shared" si="30"/>
        <v/>
      </c>
      <c r="M969" s="245" cm="1">
        <f t="array" ref="M969">SUMPRODUCT(--(N969:Q969&lt;&gt;"")) + IF(TRIM(R969)="",0,LEN(R969)-LEN(SUBSTITUTE(R969,",",""))+1)</f>
        <v>0</v>
      </c>
      <c r="N969" s="242" t="str">
        <f>IF(AND(I969&lt;&gt;0,I969&lt;&gt;""),IF(TRIM(SUBSTITUTE(B969,CHAR(160),""))="","",IF(ISNUMBER(MATCH(TRIM(SUBSTITUTE(B969,CHAR(160),"")),'Look Up Values'!$B$2:$B$500,0)),"","Origin error")),"")</f>
        <v/>
      </c>
      <c r="O969" s="242" t="str">
        <f>IF(AND(I969&lt;&gt;0,I969&lt;&gt;""),IF(C969="","",IF(AND(ISNUMBER(--LEFT(C969,FIND(" ",C969&amp;" ")-1)),OR(LEN(LEFT(C969,FIND(" ",C969&amp;" ")-1))=6,LEN(LEFT(C969,FIND(" ",C969&amp;" ")-1))=7),OR(ISNUMBER(MATCH(LEFT(C969,FIND(" ",C969&amp;" ")-1),'Look Up Values'!$G$2:$G$1000,0)),ISNUMBER(MATCH(LEFT(C969,FIND(" ",C969&amp;" ")-1),'Look Up Values'!$AE$2:$AE$2000,0)))),"","EWC error")),"")</f>
        <v/>
      </c>
      <c r="P969" s="242" t="str" cm="1">
        <f t="array" ref="P969">IF(AND(I969&lt;&gt;0,I969&lt;&gt;""),IF(D969="","",IF(ISNUMBER(MATCH(SUBSTITUTE(D969," ",""),SUBSTITUTE('Look Up Values'!$S$2:$S$120," ",""),0)),"","D&amp;R error")),"")</f>
        <v/>
      </c>
      <c r="Q969" s="242" t="str" cm="1">
        <f t="array" ref="Q969">IF(AND(I969&lt;&gt;0,I969&lt;&gt;""),IF(G969="","",IF(ISNUMBER(MATCH(SUBSTITUTE(G969," ",""),SUBSTITUTE('Look Up Values'!$I$2:$I$10," ",""),0)),"","State error")),"")</f>
        <v/>
      </c>
      <c r="R969" s="260" t="str">
        <f t="shared" ref="R969:R1032" si="31">IF(OR(I969="",I969=0),"",IF(COUNTA(B969,C969,D969,G969,I969)=0,"",IF(COUNTA(B969,C969,D969,G969,I969)=5,"",LEFT(IF(TRIM(SUBSTITUTE(B969,CHAR(160),""))="","Origin, ","")&amp;IF(TRIM(SUBSTITUTE(C969,CHAR(160),""))="","EWC, ","")&amp;IF(TRIM(SUBSTITUTE(D969,CHAR(160),""))="","D&amp;R, ","")&amp;IF(TRIM(SUBSTITUTE(G969,CHAR(160),""))="","State, ",""),LEN(IF(TRIM(SUBSTITUTE(B969,CHAR(160),""))="","Origin, ","")&amp;IF(TRIM(SUBSTITUTE(C969,CHAR(160),""))="","EWC, ","")&amp;IF(TRIM(SUBSTITUTE(D969,CHAR(160),""))="","D&amp;R, ","")&amp;IF(TRIM(SUBSTITUTE(G969,CHAR(160),""))="","State, ",""))-2))))</f>
        <v/>
      </c>
    </row>
    <row r="970" spans="1:18" ht="15.75">
      <c r="A970" s="250">
        <v>963</v>
      </c>
      <c r="B970" s="198"/>
      <c r="C970" s="25"/>
      <c r="D970" s="25"/>
      <c r="E970" s="25"/>
      <c r="F970" s="25"/>
      <c r="G970" s="26"/>
      <c r="H970" s="27"/>
      <c r="I970" s="28"/>
      <c r="J970" s="430"/>
      <c r="K970" s="8"/>
      <c r="L970" s="457" t="str">
        <f t="shared" si="30"/>
        <v/>
      </c>
      <c r="M970" s="245" cm="1">
        <f t="array" ref="M970">SUMPRODUCT(--(N970:Q970&lt;&gt;"")) + IF(TRIM(R970)="",0,LEN(R970)-LEN(SUBSTITUTE(R970,",",""))+1)</f>
        <v>0</v>
      </c>
      <c r="N970" s="242" t="str">
        <f>IF(AND(I970&lt;&gt;0,I970&lt;&gt;""),IF(TRIM(SUBSTITUTE(B970,CHAR(160),""))="","",IF(ISNUMBER(MATCH(TRIM(SUBSTITUTE(B970,CHAR(160),"")),'Look Up Values'!$B$2:$B$500,0)),"","Origin error")),"")</f>
        <v/>
      </c>
      <c r="O970" s="242" t="str">
        <f>IF(AND(I970&lt;&gt;0,I970&lt;&gt;""),IF(C970="","",IF(AND(ISNUMBER(--LEFT(C970,FIND(" ",C970&amp;" ")-1)),OR(LEN(LEFT(C970,FIND(" ",C970&amp;" ")-1))=6,LEN(LEFT(C970,FIND(" ",C970&amp;" ")-1))=7),OR(ISNUMBER(MATCH(LEFT(C970,FIND(" ",C970&amp;" ")-1),'Look Up Values'!$G$2:$G$1000,0)),ISNUMBER(MATCH(LEFT(C970,FIND(" ",C970&amp;" ")-1),'Look Up Values'!$AE$2:$AE$2000,0)))),"","EWC error")),"")</f>
        <v/>
      </c>
      <c r="P970" s="242" t="str" cm="1">
        <f t="array" ref="P970">IF(AND(I970&lt;&gt;0,I970&lt;&gt;""),IF(D970="","",IF(ISNUMBER(MATCH(SUBSTITUTE(D970," ",""),SUBSTITUTE('Look Up Values'!$S$2:$S$120," ",""),0)),"","D&amp;R error")),"")</f>
        <v/>
      </c>
      <c r="Q970" s="242" t="str" cm="1">
        <f t="array" ref="Q970">IF(AND(I970&lt;&gt;0,I970&lt;&gt;""),IF(G970="","",IF(ISNUMBER(MATCH(SUBSTITUTE(G970," ",""),SUBSTITUTE('Look Up Values'!$I$2:$I$10," ",""),0)),"","State error")),"")</f>
        <v/>
      </c>
      <c r="R970" s="260" t="str">
        <f t="shared" si="31"/>
        <v/>
      </c>
    </row>
    <row r="971" spans="1:18" ht="15.75">
      <c r="A971" s="250">
        <v>964</v>
      </c>
      <c r="B971" s="198"/>
      <c r="C971" s="25"/>
      <c r="D971" s="25"/>
      <c r="E971" s="25"/>
      <c r="F971" s="25"/>
      <c r="G971" s="26"/>
      <c r="H971" s="27"/>
      <c r="I971" s="28"/>
      <c r="J971" s="430"/>
      <c r="K971" s="8"/>
      <c r="L971" s="457" t="str">
        <f t="shared" si="30"/>
        <v/>
      </c>
      <c r="M971" s="245" cm="1">
        <f t="array" ref="M971">SUMPRODUCT(--(N971:Q971&lt;&gt;"")) + IF(TRIM(R971)="",0,LEN(R971)-LEN(SUBSTITUTE(R971,",",""))+1)</f>
        <v>0</v>
      </c>
      <c r="N971" s="242" t="str">
        <f>IF(AND(I971&lt;&gt;0,I971&lt;&gt;""),IF(TRIM(SUBSTITUTE(B971,CHAR(160),""))="","",IF(ISNUMBER(MATCH(TRIM(SUBSTITUTE(B971,CHAR(160),"")),'Look Up Values'!$B$2:$B$500,0)),"","Origin error")),"")</f>
        <v/>
      </c>
      <c r="O971" s="242" t="str">
        <f>IF(AND(I971&lt;&gt;0,I971&lt;&gt;""),IF(C971="","",IF(AND(ISNUMBER(--LEFT(C971,FIND(" ",C971&amp;" ")-1)),OR(LEN(LEFT(C971,FIND(" ",C971&amp;" ")-1))=6,LEN(LEFT(C971,FIND(" ",C971&amp;" ")-1))=7),OR(ISNUMBER(MATCH(LEFT(C971,FIND(" ",C971&amp;" ")-1),'Look Up Values'!$G$2:$G$1000,0)),ISNUMBER(MATCH(LEFT(C971,FIND(" ",C971&amp;" ")-1),'Look Up Values'!$AE$2:$AE$2000,0)))),"","EWC error")),"")</f>
        <v/>
      </c>
      <c r="P971" s="242" t="str" cm="1">
        <f t="array" ref="P971">IF(AND(I971&lt;&gt;0,I971&lt;&gt;""),IF(D971="","",IF(ISNUMBER(MATCH(SUBSTITUTE(D971," ",""),SUBSTITUTE('Look Up Values'!$S$2:$S$120," ",""),0)),"","D&amp;R error")),"")</f>
        <v/>
      </c>
      <c r="Q971" s="242" t="str" cm="1">
        <f t="array" ref="Q971">IF(AND(I971&lt;&gt;0,I971&lt;&gt;""),IF(G971="","",IF(ISNUMBER(MATCH(SUBSTITUTE(G971," ",""),SUBSTITUTE('Look Up Values'!$I$2:$I$10," ",""),0)),"","State error")),"")</f>
        <v/>
      </c>
      <c r="R971" s="260" t="str">
        <f t="shared" si="31"/>
        <v/>
      </c>
    </row>
    <row r="972" spans="1:18" ht="15.75">
      <c r="A972" s="250">
        <v>965</v>
      </c>
      <c r="B972" s="198"/>
      <c r="C972" s="25"/>
      <c r="D972" s="25"/>
      <c r="E972" s="25"/>
      <c r="F972" s="25"/>
      <c r="G972" s="26"/>
      <c r="H972" s="27"/>
      <c r="I972" s="28"/>
      <c r="J972" s="430"/>
      <c r="K972" s="8"/>
      <c r="L972" s="457" t="str">
        <f t="shared" si="30"/>
        <v/>
      </c>
      <c r="M972" s="245" cm="1">
        <f t="array" ref="M972">SUMPRODUCT(--(N972:Q972&lt;&gt;"")) + IF(TRIM(R972)="",0,LEN(R972)-LEN(SUBSTITUTE(R972,",",""))+1)</f>
        <v>0</v>
      </c>
      <c r="N972" s="242" t="str">
        <f>IF(AND(I972&lt;&gt;0,I972&lt;&gt;""),IF(TRIM(SUBSTITUTE(B972,CHAR(160),""))="","",IF(ISNUMBER(MATCH(TRIM(SUBSTITUTE(B972,CHAR(160),"")),'Look Up Values'!$B$2:$B$500,0)),"","Origin error")),"")</f>
        <v/>
      </c>
      <c r="O972" s="242" t="str">
        <f>IF(AND(I972&lt;&gt;0,I972&lt;&gt;""),IF(C972="","",IF(AND(ISNUMBER(--LEFT(C972,FIND(" ",C972&amp;" ")-1)),OR(LEN(LEFT(C972,FIND(" ",C972&amp;" ")-1))=6,LEN(LEFT(C972,FIND(" ",C972&amp;" ")-1))=7),OR(ISNUMBER(MATCH(LEFT(C972,FIND(" ",C972&amp;" ")-1),'Look Up Values'!$G$2:$G$1000,0)),ISNUMBER(MATCH(LEFT(C972,FIND(" ",C972&amp;" ")-1),'Look Up Values'!$AE$2:$AE$2000,0)))),"","EWC error")),"")</f>
        <v/>
      </c>
      <c r="P972" s="242" t="str" cm="1">
        <f t="array" ref="P972">IF(AND(I972&lt;&gt;0,I972&lt;&gt;""),IF(D972="","",IF(ISNUMBER(MATCH(SUBSTITUTE(D972," ",""),SUBSTITUTE('Look Up Values'!$S$2:$S$120," ",""),0)),"","D&amp;R error")),"")</f>
        <v/>
      </c>
      <c r="Q972" s="242" t="str" cm="1">
        <f t="array" ref="Q972">IF(AND(I972&lt;&gt;0,I972&lt;&gt;""),IF(G972="","",IF(ISNUMBER(MATCH(SUBSTITUTE(G972," ",""),SUBSTITUTE('Look Up Values'!$I$2:$I$10," ",""),0)),"","State error")),"")</f>
        <v/>
      </c>
      <c r="R972" s="260" t="str">
        <f t="shared" si="31"/>
        <v/>
      </c>
    </row>
    <row r="973" spans="1:18" ht="15.75">
      <c r="A973" s="250">
        <v>966</v>
      </c>
      <c r="B973" s="198"/>
      <c r="C973" s="25"/>
      <c r="D973" s="25"/>
      <c r="E973" s="25"/>
      <c r="F973" s="25"/>
      <c r="G973" s="26"/>
      <c r="H973" s="27"/>
      <c r="I973" s="28"/>
      <c r="J973" s="430"/>
      <c r="K973" s="8"/>
      <c r="L973" s="457" t="str">
        <f t="shared" si="30"/>
        <v/>
      </c>
      <c r="M973" s="245" cm="1">
        <f t="array" ref="M973">SUMPRODUCT(--(N973:Q973&lt;&gt;"")) + IF(TRIM(R973)="",0,LEN(R973)-LEN(SUBSTITUTE(R973,",",""))+1)</f>
        <v>0</v>
      </c>
      <c r="N973" s="242" t="str">
        <f>IF(AND(I973&lt;&gt;0,I973&lt;&gt;""),IF(TRIM(SUBSTITUTE(B973,CHAR(160),""))="","",IF(ISNUMBER(MATCH(TRIM(SUBSTITUTE(B973,CHAR(160),"")),'Look Up Values'!$B$2:$B$500,0)),"","Origin error")),"")</f>
        <v/>
      </c>
      <c r="O973" s="242" t="str">
        <f>IF(AND(I973&lt;&gt;0,I973&lt;&gt;""),IF(C973="","",IF(AND(ISNUMBER(--LEFT(C973,FIND(" ",C973&amp;" ")-1)),OR(LEN(LEFT(C973,FIND(" ",C973&amp;" ")-1))=6,LEN(LEFT(C973,FIND(" ",C973&amp;" ")-1))=7),OR(ISNUMBER(MATCH(LEFT(C973,FIND(" ",C973&amp;" ")-1),'Look Up Values'!$G$2:$G$1000,0)),ISNUMBER(MATCH(LEFT(C973,FIND(" ",C973&amp;" ")-1),'Look Up Values'!$AE$2:$AE$2000,0)))),"","EWC error")),"")</f>
        <v/>
      </c>
      <c r="P973" s="242" t="str" cm="1">
        <f t="array" ref="P973">IF(AND(I973&lt;&gt;0,I973&lt;&gt;""),IF(D973="","",IF(ISNUMBER(MATCH(SUBSTITUTE(D973," ",""),SUBSTITUTE('Look Up Values'!$S$2:$S$120," ",""),0)),"","D&amp;R error")),"")</f>
        <v/>
      </c>
      <c r="Q973" s="242" t="str" cm="1">
        <f t="array" ref="Q973">IF(AND(I973&lt;&gt;0,I973&lt;&gt;""),IF(G973="","",IF(ISNUMBER(MATCH(SUBSTITUTE(G973," ",""),SUBSTITUTE('Look Up Values'!$I$2:$I$10," ",""),0)),"","State error")),"")</f>
        <v/>
      </c>
      <c r="R973" s="260" t="str">
        <f t="shared" si="31"/>
        <v/>
      </c>
    </row>
    <row r="974" spans="1:18" ht="15.75">
      <c r="A974" s="250">
        <v>967</v>
      </c>
      <c r="B974" s="198"/>
      <c r="C974" s="25"/>
      <c r="D974" s="25"/>
      <c r="E974" s="25"/>
      <c r="F974" s="25"/>
      <c r="G974" s="26"/>
      <c r="H974" s="27"/>
      <c r="I974" s="28"/>
      <c r="J974" s="430"/>
      <c r="K974" s="8"/>
      <c r="L974" s="457" t="str">
        <f t="shared" si="30"/>
        <v/>
      </c>
      <c r="M974" s="245" cm="1">
        <f t="array" ref="M974">SUMPRODUCT(--(N974:Q974&lt;&gt;"")) + IF(TRIM(R974)="",0,LEN(R974)-LEN(SUBSTITUTE(R974,",",""))+1)</f>
        <v>0</v>
      </c>
      <c r="N974" s="242" t="str">
        <f>IF(AND(I974&lt;&gt;0,I974&lt;&gt;""),IF(TRIM(SUBSTITUTE(B974,CHAR(160),""))="","",IF(ISNUMBER(MATCH(TRIM(SUBSTITUTE(B974,CHAR(160),"")),'Look Up Values'!$B$2:$B$500,0)),"","Origin error")),"")</f>
        <v/>
      </c>
      <c r="O974" s="242" t="str">
        <f>IF(AND(I974&lt;&gt;0,I974&lt;&gt;""),IF(C974="","",IF(AND(ISNUMBER(--LEFT(C974,FIND(" ",C974&amp;" ")-1)),OR(LEN(LEFT(C974,FIND(" ",C974&amp;" ")-1))=6,LEN(LEFT(C974,FIND(" ",C974&amp;" ")-1))=7),OR(ISNUMBER(MATCH(LEFT(C974,FIND(" ",C974&amp;" ")-1),'Look Up Values'!$G$2:$G$1000,0)),ISNUMBER(MATCH(LEFT(C974,FIND(" ",C974&amp;" ")-1),'Look Up Values'!$AE$2:$AE$2000,0)))),"","EWC error")),"")</f>
        <v/>
      </c>
      <c r="P974" s="242" t="str" cm="1">
        <f t="array" ref="P974">IF(AND(I974&lt;&gt;0,I974&lt;&gt;""),IF(D974="","",IF(ISNUMBER(MATCH(SUBSTITUTE(D974," ",""),SUBSTITUTE('Look Up Values'!$S$2:$S$120," ",""),0)),"","D&amp;R error")),"")</f>
        <v/>
      </c>
      <c r="Q974" s="242" t="str" cm="1">
        <f t="array" ref="Q974">IF(AND(I974&lt;&gt;0,I974&lt;&gt;""),IF(G974="","",IF(ISNUMBER(MATCH(SUBSTITUTE(G974," ",""),SUBSTITUTE('Look Up Values'!$I$2:$I$10," ",""),0)),"","State error")),"")</f>
        <v/>
      </c>
      <c r="R974" s="260" t="str">
        <f t="shared" si="31"/>
        <v/>
      </c>
    </row>
    <row r="975" spans="1:18" ht="15.75">
      <c r="A975" s="250">
        <v>968</v>
      </c>
      <c r="B975" s="198"/>
      <c r="C975" s="25"/>
      <c r="D975" s="25"/>
      <c r="E975" s="25"/>
      <c r="F975" s="25"/>
      <c r="G975" s="26"/>
      <c r="H975" s="27"/>
      <c r="I975" s="28"/>
      <c r="J975" s="430"/>
      <c r="K975" s="8"/>
      <c r="L975" s="457" t="str">
        <f t="shared" si="30"/>
        <v/>
      </c>
      <c r="M975" s="245" cm="1">
        <f t="array" ref="M975">SUMPRODUCT(--(N975:Q975&lt;&gt;"")) + IF(TRIM(R975)="",0,LEN(R975)-LEN(SUBSTITUTE(R975,",",""))+1)</f>
        <v>0</v>
      </c>
      <c r="N975" s="242" t="str">
        <f>IF(AND(I975&lt;&gt;0,I975&lt;&gt;""),IF(TRIM(SUBSTITUTE(B975,CHAR(160),""))="","",IF(ISNUMBER(MATCH(TRIM(SUBSTITUTE(B975,CHAR(160),"")),'Look Up Values'!$B$2:$B$500,0)),"","Origin error")),"")</f>
        <v/>
      </c>
      <c r="O975" s="242" t="str">
        <f>IF(AND(I975&lt;&gt;0,I975&lt;&gt;""),IF(C975="","",IF(AND(ISNUMBER(--LEFT(C975,FIND(" ",C975&amp;" ")-1)),OR(LEN(LEFT(C975,FIND(" ",C975&amp;" ")-1))=6,LEN(LEFT(C975,FIND(" ",C975&amp;" ")-1))=7),OR(ISNUMBER(MATCH(LEFT(C975,FIND(" ",C975&amp;" ")-1),'Look Up Values'!$G$2:$G$1000,0)),ISNUMBER(MATCH(LEFT(C975,FIND(" ",C975&amp;" ")-1),'Look Up Values'!$AE$2:$AE$2000,0)))),"","EWC error")),"")</f>
        <v/>
      </c>
      <c r="P975" s="242" t="str" cm="1">
        <f t="array" ref="P975">IF(AND(I975&lt;&gt;0,I975&lt;&gt;""),IF(D975="","",IF(ISNUMBER(MATCH(SUBSTITUTE(D975," ",""),SUBSTITUTE('Look Up Values'!$S$2:$S$120," ",""),0)),"","D&amp;R error")),"")</f>
        <v/>
      </c>
      <c r="Q975" s="242" t="str" cm="1">
        <f t="array" ref="Q975">IF(AND(I975&lt;&gt;0,I975&lt;&gt;""),IF(G975="","",IF(ISNUMBER(MATCH(SUBSTITUTE(G975," ",""),SUBSTITUTE('Look Up Values'!$I$2:$I$10," ",""),0)),"","State error")),"")</f>
        <v/>
      </c>
      <c r="R975" s="260" t="str">
        <f t="shared" si="31"/>
        <v/>
      </c>
    </row>
    <row r="976" spans="1:18" ht="15.75">
      <c r="A976" s="250">
        <v>969</v>
      </c>
      <c r="B976" s="198"/>
      <c r="C976" s="25"/>
      <c r="D976" s="25"/>
      <c r="E976" s="25"/>
      <c r="F976" s="25"/>
      <c r="G976" s="26"/>
      <c r="H976" s="27"/>
      <c r="I976" s="28"/>
      <c r="J976" s="430"/>
      <c r="K976" s="8"/>
      <c r="L976" s="457" t="str">
        <f t="shared" si="30"/>
        <v/>
      </c>
      <c r="M976" s="245" cm="1">
        <f t="array" ref="M976">SUMPRODUCT(--(N976:Q976&lt;&gt;"")) + IF(TRIM(R976)="",0,LEN(R976)-LEN(SUBSTITUTE(R976,",",""))+1)</f>
        <v>0</v>
      </c>
      <c r="N976" s="242" t="str">
        <f>IF(AND(I976&lt;&gt;0,I976&lt;&gt;""),IF(TRIM(SUBSTITUTE(B976,CHAR(160),""))="","",IF(ISNUMBER(MATCH(TRIM(SUBSTITUTE(B976,CHAR(160),"")),'Look Up Values'!$B$2:$B$500,0)),"","Origin error")),"")</f>
        <v/>
      </c>
      <c r="O976" s="242" t="str">
        <f>IF(AND(I976&lt;&gt;0,I976&lt;&gt;""),IF(C976="","",IF(AND(ISNUMBER(--LEFT(C976,FIND(" ",C976&amp;" ")-1)),OR(LEN(LEFT(C976,FIND(" ",C976&amp;" ")-1))=6,LEN(LEFT(C976,FIND(" ",C976&amp;" ")-1))=7),OR(ISNUMBER(MATCH(LEFT(C976,FIND(" ",C976&amp;" ")-1),'Look Up Values'!$G$2:$G$1000,0)),ISNUMBER(MATCH(LEFT(C976,FIND(" ",C976&amp;" ")-1),'Look Up Values'!$AE$2:$AE$2000,0)))),"","EWC error")),"")</f>
        <v/>
      </c>
      <c r="P976" s="242" t="str" cm="1">
        <f t="array" ref="P976">IF(AND(I976&lt;&gt;0,I976&lt;&gt;""),IF(D976="","",IF(ISNUMBER(MATCH(SUBSTITUTE(D976," ",""),SUBSTITUTE('Look Up Values'!$S$2:$S$120," ",""),0)),"","D&amp;R error")),"")</f>
        <v/>
      </c>
      <c r="Q976" s="242" t="str" cm="1">
        <f t="array" ref="Q976">IF(AND(I976&lt;&gt;0,I976&lt;&gt;""),IF(G976="","",IF(ISNUMBER(MATCH(SUBSTITUTE(G976," ",""),SUBSTITUTE('Look Up Values'!$I$2:$I$10," ",""),0)),"","State error")),"")</f>
        <v/>
      </c>
      <c r="R976" s="260" t="str">
        <f t="shared" si="31"/>
        <v/>
      </c>
    </row>
    <row r="977" spans="1:18" ht="15.75">
      <c r="A977" s="250">
        <v>970</v>
      </c>
      <c r="B977" s="198"/>
      <c r="C977" s="25"/>
      <c r="D977" s="25"/>
      <c r="E977" s="25"/>
      <c r="F977" s="25"/>
      <c r="G977" s="26"/>
      <c r="H977" s="27"/>
      <c r="I977" s="28"/>
      <c r="J977" s="430"/>
      <c r="K977" s="8"/>
      <c r="L977" s="457" t="str">
        <f t="shared" si="30"/>
        <v/>
      </c>
      <c r="M977" s="245" cm="1">
        <f t="array" ref="M977">SUMPRODUCT(--(N977:Q977&lt;&gt;"")) + IF(TRIM(R977)="",0,LEN(R977)-LEN(SUBSTITUTE(R977,",",""))+1)</f>
        <v>0</v>
      </c>
      <c r="N977" s="242" t="str">
        <f>IF(AND(I977&lt;&gt;0,I977&lt;&gt;""),IF(TRIM(SUBSTITUTE(B977,CHAR(160),""))="","",IF(ISNUMBER(MATCH(TRIM(SUBSTITUTE(B977,CHAR(160),"")),'Look Up Values'!$B$2:$B$500,0)),"","Origin error")),"")</f>
        <v/>
      </c>
      <c r="O977" s="242" t="str">
        <f>IF(AND(I977&lt;&gt;0,I977&lt;&gt;""),IF(C977="","",IF(AND(ISNUMBER(--LEFT(C977,FIND(" ",C977&amp;" ")-1)),OR(LEN(LEFT(C977,FIND(" ",C977&amp;" ")-1))=6,LEN(LEFT(C977,FIND(" ",C977&amp;" ")-1))=7),OR(ISNUMBER(MATCH(LEFT(C977,FIND(" ",C977&amp;" ")-1),'Look Up Values'!$G$2:$G$1000,0)),ISNUMBER(MATCH(LEFT(C977,FIND(" ",C977&amp;" ")-1),'Look Up Values'!$AE$2:$AE$2000,0)))),"","EWC error")),"")</f>
        <v/>
      </c>
      <c r="P977" s="242" t="str" cm="1">
        <f t="array" ref="P977">IF(AND(I977&lt;&gt;0,I977&lt;&gt;""),IF(D977="","",IF(ISNUMBER(MATCH(SUBSTITUTE(D977," ",""),SUBSTITUTE('Look Up Values'!$S$2:$S$120," ",""),0)),"","D&amp;R error")),"")</f>
        <v/>
      </c>
      <c r="Q977" s="242" t="str" cm="1">
        <f t="array" ref="Q977">IF(AND(I977&lt;&gt;0,I977&lt;&gt;""),IF(G977="","",IF(ISNUMBER(MATCH(SUBSTITUTE(G977," ",""),SUBSTITUTE('Look Up Values'!$I$2:$I$10," ",""),0)),"","State error")),"")</f>
        <v/>
      </c>
      <c r="R977" s="260" t="str">
        <f t="shared" si="31"/>
        <v/>
      </c>
    </row>
    <row r="978" spans="1:18" ht="15.75">
      <c r="A978" s="250">
        <v>971</v>
      </c>
      <c r="B978" s="198"/>
      <c r="C978" s="25"/>
      <c r="D978" s="25"/>
      <c r="E978" s="25"/>
      <c r="F978" s="25"/>
      <c r="G978" s="26"/>
      <c r="H978" s="27"/>
      <c r="I978" s="28"/>
      <c r="J978" s="430"/>
      <c r="K978" s="8"/>
      <c r="L978" s="457" t="str">
        <f t="shared" si="30"/>
        <v/>
      </c>
      <c r="M978" s="245" cm="1">
        <f t="array" ref="M978">SUMPRODUCT(--(N978:Q978&lt;&gt;"")) + IF(TRIM(R978)="",0,LEN(R978)-LEN(SUBSTITUTE(R978,",",""))+1)</f>
        <v>0</v>
      </c>
      <c r="N978" s="242" t="str">
        <f>IF(AND(I978&lt;&gt;0,I978&lt;&gt;""),IF(TRIM(SUBSTITUTE(B978,CHAR(160),""))="","",IF(ISNUMBER(MATCH(TRIM(SUBSTITUTE(B978,CHAR(160),"")),'Look Up Values'!$B$2:$B$500,0)),"","Origin error")),"")</f>
        <v/>
      </c>
      <c r="O978" s="242" t="str">
        <f>IF(AND(I978&lt;&gt;0,I978&lt;&gt;""),IF(C978="","",IF(AND(ISNUMBER(--LEFT(C978,FIND(" ",C978&amp;" ")-1)),OR(LEN(LEFT(C978,FIND(" ",C978&amp;" ")-1))=6,LEN(LEFT(C978,FIND(" ",C978&amp;" ")-1))=7),OR(ISNUMBER(MATCH(LEFT(C978,FIND(" ",C978&amp;" ")-1),'Look Up Values'!$G$2:$G$1000,0)),ISNUMBER(MATCH(LEFT(C978,FIND(" ",C978&amp;" ")-1),'Look Up Values'!$AE$2:$AE$2000,0)))),"","EWC error")),"")</f>
        <v/>
      </c>
      <c r="P978" s="242" t="str" cm="1">
        <f t="array" ref="P978">IF(AND(I978&lt;&gt;0,I978&lt;&gt;""),IF(D978="","",IF(ISNUMBER(MATCH(SUBSTITUTE(D978," ",""),SUBSTITUTE('Look Up Values'!$S$2:$S$120," ",""),0)),"","D&amp;R error")),"")</f>
        <v/>
      </c>
      <c r="Q978" s="242" t="str" cm="1">
        <f t="array" ref="Q978">IF(AND(I978&lt;&gt;0,I978&lt;&gt;""),IF(G978="","",IF(ISNUMBER(MATCH(SUBSTITUTE(G978," ",""),SUBSTITUTE('Look Up Values'!$I$2:$I$10," ",""),0)),"","State error")),"")</f>
        <v/>
      </c>
      <c r="R978" s="260" t="str">
        <f t="shared" si="31"/>
        <v/>
      </c>
    </row>
    <row r="979" spans="1:18" ht="15.75">
      <c r="A979" s="250">
        <v>972</v>
      </c>
      <c r="B979" s="198"/>
      <c r="C979" s="25"/>
      <c r="D979" s="25"/>
      <c r="E979" s="25"/>
      <c r="F979" s="25"/>
      <c r="G979" s="26"/>
      <c r="H979" s="27"/>
      <c r="I979" s="28"/>
      <c r="J979" s="430"/>
      <c r="K979" s="8"/>
      <c r="L979" s="457" t="str">
        <f t="shared" si="30"/>
        <v/>
      </c>
      <c r="M979" s="245" cm="1">
        <f t="array" ref="M979">SUMPRODUCT(--(N979:Q979&lt;&gt;"")) + IF(TRIM(R979)="",0,LEN(R979)-LEN(SUBSTITUTE(R979,",",""))+1)</f>
        <v>0</v>
      </c>
      <c r="N979" s="242" t="str">
        <f>IF(AND(I979&lt;&gt;0,I979&lt;&gt;""),IF(TRIM(SUBSTITUTE(B979,CHAR(160),""))="","",IF(ISNUMBER(MATCH(TRIM(SUBSTITUTE(B979,CHAR(160),"")),'Look Up Values'!$B$2:$B$500,0)),"","Origin error")),"")</f>
        <v/>
      </c>
      <c r="O979" s="242" t="str">
        <f>IF(AND(I979&lt;&gt;0,I979&lt;&gt;""),IF(C979="","",IF(AND(ISNUMBER(--LEFT(C979,FIND(" ",C979&amp;" ")-1)),OR(LEN(LEFT(C979,FIND(" ",C979&amp;" ")-1))=6,LEN(LEFT(C979,FIND(" ",C979&amp;" ")-1))=7),OR(ISNUMBER(MATCH(LEFT(C979,FIND(" ",C979&amp;" ")-1),'Look Up Values'!$G$2:$G$1000,0)),ISNUMBER(MATCH(LEFT(C979,FIND(" ",C979&amp;" ")-1),'Look Up Values'!$AE$2:$AE$2000,0)))),"","EWC error")),"")</f>
        <v/>
      </c>
      <c r="P979" s="242" t="str" cm="1">
        <f t="array" ref="P979">IF(AND(I979&lt;&gt;0,I979&lt;&gt;""),IF(D979="","",IF(ISNUMBER(MATCH(SUBSTITUTE(D979," ",""),SUBSTITUTE('Look Up Values'!$S$2:$S$120," ",""),0)),"","D&amp;R error")),"")</f>
        <v/>
      </c>
      <c r="Q979" s="242" t="str" cm="1">
        <f t="array" ref="Q979">IF(AND(I979&lt;&gt;0,I979&lt;&gt;""),IF(G979="","",IF(ISNUMBER(MATCH(SUBSTITUTE(G979," ",""),SUBSTITUTE('Look Up Values'!$I$2:$I$10," ",""),0)),"","State error")),"")</f>
        <v/>
      </c>
      <c r="R979" s="260" t="str">
        <f t="shared" si="31"/>
        <v/>
      </c>
    </row>
    <row r="980" spans="1:18" ht="15.75">
      <c r="A980" s="250">
        <v>973</v>
      </c>
      <c r="B980" s="198"/>
      <c r="C980" s="25"/>
      <c r="D980" s="25"/>
      <c r="E980" s="25"/>
      <c r="F980" s="25"/>
      <c r="G980" s="26"/>
      <c r="H980" s="27"/>
      <c r="I980" s="28"/>
      <c r="J980" s="430"/>
      <c r="K980" s="8"/>
      <c r="L980" s="457" t="str">
        <f t="shared" si="30"/>
        <v/>
      </c>
      <c r="M980" s="245" cm="1">
        <f t="array" ref="M980">SUMPRODUCT(--(N980:Q980&lt;&gt;"")) + IF(TRIM(R980)="",0,LEN(R980)-LEN(SUBSTITUTE(R980,",",""))+1)</f>
        <v>0</v>
      </c>
      <c r="N980" s="242" t="str">
        <f>IF(AND(I980&lt;&gt;0,I980&lt;&gt;""),IF(TRIM(SUBSTITUTE(B980,CHAR(160),""))="","",IF(ISNUMBER(MATCH(TRIM(SUBSTITUTE(B980,CHAR(160),"")),'Look Up Values'!$B$2:$B$500,0)),"","Origin error")),"")</f>
        <v/>
      </c>
      <c r="O980" s="242" t="str">
        <f>IF(AND(I980&lt;&gt;0,I980&lt;&gt;""),IF(C980="","",IF(AND(ISNUMBER(--LEFT(C980,FIND(" ",C980&amp;" ")-1)),OR(LEN(LEFT(C980,FIND(" ",C980&amp;" ")-1))=6,LEN(LEFT(C980,FIND(" ",C980&amp;" ")-1))=7),OR(ISNUMBER(MATCH(LEFT(C980,FIND(" ",C980&amp;" ")-1),'Look Up Values'!$G$2:$G$1000,0)),ISNUMBER(MATCH(LEFT(C980,FIND(" ",C980&amp;" ")-1),'Look Up Values'!$AE$2:$AE$2000,0)))),"","EWC error")),"")</f>
        <v/>
      </c>
      <c r="P980" s="242" t="str" cm="1">
        <f t="array" ref="P980">IF(AND(I980&lt;&gt;0,I980&lt;&gt;""),IF(D980="","",IF(ISNUMBER(MATCH(SUBSTITUTE(D980," ",""),SUBSTITUTE('Look Up Values'!$S$2:$S$120," ",""),0)),"","D&amp;R error")),"")</f>
        <v/>
      </c>
      <c r="Q980" s="242" t="str" cm="1">
        <f t="array" ref="Q980">IF(AND(I980&lt;&gt;0,I980&lt;&gt;""),IF(G980="","",IF(ISNUMBER(MATCH(SUBSTITUTE(G980," ",""),SUBSTITUTE('Look Up Values'!$I$2:$I$10," ",""),0)),"","State error")),"")</f>
        <v/>
      </c>
      <c r="R980" s="260" t="str">
        <f t="shared" si="31"/>
        <v/>
      </c>
    </row>
    <row r="981" spans="1:18" ht="15.75">
      <c r="A981" s="250">
        <v>974</v>
      </c>
      <c r="B981" s="198"/>
      <c r="C981" s="25"/>
      <c r="D981" s="25"/>
      <c r="E981" s="25"/>
      <c r="F981" s="25"/>
      <c r="G981" s="26"/>
      <c r="H981" s="27"/>
      <c r="I981" s="28"/>
      <c r="J981" s="430"/>
      <c r="K981" s="8"/>
      <c r="L981" s="457" t="str">
        <f t="shared" si="30"/>
        <v/>
      </c>
      <c r="M981" s="245" cm="1">
        <f t="array" ref="M981">SUMPRODUCT(--(N981:Q981&lt;&gt;"")) + IF(TRIM(R981)="",0,LEN(R981)-LEN(SUBSTITUTE(R981,",",""))+1)</f>
        <v>0</v>
      </c>
      <c r="N981" s="242" t="str">
        <f>IF(AND(I981&lt;&gt;0,I981&lt;&gt;""),IF(TRIM(SUBSTITUTE(B981,CHAR(160),""))="","",IF(ISNUMBER(MATCH(TRIM(SUBSTITUTE(B981,CHAR(160),"")),'Look Up Values'!$B$2:$B$500,0)),"","Origin error")),"")</f>
        <v/>
      </c>
      <c r="O981" s="242" t="str">
        <f>IF(AND(I981&lt;&gt;0,I981&lt;&gt;""),IF(C981="","",IF(AND(ISNUMBER(--LEFT(C981,FIND(" ",C981&amp;" ")-1)),OR(LEN(LEFT(C981,FIND(" ",C981&amp;" ")-1))=6,LEN(LEFT(C981,FIND(" ",C981&amp;" ")-1))=7),OR(ISNUMBER(MATCH(LEFT(C981,FIND(" ",C981&amp;" ")-1),'Look Up Values'!$G$2:$G$1000,0)),ISNUMBER(MATCH(LEFT(C981,FIND(" ",C981&amp;" ")-1),'Look Up Values'!$AE$2:$AE$2000,0)))),"","EWC error")),"")</f>
        <v/>
      </c>
      <c r="P981" s="242" t="str" cm="1">
        <f t="array" ref="P981">IF(AND(I981&lt;&gt;0,I981&lt;&gt;""),IF(D981="","",IF(ISNUMBER(MATCH(SUBSTITUTE(D981," ",""),SUBSTITUTE('Look Up Values'!$S$2:$S$120," ",""),0)),"","D&amp;R error")),"")</f>
        <v/>
      </c>
      <c r="Q981" s="242" t="str" cm="1">
        <f t="array" ref="Q981">IF(AND(I981&lt;&gt;0,I981&lt;&gt;""),IF(G981="","",IF(ISNUMBER(MATCH(SUBSTITUTE(G981," ",""),SUBSTITUTE('Look Up Values'!$I$2:$I$10," ",""),0)),"","State error")),"")</f>
        <v/>
      </c>
      <c r="R981" s="260" t="str">
        <f t="shared" si="31"/>
        <v/>
      </c>
    </row>
    <row r="982" spans="1:18" ht="15.75">
      <c r="A982" s="250">
        <v>975</v>
      </c>
      <c r="B982" s="198"/>
      <c r="C982" s="25"/>
      <c r="D982" s="25"/>
      <c r="E982" s="25"/>
      <c r="F982" s="25"/>
      <c r="G982" s="26"/>
      <c r="H982" s="27"/>
      <c r="I982" s="28"/>
      <c r="J982" s="430"/>
      <c r="K982" s="8"/>
      <c r="L982" s="457" t="str">
        <f t="shared" si="30"/>
        <v/>
      </c>
      <c r="M982" s="245" cm="1">
        <f t="array" ref="M982">SUMPRODUCT(--(N982:Q982&lt;&gt;"")) + IF(TRIM(R982)="",0,LEN(R982)-LEN(SUBSTITUTE(R982,",",""))+1)</f>
        <v>0</v>
      </c>
      <c r="N982" s="242" t="str">
        <f>IF(AND(I982&lt;&gt;0,I982&lt;&gt;""),IF(TRIM(SUBSTITUTE(B982,CHAR(160),""))="","",IF(ISNUMBER(MATCH(TRIM(SUBSTITUTE(B982,CHAR(160),"")),'Look Up Values'!$B$2:$B$500,0)),"","Origin error")),"")</f>
        <v/>
      </c>
      <c r="O982" s="242" t="str">
        <f>IF(AND(I982&lt;&gt;0,I982&lt;&gt;""),IF(C982="","",IF(AND(ISNUMBER(--LEFT(C982,FIND(" ",C982&amp;" ")-1)),OR(LEN(LEFT(C982,FIND(" ",C982&amp;" ")-1))=6,LEN(LEFT(C982,FIND(" ",C982&amp;" ")-1))=7),OR(ISNUMBER(MATCH(LEFT(C982,FIND(" ",C982&amp;" ")-1),'Look Up Values'!$G$2:$G$1000,0)),ISNUMBER(MATCH(LEFT(C982,FIND(" ",C982&amp;" ")-1),'Look Up Values'!$AE$2:$AE$2000,0)))),"","EWC error")),"")</f>
        <v/>
      </c>
      <c r="P982" s="242" t="str" cm="1">
        <f t="array" ref="P982">IF(AND(I982&lt;&gt;0,I982&lt;&gt;""),IF(D982="","",IF(ISNUMBER(MATCH(SUBSTITUTE(D982," ",""),SUBSTITUTE('Look Up Values'!$S$2:$S$120," ",""),0)),"","D&amp;R error")),"")</f>
        <v/>
      </c>
      <c r="Q982" s="242" t="str" cm="1">
        <f t="array" ref="Q982">IF(AND(I982&lt;&gt;0,I982&lt;&gt;""),IF(G982="","",IF(ISNUMBER(MATCH(SUBSTITUTE(G982," ",""),SUBSTITUTE('Look Up Values'!$I$2:$I$10," ",""),0)),"","State error")),"")</f>
        <v/>
      </c>
      <c r="R982" s="260" t="str">
        <f t="shared" si="31"/>
        <v/>
      </c>
    </row>
    <row r="983" spans="1:18" ht="15.75">
      <c r="A983" s="250">
        <v>976</v>
      </c>
      <c r="B983" s="198"/>
      <c r="C983" s="25"/>
      <c r="D983" s="25"/>
      <c r="E983" s="25"/>
      <c r="F983" s="25"/>
      <c r="G983" s="26"/>
      <c r="H983" s="27"/>
      <c r="I983" s="28"/>
      <c r="J983" s="430"/>
      <c r="K983" s="8"/>
      <c r="L983" s="457" t="str">
        <f t="shared" si="30"/>
        <v/>
      </c>
      <c r="M983" s="245" cm="1">
        <f t="array" ref="M983">SUMPRODUCT(--(N983:Q983&lt;&gt;"")) + IF(TRIM(R983)="",0,LEN(R983)-LEN(SUBSTITUTE(R983,",",""))+1)</f>
        <v>0</v>
      </c>
      <c r="N983" s="242" t="str">
        <f>IF(AND(I983&lt;&gt;0,I983&lt;&gt;""),IF(TRIM(SUBSTITUTE(B983,CHAR(160),""))="","",IF(ISNUMBER(MATCH(TRIM(SUBSTITUTE(B983,CHAR(160),"")),'Look Up Values'!$B$2:$B$500,0)),"","Origin error")),"")</f>
        <v/>
      </c>
      <c r="O983" s="242" t="str">
        <f>IF(AND(I983&lt;&gt;0,I983&lt;&gt;""),IF(C983="","",IF(AND(ISNUMBER(--LEFT(C983,FIND(" ",C983&amp;" ")-1)),OR(LEN(LEFT(C983,FIND(" ",C983&amp;" ")-1))=6,LEN(LEFT(C983,FIND(" ",C983&amp;" ")-1))=7),OR(ISNUMBER(MATCH(LEFT(C983,FIND(" ",C983&amp;" ")-1),'Look Up Values'!$G$2:$G$1000,0)),ISNUMBER(MATCH(LEFT(C983,FIND(" ",C983&amp;" ")-1),'Look Up Values'!$AE$2:$AE$2000,0)))),"","EWC error")),"")</f>
        <v/>
      </c>
      <c r="P983" s="242" t="str" cm="1">
        <f t="array" ref="P983">IF(AND(I983&lt;&gt;0,I983&lt;&gt;""),IF(D983="","",IF(ISNUMBER(MATCH(SUBSTITUTE(D983," ",""),SUBSTITUTE('Look Up Values'!$S$2:$S$120," ",""),0)),"","D&amp;R error")),"")</f>
        <v/>
      </c>
      <c r="Q983" s="242" t="str" cm="1">
        <f t="array" ref="Q983">IF(AND(I983&lt;&gt;0,I983&lt;&gt;""),IF(G983="","",IF(ISNUMBER(MATCH(SUBSTITUTE(G983," ",""),SUBSTITUTE('Look Up Values'!$I$2:$I$10," ",""),0)),"","State error")),"")</f>
        <v/>
      </c>
      <c r="R983" s="260" t="str">
        <f t="shared" si="31"/>
        <v/>
      </c>
    </row>
    <row r="984" spans="1:18" ht="15.75">
      <c r="A984" s="250">
        <v>977</v>
      </c>
      <c r="B984" s="198"/>
      <c r="C984" s="25"/>
      <c r="D984" s="25"/>
      <c r="E984" s="25"/>
      <c r="F984" s="25"/>
      <c r="G984" s="26"/>
      <c r="H984" s="27"/>
      <c r="I984" s="28"/>
      <c r="J984" s="430"/>
      <c r="K984" s="8"/>
      <c r="L984" s="457" t="str">
        <f t="shared" si="30"/>
        <v/>
      </c>
      <c r="M984" s="245" cm="1">
        <f t="array" ref="M984">SUMPRODUCT(--(N984:Q984&lt;&gt;"")) + IF(TRIM(R984)="",0,LEN(R984)-LEN(SUBSTITUTE(R984,",",""))+1)</f>
        <v>0</v>
      </c>
      <c r="N984" s="242" t="str">
        <f>IF(AND(I984&lt;&gt;0,I984&lt;&gt;""),IF(TRIM(SUBSTITUTE(B984,CHAR(160),""))="","",IF(ISNUMBER(MATCH(TRIM(SUBSTITUTE(B984,CHAR(160),"")),'Look Up Values'!$B$2:$B$500,0)),"","Origin error")),"")</f>
        <v/>
      </c>
      <c r="O984" s="242" t="str">
        <f>IF(AND(I984&lt;&gt;0,I984&lt;&gt;""),IF(C984="","",IF(AND(ISNUMBER(--LEFT(C984,FIND(" ",C984&amp;" ")-1)),OR(LEN(LEFT(C984,FIND(" ",C984&amp;" ")-1))=6,LEN(LEFT(C984,FIND(" ",C984&amp;" ")-1))=7),OR(ISNUMBER(MATCH(LEFT(C984,FIND(" ",C984&amp;" ")-1),'Look Up Values'!$G$2:$G$1000,0)),ISNUMBER(MATCH(LEFT(C984,FIND(" ",C984&amp;" ")-1),'Look Up Values'!$AE$2:$AE$2000,0)))),"","EWC error")),"")</f>
        <v/>
      </c>
      <c r="P984" s="242" t="str" cm="1">
        <f t="array" ref="P984">IF(AND(I984&lt;&gt;0,I984&lt;&gt;""),IF(D984="","",IF(ISNUMBER(MATCH(SUBSTITUTE(D984," ",""),SUBSTITUTE('Look Up Values'!$S$2:$S$120," ",""),0)),"","D&amp;R error")),"")</f>
        <v/>
      </c>
      <c r="Q984" s="242" t="str" cm="1">
        <f t="array" ref="Q984">IF(AND(I984&lt;&gt;0,I984&lt;&gt;""),IF(G984="","",IF(ISNUMBER(MATCH(SUBSTITUTE(G984," ",""),SUBSTITUTE('Look Up Values'!$I$2:$I$10," ",""),0)),"","State error")),"")</f>
        <v/>
      </c>
      <c r="R984" s="260" t="str">
        <f t="shared" si="31"/>
        <v/>
      </c>
    </row>
    <row r="985" spans="1:18" ht="15.75">
      <c r="A985" s="250">
        <v>978</v>
      </c>
      <c r="B985" s="198"/>
      <c r="C985" s="25"/>
      <c r="D985" s="25"/>
      <c r="E985" s="25"/>
      <c r="F985" s="25"/>
      <c r="G985" s="26"/>
      <c r="H985" s="27"/>
      <c r="I985" s="28"/>
      <c r="J985" s="430"/>
      <c r="K985" s="8"/>
      <c r="L985" s="457" t="str">
        <f t="shared" si="30"/>
        <v/>
      </c>
      <c r="M985" s="245" cm="1">
        <f t="array" ref="M985">SUMPRODUCT(--(N985:Q985&lt;&gt;"")) + IF(TRIM(R985)="",0,LEN(R985)-LEN(SUBSTITUTE(R985,",",""))+1)</f>
        <v>0</v>
      </c>
      <c r="N985" s="242" t="str">
        <f>IF(AND(I985&lt;&gt;0,I985&lt;&gt;""),IF(TRIM(SUBSTITUTE(B985,CHAR(160),""))="","",IF(ISNUMBER(MATCH(TRIM(SUBSTITUTE(B985,CHAR(160),"")),'Look Up Values'!$B$2:$B$500,0)),"","Origin error")),"")</f>
        <v/>
      </c>
      <c r="O985" s="242" t="str">
        <f>IF(AND(I985&lt;&gt;0,I985&lt;&gt;""),IF(C985="","",IF(AND(ISNUMBER(--LEFT(C985,FIND(" ",C985&amp;" ")-1)),OR(LEN(LEFT(C985,FIND(" ",C985&amp;" ")-1))=6,LEN(LEFT(C985,FIND(" ",C985&amp;" ")-1))=7),OR(ISNUMBER(MATCH(LEFT(C985,FIND(" ",C985&amp;" ")-1),'Look Up Values'!$G$2:$G$1000,0)),ISNUMBER(MATCH(LEFT(C985,FIND(" ",C985&amp;" ")-1),'Look Up Values'!$AE$2:$AE$2000,0)))),"","EWC error")),"")</f>
        <v/>
      </c>
      <c r="P985" s="242" t="str" cm="1">
        <f t="array" ref="P985">IF(AND(I985&lt;&gt;0,I985&lt;&gt;""),IF(D985="","",IF(ISNUMBER(MATCH(SUBSTITUTE(D985," ",""),SUBSTITUTE('Look Up Values'!$S$2:$S$120," ",""),0)),"","D&amp;R error")),"")</f>
        <v/>
      </c>
      <c r="Q985" s="242" t="str" cm="1">
        <f t="array" ref="Q985">IF(AND(I985&lt;&gt;0,I985&lt;&gt;""),IF(G985="","",IF(ISNUMBER(MATCH(SUBSTITUTE(G985," ",""),SUBSTITUTE('Look Up Values'!$I$2:$I$10," ",""),0)),"","State error")),"")</f>
        <v/>
      </c>
      <c r="R985" s="260" t="str">
        <f t="shared" si="31"/>
        <v/>
      </c>
    </row>
    <row r="986" spans="1:18" ht="15.75">
      <c r="A986" s="250">
        <v>979</v>
      </c>
      <c r="B986" s="198"/>
      <c r="C986" s="25"/>
      <c r="D986" s="25"/>
      <c r="E986" s="25"/>
      <c r="F986" s="25"/>
      <c r="G986" s="26"/>
      <c r="H986" s="27"/>
      <c r="I986" s="28"/>
      <c r="J986" s="430"/>
      <c r="K986" s="8"/>
      <c r="L986" s="457" t="str">
        <f t="shared" si="30"/>
        <v/>
      </c>
      <c r="M986" s="245" cm="1">
        <f t="array" ref="M986">SUMPRODUCT(--(N986:Q986&lt;&gt;"")) + IF(TRIM(R986)="",0,LEN(R986)-LEN(SUBSTITUTE(R986,",",""))+1)</f>
        <v>0</v>
      </c>
      <c r="N986" s="242" t="str">
        <f>IF(AND(I986&lt;&gt;0,I986&lt;&gt;""),IF(TRIM(SUBSTITUTE(B986,CHAR(160),""))="","",IF(ISNUMBER(MATCH(TRIM(SUBSTITUTE(B986,CHAR(160),"")),'Look Up Values'!$B$2:$B$500,0)),"","Origin error")),"")</f>
        <v/>
      </c>
      <c r="O986" s="242" t="str">
        <f>IF(AND(I986&lt;&gt;0,I986&lt;&gt;""),IF(C986="","",IF(AND(ISNUMBER(--LEFT(C986,FIND(" ",C986&amp;" ")-1)),OR(LEN(LEFT(C986,FIND(" ",C986&amp;" ")-1))=6,LEN(LEFT(C986,FIND(" ",C986&amp;" ")-1))=7),OR(ISNUMBER(MATCH(LEFT(C986,FIND(" ",C986&amp;" ")-1),'Look Up Values'!$G$2:$G$1000,0)),ISNUMBER(MATCH(LEFT(C986,FIND(" ",C986&amp;" ")-1),'Look Up Values'!$AE$2:$AE$2000,0)))),"","EWC error")),"")</f>
        <v/>
      </c>
      <c r="P986" s="242" t="str" cm="1">
        <f t="array" ref="P986">IF(AND(I986&lt;&gt;0,I986&lt;&gt;""),IF(D986="","",IF(ISNUMBER(MATCH(SUBSTITUTE(D986," ",""),SUBSTITUTE('Look Up Values'!$S$2:$S$120," ",""),0)),"","D&amp;R error")),"")</f>
        <v/>
      </c>
      <c r="Q986" s="242" t="str" cm="1">
        <f t="array" ref="Q986">IF(AND(I986&lt;&gt;0,I986&lt;&gt;""),IF(G986="","",IF(ISNUMBER(MATCH(SUBSTITUTE(G986," ",""),SUBSTITUTE('Look Up Values'!$I$2:$I$10," ",""),0)),"","State error")),"")</f>
        <v/>
      </c>
      <c r="R986" s="260" t="str">
        <f t="shared" si="31"/>
        <v/>
      </c>
    </row>
    <row r="987" spans="1:18" ht="15.75">
      <c r="A987" s="250">
        <v>980</v>
      </c>
      <c r="B987" s="198"/>
      <c r="C987" s="25"/>
      <c r="D987" s="25"/>
      <c r="E987" s="25"/>
      <c r="F987" s="25"/>
      <c r="G987" s="26"/>
      <c r="H987" s="27"/>
      <c r="I987" s="28"/>
      <c r="J987" s="430"/>
      <c r="K987" s="8"/>
      <c r="L987" s="457" t="str">
        <f t="shared" si="30"/>
        <v/>
      </c>
      <c r="M987" s="245" cm="1">
        <f t="array" ref="M987">SUMPRODUCT(--(N987:Q987&lt;&gt;"")) + IF(TRIM(R987)="",0,LEN(R987)-LEN(SUBSTITUTE(R987,",",""))+1)</f>
        <v>0</v>
      </c>
      <c r="N987" s="242" t="str">
        <f>IF(AND(I987&lt;&gt;0,I987&lt;&gt;""),IF(TRIM(SUBSTITUTE(B987,CHAR(160),""))="","",IF(ISNUMBER(MATCH(TRIM(SUBSTITUTE(B987,CHAR(160),"")),'Look Up Values'!$B$2:$B$500,0)),"","Origin error")),"")</f>
        <v/>
      </c>
      <c r="O987" s="242" t="str">
        <f>IF(AND(I987&lt;&gt;0,I987&lt;&gt;""),IF(C987="","",IF(AND(ISNUMBER(--LEFT(C987,FIND(" ",C987&amp;" ")-1)),OR(LEN(LEFT(C987,FIND(" ",C987&amp;" ")-1))=6,LEN(LEFT(C987,FIND(" ",C987&amp;" ")-1))=7),OR(ISNUMBER(MATCH(LEFT(C987,FIND(" ",C987&amp;" ")-1),'Look Up Values'!$G$2:$G$1000,0)),ISNUMBER(MATCH(LEFT(C987,FIND(" ",C987&amp;" ")-1),'Look Up Values'!$AE$2:$AE$2000,0)))),"","EWC error")),"")</f>
        <v/>
      </c>
      <c r="P987" s="242" t="str" cm="1">
        <f t="array" ref="P987">IF(AND(I987&lt;&gt;0,I987&lt;&gt;""),IF(D987="","",IF(ISNUMBER(MATCH(SUBSTITUTE(D987," ",""),SUBSTITUTE('Look Up Values'!$S$2:$S$120," ",""),0)),"","D&amp;R error")),"")</f>
        <v/>
      </c>
      <c r="Q987" s="242" t="str" cm="1">
        <f t="array" ref="Q987">IF(AND(I987&lt;&gt;0,I987&lt;&gt;""),IF(G987="","",IF(ISNUMBER(MATCH(SUBSTITUTE(G987," ",""),SUBSTITUTE('Look Up Values'!$I$2:$I$10," ",""),0)),"","State error")),"")</f>
        <v/>
      </c>
      <c r="R987" s="260" t="str">
        <f t="shared" si="31"/>
        <v/>
      </c>
    </row>
    <row r="988" spans="1:18" ht="15.75">
      <c r="A988" s="250">
        <v>981</v>
      </c>
      <c r="B988" s="198"/>
      <c r="C988" s="25"/>
      <c r="D988" s="25"/>
      <c r="E988" s="25"/>
      <c r="F988" s="25"/>
      <c r="G988" s="26"/>
      <c r="H988" s="27"/>
      <c r="I988" s="28"/>
      <c r="J988" s="430"/>
      <c r="K988" s="8"/>
      <c r="L988" s="457" t="str">
        <f t="shared" si="30"/>
        <v/>
      </c>
      <c r="M988" s="245" cm="1">
        <f t="array" ref="M988">SUMPRODUCT(--(N988:Q988&lt;&gt;"")) + IF(TRIM(R988)="",0,LEN(R988)-LEN(SUBSTITUTE(R988,",",""))+1)</f>
        <v>0</v>
      </c>
      <c r="N988" s="242" t="str">
        <f>IF(AND(I988&lt;&gt;0,I988&lt;&gt;""),IF(TRIM(SUBSTITUTE(B988,CHAR(160),""))="","",IF(ISNUMBER(MATCH(TRIM(SUBSTITUTE(B988,CHAR(160),"")),'Look Up Values'!$B$2:$B$500,0)),"","Origin error")),"")</f>
        <v/>
      </c>
      <c r="O988" s="242" t="str">
        <f>IF(AND(I988&lt;&gt;0,I988&lt;&gt;""),IF(C988="","",IF(AND(ISNUMBER(--LEFT(C988,FIND(" ",C988&amp;" ")-1)),OR(LEN(LEFT(C988,FIND(" ",C988&amp;" ")-1))=6,LEN(LEFT(C988,FIND(" ",C988&amp;" ")-1))=7),OR(ISNUMBER(MATCH(LEFT(C988,FIND(" ",C988&amp;" ")-1),'Look Up Values'!$G$2:$G$1000,0)),ISNUMBER(MATCH(LEFT(C988,FIND(" ",C988&amp;" ")-1),'Look Up Values'!$AE$2:$AE$2000,0)))),"","EWC error")),"")</f>
        <v/>
      </c>
      <c r="P988" s="242" t="str" cm="1">
        <f t="array" ref="P988">IF(AND(I988&lt;&gt;0,I988&lt;&gt;""),IF(D988="","",IF(ISNUMBER(MATCH(SUBSTITUTE(D988," ",""),SUBSTITUTE('Look Up Values'!$S$2:$S$120," ",""),0)),"","D&amp;R error")),"")</f>
        <v/>
      </c>
      <c r="Q988" s="242" t="str" cm="1">
        <f t="array" ref="Q988">IF(AND(I988&lt;&gt;0,I988&lt;&gt;""),IF(G988="","",IF(ISNUMBER(MATCH(SUBSTITUTE(G988," ",""),SUBSTITUTE('Look Up Values'!$I$2:$I$10," ",""),0)),"","State error")),"")</f>
        <v/>
      </c>
      <c r="R988" s="260" t="str">
        <f t="shared" si="31"/>
        <v/>
      </c>
    </row>
    <row r="989" spans="1:18" ht="15.75">
      <c r="A989" s="250">
        <v>982</v>
      </c>
      <c r="B989" s="198"/>
      <c r="C989" s="25"/>
      <c r="D989" s="25"/>
      <c r="E989" s="25"/>
      <c r="F989" s="25"/>
      <c r="G989" s="26"/>
      <c r="H989" s="27"/>
      <c r="I989" s="28"/>
      <c r="J989" s="430"/>
      <c r="K989" s="8"/>
      <c r="L989" s="457" t="str">
        <f t="shared" si="30"/>
        <v/>
      </c>
      <c r="M989" s="245" cm="1">
        <f t="array" ref="M989">SUMPRODUCT(--(N989:Q989&lt;&gt;"")) + IF(TRIM(R989)="",0,LEN(R989)-LEN(SUBSTITUTE(R989,",",""))+1)</f>
        <v>0</v>
      </c>
      <c r="N989" s="242" t="str">
        <f>IF(AND(I989&lt;&gt;0,I989&lt;&gt;""),IF(TRIM(SUBSTITUTE(B989,CHAR(160),""))="","",IF(ISNUMBER(MATCH(TRIM(SUBSTITUTE(B989,CHAR(160),"")),'Look Up Values'!$B$2:$B$500,0)),"","Origin error")),"")</f>
        <v/>
      </c>
      <c r="O989" s="242" t="str">
        <f>IF(AND(I989&lt;&gt;0,I989&lt;&gt;""),IF(C989="","",IF(AND(ISNUMBER(--LEFT(C989,FIND(" ",C989&amp;" ")-1)),OR(LEN(LEFT(C989,FIND(" ",C989&amp;" ")-1))=6,LEN(LEFT(C989,FIND(" ",C989&amp;" ")-1))=7),OR(ISNUMBER(MATCH(LEFT(C989,FIND(" ",C989&amp;" ")-1),'Look Up Values'!$G$2:$G$1000,0)),ISNUMBER(MATCH(LEFT(C989,FIND(" ",C989&amp;" ")-1),'Look Up Values'!$AE$2:$AE$2000,0)))),"","EWC error")),"")</f>
        <v/>
      </c>
      <c r="P989" s="242" t="str" cm="1">
        <f t="array" ref="P989">IF(AND(I989&lt;&gt;0,I989&lt;&gt;""),IF(D989="","",IF(ISNUMBER(MATCH(SUBSTITUTE(D989," ",""),SUBSTITUTE('Look Up Values'!$S$2:$S$120," ",""),0)),"","D&amp;R error")),"")</f>
        <v/>
      </c>
      <c r="Q989" s="242" t="str" cm="1">
        <f t="array" ref="Q989">IF(AND(I989&lt;&gt;0,I989&lt;&gt;""),IF(G989="","",IF(ISNUMBER(MATCH(SUBSTITUTE(G989," ",""),SUBSTITUTE('Look Up Values'!$I$2:$I$10," ",""),0)),"","State error")),"")</f>
        <v/>
      </c>
      <c r="R989" s="260" t="str">
        <f t="shared" si="31"/>
        <v/>
      </c>
    </row>
    <row r="990" spans="1:18" ht="15.75">
      <c r="A990" s="250">
        <v>983</v>
      </c>
      <c r="B990" s="198"/>
      <c r="C990" s="25"/>
      <c r="D990" s="25"/>
      <c r="E990" s="25"/>
      <c r="F990" s="25"/>
      <c r="G990" s="26"/>
      <c r="H990" s="27"/>
      <c r="I990" s="28"/>
      <c r="J990" s="430"/>
      <c r="K990" s="8"/>
      <c r="L990" s="457" t="str">
        <f t="shared" si="30"/>
        <v/>
      </c>
      <c r="M990" s="245" cm="1">
        <f t="array" ref="M990">SUMPRODUCT(--(N990:Q990&lt;&gt;"")) + IF(TRIM(R990)="",0,LEN(R990)-LEN(SUBSTITUTE(R990,",",""))+1)</f>
        <v>0</v>
      </c>
      <c r="N990" s="242" t="str">
        <f>IF(AND(I990&lt;&gt;0,I990&lt;&gt;""),IF(TRIM(SUBSTITUTE(B990,CHAR(160),""))="","",IF(ISNUMBER(MATCH(TRIM(SUBSTITUTE(B990,CHAR(160),"")),'Look Up Values'!$B$2:$B$500,0)),"","Origin error")),"")</f>
        <v/>
      </c>
      <c r="O990" s="242" t="str">
        <f>IF(AND(I990&lt;&gt;0,I990&lt;&gt;""),IF(C990="","",IF(AND(ISNUMBER(--LEFT(C990,FIND(" ",C990&amp;" ")-1)),OR(LEN(LEFT(C990,FIND(" ",C990&amp;" ")-1))=6,LEN(LEFT(C990,FIND(" ",C990&amp;" ")-1))=7),OR(ISNUMBER(MATCH(LEFT(C990,FIND(" ",C990&amp;" ")-1),'Look Up Values'!$G$2:$G$1000,0)),ISNUMBER(MATCH(LEFT(C990,FIND(" ",C990&amp;" ")-1),'Look Up Values'!$AE$2:$AE$2000,0)))),"","EWC error")),"")</f>
        <v/>
      </c>
      <c r="P990" s="242" t="str" cm="1">
        <f t="array" ref="P990">IF(AND(I990&lt;&gt;0,I990&lt;&gt;""),IF(D990="","",IF(ISNUMBER(MATCH(SUBSTITUTE(D990," ",""),SUBSTITUTE('Look Up Values'!$S$2:$S$120," ",""),0)),"","D&amp;R error")),"")</f>
        <v/>
      </c>
      <c r="Q990" s="242" t="str" cm="1">
        <f t="array" ref="Q990">IF(AND(I990&lt;&gt;0,I990&lt;&gt;""),IF(G990="","",IF(ISNUMBER(MATCH(SUBSTITUTE(G990," ",""),SUBSTITUTE('Look Up Values'!$I$2:$I$10," ",""),0)),"","State error")),"")</f>
        <v/>
      </c>
      <c r="R990" s="260" t="str">
        <f t="shared" si="31"/>
        <v/>
      </c>
    </row>
    <row r="991" spans="1:18" ht="15.75">
      <c r="A991" s="250">
        <v>984</v>
      </c>
      <c r="B991" s="198"/>
      <c r="C991" s="25"/>
      <c r="D991" s="25"/>
      <c r="E991" s="25"/>
      <c r="F991" s="25"/>
      <c r="G991" s="26"/>
      <c r="H991" s="27"/>
      <c r="I991" s="28"/>
      <c r="J991" s="430"/>
      <c r="K991" s="8"/>
      <c r="L991" s="457" t="str">
        <f t="shared" si="30"/>
        <v/>
      </c>
      <c r="M991" s="245" cm="1">
        <f t="array" ref="M991">SUMPRODUCT(--(N991:Q991&lt;&gt;"")) + IF(TRIM(R991)="",0,LEN(R991)-LEN(SUBSTITUTE(R991,",",""))+1)</f>
        <v>0</v>
      </c>
      <c r="N991" s="242" t="str">
        <f>IF(AND(I991&lt;&gt;0,I991&lt;&gt;""),IF(TRIM(SUBSTITUTE(B991,CHAR(160),""))="","",IF(ISNUMBER(MATCH(TRIM(SUBSTITUTE(B991,CHAR(160),"")),'Look Up Values'!$B$2:$B$500,0)),"","Origin error")),"")</f>
        <v/>
      </c>
      <c r="O991" s="242" t="str">
        <f>IF(AND(I991&lt;&gt;0,I991&lt;&gt;""),IF(C991="","",IF(AND(ISNUMBER(--LEFT(C991,FIND(" ",C991&amp;" ")-1)),OR(LEN(LEFT(C991,FIND(" ",C991&amp;" ")-1))=6,LEN(LEFT(C991,FIND(" ",C991&amp;" ")-1))=7),OR(ISNUMBER(MATCH(LEFT(C991,FIND(" ",C991&amp;" ")-1),'Look Up Values'!$G$2:$G$1000,0)),ISNUMBER(MATCH(LEFT(C991,FIND(" ",C991&amp;" ")-1),'Look Up Values'!$AE$2:$AE$2000,0)))),"","EWC error")),"")</f>
        <v/>
      </c>
      <c r="P991" s="242" t="str" cm="1">
        <f t="array" ref="P991">IF(AND(I991&lt;&gt;0,I991&lt;&gt;""),IF(D991="","",IF(ISNUMBER(MATCH(SUBSTITUTE(D991," ",""),SUBSTITUTE('Look Up Values'!$S$2:$S$120," ",""),0)),"","D&amp;R error")),"")</f>
        <v/>
      </c>
      <c r="Q991" s="242" t="str" cm="1">
        <f t="array" ref="Q991">IF(AND(I991&lt;&gt;0,I991&lt;&gt;""),IF(G991="","",IF(ISNUMBER(MATCH(SUBSTITUTE(G991," ",""),SUBSTITUTE('Look Up Values'!$I$2:$I$10," ",""),0)),"","State error")),"")</f>
        <v/>
      </c>
      <c r="R991" s="260" t="str">
        <f t="shared" si="31"/>
        <v/>
      </c>
    </row>
    <row r="992" spans="1:18" ht="15.75">
      <c r="A992" s="250">
        <v>985</v>
      </c>
      <c r="B992" s="198"/>
      <c r="C992" s="25"/>
      <c r="D992" s="25"/>
      <c r="E992" s="25"/>
      <c r="F992" s="25"/>
      <c r="G992" s="26"/>
      <c r="H992" s="27"/>
      <c r="I992" s="28"/>
      <c r="J992" s="430"/>
      <c r="K992" s="8"/>
      <c r="L992" s="457" t="str">
        <f t="shared" si="30"/>
        <v/>
      </c>
      <c r="M992" s="245" cm="1">
        <f t="array" ref="M992">SUMPRODUCT(--(N992:Q992&lt;&gt;"")) + IF(TRIM(R992)="",0,LEN(R992)-LEN(SUBSTITUTE(R992,",",""))+1)</f>
        <v>0</v>
      </c>
      <c r="N992" s="242" t="str">
        <f>IF(AND(I992&lt;&gt;0,I992&lt;&gt;""),IF(TRIM(SUBSTITUTE(B992,CHAR(160),""))="","",IF(ISNUMBER(MATCH(TRIM(SUBSTITUTE(B992,CHAR(160),"")),'Look Up Values'!$B$2:$B$500,0)),"","Origin error")),"")</f>
        <v/>
      </c>
      <c r="O992" s="242" t="str">
        <f>IF(AND(I992&lt;&gt;0,I992&lt;&gt;""),IF(C992="","",IF(AND(ISNUMBER(--LEFT(C992,FIND(" ",C992&amp;" ")-1)),OR(LEN(LEFT(C992,FIND(" ",C992&amp;" ")-1))=6,LEN(LEFT(C992,FIND(" ",C992&amp;" ")-1))=7),OR(ISNUMBER(MATCH(LEFT(C992,FIND(" ",C992&amp;" ")-1),'Look Up Values'!$G$2:$G$1000,0)),ISNUMBER(MATCH(LEFT(C992,FIND(" ",C992&amp;" ")-1),'Look Up Values'!$AE$2:$AE$2000,0)))),"","EWC error")),"")</f>
        <v/>
      </c>
      <c r="P992" s="242" t="str" cm="1">
        <f t="array" ref="P992">IF(AND(I992&lt;&gt;0,I992&lt;&gt;""),IF(D992="","",IF(ISNUMBER(MATCH(SUBSTITUTE(D992," ",""),SUBSTITUTE('Look Up Values'!$S$2:$S$120," ",""),0)),"","D&amp;R error")),"")</f>
        <v/>
      </c>
      <c r="Q992" s="242" t="str" cm="1">
        <f t="array" ref="Q992">IF(AND(I992&lt;&gt;0,I992&lt;&gt;""),IF(G992="","",IF(ISNUMBER(MATCH(SUBSTITUTE(G992," ",""),SUBSTITUTE('Look Up Values'!$I$2:$I$10," ",""),0)),"","State error")),"")</f>
        <v/>
      </c>
      <c r="R992" s="260" t="str">
        <f t="shared" si="31"/>
        <v/>
      </c>
    </row>
    <row r="993" spans="1:18" ht="15.75">
      <c r="A993" s="250">
        <v>986</v>
      </c>
      <c r="B993" s="198"/>
      <c r="C993" s="25"/>
      <c r="D993" s="25"/>
      <c r="E993" s="25"/>
      <c r="F993" s="25"/>
      <c r="G993" s="26"/>
      <c r="H993" s="27"/>
      <c r="I993" s="28"/>
      <c r="J993" s="430"/>
      <c r="K993" s="8"/>
      <c r="L993" s="457" t="str">
        <f t="shared" si="30"/>
        <v/>
      </c>
      <c r="M993" s="245" cm="1">
        <f t="array" ref="M993">SUMPRODUCT(--(N993:Q993&lt;&gt;"")) + IF(TRIM(R993)="",0,LEN(R993)-LEN(SUBSTITUTE(R993,",",""))+1)</f>
        <v>0</v>
      </c>
      <c r="N993" s="242" t="str">
        <f>IF(AND(I993&lt;&gt;0,I993&lt;&gt;""),IF(TRIM(SUBSTITUTE(B993,CHAR(160),""))="","",IF(ISNUMBER(MATCH(TRIM(SUBSTITUTE(B993,CHAR(160),"")),'Look Up Values'!$B$2:$B$500,0)),"","Origin error")),"")</f>
        <v/>
      </c>
      <c r="O993" s="242" t="str">
        <f>IF(AND(I993&lt;&gt;0,I993&lt;&gt;""),IF(C993="","",IF(AND(ISNUMBER(--LEFT(C993,FIND(" ",C993&amp;" ")-1)),OR(LEN(LEFT(C993,FIND(" ",C993&amp;" ")-1))=6,LEN(LEFT(C993,FIND(" ",C993&amp;" ")-1))=7),OR(ISNUMBER(MATCH(LEFT(C993,FIND(" ",C993&amp;" ")-1),'Look Up Values'!$G$2:$G$1000,0)),ISNUMBER(MATCH(LEFT(C993,FIND(" ",C993&amp;" ")-1),'Look Up Values'!$AE$2:$AE$2000,0)))),"","EWC error")),"")</f>
        <v/>
      </c>
      <c r="P993" s="242" t="str" cm="1">
        <f t="array" ref="P993">IF(AND(I993&lt;&gt;0,I993&lt;&gt;""),IF(D993="","",IF(ISNUMBER(MATCH(SUBSTITUTE(D993," ",""),SUBSTITUTE('Look Up Values'!$S$2:$S$120," ",""),0)),"","D&amp;R error")),"")</f>
        <v/>
      </c>
      <c r="Q993" s="242" t="str" cm="1">
        <f t="array" ref="Q993">IF(AND(I993&lt;&gt;0,I993&lt;&gt;""),IF(G993="","",IF(ISNUMBER(MATCH(SUBSTITUTE(G993," ",""),SUBSTITUTE('Look Up Values'!$I$2:$I$10," ",""),0)),"","State error")),"")</f>
        <v/>
      </c>
      <c r="R993" s="260" t="str">
        <f t="shared" si="31"/>
        <v/>
      </c>
    </row>
    <row r="994" spans="1:18" ht="15.75">
      <c r="A994" s="250">
        <v>987</v>
      </c>
      <c r="B994" s="198"/>
      <c r="C994" s="25"/>
      <c r="D994" s="25"/>
      <c r="E994" s="25"/>
      <c r="F994" s="25"/>
      <c r="G994" s="26"/>
      <c r="H994" s="27"/>
      <c r="I994" s="28"/>
      <c r="J994" s="430"/>
      <c r="K994" s="8"/>
      <c r="L994" s="457" t="str">
        <f t="shared" si="30"/>
        <v/>
      </c>
      <c r="M994" s="245" cm="1">
        <f t="array" ref="M994">SUMPRODUCT(--(N994:Q994&lt;&gt;"")) + IF(TRIM(R994)="",0,LEN(R994)-LEN(SUBSTITUTE(R994,",",""))+1)</f>
        <v>0</v>
      </c>
      <c r="N994" s="242" t="str">
        <f>IF(AND(I994&lt;&gt;0,I994&lt;&gt;""),IF(TRIM(SUBSTITUTE(B994,CHAR(160),""))="","",IF(ISNUMBER(MATCH(TRIM(SUBSTITUTE(B994,CHAR(160),"")),'Look Up Values'!$B$2:$B$500,0)),"","Origin error")),"")</f>
        <v/>
      </c>
      <c r="O994" s="242" t="str">
        <f>IF(AND(I994&lt;&gt;0,I994&lt;&gt;""),IF(C994="","",IF(AND(ISNUMBER(--LEFT(C994,FIND(" ",C994&amp;" ")-1)),OR(LEN(LEFT(C994,FIND(" ",C994&amp;" ")-1))=6,LEN(LEFT(C994,FIND(" ",C994&amp;" ")-1))=7),OR(ISNUMBER(MATCH(LEFT(C994,FIND(" ",C994&amp;" ")-1),'Look Up Values'!$G$2:$G$1000,0)),ISNUMBER(MATCH(LEFT(C994,FIND(" ",C994&amp;" ")-1),'Look Up Values'!$AE$2:$AE$2000,0)))),"","EWC error")),"")</f>
        <v/>
      </c>
      <c r="P994" s="242" t="str" cm="1">
        <f t="array" ref="P994">IF(AND(I994&lt;&gt;0,I994&lt;&gt;""),IF(D994="","",IF(ISNUMBER(MATCH(SUBSTITUTE(D994," ",""),SUBSTITUTE('Look Up Values'!$S$2:$S$120," ",""),0)),"","D&amp;R error")),"")</f>
        <v/>
      </c>
      <c r="Q994" s="242" t="str" cm="1">
        <f t="array" ref="Q994">IF(AND(I994&lt;&gt;0,I994&lt;&gt;""),IF(G994="","",IF(ISNUMBER(MATCH(SUBSTITUTE(G994," ",""),SUBSTITUTE('Look Up Values'!$I$2:$I$10," ",""),0)),"","State error")),"")</f>
        <v/>
      </c>
      <c r="R994" s="260" t="str">
        <f t="shared" si="31"/>
        <v/>
      </c>
    </row>
    <row r="995" spans="1:18" ht="15.75">
      <c r="A995" s="250">
        <v>988</v>
      </c>
      <c r="B995" s="198"/>
      <c r="C995" s="25"/>
      <c r="D995" s="25"/>
      <c r="E995" s="25"/>
      <c r="F995" s="25"/>
      <c r="G995" s="26"/>
      <c r="H995" s="27"/>
      <c r="I995" s="28"/>
      <c r="J995" s="430"/>
      <c r="K995" s="8"/>
      <c r="L995" s="457" t="str">
        <f t="shared" si="30"/>
        <v/>
      </c>
      <c r="M995" s="245" cm="1">
        <f t="array" ref="M995">SUMPRODUCT(--(N995:Q995&lt;&gt;"")) + IF(TRIM(R995)="",0,LEN(R995)-LEN(SUBSTITUTE(R995,",",""))+1)</f>
        <v>0</v>
      </c>
      <c r="N995" s="242" t="str">
        <f>IF(AND(I995&lt;&gt;0,I995&lt;&gt;""),IF(TRIM(SUBSTITUTE(B995,CHAR(160),""))="","",IF(ISNUMBER(MATCH(TRIM(SUBSTITUTE(B995,CHAR(160),"")),'Look Up Values'!$B$2:$B$500,0)),"","Origin error")),"")</f>
        <v/>
      </c>
      <c r="O995" s="242" t="str">
        <f>IF(AND(I995&lt;&gt;0,I995&lt;&gt;""),IF(C995="","",IF(AND(ISNUMBER(--LEFT(C995,FIND(" ",C995&amp;" ")-1)),OR(LEN(LEFT(C995,FIND(" ",C995&amp;" ")-1))=6,LEN(LEFT(C995,FIND(" ",C995&amp;" ")-1))=7),OR(ISNUMBER(MATCH(LEFT(C995,FIND(" ",C995&amp;" ")-1),'Look Up Values'!$G$2:$G$1000,0)),ISNUMBER(MATCH(LEFT(C995,FIND(" ",C995&amp;" ")-1),'Look Up Values'!$AE$2:$AE$2000,0)))),"","EWC error")),"")</f>
        <v/>
      </c>
      <c r="P995" s="242" t="str" cm="1">
        <f t="array" ref="P995">IF(AND(I995&lt;&gt;0,I995&lt;&gt;""),IF(D995="","",IF(ISNUMBER(MATCH(SUBSTITUTE(D995," ",""),SUBSTITUTE('Look Up Values'!$S$2:$S$120," ",""),0)),"","D&amp;R error")),"")</f>
        <v/>
      </c>
      <c r="Q995" s="242" t="str" cm="1">
        <f t="array" ref="Q995">IF(AND(I995&lt;&gt;0,I995&lt;&gt;""),IF(G995="","",IF(ISNUMBER(MATCH(SUBSTITUTE(G995," ",""),SUBSTITUTE('Look Up Values'!$I$2:$I$10," ",""),0)),"","State error")),"")</f>
        <v/>
      </c>
      <c r="R995" s="260" t="str">
        <f t="shared" si="31"/>
        <v/>
      </c>
    </row>
    <row r="996" spans="1:18" ht="15.75">
      <c r="A996" s="250">
        <v>989</v>
      </c>
      <c r="B996" s="198"/>
      <c r="C996" s="25"/>
      <c r="D996" s="25"/>
      <c r="E996" s="25"/>
      <c r="F996" s="25"/>
      <c r="G996" s="26"/>
      <c r="H996" s="27"/>
      <c r="I996" s="28"/>
      <c r="J996" s="430"/>
      <c r="K996" s="8"/>
      <c r="L996" s="457" t="str">
        <f t="shared" si="30"/>
        <v/>
      </c>
      <c r="M996" s="245" cm="1">
        <f t="array" ref="M996">SUMPRODUCT(--(N996:Q996&lt;&gt;"")) + IF(TRIM(R996)="",0,LEN(R996)-LEN(SUBSTITUTE(R996,",",""))+1)</f>
        <v>0</v>
      </c>
      <c r="N996" s="242" t="str">
        <f>IF(AND(I996&lt;&gt;0,I996&lt;&gt;""),IF(TRIM(SUBSTITUTE(B996,CHAR(160),""))="","",IF(ISNUMBER(MATCH(TRIM(SUBSTITUTE(B996,CHAR(160),"")),'Look Up Values'!$B$2:$B$500,0)),"","Origin error")),"")</f>
        <v/>
      </c>
      <c r="O996" s="242" t="str">
        <f>IF(AND(I996&lt;&gt;0,I996&lt;&gt;""),IF(C996="","",IF(AND(ISNUMBER(--LEFT(C996,FIND(" ",C996&amp;" ")-1)),OR(LEN(LEFT(C996,FIND(" ",C996&amp;" ")-1))=6,LEN(LEFT(C996,FIND(" ",C996&amp;" ")-1))=7),OR(ISNUMBER(MATCH(LEFT(C996,FIND(" ",C996&amp;" ")-1),'Look Up Values'!$G$2:$G$1000,0)),ISNUMBER(MATCH(LEFT(C996,FIND(" ",C996&amp;" ")-1),'Look Up Values'!$AE$2:$AE$2000,0)))),"","EWC error")),"")</f>
        <v/>
      </c>
      <c r="P996" s="242" t="str" cm="1">
        <f t="array" ref="P996">IF(AND(I996&lt;&gt;0,I996&lt;&gt;""),IF(D996="","",IF(ISNUMBER(MATCH(SUBSTITUTE(D996," ",""),SUBSTITUTE('Look Up Values'!$S$2:$S$120," ",""),0)),"","D&amp;R error")),"")</f>
        <v/>
      </c>
      <c r="Q996" s="242" t="str" cm="1">
        <f t="array" ref="Q996">IF(AND(I996&lt;&gt;0,I996&lt;&gt;""),IF(G996="","",IF(ISNUMBER(MATCH(SUBSTITUTE(G996," ",""),SUBSTITUTE('Look Up Values'!$I$2:$I$10," ",""),0)),"","State error")),"")</f>
        <v/>
      </c>
      <c r="R996" s="260" t="str">
        <f t="shared" si="31"/>
        <v/>
      </c>
    </row>
    <row r="997" spans="1:18" ht="15.75">
      <c r="A997" s="250">
        <v>990</v>
      </c>
      <c r="B997" s="198"/>
      <c r="C997" s="25"/>
      <c r="D997" s="25"/>
      <c r="E997" s="25"/>
      <c r="F997" s="25"/>
      <c r="G997" s="26"/>
      <c r="H997" s="27"/>
      <c r="I997" s="28"/>
      <c r="J997" s="430"/>
      <c r="K997" s="8"/>
      <c r="L997" s="457" t="str">
        <f t="shared" si="30"/>
        <v/>
      </c>
      <c r="M997" s="245" cm="1">
        <f t="array" ref="M997">SUMPRODUCT(--(N997:Q997&lt;&gt;"")) + IF(TRIM(R997)="",0,LEN(R997)-LEN(SUBSTITUTE(R997,",",""))+1)</f>
        <v>0</v>
      </c>
      <c r="N997" s="242" t="str">
        <f>IF(AND(I997&lt;&gt;0,I997&lt;&gt;""),IF(TRIM(SUBSTITUTE(B997,CHAR(160),""))="","",IF(ISNUMBER(MATCH(TRIM(SUBSTITUTE(B997,CHAR(160),"")),'Look Up Values'!$B$2:$B$500,0)),"","Origin error")),"")</f>
        <v/>
      </c>
      <c r="O997" s="242" t="str">
        <f>IF(AND(I997&lt;&gt;0,I997&lt;&gt;""),IF(C997="","",IF(AND(ISNUMBER(--LEFT(C997,FIND(" ",C997&amp;" ")-1)),OR(LEN(LEFT(C997,FIND(" ",C997&amp;" ")-1))=6,LEN(LEFT(C997,FIND(" ",C997&amp;" ")-1))=7),OR(ISNUMBER(MATCH(LEFT(C997,FIND(" ",C997&amp;" ")-1),'Look Up Values'!$G$2:$G$1000,0)),ISNUMBER(MATCH(LEFT(C997,FIND(" ",C997&amp;" ")-1),'Look Up Values'!$AE$2:$AE$2000,0)))),"","EWC error")),"")</f>
        <v/>
      </c>
      <c r="P997" s="242" t="str" cm="1">
        <f t="array" ref="P997">IF(AND(I997&lt;&gt;0,I997&lt;&gt;""),IF(D997="","",IF(ISNUMBER(MATCH(SUBSTITUTE(D997," ",""),SUBSTITUTE('Look Up Values'!$S$2:$S$120," ",""),0)),"","D&amp;R error")),"")</f>
        <v/>
      </c>
      <c r="Q997" s="242" t="str" cm="1">
        <f t="array" ref="Q997">IF(AND(I997&lt;&gt;0,I997&lt;&gt;""),IF(G997="","",IF(ISNUMBER(MATCH(SUBSTITUTE(G997," ",""),SUBSTITUTE('Look Up Values'!$I$2:$I$10," ",""),0)),"","State error")),"")</f>
        <v/>
      </c>
      <c r="R997" s="260" t="str">
        <f t="shared" si="31"/>
        <v/>
      </c>
    </row>
    <row r="998" spans="1:18" ht="15.75">
      <c r="A998" s="250">
        <v>991</v>
      </c>
      <c r="B998" s="198"/>
      <c r="C998" s="25"/>
      <c r="D998" s="25"/>
      <c r="E998" s="25"/>
      <c r="F998" s="25"/>
      <c r="G998" s="26"/>
      <c r="H998" s="27"/>
      <c r="I998" s="28"/>
      <c r="J998" s="430"/>
      <c r="K998" s="8"/>
      <c r="L998" s="457" t="str">
        <f t="shared" si="30"/>
        <v/>
      </c>
      <c r="M998" s="245" cm="1">
        <f t="array" ref="M998">SUMPRODUCT(--(N998:Q998&lt;&gt;"")) + IF(TRIM(R998)="",0,LEN(R998)-LEN(SUBSTITUTE(R998,",",""))+1)</f>
        <v>0</v>
      </c>
      <c r="N998" s="242" t="str">
        <f>IF(AND(I998&lt;&gt;0,I998&lt;&gt;""),IF(TRIM(SUBSTITUTE(B998,CHAR(160),""))="","",IF(ISNUMBER(MATCH(TRIM(SUBSTITUTE(B998,CHAR(160),"")),'Look Up Values'!$B$2:$B$500,0)),"","Origin error")),"")</f>
        <v/>
      </c>
      <c r="O998" s="242" t="str">
        <f>IF(AND(I998&lt;&gt;0,I998&lt;&gt;""),IF(C998="","",IF(AND(ISNUMBER(--LEFT(C998,FIND(" ",C998&amp;" ")-1)),OR(LEN(LEFT(C998,FIND(" ",C998&amp;" ")-1))=6,LEN(LEFT(C998,FIND(" ",C998&amp;" ")-1))=7),OR(ISNUMBER(MATCH(LEFT(C998,FIND(" ",C998&amp;" ")-1),'Look Up Values'!$G$2:$G$1000,0)),ISNUMBER(MATCH(LEFT(C998,FIND(" ",C998&amp;" ")-1),'Look Up Values'!$AE$2:$AE$2000,0)))),"","EWC error")),"")</f>
        <v/>
      </c>
      <c r="P998" s="242" t="str" cm="1">
        <f t="array" ref="P998">IF(AND(I998&lt;&gt;0,I998&lt;&gt;""),IF(D998="","",IF(ISNUMBER(MATCH(SUBSTITUTE(D998," ",""),SUBSTITUTE('Look Up Values'!$S$2:$S$120," ",""),0)),"","D&amp;R error")),"")</f>
        <v/>
      </c>
      <c r="Q998" s="242" t="str" cm="1">
        <f t="array" ref="Q998">IF(AND(I998&lt;&gt;0,I998&lt;&gt;""),IF(G998="","",IF(ISNUMBER(MATCH(SUBSTITUTE(G998," ",""),SUBSTITUTE('Look Up Values'!$I$2:$I$10," ",""),0)),"","State error")),"")</f>
        <v/>
      </c>
      <c r="R998" s="260" t="str">
        <f t="shared" si="31"/>
        <v/>
      </c>
    </row>
    <row r="999" spans="1:18" ht="15.75">
      <c r="A999" s="250">
        <v>992</v>
      </c>
      <c r="B999" s="198"/>
      <c r="C999" s="25"/>
      <c r="D999" s="25"/>
      <c r="E999" s="25"/>
      <c r="F999" s="25"/>
      <c r="G999" s="26"/>
      <c r="H999" s="27"/>
      <c r="I999" s="28"/>
      <c r="J999" s="430"/>
      <c r="K999" s="8"/>
      <c r="L999" s="457" t="str">
        <f t="shared" si="30"/>
        <v/>
      </c>
      <c r="M999" s="245" cm="1">
        <f t="array" ref="M999">SUMPRODUCT(--(N999:Q999&lt;&gt;"")) + IF(TRIM(R999)="",0,LEN(R999)-LEN(SUBSTITUTE(R999,",",""))+1)</f>
        <v>0</v>
      </c>
      <c r="N999" s="242" t="str">
        <f>IF(AND(I999&lt;&gt;0,I999&lt;&gt;""),IF(TRIM(SUBSTITUTE(B999,CHAR(160),""))="","",IF(ISNUMBER(MATCH(TRIM(SUBSTITUTE(B999,CHAR(160),"")),'Look Up Values'!$B$2:$B$500,0)),"","Origin error")),"")</f>
        <v/>
      </c>
      <c r="O999" s="242" t="str">
        <f>IF(AND(I999&lt;&gt;0,I999&lt;&gt;""),IF(C999="","",IF(AND(ISNUMBER(--LEFT(C999,FIND(" ",C999&amp;" ")-1)),OR(LEN(LEFT(C999,FIND(" ",C999&amp;" ")-1))=6,LEN(LEFT(C999,FIND(" ",C999&amp;" ")-1))=7),OR(ISNUMBER(MATCH(LEFT(C999,FIND(" ",C999&amp;" ")-1),'Look Up Values'!$G$2:$G$1000,0)),ISNUMBER(MATCH(LEFT(C999,FIND(" ",C999&amp;" ")-1),'Look Up Values'!$AE$2:$AE$2000,0)))),"","EWC error")),"")</f>
        <v/>
      </c>
      <c r="P999" s="242" t="str" cm="1">
        <f t="array" ref="P999">IF(AND(I999&lt;&gt;0,I999&lt;&gt;""),IF(D999="","",IF(ISNUMBER(MATCH(SUBSTITUTE(D999," ",""),SUBSTITUTE('Look Up Values'!$S$2:$S$120," ",""),0)),"","D&amp;R error")),"")</f>
        <v/>
      </c>
      <c r="Q999" s="242" t="str" cm="1">
        <f t="array" ref="Q999">IF(AND(I999&lt;&gt;0,I999&lt;&gt;""),IF(G999="","",IF(ISNUMBER(MATCH(SUBSTITUTE(G999," ",""),SUBSTITUTE('Look Up Values'!$I$2:$I$10," ",""),0)),"","State error")),"")</f>
        <v/>
      </c>
      <c r="R999" s="260" t="str">
        <f t="shared" si="31"/>
        <v/>
      </c>
    </row>
    <row r="1000" spans="1:18" ht="15.75">
      <c r="A1000" s="250">
        <v>993</v>
      </c>
      <c r="B1000" s="198"/>
      <c r="C1000" s="25"/>
      <c r="D1000" s="25"/>
      <c r="E1000" s="25"/>
      <c r="F1000" s="25"/>
      <c r="G1000" s="26"/>
      <c r="H1000" s="27"/>
      <c r="I1000" s="28"/>
      <c r="J1000" s="430"/>
      <c r="K1000" s="8"/>
      <c r="L1000" s="457" t="str">
        <f t="shared" si="30"/>
        <v/>
      </c>
      <c r="M1000" s="245" cm="1">
        <f t="array" ref="M1000">SUMPRODUCT(--(N1000:Q1000&lt;&gt;"")) + IF(TRIM(R1000)="",0,LEN(R1000)-LEN(SUBSTITUTE(R1000,",",""))+1)</f>
        <v>0</v>
      </c>
      <c r="N1000" s="242" t="str">
        <f>IF(AND(I1000&lt;&gt;0,I1000&lt;&gt;""),IF(TRIM(SUBSTITUTE(B1000,CHAR(160),""))="","",IF(ISNUMBER(MATCH(TRIM(SUBSTITUTE(B1000,CHAR(160),"")),'Look Up Values'!$B$2:$B$500,0)),"","Origin error")),"")</f>
        <v/>
      </c>
      <c r="O1000" s="242" t="str">
        <f>IF(AND(I1000&lt;&gt;0,I1000&lt;&gt;""),IF(C1000="","",IF(AND(ISNUMBER(--LEFT(C1000,FIND(" ",C1000&amp;" ")-1)),OR(LEN(LEFT(C1000,FIND(" ",C1000&amp;" ")-1))=6,LEN(LEFT(C1000,FIND(" ",C1000&amp;" ")-1))=7),OR(ISNUMBER(MATCH(LEFT(C1000,FIND(" ",C1000&amp;" ")-1),'Look Up Values'!$G$2:$G$1000,0)),ISNUMBER(MATCH(LEFT(C1000,FIND(" ",C1000&amp;" ")-1),'Look Up Values'!$AE$2:$AE$2000,0)))),"","EWC error")),"")</f>
        <v/>
      </c>
      <c r="P1000" s="242" t="str" cm="1">
        <f t="array" ref="P1000">IF(AND(I1000&lt;&gt;0,I1000&lt;&gt;""),IF(D1000="","",IF(ISNUMBER(MATCH(SUBSTITUTE(D1000," ",""),SUBSTITUTE('Look Up Values'!$S$2:$S$120," ",""),0)),"","D&amp;R error")),"")</f>
        <v/>
      </c>
      <c r="Q1000" s="242" t="str" cm="1">
        <f t="array" ref="Q1000">IF(AND(I1000&lt;&gt;0,I1000&lt;&gt;""),IF(G1000="","",IF(ISNUMBER(MATCH(SUBSTITUTE(G1000," ",""),SUBSTITUTE('Look Up Values'!$I$2:$I$10," ",""),0)),"","State error")),"")</f>
        <v/>
      </c>
      <c r="R1000" s="260" t="str">
        <f t="shared" si="31"/>
        <v/>
      </c>
    </row>
    <row r="1001" spans="1:18" ht="15.75">
      <c r="A1001" s="250">
        <v>994</v>
      </c>
      <c r="B1001" s="198"/>
      <c r="C1001" s="25"/>
      <c r="D1001" s="25"/>
      <c r="E1001" s="25"/>
      <c r="F1001" s="25"/>
      <c r="G1001" s="26"/>
      <c r="H1001" s="27"/>
      <c r="I1001" s="28"/>
      <c r="J1001" s="430"/>
      <c r="K1001" s="8"/>
      <c r="L1001" s="457" t="str">
        <f t="shared" si="30"/>
        <v/>
      </c>
      <c r="M1001" s="245" cm="1">
        <f t="array" ref="M1001">SUMPRODUCT(--(N1001:Q1001&lt;&gt;"")) + IF(TRIM(R1001)="",0,LEN(R1001)-LEN(SUBSTITUTE(R1001,",",""))+1)</f>
        <v>0</v>
      </c>
      <c r="N1001" s="242" t="str">
        <f>IF(AND(I1001&lt;&gt;0,I1001&lt;&gt;""),IF(TRIM(SUBSTITUTE(B1001,CHAR(160),""))="","",IF(ISNUMBER(MATCH(TRIM(SUBSTITUTE(B1001,CHAR(160),"")),'Look Up Values'!$B$2:$B$500,0)),"","Origin error")),"")</f>
        <v/>
      </c>
      <c r="O1001" s="242" t="str">
        <f>IF(AND(I1001&lt;&gt;0,I1001&lt;&gt;""),IF(C1001="","",IF(AND(ISNUMBER(--LEFT(C1001,FIND(" ",C1001&amp;" ")-1)),OR(LEN(LEFT(C1001,FIND(" ",C1001&amp;" ")-1))=6,LEN(LEFT(C1001,FIND(" ",C1001&amp;" ")-1))=7),OR(ISNUMBER(MATCH(LEFT(C1001,FIND(" ",C1001&amp;" ")-1),'Look Up Values'!$G$2:$G$1000,0)),ISNUMBER(MATCH(LEFT(C1001,FIND(" ",C1001&amp;" ")-1),'Look Up Values'!$AE$2:$AE$2000,0)))),"","EWC error")),"")</f>
        <v/>
      </c>
      <c r="P1001" s="242" t="str" cm="1">
        <f t="array" ref="P1001">IF(AND(I1001&lt;&gt;0,I1001&lt;&gt;""),IF(D1001="","",IF(ISNUMBER(MATCH(SUBSTITUTE(D1001," ",""),SUBSTITUTE('Look Up Values'!$S$2:$S$120," ",""),0)),"","D&amp;R error")),"")</f>
        <v/>
      </c>
      <c r="Q1001" s="242" t="str" cm="1">
        <f t="array" ref="Q1001">IF(AND(I1001&lt;&gt;0,I1001&lt;&gt;""),IF(G1001="","",IF(ISNUMBER(MATCH(SUBSTITUTE(G1001," ",""),SUBSTITUTE('Look Up Values'!$I$2:$I$10," ",""),0)),"","State error")),"")</f>
        <v/>
      </c>
      <c r="R1001" s="260" t="str">
        <f t="shared" si="31"/>
        <v/>
      </c>
    </row>
    <row r="1002" spans="1:18" ht="15.75">
      <c r="A1002" s="250">
        <v>995</v>
      </c>
      <c r="B1002" s="198"/>
      <c r="C1002" s="25"/>
      <c r="D1002" s="25"/>
      <c r="E1002" s="25"/>
      <c r="F1002" s="25"/>
      <c r="G1002" s="26"/>
      <c r="H1002" s="27"/>
      <c r="I1002" s="28"/>
      <c r="J1002" s="430"/>
      <c r="K1002" s="8"/>
      <c r="L1002" s="457" t="str">
        <f t="shared" si="30"/>
        <v/>
      </c>
      <c r="M1002" s="245" cm="1">
        <f t="array" ref="M1002">SUMPRODUCT(--(N1002:Q1002&lt;&gt;"")) + IF(TRIM(R1002)="",0,LEN(R1002)-LEN(SUBSTITUTE(R1002,",",""))+1)</f>
        <v>0</v>
      </c>
      <c r="N1002" s="242" t="str">
        <f>IF(AND(I1002&lt;&gt;0,I1002&lt;&gt;""),IF(TRIM(SUBSTITUTE(B1002,CHAR(160),""))="","",IF(ISNUMBER(MATCH(TRIM(SUBSTITUTE(B1002,CHAR(160),"")),'Look Up Values'!$B$2:$B$500,0)),"","Origin error")),"")</f>
        <v/>
      </c>
      <c r="O1002" s="242" t="str">
        <f>IF(AND(I1002&lt;&gt;0,I1002&lt;&gt;""),IF(C1002="","",IF(AND(ISNUMBER(--LEFT(C1002,FIND(" ",C1002&amp;" ")-1)),OR(LEN(LEFT(C1002,FIND(" ",C1002&amp;" ")-1))=6,LEN(LEFT(C1002,FIND(" ",C1002&amp;" ")-1))=7),OR(ISNUMBER(MATCH(LEFT(C1002,FIND(" ",C1002&amp;" ")-1),'Look Up Values'!$G$2:$G$1000,0)),ISNUMBER(MATCH(LEFT(C1002,FIND(" ",C1002&amp;" ")-1),'Look Up Values'!$AE$2:$AE$2000,0)))),"","EWC error")),"")</f>
        <v/>
      </c>
      <c r="P1002" s="242" t="str" cm="1">
        <f t="array" ref="P1002">IF(AND(I1002&lt;&gt;0,I1002&lt;&gt;""),IF(D1002="","",IF(ISNUMBER(MATCH(SUBSTITUTE(D1002," ",""),SUBSTITUTE('Look Up Values'!$S$2:$S$120," ",""),0)),"","D&amp;R error")),"")</f>
        <v/>
      </c>
      <c r="Q1002" s="242" t="str" cm="1">
        <f t="array" ref="Q1002">IF(AND(I1002&lt;&gt;0,I1002&lt;&gt;""),IF(G1002="","",IF(ISNUMBER(MATCH(SUBSTITUTE(G1002," ",""),SUBSTITUTE('Look Up Values'!$I$2:$I$10," ",""),0)),"","State error")),"")</f>
        <v/>
      </c>
      <c r="R1002" s="260" t="str">
        <f t="shared" si="31"/>
        <v/>
      </c>
    </row>
    <row r="1003" spans="1:18" ht="15.75">
      <c r="A1003" s="250">
        <v>996</v>
      </c>
      <c r="B1003" s="198"/>
      <c r="C1003" s="25"/>
      <c r="D1003" s="25"/>
      <c r="E1003" s="25"/>
      <c r="F1003" s="25"/>
      <c r="G1003" s="26"/>
      <c r="H1003" s="27"/>
      <c r="I1003" s="28"/>
      <c r="J1003" s="430"/>
      <c r="K1003" s="48"/>
      <c r="L1003" s="457" t="str">
        <f t="shared" si="30"/>
        <v/>
      </c>
      <c r="M1003" s="245" cm="1">
        <f t="array" ref="M1003">SUMPRODUCT(--(N1003:Q1003&lt;&gt;"")) + IF(TRIM(R1003)="",0,LEN(R1003)-LEN(SUBSTITUTE(R1003,",",""))+1)</f>
        <v>0</v>
      </c>
      <c r="N1003" s="242" t="str">
        <f>IF(AND(I1003&lt;&gt;0,I1003&lt;&gt;""),IF(TRIM(SUBSTITUTE(B1003,CHAR(160),""))="","",IF(ISNUMBER(MATCH(TRIM(SUBSTITUTE(B1003,CHAR(160),"")),'Look Up Values'!$B$2:$B$500,0)),"","Origin error")),"")</f>
        <v/>
      </c>
      <c r="O1003" s="242" t="str">
        <f>IF(AND(I1003&lt;&gt;0,I1003&lt;&gt;""),IF(C1003="","",IF(AND(ISNUMBER(--LEFT(C1003,FIND(" ",C1003&amp;" ")-1)),OR(LEN(LEFT(C1003,FIND(" ",C1003&amp;" ")-1))=6,LEN(LEFT(C1003,FIND(" ",C1003&amp;" ")-1))=7),OR(ISNUMBER(MATCH(LEFT(C1003,FIND(" ",C1003&amp;" ")-1),'Look Up Values'!$G$2:$G$1000,0)),ISNUMBER(MATCH(LEFT(C1003,FIND(" ",C1003&amp;" ")-1),'Look Up Values'!$AE$2:$AE$2000,0)))),"","EWC error")),"")</f>
        <v/>
      </c>
      <c r="P1003" s="242" t="str" cm="1">
        <f t="array" ref="P1003">IF(AND(I1003&lt;&gt;0,I1003&lt;&gt;""),IF(D1003="","",IF(ISNUMBER(MATCH(SUBSTITUTE(D1003," ",""),SUBSTITUTE('Look Up Values'!$S$2:$S$120," ",""),0)),"","D&amp;R error")),"")</f>
        <v/>
      </c>
      <c r="Q1003" s="242" t="str" cm="1">
        <f t="array" ref="Q1003">IF(AND(I1003&lt;&gt;0,I1003&lt;&gt;""),IF(G1003="","",IF(ISNUMBER(MATCH(SUBSTITUTE(G1003," ",""),SUBSTITUTE('Look Up Values'!$I$2:$I$10," ",""),0)),"","State error")),"")</f>
        <v/>
      </c>
      <c r="R1003" s="260" t="str">
        <f t="shared" si="31"/>
        <v/>
      </c>
    </row>
    <row r="1004" spans="1:18" ht="15.75">
      <c r="A1004" s="250">
        <v>997</v>
      </c>
      <c r="B1004" s="198"/>
      <c r="C1004" s="25"/>
      <c r="D1004" s="25"/>
      <c r="E1004" s="25"/>
      <c r="F1004" s="25"/>
      <c r="G1004" s="26"/>
      <c r="H1004" s="27"/>
      <c r="I1004" s="28"/>
      <c r="J1004" s="430"/>
      <c r="K1004" s="48"/>
      <c r="L1004" s="457" t="str">
        <f t="shared" si="30"/>
        <v/>
      </c>
      <c r="M1004" s="245" cm="1">
        <f t="array" ref="M1004">SUMPRODUCT(--(N1004:Q1004&lt;&gt;"")) + IF(TRIM(R1004)="",0,LEN(R1004)-LEN(SUBSTITUTE(R1004,",",""))+1)</f>
        <v>0</v>
      </c>
      <c r="N1004" s="242" t="str">
        <f>IF(AND(I1004&lt;&gt;0,I1004&lt;&gt;""),IF(TRIM(SUBSTITUTE(B1004,CHAR(160),""))="","",IF(ISNUMBER(MATCH(TRIM(SUBSTITUTE(B1004,CHAR(160),"")),'Look Up Values'!$B$2:$B$500,0)),"","Origin error")),"")</f>
        <v/>
      </c>
      <c r="O1004" s="242" t="str">
        <f>IF(AND(I1004&lt;&gt;0,I1004&lt;&gt;""),IF(C1004="","",IF(AND(ISNUMBER(--LEFT(C1004,FIND(" ",C1004&amp;" ")-1)),OR(LEN(LEFT(C1004,FIND(" ",C1004&amp;" ")-1))=6,LEN(LEFT(C1004,FIND(" ",C1004&amp;" ")-1))=7),OR(ISNUMBER(MATCH(LEFT(C1004,FIND(" ",C1004&amp;" ")-1),'Look Up Values'!$G$2:$G$1000,0)),ISNUMBER(MATCH(LEFT(C1004,FIND(" ",C1004&amp;" ")-1),'Look Up Values'!$AE$2:$AE$2000,0)))),"","EWC error")),"")</f>
        <v/>
      </c>
      <c r="P1004" s="242" t="str" cm="1">
        <f t="array" ref="P1004">IF(AND(I1004&lt;&gt;0,I1004&lt;&gt;""),IF(D1004="","",IF(ISNUMBER(MATCH(SUBSTITUTE(D1004," ",""),SUBSTITUTE('Look Up Values'!$S$2:$S$120," ",""),0)),"","D&amp;R error")),"")</f>
        <v/>
      </c>
      <c r="Q1004" s="242" t="str" cm="1">
        <f t="array" ref="Q1004">IF(AND(I1004&lt;&gt;0,I1004&lt;&gt;""),IF(G1004="","",IF(ISNUMBER(MATCH(SUBSTITUTE(G1004," ",""),SUBSTITUTE('Look Up Values'!$I$2:$I$10," ",""),0)),"","State error")),"")</f>
        <v/>
      </c>
      <c r="R1004" s="260" t="str">
        <f t="shared" si="31"/>
        <v/>
      </c>
    </row>
    <row r="1005" spans="1:18" ht="15.75">
      <c r="A1005" s="250">
        <v>998</v>
      </c>
      <c r="B1005" s="198"/>
      <c r="C1005" s="25"/>
      <c r="D1005" s="25"/>
      <c r="E1005" s="25"/>
      <c r="F1005" s="25"/>
      <c r="G1005" s="26"/>
      <c r="H1005" s="27"/>
      <c r="I1005" s="28"/>
      <c r="J1005" s="430"/>
      <c r="K1005" s="48"/>
      <c r="L1005" s="457" t="str">
        <f t="shared" si="30"/>
        <v/>
      </c>
      <c r="M1005" s="245" cm="1">
        <f t="array" ref="M1005">SUMPRODUCT(--(N1005:Q1005&lt;&gt;"")) + IF(TRIM(R1005)="",0,LEN(R1005)-LEN(SUBSTITUTE(R1005,",",""))+1)</f>
        <v>0</v>
      </c>
      <c r="N1005" s="242" t="str">
        <f>IF(AND(I1005&lt;&gt;0,I1005&lt;&gt;""),IF(TRIM(SUBSTITUTE(B1005,CHAR(160),""))="","",IF(ISNUMBER(MATCH(TRIM(SUBSTITUTE(B1005,CHAR(160),"")),'Look Up Values'!$B$2:$B$500,0)),"","Origin error")),"")</f>
        <v/>
      </c>
      <c r="O1005" s="242" t="str">
        <f>IF(AND(I1005&lt;&gt;0,I1005&lt;&gt;""),IF(C1005="","",IF(AND(ISNUMBER(--LEFT(C1005,FIND(" ",C1005&amp;" ")-1)),OR(LEN(LEFT(C1005,FIND(" ",C1005&amp;" ")-1))=6,LEN(LEFT(C1005,FIND(" ",C1005&amp;" ")-1))=7),OR(ISNUMBER(MATCH(LEFT(C1005,FIND(" ",C1005&amp;" ")-1),'Look Up Values'!$G$2:$G$1000,0)),ISNUMBER(MATCH(LEFT(C1005,FIND(" ",C1005&amp;" ")-1),'Look Up Values'!$AE$2:$AE$2000,0)))),"","EWC error")),"")</f>
        <v/>
      </c>
      <c r="P1005" s="242" t="str" cm="1">
        <f t="array" ref="P1005">IF(AND(I1005&lt;&gt;0,I1005&lt;&gt;""),IF(D1005="","",IF(ISNUMBER(MATCH(SUBSTITUTE(D1005," ",""),SUBSTITUTE('Look Up Values'!$S$2:$S$120," ",""),0)),"","D&amp;R error")),"")</f>
        <v/>
      </c>
      <c r="Q1005" s="242" t="str" cm="1">
        <f t="array" ref="Q1005">IF(AND(I1005&lt;&gt;0,I1005&lt;&gt;""),IF(G1005="","",IF(ISNUMBER(MATCH(SUBSTITUTE(G1005," ",""),SUBSTITUTE('Look Up Values'!$I$2:$I$10," ",""),0)),"","State error")),"")</f>
        <v/>
      </c>
      <c r="R1005" s="260" t="str">
        <f t="shared" si="31"/>
        <v/>
      </c>
    </row>
    <row r="1006" spans="1:18" ht="15.75">
      <c r="A1006" s="250">
        <v>999</v>
      </c>
      <c r="B1006" s="198"/>
      <c r="C1006" s="25"/>
      <c r="D1006" s="25"/>
      <c r="E1006" s="25"/>
      <c r="F1006" s="25"/>
      <c r="G1006" s="26"/>
      <c r="H1006" s="27"/>
      <c r="I1006" s="28"/>
      <c r="J1006" s="430"/>
      <c r="K1006" s="48"/>
      <c r="L1006" s="457" t="str">
        <f t="shared" si="30"/>
        <v/>
      </c>
      <c r="M1006" s="245" cm="1">
        <f t="array" ref="M1006">SUMPRODUCT(--(N1006:Q1006&lt;&gt;"")) + IF(TRIM(R1006)="",0,LEN(R1006)-LEN(SUBSTITUTE(R1006,",",""))+1)</f>
        <v>0</v>
      </c>
      <c r="N1006" s="242" t="str">
        <f>IF(AND(I1006&lt;&gt;0,I1006&lt;&gt;""),IF(TRIM(SUBSTITUTE(B1006,CHAR(160),""))="","",IF(ISNUMBER(MATCH(TRIM(SUBSTITUTE(B1006,CHAR(160),"")),'Look Up Values'!$B$2:$B$500,0)),"","Origin error")),"")</f>
        <v/>
      </c>
      <c r="O1006" s="242" t="str">
        <f>IF(AND(I1006&lt;&gt;0,I1006&lt;&gt;""),IF(C1006="","",IF(AND(ISNUMBER(--LEFT(C1006,FIND(" ",C1006&amp;" ")-1)),OR(LEN(LEFT(C1006,FIND(" ",C1006&amp;" ")-1))=6,LEN(LEFT(C1006,FIND(" ",C1006&amp;" ")-1))=7),OR(ISNUMBER(MATCH(LEFT(C1006,FIND(" ",C1006&amp;" ")-1),'Look Up Values'!$G$2:$G$1000,0)),ISNUMBER(MATCH(LEFT(C1006,FIND(" ",C1006&amp;" ")-1),'Look Up Values'!$AE$2:$AE$2000,0)))),"","EWC error")),"")</f>
        <v/>
      </c>
      <c r="P1006" s="242" t="str" cm="1">
        <f t="array" ref="P1006">IF(AND(I1006&lt;&gt;0,I1006&lt;&gt;""),IF(D1006="","",IF(ISNUMBER(MATCH(SUBSTITUTE(D1006," ",""),SUBSTITUTE('Look Up Values'!$S$2:$S$120," ",""),0)),"","D&amp;R error")),"")</f>
        <v/>
      </c>
      <c r="Q1006" s="242" t="str" cm="1">
        <f t="array" ref="Q1006">IF(AND(I1006&lt;&gt;0,I1006&lt;&gt;""),IF(G1006="","",IF(ISNUMBER(MATCH(SUBSTITUTE(G1006," ",""),SUBSTITUTE('Look Up Values'!$I$2:$I$10," ",""),0)),"","State error")),"")</f>
        <v/>
      </c>
      <c r="R1006" s="260" t="str">
        <f t="shared" si="31"/>
        <v/>
      </c>
    </row>
    <row r="1007" spans="1:18" ht="15.75">
      <c r="A1007" s="250">
        <v>1000</v>
      </c>
      <c r="B1007" s="198"/>
      <c r="C1007" s="25"/>
      <c r="D1007" s="25"/>
      <c r="E1007" s="25"/>
      <c r="F1007" s="25"/>
      <c r="G1007" s="26"/>
      <c r="H1007" s="27"/>
      <c r="I1007" s="28"/>
      <c r="J1007" s="430"/>
      <c r="K1007" s="48"/>
      <c r="L1007" s="457" t="str">
        <f t="shared" si="30"/>
        <v/>
      </c>
      <c r="M1007" s="245" cm="1">
        <f t="array" ref="M1007">SUMPRODUCT(--(N1007:Q1007&lt;&gt;"")) + IF(TRIM(R1007)="",0,LEN(R1007)-LEN(SUBSTITUTE(R1007,",",""))+1)</f>
        <v>0</v>
      </c>
      <c r="N1007" s="242" t="str">
        <f>IF(AND(I1007&lt;&gt;0,I1007&lt;&gt;""),IF(TRIM(SUBSTITUTE(B1007,CHAR(160),""))="","",IF(ISNUMBER(MATCH(TRIM(SUBSTITUTE(B1007,CHAR(160),"")),'Look Up Values'!$B$2:$B$500,0)),"","Origin error")),"")</f>
        <v/>
      </c>
      <c r="O1007" s="242" t="str">
        <f>IF(AND(I1007&lt;&gt;0,I1007&lt;&gt;""),IF(C1007="","",IF(AND(ISNUMBER(--LEFT(C1007,FIND(" ",C1007&amp;" ")-1)),OR(LEN(LEFT(C1007,FIND(" ",C1007&amp;" ")-1))=6,LEN(LEFT(C1007,FIND(" ",C1007&amp;" ")-1))=7),OR(ISNUMBER(MATCH(LEFT(C1007,FIND(" ",C1007&amp;" ")-1),'Look Up Values'!$G$2:$G$1000,0)),ISNUMBER(MATCH(LEFT(C1007,FIND(" ",C1007&amp;" ")-1),'Look Up Values'!$AE$2:$AE$2000,0)))),"","EWC error")),"")</f>
        <v/>
      </c>
      <c r="P1007" s="242" t="str" cm="1">
        <f t="array" ref="P1007">IF(AND(I1007&lt;&gt;0,I1007&lt;&gt;""),IF(D1007="","",IF(ISNUMBER(MATCH(SUBSTITUTE(D1007," ",""),SUBSTITUTE('Look Up Values'!$S$2:$S$120," ",""),0)),"","D&amp;R error")),"")</f>
        <v/>
      </c>
      <c r="Q1007" s="242" t="str" cm="1">
        <f t="array" ref="Q1007">IF(AND(I1007&lt;&gt;0,I1007&lt;&gt;""),IF(G1007="","",IF(ISNUMBER(MATCH(SUBSTITUTE(G1007," ",""),SUBSTITUTE('Look Up Values'!$I$2:$I$10," ",""),0)),"","State error")),"")</f>
        <v/>
      </c>
      <c r="R1007" s="260" t="str">
        <f t="shared" si="31"/>
        <v/>
      </c>
    </row>
    <row r="1008" spans="1:18" ht="15.75">
      <c r="A1008" s="250">
        <v>1001</v>
      </c>
      <c r="B1008" s="198"/>
      <c r="C1008" s="25"/>
      <c r="D1008" s="25"/>
      <c r="E1008" s="25"/>
      <c r="F1008" s="25"/>
      <c r="G1008" s="26"/>
      <c r="H1008" s="27"/>
      <c r="I1008" s="28"/>
      <c r="J1008" s="430"/>
      <c r="K1008" s="48"/>
      <c r="L1008" s="457" t="str">
        <f t="shared" si="30"/>
        <v/>
      </c>
      <c r="M1008" s="245" cm="1">
        <f t="array" ref="M1008">SUMPRODUCT(--(N1008:Q1008&lt;&gt;"")) + IF(TRIM(R1008)="",0,LEN(R1008)-LEN(SUBSTITUTE(R1008,",",""))+1)</f>
        <v>0</v>
      </c>
      <c r="N1008" s="242" t="str">
        <f>IF(AND(I1008&lt;&gt;0,I1008&lt;&gt;""),IF(TRIM(SUBSTITUTE(B1008,CHAR(160),""))="","",IF(ISNUMBER(MATCH(TRIM(SUBSTITUTE(B1008,CHAR(160),"")),'Look Up Values'!$B$2:$B$500,0)),"","Origin error")),"")</f>
        <v/>
      </c>
      <c r="O1008" s="242" t="str">
        <f>IF(AND(I1008&lt;&gt;0,I1008&lt;&gt;""),IF(C1008="","",IF(AND(ISNUMBER(--LEFT(C1008,FIND(" ",C1008&amp;" ")-1)),OR(LEN(LEFT(C1008,FIND(" ",C1008&amp;" ")-1))=6,LEN(LEFT(C1008,FIND(" ",C1008&amp;" ")-1))=7),OR(ISNUMBER(MATCH(LEFT(C1008,FIND(" ",C1008&amp;" ")-1),'Look Up Values'!$G$2:$G$1000,0)),ISNUMBER(MATCH(LEFT(C1008,FIND(" ",C1008&amp;" ")-1),'Look Up Values'!$AE$2:$AE$2000,0)))),"","EWC error")),"")</f>
        <v/>
      </c>
      <c r="P1008" s="242" t="str" cm="1">
        <f t="array" ref="P1008">IF(AND(I1008&lt;&gt;0,I1008&lt;&gt;""),IF(D1008="","",IF(ISNUMBER(MATCH(SUBSTITUTE(D1008," ",""),SUBSTITUTE('Look Up Values'!$S$2:$S$120," ",""),0)),"","D&amp;R error")),"")</f>
        <v/>
      </c>
      <c r="Q1008" s="242" t="str" cm="1">
        <f t="array" ref="Q1008">IF(AND(I1008&lt;&gt;0,I1008&lt;&gt;""),IF(G1008="","",IF(ISNUMBER(MATCH(SUBSTITUTE(G1008," ",""),SUBSTITUTE('Look Up Values'!$I$2:$I$10," ",""),0)),"","State error")),"")</f>
        <v/>
      </c>
      <c r="R1008" s="260" t="str">
        <f t="shared" si="31"/>
        <v/>
      </c>
    </row>
    <row r="1009" spans="1:18" ht="15.75">
      <c r="A1009" s="250">
        <v>1002</v>
      </c>
      <c r="B1009" s="198"/>
      <c r="C1009" s="25"/>
      <c r="D1009" s="25"/>
      <c r="E1009" s="25"/>
      <c r="F1009" s="25"/>
      <c r="G1009" s="26"/>
      <c r="H1009" s="27"/>
      <c r="I1009" s="28"/>
      <c r="J1009" s="430"/>
      <c r="K1009" s="48"/>
      <c r="L1009" s="457" t="str">
        <f t="shared" si="30"/>
        <v/>
      </c>
      <c r="M1009" s="245" cm="1">
        <f t="array" ref="M1009">SUMPRODUCT(--(N1009:Q1009&lt;&gt;"")) + IF(TRIM(R1009)="",0,LEN(R1009)-LEN(SUBSTITUTE(R1009,",",""))+1)</f>
        <v>0</v>
      </c>
      <c r="N1009" s="242" t="str">
        <f>IF(AND(I1009&lt;&gt;0,I1009&lt;&gt;""),IF(TRIM(SUBSTITUTE(B1009,CHAR(160),""))="","",IF(ISNUMBER(MATCH(TRIM(SUBSTITUTE(B1009,CHAR(160),"")),'Look Up Values'!$B$2:$B$500,0)),"","Origin error")),"")</f>
        <v/>
      </c>
      <c r="O1009" s="242" t="str">
        <f>IF(AND(I1009&lt;&gt;0,I1009&lt;&gt;""),IF(C1009="","",IF(AND(ISNUMBER(--LEFT(C1009,FIND(" ",C1009&amp;" ")-1)),OR(LEN(LEFT(C1009,FIND(" ",C1009&amp;" ")-1))=6,LEN(LEFT(C1009,FIND(" ",C1009&amp;" ")-1))=7),OR(ISNUMBER(MATCH(LEFT(C1009,FIND(" ",C1009&amp;" ")-1),'Look Up Values'!$G$2:$G$1000,0)),ISNUMBER(MATCH(LEFT(C1009,FIND(" ",C1009&amp;" ")-1),'Look Up Values'!$AE$2:$AE$2000,0)))),"","EWC error")),"")</f>
        <v/>
      </c>
      <c r="P1009" s="242" t="str" cm="1">
        <f t="array" ref="P1009">IF(AND(I1009&lt;&gt;0,I1009&lt;&gt;""),IF(D1009="","",IF(ISNUMBER(MATCH(SUBSTITUTE(D1009," ",""),SUBSTITUTE('Look Up Values'!$S$2:$S$120," ",""),0)),"","D&amp;R error")),"")</f>
        <v/>
      </c>
      <c r="Q1009" s="242" t="str" cm="1">
        <f t="array" ref="Q1009">IF(AND(I1009&lt;&gt;0,I1009&lt;&gt;""),IF(G1009="","",IF(ISNUMBER(MATCH(SUBSTITUTE(G1009," ",""),SUBSTITUTE('Look Up Values'!$I$2:$I$10," ",""),0)),"","State error")),"")</f>
        <v/>
      </c>
      <c r="R1009" s="260" t="str">
        <f t="shared" si="31"/>
        <v/>
      </c>
    </row>
    <row r="1010" spans="1:18" ht="15.75">
      <c r="A1010" s="250">
        <v>1003</v>
      </c>
      <c r="B1010" s="198"/>
      <c r="C1010" s="25"/>
      <c r="D1010" s="25"/>
      <c r="E1010" s="25"/>
      <c r="F1010" s="25"/>
      <c r="G1010" s="26"/>
      <c r="H1010" s="27"/>
      <c r="I1010" s="28"/>
      <c r="J1010" s="430"/>
      <c r="K1010" s="48"/>
      <c r="L1010" s="457" t="str">
        <f t="shared" si="30"/>
        <v/>
      </c>
      <c r="M1010" s="245" cm="1">
        <f t="array" ref="M1010">SUMPRODUCT(--(N1010:Q1010&lt;&gt;"")) + IF(TRIM(R1010)="",0,LEN(R1010)-LEN(SUBSTITUTE(R1010,",",""))+1)</f>
        <v>0</v>
      </c>
      <c r="N1010" s="242" t="str">
        <f>IF(AND(I1010&lt;&gt;0,I1010&lt;&gt;""),IF(TRIM(SUBSTITUTE(B1010,CHAR(160),""))="","",IF(ISNUMBER(MATCH(TRIM(SUBSTITUTE(B1010,CHAR(160),"")),'Look Up Values'!$B$2:$B$500,0)),"","Origin error")),"")</f>
        <v/>
      </c>
      <c r="O1010" s="242" t="str">
        <f>IF(AND(I1010&lt;&gt;0,I1010&lt;&gt;""),IF(C1010="","",IF(AND(ISNUMBER(--LEFT(C1010,FIND(" ",C1010&amp;" ")-1)),OR(LEN(LEFT(C1010,FIND(" ",C1010&amp;" ")-1))=6,LEN(LEFT(C1010,FIND(" ",C1010&amp;" ")-1))=7),OR(ISNUMBER(MATCH(LEFT(C1010,FIND(" ",C1010&amp;" ")-1),'Look Up Values'!$G$2:$G$1000,0)),ISNUMBER(MATCH(LEFT(C1010,FIND(" ",C1010&amp;" ")-1),'Look Up Values'!$AE$2:$AE$2000,0)))),"","EWC error")),"")</f>
        <v/>
      </c>
      <c r="P1010" s="242" t="str" cm="1">
        <f t="array" ref="P1010">IF(AND(I1010&lt;&gt;0,I1010&lt;&gt;""),IF(D1010="","",IF(ISNUMBER(MATCH(SUBSTITUTE(D1010," ",""),SUBSTITUTE('Look Up Values'!$S$2:$S$120," ",""),0)),"","D&amp;R error")),"")</f>
        <v/>
      </c>
      <c r="Q1010" s="242" t="str" cm="1">
        <f t="array" ref="Q1010">IF(AND(I1010&lt;&gt;0,I1010&lt;&gt;""),IF(G1010="","",IF(ISNUMBER(MATCH(SUBSTITUTE(G1010," ",""),SUBSTITUTE('Look Up Values'!$I$2:$I$10," ",""),0)),"","State error")),"")</f>
        <v/>
      </c>
      <c r="R1010" s="260" t="str">
        <f t="shared" si="31"/>
        <v/>
      </c>
    </row>
    <row r="1011" spans="1:18" ht="15.75">
      <c r="A1011" s="250">
        <v>1004</v>
      </c>
      <c r="B1011" s="198"/>
      <c r="C1011" s="25"/>
      <c r="D1011" s="25"/>
      <c r="E1011" s="25"/>
      <c r="F1011" s="25"/>
      <c r="G1011" s="26"/>
      <c r="H1011" s="27"/>
      <c r="I1011" s="28"/>
      <c r="J1011" s="430"/>
      <c r="K1011" s="48"/>
      <c r="L1011" s="457" t="str">
        <f t="shared" si="30"/>
        <v/>
      </c>
      <c r="M1011" s="245" cm="1">
        <f t="array" ref="M1011">SUMPRODUCT(--(N1011:Q1011&lt;&gt;"")) + IF(TRIM(R1011)="",0,LEN(R1011)-LEN(SUBSTITUTE(R1011,",",""))+1)</f>
        <v>0</v>
      </c>
      <c r="N1011" s="242" t="str">
        <f>IF(AND(I1011&lt;&gt;0,I1011&lt;&gt;""),IF(TRIM(SUBSTITUTE(B1011,CHAR(160),""))="","",IF(ISNUMBER(MATCH(TRIM(SUBSTITUTE(B1011,CHAR(160),"")),'Look Up Values'!$B$2:$B$500,0)),"","Origin error")),"")</f>
        <v/>
      </c>
      <c r="O1011" s="242" t="str">
        <f>IF(AND(I1011&lt;&gt;0,I1011&lt;&gt;""),IF(C1011="","",IF(AND(ISNUMBER(--LEFT(C1011,FIND(" ",C1011&amp;" ")-1)),OR(LEN(LEFT(C1011,FIND(" ",C1011&amp;" ")-1))=6,LEN(LEFT(C1011,FIND(" ",C1011&amp;" ")-1))=7),OR(ISNUMBER(MATCH(LEFT(C1011,FIND(" ",C1011&amp;" ")-1),'Look Up Values'!$G$2:$G$1000,0)),ISNUMBER(MATCH(LEFT(C1011,FIND(" ",C1011&amp;" ")-1),'Look Up Values'!$AE$2:$AE$2000,0)))),"","EWC error")),"")</f>
        <v/>
      </c>
      <c r="P1011" s="242" t="str" cm="1">
        <f t="array" ref="P1011">IF(AND(I1011&lt;&gt;0,I1011&lt;&gt;""),IF(D1011="","",IF(ISNUMBER(MATCH(SUBSTITUTE(D1011," ",""),SUBSTITUTE('Look Up Values'!$S$2:$S$120," ",""),0)),"","D&amp;R error")),"")</f>
        <v/>
      </c>
      <c r="Q1011" s="242" t="str" cm="1">
        <f t="array" ref="Q1011">IF(AND(I1011&lt;&gt;0,I1011&lt;&gt;""),IF(G1011="","",IF(ISNUMBER(MATCH(SUBSTITUTE(G1011," ",""),SUBSTITUTE('Look Up Values'!$I$2:$I$10," ",""),0)),"","State error")),"")</f>
        <v/>
      </c>
      <c r="R1011" s="260" t="str">
        <f t="shared" si="31"/>
        <v/>
      </c>
    </row>
    <row r="1012" spans="1:18" ht="15.75">
      <c r="A1012" s="250">
        <v>1005</v>
      </c>
      <c r="B1012" s="198"/>
      <c r="C1012" s="25"/>
      <c r="D1012" s="25"/>
      <c r="E1012" s="25"/>
      <c r="F1012" s="25"/>
      <c r="G1012" s="26"/>
      <c r="H1012" s="27"/>
      <c r="I1012" s="28"/>
      <c r="J1012" s="430"/>
      <c r="K1012" s="48"/>
      <c r="L1012" s="457" t="str">
        <f t="shared" si="30"/>
        <v/>
      </c>
      <c r="M1012" s="245" cm="1">
        <f t="array" ref="M1012">SUMPRODUCT(--(N1012:Q1012&lt;&gt;"")) + IF(TRIM(R1012)="",0,LEN(R1012)-LEN(SUBSTITUTE(R1012,",",""))+1)</f>
        <v>0</v>
      </c>
      <c r="N1012" s="242" t="str">
        <f>IF(AND(I1012&lt;&gt;0,I1012&lt;&gt;""),IF(TRIM(SUBSTITUTE(B1012,CHAR(160),""))="","",IF(ISNUMBER(MATCH(TRIM(SUBSTITUTE(B1012,CHAR(160),"")),'Look Up Values'!$B$2:$B$500,0)),"","Origin error")),"")</f>
        <v/>
      </c>
      <c r="O1012" s="242" t="str">
        <f>IF(AND(I1012&lt;&gt;0,I1012&lt;&gt;""),IF(C1012="","",IF(AND(ISNUMBER(--LEFT(C1012,FIND(" ",C1012&amp;" ")-1)),OR(LEN(LEFT(C1012,FIND(" ",C1012&amp;" ")-1))=6,LEN(LEFT(C1012,FIND(" ",C1012&amp;" ")-1))=7),OR(ISNUMBER(MATCH(LEFT(C1012,FIND(" ",C1012&amp;" ")-1),'Look Up Values'!$G$2:$G$1000,0)),ISNUMBER(MATCH(LEFT(C1012,FIND(" ",C1012&amp;" ")-1),'Look Up Values'!$AE$2:$AE$2000,0)))),"","EWC error")),"")</f>
        <v/>
      </c>
      <c r="P1012" s="242" t="str" cm="1">
        <f t="array" ref="P1012">IF(AND(I1012&lt;&gt;0,I1012&lt;&gt;""),IF(D1012="","",IF(ISNUMBER(MATCH(SUBSTITUTE(D1012," ",""),SUBSTITUTE('Look Up Values'!$S$2:$S$120," ",""),0)),"","D&amp;R error")),"")</f>
        <v/>
      </c>
      <c r="Q1012" s="242" t="str" cm="1">
        <f t="array" ref="Q1012">IF(AND(I1012&lt;&gt;0,I1012&lt;&gt;""),IF(G1012="","",IF(ISNUMBER(MATCH(SUBSTITUTE(G1012," ",""),SUBSTITUTE('Look Up Values'!$I$2:$I$10," ",""),0)),"","State error")),"")</f>
        <v/>
      </c>
      <c r="R1012" s="260" t="str">
        <f t="shared" si="31"/>
        <v/>
      </c>
    </row>
    <row r="1013" spans="1:18" ht="15.75">
      <c r="A1013" s="250">
        <v>1006</v>
      </c>
      <c r="B1013" s="198"/>
      <c r="C1013" s="25"/>
      <c r="D1013" s="25"/>
      <c r="E1013" s="25"/>
      <c r="F1013" s="25"/>
      <c r="G1013" s="26"/>
      <c r="H1013" s="27"/>
      <c r="I1013" s="28"/>
      <c r="J1013" s="430"/>
      <c r="K1013" s="48"/>
      <c r="L1013" s="457" t="str">
        <f t="shared" si="30"/>
        <v/>
      </c>
      <c r="M1013" s="245" cm="1">
        <f t="array" ref="M1013">SUMPRODUCT(--(N1013:Q1013&lt;&gt;"")) + IF(TRIM(R1013)="",0,LEN(R1013)-LEN(SUBSTITUTE(R1013,",",""))+1)</f>
        <v>0</v>
      </c>
      <c r="N1013" s="242" t="str">
        <f>IF(AND(I1013&lt;&gt;0,I1013&lt;&gt;""),IF(TRIM(SUBSTITUTE(B1013,CHAR(160),""))="","",IF(ISNUMBER(MATCH(TRIM(SUBSTITUTE(B1013,CHAR(160),"")),'Look Up Values'!$B$2:$B$500,0)),"","Origin error")),"")</f>
        <v/>
      </c>
      <c r="O1013" s="242" t="str">
        <f>IF(AND(I1013&lt;&gt;0,I1013&lt;&gt;""),IF(C1013="","",IF(AND(ISNUMBER(--LEFT(C1013,FIND(" ",C1013&amp;" ")-1)),OR(LEN(LEFT(C1013,FIND(" ",C1013&amp;" ")-1))=6,LEN(LEFT(C1013,FIND(" ",C1013&amp;" ")-1))=7),OR(ISNUMBER(MATCH(LEFT(C1013,FIND(" ",C1013&amp;" ")-1),'Look Up Values'!$G$2:$G$1000,0)),ISNUMBER(MATCH(LEFT(C1013,FIND(" ",C1013&amp;" ")-1),'Look Up Values'!$AE$2:$AE$2000,0)))),"","EWC error")),"")</f>
        <v/>
      </c>
      <c r="P1013" s="242" t="str" cm="1">
        <f t="array" ref="P1013">IF(AND(I1013&lt;&gt;0,I1013&lt;&gt;""),IF(D1013="","",IF(ISNUMBER(MATCH(SUBSTITUTE(D1013," ",""),SUBSTITUTE('Look Up Values'!$S$2:$S$120," ",""),0)),"","D&amp;R error")),"")</f>
        <v/>
      </c>
      <c r="Q1013" s="242" t="str" cm="1">
        <f t="array" ref="Q1013">IF(AND(I1013&lt;&gt;0,I1013&lt;&gt;""),IF(G1013="","",IF(ISNUMBER(MATCH(SUBSTITUTE(G1013," ",""),SUBSTITUTE('Look Up Values'!$I$2:$I$10," ",""),0)),"","State error")),"")</f>
        <v/>
      </c>
      <c r="R1013" s="260" t="str">
        <f t="shared" si="31"/>
        <v/>
      </c>
    </row>
    <row r="1014" spans="1:18" ht="15.75">
      <c r="A1014" s="250">
        <v>1007</v>
      </c>
      <c r="B1014" s="198"/>
      <c r="C1014" s="25"/>
      <c r="D1014" s="25"/>
      <c r="E1014" s="25"/>
      <c r="F1014" s="25"/>
      <c r="G1014" s="26"/>
      <c r="H1014" s="27"/>
      <c r="I1014" s="28"/>
      <c r="J1014" s="430"/>
      <c r="K1014" s="48"/>
      <c r="L1014" s="457" t="str">
        <f t="shared" si="30"/>
        <v/>
      </c>
      <c r="M1014" s="245" cm="1">
        <f t="array" ref="M1014">SUMPRODUCT(--(N1014:Q1014&lt;&gt;"")) + IF(TRIM(R1014)="",0,LEN(R1014)-LEN(SUBSTITUTE(R1014,",",""))+1)</f>
        <v>0</v>
      </c>
      <c r="N1014" s="242" t="str">
        <f>IF(AND(I1014&lt;&gt;0,I1014&lt;&gt;""),IF(TRIM(SUBSTITUTE(B1014,CHAR(160),""))="","",IF(ISNUMBER(MATCH(TRIM(SUBSTITUTE(B1014,CHAR(160),"")),'Look Up Values'!$B$2:$B$500,0)),"","Origin error")),"")</f>
        <v/>
      </c>
      <c r="O1014" s="242" t="str">
        <f>IF(AND(I1014&lt;&gt;0,I1014&lt;&gt;""),IF(C1014="","",IF(AND(ISNUMBER(--LEFT(C1014,FIND(" ",C1014&amp;" ")-1)),OR(LEN(LEFT(C1014,FIND(" ",C1014&amp;" ")-1))=6,LEN(LEFT(C1014,FIND(" ",C1014&amp;" ")-1))=7),OR(ISNUMBER(MATCH(LEFT(C1014,FIND(" ",C1014&amp;" ")-1),'Look Up Values'!$G$2:$G$1000,0)),ISNUMBER(MATCH(LEFT(C1014,FIND(" ",C1014&amp;" ")-1),'Look Up Values'!$AE$2:$AE$2000,0)))),"","EWC error")),"")</f>
        <v/>
      </c>
      <c r="P1014" s="242" t="str" cm="1">
        <f t="array" ref="P1014">IF(AND(I1014&lt;&gt;0,I1014&lt;&gt;""),IF(D1014="","",IF(ISNUMBER(MATCH(SUBSTITUTE(D1014," ",""),SUBSTITUTE('Look Up Values'!$S$2:$S$120," ",""),0)),"","D&amp;R error")),"")</f>
        <v/>
      </c>
      <c r="Q1014" s="242" t="str" cm="1">
        <f t="array" ref="Q1014">IF(AND(I1014&lt;&gt;0,I1014&lt;&gt;""),IF(G1014="","",IF(ISNUMBER(MATCH(SUBSTITUTE(G1014," ",""),SUBSTITUTE('Look Up Values'!$I$2:$I$10," ",""),0)),"","State error")),"")</f>
        <v/>
      </c>
      <c r="R1014" s="260" t="str">
        <f t="shared" si="31"/>
        <v/>
      </c>
    </row>
    <row r="1015" spans="1:18" ht="15.75">
      <c r="A1015" s="250">
        <v>1008</v>
      </c>
      <c r="B1015" s="198"/>
      <c r="C1015" s="25"/>
      <c r="D1015" s="25"/>
      <c r="E1015" s="25"/>
      <c r="F1015" s="25"/>
      <c r="G1015" s="26"/>
      <c r="H1015" s="27"/>
      <c r="I1015" s="28"/>
      <c r="J1015" s="430"/>
      <c r="K1015" s="48"/>
      <c r="L1015" s="457" t="str">
        <f t="shared" si="30"/>
        <v/>
      </c>
      <c r="M1015" s="245" cm="1">
        <f t="array" ref="M1015">SUMPRODUCT(--(N1015:Q1015&lt;&gt;"")) + IF(TRIM(R1015)="",0,LEN(R1015)-LEN(SUBSTITUTE(R1015,",",""))+1)</f>
        <v>0</v>
      </c>
      <c r="N1015" s="242" t="str">
        <f>IF(AND(I1015&lt;&gt;0,I1015&lt;&gt;""),IF(TRIM(SUBSTITUTE(B1015,CHAR(160),""))="","",IF(ISNUMBER(MATCH(TRIM(SUBSTITUTE(B1015,CHAR(160),"")),'Look Up Values'!$B$2:$B$500,0)),"","Origin error")),"")</f>
        <v/>
      </c>
      <c r="O1015" s="242" t="str">
        <f>IF(AND(I1015&lt;&gt;0,I1015&lt;&gt;""),IF(C1015="","",IF(AND(ISNUMBER(--LEFT(C1015,FIND(" ",C1015&amp;" ")-1)),OR(LEN(LEFT(C1015,FIND(" ",C1015&amp;" ")-1))=6,LEN(LEFT(C1015,FIND(" ",C1015&amp;" ")-1))=7),OR(ISNUMBER(MATCH(LEFT(C1015,FIND(" ",C1015&amp;" ")-1),'Look Up Values'!$G$2:$G$1000,0)),ISNUMBER(MATCH(LEFT(C1015,FIND(" ",C1015&amp;" ")-1),'Look Up Values'!$AE$2:$AE$2000,0)))),"","EWC error")),"")</f>
        <v/>
      </c>
      <c r="P1015" s="242" t="str" cm="1">
        <f t="array" ref="P1015">IF(AND(I1015&lt;&gt;0,I1015&lt;&gt;""),IF(D1015="","",IF(ISNUMBER(MATCH(SUBSTITUTE(D1015," ",""),SUBSTITUTE('Look Up Values'!$S$2:$S$120," ",""),0)),"","D&amp;R error")),"")</f>
        <v/>
      </c>
      <c r="Q1015" s="242" t="str" cm="1">
        <f t="array" ref="Q1015">IF(AND(I1015&lt;&gt;0,I1015&lt;&gt;""),IF(G1015="","",IF(ISNUMBER(MATCH(SUBSTITUTE(G1015," ",""),SUBSTITUTE('Look Up Values'!$I$2:$I$10," ",""),0)),"","State error")),"")</f>
        <v/>
      </c>
      <c r="R1015" s="260" t="str">
        <f t="shared" si="31"/>
        <v/>
      </c>
    </row>
    <row r="1016" spans="1:18" ht="15.75">
      <c r="A1016" s="250">
        <v>1009</v>
      </c>
      <c r="B1016" s="198"/>
      <c r="C1016" s="25"/>
      <c r="D1016" s="25"/>
      <c r="E1016" s="25"/>
      <c r="F1016" s="25"/>
      <c r="G1016" s="26"/>
      <c r="H1016" s="27"/>
      <c r="I1016" s="28"/>
      <c r="J1016" s="430"/>
      <c r="K1016" s="48"/>
      <c r="L1016" s="457" t="str">
        <f t="shared" si="30"/>
        <v/>
      </c>
      <c r="M1016" s="245" cm="1">
        <f t="array" ref="M1016">SUMPRODUCT(--(N1016:Q1016&lt;&gt;"")) + IF(TRIM(R1016)="",0,LEN(R1016)-LEN(SUBSTITUTE(R1016,",",""))+1)</f>
        <v>0</v>
      </c>
      <c r="N1016" s="242" t="str">
        <f>IF(AND(I1016&lt;&gt;0,I1016&lt;&gt;""),IF(TRIM(SUBSTITUTE(B1016,CHAR(160),""))="","",IF(ISNUMBER(MATCH(TRIM(SUBSTITUTE(B1016,CHAR(160),"")),'Look Up Values'!$B$2:$B$500,0)),"","Origin error")),"")</f>
        <v/>
      </c>
      <c r="O1016" s="242" t="str">
        <f>IF(AND(I1016&lt;&gt;0,I1016&lt;&gt;""),IF(C1016="","",IF(AND(ISNUMBER(--LEFT(C1016,FIND(" ",C1016&amp;" ")-1)),OR(LEN(LEFT(C1016,FIND(" ",C1016&amp;" ")-1))=6,LEN(LEFT(C1016,FIND(" ",C1016&amp;" ")-1))=7),OR(ISNUMBER(MATCH(LEFT(C1016,FIND(" ",C1016&amp;" ")-1),'Look Up Values'!$G$2:$G$1000,0)),ISNUMBER(MATCH(LEFT(C1016,FIND(" ",C1016&amp;" ")-1),'Look Up Values'!$AE$2:$AE$2000,0)))),"","EWC error")),"")</f>
        <v/>
      </c>
      <c r="P1016" s="242" t="str" cm="1">
        <f t="array" ref="P1016">IF(AND(I1016&lt;&gt;0,I1016&lt;&gt;""),IF(D1016="","",IF(ISNUMBER(MATCH(SUBSTITUTE(D1016," ",""),SUBSTITUTE('Look Up Values'!$S$2:$S$120," ",""),0)),"","D&amp;R error")),"")</f>
        <v/>
      </c>
      <c r="Q1016" s="242" t="str" cm="1">
        <f t="array" ref="Q1016">IF(AND(I1016&lt;&gt;0,I1016&lt;&gt;""),IF(G1016="","",IF(ISNUMBER(MATCH(SUBSTITUTE(G1016," ",""),SUBSTITUTE('Look Up Values'!$I$2:$I$10," ",""),0)),"","State error")),"")</f>
        <v/>
      </c>
      <c r="R1016" s="260" t="str">
        <f t="shared" si="31"/>
        <v/>
      </c>
    </row>
    <row r="1017" spans="1:18" ht="15.75">
      <c r="A1017" s="250">
        <v>1010</v>
      </c>
      <c r="B1017" s="198"/>
      <c r="C1017" s="25"/>
      <c r="D1017" s="25"/>
      <c r="E1017" s="25"/>
      <c r="F1017" s="25"/>
      <c r="G1017" s="26"/>
      <c r="H1017" s="27"/>
      <c r="I1017" s="28"/>
      <c r="J1017" s="430"/>
      <c r="K1017" s="48"/>
      <c r="L1017" s="457" t="str">
        <f t="shared" si="30"/>
        <v/>
      </c>
      <c r="M1017" s="245" cm="1">
        <f t="array" ref="M1017">SUMPRODUCT(--(N1017:Q1017&lt;&gt;"")) + IF(TRIM(R1017)="",0,LEN(R1017)-LEN(SUBSTITUTE(R1017,",",""))+1)</f>
        <v>0</v>
      </c>
      <c r="N1017" s="242" t="str">
        <f>IF(AND(I1017&lt;&gt;0,I1017&lt;&gt;""),IF(TRIM(SUBSTITUTE(B1017,CHAR(160),""))="","",IF(ISNUMBER(MATCH(TRIM(SUBSTITUTE(B1017,CHAR(160),"")),'Look Up Values'!$B$2:$B$500,0)),"","Origin error")),"")</f>
        <v/>
      </c>
      <c r="O1017" s="242" t="str">
        <f>IF(AND(I1017&lt;&gt;0,I1017&lt;&gt;""),IF(C1017="","",IF(AND(ISNUMBER(--LEFT(C1017,FIND(" ",C1017&amp;" ")-1)),OR(LEN(LEFT(C1017,FIND(" ",C1017&amp;" ")-1))=6,LEN(LEFT(C1017,FIND(" ",C1017&amp;" ")-1))=7),OR(ISNUMBER(MATCH(LEFT(C1017,FIND(" ",C1017&amp;" ")-1),'Look Up Values'!$G$2:$G$1000,0)),ISNUMBER(MATCH(LEFT(C1017,FIND(" ",C1017&amp;" ")-1),'Look Up Values'!$AE$2:$AE$2000,0)))),"","EWC error")),"")</f>
        <v/>
      </c>
      <c r="P1017" s="242" t="str" cm="1">
        <f t="array" ref="P1017">IF(AND(I1017&lt;&gt;0,I1017&lt;&gt;""),IF(D1017="","",IF(ISNUMBER(MATCH(SUBSTITUTE(D1017," ",""),SUBSTITUTE('Look Up Values'!$S$2:$S$120," ",""),0)),"","D&amp;R error")),"")</f>
        <v/>
      </c>
      <c r="Q1017" s="242" t="str" cm="1">
        <f t="array" ref="Q1017">IF(AND(I1017&lt;&gt;0,I1017&lt;&gt;""),IF(G1017="","",IF(ISNUMBER(MATCH(SUBSTITUTE(G1017," ",""),SUBSTITUTE('Look Up Values'!$I$2:$I$10," ",""),0)),"","State error")),"")</f>
        <v/>
      </c>
      <c r="R1017" s="260" t="str">
        <f t="shared" si="31"/>
        <v/>
      </c>
    </row>
    <row r="1018" spans="1:18" ht="15.75">
      <c r="A1018" s="250">
        <v>1011</v>
      </c>
      <c r="B1018" s="198"/>
      <c r="C1018" s="25"/>
      <c r="D1018" s="25"/>
      <c r="E1018" s="25"/>
      <c r="F1018" s="25"/>
      <c r="G1018" s="26"/>
      <c r="H1018" s="27"/>
      <c r="I1018" s="28"/>
      <c r="J1018" s="430"/>
      <c r="K1018" s="48"/>
      <c r="L1018" s="457" t="str">
        <f t="shared" si="30"/>
        <v/>
      </c>
      <c r="M1018" s="245" cm="1">
        <f t="array" ref="M1018">SUMPRODUCT(--(N1018:Q1018&lt;&gt;"")) + IF(TRIM(R1018)="",0,LEN(R1018)-LEN(SUBSTITUTE(R1018,",",""))+1)</f>
        <v>0</v>
      </c>
      <c r="N1018" s="242" t="str">
        <f>IF(AND(I1018&lt;&gt;0,I1018&lt;&gt;""),IF(TRIM(SUBSTITUTE(B1018,CHAR(160),""))="","",IF(ISNUMBER(MATCH(TRIM(SUBSTITUTE(B1018,CHAR(160),"")),'Look Up Values'!$B$2:$B$500,0)),"","Origin error")),"")</f>
        <v/>
      </c>
      <c r="O1018" s="242" t="str">
        <f>IF(AND(I1018&lt;&gt;0,I1018&lt;&gt;""),IF(C1018="","",IF(AND(ISNUMBER(--LEFT(C1018,FIND(" ",C1018&amp;" ")-1)),OR(LEN(LEFT(C1018,FIND(" ",C1018&amp;" ")-1))=6,LEN(LEFT(C1018,FIND(" ",C1018&amp;" ")-1))=7),OR(ISNUMBER(MATCH(LEFT(C1018,FIND(" ",C1018&amp;" ")-1),'Look Up Values'!$G$2:$G$1000,0)),ISNUMBER(MATCH(LEFT(C1018,FIND(" ",C1018&amp;" ")-1),'Look Up Values'!$AE$2:$AE$2000,0)))),"","EWC error")),"")</f>
        <v/>
      </c>
      <c r="P1018" s="242" t="str" cm="1">
        <f t="array" ref="P1018">IF(AND(I1018&lt;&gt;0,I1018&lt;&gt;""),IF(D1018="","",IF(ISNUMBER(MATCH(SUBSTITUTE(D1018," ",""),SUBSTITUTE('Look Up Values'!$S$2:$S$120," ",""),0)),"","D&amp;R error")),"")</f>
        <v/>
      </c>
      <c r="Q1018" s="242" t="str" cm="1">
        <f t="array" ref="Q1018">IF(AND(I1018&lt;&gt;0,I1018&lt;&gt;""),IF(G1018="","",IF(ISNUMBER(MATCH(SUBSTITUTE(G1018," ",""),SUBSTITUTE('Look Up Values'!$I$2:$I$10," ",""),0)),"","State error")),"")</f>
        <v/>
      </c>
      <c r="R1018" s="260" t="str">
        <f t="shared" si="31"/>
        <v/>
      </c>
    </row>
    <row r="1019" spans="1:18" ht="15.75">
      <c r="A1019" s="250">
        <v>1012</v>
      </c>
      <c r="B1019" s="198"/>
      <c r="C1019" s="25"/>
      <c r="D1019" s="25"/>
      <c r="E1019" s="25"/>
      <c r="F1019" s="25"/>
      <c r="G1019" s="26"/>
      <c r="H1019" s="27"/>
      <c r="I1019" s="28"/>
      <c r="J1019" s="430"/>
      <c r="K1019" s="48"/>
      <c r="L1019" s="457" t="str">
        <f t="shared" si="30"/>
        <v/>
      </c>
      <c r="M1019" s="245" cm="1">
        <f t="array" ref="M1019">SUMPRODUCT(--(N1019:Q1019&lt;&gt;"")) + IF(TRIM(R1019)="",0,LEN(R1019)-LEN(SUBSTITUTE(R1019,",",""))+1)</f>
        <v>0</v>
      </c>
      <c r="N1019" s="242" t="str">
        <f>IF(AND(I1019&lt;&gt;0,I1019&lt;&gt;""),IF(TRIM(SUBSTITUTE(B1019,CHAR(160),""))="","",IF(ISNUMBER(MATCH(TRIM(SUBSTITUTE(B1019,CHAR(160),"")),'Look Up Values'!$B$2:$B$500,0)),"","Origin error")),"")</f>
        <v/>
      </c>
      <c r="O1019" s="242" t="str">
        <f>IF(AND(I1019&lt;&gt;0,I1019&lt;&gt;""),IF(C1019="","",IF(AND(ISNUMBER(--LEFT(C1019,FIND(" ",C1019&amp;" ")-1)),OR(LEN(LEFT(C1019,FIND(" ",C1019&amp;" ")-1))=6,LEN(LEFT(C1019,FIND(" ",C1019&amp;" ")-1))=7),OR(ISNUMBER(MATCH(LEFT(C1019,FIND(" ",C1019&amp;" ")-1),'Look Up Values'!$G$2:$G$1000,0)),ISNUMBER(MATCH(LEFT(C1019,FIND(" ",C1019&amp;" ")-1),'Look Up Values'!$AE$2:$AE$2000,0)))),"","EWC error")),"")</f>
        <v/>
      </c>
      <c r="P1019" s="242" t="str" cm="1">
        <f t="array" ref="P1019">IF(AND(I1019&lt;&gt;0,I1019&lt;&gt;""),IF(D1019="","",IF(ISNUMBER(MATCH(SUBSTITUTE(D1019," ",""),SUBSTITUTE('Look Up Values'!$S$2:$S$120," ",""),0)),"","D&amp;R error")),"")</f>
        <v/>
      </c>
      <c r="Q1019" s="242" t="str" cm="1">
        <f t="array" ref="Q1019">IF(AND(I1019&lt;&gt;0,I1019&lt;&gt;""),IF(G1019="","",IF(ISNUMBER(MATCH(SUBSTITUTE(G1019," ",""),SUBSTITUTE('Look Up Values'!$I$2:$I$10," ",""),0)),"","State error")),"")</f>
        <v/>
      </c>
      <c r="R1019" s="260" t="str">
        <f t="shared" si="31"/>
        <v/>
      </c>
    </row>
    <row r="1020" spans="1:18" ht="15.75">
      <c r="A1020" s="250">
        <v>1013</v>
      </c>
      <c r="B1020" s="198"/>
      <c r="C1020" s="25"/>
      <c r="D1020" s="25"/>
      <c r="E1020" s="25"/>
      <c r="F1020" s="25"/>
      <c r="G1020" s="26"/>
      <c r="H1020" s="27"/>
      <c r="I1020" s="28"/>
      <c r="J1020" s="430"/>
      <c r="K1020" s="48"/>
      <c r="L1020" s="457" t="str">
        <f t="shared" si="30"/>
        <v/>
      </c>
      <c r="M1020" s="245" cm="1">
        <f t="array" ref="M1020">SUMPRODUCT(--(N1020:Q1020&lt;&gt;"")) + IF(TRIM(R1020)="",0,LEN(R1020)-LEN(SUBSTITUTE(R1020,",",""))+1)</f>
        <v>0</v>
      </c>
      <c r="N1020" s="242" t="str">
        <f>IF(AND(I1020&lt;&gt;0,I1020&lt;&gt;""),IF(TRIM(SUBSTITUTE(B1020,CHAR(160),""))="","",IF(ISNUMBER(MATCH(TRIM(SUBSTITUTE(B1020,CHAR(160),"")),'Look Up Values'!$B$2:$B$500,0)),"","Origin error")),"")</f>
        <v/>
      </c>
      <c r="O1020" s="242" t="str">
        <f>IF(AND(I1020&lt;&gt;0,I1020&lt;&gt;""),IF(C1020="","",IF(AND(ISNUMBER(--LEFT(C1020,FIND(" ",C1020&amp;" ")-1)),OR(LEN(LEFT(C1020,FIND(" ",C1020&amp;" ")-1))=6,LEN(LEFT(C1020,FIND(" ",C1020&amp;" ")-1))=7),OR(ISNUMBER(MATCH(LEFT(C1020,FIND(" ",C1020&amp;" ")-1),'Look Up Values'!$G$2:$G$1000,0)),ISNUMBER(MATCH(LEFT(C1020,FIND(" ",C1020&amp;" ")-1),'Look Up Values'!$AE$2:$AE$2000,0)))),"","EWC error")),"")</f>
        <v/>
      </c>
      <c r="P1020" s="242" t="str" cm="1">
        <f t="array" ref="P1020">IF(AND(I1020&lt;&gt;0,I1020&lt;&gt;""),IF(D1020="","",IF(ISNUMBER(MATCH(SUBSTITUTE(D1020," ",""),SUBSTITUTE('Look Up Values'!$S$2:$S$120," ",""),0)),"","D&amp;R error")),"")</f>
        <v/>
      </c>
      <c r="Q1020" s="242" t="str" cm="1">
        <f t="array" ref="Q1020">IF(AND(I1020&lt;&gt;0,I1020&lt;&gt;""),IF(G1020="","",IF(ISNUMBER(MATCH(SUBSTITUTE(G1020," ",""),SUBSTITUTE('Look Up Values'!$I$2:$I$10," ",""),0)),"","State error")),"")</f>
        <v/>
      </c>
      <c r="R1020" s="260" t="str">
        <f t="shared" si="31"/>
        <v/>
      </c>
    </row>
    <row r="1021" spans="1:18" ht="15.75">
      <c r="A1021" s="250">
        <v>1014</v>
      </c>
      <c r="B1021" s="198"/>
      <c r="C1021" s="25"/>
      <c r="D1021" s="25"/>
      <c r="E1021" s="25"/>
      <c r="F1021" s="25"/>
      <c r="G1021" s="26"/>
      <c r="H1021" s="27"/>
      <c r="I1021" s="28"/>
      <c r="J1021" s="430"/>
      <c r="K1021" s="48"/>
      <c r="L1021" s="457" t="str">
        <f t="shared" si="30"/>
        <v/>
      </c>
      <c r="M1021" s="245" cm="1">
        <f t="array" ref="M1021">SUMPRODUCT(--(N1021:Q1021&lt;&gt;"")) + IF(TRIM(R1021)="",0,LEN(R1021)-LEN(SUBSTITUTE(R1021,",",""))+1)</f>
        <v>0</v>
      </c>
      <c r="N1021" s="242" t="str">
        <f>IF(AND(I1021&lt;&gt;0,I1021&lt;&gt;""),IF(TRIM(SUBSTITUTE(B1021,CHAR(160),""))="","",IF(ISNUMBER(MATCH(TRIM(SUBSTITUTE(B1021,CHAR(160),"")),'Look Up Values'!$B$2:$B$500,0)),"","Origin error")),"")</f>
        <v/>
      </c>
      <c r="O1021" s="242" t="str">
        <f>IF(AND(I1021&lt;&gt;0,I1021&lt;&gt;""),IF(C1021="","",IF(AND(ISNUMBER(--LEFT(C1021,FIND(" ",C1021&amp;" ")-1)),OR(LEN(LEFT(C1021,FIND(" ",C1021&amp;" ")-1))=6,LEN(LEFT(C1021,FIND(" ",C1021&amp;" ")-1))=7),OR(ISNUMBER(MATCH(LEFT(C1021,FIND(" ",C1021&amp;" ")-1),'Look Up Values'!$G$2:$G$1000,0)),ISNUMBER(MATCH(LEFT(C1021,FIND(" ",C1021&amp;" ")-1),'Look Up Values'!$AE$2:$AE$2000,0)))),"","EWC error")),"")</f>
        <v/>
      </c>
      <c r="P1021" s="242" t="str" cm="1">
        <f t="array" ref="P1021">IF(AND(I1021&lt;&gt;0,I1021&lt;&gt;""),IF(D1021="","",IF(ISNUMBER(MATCH(SUBSTITUTE(D1021," ",""),SUBSTITUTE('Look Up Values'!$S$2:$S$120," ",""),0)),"","D&amp;R error")),"")</f>
        <v/>
      </c>
      <c r="Q1021" s="242" t="str" cm="1">
        <f t="array" ref="Q1021">IF(AND(I1021&lt;&gt;0,I1021&lt;&gt;""),IF(G1021="","",IF(ISNUMBER(MATCH(SUBSTITUTE(G1021," ",""),SUBSTITUTE('Look Up Values'!$I$2:$I$10," ",""),0)),"","State error")),"")</f>
        <v/>
      </c>
      <c r="R1021" s="260" t="str">
        <f t="shared" si="31"/>
        <v/>
      </c>
    </row>
    <row r="1022" spans="1:18" ht="15.75">
      <c r="A1022" s="250">
        <v>1015</v>
      </c>
      <c r="B1022" s="198"/>
      <c r="C1022" s="25"/>
      <c r="D1022" s="25"/>
      <c r="E1022" s="25"/>
      <c r="F1022" s="25"/>
      <c r="G1022" s="26"/>
      <c r="H1022" s="27"/>
      <c r="I1022" s="28"/>
      <c r="J1022" s="430"/>
      <c r="K1022" s="48"/>
      <c r="L1022" s="457" t="str">
        <f t="shared" si="30"/>
        <v/>
      </c>
      <c r="M1022" s="245" cm="1">
        <f t="array" ref="M1022">SUMPRODUCT(--(N1022:Q1022&lt;&gt;"")) + IF(TRIM(R1022)="",0,LEN(R1022)-LEN(SUBSTITUTE(R1022,",",""))+1)</f>
        <v>0</v>
      </c>
      <c r="N1022" s="242" t="str">
        <f>IF(AND(I1022&lt;&gt;0,I1022&lt;&gt;""),IF(TRIM(SUBSTITUTE(B1022,CHAR(160),""))="","",IF(ISNUMBER(MATCH(TRIM(SUBSTITUTE(B1022,CHAR(160),"")),'Look Up Values'!$B$2:$B$500,0)),"","Origin error")),"")</f>
        <v/>
      </c>
      <c r="O1022" s="242" t="str">
        <f>IF(AND(I1022&lt;&gt;0,I1022&lt;&gt;""),IF(C1022="","",IF(AND(ISNUMBER(--LEFT(C1022,FIND(" ",C1022&amp;" ")-1)),OR(LEN(LEFT(C1022,FIND(" ",C1022&amp;" ")-1))=6,LEN(LEFT(C1022,FIND(" ",C1022&amp;" ")-1))=7),OR(ISNUMBER(MATCH(LEFT(C1022,FIND(" ",C1022&amp;" ")-1),'Look Up Values'!$G$2:$G$1000,0)),ISNUMBER(MATCH(LEFT(C1022,FIND(" ",C1022&amp;" ")-1),'Look Up Values'!$AE$2:$AE$2000,0)))),"","EWC error")),"")</f>
        <v/>
      </c>
      <c r="P1022" s="242" t="str" cm="1">
        <f t="array" ref="P1022">IF(AND(I1022&lt;&gt;0,I1022&lt;&gt;""),IF(D1022="","",IF(ISNUMBER(MATCH(SUBSTITUTE(D1022," ",""),SUBSTITUTE('Look Up Values'!$S$2:$S$120," ",""),0)),"","D&amp;R error")),"")</f>
        <v/>
      </c>
      <c r="Q1022" s="242" t="str" cm="1">
        <f t="array" ref="Q1022">IF(AND(I1022&lt;&gt;0,I1022&lt;&gt;""),IF(G1022="","",IF(ISNUMBER(MATCH(SUBSTITUTE(G1022," ",""),SUBSTITUTE('Look Up Values'!$I$2:$I$10," ",""),0)),"","State error")),"")</f>
        <v/>
      </c>
      <c r="R1022" s="260" t="str">
        <f t="shared" si="31"/>
        <v/>
      </c>
    </row>
    <row r="1023" spans="1:18" ht="15.75">
      <c r="A1023" s="250">
        <v>1016</v>
      </c>
      <c r="B1023" s="198"/>
      <c r="C1023" s="25"/>
      <c r="D1023" s="25"/>
      <c r="E1023" s="25"/>
      <c r="F1023" s="25"/>
      <c r="G1023" s="26"/>
      <c r="H1023" s="27"/>
      <c r="I1023" s="28"/>
      <c r="J1023" s="430"/>
      <c r="K1023" s="48"/>
      <c r="L1023" s="457" t="str">
        <f t="shared" si="30"/>
        <v/>
      </c>
      <c r="M1023" s="245" cm="1">
        <f t="array" ref="M1023">SUMPRODUCT(--(N1023:Q1023&lt;&gt;"")) + IF(TRIM(R1023)="",0,LEN(R1023)-LEN(SUBSTITUTE(R1023,",",""))+1)</f>
        <v>0</v>
      </c>
      <c r="N1023" s="242" t="str">
        <f>IF(AND(I1023&lt;&gt;0,I1023&lt;&gt;""),IF(TRIM(SUBSTITUTE(B1023,CHAR(160),""))="","",IF(ISNUMBER(MATCH(TRIM(SUBSTITUTE(B1023,CHAR(160),"")),'Look Up Values'!$B$2:$B$500,0)),"","Origin error")),"")</f>
        <v/>
      </c>
      <c r="O1023" s="242" t="str">
        <f>IF(AND(I1023&lt;&gt;0,I1023&lt;&gt;""),IF(C1023="","",IF(AND(ISNUMBER(--LEFT(C1023,FIND(" ",C1023&amp;" ")-1)),OR(LEN(LEFT(C1023,FIND(" ",C1023&amp;" ")-1))=6,LEN(LEFT(C1023,FIND(" ",C1023&amp;" ")-1))=7),OR(ISNUMBER(MATCH(LEFT(C1023,FIND(" ",C1023&amp;" ")-1),'Look Up Values'!$G$2:$G$1000,0)),ISNUMBER(MATCH(LEFT(C1023,FIND(" ",C1023&amp;" ")-1),'Look Up Values'!$AE$2:$AE$2000,0)))),"","EWC error")),"")</f>
        <v/>
      </c>
      <c r="P1023" s="242" t="str" cm="1">
        <f t="array" ref="P1023">IF(AND(I1023&lt;&gt;0,I1023&lt;&gt;""),IF(D1023="","",IF(ISNUMBER(MATCH(SUBSTITUTE(D1023," ",""),SUBSTITUTE('Look Up Values'!$S$2:$S$120," ",""),0)),"","D&amp;R error")),"")</f>
        <v/>
      </c>
      <c r="Q1023" s="242" t="str" cm="1">
        <f t="array" ref="Q1023">IF(AND(I1023&lt;&gt;0,I1023&lt;&gt;""),IF(G1023="","",IF(ISNUMBER(MATCH(SUBSTITUTE(G1023," ",""),SUBSTITUTE('Look Up Values'!$I$2:$I$10," ",""),0)),"","State error")),"")</f>
        <v/>
      </c>
      <c r="R1023" s="260" t="str">
        <f t="shared" si="31"/>
        <v/>
      </c>
    </row>
    <row r="1024" spans="1:18" ht="15.75">
      <c r="A1024" s="250">
        <v>1017</v>
      </c>
      <c r="B1024" s="198"/>
      <c r="C1024" s="25"/>
      <c r="D1024" s="25"/>
      <c r="E1024" s="25"/>
      <c r="F1024" s="25"/>
      <c r="G1024" s="26"/>
      <c r="H1024" s="27"/>
      <c r="I1024" s="28"/>
      <c r="J1024" s="430"/>
      <c r="K1024" s="48"/>
      <c r="L1024" s="457" t="str">
        <f t="shared" si="30"/>
        <v/>
      </c>
      <c r="M1024" s="245" cm="1">
        <f t="array" ref="M1024">SUMPRODUCT(--(N1024:Q1024&lt;&gt;"")) + IF(TRIM(R1024)="",0,LEN(R1024)-LEN(SUBSTITUTE(R1024,",",""))+1)</f>
        <v>0</v>
      </c>
      <c r="N1024" s="242" t="str">
        <f>IF(AND(I1024&lt;&gt;0,I1024&lt;&gt;""),IF(TRIM(SUBSTITUTE(B1024,CHAR(160),""))="","",IF(ISNUMBER(MATCH(TRIM(SUBSTITUTE(B1024,CHAR(160),"")),'Look Up Values'!$B$2:$B$500,0)),"","Origin error")),"")</f>
        <v/>
      </c>
      <c r="O1024" s="242" t="str">
        <f>IF(AND(I1024&lt;&gt;0,I1024&lt;&gt;""),IF(C1024="","",IF(AND(ISNUMBER(--LEFT(C1024,FIND(" ",C1024&amp;" ")-1)),OR(LEN(LEFT(C1024,FIND(" ",C1024&amp;" ")-1))=6,LEN(LEFT(C1024,FIND(" ",C1024&amp;" ")-1))=7),OR(ISNUMBER(MATCH(LEFT(C1024,FIND(" ",C1024&amp;" ")-1),'Look Up Values'!$G$2:$G$1000,0)),ISNUMBER(MATCH(LEFT(C1024,FIND(" ",C1024&amp;" ")-1),'Look Up Values'!$AE$2:$AE$2000,0)))),"","EWC error")),"")</f>
        <v/>
      </c>
      <c r="P1024" s="242" t="str" cm="1">
        <f t="array" ref="P1024">IF(AND(I1024&lt;&gt;0,I1024&lt;&gt;""),IF(D1024="","",IF(ISNUMBER(MATCH(SUBSTITUTE(D1024," ",""),SUBSTITUTE('Look Up Values'!$S$2:$S$120," ",""),0)),"","D&amp;R error")),"")</f>
        <v/>
      </c>
      <c r="Q1024" s="242" t="str" cm="1">
        <f t="array" ref="Q1024">IF(AND(I1024&lt;&gt;0,I1024&lt;&gt;""),IF(G1024="","",IF(ISNUMBER(MATCH(SUBSTITUTE(G1024," ",""),SUBSTITUTE('Look Up Values'!$I$2:$I$10," ",""),0)),"","State error")),"")</f>
        <v/>
      </c>
      <c r="R1024" s="260" t="str">
        <f t="shared" si="31"/>
        <v/>
      </c>
    </row>
    <row r="1025" spans="1:18" ht="15.75">
      <c r="A1025" s="250">
        <v>1018</v>
      </c>
      <c r="B1025" s="198"/>
      <c r="C1025" s="25"/>
      <c r="D1025" s="25"/>
      <c r="E1025" s="25"/>
      <c r="F1025" s="25"/>
      <c r="G1025" s="26"/>
      <c r="H1025" s="27"/>
      <c r="I1025" s="28"/>
      <c r="J1025" s="430"/>
      <c r="K1025" s="48"/>
      <c r="L1025" s="457" t="str">
        <f t="shared" si="30"/>
        <v/>
      </c>
      <c r="M1025" s="245" cm="1">
        <f t="array" ref="M1025">SUMPRODUCT(--(N1025:Q1025&lt;&gt;"")) + IF(TRIM(R1025)="",0,LEN(R1025)-LEN(SUBSTITUTE(R1025,",",""))+1)</f>
        <v>0</v>
      </c>
      <c r="N1025" s="242" t="str">
        <f>IF(AND(I1025&lt;&gt;0,I1025&lt;&gt;""),IF(TRIM(SUBSTITUTE(B1025,CHAR(160),""))="","",IF(ISNUMBER(MATCH(TRIM(SUBSTITUTE(B1025,CHAR(160),"")),'Look Up Values'!$B$2:$B$500,0)),"","Origin error")),"")</f>
        <v/>
      </c>
      <c r="O1025" s="242" t="str">
        <f>IF(AND(I1025&lt;&gt;0,I1025&lt;&gt;""),IF(C1025="","",IF(AND(ISNUMBER(--LEFT(C1025,FIND(" ",C1025&amp;" ")-1)),OR(LEN(LEFT(C1025,FIND(" ",C1025&amp;" ")-1))=6,LEN(LEFT(C1025,FIND(" ",C1025&amp;" ")-1))=7),OR(ISNUMBER(MATCH(LEFT(C1025,FIND(" ",C1025&amp;" ")-1),'Look Up Values'!$G$2:$G$1000,0)),ISNUMBER(MATCH(LEFT(C1025,FIND(" ",C1025&amp;" ")-1),'Look Up Values'!$AE$2:$AE$2000,0)))),"","EWC error")),"")</f>
        <v/>
      </c>
      <c r="P1025" s="242" t="str" cm="1">
        <f t="array" ref="P1025">IF(AND(I1025&lt;&gt;0,I1025&lt;&gt;""),IF(D1025="","",IF(ISNUMBER(MATCH(SUBSTITUTE(D1025," ",""),SUBSTITUTE('Look Up Values'!$S$2:$S$120," ",""),0)),"","D&amp;R error")),"")</f>
        <v/>
      </c>
      <c r="Q1025" s="242" t="str" cm="1">
        <f t="array" ref="Q1025">IF(AND(I1025&lt;&gt;0,I1025&lt;&gt;""),IF(G1025="","",IF(ISNUMBER(MATCH(SUBSTITUTE(G1025," ",""),SUBSTITUTE('Look Up Values'!$I$2:$I$10," ",""),0)),"","State error")),"")</f>
        <v/>
      </c>
      <c r="R1025" s="260" t="str">
        <f t="shared" si="31"/>
        <v/>
      </c>
    </row>
    <row r="1026" spans="1:18" ht="15.75">
      <c r="A1026" s="250">
        <v>1019</v>
      </c>
      <c r="B1026" s="198"/>
      <c r="C1026" s="25"/>
      <c r="D1026" s="25"/>
      <c r="E1026" s="25"/>
      <c r="F1026" s="25"/>
      <c r="G1026" s="26"/>
      <c r="H1026" s="27"/>
      <c r="I1026" s="28"/>
      <c r="J1026" s="430"/>
      <c r="K1026" s="48"/>
      <c r="L1026" s="457" t="str">
        <f t="shared" si="30"/>
        <v/>
      </c>
      <c r="M1026" s="245" cm="1">
        <f t="array" ref="M1026">SUMPRODUCT(--(N1026:Q1026&lt;&gt;"")) + IF(TRIM(R1026)="",0,LEN(R1026)-LEN(SUBSTITUTE(R1026,",",""))+1)</f>
        <v>0</v>
      </c>
      <c r="N1026" s="242" t="str">
        <f>IF(AND(I1026&lt;&gt;0,I1026&lt;&gt;""),IF(TRIM(SUBSTITUTE(B1026,CHAR(160),""))="","",IF(ISNUMBER(MATCH(TRIM(SUBSTITUTE(B1026,CHAR(160),"")),'Look Up Values'!$B$2:$B$500,0)),"","Origin error")),"")</f>
        <v/>
      </c>
      <c r="O1026" s="242" t="str">
        <f>IF(AND(I1026&lt;&gt;0,I1026&lt;&gt;""),IF(C1026="","",IF(AND(ISNUMBER(--LEFT(C1026,FIND(" ",C1026&amp;" ")-1)),OR(LEN(LEFT(C1026,FIND(" ",C1026&amp;" ")-1))=6,LEN(LEFT(C1026,FIND(" ",C1026&amp;" ")-1))=7),OR(ISNUMBER(MATCH(LEFT(C1026,FIND(" ",C1026&amp;" ")-1),'Look Up Values'!$G$2:$G$1000,0)),ISNUMBER(MATCH(LEFT(C1026,FIND(" ",C1026&amp;" ")-1),'Look Up Values'!$AE$2:$AE$2000,0)))),"","EWC error")),"")</f>
        <v/>
      </c>
      <c r="P1026" s="242" t="str" cm="1">
        <f t="array" ref="P1026">IF(AND(I1026&lt;&gt;0,I1026&lt;&gt;""),IF(D1026="","",IF(ISNUMBER(MATCH(SUBSTITUTE(D1026," ",""),SUBSTITUTE('Look Up Values'!$S$2:$S$120," ",""),0)),"","D&amp;R error")),"")</f>
        <v/>
      </c>
      <c r="Q1026" s="242" t="str" cm="1">
        <f t="array" ref="Q1026">IF(AND(I1026&lt;&gt;0,I1026&lt;&gt;""),IF(G1026="","",IF(ISNUMBER(MATCH(SUBSTITUTE(G1026," ",""),SUBSTITUTE('Look Up Values'!$I$2:$I$10," ",""),0)),"","State error")),"")</f>
        <v/>
      </c>
      <c r="R1026" s="260" t="str">
        <f t="shared" si="31"/>
        <v/>
      </c>
    </row>
    <row r="1027" spans="1:18" ht="15.75">
      <c r="A1027" s="250">
        <v>1020</v>
      </c>
      <c r="B1027" s="198"/>
      <c r="C1027" s="25"/>
      <c r="D1027" s="25"/>
      <c r="E1027" s="25"/>
      <c r="F1027" s="25"/>
      <c r="G1027" s="26"/>
      <c r="H1027" s="27"/>
      <c r="I1027" s="28"/>
      <c r="J1027" s="430"/>
      <c r="K1027" s="48"/>
      <c r="L1027" s="457" t="str">
        <f t="shared" si="30"/>
        <v/>
      </c>
      <c r="M1027" s="245" cm="1">
        <f t="array" ref="M1027">SUMPRODUCT(--(N1027:Q1027&lt;&gt;"")) + IF(TRIM(R1027)="",0,LEN(R1027)-LEN(SUBSTITUTE(R1027,",",""))+1)</f>
        <v>0</v>
      </c>
      <c r="N1027" s="242" t="str">
        <f>IF(AND(I1027&lt;&gt;0,I1027&lt;&gt;""),IF(TRIM(SUBSTITUTE(B1027,CHAR(160),""))="","",IF(ISNUMBER(MATCH(TRIM(SUBSTITUTE(B1027,CHAR(160),"")),'Look Up Values'!$B$2:$B$500,0)),"","Origin error")),"")</f>
        <v/>
      </c>
      <c r="O1027" s="242" t="str">
        <f>IF(AND(I1027&lt;&gt;0,I1027&lt;&gt;""),IF(C1027="","",IF(AND(ISNUMBER(--LEFT(C1027,FIND(" ",C1027&amp;" ")-1)),OR(LEN(LEFT(C1027,FIND(" ",C1027&amp;" ")-1))=6,LEN(LEFT(C1027,FIND(" ",C1027&amp;" ")-1))=7),OR(ISNUMBER(MATCH(LEFT(C1027,FIND(" ",C1027&amp;" ")-1),'Look Up Values'!$G$2:$G$1000,0)),ISNUMBER(MATCH(LEFT(C1027,FIND(" ",C1027&amp;" ")-1),'Look Up Values'!$AE$2:$AE$2000,0)))),"","EWC error")),"")</f>
        <v/>
      </c>
      <c r="P1027" s="242" t="str" cm="1">
        <f t="array" ref="P1027">IF(AND(I1027&lt;&gt;0,I1027&lt;&gt;""),IF(D1027="","",IF(ISNUMBER(MATCH(SUBSTITUTE(D1027," ",""),SUBSTITUTE('Look Up Values'!$S$2:$S$120," ",""),0)),"","D&amp;R error")),"")</f>
        <v/>
      </c>
      <c r="Q1027" s="242" t="str" cm="1">
        <f t="array" ref="Q1027">IF(AND(I1027&lt;&gt;0,I1027&lt;&gt;""),IF(G1027="","",IF(ISNUMBER(MATCH(SUBSTITUTE(G1027," ",""),SUBSTITUTE('Look Up Values'!$I$2:$I$10," ",""),0)),"","State error")),"")</f>
        <v/>
      </c>
      <c r="R1027" s="260" t="str">
        <f t="shared" si="31"/>
        <v/>
      </c>
    </row>
    <row r="1028" spans="1:18" ht="15.75">
      <c r="A1028" s="250">
        <v>1021</v>
      </c>
      <c r="B1028" s="198"/>
      <c r="C1028" s="25"/>
      <c r="D1028" s="25"/>
      <c r="E1028" s="25"/>
      <c r="F1028" s="25"/>
      <c r="G1028" s="26"/>
      <c r="H1028" s="27"/>
      <c r="I1028" s="28"/>
      <c r="J1028" s="430"/>
      <c r="K1028" s="48"/>
      <c r="L1028" s="457" t="str">
        <f t="shared" si="30"/>
        <v/>
      </c>
      <c r="M1028" s="245" cm="1">
        <f t="array" ref="M1028">SUMPRODUCT(--(N1028:Q1028&lt;&gt;"")) + IF(TRIM(R1028)="",0,LEN(R1028)-LEN(SUBSTITUTE(R1028,",",""))+1)</f>
        <v>0</v>
      </c>
      <c r="N1028" s="242" t="str">
        <f>IF(AND(I1028&lt;&gt;0,I1028&lt;&gt;""),IF(TRIM(SUBSTITUTE(B1028,CHAR(160),""))="","",IF(ISNUMBER(MATCH(TRIM(SUBSTITUTE(B1028,CHAR(160),"")),'Look Up Values'!$B$2:$B$500,0)),"","Origin error")),"")</f>
        <v/>
      </c>
      <c r="O1028" s="242" t="str">
        <f>IF(AND(I1028&lt;&gt;0,I1028&lt;&gt;""),IF(C1028="","",IF(AND(ISNUMBER(--LEFT(C1028,FIND(" ",C1028&amp;" ")-1)),OR(LEN(LEFT(C1028,FIND(" ",C1028&amp;" ")-1))=6,LEN(LEFT(C1028,FIND(" ",C1028&amp;" ")-1))=7),OR(ISNUMBER(MATCH(LEFT(C1028,FIND(" ",C1028&amp;" ")-1),'Look Up Values'!$G$2:$G$1000,0)),ISNUMBER(MATCH(LEFT(C1028,FIND(" ",C1028&amp;" ")-1),'Look Up Values'!$AE$2:$AE$2000,0)))),"","EWC error")),"")</f>
        <v/>
      </c>
      <c r="P1028" s="242" t="str" cm="1">
        <f t="array" ref="P1028">IF(AND(I1028&lt;&gt;0,I1028&lt;&gt;""),IF(D1028="","",IF(ISNUMBER(MATCH(SUBSTITUTE(D1028," ",""),SUBSTITUTE('Look Up Values'!$S$2:$S$120," ",""),0)),"","D&amp;R error")),"")</f>
        <v/>
      </c>
      <c r="Q1028" s="242" t="str" cm="1">
        <f t="array" ref="Q1028">IF(AND(I1028&lt;&gt;0,I1028&lt;&gt;""),IF(G1028="","",IF(ISNUMBER(MATCH(SUBSTITUTE(G1028," ",""),SUBSTITUTE('Look Up Values'!$I$2:$I$10," ",""),0)),"","State error")),"")</f>
        <v/>
      </c>
      <c r="R1028" s="260" t="str">
        <f t="shared" si="31"/>
        <v/>
      </c>
    </row>
    <row r="1029" spans="1:18" ht="15.75">
      <c r="A1029" s="250">
        <v>1022</v>
      </c>
      <c r="B1029" s="198"/>
      <c r="C1029" s="25"/>
      <c r="D1029" s="25"/>
      <c r="E1029" s="25"/>
      <c r="F1029" s="25"/>
      <c r="G1029" s="26"/>
      <c r="H1029" s="27"/>
      <c r="I1029" s="28"/>
      <c r="J1029" s="430"/>
      <c r="K1029" s="48"/>
      <c r="L1029" s="457" t="str">
        <f t="shared" si="30"/>
        <v/>
      </c>
      <c r="M1029" s="245" cm="1">
        <f t="array" ref="M1029">SUMPRODUCT(--(N1029:Q1029&lt;&gt;"")) + IF(TRIM(R1029)="",0,LEN(R1029)-LEN(SUBSTITUTE(R1029,",",""))+1)</f>
        <v>0</v>
      </c>
      <c r="N1029" s="242" t="str">
        <f>IF(AND(I1029&lt;&gt;0,I1029&lt;&gt;""),IF(TRIM(SUBSTITUTE(B1029,CHAR(160),""))="","",IF(ISNUMBER(MATCH(TRIM(SUBSTITUTE(B1029,CHAR(160),"")),'Look Up Values'!$B$2:$B$500,0)),"","Origin error")),"")</f>
        <v/>
      </c>
      <c r="O1029" s="242" t="str">
        <f>IF(AND(I1029&lt;&gt;0,I1029&lt;&gt;""),IF(C1029="","",IF(AND(ISNUMBER(--LEFT(C1029,FIND(" ",C1029&amp;" ")-1)),OR(LEN(LEFT(C1029,FIND(" ",C1029&amp;" ")-1))=6,LEN(LEFT(C1029,FIND(" ",C1029&amp;" ")-1))=7),OR(ISNUMBER(MATCH(LEFT(C1029,FIND(" ",C1029&amp;" ")-1),'Look Up Values'!$G$2:$G$1000,0)),ISNUMBER(MATCH(LEFT(C1029,FIND(" ",C1029&amp;" ")-1),'Look Up Values'!$AE$2:$AE$2000,0)))),"","EWC error")),"")</f>
        <v/>
      </c>
      <c r="P1029" s="242" t="str" cm="1">
        <f t="array" ref="P1029">IF(AND(I1029&lt;&gt;0,I1029&lt;&gt;""),IF(D1029="","",IF(ISNUMBER(MATCH(SUBSTITUTE(D1029," ",""),SUBSTITUTE('Look Up Values'!$S$2:$S$120," ",""),0)),"","D&amp;R error")),"")</f>
        <v/>
      </c>
      <c r="Q1029" s="242" t="str" cm="1">
        <f t="array" ref="Q1029">IF(AND(I1029&lt;&gt;0,I1029&lt;&gt;""),IF(G1029="","",IF(ISNUMBER(MATCH(SUBSTITUTE(G1029," ",""),SUBSTITUTE('Look Up Values'!$I$2:$I$10," ",""),0)),"","State error")),"")</f>
        <v/>
      </c>
      <c r="R1029" s="260" t="str">
        <f t="shared" si="31"/>
        <v/>
      </c>
    </row>
    <row r="1030" spans="1:18" ht="15.75">
      <c r="A1030" s="250">
        <v>1023</v>
      </c>
      <c r="B1030" s="198"/>
      <c r="C1030" s="25"/>
      <c r="D1030" s="25"/>
      <c r="E1030" s="25"/>
      <c r="F1030" s="25"/>
      <c r="G1030" s="26"/>
      <c r="H1030" s="27"/>
      <c r="I1030" s="28"/>
      <c r="J1030" s="430"/>
      <c r="K1030" s="48"/>
      <c r="L1030" s="457" t="str">
        <f t="shared" si="30"/>
        <v/>
      </c>
      <c r="M1030" s="245" cm="1">
        <f t="array" ref="M1030">SUMPRODUCT(--(N1030:Q1030&lt;&gt;"")) + IF(TRIM(R1030)="",0,LEN(R1030)-LEN(SUBSTITUTE(R1030,",",""))+1)</f>
        <v>0</v>
      </c>
      <c r="N1030" s="242" t="str">
        <f>IF(AND(I1030&lt;&gt;0,I1030&lt;&gt;""),IF(TRIM(SUBSTITUTE(B1030,CHAR(160),""))="","",IF(ISNUMBER(MATCH(TRIM(SUBSTITUTE(B1030,CHAR(160),"")),'Look Up Values'!$B$2:$B$500,0)),"","Origin error")),"")</f>
        <v/>
      </c>
      <c r="O1030" s="242" t="str">
        <f>IF(AND(I1030&lt;&gt;0,I1030&lt;&gt;""),IF(C1030="","",IF(AND(ISNUMBER(--LEFT(C1030,FIND(" ",C1030&amp;" ")-1)),OR(LEN(LEFT(C1030,FIND(" ",C1030&amp;" ")-1))=6,LEN(LEFT(C1030,FIND(" ",C1030&amp;" ")-1))=7),OR(ISNUMBER(MATCH(LEFT(C1030,FIND(" ",C1030&amp;" ")-1),'Look Up Values'!$G$2:$G$1000,0)),ISNUMBER(MATCH(LEFT(C1030,FIND(" ",C1030&amp;" ")-1),'Look Up Values'!$AE$2:$AE$2000,0)))),"","EWC error")),"")</f>
        <v/>
      </c>
      <c r="P1030" s="242" t="str" cm="1">
        <f t="array" ref="P1030">IF(AND(I1030&lt;&gt;0,I1030&lt;&gt;""),IF(D1030="","",IF(ISNUMBER(MATCH(SUBSTITUTE(D1030," ",""),SUBSTITUTE('Look Up Values'!$S$2:$S$120," ",""),0)),"","D&amp;R error")),"")</f>
        <v/>
      </c>
      <c r="Q1030" s="242" t="str" cm="1">
        <f t="array" ref="Q1030">IF(AND(I1030&lt;&gt;0,I1030&lt;&gt;""),IF(G1030="","",IF(ISNUMBER(MATCH(SUBSTITUTE(G1030," ",""),SUBSTITUTE('Look Up Values'!$I$2:$I$10," ",""),0)),"","State error")),"")</f>
        <v/>
      </c>
      <c r="R1030" s="260" t="str">
        <f t="shared" si="31"/>
        <v/>
      </c>
    </row>
    <row r="1031" spans="1:18" ht="15.75">
      <c r="A1031" s="250">
        <v>1024</v>
      </c>
      <c r="B1031" s="198"/>
      <c r="C1031" s="25"/>
      <c r="D1031" s="25"/>
      <c r="E1031" s="25"/>
      <c r="F1031" s="25"/>
      <c r="G1031" s="26"/>
      <c r="H1031" s="27"/>
      <c r="I1031" s="28"/>
      <c r="J1031" s="430"/>
      <c r="K1031" s="48"/>
      <c r="L1031" s="457" t="str">
        <f t="shared" si="30"/>
        <v/>
      </c>
      <c r="M1031" s="245" cm="1">
        <f t="array" ref="M1031">SUMPRODUCT(--(N1031:Q1031&lt;&gt;"")) + IF(TRIM(R1031)="",0,LEN(R1031)-LEN(SUBSTITUTE(R1031,",",""))+1)</f>
        <v>0</v>
      </c>
      <c r="N1031" s="242" t="str">
        <f>IF(AND(I1031&lt;&gt;0,I1031&lt;&gt;""),IF(TRIM(SUBSTITUTE(B1031,CHAR(160),""))="","",IF(ISNUMBER(MATCH(TRIM(SUBSTITUTE(B1031,CHAR(160),"")),'Look Up Values'!$B$2:$B$500,0)),"","Origin error")),"")</f>
        <v/>
      </c>
      <c r="O1031" s="242" t="str">
        <f>IF(AND(I1031&lt;&gt;0,I1031&lt;&gt;""),IF(C1031="","",IF(AND(ISNUMBER(--LEFT(C1031,FIND(" ",C1031&amp;" ")-1)),OR(LEN(LEFT(C1031,FIND(" ",C1031&amp;" ")-1))=6,LEN(LEFT(C1031,FIND(" ",C1031&amp;" ")-1))=7),OR(ISNUMBER(MATCH(LEFT(C1031,FIND(" ",C1031&amp;" ")-1),'Look Up Values'!$G$2:$G$1000,0)),ISNUMBER(MATCH(LEFT(C1031,FIND(" ",C1031&amp;" ")-1),'Look Up Values'!$AE$2:$AE$2000,0)))),"","EWC error")),"")</f>
        <v/>
      </c>
      <c r="P1031" s="242" t="str" cm="1">
        <f t="array" ref="P1031">IF(AND(I1031&lt;&gt;0,I1031&lt;&gt;""),IF(D1031="","",IF(ISNUMBER(MATCH(SUBSTITUTE(D1031," ",""),SUBSTITUTE('Look Up Values'!$S$2:$S$120," ",""),0)),"","D&amp;R error")),"")</f>
        <v/>
      </c>
      <c r="Q1031" s="242" t="str" cm="1">
        <f t="array" ref="Q1031">IF(AND(I1031&lt;&gt;0,I1031&lt;&gt;""),IF(G1031="","",IF(ISNUMBER(MATCH(SUBSTITUTE(G1031," ",""),SUBSTITUTE('Look Up Values'!$I$2:$I$10," ",""),0)),"","State error")),"")</f>
        <v/>
      </c>
      <c r="R1031" s="260" t="str">
        <f t="shared" si="31"/>
        <v/>
      </c>
    </row>
    <row r="1032" spans="1:18" ht="15.75">
      <c r="A1032" s="250">
        <v>1025</v>
      </c>
      <c r="B1032" s="198"/>
      <c r="C1032" s="25"/>
      <c r="D1032" s="25"/>
      <c r="E1032" s="25"/>
      <c r="F1032" s="25"/>
      <c r="G1032" s="26"/>
      <c r="H1032" s="27"/>
      <c r="I1032" s="28"/>
      <c r="J1032" s="430"/>
      <c r="K1032" s="48"/>
      <c r="L1032" s="457" t="str">
        <f t="shared" ref="L1032:L1095" si="32">IF(IFERROR(--SUBSTITUTE(M1032,CHAR(160),""),0)&gt;0,A1032,"")</f>
        <v/>
      </c>
      <c r="M1032" s="245" cm="1">
        <f t="array" ref="M1032">SUMPRODUCT(--(N1032:Q1032&lt;&gt;"")) + IF(TRIM(R1032)="",0,LEN(R1032)-LEN(SUBSTITUTE(R1032,",",""))+1)</f>
        <v>0</v>
      </c>
      <c r="N1032" s="242" t="str">
        <f>IF(AND(I1032&lt;&gt;0,I1032&lt;&gt;""),IF(TRIM(SUBSTITUTE(B1032,CHAR(160),""))="","",IF(ISNUMBER(MATCH(TRIM(SUBSTITUTE(B1032,CHAR(160),"")),'Look Up Values'!$B$2:$B$500,0)),"","Origin error")),"")</f>
        <v/>
      </c>
      <c r="O1032" s="242" t="str">
        <f>IF(AND(I1032&lt;&gt;0,I1032&lt;&gt;""),IF(C1032="","",IF(AND(ISNUMBER(--LEFT(C1032,FIND(" ",C1032&amp;" ")-1)),OR(LEN(LEFT(C1032,FIND(" ",C1032&amp;" ")-1))=6,LEN(LEFT(C1032,FIND(" ",C1032&amp;" ")-1))=7),OR(ISNUMBER(MATCH(LEFT(C1032,FIND(" ",C1032&amp;" ")-1),'Look Up Values'!$G$2:$G$1000,0)),ISNUMBER(MATCH(LEFT(C1032,FIND(" ",C1032&amp;" ")-1),'Look Up Values'!$AE$2:$AE$2000,0)))),"","EWC error")),"")</f>
        <v/>
      </c>
      <c r="P1032" s="242" t="str" cm="1">
        <f t="array" ref="P1032">IF(AND(I1032&lt;&gt;0,I1032&lt;&gt;""),IF(D1032="","",IF(ISNUMBER(MATCH(SUBSTITUTE(D1032," ",""),SUBSTITUTE('Look Up Values'!$S$2:$S$120," ",""),0)),"","D&amp;R error")),"")</f>
        <v/>
      </c>
      <c r="Q1032" s="242" t="str" cm="1">
        <f t="array" ref="Q1032">IF(AND(I1032&lt;&gt;0,I1032&lt;&gt;""),IF(G1032="","",IF(ISNUMBER(MATCH(SUBSTITUTE(G1032," ",""),SUBSTITUTE('Look Up Values'!$I$2:$I$10," ",""),0)),"","State error")),"")</f>
        <v/>
      </c>
      <c r="R1032" s="260" t="str">
        <f t="shared" si="31"/>
        <v/>
      </c>
    </row>
    <row r="1033" spans="1:18" ht="15.75">
      <c r="A1033" s="250">
        <v>1026</v>
      </c>
      <c r="B1033" s="198"/>
      <c r="C1033" s="25"/>
      <c r="D1033" s="25"/>
      <c r="E1033" s="25"/>
      <c r="F1033" s="25"/>
      <c r="G1033" s="26"/>
      <c r="H1033" s="27"/>
      <c r="I1033" s="28"/>
      <c r="J1033" s="430"/>
      <c r="K1033" s="48"/>
      <c r="L1033" s="457" t="str">
        <f t="shared" si="32"/>
        <v/>
      </c>
      <c r="M1033" s="245" cm="1">
        <f t="array" ref="M1033">SUMPRODUCT(--(N1033:Q1033&lt;&gt;"")) + IF(TRIM(R1033)="",0,LEN(R1033)-LEN(SUBSTITUTE(R1033,",",""))+1)</f>
        <v>0</v>
      </c>
      <c r="N1033" s="242" t="str">
        <f>IF(AND(I1033&lt;&gt;0,I1033&lt;&gt;""),IF(TRIM(SUBSTITUTE(B1033,CHAR(160),""))="","",IF(ISNUMBER(MATCH(TRIM(SUBSTITUTE(B1033,CHAR(160),"")),'Look Up Values'!$B$2:$B$500,0)),"","Origin error")),"")</f>
        <v/>
      </c>
      <c r="O1033" s="242" t="str">
        <f>IF(AND(I1033&lt;&gt;0,I1033&lt;&gt;""),IF(C1033="","",IF(AND(ISNUMBER(--LEFT(C1033,FIND(" ",C1033&amp;" ")-1)),OR(LEN(LEFT(C1033,FIND(" ",C1033&amp;" ")-1))=6,LEN(LEFT(C1033,FIND(" ",C1033&amp;" ")-1))=7),OR(ISNUMBER(MATCH(LEFT(C1033,FIND(" ",C1033&amp;" ")-1),'Look Up Values'!$G$2:$G$1000,0)),ISNUMBER(MATCH(LEFT(C1033,FIND(" ",C1033&amp;" ")-1),'Look Up Values'!$AE$2:$AE$2000,0)))),"","EWC error")),"")</f>
        <v/>
      </c>
      <c r="P1033" s="242" t="str" cm="1">
        <f t="array" ref="P1033">IF(AND(I1033&lt;&gt;0,I1033&lt;&gt;""),IF(D1033="","",IF(ISNUMBER(MATCH(SUBSTITUTE(D1033," ",""),SUBSTITUTE('Look Up Values'!$S$2:$S$120," ",""),0)),"","D&amp;R error")),"")</f>
        <v/>
      </c>
      <c r="Q1033" s="242" t="str" cm="1">
        <f t="array" ref="Q1033">IF(AND(I1033&lt;&gt;0,I1033&lt;&gt;""),IF(G1033="","",IF(ISNUMBER(MATCH(SUBSTITUTE(G1033," ",""),SUBSTITUTE('Look Up Values'!$I$2:$I$10," ",""),0)),"","State error")),"")</f>
        <v/>
      </c>
      <c r="R1033" s="260" t="str">
        <f t="shared" ref="R1033:R1096" si="33">IF(OR(I1033="",I1033=0),"",IF(COUNTA(B1033,C1033,D1033,G1033,I1033)=0,"",IF(COUNTA(B1033,C1033,D1033,G1033,I1033)=5,"",LEFT(IF(TRIM(SUBSTITUTE(B1033,CHAR(160),""))="","Origin, ","")&amp;IF(TRIM(SUBSTITUTE(C1033,CHAR(160),""))="","EWC, ","")&amp;IF(TRIM(SUBSTITUTE(D1033,CHAR(160),""))="","D&amp;R, ","")&amp;IF(TRIM(SUBSTITUTE(G1033,CHAR(160),""))="","State, ",""),LEN(IF(TRIM(SUBSTITUTE(B1033,CHAR(160),""))="","Origin, ","")&amp;IF(TRIM(SUBSTITUTE(C1033,CHAR(160),""))="","EWC, ","")&amp;IF(TRIM(SUBSTITUTE(D1033,CHAR(160),""))="","D&amp;R, ","")&amp;IF(TRIM(SUBSTITUTE(G1033,CHAR(160),""))="","State, ",""))-2))))</f>
        <v/>
      </c>
    </row>
    <row r="1034" spans="1:18" ht="15.75">
      <c r="A1034" s="250">
        <v>1027</v>
      </c>
      <c r="B1034" s="198"/>
      <c r="C1034" s="25"/>
      <c r="D1034" s="25"/>
      <c r="E1034" s="25"/>
      <c r="F1034" s="25"/>
      <c r="G1034" s="26"/>
      <c r="H1034" s="27"/>
      <c r="I1034" s="28"/>
      <c r="J1034" s="430"/>
      <c r="K1034" s="48"/>
      <c r="L1034" s="457" t="str">
        <f t="shared" si="32"/>
        <v/>
      </c>
      <c r="M1034" s="245" cm="1">
        <f t="array" ref="M1034">SUMPRODUCT(--(N1034:Q1034&lt;&gt;"")) + IF(TRIM(R1034)="",0,LEN(R1034)-LEN(SUBSTITUTE(R1034,",",""))+1)</f>
        <v>0</v>
      </c>
      <c r="N1034" s="242" t="str">
        <f>IF(AND(I1034&lt;&gt;0,I1034&lt;&gt;""),IF(TRIM(SUBSTITUTE(B1034,CHAR(160),""))="","",IF(ISNUMBER(MATCH(TRIM(SUBSTITUTE(B1034,CHAR(160),"")),'Look Up Values'!$B$2:$B$500,0)),"","Origin error")),"")</f>
        <v/>
      </c>
      <c r="O1034" s="242" t="str">
        <f>IF(AND(I1034&lt;&gt;0,I1034&lt;&gt;""),IF(C1034="","",IF(AND(ISNUMBER(--LEFT(C1034,FIND(" ",C1034&amp;" ")-1)),OR(LEN(LEFT(C1034,FIND(" ",C1034&amp;" ")-1))=6,LEN(LEFT(C1034,FIND(" ",C1034&amp;" ")-1))=7),OR(ISNUMBER(MATCH(LEFT(C1034,FIND(" ",C1034&amp;" ")-1),'Look Up Values'!$G$2:$G$1000,0)),ISNUMBER(MATCH(LEFT(C1034,FIND(" ",C1034&amp;" ")-1),'Look Up Values'!$AE$2:$AE$2000,0)))),"","EWC error")),"")</f>
        <v/>
      </c>
      <c r="P1034" s="242" t="str" cm="1">
        <f t="array" ref="P1034">IF(AND(I1034&lt;&gt;0,I1034&lt;&gt;""),IF(D1034="","",IF(ISNUMBER(MATCH(SUBSTITUTE(D1034," ",""),SUBSTITUTE('Look Up Values'!$S$2:$S$120," ",""),0)),"","D&amp;R error")),"")</f>
        <v/>
      </c>
      <c r="Q1034" s="242" t="str" cm="1">
        <f t="array" ref="Q1034">IF(AND(I1034&lt;&gt;0,I1034&lt;&gt;""),IF(G1034="","",IF(ISNUMBER(MATCH(SUBSTITUTE(G1034," ",""),SUBSTITUTE('Look Up Values'!$I$2:$I$10," ",""),0)),"","State error")),"")</f>
        <v/>
      </c>
      <c r="R1034" s="260" t="str">
        <f t="shared" si="33"/>
        <v/>
      </c>
    </row>
    <row r="1035" spans="1:18" ht="15.75">
      <c r="A1035" s="250">
        <v>1028</v>
      </c>
      <c r="B1035" s="198"/>
      <c r="C1035" s="25"/>
      <c r="D1035" s="25"/>
      <c r="E1035" s="25"/>
      <c r="F1035" s="25"/>
      <c r="G1035" s="26"/>
      <c r="H1035" s="27"/>
      <c r="I1035" s="28"/>
      <c r="J1035" s="430"/>
      <c r="K1035" s="48"/>
      <c r="L1035" s="457" t="str">
        <f t="shared" si="32"/>
        <v/>
      </c>
      <c r="M1035" s="245" cm="1">
        <f t="array" ref="M1035">SUMPRODUCT(--(N1035:Q1035&lt;&gt;"")) + IF(TRIM(R1035)="",0,LEN(R1035)-LEN(SUBSTITUTE(R1035,",",""))+1)</f>
        <v>0</v>
      </c>
      <c r="N1035" s="242" t="str">
        <f>IF(AND(I1035&lt;&gt;0,I1035&lt;&gt;""),IF(TRIM(SUBSTITUTE(B1035,CHAR(160),""))="","",IF(ISNUMBER(MATCH(TRIM(SUBSTITUTE(B1035,CHAR(160),"")),'Look Up Values'!$B$2:$B$500,0)),"","Origin error")),"")</f>
        <v/>
      </c>
      <c r="O1035" s="242" t="str">
        <f>IF(AND(I1035&lt;&gt;0,I1035&lt;&gt;""),IF(C1035="","",IF(AND(ISNUMBER(--LEFT(C1035,FIND(" ",C1035&amp;" ")-1)),OR(LEN(LEFT(C1035,FIND(" ",C1035&amp;" ")-1))=6,LEN(LEFT(C1035,FIND(" ",C1035&amp;" ")-1))=7),OR(ISNUMBER(MATCH(LEFT(C1035,FIND(" ",C1035&amp;" ")-1),'Look Up Values'!$G$2:$G$1000,0)),ISNUMBER(MATCH(LEFT(C1035,FIND(" ",C1035&amp;" ")-1),'Look Up Values'!$AE$2:$AE$2000,0)))),"","EWC error")),"")</f>
        <v/>
      </c>
      <c r="P1035" s="242" t="str" cm="1">
        <f t="array" ref="P1035">IF(AND(I1035&lt;&gt;0,I1035&lt;&gt;""),IF(D1035="","",IF(ISNUMBER(MATCH(SUBSTITUTE(D1035," ",""),SUBSTITUTE('Look Up Values'!$S$2:$S$120," ",""),0)),"","D&amp;R error")),"")</f>
        <v/>
      </c>
      <c r="Q1035" s="242" t="str" cm="1">
        <f t="array" ref="Q1035">IF(AND(I1035&lt;&gt;0,I1035&lt;&gt;""),IF(G1035="","",IF(ISNUMBER(MATCH(SUBSTITUTE(G1035," ",""),SUBSTITUTE('Look Up Values'!$I$2:$I$10," ",""),0)),"","State error")),"")</f>
        <v/>
      </c>
      <c r="R1035" s="260" t="str">
        <f t="shared" si="33"/>
        <v/>
      </c>
    </row>
    <row r="1036" spans="1:18" ht="15.75">
      <c r="A1036" s="250">
        <v>1029</v>
      </c>
      <c r="B1036" s="198"/>
      <c r="C1036" s="25"/>
      <c r="D1036" s="25"/>
      <c r="E1036" s="25"/>
      <c r="F1036" s="25"/>
      <c r="G1036" s="26"/>
      <c r="H1036" s="27"/>
      <c r="I1036" s="28"/>
      <c r="J1036" s="430"/>
      <c r="K1036" s="48"/>
      <c r="L1036" s="457" t="str">
        <f t="shared" si="32"/>
        <v/>
      </c>
      <c r="M1036" s="245" cm="1">
        <f t="array" ref="M1036">SUMPRODUCT(--(N1036:Q1036&lt;&gt;"")) + IF(TRIM(R1036)="",0,LEN(R1036)-LEN(SUBSTITUTE(R1036,",",""))+1)</f>
        <v>0</v>
      </c>
      <c r="N1036" s="242" t="str">
        <f>IF(AND(I1036&lt;&gt;0,I1036&lt;&gt;""),IF(TRIM(SUBSTITUTE(B1036,CHAR(160),""))="","",IF(ISNUMBER(MATCH(TRIM(SUBSTITUTE(B1036,CHAR(160),"")),'Look Up Values'!$B$2:$B$500,0)),"","Origin error")),"")</f>
        <v/>
      </c>
      <c r="O1036" s="242" t="str">
        <f>IF(AND(I1036&lt;&gt;0,I1036&lt;&gt;""),IF(C1036="","",IF(AND(ISNUMBER(--LEFT(C1036,FIND(" ",C1036&amp;" ")-1)),OR(LEN(LEFT(C1036,FIND(" ",C1036&amp;" ")-1))=6,LEN(LEFT(C1036,FIND(" ",C1036&amp;" ")-1))=7),OR(ISNUMBER(MATCH(LEFT(C1036,FIND(" ",C1036&amp;" ")-1),'Look Up Values'!$G$2:$G$1000,0)),ISNUMBER(MATCH(LEFT(C1036,FIND(" ",C1036&amp;" ")-1),'Look Up Values'!$AE$2:$AE$2000,0)))),"","EWC error")),"")</f>
        <v/>
      </c>
      <c r="P1036" s="242" t="str" cm="1">
        <f t="array" ref="P1036">IF(AND(I1036&lt;&gt;0,I1036&lt;&gt;""),IF(D1036="","",IF(ISNUMBER(MATCH(SUBSTITUTE(D1036," ",""),SUBSTITUTE('Look Up Values'!$S$2:$S$120," ",""),0)),"","D&amp;R error")),"")</f>
        <v/>
      </c>
      <c r="Q1036" s="242" t="str" cm="1">
        <f t="array" ref="Q1036">IF(AND(I1036&lt;&gt;0,I1036&lt;&gt;""),IF(G1036="","",IF(ISNUMBER(MATCH(SUBSTITUTE(G1036," ",""),SUBSTITUTE('Look Up Values'!$I$2:$I$10," ",""),0)),"","State error")),"")</f>
        <v/>
      </c>
      <c r="R1036" s="260" t="str">
        <f t="shared" si="33"/>
        <v/>
      </c>
    </row>
    <row r="1037" spans="1:18" ht="15.75">
      <c r="A1037" s="250">
        <v>1030</v>
      </c>
      <c r="B1037" s="198"/>
      <c r="C1037" s="25"/>
      <c r="D1037" s="25"/>
      <c r="E1037" s="25"/>
      <c r="F1037" s="25"/>
      <c r="G1037" s="26"/>
      <c r="H1037" s="27"/>
      <c r="I1037" s="28"/>
      <c r="J1037" s="430"/>
      <c r="K1037" s="48"/>
      <c r="L1037" s="457" t="str">
        <f t="shared" si="32"/>
        <v/>
      </c>
      <c r="M1037" s="245" cm="1">
        <f t="array" ref="M1037">SUMPRODUCT(--(N1037:Q1037&lt;&gt;"")) + IF(TRIM(R1037)="",0,LEN(R1037)-LEN(SUBSTITUTE(R1037,",",""))+1)</f>
        <v>0</v>
      </c>
      <c r="N1037" s="242" t="str">
        <f>IF(AND(I1037&lt;&gt;0,I1037&lt;&gt;""),IF(TRIM(SUBSTITUTE(B1037,CHAR(160),""))="","",IF(ISNUMBER(MATCH(TRIM(SUBSTITUTE(B1037,CHAR(160),"")),'Look Up Values'!$B$2:$B$500,0)),"","Origin error")),"")</f>
        <v/>
      </c>
      <c r="O1037" s="242" t="str">
        <f>IF(AND(I1037&lt;&gt;0,I1037&lt;&gt;""),IF(C1037="","",IF(AND(ISNUMBER(--LEFT(C1037,FIND(" ",C1037&amp;" ")-1)),OR(LEN(LEFT(C1037,FIND(" ",C1037&amp;" ")-1))=6,LEN(LEFT(C1037,FIND(" ",C1037&amp;" ")-1))=7),OR(ISNUMBER(MATCH(LEFT(C1037,FIND(" ",C1037&amp;" ")-1),'Look Up Values'!$G$2:$G$1000,0)),ISNUMBER(MATCH(LEFT(C1037,FIND(" ",C1037&amp;" ")-1),'Look Up Values'!$AE$2:$AE$2000,0)))),"","EWC error")),"")</f>
        <v/>
      </c>
      <c r="P1037" s="242" t="str" cm="1">
        <f t="array" ref="P1037">IF(AND(I1037&lt;&gt;0,I1037&lt;&gt;""),IF(D1037="","",IF(ISNUMBER(MATCH(SUBSTITUTE(D1037," ",""),SUBSTITUTE('Look Up Values'!$S$2:$S$120," ",""),0)),"","D&amp;R error")),"")</f>
        <v/>
      </c>
      <c r="Q1037" s="242" t="str" cm="1">
        <f t="array" ref="Q1037">IF(AND(I1037&lt;&gt;0,I1037&lt;&gt;""),IF(G1037="","",IF(ISNUMBER(MATCH(SUBSTITUTE(G1037," ",""),SUBSTITUTE('Look Up Values'!$I$2:$I$10," ",""),0)),"","State error")),"")</f>
        <v/>
      </c>
      <c r="R1037" s="260" t="str">
        <f t="shared" si="33"/>
        <v/>
      </c>
    </row>
    <row r="1038" spans="1:18" ht="15.75">
      <c r="A1038" s="250">
        <v>1031</v>
      </c>
      <c r="B1038" s="198"/>
      <c r="C1038" s="25"/>
      <c r="D1038" s="25"/>
      <c r="E1038" s="25"/>
      <c r="F1038" s="25"/>
      <c r="G1038" s="26"/>
      <c r="H1038" s="27"/>
      <c r="I1038" s="28"/>
      <c r="J1038" s="430"/>
      <c r="K1038" s="48"/>
      <c r="L1038" s="457" t="str">
        <f t="shared" si="32"/>
        <v/>
      </c>
      <c r="M1038" s="245" cm="1">
        <f t="array" ref="M1038">SUMPRODUCT(--(N1038:Q1038&lt;&gt;"")) + IF(TRIM(R1038)="",0,LEN(R1038)-LEN(SUBSTITUTE(R1038,",",""))+1)</f>
        <v>0</v>
      </c>
      <c r="N1038" s="242" t="str">
        <f>IF(AND(I1038&lt;&gt;0,I1038&lt;&gt;""),IF(TRIM(SUBSTITUTE(B1038,CHAR(160),""))="","",IF(ISNUMBER(MATCH(TRIM(SUBSTITUTE(B1038,CHAR(160),"")),'Look Up Values'!$B$2:$B$500,0)),"","Origin error")),"")</f>
        <v/>
      </c>
      <c r="O1038" s="242" t="str">
        <f>IF(AND(I1038&lt;&gt;0,I1038&lt;&gt;""),IF(C1038="","",IF(AND(ISNUMBER(--LEFT(C1038,FIND(" ",C1038&amp;" ")-1)),OR(LEN(LEFT(C1038,FIND(" ",C1038&amp;" ")-1))=6,LEN(LEFT(C1038,FIND(" ",C1038&amp;" ")-1))=7),OR(ISNUMBER(MATCH(LEFT(C1038,FIND(" ",C1038&amp;" ")-1),'Look Up Values'!$G$2:$G$1000,0)),ISNUMBER(MATCH(LEFT(C1038,FIND(" ",C1038&amp;" ")-1),'Look Up Values'!$AE$2:$AE$2000,0)))),"","EWC error")),"")</f>
        <v/>
      </c>
      <c r="P1038" s="242" t="str" cm="1">
        <f t="array" ref="P1038">IF(AND(I1038&lt;&gt;0,I1038&lt;&gt;""),IF(D1038="","",IF(ISNUMBER(MATCH(SUBSTITUTE(D1038," ",""),SUBSTITUTE('Look Up Values'!$S$2:$S$120," ",""),0)),"","D&amp;R error")),"")</f>
        <v/>
      </c>
      <c r="Q1038" s="242" t="str" cm="1">
        <f t="array" ref="Q1038">IF(AND(I1038&lt;&gt;0,I1038&lt;&gt;""),IF(G1038="","",IF(ISNUMBER(MATCH(SUBSTITUTE(G1038," ",""),SUBSTITUTE('Look Up Values'!$I$2:$I$10," ",""),0)),"","State error")),"")</f>
        <v/>
      </c>
      <c r="R1038" s="260" t="str">
        <f t="shared" si="33"/>
        <v/>
      </c>
    </row>
    <row r="1039" spans="1:18" ht="15.75">
      <c r="A1039" s="250">
        <v>1032</v>
      </c>
      <c r="B1039" s="198"/>
      <c r="C1039" s="25"/>
      <c r="D1039" s="25"/>
      <c r="E1039" s="25"/>
      <c r="F1039" s="25"/>
      <c r="G1039" s="26"/>
      <c r="H1039" s="27"/>
      <c r="I1039" s="28"/>
      <c r="J1039" s="430"/>
      <c r="K1039" s="48"/>
      <c r="L1039" s="457" t="str">
        <f t="shared" si="32"/>
        <v/>
      </c>
      <c r="M1039" s="245" cm="1">
        <f t="array" ref="M1039">SUMPRODUCT(--(N1039:Q1039&lt;&gt;"")) + IF(TRIM(R1039)="",0,LEN(R1039)-LEN(SUBSTITUTE(R1039,",",""))+1)</f>
        <v>0</v>
      </c>
      <c r="N1039" s="242" t="str">
        <f>IF(AND(I1039&lt;&gt;0,I1039&lt;&gt;""),IF(TRIM(SUBSTITUTE(B1039,CHAR(160),""))="","",IF(ISNUMBER(MATCH(TRIM(SUBSTITUTE(B1039,CHAR(160),"")),'Look Up Values'!$B$2:$B$500,0)),"","Origin error")),"")</f>
        <v/>
      </c>
      <c r="O1039" s="242" t="str">
        <f>IF(AND(I1039&lt;&gt;0,I1039&lt;&gt;""),IF(C1039="","",IF(AND(ISNUMBER(--LEFT(C1039,FIND(" ",C1039&amp;" ")-1)),OR(LEN(LEFT(C1039,FIND(" ",C1039&amp;" ")-1))=6,LEN(LEFT(C1039,FIND(" ",C1039&amp;" ")-1))=7),OR(ISNUMBER(MATCH(LEFT(C1039,FIND(" ",C1039&amp;" ")-1),'Look Up Values'!$G$2:$G$1000,0)),ISNUMBER(MATCH(LEFT(C1039,FIND(" ",C1039&amp;" ")-1),'Look Up Values'!$AE$2:$AE$2000,0)))),"","EWC error")),"")</f>
        <v/>
      </c>
      <c r="P1039" s="242" t="str" cm="1">
        <f t="array" ref="P1039">IF(AND(I1039&lt;&gt;0,I1039&lt;&gt;""),IF(D1039="","",IF(ISNUMBER(MATCH(SUBSTITUTE(D1039," ",""),SUBSTITUTE('Look Up Values'!$S$2:$S$120," ",""),0)),"","D&amp;R error")),"")</f>
        <v/>
      </c>
      <c r="Q1039" s="242" t="str" cm="1">
        <f t="array" ref="Q1039">IF(AND(I1039&lt;&gt;0,I1039&lt;&gt;""),IF(G1039="","",IF(ISNUMBER(MATCH(SUBSTITUTE(G1039," ",""),SUBSTITUTE('Look Up Values'!$I$2:$I$10," ",""),0)),"","State error")),"")</f>
        <v/>
      </c>
      <c r="R1039" s="260" t="str">
        <f t="shared" si="33"/>
        <v/>
      </c>
    </row>
    <row r="1040" spans="1:18" ht="15.75">
      <c r="A1040" s="250">
        <v>1033</v>
      </c>
      <c r="B1040" s="198"/>
      <c r="C1040" s="25"/>
      <c r="D1040" s="25"/>
      <c r="E1040" s="25"/>
      <c r="F1040" s="25"/>
      <c r="G1040" s="26"/>
      <c r="H1040" s="27"/>
      <c r="I1040" s="28"/>
      <c r="J1040" s="430"/>
      <c r="K1040" s="48"/>
      <c r="L1040" s="457" t="str">
        <f t="shared" si="32"/>
        <v/>
      </c>
      <c r="M1040" s="245" cm="1">
        <f t="array" ref="M1040">SUMPRODUCT(--(N1040:Q1040&lt;&gt;"")) + IF(TRIM(R1040)="",0,LEN(R1040)-LEN(SUBSTITUTE(R1040,",",""))+1)</f>
        <v>0</v>
      </c>
      <c r="N1040" s="242" t="str">
        <f>IF(AND(I1040&lt;&gt;0,I1040&lt;&gt;""),IF(TRIM(SUBSTITUTE(B1040,CHAR(160),""))="","",IF(ISNUMBER(MATCH(TRIM(SUBSTITUTE(B1040,CHAR(160),"")),'Look Up Values'!$B$2:$B$500,0)),"","Origin error")),"")</f>
        <v/>
      </c>
      <c r="O1040" s="242" t="str">
        <f>IF(AND(I1040&lt;&gt;0,I1040&lt;&gt;""),IF(C1040="","",IF(AND(ISNUMBER(--LEFT(C1040,FIND(" ",C1040&amp;" ")-1)),OR(LEN(LEFT(C1040,FIND(" ",C1040&amp;" ")-1))=6,LEN(LEFT(C1040,FIND(" ",C1040&amp;" ")-1))=7),OR(ISNUMBER(MATCH(LEFT(C1040,FIND(" ",C1040&amp;" ")-1),'Look Up Values'!$G$2:$G$1000,0)),ISNUMBER(MATCH(LEFT(C1040,FIND(" ",C1040&amp;" ")-1),'Look Up Values'!$AE$2:$AE$2000,0)))),"","EWC error")),"")</f>
        <v/>
      </c>
      <c r="P1040" s="242" t="str" cm="1">
        <f t="array" ref="P1040">IF(AND(I1040&lt;&gt;0,I1040&lt;&gt;""),IF(D1040="","",IF(ISNUMBER(MATCH(SUBSTITUTE(D1040," ",""),SUBSTITUTE('Look Up Values'!$S$2:$S$120," ",""),0)),"","D&amp;R error")),"")</f>
        <v/>
      </c>
      <c r="Q1040" s="242" t="str" cm="1">
        <f t="array" ref="Q1040">IF(AND(I1040&lt;&gt;0,I1040&lt;&gt;""),IF(G1040="","",IF(ISNUMBER(MATCH(SUBSTITUTE(G1040," ",""),SUBSTITUTE('Look Up Values'!$I$2:$I$10," ",""),0)),"","State error")),"")</f>
        <v/>
      </c>
      <c r="R1040" s="260" t="str">
        <f t="shared" si="33"/>
        <v/>
      </c>
    </row>
    <row r="1041" spans="1:18" ht="15.75">
      <c r="A1041" s="250">
        <v>1034</v>
      </c>
      <c r="B1041" s="198"/>
      <c r="C1041" s="25"/>
      <c r="D1041" s="25"/>
      <c r="E1041" s="25"/>
      <c r="F1041" s="25"/>
      <c r="G1041" s="26"/>
      <c r="H1041" s="27"/>
      <c r="I1041" s="28"/>
      <c r="J1041" s="430"/>
      <c r="K1041" s="48"/>
      <c r="L1041" s="457" t="str">
        <f t="shared" si="32"/>
        <v/>
      </c>
      <c r="M1041" s="245" cm="1">
        <f t="array" ref="M1041">SUMPRODUCT(--(N1041:Q1041&lt;&gt;"")) + IF(TRIM(R1041)="",0,LEN(R1041)-LEN(SUBSTITUTE(R1041,",",""))+1)</f>
        <v>0</v>
      </c>
      <c r="N1041" s="242" t="str">
        <f>IF(AND(I1041&lt;&gt;0,I1041&lt;&gt;""),IF(TRIM(SUBSTITUTE(B1041,CHAR(160),""))="","",IF(ISNUMBER(MATCH(TRIM(SUBSTITUTE(B1041,CHAR(160),"")),'Look Up Values'!$B$2:$B$500,0)),"","Origin error")),"")</f>
        <v/>
      </c>
      <c r="O1041" s="242" t="str">
        <f>IF(AND(I1041&lt;&gt;0,I1041&lt;&gt;""),IF(C1041="","",IF(AND(ISNUMBER(--LEFT(C1041,FIND(" ",C1041&amp;" ")-1)),OR(LEN(LEFT(C1041,FIND(" ",C1041&amp;" ")-1))=6,LEN(LEFT(C1041,FIND(" ",C1041&amp;" ")-1))=7),OR(ISNUMBER(MATCH(LEFT(C1041,FIND(" ",C1041&amp;" ")-1),'Look Up Values'!$G$2:$G$1000,0)),ISNUMBER(MATCH(LEFT(C1041,FIND(" ",C1041&amp;" ")-1),'Look Up Values'!$AE$2:$AE$2000,0)))),"","EWC error")),"")</f>
        <v/>
      </c>
      <c r="P1041" s="242" t="str" cm="1">
        <f t="array" ref="P1041">IF(AND(I1041&lt;&gt;0,I1041&lt;&gt;""),IF(D1041="","",IF(ISNUMBER(MATCH(SUBSTITUTE(D1041," ",""),SUBSTITUTE('Look Up Values'!$S$2:$S$120," ",""),0)),"","D&amp;R error")),"")</f>
        <v/>
      </c>
      <c r="Q1041" s="242" t="str" cm="1">
        <f t="array" ref="Q1041">IF(AND(I1041&lt;&gt;0,I1041&lt;&gt;""),IF(G1041="","",IF(ISNUMBER(MATCH(SUBSTITUTE(G1041," ",""),SUBSTITUTE('Look Up Values'!$I$2:$I$10," ",""),0)),"","State error")),"")</f>
        <v/>
      </c>
      <c r="R1041" s="260" t="str">
        <f t="shared" si="33"/>
        <v/>
      </c>
    </row>
    <row r="1042" spans="1:18" ht="15.75">
      <c r="A1042" s="250">
        <v>1035</v>
      </c>
      <c r="B1042" s="198"/>
      <c r="C1042" s="25"/>
      <c r="D1042" s="25"/>
      <c r="E1042" s="25"/>
      <c r="F1042" s="25"/>
      <c r="G1042" s="26"/>
      <c r="H1042" s="27"/>
      <c r="I1042" s="28"/>
      <c r="J1042" s="430"/>
      <c r="K1042" s="48"/>
      <c r="L1042" s="457" t="str">
        <f t="shared" si="32"/>
        <v/>
      </c>
      <c r="M1042" s="245" cm="1">
        <f t="array" ref="M1042">SUMPRODUCT(--(N1042:Q1042&lt;&gt;"")) + IF(TRIM(R1042)="",0,LEN(R1042)-LEN(SUBSTITUTE(R1042,",",""))+1)</f>
        <v>0</v>
      </c>
      <c r="N1042" s="242" t="str">
        <f>IF(AND(I1042&lt;&gt;0,I1042&lt;&gt;""),IF(TRIM(SUBSTITUTE(B1042,CHAR(160),""))="","",IF(ISNUMBER(MATCH(TRIM(SUBSTITUTE(B1042,CHAR(160),"")),'Look Up Values'!$B$2:$B$500,0)),"","Origin error")),"")</f>
        <v/>
      </c>
      <c r="O1042" s="242" t="str">
        <f>IF(AND(I1042&lt;&gt;0,I1042&lt;&gt;""),IF(C1042="","",IF(AND(ISNUMBER(--LEFT(C1042,FIND(" ",C1042&amp;" ")-1)),OR(LEN(LEFT(C1042,FIND(" ",C1042&amp;" ")-1))=6,LEN(LEFT(C1042,FIND(" ",C1042&amp;" ")-1))=7),OR(ISNUMBER(MATCH(LEFT(C1042,FIND(" ",C1042&amp;" ")-1),'Look Up Values'!$G$2:$G$1000,0)),ISNUMBER(MATCH(LEFT(C1042,FIND(" ",C1042&amp;" ")-1),'Look Up Values'!$AE$2:$AE$2000,0)))),"","EWC error")),"")</f>
        <v/>
      </c>
      <c r="P1042" s="242" t="str" cm="1">
        <f t="array" ref="P1042">IF(AND(I1042&lt;&gt;0,I1042&lt;&gt;""),IF(D1042="","",IF(ISNUMBER(MATCH(SUBSTITUTE(D1042," ",""),SUBSTITUTE('Look Up Values'!$S$2:$S$120," ",""),0)),"","D&amp;R error")),"")</f>
        <v/>
      </c>
      <c r="Q1042" s="242" t="str" cm="1">
        <f t="array" ref="Q1042">IF(AND(I1042&lt;&gt;0,I1042&lt;&gt;""),IF(G1042="","",IF(ISNUMBER(MATCH(SUBSTITUTE(G1042," ",""),SUBSTITUTE('Look Up Values'!$I$2:$I$10," ",""),0)),"","State error")),"")</f>
        <v/>
      </c>
      <c r="R1042" s="260" t="str">
        <f t="shared" si="33"/>
        <v/>
      </c>
    </row>
    <row r="1043" spans="1:18" ht="15.75">
      <c r="A1043" s="250">
        <v>1036</v>
      </c>
      <c r="B1043" s="198"/>
      <c r="C1043" s="25"/>
      <c r="D1043" s="25"/>
      <c r="E1043" s="25"/>
      <c r="F1043" s="25"/>
      <c r="G1043" s="26"/>
      <c r="H1043" s="27"/>
      <c r="I1043" s="28"/>
      <c r="J1043" s="430"/>
      <c r="K1043" s="48"/>
      <c r="L1043" s="457" t="str">
        <f t="shared" si="32"/>
        <v/>
      </c>
      <c r="M1043" s="245" cm="1">
        <f t="array" ref="M1043">SUMPRODUCT(--(N1043:Q1043&lt;&gt;"")) + IF(TRIM(R1043)="",0,LEN(R1043)-LEN(SUBSTITUTE(R1043,",",""))+1)</f>
        <v>0</v>
      </c>
      <c r="N1043" s="242" t="str">
        <f>IF(AND(I1043&lt;&gt;0,I1043&lt;&gt;""),IF(TRIM(SUBSTITUTE(B1043,CHAR(160),""))="","",IF(ISNUMBER(MATCH(TRIM(SUBSTITUTE(B1043,CHAR(160),"")),'Look Up Values'!$B$2:$B$500,0)),"","Origin error")),"")</f>
        <v/>
      </c>
      <c r="O1043" s="242" t="str">
        <f>IF(AND(I1043&lt;&gt;0,I1043&lt;&gt;""),IF(C1043="","",IF(AND(ISNUMBER(--LEFT(C1043,FIND(" ",C1043&amp;" ")-1)),OR(LEN(LEFT(C1043,FIND(" ",C1043&amp;" ")-1))=6,LEN(LEFT(C1043,FIND(" ",C1043&amp;" ")-1))=7),OR(ISNUMBER(MATCH(LEFT(C1043,FIND(" ",C1043&amp;" ")-1),'Look Up Values'!$G$2:$G$1000,0)),ISNUMBER(MATCH(LEFT(C1043,FIND(" ",C1043&amp;" ")-1),'Look Up Values'!$AE$2:$AE$2000,0)))),"","EWC error")),"")</f>
        <v/>
      </c>
      <c r="P1043" s="242" t="str" cm="1">
        <f t="array" ref="P1043">IF(AND(I1043&lt;&gt;0,I1043&lt;&gt;""),IF(D1043="","",IF(ISNUMBER(MATCH(SUBSTITUTE(D1043," ",""),SUBSTITUTE('Look Up Values'!$S$2:$S$120," ",""),0)),"","D&amp;R error")),"")</f>
        <v/>
      </c>
      <c r="Q1043" s="242" t="str" cm="1">
        <f t="array" ref="Q1043">IF(AND(I1043&lt;&gt;0,I1043&lt;&gt;""),IF(G1043="","",IF(ISNUMBER(MATCH(SUBSTITUTE(G1043," ",""),SUBSTITUTE('Look Up Values'!$I$2:$I$10," ",""),0)),"","State error")),"")</f>
        <v/>
      </c>
      <c r="R1043" s="260" t="str">
        <f t="shared" si="33"/>
        <v/>
      </c>
    </row>
    <row r="1044" spans="1:18" ht="15.75">
      <c r="A1044" s="250">
        <v>1037</v>
      </c>
      <c r="B1044" s="198"/>
      <c r="C1044" s="25"/>
      <c r="D1044" s="25"/>
      <c r="E1044" s="25"/>
      <c r="F1044" s="25"/>
      <c r="G1044" s="26"/>
      <c r="H1044" s="27"/>
      <c r="I1044" s="28"/>
      <c r="J1044" s="430"/>
      <c r="K1044" s="48"/>
      <c r="L1044" s="457" t="str">
        <f t="shared" si="32"/>
        <v/>
      </c>
      <c r="M1044" s="245" cm="1">
        <f t="array" ref="M1044">SUMPRODUCT(--(N1044:Q1044&lt;&gt;"")) + IF(TRIM(R1044)="",0,LEN(R1044)-LEN(SUBSTITUTE(R1044,",",""))+1)</f>
        <v>0</v>
      </c>
      <c r="N1044" s="242" t="str">
        <f>IF(AND(I1044&lt;&gt;0,I1044&lt;&gt;""),IF(TRIM(SUBSTITUTE(B1044,CHAR(160),""))="","",IF(ISNUMBER(MATCH(TRIM(SUBSTITUTE(B1044,CHAR(160),"")),'Look Up Values'!$B$2:$B$500,0)),"","Origin error")),"")</f>
        <v/>
      </c>
      <c r="O1044" s="242" t="str">
        <f>IF(AND(I1044&lt;&gt;0,I1044&lt;&gt;""),IF(C1044="","",IF(AND(ISNUMBER(--LEFT(C1044,FIND(" ",C1044&amp;" ")-1)),OR(LEN(LEFT(C1044,FIND(" ",C1044&amp;" ")-1))=6,LEN(LEFT(C1044,FIND(" ",C1044&amp;" ")-1))=7),OR(ISNUMBER(MATCH(LEFT(C1044,FIND(" ",C1044&amp;" ")-1),'Look Up Values'!$G$2:$G$1000,0)),ISNUMBER(MATCH(LEFT(C1044,FIND(" ",C1044&amp;" ")-1),'Look Up Values'!$AE$2:$AE$2000,0)))),"","EWC error")),"")</f>
        <v/>
      </c>
      <c r="P1044" s="242" t="str" cm="1">
        <f t="array" ref="P1044">IF(AND(I1044&lt;&gt;0,I1044&lt;&gt;""),IF(D1044="","",IF(ISNUMBER(MATCH(SUBSTITUTE(D1044," ",""),SUBSTITUTE('Look Up Values'!$S$2:$S$120," ",""),0)),"","D&amp;R error")),"")</f>
        <v/>
      </c>
      <c r="Q1044" s="242" t="str" cm="1">
        <f t="array" ref="Q1044">IF(AND(I1044&lt;&gt;0,I1044&lt;&gt;""),IF(G1044="","",IF(ISNUMBER(MATCH(SUBSTITUTE(G1044," ",""),SUBSTITUTE('Look Up Values'!$I$2:$I$10," ",""),0)),"","State error")),"")</f>
        <v/>
      </c>
      <c r="R1044" s="260" t="str">
        <f t="shared" si="33"/>
        <v/>
      </c>
    </row>
    <row r="1045" spans="1:18" ht="15.75">
      <c r="A1045" s="250">
        <v>1038</v>
      </c>
      <c r="B1045" s="198"/>
      <c r="C1045" s="25"/>
      <c r="D1045" s="25"/>
      <c r="E1045" s="25"/>
      <c r="F1045" s="25"/>
      <c r="G1045" s="26"/>
      <c r="H1045" s="27"/>
      <c r="I1045" s="28"/>
      <c r="J1045" s="430"/>
      <c r="K1045" s="48"/>
      <c r="L1045" s="457" t="str">
        <f t="shared" si="32"/>
        <v/>
      </c>
      <c r="M1045" s="245" cm="1">
        <f t="array" ref="M1045">SUMPRODUCT(--(N1045:Q1045&lt;&gt;"")) + IF(TRIM(R1045)="",0,LEN(R1045)-LEN(SUBSTITUTE(R1045,",",""))+1)</f>
        <v>0</v>
      </c>
      <c r="N1045" s="242" t="str">
        <f>IF(AND(I1045&lt;&gt;0,I1045&lt;&gt;""),IF(TRIM(SUBSTITUTE(B1045,CHAR(160),""))="","",IF(ISNUMBER(MATCH(TRIM(SUBSTITUTE(B1045,CHAR(160),"")),'Look Up Values'!$B$2:$B$500,0)),"","Origin error")),"")</f>
        <v/>
      </c>
      <c r="O1045" s="242" t="str">
        <f>IF(AND(I1045&lt;&gt;0,I1045&lt;&gt;""),IF(C1045="","",IF(AND(ISNUMBER(--LEFT(C1045,FIND(" ",C1045&amp;" ")-1)),OR(LEN(LEFT(C1045,FIND(" ",C1045&amp;" ")-1))=6,LEN(LEFT(C1045,FIND(" ",C1045&amp;" ")-1))=7),OR(ISNUMBER(MATCH(LEFT(C1045,FIND(" ",C1045&amp;" ")-1),'Look Up Values'!$G$2:$G$1000,0)),ISNUMBER(MATCH(LEFT(C1045,FIND(" ",C1045&amp;" ")-1),'Look Up Values'!$AE$2:$AE$2000,0)))),"","EWC error")),"")</f>
        <v/>
      </c>
      <c r="P1045" s="242" t="str" cm="1">
        <f t="array" ref="P1045">IF(AND(I1045&lt;&gt;0,I1045&lt;&gt;""),IF(D1045="","",IF(ISNUMBER(MATCH(SUBSTITUTE(D1045," ",""),SUBSTITUTE('Look Up Values'!$S$2:$S$120," ",""),0)),"","D&amp;R error")),"")</f>
        <v/>
      </c>
      <c r="Q1045" s="242" t="str" cm="1">
        <f t="array" ref="Q1045">IF(AND(I1045&lt;&gt;0,I1045&lt;&gt;""),IF(G1045="","",IF(ISNUMBER(MATCH(SUBSTITUTE(G1045," ",""),SUBSTITUTE('Look Up Values'!$I$2:$I$10," ",""),0)),"","State error")),"")</f>
        <v/>
      </c>
      <c r="R1045" s="260" t="str">
        <f t="shared" si="33"/>
        <v/>
      </c>
    </row>
    <row r="1046" spans="1:18" ht="15.75">
      <c r="A1046" s="250">
        <v>1039</v>
      </c>
      <c r="B1046" s="198"/>
      <c r="C1046" s="25"/>
      <c r="D1046" s="25"/>
      <c r="E1046" s="25"/>
      <c r="F1046" s="25"/>
      <c r="G1046" s="26"/>
      <c r="H1046" s="27"/>
      <c r="I1046" s="28"/>
      <c r="J1046" s="430"/>
      <c r="K1046" s="48"/>
      <c r="L1046" s="457" t="str">
        <f t="shared" si="32"/>
        <v/>
      </c>
      <c r="M1046" s="245" cm="1">
        <f t="array" ref="M1046">SUMPRODUCT(--(N1046:Q1046&lt;&gt;"")) + IF(TRIM(R1046)="",0,LEN(R1046)-LEN(SUBSTITUTE(R1046,",",""))+1)</f>
        <v>0</v>
      </c>
      <c r="N1046" s="242" t="str">
        <f>IF(AND(I1046&lt;&gt;0,I1046&lt;&gt;""),IF(TRIM(SUBSTITUTE(B1046,CHAR(160),""))="","",IF(ISNUMBER(MATCH(TRIM(SUBSTITUTE(B1046,CHAR(160),"")),'Look Up Values'!$B$2:$B$500,0)),"","Origin error")),"")</f>
        <v/>
      </c>
      <c r="O1046" s="242" t="str">
        <f>IF(AND(I1046&lt;&gt;0,I1046&lt;&gt;""),IF(C1046="","",IF(AND(ISNUMBER(--LEFT(C1046,FIND(" ",C1046&amp;" ")-1)),OR(LEN(LEFT(C1046,FIND(" ",C1046&amp;" ")-1))=6,LEN(LEFT(C1046,FIND(" ",C1046&amp;" ")-1))=7),OR(ISNUMBER(MATCH(LEFT(C1046,FIND(" ",C1046&amp;" ")-1),'Look Up Values'!$G$2:$G$1000,0)),ISNUMBER(MATCH(LEFT(C1046,FIND(" ",C1046&amp;" ")-1),'Look Up Values'!$AE$2:$AE$2000,0)))),"","EWC error")),"")</f>
        <v/>
      </c>
      <c r="P1046" s="242" t="str" cm="1">
        <f t="array" ref="P1046">IF(AND(I1046&lt;&gt;0,I1046&lt;&gt;""),IF(D1046="","",IF(ISNUMBER(MATCH(SUBSTITUTE(D1046," ",""),SUBSTITUTE('Look Up Values'!$S$2:$S$120," ",""),0)),"","D&amp;R error")),"")</f>
        <v/>
      </c>
      <c r="Q1046" s="242" t="str" cm="1">
        <f t="array" ref="Q1046">IF(AND(I1046&lt;&gt;0,I1046&lt;&gt;""),IF(G1046="","",IF(ISNUMBER(MATCH(SUBSTITUTE(G1046," ",""),SUBSTITUTE('Look Up Values'!$I$2:$I$10," ",""),0)),"","State error")),"")</f>
        <v/>
      </c>
      <c r="R1046" s="260" t="str">
        <f t="shared" si="33"/>
        <v/>
      </c>
    </row>
    <row r="1047" spans="1:18" ht="15.75">
      <c r="A1047" s="250">
        <v>1040</v>
      </c>
      <c r="B1047" s="198"/>
      <c r="C1047" s="25"/>
      <c r="D1047" s="25"/>
      <c r="E1047" s="25"/>
      <c r="F1047" s="25"/>
      <c r="G1047" s="26"/>
      <c r="H1047" s="27"/>
      <c r="I1047" s="28"/>
      <c r="J1047" s="430"/>
      <c r="K1047" s="48"/>
      <c r="L1047" s="457" t="str">
        <f t="shared" si="32"/>
        <v/>
      </c>
      <c r="M1047" s="245" cm="1">
        <f t="array" ref="M1047">SUMPRODUCT(--(N1047:Q1047&lt;&gt;"")) + IF(TRIM(R1047)="",0,LEN(R1047)-LEN(SUBSTITUTE(R1047,",",""))+1)</f>
        <v>0</v>
      </c>
      <c r="N1047" s="242" t="str">
        <f>IF(AND(I1047&lt;&gt;0,I1047&lt;&gt;""),IF(TRIM(SUBSTITUTE(B1047,CHAR(160),""))="","",IF(ISNUMBER(MATCH(TRIM(SUBSTITUTE(B1047,CHAR(160),"")),'Look Up Values'!$B$2:$B$500,0)),"","Origin error")),"")</f>
        <v/>
      </c>
      <c r="O1047" s="242" t="str">
        <f>IF(AND(I1047&lt;&gt;0,I1047&lt;&gt;""),IF(C1047="","",IF(AND(ISNUMBER(--LEFT(C1047,FIND(" ",C1047&amp;" ")-1)),OR(LEN(LEFT(C1047,FIND(" ",C1047&amp;" ")-1))=6,LEN(LEFT(C1047,FIND(" ",C1047&amp;" ")-1))=7),OR(ISNUMBER(MATCH(LEFT(C1047,FIND(" ",C1047&amp;" ")-1),'Look Up Values'!$G$2:$G$1000,0)),ISNUMBER(MATCH(LEFT(C1047,FIND(" ",C1047&amp;" ")-1),'Look Up Values'!$AE$2:$AE$2000,0)))),"","EWC error")),"")</f>
        <v/>
      </c>
      <c r="P1047" s="242" t="str" cm="1">
        <f t="array" ref="P1047">IF(AND(I1047&lt;&gt;0,I1047&lt;&gt;""),IF(D1047="","",IF(ISNUMBER(MATCH(SUBSTITUTE(D1047," ",""),SUBSTITUTE('Look Up Values'!$S$2:$S$120," ",""),0)),"","D&amp;R error")),"")</f>
        <v/>
      </c>
      <c r="Q1047" s="242" t="str" cm="1">
        <f t="array" ref="Q1047">IF(AND(I1047&lt;&gt;0,I1047&lt;&gt;""),IF(G1047="","",IF(ISNUMBER(MATCH(SUBSTITUTE(G1047," ",""),SUBSTITUTE('Look Up Values'!$I$2:$I$10," ",""),0)),"","State error")),"")</f>
        <v/>
      </c>
      <c r="R1047" s="260" t="str">
        <f t="shared" si="33"/>
        <v/>
      </c>
    </row>
    <row r="1048" spans="1:18" ht="15.75">
      <c r="A1048" s="250">
        <v>1041</v>
      </c>
      <c r="B1048" s="198"/>
      <c r="C1048" s="25"/>
      <c r="D1048" s="25"/>
      <c r="E1048" s="25"/>
      <c r="F1048" s="25"/>
      <c r="G1048" s="26"/>
      <c r="H1048" s="27"/>
      <c r="I1048" s="28"/>
      <c r="J1048" s="430"/>
      <c r="K1048" s="48"/>
      <c r="L1048" s="457" t="str">
        <f t="shared" si="32"/>
        <v/>
      </c>
      <c r="M1048" s="245" cm="1">
        <f t="array" ref="M1048">SUMPRODUCT(--(N1048:Q1048&lt;&gt;"")) + IF(TRIM(R1048)="",0,LEN(R1048)-LEN(SUBSTITUTE(R1048,",",""))+1)</f>
        <v>0</v>
      </c>
      <c r="N1048" s="242" t="str">
        <f>IF(AND(I1048&lt;&gt;0,I1048&lt;&gt;""),IF(TRIM(SUBSTITUTE(B1048,CHAR(160),""))="","",IF(ISNUMBER(MATCH(TRIM(SUBSTITUTE(B1048,CHAR(160),"")),'Look Up Values'!$B$2:$B$500,0)),"","Origin error")),"")</f>
        <v/>
      </c>
      <c r="O1048" s="242" t="str">
        <f>IF(AND(I1048&lt;&gt;0,I1048&lt;&gt;""),IF(C1048="","",IF(AND(ISNUMBER(--LEFT(C1048,FIND(" ",C1048&amp;" ")-1)),OR(LEN(LEFT(C1048,FIND(" ",C1048&amp;" ")-1))=6,LEN(LEFT(C1048,FIND(" ",C1048&amp;" ")-1))=7),OR(ISNUMBER(MATCH(LEFT(C1048,FIND(" ",C1048&amp;" ")-1),'Look Up Values'!$G$2:$G$1000,0)),ISNUMBER(MATCH(LEFT(C1048,FIND(" ",C1048&amp;" ")-1),'Look Up Values'!$AE$2:$AE$2000,0)))),"","EWC error")),"")</f>
        <v/>
      </c>
      <c r="P1048" s="242" t="str" cm="1">
        <f t="array" ref="P1048">IF(AND(I1048&lt;&gt;0,I1048&lt;&gt;""),IF(D1048="","",IF(ISNUMBER(MATCH(SUBSTITUTE(D1048," ",""),SUBSTITUTE('Look Up Values'!$S$2:$S$120," ",""),0)),"","D&amp;R error")),"")</f>
        <v/>
      </c>
      <c r="Q1048" s="242" t="str" cm="1">
        <f t="array" ref="Q1048">IF(AND(I1048&lt;&gt;0,I1048&lt;&gt;""),IF(G1048="","",IF(ISNUMBER(MATCH(SUBSTITUTE(G1048," ",""),SUBSTITUTE('Look Up Values'!$I$2:$I$10," ",""),0)),"","State error")),"")</f>
        <v/>
      </c>
      <c r="R1048" s="260" t="str">
        <f t="shared" si="33"/>
        <v/>
      </c>
    </row>
    <row r="1049" spans="1:18" ht="15.75">
      <c r="A1049" s="250">
        <v>1042</v>
      </c>
      <c r="B1049" s="198"/>
      <c r="C1049" s="25"/>
      <c r="D1049" s="25"/>
      <c r="E1049" s="25"/>
      <c r="F1049" s="25"/>
      <c r="G1049" s="26"/>
      <c r="H1049" s="27"/>
      <c r="I1049" s="28"/>
      <c r="J1049" s="430"/>
      <c r="K1049" s="48"/>
      <c r="L1049" s="457" t="str">
        <f t="shared" si="32"/>
        <v/>
      </c>
      <c r="M1049" s="245" cm="1">
        <f t="array" ref="M1049">SUMPRODUCT(--(N1049:Q1049&lt;&gt;"")) + IF(TRIM(R1049)="",0,LEN(R1049)-LEN(SUBSTITUTE(R1049,",",""))+1)</f>
        <v>0</v>
      </c>
      <c r="N1049" s="242" t="str">
        <f>IF(AND(I1049&lt;&gt;0,I1049&lt;&gt;""),IF(TRIM(SUBSTITUTE(B1049,CHAR(160),""))="","",IF(ISNUMBER(MATCH(TRIM(SUBSTITUTE(B1049,CHAR(160),"")),'Look Up Values'!$B$2:$B$500,0)),"","Origin error")),"")</f>
        <v/>
      </c>
      <c r="O1049" s="242" t="str">
        <f>IF(AND(I1049&lt;&gt;0,I1049&lt;&gt;""),IF(C1049="","",IF(AND(ISNUMBER(--LEFT(C1049,FIND(" ",C1049&amp;" ")-1)),OR(LEN(LEFT(C1049,FIND(" ",C1049&amp;" ")-1))=6,LEN(LEFT(C1049,FIND(" ",C1049&amp;" ")-1))=7),OR(ISNUMBER(MATCH(LEFT(C1049,FIND(" ",C1049&amp;" ")-1),'Look Up Values'!$G$2:$G$1000,0)),ISNUMBER(MATCH(LEFT(C1049,FIND(" ",C1049&amp;" ")-1),'Look Up Values'!$AE$2:$AE$2000,0)))),"","EWC error")),"")</f>
        <v/>
      </c>
      <c r="P1049" s="242" t="str" cm="1">
        <f t="array" ref="P1049">IF(AND(I1049&lt;&gt;0,I1049&lt;&gt;""),IF(D1049="","",IF(ISNUMBER(MATCH(SUBSTITUTE(D1049," ",""),SUBSTITUTE('Look Up Values'!$S$2:$S$120," ",""),0)),"","D&amp;R error")),"")</f>
        <v/>
      </c>
      <c r="Q1049" s="242" t="str" cm="1">
        <f t="array" ref="Q1049">IF(AND(I1049&lt;&gt;0,I1049&lt;&gt;""),IF(G1049="","",IF(ISNUMBER(MATCH(SUBSTITUTE(G1049," ",""),SUBSTITUTE('Look Up Values'!$I$2:$I$10," ",""),0)),"","State error")),"")</f>
        <v/>
      </c>
      <c r="R1049" s="260" t="str">
        <f t="shared" si="33"/>
        <v/>
      </c>
    </row>
    <row r="1050" spans="1:18" ht="15.75">
      <c r="A1050" s="250">
        <v>1043</v>
      </c>
      <c r="B1050" s="198"/>
      <c r="C1050" s="25"/>
      <c r="D1050" s="25"/>
      <c r="E1050" s="25"/>
      <c r="F1050" s="25"/>
      <c r="G1050" s="26"/>
      <c r="H1050" s="27"/>
      <c r="I1050" s="28"/>
      <c r="J1050" s="430"/>
      <c r="K1050" s="48"/>
      <c r="L1050" s="457" t="str">
        <f t="shared" si="32"/>
        <v/>
      </c>
      <c r="M1050" s="245" cm="1">
        <f t="array" ref="M1050">SUMPRODUCT(--(N1050:Q1050&lt;&gt;"")) + IF(TRIM(R1050)="",0,LEN(R1050)-LEN(SUBSTITUTE(R1050,",",""))+1)</f>
        <v>0</v>
      </c>
      <c r="N1050" s="242" t="str">
        <f>IF(AND(I1050&lt;&gt;0,I1050&lt;&gt;""),IF(TRIM(SUBSTITUTE(B1050,CHAR(160),""))="","",IF(ISNUMBER(MATCH(TRIM(SUBSTITUTE(B1050,CHAR(160),"")),'Look Up Values'!$B$2:$B$500,0)),"","Origin error")),"")</f>
        <v/>
      </c>
      <c r="O1050" s="242" t="str">
        <f>IF(AND(I1050&lt;&gt;0,I1050&lt;&gt;""),IF(C1050="","",IF(AND(ISNUMBER(--LEFT(C1050,FIND(" ",C1050&amp;" ")-1)),OR(LEN(LEFT(C1050,FIND(" ",C1050&amp;" ")-1))=6,LEN(LEFT(C1050,FIND(" ",C1050&amp;" ")-1))=7),OR(ISNUMBER(MATCH(LEFT(C1050,FIND(" ",C1050&amp;" ")-1),'Look Up Values'!$G$2:$G$1000,0)),ISNUMBER(MATCH(LEFT(C1050,FIND(" ",C1050&amp;" ")-1),'Look Up Values'!$AE$2:$AE$2000,0)))),"","EWC error")),"")</f>
        <v/>
      </c>
      <c r="P1050" s="242" t="str" cm="1">
        <f t="array" ref="P1050">IF(AND(I1050&lt;&gt;0,I1050&lt;&gt;""),IF(D1050="","",IF(ISNUMBER(MATCH(SUBSTITUTE(D1050," ",""),SUBSTITUTE('Look Up Values'!$S$2:$S$120," ",""),0)),"","D&amp;R error")),"")</f>
        <v/>
      </c>
      <c r="Q1050" s="242" t="str" cm="1">
        <f t="array" ref="Q1050">IF(AND(I1050&lt;&gt;0,I1050&lt;&gt;""),IF(G1050="","",IF(ISNUMBER(MATCH(SUBSTITUTE(G1050," ",""),SUBSTITUTE('Look Up Values'!$I$2:$I$10," ",""),0)),"","State error")),"")</f>
        <v/>
      </c>
      <c r="R1050" s="260" t="str">
        <f t="shared" si="33"/>
        <v/>
      </c>
    </row>
    <row r="1051" spans="1:18" ht="15.75">
      <c r="A1051" s="250">
        <v>1044</v>
      </c>
      <c r="B1051" s="198"/>
      <c r="C1051" s="25"/>
      <c r="D1051" s="25"/>
      <c r="E1051" s="25"/>
      <c r="F1051" s="25"/>
      <c r="G1051" s="26"/>
      <c r="H1051" s="27"/>
      <c r="I1051" s="28"/>
      <c r="J1051" s="430"/>
      <c r="K1051" s="48"/>
      <c r="L1051" s="457" t="str">
        <f t="shared" si="32"/>
        <v/>
      </c>
      <c r="M1051" s="245" cm="1">
        <f t="array" ref="M1051">SUMPRODUCT(--(N1051:Q1051&lt;&gt;"")) + IF(TRIM(R1051)="",0,LEN(R1051)-LEN(SUBSTITUTE(R1051,",",""))+1)</f>
        <v>0</v>
      </c>
      <c r="N1051" s="242" t="str">
        <f>IF(AND(I1051&lt;&gt;0,I1051&lt;&gt;""),IF(TRIM(SUBSTITUTE(B1051,CHAR(160),""))="","",IF(ISNUMBER(MATCH(TRIM(SUBSTITUTE(B1051,CHAR(160),"")),'Look Up Values'!$B$2:$B$500,0)),"","Origin error")),"")</f>
        <v/>
      </c>
      <c r="O1051" s="242" t="str">
        <f>IF(AND(I1051&lt;&gt;0,I1051&lt;&gt;""),IF(C1051="","",IF(AND(ISNUMBER(--LEFT(C1051,FIND(" ",C1051&amp;" ")-1)),OR(LEN(LEFT(C1051,FIND(" ",C1051&amp;" ")-1))=6,LEN(LEFT(C1051,FIND(" ",C1051&amp;" ")-1))=7),OR(ISNUMBER(MATCH(LEFT(C1051,FIND(" ",C1051&amp;" ")-1),'Look Up Values'!$G$2:$G$1000,0)),ISNUMBER(MATCH(LEFT(C1051,FIND(" ",C1051&amp;" ")-1),'Look Up Values'!$AE$2:$AE$2000,0)))),"","EWC error")),"")</f>
        <v/>
      </c>
      <c r="P1051" s="242" t="str" cm="1">
        <f t="array" ref="P1051">IF(AND(I1051&lt;&gt;0,I1051&lt;&gt;""),IF(D1051="","",IF(ISNUMBER(MATCH(SUBSTITUTE(D1051," ",""),SUBSTITUTE('Look Up Values'!$S$2:$S$120," ",""),0)),"","D&amp;R error")),"")</f>
        <v/>
      </c>
      <c r="Q1051" s="242" t="str" cm="1">
        <f t="array" ref="Q1051">IF(AND(I1051&lt;&gt;0,I1051&lt;&gt;""),IF(G1051="","",IF(ISNUMBER(MATCH(SUBSTITUTE(G1051," ",""),SUBSTITUTE('Look Up Values'!$I$2:$I$10," ",""),0)),"","State error")),"")</f>
        <v/>
      </c>
      <c r="R1051" s="260" t="str">
        <f t="shared" si="33"/>
        <v/>
      </c>
    </row>
    <row r="1052" spans="1:18" ht="15.75">
      <c r="A1052" s="250">
        <v>1045</v>
      </c>
      <c r="B1052" s="198"/>
      <c r="C1052" s="25"/>
      <c r="D1052" s="25"/>
      <c r="E1052" s="25"/>
      <c r="F1052" s="25"/>
      <c r="G1052" s="26"/>
      <c r="H1052" s="27"/>
      <c r="I1052" s="28"/>
      <c r="J1052" s="430"/>
      <c r="K1052" s="48"/>
      <c r="L1052" s="457" t="str">
        <f t="shared" si="32"/>
        <v/>
      </c>
      <c r="M1052" s="245" cm="1">
        <f t="array" ref="M1052">SUMPRODUCT(--(N1052:Q1052&lt;&gt;"")) + IF(TRIM(R1052)="",0,LEN(R1052)-LEN(SUBSTITUTE(R1052,",",""))+1)</f>
        <v>0</v>
      </c>
      <c r="N1052" s="242" t="str">
        <f>IF(AND(I1052&lt;&gt;0,I1052&lt;&gt;""),IF(TRIM(SUBSTITUTE(B1052,CHAR(160),""))="","",IF(ISNUMBER(MATCH(TRIM(SUBSTITUTE(B1052,CHAR(160),"")),'Look Up Values'!$B$2:$B$500,0)),"","Origin error")),"")</f>
        <v/>
      </c>
      <c r="O1052" s="242" t="str">
        <f>IF(AND(I1052&lt;&gt;0,I1052&lt;&gt;""),IF(C1052="","",IF(AND(ISNUMBER(--LEFT(C1052,FIND(" ",C1052&amp;" ")-1)),OR(LEN(LEFT(C1052,FIND(" ",C1052&amp;" ")-1))=6,LEN(LEFT(C1052,FIND(" ",C1052&amp;" ")-1))=7),OR(ISNUMBER(MATCH(LEFT(C1052,FIND(" ",C1052&amp;" ")-1),'Look Up Values'!$G$2:$G$1000,0)),ISNUMBER(MATCH(LEFT(C1052,FIND(" ",C1052&amp;" ")-1),'Look Up Values'!$AE$2:$AE$2000,0)))),"","EWC error")),"")</f>
        <v/>
      </c>
      <c r="P1052" s="242" t="str" cm="1">
        <f t="array" ref="P1052">IF(AND(I1052&lt;&gt;0,I1052&lt;&gt;""),IF(D1052="","",IF(ISNUMBER(MATCH(SUBSTITUTE(D1052," ",""),SUBSTITUTE('Look Up Values'!$S$2:$S$120," ",""),0)),"","D&amp;R error")),"")</f>
        <v/>
      </c>
      <c r="Q1052" s="242" t="str" cm="1">
        <f t="array" ref="Q1052">IF(AND(I1052&lt;&gt;0,I1052&lt;&gt;""),IF(G1052="","",IF(ISNUMBER(MATCH(SUBSTITUTE(G1052," ",""),SUBSTITUTE('Look Up Values'!$I$2:$I$10," ",""),0)),"","State error")),"")</f>
        <v/>
      </c>
      <c r="R1052" s="260" t="str">
        <f t="shared" si="33"/>
        <v/>
      </c>
    </row>
    <row r="1053" spans="1:18" ht="15.75">
      <c r="A1053" s="250">
        <v>1046</v>
      </c>
      <c r="B1053" s="198"/>
      <c r="C1053" s="25"/>
      <c r="D1053" s="25"/>
      <c r="E1053" s="25"/>
      <c r="F1053" s="25"/>
      <c r="G1053" s="26"/>
      <c r="H1053" s="27"/>
      <c r="I1053" s="28"/>
      <c r="J1053" s="430"/>
      <c r="K1053" s="48"/>
      <c r="L1053" s="457" t="str">
        <f t="shared" si="32"/>
        <v/>
      </c>
      <c r="M1053" s="245" cm="1">
        <f t="array" ref="M1053">SUMPRODUCT(--(N1053:Q1053&lt;&gt;"")) + IF(TRIM(R1053)="",0,LEN(R1053)-LEN(SUBSTITUTE(R1053,",",""))+1)</f>
        <v>0</v>
      </c>
      <c r="N1053" s="242" t="str">
        <f>IF(AND(I1053&lt;&gt;0,I1053&lt;&gt;""),IF(TRIM(SUBSTITUTE(B1053,CHAR(160),""))="","",IF(ISNUMBER(MATCH(TRIM(SUBSTITUTE(B1053,CHAR(160),"")),'Look Up Values'!$B$2:$B$500,0)),"","Origin error")),"")</f>
        <v/>
      </c>
      <c r="O1053" s="242" t="str">
        <f>IF(AND(I1053&lt;&gt;0,I1053&lt;&gt;""),IF(C1053="","",IF(AND(ISNUMBER(--LEFT(C1053,FIND(" ",C1053&amp;" ")-1)),OR(LEN(LEFT(C1053,FIND(" ",C1053&amp;" ")-1))=6,LEN(LEFT(C1053,FIND(" ",C1053&amp;" ")-1))=7),OR(ISNUMBER(MATCH(LEFT(C1053,FIND(" ",C1053&amp;" ")-1),'Look Up Values'!$G$2:$G$1000,0)),ISNUMBER(MATCH(LEFT(C1053,FIND(" ",C1053&amp;" ")-1),'Look Up Values'!$AE$2:$AE$2000,0)))),"","EWC error")),"")</f>
        <v/>
      </c>
      <c r="P1053" s="242" t="str" cm="1">
        <f t="array" ref="P1053">IF(AND(I1053&lt;&gt;0,I1053&lt;&gt;""),IF(D1053="","",IF(ISNUMBER(MATCH(SUBSTITUTE(D1053," ",""),SUBSTITUTE('Look Up Values'!$S$2:$S$120," ",""),0)),"","D&amp;R error")),"")</f>
        <v/>
      </c>
      <c r="Q1053" s="242" t="str" cm="1">
        <f t="array" ref="Q1053">IF(AND(I1053&lt;&gt;0,I1053&lt;&gt;""),IF(G1053="","",IF(ISNUMBER(MATCH(SUBSTITUTE(G1053," ",""),SUBSTITUTE('Look Up Values'!$I$2:$I$10," ",""),0)),"","State error")),"")</f>
        <v/>
      </c>
      <c r="R1053" s="260" t="str">
        <f t="shared" si="33"/>
        <v/>
      </c>
    </row>
    <row r="1054" spans="1:18" ht="15.75">
      <c r="A1054" s="250">
        <v>1047</v>
      </c>
      <c r="B1054" s="198"/>
      <c r="C1054" s="25"/>
      <c r="D1054" s="25"/>
      <c r="E1054" s="25"/>
      <c r="F1054" s="25"/>
      <c r="G1054" s="26"/>
      <c r="H1054" s="27"/>
      <c r="I1054" s="28"/>
      <c r="J1054" s="430"/>
      <c r="K1054" s="48"/>
      <c r="L1054" s="457" t="str">
        <f t="shared" si="32"/>
        <v/>
      </c>
      <c r="M1054" s="245" cm="1">
        <f t="array" ref="M1054">SUMPRODUCT(--(N1054:Q1054&lt;&gt;"")) + IF(TRIM(R1054)="",0,LEN(R1054)-LEN(SUBSTITUTE(R1054,",",""))+1)</f>
        <v>0</v>
      </c>
      <c r="N1054" s="242" t="str">
        <f>IF(AND(I1054&lt;&gt;0,I1054&lt;&gt;""),IF(TRIM(SUBSTITUTE(B1054,CHAR(160),""))="","",IF(ISNUMBER(MATCH(TRIM(SUBSTITUTE(B1054,CHAR(160),"")),'Look Up Values'!$B$2:$B$500,0)),"","Origin error")),"")</f>
        <v/>
      </c>
      <c r="O1054" s="242" t="str">
        <f>IF(AND(I1054&lt;&gt;0,I1054&lt;&gt;""),IF(C1054="","",IF(AND(ISNUMBER(--LEFT(C1054,FIND(" ",C1054&amp;" ")-1)),OR(LEN(LEFT(C1054,FIND(" ",C1054&amp;" ")-1))=6,LEN(LEFT(C1054,FIND(" ",C1054&amp;" ")-1))=7),OR(ISNUMBER(MATCH(LEFT(C1054,FIND(" ",C1054&amp;" ")-1),'Look Up Values'!$G$2:$G$1000,0)),ISNUMBER(MATCH(LEFT(C1054,FIND(" ",C1054&amp;" ")-1),'Look Up Values'!$AE$2:$AE$2000,0)))),"","EWC error")),"")</f>
        <v/>
      </c>
      <c r="P1054" s="242" t="str" cm="1">
        <f t="array" ref="P1054">IF(AND(I1054&lt;&gt;0,I1054&lt;&gt;""),IF(D1054="","",IF(ISNUMBER(MATCH(SUBSTITUTE(D1054," ",""),SUBSTITUTE('Look Up Values'!$S$2:$S$120," ",""),0)),"","D&amp;R error")),"")</f>
        <v/>
      </c>
      <c r="Q1054" s="242" t="str" cm="1">
        <f t="array" ref="Q1054">IF(AND(I1054&lt;&gt;0,I1054&lt;&gt;""),IF(G1054="","",IF(ISNUMBER(MATCH(SUBSTITUTE(G1054," ",""),SUBSTITUTE('Look Up Values'!$I$2:$I$10," ",""),0)),"","State error")),"")</f>
        <v/>
      </c>
      <c r="R1054" s="260" t="str">
        <f t="shared" si="33"/>
        <v/>
      </c>
    </row>
    <row r="1055" spans="1:18" ht="15.75">
      <c r="A1055" s="250">
        <v>1048</v>
      </c>
      <c r="B1055" s="198"/>
      <c r="C1055" s="25"/>
      <c r="D1055" s="25"/>
      <c r="E1055" s="25"/>
      <c r="F1055" s="25"/>
      <c r="G1055" s="26"/>
      <c r="H1055" s="27"/>
      <c r="I1055" s="28"/>
      <c r="J1055" s="430"/>
      <c r="K1055" s="48"/>
      <c r="L1055" s="457" t="str">
        <f t="shared" si="32"/>
        <v/>
      </c>
      <c r="M1055" s="245" cm="1">
        <f t="array" ref="M1055">SUMPRODUCT(--(N1055:Q1055&lt;&gt;"")) + IF(TRIM(R1055)="",0,LEN(R1055)-LEN(SUBSTITUTE(R1055,",",""))+1)</f>
        <v>0</v>
      </c>
      <c r="N1055" s="242" t="str">
        <f>IF(AND(I1055&lt;&gt;0,I1055&lt;&gt;""),IF(TRIM(SUBSTITUTE(B1055,CHAR(160),""))="","",IF(ISNUMBER(MATCH(TRIM(SUBSTITUTE(B1055,CHAR(160),"")),'Look Up Values'!$B$2:$B$500,0)),"","Origin error")),"")</f>
        <v/>
      </c>
      <c r="O1055" s="242" t="str">
        <f>IF(AND(I1055&lt;&gt;0,I1055&lt;&gt;""),IF(C1055="","",IF(AND(ISNUMBER(--LEFT(C1055,FIND(" ",C1055&amp;" ")-1)),OR(LEN(LEFT(C1055,FIND(" ",C1055&amp;" ")-1))=6,LEN(LEFT(C1055,FIND(" ",C1055&amp;" ")-1))=7),OR(ISNUMBER(MATCH(LEFT(C1055,FIND(" ",C1055&amp;" ")-1),'Look Up Values'!$G$2:$G$1000,0)),ISNUMBER(MATCH(LEFT(C1055,FIND(" ",C1055&amp;" ")-1),'Look Up Values'!$AE$2:$AE$2000,0)))),"","EWC error")),"")</f>
        <v/>
      </c>
      <c r="P1055" s="242" t="str" cm="1">
        <f t="array" ref="P1055">IF(AND(I1055&lt;&gt;0,I1055&lt;&gt;""),IF(D1055="","",IF(ISNUMBER(MATCH(SUBSTITUTE(D1055," ",""),SUBSTITUTE('Look Up Values'!$S$2:$S$120," ",""),0)),"","D&amp;R error")),"")</f>
        <v/>
      </c>
      <c r="Q1055" s="242" t="str" cm="1">
        <f t="array" ref="Q1055">IF(AND(I1055&lt;&gt;0,I1055&lt;&gt;""),IF(G1055="","",IF(ISNUMBER(MATCH(SUBSTITUTE(G1055," ",""),SUBSTITUTE('Look Up Values'!$I$2:$I$10," ",""),0)),"","State error")),"")</f>
        <v/>
      </c>
      <c r="R1055" s="260" t="str">
        <f t="shared" si="33"/>
        <v/>
      </c>
    </row>
    <row r="1056" spans="1:18" ht="15.75">
      <c r="A1056" s="250">
        <v>1049</v>
      </c>
      <c r="B1056" s="198"/>
      <c r="C1056" s="25"/>
      <c r="D1056" s="25"/>
      <c r="E1056" s="25"/>
      <c r="F1056" s="25"/>
      <c r="G1056" s="26"/>
      <c r="H1056" s="27"/>
      <c r="I1056" s="28"/>
      <c r="J1056" s="430"/>
      <c r="K1056" s="48"/>
      <c r="L1056" s="457" t="str">
        <f t="shared" si="32"/>
        <v/>
      </c>
      <c r="M1056" s="245" cm="1">
        <f t="array" ref="M1056">SUMPRODUCT(--(N1056:Q1056&lt;&gt;"")) + IF(TRIM(R1056)="",0,LEN(R1056)-LEN(SUBSTITUTE(R1056,",",""))+1)</f>
        <v>0</v>
      </c>
      <c r="N1056" s="242" t="str">
        <f>IF(AND(I1056&lt;&gt;0,I1056&lt;&gt;""),IF(TRIM(SUBSTITUTE(B1056,CHAR(160),""))="","",IF(ISNUMBER(MATCH(TRIM(SUBSTITUTE(B1056,CHAR(160),"")),'Look Up Values'!$B$2:$B$500,0)),"","Origin error")),"")</f>
        <v/>
      </c>
      <c r="O1056" s="242" t="str">
        <f>IF(AND(I1056&lt;&gt;0,I1056&lt;&gt;""),IF(C1056="","",IF(AND(ISNUMBER(--LEFT(C1056,FIND(" ",C1056&amp;" ")-1)),OR(LEN(LEFT(C1056,FIND(" ",C1056&amp;" ")-1))=6,LEN(LEFT(C1056,FIND(" ",C1056&amp;" ")-1))=7),OR(ISNUMBER(MATCH(LEFT(C1056,FIND(" ",C1056&amp;" ")-1),'Look Up Values'!$G$2:$G$1000,0)),ISNUMBER(MATCH(LEFT(C1056,FIND(" ",C1056&amp;" ")-1),'Look Up Values'!$AE$2:$AE$2000,0)))),"","EWC error")),"")</f>
        <v/>
      </c>
      <c r="P1056" s="242" t="str" cm="1">
        <f t="array" ref="P1056">IF(AND(I1056&lt;&gt;0,I1056&lt;&gt;""),IF(D1056="","",IF(ISNUMBER(MATCH(SUBSTITUTE(D1056," ",""),SUBSTITUTE('Look Up Values'!$S$2:$S$120," ",""),0)),"","D&amp;R error")),"")</f>
        <v/>
      </c>
      <c r="Q1056" s="242" t="str" cm="1">
        <f t="array" ref="Q1056">IF(AND(I1056&lt;&gt;0,I1056&lt;&gt;""),IF(G1056="","",IF(ISNUMBER(MATCH(SUBSTITUTE(G1056," ",""),SUBSTITUTE('Look Up Values'!$I$2:$I$10," ",""),0)),"","State error")),"")</f>
        <v/>
      </c>
      <c r="R1056" s="260" t="str">
        <f t="shared" si="33"/>
        <v/>
      </c>
    </row>
    <row r="1057" spans="1:18" ht="15.75">
      <c r="A1057" s="250">
        <v>1050</v>
      </c>
      <c r="B1057" s="198"/>
      <c r="C1057" s="25"/>
      <c r="D1057" s="25"/>
      <c r="E1057" s="25"/>
      <c r="F1057" s="25"/>
      <c r="G1057" s="26"/>
      <c r="H1057" s="27"/>
      <c r="I1057" s="28"/>
      <c r="J1057" s="430"/>
      <c r="K1057" s="48"/>
      <c r="L1057" s="457" t="str">
        <f t="shared" si="32"/>
        <v/>
      </c>
      <c r="M1057" s="245" cm="1">
        <f t="array" ref="M1057">SUMPRODUCT(--(N1057:Q1057&lt;&gt;"")) + IF(TRIM(R1057)="",0,LEN(R1057)-LEN(SUBSTITUTE(R1057,",",""))+1)</f>
        <v>0</v>
      </c>
      <c r="N1057" s="242" t="str">
        <f>IF(AND(I1057&lt;&gt;0,I1057&lt;&gt;""),IF(TRIM(SUBSTITUTE(B1057,CHAR(160),""))="","",IF(ISNUMBER(MATCH(TRIM(SUBSTITUTE(B1057,CHAR(160),"")),'Look Up Values'!$B$2:$B$500,0)),"","Origin error")),"")</f>
        <v/>
      </c>
      <c r="O1057" s="242" t="str">
        <f>IF(AND(I1057&lt;&gt;0,I1057&lt;&gt;""),IF(C1057="","",IF(AND(ISNUMBER(--LEFT(C1057,FIND(" ",C1057&amp;" ")-1)),OR(LEN(LEFT(C1057,FIND(" ",C1057&amp;" ")-1))=6,LEN(LEFT(C1057,FIND(" ",C1057&amp;" ")-1))=7),OR(ISNUMBER(MATCH(LEFT(C1057,FIND(" ",C1057&amp;" ")-1),'Look Up Values'!$G$2:$G$1000,0)),ISNUMBER(MATCH(LEFT(C1057,FIND(" ",C1057&amp;" ")-1),'Look Up Values'!$AE$2:$AE$2000,0)))),"","EWC error")),"")</f>
        <v/>
      </c>
      <c r="P1057" s="242" t="str" cm="1">
        <f t="array" ref="P1057">IF(AND(I1057&lt;&gt;0,I1057&lt;&gt;""),IF(D1057="","",IF(ISNUMBER(MATCH(SUBSTITUTE(D1057," ",""),SUBSTITUTE('Look Up Values'!$S$2:$S$120," ",""),0)),"","D&amp;R error")),"")</f>
        <v/>
      </c>
      <c r="Q1057" s="242" t="str" cm="1">
        <f t="array" ref="Q1057">IF(AND(I1057&lt;&gt;0,I1057&lt;&gt;""),IF(G1057="","",IF(ISNUMBER(MATCH(SUBSTITUTE(G1057," ",""),SUBSTITUTE('Look Up Values'!$I$2:$I$10," ",""),0)),"","State error")),"")</f>
        <v/>
      </c>
      <c r="R1057" s="260" t="str">
        <f t="shared" si="33"/>
        <v/>
      </c>
    </row>
    <row r="1058" spans="1:18" ht="15.75">
      <c r="A1058" s="250">
        <v>1051</v>
      </c>
      <c r="B1058" s="198"/>
      <c r="C1058" s="25"/>
      <c r="D1058" s="25"/>
      <c r="E1058" s="25"/>
      <c r="F1058" s="25"/>
      <c r="G1058" s="26"/>
      <c r="H1058" s="27"/>
      <c r="I1058" s="28"/>
      <c r="J1058" s="430"/>
      <c r="K1058" s="48"/>
      <c r="L1058" s="457" t="str">
        <f t="shared" si="32"/>
        <v/>
      </c>
      <c r="M1058" s="245" cm="1">
        <f t="array" ref="M1058">SUMPRODUCT(--(N1058:Q1058&lt;&gt;"")) + IF(TRIM(R1058)="",0,LEN(R1058)-LEN(SUBSTITUTE(R1058,",",""))+1)</f>
        <v>0</v>
      </c>
      <c r="N1058" s="242" t="str">
        <f>IF(AND(I1058&lt;&gt;0,I1058&lt;&gt;""),IF(TRIM(SUBSTITUTE(B1058,CHAR(160),""))="","",IF(ISNUMBER(MATCH(TRIM(SUBSTITUTE(B1058,CHAR(160),"")),'Look Up Values'!$B$2:$B$500,0)),"","Origin error")),"")</f>
        <v/>
      </c>
      <c r="O1058" s="242" t="str">
        <f>IF(AND(I1058&lt;&gt;0,I1058&lt;&gt;""),IF(C1058="","",IF(AND(ISNUMBER(--LEFT(C1058,FIND(" ",C1058&amp;" ")-1)),OR(LEN(LEFT(C1058,FIND(" ",C1058&amp;" ")-1))=6,LEN(LEFT(C1058,FIND(" ",C1058&amp;" ")-1))=7),OR(ISNUMBER(MATCH(LEFT(C1058,FIND(" ",C1058&amp;" ")-1),'Look Up Values'!$G$2:$G$1000,0)),ISNUMBER(MATCH(LEFT(C1058,FIND(" ",C1058&amp;" ")-1),'Look Up Values'!$AE$2:$AE$2000,0)))),"","EWC error")),"")</f>
        <v/>
      </c>
      <c r="P1058" s="242" t="str" cm="1">
        <f t="array" ref="P1058">IF(AND(I1058&lt;&gt;0,I1058&lt;&gt;""),IF(D1058="","",IF(ISNUMBER(MATCH(SUBSTITUTE(D1058," ",""),SUBSTITUTE('Look Up Values'!$S$2:$S$120," ",""),0)),"","D&amp;R error")),"")</f>
        <v/>
      </c>
      <c r="Q1058" s="242" t="str" cm="1">
        <f t="array" ref="Q1058">IF(AND(I1058&lt;&gt;0,I1058&lt;&gt;""),IF(G1058="","",IF(ISNUMBER(MATCH(SUBSTITUTE(G1058," ",""),SUBSTITUTE('Look Up Values'!$I$2:$I$10," ",""),0)),"","State error")),"")</f>
        <v/>
      </c>
      <c r="R1058" s="260" t="str">
        <f t="shared" si="33"/>
        <v/>
      </c>
    </row>
    <row r="1059" spans="1:18" ht="15.75">
      <c r="A1059" s="250">
        <v>1052</v>
      </c>
      <c r="B1059" s="198"/>
      <c r="C1059" s="25"/>
      <c r="D1059" s="25"/>
      <c r="E1059" s="25"/>
      <c r="F1059" s="25"/>
      <c r="G1059" s="26"/>
      <c r="H1059" s="27"/>
      <c r="I1059" s="28"/>
      <c r="J1059" s="430"/>
      <c r="K1059" s="48"/>
      <c r="L1059" s="457" t="str">
        <f t="shared" si="32"/>
        <v/>
      </c>
      <c r="M1059" s="245" cm="1">
        <f t="array" ref="M1059">SUMPRODUCT(--(N1059:Q1059&lt;&gt;"")) + IF(TRIM(R1059)="",0,LEN(R1059)-LEN(SUBSTITUTE(R1059,",",""))+1)</f>
        <v>0</v>
      </c>
      <c r="N1059" s="242" t="str">
        <f>IF(AND(I1059&lt;&gt;0,I1059&lt;&gt;""),IF(TRIM(SUBSTITUTE(B1059,CHAR(160),""))="","",IF(ISNUMBER(MATCH(TRIM(SUBSTITUTE(B1059,CHAR(160),"")),'Look Up Values'!$B$2:$B$500,0)),"","Origin error")),"")</f>
        <v/>
      </c>
      <c r="O1059" s="242" t="str">
        <f>IF(AND(I1059&lt;&gt;0,I1059&lt;&gt;""),IF(C1059="","",IF(AND(ISNUMBER(--LEFT(C1059,FIND(" ",C1059&amp;" ")-1)),OR(LEN(LEFT(C1059,FIND(" ",C1059&amp;" ")-1))=6,LEN(LEFT(C1059,FIND(" ",C1059&amp;" ")-1))=7),OR(ISNUMBER(MATCH(LEFT(C1059,FIND(" ",C1059&amp;" ")-1),'Look Up Values'!$G$2:$G$1000,0)),ISNUMBER(MATCH(LEFT(C1059,FIND(" ",C1059&amp;" ")-1),'Look Up Values'!$AE$2:$AE$2000,0)))),"","EWC error")),"")</f>
        <v/>
      </c>
      <c r="P1059" s="242" t="str" cm="1">
        <f t="array" ref="P1059">IF(AND(I1059&lt;&gt;0,I1059&lt;&gt;""),IF(D1059="","",IF(ISNUMBER(MATCH(SUBSTITUTE(D1059," ",""),SUBSTITUTE('Look Up Values'!$S$2:$S$120," ",""),0)),"","D&amp;R error")),"")</f>
        <v/>
      </c>
      <c r="Q1059" s="242" t="str" cm="1">
        <f t="array" ref="Q1059">IF(AND(I1059&lt;&gt;0,I1059&lt;&gt;""),IF(G1059="","",IF(ISNUMBER(MATCH(SUBSTITUTE(G1059," ",""),SUBSTITUTE('Look Up Values'!$I$2:$I$10," ",""),0)),"","State error")),"")</f>
        <v/>
      </c>
      <c r="R1059" s="260" t="str">
        <f t="shared" si="33"/>
        <v/>
      </c>
    </row>
    <row r="1060" spans="1:18" ht="15.75">
      <c r="A1060" s="250">
        <v>1053</v>
      </c>
      <c r="B1060" s="198"/>
      <c r="C1060" s="25"/>
      <c r="D1060" s="25"/>
      <c r="E1060" s="25"/>
      <c r="F1060" s="25"/>
      <c r="G1060" s="26"/>
      <c r="H1060" s="27"/>
      <c r="I1060" s="28"/>
      <c r="J1060" s="430"/>
      <c r="K1060" s="48"/>
      <c r="L1060" s="457" t="str">
        <f t="shared" si="32"/>
        <v/>
      </c>
      <c r="M1060" s="245" cm="1">
        <f t="array" ref="M1060">SUMPRODUCT(--(N1060:Q1060&lt;&gt;"")) + IF(TRIM(R1060)="",0,LEN(R1060)-LEN(SUBSTITUTE(R1060,",",""))+1)</f>
        <v>0</v>
      </c>
      <c r="N1060" s="242" t="str">
        <f>IF(AND(I1060&lt;&gt;0,I1060&lt;&gt;""),IF(TRIM(SUBSTITUTE(B1060,CHAR(160),""))="","",IF(ISNUMBER(MATCH(TRIM(SUBSTITUTE(B1060,CHAR(160),"")),'Look Up Values'!$B$2:$B$500,0)),"","Origin error")),"")</f>
        <v/>
      </c>
      <c r="O1060" s="242" t="str">
        <f>IF(AND(I1060&lt;&gt;0,I1060&lt;&gt;""),IF(C1060="","",IF(AND(ISNUMBER(--LEFT(C1060,FIND(" ",C1060&amp;" ")-1)),OR(LEN(LEFT(C1060,FIND(" ",C1060&amp;" ")-1))=6,LEN(LEFT(C1060,FIND(" ",C1060&amp;" ")-1))=7),OR(ISNUMBER(MATCH(LEFT(C1060,FIND(" ",C1060&amp;" ")-1),'Look Up Values'!$G$2:$G$1000,0)),ISNUMBER(MATCH(LEFT(C1060,FIND(" ",C1060&amp;" ")-1),'Look Up Values'!$AE$2:$AE$2000,0)))),"","EWC error")),"")</f>
        <v/>
      </c>
      <c r="P1060" s="242" t="str" cm="1">
        <f t="array" ref="P1060">IF(AND(I1060&lt;&gt;0,I1060&lt;&gt;""),IF(D1060="","",IF(ISNUMBER(MATCH(SUBSTITUTE(D1060," ",""),SUBSTITUTE('Look Up Values'!$S$2:$S$120," ",""),0)),"","D&amp;R error")),"")</f>
        <v/>
      </c>
      <c r="Q1060" s="242" t="str" cm="1">
        <f t="array" ref="Q1060">IF(AND(I1060&lt;&gt;0,I1060&lt;&gt;""),IF(G1060="","",IF(ISNUMBER(MATCH(SUBSTITUTE(G1060," ",""),SUBSTITUTE('Look Up Values'!$I$2:$I$10," ",""),0)),"","State error")),"")</f>
        <v/>
      </c>
      <c r="R1060" s="260" t="str">
        <f t="shared" si="33"/>
        <v/>
      </c>
    </row>
    <row r="1061" spans="1:18" ht="15.75">
      <c r="A1061" s="250">
        <v>1054</v>
      </c>
      <c r="B1061" s="198"/>
      <c r="C1061" s="25"/>
      <c r="D1061" s="25"/>
      <c r="E1061" s="25"/>
      <c r="F1061" s="25"/>
      <c r="G1061" s="26"/>
      <c r="H1061" s="27"/>
      <c r="I1061" s="28"/>
      <c r="J1061" s="430"/>
      <c r="K1061" s="48"/>
      <c r="L1061" s="457" t="str">
        <f t="shared" si="32"/>
        <v/>
      </c>
      <c r="M1061" s="245" cm="1">
        <f t="array" ref="M1061">SUMPRODUCT(--(N1061:Q1061&lt;&gt;"")) + IF(TRIM(R1061)="",0,LEN(R1061)-LEN(SUBSTITUTE(R1061,",",""))+1)</f>
        <v>0</v>
      </c>
      <c r="N1061" s="242" t="str">
        <f>IF(AND(I1061&lt;&gt;0,I1061&lt;&gt;""),IF(TRIM(SUBSTITUTE(B1061,CHAR(160),""))="","",IF(ISNUMBER(MATCH(TRIM(SUBSTITUTE(B1061,CHAR(160),"")),'Look Up Values'!$B$2:$B$500,0)),"","Origin error")),"")</f>
        <v/>
      </c>
      <c r="O1061" s="242" t="str">
        <f>IF(AND(I1061&lt;&gt;0,I1061&lt;&gt;""),IF(C1061="","",IF(AND(ISNUMBER(--LEFT(C1061,FIND(" ",C1061&amp;" ")-1)),OR(LEN(LEFT(C1061,FIND(" ",C1061&amp;" ")-1))=6,LEN(LEFT(C1061,FIND(" ",C1061&amp;" ")-1))=7),OR(ISNUMBER(MATCH(LEFT(C1061,FIND(" ",C1061&amp;" ")-1),'Look Up Values'!$G$2:$G$1000,0)),ISNUMBER(MATCH(LEFT(C1061,FIND(" ",C1061&amp;" ")-1),'Look Up Values'!$AE$2:$AE$2000,0)))),"","EWC error")),"")</f>
        <v/>
      </c>
      <c r="P1061" s="242" t="str" cm="1">
        <f t="array" ref="P1061">IF(AND(I1061&lt;&gt;0,I1061&lt;&gt;""),IF(D1061="","",IF(ISNUMBER(MATCH(SUBSTITUTE(D1061," ",""),SUBSTITUTE('Look Up Values'!$S$2:$S$120," ",""),0)),"","D&amp;R error")),"")</f>
        <v/>
      </c>
      <c r="Q1061" s="242" t="str" cm="1">
        <f t="array" ref="Q1061">IF(AND(I1061&lt;&gt;0,I1061&lt;&gt;""),IF(G1061="","",IF(ISNUMBER(MATCH(SUBSTITUTE(G1061," ",""),SUBSTITUTE('Look Up Values'!$I$2:$I$10," ",""),0)),"","State error")),"")</f>
        <v/>
      </c>
      <c r="R1061" s="260" t="str">
        <f t="shared" si="33"/>
        <v/>
      </c>
    </row>
    <row r="1062" spans="1:18" ht="15.75">
      <c r="A1062" s="250">
        <v>1055</v>
      </c>
      <c r="B1062" s="198"/>
      <c r="C1062" s="25"/>
      <c r="D1062" s="25"/>
      <c r="E1062" s="25"/>
      <c r="F1062" s="25"/>
      <c r="G1062" s="26"/>
      <c r="H1062" s="27"/>
      <c r="I1062" s="28"/>
      <c r="J1062" s="430"/>
      <c r="K1062" s="48"/>
      <c r="L1062" s="457" t="str">
        <f t="shared" si="32"/>
        <v/>
      </c>
      <c r="M1062" s="245" cm="1">
        <f t="array" ref="M1062">SUMPRODUCT(--(N1062:Q1062&lt;&gt;"")) + IF(TRIM(R1062)="",0,LEN(R1062)-LEN(SUBSTITUTE(R1062,",",""))+1)</f>
        <v>0</v>
      </c>
      <c r="N1062" s="242" t="str">
        <f>IF(AND(I1062&lt;&gt;0,I1062&lt;&gt;""),IF(TRIM(SUBSTITUTE(B1062,CHAR(160),""))="","",IF(ISNUMBER(MATCH(TRIM(SUBSTITUTE(B1062,CHAR(160),"")),'Look Up Values'!$B$2:$B$500,0)),"","Origin error")),"")</f>
        <v/>
      </c>
      <c r="O1062" s="242" t="str">
        <f>IF(AND(I1062&lt;&gt;0,I1062&lt;&gt;""),IF(C1062="","",IF(AND(ISNUMBER(--LEFT(C1062,FIND(" ",C1062&amp;" ")-1)),OR(LEN(LEFT(C1062,FIND(" ",C1062&amp;" ")-1))=6,LEN(LEFT(C1062,FIND(" ",C1062&amp;" ")-1))=7),OR(ISNUMBER(MATCH(LEFT(C1062,FIND(" ",C1062&amp;" ")-1),'Look Up Values'!$G$2:$G$1000,0)),ISNUMBER(MATCH(LEFT(C1062,FIND(" ",C1062&amp;" ")-1),'Look Up Values'!$AE$2:$AE$2000,0)))),"","EWC error")),"")</f>
        <v/>
      </c>
      <c r="P1062" s="242" t="str" cm="1">
        <f t="array" ref="P1062">IF(AND(I1062&lt;&gt;0,I1062&lt;&gt;""),IF(D1062="","",IF(ISNUMBER(MATCH(SUBSTITUTE(D1062," ",""),SUBSTITUTE('Look Up Values'!$S$2:$S$120," ",""),0)),"","D&amp;R error")),"")</f>
        <v/>
      </c>
      <c r="Q1062" s="242" t="str" cm="1">
        <f t="array" ref="Q1062">IF(AND(I1062&lt;&gt;0,I1062&lt;&gt;""),IF(G1062="","",IF(ISNUMBER(MATCH(SUBSTITUTE(G1062," ",""),SUBSTITUTE('Look Up Values'!$I$2:$I$10," ",""),0)),"","State error")),"")</f>
        <v/>
      </c>
      <c r="R1062" s="260" t="str">
        <f t="shared" si="33"/>
        <v/>
      </c>
    </row>
    <row r="1063" spans="1:18" ht="15.75">
      <c r="A1063" s="250">
        <v>1056</v>
      </c>
      <c r="B1063" s="198"/>
      <c r="C1063" s="25"/>
      <c r="D1063" s="25"/>
      <c r="E1063" s="25"/>
      <c r="F1063" s="25"/>
      <c r="G1063" s="26"/>
      <c r="H1063" s="27"/>
      <c r="I1063" s="28"/>
      <c r="J1063" s="430"/>
      <c r="K1063" s="48"/>
      <c r="L1063" s="457" t="str">
        <f t="shared" si="32"/>
        <v/>
      </c>
      <c r="M1063" s="245" cm="1">
        <f t="array" ref="M1063">SUMPRODUCT(--(N1063:Q1063&lt;&gt;"")) + IF(TRIM(R1063)="",0,LEN(R1063)-LEN(SUBSTITUTE(R1063,",",""))+1)</f>
        <v>0</v>
      </c>
      <c r="N1063" s="242" t="str">
        <f>IF(AND(I1063&lt;&gt;0,I1063&lt;&gt;""),IF(TRIM(SUBSTITUTE(B1063,CHAR(160),""))="","",IF(ISNUMBER(MATCH(TRIM(SUBSTITUTE(B1063,CHAR(160),"")),'Look Up Values'!$B$2:$B$500,0)),"","Origin error")),"")</f>
        <v/>
      </c>
      <c r="O1063" s="242" t="str">
        <f>IF(AND(I1063&lt;&gt;0,I1063&lt;&gt;""),IF(C1063="","",IF(AND(ISNUMBER(--LEFT(C1063,FIND(" ",C1063&amp;" ")-1)),OR(LEN(LEFT(C1063,FIND(" ",C1063&amp;" ")-1))=6,LEN(LEFT(C1063,FIND(" ",C1063&amp;" ")-1))=7),OR(ISNUMBER(MATCH(LEFT(C1063,FIND(" ",C1063&amp;" ")-1),'Look Up Values'!$G$2:$G$1000,0)),ISNUMBER(MATCH(LEFT(C1063,FIND(" ",C1063&amp;" ")-1),'Look Up Values'!$AE$2:$AE$2000,0)))),"","EWC error")),"")</f>
        <v/>
      </c>
      <c r="P1063" s="242" t="str" cm="1">
        <f t="array" ref="P1063">IF(AND(I1063&lt;&gt;0,I1063&lt;&gt;""),IF(D1063="","",IF(ISNUMBER(MATCH(SUBSTITUTE(D1063," ",""),SUBSTITUTE('Look Up Values'!$S$2:$S$120," ",""),0)),"","D&amp;R error")),"")</f>
        <v/>
      </c>
      <c r="Q1063" s="242" t="str" cm="1">
        <f t="array" ref="Q1063">IF(AND(I1063&lt;&gt;0,I1063&lt;&gt;""),IF(G1063="","",IF(ISNUMBER(MATCH(SUBSTITUTE(G1063," ",""),SUBSTITUTE('Look Up Values'!$I$2:$I$10," ",""),0)),"","State error")),"")</f>
        <v/>
      </c>
      <c r="R1063" s="260" t="str">
        <f t="shared" si="33"/>
        <v/>
      </c>
    </row>
    <row r="1064" spans="1:18" ht="15.75">
      <c r="A1064" s="250">
        <v>1057</v>
      </c>
      <c r="B1064" s="198"/>
      <c r="C1064" s="25"/>
      <c r="D1064" s="25"/>
      <c r="E1064" s="25"/>
      <c r="F1064" s="25"/>
      <c r="G1064" s="26"/>
      <c r="H1064" s="27"/>
      <c r="I1064" s="28"/>
      <c r="J1064" s="430"/>
      <c r="K1064" s="48"/>
      <c r="L1064" s="457" t="str">
        <f t="shared" si="32"/>
        <v/>
      </c>
      <c r="M1064" s="245" cm="1">
        <f t="array" ref="M1064">SUMPRODUCT(--(N1064:Q1064&lt;&gt;"")) + IF(TRIM(R1064)="",0,LEN(R1064)-LEN(SUBSTITUTE(R1064,",",""))+1)</f>
        <v>0</v>
      </c>
      <c r="N1064" s="242" t="str">
        <f>IF(AND(I1064&lt;&gt;0,I1064&lt;&gt;""),IF(TRIM(SUBSTITUTE(B1064,CHAR(160),""))="","",IF(ISNUMBER(MATCH(TRIM(SUBSTITUTE(B1064,CHAR(160),"")),'Look Up Values'!$B$2:$B$500,0)),"","Origin error")),"")</f>
        <v/>
      </c>
      <c r="O1064" s="242" t="str">
        <f>IF(AND(I1064&lt;&gt;0,I1064&lt;&gt;""),IF(C1064="","",IF(AND(ISNUMBER(--LEFT(C1064,FIND(" ",C1064&amp;" ")-1)),OR(LEN(LEFT(C1064,FIND(" ",C1064&amp;" ")-1))=6,LEN(LEFT(C1064,FIND(" ",C1064&amp;" ")-1))=7),OR(ISNUMBER(MATCH(LEFT(C1064,FIND(" ",C1064&amp;" ")-1),'Look Up Values'!$G$2:$G$1000,0)),ISNUMBER(MATCH(LEFT(C1064,FIND(" ",C1064&amp;" ")-1),'Look Up Values'!$AE$2:$AE$2000,0)))),"","EWC error")),"")</f>
        <v/>
      </c>
      <c r="P1064" s="242" t="str" cm="1">
        <f t="array" ref="P1064">IF(AND(I1064&lt;&gt;0,I1064&lt;&gt;""),IF(D1064="","",IF(ISNUMBER(MATCH(SUBSTITUTE(D1064," ",""),SUBSTITUTE('Look Up Values'!$S$2:$S$120," ",""),0)),"","D&amp;R error")),"")</f>
        <v/>
      </c>
      <c r="Q1064" s="242" t="str" cm="1">
        <f t="array" ref="Q1064">IF(AND(I1064&lt;&gt;0,I1064&lt;&gt;""),IF(G1064="","",IF(ISNUMBER(MATCH(SUBSTITUTE(G1064," ",""),SUBSTITUTE('Look Up Values'!$I$2:$I$10," ",""),0)),"","State error")),"")</f>
        <v/>
      </c>
      <c r="R1064" s="260" t="str">
        <f t="shared" si="33"/>
        <v/>
      </c>
    </row>
    <row r="1065" spans="1:18" ht="15.75">
      <c r="A1065" s="250">
        <v>1058</v>
      </c>
      <c r="B1065" s="198"/>
      <c r="C1065" s="25"/>
      <c r="D1065" s="25"/>
      <c r="E1065" s="25"/>
      <c r="F1065" s="25"/>
      <c r="G1065" s="26"/>
      <c r="H1065" s="27"/>
      <c r="I1065" s="28"/>
      <c r="J1065" s="430"/>
      <c r="K1065" s="48"/>
      <c r="L1065" s="457" t="str">
        <f t="shared" si="32"/>
        <v/>
      </c>
      <c r="M1065" s="245" cm="1">
        <f t="array" ref="M1065">SUMPRODUCT(--(N1065:Q1065&lt;&gt;"")) + IF(TRIM(R1065)="",0,LEN(R1065)-LEN(SUBSTITUTE(R1065,",",""))+1)</f>
        <v>0</v>
      </c>
      <c r="N1065" s="242" t="str">
        <f>IF(AND(I1065&lt;&gt;0,I1065&lt;&gt;""),IF(TRIM(SUBSTITUTE(B1065,CHAR(160),""))="","",IF(ISNUMBER(MATCH(TRIM(SUBSTITUTE(B1065,CHAR(160),"")),'Look Up Values'!$B$2:$B$500,0)),"","Origin error")),"")</f>
        <v/>
      </c>
      <c r="O1065" s="242" t="str">
        <f>IF(AND(I1065&lt;&gt;0,I1065&lt;&gt;""),IF(C1065="","",IF(AND(ISNUMBER(--LEFT(C1065,FIND(" ",C1065&amp;" ")-1)),OR(LEN(LEFT(C1065,FIND(" ",C1065&amp;" ")-1))=6,LEN(LEFT(C1065,FIND(" ",C1065&amp;" ")-1))=7),OR(ISNUMBER(MATCH(LEFT(C1065,FIND(" ",C1065&amp;" ")-1),'Look Up Values'!$G$2:$G$1000,0)),ISNUMBER(MATCH(LEFT(C1065,FIND(" ",C1065&amp;" ")-1),'Look Up Values'!$AE$2:$AE$2000,0)))),"","EWC error")),"")</f>
        <v/>
      </c>
      <c r="P1065" s="242" t="str" cm="1">
        <f t="array" ref="P1065">IF(AND(I1065&lt;&gt;0,I1065&lt;&gt;""),IF(D1065="","",IF(ISNUMBER(MATCH(SUBSTITUTE(D1065," ",""),SUBSTITUTE('Look Up Values'!$S$2:$S$120," ",""),0)),"","D&amp;R error")),"")</f>
        <v/>
      </c>
      <c r="Q1065" s="242" t="str" cm="1">
        <f t="array" ref="Q1065">IF(AND(I1065&lt;&gt;0,I1065&lt;&gt;""),IF(G1065="","",IF(ISNUMBER(MATCH(SUBSTITUTE(G1065," ",""),SUBSTITUTE('Look Up Values'!$I$2:$I$10," ",""),0)),"","State error")),"")</f>
        <v/>
      </c>
      <c r="R1065" s="260" t="str">
        <f t="shared" si="33"/>
        <v/>
      </c>
    </row>
    <row r="1066" spans="1:18" ht="15.75">
      <c r="A1066" s="250">
        <v>1059</v>
      </c>
      <c r="B1066" s="198"/>
      <c r="C1066" s="25"/>
      <c r="D1066" s="25"/>
      <c r="E1066" s="25"/>
      <c r="F1066" s="25"/>
      <c r="G1066" s="26"/>
      <c r="H1066" s="27"/>
      <c r="I1066" s="28"/>
      <c r="J1066" s="430"/>
      <c r="K1066" s="48"/>
      <c r="L1066" s="457" t="str">
        <f t="shared" si="32"/>
        <v/>
      </c>
      <c r="M1066" s="245" cm="1">
        <f t="array" ref="M1066">SUMPRODUCT(--(N1066:Q1066&lt;&gt;"")) + IF(TRIM(R1066)="",0,LEN(R1066)-LEN(SUBSTITUTE(R1066,",",""))+1)</f>
        <v>0</v>
      </c>
      <c r="N1066" s="242" t="str">
        <f>IF(AND(I1066&lt;&gt;0,I1066&lt;&gt;""),IF(TRIM(SUBSTITUTE(B1066,CHAR(160),""))="","",IF(ISNUMBER(MATCH(TRIM(SUBSTITUTE(B1066,CHAR(160),"")),'Look Up Values'!$B$2:$B$500,0)),"","Origin error")),"")</f>
        <v/>
      </c>
      <c r="O1066" s="242" t="str">
        <f>IF(AND(I1066&lt;&gt;0,I1066&lt;&gt;""),IF(C1066="","",IF(AND(ISNUMBER(--LEFT(C1066,FIND(" ",C1066&amp;" ")-1)),OR(LEN(LEFT(C1066,FIND(" ",C1066&amp;" ")-1))=6,LEN(LEFT(C1066,FIND(" ",C1066&amp;" ")-1))=7),OR(ISNUMBER(MATCH(LEFT(C1066,FIND(" ",C1066&amp;" ")-1),'Look Up Values'!$G$2:$G$1000,0)),ISNUMBER(MATCH(LEFT(C1066,FIND(" ",C1066&amp;" ")-1),'Look Up Values'!$AE$2:$AE$2000,0)))),"","EWC error")),"")</f>
        <v/>
      </c>
      <c r="P1066" s="242" t="str" cm="1">
        <f t="array" ref="P1066">IF(AND(I1066&lt;&gt;0,I1066&lt;&gt;""),IF(D1066="","",IF(ISNUMBER(MATCH(SUBSTITUTE(D1066," ",""),SUBSTITUTE('Look Up Values'!$S$2:$S$120," ",""),0)),"","D&amp;R error")),"")</f>
        <v/>
      </c>
      <c r="Q1066" s="242" t="str" cm="1">
        <f t="array" ref="Q1066">IF(AND(I1066&lt;&gt;0,I1066&lt;&gt;""),IF(G1066="","",IF(ISNUMBER(MATCH(SUBSTITUTE(G1066," ",""),SUBSTITUTE('Look Up Values'!$I$2:$I$10," ",""),0)),"","State error")),"")</f>
        <v/>
      </c>
      <c r="R1066" s="260" t="str">
        <f t="shared" si="33"/>
        <v/>
      </c>
    </row>
    <row r="1067" spans="1:18" ht="15.75">
      <c r="A1067" s="250">
        <v>1060</v>
      </c>
      <c r="B1067" s="198"/>
      <c r="C1067" s="25"/>
      <c r="D1067" s="25"/>
      <c r="E1067" s="25"/>
      <c r="F1067" s="25"/>
      <c r="G1067" s="26"/>
      <c r="H1067" s="27"/>
      <c r="I1067" s="28"/>
      <c r="J1067" s="430"/>
      <c r="K1067" s="48"/>
      <c r="L1067" s="457" t="str">
        <f t="shared" si="32"/>
        <v/>
      </c>
      <c r="M1067" s="245" cm="1">
        <f t="array" ref="M1067">SUMPRODUCT(--(N1067:Q1067&lt;&gt;"")) + IF(TRIM(R1067)="",0,LEN(R1067)-LEN(SUBSTITUTE(R1067,",",""))+1)</f>
        <v>0</v>
      </c>
      <c r="N1067" s="242" t="str">
        <f>IF(AND(I1067&lt;&gt;0,I1067&lt;&gt;""),IF(TRIM(SUBSTITUTE(B1067,CHAR(160),""))="","",IF(ISNUMBER(MATCH(TRIM(SUBSTITUTE(B1067,CHAR(160),"")),'Look Up Values'!$B$2:$B$500,0)),"","Origin error")),"")</f>
        <v/>
      </c>
      <c r="O1067" s="242" t="str">
        <f>IF(AND(I1067&lt;&gt;0,I1067&lt;&gt;""),IF(C1067="","",IF(AND(ISNUMBER(--LEFT(C1067,FIND(" ",C1067&amp;" ")-1)),OR(LEN(LEFT(C1067,FIND(" ",C1067&amp;" ")-1))=6,LEN(LEFT(C1067,FIND(" ",C1067&amp;" ")-1))=7),OR(ISNUMBER(MATCH(LEFT(C1067,FIND(" ",C1067&amp;" ")-1),'Look Up Values'!$G$2:$G$1000,0)),ISNUMBER(MATCH(LEFT(C1067,FIND(" ",C1067&amp;" ")-1),'Look Up Values'!$AE$2:$AE$2000,0)))),"","EWC error")),"")</f>
        <v/>
      </c>
      <c r="P1067" s="242" t="str" cm="1">
        <f t="array" ref="P1067">IF(AND(I1067&lt;&gt;0,I1067&lt;&gt;""),IF(D1067="","",IF(ISNUMBER(MATCH(SUBSTITUTE(D1067," ",""),SUBSTITUTE('Look Up Values'!$S$2:$S$120," ",""),0)),"","D&amp;R error")),"")</f>
        <v/>
      </c>
      <c r="Q1067" s="242" t="str" cm="1">
        <f t="array" ref="Q1067">IF(AND(I1067&lt;&gt;0,I1067&lt;&gt;""),IF(G1067="","",IF(ISNUMBER(MATCH(SUBSTITUTE(G1067," ",""),SUBSTITUTE('Look Up Values'!$I$2:$I$10," ",""),0)),"","State error")),"")</f>
        <v/>
      </c>
      <c r="R1067" s="260" t="str">
        <f t="shared" si="33"/>
        <v/>
      </c>
    </row>
    <row r="1068" spans="1:18" ht="15.75">
      <c r="A1068" s="250">
        <v>1061</v>
      </c>
      <c r="B1068" s="198"/>
      <c r="C1068" s="25"/>
      <c r="D1068" s="25"/>
      <c r="E1068" s="25"/>
      <c r="F1068" s="25"/>
      <c r="G1068" s="26"/>
      <c r="H1068" s="27"/>
      <c r="I1068" s="28"/>
      <c r="J1068" s="430"/>
      <c r="K1068" s="48"/>
      <c r="L1068" s="457" t="str">
        <f t="shared" si="32"/>
        <v/>
      </c>
      <c r="M1068" s="245" cm="1">
        <f t="array" ref="M1068">SUMPRODUCT(--(N1068:Q1068&lt;&gt;"")) + IF(TRIM(R1068)="",0,LEN(R1068)-LEN(SUBSTITUTE(R1068,",",""))+1)</f>
        <v>0</v>
      </c>
      <c r="N1068" s="242" t="str">
        <f>IF(AND(I1068&lt;&gt;0,I1068&lt;&gt;""),IF(TRIM(SUBSTITUTE(B1068,CHAR(160),""))="","",IF(ISNUMBER(MATCH(TRIM(SUBSTITUTE(B1068,CHAR(160),"")),'Look Up Values'!$B$2:$B$500,0)),"","Origin error")),"")</f>
        <v/>
      </c>
      <c r="O1068" s="242" t="str">
        <f>IF(AND(I1068&lt;&gt;0,I1068&lt;&gt;""),IF(C1068="","",IF(AND(ISNUMBER(--LEFT(C1068,FIND(" ",C1068&amp;" ")-1)),OR(LEN(LEFT(C1068,FIND(" ",C1068&amp;" ")-1))=6,LEN(LEFT(C1068,FIND(" ",C1068&amp;" ")-1))=7),OR(ISNUMBER(MATCH(LEFT(C1068,FIND(" ",C1068&amp;" ")-1),'Look Up Values'!$G$2:$G$1000,0)),ISNUMBER(MATCH(LEFT(C1068,FIND(" ",C1068&amp;" ")-1),'Look Up Values'!$AE$2:$AE$2000,0)))),"","EWC error")),"")</f>
        <v/>
      </c>
      <c r="P1068" s="242" t="str" cm="1">
        <f t="array" ref="P1068">IF(AND(I1068&lt;&gt;0,I1068&lt;&gt;""),IF(D1068="","",IF(ISNUMBER(MATCH(SUBSTITUTE(D1068," ",""),SUBSTITUTE('Look Up Values'!$S$2:$S$120," ",""),0)),"","D&amp;R error")),"")</f>
        <v/>
      </c>
      <c r="Q1068" s="242" t="str" cm="1">
        <f t="array" ref="Q1068">IF(AND(I1068&lt;&gt;0,I1068&lt;&gt;""),IF(G1068="","",IF(ISNUMBER(MATCH(SUBSTITUTE(G1068," ",""),SUBSTITUTE('Look Up Values'!$I$2:$I$10," ",""),0)),"","State error")),"")</f>
        <v/>
      </c>
      <c r="R1068" s="260" t="str">
        <f t="shared" si="33"/>
        <v/>
      </c>
    </row>
    <row r="1069" spans="1:18" ht="15.75">
      <c r="A1069" s="250">
        <v>1062</v>
      </c>
      <c r="B1069" s="198"/>
      <c r="C1069" s="25"/>
      <c r="D1069" s="25"/>
      <c r="E1069" s="25"/>
      <c r="F1069" s="25"/>
      <c r="G1069" s="26"/>
      <c r="H1069" s="27"/>
      <c r="I1069" s="28"/>
      <c r="J1069" s="430"/>
      <c r="K1069" s="48"/>
      <c r="L1069" s="457" t="str">
        <f t="shared" si="32"/>
        <v/>
      </c>
      <c r="M1069" s="245" cm="1">
        <f t="array" ref="M1069">SUMPRODUCT(--(N1069:Q1069&lt;&gt;"")) + IF(TRIM(R1069)="",0,LEN(R1069)-LEN(SUBSTITUTE(R1069,",",""))+1)</f>
        <v>0</v>
      </c>
      <c r="N1069" s="242" t="str">
        <f>IF(AND(I1069&lt;&gt;0,I1069&lt;&gt;""),IF(TRIM(SUBSTITUTE(B1069,CHAR(160),""))="","",IF(ISNUMBER(MATCH(TRIM(SUBSTITUTE(B1069,CHAR(160),"")),'Look Up Values'!$B$2:$B$500,0)),"","Origin error")),"")</f>
        <v/>
      </c>
      <c r="O1069" s="242" t="str">
        <f>IF(AND(I1069&lt;&gt;0,I1069&lt;&gt;""),IF(C1069="","",IF(AND(ISNUMBER(--LEFT(C1069,FIND(" ",C1069&amp;" ")-1)),OR(LEN(LEFT(C1069,FIND(" ",C1069&amp;" ")-1))=6,LEN(LEFT(C1069,FIND(" ",C1069&amp;" ")-1))=7),OR(ISNUMBER(MATCH(LEFT(C1069,FIND(" ",C1069&amp;" ")-1),'Look Up Values'!$G$2:$G$1000,0)),ISNUMBER(MATCH(LEFT(C1069,FIND(" ",C1069&amp;" ")-1),'Look Up Values'!$AE$2:$AE$2000,0)))),"","EWC error")),"")</f>
        <v/>
      </c>
      <c r="P1069" s="242" t="str" cm="1">
        <f t="array" ref="P1069">IF(AND(I1069&lt;&gt;0,I1069&lt;&gt;""),IF(D1069="","",IF(ISNUMBER(MATCH(SUBSTITUTE(D1069," ",""),SUBSTITUTE('Look Up Values'!$S$2:$S$120," ",""),0)),"","D&amp;R error")),"")</f>
        <v/>
      </c>
      <c r="Q1069" s="242" t="str" cm="1">
        <f t="array" ref="Q1069">IF(AND(I1069&lt;&gt;0,I1069&lt;&gt;""),IF(G1069="","",IF(ISNUMBER(MATCH(SUBSTITUTE(G1069," ",""),SUBSTITUTE('Look Up Values'!$I$2:$I$10," ",""),0)),"","State error")),"")</f>
        <v/>
      </c>
      <c r="R1069" s="260" t="str">
        <f t="shared" si="33"/>
        <v/>
      </c>
    </row>
    <row r="1070" spans="1:18" ht="15.75">
      <c r="A1070" s="250">
        <v>1063</v>
      </c>
      <c r="B1070" s="198"/>
      <c r="C1070" s="25"/>
      <c r="D1070" s="25"/>
      <c r="E1070" s="25"/>
      <c r="F1070" s="25"/>
      <c r="G1070" s="26"/>
      <c r="H1070" s="27"/>
      <c r="I1070" s="28"/>
      <c r="J1070" s="430"/>
      <c r="K1070" s="48"/>
      <c r="L1070" s="457" t="str">
        <f t="shared" si="32"/>
        <v/>
      </c>
      <c r="M1070" s="245" cm="1">
        <f t="array" ref="M1070">SUMPRODUCT(--(N1070:Q1070&lt;&gt;"")) + IF(TRIM(R1070)="",0,LEN(R1070)-LEN(SUBSTITUTE(R1070,",",""))+1)</f>
        <v>0</v>
      </c>
      <c r="N1070" s="242" t="str">
        <f>IF(AND(I1070&lt;&gt;0,I1070&lt;&gt;""),IF(TRIM(SUBSTITUTE(B1070,CHAR(160),""))="","",IF(ISNUMBER(MATCH(TRIM(SUBSTITUTE(B1070,CHAR(160),"")),'Look Up Values'!$B$2:$B$500,0)),"","Origin error")),"")</f>
        <v/>
      </c>
      <c r="O1070" s="242" t="str">
        <f>IF(AND(I1070&lt;&gt;0,I1070&lt;&gt;""),IF(C1070="","",IF(AND(ISNUMBER(--LEFT(C1070,FIND(" ",C1070&amp;" ")-1)),OR(LEN(LEFT(C1070,FIND(" ",C1070&amp;" ")-1))=6,LEN(LEFT(C1070,FIND(" ",C1070&amp;" ")-1))=7),OR(ISNUMBER(MATCH(LEFT(C1070,FIND(" ",C1070&amp;" ")-1),'Look Up Values'!$G$2:$G$1000,0)),ISNUMBER(MATCH(LEFT(C1070,FIND(" ",C1070&amp;" ")-1),'Look Up Values'!$AE$2:$AE$2000,0)))),"","EWC error")),"")</f>
        <v/>
      </c>
      <c r="P1070" s="242" t="str" cm="1">
        <f t="array" ref="P1070">IF(AND(I1070&lt;&gt;0,I1070&lt;&gt;""),IF(D1070="","",IF(ISNUMBER(MATCH(SUBSTITUTE(D1070," ",""),SUBSTITUTE('Look Up Values'!$S$2:$S$120," ",""),0)),"","D&amp;R error")),"")</f>
        <v/>
      </c>
      <c r="Q1070" s="242" t="str" cm="1">
        <f t="array" ref="Q1070">IF(AND(I1070&lt;&gt;0,I1070&lt;&gt;""),IF(G1070="","",IF(ISNUMBER(MATCH(SUBSTITUTE(G1070," ",""),SUBSTITUTE('Look Up Values'!$I$2:$I$10," ",""),0)),"","State error")),"")</f>
        <v/>
      </c>
      <c r="R1070" s="260" t="str">
        <f t="shared" si="33"/>
        <v/>
      </c>
    </row>
    <row r="1071" spans="1:18" ht="15.75">
      <c r="A1071" s="250">
        <v>1064</v>
      </c>
      <c r="B1071" s="198"/>
      <c r="C1071" s="25"/>
      <c r="D1071" s="25"/>
      <c r="E1071" s="25"/>
      <c r="F1071" s="25"/>
      <c r="G1071" s="26"/>
      <c r="H1071" s="27"/>
      <c r="I1071" s="28"/>
      <c r="J1071" s="430"/>
      <c r="K1071" s="48"/>
      <c r="L1071" s="457" t="str">
        <f t="shared" si="32"/>
        <v/>
      </c>
      <c r="M1071" s="245" cm="1">
        <f t="array" ref="M1071">SUMPRODUCT(--(N1071:Q1071&lt;&gt;"")) + IF(TRIM(R1071)="",0,LEN(R1071)-LEN(SUBSTITUTE(R1071,",",""))+1)</f>
        <v>0</v>
      </c>
      <c r="N1071" s="242" t="str">
        <f>IF(AND(I1071&lt;&gt;0,I1071&lt;&gt;""),IF(TRIM(SUBSTITUTE(B1071,CHAR(160),""))="","",IF(ISNUMBER(MATCH(TRIM(SUBSTITUTE(B1071,CHAR(160),"")),'Look Up Values'!$B$2:$B$500,0)),"","Origin error")),"")</f>
        <v/>
      </c>
      <c r="O1071" s="242" t="str">
        <f>IF(AND(I1071&lt;&gt;0,I1071&lt;&gt;""),IF(C1071="","",IF(AND(ISNUMBER(--LEFT(C1071,FIND(" ",C1071&amp;" ")-1)),OR(LEN(LEFT(C1071,FIND(" ",C1071&amp;" ")-1))=6,LEN(LEFT(C1071,FIND(" ",C1071&amp;" ")-1))=7),OR(ISNUMBER(MATCH(LEFT(C1071,FIND(" ",C1071&amp;" ")-1),'Look Up Values'!$G$2:$G$1000,0)),ISNUMBER(MATCH(LEFT(C1071,FIND(" ",C1071&amp;" ")-1),'Look Up Values'!$AE$2:$AE$2000,0)))),"","EWC error")),"")</f>
        <v/>
      </c>
      <c r="P1071" s="242" t="str" cm="1">
        <f t="array" ref="P1071">IF(AND(I1071&lt;&gt;0,I1071&lt;&gt;""),IF(D1071="","",IF(ISNUMBER(MATCH(SUBSTITUTE(D1071," ",""),SUBSTITUTE('Look Up Values'!$S$2:$S$120," ",""),0)),"","D&amp;R error")),"")</f>
        <v/>
      </c>
      <c r="Q1071" s="242" t="str" cm="1">
        <f t="array" ref="Q1071">IF(AND(I1071&lt;&gt;0,I1071&lt;&gt;""),IF(G1071="","",IF(ISNUMBER(MATCH(SUBSTITUTE(G1071," ",""),SUBSTITUTE('Look Up Values'!$I$2:$I$10," ",""),0)),"","State error")),"")</f>
        <v/>
      </c>
      <c r="R1071" s="260" t="str">
        <f t="shared" si="33"/>
        <v/>
      </c>
    </row>
    <row r="1072" spans="1:18" ht="15.75">
      <c r="A1072" s="250">
        <v>1065</v>
      </c>
      <c r="B1072" s="198"/>
      <c r="C1072" s="25"/>
      <c r="D1072" s="25"/>
      <c r="E1072" s="25"/>
      <c r="F1072" s="25"/>
      <c r="G1072" s="26"/>
      <c r="H1072" s="27"/>
      <c r="I1072" s="28"/>
      <c r="J1072" s="430"/>
      <c r="K1072" s="48"/>
      <c r="L1072" s="457" t="str">
        <f t="shared" si="32"/>
        <v/>
      </c>
      <c r="M1072" s="245" cm="1">
        <f t="array" ref="M1072">SUMPRODUCT(--(N1072:Q1072&lt;&gt;"")) + IF(TRIM(R1072)="",0,LEN(R1072)-LEN(SUBSTITUTE(R1072,",",""))+1)</f>
        <v>0</v>
      </c>
      <c r="N1072" s="242" t="str">
        <f>IF(AND(I1072&lt;&gt;0,I1072&lt;&gt;""),IF(TRIM(SUBSTITUTE(B1072,CHAR(160),""))="","",IF(ISNUMBER(MATCH(TRIM(SUBSTITUTE(B1072,CHAR(160),"")),'Look Up Values'!$B$2:$B$500,0)),"","Origin error")),"")</f>
        <v/>
      </c>
      <c r="O1072" s="242" t="str">
        <f>IF(AND(I1072&lt;&gt;0,I1072&lt;&gt;""),IF(C1072="","",IF(AND(ISNUMBER(--LEFT(C1072,FIND(" ",C1072&amp;" ")-1)),OR(LEN(LEFT(C1072,FIND(" ",C1072&amp;" ")-1))=6,LEN(LEFT(C1072,FIND(" ",C1072&amp;" ")-1))=7),OR(ISNUMBER(MATCH(LEFT(C1072,FIND(" ",C1072&amp;" ")-1),'Look Up Values'!$G$2:$G$1000,0)),ISNUMBER(MATCH(LEFT(C1072,FIND(" ",C1072&amp;" ")-1),'Look Up Values'!$AE$2:$AE$2000,0)))),"","EWC error")),"")</f>
        <v/>
      </c>
      <c r="P1072" s="242" t="str" cm="1">
        <f t="array" ref="P1072">IF(AND(I1072&lt;&gt;0,I1072&lt;&gt;""),IF(D1072="","",IF(ISNUMBER(MATCH(SUBSTITUTE(D1072," ",""),SUBSTITUTE('Look Up Values'!$S$2:$S$120," ",""),0)),"","D&amp;R error")),"")</f>
        <v/>
      </c>
      <c r="Q1072" s="242" t="str" cm="1">
        <f t="array" ref="Q1072">IF(AND(I1072&lt;&gt;0,I1072&lt;&gt;""),IF(G1072="","",IF(ISNUMBER(MATCH(SUBSTITUTE(G1072," ",""),SUBSTITUTE('Look Up Values'!$I$2:$I$10," ",""),0)),"","State error")),"")</f>
        <v/>
      </c>
      <c r="R1072" s="260" t="str">
        <f t="shared" si="33"/>
        <v/>
      </c>
    </row>
    <row r="1073" spans="1:18" ht="15.75">
      <c r="A1073" s="250">
        <v>1066</v>
      </c>
      <c r="B1073" s="198"/>
      <c r="C1073" s="25"/>
      <c r="D1073" s="25"/>
      <c r="E1073" s="25"/>
      <c r="F1073" s="25"/>
      <c r="G1073" s="26"/>
      <c r="H1073" s="27"/>
      <c r="I1073" s="28"/>
      <c r="J1073" s="430"/>
      <c r="K1073" s="48"/>
      <c r="L1073" s="457" t="str">
        <f t="shared" si="32"/>
        <v/>
      </c>
      <c r="M1073" s="245" cm="1">
        <f t="array" ref="M1073">SUMPRODUCT(--(N1073:Q1073&lt;&gt;"")) + IF(TRIM(R1073)="",0,LEN(R1073)-LEN(SUBSTITUTE(R1073,",",""))+1)</f>
        <v>0</v>
      </c>
      <c r="N1073" s="242" t="str">
        <f>IF(AND(I1073&lt;&gt;0,I1073&lt;&gt;""),IF(TRIM(SUBSTITUTE(B1073,CHAR(160),""))="","",IF(ISNUMBER(MATCH(TRIM(SUBSTITUTE(B1073,CHAR(160),"")),'Look Up Values'!$B$2:$B$500,0)),"","Origin error")),"")</f>
        <v/>
      </c>
      <c r="O1073" s="242" t="str">
        <f>IF(AND(I1073&lt;&gt;0,I1073&lt;&gt;""),IF(C1073="","",IF(AND(ISNUMBER(--LEFT(C1073,FIND(" ",C1073&amp;" ")-1)),OR(LEN(LEFT(C1073,FIND(" ",C1073&amp;" ")-1))=6,LEN(LEFT(C1073,FIND(" ",C1073&amp;" ")-1))=7),OR(ISNUMBER(MATCH(LEFT(C1073,FIND(" ",C1073&amp;" ")-1),'Look Up Values'!$G$2:$G$1000,0)),ISNUMBER(MATCH(LEFT(C1073,FIND(" ",C1073&amp;" ")-1),'Look Up Values'!$AE$2:$AE$2000,0)))),"","EWC error")),"")</f>
        <v/>
      </c>
      <c r="P1073" s="242" t="str" cm="1">
        <f t="array" ref="P1073">IF(AND(I1073&lt;&gt;0,I1073&lt;&gt;""),IF(D1073="","",IF(ISNUMBER(MATCH(SUBSTITUTE(D1073," ",""),SUBSTITUTE('Look Up Values'!$S$2:$S$120," ",""),0)),"","D&amp;R error")),"")</f>
        <v/>
      </c>
      <c r="Q1073" s="242" t="str" cm="1">
        <f t="array" ref="Q1073">IF(AND(I1073&lt;&gt;0,I1073&lt;&gt;""),IF(G1073="","",IF(ISNUMBER(MATCH(SUBSTITUTE(G1073," ",""),SUBSTITUTE('Look Up Values'!$I$2:$I$10," ",""),0)),"","State error")),"")</f>
        <v/>
      </c>
      <c r="R1073" s="260" t="str">
        <f t="shared" si="33"/>
        <v/>
      </c>
    </row>
    <row r="1074" spans="1:18" ht="15.75">
      <c r="A1074" s="250">
        <v>1067</v>
      </c>
      <c r="B1074" s="198"/>
      <c r="C1074" s="25"/>
      <c r="D1074" s="25"/>
      <c r="E1074" s="25"/>
      <c r="F1074" s="25"/>
      <c r="G1074" s="26"/>
      <c r="H1074" s="27"/>
      <c r="I1074" s="28"/>
      <c r="J1074" s="430"/>
      <c r="K1074" s="48"/>
      <c r="L1074" s="457" t="str">
        <f t="shared" si="32"/>
        <v/>
      </c>
      <c r="M1074" s="245" cm="1">
        <f t="array" ref="M1074">SUMPRODUCT(--(N1074:Q1074&lt;&gt;"")) + IF(TRIM(R1074)="",0,LEN(R1074)-LEN(SUBSTITUTE(R1074,",",""))+1)</f>
        <v>0</v>
      </c>
      <c r="N1074" s="242" t="str">
        <f>IF(AND(I1074&lt;&gt;0,I1074&lt;&gt;""),IF(TRIM(SUBSTITUTE(B1074,CHAR(160),""))="","",IF(ISNUMBER(MATCH(TRIM(SUBSTITUTE(B1074,CHAR(160),"")),'Look Up Values'!$B$2:$B$500,0)),"","Origin error")),"")</f>
        <v/>
      </c>
      <c r="O1074" s="242" t="str">
        <f>IF(AND(I1074&lt;&gt;0,I1074&lt;&gt;""),IF(C1074="","",IF(AND(ISNUMBER(--LEFT(C1074,FIND(" ",C1074&amp;" ")-1)),OR(LEN(LEFT(C1074,FIND(" ",C1074&amp;" ")-1))=6,LEN(LEFT(C1074,FIND(" ",C1074&amp;" ")-1))=7),OR(ISNUMBER(MATCH(LEFT(C1074,FIND(" ",C1074&amp;" ")-1),'Look Up Values'!$G$2:$G$1000,0)),ISNUMBER(MATCH(LEFT(C1074,FIND(" ",C1074&amp;" ")-1),'Look Up Values'!$AE$2:$AE$2000,0)))),"","EWC error")),"")</f>
        <v/>
      </c>
      <c r="P1074" s="242" t="str" cm="1">
        <f t="array" ref="P1074">IF(AND(I1074&lt;&gt;0,I1074&lt;&gt;""),IF(D1074="","",IF(ISNUMBER(MATCH(SUBSTITUTE(D1074," ",""),SUBSTITUTE('Look Up Values'!$S$2:$S$120," ",""),0)),"","D&amp;R error")),"")</f>
        <v/>
      </c>
      <c r="Q1074" s="242" t="str" cm="1">
        <f t="array" ref="Q1074">IF(AND(I1074&lt;&gt;0,I1074&lt;&gt;""),IF(G1074="","",IF(ISNUMBER(MATCH(SUBSTITUTE(G1074," ",""),SUBSTITUTE('Look Up Values'!$I$2:$I$10," ",""),0)),"","State error")),"")</f>
        <v/>
      </c>
      <c r="R1074" s="260" t="str">
        <f t="shared" si="33"/>
        <v/>
      </c>
    </row>
    <row r="1075" spans="1:18" ht="15.75">
      <c r="A1075" s="250">
        <v>1068</v>
      </c>
      <c r="B1075" s="198"/>
      <c r="C1075" s="25"/>
      <c r="D1075" s="25"/>
      <c r="E1075" s="25"/>
      <c r="F1075" s="25"/>
      <c r="G1075" s="26"/>
      <c r="H1075" s="27"/>
      <c r="I1075" s="28"/>
      <c r="J1075" s="430"/>
      <c r="K1075" s="48"/>
      <c r="L1075" s="457" t="str">
        <f t="shared" si="32"/>
        <v/>
      </c>
      <c r="M1075" s="245" cm="1">
        <f t="array" ref="M1075">SUMPRODUCT(--(N1075:Q1075&lt;&gt;"")) + IF(TRIM(R1075)="",0,LEN(R1075)-LEN(SUBSTITUTE(R1075,",",""))+1)</f>
        <v>0</v>
      </c>
      <c r="N1075" s="242" t="str">
        <f>IF(AND(I1075&lt;&gt;0,I1075&lt;&gt;""),IF(TRIM(SUBSTITUTE(B1075,CHAR(160),""))="","",IF(ISNUMBER(MATCH(TRIM(SUBSTITUTE(B1075,CHAR(160),"")),'Look Up Values'!$B$2:$B$500,0)),"","Origin error")),"")</f>
        <v/>
      </c>
      <c r="O1075" s="242" t="str">
        <f>IF(AND(I1075&lt;&gt;0,I1075&lt;&gt;""),IF(C1075="","",IF(AND(ISNUMBER(--LEFT(C1075,FIND(" ",C1075&amp;" ")-1)),OR(LEN(LEFT(C1075,FIND(" ",C1075&amp;" ")-1))=6,LEN(LEFT(C1075,FIND(" ",C1075&amp;" ")-1))=7),OR(ISNUMBER(MATCH(LEFT(C1075,FIND(" ",C1075&amp;" ")-1),'Look Up Values'!$G$2:$G$1000,0)),ISNUMBER(MATCH(LEFT(C1075,FIND(" ",C1075&amp;" ")-1),'Look Up Values'!$AE$2:$AE$2000,0)))),"","EWC error")),"")</f>
        <v/>
      </c>
      <c r="P1075" s="242" t="str" cm="1">
        <f t="array" ref="P1075">IF(AND(I1075&lt;&gt;0,I1075&lt;&gt;""),IF(D1075="","",IF(ISNUMBER(MATCH(SUBSTITUTE(D1075," ",""),SUBSTITUTE('Look Up Values'!$S$2:$S$120," ",""),0)),"","D&amp;R error")),"")</f>
        <v/>
      </c>
      <c r="Q1075" s="242" t="str" cm="1">
        <f t="array" ref="Q1075">IF(AND(I1075&lt;&gt;0,I1075&lt;&gt;""),IF(G1075="","",IF(ISNUMBER(MATCH(SUBSTITUTE(G1075," ",""),SUBSTITUTE('Look Up Values'!$I$2:$I$10," ",""),0)),"","State error")),"")</f>
        <v/>
      </c>
      <c r="R1075" s="260" t="str">
        <f t="shared" si="33"/>
        <v/>
      </c>
    </row>
    <row r="1076" spans="1:18" ht="15.75">
      <c r="A1076" s="250">
        <v>1069</v>
      </c>
      <c r="B1076" s="198"/>
      <c r="C1076" s="25"/>
      <c r="D1076" s="25"/>
      <c r="E1076" s="25"/>
      <c r="F1076" s="25"/>
      <c r="G1076" s="26"/>
      <c r="H1076" s="27"/>
      <c r="I1076" s="28"/>
      <c r="J1076" s="430"/>
      <c r="K1076" s="48"/>
      <c r="L1076" s="457" t="str">
        <f t="shared" si="32"/>
        <v/>
      </c>
      <c r="M1076" s="245" cm="1">
        <f t="array" ref="M1076">SUMPRODUCT(--(N1076:Q1076&lt;&gt;"")) + IF(TRIM(R1076)="",0,LEN(R1076)-LEN(SUBSTITUTE(R1076,",",""))+1)</f>
        <v>0</v>
      </c>
      <c r="N1076" s="242" t="str">
        <f>IF(AND(I1076&lt;&gt;0,I1076&lt;&gt;""),IF(TRIM(SUBSTITUTE(B1076,CHAR(160),""))="","",IF(ISNUMBER(MATCH(TRIM(SUBSTITUTE(B1076,CHAR(160),"")),'Look Up Values'!$B$2:$B$500,0)),"","Origin error")),"")</f>
        <v/>
      </c>
      <c r="O1076" s="242" t="str">
        <f>IF(AND(I1076&lt;&gt;0,I1076&lt;&gt;""),IF(C1076="","",IF(AND(ISNUMBER(--LEFT(C1076,FIND(" ",C1076&amp;" ")-1)),OR(LEN(LEFT(C1076,FIND(" ",C1076&amp;" ")-1))=6,LEN(LEFT(C1076,FIND(" ",C1076&amp;" ")-1))=7),OR(ISNUMBER(MATCH(LEFT(C1076,FIND(" ",C1076&amp;" ")-1),'Look Up Values'!$G$2:$G$1000,0)),ISNUMBER(MATCH(LEFT(C1076,FIND(" ",C1076&amp;" ")-1),'Look Up Values'!$AE$2:$AE$2000,0)))),"","EWC error")),"")</f>
        <v/>
      </c>
      <c r="P1076" s="242" t="str" cm="1">
        <f t="array" ref="P1076">IF(AND(I1076&lt;&gt;0,I1076&lt;&gt;""),IF(D1076="","",IF(ISNUMBER(MATCH(SUBSTITUTE(D1076," ",""),SUBSTITUTE('Look Up Values'!$S$2:$S$120," ",""),0)),"","D&amp;R error")),"")</f>
        <v/>
      </c>
      <c r="Q1076" s="242" t="str" cm="1">
        <f t="array" ref="Q1076">IF(AND(I1076&lt;&gt;0,I1076&lt;&gt;""),IF(G1076="","",IF(ISNUMBER(MATCH(SUBSTITUTE(G1076," ",""),SUBSTITUTE('Look Up Values'!$I$2:$I$10," ",""),0)),"","State error")),"")</f>
        <v/>
      </c>
      <c r="R1076" s="260" t="str">
        <f t="shared" si="33"/>
        <v/>
      </c>
    </row>
    <row r="1077" spans="1:18" ht="15.75">
      <c r="A1077" s="250">
        <v>1070</v>
      </c>
      <c r="B1077" s="198"/>
      <c r="C1077" s="25"/>
      <c r="D1077" s="25"/>
      <c r="E1077" s="25"/>
      <c r="F1077" s="25"/>
      <c r="G1077" s="26"/>
      <c r="H1077" s="27"/>
      <c r="I1077" s="28"/>
      <c r="J1077" s="430"/>
      <c r="K1077" s="48"/>
      <c r="L1077" s="457" t="str">
        <f t="shared" si="32"/>
        <v/>
      </c>
      <c r="M1077" s="245" cm="1">
        <f t="array" ref="M1077">SUMPRODUCT(--(N1077:Q1077&lt;&gt;"")) + IF(TRIM(R1077)="",0,LEN(R1077)-LEN(SUBSTITUTE(R1077,",",""))+1)</f>
        <v>0</v>
      </c>
      <c r="N1077" s="242" t="str">
        <f>IF(AND(I1077&lt;&gt;0,I1077&lt;&gt;""),IF(TRIM(SUBSTITUTE(B1077,CHAR(160),""))="","",IF(ISNUMBER(MATCH(TRIM(SUBSTITUTE(B1077,CHAR(160),"")),'Look Up Values'!$B$2:$B$500,0)),"","Origin error")),"")</f>
        <v/>
      </c>
      <c r="O1077" s="242" t="str">
        <f>IF(AND(I1077&lt;&gt;0,I1077&lt;&gt;""),IF(C1077="","",IF(AND(ISNUMBER(--LEFT(C1077,FIND(" ",C1077&amp;" ")-1)),OR(LEN(LEFT(C1077,FIND(" ",C1077&amp;" ")-1))=6,LEN(LEFT(C1077,FIND(" ",C1077&amp;" ")-1))=7),OR(ISNUMBER(MATCH(LEFT(C1077,FIND(" ",C1077&amp;" ")-1),'Look Up Values'!$G$2:$G$1000,0)),ISNUMBER(MATCH(LEFT(C1077,FIND(" ",C1077&amp;" ")-1),'Look Up Values'!$AE$2:$AE$2000,0)))),"","EWC error")),"")</f>
        <v/>
      </c>
      <c r="P1077" s="242" t="str" cm="1">
        <f t="array" ref="P1077">IF(AND(I1077&lt;&gt;0,I1077&lt;&gt;""),IF(D1077="","",IF(ISNUMBER(MATCH(SUBSTITUTE(D1077," ",""),SUBSTITUTE('Look Up Values'!$S$2:$S$120," ",""),0)),"","D&amp;R error")),"")</f>
        <v/>
      </c>
      <c r="Q1077" s="242" t="str" cm="1">
        <f t="array" ref="Q1077">IF(AND(I1077&lt;&gt;0,I1077&lt;&gt;""),IF(G1077="","",IF(ISNUMBER(MATCH(SUBSTITUTE(G1077," ",""),SUBSTITUTE('Look Up Values'!$I$2:$I$10," ",""),0)),"","State error")),"")</f>
        <v/>
      </c>
      <c r="R1077" s="260" t="str">
        <f t="shared" si="33"/>
        <v/>
      </c>
    </row>
    <row r="1078" spans="1:18" ht="15.75">
      <c r="A1078" s="250">
        <v>1071</v>
      </c>
      <c r="B1078" s="198"/>
      <c r="C1078" s="25"/>
      <c r="D1078" s="25"/>
      <c r="E1078" s="25"/>
      <c r="F1078" s="25"/>
      <c r="G1078" s="26"/>
      <c r="H1078" s="27"/>
      <c r="I1078" s="28"/>
      <c r="J1078" s="430"/>
      <c r="K1078" s="48"/>
      <c r="L1078" s="457" t="str">
        <f t="shared" si="32"/>
        <v/>
      </c>
      <c r="M1078" s="245" cm="1">
        <f t="array" ref="M1078">SUMPRODUCT(--(N1078:Q1078&lt;&gt;"")) + IF(TRIM(R1078)="",0,LEN(R1078)-LEN(SUBSTITUTE(R1078,",",""))+1)</f>
        <v>0</v>
      </c>
      <c r="N1078" s="242" t="str">
        <f>IF(AND(I1078&lt;&gt;0,I1078&lt;&gt;""),IF(TRIM(SUBSTITUTE(B1078,CHAR(160),""))="","",IF(ISNUMBER(MATCH(TRIM(SUBSTITUTE(B1078,CHAR(160),"")),'Look Up Values'!$B$2:$B$500,0)),"","Origin error")),"")</f>
        <v/>
      </c>
      <c r="O1078" s="242" t="str">
        <f>IF(AND(I1078&lt;&gt;0,I1078&lt;&gt;""),IF(C1078="","",IF(AND(ISNUMBER(--LEFT(C1078,FIND(" ",C1078&amp;" ")-1)),OR(LEN(LEFT(C1078,FIND(" ",C1078&amp;" ")-1))=6,LEN(LEFT(C1078,FIND(" ",C1078&amp;" ")-1))=7),OR(ISNUMBER(MATCH(LEFT(C1078,FIND(" ",C1078&amp;" ")-1),'Look Up Values'!$G$2:$G$1000,0)),ISNUMBER(MATCH(LEFT(C1078,FIND(" ",C1078&amp;" ")-1),'Look Up Values'!$AE$2:$AE$2000,0)))),"","EWC error")),"")</f>
        <v/>
      </c>
      <c r="P1078" s="242" t="str" cm="1">
        <f t="array" ref="P1078">IF(AND(I1078&lt;&gt;0,I1078&lt;&gt;""),IF(D1078="","",IF(ISNUMBER(MATCH(SUBSTITUTE(D1078," ",""),SUBSTITUTE('Look Up Values'!$S$2:$S$120," ",""),0)),"","D&amp;R error")),"")</f>
        <v/>
      </c>
      <c r="Q1078" s="242" t="str" cm="1">
        <f t="array" ref="Q1078">IF(AND(I1078&lt;&gt;0,I1078&lt;&gt;""),IF(G1078="","",IF(ISNUMBER(MATCH(SUBSTITUTE(G1078," ",""),SUBSTITUTE('Look Up Values'!$I$2:$I$10," ",""),0)),"","State error")),"")</f>
        <v/>
      </c>
      <c r="R1078" s="260" t="str">
        <f t="shared" si="33"/>
        <v/>
      </c>
    </row>
    <row r="1079" spans="1:18" ht="15.75">
      <c r="A1079" s="250">
        <v>1072</v>
      </c>
      <c r="B1079" s="198"/>
      <c r="C1079" s="25"/>
      <c r="D1079" s="25"/>
      <c r="E1079" s="25"/>
      <c r="F1079" s="25"/>
      <c r="G1079" s="26"/>
      <c r="H1079" s="27"/>
      <c r="I1079" s="28"/>
      <c r="J1079" s="430"/>
      <c r="K1079" s="48"/>
      <c r="L1079" s="457" t="str">
        <f t="shared" si="32"/>
        <v/>
      </c>
      <c r="M1079" s="245" cm="1">
        <f t="array" ref="M1079">SUMPRODUCT(--(N1079:Q1079&lt;&gt;"")) + IF(TRIM(R1079)="",0,LEN(R1079)-LEN(SUBSTITUTE(R1079,",",""))+1)</f>
        <v>0</v>
      </c>
      <c r="N1079" s="242" t="str">
        <f>IF(AND(I1079&lt;&gt;0,I1079&lt;&gt;""),IF(TRIM(SUBSTITUTE(B1079,CHAR(160),""))="","",IF(ISNUMBER(MATCH(TRIM(SUBSTITUTE(B1079,CHAR(160),"")),'Look Up Values'!$B$2:$B$500,0)),"","Origin error")),"")</f>
        <v/>
      </c>
      <c r="O1079" s="242" t="str">
        <f>IF(AND(I1079&lt;&gt;0,I1079&lt;&gt;""),IF(C1079="","",IF(AND(ISNUMBER(--LEFT(C1079,FIND(" ",C1079&amp;" ")-1)),OR(LEN(LEFT(C1079,FIND(" ",C1079&amp;" ")-1))=6,LEN(LEFT(C1079,FIND(" ",C1079&amp;" ")-1))=7),OR(ISNUMBER(MATCH(LEFT(C1079,FIND(" ",C1079&amp;" ")-1),'Look Up Values'!$G$2:$G$1000,0)),ISNUMBER(MATCH(LEFT(C1079,FIND(" ",C1079&amp;" ")-1),'Look Up Values'!$AE$2:$AE$2000,0)))),"","EWC error")),"")</f>
        <v/>
      </c>
      <c r="P1079" s="242" t="str" cm="1">
        <f t="array" ref="P1079">IF(AND(I1079&lt;&gt;0,I1079&lt;&gt;""),IF(D1079="","",IF(ISNUMBER(MATCH(SUBSTITUTE(D1079," ",""),SUBSTITUTE('Look Up Values'!$S$2:$S$120," ",""),0)),"","D&amp;R error")),"")</f>
        <v/>
      </c>
      <c r="Q1079" s="242" t="str" cm="1">
        <f t="array" ref="Q1079">IF(AND(I1079&lt;&gt;0,I1079&lt;&gt;""),IF(G1079="","",IF(ISNUMBER(MATCH(SUBSTITUTE(G1079," ",""),SUBSTITUTE('Look Up Values'!$I$2:$I$10," ",""),0)),"","State error")),"")</f>
        <v/>
      </c>
      <c r="R1079" s="260" t="str">
        <f t="shared" si="33"/>
        <v/>
      </c>
    </row>
    <row r="1080" spans="1:18" ht="15.75">
      <c r="A1080" s="250">
        <v>1073</v>
      </c>
      <c r="B1080" s="198"/>
      <c r="C1080" s="25"/>
      <c r="D1080" s="25"/>
      <c r="E1080" s="25"/>
      <c r="F1080" s="25"/>
      <c r="G1080" s="26"/>
      <c r="H1080" s="27"/>
      <c r="I1080" s="28"/>
      <c r="J1080" s="430"/>
      <c r="K1080" s="48"/>
      <c r="L1080" s="457" t="str">
        <f t="shared" si="32"/>
        <v/>
      </c>
      <c r="M1080" s="245" cm="1">
        <f t="array" ref="M1080">SUMPRODUCT(--(N1080:Q1080&lt;&gt;"")) + IF(TRIM(R1080)="",0,LEN(R1080)-LEN(SUBSTITUTE(R1080,",",""))+1)</f>
        <v>0</v>
      </c>
      <c r="N1080" s="242" t="str">
        <f>IF(AND(I1080&lt;&gt;0,I1080&lt;&gt;""),IF(TRIM(SUBSTITUTE(B1080,CHAR(160),""))="","",IF(ISNUMBER(MATCH(TRIM(SUBSTITUTE(B1080,CHAR(160),"")),'Look Up Values'!$B$2:$B$500,0)),"","Origin error")),"")</f>
        <v/>
      </c>
      <c r="O1080" s="242" t="str">
        <f>IF(AND(I1080&lt;&gt;0,I1080&lt;&gt;""),IF(C1080="","",IF(AND(ISNUMBER(--LEFT(C1080,FIND(" ",C1080&amp;" ")-1)),OR(LEN(LEFT(C1080,FIND(" ",C1080&amp;" ")-1))=6,LEN(LEFT(C1080,FIND(" ",C1080&amp;" ")-1))=7),OR(ISNUMBER(MATCH(LEFT(C1080,FIND(" ",C1080&amp;" ")-1),'Look Up Values'!$G$2:$G$1000,0)),ISNUMBER(MATCH(LEFT(C1080,FIND(" ",C1080&amp;" ")-1),'Look Up Values'!$AE$2:$AE$2000,0)))),"","EWC error")),"")</f>
        <v/>
      </c>
      <c r="P1080" s="242" t="str" cm="1">
        <f t="array" ref="P1080">IF(AND(I1080&lt;&gt;0,I1080&lt;&gt;""),IF(D1080="","",IF(ISNUMBER(MATCH(SUBSTITUTE(D1080," ",""),SUBSTITUTE('Look Up Values'!$S$2:$S$120," ",""),0)),"","D&amp;R error")),"")</f>
        <v/>
      </c>
      <c r="Q1080" s="242" t="str" cm="1">
        <f t="array" ref="Q1080">IF(AND(I1080&lt;&gt;0,I1080&lt;&gt;""),IF(G1080="","",IF(ISNUMBER(MATCH(SUBSTITUTE(G1080," ",""),SUBSTITUTE('Look Up Values'!$I$2:$I$10," ",""),0)),"","State error")),"")</f>
        <v/>
      </c>
      <c r="R1080" s="260" t="str">
        <f t="shared" si="33"/>
        <v/>
      </c>
    </row>
    <row r="1081" spans="1:18" ht="15.75">
      <c r="A1081" s="250">
        <v>1074</v>
      </c>
      <c r="B1081" s="198"/>
      <c r="C1081" s="25"/>
      <c r="D1081" s="25"/>
      <c r="E1081" s="25"/>
      <c r="F1081" s="25"/>
      <c r="G1081" s="26"/>
      <c r="H1081" s="27"/>
      <c r="I1081" s="28"/>
      <c r="J1081" s="430"/>
      <c r="K1081" s="48"/>
      <c r="L1081" s="457" t="str">
        <f t="shared" si="32"/>
        <v/>
      </c>
      <c r="M1081" s="245" cm="1">
        <f t="array" ref="M1081">SUMPRODUCT(--(N1081:Q1081&lt;&gt;"")) + IF(TRIM(R1081)="",0,LEN(R1081)-LEN(SUBSTITUTE(R1081,",",""))+1)</f>
        <v>0</v>
      </c>
      <c r="N1081" s="242" t="str">
        <f>IF(AND(I1081&lt;&gt;0,I1081&lt;&gt;""),IF(TRIM(SUBSTITUTE(B1081,CHAR(160),""))="","",IF(ISNUMBER(MATCH(TRIM(SUBSTITUTE(B1081,CHAR(160),"")),'Look Up Values'!$B$2:$B$500,0)),"","Origin error")),"")</f>
        <v/>
      </c>
      <c r="O1081" s="242" t="str">
        <f>IF(AND(I1081&lt;&gt;0,I1081&lt;&gt;""),IF(C1081="","",IF(AND(ISNUMBER(--LEFT(C1081,FIND(" ",C1081&amp;" ")-1)),OR(LEN(LEFT(C1081,FIND(" ",C1081&amp;" ")-1))=6,LEN(LEFT(C1081,FIND(" ",C1081&amp;" ")-1))=7),OR(ISNUMBER(MATCH(LEFT(C1081,FIND(" ",C1081&amp;" ")-1),'Look Up Values'!$G$2:$G$1000,0)),ISNUMBER(MATCH(LEFT(C1081,FIND(" ",C1081&amp;" ")-1),'Look Up Values'!$AE$2:$AE$2000,0)))),"","EWC error")),"")</f>
        <v/>
      </c>
      <c r="P1081" s="242" t="str" cm="1">
        <f t="array" ref="P1081">IF(AND(I1081&lt;&gt;0,I1081&lt;&gt;""),IF(D1081="","",IF(ISNUMBER(MATCH(SUBSTITUTE(D1081," ",""),SUBSTITUTE('Look Up Values'!$S$2:$S$120," ",""),0)),"","D&amp;R error")),"")</f>
        <v/>
      </c>
      <c r="Q1081" s="242" t="str" cm="1">
        <f t="array" ref="Q1081">IF(AND(I1081&lt;&gt;0,I1081&lt;&gt;""),IF(G1081="","",IF(ISNUMBER(MATCH(SUBSTITUTE(G1081," ",""),SUBSTITUTE('Look Up Values'!$I$2:$I$10," ",""),0)),"","State error")),"")</f>
        <v/>
      </c>
      <c r="R1081" s="260" t="str">
        <f t="shared" si="33"/>
        <v/>
      </c>
    </row>
    <row r="1082" spans="1:18" ht="15.75">
      <c r="A1082" s="250">
        <v>1075</v>
      </c>
      <c r="B1082" s="198"/>
      <c r="C1082" s="25"/>
      <c r="D1082" s="25"/>
      <c r="E1082" s="25"/>
      <c r="F1082" s="25"/>
      <c r="G1082" s="26"/>
      <c r="H1082" s="27"/>
      <c r="I1082" s="28"/>
      <c r="J1082" s="430"/>
      <c r="K1082" s="48"/>
      <c r="L1082" s="457" t="str">
        <f t="shared" si="32"/>
        <v/>
      </c>
      <c r="M1082" s="245" cm="1">
        <f t="array" ref="M1082">SUMPRODUCT(--(N1082:Q1082&lt;&gt;"")) + IF(TRIM(R1082)="",0,LEN(R1082)-LEN(SUBSTITUTE(R1082,",",""))+1)</f>
        <v>0</v>
      </c>
      <c r="N1082" s="242" t="str">
        <f>IF(AND(I1082&lt;&gt;0,I1082&lt;&gt;""),IF(TRIM(SUBSTITUTE(B1082,CHAR(160),""))="","",IF(ISNUMBER(MATCH(TRIM(SUBSTITUTE(B1082,CHAR(160),"")),'Look Up Values'!$B$2:$B$500,0)),"","Origin error")),"")</f>
        <v/>
      </c>
      <c r="O1082" s="242" t="str">
        <f>IF(AND(I1082&lt;&gt;0,I1082&lt;&gt;""),IF(C1082="","",IF(AND(ISNUMBER(--LEFT(C1082,FIND(" ",C1082&amp;" ")-1)),OR(LEN(LEFT(C1082,FIND(" ",C1082&amp;" ")-1))=6,LEN(LEFT(C1082,FIND(" ",C1082&amp;" ")-1))=7),OR(ISNUMBER(MATCH(LEFT(C1082,FIND(" ",C1082&amp;" ")-1),'Look Up Values'!$G$2:$G$1000,0)),ISNUMBER(MATCH(LEFT(C1082,FIND(" ",C1082&amp;" ")-1),'Look Up Values'!$AE$2:$AE$2000,0)))),"","EWC error")),"")</f>
        <v/>
      </c>
      <c r="P1082" s="242" t="str" cm="1">
        <f t="array" ref="P1082">IF(AND(I1082&lt;&gt;0,I1082&lt;&gt;""),IF(D1082="","",IF(ISNUMBER(MATCH(SUBSTITUTE(D1082," ",""),SUBSTITUTE('Look Up Values'!$S$2:$S$120," ",""),0)),"","D&amp;R error")),"")</f>
        <v/>
      </c>
      <c r="Q1082" s="242" t="str" cm="1">
        <f t="array" ref="Q1082">IF(AND(I1082&lt;&gt;0,I1082&lt;&gt;""),IF(G1082="","",IF(ISNUMBER(MATCH(SUBSTITUTE(G1082," ",""),SUBSTITUTE('Look Up Values'!$I$2:$I$10," ",""),0)),"","State error")),"")</f>
        <v/>
      </c>
      <c r="R1082" s="260" t="str">
        <f t="shared" si="33"/>
        <v/>
      </c>
    </row>
    <row r="1083" spans="1:18" ht="15.75">
      <c r="A1083" s="250">
        <v>1076</v>
      </c>
      <c r="B1083" s="198"/>
      <c r="C1083" s="25"/>
      <c r="D1083" s="25"/>
      <c r="E1083" s="25"/>
      <c r="F1083" s="25"/>
      <c r="G1083" s="26"/>
      <c r="H1083" s="27"/>
      <c r="I1083" s="28"/>
      <c r="J1083" s="430"/>
      <c r="K1083" s="48"/>
      <c r="L1083" s="457" t="str">
        <f t="shared" si="32"/>
        <v/>
      </c>
      <c r="M1083" s="245" cm="1">
        <f t="array" ref="M1083">SUMPRODUCT(--(N1083:Q1083&lt;&gt;"")) + IF(TRIM(R1083)="",0,LEN(R1083)-LEN(SUBSTITUTE(R1083,",",""))+1)</f>
        <v>0</v>
      </c>
      <c r="N1083" s="242" t="str">
        <f>IF(AND(I1083&lt;&gt;0,I1083&lt;&gt;""),IF(TRIM(SUBSTITUTE(B1083,CHAR(160),""))="","",IF(ISNUMBER(MATCH(TRIM(SUBSTITUTE(B1083,CHAR(160),"")),'Look Up Values'!$B$2:$B$500,0)),"","Origin error")),"")</f>
        <v/>
      </c>
      <c r="O1083" s="242" t="str">
        <f>IF(AND(I1083&lt;&gt;0,I1083&lt;&gt;""),IF(C1083="","",IF(AND(ISNUMBER(--LEFT(C1083,FIND(" ",C1083&amp;" ")-1)),OR(LEN(LEFT(C1083,FIND(" ",C1083&amp;" ")-1))=6,LEN(LEFT(C1083,FIND(" ",C1083&amp;" ")-1))=7),OR(ISNUMBER(MATCH(LEFT(C1083,FIND(" ",C1083&amp;" ")-1),'Look Up Values'!$G$2:$G$1000,0)),ISNUMBER(MATCH(LEFT(C1083,FIND(" ",C1083&amp;" ")-1),'Look Up Values'!$AE$2:$AE$2000,0)))),"","EWC error")),"")</f>
        <v/>
      </c>
      <c r="P1083" s="242" t="str" cm="1">
        <f t="array" ref="P1083">IF(AND(I1083&lt;&gt;0,I1083&lt;&gt;""),IF(D1083="","",IF(ISNUMBER(MATCH(SUBSTITUTE(D1083," ",""),SUBSTITUTE('Look Up Values'!$S$2:$S$120," ",""),0)),"","D&amp;R error")),"")</f>
        <v/>
      </c>
      <c r="Q1083" s="242" t="str" cm="1">
        <f t="array" ref="Q1083">IF(AND(I1083&lt;&gt;0,I1083&lt;&gt;""),IF(G1083="","",IF(ISNUMBER(MATCH(SUBSTITUTE(G1083," ",""),SUBSTITUTE('Look Up Values'!$I$2:$I$10," ",""),0)),"","State error")),"")</f>
        <v/>
      </c>
      <c r="R1083" s="260" t="str">
        <f t="shared" si="33"/>
        <v/>
      </c>
    </row>
    <row r="1084" spans="1:18" ht="15.75">
      <c r="A1084" s="250">
        <v>1077</v>
      </c>
      <c r="B1084" s="198"/>
      <c r="C1084" s="25"/>
      <c r="D1084" s="25"/>
      <c r="E1084" s="25"/>
      <c r="F1084" s="25"/>
      <c r="G1084" s="26"/>
      <c r="H1084" s="27"/>
      <c r="I1084" s="28"/>
      <c r="J1084" s="430"/>
      <c r="K1084" s="48"/>
      <c r="L1084" s="457" t="str">
        <f t="shared" si="32"/>
        <v/>
      </c>
      <c r="M1084" s="245" cm="1">
        <f t="array" ref="M1084">SUMPRODUCT(--(N1084:Q1084&lt;&gt;"")) + IF(TRIM(R1084)="",0,LEN(R1084)-LEN(SUBSTITUTE(R1084,",",""))+1)</f>
        <v>0</v>
      </c>
      <c r="N1084" s="242" t="str">
        <f>IF(AND(I1084&lt;&gt;0,I1084&lt;&gt;""),IF(TRIM(SUBSTITUTE(B1084,CHAR(160),""))="","",IF(ISNUMBER(MATCH(TRIM(SUBSTITUTE(B1084,CHAR(160),"")),'Look Up Values'!$B$2:$B$500,0)),"","Origin error")),"")</f>
        <v/>
      </c>
      <c r="O1084" s="242" t="str">
        <f>IF(AND(I1084&lt;&gt;0,I1084&lt;&gt;""),IF(C1084="","",IF(AND(ISNUMBER(--LEFT(C1084,FIND(" ",C1084&amp;" ")-1)),OR(LEN(LEFT(C1084,FIND(" ",C1084&amp;" ")-1))=6,LEN(LEFT(C1084,FIND(" ",C1084&amp;" ")-1))=7),OR(ISNUMBER(MATCH(LEFT(C1084,FIND(" ",C1084&amp;" ")-1),'Look Up Values'!$G$2:$G$1000,0)),ISNUMBER(MATCH(LEFT(C1084,FIND(" ",C1084&amp;" ")-1),'Look Up Values'!$AE$2:$AE$2000,0)))),"","EWC error")),"")</f>
        <v/>
      </c>
      <c r="P1084" s="242" t="str" cm="1">
        <f t="array" ref="P1084">IF(AND(I1084&lt;&gt;0,I1084&lt;&gt;""),IF(D1084="","",IF(ISNUMBER(MATCH(SUBSTITUTE(D1084," ",""),SUBSTITUTE('Look Up Values'!$S$2:$S$120," ",""),0)),"","D&amp;R error")),"")</f>
        <v/>
      </c>
      <c r="Q1084" s="242" t="str" cm="1">
        <f t="array" ref="Q1084">IF(AND(I1084&lt;&gt;0,I1084&lt;&gt;""),IF(G1084="","",IF(ISNUMBER(MATCH(SUBSTITUTE(G1084," ",""),SUBSTITUTE('Look Up Values'!$I$2:$I$10," ",""),0)),"","State error")),"")</f>
        <v/>
      </c>
      <c r="R1084" s="260" t="str">
        <f t="shared" si="33"/>
        <v/>
      </c>
    </row>
    <row r="1085" spans="1:18" ht="15.75">
      <c r="A1085" s="250">
        <v>1078</v>
      </c>
      <c r="B1085" s="198"/>
      <c r="C1085" s="25"/>
      <c r="D1085" s="25"/>
      <c r="E1085" s="25"/>
      <c r="F1085" s="25"/>
      <c r="G1085" s="26"/>
      <c r="H1085" s="27"/>
      <c r="I1085" s="28"/>
      <c r="J1085" s="430"/>
      <c r="K1085" s="48"/>
      <c r="L1085" s="457" t="str">
        <f t="shared" si="32"/>
        <v/>
      </c>
      <c r="M1085" s="245" cm="1">
        <f t="array" ref="M1085">SUMPRODUCT(--(N1085:Q1085&lt;&gt;"")) + IF(TRIM(R1085)="",0,LEN(R1085)-LEN(SUBSTITUTE(R1085,",",""))+1)</f>
        <v>0</v>
      </c>
      <c r="N1085" s="242" t="str">
        <f>IF(AND(I1085&lt;&gt;0,I1085&lt;&gt;""),IF(TRIM(SUBSTITUTE(B1085,CHAR(160),""))="","",IF(ISNUMBER(MATCH(TRIM(SUBSTITUTE(B1085,CHAR(160),"")),'Look Up Values'!$B$2:$B$500,0)),"","Origin error")),"")</f>
        <v/>
      </c>
      <c r="O1085" s="242" t="str">
        <f>IF(AND(I1085&lt;&gt;0,I1085&lt;&gt;""),IF(C1085="","",IF(AND(ISNUMBER(--LEFT(C1085,FIND(" ",C1085&amp;" ")-1)),OR(LEN(LEFT(C1085,FIND(" ",C1085&amp;" ")-1))=6,LEN(LEFT(C1085,FIND(" ",C1085&amp;" ")-1))=7),OR(ISNUMBER(MATCH(LEFT(C1085,FIND(" ",C1085&amp;" ")-1),'Look Up Values'!$G$2:$G$1000,0)),ISNUMBER(MATCH(LEFT(C1085,FIND(" ",C1085&amp;" ")-1),'Look Up Values'!$AE$2:$AE$2000,0)))),"","EWC error")),"")</f>
        <v/>
      </c>
      <c r="P1085" s="242" t="str" cm="1">
        <f t="array" ref="P1085">IF(AND(I1085&lt;&gt;0,I1085&lt;&gt;""),IF(D1085="","",IF(ISNUMBER(MATCH(SUBSTITUTE(D1085," ",""),SUBSTITUTE('Look Up Values'!$S$2:$S$120," ",""),0)),"","D&amp;R error")),"")</f>
        <v/>
      </c>
      <c r="Q1085" s="242" t="str" cm="1">
        <f t="array" ref="Q1085">IF(AND(I1085&lt;&gt;0,I1085&lt;&gt;""),IF(G1085="","",IF(ISNUMBER(MATCH(SUBSTITUTE(G1085," ",""),SUBSTITUTE('Look Up Values'!$I$2:$I$10," ",""),0)),"","State error")),"")</f>
        <v/>
      </c>
      <c r="R1085" s="260" t="str">
        <f t="shared" si="33"/>
        <v/>
      </c>
    </row>
    <row r="1086" spans="1:18" ht="15.75">
      <c r="A1086" s="250">
        <v>1079</v>
      </c>
      <c r="B1086" s="198"/>
      <c r="C1086" s="25"/>
      <c r="D1086" s="25"/>
      <c r="E1086" s="25"/>
      <c r="F1086" s="25"/>
      <c r="G1086" s="26"/>
      <c r="H1086" s="27"/>
      <c r="I1086" s="28"/>
      <c r="J1086" s="430"/>
      <c r="K1086" s="48"/>
      <c r="L1086" s="457" t="str">
        <f t="shared" si="32"/>
        <v/>
      </c>
      <c r="M1086" s="245" cm="1">
        <f t="array" ref="M1086">SUMPRODUCT(--(N1086:Q1086&lt;&gt;"")) + IF(TRIM(R1086)="",0,LEN(R1086)-LEN(SUBSTITUTE(R1086,",",""))+1)</f>
        <v>0</v>
      </c>
      <c r="N1086" s="242" t="str">
        <f>IF(AND(I1086&lt;&gt;0,I1086&lt;&gt;""),IF(TRIM(SUBSTITUTE(B1086,CHAR(160),""))="","",IF(ISNUMBER(MATCH(TRIM(SUBSTITUTE(B1086,CHAR(160),"")),'Look Up Values'!$B$2:$B$500,0)),"","Origin error")),"")</f>
        <v/>
      </c>
      <c r="O1086" s="242" t="str">
        <f>IF(AND(I1086&lt;&gt;0,I1086&lt;&gt;""),IF(C1086="","",IF(AND(ISNUMBER(--LEFT(C1086,FIND(" ",C1086&amp;" ")-1)),OR(LEN(LEFT(C1086,FIND(" ",C1086&amp;" ")-1))=6,LEN(LEFT(C1086,FIND(" ",C1086&amp;" ")-1))=7),OR(ISNUMBER(MATCH(LEFT(C1086,FIND(" ",C1086&amp;" ")-1),'Look Up Values'!$G$2:$G$1000,0)),ISNUMBER(MATCH(LEFT(C1086,FIND(" ",C1086&amp;" ")-1),'Look Up Values'!$AE$2:$AE$2000,0)))),"","EWC error")),"")</f>
        <v/>
      </c>
      <c r="P1086" s="242" t="str" cm="1">
        <f t="array" ref="P1086">IF(AND(I1086&lt;&gt;0,I1086&lt;&gt;""),IF(D1086="","",IF(ISNUMBER(MATCH(SUBSTITUTE(D1086," ",""),SUBSTITUTE('Look Up Values'!$S$2:$S$120," ",""),0)),"","D&amp;R error")),"")</f>
        <v/>
      </c>
      <c r="Q1086" s="242" t="str" cm="1">
        <f t="array" ref="Q1086">IF(AND(I1086&lt;&gt;0,I1086&lt;&gt;""),IF(G1086="","",IF(ISNUMBER(MATCH(SUBSTITUTE(G1086," ",""),SUBSTITUTE('Look Up Values'!$I$2:$I$10," ",""),0)),"","State error")),"")</f>
        <v/>
      </c>
      <c r="R1086" s="260" t="str">
        <f t="shared" si="33"/>
        <v/>
      </c>
    </row>
    <row r="1087" spans="1:18" ht="15.75">
      <c r="A1087" s="250">
        <v>1080</v>
      </c>
      <c r="B1087" s="198"/>
      <c r="C1087" s="25"/>
      <c r="D1087" s="25"/>
      <c r="E1087" s="25"/>
      <c r="F1087" s="25"/>
      <c r="G1087" s="26"/>
      <c r="H1087" s="27"/>
      <c r="I1087" s="28"/>
      <c r="J1087" s="430"/>
      <c r="K1087" s="48"/>
      <c r="L1087" s="457" t="str">
        <f t="shared" si="32"/>
        <v/>
      </c>
      <c r="M1087" s="245" cm="1">
        <f t="array" ref="M1087">SUMPRODUCT(--(N1087:Q1087&lt;&gt;"")) + IF(TRIM(R1087)="",0,LEN(R1087)-LEN(SUBSTITUTE(R1087,",",""))+1)</f>
        <v>0</v>
      </c>
      <c r="N1087" s="242" t="str">
        <f>IF(AND(I1087&lt;&gt;0,I1087&lt;&gt;""),IF(TRIM(SUBSTITUTE(B1087,CHAR(160),""))="","",IF(ISNUMBER(MATCH(TRIM(SUBSTITUTE(B1087,CHAR(160),"")),'Look Up Values'!$B$2:$B$500,0)),"","Origin error")),"")</f>
        <v/>
      </c>
      <c r="O1087" s="242" t="str">
        <f>IF(AND(I1087&lt;&gt;0,I1087&lt;&gt;""),IF(C1087="","",IF(AND(ISNUMBER(--LEFT(C1087,FIND(" ",C1087&amp;" ")-1)),OR(LEN(LEFT(C1087,FIND(" ",C1087&amp;" ")-1))=6,LEN(LEFT(C1087,FIND(" ",C1087&amp;" ")-1))=7),OR(ISNUMBER(MATCH(LEFT(C1087,FIND(" ",C1087&amp;" ")-1),'Look Up Values'!$G$2:$G$1000,0)),ISNUMBER(MATCH(LEFT(C1087,FIND(" ",C1087&amp;" ")-1),'Look Up Values'!$AE$2:$AE$2000,0)))),"","EWC error")),"")</f>
        <v/>
      </c>
      <c r="P1087" s="242" t="str" cm="1">
        <f t="array" ref="P1087">IF(AND(I1087&lt;&gt;0,I1087&lt;&gt;""),IF(D1087="","",IF(ISNUMBER(MATCH(SUBSTITUTE(D1087," ",""),SUBSTITUTE('Look Up Values'!$S$2:$S$120," ",""),0)),"","D&amp;R error")),"")</f>
        <v/>
      </c>
      <c r="Q1087" s="242" t="str" cm="1">
        <f t="array" ref="Q1087">IF(AND(I1087&lt;&gt;0,I1087&lt;&gt;""),IF(G1087="","",IF(ISNUMBER(MATCH(SUBSTITUTE(G1087," ",""),SUBSTITUTE('Look Up Values'!$I$2:$I$10," ",""),0)),"","State error")),"")</f>
        <v/>
      </c>
      <c r="R1087" s="260" t="str">
        <f t="shared" si="33"/>
        <v/>
      </c>
    </row>
    <row r="1088" spans="1:18" ht="15.75">
      <c r="A1088" s="250">
        <v>1081</v>
      </c>
      <c r="B1088" s="198"/>
      <c r="C1088" s="25"/>
      <c r="D1088" s="25"/>
      <c r="E1088" s="25"/>
      <c r="F1088" s="25"/>
      <c r="G1088" s="26"/>
      <c r="H1088" s="27"/>
      <c r="I1088" s="28"/>
      <c r="J1088" s="430"/>
      <c r="K1088" s="48"/>
      <c r="L1088" s="457" t="str">
        <f t="shared" si="32"/>
        <v/>
      </c>
      <c r="M1088" s="245" cm="1">
        <f t="array" ref="M1088">SUMPRODUCT(--(N1088:Q1088&lt;&gt;"")) + IF(TRIM(R1088)="",0,LEN(R1088)-LEN(SUBSTITUTE(R1088,",",""))+1)</f>
        <v>0</v>
      </c>
      <c r="N1088" s="242" t="str">
        <f>IF(AND(I1088&lt;&gt;0,I1088&lt;&gt;""),IF(TRIM(SUBSTITUTE(B1088,CHAR(160),""))="","",IF(ISNUMBER(MATCH(TRIM(SUBSTITUTE(B1088,CHAR(160),"")),'Look Up Values'!$B$2:$B$500,0)),"","Origin error")),"")</f>
        <v/>
      </c>
      <c r="O1088" s="242" t="str">
        <f>IF(AND(I1088&lt;&gt;0,I1088&lt;&gt;""),IF(C1088="","",IF(AND(ISNUMBER(--LEFT(C1088,FIND(" ",C1088&amp;" ")-1)),OR(LEN(LEFT(C1088,FIND(" ",C1088&amp;" ")-1))=6,LEN(LEFT(C1088,FIND(" ",C1088&amp;" ")-1))=7),OR(ISNUMBER(MATCH(LEFT(C1088,FIND(" ",C1088&amp;" ")-1),'Look Up Values'!$G$2:$G$1000,0)),ISNUMBER(MATCH(LEFT(C1088,FIND(" ",C1088&amp;" ")-1),'Look Up Values'!$AE$2:$AE$2000,0)))),"","EWC error")),"")</f>
        <v/>
      </c>
      <c r="P1088" s="242" t="str" cm="1">
        <f t="array" ref="P1088">IF(AND(I1088&lt;&gt;0,I1088&lt;&gt;""),IF(D1088="","",IF(ISNUMBER(MATCH(SUBSTITUTE(D1088," ",""),SUBSTITUTE('Look Up Values'!$S$2:$S$120," ",""),0)),"","D&amp;R error")),"")</f>
        <v/>
      </c>
      <c r="Q1088" s="242" t="str" cm="1">
        <f t="array" ref="Q1088">IF(AND(I1088&lt;&gt;0,I1088&lt;&gt;""),IF(G1088="","",IF(ISNUMBER(MATCH(SUBSTITUTE(G1088," ",""),SUBSTITUTE('Look Up Values'!$I$2:$I$10," ",""),0)),"","State error")),"")</f>
        <v/>
      </c>
      <c r="R1088" s="260" t="str">
        <f t="shared" si="33"/>
        <v/>
      </c>
    </row>
    <row r="1089" spans="1:18" ht="15.75">
      <c r="A1089" s="250">
        <v>1082</v>
      </c>
      <c r="B1089" s="198"/>
      <c r="C1089" s="25"/>
      <c r="D1089" s="25"/>
      <c r="E1089" s="25"/>
      <c r="F1089" s="25"/>
      <c r="G1089" s="26"/>
      <c r="H1089" s="27"/>
      <c r="I1089" s="28"/>
      <c r="J1089" s="430"/>
      <c r="K1089" s="48"/>
      <c r="L1089" s="457" t="str">
        <f t="shared" si="32"/>
        <v/>
      </c>
      <c r="M1089" s="245" cm="1">
        <f t="array" ref="M1089">SUMPRODUCT(--(N1089:Q1089&lt;&gt;"")) + IF(TRIM(R1089)="",0,LEN(R1089)-LEN(SUBSTITUTE(R1089,",",""))+1)</f>
        <v>0</v>
      </c>
      <c r="N1089" s="242" t="str">
        <f>IF(AND(I1089&lt;&gt;0,I1089&lt;&gt;""),IF(TRIM(SUBSTITUTE(B1089,CHAR(160),""))="","",IF(ISNUMBER(MATCH(TRIM(SUBSTITUTE(B1089,CHAR(160),"")),'Look Up Values'!$B$2:$B$500,0)),"","Origin error")),"")</f>
        <v/>
      </c>
      <c r="O1089" s="242" t="str">
        <f>IF(AND(I1089&lt;&gt;0,I1089&lt;&gt;""),IF(C1089="","",IF(AND(ISNUMBER(--LEFT(C1089,FIND(" ",C1089&amp;" ")-1)),OR(LEN(LEFT(C1089,FIND(" ",C1089&amp;" ")-1))=6,LEN(LEFT(C1089,FIND(" ",C1089&amp;" ")-1))=7),OR(ISNUMBER(MATCH(LEFT(C1089,FIND(" ",C1089&amp;" ")-1),'Look Up Values'!$G$2:$G$1000,0)),ISNUMBER(MATCH(LEFT(C1089,FIND(" ",C1089&amp;" ")-1),'Look Up Values'!$AE$2:$AE$2000,0)))),"","EWC error")),"")</f>
        <v/>
      </c>
      <c r="P1089" s="242" t="str" cm="1">
        <f t="array" ref="P1089">IF(AND(I1089&lt;&gt;0,I1089&lt;&gt;""),IF(D1089="","",IF(ISNUMBER(MATCH(SUBSTITUTE(D1089," ",""),SUBSTITUTE('Look Up Values'!$S$2:$S$120," ",""),0)),"","D&amp;R error")),"")</f>
        <v/>
      </c>
      <c r="Q1089" s="242" t="str" cm="1">
        <f t="array" ref="Q1089">IF(AND(I1089&lt;&gt;0,I1089&lt;&gt;""),IF(G1089="","",IF(ISNUMBER(MATCH(SUBSTITUTE(G1089," ",""),SUBSTITUTE('Look Up Values'!$I$2:$I$10," ",""),0)),"","State error")),"")</f>
        <v/>
      </c>
      <c r="R1089" s="260" t="str">
        <f t="shared" si="33"/>
        <v/>
      </c>
    </row>
    <row r="1090" spans="1:18" ht="15.75">
      <c r="A1090" s="250">
        <v>1083</v>
      </c>
      <c r="B1090" s="198"/>
      <c r="C1090" s="25"/>
      <c r="D1090" s="25"/>
      <c r="E1090" s="25"/>
      <c r="F1090" s="25"/>
      <c r="G1090" s="26"/>
      <c r="H1090" s="27"/>
      <c r="I1090" s="28"/>
      <c r="J1090" s="430"/>
      <c r="K1090" s="48"/>
      <c r="L1090" s="457" t="str">
        <f t="shared" si="32"/>
        <v/>
      </c>
      <c r="M1090" s="245" cm="1">
        <f t="array" ref="M1090">SUMPRODUCT(--(N1090:Q1090&lt;&gt;"")) + IF(TRIM(R1090)="",0,LEN(R1090)-LEN(SUBSTITUTE(R1090,",",""))+1)</f>
        <v>0</v>
      </c>
      <c r="N1090" s="242" t="str">
        <f>IF(AND(I1090&lt;&gt;0,I1090&lt;&gt;""),IF(TRIM(SUBSTITUTE(B1090,CHAR(160),""))="","",IF(ISNUMBER(MATCH(TRIM(SUBSTITUTE(B1090,CHAR(160),"")),'Look Up Values'!$B$2:$B$500,0)),"","Origin error")),"")</f>
        <v/>
      </c>
      <c r="O1090" s="242" t="str">
        <f>IF(AND(I1090&lt;&gt;0,I1090&lt;&gt;""),IF(C1090="","",IF(AND(ISNUMBER(--LEFT(C1090,FIND(" ",C1090&amp;" ")-1)),OR(LEN(LEFT(C1090,FIND(" ",C1090&amp;" ")-1))=6,LEN(LEFT(C1090,FIND(" ",C1090&amp;" ")-1))=7),OR(ISNUMBER(MATCH(LEFT(C1090,FIND(" ",C1090&amp;" ")-1),'Look Up Values'!$G$2:$G$1000,0)),ISNUMBER(MATCH(LEFT(C1090,FIND(" ",C1090&amp;" ")-1),'Look Up Values'!$AE$2:$AE$2000,0)))),"","EWC error")),"")</f>
        <v/>
      </c>
      <c r="P1090" s="242" t="str" cm="1">
        <f t="array" ref="P1090">IF(AND(I1090&lt;&gt;0,I1090&lt;&gt;""),IF(D1090="","",IF(ISNUMBER(MATCH(SUBSTITUTE(D1090," ",""),SUBSTITUTE('Look Up Values'!$S$2:$S$120," ",""),0)),"","D&amp;R error")),"")</f>
        <v/>
      </c>
      <c r="Q1090" s="242" t="str" cm="1">
        <f t="array" ref="Q1090">IF(AND(I1090&lt;&gt;0,I1090&lt;&gt;""),IF(G1090="","",IF(ISNUMBER(MATCH(SUBSTITUTE(G1090," ",""),SUBSTITUTE('Look Up Values'!$I$2:$I$10," ",""),0)),"","State error")),"")</f>
        <v/>
      </c>
      <c r="R1090" s="260" t="str">
        <f t="shared" si="33"/>
        <v/>
      </c>
    </row>
    <row r="1091" spans="1:18" ht="15.75">
      <c r="A1091" s="250">
        <v>1084</v>
      </c>
      <c r="B1091" s="198"/>
      <c r="C1091" s="25"/>
      <c r="D1091" s="25"/>
      <c r="E1091" s="25"/>
      <c r="F1091" s="25"/>
      <c r="G1091" s="26"/>
      <c r="H1091" s="27"/>
      <c r="I1091" s="28"/>
      <c r="J1091" s="430"/>
      <c r="K1091" s="48"/>
      <c r="L1091" s="457" t="str">
        <f t="shared" si="32"/>
        <v/>
      </c>
      <c r="M1091" s="245" cm="1">
        <f t="array" ref="M1091">SUMPRODUCT(--(N1091:Q1091&lt;&gt;"")) + IF(TRIM(R1091)="",0,LEN(R1091)-LEN(SUBSTITUTE(R1091,",",""))+1)</f>
        <v>0</v>
      </c>
      <c r="N1091" s="242" t="str">
        <f>IF(AND(I1091&lt;&gt;0,I1091&lt;&gt;""),IF(TRIM(SUBSTITUTE(B1091,CHAR(160),""))="","",IF(ISNUMBER(MATCH(TRIM(SUBSTITUTE(B1091,CHAR(160),"")),'Look Up Values'!$B$2:$B$500,0)),"","Origin error")),"")</f>
        <v/>
      </c>
      <c r="O1091" s="242" t="str">
        <f>IF(AND(I1091&lt;&gt;0,I1091&lt;&gt;""),IF(C1091="","",IF(AND(ISNUMBER(--LEFT(C1091,FIND(" ",C1091&amp;" ")-1)),OR(LEN(LEFT(C1091,FIND(" ",C1091&amp;" ")-1))=6,LEN(LEFT(C1091,FIND(" ",C1091&amp;" ")-1))=7),OR(ISNUMBER(MATCH(LEFT(C1091,FIND(" ",C1091&amp;" ")-1),'Look Up Values'!$G$2:$G$1000,0)),ISNUMBER(MATCH(LEFT(C1091,FIND(" ",C1091&amp;" ")-1),'Look Up Values'!$AE$2:$AE$2000,0)))),"","EWC error")),"")</f>
        <v/>
      </c>
      <c r="P1091" s="242" t="str" cm="1">
        <f t="array" ref="P1091">IF(AND(I1091&lt;&gt;0,I1091&lt;&gt;""),IF(D1091="","",IF(ISNUMBER(MATCH(SUBSTITUTE(D1091," ",""),SUBSTITUTE('Look Up Values'!$S$2:$S$120," ",""),0)),"","D&amp;R error")),"")</f>
        <v/>
      </c>
      <c r="Q1091" s="242" t="str" cm="1">
        <f t="array" ref="Q1091">IF(AND(I1091&lt;&gt;0,I1091&lt;&gt;""),IF(G1091="","",IF(ISNUMBER(MATCH(SUBSTITUTE(G1091," ",""),SUBSTITUTE('Look Up Values'!$I$2:$I$10," ",""),0)),"","State error")),"")</f>
        <v/>
      </c>
      <c r="R1091" s="260" t="str">
        <f t="shared" si="33"/>
        <v/>
      </c>
    </row>
    <row r="1092" spans="1:18" ht="15.75">
      <c r="A1092" s="250">
        <v>1085</v>
      </c>
      <c r="B1092" s="198"/>
      <c r="C1092" s="25"/>
      <c r="D1092" s="25"/>
      <c r="E1092" s="25"/>
      <c r="F1092" s="25"/>
      <c r="G1092" s="26"/>
      <c r="H1092" s="27"/>
      <c r="I1092" s="28"/>
      <c r="J1092" s="430"/>
      <c r="K1092" s="48"/>
      <c r="L1092" s="457" t="str">
        <f t="shared" si="32"/>
        <v/>
      </c>
      <c r="M1092" s="245" cm="1">
        <f t="array" ref="M1092">SUMPRODUCT(--(N1092:Q1092&lt;&gt;"")) + IF(TRIM(R1092)="",0,LEN(R1092)-LEN(SUBSTITUTE(R1092,",",""))+1)</f>
        <v>0</v>
      </c>
      <c r="N1092" s="242" t="str">
        <f>IF(AND(I1092&lt;&gt;0,I1092&lt;&gt;""),IF(TRIM(SUBSTITUTE(B1092,CHAR(160),""))="","",IF(ISNUMBER(MATCH(TRIM(SUBSTITUTE(B1092,CHAR(160),"")),'Look Up Values'!$B$2:$B$500,0)),"","Origin error")),"")</f>
        <v/>
      </c>
      <c r="O1092" s="242" t="str">
        <f>IF(AND(I1092&lt;&gt;0,I1092&lt;&gt;""),IF(C1092="","",IF(AND(ISNUMBER(--LEFT(C1092,FIND(" ",C1092&amp;" ")-1)),OR(LEN(LEFT(C1092,FIND(" ",C1092&amp;" ")-1))=6,LEN(LEFT(C1092,FIND(" ",C1092&amp;" ")-1))=7),OR(ISNUMBER(MATCH(LEFT(C1092,FIND(" ",C1092&amp;" ")-1),'Look Up Values'!$G$2:$G$1000,0)),ISNUMBER(MATCH(LEFT(C1092,FIND(" ",C1092&amp;" ")-1),'Look Up Values'!$AE$2:$AE$2000,0)))),"","EWC error")),"")</f>
        <v/>
      </c>
      <c r="P1092" s="242" t="str" cm="1">
        <f t="array" ref="P1092">IF(AND(I1092&lt;&gt;0,I1092&lt;&gt;""),IF(D1092="","",IF(ISNUMBER(MATCH(SUBSTITUTE(D1092," ",""),SUBSTITUTE('Look Up Values'!$S$2:$S$120," ",""),0)),"","D&amp;R error")),"")</f>
        <v/>
      </c>
      <c r="Q1092" s="242" t="str" cm="1">
        <f t="array" ref="Q1092">IF(AND(I1092&lt;&gt;0,I1092&lt;&gt;""),IF(G1092="","",IF(ISNUMBER(MATCH(SUBSTITUTE(G1092," ",""),SUBSTITUTE('Look Up Values'!$I$2:$I$10," ",""),0)),"","State error")),"")</f>
        <v/>
      </c>
      <c r="R1092" s="260" t="str">
        <f t="shared" si="33"/>
        <v/>
      </c>
    </row>
    <row r="1093" spans="1:18" ht="15.75">
      <c r="A1093" s="250">
        <v>1086</v>
      </c>
      <c r="B1093" s="198"/>
      <c r="C1093" s="25"/>
      <c r="D1093" s="25"/>
      <c r="E1093" s="25"/>
      <c r="F1093" s="25"/>
      <c r="G1093" s="26"/>
      <c r="H1093" s="27"/>
      <c r="I1093" s="28"/>
      <c r="J1093" s="430"/>
      <c r="K1093" s="48"/>
      <c r="L1093" s="457" t="str">
        <f t="shared" si="32"/>
        <v/>
      </c>
      <c r="M1093" s="245" cm="1">
        <f t="array" ref="M1093">SUMPRODUCT(--(N1093:Q1093&lt;&gt;"")) + IF(TRIM(R1093)="",0,LEN(R1093)-LEN(SUBSTITUTE(R1093,",",""))+1)</f>
        <v>0</v>
      </c>
      <c r="N1093" s="242" t="str">
        <f>IF(AND(I1093&lt;&gt;0,I1093&lt;&gt;""),IF(TRIM(SUBSTITUTE(B1093,CHAR(160),""))="","",IF(ISNUMBER(MATCH(TRIM(SUBSTITUTE(B1093,CHAR(160),"")),'Look Up Values'!$B$2:$B$500,0)),"","Origin error")),"")</f>
        <v/>
      </c>
      <c r="O1093" s="242" t="str">
        <f>IF(AND(I1093&lt;&gt;0,I1093&lt;&gt;""),IF(C1093="","",IF(AND(ISNUMBER(--LEFT(C1093,FIND(" ",C1093&amp;" ")-1)),OR(LEN(LEFT(C1093,FIND(" ",C1093&amp;" ")-1))=6,LEN(LEFT(C1093,FIND(" ",C1093&amp;" ")-1))=7),OR(ISNUMBER(MATCH(LEFT(C1093,FIND(" ",C1093&amp;" ")-1),'Look Up Values'!$G$2:$G$1000,0)),ISNUMBER(MATCH(LEFT(C1093,FIND(" ",C1093&amp;" ")-1),'Look Up Values'!$AE$2:$AE$2000,0)))),"","EWC error")),"")</f>
        <v/>
      </c>
      <c r="P1093" s="242" t="str" cm="1">
        <f t="array" ref="P1093">IF(AND(I1093&lt;&gt;0,I1093&lt;&gt;""),IF(D1093="","",IF(ISNUMBER(MATCH(SUBSTITUTE(D1093," ",""),SUBSTITUTE('Look Up Values'!$S$2:$S$120," ",""),0)),"","D&amp;R error")),"")</f>
        <v/>
      </c>
      <c r="Q1093" s="242" t="str" cm="1">
        <f t="array" ref="Q1093">IF(AND(I1093&lt;&gt;0,I1093&lt;&gt;""),IF(G1093="","",IF(ISNUMBER(MATCH(SUBSTITUTE(G1093," ",""),SUBSTITUTE('Look Up Values'!$I$2:$I$10," ",""),0)),"","State error")),"")</f>
        <v/>
      </c>
      <c r="R1093" s="260" t="str">
        <f t="shared" si="33"/>
        <v/>
      </c>
    </row>
    <row r="1094" spans="1:18" ht="15.75">
      <c r="A1094" s="250">
        <v>1087</v>
      </c>
      <c r="B1094" s="198"/>
      <c r="C1094" s="25"/>
      <c r="D1094" s="25"/>
      <c r="E1094" s="25"/>
      <c r="F1094" s="25"/>
      <c r="G1094" s="26"/>
      <c r="H1094" s="27"/>
      <c r="I1094" s="28"/>
      <c r="J1094" s="430"/>
      <c r="K1094" s="48"/>
      <c r="L1094" s="457" t="str">
        <f t="shared" si="32"/>
        <v/>
      </c>
      <c r="M1094" s="245" cm="1">
        <f t="array" ref="M1094">SUMPRODUCT(--(N1094:Q1094&lt;&gt;"")) + IF(TRIM(R1094)="",0,LEN(R1094)-LEN(SUBSTITUTE(R1094,",",""))+1)</f>
        <v>0</v>
      </c>
      <c r="N1094" s="242" t="str">
        <f>IF(AND(I1094&lt;&gt;0,I1094&lt;&gt;""),IF(TRIM(SUBSTITUTE(B1094,CHAR(160),""))="","",IF(ISNUMBER(MATCH(TRIM(SUBSTITUTE(B1094,CHAR(160),"")),'Look Up Values'!$B$2:$B$500,0)),"","Origin error")),"")</f>
        <v/>
      </c>
      <c r="O1094" s="242" t="str">
        <f>IF(AND(I1094&lt;&gt;0,I1094&lt;&gt;""),IF(C1094="","",IF(AND(ISNUMBER(--LEFT(C1094,FIND(" ",C1094&amp;" ")-1)),OR(LEN(LEFT(C1094,FIND(" ",C1094&amp;" ")-1))=6,LEN(LEFT(C1094,FIND(" ",C1094&amp;" ")-1))=7),OR(ISNUMBER(MATCH(LEFT(C1094,FIND(" ",C1094&amp;" ")-1),'Look Up Values'!$G$2:$G$1000,0)),ISNUMBER(MATCH(LEFT(C1094,FIND(" ",C1094&amp;" ")-1),'Look Up Values'!$AE$2:$AE$2000,0)))),"","EWC error")),"")</f>
        <v/>
      </c>
      <c r="P1094" s="242" t="str" cm="1">
        <f t="array" ref="P1094">IF(AND(I1094&lt;&gt;0,I1094&lt;&gt;""),IF(D1094="","",IF(ISNUMBER(MATCH(SUBSTITUTE(D1094," ",""),SUBSTITUTE('Look Up Values'!$S$2:$S$120," ",""),0)),"","D&amp;R error")),"")</f>
        <v/>
      </c>
      <c r="Q1094" s="242" t="str" cm="1">
        <f t="array" ref="Q1094">IF(AND(I1094&lt;&gt;0,I1094&lt;&gt;""),IF(G1094="","",IF(ISNUMBER(MATCH(SUBSTITUTE(G1094," ",""),SUBSTITUTE('Look Up Values'!$I$2:$I$10," ",""),0)),"","State error")),"")</f>
        <v/>
      </c>
      <c r="R1094" s="260" t="str">
        <f t="shared" si="33"/>
        <v/>
      </c>
    </row>
    <row r="1095" spans="1:18" ht="15.75">
      <c r="A1095" s="250">
        <v>1088</v>
      </c>
      <c r="B1095" s="198"/>
      <c r="C1095" s="25"/>
      <c r="D1095" s="25"/>
      <c r="E1095" s="25"/>
      <c r="F1095" s="25"/>
      <c r="G1095" s="26"/>
      <c r="H1095" s="27"/>
      <c r="I1095" s="28"/>
      <c r="J1095" s="430"/>
      <c r="K1095" s="48"/>
      <c r="L1095" s="457" t="str">
        <f t="shared" si="32"/>
        <v/>
      </c>
      <c r="M1095" s="245" cm="1">
        <f t="array" ref="M1095">SUMPRODUCT(--(N1095:Q1095&lt;&gt;"")) + IF(TRIM(R1095)="",0,LEN(R1095)-LEN(SUBSTITUTE(R1095,",",""))+1)</f>
        <v>0</v>
      </c>
      <c r="N1095" s="242" t="str">
        <f>IF(AND(I1095&lt;&gt;0,I1095&lt;&gt;""),IF(TRIM(SUBSTITUTE(B1095,CHAR(160),""))="","",IF(ISNUMBER(MATCH(TRIM(SUBSTITUTE(B1095,CHAR(160),"")),'Look Up Values'!$B$2:$B$500,0)),"","Origin error")),"")</f>
        <v/>
      </c>
      <c r="O1095" s="242" t="str">
        <f>IF(AND(I1095&lt;&gt;0,I1095&lt;&gt;""),IF(C1095="","",IF(AND(ISNUMBER(--LEFT(C1095,FIND(" ",C1095&amp;" ")-1)),OR(LEN(LEFT(C1095,FIND(" ",C1095&amp;" ")-1))=6,LEN(LEFT(C1095,FIND(" ",C1095&amp;" ")-1))=7),OR(ISNUMBER(MATCH(LEFT(C1095,FIND(" ",C1095&amp;" ")-1),'Look Up Values'!$G$2:$G$1000,0)),ISNUMBER(MATCH(LEFT(C1095,FIND(" ",C1095&amp;" ")-1),'Look Up Values'!$AE$2:$AE$2000,0)))),"","EWC error")),"")</f>
        <v/>
      </c>
      <c r="P1095" s="242" t="str" cm="1">
        <f t="array" ref="P1095">IF(AND(I1095&lt;&gt;0,I1095&lt;&gt;""),IF(D1095="","",IF(ISNUMBER(MATCH(SUBSTITUTE(D1095," ",""),SUBSTITUTE('Look Up Values'!$S$2:$S$120," ",""),0)),"","D&amp;R error")),"")</f>
        <v/>
      </c>
      <c r="Q1095" s="242" t="str" cm="1">
        <f t="array" ref="Q1095">IF(AND(I1095&lt;&gt;0,I1095&lt;&gt;""),IF(G1095="","",IF(ISNUMBER(MATCH(SUBSTITUTE(G1095," ",""),SUBSTITUTE('Look Up Values'!$I$2:$I$10," ",""),0)),"","State error")),"")</f>
        <v/>
      </c>
      <c r="R1095" s="260" t="str">
        <f t="shared" si="33"/>
        <v/>
      </c>
    </row>
    <row r="1096" spans="1:18" ht="15.75">
      <c r="A1096" s="250">
        <v>1089</v>
      </c>
      <c r="B1096" s="198"/>
      <c r="C1096" s="25"/>
      <c r="D1096" s="25"/>
      <c r="E1096" s="25"/>
      <c r="F1096" s="25"/>
      <c r="G1096" s="26"/>
      <c r="H1096" s="27"/>
      <c r="I1096" s="28"/>
      <c r="J1096" s="430"/>
      <c r="K1096" s="48"/>
      <c r="L1096" s="457" t="str">
        <f t="shared" ref="L1096:L1159" si="34">IF(IFERROR(--SUBSTITUTE(M1096,CHAR(160),""),0)&gt;0,A1096,"")</f>
        <v/>
      </c>
      <c r="M1096" s="245" cm="1">
        <f t="array" ref="M1096">SUMPRODUCT(--(N1096:Q1096&lt;&gt;"")) + IF(TRIM(R1096)="",0,LEN(R1096)-LEN(SUBSTITUTE(R1096,",",""))+1)</f>
        <v>0</v>
      </c>
      <c r="N1096" s="242" t="str">
        <f>IF(AND(I1096&lt;&gt;0,I1096&lt;&gt;""),IF(TRIM(SUBSTITUTE(B1096,CHAR(160),""))="","",IF(ISNUMBER(MATCH(TRIM(SUBSTITUTE(B1096,CHAR(160),"")),'Look Up Values'!$B$2:$B$500,0)),"","Origin error")),"")</f>
        <v/>
      </c>
      <c r="O1096" s="242" t="str">
        <f>IF(AND(I1096&lt;&gt;0,I1096&lt;&gt;""),IF(C1096="","",IF(AND(ISNUMBER(--LEFT(C1096,FIND(" ",C1096&amp;" ")-1)),OR(LEN(LEFT(C1096,FIND(" ",C1096&amp;" ")-1))=6,LEN(LEFT(C1096,FIND(" ",C1096&amp;" ")-1))=7),OR(ISNUMBER(MATCH(LEFT(C1096,FIND(" ",C1096&amp;" ")-1),'Look Up Values'!$G$2:$G$1000,0)),ISNUMBER(MATCH(LEFT(C1096,FIND(" ",C1096&amp;" ")-1),'Look Up Values'!$AE$2:$AE$2000,0)))),"","EWC error")),"")</f>
        <v/>
      </c>
      <c r="P1096" s="242" t="str" cm="1">
        <f t="array" ref="P1096">IF(AND(I1096&lt;&gt;0,I1096&lt;&gt;""),IF(D1096="","",IF(ISNUMBER(MATCH(SUBSTITUTE(D1096," ",""),SUBSTITUTE('Look Up Values'!$S$2:$S$120," ",""),0)),"","D&amp;R error")),"")</f>
        <v/>
      </c>
      <c r="Q1096" s="242" t="str" cm="1">
        <f t="array" ref="Q1096">IF(AND(I1096&lt;&gt;0,I1096&lt;&gt;""),IF(G1096="","",IF(ISNUMBER(MATCH(SUBSTITUTE(G1096," ",""),SUBSTITUTE('Look Up Values'!$I$2:$I$10," ",""),0)),"","State error")),"")</f>
        <v/>
      </c>
      <c r="R1096" s="260" t="str">
        <f t="shared" si="33"/>
        <v/>
      </c>
    </row>
    <row r="1097" spans="1:18" ht="15.75">
      <c r="A1097" s="250">
        <v>1090</v>
      </c>
      <c r="B1097" s="198"/>
      <c r="C1097" s="25"/>
      <c r="D1097" s="25"/>
      <c r="E1097" s="25"/>
      <c r="F1097" s="25"/>
      <c r="G1097" s="26"/>
      <c r="H1097" s="27"/>
      <c r="I1097" s="28"/>
      <c r="J1097" s="430"/>
      <c r="K1097" s="48"/>
      <c r="L1097" s="457" t="str">
        <f t="shared" si="34"/>
        <v/>
      </c>
      <c r="M1097" s="245" cm="1">
        <f t="array" ref="M1097">SUMPRODUCT(--(N1097:Q1097&lt;&gt;"")) + IF(TRIM(R1097)="",0,LEN(R1097)-LEN(SUBSTITUTE(R1097,",",""))+1)</f>
        <v>0</v>
      </c>
      <c r="N1097" s="242" t="str">
        <f>IF(AND(I1097&lt;&gt;0,I1097&lt;&gt;""),IF(TRIM(SUBSTITUTE(B1097,CHAR(160),""))="","",IF(ISNUMBER(MATCH(TRIM(SUBSTITUTE(B1097,CHAR(160),"")),'Look Up Values'!$B$2:$B$500,0)),"","Origin error")),"")</f>
        <v/>
      </c>
      <c r="O1097" s="242" t="str">
        <f>IF(AND(I1097&lt;&gt;0,I1097&lt;&gt;""),IF(C1097="","",IF(AND(ISNUMBER(--LEFT(C1097,FIND(" ",C1097&amp;" ")-1)),OR(LEN(LEFT(C1097,FIND(" ",C1097&amp;" ")-1))=6,LEN(LEFT(C1097,FIND(" ",C1097&amp;" ")-1))=7),OR(ISNUMBER(MATCH(LEFT(C1097,FIND(" ",C1097&amp;" ")-1),'Look Up Values'!$G$2:$G$1000,0)),ISNUMBER(MATCH(LEFT(C1097,FIND(" ",C1097&amp;" ")-1),'Look Up Values'!$AE$2:$AE$2000,0)))),"","EWC error")),"")</f>
        <v/>
      </c>
      <c r="P1097" s="242" t="str" cm="1">
        <f t="array" ref="P1097">IF(AND(I1097&lt;&gt;0,I1097&lt;&gt;""),IF(D1097="","",IF(ISNUMBER(MATCH(SUBSTITUTE(D1097," ",""),SUBSTITUTE('Look Up Values'!$S$2:$S$120," ",""),0)),"","D&amp;R error")),"")</f>
        <v/>
      </c>
      <c r="Q1097" s="242" t="str" cm="1">
        <f t="array" ref="Q1097">IF(AND(I1097&lt;&gt;0,I1097&lt;&gt;""),IF(G1097="","",IF(ISNUMBER(MATCH(SUBSTITUTE(G1097," ",""),SUBSTITUTE('Look Up Values'!$I$2:$I$10," ",""),0)),"","State error")),"")</f>
        <v/>
      </c>
      <c r="R1097" s="260" t="str">
        <f t="shared" ref="R1097:R1160" si="35">IF(OR(I1097="",I1097=0),"",IF(COUNTA(B1097,C1097,D1097,G1097,I1097)=0,"",IF(COUNTA(B1097,C1097,D1097,G1097,I1097)=5,"",LEFT(IF(TRIM(SUBSTITUTE(B1097,CHAR(160),""))="","Origin, ","")&amp;IF(TRIM(SUBSTITUTE(C1097,CHAR(160),""))="","EWC, ","")&amp;IF(TRIM(SUBSTITUTE(D1097,CHAR(160),""))="","D&amp;R, ","")&amp;IF(TRIM(SUBSTITUTE(G1097,CHAR(160),""))="","State, ",""),LEN(IF(TRIM(SUBSTITUTE(B1097,CHAR(160),""))="","Origin, ","")&amp;IF(TRIM(SUBSTITUTE(C1097,CHAR(160),""))="","EWC, ","")&amp;IF(TRIM(SUBSTITUTE(D1097,CHAR(160),""))="","D&amp;R, ","")&amp;IF(TRIM(SUBSTITUTE(G1097,CHAR(160),""))="","State, ",""))-2))))</f>
        <v/>
      </c>
    </row>
    <row r="1098" spans="1:18" ht="15.75">
      <c r="A1098" s="250">
        <v>1091</v>
      </c>
      <c r="B1098" s="198"/>
      <c r="C1098" s="25"/>
      <c r="D1098" s="25"/>
      <c r="E1098" s="25"/>
      <c r="F1098" s="25"/>
      <c r="G1098" s="26"/>
      <c r="H1098" s="27"/>
      <c r="I1098" s="28"/>
      <c r="J1098" s="430"/>
      <c r="K1098" s="48"/>
      <c r="L1098" s="457" t="str">
        <f t="shared" si="34"/>
        <v/>
      </c>
      <c r="M1098" s="245" cm="1">
        <f t="array" ref="M1098">SUMPRODUCT(--(N1098:Q1098&lt;&gt;"")) + IF(TRIM(R1098)="",0,LEN(R1098)-LEN(SUBSTITUTE(R1098,",",""))+1)</f>
        <v>0</v>
      </c>
      <c r="N1098" s="242" t="str">
        <f>IF(AND(I1098&lt;&gt;0,I1098&lt;&gt;""),IF(TRIM(SUBSTITUTE(B1098,CHAR(160),""))="","",IF(ISNUMBER(MATCH(TRIM(SUBSTITUTE(B1098,CHAR(160),"")),'Look Up Values'!$B$2:$B$500,0)),"","Origin error")),"")</f>
        <v/>
      </c>
      <c r="O1098" s="242" t="str">
        <f>IF(AND(I1098&lt;&gt;0,I1098&lt;&gt;""),IF(C1098="","",IF(AND(ISNUMBER(--LEFT(C1098,FIND(" ",C1098&amp;" ")-1)),OR(LEN(LEFT(C1098,FIND(" ",C1098&amp;" ")-1))=6,LEN(LEFT(C1098,FIND(" ",C1098&amp;" ")-1))=7),OR(ISNUMBER(MATCH(LEFT(C1098,FIND(" ",C1098&amp;" ")-1),'Look Up Values'!$G$2:$G$1000,0)),ISNUMBER(MATCH(LEFT(C1098,FIND(" ",C1098&amp;" ")-1),'Look Up Values'!$AE$2:$AE$2000,0)))),"","EWC error")),"")</f>
        <v/>
      </c>
      <c r="P1098" s="242" t="str" cm="1">
        <f t="array" ref="P1098">IF(AND(I1098&lt;&gt;0,I1098&lt;&gt;""),IF(D1098="","",IF(ISNUMBER(MATCH(SUBSTITUTE(D1098," ",""),SUBSTITUTE('Look Up Values'!$S$2:$S$120," ",""),0)),"","D&amp;R error")),"")</f>
        <v/>
      </c>
      <c r="Q1098" s="242" t="str" cm="1">
        <f t="array" ref="Q1098">IF(AND(I1098&lt;&gt;0,I1098&lt;&gt;""),IF(G1098="","",IF(ISNUMBER(MATCH(SUBSTITUTE(G1098," ",""),SUBSTITUTE('Look Up Values'!$I$2:$I$10," ",""),0)),"","State error")),"")</f>
        <v/>
      </c>
      <c r="R1098" s="260" t="str">
        <f t="shared" si="35"/>
        <v/>
      </c>
    </row>
    <row r="1099" spans="1:18" ht="15.75">
      <c r="A1099" s="250">
        <v>1092</v>
      </c>
      <c r="B1099" s="198"/>
      <c r="C1099" s="25"/>
      <c r="D1099" s="25"/>
      <c r="E1099" s="25"/>
      <c r="F1099" s="25"/>
      <c r="G1099" s="26"/>
      <c r="H1099" s="27"/>
      <c r="I1099" s="28"/>
      <c r="J1099" s="430"/>
      <c r="K1099" s="48"/>
      <c r="L1099" s="457" t="str">
        <f t="shared" si="34"/>
        <v/>
      </c>
      <c r="M1099" s="245" cm="1">
        <f t="array" ref="M1099">SUMPRODUCT(--(N1099:Q1099&lt;&gt;"")) + IF(TRIM(R1099)="",0,LEN(R1099)-LEN(SUBSTITUTE(R1099,",",""))+1)</f>
        <v>0</v>
      </c>
      <c r="N1099" s="242" t="str">
        <f>IF(AND(I1099&lt;&gt;0,I1099&lt;&gt;""),IF(TRIM(SUBSTITUTE(B1099,CHAR(160),""))="","",IF(ISNUMBER(MATCH(TRIM(SUBSTITUTE(B1099,CHAR(160),"")),'Look Up Values'!$B$2:$B$500,0)),"","Origin error")),"")</f>
        <v/>
      </c>
      <c r="O1099" s="242" t="str">
        <f>IF(AND(I1099&lt;&gt;0,I1099&lt;&gt;""),IF(C1099="","",IF(AND(ISNUMBER(--LEFT(C1099,FIND(" ",C1099&amp;" ")-1)),OR(LEN(LEFT(C1099,FIND(" ",C1099&amp;" ")-1))=6,LEN(LEFT(C1099,FIND(" ",C1099&amp;" ")-1))=7),OR(ISNUMBER(MATCH(LEFT(C1099,FIND(" ",C1099&amp;" ")-1),'Look Up Values'!$G$2:$G$1000,0)),ISNUMBER(MATCH(LEFT(C1099,FIND(" ",C1099&amp;" ")-1),'Look Up Values'!$AE$2:$AE$2000,0)))),"","EWC error")),"")</f>
        <v/>
      </c>
      <c r="P1099" s="242" t="str" cm="1">
        <f t="array" ref="P1099">IF(AND(I1099&lt;&gt;0,I1099&lt;&gt;""),IF(D1099="","",IF(ISNUMBER(MATCH(SUBSTITUTE(D1099," ",""),SUBSTITUTE('Look Up Values'!$S$2:$S$120," ",""),0)),"","D&amp;R error")),"")</f>
        <v/>
      </c>
      <c r="Q1099" s="242" t="str" cm="1">
        <f t="array" ref="Q1099">IF(AND(I1099&lt;&gt;0,I1099&lt;&gt;""),IF(G1099="","",IF(ISNUMBER(MATCH(SUBSTITUTE(G1099," ",""),SUBSTITUTE('Look Up Values'!$I$2:$I$10," ",""),0)),"","State error")),"")</f>
        <v/>
      </c>
      <c r="R1099" s="260" t="str">
        <f t="shared" si="35"/>
        <v/>
      </c>
    </row>
    <row r="1100" spans="1:18" ht="15.75">
      <c r="A1100" s="250">
        <v>1093</v>
      </c>
      <c r="B1100" s="198"/>
      <c r="C1100" s="25"/>
      <c r="D1100" s="25"/>
      <c r="E1100" s="25"/>
      <c r="F1100" s="25"/>
      <c r="G1100" s="26"/>
      <c r="H1100" s="27"/>
      <c r="I1100" s="28"/>
      <c r="J1100" s="430"/>
      <c r="K1100" s="48"/>
      <c r="L1100" s="457" t="str">
        <f t="shared" si="34"/>
        <v/>
      </c>
      <c r="M1100" s="245" cm="1">
        <f t="array" ref="M1100">SUMPRODUCT(--(N1100:Q1100&lt;&gt;"")) + IF(TRIM(R1100)="",0,LEN(R1100)-LEN(SUBSTITUTE(R1100,",",""))+1)</f>
        <v>0</v>
      </c>
      <c r="N1100" s="242" t="str">
        <f>IF(AND(I1100&lt;&gt;0,I1100&lt;&gt;""),IF(TRIM(SUBSTITUTE(B1100,CHAR(160),""))="","",IF(ISNUMBER(MATCH(TRIM(SUBSTITUTE(B1100,CHAR(160),"")),'Look Up Values'!$B$2:$B$500,0)),"","Origin error")),"")</f>
        <v/>
      </c>
      <c r="O1100" s="242" t="str">
        <f>IF(AND(I1100&lt;&gt;0,I1100&lt;&gt;""),IF(C1100="","",IF(AND(ISNUMBER(--LEFT(C1100,FIND(" ",C1100&amp;" ")-1)),OR(LEN(LEFT(C1100,FIND(" ",C1100&amp;" ")-1))=6,LEN(LEFT(C1100,FIND(" ",C1100&amp;" ")-1))=7),OR(ISNUMBER(MATCH(LEFT(C1100,FIND(" ",C1100&amp;" ")-1),'Look Up Values'!$G$2:$G$1000,0)),ISNUMBER(MATCH(LEFT(C1100,FIND(" ",C1100&amp;" ")-1),'Look Up Values'!$AE$2:$AE$2000,0)))),"","EWC error")),"")</f>
        <v/>
      </c>
      <c r="P1100" s="242" t="str" cm="1">
        <f t="array" ref="P1100">IF(AND(I1100&lt;&gt;0,I1100&lt;&gt;""),IF(D1100="","",IF(ISNUMBER(MATCH(SUBSTITUTE(D1100," ",""),SUBSTITUTE('Look Up Values'!$S$2:$S$120," ",""),0)),"","D&amp;R error")),"")</f>
        <v/>
      </c>
      <c r="Q1100" s="242" t="str" cm="1">
        <f t="array" ref="Q1100">IF(AND(I1100&lt;&gt;0,I1100&lt;&gt;""),IF(G1100="","",IF(ISNUMBER(MATCH(SUBSTITUTE(G1100," ",""),SUBSTITUTE('Look Up Values'!$I$2:$I$10," ",""),0)),"","State error")),"")</f>
        <v/>
      </c>
      <c r="R1100" s="260" t="str">
        <f t="shared" si="35"/>
        <v/>
      </c>
    </row>
    <row r="1101" spans="1:18" ht="15.75">
      <c r="A1101" s="250">
        <v>1094</v>
      </c>
      <c r="B1101" s="198"/>
      <c r="C1101" s="25"/>
      <c r="D1101" s="25"/>
      <c r="E1101" s="25"/>
      <c r="F1101" s="25"/>
      <c r="G1101" s="26"/>
      <c r="H1101" s="27"/>
      <c r="I1101" s="28"/>
      <c r="J1101" s="430"/>
      <c r="K1101" s="48"/>
      <c r="L1101" s="457" t="str">
        <f t="shared" si="34"/>
        <v/>
      </c>
      <c r="M1101" s="245" cm="1">
        <f t="array" ref="M1101">SUMPRODUCT(--(N1101:Q1101&lt;&gt;"")) + IF(TRIM(R1101)="",0,LEN(R1101)-LEN(SUBSTITUTE(R1101,",",""))+1)</f>
        <v>0</v>
      </c>
      <c r="N1101" s="242" t="str">
        <f>IF(AND(I1101&lt;&gt;0,I1101&lt;&gt;""),IF(TRIM(SUBSTITUTE(B1101,CHAR(160),""))="","",IF(ISNUMBER(MATCH(TRIM(SUBSTITUTE(B1101,CHAR(160),"")),'Look Up Values'!$B$2:$B$500,0)),"","Origin error")),"")</f>
        <v/>
      </c>
      <c r="O1101" s="242" t="str">
        <f>IF(AND(I1101&lt;&gt;0,I1101&lt;&gt;""),IF(C1101="","",IF(AND(ISNUMBER(--LEFT(C1101,FIND(" ",C1101&amp;" ")-1)),OR(LEN(LEFT(C1101,FIND(" ",C1101&amp;" ")-1))=6,LEN(LEFT(C1101,FIND(" ",C1101&amp;" ")-1))=7),OR(ISNUMBER(MATCH(LEFT(C1101,FIND(" ",C1101&amp;" ")-1),'Look Up Values'!$G$2:$G$1000,0)),ISNUMBER(MATCH(LEFT(C1101,FIND(" ",C1101&amp;" ")-1),'Look Up Values'!$AE$2:$AE$2000,0)))),"","EWC error")),"")</f>
        <v/>
      </c>
      <c r="P1101" s="242" t="str" cm="1">
        <f t="array" ref="P1101">IF(AND(I1101&lt;&gt;0,I1101&lt;&gt;""),IF(D1101="","",IF(ISNUMBER(MATCH(SUBSTITUTE(D1101," ",""),SUBSTITUTE('Look Up Values'!$S$2:$S$120," ",""),0)),"","D&amp;R error")),"")</f>
        <v/>
      </c>
      <c r="Q1101" s="242" t="str" cm="1">
        <f t="array" ref="Q1101">IF(AND(I1101&lt;&gt;0,I1101&lt;&gt;""),IF(G1101="","",IF(ISNUMBER(MATCH(SUBSTITUTE(G1101," ",""),SUBSTITUTE('Look Up Values'!$I$2:$I$10," ",""),0)),"","State error")),"")</f>
        <v/>
      </c>
      <c r="R1101" s="260" t="str">
        <f t="shared" si="35"/>
        <v/>
      </c>
    </row>
    <row r="1102" spans="1:18" ht="15.75">
      <c r="A1102" s="250">
        <v>1095</v>
      </c>
      <c r="B1102" s="198"/>
      <c r="C1102" s="25"/>
      <c r="D1102" s="25"/>
      <c r="E1102" s="25"/>
      <c r="F1102" s="25"/>
      <c r="G1102" s="26"/>
      <c r="H1102" s="27"/>
      <c r="I1102" s="28"/>
      <c r="J1102" s="430"/>
      <c r="K1102" s="48"/>
      <c r="L1102" s="457" t="str">
        <f t="shared" si="34"/>
        <v/>
      </c>
      <c r="M1102" s="245" cm="1">
        <f t="array" ref="M1102">SUMPRODUCT(--(N1102:Q1102&lt;&gt;"")) + IF(TRIM(R1102)="",0,LEN(R1102)-LEN(SUBSTITUTE(R1102,",",""))+1)</f>
        <v>0</v>
      </c>
      <c r="N1102" s="242" t="str">
        <f>IF(AND(I1102&lt;&gt;0,I1102&lt;&gt;""),IF(TRIM(SUBSTITUTE(B1102,CHAR(160),""))="","",IF(ISNUMBER(MATCH(TRIM(SUBSTITUTE(B1102,CHAR(160),"")),'Look Up Values'!$B$2:$B$500,0)),"","Origin error")),"")</f>
        <v/>
      </c>
      <c r="O1102" s="242" t="str">
        <f>IF(AND(I1102&lt;&gt;0,I1102&lt;&gt;""),IF(C1102="","",IF(AND(ISNUMBER(--LEFT(C1102,FIND(" ",C1102&amp;" ")-1)),OR(LEN(LEFT(C1102,FIND(" ",C1102&amp;" ")-1))=6,LEN(LEFT(C1102,FIND(" ",C1102&amp;" ")-1))=7),OR(ISNUMBER(MATCH(LEFT(C1102,FIND(" ",C1102&amp;" ")-1),'Look Up Values'!$G$2:$G$1000,0)),ISNUMBER(MATCH(LEFT(C1102,FIND(" ",C1102&amp;" ")-1),'Look Up Values'!$AE$2:$AE$2000,0)))),"","EWC error")),"")</f>
        <v/>
      </c>
      <c r="P1102" s="242" t="str" cm="1">
        <f t="array" ref="P1102">IF(AND(I1102&lt;&gt;0,I1102&lt;&gt;""),IF(D1102="","",IF(ISNUMBER(MATCH(SUBSTITUTE(D1102," ",""),SUBSTITUTE('Look Up Values'!$S$2:$S$120," ",""),0)),"","D&amp;R error")),"")</f>
        <v/>
      </c>
      <c r="Q1102" s="242" t="str" cm="1">
        <f t="array" ref="Q1102">IF(AND(I1102&lt;&gt;0,I1102&lt;&gt;""),IF(G1102="","",IF(ISNUMBER(MATCH(SUBSTITUTE(G1102," ",""),SUBSTITUTE('Look Up Values'!$I$2:$I$10," ",""),0)),"","State error")),"")</f>
        <v/>
      </c>
      <c r="R1102" s="260" t="str">
        <f t="shared" si="35"/>
        <v/>
      </c>
    </row>
    <row r="1103" spans="1:18" ht="15.75">
      <c r="A1103" s="250">
        <v>1096</v>
      </c>
      <c r="B1103" s="198"/>
      <c r="C1103" s="25"/>
      <c r="D1103" s="25"/>
      <c r="E1103" s="25"/>
      <c r="F1103" s="25"/>
      <c r="G1103" s="26"/>
      <c r="H1103" s="27"/>
      <c r="I1103" s="28"/>
      <c r="J1103" s="430"/>
      <c r="K1103" s="48"/>
      <c r="L1103" s="457" t="str">
        <f t="shared" si="34"/>
        <v/>
      </c>
      <c r="M1103" s="245" cm="1">
        <f t="array" ref="M1103">SUMPRODUCT(--(N1103:Q1103&lt;&gt;"")) + IF(TRIM(R1103)="",0,LEN(R1103)-LEN(SUBSTITUTE(R1103,",",""))+1)</f>
        <v>0</v>
      </c>
      <c r="N1103" s="242" t="str">
        <f>IF(AND(I1103&lt;&gt;0,I1103&lt;&gt;""),IF(TRIM(SUBSTITUTE(B1103,CHAR(160),""))="","",IF(ISNUMBER(MATCH(TRIM(SUBSTITUTE(B1103,CHAR(160),"")),'Look Up Values'!$B$2:$B$500,0)),"","Origin error")),"")</f>
        <v/>
      </c>
      <c r="O1103" s="242" t="str">
        <f>IF(AND(I1103&lt;&gt;0,I1103&lt;&gt;""),IF(C1103="","",IF(AND(ISNUMBER(--LEFT(C1103,FIND(" ",C1103&amp;" ")-1)),OR(LEN(LEFT(C1103,FIND(" ",C1103&amp;" ")-1))=6,LEN(LEFT(C1103,FIND(" ",C1103&amp;" ")-1))=7),OR(ISNUMBER(MATCH(LEFT(C1103,FIND(" ",C1103&amp;" ")-1),'Look Up Values'!$G$2:$G$1000,0)),ISNUMBER(MATCH(LEFT(C1103,FIND(" ",C1103&amp;" ")-1),'Look Up Values'!$AE$2:$AE$2000,0)))),"","EWC error")),"")</f>
        <v/>
      </c>
      <c r="P1103" s="242" t="str" cm="1">
        <f t="array" ref="P1103">IF(AND(I1103&lt;&gt;0,I1103&lt;&gt;""),IF(D1103="","",IF(ISNUMBER(MATCH(SUBSTITUTE(D1103," ",""),SUBSTITUTE('Look Up Values'!$S$2:$S$120," ",""),0)),"","D&amp;R error")),"")</f>
        <v/>
      </c>
      <c r="Q1103" s="242" t="str" cm="1">
        <f t="array" ref="Q1103">IF(AND(I1103&lt;&gt;0,I1103&lt;&gt;""),IF(G1103="","",IF(ISNUMBER(MATCH(SUBSTITUTE(G1103," ",""),SUBSTITUTE('Look Up Values'!$I$2:$I$10," ",""),0)),"","State error")),"")</f>
        <v/>
      </c>
      <c r="R1103" s="260" t="str">
        <f t="shared" si="35"/>
        <v/>
      </c>
    </row>
    <row r="1104" spans="1:18" ht="15.75">
      <c r="A1104" s="250">
        <v>1097</v>
      </c>
      <c r="B1104" s="198"/>
      <c r="C1104" s="25"/>
      <c r="D1104" s="25"/>
      <c r="E1104" s="25"/>
      <c r="F1104" s="25"/>
      <c r="G1104" s="26"/>
      <c r="H1104" s="27"/>
      <c r="I1104" s="28"/>
      <c r="J1104" s="430"/>
      <c r="K1104" s="48"/>
      <c r="L1104" s="457" t="str">
        <f t="shared" si="34"/>
        <v/>
      </c>
      <c r="M1104" s="245" cm="1">
        <f t="array" ref="M1104">SUMPRODUCT(--(N1104:Q1104&lt;&gt;"")) + IF(TRIM(R1104)="",0,LEN(R1104)-LEN(SUBSTITUTE(R1104,",",""))+1)</f>
        <v>0</v>
      </c>
      <c r="N1104" s="242" t="str">
        <f>IF(AND(I1104&lt;&gt;0,I1104&lt;&gt;""),IF(TRIM(SUBSTITUTE(B1104,CHAR(160),""))="","",IF(ISNUMBER(MATCH(TRIM(SUBSTITUTE(B1104,CHAR(160),"")),'Look Up Values'!$B$2:$B$500,0)),"","Origin error")),"")</f>
        <v/>
      </c>
      <c r="O1104" s="242" t="str">
        <f>IF(AND(I1104&lt;&gt;0,I1104&lt;&gt;""),IF(C1104="","",IF(AND(ISNUMBER(--LEFT(C1104,FIND(" ",C1104&amp;" ")-1)),OR(LEN(LEFT(C1104,FIND(" ",C1104&amp;" ")-1))=6,LEN(LEFT(C1104,FIND(" ",C1104&amp;" ")-1))=7),OR(ISNUMBER(MATCH(LEFT(C1104,FIND(" ",C1104&amp;" ")-1),'Look Up Values'!$G$2:$G$1000,0)),ISNUMBER(MATCH(LEFT(C1104,FIND(" ",C1104&amp;" ")-1),'Look Up Values'!$AE$2:$AE$2000,0)))),"","EWC error")),"")</f>
        <v/>
      </c>
      <c r="P1104" s="242" t="str" cm="1">
        <f t="array" ref="P1104">IF(AND(I1104&lt;&gt;0,I1104&lt;&gt;""),IF(D1104="","",IF(ISNUMBER(MATCH(SUBSTITUTE(D1104," ",""),SUBSTITUTE('Look Up Values'!$S$2:$S$120," ",""),0)),"","D&amp;R error")),"")</f>
        <v/>
      </c>
      <c r="Q1104" s="242" t="str" cm="1">
        <f t="array" ref="Q1104">IF(AND(I1104&lt;&gt;0,I1104&lt;&gt;""),IF(G1104="","",IF(ISNUMBER(MATCH(SUBSTITUTE(G1104," ",""),SUBSTITUTE('Look Up Values'!$I$2:$I$10," ",""),0)),"","State error")),"")</f>
        <v/>
      </c>
      <c r="R1104" s="260" t="str">
        <f t="shared" si="35"/>
        <v/>
      </c>
    </row>
    <row r="1105" spans="1:18" ht="15.75">
      <c r="A1105" s="250">
        <v>1098</v>
      </c>
      <c r="B1105" s="198"/>
      <c r="C1105" s="25"/>
      <c r="D1105" s="25"/>
      <c r="E1105" s="25"/>
      <c r="F1105" s="25"/>
      <c r="G1105" s="26"/>
      <c r="H1105" s="27"/>
      <c r="I1105" s="28"/>
      <c r="J1105" s="430"/>
      <c r="K1105" s="48"/>
      <c r="L1105" s="457" t="str">
        <f t="shared" si="34"/>
        <v/>
      </c>
      <c r="M1105" s="245" cm="1">
        <f t="array" ref="M1105">SUMPRODUCT(--(N1105:Q1105&lt;&gt;"")) + IF(TRIM(R1105)="",0,LEN(R1105)-LEN(SUBSTITUTE(R1105,",",""))+1)</f>
        <v>0</v>
      </c>
      <c r="N1105" s="242" t="str">
        <f>IF(AND(I1105&lt;&gt;0,I1105&lt;&gt;""),IF(TRIM(SUBSTITUTE(B1105,CHAR(160),""))="","",IF(ISNUMBER(MATCH(TRIM(SUBSTITUTE(B1105,CHAR(160),"")),'Look Up Values'!$B$2:$B$500,0)),"","Origin error")),"")</f>
        <v/>
      </c>
      <c r="O1105" s="242" t="str">
        <f>IF(AND(I1105&lt;&gt;0,I1105&lt;&gt;""),IF(C1105="","",IF(AND(ISNUMBER(--LEFT(C1105,FIND(" ",C1105&amp;" ")-1)),OR(LEN(LEFT(C1105,FIND(" ",C1105&amp;" ")-1))=6,LEN(LEFT(C1105,FIND(" ",C1105&amp;" ")-1))=7),OR(ISNUMBER(MATCH(LEFT(C1105,FIND(" ",C1105&amp;" ")-1),'Look Up Values'!$G$2:$G$1000,0)),ISNUMBER(MATCH(LEFT(C1105,FIND(" ",C1105&amp;" ")-1),'Look Up Values'!$AE$2:$AE$2000,0)))),"","EWC error")),"")</f>
        <v/>
      </c>
      <c r="P1105" s="242" t="str" cm="1">
        <f t="array" ref="P1105">IF(AND(I1105&lt;&gt;0,I1105&lt;&gt;""),IF(D1105="","",IF(ISNUMBER(MATCH(SUBSTITUTE(D1105," ",""),SUBSTITUTE('Look Up Values'!$S$2:$S$120," ",""),0)),"","D&amp;R error")),"")</f>
        <v/>
      </c>
      <c r="Q1105" s="242" t="str" cm="1">
        <f t="array" ref="Q1105">IF(AND(I1105&lt;&gt;0,I1105&lt;&gt;""),IF(G1105="","",IF(ISNUMBER(MATCH(SUBSTITUTE(G1105," ",""),SUBSTITUTE('Look Up Values'!$I$2:$I$10," ",""),0)),"","State error")),"")</f>
        <v/>
      </c>
      <c r="R1105" s="260" t="str">
        <f t="shared" si="35"/>
        <v/>
      </c>
    </row>
    <row r="1106" spans="1:18" ht="15.75">
      <c r="A1106" s="250">
        <v>1099</v>
      </c>
      <c r="B1106" s="198"/>
      <c r="C1106" s="25"/>
      <c r="D1106" s="25"/>
      <c r="E1106" s="25"/>
      <c r="F1106" s="25"/>
      <c r="G1106" s="26"/>
      <c r="H1106" s="27"/>
      <c r="I1106" s="28"/>
      <c r="J1106" s="430"/>
      <c r="K1106" s="48"/>
      <c r="L1106" s="457" t="str">
        <f t="shared" si="34"/>
        <v/>
      </c>
      <c r="M1106" s="245" cm="1">
        <f t="array" ref="M1106">SUMPRODUCT(--(N1106:Q1106&lt;&gt;"")) + IF(TRIM(R1106)="",0,LEN(R1106)-LEN(SUBSTITUTE(R1106,",",""))+1)</f>
        <v>0</v>
      </c>
      <c r="N1106" s="242" t="str">
        <f>IF(AND(I1106&lt;&gt;0,I1106&lt;&gt;""),IF(TRIM(SUBSTITUTE(B1106,CHAR(160),""))="","",IF(ISNUMBER(MATCH(TRIM(SUBSTITUTE(B1106,CHAR(160),"")),'Look Up Values'!$B$2:$B$500,0)),"","Origin error")),"")</f>
        <v/>
      </c>
      <c r="O1106" s="242" t="str">
        <f>IF(AND(I1106&lt;&gt;0,I1106&lt;&gt;""),IF(C1106="","",IF(AND(ISNUMBER(--LEFT(C1106,FIND(" ",C1106&amp;" ")-1)),OR(LEN(LEFT(C1106,FIND(" ",C1106&amp;" ")-1))=6,LEN(LEFT(C1106,FIND(" ",C1106&amp;" ")-1))=7),OR(ISNUMBER(MATCH(LEFT(C1106,FIND(" ",C1106&amp;" ")-1),'Look Up Values'!$G$2:$G$1000,0)),ISNUMBER(MATCH(LEFT(C1106,FIND(" ",C1106&amp;" ")-1),'Look Up Values'!$AE$2:$AE$2000,0)))),"","EWC error")),"")</f>
        <v/>
      </c>
      <c r="P1106" s="242" t="str" cm="1">
        <f t="array" ref="P1106">IF(AND(I1106&lt;&gt;0,I1106&lt;&gt;""),IF(D1106="","",IF(ISNUMBER(MATCH(SUBSTITUTE(D1106," ",""),SUBSTITUTE('Look Up Values'!$S$2:$S$120," ",""),0)),"","D&amp;R error")),"")</f>
        <v/>
      </c>
      <c r="Q1106" s="242" t="str" cm="1">
        <f t="array" ref="Q1106">IF(AND(I1106&lt;&gt;0,I1106&lt;&gt;""),IF(G1106="","",IF(ISNUMBER(MATCH(SUBSTITUTE(G1106," ",""),SUBSTITUTE('Look Up Values'!$I$2:$I$10," ",""),0)),"","State error")),"")</f>
        <v/>
      </c>
      <c r="R1106" s="260" t="str">
        <f t="shared" si="35"/>
        <v/>
      </c>
    </row>
    <row r="1107" spans="1:18" ht="15.75">
      <c r="A1107" s="250">
        <v>1100</v>
      </c>
      <c r="B1107" s="198"/>
      <c r="C1107" s="25"/>
      <c r="D1107" s="25"/>
      <c r="E1107" s="25"/>
      <c r="F1107" s="25"/>
      <c r="G1107" s="26"/>
      <c r="H1107" s="27"/>
      <c r="I1107" s="28"/>
      <c r="J1107" s="430"/>
      <c r="K1107" s="48"/>
      <c r="L1107" s="457" t="str">
        <f t="shared" si="34"/>
        <v/>
      </c>
      <c r="M1107" s="245" cm="1">
        <f t="array" ref="M1107">SUMPRODUCT(--(N1107:Q1107&lt;&gt;"")) + IF(TRIM(R1107)="",0,LEN(R1107)-LEN(SUBSTITUTE(R1107,",",""))+1)</f>
        <v>0</v>
      </c>
      <c r="N1107" s="242" t="str">
        <f>IF(AND(I1107&lt;&gt;0,I1107&lt;&gt;""),IF(TRIM(SUBSTITUTE(B1107,CHAR(160),""))="","",IF(ISNUMBER(MATCH(TRIM(SUBSTITUTE(B1107,CHAR(160),"")),'Look Up Values'!$B$2:$B$500,0)),"","Origin error")),"")</f>
        <v/>
      </c>
      <c r="O1107" s="242" t="str">
        <f>IF(AND(I1107&lt;&gt;0,I1107&lt;&gt;""),IF(C1107="","",IF(AND(ISNUMBER(--LEFT(C1107,FIND(" ",C1107&amp;" ")-1)),OR(LEN(LEFT(C1107,FIND(" ",C1107&amp;" ")-1))=6,LEN(LEFT(C1107,FIND(" ",C1107&amp;" ")-1))=7),OR(ISNUMBER(MATCH(LEFT(C1107,FIND(" ",C1107&amp;" ")-1),'Look Up Values'!$G$2:$G$1000,0)),ISNUMBER(MATCH(LEFT(C1107,FIND(" ",C1107&amp;" ")-1),'Look Up Values'!$AE$2:$AE$2000,0)))),"","EWC error")),"")</f>
        <v/>
      </c>
      <c r="P1107" s="242" t="str" cm="1">
        <f t="array" ref="P1107">IF(AND(I1107&lt;&gt;0,I1107&lt;&gt;""),IF(D1107="","",IF(ISNUMBER(MATCH(SUBSTITUTE(D1107," ",""),SUBSTITUTE('Look Up Values'!$S$2:$S$120," ",""),0)),"","D&amp;R error")),"")</f>
        <v/>
      </c>
      <c r="Q1107" s="242" t="str" cm="1">
        <f t="array" ref="Q1107">IF(AND(I1107&lt;&gt;0,I1107&lt;&gt;""),IF(G1107="","",IF(ISNUMBER(MATCH(SUBSTITUTE(G1107," ",""),SUBSTITUTE('Look Up Values'!$I$2:$I$10," ",""),0)),"","State error")),"")</f>
        <v/>
      </c>
      <c r="R1107" s="260" t="str">
        <f t="shared" si="35"/>
        <v/>
      </c>
    </row>
    <row r="1108" spans="1:18" ht="15.75">
      <c r="A1108" s="250">
        <v>1101</v>
      </c>
      <c r="B1108" s="198"/>
      <c r="C1108" s="25"/>
      <c r="D1108" s="25"/>
      <c r="E1108" s="25"/>
      <c r="F1108" s="25"/>
      <c r="G1108" s="26"/>
      <c r="H1108" s="27"/>
      <c r="I1108" s="28"/>
      <c r="J1108" s="430"/>
      <c r="K1108" s="48"/>
      <c r="L1108" s="457" t="str">
        <f t="shared" si="34"/>
        <v/>
      </c>
      <c r="M1108" s="245" cm="1">
        <f t="array" ref="M1108">SUMPRODUCT(--(N1108:Q1108&lt;&gt;"")) + IF(TRIM(R1108)="",0,LEN(R1108)-LEN(SUBSTITUTE(R1108,",",""))+1)</f>
        <v>0</v>
      </c>
      <c r="N1108" s="242" t="str">
        <f>IF(AND(I1108&lt;&gt;0,I1108&lt;&gt;""),IF(TRIM(SUBSTITUTE(B1108,CHAR(160),""))="","",IF(ISNUMBER(MATCH(TRIM(SUBSTITUTE(B1108,CHAR(160),"")),'Look Up Values'!$B$2:$B$500,0)),"","Origin error")),"")</f>
        <v/>
      </c>
      <c r="O1108" s="242" t="str">
        <f>IF(AND(I1108&lt;&gt;0,I1108&lt;&gt;""),IF(C1108="","",IF(AND(ISNUMBER(--LEFT(C1108,FIND(" ",C1108&amp;" ")-1)),OR(LEN(LEFT(C1108,FIND(" ",C1108&amp;" ")-1))=6,LEN(LEFT(C1108,FIND(" ",C1108&amp;" ")-1))=7),OR(ISNUMBER(MATCH(LEFT(C1108,FIND(" ",C1108&amp;" ")-1),'Look Up Values'!$G$2:$G$1000,0)),ISNUMBER(MATCH(LEFT(C1108,FIND(" ",C1108&amp;" ")-1),'Look Up Values'!$AE$2:$AE$2000,0)))),"","EWC error")),"")</f>
        <v/>
      </c>
      <c r="P1108" s="242" t="str" cm="1">
        <f t="array" ref="P1108">IF(AND(I1108&lt;&gt;0,I1108&lt;&gt;""),IF(D1108="","",IF(ISNUMBER(MATCH(SUBSTITUTE(D1108," ",""),SUBSTITUTE('Look Up Values'!$S$2:$S$120," ",""),0)),"","D&amp;R error")),"")</f>
        <v/>
      </c>
      <c r="Q1108" s="242" t="str" cm="1">
        <f t="array" ref="Q1108">IF(AND(I1108&lt;&gt;0,I1108&lt;&gt;""),IF(G1108="","",IF(ISNUMBER(MATCH(SUBSTITUTE(G1108," ",""),SUBSTITUTE('Look Up Values'!$I$2:$I$10," ",""),0)),"","State error")),"")</f>
        <v/>
      </c>
      <c r="R1108" s="260" t="str">
        <f t="shared" si="35"/>
        <v/>
      </c>
    </row>
    <row r="1109" spans="1:18" ht="15.75">
      <c r="A1109" s="250">
        <v>1102</v>
      </c>
      <c r="B1109" s="198"/>
      <c r="C1109" s="25"/>
      <c r="D1109" s="25"/>
      <c r="E1109" s="25"/>
      <c r="F1109" s="25"/>
      <c r="G1109" s="26"/>
      <c r="H1109" s="27"/>
      <c r="I1109" s="28"/>
      <c r="J1109" s="430"/>
      <c r="K1109" s="48"/>
      <c r="L1109" s="457" t="str">
        <f t="shared" si="34"/>
        <v/>
      </c>
      <c r="M1109" s="245" cm="1">
        <f t="array" ref="M1109">SUMPRODUCT(--(N1109:Q1109&lt;&gt;"")) + IF(TRIM(R1109)="",0,LEN(R1109)-LEN(SUBSTITUTE(R1109,",",""))+1)</f>
        <v>0</v>
      </c>
      <c r="N1109" s="242" t="str">
        <f>IF(AND(I1109&lt;&gt;0,I1109&lt;&gt;""),IF(TRIM(SUBSTITUTE(B1109,CHAR(160),""))="","",IF(ISNUMBER(MATCH(TRIM(SUBSTITUTE(B1109,CHAR(160),"")),'Look Up Values'!$B$2:$B$500,0)),"","Origin error")),"")</f>
        <v/>
      </c>
      <c r="O1109" s="242" t="str">
        <f>IF(AND(I1109&lt;&gt;0,I1109&lt;&gt;""),IF(C1109="","",IF(AND(ISNUMBER(--LEFT(C1109,FIND(" ",C1109&amp;" ")-1)),OR(LEN(LEFT(C1109,FIND(" ",C1109&amp;" ")-1))=6,LEN(LEFT(C1109,FIND(" ",C1109&amp;" ")-1))=7),OR(ISNUMBER(MATCH(LEFT(C1109,FIND(" ",C1109&amp;" ")-1),'Look Up Values'!$G$2:$G$1000,0)),ISNUMBER(MATCH(LEFT(C1109,FIND(" ",C1109&amp;" ")-1),'Look Up Values'!$AE$2:$AE$2000,0)))),"","EWC error")),"")</f>
        <v/>
      </c>
      <c r="P1109" s="242" t="str" cm="1">
        <f t="array" ref="P1109">IF(AND(I1109&lt;&gt;0,I1109&lt;&gt;""),IF(D1109="","",IF(ISNUMBER(MATCH(SUBSTITUTE(D1109," ",""),SUBSTITUTE('Look Up Values'!$S$2:$S$120," ",""),0)),"","D&amp;R error")),"")</f>
        <v/>
      </c>
      <c r="Q1109" s="242" t="str" cm="1">
        <f t="array" ref="Q1109">IF(AND(I1109&lt;&gt;0,I1109&lt;&gt;""),IF(G1109="","",IF(ISNUMBER(MATCH(SUBSTITUTE(G1109," ",""),SUBSTITUTE('Look Up Values'!$I$2:$I$10," ",""),0)),"","State error")),"")</f>
        <v/>
      </c>
      <c r="R1109" s="260" t="str">
        <f t="shared" si="35"/>
        <v/>
      </c>
    </row>
    <row r="1110" spans="1:18" ht="15.75">
      <c r="A1110" s="250">
        <v>1103</v>
      </c>
      <c r="B1110" s="198"/>
      <c r="C1110" s="25"/>
      <c r="D1110" s="25"/>
      <c r="E1110" s="25"/>
      <c r="F1110" s="25"/>
      <c r="G1110" s="26"/>
      <c r="H1110" s="27"/>
      <c r="I1110" s="28"/>
      <c r="J1110" s="430"/>
      <c r="K1110" s="48"/>
      <c r="L1110" s="457" t="str">
        <f t="shared" si="34"/>
        <v/>
      </c>
      <c r="M1110" s="245" cm="1">
        <f t="array" ref="M1110">SUMPRODUCT(--(N1110:Q1110&lt;&gt;"")) + IF(TRIM(R1110)="",0,LEN(R1110)-LEN(SUBSTITUTE(R1110,",",""))+1)</f>
        <v>0</v>
      </c>
      <c r="N1110" s="242" t="str">
        <f>IF(AND(I1110&lt;&gt;0,I1110&lt;&gt;""),IF(TRIM(SUBSTITUTE(B1110,CHAR(160),""))="","",IF(ISNUMBER(MATCH(TRIM(SUBSTITUTE(B1110,CHAR(160),"")),'Look Up Values'!$B$2:$B$500,0)),"","Origin error")),"")</f>
        <v/>
      </c>
      <c r="O1110" s="242" t="str">
        <f>IF(AND(I1110&lt;&gt;0,I1110&lt;&gt;""),IF(C1110="","",IF(AND(ISNUMBER(--LEFT(C1110,FIND(" ",C1110&amp;" ")-1)),OR(LEN(LEFT(C1110,FIND(" ",C1110&amp;" ")-1))=6,LEN(LEFT(C1110,FIND(" ",C1110&amp;" ")-1))=7),OR(ISNUMBER(MATCH(LEFT(C1110,FIND(" ",C1110&amp;" ")-1),'Look Up Values'!$G$2:$G$1000,0)),ISNUMBER(MATCH(LEFT(C1110,FIND(" ",C1110&amp;" ")-1),'Look Up Values'!$AE$2:$AE$2000,0)))),"","EWC error")),"")</f>
        <v/>
      </c>
      <c r="P1110" s="242" t="str" cm="1">
        <f t="array" ref="P1110">IF(AND(I1110&lt;&gt;0,I1110&lt;&gt;""),IF(D1110="","",IF(ISNUMBER(MATCH(SUBSTITUTE(D1110," ",""),SUBSTITUTE('Look Up Values'!$S$2:$S$120," ",""),0)),"","D&amp;R error")),"")</f>
        <v/>
      </c>
      <c r="Q1110" s="242" t="str" cm="1">
        <f t="array" ref="Q1110">IF(AND(I1110&lt;&gt;0,I1110&lt;&gt;""),IF(G1110="","",IF(ISNUMBER(MATCH(SUBSTITUTE(G1110," ",""),SUBSTITUTE('Look Up Values'!$I$2:$I$10," ",""),0)),"","State error")),"")</f>
        <v/>
      </c>
      <c r="R1110" s="260" t="str">
        <f t="shared" si="35"/>
        <v/>
      </c>
    </row>
    <row r="1111" spans="1:18" ht="15.75">
      <c r="A1111" s="250">
        <v>1104</v>
      </c>
      <c r="B1111" s="198"/>
      <c r="C1111" s="25"/>
      <c r="D1111" s="25"/>
      <c r="E1111" s="25"/>
      <c r="F1111" s="25"/>
      <c r="G1111" s="26"/>
      <c r="H1111" s="27"/>
      <c r="I1111" s="28"/>
      <c r="J1111" s="430"/>
      <c r="K1111" s="48"/>
      <c r="L1111" s="457" t="str">
        <f t="shared" si="34"/>
        <v/>
      </c>
      <c r="M1111" s="245" cm="1">
        <f t="array" ref="M1111">SUMPRODUCT(--(N1111:Q1111&lt;&gt;"")) + IF(TRIM(R1111)="",0,LEN(R1111)-LEN(SUBSTITUTE(R1111,",",""))+1)</f>
        <v>0</v>
      </c>
      <c r="N1111" s="242" t="str">
        <f>IF(AND(I1111&lt;&gt;0,I1111&lt;&gt;""),IF(TRIM(SUBSTITUTE(B1111,CHAR(160),""))="","",IF(ISNUMBER(MATCH(TRIM(SUBSTITUTE(B1111,CHAR(160),"")),'Look Up Values'!$B$2:$B$500,0)),"","Origin error")),"")</f>
        <v/>
      </c>
      <c r="O1111" s="242" t="str">
        <f>IF(AND(I1111&lt;&gt;0,I1111&lt;&gt;""),IF(C1111="","",IF(AND(ISNUMBER(--LEFT(C1111,FIND(" ",C1111&amp;" ")-1)),OR(LEN(LEFT(C1111,FIND(" ",C1111&amp;" ")-1))=6,LEN(LEFT(C1111,FIND(" ",C1111&amp;" ")-1))=7),OR(ISNUMBER(MATCH(LEFT(C1111,FIND(" ",C1111&amp;" ")-1),'Look Up Values'!$G$2:$G$1000,0)),ISNUMBER(MATCH(LEFT(C1111,FIND(" ",C1111&amp;" ")-1),'Look Up Values'!$AE$2:$AE$2000,0)))),"","EWC error")),"")</f>
        <v/>
      </c>
      <c r="P1111" s="242" t="str" cm="1">
        <f t="array" ref="P1111">IF(AND(I1111&lt;&gt;0,I1111&lt;&gt;""),IF(D1111="","",IF(ISNUMBER(MATCH(SUBSTITUTE(D1111," ",""),SUBSTITUTE('Look Up Values'!$S$2:$S$120," ",""),0)),"","D&amp;R error")),"")</f>
        <v/>
      </c>
      <c r="Q1111" s="242" t="str" cm="1">
        <f t="array" ref="Q1111">IF(AND(I1111&lt;&gt;0,I1111&lt;&gt;""),IF(G1111="","",IF(ISNUMBER(MATCH(SUBSTITUTE(G1111," ",""),SUBSTITUTE('Look Up Values'!$I$2:$I$10," ",""),0)),"","State error")),"")</f>
        <v/>
      </c>
      <c r="R1111" s="260" t="str">
        <f t="shared" si="35"/>
        <v/>
      </c>
    </row>
    <row r="1112" spans="1:18" ht="15.75">
      <c r="A1112" s="250">
        <v>1105</v>
      </c>
      <c r="B1112" s="198"/>
      <c r="C1112" s="25"/>
      <c r="D1112" s="25"/>
      <c r="E1112" s="25"/>
      <c r="F1112" s="25"/>
      <c r="G1112" s="26"/>
      <c r="H1112" s="27"/>
      <c r="I1112" s="28"/>
      <c r="J1112" s="430"/>
      <c r="K1112" s="48"/>
      <c r="L1112" s="457" t="str">
        <f t="shared" si="34"/>
        <v/>
      </c>
      <c r="M1112" s="245" cm="1">
        <f t="array" ref="M1112">SUMPRODUCT(--(N1112:Q1112&lt;&gt;"")) + IF(TRIM(R1112)="",0,LEN(R1112)-LEN(SUBSTITUTE(R1112,",",""))+1)</f>
        <v>0</v>
      </c>
      <c r="N1112" s="242" t="str">
        <f>IF(AND(I1112&lt;&gt;0,I1112&lt;&gt;""),IF(TRIM(SUBSTITUTE(B1112,CHAR(160),""))="","",IF(ISNUMBER(MATCH(TRIM(SUBSTITUTE(B1112,CHAR(160),"")),'Look Up Values'!$B$2:$B$500,0)),"","Origin error")),"")</f>
        <v/>
      </c>
      <c r="O1112" s="242" t="str">
        <f>IF(AND(I1112&lt;&gt;0,I1112&lt;&gt;""),IF(C1112="","",IF(AND(ISNUMBER(--LEFT(C1112,FIND(" ",C1112&amp;" ")-1)),OR(LEN(LEFT(C1112,FIND(" ",C1112&amp;" ")-1))=6,LEN(LEFT(C1112,FIND(" ",C1112&amp;" ")-1))=7),OR(ISNUMBER(MATCH(LEFT(C1112,FIND(" ",C1112&amp;" ")-1),'Look Up Values'!$G$2:$G$1000,0)),ISNUMBER(MATCH(LEFT(C1112,FIND(" ",C1112&amp;" ")-1),'Look Up Values'!$AE$2:$AE$2000,0)))),"","EWC error")),"")</f>
        <v/>
      </c>
      <c r="P1112" s="242" t="str" cm="1">
        <f t="array" ref="P1112">IF(AND(I1112&lt;&gt;0,I1112&lt;&gt;""),IF(D1112="","",IF(ISNUMBER(MATCH(SUBSTITUTE(D1112," ",""),SUBSTITUTE('Look Up Values'!$S$2:$S$120," ",""),0)),"","D&amp;R error")),"")</f>
        <v/>
      </c>
      <c r="Q1112" s="242" t="str" cm="1">
        <f t="array" ref="Q1112">IF(AND(I1112&lt;&gt;0,I1112&lt;&gt;""),IF(G1112="","",IF(ISNUMBER(MATCH(SUBSTITUTE(G1112," ",""),SUBSTITUTE('Look Up Values'!$I$2:$I$10," ",""),0)),"","State error")),"")</f>
        <v/>
      </c>
      <c r="R1112" s="260" t="str">
        <f t="shared" si="35"/>
        <v/>
      </c>
    </row>
    <row r="1113" spans="1:18" ht="15.75">
      <c r="A1113" s="250">
        <v>1106</v>
      </c>
      <c r="B1113" s="198"/>
      <c r="C1113" s="25"/>
      <c r="D1113" s="25"/>
      <c r="E1113" s="25"/>
      <c r="F1113" s="25"/>
      <c r="G1113" s="26"/>
      <c r="H1113" s="27"/>
      <c r="I1113" s="28"/>
      <c r="J1113" s="430"/>
      <c r="K1113" s="48"/>
      <c r="L1113" s="457" t="str">
        <f t="shared" si="34"/>
        <v/>
      </c>
      <c r="M1113" s="245" cm="1">
        <f t="array" ref="M1113">SUMPRODUCT(--(N1113:Q1113&lt;&gt;"")) + IF(TRIM(R1113)="",0,LEN(R1113)-LEN(SUBSTITUTE(R1113,",",""))+1)</f>
        <v>0</v>
      </c>
      <c r="N1113" s="242" t="str">
        <f>IF(AND(I1113&lt;&gt;0,I1113&lt;&gt;""),IF(TRIM(SUBSTITUTE(B1113,CHAR(160),""))="","",IF(ISNUMBER(MATCH(TRIM(SUBSTITUTE(B1113,CHAR(160),"")),'Look Up Values'!$B$2:$B$500,0)),"","Origin error")),"")</f>
        <v/>
      </c>
      <c r="O1113" s="242" t="str">
        <f>IF(AND(I1113&lt;&gt;0,I1113&lt;&gt;""),IF(C1113="","",IF(AND(ISNUMBER(--LEFT(C1113,FIND(" ",C1113&amp;" ")-1)),OR(LEN(LEFT(C1113,FIND(" ",C1113&amp;" ")-1))=6,LEN(LEFT(C1113,FIND(" ",C1113&amp;" ")-1))=7),OR(ISNUMBER(MATCH(LEFT(C1113,FIND(" ",C1113&amp;" ")-1),'Look Up Values'!$G$2:$G$1000,0)),ISNUMBER(MATCH(LEFT(C1113,FIND(" ",C1113&amp;" ")-1),'Look Up Values'!$AE$2:$AE$2000,0)))),"","EWC error")),"")</f>
        <v/>
      </c>
      <c r="P1113" s="242" t="str" cm="1">
        <f t="array" ref="P1113">IF(AND(I1113&lt;&gt;0,I1113&lt;&gt;""),IF(D1113="","",IF(ISNUMBER(MATCH(SUBSTITUTE(D1113," ",""),SUBSTITUTE('Look Up Values'!$S$2:$S$120," ",""),0)),"","D&amp;R error")),"")</f>
        <v/>
      </c>
      <c r="Q1113" s="242" t="str" cm="1">
        <f t="array" ref="Q1113">IF(AND(I1113&lt;&gt;0,I1113&lt;&gt;""),IF(G1113="","",IF(ISNUMBER(MATCH(SUBSTITUTE(G1113," ",""),SUBSTITUTE('Look Up Values'!$I$2:$I$10," ",""),0)),"","State error")),"")</f>
        <v/>
      </c>
      <c r="R1113" s="260" t="str">
        <f t="shared" si="35"/>
        <v/>
      </c>
    </row>
    <row r="1114" spans="1:18" ht="15.75">
      <c r="A1114" s="250">
        <v>1107</v>
      </c>
      <c r="B1114" s="198"/>
      <c r="C1114" s="25"/>
      <c r="D1114" s="25"/>
      <c r="E1114" s="25"/>
      <c r="F1114" s="25"/>
      <c r="G1114" s="26"/>
      <c r="H1114" s="27"/>
      <c r="I1114" s="28"/>
      <c r="J1114" s="430"/>
      <c r="K1114" s="48"/>
      <c r="L1114" s="457" t="str">
        <f t="shared" si="34"/>
        <v/>
      </c>
      <c r="M1114" s="245" cm="1">
        <f t="array" ref="M1114">SUMPRODUCT(--(N1114:Q1114&lt;&gt;"")) + IF(TRIM(R1114)="",0,LEN(R1114)-LEN(SUBSTITUTE(R1114,",",""))+1)</f>
        <v>0</v>
      </c>
      <c r="N1114" s="242" t="str">
        <f>IF(AND(I1114&lt;&gt;0,I1114&lt;&gt;""),IF(TRIM(SUBSTITUTE(B1114,CHAR(160),""))="","",IF(ISNUMBER(MATCH(TRIM(SUBSTITUTE(B1114,CHAR(160),"")),'Look Up Values'!$B$2:$B$500,0)),"","Origin error")),"")</f>
        <v/>
      </c>
      <c r="O1114" s="242" t="str">
        <f>IF(AND(I1114&lt;&gt;0,I1114&lt;&gt;""),IF(C1114="","",IF(AND(ISNUMBER(--LEFT(C1114,FIND(" ",C1114&amp;" ")-1)),OR(LEN(LEFT(C1114,FIND(" ",C1114&amp;" ")-1))=6,LEN(LEFT(C1114,FIND(" ",C1114&amp;" ")-1))=7),OR(ISNUMBER(MATCH(LEFT(C1114,FIND(" ",C1114&amp;" ")-1),'Look Up Values'!$G$2:$G$1000,0)),ISNUMBER(MATCH(LEFT(C1114,FIND(" ",C1114&amp;" ")-1),'Look Up Values'!$AE$2:$AE$2000,0)))),"","EWC error")),"")</f>
        <v/>
      </c>
      <c r="P1114" s="242" t="str" cm="1">
        <f t="array" ref="P1114">IF(AND(I1114&lt;&gt;0,I1114&lt;&gt;""),IF(D1114="","",IF(ISNUMBER(MATCH(SUBSTITUTE(D1114," ",""),SUBSTITUTE('Look Up Values'!$S$2:$S$120," ",""),0)),"","D&amp;R error")),"")</f>
        <v/>
      </c>
      <c r="Q1114" s="242" t="str" cm="1">
        <f t="array" ref="Q1114">IF(AND(I1114&lt;&gt;0,I1114&lt;&gt;""),IF(G1114="","",IF(ISNUMBER(MATCH(SUBSTITUTE(G1114," ",""),SUBSTITUTE('Look Up Values'!$I$2:$I$10," ",""),0)),"","State error")),"")</f>
        <v/>
      </c>
      <c r="R1114" s="260" t="str">
        <f t="shared" si="35"/>
        <v/>
      </c>
    </row>
    <row r="1115" spans="1:18" ht="15.75">
      <c r="A1115" s="250">
        <v>1108</v>
      </c>
      <c r="B1115" s="198"/>
      <c r="C1115" s="25"/>
      <c r="D1115" s="25"/>
      <c r="E1115" s="25"/>
      <c r="F1115" s="25"/>
      <c r="G1115" s="26"/>
      <c r="H1115" s="27"/>
      <c r="I1115" s="28"/>
      <c r="J1115" s="430"/>
      <c r="K1115" s="48"/>
      <c r="L1115" s="457" t="str">
        <f t="shared" si="34"/>
        <v/>
      </c>
      <c r="M1115" s="245" cm="1">
        <f t="array" ref="M1115">SUMPRODUCT(--(N1115:Q1115&lt;&gt;"")) + IF(TRIM(R1115)="",0,LEN(R1115)-LEN(SUBSTITUTE(R1115,",",""))+1)</f>
        <v>0</v>
      </c>
      <c r="N1115" s="242" t="str">
        <f>IF(AND(I1115&lt;&gt;0,I1115&lt;&gt;""),IF(TRIM(SUBSTITUTE(B1115,CHAR(160),""))="","",IF(ISNUMBER(MATCH(TRIM(SUBSTITUTE(B1115,CHAR(160),"")),'Look Up Values'!$B$2:$B$500,0)),"","Origin error")),"")</f>
        <v/>
      </c>
      <c r="O1115" s="242" t="str">
        <f>IF(AND(I1115&lt;&gt;0,I1115&lt;&gt;""),IF(C1115="","",IF(AND(ISNUMBER(--LEFT(C1115,FIND(" ",C1115&amp;" ")-1)),OR(LEN(LEFT(C1115,FIND(" ",C1115&amp;" ")-1))=6,LEN(LEFT(C1115,FIND(" ",C1115&amp;" ")-1))=7),OR(ISNUMBER(MATCH(LEFT(C1115,FIND(" ",C1115&amp;" ")-1),'Look Up Values'!$G$2:$G$1000,0)),ISNUMBER(MATCH(LEFT(C1115,FIND(" ",C1115&amp;" ")-1),'Look Up Values'!$AE$2:$AE$2000,0)))),"","EWC error")),"")</f>
        <v/>
      </c>
      <c r="P1115" s="242" t="str" cm="1">
        <f t="array" ref="P1115">IF(AND(I1115&lt;&gt;0,I1115&lt;&gt;""),IF(D1115="","",IF(ISNUMBER(MATCH(SUBSTITUTE(D1115," ",""),SUBSTITUTE('Look Up Values'!$S$2:$S$120," ",""),0)),"","D&amp;R error")),"")</f>
        <v/>
      </c>
      <c r="Q1115" s="242" t="str" cm="1">
        <f t="array" ref="Q1115">IF(AND(I1115&lt;&gt;0,I1115&lt;&gt;""),IF(G1115="","",IF(ISNUMBER(MATCH(SUBSTITUTE(G1115," ",""),SUBSTITUTE('Look Up Values'!$I$2:$I$10," ",""),0)),"","State error")),"")</f>
        <v/>
      </c>
      <c r="R1115" s="260" t="str">
        <f t="shared" si="35"/>
        <v/>
      </c>
    </row>
    <row r="1116" spans="1:18" ht="15.75">
      <c r="A1116" s="250">
        <v>1109</v>
      </c>
      <c r="B1116" s="198"/>
      <c r="C1116" s="25"/>
      <c r="D1116" s="25"/>
      <c r="E1116" s="25"/>
      <c r="F1116" s="25"/>
      <c r="G1116" s="26"/>
      <c r="H1116" s="27"/>
      <c r="I1116" s="28"/>
      <c r="J1116" s="430"/>
      <c r="K1116" s="48"/>
      <c r="L1116" s="457" t="str">
        <f t="shared" si="34"/>
        <v/>
      </c>
      <c r="M1116" s="245" cm="1">
        <f t="array" ref="M1116">SUMPRODUCT(--(N1116:Q1116&lt;&gt;"")) + IF(TRIM(R1116)="",0,LEN(R1116)-LEN(SUBSTITUTE(R1116,",",""))+1)</f>
        <v>0</v>
      </c>
      <c r="N1116" s="242" t="str">
        <f>IF(AND(I1116&lt;&gt;0,I1116&lt;&gt;""),IF(TRIM(SUBSTITUTE(B1116,CHAR(160),""))="","",IF(ISNUMBER(MATCH(TRIM(SUBSTITUTE(B1116,CHAR(160),"")),'Look Up Values'!$B$2:$B$500,0)),"","Origin error")),"")</f>
        <v/>
      </c>
      <c r="O1116" s="242" t="str">
        <f>IF(AND(I1116&lt;&gt;0,I1116&lt;&gt;""),IF(C1116="","",IF(AND(ISNUMBER(--LEFT(C1116,FIND(" ",C1116&amp;" ")-1)),OR(LEN(LEFT(C1116,FIND(" ",C1116&amp;" ")-1))=6,LEN(LEFT(C1116,FIND(" ",C1116&amp;" ")-1))=7),OR(ISNUMBER(MATCH(LEFT(C1116,FIND(" ",C1116&amp;" ")-1),'Look Up Values'!$G$2:$G$1000,0)),ISNUMBER(MATCH(LEFT(C1116,FIND(" ",C1116&amp;" ")-1),'Look Up Values'!$AE$2:$AE$2000,0)))),"","EWC error")),"")</f>
        <v/>
      </c>
      <c r="P1116" s="242" t="str" cm="1">
        <f t="array" ref="P1116">IF(AND(I1116&lt;&gt;0,I1116&lt;&gt;""),IF(D1116="","",IF(ISNUMBER(MATCH(SUBSTITUTE(D1116," ",""),SUBSTITUTE('Look Up Values'!$S$2:$S$120," ",""),0)),"","D&amp;R error")),"")</f>
        <v/>
      </c>
      <c r="Q1116" s="242" t="str" cm="1">
        <f t="array" ref="Q1116">IF(AND(I1116&lt;&gt;0,I1116&lt;&gt;""),IF(G1116="","",IF(ISNUMBER(MATCH(SUBSTITUTE(G1116," ",""),SUBSTITUTE('Look Up Values'!$I$2:$I$10," ",""),0)),"","State error")),"")</f>
        <v/>
      </c>
      <c r="R1116" s="260" t="str">
        <f t="shared" si="35"/>
        <v/>
      </c>
    </row>
    <row r="1117" spans="1:18" ht="15.75">
      <c r="A1117" s="250">
        <v>1110</v>
      </c>
      <c r="B1117" s="198"/>
      <c r="C1117" s="25"/>
      <c r="D1117" s="25"/>
      <c r="E1117" s="25"/>
      <c r="F1117" s="25"/>
      <c r="G1117" s="26"/>
      <c r="H1117" s="27"/>
      <c r="I1117" s="28"/>
      <c r="J1117" s="430"/>
      <c r="K1117" s="48"/>
      <c r="L1117" s="457" t="str">
        <f t="shared" si="34"/>
        <v/>
      </c>
      <c r="M1117" s="245" cm="1">
        <f t="array" ref="M1117">SUMPRODUCT(--(N1117:Q1117&lt;&gt;"")) + IF(TRIM(R1117)="",0,LEN(R1117)-LEN(SUBSTITUTE(R1117,",",""))+1)</f>
        <v>0</v>
      </c>
      <c r="N1117" s="242" t="str">
        <f>IF(AND(I1117&lt;&gt;0,I1117&lt;&gt;""),IF(TRIM(SUBSTITUTE(B1117,CHAR(160),""))="","",IF(ISNUMBER(MATCH(TRIM(SUBSTITUTE(B1117,CHAR(160),"")),'Look Up Values'!$B$2:$B$500,0)),"","Origin error")),"")</f>
        <v/>
      </c>
      <c r="O1117" s="242" t="str">
        <f>IF(AND(I1117&lt;&gt;0,I1117&lt;&gt;""),IF(C1117="","",IF(AND(ISNUMBER(--LEFT(C1117,FIND(" ",C1117&amp;" ")-1)),OR(LEN(LEFT(C1117,FIND(" ",C1117&amp;" ")-1))=6,LEN(LEFT(C1117,FIND(" ",C1117&amp;" ")-1))=7),OR(ISNUMBER(MATCH(LEFT(C1117,FIND(" ",C1117&amp;" ")-1),'Look Up Values'!$G$2:$G$1000,0)),ISNUMBER(MATCH(LEFT(C1117,FIND(" ",C1117&amp;" ")-1),'Look Up Values'!$AE$2:$AE$2000,0)))),"","EWC error")),"")</f>
        <v/>
      </c>
      <c r="P1117" s="242" t="str" cm="1">
        <f t="array" ref="P1117">IF(AND(I1117&lt;&gt;0,I1117&lt;&gt;""),IF(D1117="","",IF(ISNUMBER(MATCH(SUBSTITUTE(D1117," ",""),SUBSTITUTE('Look Up Values'!$S$2:$S$120," ",""),0)),"","D&amp;R error")),"")</f>
        <v/>
      </c>
      <c r="Q1117" s="242" t="str" cm="1">
        <f t="array" ref="Q1117">IF(AND(I1117&lt;&gt;0,I1117&lt;&gt;""),IF(G1117="","",IF(ISNUMBER(MATCH(SUBSTITUTE(G1117," ",""),SUBSTITUTE('Look Up Values'!$I$2:$I$10," ",""),0)),"","State error")),"")</f>
        <v/>
      </c>
      <c r="R1117" s="260" t="str">
        <f t="shared" si="35"/>
        <v/>
      </c>
    </row>
    <row r="1118" spans="1:18" ht="15.75">
      <c r="A1118" s="250">
        <v>1111</v>
      </c>
      <c r="B1118" s="198"/>
      <c r="C1118" s="25"/>
      <c r="D1118" s="25"/>
      <c r="E1118" s="25"/>
      <c r="F1118" s="25"/>
      <c r="G1118" s="26"/>
      <c r="H1118" s="27"/>
      <c r="I1118" s="28"/>
      <c r="J1118" s="430"/>
      <c r="K1118" s="48"/>
      <c r="L1118" s="457" t="str">
        <f t="shared" si="34"/>
        <v/>
      </c>
      <c r="M1118" s="245" cm="1">
        <f t="array" ref="M1118">SUMPRODUCT(--(N1118:Q1118&lt;&gt;"")) + IF(TRIM(R1118)="",0,LEN(R1118)-LEN(SUBSTITUTE(R1118,",",""))+1)</f>
        <v>0</v>
      </c>
      <c r="N1118" s="242" t="str">
        <f>IF(AND(I1118&lt;&gt;0,I1118&lt;&gt;""),IF(TRIM(SUBSTITUTE(B1118,CHAR(160),""))="","",IF(ISNUMBER(MATCH(TRIM(SUBSTITUTE(B1118,CHAR(160),"")),'Look Up Values'!$B$2:$B$500,0)),"","Origin error")),"")</f>
        <v/>
      </c>
      <c r="O1118" s="242" t="str">
        <f>IF(AND(I1118&lt;&gt;0,I1118&lt;&gt;""),IF(C1118="","",IF(AND(ISNUMBER(--LEFT(C1118,FIND(" ",C1118&amp;" ")-1)),OR(LEN(LEFT(C1118,FIND(" ",C1118&amp;" ")-1))=6,LEN(LEFT(C1118,FIND(" ",C1118&amp;" ")-1))=7),OR(ISNUMBER(MATCH(LEFT(C1118,FIND(" ",C1118&amp;" ")-1),'Look Up Values'!$G$2:$G$1000,0)),ISNUMBER(MATCH(LEFT(C1118,FIND(" ",C1118&amp;" ")-1),'Look Up Values'!$AE$2:$AE$2000,0)))),"","EWC error")),"")</f>
        <v/>
      </c>
      <c r="P1118" s="242" t="str" cm="1">
        <f t="array" ref="P1118">IF(AND(I1118&lt;&gt;0,I1118&lt;&gt;""),IF(D1118="","",IF(ISNUMBER(MATCH(SUBSTITUTE(D1118," ",""),SUBSTITUTE('Look Up Values'!$S$2:$S$120," ",""),0)),"","D&amp;R error")),"")</f>
        <v/>
      </c>
      <c r="Q1118" s="242" t="str" cm="1">
        <f t="array" ref="Q1118">IF(AND(I1118&lt;&gt;0,I1118&lt;&gt;""),IF(G1118="","",IF(ISNUMBER(MATCH(SUBSTITUTE(G1118," ",""),SUBSTITUTE('Look Up Values'!$I$2:$I$10," ",""),0)),"","State error")),"")</f>
        <v/>
      </c>
      <c r="R1118" s="260" t="str">
        <f t="shared" si="35"/>
        <v/>
      </c>
    </row>
    <row r="1119" spans="1:18" ht="15.75">
      <c r="A1119" s="250">
        <v>1112</v>
      </c>
      <c r="B1119" s="198"/>
      <c r="C1119" s="25"/>
      <c r="D1119" s="25"/>
      <c r="E1119" s="25"/>
      <c r="F1119" s="25"/>
      <c r="G1119" s="26"/>
      <c r="H1119" s="27"/>
      <c r="I1119" s="28"/>
      <c r="J1119" s="430"/>
      <c r="K1119" s="48"/>
      <c r="L1119" s="457" t="str">
        <f t="shared" si="34"/>
        <v/>
      </c>
      <c r="M1119" s="245" cm="1">
        <f t="array" ref="M1119">SUMPRODUCT(--(N1119:Q1119&lt;&gt;"")) + IF(TRIM(R1119)="",0,LEN(R1119)-LEN(SUBSTITUTE(R1119,",",""))+1)</f>
        <v>0</v>
      </c>
      <c r="N1119" s="242" t="str">
        <f>IF(AND(I1119&lt;&gt;0,I1119&lt;&gt;""),IF(TRIM(SUBSTITUTE(B1119,CHAR(160),""))="","",IF(ISNUMBER(MATCH(TRIM(SUBSTITUTE(B1119,CHAR(160),"")),'Look Up Values'!$B$2:$B$500,0)),"","Origin error")),"")</f>
        <v/>
      </c>
      <c r="O1119" s="242" t="str">
        <f>IF(AND(I1119&lt;&gt;0,I1119&lt;&gt;""),IF(C1119="","",IF(AND(ISNUMBER(--LEFT(C1119,FIND(" ",C1119&amp;" ")-1)),OR(LEN(LEFT(C1119,FIND(" ",C1119&amp;" ")-1))=6,LEN(LEFT(C1119,FIND(" ",C1119&amp;" ")-1))=7),OR(ISNUMBER(MATCH(LEFT(C1119,FIND(" ",C1119&amp;" ")-1),'Look Up Values'!$G$2:$G$1000,0)),ISNUMBER(MATCH(LEFT(C1119,FIND(" ",C1119&amp;" ")-1),'Look Up Values'!$AE$2:$AE$2000,0)))),"","EWC error")),"")</f>
        <v/>
      </c>
      <c r="P1119" s="242" t="str" cm="1">
        <f t="array" ref="P1119">IF(AND(I1119&lt;&gt;0,I1119&lt;&gt;""),IF(D1119="","",IF(ISNUMBER(MATCH(SUBSTITUTE(D1119," ",""),SUBSTITUTE('Look Up Values'!$S$2:$S$120," ",""),0)),"","D&amp;R error")),"")</f>
        <v/>
      </c>
      <c r="Q1119" s="242" t="str" cm="1">
        <f t="array" ref="Q1119">IF(AND(I1119&lt;&gt;0,I1119&lt;&gt;""),IF(G1119="","",IF(ISNUMBER(MATCH(SUBSTITUTE(G1119," ",""),SUBSTITUTE('Look Up Values'!$I$2:$I$10," ",""),0)),"","State error")),"")</f>
        <v/>
      </c>
      <c r="R1119" s="260" t="str">
        <f t="shared" si="35"/>
        <v/>
      </c>
    </row>
    <row r="1120" spans="1:18" ht="15.75">
      <c r="A1120" s="250">
        <v>1113</v>
      </c>
      <c r="B1120" s="198"/>
      <c r="C1120" s="25"/>
      <c r="D1120" s="25"/>
      <c r="E1120" s="25"/>
      <c r="F1120" s="25"/>
      <c r="G1120" s="26"/>
      <c r="H1120" s="27"/>
      <c r="I1120" s="28"/>
      <c r="J1120" s="430"/>
      <c r="K1120" s="48"/>
      <c r="L1120" s="457" t="str">
        <f t="shared" si="34"/>
        <v/>
      </c>
      <c r="M1120" s="245" cm="1">
        <f t="array" ref="M1120">SUMPRODUCT(--(N1120:Q1120&lt;&gt;"")) + IF(TRIM(R1120)="",0,LEN(R1120)-LEN(SUBSTITUTE(R1120,",",""))+1)</f>
        <v>0</v>
      </c>
      <c r="N1120" s="242" t="str">
        <f>IF(AND(I1120&lt;&gt;0,I1120&lt;&gt;""),IF(TRIM(SUBSTITUTE(B1120,CHAR(160),""))="","",IF(ISNUMBER(MATCH(TRIM(SUBSTITUTE(B1120,CHAR(160),"")),'Look Up Values'!$B$2:$B$500,0)),"","Origin error")),"")</f>
        <v/>
      </c>
      <c r="O1120" s="242" t="str">
        <f>IF(AND(I1120&lt;&gt;0,I1120&lt;&gt;""),IF(C1120="","",IF(AND(ISNUMBER(--LEFT(C1120,FIND(" ",C1120&amp;" ")-1)),OR(LEN(LEFT(C1120,FIND(" ",C1120&amp;" ")-1))=6,LEN(LEFT(C1120,FIND(" ",C1120&amp;" ")-1))=7),OR(ISNUMBER(MATCH(LEFT(C1120,FIND(" ",C1120&amp;" ")-1),'Look Up Values'!$G$2:$G$1000,0)),ISNUMBER(MATCH(LEFT(C1120,FIND(" ",C1120&amp;" ")-1),'Look Up Values'!$AE$2:$AE$2000,0)))),"","EWC error")),"")</f>
        <v/>
      </c>
      <c r="P1120" s="242" t="str" cm="1">
        <f t="array" ref="P1120">IF(AND(I1120&lt;&gt;0,I1120&lt;&gt;""),IF(D1120="","",IF(ISNUMBER(MATCH(SUBSTITUTE(D1120," ",""),SUBSTITUTE('Look Up Values'!$S$2:$S$120," ",""),0)),"","D&amp;R error")),"")</f>
        <v/>
      </c>
      <c r="Q1120" s="242" t="str" cm="1">
        <f t="array" ref="Q1120">IF(AND(I1120&lt;&gt;0,I1120&lt;&gt;""),IF(G1120="","",IF(ISNUMBER(MATCH(SUBSTITUTE(G1120," ",""),SUBSTITUTE('Look Up Values'!$I$2:$I$10," ",""),0)),"","State error")),"")</f>
        <v/>
      </c>
      <c r="R1120" s="260" t="str">
        <f t="shared" si="35"/>
        <v/>
      </c>
    </row>
    <row r="1121" spans="1:18" ht="15.75">
      <c r="A1121" s="250">
        <v>1114</v>
      </c>
      <c r="B1121" s="198"/>
      <c r="C1121" s="25"/>
      <c r="D1121" s="25"/>
      <c r="E1121" s="25"/>
      <c r="F1121" s="25"/>
      <c r="G1121" s="26"/>
      <c r="H1121" s="27"/>
      <c r="I1121" s="28"/>
      <c r="J1121" s="430"/>
      <c r="K1121" s="48"/>
      <c r="L1121" s="457" t="str">
        <f t="shared" si="34"/>
        <v/>
      </c>
      <c r="M1121" s="245" cm="1">
        <f t="array" ref="M1121">SUMPRODUCT(--(N1121:Q1121&lt;&gt;"")) + IF(TRIM(R1121)="",0,LEN(R1121)-LEN(SUBSTITUTE(R1121,",",""))+1)</f>
        <v>0</v>
      </c>
      <c r="N1121" s="242" t="str">
        <f>IF(AND(I1121&lt;&gt;0,I1121&lt;&gt;""),IF(TRIM(SUBSTITUTE(B1121,CHAR(160),""))="","",IF(ISNUMBER(MATCH(TRIM(SUBSTITUTE(B1121,CHAR(160),"")),'Look Up Values'!$B$2:$B$500,0)),"","Origin error")),"")</f>
        <v/>
      </c>
      <c r="O1121" s="242" t="str">
        <f>IF(AND(I1121&lt;&gt;0,I1121&lt;&gt;""),IF(C1121="","",IF(AND(ISNUMBER(--LEFT(C1121,FIND(" ",C1121&amp;" ")-1)),OR(LEN(LEFT(C1121,FIND(" ",C1121&amp;" ")-1))=6,LEN(LEFT(C1121,FIND(" ",C1121&amp;" ")-1))=7),OR(ISNUMBER(MATCH(LEFT(C1121,FIND(" ",C1121&amp;" ")-1),'Look Up Values'!$G$2:$G$1000,0)),ISNUMBER(MATCH(LEFT(C1121,FIND(" ",C1121&amp;" ")-1),'Look Up Values'!$AE$2:$AE$2000,0)))),"","EWC error")),"")</f>
        <v/>
      </c>
      <c r="P1121" s="242" t="str" cm="1">
        <f t="array" ref="P1121">IF(AND(I1121&lt;&gt;0,I1121&lt;&gt;""),IF(D1121="","",IF(ISNUMBER(MATCH(SUBSTITUTE(D1121," ",""),SUBSTITUTE('Look Up Values'!$S$2:$S$120," ",""),0)),"","D&amp;R error")),"")</f>
        <v/>
      </c>
      <c r="Q1121" s="242" t="str" cm="1">
        <f t="array" ref="Q1121">IF(AND(I1121&lt;&gt;0,I1121&lt;&gt;""),IF(G1121="","",IF(ISNUMBER(MATCH(SUBSTITUTE(G1121," ",""),SUBSTITUTE('Look Up Values'!$I$2:$I$10," ",""),0)),"","State error")),"")</f>
        <v/>
      </c>
      <c r="R1121" s="260" t="str">
        <f t="shared" si="35"/>
        <v/>
      </c>
    </row>
    <row r="1122" spans="1:18" ht="15.75">
      <c r="A1122" s="250">
        <v>1115</v>
      </c>
      <c r="B1122" s="198"/>
      <c r="C1122" s="25"/>
      <c r="D1122" s="25"/>
      <c r="E1122" s="25"/>
      <c r="F1122" s="25"/>
      <c r="G1122" s="26"/>
      <c r="H1122" s="27"/>
      <c r="I1122" s="28"/>
      <c r="J1122" s="430"/>
      <c r="K1122" s="48"/>
      <c r="L1122" s="457" t="str">
        <f t="shared" si="34"/>
        <v/>
      </c>
      <c r="M1122" s="245" cm="1">
        <f t="array" ref="M1122">SUMPRODUCT(--(N1122:Q1122&lt;&gt;"")) + IF(TRIM(R1122)="",0,LEN(R1122)-LEN(SUBSTITUTE(R1122,",",""))+1)</f>
        <v>0</v>
      </c>
      <c r="N1122" s="242" t="str">
        <f>IF(AND(I1122&lt;&gt;0,I1122&lt;&gt;""),IF(TRIM(SUBSTITUTE(B1122,CHAR(160),""))="","",IF(ISNUMBER(MATCH(TRIM(SUBSTITUTE(B1122,CHAR(160),"")),'Look Up Values'!$B$2:$B$500,0)),"","Origin error")),"")</f>
        <v/>
      </c>
      <c r="O1122" s="242" t="str">
        <f>IF(AND(I1122&lt;&gt;0,I1122&lt;&gt;""),IF(C1122="","",IF(AND(ISNUMBER(--LEFT(C1122,FIND(" ",C1122&amp;" ")-1)),OR(LEN(LEFT(C1122,FIND(" ",C1122&amp;" ")-1))=6,LEN(LEFT(C1122,FIND(" ",C1122&amp;" ")-1))=7),OR(ISNUMBER(MATCH(LEFT(C1122,FIND(" ",C1122&amp;" ")-1),'Look Up Values'!$G$2:$G$1000,0)),ISNUMBER(MATCH(LEFT(C1122,FIND(" ",C1122&amp;" ")-1),'Look Up Values'!$AE$2:$AE$2000,0)))),"","EWC error")),"")</f>
        <v/>
      </c>
      <c r="P1122" s="242" t="str" cm="1">
        <f t="array" ref="P1122">IF(AND(I1122&lt;&gt;0,I1122&lt;&gt;""),IF(D1122="","",IF(ISNUMBER(MATCH(SUBSTITUTE(D1122," ",""),SUBSTITUTE('Look Up Values'!$S$2:$S$120," ",""),0)),"","D&amp;R error")),"")</f>
        <v/>
      </c>
      <c r="Q1122" s="242" t="str" cm="1">
        <f t="array" ref="Q1122">IF(AND(I1122&lt;&gt;0,I1122&lt;&gt;""),IF(G1122="","",IF(ISNUMBER(MATCH(SUBSTITUTE(G1122," ",""),SUBSTITUTE('Look Up Values'!$I$2:$I$10," ",""),0)),"","State error")),"")</f>
        <v/>
      </c>
      <c r="R1122" s="260" t="str">
        <f t="shared" si="35"/>
        <v/>
      </c>
    </row>
    <row r="1123" spans="1:18" ht="15.75">
      <c r="A1123" s="250">
        <v>1116</v>
      </c>
      <c r="B1123" s="198"/>
      <c r="C1123" s="25"/>
      <c r="D1123" s="25"/>
      <c r="E1123" s="25"/>
      <c r="F1123" s="25"/>
      <c r="G1123" s="26"/>
      <c r="H1123" s="27"/>
      <c r="I1123" s="28"/>
      <c r="J1123" s="430"/>
      <c r="K1123" s="48"/>
      <c r="L1123" s="457" t="str">
        <f t="shared" si="34"/>
        <v/>
      </c>
      <c r="M1123" s="245" cm="1">
        <f t="array" ref="M1123">SUMPRODUCT(--(N1123:Q1123&lt;&gt;"")) + IF(TRIM(R1123)="",0,LEN(R1123)-LEN(SUBSTITUTE(R1123,",",""))+1)</f>
        <v>0</v>
      </c>
      <c r="N1123" s="242" t="str">
        <f>IF(AND(I1123&lt;&gt;0,I1123&lt;&gt;""),IF(TRIM(SUBSTITUTE(B1123,CHAR(160),""))="","",IF(ISNUMBER(MATCH(TRIM(SUBSTITUTE(B1123,CHAR(160),"")),'Look Up Values'!$B$2:$B$500,0)),"","Origin error")),"")</f>
        <v/>
      </c>
      <c r="O1123" s="242" t="str">
        <f>IF(AND(I1123&lt;&gt;0,I1123&lt;&gt;""),IF(C1123="","",IF(AND(ISNUMBER(--LEFT(C1123,FIND(" ",C1123&amp;" ")-1)),OR(LEN(LEFT(C1123,FIND(" ",C1123&amp;" ")-1))=6,LEN(LEFT(C1123,FIND(" ",C1123&amp;" ")-1))=7),OR(ISNUMBER(MATCH(LEFT(C1123,FIND(" ",C1123&amp;" ")-1),'Look Up Values'!$G$2:$G$1000,0)),ISNUMBER(MATCH(LEFT(C1123,FIND(" ",C1123&amp;" ")-1),'Look Up Values'!$AE$2:$AE$2000,0)))),"","EWC error")),"")</f>
        <v/>
      </c>
      <c r="P1123" s="242" t="str" cm="1">
        <f t="array" ref="P1123">IF(AND(I1123&lt;&gt;0,I1123&lt;&gt;""),IF(D1123="","",IF(ISNUMBER(MATCH(SUBSTITUTE(D1123," ",""),SUBSTITUTE('Look Up Values'!$S$2:$S$120," ",""),0)),"","D&amp;R error")),"")</f>
        <v/>
      </c>
      <c r="Q1123" s="242" t="str" cm="1">
        <f t="array" ref="Q1123">IF(AND(I1123&lt;&gt;0,I1123&lt;&gt;""),IF(G1123="","",IF(ISNUMBER(MATCH(SUBSTITUTE(G1123," ",""),SUBSTITUTE('Look Up Values'!$I$2:$I$10," ",""),0)),"","State error")),"")</f>
        <v/>
      </c>
      <c r="R1123" s="260" t="str">
        <f t="shared" si="35"/>
        <v/>
      </c>
    </row>
    <row r="1124" spans="1:18" ht="15.75">
      <c r="A1124" s="250">
        <v>1117</v>
      </c>
      <c r="B1124" s="198"/>
      <c r="C1124" s="25"/>
      <c r="D1124" s="25"/>
      <c r="E1124" s="25"/>
      <c r="F1124" s="25"/>
      <c r="G1124" s="26"/>
      <c r="H1124" s="27"/>
      <c r="I1124" s="28"/>
      <c r="J1124" s="430"/>
      <c r="K1124" s="48"/>
      <c r="L1124" s="457" t="str">
        <f t="shared" si="34"/>
        <v/>
      </c>
      <c r="M1124" s="245" cm="1">
        <f t="array" ref="M1124">SUMPRODUCT(--(N1124:Q1124&lt;&gt;"")) + IF(TRIM(R1124)="",0,LEN(R1124)-LEN(SUBSTITUTE(R1124,",",""))+1)</f>
        <v>0</v>
      </c>
      <c r="N1124" s="242" t="str">
        <f>IF(AND(I1124&lt;&gt;0,I1124&lt;&gt;""),IF(TRIM(SUBSTITUTE(B1124,CHAR(160),""))="","",IF(ISNUMBER(MATCH(TRIM(SUBSTITUTE(B1124,CHAR(160),"")),'Look Up Values'!$B$2:$B$500,0)),"","Origin error")),"")</f>
        <v/>
      </c>
      <c r="O1124" s="242" t="str">
        <f>IF(AND(I1124&lt;&gt;0,I1124&lt;&gt;""),IF(C1124="","",IF(AND(ISNUMBER(--LEFT(C1124,FIND(" ",C1124&amp;" ")-1)),OR(LEN(LEFT(C1124,FIND(" ",C1124&amp;" ")-1))=6,LEN(LEFT(C1124,FIND(" ",C1124&amp;" ")-1))=7),OR(ISNUMBER(MATCH(LEFT(C1124,FIND(" ",C1124&amp;" ")-1),'Look Up Values'!$G$2:$G$1000,0)),ISNUMBER(MATCH(LEFT(C1124,FIND(" ",C1124&amp;" ")-1),'Look Up Values'!$AE$2:$AE$2000,0)))),"","EWC error")),"")</f>
        <v/>
      </c>
      <c r="P1124" s="242" t="str" cm="1">
        <f t="array" ref="P1124">IF(AND(I1124&lt;&gt;0,I1124&lt;&gt;""),IF(D1124="","",IF(ISNUMBER(MATCH(SUBSTITUTE(D1124," ",""),SUBSTITUTE('Look Up Values'!$S$2:$S$120," ",""),0)),"","D&amp;R error")),"")</f>
        <v/>
      </c>
      <c r="Q1124" s="242" t="str" cm="1">
        <f t="array" ref="Q1124">IF(AND(I1124&lt;&gt;0,I1124&lt;&gt;""),IF(G1124="","",IF(ISNUMBER(MATCH(SUBSTITUTE(G1124," ",""),SUBSTITUTE('Look Up Values'!$I$2:$I$10," ",""),0)),"","State error")),"")</f>
        <v/>
      </c>
      <c r="R1124" s="260" t="str">
        <f t="shared" si="35"/>
        <v/>
      </c>
    </row>
    <row r="1125" spans="1:18" ht="15.75">
      <c r="A1125" s="250">
        <v>1118</v>
      </c>
      <c r="B1125" s="198"/>
      <c r="C1125" s="25"/>
      <c r="D1125" s="25"/>
      <c r="E1125" s="25"/>
      <c r="F1125" s="25"/>
      <c r="G1125" s="26"/>
      <c r="H1125" s="27"/>
      <c r="I1125" s="28"/>
      <c r="J1125" s="430"/>
      <c r="K1125" s="48"/>
      <c r="L1125" s="457" t="str">
        <f t="shared" si="34"/>
        <v/>
      </c>
      <c r="M1125" s="245" cm="1">
        <f t="array" ref="M1125">SUMPRODUCT(--(N1125:Q1125&lt;&gt;"")) + IF(TRIM(R1125)="",0,LEN(R1125)-LEN(SUBSTITUTE(R1125,",",""))+1)</f>
        <v>0</v>
      </c>
      <c r="N1125" s="242" t="str">
        <f>IF(AND(I1125&lt;&gt;0,I1125&lt;&gt;""),IF(TRIM(SUBSTITUTE(B1125,CHAR(160),""))="","",IF(ISNUMBER(MATCH(TRIM(SUBSTITUTE(B1125,CHAR(160),"")),'Look Up Values'!$B$2:$B$500,0)),"","Origin error")),"")</f>
        <v/>
      </c>
      <c r="O1125" s="242" t="str">
        <f>IF(AND(I1125&lt;&gt;0,I1125&lt;&gt;""),IF(C1125="","",IF(AND(ISNUMBER(--LEFT(C1125,FIND(" ",C1125&amp;" ")-1)),OR(LEN(LEFT(C1125,FIND(" ",C1125&amp;" ")-1))=6,LEN(LEFT(C1125,FIND(" ",C1125&amp;" ")-1))=7),OR(ISNUMBER(MATCH(LEFT(C1125,FIND(" ",C1125&amp;" ")-1),'Look Up Values'!$G$2:$G$1000,0)),ISNUMBER(MATCH(LEFT(C1125,FIND(" ",C1125&amp;" ")-1),'Look Up Values'!$AE$2:$AE$2000,0)))),"","EWC error")),"")</f>
        <v/>
      </c>
      <c r="P1125" s="242" t="str" cm="1">
        <f t="array" ref="P1125">IF(AND(I1125&lt;&gt;0,I1125&lt;&gt;""),IF(D1125="","",IF(ISNUMBER(MATCH(SUBSTITUTE(D1125," ",""),SUBSTITUTE('Look Up Values'!$S$2:$S$120," ",""),0)),"","D&amp;R error")),"")</f>
        <v/>
      </c>
      <c r="Q1125" s="242" t="str" cm="1">
        <f t="array" ref="Q1125">IF(AND(I1125&lt;&gt;0,I1125&lt;&gt;""),IF(G1125="","",IF(ISNUMBER(MATCH(SUBSTITUTE(G1125," ",""),SUBSTITUTE('Look Up Values'!$I$2:$I$10," ",""),0)),"","State error")),"")</f>
        <v/>
      </c>
      <c r="R1125" s="260" t="str">
        <f t="shared" si="35"/>
        <v/>
      </c>
    </row>
    <row r="1126" spans="1:18" ht="15.75">
      <c r="A1126" s="250">
        <v>1119</v>
      </c>
      <c r="B1126" s="198"/>
      <c r="C1126" s="25"/>
      <c r="D1126" s="25"/>
      <c r="E1126" s="25"/>
      <c r="F1126" s="25"/>
      <c r="G1126" s="26"/>
      <c r="H1126" s="27"/>
      <c r="I1126" s="28"/>
      <c r="J1126" s="430"/>
      <c r="K1126" s="48"/>
      <c r="L1126" s="457" t="str">
        <f t="shared" si="34"/>
        <v/>
      </c>
      <c r="M1126" s="245" cm="1">
        <f t="array" ref="M1126">SUMPRODUCT(--(N1126:Q1126&lt;&gt;"")) + IF(TRIM(R1126)="",0,LEN(R1126)-LEN(SUBSTITUTE(R1126,",",""))+1)</f>
        <v>0</v>
      </c>
      <c r="N1126" s="242" t="str">
        <f>IF(AND(I1126&lt;&gt;0,I1126&lt;&gt;""),IF(TRIM(SUBSTITUTE(B1126,CHAR(160),""))="","",IF(ISNUMBER(MATCH(TRIM(SUBSTITUTE(B1126,CHAR(160),"")),'Look Up Values'!$B$2:$B$500,0)),"","Origin error")),"")</f>
        <v/>
      </c>
      <c r="O1126" s="242" t="str">
        <f>IF(AND(I1126&lt;&gt;0,I1126&lt;&gt;""),IF(C1126="","",IF(AND(ISNUMBER(--LEFT(C1126,FIND(" ",C1126&amp;" ")-1)),OR(LEN(LEFT(C1126,FIND(" ",C1126&amp;" ")-1))=6,LEN(LEFT(C1126,FIND(" ",C1126&amp;" ")-1))=7),OR(ISNUMBER(MATCH(LEFT(C1126,FIND(" ",C1126&amp;" ")-1),'Look Up Values'!$G$2:$G$1000,0)),ISNUMBER(MATCH(LEFT(C1126,FIND(" ",C1126&amp;" ")-1),'Look Up Values'!$AE$2:$AE$2000,0)))),"","EWC error")),"")</f>
        <v/>
      </c>
      <c r="P1126" s="242" t="str" cm="1">
        <f t="array" ref="P1126">IF(AND(I1126&lt;&gt;0,I1126&lt;&gt;""),IF(D1126="","",IF(ISNUMBER(MATCH(SUBSTITUTE(D1126," ",""),SUBSTITUTE('Look Up Values'!$S$2:$S$120," ",""),0)),"","D&amp;R error")),"")</f>
        <v/>
      </c>
      <c r="Q1126" s="242" t="str" cm="1">
        <f t="array" ref="Q1126">IF(AND(I1126&lt;&gt;0,I1126&lt;&gt;""),IF(G1126="","",IF(ISNUMBER(MATCH(SUBSTITUTE(G1126," ",""),SUBSTITUTE('Look Up Values'!$I$2:$I$10," ",""),0)),"","State error")),"")</f>
        <v/>
      </c>
      <c r="R1126" s="260" t="str">
        <f t="shared" si="35"/>
        <v/>
      </c>
    </row>
    <row r="1127" spans="1:18" ht="15.75">
      <c r="A1127" s="250">
        <v>1120</v>
      </c>
      <c r="B1127" s="198"/>
      <c r="C1127" s="25"/>
      <c r="D1127" s="25"/>
      <c r="E1127" s="25"/>
      <c r="F1127" s="25"/>
      <c r="G1127" s="26"/>
      <c r="H1127" s="27"/>
      <c r="I1127" s="28"/>
      <c r="J1127" s="430"/>
      <c r="K1127" s="48"/>
      <c r="L1127" s="457" t="str">
        <f t="shared" si="34"/>
        <v/>
      </c>
      <c r="M1127" s="245" cm="1">
        <f t="array" ref="M1127">SUMPRODUCT(--(N1127:Q1127&lt;&gt;"")) + IF(TRIM(R1127)="",0,LEN(R1127)-LEN(SUBSTITUTE(R1127,",",""))+1)</f>
        <v>0</v>
      </c>
      <c r="N1127" s="242" t="str">
        <f>IF(AND(I1127&lt;&gt;0,I1127&lt;&gt;""),IF(TRIM(SUBSTITUTE(B1127,CHAR(160),""))="","",IF(ISNUMBER(MATCH(TRIM(SUBSTITUTE(B1127,CHAR(160),"")),'Look Up Values'!$B$2:$B$500,0)),"","Origin error")),"")</f>
        <v/>
      </c>
      <c r="O1127" s="242" t="str">
        <f>IF(AND(I1127&lt;&gt;0,I1127&lt;&gt;""),IF(C1127="","",IF(AND(ISNUMBER(--LEFT(C1127,FIND(" ",C1127&amp;" ")-1)),OR(LEN(LEFT(C1127,FIND(" ",C1127&amp;" ")-1))=6,LEN(LEFT(C1127,FIND(" ",C1127&amp;" ")-1))=7),OR(ISNUMBER(MATCH(LEFT(C1127,FIND(" ",C1127&amp;" ")-1),'Look Up Values'!$G$2:$G$1000,0)),ISNUMBER(MATCH(LEFT(C1127,FIND(" ",C1127&amp;" ")-1),'Look Up Values'!$AE$2:$AE$2000,0)))),"","EWC error")),"")</f>
        <v/>
      </c>
      <c r="P1127" s="242" t="str" cm="1">
        <f t="array" ref="P1127">IF(AND(I1127&lt;&gt;0,I1127&lt;&gt;""),IF(D1127="","",IF(ISNUMBER(MATCH(SUBSTITUTE(D1127," ",""),SUBSTITUTE('Look Up Values'!$S$2:$S$120," ",""),0)),"","D&amp;R error")),"")</f>
        <v/>
      </c>
      <c r="Q1127" s="242" t="str" cm="1">
        <f t="array" ref="Q1127">IF(AND(I1127&lt;&gt;0,I1127&lt;&gt;""),IF(G1127="","",IF(ISNUMBER(MATCH(SUBSTITUTE(G1127," ",""),SUBSTITUTE('Look Up Values'!$I$2:$I$10," ",""),0)),"","State error")),"")</f>
        <v/>
      </c>
      <c r="R1127" s="260" t="str">
        <f t="shared" si="35"/>
        <v/>
      </c>
    </row>
    <row r="1128" spans="1:18" ht="15.75">
      <c r="A1128" s="250">
        <v>1121</v>
      </c>
      <c r="B1128" s="198"/>
      <c r="C1128" s="25"/>
      <c r="D1128" s="25"/>
      <c r="E1128" s="25"/>
      <c r="F1128" s="25"/>
      <c r="G1128" s="26"/>
      <c r="H1128" s="27"/>
      <c r="I1128" s="28"/>
      <c r="J1128" s="430"/>
      <c r="K1128" s="48"/>
      <c r="L1128" s="457" t="str">
        <f t="shared" si="34"/>
        <v/>
      </c>
      <c r="M1128" s="245" cm="1">
        <f t="array" ref="M1128">SUMPRODUCT(--(N1128:Q1128&lt;&gt;"")) + IF(TRIM(R1128)="",0,LEN(R1128)-LEN(SUBSTITUTE(R1128,",",""))+1)</f>
        <v>0</v>
      </c>
      <c r="N1128" s="242" t="str">
        <f>IF(AND(I1128&lt;&gt;0,I1128&lt;&gt;""),IF(TRIM(SUBSTITUTE(B1128,CHAR(160),""))="","",IF(ISNUMBER(MATCH(TRIM(SUBSTITUTE(B1128,CHAR(160),"")),'Look Up Values'!$B$2:$B$500,0)),"","Origin error")),"")</f>
        <v/>
      </c>
      <c r="O1128" s="242" t="str">
        <f>IF(AND(I1128&lt;&gt;0,I1128&lt;&gt;""),IF(C1128="","",IF(AND(ISNUMBER(--LEFT(C1128,FIND(" ",C1128&amp;" ")-1)),OR(LEN(LEFT(C1128,FIND(" ",C1128&amp;" ")-1))=6,LEN(LEFT(C1128,FIND(" ",C1128&amp;" ")-1))=7),OR(ISNUMBER(MATCH(LEFT(C1128,FIND(" ",C1128&amp;" ")-1),'Look Up Values'!$G$2:$G$1000,0)),ISNUMBER(MATCH(LEFT(C1128,FIND(" ",C1128&amp;" ")-1),'Look Up Values'!$AE$2:$AE$2000,0)))),"","EWC error")),"")</f>
        <v/>
      </c>
      <c r="P1128" s="242" t="str" cm="1">
        <f t="array" ref="P1128">IF(AND(I1128&lt;&gt;0,I1128&lt;&gt;""),IF(D1128="","",IF(ISNUMBER(MATCH(SUBSTITUTE(D1128," ",""),SUBSTITUTE('Look Up Values'!$S$2:$S$120," ",""),0)),"","D&amp;R error")),"")</f>
        <v/>
      </c>
      <c r="Q1128" s="242" t="str" cm="1">
        <f t="array" ref="Q1128">IF(AND(I1128&lt;&gt;0,I1128&lt;&gt;""),IF(G1128="","",IF(ISNUMBER(MATCH(SUBSTITUTE(G1128," ",""),SUBSTITUTE('Look Up Values'!$I$2:$I$10," ",""),0)),"","State error")),"")</f>
        <v/>
      </c>
      <c r="R1128" s="260" t="str">
        <f t="shared" si="35"/>
        <v/>
      </c>
    </row>
    <row r="1129" spans="1:18" ht="15.75">
      <c r="A1129" s="250">
        <v>1122</v>
      </c>
      <c r="B1129" s="198"/>
      <c r="C1129" s="25"/>
      <c r="D1129" s="25"/>
      <c r="E1129" s="25"/>
      <c r="F1129" s="25"/>
      <c r="G1129" s="26"/>
      <c r="H1129" s="27"/>
      <c r="I1129" s="28"/>
      <c r="J1129" s="430"/>
      <c r="K1129" s="48"/>
      <c r="L1129" s="457" t="str">
        <f t="shared" si="34"/>
        <v/>
      </c>
      <c r="M1129" s="245" cm="1">
        <f t="array" ref="M1129">SUMPRODUCT(--(N1129:Q1129&lt;&gt;"")) + IF(TRIM(R1129)="",0,LEN(R1129)-LEN(SUBSTITUTE(R1129,",",""))+1)</f>
        <v>0</v>
      </c>
      <c r="N1129" s="242" t="str">
        <f>IF(AND(I1129&lt;&gt;0,I1129&lt;&gt;""),IF(TRIM(SUBSTITUTE(B1129,CHAR(160),""))="","",IF(ISNUMBER(MATCH(TRIM(SUBSTITUTE(B1129,CHAR(160),"")),'Look Up Values'!$B$2:$B$500,0)),"","Origin error")),"")</f>
        <v/>
      </c>
      <c r="O1129" s="242" t="str">
        <f>IF(AND(I1129&lt;&gt;0,I1129&lt;&gt;""),IF(C1129="","",IF(AND(ISNUMBER(--LEFT(C1129,FIND(" ",C1129&amp;" ")-1)),OR(LEN(LEFT(C1129,FIND(" ",C1129&amp;" ")-1))=6,LEN(LEFT(C1129,FIND(" ",C1129&amp;" ")-1))=7),OR(ISNUMBER(MATCH(LEFT(C1129,FIND(" ",C1129&amp;" ")-1),'Look Up Values'!$G$2:$G$1000,0)),ISNUMBER(MATCH(LEFT(C1129,FIND(" ",C1129&amp;" ")-1),'Look Up Values'!$AE$2:$AE$2000,0)))),"","EWC error")),"")</f>
        <v/>
      </c>
      <c r="P1129" s="242" t="str" cm="1">
        <f t="array" ref="P1129">IF(AND(I1129&lt;&gt;0,I1129&lt;&gt;""),IF(D1129="","",IF(ISNUMBER(MATCH(SUBSTITUTE(D1129," ",""),SUBSTITUTE('Look Up Values'!$S$2:$S$120," ",""),0)),"","D&amp;R error")),"")</f>
        <v/>
      </c>
      <c r="Q1129" s="242" t="str" cm="1">
        <f t="array" ref="Q1129">IF(AND(I1129&lt;&gt;0,I1129&lt;&gt;""),IF(G1129="","",IF(ISNUMBER(MATCH(SUBSTITUTE(G1129," ",""),SUBSTITUTE('Look Up Values'!$I$2:$I$10," ",""),0)),"","State error")),"")</f>
        <v/>
      </c>
      <c r="R1129" s="260" t="str">
        <f t="shared" si="35"/>
        <v/>
      </c>
    </row>
    <row r="1130" spans="1:18" ht="15.75">
      <c r="A1130" s="250">
        <v>1123</v>
      </c>
      <c r="B1130" s="198"/>
      <c r="C1130" s="25"/>
      <c r="D1130" s="25"/>
      <c r="E1130" s="25"/>
      <c r="F1130" s="25"/>
      <c r="G1130" s="26"/>
      <c r="H1130" s="27"/>
      <c r="I1130" s="28"/>
      <c r="J1130" s="430"/>
      <c r="K1130" s="48"/>
      <c r="L1130" s="457" t="str">
        <f t="shared" si="34"/>
        <v/>
      </c>
      <c r="M1130" s="245" cm="1">
        <f t="array" ref="M1130">SUMPRODUCT(--(N1130:Q1130&lt;&gt;"")) + IF(TRIM(R1130)="",0,LEN(R1130)-LEN(SUBSTITUTE(R1130,",",""))+1)</f>
        <v>0</v>
      </c>
      <c r="N1130" s="242" t="str">
        <f>IF(AND(I1130&lt;&gt;0,I1130&lt;&gt;""),IF(TRIM(SUBSTITUTE(B1130,CHAR(160),""))="","",IF(ISNUMBER(MATCH(TRIM(SUBSTITUTE(B1130,CHAR(160),"")),'Look Up Values'!$B$2:$B$500,0)),"","Origin error")),"")</f>
        <v/>
      </c>
      <c r="O1130" s="242" t="str">
        <f>IF(AND(I1130&lt;&gt;0,I1130&lt;&gt;""),IF(C1130="","",IF(AND(ISNUMBER(--LEFT(C1130,FIND(" ",C1130&amp;" ")-1)),OR(LEN(LEFT(C1130,FIND(" ",C1130&amp;" ")-1))=6,LEN(LEFT(C1130,FIND(" ",C1130&amp;" ")-1))=7),OR(ISNUMBER(MATCH(LEFT(C1130,FIND(" ",C1130&amp;" ")-1),'Look Up Values'!$G$2:$G$1000,0)),ISNUMBER(MATCH(LEFT(C1130,FIND(" ",C1130&amp;" ")-1),'Look Up Values'!$AE$2:$AE$2000,0)))),"","EWC error")),"")</f>
        <v/>
      </c>
      <c r="P1130" s="242" t="str" cm="1">
        <f t="array" ref="P1130">IF(AND(I1130&lt;&gt;0,I1130&lt;&gt;""),IF(D1130="","",IF(ISNUMBER(MATCH(SUBSTITUTE(D1130," ",""),SUBSTITUTE('Look Up Values'!$S$2:$S$120," ",""),0)),"","D&amp;R error")),"")</f>
        <v/>
      </c>
      <c r="Q1130" s="242" t="str" cm="1">
        <f t="array" ref="Q1130">IF(AND(I1130&lt;&gt;0,I1130&lt;&gt;""),IF(G1130="","",IF(ISNUMBER(MATCH(SUBSTITUTE(G1130," ",""),SUBSTITUTE('Look Up Values'!$I$2:$I$10," ",""),0)),"","State error")),"")</f>
        <v/>
      </c>
      <c r="R1130" s="260" t="str">
        <f t="shared" si="35"/>
        <v/>
      </c>
    </row>
    <row r="1131" spans="1:18" ht="15.75">
      <c r="A1131" s="250">
        <v>1124</v>
      </c>
      <c r="B1131" s="198"/>
      <c r="C1131" s="25"/>
      <c r="D1131" s="25"/>
      <c r="E1131" s="25"/>
      <c r="F1131" s="25"/>
      <c r="G1131" s="26"/>
      <c r="H1131" s="27"/>
      <c r="I1131" s="28"/>
      <c r="J1131" s="430"/>
      <c r="K1131" s="48"/>
      <c r="L1131" s="457" t="str">
        <f t="shared" si="34"/>
        <v/>
      </c>
      <c r="M1131" s="245" cm="1">
        <f t="array" ref="M1131">SUMPRODUCT(--(N1131:Q1131&lt;&gt;"")) + IF(TRIM(R1131)="",0,LEN(R1131)-LEN(SUBSTITUTE(R1131,",",""))+1)</f>
        <v>0</v>
      </c>
      <c r="N1131" s="242" t="str">
        <f>IF(AND(I1131&lt;&gt;0,I1131&lt;&gt;""),IF(TRIM(SUBSTITUTE(B1131,CHAR(160),""))="","",IF(ISNUMBER(MATCH(TRIM(SUBSTITUTE(B1131,CHAR(160),"")),'Look Up Values'!$B$2:$B$500,0)),"","Origin error")),"")</f>
        <v/>
      </c>
      <c r="O1131" s="242" t="str">
        <f>IF(AND(I1131&lt;&gt;0,I1131&lt;&gt;""),IF(C1131="","",IF(AND(ISNUMBER(--LEFT(C1131,FIND(" ",C1131&amp;" ")-1)),OR(LEN(LEFT(C1131,FIND(" ",C1131&amp;" ")-1))=6,LEN(LEFT(C1131,FIND(" ",C1131&amp;" ")-1))=7),OR(ISNUMBER(MATCH(LEFT(C1131,FIND(" ",C1131&amp;" ")-1),'Look Up Values'!$G$2:$G$1000,0)),ISNUMBER(MATCH(LEFT(C1131,FIND(" ",C1131&amp;" ")-1),'Look Up Values'!$AE$2:$AE$2000,0)))),"","EWC error")),"")</f>
        <v/>
      </c>
      <c r="P1131" s="242" t="str" cm="1">
        <f t="array" ref="P1131">IF(AND(I1131&lt;&gt;0,I1131&lt;&gt;""),IF(D1131="","",IF(ISNUMBER(MATCH(SUBSTITUTE(D1131," ",""),SUBSTITUTE('Look Up Values'!$S$2:$S$120," ",""),0)),"","D&amp;R error")),"")</f>
        <v/>
      </c>
      <c r="Q1131" s="242" t="str" cm="1">
        <f t="array" ref="Q1131">IF(AND(I1131&lt;&gt;0,I1131&lt;&gt;""),IF(G1131="","",IF(ISNUMBER(MATCH(SUBSTITUTE(G1131," ",""),SUBSTITUTE('Look Up Values'!$I$2:$I$10," ",""),0)),"","State error")),"")</f>
        <v/>
      </c>
      <c r="R1131" s="260" t="str">
        <f t="shared" si="35"/>
        <v/>
      </c>
    </row>
    <row r="1132" spans="1:18" ht="15.75">
      <c r="A1132" s="250">
        <v>1125</v>
      </c>
      <c r="B1132" s="198"/>
      <c r="C1132" s="25"/>
      <c r="D1132" s="25"/>
      <c r="E1132" s="25"/>
      <c r="F1132" s="25"/>
      <c r="G1132" s="26"/>
      <c r="H1132" s="27"/>
      <c r="I1132" s="28"/>
      <c r="J1132" s="430"/>
      <c r="K1132" s="48"/>
      <c r="L1132" s="457" t="str">
        <f t="shared" si="34"/>
        <v/>
      </c>
      <c r="M1132" s="245" cm="1">
        <f t="array" ref="M1132">SUMPRODUCT(--(N1132:Q1132&lt;&gt;"")) + IF(TRIM(R1132)="",0,LEN(R1132)-LEN(SUBSTITUTE(R1132,",",""))+1)</f>
        <v>0</v>
      </c>
      <c r="N1132" s="242" t="str">
        <f>IF(AND(I1132&lt;&gt;0,I1132&lt;&gt;""),IF(TRIM(SUBSTITUTE(B1132,CHAR(160),""))="","",IF(ISNUMBER(MATCH(TRIM(SUBSTITUTE(B1132,CHAR(160),"")),'Look Up Values'!$B$2:$B$500,0)),"","Origin error")),"")</f>
        <v/>
      </c>
      <c r="O1132" s="242" t="str">
        <f>IF(AND(I1132&lt;&gt;0,I1132&lt;&gt;""),IF(C1132="","",IF(AND(ISNUMBER(--LEFT(C1132,FIND(" ",C1132&amp;" ")-1)),OR(LEN(LEFT(C1132,FIND(" ",C1132&amp;" ")-1))=6,LEN(LEFT(C1132,FIND(" ",C1132&amp;" ")-1))=7),OR(ISNUMBER(MATCH(LEFT(C1132,FIND(" ",C1132&amp;" ")-1),'Look Up Values'!$G$2:$G$1000,0)),ISNUMBER(MATCH(LEFT(C1132,FIND(" ",C1132&amp;" ")-1),'Look Up Values'!$AE$2:$AE$2000,0)))),"","EWC error")),"")</f>
        <v/>
      </c>
      <c r="P1132" s="242" t="str" cm="1">
        <f t="array" ref="P1132">IF(AND(I1132&lt;&gt;0,I1132&lt;&gt;""),IF(D1132="","",IF(ISNUMBER(MATCH(SUBSTITUTE(D1132," ",""),SUBSTITUTE('Look Up Values'!$S$2:$S$120," ",""),0)),"","D&amp;R error")),"")</f>
        <v/>
      </c>
      <c r="Q1132" s="242" t="str" cm="1">
        <f t="array" ref="Q1132">IF(AND(I1132&lt;&gt;0,I1132&lt;&gt;""),IF(G1132="","",IF(ISNUMBER(MATCH(SUBSTITUTE(G1132," ",""),SUBSTITUTE('Look Up Values'!$I$2:$I$10," ",""),0)),"","State error")),"")</f>
        <v/>
      </c>
      <c r="R1132" s="260" t="str">
        <f t="shared" si="35"/>
        <v/>
      </c>
    </row>
    <row r="1133" spans="1:18" ht="15.75">
      <c r="A1133" s="250">
        <v>1126</v>
      </c>
      <c r="B1133" s="198"/>
      <c r="C1133" s="25"/>
      <c r="D1133" s="25"/>
      <c r="E1133" s="25"/>
      <c r="F1133" s="25"/>
      <c r="G1133" s="26"/>
      <c r="H1133" s="27"/>
      <c r="I1133" s="28"/>
      <c r="J1133" s="430"/>
      <c r="K1133" s="48"/>
      <c r="L1133" s="457" t="str">
        <f t="shared" si="34"/>
        <v/>
      </c>
      <c r="M1133" s="245" cm="1">
        <f t="array" ref="M1133">SUMPRODUCT(--(N1133:Q1133&lt;&gt;"")) + IF(TRIM(R1133)="",0,LEN(R1133)-LEN(SUBSTITUTE(R1133,",",""))+1)</f>
        <v>0</v>
      </c>
      <c r="N1133" s="242" t="str">
        <f>IF(AND(I1133&lt;&gt;0,I1133&lt;&gt;""),IF(TRIM(SUBSTITUTE(B1133,CHAR(160),""))="","",IF(ISNUMBER(MATCH(TRIM(SUBSTITUTE(B1133,CHAR(160),"")),'Look Up Values'!$B$2:$B$500,0)),"","Origin error")),"")</f>
        <v/>
      </c>
      <c r="O1133" s="242" t="str">
        <f>IF(AND(I1133&lt;&gt;0,I1133&lt;&gt;""),IF(C1133="","",IF(AND(ISNUMBER(--LEFT(C1133,FIND(" ",C1133&amp;" ")-1)),OR(LEN(LEFT(C1133,FIND(" ",C1133&amp;" ")-1))=6,LEN(LEFT(C1133,FIND(" ",C1133&amp;" ")-1))=7),OR(ISNUMBER(MATCH(LEFT(C1133,FIND(" ",C1133&amp;" ")-1),'Look Up Values'!$G$2:$G$1000,0)),ISNUMBER(MATCH(LEFT(C1133,FIND(" ",C1133&amp;" ")-1),'Look Up Values'!$AE$2:$AE$2000,0)))),"","EWC error")),"")</f>
        <v/>
      </c>
      <c r="P1133" s="242" t="str" cm="1">
        <f t="array" ref="P1133">IF(AND(I1133&lt;&gt;0,I1133&lt;&gt;""),IF(D1133="","",IF(ISNUMBER(MATCH(SUBSTITUTE(D1133," ",""),SUBSTITUTE('Look Up Values'!$S$2:$S$120," ",""),0)),"","D&amp;R error")),"")</f>
        <v/>
      </c>
      <c r="Q1133" s="242" t="str" cm="1">
        <f t="array" ref="Q1133">IF(AND(I1133&lt;&gt;0,I1133&lt;&gt;""),IF(G1133="","",IF(ISNUMBER(MATCH(SUBSTITUTE(G1133," ",""),SUBSTITUTE('Look Up Values'!$I$2:$I$10," ",""),0)),"","State error")),"")</f>
        <v/>
      </c>
      <c r="R1133" s="260" t="str">
        <f t="shared" si="35"/>
        <v/>
      </c>
    </row>
    <row r="1134" spans="1:18" ht="15.75">
      <c r="A1134" s="250">
        <v>1127</v>
      </c>
      <c r="B1134" s="198"/>
      <c r="C1134" s="25"/>
      <c r="D1134" s="25"/>
      <c r="E1134" s="25"/>
      <c r="F1134" s="25"/>
      <c r="G1134" s="26"/>
      <c r="H1134" s="27"/>
      <c r="I1134" s="28"/>
      <c r="J1134" s="430"/>
      <c r="K1134" s="48"/>
      <c r="L1134" s="457" t="str">
        <f t="shared" si="34"/>
        <v/>
      </c>
      <c r="M1134" s="245" cm="1">
        <f t="array" ref="M1134">SUMPRODUCT(--(N1134:Q1134&lt;&gt;"")) + IF(TRIM(R1134)="",0,LEN(R1134)-LEN(SUBSTITUTE(R1134,",",""))+1)</f>
        <v>0</v>
      </c>
      <c r="N1134" s="242" t="str">
        <f>IF(AND(I1134&lt;&gt;0,I1134&lt;&gt;""),IF(TRIM(SUBSTITUTE(B1134,CHAR(160),""))="","",IF(ISNUMBER(MATCH(TRIM(SUBSTITUTE(B1134,CHAR(160),"")),'Look Up Values'!$B$2:$B$500,0)),"","Origin error")),"")</f>
        <v/>
      </c>
      <c r="O1134" s="242" t="str">
        <f>IF(AND(I1134&lt;&gt;0,I1134&lt;&gt;""),IF(C1134="","",IF(AND(ISNUMBER(--LEFT(C1134,FIND(" ",C1134&amp;" ")-1)),OR(LEN(LEFT(C1134,FIND(" ",C1134&amp;" ")-1))=6,LEN(LEFT(C1134,FIND(" ",C1134&amp;" ")-1))=7),OR(ISNUMBER(MATCH(LEFT(C1134,FIND(" ",C1134&amp;" ")-1),'Look Up Values'!$G$2:$G$1000,0)),ISNUMBER(MATCH(LEFT(C1134,FIND(" ",C1134&amp;" ")-1),'Look Up Values'!$AE$2:$AE$2000,0)))),"","EWC error")),"")</f>
        <v/>
      </c>
      <c r="P1134" s="242" t="str" cm="1">
        <f t="array" ref="P1134">IF(AND(I1134&lt;&gt;0,I1134&lt;&gt;""),IF(D1134="","",IF(ISNUMBER(MATCH(SUBSTITUTE(D1134," ",""),SUBSTITUTE('Look Up Values'!$S$2:$S$120," ",""),0)),"","D&amp;R error")),"")</f>
        <v/>
      </c>
      <c r="Q1134" s="242" t="str" cm="1">
        <f t="array" ref="Q1134">IF(AND(I1134&lt;&gt;0,I1134&lt;&gt;""),IF(G1134="","",IF(ISNUMBER(MATCH(SUBSTITUTE(G1134," ",""),SUBSTITUTE('Look Up Values'!$I$2:$I$10," ",""),0)),"","State error")),"")</f>
        <v/>
      </c>
      <c r="R1134" s="260" t="str">
        <f t="shared" si="35"/>
        <v/>
      </c>
    </row>
    <row r="1135" spans="1:18" ht="15.75">
      <c r="A1135" s="250">
        <v>1128</v>
      </c>
      <c r="B1135" s="198"/>
      <c r="C1135" s="25"/>
      <c r="D1135" s="25"/>
      <c r="E1135" s="25"/>
      <c r="F1135" s="25"/>
      <c r="G1135" s="26"/>
      <c r="H1135" s="27"/>
      <c r="I1135" s="28"/>
      <c r="J1135" s="430"/>
      <c r="K1135" s="48"/>
      <c r="L1135" s="457" t="str">
        <f t="shared" si="34"/>
        <v/>
      </c>
      <c r="M1135" s="245" cm="1">
        <f t="array" ref="M1135">SUMPRODUCT(--(N1135:Q1135&lt;&gt;"")) + IF(TRIM(R1135)="",0,LEN(R1135)-LEN(SUBSTITUTE(R1135,",",""))+1)</f>
        <v>0</v>
      </c>
      <c r="N1135" s="242" t="str">
        <f>IF(AND(I1135&lt;&gt;0,I1135&lt;&gt;""),IF(TRIM(SUBSTITUTE(B1135,CHAR(160),""))="","",IF(ISNUMBER(MATCH(TRIM(SUBSTITUTE(B1135,CHAR(160),"")),'Look Up Values'!$B$2:$B$500,0)),"","Origin error")),"")</f>
        <v/>
      </c>
      <c r="O1135" s="242" t="str">
        <f>IF(AND(I1135&lt;&gt;0,I1135&lt;&gt;""),IF(C1135="","",IF(AND(ISNUMBER(--LEFT(C1135,FIND(" ",C1135&amp;" ")-1)),OR(LEN(LEFT(C1135,FIND(" ",C1135&amp;" ")-1))=6,LEN(LEFT(C1135,FIND(" ",C1135&amp;" ")-1))=7),OR(ISNUMBER(MATCH(LEFT(C1135,FIND(" ",C1135&amp;" ")-1),'Look Up Values'!$G$2:$G$1000,0)),ISNUMBER(MATCH(LEFT(C1135,FIND(" ",C1135&amp;" ")-1),'Look Up Values'!$AE$2:$AE$2000,0)))),"","EWC error")),"")</f>
        <v/>
      </c>
      <c r="P1135" s="242" t="str" cm="1">
        <f t="array" ref="P1135">IF(AND(I1135&lt;&gt;0,I1135&lt;&gt;""),IF(D1135="","",IF(ISNUMBER(MATCH(SUBSTITUTE(D1135," ",""),SUBSTITUTE('Look Up Values'!$S$2:$S$120," ",""),0)),"","D&amp;R error")),"")</f>
        <v/>
      </c>
      <c r="Q1135" s="242" t="str" cm="1">
        <f t="array" ref="Q1135">IF(AND(I1135&lt;&gt;0,I1135&lt;&gt;""),IF(G1135="","",IF(ISNUMBER(MATCH(SUBSTITUTE(G1135," ",""),SUBSTITUTE('Look Up Values'!$I$2:$I$10," ",""),0)),"","State error")),"")</f>
        <v/>
      </c>
      <c r="R1135" s="260" t="str">
        <f t="shared" si="35"/>
        <v/>
      </c>
    </row>
    <row r="1136" spans="1:18" ht="15.75">
      <c r="A1136" s="250">
        <v>1129</v>
      </c>
      <c r="B1136" s="198"/>
      <c r="C1136" s="25"/>
      <c r="D1136" s="25"/>
      <c r="E1136" s="25"/>
      <c r="F1136" s="25"/>
      <c r="G1136" s="26"/>
      <c r="H1136" s="27"/>
      <c r="I1136" s="28"/>
      <c r="J1136" s="430"/>
      <c r="K1136" s="48"/>
      <c r="L1136" s="457" t="str">
        <f t="shared" si="34"/>
        <v/>
      </c>
      <c r="M1136" s="245" cm="1">
        <f t="array" ref="M1136">SUMPRODUCT(--(N1136:Q1136&lt;&gt;"")) + IF(TRIM(R1136)="",0,LEN(R1136)-LEN(SUBSTITUTE(R1136,",",""))+1)</f>
        <v>0</v>
      </c>
      <c r="N1136" s="242" t="str">
        <f>IF(AND(I1136&lt;&gt;0,I1136&lt;&gt;""),IF(TRIM(SUBSTITUTE(B1136,CHAR(160),""))="","",IF(ISNUMBER(MATCH(TRIM(SUBSTITUTE(B1136,CHAR(160),"")),'Look Up Values'!$B$2:$B$500,0)),"","Origin error")),"")</f>
        <v/>
      </c>
      <c r="O1136" s="242" t="str">
        <f>IF(AND(I1136&lt;&gt;0,I1136&lt;&gt;""),IF(C1136="","",IF(AND(ISNUMBER(--LEFT(C1136,FIND(" ",C1136&amp;" ")-1)),OR(LEN(LEFT(C1136,FIND(" ",C1136&amp;" ")-1))=6,LEN(LEFT(C1136,FIND(" ",C1136&amp;" ")-1))=7),OR(ISNUMBER(MATCH(LEFT(C1136,FIND(" ",C1136&amp;" ")-1),'Look Up Values'!$G$2:$G$1000,0)),ISNUMBER(MATCH(LEFT(C1136,FIND(" ",C1136&amp;" ")-1),'Look Up Values'!$AE$2:$AE$2000,0)))),"","EWC error")),"")</f>
        <v/>
      </c>
      <c r="P1136" s="242" t="str" cm="1">
        <f t="array" ref="P1136">IF(AND(I1136&lt;&gt;0,I1136&lt;&gt;""),IF(D1136="","",IF(ISNUMBER(MATCH(SUBSTITUTE(D1136," ",""),SUBSTITUTE('Look Up Values'!$S$2:$S$120," ",""),0)),"","D&amp;R error")),"")</f>
        <v/>
      </c>
      <c r="Q1136" s="242" t="str" cm="1">
        <f t="array" ref="Q1136">IF(AND(I1136&lt;&gt;0,I1136&lt;&gt;""),IF(G1136="","",IF(ISNUMBER(MATCH(SUBSTITUTE(G1136," ",""),SUBSTITUTE('Look Up Values'!$I$2:$I$10," ",""),0)),"","State error")),"")</f>
        <v/>
      </c>
      <c r="R1136" s="260" t="str">
        <f t="shared" si="35"/>
        <v/>
      </c>
    </row>
    <row r="1137" spans="1:18" ht="15.75">
      <c r="A1137" s="250">
        <v>1130</v>
      </c>
      <c r="B1137" s="198"/>
      <c r="C1137" s="25"/>
      <c r="D1137" s="25"/>
      <c r="E1137" s="25"/>
      <c r="F1137" s="25"/>
      <c r="G1137" s="26"/>
      <c r="H1137" s="27"/>
      <c r="I1137" s="28"/>
      <c r="J1137" s="430"/>
      <c r="K1137" s="48"/>
      <c r="L1137" s="457" t="str">
        <f t="shared" si="34"/>
        <v/>
      </c>
      <c r="M1137" s="245" cm="1">
        <f t="array" ref="M1137">SUMPRODUCT(--(N1137:Q1137&lt;&gt;"")) + IF(TRIM(R1137)="",0,LEN(R1137)-LEN(SUBSTITUTE(R1137,",",""))+1)</f>
        <v>0</v>
      </c>
      <c r="N1137" s="242" t="str">
        <f>IF(AND(I1137&lt;&gt;0,I1137&lt;&gt;""),IF(TRIM(SUBSTITUTE(B1137,CHAR(160),""))="","",IF(ISNUMBER(MATCH(TRIM(SUBSTITUTE(B1137,CHAR(160),"")),'Look Up Values'!$B$2:$B$500,0)),"","Origin error")),"")</f>
        <v/>
      </c>
      <c r="O1137" s="242" t="str">
        <f>IF(AND(I1137&lt;&gt;0,I1137&lt;&gt;""),IF(C1137="","",IF(AND(ISNUMBER(--LEFT(C1137,FIND(" ",C1137&amp;" ")-1)),OR(LEN(LEFT(C1137,FIND(" ",C1137&amp;" ")-1))=6,LEN(LEFT(C1137,FIND(" ",C1137&amp;" ")-1))=7),OR(ISNUMBER(MATCH(LEFT(C1137,FIND(" ",C1137&amp;" ")-1),'Look Up Values'!$G$2:$G$1000,0)),ISNUMBER(MATCH(LEFT(C1137,FIND(" ",C1137&amp;" ")-1),'Look Up Values'!$AE$2:$AE$2000,0)))),"","EWC error")),"")</f>
        <v/>
      </c>
      <c r="P1137" s="242" t="str" cm="1">
        <f t="array" ref="P1137">IF(AND(I1137&lt;&gt;0,I1137&lt;&gt;""),IF(D1137="","",IF(ISNUMBER(MATCH(SUBSTITUTE(D1137," ",""),SUBSTITUTE('Look Up Values'!$S$2:$S$120," ",""),0)),"","D&amp;R error")),"")</f>
        <v/>
      </c>
      <c r="Q1137" s="242" t="str" cm="1">
        <f t="array" ref="Q1137">IF(AND(I1137&lt;&gt;0,I1137&lt;&gt;""),IF(G1137="","",IF(ISNUMBER(MATCH(SUBSTITUTE(G1137," ",""),SUBSTITUTE('Look Up Values'!$I$2:$I$10," ",""),0)),"","State error")),"")</f>
        <v/>
      </c>
      <c r="R1137" s="260" t="str">
        <f t="shared" si="35"/>
        <v/>
      </c>
    </row>
    <row r="1138" spans="1:18" ht="15.75">
      <c r="A1138" s="250">
        <v>1131</v>
      </c>
      <c r="B1138" s="198"/>
      <c r="C1138" s="25"/>
      <c r="D1138" s="25"/>
      <c r="E1138" s="25"/>
      <c r="F1138" s="25"/>
      <c r="G1138" s="26"/>
      <c r="H1138" s="27"/>
      <c r="I1138" s="28"/>
      <c r="J1138" s="430"/>
      <c r="K1138" s="48"/>
      <c r="L1138" s="457" t="str">
        <f t="shared" si="34"/>
        <v/>
      </c>
      <c r="M1138" s="245" cm="1">
        <f t="array" ref="M1138">SUMPRODUCT(--(N1138:Q1138&lt;&gt;"")) + IF(TRIM(R1138)="",0,LEN(R1138)-LEN(SUBSTITUTE(R1138,",",""))+1)</f>
        <v>0</v>
      </c>
      <c r="N1138" s="242" t="str">
        <f>IF(AND(I1138&lt;&gt;0,I1138&lt;&gt;""),IF(TRIM(SUBSTITUTE(B1138,CHAR(160),""))="","",IF(ISNUMBER(MATCH(TRIM(SUBSTITUTE(B1138,CHAR(160),"")),'Look Up Values'!$B$2:$B$500,0)),"","Origin error")),"")</f>
        <v/>
      </c>
      <c r="O1138" s="242" t="str">
        <f>IF(AND(I1138&lt;&gt;0,I1138&lt;&gt;""),IF(C1138="","",IF(AND(ISNUMBER(--LEFT(C1138,FIND(" ",C1138&amp;" ")-1)),OR(LEN(LEFT(C1138,FIND(" ",C1138&amp;" ")-1))=6,LEN(LEFT(C1138,FIND(" ",C1138&amp;" ")-1))=7),OR(ISNUMBER(MATCH(LEFT(C1138,FIND(" ",C1138&amp;" ")-1),'Look Up Values'!$G$2:$G$1000,0)),ISNUMBER(MATCH(LEFT(C1138,FIND(" ",C1138&amp;" ")-1),'Look Up Values'!$AE$2:$AE$2000,0)))),"","EWC error")),"")</f>
        <v/>
      </c>
      <c r="P1138" s="242" t="str" cm="1">
        <f t="array" ref="P1138">IF(AND(I1138&lt;&gt;0,I1138&lt;&gt;""),IF(D1138="","",IF(ISNUMBER(MATCH(SUBSTITUTE(D1138," ",""),SUBSTITUTE('Look Up Values'!$S$2:$S$120," ",""),0)),"","D&amp;R error")),"")</f>
        <v/>
      </c>
      <c r="Q1138" s="242" t="str" cm="1">
        <f t="array" ref="Q1138">IF(AND(I1138&lt;&gt;0,I1138&lt;&gt;""),IF(G1138="","",IF(ISNUMBER(MATCH(SUBSTITUTE(G1138," ",""),SUBSTITUTE('Look Up Values'!$I$2:$I$10," ",""),0)),"","State error")),"")</f>
        <v/>
      </c>
      <c r="R1138" s="260" t="str">
        <f t="shared" si="35"/>
        <v/>
      </c>
    </row>
    <row r="1139" spans="1:18" ht="15.75">
      <c r="A1139" s="250">
        <v>1132</v>
      </c>
      <c r="B1139" s="198"/>
      <c r="C1139" s="25"/>
      <c r="D1139" s="25"/>
      <c r="E1139" s="25"/>
      <c r="F1139" s="25"/>
      <c r="G1139" s="26"/>
      <c r="H1139" s="27"/>
      <c r="I1139" s="28"/>
      <c r="J1139" s="430"/>
      <c r="K1139" s="48"/>
      <c r="L1139" s="457" t="str">
        <f t="shared" si="34"/>
        <v/>
      </c>
      <c r="M1139" s="245" cm="1">
        <f t="array" ref="M1139">SUMPRODUCT(--(N1139:Q1139&lt;&gt;"")) + IF(TRIM(R1139)="",0,LEN(R1139)-LEN(SUBSTITUTE(R1139,",",""))+1)</f>
        <v>0</v>
      </c>
      <c r="N1139" s="242" t="str">
        <f>IF(AND(I1139&lt;&gt;0,I1139&lt;&gt;""),IF(TRIM(SUBSTITUTE(B1139,CHAR(160),""))="","",IF(ISNUMBER(MATCH(TRIM(SUBSTITUTE(B1139,CHAR(160),"")),'Look Up Values'!$B$2:$B$500,0)),"","Origin error")),"")</f>
        <v/>
      </c>
      <c r="O1139" s="242" t="str">
        <f>IF(AND(I1139&lt;&gt;0,I1139&lt;&gt;""),IF(C1139="","",IF(AND(ISNUMBER(--LEFT(C1139,FIND(" ",C1139&amp;" ")-1)),OR(LEN(LEFT(C1139,FIND(" ",C1139&amp;" ")-1))=6,LEN(LEFT(C1139,FIND(" ",C1139&amp;" ")-1))=7),OR(ISNUMBER(MATCH(LEFT(C1139,FIND(" ",C1139&amp;" ")-1),'Look Up Values'!$G$2:$G$1000,0)),ISNUMBER(MATCH(LEFT(C1139,FIND(" ",C1139&amp;" ")-1),'Look Up Values'!$AE$2:$AE$2000,0)))),"","EWC error")),"")</f>
        <v/>
      </c>
      <c r="P1139" s="242" t="str" cm="1">
        <f t="array" ref="P1139">IF(AND(I1139&lt;&gt;0,I1139&lt;&gt;""),IF(D1139="","",IF(ISNUMBER(MATCH(SUBSTITUTE(D1139," ",""),SUBSTITUTE('Look Up Values'!$S$2:$S$120," ",""),0)),"","D&amp;R error")),"")</f>
        <v/>
      </c>
      <c r="Q1139" s="242" t="str" cm="1">
        <f t="array" ref="Q1139">IF(AND(I1139&lt;&gt;0,I1139&lt;&gt;""),IF(G1139="","",IF(ISNUMBER(MATCH(SUBSTITUTE(G1139," ",""),SUBSTITUTE('Look Up Values'!$I$2:$I$10," ",""),0)),"","State error")),"")</f>
        <v/>
      </c>
      <c r="R1139" s="260" t="str">
        <f t="shared" si="35"/>
        <v/>
      </c>
    </row>
    <row r="1140" spans="1:18" ht="15.75">
      <c r="A1140" s="250">
        <v>1133</v>
      </c>
      <c r="B1140" s="198"/>
      <c r="C1140" s="25"/>
      <c r="D1140" s="25"/>
      <c r="E1140" s="25"/>
      <c r="F1140" s="25"/>
      <c r="G1140" s="26"/>
      <c r="H1140" s="27"/>
      <c r="I1140" s="28"/>
      <c r="J1140" s="430"/>
      <c r="K1140" s="48"/>
      <c r="L1140" s="457" t="str">
        <f t="shared" si="34"/>
        <v/>
      </c>
      <c r="M1140" s="245" cm="1">
        <f t="array" ref="M1140">SUMPRODUCT(--(N1140:Q1140&lt;&gt;"")) + IF(TRIM(R1140)="",0,LEN(R1140)-LEN(SUBSTITUTE(R1140,",",""))+1)</f>
        <v>0</v>
      </c>
      <c r="N1140" s="242" t="str">
        <f>IF(AND(I1140&lt;&gt;0,I1140&lt;&gt;""),IF(TRIM(SUBSTITUTE(B1140,CHAR(160),""))="","",IF(ISNUMBER(MATCH(TRIM(SUBSTITUTE(B1140,CHAR(160),"")),'Look Up Values'!$B$2:$B$500,0)),"","Origin error")),"")</f>
        <v/>
      </c>
      <c r="O1140" s="242" t="str">
        <f>IF(AND(I1140&lt;&gt;0,I1140&lt;&gt;""),IF(C1140="","",IF(AND(ISNUMBER(--LEFT(C1140,FIND(" ",C1140&amp;" ")-1)),OR(LEN(LEFT(C1140,FIND(" ",C1140&amp;" ")-1))=6,LEN(LEFT(C1140,FIND(" ",C1140&amp;" ")-1))=7),OR(ISNUMBER(MATCH(LEFT(C1140,FIND(" ",C1140&amp;" ")-1),'Look Up Values'!$G$2:$G$1000,0)),ISNUMBER(MATCH(LEFT(C1140,FIND(" ",C1140&amp;" ")-1),'Look Up Values'!$AE$2:$AE$2000,0)))),"","EWC error")),"")</f>
        <v/>
      </c>
      <c r="P1140" s="242" t="str" cm="1">
        <f t="array" ref="P1140">IF(AND(I1140&lt;&gt;0,I1140&lt;&gt;""),IF(D1140="","",IF(ISNUMBER(MATCH(SUBSTITUTE(D1140," ",""),SUBSTITUTE('Look Up Values'!$S$2:$S$120," ",""),0)),"","D&amp;R error")),"")</f>
        <v/>
      </c>
      <c r="Q1140" s="242" t="str" cm="1">
        <f t="array" ref="Q1140">IF(AND(I1140&lt;&gt;0,I1140&lt;&gt;""),IF(G1140="","",IF(ISNUMBER(MATCH(SUBSTITUTE(G1140," ",""),SUBSTITUTE('Look Up Values'!$I$2:$I$10," ",""),0)),"","State error")),"")</f>
        <v/>
      </c>
      <c r="R1140" s="260" t="str">
        <f t="shared" si="35"/>
        <v/>
      </c>
    </row>
    <row r="1141" spans="1:18" ht="15.75">
      <c r="A1141" s="250">
        <v>1134</v>
      </c>
      <c r="B1141" s="198"/>
      <c r="C1141" s="25"/>
      <c r="D1141" s="25"/>
      <c r="E1141" s="25"/>
      <c r="F1141" s="25"/>
      <c r="G1141" s="26"/>
      <c r="H1141" s="27"/>
      <c r="I1141" s="28"/>
      <c r="J1141" s="430"/>
      <c r="K1141" s="48"/>
      <c r="L1141" s="457" t="str">
        <f t="shared" si="34"/>
        <v/>
      </c>
      <c r="M1141" s="245" cm="1">
        <f t="array" ref="M1141">SUMPRODUCT(--(N1141:Q1141&lt;&gt;"")) + IF(TRIM(R1141)="",0,LEN(R1141)-LEN(SUBSTITUTE(R1141,",",""))+1)</f>
        <v>0</v>
      </c>
      <c r="N1141" s="242" t="str">
        <f>IF(AND(I1141&lt;&gt;0,I1141&lt;&gt;""),IF(TRIM(SUBSTITUTE(B1141,CHAR(160),""))="","",IF(ISNUMBER(MATCH(TRIM(SUBSTITUTE(B1141,CHAR(160),"")),'Look Up Values'!$B$2:$B$500,0)),"","Origin error")),"")</f>
        <v/>
      </c>
      <c r="O1141" s="242" t="str">
        <f>IF(AND(I1141&lt;&gt;0,I1141&lt;&gt;""),IF(C1141="","",IF(AND(ISNUMBER(--LEFT(C1141,FIND(" ",C1141&amp;" ")-1)),OR(LEN(LEFT(C1141,FIND(" ",C1141&amp;" ")-1))=6,LEN(LEFT(C1141,FIND(" ",C1141&amp;" ")-1))=7),OR(ISNUMBER(MATCH(LEFT(C1141,FIND(" ",C1141&amp;" ")-1),'Look Up Values'!$G$2:$G$1000,0)),ISNUMBER(MATCH(LEFT(C1141,FIND(" ",C1141&amp;" ")-1),'Look Up Values'!$AE$2:$AE$2000,0)))),"","EWC error")),"")</f>
        <v/>
      </c>
      <c r="P1141" s="242" t="str" cm="1">
        <f t="array" ref="P1141">IF(AND(I1141&lt;&gt;0,I1141&lt;&gt;""),IF(D1141="","",IF(ISNUMBER(MATCH(SUBSTITUTE(D1141," ",""),SUBSTITUTE('Look Up Values'!$S$2:$S$120," ",""),0)),"","D&amp;R error")),"")</f>
        <v/>
      </c>
      <c r="Q1141" s="242" t="str" cm="1">
        <f t="array" ref="Q1141">IF(AND(I1141&lt;&gt;0,I1141&lt;&gt;""),IF(G1141="","",IF(ISNUMBER(MATCH(SUBSTITUTE(G1141," ",""),SUBSTITUTE('Look Up Values'!$I$2:$I$10," ",""),0)),"","State error")),"")</f>
        <v/>
      </c>
      <c r="R1141" s="260" t="str">
        <f t="shared" si="35"/>
        <v/>
      </c>
    </row>
    <row r="1142" spans="1:18" ht="15.75">
      <c r="A1142" s="250">
        <v>1135</v>
      </c>
      <c r="B1142" s="198"/>
      <c r="C1142" s="25"/>
      <c r="D1142" s="25"/>
      <c r="E1142" s="25"/>
      <c r="F1142" s="25"/>
      <c r="G1142" s="26"/>
      <c r="H1142" s="27"/>
      <c r="I1142" s="28"/>
      <c r="J1142" s="430"/>
      <c r="K1142" s="48"/>
      <c r="L1142" s="457" t="str">
        <f t="shared" si="34"/>
        <v/>
      </c>
      <c r="M1142" s="245" cm="1">
        <f t="array" ref="M1142">SUMPRODUCT(--(N1142:Q1142&lt;&gt;"")) + IF(TRIM(R1142)="",0,LEN(R1142)-LEN(SUBSTITUTE(R1142,",",""))+1)</f>
        <v>0</v>
      </c>
      <c r="N1142" s="242" t="str">
        <f>IF(AND(I1142&lt;&gt;0,I1142&lt;&gt;""),IF(TRIM(SUBSTITUTE(B1142,CHAR(160),""))="","",IF(ISNUMBER(MATCH(TRIM(SUBSTITUTE(B1142,CHAR(160),"")),'Look Up Values'!$B$2:$B$500,0)),"","Origin error")),"")</f>
        <v/>
      </c>
      <c r="O1142" s="242" t="str">
        <f>IF(AND(I1142&lt;&gt;0,I1142&lt;&gt;""),IF(C1142="","",IF(AND(ISNUMBER(--LEFT(C1142,FIND(" ",C1142&amp;" ")-1)),OR(LEN(LEFT(C1142,FIND(" ",C1142&amp;" ")-1))=6,LEN(LEFT(C1142,FIND(" ",C1142&amp;" ")-1))=7),OR(ISNUMBER(MATCH(LEFT(C1142,FIND(" ",C1142&amp;" ")-1),'Look Up Values'!$G$2:$G$1000,0)),ISNUMBER(MATCH(LEFT(C1142,FIND(" ",C1142&amp;" ")-1),'Look Up Values'!$AE$2:$AE$2000,0)))),"","EWC error")),"")</f>
        <v/>
      </c>
      <c r="P1142" s="242" t="str" cm="1">
        <f t="array" ref="P1142">IF(AND(I1142&lt;&gt;0,I1142&lt;&gt;""),IF(D1142="","",IF(ISNUMBER(MATCH(SUBSTITUTE(D1142," ",""),SUBSTITUTE('Look Up Values'!$S$2:$S$120," ",""),0)),"","D&amp;R error")),"")</f>
        <v/>
      </c>
      <c r="Q1142" s="242" t="str" cm="1">
        <f t="array" ref="Q1142">IF(AND(I1142&lt;&gt;0,I1142&lt;&gt;""),IF(G1142="","",IF(ISNUMBER(MATCH(SUBSTITUTE(G1142," ",""),SUBSTITUTE('Look Up Values'!$I$2:$I$10," ",""),0)),"","State error")),"")</f>
        <v/>
      </c>
      <c r="R1142" s="260" t="str">
        <f t="shared" si="35"/>
        <v/>
      </c>
    </row>
    <row r="1143" spans="1:18" ht="15.75">
      <c r="A1143" s="250">
        <v>1136</v>
      </c>
      <c r="B1143" s="198"/>
      <c r="C1143" s="25"/>
      <c r="D1143" s="25"/>
      <c r="E1143" s="25"/>
      <c r="F1143" s="25"/>
      <c r="G1143" s="26"/>
      <c r="H1143" s="27"/>
      <c r="I1143" s="28"/>
      <c r="J1143" s="430"/>
      <c r="K1143" s="48"/>
      <c r="L1143" s="457" t="str">
        <f t="shared" si="34"/>
        <v/>
      </c>
      <c r="M1143" s="245" cm="1">
        <f t="array" ref="M1143">SUMPRODUCT(--(N1143:Q1143&lt;&gt;"")) + IF(TRIM(R1143)="",0,LEN(R1143)-LEN(SUBSTITUTE(R1143,",",""))+1)</f>
        <v>0</v>
      </c>
      <c r="N1143" s="242" t="str">
        <f>IF(AND(I1143&lt;&gt;0,I1143&lt;&gt;""),IF(TRIM(SUBSTITUTE(B1143,CHAR(160),""))="","",IF(ISNUMBER(MATCH(TRIM(SUBSTITUTE(B1143,CHAR(160),"")),'Look Up Values'!$B$2:$B$500,0)),"","Origin error")),"")</f>
        <v/>
      </c>
      <c r="O1143" s="242" t="str">
        <f>IF(AND(I1143&lt;&gt;0,I1143&lt;&gt;""),IF(C1143="","",IF(AND(ISNUMBER(--LEFT(C1143,FIND(" ",C1143&amp;" ")-1)),OR(LEN(LEFT(C1143,FIND(" ",C1143&amp;" ")-1))=6,LEN(LEFT(C1143,FIND(" ",C1143&amp;" ")-1))=7),OR(ISNUMBER(MATCH(LEFT(C1143,FIND(" ",C1143&amp;" ")-1),'Look Up Values'!$G$2:$G$1000,0)),ISNUMBER(MATCH(LEFT(C1143,FIND(" ",C1143&amp;" ")-1),'Look Up Values'!$AE$2:$AE$2000,0)))),"","EWC error")),"")</f>
        <v/>
      </c>
      <c r="P1143" s="242" t="str" cm="1">
        <f t="array" ref="P1143">IF(AND(I1143&lt;&gt;0,I1143&lt;&gt;""),IF(D1143="","",IF(ISNUMBER(MATCH(SUBSTITUTE(D1143," ",""),SUBSTITUTE('Look Up Values'!$S$2:$S$120," ",""),0)),"","D&amp;R error")),"")</f>
        <v/>
      </c>
      <c r="Q1143" s="242" t="str" cm="1">
        <f t="array" ref="Q1143">IF(AND(I1143&lt;&gt;0,I1143&lt;&gt;""),IF(G1143="","",IF(ISNUMBER(MATCH(SUBSTITUTE(G1143," ",""),SUBSTITUTE('Look Up Values'!$I$2:$I$10," ",""),0)),"","State error")),"")</f>
        <v/>
      </c>
      <c r="R1143" s="260" t="str">
        <f t="shared" si="35"/>
        <v/>
      </c>
    </row>
    <row r="1144" spans="1:18" ht="15.75">
      <c r="A1144" s="250">
        <v>1137</v>
      </c>
      <c r="B1144" s="198"/>
      <c r="C1144" s="25"/>
      <c r="D1144" s="25"/>
      <c r="E1144" s="25"/>
      <c r="F1144" s="25"/>
      <c r="G1144" s="26"/>
      <c r="H1144" s="27"/>
      <c r="I1144" s="28"/>
      <c r="J1144" s="430"/>
      <c r="K1144" s="48"/>
      <c r="L1144" s="457" t="str">
        <f t="shared" si="34"/>
        <v/>
      </c>
      <c r="M1144" s="245" cm="1">
        <f t="array" ref="M1144">SUMPRODUCT(--(N1144:Q1144&lt;&gt;"")) + IF(TRIM(R1144)="",0,LEN(R1144)-LEN(SUBSTITUTE(R1144,",",""))+1)</f>
        <v>0</v>
      </c>
      <c r="N1144" s="242" t="str">
        <f>IF(AND(I1144&lt;&gt;0,I1144&lt;&gt;""),IF(TRIM(SUBSTITUTE(B1144,CHAR(160),""))="","",IF(ISNUMBER(MATCH(TRIM(SUBSTITUTE(B1144,CHAR(160),"")),'Look Up Values'!$B$2:$B$500,0)),"","Origin error")),"")</f>
        <v/>
      </c>
      <c r="O1144" s="242" t="str">
        <f>IF(AND(I1144&lt;&gt;0,I1144&lt;&gt;""),IF(C1144="","",IF(AND(ISNUMBER(--LEFT(C1144,FIND(" ",C1144&amp;" ")-1)),OR(LEN(LEFT(C1144,FIND(" ",C1144&amp;" ")-1))=6,LEN(LEFT(C1144,FIND(" ",C1144&amp;" ")-1))=7),OR(ISNUMBER(MATCH(LEFT(C1144,FIND(" ",C1144&amp;" ")-1),'Look Up Values'!$G$2:$G$1000,0)),ISNUMBER(MATCH(LEFT(C1144,FIND(" ",C1144&amp;" ")-1),'Look Up Values'!$AE$2:$AE$2000,0)))),"","EWC error")),"")</f>
        <v/>
      </c>
      <c r="P1144" s="242" t="str" cm="1">
        <f t="array" ref="P1144">IF(AND(I1144&lt;&gt;0,I1144&lt;&gt;""),IF(D1144="","",IF(ISNUMBER(MATCH(SUBSTITUTE(D1144," ",""),SUBSTITUTE('Look Up Values'!$S$2:$S$120," ",""),0)),"","D&amp;R error")),"")</f>
        <v/>
      </c>
      <c r="Q1144" s="242" t="str" cm="1">
        <f t="array" ref="Q1144">IF(AND(I1144&lt;&gt;0,I1144&lt;&gt;""),IF(G1144="","",IF(ISNUMBER(MATCH(SUBSTITUTE(G1144," ",""),SUBSTITUTE('Look Up Values'!$I$2:$I$10," ",""),0)),"","State error")),"")</f>
        <v/>
      </c>
      <c r="R1144" s="260" t="str">
        <f t="shared" si="35"/>
        <v/>
      </c>
    </row>
    <row r="1145" spans="1:18" ht="15.75">
      <c r="A1145" s="250">
        <v>1138</v>
      </c>
      <c r="B1145" s="198"/>
      <c r="C1145" s="25"/>
      <c r="D1145" s="25"/>
      <c r="E1145" s="25"/>
      <c r="F1145" s="25"/>
      <c r="G1145" s="26"/>
      <c r="H1145" s="27"/>
      <c r="I1145" s="28"/>
      <c r="J1145" s="430"/>
      <c r="K1145" s="48"/>
      <c r="L1145" s="457" t="str">
        <f t="shared" si="34"/>
        <v/>
      </c>
      <c r="M1145" s="245" cm="1">
        <f t="array" ref="M1145">SUMPRODUCT(--(N1145:Q1145&lt;&gt;"")) + IF(TRIM(R1145)="",0,LEN(R1145)-LEN(SUBSTITUTE(R1145,",",""))+1)</f>
        <v>0</v>
      </c>
      <c r="N1145" s="242" t="str">
        <f>IF(AND(I1145&lt;&gt;0,I1145&lt;&gt;""),IF(TRIM(SUBSTITUTE(B1145,CHAR(160),""))="","",IF(ISNUMBER(MATCH(TRIM(SUBSTITUTE(B1145,CHAR(160),"")),'Look Up Values'!$B$2:$B$500,0)),"","Origin error")),"")</f>
        <v/>
      </c>
      <c r="O1145" s="242" t="str">
        <f>IF(AND(I1145&lt;&gt;0,I1145&lt;&gt;""),IF(C1145="","",IF(AND(ISNUMBER(--LEFT(C1145,FIND(" ",C1145&amp;" ")-1)),OR(LEN(LEFT(C1145,FIND(" ",C1145&amp;" ")-1))=6,LEN(LEFT(C1145,FIND(" ",C1145&amp;" ")-1))=7),OR(ISNUMBER(MATCH(LEFT(C1145,FIND(" ",C1145&amp;" ")-1),'Look Up Values'!$G$2:$G$1000,0)),ISNUMBER(MATCH(LEFT(C1145,FIND(" ",C1145&amp;" ")-1),'Look Up Values'!$AE$2:$AE$2000,0)))),"","EWC error")),"")</f>
        <v/>
      </c>
      <c r="P1145" s="242" t="str" cm="1">
        <f t="array" ref="P1145">IF(AND(I1145&lt;&gt;0,I1145&lt;&gt;""),IF(D1145="","",IF(ISNUMBER(MATCH(SUBSTITUTE(D1145," ",""),SUBSTITUTE('Look Up Values'!$S$2:$S$120," ",""),0)),"","D&amp;R error")),"")</f>
        <v/>
      </c>
      <c r="Q1145" s="242" t="str" cm="1">
        <f t="array" ref="Q1145">IF(AND(I1145&lt;&gt;0,I1145&lt;&gt;""),IF(G1145="","",IF(ISNUMBER(MATCH(SUBSTITUTE(G1145," ",""),SUBSTITUTE('Look Up Values'!$I$2:$I$10," ",""),0)),"","State error")),"")</f>
        <v/>
      </c>
      <c r="R1145" s="260" t="str">
        <f t="shared" si="35"/>
        <v/>
      </c>
    </row>
    <row r="1146" spans="1:18" ht="15.75">
      <c r="A1146" s="250">
        <v>1139</v>
      </c>
      <c r="B1146" s="198"/>
      <c r="C1146" s="25"/>
      <c r="D1146" s="25"/>
      <c r="E1146" s="25"/>
      <c r="F1146" s="25"/>
      <c r="G1146" s="26"/>
      <c r="H1146" s="27"/>
      <c r="I1146" s="28"/>
      <c r="J1146" s="430"/>
      <c r="K1146" s="48"/>
      <c r="L1146" s="457" t="str">
        <f t="shared" si="34"/>
        <v/>
      </c>
      <c r="M1146" s="245" cm="1">
        <f t="array" ref="M1146">SUMPRODUCT(--(N1146:Q1146&lt;&gt;"")) + IF(TRIM(R1146)="",0,LEN(R1146)-LEN(SUBSTITUTE(R1146,",",""))+1)</f>
        <v>0</v>
      </c>
      <c r="N1146" s="242" t="str">
        <f>IF(AND(I1146&lt;&gt;0,I1146&lt;&gt;""),IF(TRIM(SUBSTITUTE(B1146,CHAR(160),""))="","",IF(ISNUMBER(MATCH(TRIM(SUBSTITUTE(B1146,CHAR(160),"")),'Look Up Values'!$B$2:$B$500,0)),"","Origin error")),"")</f>
        <v/>
      </c>
      <c r="O1146" s="242" t="str">
        <f>IF(AND(I1146&lt;&gt;0,I1146&lt;&gt;""),IF(C1146="","",IF(AND(ISNUMBER(--LEFT(C1146,FIND(" ",C1146&amp;" ")-1)),OR(LEN(LEFT(C1146,FIND(" ",C1146&amp;" ")-1))=6,LEN(LEFT(C1146,FIND(" ",C1146&amp;" ")-1))=7),OR(ISNUMBER(MATCH(LEFT(C1146,FIND(" ",C1146&amp;" ")-1),'Look Up Values'!$G$2:$G$1000,0)),ISNUMBER(MATCH(LEFT(C1146,FIND(" ",C1146&amp;" ")-1),'Look Up Values'!$AE$2:$AE$2000,0)))),"","EWC error")),"")</f>
        <v/>
      </c>
      <c r="P1146" s="242" t="str" cm="1">
        <f t="array" ref="P1146">IF(AND(I1146&lt;&gt;0,I1146&lt;&gt;""),IF(D1146="","",IF(ISNUMBER(MATCH(SUBSTITUTE(D1146," ",""),SUBSTITUTE('Look Up Values'!$S$2:$S$120," ",""),0)),"","D&amp;R error")),"")</f>
        <v/>
      </c>
      <c r="Q1146" s="242" t="str" cm="1">
        <f t="array" ref="Q1146">IF(AND(I1146&lt;&gt;0,I1146&lt;&gt;""),IF(G1146="","",IF(ISNUMBER(MATCH(SUBSTITUTE(G1146," ",""),SUBSTITUTE('Look Up Values'!$I$2:$I$10," ",""),0)),"","State error")),"")</f>
        <v/>
      </c>
      <c r="R1146" s="260" t="str">
        <f t="shared" si="35"/>
        <v/>
      </c>
    </row>
    <row r="1147" spans="1:18" ht="15.75">
      <c r="A1147" s="250">
        <v>1140</v>
      </c>
      <c r="B1147" s="198"/>
      <c r="C1147" s="25"/>
      <c r="D1147" s="25"/>
      <c r="E1147" s="25"/>
      <c r="F1147" s="25"/>
      <c r="G1147" s="26"/>
      <c r="H1147" s="27"/>
      <c r="I1147" s="28"/>
      <c r="J1147" s="430"/>
      <c r="K1147" s="48"/>
      <c r="L1147" s="457" t="str">
        <f t="shared" si="34"/>
        <v/>
      </c>
      <c r="M1147" s="245" cm="1">
        <f t="array" ref="M1147">SUMPRODUCT(--(N1147:Q1147&lt;&gt;"")) + IF(TRIM(R1147)="",0,LEN(R1147)-LEN(SUBSTITUTE(R1147,",",""))+1)</f>
        <v>0</v>
      </c>
      <c r="N1147" s="242" t="str">
        <f>IF(AND(I1147&lt;&gt;0,I1147&lt;&gt;""),IF(TRIM(SUBSTITUTE(B1147,CHAR(160),""))="","",IF(ISNUMBER(MATCH(TRIM(SUBSTITUTE(B1147,CHAR(160),"")),'Look Up Values'!$B$2:$B$500,0)),"","Origin error")),"")</f>
        <v/>
      </c>
      <c r="O1147" s="242" t="str">
        <f>IF(AND(I1147&lt;&gt;0,I1147&lt;&gt;""),IF(C1147="","",IF(AND(ISNUMBER(--LEFT(C1147,FIND(" ",C1147&amp;" ")-1)),OR(LEN(LEFT(C1147,FIND(" ",C1147&amp;" ")-1))=6,LEN(LEFT(C1147,FIND(" ",C1147&amp;" ")-1))=7),OR(ISNUMBER(MATCH(LEFT(C1147,FIND(" ",C1147&amp;" ")-1),'Look Up Values'!$G$2:$G$1000,0)),ISNUMBER(MATCH(LEFT(C1147,FIND(" ",C1147&amp;" ")-1),'Look Up Values'!$AE$2:$AE$2000,0)))),"","EWC error")),"")</f>
        <v/>
      </c>
      <c r="P1147" s="242" t="str" cm="1">
        <f t="array" ref="P1147">IF(AND(I1147&lt;&gt;0,I1147&lt;&gt;""),IF(D1147="","",IF(ISNUMBER(MATCH(SUBSTITUTE(D1147," ",""),SUBSTITUTE('Look Up Values'!$S$2:$S$120," ",""),0)),"","D&amp;R error")),"")</f>
        <v/>
      </c>
      <c r="Q1147" s="242" t="str" cm="1">
        <f t="array" ref="Q1147">IF(AND(I1147&lt;&gt;0,I1147&lt;&gt;""),IF(G1147="","",IF(ISNUMBER(MATCH(SUBSTITUTE(G1147," ",""),SUBSTITUTE('Look Up Values'!$I$2:$I$10," ",""),0)),"","State error")),"")</f>
        <v/>
      </c>
      <c r="R1147" s="260" t="str">
        <f t="shared" si="35"/>
        <v/>
      </c>
    </row>
    <row r="1148" spans="1:18" ht="15.75">
      <c r="A1148" s="250">
        <v>1141</v>
      </c>
      <c r="B1148" s="198"/>
      <c r="C1148" s="25"/>
      <c r="D1148" s="25"/>
      <c r="E1148" s="25"/>
      <c r="F1148" s="25"/>
      <c r="G1148" s="26"/>
      <c r="H1148" s="27"/>
      <c r="I1148" s="28"/>
      <c r="J1148" s="430"/>
      <c r="K1148" s="48"/>
      <c r="L1148" s="457" t="str">
        <f t="shared" si="34"/>
        <v/>
      </c>
      <c r="M1148" s="245" cm="1">
        <f t="array" ref="M1148">SUMPRODUCT(--(N1148:Q1148&lt;&gt;"")) + IF(TRIM(R1148)="",0,LEN(R1148)-LEN(SUBSTITUTE(R1148,",",""))+1)</f>
        <v>0</v>
      </c>
      <c r="N1148" s="242" t="str">
        <f>IF(AND(I1148&lt;&gt;0,I1148&lt;&gt;""),IF(TRIM(SUBSTITUTE(B1148,CHAR(160),""))="","",IF(ISNUMBER(MATCH(TRIM(SUBSTITUTE(B1148,CHAR(160),"")),'Look Up Values'!$B$2:$B$500,0)),"","Origin error")),"")</f>
        <v/>
      </c>
      <c r="O1148" s="242" t="str">
        <f>IF(AND(I1148&lt;&gt;0,I1148&lt;&gt;""),IF(C1148="","",IF(AND(ISNUMBER(--LEFT(C1148,FIND(" ",C1148&amp;" ")-1)),OR(LEN(LEFT(C1148,FIND(" ",C1148&amp;" ")-1))=6,LEN(LEFT(C1148,FIND(" ",C1148&amp;" ")-1))=7),OR(ISNUMBER(MATCH(LEFT(C1148,FIND(" ",C1148&amp;" ")-1),'Look Up Values'!$G$2:$G$1000,0)),ISNUMBER(MATCH(LEFT(C1148,FIND(" ",C1148&amp;" ")-1),'Look Up Values'!$AE$2:$AE$2000,0)))),"","EWC error")),"")</f>
        <v/>
      </c>
      <c r="P1148" s="242" t="str" cm="1">
        <f t="array" ref="P1148">IF(AND(I1148&lt;&gt;0,I1148&lt;&gt;""),IF(D1148="","",IF(ISNUMBER(MATCH(SUBSTITUTE(D1148," ",""),SUBSTITUTE('Look Up Values'!$S$2:$S$120," ",""),0)),"","D&amp;R error")),"")</f>
        <v/>
      </c>
      <c r="Q1148" s="242" t="str" cm="1">
        <f t="array" ref="Q1148">IF(AND(I1148&lt;&gt;0,I1148&lt;&gt;""),IF(G1148="","",IF(ISNUMBER(MATCH(SUBSTITUTE(G1148," ",""),SUBSTITUTE('Look Up Values'!$I$2:$I$10," ",""),0)),"","State error")),"")</f>
        <v/>
      </c>
      <c r="R1148" s="260" t="str">
        <f t="shared" si="35"/>
        <v/>
      </c>
    </row>
    <row r="1149" spans="1:18" ht="15.75">
      <c r="A1149" s="250">
        <v>1142</v>
      </c>
      <c r="B1149" s="198"/>
      <c r="C1149" s="25"/>
      <c r="D1149" s="25"/>
      <c r="E1149" s="25"/>
      <c r="F1149" s="25"/>
      <c r="G1149" s="26"/>
      <c r="H1149" s="27"/>
      <c r="I1149" s="28"/>
      <c r="J1149" s="430"/>
      <c r="K1149" s="48"/>
      <c r="L1149" s="457" t="str">
        <f t="shared" si="34"/>
        <v/>
      </c>
      <c r="M1149" s="245" cm="1">
        <f t="array" ref="M1149">SUMPRODUCT(--(N1149:Q1149&lt;&gt;"")) + IF(TRIM(R1149)="",0,LEN(R1149)-LEN(SUBSTITUTE(R1149,",",""))+1)</f>
        <v>0</v>
      </c>
      <c r="N1149" s="242" t="str">
        <f>IF(AND(I1149&lt;&gt;0,I1149&lt;&gt;""),IF(TRIM(SUBSTITUTE(B1149,CHAR(160),""))="","",IF(ISNUMBER(MATCH(TRIM(SUBSTITUTE(B1149,CHAR(160),"")),'Look Up Values'!$B$2:$B$500,0)),"","Origin error")),"")</f>
        <v/>
      </c>
      <c r="O1149" s="242" t="str">
        <f>IF(AND(I1149&lt;&gt;0,I1149&lt;&gt;""),IF(C1149="","",IF(AND(ISNUMBER(--LEFT(C1149,FIND(" ",C1149&amp;" ")-1)),OR(LEN(LEFT(C1149,FIND(" ",C1149&amp;" ")-1))=6,LEN(LEFT(C1149,FIND(" ",C1149&amp;" ")-1))=7),OR(ISNUMBER(MATCH(LEFT(C1149,FIND(" ",C1149&amp;" ")-1),'Look Up Values'!$G$2:$G$1000,0)),ISNUMBER(MATCH(LEFT(C1149,FIND(" ",C1149&amp;" ")-1),'Look Up Values'!$AE$2:$AE$2000,0)))),"","EWC error")),"")</f>
        <v/>
      </c>
      <c r="P1149" s="242" t="str" cm="1">
        <f t="array" ref="P1149">IF(AND(I1149&lt;&gt;0,I1149&lt;&gt;""),IF(D1149="","",IF(ISNUMBER(MATCH(SUBSTITUTE(D1149," ",""),SUBSTITUTE('Look Up Values'!$S$2:$S$120," ",""),0)),"","D&amp;R error")),"")</f>
        <v/>
      </c>
      <c r="Q1149" s="242" t="str" cm="1">
        <f t="array" ref="Q1149">IF(AND(I1149&lt;&gt;0,I1149&lt;&gt;""),IF(G1149="","",IF(ISNUMBER(MATCH(SUBSTITUTE(G1149," ",""),SUBSTITUTE('Look Up Values'!$I$2:$I$10," ",""),0)),"","State error")),"")</f>
        <v/>
      </c>
      <c r="R1149" s="260" t="str">
        <f t="shared" si="35"/>
        <v/>
      </c>
    </row>
    <row r="1150" spans="1:18" ht="15.75">
      <c r="A1150" s="250">
        <v>1143</v>
      </c>
      <c r="B1150" s="198"/>
      <c r="C1150" s="25"/>
      <c r="D1150" s="25"/>
      <c r="E1150" s="25"/>
      <c r="F1150" s="25"/>
      <c r="G1150" s="26"/>
      <c r="H1150" s="27"/>
      <c r="I1150" s="28"/>
      <c r="J1150" s="430"/>
      <c r="K1150" s="48"/>
      <c r="L1150" s="457" t="str">
        <f t="shared" si="34"/>
        <v/>
      </c>
      <c r="M1150" s="245" cm="1">
        <f t="array" ref="M1150">SUMPRODUCT(--(N1150:Q1150&lt;&gt;"")) + IF(TRIM(R1150)="",0,LEN(R1150)-LEN(SUBSTITUTE(R1150,",",""))+1)</f>
        <v>0</v>
      </c>
      <c r="N1150" s="242" t="str">
        <f>IF(AND(I1150&lt;&gt;0,I1150&lt;&gt;""),IF(TRIM(SUBSTITUTE(B1150,CHAR(160),""))="","",IF(ISNUMBER(MATCH(TRIM(SUBSTITUTE(B1150,CHAR(160),"")),'Look Up Values'!$B$2:$B$500,0)),"","Origin error")),"")</f>
        <v/>
      </c>
      <c r="O1150" s="242" t="str">
        <f>IF(AND(I1150&lt;&gt;0,I1150&lt;&gt;""),IF(C1150="","",IF(AND(ISNUMBER(--LEFT(C1150,FIND(" ",C1150&amp;" ")-1)),OR(LEN(LEFT(C1150,FIND(" ",C1150&amp;" ")-1))=6,LEN(LEFT(C1150,FIND(" ",C1150&amp;" ")-1))=7),OR(ISNUMBER(MATCH(LEFT(C1150,FIND(" ",C1150&amp;" ")-1),'Look Up Values'!$G$2:$G$1000,0)),ISNUMBER(MATCH(LEFT(C1150,FIND(" ",C1150&amp;" ")-1),'Look Up Values'!$AE$2:$AE$2000,0)))),"","EWC error")),"")</f>
        <v/>
      </c>
      <c r="P1150" s="242" t="str" cm="1">
        <f t="array" ref="P1150">IF(AND(I1150&lt;&gt;0,I1150&lt;&gt;""),IF(D1150="","",IF(ISNUMBER(MATCH(SUBSTITUTE(D1150," ",""),SUBSTITUTE('Look Up Values'!$S$2:$S$120," ",""),0)),"","D&amp;R error")),"")</f>
        <v/>
      </c>
      <c r="Q1150" s="242" t="str" cm="1">
        <f t="array" ref="Q1150">IF(AND(I1150&lt;&gt;0,I1150&lt;&gt;""),IF(G1150="","",IF(ISNUMBER(MATCH(SUBSTITUTE(G1150," ",""),SUBSTITUTE('Look Up Values'!$I$2:$I$10," ",""),0)),"","State error")),"")</f>
        <v/>
      </c>
      <c r="R1150" s="260" t="str">
        <f t="shared" si="35"/>
        <v/>
      </c>
    </row>
    <row r="1151" spans="1:18" ht="15.75">
      <c r="A1151" s="250">
        <v>1144</v>
      </c>
      <c r="B1151" s="198"/>
      <c r="C1151" s="25"/>
      <c r="D1151" s="25"/>
      <c r="E1151" s="25"/>
      <c r="F1151" s="25"/>
      <c r="G1151" s="26"/>
      <c r="H1151" s="27"/>
      <c r="I1151" s="28"/>
      <c r="J1151" s="430"/>
      <c r="K1151" s="48"/>
      <c r="L1151" s="457" t="str">
        <f t="shared" si="34"/>
        <v/>
      </c>
      <c r="M1151" s="245" cm="1">
        <f t="array" ref="M1151">SUMPRODUCT(--(N1151:Q1151&lt;&gt;"")) + IF(TRIM(R1151)="",0,LEN(R1151)-LEN(SUBSTITUTE(R1151,",",""))+1)</f>
        <v>0</v>
      </c>
      <c r="N1151" s="242" t="str">
        <f>IF(AND(I1151&lt;&gt;0,I1151&lt;&gt;""),IF(TRIM(SUBSTITUTE(B1151,CHAR(160),""))="","",IF(ISNUMBER(MATCH(TRIM(SUBSTITUTE(B1151,CHAR(160),"")),'Look Up Values'!$B$2:$B$500,0)),"","Origin error")),"")</f>
        <v/>
      </c>
      <c r="O1151" s="242" t="str">
        <f>IF(AND(I1151&lt;&gt;0,I1151&lt;&gt;""),IF(C1151="","",IF(AND(ISNUMBER(--LEFT(C1151,FIND(" ",C1151&amp;" ")-1)),OR(LEN(LEFT(C1151,FIND(" ",C1151&amp;" ")-1))=6,LEN(LEFT(C1151,FIND(" ",C1151&amp;" ")-1))=7),OR(ISNUMBER(MATCH(LEFT(C1151,FIND(" ",C1151&amp;" ")-1),'Look Up Values'!$G$2:$G$1000,0)),ISNUMBER(MATCH(LEFT(C1151,FIND(" ",C1151&amp;" ")-1),'Look Up Values'!$AE$2:$AE$2000,0)))),"","EWC error")),"")</f>
        <v/>
      </c>
      <c r="P1151" s="242" t="str" cm="1">
        <f t="array" ref="P1151">IF(AND(I1151&lt;&gt;0,I1151&lt;&gt;""),IF(D1151="","",IF(ISNUMBER(MATCH(SUBSTITUTE(D1151," ",""),SUBSTITUTE('Look Up Values'!$S$2:$S$120," ",""),0)),"","D&amp;R error")),"")</f>
        <v/>
      </c>
      <c r="Q1151" s="242" t="str" cm="1">
        <f t="array" ref="Q1151">IF(AND(I1151&lt;&gt;0,I1151&lt;&gt;""),IF(G1151="","",IF(ISNUMBER(MATCH(SUBSTITUTE(G1151," ",""),SUBSTITUTE('Look Up Values'!$I$2:$I$10," ",""),0)),"","State error")),"")</f>
        <v/>
      </c>
      <c r="R1151" s="260" t="str">
        <f t="shared" si="35"/>
        <v/>
      </c>
    </row>
    <row r="1152" spans="1:18" ht="15.75">
      <c r="A1152" s="250">
        <v>1145</v>
      </c>
      <c r="B1152" s="198"/>
      <c r="C1152" s="25"/>
      <c r="D1152" s="25"/>
      <c r="E1152" s="25"/>
      <c r="F1152" s="25"/>
      <c r="G1152" s="26"/>
      <c r="H1152" s="27"/>
      <c r="I1152" s="28"/>
      <c r="J1152" s="430"/>
      <c r="K1152" s="48"/>
      <c r="L1152" s="457" t="str">
        <f t="shared" si="34"/>
        <v/>
      </c>
      <c r="M1152" s="245" cm="1">
        <f t="array" ref="M1152">SUMPRODUCT(--(N1152:Q1152&lt;&gt;"")) + IF(TRIM(R1152)="",0,LEN(R1152)-LEN(SUBSTITUTE(R1152,",",""))+1)</f>
        <v>0</v>
      </c>
      <c r="N1152" s="242" t="str">
        <f>IF(AND(I1152&lt;&gt;0,I1152&lt;&gt;""),IF(TRIM(SUBSTITUTE(B1152,CHAR(160),""))="","",IF(ISNUMBER(MATCH(TRIM(SUBSTITUTE(B1152,CHAR(160),"")),'Look Up Values'!$B$2:$B$500,0)),"","Origin error")),"")</f>
        <v/>
      </c>
      <c r="O1152" s="242" t="str">
        <f>IF(AND(I1152&lt;&gt;0,I1152&lt;&gt;""),IF(C1152="","",IF(AND(ISNUMBER(--LEFT(C1152,FIND(" ",C1152&amp;" ")-1)),OR(LEN(LEFT(C1152,FIND(" ",C1152&amp;" ")-1))=6,LEN(LEFT(C1152,FIND(" ",C1152&amp;" ")-1))=7),OR(ISNUMBER(MATCH(LEFT(C1152,FIND(" ",C1152&amp;" ")-1),'Look Up Values'!$G$2:$G$1000,0)),ISNUMBER(MATCH(LEFT(C1152,FIND(" ",C1152&amp;" ")-1),'Look Up Values'!$AE$2:$AE$2000,0)))),"","EWC error")),"")</f>
        <v/>
      </c>
      <c r="P1152" s="242" t="str" cm="1">
        <f t="array" ref="P1152">IF(AND(I1152&lt;&gt;0,I1152&lt;&gt;""),IF(D1152="","",IF(ISNUMBER(MATCH(SUBSTITUTE(D1152," ",""),SUBSTITUTE('Look Up Values'!$S$2:$S$120," ",""),0)),"","D&amp;R error")),"")</f>
        <v/>
      </c>
      <c r="Q1152" s="242" t="str" cm="1">
        <f t="array" ref="Q1152">IF(AND(I1152&lt;&gt;0,I1152&lt;&gt;""),IF(G1152="","",IF(ISNUMBER(MATCH(SUBSTITUTE(G1152," ",""),SUBSTITUTE('Look Up Values'!$I$2:$I$10," ",""),0)),"","State error")),"")</f>
        <v/>
      </c>
      <c r="R1152" s="260" t="str">
        <f t="shared" si="35"/>
        <v/>
      </c>
    </row>
    <row r="1153" spans="1:18" ht="15.75">
      <c r="A1153" s="250">
        <v>1146</v>
      </c>
      <c r="B1153" s="198"/>
      <c r="C1153" s="25"/>
      <c r="D1153" s="25"/>
      <c r="E1153" s="25"/>
      <c r="F1153" s="25"/>
      <c r="G1153" s="26"/>
      <c r="H1153" s="27"/>
      <c r="I1153" s="28"/>
      <c r="J1153" s="430"/>
      <c r="K1153" s="48"/>
      <c r="L1153" s="457" t="str">
        <f t="shared" si="34"/>
        <v/>
      </c>
      <c r="M1153" s="245" cm="1">
        <f t="array" ref="M1153">SUMPRODUCT(--(N1153:Q1153&lt;&gt;"")) + IF(TRIM(R1153)="",0,LEN(R1153)-LEN(SUBSTITUTE(R1153,",",""))+1)</f>
        <v>0</v>
      </c>
      <c r="N1153" s="242" t="str">
        <f>IF(AND(I1153&lt;&gt;0,I1153&lt;&gt;""),IF(TRIM(SUBSTITUTE(B1153,CHAR(160),""))="","",IF(ISNUMBER(MATCH(TRIM(SUBSTITUTE(B1153,CHAR(160),"")),'Look Up Values'!$B$2:$B$500,0)),"","Origin error")),"")</f>
        <v/>
      </c>
      <c r="O1153" s="242" t="str">
        <f>IF(AND(I1153&lt;&gt;0,I1153&lt;&gt;""),IF(C1153="","",IF(AND(ISNUMBER(--LEFT(C1153,FIND(" ",C1153&amp;" ")-1)),OR(LEN(LEFT(C1153,FIND(" ",C1153&amp;" ")-1))=6,LEN(LEFT(C1153,FIND(" ",C1153&amp;" ")-1))=7),OR(ISNUMBER(MATCH(LEFT(C1153,FIND(" ",C1153&amp;" ")-1),'Look Up Values'!$G$2:$G$1000,0)),ISNUMBER(MATCH(LEFT(C1153,FIND(" ",C1153&amp;" ")-1),'Look Up Values'!$AE$2:$AE$2000,0)))),"","EWC error")),"")</f>
        <v/>
      </c>
      <c r="P1153" s="242" t="str" cm="1">
        <f t="array" ref="P1153">IF(AND(I1153&lt;&gt;0,I1153&lt;&gt;""),IF(D1153="","",IF(ISNUMBER(MATCH(SUBSTITUTE(D1153," ",""),SUBSTITUTE('Look Up Values'!$S$2:$S$120," ",""),0)),"","D&amp;R error")),"")</f>
        <v/>
      </c>
      <c r="Q1153" s="242" t="str" cm="1">
        <f t="array" ref="Q1153">IF(AND(I1153&lt;&gt;0,I1153&lt;&gt;""),IF(G1153="","",IF(ISNUMBER(MATCH(SUBSTITUTE(G1153," ",""),SUBSTITUTE('Look Up Values'!$I$2:$I$10," ",""),0)),"","State error")),"")</f>
        <v/>
      </c>
      <c r="R1153" s="260" t="str">
        <f t="shared" si="35"/>
        <v/>
      </c>
    </row>
    <row r="1154" spans="1:18" ht="15.75">
      <c r="A1154" s="250">
        <v>1147</v>
      </c>
      <c r="B1154" s="198"/>
      <c r="C1154" s="25"/>
      <c r="D1154" s="25"/>
      <c r="E1154" s="25"/>
      <c r="F1154" s="25"/>
      <c r="G1154" s="26"/>
      <c r="H1154" s="27"/>
      <c r="I1154" s="28"/>
      <c r="J1154" s="430"/>
      <c r="K1154" s="48"/>
      <c r="L1154" s="457" t="str">
        <f t="shared" si="34"/>
        <v/>
      </c>
      <c r="M1154" s="245" cm="1">
        <f t="array" ref="M1154">SUMPRODUCT(--(N1154:Q1154&lt;&gt;"")) + IF(TRIM(R1154)="",0,LEN(R1154)-LEN(SUBSTITUTE(R1154,",",""))+1)</f>
        <v>0</v>
      </c>
      <c r="N1154" s="242" t="str">
        <f>IF(AND(I1154&lt;&gt;0,I1154&lt;&gt;""),IF(TRIM(SUBSTITUTE(B1154,CHAR(160),""))="","",IF(ISNUMBER(MATCH(TRIM(SUBSTITUTE(B1154,CHAR(160),"")),'Look Up Values'!$B$2:$B$500,0)),"","Origin error")),"")</f>
        <v/>
      </c>
      <c r="O1154" s="242" t="str">
        <f>IF(AND(I1154&lt;&gt;0,I1154&lt;&gt;""),IF(C1154="","",IF(AND(ISNUMBER(--LEFT(C1154,FIND(" ",C1154&amp;" ")-1)),OR(LEN(LEFT(C1154,FIND(" ",C1154&amp;" ")-1))=6,LEN(LEFT(C1154,FIND(" ",C1154&amp;" ")-1))=7),OR(ISNUMBER(MATCH(LEFT(C1154,FIND(" ",C1154&amp;" ")-1),'Look Up Values'!$G$2:$G$1000,0)),ISNUMBER(MATCH(LEFT(C1154,FIND(" ",C1154&amp;" ")-1),'Look Up Values'!$AE$2:$AE$2000,0)))),"","EWC error")),"")</f>
        <v/>
      </c>
      <c r="P1154" s="242" t="str" cm="1">
        <f t="array" ref="P1154">IF(AND(I1154&lt;&gt;0,I1154&lt;&gt;""),IF(D1154="","",IF(ISNUMBER(MATCH(SUBSTITUTE(D1154," ",""),SUBSTITUTE('Look Up Values'!$S$2:$S$120," ",""),0)),"","D&amp;R error")),"")</f>
        <v/>
      </c>
      <c r="Q1154" s="242" t="str" cm="1">
        <f t="array" ref="Q1154">IF(AND(I1154&lt;&gt;0,I1154&lt;&gt;""),IF(G1154="","",IF(ISNUMBER(MATCH(SUBSTITUTE(G1154," ",""),SUBSTITUTE('Look Up Values'!$I$2:$I$10," ",""),0)),"","State error")),"")</f>
        <v/>
      </c>
      <c r="R1154" s="260" t="str">
        <f t="shared" si="35"/>
        <v/>
      </c>
    </row>
    <row r="1155" spans="1:18" ht="15.75">
      <c r="A1155" s="250">
        <v>1148</v>
      </c>
      <c r="B1155" s="198"/>
      <c r="C1155" s="25"/>
      <c r="D1155" s="25"/>
      <c r="E1155" s="25"/>
      <c r="F1155" s="25"/>
      <c r="G1155" s="26"/>
      <c r="H1155" s="27"/>
      <c r="I1155" s="28"/>
      <c r="J1155" s="430"/>
      <c r="K1155" s="48"/>
      <c r="L1155" s="457" t="str">
        <f t="shared" si="34"/>
        <v/>
      </c>
      <c r="M1155" s="245" cm="1">
        <f t="array" ref="M1155">SUMPRODUCT(--(N1155:Q1155&lt;&gt;"")) + IF(TRIM(R1155)="",0,LEN(R1155)-LEN(SUBSTITUTE(R1155,",",""))+1)</f>
        <v>0</v>
      </c>
      <c r="N1155" s="242" t="str">
        <f>IF(AND(I1155&lt;&gt;0,I1155&lt;&gt;""),IF(TRIM(SUBSTITUTE(B1155,CHAR(160),""))="","",IF(ISNUMBER(MATCH(TRIM(SUBSTITUTE(B1155,CHAR(160),"")),'Look Up Values'!$B$2:$B$500,0)),"","Origin error")),"")</f>
        <v/>
      </c>
      <c r="O1155" s="242" t="str">
        <f>IF(AND(I1155&lt;&gt;0,I1155&lt;&gt;""),IF(C1155="","",IF(AND(ISNUMBER(--LEFT(C1155,FIND(" ",C1155&amp;" ")-1)),OR(LEN(LEFT(C1155,FIND(" ",C1155&amp;" ")-1))=6,LEN(LEFT(C1155,FIND(" ",C1155&amp;" ")-1))=7),OR(ISNUMBER(MATCH(LEFT(C1155,FIND(" ",C1155&amp;" ")-1),'Look Up Values'!$G$2:$G$1000,0)),ISNUMBER(MATCH(LEFT(C1155,FIND(" ",C1155&amp;" ")-1),'Look Up Values'!$AE$2:$AE$2000,0)))),"","EWC error")),"")</f>
        <v/>
      </c>
      <c r="P1155" s="242" t="str" cm="1">
        <f t="array" ref="P1155">IF(AND(I1155&lt;&gt;0,I1155&lt;&gt;""),IF(D1155="","",IF(ISNUMBER(MATCH(SUBSTITUTE(D1155," ",""),SUBSTITUTE('Look Up Values'!$S$2:$S$120," ",""),0)),"","D&amp;R error")),"")</f>
        <v/>
      </c>
      <c r="Q1155" s="242" t="str" cm="1">
        <f t="array" ref="Q1155">IF(AND(I1155&lt;&gt;0,I1155&lt;&gt;""),IF(G1155="","",IF(ISNUMBER(MATCH(SUBSTITUTE(G1155," ",""),SUBSTITUTE('Look Up Values'!$I$2:$I$10," ",""),0)),"","State error")),"")</f>
        <v/>
      </c>
      <c r="R1155" s="260" t="str">
        <f t="shared" si="35"/>
        <v/>
      </c>
    </row>
    <row r="1156" spans="1:18" ht="15.75">
      <c r="A1156" s="250">
        <v>1149</v>
      </c>
      <c r="B1156" s="198"/>
      <c r="C1156" s="25"/>
      <c r="D1156" s="25"/>
      <c r="E1156" s="25"/>
      <c r="F1156" s="25"/>
      <c r="G1156" s="26"/>
      <c r="H1156" s="27"/>
      <c r="I1156" s="28"/>
      <c r="J1156" s="430"/>
      <c r="K1156" s="48"/>
      <c r="L1156" s="457" t="str">
        <f t="shared" si="34"/>
        <v/>
      </c>
      <c r="M1156" s="245" cm="1">
        <f t="array" ref="M1156">SUMPRODUCT(--(N1156:Q1156&lt;&gt;"")) + IF(TRIM(R1156)="",0,LEN(R1156)-LEN(SUBSTITUTE(R1156,",",""))+1)</f>
        <v>0</v>
      </c>
      <c r="N1156" s="242" t="str">
        <f>IF(AND(I1156&lt;&gt;0,I1156&lt;&gt;""),IF(TRIM(SUBSTITUTE(B1156,CHAR(160),""))="","",IF(ISNUMBER(MATCH(TRIM(SUBSTITUTE(B1156,CHAR(160),"")),'Look Up Values'!$B$2:$B$500,0)),"","Origin error")),"")</f>
        <v/>
      </c>
      <c r="O1156" s="242" t="str">
        <f>IF(AND(I1156&lt;&gt;0,I1156&lt;&gt;""),IF(C1156="","",IF(AND(ISNUMBER(--LEFT(C1156,FIND(" ",C1156&amp;" ")-1)),OR(LEN(LEFT(C1156,FIND(" ",C1156&amp;" ")-1))=6,LEN(LEFT(C1156,FIND(" ",C1156&amp;" ")-1))=7),OR(ISNUMBER(MATCH(LEFT(C1156,FIND(" ",C1156&amp;" ")-1),'Look Up Values'!$G$2:$G$1000,0)),ISNUMBER(MATCH(LEFT(C1156,FIND(" ",C1156&amp;" ")-1),'Look Up Values'!$AE$2:$AE$2000,0)))),"","EWC error")),"")</f>
        <v/>
      </c>
      <c r="P1156" s="242" t="str" cm="1">
        <f t="array" ref="P1156">IF(AND(I1156&lt;&gt;0,I1156&lt;&gt;""),IF(D1156="","",IF(ISNUMBER(MATCH(SUBSTITUTE(D1156," ",""),SUBSTITUTE('Look Up Values'!$S$2:$S$120," ",""),0)),"","D&amp;R error")),"")</f>
        <v/>
      </c>
      <c r="Q1156" s="242" t="str" cm="1">
        <f t="array" ref="Q1156">IF(AND(I1156&lt;&gt;0,I1156&lt;&gt;""),IF(G1156="","",IF(ISNUMBER(MATCH(SUBSTITUTE(G1156," ",""),SUBSTITUTE('Look Up Values'!$I$2:$I$10," ",""),0)),"","State error")),"")</f>
        <v/>
      </c>
      <c r="R1156" s="260" t="str">
        <f t="shared" si="35"/>
        <v/>
      </c>
    </row>
    <row r="1157" spans="1:18" ht="15.75">
      <c r="A1157" s="250">
        <v>1150</v>
      </c>
      <c r="B1157" s="198"/>
      <c r="C1157" s="25"/>
      <c r="D1157" s="25"/>
      <c r="E1157" s="25"/>
      <c r="F1157" s="25"/>
      <c r="G1157" s="26"/>
      <c r="H1157" s="27"/>
      <c r="I1157" s="28"/>
      <c r="J1157" s="430"/>
      <c r="K1157" s="48"/>
      <c r="L1157" s="457" t="str">
        <f t="shared" si="34"/>
        <v/>
      </c>
      <c r="M1157" s="245" cm="1">
        <f t="array" ref="M1157">SUMPRODUCT(--(N1157:Q1157&lt;&gt;"")) + IF(TRIM(R1157)="",0,LEN(R1157)-LEN(SUBSTITUTE(R1157,",",""))+1)</f>
        <v>0</v>
      </c>
      <c r="N1157" s="242" t="str">
        <f>IF(AND(I1157&lt;&gt;0,I1157&lt;&gt;""),IF(TRIM(SUBSTITUTE(B1157,CHAR(160),""))="","",IF(ISNUMBER(MATCH(TRIM(SUBSTITUTE(B1157,CHAR(160),"")),'Look Up Values'!$B$2:$B$500,0)),"","Origin error")),"")</f>
        <v/>
      </c>
      <c r="O1157" s="242" t="str">
        <f>IF(AND(I1157&lt;&gt;0,I1157&lt;&gt;""),IF(C1157="","",IF(AND(ISNUMBER(--LEFT(C1157,FIND(" ",C1157&amp;" ")-1)),OR(LEN(LEFT(C1157,FIND(" ",C1157&amp;" ")-1))=6,LEN(LEFT(C1157,FIND(" ",C1157&amp;" ")-1))=7),OR(ISNUMBER(MATCH(LEFT(C1157,FIND(" ",C1157&amp;" ")-1),'Look Up Values'!$G$2:$G$1000,0)),ISNUMBER(MATCH(LEFT(C1157,FIND(" ",C1157&amp;" ")-1),'Look Up Values'!$AE$2:$AE$2000,0)))),"","EWC error")),"")</f>
        <v/>
      </c>
      <c r="P1157" s="242" t="str" cm="1">
        <f t="array" ref="P1157">IF(AND(I1157&lt;&gt;0,I1157&lt;&gt;""),IF(D1157="","",IF(ISNUMBER(MATCH(SUBSTITUTE(D1157," ",""),SUBSTITUTE('Look Up Values'!$S$2:$S$120," ",""),0)),"","D&amp;R error")),"")</f>
        <v/>
      </c>
      <c r="Q1157" s="242" t="str" cm="1">
        <f t="array" ref="Q1157">IF(AND(I1157&lt;&gt;0,I1157&lt;&gt;""),IF(G1157="","",IF(ISNUMBER(MATCH(SUBSTITUTE(G1157," ",""),SUBSTITUTE('Look Up Values'!$I$2:$I$10," ",""),0)),"","State error")),"")</f>
        <v/>
      </c>
      <c r="R1157" s="260" t="str">
        <f t="shared" si="35"/>
        <v/>
      </c>
    </row>
    <row r="1158" spans="1:18" ht="15.75">
      <c r="A1158" s="250">
        <v>1151</v>
      </c>
      <c r="B1158" s="198"/>
      <c r="C1158" s="25"/>
      <c r="D1158" s="25"/>
      <c r="E1158" s="25"/>
      <c r="F1158" s="25"/>
      <c r="G1158" s="26"/>
      <c r="H1158" s="27"/>
      <c r="I1158" s="28"/>
      <c r="J1158" s="430"/>
      <c r="K1158" s="48"/>
      <c r="L1158" s="457" t="str">
        <f t="shared" si="34"/>
        <v/>
      </c>
      <c r="M1158" s="245" cm="1">
        <f t="array" ref="M1158">SUMPRODUCT(--(N1158:Q1158&lt;&gt;"")) + IF(TRIM(R1158)="",0,LEN(R1158)-LEN(SUBSTITUTE(R1158,",",""))+1)</f>
        <v>0</v>
      </c>
      <c r="N1158" s="242" t="str">
        <f>IF(AND(I1158&lt;&gt;0,I1158&lt;&gt;""),IF(TRIM(SUBSTITUTE(B1158,CHAR(160),""))="","",IF(ISNUMBER(MATCH(TRIM(SUBSTITUTE(B1158,CHAR(160),"")),'Look Up Values'!$B$2:$B$500,0)),"","Origin error")),"")</f>
        <v/>
      </c>
      <c r="O1158" s="242" t="str">
        <f>IF(AND(I1158&lt;&gt;0,I1158&lt;&gt;""),IF(C1158="","",IF(AND(ISNUMBER(--LEFT(C1158,FIND(" ",C1158&amp;" ")-1)),OR(LEN(LEFT(C1158,FIND(" ",C1158&amp;" ")-1))=6,LEN(LEFT(C1158,FIND(" ",C1158&amp;" ")-1))=7),OR(ISNUMBER(MATCH(LEFT(C1158,FIND(" ",C1158&amp;" ")-1),'Look Up Values'!$G$2:$G$1000,0)),ISNUMBER(MATCH(LEFT(C1158,FIND(" ",C1158&amp;" ")-1),'Look Up Values'!$AE$2:$AE$2000,0)))),"","EWC error")),"")</f>
        <v/>
      </c>
      <c r="P1158" s="242" t="str" cm="1">
        <f t="array" ref="P1158">IF(AND(I1158&lt;&gt;0,I1158&lt;&gt;""),IF(D1158="","",IF(ISNUMBER(MATCH(SUBSTITUTE(D1158," ",""),SUBSTITUTE('Look Up Values'!$S$2:$S$120," ",""),0)),"","D&amp;R error")),"")</f>
        <v/>
      </c>
      <c r="Q1158" s="242" t="str" cm="1">
        <f t="array" ref="Q1158">IF(AND(I1158&lt;&gt;0,I1158&lt;&gt;""),IF(G1158="","",IF(ISNUMBER(MATCH(SUBSTITUTE(G1158," ",""),SUBSTITUTE('Look Up Values'!$I$2:$I$10," ",""),0)),"","State error")),"")</f>
        <v/>
      </c>
      <c r="R1158" s="260" t="str">
        <f t="shared" si="35"/>
        <v/>
      </c>
    </row>
    <row r="1159" spans="1:18" ht="15.75">
      <c r="A1159" s="250">
        <v>1152</v>
      </c>
      <c r="B1159" s="198"/>
      <c r="C1159" s="25"/>
      <c r="D1159" s="25"/>
      <c r="E1159" s="25"/>
      <c r="F1159" s="25"/>
      <c r="G1159" s="26"/>
      <c r="H1159" s="27"/>
      <c r="I1159" s="28"/>
      <c r="J1159" s="430"/>
      <c r="K1159" s="48"/>
      <c r="L1159" s="457" t="str">
        <f t="shared" si="34"/>
        <v/>
      </c>
      <c r="M1159" s="245" cm="1">
        <f t="array" ref="M1159">SUMPRODUCT(--(N1159:Q1159&lt;&gt;"")) + IF(TRIM(R1159)="",0,LEN(R1159)-LEN(SUBSTITUTE(R1159,",",""))+1)</f>
        <v>0</v>
      </c>
      <c r="N1159" s="242" t="str">
        <f>IF(AND(I1159&lt;&gt;0,I1159&lt;&gt;""),IF(TRIM(SUBSTITUTE(B1159,CHAR(160),""))="","",IF(ISNUMBER(MATCH(TRIM(SUBSTITUTE(B1159,CHAR(160),"")),'Look Up Values'!$B$2:$B$500,0)),"","Origin error")),"")</f>
        <v/>
      </c>
      <c r="O1159" s="242" t="str">
        <f>IF(AND(I1159&lt;&gt;0,I1159&lt;&gt;""),IF(C1159="","",IF(AND(ISNUMBER(--LEFT(C1159,FIND(" ",C1159&amp;" ")-1)),OR(LEN(LEFT(C1159,FIND(" ",C1159&amp;" ")-1))=6,LEN(LEFT(C1159,FIND(" ",C1159&amp;" ")-1))=7),OR(ISNUMBER(MATCH(LEFT(C1159,FIND(" ",C1159&amp;" ")-1),'Look Up Values'!$G$2:$G$1000,0)),ISNUMBER(MATCH(LEFT(C1159,FIND(" ",C1159&amp;" ")-1),'Look Up Values'!$AE$2:$AE$2000,0)))),"","EWC error")),"")</f>
        <v/>
      </c>
      <c r="P1159" s="242" t="str" cm="1">
        <f t="array" ref="P1159">IF(AND(I1159&lt;&gt;0,I1159&lt;&gt;""),IF(D1159="","",IF(ISNUMBER(MATCH(SUBSTITUTE(D1159," ",""),SUBSTITUTE('Look Up Values'!$S$2:$S$120," ",""),0)),"","D&amp;R error")),"")</f>
        <v/>
      </c>
      <c r="Q1159" s="242" t="str" cm="1">
        <f t="array" ref="Q1159">IF(AND(I1159&lt;&gt;0,I1159&lt;&gt;""),IF(G1159="","",IF(ISNUMBER(MATCH(SUBSTITUTE(G1159," ",""),SUBSTITUTE('Look Up Values'!$I$2:$I$10," ",""),0)),"","State error")),"")</f>
        <v/>
      </c>
      <c r="R1159" s="260" t="str">
        <f t="shared" si="35"/>
        <v/>
      </c>
    </row>
    <row r="1160" spans="1:18" ht="15.75">
      <c r="A1160" s="250">
        <v>1153</v>
      </c>
      <c r="B1160" s="198"/>
      <c r="C1160" s="25"/>
      <c r="D1160" s="25"/>
      <c r="E1160" s="25"/>
      <c r="F1160" s="25"/>
      <c r="G1160" s="26"/>
      <c r="H1160" s="27"/>
      <c r="I1160" s="28"/>
      <c r="J1160" s="430"/>
      <c r="K1160" s="48"/>
      <c r="L1160" s="457" t="str">
        <f t="shared" ref="L1160:L1223" si="36">IF(IFERROR(--SUBSTITUTE(M1160,CHAR(160),""),0)&gt;0,A1160,"")</f>
        <v/>
      </c>
      <c r="M1160" s="245" cm="1">
        <f t="array" ref="M1160">SUMPRODUCT(--(N1160:Q1160&lt;&gt;"")) + IF(TRIM(R1160)="",0,LEN(R1160)-LEN(SUBSTITUTE(R1160,",",""))+1)</f>
        <v>0</v>
      </c>
      <c r="N1160" s="242" t="str">
        <f>IF(AND(I1160&lt;&gt;0,I1160&lt;&gt;""),IF(TRIM(SUBSTITUTE(B1160,CHAR(160),""))="","",IF(ISNUMBER(MATCH(TRIM(SUBSTITUTE(B1160,CHAR(160),"")),'Look Up Values'!$B$2:$B$500,0)),"","Origin error")),"")</f>
        <v/>
      </c>
      <c r="O1160" s="242" t="str">
        <f>IF(AND(I1160&lt;&gt;0,I1160&lt;&gt;""),IF(C1160="","",IF(AND(ISNUMBER(--LEFT(C1160,FIND(" ",C1160&amp;" ")-1)),OR(LEN(LEFT(C1160,FIND(" ",C1160&amp;" ")-1))=6,LEN(LEFT(C1160,FIND(" ",C1160&amp;" ")-1))=7),OR(ISNUMBER(MATCH(LEFT(C1160,FIND(" ",C1160&amp;" ")-1),'Look Up Values'!$G$2:$G$1000,0)),ISNUMBER(MATCH(LEFT(C1160,FIND(" ",C1160&amp;" ")-1),'Look Up Values'!$AE$2:$AE$2000,0)))),"","EWC error")),"")</f>
        <v/>
      </c>
      <c r="P1160" s="242" t="str" cm="1">
        <f t="array" ref="P1160">IF(AND(I1160&lt;&gt;0,I1160&lt;&gt;""),IF(D1160="","",IF(ISNUMBER(MATCH(SUBSTITUTE(D1160," ",""),SUBSTITUTE('Look Up Values'!$S$2:$S$120," ",""),0)),"","D&amp;R error")),"")</f>
        <v/>
      </c>
      <c r="Q1160" s="242" t="str" cm="1">
        <f t="array" ref="Q1160">IF(AND(I1160&lt;&gt;0,I1160&lt;&gt;""),IF(G1160="","",IF(ISNUMBER(MATCH(SUBSTITUTE(G1160," ",""),SUBSTITUTE('Look Up Values'!$I$2:$I$10," ",""),0)),"","State error")),"")</f>
        <v/>
      </c>
      <c r="R1160" s="260" t="str">
        <f t="shared" si="35"/>
        <v/>
      </c>
    </row>
    <row r="1161" spans="1:18" ht="15.75">
      <c r="A1161" s="250">
        <v>1154</v>
      </c>
      <c r="B1161" s="198"/>
      <c r="C1161" s="25"/>
      <c r="D1161" s="25"/>
      <c r="E1161" s="25"/>
      <c r="F1161" s="25"/>
      <c r="G1161" s="26"/>
      <c r="H1161" s="27"/>
      <c r="I1161" s="28"/>
      <c r="J1161" s="430"/>
      <c r="K1161" s="48"/>
      <c r="L1161" s="457" t="str">
        <f t="shared" si="36"/>
        <v/>
      </c>
      <c r="M1161" s="245" cm="1">
        <f t="array" ref="M1161">SUMPRODUCT(--(N1161:Q1161&lt;&gt;"")) + IF(TRIM(R1161)="",0,LEN(R1161)-LEN(SUBSTITUTE(R1161,",",""))+1)</f>
        <v>0</v>
      </c>
      <c r="N1161" s="242" t="str">
        <f>IF(AND(I1161&lt;&gt;0,I1161&lt;&gt;""),IF(TRIM(SUBSTITUTE(B1161,CHAR(160),""))="","",IF(ISNUMBER(MATCH(TRIM(SUBSTITUTE(B1161,CHAR(160),"")),'Look Up Values'!$B$2:$B$500,0)),"","Origin error")),"")</f>
        <v/>
      </c>
      <c r="O1161" s="242" t="str">
        <f>IF(AND(I1161&lt;&gt;0,I1161&lt;&gt;""),IF(C1161="","",IF(AND(ISNUMBER(--LEFT(C1161,FIND(" ",C1161&amp;" ")-1)),OR(LEN(LEFT(C1161,FIND(" ",C1161&amp;" ")-1))=6,LEN(LEFT(C1161,FIND(" ",C1161&amp;" ")-1))=7),OR(ISNUMBER(MATCH(LEFT(C1161,FIND(" ",C1161&amp;" ")-1),'Look Up Values'!$G$2:$G$1000,0)),ISNUMBER(MATCH(LEFT(C1161,FIND(" ",C1161&amp;" ")-1),'Look Up Values'!$AE$2:$AE$2000,0)))),"","EWC error")),"")</f>
        <v/>
      </c>
      <c r="P1161" s="242" t="str" cm="1">
        <f t="array" ref="P1161">IF(AND(I1161&lt;&gt;0,I1161&lt;&gt;""),IF(D1161="","",IF(ISNUMBER(MATCH(SUBSTITUTE(D1161," ",""),SUBSTITUTE('Look Up Values'!$S$2:$S$120," ",""),0)),"","D&amp;R error")),"")</f>
        <v/>
      </c>
      <c r="Q1161" s="242" t="str" cm="1">
        <f t="array" ref="Q1161">IF(AND(I1161&lt;&gt;0,I1161&lt;&gt;""),IF(G1161="","",IF(ISNUMBER(MATCH(SUBSTITUTE(G1161," ",""),SUBSTITUTE('Look Up Values'!$I$2:$I$10," ",""),0)),"","State error")),"")</f>
        <v/>
      </c>
      <c r="R1161" s="260" t="str">
        <f t="shared" ref="R1161:R1224" si="37">IF(OR(I1161="",I1161=0),"",IF(COUNTA(B1161,C1161,D1161,G1161,I1161)=0,"",IF(COUNTA(B1161,C1161,D1161,G1161,I1161)=5,"",LEFT(IF(TRIM(SUBSTITUTE(B1161,CHAR(160),""))="","Origin, ","")&amp;IF(TRIM(SUBSTITUTE(C1161,CHAR(160),""))="","EWC, ","")&amp;IF(TRIM(SUBSTITUTE(D1161,CHAR(160),""))="","D&amp;R, ","")&amp;IF(TRIM(SUBSTITUTE(G1161,CHAR(160),""))="","State, ",""),LEN(IF(TRIM(SUBSTITUTE(B1161,CHAR(160),""))="","Origin, ","")&amp;IF(TRIM(SUBSTITUTE(C1161,CHAR(160),""))="","EWC, ","")&amp;IF(TRIM(SUBSTITUTE(D1161,CHAR(160),""))="","D&amp;R, ","")&amp;IF(TRIM(SUBSTITUTE(G1161,CHAR(160),""))="","State, ",""))-2))))</f>
        <v/>
      </c>
    </row>
    <row r="1162" spans="1:18" ht="15.75">
      <c r="A1162" s="250">
        <v>1155</v>
      </c>
      <c r="B1162" s="198"/>
      <c r="C1162" s="25"/>
      <c r="D1162" s="25"/>
      <c r="E1162" s="25"/>
      <c r="F1162" s="25"/>
      <c r="G1162" s="26"/>
      <c r="H1162" s="27"/>
      <c r="I1162" s="28"/>
      <c r="J1162" s="430"/>
      <c r="K1162" s="48"/>
      <c r="L1162" s="457" t="str">
        <f t="shared" si="36"/>
        <v/>
      </c>
      <c r="M1162" s="245" cm="1">
        <f t="array" ref="M1162">SUMPRODUCT(--(N1162:Q1162&lt;&gt;"")) + IF(TRIM(R1162)="",0,LEN(R1162)-LEN(SUBSTITUTE(R1162,",",""))+1)</f>
        <v>0</v>
      </c>
      <c r="N1162" s="242" t="str">
        <f>IF(AND(I1162&lt;&gt;0,I1162&lt;&gt;""),IF(TRIM(SUBSTITUTE(B1162,CHAR(160),""))="","",IF(ISNUMBER(MATCH(TRIM(SUBSTITUTE(B1162,CHAR(160),"")),'Look Up Values'!$B$2:$B$500,0)),"","Origin error")),"")</f>
        <v/>
      </c>
      <c r="O1162" s="242" t="str">
        <f>IF(AND(I1162&lt;&gt;0,I1162&lt;&gt;""),IF(C1162="","",IF(AND(ISNUMBER(--LEFT(C1162,FIND(" ",C1162&amp;" ")-1)),OR(LEN(LEFT(C1162,FIND(" ",C1162&amp;" ")-1))=6,LEN(LEFT(C1162,FIND(" ",C1162&amp;" ")-1))=7),OR(ISNUMBER(MATCH(LEFT(C1162,FIND(" ",C1162&amp;" ")-1),'Look Up Values'!$G$2:$G$1000,0)),ISNUMBER(MATCH(LEFT(C1162,FIND(" ",C1162&amp;" ")-1),'Look Up Values'!$AE$2:$AE$2000,0)))),"","EWC error")),"")</f>
        <v/>
      </c>
      <c r="P1162" s="242" t="str" cm="1">
        <f t="array" ref="P1162">IF(AND(I1162&lt;&gt;0,I1162&lt;&gt;""),IF(D1162="","",IF(ISNUMBER(MATCH(SUBSTITUTE(D1162," ",""),SUBSTITUTE('Look Up Values'!$S$2:$S$120," ",""),0)),"","D&amp;R error")),"")</f>
        <v/>
      </c>
      <c r="Q1162" s="242" t="str" cm="1">
        <f t="array" ref="Q1162">IF(AND(I1162&lt;&gt;0,I1162&lt;&gt;""),IF(G1162="","",IF(ISNUMBER(MATCH(SUBSTITUTE(G1162," ",""),SUBSTITUTE('Look Up Values'!$I$2:$I$10," ",""),0)),"","State error")),"")</f>
        <v/>
      </c>
      <c r="R1162" s="260" t="str">
        <f t="shared" si="37"/>
        <v/>
      </c>
    </row>
    <row r="1163" spans="1:18" ht="15.75">
      <c r="A1163" s="250">
        <v>1156</v>
      </c>
      <c r="B1163" s="198"/>
      <c r="C1163" s="25"/>
      <c r="D1163" s="25"/>
      <c r="E1163" s="25"/>
      <c r="F1163" s="25"/>
      <c r="G1163" s="26"/>
      <c r="H1163" s="27"/>
      <c r="I1163" s="28"/>
      <c r="J1163" s="430"/>
      <c r="K1163" s="48"/>
      <c r="L1163" s="457" t="str">
        <f t="shared" si="36"/>
        <v/>
      </c>
      <c r="M1163" s="245" cm="1">
        <f t="array" ref="M1163">SUMPRODUCT(--(N1163:Q1163&lt;&gt;"")) + IF(TRIM(R1163)="",0,LEN(R1163)-LEN(SUBSTITUTE(R1163,",",""))+1)</f>
        <v>0</v>
      </c>
      <c r="N1163" s="242" t="str">
        <f>IF(AND(I1163&lt;&gt;0,I1163&lt;&gt;""),IF(TRIM(SUBSTITUTE(B1163,CHAR(160),""))="","",IF(ISNUMBER(MATCH(TRIM(SUBSTITUTE(B1163,CHAR(160),"")),'Look Up Values'!$B$2:$B$500,0)),"","Origin error")),"")</f>
        <v/>
      </c>
      <c r="O1163" s="242" t="str">
        <f>IF(AND(I1163&lt;&gt;0,I1163&lt;&gt;""),IF(C1163="","",IF(AND(ISNUMBER(--LEFT(C1163,FIND(" ",C1163&amp;" ")-1)),OR(LEN(LEFT(C1163,FIND(" ",C1163&amp;" ")-1))=6,LEN(LEFT(C1163,FIND(" ",C1163&amp;" ")-1))=7),OR(ISNUMBER(MATCH(LEFT(C1163,FIND(" ",C1163&amp;" ")-1),'Look Up Values'!$G$2:$G$1000,0)),ISNUMBER(MATCH(LEFT(C1163,FIND(" ",C1163&amp;" ")-1),'Look Up Values'!$AE$2:$AE$2000,0)))),"","EWC error")),"")</f>
        <v/>
      </c>
      <c r="P1163" s="242" t="str" cm="1">
        <f t="array" ref="P1163">IF(AND(I1163&lt;&gt;0,I1163&lt;&gt;""),IF(D1163="","",IF(ISNUMBER(MATCH(SUBSTITUTE(D1163," ",""),SUBSTITUTE('Look Up Values'!$S$2:$S$120," ",""),0)),"","D&amp;R error")),"")</f>
        <v/>
      </c>
      <c r="Q1163" s="242" t="str" cm="1">
        <f t="array" ref="Q1163">IF(AND(I1163&lt;&gt;0,I1163&lt;&gt;""),IF(G1163="","",IF(ISNUMBER(MATCH(SUBSTITUTE(G1163," ",""),SUBSTITUTE('Look Up Values'!$I$2:$I$10," ",""),0)),"","State error")),"")</f>
        <v/>
      </c>
      <c r="R1163" s="260" t="str">
        <f t="shared" si="37"/>
        <v/>
      </c>
    </row>
    <row r="1164" spans="1:18" ht="15.75">
      <c r="A1164" s="250">
        <v>1157</v>
      </c>
      <c r="B1164" s="198"/>
      <c r="C1164" s="25"/>
      <c r="D1164" s="25"/>
      <c r="E1164" s="25"/>
      <c r="F1164" s="25"/>
      <c r="G1164" s="26"/>
      <c r="H1164" s="27"/>
      <c r="I1164" s="28"/>
      <c r="J1164" s="430"/>
      <c r="K1164" s="48"/>
      <c r="L1164" s="457" t="str">
        <f t="shared" si="36"/>
        <v/>
      </c>
      <c r="M1164" s="245" cm="1">
        <f t="array" ref="M1164">SUMPRODUCT(--(N1164:Q1164&lt;&gt;"")) + IF(TRIM(R1164)="",0,LEN(R1164)-LEN(SUBSTITUTE(R1164,",",""))+1)</f>
        <v>0</v>
      </c>
      <c r="N1164" s="242" t="str">
        <f>IF(AND(I1164&lt;&gt;0,I1164&lt;&gt;""),IF(TRIM(SUBSTITUTE(B1164,CHAR(160),""))="","",IF(ISNUMBER(MATCH(TRIM(SUBSTITUTE(B1164,CHAR(160),"")),'Look Up Values'!$B$2:$B$500,0)),"","Origin error")),"")</f>
        <v/>
      </c>
      <c r="O1164" s="242" t="str">
        <f>IF(AND(I1164&lt;&gt;0,I1164&lt;&gt;""),IF(C1164="","",IF(AND(ISNUMBER(--LEFT(C1164,FIND(" ",C1164&amp;" ")-1)),OR(LEN(LEFT(C1164,FIND(" ",C1164&amp;" ")-1))=6,LEN(LEFT(C1164,FIND(" ",C1164&amp;" ")-1))=7),OR(ISNUMBER(MATCH(LEFT(C1164,FIND(" ",C1164&amp;" ")-1),'Look Up Values'!$G$2:$G$1000,0)),ISNUMBER(MATCH(LEFT(C1164,FIND(" ",C1164&amp;" ")-1),'Look Up Values'!$AE$2:$AE$2000,0)))),"","EWC error")),"")</f>
        <v/>
      </c>
      <c r="P1164" s="242" t="str" cm="1">
        <f t="array" ref="P1164">IF(AND(I1164&lt;&gt;0,I1164&lt;&gt;""),IF(D1164="","",IF(ISNUMBER(MATCH(SUBSTITUTE(D1164," ",""),SUBSTITUTE('Look Up Values'!$S$2:$S$120," ",""),0)),"","D&amp;R error")),"")</f>
        <v/>
      </c>
      <c r="Q1164" s="242" t="str" cm="1">
        <f t="array" ref="Q1164">IF(AND(I1164&lt;&gt;0,I1164&lt;&gt;""),IF(G1164="","",IF(ISNUMBER(MATCH(SUBSTITUTE(G1164," ",""),SUBSTITUTE('Look Up Values'!$I$2:$I$10," ",""),0)),"","State error")),"")</f>
        <v/>
      </c>
      <c r="R1164" s="260" t="str">
        <f t="shared" si="37"/>
        <v/>
      </c>
    </row>
    <row r="1165" spans="1:18" ht="15.75">
      <c r="A1165" s="250">
        <v>1158</v>
      </c>
      <c r="B1165" s="198"/>
      <c r="C1165" s="25"/>
      <c r="D1165" s="25"/>
      <c r="E1165" s="25"/>
      <c r="F1165" s="25"/>
      <c r="G1165" s="26"/>
      <c r="H1165" s="27"/>
      <c r="I1165" s="28"/>
      <c r="J1165" s="430"/>
      <c r="K1165" s="48"/>
      <c r="L1165" s="457" t="str">
        <f t="shared" si="36"/>
        <v/>
      </c>
      <c r="M1165" s="245" cm="1">
        <f t="array" ref="M1165">SUMPRODUCT(--(N1165:Q1165&lt;&gt;"")) + IF(TRIM(R1165)="",0,LEN(R1165)-LEN(SUBSTITUTE(R1165,",",""))+1)</f>
        <v>0</v>
      </c>
      <c r="N1165" s="242" t="str">
        <f>IF(AND(I1165&lt;&gt;0,I1165&lt;&gt;""),IF(TRIM(SUBSTITUTE(B1165,CHAR(160),""))="","",IF(ISNUMBER(MATCH(TRIM(SUBSTITUTE(B1165,CHAR(160),"")),'Look Up Values'!$B$2:$B$500,0)),"","Origin error")),"")</f>
        <v/>
      </c>
      <c r="O1165" s="242" t="str">
        <f>IF(AND(I1165&lt;&gt;0,I1165&lt;&gt;""),IF(C1165="","",IF(AND(ISNUMBER(--LEFT(C1165,FIND(" ",C1165&amp;" ")-1)),OR(LEN(LEFT(C1165,FIND(" ",C1165&amp;" ")-1))=6,LEN(LEFT(C1165,FIND(" ",C1165&amp;" ")-1))=7),OR(ISNUMBER(MATCH(LEFT(C1165,FIND(" ",C1165&amp;" ")-1),'Look Up Values'!$G$2:$G$1000,0)),ISNUMBER(MATCH(LEFT(C1165,FIND(" ",C1165&amp;" ")-1),'Look Up Values'!$AE$2:$AE$2000,0)))),"","EWC error")),"")</f>
        <v/>
      </c>
      <c r="P1165" s="242" t="str" cm="1">
        <f t="array" ref="P1165">IF(AND(I1165&lt;&gt;0,I1165&lt;&gt;""),IF(D1165="","",IF(ISNUMBER(MATCH(SUBSTITUTE(D1165," ",""),SUBSTITUTE('Look Up Values'!$S$2:$S$120," ",""),0)),"","D&amp;R error")),"")</f>
        <v/>
      </c>
      <c r="Q1165" s="242" t="str" cm="1">
        <f t="array" ref="Q1165">IF(AND(I1165&lt;&gt;0,I1165&lt;&gt;""),IF(G1165="","",IF(ISNUMBER(MATCH(SUBSTITUTE(G1165," ",""),SUBSTITUTE('Look Up Values'!$I$2:$I$10," ",""),0)),"","State error")),"")</f>
        <v/>
      </c>
      <c r="R1165" s="260" t="str">
        <f t="shared" si="37"/>
        <v/>
      </c>
    </row>
    <row r="1166" spans="1:18" ht="15.75">
      <c r="A1166" s="250">
        <v>1159</v>
      </c>
      <c r="B1166" s="198"/>
      <c r="C1166" s="25"/>
      <c r="D1166" s="25"/>
      <c r="E1166" s="25"/>
      <c r="F1166" s="25"/>
      <c r="G1166" s="26"/>
      <c r="H1166" s="27"/>
      <c r="I1166" s="28"/>
      <c r="J1166" s="430"/>
      <c r="K1166" s="48"/>
      <c r="L1166" s="457" t="str">
        <f t="shared" si="36"/>
        <v/>
      </c>
      <c r="M1166" s="245" cm="1">
        <f t="array" ref="M1166">SUMPRODUCT(--(N1166:Q1166&lt;&gt;"")) + IF(TRIM(R1166)="",0,LEN(R1166)-LEN(SUBSTITUTE(R1166,",",""))+1)</f>
        <v>0</v>
      </c>
      <c r="N1166" s="242" t="str">
        <f>IF(AND(I1166&lt;&gt;0,I1166&lt;&gt;""),IF(TRIM(SUBSTITUTE(B1166,CHAR(160),""))="","",IF(ISNUMBER(MATCH(TRIM(SUBSTITUTE(B1166,CHAR(160),"")),'Look Up Values'!$B$2:$B$500,0)),"","Origin error")),"")</f>
        <v/>
      </c>
      <c r="O1166" s="242" t="str">
        <f>IF(AND(I1166&lt;&gt;0,I1166&lt;&gt;""),IF(C1166="","",IF(AND(ISNUMBER(--LEFT(C1166,FIND(" ",C1166&amp;" ")-1)),OR(LEN(LEFT(C1166,FIND(" ",C1166&amp;" ")-1))=6,LEN(LEFT(C1166,FIND(" ",C1166&amp;" ")-1))=7),OR(ISNUMBER(MATCH(LEFT(C1166,FIND(" ",C1166&amp;" ")-1),'Look Up Values'!$G$2:$G$1000,0)),ISNUMBER(MATCH(LEFT(C1166,FIND(" ",C1166&amp;" ")-1),'Look Up Values'!$AE$2:$AE$2000,0)))),"","EWC error")),"")</f>
        <v/>
      </c>
      <c r="P1166" s="242" t="str" cm="1">
        <f t="array" ref="P1166">IF(AND(I1166&lt;&gt;0,I1166&lt;&gt;""),IF(D1166="","",IF(ISNUMBER(MATCH(SUBSTITUTE(D1166," ",""),SUBSTITUTE('Look Up Values'!$S$2:$S$120," ",""),0)),"","D&amp;R error")),"")</f>
        <v/>
      </c>
      <c r="Q1166" s="242" t="str" cm="1">
        <f t="array" ref="Q1166">IF(AND(I1166&lt;&gt;0,I1166&lt;&gt;""),IF(G1166="","",IF(ISNUMBER(MATCH(SUBSTITUTE(G1166," ",""),SUBSTITUTE('Look Up Values'!$I$2:$I$10," ",""),0)),"","State error")),"")</f>
        <v/>
      </c>
      <c r="R1166" s="260" t="str">
        <f t="shared" si="37"/>
        <v/>
      </c>
    </row>
    <row r="1167" spans="1:18" ht="15.75">
      <c r="A1167" s="250">
        <v>1160</v>
      </c>
      <c r="B1167" s="198"/>
      <c r="C1167" s="25"/>
      <c r="D1167" s="25"/>
      <c r="E1167" s="25"/>
      <c r="F1167" s="25"/>
      <c r="G1167" s="26"/>
      <c r="H1167" s="27"/>
      <c r="I1167" s="28"/>
      <c r="J1167" s="430"/>
      <c r="K1167" s="48"/>
      <c r="L1167" s="457" t="str">
        <f t="shared" si="36"/>
        <v/>
      </c>
      <c r="M1167" s="245" cm="1">
        <f t="array" ref="M1167">SUMPRODUCT(--(N1167:Q1167&lt;&gt;"")) + IF(TRIM(R1167)="",0,LEN(R1167)-LEN(SUBSTITUTE(R1167,",",""))+1)</f>
        <v>0</v>
      </c>
      <c r="N1167" s="242" t="str">
        <f>IF(AND(I1167&lt;&gt;0,I1167&lt;&gt;""),IF(TRIM(SUBSTITUTE(B1167,CHAR(160),""))="","",IF(ISNUMBER(MATCH(TRIM(SUBSTITUTE(B1167,CHAR(160),"")),'Look Up Values'!$B$2:$B$500,0)),"","Origin error")),"")</f>
        <v/>
      </c>
      <c r="O1167" s="242" t="str">
        <f>IF(AND(I1167&lt;&gt;0,I1167&lt;&gt;""),IF(C1167="","",IF(AND(ISNUMBER(--LEFT(C1167,FIND(" ",C1167&amp;" ")-1)),OR(LEN(LEFT(C1167,FIND(" ",C1167&amp;" ")-1))=6,LEN(LEFT(C1167,FIND(" ",C1167&amp;" ")-1))=7),OR(ISNUMBER(MATCH(LEFT(C1167,FIND(" ",C1167&amp;" ")-1),'Look Up Values'!$G$2:$G$1000,0)),ISNUMBER(MATCH(LEFT(C1167,FIND(" ",C1167&amp;" ")-1),'Look Up Values'!$AE$2:$AE$2000,0)))),"","EWC error")),"")</f>
        <v/>
      </c>
      <c r="P1167" s="242" t="str" cm="1">
        <f t="array" ref="P1167">IF(AND(I1167&lt;&gt;0,I1167&lt;&gt;""),IF(D1167="","",IF(ISNUMBER(MATCH(SUBSTITUTE(D1167," ",""),SUBSTITUTE('Look Up Values'!$S$2:$S$120," ",""),0)),"","D&amp;R error")),"")</f>
        <v/>
      </c>
      <c r="Q1167" s="242" t="str" cm="1">
        <f t="array" ref="Q1167">IF(AND(I1167&lt;&gt;0,I1167&lt;&gt;""),IF(G1167="","",IF(ISNUMBER(MATCH(SUBSTITUTE(G1167," ",""),SUBSTITUTE('Look Up Values'!$I$2:$I$10," ",""),0)),"","State error")),"")</f>
        <v/>
      </c>
      <c r="R1167" s="260" t="str">
        <f t="shared" si="37"/>
        <v/>
      </c>
    </row>
    <row r="1168" spans="1:18" ht="15.75">
      <c r="A1168" s="250">
        <v>1161</v>
      </c>
      <c r="B1168" s="198"/>
      <c r="C1168" s="25"/>
      <c r="D1168" s="25"/>
      <c r="E1168" s="25"/>
      <c r="F1168" s="25"/>
      <c r="G1168" s="26"/>
      <c r="H1168" s="27"/>
      <c r="I1168" s="28"/>
      <c r="J1168" s="430"/>
      <c r="K1168" s="48"/>
      <c r="L1168" s="457" t="str">
        <f t="shared" si="36"/>
        <v/>
      </c>
      <c r="M1168" s="245" cm="1">
        <f t="array" ref="M1168">SUMPRODUCT(--(N1168:Q1168&lt;&gt;"")) + IF(TRIM(R1168)="",0,LEN(R1168)-LEN(SUBSTITUTE(R1168,",",""))+1)</f>
        <v>0</v>
      </c>
      <c r="N1168" s="242" t="str">
        <f>IF(AND(I1168&lt;&gt;0,I1168&lt;&gt;""),IF(TRIM(SUBSTITUTE(B1168,CHAR(160),""))="","",IF(ISNUMBER(MATCH(TRIM(SUBSTITUTE(B1168,CHAR(160),"")),'Look Up Values'!$B$2:$B$500,0)),"","Origin error")),"")</f>
        <v/>
      </c>
      <c r="O1168" s="242" t="str">
        <f>IF(AND(I1168&lt;&gt;0,I1168&lt;&gt;""),IF(C1168="","",IF(AND(ISNUMBER(--LEFT(C1168,FIND(" ",C1168&amp;" ")-1)),OR(LEN(LEFT(C1168,FIND(" ",C1168&amp;" ")-1))=6,LEN(LEFT(C1168,FIND(" ",C1168&amp;" ")-1))=7),OR(ISNUMBER(MATCH(LEFT(C1168,FIND(" ",C1168&amp;" ")-1),'Look Up Values'!$G$2:$G$1000,0)),ISNUMBER(MATCH(LEFT(C1168,FIND(" ",C1168&amp;" ")-1),'Look Up Values'!$AE$2:$AE$2000,0)))),"","EWC error")),"")</f>
        <v/>
      </c>
      <c r="P1168" s="242" t="str" cm="1">
        <f t="array" ref="P1168">IF(AND(I1168&lt;&gt;0,I1168&lt;&gt;""),IF(D1168="","",IF(ISNUMBER(MATCH(SUBSTITUTE(D1168," ",""),SUBSTITUTE('Look Up Values'!$S$2:$S$120," ",""),0)),"","D&amp;R error")),"")</f>
        <v/>
      </c>
      <c r="Q1168" s="242" t="str" cm="1">
        <f t="array" ref="Q1168">IF(AND(I1168&lt;&gt;0,I1168&lt;&gt;""),IF(G1168="","",IF(ISNUMBER(MATCH(SUBSTITUTE(G1168," ",""),SUBSTITUTE('Look Up Values'!$I$2:$I$10," ",""),0)),"","State error")),"")</f>
        <v/>
      </c>
      <c r="R1168" s="260" t="str">
        <f t="shared" si="37"/>
        <v/>
      </c>
    </row>
    <row r="1169" spans="1:18" ht="15.75">
      <c r="A1169" s="250">
        <v>1162</v>
      </c>
      <c r="B1169" s="198"/>
      <c r="C1169" s="25"/>
      <c r="D1169" s="25"/>
      <c r="E1169" s="25"/>
      <c r="F1169" s="25"/>
      <c r="G1169" s="26"/>
      <c r="H1169" s="27"/>
      <c r="I1169" s="28"/>
      <c r="J1169" s="430"/>
      <c r="K1169" s="48"/>
      <c r="L1169" s="457" t="str">
        <f t="shared" si="36"/>
        <v/>
      </c>
      <c r="M1169" s="245" cm="1">
        <f t="array" ref="M1169">SUMPRODUCT(--(N1169:Q1169&lt;&gt;"")) + IF(TRIM(R1169)="",0,LEN(R1169)-LEN(SUBSTITUTE(R1169,",",""))+1)</f>
        <v>0</v>
      </c>
      <c r="N1169" s="242" t="str">
        <f>IF(AND(I1169&lt;&gt;0,I1169&lt;&gt;""),IF(TRIM(SUBSTITUTE(B1169,CHAR(160),""))="","",IF(ISNUMBER(MATCH(TRIM(SUBSTITUTE(B1169,CHAR(160),"")),'Look Up Values'!$B$2:$B$500,0)),"","Origin error")),"")</f>
        <v/>
      </c>
      <c r="O1169" s="242" t="str">
        <f>IF(AND(I1169&lt;&gt;0,I1169&lt;&gt;""),IF(C1169="","",IF(AND(ISNUMBER(--LEFT(C1169,FIND(" ",C1169&amp;" ")-1)),OR(LEN(LEFT(C1169,FIND(" ",C1169&amp;" ")-1))=6,LEN(LEFT(C1169,FIND(" ",C1169&amp;" ")-1))=7),OR(ISNUMBER(MATCH(LEFT(C1169,FIND(" ",C1169&amp;" ")-1),'Look Up Values'!$G$2:$G$1000,0)),ISNUMBER(MATCH(LEFT(C1169,FIND(" ",C1169&amp;" ")-1),'Look Up Values'!$AE$2:$AE$2000,0)))),"","EWC error")),"")</f>
        <v/>
      </c>
      <c r="P1169" s="242" t="str" cm="1">
        <f t="array" ref="P1169">IF(AND(I1169&lt;&gt;0,I1169&lt;&gt;""),IF(D1169="","",IF(ISNUMBER(MATCH(SUBSTITUTE(D1169," ",""),SUBSTITUTE('Look Up Values'!$S$2:$S$120," ",""),0)),"","D&amp;R error")),"")</f>
        <v/>
      </c>
      <c r="Q1169" s="242" t="str" cm="1">
        <f t="array" ref="Q1169">IF(AND(I1169&lt;&gt;0,I1169&lt;&gt;""),IF(G1169="","",IF(ISNUMBER(MATCH(SUBSTITUTE(G1169," ",""),SUBSTITUTE('Look Up Values'!$I$2:$I$10," ",""),0)),"","State error")),"")</f>
        <v/>
      </c>
      <c r="R1169" s="260" t="str">
        <f t="shared" si="37"/>
        <v/>
      </c>
    </row>
    <row r="1170" spans="1:18" ht="15.75">
      <c r="A1170" s="250">
        <v>1163</v>
      </c>
      <c r="B1170" s="198"/>
      <c r="C1170" s="25"/>
      <c r="D1170" s="25"/>
      <c r="E1170" s="25"/>
      <c r="F1170" s="25"/>
      <c r="G1170" s="26"/>
      <c r="H1170" s="27"/>
      <c r="I1170" s="28"/>
      <c r="J1170" s="430"/>
      <c r="K1170" s="48"/>
      <c r="L1170" s="457" t="str">
        <f t="shared" si="36"/>
        <v/>
      </c>
      <c r="M1170" s="245" cm="1">
        <f t="array" ref="M1170">SUMPRODUCT(--(N1170:Q1170&lt;&gt;"")) + IF(TRIM(R1170)="",0,LEN(R1170)-LEN(SUBSTITUTE(R1170,",",""))+1)</f>
        <v>0</v>
      </c>
      <c r="N1170" s="242" t="str">
        <f>IF(AND(I1170&lt;&gt;0,I1170&lt;&gt;""),IF(TRIM(SUBSTITUTE(B1170,CHAR(160),""))="","",IF(ISNUMBER(MATCH(TRIM(SUBSTITUTE(B1170,CHAR(160),"")),'Look Up Values'!$B$2:$B$500,0)),"","Origin error")),"")</f>
        <v/>
      </c>
      <c r="O1170" s="242" t="str">
        <f>IF(AND(I1170&lt;&gt;0,I1170&lt;&gt;""),IF(C1170="","",IF(AND(ISNUMBER(--LEFT(C1170,FIND(" ",C1170&amp;" ")-1)),OR(LEN(LEFT(C1170,FIND(" ",C1170&amp;" ")-1))=6,LEN(LEFT(C1170,FIND(" ",C1170&amp;" ")-1))=7),OR(ISNUMBER(MATCH(LEFT(C1170,FIND(" ",C1170&amp;" ")-1),'Look Up Values'!$G$2:$G$1000,0)),ISNUMBER(MATCH(LEFT(C1170,FIND(" ",C1170&amp;" ")-1),'Look Up Values'!$AE$2:$AE$2000,0)))),"","EWC error")),"")</f>
        <v/>
      </c>
      <c r="P1170" s="242" t="str" cm="1">
        <f t="array" ref="P1170">IF(AND(I1170&lt;&gt;0,I1170&lt;&gt;""),IF(D1170="","",IF(ISNUMBER(MATCH(SUBSTITUTE(D1170," ",""),SUBSTITUTE('Look Up Values'!$S$2:$S$120," ",""),0)),"","D&amp;R error")),"")</f>
        <v/>
      </c>
      <c r="Q1170" s="242" t="str" cm="1">
        <f t="array" ref="Q1170">IF(AND(I1170&lt;&gt;0,I1170&lt;&gt;""),IF(G1170="","",IF(ISNUMBER(MATCH(SUBSTITUTE(G1170," ",""),SUBSTITUTE('Look Up Values'!$I$2:$I$10," ",""),0)),"","State error")),"")</f>
        <v/>
      </c>
      <c r="R1170" s="260" t="str">
        <f t="shared" si="37"/>
        <v/>
      </c>
    </row>
    <row r="1171" spans="1:18" ht="15.75">
      <c r="A1171" s="250">
        <v>1164</v>
      </c>
      <c r="B1171" s="198"/>
      <c r="C1171" s="25"/>
      <c r="D1171" s="25"/>
      <c r="E1171" s="25"/>
      <c r="F1171" s="25"/>
      <c r="G1171" s="26"/>
      <c r="H1171" s="27"/>
      <c r="I1171" s="28"/>
      <c r="J1171" s="430"/>
      <c r="K1171" s="48"/>
      <c r="L1171" s="457" t="str">
        <f t="shared" si="36"/>
        <v/>
      </c>
      <c r="M1171" s="245" cm="1">
        <f t="array" ref="M1171">SUMPRODUCT(--(N1171:Q1171&lt;&gt;"")) + IF(TRIM(R1171)="",0,LEN(R1171)-LEN(SUBSTITUTE(R1171,",",""))+1)</f>
        <v>0</v>
      </c>
      <c r="N1171" s="242" t="str">
        <f>IF(AND(I1171&lt;&gt;0,I1171&lt;&gt;""),IF(TRIM(SUBSTITUTE(B1171,CHAR(160),""))="","",IF(ISNUMBER(MATCH(TRIM(SUBSTITUTE(B1171,CHAR(160),"")),'Look Up Values'!$B$2:$B$500,0)),"","Origin error")),"")</f>
        <v/>
      </c>
      <c r="O1171" s="242" t="str">
        <f>IF(AND(I1171&lt;&gt;0,I1171&lt;&gt;""),IF(C1171="","",IF(AND(ISNUMBER(--LEFT(C1171,FIND(" ",C1171&amp;" ")-1)),OR(LEN(LEFT(C1171,FIND(" ",C1171&amp;" ")-1))=6,LEN(LEFT(C1171,FIND(" ",C1171&amp;" ")-1))=7),OR(ISNUMBER(MATCH(LEFT(C1171,FIND(" ",C1171&amp;" ")-1),'Look Up Values'!$G$2:$G$1000,0)),ISNUMBER(MATCH(LEFT(C1171,FIND(" ",C1171&amp;" ")-1),'Look Up Values'!$AE$2:$AE$2000,0)))),"","EWC error")),"")</f>
        <v/>
      </c>
      <c r="P1171" s="242" t="str" cm="1">
        <f t="array" ref="P1171">IF(AND(I1171&lt;&gt;0,I1171&lt;&gt;""),IF(D1171="","",IF(ISNUMBER(MATCH(SUBSTITUTE(D1171," ",""),SUBSTITUTE('Look Up Values'!$S$2:$S$120," ",""),0)),"","D&amp;R error")),"")</f>
        <v/>
      </c>
      <c r="Q1171" s="242" t="str" cm="1">
        <f t="array" ref="Q1171">IF(AND(I1171&lt;&gt;0,I1171&lt;&gt;""),IF(G1171="","",IF(ISNUMBER(MATCH(SUBSTITUTE(G1171," ",""),SUBSTITUTE('Look Up Values'!$I$2:$I$10," ",""),0)),"","State error")),"")</f>
        <v/>
      </c>
      <c r="R1171" s="260" t="str">
        <f t="shared" si="37"/>
        <v/>
      </c>
    </row>
    <row r="1172" spans="1:18" ht="15.75">
      <c r="A1172" s="250">
        <v>1165</v>
      </c>
      <c r="B1172" s="198"/>
      <c r="C1172" s="25"/>
      <c r="D1172" s="25"/>
      <c r="E1172" s="25"/>
      <c r="F1172" s="25"/>
      <c r="G1172" s="26"/>
      <c r="H1172" s="27"/>
      <c r="I1172" s="28"/>
      <c r="J1172" s="430"/>
      <c r="K1172" s="48"/>
      <c r="L1172" s="457" t="str">
        <f t="shared" si="36"/>
        <v/>
      </c>
      <c r="M1172" s="245" cm="1">
        <f t="array" ref="M1172">SUMPRODUCT(--(N1172:Q1172&lt;&gt;"")) + IF(TRIM(R1172)="",0,LEN(R1172)-LEN(SUBSTITUTE(R1172,",",""))+1)</f>
        <v>0</v>
      </c>
      <c r="N1172" s="242" t="str">
        <f>IF(AND(I1172&lt;&gt;0,I1172&lt;&gt;""),IF(TRIM(SUBSTITUTE(B1172,CHAR(160),""))="","",IF(ISNUMBER(MATCH(TRIM(SUBSTITUTE(B1172,CHAR(160),"")),'Look Up Values'!$B$2:$B$500,0)),"","Origin error")),"")</f>
        <v/>
      </c>
      <c r="O1172" s="242" t="str">
        <f>IF(AND(I1172&lt;&gt;0,I1172&lt;&gt;""),IF(C1172="","",IF(AND(ISNUMBER(--LEFT(C1172,FIND(" ",C1172&amp;" ")-1)),OR(LEN(LEFT(C1172,FIND(" ",C1172&amp;" ")-1))=6,LEN(LEFT(C1172,FIND(" ",C1172&amp;" ")-1))=7),OR(ISNUMBER(MATCH(LEFT(C1172,FIND(" ",C1172&amp;" ")-1),'Look Up Values'!$G$2:$G$1000,0)),ISNUMBER(MATCH(LEFT(C1172,FIND(" ",C1172&amp;" ")-1),'Look Up Values'!$AE$2:$AE$2000,0)))),"","EWC error")),"")</f>
        <v/>
      </c>
      <c r="P1172" s="242" t="str" cm="1">
        <f t="array" ref="P1172">IF(AND(I1172&lt;&gt;0,I1172&lt;&gt;""),IF(D1172="","",IF(ISNUMBER(MATCH(SUBSTITUTE(D1172," ",""),SUBSTITUTE('Look Up Values'!$S$2:$S$120," ",""),0)),"","D&amp;R error")),"")</f>
        <v/>
      </c>
      <c r="Q1172" s="242" t="str" cm="1">
        <f t="array" ref="Q1172">IF(AND(I1172&lt;&gt;0,I1172&lt;&gt;""),IF(G1172="","",IF(ISNUMBER(MATCH(SUBSTITUTE(G1172," ",""),SUBSTITUTE('Look Up Values'!$I$2:$I$10," ",""),0)),"","State error")),"")</f>
        <v/>
      </c>
      <c r="R1172" s="260" t="str">
        <f t="shared" si="37"/>
        <v/>
      </c>
    </row>
    <row r="1173" spans="1:18" ht="15.75">
      <c r="A1173" s="250">
        <v>1166</v>
      </c>
      <c r="B1173" s="198"/>
      <c r="C1173" s="25"/>
      <c r="D1173" s="25"/>
      <c r="E1173" s="25"/>
      <c r="F1173" s="25"/>
      <c r="G1173" s="26"/>
      <c r="H1173" s="27"/>
      <c r="I1173" s="28"/>
      <c r="J1173" s="430"/>
      <c r="K1173" s="48"/>
      <c r="L1173" s="457" t="str">
        <f t="shared" si="36"/>
        <v/>
      </c>
      <c r="M1173" s="245" cm="1">
        <f t="array" ref="M1173">SUMPRODUCT(--(N1173:Q1173&lt;&gt;"")) + IF(TRIM(R1173)="",0,LEN(R1173)-LEN(SUBSTITUTE(R1173,",",""))+1)</f>
        <v>0</v>
      </c>
      <c r="N1173" s="242" t="str">
        <f>IF(AND(I1173&lt;&gt;0,I1173&lt;&gt;""),IF(TRIM(SUBSTITUTE(B1173,CHAR(160),""))="","",IF(ISNUMBER(MATCH(TRIM(SUBSTITUTE(B1173,CHAR(160),"")),'Look Up Values'!$B$2:$B$500,0)),"","Origin error")),"")</f>
        <v/>
      </c>
      <c r="O1173" s="242" t="str">
        <f>IF(AND(I1173&lt;&gt;0,I1173&lt;&gt;""),IF(C1173="","",IF(AND(ISNUMBER(--LEFT(C1173,FIND(" ",C1173&amp;" ")-1)),OR(LEN(LEFT(C1173,FIND(" ",C1173&amp;" ")-1))=6,LEN(LEFT(C1173,FIND(" ",C1173&amp;" ")-1))=7),OR(ISNUMBER(MATCH(LEFT(C1173,FIND(" ",C1173&amp;" ")-1),'Look Up Values'!$G$2:$G$1000,0)),ISNUMBER(MATCH(LEFT(C1173,FIND(" ",C1173&amp;" ")-1),'Look Up Values'!$AE$2:$AE$2000,0)))),"","EWC error")),"")</f>
        <v/>
      </c>
      <c r="P1173" s="242" t="str" cm="1">
        <f t="array" ref="P1173">IF(AND(I1173&lt;&gt;0,I1173&lt;&gt;""),IF(D1173="","",IF(ISNUMBER(MATCH(SUBSTITUTE(D1173," ",""),SUBSTITUTE('Look Up Values'!$S$2:$S$120," ",""),0)),"","D&amp;R error")),"")</f>
        <v/>
      </c>
      <c r="Q1173" s="242" t="str" cm="1">
        <f t="array" ref="Q1173">IF(AND(I1173&lt;&gt;0,I1173&lt;&gt;""),IF(G1173="","",IF(ISNUMBER(MATCH(SUBSTITUTE(G1173," ",""),SUBSTITUTE('Look Up Values'!$I$2:$I$10," ",""),0)),"","State error")),"")</f>
        <v/>
      </c>
      <c r="R1173" s="260" t="str">
        <f t="shared" si="37"/>
        <v/>
      </c>
    </row>
    <row r="1174" spans="1:18" ht="15.75">
      <c r="A1174" s="250">
        <v>1167</v>
      </c>
      <c r="B1174" s="198"/>
      <c r="C1174" s="25"/>
      <c r="D1174" s="25"/>
      <c r="E1174" s="25"/>
      <c r="F1174" s="25"/>
      <c r="G1174" s="26"/>
      <c r="H1174" s="27"/>
      <c r="I1174" s="28"/>
      <c r="J1174" s="430"/>
      <c r="K1174" s="48"/>
      <c r="L1174" s="457" t="str">
        <f t="shared" si="36"/>
        <v/>
      </c>
      <c r="M1174" s="245" cm="1">
        <f t="array" ref="M1174">SUMPRODUCT(--(N1174:Q1174&lt;&gt;"")) + IF(TRIM(R1174)="",0,LEN(R1174)-LEN(SUBSTITUTE(R1174,",",""))+1)</f>
        <v>0</v>
      </c>
      <c r="N1174" s="242" t="str">
        <f>IF(AND(I1174&lt;&gt;0,I1174&lt;&gt;""),IF(TRIM(SUBSTITUTE(B1174,CHAR(160),""))="","",IF(ISNUMBER(MATCH(TRIM(SUBSTITUTE(B1174,CHAR(160),"")),'Look Up Values'!$B$2:$B$500,0)),"","Origin error")),"")</f>
        <v/>
      </c>
      <c r="O1174" s="242" t="str">
        <f>IF(AND(I1174&lt;&gt;0,I1174&lt;&gt;""),IF(C1174="","",IF(AND(ISNUMBER(--LEFT(C1174,FIND(" ",C1174&amp;" ")-1)),OR(LEN(LEFT(C1174,FIND(" ",C1174&amp;" ")-1))=6,LEN(LEFT(C1174,FIND(" ",C1174&amp;" ")-1))=7),OR(ISNUMBER(MATCH(LEFT(C1174,FIND(" ",C1174&amp;" ")-1),'Look Up Values'!$G$2:$G$1000,0)),ISNUMBER(MATCH(LEFT(C1174,FIND(" ",C1174&amp;" ")-1),'Look Up Values'!$AE$2:$AE$2000,0)))),"","EWC error")),"")</f>
        <v/>
      </c>
      <c r="P1174" s="242" t="str" cm="1">
        <f t="array" ref="P1174">IF(AND(I1174&lt;&gt;0,I1174&lt;&gt;""),IF(D1174="","",IF(ISNUMBER(MATCH(SUBSTITUTE(D1174," ",""),SUBSTITUTE('Look Up Values'!$S$2:$S$120," ",""),0)),"","D&amp;R error")),"")</f>
        <v/>
      </c>
      <c r="Q1174" s="242" t="str" cm="1">
        <f t="array" ref="Q1174">IF(AND(I1174&lt;&gt;0,I1174&lt;&gt;""),IF(G1174="","",IF(ISNUMBER(MATCH(SUBSTITUTE(G1174," ",""),SUBSTITUTE('Look Up Values'!$I$2:$I$10," ",""),0)),"","State error")),"")</f>
        <v/>
      </c>
      <c r="R1174" s="260" t="str">
        <f t="shared" si="37"/>
        <v/>
      </c>
    </row>
    <row r="1175" spans="1:18" ht="15.75">
      <c r="A1175" s="250">
        <v>1168</v>
      </c>
      <c r="B1175" s="198"/>
      <c r="C1175" s="25"/>
      <c r="D1175" s="25"/>
      <c r="E1175" s="25"/>
      <c r="F1175" s="25"/>
      <c r="G1175" s="26"/>
      <c r="H1175" s="27"/>
      <c r="I1175" s="28"/>
      <c r="J1175" s="430"/>
      <c r="K1175" s="48"/>
      <c r="L1175" s="457" t="str">
        <f t="shared" si="36"/>
        <v/>
      </c>
      <c r="M1175" s="245" cm="1">
        <f t="array" ref="M1175">SUMPRODUCT(--(N1175:Q1175&lt;&gt;"")) + IF(TRIM(R1175)="",0,LEN(R1175)-LEN(SUBSTITUTE(R1175,",",""))+1)</f>
        <v>0</v>
      </c>
      <c r="N1175" s="242" t="str">
        <f>IF(AND(I1175&lt;&gt;0,I1175&lt;&gt;""),IF(TRIM(SUBSTITUTE(B1175,CHAR(160),""))="","",IF(ISNUMBER(MATCH(TRIM(SUBSTITUTE(B1175,CHAR(160),"")),'Look Up Values'!$B$2:$B$500,0)),"","Origin error")),"")</f>
        <v/>
      </c>
      <c r="O1175" s="242" t="str">
        <f>IF(AND(I1175&lt;&gt;0,I1175&lt;&gt;""),IF(C1175="","",IF(AND(ISNUMBER(--LEFT(C1175,FIND(" ",C1175&amp;" ")-1)),OR(LEN(LEFT(C1175,FIND(" ",C1175&amp;" ")-1))=6,LEN(LEFT(C1175,FIND(" ",C1175&amp;" ")-1))=7),OR(ISNUMBER(MATCH(LEFT(C1175,FIND(" ",C1175&amp;" ")-1),'Look Up Values'!$G$2:$G$1000,0)),ISNUMBER(MATCH(LEFT(C1175,FIND(" ",C1175&amp;" ")-1),'Look Up Values'!$AE$2:$AE$2000,0)))),"","EWC error")),"")</f>
        <v/>
      </c>
      <c r="P1175" s="242" t="str" cm="1">
        <f t="array" ref="P1175">IF(AND(I1175&lt;&gt;0,I1175&lt;&gt;""),IF(D1175="","",IF(ISNUMBER(MATCH(SUBSTITUTE(D1175," ",""),SUBSTITUTE('Look Up Values'!$S$2:$S$120," ",""),0)),"","D&amp;R error")),"")</f>
        <v/>
      </c>
      <c r="Q1175" s="242" t="str" cm="1">
        <f t="array" ref="Q1175">IF(AND(I1175&lt;&gt;0,I1175&lt;&gt;""),IF(G1175="","",IF(ISNUMBER(MATCH(SUBSTITUTE(G1175," ",""),SUBSTITUTE('Look Up Values'!$I$2:$I$10," ",""),0)),"","State error")),"")</f>
        <v/>
      </c>
      <c r="R1175" s="260" t="str">
        <f t="shared" si="37"/>
        <v/>
      </c>
    </row>
    <row r="1176" spans="1:18" ht="15.75">
      <c r="A1176" s="250">
        <v>1169</v>
      </c>
      <c r="B1176" s="198"/>
      <c r="C1176" s="25"/>
      <c r="D1176" s="25"/>
      <c r="E1176" s="25"/>
      <c r="F1176" s="25"/>
      <c r="G1176" s="26"/>
      <c r="H1176" s="27"/>
      <c r="I1176" s="28"/>
      <c r="J1176" s="430"/>
      <c r="K1176" s="48"/>
      <c r="L1176" s="457" t="str">
        <f t="shared" si="36"/>
        <v/>
      </c>
      <c r="M1176" s="245" cm="1">
        <f t="array" ref="M1176">SUMPRODUCT(--(N1176:Q1176&lt;&gt;"")) + IF(TRIM(R1176)="",0,LEN(R1176)-LEN(SUBSTITUTE(R1176,",",""))+1)</f>
        <v>0</v>
      </c>
      <c r="N1176" s="242" t="str">
        <f>IF(AND(I1176&lt;&gt;0,I1176&lt;&gt;""),IF(TRIM(SUBSTITUTE(B1176,CHAR(160),""))="","",IF(ISNUMBER(MATCH(TRIM(SUBSTITUTE(B1176,CHAR(160),"")),'Look Up Values'!$B$2:$B$500,0)),"","Origin error")),"")</f>
        <v/>
      </c>
      <c r="O1176" s="242" t="str">
        <f>IF(AND(I1176&lt;&gt;0,I1176&lt;&gt;""),IF(C1176="","",IF(AND(ISNUMBER(--LEFT(C1176,FIND(" ",C1176&amp;" ")-1)),OR(LEN(LEFT(C1176,FIND(" ",C1176&amp;" ")-1))=6,LEN(LEFT(C1176,FIND(" ",C1176&amp;" ")-1))=7),OR(ISNUMBER(MATCH(LEFT(C1176,FIND(" ",C1176&amp;" ")-1),'Look Up Values'!$G$2:$G$1000,0)),ISNUMBER(MATCH(LEFT(C1176,FIND(" ",C1176&amp;" ")-1),'Look Up Values'!$AE$2:$AE$2000,0)))),"","EWC error")),"")</f>
        <v/>
      </c>
      <c r="P1176" s="242" t="str" cm="1">
        <f t="array" ref="P1176">IF(AND(I1176&lt;&gt;0,I1176&lt;&gt;""),IF(D1176="","",IF(ISNUMBER(MATCH(SUBSTITUTE(D1176," ",""),SUBSTITUTE('Look Up Values'!$S$2:$S$120," ",""),0)),"","D&amp;R error")),"")</f>
        <v/>
      </c>
      <c r="Q1176" s="242" t="str" cm="1">
        <f t="array" ref="Q1176">IF(AND(I1176&lt;&gt;0,I1176&lt;&gt;""),IF(G1176="","",IF(ISNUMBER(MATCH(SUBSTITUTE(G1176," ",""),SUBSTITUTE('Look Up Values'!$I$2:$I$10," ",""),0)),"","State error")),"")</f>
        <v/>
      </c>
      <c r="R1176" s="260" t="str">
        <f t="shared" si="37"/>
        <v/>
      </c>
    </row>
    <row r="1177" spans="1:18" ht="15.75">
      <c r="A1177" s="250">
        <v>1170</v>
      </c>
      <c r="B1177" s="198"/>
      <c r="C1177" s="25"/>
      <c r="D1177" s="25"/>
      <c r="E1177" s="25"/>
      <c r="F1177" s="25"/>
      <c r="G1177" s="26"/>
      <c r="H1177" s="27"/>
      <c r="I1177" s="28"/>
      <c r="J1177" s="430"/>
      <c r="K1177" s="48"/>
      <c r="L1177" s="457" t="str">
        <f t="shared" si="36"/>
        <v/>
      </c>
      <c r="M1177" s="245" cm="1">
        <f t="array" ref="M1177">SUMPRODUCT(--(N1177:Q1177&lt;&gt;"")) + IF(TRIM(R1177)="",0,LEN(R1177)-LEN(SUBSTITUTE(R1177,",",""))+1)</f>
        <v>0</v>
      </c>
      <c r="N1177" s="242" t="str">
        <f>IF(AND(I1177&lt;&gt;0,I1177&lt;&gt;""),IF(TRIM(SUBSTITUTE(B1177,CHAR(160),""))="","",IF(ISNUMBER(MATCH(TRIM(SUBSTITUTE(B1177,CHAR(160),"")),'Look Up Values'!$B$2:$B$500,0)),"","Origin error")),"")</f>
        <v/>
      </c>
      <c r="O1177" s="242" t="str">
        <f>IF(AND(I1177&lt;&gt;0,I1177&lt;&gt;""),IF(C1177="","",IF(AND(ISNUMBER(--LEFT(C1177,FIND(" ",C1177&amp;" ")-1)),OR(LEN(LEFT(C1177,FIND(" ",C1177&amp;" ")-1))=6,LEN(LEFT(C1177,FIND(" ",C1177&amp;" ")-1))=7),OR(ISNUMBER(MATCH(LEFT(C1177,FIND(" ",C1177&amp;" ")-1),'Look Up Values'!$G$2:$G$1000,0)),ISNUMBER(MATCH(LEFT(C1177,FIND(" ",C1177&amp;" ")-1),'Look Up Values'!$AE$2:$AE$2000,0)))),"","EWC error")),"")</f>
        <v/>
      </c>
      <c r="P1177" s="242" t="str" cm="1">
        <f t="array" ref="P1177">IF(AND(I1177&lt;&gt;0,I1177&lt;&gt;""),IF(D1177="","",IF(ISNUMBER(MATCH(SUBSTITUTE(D1177," ",""),SUBSTITUTE('Look Up Values'!$S$2:$S$120," ",""),0)),"","D&amp;R error")),"")</f>
        <v/>
      </c>
      <c r="Q1177" s="242" t="str" cm="1">
        <f t="array" ref="Q1177">IF(AND(I1177&lt;&gt;0,I1177&lt;&gt;""),IF(G1177="","",IF(ISNUMBER(MATCH(SUBSTITUTE(G1177," ",""),SUBSTITUTE('Look Up Values'!$I$2:$I$10," ",""),0)),"","State error")),"")</f>
        <v/>
      </c>
      <c r="R1177" s="260" t="str">
        <f t="shared" si="37"/>
        <v/>
      </c>
    </row>
    <row r="1178" spans="1:18" ht="15.75">
      <c r="A1178" s="250">
        <v>1171</v>
      </c>
      <c r="B1178" s="198"/>
      <c r="C1178" s="25"/>
      <c r="D1178" s="25"/>
      <c r="E1178" s="25"/>
      <c r="F1178" s="25"/>
      <c r="G1178" s="26"/>
      <c r="H1178" s="27"/>
      <c r="I1178" s="28"/>
      <c r="J1178" s="430"/>
      <c r="K1178" s="48"/>
      <c r="L1178" s="457" t="str">
        <f t="shared" si="36"/>
        <v/>
      </c>
      <c r="M1178" s="245" cm="1">
        <f t="array" ref="M1178">SUMPRODUCT(--(N1178:Q1178&lt;&gt;"")) + IF(TRIM(R1178)="",0,LEN(R1178)-LEN(SUBSTITUTE(R1178,",",""))+1)</f>
        <v>0</v>
      </c>
      <c r="N1178" s="242" t="str">
        <f>IF(AND(I1178&lt;&gt;0,I1178&lt;&gt;""),IF(TRIM(SUBSTITUTE(B1178,CHAR(160),""))="","",IF(ISNUMBER(MATCH(TRIM(SUBSTITUTE(B1178,CHAR(160),"")),'Look Up Values'!$B$2:$B$500,0)),"","Origin error")),"")</f>
        <v/>
      </c>
      <c r="O1178" s="242" t="str">
        <f>IF(AND(I1178&lt;&gt;0,I1178&lt;&gt;""),IF(C1178="","",IF(AND(ISNUMBER(--LEFT(C1178,FIND(" ",C1178&amp;" ")-1)),OR(LEN(LEFT(C1178,FIND(" ",C1178&amp;" ")-1))=6,LEN(LEFT(C1178,FIND(" ",C1178&amp;" ")-1))=7),OR(ISNUMBER(MATCH(LEFT(C1178,FIND(" ",C1178&amp;" ")-1),'Look Up Values'!$G$2:$G$1000,0)),ISNUMBER(MATCH(LEFT(C1178,FIND(" ",C1178&amp;" ")-1),'Look Up Values'!$AE$2:$AE$2000,0)))),"","EWC error")),"")</f>
        <v/>
      </c>
      <c r="P1178" s="242" t="str" cm="1">
        <f t="array" ref="P1178">IF(AND(I1178&lt;&gt;0,I1178&lt;&gt;""),IF(D1178="","",IF(ISNUMBER(MATCH(SUBSTITUTE(D1178," ",""),SUBSTITUTE('Look Up Values'!$S$2:$S$120," ",""),0)),"","D&amp;R error")),"")</f>
        <v/>
      </c>
      <c r="Q1178" s="242" t="str" cm="1">
        <f t="array" ref="Q1178">IF(AND(I1178&lt;&gt;0,I1178&lt;&gt;""),IF(G1178="","",IF(ISNUMBER(MATCH(SUBSTITUTE(G1178," ",""),SUBSTITUTE('Look Up Values'!$I$2:$I$10," ",""),0)),"","State error")),"")</f>
        <v/>
      </c>
      <c r="R1178" s="260" t="str">
        <f t="shared" si="37"/>
        <v/>
      </c>
    </row>
    <row r="1179" spans="1:18" ht="15.75">
      <c r="A1179" s="250">
        <v>1172</v>
      </c>
      <c r="B1179" s="198"/>
      <c r="C1179" s="25"/>
      <c r="D1179" s="25"/>
      <c r="E1179" s="25"/>
      <c r="F1179" s="25"/>
      <c r="G1179" s="26"/>
      <c r="H1179" s="27"/>
      <c r="I1179" s="28"/>
      <c r="J1179" s="430"/>
      <c r="K1179" s="48"/>
      <c r="L1179" s="457" t="str">
        <f t="shared" si="36"/>
        <v/>
      </c>
      <c r="M1179" s="245" cm="1">
        <f t="array" ref="M1179">SUMPRODUCT(--(N1179:Q1179&lt;&gt;"")) + IF(TRIM(R1179)="",0,LEN(R1179)-LEN(SUBSTITUTE(R1179,",",""))+1)</f>
        <v>0</v>
      </c>
      <c r="N1179" s="242" t="str">
        <f>IF(AND(I1179&lt;&gt;0,I1179&lt;&gt;""),IF(TRIM(SUBSTITUTE(B1179,CHAR(160),""))="","",IF(ISNUMBER(MATCH(TRIM(SUBSTITUTE(B1179,CHAR(160),"")),'Look Up Values'!$B$2:$B$500,0)),"","Origin error")),"")</f>
        <v/>
      </c>
      <c r="O1179" s="242" t="str">
        <f>IF(AND(I1179&lt;&gt;0,I1179&lt;&gt;""),IF(C1179="","",IF(AND(ISNUMBER(--LEFT(C1179,FIND(" ",C1179&amp;" ")-1)),OR(LEN(LEFT(C1179,FIND(" ",C1179&amp;" ")-1))=6,LEN(LEFT(C1179,FIND(" ",C1179&amp;" ")-1))=7),OR(ISNUMBER(MATCH(LEFT(C1179,FIND(" ",C1179&amp;" ")-1),'Look Up Values'!$G$2:$G$1000,0)),ISNUMBER(MATCH(LEFT(C1179,FIND(" ",C1179&amp;" ")-1),'Look Up Values'!$AE$2:$AE$2000,0)))),"","EWC error")),"")</f>
        <v/>
      </c>
      <c r="P1179" s="242" t="str" cm="1">
        <f t="array" ref="P1179">IF(AND(I1179&lt;&gt;0,I1179&lt;&gt;""),IF(D1179="","",IF(ISNUMBER(MATCH(SUBSTITUTE(D1179," ",""),SUBSTITUTE('Look Up Values'!$S$2:$S$120," ",""),0)),"","D&amp;R error")),"")</f>
        <v/>
      </c>
      <c r="Q1179" s="242" t="str" cm="1">
        <f t="array" ref="Q1179">IF(AND(I1179&lt;&gt;0,I1179&lt;&gt;""),IF(G1179="","",IF(ISNUMBER(MATCH(SUBSTITUTE(G1179," ",""),SUBSTITUTE('Look Up Values'!$I$2:$I$10," ",""),0)),"","State error")),"")</f>
        <v/>
      </c>
      <c r="R1179" s="260" t="str">
        <f t="shared" si="37"/>
        <v/>
      </c>
    </row>
    <row r="1180" spans="1:18" ht="15.75">
      <c r="A1180" s="250">
        <v>1173</v>
      </c>
      <c r="B1180" s="198"/>
      <c r="C1180" s="25"/>
      <c r="D1180" s="25"/>
      <c r="E1180" s="25"/>
      <c r="F1180" s="25"/>
      <c r="G1180" s="26"/>
      <c r="H1180" s="27"/>
      <c r="I1180" s="28"/>
      <c r="J1180" s="430"/>
      <c r="K1180" s="48"/>
      <c r="L1180" s="457" t="str">
        <f t="shared" si="36"/>
        <v/>
      </c>
      <c r="M1180" s="245" cm="1">
        <f t="array" ref="M1180">SUMPRODUCT(--(N1180:Q1180&lt;&gt;"")) + IF(TRIM(R1180)="",0,LEN(R1180)-LEN(SUBSTITUTE(R1180,",",""))+1)</f>
        <v>0</v>
      </c>
      <c r="N1180" s="242" t="str">
        <f>IF(AND(I1180&lt;&gt;0,I1180&lt;&gt;""),IF(TRIM(SUBSTITUTE(B1180,CHAR(160),""))="","",IF(ISNUMBER(MATCH(TRIM(SUBSTITUTE(B1180,CHAR(160),"")),'Look Up Values'!$B$2:$B$500,0)),"","Origin error")),"")</f>
        <v/>
      </c>
      <c r="O1180" s="242" t="str">
        <f>IF(AND(I1180&lt;&gt;0,I1180&lt;&gt;""),IF(C1180="","",IF(AND(ISNUMBER(--LEFT(C1180,FIND(" ",C1180&amp;" ")-1)),OR(LEN(LEFT(C1180,FIND(" ",C1180&amp;" ")-1))=6,LEN(LEFT(C1180,FIND(" ",C1180&amp;" ")-1))=7),OR(ISNUMBER(MATCH(LEFT(C1180,FIND(" ",C1180&amp;" ")-1),'Look Up Values'!$G$2:$G$1000,0)),ISNUMBER(MATCH(LEFT(C1180,FIND(" ",C1180&amp;" ")-1),'Look Up Values'!$AE$2:$AE$2000,0)))),"","EWC error")),"")</f>
        <v/>
      </c>
      <c r="P1180" s="242" t="str" cm="1">
        <f t="array" ref="P1180">IF(AND(I1180&lt;&gt;0,I1180&lt;&gt;""),IF(D1180="","",IF(ISNUMBER(MATCH(SUBSTITUTE(D1180," ",""),SUBSTITUTE('Look Up Values'!$S$2:$S$120," ",""),0)),"","D&amp;R error")),"")</f>
        <v/>
      </c>
      <c r="Q1180" s="242" t="str" cm="1">
        <f t="array" ref="Q1180">IF(AND(I1180&lt;&gt;0,I1180&lt;&gt;""),IF(G1180="","",IF(ISNUMBER(MATCH(SUBSTITUTE(G1180," ",""),SUBSTITUTE('Look Up Values'!$I$2:$I$10," ",""),0)),"","State error")),"")</f>
        <v/>
      </c>
      <c r="R1180" s="260" t="str">
        <f t="shared" si="37"/>
        <v/>
      </c>
    </row>
    <row r="1181" spans="1:18" ht="15.75">
      <c r="A1181" s="250">
        <v>1174</v>
      </c>
      <c r="B1181" s="198"/>
      <c r="C1181" s="25"/>
      <c r="D1181" s="25"/>
      <c r="E1181" s="25"/>
      <c r="F1181" s="25"/>
      <c r="G1181" s="26"/>
      <c r="H1181" s="27"/>
      <c r="I1181" s="28"/>
      <c r="J1181" s="430"/>
      <c r="K1181" s="48"/>
      <c r="L1181" s="457" t="str">
        <f t="shared" si="36"/>
        <v/>
      </c>
      <c r="M1181" s="245" cm="1">
        <f t="array" ref="M1181">SUMPRODUCT(--(N1181:Q1181&lt;&gt;"")) + IF(TRIM(R1181)="",0,LEN(R1181)-LEN(SUBSTITUTE(R1181,",",""))+1)</f>
        <v>0</v>
      </c>
      <c r="N1181" s="242" t="str">
        <f>IF(AND(I1181&lt;&gt;0,I1181&lt;&gt;""),IF(TRIM(SUBSTITUTE(B1181,CHAR(160),""))="","",IF(ISNUMBER(MATCH(TRIM(SUBSTITUTE(B1181,CHAR(160),"")),'Look Up Values'!$B$2:$B$500,0)),"","Origin error")),"")</f>
        <v/>
      </c>
      <c r="O1181" s="242" t="str">
        <f>IF(AND(I1181&lt;&gt;0,I1181&lt;&gt;""),IF(C1181="","",IF(AND(ISNUMBER(--LEFT(C1181,FIND(" ",C1181&amp;" ")-1)),OR(LEN(LEFT(C1181,FIND(" ",C1181&amp;" ")-1))=6,LEN(LEFT(C1181,FIND(" ",C1181&amp;" ")-1))=7),OR(ISNUMBER(MATCH(LEFT(C1181,FIND(" ",C1181&amp;" ")-1),'Look Up Values'!$G$2:$G$1000,0)),ISNUMBER(MATCH(LEFT(C1181,FIND(" ",C1181&amp;" ")-1),'Look Up Values'!$AE$2:$AE$2000,0)))),"","EWC error")),"")</f>
        <v/>
      </c>
      <c r="P1181" s="242" t="str" cm="1">
        <f t="array" ref="P1181">IF(AND(I1181&lt;&gt;0,I1181&lt;&gt;""),IF(D1181="","",IF(ISNUMBER(MATCH(SUBSTITUTE(D1181," ",""),SUBSTITUTE('Look Up Values'!$S$2:$S$120," ",""),0)),"","D&amp;R error")),"")</f>
        <v/>
      </c>
      <c r="Q1181" s="242" t="str" cm="1">
        <f t="array" ref="Q1181">IF(AND(I1181&lt;&gt;0,I1181&lt;&gt;""),IF(G1181="","",IF(ISNUMBER(MATCH(SUBSTITUTE(G1181," ",""),SUBSTITUTE('Look Up Values'!$I$2:$I$10," ",""),0)),"","State error")),"")</f>
        <v/>
      </c>
      <c r="R1181" s="260" t="str">
        <f t="shared" si="37"/>
        <v/>
      </c>
    </row>
    <row r="1182" spans="1:18" ht="15.75">
      <c r="A1182" s="250">
        <v>1175</v>
      </c>
      <c r="B1182" s="198"/>
      <c r="C1182" s="25"/>
      <c r="D1182" s="25"/>
      <c r="E1182" s="25"/>
      <c r="F1182" s="25"/>
      <c r="G1182" s="26"/>
      <c r="H1182" s="27"/>
      <c r="I1182" s="28"/>
      <c r="J1182" s="430"/>
      <c r="K1182" s="48"/>
      <c r="L1182" s="457" t="str">
        <f t="shared" si="36"/>
        <v/>
      </c>
      <c r="M1182" s="245" cm="1">
        <f t="array" ref="M1182">SUMPRODUCT(--(N1182:Q1182&lt;&gt;"")) + IF(TRIM(R1182)="",0,LEN(R1182)-LEN(SUBSTITUTE(R1182,",",""))+1)</f>
        <v>0</v>
      </c>
      <c r="N1182" s="242" t="str">
        <f>IF(AND(I1182&lt;&gt;0,I1182&lt;&gt;""),IF(TRIM(SUBSTITUTE(B1182,CHAR(160),""))="","",IF(ISNUMBER(MATCH(TRIM(SUBSTITUTE(B1182,CHAR(160),"")),'Look Up Values'!$B$2:$B$500,0)),"","Origin error")),"")</f>
        <v/>
      </c>
      <c r="O1182" s="242" t="str">
        <f>IF(AND(I1182&lt;&gt;0,I1182&lt;&gt;""),IF(C1182="","",IF(AND(ISNUMBER(--LEFT(C1182,FIND(" ",C1182&amp;" ")-1)),OR(LEN(LEFT(C1182,FIND(" ",C1182&amp;" ")-1))=6,LEN(LEFT(C1182,FIND(" ",C1182&amp;" ")-1))=7),OR(ISNUMBER(MATCH(LEFT(C1182,FIND(" ",C1182&amp;" ")-1),'Look Up Values'!$G$2:$G$1000,0)),ISNUMBER(MATCH(LEFT(C1182,FIND(" ",C1182&amp;" ")-1),'Look Up Values'!$AE$2:$AE$2000,0)))),"","EWC error")),"")</f>
        <v/>
      </c>
      <c r="P1182" s="242" t="str" cm="1">
        <f t="array" ref="P1182">IF(AND(I1182&lt;&gt;0,I1182&lt;&gt;""),IF(D1182="","",IF(ISNUMBER(MATCH(SUBSTITUTE(D1182," ",""),SUBSTITUTE('Look Up Values'!$S$2:$S$120," ",""),0)),"","D&amp;R error")),"")</f>
        <v/>
      </c>
      <c r="Q1182" s="242" t="str" cm="1">
        <f t="array" ref="Q1182">IF(AND(I1182&lt;&gt;0,I1182&lt;&gt;""),IF(G1182="","",IF(ISNUMBER(MATCH(SUBSTITUTE(G1182," ",""),SUBSTITUTE('Look Up Values'!$I$2:$I$10," ",""),0)),"","State error")),"")</f>
        <v/>
      </c>
      <c r="R1182" s="260" t="str">
        <f t="shared" si="37"/>
        <v/>
      </c>
    </row>
    <row r="1183" spans="1:18" ht="15.75">
      <c r="A1183" s="250">
        <v>1176</v>
      </c>
      <c r="B1183" s="198"/>
      <c r="C1183" s="25"/>
      <c r="D1183" s="25"/>
      <c r="E1183" s="25"/>
      <c r="F1183" s="25"/>
      <c r="G1183" s="26"/>
      <c r="H1183" s="27"/>
      <c r="I1183" s="28"/>
      <c r="J1183" s="430"/>
      <c r="K1183" s="48"/>
      <c r="L1183" s="457" t="str">
        <f t="shared" si="36"/>
        <v/>
      </c>
      <c r="M1183" s="245" cm="1">
        <f t="array" ref="M1183">SUMPRODUCT(--(N1183:Q1183&lt;&gt;"")) + IF(TRIM(R1183)="",0,LEN(R1183)-LEN(SUBSTITUTE(R1183,",",""))+1)</f>
        <v>0</v>
      </c>
      <c r="N1183" s="242" t="str">
        <f>IF(AND(I1183&lt;&gt;0,I1183&lt;&gt;""),IF(TRIM(SUBSTITUTE(B1183,CHAR(160),""))="","",IF(ISNUMBER(MATCH(TRIM(SUBSTITUTE(B1183,CHAR(160),"")),'Look Up Values'!$B$2:$B$500,0)),"","Origin error")),"")</f>
        <v/>
      </c>
      <c r="O1183" s="242" t="str">
        <f>IF(AND(I1183&lt;&gt;0,I1183&lt;&gt;""),IF(C1183="","",IF(AND(ISNUMBER(--LEFT(C1183,FIND(" ",C1183&amp;" ")-1)),OR(LEN(LEFT(C1183,FIND(" ",C1183&amp;" ")-1))=6,LEN(LEFT(C1183,FIND(" ",C1183&amp;" ")-1))=7),OR(ISNUMBER(MATCH(LEFT(C1183,FIND(" ",C1183&amp;" ")-1),'Look Up Values'!$G$2:$G$1000,0)),ISNUMBER(MATCH(LEFT(C1183,FIND(" ",C1183&amp;" ")-1),'Look Up Values'!$AE$2:$AE$2000,0)))),"","EWC error")),"")</f>
        <v/>
      </c>
      <c r="P1183" s="242" t="str" cm="1">
        <f t="array" ref="P1183">IF(AND(I1183&lt;&gt;0,I1183&lt;&gt;""),IF(D1183="","",IF(ISNUMBER(MATCH(SUBSTITUTE(D1183," ",""),SUBSTITUTE('Look Up Values'!$S$2:$S$120," ",""),0)),"","D&amp;R error")),"")</f>
        <v/>
      </c>
      <c r="Q1183" s="242" t="str" cm="1">
        <f t="array" ref="Q1183">IF(AND(I1183&lt;&gt;0,I1183&lt;&gt;""),IF(G1183="","",IF(ISNUMBER(MATCH(SUBSTITUTE(G1183," ",""),SUBSTITUTE('Look Up Values'!$I$2:$I$10," ",""),0)),"","State error")),"")</f>
        <v/>
      </c>
      <c r="R1183" s="260" t="str">
        <f t="shared" si="37"/>
        <v/>
      </c>
    </row>
    <row r="1184" spans="1:18" ht="15.75">
      <c r="A1184" s="250">
        <v>1177</v>
      </c>
      <c r="B1184" s="198"/>
      <c r="C1184" s="25"/>
      <c r="D1184" s="25"/>
      <c r="E1184" s="25"/>
      <c r="F1184" s="25"/>
      <c r="G1184" s="26"/>
      <c r="H1184" s="27"/>
      <c r="I1184" s="28"/>
      <c r="J1184" s="430"/>
      <c r="K1184" s="48"/>
      <c r="L1184" s="457" t="str">
        <f t="shared" si="36"/>
        <v/>
      </c>
      <c r="M1184" s="245" cm="1">
        <f t="array" ref="M1184">SUMPRODUCT(--(N1184:Q1184&lt;&gt;"")) + IF(TRIM(R1184)="",0,LEN(R1184)-LEN(SUBSTITUTE(R1184,",",""))+1)</f>
        <v>0</v>
      </c>
      <c r="N1184" s="242" t="str">
        <f>IF(AND(I1184&lt;&gt;0,I1184&lt;&gt;""),IF(TRIM(SUBSTITUTE(B1184,CHAR(160),""))="","",IF(ISNUMBER(MATCH(TRIM(SUBSTITUTE(B1184,CHAR(160),"")),'Look Up Values'!$B$2:$B$500,0)),"","Origin error")),"")</f>
        <v/>
      </c>
      <c r="O1184" s="242" t="str">
        <f>IF(AND(I1184&lt;&gt;0,I1184&lt;&gt;""),IF(C1184="","",IF(AND(ISNUMBER(--LEFT(C1184,FIND(" ",C1184&amp;" ")-1)),OR(LEN(LEFT(C1184,FIND(" ",C1184&amp;" ")-1))=6,LEN(LEFT(C1184,FIND(" ",C1184&amp;" ")-1))=7),OR(ISNUMBER(MATCH(LEFT(C1184,FIND(" ",C1184&amp;" ")-1),'Look Up Values'!$G$2:$G$1000,0)),ISNUMBER(MATCH(LEFT(C1184,FIND(" ",C1184&amp;" ")-1),'Look Up Values'!$AE$2:$AE$2000,0)))),"","EWC error")),"")</f>
        <v/>
      </c>
      <c r="P1184" s="242" t="str" cm="1">
        <f t="array" ref="P1184">IF(AND(I1184&lt;&gt;0,I1184&lt;&gt;""),IF(D1184="","",IF(ISNUMBER(MATCH(SUBSTITUTE(D1184," ",""),SUBSTITUTE('Look Up Values'!$S$2:$S$120," ",""),0)),"","D&amp;R error")),"")</f>
        <v/>
      </c>
      <c r="Q1184" s="242" t="str" cm="1">
        <f t="array" ref="Q1184">IF(AND(I1184&lt;&gt;0,I1184&lt;&gt;""),IF(G1184="","",IF(ISNUMBER(MATCH(SUBSTITUTE(G1184," ",""),SUBSTITUTE('Look Up Values'!$I$2:$I$10," ",""),0)),"","State error")),"")</f>
        <v/>
      </c>
      <c r="R1184" s="260" t="str">
        <f t="shared" si="37"/>
        <v/>
      </c>
    </row>
    <row r="1185" spans="1:18" ht="15.75">
      <c r="A1185" s="250">
        <v>1178</v>
      </c>
      <c r="B1185" s="198"/>
      <c r="C1185" s="25"/>
      <c r="D1185" s="25"/>
      <c r="E1185" s="25"/>
      <c r="F1185" s="25"/>
      <c r="G1185" s="26"/>
      <c r="H1185" s="27"/>
      <c r="I1185" s="28"/>
      <c r="J1185" s="430"/>
      <c r="K1185" s="48"/>
      <c r="L1185" s="457" t="str">
        <f t="shared" si="36"/>
        <v/>
      </c>
      <c r="M1185" s="245" cm="1">
        <f t="array" ref="M1185">SUMPRODUCT(--(N1185:Q1185&lt;&gt;"")) + IF(TRIM(R1185)="",0,LEN(R1185)-LEN(SUBSTITUTE(R1185,",",""))+1)</f>
        <v>0</v>
      </c>
      <c r="N1185" s="242" t="str">
        <f>IF(AND(I1185&lt;&gt;0,I1185&lt;&gt;""),IF(TRIM(SUBSTITUTE(B1185,CHAR(160),""))="","",IF(ISNUMBER(MATCH(TRIM(SUBSTITUTE(B1185,CHAR(160),"")),'Look Up Values'!$B$2:$B$500,0)),"","Origin error")),"")</f>
        <v/>
      </c>
      <c r="O1185" s="242" t="str">
        <f>IF(AND(I1185&lt;&gt;0,I1185&lt;&gt;""),IF(C1185="","",IF(AND(ISNUMBER(--LEFT(C1185,FIND(" ",C1185&amp;" ")-1)),OR(LEN(LEFT(C1185,FIND(" ",C1185&amp;" ")-1))=6,LEN(LEFT(C1185,FIND(" ",C1185&amp;" ")-1))=7),OR(ISNUMBER(MATCH(LEFT(C1185,FIND(" ",C1185&amp;" ")-1),'Look Up Values'!$G$2:$G$1000,0)),ISNUMBER(MATCH(LEFT(C1185,FIND(" ",C1185&amp;" ")-1),'Look Up Values'!$AE$2:$AE$2000,0)))),"","EWC error")),"")</f>
        <v/>
      </c>
      <c r="P1185" s="242" t="str" cm="1">
        <f t="array" ref="P1185">IF(AND(I1185&lt;&gt;0,I1185&lt;&gt;""),IF(D1185="","",IF(ISNUMBER(MATCH(SUBSTITUTE(D1185," ",""),SUBSTITUTE('Look Up Values'!$S$2:$S$120," ",""),0)),"","D&amp;R error")),"")</f>
        <v/>
      </c>
      <c r="Q1185" s="242" t="str" cm="1">
        <f t="array" ref="Q1185">IF(AND(I1185&lt;&gt;0,I1185&lt;&gt;""),IF(G1185="","",IF(ISNUMBER(MATCH(SUBSTITUTE(G1185," ",""),SUBSTITUTE('Look Up Values'!$I$2:$I$10," ",""),0)),"","State error")),"")</f>
        <v/>
      </c>
      <c r="R1185" s="260" t="str">
        <f t="shared" si="37"/>
        <v/>
      </c>
    </row>
    <row r="1186" spans="1:18" ht="15.75">
      <c r="A1186" s="250">
        <v>1179</v>
      </c>
      <c r="B1186" s="198"/>
      <c r="C1186" s="25"/>
      <c r="D1186" s="25"/>
      <c r="E1186" s="25"/>
      <c r="F1186" s="25"/>
      <c r="G1186" s="26"/>
      <c r="H1186" s="27"/>
      <c r="I1186" s="28"/>
      <c r="J1186" s="430"/>
      <c r="K1186" s="48"/>
      <c r="L1186" s="457" t="str">
        <f t="shared" si="36"/>
        <v/>
      </c>
      <c r="M1186" s="245" cm="1">
        <f t="array" ref="M1186">SUMPRODUCT(--(N1186:Q1186&lt;&gt;"")) + IF(TRIM(R1186)="",0,LEN(R1186)-LEN(SUBSTITUTE(R1186,",",""))+1)</f>
        <v>0</v>
      </c>
      <c r="N1186" s="242" t="str">
        <f>IF(AND(I1186&lt;&gt;0,I1186&lt;&gt;""),IF(TRIM(SUBSTITUTE(B1186,CHAR(160),""))="","",IF(ISNUMBER(MATCH(TRIM(SUBSTITUTE(B1186,CHAR(160),"")),'Look Up Values'!$B$2:$B$500,0)),"","Origin error")),"")</f>
        <v/>
      </c>
      <c r="O1186" s="242" t="str">
        <f>IF(AND(I1186&lt;&gt;0,I1186&lt;&gt;""),IF(C1186="","",IF(AND(ISNUMBER(--LEFT(C1186,FIND(" ",C1186&amp;" ")-1)),OR(LEN(LEFT(C1186,FIND(" ",C1186&amp;" ")-1))=6,LEN(LEFT(C1186,FIND(" ",C1186&amp;" ")-1))=7),OR(ISNUMBER(MATCH(LEFT(C1186,FIND(" ",C1186&amp;" ")-1),'Look Up Values'!$G$2:$G$1000,0)),ISNUMBER(MATCH(LEFT(C1186,FIND(" ",C1186&amp;" ")-1),'Look Up Values'!$AE$2:$AE$2000,0)))),"","EWC error")),"")</f>
        <v/>
      </c>
      <c r="P1186" s="242" t="str" cm="1">
        <f t="array" ref="P1186">IF(AND(I1186&lt;&gt;0,I1186&lt;&gt;""),IF(D1186="","",IF(ISNUMBER(MATCH(SUBSTITUTE(D1186," ",""),SUBSTITUTE('Look Up Values'!$S$2:$S$120," ",""),0)),"","D&amp;R error")),"")</f>
        <v/>
      </c>
      <c r="Q1186" s="242" t="str" cm="1">
        <f t="array" ref="Q1186">IF(AND(I1186&lt;&gt;0,I1186&lt;&gt;""),IF(G1186="","",IF(ISNUMBER(MATCH(SUBSTITUTE(G1186," ",""),SUBSTITUTE('Look Up Values'!$I$2:$I$10," ",""),0)),"","State error")),"")</f>
        <v/>
      </c>
      <c r="R1186" s="260" t="str">
        <f t="shared" si="37"/>
        <v/>
      </c>
    </row>
    <row r="1187" spans="1:18" ht="15.75">
      <c r="A1187" s="250">
        <v>1180</v>
      </c>
      <c r="B1187" s="198"/>
      <c r="C1187" s="25"/>
      <c r="D1187" s="25"/>
      <c r="E1187" s="25"/>
      <c r="F1187" s="25"/>
      <c r="G1187" s="26"/>
      <c r="H1187" s="27"/>
      <c r="I1187" s="28"/>
      <c r="J1187" s="430"/>
      <c r="K1187" s="48"/>
      <c r="L1187" s="457" t="str">
        <f t="shared" si="36"/>
        <v/>
      </c>
      <c r="M1187" s="245" cm="1">
        <f t="array" ref="M1187">SUMPRODUCT(--(N1187:Q1187&lt;&gt;"")) + IF(TRIM(R1187)="",0,LEN(R1187)-LEN(SUBSTITUTE(R1187,",",""))+1)</f>
        <v>0</v>
      </c>
      <c r="N1187" s="242" t="str">
        <f>IF(AND(I1187&lt;&gt;0,I1187&lt;&gt;""),IF(TRIM(SUBSTITUTE(B1187,CHAR(160),""))="","",IF(ISNUMBER(MATCH(TRIM(SUBSTITUTE(B1187,CHAR(160),"")),'Look Up Values'!$B$2:$B$500,0)),"","Origin error")),"")</f>
        <v/>
      </c>
      <c r="O1187" s="242" t="str">
        <f>IF(AND(I1187&lt;&gt;0,I1187&lt;&gt;""),IF(C1187="","",IF(AND(ISNUMBER(--LEFT(C1187,FIND(" ",C1187&amp;" ")-1)),OR(LEN(LEFT(C1187,FIND(" ",C1187&amp;" ")-1))=6,LEN(LEFT(C1187,FIND(" ",C1187&amp;" ")-1))=7),OR(ISNUMBER(MATCH(LEFT(C1187,FIND(" ",C1187&amp;" ")-1),'Look Up Values'!$G$2:$G$1000,0)),ISNUMBER(MATCH(LEFT(C1187,FIND(" ",C1187&amp;" ")-1),'Look Up Values'!$AE$2:$AE$2000,0)))),"","EWC error")),"")</f>
        <v/>
      </c>
      <c r="P1187" s="242" t="str" cm="1">
        <f t="array" ref="P1187">IF(AND(I1187&lt;&gt;0,I1187&lt;&gt;""),IF(D1187="","",IF(ISNUMBER(MATCH(SUBSTITUTE(D1187," ",""),SUBSTITUTE('Look Up Values'!$S$2:$S$120," ",""),0)),"","D&amp;R error")),"")</f>
        <v/>
      </c>
      <c r="Q1187" s="242" t="str" cm="1">
        <f t="array" ref="Q1187">IF(AND(I1187&lt;&gt;0,I1187&lt;&gt;""),IF(G1187="","",IF(ISNUMBER(MATCH(SUBSTITUTE(G1187," ",""),SUBSTITUTE('Look Up Values'!$I$2:$I$10," ",""),0)),"","State error")),"")</f>
        <v/>
      </c>
      <c r="R1187" s="260" t="str">
        <f t="shared" si="37"/>
        <v/>
      </c>
    </row>
    <row r="1188" spans="1:18" ht="15.75">
      <c r="A1188" s="250">
        <v>1181</v>
      </c>
      <c r="B1188" s="198"/>
      <c r="C1188" s="25"/>
      <c r="D1188" s="25"/>
      <c r="E1188" s="25"/>
      <c r="F1188" s="25"/>
      <c r="G1188" s="26"/>
      <c r="H1188" s="27"/>
      <c r="I1188" s="28"/>
      <c r="J1188" s="430"/>
      <c r="K1188" s="48"/>
      <c r="L1188" s="457" t="str">
        <f t="shared" si="36"/>
        <v/>
      </c>
      <c r="M1188" s="245" cm="1">
        <f t="array" ref="M1188">SUMPRODUCT(--(N1188:Q1188&lt;&gt;"")) + IF(TRIM(R1188)="",0,LEN(R1188)-LEN(SUBSTITUTE(R1188,",",""))+1)</f>
        <v>0</v>
      </c>
      <c r="N1188" s="242" t="str">
        <f>IF(AND(I1188&lt;&gt;0,I1188&lt;&gt;""),IF(TRIM(SUBSTITUTE(B1188,CHAR(160),""))="","",IF(ISNUMBER(MATCH(TRIM(SUBSTITUTE(B1188,CHAR(160),"")),'Look Up Values'!$B$2:$B$500,0)),"","Origin error")),"")</f>
        <v/>
      </c>
      <c r="O1188" s="242" t="str">
        <f>IF(AND(I1188&lt;&gt;0,I1188&lt;&gt;""),IF(C1188="","",IF(AND(ISNUMBER(--LEFT(C1188,FIND(" ",C1188&amp;" ")-1)),OR(LEN(LEFT(C1188,FIND(" ",C1188&amp;" ")-1))=6,LEN(LEFT(C1188,FIND(" ",C1188&amp;" ")-1))=7),OR(ISNUMBER(MATCH(LEFT(C1188,FIND(" ",C1188&amp;" ")-1),'Look Up Values'!$G$2:$G$1000,0)),ISNUMBER(MATCH(LEFT(C1188,FIND(" ",C1188&amp;" ")-1),'Look Up Values'!$AE$2:$AE$2000,0)))),"","EWC error")),"")</f>
        <v/>
      </c>
      <c r="P1188" s="242" t="str" cm="1">
        <f t="array" ref="P1188">IF(AND(I1188&lt;&gt;0,I1188&lt;&gt;""),IF(D1188="","",IF(ISNUMBER(MATCH(SUBSTITUTE(D1188," ",""),SUBSTITUTE('Look Up Values'!$S$2:$S$120," ",""),0)),"","D&amp;R error")),"")</f>
        <v/>
      </c>
      <c r="Q1188" s="242" t="str" cm="1">
        <f t="array" ref="Q1188">IF(AND(I1188&lt;&gt;0,I1188&lt;&gt;""),IF(G1188="","",IF(ISNUMBER(MATCH(SUBSTITUTE(G1188," ",""),SUBSTITUTE('Look Up Values'!$I$2:$I$10," ",""),0)),"","State error")),"")</f>
        <v/>
      </c>
      <c r="R1188" s="260" t="str">
        <f t="shared" si="37"/>
        <v/>
      </c>
    </row>
    <row r="1189" spans="1:18" ht="15.75">
      <c r="A1189" s="250">
        <v>1182</v>
      </c>
      <c r="B1189" s="198"/>
      <c r="C1189" s="25"/>
      <c r="D1189" s="25"/>
      <c r="E1189" s="25"/>
      <c r="F1189" s="25"/>
      <c r="G1189" s="26"/>
      <c r="H1189" s="27"/>
      <c r="I1189" s="28"/>
      <c r="J1189" s="430"/>
      <c r="K1189" s="48"/>
      <c r="L1189" s="457" t="str">
        <f t="shared" si="36"/>
        <v/>
      </c>
      <c r="M1189" s="245" cm="1">
        <f t="array" ref="M1189">SUMPRODUCT(--(N1189:Q1189&lt;&gt;"")) + IF(TRIM(R1189)="",0,LEN(R1189)-LEN(SUBSTITUTE(R1189,",",""))+1)</f>
        <v>0</v>
      </c>
      <c r="N1189" s="242" t="str">
        <f>IF(AND(I1189&lt;&gt;0,I1189&lt;&gt;""),IF(TRIM(SUBSTITUTE(B1189,CHAR(160),""))="","",IF(ISNUMBER(MATCH(TRIM(SUBSTITUTE(B1189,CHAR(160),"")),'Look Up Values'!$B$2:$B$500,0)),"","Origin error")),"")</f>
        <v/>
      </c>
      <c r="O1189" s="242" t="str">
        <f>IF(AND(I1189&lt;&gt;0,I1189&lt;&gt;""),IF(C1189="","",IF(AND(ISNUMBER(--LEFT(C1189,FIND(" ",C1189&amp;" ")-1)),OR(LEN(LEFT(C1189,FIND(" ",C1189&amp;" ")-1))=6,LEN(LEFT(C1189,FIND(" ",C1189&amp;" ")-1))=7),OR(ISNUMBER(MATCH(LEFT(C1189,FIND(" ",C1189&amp;" ")-1),'Look Up Values'!$G$2:$G$1000,0)),ISNUMBER(MATCH(LEFT(C1189,FIND(" ",C1189&amp;" ")-1),'Look Up Values'!$AE$2:$AE$2000,0)))),"","EWC error")),"")</f>
        <v/>
      </c>
      <c r="P1189" s="242" t="str" cm="1">
        <f t="array" ref="P1189">IF(AND(I1189&lt;&gt;0,I1189&lt;&gt;""),IF(D1189="","",IF(ISNUMBER(MATCH(SUBSTITUTE(D1189," ",""),SUBSTITUTE('Look Up Values'!$S$2:$S$120," ",""),0)),"","D&amp;R error")),"")</f>
        <v/>
      </c>
      <c r="Q1189" s="242" t="str" cm="1">
        <f t="array" ref="Q1189">IF(AND(I1189&lt;&gt;0,I1189&lt;&gt;""),IF(G1189="","",IF(ISNUMBER(MATCH(SUBSTITUTE(G1189," ",""),SUBSTITUTE('Look Up Values'!$I$2:$I$10," ",""),0)),"","State error")),"")</f>
        <v/>
      </c>
      <c r="R1189" s="260" t="str">
        <f t="shared" si="37"/>
        <v/>
      </c>
    </row>
    <row r="1190" spans="1:18" ht="15.75">
      <c r="A1190" s="250">
        <v>1183</v>
      </c>
      <c r="B1190" s="198"/>
      <c r="C1190" s="25"/>
      <c r="D1190" s="25"/>
      <c r="E1190" s="25"/>
      <c r="F1190" s="25"/>
      <c r="G1190" s="26"/>
      <c r="H1190" s="27"/>
      <c r="I1190" s="28"/>
      <c r="J1190" s="430"/>
      <c r="K1190" s="48"/>
      <c r="L1190" s="457" t="str">
        <f t="shared" si="36"/>
        <v/>
      </c>
      <c r="M1190" s="245" cm="1">
        <f t="array" ref="M1190">SUMPRODUCT(--(N1190:Q1190&lt;&gt;"")) + IF(TRIM(R1190)="",0,LEN(R1190)-LEN(SUBSTITUTE(R1190,",",""))+1)</f>
        <v>0</v>
      </c>
      <c r="N1190" s="242" t="str">
        <f>IF(AND(I1190&lt;&gt;0,I1190&lt;&gt;""),IF(TRIM(SUBSTITUTE(B1190,CHAR(160),""))="","",IF(ISNUMBER(MATCH(TRIM(SUBSTITUTE(B1190,CHAR(160),"")),'Look Up Values'!$B$2:$B$500,0)),"","Origin error")),"")</f>
        <v/>
      </c>
      <c r="O1190" s="242" t="str">
        <f>IF(AND(I1190&lt;&gt;0,I1190&lt;&gt;""),IF(C1190="","",IF(AND(ISNUMBER(--LEFT(C1190,FIND(" ",C1190&amp;" ")-1)),OR(LEN(LEFT(C1190,FIND(" ",C1190&amp;" ")-1))=6,LEN(LEFT(C1190,FIND(" ",C1190&amp;" ")-1))=7),OR(ISNUMBER(MATCH(LEFT(C1190,FIND(" ",C1190&amp;" ")-1),'Look Up Values'!$G$2:$G$1000,0)),ISNUMBER(MATCH(LEFT(C1190,FIND(" ",C1190&amp;" ")-1),'Look Up Values'!$AE$2:$AE$2000,0)))),"","EWC error")),"")</f>
        <v/>
      </c>
      <c r="P1190" s="242" t="str" cm="1">
        <f t="array" ref="P1190">IF(AND(I1190&lt;&gt;0,I1190&lt;&gt;""),IF(D1190="","",IF(ISNUMBER(MATCH(SUBSTITUTE(D1190," ",""),SUBSTITUTE('Look Up Values'!$S$2:$S$120," ",""),0)),"","D&amp;R error")),"")</f>
        <v/>
      </c>
      <c r="Q1190" s="242" t="str" cm="1">
        <f t="array" ref="Q1190">IF(AND(I1190&lt;&gt;0,I1190&lt;&gt;""),IF(G1190="","",IF(ISNUMBER(MATCH(SUBSTITUTE(G1190," ",""),SUBSTITUTE('Look Up Values'!$I$2:$I$10," ",""),0)),"","State error")),"")</f>
        <v/>
      </c>
      <c r="R1190" s="260" t="str">
        <f t="shared" si="37"/>
        <v/>
      </c>
    </row>
    <row r="1191" spans="1:18" ht="15.75">
      <c r="A1191" s="250">
        <v>1184</v>
      </c>
      <c r="B1191" s="198"/>
      <c r="C1191" s="25"/>
      <c r="D1191" s="25"/>
      <c r="E1191" s="25"/>
      <c r="F1191" s="25"/>
      <c r="G1191" s="26"/>
      <c r="H1191" s="27"/>
      <c r="I1191" s="28"/>
      <c r="J1191" s="430"/>
      <c r="K1191" s="48"/>
      <c r="L1191" s="457" t="str">
        <f t="shared" si="36"/>
        <v/>
      </c>
      <c r="M1191" s="245" cm="1">
        <f t="array" ref="M1191">SUMPRODUCT(--(N1191:Q1191&lt;&gt;"")) + IF(TRIM(R1191)="",0,LEN(R1191)-LEN(SUBSTITUTE(R1191,",",""))+1)</f>
        <v>0</v>
      </c>
      <c r="N1191" s="242" t="str">
        <f>IF(AND(I1191&lt;&gt;0,I1191&lt;&gt;""),IF(TRIM(SUBSTITUTE(B1191,CHAR(160),""))="","",IF(ISNUMBER(MATCH(TRIM(SUBSTITUTE(B1191,CHAR(160),"")),'Look Up Values'!$B$2:$B$500,0)),"","Origin error")),"")</f>
        <v/>
      </c>
      <c r="O1191" s="242" t="str">
        <f>IF(AND(I1191&lt;&gt;0,I1191&lt;&gt;""),IF(C1191="","",IF(AND(ISNUMBER(--LEFT(C1191,FIND(" ",C1191&amp;" ")-1)),OR(LEN(LEFT(C1191,FIND(" ",C1191&amp;" ")-1))=6,LEN(LEFT(C1191,FIND(" ",C1191&amp;" ")-1))=7),OR(ISNUMBER(MATCH(LEFT(C1191,FIND(" ",C1191&amp;" ")-1),'Look Up Values'!$G$2:$G$1000,0)),ISNUMBER(MATCH(LEFT(C1191,FIND(" ",C1191&amp;" ")-1),'Look Up Values'!$AE$2:$AE$2000,0)))),"","EWC error")),"")</f>
        <v/>
      </c>
      <c r="P1191" s="242" t="str" cm="1">
        <f t="array" ref="P1191">IF(AND(I1191&lt;&gt;0,I1191&lt;&gt;""),IF(D1191="","",IF(ISNUMBER(MATCH(SUBSTITUTE(D1191," ",""),SUBSTITUTE('Look Up Values'!$S$2:$S$120," ",""),0)),"","D&amp;R error")),"")</f>
        <v/>
      </c>
      <c r="Q1191" s="242" t="str" cm="1">
        <f t="array" ref="Q1191">IF(AND(I1191&lt;&gt;0,I1191&lt;&gt;""),IF(G1191="","",IF(ISNUMBER(MATCH(SUBSTITUTE(G1191," ",""),SUBSTITUTE('Look Up Values'!$I$2:$I$10," ",""),0)),"","State error")),"")</f>
        <v/>
      </c>
      <c r="R1191" s="260" t="str">
        <f t="shared" si="37"/>
        <v/>
      </c>
    </row>
    <row r="1192" spans="1:18" ht="15.75">
      <c r="A1192" s="250">
        <v>1185</v>
      </c>
      <c r="B1192" s="198"/>
      <c r="C1192" s="25"/>
      <c r="D1192" s="25"/>
      <c r="E1192" s="25"/>
      <c r="F1192" s="25"/>
      <c r="G1192" s="26"/>
      <c r="H1192" s="27"/>
      <c r="I1192" s="28"/>
      <c r="J1192" s="430"/>
      <c r="K1192" s="48"/>
      <c r="L1192" s="457" t="str">
        <f t="shared" si="36"/>
        <v/>
      </c>
      <c r="M1192" s="245" cm="1">
        <f t="array" ref="M1192">SUMPRODUCT(--(N1192:Q1192&lt;&gt;"")) + IF(TRIM(R1192)="",0,LEN(R1192)-LEN(SUBSTITUTE(R1192,",",""))+1)</f>
        <v>0</v>
      </c>
      <c r="N1192" s="242" t="str">
        <f>IF(AND(I1192&lt;&gt;0,I1192&lt;&gt;""),IF(TRIM(SUBSTITUTE(B1192,CHAR(160),""))="","",IF(ISNUMBER(MATCH(TRIM(SUBSTITUTE(B1192,CHAR(160),"")),'Look Up Values'!$B$2:$B$500,0)),"","Origin error")),"")</f>
        <v/>
      </c>
      <c r="O1192" s="242" t="str">
        <f>IF(AND(I1192&lt;&gt;0,I1192&lt;&gt;""),IF(C1192="","",IF(AND(ISNUMBER(--LEFT(C1192,FIND(" ",C1192&amp;" ")-1)),OR(LEN(LEFT(C1192,FIND(" ",C1192&amp;" ")-1))=6,LEN(LEFT(C1192,FIND(" ",C1192&amp;" ")-1))=7),OR(ISNUMBER(MATCH(LEFT(C1192,FIND(" ",C1192&amp;" ")-1),'Look Up Values'!$G$2:$G$1000,0)),ISNUMBER(MATCH(LEFT(C1192,FIND(" ",C1192&amp;" ")-1),'Look Up Values'!$AE$2:$AE$2000,0)))),"","EWC error")),"")</f>
        <v/>
      </c>
      <c r="P1192" s="242" t="str" cm="1">
        <f t="array" ref="P1192">IF(AND(I1192&lt;&gt;0,I1192&lt;&gt;""),IF(D1192="","",IF(ISNUMBER(MATCH(SUBSTITUTE(D1192," ",""),SUBSTITUTE('Look Up Values'!$S$2:$S$120," ",""),0)),"","D&amp;R error")),"")</f>
        <v/>
      </c>
      <c r="Q1192" s="242" t="str" cm="1">
        <f t="array" ref="Q1192">IF(AND(I1192&lt;&gt;0,I1192&lt;&gt;""),IF(G1192="","",IF(ISNUMBER(MATCH(SUBSTITUTE(G1192," ",""),SUBSTITUTE('Look Up Values'!$I$2:$I$10," ",""),0)),"","State error")),"")</f>
        <v/>
      </c>
      <c r="R1192" s="260" t="str">
        <f t="shared" si="37"/>
        <v/>
      </c>
    </row>
    <row r="1193" spans="1:18" ht="15.75">
      <c r="A1193" s="250">
        <v>1186</v>
      </c>
      <c r="B1193" s="198"/>
      <c r="C1193" s="25"/>
      <c r="D1193" s="25"/>
      <c r="E1193" s="25"/>
      <c r="F1193" s="25"/>
      <c r="G1193" s="26"/>
      <c r="H1193" s="27"/>
      <c r="I1193" s="28"/>
      <c r="J1193" s="430"/>
      <c r="K1193" s="48"/>
      <c r="L1193" s="457" t="str">
        <f t="shared" si="36"/>
        <v/>
      </c>
      <c r="M1193" s="245" cm="1">
        <f t="array" ref="M1193">SUMPRODUCT(--(N1193:Q1193&lt;&gt;"")) + IF(TRIM(R1193)="",0,LEN(R1193)-LEN(SUBSTITUTE(R1193,",",""))+1)</f>
        <v>0</v>
      </c>
      <c r="N1193" s="242" t="str">
        <f>IF(AND(I1193&lt;&gt;0,I1193&lt;&gt;""),IF(TRIM(SUBSTITUTE(B1193,CHAR(160),""))="","",IF(ISNUMBER(MATCH(TRIM(SUBSTITUTE(B1193,CHAR(160),"")),'Look Up Values'!$B$2:$B$500,0)),"","Origin error")),"")</f>
        <v/>
      </c>
      <c r="O1193" s="242" t="str">
        <f>IF(AND(I1193&lt;&gt;0,I1193&lt;&gt;""),IF(C1193="","",IF(AND(ISNUMBER(--LEFT(C1193,FIND(" ",C1193&amp;" ")-1)),OR(LEN(LEFT(C1193,FIND(" ",C1193&amp;" ")-1))=6,LEN(LEFT(C1193,FIND(" ",C1193&amp;" ")-1))=7),OR(ISNUMBER(MATCH(LEFT(C1193,FIND(" ",C1193&amp;" ")-1),'Look Up Values'!$G$2:$G$1000,0)),ISNUMBER(MATCH(LEFT(C1193,FIND(" ",C1193&amp;" ")-1),'Look Up Values'!$AE$2:$AE$2000,0)))),"","EWC error")),"")</f>
        <v/>
      </c>
      <c r="P1193" s="242" t="str" cm="1">
        <f t="array" ref="P1193">IF(AND(I1193&lt;&gt;0,I1193&lt;&gt;""),IF(D1193="","",IF(ISNUMBER(MATCH(SUBSTITUTE(D1193," ",""),SUBSTITUTE('Look Up Values'!$S$2:$S$120," ",""),0)),"","D&amp;R error")),"")</f>
        <v/>
      </c>
      <c r="Q1193" s="242" t="str" cm="1">
        <f t="array" ref="Q1193">IF(AND(I1193&lt;&gt;0,I1193&lt;&gt;""),IF(G1193="","",IF(ISNUMBER(MATCH(SUBSTITUTE(G1193," ",""),SUBSTITUTE('Look Up Values'!$I$2:$I$10," ",""),0)),"","State error")),"")</f>
        <v/>
      </c>
      <c r="R1193" s="260" t="str">
        <f t="shared" si="37"/>
        <v/>
      </c>
    </row>
    <row r="1194" spans="1:18" ht="15.75">
      <c r="A1194" s="250">
        <v>1187</v>
      </c>
      <c r="B1194" s="198"/>
      <c r="C1194" s="25"/>
      <c r="D1194" s="25"/>
      <c r="E1194" s="25"/>
      <c r="F1194" s="25"/>
      <c r="G1194" s="26"/>
      <c r="H1194" s="27"/>
      <c r="I1194" s="28"/>
      <c r="J1194" s="430"/>
      <c r="K1194" s="48"/>
      <c r="L1194" s="457" t="str">
        <f t="shared" si="36"/>
        <v/>
      </c>
      <c r="M1194" s="245" cm="1">
        <f t="array" ref="M1194">SUMPRODUCT(--(N1194:Q1194&lt;&gt;"")) + IF(TRIM(R1194)="",0,LEN(R1194)-LEN(SUBSTITUTE(R1194,",",""))+1)</f>
        <v>0</v>
      </c>
      <c r="N1194" s="242" t="str">
        <f>IF(AND(I1194&lt;&gt;0,I1194&lt;&gt;""),IF(TRIM(SUBSTITUTE(B1194,CHAR(160),""))="","",IF(ISNUMBER(MATCH(TRIM(SUBSTITUTE(B1194,CHAR(160),"")),'Look Up Values'!$B$2:$B$500,0)),"","Origin error")),"")</f>
        <v/>
      </c>
      <c r="O1194" s="242" t="str">
        <f>IF(AND(I1194&lt;&gt;0,I1194&lt;&gt;""),IF(C1194="","",IF(AND(ISNUMBER(--LEFT(C1194,FIND(" ",C1194&amp;" ")-1)),OR(LEN(LEFT(C1194,FIND(" ",C1194&amp;" ")-1))=6,LEN(LEFT(C1194,FIND(" ",C1194&amp;" ")-1))=7),OR(ISNUMBER(MATCH(LEFT(C1194,FIND(" ",C1194&amp;" ")-1),'Look Up Values'!$G$2:$G$1000,0)),ISNUMBER(MATCH(LEFT(C1194,FIND(" ",C1194&amp;" ")-1),'Look Up Values'!$AE$2:$AE$2000,0)))),"","EWC error")),"")</f>
        <v/>
      </c>
      <c r="P1194" s="242" t="str" cm="1">
        <f t="array" ref="P1194">IF(AND(I1194&lt;&gt;0,I1194&lt;&gt;""),IF(D1194="","",IF(ISNUMBER(MATCH(SUBSTITUTE(D1194," ",""),SUBSTITUTE('Look Up Values'!$S$2:$S$120," ",""),0)),"","D&amp;R error")),"")</f>
        <v/>
      </c>
      <c r="Q1194" s="242" t="str" cm="1">
        <f t="array" ref="Q1194">IF(AND(I1194&lt;&gt;0,I1194&lt;&gt;""),IF(G1194="","",IF(ISNUMBER(MATCH(SUBSTITUTE(G1194," ",""),SUBSTITUTE('Look Up Values'!$I$2:$I$10," ",""),0)),"","State error")),"")</f>
        <v/>
      </c>
      <c r="R1194" s="260" t="str">
        <f t="shared" si="37"/>
        <v/>
      </c>
    </row>
    <row r="1195" spans="1:18" ht="15.75">
      <c r="A1195" s="250">
        <v>1188</v>
      </c>
      <c r="B1195" s="198"/>
      <c r="C1195" s="25"/>
      <c r="D1195" s="25"/>
      <c r="E1195" s="25"/>
      <c r="F1195" s="25"/>
      <c r="G1195" s="26"/>
      <c r="H1195" s="27"/>
      <c r="I1195" s="28"/>
      <c r="J1195" s="430"/>
      <c r="K1195" s="48"/>
      <c r="L1195" s="457" t="str">
        <f t="shared" si="36"/>
        <v/>
      </c>
      <c r="M1195" s="245" cm="1">
        <f t="array" ref="M1195">SUMPRODUCT(--(N1195:Q1195&lt;&gt;"")) + IF(TRIM(R1195)="",0,LEN(R1195)-LEN(SUBSTITUTE(R1195,",",""))+1)</f>
        <v>0</v>
      </c>
      <c r="N1195" s="242" t="str">
        <f>IF(AND(I1195&lt;&gt;0,I1195&lt;&gt;""),IF(TRIM(SUBSTITUTE(B1195,CHAR(160),""))="","",IF(ISNUMBER(MATCH(TRIM(SUBSTITUTE(B1195,CHAR(160),"")),'Look Up Values'!$B$2:$B$500,0)),"","Origin error")),"")</f>
        <v/>
      </c>
      <c r="O1195" s="242" t="str">
        <f>IF(AND(I1195&lt;&gt;0,I1195&lt;&gt;""),IF(C1195="","",IF(AND(ISNUMBER(--LEFT(C1195,FIND(" ",C1195&amp;" ")-1)),OR(LEN(LEFT(C1195,FIND(" ",C1195&amp;" ")-1))=6,LEN(LEFT(C1195,FIND(" ",C1195&amp;" ")-1))=7),OR(ISNUMBER(MATCH(LEFT(C1195,FIND(" ",C1195&amp;" ")-1),'Look Up Values'!$G$2:$G$1000,0)),ISNUMBER(MATCH(LEFT(C1195,FIND(" ",C1195&amp;" ")-1),'Look Up Values'!$AE$2:$AE$2000,0)))),"","EWC error")),"")</f>
        <v/>
      </c>
      <c r="P1195" s="242" t="str" cm="1">
        <f t="array" ref="P1195">IF(AND(I1195&lt;&gt;0,I1195&lt;&gt;""),IF(D1195="","",IF(ISNUMBER(MATCH(SUBSTITUTE(D1195," ",""),SUBSTITUTE('Look Up Values'!$S$2:$S$120," ",""),0)),"","D&amp;R error")),"")</f>
        <v/>
      </c>
      <c r="Q1195" s="242" t="str" cm="1">
        <f t="array" ref="Q1195">IF(AND(I1195&lt;&gt;0,I1195&lt;&gt;""),IF(G1195="","",IF(ISNUMBER(MATCH(SUBSTITUTE(G1195," ",""),SUBSTITUTE('Look Up Values'!$I$2:$I$10," ",""),0)),"","State error")),"")</f>
        <v/>
      </c>
      <c r="R1195" s="260" t="str">
        <f t="shared" si="37"/>
        <v/>
      </c>
    </row>
    <row r="1196" spans="1:18" ht="15.75">
      <c r="A1196" s="250">
        <v>1189</v>
      </c>
      <c r="B1196" s="198"/>
      <c r="C1196" s="25"/>
      <c r="D1196" s="25"/>
      <c r="E1196" s="25"/>
      <c r="F1196" s="25"/>
      <c r="G1196" s="26"/>
      <c r="H1196" s="27"/>
      <c r="I1196" s="28"/>
      <c r="J1196" s="430"/>
      <c r="K1196" s="48"/>
      <c r="L1196" s="457" t="str">
        <f t="shared" si="36"/>
        <v/>
      </c>
      <c r="M1196" s="245" cm="1">
        <f t="array" ref="M1196">SUMPRODUCT(--(N1196:Q1196&lt;&gt;"")) + IF(TRIM(R1196)="",0,LEN(R1196)-LEN(SUBSTITUTE(R1196,",",""))+1)</f>
        <v>0</v>
      </c>
      <c r="N1196" s="242" t="str">
        <f>IF(AND(I1196&lt;&gt;0,I1196&lt;&gt;""),IF(TRIM(SUBSTITUTE(B1196,CHAR(160),""))="","",IF(ISNUMBER(MATCH(TRIM(SUBSTITUTE(B1196,CHAR(160),"")),'Look Up Values'!$B$2:$B$500,0)),"","Origin error")),"")</f>
        <v/>
      </c>
      <c r="O1196" s="242" t="str">
        <f>IF(AND(I1196&lt;&gt;0,I1196&lt;&gt;""),IF(C1196="","",IF(AND(ISNUMBER(--LEFT(C1196,FIND(" ",C1196&amp;" ")-1)),OR(LEN(LEFT(C1196,FIND(" ",C1196&amp;" ")-1))=6,LEN(LEFT(C1196,FIND(" ",C1196&amp;" ")-1))=7),OR(ISNUMBER(MATCH(LEFT(C1196,FIND(" ",C1196&amp;" ")-1),'Look Up Values'!$G$2:$G$1000,0)),ISNUMBER(MATCH(LEFT(C1196,FIND(" ",C1196&amp;" ")-1),'Look Up Values'!$AE$2:$AE$2000,0)))),"","EWC error")),"")</f>
        <v/>
      </c>
      <c r="P1196" s="242" t="str" cm="1">
        <f t="array" ref="P1196">IF(AND(I1196&lt;&gt;0,I1196&lt;&gt;""),IF(D1196="","",IF(ISNUMBER(MATCH(SUBSTITUTE(D1196," ",""),SUBSTITUTE('Look Up Values'!$S$2:$S$120," ",""),0)),"","D&amp;R error")),"")</f>
        <v/>
      </c>
      <c r="Q1196" s="242" t="str" cm="1">
        <f t="array" ref="Q1196">IF(AND(I1196&lt;&gt;0,I1196&lt;&gt;""),IF(G1196="","",IF(ISNUMBER(MATCH(SUBSTITUTE(G1196," ",""),SUBSTITUTE('Look Up Values'!$I$2:$I$10," ",""),0)),"","State error")),"")</f>
        <v/>
      </c>
      <c r="R1196" s="260" t="str">
        <f t="shared" si="37"/>
        <v/>
      </c>
    </row>
    <row r="1197" spans="1:18" ht="15.75">
      <c r="A1197" s="250">
        <v>1190</v>
      </c>
      <c r="B1197" s="198"/>
      <c r="C1197" s="25"/>
      <c r="D1197" s="25"/>
      <c r="E1197" s="25"/>
      <c r="F1197" s="25"/>
      <c r="G1197" s="26"/>
      <c r="H1197" s="27"/>
      <c r="I1197" s="28"/>
      <c r="J1197" s="430"/>
      <c r="K1197" s="48"/>
      <c r="L1197" s="457" t="str">
        <f t="shared" si="36"/>
        <v/>
      </c>
      <c r="M1197" s="245" cm="1">
        <f t="array" ref="M1197">SUMPRODUCT(--(N1197:Q1197&lt;&gt;"")) + IF(TRIM(R1197)="",0,LEN(R1197)-LEN(SUBSTITUTE(R1197,",",""))+1)</f>
        <v>0</v>
      </c>
      <c r="N1197" s="242" t="str">
        <f>IF(AND(I1197&lt;&gt;0,I1197&lt;&gt;""),IF(TRIM(SUBSTITUTE(B1197,CHAR(160),""))="","",IF(ISNUMBER(MATCH(TRIM(SUBSTITUTE(B1197,CHAR(160),"")),'Look Up Values'!$B$2:$B$500,0)),"","Origin error")),"")</f>
        <v/>
      </c>
      <c r="O1197" s="242" t="str">
        <f>IF(AND(I1197&lt;&gt;0,I1197&lt;&gt;""),IF(C1197="","",IF(AND(ISNUMBER(--LEFT(C1197,FIND(" ",C1197&amp;" ")-1)),OR(LEN(LEFT(C1197,FIND(" ",C1197&amp;" ")-1))=6,LEN(LEFT(C1197,FIND(" ",C1197&amp;" ")-1))=7),OR(ISNUMBER(MATCH(LEFT(C1197,FIND(" ",C1197&amp;" ")-1),'Look Up Values'!$G$2:$G$1000,0)),ISNUMBER(MATCH(LEFT(C1197,FIND(" ",C1197&amp;" ")-1),'Look Up Values'!$AE$2:$AE$2000,0)))),"","EWC error")),"")</f>
        <v/>
      </c>
      <c r="P1197" s="242" t="str" cm="1">
        <f t="array" ref="P1197">IF(AND(I1197&lt;&gt;0,I1197&lt;&gt;""),IF(D1197="","",IF(ISNUMBER(MATCH(SUBSTITUTE(D1197," ",""),SUBSTITUTE('Look Up Values'!$S$2:$S$120," ",""),0)),"","D&amp;R error")),"")</f>
        <v/>
      </c>
      <c r="Q1197" s="242" t="str" cm="1">
        <f t="array" ref="Q1197">IF(AND(I1197&lt;&gt;0,I1197&lt;&gt;""),IF(G1197="","",IF(ISNUMBER(MATCH(SUBSTITUTE(G1197," ",""),SUBSTITUTE('Look Up Values'!$I$2:$I$10," ",""),0)),"","State error")),"")</f>
        <v/>
      </c>
      <c r="R1197" s="260" t="str">
        <f t="shared" si="37"/>
        <v/>
      </c>
    </row>
    <row r="1198" spans="1:18" ht="15.75">
      <c r="A1198" s="250">
        <v>1191</v>
      </c>
      <c r="B1198" s="198"/>
      <c r="C1198" s="25"/>
      <c r="D1198" s="25"/>
      <c r="E1198" s="25"/>
      <c r="F1198" s="25"/>
      <c r="G1198" s="26"/>
      <c r="H1198" s="27"/>
      <c r="I1198" s="28"/>
      <c r="J1198" s="430"/>
      <c r="K1198" s="48"/>
      <c r="L1198" s="457" t="str">
        <f t="shared" si="36"/>
        <v/>
      </c>
      <c r="M1198" s="245" cm="1">
        <f t="array" ref="M1198">SUMPRODUCT(--(N1198:Q1198&lt;&gt;"")) + IF(TRIM(R1198)="",0,LEN(R1198)-LEN(SUBSTITUTE(R1198,",",""))+1)</f>
        <v>0</v>
      </c>
      <c r="N1198" s="242" t="str">
        <f>IF(AND(I1198&lt;&gt;0,I1198&lt;&gt;""),IF(TRIM(SUBSTITUTE(B1198,CHAR(160),""))="","",IF(ISNUMBER(MATCH(TRIM(SUBSTITUTE(B1198,CHAR(160),"")),'Look Up Values'!$B$2:$B$500,0)),"","Origin error")),"")</f>
        <v/>
      </c>
      <c r="O1198" s="242" t="str">
        <f>IF(AND(I1198&lt;&gt;0,I1198&lt;&gt;""),IF(C1198="","",IF(AND(ISNUMBER(--LEFT(C1198,FIND(" ",C1198&amp;" ")-1)),OR(LEN(LEFT(C1198,FIND(" ",C1198&amp;" ")-1))=6,LEN(LEFT(C1198,FIND(" ",C1198&amp;" ")-1))=7),OR(ISNUMBER(MATCH(LEFT(C1198,FIND(" ",C1198&amp;" ")-1),'Look Up Values'!$G$2:$G$1000,0)),ISNUMBER(MATCH(LEFT(C1198,FIND(" ",C1198&amp;" ")-1),'Look Up Values'!$AE$2:$AE$2000,0)))),"","EWC error")),"")</f>
        <v/>
      </c>
      <c r="P1198" s="242" t="str" cm="1">
        <f t="array" ref="P1198">IF(AND(I1198&lt;&gt;0,I1198&lt;&gt;""),IF(D1198="","",IF(ISNUMBER(MATCH(SUBSTITUTE(D1198," ",""),SUBSTITUTE('Look Up Values'!$S$2:$S$120," ",""),0)),"","D&amp;R error")),"")</f>
        <v/>
      </c>
      <c r="Q1198" s="242" t="str" cm="1">
        <f t="array" ref="Q1198">IF(AND(I1198&lt;&gt;0,I1198&lt;&gt;""),IF(G1198="","",IF(ISNUMBER(MATCH(SUBSTITUTE(G1198," ",""),SUBSTITUTE('Look Up Values'!$I$2:$I$10," ",""),0)),"","State error")),"")</f>
        <v/>
      </c>
      <c r="R1198" s="260" t="str">
        <f t="shared" si="37"/>
        <v/>
      </c>
    </row>
    <row r="1199" spans="1:18" ht="15.75">
      <c r="A1199" s="250">
        <v>1192</v>
      </c>
      <c r="B1199" s="198"/>
      <c r="C1199" s="25"/>
      <c r="D1199" s="25"/>
      <c r="E1199" s="25"/>
      <c r="F1199" s="25"/>
      <c r="G1199" s="26"/>
      <c r="H1199" s="27"/>
      <c r="I1199" s="28"/>
      <c r="J1199" s="430"/>
      <c r="K1199" s="48"/>
      <c r="L1199" s="457" t="str">
        <f t="shared" si="36"/>
        <v/>
      </c>
      <c r="M1199" s="245" cm="1">
        <f t="array" ref="M1199">SUMPRODUCT(--(N1199:Q1199&lt;&gt;"")) + IF(TRIM(R1199)="",0,LEN(R1199)-LEN(SUBSTITUTE(R1199,",",""))+1)</f>
        <v>0</v>
      </c>
      <c r="N1199" s="242" t="str">
        <f>IF(AND(I1199&lt;&gt;0,I1199&lt;&gt;""),IF(TRIM(SUBSTITUTE(B1199,CHAR(160),""))="","",IF(ISNUMBER(MATCH(TRIM(SUBSTITUTE(B1199,CHAR(160),"")),'Look Up Values'!$B$2:$B$500,0)),"","Origin error")),"")</f>
        <v/>
      </c>
      <c r="O1199" s="242" t="str">
        <f>IF(AND(I1199&lt;&gt;0,I1199&lt;&gt;""),IF(C1199="","",IF(AND(ISNUMBER(--LEFT(C1199,FIND(" ",C1199&amp;" ")-1)),OR(LEN(LEFT(C1199,FIND(" ",C1199&amp;" ")-1))=6,LEN(LEFT(C1199,FIND(" ",C1199&amp;" ")-1))=7),OR(ISNUMBER(MATCH(LEFT(C1199,FIND(" ",C1199&amp;" ")-1),'Look Up Values'!$G$2:$G$1000,0)),ISNUMBER(MATCH(LEFT(C1199,FIND(" ",C1199&amp;" ")-1),'Look Up Values'!$AE$2:$AE$2000,0)))),"","EWC error")),"")</f>
        <v/>
      </c>
      <c r="P1199" s="242" t="str" cm="1">
        <f t="array" ref="P1199">IF(AND(I1199&lt;&gt;0,I1199&lt;&gt;""),IF(D1199="","",IF(ISNUMBER(MATCH(SUBSTITUTE(D1199," ",""),SUBSTITUTE('Look Up Values'!$S$2:$S$120," ",""),0)),"","D&amp;R error")),"")</f>
        <v/>
      </c>
      <c r="Q1199" s="242" t="str" cm="1">
        <f t="array" ref="Q1199">IF(AND(I1199&lt;&gt;0,I1199&lt;&gt;""),IF(G1199="","",IF(ISNUMBER(MATCH(SUBSTITUTE(G1199," ",""),SUBSTITUTE('Look Up Values'!$I$2:$I$10," ",""),0)),"","State error")),"")</f>
        <v/>
      </c>
      <c r="R1199" s="260" t="str">
        <f t="shared" si="37"/>
        <v/>
      </c>
    </row>
    <row r="1200" spans="1:18" ht="15.75">
      <c r="A1200" s="250">
        <v>1193</v>
      </c>
      <c r="B1200" s="198"/>
      <c r="C1200" s="25"/>
      <c r="D1200" s="25"/>
      <c r="E1200" s="25"/>
      <c r="F1200" s="25"/>
      <c r="G1200" s="26"/>
      <c r="H1200" s="27"/>
      <c r="I1200" s="28"/>
      <c r="J1200" s="430"/>
      <c r="K1200" s="48"/>
      <c r="L1200" s="457" t="str">
        <f t="shared" si="36"/>
        <v/>
      </c>
      <c r="M1200" s="245" cm="1">
        <f t="array" ref="M1200">SUMPRODUCT(--(N1200:Q1200&lt;&gt;"")) + IF(TRIM(R1200)="",0,LEN(R1200)-LEN(SUBSTITUTE(R1200,",",""))+1)</f>
        <v>0</v>
      </c>
      <c r="N1200" s="242" t="str">
        <f>IF(AND(I1200&lt;&gt;0,I1200&lt;&gt;""),IF(TRIM(SUBSTITUTE(B1200,CHAR(160),""))="","",IF(ISNUMBER(MATCH(TRIM(SUBSTITUTE(B1200,CHAR(160),"")),'Look Up Values'!$B$2:$B$500,0)),"","Origin error")),"")</f>
        <v/>
      </c>
      <c r="O1200" s="242" t="str">
        <f>IF(AND(I1200&lt;&gt;0,I1200&lt;&gt;""),IF(C1200="","",IF(AND(ISNUMBER(--LEFT(C1200,FIND(" ",C1200&amp;" ")-1)),OR(LEN(LEFT(C1200,FIND(" ",C1200&amp;" ")-1))=6,LEN(LEFT(C1200,FIND(" ",C1200&amp;" ")-1))=7),OR(ISNUMBER(MATCH(LEFT(C1200,FIND(" ",C1200&amp;" ")-1),'Look Up Values'!$G$2:$G$1000,0)),ISNUMBER(MATCH(LEFT(C1200,FIND(" ",C1200&amp;" ")-1),'Look Up Values'!$AE$2:$AE$2000,0)))),"","EWC error")),"")</f>
        <v/>
      </c>
      <c r="P1200" s="242" t="str" cm="1">
        <f t="array" ref="P1200">IF(AND(I1200&lt;&gt;0,I1200&lt;&gt;""),IF(D1200="","",IF(ISNUMBER(MATCH(SUBSTITUTE(D1200," ",""),SUBSTITUTE('Look Up Values'!$S$2:$S$120," ",""),0)),"","D&amp;R error")),"")</f>
        <v/>
      </c>
      <c r="Q1200" s="242" t="str" cm="1">
        <f t="array" ref="Q1200">IF(AND(I1200&lt;&gt;0,I1200&lt;&gt;""),IF(G1200="","",IF(ISNUMBER(MATCH(SUBSTITUTE(G1200," ",""),SUBSTITUTE('Look Up Values'!$I$2:$I$10," ",""),0)),"","State error")),"")</f>
        <v/>
      </c>
      <c r="R1200" s="260" t="str">
        <f t="shared" si="37"/>
        <v/>
      </c>
    </row>
    <row r="1201" spans="1:18" ht="15.75">
      <c r="A1201" s="250">
        <v>1194</v>
      </c>
      <c r="B1201" s="198"/>
      <c r="C1201" s="25"/>
      <c r="D1201" s="25"/>
      <c r="E1201" s="25"/>
      <c r="F1201" s="25"/>
      <c r="G1201" s="26"/>
      <c r="H1201" s="27"/>
      <c r="I1201" s="28"/>
      <c r="J1201" s="430"/>
      <c r="K1201" s="48"/>
      <c r="L1201" s="457" t="str">
        <f t="shared" si="36"/>
        <v/>
      </c>
      <c r="M1201" s="245" cm="1">
        <f t="array" ref="M1201">SUMPRODUCT(--(N1201:Q1201&lt;&gt;"")) + IF(TRIM(R1201)="",0,LEN(R1201)-LEN(SUBSTITUTE(R1201,",",""))+1)</f>
        <v>0</v>
      </c>
      <c r="N1201" s="242" t="str">
        <f>IF(AND(I1201&lt;&gt;0,I1201&lt;&gt;""),IF(TRIM(SUBSTITUTE(B1201,CHAR(160),""))="","",IF(ISNUMBER(MATCH(TRIM(SUBSTITUTE(B1201,CHAR(160),"")),'Look Up Values'!$B$2:$B$500,0)),"","Origin error")),"")</f>
        <v/>
      </c>
      <c r="O1201" s="242" t="str">
        <f>IF(AND(I1201&lt;&gt;0,I1201&lt;&gt;""),IF(C1201="","",IF(AND(ISNUMBER(--LEFT(C1201,FIND(" ",C1201&amp;" ")-1)),OR(LEN(LEFT(C1201,FIND(" ",C1201&amp;" ")-1))=6,LEN(LEFT(C1201,FIND(" ",C1201&amp;" ")-1))=7),OR(ISNUMBER(MATCH(LEFT(C1201,FIND(" ",C1201&amp;" ")-1),'Look Up Values'!$G$2:$G$1000,0)),ISNUMBER(MATCH(LEFT(C1201,FIND(" ",C1201&amp;" ")-1),'Look Up Values'!$AE$2:$AE$2000,0)))),"","EWC error")),"")</f>
        <v/>
      </c>
      <c r="P1201" s="242" t="str" cm="1">
        <f t="array" ref="P1201">IF(AND(I1201&lt;&gt;0,I1201&lt;&gt;""),IF(D1201="","",IF(ISNUMBER(MATCH(SUBSTITUTE(D1201," ",""),SUBSTITUTE('Look Up Values'!$S$2:$S$120," ",""),0)),"","D&amp;R error")),"")</f>
        <v/>
      </c>
      <c r="Q1201" s="242" t="str" cm="1">
        <f t="array" ref="Q1201">IF(AND(I1201&lt;&gt;0,I1201&lt;&gt;""),IF(G1201="","",IF(ISNUMBER(MATCH(SUBSTITUTE(G1201," ",""),SUBSTITUTE('Look Up Values'!$I$2:$I$10," ",""),0)),"","State error")),"")</f>
        <v/>
      </c>
      <c r="R1201" s="260" t="str">
        <f t="shared" si="37"/>
        <v/>
      </c>
    </row>
    <row r="1202" spans="1:18" ht="15.75">
      <c r="A1202" s="250">
        <v>1195</v>
      </c>
      <c r="B1202" s="198"/>
      <c r="C1202" s="25"/>
      <c r="D1202" s="25"/>
      <c r="E1202" s="25"/>
      <c r="F1202" s="25"/>
      <c r="G1202" s="26"/>
      <c r="H1202" s="27"/>
      <c r="I1202" s="28"/>
      <c r="J1202" s="430"/>
      <c r="K1202" s="48"/>
      <c r="L1202" s="457" t="str">
        <f t="shared" si="36"/>
        <v/>
      </c>
      <c r="M1202" s="245" cm="1">
        <f t="array" ref="M1202">SUMPRODUCT(--(N1202:Q1202&lt;&gt;"")) + IF(TRIM(R1202)="",0,LEN(R1202)-LEN(SUBSTITUTE(R1202,",",""))+1)</f>
        <v>0</v>
      </c>
      <c r="N1202" s="242" t="str">
        <f>IF(AND(I1202&lt;&gt;0,I1202&lt;&gt;""),IF(TRIM(SUBSTITUTE(B1202,CHAR(160),""))="","",IF(ISNUMBER(MATCH(TRIM(SUBSTITUTE(B1202,CHAR(160),"")),'Look Up Values'!$B$2:$B$500,0)),"","Origin error")),"")</f>
        <v/>
      </c>
      <c r="O1202" s="242" t="str">
        <f>IF(AND(I1202&lt;&gt;0,I1202&lt;&gt;""),IF(C1202="","",IF(AND(ISNUMBER(--LEFT(C1202,FIND(" ",C1202&amp;" ")-1)),OR(LEN(LEFT(C1202,FIND(" ",C1202&amp;" ")-1))=6,LEN(LEFT(C1202,FIND(" ",C1202&amp;" ")-1))=7),OR(ISNUMBER(MATCH(LEFT(C1202,FIND(" ",C1202&amp;" ")-1),'Look Up Values'!$G$2:$G$1000,0)),ISNUMBER(MATCH(LEFT(C1202,FIND(" ",C1202&amp;" ")-1),'Look Up Values'!$AE$2:$AE$2000,0)))),"","EWC error")),"")</f>
        <v/>
      </c>
      <c r="P1202" s="242" t="str" cm="1">
        <f t="array" ref="P1202">IF(AND(I1202&lt;&gt;0,I1202&lt;&gt;""),IF(D1202="","",IF(ISNUMBER(MATCH(SUBSTITUTE(D1202," ",""),SUBSTITUTE('Look Up Values'!$S$2:$S$120," ",""),0)),"","D&amp;R error")),"")</f>
        <v/>
      </c>
      <c r="Q1202" s="242" t="str" cm="1">
        <f t="array" ref="Q1202">IF(AND(I1202&lt;&gt;0,I1202&lt;&gt;""),IF(G1202="","",IF(ISNUMBER(MATCH(SUBSTITUTE(G1202," ",""),SUBSTITUTE('Look Up Values'!$I$2:$I$10," ",""),0)),"","State error")),"")</f>
        <v/>
      </c>
      <c r="R1202" s="260" t="str">
        <f t="shared" si="37"/>
        <v/>
      </c>
    </row>
    <row r="1203" spans="1:18" ht="15.75">
      <c r="A1203" s="250">
        <v>1196</v>
      </c>
      <c r="B1203" s="198"/>
      <c r="C1203" s="25"/>
      <c r="D1203" s="25"/>
      <c r="E1203" s="25"/>
      <c r="F1203" s="25"/>
      <c r="G1203" s="26"/>
      <c r="H1203" s="27"/>
      <c r="I1203" s="28"/>
      <c r="J1203" s="430"/>
      <c r="K1203" s="48"/>
      <c r="L1203" s="457" t="str">
        <f t="shared" si="36"/>
        <v/>
      </c>
      <c r="M1203" s="245" cm="1">
        <f t="array" ref="M1203">SUMPRODUCT(--(N1203:Q1203&lt;&gt;"")) + IF(TRIM(R1203)="",0,LEN(R1203)-LEN(SUBSTITUTE(R1203,",",""))+1)</f>
        <v>0</v>
      </c>
      <c r="N1203" s="242" t="str">
        <f>IF(AND(I1203&lt;&gt;0,I1203&lt;&gt;""),IF(TRIM(SUBSTITUTE(B1203,CHAR(160),""))="","",IF(ISNUMBER(MATCH(TRIM(SUBSTITUTE(B1203,CHAR(160),"")),'Look Up Values'!$B$2:$B$500,0)),"","Origin error")),"")</f>
        <v/>
      </c>
      <c r="O1203" s="242" t="str">
        <f>IF(AND(I1203&lt;&gt;0,I1203&lt;&gt;""),IF(C1203="","",IF(AND(ISNUMBER(--LEFT(C1203,FIND(" ",C1203&amp;" ")-1)),OR(LEN(LEFT(C1203,FIND(" ",C1203&amp;" ")-1))=6,LEN(LEFT(C1203,FIND(" ",C1203&amp;" ")-1))=7),OR(ISNUMBER(MATCH(LEFT(C1203,FIND(" ",C1203&amp;" ")-1),'Look Up Values'!$G$2:$G$1000,0)),ISNUMBER(MATCH(LEFT(C1203,FIND(" ",C1203&amp;" ")-1),'Look Up Values'!$AE$2:$AE$2000,0)))),"","EWC error")),"")</f>
        <v/>
      </c>
      <c r="P1203" s="242" t="str" cm="1">
        <f t="array" ref="P1203">IF(AND(I1203&lt;&gt;0,I1203&lt;&gt;""),IF(D1203="","",IF(ISNUMBER(MATCH(SUBSTITUTE(D1203," ",""),SUBSTITUTE('Look Up Values'!$S$2:$S$120," ",""),0)),"","D&amp;R error")),"")</f>
        <v/>
      </c>
      <c r="Q1203" s="242" t="str" cm="1">
        <f t="array" ref="Q1203">IF(AND(I1203&lt;&gt;0,I1203&lt;&gt;""),IF(G1203="","",IF(ISNUMBER(MATCH(SUBSTITUTE(G1203," ",""),SUBSTITUTE('Look Up Values'!$I$2:$I$10," ",""),0)),"","State error")),"")</f>
        <v/>
      </c>
      <c r="R1203" s="260" t="str">
        <f t="shared" si="37"/>
        <v/>
      </c>
    </row>
    <row r="1204" spans="1:18" ht="15.75">
      <c r="A1204" s="250">
        <v>1197</v>
      </c>
      <c r="B1204" s="198"/>
      <c r="C1204" s="25"/>
      <c r="D1204" s="25"/>
      <c r="E1204" s="25"/>
      <c r="F1204" s="25"/>
      <c r="G1204" s="26"/>
      <c r="H1204" s="27"/>
      <c r="I1204" s="28"/>
      <c r="J1204" s="430"/>
      <c r="K1204" s="48"/>
      <c r="L1204" s="457" t="str">
        <f t="shared" si="36"/>
        <v/>
      </c>
      <c r="M1204" s="245" cm="1">
        <f t="array" ref="M1204">SUMPRODUCT(--(N1204:Q1204&lt;&gt;"")) + IF(TRIM(R1204)="",0,LEN(R1204)-LEN(SUBSTITUTE(R1204,",",""))+1)</f>
        <v>0</v>
      </c>
      <c r="N1204" s="242" t="str">
        <f>IF(AND(I1204&lt;&gt;0,I1204&lt;&gt;""),IF(TRIM(SUBSTITUTE(B1204,CHAR(160),""))="","",IF(ISNUMBER(MATCH(TRIM(SUBSTITUTE(B1204,CHAR(160),"")),'Look Up Values'!$B$2:$B$500,0)),"","Origin error")),"")</f>
        <v/>
      </c>
      <c r="O1204" s="242" t="str">
        <f>IF(AND(I1204&lt;&gt;0,I1204&lt;&gt;""),IF(C1204="","",IF(AND(ISNUMBER(--LEFT(C1204,FIND(" ",C1204&amp;" ")-1)),OR(LEN(LEFT(C1204,FIND(" ",C1204&amp;" ")-1))=6,LEN(LEFT(C1204,FIND(" ",C1204&amp;" ")-1))=7),OR(ISNUMBER(MATCH(LEFT(C1204,FIND(" ",C1204&amp;" ")-1),'Look Up Values'!$G$2:$G$1000,0)),ISNUMBER(MATCH(LEFT(C1204,FIND(" ",C1204&amp;" ")-1),'Look Up Values'!$AE$2:$AE$2000,0)))),"","EWC error")),"")</f>
        <v/>
      </c>
      <c r="P1204" s="242" t="str" cm="1">
        <f t="array" ref="P1204">IF(AND(I1204&lt;&gt;0,I1204&lt;&gt;""),IF(D1204="","",IF(ISNUMBER(MATCH(SUBSTITUTE(D1204," ",""),SUBSTITUTE('Look Up Values'!$S$2:$S$120," ",""),0)),"","D&amp;R error")),"")</f>
        <v/>
      </c>
      <c r="Q1204" s="242" t="str" cm="1">
        <f t="array" ref="Q1204">IF(AND(I1204&lt;&gt;0,I1204&lt;&gt;""),IF(G1204="","",IF(ISNUMBER(MATCH(SUBSTITUTE(G1204," ",""),SUBSTITUTE('Look Up Values'!$I$2:$I$10," ",""),0)),"","State error")),"")</f>
        <v/>
      </c>
      <c r="R1204" s="260" t="str">
        <f t="shared" si="37"/>
        <v/>
      </c>
    </row>
    <row r="1205" spans="1:18" ht="15.75">
      <c r="A1205" s="250">
        <v>1198</v>
      </c>
      <c r="B1205" s="198"/>
      <c r="C1205" s="25"/>
      <c r="D1205" s="25"/>
      <c r="E1205" s="25"/>
      <c r="F1205" s="25"/>
      <c r="G1205" s="26"/>
      <c r="H1205" s="27"/>
      <c r="I1205" s="28"/>
      <c r="J1205" s="430"/>
      <c r="K1205" s="48"/>
      <c r="L1205" s="457" t="str">
        <f t="shared" si="36"/>
        <v/>
      </c>
      <c r="M1205" s="245" cm="1">
        <f t="array" ref="M1205">SUMPRODUCT(--(N1205:Q1205&lt;&gt;"")) + IF(TRIM(R1205)="",0,LEN(R1205)-LEN(SUBSTITUTE(R1205,",",""))+1)</f>
        <v>0</v>
      </c>
      <c r="N1205" s="242" t="str">
        <f>IF(AND(I1205&lt;&gt;0,I1205&lt;&gt;""),IF(TRIM(SUBSTITUTE(B1205,CHAR(160),""))="","",IF(ISNUMBER(MATCH(TRIM(SUBSTITUTE(B1205,CHAR(160),"")),'Look Up Values'!$B$2:$B$500,0)),"","Origin error")),"")</f>
        <v/>
      </c>
      <c r="O1205" s="242" t="str">
        <f>IF(AND(I1205&lt;&gt;0,I1205&lt;&gt;""),IF(C1205="","",IF(AND(ISNUMBER(--LEFT(C1205,FIND(" ",C1205&amp;" ")-1)),OR(LEN(LEFT(C1205,FIND(" ",C1205&amp;" ")-1))=6,LEN(LEFT(C1205,FIND(" ",C1205&amp;" ")-1))=7),OR(ISNUMBER(MATCH(LEFT(C1205,FIND(" ",C1205&amp;" ")-1),'Look Up Values'!$G$2:$G$1000,0)),ISNUMBER(MATCH(LEFT(C1205,FIND(" ",C1205&amp;" ")-1),'Look Up Values'!$AE$2:$AE$2000,0)))),"","EWC error")),"")</f>
        <v/>
      </c>
      <c r="P1205" s="242" t="str" cm="1">
        <f t="array" ref="P1205">IF(AND(I1205&lt;&gt;0,I1205&lt;&gt;""),IF(D1205="","",IF(ISNUMBER(MATCH(SUBSTITUTE(D1205," ",""),SUBSTITUTE('Look Up Values'!$S$2:$S$120," ",""),0)),"","D&amp;R error")),"")</f>
        <v/>
      </c>
      <c r="Q1205" s="242" t="str" cm="1">
        <f t="array" ref="Q1205">IF(AND(I1205&lt;&gt;0,I1205&lt;&gt;""),IF(G1205="","",IF(ISNUMBER(MATCH(SUBSTITUTE(G1205," ",""),SUBSTITUTE('Look Up Values'!$I$2:$I$10," ",""),0)),"","State error")),"")</f>
        <v/>
      </c>
      <c r="R1205" s="260" t="str">
        <f t="shared" si="37"/>
        <v/>
      </c>
    </row>
    <row r="1206" spans="1:18" ht="15.75">
      <c r="A1206" s="250">
        <v>1199</v>
      </c>
      <c r="B1206" s="198"/>
      <c r="C1206" s="25"/>
      <c r="D1206" s="25"/>
      <c r="E1206" s="25"/>
      <c r="F1206" s="25"/>
      <c r="G1206" s="26"/>
      <c r="H1206" s="27"/>
      <c r="I1206" s="28"/>
      <c r="J1206" s="430"/>
      <c r="K1206" s="48"/>
      <c r="L1206" s="457" t="str">
        <f t="shared" si="36"/>
        <v/>
      </c>
      <c r="M1206" s="245" cm="1">
        <f t="array" ref="M1206">SUMPRODUCT(--(N1206:Q1206&lt;&gt;"")) + IF(TRIM(R1206)="",0,LEN(R1206)-LEN(SUBSTITUTE(R1206,",",""))+1)</f>
        <v>0</v>
      </c>
      <c r="N1206" s="242" t="str">
        <f>IF(AND(I1206&lt;&gt;0,I1206&lt;&gt;""),IF(TRIM(SUBSTITUTE(B1206,CHAR(160),""))="","",IF(ISNUMBER(MATCH(TRIM(SUBSTITUTE(B1206,CHAR(160),"")),'Look Up Values'!$B$2:$B$500,0)),"","Origin error")),"")</f>
        <v/>
      </c>
      <c r="O1206" s="242" t="str">
        <f>IF(AND(I1206&lt;&gt;0,I1206&lt;&gt;""),IF(C1206="","",IF(AND(ISNUMBER(--LEFT(C1206,FIND(" ",C1206&amp;" ")-1)),OR(LEN(LEFT(C1206,FIND(" ",C1206&amp;" ")-1))=6,LEN(LEFT(C1206,FIND(" ",C1206&amp;" ")-1))=7),OR(ISNUMBER(MATCH(LEFT(C1206,FIND(" ",C1206&amp;" ")-1),'Look Up Values'!$G$2:$G$1000,0)),ISNUMBER(MATCH(LEFT(C1206,FIND(" ",C1206&amp;" ")-1),'Look Up Values'!$AE$2:$AE$2000,0)))),"","EWC error")),"")</f>
        <v/>
      </c>
      <c r="P1206" s="242" t="str" cm="1">
        <f t="array" ref="P1206">IF(AND(I1206&lt;&gt;0,I1206&lt;&gt;""),IF(D1206="","",IF(ISNUMBER(MATCH(SUBSTITUTE(D1206," ",""),SUBSTITUTE('Look Up Values'!$S$2:$S$120," ",""),0)),"","D&amp;R error")),"")</f>
        <v/>
      </c>
      <c r="Q1206" s="242" t="str" cm="1">
        <f t="array" ref="Q1206">IF(AND(I1206&lt;&gt;0,I1206&lt;&gt;""),IF(G1206="","",IF(ISNUMBER(MATCH(SUBSTITUTE(G1206," ",""),SUBSTITUTE('Look Up Values'!$I$2:$I$10," ",""),0)),"","State error")),"")</f>
        <v/>
      </c>
      <c r="R1206" s="260" t="str">
        <f t="shared" si="37"/>
        <v/>
      </c>
    </row>
    <row r="1207" spans="1:18" ht="15.75">
      <c r="A1207" s="250">
        <v>1200</v>
      </c>
      <c r="B1207" s="198"/>
      <c r="C1207" s="25"/>
      <c r="D1207" s="25"/>
      <c r="E1207" s="25"/>
      <c r="F1207" s="25"/>
      <c r="G1207" s="26"/>
      <c r="H1207" s="27"/>
      <c r="I1207" s="28"/>
      <c r="J1207" s="430"/>
      <c r="K1207" s="48"/>
      <c r="L1207" s="457" t="str">
        <f t="shared" si="36"/>
        <v/>
      </c>
      <c r="M1207" s="245" cm="1">
        <f t="array" ref="M1207">SUMPRODUCT(--(N1207:Q1207&lt;&gt;"")) + IF(TRIM(R1207)="",0,LEN(R1207)-LEN(SUBSTITUTE(R1207,",",""))+1)</f>
        <v>0</v>
      </c>
      <c r="N1207" s="242" t="str">
        <f>IF(AND(I1207&lt;&gt;0,I1207&lt;&gt;""),IF(TRIM(SUBSTITUTE(B1207,CHAR(160),""))="","",IF(ISNUMBER(MATCH(TRIM(SUBSTITUTE(B1207,CHAR(160),"")),'Look Up Values'!$B$2:$B$500,0)),"","Origin error")),"")</f>
        <v/>
      </c>
      <c r="O1207" s="242" t="str">
        <f>IF(AND(I1207&lt;&gt;0,I1207&lt;&gt;""),IF(C1207="","",IF(AND(ISNUMBER(--LEFT(C1207,FIND(" ",C1207&amp;" ")-1)),OR(LEN(LEFT(C1207,FIND(" ",C1207&amp;" ")-1))=6,LEN(LEFT(C1207,FIND(" ",C1207&amp;" ")-1))=7),OR(ISNUMBER(MATCH(LEFT(C1207,FIND(" ",C1207&amp;" ")-1),'Look Up Values'!$G$2:$G$1000,0)),ISNUMBER(MATCH(LEFT(C1207,FIND(" ",C1207&amp;" ")-1),'Look Up Values'!$AE$2:$AE$2000,0)))),"","EWC error")),"")</f>
        <v/>
      </c>
      <c r="P1207" s="242" t="str" cm="1">
        <f t="array" ref="P1207">IF(AND(I1207&lt;&gt;0,I1207&lt;&gt;""),IF(D1207="","",IF(ISNUMBER(MATCH(SUBSTITUTE(D1207," ",""),SUBSTITUTE('Look Up Values'!$S$2:$S$120," ",""),0)),"","D&amp;R error")),"")</f>
        <v/>
      </c>
      <c r="Q1207" s="242" t="str" cm="1">
        <f t="array" ref="Q1207">IF(AND(I1207&lt;&gt;0,I1207&lt;&gt;""),IF(G1207="","",IF(ISNUMBER(MATCH(SUBSTITUTE(G1207," ",""),SUBSTITUTE('Look Up Values'!$I$2:$I$10," ",""),0)),"","State error")),"")</f>
        <v/>
      </c>
      <c r="R1207" s="260" t="str">
        <f t="shared" si="37"/>
        <v/>
      </c>
    </row>
    <row r="1208" spans="1:18" ht="15.75">
      <c r="A1208" s="250">
        <v>1201</v>
      </c>
      <c r="B1208" s="198"/>
      <c r="C1208" s="25"/>
      <c r="D1208" s="25"/>
      <c r="E1208" s="25"/>
      <c r="F1208" s="25"/>
      <c r="G1208" s="26"/>
      <c r="H1208" s="27"/>
      <c r="I1208" s="28"/>
      <c r="J1208" s="430"/>
      <c r="K1208" s="48"/>
      <c r="L1208" s="457" t="str">
        <f t="shared" si="36"/>
        <v/>
      </c>
      <c r="M1208" s="245" cm="1">
        <f t="array" ref="M1208">SUMPRODUCT(--(N1208:Q1208&lt;&gt;"")) + IF(TRIM(R1208)="",0,LEN(R1208)-LEN(SUBSTITUTE(R1208,",",""))+1)</f>
        <v>0</v>
      </c>
      <c r="N1208" s="242" t="str">
        <f>IF(AND(I1208&lt;&gt;0,I1208&lt;&gt;""),IF(TRIM(SUBSTITUTE(B1208,CHAR(160),""))="","",IF(ISNUMBER(MATCH(TRIM(SUBSTITUTE(B1208,CHAR(160),"")),'Look Up Values'!$B$2:$B$500,0)),"","Origin error")),"")</f>
        <v/>
      </c>
      <c r="O1208" s="242" t="str">
        <f>IF(AND(I1208&lt;&gt;0,I1208&lt;&gt;""),IF(C1208="","",IF(AND(ISNUMBER(--LEFT(C1208,FIND(" ",C1208&amp;" ")-1)),OR(LEN(LEFT(C1208,FIND(" ",C1208&amp;" ")-1))=6,LEN(LEFT(C1208,FIND(" ",C1208&amp;" ")-1))=7),OR(ISNUMBER(MATCH(LEFT(C1208,FIND(" ",C1208&amp;" ")-1),'Look Up Values'!$G$2:$G$1000,0)),ISNUMBER(MATCH(LEFT(C1208,FIND(" ",C1208&amp;" ")-1),'Look Up Values'!$AE$2:$AE$2000,0)))),"","EWC error")),"")</f>
        <v/>
      </c>
      <c r="P1208" s="242" t="str" cm="1">
        <f t="array" ref="P1208">IF(AND(I1208&lt;&gt;0,I1208&lt;&gt;""),IF(D1208="","",IF(ISNUMBER(MATCH(SUBSTITUTE(D1208," ",""),SUBSTITUTE('Look Up Values'!$S$2:$S$120," ",""),0)),"","D&amp;R error")),"")</f>
        <v/>
      </c>
      <c r="Q1208" s="242" t="str" cm="1">
        <f t="array" ref="Q1208">IF(AND(I1208&lt;&gt;0,I1208&lt;&gt;""),IF(G1208="","",IF(ISNUMBER(MATCH(SUBSTITUTE(G1208," ",""),SUBSTITUTE('Look Up Values'!$I$2:$I$10," ",""),0)),"","State error")),"")</f>
        <v/>
      </c>
      <c r="R1208" s="260" t="str">
        <f t="shared" si="37"/>
        <v/>
      </c>
    </row>
    <row r="1209" spans="1:18" ht="15.75">
      <c r="A1209" s="250">
        <v>1202</v>
      </c>
      <c r="B1209" s="198"/>
      <c r="C1209" s="25"/>
      <c r="D1209" s="25"/>
      <c r="E1209" s="25"/>
      <c r="F1209" s="25"/>
      <c r="G1209" s="26"/>
      <c r="H1209" s="27"/>
      <c r="I1209" s="28"/>
      <c r="J1209" s="430"/>
      <c r="K1209" s="48"/>
      <c r="L1209" s="457" t="str">
        <f t="shared" si="36"/>
        <v/>
      </c>
      <c r="M1209" s="245" cm="1">
        <f t="array" ref="M1209">SUMPRODUCT(--(N1209:Q1209&lt;&gt;"")) + IF(TRIM(R1209)="",0,LEN(R1209)-LEN(SUBSTITUTE(R1209,",",""))+1)</f>
        <v>0</v>
      </c>
      <c r="N1209" s="242" t="str">
        <f>IF(AND(I1209&lt;&gt;0,I1209&lt;&gt;""),IF(TRIM(SUBSTITUTE(B1209,CHAR(160),""))="","",IF(ISNUMBER(MATCH(TRIM(SUBSTITUTE(B1209,CHAR(160),"")),'Look Up Values'!$B$2:$B$500,0)),"","Origin error")),"")</f>
        <v/>
      </c>
      <c r="O1209" s="242" t="str">
        <f>IF(AND(I1209&lt;&gt;0,I1209&lt;&gt;""),IF(C1209="","",IF(AND(ISNUMBER(--LEFT(C1209,FIND(" ",C1209&amp;" ")-1)),OR(LEN(LEFT(C1209,FIND(" ",C1209&amp;" ")-1))=6,LEN(LEFT(C1209,FIND(" ",C1209&amp;" ")-1))=7),OR(ISNUMBER(MATCH(LEFT(C1209,FIND(" ",C1209&amp;" ")-1),'Look Up Values'!$G$2:$G$1000,0)),ISNUMBER(MATCH(LEFT(C1209,FIND(" ",C1209&amp;" ")-1),'Look Up Values'!$AE$2:$AE$2000,0)))),"","EWC error")),"")</f>
        <v/>
      </c>
      <c r="P1209" s="242" t="str" cm="1">
        <f t="array" ref="P1209">IF(AND(I1209&lt;&gt;0,I1209&lt;&gt;""),IF(D1209="","",IF(ISNUMBER(MATCH(SUBSTITUTE(D1209," ",""),SUBSTITUTE('Look Up Values'!$S$2:$S$120," ",""),0)),"","D&amp;R error")),"")</f>
        <v/>
      </c>
      <c r="Q1209" s="242" t="str" cm="1">
        <f t="array" ref="Q1209">IF(AND(I1209&lt;&gt;0,I1209&lt;&gt;""),IF(G1209="","",IF(ISNUMBER(MATCH(SUBSTITUTE(G1209," ",""),SUBSTITUTE('Look Up Values'!$I$2:$I$10," ",""),0)),"","State error")),"")</f>
        <v/>
      </c>
      <c r="R1209" s="260" t="str">
        <f t="shared" si="37"/>
        <v/>
      </c>
    </row>
    <row r="1210" spans="1:18" ht="15.75">
      <c r="A1210" s="250">
        <v>1203</v>
      </c>
      <c r="B1210" s="198"/>
      <c r="C1210" s="25"/>
      <c r="D1210" s="25"/>
      <c r="E1210" s="25"/>
      <c r="F1210" s="25"/>
      <c r="G1210" s="26"/>
      <c r="H1210" s="27"/>
      <c r="I1210" s="28"/>
      <c r="J1210" s="430"/>
      <c r="K1210" s="48"/>
      <c r="L1210" s="457" t="str">
        <f t="shared" si="36"/>
        <v/>
      </c>
      <c r="M1210" s="245" cm="1">
        <f t="array" ref="M1210">SUMPRODUCT(--(N1210:Q1210&lt;&gt;"")) + IF(TRIM(R1210)="",0,LEN(R1210)-LEN(SUBSTITUTE(R1210,",",""))+1)</f>
        <v>0</v>
      </c>
      <c r="N1210" s="242" t="str">
        <f>IF(AND(I1210&lt;&gt;0,I1210&lt;&gt;""),IF(TRIM(SUBSTITUTE(B1210,CHAR(160),""))="","",IF(ISNUMBER(MATCH(TRIM(SUBSTITUTE(B1210,CHAR(160),"")),'Look Up Values'!$B$2:$B$500,0)),"","Origin error")),"")</f>
        <v/>
      </c>
      <c r="O1210" s="242" t="str">
        <f>IF(AND(I1210&lt;&gt;0,I1210&lt;&gt;""),IF(C1210="","",IF(AND(ISNUMBER(--LEFT(C1210,FIND(" ",C1210&amp;" ")-1)),OR(LEN(LEFT(C1210,FIND(" ",C1210&amp;" ")-1))=6,LEN(LEFT(C1210,FIND(" ",C1210&amp;" ")-1))=7),OR(ISNUMBER(MATCH(LEFT(C1210,FIND(" ",C1210&amp;" ")-1),'Look Up Values'!$G$2:$G$1000,0)),ISNUMBER(MATCH(LEFT(C1210,FIND(" ",C1210&amp;" ")-1),'Look Up Values'!$AE$2:$AE$2000,0)))),"","EWC error")),"")</f>
        <v/>
      </c>
      <c r="P1210" s="242" t="str" cm="1">
        <f t="array" ref="P1210">IF(AND(I1210&lt;&gt;0,I1210&lt;&gt;""),IF(D1210="","",IF(ISNUMBER(MATCH(SUBSTITUTE(D1210," ",""),SUBSTITUTE('Look Up Values'!$S$2:$S$120," ",""),0)),"","D&amp;R error")),"")</f>
        <v/>
      </c>
      <c r="Q1210" s="242" t="str" cm="1">
        <f t="array" ref="Q1210">IF(AND(I1210&lt;&gt;0,I1210&lt;&gt;""),IF(G1210="","",IF(ISNUMBER(MATCH(SUBSTITUTE(G1210," ",""),SUBSTITUTE('Look Up Values'!$I$2:$I$10," ",""),0)),"","State error")),"")</f>
        <v/>
      </c>
      <c r="R1210" s="260" t="str">
        <f t="shared" si="37"/>
        <v/>
      </c>
    </row>
    <row r="1211" spans="1:18" ht="15.75">
      <c r="A1211" s="250">
        <v>1204</v>
      </c>
      <c r="B1211" s="198"/>
      <c r="C1211" s="25"/>
      <c r="D1211" s="25"/>
      <c r="E1211" s="25"/>
      <c r="F1211" s="25"/>
      <c r="G1211" s="26"/>
      <c r="H1211" s="27"/>
      <c r="I1211" s="28"/>
      <c r="J1211" s="430"/>
      <c r="K1211" s="48"/>
      <c r="L1211" s="457" t="str">
        <f t="shared" si="36"/>
        <v/>
      </c>
      <c r="M1211" s="245" cm="1">
        <f t="array" ref="M1211">SUMPRODUCT(--(N1211:Q1211&lt;&gt;"")) + IF(TRIM(R1211)="",0,LEN(R1211)-LEN(SUBSTITUTE(R1211,",",""))+1)</f>
        <v>0</v>
      </c>
      <c r="N1211" s="242" t="str">
        <f>IF(AND(I1211&lt;&gt;0,I1211&lt;&gt;""),IF(TRIM(SUBSTITUTE(B1211,CHAR(160),""))="","",IF(ISNUMBER(MATCH(TRIM(SUBSTITUTE(B1211,CHAR(160),"")),'Look Up Values'!$B$2:$B$500,0)),"","Origin error")),"")</f>
        <v/>
      </c>
      <c r="O1211" s="242" t="str">
        <f>IF(AND(I1211&lt;&gt;0,I1211&lt;&gt;""),IF(C1211="","",IF(AND(ISNUMBER(--LEFT(C1211,FIND(" ",C1211&amp;" ")-1)),OR(LEN(LEFT(C1211,FIND(" ",C1211&amp;" ")-1))=6,LEN(LEFT(C1211,FIND(" ",C1211&amp;" ")-1))=7),OR(ISNUMBER(MATCH(LEFT(C1211,FIND(" ",C1211&amp;" ")-1),'Look Up Values'!$G$2:$G$1000,0)),ISNUMBER(MATCH(LEFT(C1211,FIND(" ",C1211&amp;" ")-1),'Look Up Values'!$AE$2:$AE$2000,0)))),"","EWC error")),"")</f>
        <v/>
      </c>
      <c r="P1211" s="242" t="str" cm="1">
        <f t="array" ref="P1211">IF(AND(I1211&lt;&gt;0,I1211&lt;&gt;""),IF(D1211="","",IF(ISNUMBER(MATCH(SUBSTITUTE(D1211," ",""),SUBSTITUTE('Look Up Values'!$S$2:$S$120," ",""),0)),"","D&amp;R error")),"")</f>
        <v/>
      </c>
      <c r="Q1211" s="242" t="str" cm="1">
        <f t="array" ref="Q1211">IF(AND(I1211&lt;&gt;0,I1211&lt;&gt;""),IF(G1211="","",IF(ISNUMBER(MATCH(SUBSTITUTE(G1211," ",""),SUBSTITUTE('Look Up Values'!$I$2:$I$10," ",""),0)),"","State error")),"")</f>
        <v/>
      </c>
      <c r="R1211" s="260" t="str">
        <f t="shared" si="37"/>
        <v/>
      </c>
    </row>
    <row r="1212" spans="1:18" ht="15.75">
      <c r="A1212" s="250">
        <v>1205</v>
      </c>
      <c r="B1212" s="198"/>
      <c r="C1212" s="25"/>
      <c r="D1212" s="25"/>
      <c r="E1212" s="25"/>
      <c r="F1212" s="25"/>
      <c r="G1212" s="26"/>
      <c r="H1212" s="27"/>
      <c r="I1212" s="28"/>
      <c r="J1212" s="430"/>
      <c r="K1212" s="48"/>
      <c r="L1212" s="457" t="str">
        <f t="shared" si="36"/>
        <v/>
      </c>
      <c r="M1212" s="245" cm="1">
        <f t="array" ref="M1212">SUMPRODUCT(--(N1212:Q1212&lt;&gt;"")) + IF(TRIM(R1212)="",0,LEN(R1212)-LEN(SUBSTITUTE(R1212,",",""))+1)</f>
        <v>0</v>
      </c>
      <c r="N1212" s="242" t="str">
        <f>IF(AND(I1212&lt;&gt;0,I1212&lt;&gt;""),IF(TRIM(SUBSTITUTE(B1212,CHAR(160),""))="","",IF(ISNUMBER(MATCH(TRIM(SUBSTITUTE(B1212,CHAR(160),"")),'Look Up Values'!$B$2:$B$500,0)),"","Origin error")),"")</f>
        <v/>
      </c>
      <c r="O1212" s="242" t="str">
        <f>IF(AND(I1212&lt;&gt;0,I1212&lt;&gt;""),IF(C1212="","",IF(AND(ISNUMBER(--LEFT(C1212,FIND(" ",C1212&amp;" ")-1)),OR(LEN(LEFT(C1212,FIND(" ",C1212&amp;" ")-1))=6,LEN(LEFT(C1212,FIND(" ",C1212&amp;" ")-1))=7),OR(ISNUMBER(MATCH(LEFT(C1212,FIND(" ",C1212&amp;" ")-1),'Look Up Values'!$G$2:$G$1000,0)),ISNUMBER(MATCH(LEFT(C1212,FIND(" ",C1212&amp;" ")-1),'Look Up Values'!$AE$2:$AE$2000,0)))),"","EWC error")),"")</f>
        <v/>
      </c>
      <c r="P1212" s="242" t="str" cm="1">
        <f t="array" ref="P1212">IF(AND(I1212&lt;&gt;0,I1212&lt;&gt;""),IF(D1212="","",IF(ISNUMBER(MATCH(SUBSTITUTE(D1212," ",""),SUBSTITUTE('Look Up Values'!$S$2:$S$120," ",""),0)),"","D&amp;R error")),"")</f>
        <v/>
      </c>
      <c r="Q1212" s="242" t="str" cm="1">
        <f t="array" ref="Q1212">IF(AND(I1212&lt;&gt;0,I1212&lt;&gt;""),IF(G1212="","",IF(ISNUMBER(MATCH(SUBSTITUTE(G1212," ",""),SUBSTITUTE('Look Up Values'!$I$2:$I$10," ",""),0)),"","State error")),"")</f>
        <v/>
      </c>
      <c r="R1212" s="260" t="str">
        <f t="shared" si="37"/>
        <v/>
      </c>
    </row>
    <row r="1213" spans="1:18" ht="15.75">
      <c r="A1213" s="250">
        <v>1206</v>
      </c>
      <c r="B1213" s="198"/>
      <c r="C1213" s="25"/>
      <c r="D1213" s="25"/>
      <c r="E1213" s="25"/>
      <c r="F1213" s="25"/>
      <c r="G1213" s="26"/>
      <c r="H1213" s="27"/>
      <c r="I1213" s="28"/>
      <c r="J1213" s="430"/>
      <c r="K1213" s="48"/>
      <c r="L1213" s="457" t="str">
        <f t="shared" si="36"/>
        <v/>
      </c>
      <c r="M1213" s="245" cm="1">
        <f t="array" ref="M1213">SUMPRODUCT(--(N1213:Q1213&lt;&gt;"")) + IF(TRIM(R1213)="",0,LEN(R1213)-LEN(SUBSTITUTE(R1213,",",""))+1)</f>
        <v>0</v>
      </c>
      <c r="N1213" s="242" t="str">
        <f>IF(AND(I1213&lt;&gt;0,I1213&lt;&gt;""),IF(TRIM(SUBSTITUTE(B1213,CHAR(160),""))="","",IF(ISNUMBER(MATCH(TRIM(SUBSTITUTE(B1213,CHAR(160),"")),'Look Up Values'!$B$2:$B$500,0)),"","Origin error")),"")</f>
        <v/>
      </c>
      <c r="O1213" s="242" t="str">
        <f>IF(AND(I1213&lt;&gt;0,I1213&lt;&gt;""),IF(C1213="","",IF(AND(ISNUMBER(--LEFT(C1213,FIND(" ",C1213&amp;" ")-1)),OR(LEN(LEFT(C1213,FIND(" ",C1213&amp;" ")-1))=6,LEN(LEFT(C1213,FIND(" ",C1213&amp;" ")-1))=7),OR(ISNUMBER(MATCH(LEFT(C1213,FIND(" ",C1213&amp;" ")-1),'Look Up Values'!$G$2:$G$1000,0)),ISNUMBER(MATCH(LEFT(C1213,FIND(" ",C1213&amp;" ")-1),'Look Up Values'!$AE$2:$AE$2000,0)))),"","EWC error")),"")</f>
        <v/>
      </c>
      <c r="P1213" s="242" t="str" cm="1">
        <f t="array" ref="P1213">IF(AND(I1213&lt;&gt;0,I1213&lt;&gt;""),IF(D1213="","",IF(ISNUMBER(MATCH(SUBSTITUTE(D1213," ",""),SUBSTITUTE('Look Up Values'!$S$2:$S$120," ",""),0)),"","D&amp;R error")),"")</f>
        <v/>
      </c>
      <c r="Q1213" s="242" t="str" cm="1">
        <f t="array" ref="Q1213">IF(AND(I1213&lt;&gt;0,I1213&lt;&gt;""),IF(G1213="","",IF(ISNUMBER(MATCH(SUBSTITUTE(G1213," ",""),SUBSTITUTE('Look Up Values'!$I$2:$I$10," ",""),0)),"","State error")),"")</f>
        <v/>
      </c>
      <c r="R1213" s="260" t="str">
        <f t="shared" si="37"/>
        <v/>
      </c>
    </row>
    <row r="1214" spans="1:18" ht="15.75">
      <c r="A1214" s="250">
        <v>1207</v>
      </c>
      <c r="B1214" s="198"/>
      <c r="C1214" s="25"/>
      <c r="D1214" s="25"/>
      <c r="E1214" s="25"/>
      <c r="F1214" s="25"/>
      <c r="G1214" s="26"/>
      <c r="H1214" s="27"/>
      <c r="I1214" s="28"/>
      <c r="J1214" s="430"/>
      <c r="K1214" s="48"/>
      <c r="L1214" s="457" t="str">
        <f t="shared" si="36"/>
        <v/>
      </c>
      <c r="M1214" s="245" cm="1">
        <f t="array" ref="M1214">SUMPRODUCT(--(N1214:Q1214&lt;&gt;"")) + IF(TRIM(R1214)="",0,LEN(R1214)-LEN(SUBSTITUTE(R1214,",",""))+1)</f>
        <v>0</v>
      </c>
      <c r="N1214" s="242" t="str">
        <f>IF(AND(I1214&lt;&gt;0,I1214&lt;&gt;""),IF(TRIM(SUBSTITUTE(B1214,CHAR(160),""))="","",IF(ISNUMBER(MATCH(TRIM(SUBSTITUTE(B1214,CHAR(160),"")),'Look Up Values'!$B$2:$B$500,0)),"","Origin error")),"")</f>
        <v/>
      </c>
      <c r="O1214" s="242" t="str">
        <f>IF(AND(I1214&lt;&gt;0,I1214&lt;&gt;""),IF(C1214="","",IF(AND(ISNUMBER(--LEFT(C1214,FIND(" ",C1214&amp;" ")-1)),OR(LEN(LEFT(C1214,FIND(" ",C1214&amp;" ")-1))=6,LEN(LEFT(C1214,FIND(" ",C1214&amp;" ")-1))=7),OR(ISNUMBER(MATCH(LEFT(C1214,FIND(" ",C1214&amp;" ")-1),'Look Up Values'!$G$2:$G$1000,0)),ISNUMBER(MATCH(LEFT(C1214,FIND(" ",C1214&amp;" ")-1),'Look Up Values'!$AE$2:$AE$2000,0)))),"","EWC error")),"")</f>
        <v/>
      </c>
      <c r="P1214" s="242" t="str" cm="1">
        <f t="array" ref="P1214">IF(AND(I1214&lt;&gt;0,I1214&lt;&gt;""),IF(D1214="","",IF(ISNUMBER(MATCH(SUBSTITUTE(D1214," ",""),SUBSTITUTE('Look Up Values'!$S$2:$S$120," ",""),0)),"","D&amp;R error")),"")</f>
        <v/>
      </c>
      <c r="Q1214" s="242" t="str" cm="1">
        <f t="array" ref="Q1214">IF(AND(I1214&lt;&gt;0,I1214&lt;&gt;""),IF(G1214="","",IF(ISNUMBER(MATCH(SUBSTITUTE(G1214," ",""),SUBSTITUTE('Look Up Values'!$I$2:$I$10," ",""),0)),"","State error")),"")</f>
        <v/>
      </c>
      <c r="R1214" s="260" t="str">
        <f t="shared" si="37"/>
        <v/>
      </c>
    </row>
    <row r="1215" spans="1:18" ht="15.75">
      <c r="A1215" s="250">
        <v>1208</v>
      </c>
      <c r="B1215" s="198"/>
      <c r="C1215" s="25"/>
      <c r="D1215" s="25"/>
      <c r="E1215" s="25"/>
      <c r="F1215" s="25"/>
      <c r="G1215" s="26"/>
      <c r="H1215" s="27"/>
      <c r="I1215" s="28"/>
      <c r="J1215" s="430"/>
      <c r="K1215" s="48"/>
      <c r="L1215" s="457" t="str">
        <f t="shared" si="36"/>
        <v/>
      </c>
      <c r="M1215" s="245" cm="1">
        <f t="array" ref="M1215">SUMPRODUCT(--(N1215:Q1215&lt;&gt;"")) + IF(TRIM(R1215)="",0,LEN(R1215)-LEN(SUBSTITUTE(R1215,",",""))+1)</f>
        <v>0</v>
      </c>
      <c r="N1215" s="242" t="str">
        <f>IF(AND(I1215&lt;&gt;0,I1215&lt;&gt;""),IF(TRIM(SUBSTITUTE(B1215,CHAR(160),""))="","",IF(ISNUMBER(MATCH(TRIM(SUBSTITUTE(B1215,CHAR(160),"")),'Look Up Values'!$B$2:$B$500,0)),"","Origin error")),"")</f>
        <v/>
      </c>
      <c r="O1215" s="242" t="str">
        <f>IF(AND(I1215&lt;&gt;0,I1215&lt;&gt;""),IF(C1215="","",IF(AND(ISNUMBER(--LEFT(C1215,FIND(" ",C1215&amp;" ")-1)),OR(LEN(LEFT(C1215,FIND(" ",C1215&amp;" ")-1))=6,LEN(LEFT(C1215,FIND(" ",C1215&amp;" ")-1))=7),OR(ISNUMBER(MATCH(LEFT(C1215,FIND(" ",C1215&amp;" ")-1),'Look Up Values'!$G$2:$G$1000,0)),ISNUMBER(MATCH(LEFT(C1215,FIND(" ",C1215&amp;" ")-1),'Look Up Values'!$AE$2:$AE$2000,0)))),"","EWC error")),"")</f>
        <v/>
      </c>
      <c r="P1215" s="242" t="str" cm="1">
        <f t="array" ref="P1215">IF(AND(I1215&lt;&gt;0,I1215&lt;&gt;""),IF(D1215="","",IF(ISNUMBER(MATCH(SUBSTITUTE(D1215," ",""),SUBSTITUTE('Look Up Values'!$S$2:$S$120," ",""),0)),"","D&amp;R error")),"")</f>
        <v/>
      </c>
      <c r="Q1215" s="242" t="str" cm="1">
        <f t="array" ref="Q1215">IF(AND(I1215&lt;&gt;0,I1215&lt;&gt;""),IF(G1215="","",IF(ISNUMBER(MATCH(SUBSTITUTE(G1215," ",""),SUBSTITUTE('Look Up Values'!$I$2:$I$10," ",""),0)),"","State error")),"")</f>
        <v/>
      </c>
      <c r="R1215" s="260" t="str">
        <f t="shared" si="37"/>
        <v/>
      </c>
    </row>
    <row r="1216" spans="1:18" ht="15.75">
      <c r="A1216" s="250">
        <v>1209</v>
      </c>
      <c r="B1216" s="198"/>
      <c r="C1216" s="25"/>
      <c r="D1216" s="25"/>
      <c r="E1216" s="25"/>
      <c r="F1216" s="25"/>
      <c r="G1216" s="26"/>
      <c r="H1216" s="27"/>
      <c r="I1216" s="28"/>
      <c r="J1216" s="430"/>
      <c r="K1216" s="48"/>
      <c r="L1216" s="457" t="str">
        <f t="shared" si="36"/>
        <v/>
      </c>
      <c r="M1216" s="245" cm="1">
        <f t="array" ref="M1216">SUMPRODUCT(--(N1216:Q1216&lt;&gt;"")) + IF(TRIM(R1216)="",0,LEN(R1216)-LEN(SUBSTITUTE(R1216,",",""))+1)</f>
        <v>0</v>
      </c>
      <c r="N1216" s="242" t="str">
        <f>IF(AND(I1216&lt;&gt;0,I1216&lt;&gt;""),IF(TRIM(SUBSTITUTE(B1216,CHAR(160),""))="","",IF(ISNUMBER(MATCH(TRIM(SUBSTITUTE(B1216,CHAR(160),"")),'Look Up Values'!$B$2:$B$500,0)),"","Origin error")),"")</f>
        <v/>
      </c>
      <c r="O1216" s="242" t="str">
        <f>IF(AND(I1216&lt;&gt;0,I1216&lt;&gt;""),IF(C1216="","",IF(AND(ISNUMBER(--LEFT(C1216,FIND(" ",C1216&amp;" ")-1)),OR(LEN(LEFT(C1216,FIND(" ",C1216&amp;" ")-1))=6,LEN(LEFT(C1216,FIND(" ",C1216&amp;" ")-1))=7),OR(ISNUMBER(MATCH(LEFT(C1216,FIND(" ",C1216&amp;" ")-1),'Look Up Values'!$G$2:$G$1000,0)),ISNUMBER(MATCH(LEFT(C1216,FIND(" ",C1216&amp;" ")-1),'Look Up Values'!$AE$2:$AE$2000,0)))),"","EWC error")),"")</f>
        <v/>
      </c>
      <c r="P1216" s="242" t="str" cm="1">
        <f t="array" ref="P1216">IF(AND(I1216&lt;&gt;0,I1216&lt;&gt;""),IF(D1216="","",IF(ISNUMBER(MATCH(SUBSTITUTE(D1216," ",""),SUBSTITUTE('Look Up Values'!$S$2:$S$120," ",""),0)),"","D&amp;R error")),"")</f>
        <v/>
      </c>
      <c r="Q1216" s="242" t="str" cm="1">
        <f t="array" ref="Q1216">IF(AND(I1216&lt;&gt;0,I1216&lt;&gt;""),IF(G1216="","",IF(ISNUMBER(MATCH(SUBSTITUTE(G1216," ",""),SUBSTITUTE('Look Up Values'!$I$2:$I$10," ",""),0)),"","State error")),"")</f>
        <v/>
      </c>
      <c r="R1216" s="260" t="str">
        <f t="shared" si="37"/>
        <v/>
      </c>
    </row>
    <row r="1217" spans="1:18" ht="15.75">
      <c r="A1217" s="250">
        <v>1210</v>
      </c>
      <c r="B1217" s="198"/>
      <c r="C1217" s="25"/>
      <c r="D1217" s="25"/>
      <c r="E1217" s="25"/>
      <c r="F1217" s="25"/>
      <c r="G1217" s="26"/>
      <c r="H1217" s="27"/>
      <c r="I1217" s="28"/>
      <c r="J1217" s="430"/>
      <c r="K1217" s="48"/>
      <c r="L1217" s="457" t="str">
        <f t="shared" si="36"/>
        <v/>
      </c>
      <c r="M1217" s="245" cm="1">
        <f t="array" ref="M1217">SUMPRODUCT(--(N1217:Q1217&lt;&gt;"")) + IF(TRIM(R1217)="",0,LEN(R1217)-LEN(SUBSTITUTE(R1217,",",""))+1)</f>
        <v>0</v>
      </c>
      <c r="N1217" s="242" t="str">
        <f>IF(AND(I1217&lt;&gt;0,I1217&lt;&gt;""),IF(TRIM(SUBSTITUTE(B1217,CHAR(160),""))="","",IF(ISNUMBER(MATCH(TRIM(SUBSTITUTE(B1217,CHAR(160),"")),'Look Up Values'!$B$2:$B$500,0)),"","Origin error")),"")</f>
        <v/>
      </c>
      <c r="O1217" s="242" t="str">
        <f>IF(AND(I1217&lt;&gt;0,I1217&lt;&gt;""),IF(C1217="","",IF(AND(ISNUMBER(--LEFT(C1217,FIND(" ",C1217&amp;" ")-1)),OR(LEN(LEFT(C1217,FIND(" ",C1217&amp;" ")-1))=6,LEN(LEFT(C1217,FIND(" ",C1217&amp;" ")-1))=7),OR(ISNUMBER(MATCH(LEFT(C1217,FIND(" ",C1217&amp;" ")-1),'Look Up Values'!$G$2:$G$1000,0)),ISNUMBER(MATCH(LEFT(C1217,FIND(" ",C1217&amp;" ")-1),'Look Up Values'!$AE$2:$AE$2000,0)))),"","EWC error")),"")</f>
        <v/>
      </c>
      <c r="P1217" s="242" t="str" cm="1">
        <f t="array" ref="P1217">IF(AND(I1217&lt;&gt;0,I1217&lt;&gt;""),IF(D1217="","",IF(ISNUMBER(MATCH(SUBSTITUTE(D1217," ",""),SUBSTITUTE('Look Up Values'!$S$2:$S$120," ",""),0)),"","D&amp;R error")),"")</f>
        <v/>
      </c>
      <c r="Q1217" s="242" t="str" cm="1">
        <f t="array" ref="Q1217">IF(AND(I1217&lt;&gt;0,I1217&lt;&gt;""),IF(G1217="","",IF(ISNUMBER(MATCH(SUBSTITUTE(G1217," ",""),SUBSTITUTE('Look Up Values'!$I$2:$I$10," ",""),0)),"","State error")),"")</f>
        <v/>
      </c>
      <c r="R1217" s="260" t="str">
        <f t="shared" si="37"/>
        <v/>
      </c>
    </row>
    <row r="1218" spans="1:18" ht="15.75">
      <c r="A1218" s="250">
        <v>1211</v>
      </c>
      <c r="B1218" s="198"/>
      <c r="C1218" s="25"/>
      <c r="D1218" s="25"/>
      <c r="E1218" s="25"/>
      <c r="F1218" s="25"/>
      <c r="G1218" s="26"/>
      <c r="H1218" s="27"/>
      <c r="I1218" s="28"/>
      <c r="J1218" s="430"/>
      <c r="K1218" s="48"/>
      <c r="L1218" s="457" t="str">
        <f t="shared" si="36"/>
        <v/>
      </c>
      <c r="M1218" s="245" cm="1">
        <f t="array" ref="M1218">SUMPRODUCT(--(N1218:Q1218&lt;&gt;"")) + IF(TRIM(R1218)="",0,LEN(R1218)-LEN(SUBSTITUTE(R1218,",",""))+1)</f>
        <v>0</v>
      </c>
      <c r="N1218" s="242" t="str">
        <f>IF(AND(I1218&lt;&gt;0,I1218&lt;&gt;""),IF(TRIM(SUBSTITUTE(B1218,CHAR(160),""))="","",IF(ISNUMBER(MATCH(TRIM(SUBSTITUTE(B1218,CHAR(160),"")),'Look Up Values'!$B$2:$B$500,0)),"","Origin error")),"")</f>
        <v/>
      </c>
      <c r="O1218" s="242" t="str">
        <f>IF(AND(I1218&lt;&gt;0,I1218&lt;&gt;""),IF(C1218="","",IF(AND(ISNUMBER(--LEFT(C1218,FIND(" ",C1218&amp;" ")-1)),OR(LEN(LEFT(C1218,FIND(" ",C1218&amp;" ")-1))=6,LEN(LEFT(C1218,FIND(" ",C1218&amp;" ")-1))=7),OR(ISNUMBER(MATCH(LEFT(C1218,FIND(" ",C1218&amp;" ")-1),'Look Up Values'!$G$2:$G$1000,0)),ISNUMBER(MATCH(LEFT(C1218,FIND(" ",C1218&amp;" ")-1),'Look Up Values'!$AE$2:$AE$2000,0)))),"","EWC error")),"")</f>
        <v/>
      </c>
      <c r="P1218" s="242" t="str" cm="1">
        <f t="array" ref="P1218">IF(AND(I1218&lt;&gt;0,I1218&lt;&gt;""),IF(D1218="","",IF(ISNUMBER(MATCH(SUBSTITUTE(D1218," ",""),SUBSTITUTE('Look Up Values'!$S$2:$S$120," ",""),0)),"","D&amp;R error")),"")</f>
        <v/>
      </c>
      <c r="Q1218" s="242" t="str" cm="1">
        <f t="array" ref="Q1218">IF(AND(I1218&lt;&gt;0,I1218&lt;&gt;""),IF(G1218="","",IF(ISNUMBER(MATCH(SUBSTITUTE(G1218," ",""),SUBSTITUTE('Look Up Values'!$I$2:$I$10," ",""),0)),"","State error")),"")</f>
        <v/>
      </c>
      <c r="R1218" s="260" t="str">
        <f t="shared" si="37"/>
        <v/>
      </c>
    </row>
    <row r="1219" spans="1:18" ht="15.75">
      <c r="A1219" s="250">
        <v>1212</v>
      </c>
      <c r="B1219" s="198"/>
      <c r="C1219" s="25"/>
      <c r="D1219" s="25"/>
      <c r="E1219" s="25"/>
      <c r="F1219" s="25"/>
      <c r="G1219" s="26"/>
      <c r="H1219" s="27"/>
      <c r="I1219" s="28"/>
      <c r="J1219" s="430"/>
      <c r="K1219" s="48"/>
      <c r="L1219" s="457" t="str">
        <f t="shared" si="36"/>
        <v/>
      </c>
      <c r="M1219" s="245" cm="1">
        <f t="array" ref="M1219">SUMPRODUCT(--(N1219:Q1219&lt;&gt;"")) + IF(TRIM(R1219)="",0,LEN(R1219)-LEN(SUBSTITUTE(R1219,",",""))+1)</f>
        <v>0</v>
      </c>
      <c r="N1219" s="242" t="str">
        <f>IF(AND(I1219&lt;&gt;0,I1219&lt;&gt;""),IF(TRIM(SUBSTITUTE(B1219,CHAR(160),""))="","",IF(ISNUMBER(MATCH(TRIM(SUBSTITUTE(B1219,CHAR(160),"")),'Look Up Values'!$B$2:$B$500,0)),"","Origin error")),"")</f>
        <v/>
      </c>
      <c r="O1219" s="242" t="str">
        <f>IF(AND(I1219&lt;&gt;0,I1219&lt;&gt;""),IF(C1219="","",IF(AND(ISNUMBER(--LEFT(C1219,FIND(" ",C1219&amp;" ")-1)),OR(LEN(LEFT(C1219,FIND(" ",C1219&amp;" ")-1))=6,LEN(LEFT(C1219,FIND(" ",C1219&amp;" ")-1))=7),OR(ISNUMBER(MATCH(LEFT(C1219,FIND(" ",C1219&amp;" ")-1),'Look Up Values'!$G$2:$G$1000,0)),ISNUMBER(MATCH(LEFT(C1219,FIND(" ",C1219&amp;" ")-1),'Look Up Values'!$AE$2:$AE$2000,0)))),"","EWC error")),"")</f>
        <v/>
      </c>
      <c r="P1219" s="242" t="str" cm="1">
        <f t="array" ref="P1219">IF(AND(I1219&lt;&gt;0,I1219&lt;&gt;""),IF(D1219="","",IF(ISNUMBER(MATCH(SUBSTITUTE(D1219," ",""),SUBSTITUTE('Look Up Values'!$S$2:$S$120," ",""),0)),"","D&amp;R error")),"")</f>
        <v/>
      </c>
      <c r="Q1219" s="242" t="str" cm="1">
        <f t="array" ref="Q1219">IF(AND(I1219&lt;&gt;0,I1219&lt;&gt;""),IF(G1219="","",IF(ISNUMBER(MATCH(SUBSTITUTE(G1219," ",""),SUBSTITUTE('Look Up Values'!$I$2:$I$10," ",""),0)),"","State error")),"")</f>
        <v/>
      </c>
      <c r="R1219" s="260" t="str">
        <f t="shared" si="37"/>
        <v/>
      </c>
    </row>
    <row r="1220" spans="1:18" ht="15.75">
      <c r="A1220" s="250">
        <v>1213</v>
      </c>
      <c r="B1220" s="198"/>
      <c r="C1220" s="25"/>
      <c r="D1220" s="25"/>
      <c r="E1220" s="25"/>
      <c r="F1220" s="25"/>
      <c r="G1220" s="26"/>
      <c r="H1220" s="27"/>
      <c r="I1220" s="28"/>
      <c r="J1220" s="430"/>
      <c r="K1220" s="48"/>
      <c r="L1220" s="457" t="str">
        <f t="shared" si="36"/>
        <v/>
      </c>
      <c r="M1220" s="245" cm="1">
        <f t="array" ref="M1220">SUMPRODUCT(--(N1220:Q1220&lt;&gt;"")) + IF(TRIM(R1220)="",0,LEN(R1220)-LEN(SUBSTITUTE(R1220,",",""))+1)</f>
        <v>0</v>
      </c>
      <c r="N1220" s="242" t="str">
        <f>IF(AND(I1220&lt;&gt;0,I1220&lt;&gt;""),IF(TRIM(SUBSTITUTE(B1220,CHAR(160),""))="","",IF(ISNUMBER(MATCH(TRIM(SUBSTITUTE(B1220,CHAR(160),"")),'Look Up Values'!$B$2:$B$500,0)),"","Origin error")),"")</f>
        <v/>
      </c>
      <c r="O1220" s="242" t="str">
        <f>IF(AND(I1220&lt;&gt;0,I1220&lt;&gt;""),IF(C1220="","",IF(AND(ISNUMBER(--LEFT(C1220,FIND(" ",C1220&amp;" ")-1)),OR(LEN(LEFT(C1220,FIND(" ",C1220&amp;" ")-1))=6,LEN(LEFT(C1220,FIND(" ",C1220&amp;" ")-1))=7),OR(ISNUMBER(MATCH(LEFT(C1220,FIND(" ",C1220&amp;" ")-1),'Look Up Values'!$G$2:$G$1000,0)),ISNUMBER(MATCH(LEFT(C1220,FIND(" ",C1220&amp;" ")-1),'Look Up Values'!$AE$2:$AE$2000,0)))),"","EWC error")),"")</f>
        <v/>
      </c>
      <c r="P1220" s="242" t="str" cm="1">
        <f t="array" ref="P1220">IF(AND(I1220&lt;&gt;0,I1220&lt;&gt;""),IF(D1220="","",IF(ISNUMBER(MATCH(SUBSTITUTE(D1220," ",""),SUBSTITUTE('Look Up Values'!$S$2:$S$120," ",""),0)),"","D&amp;R error")),"")</f>
        <v/>
      </c>
      <c r="Q1220" s="242" t="str" cm="1">
        <f t="array" ref="Q1220">IF(AND(I1220&lt;&gt;0,I1220&lt;&gt;""),IF(G1220="","",IF(ISNUMBER(MATCH(SUBSTITUTE(G1220," ",""),SUBSTITUTE('Look Up Values'!$I$2:$I$10," ",""),0)),"","State error")),"")</f>
        <v/>
      </c>
      <c r="R1220" s="260" t="str">
        <f t="shared" si="37"/>
        <v/>
      </c>
    </row>
    <row r="1221" spans="1:18" ht="15.75">
      <c r="A1221" s="250">
        <v>1214</v>
      </c>
      <c r="B1221" s="198"/>
      <c r="C1221" s="25"/>
      <c r="D1221" s="25"/>
      <c r="E1221" s="25"/>
      <c r="F1221" s="25"/>
      <c r="G1221" s="26"/>
      <c r="H1221" s="27"/>
      <c r="I1221" s="28"/>
      <c r="J1221" s="430"/>
      <c r="K1221" s="48"/>
      <c r="L1221" s="457" t="str">
        <f t="shared" si="36"/>
        <v/>
      </c>
      <c r="M1221" s="245" cm="1">
        <f t="array" ref="M1221">SUMPRODUCT(--(N1221:Q1221&lt;&gt;"")) + IF(TRIM(R1221)="",0,LEN(R1221)-LEN(SUBSTITUTE(R1221,",",""))+1)</f>
        <v>0</v>
      </c>
      <c r="N1221" s="242" t="str">
        <f>IF(AND(I1221&lt;&gt;0,I1221&lt;&gt;""),IF(TRIM(SUBSTITUTE(B1221,CHAR(160),""))="","",IF(ISNUMBER(MATCH(TRIM(SUBSTITUTE(B1221,CHAR(160),"")),'Look Up Values'!$B$2:$B$500,0)),"","Origin error")),"")</f>
        <v/>
      </c>
      <c r="O1221" s="242" t="str">
        <f>IF(AND(I1221&lt;&gt;0,I1221&lt;&gt;""),IF(C1221="","",IF(AND(ISNUMBER(--LEFT(C1221,FIND(" ",C1221&amp;" ")-1)),OR(LEN(LEFT(C1221,FIND(" ",C1221&amp;" ")-1))=6,LEN(LEFT(C1221,FIND(" ",C1221&amp;" ")-1))=7),OR(ISNUMBER(MATCH(LEFT(C1221,FIND(" ",C1221&amp;" ")-1),'Look Up Values'!$G$2:$G$1000,0)),ISNUMBER(MATCH(LEFT(C1221,FIND(" ",C1221&amp;" ")-1),'Look Up Values'!$AE$2:$AE$2000,0)))),"","EWC error")),"")</f>
        <v/>
      </c>
      <c r="P1221" s="242" t="str" cm="1">
        <f t="array" ref="P1221">IF(AND(I1221&lt;&gt;0,I1221&lt;&gt;""),IF(D1221="","",IF(ISNUMBER(MATCH(SUBSTITUTE(D1221," ",""),SUBSTITUTE('Look Up Values'!$S$2:$S$120," ",""),0)),"","D&amp;R error")),"")</f>
        <v/>
      </c>
      <c r="Q1221" s="242" t="str" cm="1">
        <f t="array" ref="Q1221">IF(AND(I1221&lt;&gt;0,I1221&lt;&gt;""),IF(G1221="","",IF(ISNUMBER(MATCH(SUBSTITUTE(G1221," ",""),SUBSTITUTE('Look Up Values'!$I$2:$I$10," ",""),0)),"","State error")),"")</f>
        <v/>
      </c>
      <c r="R1221" s="260" t="str">
        <f t="shared" si="37"/>
        <v/>
      </c>
    </row>
    <row r="1222" spans="1:18" ht="15.75">
      <c r="A1222" s="250">
        <v>1215</v>
      </c>
      <c r="B1222" s="198"/>
      <c r="C1222" s="25"/>
      <c r="D1222" s="25"/>
      <c r="E1222" s="25"/>
      <c r="F1222" s="25"/>
      <c r="G1222" s="26"/>
      <c r="H1222" s="27"/>
      <c r="I1222" s="28"/>
      <c r="J1222" s="430"/>
      <c r="K1222" s="48"/>
      <c r="L1222" s="457" t="str">
        <f t="shared" si="36"/>
        <v/>
      </c>
      <c r="M1222" s="245" cm="1">
        <f t="array" ref="M1222">SUMPRODUCT(--(N1222:Q1222&lt;&gt;"")) + IF(TRIM(R1222)="",0,LEN(R1222)-LEN(SUBSTITUTE(R1222,",",""))+1)</f>
        <v>0</v>
      </c>
      <c r="N1222" s="242" t="str">
        <f>IF(AND(I1222&lt;&gt;0,I1222&lt;&gt;""),IF(TRIM(SUBSTITUTE(B1222,CHAR(160),""))="","",IF(ISNUMBER(MATCH(TRIM(SUBSTITUTE(B1222,CHAR(160),"")),'Look Up Values'!$B$2:$B$500,0)),"","Origin error")),"")</f>
        <v/>
      </c>
      <c r="O1222" s="242" t="str">
        <f>IF(AND(I1222&lt;&gt;0,I1222&lt;&gt;""),IF(C1222="","",IF(AND(ISNUMBER(--LEFT(C1222,FIND(" ",C1222&amp;" ")-1)),OR(LEN(LEFT(C1222,FIND(" ",C1222&amp;" ")-1))=6,LEN(LEFT(C1222,FIND(" ",C1222&amp;" ")-1))=7),OR(ISNUMBER(MATCH(LEFT(C1222,FIND(" ",C1222&amp;" ")-1),'Look Up Values'!$G$2:$G$1000,0)),ISNUMBER(MATCH(LEFT(C1222,FIND(" ",C1222&amp;" ")-1),'Look Up Values'!$AE$2:$AE$2000,0)))),"","EWC error")),"")</f>
        <v/>
      </c>
      <c r="P1222" s="242" t="str" cm="1">
        <f t="array" ref="P1222">IF(AND(I1222&lt;&gt;0,I1222&lt;&gt;""),IF(D1222="","",IF(ISNUMBER(MATCH(SUBSTITUTE(D1222," ",""),SUBSTITUTE('Look Up Values'!$S$2:$S$120," ",""),0)),"","D&amp;R error")),"")</f>
        <v/>
      </c>
      <c r="Q1222" s="242" t="str" cm="1">
        <f t="array" ref="Q1222">IF(AND(I1222&lt;&gt;0,I1222&lt;&gt;""),IF(G1222="","",IF(ISNUMBER(MATCH(SUBSTITUTE(G1222," ",""),SUBSTITUTE('Look Up Values'!$I$2:$I$10," ",""),0)),"","State error")),"")</f>
        <v/>
      </c>
      <c r="R1222" s="260" t="str">
        <f t="shared" si="37"/>
        <v/>
      </c>
    </row>
    <row r="1223" spans="1:18" ht="15.75">
      <c r="A1223" s="250">
        <v>1216</v>
      </c>
      <c r="B1223" s="198"/>
      <c r="C1223" s="25"/>
      <c r="D1223" s="25"/>
      <c r="E1223" s="25"/>
      <c r="F1223" s="25"/>
      <c r="G1223" s="26"/>
      <c r="H1223" s="27"/>
      <c r="I1223" s="28"/>
      <c r="J1223" s="430"/>
      <c r="K1223" s="48"/>
      <c r="L1223" s="457" t="str">
        <f t="shared" si="36"/>
        <v/>
      </c>
      <c r="M1223" s="245" cm="1">
        <f t="array" ref="M1223">SUMPRODUCT(--(N1223:Q1223&lt;&gt;"")) + IF(TRIM(R1223)="",0,LEN(R1223)-LEN(SUBSTITUTE(R1223,",",""))+1)</f>
        <v>0</v>
      </c>
      <c r="N1223" s="242" t="str">
        <f>IF(AND(I1223&lt;&gt;0,I1223&lt;&gt;""),IF(TRIM(SUBSTITUTE(B1223,CHAR(160),""))="","",IF(ISNUMBER(MATCH(TRIM(SUBSTITUTE(B1223,CHAR(160),"")),'Look Up Values'!$B$2:$B$500,0)),"","Origin error")),"")</f>
        <v/>
      </c>
      <c r="O1223" s="242" t="str">
        <f>IF(AND(I1223&lt;&gt;0,I1223&lt;&gt;""),IF(C1223="","",IF(AND(ISNUMBER(--LEFT(C1223,FIND(" ",C1223&amp;" ")-1)),OR(LEN(LEFT(C1223,FIND(" ",C1223&amp;" ")-1))=6,LEN(LEFT(C1223,FIND(" ",C1223&amp;" ")-1))=7),OR(ISNUMBER(MATCH(LEFT(C1223,FIND(" ",C1223&amp;" ")-1),'Look Up Values'!$G$2:$G$1000,0)),ISNUMBER(MATCH(LEFT(C1223,FIND(" ",C1223&amp;" ")-1),'Look Up Values'!$AE$2:$AE$2000,0)))),"","EWC error")),"")</f>
        <v/>
      </c>
      <c r="P1223" s="242" t="str" cm="1">
        <f t="array" ref="P1223">IF(AND(I1223&lt;&gt;0,I1223&lt;&gt;""),IF(D1223="","",IF(ISNUMBER(MATCH(SUBSTITUTE(D1223," ",""),SUBSTITUTE('Look Up Values'!$S$2:$S$120," ",""),0)),"","D&amp;R error")),"")</f>
        <v/>
      </c>
      <c r="Q1223" s="242" t="str" cm="1">
        <f t="array" ref="Q1223">IF(AND(I1223&lt;&gt;0,I1223&lt;&gt;""),IF(G1223="","",IF(ISNUMBER(MATCH(SUBSTITUTE(G1223," ",""),SUBSTITUTE('Look Up Values'!$I$2:$I$10," ",""),0)),"","State error")),"")</f>
        <v/>
      </c>
      <c r="R1223" s="260" t="str">
        <f t="shared" si="37"/>
        <v/>
      </c>
    </row>
    <row r="1224" spans="1:18" ht="15.75">
      <c r="A1224" s="250">
        <v>1217</v>
      </c>
      <c r="B1224" s="198"/>
      <c r="C1224" s="25"/>
      <c r="D1224" s="25"/>
      <c r="E1224" s="25"/>
      <c r="F1224" s="25"/>
      <c r="G1224" s="26"/>
      <c r="H1224" s="27"/>
      <c r="I1224" s="28"/>
      <c r="J1224" s="430"/>
      <c r="K1224" s="48"/>
      <c r="L1224" s="457" t="str">
        <f t="shared" ref="L1224:L1287" si="38">IF(IFERROR(--SUBSTITUTE(M1224,CHAR(160),""),0)&gt;0,A1224,"")</f>
        <v/>
      </c>
      <c r="M1224" s="245" cm="1">
        <f t="array" ref="M1224">SUMPRODUCT(--(N1224:Q1224&lt;&gt;"")) + IF(TRIM(R1224)="",0,LEN(R1224)-LEN(SUBSTITUTE(R1224,",",""))+1)</f>
        <v>0</v>
      </c>
      <c r="N1224" s="242" t="str">
        <f>IF(AND(I1224&lt;&gt;0,I1224&lt;&gt;""),IF(TRIM(SUBSTITUTE(B1224,CHAR(160),""))="","",IF(ISNUMBER(MATCH(TRIM(SUBSTITUTE(B1224,CHAR(160),"")),'Look Up Values'!$B$2:$B$500,0)),"","Origin error")),"")</f>
        <v/>
      </c>
      <c r="O1224" s="242" t="str">
        <f>IF(AND(I1224&lt;&gt;0,I1224&lt;&gt;""),IF(C1224="","",IF(AND(ISNUMBER(--LEFT(C1224,FIND(" ",C1224&amp;" ")-1)),OR(LEN(LEFT(C1224,FIND(" ",C1224&amp;" ")-1))=6,LEN(LEFT(C1224,FIND(" ",C1224&amp;" ")-1))=7),OR(ISNUMBER(MATCH(LEFT(C1224,FIND(" ",C1224&amp;" ")-1),'Look Up Values'!$G$2:$G$1000,0)),ISNUMBER(MATCH(LEFT(C1224,FIND(" ",C1224&amp;" ")-1),'Look Up Values'!$AE$2:$AE$2000,0)))),"","EWC error")),"")</f>
        <v/>
      </c>
      <c r="P1224" s="242" t="str" cm="1">
        <f t="array" ref="P1224">IF(AND(I1224&lt;&gt;0,I1224&lt;&gt;""),IF(D1224="","",IF(ISNUMBER(MATCH(SUBSTITUTE(D1224," ",""),SUBSTITUTE('Look Up Values'!$S$2:$S$120," ",""),0)),"","D&amp;R error")),"")</f>
        <v/>
      </c>
      <c r="Q1224" s="242" t="str" cm="1">
        <f t="array" ref="Q1224">IF(AND(I1224&lt;&gt;0,I1224&lt;&gt;""),IF(G1224="","",IF(ISNUMBER(MATCH(SUBSTITUTE(G1224," ",""),SUBSTITUTE('Look Up Values'!$I$2:$I$10," ",""),0)),"","State error")),"")</f>
        <v/>
      </c>
      <c r="R1224" s="260" t="str">
        <f t="shared" si="37"/>
        <v/>
      </c>
    </row>
    <row r="1225" spans="1:18" ht="15.75">
      <c r="A1225" s="250">
        <v>1218</v>
      </c>
      <c r="B1225" s="198"/>
      <c r="C1225" s="25"/>
      <c r="D1225" s="25"/>
      <c r="E1225" s="25"/>
      <c r="F1225" s="25"/>
      <c r="G1225" s="26"/>
      <c r="H1225" s="27"/>
      <c r="I1225" s="28"/>
      <c r="J1225" s="430"/>
      <c r="K1225" s="48"/>
      <c r="L1225" s="457" t="str">
        <f t="shared" si="38"/>
        <v/>
      </c>
      <c r="M1225" s="245" cm="1">
        <f t="array" ref="M1225">SUMPRODUCT(--(N1225:Q1225&lt;&gt;"")) + IF(TRIM(R1225)="",0,LEN(R1225)-LEN(SUBSTITUTE(R1225,",",""))+1)</f>
        <v>0</v>
      </c>
      <c r="N1225" s="242" t="str">
        <f>IF(AND(I1225&lt;&gt;0,I1225&lt;&gt;""),IF(TRIM(SUBSTITUTE(B1225,CHAR(160),""))="","",IF(ISNUMBER(MATCH(TRIM(SUBSTITUTE(B1225,CHAR(160),"")),'Look Up Values'!$B$2:$B$500,0)),"","Origin error")),"")</f>
        <v/>
      </c>
      <c r="O1225" s="242" t="str">
        <f>IF(AND(I1225&lt;&gt;0,I1225&lt;&gt;""),IF(C1225="","",IF(AND(ISNUMBER(--LEFT(C1225,FIND(" ",C1225&amp;" ")-1)),OR(LEN(LEFT(C1225,FIND(" ",C1225&amp;" ")-1))=6,LEN(LEFT(C1225,FIND(" ",C1225&amp;" ")-1))=7),OR(ISNUMBER(MATCH(LEFT(C1225,FIND(" ",C1225&amp;" ")-1),'Look Up Values'!$G$2:$G$1000,0)),ISNUMBER(MATCH(LEFT(C1225,FIND(" ",C1225&amp;" ")-1),'Look Up Values'!$AE$2:$AE$2000,0)))),"","EWC error")),"")</f>
        <v/>
      </c>
      <c r="P1225" s="242" t="str" cm="1">
        <f t="array" ref="P1225">IF(AND(I1225&lt;&gt;0,I1225&lt;&gt;""),IF(D1225="","",IF(ISNUMBER(MATCH(SUBSTITUTE(D1225," ",""),SUBSTITUTE('Look Up Values'!$S$2:$S$120," ",""),0)),"","D&amp;R error")),"")</f>
        <v/>
      </c>
      <c r="Q1225" s="242" t="str" cm="1">
        <f t="array" ref="Q1225">IF(AND(I1225&lt;&gt;0,I1225&lt;&gt;""),IF(G1225="","",IF(ISNUMBER(MATCH(SUBSTITUTE(G1225," ",""),SUBSTITUTE('Look Up Values'!$I$2:$I$10," ",""),0)),"","State error")),"")</f>
        <v/>
      </c>
      <c r="R1225" s="260" t="str">
        <f t="shared" ref="R1225:R1288" si="39">IF(OR(I1225="",I1225=0),"",IF(COUNTA(B1225,C1225,D1225,G1225,I1225)=0,"",IF(COUNTA(B1225,C1225,D1225,G1225,I1225)=5,"",LEFT(IF(TRIM(SUBSTITUTE(B1225,CHAR(160),""))="","Origin, ","")&amp;IF(TRIM(SUBSTITUTE(C1225,CHAR(160),""))="","EWC, ","")&amp;IF(TRIM(SUBSTITUTE(D1225,CHAR(160),""))="","D&amp;R, ","")&amp;IF(TRIM(SUBSTITUTE(G1225,CHAR(160),""))="","State, ",""),LEN(IF(TRIM(SUBSTITUTE(B1225,CHAR(160),""))="","Origin, ","")&amp;IF(TRIM(SUBSTITUTE(C1225,CHAR(160),""))="","EWC, ","")&amp;IF(TRIM(SUBSTITUTE(D1225,CHAR(160),""))="","D&amp;R, ","")&amp;IF(TRIM(SUBSTITUTE(G1225,CHAR(160),""))="","State, ",""))-2))))</f>
        <v/>
      </c>
    </row>
    <row r="1226" spans="1:18" ht="15.75">
      <c r="A1226" s="250">
        <v>1219</v>
      </c>
      <c r="B1226" s="198"/>
      <c r="C1226" s="25"/>
      <c r="D1226" s="25"/>
      <c r="E1226" s="25"/>
      <c r="F1226" s="25"/>
      <c r="G1226" s="26"/>
      <c r="H1226" s="27"/>
      <c r="I1226" s="28"/>
      <c r="J1226" s="430"/>
      <c r="K1226" s="48"/>
      <c r="L1226" s="457" t="str">
        <f t="shared" si="38"/>
        <v/>
      </c>
      <c r="M1226" s="245" cm="1">
        <f t="array" ref="M1226">SUMPRODUCT(--(N1226:Q1226&lt;&gt;"")) + IF(TRIM(R1226)="",0,LEN(R1226)-LEN(SUBSTITUTE(R1226,",",""))+1)</f>
        <v>0</v>
      </c>
      <c r="N1226" s="242" t="str">
        <f>IF(AND(I1226&lt;&gt;0,I1226&lt;&gt;""),IF(TRIM(SUBSTITUTE(B1226,CHAR(160),""))="","",IF(ISNUMBER(MATCH(TRIM(SUBSTITUTE(B1226,CHAR(160),"")),'Look Up Values'!$B$2:$B$500,0)),"","Origin error")),"")</f>
        <v/>
      </c>
      <c r="O1226" s="242" t="str">
        <f>IF(AND(I1226&lt;&gt;0,I1226&lt;&gt;""),IF(C1226="","",IF(AND(ISNUMBER(--LEFT(C1226,FIND(" ",C1226&amp;" ")-1)),OR(LEN(LEFT(C1226,FIND(" ",C1226&amp;" ")-1))=6,LEN(LEFT(C1226,FIND(" ",C1226&amp;" ")-1))=7),OR(ISNUMBER(MATCH(LEFT(C1226,FIND(" ",C1226&amp;" ")-1),'Look Up Values'!$G$2:$G$1000,0)),ISNUMBER(MATCH(LEFT(C1226,FIND(" ",C1226&amp;" ")-1),'Look Up Values'!$AE$2:$AE$2000,0)))),"","EWC error")),"")</f>
        <v/>
      </c>
      <c r="P1226" s="242" t="str" cm="1">
        <f t="array" ref="P1226">IF(AND(I1226&lt;&gt;0,I1226&lt;&gt;""),IF(D1226="","",IF(ISNUMBER(MATCH(SUBSTITUTE(D1226," ",""),SUBSTITUTE('Look Up Values'!$S$2:$S$120," ",""),0)),"","D&amp;R error")),"")</f>
        <v/>
      </c>
      <c r="Q1226" s="242" t="str" cm="1">
        <f t="array" ref="Q1226">IF(AND(I1226&lt;&gt;0,I1226&lt;&gt;""),IF(G1226="","",IF(ISNUMBER(MATCH(SUBSTITUTE(G1226," ",""),SUBSTITUTE('Look Up Values'!$I$2:$I$10," ",""),0)),"","State error")),"")</f>
        <v/>
      </c>
      <c r="R1226" s="260" t="str">
        <f t="shared" si="39"/>
        <v/>
      </c>
    </row>
    <row r="1227" spans="1:18" ht="15.75">
      <c r="A1227" s="250">
        <v>1220</v>
      </c>
      <c r="B1227" s="198"/>
      <c r="C1227" s="25"/>
      <c r="D1227" s="25"/>
      <c r="E1227" s="25"/>
      <c r="F1227" s="25"/>
      <c r="G1227" s="26"/>
      <c r="H1227" s="27"/>
      <c r="I1227" s="28"/>
      <c r="J1227" s="430"/>
      <c r="K1227" s="48"/>
      <c r="L1227" s="457" t="str">
        <f t="shared" si="38"/>
        <v/>
      </c>
      <c r="M1227" s="245" cm="1">
        <f t="array" ref="M1227">SUMPRODUCT(--(N1227:Q1227&lt;&gt;"")) + IF(TRIM(R1227)="",0,LEN(R1227)-LEN(SUBSTITUTE(R1227,",",""))+1)</f>
        <v>0</v>
      </c>
      <c r="N1227" s="242" t="str">
        <f>IF(AND(I1227&lt;&gt;0,I1227&lt;&gt;""),IF(TRIM(SUBSTITUTE(B1227,CHAR(160),""))="","",IF(ISNUMBER(MATCH(TRIM(SUBSTITUTE(B1227,CHAR(160),"")),'Look Up Values'!$B$2:$B$500,0)),"","Origin error")),"")</f>
        <v/>
      </c>
      <c r="O1227" s="242" t="str">
        <f>IF(AND(I1227&lt;&gt;0,I1227&lt;&gt;""),IF(C1227="","",IF(AND(ISNUMBER(--LEFT(C1227,FIND(" ",C1227&amp;" ")-1)),OR(LEN(LEFT(C1227,FIND(" ",C1227&amp;" ")-1))=6,LEN(LEFT(C1227,FIND(" ",C1227&amp;" ")-1))=7),OR(ISNUMBER(MATCH(LEFT(C1227,FIND(" ",C1227&amp;" ")-1),'Look Up Values'!$G$2:$G$1000,0)),ISNUMBER(MATCH(LEFT(C1227,FIND(" ",C1227&amp;" ")-1),'Look Up Values'!$AE$2:$AE$2000,0)))),"","EWC error")),"")</f>
        <v/>
      </c>
      <c r="P1227" s="242" t="str" cm="1">
        <f t="array" ref="P1227">IF(AND(I1227&lt;&gt;0,I1227&lt;&gt;""),IF(D1227="","",IF(ISNUMBER(MATCH(SUBSTITUTE(D1227," ",""),SUBSTITUTE('Look Up Values'!$S$2:$S$120," ",""),0)),"","D&amp;R error")),"")</f>
        <v/>
      </c>
      <c r="Q1227" s="242" t="str" cm="1">
        <f t="array" ref="Q1227">IF(AND(I1227&lt;&gt;0,I1227&lt;&gt;""),IF(G1227="","",IF(ISNUMBER(MATCH(SUBSTITUTE(G1227," ",""),SUBSTITUTE('Look Up Values'!$I$2:$I$10," ",""),0)),"","State error")),"")</f>
        <v/>
      </c>
      <c r="R1227" s="260" t="str">
        <f t="shared" si="39"/>
        <v/>
      </c>
    </row>
    <row r="1228" spans="1:18" ht="15.75">
      <c r="A1228" s="250">
        <v>1221</v>
      </c>
      <c r="B1228" s="198"/>
      <c r="C1228" s="25"/>
      <c r="D1228" s="25"/>
      <c r="E1228" s="25"/>
      <c r="F1228" s="25"/>
      <c r="G1228" s="26"/>
      <c r="H1228" s="27"/>
      <c r="I1228" s="28"/>
      <c r="J1228" s="430"/>
      <c r="K1228" s="48"/>
      <c r="L1228" s="457" t="str">
        <f t="shared" si="38"/>
        <v/>
      </c>
      <c r="M1228" s="245" cm="1">
        <f t="array" ref="M1228">SUMPRODUCT(--(N1228:Q1228&lt;&gt;"")) + IF(TRIM(R1228)="",0,LEN(R1228)-LEN(SUBSTITUTE(R1228,",",""))+1)</f>
        <v>0</v>
      </c>
      <c r="N1228" s="242" t="str">
        <f>IF(AND(I1228&lt;&gt;0,I1228&lt;&gt;""),IF(TRIM(SUBSTITUTE(B1228,CHAR(160),""))="","",IF(ISNUMBER(MATCH(TRIM(SUBSTITUTE(B1228,CHAR(160),"")),'Look Up Values'!$B$2:$B$500,0)),"","Origin error")),"")</f>
        <v/>
      </c>
      <c r="O1228" s="242" t="str">
        <f>IF(AND(I1228&lt;&gt;0,I1228&lt;&gt;""),IF(C1228="","",IF(AND(ISNUMBER(--LEFT(C1228,FIND(" ",C1228&amp;" ")-1)),OR(LEN(LEFT(C1228,FIND(" ",C1228&amp;" ")-1))=6,LEN(LEFT(C1228,FIND(" ",C1228&amp;" ")-1))=7),OR(ISNUMBER(MATCH(LEFT(C1228,FIND(" ",C1228&amp;" ")-1),'Look Up Values'!$G$2:$G$1000,0)),ISNUMBER(MATCH(LEFT(C1228,FIND(" ",C1228&amp;" ")-1),'Look Up Values'!$AE$2:$AE$2000,0)))),"","EWC error")),"")</f>
        <v/>
      </c>
      <c r="P1228" s="242" t="str" cm="1">
        <f t="array" ref="P1228">IF(AND(I1228&lt;&gt;0,I1228&lt;&gt;""),IF(D1228="","",IF(ISNUMBER(MATCH(SUBSTITUTE(D1228," ",""),SUBSTITUTE('Look Up Values'!$S$2:$S$120," ",""),0)),"","D&amp;R error")),"")</f>
        <v/>
      </c>
      <c r="Q1228" s="242" t="str" cm="1">
        <f t="array" ref="Q1228">IF(AND(I1228&lt;&gt;0,I1228&lt;&gt;""),IF(G1228="","",IF(ISNUMBER(MATCH(SUBSTITUTE(G1228," ",""),SUBSTITUTE('Look Up Values'!$I$2:$I$10," ",""),0)),"","State error")),"")</f>
        <v/>
      </c>
      <c r="R1228" s="260" t="str">
        <f t="shared" si="39"/>
        <v/>
      </c>
    </row>
    <row r="1229" spans="1:18" ht="15.75">
      <c r="A1229" s="250">
        <v>1222</v>
      </c>
      <c r="B1229" s="198"/>
      <c r="C1229" s="25"/>
      <c r="D1229" s="25"/>
      <c r="E1229" s="25"/>
      <c r="F1229" s="25"/>
      <c r="G1229" s="26"/>
      <c r="H1229" s="27"/>
      <c r="I1229" s="28"/>
      <c r="J1229" s="430"/>
      <c r="K1229" s="48"/>
      <c r="L1229" s="457" t="str">
        <f t="shared" si="38"/>
        <v/>
      </c>
      <c r="M1229" s="245" cm="1">
        <f t="array" ref="M1229">SUMPRODUCT(--(N1229:Q1229&lt;&gt;"")) + IF(TRIM(R1229)="",0,LEN(R1229)-LEN(SUBSTITUTE(R1229,",",""))+1)</f>
        <v>0</v>
      </c>
      <c r="N1229" s="242" t="str">
        <f>IF(AND(I1229&lt;&gt;0,I1229&lt;&gt;""),IF(TRIM(SUBSTITUTE(B1229,CHAR(160),""))="","",IF(ISNUMBER(MATCH(TRIM(SUBSTITUTE(B1229,CHAR(160),"")),'Look Up Values'!$B$2:$B$500,0)),"","Origin error")),"")</f>
        <v/>
      </c>
      <c r="O1229" s="242" t="str">
        <f>IF(AND(I1229&lt;&gt;0,I1229&lt;&gt;""),IF(C1229="","",IF(AND(ISNUMBER(--LEFT(C1229,FIND(" ",C1229&amp;" ")-1)),OR(LEN(LEFT(C1229,FIND(" ",C1229&amp;" ")-1))=6,LEN(LEFT(C1229,FIND(" ",C1229&amp;" ")-1))=7),OR(ISNUMBER(MATCH(LEFT(C1229,FIND(" ",C1229&amp;" ")-1),'Look Up Values'!$G$2:$G$1000,0)),ISNUMBER(MATCH(LEFT(C1229,FIND(" ",C1229&amp;" ")-1),'Look Up Values'!$AE$2:$AE$2000,0)))),"","EWC error")),"")</f>
        <v/>
      </c>
      <c r="P1229" s="242" t="str" cm="1">
        <f t="array" ref="P1229">IF(AND(I1229&lt;&gt;0,I1229&lt;&gt;""),IF(D1229="","",IF(ISNUMBER(MATCH(SUBSTITUTE(D1229," ",""),SUBSTITUTE('Look Up Values'!$S$2:$S$120," ",""),0)),"","D&amp;R error")),"")</f>
        <v/>
      </c>
      <c r="Q1229" s="242" t="str" cm="1">
        <f t="array" ref="Q1229">IF(AND(I1229&lt;&gt;0,I1229&lt;&gt;""),IF(G1229="","",IF(ISNUMBER(MATCH(SUBSTITUTE(G1229," ",""),SUBSTITUTE('Look Up Values'!$I$2:$I$10," ",""),0)),"","State error")),"")</f>
        <v/>
      </c>
      <c r="R1229" s="260" t="str">
        <f t="shared" si="39"/>
        <v/>
      </c>
    </row>
    <row r="1230" spans="1:18" ht="15.75">
      <c r="A1230" s="250">
        <v>1223</v>
      </c>
      <c r="B1230" s="198"/>
      <c r="C1230" s="25"/>
      <c r="D1230" s="25"/>
      <c r="E1230" s="25"/>
      <c r="F1230" s="25"/>
      <c r="G1230" s="26"/>
      <c r="H1230" s="27"/>
      <c r="I1230" s="28"/>
      <c r="J1230" s="430"/>
      <c r="K1230" s="48"/>
      <c r="L1230" s="457" t="str">
        <f t="shared" si="38"/>
        <v/>
      </c>
      <c r="M1230" s="245" cm="1">
        <f t="array" ref="M1230">SUMPRODUCT(--(N1230:Q1230&lt;&gt;"")) + IF(TRIM(R1230)="",0,LEN(R1230)-LEN(SUBSTITUTE(R1230,",",""))+1)</f>
        <v>0</v>
      </c>
      <c r="N1230" s="242" t="str">
        <f>IF(AND(I1230&lt;&gt;0,I1230&lt;&gt;""),IF(TRIM(SUBSTITUTE(B1230,CHAR(160),""))="","",IF(ISNUMBER(MATCH(TRIM(SUBSTITUTE(B1230,CHAR(160),"")),'Look Up Values'!$B$2:$B$500,0)),"","Origin error")),"")</f>
        <v/>
      </c>
      <c r="O1230" s="242" t="str">
        <f>IF(AND(I1230&lt;&gt;0,I1230&lt;&gt;""),IF(C1230="","",IF(AND(ISNUMBER(--LEFT(C1230,FIND(" ",C1230&amp;" ")-1)),OR(LEN(LEFT(C1230,FIND(" ",C1230&amp;" ")-1))=6,LEN(LEFT(C1230,FIND(" ",C1230&amp;" ")-1))=7),OR(ISNUMBER(MATCH(LEFT(C1230,FIND(" ",C1230&amp;" ")-1),'Look Up Values'!$G$2:$G$1000,0)),ISNUMBER(MATCH(LEFT(C1230,FIND(" ",C1230&amp;" ")-1),'Look Up Values'!$AE$2:$AE$2000,0)))),"","EWC error")),"")</f>
        <v/>
      </c>
      <c r="P1230" s="242" t="str" cm="1">
        <f t="array" ref="P1230">IF(AND(I1230&lt;&gt;0,I1230&lt;&gt;""),IF(D1230="","",IF(ISNUMBER(MATCH(SUBSTITUTE(D1230," ",""),SUBSTITUTE('Look Up Values'!$S$2:$S$120," ",""),0)),"","D&amp;R error")),"")</f>
        <v/>
      </c>
      <c r="Q1230" s="242" t="str" cm="1">
        <f t="array" ref="Q1230">IF(AND(I1230&lt;&gt;0,I1230&lt;&gt;""),IF(G1230="","",IF(ISNUMBER(MATCH(SUBSTITUTE(G1230," ",""),SUBSTITUTE('Look Up Values'!$I$2:$I$10," ",""),0)),"","State error")),"")</f>
        <v/>
      </c>
      <c r="R1230" s="260" t="str">
        <f t="shared" si="39"/>
        <v/>
      </c>
    </row>
    <row r="1231" spans="1:18" ht="15.75">
      <c r="A1231" s="250">
        <v>1224</v>
      </c>
      <c r="B1231" s="198"/>
      <c r="C1231" s="25"/>
      <c r="D1231" s="25"/>
      <c r="E1231" s="25"/>
      <c r="F1231" s="25"/>
      <c r="G1231" s="26"/>
      <c r="H1231" s="27"/>
      <c r="I1231" s="28"/>
      <c r="J1231" s="430"/>
      <c r="K1231" s="48"/>
      <c r="L1231" s="457" t="str">
        <f t="shared" si="38"/>
        <v/>
      </c>
      <c r="M1231" s="245" cm="1">
        <f t="array" ref="M1231">SUMPRODUCT(--(N1231:Q1231&lt;&gt;"")) + IF(TRIM(R1231)="",0,LEN(R1231)-LEN(SUBSTITUTE(R1231,",",""))+1)</f>
        <v>0</v>
      </c>
      <c r="N1231" s="242" t="str">
        <f>IF(AND(I1231&lt;&gt;0,I1231&lt;&gt;""),IF(TRIM(SUBSTITUTE(B1231,CHAR(160),""))="","",IF(ISNUMBER(MATCH(TRIM(SUBSTITUTE(B1231,CHAR(160),"")),'Look Up Values'!$B$2:$B$500,0)),"","Origin error")),"")</f>
        <v/>
      </c>
      <c r="O1231" s="242" t="str">
        <f>IF(AND(I1231&lt;&gt;0,I1231&lt;&gt;""),IF(C1231="","",IF(AND(ISNUMBER(--LEFT(C1231,FIND(" ",C1231&amp;" ")-1)),OR(LEN(LEFT(C1231,FIND(" ",C1231&amp;" ")-1))=6,LEN(LEFT(C1231,FIND(" ",C1231&amp;" ")-1))=7),OR(ISNUMBER(MATCH(LEFT(C1231,FIND(" ",C1231&amp;" ")-1),'Look Up Values'!$G$2:$G$1000,0)),ISNUMBER(MATCH(LEFT(C1231,FIND(" ",C1231&amp;" ")-1),'Look Up Values'!$AE$2:$AE$2000,0)))),"","EWC error")),"")</f>
        <v/>
      </c>
      <c r="P1231" s="242" t="str" cm="1">
        <f t="array" ref="P1231">IF(AND(I1231&lt;&gt;0,I1231&lt;&gt;""),IF(D1231="","",IF(ISNUMBER(MATCH(SUBSTITUTE(D1231," ",""),SUBSTITUTE('Look Up Values'!$S$2:$S$120," ",""),0)),"","D&amp;R error")),"")</f>
        <v/>
      </c>
      <c r="Q1231" s="242" t="str" cm="1">
        <f t="array" ref="Q1231">IF(AND(I1231&lt;&gt;0,I1231&lt;&gt;""),IF(G1231="","",IF(ISNUMBER(MATCH(SUBSTITUTE(G1231," ",""),SUBSTITUTE('Look Up Values'!$I$2:$I$10," ",""),0)),"","State error")),"")</f>
        <v/>
      </c>
      <c r="R1231" s="260" t="str">
        <f t="shared" si="39"/>
        <v/>
      </c>
    </row>
    <row r="1232" spans="1:18" ht="15.75">
      <c r="A1232" s="250">
        <v>1225</v>
      </c>
      <c r="B1232" s="198"/>
      <c r="C1232" s="25"/>
      <c r="D1232" s="25"/>
      <c r="E1232" s="25"/>
      <c r="F1232" s="25"/>
      <c r="G1232" s="26"/>
      <c r="H1232" s="27"/>
      <c r="I1232" s="28"/>
      <c r="J1232" s="430"/>
      <c r="K1232" s="48"/>
      <c r="L1232" s="457" t="str">
        <f t="shared" si="38"/>
        <v/>
      </c>
      <c r="M1232" s="245" cm="1">
        <f t="array" ref="M1232">SUMPRODUCT(--(N1232:Q1232&lt;&gt;"")) + IF(TRIM(R1232)="",0,LEN(R1232)-LEN(SUBSTITUTE(R1232,",",""))+1)</f>
        <v>0</v>
      </c>
      <c r="N1232" s="242" t="str">
        <f>IF(AND(I1232&lt;&gt;0,I1232&lt;&gt;""),IF(TRIM(SUBSTITUTE(B1232,CHAR(160),""))="","",IF(ISNUMBER(MATCH(TRIM(SUBSTITUTE(B1232,CHAR(160),"")),'Look Up Values'!$B$2:$B$500,0)),"","Origin error")),"")</f>
        <v/>
      </c>
      <c r="O1232" s="242" t="str">
        <f>IF(AND(I1232&lt;&gt;0,I1232&lt;&gt;""),IF(C1232="","",IF(AND(ISNUMBER(--LEFT(C1232,FIND(" ",C1232&amp;" ")-1)),OR(LEN(LEFT(C1232,FIND(" ",C1232&amp;" ")-1))=6,LEN(LEFT(C1232,FIND(" ",C1232&amp;" ")-1))=7),OR(ISNUMBER(MATCH(LEFT(C1232,FIND(" ",C1232&amp;" ")-1),'Look Up Values'!$G$2:$G$1000,0)),ISNUMBER(MATCH(LEFT(C1232,FIND(" ",C1232&amp;" ")-1),'Look Up Values'!$AE$2:$AE$2000,0)))),"","EWC error")),"")</f>
        <v/>
      </c>
      <c r="P1232" s="242" t="str" cm="1">
        <f t="array" ref="P1232">IF(AND(I1232&lt;&gt;0,I1232&lt;&gt;""),IF(D1232="","",IF(ISNUMBER(MATCH(SUBSTITUTE(D1232," ",""),SUBSTITUTE('Look Up Values'!$S$2:$S$120," ",""),0)),"","D&amp;R error")),"")</f>
        <v/>
      </c>
      <c r="Q1232" s="242" t="str" cm="1">
        <f t="array" ref="Q1232">IF(AND(I1232&lt;&gt;0,I1232&lt;&gt;""),IF(G1232="","",IF(ISNUMBER(MATCH(SUBSTITUTE(G1232," ",""),SUBSTITUTE('Look Up Values'!$I$2:$I$10," ",""),0)),"","State error")),"")</f>
        <v/>
      </c>
      <c r="R1232" s="260" t="str">
        <f t="shared" si="39"/>
        <v/>
      </c>
    </row>
    <row r="1233" spans="1:18" ht="15.75">
      <c r="A1233" s="250">
        <v>1226</v>
      </c>
      <c r="B1233" s="198"/>
      <c r="C1233" s="25"/>
      <c r="D1233" s="25"/>
      <c r="E1233" s="25"/>
      <c r="F1233" s="25"/>
      <c r="G1233" s="26"/>
      <c r="H1233" s="27"/>
      <c r="I1233" s="28"/>
      <c r="J1233" s="430"/>
      <c r="K1233" s="48"/>
      <c r="L1233" s="457" t="str">
        <f t="shared" si="38"/>
        <v/>
      </c>
      <c r="M1233" s="245" cm="1">
        <f t="array" ref="M1233">SUMPRODUCT(--(N1233:Q1233&lt;&gt;"")) + IF(TRIM(R1233)="",0,LEN(R1233)-LEN(SUBSTITUTE(R1233,",",""))+1)</f>
        <v>0</v>
      </c>
      <c r="N1233" s="242" t="str">
        <f>IF(AND(I1233&lt;&gt;0,I1233&lt;&gt;""),IF(TRIM(SUBSTITUTE(B1233,CHAR(160),""))="","",IF(ISNUMBER(MATCH(TRIM(SUBSTITUTE(B1233,CHAR(160),"")),'Look Up Values'!$B$2:$B$500,0)),"","Origin error")),"")</f>
        <v/>
      </c>
      <c r="O1233" s="242" t="str">
        <f>IF(AND(I1233&lt;&gt;0,I1233&lt;&gt;""),IF(C1233="","",IF(AND(ISNUMBER(--LEFT(C1233,FIND(" ",C1233&amp;" ")-1)),OR(LEN(LEFT(C1233,FIND(" ",C1233&amp;" ")-1))=6,LEN(LEFT(C1233,FIND(" ",C1233&amp;" ")-1))=7),OR(ISNUMBER(MATCH(LEFT(C1233,FIND(" ",C1233&amp;" ")-1),'Look Up Values'!$G$2:$G$1000,0)),ISNUMBER(MATCH(LEFT(C1233,FIND(" ",C1233&amp;" ")-1),'Look Up Values'!$AE$2:$AE$2000,0)))),"","EWC error")),"")</f>
        <v/>
      </c>
      <c r="P1233" s="242" t="str" cm="1">
        <f t="array" ref="P1233">IF(AND(I1233&lt;&gt;0,I1233&lt;&gt;""),IF(D1233="","",IF(ISNUMBER(MATCH(SUBSTITUTE(D1233," ",""),SUBSTITUTE('Look Up Values'!$S$2:$S$120," ",""),0)),"","D&amp;R error")),"")</f>
        <v/>
      </c>
      <c r="Q1233" s="242" t="str" cm="1">
        <f t="array" ref="Q1233">IF(AND(I1233&lt;&gt;0,I1233&lt;&gt;""),IF(G1233="","",IF(ISNUMBER(MATCH(SUBSTITUTE(G1233," ",""),SUBSTITUTE('Look Up Values'!$I$2:$I$10," ",""),0)),"","State error")),"")</f>
        <v/>
      </c>
      <c r="R1233" s="260" t="str">
        <f t="shared" si="39"/>
        <v/>
      </c>
    </row>
    <row r="1234" spans="1:18" ht="15.75">
      <c r="A1234" s="250">
        <v>1227</v>
      </c>
      <c r="B1234" s="198"/>
      <c r="C1234" s="25"/>
      <c r="D1234" s="25"/>
      <c r="E1234" s="25"/>
      <c r="F1234" s="25"/>
      <c r="G1234" s="26"/>
      <c r="H1234" s="27"/>
      <c r="I1234" s="28"/>
      <c r="J1234" s="430"/>
      <c r="K1234" s="48"/>
      <c r="L1234" s="457" t="str">
        <f t="shared" si="38"/>
        <v/>
      </c>
      <c r="M1234" s="245" cm="1">
        <f t="array" ref="M1234">SUMPRODUCT(--(N1234:Q1234&lt;&gt;"")) + IF(TRIM(R1234)="",0,LEN(R1234)-LEN(SUBSTITUTE(R1234,",",""))+1)</f>
        <v>0</v>
      </c>
      <c r="N1234" s="242" t="str">
        <f>IF(AND(I1234&lt;&gt;0,I1234&lt;&gt;""),IF(TRIM(SUBSTITUTE(B1234,CHAR(160),""))="","",IF(ISNUMBER(MATCH(TRIM(SUBSTITUTE(B1234,CHAR(160),"")),'Look Up Values'!$B$2:$B$500,0)),"","Origin error")),"")</f>
        <v/>
      </c>
      <c r="O1234" s="242" t="str">
        <f>IF(AND(I1234&lt;&gt;0,I1234&lt;&gt;""),IF(C1234="","",IF(AND(ISNUMBER(--LEFT(C1234,FIND(" ",C1234&amp;" ")-1)),OR(LEN(LEFT(C1234,FIND(" ",C1234&amp;" ")-1))=6,LEN(LEFT(C1234,FIND(" ",C1234&amp;" ")-1))=7),OR(ISNUMBER(MATCH(LEFT(C1234,FIND(" ",C1234&amp;" ")-1),'Look Up Values'!$G$2:$G$1000,0)),ISNUMBER(MATCH(LEFT(C1234,FIND(" ",C1234&amp;" ")-1),'Look Up Values'!$AE$2:$AE$2000,0)))),"","EWC error")),"")</f>
        <v/>
      </c>
      <c r="P1234" s="242" t="str" cm="1">
        <f t="array" ref="P1234">IF(AND(I1234&lt;&gt;0,I1234&lt;&gt;""),IF(D1234="","",IF(ISNUMBER(MATCH(SUBSTITUTE(D1234," ",""),SUBSTITUTE('Look Up Values'!$S$2:$S$120," ",""),0)),"","D&amp;R error")),"")</f>
        <v/>
      </c>
      <c r="Q1234" s="242" t="str" cm="1">
        <f t="array" ref="Q1234">IF(AND(I1234&lt;&gt;0,I1234&lt;&gt;""),IF(G1234="","",IF(ISNUMBER(MATCH(SUBSTITUTE(G1234," ",""),SUBSTITUTE('Look Up Values'!$I$2:$I$10," ",""),0)),"","State error")),"")</f>
        <v/>
      </c>
      <c r="R1234" s="260" t="str">
        <f t="shared" si="39"/>
        <v/>
      </c>
    </row>
    <row r="1235" spans="1:18" ht="15.75">
      <c r="A1235" s="250">
        <v>1228</v>
      </c>
      <c r="B1235" s="198"/>
      <c r="C1235" s="25"/>
      <c r="D1235" s="25"/>
      <c r="E1235" s="25"/>
      <c r="F1235" s="25"/>
      <c r="G1235" s="26"/>
      <c r="H1235" s="27"/>
      <c r="I1235" s="28"/>
      <c r="J1235" s="430"/>
      <c r="K1235" s="48"/>
      <c r="L1235" s="457" t="str">
        <f t="shared" si="38"/>
        <v/>
      </c>
      <c r="M1235" s="245" cm="1">
        <f t="array" ref="M1235">SUMPRODUCT(--(N1235:Q1235&lt;&gt;"")) + IF(TRIM(R1235)="",0,LEN(R1235)-LEN(SUBSTITUTE(R1235,",",""))+1)</f>
        <v>0</v>
      </c>
      <c r="N1235" s="242" t="str">
        <f>IF(AND(I1235&lt;&gt;0,I1235&lt;&gt;""),IF(TRIM(SUBSTITUTE(B1235,CHAR(160),""))="","",IF(ISNUMBER(MATCH(TRIM(SUBSTITUTE(B1235,CHAR(160),"")),'Look Up Values'!$B$2:$B$500,0)),"","Origin error")),"")</f>
        <v/>
      </c>
      <c r="O1235" s="242" t="str">
        <f>IF(AND(I1235&lt;&gt;0,I1235&lt;&gt;""),IF(C1235="","",IF(AND(ISNUMBER(--LEFT(C1235,FIND(" ",C1235&amp;" ")-1)),OR(LEN(LEFT(C1235,FIND(" ",C1235&amp;" ")-1))=6,LEN(LEFT(C1235,FIND(" ",C1235&amp;" ")-1))=7),OR(ISNUMBER(MATCH(LEFT(C1235,FIND(" ",C1235&amp;" ")-1),'Look Up Values'!$G$2:$G$1000,0)),ISNUMBER(MATCH(LEFT(C1235,FIND(" ",C1235&amp;" ")-1),'Look Up Values'!$AE$2:$AE$2000,0)))),"","EWC error")),"")</f>
        <v/>
      </c>
      <c r="P1235" s="242" t="str" cm="1">
        <f t="array" ref="P1235">IF(AND(I1235&lt;&gt;0,I1235&lt;&gt;""),IF(D1235="","",IF(ISNUMBER(MATCH(SUBSTITUTE(D1235," ",""),SUBSTITUTE('Look Up Values'!$S$2:$S$120," ",""),0)),"","D&amp;R error")),"")</f>
        <v/>
      </c>
      <c r="Q1235" s="242" t="str" cm="1">
        <f t="array" ref="Q1235">IF(AND(I1235&lt;&gt;0,I1235&lt;&gt;""),IF(G1235="","",IF(ISNUMBER(MATCH(SUBSTITUTE(G1235," ",""),SUBSTITUTE('Look Up Values'!$I$2:$I$10," ",""),0)),"","State error")),"")</f>
        <v/>
      </c>
      <c r="R1235" s="260" t="str">
        <f t="shared" si="39"/>
        <v/>
      </c>
    </row>
    <row r="1236" spans="1:18" ht="15.75">
      <c r="A1236" s="250">
        <v>1229</v>
      </c>
      <c r="B1236" s="198"/>
      <c r="C1236" s="25"/>
      <c r="D1236" s="25"/>
      <c r="E1236" s="25"/>
      <c r="F1236" s="25"/>
      <c r="G1236" s="26"/>
      <c r="H1236" s="27"/>
      <c r="I1236" s="28"/>
      <c r="J1236" s="430"/>
      <c r="K1236" s="48"/>
      <c r="L1236" s="457" t="str">
        <f t="shared" si="38"/>
        <v/>
      </c>
      <c r="M1236" s="245" cm="1">
        <f t="array" ref="M1236">SUMPRODUCT(--(N1236:Q1236&lt;&gt;"")) + IF(TRIM(R1236)="",0,LEN(R1236)-LEN(SUBSTITUTE(R1236,",",""))+1)</f>
        <v>0</v>
      </c>
      <c r="N1236" s="242" t="str">
        <f>IF(AND(I1236&lt;&gt;0,I1236&lt;&gt;""),IF(TRIM(SUBSTITUTE(B1236,CHAR(160),""))="","",IF(ISNUMBER(MATCH(TRIM(SUBSTITUTE(B1236,CHAR(160),"")),'Look Up Values'!$B$2:$B$500,0)),"","Origin error")),"")</f>
        <v/>
      </c>
      <c r="O1236" s="242" t="str">
        <f>IF(AND(I1236&lt;&gt;0,I1236&lt;&gt;""),IF(C1236="","",IF(AND(ISNUMBER(--LEFT(C1236,FIND(" ",C1236&amp;" ")-1)),OR(LEN(LEFT(C1236,FIND(" ",C1236&amp;" ")-1))=6,LEN(LEFT(C1236,FIND(" ",C1236&amp;" ")-1))=7),OR(ISNUMBER(MATCH(LEFT(C1236,FIND(" ",C1236&amp;" ")-1),'Look Up Values'!$G$2:$G$1000,0)),ISNUMBER(MATCH(LEFT(C1236,FIND(" ",C1236&amp;" ")-1),'Look Up Values'!$AE$2:$AE$2000,0)))),"","EWC error")),"")</f>
        <v/>
      </c>
      <c r="P1236" s="242" t="str" cm="1">
        <f t="array" ref="P1236">IF(AND(I1236&lt;&gt;0,I1236&lt;&gt;""),IF(D1236="","",IF(ISNUMBER(MATCH(SUBSTITUTE(D1236," ",""),SUBSTITUTE('Look Up Values'!$S$2:$S$120," ",""),0)),"","D&amp;R error")),"")</f>
        <v/>
      </c>
      <c r="Q1236" s="242" t="str" cm="1">
        <f t="array" ref="Q1236">IF(AND(I1236&lt;&gt;0,I1236&lt;&gt;""),IF(G1236="","",IF(ISNUMBER(MATCH(SUBSTITUTE(G1236," ",""),SUBSTITUTE('Look Up Values'!$I$2:$I$10," ",""),0)),"","State error")),"")</f>
        <v/>
      </c>
      <c r="R1236" s="260" t="str">
        <f t="shared" si="39"/>
        <v/>
      </c>
    </row>
    <row r="1237" spans="1:18" ht="15.75">
      <c r="A1237" s="250">
        <v>1230</v>
      </c>
      <c r="B1237" s="198"/>
      <c r="C1237" s="25"/>
      <c r="D1237" s="25"/>
      <c r="E1237" s="25"/>
      <c r="F1237" s="25"/>
      <c r="G1237" s="26"/>
      <c r="H1237" s="27"/>
      <c r="I1237" s="28"/>
      <c r="J1237" s="430"/>
      <c r="K1237" s="48"/>
      <c r="L1237" s="457" t="str">
        <f t="shared" si="38"/>
        <v/>
      </c>
      <c r="M1237" s="245" cm="1">
        <f t="array" ref="M1237">SUMPRODUCT(--(N1237:Q1237&lt;&gt;"")) + IF(TRIM(R1237)="",0,LEN(R1237)-LEN(SUBSTITUTE(R1237,",",""))+1)</f>
        <v>0</v>
      </c>
      <c r="N1237" s="242" t="str">
        <f>IF(AND(I1237&lt;&gt;0,I1237&lt;&gt;""),IF(TRIM(SUBSTITUTE(B1237,CHAR(160),""))="","",IF(ISNUMBER(MATCH(TRIM(SUBSTITUTE(B1237,CHAR(160),"")),'Look Up Values'!$B$2:$B$500,0)),"","Origin error")),"")</f>
        <v/>
      </c>
      <c r="O1237" s="242" t="str">
        <f>IF(AND(I1237&lt;&gt;0,I1237&lt;&gt;""),IF(C1237="","",IF(AND(ISNUMBER(--LEFT(C1237,FIND(" ",C1237&amp;" ")-1)),OR(LEN(LEFT(C1237,FIND(" ",C1237&amp;" ")-1))=6,LEN(LEFT(C1237,FIND(" ",C1237&amp;" ")-1))=7),OR(ISNUMBER(MATCH(LEFT(C1237,FIND(" ",C1237&amp;" ")-1),'Look Up Values'!$G$2:$G$1000,0)),ISNUMBER(MATCH(LEFT(C1237,FIND(" ",C1237&amp;" ")-1),'Look Up Values'!$AE$2:$AE$2000,0)))),"","EWC error")),"")</f>
        <v/>
      </c>
      <c r="P1237" s="242" t="str" cm="1">
        <f t="array" ref="P1237">IF(AND(I1237&lt;&gt;0,I1237&lt;&gt;""),IF(D1237="","",IF(ISNUMBER(MATCH(SUBSTITUTE(D1237," ",""),SUBSTITUTE('Look Up Values'!$S$2:$S$120," ",""),0)),"","D&amp;R error")),"")</f>
        <v/>
      </c>
      <c r="Q1237" s="242" t="str" cm="1">
        <f t="array" ref="Q1237">IF(AND(I1237&lt;&gt;0,I1237&lt;&gt;""),IF(G1237="","",IF(ISNUMBER(MATCH(SUBSTITUTE(G1237," ",""),SUBSTITUTE('Look Up Values'!$I$2:$I$10," ",""),0)),"","State error")),"")</f>
        <v/>
      </c>
      <c r="R1237" s="260" t="str">
        <f t="shared" si="39"/>
        <v/>
      </c>
    </row>
    <row r="1238" spans="1:18" ht="15.75">
      <c r="A1238" s="250">
        <v>1231</v>
      </c>
      <c r="B1238" s="198"/>
      <c r="C1238" s="25"/>
      <c r="D1238" s="25"/>
      <c r="E1238" s="25"/>
      <c r="F1238" s="25"/>
      <c r="G1238" s="26"/>
      <c r="H1238" s="27"/>
      <c r="I1238" s="28"/>
      <c r="J1238" s="430"/>
      <c r="K1238" s="48"/>
      <c r="L1238" s="457" t="str">
        <f t="shared" si="38"/>
        <v/>
      </c>
      <c r="M1238" s="245" cm="1">
        <f t="array" ref="M1238">SUMPRODUCT(--(N1238:Q1238&lt;&gt;"")) + IF(TRIM(R1238)="",0,LEN(R1238)-LEN(SUBSTITUTE(R1238,",",""))+1)</f>
        <v>0</v>
      </c>
      <c r="N1238" s="242" t="str">
        <f>IF(AND(I1238&lt;&gt;0,I1238&lt;&gt;""),IF(TRIM(SUBSTITUTE(B1238,CHAR(160),""))="","",IF(ISNUMBER(MATCH(TRIM(SUBSTITUTE(B1238,CHAR(160),"")),'Look Up Values'!$B$2:$B$500,0)),"","Origin error")),"")</f>
        <v/>
      </c>
      <c r="O1238" s="242" t="str">
        <f>IF(AND(I1238&lt;&gt;0,I1238&lt;&gt;""),IF(C1238="","",IF(AND(ISNUMBER(--LEFT(C1238,FIND(" ",C1238&amp;" ")-1)),OR(LEN(LEFT(C1238,FIND(" ",C1238&amp;" ")-1))=6,LEN(LEFT(C1238,FIND(" ",C1238&amp;" ")-1))=7),OR(ISNUMBER(MATCH(LEFT(C1238,FIND(" ",C1238&amp;" ")-1),'Look Up Values'!$G$2:$G$1000,0)),ISNUMBER(MATCH(LEFT(C1238,FIND(" ",C1238&amp;" ")-1),'Look Up Values'!$AE$2:$AE$2000,0)))),"","EWC error")),"")</f>
        <v/>
      </c>
      <c r="P1238" s="242" t="str" cm="1">
        <f t="array" ref="P1238">IF(AND(I1238&lt;&gt;0,I1238&lt;&gt;""),IF(D1238="","",IF(ISNUMBER(MATCH(SUBSTITUTE(D1238," ",""),SUBSTITUTE('Look Up Values'!$S$2:$S$120," ",""),0)),"","D&amp;R error")),"")</f>
        <v/>
      </c>
      <c r="Q1238" s="242" t="str" cm="1">
        <f t="array" ref="Q1238">IF(AND(I1238&lt;&gt;0,I1238&lt;&gt;""),IF(G1238="","",IF(ISNUMBER(MATCH(SUBSTITUTE(G1238," ",""),SUBSTITUTE('Look Up Values'!$I$2:$I$10," ",""),0)),"","State error")),"")</f>
        <v/>
      </c>
      <c r="R1238" s="260" t="str">
        <f t="shared" si="39"/>
        <v/>
      </c>
    </row>
    <row r="1239" spans="1:18" ht="15.75">
      <c r="A1239" s="250">
        <v>1232</v>
      </c>
      <c r="B1239" s="198"/>
      <c r="C1239" s="25"/>
      <c r="D1239" s="25"/>
      <c r="E1239" s="25"/>
      <c r="F1239" s="25"/>
      <c r="G1239" s="26"/>
      <c r="H1239" s="27"/>
      <c r="I1239" s="28"/>
      <c r="J1239" s="430"/>
      <c r="K1239" s="48"/>
      <c r="L1239" s="457" t="str">
        <f t="shared" si="38"/>
        <v/>
      </c>
      <c r="M1239" s="245" cm="1">
        <f t="array" ref="M1239">SUMPRODUCT(--(N1239:Q1239&lt;&gt;"")) + IF(TRIM(R1239)="",0,LEN(R1239)-LEN(SUBSTITUTE(R1239,",",""))+1)</f>
        <v>0</v>
      </c>
      <c r="N1239" s="242" t="str">
        <f>IF(AND(I1239&lt;&gt;0,I1239&lt;&gt;""),IF(TRIM(SUBSTITUTE(B1239,CHAR(160),""))="","",IF(ISNUMBER(MATCH(TRIM(SUBSTITUTE(B1239,CHAR(160),"")),'Look Up Values'!$B$2:$B$500,0)),"","Origin error")),"")</f>
        <v/>
      </c>
      <c r="O1239" s="242" t="str">
        <f>IF(AND(I1239&lt;&gt;0,I1239&lt;&gt;""),IF(C1239="","",IF(AND(ISNUMBER(--LEFT(C1239,FIND(" ",C1239&amp;" ")-1)),OR(LEN(LEFT(C1239,FIND(" ",C1239&amp;" ")-1))=6,LEN(LEFT(C1239,FIND(" ",C1239&amp;" ")-1))=7),OR(ISNUMBER(MATCH(LEFT(C1239,FIND(" ",C1239&amp;" ")-1),'Look Up Values'!$G$2:$G$1000,0)),ISNUMBER(MATCH(LEFT(C1239,FIND(" ",C1239&amp;" ")-1),'Look Up Values'!$AE$2:$AE$2000,0)))),"","EWC error")),"")</f>
        <v/>
      </c>
      <c r="P1239" s="242" t="str" cm="1">
        <f t="array" ref="P1239">IF(AND(I1239&lt;&gt;0,I1239&lt;&gt;""),IF(D1239="","",IF(ISNUMBER(MATCH(SUBSTITUTE(D1239," ",""),SUBSTITUTE('Look Up Values'!$S$2:$S$120," ",""),0)),"","D&amp;R error")),"")</f>
        <v/>
      </c>
      <c r="Q1239" s="242" t="str" cm="1">
        <f t="array" ref="Q1239">IF(AND(I1239&lt;&gt;0,I1239&lt;&gt;""),IF(G1239="","",IF(ISNUMBER(MATCH(SUBSTITUTE(G1239," ",""),SUBSTITUTE('Look Up Values'!$I$2:$I$10," ",""),0)),"","State error")),"")</f>
        <v/>
      </c>
      <c r="R1239" s="260" t="str">
        <f t="shared" si="39"/>
        <v/>
      </c>
    </row>
    <row r="1240" spans="1:18" ht="15.75">
      <c r="A1240" s="250">
        <v>1233</v>
      </c>
      <c r="B1240" s="198"/>
      <c r="C1240" s="25"/>
      <c r="D1240" s="25"/>
      <c r="E1240" s="25"/>
      <c r="F1240" s="25"/>
      <c r="G1240" s="26"/>
      <c r="H1240" s="27"/>
      <c r="I1240" s="28"/>
      <c r="J1240" s="430"/>
      <c r="K1240" s="48"/>
      <c r="L1240" s="457" t="str">
        <f t="shared" si="38"/>
        <v/>
      </c>
      <c r="M1240" s="245" cm="1">
        <f t="array" ref="M1240">SUMPRODUCT(--(N1240:Q1240&lt;&gt;"")) + IF(TRIM(R1240)="",0,LEN(R1240)-LEN(SUBSTITUTE(R1240,",",""))+1)</f>
        <v>0</v>
      </c>
      <c r="N1240" s="242" t="str">
        <f>IF(AND(I1240&lt;&gt;0,I1240&lt;&gt;""),IF(TRIM(SUBSTITUTE(B1240,CHAR(160),""))="","",IF(ISNUMBER(MATCH(TRIM(SUBSTITUTE(B1240,CHAR(160),"")),'Look Up Values'!$B$2:$B$500,0)),"","Origin error")),"")</f>
        <v/>
      </c>
      <c r="O1240" s="242" t="str">
        <f>IF(AND(I1240&lt;&gt;0,I1240&lt;&gt;""),IF(C1240="","",IF(AND(ISNUMBER(--LEFT(C1240,FIND(" ",C1240&amp;" ")-1)),OR(LEN(LEFT(C1240,FIND(" ",C1240&amp;" ")-1))=6,LEN(LEFT(C1240,FIND(" ",C1240&amp;" ")-1))=7),OR(ISNUMBER(MATCH(LEFT(C1240,FIND(" ",C1240&amp;" ")-1),'Look Up Values'!$G$2:$G$1000,0)),ISNUMBER(MATCH(LEFT(C1240,FIND(" ",C1240&amp;" ")-1),'Look Up Values'!$AE$2:$AE$2000,0)))),"","EWC error")),"")</f>
        <v/>
      </c>
      <c r="P1240" s="242" t="str" cm="1">
        <f t="array" ref="P1240">IF(AND(I1240&lt;&gt;0,I1240&lt;&gt;""),IF(D1240="","",IF(ISNUMBER(MATCH(SUBSTITUTE(D1240," ",""),SUBSTITUTE('Look Up Values'!$S$2:$S$120," ",""),0)),"","D&amp;R error")),"")</f>
        <v/>
      </c>
      <c r="Q1240" s="242" t="str" cm="1">
        <f t="array" ref="Q1240">IF(AND(I1240&lt;&gt;0,I1240&lt;&gt;""),IF(G1240="","",IF(ISNUMBER(MATCH(SUBSTITUTE(G1240," ",""),SUBSTITUTE('Look Up Values'!$I$2:$I$10," ",""),0)),"","State error")),"")</f>
        <v/>
      </c>
      <c r="R1240" s="260" t="str">
        <f t="shared" si="39"/>
        <v/>
      </c>
    </row>
    <row r="1241" spans="1:18" ht="15.75">
      <c r="A1241" s="250">
        <v>1234</v>
      </c>
      <c r="B1241" s="198"/>
      <c r="C1241" s="25"/>
      <c r="D1241" s="25"/>
      <c r="E1241" s="25"/>
      <c r="F1241" s="25"/>
      <c r="G1241" s="26"/>
      <c r="H1241" s="27"/>
      <c r="I1241" s="28"/>
      <c r="J1241" s="430"/>
      <c r="K1241" s="48"/>
      <c r="L1241" s="457" t="str">
        <f t="shared" si="38"/>
        <v/>
      </c>
      <c r="M1241" s="245" cm="1">
        <f t="array" ref="M1241">SUMPRODUCT(--(N1241:Q1241&lt;&gt;"")) + IF(TRIM(R1241)="",0,LEN(R1241)-LEN(SUBSTITUTE(R1241,",",""))+1)</f>
        <v>0</v>
      </c>
      <c r="N1241" s="242" t="str">
        <f>IF(AND(I1241&lt;&gt;0,I1241&lt;&gt;""),IF(TRIM(SUBSTITUTE(B1241,CHAR(160),""))="","",IF(ISNUMBER(MATCH(TRIM(SUBSTITUTE(B1241,CHAR(160),"")),'Look Up Values'!$B$2:$B$500,0)),"","Origin error")),"")</f>
        <v/>
      </c>
      <c r="O1241" s="242" t="str">
        <f>IF(AND(I1241&lt;&gt;0,I1241&lt;&gt;""),IF(C1241="","",IF(AND(ISNUMBER(--LEFT(C1241,FIND(" ",C1241&amp;" ")-1)),OR(LEN(LEFT(C1241,FIND(" ",C1241&amp;" ")-1))=6,LEN(LEFT(C1241,FIND(" ",C1241&amp;" ")-1))=7),OR(ISNUMBER(MATCH(LEFT(C1241,FIND(" ",C1241&amp;" ")-1),'Look Up Values'!$G$2:$G$1000,0)),ISNUMBER(MATCH(LEFT(C1241,FIND(" ",C1241&amp;" ")-1),'Look Up Values'!$AE$2:$AE$2000,0)))),"","EWC error")),"")</f>
        <v/>
      </c>
      <c r="P1241" s="242" t="str" cm="1">
        <f t="array" ref="P1241">IF(AND(I1241&lt;&gt;0,I1241&lt;&gt;""),IF(D1241="","",IF(ISNUMBER(MATCH(SUBSTITUTE(D1241," ",""),SUBSTITUTE('Look Up Values'!$S$2:$S$120," ",""),0)),"","D&amp;R error")),"")</f>
        <v/>
      </c>
      <c r="Q1241" s="242" t="str" cm="1">
        <f t="array" ref="Q1241">IF(AND(I1241&lt;&gt;0,I1241&lt;&gt;""),IF(G1241="","",IF(ISNUMBER(MATCH(SUBSTITUTE(G1241," ",""),SUBSTITUTE('Look Up Values'!$I$2:$I$10," ",""),0)),"","State error")),"")</f>
        <v/>
      </c>
      <c r="R1241" s="260" t="str">
        <f t="shared" si="39"/>
        <v/>
      </c>
    </row>
    <row r="1242" spans="1:18" ht="15.75">
      <c r="A1242" s="250">
        <v>1235</v>
      </c>
      <c r="B1242" s="198"/>
      <c r="C1242" s="25"/>
      <c r="D1242" s="25"/>
      <c r="E1242" s="25"/>
      <c r="F1242" s="25"/>
      <c r="G1242" s="26"/>
      <c r="H1242" s="27"/>
      <c r="I1242" s="28"/>
      <c r="J1242" s="430"/>
      <c r="K1242" s="48"/>
      <c r="L1242" s="457" t="str">
        <f t="shared" si="38"/>
        <v/>
      </c>
      <c r="M1242" s="245" cm="1">
        <f t="array" ref="M1242">SUMPRODUCT(--(N1242:Q1242&lt;&gt;"")) + IF(TRIM(R1242)="",0,LEN(R1242)-LEN(SUBSTITUTE(R1242,",",""))+1)</f>
        <v>0</v>
      </c>
      <c r="N1242" s="242" t="str">
        <f>IF(AND(I1242&lt;&gt;0,I1242&lt;&gt;""),IF(TRIM(SUBSTITUTE(B1242,CHAR(160),""))="","",IF(ISNUMBER(MATCH(TRIM(SUBSTITUTE(B1242,CHAR(160),"")),'Look Up Values'!$B$2:$B$500,0)),"","Origin error")),"")</f>
        <v/>
      </c>
      <c r="O1242" s="242" t="str">
        <f>IF(AND(I1242&lt;&gt;0,I1242&lt;&gt;""),IF(C1242="","",IF(AND(ISNUMBER(--LEFT(C1242,FIND(" ",C1242&amp;" ")-1)),OR(LEN(LEFT(C1242,FIND(" ",C1242&amp;" ")-1))=6,LEN(LEFT(C1242,FIND(" ",C1242&amp;" ")-1))=7),OR(ISNUMBER(MATCH(LEFT(C1242,FIND(" ",C1242&amp;" ")-1),'Look Up Values'!$G$2:$G$1000,0)),ISNUMBER(MATCH(LEFT(C1242,FIND(" ",C1242&amp;" ")-1),'Look Up Values'!$AE$2:$AE$2000,0)))),"","EWC error")),"")</f>
        <v/>
      </c>
      <c r="P1242" s="242" t="str" cm="1">
        <f t="array" ref="P1242">IF(AND(I1242&lt;&gt;0,I1242&lt;&gt;""),IF(D1242="","",IF(ISNUMBER(MATCH(SUBSTITUTE(D1242," ",""),SUBSTITUTE('Look Up Values'!$S$2:$S$120," ",""),0)),"","D&amp;R error")),"")</f>
        <v/>
      </c>
      <c r="Q1242" s="242" t="str" cm="1">
        <f t="array" ref="Q1242">IF(AND(I1242&lt;&gt;0,I1242&lt;&gt;""),IF(G1242="","",IF(ISNUMBER(MATCH(SUBSTITUTE(G1242," ",""),SUBSTITUTE('Look Up Values'!$I$2:$I$10," ",""),0)),"","State error")),"")</f>
        <v/>
      </c>
      <c r="R1242" s="260" t="str">
        <f t="shared" si="39"/>
        <v/>
      </c>
    </row>
    <row r="1243" spans="1:18" ht="15.75">
      <c r="A1243" s="250">
        <v>1236</v>
      </c>
      <c r="B1243" s="198"/>
      <c r="C1243" s="25"/>
      <c r="D1243" s="25"/>
      <c r="E1243" s="25"/>
      <c r="F1243" s="25"/>
      <c r="G1243" s="26"/>
      <c r="H1243" s="27"/>
      <c r="I1243" s="28"/>
      <c r="J1243" s="430"/>
      <c r="K1243" s="48"/>
      <c r="L1243" s="457" t="str">
        <f t="shared" si="38"/>
        <v/>
      </c>
      <c r="M1243" s="245" cm="1">
        <f t="array" ref="M1243">SUMPRODUCT(--(N1243:Q1243&lt;&gt;"")) + IF(TRIM(R1243)="",0,LEN(R1243)-LEN(SUBSTITUTE(R1243,",",""))+1)</f>
        <v>0</v>
      </c>
      <c r="N1243" s="242" t="str">
        <f>IF(AND(I1243&lt;&gt;0,I1243&lt;&gt;""),IF(TRIM(SUBSTITUTE(B1243,CHAR(160),""))="","",IF(ISNUMBER(MATCH(TRIM(SUBSTITUTE(B1243,CHAR(160),"")),'Look Up Values'!$B$2:$B$500,0)),"","Origin error")),"")</f>
        <v/>
      </c>
      <c r="O1243" s="242" t="str">
        <f>IF(AND(I1243&lt;&gt;0,I1243&lt;&gt;""),IF(C1243="","",IF(AND(ISNUMBER(--LEFT(C1243,FIND(" ",C1243&amp;" ")-1)),OR(LEN(LEFT(C1243,FIND(" ",C1243&amp;" ")-1))=6,LEN(LEFT(C1243,FIND(" ",C1243&amp;" ")-1))=7),OR(ISNUMBER(MATCH(LEFT(C1243,FIND(" ",C1243&amp;" ")-1),'Look Up Values'!$G$2:$G$1000,0)),ISNUMBER(MATCH(LEFT(C1243,FIND(" ",C1243&amp;" ")-1),'Look Up Values'!$AE$2:$AE$2000,0)))),"","EWC error")),"")</f>
        <v/>
      </c>
      <c r="P1243" s="242" t="str" cm="1">
        <f t="array" ref="P1243">IF(AND(I1243&lt;&gt;0,I1243&lt;&gt;""),IF(D1243="","",IF(ISNUMBER(MATCH(SUBSTITUTE(D1243," ",""),SUBSTITUTE('Look Up Values'!$S$2:$S$120," ",""),0)),"","D&amp;R error")),"")</f>
        <v/>
      </c>
      <c r="Q1243" s="242" t="str" cm="1">
        <f t="array" ref="Q1243">IF(AND(I1243&lt;&gt;0,I1243&lt;&gt;""),IF(G1243="","",IF(ISNUMBER(MATCH(SUBSTITUTE(G1243," ",""),SUBSTITUTE('Look Up Values'!$I$2:$I$10," ",""),0)),"","State error")),"")</f>
        <v/>
      </c>
      <c r="R1243" s="260" t="str">
        <f t="shared" si="39"/>
        <v/>
      </c>
    </row>
    <row r="1244" spans="1:18" ht="15.75">
      <c r="A1244" s="250">
        <v>1237</v>
      </c>
      <c r="B1244" s="198"/>
      <c r="C1244" s="25"/>
      <c r="D1244" s="25"/>
      <c r="E1244" s="25"/>
      <c r="F1244" s="25"/>
      <c r="G1244" s="26"/>
      <c r="H1244" s="27"/>
      <c r="I1244" s="28"/>
      <c r="J1244" s="430"/>
      <c r="K1244" s="48"/>
      <c r="L1244" s="457" t="str">
        <f t="shared" si="38"/>
        <v/>
      </c>
      <c r="M1244" s="245" cm="1">
        <f t="array" ref="M1244">SUMPRODUCT(--(N1244:Q1244&lt;&gt;"")) + IF(TRIM(R1244)="",0,LEN(R1244)-LEN(SUBSTITUTE(R1244,",",""))+1)</f>
        <v>0</v>
      </c>
      <c r="N1244" s="242" t="str">
        <f>IF(AND(I1244&lt;&gt;0,I1244&lt;&gt;""),IF(TRIM(SUBSTITUTE(B1244,CHAR(160),""))="","",IF(ISNUMBER(MATCH(TRIM(SUBSTITUTE(B1244,CHAR(160),"")),'Look Up Values'!$B$2:$B$500,0)),"","Origin error")),"")</f>
        <v/>
      </c>
      <c r="O1244" s="242" t="str">
        <f>IF(AND(I1244&lt;&gt;0,I1244&lt;&gt;""),IF(C1244="","",IF(AND(ISNUMBER(--LEFT(C1244,FIND(" ",C1244&amp;" ")-1)),OR(LEN(LEFT(C1244,FIND(" ",C1244&amp;" ")-1))=6,LEN(LEFT(C1244,FIND(" ",C1244&amp;" ")-1))=7),OR(ISNUMBER(MATCH(LEFT(C1244,FIND(" ",C1244&amp;" ")-1),'Look Up Values'!$G$2:$G$1000,0)),ISNUMBER(MATCH(LEFT(C1244,FIND(" ",C1244&amp;" ")-1),'Look Up Values'!$AE$2:$AE$2000,0)))),"","EWC error")),"")</f>
        <v/>
      </c>
      <c r="P1244" s="242" t="str" cm="1">
        <f t="array" ref="P1244">IF(AND(I1244&lt;&gt;0,I1244&lt;&gt;""),IF(D1244="","",IF(ISNUMBER(MATCH(SUBSTITUTE(D1244," ",""),SUBSTITUTE('Look Up Values'!$S$2:$S$120," ",""),0)),"","D&amp;R error")),"")</f>
        <v/>
      </c>
      <c r="Q1244" s="242" t="str" cm="1">
        <f t="array" ref="Q1244">IF(AND(I1244&lt;&gt;0,I1244&lt;&gt;""),IF(G1244="","",IF(ISNUMBER(MATCH(SUBSTITUTE(G1244," ",""),SUBSTITUTE('Look Up Values'!$I$2:$I$10," ",""),0)),"","State error")),"")</f>
        <v/>
      </c>
      <c r="R1244" s="260" t="str">
        <f t="shared" si="39"/>
        <v/>
      </c>
    </row>
    <row r="1245" spans="1:18" ht="15.75">
      <c r="A1245" s="250">
        <v>1238</v>
      </c>
      <c r="B1245" s="198"/>
      <c r="C1245" s="25"/>
      <c r="D1245" s="25"/>
      <c r="E1245" s="25"/>
      <c r="F1245" s="25"/>
      <c r="G1245" s="26"/>
      <c r="H1245" s="27"/>
      <c r="I1245" s="28"/>
      <c r="J1245" s="430"/>
      <c r="K1245" s="48"/>
      <c r="L1245" s="457" t="str">
        <f t="shared" si="38"/>
        <v/>
      </c>
      <c r="M1245" s="245" cm="1">
        <f t="array" ref="M1245">SUMPRODUCT(--(N1245:Q1245&lt;&gt;"")) + IF(TRIM(R1245)="",0,LEN(R1245)-LEN(SUBSTITUTE(R1245,",",""))+1)</f>
        <v>0</v>
      </c>
      <c r="N1245" s="242" t="str">
        <f>IF(AND(I1245&lt;&gt;0,I1245&lt;&gt;""),IF(TRIM(SUBSTITUTE(B1245,CHAR(160),""))="","",IF(ISNUMBER(MATCH(TRIM(SUBSTITUTE(B1245,CHAR(160),"")),'Look Up Values'!$B$2:$B$500,0)),"","Origin error")),"")</f>
        <v/>
      </c>
      <c r="O1245" s="242" t="str">
        <f>IF(AND(I1245&lt;&gt;0,I1245&lt;&gt;""),IF(C1245="","",IF(AND(ISNUMBER(--LEFT(C1245,FIND(" ",C1245&amp;" ")-1)),OR(LEN(LEFT(C1245,FIND(" ",C1245&amp;" ")-1))=6,LEN(LEFT(C1245,FIND(" ",C1245&amp;" ")-1))=7),OR(ISNUMBER(MATCH(LEFT(C1245,FIND(" ",C1245&amp;" ")-1),'Look Up Values'!$G$2:$G$1000,0)),ISNUMBER(MATCH(LEFT(C1245,FIND(" ",C1245&amp;" ")-1),'Look Up Values'!$AE$2:$AE$2000,0)))),"","EWC error")),"")</f>
        <v/>
      </c>
      <c r="P1245" s="242" t="str" cm="1">
        <f t="array" ref="P1245">IF(AND(I1245&lt;&gt;0,I1245&lt;&gt;""),IF(D1245="","",IF(ISNUMBER(MATCH(SUBSTITUTE(D1245," ",""),SUBSTITUTE('Look Up Values'!$S$2:$S$120," ",""),0)),"","D&amp;R error")),"")</f>
        <v/>
      </c>
      <c r="Q1245" s="242" t="str" cm="1">
        <f t="array" ref="Q1245">IF(AND(I1245&lt;&gt;0,I1245&lt;&gt;""),IF(G1245="","",IF(ISNUMBER(MATCH(SUBSTITUTE(G1245," ",""),SUBSTITUTE('Look Up Values'!$I$2:$I$10," ",""),0)),"","State error")),"")</f>
        <v/>
      </c>
      <c r="R1245" s="260" t="str">
        <f t="shared" si="39"/>
        <v/>
      </c>
    </row>
    <row r="1246" spans="1:18" ht="15.75">
      <c r="A1246" s="250">
        <v>1239</v>
      </c>
      <c r="B1246" s="198"/>
      <c r="C1246" s="25"/>
      <c r="D1246" s="25"/>
      <c r="E1246" s="25"/>
      <c r="F1246" s="25"/>
      <c r="G1246" s="26"/>
      <c r="H1246" s="27"/>
      <c r="I1246" s="28"/>
      <c r="J1246" s="430"/>
      <c r="K1246" s="48"/>
      <c r="L1246" s="457" t="str">
        <f t="shared" si="38"/>
        <v/>
      </c>
      <c r="M1246" s="245" cm="1">
        <f t="array" ref="M1246">SUMPRODUCT(--(N1246:Q1246&lt;&gt;"")) + IF(TRIM(R1246)="",0,LEN(R1246)-LEN(SUBSTITUTE(R1246,",",""))+1)</f>
        <v>0</v>
      </c>
      <c r="N1246" s="242" t="str">
        <f>IF(AND(I1246&lt;&gt;0,I1246&lt;&gt;""),IF(TRIM(SUBSTITUTE(B1246,CHAR(160),""))="","",IF(ISNUMBER(MATCH(TRIM(SUBSTITUTE(B1246,CHAR(160),"")),'Look Up Values'!$B$2:$B$500,0)),"","Origin error")),"")</f>
        <v/>
      </c>
      <c r="O1246" s="242" t="str">
        <f>IF(AND(I1246&lt;&gt;0,I1246&lt;&gt;""),IF(C1246="","",IF(AND(ISNUMBER(--LEFT(C1246,FIND(" ",C1246&amp;" ")-1)),OR(LEN(LEFT(C1246,FIND(" ",C1246&amp;" ")-1))=6,LEN(LEFT(C1246,FIND(" ",C1246&amp;" ")-1))=7),OR(ISNUMBER(MATCH(LEFT(C1246,FIND(" ",C1246&amp;" ")-1),'Look Up Values'!$G$2:$G$1000,0)),ISNUMBER(MATCH(LEFT(C1246,FIND(" ",C1246&amp;" ")-1),'Look Up Values'!$AE$2:$AE$2000,0)))),"","EWC error")),"")</f>
        <v/>
      </c>
      <c r="P1246" s="242" t="str" cm="1">
        <f t="array" ref="P1246">IF(AND(I1246&lt;&gt;0,I1246&lt;&gt;""),IF(D1246="","",IF(ISNUMBER(MATCH(SUBSTITUTE(D1246," ",""),SUBSTITUTE('Look Up Values'!$S$2:$S$120," ",""),0)),"","D&amp;R error")),"")</f>
        <v/>
      </c>
      <c r="Q1246" s="242" t="str" cm="1">
        <f t="array" ref="Q1246">IF(AND(I1246&lt;&gt;0,I1246&lt;&gt;""),IF(G1246="","",IF(ISNUMBER(MATCH(SUBSTITUTE(G1246," ",""),SUBSTITUTE('Look Up Values'!$I$2:$I$10," ",""),0)),"","State error")),"")</f>
        <v/>
      </c>
      <c r="R1246" s="260" t="str">
        <f t="shared" si="39"/>
        <v/>
      </c>
    </row>
    <row r="1247" spans="1:18" ht="15.75">
      <c r="A1247" s="250">
        <v>1240</v>
      </c>
      <c r="B1247" s="198"/>
      <c r="C1247" s="25"/>
      <c r="D1247" s="25"/>
      <c r="E1247" s="25"/>
      <c r="F1247" s="25"/>
      <c r="G1247" s="26"/>
      <c r="H1247" s="27"/>
      <c r="I1247" s="28"/>
      <c r="J1247" s="430"/>
      <c r="K1247" s="48"/>
      <c r="L1247" s="457" t="str">
        <f t="shared" si="38"/>
        <v/>
      </c>
      <c r="M1247" s="245" cm="1">
        <f t="array" ref="M1247">SUMPRODUCT(--(N1247:Q1247&lt;&gt;"")) + IF(TRIM(R1247)="",0,LEN(R1247)-LEN(SUBSTITUTE(R1247,",",""))+1)</f>
        <v>0</v>
      </c>
      <c r="N1247" s="242" t="str">
        <f>IF(AND(I1247&lt;&gt;0,I1247&lt;&gt;""),IF(TRIM(SUBSTITUTE(B1247,CHAR(160),""))="","",IF(ISNUMBER(MATCH(TRIM(SUBSTITUTE(B1247,CHAR(160),"")),'Look Up Values'!$B$2:$B$500,0)),"","Origin error")),"")</f>
        <v/>
      </c>
      <c r="O1247" s="242" t="str">
        <f>IF(AND(I1247&lt;&gt;0,I1247&lt;&gt;""),IF(C1247="","",IF(AND(ISNUMBER(--LEFT(C1247,FIND(" ",C1247&amp;" ")-1)),OR(LEN(LEFT(C1247,FIND(" ",C1247&amp;" ")-1))=6,LEN(LEFT(C1247,FIND(" ",C1247&amp;" ")-1))=7),OR(ISNUMBER(MATCH(LEFT(C1247,FIND(" ",C1247&amp;" ")-1),'Look Up Values'!$G$2:$G$1000,0)),ISNUMBER(MATCH(LEFT(C1247,FIND(" ",C1247&amp;" ")-1),'Look Up Values'!$AE$2:$AE$2000,0)))),"","EWC error")),"")</f>
        <v/>
      </c>
      <c r="P1247" s="242" t="str" cm="1">
        <f t="array" ref="P1247">IF(AND(I1247&lt;&gt;0,I1247&lt;&gt;""),IF(D1247="","",IF(ISNUMBER(MATCH(SUBSTITUTE(D1247," ",""),SUBSTITUTE('Look Up Values'!$S$2:$S$120," ",""),0)),"","D&amp;R error")),"")</f>
        <v/>
      </c>
      <c r="Q1247" s="242" t="str" cm="1">
        <f t="array" ref="Q1247">IF(AND(I1247&lt;&gt;0,I1247&lt;&gt;""),IF(G1247="","",IF(ISNUMBER(MATCH(SUBSTITUTE(G1247," ",""),SUBSTITUTE('Look Up Values'!$I$2:$I$10," ",""),0)),"","State error")),"")</f>
        <v/>
      </c>
      <c r="R1247" s="260" t="str">
        <f t="shared" si="39"/>
        <v/>
      </c>
    </row>
    <row r="1248" spans="1:18" ht="15.75">
      <c r="A1248" s="250">
        <v>1241</v>
      </c>
      <c r="B1248" s="198"/>
      <c r="C1248" s="25"/>
      <c r="D1248" s="25"/>
      <c r="E1248" s="25"/>
      <c r="F1248" s="25"/>
      <c r="G1248" s="26"/>
      <c r="H1248" s="27"/>
      <c r="I1248" s="28"/>
      <c r="J1248" s="430"/>
      <c r="K1248" s="48"/>
      <c r="L1248" s="457" t="str">
        <f t="shared" si="38"/>
        <v/>
      </c>
      <c r="M1248" s="245" cm="1">
        <f t="array" ref="M1248">SUMPRODUCT(--(N1248:Q1248&lt;&gt;"")) + IF(TRIM(R1248)="",0,LEN(R1248)-LEN(SUBSTITUTE(R1248,",",""))+1)</f>
        <v>0</v>
      </c>
      <c r="N1248" s="242" t="str">
        <f>IF(AND(I1248&lt;&gt;0,I1248&lt;&gt;""),IF(TRIM(SUBSTITUTE(B1248,CHAR(160),""))="","",IF(ISNUMBER(MATCH(TRIM(SUBSTITUTE(B1248,CHAR(160),"")),'Look Up Values'!$B$2:$B$500,0)),"","Origin error")),"")</f>
        <v/>
      </c>
      <c r="O1248" s="242" t="str">
        <f>IF(AND(I1248&lt;&gt;0,I1248&lt;&gt;""),IF(C1248="","",IF(AND(ISNUMBER(--LEFT(C1248,FIND(" ",C1248&amp;" ")-1)),OR(LEN(LEFT(C1248,FIND(" ",C1248&amp;" ")-1))=6,LEN(LEFT(C1248,FIND(" ",C1248&amp;" ")-1))=7),OR(ISNUMBER(MATCH(LEFT(C1248,FIND(" ",C1248&amp;" ")-1),'Look Up Values'!$G$2:$G$1000,0)),ISNUMBER(MATCH(LEFT(C1248,FIND(" ",C1248&amp;" ")-1),'Look Up Values'!$AE$2:$AE$2000,0)))),"","EWC error")),"")</f>
        <v/>
      </c>
      <c r="P1248" s="242" t="str" cm="1">
        <f t="array" ref="P1248">IF(AND(I1248&lt;&gt;0,I1248&lt;&gt;""),IF(D1248="","",IF(ISNUMBER(MATCH(SUBSTITUTE(D1248," ",""),SUBSTITUTE('Look Up Values'!$S$2:$S$120," ",""),0)),"","D&amp;R error")),"")</f>
        <v/>
      </c>
      <c r="Q1248" s="242" t="str" cm="1">
        <f t="array" ref="Q1248">IF(AND(I1248&lt;&gt;0,I1248&lt;&gt;""),IF(G1248="","",IF(ISNUMBER(MATCH(SUBSTITUTE(G1248," ",""),SUBSTITUTE('Look Up Values'!$I$2:$I$10," ",""),0)),"","State error")),"")</f>
        <v/>
      </c>
      <c r="R1248" s="260" t="str">
        <f t="shared" si="39"/>
        <v/>
      </c>
    </row>
    <row r="1249" spans="1:18" ht="15.75">
      <c r="A1249" s="250">
        <v>1242</v>
      </c>
      <c r="B1249" s="198"/>
      <c r="C1249" s="25"/>
      <c r="D1249" s="25"/>
      <c r="E1249" s="25"/>
      <c r="F1249" s="25"/>
      <c r="G1249" s="26"/>
      <c r="H1249" s="27"/>
      <c r="I1249" s="28"/>
      <c r="J1249" s="430"/>
      <c r="K1249" s="48"/>
      <c r="L1249" s="457" t="str">
        <f t="shared" si="38"/>
        <v/>
      </c>
      <c r="M1249" s="245" cm="1">
        <f t="array" ref="M1249">SUMPRODUCT(--(N1249:Q1249&lt;&gt;"")) + IF(TRIM(R1249)="",0,LEN(R1249)-LEN(SUBSTITUTE(R1249,",",""))+1)</f>
        <v>0</v>
      </c>
      <c r="N1249" s="242" t="str">
        <f>IF(AND(I1249&lt;&gt;0,I1249&lt;&gt;""),IF(TRIM(SUBSTITUTE(B1249,CHAR(160),""))="","",IF(ISNUMBER(MATCH(TRIM(SUBSTITUTE(B1249,CHAR(160),"")),'Look Up Values'!$B$2:$B$500,0)),"","Origin error")),"")</f>
        <v/>
      </c>
      <c r="O1249" s="242" t="str">
        <f>IF(AND(I1249&lt;&gt;0,I1249&lt;&gt;""),IF(C1249="","",IF(AND(ISNUMBER(--LEFT(C1249,FIND(" ",C1249&amp;" ")-1)),OR(LEN(LEFT(C1249,FIND(" ",C1249&amp;" ")-1))=6,LEN(LEFT(C1249,FIND(" ",C1249&amp;" ")-1))=7),OR(ISNUMBER(MATCH(LEFT(C1249,FIND(" ",C1249&amp;" ")-1),'Look Up Values'!$G$2:$G$1000,0)),ISNUMBER(MATCH(LEFT(C1249,FIND(" ",C1249&amp;" ")-1),'Look Up Values'!$AE$2:$AE$2000,0)))),"","EWC error")),"")</f>
        <v/>
      </c>
      <c r="P1249" s="242" t="str" cm="1">
        <f t="array" ref="P1249">IF(AND(I1249&lt;&gt;0,I1249&lt;&gt;""),IF(D1249="","",IF(ISNUMBER(MATCH(SUBSTITUTE(D1249," ",""),SUBSTITUTE('Look Up Values'!$S$2:$S$120," ",""),0)),"","D&amp;R error")),"")</f>
        <v/>
      </c>
      <c r="Q1249" s="242" t="str" cm="1">
        <f t="array" ref="Q1249">IF(AND(I1249&lt;&gt;0,I1249&lt;&gt;""),IF(G1249="","",IF(ISNUMBER(MATCH(SUBSTITUTE(G1249," ",""),SUBSTITUTE('Look Up Values'!$I$2:$I$10," ",""),0)),"","State error")),"")</f>
        <v/>
      </c>
      <c r="R1249" s="260" t="str">
        <f t="shared" si="39"/>
        <v/>
      </c>
    </row>
    <row r="1250" spans="1:18" ht="15.75">
      <c r="A1250" s="250">
        <v>1243</v>
      </c>
      <c r="B1250" s="198"/>
      <c r="C1250" s="25"/>
      <c r="D1250" s="25"/>
      <c r="E1250" s="25"/>
      <c r="F1250" s="25"/>
      <c r="G1250" s="26"/>
      <c r="H1250" s="27"/>
      <c r="I1250" s="28"/>
      <c r="J1250" s="430"/>
      <c r="K1250" s="48"/>
      <c r="L1250" s="457" t="str">
        <f t="shared" si="38"/>
        <v/>
      </c>
      <c r="M1250" s="245" cm="1">
        <f t="array" ref="M1250">SUMPRODUCT(--(N1250:Q1250&lt;&gt;"")) + IF(TRIM(R1250)="",0,LEN(R1250)-LEN(SUBSTITUTE(R1250,",",""))+1)</f>
        <v>0</v>
      </c>
      <c r="N1250" s="242" t="str">
        <f>IF(AND(I1250&lt;&gt;0,I1250&lt;&gt;""),IF(TRIM(SUBSTITUTE(B1250,CHAR(160),""))="","",IF(ISNUMBER(MATCH(TRIM(SUBSTITUTE(B1250,CHAR(160),"")),'Look Up Values'!$B$2:$B$500,0)),"","Origin error")),"")</f>
        <v/>
      </c>
      <c r="O1250" s="242" t="str">
        <f>IF(AND(I1250&lt;&gt;0,I1250&lt;&gt;""),IF(C1250="","",IF(AND(ISNUMBER(--LEFT(C1250,FIND(" ",C1250&amp;" ")-1)),OR(LEN(LEFT(C1250,FIND(" ",C1250&amp;" ")-1))=6,LEN(LEFT(C1250,FIND(" ",C1250&amp;" ")-1))=7),OR(ISNUMBER(MATCH(LEFT(C1250,FIND(" ",C1250&amp;" ")-1),'Look Up Values'!$G$2:$G$1000,0)),ISNUMBER(MATCH(LEFT(C1250,FIND(" ",C1250&amp;" ")-1),'Look Up Values'!$AE$2:$AE$2000,0)))),"","EWC error")),"")</f>
        <v/>
      </c>
      <c r="P1250" s="242" t="str" cm="1">
        <f t="array" ref="P1250">IF(AND(I1250&lt;&gt;0,I1250&lt;&gt;""),IF(D1250="","",IF(ISNUMBER(MATCH(SUBSTITUTE(D1250," ",""),SUBSTITUTE('Look Up Values'!$S$2:$S$120," ",""),0)),"","D&amp;R error")),"")</f>
        <v/>
      </c>
      <c r="Q1250" s="242" t="str" cm="1">
        <f t="array" ref="Q1250">IF(AND(I1250&lt;&gt;0,I1250&lt;&gt;""),IF(G1250="","",IF(ISNUMBER(MATCH(SUBSTITUTE(G1250," ",""),SUBSTITUTE('Look Up Values'!$I$2:$I$10," ",""),0)),"","State error")),"")</f>
        <v/>
      </c>
      <c r="R1250" s="260" t="str">
        <f t="shared" si="39"/>
        <v/>
      </c>
    </row>
    <row r="1251" spans="1:18" ht="15.75">
      <c r="A1251" s="250">
        <v>1244</v>
      </c>
      <c r="B1251" s="198"/>
      <c r="C1251" s="25"/>
      <c r="D1251" s="25"/>
      <c r="E1251" s="25"/>
      <c r="F1251" s="25"/>
      <c r="G1251" s="26"/>
      <c r="H1251" s="27"/>
      <c r="I1251" s="28"/>
      <c r="J1251" s="430"/>
      <c r="K1251" s="48"/>
      <c r="L1251" s="457" t="str">
        <f t="shared" si="38"/>
        <v/>
      </c>
      <c r="M1251" s="245" cm="1">
        <f t="array" ref="M1251">SUMPRODUCT(--(N1251:Q1251&lt;&gt;"")) + IF(TRIM(R1251)="",0,LEN(R1251)-LEN(SUBSTITUTE(R1251,",",""))+1)</f>
        <v>0</v>
      </c>
      <c r="N1251" s="242" t="str">
        <f>IF(AND(I1251&lt;&gt;0,I1251&lt;&gt;""),IF(TRIM(SUBSTITUTE(B1251,CHAR(160),""))="","",IF(ISNUMBER(MATCH(TRIM(SUBSTITUTE(B1251,CHAR(160),"")),'Look Up Values'!$B$2:$B$500,0)),"","Origin error")),"")</f>
        <v/>
      </c>
      <c r="O1251" s="242" t="str">
        <f>IF(AND(I1251&lt;&gt;0,I1251&lt;&gt;""),IF(C1251="","",IF(AND(ISNUMBER(--LEFT(C1251,FIND(" ",C1251&amp;" ")-1)),OR(LEN(LEFT(C1251,FIND(" ",C1251&amp;" ")-1))=6,LEN(LEFT(C1251,FIND(" ",C1251&amp;" ")-1))=7),OR(ISNUMBER(MATCH(LEFT(C1251,FIND(" ",C1251&amp;" ")-1),'Look Up Values'!$G$2:$G$1000,0)),ISNUMBER(MATCH(LEFT(C1251,FIND(" ",C1251&amp;" ")-1),'Look Up Values'!$AE$2:$AE$2000,0)))),"","EWC error")),"")</f>
        <v/>
      </c>
      <c r="P1251" s="242" t="str" cm="1">
        <f t="array" ref="P1251">IF(AND(I1251&lt;&gt;0,I1251&lt;&gt;""),IF(D1251="","",IF(ISNUMBER(MATCH(SUBSTITUTE(D1251," ",""),SUBSTITUTE('Look Up Values'!$S$2:$S$120," ",""),0)),"","D&amp;R error")),"")</f>
        <v/>
      </c>
      <c r="Q1251" s="242" t="str" cm="1">
        <f t="array" ref="Q1251">IF(AND(I1251&lt;&gt;0,I1251&lt;&gt;""),IF(G1251="","",IF(ISNUMBER(MATCH(SUBSTITUTE(G1251," ",""),SUBSTITUTE('Look Up Values'!$I$2:$I$10," ",""),0)),"","State error")),"")</f>
        <v/>
      </c>
      <c r="R1251" s="260" t="str">
        <f t="shared" si="39"/>
        <v/>
      </c>
    </row>
    <row r="1252" spans="1:18" ht="15.75">
      <c r="A1252" s="250">
        <v>1245</v>
      </c>
      <c r="B1252" s="198"/>
      <c r="C1252" s="25"/>
      <c r="D1252" s="25"/>
      <c r="E1252" s="25"/>
      <c r="F1252" s="25"/>
      <c r="G1252" s="26"/>
      <c r="H1252" s="27"/>
      <c r="I1252" s="28"/>
      <c r="J1252" s="430"/>
      <c r="K1252" s="48"/>
      <c r="L1252" s="457" t="str">
        <f t="shared" si="38"/>
        <v/>
      </c>
      <c r="M1252" s="245" cm="1">
        <f t="array" ref="M1252">SUMPRODUCT(--(N1252:Q1252&lt;&gt;"")) + IF(TRIM(R1252)="",0,LEN(R1252)-LEN(SUBSTITUTE(R1252,",",""))+1)</f>
        <v>0</v>
      </c>
      <c r="N1252" s="242" t="str">
        <f>IF(AND(I1252&lt;&gt;0,I1252&lt;&gt;""),IF(TRIM(SUBSTITUTE(B1252,CHAR(160),""))="","",IF(ISNUMBER(MATCH(TRIM(SUBSTITUTE(B1252,CHAR(160),"")),'Look Up Values'!$B$2:$B$500,0)),"","Origin error")),"")</f>
        <v/>
      </c>
      <c r="O1252" s="242" t="str">
        <f>IF(AND(I1252&lt;&gt;0,I1252&lt;&gt;""),IF(C1252="","",IF(AND(ISNUMBER(--LEFT(C1252,FIND(" ",C1252&amp;" ")-1)),OR(LEN(LEFT(C1252,FIND(" ",C1252&amp;" ")-1))=6,LEN(LEFT(C1252,FIND(" ",C1252&amp;" ")-1))=7),OR(ISNUMBER(MATCH(LEFT(C1252,FIND(" ",C1252&amp;" ")-1),'Look Up Values'!$G$2:$G$1000,0)),ISNUMBER(MATCH(LEFT(C1252,FIND(" ",C1252&amp;" ")-1),'Look Up Values'!$AE$2:$AE$2000,0)))),"","EWC error")),"")</f>
        <v/>
      </c>
      <c r="P1252" s="242" t="str" cm="1">
        <f t="array" ref="P1252">IF(AND(I1252&lt;&gt;0,I1252&lt;&gt;""),IF(D1252="","",IF(ISNUMBER(MATCH(SUBSTITUTE(D1252," ",""),SUBSTITUTE('Look Up Values'!$S$2:$S$120," ",""),0)),"","D&amp;R error")),"")</f>
        <v/>
      </c>
      <c r="Q1252" s="242" t="str" cm="1">
        <f t="array" ref="Q1252">IF(AND(I1252&lt;&gt;0,I1252&lt;&gt;""),IF(G1252="","",IF(ISNUMBER(MATCH(SUBSTITUTE(G1252," ",""),SUBSTITUTE('Look Up Values'!$I$2:$I$10," ",""),0)),"","State error")),"")</f>
        <v/>
      </c>
      <c r="R1252" s="260" t="str">
        <f t="shared" si="39"/>
        <v/>
      </c>
    </row>
    <row r="1253" spans="1:18" ht="15.75">
      <c r="A1253" s="250">
        <v>1246</v>
      </c>
      <c r="B1253" s="198"/>
      <c r="C1253" s="25"/>
      <c r="D1253" s="25"/>
      <c r="E1253" s="25"/>
      <c r="F1253" s="25"/>
      <c r="G1253" s="26"/>
      <c r="H1253" s="27"/>
      <c r="I1253" s="28"/>
      <c r="J1253" s="430"/>
      <c r="K1253" s="48"/>
      <c r="L1253" s="457" t="str">
        <f t="shared" si="38"/>
        <v/>
      </c>
      <c r="M1253" s="245" cm="1">
        <f t="array" ref="M1253">SUMPRODUCT(--(N1253:Q1253&lt;&gt;"")) + IF(TRIM(R1253)="",0,LEN(R1253)-LEN(SUBSTITUTE(R1253,",",""))+1)</f>
        <v>0</v>
      </c>
      <c r="N1253" s="242" t="str">
        <f>IF(AND(I1253&lt;&gt;0,I1253&lt;&gt;""),IF(TRIM(SUBSTITUTE(B1253,CHAR(160),""))="","",IF(ISNUMBER(MATCH(TRIM(SUBSTITUTE(B1253,CHAR(160),"")),'Look Up Values'!$B$2:$B$500,0)),"","Origin error")),"")</f>
        <v/>
      </c>
      <c r="O1253" s="242" t="str">
        <f>IF(AND(I1253&lt;&gt;0,I1253&lt;&gt;""),IF(C1253="","",IF(AND(ISNUMBER(--LEFT(C1253,FIND(" ",C1253&amp;" ")-1)),OR(LEN(LEFT(C1253,FIND(" ",C1253&amp;" ")-1))=6,LEN(LEFT(C1253,FIND(" ",C1253&amp;" ")-1))=7),OR(ISNUMBER(MATCH(LEFT(C1253,FIND(" ",C1253&amp;" ")-1),'Look Up Values'!$G$2:$G$1000,0)),ISNUMBER(MATCH(LEFT(C1253,FIND(" ",C1253&amp;" ")-1),'Look Up Values'!$AE$2:$AE$2000,0)))),"","EWC error")),"")</f>
        <v/>
      </c>
      <c r="P1253" s="242" t="str" cm="1">
        <f t="array" ref="P1253">IF(AND(I1253&lt;&gt;0,I1253&lt;&gt;""),IF(D1253="","",IF(ISNUMBER(MATCH(SUBSTITUTE(D1253," ",""),SUBSTITUTE('Look Up Values'!$S$2:$S$120," ",""),0)),"","D&amp;R error")),"")</f>
        <v/>
      </c>
      <c r="Q1253" s="242" t="str" cm="1">
        <f t="array" ref="Q1253">IF(AND(I1253&lt;&gt;0,I1253&lt;&gt;""),IF(G1253="","",IF(ISNUMBER(MATCH(SUBSTITUTE(G1253," ",""),SUBSTITUTE('Look Up Values'!$I$2:$I$10," ",""),0)),"","State error")),"")</f>
        <v/>
      </c>
      <c r="R1253" s="260" t="str">
        <f t="shared" si="39"/>
        <v/>
      </c>
    </row>
    <row r="1254" spans="1:18" ht="15.75">
      <c r="A1254" s="250">
        <v>1247</v>
      </c>
      <c r="B1254" s="198"/>
      <c r="C1254" s="25"/>
      <c r="D1254" s="25"/>
      <c r="E1254" s="25"/>
      <c r="F1254" s="25"/>
      <c r="G1254" s="26"/>
      <c r="H1254" s="27"/>
      <c r="I1254" s="28"/>
      <c r="J1254" s="430"/>
      <c r="K1254" s="48"/>
      <c r="L1254" s="457" t="str">
        <f t="shared" si="38"/>
        <v/>
      </c>
      <c r="M1254" s="245" cm="1">
        <f t="array" ref="M1254">SUMPRODUCT(--(N1254:Q1254&lt;&gt;"")) + IF(TRIM(R1254)="",0,LEN(R1254)-LEN(SUBSTITUTE(R1254,",",""))+1)</f>
        <v>0</v>
      </c>
      <c r="N1254" s="242" t="str">
        <f>IF(AND(I1254&lt;&gt;0,I1254&lt;&gt;""),IF(TRIM(SUBSTITUTE(B1254,CHAR(160),""))="","",IF(ISNUMBER(MATCH(TRIM(SUBSTITUTE(B1254,CHAR(160),"")),'Look Up Values'!$B$2:$B$500,0)),"","Origin error")),"")</f>
        <v/>
      </c>
      <c r="O1254" s="242" t="str">
        <f>IF(AND(I1254&lt;&gt;0,I1254&lt;&gt;""),IF(C1254="","",IF(AND(ISNUMBER(--LEFT(C1254,FIND(" ",C1254&amp;" ")-1)),OR(LEN(LEFT(C1254,FIND(" ",C1254&amp;" ")-1))=6,LEN(LEFT(C1254,FIND(" ",C1254&amp;" ")-1))=7),OR(ISNUMBER(MATCH(LEFT(C1254,FIND(" ",C1254&amp;" ")-1),'Look Up Values'!$G$2:$G$1000,0)),ISNUMBER(MATCH(LEFT(C1254,FIND(" ",C1254&amp;" ")-1),'Look Up Values'!$AE$2:$AE$2000,0)))),"","EWC error")),"")</f>
        <v/>
      </c>
      <c r="P1254" s="242" t="str" cm="1">
        <f t="array" ref="P1254">IF(AND(I1254&lt;&gt;0,I1254&lt;&gt;""),IF(D1254="","",IF(ISNUMBER(MATCH(SUBSTITUTE(D1254," ",""),SUBSTITUTE('Look Up Values'!$S$2:$S$120," ",""),0)),"","D&amp;R error")),"")</f>
        <v/>
      </c>
      <c r="Q1254" s="242" t="str" cm="1">
        <f t="array" ref="Q1254">IF(AND(I1254&lt;&gt;0,I1254&lt;&gt;""),IF(G1254="","",IF(ISNUMBER(MATCH(SUBSTITUTE(G1254," ",""),SUBSTITUTE('Look Up Values'!$I$2:$I$10," ",""),0)),"","State error")),"")</f>
        <v/>
      </c>
      <c r="R1254" s="260" t="str">
        <f t="shared" si="39"/>
        <v/>
      </c>
    </row>
    <row r="1255" spans="1:18" ht="15.75">
      <c r="A1255" s="250">
        <v>1248</v>
      </c>
      <c r="B1255" s="198"/>
      <c r="C1255" s="25"/>
      <c r="D1255" s="25"/>
      <c r="E1255" s="25"/>
      <c r="F1255" s="25"/>
      <c r="G1255" s="26"/>
      <c r="H1255" s="27"/>
      <c r="I1255" s="28"/>
      <c r="J1255" s="430"/>
      <c r="K1255" s="48"/>
      <c r="L1255" s="457" t="str">
        <f t="shared" si="38"/>
        <v/>
      </c>
      <c r="M1255" s="245" cm="1">
        <f t="array" ref="M1255">SUMPRODUCT(--(N1255:Q1255&lt;&gt;"")) + IF(TRIM(R1255)="",0,LEN(R1255)-LEN(SUBSTITUTE(R1255,",",""))+1)</f>
        <v>0</v>
      </c>
      <c r="N1255" s="242" t="str">
        <f>IF(AND(I1255&lt;&gt;0,I1255&lt;&gt;""),IF(TRIM(SUBSTITUTE(B1255,CHAR(160),""))="","",IF(ISNUMBER(MATCH(TRIM(SUBSTITUTE(B1255,CHAR(160),"")),'Look Up Values'!$B$2:$B$500,0)),"","Origin error")),"")</f>
        <v/>
      </c>
      <c r="O1255" s="242" t="str">
        <f>IF(AND(I1255&lt;&gt;0,I1255&lt;&gt;""),IF(C1255="","",IF(AND(ISNUMBER(--LEFT(C1255,FIND(" ",C1255&amp;" ")-1)),OR(LEN(LEFT(C1255,FIND(" ",C1255&amp;" ")-1))=6,LEN(LEFT(C1255,FIND(" ",C1255&amp;" ")-1))=7),OR(ISNUMBER(MATCH(LEFT(C1255,FIND(" ",C1255&amp;" ")-1),'Look Up Values'!$G$2:$G$1000,0)),ISNUMBER(MATCH(LEFT(C1255,FIND(" ",C1255&amp;" ")-1),'Look Up Values'!$AE$2:$AE$2000,0)))),"","EWC error")),"")</f>
        <v/>
      </c>
      <c r="P1255" s="242" t="str" cm="1">
        <f t="array" ref="P1255">IF(AND(I1255&lt;&gt;0,I1255&lt;&gt;""),IF(D1255="","",IF(ISNUMBER(MATCH(SUBSTITUTE(D1255," ",""),SUBSTITUTE('Look Up Values'!$S$2:$S$120," ",""),0)),"","D&amp;R error")),"")</f>
        <v/>
      </c>
      <c r="Q1255" s="242" t="str" cm="1">
        <f t="array" ref="Q1255">IF(AND(I1255&lt;&gt;0,I1255&lt;&gt;""),IF(G1255="","",IF(ISNUMBER(MATCH(SUBSTITUTE(G1255," ",""),SUBSTITUTE('Look Up Values'!$I$2:$I$10," ",""),0)),"","State error")),"")</f>
        <v/>
      </c>
      <c r="R1255" s="260" t="str">
        <f t="shared" si="39"/>
        <v/>
      </c>
    </row>
    <row r="1256" spans="1:18" ht="15.75">
      <c r="A1256" s="250">
        <v>1249</v>
      </c>
      <c r="B1256" s="198"/>
      <c r="C1256" s="25"/>
      <c r="D1256" s="25"/>
      <c r="E1256" s="25"/>
      <c r="F1256" s="25"/>
      <c r="G1256" s="26"/>
      <c r="H1256" s="27"/>
      <c r="I1256" s="28"/>
      <c r="J1256" s="430"/>
      <c r="K1256" s="48"/>
      <c r="L1256" s="457" t="str">
        <f t="shared" si="38"/>
        <v/>
      </c>
      <c r="M1256" s="245" cm="1">
        <f t="array" ref="M1256">SUMPRODUCT(--(N1256:Q1256&lt;&gt;"")) + IF(TRIM(R1256)="",0,LEN(R1256)-LEN(SUBSTITUTE(R1256,",",""))+1)</f>
        <v>0</v>
      </c>
      <c r="N1256" s="242" t="str">
        <f>IF(AND(I1256&lt;&gt;0,I1256&lt;&gt;""),IF(TRIM(SUBSTITUTE(B1256,CHAR(160),""))="","",IF(ISNUMBER(MATCH(TRIM(SUBSTITUTE(B1256,CHAR(160),"")),'Look Up Values'!$B$2:$B$500,0)),"","Origin error")),"")</f>
        <v/>
      </c>
      <c r="O1256" s="242" t="str">
        <f>IF(AND(I1256&lt;&gt;0,I1256&lt;&gt;""),IF(C1256="","",IF(AND(ISNUMBER(--LEFT(C1256,FIND(" ",C1256&amp;" ")-1)),OR(LEN(LEFT(C1256,FIND(" ",C1256&amp;" ")-1))=6,LEN(LEFT(C1256,FIND(" ",C1256&amp;" ")-1))=7),OR(ISNUMBER(MATCH(LEFT(C1256,FIND(" ",C1256&amp;" ")-1),'Look Up Values'!$G$2:$G$1000,0)),ISNUMBER(MATCH(LEFT(C1256,FIND(" ",C1256&amp;" ")-1),'Look Up Values'!$AE$2:$AE$2000,0)))),"","EWC error")),"")</f>
        <v/>
      </c>
      <c r="P1256" s="242" t="str" cm="1">
        <f t="array" ref="P1256">IF(AND(I1256&lt;&gt;0,I1256&lt;&gt;""),IF(D1256="","",IF(ISNUMBER(MATCH(SUBSTITUTE(D1256," ",""),SUBSTITUTE('Look Up Values'!$S$2:$S$120," ",""),0)),"","D&amp;R error")),"")</f>
        <v/>
      </c>
      <c r="Q1256" s="242" t="str" cm="1">
        <f t="array" ref="Q1256">IF(AND(I1256&lt;&gt;0,I1256&lt;&gt;""),IF(G1256="","",IF(ISNUMBER(MATCH(SUBSTITUTE(G1256," ",""),SUBSTITUTE('Look Up Values'!$I$2:$I$10," ",""),0)),"","State error")),"")</f>
        <v/>
      </c>
      <c r="R1256" s="260" t="str">
        <f t="shared" si="39"/>
        <v/>
      </c>
    </row>
    <row r="1257" spans="1:18" ht="15.75">
      <c r="A1257" s="250">
        <v>1250</v>
      </c>
      <c r="B1257" s="198"/>
      <c r="C1257" s="25"/>
      <c r="D1257" s="25"/>
      <c r="E1257" s="25"/>
      <c r="F1257" s="25"/>
      <c r="G1257" s="26"/>
      <c r="H1257" s="27"/>
      <c r="I1257" s="28"/>
      <c r="J1257" s="430"/>
      <c r="K1257" s="48"/>
      <c r="L1257" s="457" t="str">
        <f t="shared" si="38"/>
        <v/>
      </c>
      <c r="M1257" s="245" cm="1">
        <f t="array" ref="M1257">SUMPRODUCT(--(N1257:Q1257&lt;&gt;"")) + IF(TRIM(R1257)="",0,LEN(R1257)-LEN(SUBSTITUTE(R1257,",",""))+1)</f>
        <v>0</v>
      </c>
      <c r="N1257" s="242" t="str">
        <f>IF(AND(I1257&lt;&gt;0,I1257&lt;&gt;""),IF(TRIM(SUBSTITUTE(B1257,CHAR(160),""))="","",IF(ISNUMBER(MATCH(TRIM(SUBSTITUTE(B1257,CHAR(160),"")),'Look Up Values'!$B$2:$B$500,0)),"","Origin error")),"")</f>
        <v/>
      </c>
      <c r="O1257" s="242" t="str">
        <f>IF(AND(I1257&lt;&gt;0,I1257&lt;&gt;""),IF(C1257="","",IF(AND(ISNUMBER(--LEFT(C1257,FIND(" ",C1257&amp;" ")-1)),OR(LEN(LEFT(C1257,FIND(" ",C1257&amp;" ")-1))=6,LEN(LEFT(C1257,FIND(" ",C1257&amp;" ")-1))=7),OR(ISNUMBER(MATCH(LEFT(C1257,FIND(" ",C1257&amp;" ")-1),'Look Up Values'!$G$2:$G$1000,0)),ISNUMBER(MATCH(LEFT(C1257,FIND(" ",C1257&amp;" ")-1),'Look Up Values'!$AE$2:$AE$2000,0)))),"","EWC error")),"")</f>
        <v/>
      </c>
      <c r="P1257" s="242" t="str" cm="1">
        <f t="array" ref="P1257">IF(AND(I1257&lt;&gt;0,I1257&lt;&gt;""),IF(D1257="","",IF(ISNUMBER(MATCH(SUBSTITUTE(D1257," ",""),SUBSTITUTE('Look Up Values'!$S$2:$S$120," ",""),0)),"","D&amp;R error")),"")</f>
        <v/>
      </c>
      <c r="Q1257" s="242" t="str" cm="1">
        <f t="array" ref="Q1257">IF(AND(I1257&lt;&gt;0,I1257&lt;&gt;""),IF(G1257="","",IF(ISNUMBER(MATCH(SUBSTITUTE(G1257," ",""),SUBSTITUTE('Look Up Values'!$I$2:$I$10," ",""),0)),"","State error")),"")</f>
        <v/>
      </c>
      <c r="R1257" s="260" t="str">
        <f t="shared" si="39"/>
        <v/>
      </c>
    </row>
    <row r="1258" spans="1:18" ht="15.75">
      <c r="A1258" s="250">
        <v>1251</v>
      </c>
      <c r="B1258" s="198"/>
      <c r="C1258" s="25"/>
      <c r="D1258" s="25"/>
      <c r="E1258" s="25"/>
      <c r="F1258" s="25"/>
      <c r="G1258" s="26"/>
      <c r="H1258" s="27"/>
      <c r="I1258" s="28"/>
      <c r="J1258" s="430"/>
      <c r="K1258" s="48"/>
      <c r="L1258" s="457" t="str">
        <f t="shared" si="38"/>
        <v/>
      </c>
      <c r="M1258" s="245" cm="1">
        <f t="array" ref="M1258">SUMPRODUCT(--(N1258:Q1258&lt;&gt;"")) + IF(TRIM(R1258)="",0,LEN(R1258)-LEN(SUBSTITUTE(R1258,",",""))+1)</f>
        <v>0</v>
      </c>
      <c r="N1258" s="242" t="str">
        <f>IF(AND(I1258&lt;&gt;0,I1258&lt;&gt;""),IF(TRIM(SUBSTITUTE(B1258,CHAR(160),""))="","",IF(ISNUMBER(MATCH(TRIM(SUBSTITUTE(B1258,CHAR(160),"")),'Look Up Values'!$B$2:$B$500,0)),"","Origin error")),"")</f>
        <v/>
      </c>
      <c r="O1258" s="242" t="str">
        <f>IF(AND(I1258&lt;&gt;0,I1258&lt;&gt;""),IF(C1258="","",IF(AND(ISNUMBER(--LEFT(C1258,FIND(" ",C1258&amp;" ")-1)),OR(LEN(LEFT(C1258,FIND(" ",C1258&amp;" ")-1))=6,LEN(LEFT(C1258,FIND(" ",C1258&amp;" ")-1))=7),OR(ISNUMBER(MATCH(LEFT(C1258,FIND(" ",C1258&amp;" ")-1),'Look Up Values'!$G$2:$G$1000,0)),ISNUMBER(MATCH(LEFT(C1258,FIND(" ",C1258&amp;" ")-1),'Look Up Values'!$AE$2:$AE$2000,0)))),"","EWC error")),"")</f>
        <v/>
      </c>
      <c r="P1258" s="242" t="str" cm="1">
        <f t="array" ref="P1258">IF(AND(I1258&lt;&gt;0,I1258&lt;&gt;""),IF(D1258="","",IF(ISNUMBER(MATCH(SUBSTITUTE(D1258," ",""),SUBSTITUTE('Look Up Values'!$S$2:$S$120," ",""),0)),"","D&amp;R error")),"")</f>
        <v/>
      </c>
      <c r="Q1258" s="242" t="str" cm="1">
        <f t="array" ref="Q1258">IF(AND(I1258&lt;&gt;0,I1258&lt;&gt;""),IF(G1258="","",IF(ISNUMBER(MATCH(SUBSTITUTE(G1258," ",""),SUBSTITUTE('Look Up Values'!$I$2:$I$10," ",""),0)),"","State error")),"")</f>
        <v/>
      </c>
      <c r="R1258" s="260" t="str">
        <f t="shared" si="39"/>
        <v/>
      </c>
    </row>
    <row r="1259" spans="1:18" ht="15.75">
      <c r="A1259" s="250">
        <v>1252</v>
      </c>
      <c r="B1259" s="198"/>
      <c r="C1259" s="25"/>
      <c r="D1259" s="25"/>
      <c r="E1259" s="25"/>
      <c r="F1259" s="25"/>
      <c r="G1259" s="26"/>
      <c r="H1259" s="27"/>
      <c r="I1259" s="28"/>
      <c r="J1259" s="430"/>
      <c r="K1259" s="48"/>
      <c r="L1259" s="457" t="str">
        <f t="shared" si="38"/>
        <v/>
      </c>
      <c r="M1259" s="245" cm="1">
        <f t="array" ref="M1259">SUMPRODUCT(--(N1259:Q1259&lt;&gt;"")) + IF(TRIM(R1259)="",0,LEN(R1259)-LEN(SUBSTITUTE(R1259,",",""))+1)</f>
        <v>0</v>
      </c>
      <c r="N1259" s="242" t="str">
        <f>IF(AND(I1259&lt;&gt;0,I1259&lt;&gt;""),IF(TRIM(SUBSTITUTE(B1259,CHAR(160),""))="","",IF(ISNUMBER(MATCH(TRIM(SUBSTITUTE(B1259,CHAR(160),"")),'Look Up Values'!$B$2:$B$500,0)),"","Origin error")),"")</f>
        <v/>
      </c>
      <c r="O1259" s="242" t="str">
        <f>IF(AND(I1259&lt;&gt;0,I1259&lt;&gt;""),IF(C1259="","",IF(AND(ISNUMBER(--LEFT(C1259,FIND(" ",C1259&amp;" ")-1)),OR(LEN(LEFT(C1259,FIND(" ",C1259&amp;" ")-1))=6,LEN(LEFT(C1259,FIND(" ",C1259&amp;" ")-1))=7),OR(ISNUMBER(MATCH(LEFT(C1259,FIND(" ",C1259&amp;" ")-1),'Look Up Values'!$G$2:$G$1000,0)),ISNUMBER(MATCH(LEFT(C1259,FIND(" ",C1259&amp;" ")-1),'Look Up Values'!$AE$2:$AE$2000,0)))),"","EWC error")),"")</f>
        <v/>
      </c>
      <c r="P1259" s="242" t="str" cm="1">
        <f t="array" ref="P1259">IF(AND(I1259&lt;&gt;0,I1259&lt;&gt;""),IF(D1259="","",IF(ISNUMBER(MATCH(SUBSTITUTE(D1259," ",""),SUBSTITUTE('Look Up Values'!$S$2:$S$120," ",""),0)),"","D&amp;R error")),"")</f>
        <v/>
      </c>
      <c r="Q1259" s="242" t="str" cm="1">
        <f t="array" ref="Q1259">IF(AND(I1259&lt;&gt;0,I1259&lt;&gt;""),IF(G1259="","",IF(ISNUMBER(MATCH(SUBSTITUTE(G1259," ",""),SUBSTITUTE('Look Up Values'!$I$2:$I$10," ",""),0)),"","State error")),"")</f>
        <v/>
      </c>
      <c r="R1259" s="260" t="str">
        <f t="shared" si="39"/>
        <v/>
      </c>
    </row>
    <row r="1260" spans="1:18" ht="15.75">
      <c r="A1260" s="250">
        <v>1253</v>
      </c>
      <c r="B1260" s="198"/>
      <c r="C1260" s="25"/>
      <c r="D1260" s="25"/>
      <c r="E1260" s="25"/>
      <c r="F1260" s="25"/>
      <c r="G1260" s="26"/>
      <c r="H1260" s="27"/>
      <c r="I1260" s="28"/>
      <c r="J1260" s="430"/>
      <c r="K1260" s="48"/>
      <c r="L1260" s="457" t="str">
        <f t="shared" si="38"/>
        <v/>
      </c>
      <c r="M1260" s="245" cm="1">
        <f t="array" ref="M1260">SUMPRODUCT(--(N1260:Q1260&lt;&gt;"")) + IF(TRIM(R1260)="",0,LEN(R1260)-LEN(SUBSTITUTE(R1260,",",""))+1)</f>
        <v>0</v>
      </c>
      <c r="N1260" s="242" t="str">
        <f>IF(AND(I1260&lt;&gt;0,I1260&lt;&gt;""),IF(TRIM(SUBSTITUTE(B1260,CHAR(160),""))="","",IF(ISNUMBER(MATCH(TRIM(SUBSTITUTE(B1260,CHAR(160),"")),'Look Up Values'!$B$2:$B$500,0)),"","Origin error")),"")</f>
        <v/>
      </c>
      <c r="O1260" s="242" t="str">
        <f>IF(AND(I1260&lt;&gt;0,I1260&lt;&gt;""),IF(C1260="","",IF(AND(ISNUMBER(--LEFT(C1260,FIND(" ",C1260&amp;" ")-1)),OR(LEN(LEFT(C1260,FIND(" ",C1260&amp;" ")-1))=6,LEN(LEFT(C1260,FIND(" ",C1260&amp;" ")-1))=7),OR(ISNUMBER(MATCH(LEFT(C1260,FIND(" ",C1260&amp;" ")-1),'Look Up Values'!$G$2:$G$1000,0)),ISNUMBER(MATCH(LEFT(C1260,FIND(" ",C1260&amp;" ")-1),'Look Up Values'!$AE$2:$AE$2000,0)))),"","EWC error")),"")</f>
        <v/>
      </c>
      <c r="P1260" s="242" t="str" cm="1">
        <f t="array" ref="P1260">IF(AND(I1260&lt;&gt;0,I1260&lt;&gt;""),IF(D1260="","",IF(ISNUMBER(MATCH(SUBSTITUTE(D1260," ",""),SUBSTITUTE('Look Up Values'!$S$2:$S$120," ",""),0)),"","D&amp;R error")),"")</f>
        <v/>
      </c>
      <c r="Q1260" s="242" t="str" cm="1">
        <f t="array" ref="Q1260">IF(AND(I1260&lt;&gt;0,I1260&lt;&gt;""),IF(G1260="","",IF(ISNUMBER(MATCH(SUBSTITUTE(G1260," ",""),SUBSTITUTE('Look Up Values'!$I$2:$I$10," ",""),0)),"","State error")),"")</f>
        <v/>
      </c>
      <c r="R1260" s="260" t="str">
        <f t="shared" si="39"/>
        <v/>
      </c>
    </row>
    <row r="1261" spans="1:18" ht="15.75">
      <c r="A1261" s="250">
        <v>1254</v>
      </c>
      <c r="B1261" s="198"/>
      <c r="C1261" s="25"/>
      <c r="D1261" s="25"/>
      <c r="E1261" s="25"/>
      <c r="F1261" s="25"/>
      <c r="G1261" s="26"/>
      <c r="H1261" s="27"/>
      <c r="I1261" s="28"/>
      <c r="J1261" s="430"/>
      <c r="K1261" s="48"/>
      <c r="L1261" s="457" t="str">
        <f t="shared" si="38"/>
        <v/>
      </c>
      <c r="M1261" s="245" cm="1">
        <f t="array" ref="M1261">SUMPRODUCT(--(N1261:Q1261&lt;&gt;"")) + IF(TRIM(R1261)="",0,LEN(R1261)-LEN(SUBSTITUTE(R1261,",",""))+1)</f>
        <v>0</v>
      </c>
      <c r="N1261" s="242" t="str">
        <f>IF(AND(I1261&lt;&gt;0,I1261&lt;&gt;""),IF(TRIM(SUBSTITUTE(B1261,CHAR(160),""))="","",IF(ISNUMBER(MATCH(TRIM(SUBSTITUTE(B1261,CHAR(160),"")),'Look Up Values'!$B$2:$B$500,0)),"","Origin error")),"")</f>
        <v/>
      </c>
      <c r="O1261" s="242" t="str">
        <f>IF(AND(I1261&lt;&gt;0,I1261&lt;&gt;""),IF(C1261="","",IF(AND(ISNUMBER(--LEFT(C1261,FIND(" ",C1261&amp;" ")-1)),OR(LEN(LEFT(C1261,FIND(" ",C1261&amp;" ")-1))=6,LEN(LEFT(C1261,FIND(" ",C1261&amp;" ")-1))=7),OR(ISNUMBER(MATCH(LEFT(C1261,FIND(" ",C1261&amp;" ")-1),'Look Up Values'!$G$2:$G$1000,0)),ISNUMBER(MATCH(LEFT(C1261,FIND(" ",C1261&amp;" ")-1),'Look Up Values'!$AE$2:$AE$2000,0)))),"","EWC error")),"")</f>
        <v/>
      </c>
      <c r="P1261" s="242" t="str" cm="1">
        <f t="array" ref="P1261">IF(AND(I1261&lt;&gt;0,I1261&lt;&gt;""),IF(D1261="","",IF(ISNUMBER(MATCH(SUBSTITUTE(D1261," ",""),SUBSTITUTE('Look Up Values'!$S$2:$S$120," ",""),0)),"","D&amp;R error")),"")</f>
        <v/>
      </c>
      <c r="Q1261" s="242" t="str" cm="1">
        <f t="array" ref="Q1261">IF(AND(I1261&lt;&gt;0,I1261&lt;&gt;""),IF(G1261="","",IF(ISNUMBER(MATCH(SUBSTITUTE(G1261," ",""),SUBSTITUTE('Look Up Values'!$I$2:$I$10," ",""),0)),"","State error")),"")</f>
        <v/>
      </c>
      <c r="R1261" s="260" t="str">
        <f t="shared" si="39"/>
        <v/>
      </c>
    </row>
    <row r="1262" spans="1:18" ht="15.75">
      <c r="A1262" s="250">
        <v>1255</v>
      </c>
      <c r="B1262" s="198"/>
      <c r="C1262" s="25"/>
      <c r="D1262" s="25"/>
      <c r="E1262" s="25"/>
      <c r="F1262" s="25"/>
      <c r="G1262" s="26"/>
      <c r="H1262" s="27"/>
      <c r="I1262" s="28"/>
      <c r="J1262" s="430"/>
      <c r="K1262" s="48"/>
      <c r="L1262" s="457" t="str">
        <f t="shared" si="38"/>
        <v/>
      </c>
      <c r="M1262" s="245" cm="1">
        <f t="array" ref="M1262">SUMPRODUCT(--(N1262:Q1262&lt;&gt;"")) + IF(TRIM(R1262)="",0,LEN(R1262)-LEN(SUBSTITUTE(R1262,",",""))+1)</f>
        <v>0</v>
      </c>
      <c r="N1262" s="242" t="str">
        <f>IF(AND(I1262&lt;&gt;0,I1262&lt;&gt;""),IF(TRIM(SUBSTITUTE(B1262,CHAR(160),""))="","",IF(ISNUMBER(MATCH(TRIM(SUBSTITUTE(B1262,CHAR(160),"")),'Look Up Values'!$B$2:$B$500,0)),"","Origin error")),"")</f>
        <v/>
      </c>
      <c r="O1262" s="242" t="str">
        <f>IF(AND(I1262&lt;&gt;0,I1262&lt;&gt;""),IF(C1262="","",IF(AND(ISNUMBER(--LEFT(C1262,FIND(" ",C1262&amp;" ")-1)),OR(LEN(LEFT(C1262,FIND(" ",C1262&amp;" ")-1))=6,LEN(LEFT(C1262,FIND(" ",C1262&amp;" ")-1))=7),OR(ISNUMBER(MATCH(LEFT(C1262,FIND(" ",C1262&amp;" ")-1),'Look Up Values'!$G$2:$G$1000,0)),ISNUMBER(MATCH(LEFT(C1262,FIND(" ",C1262&amp;" ")-1),'Look Up Values'!$AE$2:$AE$2000,0)))),"","EWC error")),"")</f>
        <v/>
      </c>
      <c r="P1262" s="242" t="str" cm="1">
        <f t="array" ref="P1262">IF(AND(I1262&lt;&gt;0,I1262&lt;&gt;""),IF(D1262="","",IF(ISNUMBER(MATCH(SUBSTITUTE(D1262," ",""),SUBSTITUTE('Look Up Values'!$S$2:$S$120," ",""),0)),"","D&amp;R error")),"")</f>
        <v/>
      </c>
      <c r="Q1262" s="242" t="str" cm="1">
        <f t="array" ref="Q1262">IF(AND(I1262&lt;&gt;0,I1262&lt;&gt;""),IF(G1262="","",IF(ISNUMBER(MATCH(SUBSTITUTE(G1262," ",""),SUBSTITUTE('Look Up Values'!$I$2:$I$10," ",""),0)),"","State error")),"")</f>
        <v/>
      </c>
      <c r="R1262" s="260" t="str">
        <f t="shared" si="39"/>
        <v/>
      </c>
    </row>
    <row r="1263" spans="1:18" ht="15.75">
      <c r="A1263" s="250">
        <v>1256</v>
      </c>
      <c r="B1263" s="198"/>
      <c r="C1263" s="25"/>
      <c r="D1263" s="25"/>
      <c r="E1263" s="25"/>
      <c r="F1263" s="25"/>
      <c r="G1263" s="26"/>
      <c r="H1263" s="27"/>
      <c r="I1263" s="28"/>
      <c r="J1263" s="430"/>
      <c r="K1263" s="48"/>
      <c r="L1263" s="457" t="str">
        <f t="shared" si="38"/>
        <v/>
      </c>
      <c r="M1263" s="245" cm="1">
        <f t="array" ref="M1263">SUMPRODUCT(--(N1263:Q1263&lt;&gt;"")) + IF(TRIM(R1263)="",0,LEN(R1263)-LEN(SUBSTITUTE(R1263,",",""))+1)</f>
        <v>0</v>
      </c>
      <c r="N1263" s="242" t="str">
        <f>IF(AND(I1263&lt;&gt;0,I1263&lt;&gt;""),IF(TRIM(SUBSTITUTE(B1263,CHAR(160),""))="","",IF(ISNUMBER(MATCH(TRIM(SUBSTITUTE(B1263,CHAR(160),"")),'Look Up Values'!$B$2:$B$500,0)),"","Origin error")),"")</f>
        <v/>
      </c>
      <c r="O1263" s="242" t="str">
        <f>IF(AND(I1263&lt;&gt;0,I1263&lt;&gt;""),IF(C1263="","",IF(AND(ISNUMBER(--LEFT(C1263,FIND(" ",C1263&amp;" ")-1)),OR(LEN(LEFT(C1263,FIND(" ",C1263&amp;" ")-1))=6,LEN(LEFT(C1263,FIND(" ",C1263&amp;" ")-1))=7),OR(ISNUMBER(MATCH(LEFT(C1263,FIND(" ",C1263&amp;" ")-1),'Look Up Values'!$G$2:$G$1000,0)),ISNUMBER(MATCH(LEFT(C1263,FIND(" ",C1263&amp;" ")-1),'Look Up Values'!$AE$2:$AE$2000,0)))),"","EWC error")),"")</f>
        <v/>
      </c>
      <c r="P1263" s="242" t="str" cm="1">
        <f t="array" ref="P1263">IF(AND(I1263&lt;&gt;0,I1263&lt;&gt;""),IF(D1263="","",IF(ISNUMBER(MATCH(SUBSTITUTE(D1263," ",""),SUBSTITUTE('Look Up Values'!$S$2:$S$120," ",""),0)),"","D&amp;R error")),"")</f>
        <v/>
      </c>
      <c r="Q1263" s="242" t="str" cm="1">
        <f t="array" ref="Q1263">IF(AND(I1263&lt;&gt;0,I1263&lt;&gt;""),IF(G1263="","",IF(ISNUMBER(MATCH(SUBSTITUTE(G1263," ",""),SUBSTITUTE('Look Up Values'!$I$2:$I$10," ",""),0)),"","State error")),"")</f>
        <v/>
      </c>
      <c r="R1263" s="260" t="str">
        <f t="shared" si="39"/>
        <v/>
      </c>
    </row>
    <row r="1264" spans="1:18" ht="15.75">
      <c r="A1264" s="250">
        <v>1257</v>
      </c>
      <c r="B1264" s="198"/>
      <c r="C1264" s="25"/>
      <c r="D1264" s="25"/>
      <c r="E1264" s="25"/>
      <c r="F1264" s="25"/>
      <c r="G1264" s="26"/>
      <c r="H1264" s="27"/>
      <c r="I1264" s="28"/>
      <c r="J1264" s="430"/>
      <c r="K1264" s="48"/>
      <c r="L1264" s="457" t="str">
        <f t="shared" si="38"/>
        <v/>
      </c>
      <c r="M1264" s="245" cm="1">
        <f t="array" ref="M1264">SUMPRODUCT(--(N1264:Q1264&lt;&gt;"")) + IF(TRIM(R1264)="",0,LEN(R1264)-LEN(SUBSTITUTE(R1264,",",""))+1)</f>
        <v>0</v>
      </c>
      <c r="N1264" s="242" t="str">
        <f>IF(AND(I1264&lt;&gt;0,I1264&lt;&gt;""),IF(TRIM(SUBSTITUTE(B1264,CHAR(160),""))="","",IF(ISNUMBER(MATCH(TRIM(SUBSTITUTE(B1264,CHAR(160),"")),'Look Up Values'!$B$2:$B$500,0)),"","Origin error")),"")</f>
        <v/>
      </c>
      <c r="O1264" s="242" t="str">
        <f>IF(AND(I1264&lt;&gt;0,I1264&lt;&gt;""),IF(C1264="","",IF(AND(ISNUMBER(--LEFT(C1264,FIND(" ",C1264&amp;" ")-1)),OR(LEN(LEFT(C1264,FIND(" ",C1264&amp;" ")-1))=6,LEN(LEFT(C1264,FIND(" ",C1264&amp;" ")-1))=7),OR(ISNUMBER(MATCH(LEFT(C1264,FIND(" ",C1264&amp;" ")-1),'Look Up Values'!$G$2:$G$1000,0)),ISNUMBER(MATCH(LEFT(C1264,FIND(" ",C1264&amp;" ")-1),'Look Up Values'!$AE$2:$AE$2000,0)))),"","EWC error")),"")</f>
        <v/>
      </c>
      <c r="P1264" s="242" t="str" cm="1">
        <f t="array" ref="P1264">IF(AND(I1264&lt;&gt;0,I1264&lt;&gt;""),IF(D1264="","",IF(ISNUMBER(MATCH(SUBSTITUTE(D1264," ",""),SUBSTITUTE('Look Up Values'!$S$2:$S$120," ",""),0)),"","D&amp;R error")),"")</f>
        <v/>
      </c>
      <c r="Q1264" s="242" t="str" cm="1">
        <f t="array" ref="Q1264">IF(AND(I1264&lt;&gt;0,I1264&lt;&gt;""),IF(G1264="","",IF(ISNUMBER(MATCH(SUBSTITUTE(G1264," ",""),SUBSTITUTE('Look Up Values'!$I$2:$I$10," ",""),0)),"","State error")),"")</f>
        <v/>
      </c>
      <c r="R1264" s="260" t="str">
        <f t="shared" si="39"/>
        <v/>
      </c>
    </row>
    <row r="1265" spans="1:18" ht="15.75">
      <c r="A1265" s="250">
        <v>1258</v>
      </c>
      <c r="B1265" s="198"/>
      <c r="C1265" s="25"/>
      <c r="D1265" s="25"/>
      <c r="E1265" s="25"/>
      <c r="F1265" s="25"/>
      <c r="G1265" s="26"/>
      <c r="H1265" s="27"/>
      <c r="I1265" s="28"/>
      <c r="J1265" s="430"/>
      <c r="K1265" s="48"/>
      <c r="L1265" s="457" t="str">
        <f t="shared" si="38"/>
        <v/>
      </c>
      <c r="M1265" s="245" cm="1">
        <f t="array" ref="M1265">SUMPRODUCT(--(N1265:Q1265&lt;&gt;"")) + IF(TRIM(R1265)="",0,LEN(R1265)-LEN(SUBSTITUTE(R1265,",",""))+1)</f>
        <v>0</v>
      </c>
      <c r="N1265" s="242" t="str">
        <f>IF(AND(I1265&lt;&gt;0,I1265&lt;&gt;""),IF(TRIM(SUBSTITUTE(B1265,CHAR(160),""))="","",IF(ISNUMBER(MATCH(TRIM(SUBSTITUTE(B1265,CHAR(160),"")),'Look Up Values'!$B$2:$B$500,0)),"","Origin error")),"")</f>
        <v/>
      </c>
      <c r="O1265" s="242" t="str">
        <f>IF(AND(I1265&lt;&gt;0,I1265&lt;&gt;""),IF(C1265="","",IF(AND(ISNUMBER(--LEFT(C1265,FIND(" ",C1265&amp;" ")-1)),OR(LEN(LEFT(C1265,FIND(" ",C1265&amp;" ")-1))=6,LEN(LEFT(C1265,FIND(" ",C1265&amp;" ")-1))=7),OR(ISNUMBER(MATCH(LEFT(C1265,FIND(" ",C1265&amp;" ")-1),'Look Up Values'!$G$2:$G$1000,0)),ISNUMBER(MATCH(LEFT(C1265,FIND(" ",C1265&amp;" ")-1),'Look Up Values'!$AE$2:$AE$2000,0)))),"","EWC error")),"")</f>
        <v/>
      </c>
      <c r="P1265" s="242" t="str" cm="1">
        <f t="array" ref="P1265">IF(AND(I1265&lt;&gt;0,I1265&lt;&gt;""),IF(D1265="","",IF(ISNUMBER(MATCH(SUBSTITUTE(D1265," ",""),SUBSTITUTE('Look Up Values'!$S$2:$S$120," ",""),0)),"","D&amp;R error")),"")</f>
        <v/>
      </c>
      <c r="Q1265" s="242" t="str" cm="1">
        <f t="array" ref="Q1265">IF(AND(I1265&lt;&gt;0,I1265&lt;&gt;""),IF(G1265="","",IF(ISNUMBER(MATCH(SUBSTITUTE(G1265," ",""),SUBSTITUTE('Look Up Values'!$I$2:$I$10," ",""),0)),"","State error")),"")</f>
        <v/>
      </c>
      <c r="R1265" s="260" t="str">
        <f t="shared" si="39"/>
        <v/>
      </c>
    </row>
    <row r="1266" spans="1:18" ht="15.75">
      <c r="A1266" s="250">
        <v>1259</v>
      </c>
      <c r="B1266" s="198"/>
      <c r="C1266" s="25"/>
      <c r="D1266" s="25"/>
      <c r="E1266" s="25"/>
      <c r="F1266" s="25"/>
      <c r="G1266" s="26"/>
      <c r="H1266" s="27"/>
      <c r="I1266" s="28"/>
      <c r="J1266" s="430"/>
      <c r="K1266" s="48"/>
      <c r="L1266" s="457" t="str">
        <f t="shared" si="38"/>
        <v/>
      </c>
      <c r="M1266" s="245" cm="1">
        <f t="array" ref="M1266">SUMPRODUCT(--(N1266:Q1266&lt;&gt;"")) + IF(TRIM(R1266)="",0,LEN(R1266)-LEN(SUBSTITUTE(R1266,",",""))+1)</f>
        <v>0</v>
      </c>
      <c r="N1266" s="242" t="str">
        <f>IF(AND(I1266&lt;&gt;0,I1266&lt;&gt;""),IF(TRIM(SUBSTITUTE(B1266,CHAR(160),""))="","",IF(ISNUMBER(MATCH(TRIM(SUBSTITUTE(B1266,CHAR(160),"")),'Look Up Values'!$B$2:$B$500,0)),"","Origin error")),"")</f>
        <v/>
      </c>
      <c r="O1266" s="242" t="str">
        <f>IF(AND(I1266&lt;&gt;0,I1266&lt;&gt;""),IF(C1266="","",IF(AND(ISNUMBER(--LEFT(C1266,FIND(" ",C1266&amp;" ")-1)),OR(LEN(LEFT(C1266,FIND(" ",C1266&amp;" ")-1))=6,LEN(LEFT(C1266,FIND(" ",C1266&amp;" ")-1))=7),OR(ISNUMBER(MATCH(LEFT(C1266,FIND(" ",C1266&amp;" ")-1),'Look Up Values'!$G$2:$G$1000,0)),ISNUMBER(MATCH(LEFT(C1266,FIND(" ",C1266&amp;" ")-1),'Look Up Values'!$AE$2:$AE$2000,0)))),"","EWC error")),"")</f>
        <v/>
      </c>
      <c r="P1266" s="242" t="str" cm="1">
        <f t="array" ref="P1266">IF(AND(I1266&lt;&gt;0,I1266&lt;&gt;""),IF(D1266="","",IF(ISNUMBER(MATCH(SUBSTITUTE(D1266," ",""),SUBSTITUTE('Look Up Values'!$S$2:$S$120," ",""),0)),"","D&amp;R error")),"")</f>
        <v/>
      </c>
      <c r="Q1266" s="242" t="str" cm="1">
        <f t="array" ref="Q1266">IF(AND(I1266&lt;&gt;0,I1266&lt;&gt;""),IF(G1266="","",IF(ISNUMBER(MATCH(SUBSTITUTE(G1266," ",""),SUBSTITUTE('Look Up Values'!$I$2:$I$10," ",""),0)),"","State error")),"")</f>
        <v/>
      </c>
      <c r="R1266" s="260" t="str">
        <f t="shared" si="39"/>
        <v/>
      </c>
    </row>
    <row r="1267" spans="1:18" ht="15.75">
      <c r="A1267" s="250">
        <v>1260</v>
      </c>
      <c r="B1267" s="198"/>
      <c r="C1267" s="25"/>
      <c r="D1267" s="25"/>
      <c r="E1267" s="25"/>
      <c r="F1267" s="25"/>
      <c r="G1267" s="26"/>
      <c r="H1267" s="27"/>
      <c r="I1267" s="28"/>
      <c r="J1267" s="430"/>
      <c r="K1267" s="48"/>
      <c r="L1267" s="457" t="str">
        <f t="shared" si="38"/>
        <v/>
      </c>
      <c r="M1267" s="245" cm="1">
        <f t="array" ref="M1267">SUMPRODUCT(--(N1267:Q1267&lt;&gt;"")) + IF(TRIM(R1267)="",0,LEN(R1267)-LEN(SUBSTITUTE(R1267,",",""))+1)</f>
        <v>0</v>
      </c>
      <c r="N1267" s="242" t="str">
        <f>IF(AND(I1267&lt;&gt;0,I1267&lt;&gt;""),IF(TRIM(SUBSTITUTE(B1267,CHAR(160),""))="","",IF(ISNUMBER(MATCH(TRIM(SUBSTITUTE(B1267,CHAR(160),"")),'Look Up Values'!$B$2:$B$500,0)),"","Origin error")),"")</f>
        <v/>
      </c>
      <c r="O1267" s="242" t="str">
        <f>IF(AND(I1267&lt;&gt;0,I1267&lt;&gt;""),IF(C1267="","",IF(AND(ISNUMBER(--LEFT(C1267,FIND(" ",C1267&amp;" ")-1)),OR(LEN(LEFT(C1267,FIND(" ",C1267&amp;" ")-1))=6,LEN(LEFT(C1267,FIND(" ",C1267&amp;" ")-1))=7),OR(ISNUMBER(MATCH(LEFT(C1267,FIND(" ",C1267&amp;" ")-1),'Look Up Values'!$G$2:$G$1000,0)),ISNUMBER(MATCH(LEFT(C1267,FIND(" ",C1267&amp;" ")-1),'Look Up Values'!$AE$2:$AE$2000,0)))),"","EWC error")),"")</f>
        <v/>
      </c>
      <c r="P1267" s="242" t="str" cm="1">
        <f t="array" ref="P1267">IF(AND(I1267&lt;&gt;0,I1267&lt;&gt;""),IF(D1267="","",IF(ISNUMBER(MATCH(SUBSTITUTE(D1267," ",""),SUBSTITUTE('Look Up Values'!$S$2:$S$120," ",""),0)),"","D&amp;R error")),"")</f>
        <v/>
      </c>
      <c r="Q1267" s="242" t="str" cm="1">
        <f t="array" ref="Q1267">IF(AND(I1267&lt;&gt;0,I1267&lt;&gt;""),IF(G1267="","",IF(ISNUMBER(MATCH(SUBSTITUTE(G1267," ",""),SUBSTITUTE('Look Up Values'!$I$2:$I$10," ",""),0)),"","State error")),"")</f>
        <v/>
      </c>
      <c r="R1267" s="260" t="str">
        <f t="shared" si="39"/>
        <v/>
      </c>
    </row>
    <row r="1268" spans="1:18" ht="15.75">
      <c r="A1268" s="250">
        <v>1261</v>
      </c>
      <c r="B1268" s="198"/>
      <c r="C1268" s="25"/>
      <c r="D1268" s="25"/>
      <c r="E1268" s="25"/>
      <c r="F1268" s="25"/>
      <c r="G1268" s="26"/>
      <c r="H1268" s="27"/>
      <c r="I1268" s="28"/>
      <c r="J1268" s="430"/>
      <c r="K1268" s="48"/>
      <c r="L1268" s="457" t="str">
        <f t="shared" si="38"/>
        <v/>
      </c>
      <c r="M1268" s="245" cm="1">
        <f t="array" ref="M1268">SUMPRODUCT(--(N1268:Q1268&lt;&gt;"")) + IF(TRIM(R1268)="",0,LEN(R1268)-LEN(SUBSTITUTE(R1268,",",""))+1)</f>
        <v>0</v>
      </c>
      <c r="N1268" s="242" t="str">
        <f>IF(AND(I1268&lt;&gt;0,I1268&lt;&gt;""),IF(TRIM(SUBSTITUTE(B1268,CHAR(160),""))="","",IF(ISNUMBER(MATCH(TRIM(SUBSTITUTE(B1268,CHAR(160),"")),'Look Up Values'!$B$2:$B$500,0)),"","Origin error")),"")</f>
        <v/>
      </c>
      <c r="O1268" s="242" t="str">
        <f>IF(AND(I1268&lt;&gt;0,I1268&lt;&gt;""),IF(C1268="","",IF(AND(ISNUMBER(--LEFT(C1268,FIND(" ",C1268&amp;" ")-1)),OR(LEN(LEFT(C1268,FIND(" ",C1268&amp;" ")-1))=6,LEN(LEFT(C1268,FIND(" ",C1268&amp;" ")-1))=7),OR(ISNUMBER(MATCH(LEFT(C1268,FIND(" ",C1268&amp;" ")-1),'Look Up Values'!$G$2:$G$1000,0)),ISNUMBER(MATCH(LEFT(C1268,FIND(" ",C1268&amp;" ")-1),'Look Up Values'!$AE$2:$AE$2000,0)))),"","EWC error")),"")</f>
        <v/>
      </c>
      <c r="P1268" s="242" t="str" cm="1">
        <f t="array" ref="P1268">IF(AND(I1268&lt;&gt;0,I1268&lt;&gt;""),IF(D1268="","",IF(ISNUMBER(MATCH(SUBSTITUTE(D1268," ",""),SUBSTITUTE('Look Up Values'!$S$2:$S$120," ",""),0)),"","D&amp;R error")),"")</f>
        <v/>
      </c>
      <c r="Q1268" s="242" t="str" cm="1">
        <f t="array" ref="Q1268">IF(AND(I1268&lt;&gt;0,I1268&lt;&gt;""),IF(G1268="","",IF(ISNUMBER(MATCH(SUBSTITUTE(G1268," ",""),SUBSTITUTE('Look Up Values'!$I$2:$I$10," ",""),0)),"","State error")),"")</f>
        <v/>
      </c>
      <c r="R1268" s="260" t="str">
        <f t="shared" si="39"/>
        <v/>
      </c>
    </row>
    <row r="1269" spans="1:18" ht="15.75">
      <c r="A1269" s="250">
        <v>1262</v>
      </c>
      <c r="B1269" s="198"/>
      <c r="C1269" s="25"/>
      <c r="D1269" s="25"/>
      <c r="E1269" s="25"/>
      <c r="F1269" s="25"/>
      <c r="G1269" s="26"/>
      <c r="H1269" s="27"/>
      <c r="I1269" s="28"/>
      <c r="J1269" s="430"/>
      <c r="K1269" s="48"/>
      <c r="L1269" s="457" t="str">
        <f t="shared" si="38"/>
        <v/>
      </c>
      <c r="M1269" s="245" cm="1">
        <f t="array" ref="M1269">SUMPRODUCT(--(N1269:Q1269&lt;&gt;"")) + IF(TRIM(R1269)="",0,LEN(R1269)-LEN(SUBSTITUTE(R1269,",",""))+1)</f>
        <v>0</v>
      </c>
      <c r="N1269" s="242" t="str">
        <f>IF(AND(I1269&lt;&gt;0,I1269&lt;&gt;""),IF(TRIM(SUBSTITUTE(B1269,CHAR(160),""))="","",IF(ISNUMBER(MATCH(TRIM(SUBSTITUTE(B1269,CHAR(160),"")),'Look Up Values'!$B$2:$B$500,0)),"","Origin error")),"")</f>
        <v/>
      </c>
      <c r="O1269" s="242" t="str">
        <f>IF(AND(I1269&lt;&gt;0,I1269&lt;&gt;""),IF(C1269="","",IF(AND(ISNUMBER(--LEFT(C1269,FIND(" ",C1269&amp;" ")-1)),OR(LEN(LEFT(C1269,FIND(" ",C1269&amp;" ")-1))=6,LEN(LEFT(C1269,FIND(" ",C1269&amp;" ")-1))=7),OR(ISNUMBER(MATCH(LEFT(C1269,FIND(" ",C1269&amp;" ")-1),'Look Up Values'!$G$2:$G$1000,0)),ISNUMBER(MATCH(LEFT(C1269,FIND(" ",C1269&amp;" ")-1),'Look Up Values'!$AE$2:$AE$2000,0)))),"","EWC error")),"")</f>
        <v/>
      </c>
      <c r="P1269" s="242" t="str" cm="1">
        <f t="array" ref="P1269">IF(AND(I1269&lt;&gt;0,I1269&lt;&gt;""),IF(D1269="","",IF(ISNUMBER(MATCH(SUBSTITUTE(D1269," ",""),SUBSTITUTE('Look Up Values'!$S$2:$S$120," ",""),0)),"","D&amp;R error")),"")</f>
        <v/>
      </c>
      <c r="Q1269" s="242" t="str" cm="1">
        <f t="array" ref="Q1269">IF(AND(I1269&lt;&gt;0,I1269&lt;&gt;""),IF(G1269="","",IF(ISNUMBER(MATCH(SUBSTITUTE(G1269," ",""),SUBSTITUTE('Look Up Values'!$I$2:$I$10," ",""),0)),"","State error")),"")</f>
        <v/>
      </c>
      <c r="R1269" s="260" t="str">
        <f t="shared" si="39"/>
        <v/>
      </c>
    </row>
    <row r="1270" spans="1:18" ht="15.75">
      <c r="A1270" s="250">
        <v>1263</v>
      </c>
      <c r="B1270" s="198"/>
      <c r="C1270" s="25"/>
      <c r="D1270" s="25"/>
      <c r="E1270" s="25"/>
      <c r="F1270" s="25"/>
      <c r="G1270" s="26"/>
      <c r="H1270" s="27"/>
      <c r="I1270" s="28"/>
      <c r="J1270" s="430"/>
      <c r="K1270" s="48"/>
      <c r="L1270" s="457" t="str">
        <f t="shared" si="38"/>
        <v/>
      </c>
      <c r="M1270" s="245" cm="1">
        <f t="array" ref="M1270">SUMPRODUCT(--(N1270:Q1270&lt;&gt;"")) + IF(TRIM(R1270)="",0,LEN(R1270)-LEN(SUBSTITUTE(R1270,",",""))+1)</f>
        <v>0</v>
      </c>
      <c r="N1270" s="242" t="str">
        <f>IF(AND(I1270&lt;&gt;0,I1270&lt;&gt;""),IF(TRIM(SUBSTITUTE(B1270,CHAR(160),""))="","",IF(ISNUMBER(MATCH(TRIM(SUBSTITUTE(B1270,CHAR(160),"")),'Look Up Values'!$B$2:$B$500,0)),"","Origin error")),"")</f>
        <v/>
      </c>
      <c r="O1270" s="242" t="str">
        <f>IF(AND(I1270&lt;&gt;0,I1270&lt;&gt;""),IF(C1270="","",IF(AND(ISNUMBER(--LEFT(C1270,FIND(" ",C1270&amp;" ")-1)),OR(LEN(LEFT(C1270,FIND(" ",C1270&amp;" ")-1))=6,LEN(LEFT(C1270,FIND(" ",C1270&amp;" ")-1))=7),OR(ISNUMBER(MATCH(LEFT(C1270,FIND(" ",C1270&amp;" ")-1),'Look Up Values'!$G$2:$G$1000,0)),ISNUMBER(MATCH(LEFT(C1270,FIND(" ",C1270&amp;" ")-1),'Look Up Values'!$AE$2:$AE$2000,0)))),"","EWC error")),"")</f>
        <v/>
      </c>
      <c r="P1270" s="242" t="str" cm="1">
        <f t="array" ref="P1270">IF(AND(I1270&lt;&gt;0,I1270&lt;&gt;""),IF(D1270="","",IF(ISNUMBER(MATCH(SUBSTITUTE(D1270," ",""),SUBSTITUTE('Look Up Values'!$S$2:$S$120," ",""),0)),"","D&amp;R error")),"")</f>
        <v/>
      </c>
      <c r="Q1270" s="242" t="str" cm="1">
        <f t="array" ref="Q1270">IF(AND(I1270&lt;&gt;0,I1270&lt;&gt;""),IF(G1270="","",IF(ISNUMBER(MATCH(SUBSTITUTE(G1270," ",""),SUBSTITUTE('Look Up Values'!$I$2:$I$10," ",""),0)),"","State error")),"")</f>
        <v/>
      </c>
      <c r="R1270" s="260" t="str">
        <f t="shared" si="39"/>
        <v/>
      </c>
    </row>
    <row r="1271" spans="1:18" ht="15.75">
      <c r="A1271" s="250">
        <v>1264</v>
      </c>
      <c r="B1271" s="198"/>
      <c r="C1271" s="25"/>
      <c r="D1271" s="25"/>
      <c r="E1271" s="25"/>
      <c r="F1271" s="25"/>
      <c r="G1271" s="26"/>
      <c r="H1271" s="27"/>
      <c r="I1271" s="28"/>
      <c r="J1271" s="430"/>
      <c r="K1271" s="48"/>
      <c r="L1271" s="457" t="str">
        <f t="shared" si="38"/>
        <v/>
      </c>
      <c r="M1271" s="245" cm="1">
        <f t="array" ref="M1271">SUMPRODUCT(--(N1271:Q1271&lt;&gt;"")) + IF(TRIM(R1271)="",0,LEN(R1271)-LEN(SUBSTITUTE(R1271,",",""))+1)</f>
        <v>0</v>
      </c>
      <c r="N1271" s="242" t="str">
        <f>IF(AND(I1271&lt;&gt;0,I1271&lt;&gt;""),IF(TRIM(SUBSTITUTE(B1271,CHAR(160),""))="","",IF(ISNUMBER(MATCH(TRIM(SUBSTITUTE(B1271,CHAR(160),"")),'Look Up Values'!$B$2:$B$500,0)),"","Origin error")),"")</f>
        <v/>
      </c>
      <c r="O1271" s="242" t="str">
        <f>IF(AND(I1271&lt;&gt;0,I1271&lt;&gt;""),IF(C1271="","",IF(AND(ISNUMBER(--LEFT(C1271,FIND(" ",C1271&amp;" ")-1)),OR(LEN(LEFT(C1271,FIND(" ",C1271&amp;" ")-1))=6,LEN(LEFT(C1271,FIND(" ",C1271&amp;" ")-1))=7),OR(ISNUMBER(MATCH(LEFT(C1271,FIND(" ",C1271&amp;" ")-1),'Look Up Values'!$G$2:$G$1000,0)),ISNUMBER(MATCH(LEFT(C1271,FIND(" ",C1271&amp;" ")-1),'Look Up Values'!$AE$2:$AE$2000,0)))),"","EWC error")),"")</f>
        <v/>
      </c>
      <c r="P1271" s="242" t="str" cm="1">
        <f t="array" ref="P1271">IF(AND(I1271&lt;&gt;0,I1271&lt;&gt;""),IF(D1271="","",IF(ISNUMBER(MATCH(SUBSTITUTE(D1271," ",""),SUBSTITUTE('Look Up Values'!$S$2:$S$120," ",""),0)),"","D&amp;R error")),"")</f>
        <v/>
      </c>
      <c r="Q1271" s="242" t="str" cm="1">
        <f t="array" ref="Q1271">IF(AND(I1271&lt;&gt;0,I1271&lt;&gt;""),IF(G1271="","",IF(ISNUMBER(MATCH(SUBSTITUTE(G1271," ",""),SUBSTITUTE('Look Up Values'!$I$2:$I$10," ",""),0)),"","State error")),"")</f>
        <v/>
      </c>
      <c r="R1271" s="260" t="str">
        <f t="shared" si="39"/>
        <v/>
      </c>
    </row>
    <row r="1272" spans="1:18" ht="15.75">
      <c r="A1272" s="250">
        <v>1265</v>
      </c>
      <c r="B1272" s="198"/>
      <c r="C1272" s="25"/>
      <c r="D1272" s="25"/>
      <c r="E1272" s="25"/>
      <c r="F1272" s="25"/>
      <c r="G1272" s="26"/>
      <c r="H1272" s="27"/>
      <c r="I1272" s="28"/>
      <c r="J1272" s="430"/>
      <c r="K1272" s="48"/>
      <c r="L1272" s="457" t="str">
        <f t="shared" si="38"/>
        <v/>
      </c>
      <c r="M1272" s="245" cm="1">
        <f t="array" ref="M1272">SUMPRODUCT(--(N1272:Q1272&lt;&gt;"")) + IF(TRIM(R1272)="",0,LEN(R1272)-LEN(SUBSTITUTE(R1272,",",""))+1)</f>
        <v>0</v>
      </c>
      <c r="N1272" s="242" t="str">
        <f>IF(AND(I1272&lt;&gt;0,I1272&lt;&gt;""),IF(TRIM(SUBSTITUTE(B1272,CHAR(160),""))="","",IF(ISNUMBER(MATCH(TRIM(SUBSTITUTE(B1272,CHAR(160),"")),'Look Up Values'!$B$2:$B$500,0)),"","Origin error")),"")</f>
        <v/>
      </c>
      <c r="O1272" s="242" t="str">
        <f>IF(AND(I1272&lt;&gt;0,I1272&lt;&gt;""),IF(C1272="","",IF(AND(ISNUMBER(--LEFT(C1272,FIND(" ",C1272&amp;" ")-1)),OR(LEN(LEFT(C1272,FIND(" ",C1272&amp;" ")-1))=6,LEN(LEFT(C1272,FIND(" ",C1272&amp;" ")-1))=7),OR(ISNUMBER(MATCH(LEFT(C1272,FIND(" ",C1272&amp;" ")-1),'Look Up Values'!$G$2:$G$1000,0)),ISNUMBER(MATCH(LEFT(C1272,FIND(" ",C1272&amp;" ")-1),'Look Up Values'!$AE$2:$AE$2000,0)))),"","EWC error")),"")</f>
        <v/>
      </c>
      <c r="P1272" s="242" t="str" cm="1">
        <f t="array" ref="P1272">IF(AND(I1272&lt;&gt;0,I1272&lt;&gt;""),IF(D1272="","",IF(ISNUMBER(MATCH(SUBSTITUTE(D1272," ",""),SUBSTITUTE('Look Up Values'!$S$2:$S$120," ",""),0)),"","D&amp;R error")),"")</f>
        <v/>
      </c>
      <c r="Q1272" s="242" t="str" cm="1">
        <f t="array" ref="Q1272">IF(AND(I1272&lt;&gt;0,I1272&lt;&gt;""),IF(G1272="","",IF(ISNUMBER(MATCH(SUBSTITUTE(G1272," ",""),SUBSTITUTE('Look Up Values'!$I$2:$I$10," ",""),0)),"","State error")),"")</f>
        <v/>
      </c>
      <c r="R1272" s="260" t="str">
        <f t="shared" si="39"/>
        <v/>
      </c>
    </row>
    <row r="1273" spans="1:18" ht="15.75">
      <c r="A1273" s="250">
        <v>1266</v>
      </c>
      <c r="B1273" s="198"/>
      <c r="C1273" s="25"/>
      <c r="D1273" s="25"/>
      <c r="E1273" s="25"/>
      <c r="F1273" s="25"/>
      <c r="G1273" s="26"/>
      <c r="H1273" s="27"/>
      <c r="I1273" s="28"/>
      <c r="J1273" s="430"/>
      <c r="K1273" s="48"/>
      <c r="L1273" s="457" t="str">
        <f t="shared" si="38"/>
        <v/>
      </c>
      <c r="M1273" s="245" cm="1">
        <f t="array" ref="M1273">SUMPRODUCT(--(N1273:Q1273&lt;&gt;"")) + IF(TRIM(R1273)="",0,LEN(R1273)-LEN(SUBSTITUTE(R1273,",",""))+1)</f>
        <v>0</v>
      </c>
      <c r="N1273" s="242" t="str">
        <f>IF(AND(I1273&lt;&gt;0,I1273&lt;&gt;""),IF(TRIM(SUBSTITUTE(B1273,CHAR(160),""))="","",IF(ISNUMBER(MATCH(TRIM(SUBSTITUTE(B1273,CHAR(160),"")),'Look Up Values'!$B$2:$B$500,0)),"","Origin error")),"")</f>
        <v/>
      </c>
      <c r="O1273" s="242" t="str">
        <f>IF(AND(I1273&lt;&gt;0,I1273&lt;&gt;""),IF(C1273="","",IF(AND(ISNUMBER(--LEFT(C1273,FIND(" ",C1273&amp;" ")-1)),OR(LEN(LEFT(C1273,FIND(" ",C1273&amp;" ")-1))=6,LEN(LEFT(C1273,FIND(" ",C1273&amp;" ")-1))=7),OR(ISNUMBER(MATCH(LEFT(C1273,FIND(" ",C1273&amp;" ")-1),'Look Up Values'!$G$2:$G$1000,0)),ISNUMBER(MATCH(LEFT(C1273,FIND(" ",C1273&amp;" ")-1),'Look Up Values'!$AE$2:$AE$2000,0)))),"","EWC error")),"")</f>
        <v/>
      </c>
      <c r="P1273" s="242" t="str" cm="1">
        <f t="array" ref="P1273">IF(AND(I1273&lt;&gt;0,I1273&lt;&gt;""),IF(D1273="","",IF(ISNUMBER(MATCH(SUBSTITUTE(D1273," ",""),SUBSTITUTE('Look Up Values'!$S$2:$S$120," ",""),0)),"","D&amp;R error")),"")</f>
        <v/>
      </c>
      <c r="Q1273" s="242" t="str" cm="1">
        <f t="array" ref="Q1273">IF(AND(I1273&lt;&gt;0,I1273&lt;&gt;""),IF(G1273="","",IF(ISNUMBER(MATCH(SUBSTITUTE(G1273," ",""),SUBSTITUTE('Look Up Values'!$I$2:$I$10," ",""),0)),"","State error")),"")</f>
        <v/>
      </c>
      <c r="R1273" s="260" t="str">
        <f t="shared" si="39"/>
        <v/>
      </c>
    </row>
    <row r="1274" spans="1:18" ht="15.75">
      <c r="A1274" s="250">
        <v>1267</v>
      </c>
      <c r="B1274" s="198"/>
      <c r="C1274" s="25"/>
      <c r="D1274" s="25"/>
      <c r="E1274" s="25"/>
      <c r="F1274" s="25"/>
      <c r="G1274" s="26"/>
      <c r="H1274" s="27"/>
      <c r="I1274" s="28"/>
      <c r="J1274" s="430"/>
      <c r="K1274" s="48"/>
      <c r="L1274" s="457" t="str">
        <f t="shared" si="38"/>
        <v/>
      </c>
      <c r="M1274" s="245" cm="1">
        <f t="array" ref="M1274">SUMPRODUCT(--(N1274:Q1274&lt;&gt;"")) + IF(TRIM(R1274)="",0,LEN(R1274)-LEN(SUBSTITUTE(R1274,",",""))+1)</f>
        <v>0</v>
      </c>
      <c r="N1274" s="242" t="str">
        <f>IF(AND(I1274&lt;&gt;0,I1274&lt;&gt;""),IF(TRIM(SUBSTITUTE(B1274,CHAR(160),""))="","",IF(ISNUMBER(MATCH(TRIM(SUBSTITUTE(B1274,CHAR(160),"")),'Look Up Values'!$B$2:$B$500,0)),"","Origin error")),"")</f>
        <v/>
      </c>
      <c r="O1274" s="242" t="str">
        <f>IF(AND(I1274&lt;&gt;0,I1274&lt;&gt;""),IF(C1274="","",IF(AND(ISNUMBER(--LEFT(C1274,FIND(" ",C1274&amp;" ")-1)),OR(LEN(LEFT(C1274,FIND(" ",C1274&amp;" ")-1))=6,LEN(LEFT(C1274,FIND(" ",C1274&amp;" ")-1))=7),OR(ISNUMBER(MATCH(LEFT(C1274,FIND(" ",C1274&amp;" ")-1),'Look Up Values'!$G$2:$G$1000,0)),ISNUMBER(MATCH(LEFT(C1274,FIND(" ",C1274&amp;" ")-1),'Look Up Values'!$AE$2:$AE$2000,0)))),"","EWC error")),"")</f>
        <v/>
      </c>
      <c r="P1274" s="242" t="str" cm="1">
        <f t="array" ref="P1274">IF(AND(I1274&lt;&gt;0,I1274&lt;&gt;""),IF(D1274="","",IF(ISNUMBER(MATCH(SUBSTITUTE(D1274," ",""),SUBSTITUTE('Look Up Values'!$S$2:$S$120," ",""),0)),"","D&amp;R error")),"")</f>
        <v/>
      </c>
      <c r="Q1274" s="242" t="str" cm="1">
        <f t="array" ref="Q1274">IF(AND(I1274&lt;&gt;0,I1274&lt;&gt;""),IF(G1274="","",IF(ISNUMBER(MATCH(SUBSTITUTE(G1274," ",""),SUBSTITUTE('Look Up Values'!$I$2:$I$10," ",""),0)),"","State error")),"")</f>
        <v/>
      </c>
      <c r="R1274" s="260" t="str">
        <f t="shared" si="39"/>
        <v/>
      </c>
    </row>
    <row r="1275" spans="1:18" ht="15.75">
      <c r="A1275" s="250">
        <v>1268</v>
      </c>
      <c r="B1275" s="198"/>
      <c r="C1275" s="25"/>
      <c r="D1275" s="25"/>
      <c r="E1275" s="25"/>
      <c r="F1275" s="25"/>
      <c r="G1275" s="26"/>
      <c r="H1275" s="27"/>
      <c r="I1275" s="28"/>
      <c r="J1275" s="430"/>
      <c r="K1275" s="48"/>
      <c r="L1275" s="457" t="str">
        <f t="shared" si="38"/>
        <v/>
      </c>
      <c r="M1275" s="245" cm="1">
        <f t="array" ref="M1275">SUMPRODUCT(--(N1275:Q1275&lt;&gt;"")) + IF(TRIM(R1275)="",0,LEN(R1275)-LEN(SUBSTITUTE(R1275,",",""))+1)</f>
        <v>0</v>
      </c>
      <c r="N1275" s="242" t="str">
        <f>IF(AND(I1275&lt;&gt;0,I1275&lt;&gt;""),IF(TRIM(SUBSTITUTE(B1275,CHAR(160),""))="","",IF(ISNUMBER(MATCH(TRIM(SUBSTITUTE(B1275,CHAR(160),"")),'Look Up Values'!$B$2:$B$500,0)),"","Origin error")),"")</f>
        <v/>
      </c>
      <c r="O1275" s="242" t="str">
        <f>IF(AND(I1275&lt;&gt;0,I1275&lt;&gt;""),IF(C1275="","",IF(AND(ISNUMBER(--LEFT(C1275,FIND(" ",C1275&amp;" ")-1)),OR(LEN(LEFT(C1275,FIND(" ",C1275&amp;" ")-1))=6,LEN(LEFT(C1275,FIND(" ",C1275&amp;" ")-1))=7),OR(ISNUMBER(MATCH(LEFT(C1275,FIND(" ",C1275&amp;" ")-1),'Look Up Values'!$G$2:$G$1000,0)),ISNUMBER(MATCH(LEFT(C1275,FIND(" ",C1275&amp;" ")-1),'Look Up Values'!$AE$2:$AE$2000,0)))),"","EWC error")),"")</f>
        <v/>
      </c>
      <c r="P1275" s="242" t="str" cm="1">
        <f t="array" ref="P1275">IF(AND(I1275&lt;&gt;0,I1275&lt;&gt;""),IF(D1275="","",IF(ISNUMBER(MATCH(SUBSTITUTE(D1275," ",""),SUBSTITUTE('Look Up Values'!$S$2:$S$120," ",""),0)),"","D&amp;R error")),"")</f>
        <v/>
      </c>
      <c r="Q1275" s="242" t="str" cm="1">
        <f t="array" ref="Q1275">IF(AND(I1275&lt;&gt;0,I1275&lt;&gt;""),IF(G1275="","",IF(ISNUMBER(MATCH(SUBSTITUTE(G1275," ",""),SUBSTITUTE('Look Up Values'!$I$2:$I$10," ",""),0)),"","State error")),"")</f>
        <v/>
      </c>
      <c r="R1275" s="260" t="str">
        <f t="shared" si="39"/>
        <v/>
      </c>
    </row>
    <row r="1276" spans="1:18" ht="15.75">
      <c r="A1276" s="250">
        <v>1269</v>
      </c>
      <c r="B1276" s="198"/>
      <c r="C1276" s="25"/>
      <c r="D1276" s="25"/>
      <c r="E1276" s="25"/>
      <c r="F1276" s="25"/>
      <c r="G1276" s="26"/>
      <c r="H1276" s="27"/>
      <c r="I1276" s="28"/>
      <c r="J1276" s="430"/>
      <c r="K1276" s="48"/>
      <c r="L1276" s="457" t="str">
        <f t="shared" si="38"/>
        <v/>
      </c>
      <c r="M1276" s="245" cm="1">
        <f t="array" ref="M1276">SUMPRODUCT(--(N1276:Q1276&lt;&gt;"")) + IF(TRIM(R1276)="",0,LEN(R1276)-LEN(SUBSTITUTE(R1276,",",""))+1)</f>
        <v>0</v>
      </c>
      <c r="N1276" s="242" t="str">
        <f>IF(AND(I1276&lt;&gt;0,I1276&lt;&gt;""),IF(TRIM(SUBSTITUTE(B1276,CHAR(160),""))="","",IF(ISNUMBER(MATCH(TRIM(SUBSTITUTE(B1276,CHAR(160),"")),'Look Up Values'!$B$2:$B$500,0)),"","Origin error")),"")</f>
        <v/>
      </c>
      <c r="O1276" s="242" t="str">
        <f>IF(AND(I1276&lt;&gt;0,I1276&lt;&gt;""),IF(C1276="","",IF(AND(ISNUMBER(--LEFT(C1276,FIND(" ",C1276&amp;" ")-1)),OR(LEN(LEFT(C1276,FIND(" ",C1276&amp;" ")-1))=6,LEN(LEFT(C1276,FIND(" ",C1276&amp;" ")-1))=7),OR(ISNUMBER(MATCH(LEFT(C1276,FIND(" ",C1276&amp;" ")-1),'Look Up Values'!$G$2:$G$1000,0)),ISNUMBER(MATCH(LEFT(C1276,FIND(" ",C1276&amp;" ")-1),'Look Up Values'!$AE$2:$AE$2000,0)))),"","EWC error")),"")</f>
        <v/>
      </c>
      <c r="P1276" s="242" t="str" cm="1">
        <f t="array" ref="P1276">IF(AND(I1276&lt;&gt;0,I1276&lt;&gt;""),IF(D1276="","",IF(ISNUMBER(MATCH(SUBSTITUTE(D1276," ",""),SUBSTITUTE('Look Up Values'!$S$2:$S$120," ",""),0)),"","D&amp;R error")),"")</f>
        <v/>
      </c>
      <c r="Q1276" s="242" t="str" cm="1">
        <f t="array" ref="Q1276">IF(AND(I1276&lt;&gt;0,I1276&lt;&gt;""),IF(G1276="","",IF(ISNUMBER(MATCH(SUBSTITUTE(G1276," ",""),SUBSTITUTE('Look Up Values'!$I$2:$I$10," ",""),0)),"","State error")),"")</f>
        <v/>
      </c>
      <c r="R1276" s="260" t="str">
        <f t="shared" si="39"/>
        <v/>
      </c>
    </row>
    <row r="1277" spans="1:18" ht="15.75">
      <c r="A1277" s="250">
        <v>1270</v>
      </c>
      <c r="B1277" s="198"/>
      <c r="C1277" s="25"/>
      <c r="D1277" s="25"/>
      <c r="E1277" s="25"/>
      <c r="F1277" s="25"/>
      <c r="G1277" s="26"/>
      <c r="H1277" s="27"/>
      <c r="I1277" s="28"/>
      <c r="J1277" s="430"/>
      <c r="K1277" s="48"/>
      <c r="L1277" s="457" t="str">
        <f t="shared" si="38"/>
        <v/>
      </c>
      <c r="M1277" s="245" cm="1">
        <f t="array" ref="M1277">SUMPRODUCT(--(N1277:Q1277&lt;&gt;"")) + IF(TRIM(R1277)="",0,LEN(R1277)-LEN(SUBSTITUTE(R1277,",",""))+1)</f>
        <v>0</v>
      </c>
      <c r="N1277" s="242" t="str">
        <f>IF(AND(I1277&lt;&gt;0,I1277&lt;&gt;""),IF(TRIM(SUBSTITUTE(B1277,CHAR(160),""))="","",IF(ISNUMBER(MATCH(TRIM(SUBSTITUTE(B1277,CHAR(160),"")),'Look Up Values'!$B$2:$B$500,0)),"","Origin error")),"")</f>
        <v/>
      </c>
      <c r="O1277" s="242" t="str">
        <f>IF(AND(I1277&lt;&gt;0,I1277&lt;&gt;""),IF(C1277="","",IF(AND(ISNUMBER(--LEFT(C1277,FIND(" ",C1277&amp;" ")-1)),OR(LEN(LEFT(C1277,FIND(" ",C1277&amp;" ")-1))=6,LEN(LEFT(C1277,FIND(" ",C1277&amp;" ")-1))=7),OR(ISNUMBER(MATCH(LEFT(C1277,FIND(" ",C1277&amp;" ")-1),'Look Up Values'!$G$2:$G$1000,0)),ISNUMBER(MATCH(LEFT(C1277,FIND(" ",C1277&amp;" ")-1),'Look Up Values'!$AE$2:$AE$2000,0)))),"","EWC error")),"")</f>
        <v/>
      </c>
      <c r="P1277" s="242" t="str" cm="1">
        <f t="array" ref="P1277">IF(AND(I1277&lt;&gt;0,I1277&lt;&gt;""),IF(D1277="","",IF(ISNUMBER(MATCH(SUBSTITUTE(D1277," ",""),SUBSTITUTE('Look Up Values'!$S$2:$S$120," ",""),0)),"","D&amp;R error")),"")</f>
        <v/>
      </c>
      <c r="Q1277" s="242" t="str" cm="1">
        <f t="array" ref="Q1277">IF(AND(I1277&lt;&gt;0,I1277&lt;&gt;""),IF(G1277="","",IF(ISNUMBER(MATCH(SUBSTITUTE(G1277," ",""),SUBSTITUTE('Look Up Values'!$I$2:$I$10," ",""),0)),"","State error")),"")</f>
        <v/>
      </c>
      <c r="R1277" s="260" t="str">
        <f t="shared" si="39"/>
        <v/>
      </c>
    </row>
    <row r="1278" spans="1:18" ht="15.75">
      <c r="A1278" s="250">
        <v>1271</v>
      </c>
      <c r="B1278" s="198"/>
      <c r="C1278" s="25"/>
      <c r="D1278" s="25"/>
      <c r="E1278" s="25"/>
      <c r="F1278" s="25"/>
      <c r="G1278" s="26"/>
      <c r="H1278" s="27"/>
      <c r="I1278" s="28"/>
      <c r="J1278" s="430"/>
      <c r="K1278" s="48"/>
      <c r="L1278" s="457" t="str">
        <f t="shared" si="38"/>
        <v/>
      </c>
      <c r="M1278" s="245" cm="1">
        <f t="array" ref="M1278">SUMPRODUCT(--(N1278:Q1278&lt;&gt;"")) + IF(TRIM(R1278)="",0,LEN(R1278)-LEN(SUBSTITUTE(R1278,",",""))+1)</f>
        <v>0</v>
      </c>
      <c r="N1278" s="242" t="str">
        <f>IF(AND(I1278&lt;&gt;0,I1278&lt;&gt;""),IF(TRIM(SUBSTITUTE(B1278,CHAR(160),""))="","",IF(ISNUMBER(MATCH(TRIM(SUBSTITUTE(B1278,CHAR(160),"")),'Look Up Values'!$B$2:$B$500,0)),"","Origin error")),"")</f>
        <v/>
      </c>
      <c r="O1278" s="242" t="str">
        <f>IF(AND(I1278&lt;&gt;0,I1278&lt;&gt;""),IF(C1278="","",IF(AND(ISNUMBER(--LEFT(C1278,FIND(" ",C1278&amp;" ")-1)),OR(LEN(LEFT(C1278,FIND(" ",C1278&amp;" ")-1))=6,LEN(LEFT(C1278,FIND(" ",C1278&amp;" ")-1))=7),OR(ISNUMBER(MATCH(LEFT(C1278,FIND(" ",C1278&amp;" ")-1),'Look Up Values'!$G$2:$G$1000,0)),ISNUMBER(MATCH(LEFT(C1278,FIND(" ",C1278&amp;" ")-1),'Look Up Values'!$AE$2:$AE$2000,0)))),"","EWC error")),"")</f>
        <v/>
      </c>
      <c r="P1278" s="242" t="str" cm="1">
        <f t="array" ref="P1278">IF(AND(I1278&lt;&gt;0,I1278&lt;&gt;""),IF(D1278="","",IF(ISNUMBER(MATCH(SUBSTITUTE(D1278," ",""),SUBSTITUTE('Look Up Values'!$S$2:$S$120," ",""),0)),"","D&amp;R error")),"")</f>
        <v/>
      </c>
      <c r="Q1278" s="242" t="str" cm="1">
        <f t="array" ref="Q1278">IF(AND(I1278&lt;&gt;0,I1278&lt;&gt;""),IF(G1278="","",IF(ISNUMBER(MATCH(SUBSTITUTE(G1278," ",""),SUBSTITUTE('Look Up Values'!$I$2:$I$10," ",""),0)),"","State error")),"")</f>
        <v/>
      </c>
      <c r="R1278" s="260" t="str">
        <f t="shared" si="39"/>
        <v/>
      </c>
    </row>
    <row r="1279" spans="1:18" ht="15.75">
      <c r="A1279" s="250">
        <v>1272</v>
      </c>
      <c r="B1279" s="198"/>
      <c r="C1279" s="25"/>
      <c r="D1279" s="25"/>
      <c r="E1279" s="25"/>
      <c r="F1279" s="25"/>
      <c r="G1279" s="26"/>
      <c r="H1279" s="27"/>
      <c r="I1279" s="28"/>
      <c r="J1279" s="430"/>
      <c r="K1279" s="48"/>
      <c r="L1279" s="457" t="str">
        <f t="shared" si="38"/>
        <v/>
      </c>
      <c r="M1279" s="245" cm="1">
        <f t="array" ref="M1279">SUMPRODUCT(--(N1279:Q1279&lt;&gt;"")) + IF(TRIM(R1279)="",0,LEN(R1279)-LEN(SUBSTITUTE(R1279,",",""))+1)</f>
        <v>0</v>
      </c>
      <c r="N1279" s="242" t="str">
        <f>IF(AND(I1279&lt;&gt;0,I1279&lt;&gt;""),IF(TRIM(SUBSTITUTE(B1279,CHAR(160),""))="","",IF(ISNUMBER(MATCH(TRIM(SUBSTITUTE(B1279,CHAR(160),"")),'Look Up Values'!$B$2:$B$500,0)),"","Origin error")),"")</f>
        <v/>
      </c>
      <c r="O1279" s="242" t="str">
        <f>IF(AND(I1279&lt;&gt;0,I1279&lt;&gt;""),IF(C1279="","",IF(AND(ISNUMBER(--LEFT(C1279,FIND(" ",C1279&amp;" ")-1)),OR(LEN(LEFT(C1279,FIND(" ",C1279&amp;" ")-1))=6,LEN(LEFT(C1279,FIND(" ",C1279&amp;" ")-1))=7),OR(ISNUMBER(MATCH(LEFT(C1279,FIND(" ",C1279&amp;" ")-1),'Look Up Values'!$G$2:$G$1000,0)),ISNUMBER(MATCH(LEFT(C1279,FIND(" ",C1279&amp;" ")-1),'Look Up Values'!$AE$2:$AE$2000,0)))),"","EWC error")),"")</f>
        <v/>
      </c>
      <c r="P1279" s="242" t="str" cm="1">
        <f t="array" ref="P1279">IF(AND(I1279&lt;&gt;0,I1279&lt;&gt;""),IF(D1279="","",IF(ISNUMBER(MATCH(SUBSTITUTE(D1279," ",""),SUBSTITUTE('Look Up Values'!$S$2:$S$120," ",""),0)),"","D&amp;R error")),"")</f>
        <v/>
      </c>
      <c r="Q1279" s="242" t="str" cm="1">
        <f t="array" ref="Q1279">IF(AND(I1279&lt;&gt;0,I1279&lt;&gt;""),IF(G1279="","",IF(ISNUMBER(MATCH(SUBSTITUTE(G1279," ",""),SUBSTITUTE('Look Up Values'!$I$2:$I$10," ",""),0)),"","State error")),"")</f>
        <v/>
      </c>
      <c r="R1279" s="260" t="str">
        <f t="shared" si="39"/>
        <v/>
      </c>
    </row>
    <row r="1280" spans="1:18" ht="15.75">
      <c r="A1280" s="250">
        <v>1273</v>
      </c>
      <c r="B1280" s="198"/>
      <c r="C1280" s="25"/>
      <c r="D1280" s="25"/>
      <c r="E1280" s="25"/>
      <c r="F1280" s="25"/>
      <c r="G1280" s="26"/>
      <c r="H1280" s="27"/>
      <c r="I1280" s="28"/>
      <c r="J1280" s="430"/>
      <c r="K1280" s="48"/>
      <c r="L1280" s="457" t="str">
        <f t="shared" si="38"/>
        <v/>
      </c>
      <c r="M1280" s="245" cm="1">
        <f t="array" ref="M1280">SUMPRODUCT(--(N1280:Q1280&lt;&gt;"")) + IF(TRIM(R1280)="",0,LEN(R1280)-LEN(SUBSTITUTE(R1280,",",""))+1)</f>
        <v>0</v>
      </c>
      <c r="N1280" s="242" t="str">
        <f>IF(AND(I1280&lt;&gt;0,I1280&lt;&gt;""),IF(TRIM(SUBSTITUTE(B1280,CHAR(160),""))="","",IF(ISNUMBER(MATCH(TRIM(SUBSTITUTE(B1280,CHAR(160),"")),'Look Up Values'!$B$2:$B$500,0)),"","Origin error")),"")</f>
        <v/>
      </c>
      <c r="O1280" s="242" t="str">
        <f>IF(AND(I1280&lt;&gt;0,I1280&lt;&gt;""),IF(C1280="","",IF(AND(ISNUMBER(--LEFT(C1280,FIND(" ",C1280&amp;" ")-1)),OR(LEN(LEFT(C1280,FIND(" ",C1280&amp;" ")-1))=6,LEN(LEFT(C1280,FIND(" ",C1280&amp;" ")-1))=7),OR(ISNUMBER(MATCH(LEFT(C1280,FIND(" ",C1280&amp;" ")-1),'Look Up Values'!$G$2:$G$1000,0)),ISNUMBER(MATCH(LEFT(C1280,FIND(" ",C1280&amp;" ")-1),'Look Up Values'!$AE$2:$AE$2000,0)))),"","EWC error")),"")</f>
        <v/>
      </c>
      <c r="P1280" s="242" t="str" cm="1">
        <f t="array" ref="P1280">IF(AND(I1280&lt;&gt;0,I1280&lt;&gt;""),IF(D1280="","",IF(ISNUMBER(MATCH(SUBSTITUTE(D1280," ",""),SUBSTITUTE('Look Up Values'!$S$2:$S$120," ",""),0)),"","D&amp;R error")),"")</f>
        <v/>
      </c>
      <c r="Q1280" s="242" t="str" cm="1">
        <f t="array" ref="Q1280">IF(AND(I1280&lt;&gt;0,I1280&lt;&gt;""),IF(G1280="","",IF(ISNUMBER(MATCH(SUBSTITUTE(G1280," ",""),SUBSTITUTE('Look Up Values'!$I$2:$I$10," ",""),0)),"","State error")),"")</f>
        <v/>
      </c>
      <c r="R1280" s="260" t="str">
        <f t="shared" si="39"/>
        <v/>
      </c>
    </row>
    <row r="1281" spans="1:18" ht="15.75">
      <c r="A1281" s="250">
        <v>1274</v>
      </c>
      <c r="B1281" s="198"/>
      <c r="C1281" s="25"/>
      <c r="D1281" s="25"/>
      <c r="E1281" s="25"/>
      <c r="F1281" s="25"/>
      <c r="G1281" s="26"/>
      <c r="H1281" s="27"/>
      <c r="I1281" s="28"/>
      <c r="J1281" s="430"/>
      <c r="K1281" s="48"/>
      <c r="L1281" s="457" t="str">
        <f t="shared" si="38"/>
        <v/>
      </c>
      <c r="M1281" s="245" cm="1">
        <f t="array" ref="M1281">SUMPRODUCT(--(N1281:Q1281&lt;&gt;"")) + IF(TRIM(R1281)="",0,LEN(R1281)-LEN(SUBSTITUTE(R1281,",",""))+1)</f>
        <v>0</v>
      </c>
      <c r="N1281" s="242" t="str">
        <f>IF(AND(I1281&lt;&gt;0,I1281&lt;&gt;""),IF(TRIM(SUBSTITUTE(B1281,CHAR(160),""))="","",IF(ISNUMBER(MATCH(TRIM(SUBSTITUTE(B1281,CHAR(160),"")),'Look Up Values'!$B$2:$B$500,0)),"","Origin error")),"")</f>
        <v/>
      </c>
      <c r="O1281" s="242" t="str">
        <f>IF(AND(I1281&lt;&gt;0,I1281&lt;&gt;""),IF(C1281="","",IF(AND(ISNUMBER(--LEFT(C1281,FIND(" ",C1281&amp;" ")-1)),OR(LEN(LEFT(C1281,FIND(" ",C1281&amp;" ")-1))=6,LEN(LEFT(C1281,FIND(" ",C1281&amp;" ")-1))=7),OR(ISNUMBER(MATCH(LEFT(C1281,FIND(" ",C1281&amp;" ")-1),'Look Up Values'!$G$2:$G$1000,0)),ISNUMBER(MATCH(LEFT(C1281,FIND(" ",C1281&amp;" ")-1),'Look Up Values'!$AE$2:$AE$2000,0)))),"","EWC error")),"")</f>
        <v/>
      </c>
      <c r="P1281" s="242" t="str" cm="1">
        <f t="array" ref="P1281">IF(AND(I1281&lt;&gt;0,I1281&lt;&gt;""),IF(D1281="","",IF(ISNUMBER(MATCH(SUBSTITUTE(D1281," ",""),SUBSTITUTE('Look Up Values'!$S$2:$S$120," ",""),0)),"","D&amp;R error")),"")</f>
        <v/>
      </c>
      <c r="Q1281" s="242" t="str" cm="1">
        <f t="array" ref="Q1281">IF(AND(I1281&lt;&gt;0,I1281&lt;&gt;""),IF(G1281="","",IF(ISNUMBER(MATCH(SUBSTITUTE(G1281," ",""),SUBSTITUTE('Look Up Values'!$I$2:$I$10," ",""),0)),"","State error")),"")</f>
        <v/>
      </c>
      <c r="R1281" s="260" t="str">
        <f t="shared" si="39"/>
        <v/>
      </c>
    </row>
    <row r="1282" spans="1:18" ht="15.75">
      <c r="A1282" s="250">
        <v>1275</v>
      </c>
      <c r="B1282" s="198"/>
      <c r="C1282" s="25"/>
      <c r="D1282" s="25"/>
      <c r="E1282" s="25"/>
      <c r="F1282" s="25"/>
      <c r="G1282" s="26"/>
      <c r="H1282" s="27"/>
      <c r="I1282" s="28"/>
      <c r="J1282" s="430"/>
      <c r="K1282" s="48"/>
      <c r="L1282" s="457" t="str">
        <f t="shared" si="38"/>
        <v/>
      </c>
      <c r="M1282" s="245" cm="1">
        <f t="array" ref="M1282">SUMPRODUCT(--(N1282:Q1282&lt;&gt;"")) + IF(TRIM(R1282)="",0,LEN(R1282)-LEN(SUBSTITUTE(R1282,",",""))+1)</f>
        <v>0</v>
      </c>
      <c r="N1282" s="242" t="str">
        <f>IF(AND(I1282&lt;&gt;0,I1282&lt;&gt;""),IF(TRIM(SUBSTITUTE(B1282,CHAR(160),""))="","",IF(ISNUMBER(MATCH(TRIM(SUBSTITUTE(B1282,CHAR(160),"")),'Look Up Values'!$B$2:$B$500,0)),"","Origin error")),"")</f>
        <v/>
      </c>
      <c r="O1282" s="242" t="str">
        <f>IF(AND(I1282&lt;&gt;0,I1282&lt;&gt;""),IF(C1282="","",IF(AND(ISNUMBER(--LEFT(C1282,FIND(" ",C1282&amp;" ")-1)),OR(LEN(LEFT(C1282,FIND(" ",C1282&amp;" ")-1))=6,LEN(LEFT(C1282,FIND(" ",C1282&amp;" ")-1))=7),OR(ISNUMBER(MATCH(LEFT(C1282,FIND(" ",C1282&amp;" ")-1),'Look Up Values'!$G$2:$G$1000,0)),ISNUMBER(MATCH(LEFT(C1282,FIND(" ",C1282&amp;" ")-1),'Look Up Values'!$AE$2:$AE$2000,0)))),"","EWC error")),"")</f>
        <v/>
      </c>
      <c r="P1282" s="242" t="str" cm="1">
        <f t="array" ref="P1282">IF(AND(I1282&lt;&gt;0,I1282&lt;&gt;""),IF(D1282="","",IF(ISNUMBER(MATCH(SUBSTITUTE(D1282," ",""),SUBSTITUTE('Look Up Values'!$S$2:$S$120," ",""),0)),"","D&amp;R error")),"")</f>
        <v/>
      </c>
      <c r="Q1282" s="242" t="str" cm="1">
        <f t="array" ref="Q1282">IF(AND(I1282&lt;&gt;0,I1282&lt;&gt;""),IF(G1282="","",IF(ISNUMBER(MATCH(SUBSTITUTE(G1282," ",""),SUBSTITUTE('Look Up Values'!$I$2:$I$10," ",""),0)),"","State error")),"")</f>
        <v/>
      </c>
      <c r="R1282" s="260" t="str">
        <f t="shared" si="39"/>
        <v/>
      </c>
    </row>
    <row r="1283" spans="1:18" ht="15.75">
      <c r="A1283" s="250">
        <v>1276</v>
      </c>
      <c r="B1283" s="198"/>
      <c r="C1283" s="25"/>
      <c r="D1283" s="25"/>
      <c r="E1283" s="25"/>
      <c r="F1283" s="25"/>
      <c r="G1283" s="26"/>
      <c r="H1283" s="27"/>
      <c r="I1283" s="28"/>
      <c r="J1283" s="430"/>
      <c r="K1283" s="48"/>
      <c r="L1283" s="457" t="str">
        <f t="shared" si="38"/>
        <v/>
      </c>
      <c r="M1283" s="245" cm="1">
        <f t="array" ref="M1283">SUMPRODUCT(--(N1283:Q1283&lt;&gt;"")) + IF(TRIM(R1283)="",0,LEN(R1283)-LEN(SUBSTITUTE(R1283,",",""))+1)</f>
        <v>0</v>
      </c>
      <c r="N1283" s="242" t="str">
        <f>IF(AND(I1283&lt;&gt;0,I1283&lt;&gt;""),IF(TRIM(SUBSTITUTE(B1283,CHAR(160),""))="","",IF(ISNUMBER(MATCH(TRIM(SUBSTITUTE(B1283,CHAR(160),"")),'Look Up Values'!$B$2:$B$500,0)),"","Origin error")),"")</f>
        <v/>
      </c>
      <c r="O1283" s="242" t="str">
        <f>IF(AND(I1283&lt;&gt;0,I1283&lt;&gt;""),IF(C1283="","",IF(AND(ISNUMBER(--LEFT(C1283,FIND(" ",C1283&amp;" ")-1)),OR(LEN(LEFT(C1283,FIND(" ",C1283&amp;" ")-1))=6,LEN(LEFT(C1283,FIND(" ",C1283&amp;" ")-1))=7),OR(ISNUMBER(MATCH(LEFT(C1283,FIND(" ",C1283&amp;" ")-1),'Look Up Values'!$G$2:$G$1000,0)),ISNUMBER(MATCH(LEFT(C1283,FIND(" ",C1283&amp;" ")-1),'Look Up Values'!$AE$2:$AE$2000,0)))),"","EWC error")),"")</f>
        <v/>
      </c>
      <c r="P1283" s="242" t="str" cm="1">
        <f t="array" ref="P1283">IF(AND(I1283&lt;&gt;0,I1283&lt;&gt;""),IF(D1283="","",IF(ISNUMBER(MATCH(SUBSTITUTE(D1283," ",""),SUBSTITUTE('Look Up Values'!$S$2:$S$120," ",""),0)),"","D&amp;R error")),"")</f>
        <v/>
      </c>
      <c r="Q1283" s="242" t="str" cm="1">
        <f t="array" ref="Q1283">IF(AND(I1283&lt;&gt;0,I1283&lt;&gt;""),IF(G1283="","",IF(ISNUMBER(MATCH(SUBSTITUTE(G1283," ",""),SUBSTITUTE('Look Up Values'!$I$2:$I$10," ",""),0)),"","State error")),"")</f>
        <v/>
      </c>
      <c r="R1283" s="260" t="str">
        <f t="shared" si="39"/>
        <v/>
      </c>
    </row>
    <row r="1284" spans="1:18" ht="15.75">
      <c r="A1284" s="250">
        <v>1277</v>
      </c>
      <c r="B1284" s="198"/>
      <c r="C1284" s="25"/>
      <c r="D1284" s="25"/>
      <c r="E1284" s="25"/>
      <c r="F1284" s="25"/>
      <c r="G1284" s="26"/>
      <c r="H1284" s="27"/>
      <c r="I1284" s="28"/>
      <c r="J1284" s="430"/>
      <c r="K1284" s="48"/>
      <c r="L1284" s="457" t="str">
        <f t="shared" si="38"/>
        <v/>
      </c>
      <c r="M1284" s="245" cm="1">
        <f t="array" ref="M1284">SUMPRODUCT(--(N1284:Q1284&lt;&gt;"")) + IF(TRIM(R1284)="",0,LEN(R1284)-LEN(SUBSTITUTE(R1284,",",""))+1)</f>
        <v>0</v>
      </c>
      <c r="N1284" s="242" t="str">
        <f>IF(AND(I1284&lt;&gt;0,I1284&lt;&gt;""),IF(TRIM(SUBSTITUTE(B1284,CHAR(160),""))="","",IF(ISNUMBER(MATCH(TRIM(SUBSTITUTE(B1284,CHAR(160),"")),'Look Up Values'!$B$2:$B$500,0)),"","Origin error")),"")</f>
        <v/>
      </c>
      <c r="O1284" s="242" t="str">
        <f>IF(AND(I1284&lt;&gt;0,I1284&lt;&gt;""),IF(C1284="","",IF(AND(ISNUMBER(--LEFT(C1284,FIND(" ",C1284&amp;" ")-1)),OR(LEN(LEFT(C1284,FIND(" ",C1284&amp;" ")-1))=6,LEN(LEFT(C1284,FIND(" ",C1284&amp;" ")-1))=7),OR(ISNUMBER(MATCH(LEFT(C1284,FIND(" ",C1284&amp;" ")-1),'Look Up Values'!$G$2:$G$1000,0)),ISNUMBER(MATCH(LEFT(C1284,FIND(" ",C1284&amp;" ")-1),'Look Up Values'!$AE$2:$AE$2000,0)))),"","EWC error")),"")</f>
        <v/>
      </c>
      <c r="P1284" s="242" t="str" cm="1">
        <f t="array" ref="P1284">IF(AND(I1284&lt;&gt;0,I1284&lt;&gt;""),IF(D1284="","",IF(ISNUMBER(MATCH(SUBSTITUTE(D1284," ",""),SUBSTITUTE('Look Up Values'!$S$2:$S$120," ",""),0)),"","D&amp;R error")),"")</f>
        <v/>
      </c>
      <c r="Q1284" s="242" t="str" cm="1">
        <f t="array" ref="Q1284">IF(AND(I1284&lt;&gt;0,I1284&lt;&gt;""),IF(G1284="","",IF(ISNUMBER(MATCH(SUBSTITUTE(G1284," ",""),SUBSTITUTE('Look Up Values'!$I$2:$I$10," ",""),0)),"","State error")),"")</f>
        <v/>
      </c>
      <c r="R1284" s="260" t="str">
        <f t="shared" si="39"/>
        <v/>
      </c>
    </row>
    <row r="1285" spans="1:18" ht="15.75">
      <c r="A1285" s="250">
        <v>1278</v>
      </c>
      <c r="B1285" s="198"/>
      <c r="C1285" s="25"/>
      <c r="D1285" s="25"/>
      <c r="E1285" s="25"/>
      <c r="F1285" s="25"/>
      <c r="G1285" s="26"/>
      <c r="H1285" s="27"/>
      <c r="I1285" s="28"/>
      <c r="J1285" s="430"/>
      <c r="K1285" s="48"/>
      <c r="L1285" s="457" t="str">
        <f t="shared" si="38"/>
        <v/>
      </c>
      <c r="M1285" s="245" cm="1">
        <f t="array" ref="M1285">SUMPRODUCT(--(N1285:Q1285&lt;&gt;"")) + IF(TRIM(R1285)="",0,LEN(R1285)-LEN(SUBSTITUTE(R1285,",",""))+1)</f>
        <v>0</v>
      </c>
      <c r="N1285" s="242" t="str">
        <f>IF(AND(I1285&lt;&gt;0,I1285&lt;&gt;""),IF(TRIM(SUBSTITUTE(B1285,CHAR(160),""))="","",IF(ISNUMBER(MATCH(TRIM(SUBSTITUTE(B1285,CHAR(160),"")),'Look Up Values'!$B$2:$B$500,0)),"","Origin error")),"")</f>
        <v/>
      </c>
      <c r="O1285" s="242" t="str">
        <f>IF(AND(I1285&lt;&gt;0,I1285&lt;&gt;""),IF(C1285="","",IF(AND(ISNUMBER(--LEFT(C1285,FIND(" ",C1285&amp;" ")-1)),OR(LEN(LEFT(C1285,FIND(" ",C1285&amp;" ")-1))=6,LEN(LEFT(C1285,FIND(" ",C1285&amp;" ")-1))=7),OR(ISNUMBER(MATCH(LEFT(C1285,FIND(" ",C1285&amp;" ")-1),'Look Up Values'!$G$2:$G$1000,0)),ISNUMBER(MATCH(LEFT(C1285,FIND(" ",C1285&amp;" ")-1),'Look Up Values'!$AE$2:$AE$2000,0)))),"","EWC error")),"")</f>
        <v/>
      </c>
      <c r="P1285" s="242" t="str" cm="1">
        <f t="array" ref="P1285">IF(AND(I1285&lt;&gt;0,I1285&lt;&gt;""),IF(D1285="","",IF(ISNUMBER(MATCH(SUBSTITUTE(D1285," ",""),SUBSTITUTE('Look Up Values'!$S$2:$S$120," ",""),0)),"","D&amp;R error")),"")</f>
        <v/>
      </c>
      <c r="Q1285" s="242" t="str" cm="1">
        <f t="array" ref="Q1285">IF(AND(I1285&lt;&gt;0,I1285&lt;&gt;""),IF(G1285="","",IF(ISNUMBER(MATCH(SUBSTITUTE(G1285," ",""),SUBSTITUTE('Look Up Values'!$I$2:$I$10," ",""),0)),"","State error")),"")</f>
        <v/>
      </c>
      <c r="R1285" s="260" t="str">
        <f t="shared" si="39"/>
        <v/>
      </c>
    </row>
    <row r="1286" spans="1:18" ht="15.75">
      <c r="A1286" s="250">
        <v>1279</v>
      </c>
      <c r="B1286" s="198"/>
      <c r="C1286" s="25"/>
      <c r="D1286" s="25"/>
      <c r="E1286" s="25"/>
      <c r="F1286" s="25"/>
      <c r="G1286" s="26"/>
      <c r="H1286" s="27"/>
      <c r="I1286" s="28"/>
      <c r="J1286" s="430"/>
      <c r="K1286" s="48"/>
      <c r="L1286" s="457" t="str">
        <f t="shared" si="38"/>
        <v/>
      </c>
      <c r="M1286" s="245" cm="1">
        <f t="array" ref="M1286">SUMPRODUCT(--(N1286:Q1286&lt;&gt;"")) + IF(TRIM(R1286)="",0,LEN(R1286)-LEN(SUBSTITUTE(R1286,",",""))+1)</f>
        <v>0</v>
      </c>
      <c r="N1286" s="242" t="str">
        <f>IF(AND(I1286&lt;&gt;0,I1286&lt;&gt;""),IF(TRIM(SUBSTITUTE(B1286,CHAR(160),""))="","",IF(ISNUMBER(MATCH(TRIM(SUBSTITUTE(B1286,CHAR(160),"")),'Look Up Values'!$B$2:$B$500,0)),"","Origin error")),"")</f>
        <v/>
      </c>
      <c r="O1286" s="242" t="str">
        <f>IF(AND(I1286&lt;&gt;0,I1286&lt;&gt;""),IF(C1286="","",IF(AND(ISNUMBER(--LEFT(C1286,FIND(" ",C1286&amp;" ")-1)),OR(LEN(LEFT(C1286,FIND(" ",C1286&amp;" ")-1))=6,LEN(LEFT(C1286,FIND(" ",C1286&amp;" ")-1))=7),OR(ISNUMBER(MATCH(LEFT(C1286,FIND(" ",C1286&amp;" ")-1),'Look Up Values'!$G$2:$G$1000,0)),ISNUMBER(MATCH(LEFT(C1286,FIND(" ",C1286&amp;" ")-1),'Look Up Values'!$AE$2:$AE$2000,0)))),"","EWC error")),"")</f>
        <v/>
      </c>
      <c r="P1286" s="242" t="str" cm="1">
        <f t="array" ref="P1286">IF(AND(I1286&lt;&gt;0,I1286&lt;&gt;""),IF(D1286="","",IF(ISNUMBER(MATCH(SUBSTITUTE(D1286," ",""),SUBSTITUTE('Look Up Values'!$S$2:$S$120," ",""),0)),"","D&amp;R error")),"")</f>
        <v/>
      </c>
      <c r="Q1286" s="242" t="str" cm="1">
        <f t="array" ref="Q1286">IF(AND(I1286&lt;&gt;0,I1286&lt;&gt;""),IF(G1286="","",IF(ISNUMBER(MATCH(SUBSTITUTE(G1286," ",""),SUBSTITUTE('Look Up Values'!$I$2:$I$10," ",""),0)),"","State error")),"")</f>
        <v/>
      </c>
      <c r="R1286" s="260" t="str">
        <f t="shared" si="39"/>
        <v/>
      </c>
    </row>
    <row r="1287" spans="1:18" ht="15.75">
      <c r="A1287" s="250">
        <v>1280</v>
      </c>
      <c r="B1287" s="198"/>
      <c r="C1287" s="25"/>
      <c r="D1287" s="25"/>
      <c r="E1287" s="25"/>
      <c r="F1287" s="25"/>
      <c r="G1287" s="26"/>
      <c r="H1287" s="27"/>
      <c r="I1287" s="28"/>
      <c r="J1287" s="430"/>
      <c r="K1287" s="48"/>
      <c r="L1287" s="457" t="str">
        <f t="shared" si="38"/>
        <v/>
      </c>
      <c r="M1287" s="245" cm="1">
        <f t="array" ref="M1287">SUMPRODUCT(--(N1287:Q1287&lt;&gt;"")) + IF(TRIM(R1287)="",0,LEN(R1287)-LEN(SUBSTITUTE(R1287,",",""))+1)</f>
        <v>0</v>
      </c>
      <c r="N1287" s="242" t="str">
        <f>IF(AND(I1287&lt;&gt;0,I1287&lt;&gt;""),IF(TRIM(SUBSTITUTE(B1287,CHAR(160),""))="","",IF(ISNUMBER(MATCH(TRIM(SUBSTITUTE(B1287,CHAR(160),"")),'Look Up Values'!$B$2:$B$500,0)),"","Origin error")),"")</f>
        <v/>
      </c>
      <c r="O1287" s="242" t="str">
        <f>IF(AND(I1287&lt;&gt;0,I1287&lt;&gt;""),IF(C1287="","",IF(AND(ISNUMBER(--LEFT(C1287,FIND(" ",C1287&amp;" ")-1)),OR(LEN(LEFT(C1287,FIND(" ",C1287&amp;" ")-1))=6,LEN(LEFT(C1287,FIND(" ",C1287&amp;" ")-1))=7),OR(ISNUMBER(MATCH(LEFT(C1287,FIND(" ",C1287&amp;" ")-1),'Look Up Values'!$G$2:$G$1000,0)),ISNUMBER(MATCH(LEFT(C1287,FIND(" ",C1287&amp;" ")-1),'Look Up Values'!$AE$2:$AE$2000,0)))),"","EWC error")),"")</f>
        <v/>
      </c>
      <c r="P1287" s="242" t="str" cm="1">
        <f t="array" ref="P1287">IF(AND(I1287&lt;&gt;0,I1287&lt;&gt;""),IF(D1287="","",IF(ISNUMBER(MATCH(SUBSTITUTE(D1287," ",""),SUBSTITUTE('Look Up Values'!$S$2:$S$120," ",""),0)),"","D&amp;R error")),"")</f>
        <v/>
      </c>
      <c r="Q1287" s="242" t="str" cm="1">
        <f t="array" ref="Q1287">IF(AND(I1287&lt;&gt;0,I1287&lt;&gt;""),IF(G1287="","",IF(ISNUMBER(MATCH(SUBSTITUTE(G1287," ",""),SUBSTITUTE('Look Up Values'!$I$2:$I$10," ",""),0)),"","State error")),"")</f>
        <v/>
      </c>
      <c r="R1287" s="260" t="str">
        <f t="shared" si="39"/>
        <v/>
      </c>
    </row>
    <row r="1288" spans="1:18" ht="15.75">
      <c r="A1288" s="250">
        <v>1281</v>
      </c>
      <c r="B1288" s="198"/>
      <c r="C1288" s="25"/>
      <c r="D1288" s="25"/>
      <c r="E1288" s="25"/>
      <c r="F1288" s="25"/>
      <c r="G1288" s="26"/>
      <c r="H1288" s="27"/>
      <c r="I1288" s="28"/>
      <c r="J1288" s="430"/>
      <c r="K1288" s="48"/>
      <c r="L1288" s="457" t="str">
        <f t="shared" ref="L1288:L1351" si="40">IF(IFERROR(--SUBSTITUTE(M1288,CHAR(160),""),0)&gt;0,A1288,"")</f>
        <v/>
      </c>
      <c r="M1288" s="245" cm="1">
        <f t="array" ref="M1288">SUMPRODUCT(--(N1288:Q1288&lt;&gt;"")) + IF(TRIM(R1288)="",0,LEN(R1288)-LEN(SUBSTITUTE(R1288,",",""))+1)</f>
        <v>0</v>
      </c>
      <c r="N1288" s="242" t="str">
        <f>IF(AND(I1288&lt;&gt;0,I1288&lt;&gt;""),IF(TRIM(SUBSTITUTE(B1288,CHAR(160),""))="","",IF(ISNUMBER(MATCH(TRIM(SUBSTITUTE(B1288,CHAR(160),"")),'Look Up Values'!$B$2:$B$500,0)),"","Origin error")),"")</f>
        <v/>
      </c>
      <c r="O1288" s="242" t="str">
        <f>IF(AND(I1288&lt;&gt;0,I1288&lt;&gt;""),IF(C1288="","",IF(AND(ISNUMBER(--LEFT(C1288,FIND(" ",C1288&amp;" ")-1)),OR(LEN(LEFT(C1288,FIND(" ",C1288&amp;" ")-1))=6,LEN(LEFT(C1288,FIND(" ",C1288&amp;" ")-1))=7),OR(ISNUMBER(MATCH(LEFT(C1288,FIND(" ",C1288&amp;" ")-1),'Look Up Values'!$G$2:$G$1000,0)),ISNUMBER(MATCH(LEFT(C1288,FIND(" ",C1288&amp;" ")-1),'Look Up Values'!$AE$2:$AE$2000,0)))),"","EWC error")),"")</f>
        <v/>
      </c>
      <c r="P1288" s="242" t="str" cm="1">
        <f t="array" ref="P1288">IF(AND(I1288&lt;&gt;0,I1288&lt;&gt;""),IF(D1288="","",IF(ISNUMBER(MATCH(SUBSTITUTE(D1288," ",""),SUBSTITUTE('Look Up Values'!$S$2:$S$120," ",""),0)),"","D&amp;R error")),"")</f>
        <v/>
      </c>
      <c r="Q1288" s="242" t="str" cm="1">
        <f t="array" ref="Q1288">IF(AND(I1288&lt;&gt;0,I1288&lt;&gt;""),IF(G1288="","",IF(ISNUMBER(MATCH(SUBSTITUTE(G1288," ",""),SUBSTITUTE('Look Up Values'!$I$2:$I$10," ",""),0)),"","State error")),"")</f>
        <v/>
      </c>
      <c r="R1288" s="260" t="str">
        <f t="shared" si="39"/>
        <v/>
      </c>
    </row>
    <row r="1289" spans="1:18" ht="15.75">
      <c r="A1289" s="250">
        <v>1282</v>
      </c>
      <c r="B1289" s="198"/>
      <c r="C1289" s="25"/>
      <c r="D1289" s="25"/>
      <c r="E1289" s="25"/>
      <c r="F1289" s="25"/>
      <c r="G1289" s="26"/>
      <c r="H1289" s="27"/>
      <c r="I1289" s="28"/>
      <c r="J1289" s="430"/>
      <c r="K1289" s="48"/>
      <c r="L1289" s="457" t="str">
        <f t="shared" si="40"/>
        <v/>
      </c>
      <c r="M1289" s="245" cm="1">
        <f t="array" ref="M1289">SUMPRODUCT(--(N1289:Q1289&lt;&gt;"")) + IF(TRIM(R1289)="",0,LEN(R1289)-LEN(SUBSTITUTE(R1289,",",""))+1)</f>
        <v>0</v>
      </c>
      <c r="N1289" s="242" t="str">
        <f>IF(AND(I1289&lt;&gt;0,I1289&lt;&gt;""),IF(TRIM(SUBSTITUTE(B1289,CHAR(160),""))="","",IF(ISNUMBER(MATCH(TRIM(SUBSTITUTE(B1289,CHAR(160),"")),'Look Up Values'!$B$2:$B$500,0)),"","Origin error")),"")</f>
        <v/>
      </c>
      <c r="O1289" s="242" t="str">
        <f>IF(AND(I1289&lt;&gt;0,I1289&lt;&gt;""),IF(C1289="","",IF(AND(ISNUMBER(--LEFT(C1289,FIND(" ",C1289&amp;" ")-1)),OR(LEN(LEFT(C1289,FIND(" ",C1289&amp;" ")-1))=6,LEN(LEFT(C1289,FIND(" ",C1289&amp;" ")-1))=7),OR(ISNUMBER(MATCH(LEFT(C1289,FIND(" ",C1289&amp;" ")-1),'Look Up Values'!$G$2:$G$1000,0)),ISNUMBER(MATCH(LEFT(C1289,FIND(" ",C1289&amp;" ")-1),'Look Up Values'!$AE$2:$AE$2000,0)))),"","EWC error")),"")</f>
        <v/>
      </c>
      <c r="P1289" s="242" t="str" cm="1">
        <f t="array" ref="P1289">IF(AND(I1289&lt;&gt;0,I1289&lt;&gt;""),IF(D1289="","",IF(ISNUMBER(MATCH(SUBSTITUTE(D1289," ",""),SUBSTITUTE('Look Up Values'!$S$2:$S$120," ",""),0)),"","D&amp;R error")),"")</f>
        <v/>
      </c>
      <c r="Q1289" s="242" t="str" cm="1">
        <f t="array" ref="Q1289">IF(AND(I1289&lt;&gt;0,I1289&lt;&gt;""),IF(G1289="","",IF(ISNUMBER(MATCH(SUBSTITUTE(G1289," ",""),SUBSTITUTE('Look Up Values'!$I$2:$I$10," ",""),0)),"","State error")),"")</f>
        <v/>
      </c>
      <c r="R1289" s="260" t="str">
        <f t="shared" ref="R1289:R1352" si="41">IF(OR(I1289="",I1289=0),"",IF(COUNTA(B1289,C1289,D1289,G1289,I1289)=0,"",IF(COUNTA(B1289,C1289,D1289,G1289,I1289)=5,"",LEFT(IF(TRIM(SUBSTITUTE(B1289,CHAR(160),""))="","Origin, ","")&amp;IF(TRIM(SUBSTITUTE(C1289,CHAR(160),""))="","EWC, ","")&amp;IF(TRIM(SUBSTITUTE(D1289,CHAR(160),""))="","D&amp;R, ","")&amp;IF(TRIM(SUBSTITUTE(G1289,CHAR(160),""))="","State, ",""),LEN(IF(TRIM(SUBSTITUTE(B1289,CHAR(160),""))="","Origin, ","")&amp;IF(TRIM(SUBSTITUTE(C1289,CHAR(160),""))="","EWC, ","")&amp;IF(TRIM(SUBSTITUTE(D1289,CHAR(160),""))="","D&amp;R, ","")&amp;IF(TRIM(SUBSTITUTE(G1289,CHAR(160),""))="","State, ",""))-2))))</f>
        <v/>
      </c>
    </row>
    <row r="1290" spans="1:18" ht="15.75">
      <c r="A1290" s="250">
        <v>1283</v>
      </c>
      <c r="B1290" s="198"/>
      <c r="C1290" s="25"/>
      <c r="D1290" s="25"/>
      <c r="E1290" s="25"/>
      <c r="F1290" s="25"/>
      <c r="G1290" s="26"/>
      <c r="H1290" s="27"/>
      <c r="I1290" s="28"/>
      <c r="J1290" s="430"/>
      <c r="K1290" s="48"/>
      <c r="L1290" s="457" t="str">
        <f t="shared" si="40"/>
        <v/>
      </c>
      <c r="M1290" s="245" cm="1">
        <f t="array" ref="M1290">SUMPRODUCT(--(N1290:Q1290&lt;&gt;"")) + IF(TRIM(R1290)="",0,LEN(R1290)-LEN(SUBSTITUTE(R1290,",",""))+1)</f>
        <v>0</v>
      </c>
      <c r="N1290" s="242" t="str">
        <f>IF(AND(I1290&lt;&gt;0,I1290&lt;&gt;""),IF(TRIM(SUBSTITUTE(B1290,CHAR(160),""))="","",IF(ISNUMBER(MATCH(TRIM(SUBSTITUTE(B1290,CHAR(160),"")),'Look Up Values'!$B$2:$B$500,0)),"","Origin error")),"")</f>
        <v/>
      </c>
      <c r="O1290" s="242" t="str">
        <f>IF(AND(I1290&lt;&gt;0,I1290&lt;&gt;""),IF(C1290="","",IF(AND(ISNUMBER(--LEFT(C1290,FIND(" ",C1290&amp;" ")-1)),OR(LEN(LEFT(C1290,FIND(" ",C1290&amp;" ")-1))=6,LEN(LEFT(C1290,FIND(" ",C1290&amp;" ")-1))=7),OR(ISNUMBER(MATCH(LEFT(C1290,FIND(" ",C1290&amp;" ")-1),'Look Up Values'!$G$2:$G$1000,0)),ISNUMBER(MATCH(LEFT(C1290,FIND(" ",C1290&amp;" ")-1),'Look Up Values'!$AE$2:$AE$2000,0)))),"","EWC error")),"")</f>
        <v/>
      </c>
      <c r="P1290" s="242" t="str" cm="1">
        <f t="array" ref="P1290">IF(AND(I1290&lt;&gt;0,I1290&lt;&gt;""),IF(D1290="","",IF(ISNUMBER(MATCH(SUBSTITUTE(D1290," ",""),SUBSTITUTE('Look Up Values'!$S$2:$S$120," ",""),0)),"","D&amp;R error")),"")</f>
        <v/>
      </c>
      <c r="Q1290" s="242" t="str" cm="1">
        <f t="array" ref="Q1290">IF(AND(I1290&lt;&gt;0,I1290&lt;&gt;""),IF(G1290="","",IF(ISNUMBER(MATCH(SUBSTITUTE(G1290," ",""),SUBSTITUTE('Look Up Values'!$I$2:$I$10," ",""),0)),"","State error")),"")</f>
        <v/>
      </c>
      <c r="R1290" s="260" t="str">
        <f t="shared" si="41"/>
        <v/>
      </c>
    </row>
    <row r="1291" spans="1:18" ht="15.75">
      <c r="A1291" s="250">
        <v>1284</v>
      </c>
      <c r="B1291" s="198"/>
      <c r="C1291" s="25"/>
      <c r="D1291" s="25"/>
      <c r="E1291" s="25"/>
      <c r="F1291" s="25"/>
      <c r="G1291" s="26"/>
      <c r="H1291" s="27"/>
      <c r="I1291" s="28"/>
      <c r="J1291" s="430"/>
      <c r="K1291" s="48"/>
      <c r="L1291" s="457" t="str">
        <f t="shared" si="40"/>
        <v/>
      </c>
      <c r="M1291" s="245" cm="1">
        <f t="array" ref="M1291">SUMPRODUCT(--(N1291:Q1291&lt;&gt;"")) + IF(TRIM(R1291)="",0,LEN(R1291)-LEN(SUBSTITUTE(R1291,",",""))+1)</f>
        <v>0</v>
      </c>
      <c r="N1291" s="242" t="str">
        <f>IF(AND(I1291&lt;&gt;0,I1291&lt;&gt;""),IF(TRIM(SUBSTITUTE(B1291,CHAR(160),""))="","",IF(ISNUMBER(MATCH(TRIM(SUBSTITUTE(B1291,CHAR(160),"")),'Look Up Values'!$B$2:$B$500,0)),"","Origin error")),"")</f>
        <v/>
      </c>
      <c r="O1291" s="242" t="str">
        <f>IF(AND(I1291&lt;&gt;0,I1291&lt;&gt;""),IF(C1291="","",IF(AND(ISNUMBER(--LEFT(C1291,FIND(" ",C1291&amp;" ")-1)),OR(LEN(LEFT(C1291,FIND(" ",C1291&amp;" ")-1))=6,LEN(LEFT(C1291,FIND(" ",C1291&amp;" ")-1))=7),OR(ISNUMBER(MATCH(LEFT(C1291,FIND(" ",C1291&amp;" ")-1),'Look Up Values'!$G$2:$G$1000,0)),ISNUMBER(MATCH(LEFT(C1291,FIND(" ",C1291&amp;" ")-1),'Look Up Values'!$AE$2:$AE$2000,0)))),"","EWC error")),"")</f>
        <v/>
      </c>
      <c r="P1291" s="242" t="str" cm="1">
        <f t="array" ref="P1291">IF(AND(I1291&lt;&gt;0,I1291&lt;&gt;""),IF(D1291="","",IF(ISNUMBER(MATCH(SUBSTITUTE(D1291," ",""),SUBSTITUTE('Look Up Values'!$S$2:$S$120," ",""),0)),"","D&amp;R error")),"")</f>
        <v/>
      </c>
      <c r="Q1291" s="242" t="str" cm="1">
        <f t="array" ref="Q1291">IF(AND(I1291&lt;&gt;0,I1291&lt;&gt;""),IF(G1291="","",IF(ISNUMBER(MATCH(SUBSTITUTE(G1291," ",""),SUBSTITUTE('Look Up Values'!$I$2:$I$10," ",""),0)),"","State error")),"")</f>
        <v/>
      </c>
      <c r="R1291" s="260" t="str">
        <f t="shared" si="41"/>
        <v/>
      </c>
    </row>
    <row r="1292" spans="1:18" ht="15.75">
      <c r="A1292" s="250">
        <v>1285</v>
      </c>
      <c r="B1292" s="198"/>
      <c r="C1292" s="25"/>
      <c r="D1292" s="25"/>
      <c r="E1292" s="25"/>
      <c r="F1292" s="25"/>
      <c r="G1292" s="26"/>
      <c r="H1292" s="27"/>
      <c r="I1292" s="28"/>
      <c r="J1292" s="430"/>
      <c r="K1292" s="48"/>
      <c r="L1292" s="457" t="str">
        <f t="shared" si="40"/>
        <v/>
      </c>
      <c r="M1292" s="245" cm="1">
        <f t="array" ref="M1292">SUMPRODUCT(--(N1292:Q1292&lt;&gt;"")) + IF(TRIM(R1292)="",0,LEN(R1292)-LEN(SUBSTITUTE(R1292,",",""))+1)</f>
        <v>0</v>
      </c>
      <c r="N1292" s="242" t="str">
        <f>IF(AND(I1292&lt;&gt;0,I1292&lt;&gt;""),IF(TRIM(SUBSTITUTE(B1292,CHAR(160),""))="","",IF(ISNUMBER(MATCH(TRIM(SUBSTITUTE(B1292,CHAR(160),"")),'Look Up Values'!$B$2:$B$500,0)),"","Origin error")),"")</f>
        <v/>
      </c>
      <c r="O1292" s="242" t="str">
        <f>IF(AND(I1292&lt;&gt;0,I1292&lt;&gt;""),IF(C1292="","",IF(AND(ISNUMBER(--LEFT(C1292,FIND(" ",C1292&amp;" ")-1)),OR(LEN(LEFT(C1292,FIND(" ",C1292&amp;" ")-1))=6,LEN(LEFT(C1292,FIND(" ",C1292&amp;" ")-1))=7),OR(ISNUMBER(MATCH(LEFT(C1292,FIND(" ",C1292&amp;" ")-1),'Look Up Values'!$G$2:$G$1000,0)),ISNUMBER(MATCH(LEFT(C1292,FIND(" ",C1292&amp;" ")-1),'Look Up Values'!$AE$2:$AE$2000,0)))),"","EWC error")),"")</f>
        <v/>
      </c>
      <c r="P1292" s="242" t="str" cm="1">
        <f t="array" ref="P1292">IF(AND(I1292&lt;&gt;0,I1292&lt;&gt;""),IF(D1292="","",IF(ISNUMBER(MATCH(SUBSTITUTE(D1292," ",""),SUBSTITUTE('Look Up Values'!$S$2:$S$120," ",""),0)),"","D&amp;R error")),"")</f>
        <v/>
      </c>
      <c r="Q1292" s="242" t="str" cm="1">
        <f t="array" ref="Q1292">IF(AND(I1292&lt;&gt;0,I1292&lt;&gt;""),IF(G1292="","",IF(ISNUMBER(MATCH(SUBSTITUTE(G1292," ",""),SUBSTITUTE('Look Up Values'!$I$2:$I$10," ",""),0)),"","State error")),"")</f>
        <v/>
      </c>
      <c r="R1292" s="260" t="str">
        <f t="shared" si="41"/>
        <v/>
      </c>
    </row>
    <row r="1293" spans="1:18" ht="15.75">
      <c r="A1293" s="250">
        <v>1286</v>
      </c>
      <c r="B1293" s="198"/>
      <c r="C1293" s="25"/>
      <c r="D1293" s="25"/>
      <c r="E1293" s="25"/>
      <c r="F1293" s="25"/>
      <c r="G1293" s="26"/>
      <c r="H1293" s="27"/>
      <c r="I1293" s="28"/>
      <c r="J1293" s="430"/>
      <c r="K1293" s="48"/>
      <c r="L1293" s="457" t="str">
        <f t="shared" si="40"/>
        <v/>
      </c>
      <c r="M1293" s="245" cm="1">
        <f t="array" ref="M1293">SUMPRODUCT(--(N1293:Q1293&lt;&gt;"")) + IF(TRIM(R1293)="",0,LEN(R1293)-LEN(SUBSTITUTE(R1293,",",""))+1)</f>
        <v>0</v>
      </c>
      <c r="N1293" s="242" t="str">
        <f>IF(AND(I1293&lt;&gt;0,I1293&lt;&gt;""),IF(TRIM(SUBSTITUTE(B1293,CHAR(160),""))="","",IF(ISNUMBER(MATCH(TRIM(SUBSTITUTE(B1293,CHAR(160),"")),'Look Up Values'!$B$2:$B$500,0)),"","Origin error")),"")</f>
        <v/>
      </c>
      <c r="O1293" s="242" t="str">
        <f>IF(AND(I1293&lt;&gt;0,I1293&lt;&gt;""),IF(C1293="","",IF(AND(ISNUMBER(--LEFT(C1293,FIND(" ",C1293&amp;" ")-1)),OR(LEN(LEFT(C1293,FIND(" ",C1293&amp;" ")-1))=6,LEN(LEFT(C1293,FIND(" ",C1293&amp;" ")-1))=7),OR(ISNUMBER(MATCH(LEFT(C1293,FIND(" ",C1293&amp;" ")-1),'Look Up Values'!$G$2:$G$1000,0)),ISNUMBER(MATCH(LEFT(C1293,FIND(" ",C1293&amp;" ")-1),'Look Up Values'!$AE$2:$AE$2000,0)))),"","EWC error")),"")</f>
        <v/>
      </c>
      <c r="P1293" s="242" t="str" cm="1">
        <f t="array" ref="P1293">IF(AND(I1293&lt;&gt;0,I1293&lt;&gt;""),IF(D1293="","",IF(ISNUMBER(MATCH(SUBSTITUTE(D1293," ",""),SUBSTITUTE('Look Up Values'!$S$2:$S$120," ",""),0)),"","D&amp;R error")),"")</f>
        <v/>
      </c>
      <c r="Q1293" s="242" t="str" cm="1">
        <f t="array" ref="Q1293">IF(AND(I1293&lt;&gt;0,I1293&lt;&gt;""),IF(G1293="","",IF(ISNUMBER(MATCH(SUBSTITUTE(G1293," ",""),SUBSTITUTE('Look Up Values'!$I$2:$I$10," ",""),0)),"","State error")),"")</f>
        <v/>
      </c>
      <c r="R1293" s="260" t="str">
        <f t="shared" si="41"/>
        <v/>
      </c>
    </row>
    <row r="1294" spans="1:18" ht="15.75">
      <c r="A1294" s="250">
        <v>1287</v>
      </c>
      <c r="B1294" s="198"/>
      <c r="C1294" s="25"/>
      <c r="D1294" s="25"/>
      <c r="E1294" s="25"/>
      <c r="F1294" s="25"/>
      <c r="G1294" s="26"/>
      <c r="H1294" s="27"/>
      <c r="I1294" s="28"/>
      <c r="J1294" s="430"/>
      <c r="K1294" s="48"/>
      <c r="L1294" s="457" t="str">
        <f t="shared" si="40"/>
        <v/>
      </c>
      <c r="M1294" s="245" cm="1">
        <f t="array" ref="M1294">SUMPRODUCT(--(N1294:Q1294&lt;&gt;"")) + IF(TRIM(R1294)="",0,LEN(R1294)-LEN(SUBSTITUTE(R1294,",",""))+1)</f>
        <v>0</v>
      </c>
      <c r="N1294" s="242" t="str">
        <f>IF(AND(I1294&lt;&gt;0,I1294&lt;&gt;""),IF(TRIM(SUBSTITUTE(B1294,CHAR(160),""))="","",IF(ISNUMBER(MATCH(TRIM(SUBSTITUTE(B1294,CHAR(160),"")),'Look Up Values'!$B$2:$B$500,0)),"","Origin error")),"")</f>
        <v/>
      </c>
      <c r="O1294" s="242" t="str">
        <f>IF(AND(I1294&lt;&gt;0,I1294&lt;&gt;""),IF(C1294="","",IF(AND(ISNUMBER(--LEFT(C1294,FIND(" ",C1294&amp;" ")-1)),OR(LEN(LEFT(C1294,FIND(" ",C1294&amp;" ")-1))=6,LEN(LEFT(C1294,FIND(" ",C1294&amp;" ")-1))=7),OR(ISNUMBER(MATCH(LEFT(C1294,FIND(" ",C1294&amp;" ")-1),'Look Up Values'!$G$2:$G$1000,0)),ISNUMBER(MATCH(LEFT(C1294,FIND(" ",C1294&amp;" ")-1),'Look Up Values'!$AE$2:$AE$2000,0)))),"","EWC error")),"")</f>
        <v/>
      </c>
      <c r="P1294" s="242" t="str" cm="1">
        <f t="array" ref="P1294">IF(AND(I1294&lt;&gt;0,I1294&lt;&gt;""),IF(D1294="","",IF(ISNUMBER(MATCH(SUBSTITUTE(D1294," ",""),SUBSTITUTE('Look Up Values'!$S$2:$S$120," ",""),0)),"","D&amp;R error")),"")</f>
        <v/>
      </c>
      <c r="Q1294" s="242" t="str" cm="1">
        <f t="array" ref="Q1294">IF(AND(I1294&lt;&gt;0,I1294&lt;&gt;""),IF(G1294="","",IF(ISNUMBER(MATCH(SUBSTITUTE(G1294," ",""),SUBSTITUTE('Look Up Values'!$I$2:$I$10," ",""),0)),"","State error")),"")</f>
        <v/>
      </c>
      <c r="R1294" s="260" t="str">
        <f t="shared" si="41"/>
        <v/>
      </c>
    </row>
    <row r="1295" spans="1:18" ht="15.75">
      <c r="A1295" s="250">
        <v>1288</v>
      </c>
      <c r="B1295" s="198"/>
      <c r="C1295" s="25"/>
      <c r="D1295" s="25"/>
      <c r="E1295" s="25"/>
      <c r="F1295" s="25"/>
      <c r="G1295" s="26"/>
      <c r="H1295" s="27"/>
      <c r="I1295" s="28"/>
      <c r="J1295" s="430"/>
      <c r="K1295" s="48"/>
      <c r="L1295" s="457" t="str">
        <f t="shared" si="40"/>
        <v/>
      </c>
      <c r="M1295" s="245" cm="1">
        <f t="array" ref="M1295">SUMPRODUCT(--(N1295:Q1295&lt;&gt;"")) + IF(TRIM(R1295)="",0,LEN(R1295)-LEN(SUBSTITUTE(R1295,",",""))+1)</f>
        <v>0</v>
      </c>
      <c r="N1295" s="242" t="str">
        <f>IF(AND(I1295&lt;&gt;0,I1295&lt;&gt;""),IF(TRIM(SUBSTITUTE(B1295,CHAR(160),""))="","",IF(ISNUMBER(MATCH(TRIM(SUBSTITUTE(B1295,CHAR(160),"")),'Look Up Values'!$B$2:$B$500,0)),"","Origin error")),"")</f>
        <v/>
      </c>
      <c r="O1295" s="242" t="str">
        <f>IF(AND(I1295&lt;&gt;0,I1295&lt;&gt;""),IF(C1295="","",IF(AND(ISNUMBER(--LEFT(C1295,FIND(" ",C1295&amp;" ")-1)),OR(LEN(LEFT(C1295,FIND(" ",C1295&amp;" ")-1))=6,LEN(LEFT(C1295,FIND(" ",C1295&amp;" ")-1))=7),OR(ISNUMBER(MATCH(LEFT(C1295,FIND(" ",C1295&amp;" ")-1),'Look Up Values'!$G$2:$G$1000,0)),ISNUMBER(MATCH(LEFT(C1295,FIND(" ",C1295&amp;" ")-1),'Look Up Values'!$AE$2:$AE$2000,0)))),"","EWC error")),"")</f>
        <v/>
      </c>
      <c r="P1295" s="242" t="str" cm="1">
        <f t="array" ref="P1295">IF(AND(I1295&lt;&gt;0,I1295&lt;&gt;""),IF(D1295="","",IF(ISNUMBER(MATCH(SUBSTITUTE(D1295," ",""),SUBSTITUTE('Look Up Values'!$S$2:$S$120," ",""),0)),"","D&amp;R error")),"")</f>
        <v/>
      </c>
      <c r="Q1295" s="242" t="str" cm="1">
        <f t="array" ref="Q1295">IF(AND(I1295&lt;&gt;0,I1295&lt;&gt;""),IF(G1295="","",IF(ISNUMBER(MATCH(SUBSTITUTE(G1295," ",""),SUBSTITUTE('Look Up Values'!$I$2:$I$10," ",""),0)),"","State error")),"")</f>
        <v/>
      </c>
      <c r="R1295" s="260" t="str">
        <f t="shared" si="41"/>
        <v/>
      </c>
    </row>
    <row r="1296" spans="1:18" ht="15.75">
      <c r="A1296" s="250">
        <v>1289</v>
      </c>
      <c r="B1296" s="198"/>
      <c r="C1296" s="25"/>
      <c r="D1296" s="25"/>
      <c r="E1296" s="25"/>
      <c r="F1296" s="25"/>
      <c r="G1296" s="26"/>
      <c r="H1296" s="27"/>
      <c r="I1296" s="28"/>
      <c r="J1296" s="430"/>
      <c r="K1296" s="48"/>
      <c r="L1296" s="457" t="str">
        <f t="shared" si="40"/>
        <v/>
      </c>
      <c r="M1296" s="245" cm="1">
        <f t="array" ref="M1296">SUMPRODUCT(--(N1296:Q1296&lt;&gt;"")) + IF(TRIM(R1296)="",0,LEN(R1296)-LEN(SUBSTITUTE(R1296,",",""))+1)</f>
        <v>0</v>
      </c>
      <c r="N1296" s="242" t="str">
        <f>IF(AND(I1296&lt;&gt;0,I1296&lt;&gt;""),IF(TRIM(SUBSTITUTE(B1296,CHAR(160),""))="","",IF(ISNUMBER(MATCH(TRIM(SUBSTITUTE(B1296,CHAR(160),"")),'Look Up Values'!$B$2:$B$500,0)),"","Origin error")),"")</f>
        <v/>
      </c>
      <c r="O1296" s="242" t="str">
        <f>IF(AND(I1296&lt;&gt;0,I1296&lt;&gt;""),IF(C1296="","",IF(AND(ISNUMBER(--LEFT(C1296,FIND(" ",C1296&amp;" ")-1)),OR(LEN(LEFT(C1296,FIND(" ",C1296&amp;" ")-1))=6,LEN(LEFT(C1296,FIND(" ",C1296&amp;" ")-1))=7),OR(ISNUMBER(MATCH(LEFT(C1296,FIND(" ",C1296&amp;" ")-1),'Look Up Values'!$G$2:$G$1000,0)),ISNUMBER(MATCH(LEFT(C1296,FIND(" ",C1296&amp;" ")-1),'Look Up Values'!$AE$2:$AE$2000,0)))),"","EWC error")),"")</f>
        <v/>
      </c>
      <c r="P1296" s="242" t="str" cm="1">
        <f t="array" ref="P1296">IF(AND(I1296&lt;&gt;0,I1296&lt;&gt;""),IF(D1296="","",IF(ISNUMBER(MATCH(SUBSTITUTE(D1296," ",""),SUBSTITUTE('Look Up Values'!$S$2:$S$120," ",""),0)),"","D&amp;R error")),"")</f>
        <v/>
      </c>
      <c r="Q1296" s="242" t="str" cm="1">
        <f t="array" ref="Q1296">IF(AND(I1296&lt;&gt;0,I1296&lt;&gt;""),IF(G1296="","",IF(ISNUMBER(MATCH(SUBSTITUTE(G1296," ",""),SUBSTITUTE('Look Up Values'!$I$2:$I$10," ",""),0)),"","State error")),"")</f>
        <v/>
      </c>
      <c r="R1296" s="260" t="str">
        <f t="shared" si="41"/>
        <v/>
      </c>
    </row>
    <row r="1297" spans="1:18" ht="15.75">
      <c r="A1297" s="250">
        <v>1290</v>
      </c>
      <c r="B1297" s="198"/>
      <c r="C1297" s="25"/>
      <c r="D1297" s="25"/>
      <c r="E1297" s="25"/>
      <c r="F1297" s="25"/>
      <c r="G1297" s="26"/>
      <c r="H1297" s="27"/>
      <c r="I1297" s="28"/>
      <c r="J1297" s="430"/>
      <c r="K1297" s="48"/>
      <c r="L1297" s="457" t="str">
        <f t="shared" si="40"/>
        <v/>
      </c>
      <c r="M1297" s="245" cm="1">
        <f t="array" ref="M1297">SUMPRODUCT(--(N1297:Q1297&lt;&gt;"")) + IF(TRIM(R1297)="",0,LEN(R1297)-LEN(SUBSTITUTE(R1297,",",""))+1)</f>
        <v>0</v>
      </c>
      <c r="N1297" s="242" t="str">
        <f>IF(AND(I1297&lt;&gt;0,I1297&lt;&gt;""),IF(TRIM(SUBSTITUTE(B1297,CHAR(160),""))="","",IF(ISNUMBER(MATCH(TRIM(SUBSTITUTE(B1297,CHAR(160),"")),'Look Up Values'!$B$2:$B$500,0)),"","Origin error")),"")</f>
        <v/>
      </c>
      <c r="O1297" s="242" t="str">
        <f>IF(AND(I1297&lt;&gt;0,I1297&lt;&gt;""),IF(C1297="","",IF(AND(ISNUMBER(--LEFT(C1297,FIND(" ",C1297&amp;" ")-1)),OR(LEN(LEFT(C1297,FIND(" ",C1297&amp;" ")-1))=6,LEN(LEFT(C1297,FIND(" ",C1297&amp;" ")-1))=7),OR(ISNUMBER(MATCH(LEFT(C1297,FIND(" ",C1297&amp;" ")-1),'Look Up Values'!$G$2:$G$1000,0)),ISNUMBER(MATCH(LEFT(C1297,FIND(" ",C1297&amp;" ")-1),'Look Up Values'!$AE$2:$AE$2000,0)))),"","EWC error")),"")</f>
        <v/>
      </c>
      <c r="P1297" s="242" t="str" cm="1">
        <f t="array" ref="P1297">IF(AND(I1297&lt;&gt;0,I1297&lt;&gt;""),IF(D1297="","",IF(ISNUMBER(MATCH(SUBSTITUTE(D1297," ",""),SUBSTITUTE('Look Up Values'!$S$2:$S$120," ",""),0)),"","D&amp;R error")),"")</f>
        <v/>
      </c>
      <c r="Q1297" s="242" t="str" cm="1">
        <f t="array" ref="Q1297">IF(AND(I1297&lt;&gt;0,I1297&lt;&gt;""),IF(G1297="","",IF(ISNUMBER(MATCH(SUBSTITUTE(G1297," ",""),SUBSTITUTE('Look Up Values'!$I$2:$I$10," ",""),0)),"","State error")),"")</f>
        <v/>
      </c>
      <c r="R1297" s="260" t="str">
        <f t="shared" si="41"/>
        <v/>
      </c>
    </row>
    <row r="1298" spans="1:18" ht="15.75">
      <c r="A1298" s="250">
        <v>1291</v>
      </c>
      <c r="B1298" s="198"/>
      <c r="C1298" s="25"/>
      <c r="D1298" s="25"/>
      <c r="E1298" s="25"/>
      <c r="F1298" s="25"/>
      <c r="G1298" s="26"/>
      <c r="H1298" s="27"/>
      <c r="I1298" s="28"/>
      <c r="J1298" s="430"/>
      <c r="K1298" s="48"/>
      <c r="L1298" s="457" t="str">
        <f t="shared" si="40"/>
        <v/>
      </c>
      <c r="M1298" s="245" cm="1">
        <f t="array" ref="M1298">SUMPRODUCT(--(N1298:Q1298&lt;&gt;"")) + IF(TRIM(R1298)="",0,LEN(R1298)-LEN(SUBSTITUTE(R1298,",",""))+1)</f>
        <v>0</v>
      </c>
      <c r="N1298" s="242" t="str">
        <f>IF(AND(I1298&lt;&gt;0,I1298&lt;&gt;""),IF(TRIM(SUBSTITUTE(B1298,CHAR(160),""))="","",IF(ISNUMBER(MATCH(TRIM(SUBSTITUTE(B1298,CHAR(160),"")),'Look Up Values'!$B$2:$B$500,0)),"","Origin error")),"")</f>
        <v/>
      </c>
      <c r="O1298" s="242" t="str">
        <f>IF(AND(I1298&lt;&gt;0,I1298&lt;&gt;""),IF(C1298="","",IF(AND(ISNUMBER(--LEFT(C1298,FIND(" ",C1298&amp;" ")-1)),OR(LEN(LEFT(C1298,FIND(" ",C1298&amp;" ")-1))=6,LEN(LEFT(C1298,FIND(" ",C1298&amp;" ")-1))=7),OR(ISNUMBER(MATCH(LEFT(C1298,FIND(" ",C1298&amp;" ")-1),'Look Up Values'!$G$2:$G$1000,0)),ISNUMBER(MATCH(LEFT(C1298,FIND(" ",C1298&amp;" ")-1),'Look Up Values'!$AE$2:$AE$2000,0)))),"","EWC error")),"")</f>
        <v/>
      </c>
      <c r="P1298" s="242" t="str" cm="1">
        <f t="array" ref="P1298">IF(AND(I1298&lt;&gt;0,I1298&lt;&gt;""),IF(D1298="","",IF(ISNUMBER(MATCH(SUBSTITUTE(D1298," ",""),SUBSTITUTE('Look Up Values'!$S$2:$S$120," ",""),0)),"","D&amp;R error")),"")</f>
        <v/>
      </c>
      <c r="Q1298" s="242" t="str" cm="1">
        <f t="array" ref="Q1298">IF(AND(I1298&lt;&gt;0,I1298&lt;&gt;""),IF(G1298="","",IF(ISNUMBER(MATCH(SUBSTITUTE(G1298," ",""),SUBSTITUTE('Look Up Values'!$I$2:$I$10," ",""),0)),"","State error")),"")</f>
        <v/>
      </c>
      <c r="R1298" s="260" t="str">
        <f t="shared" si="41"/>
        <v/>
      </c>
    </row>
    <row r="1299" spans="1:18" ht="15.75">
      <c r="A1299" s="250">
        <v>1292</v>
      </c>
      <c r="B1299" s="198"/>
      <c r="C1299" s="25"/>
      <c r="D1299" s="25"/>
      <c r="E1299" s="25"/>
      <c r="F1299" s="25"/>
      <c r="G1299" s="26"/>
      <c r="H1299" s="27"/>
      <c r="I1299" s="28"/>
      <c r="J1299" s="430"/>
      <c r="K1299" s="48"/>
      <c r="L1299" s="457" t="str">
        <f t="shared" si="40"/>
        <v/>
      </c>
      <c r="M1299" s="245" cm="1">
        <f t="array" ref="M1299">SUMPRODUCT(--(N1299:Q1299&lt;&gt;"")) + IF(TRIM(R1299)="",0,LEN(R1299)-LEN(SUBSTITUTE(R1299,",",""))+1)</f>
        <v>0</v>
      </c>
      <c r="N1299" s="242" t="str">
        <f>IF(AND(I1299&lt;&gt;0,I1299&lt;&gt;""),IF(TRIM(SUBSTITUTE(B1299,CHAR(160),""))="","",IF(ISNUMBER(MATCH(TRIM(SUBSTITUTE(B1299,CHAR(160),"")),'Look Up Values'!$B$2:$B$500,0)),"","Origin error")),"")</f>
        <v/>
      </c>
      <c r="O1299" s="242" t="str">
        <f>IF(AND(I1299&lt;&gt;0,I1299&lt;&gt;""),IF(C1299="","",IF(AND(ISNUMBER(--LEFT(C1299,FIND(" ",C1299&amp;" ")-1)),OR(LEN(LEFT(C1299,FIND(" ",C1299&amp;" ")-1))=6,LEN(LEFT(C1299,FIND(" ",C1299&amp;" ")-1))=7),OR(ISNUMBER(MATCH(LEFT(C1299,FIND(" ",C1299&amp;" ")-1),'Look Up Values'!$G$2:$G$1000,0)),ISNUMBER(MATCH(LEFT(C1299,FIND(" ",C1299&amp;" ")-1),'Look Up Values'!$AE$2:$AE$2000,0)))),"","EWC error")),"")</f>
        <v/>
      </c>
      <c r="P1299" s="242" t="str" cm="1">
        <f t="array" ref="P1299">IF(AND(I1299&lt;&gt;0,I1299&lt;&gt;""),IF(D1299="","",IF(ISNUMBER(MATCH(SUBSTITUTE(D1299," ",""),SUBSTITUTE('Look Up Values'!$S$2:$S$120," ",""),0)),"","D&amp;R error")),"")</f>
        <v/>
      </c>
      <c r="Q1299" s="242" t="str" cm="1">
        <f t="array" ref="Q1299">IF(AND(I1299&lt;&gt;0,I1299&lt;&gt;""),IF(G1299="","",IF(ISNUMBER(MATCH(SUBSTITUTE(G1299," ",""),SUBSTITUTE('Look Up Values'!$I$2:$I$10," ",""),0)),"","State error")),"")</f>
        <v/>
      </c>
      <c r="R1299" s="260" t="str">
        <f t="shared" si="41"/>
        <v/>
      </c>
    </row>
    <row r="1300" spans="1:18" ht="15.75">
      <c r="A1300" s="250">
        <v>1293</v>
      </c>
      <c r="B1300" s="198"/>
      <c r="C1300" s="25"/>
      <c r="D1300" s="25"/>
      <c r="E1300" s="25"/>
      <c r="F1300" s="25"/>
      <c r="G1300" s="26"/>
      <c r="H1300" s="27"/>
      <c r="I1300" s="28"/>
      <c r="J1300" s="430"/>
      <c r="K1300" s="48"/>
      <c r="L1300" s="457" t="str">
        <f t="shared" si="40"/>
        <v/>
      </c>
      <c r="M1300" s="245" cm="1">
        <f t="array" ref="M1300">SUMPRODUCT(--(N1300:Q1300&lt;&gt;"")) + IF(TRIM(R1300)="",0,LEN(R1300)-LEN(SUBSTITUTE(R1300,",",""))+1)</f>
        <v>0</v>
      </c>
      <c r="N1300" s="242" t="str">
        <f>IF(AND(I1300&lt;&gt;0,I1300&lt;&gt;""),IF(TRIM(SUBSTITUTE(B1300,CHAR(160),""))="","",IF(ISNUMBER(MATCH(TRIM(SUBSTITUTE(B1300,CHAR(160),"")),'Look Up Values'!$B$2:$B$500,0)),"","Origin error")),"")</f>
        <v/>
      </c>
      <c r="O1300" s="242" t="str">
        <f>IF(AND(I1300&lt;&gt;0,I1300&lt;&gt;""),IF(C1300="","",IF(AND(ISNUMBER(--LEFT(C1300,FIND(" ",C1300&amp;" ")-1)),OR(LEN(LEFT(C1300,FIND(" ",C1300&amp;" ")-1))=6,LEN(LEFT(C1300,FIND(" ",C1300&amp;" ")-1))=7),OR(ISNUMBER(MATCH(LEFT(C1300,FIND(" ",C1300&amp;" ")-1),'Look Up Values'!$G$2:$G$1000,0)),ISNUMBER(MATCH(LEFT(C1300,FIND(" ",C1300&amp;" ")-1),'Look Up Values'!$AE$2:$AE$2000,0)))),"","EWC error")),"")</f>
        <v/>
      </c>
      <c r="P1300" s="242" t="str" cm="1">
        <f t="array" ref="P1300">IF(AND(I1300&lt;&gt;0,I1300&lt;&gt;""),IF(D1300="","",IF(ISNUMBER(MATCH(SUBSTITUTE(D1300," ",""),SUBSTITUTE('Look Up Values'!$S$2:$S$120," ",""),0)),"","D&amp;R error")),"")</f>
        <v/>
      </c>
      <c r="Q1300" s="242" t="str" cm="1">
        <f t="array" ref="Q1300">IF(AND(I1300&lt;&gt;0,I1300&lt;&gt;""),IF(G1300="","",IF(ISNUMBER(MATCH(SUBSTITUTE(G1300," ",""),SUBSTITUTE('Look Up Values'!$I$2:$I$10," ",""),0)),"","State error")),"")</f>
        <v/>
      </c>
      <c r="R1300" s="260" t="str">
        <f t="shared" si="41"/>
        <v/>
      </c>
    </row>
    <row r="1301" spans="1:18" ht="15.75">
      <c r="A1301" s="250">
        <v>1294</v>
      </c>
      <c r="B1301" s="198"/>
      <c r="C1301" s="25"/>
      <c r="D1301" s="25"/>
      <c r="E1301" s="25"/>
      <c r="F1301" s="25"/>
      <c r="G1301" s="26"/>
      <c r="H1301" s="27"/>
      <c r="I1301" s="28"/>
      <c r="J1301" s="430"/>
      <c r="K1301" s="48"/>
      <c r="L1301" s="457" t="str">
        <f t="shared" si="40"/>
        <v/>
      </c>
      <c r="M1301" s="245" cm="1">
        <f t="array" ref="M1301">SUMPRODUCT(--(N1301:Q1301&lt;&gt;"")) + IF(TRIM(R1301)="",0,LEN(R1301)-LEN(SUBSTITUTE(R1301,",",""))+1)</f>
        <v>0</v>
      </c>
      <c r="N1301" s="242" t="str">
        <f>IF(AND(I1301&lt;&gt;0,I1301&lt;&gt;""),IF(TRIM(SUBSTITUTE(B1301,CHAR(160),""))="","",IF(ISNUMBER(MATCH(TRIM(SUBSTITUTE(B1301,CHAR(160),"")),'Look Up Values'!$B$2:$B$500,0)),"","Origin error")),"")</f>
        <v/>
      </c>
      <c r="O1301" s="242" t="str">
        <f>IF(AND(I1301&lt;&gt;0,I1301&lt;&gt;""),IF(C1301="","",IF(AND(ISNUMBER(--LEFT(C1301,FIND(" ",C1301&amp;" ")-1)),OR(LEN(LEFT(C1301,FIND(" ",C1301&amp;" ")-1))=6,LEN(LEFT(C1301,FIND(" ",C1301&amp;" ")-1))=7),OR(ISNUMBER(MATCH(LEFT(C1301,FIND(" ",C1301&amp;" ")-1),'Look Up Values'!$G$2:$G$1000,0)),ISNUMBER(MATCH(LEFT(C1301,FIND(" ",C1301&amp;" ")-1),'Look Up Values'!$AE$2:$AE$2000,0)))),"","EWC error")),"")</f>
        <v/>
      </c>
      <c r="P1301" s="242" t="str" cm="1">
        <f t="array" ref="P1301">IF(AND(I1301&lt;&gt;0,I1301&lt;&gt;""),IF(D1301="","",IF(ISNUMBER(MATCH(SUBSTITUTE(D1301," ",""),SUBSTITUTE('Look Up Values'!$S$2:$S$120," ",""),0)),"","D&amp;R error")),"")</f>
        <v/>
      </c>
      <c r="Q1301" s="242" t="str" cm="1">
        <f t="array" ref="Q1301">IF(AND(I1301&lt;&gt;0,I1301&lt;&gt;""),IF(G1301="","",IF(ISNUMBER(MATCH(SUBSTITUTE(G1301," ",""),SUBSTITUTE('Look Up Values'!$I$2:$I$10," ",""),0)),"","State error")),"")</f>
        <v/>
      </c>
      <c r="R1301" s="260" t="str">
        <f t="shared" si="41"/>
        <v/>
      </c>
    </row>
    <row r="1302" spans="1:18" ht="15.75">
      <c r="A1302" s="250">
        <v>1295</v>
      </c>
      <c r="B1302" s="198"/>
      <c r="C1302" s="25"/>
      <c r="D1302" s="25"/>
      <c r="E1302" s="25"/>
      <c r="F1302" s="25"/>
      <c r="G1302" s="26"/>
      <c r="H1302" s="27"/>
      <c r="I1302" s="28"/>
      <c r="J1302" s="430"/>
      <c r="K1302" s="48"/>
      <c r="L1302" s="457" t="str">
        <f t="shared" si="40"/>
        <v/>
      </c>
      <c r="M1302" s="245" cm="1">
        <f t="array" ref="M1302">SUMPRODUCT(--(N1302:Q1302&lt;&gt;"")) + IF(TRIM(R1302)="",0,LEN(R1302)-LEN(SUBSTITUTE(R1302,",",""))+1)</f>
        <v>0</v>
      </c>
      <c r="N1302" s="242" t="str">
        <f>IF(AND(I1302&lt;&gt;0,I1302&lt;&gt;""),IF(TRIM(SUBSTITUTE(B1302,CHAR(160),""))="","",IF(ISNUMBER(MATCH(TRIM(SUBSTITUTE(B1302,CHAR(160),"")),'Look Up Values'!$B$2:$B$500,0)),"","Origin error")),"")</f>
        <v/>
      </c>
      <c r="O1302" s="242" t="str">
        <f>IF(AND(I1302&lt;&gt;0,I1302&lt;&gt;""),IF(C1302="","",IF(AND(ISNUMBER(--LEFT(C1302,FIND(" ",C1302&amp;" ")-1)),OR(LEN(LEFT(C1302,FIND(" ",C1302&amp;" ")-1))=6,LEN(LEFT(C1302,FIND(" ",C1302&amp;" ")-1))=7),OR(ISNUMBER(MATCH(LEFT(C1302,FIND(" ",C1302&amp;" ")-1),'Look Up Values'!$G$2:$G$1000,0)),ISNUMBER(MATCH(LEFT(C1302,FIND(" ",C1302&amp;" ")-1),'Look Up Values'!$AE$2:$AE$2000,0)))),"","EWC error")),"")</f>
        <v/>
      </c>
      <c r="P1302" s="242" t="str" cm="1">
        <f t="array" ref="P1302">IF(AND(I1302&lt;&gt;0,I1302&lt;&gt;""),IF(D1302="","",IF(ISNUMBER(MATCH(SUBSTITUTE(D1302," ",""),SUBSTITUTE('Look Up Values'!$S$2:$S$120," ",""),0)),"","D&amp;R error")),"")</f>
        <v/>
      </c>
      <c r="Q1302" s="242" t="str" cm="1">
        <f t="array" ref="Q1302">IF(AND(I1302&lt;&gt;0,I1302&lt;&gt;""),IF(G1302="","",IF(ISNUMBER(MATCH(SUBSTITUTE(G1302," ",""),SUBSTITUTE('Look Up Values'!$I$2:$I$10," ",""),0)),"","State error")),"")</f>
        <v/>
      </c>
      <c r="R1302" s="260" t="str">
        <f t="shared" si="41"/>
        <v/>
      </c>
    </row>
    <row r="1303" spans="1:18" ht="15.75">
      <c r="A1303" s="250">
        <v>1296</v>
      </c>
      <c r="B1303" s="198"/>
      <c r="C1303" s="25"/>
      <c r="D1303" s="25"/>
      <c r="E1303" s="25"/>
      <c r="F1303" s="25"/>
      <c r="G1303" s="26"/>
      <c r="H1303" s="27"/>
      <c r="I1303" s="28"/>
      <c r="J1303" s="430"/>
      <c r="K1303" s="48"/>
      <c r="L1303" s="457" t="str">
        <f t="shared" si="40"/>
        <v/>
      </c>
      <c r="M1303" s="245" cm="1">
        <f t="array" ref="M1303">SUMPRODUCT(--(N1303:Q1303&lt;&gt;"")) + IF(TRIM(R1303)="",0,LEN(R1303)-LEN(SUBSTITUTE(R1303,",",""))+1)</f>
        <v>0</v>
      </c>
      <c r="N1303" s="242" t="str">
        <f>IF(AND(I1303&lt;&gt;0,I1303&lt;&gt;""),IF(TRIM(SUBSTITUTE(B1303,CHAR(160),""))="","",IF(ISNUMBER(MATCH(TRIM(SUBSTITUTE(B1303,CHAR(160),"")),'Look Up Values'!$B$2:$B$500,0)),"","Origin error")),"")</f>
        <v/>
      </c>
      <c r="O1303" s="242" t="str">
        <f>IF(AND(I1303&lt;&gt;0,I1303&lt;&gt;""),IF(C1303="","",IF(AND(ISNUMBER(--LEFT(C1303,FIND(" ",C1303&amp;" ")-1)),OR(LEN(LEFT(C1303,FIND(" ",C1303&amp;" ")-1))=6,LEN(LEFT(C1303,FIND(" ",C1303&amp;" ")-1))=7),OR(ISNUMBER(MATCH(LEFT(C1303,FIND(" ",C1303&amp;" ")-1),'Look Up Values'!$G$2:$G$1000,0)),ISNUMBER(MATCH(LEFT(C1303,FIND(" ",C1303&amp;" ")-1),'Look Up Values'!$AE$2:$AE$2000,0)))),"","EWC error")),"")</f>
        <v/>
      </c>
      <c r="P1303" s="242" t="str" cm="1">
        <f t="array" ref="P1303">IF(AND(I1303&lt;&gt;0,I1303&lt;&gt;""),IF(D1303="","",IF(ISNUMBER(MATCH(SUBSTITUTE(D1303," ",""),SUBSTITUTE('Look Up Values'!$S$2:$S$120," ",""),0)),"","D&amp;R error")),"")</f>
        <v/>
      </c>
      <c r="Q1303" s="242" t="str" cm="1">
        <f t="array" ref="Q1303">IF(AND(I1303&lt;&gt;0,I1303&lt;&gt;""),IF(G1303="","",IF(ISNUMBER(MATCH(SUBSTITUTE(G1303," ",""),SUBSTITUTE('Look Up Values'!$I$2:$I$10," ",""),0)),"","State error")),"")</f>
        <v/>
      </c>
      <c r="R1303" s="260" t="str">
        <f t="shared" si="41"/>
        <v/>
      </c>
    </row>
    <row r="1304" spans="1:18" ht="15.75">
      <c r="A1304" s="250">
        <v>1297</v>
      </c>
      <c r="B1304" s="198"/>
      <c r="C1304" s="25"/>
      <c r="D1304" s="25"/>
      <c r="E1304" s="25"/>
      <c r="F1304" s="25"/>
      <c r="G1304" s="26"/>
      <c r="H1304" s="27"/>
      <c r="I1304" s="28"/>
      <c r="J1304" s="430"/>
      <c r="K1304" s="48"/>
      <c r="L1304" s="457" t="str">
        <f t="shared" si="40"/>
        <v/>
      </c>
      <c r="M1304" s="245" cm="1">
        <f t="array" ref="M1304">SUMPRODUCT(--(N1304:Q1304&lt;&gt;"")) + IF(TRIM(R1304)="",0,LEN(R1304)-LEN(SUBSTITUTE(R1304,",",""))+1)</f>
        <v>0</v>
      </c>
      <c r="N1304" s="242" t="str">
        <f>IF(AND(I1304&lt;&gt;0,I1304&lt;&gt;""),IF(TRIM(SUBSTITUTE(B1304,CHAR(160),""))="","",IF(ISNUMBER(MATCH(TRIM(SUBSTITUTE(B1304,CHAR(160),"")),'Look Up Values'!$B$2:$B$500,0)),"","Origin error")),"")</f>
        <v/>
      </c>
      <c r="O1304" s="242" t="str">
        <f>IF(AND(I1304&lt;&gt;0,I1304&lt;&gt;""),IF(C1304="","",IF(AND(ISNUMBER(--LEFT(C1304,FIND(" ",C1304&amp;" ")-1)),OR(LEN(LEFT(C1304,FIND(" ",C1304&amp;" ")-1))=6,LEN(LEFT(C1304,FIND(" ",C1304&amp;" ")-1))=7),OR(ISNUMBER(MATCH(LEFT(C1304,FIND(" ",C1304&amp;" ")-1),'Look Up Values'!$G$2:$G$1000,0)),ISNUMBER(MATCH(LEFT(C1304,FIND(" ",C1304&amp;" ")-1),'Look Up Values'!$AE$2:$AE$2000,0)))),"","EWC error")),"")</f>
        <v/>
      </c>
      <c r="P1304" s="242" t="str" cm="1">
        <f t="array" ref="P1304">IF(AND(I1304&lt;&gt;0,I1304&lt;&gt;""),IF(D1304="","",IF(ISNUMBER(MATCH(SUBSTITUTE(D1304," ",""),SUBSTITUTE('Look Up Values'!$S$2:$S$120," ",""),0)),"","D&amp;R error")),"")</f>
        <v/>
      </c>
      <c r="Q1304" s="242" t="str" cm="1">
        <f t="array" ref="Q1304">IF(AND(I1304&lt;&gt;0,I1304&lt;&gt;""),IF(G1304="","",IF(ISNUMBER(MATCH(SUBSTITUTE(G1304," ",""),SUBSTITUTE('Look Up Values'!$I$2:$I$10," ",""),0)),"","State error")),"")</f>
        <v/>
      </c>
      <c r="R1304" s="260" t="str">
        <f t="shared" si="41"/>
        <v/>
      </c>
    </row>
    <row r="1305" spans="1:18" ht="15.75">
      <c r="A1305" s="250">
        <v>1298</v>
      </c>
      <c r="B1305" s="198"/>
      <c r="C1305" s="25"/>
      <c r="D1305" s="25"/>
      <c r="E1305" s="25"/>
      <c r="F1305" s="25"/>
      <c r="G1305" s="26"/>
      <c r="H1305" s="27"/>
      <c r="I1305" s="28"/>
      <c r="J1305" s="430"/>
      <c r="K1305" s="48"/>
      <c r="L1305" s="457" t="str">
        <f t="shared" si="40"/>
        <v/>
      </c>
      <c r="M1305" s="245" cm="1">
        <f t="array" ref="M1305">SUMPRODUCT(--(N1305:Q1305&lt;&gt;"")) + IF(TRIM(R1305)="",0,LEN(R1305)-LEN(SUBSTITUTE(R1305,",",""))+1)</f>
        <v>0</v>
      </c>
      <c r="N1305" s="242" t="str">
        <f>IF(AND(I1305&lt;&gt;0,I1305&lt;&gt;""),IF(TRIM(SUBSTITUTE(B1305,CHAR(160),""))="","",IF(ISNUMBER(MATCH(TRIM(SUBSTITUTE(B1305,CHAR(160),"")),'Look Up Values'!$B$2:$B$500,0)),"","Origin error")),"")</f>
        <v/>
      </c>
      <c r="O1305" s="242" t="str">
        <f>IF(AND(I1305&lt;&gt;0,I1305&lt;&gt;""),IF(C1305="","",IF(AND(ISNUMBER(--LEFT(C1305,FIND(" ",C1305&amp;" ")-1)),OR(LEN(LEFT(C1305,FIND(" ",C1305&amp;" ")-1))=6,LEN(LEFT(C1305,FIND(" ",C1305&amp;" ")-1))=7),OR(ISNUMBER(MATCH(LEFT(C1305,FIND(" ",C1305&amp;" ")-1),'Look Up Values'!$G$2:$G$1000,0)),ISNUMBER(MATCH(LEFT(C1305,FIND(" ",C1305&amp;" ")-1),'Look Up Values'!$AE$2:$AE$2000,0)))),"","EWC error")),"")</f>
        <v/>
      </c>
      <c r="P1305" s="242" t="str" cm="1">
        <f t="array" ref="P1305">IF(AND(I1305&lt;&gt;0,I1305&lt;&gt;""),IF(D1305="","",IF(ISNUMBER(MATCH(SUBSTITUTE(D1305," ",""),SUBSTITUTE('Look Up Values'!$S$2:$S$120," ",""),0)),"","D&amp;R error")),"")</f>
        <v/>
      </c>
      <c r="Q1305" s="242" t="str" cm="1">
        <f t="array" ref="Q1305">IF(AND(I1305&lt;&gt;0,I1305&lt;&gt;""),IF(G1305="","",IF(ISNUMBER(MATCH(SUBSTITUTE(G1305," ",""),SUBSTITUTE('Look Up Values'!$I$2:$I$10," ",""),0)),"","State error")),"")</f>
        <v/>
      </c>
      <c r="R1305" s="260" t="str">
        <f t="shared" si="41"/>
        <v/>
      </c>
    </row>
    <row r="1306" spans="1:18" ht="15.75">
      <c r="A1306" s="250">
        <v>1299</v>
      </c>
      <c r="B1306" s="198"/>
      <c r="C1306" s="25"/>
      <c r="D1306" s="25"/>
      <c r="E1306" s="25"/>
      <c r="F1306" s="25"/>
      <c r="G1306" s="26"/>
      <c r="H1306" s="27"/>
      <c r="I1306" s="28"/>
      <c r="J1306" s="430"/>
      <c r="K1306" s="48"/>
      <c r="L1306" s="457" t="str">
        <f t="shared" si="40"/>
        <v/>
      </c>
      <c r="M1306" s="245" cm="1">
        <f t="array" ref="M1306">SUMPRODUCT(--(N1306:Q1306&lt;&gt;"")) + IF(TRIM(R1306)="",0,LEN(R1306)-LEN(SUBSTITUTE(R1306,",",""))+1)</f>
        <v>0</v>
      </c>
      <c r="N1306" s="242" t="str">
        <f>IF(AND(I1306&lt;&gt;0,I1306&lt;&gt;""),IF(TRIM(SUBSTITUTE(B1306,CHAR(160),""))="","",IF(ISNUMBER(MATCH(TRIM(SUBSTITUTE(B1306,CHAR(160),"")),'Look Up Values'!$B$2:$B$500,0)),"","Origin error")),"")</f>
        <v/>
      </c>
      <c r="O1306" s="242" t="str">
        <f>IF(AND(I1306&lt;&gt;0,I1306&lt;&gt;""),IF(C1306="","",IF(AND(ISNUMBER(--LEFT(C1306,FIND(" ",C1306&amp;" ")-1)),OR(LEN(LEFT(C1306,FIND(" ",C1306&amp;" ")-1))=6,LEN(LEFT(C1306,FIND(" ",C1306&amp;" ")-1))=7),OR(ISNUMBER(MATCH(LEFT(C1306,FIND(" ",C1306&amp;" ")-1),'Look Up Values'!$G$2:$G$1000,0)),ISNUMBER(MATCH(LEFT(C1306,FIND(" ",C1306&amp;" ")-1),'Look Up Values'!$AE$2:$AE$2000,0)))),"","EWC error")),"")</f>
        <v/>
      </c>
      <c r="P1306" s="242" t="str" cm="1">
        <f t="array" ref="P1306">IF(AND(I1306&lt;&gt;0,I1306&lt;&gt;""),IF(D1306="","",IF(ISNUMBER(MATCH(SUBSTITUTE(D1306," ",""),SUBSTITUTE('Look Up Values'!$S$2:$S$120," ",""),0)),"","D&amp;R error")),"")</f>
        <v/>
      </c>
      <c r="Q1306" s="242" t="str" cm="1">
        <f t="array" ref="Q1306">IF(AND(I1306&lt;&gt;0,I1306&lt;&gt;""),IF(G1306="","",IF(ISNUMBER(MATCH(SUBSTITUTE(G1306," ",""),SUBSTITUTE('Look Up Values'!$I$2:$I$10," ",""),0)),"","State error")),"")</f>
        <v/>
      </c>
      <c r="R1306" s="260" t="str">
        <f t="shared" si="41"/>
        <v/>
      </c>
    </row>
    <row r="1307" spans="1:18" ht="15.75">
      <c r="A1307" s="250">
        <v>1300</v>
      </c>
      <c r="B1307" s="198"/>
      <c r="C1307" s="25"/>
      <c r="D1307" s="25"/>
      <c r="E1307" s="25"/>
      <c r="F1307" s="25"/>
      <c r="G1307" s="26"/>
      <c r="H1307" s="27"/>
      <c r="I1307" s="28"/>
      <c r="J1307" s="430"/>
      <c r="K1307" s="48"/>
      <c r="L1307" s="457" t="str">
        <f t="shared" si="40"/>
        <v/>
      </c>
      <c r="M1307" s="245" cm="1">
        <f t="array" ref="M1307">SUMPRODUCT(--(N1307:Q1307&lt;&gt;"")) + IF(TRIM(R1307)="",0,LEN(R1307)-LEN(SUBSTITUTE(R1307,",",""))+1)</f>
        <v>0</v>
      </c>
      <c r="N1307" s="242" t="str">
        <f>IF(AND(I1307&lt;&gt;0,I1307&lt;&gt;""),IF(TRIM(SUBSTITUTE(B1307,CHAR(160),""))="","",IF(ISNUMBER(MATCH(TRIM(SUBSTITUTE(B1307,CHAR(160),"")),'Look Up Values'!$B$2:$B$500,0)),"","Origin error")),"")</f>
        <v/>
      </c>
      <c r="O1307" s="242" t="str">
        <f>IF(AND(I1307&lt;&gt;0,I1307&lt;&gt;""),IF(C1307="","",IF(AND(ISNUMBER(--LEFT(C1307,FIND(" ",C1307&amp;" ")-1)),OR(LEN(LEFT(C1307,FIND(" ",C1307&amp;" ")-1))=6,LEN(LEFT(C1307,FIND(" ",C1307&amp;" ")-1))=7),OR(ISNUMBER(MATCH(LEFT(C1307,FIND(" ",C1307&amp;" ")-1),'Look Up Values'!$G$2:$G$1000,0)),ISNUMBER(MATCH(LEFT(C1307,FIND(" ",C1307&amp;" ")-1),'Look Up Values'!$AE$2:$AE$2000,0)))),"","EWC error")),"")</f>
        <v/>
      </c>
      <c r="P1307" s="242" t="str" cm="1">
        <f t="array" ref="P1307">IF(AND(I1307&lt;&gt;0,I1307&lt;&gt;""),IF(D1307="","",IF(ISNUMBER(MATCH(SUBSTITUTE(D1307," ",""),SUBSTITUTE('Look Up Values'!$S$2:$S$120," ",""),0)),"","D&amp;R error")),"")</f>
        <v/>
      </c>
      <c r="Q1307" s="242" t="str" cm="1">
        <f t="array" ref="Q1307">IF(AND(I1307&lt;&gt;0,I1307&lt;&gt;""),IF(G1307="","",IF(ISNUMBER(MATCH(SUBSTITUTE(G1307," ",""),SUBSTITUTE('Look Up Values'!$I$2:$I$10," ",""),0)),"","State error")),"")</f>
        <v/>
      </c>
      <c r="R1307" s="260" t="str">
        <f t="shared" si="41"/>
        <v/>
      </c>
    </row>
    <row r="1308" spans="1:18" ht="15.75">
      <c r="A1308" s="250">
        <v>1301</v>
      </c>
      <c r="B1308" s="198"/>
      <c r="C1308" s="25"/>
      <c r="D1308" s="25"/>
      <c r="E1308" s="25"/>
      <c r="F1308" s="25"/>
      <c r="G1308" s="26"/>
      <c r="H1308" s="27"/>
      <c r="I1308" s="28"/>
      <c r="J1308" s="430"/>
      <c r="K1308" s="48"/>
      <c r="L1308" s="457" t="str">
        <f t="shared" si="40"/>
        <v/>
      </c>
      <c r="M1308" s="245" cm="1">
        <f t="array" ref="M1308">SUMPRODUCT(--(N1308:Q1308&lt;&gt;"")) + IF(TRIM(R1308)="",0,LEN(R1308)-LEN(SUBSTITUTE(R1308,",",""))+1)</f>
        <v>0</v>
      </c>
      <c r="N1308" s="242" t="str">
        <f>IF(AND(I1308&lt;&gt;0,I1308&lt;&gt;""),IF(TRIM(SUBSTITUTE(B1308,CHAR(160),""))="","",IF(ISNUMBER(MATCH(TRIM(SUBSTITUTE(B1308,CHAR(160),"")),'Look Up Values'!$B$2:$B$500,0)),"","Origin error")),"")</f>
        <v/>
      </c>
      <c r="O1308" s="242" t="str">
        <f>IF(AND(I1308&lt;&gt;0,I1308&lt;&gt;""),IF(C1308="","",IF(AND(ISNUMBER(--LEFT(C1308,FIND(" ",C1308&amp;" ")-1)),OR(LEN(LEFT(C1308,FIND(" ",C1308&amp;" ")-1))=6,LEN(LEFT(C1308,FIND(" ",C1308&amp;" ")-1))=7),OR(ISNUMBER(MATCH(LEFT(C1308,FIND(" ",C1308&amp;" ")-1),'Look Up Values'!$G$2:$G$1000,0)),ISNUMBER(MATCH(LEFT(C1308,FIND(" ",C1308&amp;" ")-1),'Look Up Values'!$AE$2:$AE$2000,0)))),"","EWC error")),"")</f>
        <v/>
      </c>
      <c r="P1308" s="242" t="str" cm="1">
        <f t="array" ref="P1308">IF(AND(I1308&lt;&gt;0,I1308&lt;&gt;""),IF(D1308="","",IF(ISNUMBER(MATCH(SUBSTITUTE(D1308," ",""),SUBSTITUTE('Look Up Values'!$S$2:$S$120," ",""),0)),"","D&amp;R error")),"")</f>
        <v/>
      </c>
      <c r="Q1308" s="242" t="str" cm="1">
        <f t="array" ref="Q1308">IF(AND(I1308&lt;&gt;0,I1308&lt;&gt;""),IF(G1308="","",IF(ISNUMBER(MATCH(SUBSTITUTE(G1308," ",""),SUBSTITUTE('Look Up Values'!$I$2:$I$10," ",""),0)),"","State error")),"")</f>
        <v/>
      </c>
      <c r="R1308" s="260" t="str">
        <f t="shared" si="41"/>
        <v/>
      </c>
    </row>
    <row r="1309" spans="1:18" ht="15.75">
      <c r="A1309" s="250">
        <v>1302</v>
      </c>
      <c r="B1309" s="198"/>
      <c r="C1309" s="25"/>
      <c r="D1309" s="25"/>
      <c r="E1309" s="25"/>
      <c r="F1309" s="25"/>
      <c r="G1309" s="26"/>
      <c r="H1309" s="27"/>
      <c r="I1309" s="28"/>
      <c r="J1309" s="430"/>
      <c r="K1309" s="48"/>
      <c r="L1309" s="457" t="str">
        <f t="shared" si="40"/>
        <v/>
      </c>
      <c r="M1309" s="245" cm="1">
        <f t="array" ref="M1309">SUMPRODUCT(--(N1309:Q1309&lt;&gt;"")) + IF(TRIM(R1309)="",0,LEN(R1309)-LEN(SUBSTITUTE(R1309,",",""))+1)</f>
        <v>0</v>
      </c>
      <c r="N1309" s="242" t="str">
        <f>IF(AND(I1309&lt;&gt;0,I1309&lt;&gt;""),IF(TRIM(SUBSTITUTE(B1309,CHAR(160),""))="","",IF(ISNUMBER(MATCH(TRIM(SUBSTITUTE(B1309,CHAR(160),"")),'Look Up Values'!$B$2:$B$500,0)),"","Origin error")),"")</f>
        <v/>
      </c>
      <c r="O1309" s="242" t="str">
        <f>IF(AND(I1309&lt;&gt;0,I1309&lt;&gt;""),IF(C1309="","",IF(AND(ISNUMBER(--LEFT(C1309,FIND(" ",C1309&amp;" ")-1)),OR(LEN(LEFT(C1309,FIND(" ",C1309&amp;" ")-1))=6,LEN(LEFT(C1309,FIND(" ",C1309&amp;" ")-1))=7),OR(ISNUMBER(MATCH(LEFT(C1309,FIND(" ",C1309&amp;" ")-1),'Look Up Values'!$G$2:$G$1000,0)),ISNUMBER(MATCH(LEFT(C1309,FIND(" ",C1309&amp;" ")-1),'Look Up Values'!$AE$2:$AE$2000,0)))),"","EWC error")),"")</f>
        <v/>
      </c>
      <c r="P1309" s="242" t="str" cm="1">
        <f t="array" ref="P1309">IF(AND(I1309&lt;&gt;0,I1309&lt;&gt;""),IF(D1309="","",IF(ISNUMBER(MATCH(SUBSTITUTE(D1309," ",""),SUBSTITUTE('Look Up Values'!$S$2:$S$120," ",""),0)),"","D&amp;R error")),"")</f>
        <v/>
      </c>
      <c r="Q1309" s="242" t="str" cm="1">
        <f t="array" ref="Q1309">IF(AND(I1309&lt;&gt;0,I1309&lt;&gt;""),IF(G1309="","",IF(ISNUMBER(MATCH(SUBSTITUTE(G1309," ",""),SUBSTITUTE('Look Up Values'!$I$2:$I$10," ",""),0)),"","State error")),"")</f>
        <v/>
      </c>
      <c r="R1309" s="260" t="str">
        <f t="shared" si="41"/>
        <v/>
      </c>
    </row>
    <row r="1310" spans="1:18" ht="15.75">
      <c r="A1310" s="250">
        <v>1303</v>
      </c>
      <c r="B1310" s="198"/>
      <c r="C1310" s="25"/>
      <c r="D1310" s="25"/>
      <c r="E1310" s="25"/>
      <c r="F1310" s="25"/>
      <c r="G1310" s="26"/>
      <c r="H1310" s="27"/>
      <c r="I1310" s="28"/>
      <c r="J1310" s="430"/>
      <c r="K1310" s="48"/>
      <c r="L1310" s="457" t="str">
        <f t="shared" si="40"/>
        <v/>
      </c>
      <c r="M1310" s="245" cm="1">
        <f t="array" ref="M1310">SUMPRODUCT(--(N1310:Q1310&lt;&gt;"")) + IF(TRIM(R1310)="",0,LEN(R1310)-LEN(SUBSTITUTE(R1310,",",""))+1)</f>
        <v>0</v>
      </c>
      <c r="N1310" s="242" t="str">
        <f>IF(AND(I1310&lt;&gt;0,I1310&lt;&gt;""),IF(TRIM(SUBSTITUTE(B1310,CHAR(160),""))="","",IF(ISNUMBER(MATCH(TRIM(SUBSTITUTE(B1310,CHAR(160),"")),'Look Up Values'!$B$2:$B$500,0)),"","Origin error")),"")</f>
        <v/>
      </c>
      <c r="O1310" s="242" t="str">
        <f>IF(AND(I1310&lt;&gt;0,I1310&lt;&gt;""),IF(C1310="","",IF(AND(ISNUMBER(--LEFT(C1310,FIND(" ",C1310&amp;" ")-1)),OR(LEN(LEFT(C1310,FIND(" ",C1310&amp;" ")-1))=6,LEN(LEFT(C1310,FIND(" ",C1310&amp;" ")-1))=7),OR(ISNUMBER(MATCH(LEFT(C1310,FIND(" ",C1310&amp;" ")-1),'Look Up Values'!$G$2:$G$1000,0)),ISNUMBER(MATCH(LEFT(C1310,FIND(" ",C1310&amp;" ")-1),'Look Up Values'!$AE$2:$AE$2000,0)))),"","EWC error")),"")</f>
        <v/>
      </c>
      <c r="P1310" s="242" t="str" cm="1">
        <f t="array" ref="P1310">IF(AND(I1310&lt;&gt;0,I1310&lt;&gt;""),IF(D1310="","",IF(ISNUMBER(MATCH(SUBSTITUTE(D1310," ",""),SUBSTITUTE('Look Up Values'!$S$2:$S$120," ",""),0)),"","D&amp;R error")),"")</f>
        <v/>
      </c>
      <c r="Q1310" s="242" t="str" cm="1">
        <f t="array" ref="Q1310">IF(AND(I1310&lt;&gt;0,I1310&lt;&gt;""),IF(G1310="","",IF(ISNUMBER(MATCH(SUBSTITUTE(G1310," ",""),SUBSTITUTE('Look Up Values'!$I$2:$I$10," ",""),0)),"","State error")),"")</f>
        <v/>
      </c>
      <c r="R1310" s="260" t="str">
        <f t="shared" si="41"/>
        <v/>
      </c>
    </row>
    <row r="1311" spans="1:18" ht="15.75">
      <c r="A1311" s="250">
        <v>1304</v>
      </c>
      <c r="B1311" s="198"/>
      <c r="C1311" s="25"/>
      <c r="D1311" s="25"/>
      <c r="E1311" s="25"/>
      <c r="F1311" s="25"/>
      <c r="G1311" s="26"/>
      <c r="H1311" s="27"/>
      <c r="I1311" s="28"/>
      <c r="J1311" s="430"/>
      <c r="K1311" s="48"/>
      <c r="L1311" s="457" t="str">
        <f t="shared" si="40"/>
        <v/>
      </c>
      <c r="M1311" s="245" cm="1">
        <f t="array" ref="M1311">SUMPRODUCT(--(N1311:Q1311&lt;&gt;"")) + IF(TRIM(R1311)="",0,LEN(R1311)-LEN(SUBSTITUTE(R1311,",",""))+1)</f>
        <v>0</v>
      </c>
      <c r="N1311" s="242" t="str">
        <f>IF(AND(I1311&lt;&gt;0,I1311&lt;&gt;""),IF(TRIM(SUBSTITUTE(B1311,CHAR(160),""))="","",IF(ISNUMBER(MATCH(TRIM(SUBSTITUTE(B1311,CHAR(160),"")),'Look Up Values'!$B$2:$B$500,0)),"","Origin error")),"")</f>
        <v/>
      </c>
      <c r="O1311" s="242" t="str">
        <f>IF(AND(I1311&lt;&gt;0,I1311&lt;&gt;""),IF(C1311="","",IF(AND(ISNUMBER(--LEFT(C1311,FIND(" ",C1311&amp;" ")-1)),OR(LEN(LEFT(C1311,FIND(" ",C1311&amp;" ")-1))=6,LEN(LEFT(C1311,FIND(" ",C1311&amp;" ")-1))=7),OR(ISNUMBER(MATCH(LEFT(C1311,FIND(" ",C1311&amp;" ")-1),'Look Up Values'!$G$2:$G$1000,0)),ISNUMBER(MATCH(LEFT(C1311,FIND(" ",C1311&amp;" ")-1),'Look Up Values'!$AE$2:$AE$2000,0)))),"","EWC error")),"")</f>
        <v/>
      </c>
      <c r="P1311" s="242" t="str" cm="1">
        <f t="array" ref="P1311">IF(AND(I1311&lt;&gt;0,I1311&lt;&gt;""),IF(D1311="","",IF(ISNUMBER(MATCH(SUBSTITUTE(D1311," ",""),SUBSTITUTE('Look Up Values'!$S$2:$S$120," ",""),0)),"","D&amp;R error")),"")</f>
        <v/>
      </c>
      <c r="Q1311" s="242" t="str" cm="1">
        <f t="array" ref="Q1311">IF(AND(I1311&lt;&gt;0,I1311&lt;&gt;""),IF(G1311="","",IF(ISNUMBER(MATCH(SUBSTITUTE(G1311," ",""),SUBSTITUTE('Look Up Values'!$I$2:$I$10," ",""),0)),"","State error")),"")</f>
        <v/>
      </c>
      <c r="R1311" s="260" t="str">
        <f t="shared" si="41"/>
        <v/>
      </c>
    </row>
    <row r="1312" spans="1:18" ht="15.75">
      <c r="A1312" s="250">
        <v>1305</v>
      </c>
      <c r="B1312" s="198"/>
      <c r="C1312" s="25"/>
      <c r="D1312" s="25"/>
      <c r="E1312" s="25"/>
      <c r="F1312" s="25"/>
      <c r="G1312" s="26"/>
      <c r="H1312" s="27"/>
      <c r="I1312" s="28"/>
      <c r="J1312" s="430"/>
      <c r="K1312" s="48"/>
      <c r="L1312" s="457" t="str">
        <f t="shared" si="40"/>
        <v/>
      </c>
      <c r="M1312" s="245" cm="1">
        <f t="array" ref="M1312">SUMPRODUCT(--(N1312:Q1312&lt;&gt;"")) + IF(TRIM(R1312)="",0,LEN(R1312)-LEN(SUBSTITUTE(R1312,",",""))+1)</f>
        <v>0</v>
      </c>
      <c r="N1312" s="242" t="str">
        <f>IF(AND(I1312&lt;&gt;0,I1312&lt;&gt;""),IF(TRIM(SUBSTITUTE(B1312,CHAR(160),""))="","",IF(ISNUMBER(MATCH(TRIM(SUBSTITUTE(B1312,CHAR(160),"")),'Look Up Values'!$B$2:$B$500,0)),"","Origin error")),"")</f>
        <v/>
      </c>
      <c r="O1312" s="242" t="str">
        <f>IF(AND(I1312&lt;&gt;0,I1312&lt;&gt;""),IF(C1312="","",IF(AND(ISNUMBER(--LEFT(C1312,FIND(" ",C1312&amp;" ")-1)),OR(LEN(LEFT(C1312,FIND(" ",C1312&amp;" ")-1))=6,LEN(LEFT(C1312,FIND(" ",C1312&amp;" ")-1))=7),OR(ISNUMBER(MATCH(LEFT(C1312,FIND(" ",C1312&amp;" ")-1),'Look Up Values'!$G$2:$G$1000,0)),ISNUMBER(MATCH(LEFT(C1312,FIND(" ",C1312&amp;" ")-1),'Look Up Values'!$AE$2:$AE$2000,0)))),"","EWC error")),"")</f>
        <v/>
      </c>
      <c r="P1312" s="242" t="str" cm="1">
        <f t="array" ref="P1312">IF(AND(I1312&lt;&gt;0,I1312&lt;&gt;""),IF(D1312="","",IF(ISNUMBER(MATCH(SUBSTITUTE(D1312," ",""),SUBSTITUTE('Look Up Values'!$S$2:$S$120," ",""),0)),"","D&amp;R error")),"")</f>
        <v/>
      </c>
      <c r="Q1312" s="242" t="str" cm="1">
        <f t="array" ref="Q1312">IF(AND(I1312&lt;&gt;0,I1312&lt;&gt;""),IF(G1312="","",IF(ISNUMBER(MATCH(SUBSTITUTE(G1312," ",""),SUBSTITUTE('Look Up Values'!$I$2:$I$10," ",""),0)),"","State error")),"")</f>
        <v/>
      </c>
      <c r="R1312" s="260" t="str">
        <f t="shared" si="41"/>
        <v/>
      </c>
    </row>
    <row r="1313" spans="1:18" ht="15.75">
      <c r="A1313" s="250">
        <v>1306</v>
      </c>
      <c r="B1313" s="198"/>
      <c r="C1313" s="25"/>
      <c r="D1313" s="25"/>
      <c r="E1313" s="25"/>
      <c r="F1313" s="25"/>
      <c r="G1313" s="26"/>
      <c r="H1313" s="27"/>
      <c r="I1313" s="28"/>
      <c r="J1313" s="430"/>
      <c r="K1313" s="48"/>
      <c r="L1313" s="457" t="str">
        <f t="shared" si="40"/>
        <v/>
      </c>
      <c r="M1313" s="245" cm="1">
        <f t="array" ref="M1313">SUMPRODUCT(--(N1313:Q1313&lt;&gt;"")) + IF(TRIM(R1313)="",0,LEN(R1313)-LEN(SUBSTITUTE(R1313,",",""))+1)</f>
        <v>0</v>
      </c>
      <c r="N1313" s="242" t="str">
        <f>IF(AND(I1313&lt;&gt;0,I1313&lt;&gt;""),IF(TRIM(SUBSTITUTE(B1313,CHAR(160),""))="","",IF(ISNUMBER(MATCH(TRIM(SUBSTITUTE(B1313,CHAR(160),"")),'Look Up Values'!$B$2:$B$500,0)),"","Origin error")),"")</f>
        <v/>
      </c>
      <c r="O1313" s="242" t="str">
        <f>IF(AND(I1313&lt;&gt;0,I1313&lt;&gt;""),IF(C1313="","",IF(AND(ISNUMBER(--LEFT(C1313,FIND(" ",C1313&amp;" ")-1)),OR(LEN(LEFT(C1313,FIND(" ",C1313&amp;" ")-1))=6,LEN(LEFT(C1313,FIND(" ",C1313&amp;" ")-1))=7),OR(ISNUMBER(MATCH(LEFT(C1313,FIND(" ",C1313&amp;" ")-1),'Look Up Values'!$G$2:$G$1000,0)),ISNUMBER(MATCH(LEFT(C1313,FIND(" ",C1313&amp;" ")-1),'Look Up Values'!$AE$2:$AE$2000,0)))),"","EWC error")),"")</f>
        <v/>
      </c>
      <c r="P1313" s="242" t="str" cm="1">
        <f t="array" ref="P1313">IF(AND(I1313&lt;&gt;0,I1313&lt;&gt;""),IF(D1313="","",IF(ISNUMBER(MATCH(SUBSTITUTE(D1313," ",""),SUBSTITUTE('Look Up Values'!$S$2:$S$120," ",""),0)),"","D&amp;R error")),"")</f>
        <v/>
      </c>
      <c r="Q1313" s="242" t="str" cm="1">
        <f t="array" ref="Q1313">IF(AND(I1313&lt;&gt;0,I1313&lt;&gt;""),IF(G1313="","",IF(ISNUMBER(MATCH(SUBSTITUTE(G1313," ",""),SUBSTITUTE('Look Up Values'!$I$2:$I$10," ",""),0)),"","State error")),"")</f>
        <v/>
      </c>
      <c r="R1313" s="260" t="str">
        <f t="shared" si="41"/>
        <v/>
      </c>
    </row>
    <row r="1314" spans="1:18" ht="15.75">
      <c r="A1314" s="250">
        <v>1307</v>
      </c>
      <c r="B1314" s="198"/>
      <c r="C1314" s="25"/>
      <c r="D1314" s="25"/>
      <c r="E1314" s="25"/>
      <c r="F1314" s="25"/>
      <c r="G1314" s="26"/>
      <c r="H1314" s="27"/>
      <c r="I1314" s="28"/>
      <c r="J1314" s="430"/>
      <c r="K1314" s="48"/>
      <c r="L1314" s="457" t="str">
        <f t="shared" si="40"/>
        <v/>
      </c>
      <c r="M1314" s="245" cm="1">
        <f t="array" ref="M1314">SUMPRODUCT(--(N1314:Q1314&lt;&gt;"")) + IF(TRIM(R1314)="",0,LEN(R1314)-LEN(SUBSTITUTE(R1314,",",""))+1)</f>
        <v>0</v>
      </c>
      <c r="N1314" s="242" t="str">
        <f>IF(AND(I1314&lt;&gt;0,I1314&lt;&gt;""),IF(TRIM(SUBSTITUTE(B1314,CHAR(160),""))="","",IF(ISNUMBER(MATCH(TRIM(SUBSTITUTE(B1314,CHAR(160),"")),'Look Up Values'!$B$2:$B$500,0)),"","Origin error")),"")</f>
        <v/>
      </c>
      <c r="O1314" s="242" t="str">
        <f>IF(AND(I1314&lt;&gt;0,I1314&lt;&gt;""),IF(C1314="","",IF(AND(ISNUMBER(--LEFT(C1314,FIND(" ",C1314&amp;" ")-1)),OR(LEN(LEFT(C1314,FIND(" ",C1314&amp;" ")-1))=6,LEN(LEFT(C1314,FIND(" ",C1314&amp;" ")-1))=7),OR(ISNUMBER(MATCH(LEFT(C1314,FIND(" ",C1314&amp;" ")-1),'Look Up Values'!$G$2:$G$1000,0)),ISNUMBER(MATCH(LEFT(C1314,FIND(" ",C1314&amp;" ")-1),'Look Up Values'!$AE$2:$AE$2000,0)))),"","EWC error")),"")</f>
        <v/>
      </c>
      <c r="P1314" s="242" t="str" cm="1">
        <f t="array" ref="P1314">IF(AND(I1314&lt;&gt;0,I1314&lt;&gt;""),IF(D1314="","",IF(ISNUMBER(MATCH(SUBSTITUTE(D1314," ",""),SUBSTITUTE('Look Up Values'!$S$2:$S$120," ",""),0)),"","D&amp;R error")),"")</f>
        <v/>
      </c>
      <c r="Q1314" s="242" t="str" cm="1">
        <f t="array" ref="Q1314">IF(AND(I1314&lt;&gt;0,I1314&lt;&gt;""),IF(G1314="","",IF(ISNUMBER(MATCH(SUBSTITUTE(G1314," ",""),SUBSTITUTE('Look Up Values'!$I$2:$I$10," ",""),0)),"","State error")),"")</f>
        <v/>
      </c>
      <c r="R1314" s="260" t="str">
        <f t="shared" si="41"/>
        <v/>
      </c>
    </row>
    <row r="1315" spans="1:18" ht="15.75">
      <c r="A1315" s="250">
        <v>1308</v>
      </c>
      <c r="B1315" s="198"/>
      <c r="C1315" s="25"/>
      <c r="D1315" s="25"/>
      <c r="E1315" s="25"/>
      <c r="F1315" s="25"/>
      <c r="G1315" s="26"/>
      <c r="H1315" s="27"/>
      <c r="I1315" s="28"/>
      <c r="J1315" s="430"/>
      <c r="K1315" s="48"/>
      <c r="L1315" s="457" t="str">
        <f t="shared" si="40"/>
        <v/>
      </c>
      <c r="M1315" s="245" cm="1">
        <f t="array" ref="M1315">SUMPRODUCT(--(N1315:Q1315&lt;&gt;"")) + IF(TRIM(R1315)="",0,LEN(R1315)-LEN(SUBSTITUTE(R1315,",",""))+1)</f>
        <v>0</v>
      </c>
      <c r="N1315" s="242" t="str">
        <f>IF(AND(I1315&lt;&gt;0,I1315&lt;&gt;""),IF(TRIM(SUBSTITUTE(B1315,CHAR(160),""))="","",IF(ISNUMBER(MATCH(TRIM(SUBSTITUTE(B1315,CHAR(160),"")),'Look Up Values'!$B$2:$B$500,0)),"","Origin error")),"")</f>
        <v/>
      </c>
      <c r="O1315" s="242" t="str">
        <f>IF(AND(I1315&lt;&gt;0,I1315&lt;&gt;""),IF(C1315="","",IF(AND(ISNUMBER(--LEFT(C1315,FIND(" ",C1315&amp;" ")-1)),OR(LEN(LEFT(C1315,FIND(" ",C1315&amp;" ")-1))=6,LEN(LEFT(C1315,FIND(" ",C1315&amp;" ")-1))=7),OR(ISNUMBER(MATCH(LEFT(C1315,FIND(" ",C1315&amp;" ")-1),'Look Up Values'!$G$2:$G$1000,0)),ISNUMBER(MATCH(LEFT(C1315,FIND(" ",C1315&amp;" ")-1),'Look Up Values'!$AE$2:$AE$2000,0)))),"","EWC error")),"")</f>
        <v/>
      </c>
      <c r="P1315" s="242" t="str" cm="1">
        <f t="array" ref="P1315">IF(AND(I1315&lt;&gt;0,I1315&lt;&gt;""),IF(D1315="","",IF(ISNUMBER(MATCH(SUBSTITUTE(D1315," ",""),SUBSTITUTE('Look Up Values'!$S$2:$S$120," ",""),0)),"","D&amp;R error")),"")</f>
        <v/>
      </c>
      <c r="Q1315" s="242" t="str" cm="1">
        <f t="array" ref="Q1315">IF(AND(I1315&lt;&gt;0,I1315&lt;&gt;""),IF(G1315="","",IF(ISNUMBER(MATCH(SUBSTITUTE(G1315," ",""),SUBSTITUTE('Look Up Values'!$I$2:$I$10," ",""),0)),"","State error")),"")</f>
        <v/>
      </c>
      <c r="R1315" s="260" t="str">
        <f t="shared" si="41"/>
        <v/>
      </c>
    </row>
    <row r="1316" spans="1:18" ht="15.75">
      <c r="A1316" s="250">
        <v>1309</v>
      </c>
      <c r="B1316" s="198"/>
      <c r="C1316" s="25"/>
      <c r="D1316" s="25"/>
      <c r="E1316" s="25"/>
      <c r="F1316" s="25"/>
      <c r="G1316" s="26"/>
      <c r="H1316" s="27"/>
      <c r="I1316" s="28"/>
      <c r="J1316" s="430"/>
      <c r="K1316" s="48"/>
      <c r="L1316" s="457" t="str">
        <f t="shared" si="40"/>
        <v/>
      </c>
      <c r="M1316" s="245" cm="1">
        <f t="array" ref="M1316">SUMPRODUCT(--(N1316:Q1316&lt;&gt;"")) + IF(TRIM(R1316)="",0,LEN(R1316)-LEN(SUBSTITUTE(R1316,",",""))+1)</f>
        <v>0</v>
      </c>
      <c r="N1316" s="242" t="str">
        <f>IF(AND(I1316&lt;&gt;0,I1316&lt;&gt;""),IF(TRIM(SUBSTITUTE(B1316,CHAR(160),""))="","",IF(ISNUMBER(MATCH(TRIM(SUBSTITUTE(B1316,CHAR(160),"")),'Look Up Values'!$B$2:$B$500,0)),"","Origin error")),"")</f>
        <v/>
      </c>
      <c r="O1316" s="242" t="str">
        <f>IF(AND(I1316&lt;&gt;0,I1316&lt;&gt;""),IF(C1316="","",IF(AND(ISNUMBER(--LEFT(C1316,FIND(" ",C1316&amp;" ")-1)),OR(LEN(LEFT(C1316,FIND(" ",C1316&amp;" ")-1))=6,LEN(LEFT(C1316,FIND(" ",C1316&amp;" ")-1))=7),OR(ISNUMBER(MATCH(LEFT(C1316,FIND(" ",C1316&amp;" ")-1),'Look Up Values'!$G$2:$G$1000,0)),ISNUMBER(MATCH(LEFT(C1316,FIND(" ",C1316&amp;" ")-1),'Look Up Values'!$AE$2:$AE$2000,0)))),"","EWC error")),"")</f>
        <v/>
      </c>
      <c r="P1316" s="242" t="str" cm="1">
        <f t="array" ref="P1316">IF(AND(I1316&lt;&gt;0,I1316&lt;&gt;""),IF(D1316="","",IF(ISNUMBER(MATCH(SUBSTITUTE(D1316," ",""),SUBSTITUTE('Look Up Values'!$S$2:$S$120," ",""),0)),"","D&amp;R error")),"")</f>
        <v/>
      </c>
      <c r="Q1316" s="242" t="str" cm="1">
        <f t="array" ref="Q1316">IF(AND(I1316&lt;&gt;0,I1316&lt;&gt;""),IF(G1316="","",IF(ISNUMBER(MATCH(SUBSTITUTE(G1316," ",""),SUBSTITUTE('Look Up Values'!$I$2:$I$10," ",""),0)),"","State error")),"")</f>
        <v/>
      </c>
      <c r="R1316" s="260" t="str">
        <f t="shared" si="41"/>
        <v/>
      </c>
    </row>
    <row r="1317" spans="1:18" ht="15.75">
      <c r="A1317" s="250">
        <v>1310</v>
      </c>
      <c r="B1317" s="198"/>
      <c r="C1317" s="25"/>
      <c r="D1317" s="25"/>
      <c r="E1317" s="25"/>
      <c r="F1317" s="25"/>
      <c r="G1317" s="26"/>
      <c r="H1317" s="27"/>
      <c r="I1317" s="28"/>
      <c r="J1317" s="430"/>
      <c r="K1317" s="48"/>
      <c r="L1317" s="457" t="str">
        <f t="shared" si="40"/>
        <v/>
      </c>
      <c r="M1317" s="245" cm="1">
        <f t="array" ref="M1317">SUMPRODUCT(--(N1317:Q1317&lt;&gt;"")) + IF(TRIM(R1317)="",0,LEN(R1317)-LEN(SUBSTITUTE(R1317,",",""))+1)</f>
        <v>0</v>
      </c>
      <c r="N1317" s="242" t="str">
        <f>IF(AND(I1317&lt;&gt;0,I1317&lt;&gt;""),IF(TRIM(SUBSTITUTE(B1317,CHAR(160),""))="","",IF(ISNUMBER(MATCH(TRIM(SUBSTITUTE(B1317,CHAR(160),"")),'Look Up Values'!$B$2:$B$500,0)),"","Origin error")),"")</f>
        <v/>
      </c>
      <c r="O1317" s="242" t="str">
        <f>IF(AND(I1317&lt;&gt;0,I1317&lt;&gt;""),IF(C1317="","",IF(AND(ISNUMBER(--LEFT(C1317,FIND(" ",C1317&amp;" ")-1)),OR(LEN(LEFT(C1317,FIND(" ",C1317&amp;" ")-1))=6,LEN(LEFT(C1317,FIND(" ",C1317&amp;" ")-1))=7),OR(ISNUMBER(MATCH(LEFT(C1317,FIND(" ",C1317&amp;" ")-1),'Look Up Values'!$G$2:$G$1000,0)),ISNUMBER(MATCH(LEFT(C1317,FIND(" ",C1317&amp;" ")-1),'Look Up Values'!$AE$2:$AE$2000,0)))),"","EWC error")),"")</f>
        <v/>
      </c>
      <c r="P1317" s="242" t="str" cm="1">
        <f t="array" ref="P1317">IF(AND(I1317&lt;&gt;0,I1317&lt;&gt;""),IF(D1317="","",IF(ISNUMBER(MATCH(SUBSTITUTE(D1317," ",""),SUBSTITUTE('Look Up Values'!$S$2:$S$120," ",""),0)),"","D&amp;R error")),"")</f>
        <v/>
      </c>
      <c r="Q1317" s="242" t="str" cm="1">
        <f t="array" ref="Q1317">IF(AND(I1317&lt;&gt;0,I1317&lt;&gt;""),IF(G1317="","",IF(ISNUMBER(MATCH(SUBSTITUTE(G1317," ",""),SUBSTITUTE('Look Up Values'!$I$2:$I$10," ",""),0)),"","State error")),"")</f>
        <v/>
      </c>
      <c r="R1317" s="260" t="str">
        <f t="shared" si="41"/>
        <v/>
      </c>
    </row>
    <row r="1318" spans="1:18" ht="15.75">
      <c r="A1318" s="250">
        <v>1311</v>
      </c>
      <c r="B1318" s="198"/>
      <c r="C1318" s="25"/>
      <c r="D1318" s="25"/>
      <c r="E1318" s="25"/>
      <c r="F1318" s="25"/>
      <c r="G1318" s="26"/>
      <c r="H1318" s="27"/>
      <c r="I1318" s="28"/>
      <c r="J1318" s="430"/>
      <c r="K1318" s="48"/>
      <c r="L1318" s="457" t="str">
        <f t="shared" si="40"/>
        <v/>
      </c>
      <c r="M1318" s="245" cm="1">
        <f t="array" ref="M1318">SUMPRODUCT(--(N1318:Q1318&lt;&gt;"")) + IF(TRIM(R1318)="",0,LEN(R1318)-LEN(SUBSTITUTE(R1318,",",""))+1)</f>
        <v>0</v>
      </c>
      <c r="N1318" s="242" t="str">
        <f>IF(AND(I1318&lt;&gt;0,I1318&lt;&gt;""),IF(TRIM(SUBSTITUTE(B1318,CHAR(160),""))="","",IF(ISNUMBER(MATCH(TRIM(SUBSTITUTE(B1318,CHAR(160),"")),'Look Up Values'!$B$2:$B$500,0)),"","Origin error")),"")</f>
        <v/>
      </c>
      <c r="O1318" s="242" t="str">
        <f>IF(AND(I1318&lt;&gt;0,I1318&lt;&gt;""),IF(C1318="","",IF(AND(ISNUMBER(--LEFT(C1318,FIND(" ",C1318&amp;" ")-1)),OR(LEN(LEFT(C1318,FIND(" ",C1318&amp;" ")-1))=6,LEN(LEFT(C1318,FIND(" ",C1318&amp;" ")-1))=7),OR(ISNUMBER(MATCH(LEFT(C1318,FIND(" ",C1318&amp;" ")-1),'Look Up Values'!$G$2:$G$1000,0)),ISNUMBER(MATCH(LEFT(C1318,FIND(" ",C1318&amp;" ")-1),'Look Up Values'!$AE$2:$AE$2000,0)))),"","EWC error")),"")</f>
        <v/>
      </c>
      <c r="P1318" s="242" t="str" cm="1">
        <f t="array" ref="P1318">IF(AND(I1318&lt;&gt;0,I1318&lt;&gt;""),IF(D1318="","",IF(ISNUMBER(MATCH(SUBSTITUTE(D1318," ",""),SUBSTITUTE('Look Up Values'!$S$2:$S$120," ",""),0)),"","D&amp;R error")),"")</f>
        <v/>
      </c>
      <c r="Q1318" s="242" t="str" cm="1">
        <f t="array" ref="Q1318">IF(AND(I1318&lt;&gt;0,I1318&lt;&gt;""),IF(G1318="","",IF(ISNUMBER(MATCH(SUBSTITUTE(G1318," ",""),SUBSTITUTE('Look Up Values'!$I$2:$I$10," ",""),0)),"","State error")),"")</f>
        <v/>
      </c>
      <c r="R1318" s="260" t="str">
        <f t="shared" si="41"/>
        <v/>
      </c>
    </row>
    <row r="1319" spans="1:18" ht="15.75">
      <c r="A1319" s="250">
        <v>1312</v>
      </c>
      <c r="B1319" s="198"/>
      <c r="C1319" s="25"/>
      <c r="D1319" s="25"/>
      <c r="E1319" s="25"/>
      <c r="F1319" s="25"/>
      <c r="G1319" s="26"/>
      <c r="H1319" s="27"/>
      <c r="I1319" s="28"/>
      <c r="J1319" s="430"/>
      <c r="K1319" s="48"/>
      <c r="L1319" s="457" t="str">
        <f t="shared" si="40"/>
        <v/>
      </c>
      <c r="M1319" s="245" cm="1">
        <f t="array" ref="M1319">SUMPRODUCT(--(N1319:Q1319&lt;&gt;"")) + IF(TRIM(R1319)="",0,LEN(R1319)-LEN(SUBSTITUTE(R1319,",",""))+1)</f>
        <v>0</v>
      </c>
      <c r="N1319" s="242" t="str">
        <f>IF(AND(I1319&lt;&gt;0,I1319&lt;&gt;""),IF(TRIM(SUBSTITUTE(B1319,CHAR(160),""))="","",IF(ISNUMBER(MATCH(TRIM(SUBSTITUTE(B1319,CHAR(160),"")),'Look Up Values'!$B$2:$B$500,0)),"","Origin error")),"")</f>
        <v/>
      </c>
      <c r="O1319" s="242" t="str">
        <f>IF(AND(I1319&lt;&gt;0,I1319&lt;&gt;""),IF(C1319="","",IF(AND(ISNUMBER(--LEFT(C1319,FIND(" ",C1319&amp;" ")-1)),OR(LEN(LEFT(C1319,FIND(" ",C1319&amp;" ")-1))=6,LEN(LEFT(C1319,FIND(" ",C1319&amp;" ")-1))=7),OR(ISNUMBER(MATCH(LEFT(C1319,FIND(" ",C1319&amp;" ")-1),'Look Up Values'!$G$2:$G$1000,0)),ISNUMBER(MATCH(LEFT(C1319,FIND(" ",C1319&amp;" ")-1),'Look Up Values'!$AE$2:$AE$2000,0)))),"","EWC error")),"")</f>
        <v/>
      </c>
      <c r="P1319" s="242" t="str" cm="1">
        <f t="array" ref="P1319">IF(AND(I1319&lt;&gt;0,I1319&lt;&gt;""),IF(D1319="","",IF(ISNUMBER(MATCH(SUBSTITUTE(D1319," ",""),SUBSTITUTE('Look Up Values'!$S$2:$S$120," ",""),0)),"","D&amp;R error")),"")</f>
        <v/>
      </c>
      <c r="Q1319" s="242" t="str" cm="1">
        <f t="array" ref="Q1319">IF(AND(I1319&lt;&gt;0,I1319&lt;&gt;""),IF(G1319="","",IF(ISNUMBER(MATCH(SUBSTITUTE(G1319," ",""),SUBSTITUTE('Look Up Values'!$I$2:$I$10," ",""),0)),"","State error")),"")</f>
        <v/>
      </c>
      <c r="R1319" s="260" t="str">
        <f t="shared" si="41"/>
        <v/>
      </c>
    </row>
    <row r="1320" spans="1:18" ht="15.75">
      <c r="A1320" s="250">
        <v>1313</v>
      </c>
      <c r="B1320" s="198"/>
      <c r="C1320" s="25"/>
      <c r="D1320" s="25"/>
      <c r="E1320" s="25"/>
      <c r="F1320" s="25"/>
      <c r="G1320" s="26"/>
      <c r="H1320" s="27"/>
      <c r="I1320" s="28"/>
      <c r="J1320" s="430"/>
      <c r="K1320" s="48"/>
      <c r="L1320" s="457" t="str">
        <f t="shared" si="40"/>
        <v/>
      </c>
      <c r="M1320" s="245" cm="1">
        <f t="array" ref="M1320">SUMPRODUCT(--(N1320:Q1320&lt;&gt;"")) + IF(TRIM(R1320)="",0,LEN(R1320)-LEN(SUBSTITUTE(R1320,",",""))+1)</f>
        <v>0</v>
      </c>
      <c r="N1320" s="242" t="str">
        <f>IF(AND(I1320&lt;&gt;0,I1320&lt;&gt;""),IF(TRIM(SUBSTITUTE(B1320,CHAR(160),""))="","",IF(ISNUMBER(MATCH(TRIM(SUBSTITUTE(B1320,CHAR(160),"")),'Look Up Values'!$B$2:$B$500,0)),"","Origin error")),"")</f>
        <v/>
      </c>
      <c r="O1320" s="242" t="str">
        <f>IF(AND(I1320&lt;&gt;0,I1320&lt;&gt;""),IF(C1320="","",IF(AND(ISNUMBER(--LEFT(C1320,FIND(" ",C1320&amp;" ")-1)),OR(LEN(LEFT(C1320,FIND(" ",C1320&amp;" ")-1))=6,LEN(LEFT(C1320,FIND(" ",C1320&amp;" ")-1))=7),OR(ISNUMBER(MATCH(LEFT(C1320,FIND(" ",C1320&amp;" ")-1),'Look Up Values'!$G$2:$G$1000,0)),ISNUMBER(MATCH(LEFT(C1320,FIND(" ",C1320&amp;" ")-1),'Look Up Values'!$AE$2:$AE$2000,0)))),"","EWC error")),"")</f>
        <v/>
      </c>
      <c r="P1320" s="242" t="str" cm="1">
        <f t="array" ref="P1320">IF(AND(I1320&lt;&gt;0,I1320&lt;&gt;""),IF(D1320="","",IF(ISNUMBER(MATCH(SUBSTITUTE(D1320," ",""),SUBSTITUTE('Look Up Values'!$S$2:$S$120," ",""),0)),"","D&amp;R error")),"")</f>
        <v/>
      </c>
      <c r="Q1320" s="242" t="str" cm="1">
        <f t="array" ref="Q1320">IF(AND(I1320&lt;&gt;0,I1320&lt;&gt;""),IF(G1320="","",IF(ISNUMBER(MATCH(SUBSTITUTE(G1320," ",""),SUBSTITUTE('Look Up Values'!$I$2:$I$10," ",""),0)),"","State error")),"")</f>
        <v/>
      </c>
      <c r="R1320" s="260" t="str">
        <f t="shared" si="41"/>
        <v/>
      </c>
    </row>
    <row r="1321" spans="1:18" ht="15.75">
      <c r="A1321" s="250">
        <v>1314</v>
      </c>
      <c r="B1321" s="198"/>
      <c r="C1321" s="25"/>
      <c r="D1321" s="25"/>
      <c r="E1321" s="25"/>
      <c r="F1321" s="25"/>
      <c r="G1321" s="26"/>
      <c r="H1321" s="27"/>
      <c r="I1321" s="28"/>
      <c r="J1321" s="430"/>
      <c r="K1321" s="48"/>
      <c r="L1321" s="457" t="str">
        <f t="shared" si="40"/>
        <v/>
      </c>
      <c r="M1321" s="245" cm="1">
        <f t="array" ref="M1321">SUMPRODUCT(--(N1321:Q1321&lt;&gt;"")) + IF(TRIM(R1321)="",0,LEN(R1321)-LEN(SUBSTITUTE(R1321,",",""))+1)</f>
        <v>0</v>
      </c>
      <c r="N1321" s="242" t="str">
        <f>IF(AND(I1321&lt;&gt;0,I1321&lt;&gt;""),IF(TRIM(SUBSTITUTE(B1321,CHAR(160),""))="","",IF(ISNUMBER(MATCH(TRIM(SUBSTITUTE(B1321,CHAR(160),"")),'Look Up Values'!$B$2:$B$500,0)),"","Origin error")),"")</f>
        <v/>
      </c>
      <c r="O1321" s="242" t="str">
        <f>IF(AND(I1321&lt;&gt;0,I1321&lt;&gt;""),IF(C1321="","",IF(AND(ISNUMBER(--LEFT(C1321,FIND(" ",C1321&amp;" ")-1)),OR(LEN(LEFT(C1321,FIND(" ",C1321&amp;" ")-1))=6,LEN(LEFT(C1321,FIND(" ",C1321&amp;" ")-1))=7),OR(ISNUMBER(MATCH(LEFT(C1321,FIND(" ",C1321&amp;" ")-1),'Look Up Values'!$G$2:$G$1000,0)),ISNUMBER(MATCH(LEFT(C1321,FIND(" ",C1321&amp;" ")-1),'Look Up Values'!$AE$2:$AE$2000,0)))),"","EWC error")),"")</f>
        <v/>
      </c>
      <c r="P1321" s="242" t="str" cm="1">
        <f t="array" ref="P1321">IF(AND(I1321&lt;&gt;0,I1321&lt;&gt;""),IF(D1321="","",IF(ISNUMBER(MATCH(SUBSTITUTE(D1321," ",""),SUBSTITUTE('Look Up Values'!$S$2:$S$120," ",""),0)),"","D&amp;R error")),"")</f>
        <v/>
      </c>
      <c r="Q1321" s="242" t="str" cm="1">
        <f t="array" ref="Q1321">IF(AND(I1321&lt;&gt;0,I1321&lt;&gt;""),IF(G1321="","",IF(ISNUMBER(MATCH(SUBSTITUTE(G1321," ",""),SUBSTITUTE('Look Up Values'!$I$2:$I$10," ",""),0)),"","State error")),"")</f>
        <v/>
      </c>
      <c r="R1321" s="260" t="str">
        <f t="shared" si="41"/>
        <v/>
      </c>
    </row>
    <row r="1322" spans="1:18" ht="15.75">
      <c r="A1322" s="250">
        <v>1315</v>
      </c>
      <c r="B1322" s="198"/>
      <c r="C1322" s="25"/>
      <c r="D1322" s="25"/>
      <c r="E1322" s="25"/>
      <c r="F1322" s="25"/>
      <c r="G1322" s="26"/>
      <c r="H1322" s="27"/>
      <c r="I1322" s="28"/>
      <c r="J1322" s="430"/>
      <c r="K1322" s="48"/>
      <c r="L1322" s="457" t="str">
        <f t="shared" si="40"/>
        <v/>
      </c>
      <c r="M1322" s="245" cm="1">
        <f t="array" ref="M1322">SUMPRODUCT(--(N1322:Q1322&lt;&gt;"")) + IF(TRIM(R1322)="",0,LEN(R1322)-LEN(SUBSTITUTE(R1322,",",""))+1)</f>
        <v>0</v>
      </c>
      <c r="N1322" s="242" t="str">
        <f>IF(AND(I1322&lt;&gt;0,I1322&lt;&gt;""),IF(TRIM(SUBSTITUTE(B1322,CHAR(160),""))="","",IF(ISNUMBER(MATCH(TRIM(SUBSTITUTE(B1322,CHAR(160),"")),'Look Up Values'!$B$2:$B$500,0)),"","Origin error")),"")</f>
        <v/>
      </c>
      <c r="O1322" s="242" t="str">
        <f>IF(AND(I1322&lt;&gt;0,I1322&lt;&gt;""),IF(C1322="","",IF(AND(ISNUMBER(--LEFT(C1322,FIND(" ",C1322&amp;" ")-1)),OR(LEN(LEFT(C1322,FIND(" ",C1322&amp;" ")-1))=6,LEN(LEFT(C1322,FIND(" ",C1322&amp;" ")-1))=7),OR(ISNUMBER(MATCH(LEFT(C1322,FIND(" ",C1322&amp;" ")-1),'Look Up Values'!$G$2:$G$1000,0)),ISNUMBER(MATCH(LEFT(C1322,FIND(" ",C1322&amp;" ")-1),'Look Up Values'!$AE$2:$AE$2000,0)))),"","EWC error")),"")</f>
        <v/>
      </c>
      <c r="P1322" s="242" t="str" cm="1">
        <f t="array" ref="P1322">IF(AND(I1322&lt;&gt;0,I1322&lt;&gt;""),IF(D1322="","",IF(ISNUMBER(MATCH(SUBSTITUTE(D1322," ",""),SUBSTITUTE('Look Up Values'!$S$2:$S$120," ",""),0)),"","D&amp;R error")),"")</f>
        <v/>
      </c>
      <c r="Q1322" s="242" t="str" cm="1">
        <f t="array" ref="Q1322">IF(AND(I1322&lt;&gt;0,I1322&lt;&gt;""),IF(G1322="","",IF(ISNUMBER(MATCH(SUBSTITUTE(G1322," ",""),SUBSTITUTE('Look Up Values'!$I$2:$I$10," ",""),0)),"","State error")),"")</f>
        <v/>
      </c>
      <c r="R1322" s="260" t="str">
        <f t="shared" si="41"/>
        <v/>
      </c>
    </row>
    <row r="1323" spans="1:18" ht="15.75">
      <c r="A1323" s="250">
        <v>1316</v>
      </c>
      <c r="B1323" s="198"/>
      <c r="C1323" s="25"/>
      <c r="D1323" s="25"/>
      <c r="E1323" s="25"/>
      <c r="F1323" s="25"/>
      <c r="G1323" s="26"/>
      <c r="H1323" s="27"/>
      <c r="I1323" s="28"/>
      <c r="J1323" s="430"/>
      <c r="K1323" s="48"/>
      <c r="L1323" s="457" t="str">
        <f t="shared" si="40"/>
        <v/>
      </c>
      <c r="M1323" s="245" cm="1">
        <f t="array" ref="M1323">SUMPRODUCT(--(N1323:Q1323&lt;&gt;"")) + IF(TRIM(R1323)="",0,LEN(R1323)-LEN(SUBSTITUTE(R1323,",",""))+1)</f>
        <v>0</v>
      </c>
      <c r="N1323" s="242" t="str">
        <f>IF(AND(I1323&lt;&gt;0,I1323&lt;&gt;""),IF(TRIM(SUBSTITUTE(B1323,CHAR(160),""))="","",IF(ISNUMBER(MATCH(TRIM(SUBSTITUTE(B1323,CHAR(160),"")),'Look Up Values'!$B$2:$B$500,0)),"","Origin error")),"")</f>
        <v/>
      </c>
      <c r="O1323" s="242" t="str">
        <f>IF(AND(I1323&lt;&gt;0,I1323&lt;&gt;""),IF(C1323="","",IF(AND(ISNUMBER(--LEFT(C1323,FIND(" ",C1323&amp;" ")-1)),OR(LEN(LEFT(C1323,FIND(" ",C1323&amp;" ")-1))=6,LEN(LEFT(C1323,FIND(" ",C1323&amp;" ")-1))=7),OR(ISNUMBER(MATCH(LEFT(C1323,FIND(" ",C1323&amp;" ")-1),'Look Up Values'!$G$2:$G$1000,0)),ISNUMBER(MATCH(LEFT(C1323,FIND(" ",C1323&amp;" ")-1),'Look Up Values'!$AE$2:$AE$2000,0)))),"","EWC error")),"")</f>
        <v/>
      </c>
      <c r="P1323" s="242" t="str" cm="1">
        <f t="array" ref="P1323">IF(AND(I1323&lt;&gt;0,I1323&lt;&gt;""),IF(D1323="","",IF(ISNUMBER(MATCH(SUBSTITUTE(D1323," ",""),SUBSTITUTE('Look Up Values'!$S$2:$S$120," ",""),0)),"","D&amp;R error")),"")</f>
        <v/>
      </c>
      <c r="Q1323" s="242" t="str" cm="1">
        <f t="array" ref="Q1323">IF(AND(I1323&lt;&gt;0,I1323&lt;&gt;""),IF(G1323="","",IF(ISNUMBER(MATCH(SUBSTITUTE(G1323," ",""),SUBSTITUTE('Look Up Values'!$I$2:$I$10," ",""),0)),"","State error")),"")</f>
        <v/>
      </c>
      <c r="R1323" s="260" t="str">
        <f t="shared" si="41"/>
        <v/>
      </c>
    </row>
    <row r="1324" spans="1:18" ht="15.75">
      <c r="A1324" s="250">
        <v>1317</v>
      </c>
      <c r="B1324" s="198"/>
      <c r="C1324" s="25"/>
      <c r="D1324" s="25"/>
      <c r="E1324" s="25"/>
      <c r="F1324" s="25"/>
      <c r="G1324" s="26"/>
      <c r="H1324" s="27"/>
      <c r="I1324" s="28"/>
      <c r="J1324" s="430"/>
      <c r="K1324" s="48"/>
      <c r="L1324" s="457" t="str">
        <f t="shared" si="40"/>
        <v/>
      </c>
      <c r="M1324" s="245" cm="1">
        <f t="array" ref="M1324">SUMPRODUCT(--(N1324:Q1324&lt;&gt;"")) + IF(TRIM(R1324)="",0,LEN(R1324)-LEN(SUBSTITUTE(R1324,",",""))+1)</f>
        <v>0</v>
      </c>
      <c r="N1324" s="242" t="str">
        <f>IF(AND(I1324&lt;&gt;0,I1324&lt;&gt;""),IF(TRIM(SUBSTITUTE(B1324,CHAR(160),""))="","",IF(ISNUMBER(MATCH(TRIM(SUBSTITUTE(B1324,CHAR(160),"")),'Look Up Values'!$B$2:$B$500,0)),"","Origin error")),"")</f>
        <v/>
      </c>
      <c r="O1324" s="242" t="str">
        <f>IF(AND(I1324&lt;&gt;0,I1324&lt;&gt;""),IF(C1324="","",IF(AND(ISNUMBER(--LEFT(C1324,FIND(" ",C1324&amp;" ")-1)),OR(LEN(LEFT(C1324,FIND(" ",C1324&amp;" ")-1))=6,LEN(LEFT(C1324,FIND(" ",C1324&amp;" ")-1))=7),OR(ISNUMBER(MATCH(LEFT(C1324,FIND(" ",C1324&amp;" ")-1),'Look Up Values'!$G$2:$G$1000,0)),ISNUMBER(MATCH(LEFT(C1324,FIND(" ",C1324&amp;" ")-1),'Look Up Values'!$AE$2:$AE$2000,0)))),"","EWC error")),"")</f>
        <v/>
      </c>
      <c r="P1324" s="242" t="str" cm="1">
        <f t="array" ref="P1324">IF(AND(I1324&lt;&gt;0,I1324&lt;&gt;""),IF(D1324="","",IF(ISNUMBER(MATCH(SUBSTITUTE(D1324," ",""),SUBSTITUTE('Look Up Values'!$S$2:$S$120," ",""),0)),"","D&amp;R error")),"")</f>
        <v/>
      </c>
      <c r="Q1324" s="242" t="str" cm="1">
        <f t="array" ref="Q1324">IF(AND(I1324&lt;&gt;0,I1324&lt;&gt;""),IF(G1324="","",IF(ISNUMBER(MATCH(SUBSTITUTE(G1324," ",""),SUBSTITUTE('Look Up Values'!$I$2:$I$10," ",""),0)),"","State error")),"")</f>
        <v/>
      </c>
      <c r="R1324" s="260" t="str">
        <f t="shared" si="41"/>
        <v/>
      </c>
    </row>
    <row r="1325" spans="1:18" ht="15.75">
      <c r="A1325" s="250">
        <v>1318</v>
      </c>
      <c r="B1325" s="198"/>
      <c r="C1325" s="25"/>
      <c r="D1325" s="25"/>
      <c r="E1325" s="25"/>
      <c r="F1325" s="25"/>
      <c r="G1325" s="26"/>
      <c r="H1325" s="27"/>
      <c r="I1325" s="28"/>
      <c r="J1325" s="430"/>
      <c r="K1325" s="48"/>
      <c r="L1325" s="457" t="str">
        <f t="shared" si="40"/>
        <v/>
      </c>
      <c r="M1325" s="245" cm="1">
        <f t="array" ref="M1325">SUMPRODUCT(--(N1325:Q1325&lt;&gt;"")) + IF(TRIM(R1325)="",0,LEN(R1325)-LEN(SUBSTITUTE(R1325,",",""))+1)</f>
        <v>0</v>
      </c>
      <c r="N1325" s="242" t="str">
        <f>IF(AND(I1325&lt;&gt;0,I1325&lt;&gt;""),IF(TRIM(SUBSTITUTE(B1325,CHAR(160),""))="","",IF(ISNUMBER(MATCH(TRIM(SUBSTITUTE(B1325,CHAR(160),"")),'Look Up Values'!$B$2:$B$500,0)),"","Origin error")),"")</f>
        <v/>
      </c>
      <c r="O1325" s="242" t="str">
        <f>IF(AND(I1325&lt;&gt;0,I1325&lt;&gt;""),IF(C1325="","",IF(AND(ISNUMBER(--LEFT(C1325,FIND(" ",C1325&amp;" ")-1)),OR(LEN(LEFT(C1325,FIND(" ",C1325&amp;" ")-1))=6,LEN(LEFT(C1325,FIND(" ",C1325&amp;" ")-1))=7),OR(ISNUMBER(MATCH(LEFT(C1325,FIND(" ",C1325&amp;" ")-1),'Look Up Values'!$G$2:$G$1000,0)),ISNUMBER(MATCH(LEFT(C1325,FIND(" ",C1325&amp;" ")-1),'Look Up Values'!$AE$2:$AE$2000,0)))),"","EWC error")),"")</f>
        <v/>
      </c>
      <c r="P1325" s="242" t="str" cm="1">
        <f t="array" ref="P1325">IF(AND(I1325&lt;&gt;0,I1325&lt;&gt;""),IF(D1325="","",IF(ISNUMBER(MATCH(SUBSTITUTE(D1325," ",""),SUBSTITUTE('Look Up Values'!$S$2:$S$120," ",""),0)),"","D&amp;R error")),"")</f>
        <v/>
      </c>
      <c r="Q1325" s="242" t="str" cm="1">
        <f t="array" ref="Q1325">IF(AND(I1325&lt;&gt;0,I1325&lt;&gt;""),IF(G1325="","",IF(ISNUMBER(MATCH(SUBSTITUTE(G1325," ",""),SUBSTITUTE('Look Up Values'!$I$2:$I$10," ",""),0)),"","State error")),"")</f>
        <v/>
      </c>
      <c r="R1325" s="260" t="str">
        <f t="shared" si="41"/>
        <v/>
      </c>
    </row>
    <row r="1326" spans="1:18" ht="15.75">
      <c r="A1326" s="250">
        <v>1319</v>
      </c>
      <c r="B1326" s="198"/>
      <c r="C1326" s="25"/>
      <c r="D1326" s="25"/>
      <c r="E1326" s="25"/>
      <c r="F1326" s="25"/>
      <c r="G1326" s="26"/>
      <c r="H1326" s="27"/>
      <c r="I1326" s="28"/>
      <c r="J1326" s="430"/>
      <c r="K1326" s="48"/>
      <c r="L1326" s="457" t="str">
        <f t="shared" si="40"/>
        <v/>
      </c>
      <c r="M1326" s="245" cm="1">
        <f t="array" ref="M1326">SUMPRODUCT(--(N1326:Q1326&lt;&gt;"")) + IF(TRIM(R1326)="",0,LEN(R1326)-LEN(SUBSTITUTE(R1326,",",""))+1)</f>
        <v>0</v>
      </c>
      <c r="N1326" s="242" t="str">
        <f>IF(AND(I1326&lt;&gt;0,I1326&lt;&gt;""),IF(TRIM(SUBSTITUTE(B1326,CHAR(160),""))="","",IF(ISNUMBER(MATCH(TRIM(SUBSTITUTE(B1326,CHAR(160),"")),'Look Up Values'!$B$2:$B$500,0)),"","Origin error")),"")</f>
        <v/>
      </c>
      <c r="O1326" s="242" t="str">
        <f>IF(AND(I1326&lt;&gt;0,I1326&lt;&gt;""),IF(C1326="","",IF(AND(ISNUMBER(--LEFT(C1326,FIND(" ",C1326&amp;" ")-1)),OR(LEN(LEFT(C1326,FIND(" ",C1326&amp;" ")-1))=6,LEN(LEFT(C1326,FIND(" ",C1326&amp;" ")-1))=7),OR(ISNUMBER(MATCH(LEFT(C1326,FIND(" ",C1326&amp;" ")-1),'Look Up Values'!$G$2:$G$1000,0)),ISNUMBER(MATCH(LEFT(C1326,FIND(" ",C1326&amp;" ")-1),'Look Up Values'!$AE$2:$AE$2000,0)))),"","EWC error")),"")</f>
        <v/>
      </c>
      <c r="P1326" s="242" t="str" cm="1">
        <f t="array" ref="P1326">IF(AND(I1326&lt;&gt;0,I1326&lt;&gt;""),IF(D1326="","",IF(ISNUMBER(MATCH(SUBSTITUTE(D1326," ",""),SUBSTITUTE('Look Up Values'!$S$2:$S$120," ",""),0)),"","D&amp;R error")),"")</f>
        <v/>
      </c>
      <c r="Q1326" s="242" t="str" cm="1">
        <f t="array" ref="Q1326">IF(AND(I1326&lt;&gt;0,I1326&lt;&gt;""),IF(G1326="","",IF(ISNUMBER(MATCH(SUBSTITUTE(G1326," ",""),SUBSTITUTE('Look Up Values'!$I$2:$I$10," ",""),0)),"","State error")),"")</f>
        <v/>
      </c>
      <c r="R1326" s="260" t="str">
        <f t="shared" si="41"/>
        <v/>
      </c>
    </row>
    <row r="1327" spans="1:18" ht="15.75">
      <c r="A1327" s="250">
        <v>1320</v>
      </c>
      <c r="B1327" s="198"/>
      <c r="C1327" s="25"/>
      <c r="D1327" s="25"/>
      <c r="E1327" s="25"/>
      <c r="F1327" s="25"/>
      <c r="G1327" s="26"/>
      <c r="H1327" s="27"/>
      <c r="I1327" s="28"/>
      <c r="J1327" s="430"/>
      <c r="K1327" s="48"/>
      <c r="L1327" s="457" t="str">
        <f t="shared" si="40"/>
        <v/>
      </c>
      <c r="M1327" s="245" cm="1">
        <f t="array" ref="M1327">SUMPRODUCT(--(N1327:Q1327&lt;&gt;"")) + IF(TRIM(R1327)="",0,LEN(R1327)-LEN(SUBSTITUTE(R1327,",",""))+1)</f>
        <v>0</v>
      </c>
      <c r="N1327" s="242" t="str">
        <f>IF(AND(I1327&lt;&gt;0,I1327&lt;&gt;""),IF(TRIM(SUBSTITUTE(B1327,CHAR(160),""))="","",IF(ISNUMBER(MATCH(TRIM(SUBSTITUTE(B1327,CHAR(160),"")),'Look Up Values'!$B$2:$B$500,0)),"","Origin error")),"")</f>
        <v/>
      </c>
      <c r="O1327" s="242" t="str">
        <f>IF(AND(I1327&lt;&gt;0,I1327&lt;&gt;""),IF(C1327="","",IF(AND(ISNUMBER(--LEFT(C1327,FIND(" ",C1327&amp;" ")-1)),OR(LEN(LEFT(C1327,FIND(" ",C1327&amp;" ")-1))=6,LEN(LEFT(C1327,FIND(" ",C1327&amp;" ")-1))=7),OR(ISNUMBER(MATCH(LEFT(C1327,FIND(" ",C1327&amp;" ")-1),'Look Up Values'!$G$2:$G$1000,0)),ISNUMBER(MATCH(LEFT(C1327,FIND(" ",C1327&amp;" ")-1),'Look Up Values'!$AE$2:$AE$2000,0)))),"","EWC error")),"")</f>
        <v/>
      </c>
      <c r="P1327" s="242" t="str" cm="1">
        <f t="array" ref="P1327">IF(AND(I1327&lt;&gt;0,I1327&lt;&gt;""),IF(D1327="","",IF(ISNUMBER(MATCH(SUBSTITUTE(D1327," ",""),SUBSTITUTE('Look Up Values'!$S$2:$S$120," ",""),0)),"","D&amp;R error")),"")</f>
        <v/>
      </c>
      <c r="Q1327" s="242" t="str" cm="1">
        <f t="array" ref="Q1327">IF(AND(I1327&lt;&gt;0,I1327&lt;&gt;""),IF(G1327="","",IF(ISNUMBER(MATCH(SUBSTITUTE(G1327," ",""),SUBSTITUTE('Look Up Values'!$I$2:$I$10," ",""),0)),"","State error")),"")</f>
        <v/>
      </c>
      <c r="R1327" s="260" t="str">
        <f t="shared" si="41"/>
        <v/>
      </c>
    </row>
    <row r="1328" spans="1:18" ht="15.75">
      <c r="A1328" s="250">
        <v>1321</v>
      </c>
      <c r="B1328" s="198"/>
      <c r="C1328" s="25"/>
      <c r="D1328" s="25"/>
      <c r="E1328" s="25"/>
      <c r="F1328" s="25"/>
      <c r="G1328" s="26"/>
      <c r="H1328" s="27"/>
      <c r="I1328" s="28"/>
      <c r="J1328" s="430"/>
      <c r="K1328" s="48"/>
      <c r="L1328" s="457" t="str">
        <f t="shared" si="40"/>
        <v/>
      </c>
      <c r="M1328" s="245" cm="1">
        <f t="array" ref="M1328">SUMPRODUCT(--(N1328:Q1328&lt;&gt;"")) + IF(TRIM(R1328)="",0,LEN(R1328)-LEN(SUBSTITUTE(R1328,",",""))+1)</f>
        <v>0</v>
      </c>
      <c r="N1328" s="242" t="str">
        <f>IF(AND(I1328&lt;&gt;0,I1328&lt;&gt;""),IF(TRIM(SUBSTITUTE(B1328,CHAR(160),""))="","",IF(ISNUMBER(MATCH(TRIM(SUBSTITUTE(B1328,CHAR(160),"")),'Look Up Values'!$B$2:$B$500,0)),"","Origin error")),"")</f>
        <v/>
      </c>
      <c r="O1328" s="242" t="str">
        <f>IF(AND(I1328&lt;&gt;0,I1328&lt;&gt;""),IF(C1328="","",IF(AND(ISNUMBER(--LEFT(C1328,FIND(" ",C1328&amp;" ")-1)),OR(LEN(LEFT(C1328,FIND(" ",C1328&amp;" ")-1))=6,LEN(LEFT(C1328,FIND(" ",C1328&amp;" ")-1))=7),OR(ISNUMBER(MATCH(LEFT(C1328,FIND(" ",C1328&amp;" ")-1),'Look Up Values'!$G$2:$G$1000,0)),ISNUMBER(MATCH(LEFT(C1328,FIND(" ",C1328&amp;" ")-1),'Look Up Values'!$AE$2:$AE$2000,0)))),"","EWC error")),"")</f>
        <v/>
      </c>
      <c r="P1328" s="242" t="str" cm="1">
        <f t="array" ref="P1328">IF(AND(I1328&lt;&gt;0,I1328&lt;&gt;""),IF(D1328="","",IF(ISNUMBER(MATCH(SUBSTITUTE(D1328," ",""),SUBSTITUTE('Look Up Values'!$S$2:$S$120," ",""),0)),"","D&amp;R error")),"")</f>
        <v/>
      </c>
      <c r="Q1328" s="242" t="str" cm="1">
        <f t="array" ref="Q1328">IF(AND(I1328&lt;&gt;0,I1328&lt;&gt;""),IF(G1328="","",IF(ISNUMBER(MATCH(SUBSTITUTE(G1328," ",""),SUBSTITUTE('Look Up Values'!$I$2:$I$10," ",""),0)),"","State error")),"")</f>
        <v/>
      </c>
      <c r="R1328" s="260" t="str">
        <f t="shared" si="41"/>
        <v/>
      </c>
    </row>
    <row r="1329" spans="1:18" ht="15.75">
      <c r="A1329" s="250">
        <v>1322</v>
      </c>
      <c r="B1329" s="198"/>
      <c r="C1329" s="25"/>
      <c r="D1329" s="25"/>
      <c r="E1329" s="25"/>
      <c r="F1329" s="25"/>
      <c r="G1329" s="26"/>
      <c r="H1329" s="27"/>
      <c r="I1329" s="28"/>
      <c r="J1329" s="430"/>
      <c r="K1329" s="48"/>
      <c r="L1329" s="457" t="str">
        <f t="shared" si="40"/>
        <v/>
      </c>
      <c r="M1329" s="245" cm="1">
        <f t="array" ref="M1329">SUMPRODUCT(--(N1329:Q1329&lt;&gt;"")) + IF(TRIM(R1329)="",0,LEN(R1329)-LEN(SUBSTITUTE(R1329,",",""))+1)</f>
        <v>0</v>
      </c>
      <c r="N1329" s="242" t="str">
        <f>IF(AND(I1329&lt;&gt;0,I1329&lt;&gt;""),IF(TRIM(SUBSTITUTE(B1329,CHAR(160),""))="","",IF(ISNUMBER(MATCH(TRIM(SUBSTITUTE(B1329,CHAR(160),"")),'Look Up Values'!$B$2:$B$500,0)),"","Origin error")),"")</f>
        <v/>
      </c>
      <c r="O1329" s="242" t="str">
        <f>IF(AND(I1329&lt;&gt;0,I1329&lt;&gt;""),IF(C1329="","",IF(AND(ISNUMBER(--LEFT(C1329,FIND(" ",C1329&amp;" ")-1)),OR(LEN(LEFT(C1329,FIND(" ",C1329&amp;" ")-1))=6,LEN(LEFT(C1329,FIND(" ",C1329&amp;" ")-1))=7),OR(ISNUMBER(MATCH(LEFT(C1329,FIND(" ",C1329&amp;" ")-1),'Look Up Values'!$G$2:$G$1000,0)),ISNUMBER(MATCH(LEFT(C1329,FIND(" ",C1329&amp;" ")-1),'Look Up Values'!$AE$2:$AE$2000,0)))),"","EWC error")),"")</f>
        <v/>
      </c>
      <c r="P1329" s="242" t="str" cm="1">
        <f t="array" ref="P1329">IF(AND(I1329&lt;&gt;0,I1329&lt;&gt;""),IF(D1329="","",IF(ISNUMBER(MATCH(SUBSTITUTE(D1329," ",""),SUBSTITUTE('Look Up Values'!$S$2:$S$120," ",""),0)),"","D&amp;R error")),"")</f>
        <v/>
      </c>
      <c r="Q1329" s="242" t="str" cm="1">
        <f t="array" ref="Q1329">IF(AND(I1329&lt;&gt;0,I1329&lt;&gt;""),IF(G1329="","",IF(ISNUMBER(MATCH(SUBSTITUTE(G1329," ",""),SUBSTITUTE('Look Up Values'!$I$2:$I$10," ",""),0)),"","State error")),"")</f>
        <v/>
      </c>
      <c r="R1329" s="260" t="str">
        <f t="shared" si="41"/>
        <v/>
      </c>
    </row>
    <row r="1330" spans="1:18" ht="15.75">
      <c r="A1330" s="250">
        <v>1323</v>
      </c>
      <c r="B1330" s="198"/>
      <c r="C1330" s="25"/>
      <c r="D1330" s="25"/>
      <c r="E1330" s="25"/>
      <c r="F1330" s="25"/>
      <c r="G1330" s="26"/>
      <c r="H1330" s="27"/>
      <c r="I1330" s="28"/>
      <c r="J1330" s="430"/>
      <c r="K1330" s="48"/>
      <c r="L1330" s="457" t="str">
        <f t="shared" si="40"/>
        <v/>
      </c>
      <c r="M1330" s="245" cm="1">
        <f t="array" ref="M1330">SUMPRODUCT(--(N1330:Q1330&lt;&gt;"")) + IF(TRIM(R1330)="",0,LEN(R1330)-LEN(SUBSTITUTE(R1330,",",""))+1)</f>
        <v>0</v>
      </c>
      <c r="N1330" s="242" t="str">
        <f>IF(AND(I1330&lt;&gt;0,I1330&lt;&gt;""),IF(TRIM(SUBSTITUTE(B1330,CHAR(160),""))="","",IF(ISNUMBER(MATCH(TRIM(SUBSTITUTE(B1330,CHAR(160),"")),'Look Up Values'!$B$2:$B$500,0)),"","Origin error")),"")</f>
        <v/>
      </c>
      <c r="O1330" s="242" t="str">
        <f>IF(AND(I1330&lt;&gt;0,I1330&lt;&gt;""),IF(C1330="","",IF(AND(ISNUMBER(--LEFT(C1330,FIND(" ",C1330&amp;" ")-1)),OR(LEN(LEFT(C1330,FIND(" ",C1330&amp;" ")-1))=6,LEN(LEFT(C1330,FIND(" ",C1330&amp;" ")-1))=7),OR(ISNUMBER(MATCH(LEFT(C1330,FIND(" ",C1330&amp;" ")-1),'Look Up Values'!$G$2:$G$1000,0)),ISNUMBER(MATCH(LEFT(C1330,FIND(" ",C1330&amp;" ")-1),'Look Up Values'!$AE$2:$AE$2000,0)))),"","EWC error")),"")</f>
        <v/>
      </c>
      <c r="P1330" s="242" t="str" cm="1">
        <f t="array" ref="P1330">IF(AND(I1330&lt;&gt;0,I1330&lt;&gt;""),IF(D1330="","",IF(ISNUMBER(MATCH(SUBSTITUTE(D1330," ",""),SUBSTITUTE('Look Up Values'!$S$2:$S$120," ",""),0)),"","D&amp;R error")),"")</f>
        <v/>
      </c>
      <c r="Q1330" s="242" t="str" cm="1">
        <f t="array" ref="Q1330">IF(AND(I1330&lt;&gt;0,I1330&lt;&gt;""),IF(G1330="","",IF(ISNUMBER(MATCH(SUBSTITUTE(G1330," ",""),SUBSTITUTE('Look Up Values'!$I$2:$I$10," ",""),0)),"","State error")),"")</f>
        <v/>
      </c>
      <c r="R1330" s="260" t="str">
        <f t="shared" si="41"/>
        <v/>
      </c>
    </row>
    <row r="1331" spans="1:18" ht="15.75">
      <c r="A1331" s="250">
        <v>1324</v>
      </c>
      <c r="B1331" s="198"/>
      <c r="C1331" s="25"/>
      <c r="D1331" s="25"/>
      <c r="E1331" s="25"/>
      <c r="F1331" s="25"/>
      <c r="G1331" s="26"/>
      <c r="H1331" s="27"/>
      <c r="I1331" s="28"/>
      <c r="J1331" s="430"/>
      <c r="K1331" s="48"/>
      <c r="L1331" s="457" t="str">
        <f t="shared" si="40"/>
        <v/>
      </c>
      <c r="M1331" s="245" cm="1">
        <f t="array" ref="M1331">SUMPRODUCT(--(N1331:Q1331&lt;&gt;"")) + IF(TRIM(R1331)="",0,LEN(R1331)-LEN(SUBSTITUTE(R1331,",",""))+1)</f>
        <v>0</v>
      </c>
      <c r="N1331" s="242" t="str">
        <f>IF(AND(I1331&lt;&gt;0,I1331&lt;&gt;""),IF(TRIM(SUBSTITUTE(B1331,CHAR(160),""))="","",IF(ISNUMBER(MATCH(TRIM(SUBSTITUTE(B1331,CHAR(160),"")),'Look Up Values'!$B$2:$B$500,0)),"","Origin error")),"")</f>
        <v/>
      </c>
      <c r="O1331" s="242" t="str">
        <f>IF(AND(I1331&lt;&gt;0,I1331&lt;&gt;""),IF(C1331="","",IF(AND(ISNUMBER(--LEFT(C1331,FIND(" ",C1331&amp;" ")-1)),OR(LEN(LEFT(C1331,FIND(" ",C1331&amp;" ")-1))=6,LEN(LEFT(C1331,FIND(" ",C1331&amp;" ")-1))=7),OR(ISNUMBER(MATCH(LEFT(C1331,FIND(" ",C1331&amp;" ")-1),'Look Up Values'!$G$2:$G$1000,0)),ISNUMBER(MATCH(LEFT(C1331,FIND(" ",C1331&amp;" ")-1),'Look Up Values'!$AE$2:$AE$2000,0)))),"","EWC error")),"")</f>
        <v/>
      </c>
      <c r="P1331" s="242" t="str" cm="1">
        <f t="array" ref="P1331">IF(AND(I1331&lt;&gt;0,I1331&lt;&gt;""),IF(D1331="","",IF(ISNUMBER(MATCH(SUBSTITUTE(D1331," ",""),SUBSTITUTE('Look Up Values'!$S$2:$S$120," ",""),0)),"","D&amp;R error")),"")</f>
        <v/>
      </c>
      <c r="Q1331" s="242" t="str" cm="1">
        <f t="array" ref="Q1331">IF(AND(I1331&lt;&gt;0,I1331&lt;&gt;""),IF(G1331="","",IF(ISNUMBER(MATCH(SUBSTITUTE(G1331," ",""),SUBSTITUTE('Look Up Values'!$I$2:$I$10," ",""),0)),"","State error")),"")</f>
        <v/>
      </c>
      <c r="R1331" s="260" t="str">
        <f t="shared" si="41"/>
        <v/>
      </c>
    </row>
    <row r="1332" spans="1:18" ht="15.75">
      <c r="A1332" s="250">
        <v>1325</v>
      </c>
      <c r="B1332" s="198"/>
      <c r="C1332" s="25"/>
      <c r="D1332" s="25"/>
      <c r="E1332" s="25"/>
      <c r="F1332" s="25"/>
      <c r="G1332" s="26"/>
      <c r="H1332" s="27"/>
      <c r="I1332" s="28"/>
      <c r="J1332" s="430"/>
      <c r="K1332" s="48"/>
      <c r="L1332" s="457" t="str">
        <f t="shared" si="40"/>
        <v/>
      </c>
      <c r="M1332" s="245" cm="1">
        <f t="array" ref="M1332">SUMPRODUCT(--(N1332:Q1332&lt;&gt;"")) + IF(TRIM(R1332)="",0,LEN(R1332)-LEN(SUBSTITUTE(R1332,",",""))+1)</f>
        <v>0</v>
      </c>
      <c r="N1332" s="242" t="str">
        <f>IF(AND(I1332&lt;&gt;0,I1332&lt;&gt;""),IF(TRIM(SUBSTITUTE(B1332,CHAR(160),""))="","",IF(ISNUMBER(MATCH(TRIM(SUBSTITUTE(B1332,CHAR(160),"")),'Look Up Values'!$B$2:$B$500,0)),"","Origin error")),"")</f>
        <v/>
      </c>
      <c r="O1332" s="242" t="str">
        <f>IF(AND(I1332&lt;&gt;0,I1332&lt;&gt;""),IF(C1332="","",IF(AND(ISNUMBER(--LEFT(C1332,FIND(" ",C1332&amp;" ")-1)),OR(LEN(LEFT(C1332,FIND(" ",C1332&amp;" ")-1))=6,LEN(LEFT(C1332,FIND(" ",C1332&amp;" ")-1))=7),OR(ISNUMBER(MATCH(LEFT(C1332,FIND(" ",C1332&amp;" ")-1),'Look Up Values'!$G$2:$G$1000,0)),ISNUMBER(MATCH(LEFT(C1332,FIND(" ",C1332&amp;" ")-1),'Look Up Values'!$AE$2:$AE$2000,0)))),"","EWC error")),"")</f>
        <v/>
      </c>
      <c r="P1332" s="242" t="str" cm="1">
        <f t="array" ref="P1332">IF(AND(I1332&lt;&gt;0,I1332&lt;&gt;""),IF(D1332="","",IF(ISNUMBER(MATCH(SUBSTITUTE(D1332," ",""),SUBSTITUTE('Look Up Values'!$S$2:$S$120," ",""),0)),"","D&amp;R error")),"")</f>
        <v/>
      </c>
      <c r="Q1332" s="242" t="str" cm="1">
        <f t="array" ref="Q1332">IF(AND(I1332&lt;&gt;0,I1332&lt;&gt;""),IF(G1332="","",IF(ISNUMBER(MATCH(SUBSTITUTE(G1332," ",""),SUBSTITUTE('Look Up Values'!$I$2:$I$10," ",""),0)),"","State error")),"")</f>
        <v/>
      </c>
      <c r="R1332" s="260" t="str">
        <f t="shared" si="41"/>
        <v/>
      </c>
    </row>
    <row r="1333" spans="1:18" ht="15.75">
      <c r="A1333" s="250">
        <v>1326</v>
      </c>
      <c r="B1333" s="198"/>
      <c r="C1333" s="25"/>
      <c r="D1333" s="25"/>
      <c r="E1333" s="25"/>
      <c r="F1333" s="25"/>
      <c r="G1333" s="26"/>
      <c r="H1333" s="27"/>
      <c r="I1333" s="28"/>
      <c r="J1333" s="430"/>
      <c r="K1333" s="48"/>
      <c r="L1333" s="457" t="str">
        <f t="shared" si="40"/>
        <v/>
      </c>
      <c r="M1333" s="245" cm="1">
        <f t="array" ref="M1333">SUMPRODUCT(--(N1333:Q1333&lt;&gt;"")) + IF(TRIM(R1333)="",0,LEN(R1333)-LEN(SUBSTITUTE(R1333,",",""))+1)</f>
        <v>0</v>
      </c>
      <c r="N1333" s="242" t="str">
        <f>IF(AND(I1333&lt;&gt;0,I1333&lt;&gt;""),IF(TRIM(SUBSTITUTE(B1333,CHAR(160),""))="","",IF(ISNUMBER(MATCH(TRIM(SUBSTITUTE(B1333,CHAR(160),"")),'Look Up Values'!$B$2:$B$500,0)),"","Origin error")),"")</f>
        <v/>
      </c>
      <c r="O1333" s="242" t="str">
        <f>IF(AND(I1333&lt;&gt;0,I1333&lt;&gt;""),IF(C1333="","",IF(AND(ISNUMBER(--LEFT(C1333,FIND(" ",C1333&amp;" ")-1)),OR(LEN(LEFT(C1333,FIND(" ",C1333&amp;" ")-1))=6,LEN(LEFT(C1333,FIND(" ",C1333&amp;" ")-1))=7),OR(ISNUMBER(MATCH(LEFT(C1333,FIND(" ",C1333&amp;" ")-1),'Look Up Values'!$G$2:$G$1000,0)),ISNUMBER(MATCH(LEFT(C1333,FIND(" ",C1333&amp;" ")-1),'Look Up Values'!$AE$2:$AE$2000,0)))),"","EWC error")),"")</f>
        <v/>
      </c>
      <c r="P1333" s="242" t="str" cm="1">
        <f t="array" ref="P1333">IF(AND(I1333&lt;&gt;0,I1333&lt;&gt;""),IF(D1333="","",IF(ISNUMBER(MATCH(SUBSTITUTE(D1333," ",""),SUBSTITUTE('Look Up Values'!$S$2:$S$120," ",""),0)),"","D&amp;R error")),"")</f>
        <v/>
      </c>
      <c r="Q1333" s="242" t="str" cm="1">
        <f t="array" ref="Q1333">IF(AND(I1333&lt;&gt;0,I1333&lt;&gt;""),IF(G1333="","",IF(ISNUMBER(MATCH(SUBSTITUTE(G1333," ",""),SUBSTITUTE('Look Up Values'!$I$2:$I$10," ",""),0)),"","State error")),"")</f>
        <v/>
      </c>
      <c r="R1333" s="260" t="str">
        <f t="shared" si="41"/>
        <v/>
      </c>
    </row>
    <row r="1334" spans="1:18" ht="15.75">
      <c r="A1334" s="250">
        <v>1327</v>
      </c>
      <c r="B1334" s="198"/>
      <c r="C1334" s="25"/>
      <c r="D1334" s="25"/>
      <c r="E1334" s="25"/>
      <c r="F1334" s="25"/>
      <c r="G1334" s="26"/>
      <c r="H1334" s="27"/>
      <c r="I1334" s="28"/>
      <c r="J1334" s="430"/>
      <c r="K1334" s="48"/>
      <c r="L1334" s="457" t="str">
        <f t="shared" si="40"/>
        <v/>
      </c>
      <c r="M1334" s="245" cm="1">
        <f t="array" ref="M1334">SUMPRODUCT(--(N1334:Q1334&lt;&gt;"")) + IF(TRIM(R1334)="",0,LEN(R1334)-LEN(SUBSTITUTE(R1334,",",""))+1)</f>
        <v>0</v>
      </c>
      <c r="N1334" s="242" t="str">
        <f>IF(AND(I1334&lt;&gt;0,I1334&lt;&gt;""),IF(TRIM(SUBSTITUTE(B1334,CHAR(160),""))="","",IF(ISNUMBER(MATCH(TRIM(SUBSTITUTE(B1334,CHAR(160),"")),'Look Up Values'!$B$2:$B$500,0)),"","Origin error")),"")</f>
        <v/>
      </c>
      <c r="O1334" s="242" t="str">
        <f>IF(AND(I1334&lt;&gt;0,I1334&lt;&gt;""),IF(C1334="","",IF(AND(ISNUMBER(--LEFT(C1334,FIND(" ",C1334&amp;" ")-1)),OR(LEN(LEFT(C1334,FIND(" ",C1334&amp;" ")-1))=6,LEN(LEFT(C1334,FIND(" ",C1334&amp;" ")-1))=7),OR(ISNUMBER(MATCH(LEFT(C1334,FIND(" ",C1334&amp;" ")-1),'Look Up Values'!$G$2:$G$1000,0)),ISNUMBER(MATCH(LEFT(C1334,FIND(" ",C1334&amp;" ")-1),'Look Up Values'!$AE$2:$AE$2000,0)))),"","EWC error")),"")</f>
        <v/>
      </c>
      <c r="P1334" s="242" t="str" cm="1">
        <f t="array" ref="P1334">IF(AND(I1334&lt;&gt;0,I1334&lt;&gt;""),IF(D1334="","",IF(ISNUMBER(MATCH(SUBSTITUTE(D1334," ",""),SUBSTITUTE('Look Up Values'!$S$2:$S$120," ",""),0)),"","D&amp;R error")),"")</f>
        <v/>
      </c>
      <c r="Q1334" s="242" t="str" cm="1">
        <f t="array" ref="Q1334">IF(AND(I1334&lt;&gt;0,I1334&lt;&gt;""),IF(G1334="","",IF(ISNUMBER(MATCH(SUBSTITUTE(G1334," ",""),SUBSTITUTE('Look Up Values'!$I$2:$I$10," ",""),0)),"","State error")),"")</f>
        <v/>
      </c>
      <c r="R1334" s="260" t="str">
        <f t="shared" si="41"/>
        <v/>
      </c>
    </row>
    <row r="1335" spans="1:18" ht="15.75">
      <c r="A1335" s="250">
        <v>1328</v>
      </c>
      <c r="B1335" s="198"/>
      <c r="C1335" s="25"/>
      <c r="D1335" s="25"/>
      <c r="E1335" s="25"/>
      <c r="F1335" s="25"/>
      <c r="G1335" s="26"/>
      <c r="H1335" s="27"/>
      <c r="I1335" s="28"/>
      <c r="J1335" s="430"/>
      <c r="K1335" s="48"/>
      <c r="L1335" s="457" t="str">
        <f t="shared" si="40"/>
        <v/>
      </c>
      <c r="M1335" s="245" cm="1">
        <f t="array" ref="M1335">SUMPRODUCT(--(N1335:Q1335&lt;&gt;"")) + IF(TRIM(R1335)="",0,LEN(R1335)-LEN(SUBSTITUTE(R1335,",",""))+1)</f>
        <v>0</v>
      </c>
      <c r="N1335" s="242" t="str">
        <f>IF(AND(I1335&lt;&gt;0,I1335&lt;&gt;""),IF(TRIM(SUBSTITUTE(B1335,CHAR(160),""))="","",IF(ISNUMBER(MATCH(TRIM(SUBSTITUTE(B1335,CHAR(160),"")),'Look Up Values'!$B$2:$B$500,0)),"","Origin error")),"")</f>
        <v/>
      </c>
      <c r="O1335" s="242" t="str">
        <f>IF(AND(I1335&lt;&gt;0,I1335&lt;&gt;""),IF(C1335="","",IF(AND(ISNUMBER(--LEFT(C1335,FIND(" ",C1335&amp;" ")-1)),OR(LEN(LEFT(C1335,FIND(" ",C1335&amp;" ")-1))=6,LEN(LEFT(C1335,FIND(" ",C1335&amp;" ")-1))=7),OR(ISNUMBER(MATCH(LEFT(C1335,FIND(" ",C1335&amp;" ")-1),'Look Up Values'!$G$2:$G$1000,0)),ISNUMBER(MATCH(LEFT(C1335,FIND(" ",C1335&amp;" ")-1),'Look Up Values'!$AE$2:$AE$2000,0)))),"","EWC error")),"")</f>
        <v/>
      </c>
      <c r="P1335" s="242" t="str" cm="1">
        <f t="array" ref="P1335">IF(AND(I1335&lt;&gt;0,I1335&lt;&gt;""),IF(D1335="","",IF(ISNUMBER(MATCH(SUBSTITUTE(D1335," ",""),SUBSTITUTE('Look Up Values'!$S$2:$S$120," ",""),0)),"","D&amp;R error")),"")</f>
        <v/>
      </c>
      <c r="Q1335" s="242" t="str" cm="1">
        <f t="array" ref="Q1335">IF(AND(I1335&lt;&gt;0,I1335&lt;&gt;""),IF(G1335="","",IF(ISNUMBER(MATCH(SUBSTITUTE(G1335," ",""),SUBSTITUTE('Look Up Values'!$I$2:$I$10," ",""),0)),"","State error")),"")</f>
        <v/>
      </c>
      <c r="R1335" s="260" t="str">
        <f t="shared" si="41"/>
        <v/>
      </c>
    </row>
    <row r="1336" spans="1:18" ht="15.75">
      <c r="A1336" s="250">
        <v>1329</v>
      </c>
      <c r="B1336" s="198"/>
      <c r="C1336" s="25"/>
      <c r="D1336" s="25"/>
      <c r="E1336" s="25"/>
      <c r="F1336" s="25"/>
      <c r="G1336" s="26"/>
      <c r="H1336" s="27"/>
      <c r="I1336" s="28"/>
      <c r="J1336" s="430"/>
      <c r="K1336" s="48"/>
      <c r="L1336" s="457" t="str">
        <f t="shared" si="40"/>
        <v/>
      </c>
      <c r="M1336" s="245" cm="1">
        <f t="array" ref="M1336">SUMPRODUCT(--(N1336:Q1336&lt;&gt;"")) + IF(TRIM(R1336)="",0,LEN(R1336)-LEN(SUBSTITUTE(R1336,",",""))+1)</f>
        <v>0</v>
      </c>
      <c r="N1336" s="242" t="str">
        <f>IF(AND(I1336&lt;&gt;0,I1336&lt;&gt;""),IF(TRIM(SUBSTITUTE(B1336,CHAR(160),""))="","",IF(ISNUMBER(MATCH(TRIM(SUBSTITUTE(B1336,CHAR(160),"")),'Look Up Values'!$B$2:$B$500,0)),"","Origin error")),"")</f>
        <v/>
      </c>
      <c r="O1336" s="242" t="str">
        <f>IF(AND(I1336&lt;&gt;0,I1336&lt;&gt;""),IF(C1336="","",IF(AND(ISNUMBER(--LEFT(C1336,FIND(" ",C1336&amp;" ")-1)),OR(LEN(LEFT(C1336,FIND(" ",C1336&amp;" ")-1))=6,LEN(LEFT(C1336,FIND(" ",C1336&amp;" ")-1))=7),OR(ISNUMBER(MATCH(LEFT(C1336,FIND(" ",C1336&amp;" ")-1),'Look Up Values'!$G$2:$G$1000,0)),ISNUMBER(MATCH(LEFT(C1336,FIND(" ",C1336&amp;" ")-1),'Look Up Values'!$AE$2:$AE$2000,0)))),"","EWC error")),"")</f>
        <v/>
      </c>
      <c r="P1336" s="242" t="str" cm="1">
        <f t="array" ref="P1336">IF(AND(I1336&lt;&gt;0,I1336&lt;&gt;""),IF(D1336="","",IF(ISNUMBER(MATCH(SUBSTITUTE(D1336," ",""),SUBSTITUTE('Look Up Values'!$S$2:$S$120," ",""),0)),"","D&amp;R error")),"")</f>
        <v/>
      </c>
      <c r="Q1336" s="242" t="str" cm="1">
        <f t="array" ref="Q1336">IF(AND(I1336&lt;&gt;0,I1336&lt;&gt;""),IF(G1336="","",IF(ISNUMBER(MATCH(SUBSTITUTE(G1336," ",""),SUBSTITUTE('Look Up Values'!$I$2:$I$10," ",""),0)),"","State error")),"")</f>
        <v/>
      </c>
      <c r="R1336" s="260" t="str">
        <f t="shared" si="41"/>
        <v/>
      </c>
    </row>
    <row r="1337" spans="1:18" ht="15.75">
      <c r="A1337" s="250">
        <v>1330</v>
      </c>
      <c r="B1337" s="198"/>
      <c r="C1337" s="25"/>
      <c r="D1337" s="25"/>
      <c r="E1337" s="25"/>
      <c r="F1337" s="25"/>
      <c r="G1337" s="26"/>
      <c r="H1337" s="27"/>
      <c r="I1337" s="28"/>
      <c r="J1337" s="430"/>
      <c r="K1337" s="48"/>
      <c r="L1337" s="457" t="str">
        <f t="shared" si="40"/>
        <v/>
      </c>
      <c r="M1337" s="245" cm="1">
        <f t="array" ref="M1337">SUMPRODUCT(--(N1337:Q1337&lt;&gt;"")) + IF(TRIM(R1337)="",0,LEN(R1337)-LEN(SUBSTITUTE(R1337,",",""))+1)</f>
        <v>0</v>
      </c>
      <c r="N1337" s="242" t="str">
        <f>IF(AND(I1337&lt;&gt;0,I1337&lt;&gt;""),IF(TRIM(SUBSTITUTE(B1337,CHAR(160),""))="","",IF(ISNUMBER(MATCH(TRIM(SUBSTITUTE(B1337,CHAR(160),"")),'Look Up Values'!$B$2:$B$500,0)),"","Origin error")),"")</f>
        <v/>
      </c>
      <c r="O1337" s="242" t="str">
        <f>IF(AND(I1337&lt;&gt;0,I1337&lt;&gt;""),IF(C1337="","",IF(AND(ISNUMBER(--LEFT(C1337,FIND(" ",C1337&amp;" ")-1)),OR(LEN(LEFT(C1337,FIND(" ",C1337&amp;" ")-1))=6,LEN(LEFT(C1337,FIND(" ",C1337&amp;" ")-1))=7),OR(ISNUMBER(MATCH(LEFT(C1337,FIND(" ",C1337&amp;" ")-1),'Look Up Values'!$G$2:$G$1000,0)),ISNUMBER(MATCH(LEFT(C1337,FIND(" ",C1337&amp;" ")-1),'Look Up Values'!$AE$2:$AE$2000,0)))),"","EWC error")),"")</f>
        <v/>
      </c>
      <c r="P1337" s="242" t="str" cm="1">
        <f t="array" ref="P1337">IF(AND(I1337&lt;&gt;0,I1337&lt;&gt;""),IF(D1337="","",IF(ISNUMBER(MATCH(SUBSTITUTE(D1337," ",""),SUBSTITUTE('Look Up Values'!$S$2:$S$120," ",""),0)),"","D&amp;R error")),"")</f>
        <v/>
      </c>
      <c r="Q1337" s="242" t="str" cm="1">
        <f t="array" ref="Q1337">IF(AND(I1337&lt;&gt;0,I1337&lt;&gt;""),IF(G1337="","",IF(ISNUMBER(MATCH(SUBSTITUTE(G1337," ",""),SUBSTITUTE('Look Up Values'!$I$2:$I$10," ",""),0)),"","State error")),"")</f>
        <v/>
      </c>
      <c r="R1337" s="260" t="str">
        <f t="shared" si="41"/>
        <v/>
      </c>
    </row>
    <row r="1338" spans="1:18" ht="15.75">
      <c r="A1338" s="250">
        <v>1331</v>
      </c>
      <c r="B1338" s="198"/>
      <c r="C1338" s="25"/>
      <c r="D1338" s="25"/>
      <c r="E1338" s="25"/>
      <c r="F1338" s="25"/>
      <c r="G1338" s="26"/>
      <c r="H1338" s="27"/>
      <c r="I1338" s="28"/>
      <c r="J1338" s="430"/>
      <c r="K1338" s="48"/>
      <c r="L1338" s="457" t="str">
        <f t="shared" si="40"/>
        <v/>
      </c>
      <c r="M1338" s="245" cm="1">
        <f t="array" ref="M1338">SUMPRODUCT(--(N1338:Q1338&lt;&gt;"")) + IF(TRIM(R1338)="",0,LEN(R1338)-LEN(SUBSTITUTE(R1338,",",""))+1)</f>
        <v>0</v>
      </c>
      <c r="N1338" s="242" t="str">
        <f>IF(AND(I1338&lt;&gt;0,I1338&lt;&gt;""),IF(TRIM(SUBSTITUTE(B1338,CHAR(160),""))="","",IF(ISNUMBER(MATCH(TRIM(SUBSTITUTE(B1338,CHAR(160),"")),'Look Up Values'!$B$2:$B$500,0)),"","Origin error")),"")</f>
        <v/>
      </c>
      <c r="O1338" s="242" t="str">
        <f>IF(AND(I1338&lt;&gt;0,I1338&lt;&gt;""),IF(C1338="","",IF(AND(ISNUMBER(--LEFT(C1338,FIND(" ",C1338&amp;" ")-1)),OR(LEN(LEFT(C1338,FIND(" ",C1338&amp;" ")-1))=6,LEN(LEFT(C1338,FIND(" ",C1338&amp;" ")-1))=7),OR(ISNUMBER(MATCH(LEFT(C1338,FIND(" ",C1338&amp;" ")-1),'Look Up Values'!$G$2:$G$1000,0)),ISNUMBER(MATCH(LEFT(C1338,FIND(" ",C1338&amp;" ")-1),'Look Up Values'!$AE$2:$AE$2000,0)))),"","EWC error")),"")</f>
        <v/>
      </c>
      <c r="P1338" s="242" t="str" cm="1">
        <f t="array" ref="P1338">IF(AND(I1338&lt;&gt;0,I1338&lt;&gt;""),IF(D1338="","",IF(ISNUMBER(MATCH(SUBSTITUTE(D1338," ",""),SUBSTITUTE('Look Up Values'!$S$2:$S$120," ",""),0)),"","D&amp;R error")),"")</f>
        <v/>
      </c>
      <c r="Q1338" s="242" t="str" cm="1">
        <f t="array" ref="Q1338">IF(AND(I1338&lt;&gt;0,I1338&lt;&gt;""),IF(G1338="","",IF(ISNUMBER(MATCH(SUBSTITUTE(G1338," ",""),SUBSTITUTE('Look Up Values'!$I$2:$I$10," ",""),0)),"","State error")),"")</f>
        <v/>
      </c>
      <c r="R1338" s="260" t="str">
        <f t="shared" si="41"/>
        <v/>
      </c>
    </row>
    <row r="1339" spans="1:18" ht="15.75">
      <c r="A1339" s="250">
        <v>1332</v>
      </c>
      <c r="B1339" s="198"/>
      <c r="C1339" s="25"/>
      <c r="D1339" s="25"/>
      <c r="E1339" s="25"/>
      <c r="F1339" s="25"/>
      <c r="G1339" s="26"/>
      <c r="H1339" s="27"/>
      <c r="I1339" s="28"/>
      <c r="J1339" s="430"/>
      <c r="K1339" s="48"/>
      <c r="L1339" s="457" t="str">
        <f t="shared" si="40"/>
        <v/>
      </c>
      <c r="M1339" s="245" cm="1">
        <f t="array" ref="M1339">SUMPRODUCT(--(N1339:Q1339&lt;&gt;"")) + IF(TRIM(R1339)="",0,LEN(R1339)-LEN(SUBSTITUTE(R1339,",",""))+1)</f>
        <v>0</v>
      </c>
      <c r="N1339" s="242" t="str">
        <f>IF(AND(I1339&lt;&gt;0,I1339&lt;&gt;""),IF(TRIM(SUBSTITUTE(B1339,CHAR(160),""))="","",IF(ISNUMBER(MATCH(TRIM(SUBSTITUTE(B1339,CHAR(160),"")),'Look Up Values'!$B$2:$B$500,0)),"","Origin error")),"")</f>
        <v/>
      </c>
      <c r="O1339" s="242" t="str">
        <f>IF(AND(I1339&lt;&gt;0,I1339&lt;&gt;""),IF(C1339="","",IF(AND(ISNUMBER(--LEFT(C1339,FIND(" ",C1339&amp;" ")-1)),OR(LEN(LEFT(C1339,FIND(" ",C1339&amp;" ")-1))=6,LEN(LEFT(C1339,FIND(" ",C1339&amp;" ")-1))=7),OR(ISNUMBER(MATCH(LEFT(C1339,FIND(" ",C1339&amp;" ")-1),'Look Up Values'!$G$2:$G$1000,0)),ISNUMBER(MATCH(LEFT(C1339,FIND(" ",C1339&amp;" ")-1),'Look Up Values'!$AE$2:$AE$2000,0)))),"","EWC error")),"")</f>
        <v/>
      </c>
      <c r="P1339" s="242" t="str" cm="1">
        <f t="array" ref="P1339">IF(AND(I1339&lt;&gt;0,I1339&lt;&gt;""),IF(D1339="","",IF(ISNUMBER(MATCH(SUBSTITUTE(D1339," ",""),SUBSTITUTE('Look Up Values'!$S$2:$S$120," ",""),0)),"","D&amp;R error")),"")</f>
        <v/>
      </c>
      <c r="Q1339" s="242" t="str" cm="1">
        <f t="array" ref="Q1339">IF(AND(I1339&lt;&gt;0,I1339&lt;&gt;""),IF(G1339="","",IF(ISNUMBER(MATCH(SUBSTITUTE(G1339," ",""),SUBSTITUTE('Look Up Values'!$I$2:$I$10," ",""),0)),"","State error")),"")</f>
        <v/>
      </c>
      <c r="R1339" s="260" t="str">
        <f t="shared" si="41"/>
        <v/>
      </c>
    </row>
    <row r="1340" spans="1:18" ht="15.75">
      <c r="A1340" s="250">
        <v>1333</v>
      </c>
      <c r="B1340" s="198"/>
      <c r="C1340" s="25"/>
      <c r="D1340" s="25"/>
      <c r="E1340" s="25"/>
      <c r="F1340" s="25"/>
      <c r="G1340" s="26"/>
      <c r="H1340" s="27"/>
      <c r="I1340" s="28"/>
      <c r="J1340" s="430"/>
      <c r="K1340" s="48"/>
      <c r="L1340" s="457" t="str">
        <f t="shared" si="40"/>
        <v/>
      </c>
      <c r="M1340" s="245" cm="1">
        <f t="array" ref="M1340">SUMPRODUCT(--(N1340:Q1340&lt;&gt;"")) + IF(TRIM(R1340)="",0,LEN(R1340)-LEN(SUBSTITUTE(R1340,",",""))+1)</f>
        <v>0</v>
      </c>
      <c r="N1340" s="242" t="str">
        <f>IF(AND(I1340&lt;&gt;0,I1340&lt;&gt;""),IF(TRIM(SUBSTITUTE(B1340,CHAR(160),""))="","",IF(ISNUMBER(MATCH(TRIM(SUBSTITUTE(B1340,CHAR(160),"")),'Look Up Values'!$B$2:$B$500,0)),"","Origin error")),"")</f>
        <v/>
      </c>
      <c r="O1340" s="242" t="str">
        <f>IF(AND(I1340&lt;&gt;0,I1340&lt;&gt;""),IF(C1340="","",IF(AND(ISNUMBER(--LEFT(C1340,FIND(" ",C1340&amp;" ")-1)),OR(LEN(LEFT(C1340,FIND(" ",C1340&amp;" ")-1))=6,LEN(LEFT(C1340,FIND(" ",C1340&amp;" ")-1))=7),OR(ISNUMBER(MATCH(LEFT(C1340,FIND(" ",C1340&amp;" ")-1),'Look Up Values'!$G$2:$G$1000,0)),ISNUMBER(MATCH(LEFT(C1340,FIND(" ",C1340&amp;" ")-1),'Look Up Values'!$AE$2:$AE$2000,0)))),"","EWC error")),"")</f>
        <v/>
      </c>
      <c r="P1340" s="242" t="str" cm="1">
        <f t="array" ref="P1340">IF(AND(I1340&lt;&gt;0,I1340&lt;&gt;""),IF(D1340="","",IF(ISNUMBER(MATCH(SUBSTITUTE(D1340," ",""),SUBSTITUTE('Look Up Values'!$S$2:$S$120," ",""),0)),"","D&amp;R error")),"")</f>
        <v/>
      </c>
      <c r="Q1340" s="242" t="str" cm="1">
        <f t="array" ref="Q1340">IF(AND(I1340&lt;&gt;0,I1340&lt;&gt;""),IF(G1340="","",IF(ISNUMBER(MATCH(SUBSTITUTE(G1340," ",""),SUBSTITUTE('Look Up Values'!$I$2:$I$10," ",""),0)),"","State error")),"")</f>
        <v/>
      </c>
      <c r="R1340" s="260" t="str">
        <f t="shared" si="41"/>
        <v/>
      </c>
    </row>
    <row r="1341" spans="1:18" ht="15.75">
      <c r="A1341" s="250">
        <v>1334</v>
      </c>
      <c r="B1341" s="198"/>
      <c r="C1341" s="25"/>
      <c r="D1341" s="25"/>
      <c r="E1341" s="25"/>
      <c r="F1341" s="25"/>
      <c r="G1341" s="26"/>
      <c r="H1341" s="27"/>
      <c r="I1341" s="28"/>
      <c r="J1341" s="430"/>
      <c r="K1341" s="48"/>
      <c r="L1341" s="457" t="str">
        <f t="shared" si="40"/>
        <v/>
      </c>
      <c r="M1341" s="245" cm="1">
        <f t="array" ref="M1341">SUMPRODUCT(--(N1341:Q1341&lt;&gt;"")) + IF(TRIM(R1341)="",0,LEN(R1341)-LEN(SUBSTITUTE(R1341,",",""))+1)</f>
        <v>0</v>
      </c>
      <c r="N1341" s="242" t="str">
        <f>IF(AND(I1341&lt;&gt;0,I1341&lt;&gt;""),IF(TRIM(SUBSTITUTE(B1341,CHAR(160),""))="","",IF(ISNUMBER(MATCH(TRIM(SUBSTITUTE(B1341,CHAR(160),"")),'Look Up Values'!$B$2:$B$500,0)),"","Origin error")),"")</f>
        <v/>
      </c>
      <c r="O1341" s="242" t="str">
        <f>IF(AND(I1341&lt;&gt;0,I1341&lt;&gt;""),IF(C1341="","",IF(AND(ISNUMBER(--LEFT(C1341,FIND(" ",C1341&amp;" ")-1)),OR(LEN(LEFT(C1341,FIND(" ",C1341&amp;" ")-1))=6,LEN(LEFT(C1341,FIND(" ",C1341&amp;" ")-1))=7),OR(ISNUMBER(MATCH(LEFT(C1341,FIND(" ",C1341&amp;" ")-1),'Look Up Values'!$G$2:$G$1000,0)),ISNUMBER(MATCH(LEFT(C1341,FIND(" ",C1341&amp;" ")-1),'Look Up Values'!$AE$2:$AE$2000,0)))),"","EWC error")),"")</f>
        <v/>
      </c>
      <c r="P1341" s="242" t="str" cm="1">
        <f t="array" ref="P1341">IF(AND(I1341&lt;&gt;0,I1341&lt;&gt;""),IF(D1341="","",IF(ISNUMBER(MATCH(SUBSTITUTE(D1341," ",""),SUBSTITUTE('Look Up Values'!$S$2:$S$120," ",""),0)),"","D&amp;R error")),"")</f>
        <v/>
      </c>
      <c r="Q1341" s="242" t="str" cm="1">
        <f t="array" ref="Q1341">IF(AND(I1341&lt;&gt;0,I1341&lt;&gt;""),IF(G1341="","",IF(ISNUMBER(MATCH(SUBSTITUTE(G1341," ",""),SUBSTITUTE('Look Up Values'!$I$2:$I$10," ",""),0)),"","State error")),"")</f>
        <v/>
      </c>
      <c r="R1341" s="260" t="str">
        <f t="shared" si="41"/>
        <v/>
      </c>
    </row>
    <row r="1342" spans="1:18" ht="15.75">
      <c r="A1342" s="250">
        <v>1335</v>
      </c>
      <c r="B1342" s="198"/>
      <c r="C1342" s="25"/>
      <c r="D1342" s="25"/>
      <c r="E1342" s="25"/>
      <c r="F1342" s="25"/>
      <c r="G1342" s="26"/>
      <c r="H1342" s="27"/>
      <c r="I1342" s="28"/>
      <c r="J1342" s="430"/>
      <c r="K1342" s="48"/>
      <c r="L1342" s="457" t="str">
        <f t="shared" si="40"/>
        <v/>
      </c>
      <c r="M1342" s="245" cm="1">
        <f t="array" ref="M1342">SUMPRODUCT(--(N1342:Q1342&lt;&gt;"")) + IF(TRIM(R1342)="",0,LEN(R1342)-LEN(SUBSTITUTE(R1342,",",""))+1)</f>
        <v>0</v>
      </c>
      <c r="N1342" s="242" t="str">
        <f>IF(AND(I1342&lt;&gt;0,I1342&lt;&gt;""),IF(TRIM(SUBSTITUTE(B1342,CHAR(160),""))="","",IF(ISNUMBER(MATCH(TRIM(SUBSTITUTE(B1342,CHAR(160),"")),'Look Up Values'!$B$2:$B$500,0)),"","Origin error")),"")</f>
        <v/>
      </c>
      <c r="O1342" s="242" t="str">
        <f>IF(AND(I1342&lt;&gt;0,I1342&lt;&gt;""),IF(C1342="","",IF(AND(ISNUMBER(--LEFT(C1342,FIND(" ",C1342&amp;" ")-1)),OR(LEN(LEFT(C1342,FIND(" ",C1342&amp;" ")-1))=6,LEN(LEFT(C1342,FIND(" ",C1342&amp;" ")-1))=7),OR(ISNUMBER(MATCH(LEFT(C1342,FIND(" ",C1342&amp;" ")-1),'Look Up Values'!$G$2:$G$1000,0)),ISNUMBER(MATCH(LEFT(C1342,FIND(" ",C1342&amp;" ")-1),'Look Up Values'!$AE$2:$AE$2000,0)))),"","EWC error")),"")</f>
        <v/>
      </c>
      <c r="P1342" s="242" t="str" cm="1">
        <f t="array" ref="P1342">IF(AND(I1342&lt;&gt;0,I1342&lt;&gt;""),IF(D1342="","",IF(ISNUMBER(MATCH(SUBSTITUTE(D1342," ",""),SUBSTITUTE('Look Up Values'!$S$2:$S$120," ",""),0)),"","D&amp;R error")),"")</f>
        <v/>
      </c>
      <c r="Q1342" s="242" t="str" cm="1">
        <f t="array" ref="Q1342">IF(AND(I1342&lt;&gt;0,I1342&lt;&gt;""),IF(G1342="","",IF(ISNUMBER(MATCH(SUBSTITUTE(G1342," ",""),SUBSTITUTE('Look Up Values'!$I$2:$I$10," ",""),0)),"","State error")),"")</f>
        <v/>
      </c>
      <c r="R1342" s="260" t="str">
        <f t="shared" si="41"/>
        <v/>
      </c>
    </row>
    <row r="1343" spans="1:18" ht="15.75">
      <c r="A1343" s="250">
        <v>1336</v>
      </c>
      <c r="B1343" s="198"/>
      <c r="C1343" s="25"/>
      <c r="D1343" s="25"/>
      <c r="E1343" s="25"/>
      <c r="F1343" s="25"/>
      <c r="G1343" s="26"/>
      <c r="H1343" s="27"/>
      <c r="I1343" s="28"/>
      <c r="J1343" s="430"/>
      <c r="K1343" s="48"/>
      <c r="L1343" s="457" t="str">
        <f t="shared" si="40"/>
        <v/>
      </c>
      <c r="M1343" s="245" cm="1">
        <f t="array" ref="M1343">SUMPRODUCT(--(N1343:Q1343&lt;&gt;"")) + IF(TRIM(R1343)="",0,LEN(R1343)-LEN(SUBSTITUTE(R1343,",",""))+1)</f>
        <v>0</v>
      </c>
      <c r="N1343" s="242" t="str">
        <f>IF(AND(I1343&lt;&gt;0,I1343&lt;&gt;""),IF(TRIM(SUBSTITUTE(B1343,CHAR(160),""))="","",IF(ISNUMBER(MATCH(TRIM(SUBSTITUTE(B1343,CHAR(160),"")),'Look Up Values'!$B$2:$B$500,0)),"","Origin error")),"")</f>
        <v/>
      </c>
      <c r="O1343" s="242" t="str">
        <f>IF(AND(I1343&lt;&gt;0,I1343&lt;&gt;""),IF(C1343="","",IF(AND(ISNUMBER(--LEFT(C1343,FIND(" ",C1343&amp;" ")-1)),OR(LEN(LEFT(C1343,FIND(" ",C1343&amp;" ")-1))=6,LEN(LEFT(C1343,FIND(" ",C1343&amp;" ")-1))=7),OR(ISNUMBER(MATCH(LEFT(C1343,FIND(" ",C1343&amp;" ")-1),'Look Up Values'!$G$2:$G$1000,0)),ISNUMBER(MATCH(LEFT(C1343,FIND(" ",C1343&amp;" ")-1),'Look Up Values'!$AE$2:$AE$2000,0)))),"","EWC error")),"")</f>
        <v/>
      </c>
      <c r="P1343" s="242" t="str" cm="1">
        <f t="array" ref="P1343">IF(AND(I1343&lt;&gt;0,I1343&lt;&gt;""),IF(D1343="","",IF(ISNUMBER(MATCH(SUBSTITUTE(D1343," ",""),SUBSTITUTE('Look Up Values'!$S$2:$S$120," ",""),0)),"","D&amp;R error")),"")</f>
        <v/>
      </c>
      <c r="Q1343" s="242" t="str" cm="1">
        <f t="array" ref="Q1343">IF(AND(I1343&lt;&gt;0,I1343&lt;&gt;""),IF(G1343="","",IF(ISNUMBER(MATCH(SUBSTITUTE(G1343," ",""),SUBSTITUTE('Look Up Values'!$I$2:$I$10," ",""),0)),"","State error")),"")</f>
        <v/>
      </c>
      <c r="R1343" s="260" t="str">
        <f t="shared" si="41"/>
        <v/>
      </c>
    </row>
    <row r="1344" spans="1:18" ht="15.75">
      <c r="A1344" s="250">
        <v>1337</v>
      </c>
      <c r="B1344" s="198"/>
      <c r="C1344" s="25"/>
      <c r="D1344" s="25"/>
      <c r="E1344" s="25"/>
      <c r="F1344" s="25"/>
      <c r="G1344" s="26"/>
      <c r="H1344" s="27"/>
      <c r="I1344" s="28"/>
      <c r="J1344" s="430"/>
      <c r="K1344" s="48"/>
      <c r="L1344" s="457" t="str">
        <f t="shared" si="40"/>
        <v/>
      </c>
      <c r="M1344" s="245" cm="1">
        <f t="array" ref="M1344">SUMPRODUCT(--(N1344:Q1344&lt;&gt;"")) + IF(TRIM(R1344)="",0,LEN(R1344)-LEN(SUBSTITUTE(R1344,",",""))+1)</f>
        <v>0</v>
      </c>
      <c r="N1344" s="242" t="str">
        <f>IF(AND(I1344&lt;&gt;0,I1344&lt;&gt;""),IF(TRIM(SUBSTITUTE(B1344,CHAR(160),""))="","",IF(ISNUMBER(MATCH(TRIM(SUBSTITUTE(B1344,CHAR(160),"")),'Look Up Values'!$B$2:$B$500,0)),"","Origin error")),"")</f>
        <v/>
      </c>
      <c r="O1344" s="242" t="str">
        <f>IF(AND(I1344&lt;&gt;0,I1344&lt;&gt;""),IF(C1344="","",IF(AND(ISNUMBER(--LEFT(C1344,FIND(" ",C1344&amp;" ")-1)),OR(LEN(LEFT(C1344,FIND(" ",C1344&amp;" ")-1))=6,LEN(LEFT(C1344,FIND(" ",C1344&amp;" ")-1))=7),OR(ISNUMBER(MATCH(LEFT(C1344,FIND(" ",C1344&amp;" ")-1),'Look Up Values'!$G$2:$G$1000,0)),ISNUMBER(MATCH(LEFT(C1344,FIND(" ",C1344&amp;" ")-1),'Look Up Values'!$AE$2:$AE$2000,0)))),"","EWC error")),"")</f>
        <v/>
      </c>
      <c r="P1344" s="242" t="str" cm="1">
        <f t="array" ref="P1344">IF(AND(I1344&lt;&gt;0,I1344&lt;&gt;""),IF(D1344="","",IF(ISNUMBER(MATCH(SUBSTITUTE(D1344," ",""),SUBSTITUTE('Look Up Values'!$S$2:$S$120," ",""),0)),"","D&amp;R error")),"")</f>
        <v/>
      </c>
      <c r="Q1344" s="242" t="str" cm="1">
        <f t="array" ref="Q1344">IF(AND(I1344&lt;&gt;0,I1344&lt;&gt;""),IF(G1344="","",IF(ISNUMBER(MATCH(SUBSTITUTE(G1344," ",""),SUBSTITUTE('Look Up Values'!$I$2:$I$10," ",""),0)),"","State error")),"")</f>
        <v/>
      </c>
      <c r="R1344" s="260" t="str">
        <f t="shared" si="41"/>
        <v/>
      </c>
    </row>
    <row r="1345" spans="1:18" ht="15.75">
      <c r="A1345" s="250">
        <v>1338</v>
      </c>
      <c r="B1345" s="198"/>
      <c r="C1345" s="25"/>
      <c r="D1345" s="25"/>
      <c r="E1345" s="25"/>
      <c r="F1345" s="25"/>
      <c r="G1345" s="26"/>
      <c r="H1345" s="27"/>
      <c r="I1345" s="28"/>
      <c r="J1345" s="430"/>
      <c r="K1345" s="48"/>
      <c r="L1345" s="457" t="str">
        <f t="shared" si="40"/>
        <v/>
      </c>
      <c r="M1345" s="245" cm="1">
        <f t="array" ref="M1345">SUMPRODUCT(--(N1345:Q1345&lt;&gt;"")) + IF(TRIM(R1345)="",0,LEN(R1345)-LEN(SUBSTITUTE(R1345,",",""))+1)</f>
        <v>0</v>
      </c>
      <c r="N1345" s="242" t="str">
        <f>IF(AND(I1345&lt;&gt;0,I1345&lt;&gt;""),IF(TRIM(SUBSTITUTE(B1345,CHAR(160),""))="","",IF(ISNUMBER(MATCH(TRIM(SUBSTITUTE(B1345,CHAR(160),"")),'Look Up Values'!$B$2:$B$500,0)),"","Origin error")),"")</f>
        <v/>
      </c>
      <c r="O1345" s="242" t="str">
        <f>IF(AND(I1345&lt;&gt;0,I1345&lt;&gt;""),IF(C1345="","",IF(AND(ISNUMBER(--LEFT(C1345,FIND(" ",C1345&amp;" ")-1)),OR(LEN(LEFT(C1345,FIND(" ",C1345&amp;" ")-1))=6,LEN(LEFT(C1345,FIND(" ",C1345&amp;" ")-1))=7),OR(ISNUMBER(MATCH(LEFT(C1345,FIND(" ",C1345&amp;" ")-1),'Look Up Values'!$G$2:$G$1000,0)),ISNUMBER(MATCH(LEFT(C1345,FIND(" ",C1345&amp;" ")-1),'Look Up Values'!$AE$2:$AE$2000,0)))),"","EWC error")),"")</f>
        <v/>
      </c>
      <c r="P1345" s="242" t="str" cm="1">
        <f t="array" ref="P1345">IF(AND(I1345&lt;&gt;0,I1345&lt;&gt;""),IF(D1345="","",IF(ISNUMBER(MATCH(SUBSTITUTE(D1345," ",""),SUBSTITUTE('Look Up Values'!$S$2:$S$120," ",""),0)),"","D&amp;R error")),"")</f>
        <v/>
      </c>
      <c r="Q1345" s="242" t="str" cm="1">
        <f t="array" ref="Q1345">IF(AND(I1345&lt;&gt;0,I1345&lt;&gt;""),IF(G1345="","",IF(ISNUMBER(MATCH(SUBSTITUTE(G1345," ",""),SUBSTITUTE('Look Up Values'!$I$2:$I$10," ",""),0)),"","State error")),"")</f>
        <v/>
      </c>
      <c r="R1345" s="260" t="str">
        <f t="shared" si="41"/>
        <v/>
      </c>
    </row>
    <row r="1346" spans="1:18" ht="15.75">
      <c r="A1346" s="250">
        <v>1339</v>
      </c>
      <c r="B1346" s="198"/>
      <c r="C1346" s="25"/>
      <c r="D1346" s="25"/>
      <c r="E1346" s="25"/>
      <c r="F1346" s="25"/>
      <c r="G1346" s="26"/>
      <c r="H1346" s="27"/>
      <c r="I1346" s="28"/>
      <c r="J1346" s="430"/>
      <c r="K1346" s="48"/>
      <c r="L1346" s="457" t="str">
        <f t="shared" si="40"/>
        <v/>
      </c>
      <c r="M1346" s="245" cm="1">
        <f t="array" ref="M1346">SUMPRODUCT(--(N1346:Q1346&lt;&gt;"")) + IF(TRIM(R1346)="",0,LEN(R1346)-LEN(SUBSTITUTE(R1346,",",""))+1)</f>
        <v>0</v>
      </c>
      <c r="N1346" s="242" t="str">
        <f>IF(AND(I1346&lt;&gt;0,I1346&lt;&gt;""),IF(TRIM(SUBSTITUTE(B1346,CHAR(160),""))="","",IF(ISNUMBER(MATCH(TRIM(SUBSTITUTE(B1346,CHAR(160),"")),'Look Up Values'!$B$2:$B$500,0)),"","Origin error")),"")</f>
        <v/>
      </c>
      <c r="O1346" s="242" t="str">
        <f>IF(AND(I1346&lt;&gt;0,I1346&lt;&gt;""),IF(C1346="","",IF(AND(ISNUMBER(--LEFT(C1346,FIND(" ",C1346&amp;" ")-1)),OR(LEN(LEFT(C1346,FIND(" ",C1346&amp;" ")-1))=6,LEN(LEFT(C1346,FIND(" ",C1346&amp;" ")-1))=7),OR(ISNUMBER(MATCH(LEFT(C1346,FIND(" ",C1346&amp;" ")-1),'Look Up Values'!$G$2:$G$1000,0)),ISNUMBER(MATCH(LEFT(C1346,FIND(" ",C1346&amp;" ")-1),'Look Up Values'!$AE$2:$AE$2000,0)))),"","EWC error")),"")</f>
        <v/>
      </c>
      <c r="P1346" s="242" t="str" cm="1">
        <f t="array" ref="P1346">IF(AND(I1346&lt;&gt;0,I1346&lt;&gt;""),IF(D1346="","",IF(ISNUMBER(MATCH(SUBSTITUTE(D1346," ",""),SUBSTITUTE('Look Up Values'!$S$2:$S$120," ",""),0)),"","D&amp;R error")),"")</f>
        <v/>
      </c>
      <c r="Q1346" s="242" t="str" cm="1">
        <f t="array" ref="Q1346">IF(AND(I1346&lt;&gt;0,I1346&lt;&gt;""),IF(G1346="","",IF(ISNUMBER(MATCH(SUBSTITUTE(G1346," ",""),SUBSTITUTE('Look Up Values'!$I$2:$I$10," ",""),0)),"","State error")),"")</f>
        <v/>
      </c>
      <c r="R1346" s="260" t="str">
        <f t="shared" si="41"/>
        <v/>
      </c>
    </row>
    <row r="1347" spans="1:18" ht="15.75">
      <c r="A1347" s="250">
        <v>1340</v>
      </c>
      <c r="B1347" s="198"/>
      <c r="C1347" s="25"/>
      <c r="D1347" s="25"/>
      <c r="E1347" s="25"/>
      <c r="F1347" s="25"/>
      <c r="G1347" s="26"/>
      <c r="H1347" s="27"/>
      <c r="I1347" s="28"/>
      <c r="J1347" s="430"/>
      <c r="K1347" s="48"/>
      <c r="L1347" s="457" t="str">
        <f t="shared" si="40"/>
        <v/>
      </c>
      <c r="M1347" s="245" cm="1">
        <f t="array" ref="M1347">SUMPRODUCT(--(N1347:Q1347&lt;&gt;"")) + IF(TRIM(R1347)="",0,LEN(R1347)-LEN(SUBSTITUTE(R1347,",",""))+1)</f>
        <v>0</v>
      </c>
      <c r="N1347" s="242" t="str">
        <f>IF(AND(I1347&lt;&gt;0,I1347&lt;&gt;""),IF(TRIM(SUBSTITUTE(B1347,CHAR(160),""))="","",IF(ISNUMBER(MATCH(TRIM(SUBSTITUTE(B1347,CHAR(160),"")),'Look Up Values'!$B$2:$B$500,0)),"","Origin error")),"")</f>
        <v/>
      </c>
      <c r="O1347" s="242" t="str">
        <f>IF(AND(I1347&lt;&gt;0,I1347&lt;&gt;""),IF(C1347="","",IF(AND(ISNUMBER(--LEFT(C1347,FIND(" ",C1347&amp;" ")-1)),OR(LEN(LEFT(C1347,FIND(" ",C1347&amp;" ")-1))=6,LEN(LEFT(C1347,FIND(" ",C1347&amp;" ")-1))=7),OR(ISNUMBER(MATCH(LEFT(C1347,FIND(" ",C1347&amp;" ")-1),'Look Up Values'!$G$2:$G$1000,0)),ISNUMBER(MATCH(LEFT(C1347,FIND(" ",C1347&amp;" ")-1),'Look Up Values'!$AE$2:$AE$2000,0)))),"","EWC error")),"")</f>
        <v/>
      </c>
      <c r="P1347" s="242" t="str" cm="1">
        <f t="array" ref="P1347">IF(AND(I1347&lt;&gt;0,I1347&lt;&gt;""),IF(D1347="","",IF(ISNUMBER(MATCH(SUBSTITUTE(D1347," ",""),SUBSTITUTE('Look Up Values'!$S$2:$S$120," ",""),0)),"","D&amp;R error")),"")</f>
        <v/>
      </c>
      <c r="Q1347" s="242" t="str" cm="1">
        <f t="array" ref="Q1347">IF(AND(I1347&lt;&gt;0,I1347&lt;&gt;""),IF(G1347="","",IF(ISNUMBER(MATCH(SUBSTITUTE(G1347," ",""),SUBSTITUTE('Look Up Values'!$I$2:$I$10," ",""),0)),"","State error")),"")</f>
        <v/>
      </c>
      <c r="R1347" s="260" t="str">
        <f t="shared" si="41"/>
        <v/>
      </c>
    </row>
    <row r="1348" spans="1:18" ht="15.75">
      <c r="A1348" s="250">
        <v>1341</v>
      </c>
      <c r="B1348" s="198"/>
      <c r="C1348" s="25"/>
      <c r="D1348" s="25"/>
      <c r="E1348" s="25"/>
      <c r="F1348" s="25"/>
      <c r="G1348" s="26"/>
      <c r="H1348" s="27"/>
      <c r="I1348" s="28"/>
      <c r="J1348" s="430"/>
      <c r="K1348" s="48"/>
      <c r="L1348" s="457" t="str">
        <f t="shared" si="40"/>
        <v/>
      </c>
      <c r="M1348" s="245" cm="1">
        <f t="array" ref="M1348">SUMPRODUCT(--(N1348:Q1348&lt;&gt;"")) + IF(TRIM(R1348)="",0,LEN(R1348)-LEN(SUBSTITUTE(R1348,",",""))+1)</f>
        <v>0</v>
      </c>
      <c r="N1348" s="242" t="str">
        <f>IF(AND(I1348&lt;&gt;0,I1348&lt;&gt;""),IF(TRIM(SUBSTITUTE(B1348,CHAR(160),""))="","",IF(ISNUMBER(MATCH(TRIM(SUBSTITUTE(B1348,CHAR(160),"")),'Look Up Values'!$B$2:$B$500,0)),"","Origin error")),"")</f>
        <v/>
      </c>
      <c r="O1348" s="242" t="str">
        <f>IF(AND(I1348&lt;&gt;0,I1348&lt;&gt;""),IF(C1348="","",IF(AND(ISNUMBER(--LEFT(C1348,FIND(" ",C1348&amp;" ")-1)),OR(LEN(LEFT(C1348,FIND(" ",C1348&amp;" ")-1))=6,LEN(LEFT(C1348,FIND(" ",C1348&amp;" ")-1))=7),OR(ISNUMBER(MATCH(LEFT(C1348,FIND(" ",C1348&amp;" ")-1),'Look Up Values'!$G$2:$G$1000,0)),ISNUMBER(MATCH(LEFT(C1348,FIND(" ",C1348&amp;" ")-1),'Look Up Values'!$AE$2:$AE$2000,0)))),"","EWC error")),"")</f>
        <v/>
      </c>
      <c r="P1348" s="242" t="str" cm="1">
        <f t="array" ref="P1348">IF(AND(I1348&lt;&gt;0,I1348&lt;&gt;""),IF(D1348="","",IF(ISNUMBER(MATCH(SUBSTITUTE(D1348," ",""),SUBSTITUTE('Look Up Values'!$S$2:$S$120," ",""),0)),"","D&amp;R error")),"")</f>
        <v/>
      </c>
      <c r="Q1348" s="242" t="str" cm="1">
        <f t="array" ref="Q1348">IF(AND(I1348&lt;&gt;0,I1348&lt;&gt;""),IF(G1348="","",IF(ISNUMBER(MATCH(SUBSTITUTE(G1348," ",""),SUBSTITUTE('Look Up Values'!$I$2:$I$10," ",""),0)),"","State error")),"")</f>
        <v/>
      </c>
      <c r="R1348" s="260" t="str">
        <f t="shared" si="41"/>
        <v/>
      </c>
    </row>
    <row r="1349" spans="1:18" ht="15.75">
      <c r="A1349" s="250">
        <v>1342</v>
      </c>
      <c r="B1349" s="198"/>
      <c r="C1349" s="25"/>
      <c r="D1349" s="25"/>
      <c r="E1349" s="25"/>
      <c r="F1349" s="25"/>
      <c r="G1349" s="26"/>
      <c r="H1349" s="27"/>
      <c r="I1349" s="28"/>
      <c r="J1349" s="430"/>
      <c r="K1349" s="48"/>
      <c r="L1349" s="457" t="str">
        <f t="shared" si="40"/>
        <v/>
      </c>
      <c r="M1349" s="245" cm="1">
        <f t="array" ref="M1349">SUMPRODUCT(--(N1349:Q1349&lt;&gt;"")) + IF(TRIM(R1349)="",0,LEN(R1349)-LEN(SUBSTITUTE(R1349,",",""))+1)</f>
        <v>0</v>
      </c>
      <c r="N1349" s="242" t="str">
        <f>IF(AND(I1349&lt;&gt;0,I1349&lt;&gt;""),IF(TRIM(SUBSTITUTE(B1349,CHAR(160),""))="","",IF(ISNUMBER(MATCH(TRIM(SUBSTITUTE(B1349,CHAR(160),"")),'Look Up Values'!$B$2:$B$500,0)),"","Origin error")),"")</f>
        <v/>
      </c>
      <c r="O1349" s="242" t="str">
        <f>IF(AND(I1349&lt;&gt;0,I1349&lt;&gt;""),IF(C1349="","",IF(AND(ISNUMBER(--LEFT(C1349,FIND(" ",C1349&amp;" ")-1)),OR(LEN(LEFT(C1349,FIND(" ",C1349&amp;" ")-1))=6,LEN(LEFT(C1349,FIND(" ",C1349&amp;" ")-1))=7),OR(ISNUMBER(MATCH(LEFT(C1349,FIND(" ",C1349&amp;" ")-1),'Look Up Values'!$G$2:$G$1000,0)),ISNUMBER(MATCH(LEFT(C1349,FIND(" ",C1349&amp;" ")-1),'Look Up Values'!$AE$2:$AE$2000,0)))),"","EWC error")),"")</f>
        <v/>
      </c>
      <c r="P1349" s="242" t="str" cm="1">
        <f t="array" ref="P1349">IF(AND(I1349&lt;&gt;0,I1349&lt;&gt;""),IF(D1349="","",IF(ISNUMBER(MATCH(SUBSTITUTE(D1349," ",""),SUBSTITUTE('Look Up Values'!$S$2:$S$120," ",""),0)),"","D&amp;R error")),"")</f>
        <v/>
      </c>
      <c r="Q1349" s="242" t="str" cm="1">
        <f t="array" ref="Q1349">IF(AND(I1349&lt;&gt;0,I1349&lt;&gt;""),IF(G1349="","",IF(ISNUMBER(MATCH(SUBSTITUTE(G1349," ",""),SUBSTITUTE('Look Up Values'!$I$2:$I$10," ",""),0)),"","State error")),"")</f>
        <v/>
      </c>
      <c r="R1349" s="260" t="str">
        <f t="shared" si="41"/>
        <v/>
      </c>
    </row>
    <row r="1350" spans="1:18" ht="15.75">
      <c r="A1350" s="250">
        <v>1343</v>
      </c>
      <c r="B1350" s="198"/>
      <c r="C1350" s="25"/>
      <c r="D1350" s="25"/>
      <c r="E1350" s="25"/>
      <c r="F1350" s="25"/>
      <c r="G1350" s="26"/>
      <c r="H1350" s="27"/>
      <c r="I1350" s="28"/>
      <c r="J1350" s="430"/>
      <c r="K1350" s="48"/>
      <c r="L1350" s="457" t="str">
        <f t="shared" si="40"/>
        <v/>
      </c>
      <c r="M1350" s="245" cm="1">
        <f t="array" ref="M1350">SUMPRODUCT(--(N1350:Q1350&lt;&gt;"")) + IF(TRIM(R1350)="",0,LEN(R1350)-LEN(SUBSTITUTE(R1350,",",""))+1)</f>
        <v>0</v>
      </c>
      <c r="N1350" s="242" t="str">
        <f>IF(AND(I1350&lt;&gt;0,I1350&lt;&gt;""),IF(TRIM(SUBSTITUTE(B1350,CHAR(160),""))="","",IF(ISNUMBER(MATCH(TRIM(SUBSTITUTE(B1350,CHAR(160),"")),'Look Up Values'!$B$2:$B$500,0)),"","Origin error")),"")</f>
        <v/>
      </c>
      <c r="O1350" s="242" t="str">
        <f>IF(AND(I1350&lt;&gt;0,I1350&lt;&gt;""),IF(C1350="","",IF(AND(ISNUMBER(--LEFT(C1350,FIND(" ",C1350&amp;" ")-1)),OR(LEN(LEFT(C1350,FIND(" ",C1350&amp;" ")-1))=6,LEN(LEFT(C1350,FIND(" ",C1350&amp;" ")-1))=7),OR(ISNUMBER(MATCH(LEFT(C1350,FIND(" ",C1350&amp;" ")-1),'Look Up Values'!$G$2:$G$1000,0)),ISNUMBER(MATCH(LEFT(C1350,FIND(" ",C1350&amp;" ")-1),'Look Up Values'!$AE$2:$AE$2000,0)))),"","EWC error")),"")</f>
        <v/>
      </c>
      <c r="P1350" s="242" t="str" cm="1">
        <f t="array" ref="P1350">IF(AND(I1350&lt;&gt;0,I1350&lt;&gt;""),IF(D1350="","",IF(ISNUMBER(MATCH(SUBSTITUTE(D1350," ",""),SUBSTITUTE('Look Up Values'!$S$2:$S$120," ",""),0)),"","D&amp;R error")),"")</f>
        <v/>
      </c>
      <c r="Q1350" s="242" t="str" cm="1">
        <f t="array" ref="Q1350">IF(AND(I1350&lt;&gt;0,I1350&lt;&gt;""),IF(G1350="","",IF(ISNUMBER(MATCH(SUBSTITUTE(G1350," ",""),SUBSTITUTE('Look Up Values'!$I$2:$I$10," ",""),0)),"","State error")),"")</f>
        <v/>
      </c>
      <c r="R1350" s="260" t="str">
        <f t="shared" si="41"/>
        <v/>
      </c>
    </row>
    <row r="1351" spans="1:18" ht="15.75">
      <c r="A1351" s="250">
        <v>1344</v>
      </c>
      <c r="B1351" s="198"/>
      <c r="C1351" s="25"/>
      <c r="D1351" s="25"/>
      <c r="E1351" s="25"/>
      <c r="F1351" s="25"/>
      <c r="G1351" s="26"/>
      <c r="H1351" s="27"/>
      <c r="I1351" s="28"/>
      <c r="J1351" s="430"/>
      <c r="K1351" s="48"/>
      <c r="L1351" s="457" t="str">
        <f t="shared" si="40"/>
        <v/>
      </c>
      <c r="M1351" s="245" cm="1">
        <f t="array" ref="M1351">SUMPRODUCT(--(N1351:Q1351&lt;&gt;"")) + IF(TRIM(R1351)="",0,LEN(R1351)-LEN(SUBSTITUTE(R1351,",",""))+1)</f>
        <v>0</v>
      </c>
      <c r="N1351" s="242" t="str">
        <f>IF(AND(I1351&lt;&gt;0,I1351&lt;&gt;""),IF(TRIM(SUBSTITUTE(B1351,CHAR(160),""))="","",IF(ISNUMBER(MATCH(TRIM(SUBSTITUTE(B1351,CHAR(160),"")),'Look Up Values'!$B$2:$B$500,0)),"","Origin error")),"")</f>
        <v/>
      </c>
      <c r="O1351" s="242" t="str">
        <f>IF(AND(I1351&lt;&gt;0,I1351&lt;&gt;""),IF(C1351="","",IF(AND(ISNUMBER(--LEFT(C1351,FIND(" ",C1351&amp;" ")-1)),OR(LEN(LEFT(C1351,FIND(" ",C1351&amp;" ")-1))=6,LEN(LEFT(C1351,FIND(" ",C1351&amp;" ")-1))=7),OR(ISNUMBER(MATCH(LEFT(C1351,FIND(" ",C1351&amp;" ")-1),'Look Up Values'!$G$2:$G$1000,0)),ISNUMBER(MATCH(LEFT(C1351,FIND(" ",C1351&amp;" ")-1),'Look Up Values'!$AE$2:$AE$2000,0)))),"","EWC error")),"")</f>
        <v/>
      </c>
      <c r="P1351" s="242" t="str" cm="1">
        <f t="array" ref="P1351">IF(AND(I1351&lt;&gt;0,I1351&lt;&gt;""),IF(D1351="","",IF(ISNUMBER(MATCH(SUBSTITUTE(D1351," ",""),SUBSTITUTE('Look Up Values'!$S$2:$S$120," ",""),0)),"","D&amp;R error")),"")</f>
        <v/>
      </c>
      <c r="Q1351" s="242" t="str" cm="1">
        <f t="array" ref="Q1351">IF(AND(I1351&lt;&gt;0,I1351&lt;&gt;""),IF(G1351="","",IF(ISNUMBER(MATCH(SUBSTITUTE(G1351," ",""),SUBSTITUTE('Look Up Values'!$I$2:$I$10," ",""),0)),"","State error")),"")</f>
        <v/>
      </c>
      <c r="R1351" s="260" t="str">
        <f t="shared" si="41"/>
        <v/>
      </c>
    </row>
    <row r="1352" spans="1:18" ht="15.75">
      <c r="A1352" s="250">
        <v>1345</v>
      </c>
      <c r="B1352" s="198"/>
      <c r="C1352" s="25"/>
      <c r="D1352" s="25"/>
      <c r="E1352" s="25"/>
      <c r="F1352" s="25"/>
      <c r="G1352" s="26"/>
      <c r="H1352" s="27"/>
      <c r="I1352" s="28"/>
      <c r="J1352" s="430"/>
      <c r="K1352" s="48"/>
      <c r="L1352" s="457" t="str">
        <f t="shared" ref="L1352:L1415" si="42">IF(IFERROR(--SUBSTITUTE(M1352,CHAR(160),""),0)&gt;0,A1352,"")</f>
        <v/>
      </c>
      <c r="M1352" s="245" cm="1">
        <f t="array" ref="M1352">SUMPRODUCT(--(N1352:Q1352&lt;&gt;"")) + IF(TRIM(R1352)="",0,LEN(R1352)-LEN(SUBSTITUTE(R1352,",",""))+1)</f>
        <v>0</v>
      </c>
      <c r="N1352" s="242" t="str">
        <f>IF(AND(I1352&lt;&gt;0,I1352&lt;&gt;""),IF(TRIM(SUBSTITUTE(B1352,CHAR(160),""))="","",IF(ISNUMBER(MATCH(TRIM(SUBSTITUTE(B1352,CHAR(160),"")),'Look Up Values'!$B$2:$B$500,0)),"","Origin error")),"")</f>
        <v/>
      </c>
      <c r="O1352" s="242" t="str">
        <f>IF(AND(I1352&lt;&gt;0,I1352&lt;&gt;""),IF(C1352="","",IF(AND(ISNUMBER(--LEFT(C1352,FIND(" ",C1352&amp;" ")-1)),OR(LEN(LEFT(C1352,FIND(" ",C1352&amp;" ")-1))=6,LEN(LEFT(C1352,FIND(" ",C1352&amp;" ")-1))=7),OR(ISNUMBER(MATCH(LEFT(C1352,FIND(" ",C1352&amp;" ")-1),'Look Up Values'!$G$2:$G$1000,0)),ISNUMBER(MATCH(LEFT(C1352,FIND(" ",C1352&amp;" ")-1),'Look Up Values'!$AE$2:$AE$2000,0)))),"","EWC error")),"")</f>
        <v/>
      </c>
      <c r="P1352" s="242" t="str" cm="1">
        <f t="array" ref="P1352">IF(AND(I1352&lt;&gt;0,I1352&lt;&gt;""),IF(D1352="","",IF(ISNUMBER(MATCH(SUBSTITUTE(D1352," ",""),SUBSTITUTE('Look Up Values'!$S$2:$S$120," ",""),0)),"","D&amp;R error")),"")</f>
        <v/>
      </c>
      <c r="Q1352" s="242" t="str" cm="1">
        <f t="array" ref="Q1352">IF(AND(I1352&lt;&gt;0,I1352&lt;&gt;""),IF(G1352="","",IF(ISNUMBER(MATCH(SUBSTITUTE(G1352," ",""),SUBSTITUTE('Look Up Values'!$I$2:$I$10," ",""),0)),"","State error")),"")</f>
        <v/>
      </c>
      <c r="R1352" s="260" t="str">
        <f t="shared" si="41"/>
        <v/>
      </c>
    </row>
    <row r="1353" spans="1:18" ht="15.75">
      <c r="A1353" s="250">
        <v>1346</v>
      </c>
      <c r="B1353" s="198"/>
      <c r="C1353" s="25"/>
      <c r="D1353" s="25"/>
      <c r="E1353" s="25"/>
      <c r="F1353" s="25"/>
      <c r="G1353" s="26"/>
      <c r="H1353" s="27"/>
      <c r="I1353" s="28"/>
      <c r="J1353" s="430"/>
      <c r="K1353" s="48"/>
      <c r="L1353" s="457" t="str">
        <f t="shared" si="42"/>
        <v/>
      </c>
      <c r="M1353" s="245" cm="1">
        <f t="array" ref="M1353">SUMPRODUCT(--(N1353:Q1353&lt;&gt;"")) + IF(TRIM(R1353)="",0,LEN(R1353)-LEN(SUBSTITUTE(R1353,",",""))+1)</f>
        <v>0</v>
      </c>
      <c r="N1353" s="242" t="str">
        <f>IF(AND(I1353&lt;&gt;0,I1353&lt;&gt;""),IF(TRIM(SUBSTITUTE(B1353,CHAR(160),""))="","",IF(ISNUMBER(MATCH(TRIM(SUBSTITUTE(B1353,CHAR(160),"")),'Look Up Values'!$B$2:$B$500,0)),"","Origin error")),"")</f>
        <v/>
      </c>
      <c r="O1353" s="242" t="str">
        <f>IF(AND(I1353&lt;&gt;0,I1353&lt;&gt;""),IF(C1353="","",IF(AND(ISNUMBER(--LEFT(C1353,FIND(" ",C1353&amp;" ")-1)),OR(LEN(LEFT(C1353,FIND(" ",C1353&amp;" ")-1))=6,LEN(LEFT(C1353,FIND(" ",C1353&amp;" ")-1))=7),OR(ISNUMBER(MATCH(LEFT(C1353,FIND(" ",C1353&amp;" ")-1),'Look Up Values'!$G$2:$G$1000,0)),ISNUMBER(MATCH(LEFT(C1353,FIND(" ",C1353&amp;" ")-1),'Look Up Values'!$AE$2:$AE$2000,0)))),"","EWC error")),"")</f>
        <v/>
      </c>
      <c r="P1353" s="242" t="str" cm="1">
        <f t="array" ref="P1353">IF(AND(I1353&lt;&gt;0,I1353&lt;&gt;""),IF(D1353="","",IF(ISNUMBER(MATCH(SUBSTITUTE(D1353," ",""),SUBSTITUTE('Look Up Values'!$S$2:$S$120," ",""),0)),"","D&amp;R error")),"")</f>
        <v/>
      </c>
      <c r="Q1353" s="242" t="str" cm="1">
        <f t="array" ref="Q1353">IF(AND(I1353&lt;&gt;0,I1353&lt;&gt;""),IF(G1353="","",IF(ISNUMBER(MATCH(SUBSTITUTE(G1353," ",""),SUBSTITUTE('Look Up Values'!$I$2:$I$10," ",""),0)),"","State error")),"")</f>
        <v/>
      </c>
      <c r="R1353" s="260" t="str">
        <f t="shared" ref="R1353:R1416" si="43">IF(OR(I1353="",I1353=0),"",IF(COUNTA(B1353,C1353,D1353,G1353,I1353)=0,"",IF(COUNTA(B1353,C1353,D1353,G1353,I1353)=5,"",LEFT(IF(TRIM(SUBSTITUTE(B1353,CHAR(160),""))="","Origin, ","")&amp;IF(TRIM(SUBSTITUTE(C1353,CHAR(160),""))="","EWC, ","")&amp;IF(TRIM(SUBSTITUTE(D1353,CHAR(160),""))="","D&amp;R, ","")&amp;IF(TRIM(SUBSTITUTE(G1353,CHAR(160),""))="","State, ",""),LEN(IF(TRIM(SUBSTITUTE(B1353,CHAR(160),""))="","Origin, ","")&amp;IF(TRIM(SUBSTITUTE(C1353,CHAR(160),""))="","EWC, ","")&amp;IF(TRIM(SUBSTITUTE(D1353,CHAR(160),""))="","D&amp;R, ","")&amp;IF(TRIM(SUBSTITUTE(G1353,CHAR(160),""))="","State, ",""))-2))))</f>
        <v/>
      </c>
    </row>
    <row r="1354" spans="1:18" ht="15.75">
      <c r="A1354" s="250">
        <v>1347</v>
      </c>
      <c r="B1354" s="198"/>
      <c r="C1354" s="25"/>
      <c r="D1354" s="25"/>
      <c r="E1354" s="25"/>
      <c r="F1354" s="25"/>
      <c r="G1354" s="26"/>
      <c r="H1354" s="27"/>
      <c r="I1354" s="28"/>
      <c r="J1354" s="430"/>
      <c r="K1354" s="48"/>
      <c r="L1354" s="457" t="str">
        <f t="shared" si="42"/>
        <v/>
      </c>
      <c r="M1354" s="245" cm="1">
        <f t="array" ref="M1354">SUMPRODUCT(--(N1354:Q1354&lt;&gt;"")) + IF(TRIM(R1354)="",0,LEN(R1354)-LEN(SUBSTITUTE(R1354,",",""))+1)</f>
        <v>0</v>
      </c>
      <c r="N1354" s="242" t="str">
        <f>IF(AND(I1354&lt;&gt;0,I1354&lt;&gt;""),IF(TRIM(SUBSTITUTE(B1354,CHAR(160),""))="","",IF(ISNUMBER(MATCH(TRIM(SUBSTITUTE(B1354,CHAR(160),"")),'Look Up Values'!$B$2:$B$500,0)),"","Origin error")),"")</f>
        <v/>
      </c>
      <c r="O1354" s="242" t="str">
        <f>IF(AND(I1354&lt;&gt;0,I1354&lt;&gt;""),IF(C1354="","",IF(AND(ISNUMBER(--LEFT(C1354,FIND(" ",C1354&amp;" ")-1)),OR(LEN(LEFT(C1354,FIND(" ",C1354&amp;" ")-1))=6,LEN(LEFT(C1354,FIND(" ",C1354&amp;" ")-1))=7),OR(ISNUMBER(MATCH(LEFT(C1354,FIND(" ",C1354&amp;" ")-1),'Look Up Values'!$G$2:$G$1000,0)),ISNUMBER(MATCH(LEFT(C1354,FIND(" ",C1354&amp;" ")-1),'Look Up Values'!$AE$2:$AE$2000,0)))),"","EWC error")),"")</f>
        <v/>
      </c>
      <c r="P1354" s="242" t="str" cm="1">
        <f t="array" ref="P1354">IF(AND(I1354&lt;&gt;0,I1354&lt;&gt;""),IF(D1354="","",IF(ISNUMBER(MATCH(SUBSTITUTE(D1354," ",""),SUBSTITUTE('Look Up Values'!$S$2:$S$120," ",""),0)),"","D&amp;R error")),"")</f>
        <v/>
      </c>
      <c r="Q1354" s="242" t="str" cm="1">
        <f t="array" ref="Q1354">IF(AND(I1354&lt;&gt;0,I1354&lt;&gt;""),IF(G1354="","",IF(ISNUMBER(MATCH(SUBSTITUTE(G1354," ",""),SUBSTITUTE('Look Up Values'!$I$2:$I$10," ",""),0)),"","State error")),"")</f>
        <v/>
      </c>
      <c r="R1354" s="260" t="str">
        <f t="shared" si="43"/>
        <v/>
      </c>
    </row>
    <row r="1355" spans="1:18" ht="15.75">
      <c r="A1355" s="250">
        <v>1348</v>
      </c>
      <c r="B1355" s="198"/>
      <c r="C1355" s="25"/>
      <c r="D1355" s="25"/>
      <c r="E1355" s="25"/>
      <c r="F1355" s="25"/>
      <c r="G1355" s="26"/>
      <c r="H1355" s="27"/>
      <c r="I1355" s="28"/>
      <c r="J1355" s="430"/>
      <c r="K1355" s="48"/>
      <c r="L1355" s="457" t="str">
        <f t="shared" si="42"/>
        <v/>
      </c>
      <c r="M1355" s="245" cm="1">
        <f t="array" ref="M1355">SUMPRODUCT(--(N1355:Q1355&lt;&gt;"")) + IF(TRIM(R1355)="",0,LEN(R1355)-LEN(SUBSTITUTE(R1355,",",""))+1)</f>
        <v>0</v>
      </c>
      <c r="N1355" s="242" t="str">
        <f>IF(AND(I1355&lt;&gt;0,I1355&lt;&gt;""),IF(TRIM(SUBSTITUTE(B1355,CHAR(160),""))="","",IF(ISNUMBER(MATCH(TRIM(SUBSTITUTE(B1355,CHAR(160),"")),'Look Up Values'!$B$2:$B$500,0)),"","Origin error")),"")</f>
        <v/>
      </c>
      <c r="O1355" s="242" t="str">
        <f>IF(AND(I1355&lt;&gt;0,I1355&lt;&gt;""),IF(C1355="","",IF(AND(ISNUMBER(--LEFT(C1355,FIND(" ",C1355&amp;" ")-1)),OR(LEN(LEFT(C1355,FIND(" ",C1355&amp;" ")-1))=6,LEN(LEFT(C1355,FIND(" ",C1355&amp;" ")-1))=7),OR(ISNUMBER(MATCH(LEFT(C1355,FIND(" ",C1355&amp;" ")-1),'Look Up Values'!$G$2:$G$1000,0)),ISNUMBER(MATCH(LEFT(C1355,FIND(" ",C1355&amp;" ")-1),'Look Up Values'!$AE$2:$AE$2000,0)))),"","EWC error")),"")</f>
        <v/>
      </c>
      <c r="P1355" s="242" t="str" cm="1">
        <f t="array" ref="P1355">IF(AND(I1355&lt;&gt;0,I1355&lt;&gt;""),IF(D1355="","",IF(ISNUMBER(MATCH(SUBSTITUTE(D1355," ",""),SUBSTITUTE('Look Up Values'!$S$2:$S$120," ",""),0)),"","D&amp;R error")),"")</f>
        <v/>
      </c>
      <c r="Q1355" s="242" t="str" cm="1">
        <f t="array" ref="Q1355">IF(AND(I1355&lt;&gt;0,I1355&lt;&gt;""),IF(G1355="","",IF(ISNUMBER(MATCH(SUBSTITUTE(G1355," ",""),SUBSTITUTE('Look Up Values'!$I$2:$I$10," ",""),0)),"","State error")),"")</f>
        <v/>
      </c>
      <c r="R1355" s="260" t="str">
        <f t="shared" si="43"/>
        <v/>
      </c>
    </row>
    <row r="1356" spans="1:18" ht="15.75">
      <c r="A1356" s="250">
        <v>1349</v>
      </c>
      <c r="B1356" s="198"/>
      <c r="C1356" s="25"/>
      <c r="D1356" s="25"/>
      <c r="E1356" s="25"/>
      <c r="F1356" s="25"/>
      <c r="G1356" s="26"/>
      <c r="H1356" s="27"/>
      <c r="I1356" s="28"/>
      <c r="J1356" s="430"/>
      <c r="K1356" s="48"/>
      <c r="L1356" s="457" t="str">
        <f t="shared" si="42"/>
        <v/>
      </c>
      <c r="M1356" s="245" cm="1">
        <f t="array" ref="M1356">SUMPRODUCT(--(N1356:Q1356&lt;&gt;"")) + IF(TRIM(R1356)="",0,LEN(R1356)-LEN(SUBSTITUTE(R1356,",",""))+1)</f>
        <v>0</v>
      </c>
      <c r="N1356" s="242" t="str">
        <f>IF(AND(I1356&lt;&gt;0,I1356&lt;&gt;""),IF(TRIM(SUBSTITUTE(B1356,CHAR(160),""))="","",IF(ISNUMBER(MATCH(TRIM(SUBSTITUTE(B1356,CHAR(160),"")),'Look Up Values'!$B$2:$B$500,0)),"","Origin error")),"")</f>
        <v/>
      </c>
      <c r="O1356" s="242" t="str">
        <f>IF(AND(I1356&lt;&gt;0,I1356&lt;&gt;""),IF(C1356="","",IF(AND(ISNUMBER(--LEFT(C1356,FIND(" ",C1356&amp;" ")-1)),OR(LEN(LEFT(C1356,FIND(" ",C1356&amp;" ")-1))=6,LEN(LEFT(C1356,FIND(" ",C1356&amp;" ")-1))=7),OR(ISNUMBER(MATCH(LEFT(C1356,FIND(" ",C1356&amp;" ")-1),'Look Up Values'!$G$2:$G$1000,0)),ISNUMBER(MATCH(LEFT(C1356,FIND(" ",C1356&amp;" ")-1),'Look Up Values'!$AE$2:$AE$2000,0)))),"","EWC error")),"")</f>
        <v/>
      </c>
      <c r="P1356" s="242" t="str" cm="1">
        <f t="array" ref="P1356">IF(AND(I1356&lt;&gt;0,I1356&lt;&gt;""),IF(D1356="","",IF(ISNUMBER(MATCH(SUBSTITUTE(D1356," ",""),SUBSTITUTE('Look Up Values'!$S$2:$S$120," ",""),0)),"","D&amp;R error")),"")</f>
        <v/>
      </c>
      <c r="Q1356" s="242" t="str" cm="1">
        <f t="array" ref="Q1356">IF(AND(I1356&lt;&gt;0,I1356&lt;&gt;""),IF(G1356="","",IF(ISNUMBER(MATCH(SUBSTITUTE(G1356," ",""),SUBSTITUTE('Look Up Values'!$I$2:$I$10," ",""),0)),"","State error")),"")</f>
        <v/>
      </c>
      <c r="R1356" s="260" t="str">
        <f t="shared" si="43"/>
        <v/>
      </c>
    </row>
    <row r="1357" spans="1:18" ht="15.75">
      <c r="A1357" s="250">
        <v>1350</v>
      </c>
      <c r="B1357" s="198"/>
      <c r="C1357" s="25"/>
      <c r="D1357" s="25"/>
      <c r="E1357" s="25"/>
      <c r="F1357" s="25"/>
      <c r="G1357" s="26"/>
      <c r="H1357" s="27"/>
      <c r="I1357" s="28"/>
      <c r="J1357" s="430"/>
      <c r="K1357" s="48"/>
      <c r="L1357" s="457" t="str">
        <f t="shared" si="42"/>
        <v/>
      </c>
      <c r="M1357" s="245" cm="1">
        <f t="array" ref="M1357">SUMPRODUCT(--(N1357:Q1357&lt;&gt;"")) + IF(TRIM(R1357)="",0,LEN(R1357)-LEN(SUBSTITUTE(R1357,",",""))+1)</f>
        <v>0</v>
      </c>
      <c r="N1357" s="242" t="str">
        <f>IF(AND(I1357&lt;&gt;0,I1357&lt;&gt;""),IF(TRIM(SUBSTITUTE(B1357,CHAR(160),""))="","",IF(ISNUMBER(MATCH(TRIM(SUBSTITUTE(B1357,CHAR(160),"")),'Look Up Values'!$B$2:$B$500,0)),"","Origin error")),"")</f>
        <v/>
      </c>
      <c r="O1357" s="242" t="str">
        <f>IF(AND(I1357&lt;&gt;0,I1357&lt;&gt;""),IF(C1357="","",IF(AND(ISNUMBER(--LEFT(C1357,FIND(" ",C1357&amp;" ")-1)),OR(LEN(LEFT(C1357,FIND(" ",C1357&amp;" ")-1))=6,LEN(LEFT(C1357,FIND(" ",C1357&amp;" ")-1))=7),OR(ISNUMBER(MATCH(LEFT(C1357,FIND(" ",C1357&amp;" ")-1),'Look Up Values'!$G$2:$G$1000,0)),ISNUMBER(MATCH(LEFT(C1357,FIND(" ",C1357&amp;" ")-1),'Look Up Values'!$AE$2:$AE$2000,0)))),"","EWC error")),"")</f>
        <v/>
      </c>
      <c r="P1357" s="242" t="str" cm="1">
        <f t="array" ref="P1357">IF(AND(I1357&lt;&gt;0,I1357&lt;&gt;""),IF(D1357="","",IF(ISNUMBER(MATCH(SUBSTITUTE(D1357," ",""),SUBSTITUTE('Look Up Values'!$S$2:$S$120," ",""),0)),"","D&amp;R error")),"")</f>
        <v/>
      </c>
      <c r="Q1357" s="242" t="str" cm="1">
        <f t="array" ref="Q1357">IF(AND(I1357&lt;&gt;0,I1357&lt;&gt;""),IF(G1357="","",IF(ISNUMBER(MATCH(SUBSTITUTE(G1357," ",""),SUBSTITUTE('Look Up Values'!$I$2:$I$10," ",""),0)),"","State error")),"")</f>
        <v/>
      </c>
      <c r="R1357" s="260" t="str">
        <f t="shared" si="43"/>
        <v/>
      </c>
    </row>
    <row r="1358" spans="1:18" ht="15.75">
      <c r="A1358" s="250">
        <v>1351</v>
      </c>
      <c r="B1358" s="198"/>
      <c r="C1358" s="25"/>
      <c r="D1358" s="25"/>
      <c r="E1358" s="25"/>
      <c r="F1358" s="25"/>
      <c r="G1358" s="26"/>
      <c r="H1358" s="27"/>
      <c r="I1358" s="28"/>
      <c r="J1358" s="430"/>
      <c r="K1358" s="48"/>
      <c r="L1358" s="457" t="str">
        <f t="shared" si="42"/>
        <v/>
      </c>
      <c r="M1358" s="245" cm="1">
        <f t="array" ref="M1358">SUMPRODUCT(--(N1358:Q1358&lt;&gt;"")) + IF(TRIM(R1358)="",0,LEN(R1358)-LEN(SUBSTITUTE(R1358,",",""))+1)</f>
        <v>0</v>
      </c>
      <c r="N1358" s="242" t="str">
        <f>IF(AND(I1358&lt;&gt;0,I1358&lt;&gt;""),IF(TRIM(SUBSTITUTE(B1358,CHAR(160),""))="","",IF(ISNUMBER(MATCH(TRIM(SUBSTITUTE(B1358,CHAR(160),"")),'Look Up Values'!$B$2:$B$500,0)),"","Origin error")),"")</f>
        <v/>
      </c>
      <c r="O1358" s="242" t="str">
        <f>IF(AND(I1358&lt;&gt;0,I1358&lt;&gt;""),IF(C1358="","",IF(AND(ISNUMBER(--LEFT(C1358,FIND(" ",C1358&amp;" ")-1)),OR(LEN(LEFT(C1358,FIND(" ",C1358&amp;" ")-1))=6,LEN(LEFT(C1358,FIND(" ",C1358&amp;" ")-1))=7),OR(ISNUMBER(MATCH(LEFT(C1358,FIND(" ",C1358&amp;" ")-1),'Look Up Values'!$G$2:$G$1000,0)),ISNUMBER(MATCH(LEFT(C1358,FIND(" ",C1358&amp;" ")-1),'Look Up Values'!$AE$2:$AE$2000,0)))),"","EWC error")),"")</f>
        <v/>
      </c>
      <c r="P1358" s="242" t="str" cm="1">
        <f t="array" ref="P1358">IF(AND(I1358&lt;&gt;0,I1358&lt;&gt;""),IF(D1358="","",IF(ISNUMBER(MATCH(SUBSTITUTE(D1358," ",""),SUBSTITUTE('Look Up Values'!$S$2:$S$120," ",""),0)),"","D&amp;R error")),"")</f>
        <v/>
      </c>
      <c r="Q1358" s="242" t="str" cm="1">
        <f t="array" ref="Q1358">IF(AND(I1358&lt;&gt;0,I1358&lt;&gt;""),IF(G1358="","",IF(ISNUMBER(MATCH(SUBSTITUTE(G1358," ",""),SUBSTITUTE('Look Up Values'!$I$2:$I$10," ",""),0)),"","State error")),"")</f>
        <v/>
      </c>
      <c r="R1358" s="260" t="str">
        <f t="shared" si="43"/>
        <v/>
      </c>
    </row>
    <row r="1359" spans="1:18" ht="15.75">
      <c r="A1359" s="250">
        <v>1352</v>
      </c>
      <c r="B1359" s="198"/>
      <c r="C1359" s="25"/>
      <c r="D1359" s="25"/>
      <c r="E1359" s="25"/>
      <c r="F1359" s="25"/>
      <c r="G1359" s="26"/>
      <c r="H1359" s="27"/>
      <c r="I1359" s="28"/>
      <c r="J1359" s="430"/>
      <c r="K1359" s="48"/>
      <c r="L1359" s="457" t="str">
        <f t="shared" si="42"/>
        <v/>
      </c>
      <c r="M1359" s="245" cm="1">
        <f t="array" ref="M1359">SUMPRODUCT(--(N1359:Q1359&lt;&gt;"")) + IF(TRIM(R1359)="",0,LEN(R1359)-LEN(SUBSTITUTE(R1359,",",""))+1)</f>
        <v>0</v>
      </c>
      <c r="N1359" s="242" t="str">
        <f>IF(AND(I1359&lt;&gt;0,I1359&lt;&gt;""),IF(TRIM(SUBSTITUTE(B1359,CHAR(160),""))="","",IF(ISNUMBER(MATCH(TRIM(SUBSTITUTE(B1359,CHAR(160),"")),'Look Up Values'!$B$2:$B$500,0)),"","Origin error")),"")</f>
        <v/>
      </c>
      <c r="O1359" s="242" t="str">
        <f>IF(AND(I1359&lt;&gt;0,I1359&lt;&gt;""),IF(C1359="","",IF(AND(ISNUMBER(--LEFT(C1359,FIND(" ",C1359&amp;" ")-1)),OR(LEN(LEFT(C1359,FIND(" ",C1359&amp;" ")-1))=6,LEN(LEFT(C1359,FIND(" ",C1359&amp;" ")-1))=7),OR(ISNUMBER(MATCH(LEFT(C1359,FIND(" ",C1359&amp;" ")-1),'Look Up Values'!$G$2:$G$1000,0)),ISNUMBER(MATCH(LEFT(C1359,FIND(" ",C1359&amp;" ")-1),'Look Up Values'!$AE$2:$AE$2000,0)))),"","EWC error")),"")</f>
        <v/>
      </c>
      <c r="P1359" s="242" t="str" cm="1">
        <f t="array" ref="P1359">IF(AND(I1359&lt;&gt;0,I1359&lt;&gt;""),IF(D1359="","",IF(ISNUMBER(MATCH(SUBSTITUTE(D1359," ",""),SUBSTITUTE('Look Up Values'!$S$2:$S$120," ",""),0)),"","D&amp;R error")),"")</f>
        <v/>
      </c>
      <c r="Q1359" s="242" t="str" cm="1">
        <f t="array" ref="Q1359">IF(AND(I1359&lt;&gt;0,I1359&lt;&gt;""),IF(G1359="","",IF(ISNUMBER(MATCH(SUBSTITUTE(G1359," ",""),SUBSTITUTE('Look Up Values'!$I$2:$I$10," ",""),0)),"","State error")),"")</f>
        <v/>
      </c>
      <c r="R1359" s="260" t="str">
        <f t="shared" si="43"/>
        <v/>
      </c>
    </row>
    <row r="1360" spans="1:18" ht="15.75">
      <c r="A1360" s="250">
        <v>1353</v>
      </c>
      <c r="B1360" s="198"/>
      <c r="C1360" s="25"/>
      <c r="D1360" s="25"/>
      <c r="E1360" s="25"/>
      <c r="F1360" s="25"/>
      <c r="G1360" s="26"/>
      <c r="H1360" s="27"/>
      <c r="I1360" s="28"/>
      <c r="J1360" s="430"/>
      <c r="K1360" s="48"/>
      <c r="L1360" s="457" t="str">
        <f t="shared" si="42"/>
        <v/>
      </c>
      <c r="M1360" s="245" cm="1">
        <f t="array" ref="M1360">SUMPRODUCT(--(N1360:Q1360&lt;&gt;"")) + IF(TRIM(R1360)="",0,LEN(R1360)-LEN(SUBSTITUTE(R1360,",",""))+1)</f>
        <v>0</v>
      </c>
      <c r="N1360" s="242" t="str">
        <f>IF(AND(I1360&lt;&gt;0,I1360&lt;&gt;""),IF(TRIM(SUBSTITUTE(B1360,CHAR(160),""))="","",IF(ISNUMBER(MATCH(TRIM(SUBSTITUTE(B1360,CHAR(160),"")),'Look Up Values'!$B$2:$B$500,0)),"","Origin error")),"")</f>
        <v/>
      </c>
      <c r="O1360" s="242" t="str">
        <f>IF(AND(I1360&lt;&gt;0,I1360&lt;&gt;""),IF(C1360="","",IF(AND(ISNUMBER(--LEFT(C1360,FIND(" ",C1360&amp;" ")-1)),OR(LEN(LEFT(C1360,FIND(" ",C1360&amp;" ")-1))=6,LEN(LEFT(C1360,FIND(" ",C1360&amp;" ")-1))=7),OR(ISNUMBER(MATCH(LEFT(C1360,FIND(" ",C1360&amp;" ")-1),'Look Up Values'!$G$2:$G$1000,0)),ISNUMBER(MATCH(LEFT(C1360,FIND(" ",C1360&amp;" ")-1),'Look Up Values'!$AE$2:$AE$2000,0)))),"","EWC error")),"")</f>
        <v/>
      </c>
      <c r="P1360" s="242" t="str" cm="1">
        <f t="array" ref="P1360">IF(AND(I1360&lt;&gt;0,I1360&lt;&gt;""),IF(D1360="","",IF(ISNUMBER(MATCH(SUBSTITUTE(D1360," ",""),SUBSTITUTE('Look Up Values'!$S$2:$S$120," ",""),0)),"","D&amp;R error")),"")</f>
        <v/>
      </c>
      <c r="Q1360" s="242" t="str" cm="1">
        <f t="array" ref="Q1360">IF(AND(I1360&lt;&gt;0,I1360&lt;&gt;""),IF(G1360="","",IF(ISNUMBER(MATCH(SUBSTITUTE(G1360," ",""),SUBSTITUTE('Look Up Values'!$I$2:$I$10," ",""),0)),"","State error")),"")</f>
        <v/>
      </c>
      <c r="R1360" s="260" t="str">
        <f t="shared" si="43"/>
        <v/>
      </c>
    </row>
    <row r="1361" spans="1:18" ht="15.75">
      <c r="A1361" s="250">
        <v>1354</v>
      </c>
      <c r="B1361" s="198"/>
      <c r="C1361" s="25"/>
      <c r="D1361" s="25"/>
      <c r="E1361" s="25"/>
      <c r="F1361" s="25"/>
      <c r="G1361" s="26"/>
      <c r="H1361" s="27"/>
      <c r="I1361" s="28"/>
      <c r="J1361" s="430"/>
      <c r="K1361" s="48"/>
      <c r="L1361" s="457" t="str">
        <f t="shared" si="42"/>
        <v/>
      </c>
      <c r="M1361" s="245" cm="1">
        <f t="array" ref="M1361">SUMPRODUCT(--(N1361:Q1361&lt;&gt;"")) + IF(TRIM(R1361)="",0,LEN(R1361)-LEN(SUBSTITUTE(R1361,",",""))+1)</f>
        <v>0</v>
      </c>
      <c r="N1361" s="242" t="str">
        <f>IF(AND(I1361&lt;&gt;0,I1361&lt;&gt;""),IF(TRIM(SUBSTITUTE(B1361,CHAR(160),""))="","",IF(ISNUMBER(MATCH(TRIM(SUBSTITUTE(B1361,CHAR(160),"")),'Look Up Values'!$B$2:$B$500,0)),"","Origin error")),"")</f>
        <v/>
      </c>
      <c r="O1361" s="242" t="str">
        <f>IF(AND(I1361&lt;&gt;0,I1361&lt;&gt;""),IF(C1361="","",IF(AND(ISNUMBER(--LEFT(C1361,FIND(" ",C1361&amp;" ")-1)),OR(LEN(LEFT(C1361,FIND(" ",C1361&amp;" ")-1))=6,LEN(LEFT(C1361,FIND(" ",C1361&amp;" ")-1))=7),OR(ISNUMBER(MATCH(LEFT(C1361,FIND(" ",C1361&amp;" ")-1),'Look Up Values'!$G$2:$G$1000,0)),ISNUMBER(MATCH(LEFT(C1361,FIND(" ",C1361&amp;" ")-1),'Look Up Values'!$AE$2:$AE$2000,0)))),"","EWC error")),"")</f>
        <v/>
      </c>
      <c r="P1361" s="242" t="str" cm="1">
        <f t="array" ref="P1361">IF(AND(I1361&lt;&gt;0,I1361&lt;&gt;""),IF(D1361="","",IF(ISNUMBER(MATCH(SUBSTITUTE(D1361," ",""),SUBSTITUTE('Look Up Values'!$S$2:$S$120," ",""),0)),"","D&amp;R error")),"")</f>
        <v/>
      </c>
      <c r="Q1361" s="242" t="str" cm="1">
        <f t="array" ref="Q1361">IF(AND(I1361&lt;&gt;0,I1361&lt;&gt;""),IF(G1361="","",IF(ISNUMBER(MATCH(SUBSTITUTE(G1361," ",""),SUBSTITUTE('Look Up Values'!$I$2:$I$10," ",""),0)),"","State error")),"")</f>
        <v/>
      </c>
      <c r="R1361" s="260" t="str">
        <f t="shared" si="43"/>
        <v/>
      </c>
    </row>
    <row r="1362" spans="1:18" ht="15.75">
      <c r="A1362" s="250">
        <v>1355</v>
      </c>
      <c r="B1362" s="198"/>
      <c r="C1362" s="25"/>
      <c r="D1362" s="25"/>
      <c r="E1362" s="25"/>
      <c r="F1362" s="25"/>
      <c r="G1362" s="26"/>
      <c r="H1362" s="27"/>
      <c r="I1362" s="28"/>
      <c r="J1362" s="430"/>
      <c r="K1362" s="48"/>
      <c r="L1362" s="457" t="str">
        <f t="shared" si="42"/>
        <v/>
      </c>
      <c r="M1362" s="245" cm="1">
        <f t="array" ref="M1362">SUMPRODUCT(--(N1362:Q1362&lt;&gt;"")) + IF(TRIM(R1362)="",0,LEN(R1362)-LEN(SUBSTITUTE(R1362,",",""))+1)</f>
        <v>0</v>
      </c>
      <c r="N1362" s="242" t="str">
        <f>IF(AND(I1362&lt;&gt;0,I1362&lt;&gt;""),IF(TRIM(SUBSTITUTE(B1362,CHAR(160),""))="","",IF(ISNUMBER(MATCH(TRIM(SUBSTITUTE(B1362,CHAR(160),"")),'Look Up Values'!$B$2:$B$500,0)),"","Origin error")),"")</f>
        <v/>
      </c>
      <c r="O1362" s="242" t="str">
        <f>IF(AND(I1362&lt;&gt;0,I1362&lt;&gt;""),IF(C1362="","",IF(AND(ISNUMBER(--LEFT(C1362,FIND(" ",C1362&amp;" ")-1)),OR(LEN(LEFT(C1362,FIND(" ",C1362&amp;" ")-1))=6,LEN(LEFT(C1362,FIND(" ",C1362&amp;" ")-1))=7),OR(ISNUMBER(MATCH(LEFT(C1362,FIND(" ",C1362&amp;" ")-1),'Look Up Values'!$G$2:$G$1000,0)),ISNUMBER(MATCH(LEFT(C1362,FIND(" ",C1362&amp;" ")-1),'Look Up Values'!$AE$2:$AE$2000,0)))),"","EWC error")),"")</f>
        <v/>
      </c>
      <c r="P1362" s="242" t="str" cm="1">
        <f t="array" ref="P1362">IF(AND(I1362&lt;&gt;0,I1362&lt;&gt;""),IF(D1362="","",IF(ISNUMBER(MATCH(SUBSTITUTE(D1362," ",""),SUBSTITUTE('Look Up Values'!$S$2:$S$120," ",""),0)),"","D&amp;R error")),"")</f>
        <v/>
      </c>
      <c r="Q1362" s="242" t="str" cm="1">
        <f t="array" ref="Q1362">IF(AND(I1362&lt;&gt;0,I1362&lt;&gt;""),IF(G1362="","",IF(ISNUMBER(MATCH(SUBSTITUTE(G1362," ",""),SUBSTITUTE('Look Up Values'!$I$2:$I$10," ",""),0)),"","State error")),"")</f>
        <v/>
      </c>
      <c r="R1362" s="260" t="str">
        <f t="shared" si="43"/>
        <v/>
      </c>
    </row>
    <row r="1363" spans="1:18" ht="15.75">
      <c r="A1363" s="250">
        <v>1356</v>
      </c>
      <c r="B1363" s="198"/>
      <c r="C1363" s="25"/>
      <c r="D1363" s="25"/>
      <c r="E1363" s="25"/>
      <c r="F1363" s="25"/>
      <c r="G1363" s="26"/>
      <c r="H1363" s="27"/>
      <c r="I1363" s="28"/>
      <c r="J1363" s="430"/>
      <c r="K1363" s="48"/>
      <c r="L1363" s="457" t="str">
        <f t="shared" si="42"/>
        <v/>
      </c>
      <c r="M1363" s="245" cm="1">
        <f t="array" ref="M1363">SUMPRODUCT(--(N1363:Q1363&lt;&gt;"")) + IF(TRIM(R1363)="",0,LEN(R1363)-LEN(SUBSTITUTE(R1363,",",""))+1)</f>
        <v>0</v>
      </c>
      <c r="N1363" s="242" t="str">
        <f>IF(AND(I1363&lt;&gt;0,I1363&lt;&gt;""),IF(TRIM(SUBSTITUTE(B1363,CHAR(160),""))="","",IF(ISNUMBER(MATCH(TRIM(SUBSTITUTE(B1363,CHAR(160),"")),'Look Up Values'!$B$2:$B$500,0)),"","Origin error")),"")</f>
        <v/>
      </c>
      <c r="O1363" s="242" t="str">
        <f>IF(AND(I1363&lt;&gt;0,I1363&lt;&gt;""),IF(C1363="","",IF(AND(ISNUMBER(--LEFT(C1363,FIND(" ",C1363&amp;" ")-1)),OR(LEN(LEFT(C1363,FIND(" ",C1363&amp;" ")-1))=6,LEN(LEFT(C1363,FIND(" ",C1363&amp;" ")-1))=7),OR(ISNUMBER(MATCH(LEFT(C1363,FIND(" ",C1363&amp;" ")-1),'Look Up Values'!$G$2:$G$1000,0)),ISNUMBER(MATCH(LEFT(C1363,FIND(" ",C1363&amp;" ")-1),'Look Up Values'!$AE$2:$AE$2000,0)))),"","EWC error")),"")</f>
        <v/>
      </c>
      <c r="P1363" s="242" t="str" cm="1">
        <f t="array" ref="P1363">IF(AND(I1363&lt;&gt;0,I1363&lt;&gt;""),IF(D1363="","",IF(ISNUMBER(MATCH(SUBSTITUTE(D1363," ",""),SUBSTITUTE('Look Up Values'!$S$2:$S$120," ",""),0)),"","D&amp;R error")),"")</f>
        <v/>
      </c>
      <c r="Q1363" s="242" t="str" cm="1">
        <f t="array" ref="Q1363">IF(AND(I1363&lt;&gt;0,I1363&lt;&gt;""),IF(G1363="","",IF(ISNUMBER(MATCH(SUBSTITUTE(G1363," ",""),SUBSTITUTE('Look Up Values'!$I$2:$I$10," ",""),0)),"","State error")),"")</f>
        <v/>
      </c>
      <c r="R1363" s="260" t="str">
        <f t="shared" si="43"/>
        <v/>
      </c>
    </row>
    <row r="1364" spans="1:18" ht="15.75">
      <c r="A1364" s="250">
        <v>1357</v>
      </c>
      <c r="B1364" s="198"/>
      <c r="C1364" s="25"/>
      <c r="D1364" s="25"/>
      <c r="E1364" s="25"/>
      <c r="F1364" s="25"/>
      <c r="G1364" s="26"/>
      <c r="H1364" s="27"/>
      <c r="I1364" s="28"/>
      <c r="J1364" s="430"/>
      <c r="K1364" s="48"/>
      <c r="L1364" s="457" t="str">
        <f t="shared" si="42"/>
        <v/>
      </c>
      <c r="M1364" s="245" cm="1">
        <f t="array" ref="M1364">SUMPRODUCT(--(N1364:Q1364&lt;&gt;"")) + IF(TRIM(R1364)="",0,LEN(R1364)-LEN(SUBSTITUTE(R1364,",",""))+1)</f>
        <v>0</v>
      </c>
      <c r="N1364" s="242" t="str">
        <f>IF(AND(I1364&lt;&gt;0,I1364&lt;&gt;""),IF(TRIM(SUBSTITUTE(B1364,CHAR(160),""))="","",IF(ISNUMBER(MATCH(TRIM(SUBSTITUTE(B1364,CHAR(160),"")),'Look Up Values'!$B$2:$B$500,0)),"","Origin error")),"")</f>
        <v/>
      </c>
      <c r="O1364" s="242" t="str">
        <f>IF(AND(I1364&lt;&gt;0,I1364&lt;&gt;""),IF(C1364="","",IF(AND(ISNUMBER(--LEFT(C1364,FIND(" ",C1364&amp;" ")-1)),OR(LEN(LEFT(C1364,FIND(" ",C1364&amp;" ")-1))=6,LEN(LEFT(C1364,FIND(" ",C1364&amp;" ")-1))=7),OR(ISNUMBER(MATCH(LEFT(C1364,FIND(" ",C1364&amp;" ")-1),'Look Up Values'!$G$2:$G$1000,0)),ISNUMBER(MATCH(LEFT(C1364,FIND(" ",C1364&amp;" ")-1),'Look Up Values'!$AE$2:$AE$2000,0)))),"","EWC error")),"")</f>
        <v/>
      </c>
      <c r="P1364" s="242" t="str" cm="1">
        <f t="array" ref="P1364">IF(AND(I1364&lt;&gt;0,I1364&lt;&gt;""),IF(D1364="","",IF(ISNUMBER(MATCH(SUBSTITUTE(D1364," ",""),SUBSTITUTE('Look Up Values'!$S$2:$S$120," ",""),0)),"","D&amp;R error")),"")</f>
        <v/>
      </c>
      <c r="Q1364" s="242" t="str" cm="1">
        <f t="array" ref="Q1364">IF(AND(I1364&lt;&gt;0,I1364&lt;&gt;""),IF(G1364="","",IF(ISNUMBER(MATCH(SUBSTITUTE(G1364," ",""),SUBSTITUTE('Look Up Values'!$I$2:$I$10," ",""),0)),"","State error")),"")</f>
        <v/>
      </c>
      <c r="R1364" s="260" t="str">
        <f t="shared" si="43"/>
        <v/>
      </c>
    </row>
    <row r="1365" spans="1:18" ht="15.75">
      <c r="A1365" s="250">
        <v>1358</v>
      </c>
      <c r="B1365" s="198"/>
      <c r="C1365" s="25"/>
      <c r="D1365" s="25"/>
      <c r="E1365" s="25"/>
      <c r="F1365" s="25"/>
      <c r="G1365" s="26"/>
      <c r="H1365" s="27"/>
      <c r="I1365" s="28"/>
      <c r="J1365" s="430"/>
      <c r="K1365" s="48"/>
      <c r="L1365" s="457" t="str">
        <f t="shared" si="42"/>
        <v/>
      </c>
      <c r="M1365" s="245" cm="1">
        <f t="array" ref="M1365">SUMPRODUCT(--(N1365:Q1365&lt;&gt;"")) + IF(TRIM(R1365)="",0,LEN(R1365)-LEN(SUBSTITUTE(R1365,",",""))+1)</f>
        <v>0</v>
      </c>
      <c r="N1365" s="242" t="str">
        <f>IF(AND(I1365&lt;&gt;0,I1365&lt;&gt;""),IF(TRIM(SUBSTITUTE(B1365,CHAR(160),""))="","",IF(ISNUMBER(MATCH(TRIM(SUBSTITUTE(B1365,CHAR(160),"")),'Look Up Values'!$B$2:$B$500,0)),"","Origin error")),"")</f>
        <v/>
      </c>
      <c r="O1365" s="242" t="str">
        <f>IF(AND(I1365&lt;&gt;0,I1365&lt;&gt;""),IF(C1365="","",IF(AND(ISNUMBER(--LEFT(C1365,FIND(" ",C1365&amp;" ")-1)),OR(LEN(LEFT(C1365,FIND(" ",C1365&amp;" ")-1))=6,LEN(LEFT(C1365,FIND(" ",C1365&amp;" ")-1))=7),OR(ISNUMBER(MATCH(LEFT(C1365,FIND(" ",C1365&amp;" ")-1),'Look Up Values'!$G$2:$G$1000,0)),ISNUMBER(MATCH(LEFT(C1365,FIND(" ",C1365&amp;" ")-1),'Look Up Values'!$AE$2:$AE$2000,0)))),"","EWC error")),"")</f>
        <v/>
      </c>
      <c r="P1365" s="242" t="str" cm="1">
        <f t="array" ref="P1365">IF(AND(I1365&lt;&gt;0,I1365&lt;&gt;""),IF(D1365="","",IF(ISNUMBER(MATCH(SUBSTITUTE(D1365," ",""),SUBSTITUTE('Look Up Values'!$S$2:$S$120," ",""),0)),"","D&amp;R error")),"")</f>
        <v/>
      </c>
      <c r="Q1365" s="242" t="str" cm="1">
        <f t="array" ref="Q1365">IF(AND(I1365&lt;&gt;0,I1365&lt;&gt;""),IF(G1365="","",IF(ISNUMBER(MATCH(SUBSTITUTE(G1365," ",""),SUBSTITUTE('Look Up Values'!$I$2:$I$10," ",""),0)),"","State error")),"")</f>
        <v/>
      </c>
      <c r="R1365" s="260" t="str">
        <f t="shared" si="43"/>
        <v/>
      </c>
    </row>
    <row r="1366" spans="1:18" ht="15.75">
      <c r="A1366" s="250">
        <v>1359</v>
      </c>
      <c r="B1366" s="198"/>
      <c r="C1366" s="25"/>
      <c r="D1366" s="25"/>
      <c r="E1366" s="25"/>
      <c r="F1366" s="25"/>
      <c r="G1366" s="26"/>
      <c r="H1366" s="27"/>
      <c r="I1366" s="28"/>
      <c r="J1366" s="430"/>
      <c r="K1366" s="48"/>
      <c r="L1366" s="457" t="str">
        <f t="shared" si="42"/>
        <v/>
      </c>
      <c r="M1366" s="245" cm="1">
        <f t="array" ref="M1366">SUMPRODUCT(--(N1366:Q1366&lt;&gt;"")) + IF(TRIM(R1366)="",0,LEN(R1366)-LEN(SUBSTITUTE(R1366,",",""))+1)</f>
        <v>0</v>
      </c>
      <c r="N1366" s="242" t="str">
        <f>IF(AND(I1366&lt;&gt;0,I1366&lt;&gt;""),IF(TRIM(SUBSTITUTE(B1366,CHAR(160),""))="","",IF(ISNUMBER(MATCH(TRIM(SUBSTITUTE(B1366,CHAR(160),"")),'Look Up Values'!$B$2:$B$500,0)),"","Origin error")),"")</f>
        <v/>
      </c>
      <c r="O1366" s="242" t="str">
        <f>IF(AND(I1366&lt;&gt;0,I1366&lt;&gt;""),IF(C1366="","",IF(AND(ISNUMBER(--LEFT(C1366,FIND(" ",C1366&amp;" ")-1)),OR(LEN(LEFT(C1366,FIND(" ",C1366&amp;" ")-1))=6,LEN(LEFT(C1366,FIND(" ",C1366&amp;" ")-1))=7),OR(ISNUMBER(MATCH(LEFT(C1366,FIND(" ",C1366&amp;" ")-1),'Look Up Values'!$G$2:$G$1000,0)),ISNUMBER(MATCH(LEFT(C1366,FIND(" ",C1366&amp;" ")-1),'Look Up Values'!$AE$2:$AE$2000,0)))),"","EWC error")),"")</f>
        <v/>
      </c>
      <c r="P1366" s="242" t="str" cm="1">
        <f t="array" ref="P1366">IF(AND(I1366&lt;&gt;0,I1366&lt;&gt;""),IF(D1366="","",IF(ISNUMBER(MATCH(SUBSTITUTE(D1366," ",""),SUBSTITUTE('Look Up Values'!$S$2:$S$120," ",""),0)),"","D&amp;R error")),"")</f>
        <v/>
      </c>
      <c r="Q1366" s="242" t="str" cm="1">
        <f t="array" ref="Q1366">IF(AND(I1366&lt;&gt;0,I1366&lt;&gt;""),IF(G1366="","",IF(ISNUMBER(MATCH(SUBSTITUTE(G1366," ",""),SUBSTITUTE('Look Up Values'!$I$2:$I$10," ",""),0)),"","State error")),"")</f>
        <v/>
      </c>
      <c r="R1366" s="260" t="str">
        <f t="shared" si="43"/>
        <v/>
      </c>
    </row>
    <row r="1367" spans="1:18" ht="15.75">
      <c r="A1367" s="250">
        <v>1360</v>
      </c>
      <c r="B1367" s="198"/>
      <c r="C1367" s="25"/>
      <c r="D1367" s="25"/>
      <c r="E1367" s="25"/>
      <c r="F1367" s="25"/>
      <c r="G1367" s="26"/>
      <c r="H1367" s="27"/>
      <c r="I1367" s="28"/>
      <c r="J1367" s="430"/>
      <c r="K1367" s="48"/>
      <c r="L1367" s="457" t="str">
        <f t="shared" si="42"/>
        <v/>
      </c>
      <c r="M1367" s="245" cm="1">
        <f t="array" ref="M1367">SUMPRODUCT(--(N1367:Q1367&lt;&gt;"")) + IF(TRIM(R1367)="",0,LEN(R1367)-LEN(SUBSTITUTE(R1367,",",""))+1)</f>
        <v>0</v>
      </c>
      <c r="N1367" s="242" t="str">
        <f>IF(AND(I1367&lt;&gt;0,I1367&lt;&gt;""),IF(TRIM(SUBSTITUTE(B1367,CHAR(160),""))="","",IF(ISNUMBER(MATCH(TRIM(SUBSTITUTE(B1367,CHAR(160),"")),'Look Up Values'!$B$2:$B$500,0)),"","Origin error")),"")</f>
        <v/>
      </c>
      <c r="O1367" s="242" t="str">
        <f>IF(AND(I1367&lt;&gt;0,I1367&lt;&gt;""),IF(C1367="","",IF(AND(ISNUMBER(--LEFT(C1367,FIND(" ",C1367&amp;" ")-1)),OR(LEN(LEFT(C1367,FIND(" ",C1367&amp;" ")-1))=6,LEN(LEFT(C1367,FIND(" ",C1367&amp;" ")-1))=7),OR(ISNUMBER(MATCH(LEFT(C1367,FIND(" ",C1367&amp;" ")-1),'Look Up Values'!$G$2:$G$1000,0)),ISNUMBER(MATCH(LEFT(C1367,FIND(" ",C1367&amp;" ")-1),'Look Up Values'!$AE$2:$AE$2000,0)))),"","EWC error")),"")</f>
        <v/>
      </c>
      <c r="P1367" s="242" t="str" cm="1">
        <f t="array" ref="P1367">IF(AND(I1367&lt;&gt;0,I1367&lt;&gt;""),IF(D1367="","",IF(ISNUMBER(MATCH(SUBSTITUTE(D1367," ",""),SUBSTITUTE('Look Up Values'!$S$2:$S$120," ",""),0)),"","D&amp;R error")),"")</f>
        <v/>
      </c>
      <c r="Q1367" s="242" t="str" cm="1">
        <f t="array" ref="Q1367">IF(AND(I1367&lt;&gt;0,I1367&lt;&gt;""),IF(G1367="","",IF(ISNUMBER(MATCH(SUBSTITUTE(G1367," ",""),SUBSTITUTE('Look Up Values'!$I$2:$I$10," ",""),0)),"","State error")),"")</f>
        <v/>
      </c>
      <c r="R1367" s="260" t="str">
        <f t="shared" si="43"/>
        <v/>
      </c>
    </row>
    <row r="1368" spans="1:18" ht="15.75">
      <c r="A1368" s="250">
        <v>1361</v>
      </c>
      <c r="B1368" s="198"/>
      <c r="C1368" s="25"/>
      <c r="D1368" s="25"/>
      <c r="E1368" s="25"/>
      <c r="F1368" s="25"/>
      <c r="G1368" s="26"/>
      <c r="H1368" s="27"/>
      <c r="I1368" s="28"/>
      <c r="J1368" s="430"/>
      <c r="K1368" s="48"/>
      <c r="L1368" s="457" t="str">
        <f t="shared" si="42"/>
        <v/>
      </c>
      <c r="M1368" s="245" cm="1">
        <f t="array" ref="M1368">SUMPRODUCT(--(N1368:Q1368&lt;&gt;"")) + IF(TRIM(R1368)="",0,LEN(R1368)-LEN(SUBSTITUTE(R1368,",",""))+1)</f>
        <v>0</v>
      </c>
      <c r="N1368" s="242" t="str">
        <f>IF(AND(I1368&lt;&gt;0,I1368&lt;&gt;""),IF(TRIM(SUBSTITUTE(B1368,CHAR(160),""))="","",IF(ISNUMBER(MATCH(TRIM(SUBSTITUTE(B1368,CHAR(160),"")),'Look Up Values'!$B$2:$B$500,0)),"","Origin error")),"")</f>
        <v/>
      </c>
      <c r="O1368" s="242" t="str">
        <f>IF(AND(I1368&lt;&gt;0,I1368&lt;&gt;""),IF(C1368="","",IF(AND(ISNUMBER(--LEFT(C1368,FIND(" ",C1368&amp;" ")-1)),OR(LEN(LEFT(C1368,FIND(" ",C1368&amp;" ")-1))=6,LEN(LEFT(C1368,FIND(" ",C1368&amp;" ")-1))=7),OR(ISNUMBER(MATCH(LEFT(C1368,FIND(" ",C1368&amp;" ")-1),'Look Up Values'!$G$2:$G$1000,0)),ISNUMBER(MATCH(LEFT(C1368,FIND(" ",C1368&amp;" ")-1),'Look Up Values'!$AE$2:$AE$2000,0)))),"","EWC error")),"")</f>
        <v/>
      </c>
      <c r="P1368" s="242" t="str" cm="1">
        <f t="array" ref="P1368">IF(AND(I1368&lt;&gt;0,I1368&lt;&gt;""),IF(D1368="","",IF(ISNUMBER(MATCH(SUBSTITUTE(D1368," ",""),SUBSTITUTE('Look Up Values'!$S$2:$S$120," ",""),0)),"","D&amp;R error")),"")</f>
        <v/>
      </c>
      <c r="Q1368" s="242" t="str" cm="1">
        <f t="array" ref="Q1368">IF(AND(I1368&lt;&gt;0,I1368&lt;&gt;""),IF(G1368="","",IF(ISNUMBER(MATCH(SUBSTITUTE(G1368," ",""),SUBSTITUTE('Look Up Values'!$I$2:$I$10," ",""),0)),"","State error")),"")</f>
        <v/>
      </c>
      <c r="R1368" s="260" t="str">
        <f t="shared" si="43"/>
        <v/>
      </c>
    </row>
    <row r="1369" spans="1:18" ht="15.75">
      <c r="A1369" s="250">
        <v>1362</v>
      </c>
      <c r="B1369" s="198"/>
      <c r="C1369" s="25"/>
      <c r="D1369" s="25"/>
      <c r="E1369" s="25"/>
      <c r="F1369" s="25"/>
      <c r="G1369" s="26"/>
      <c r="H1369" s="27"/>
      <c r="I1369" s="28"/>
      <c r="J1369" s="430"/>
      <c r="K1369" s="48"/>
      <c r="L1369" s="457" t="str">
        <f t="shared" si="42"/>
        <v/>
      </c>
      <c r="M1369" s="245" cm="1">
        <f t="array" ref="M1369">SUMPRODUCT(--(N1369:Q1369&lt;&gt;"")) + IF(TRIM(R1369)="",0,LEN(R1369)-LEN(SUBSTITUTE(R1369,",",""))+1)</f>
        <v>0</v>
      </c>
      <c r="N1369" s="242" t="str">
        <f>IF(AND(I1369&lt;&gt;0,I1369&lt;&gt;""),IF(TRIM(SUBSTITUTE(B1369,CHAR(160),""))="","",IF(ISNUMBER(MATCH(TRIM(SUBSTITUTE(B1369,CHAR(160),"")),'Look Up Values'!$B$2:$B$500,0)),"","Origin error")),"")</f>
        <v/>
      </c>
      <c r="O1369" s="242" t="str">
        <f>IF(AND(I1369&lt;&gt;0,I1369&lt;&gt;""),IF(C1369="","",IF(AND(ISNUMBER(--LEFT(C1369,FIND(" ",C1369&amp;" ")-1)),OR(LEN(LEFT(C1369,FIND(" ",C1369&amp;" ")-1))=6,LEN(LEFT(C1369,FIND(" ",C1369&amp;" ")-1))=7),OR(ISNUMBER(MATCH(LEFT(C1369,FIND(" ",C1369&amp;" ")-1),'Look Up Values'!$G$2:$G$1000,0)),ISNUMBER(MATCH(LEFT(C1369,FIND(" ",C1369&amp;" ")-1),'Look Up Values'!$AE$2:$AE$2000,0)))),"","EWC error")),"")</f>
        <v/>
      </c>
      <c r="P1369" s="242" t="str" cm="1">
        <f t="array" ref="P1369">IF(AND(I1369&lt;&gt;0,I1369&lt;&gt;""),IF(D1369="","",IF(ISNUMBER(MATCH(SUBSTITUTE(D1369," ",""),SUBSTITUTE('Look Up Values'!$S$2:$S$120," ",""),0)),"","D&amp;R error")),"")</f>
        <v/>
      </c>
      <c r="Q1369" s="242" t="str" cm="1">
        <f t="array" ref="Q1369">IF(AND(I1369&lt;&gt;0,I1369&lt;&gt;""),IF(G1369="","",IF(ISNUMBER(MATCH(SUBSTITUTE(G1369," ",""),SUBSTITUTE('Look Up Values'!$I$2:$I$10," ",""),0)),"","State error")),"")</f>
        <v/>
      </c>
      <c r="R1369" s="260" t="str">
        <f t="shared" si="43"/>
        <v/>
      </c>
    </row>
    <row r="1370" spans="1:18" ht="15.75">
      <c r="A1370" s="250">
        <v>1363</v>
      </c>
      <c r="B1370" s="198"/>
      <c r="C1370" s="25"/>
      <c r="D1370" s="25"/>
      <c r="E1370" s="25"/>
      <c r="F1370" s="25"/>
      <c r="G1370" s="26"/>
      <c r="H1370" s="27"/>
      <c r="I1370" s="28"/>
      <c r="J1370" s="430"/>
      <c r="K1370" s="48"/>
      <c r="L1370" s="457" t="str">
        <f t="shared" si="42"/>
        <v/>
      </c>
      <c r="M1370" s="245" cm="1">
        <f t="array" ref="M1370">SUMPRODUCT(--(N1370:Q1370&lt;&gt;"")) + IF(TRIM(R1370)="",0,LEN(R1370)-LEN(SUBSTITUTE(R1370,",",""))+1)</f>
        <v>0</v>
      </c>
      <c r="N1370" s="242" t="str">
        <f>IF(AND(I1370&lt;&gt;0,I1370&lt;&gt;""),IF(TRIM(SUBSTITUTE(B1370,CHAR(160),""))="","",IF(ISNUMBER(MATCH(TRIM(SUBSTITUTE(B1370,CHAR(160),"")),'Look Up Values'!$B$2:$B$500,0)),"","Origin error")),"")</f>
        <v/>
      </c>
      <c r="O1370" s="242" t="str">
        <f>IF(AND(I1370&lt;&gt;0,I1370&lt;&gt;""),IF(C1370="","",IF(AND(ISNUMBER(--LEFT(C1370,FIND(" ",C1370&amp;" ")-1)),OR(LEN(LEFT(C1370,FIND(" ",C1370&amp;" ")-1))=6,LEN(LEFT(C1370,FIND(" ",C1370&amp;" ")-1))=7),OR(ISNUMBER(MATCH(LEFT(C1370,FIND(" ",C1370&amp;" ")-1),'Look Up Values'!$G$2:$G$1000,0)),ISNUMBER(MATCH(LEFT(C1370,FIND(" ",C1370&amp;" ")-1),'Look Up Values'!$AE$2:$AE$2000,0)))),"","EWC error")),"")</f>
        <v/>
      </c>
      <c r="P1370" s="242" t="str" cm="1">
        <f t="array" ref="P1370">IF(AND(I1370&lt;&gt;0,I1370&lt;&gt;""),IF(D1370="","",IF(ISNUMBER(MATCH(SUBSTITUTE(D1370," ",""),SUBSTITUTE('Look Up Values'!$S$2:$S$120," ",""),0)),"","D&amp;R error")),"")</f>
        <v/>
      </c>
      <c r="Q1370" s="242" t="str" cm="1">
        <f t="array" ref="Q1370">IF(AND(I1370&lt;&gt;0,I1370&lt;&gt;""),IF(G1370="","",IF(ISNUMBER(MATCH(SUBSTITUTE(G1370," ",""),SUBSTITUTE('Look Up Values'!$I$2:$I$10," ",""),0)),"","State error")),"")</f>
        <v/>
      </c>
      <c r="R1370" s="260" t="str">
        <f t="shared" si="43"/>
        <v/>
      </c>
    </row>
    <row r="1371" spans="1:18" ht="15.75">
      <c r="A1371" s="250">
        <v>1364</v>
      </c>
      <c r="B1371" s="198"/>
      <c r="C1371" s="25"/>
      <c r="D1371" s="25"/>
      <c r="E1371" s="25"/>
      <c r="F1371" s="25"/>
      <c r="G1371" s="26"/>
      <c r="H1371" s="27"/>
      <c r="I1371" s="28"/>
      <c r="J1371" s="430"/>
      <c r="K1371" s="48"/>
      <c r="L1371" s="457" t="str">
        <f t="shared" si="42"/>
        <v/>
      </c>
      <c r="M1371" s="245" cm="1">
        <f t="array" ref="M1371">SUMPRODUCT(--(N1371:Q1371&lt;&gt;"")) + IF(TRIM(R1371)="",0,LEN(R1371)-LEN(SUBSTITUTE(R1371,",",""))+1)</f>
        <v>0</v>
      </c>
      <c r="N1371" s="242" t="str">
        <f>IF(AND(I1371&lt;&gt;0,I1371&lt;&gt;""),IF(TRIM(SUBSTITUTE(B1371,CHAR(160),""))="","",IF(ISNUMBER(MATCH(TRIM(SUBSTITUTE(B1371,CHAR(160),"")),'Look Up Values'!$B$2:$B$500,0)),"","Origin error")),"")</f>
        <v/>
      </c>
      <c r="O1371" s="242" t="str">
        <f>IF(AND(I1371&lt;&gt;0,I1371&lt;&gt;""),IF(C1371="","",IF(AND(ISNUMBER(--LEFT(C1371,FIND(" ",C1371&amp;" ")-1)),OR(LEN(LEFT(C1371,FIND(" ",C1371&amp;" ")-1))=6,LEN(LEFT(C1371,FIND(" ",C1371&amp;" ")-1))=7),OR(ISNUMBER(MATCH(LEFT(C1371,FIND(" ",C1371&amp;" ")-1),'Look Up Values'!$G$2:$G$1000,0)),ISNUMBER(MATCH(LEFT(C1371,FIND(" ",C1371&amp;" ")-1),'Look Up Values'!$AE$2:$AE$2000,0)))),"","EWC error")),"")</f>
        <v/>
      </c>
      <c r="P1371" s="242" t="str" cm="1">
        <f t="array" ref="P1371">IF(AND(I1371&lt;&gt;0,I1371&lt;&gt;""),IF(D1371="","",IF(ISNUMBER(MATCH(SUBSTITUTE(D1371," ",""),SUBSTITUTE('Look Up Values'!$S$2:$S$120," ",""),0)),"","D&amp;R error")),"")</f>
        <v/>
      </c>
      <c r="Q1371" s="242" t="str" cm="1">
        <f t="array" ref="Q1371">IF(AND(I1371&lt;&gt;0,I1371&lt;&gt;""),IF(G1371="","",IF(ISNUMBER(MATCH(SUBSTITUTE(G1371," ",""),SUBSTITUTE('Look Up Values'!$I$2:$I$10," ",""),0)),"","State error")),"")</f>
        <v/>
      </c>
      <c r="R1371" s="260" t="str">
        <f t="shared" si="43"/>
        <v/>
      </c>
    </row>
    <row r="1372" spans="1:18" ht="15.75">
      <c r="A1372" s="250">
        <v>1365</v>
      </c>
      <c r="B1372" s="198"/>
      <c r="C1372" s="25"/>
      <c r="D1372" s="25"/>
      <c r="E1372" s="25"/>
      <c r="F1372" s="25"/>
      <c r="G1372" s="26"/>
      <c r="H1372" s="27"/>
      <c r="I1372" s="28"/>
      <c r="J1372" s="430"/>
      <c r="K1372" s="48"/>
      <c r="L1372" s="457" t="str">
        <f t="shared" si="42"/>
        <v/>
      </c>
      <c r="M1372" s="245" cm="1">
        <f t="array" ref="M1372">SUMPRODUCT(--(N1372:Q1372&lt;&gt;"")) + IF(TRIM(R1372)="",0,LEN(R1372)-LEN(SUBSTITUTE(R1372,",",""))+1)</f>
        <v>0</v>
      </c>
      <c r="N1372" s="242" t="str">
        <f>IF(AND(I1372&lt;&gt;0,I1372&lt;&gt;""),IF(TRIM(SUBSTITUTE(B1372,CHAR(160),""))="","",IF(ISNUMBER(MATCH(TRIM(SUBSTITUTE(B1372,CHAR(160),"")),'Look Up Values'!$B$2:$B$500,0)),"","Origin error")),"")</f>
        <v/>
      </c>
      <c r="O1372" s="242" t="str">
        <f>IF(AND(I1372&lt;&gt;0,I1372&lt;&gt;""),IF(C1372="","",IF(AND(ISNUMBER(--LEFT(C1372,FIND(" ",C1372&amp;" ")-1)),OR(LEN(LEFT(C1372,FIND(" ",C1372&amp;" ")-1))=6,LEN(LEFT(C1372,FIND(" ",C1372&amp;" ")-1))=7),OR(ISNUMBER(MATCH(LEFT(C1372,FIND(" ",C1372&amp;" ")-1),'Look Up Values'!$G$2:$G$1000,0)),ISNUMBER(MATCH(LEFT(C1372,FIND(" ",C1372&amp;" ")-1),'Look Up Values'!$AE$2:$AE$2000,0)))),"","EWC error")),"")</f>
        <v/>
      </c>
      <c r="P1372" s="242" t="str" cm="1">
        <f t="array" ref="P1372">IF(AND(I1372&lt;&gt;0,I1372&lt;&gt;""),IF(D1372="","",IF(ISNUMBER(MATCH(SUBSTITUTE(D1372," ",""),SUBSTITUTE('Look Up Values'!$S$2:$S$120," ",""),0)),"","D&amp;R error")),"")</f>
        <v/>
      </c>
      <c r="Q1372" s="242" t="str" cm="1">
        <f t="array" ref="Q1372">IF(AND(I1372&lt;&gt;0,I1372&lt;&gt;""),IF(G1372="","",IF(ISNUMBER(MATCH(SUBSTITUTE(G1372," ",""),SUBSTITUTE('Look Up Values'!$I$2:$I$10," ",""),0)),"","State error")),"")</f>
        <v/>
      </c>
      <c r="R1372" s="260" t="str">
        <f t="shared" si="43"/>
        <v/>
      </c>
    </row>
    <row r="1373" spans="1:18" ht="15.75">
      <c r="A1373" s="250">
        <v>1366</v>
      </c>
      <c r="B1373" s="198"/>
      <c r="C1373" s="25"/>
      <c r="D1373" s="25"/>
      <c r="E1373" s="25"/>
      <c r="F1373" s="25"/>
      <c r="G1373" s="26"/>
      <c r="H1373" s="27"/>
      <c r="I1373" s="28"/>
      <c r="J1373" s="430"/>
      <c r="K1373" s="48"/>
      <c r="L1373" s="457" t="str">
        <f t="shared" si="42"/>
        <v/>
      </c>
      <c r="M1373" s="245" cm="1">
        <f t="array" ref="M1373">SUMPRODUCT(--(N1373:Q1373&lt;&gt;"")) + IF(TRIM(R1373)="",0,LEN(R1373)-LEN(SUBSTITUTE(R1373,",",""))+1)</f>
        <v>0</v>
      </c>
      <c r="N1373" s="242" t="str">
        <f>IF(AND(I1373&lt;&gt;0,I1373&lt;&gt;""),IF(TRIM(SUBSTITUTE(B1373,CHAR(160),""))="","",IF(ISNUMBER(MATCH(TRIM(SUBSTITUTE(B1373,CHAR(160),"")),'Look Up Values'!$B$2:$B$500,0)),"","Origin error")),"")</f>
        <v/>
      </c>
      <c r="O1373" s="242" t="str">
        <f>IF(AND(I1373&lt;&gt;0,I1373&lt;&gt;""),IF(C1373="","",IF(AND(ISNUMBER(--LEFT(C1373,FIND(" ",C1373&amp;" ")-1)),OR(LEN(LEFT(C1373,FIND(" ",C1373&amp;" ")-1))=6,LEN(LEFT(C1373,FIND(" ",C1373&amp;" ")-1))=7),OR(ISNUMBER(MATCH(LEFT(C1373,FIND(" ",C1373&amp;" ")-1),'Look Up Values'!$G$2:$G$1000,0)),ISNUMBER(MATCH(LEFT(C1373,FIND(" ",C1373&amp;" ")-1),'Look Up Values'!$AE$2:$AE$2000,0)))),"","EWC error")),"")</f>
        <v/>
      </c>
      <c r="P1373" s="242" t="str" cm="1">
        <f t="array" ref="P1373">IF(AND(I1373&lt;&gt;0,I1373&lt;&gt;""),IF(D1373="","",IF(ISNUMBER(MATCH(SUBSTITUTE(D1373," ",""),SUBSTITUTE('Look Up Values'!$S$2:$S$120," ",""),0)),"","D&amp;R error")),"")</f>
        <v/>
      </c>
      <c r="Q1373" s="242" t="str" cm="1">
        <f t="array" ref="Q1373">IF(AND(I1373&lt;&gt;0,I1373&lt;&gt;""),IF(G1373="","",IF(ISNUMBER(MATCH(SUBSTITUTE(G1373," ",""),SUBSTITUTE('Look Up Values'!$I$2:$I$10," ",""),0)),"","State error")),"")</f>
        <v/>
      </c>
      <c r="R1373" s="260" t="str">
        <f t="shared" si="43"/>
        <v/>
      </c>
    </row>
    <row r="1374" spans="1:18" ht="15.75">
      <c r="A1374" s="250">
        <v>1367</v>
      </c>
      <c r="B1374" s="198"/>
      <c r="C1374" s="25"/>
      <c r="D1374" s="25"/>
      <c r="E1374" s="25"/>
      <c r="F1374" s="25"/>
      <c r="G1374" s="26"/>
      <c r="H1374" s="27"/>
      <c r="I1374" s="28"/>
      <c r="J1374" s="430"/>
      <c r="K1374" s="48"/>
      <c r="L1374" s="457" t="str">
        <f t="shared" si="42"/>
        <v/>
      </c>
      <c r="M1374" s="245" cm="1">
        <f t="array" ref="M1374">SUMPRODUCT(--(N1374:Q1374&lt;&gt;"")) + IF(TRIM(R1374)="",0,LEN(R1374)-LEN(SUBSTITUTE(R1374,",",""))+1)</f>
        <v>0</v>
      </c>
      <c r="N1374" s="242" t="str">
        <f>IF(AND(I1374&lt;&gt;0,I1374&lt;&gt;""),IF(TRIM(SUBSTITUTE(B1374,CHAR(160),""))="","",IF(ISNUMBER(MATCH(TRIM(SUBSTITUTE(B1374,CHAR(160),"")),'Look Up Values'!$B$2:$B$500,0)),"","Origin error")),"")</f>
        <v/>
      </c>
      <c r="O1374" s="242" t="str">
        <f>IF(AND(I1374&lt;&gt;0,I1374&lt;&gt;""),IF(C1374="","",IF(AND(ISNUMBER(--LEFT(C1374,FIND(" ",C1374&amp;" ")-1)),OR(LEN(LEFT(C1374,FIND(" ",C1374&amp;" ")-1))=6,LEN(LEFT(C1374,FIND(" ",C1374&amp;" ")-1))=7),OR(ISNUMBER(MATCH(LEFT(C1374,FIND(" ",C1374&amp;" ")-1),'Look Up Values'!$G$2:$G$1000,0)),ISNUMBER(MATCH(LEFT(C1374,FIND(" ",C1374&amp;" ")-1),'Look Up Values'!$AE$2:$AE$2000,0)))),"","EWC error")),"")</f>
        <v/>
      </c>
      <c r="P1374" s="242" t="str" cm="1">
        <f t="array" ref="P1374">IF(AND(I1374&lt;&gt;0,I1374&lt;&gt;""),IF(D1374="","",IF(ISNUMBER(MATCH(SUBSTITUTE(D1374," ",""),SUBSTITUTE('Look Up Values'!$S$2:$S$120," ",""),0)),"","D&amp;R error")),"")</f>
        <v/>
      </c>
      <c r="Q1374" s="242" t="str" cm="1">
        <f t="array" ref="Q1374">IF(AND(I1374&lt;&gt;0,I1374&lt;&gt;""),IF(G1374="","",IF(ISNUMBER(MATCH(SUBSTITUTE(G1374," ",""),SUBSTITUTE('Look Up Values'!$I$2:$I$10," ",""),0)),"","State error")),"")</f>
        <v/>
      </c>
      <c r="R1374" s="260" t="str">
        <f t="shared" si="43"/>
        <v/>
      </c>
    </row>
    <row r="1375" spans="1:18" ht="15.75">
      <c r="A1375" s="250">
        <v>1368</v>
      </c>
      <c r="B1375" s="198"/>
      <c r="C1375" s="25"/>
      <c r="D1375" s="25"/>
      <c r="E1375" s="25"/>
      <c r="F1375" s="25"/>
      <c r="G1375" s="26"/>
      <c r="H1375" s="27"/>
      <c r="I1375" s="28"/>
      <c r="J1375" s="430"/>
      <c r="K1375" s="48"/>
      <c r="L1375" s="457" t="str">
        <f t="shared" si="42"/>
        <v/>
      </c>
      <c r="M1375" s="245" cm="1">
        <f t="array" ref="M1375">SUMPRODUCT(--(N1375:Q1375&lt;&gt;"")) + IF(TRIM(R1375)="",0,LEN(R1375)-LEN(SUBSTITUTE(R1375,",",""))+1)</f>
        <v>0</v>
      </c>
      <c r="N1375" s="242" t="str">
        <f>IF(AND(I1375&lt;&gt;0,I1375&lt;&gt;""),IF(TRIM(SUBSTITUTE(B1375,CHAR(160),""))="","",IF(ISNUMBER(MATCH(TRIM(SUBSTITUTE(B1375,CHAR(160),"")),'Look Up Values'!$B$2:$B$500,0)),"","Origin error")),"")</f>
        <v/>
      </c>
      <c r="O1375" s="242" t="str">
        <f>IF(AND(I1375&lt;&gt;0,I1375&lt;&gt;""),IF(C1375="","",IF(AND(ISNUMBER(--LEFT(C1375,FIND(" ",C1375&amp;" ")-1)),OR(LEN(LEFT(C1375,FIND(" ",C1375&amp;" ")-1))=6,LEN(LEFT(C1375,FIND(" ",C1375&amp;" ")-1))=7),OR(ISNUMBER(MATCH(LEFT(C1375,FIND(" ",C1375&amp;" ")-1),'Look Up Values'!$G$2:$G$1000,0)),ISNUMBER(MATCH(LEFT(C1375,FIND(" ",C1375&amp;" ")-1),'Look Up Values'!$AE$2:$AE$2000,0)))),"","EWC error")),"")</f>
        <v/>
      </c>
      <c r="P1375" s="242" t="str" cm="1">
        <f t="array" ref="P1375">IF(AND(I1375&lt;&gt;0,I1375&lt;&gt;""),IF(D1375="","",IF(ISNUMBER(MATCH(SUBSTITUTE(D1375," ",""),SUBSTITUTE('Look Up Values'!$S$2:$S$120," ",""),0)),"","D&amp;R error")),"")</f>
        <v/>
      </c>
      <c r="Q1375" s="242" t="str" cm="1">
        <f t="array" ref="Q1375">IF(AND(I1375&lt;&gt;0,I1375&lt;&gt;""),IF(G1375="","",IF(ISNUMBER(MATCH(SUBSTITUTE(G1375," ",""),SUBSTITUTE('Look Up Values'!$I$2:$I$10," ",""),0)),"","State error")),"")</f>
        <v/>
      </c>
      <c r="R1375" s="260" t="str">
        <f t="shared" si="43"/>
        <v/>
      </c>
    </row>
    <row r="1376" spans="1:18" ht="15.75">
      <c r="A1376" s="250">
        <v>1369</v>
      </c>
      <c r="B1376" s="198"/>
      <c r="C1376" s="25"/>
      <c r="D1376" s="25"/>
      <c r="E1376" s="25"/>
      <c r="F1376" s="25"/>
      <c r="G1376" s="26"/>
      <c r="H1376" s="27"/>
      <c r="I1376" s="28"/>
      <c r="J1376" s="430"/>
      <c r="K1376" s="48"/>
      <c r="L1376" s="457" t="str">
        <f t="shared" si="42"/>
        <v/>
      </c>
      <c r="M1376" s="245" cm="1">
        <f t="array" ref="M1376">SUMPRODUCT(--(N1376:Q1376&lt;&gt;"")) + IF(TRIM(R1376)="",0,LEN(R1376)-LEN(SUBSTITUTE(R1376,",",""))+1)</f>
        <v>0</v>
      </c>
      <c r="N1376" s="242" t="str">
        <f>IF(AND(I1376&lt;&gt;0,I1376&lt;&gt;""),IF(TRIM(SUBSTITUTE(B1376,CHAR(160),""))="","",IF(ISNUMBER(MATCH(TRIM(SUBSTITUTE(B1376,CHAR(160),"")),'Look Up Values'!$B$2:$B$500,0)),"","Origin error")),"")</f>
        <v/>
      </c>
      <c r="O1376" s="242" t="str">
        <f>IF(AND(I1376&lt;&gt;0,I1376&lt;&gt;""),IF(C1376="","",IF(AND(ISNUMBER(--LEFT(C1376,FIND(" ",C1376&amp;" ")-1)),OR(LEN(LEFT(C1376,FIND(" ",C1376&amp;" ")-1))=6,LEN(LEFT(C1376,FIND(" ",C1376&amp;" ")-1))=7),OR(ISNUMBER(MATCH(LEFT(C1376,FIND(" ",C1376&amp;" ")-1),'Look Up Values'!$G$2:$G$1000,0)),ISNUMBER(MATCH(LEFT(C1376,FIND(" ",C1376&amp;" ")-1),'Look Up Values'!$AE$2:$AE$2000,0)))),"","EWC error")),"")</f>
        <v/>
      </c>
      <c r="P1376" s="242" t="str" cm="1">
        <f t="array" ref="P1376">IF(AND(I1376&lt;&gt;0,I1376&lt;&gt;""),IF(D1376="","",IF(ISNUMBER(MATCH(SUBSTITUTE(D1376," ",""),SUBSTITUTE('Look Up Values'!$S$2:$S$120," ",""),0)),"","D&amp;R error")),"")</f>
        <v/>
      </c>
      <c r="Q1376" s="242" t="str" cm="1">
        <f t="array" ref="Q1376">IF(AND(I1376&lt;&gt;0,I1376&lt;&gt;""),IF(G1376="","",IF(ISNUMBER(MATCH(SUBSTITUTE(G1376," ",""),SUBSTITUTE('Look Up Values'!$I$2:$I$10," ",""),0)),"","State error")),"")</f>
        <v/>
      </c>
      <c r="R1376" s="260" t="str">
        <f t="shared" si="43"/>
        <v/>
      </c>
    </row>
    <row r="1377" spans="1:18" ht="15.75">
      <c r="A1377" s="250">
        <v>1370</v>
      </c>
      <c r="B1377" s="198"/>
      <c r="C1377" s="25"/>
      <c r="D1377" s="25"/>
      <c r="E1377" s="25"/>
      <c r="F1377" s="25"/>
      <c r="G1377" s="26"/>
      <c r="H1377" s="27"/>
      <c r="I1377" s="28"/>
      <c r="J1377" s="430"/>
      <c r="K1377" s="48"/>
      <c r="L1377" s="457" t="str">
        <f t="shared" si="42"/>
        <v/>
      </c>
      <c r="M1377" s="245" cm="1">
        <f t="array" ref="M1377">SUMPRODUCT(--(N1377:Q1377&lt;&gt;"")) + IF(TRIM(R1377)="",0,LEN(R1377)-LEN(SUBSTITUTE(R1377,",",""))+1)</f>
        <v>0</v>
      </c>
      <c r="N1377" s="242" t="str">
        <f>IF(AND(I1377&lt;&gt;0,I1377&lt;&gt;""),IF(TRIM(SUBSTITUTE(B1377,CHAR(160),""))="","",IF(ISNUMBER(MATCH(TRIM(SUBSTITUTE(B1377,CHAR(160),"")),'Look Up Values'!$B$2:$B$500,0)),"","Origin error")),"")</f>
        <v/>
      </c>
      <c r="O1377" s="242" t="str">
        <f>IF(AND(I1377&lt;&gt;0,I1377&lt;&gt;""),IF(C1377="","",IF(AND(ISNUMBER(--LEFT(C1377,FIND(" ",C1377&amp;" ")-1)),OR(LEN(LEFT(C1377,FIND(" ",C1377&amp;" ")-1))=6,LEN(LEFT(C1377,FIND(" ",C1377&amp;" ")-1))=7),OR(ISNUMBER(MATCH(LEFT(C1377,FIND(" ",C1377&amp;" ")-1),'Look Up Values'!$G$2:$G$1000,0)),ISNUMBER(MATCH(LEFT(C1377,FIND(" ",C1377&amp;" ")-1),'Look Up Values'!$AE$2:$AE$2000,0)))),"","EWC error")),"")</f>
        <v/>
      </c>
      <c r="P1377" s="242" t="str" cm="1">
        <f t="array" ref="P1377">IF(AND(I1377&lt;&gt;0,I1377&lt;&gt;""),IF(D1377="","",IF(ISNUMBER(MATCH(SUBSTITUTE(D1377," ",""),SUBSTITUTE('Look Up Values'!$S$2:$S$120," ",""),0)),"","D&amp;R error")),"")</f>
        <v/>
      </c>
      <c r="Q1377" s="242" t="str" cm="1">
        <f t="array" ref="Q1377">IF(AND(I1377&lt;&gt;0,I1377&lt;&gt;""),IF(G1377="","",IF(ISNUMBER(MATCH(SUBSTITUTE(G1377," ",""),SUBSTITUTE('Look Up Values'!$I$2:$I$10," ",""),0)),"","State error")),"")</f>
        <v/>
      </c>
      <c r="R1377" s="260" t="str">
        <f t="shared" si="43"/>
        <v/>
      </c>
    </row>
    <row r="1378" spans="1:18" ht="15.75">
      <c r="A1378" s="250">
        <v>1371</v>
      </c>
      <c r="B1378" s="198"/>
      <c r="C1378" s="25"/>
      <c r="D1378" s="25"/>
      <c r="E1378" s="25"/>
      <c r="F1378" s="25"/>
      <c r="G1378" s="26"/>
      <c r="H1378" s="27"/>
      <c r="I1378" s="28"/>
      <c r="J1378" s="430"/>
      <c r="K1378" s="48"/>
      <c r="L1378" s="457" t="str">
        <f t="shared" si="42"/>
        <v/>
      </c>
      <c r="M1378" s="245" cm="1">
        <f t="array" ref="M1378">SUMPRODUCT(--(N1378:Q1378&lt;&gt;"")) + IF(TRIM(R1378)="",0,LEN(R1378)-LEN(SUBSTITUTE(R1378,",",""))+1)</f>
        <v>0</v>
      </c>
      <c r="N1378" s="242" t="str">
        <f>IF(AND(I1378&lt;&gt;0,I1378&lt;&gt;""),IF(TRIM(SUBSTITUTE(B1378,CHAR(160),""))="","",IF(ISNUMBER(MATCH(TRIM(SUBSTITUTE(B1378,CHAR(160),"")),'Look Up Values'!$B$2:$B$500,0)),"","Origin error")),"")</f>
        <v/>
      </c>
      <c r="O1378" s="242" t="str">
        <f>IF(AND(I1378&lt;&gt;0,I1378&lt;&gt;""),IF(C1378="","",IF(AND(ISNUMBER(--LEFT(C1378,FIND(" ",C1378&amp;" ")-1)),OR(LEN(LEFT(C1378,FIND(" ",C1378&amp;" ")-1))=6,LEN(LEFT(C1378,FIND(" ",C1378&amp;" ")-1))=7),OR(ISNUMBER(MATCH(LEFT(C1378,FIND(" ",C1378&amp;" ")-1),'Look Up Values'!$G$2:$G$1000,0)),ISNUMBER(MATCH(LEFT(C1378,FIND(" ",C1378&amp;" ")-1),'Look Up Values'!$AE$2:$AE$2000,0)))),"","EWC error")),"")</f>
        <v/>
      </c>
      <c r="P1378" s="242" t="str" cm="1">
        <f t="array" ref="P1378">IF(AND(I1378&lt;&gt;0,I1378&lt;&gt;""),IF(D1378="","",IF(ISNUMBER(MATCH(SUBSTITUTE(D1378," ",""),SUBSTITUTE('Look Up Values'!$S$2:$S$120," ",""),0)),"","D&amp;R error")),"")</f>
        <v/>
      </c>
      <c r="Q1378" s="242" t="str" cm="1">
        <f t="array" ref="Q1378">IF(AND(I1378&lt;&gt;0,I1378&lt;&gt;""),IF(G1378="","",IF(ISNUMBER(MATCH(SUBSTITUTE(G1378," ",""),SUBSTITUTE('Look Up Values'!$I$2:$I$10," ",""),0)),"","State error")),"")</f>
        <v/>
      </c>
      <c r="R1378" s="260" t="str">
        <f t="shared" si="43"/>
        <v/>
      </c>
    </row>
    <row r="1379" spans="1:18" ht="15.75">
      <c r="A1379" s="250">
        <v>1372</v>
      </c>
      <c r="B1379" s="198"/>
      <c r="C1379" s="25"/>
      <c r="D1379" s="25"/>
      <c r="E1379" s="25"/>
      <c r="F1379" s="25"/>
      <c r="G1379" s="26"/>
      <c r="H1379" s="27"/>
      <c r="I1379" s="28"/>
      <c r="J1379" s="430"/>
      <c r="K1379" s="48"/>
      <c r="L1379" s="457" t="str">
        <f t="shared" si="42"/>
        <v/>
      </c>
      <c r="M1379" s="245" cm="1">
        <f t="array" ref="M1379">SUMPRODUCT(--(N1379:Q1379&lt;&gt;"")) + IF(TRIM(R1379)="",0,LEN(R1379)-LEN(SUBSTITUTE(R1379,",",""))+1)</f>
        <v>0</v>
      </c>
      <c r="N1379" s="242" t="str">
        <f>IF(AND(I1379&lt;&gt;0,I1379&lt;&gt;""),IF(TRIM(SUBSTITUTE(B1379,CHAR(160),""))="","",IF(ISNUMBER(MATCH(TRIM(SUBSTITUTE(B1379,CHAR(160),"")),'Look Up Values'!$B$2:$B$500,0)),"","Origin error")),"")</f>
        <v/>
      </c>
      <c r="O1379" s="242" t="str">
        <f>IF(AND(I1379&lt;&gt;0,I1379&lt;&gt;""),IF(C1379="","",IF(AND(ISNUMBER(--LEFT(C1379,FIND(" ",C1379&amp;" ")-1)),OR(LEN(LEFT(C1379,FIND(" ",C1379&amp;" ")-1))=6,LEN(LEFT(C1379,FIND(" ",C1379&amp;" ")-1))=7),OR(ISNUMBER(MATCH(LEFT(C1379,FIND(" ",C1379&amp;" ")-1),'Look Up Values'!$G$2:$G$1000,0)),ISNUMBER(MATCH(LEFT(C1379,FIND(" ",C1379&amp;" ")-1),'Look Up Values'!$AE$2:$AE$2000,0)))),"","EWC error")),"")</f>
        <v/>
      </c>
      <c r="P1379" s="242" t="str" cm="1">
        <f t="array" ref="P1379">IF(AND(I1379&lt;&gt;0,I1379&lt;&gt;""),IF(D1379="","",IF(ISNUMBER(MATCH(SUBSTITUTE(D1379," ",""),SUBSTITUTE('Look Up Values'!$S$2:$S$120," ",""),0)),"","D&amp;R error")),"")</f>
        <v/>
      </c>
      <c r="Q1379" s="242" t="str" cm="1">
        <f t="array" ref="Q1379">IF(AND(I1379&lt;&gt;0,I1379&lt;&gt;""),IF(G1379="","",IF(ISNUMBER(MATCH(SUBSTITUTE(G1379," ",""),SUBSTITUTE('Look Up Values'!$I$2:$I$10," ",""),0)),"","State error")),"")</f>
        <v/>
      </c>
      <c r="R1379" s="260" t="str">
        <f t="shared" si="43"/>
        <v/>
      </c>
    </row>
    <row r="1380" spans="1:18" ht="15.75">
      <c r="A1380" s="250">
        <v>1373</v>
      </c>
      <c r="B1380" s="198"/>
      <c r="C1380" s="25"/>
      <c r="D1380" s="25"/>
      <c r="E1380" s="25"/>
      <c r="F1380" s="25"/>
      <c r="G1380" s="26"/>
      <c r="H1380" s="27"/>
      <c r="I1380" s="28"/>
      <c r="J1380" s="430"/>
      <c r="K1380" s="48"/>
      <c r="L1380" s="457" t="str">
        <f t="shared" si="42"/>
        <v/>
      </c>
      <c r="M1380" s="245" cm="1">
        <f t="array" ref="M1380">SUMPRODUCT(--(N1380:Q1380&lt;&gt;"")) + IF(TRIM(R1380)="",0,LEN(R1380)-LEN(SUBSTITUTE(R1380,",",""))+1)</f>
        <v>0</v>
      </c>
      <c r="N1380" s="242" t="str">
        <f>IF(AND(I1380&lt;&gt;0,I1380&lt;&gt;""),IF(TRIM(SUBSTITUTE(B1380,CHAR(160),""))="","",IF(ISNUMBER(MATCH(TRIM(SUBSTITUTE(B1380,CHAR(160),"")),'Look Up Values'!$B$2:$B$500,0)),"","Origin error")),"")</f>
        <v/>
      </c>
      <c r="O1380" s="242" t="str">
        <f>IF(AND(I1380&lt;&gt;0,I1380&lt;&gt;""),IF(C1380="","",IF(AND(ISNUMBER(--LEFT(C1380,FIND(" ",C1380&amp;" ")-1)),OR(LEN(LEFT(C1380,FIND(" ",C1380&amp;" ")-1))=6,LEN(LEFT(C1380,FIND(" ",C1380&amp;" ")-1))=7),OR(ISNUMBER(MATCH(LEFT(C1380,FIND(" ",C1380&amp;" ")-1),'Look Up Values'!$G$2:$G$1000,0)),ISNUMBER(MATCH(LEFT(C1380,FIND(" ",C1380&amp;" ")-1),'Look Up Values'!$AE$2:$AE$2000,0)))),"","EWC error")),"")</f>
        <v/>
      </c>
      <c r="P1380" s="242" t="str" cm="1">
        <f t="array" ref="P1380">IF(AND(I1380&lt;&gt;0,I1380&lt;&gt;""),IF(D1380="","",IF(ISNUMBER(MATCH(SUBSTITUTE(D1380," ",""),SUBSTITUTE('Look Up Values'!$S$2:$S$120," ",""),0)),"","D&amp;R error")),"")</f>
        <v/>
      </c>
      <c r="Q1380" s="242" t="str" cm="1">
        <f t="array" ref="Q1380">IF(AND(I1380&lt;&gt;0,I1380&lt;&gt;""),IF(G1380="","",IF(ISNUMBER(MATCH(SUBSTITUTE(G1380," ",""),SUBSTITUTE('Look Up Values'!$I$2:$I$10," ",""),0)),"","State error")),"")</f>
        <v/>
      </c>
      <c r="R1380" s="260" t="str">
        <f t="shared" si="43"/>
        <v/>
      </c>
    </row>
    <row r="1381" spans="1:18" ht="15.75">
      <c r="A1381" s="250">
        <v>1374</v>
      </c>
      <c r="B1381" s="198"/>
      <c r="C1381" s="25"/>
      <c r="D1381" s="25"/>
      <c r="E1381" s="25"/>
      <c r="F1381" s="25"/>
      <c r="G1381" s="26"/>
      <c r="H1381" s="27"/>
      <c r="I1381" s="28"/>
      <c r="J1381" s="430"/>
      <c r="K1381" s="48"/>
      <c r="L1381" s="457" t="str">
        <f t="shared" si="42"/>
        <v/>
      </c>
      <c r="M1381" s="245" cm="1">
        <f t="array" ref="M1381">SUMPRODUCT(--(N1381:Q1381&lt;&gt;"")) + IF(TRIM(R1381)="",0,LEN(R1381)-LEN(SUBSTITUTE(R1381,",",""))+1)</f>
        <v>0</v>
      </c>
      <c r="N1381" s="242" t="str">
        <f>IF(AND(I1381&lt;&gt;0,I1381&lt;&gt;""),IF(TRIM(SUBSTITUTE(B1381,CHAR(160),""))="","",IF(ISNUMBER(MATCH(TRIM(SUBSTITUTE(B1381,CHAR(160),"")),'Look Up Values'!$B$2:$B$500,0)),"","Origin error")),"")</f>
        <v/>
      </c>
      <c r="O1381" s="242" t="str">
        <f>IF(AND(I1381&lt;&gt;0,I1381&lt;&gt;""),IF(C1381="","",IF(AND(ISNUMBER(--LEFT(C1381,FIND(" ",C1381&amp;" ")-1)),OR(LEN(LEFT(C1381,FIND(" ",C1381&amp;" ")-1))=6,LEN(LEFT(C1381,FIND(" ",C1381&amp;" ")-1))=7),OR(ISNUMBER(MATCH(LEFT(C1381,FIND(" ",C1381&amp;" ")-1),'Look Up Values'!$G$2:$G$1000,0)),ISNUMBER(MATCH(LEFT(C1381,FIND(" ",C1381&amp;" ")-1),'Look Up Values'!$AE$2:$AE$2000,0)))),"","EWC error")),"")</f>
        <v/>
      </c>
      <c r="P1381" s="242" t="str" cm="1">
        <f t="array" ref="P1381">IF(AND(I1381&lt;&gt;0,I1381&lt;&gt;""),IF(D1381="","",IF(ISNUMBER(MATCH(SUBSTITUTE(D1381," ",""),SUBSTITUTE('Look Up Values'!$S$2:$S$120," ",""),0)),"","D&amp;R error")),"")</f>
        <v/>
      </c>
      <c r="Q1381" s="242" t="str" cm="1">
        <f t="array" ref="Q1381">IF(AND(I1381&lt;&gt;0,I1381&lt;&gt;""),IF(G1381="","",IF(ISNUMBER(MATCH(SUBSTITUTE(G1381," ",""),SUBSTITUTE('Look Up Values'!$I$2:$I$10," ",""),0)),"","State error")),"")</f>
        <v/>
      </c>
      <c r="R1381" s="260" t="str">
        <f t="shared" si="43"/>
        <v/>
      </c>
    </row>
    <row r="1382" spans="1:18" ht="15.75">
      <c r="A1382" s="250">
        <v>1375</v>
      </c>
      <c r="B1382" s="198"/>
      <c r="C1382" s="25"/>
      <c r="D1382" s="25"/>
      <c r="E1382" s="25"/>
      <c r="F1382" s="25"/>
      <c r="G1382" s="26"/>
      <c r="H1382" s="27"/>
      <c r="I1382" s="28"/>
      <c r="J1382" s="430"/>
      <c r="K1382" s="48"/>
      <c r="L1382" s="457" t="str">
        <f t="shared" si="42"/>
        <v/>
      </c>
      <c r="M1382" s="245" cm="1">
        <f t="array" ref="M1382">SUMPRODUCT(--(N1382:Q1382&lt;&gt;"")) + IF(TRIM(R1382)="",0,LEN(R1382)-LEN(SUBSTITUTE(R1382,",",""))+1)</f>
        <v>0</v>
      </c>
      <c r="N1382" s="242" t="str">
        <f>IF(AND(I1382&lt;&gt;0,I1382&lt;&gt;""),IF(TRIM(SUBSTITUTE(B1382,CHAR(160),""))="","",IF(ISNUMBER(MATCH(TRIM(SUBSTITUTE(B1382,CHAR(160),"")),'Look Up Values'!$B$2:$B$500,0)),"","Origin error")),"")</f>
        <v/>
      </c>
      <c r="O1382" s="242" t="str">
        <f>IF(AND(I1382&lt;&gt;0,I1382&lt;&gt;""),IF(C1382="","",IF(AND(ISNUMBER(--LEFT(C1382,FIND(" ",C1382&amp;" ")-1)),OR(LEN(LEFT(C1382,FIND(" ",C1382&amp;" ")-1))=6,LEN(LEFT(C1382,FIND(" ",C1382&amp;" ")-1))=7),OR(ISNUMBER(MATCH(LEFT(C1382,FIND(" ",C1382&amp;" ")-1),'Look Up Values'!$G$2:$G$1000,0)),ISNUMBER(MATCH(LEFT(C1382,FIND(" ",C1382&amp;" ")-1),'Look Up Values'!$AE$2:$AE$2000,0)))),"","EWC error")),"")</f>
        <v/>
      </c>
      <c r="P1382" s="242" t="str" cm="1">
        <f t="array" ref="P1382">IF(AND(I1382&lt;&gt;0,I1382&lt;&gt;""),IF(D1382="","",IF(ISNUMBER(MATCH(SUBSTITUTE(D1382," ",""),SUBSTITUTE('Look Up Values'!$S$2:$S$120," ",""),0)),"","D&amp;R error")),"")</f>
        <v/>
      </c>
      <c r="Q1382" s="242" t="str" cm="1">
        <f t="array" ref="Q1382">IF(AND(I1382&lt;&gt;0,I1382&lt;&gt;""),IF(G1382="","",IF(ISNUMBER(MATCH(SUBSTITUTE(G1382," ",""),SUBSTITUTE('Look Up Values'!$I$2:$I$10," ",""),0)),"","State error")),"")</f>
        <v/>
      </c>
      <c r="R1382" s="260" t="str">
        <f t="shared" si="43"/>
        <v/>
      </c>
    </row>
    <row r="1383" spans="1:18" ht="15.75">
      <c r="A1383" s="250">
        <v>1376</v>
      </c>
      <c r="B1383" s="198"/>
      <c r="C1383" s="25"/>
      <c r="D1383" s="25"/>
      <c r="E1383" s="25"/>
      <c r="F1383" s="25"/>
      <c r="G1383" s="26"/>
      <c r="H1383" s="27"/>
      <c r="I1383" s="28"/>
      <c r="J1383" s="430"/>
      <c r="K1383" s="48"/>
      <c r="L1383" s="457" t="str">
        <f t="shared" si="42"/>
        <v/>
      </c>
      <c r="M1383" s="245" cm="1">
        <f t="array" ref="M1383">SUMPRODUCT(--(N1383:Q1383&lt;&gt;"")) + IF(TRIM(R1383)="",0,LEN(R1383)-LEN(SUBSTITUTE(R1383,",",""))+1)</f>
        <v>0</v>
      </c>
      <c r="N1383" s="242" t="str">
        <f>IF(AND(I1383&lt;&gt;0,I1383&lt;&gt;""),IF(TRIM(SUBSTITUTE(B1383,CHAR(160),""))="","",IF(ISNUMBER(MATCH(TRIM(SUBSTITUTE(B1383,CHAR(160),"")),'Look Up Values'!$B$2:$B$500,0)),"","Origin error")),"")</f>
        <v/>
      </c>
      <c r="O1383" s="242" t="str">
        <f>IF(AND(I1383&lt;&gt;0,I1383&lt;&gt;""),IF(C1383="","",IF(AND(ISNUMBER(--LEFT(C1383,FIND(" ",C1383&amp;" ")-1)),OR(LEN(LEFT(C1383,FIND(" ",C1383&amp;" ")-1))=6,LEN(LEFT(C1383,FIND(" ",C1383&amp;" ")-1))=7),OR(ISNUMBER(MATCH(LEFT(C1383,FIND(" ",C1383&amp;" ")-1),'Look Up Values'!$G$2:$G$1000,0)),ISNUMBER(MATCH(LEFT(C1383,FIND(" ",C1383&amp;" ")-1),'Look Up Values'!$AE$2:$AE$2000,0)))),"","EWC error")),"")</f>
        <v/>
      </c>
      <c r="P1383" s="242" t="str" cm="1">
        <f t="array" ref="P1383">IF(AND(I1383&lt;&gt;0,I1383&lt;&gt;""),IF(D1383="","",IF(ISNUMBER(MATCH(SUBSTITUTE(D1383," ",""),SUBSTITUTE('Look Up Values'!$S$2:$S$120," ",""),0)),"","D&amp;R error")),"")</f>
        <v/>
      </c>
      <c r="Q1383" s="242" t="str" cm="1">
        <f t="array" ref="Q1383">IF(AND(I1383&lt;&gt;0,I1383&lt;&gt;""),IF(G1383="","",IF(ISNUMBER(MATCH(SUBSTITUTE(G1383," ",""),SUBSTITUTE('Look Up Values'!$I$2:$I$10," ",""),0)),"","State error")),"")</f>
        <v/>
      </c>
      <c r="R1383" s="260" t="str">
        <f t="shared" si="43"/>
        <v/>
      </c>
    </row>
    <row r="1384" spans="1:18" ht="15.75">
      <c r="A1384" s="250">
        <v>1377</v>
      </c>
      <c r="B1384" s="198"/>
      <c r="C1384" s="25"/>
      <c r="D1384" s="25"/>
      <c r="E1384" s="25"/>
      <c r="F1384" s="25"/>
      <c r="G1384" s="26"/>
      <c r="H1384" s="27"/>
      <c r="I1384" s="28"/>
      <c r="J1384" s="430"/>
      <c r="K1384" s="48"/>
      <c r="L1384" s="457" t="str">
        <f t="shared" si="42"/>
        <v/>
      </c>
      <c r="M1384" s="245" cm="1">
        <f t="array" ref="M1384">SUMPRODUCT(--(N1384:Q1384&lt;&gt;"")) + IF(TRIM(R1384)="",0,LEN(R1384)-LEN(SUBSTITUTE(R1384,",",""))+1)</f>
        <v>0</v>
      </c>
      <c r="N1384" s="242" t="str">
        <f>IF(AND(I1384&lt;&gt;0,I1384&lt;&gt;""),IF(TRIM(SUBSTITUTE(B1384,CHAR(160),""))="","",IF(ISNUMBER(MATCH(TRIM(SUBSTITUTE(B1384,CHAR(160),"")),'Look Up Values'!$B$2:$B$500,0)),"","Origin error")),"")</f>
        <v/>
      </c>
      <c r="O1384" s="242" t="str">
        <f>IF(AND(I1384&lt;&gt;0,I1384&lt;&gt;""),IF(C1384="","",IF(AND(ISNUMBER(--LEFT(C1384,FIND(" ",C1384&amp;" ")-1)),OR(LEN(LEFT(C1384,FIND(" ",C1384&amp;" ")-1))=6,LEN(LEFT(C1384,FIND(" ",C1384&amp;" ")-1))=7),OR(ISNUMBER(MATCH(LEFT(C1384,FIND(" ",C1384&amp;" ")-1),'Look Up Values'!$G$2:$G$1000,0)),ISNUMBER(MATCH(LEFT(C1384,FIND(" ",C1384&amp;" ")-1),'Look Up Values'!$AE$2:$AE$2000,0)))),"","EWC error")),"")</f>
        <v/>
      </c>
      <c r="P1384" s="242" t="str" cm="1">
        <f t="array" ref="P1384">IF(AND(I1384&lt;&gt;0,I1384&lt;&gt;""),IF(D1384="","",IF(ISNUMBER(MATCH(SUBSTITUTE(D1384," ",""),SUBSTITUTE('Look Up Values'!$S$2:$S$120," ",""),0)),"","D&amp;R error")),"")</f>
        <v/>
      </c>
      <c r="Q1384" s="242" t="str" cm="1">
        <f t="array" ref="Q1384">IF(AND(I1384&lt;&gt;0,I1384&lt;&gt;""),IF(G1384="","",IF(ISNUMBER(MATCH(SUBSTITUTE(G1384," ",""),SUBSTITUTE('Look Up Values'!$I$2:$I$10," ",""),0)),"","State error")),"")</f>
        <v/>
      </c>
      <c r="R1384" s="260" t="str">
        <f t="shared" si="43"/>
        <v/>
      </c>
    </row>
    <row r="1385" spans="1:18" ht="15.75">
      <c r="A1385" s="250">
        <v>1378</v>
      </c>
      <c r="B1385" s="198"/>
      <c r="C1385" s="25"/>
      <c r="D1385" s="25"/>
      <c r="E1385" s="25"/>
      <c r="F1385" s="25"/>
      <c r="G1385" s="26"/>
      <c r="H1385" s="27"/>
      <c r="I1385" s="28"/>
      <c r="J1385" s="430"/>
      <c r="K1385" s="48"/>
      <c r="L1385" s="457" t="str">
        <f t="shared" si="42"/>
        <v/>
      </c>
      <c r="M1385" s="245" cm="1">
        <f t="array" ref="M1385">SUMPRODUCT(--(N1385:Q1385&lt;&gt;"")) + IF(TRIM(R1385)="",0,LEN(R1385)-LEN(SUBSTITUTE(R1385,",",""))+1)</f>
        <v>0</v>
      </c>
      <c r="N1385" s="242" t="str">
        <f>IF(AND(I1385&lt;&gt;0,I1385&lt;&gt;""),IF(TRIM(SUBSTITUTE(B1385,CHAR(160),""))="","",IF(ISNUMBER(MATCH(TRIM(SUBSTITUTE(B1385,CHAR(160),"")),'Look Up Values'!$B$2:$B$500,0)),"","Origin error")),"")</f>
        <v/>
      </c>
      <c r="O1385" s="242" t="str">
        <f>IF(AND(I1385&lt;&gt;0,I1385&lt;&gt;""),IF(C1385="","",IF(AND(ISNUMBER(--LEFT(C1385,FIND(" ",C1385&amp;" ")-1)),OR(LEN(LEFT(C1385,FIND(" ",C1385&amp;" ")-1))=6,LEN(LEFT(C1385,FIND(" ",C1385&amp;" ")-1))=7),OR(ISNUMBER(MATCH(LEFT(C1385,FIND(" ",C1385&amp;" ")-1),'Look Up Values'!$G$2:$G$1000,0)),ISNUMBER(MATCH(LEFT(C1385,FIND(" ",C1385&amp;" ")-1),'Look Up Values'!$AE$2:$AE$2000,0)))),"","EWC error")),"")</f>
        <v/>
      </c>
      <c r="P1385" s="242" t="str" cm="1">
        <f t="array" ref="P1385">IF(AND(I1385&lt;&gt;0,I1385&lt;&gt;""),IF(D1385="","",IF(ISNUMBER(MATCH(SUBSTITUTE(D1385," ",""),SUBSTITUTE('Look Up Values'!$S$2:$S$120," ",""),0)),"","D&amp;R error")),"")</f>
        <v/>
      </c>
      <c r="Q1385" s="242" t="str" cm="1">
        <f t="array" ref="Q1385">IF(AND(I1385&lt;&gt;0,I1385&lt;&gt;""),IF(G1385="","",IF(ISNUMBER(MATCH(SUBSTITUTE(G1385," ",""),SUBSTITUTE('Look Up Values'!$I$2:$I$10," ",""),0)),"","State error")),"")</f>
        <v/>
      </c>
      <c r="R1385" s="260" t="str">
        <f t="shared" si="43"/>
        <v/>
      </c>
    </row>
    <row r="1386" spans="1:18" ht="15.75">
      <c r="A1386" s="250">
        <v>1379</v>
      </c>
      <c r="B1386" s="198"/>
      <c r="C1386" s="25"/>
      <c r="D1386" s="25"/>
      <c r="E1386" s="25"/>
      <c r="F1386" s="25"/>
      <c r="G1386" s="26"/>
      <c r="H1386" s="27"/>
      <c r="I1386" s="28"/>
      <c r="J1386" s="430"/>
      <c r="K1386" s="48"/>
      <c r="L1386" s="457" t="str">
        <f t="shared" si="42"/>
        <v/>
      </c>
      <c r="M1386" s="245" cm="1">
        <f t="array" ref="M1386">SUMPRODUCT(--(N1386:Q1386&lt;&gt;"")) + IF(TRIM(R1386)="",0,LEN(R1386)-LEN(SUBSTITUTE(R1386,",",""))+1)</f>
        <v>0</v>
      </c>
      <c r="N1386" s="242" t="str">
        <f>IF(AND(I1386&lt;&gt;0,I1386&lt;&gt;""),IF(TRIM(SUBSTITUTE(B1386,CHAR(160),""))="","",IF(ISNUMBER(MATCH(TRIM(SUBSTITUTE(B1386,CHAR(160),"")),'Look Up Values'!$B$2:$B$500,0)),"","Origin error")),"")</f>
        <v/>
      </c>
      <c r="O1386" s="242" t="str">
        <f>IF(AND(I1386&lt;&gt;0,I1386&lt;&gt;""),IF(C1386="","",IF(AND(ISNUMBER(--LEFT(C1386,FIND(" ",C1386&amp;" ")-1)),OR(LEN(LEFT(C1386,FIND(" ",C1386&amp;" ")-1))=6,LEN(LEFT(C1386,FIND(" ",C1386&amp;" ")-1))=7),OR(ISNUMBER(MATCH(LEFT(C1386,FIND(" ",C1386&amp;" ")-1),'Look Up Values'!$G$2:$G$1000,0)),ISNUMBER(MATCH(LEFT(C1386,FIND(" ",C1386&amp;" ")-1),'Look Up Values'!$AE$2:$AE$2000,0)))),"","EWC error")),"")</f>
        <v/>
      </c>
      <c r="P1386" s="242" t="str" cm="1">
        <f t="array" ref="P1386">IF(AND(I1386&lt;&gt;0,I1386&lt;&gt;""),IF(D1386="","",IF(ISNUMBER(MATCH(SUBSTITUTE(D1386," ",""),SUBSTITUTE('Look Up Values'!$S$2:$S$120," ",""),0)),"","D&amp;R error")),"")</f>
        <v/>
      </c>
      <c r="Q1386" s="242" t="str" cm="1">
        <f t="array" ref="Q1386">IF(AND(I1386&lt;&gt;0,I1386&lt;&gt;""),IF(G1386="","",IF(ISNUMBER(MATCH(SUBSTITUTE(G1386," ",""),SUBSTITUTE('Look Up Values'!$I$2:$I$10," ",""),0)),"","State error")),"")</f>
        <v/>
      </c>
      <c r="R1386" s="260" t="str">
        <f t="shared" si="43"/>
        <v/>
      </c>
    </row>
    <row r="1387" spans="1:18" ht="15.75">
      <c r="A1387" s="250">
        <v>1380</v>
      </c>
      <c r="B1387" s="198"/>
      <c r="C1387" s="25"/>
      <c r="D1387" s="25"/>
      <c r="E1387" s="25"/>
      <c r="F1387" s="25"/>
      <c r="G1387" s="26"/>
      <c r="H1387" s="27"/>
      <c r="I1387" s="28"/>
      <c r="J1387" s="430"/>
      <c r="K1387" s="48"/>
      <c r="L1387" s="457" t="str">
        <f t="shared" si="42"/>
        <v/>
      </c>
      <c r="M1387" s="245" cm="1">
        <f t="array" ref="M1387">SUMPRODUCT(--(N1387:Q1387&lt;&gt;"")) + IF(TRIM(R1387)="",0,LEN(R1387)-LEN(SUBSTITUTE(R1387,",",""))+1)</f>
        <v>0</v>
      </c>
      <c r="N1387" s="242" t="str">
        <f>IF(AND(I1387&lt;&gt;0,I1387&lt;&gt;""),IF(TRIM(SUBSTITUTE(B1387,CHAR(160),""))="","",IF(ISNUMBER(MATCH(TRIM(SUBSTITUTE(B1387,CHAR(160),"")),'Look Up Values'!$B$2:$B$500,0)),"","Origin error")),"")</f>
        <v/>
      </c>
      <c r="O1387" s="242" t="str">
        <f>IF(AND(I1387&lt;&gt;0,I1387&lt;&gt;""),IF(C1387="","",IF(AND(ISNUMBER(--LEFT(C1387,FIND(" ",C1387&amp;" ")-1)),OR(LEN(LEFT(C1387,FIND(" ",C1387&amp;" ")-1))=6,LEN(LEFT(C1387,FIND(" ",C1387&amp;" ")-1))=7),OR(ISNUMBER(MATCH(LEFT(C1387,FIND(" ",C1387&amp;" ")-1),'Look Up Values'!$G$2:$G$1000,0)),ISNUMBER(MATCH(LEFT(C1387,FIND(" ",C1387&amp;" ")-1),'Look Up Values'!$AE$2:$AE$2000,0)))),"","EWC error")),"")</f>
        <v/>
      </c>
      <c r="P1387" s="242" t="str" cm="1">
        <f t="array" ref="P1387">IF(AND(I1387&lt;&gt;0,I1387&lt;&gt;""),IF(D1387="","",IF(ISNUMBER(MATCH(SUBSTITUTE(D1387," ",""),SUBSTITUTE('Look Up Values'!$S$2:$S$120," ",""),0)),"","D&amp;R error")),"")</f>
        <v/>
      </c>
      <c r="Q1387" s="242" t="str" cm="1">
        <f t="array" ref="Q1387">IF(AND(I1387&lt;&gt;0,I1387&lt;&gt;""),IF(G1387="","",IF(ISNUMBER(MATCH(SUBSTITUTE(G1387," ",""),SUBSTITUTE('Look Up Values'!$I$2:$I$10," ",""),0)),"","State error")),"")</f>
        <v/>
      </c>
      <c r="R1387" s="260" t="str">
        <f t="shared" si="43"/>
        <v/>
      </c>
    </row>
    <row r="1388" spans="1:18" ht="15.75">
      <c r="A1388" s="250">
        <v>1381</v>
      </c>
      <c r="B1388" s="198"/>
      <c r="C1388" s="25"/>
      <c r="D1388" s="25"/>
      <c r="E1388" s="25"/>
      <c r="F1388" s="25"/>
      <c r="G1388" s="26"/>
      <c r="H1388" s="27"/>
      <c r="I1388" s="28"/>
      <c r="J1388" s="430"/>
      <c r="K1388" s="48"/>
      <c r="L1388" s="457" t="str">
        <f t="shared" si="42"/>
        <v/>
      </c>
      <c r="M1388" s="245" cm="1">
        <f t="array" ref="M1388">SUMPRODUCT(--(N1388:Q1388&lt;&gt;"")) + IF(TRIM(R1388)="",0,LEN(R1388)-LEN(SUBSTITUTE(R1388,",",""))+1)</f>
        <v>0</v>
      </c>
      <c r="N1388" s="242" t="str">
        <f>IF(AND(I1388&lt;&gt;0,I1388&lt;&gt;""),IF(TRIM(SUBSTITUTE(B1388,CHAR(160),""))="","",IF(ISNUMBER(MATCH(TRIM(SUBSTITUTE(B1388,CHAR(160),"")),'Look Up Values'!$B$2:$B$500,0)),"","Origin error")),"")</f>
        <v/>
      </c>
      <c r="O1388" s="242" t="str">
        <f>IF(AND(I1388&lt;&gt;0,I1388&lt;&gt;""),IF(C1388="","",IF(AND(ISNUMBER(--LEFT(C1388,FIND(" ",C1388&amp;" ")-1)),OR(LEN(LEFT(C1388,FIND(" ",C1388&amp;" ")-1))=6,LEN(LEFT(C1388,FIND(" ",C1388&amp;" ")-1))=7),OR(ISNUMBER(MATCH(LEFT(C1388,FIND(" ",C1388&amp;" ")-1),'Look Up Values'!$G$2:$G$1000,0)),ISNUMBER(MATCH(LEFT(C1388,FIND(" ",C1388&amp;" ")-1),'Look Up Values'!$AE$2:$AE$2000,0)))),"","EWC error")),"")</f>
        <v/>
      </c>
      <c r="P1388" s="242" t="str" cm="1">
        <f t="array" ref="P1388">IF(AND(I1388&lt;&gt;0,I1388&lt;&gt;""),IF(D1388="","",IF(ISNUMBER(MATCH(SUBSTITUTE(D1388," ",""),SUBSTITUTE('Look Up Values'!$S$2:$S$120," ",""),0)),"","D&amp;R error")),"")</f>
        <v/>
      </c>
      <c r="Q1388" s="242" t="str" cm="1">
        <f t="array" ref="Q1388">IF(AND(I1388&lt;&gt;0,I1388&lt;&gt;""),IF(G1388="","",IF(ISNUMBER(MATCH(SUBSTITUTE(G1388," ",""),SUBSTITUTE('Look Up Values'!$I$2:$I$10," ",""),0)),"","State error")),"")</f>
        <v/>
      </c>
      <c r="R1388" s="260" t="str">
        <f t="shared" si="43"/>
        <v/>
      </c>
    </row>
    <row r="1389" spans="1:18" ht="15.75">
      <c r="A1389" s="250">
        <v>1382</v>
      </c>
      <c r="B1389" s="198"/>
      <c r="C1389" s="25"/>
      <c r="D1389" s="25"/>
      <c r="E1389" s="25"/>
      <c r="F1389" s="25"/>
      <c r="G1389" s="26"/>
      <c r="H1389" s="27"/>
      <c r="I1389" s="28"/>
      <c r="J1389" s="430"/>
      <c r="K1389" s="48"/>
      <c r="L1389" s="457" t="str">
        <f t="shared" si="42"/>
        <v/>
      </c>
      <c r="M1389" s="245" cm="1">
        <f t="array" ref="M1389">SUMPRODUCT(--(N1389:Q1389&lt;&gt;"")) + IF(TRIM(R1389)="",0,LEN(R1389)-LEN(SUBSTITUTE(R1389,",",""))+1)</f>
        <v>0</v>
      </c>
      <c r="N1389" s="242" t="str">
        <f>IF(AND(I1389&lt;&gt;0,I1389&lt;&gt;""),IF(TRIM(SUBSTITUTE(B1389,CHAR(160),""))="","",IF(ISNUMBER(MATCH(TRIM(SUBSTITUTE(B1389,CHAR(160),"")),'Look Up Values'!$B$2:$B$500,0)),"","Origin error")),"")</f>
        <v/>
      </c>
      <c r="O1389" s="242" t="str">
        <f>IF(AND(I1389&lt;&gt;0,I1389&lt;&gt;""),IF(C1389="","",IF(AND(ISNUMBER(--LEFT(C1389,FIND(" ",C1389&amp;" ")-1)),OR(LEN(LEFT(C1389,FIND(" ",C1389&amp;" ")-1))=6,LEN(LEFT(C1389,FIND(" ",C1389&amp;" ")-1))=7),OR(ISNUMBER(MATCH(LEFT(C1389,FIND(" ",C1389&amp;" ")-1),'Look Up Values'!$G$2:$G$1000,0)),ISNUMBER(MATCH(LEFT(C1389,FIND(" ",C1389&amp;" ")-1),'Look Up Values'!$AE$2:$AE$2000,0)))),"","EWC error")),"")</f>
        <v/>
      </c>
      <c r="P1389" s="242" t="str" cm="1">
        <f t="array" ref="P1389">IF(AND(I1389&lt;&gt;0,I1389&lt;&gt;""),IF(D1389="","",IF(ISNUMBER(MATCH(SUBSTITUTE(D1389," ",""),SUBSTITUTE('Look Up Values'!$S$2:$S$120," ",""),0)),"","D&amp;R error")),"")</f>
        <v/>
      </c>
      <c r="Q1389" s="242" t="str" cm="1">
        <f t="array" ref="Q1389">IF(AND(I1389&lt;&gt;0,I1389&lt;&gt;""),IF(G1389="","",IF(ISNUMBER(MATCH(SUBSTITUTE(G1389," ",""),SUBSTITUTE('Look Up Values'!$I$2:$I$10," ",""),0)),"","State error")),"")</f>
        <v/>
      </c>
      <c r="R1389" s="260" t="str">
        <f t="shared" si="43"/>
        <v/>
      </c>
    </row>
    <row r="1390" spans="1:18" ht="15.75">
      <c r="A1390" s="250">
        <v>1383</v>
      </c>
      <c r="B1390" s="198"/>
      <c r="C1390" s="25"/>
      <c r="D1390" s="25"/>
      <c r="E1390" s="25"/>
      <c r="F1390" s="25"/>
      <c r="G1390" s="26"/>
      <c r="H1390" s="27"/>
      <c r="I1390" s="28"/>
      <c r="J1390" s="430"/>
      <c r="K1390" s="48"/>
      <c r="L1390" s="457" t="str">
        <f t="shared" si="42"/>
        <v/>
      </c>
      <c r="M1390" s="245" cm="1">
        <f t="array" ref="M1390">SUMPRODUCT(--(N1390:Q1390&lt;&gt;"")) + IF(TRIM(R1390)="",0,LEN(R1390)-LEN(SUBSTITUTE(R1390,",",""))+1)</f>
        <v>0</v>
      </c>
      <c r="N1390" s="242" t="str">
        <f>IF(AND(I1390&lt;&gt;0,I1390&lt;&gt;""),IF(TRIM(SUBSTITUTE(B1390,CHAR(160),""))="","",IF(ISNUMBER(MATCH(TRIM(SUBSTITUTE(B1390,CHAR(160),"")),'Look Up Values'!$B$2:$B$500,0)),"","Origin error")),"")</f>
        <v/>
      </c>
      <c r="O1390" s="242" t="str">
        <f>IF(AND(I1390&lt;&gt;0,I1390&lt;&gt;""),IF(C1390="","",IF(AND(ISNUMBER(--LEFT(C1390,FIND(" ",C1390&amp;" ")-1)),OR(LEN(LEFT(C1390,FIND(" ",C1390&amp;" ")-1))=6,LEN(LEFT(C1390,FIND(" ",C1390&amp;" ")-1))=7),OR(ISNUMBER(MATCH(LEFT(C1390,FIND(" ",C1390&amp;" ")-1),'Look Up Values'!$G$2:$G$1000,0)),ISNUMBER(MATCH(LEFT(C1390,FIND(" ",C1390&amp;" ")-1),'Look Up Values'!$AE$2:$AE$2000,0)))),"","EWC error")),"")</f>
        <v/>
      </c>
      <c r="P1390" s="242" t="str" cm="1">
        <f t="array" ref="P1390">IF(AND(I1390&lt;&gt;0,I1390&lt;&gt;""),IF(D1390="","",IF(ISNUMBER(MATCH(SUBSTITUTE(D1390," ",""),SUBSTITUTE('Look Up Values'!$S$2:$S$120," ",""),0)),"","D&amp;R error")),"")</f>
        <v/>
      </c>
      <c r="Q1390" s="242" t="str" cm="1">
        <f t="array" ref="Q1390">IF(AND(I1390&lt;&gt;0,I1390&lt;&gt;""),IF(G1390="","",IF(ISNUMBER(MATCH(SUBSTITUTE(G1390," ",""),SUBSTITUTE('Look Up Values'!$I$2:$I$10," ",""),0)),"","State error")),"")</f>
        <v/>
      </c>
      <c r="R1390" s="260" t="str">
        <f t="shared" si="43"/>
        <v/>
      </c>
    </row>
    <row r="1391" spans="1:18" ht="15.75">
      <c r="A1391" s="250">
        <v>1384</v>
      </c>
      <c r="B1391" s="198"/>
      <c r="C1391" s="25"/>
      <c r="D1391" s="25"/>
      <c r="E1391" s="25"/>
      <c r="F1391" s="25"/>
      <c r="G1391" s="26"/>
      <c r="H1391" s="27"/>
      <c r="I1391" s="28"/>
      <c r="J1391" s="430"/>
      <c r="K1391" s="48"/>
      <c r="L1391" s="457" t="str">
        <f t="shared" si="42"/>
        <v/>
      </c>
      <c r="M1391" s="245" cm="1">
        <f t="array" ref="M1391">SUMPRODUCT(--(N1391:Q1391&lt;&gt;"")) + IF(TRIM(R1391)="",0,LEN(R1391)-LEN(SUBSTITUTE(R1391,",",""))+1)</f>
        <v>0</v>
      </c>
      <c r="N1391" s="242" t="str">
        <f>IF(AND(I1391&lt;&gt;0,I1391&lt;&gt;""),IF(TRIM(SUBSTITUTE(B1391,CHAR(160),""))="","",IF(ISNUMBER(MATCH(TRIM(SUBSTITUTE(B1391,CHAR(160),"")),'Look Up Values'!$B$2:$B$500,0)),"","Origin error")),"")</f>
        <v/>
      </c>
      <c r="O1391" s="242" t="str">
        <f>IF(AND(I1391&lt;&gt;0,I1391&lt;&gt;""),IF(C1391="","",IF(AND(ISNUMBER(--LEFT(C1391,FIND(" ",C1391&amp;" ")-1)),OR(LEN(LEFT(C1391,FIND(" ",C1391&amp;" ")-1))=6,LEN(LEFT(C1391,FIND(" ",C1391&amp;" ")-1))=7),OR(ISNUMBER(MATCH(LEFT(C1391,FIND(" ",C1391&amp;" ")-1),'Look Up Values'!$G$2:$G$1000,0)),ISNUMBER(MATCH(LEFT(C1391,FIND(" ",C1391&amp;" ")-1),'Look Up Values'!$AE$2:$AE$2000,0)))),"","EWC error")),"")</f>
        <v/>
      </c>
      <c r="P1391" s="242" t="str" cm="1">
        <f t="array" ref="P1391">IF(AND(I1391&lt;&gt;0,I1391&lt;&gt;""),IF(D1391="","",IF(ISNUMBER(MATCH(SUBSTITUTE(D1391," ",""),SUBSTITUTE('Look Up Values'!$S$2:$S$120," ",""),0)),"","D&amp;R error")),"")</f>
        <v/>
      </c>
      <c r="Q1391" s="242" t="str" cm="1">
        <f t="array" ref="Q1391">IF(AND(I1391&lt;&gt;0,I1391&lt;&gt;""),IF(G1391="","",IF(ISNUMBER(MATCH(SUBSTITUTE(G1391," ",""),SUBSTITUTE('Look Up Values'!$I$2:$I$10," ",""),0)),"","State error")),"")</f>
        <v/>
      </c>
      <c r="R1391" s="260" t="str">
        <f t="shared" si="43"/>
        <v/>
      </c>
    </row>
    <row r="1392" spans="1:18" ht="15.75">
      <c r="A1392" s="250">
        <v>1385</v>
      </c>
      <c r="B1392" s="198"/>
      <c r="C1392" s="25"/>
      <c r="D1392" s="25"/>
      <c r="E1392" s="25"/>
      <c r="F1392" s="25"/>
      <c r="G1392" s="26"/>
      <c r="H1392" s="27"/>
      <c r="I1392" s="28"/>
      <c r="J1392" s="430"/>
      <c r="K1392" s="48"/>
      <c r="L1392" s="457" t="str">
        <f t="shared" si="42"/>
        <v/>
      </c>
      <c r="M1392" s="245" cm="1">
        <f t="array" ref="M1392">SUMPRODUCT(--(N1392:Q1392&lt;&gt;"")) + IF(TRIM(R1392)="",0,LEN(R1392)-LEN(SUBSTITUTE(R1392,",",""))+1)</f>
        <v>0</v>
      </c>
      <c r="N1392" s="242" t="str">
        <f>IF(AND(I1392&lt;&gt;0,I1392&lt;&gt;""),IF(TRIM(SUBSTITUTE(B1392,CHAR(160),""))="","",IF(ISNUMBER(MATCH(TRIM(SUBSTITUTE(B1392,CHAR(160),"")),'Look Up Values'!$B$2:$B$500,0)),"","Origin error")),"")</f>
        <v/>
      </c>
      <c r="O1392" s="242" t="str">
        <f>IF(AND(I1392&lt;&gt;0,I1392&lt;&gt;""),IF(C1392="","",IF(AND(ISNUMBER(--LEFT(C1392,FIND(" ",C1392&amp;" ")-1)),OR(LEN(LEFT(C1392,FIND(" ",C1392&amp;" ")-1))=6,LEN(LEFT(C1392,FIND(" ",C1392&amp;" ")-1))=7),OR(ISNUMBER(MATCH(LEFT(C1392,FIND(" ",C1392&amp;" ")-1),'Look Up Values'!$G$2:$G$1000,0)),ISNUMBER(MATCH(LEFT(C1392,FIND(" ",C1392&amp;" ")-1),'Look Up Values'!$AE$2:$AE$2000,0)))),"","EWC error")),"")</f>
        <v/>
      </c>
      <c r="P1392" s="242" t="str" cm="1">
        <f t="array" ref="P1392">IF(AND(I1392&lt;&gt;0,I1392&lt;&gt;""),IF(D1392="","",IF(ISNUMBER(MATCH(SUBSTITUTE(D1392," ",""),SUBSTITUTE('Look Up Values'!$S$2:$S$120," ",""),0)),"","D&amp;R error")),"")</f>
        <v/>
      </c>
      <c r="Q1392" s="242" t="str" cm="1">
        <f t="array" ref="Q1392">IF(AND(I1392&lt;&gt;0,I1392&lt;&gt;""),IF(G1392="","",IF(ISNUMBER(MATCH(SUBSTITUTE(G1392," ",""),SUBSTITUTE('Look Up Values'!$I$2:$I$10," ",""),0)),"","State error")),"")</f>
        <v/>
      </c>
      <c r="R1392" s="260" t="str">
        <f t="shared" si="43"/>
        <v/>
      </c>
    </row>
    <row r="1393" spans="1:18" ht="15.75">
      <c r="A1393" s="250">
        <v>1386</v>
      </c>
      <c r="B1393" s="198"/>
      <c r="C1393" s="25"/>
      <c r="D1393" s="25"/>
      <c r="E1393" s="25"/>
      <c r="F1393" s="25"/>
      <c r="G1393" s="26"/>
      <c r="H1393" s="27"/>
      <c r="I1393" s="28"/>
      <c r="J1393" s="430"/>
      <c r="K1393" s="48"/>
      <c r="L1393" s="457" t="str">
        <f t="shared" si="42"/>
        <v/>
      </c>
      <c r="M1393" s="245" cm="1">
        <f t="array" ref="M1393">SUMPRODUCT(--(N1393:Q1393&lt;&gt;"")) + IF(TRIM(R1393)="",0,LEN(R1393)-LEN(SUBSTITUTE(R1393,",",""))+1)</f>
        <v>0</v>
      </c>
      <c r="N1393" s="242" t="str">
        <f>IF(AND(I1393&lt;&gt;0,I1393&lt;&gt;""),IF(TRIM(SUBSTITUTE(B1393,CHAR(160),""))="","",IF(ISNUMBER(MATCH(TRIM(SUBSTITUTE(B1393,CHAR(160),"")),'Look Up Values'!$B$2:$B$500,0)),"","Origin error")),"")</f>
        <v/>
      </c>
      <c r="O1393" s="242" t="str">
        <f>IF(AND(I1393&lt;&gt;0,I1393&lt;&gt;""),IF(C1393="","",IF(AND(ISNUMBER(--LEFT(C1393,FIND(" ",C1393&amp;" ")-1)),OR(LEN(LEFT(C1393,FIND(" ",C1393&amp;" ")-1))=6,LEN(LEFT(C1393,FIND(" ",C1393&amp;" ")-1))=7),OR(ISNUMBER(MATCH(LEFT(C1393,FIND(" ",C1393&amp;" ")-1),'Look Up Values'!$G$2:$G$1000,0)),ISNUMBER(MATCH(LEFT(C1393,FIND(" ",C1393&amp;" ")-1),'Look Up Values'!$AE$2:$AE$2000,0)))),"","EWC error")),"")</f>
        <v/>
      </c>
      <c r="P1393" s="242" t="str" cm="1">
        <f t="array" ref="P1393">IF(AND(I1393&lt;&gt;0,I1393&lt;&gt;""),IF(D1393="","",IF(ISNUMBER(MATCH(SUBSTITUTE(D1393," ",""),SUBSTITUTE('Look Up Values'!$S$2:$S$120," ",""),0)),"","D&amp;R error")),"")</f>
        <v/>
      </c>
      <c r="Q1393" s="242" t="str" cm="1">
        <f t="array" ref="Q1393">IF(AND(I1393&lt;&gt;0,I1393&lt;&gt;""),IF(G1393="","",IF(ISNUMBER(MATCH(SUBSTITUTE(G1393," ",""),SUBSTITUTE('Look Up Values'!$I$2:$I$10," ",""),0)),"","State error")),"")</f>
        <v/>
      </c>
      <c r="R1393" s="260" t="str">
        <f t="shared" si="43"/>
        <v/>
      </c>
    </row>
    <row r="1394" spans="1:18" ht="15.75">
      <c r="A1394" s="250">
        <v>1387</v>
      </c>
      <c r="B1394" s="198"/>
      <c r="C1394" s="25"/>
      <c r="D1394" s="25"/>
      <c r="E1394" s="25"/>
      <c r="F1394" s="25"/>
      <c r="G1394" s="26"/>
      <c r="H1394" s="27"/>
      <c r="I1394" s="28"/>
      <c r="J1394" s="430"/>
      <c r="K1394" s="48"/>
      <c r="L1394" s="457" t="str">
        <f t="shared" si="42"/>
        <v/>
      </c>
      <c r="M1394" s="245" cm="1">
        <f t="array" ref="M1394">SUMPRODUCT(--(N1394:Q1394&lt;&gt;"")) + IF(TRIM(R1394)="",0,LEN(R1394)-LEN(SUBSTITUTE(R1394,",",""))+1)</f>
        <v>0</v>
      </c>
      <c r="N1394" s="242" t="str">
        <f>IF(AND(I1394&lt;&gt;0,I1394&lt;&gt;""),IF(TRIM(SUBSTITUTE(B1394,CHAR(160),""))="","",IF(ISNUMBER(MATCH(TRIM(SUBSTITUTE(B1394,CHAR(160),"")),'Look Up Values'!$B$2:$B$500,0)),"","Origin error")),"")</f>
        <v/>
      </c>
      <c r="O1394" s="242" t="str">
        <f>IF(AND(I1394&lt;&gt;0,I1394&lt;&gt;""),IF(C1394="","",IF(AND(ISNUMBER(--LEFT(C1394,FIND(" ",C1394&amp;" ")-1)),OR(LEN(LEFT(C1394,FIND(" ",C1394&amp;" ")-1))=6,LEN(LEFT(C1394,FIND(" ",C1394&amp;" ")-1))=7),OR(ISNUMBER(MATCH(LEFT(C1394,FIND(" ",C1394&amp;" ")-1),'Look Up Values'!$G$2:$G$1000,0)),ISNUMBER(MATCH(LEFT(C1394,FIND(" ",C1394&amp;" ")-1),'Look Up Values'!$AE$2:$AE$2000,0)))),"","EWC error")),"")</f>
        <v/>
      </c>
      <c r="P1394" s="242" t="str" cm="1">
        <f t="array" ref="P1394">IF(AND(I1394&lt;&gt;0,I1394&lt;&gt;""),IF(D1394="","",IF(ISNUMBER(MATCH(SUBSTITUTE(D1394," ",""),SUBSTITUTE('Look Up Values'!$S$2:$S$120," ",""),0)),"","D&amp;R error")),"")</f>
        <v/>
      </c>
      <c r="Q1394" s="242" t="str" cm="1">
        <f t="array" ref="Q1394">IF(AND(I1394&lt;&gt;0,I1394&lt;&gt;""),IF(G1394="","",IF(ISNUMBER(MATCH(SUBSTITUTE(G1394," ",""),SUBSTITUTE('Look Up Values'!$I$2:$I$10," ",""),0)),"","State error")),"")</f>
        <v/>
      </c>
      <c r="R1394" s="260" t="str">
        <f t="shared" si="43"/>
        <v/>
      </c>
    </row>
    <row r="1395" spans="1:18" ht="15.75">
      <c r="A1395" s="250">
        <v>1388</v>
      </c>
      <c r="B1395" s="198"/>
      <c r="C1395" s="25"/>
      <c r="D1395" s="25"/>
      <c r="E1395" s="25"/>
      <c r="F1395" s="25"/>
      <c r="G1395" s="26"/>
      <c r="H1395" s="27"/>
      <c r="I1395" s="28"/>
      <c r="J1395" s="430"/>
      <c r="K1395" s="48"/>
      <c r="L1395" s="457" t="str">
        <f t="shared" si="42"/>
        <v/>
      </c>
      <c r="M1395" s="245" cm="1">
        <f t="array" ref="M1395">SUMPRODUCT(--(N1395:Q1395&lt;&gt;"")) + IF(TRIM(R1395)="",0,LEN(R1395)-LEN(SUBSTITUTE(R1395,",",""))+1)</f>
        <v>0</v>
      </c>
      <c r="N1395" s="242" t="str">
        <f>IF(AND(I1395&lt;&gt;0,I1395&lt;&gt;""),IF(TRIM(SUBSTITUTE(B1395,CHAR(160),""))="","",IF(ISNUMBER(MATCH(TRIM(SUBSTITUTE(B1395,CHAR(160),"")),'Look Up Values'!$B$2:$B$500,0)),"","Origin error")),"")</f>
        <v/>
      </c>
      <c r="O1395" s="242" t="str">
        <f>IF(AND(I1395&lt;&gt;0,I1395&lt;&gt;""),IF(C1395="","",IF(AND(ISNUMBER(--LEFT(C1395,FIND(" ",C1395&amp;" ")-1)),OR(LEN(LEFT(C1395,FIND(" ",C1395&amp;" ")-1))=6,LEN(LEFT(C1395,FIND(" ",C1395&amp;" ")-1))=7),OR(ISNUMBER(MATCH(LEFT(C1395,FIND(" ",C1395&amp;" ")-1),'Look Up Values'!$G$2:$G$1000,0)),ISNUMBER(MATCH(LEFT(C1395,FIND(" ",C1395&amp;" ")-1),'Look Up Values'!$AE$2:$AE$2000,0)))),"","EWC error")),"")</f>
        <v/>
      </c>
      <c r="P1395" s="242" t="str" cm="1">
        <f t="array" ref="P1395">IF(AND(I1395&lt;&gt;0,I1395&lt;&gt;""),IF(D1395="","",IF(ISNUMBER(MATCH(SUBSTITUTE(D1395," ",""),SUBSTITUTE('Look Up Values'!$S$2:$S$120," ",""),0)),"","D&amp;R error")),"")</f>
        <v/>
      </c>
      <c r="Q1395" s="242" t="str" cm="1">
        <f t="array" ref="Q1395">IF(AND(I1395&lt;&gt;0,I1395&lt;&gt;""),IF(G1395="","",IF(ISNUMBER(MATCH(SUBSTITUTE(G1395," ",""),SUBSTITUTE('Look Up Values'!$I$2:$I$10," ",""),0)),"","State error")),"")</f>
        <v/>
      </c>
      <c r="R1395" s="260" t="str">
        <f t="shared" si="43"/>
        <v/>
      </c>
    </row>
    <row r="1396" spans="1:18" ht="15.75">
      <c r="A1396" s="250">
        <v>1389</v>
      </c>
      <c r="B1396" s="198"/>
      <c r="C1396" s="25"/>
      <c r="D1396" s="25"/>
      <c r="E1396" s="25"/>
      <c r="F1396" s="25"/>
      <c r="G1396" s="26"/>
      <c r="H1396" s="27"/>
      <c r="I1396" s="28"/>
      <c r="J1396" s="430"/>
      <c r="K1396" s="48"/>
      <c r="L1396" s="457" t="str">
        <f t="shared" si="42"/>
        <v/>
      </c>
      <c r="M1396" s="245" cm="1">
        <f t="array" ref="M1396">SUMPRODUCT(--(N1396:Q1396&lt;&gt;"")) + IF(TRIM(R1396)="",0,LEN(R1396)-LEN(SUBSTITUTE(R1396,",",""))+1)</f>
        <v>0</v>
      </c>
      <c r="N1396" s="242" t="str">
        <f>IF(AND(I1396&lt;&gt;0,I1396&lt;&gt;""),IF(TRIM(SUBSTITUTE(B1396,CHAR(160),""))="","",IF(ISNUMBER(MATCH(TRIM(SUBSTITUTE(B1396,CHAR(160),"")),'Look Up Values'!$B$2:$B$500,0)),"","Origin error")),"")</f>
        <v/>
      </c>
      <c r="O1396" s="242" t="str">
        <f>IF(AND(I1396&lt;&gt;0,I1396&lt;&gt;""),IF(C1396="","",IF(AND(ISNUMBER(--LEFT(C1396,FIND(" ",C1396&amp;" ")-1)),OR(LEN(LEFT(C1396,FIND(" ",C1396&amp;" ")-1))=6,LEN(LEFT(C1396,FIND(" ",C1396&amp;" ")-1))=7),OR(ISNUMBER(MATCH(LEFT(C1396,FIND(" ",C1396&amp;" ")-1),'Look Up Values'!$G$2:$G$1000,0)),ISNUMBER(MATCH(LEFT(C1396,FIND(" ",C1396&amp;" ")-1),'Look Up Values'!$AE$2:$AE$2000,0)))),"","EWC error")),"")</f>
        <v/>
      </c>
      <c r="P1396" s="242" t="str" cm="1">
        <f t="array" ref="P1396">IF(AND(I1396&lt;&gt;0,I1396&lt;&gt;""),IF(D1396="","",IF(ISNUMBER(MATCH(SUBSTITUTE(D1396," ",""),SUBSTITUTE('Look Up Values'!$S$2:$S$120," ",""),0)),"","D&amp;R error")),"")</f>
        <v/>
      </c>
      <c r="Q1396" s="242" t="str" cm="1">
        <f t="array" ref="Q1396">IF(AND(I1396&lt;&gt;0,I1396&lt;&gt;""),IF(G1396="","",IF(ISNUMBER(MATCH(SUBSTITUTE(G1396," ",""),SUBSTITUTE('Look Up Values'!$I$2:$I$10," ",""),0)),"","State error")),"")</f>
        <v/>
      </c>
      <c r="R1396" s="260" t="str">
        <f t="shared" si="43"/>
        <v/>
      </c>
    </row>
    <row r="1397" spans="1:18" ht="15.75">
      <c r="A1397" s="250">
        <v>1390</v>
      </c>
      <c r="B1397" s="198"/>
      <c r="C1397" s="25"/>
      <c r="D1397" s="25"/>
      <c r="E1397" s="25"/>
      <c r="F1397" s="25"/>
      <c r="G1397" s="26"/>
      <c r="H1397" s="27"/>
      <c r="I1397" s="28"/>
      <c r="J1397" s="430"/>
      <c r="K1397" s="48"/>
      <c r="L1397" s="457" t="str">
        <f t="shared" si="42"/>
        <v/>
      </c>
      <c r="M1397" s="245" cm="1">
        <f t="array" ref="M1397">SUMPRODUCT(--(N1397:Q1397&lt;&gt;"")) + IF(TRIM(R1397)="",0,LEN(R1397)-LEN(SUBSTITUTE(R1397,",",""))+1)</f>
        <v>0</v>
      </c>
      <c r="N1397" s="242" t="str">
        <f>IF(AND(I1397&lt;&gt;0,I1397&lt;&gt;""),IF(TRIM(SUBSTITUTE(B1397,CHAR(160),""))="","",IF(ISNUMBER(MATCH(TRIM(SUBSTITUTE(B1397,CHAR(160),"")),'Look Up Values'!$B$2:$B$500,0)),"","Origin error")),"")</f>
        <v/>
      </c>
      <c r="O1397" s="242" t="str">
        <f>IF(AND(I1397&lt;&gt;0,I1397&lt;&gt;""),IF(C1397="","",IF(AND(ISNUMBER(--LEFT(C1397,FIND(" ",C1397&amp;" ")-1)),OR(LEN(LEFT(C1397,FIND(" ",C1397&amp;" ")-1))=6,LEN(LEFT(C1397,FIND(" ",C1397&amp;" ")-1))=7),OR(ISNUMBER(MATCH(LEFT(C1397,FIND(" ",C1397&amp;" ")-1),'Look Up Values'!$G$2:$G$1000,0)),ISNUMBER(MATCH(LEFT(C1397,FIND(" ",C1397&amp;" ")-1),'Look Up Values'!$AE$2:$AE$2000,0)))),"","EWC error")),"")</f>
        <v/>
      </c>
      <c r="P1397" s="242" t="str" cm="1">
        <f t="array" ref="P1397">IF(AND(I1397&lt;&gt;0,I1397&lt;&gt;""),IF(D1397="","",IF(ISNUMBER(MATCH(SUBSTITUTE(D1397," ",""),SUBSTITUTE('Look Up Values'!$S$2:$S$120," ",""),0)),"","D&amp;R error")),"")</f>
        <v/>
      </c>
      <c r="Q1397" s="242" t="str" cm="1">
        <f t="array" ref="Q1397">IF(AND(I1397&lt;&gt;0,I1397&lt;&gt;""),IF(G1397="","",IF(ISNUMBER(MATCH(SUBSTITUTE(G1397," ",""),SUBSTITUTE('Look Up Values'!$I$2:$I$10," ",""),0)),"","State error")),"")</f>
        <v/>
      </c>
      <c r="R1397" s="260" t="str">
        <f t="shared" si="43"/>
        <v/>
      </c>
    </row>
    <row r="1398" spans="1:18" ht="15.75">
      <c r="A1398" s="250">
        <v>1391</v>
      </c>
      <c r="B1398" s="198"/>
      <c r="C1398" s="25"/>
      <c r="D1398" s="25"/>
      <c r="E1398" s="25"/>
      <c r="F1398" s="25"/>
      <c r="G1398" s="26"/>
      <c r="H1398" s="27"/>
      <c r="I1398" s="28"/>
      <c r="J1398" s="430"/>
      <c r="K1398" s="48"/>
      <c r="L1398" s="457" t="str">
        <f t="shared" si="42"/>
        <v/>
      </c>
      <c r="M1398" s="245" cm="1">
        <f t="array" ref="M1398">SUMPRODUCT(--(N1398:Q1398&lt;&gt;"")) + IF(TRIM(R1398)="",0,LEN(R1398)-LEN(SUBSTITUTE(R1398,",",""))+1)</f>
        <v>0</v>
      </c>
      <c r="N1398" s="242" t="str">
        <f>IF(AND(I1398&lt;&gt;0,I1398&lt;&gt;""),IF(TRIM(SUBSTITUTE(B1398,CHAR(160),""))="","",IF(ISNUMBER(MATCH(TRIM(SUBSTITUTE(B1398,CHAR(160),"")),'Look Up Values'!$B$2:$B$500,0)),"","Origin error")),"")</f>
        <v/>
      </c>
      <c r="O1398" s="242" t="str">
        <f>IF(AND(I1398&lt;&gt;0,I1398&lt;&gt;""),IF(C1398="","",IF(AND(ISNUMBER(--LEFT(C1398,FIND(" ",C1398&amp;" ")-1)),OR(LEN(LEFT(C1398,FIND(" ",C1398&amp;" ")-1))=6,LEN(LEFT(C1398,FIND(" ",C1398&amp;" ")-1))=7),OR(ISNUMBER(MATCH(LEFT(C1398,FIND(" ",C1398&amp;" ")-1),'Look Up Values'!$G$2:$G$1000,0)),ISNUMBER(MATCH(LEFT(C1398,FIND(" ",C1398&amp;" ")-1),'Look Up Values'!$AE$2:$AE$2000,0)))),"","EWC error")),"")</f>
        <v/>
      </c>
      <c r="P1398" s="242" t="str" cm="1">
        <f t="array" ref="P1398">IF(AND(I1398&lt;&gt;0,I1398&lt;&gt;""),IF(D1398="","",IF(ISNUMBER(MATCH(SUBSTITUTE(D1398," ",""),SUBSTITUTE('Look Up Values'!$S$2:$S$120," ",""),0)),"","D&amp;R error")),"")</f>
        <v/>
      </c>
      <c r="Q1398" s="242" t="str" cm="1">
        <f t="array" ref="Q1398">IF(AND(I1398&lt;&gt;0,I1398&lt;&gt;""),IF(G1398="","",IF(ISNUMBER(MATCH(SUBSTITUTE(G1398," ",""),SUBSTITUTE('Look Up Values'!$I$2:$I$10," ",""),0)),"","State error")),"")</f>
        <v/>
      </c>
      <c r="R1398" s="260" t="str">
        <f t="shared" si="43"/>
        <v/>
      </c>
    </row>
    <row r="1399" spans="1:18" ht="15.75">
      <c r="A1399" s="250">
        <v>1392</v>
      </c>
      <c r="B1399" s="198"/>
      <c r="C1399" s="25"/>
      <c r="D1399" s="25"/>
      <c r="E1399" s="25"/>
      <c r="F1399" s="25"/>
      <c r="G1399" s="26"/>
      <c r="H1399" s="27"/>
      <c r="I1399" s="28"/>
      <c r="J1399" s="430"/>
      <c r="K1399" s="48"/>
      <c r="L1399" s="457" t="str">
        <f t="shared" si="42"/>
        <v/>
      </c>
      <c r="M1399" s="245" cm="1">
        <f t="array" ref="M1399">SUMPRODUCT(--(N1399:Q1399&lt;&gt;"")) + IF(TRIM(R1399)="",0,LEN(R1399)-LEN(SUBSTITUTE(R1399,",",""))+1)</f>
        <v>0</v>
      </c>
      <c r="N1399" s="242" t="str">
        <f>IF(AND(I1399&lt;&gt;0,I1399&lt;&gt;""),IF(TRIM(SUBSTITUTE(B1399,CHAR(160),""))="","",IF(ISNUMBER(MATCH(TRIM(SUBSTITUTE(B1399,CHAR(160),"")),'Look Up Values'!$B$2:$B$500,0)),"","Origin error")),"")</f>
        <v/>
      </c>
      <c r="O1399" s="242" t="str">
        <f>IF(AND(I1399&lt;&gt;0,I1399&lt;&gt;""),IF(C1399="","",IF(AND(ISNUMBER(--LEFT(C1399,FIND(" ",C1399&amp;" ")-1)),OR(LEN(LEFT(C1399,FIND(" ",C1399&amp;" ")-1))=6,LEN(LEFT(C1399,FIND(" ",C1399&amp;" ")-1))=7),OR(ISNUMBER(MATCH(LEFT(C1399,FIND(" ",C1399&amp;" ")-1),'Look Up Values'!$G$2:$G$1000,0)),ISNUMBER(MATCH(LEFT(C1399,FIND(" ",C1399&amp;" ")-1),'Look Up Values'!$AE$2:$AE$2000,0)))),"","EWC error")),"")</f>
        <v/>
      </c>
      <c r="P1399" s="242" t="str" cm="1">
        <f t="array" ref="P1399">IF(AND(I1399&lt;&gt;0,I1399&lt;&gt;""),IF(D1399="","",IF(ISNUMBER(MATCH(SUBSTITUTE(D1399," ",""),SUBSTITUTE('Look Up Values'!$S$2:$S$120," ",""),0)),"","D&amp;R error")),"")</f>
        <v/>
      </c>
      <c r="Q1399" s="242" t="str" cm="1">
        <f t="array" ref="Q1399">IF(AND(I1399&lt;&gt;0,I1399&lt;&gt;""),IF(G1399="","",IF(ISNUMBER(MATCH(SUBSTITUTE(G1399," ",""),SUBSTITUTE('Look Up Values'!$I$2:$I$10," ",""),0)),"","State error")),"")</f>
        <v/>
      </c>
      <c r="R1399" s="260" t="str">
        <f t="shared" si="43"/>
        <v/>
      </c>
    </row>
    <row r="1400" spans="1:18" ht="15.75">
      <c r="A1400" s="250">
        <v>1393</v>
      </c>
      <c r="B1400" s="198"/>
      <c r="C1400" s="25"/>
      <c r="D1400" s="25"/>
      <c r="E1400" s="25"/>
      <c r="F1400" s="25"/>
      <c r="G1400" s="26"/>
      <c r="H1400" s="27"/>
      <c r="I1400" s="28"/>
      <c r="J1400" s="430"/>
      <c r="K1400" s="48"/>
      <c r="L1400" s="457" t="str">
        <f t="shared" si="42"/>
        <v/>
      </c>
      <c r="M1400" s="245" cm="1">
        <f t="array" ref="M1400">SUMPRODUCT(--(N1400:Q1400&lt;&gt;"")) + IF(TRIM(R1400)="",0,LEN(R1400)-LEN(SUBSTITUTE(R1400,",",""))+1)</f>
        <v>0</v>
      </c>
      <c r="N1400" s="242" t="str">
        <f>IF(AND(I1400&lt;&gt;0,I1400&lt;&gt;""),IF(TRIM(SUBSTITUTE(B1400,CHAR(160),""))="","",IF(ISNUMBER(MATCH(TRIM(SUBSTITUTE(B1400,CHAR(160),"")),'Look Up Values'!$B$2:$B$500,0)),"","Origin error")),"")</f>
        <v/>
      </c>
      <c r="O1400" s="242" t="str">
        <f>IF(AND(I1400&lt;&gt;0,I1400&lt;&gt;""),IF(C1400="","",IF(AND(ISNUMBER(--LEFT(C1400,FIND(" ",C1400&amp;" ")-1)),OR(LEN(LEFT(C1400,FIND(" ",C1400&amp;" ")-1))=6,LEN(LEFT(C1400,FIND(" ",C1400&amp;" ")-1))=7),OR(ISNUMBER(MATCH(LEFT(C1400,FIND(" ",C1400&amp;" ")-1),'Look Up Values'!$G$2:$G$1000,0)),ISNUMBER(MATCH(LEFT(C1400,FIND(" ",C1400&amp;" ")-1),'Look Up Values'!$AE$2:$AE$2000,0)))),"","EWC error")),"")</f>
        <v/>
      </c>
      <c r="P1400" s="242" t="str" cm="1">
        <f t="array" ref="P1400">IF(AND(I1400&lt;&gt;0,I1400&lt;&gt;""),IF(D1400="","",IF(ISNUMBER(MATCH(SUBSTITUTE(D1400," ",""),SUBSTITUTE('Look Up Values'!$S$2:$S$120," ",""),0)),"","D&amp;R error")),"")</f>
        <v/>
      </c>
      <c r="Q1400" s="242" t="str" cm="1">
        <f t="array" ref="Q1400">IF(AND(I1400&lt;&gt;0,I1400&lt;&gt;""),IF(G1400="","",IF(ISNUMBER(MATCH(SUBSTITUTE(G1400," ",""),SUBSTITUTE('Look Up Values'!$I$2:$I$10," ",""),0)),"","State error")),"")</f>
        <v/>
      </c>
      <c r="R1400" s="260" t="str">
        <f t="shared" si="43"/>
        <v/>
      </c>
    </row>
    <row r="1401" spans="1:18" ht="15.75">
      <c r="A1401" s="250">
        <v>1394</v>
      </c>
      <c r="B1401" s="198"/>
      <c r="C1401" s="25"/>
      <c r="D1401" s="25"/>
      <c r="E1401" s="25"/>
      <c r="F1401" s="25"/>
      <c r="G1401" s="26"/>
      <c r="H1401" s="27"/>
      <c r="I1401" s="28"/>
      <c r="J1401" s="430"/>
      <c r="K1401" s="48"/>
      <c r="L1401" s="457" t="str">
        <f t="shared" si="42"/>
        <v/>
      </c>
      <c r="M1401" s="245" cm="1">
        <f t="array" ref="M1401">SUMPRODUCT(--(N1401:Q1401&lt;&gt;"")) + IF(TRIM(R1401)="",0,LEN(R1401)-LEN(SUBSTITUTE(R1401,",",""))+1)</f>
        <v>0</v>
      </c>
      <c r="N1401" s="242" t="str">
        <f>IF(AND(I1401&lt;&gt;0,I1401&lt;&gt;""),IF(TRIM(SUBSTITUTE(B1401,CHAR(160),""))="","",IF(ISNUMBER(MATCH(TRIM(SUBSTITUTE(B1401,CHAR(160),"")),'Look Up Values'!$B$2:$B$500,0)),"","Origin error")),"")</f>
        <v/>
      </c>
      <c r="O1401" s="242" t="str">
        <f>IF(AND(I1401&lt;&gt;0,I1401&lt;&gt;""),IF(C1401="","",IF(AND(ISNUMBER(--LEFT(C1401,FIND(" ",C1401&amp;" ")-1)),OR(LEN(LEFT(C1401,FIND(" ",C1401&amp;" ")-1))=6,LEN(LEFT(C1401,FIND(" ",C1401&amp;" ")-1))=7),OR(ISNUMBER(MATCH(LEFT(C1401,FIND(" ",C1401&amp;" ")-1),'Look Up Values'!$G$2:$G$1000,0)),ISNUMBER(MATCH(LEFT(C1401,FIND(" ",C1401&amp;" ")-1),'Look Up Values'!$AE$2:$AE$2000,0)))),"","EWC error")),"")</f>
        <v/>
      </c>
      <c r="P1401" s="242" t="str" cm="1">
        <f t="array" ref="P1401">IF(AND(I1401&lt;&gt;0,I1401&lt;&gt;""),IF(D1401="","",IF(ISNUMBER(MATCH(SUBSTITUTE(D1401," ",""),SUBSTITUTE('Look Up Values'!$S$2:$S$120," ",""),0)),"","D&amp;R error")),"")</f>
        <v/>
      </c>
      <c r="Q1401" s="242" t="str" cm="1">
        <f t="array" ref="Q1401">IF(AND(I1401&lt;&gt;0,I1401&lt;&gt;""),IF(G1401="","",IF(ISNUMBER(MATCH(SUBSTITUTE(G1401," ",""),SUBSTITUTE('Look Up Values'!$I$2:$I$10," ",""),0)),"","State error")),"")</f>
        <v/>
      </c>
      <c r="R1401" s="260" t="str">
        <f t="shared" si="43"/>
        <v/>
      </c>
    </row>
    <row r="1402" spans="1:18" ht="15.75">
      <c r="A1402" s="250">
        <v>1395</v>
      </c>
      <c r="B1402" s="198"/>
      <c r="C1402" s="25"/>
      <c r="D1402" s="25"/>
      <c r="E1402" s="25"/>
      <c r="F1402" s="25"/>
      <c r="G1402" s="26"/>
      <c r="H1402" s="27"/>
      <c r="I1402" s="28"/>
      <c r="J1402" s="430"/>
      <c r="K1402" s="48"/>
      <c r="L1402" s="457" t="str">
        <f t="shared" si="42"/>
        <v/>
      </c>
      <c r="M1402" s="245" cm="1">
        <f t="array" ref="M1402">SUMPRODUCT(--(N1402:Q1402&lt;&gt;"")) + IF(TRIM(R1402)="",0,LEN(R1402)-LEN(SUBSTITUTE(R1402,",",""))+1)</f>
        <v>0</v>
      </c>
      <c r="N1402" s="242" t="str">
        <f>IF(AND(I1402&lt;&gt;0,I1402&lt;&gt;""),IF(TRIM(SUBSTITUTE(B1402,CHAR(160),""))="","",IF(ISNUMBER(MATCH(TRIM(SUBSTITUTE(B1402,CHAR(160),"")),'Look Up Values'!$B$2:$B$500,0)),"","Origin error")),"")</f>
        <v/>
      </c>
      <c r="O1402" s="242" t="str">
        <f>IF(AND(I1402&lt;&gt;0,I1402&lt;&gt;""),IF(C1402="","",IF(AND(ISNUMBER(--LEFT(C1402,FIND(" ",C1402&amp;" ")-1)),OR(LEN(LEFT(C1402,FIND(" ",C1402&amp;" ")-1))=6,LEN(LEFT(C1402,FIND(" ",C1402&amp;" ")-1))=7),OR(ISNUMBER(MATCH(LEFT(C1402,FIND(" ",C1402&amp;" ")-1),'Look Up Values'!$G$2:$G$1000,0)),ISNUMBER(MATCH(LEFT(C1402,FIND(" ",C1402&amp;" ")-1),'Look Up Values'!$AE$2:$AE$2000,0)))),"","EWC error")),"")</f>
        <v/>
      </c>
      <c r="P1402" s="242" t="str" cm="1">
        <f t="array" ref="P1402">IF(AND(I1402&lt;&gt;0,I1402&lt;&gt;""),IF(D1402="","",IF(ISNUMBER(MATCH(SUBSTITUTE(D1402," ",""),SUBSTITUTE('Look Up Values'!$S$2:$S$120," ",""),0)),"","D&amp;R error")),"")</f>
        <v/>
      </c>
      <c r="Q1402" s="242" t="str" cm="1">
        <f t="array" ref="Q1402">IF(AND(I1402&lt;&gt;0,I1402&lt;&gt;""),IF(G1402="","",IF(ISNUMBER(MATCH(SUBSTITUTE(G1402," ",""),SUBSTITUTE('Look Up Values'!$I$2:$I$10," ",""),0)),"","State error")),"")</f>
        <v/>
      </c>
      <c r="R1402" s="260" t="str">
        <f t="shared" si="43"/>
        <v/>
      </c>
    </row>
    <row r="1403" spans="1:18" ht="15.75">
      <c r="A1403" s="250">
        <v>1396</v>
      </c>
      <c r="B1403" s="198"/>
      <c r="C1403" s="25"/>
      <c r="D1403" s="25"/>
      <c r="E1403" s="25"/>
      <c r="F1403" s="25"/>
      <c r="G1403" s="26"/>
      <c r="H1403" s="27"/>
      <c r="I1403" s="28"/>
      <c r="J1403" s="430"/>
      <c r="K1403" s="48"/>
      <c r="L1403" s="457" t="str">
        <f t="shared" si="42"/>
        <v/>
      </c>
      <c r="M1403" s="245" cm="1">
        <f t="array" ref="M1403">SUMPRODUCT(--(N1403:Q1403&lt;&gt;"")) + IF(TRIM(R1403)="",0,LEN(R1403)-LEN(SUBSTITUTE(R1403,",",""))+1)</f>
        <v>0</v>
      </c>
      <c r="N1403" s="242" t="str">
        <f>IF(AND(I1403&lt;&gt;0,I1403&lt;&gt;""),IF(TRIM(SUBSTITUTE(B1403,CHAR(160),""))="","",IF(ISNUMBER(MATCH(TRIM(SUBSTITUTE(B1403,CHAR(160),"")),'Look Up Values'!$B$2:$B$500,0)),"","Origin error")),"")</f>
        <v/>
      </c>
      <c r="O1403" s="242" t="str">
        <f>IF(AND(I1403&lt;&gt;0,I1403&lt;&gt;""),IF(C1403="","",IF(AND(ISNUMBER(--LEFT(C1403,FIND(" ",C1403&amp;" ")-1)),OR(LEN(LEFT(C1403,FIND(" ",C1403&amp;" ")-1))=6,LEN(LEFT(C1403,FIND(" ",C1403&amp;" ")-1))=7),OR(ISNUMBER(MATCH(LEFT(C1403,FIND(" ",C1403&amp;" ")-1),'Look Up Values'!$G$2:$G$1000,0)),ISNUMBER(MATCH(LEFT(C1403,FIND(" ",C1403&amp;" ")-1),'Look Up Values'!$AE$2:$AE$2000,0)))),"","EWC error")),"")</f>
        <v/>
      </c>
      <c r="P1403" s="242" t="str" cm="1">
        <f t="array" ref="P1403">IF(AND(I1403&lt;&gt;0,I1403&lt;&gt;""),IF(D1403="","",IF(ISNUMBER(MATCH(SUBSTITUTE(D1403," ",""),SUBSTITUTE('Look Up Values'!$S$2:$S$120," ",""),0)),"","D&amp;R error")),"")</f>
        <v/>
      </c>
      <c r="Q1403" s="242" t="str" cm="1">
        <f t="array" ref="Q1403">IF(AND(I1403&lt;&gt;0,I1403&lt;&gt;""),IF(G1403="","",IF(ISNUMBER(MATCH(SUBSTITUTE(G1403," ",""),SUBSTITUTE('Look Up Values'!$I$2:$I$10," ",""),0)),"","State error")),"")</f>
        <v/>
      </c>
      <c r="R1403" s="260" t="str">
        <f t="shared" si="43"/>
        <v/>
      </c>
    </row>
    <row r="1404" spans="1:18" ht="15.75">
      <c r="A1404" s="250">
        <v>1397</v>
      </c>
      <c r="B1404" s="198"/>
      <c r="C1404" s="25"/>
      <c r="D1404" s="25"/>
      <c r="E1404" s="25"/>
      <c r="F1404" s="25"/>
      <c r="G1404" s="26"/>
      <c r="H1404" s="27"/>
      <c r="I1404" s="28"/>
      <c r="J1404" s="430"/>
      <c r="K1404" s="48"/>
      <c r="L1404" s="457" t="str">
        <f t="shared" si="42"/>
        <v/>
      </c>
      <c r="M1404" s="245" cm="1">
        <f t="array" ref="M1404">SUMPRODUCT(--(N1404:Q1404&lt;&gt;"")) + IF(TRIM(R1404)="",0,LEN(R1404)-LEN(SUBSTITUTE(R1404,",",""))+1)</f>
        <v>0</v>
      </c>
      <c r="N1404" s="242" t="str">
        <f>IF(AND(I1404&lt;&gt;0,I1404&lt;&gt;""),IF(TRIM(SUBSTITUTE(B1404,CHAR(160),""))="","",IF(ISNUMBER(MATCH(TRIM(SUBSTITUTE(B1404,CHAR(160),"")),'Look Up Values'!$B$2:$B$500,0)),"","Origin error")),"")</f>
        <v/>
      </c>
      <c r="O1404" s="242" t="str">
        <f>IF(AND(I1404&lt;&gt;0,I1404&lt;&gt;""),IF(C1404="","",IF(AND(ISNUMBER(--LEFT(C1404,FIND(" ",C1404&amp;" ")-1)),OR(LEN(LEFT(C1404,FIND(" ",C1404&amp;" ")-1))=6,LEN(LEFT(C1404,FIND(" ",C1404&amp;" ")-1))=7),OR(ISNUMBER(MATCH(LEFT(C1404,FIND(" ",C1404&amp;" ")-1),'Look Up Values'!$G$2:$G$1000,0)),ISNUMBER(MATCH(LEFT(C1404,FIND(" ",C1404&amp;" ")-1),'Look Up Values'!$AE$2:$AE$2000,0)))),"","EWC error")),"")</f>
        <v/>
      </c>
      <c r="P1404" s="242" t="str" cm="1">
        <f t="array" ref="P1404">IF(AND(I1404&lt;&gt;0,I1404&lt;&gt;""),IF(D1404="","",IF(ISNUMBER(MATCH(SUBSTITUTE(D1404," ",""),SUBSTITUTE('Look Up Values'!$S$2:$S$120," ",""),0)),"","D&amp;R error")),"")</f>
        <v/>
      </c>
      <c r="Q1404" s="242" t="str" cm="1">
        <f t="array" ref="Q1404">IF(AND(I1404&lt;&gt;0,I1404&lt;&gt;""),IF(G1404="","",IF(ISNUMBER(MATCH(SUBSTITUTE(G1404," ",""),SUBSTITUTE('Look Up Values'!$I$2:$I$10," ",""),0)),"","State error")),"")</f>
        <v/>
      </c>
      <c r="R1404" s="260" t="str">
        <f t="shared" si="43"/>
        <v/>
      </c>
    </row>
    <row r="1405" spans="1:18" ht="15.75">
      <c r="A1405" s="250">
        <v>1398</v>
      </c>
      <c r="B1405" s="198"/>
      <c r="C1405" s="25"/>
      <c r="D1405" s="25"/>
      <c r="E1405" s="25"/>
      <c r="F1405" s="25"/>
      <c r="G1405" s="26"/>
      <c r="H1405" s="27"/>
      <c r="I1405" s="28"/>
      <c r="J1405" s="430"/>
      <c r="K1405" s="48"/>
      <c r="L1405" s="457" t="str">
        <f t="shared" si="42"/>
        <v/>
      </c>
      <c r="M1405" s="245" cm="1">
        <f t="array" ref="M1405">SUMPRODUCT(--(N1405:Q1405&lt;&gt;"")) + IF(TRIM(R1405)="",0,LEN(R1405)-LEN(SUBSTITUTE(R1405,",",""))+1)</f>
        <v>0</v>
      </c>
      <c r="N1405" s="242" t="str">
        <f>IF(AND(I1405&lt;&gt;0,I1405&lt;&gt;""),IF(TRIM(SUBSTITUTE(B1405,CHAR(160),""))="","",IF(ISNUMBER(MATCH(TRIM(SUBSTITUTE(B1405,CHAR(160),"")),'Look Up Values'!$B$2:$B$500,0)),"","Origin error")),"")</f>
        <v/>
      </c>
      <c r="O1405" s="242" t="str">
        <f>IF(AND(I1405&lt;&gt;0,I1405&lt;&gt;""),IF(C1405="","",IF(AND(ISNUMBER(--LEFT(C1405,FIND(" ",C1405&amp;" ")-1)),OR(LEN(LEFT(C1405,FIND(" ",C1405&amp;" ")-1))=6,LEN(LEFT(C1405,FIND(" ",C1405&amp;" ")-1))=7),OR(ISNUMBER(MATCH(LEFT(C1405,FIND(" ",C1405&amp;" ")-1),'Look Up Values'!$G$2:$G$1000,0)),ISNUMBER(MATCH(LEFT(C1405,FIND(" ",C1405&amp;" ")-1),'Look Up Values'!$AE$2:$AE$2000,0)))),"","EWC error")),"")</f>
        <v/>
      </c>
      <c r="P1405" s="242" t="str" cm="1">
        <f t="array" ref="P1405">IF(AND(I1405&lt;&gt;0,I1405&lt;&gt;""),IF(D1405="","",IF(ISNUMBER(MATCH(SUBSTITUTE(D1405," ",""),SUBSTITUTE('Look Up Values'!$S$2:$S$120," ",""),0)),"","D&amp;R error")),"")</f>
        <v/>
      </c>
      <c r="Q1405" s="242" t="str" cm="1">
        <f t="array" ref="Q1405">IF(AND(I1405&lt;&gt;0,I1405&lt;&gt;""),IF(G1405="","",IF(ISNUMBER(MATCH(SUBSTITUTE(G1405," ",""),SUBSTITUTE('Look Up Values'!$I$2:$I$10," ",""),0)),"","State error")),"")</f>
        <v/>
      </c>
      <c r="R1405" s="260" t="str">
        <f t="shared" si="43"/>
        <v/>
      </c>
    </row>
    <row r="1406" spans="1:18" ht="15.75">
      <c r="A1406" s="250">
        <v>1399</v>
      </c>
      <c r="B1406" s="198"/>
      <c r="C1406" s="25"/>
      <c r="D1406" s="25"/>
      <c r="E1406" s="25"/>
      <c r="F1406" s="25"/>
      <c r="G1406" s="26"/>
      <c r="H1406" s="27"/>
      <c r="I1406" s="28"/>
      <c r="J1406" s="430"/>
      <c r="K1406" s="48"/>
      <c r="L1406" s="457" t="str">
        <f t="shared" si="42"/>
        <v/>
      </c>
      <c r="M1406" s="245" cm="1">
        <f t="array" ref="M1406">SUMPRODUCT(--(N1406:Q1406&lt;&gt;"")) + IF(TRIM(R1406)="",0,LEN(R1406)-LEN(SUBSTITUTE(R1406,",",""))+1)</f>
        <v>0</v>
      </c>
      <c r="N1406" s="242" t="str">
        <f>IF(AND(I1406&lt;&gt;0,I1406&lt;&gt;""),IF(TRIM(SUBSTITUTE(B1406,CHAR(160),""))="","",IF(ISNUMBER(MATCH(TRIM(SUBSTITUTE(B1406,CHAR(160),"")),'Look Up Values'!$B$2:$B$500,0)),"","Origin error")),"")</f>
        <v/>
      </c>
      <c r="O1406" s="242" t="str">
        <f>IF(AND(I1406&lt;&gt;0,I1406&lt;&gt;""),IF(C1406="","",IF(AND(ISNUMBER(--LEFT(C1406,FIND(" ",C1406&amp;" ")-1)),OR(LEN(LEFT(C1406,FIND(" ",C1406&amp;" ")-1))=6,LEN(LEFT(C1406,FIND(" ",C1406&amp;" ")-1))=7),OR(ISNUMBER(MATCH(LEFT(C1406,FIND(" ",C1406&amp;" ")-1),'Look Up Values'!$G$2:$G$1000,0)),ISNUMBER(MATCH(LEFT(C1406,FIND(" ",C1406&amp;" ")-1),'Look Up Values'!$AE$2:$AE$2000,0)))),"","EWC error")),"")</f>
        <v/>
      </c>
      <c r="P1406" s="242" t="str" cm="1">
        <f t="array" ref="P1406">IF(AND(I1406&lt;&gt;0,I1406&lt;&gt;""),IF(D1406="","",IF(ISNUMBER(MATCH(SUBSTITUTE(D1406," ",""),SUBSTITUTE('Look Up Values'!$S$2:$S$120," ",""),0)),"","D&amp;R error")),"")</f>
        <v/>
      </c>
      <c r="Q1406" s="242" t="str" cm="1">
        <f t="array" ref="Q1406">IF(AND(I1406&lt;&gt;0,I1406&lt;&gt;""),IF(G1406="","",IF(ISNUMBER(MATCH(SUBSTITUTE(G1406," ",""),SUBSTITUTE('Look Up Values'!$I$2:$I$10," ",""),0)),"","State error")),"")</f>
        <v/>
      </c>
      <c r="R1406" s="260" t="str">
        <f t="shared" si="43"/>
        <v/>
      </c>
    </row>
    <row r="1407" spans="1:18" ht="15.75">
      <c r="A1407" s="250">
        <v>1400</v>
      </c>
      <c r="B1407" s="198"/>
      <c r="C1407" s="25"/>
      <c r="D1407" s="25"/>
      <c r="E1407" s="25"/>
      <c r="F1407" s="25"/>
      <c r="G1407" s="26"/>
      <c r="H1407" s="27"/>
      <c r="I1407" s="28"/>
      <c r="J1407" s="430"/>
      <c r="K1407" s="48"/>
      <c r="L1407" s="457" t="str">
        <f t="shared" si="42"/>
        <v/>
      </c>
      <c r="M1407" s="245" cm="1">
        <f t="array" ref="M1407">SUMPRODUCT(--(N1407:Q1407&lt;&gt;"")) + IF(TRIM(R1407)="",0,LEN(R1407)-LEN(SUBSTITUTE(R1407,",",""))+1)</f>
        <v>0</v>
      </c>
      <c r="N1407" s="242" t="str">
        <f>IF(AND(I1407&lt;&gt;0,I1407&lt;&gt;""),IF(TRIM(SUBSTITUTE(B1407,CHAR(160),""))="","",IF(ISNUMBER(MATCH(TRIM(SUBSTITUTE(B1407,CHAR(160),"")),'Look Up Values'!$B$2:$B$500,0)),"","Origin error")),"")</f>
        <v/>
      </c>
      <c r="O1407" s="242" t="str">
        <f>IF(AND(I1407&lt;&gt;0,I1407&lt;&gt;""),IF(C1407="","",IF(AND(ISNUMBER(--LEFT(C1407,FIND(" ",C1407&amp;" ")-1)),OR(LEN(LEFT(C1407,FIND(" ",C1407&amp;" ")-1))=6,LEN(LEFT(C1407,FIND(" ",C1407&amp;" ")-1))=7),OR(ISNUMBER(MATCH(LEFT(C1407,FIND(" ",C1407&amp;" ")-1),'Look Up Values'!$G$2:$G$1000,0)),ISNUMBER(MATCH(LEFT(C1407,FIND(" ",C1407&amp;" ")-1),'Look Up Values'!$AE$2:$AE$2000,0)))),"","EWC error")),"")</f>
        <v/>
      </c>
      <c r="P1407" s="242" t="str" cm="1">
        <f t="array" ref="P1407">IF(AND(I1407&lt;&gt;0,I1407&lt;&gt;""),IF(D1407="","",IF(ISNUMBER(MATCH(SUBSTITUTE(D1407," ",""),SUBSTITUTE('Look Up Values'!$S$2:$S$120," ",""),0)),"","D&amp;R error")),"")</f>
        <v/>
      </c>
      <c r="Q1407" s="242" t="str" cm="1">
        <f t="array" ref="Q1407">IF(AND(I1407&lt;&gt;0,I1407&lt;&gt;""),IF(G1407="","",IF(ISNUMBER(MATCH(SUBSTITUTE(G1407," ",""),SUBSTITUTE('Look Up Values'!$I$2:$I$10," ",""),0)),"","State error")),"")</f>
        <v/>
      </c>
      <c r="R1407" s="260" t="str">
        <f t="shared" si="43"/>
        <v/>
      </c>
    </row>
    <row r="1408" spans="1:18" ht="15.75">
      <c r="A1408" s="250">
        <v>1401</v>
      </c>
      <c r="B1408" s="198"/>
      <c r="C1408" s="25"/>
      <c r="D1408" s="25"/>
      <c r="E1408" s="25"/>
      <c r="F1408" s="25"/>
      <c r="G1408" s="26"/>
      <c r="H1408" s="27"/>
      <c r="I1408" s="28"/>
      <c r="J1408" s="430"/>
      <c r="K1408" s="48"/>
      <c r="L1408" s="457" t="str">
        <f t="shared" si="42"/>
        <v/>
      </c>
      <c r="M1408" s="245" cm="1">
        <f t="array" ref="M1408">SUMPRODUCT(--(N1408:Q1408&lt;&gt;"")) + IF(TRIM(R1408)="",0,LEN(R1408)-LEN(SUBSTITUTE(R1408,",",""))+1)</f>
        <v>0</v>
      </c>
      <c r="N1408" s="242" t="str">
        <f>IF(AND(I1408&lt;&gt;0,I1408&lt;&gt;""),IF(TRIM(SUBSTITUTE(B1408,CHAR(160),""))="","",IF(ISNUMBER(MATCH(TRIM(SUBSTITUTE(B1408,CHAR(160),"")),'Look Up Values'!$B$2:$B$500,0)),"","Origin error")),"")</f>
        <v/>
      </c>
      <c r="O1408" s="242" t="str">
        <f>IF(AND(I1408&lt;&gt;0,I1408&lt;&gt;""),IF(C1408="","",IF(AND(ISNUMBER(--LEFT(C1408,FIND(" ",C1408&amp;" ")-1)),OR(LEN(LEFT(C1408,FIND(" ",C1408&amp;" ")-1))=6,LEN(LEFT(C1408,FIND(" ",C1408&amp;" ")-1))=7),OR(ISNUMBER(MATCH(LEFT(C1408,FIND(" ",C1408&amp;" ")-1),'Look Up Values'!$G$2:$G$1000,0)),ISNUMBER(MATCH(LEFT(C1408,FIND(" ",C1408&amp;" ")-1),'Look Up Values'!$AE$2:$AE$2000,0)))),"","EWC error")),"")</f>
        <v/>
      </c>
      <c r="P1408" s="242" t="str" cm="1">
        <f t="array" ref="P1408">IF(AND(I1408&lt;&gt;0,I1408&lt;&gt;""),IF(D1408="","",IF(ISNUMBER(MATCH(SUBSTITUTE(D1408," ",""),SUBSTITUTE('Look Up Values'!$S$2:$S$120," ",""),0)),"","D&amp;R error")),"")</f>
        <v/>
      </c>
      <c r="Q1408" s="242" t="str" cm="1">
        <f t="array" ref="Q1408">IF(AND(I1408&lt;&gt;0,I1408&lt;&gt;""),IF(G1408="","",IF(ISNUMBER(MATCH(SUBSTITUTE(G1408," ",""),SUBSTITUTE('Look Up Values'!$I$2:$I$10," ",""),0)),"","State error")),"")</f>
        <v/>
      </c>
      <c r="R1408" s="260" t="str">
        <f t="shared" si="43"/>
        <v/>
      </c>
    </row>
    <row r="1409" spans="1:18" ht="15.75">
      <c r="A1409" s="250">
        <v>1402</v>
      </c>
      <c r="B1409" s="198"/>
      <c r="C1409" s="25"/>
      <c r="D1409" s="25"/>
      <c r="E1409" s="25"/>
      <c r="F1409" s="25"/>
      <c r="G1409" s="26"/>
      <c r="H1409" s="27"/>
      <c r="I1409" s="28"/>
      <c r="J1409" s="430"/>
      <c r="K1409" s="48"/>
      <c r="L1409" s="457" t="str">
        <f t="shared" si="42"/>
        <v/>
      </c>
      <c r="M1409" s="245" cm="1">
        <f t="array" ref="M1409">SUMPRODUCT(--(N1409:Q1409&lt;&gt;"")) + IF(TRIM(R1409)="",0,LEN(R1409)-LEN(SUBSTITUTE(R1409,",",""))+1)</f>
        <v>0</v>
      </c>
      <c r="N1409" s="242" t="str">
        <f>IF(AND(I1409&lt;&gt;0,I1409&lt;&gt;""),IF(TRIM(SUBSTITUTE(B1409,CHAR(160),""))="","",IF(ISNUMBER(MATCH(TRIM(SUBSTITUTE(B1409,CHAR(160),"")),'Look Up Values'!$B$2:$B$500,0)),"","Origin error")),"")</f>
        <v/>
      </c>
      <c r="O1409" s="242" t="str">
        <f>IF(AND(I1409&lt;&gt;0,I1409&lt;&gt;""),IF(C1409="","",IF(AND(ISNUMBER(--LEFT(C1409,FIND(" ",C1409&amp;" ")-1)),OR(LEN(LEFT(C1409,FIND(" ",C1409&amp;" ")-1))=6,LEN(LEFT(C1409,FIND(" ",C1409&amp;" ")-1))=7),OR(ISNUMBER(MATCH(LEFT(C1409,FIND(" ",C1409&amp;" ")-1),'Look Up Values'!$G$2:$G$1000,0)),ISNUMBER(MATCH(LEFT(C1409,FIND(" ",C1409&amp;" ")-1),'Look Up Values'!$AE$2:$AE$2000,0)))),"","EWC error")),"")</f>
        <v/>
      </c>
      <c r="P1409" s="242" t="str" cm="1">
        <f t="array" ref="P1409">IF(AND(I1409&lt;&gt;0,I1409&lt;&gt;""),IF(D1409="","",IF(ISNUMBER(MATCH(SUBSTITUTE(D1409," ",""),SUBSTITUTE('Look Up Values'!$S$2:$S$120," ",""),0)),"","D&amp;R error")),"")</f>
        <v/>
      </c>
      <c r="Q1409" s="242" t="str" cm="1">
        <f t="array" ref="Q1409">IF(AND(I1409&lt;&gt;0,I1409&lt;&gt;""),IF(G1409="","",IF(ISNUMBER(MATCH(SUBSTITUTE(G1409," ",""),SUBSTITUTE('Look Up Values'!$I$2:$I$10," ",""),0)),"","State error")),"")</f>
        <v/>
      </c>
      <c r="R1409" s="260" t="str">
        <f t="shared" si="43"/>
        <v/>
      </c>
    </row>
    <row r="1410" spans="1:18" ht="15.75">
      <c r="A1410" s="250">
        <v>1403</v>
      </c>
      <c r="B1410" s="198"/>
      <c r="C1410" s="25"/>
      <c r="D1410" s="25"/>
      <c r="E1410" s="25"/>
      <c r="F1410" s="25"/>
      <c r="G1410" s="26"/>
      <c r="H1410" s="27"/>
      <c r="I1410" s="28"/>
      <c r="J1410" s="430"/>
      <c r="K1410" s="48"/>
      <c r="L1410" s="457" t="str">
        <f t="shared" si="42"/>
        <v/>
      </c>
      <c r="M1410" s="245" cm="1">
        <f t="array" ref="M1410">SUMPRODUCT(--(N1410:Q1410&lt;&gt;"")) + IF(TRIM(R1410)="",0,LEN(R1410)-LEN(SUBSTITUTE(R1410,",",""))+1)</f>
        <v>0</v>
      </c>
      <c r="N1410" s="242" t="str">
        <f>IF(AND(I1410&lt;&gt;0,I1410&lt;&gt;""),IF(TRIM(SUBSTITUTE(B1410,CHAR(160),""))="","",IF(ISNUMBER(MATCH(TRIM(SUBSTITUTE(B1410,CHAR(160),"")),'Look Up Values'!$B$2:$B$500,0)),"","Origin error")),"")</f>
        <v/>
      </c>
      <c r="O1410" s="242" t="str">
        <f>IF(AND(I1410&lt;&gt;0,I1410&lt;&gt;""),IF(C1410="","",IF(AND(ISNUMBER(--LEFT(C1410,FIND(" ",C1410&amp;" ")-1)),OR(LEN(LEFT(C1410,FIND(" ",C1410&amp;" ")-1))=6,LEN(LEFT(C1410,FIND(" ",C1410&amp;" ")-1))=7),OR(ISNUMBER(MATCH(LEFT(C1410,FIND(" ",C1410&amp;" ")-1),'Look Up Values'!$G$2:$G$1000,0)),ISNUMBER(MATCH(LEFT(C1410,FIND(" ",C1410&amp;" ")-1),'Look Up Values'!$AE$2:$AE$2000,0)))),"","EWC error")),"")</f>
        <v/>
      </c>
      <c r="P1410" s="242" t="str" cm="1">
        <f t="array" ref="P1410">IF(AND(I1410&lt;&gt;0,I1410&lt;&gt;""),IF(D1410="","",IF(ISNUMBER(MATCH(SUBSTITUTE(D1410," ",""),SUBSTITUTE('Look Up Values'!$S$2:$S$120," ",""),0)),"","D&amp;R error")),"")</f>
        <v/>
      </c>
      <c r="Q1410" s="242" t="str" cm="1">
        <f t="array" ref="Q1410">IF(AND(I1410&lt;&gt;0,I1410&lt;&gt;""),IF(G1410="","",IF(ISNUMBER(MATCH(SUBSTITUTE(G1410," ",""),SUBSTITUTE('Look Up Values'!$I$2:$I$10," ",""),0)),"","State error")),"")</f>
        <v/>
      </c>
      <c r="R1410" s="260" t="str">
        <f t="shared" si="43"/>
        <v/>
      </c>
    </row>
    <row r="1411" spans="1:18" ht="15.75">
      <c r="A1411" s="250">
        <v>1404</v>
      </c>
      <c r="B1411" s="198"/>
      <c r="C1411" s="25"/>
      <c r="D1411" s="25"/>
      <c r="E1411" s="25"/>
      <c r="F1411" s="25"/>
      <c r="G1411" s="26"/>
      <c r="H1411" s="27"/>
      <c r="I1411" s="28"/>
      <c r="J1411" s="430"/>
      <c r="K1411" s="48"/>
      <c r="L1411" s="457" t="str">
        <f t="shared" si="42"/>
        <v/>
      </c>
      <c r="M1411" s="245" cm="1">
        <f t="array" ref="M1411">SUMPRODUCT(--(N1411:Q1411&lt;&gt;"")) + IF(TRIM(R1411)="",0,LEN(R1411)-LEN(SUBSTITUTE(R1411,",",""))+1)</f>
        <v>0</v>
      </c>
      <c r="N1411" s="242" t="str">
        <f>IF(AND(I1411&lt;&gt;0,I1411&lt;&gt;""),IF(TRIM(SUBSTITUTE(B1411,CHAR(160),""))="","",IF(ISNUMBER(MATCH(TRIM(SUBSTITUTE(B1411,CHAR(160),"")),'Look Up Values'!$B$2:$B$500,0)),"","Origin error")),"")</f>
        <v/>
      </c>
      <c r="O1411" s="242" t="str">
        <f>IF(AND(I1411&lt;&gt;0,I1411&lt;&gt;""),IF(C1411="","",IF(AND(ISNUMBER(--LEFT(C1411,FIND(" ",C1411&amp;" ")-1)),OR(LEN(LEFT(C1411,FIND(" ",C1411&amp;" ")-1))=6,LEN(LEFT(C1411,FIND(" ",C1411&amp;" ")-1))=7),OR(ISNUMBER(MATCH(LEFT(C1411,FIND(" ",C1411&amp;" ")-1),'Look Up Values'!$G$2:$G$1000,0)),ISNUMBER(MATCH(LEFT(C1411,FIND(" ",C1411&amp;" ")-1),'Look Up Values'!$AE$2:$AE$2000,0)))),"","EWC error")),"")</f>
        <v/>
      </c>
      <c r="P1411" s="242" t="str" cm="1">
        <f t="array" ref="P1411">IF(AND(I1411&lt;&gt;0,I1411&lt;&gt;""),IF(D1411="","",IF(ISNUMBER(MATCH(SUBSTITUTE(D1411," ",""),SUBSTITUTE('Look Up Values'!$S$2:$S$120," ",""),0)),"","D&amp;R error")),"")</f>
        <v/>
      </c>
      <c r="Q1411" s="242" t="str" cm="1">
        <f t="array" ref="Q1411">IF(AND(I1411&lt;&gt;0,I1411&lt;&gt;""),IF(G1411="","",IF(ISNUMBER(MATCH(SUBSTITUTE(G1411," ",""),SUBSTITUTE('Look Up Values'!$I$2:$I$10," ",""),0)),"","State error")),"")</f>
        <v/>
      </c>
      <c r="R1411" s="260" t="str">
        <f t="shared" si="43"/>
        <v/>
      </c>
    </row>
    <row r="1412" spans="1:18" ht="15.75">
      <c r="A1412" s="250">
        <v>1405</v>
      </c>
      <c r="B1412" s="198"/>
      <c r="C1412" s="25"/>
      <c r="D1412" s="25"/>
      <c r="E1412" s="25"/>
      <c r="F1412" s="25"/>
      <c r="G1412" s="26"/>
      <c r="H1412" s="27"/>
      <c r="I1412" s="28"/>
      <c r="J1412" s="430"/>
      <c r="K1412" s="48"/>
      <c r="L1412" s="457" t="str">
        <f t="shared" si="42"/>
        <v/>
      </c>
      <c r="M1412" s="245" cm="1">
        <f t="array" ref="M1412">SUMPRODUCT(--(N1412:Q1412&lt;&gt;"")) + IF(TRIM(R1412)="",0,LEN(R1412)-LEN(SUBSTITUTE(R1412,",",""))+1)</f>
        <v>0</v>
      </c>
      <c r="N1412" s="242" t="str">
        <f>IF(AND(I1412&lt;&gt;0,I1412&lt;&gt;""),IF(TRIM(SUBSTITUTE(B1412,CHAR(160),""))="","",IF(ISNUMBER(MATCH(TRIM(SUBSTITUTE(B1412,CHAR(160),"")),'Look Up Values'!$B$2:$B$500,0)),"","Origin error")),"")</f>
        <v/>
      </c>
      <c r="O1412" s="242" t="str">
        <f>IF(AND(I1412&lt;&gt;0,I1412&lt;&gt;""),IF(C1412="","",IF(AND(ISNUMBER(--LEFT(C1412,FIND(" ",C1412&amp;" ")-1)),OR(LEN(LEFT(C1412,FIND(" ",C1412&amp;" ")-1))=6,LEN(LEFT(C1412,FIND(" ",C1412&amp;" ")-1))=7),OR(ISNUMBER(MATCH(LEFT(C1412,FIND(" ",C1412&amp;" ")-1),'Look Up Values'!$G$2:$G$1000,0)),ISNUMBER(MATCH(LEFT(C1412,FIND(" ",C1412&amp;" ")-1),'Look Up Values'!$AE$2:$AE$2000,0)))),"","EWC error")),"")</f>
        <v/>
      </c>
      <c r="P1412" s="242" t="str" cm="1">
        <f t="array" ref="P1412">IF(AND(I1412&lt;&gt;0,I1412&lt;&gt;""),IF(D1412="","",IF(ISNUMBER(MATCH(SUBSTITUTE(D1412," ",""),SUBSTITUTE('Look Up Values'!$S$2:$S$120," ",""),0)),"","D&amp;R error")),"")</f>
        <v/>
      </c>
      <c r="Q1412" s="242" t="str" cm="1">
        <f t="array" ref="Q1412">IF(AND(I1412&lt;&gt;0,I1412&lt;&gt;""),IF(G1412="","",IF(ISNUMBER(MATCH(SUBSTITUTE(G1412," ",""),SUBSTITUTE('Look Up Values'!$I$2:$I$10," ",""),0)),"","State error")),"")</f>
        <v/>
      </c>
      <c r="R1412" s="260" t="str">
        <f t="shared" si="43"/>
        <v/>
      </c>
    </row>
    <row r="1413" spans="1:18" ht="15.75">
      <c r="A1413" s="250">
        <v>1406</v>
      </c>
      <c r="B1413" s="198"/>
      <c r="C1413" s="25"/>
      <c r="D1413" s="25"/>
      <c r="E1413" s="25"/>
      <c r="F1413" s="25"/>
      <c r="G1413" s="26"/>
      <c r="H1413" s="27"/>
      <c r="I1413" s="28"/>
      <c r="J1413" s="430"/>
      <c r="K1413" s="48"/>
      <c r="L1413" s="457" t="str">
        <f t="shared" si="42"/>
        <v/>
      </c>
      <c r="M1413" s="245" cm="1">
        <f t="array" ref="M1413">SUMPRODUCT(--(N1413:Q1413&lt;&gt;"")) + IF(TRIM(R1413)="",0,LEN(R1413)-LEN(SUBSTITUTE(R1413,",",""))+1)</f>
        <v>0</v>
      </c>
      <c r="N1413" s="242" t="str">
        <f>IF(AND(I1413&lt;&gt;0,I1413&lt;&gt;""),IF(TRIM(SUBSTITUTE(B1413,CHAR(160),""))="","",IF(ISNUMBER(MATCH(TRIM(SUBSTITUTE(B1413,CHAR(160),"")),'Look Up Values'!$B$2:$B$500,0)),"","Origin error")),"")</f>
        <v/>
      </c>
      <c r="O1413" s="242" t="str">
        <f>IF(AND(I1413&lt;&gt;0,I1413&lt;&gt;""),IF(C1413="","",IF(AND(ISNUMBER(--LEFT(C1413,FIND(" ",C1413&amp;" ")-1)),OR(LEN(LEFT(C1413,FIND(" ",C1413&amp;" ")-1))=6,LEN(LEFT(C1413,FIND(" ",C1413&amp;" ")-1))=7),OR(ISNUMBER(MATCH(LEFT(C1413,FIND(" ",C1413&amp;" ")-1),'Look Up Values'!$G$2:$G$1000,0)),ISNUMBER(MATCH(LEFT(C1413,FIND(" ",C1413&amp;" ")-1),'Look Up Values'!$AE$2:$AE$2000,0)))),"","EWC error")),"")</f>
        <v/>
      </c>
      <c r="P1413" s="242" t="str" cm="1">
        <f t="array" ref="P1413">IF(AND(I1413&lt;&gt;0,I1413&lt;&gt;""),IF(D1413="","",IF(ISNUMBER(MATCH(SUBSTITUTE(D1413," ",""),SUBSTITUTE('Look Up Values'!$S$2:$S$120," ",""),0)),"","D&amp;R error")),"")</f>
        <v/>
      </c>
      <c r="Q1413" s="242" t="str" cm="1">
        <f t="array" ref="Q1413">IF(AND(I1413&lt;&gt;0,I1413&lt;&gt;""),IF(G1413="","",IF(ISNUMBER(MATCH(SUBSTITUTE(G1413," ",""),SUBSTITUTE('Look Up Values'!$I$2:$I$10," ",""),0)),"","State error")),"")</f>
        <v/>
      </c>
      <c r="R1413" s="260" t="str">
        <f t="shared" si="43"/>
        <v/>
      </c>
    </row>
    <row r="1414" spans="1:18" ht="15.75">
      <c r="A1414" s="250">
        <v>1407</v>
      </c>
      <c r="B1414" s="198"/>
      <c r="C1414" s="25"/>
      <c r="D1414" s="25"/>
      <c r="E1414" s="25"/>
      <c r="F1414" s="25"/>
      <c r="G1414" s="26"/>
      <c r="H1414" s="27"/>
      <c r="I1414" s="28"/>
      <c r="J1414" s="430"/>
      <c r="K1414" s="48"/>
      <c r="L1414" s="457" t="str">
        <f t="shared" si="42"/>
        <v/>
      </c>
      <c r="M1414" s="245" cm="1">
        <f t="array" ref="M1414">SUMPRODUCT(--(N1414:Q1414&lt;&gt;"")) + IF(TRIM(R1414)="",0,LEN(R1414)-LEN(SUBSTITUTE(R1414,",",""))+1)</f>
        <v>0</v>
      </c>
      <c r="N1414" s="242" t="str">
        <f>IF(AND(I1414&lt;&gt;0,I1414&lt;&gt;""),IF(TRIM(SUBSTITUTE(B1414,CHAR(160),""))="","",IF(ISNUMBER(MATCH(TRIM(SUBSTITUTE(B1414,CHAR(160),"")),'Look Up Values'!$B$2:$B$500,0)),"","Origin error")),"")</f>
        <v/>
      </c>
      <c r="O1414" s="242" t="str">
        <f>IF(AND(I1414&lt;&gt;0,I1414&lt;&gt;""),IF(C1414="","",IF(AND(ISNUMBER(--LEFT(C1414,FIND(" ",C1414&amp;" ")-1)),OR(LEN(LEFT(C1414,FIND(" ",C1414&amp;" ")-1))=6,LEN(LEFT(C1414,FIND(" ",C1414&amp;" ")-1))=7),OR(ISNUMBER(MATCH(LEFT(C1414,FIND(" ",C1414&amp;" ")-1),'Look Up Values'!$G$2:$G$1000,0)),ISNUMBER(MATCH(LEFT(C1414,FIND(" ",C1414&amp;" ")-1),'Look Up Values'!$AE$2:$AE$2000,0)))),"","EWC error")),"")</f>
        <v/>
      </c>
      <c r="P1414" s="242" t="str" cm="1">
        <f t="array" ref="P1414">IF(AND(I1414&lt;&gt;0,I1414&lt;&gt;""),IF(D1414="","",IF(ISNUMBER(MATCH(SUBSTITUTE(D1414," ",""),SUBSTITUTE('Look Up Values'!$S$2:$S$120," ",""),0)),"","D&amp;R error")),"")</f>
        <v/>
      </c>
      <c r="Q1414" s="242" t="str" cm="1">
        <f t="array" ref="Q1414">IF(AND(I1414&lt;&gt;0,I1414&lt;&gt;""),IF(G1414="","",IF(ISNUMBER(MATCH(SUBSTITUTE(G1414," ",""),SUBSTITUTE('Look Up Values'!$I$2:$I$10," ",""),0)),"","State error")),"")</f>
        <v/>
      </c>
      <c r="R1414" s="260" t="str">
        <f t="shared" si="43"/>
        <v/>
      </c>
    </row>
    <row r="1415" spans="1:18" ht="15.75">
      <c r="A1415" s="250">
        <v>1408</v>
      </c>
      <c r="B1415" s="198"/>
      <c r="C1415" s="25"/>
      <c r="D1415" s="25"/>
      <c r="E1415" s="25"/>
      <c r="F1415" s="25"/>
      <c r="G1415" s="26"/>
      <c r="H1415" s="27"/>
      <c r="I1415" s="28"/>
      <c r="J1415" s="430"/>
      <c r="K1415" s="48"/>
      <c r="L1415" s="457" t="str">
        <f t="shared" si="42"/>
        <v/>
      </c>
      <c r="M1415" s="245" cm="1">
        <f t="array" ref="M1415">SUMPRODUCT(--(N1415:Q1415&lt;&gt;"")) + IF(TRIM(R1415)="",0,LEN(R1415)-LEN(SUBSTITUTE(R1415,",",""))+1)</f>
        <v>0</v>
      </c>
      <c r="N1415" s="242" t="str">
        <f>IF(AND(I1415&lt;&gt;0,I1415&lt;&gt;""),IF(TRIM(SUBSTITUTE(B1415,CHAR(160),""))="","",IF(ISNUMBER(MATCH(TRIM(SUBSTITUTE(B1415,CHAR(160),"")),'Look Up Values'!$B$2:$B$500,0)),"","Origin error")),"")</f>
        <v/>
      </c>
      <c r="O1415" s="242" t="str">
        <f>IF(AND(I1415&lt;&gt;0,I1415&lt;&gt;""),IF(C1415="","",IF(AND(ISNUMBER(--LEFT(C1415,FIND(" ",C1415&amp;" ")-1)),OR(LEN(LEFT(C1415,FIND(" ",C1415&amp;" ")-1))=6,LEN(LEFT(C1415,FIND(" ",C1415&amp;" ")-1))=7),OR(ISNUMBER(MATCH(LEFT(C1415,FIND(" ",C1415&amp;" ")-1),'Look Up Values'!$G$2:$G$1000,0)),ISNUMBER(MATCH(LEFT(C1415,FIND(" ",C1415&amp;" ")-1),'Look Up Values'!$AE$2:$AE$2000,0)))),"","EWC error")),"")</f>
        <v/>
      </c>
      <c r="P1415" s="242" t="str" cm="1">
        <f t="array" ref="P1415">IF(AND(I1415&lt;&gt;0,I1415&lt;&gt;""),IF(D1415="","",IF(ISNUMBER(MATCH(SUBSTITUTE(D1415," ",""),SUBSTITUTE('Look Up Values'!$S$2:$S$120," ",""),0)),"","D&amp;R error")),"")</f>
        <v/>
      </c>
      <c r="Q1415" s="242" t="str" cm="1">
        <f t="array" ref="Q1415">IF(AND(I1415&lt;&gt;0,I1415&lt;&gt;""),IF(G1415="","",IF(ISNUMBER(MATCH(SUBSTITUTE(G1415," ",""),SUBSTITUTE('Look Up Values'!$I$2:$I$10," ",""),0)),"","State error")),"")</f>
        <v/>
      </c>
      <c r="R1415" s="260" t="str">
        <f t="shared" si="43"/>
        <v/>
      </c>
    </row>
    <row r="1416" spans="1:18" ht="15.75">
      <c r="A1416" s="250">
        <v>1409</v>
      </c>
      <c r="B1416" s="198"/>
      <c r="C1416" s="25"/>
      <c r="D1416" s="25"/>
      <c r="E1416" s="25"/>
      <c r="F1416" s="25"/>
      <c r="G1416" s="26"/>
      <c r="H1416" s="27"/>
      <c r="I1416" s="28"/>
      <c r="J1416" s="430"/>
      <c r="K1416" s="48"/>
      <c r="L1416" s="457" t="str">
        <f t="shared" ref="L1416:L1479" si="44">IF(IFERROR(--SUBSTITUTE(M1416,CHAR(160),""),0)&gt;0,A1416,"")</f>
        <v/>
      </c>
      <c r="M1416" s="245" cm="1">
        <f t="array" ref="M1416">SUMPRODUCT(--(N1416:Q1416&lt;&gt;"")) + IF(TRIM(R1416)="",0,LEN(R1416)-LEN(SUBSTITUTE(R1416,",",""))+1)</f>
        <v>0</v>
      </c>
      <c r="N1416" s="242" t="str">
        <f>IF(AND(I1416&lt;&gt;0,I1416&lt;&gt;""),IF(TRIM(SUBSTITUTE(B1416,CHAR(160),""))="","",IF(ISNUMBER(MATCH(TRIM(SUBSTITUTE(B1416,CHAR(160),"")),'Look Up Values'!$B$2:$B$500,0)),"","Origin error")),"")</f>
        <v/>
      </c>
      <c r="O1416" s="242" t="str">
        <f>IF(AND(I1416&lt;&gt;0,I1416&lt;&gt;""),IF(C1416="","",IF(AND(ISNUMBER(--LEFT(C1416,FIND(" ",C1416&amp;" ")-1)),OR(LEN(LEFT(C1416,FIND(" ",C1416&amp;" ")-1))=6,LEN(LEFT(C1416,FIND(" ",C1416&amp;" ")-1))=7),OR(ISNUMBER(MATCH(LEFT(C1416,FIND(" ",C1416&amp;" ")-1),'Look Up Values'!$G$2:$G$1000,0)),ISNUMBER(MATCH(LEFT(C1416,FIND(" ",C1416&amp;" ")-1),'Look Up Values'!$AE$2:$AE$2000,0)))),"","EWC error")),"")</f>
        <v/>
      </c>
      <c r="P1416" s="242" t="str" cm="1">
        <f t="array" ref="P1416">IF(AND(I1416&lt;&gt;0,I1416&lt;&gt;""),IF(D1416="","",IF(ISNUMBER(MATCH(SUBSTITUTE(D1416," ",""),SUBSTITUTE('Look Up Values'!$S$2:$S$120," ",""),0)),"","D&amp;R error")),"")</f>
        <v/>
      </c>
      <c r="Q1416" s="242" t="str" cm="1">
        <f t="array" ref="Q1416">IF(AND(I1416&lt;&gt;0,I1416&lt;&gt;""),IF(G1416="","",IF(ISNUMBER(MATCH(SUBSTITUTE(G1416," ",""),SUBSTITUTE('Look Up Values'!$I$2:$I$10," ",""),0)),"","State error")),"")</f>
        <v/>
      </c>
      <c r="R1416" s="260" t="str">
        <f t="shared" si="43"/>
        <v/>
      </c>
    </row>
    <row r="1417" spans="1:18" ht="15.75">
      <c r="A1417" s="250">
        <v>1410</v>
      </c>
      <c r="B1417" s="198"/>
      <c r="C1417" s="25"/>
      <c r="D1417" s="25"/>
      <c r="E1417" s="25"/>
      <c r="F1417" s="25"/>
      <c r="G1417" s="26"/>
      <c r="H1417" s="27"/>
      <c r="I1417" s="28"/>
      <c r="J1417" s="430"/>
      <c r="K1417" s="48"/>
      <c r="L1417" s="457" t="str">
        <f t="shared" si="44"/>
        <v/>
      </c>
      <c r="M1417" s="245" cm="1">
        <f t="array" ref="M1417">SUMPRODUCT(--(N1417:Q1417&lt;&gt;"")) + IF(TRIM(R1417)="",0,LEN(R1417)-LEN(SUBSTITUTE(R1417,",",""))+1)</f>
        <v>0</v>
      </c>
      <c r="N1417" s="242" t="str">
        <f>IF(AND(I1417&lt;&gt;0,I1417&lt;&gt;""),IF(TRIM(SUBSTITUTE(B1417,CHAR(160),""))="","",IF(ISNUMBER(MATCH(TRIM(SUBSTITUTE(B1417,CHAR(160),"")),'Look Up Values'!$B$2:$B$500,0)),"","Origin error")),"")</f>
        <v/>
      </c>
      <c r="O1417" s="242" t="str">
        <f>IF(AND(I1417&lt;&gt;0,I1417&lt;&gt;""),IF(C1417="","",IF(AND(ISNUMBER(--LEFT(C1417,FIND(" ",C1417&amp;" ")-1)),OR(LEN(LEFT(C1417,FIND(" ",C1417&amp;" ")-1))=6,LEN(LEFT(C1417,FIND(" ",C1417&amp;" ")-1))=7),OR(ISNUMBER(MATCH(LEFT(C1417,FIND(" ",C1417&amp;" ")-1),'Look Up Values'!$G$2:$G$1000,0)),ISNUMBER(MATCH(LEFT(C1417,FIND(" ",C1417&amp;" ")-1),'Look Up Values'!$AE$2:$AE$2000,0)))),"","EWC error")),"")</f>
        <v/>
      </c>
      <c r="P1417" s="242" t="str" cm="1">
        <f t="array" ref="P1417">IF(AND(I1417&lt;&gt;0,I1417&lt;&gt;""),IF(D1417="","",IF(ISNUMBER(MATCH(SUBSTITUTE(D1417," ",""),SUBSTITUTE('Look Up Values'!$S$2:$S$120," ",""),0)),"","D&amp;R error")),"")</f>
        <v/>
      </c>
      <c r="Q1417" s="242" t="str" cm="1">
        <f t="array" ref="Q1417">IF(AND(I1417&lt;&gt;0,I1417&lt;&gt;""),IF(G1417="","",IF(ISNUMBER(MATCH(SUBSTITUTE(G1417," ",""),SUBSTITUTE('Look Up Values'!$I$2:$I$10," ",""),0)),"","State error")),"")</f>
        <v/>
      </c>
      <c r="R1417" s="260" t="str">
        <f t="shared" ref="R1417:R1480" si="45">IF(OR(I1417="",I1417=0),"",IF(COUNTA(B1417,C1417,D1417,G1417,I1417)=0,"",IF(COUNTA(B1417,C1417,D1417,G1417,I1417)=5,"",LEFT(IF(TRIM(SUBSTITUTE(B1417,CHAR(160),""))="","Origin, ","")&amp;IF(TRIM(SUBSTITUTE(C1417,CHAR(160),""))="","EWC, ","")&amp;IF(TRIM(SUBSTITUTE(D1417,CHAR(160),""))="","D&amp;R, ","")&amp;IF(TRIM(SUBSTITUTE(G1417,CHAR(160),""))="","State, ",""),LEN(IF(TRIM(SUBSTITUTE(B1417,CHAR(160),""))="","Origin, ","")&amp;IF(TRIM(SUBSTITUTE(C1417,CHAR(160),""))="","EWC, ","")&amp;IF(TRIM(SUBSTITUTE(D1417,CHAR(160),""))="","D&amp;R, ","")&amp;IF(TRIM(SUBSTITUTE(G1417,CHAR(160),""))="","State, ",""))-2))))</f>
        <v/>
      </c>
    </row>
    <row r="1418" spans="1:18" ht="15.75">
      <c r="A1418" s="250">
        <v>1411</v>
      </c>
      <c r="B1418" s="198"/>
      <c r="C1418" s="25"/>
      <c r="D1418" s="25"/>
      <c r="E1418" s="25"/>
      <c r="F1418" s="25"/>
      <c r="G1418" s="26"/>
      <c r="H1418" s="27"/>
      <c r="I1418" s="28"/>
      <c r="J1418" s="430"/>
      <c r="K1418" s="48"/>
      <c r="L1418" s="457" t="str">
        <f t="shared" si="44"/>
        <v/>
      </c>
      <c r="M1418" s="245" cm="1">
        <f t="array" ref="M1418">SUMPRODUCT(--(N1418:Q1418&lt;&gt;"")) + IF(TRIM(R1418)="",0,LEN(R1418)-LEN(SUBSTITUTE(R1418,",",""))+1)</f>
        <v>0</v>
      </c>
      <c r="N1418" s="242" t="str">
        <f>IF(AND(I1418&lt;&gt;0,I1418&lt;&gt;""),IF(TRIM(SUBSTITUTE(B1418,CHAR(160),""))="","",IF(ISNUMBER(MATCH(TRIM(SUBSTITUTE(B1418,CHAR(160),"")),'Look Up Values'!$B$2:$B$500,0)),"","Origin error")),"")</f>
        <v/>
      </c>
      <c r="O1418" s="242" t="str">
        <f>IF(AND(I1418&lt;&gt;0,I1418&lt;&gt;""),IF(C1418="","",IF(AND(ISNUMBER(--LEFT(C1418,FIND(" ",C1418&amp;" ")-1)),OR(LEN(LEFT(C1418,FIND(" ",C1418&amp;" ")-1))=6,LEN(LEFT(C1418,FIND(" ",C1418&amp;" ")-1))=7),OR(ISNUMBER(MATCH(LEFT(C1418,FIND(" ",C1418&amp;" ")-1),'Look Up Values'!$G$2:$G$1000,0)),ISNUMBER(MATCH(LEFT(C1418,FIND(" ",C1418&amp;" ")-1),'Look Up Values'!$AE$2:$AE$2000,0)))),"","EWC error")),"")</f>
        <v/>
      </c>
      <c r="P1418" s="242" t="str" cm="1">
        <f t="array" ref="P1418">IF(AND(I1418&lt;&gt;0,I1418&lt;&gt;""),IF(D1418="","",IF(ISNUMBER(MATCH(SUBSTITUTE(D1418," ",""),SUBSTITUTE('Look Up Values'!$S$2:$S$120," ",""),0)),"","D&amp;R error")),"")</f>
        <v/>
      </c>
      <c r="Q1418" s="242" t="str" cm="1">
        <f t="array" ref="Q1418">IF(AND(I1418&lt;&gt;0,I1418&lt;&gt;""),IF(G1418="","",IF(ISNUMBER(MATCH(SUBSTITUTE(G1418," ",""),SUBSTITUTE('Look Up Values'!$I$2:$I$10," ",""),0)),"","State error")),"")</f>
        <v/>
      </c>
      <c r="R1418" s="260" t="str">
        <f t="shared" si="45"/>
        <v/>
      </c>
    </row>
    <row r="1419" spans="1:18" ht="15.75">
      <c r="A1419" s="250">
        <v>1412</v>
      </c>
      <c r="B1419" s="198"/>
      <c r="C1419" s="25"/>
      <c r="D1419" s="25"/>
      <c r="E1419" s="25"/>
      <c r="F1419" s="25"/>
      <c r="G1419" s="26"/>
      <c r="H1419" s="27"/>
      <c r="I1419" s="28"/>
      <c r="J1419" s="430"/>
      <c r="K1419" s="48"/>
      <c r="L1419" s="457" t="str">
        <f t="shared" si="44"/>
        <v/>
      </c>
      <c r="M1419" s="245" cm="1">
        <f t="array" ref="M1419">SUMPRODUCT(--(N1419:Q1419&lt;&gt;"")) + IF(TRIM(R1419)="",0,LEN(R1419)-LEN(SUBSTITUTE(R1419,",",""))+1)</f>
        <v>0</v>
      </c>
      <c r="N1419" s="242" t="str">
        <f>IF(AND(I1419&lt;&gt;0,I1419&lt;&gt;""),IF(TRIM(SUBSTITUTE(B1419,CHAR(160),""))="","",IF(ISNUMBER(MATCH(TRIM(SUBSTITUTE(B1419,CHAR(160),"")),'Look Up Values'!$B$2:$B$500,0)),"","Origin error")),"")</f>
        <v/>
      </c>
      <c r="O1419" s="242" t="str">
        <f>IF(AND(I1419&lt;&gt;0,I1419&lt;&gt;""),IF(C1419="","",IF(AND(ISNUMBER(--LEFT(C1419,FIND(" ",C1419&amp;" ")-1)),OR(LEN(LEFT(C1419,FIND(" ",C1419&amp;" ")-1))=6,LEN(LEFT(C1419,FIND(" ",C1419&amp;" ")-1))=7),OR(ISNUMBER(MATCH(LEFT(C1419,FIND(" ",C1419&amp;" ")-1),'Look Up Values'!$G$2:$G$1000,0)),ISNUMBER(MATCH(LEFT(C1419,FIND(" ",C1419&amp;" ")-1),'Look Up Values'!$AE$2:$AE$2000,0)))),"","EWC error")),"")</f>
        <v/>
      </c>
      <c r="P1419" s="242" t="str" cm="1">
        <f t="array" ref="P1419">IF(AND(I1419&lt;&gt;0,I1419&lt;&gt;""),IF(D1419="","",IF(ISNUMBER(MATCH(SUBSTITUTE(D1419," ",""),SUBSTITUTE('Look Up Values'!$S$2:$S$120," ",""),0)),"","D&amp;R error")),"")</f>
        <v/>
      </c>
      <c r="Q1419" s="242" t="str" cm="1">
        <f t="array" ref="Q1419">IF(AND(I1419&lt;&gt;0,I1419&lt;&gt;""),IF(G1419="","",IF(ISNUMBER(MATCH(SUBSTITUTE(G1419," ",""),SUBSTITUTE('Look Up Values'!$I$2:$I$10," ",""),0)),"","State error")),"")</f>
        <v/>
      </c>
      <c r="R1419" s="260" t="str">
        <f t="shared" si="45"/>
        <v/>
      </c>
    </row>
    <row r="1420" spans="1:18" ht="15.75">
      <c r="A1420" s="250">
        <v>1413</v>
      </c>
      <c r="B1420" s="198"/>
      <c r="C1420" s="25"/>
      <c r="D1420" s="25"/>
      <c r="E1420" s="25"/>
      <c r="F1420" s="25"/>
      <c r="G1420" s="26"/>
      <c r="H1420" s="27"/>
      <c r="I1420" s="28"/>
      <c r="J1420" s="430"/>
      <c r="K1420" s="48"/>
      <c r="L1420" s="457" t="str">
        <f t="shared" si="44"/>
        <v/>
      </c>
      <c r="M1420" s="245" cm="1">
        <f t="array" ref="M1420">SUMPRODUCT(--(N1420:Q1420&lt;&gt;"")) + IF(TRIM(R1420)="",0,LEN(R1420)-LEN(SUBSTITUTE(R1420,",",""))+1)</f>
        <v>0</v>
      </c>
      <c r="N1420" s="242" t="str">
        <f>IF(AND(I1420&lt;&gt;0,I1420&lt;&gt;""),IF(TRIM(SUBSTITUTE(B1420,CHAR(160),""))="","",IF(ISNUMBER(MATCH(TRIM(SUBSTITUTE(B1420,CHAR(160),"")),'Look Up Values'!$B$2:$B$500,0)),"","Origin error")),"")</f>
        <v/>
      </c>
      <c r="O1420" s="242" t="str">
        <f>IF(AND(I1420&lt;&gt;0,I1420&lt;&gt;""),IF(C1420="","",IF(AND(ISNUMBER(--LEFT(C1420,FIND(" ",C1420&amp;" ")-1)),OR(LEN(LEFT(C1420,FIND(" ",C1420&amp;" ")-1))=6,LEN(LEFT(C1420,FIND(" ",C1420&amp;" ")-1))=7),OR(ISNUMBER(MATCH(LEFT(C1420,FIND(" ",C1420&amp;" ")-1),'Look Up Values'!$G$2:$G$1000,0)),ISNUMBER(MATCH(LEFT(C1420,FIND(" ",C1420&amp;" ")-1),'Look Up Values'!$AE$2:$AE$2000,0)))),"","EWC error")),"")</f>
        <v/>
      </c>
      <c r="P1420" s="242" t="str" cm="1">
        <f t="array" ref="P1420">IF(AND(I1420&lt;&gt;0,I1420&lt;&gt;""),IF(D1420="","",IF(ISNUMBER(MATCH(SUBSTITUTE(D1420," ",""),SUBSTITUTE('Look Up Values'!$S$2:$S$120," ",""),0)),"","D&amp;R error")),"")</f>
        <v/>
      </c>
      <c r="Q1420" s="242" t="str" cm="1">
        <f t="array" ref="Q1420">IF(AND(I1420&lt;&gt;0,I1420&lt;&gt;""),IF(G1420="","",IF(ISNUMBER(MATCH(SUBSTITUTE(G1420," ",""),SUBSTITUTE('Look Up Values'!$I$2:$I$10," ",""),0)),"","State error")),"")</f>
        <v/>
      </c>
      <c r="R1420" s="260" t="str">
        <f t="shared" si="45"/>
        <v/>
      </c>
    </row>
    <row r="1421" spans="1:18" ht="15.75">
      <c r="A1421" s="250">
        <v>1414</v>
      </c>
      <c r="B1421" s="198"/>
      <c r="C1421" s="25"/>
      <c r="D1421" s="25"/>
      <c r="E1421" s="25"/>
      <c r="F1421" s="25"/>
      <c r="G1421" s="26"/>
      <c r="H1421" s="27"/>
      <c r="I1421" s="28"/>
      <c r="J1421" s="430"/>
      <c r="K1421" s="48"/>
      <c r="L1421" s="457" t="str">
        <f t="shared" si="44"/>
        <v/>
      </c>
      <c r="M1421" s="245" cm="1">
        <f t="array" ref="M1421">SUMPRODUCT(--(N1421:Q1421&lt;&gt;"")) + IF(TRIM(R1421)="",0,LEN(R1421)-LEN(SUBSTITUTE(R1421,",",""))+1)</f>
        <v>0</v>
      </c>
      <c r="N1421" s="242" t="str">
        <f>IF(AND(I1421&lt;&gt;0,I1421&lt;&gt;""),IF(TRIM(SUBSTITUTE(B1421,CHAR(160),""))="","",IF(ISNUMBER(MATCH(TRIM(SUBSTITUTE(B1421,CHAR(160),"")),'Look Up Values'!$B$2:$B$500,0)),"","Origin error")),"")</f>
        <v/>
      </c>
      <c r="O1421" s="242" t="str">
        <f>IF(AND(I1421&lt;&gt;0,I1421&lt;&gt;""),IF(C1421="","",IF(AND(ISNUMBER(--LEFT(C1421,FIND(" ",C1421&amp;" ")-1)),OR(LEN(LEFT(C1421,FIND(" ",C1421&amp;" ")-1))=6,LEN(LEFT(C1421,FIND(" ",C1421&amp;" ")-1))=7),OR(ISNUMBER(MATCH(LEFT(C1421,FIND(" ",C1421&amp;" ")-1),'Look Up Values'!$G$2:$G$1000,0)),ISNUMBER(MATCH(LEFT(C1421,FIND(" ",C1421&amp;" ")-1),'Look Up Values'!$AE$2:$AE$2000,0)))),"","EWC error")),"")</f>
        <v/>
      </c>
      <c r="P1421" s="242" t="str" cm="1">
        <f t="array" ref="P1421">IF(AND(I1421&lt;&gt;0,I1421&lt;&gt;""),IF(D1421="","",IF(ISNUMBER(MATCH(SUBSTITUTE(D1421," ",""),SUBSTITUTE('Look Up Values'!$S$2:$S$120," ",""),0)),"","D&amp;R error")),"")</f>
        <v/>
      </c>
      <c r="Q1421" s="242" t="str" cm="1">
        <f t="array" ref="Q1421">IF(AND(I1421&lt;&gt;0,I1421&lt;&gt;""),IF(G1421="","",IF(ISNUMBER(MATCH(SUBSTITUTE(G1421," ",""),SUBSTITUTE('Look Up Values'!$I$2:$I$10," ",""),0)),"","State error")),"")</f>
        <v/>
      </c>
      <c r="R1421" s="260" t="str">
        <f t="shared" si="45"/>
        <v/>
      </c>
    </row>
    <row r="1422" spans="1:18" ht="15.75">
      <c r="A1422" s="250">
        <v>1415</v>
      </c>
      <c r="B1422" s="198"/>
      <c r="C1422" s="25"/>
      <c r="D1422" s="25"/>
      <c r="E1422" s="25"/>
      <c r="F1422" s="25"/>
      <c r="G1422" s="26"/>
      <c r="H1422" s="27"/>
      <c r="I1422" s="28"/>
      <c r="J1422" s="430"/>
      <c r="K1422" s="48"/>
      <c r="L1422" s="457" t="str">
        <f t="shared" si="44"/>
        <v/>
      </c>
      <c r="M1422" s="245" cm="1">
        <f t="array" ref="M1422">SUMPRODUCT(--(N1422:Q1422&lt;&gt;"")) + IF(TRIM(R1422)="",0,LEN(R1422)-LEN(SUBSTITUTE(R1422,",",""))+1)</f>
        <v>0</v>
      </c>
      <c r="N1422" s="242" t="str">
        <f>IF(AND(I1422&lt;&gt;0,I1422&lt;&gt;""),IF(TRIM(SUBSTITUTE(B1422,CHAR(160),""))="","",IF(ISNUMBER(MATCH(TRIM(SUBSTITUTE(B1422,CHAR(160),"")),'Look Up Values'!$B$2:$B$500,0)),"","Origin error")),"")</f>
        <v/>
      </c>
      <c r="O1422" s="242" t="str">
        <f>IF(AND(I1422&lt;&gt;0,I1422&lt;&gt;""),IF(C1422="","",IF(AND(ISNUMBER(--LEFT(C1422,FIND(" ",C1422&amp;" ")-1)),OR(LEN(LEFT(C1422,FIND(" ",C1422&amp;" ")-1))=6,LEN(LEFT(C1422,FIND(" ",C1422&amp;" ")-1))=7),OR(ISNUMBER(MATCH(LEFT(C1422,FIND(" ",C1422&amp;" ")-1),'Look Up Values'!$G$2:$G$1000,0)),ISNUMBER(MATCH(LEFT(C1422,FIND(" ",C1422&amp;" ")-1),'Look Up Values'!$AE$2:$AE$2000,0)))),"","EWC error")),"")</f>
        <v/>
      </c>
      <c r="P1422" s="242" t="str" cm="1">
        <f t="array" ref="P1422">IF(AND(I1422&lt;&gt;0,I1422&lt;&gt;""),IF(D1422="","",IF(ISNUMBER(MATCH(SUBSTITUTE(D1422," ",""),SUBSTITUTE('Look Up Values'!$S$2:$S$120," ",""),0)),"","D&amp;R error")),"")</f>
        <v/>
      </c>
      <c r="Q1422" s="242" t="str" cm="1">
        <f t="array" ref="Q1422">IF(AND(I1422&lt;&gt;0,I1422&lt;&gt;""),IF(G1422="","",IF(ISNUMBER(MATCH(SUBSTITUTE(G1422," ",""),SUBSTITUTE('Look Up Values'!$I$2:$I$10," ",""),0)),"","State error")),"")</f>
        <v/>
      </c>
      <c r="R1422" s="260" t="str">
        <f t="shared" si="45"/>
        <v/>
      </c>
    </row>
    <row r="1423" spans="1:18" ht="15.75">
      <c r="A1423" s="250">
        <v>1416</v>
      </c>
      <c r="B1423" s="198"/>
      <c r="C1423" s="25"/>
      <c r="D1423" s="25"/>
      <c r="E1423" s="25"/>
      <c r="F1423" s="25"/>
      <c r="G1423" s="26"/>
      <c r="H1423" s="27"/>
      <c r="I1423" s="28"/>
      <c r="J1423" s="430"/>
      <c r="K1423" s="48"/>
      <c r="L1423" s="457" t="str">
        <f t="shared" si="44"/>
        <v/>
      </c>
      <c r="M1423" s="245" cm="1">
        <f t="array" ref="M1423">SUMPRODUCT(--(N1423:Q1423&lt;&gt;"")) + IF(TRIM(R1423)="",0,LEN(R1423)-LEN(SUBSTITUTE(R1423,",",""))+1)</f>
        <v>0</v>
      </c>
      <c r="N1423" s="242" t="str">
        <f>IF(AND(I1423&lt;&gt;0,I1423&lt;&gt;""),IF(TRIM(SUBSTITUTE(B1423,CHAR(160),""))="","",IF(ISNUMBER(MATCH(TRIM(SUBSTITUTE(B1423,CHAR(160),"")),'Look Up Values'!$B$2:$B$500,0)),"","Origin error")),"")</f>
        <v/>
      </c>
      <c r="O1423" s="242" t="str">
        <f>IF(AND(I1423&lt;&gt;0,I1423&lt;&gt;""),IF(C1423="","",IF(AND(ISNUMBER(--LEFT(C1423,FIND(" ",C1423&amp;" ")-1)),OR(LEN(LEFT(C1423,FIND(" ",C1423&amp;" ")-1))=6,LEN(LEFT(C1423,FIND(" ",C1423&amp;" ")-1))=7),OR(ISNUMBER(MATCH(LEFT(C1423,FIND(" ",C1423&amp;" ")-1),'Look Up Values'!$G$2:$G$1000,0)),ISNUMBER(MATCH(LEFT(C1423,FIND(" ",C1423&amp;" ")-1),'Look Up Values'!$AE$2:$AE$2000,0)))),"","EWC error")),"")</f>
        <v/>
      </c>
      <c r="P1423" s="242" t="str" cm="1">
        <f t="array" ref="P1423">IF(AND(I1423&lt;&gt;0,I1423&lt;&gt;""),IF(D1423="","",IF(ISNUMBER(MATCH(SUBSTITUTE(D1423," ",""),SUBSTITUTE('Look Up Values'!$S$2:$S$120," ",""),0)),"","D&amp;R error")),"")</f>
        <v/>
      </c>
      <c r="Q1423" s="242" t="str" cm="1">
        <f t="array" ref="Q1423">IF(AND(I1423&lt;&gt;0,I1423&lt;&gt;""),IF(G1423="","",IF(ISNUMBER(MATCH(SUBSTITUTE(G1423," ",""),SUBSTITUTE('Look Up Values'!$I$2:$I$10," ",""),0)),"","State error")),"")</f>
        <v/>
      </c>
      <c r="R1423" s="260" t="str">
        <f t="shared" si="45"/>
        <v/>
      </c>
    </row>
    <row r="1424" spans="1:18" ht="15.75">
      <c r="A1424" s="250">
        <v>1417</v>
      </c>
      <c r="B1424" s="198"/>
      <c r="C1424" s="25"/>
      <c r="D1424" s="25"/>
      <c r="E1424" s="25"/>
      <c r="F1424" s="25"/>
      <c r="G1424" s="26"/>
      <c r="H1424" s="27"/>
      <c r="I1424" s="28"/>
      <c r="J1424" s="430"/>
      <c r="K1424" s="48"/>
      <c r="L1424" s="457" t="str">
        <f t="shared" si="44"/>
        <v/>
      </c>
      <c r="M1424" s="245" cm="1">
        <f t="array" ref="M1424">SUMPRODUCT(--(N1424:Q1424&lt;&gt;"")) + IF(TRIM(R1424)="",0,LEN(R1424)-LEN(SUBSTITUTE(R1424,",",""))+1)</f>
        <v>0</v>
      </c>
      <c r="N1424" s="242" t="str">
        <f>IF(AND(I1424&lt;&gt;0,I1424&lt;&gt;""),IF(TRIM(SUBSTITUTE(B1424,CHAR(160),""))="","",IF(ISNUMBER(MATCH(TRIM(SUBSTITUTE(B1424,CHAR(160),"")),'Look Up Values'!$B$2:$B$500,0)),"","Origin error")),"")</f>
        <v/>
      </c>
      <c r="O1424" s="242" t="str">
        <f>IF(AND(I1424&lt;&gt;0,I1424&lt;&gt;""),IF(C1424="","",IF(AND(ISNUMBER(--LEFT(C1424,FIND(" ",C1424&amp;" ")-1)),OR(LEN(LEFT(C1424,FIND(" ",C1424&amp;" ")-1))=6,LEN(LEFT(C1424,FIND(" ",C1424&amp;" ")-1))=7),OR(ISNUMBER(MATCH(LEFT(C1424,FIND(" ",C1424&amp;" ")-1),'Look Up Values'!$G$2:$G$1000,0)),ISNUMBER(MATCH(LEFT(C1424,FIND(" ",C1424&amp;" ")-1),'Look Up Values'!$AE$2:$AE$2000,0)))),"","EWC error")),"")</f>
        <v/>
      </c>
      <c r="P1424" s="242" t="str" cm="1">
        <f t="array" ref="P1424">IF(AND(I1424&lt;&gt;0,I1424&lt;&gt;""),IF(D1424="","",IF(ISNUMBER(MATCH(SUBSTITUTE(D1424," ",""),SUBSTITUTE('Look Up Values'!$S$2:$S$120," ",""),0)),"","D&amp;R error")),"")</f>
        <v/>
      </c>
      <c r="Q1424" s="242" t="str" cm="1">
        <f t="array" ref="Q1424">IF(AND(I1424&lt;&gt;0,I1424&lt;&gt;""),IF(G1424="","",IF(ISNUMBER(MATCH(SUBSTITUTE(G1424," ",""),SUBSTITUTE('Look Up Values'!$I$2:$I$10," ",""),0)),"","State error")),"")</f>
        <v/>
      </c>
      <c r="R1424" s="260" t="str">
        <f t="shared" si="45"/>
        <v/>
      </c>
    </row>
    <row r="1425" spans="1:18" ht="15.75">
      <c r="A1425" s="250">
        <v>1418</v>
      </c>
      <c r="B1425" s="198"/>
      <c r="C1425" s="25"/>
      <c r="D1425" s="25"/>
      <c r="E1425" s="25"/>
      <c r="F1425" s="25"/>
      <c r="G1425" s="26"/>
      <c r="H1425" s="27"/>
      <c r="I1425" s="28"/>
      <c r="J1425" s="430"/>
      <c r="K1425" s="48"/>
      <c r="L1425" s="457" t="str">
        <f t="shared" si="44"/>
        <v/>
      </c>
      <c r="M1425" s="245" cm="1">
        <f t="array" ref="M1425">SUMPRODUCT(--(N1425:Q1425&lt;&gt;"")) + IF(TRIM(R1425)="",0,LEN(R1425)-LEN(SUBSTITUTE(R1425,",",""))+1)</f>
        <v>0</v>
      </c>
      <c r="N1425" s="242" t="str">
        <f>IF(AND(I1425&lt;&gt;0,I1425&lt;&gt;""),IF(TRIM(SUBSTITUTE(B1425,CHAR(160),""))="","",IF(ISNUMBER(MATCH(TRIM(SUBSTITUTE(B1425,CHAR(160),"")),'Look Up Values'!$B$2:$B$500,0)),"","Origin error")),"")</f>
        <v/>
      </c>
      <c r="O1425" s="242" t="str">
        <f>IF(AND(I1425&lt;&gt;0,I1425&lt;&gt;""),IF(C1425="","",IF(AND(ISNUMBER(--LEFT(C1425,FIND(" ",C1425&amp;" ")-1)),OR(LEN(LEFT(C1425,FIND(" ",C1425&amp;" ")-1))=6,LEN(LEFT(C1425,FIND(" ",C1425&amp;" ")-1))=7),OR(ISNUMBER(MATCH(LEFT(C1425,FIND(" ",C1425&amp;" ")-1),'Look Up Values'!$G$2:$G$1000,0)),ISNUMBER(MATCH(LEFT(C1425,FIND(" ",C1425&amp;" ")-1),'Look Up Values'!$AE$2:$AE$2000,0)))),"","EWC error")),"")</f>
        <v/>
      </c>
      <c r="P1425" s="242" t="str" cm="1">
        <f t="array" ref="P1425">IF(AND(I1425&lt;&gt;0,I1425&lt;&gt;""),IF(D1425="","",IF(ISNUMBER(MATCH(SUBSTITUTE(D1425," ",""),SUBSTITUTE('Look Up Values'!$S$2:$S$120," ",""),0)),"","D&amp;R error")),"")</f>
        <v/>
      </c>
      <c r="Q1425" s="242" t="str" cm="1">
        <f t="array" ref="Q1425">IF(AND(I1425&lt;&gt;0,I1425&lt;&gt;""),IF(G1425="","",IF(ISNUMBER(MATCH(SUBSTITUTE(G1425," ",""),SUBSTITUTE('Look Up Values'!$I$2:$I$10," ",""),0)),"","State error")),"")</f>
        <v/>
      </c>
      <c r="R1425" s="260" t="str">
        <f t="shared" si="45"/>
        <v/>
      </c>
    </row>
    <row r="1426" spans="1:18" ht="15.75">
      <c r="A1426" s="250">
        <v>1419</v>
      </c>
      <c r="B1426" s="198"/>
      <c r="C1426" s="25"/>
      <c r="D1426" s="25"/>
      <c r="E1426" s="25"/>
      <c r="F1426" s="25"/>
      <c r="G1426" s="26"/>
      <c r="H1426" s="27"/>
      <c r="I1426" s="28"/>
      <c r="J1426" s="430"/>
      <c r="K1426" s="48"/>
      <c r="L1426" s="457" t="str">
        <f t="shared" si="44"/>
        <v/>
      </c>
      <c r="M1426" s="245" cm="1">
        <f t="array" ref="M1426">SUMPRODUCT(--(N1426:Q1426&lt;&gt;"")) + IF(TRIM(R1426)="",0,LEN(R1426)-LEN(SUBSTITUTE(R1426,",",""))+1)</f>
        <v>0</v>
      </c>
      <c r="N1426" s="242" t="str">
        <f>IF(AND(I1426&lt;&gt;0,I1426&lt;&gt;""),IF(TRIM(SUBSTITUTE(B1426,CHAR(160),""))="","",IF(ISNUMBER(MATCH(TRIM(SUBSTITUTE(B1426,CHAR(160),"")),'Look Up Values'!$B$2:$B$500,0)),"","Origin error")),"")</f>
        <v/>
      </c>
      <c r="O1426" s="242" t="str">
        <f>IF(AND(I1426&lt;&gt;0,I1426&lt;&gt;""),IF(C1426="","",IF(AND(ISNUMBER(--LEFT(C1426,FIND(" ",C1426&amp;" ")-1)),OR(LEN(LEFT(C1426,FIND(" ",C1426&amp;" ")-1))=6,LEN(LEFT(C1426,FIND(" ",C1426&amp;" ")-1))=7),OR(ISNUMBER(MATCH(LEFT(C1426,FIND(" ",C1426&amp;" ")-1),'Look Up Values'!$G$2:$G$1000,0)),ISNUMBER(MATCH(LEFT(C1426,FIND(" ",C1426&amp;" ")-1),'Look Up Values'!$AE$2:$AE$2000,0)))),"","EWC error")),"")</f>
        <v/>
      </c>
      <c r="P1426" s="242" t="str" cm="1">
        <f t="array" ref="P1426">IF(AND(I1426&lt;&gt;0,I1426&lt;&gt;""),IF(D1426="","",IF(ISNUMBER(MATCH(SUBSTITUTE(D1426," ",""),SUBSTITUTE('Look Up Values'!$S$2:$S$120," ",""),0)),"","D&amp;R error")),"")</f>
        <v/>
      </c>
      <c r="Q1426" s="242" t="str" cm="1">
        <f t="array" ref="Q1426">IF(AND(I1426&lt;&gt;0,I1426&lt;&gt;""),IF(G1426="","",IF(ISNUMBER(MATCH(SUBSTITUTE(G1426," ",""),SUBSTITUTE('Look Up Values'!$I$2:$I$10," ",""),0)),"","State error")),"")</f>
        <v/>
      </c>
      <c r="R1426" s="260" t="str">
        <f t="shared" si="45"/>
        <v/>
      </c>
    </row>
    <row r="1427" spans="1:18" ht="15.75">
      <c r="A1427" s="250">
        <v>1420</v>
      </c>
      <c r="B1427" s="198"/>
      <c r="C1427" s="25"/>
      <c r="D1427" s="25"/>
      <c r="E1427" s="25"/>
      <c r="F1427" s="25"/>
      <c r="G1427" s="26"/>
      <c r="H1427" s="27"/>
      <c r="I1427" s="28"/>
      <c r="J1427" s="430"/>
      <c r="K1427" s="48"/>
      <c r="L1427" s="457" t="str">
        <f t="shared" si="44"/>
        <v/>
      </c>
      <c r="M1427" s="245" cm="1">
        <f t="array" ref="M1427">SUMPRODUCT(--(N1427:Q1427&lt;&gt;"")) + IF(TRIM(R1427)="",0,LEN(R1427)-LEN(SUBSTITUTE(R1427,",",""))+1)</f>
        <v>0</v>
      </c>
      <c r="N1427" s="242" t="str">
        <f>IF(AND(I1427&lt;&gt;0,I1427&lt;&gt;""),IF(TRIM(SUBSTITUTE(B1427,CHAR(160),""))="","",IF(ISNUMBER(MATCH(TRIM(SUBSTITUTE(B1427,CHAR(160),"")),'Look Up Values'!$B$2:$B$500,0)),"","Origin error")),"")</f>
        <v/>
      </c>
      <c r="O1427" s="242" t="str">
        <f>IF(AND(I1427&lt;&gt;0,I1427&lt;&gt;""),IF(C1427="","",IF(AND(ISNUMBER(--LEFT(C1427,FIND(" ",C1427&amp;" ")-1)),OR(LEN(LEFT(C1427,FIND(" ",C1427&amp;" ")-1))=6,LEN(LEFT(C1427,FIND(" ",C1427&amp;" ")-1))=7),OR(ISNUMBER(MATCH(LEFT(C1427,FIND(" ",C1427&amp;" ")-1),'Look Up Values'!$G$2:$G$1000,0)),ISNUMBER(MATCH(LEFT(C1427,FIND(" ",C1427&amp;" ")-1),'Look Up Values'!$AE$2:$AE$2000,0)))),"","EWC error")),"")</f>
        <v/>
      </c>
      <c r="P1427" s="242" t="str" cm="1">
        <f t="array" ref="P1427">IF(AND(I1427&lt;&gt;0,I1427&lt;&gt;""),IF(D1427="","",IF(ISNUMBER(MATCH(SUBSTITUTE(D1427," ",""),SUBSTITUTE('Look Up Values'!$S$2:$S$120," ",""),0)),"","D&amp;R error")),"")</f>
        <v/>
      </c>
      <c r="Q1427" s="242" t="str" cm="1">
        <f t="array" ref="Q1427">IF(AND(I1427&lt;&gt;0,I1427&lt;&gt;""),IF(G1427="","",IF(ISNUMBER(MATCH(SUBSTITUTE(G1427," ",""),SUBSTITUTE('Look Up Values'!$I$2:$I$10," ",""),0)),"","State error")),"")</f>
        <v/>
      </c>
      <c r="R1427" s="260" t="str">
        <f t="shared" si="45"/>
        <v/>
      </c>
    </row>
    <row r="1428" spans="1:18" ht="15.75">
      <c r="A1428" s="250">
        <v>1421</v>
      </c>
      <c r="B1428" s="198"/>
      <c r="C1428" s="25"/>
      <c r="D1428" s="25"/>
      <c r="E1428" s="25"/>
      <c r="F1428" s="25"/>
      <c r="G1428" s="26"/>
      <c r="H1428" s="27"/>
      <c r="I1428" s="28"/>
      <c r="J1428" s="430"/>
      <c r="K1428" s="48"/>
      <c r="L1428" s="457" t="str">
        <f t="shared" si="44"/>
        <v/>
      </c>
      <c r="M1428" s="245" cm="1">
        <f t="array" ref="M1428">SUMPRODUCT(--(N1428:Q1428&lt;&gt;"")) + IF(TRIM(R1428)="",0,LEN(R1428)-LEN(SUBSTITUTE(R1428,",",""))+1)</f>
        <v>0</v>
      </c>
      <c r="N1428" s="242" t="str">
        <f>IF(AND(I1428&lt;&gt;0,I1428&lt;&gt;""),IF(TRIM(SUBSTITUTE(B1428,CHAR(160),""))="","",IF(ISNUMBER(MATCH(TRIM(SUBSTITUTE(B1428,CHAR(160),"")),'Look Up Values'!$B$2:$B$500,0)),"","Origin error")),"")</f>
        <v/>
      </c>
      <c r="O1428" s="242" t="str">
        <f>IF(AND(I1428&lt;&gt;0,I1428&lt;&gt;""),IF(C1428="","",IF(AND(ISNUMBER(--LEFT(C1428,FIND(" ",C1428&amp;" ")-1)),OR(LEN(LEFT(C1428,FIND(" ",C1428&amp;" ")-1))=6,LEN(LEFT(C1428,FIND(" ",C1428&amp;" ")-1))=7),OR(ISNUMBER(MATCH(LEFT(C1428,FIND(" ",C1428&amp;" ")-1),'Look Up Values'!$G$2:$G$1000,0)),ISNUMBER(MATCH(LEFT(C1428,FIND(" ",C1428&amp;" ")-1),'Look Up Values'!$AE$2:$AE$2000,0)))),"","EWC error")),"")</f>
        <v/>
      </c>
      <c r="P1428" s="242" t="str" cm="1">
        <f t="array" ref="P1428">IF(AND(I1428&lt;&gt;0,I1428&lt;&gt;""),IF(D1428="","",IF(ISNUMBER(MATCH(SUBSTITUTE(D1428," ",""),SUBSTITUTE('Look Up Values'!$S$2:$S$120," ",""),0)),"","D&amp;R error")),"")</f>
        <v/>
      </c>
      <c r="Q1428" s="242" t="str" cm="1">
        <f t="array" ref="Q1428">IF(AND(I1428&lt;&gt;0,I1428&lt;&gt;""),IF(G1428="","",IF(ISNUMBER(MATCH(SUBSTITUTE(G1428," ",""),SUBSTITUTE('Look Up Values'!$I$2:$I$10," ",""),0)),"","State error")),"")</f>
        <v/>
      </c>
      <c r="R1428" s="260" t="str">
        <f t="shared" si="45"/>
        <v/>
      </c>
    </row>
    <row r="1429" spans="1:18" ht="15.75">
      <c r="A1429" s="250">
        <v>1422</v>
      </c>
      <c r="B1429" s="198"/>
      <c r="C1429" s="25"/>
      <c r="D1429" s="25"/>
      <c r="E1429" s="25"/>
      <c r="F1429" s="25"/>
      <c r="G1429" s="26"/>
      <c r="H1429" s="27"/>
      <c r="I1429" s="28"/>
      <c r="J1429" s="430"/>
      <c r="K1429" s="48"/>
      <c r="L1429" s="457" t="str">
        <f t="shared" si="44"/>
        <v/>
      </c>
      <c r="M1429" s="245" cm="1">
        <f t="array" ref="M1429">SUMPRODUCT(--(N1429:Q1429&lt;&gt;"")) + IF(TRIM(R1429)="",0,LEN(R1429)-LEN(SUBSTITUTE(R1429,",",""))+1)</f>
        <v>0</v>
      </c>
      <c r="N1429" s="242" t="str">
        <f>IF(AND(I1429&lt;&gt;0,I1429&lt;&gt;""),IF(TRIM(SUBSTITUTE(B1429,CHAR(160),""))="","",IF(ISNUMBER(MATCH(TRIM(SUBSTITUTE(B1429,CHAR(160),"")),'Look Up Values'!$B$2:$B$500,0)),"","Origin error")),"")</f>
        <v/>
      </c>
      <c r="O1429" s="242" t="str">
        <f>IF(AND(I1429&lt;&gt;0,I1429&lt;&gt;""),IF(C1429="","",IF(AND(ISNUMBER(--LEFT(C1429,FIND(" ",C1429&amp;" ")-1)),OR(LEN(LEFT(C1429,FIND(" ",C1429&amp;" ")-1))=6,LEN(LEFT(C1429,FIND(" ",C1429&amp;" ")-1))=7),OR(ISNUMBER(MATCH(LEFT(C1429,FIND(" ",C1429&amp;" ")-1),'Look Up Values'!$G$2:$G$1000,0)),ISNUMBER(MATCH(LEFT(C1429,FIND(" ",C1429&amp;" ")-1),'Look Up Values'!$AE$2:$AE$2000,0)))),"","EWC error")),"")</f>
        <v/>
      </c>
      <c r="P1429" s="242" t="str" cm="1">
        <f t="array" ref="P1429">IF(AND(I1429&lt;&gt;0,I1429&lt;&gt;""),IF(D1429="","",IF(ISNUMBER(MATCH(SUBSTITUTE(D1429," ",""),SUBSTITUTE('Look Up Values'!$S$2:$S$120," ",""),0)),"","D&amp;R error")),"")</f>
        <v/>
      </c>
      <c r="Q1429" s="242" t="str" cm="1">
        <f t="array" ref="Q1429">IF(AND(I1429&lt;&gt;0,I1429&lt;&gt;""),IF(G1429="","",IF(ISNUMBER(MATCH(SUBSTITUTE(G1429," ",""),SUBSTITUTE('Look Up Values'!$I$2:$I$10," ",""),0)),"","State error")),"")</f>
        <v/>
      </c>
      <c r="R1429" s="260" t="str">
        <f t="shared" si="45"/>
        <v/>
      </c>
    </row>
    <row r="1430" spans="1:18" ht="15.75">
      <c r="A1430" s="250">
        <v>1423</v>
      </c>
      <c r="B1430" s="198"/>
      <c r="C1430" s="25"/>
      <c r="D1430" s="25"/>
      <c r="E1430" s="25"/>
      <c r="F1430" s="25"/>
      <c r="G1430" s="26"/>
      <c r="H1430" s="27"/>
      <c r="I1430" s="28"/>
      <c r="J1430" s="430"/>
      <c r="K1430" s="48"/>
      <c r="L1430" s="457" t="str">
        <f t="shared" si="44"/>
        <v/>
      </c>
      <c r="M1430" s="245" cm="1">
        <f t="array" ref="M1430">SUMPRODUCT(--(N1430:Q1430&lt;&gt;"")) + IF(TRIM(R1430)="",0,LEN(R1430)-LEN(SUBSTITUTE(R1430,",",""))+1)</f>
        <v>0</v>
      </c>
      <c r="N1430" s="242" t="str">
        <f>IF(AND(I1430&lt;&gt;0,I1430&lt;&gt;""),IF(TRIM(SUBSTITUTE(B1430,CHAR(160),""))="","",IF(ISNUMBER(MATCH(TRIM(SUBSTITUTE(B1430,CHAR(160),"")),'Look Up Values'!$B$2:$B$500,0)),"","Origin error")),"")</f>
        <v/>
      </c>
      <c r="O1430" s="242" t="str">
        <f>IF(AND(I1430&lt;&gt;0,I1430&lt;&gt;""),IF(C1430="","",IF(AND(ISNUMBER(--LEFT(C1430,FIND(" ",C1430&amp;" ")-1)),OR(LEN(LEFT(C1430,FIND(" ",C1430&amp;" ")-1))=6,LEN(LEFT(C1430,FIND(" ",C1430&amp;" ")-1))=7),OR(ISNUMBER(MATCH(LEFT(C1430,FIND(" ",C1430&amp;" ")-1),'Look Up Values'!$G$2:$G$1000,0)),ISNUMBER(MATCH(LEFT(C1430,FIND(" ",C1430&amp;" ")-1),'Look Up Values'!$AE$2:$AE$2000,0)))),"","EWC error")),"")</f>
        <v/>
      </c>
      <c r="P1430" s="242" t="str" cm="1">
        <f t="array" ref="P1430">IF(AND(I1430&lt;&gt;0,I1430&lt;&gt;""),IF(D1430="","",IF(ISNUMBER(MATCH(SUBSTITUTE(D1430," ",""),SUBSTITUTE('Look Up Values'!$S$2:$S$120," ",""),0)),"","D&amp;R error")),"")</f>
        <v/>
      </c>
      <c r="Q1430" s="242" t="str" cm="1">
        <f t="array" ref="Q1430">IF(AND(I1430&lt;&gt;0,I1430&lt;&gt;""),IF(G1430="","",IF(ISNUMBER(MATCH(SUBSTITUTE(G1430," ",""),SUBSTITUTE('Look Up Values'!$I$2:$I$10," ",""),0)),"","State error")),"")</f>
        <v/>
      </c>
      <c r="R1430" s="260" t="str">
        <f t="shared" si="45"/>
        <v/>
      </c>
    </row>
    <row r="1431" spans="1:18" ht="15.75">
      <c r="A1431" s="250">
        <v>1424</v>
      </c>
      <c r="B1431" s="198"/>
      <c r="C1431" s="25"/>
      <c r="D1431" s="25"/>
      <c r="E1431" s="25"/>
      <c r="F1431" s="25"/>
      <c r="G1431" s="26"/>
      <c r="H1431" s="27"/>
      <c r="I1431" s="28"/>
      <c r="J1431" s="430"/>
      <c r="K1431" s="48"/>
      <c r="L1431" s="457" t="str">
        <f t="shared" si="44"/>
        <v/>
      </c>
      <c r="M1431" s="245" cm="1">
        <f t="array" ref="M1431">SUMPRODUCT(--(N1431:Q1431&lt;&gt;"")) + IF(TRIM(R1431)="",0,LEN(R1431)-LEN(SUBSTITUTE(R1431,",",""))+1)</f>
        <v>0</v>
      </c>
      <c r="N1431" s="242" t="str">
        <f>IF(AND(I1431&lt;&gt;0,I1431&lt;&gt;""),IF(TRIM(SUBSTITUTE(B1431,CHAR(160),""))="","",IF(ISNUMBER(MATCH(TRIM(SUBSTITUTE(B1431,CHAR(160),"")),'Look Up Values'!$B$2:$B$500,0)),"","Origin error")),"")</f>
        <v/>
      </c>
      <c r="O1431" s="242" t="str">
        <f>IF(AND(I1431&lt;&gt;0,I1431&lt;&gt;""),IF(C1431="","",IF(AND(ISNUMBER(--LEFT(C1431,FIND(" ",C1431&amp;" ")-1)),OR(LEN(LEFT(C1431,FIND(" ",C1431&amp;" ")-1))=6,LEN(LEFT(C1431,FIND(" ",C1431&amp;" ")-1))=7),OR(ISNUMBER(MATCH(LEFT(C1431,FIND(" ",C1431&amp;" ")-1),'Look Up Values'!$G$2:$G$1000,0)),ISNUMBER(MATCH(LEFT(C1431,FIND(" ",C1431&amp;" ")-1),'Look Up Values'!$AE$2:$AE$2000,0)))),"","EWC error")),"")</f>
        <v/>
      </c>
      <c r="P1431" s="242" t="str" cm="1">
        <f t="array" ref="P1431">IF(AND(I1431&lt;&gt;0,I1431&lt;&gt;""),IF(D1431="","",IF(ISNUMBER(MATCH(SUBSTITUTE(D1431," ",""),SUBSTITUTE('Look Up Values'!$S$2:$S$120," ",""),0)),"","D&amp;R error")),"")</f>
        <v/>
      </c>
      <c r="Q1431" s="242" t="str" cm="1">
        <f t="array" ref="Q1431">IF(AND(I1431&lt;&gt;0,I1431&lt;&gt;""),IF(G1431="","",IF(ISNUMBER(MATCH(SUBSTITUTE(G1431," ",""),SUBSTITUTE('Look Up Values'!$I$2:$I$10," ",""),0)),"","State error")),"")</f>
        <v/>
      </c>
      <c r="R1431" s="260" t="str">
        <f t="shared" si="45"/>
        <v/>
      </c>
    </row>
    <row r="1432" spans="1:18" ht="15.75">
      <c r="A1432" s="250">
        <v>1425</v>
      </c>
      <c r="B1432" s="198"/>
      <c r="C1432" s="25"/>
      <c r="D1432" s="25"/>
      <c r="E1432" s="25"/>
      <c r="F1432" s="25"/>
      <c r="G1432" s="26"/>
      <c r="H1432" s="27"/>
      <c r="I1432" s="28"/>
      <c r="J1432" s="430"/>
      <c r="K1432" s="48"/>
      <c r="L1432" s="457" t="str">
        <f t="shared" si="44"/>
        <v/>
      </c>
      <c r="M1432" s="245" cm="1">
        <f t="array" ref="M1432">SUMPRODUCT(--(N1432:Q1432&lt;&gt;"")) + IF(TRIM(R1432)="",0,LEN(R1432)-LEN(SUBSTITUTE(R1432,",",""))+1)</f>
        <v>0</v>
      </c>
      <c r="N1432" s="242" t="str">
        <f>IF(AND(I1432&lt;&gt;0,I1432&lt;&gt;""),IF(TRIM(SUBSTITUTE(B1432,CHAR(160),""))="","",IF(ISNUMBER(MATCH(TRIM(SUBSTITUTE(B1432,CHAR(160),"")),'Look Up Values'!$B$2:$B$500,0)),"","Origin error")),"")</f>
        <v/>
      </c>
      <c r="O1432" s="242" t="str">
        <f>IF(AND(I1432&lt;&gt;0,I1432&lt;&gt;""),IF(C1432="","",IF(AND(ISNUMBER(--LEFT(C1432,FIND(" ",C1432&amp;" ")-1)),OR(LEN(LEFT(C1432,FIND(" ",C1432&amp;" ")-1))=6,LEN(LEFT(C1432,FIND(" ",C1432&amp;" ")-1))=7),OR(ISNUMBER(MATCH(LEFT(C1432,FIND(" ",C1432&amp;" ")-1),'Look Up Values'!$G$2:$G$1000,0)),ISNUMBER(MATCH(LEFT(C1432,FIND(" ",C1432&amp;" ")-1),'Look Up Values'!$AE$2:$AE$2000,0)))),"","EWC error")),"")</f>
        <v/>
      </c>
      <c r="P1432" s="242" t="str" cm="1">
        <f t="array" ref="P1432">IF(AND(I1432&lt;&gt;0,I1432&lt;&gt;""),IF(D1432="","",IF(ISNUMBER(MATCH(SUBSTITUTE(D1432," ",""),SUBSTITUTE('Look Up Values'!$S$2:$S$120," ",""),0)),"","D&amp;R error")),"")</f>
        <v/>
      </c>
      <c r="Q1432" s="242" t="str" cm="1">
        <f t="array" ref="Q1432">IF(AND(I1432&lt;&gt;0,I1432&lt;&gt;""),IF(G1432="","",IF(ISNUMBER(MATCH(SUBSTITUTE(G1432," ",""),SUBSTITUTE('Look Up Values'!$I$2:$I$10," ",""),0)),"","State error")),"")</f>
        <v/>
      </c>
      <c r="R1432" s="260" t="str">
        <f t="shared" si="45"/>
        <v/>
      </c>
    </row>
    <row r="1433" spans="1:18" ht="15.75">
      <c r="A1433" s="250">
        <v>1426</v>
      </c>
      <c r="B1433" s="198"/>
      <c r="C1433" s="25"/>
      <c r="D1433" s="25"/>
      <c r="E1433" s="25"/>
      <c r="F1433" s="25"/>
      <c r="G1433" s="26"/>
      <c r="H1433" s="27"/>
      <c r="I1433" s="28"/>
      <c r="J1433" s="430"/>
      <c r="K1433" s="48"/>
      <c r="L1433" s="457" t="str">
        <f t="shared" si="44"/>
        <v/>
      </c>
      <c r="M1433" s="245" cm="1">
        <f t="array" ref="M1433">SUMPRODUCT(--(N1433:Q1433&lt;&gt;"")) + IF(TRIM(R1433)="",0,LEN(R1433)-LEN(SUBSTITUTE(R1433,",",""))+1)</f>
        <v>0</v>
      </c>
      <c r="N1433" s="242" t="str">
        <f>IF(AND(I1433&lt;&gt;0,I1433&lt;&gt;""),IF(TRIM(SUBSTITUTE(B1433,CHAR(160),""))="","",IF(ISNUMBER(MATCH(TRIM(SUBSTITUTE(B1433,CHAR(160),"")),'Look Up Values'!$B$2:$B$500,0)),"","Origin error")),"")</f>
        <v/>
      </c>
      <c r="O1433" s="242" t="str">
        <f>IF(AND(I1433&lt;&gt;0,I1433&lt;&gt;""),IF(C1433="","",IF(AND(ISNUMBER(--LEFT(C1433,FIND(" ",C1433&amp;" ")-1)),OR(LEN(LEFT(C1433,FIND(" ",C1433&amp;" ")-1))=6,LEN(LEFT(C1433,FIND(" ",C1433&amp;" ")-1))=7),OR(ISNUMBER(MATCH(LEFT(C1433,FIND(" ",C1433&amp;" ")-1),'Look Up Values'!$G$2:$G$1000,0)),ISNUMBER(MATCH(LEFT(C1433,FIND(" ",C1433&amp;" ")-1),'Look Up Values'!$AE$2:$AE$2000,0)))),"","EWC error")),"")</f>
        <v/>
      </c>
      <c r="P1433" s="242" t="str" cm="1">
        <f t="array" ref="P1433">IF(AND(I1433&lt;&gt;0,I1433&lt;&gt;""),IF(D1433="","",IF(ISNUMBER(MATCH(SUBSTITUTE(D1433," ",""),SUBSTITUTE('Look Up Values'!$S$2:$S$120," ",""),0)),"","D&amp;R error")),"")</f>
        <v/>
      </c>
      <c r="Q1433" s="242" t="str" cm="1">
        <f t="array" ref="Q1433">IF(AND(I1433&lt;&gt;0,I1433&lt;&gt;""),IF(G1433="","",IF(ISNUMBER(MATCH(SUBSTITUTE(G1433," ",""),SUBSTITUTE('Look Up Values'!$I$2:$I$10," ",""),0)),"","State error")),"")</f>
        <v/>
      </c>
      <c r="R1433" s="260" t="str">
        <f t="shared" si="45"/>
        <v/>
      </c>
    </row>
    <row r="1434" spans="1:18" ht="15.75">
      <c r="A1434" s="250">
        <v>1427</v>
      </c>
      <c r="B1434" s="198"/>
      <c r="C1434" s="25"/>
      <c r="D1434" s="25"/>
      <c r="E1434" s="25"/>
      <c r="F1434" s="25"/>
      <c r="G1434" s="26"/>
      <c r="H1434" s="27"/>
      <c r="I1434" s="28"/>
      <c r="J1434" s="430"/>
      <c r="K1434" s="48"/>
      <c r="L1434" s="457" t="str">
        <f t="shared" si="44"/>
        <v/>
      </c>
      <c r="M1434" s="245" cm="1">
        <f t="array" ref="M1434">SUMPRODUCT(--(N1434:Q1434&lt;&gt;"")) + IF(TRIM(R1434)="",0,LEN(R1434)-LEN(SUBSTITUTE(R1434,",",""))+1)</f>
        <v>0</v>
      </c>
      <c r="N1434" s="242" t="str">
        <f>IF(AND(I1434&lt;&gt;0,I1434&lt;&gt;""),IF(TRIM(SUBSTITUTE(B1434,CHAR(160),""))="","",IF(ISNUMBER(MATCH(TRIM(SUBSTITUTE(B1434,CHAR(160),"")),'Look Up Values'!$B$2:$B$500,0)),"","Origin error")),"")</f>
        <v/>
      </c>
      <c r="O1434" s="242" t="str">
        <f>IF(AND(I1434&lt;&gt;0,I1434&lt;&gt;""),IF(C1434="","",IF(AND(ISNUMBER(--LEFT(C1434,FIND(" ",C1434&amp;" ")-1)),OR(LEN(LEFT(C1434,FIND(" ",C1434&amp;" ")-1))=6,LEN(LEFT(C1434,FIND(" ",C1434&amp;" ")-1))=7),OR(ISNUMBER(MATCH(LEFT(C1434,FIND(" ",C1434&amp;" ")-1),'Look Up Values'!$G$2:$G$1000,0)),ISNUMBER(MATCH(LEFT(C1434,FIND(" ",C1434&amp;" ")-1),'Look Up Values'!$AE$2:$AE$2000,0)))),"","EWC error")),"")</f>
        <v/>
      </c>
      <c r="P1434" s="242" t="str" cm="1">
        <f t="array" ref="P1434">IF(AND(I1434&lt;&gt;0,I1434&lt;&gt;""),IF(D1434="","",IF(ISNUMBER(MATCH(SUBSTITUTE(D1434," ",""),SUBSTITUTE('Look Up Values'!$S$2:$S$120," ",""),0)),"","D&amp;R error")),"")</f>
        <v/>
      </c>
      <c r="Q1434" s="242" t="str" cm="1">
        <f t="array" ref="Q1434">IF(AND(I1434&lt;&gt;0,I1434&lt;&gt;""),IF(G1434="","",IF(ISNUMBER(MATCH(SUBSTITUTE(G1434," ",""),SUBSTITUTE('Look Up Values'!$I$2:$I$10," ",""),0)),"","State error")),"")</f>
        <v/>
      </c>
      <c r="R1434" s="260" t="str">
        <f t="shared" si="45"/>
        <v/>
      </c>
    </row>
    <row r="1435" spans="1:18" ht="15.75">
      <c r="A1435" s="250">
        <v>1428</v>
      </c>
      <c r="B1435" s="198"/>
      <c r="C1435" s="25"/>
      <c r="D1435" s="25"/>
      <c r="E1435" s="25"/>
      <c r="F1435" s="25"/>
      <c r="G1435" s="26"/>
      <c r="H1435" s="27"/>
      <c r="I1435" s="28"/>
      <c r="J1435" s="430"/>
      <c r="K1435" s="48"/>
      <c r="L1435" s="457" t="str">
        <f t="shared" si="44"/>
        <v/>
      </c>
      <c r="M1435" s="245" cm="1">
        <f t="array" ref="M1435">SUMPRODUCT(--(N1435:Q1435&lt;&gt;"")) + IF(TRIM(R1435)="",0,LEN(R1435)-LEN(SUBSTITUTE(R1435,",",""))+1)</f>
        <v>0</v>
      </c>
      <c r="N1435" s="242" t="str">
        <f>IF(AND(I1435&lt;&gt;0,I1435&lt;&gt;""),IF(TRIM(SUBSTITUTE(B1435,CHAR(160),""))="","",IF(ISNUMBER(MATCH(TRIM(SUBSTITUTE(B1435,CHAR(160),"")),'Look Up Values'!$B$2:$B$500,0)),"","Origin error")),"")</f>
        <v/>
      </c>
      <c r="O1435" s="242" t="str">
        <f>IF(AND(I1435&lt;&gt;0,I1435&lt;&gt;""),IF(C1435="","",IF(AND(ISNUMBER(--LEFT(C1435,FIND(" ",C1435&amp;" ")-1)),OR(LEN(LEFT(C1435,FIND(" ",C1435&amp;" ")-1))=6,LEN(LEFT(C1435,FIND(" ",C1435&amp;" ")-1))=7),OR(ISNUMBER(MATCH(LEFT(C1435,FIND(" ",C1435&amp;" ")-1),'Look Up Values'!$G$2:$G$1000,0)),ISNUMBER(MATCH(LEFT(C1435,FIND(" ",C1435&amp;" ")-1),'Look Up Values'!$AE$2:$AE$2000,0)))),"","EWC error")),"")</f>
        <v/>
      </c>
      <c r="P1435" s="242" t="str" cm="1">
        <f t="array" ref="P1435">IF(AND(I1435&lt;&gt;0,I1435&lt;&gt;""),IF(D1435="","",IF(ISNUMBER(MATCH(SUBSTITUTE(D1435," ",""),SUBSTITUTE('Look Up Values'!$S$2:$S$120," ",""),0)),"","D&amp;R error")),"")</f>
        <v/>
      </c>
      <c r="Q1435" s="242" t="str" cm="1">
        <f t="array" ref="Q1435">IF(AND(I1435&lt;&gt;0,I1435&lt;&gt;""),IF(G1435="","",IF(ISNUMBER(MATCH(SUBSTITUTE(G1435," ",""),SUBSTITUTE('Look Up Values'!$I$2:$I$10," ",""),0)),"","State error")),"")</f>
        <v/>
      </c>
      <c r="R1435" s="260" t="str">
        <f t="shared" si="45"/>
        <v/>
      </c>
    </row>
    <row r="1436" spans="1:18" ht="15.75">
      <c r="A1436" s="250">
        <v>1429</v>
      </c>
      <c r="B1436" s="198"/>
      <c r="C1436" s="25"/>
      <c r="D1436" s="25"/>
      <c r="E1436" s="25"/>
      <c r="F1436" s="25"/>
      <c r="G1436" s="26"/>
      <c r="H1436" s="27"/>
      <c r="I1436" s="28"/>
      <c r="J1436" s="430"/>
      <c r="K1436" s="48"/>
      <c r="L1436" s="457" t="str">
        <f t="shared" si="44"/>
        <v/>
      </c>
      <c r="M1436" s="245" cm="1">
        <f t="array" ref="M1436">SUMPRODUCT(--(N1436:Q1436&lt;&gt;"")) + IF(TRIM(R1436)="",0,LEN(R1436)-LEN(SUBSTITUTE(R1436,",",""))+1)</f>
        <v>0</v>
      </c>
      <c r="N1436" s="242" t="str">
        <f>IF(AND(I1436&lt;&gt;0,I1436&lt;&gt;""),IF(TRIM(SUBSTITUTE(B1436,CHAR(160),""))="","",IF(ISNUMBER(MATCH(TRIM(SUBSTITUTE(B1436,CHAR(160),"")),'Look Up Values'!$B$2:$B$500,0)),"","Origin error")),"")</f>
        <v/>
      </c>
      <c r="O1436" s="242" t="str">
        <f>IF(AND(I1436&lt;&gt;0,I1436&lt;&gt;""),IF(C1436="","",IF(AND(ISNUMBER(--LEFT(C1436,FIND(" ",C1436&amp;" ")-1)),OR(LEN(LEFT(C1436,FIND(" ",C1436&amp;" ")-1))=6,LEN(LEFT(C1436,FIND(" ",C1436&amp;" ")-1))=7),OR(ISNUMBER(MATCH(LEFT(C1436,FIND(" ",C1436&amp;" ")-1),'Look Up Values'!$G$2:$G$1000,0)),ISNUMBER(MATCH(LEFT(C1436,FIND(" ",C1436&amp;" ")-1),'Look Up Values'!$AE$2:$AE$2000,0)))),"","EWC error")),"")</f>
        <v/>
      </c>
      <c r="P1436" s="242" t="str" cm="1">
        <f t="array" ref="P1436">IF(AND(I1436&lt;&gt;0,I1436&lt;&gt;""),IF(D1436="","",IF(ISNUMBER(MATCH(SUBSTITUTE(D1436," ",""),SUBSTITUTE('Look Up Values'!$S$2:$S$120," ",""),0)),"","D&amp;R error")),"")</f>
        <v/>
      </c>
      <c r="Q1436" s="242" t="str" cm="1">
        <f t="array" ref="Q1436">IF(AND(I1436&lt;&gt;0,I1436&lt;&gt;""),IF(G1436="","",IF(ISNUMBER(MATCH(SUBSTITUTE(G1436," ",""),SUBSTITUTE('Look Up Values'!$I$2:$I$10," ",""),0)),"","State error")),"")</f>
        <v/>
      </c>
      <c r="R1436" s="260" t="str">
        <f t="shared" si="45"/>
        <v/>
      </c>
    </row>
    <row r="1437" spans="1:18" ht="15.75">
      <c r="A1437" s="250">
        <v>1430</v>
      </c>
      <c r="B1437" s="198"/>
      <c r="C1437" s="25"/>
      <c r="D1437" s="25"/>
      <c r="E1437" s="25"/>
      <c r="F1437" s="25"/>
      <c r="G1437" s="26"/>
      <c r="H1437" s="27"/>
      <c r="I1437" s="28"/>
      <c r="J1437" s="430"/>
      <c r="K1437" s="48"/>
      <c r="L1437" s="457" t="str">
        <f t="shared" si="44"/>
        <v/>
      </c>
      <c r="M1437" s="245" cm="1">
        <f t="array" ref="M1437">SUMPRODUCT(--(N1437:Q1437&lt;&gt;"")) + IF(TRIM(R1437)="",0,LEN(R1437)-LEN(SUBSTITUTE(R1437,",",""))+1)</f>
        <v>0</v>
      </c>
      <c r="N1437" s="242" t="str">
        <f>IF(AND(I1437&lt;&gt;0,I1437&lt;&gt;""),IF(TRIM(SUBSTITUTE(B1437,CHAR(160),""))="","",IF(ISNUMBER(MATCH(TRIM(SUBSTITUTE(B1437,CHAR(160),"")),'Look Up Values'!$B$2:$B$500,0)),"","Origin error")),"")</f>
        <v/>
      </c>
      <c r="O1437" s="242" t="str">
        <f>IF(AND(I1437&lt;&gt;0,I1437&lt;&gt;""),IF(C1437="","",IF(AND(ISNUMBER(--LEFT(C1437,FIND(" ",C1437&amp;" ")-1)),OR(LEN(LEFT(C1437,FIND(" ",C1437&amp;" ")-1))=6,LEN(LEFT(C1437,FIND(" ",C1437&amp;" ")-1))=7),OR(ISNUMBER(MATCH(LEFT(C1437,FIND(" ",C1437&amp;" ")-1),'Look Up Values'!$G$2:$G$1000,0)),ISNUMBER(MATCH(LEFT(C1437,FIND(" ",C1437&amp;" ")-1),'Look Up Values'!$AE$2:$AE$2000,0)))),"","EWC error")),"")</f>
        <v/>
      </c>
      <c r="P1437" s="242" t="str" cm="1">
        <f t="array" ref="P1437">IF(AND(I1437&lt;&gt;0,I1437&lt;&gt;""),IF(D1437="","",IF(ISNUMBER(MATCH(SUBSTITUTE(D1437," ",""),SUBSTITUTE('Look Up Values'!$S$2:$S$120," ",""),0)),"","D&amp;R error")),"")</f>
        <v/>
      </c>
      <c r="Q1437" s="242" t="str" cm="1">
        <f t="array" ref="Q1437">IF(AND(I1437&lt;&gt;0,I1437&lt;&gt;""),IF(G1437="","",IF(ISNUMBER(MATCH(SUBSTITUTE(G1437," ",""),SUBSTITUTE('Look Up Values'!$I$2:$I$10," ",""),0)),"","State error")),"")</f>
        <v/>
      </c>
      <c r="R1437" s="260" t="str">
        <f t="shared" si="45"/>
        <v/>
      </c>
    </row>
    <row r="1438" spans="1:18" ht="15.75">
      <c r="A1438" s="250">
        <v>1431</v>
      </c>
      <c r="B1438" s="198"/>
      <c r="C1438" s="25"/>
      <c r="D1438" s="25"/>
      <c r="E1438" s="25"/>
      <c r="F1438" s="25"/>
      <c r="G1438" s="26"/>
      <c r="H1438" s="27"/>
      <c r="I1438" s="28"/>
      <c r="J1438" s="430"/>
      <c r="K1438" s="48"/>
      <c r="L1438" s="457" t="str">
        <f t="shared" si="44"/>
        <v/>
      </c>
      <c r="M1438" s="245" cm="1">
        <f t="array" ref="M1438">SUMPRODUCT(--(N1438:Q1438&lt;&gt;"")) + IF(TRIM(R1438)="",0,LEN(R1438)-LEN(SUBSTITUTE(R1438,",",""))+1)</f>
        <v>0</v>
      </c>
      <c r="N1438" s="242" t="str">
        <f>IF(AND(I1438&lt;&gt;0,I1438&lt;&gt;""),IF(TRIM(SUBSTITUTE(B1438,CHAR(160),""))="","",IF(ISNUMBER(MATCH(TRIM(SUBSTITUTE(B1438,CHAR(160),"")),'Look Up Values'!$B$2:$B$500,0)),"","Origin error")),"")</f>
        <v/>
      </c>
      <c r="O1438" s="242" t="str">
        <f>IF(AND(I1438&lt;&gt;0,I1438&lt;&gt;""),IF(C1438="","",IF(AND(ISNUMBER(--LEFT(C1438,FIND(" ",C1438&amp;" ")-1)),OR(LEN(LEFT(C1438,FIND(" ",C1438&amp;" ")-1))=6,LEN(LEFT(C1438,FIND(" ",C1438&amp;" ")-1))=7),OR(ISNUMBER(MATCH(LEFT(C1438,FIND(" ",C1438&amp;" ")-1),'Look Up Values'!$G$2:$G$1000,0)),ISNUMBER(MATCH(LEFT(C1438,FIND(" ",C1438&amp;" ")-1),'Look Up Values'!$AE$2:$AE$2000,0)))),"","EWC error")),"")</f>
        <v/>
      </c>
      <c r="P1438" s="242" t="str" cm="1">
        <f t="array" ref="P1438">IF(AND(I1438&lt;&gt;0,I1438&lt;&gt;""),IF(D1438="","",IF(ISNUMBER(MATCH(SUBSTITUTE(D1438," ",""),SUBSTITUTE('Look Up Values'!$S$2:$S$120," ",""),0)),"","D&amp;R error")),"")</f>
        <v/>
      </c>
      <c r="Q1438" s="242" t="str" cm="1">
        <f t="array" ref="Q1438">IF(AND(I1438&lt;&gt;0,I1438&lt;&gt;""),IF(G1438="","",IF(ISNUMBER(MATCH(SUBSTITUTE(G1438," ",""),SUBSTITUTE('Look Up Values'!$I$2:$I$10," ",""),0)),"","State error")),"")</f>
        <v/>
      </c>
      <c r="R1438" s="260" t="str">
        <f t="shared" si="45"/>
        <v/>
      </c>
    </row>
    <row r="1439" spans="1:18" ht="15.75">
      <c r="A1439" s="250">
        <v>1432</v>
      </c>
      <c r="B1439" s="198"/>
      <c r="C1439" s="25"/>
      <c r="D1439" s="25"/>
      <c r="E1439" s="25"/>
      <c r="F1439" s="25"/>
      <c r="G1439" s="26"/>
      <c r="H1439" s="27"/>
      <c r="I1439" s="28"/>
      <c r="J1439" s="430"/>
      <c r="K1439" s="48"/>
      <c r="L1439" s="457" t="str">
        <f t="shared" si="44"/>
        <v/>
      </c>
      <c r="M1439" s="245" cm="1">
        <f t="array" ref="M1439">SUMPRODUCT(--(N1439:Q1439&lt;&gt;"")) + IF(TRIM(R1439)="",0,LEN(R1439)-LEN(SUBSTITUTE(R1439,",",""))+1)</f>
        <v>0</v>
      </c>
      <c r="N1439" s="242" t="str">
        <f>IF(AND(I1439&lt;&gt;0,I1439&lt;&gt;""),IF(TRIM(SUBSTITUTE(B1439,CHAR(160),""))="","",IF(ISNUMBER(MATCH(TRIM(SUBSTITUTE(B1439,CHAR(160),"")),'Look Up Values'!$B$2:$B$500,0)),"","Origin error")),"")</f>
        <v/>
      </c>
      <c r="O1439" s="242" t="str">
        <f>IF(AND(I1439&lt;&gt;0,I1439&lt;&gt;""),IF(C1439="","",IF(AND(ISNUMBER(--LEFT(C1439,FIND(" ",C1439&amp;" ")-1)),OR(LEN(LEFT(C1439,FIND(" ",C1439&amp;" ")-1))=6,LEN(LEFT(C1439,FIND(" ",C1439&amp;" ")-1))=7),OR(ISNUMBER(MATCH(LEFT(C1439,FIND(" ",C1439&amp;" ")-1),'Look Up Values'!$G$2:$G$1000,0)),ISNUMBER(MATCH(LEFT(C1439,FIND(" ",C1439&amp;" ")-1),'Look Up Values'!$AE$2:$AE$2000,0)))),"","EWC error")),"")</f>
        <v/>
      </c>
      <c r="P1439" s="242" t="str" cm="1">
        <f t="array" ref="P1439">IF(AND(I1439&lt;&gt;0,I1439&lt;&gt;""),IF(D1439="","",IF(ISNUMBER(MATCH(SUBSTITUTE(D1439," ",""),SUBSTITUTE('Look Up Values'!$S$2:$S$120," ",""),0)),"","D&amp;R error")),"")</f>
        <v/>
      </c>
      <c r="Q1439" s="242" t="str" cm="1">
        <f t="array" ref="Q1439">IF(AND(I1439&lt;&gt;0,I1439&lt;&gt;""),IF(G1439="","",IF(ISNUMBER(MATCH(SUBSTITUTE(G1439," ",""),SUBSTITUTE('Look Up Values'!$I$2:$I$10," ",""),0)),"","State error")),"")</f>
        <v/>
      </c>
      <c r="R1439" s="260" t="str">
        <f t="shared" si="45"/>
        <v/>
      </c>
    </row>
    <row r="1440" spans="1:18" ht="15.75">
      <c r="A1440" s="250">
        <v>1433</v>
      </c>
      <c r="B1440" s="198"/>
      <c r="C1440" s="25"/>
      <c r="D1440" s="25"/>
      <c r="E1440" s="25"/>
      <c r="F1440" s="25"/>
      <c r="G1440" s="26"/>
      <c r="H1440" s="27"/>
      <c r="I1440" s="28"/>
      <c r="J1440" s="430"/>
      <c r="K1440" s="48"/>
      <c r="L1440" s="457" t="str">
        <f t="shared" si="44"/>
        <v/>
      </c>
      <c r="M1440" s="245" cm="1">
        <f t="array" ref="M1440">SUMPRODUCT(--(N1440:Q1440&lt;&gt;"")) + IF(TRIM(R1440)="",0,LEN(R1440)-LEN(SUBSTITUTE(R1440,",",""))+1)</f>
        <v>0</v>
      </c>
      <c r="N1440" s="242" t="str">
        <f>IF(AND(I1440&lt;&gt;0,I1440&lt;&gt;""),IF(TRIM(SUBSTITUTE(B1440,CHAR(160),""))="","",IF(ISNUMBER(MATCH(TRIM(SUBSTITUTE(B1440,CHAR(160),"")),'Look Up Values'!$B$2:$B$500,0)),"","Origin error")),"")</f>
        <v/>
      </c>
      <c r="O1440" s="242" t="str">
        <f>IF(AND(I1440&lt;&gt;0,I1440&lt;&gt;""),IF(C1440="","",IF(AND(ISNUMBER(--LEFT(C1440,FIND(" ",C1440&amp;" ")-1)),OR(LEN(LEFT(C1440,FIND(" ",C1440&amp;" ")-1))=6,LEN(LEFT(C1440,FIND(" ",C1440&amp;" ")-1))=7),OR(ISNUMBER(MATCH(LEFT(C1440,FIND(" ",C1440&amp;" ")-1),'Look Up Values'!$G$2:$G$1000,0)),ISNUMBER(MATCH(LEFT(C1440,FIND(" ",C1440&amp;" ")-1),'Look Up Values'!$AE$2:$AE$2000,0)))),"","EWC error")),"")</f>
        <v/>
      </c>
      <c r="P1440" s="242" t="str" cm="1">
        <f t="array" ref="P1440">IF(AND(I1440&lt;&gt;0,I1440&lt;&gt;""),IF(D1440="","",IF(ISNUMBER(MATCH(SUBSTITUTE(D1440," ",""),SUBSTITUTE('Look Up Values'!$S$2:$S$120," ",""),0)),"","D&amp;R error")),"")</f>
        <v/>
      </c>
      <c r="Q1440" s="242" t="str" cm="1">
        <f t="array" ref="Q1440">IF(AND(I1440&lt;&gt;0,I1440&lt;&gt;""),IF(G1440="","",IF(ISNUMBER(MATCH(SUBSTITUTE(G1440," ",""),SUBSTITUTE('Look Up Values'!$I$2:$I$10," ",""),0)),"","State error")),"")</f>
        <v/>
      </c>
      <c r="R1440" s="260" t="str">
        <f t="shared" si="45"/>
        <v/>
      </c>
    </row>
    <row r="1441" spans="1:18" ht="15.75">
      <c r="A1441" s="250">
        <v>1434</v>
      </c>
      <c r="B1441" s="198"/>
      <c r="C1441" s="25"/>
      <c r="D1441" s="25"/>
      <c r="E1441" s="25"/>
      <c r="F1441" s="25"/>
      <c r="G1441" s="26"/>
      <c r="H1441" s="27"/>
      <c r="I1441" s="28"/>
      <c r="J1441" s="430"/>
      <c r="K1441" s="48"/>
      <c r="L1441" s="457" t="str">
        <f t="shared" si="44"/>
        <v/>
      </c>
      <c r="M1441" s="245" cm="1">
        <f t="array" ref="M1441">SUMPRODUCT(--(N1441:Q1441&lt;&gt;"")) + IF(TRIM(R1441)="",0,LEN(R1441)-LEN(SUBSTITUTE(R1441,",",""))+1)</f>
        <v>0</v>
      </c>
      <c r="N1441" s="242" t="str">
        <f>IF(AND(I1441&lt;&gt;0,I1441&lt;&gt;""),IF(TRIM(SUBSTITUTE(B1441,CHAR(160),""))="","",IF(ISNUMBER(MATCH(TRIM(SUBSTITUTE(B1441,CHAR(160),"")),'Look Up Values'!$B$2:$B$500,0)),"","Origin error")),"")</f>
        <v/>
      </c>
      <c r="O1441" s="242" t="str">
        <f>IF(AND(I1441&lt;&gt;0,I1441&lt;&gt;""),IF(C1441="","",IF(AND(ISNUMBER(--LEFT(C1441,FIND(" ",C1441&amp;" ")-1)),OR(LEN(LEFT(C1441,FIND(" ",C1441&amp;" ")-1))=6,LEN(LEFT(C1441,FIND(" ",C1441&amp;" ")-1))=7),OR(ISNUMBER(MATCH(LEFT(C1441,FIND(" ",C1441&amp;" ")-1),'Look Up Values'!$G$2:$G$1000,0)),ISNUMBER(MATCH(LEFT(C1441,FIND(" ",C1441&amp;" ")-1),'Look Up Values'!$AE$2:$AE$2000,0)))),"","EWC error")),"")</f>
        <v/>
      </c>
      <c r="P1441" s="242" t="str" cm="1">
        <f t="array" ref="P1441">IF(AND(I1441&lt;&gt;0,I1441&lt;&gt;""),IF(D1441="","",IF(ISNUMBER(MATCH(SUBSTITUTE(D1441," ",""),SUBSTITUTE('Look Up Values'!$S$2:$S$120," ",""),0)),"","D&amp;R error")),"")</f>
        <v/>
      </c>
      <c r="Q1441" s="242" t="str" cm="1">
        <f t="array" ref="Q1441">IF(AND(I1441&lt;&gt;0,I1441&lt;&gt;""),IF(G1441="","",IF(ISNUMBER(MATCH(SUBSTITUTE(G1441," ",""),SUBSTITUTE('Look Up Values'!$I$2:$I$10," ",""),0)),"","State error")),"")</f>
        <v/>
      </c>
      <c r="R1441" s="260" t="str">
        <f t="shared" si="45"/>
        <v/>
      </c>
    </row>
    <row r="1442" spans="1:18" ht="15.75">
      <c r="A1442" s="250">
        <v>1435</v>
      </c>
      <c r="B1442" s="198"/>
      <c r="C1442" s="25"/>
      <c r="D1442" s="25"/>
      <c r="E1442" s="25"/>
      <c r="F1442" s="25"/>
      <c r="G1442" s="26"/>
      <c r="H1442" s="27"/>
      <c r="I1442" s="28"/>
      <c r="J1442" s="430"/>
      <c r="K1442" s="48"/>
      <c r="L1442" s="457" t="str">
        <f t="shared" si="44"/>
        <v/>
      </c>
      <c r="M1442" s="245" cm="1">
        <f t="array" ref="M1442">SUMPRODUCT(--(N1442:Q1442&lt;&gt;"")) + IF(TRIM(R1442)="",0,LEN(R1442)-LEN(SUBSTITUTE(R1442,",",""))+1)</f>
        <v>0</v>
      </c>
      <c r="N1442" s="242" t="str">
        <f>IF(AND(I1442&lt;&gt;0,I1442&lt;&gt;""),IF(TRIM(SUBSTITUTE(B1442,CHAR(160),""))="","",IF(ISNUMBER(MATCH(TRIM(SUBSTITUTE(B1442,CHAR(160),"")),'Look Up Values'!$B$2:$B$500,0)),"","Origin error")),"")</f>
        <v/>
      </c>
      <c r="O1442" s="242" t="str">
        <f>IF(AND(I1442&lt;&gt;0,I1442&lt;&gt;""),IF(C1442="","",IF(AND(ISNUMBER(--LEFT(C1442,FIND(" ",C1442&amp;" ")-1)),OR(LEN(LEFT(C1442,FIND(" ",C1442&amp;" ")-1))=6,LEN(LEFT(C1442,FIND(" ",C1442&amp;" ")-1))=7),OR(ISNUMBER(MATCH(LEFT(C1442,FIND(" ",C1442&amp;" ")-1),'Look Up Values'!$G$2:$G$1000,0)),ISNUMBER(MATCH(LEFT(C1442,FIND(" ",C1442&amp;" ")-1),'Look Up Values'!$AE$2:$AE$2000,0)))),"","EWC error")),"")</f>
        <v/>
      </c>
      <c r="P1442" s="242" t="str" cm="1">
        <f t="array" ref="P1442">IF(AND(I1442&lt;&gt;0,I1442&lt;&gt;""),IF(D1442="","",IF(ISNUMBER(MATCH(SUBSTITUTE(D1442," ",""),SUBSTITUTE('Look Up Values'!$S$2:$S$120," ",""),0)),"","D&amp;R error")),"")</f>
        <v/>
      </c>
      <c r="Q1442" s="242" t="str" cm="1">
        <f t="array" ref="Q1442">IF(AND(I1442&lt;&gt;0,I1442&lt;&gt;""),IF(G1442="","",IF(ISNUMBER(MATCH(SUBSTITUTE(G1442," ",""),SUBSTITUTE('Look Up Values'!$I$2:$I$10," ",""),0)),"","State error")),"")</f>
        <v/>
      </c>
      <c r="R1442" s="260" t="str">
        <f t="shared" si="45"/>
        <v/>
      </c>
    </row>
    <row r="1443" spans="1:18" ht="15.75">
      <c r="A1443" s="250">
        <v>1436</v>
      </c>
      <c r="B1443" s="198"/>
      <c r="C1443" s="25"/>
      <c r="D1443" s="25"/>
      <c r="E1443" s="25"/>
      <c r="F1443" s="25"/>
      <c r="G1443" s="26"/>
      <c r="H1443" s="27"/>
      <c r="I1443" s="28"/>
      <c r="J1443" s="430"/>
      <c r="K1443" s="48"/>
      <c r="L1443" s="457" t="str">
        <f t="shared" si="44"/>
        <v/>
      </c>
      <c r="M1443" s="245" cm="1">
        <f t="array" ref="M1443">SUMPRODUCT(--(N1443:Q1443&lt;&gt;"")) + IF(TRIM(R1443)="",0,LEN(R1443)-LEN(SUBSTITUTE(R1443,",",""))+1)</f>
        <v>0</v>
      </c>
      <c r="N1443" s="242" t="str">
        <f>IF(AND(I1443&lt;&gt;0,I1443&lt;&gt;""),IF(TRIM(SUBSTITUTE(B1443,CHAR(160),""))="","",IF(ISNUMBER(MATCH(TRIM(SUBSTITUTE(B1443,CHAR(160),"")),'Look Up Values'!$B$2:$B$500,0)),"","Origin error")),"")</f>
        <v/>
      </c>
      <c r="O1443" s="242" t="str">
        <f>IF(AND(I1443&lt;&gt;0,I1443&lt;&gt;""),IF(C1443="","",IF(AND(ISNUMBER(--LEFT(C1443,FIND(" ",C1443&amp;" ")-1)),OR(LEN(LEFT(C1443,FIND(" ",C1443&amp;" ")-1))=6,LEN(LEFT(C1443,FIND(" ",C1443&amp;" ")-1))=7),OR(ISNUMBER(MATCH(LEFT(C1443,FIND(" ",C1443&amp;" ")-1),'Look Up Values'!$G$2:$G$1000,0)),ISNUMBER(MATCH(LEFT(C1443,FIND(" ",C1443&amp;" ")-1),'Look Up Values'!$AE$2:$AE$2000,0)))),"","EWC error")),"")</f>
        <v/>
      </c>
      <c r="P1443" s="242" t="str" cm="1">
        <f t="array" ref="P1443">IF(AND(I1443&lt;&gt;0,I1443&lt;&gt;""),IF(D1443="","",IF(ISNUMBER(MATCH(SUBSTITUTE(D1443," ",""),SUBSTITUTE('Look Up Values'!$S$2:$S$120," ",""),0)),"","D&amp;R error")),"")</f>
        <v/>
      </c>
      <c r="Q1443" s="242" t="str" cm="1">
        <f t="array" ref="Q1443">IF(AND(I1443&lt;&gt;0,I1443&lt;&gt;""),IF(G1443="","",IF(ISNUMBER(MATCH(SUBSTITUTE(G1443," ",""),SUBSTITUTE('Look Up Values'!$I$2:$I$10," ",""),0)),"","State error")),"")</f>
        <v/>
      </c>
      <c r="R1443" s="260" t="str">
        <f t="shared" si="45"/>
        <v/>
      </c>
    </row>
    <row r="1444" spans="1:18" ht="15.75">
      <c r="A1444" s="250">
        <v>1437</v>
      </c>
      <c r="B1444" s="198"/>
      <c r="C1444" s="25"/>
      <c r="D1444" s="25"/>
      <c r="E1444" s="25"/>
      <c r="F1444" s="25"/>
      <c r="G1444" s="26"/>
      <c r="H1444" s="27"/>
      <c r="I1444" s="28"/>
      <c r="J1444" s="430"/>
      <c r="K1444" s="48"/>
      <c r="L1444" s="457" t="str">
        <f t="shared" si="44"/>
        <v/>
      </c>
      <c r="M1444" s="245" cm="1">
        <f t="array" ref="M1444">SUMPRODUCT(--(N1444:Q1444&lt;&gt;"")) + IF(TRIM(R1444)="",0,LEN(R1444)-LEN(SUBSTITUTE(R1444,",",""))+1)</f>
        <v>0</v>
      </c>
      <c r="N1444" s="242" t="str">
        <f>IF(AND(I1444&lt;&gt;0,I1444&lt;&gt;""),IF(TRIM(SUBSTITUTE(B1444,CHAR(160),""))="","",IF(ISNUMBER(MATCH(TRIM(SUBSTITUTE(B1444,CHAR(160),"")),'Look Up Values'!$B$2:$B$500,0)),"","Origin error")),"")</f>
        <v/>
      </c>
      <c r="O1444" s="242" t="str">
        <f>IF(AND(I1444&lt;&gt;0,I1444&lt;&gt;""),IF(C1444="","",IF(AND(ISNUMBER(--LEFT(C1444,FIND(" ",C1444&amp;" ")-1)),OR(LEN(LEFT(C1444,FIND(" ",C1444&amp;" ")-1))=6,LEN(LEFT(C1444,FIND(" ",C1444&amp;" ")-1))=7),OR(ISNUMBER(MATCH(LEFT(C1444,FIND(" ",C1444&amp;" ")-1),'Look Up Values'!$G$2:$G$1000,0)),ISNUMBER(MATCH(LEFT(C1444,FIND(" ",C1444&amp;" ")-1),'Look Up Values'!$AE$2:$AE$2000,0)))),"","EWC error")),"")</f>
        <v/>
      </c>
      <c r="P1444" s="242" t="str" cm="1">
        <f t="array" ref="P1444">IF(AND(I1444&lt;&gt;0,I1444&lt;&gt;""),IF(D1444="","",IF(ISNUMBER(MATCH(SUBSTITUTE(D1444," ",""),SUBSTITUTE('Look Up Values'!$S$2:$S$120," ",""),0)),"","D&amp;R error")),"")</f>
        <v/>
      </c>
      <c r="Q1444" s="242" t="str" cm="1">
        <f t="array" ref="Q1444">IF(AND(I1444&lt;&gt;0,I1444&lt;&gt;""),IF(G1444="","",IF(ISNUMBER(MATCH(SUBSTITUTE(G1444," ",""),SUBSTITUTE('Look Up Values'!$I$2:$I$10," ",""),0)),"","State error")),"")</f>
        <v/>
      </c>
      <c r="R1444" s="260" t="str">
        <f t="shared" si="45"/>
        <v/>
      </c>
    </row>
    <row r="1445" spans="1:18" ht="15.75">
      <c r="A1445" s="250">
        <v>1438</v>
      </c>
      <c r="B1445" s="198"/>
      <c r="C1445" s="25"/>
      <c r="D1445" s="25"/>
      <c r="E1445" s="25"/>
      <c r="F1445" s="25"/>
      <c r="G1445" s="26"/>
      <c r="H1445" s="27"/>
      <c r="I1445" s="28"/>
      <c r="J1445" s="430"/>
      <c r="K1445" s="48"/>
      <c r="L1445" s="457" t="str">
        <f t="shared" si="44"/>
        <v/>
      </c>
      <c r="M1445" s="245" cm="1">
        <f t="array" ref="M1445">SUMPRODUCT(--(N1445:Q1445&lt;&gt;"")) + IF(TRIM(R1445)="",0,LEN(R1445)-LEN(SUBSTITUTE(R1445,",",""))+1)</f>
        <v>0</v>
      </c>
      <c r="N1445" s="242" t="str">
        <f>IF(AND(I1445&lt;&gt;0,I1445&lt;&gt;""),IF(TRIM(SUBSTITUTE(B1445,CHAR(160),""))="","",IF(ISNUMBER(MATCH(TRIM(SUBSTITUTE(B1445,CHAR(160),"")),'Look Up Values'!$B$2:$B$500,0)),"","Origin error")),"")</f>
        <v/>
      </c>
      <c r="O1445" s="242" t="str">
        <f>IF(AND(I1445&lt;&gt;0,I1445&lt;&gt;""),IF(C1445="","",IF(AND(ISNUMBER(--LEFT(C1445,FIND(" ",C1445&amp;" ")-1)),OR(LEN(LEFT(C1445,FIND(" ",C1445&amp;" ")-1))=6,LEN(LEFT(C1445,FIND(" ",C1445&amp;" ")-1))=7),OR(ISNUMBER(MATCH(LEFT(C1445,FIND(" ",C1445&amp;" ")-1),'Look Up Values'!$G$2:$G$1000,0)),ISNUMBER(MATCH(LEFT(C1445,FIND(" ",C1445&amp;" ")-1),'Look Up Values'!$AE$2:$AE$2000,0)))),"","EWC error")),"")</f>
        <v/>
      </c>
      <c r="P1445" s="242" t="str" cm="1">
        <f t="array" ref="P1445">IF(AND(I1445&lt;&gt;0,I1445&lt;&gt;""),IF(D1445="","",IF(ISNUMBER(MATCH(SUBSTITUTE(D1445," ",""),SUBSTITUTE('Look Up Values'!$S$2:$S$120," ",""),0)),"","D&amp;R error")),"")</f>
        <v/>
      </c>
      <c r="Q1445" s="242" t="str" cm="1">
        <f t="array" ref="Q1445">IF(AND(I1445&lt;&gt;0,I1445&lt;&gt;""),IF(G1445="","",IF(ISNUMBER(MATCH(SUBSTITUTE(G1445," ",""),SUBSTITUTE('Look Up Values'!$I$2:$I$10," ",""),0)),"","State error")),"")</f>
        <v/>
      </c>
      <c r="R1445" s="260" t="str">
        <f t="shared" si="45"/>
        <v/>
      </c>
    </row>
    <row r="1446" spans="1:18" ht="15.75">
      <c r="A1446" s="250">
        <v>1439</v>
      </c>
      <c r="B1446" s="198"/>
      <c r="C1446" s="25"/>
      <c r="D1446" s="25"/>
      <c r="E1446" s="25"/>
      <c r="F1446" s="25"/>
      <c r="G1446" s="26"/>
      <c r="H1446" s="27"/>
      <c r="I1446" s="28"/>
      <c r="J1446" s="430"/>
      <c r="K1446" s="48"/>
      <c r="L1446" s="457" t="str">
        <f t="shared" si="44"/>
        <v/>
      </c>
      <c r="M1446" s="245" cm="1">
        <f t="array" ref="M1446">SUMPRODUCT(--(N1446:Q1446&lt;&gt;"")) + IF(TRIM(R1446)="",0,LEN(R1446)-LEN(SUBSTITUTE(R1446,",",""))+1)</f>
        <v>0</v>
      </c>
      <c r="N1446" s="242" t="str">
        <f>IF(AND(I1446&lt;&gt;0,I1446&lt;&gt;""),IF(TRIM(SUBSTITUTE(B1446,CHAR(160),""))="","",IF(ISNUMBER(MATCH(TRIM(SUBSTITUTE(B1446,CHAR(160),"")),'Look Up Values'!$B$2:$B$500,0)),"","Origin error")),"")</f>
        <v/>
      </c>
      <c r="O1446" s="242" t="str">
        <f>IF(AND(I1446&lt;&gt;0,I1446&lt;&gt;""),IF(C1446="","",IF(AND(ISNUMBER(--LEFT(C1446,FIND(" ",C1446&amp;" ")-1)),OR(LEN(LEFT(C1446,FIND(" ",C1446&amp;" ")-1))=6,LEN(LEFT(C1446,FIND(" ",C1446&amp;" ")-1))=7),OR(ISNUMBER(MATCH(LEFT(C1446,FIND(" ",C1446&amp;" ")-1),'Look Up Values'!$G$2:$G$1000,0)),ISNUMBER(MATCH(LEFT(C1446,FIND(" ",C1446&amp;" ")-1),'Look Up Values'!$AE$2:$AE$2000,0)))),"","EWC error")),"")</f>
        <v/>
      </c>
      <c r="P1446" s="242" t="str" cm="1">
        <f t="array" ref="P1446">IF(AND(I1446&lt;&gt;0,I1446&lt;&gt;""),IF(D1446="","",IF(ISNUMBER(MATCH(SUBSTITUTE(D1446," ",""),SUBSTITUTE('Look Up Values'!$S$2:$S$120," ",""),0)),"","D&amp;R error")),"")</f>
        <v/>
      </c>
      <c r="Q1446" s="242" t="str" cm="1">
        <f t="array" ref="Q1446">IF(AND(I1446&lt;&gt;0,I1446&lt;&gt;""),IF(G1446="","",IF(ISNUMBER(MATCH(SUBSTITUTE(G1446," ",""),SUBSTITUTE('Look Up Values'!$I$2:$I$10," ",""),0)),"","State error")),"")</f>
        <v/>
      </c>
      <c r="R1446" s="260" t="str">
        <f t="shared" si="45"/>
        <v/>
      </c>
    </row>
    <row r="1447" spans="1:18" ht="15.75">
      <c r="A1447" s="250">
        <v>1440</v>
      </c>
      <c r="B1447" s="198"/>
      <c r="C1447" s="25"/>
      <c r="D1447" s="25"/>
      <c r="E1447" s="25"/>
      <c r="F1447" s="25"/>
      <c r="G1447" s="26"/>
      <c r="H1447" s="27"/>
      <c r="I1447" s="28"/>
      <c r="J1447" s="430"/>
      <c r="K1447" s="48"/>
      <c r="L1447" s="457" t="str">
        <f t="shared" si="44"/>
        <v/>
      </c>
      <c r="M1447" s="245" cm="1">
        <f t="array" ref="M1447">SUMPRODUCT(--(N1447:Q1447&lt;&gt;"")) + IF(TRIM(R1447)="",0,LEN(R1447)-LEN(SUBSTITUTE(R1447,",",""))+1)</f>
        <v>0</v>
      </c>
      <c r="N1447" s="242" t="str">
        <f>IF(AND(I1447&lt;&gt;0,I1447&lt;&gt;""),IF(TRIM(SUBSTITUTE(B1447,CHAR(160),""))="","",IF(ISNUMBER(MATCH(TRIM(SUBSTITUTE(B1447,CHAR(160),"")),'Look Up Values'!$B$2:$B$500,0)),"","Origin error")),"")</f>
        <v/>
      </c>
      <c r="O1447" s="242" t="str">
        <f>IF(AND(I1447&lt;&gt;0,I1447&lt;&gt;""),IF(C1447="","",IF(AND(ISNUMBER(--LEFT(C1447,FIND(" ",C1447&amp;" ")-1)),OR(LEN(LEFT(C1447,FIND(" ",C1447&amp;" ")-1))=6,LEN(LEFT(C1447,FIND(" ",C1447&amp;" ")-1))=7),OR(ISNUMBER(MATCH(LEFT(C1447,FIND(" ",C1447&amp;" ")-1),'Look Up Values'!$G$2:$G$1000,0)),ISNUMBER(MATCH(LEFT(C1447,FIND(" ",C1447&amp;" ")-1),'Look Up Values'!$AE$2:$AE$2000,0)))),"","EWC error")),"")</f>
        <v/>
      </c>
      <c r="P1447" s="242" t="str" cm="1">
        <f t="array" ref="P1447">IF(AND(I1447&lt;&gt;0,I1447&lt;&gt;""),IF(D1447="","",IF(ISNUMBER(MATCH(SUBSTITUTE(D1447," ",""),SUBSTITUTE('Look Up Values'!$S$2:$S$120," ",""),0)),"","D&amp;R error")),"")</f>
        <v/>
      </c>
      <c r="Q1447" s="242" t="str" cm="1">
        <f t="array" ref="Q1447">IF(AND(I1447&lt;&gt;0,I1447&lt;&gt;""),IF(G1447="","",IF(ISNUMBER(MATCH(SUBSTITUTE(G1447," ",""),SUBSTITUTE('Look Up Values'!$I$2:$I$10," ",""),0)),"","State error")),"")</f>
        <v/>
      </c>
      <c r="R1447" s="260" t="str">
        <f t="shared" si="45"/>
        <v/>
      </c>
    </row>
    <row r="1448" spans="1:18" ht="15.75">
      <c r="A1448" s="250">
        <v>1441</v>
      </c>
      <c r="B1448" s="198"/>
      <c r="C1448" s="25"/>
      <c r="D1448" s="25"/>
      <c r="E1448" s="25"/>
      <c r="F1448" s="25"/>
      <c r="G1448" s="26"/>
      <c r="H1448" s="27"/>
      <c r="I1448" s="28"/>
      <c r="J1448" s="430"/>
      <c r="K1448" s="48"/>
      <c r="L1448" s="457" t="str">
        <f t="shared" si="44"/>
        <v/>
      </c>
      <c r="M1448" s="245" cm="1">
        <f t="array" ref="M1448">SUMPRODUCT(--(N1448:Q1448&lt;&gt;"")) + IF(TRIM(R1448)="",0,LEN(R1448)-LEN(SUBSTITUTE(R1448,",",""))+1)</f>
        <v>0</v>
      </c>
      <c r="N1448" s="242" t="str">
        <f>IF(AND(I1448&lt;&gt;0,I1448&lt;&gt;""),IF(TRIM(SUBSTITUTE(B1448,CHAR(160),""))="","",IF(ISNUMBER(MATCH(TRIM(SUBSTITUTE(B1448,CHAR(160),"")),'Look Up Values'!$B$2:$B$500,0)),"","Origin error")),"")</f>
        <v/>
      </c>
      <c r="O1448" s="242" t="str">
        <f>IF(AND(I1448&lt;&gt;0,I1448&lt;&gt;""),IF(C1448="","",IF(AND(ISNUMBER(--LEFT(C1448,FIND(" ",C1448&amp;" ")-1)),OR(LEN(LEFT(C1448,FIND(" ",C1448&amp;" ")-1))=6,LEN(LEFT(C1448,FIND(" ",C1448&amp;" ")-1))=7),OR(ISNUMBER(MATCH(LEFT(C1448,FIND(" ",C1448&amp;" ")-1),'Look Up Values'!$G$2:$G$1000,0)),ISNUMBER(MATCH(LEFT(C1448,FIND(" ",C1448&amp;" ")-1),'Look Up Values'!$AE$2:$AE$2000,0)))),"","EWC error")),"")</f>
        <v/>
      </c>
      <c r="P1448" s="242" t="str" cm="1">
        <f t="array" ref="P1448">IF(AND(I1448&lt;&gt;0,I1448&lt;&gt;""),IF(D1448="","",IF(ISNUMBER(MATCH(SUBSTITUTE(D1448," ",""),SUBSTITUTE('Look Up Values'!$S$2:$S$120," ",""),0)),"","D&amp;R error")),"")</f>
        <v/>
      </c>
      <c r="Q1448" s="242" t="str" cm="1">
        <f t="array" ref="Q1448">IF(AND(I1448&lt;&gt;0,I1448&lt;&gt;""),IF(G1448="","",IF(ISNUMBER(MATCH(SUBSTITUTE(G1448," ",""),SUBSTITUTE('Look Up Values'!$I$2:$I$10," ",""),0)),"","State error")),"")</f>
        <v/>
      </c>
      <c r="R1448" s="260" t="str">
        <f t="shared" si="45"/>
        <v/>
      </c>
    </row>
    <row r="1449" spans="1:18" ht="15.75">
      <c r="A1449" s="250">
        <v>1442</v>
      </c>
      <c r="B1449" s="198"/>
      <c r="C1449" s="25"/>
      <c r="D1449" s="25"/>
      <c r="E1449" s="25"/>
      <c r="F1449" s="25"/>
      <c r="G1449" s="26"/>
      <c r="H1449" s="27"/>
      <c r="I1449" s="28"/>
      <c r="J1449" s="430"/>
      <c r="K1449" s="48"/>
      <c r="L1449" s="457" t="str">
        <f t="shared" si="44"/>
        <v/>
      </c>
      <c r="M1449" s="245" cm="1">
        <f t="array" ref="M1449">SUMPRODUCT(--(N1449:Q1449&lt;&gt;"")) + IF(TRIM(R1449)="",0,LEN(R1449)-LEN(SUBSTITUTE(R1449,",",""))+1)</f>
        <v>0</v>
      </c>
      <c r="N1449" s="242" t="str">
        <f>IF(AND(I1449&lt;&gt;0,I1449&lt;&gt;""),IF(TRIM(SUBSTITUTE(B1449,CHAR(160),""))="","",IF(ISNUMBER(MATCH(TRIM(SUBSTITUTE(B1449,CHAR(160),"")),'Look Up Values'!$B$2:$B$500,0)),"","Origin error")),"")</f>
        <v/>
      </c>
      <c r="O1449" s="242" t="str">
        <f>IF(AND(I1449&lt;&gt;0,I1449&lt;&gt;""),IF(C1449="","",IF(AND(ISNUMBER(--LEFT(C1449,FIND(" ",C1449&amp;" ")-1)),OR(LEN(LEFT(C1449,FIND(" ",C1449&amp;" ")-1))=6,LEN(LEFT(C1449,FIND(" ",C1449&amp;" ")-1))=7),OR(ISNUMBER(MATCH(LEFT(C1449,FIND(" ",C1449&amp;" ")-1),'Look Up Values'!$G$2:$G$1000,0)),ISNUMBER(MATCH(LEFT(C1449,FIND(" ",C1449&amp;" ")-1),'Look Up Values'!$AE$2:$AE$2000,0)))),"","EWC error")),"")</f>
        <v/>
      </c>
      <c r="P1449" s="242" t="str" cm="1">
        <f t="array" ref="P1449">IF(AND(I1449&lt;&gt;0,I1449&lt;&gt;""),IF(D1449="","",IF(ISNUMBER(MATCH(SUBSTITUTE(D1449," ",""),SUBSTITUTE('Look Up Values'!$S$2:$S$120," ",""),0)),"","D&amp;R error")),"")</f>
        <v/>
      </c>
      <c r="Q1449" s="242" t="str" cm="1">
        <f t="array" ref="Q1449">IF(AND(I1449&lt;&gt;0,I1449&lt;&gt;""),IF(G1449="","",IF(ISNUMBER(MATCH(SUBSTITUTE(G1449," ",""),SUBSTITUTE('Look Up Values'!$I$2:$I$10," ",""),0)),"","State error")),"")</f>
        <v/>
      </c>
      <c r="R1449" s="260" t="str">
        <f t="shared" si="45"/>
        <v/>
      </c>
    </row>
    <row r="1450" spans="1:18" ht="15.75">
      <c r="A1450" s="250">
        <v>1443</v>
      </c>
      <c r="B1450" s="198"/>
      <c r="C1450" s="25"/>
      <c r="D1450" s="25"/>
      <c r="E1450" s="25"/>
      <c r="F1450" s="25"/>
      <c r="G1450" s="26"/>
      <c r="H1450" s="27"/>
      <c r="I1450" s="28"/>
      <c r="J1450" s="430"/>
      <c r="K1450" s="48"/>
      <c r="L1450" s="457" t="str">
        <f t="shared" si="44"/>
        <v/>
      </c>
      <c r="M1450" s="245" cm="1">
        <f t="array" ref="M1450">SUMPRODUCT(--(N1450:Q1450&lt;&gt;"")) + IF(TRIM(R1450)="",0,LEN(R1450)-LEN(SUBSTITUTE(R1450,",",""))+1)</f>
        <v>0</v>
      </c>
      <c r="N1450" s="242" t="str">
        <f>IF(AND(I1450&lt;&gt;0,I1450&lt;&gt;""),IF(TRIM(SUBSTITUTE(B1450,CHAR(160),""))="","",IF(ISNUMBER(MATCH(TRIM(SUBSTITUTE(B1450,CHAR(160),"")),'Look Up Values'!$B$2:$B$500,0)),"","Origin error")),"")</f>
        <v/>
      </c>
      <c r="O1450" s="242" t="str">
        <f>IF(AND(I1450&lt;&gt;0,I1450&lt;&gt;""),IF(C1450="","",IF(AND(ISNUMBER(--LEFT(C1450,FIND(" ",C1450&amp;" ")-1)),OR(LEN(LEFT(C1450,FIND(" ",C1450&amp;" ")-1))=6,LEN(LEFT(C1450,FIND(" ",C1450&amp;" ")-1))=7),OR(ISNUMBER(MATCH(LEFT(C1450,FIND(" ",C1450&amp;" ")-1),'Look Up Values'!$G$2:$G$1000,0)),ISNUMBER(MATCH(LEFT(C1450,FIND(" ",C1450&amp;" ")-1),'Look Up Values'!$AE$2:$AE$2000,0)))),"","EWC error")),"")</f>
        <v/>
      </c>
      <c r="P1450" s="242" t="str" cm="1">
        <f t="array" ref="P1450">IF(AND(I1450&lt;&gt;0,I1450&lt;&gt;""),IF(D1450="","",IF(ISNUMBER(MATCH(SUBSTITUTE(D1450," ",""),SUBSTITUTE('Look Up Values'!$S$2:$S$120," ",""),0)),"","D&amp;R error")),"")</f>
        <v/>
      </c>
      <c r="Q1450" s="242" t="str" cm="1">
        <f t="array" ref="Q1450">IF(AND(I1450&lt;&gt;0,I1450&lt;&gt;""),IF(G1450="","",IF(ISNUMBER(MATCH(SUBSTITUTE(G1450," ",""),SUBSTITUTE('Look Up Values'!$I$2:$I$10," ",""),0)),"","State error")),"")</f>
        <v/>
      </c>
      <c r="R1450" s="260" t="str">
        <f t="shared" si="45"/>
        <v/>
      </c>
    </row>
    <row r="1451" spans="1:18" ht="15.75">
      <c r="A1451" s="250">
        <v>1444</v>
      </c>
      <c r="B1451" s="198"/>
      <c r="C1451" s="25"/>
      <c r="D1451" s="25"/>
      <c r="E1451" s="25"/>
      <c r="F1451" s="25"/>
      <c r="G1451" s="26"/>
      <c r="H1451" s="27"/>
      <c r="I1451" s="28"/>
      <c r="J1451" s="430"/>
      <c r="K1451" s="48"/>
      <c r="L1451" s="457" t="str">
        <f t="shared" si="44"/>
        <v/>
      </c>
      <c r="M1451" s="245" cm="1">
        <f t="array" ref="M1451">SUMPRODUCT(--(N1451:Q1451&lt;&gt;"")) + IF(TRIM(R1451)="",0,LEN(R1451)-LEN(SUBSTITUTE(R1451,",",""))+1)</f>
        <v>0</v>
      </c>
      <c r="N1451" s="242" t="str">
        <f>IF(AND(I1451&lt;&gt;0,I1451&lt;&gt;""),IF(TRIM(SUBSTITUTE(B1451,CHAR(160),""))="","",IF(ISNUMBER(MATCH(TRIM(SUBSTITUTE(B1451,CHAR(160),"")),'Look Up Values'!$B$2:$B$500,0)),"","Origin error")),"")</f>
        <v/>
      </c>
      <c r="O1451" s="242" t="str">
        <f>IF(AND(I1451&lt;&gt;0,I1451&lt;&gt;""),IF(C1451="","",IF(AND(ISNUMBER(--LEFT(C1451,FIND(" ",C1451&amp;" ")-1)),OR(LEN(LEFT(C1451,FIND(" ",C1451&amp;" ")-1))=6,LEN(LEFT(C1451,FIND(" ",C1451&amp;" ")-1))=7),OR(ISNUMBER(MATCH(LEFT(C1451,FIND(" ",C1451&amp;" ")-1),'Look Up Values'!$G$2:$G$1000,0)),ISNUMBER(MATCH(LEFT(C1451,FIND(" ",C1451&amp;" ")-1),'Look Up Values'!$AE$2:$AE$2000,0)))),"","EWC error")),"")</f>
        <v/>
      </c>
      <c r="P1451" s="242" t="str" cm="1">
        <f t="array" ref="P1451">IF(AND(I1451&lt;&gt;0,I1451&lt;&gt;""),IF(D1451="","",IF(ISNUMBER(MATCH(SUBSTITUTE(D1451," ",""),SUBSTITUTE('Look Up Values'!$S$2:$S$120," ",""),0)),"","D&amp;R error")),"")</f>
        <v/>
      </c>
      <c r="Q1451" s="242" t="str" cm="1">
        <f t="array" ref="Q1451">IF(AND(I1451&lt;&gt;0,I1451&lt;&gt;""),IF(G1451="","",IF(ISNUMBER(MATCH(SUBSTITUTE(G1451," ",""),SUBSTITUTE('Look Up Values'!$I$2:$I$10," ",""),0)),"","State error")),"")</f>
        <v/>
      </c>
      <c r="R1451" s="260" t="str">
        <f t="shared" si="45"/>
        <v/>
      </c>
    </row>
    <row r="1452" spans="1:18" ht="15.75">
      <c r="A1452" s="250">
        <v>1445</v>
      </c>
      <c r="B1452" s="198"/>
      <c r="C1452" s="25"/>
      <c r="D1452" s="25"/>
      <c r="E1452" s="25"/>
      <c r="F1452" s="25"/>
      <c r="G1452" s="26"/>
      <c r="H1452" s="27"/>
      <c r="I1452" s="28"/>
      <c r="J1452" s="430"/>
      <c r="K1452" s="48"/>
      <c r="L1452" s="457" t="str">
        <f t="shared" si="44"/>
        <v/>
      </c>
      <c r="M1452" s="245" cm="1">
        <f t="array" ref="M1452">SUMPRODUCT(--(N1452:Q1452&lt;&gt;"")) + IF(TRIM(R1452)="",0,LEN(R1452)-LEN(SUBSTITUTE(R1452,",",""))+1)</f>
        <v>0</v>
      </c>
      <c r="N1452" s="242" t="str">
        <f>IF(AND(I1452&lt;&gt;0,I1452&lt;&gt;""),IF(TRIM(SUBSTITUTE(B1452,CHAR(160),""))="","",IF(ISNUMBER(MATCH(TRIM(SUBSTITUTE(B1452,CHAR(160),"")),'Look Up Values'!$B$2:$B$500,0)),"","Origin error")),"")</f>
        <v/>
      </c>
      <c r="O1452" s="242" t="str">
        <f>IF(AND(I1452&lt;&gt;0,I1452&lt;&gt;""),IF(C1452="","",IF(AND(ISNUMBER(--LEFT(C1452,FIND(" ",C1452&amp;" ")-1)),OR(LEN(LEFT(C1452,FIND(" ",C1452&amp;" ")-1))=6,LEN(LEFT(C1452,FIND(" ",C1452&amp;" ")-1))=7),OR(ISNUMBER(MATCH(LEFT(C1452,FIND(" ",C1452&amp;" ")-1),'Look Up Values'!$G$2:$G$1000,0)),ISNUMBER(MATCH(LEFT(C1452,FIND(" ",C1452&amp;" ")-1),'Look Up Values'!$AE$2:$AE$2000,0)))),"","EWC error")),"")</f>
        <v/>
      </c>
      <c r="P1452" s="242" t="str" cm="1">
        <f t="array" ref="P1452">IF(AND(I1452&lt;&gt;0,I1452&lt;&gt;""),IF(D1452="","",IF(ISNUMBER(MATCH(SUBSTITUTE(D1452," ",""),SUBSTITUTE('Look Up Values'!$S$2:$S$120," ",""),0)),"","D&amp;R error")),"")</f>
        <v/>
      </c>
      <c r="Q1452" s="242" t="str" cm="1">
        <f t="array" ref="Q1452">IF(AND(I1452&lt;&gt;0,I1452&lt;&gt;""),IF(G1452="","",IF(ISNUMBER(MATCH(SUBSTITUTE(G1452," ",""),SUBSTITUTE('Look Up Values'!$I$2:$I$10," ",""),0)),"","State error")),"")</f>
        <v/>
      </c>
      <c r="R1452" s="260" t="str">
        <f t="shared" si="45"/>
        <v/>
      </c>
    </row>
    <row r="1453" spans="1:18" ht="15.75">
      <c r="A1453" s="250">
        <v>1446</v>
      </c>
      <c r="B1453" s="198"/>
      <c r="C1453" s="25"/>
      <c r="D1453" s="25"/>
      <c r="E1453" s="25"/>
      <c r="F1453" s="25"/>
      <c r="G1453" s="26"/>
      <c r="H1453" s="27"/>
      <c r="I1453" s="28"/>
      <c r="J1453" s="430"/>
      <c r="K1453" s="48"/>
      <c r="L1453" s="457" t="str">
        <f t="shared" si="44"/>
        <v/>
      </c>
      <c r="M1453" s="245" cm="1">
        <f t="array" ref="M1453">SUMPRODUCT(--(N1453:Q1453&lt;&gt;"")) + IF(TRIM(R1453)="",0,LEN(R1453)-LEN(SUBSTITUTE(R1453,",",""))+1)</f>
        <v>0</v>
      </c>
      <c r="N1453" s="242" t="str">
        <f>IF(AND(I1453&lt;&gt;0,I1453&lt;&gt;""),IF(TRIM(SUBSTITUTE(B1453,CHAR(160),""))="","",IF(ISNUMBER(MATCH(TRIM(SUBSTITUTE(B1453,CHAR(160),"")),'Look Up Values'!$B$2:$B$500,0)),"","Origin error")),"")</f>
        <v/>
      </c>
      <c r="O1453" s="242" t="str">
        <f>IF(AND(I1453&lt;&gt;0,I1453&lt;&gt;""),IF(C1453="","",IF(AND(ISNUMBER(--LEFT(C1453,FIND(" ",C1453&amp;" ")-1)),OR(LEN(LEFT(C1453,FIND(" ",C1453&amp;" ")-1))=6,LEN(LEFT(C1453,FIND(" ",C1453&amp;" ")-1))=7),OR(ISNUMBER(MATCH(LEFT(C1453,FIND(" ",C1453&amp;" ")-1),'Look Up Values'!$G$2:$G$1000,0)),ISNUMBER(MATCH(LEFT(C1453,FIND(" ",C1453&amp;" ")-1),'Look Up Values'!$AE$2:$AE$2000,0)))),"","EWC error")),"")</f>
        <v/>
      </c>
      <c r="P1453" s="242" t="str" cm="1">
        <f t="array" ref="P1453">IF(AND(I1453&lt;&gt;0,I1453&lt;&gt;""),IF(D1453="","",IF(ISNUMBER(MATCH(SUBSTITUTE(D1453," ",""),SUBSTITUTE('Look Up Values'!$S$2:$S$120," ",""),0)),"","D&amp;R error")),"")</f>
        <v/>
      </c>
      <c r="Q1453" s="242" t="str" cm="1">
        <f t="array" ref="Q1453">IF(AND(I1453&lt;&gt;0,I1453&lt;&gt;""),IF(G1453="","",IF(ISNUMBER(MATCH(SUBSTITUTE(G1453," ",""),SUBSTITUTE('Look Up Values'!$I$2:$I$10," ",""),0)),"","State error")),"")</f>
        <v/>
      </c>
      <c r="R1453" s="260" t="str">
        <f t="shared" si="45"/>
        <v/>
      </c>
    </row>
    <row r="1454" spans="1:18" ht="15.75">
      <c r="A1454" s="250">
        <v>1447</v>
      </c>
      <c r="B1454" s="198"/>
      <c r="C1454" s="25"/>
      <c r="D1454" s="25"/>
      <c r="E1454" s="25"/>
      <c r="F1454" s="25"/>
      <c r="G1454" s="26"/>
      <c r="H1454" s="27"/>
      <c r="I1454" s="28"/>
      <c r="J1454" s="430"/>
      <c r="K1454" s="48"/>
      <c r="L1454" s="457" t="str">
        <f t="shared" si="44"/>
        <v/>
      </c>
      <c r="M1454" s="245" cm="1">
        <f t="array" ref="M1454">SUMPRODUCT(--(N1454:Q1454&lt;&gt;"")) + IF(TRIM(R1454)="",0,LEN(R1454)-LEN(SUBSTITUTE(R1454,",",""))+1)</f>
        <v>0</v>
      </c>
      <c r="N1454" s="242" t="str">
        <f>IF(AND(I1454&lt;&gt;0,I1454&lt;&gt;""),IF(TRIM(SUBSTITUTE(B1454,CHAR(160),""))="","",IF(ISNUMBER(MATCH(TRIM(SUBSTITUTE(B1454,CHAR(160),"")),'Look Up Values'!$B$2:$B$500,0)),"","Origin error")),"")</f>
        <v/>
      </c>
      <c r="O1454" s="242" t="str">
        <f>IF(AND(I1454&lt;&gt;0,I1454&lt;&gt;""),IF(C1454="","",IF(AND(ISNUMBER(--LEFT(C1454,FIND(" ",C1454&amp;" ")-1)),OR(LEN(LEFT(C1454,FIND(" ",C1454&amp;" ")-1))=6,LEN(LEFT(C1454,FIND(" ",C1454&amp;" ")-1))=7),OR(ISNUMBER(MATCH(LEFT(C1454,FIND(" ",C1454&amp;" ")-1),'Look Up Values'!$G$2:$G$1000,0)),ISNUMBER(MATCH(LEFT(C1454,FIND(" ",C1454&amp;" ")-1),'Look Up Values'!$AE$2:$AE$2000,0)))),"","EWC error")),"")</f>
        <v/>
      </c>
      <c r="P1454" s="242" t="str" cm="1">
        <f t="array" ref="P1454">IF(AND(I1454&lt;&gt;0,I1454&lt;&gt;""),IF(D1454="","",IF(ISNUMBER(MATCH(SUBSTITUTE(D1454," ",""),SUBSTITUTE('Look Up Values'!$S$2:$S$120," ",""),0)),"","D&amp;R error")),"")</f>
        <v/>
      </c>
      <c r="Q1454" s="242" t="str" cm="1">
        <f t="array" ref="Q1454">IF(AND(I1454&lt;&gt;0,I1454&lt;&gt;""),IF(G1454="","",IF(ISNUMBER(MATCH(SUBSTITUTE(G1454," ",""),SUBSTITUTE('Look Up Values'!$I$2:$I$10," ",""),0)),"","State error")),"")</f>
        <v/>
      </c>
      <c r="R1454" s="260" t="str">
        <f t="shared" si="45"/>
        <v/>
      </c>
    </row>
    <row r="1455" spans="1:18" ht="15.75">
      <c r="A1455" s="250">
        <v>1448</v>
      </c>
      <c r="B1455" s="198"/>
      <c r="C1455" s="25"/>
      <c r="D1455" s="25"/>
      <c r="E1455" s="25"/>
      <c r="F1455" s="25"/>
      <c r="G1455" s="26"/>
      <c r="H1455" s="27"/>
      <c r="I1455" s="28"/>
      <c r="J1455" s="430"/>
      <c r="K1455" s="48"/>
      <c r="L1455" s="457" t="str">
        <f t="shared" si="44"/>
        <v/>
      </c>
      <c r="M1455" s="245" cm="1">
        <f t="array" ref="M1455">SUMPRODUCT(--(N1455:Q1455&lt;&gt;"")) + IF(TRIM(R1455)="",0,LEN(R1455)-LEN(SUBSTITUTE(R1455,",",""))+1)</f>
        <v>0</v>
      </c>
      <c r="N1455" s="242" t="str">
        <f>IF(AND(I1455&lt;&gt;0,I1455&lt;&gt;""),IF(TRIM(SUBSTITUTE(B1455,CHAR(160),""))="","",IF(ISNUMBER(MATCH(TRIM(SUBSTITUTE(B1455,CHAR(160),"")),'Look Up Values'!$B$2:$B$500,0)),"","Origin error")),"")</f>
        <v/>
      </c>
      <c r="O1455" s="242" t="str">
        <f>IF(AND(I1455&lt;&gt;0,I1455&lt;&gt;""),IF(C1455="","",IF(AND(ISNUMBER(--LEFT(C1455,FIND(" ",C1455&amp;" ")-1)),OR(LEN(LEFT(C1455,FIND(" ",C1455&amp;" ")-1))=6,LEN(LEFT(C1455,FIND(" ",C1455&amp;" ")-1))=7),OR(ISNUMBER(MATCH(LEFT(C1455,FIND(" ",C1455&amp;" ")-1),'Look Up Values'!$G$2:$G$1000,0)),ISNUMBER(MATCH(LEFT(C1455,FIND(" ",C1455&amp;" ")-1),'Look Up Values'!$AE$2:$AE$2000,0)))),"","EWC error")),"")</f>
        <v/>
      </c>
      <c r="P1455" s="242" t="str" cm="1">
        <f t="array" ref="P1455">IF(AND(I1455&lt;&gt;0,I1455&lt;&gt;""),IF(D1455="","",IF(ISNUMBER(MATCH(SUBSTITUTE(D1455," ",""),SUBSTITUTE('Look Up Values'!$S$2:$S$120," ",""),0)),"","D&amp;R error")),"")</f>
        <v/>
      </c>
      <c r="Q1455" s="242" t="str" cm="1">
        <f t="array" ref="Q1455">IF(AND(I1455&lt;&gt;0,I1455&lt;&gt;""),IF(G1455="","",IF(ISNUMBER(MATCH(SUBSTITUTE(G1455," ",""),SUBSTITUTE('Look Up Values'!$I$2:$I$10," ",""),0)),"","State error")),"")</f>
        <v/>
      </c>
      <c r="R1455" s="260" t="str">
        <f t="shared" si="45"/>
        <v/>
      </c>
    </row>
    <row r="1456" spans="1:18" ht="15.75">
      <c r="A1456" s="250">
        <v>1449</v>
      </c>
      <c r="B1456" s="198"/>
      <c r="C1456" s="25"/>
      <c r="D1456" s="25"/>
      <c r="E1456" s="25"/>
      <c r="F1456" s="25"/>
      <c r="G1456" s="26"/>
      <c r="H1456" s="27"/>
      <c r="I1456" s="28"/>
      <c r="J1456" s="430"/>
      <c r="K1456" s="48"/>
      <c r="L1456" s="457" t="str">
        <f t="shared" si="44"/>
        <v/>
      </c>
      <c r="M1456" s="245" cm="1">
        <f t="array" ref="M1456">SUMPRODUCT(--(N1456:Q1456&lt;&gt;"")) + IF(TRIM(R1456)="",0,LEN(R1456)-LEN(SUBSTITUTE(R1456,",",""))+1)</f>
        <v>0</v>
      </c>
      <c r="N1456" s="242" t="str">
        <f>IF(AND(I1456&lt;&gt;0,I1456&lt;&gt;""),IF(TRIM(SUBSTITUTE(B1456,CHAR(160),""))="","",IF(ISNUMBER(MATCH(TRIM(SUBSTITUTE(B1456,CHAR(160),"")),'Look Up Values'!$B$2:$B$500,0)),"","Origin error")),"")</f>
        <v/>
      </c>
      <c r="O1456" s="242" t="str">
        <f>IF(AND(I1456&lt;&gt;0,I1456&lt;&gt;""),IF(C1456="","",IF(AND(ISNUMBER(--LEFT(C1456,FIND(" ",C1456&amp;" ")-1)),OR(LEN(LEFT(C1456,FIND(" ",C1456&amp;" ")-1))=6,LEN(LEFT(C1456,FIND(" ",C1456&amp;" ")-1))=7),OR(ISNUMBER(MATCH(LEFT(C1456,FIND(" ",C1456&amp;" ")-1),'Look Up Values'!$G$2:$G$1000,0)),ISNUMBER(MATCH(LEFT(C1456,FIND(" ",C1456&amp;" ")-1),'Look Up Values'!$AE$2:$AE$2000,0)))),"","EWC error")),"")</f>
        <v/>
      </c>
      <c r="P1456" s="242" t="str" cm="1">
        <f t="array" ref="P1456">IF(AND(I1456&lt;&gt;0,I1456&lt;&gt;""),IF(D1456="","",IF(ISNUMBER(MATCH(SUBSTITUTE(D1456," ",""),SUBSTITUTE('Look Up Values'!$S$2:$S$120," ",""),0)),"","D&amp;R error")),"")</f>
        <v/>
      </c>
      <c r="Q1456" s="242" t="str" cm="1">
        <f t="array" ref="Q1456">IF(AND(I1456&lt;&gt;0,I1456&lt;&gt;""),IF(G1456="","",IF(ISNUMBER(MATCH(SUBSTITUTE(G1456," ",""),SUBSTITUTE('Look Up Values'!$I$2:$I$10," ",""),0)),"","State error")),"")</f>
        <v/>
      </c>
      <c r="R1456" s="260" t="str">
        <f t="shared" si="45"/>
        <v/>
      </c>
    </row>
    <row r="1457" spans="1:18" ht="15.75">
      <c r="A1457" s="250">
        <v>1450</v>
      </c>
      <c r="B1457" s="198"/>
      <c r="C1457" s="25"/>
      <c r="D1457" s="25"/>
      <c r="E1457" s="25"/>
      <c r="F1457" s="25"/>
      <c r="G1457" s="26"/>
      <c r="H1457" s="27"/>
      <c r="I1457" s="28"/>
      <c r="J1457" s="430"/>
      <c r="K1457" s="48"/>
      <c r="L1457" s="457" t="str">
        <f t="shared" si="44"/>
        <v/>
      </c>
      <c r="M1457" s="245" cm="1">
        <f t="array" ref="M1457">SUMPRODUCT(--(N1457:Q1457&lt;&gt;"")) + IF(TRIM(R1457)="",0,LEN(R1457)-LEN(SUBSTITUTE(R1457,",",""))+1)</f>
        <v>0</v>
      </c>
      <c r="N1457" s="242" t="str">
        <f>IF(AND(I1457&lt;&gt;0,I1457&lt;&gt;""),IF(TRIM(SUBSTITUTE(B1457,CHAR(160),""))="","",IF(ISNUMBER(MATCH(TRIM(SUBSTITUTE(B1457,CHAR(160),"")),'Look Up Values'!$B$2:$B$500,0)),"","Origin error")),"")</f>
        <v/>
      </c>
      <c r="O1457" s="242" t="str">
        <f>IF(AND(I1457&lt;&gt;0,I1457&lt;&gt;""),IF(C1457="","",IF(AND(ISNUMBER(--LEFT(C1457,FIND(" ",C1457&amp;" ")-1)),OR(LEN(LEFT(C1457,FIND(" ",C1457&amp;" ")-1))=6,LEN(LEFT(C1457,FIND(" ",C1457&amp;" ")-1))=7),OR(ISNUMBER(MATCH(LEFT(C1457,FIND(" ",C1457&amp;" ")-1),'Look Up Values'!$G$2:$G$1000,0)),ISNUMBER(MATCH(LEFT(C1457,FIND(" ",C1457&amp;" ")-1),'Look Up Values'!$AE$2:$AE$2000,0)))),"","EWC error")),"")</f>
        <v/>
      </c>
      <c r="P1457" s="242" t="str" cm="1">
        <f t="array" ref="P1457">IF(AND(I1457&lt;&gt;0,I1457&lt;&gt;""),IF(D1457="","",IF(ISNUMBER(MATCH(SUBSTITUTE(D1457," ",""),SUBSTITUTE('Look Up Values'!$S$2:$S$120," ",""),0)),"","D&amp;R error")),"")</f>
        <v/>
      </c>
      <c r="Q1457" s="242" t="str" cm="1">
        <f t="array" ref="Q1457">IF(AND(I1457&lt;&gt;0,I1457&lt;&gt;""),IF(G1457="","",IF(ISNUMBER(MATCH(SUBSTITUTE(G1457," ",""),SUBSTITUTE('Look Up Values'!$I$2:$I$10," ",""),0)),"","State error")),"")</f>
        <v/>
      </c>
      <c r="R1457" s="260" t="str">
        <f t="shared" si="45"/>
        <v/>
      </c>
    </row>
    <row r="1458" spans="1:18" ht="15.75">
      <c r="A1458" s="250">
        <v>1451</v>
      </c>
      <c r="B1458" s="198"/>
      <c r="C1458" s="25"/>
      <c r="D1458" s="25"/>
      <c r="E1458" s="25"/>
      <c r="F1458" s="25"/>
      <c r="G1458" s="26"/>
      <c r="H1458" s="27"/>
      <c r="I1458" s="28"/>
      <c r="J1458" s="430"/>
      <c r="K1458" s="48"/>
      <c r="L1458" s="457" t="str">
        <f t="shared" si="44"/>
        <v/>
      </c>
      <c r="M1458" s="245" cm="1">
        <f t="array" ref="M1458">SUMPRODUCT(--(N1458:Q1458&lt;&gt;"")) + IF(TRIM(R1458)="",0,LEN(R1458)-LEN(SUBSTITUTE(R1458,",",""))+1)</f>
        <v>0</v>
      </c>
      <c r="N1458" s="242" t="str">
        <f>IF(AND(I1458&lt;&gt;0,I1458&lt;&gt;""),IF(TRIM(SUBSTITUTE(B1458,CHAR(160),""))="","",IF(ISNUMBER(MATCH(TRIM(SUBSTITUTE(B1458,CHAR(160),"")),'Look Up Values'!$B$2:$B$500,0)),"","Origin error")),"")</f>
        <v/>
      </c>
      <c r="O1458" s="242" t="str">
        <f>IF(AND(I1458&lt;&gt;0,I1458&lt;&gt;""),IF(C1458="","",IF(AND(ISNUMBER(--LEFT(C1458,FIND(" ",C1458&amp;" ")-1)),OR(LEN(LEFT(C1458,FIND(" ",C1458&amp;" ")-1))=6,LEN(LEFT(C1458,FIND(" ",C1458&amp;" ")-1))=7),OR(ISNUMBER(MATCH(LEFT(C1458,FIND(" ",C1458&amp;" ")-1),'Look Up Values'!$G$2:$G$1000,0)),ISNUMBER(MATCH(LEFT(C1458,FIND(" ",C1458&amp;" ")-1),'Look Up Values'!$AE$2:$AE$2000,0)))),"","EWC error")),"")</f>
        <v/>
      </c>
      <c r="P1458" s="242" t="str" cm="1">
        <f t="array" ref="P1458">IF(AND(I1458&lt;&gt;0,I1458&lt;&gt;""),IF(D1458="","",IF(ISNUMBER(MATCH(SUBSTITUTE(D1458," ",""),SUBSTITUTE('Look Up Values'!$S$2:$S$120," ",""),0)),"","D&amp;R error")),"")</f>
        <v/>
      </c>
      <c r="Q1458" s="242" t="str" cm="1">
        <f t="array" ref="Q1458">IF(AND(I1458&lt;&gt;0,I1458&lt;&gt;""),IF(G1458="","",IF(ISNUMBER(MATCH(SUBSTITUTE(G1458," ",""),SUBSTITUTE('Look Up Values'!$I$2:$I$10," ",""),0)),"","State error")),"")</f>
        <v/>
      </c>
      <c r="R1458" s="260" t="str">
        <f t="shared" si="45"/>
        <v/>
      </c>
    </row>
    <row r="1459" spans="1:18" ht="15.75">
      <c r="A1459" s="250">
        <v>1452</v>
      </c>
      <c r="B1459" s="198"/>
      <c r="C1459" s="25"/>
      <c r="D1459" s="25"/>
      <c r="E1459" s="25"/>
      <c r="F1459" s="25"/>
      <c r="G1459" s="26"/>
      <c r="H1459" s="27"/>
      <c r="I1459" s="28"/>
      <c r="J1459" s="430"/>
      <c r="K1459" s="48"/>
      <c r="L1459" s="457" t="str">
        <f t="shared" si="44"/>
        <v/>
      </c>
      <c r="M1459" s="245" cm="1">
        <f t="array" ref="M1459">SUMPRODUCT(--(N1459:Q1459&lt;&gt;"")) + IF(TRIM(R1459)="",0,LEN(R1459)-LEN(SUBSTITUTE(R1459,",",""))+1)</f>
        <v>0</v>
      </c>
      <c r="N1459" s="242" t="str">
        <f>IF(AND(I1459&lt;&gt;0,I1459&lt;&gt;""),IF(TRIM(SUBSTITUTE(B1459,CHAR(160),""))="","",IF(ISNUMBER(MATCH(TRIM(SUBSTITUTE(B1459,CHAR(160),"")),'Look Up Values'!$B$2:$B$500,0)),"","Origin error")),"")</f>
        <v/>
      </c>
      <c r="O1459" s="242" t="str">
        <f>IF(AND(I1459&lt;&gt;0,I1459&lt;&gt;""),IF(C1459="","",IF(AND(ISNUMBER(--LEFT(C1459,FIND(" ",C1459&amp;" ")-1)),OR(LEN(LEFT(C1459,FIND(" ",C1459&amp;" ")-1))=6,LEN(LEFT(C1459,FIND(" ",C1459&amp;" ")-1))=7),OR(ISNUMBER(MATCH(LEFT(C1459,FIND(" ",C1459&amp;" ")-1),'Look Up Values'!$G$2:$G$1000,0)),ISNUMBER(MATCH(LEFT(C1459,FIND(" ",C1459&amp;" ")-1),'Look Up Values'!$AE$2:$AE$2000,0)))),"","EWC error")),"")</f>
        <v/>
      </c>
      <c r="P1459" s="242" t="str" cm="1">
        <f t="array" ref="P1459">IF(AND(I1459&lt;&gt;0,I1459&lt;&gt;""),IF(D1459="","",IF(ISNUMBER(MATCH(SUBSTITUTE(D1459," ",""),SUBSTITUTE('Look Up Values'!$S$2:$S$120," ",""),0)),"","D&amp;R error")),"")</f>
        <v/>
      </c>
      <c r="Q1459" s="242" t="str" cm="1">
        <f t="array" ref="Q1459">IF(AND(I1459&lt;&gt;0,I1459&lt;&gt;""),IF(G1459="","",IF(ISNUMBER(MATCH(SUBSTITUTE(G1459," ",""),SUBSTITUTE('Look Up Values'!$I$2:$I$10," ",""),0)),"","State error")),"")</f>
        <v/>
      </c>
      <c r="R1459" s="260" t="str">
        <f t="shared" si="45"/>
        <v/>
      </c>
    </row>
    <row r="1460" spans="1:18" ht="15.75">
      <c r="A1460" s="250">
        <v>1453</v>
      </c>
      <c r="B1460" s="198"/>
      <c r="C1460" s="25"/>
      <c r="D1460" s="25"/>
      <c r="E1460" s="25"/>
      <c r="F1460" s="25"/>
      <c r="G1460" s="26"/>
      <c r="H1460" s="27"/>
      <c r="I1460" s="28"/>
      <c r="J1460" s="430"/>
      <c r="K1460" s="48"/>
      <c r="L1460" s="457" t="str">
        <f t="shared" si="44"/>
        <v/>
      </c>
      <c r="M1460" s="245" cm="1">
        <f t="array" ref="M1460">SUMPRODUCT(--(N1460:Q1460&lt;&gt;"")) + IF(TRIM(R1460)="",0,LEN(R1460)-LEN(SUBSTITUTE(R1460,",",""))+1)</f>
        <v>0</v>
      </c>
      <c r="N1460" s="242" t="str">
        <f>IF(AND(I1460&lt;&gt;0,I1460&lt;&gt;""),IF(TRIM(SUBSTITUTE(B1460,CHAR(160),""))="","",IF(ISNUMBER(MATCH(TRIM(SUBSTITUTE(B1460,CHAR(160),"")),'Look Up Values'!$B$2:$B$500,0)),"","Origin error")),"")</f>
        <v/>
      </c>
      <c r="O1460" s="242" t="str">
        <f>IF(AND(I1460&lt;&gt;0,I1460&lt;&gt;""),IF(C1460="","",IF(AND(ISNUMBER(--LEFT(C1460,FIND(" ",C1460&amp;" ")-1)),OR(LEN(LEFT(C1460,FIND(" ",C1460&amp;" ")-1))=6,LEN(LEFT(C1460,FIND(" ",C1460&amp;" ")-1))=7),OR(ISNUMBER(MATCH(LEFT(C1460,FIND(" ",C1460&amp;" ")-1),'Look Up Values'!$G$2:$G$1000,0)),ISNUMBER(MATCH(LEFT(C1460,FIND(" ",C1460&amp;" ")-1),'Look Up Values'!$AE$2:$AE$2000,0)))),"","EWC error")),"")</f>
        <v/>
      </c>
      <c r="P1460" s="242" t="str" cm="1">
        <f t="array" ref="P1460">IF(AND(I1460&lt;&gt;0,I1460&lt;&gt;""),IF(D1460="","",IF(ISNUMBER(MATCH(SUBSTITUTE(D1460," ",""),SUBSTITUTE('Look Up Values'!$S$2:$S$120," ",""),0)),"","D&amp;R error")),"")</f>
        <v/>
      </c>
      <c r="Q1460" s="242" t="str" cm="1">
        <f t="array" ref="Q1460">IF(AND(I1460&lt;&gt;0,I1460&lt;&gt;""),IF(G1460="","",IF(ISNUMBER(MATCH(SUBSTITUTE(G1460," ",""),SUBSTITUTE('Look Up Values'!$I$2:$I$10," ",""),0)),"","State error")),"")</f>
        <v/>
      </c>
      <c r="R1460" s="260" t="str">
        <f t="shared" si="45"/>
        <v/>
      </c>
    </row>
    <row r="1461" spans="1:18" ht="15.75">
      <c r="A1461" s="250">
        <v>1454</v>
      </c>
      <c r="B1461" s="198"/>
      <c r="C1461" s="25"/>
      <c r="D1461" s="25"/>
      <c r="E1461" s="25"/>
      <c r="F1461" s="25"/>
      <c r="G1461" s="26"/>
      <c r="H1461" s="27"/>
      <c r="I1461" s="28"/>
      <c r="J1461" s="430"/>
      <c r="K1461" s="48"/>
      <c r="L1461" s="457" t="str">
        <f t="shared" si="44"/>
        <v/>
      </c>
      <c r="M1461" s="245" cm="1">
        <f t="array" ref="M1461">SUMPRODUCT(--(N1461:Q1461&lt;&gt;"")) + IF(TRIM(R1461)="",0,LEN(R1461)-LEN(SUBSTITUTE(R1461,",",""))+1)</f>
        <v>0</v>
      </c>
      <c r="N1461" s="242" t="str">
        <f>IF(AND(I1461&lt;&gt;0,I1461&lt;&gt;""),IF(TRIM(SUBSTITUTE(B1461,CHAR(160),""))="","",IF(ISNUMBER(MATCH(TRIM(SUBSTITUTE(B1461,CHAR(160),"")),'Look Up Values'!$B$2:$B$500,0)),"","Origin error")),"")</f>
        <v/>
      </c>
      <c r="O1461" s="242" t="str">
        <f>IF(AND(I1461&lt;&gt;0,I1461&lt;&gt;""),IF(C1461="","",IF(AND(ISNUMBER(--LEFT(C1461,FIND(" ",C1461&amp;" ")-1)),OR(LEN(LEFT(C1461,FIND(" ",C1461&amp;" ")-1))=6,LEN(LEFT(C1461,FIND(" ",C1461&amp;" ")-1))=7),OR(ISNUMBER(MATCH(LEFT(C1461,FIND(" ",C1461&amp;" ")-1),'Look Up Values'!$G$2:$G$1000,0)),ISNUMBER(MATCH(LEFT(C1461,FIND(" ",C1461&amp;" ")-1),'Look Up Values'!$AE$2:$AE$2000,0)))),"","EWC error")),"")</f>
        <v/>
      </c>
      <c r="P1461" s="242" t="str" cm="1">
        <f t="array" ref="P1461">IF(AND(I1461&lt;&gt;0,I1461&lt;&gt;""),IF(D1461="","",IF(ISNUMBER(MATCH(SUBSTITUTE(D1461," ",""),SUBSTITUTE('Look Up Values'!$S$2:$S$120," ",""),0)),"","D&amp;R error")),"")</f>
        <v/>
      </c>
      <c r="Q1461" s="242" t="str" cm="1">
        <f t="array" ref="Q1461">IF(AND(I1461&lt;&gt;0,I1461&lt;&gt;""),IF(G1461="","",IF(ISNUMBER(MATCH(SUBSTITUTE(G1461," ",""),SUBSTITUTE('Look Up Values'!$I$2:$I$10," ",""),0)),"","State error")),"")</f>
        <v/>
      </c>
      <c r="R1461" s="260" t="str">
        <f t="shared" si="45"/>
        <v/>
      </c>
    </row>
    <row r="1462" spans="1:18" ht="15.75">
      <c r="A1462" s="250">
        <v>1455</v>
      </c>
      <c r="B1462" s="198"/>
      <c r="C1462" s="25"/>
      <c r="D1462" s="25"/>
      <c r="E1462" s="25"/>
      <c r="F1462" s="25"/>
      <c r="G1462" s="26"/>
      <c r="H1462" s="27"/>
      <c r="I1462" s="28"/>
      <c r="J1462" s="430"/>
      <c r="K1462" s="48"/>
      <c r="L1462" s="457" t="str">
        <f t="shared" si="44"/>
        <v/>
      </c>
      <c r="M1462" s="245" cm="1">
        <f t="array" ref="M1462">SUMPRODUCT(--(N1462:Q1462&lt;&gt;"")) + IF(TRIM(R1462)="",0,LEN(R1462)-LEN(SUBSTITUTE(R1462,",",""))+1)</f>
        <v>0</v>
      </c>
      <c r="N1462" s="242" t="str">
        <f>IF(AND(I1462&lt;&gt;0,I1462&lt;&gt;""),IF(TRIM(SUBSTITUTE(B1462,CHAR(160),""))="","",IF(ISNUMBER(MATCH(TRIM(SUBSTITUTE(B1462,CHAR(160),"")),'Look Up Values'!$B$2:$B$500,0)),"","Origin error")),"")</f>
        <v/>
      </c>
      <c r="O1462" s="242" t="str">
        <f>IF(AND(I1462&lt;&gt;0,I1462&lt;&gt;""),IF(C1462="","",IF(AND(ISNUMBER(--LEFT(C1462,FIND(" ",C1462&amp;" ")-1)),OR(LEN(LEFT(C1462,FIND(" ",C1462&amp;" ")-1))=6,LEN(LEFT(C1462,FIND(" ",C1462&amp;" ")-1))=7),OR(ISNUMBER(MATCH(LEFT(C1462,FIND(" ",C1462&amp;" ")-1),'Look Up Values'!$G$2:$G$1000,0)),ISNUMBER(MATCH(LEFT(C1462,FIND(" ",C1462&amp;" ")-1),'Look Up Values'!$AE$2:$AE$2000,0)))),"","EWC error")),"")</f>
        <v/>
      </c>
      <c r="P1462" s="242" t="str" cm="1">
        <f t="array" ref="P1462">IF(AND(I1462&lt;&gt;0,I1462&lt;&gt;""),IF(D1462="","",IF(ISNUMBER(MATCH(SUBSTITUTE(D1462," ",""),SUBSTITUTE('Look Up Values'!$S$2:$S$120," ",""),0)),"","D&amp;R error")),"")</f>
        <v/>
      </c>
      <c r="Q1462" s="242" t="str" cm="1">
        <f t="array" ref="Q1462">IF(AND(I1462&lt;&gt;0,I1462&lt;&gt;""),IF(G1462="","",IF(ISNUMBER(MATCH(SUBSTITUTE(G1462," ",""),SUBSTITUTE('Look Up Values'!$I$2:$I$10," ",""),0)),"","State error")),"")</f>
        <v/>
      </c>
      <c r="R1462" s="260" t="str">
        <f t="shared" si="45"/>
        <v/>
      </c>
    </row>
    <row r="1463" spans="1:18" ht="15.75">
      <c r="A1463" s="250">
        <v>1456</v>
      </c>
      <c r="B1463" s="198"/>
      <c r="C1463" s="25"/>
      <c r="D1463" s="25"/>
      <c r="E1463" s="25"/>
      <c r="F1463" s="25"/>
      <c r="G1463" s="26"/>
      <c r="H1463" s="27"/>
      <c r="I1463" s="28"/>
      <c r="J1463" s="430"/>
      <c r="K1463" s="48"/>
      <c r="L1463" s="457" t="str">
        <f t="shared" si="44"/>
        <v/>
      </c>
      <c r="M1463" s="245" cm="1">
        <f t="array" ref="M1463">SUMPRODUCT(--(N1463:Q1463&lt;&gt;"")) + IF(TRIM(R1463)="",0,LEN(R1463)-LEN(SUBSTITUTE(R1463,",",""))+1)</f>
        <v>0</v>
      </c>
      <c r="N1463" s="242" t="str">
        <f>IF(AND(I1463&lt;&gt;0,I1463&lt;&gt;""),IF(TRIM(SUBSTITUTE(B1463,CHAR(160),""))="","",IF(ISNUMBER(MATCH(TRIM(SUBSTITUTE(B1463,CHAR(160),"")),'Look Up Values'!$B$2:$B$500,0)),"","Origin error")),"")</f>
        <v/>
      </c>
      <c r="O1463" s="242" t="str">
        <f>IF(AND(I1463&lt;&gt;0,I1463&lt;&gt;""),IF(C1463="","",IF(AND(ISNUMBER(--LEFT(C1463,FIND(" ",C1463&amp;" ")-1)),OR(LEN(LEFT(C1463,FIND(" ",C1463&amp;" ")-1))=6,LEN(LEFT(C1463,FIND(" ",C1463&amp;" ")-1))=7),OR(ISNUMBER(MATCH(LEFT(C1463,FIND(" ",C1463&amp;" ")-1),'Look Up Values'!$G$2:$G$1000,0)),ISNUMBER(MATCH(LEFT(C1463,FIND(" ",C1463&amp;" ")-1),'Look Up Values'!$AE$2:$AE$2000,0)))),"","EWC error")),"")</f>
        <v/>
      </c>
      <c r="P1463" s="242" t="str" cm="1">
        <f t="array" ref="P1463">IF(AND(I1463&lt;&gt;0,I1463&lt;&gt;""),IF(D1463="","",IF(ISNUMBER(MATCH(SUBSTITUTE(D1463," ",""),SUBSTITUTE('Look Up Values'!$S$2:$S$120," ",""),0)),"","D&amp;R error")),"")</f>
        <v/>
      </c>
      <c r="Q1463" s="242" t="str" cm="1">
        <f t="array" ref="Q1463">IF(AND(I1463&lt;&gt;0,I1463&lt;&gt;""),IF(G1463="","",IF(ISNUMBER(MATCH(SUBSTITUTE(G1463," ",""),SUBSTITUTE('Look Up Values'!$I$2:$I$10," ",""),0)),"","State error")),"")</f>
        <v/>
      </c>
      <c r="R1463" s="260" t="str">
        <f t="shared" si="45"/>
        <v/>
      </c>
    </row>
    <row r="1464" spans="1:18" ht="15.75">
      <c r="A1464" s="250">
        <v>1457</v>
      </c>
      <c r="B1464" s="198"/>
      <c r="C1464" s="25"/>
      <c r="D1464" s="25"/>
      <c r="E1464" s="25"/>
      <c r="F1464" s="25"/>
      <c r="G1464" s="26"/>
      <c r="H1464" s="27"/>
      <c r="I1464" s="28"/>
      <c r="J1464" s="430"/>
      <c r="K1464" s="48"/>
      <c r="L1464" s="457" t="str">
        <f t="shared" si="44"/>
        <v/>
      </c>
      <c r="M1464" s="245" cm="1">
        <f t="array" ref="M1464">SUMPRODUCT(--(N1464:Q1464&lt;&gt;"")) + IF(TRIM(R1464)="",0,LEN(R1464)-LEN(SUBSTITUTE(R1464,",",""))+1)</f>
        <v>0</v>
      </c>
      <c r="N1464" s="242" t="str">
        <f>IF(AND(I1464&lt;&gt;0,I1464&lt;&gt;""),IF(TRIM(SUBSTITUTE(B1464,CHAR(160),""))="","",IF(ISNUMBER(MATCH(TRIM(SUBSTITUTE(B1464,CHAR(160),"")),'Look Up Values'!$B$2:$B$500,0)),"","Origin error")),"")</f>
        <v/>
      </c>
      <c r="O1464" s="242" t="str">
        <f>IF(AND(I1464&lt;&gt;0,I1464&lt;&gt;""),IF(C1464="","",IF(AND(ISNUMBER(--LEFT(C1464,FIND(" ",C1464&amp;" ")-1)),OR(LEN(LEFT(C1464,FIND(" ",C1464&amp;" ")-1))=6,LEN(LEFT(C1464,FIND(" ",C1464&amp;" ")-1))=7),OR(ISNUMBER(MATCH(LEFT(C1464,FIND(" ",C1464&amp;" ")-1),'Look Up Values'!$G$2:$G$1000,0)),ISNUMBER(MATCH(LEFT(C1464,FIND(" ",C1464&amp;" ")-1),'Look Up Values'!$AE$2:$AE$2000,0)))),"","EWC error")),"")</f>
        <v/>
      </c>
      <c r="P1464" s="242" t="str" cm="1">
        <f t="array" ref="P1464">IF(AND(I1464&lt;&gt;0,I1464&lt;&gt;""),IF(D1464="","",IF(ISNUMBER(MATCH(SUBSTITUTE(D1464," ",""),SUBSTITUTE('Look Up Values'!$S$2:$S$120," ",""),0)),"","D&amp;R error")),"")</f>
        <v/>
      </c>
      <c r="Q1464" s="242" t="str" cm="1">
        <f t="array" ref="Q1464">IF(AND(I1464&lt;&gt;0,I1464&lt;&gt;""),IF(G1464="","",IF(ISNUMBER(MATCH(SUBSTITUTE(G1464," ",""),SUBSTITUTE('Look Up Values'!$I$2:$I$10," ",""),0)),"","State error")),"")</f>
        <v/>
      </c>
      <c r="R1464" s="260" t="str">
        <f t="shared" si="45"/>
        <v/>
      </c>
    </row>
    <row r="1465" spans="1:18" ht="15.75">
      <c r="A1465" s="250">
        <v>1458</v>
      </c>
      <c r="B1465" s="198"/>
      <c r="C1465" s="25"/>
      <c r="D1465" s="25"/>
      <c r="E1465" s="25"/>
      <c r="F1465" s="25"/>
      <c r="G1465" s="26"/>
      <c r="H1465" s="27"/>
      <c r="I1465" s="28"/>
      <c r="J1465" s="430"/>
      <c r="K1465" s="48"/>
      <c r="L1465" s="457" t="str">
        <f t="shared" si="44"/>
        <v/>
      </c>
      <c r="M1465" s="245" cm="1">
        <f t="array" ref="M1465">SUMPRODUCT(--(N1465:Q1465&lt;&gt;"")) + IF(TRIM(R1465)="",0,LEN(R1465)-LEN(SUBSTITUTE(R1465,",",""))+1)</f>
        <v>0</v>
      </c>
      <c r="N1465" s="242" t="str">
        <f>IF(AND(I1465&lt;&gt;0,I1465&lt;&gt;""),IF(TRIM(SUBSTITUTE(B1465,CHAR(160),""))="","",IF(ISNUMBER(MATCH(TRIM(SUBSTITUTE(B1465,CHAR(160),"")),'Look Up Values'!$B$2:$B$500,0)),"","Origin error")),"")</f>
        <v/>
      </c>
      <c r="O1465" s="242" t="str">
        <f>IF(AND(I1465&lt;&gt;0,I1465&lt;&gt;""),IF(C1465="","",IF(AND(ISNUMBER(--LEFT(C1465,FIND(" ",C1465&amp;" ")-1)),OR(LEN(LEFT(C1465,FIND(" ",C1465&amp;" ")-1))=6,LEN(LEFT(C1465,FIND(" ",C1465&amp;" ")-1))=7),OR(ISNUMBER(MATCH(LEFT(C1465,FIND(" ",C1465&amp;" ")-1),'Look Up Values'!$G$2:$G$1000,0)),ISNUMBER(MATCH(LEFT(C1465,FIND(" ",C1465&amp;" ")-1),'Look Up Values'!$AE$2:$AE$2000,0)))),"","EWC error")),"")</f>
        <v/>
      </c>
      <c r="P1465" s="242" t="str" cm="1">
        <f t="array" ref="P1465">IF(AND(I1465&lt;&gt;0,I1465&lt;&gt;""),IF(D1465="","",IF(ISNUMBER(MATCH(SUBSTITUTE(D1465," ",""),SUBSTITUTE('Look Up Values'!$S$2:$S$120," ",""),0)),"","D&amp;R error")),"")</f>
        <v/>
      </c>
      <c r="Q1465" s="242" t="str" cm="1">
        <f t="array" ref="Q1465">IF(AND(I1465&lt;&gt;0,I1465&lt;&gt;""),IF(G1465="","",IF(ISNUMBER(MATCH(SUBSTITUTE(G1465," ",""),SUBSTITUTE('Look Up Values'!$I$2:$I$10," ",""),0)),"","State error")),"")</f>
        <v/>
      </c>
      <c r="R1465" s="260" t="str">
        <f t="shared" si="45"/>
        <v/>
      </c>
    </row>
    <row r="1466" spans="1:18" ht="15.75">
      <c r="A1466" s="250">
        <v>1459</v>
      </c>
      <c r="B1466" s="198"/>
      <c r="C1466" s="25"/>
      <c r="D1466" s="25"/>
      <c r="E1466" s="25"/>
      <c r="F1466" s="25"/>
      <c r="G1466" s="26"/>
      <c r="H1466" s="27"/>
      <c r="I1466" s="28"/>
      <c r="J1466" s="430"/>
      <c r="K1466" s="48"/>
      <c r="L1466" s="457" t="str">
        <f t="shared" si="44"/>
        <v/>
      </c>
      <c r="M1466" s="245" cm="1">
        <f t="array" ref="M1466">SUMPRODUCT(--(N1466:Q1466&lt;&gt;"")) + IF(TRIM(R1466)="",0,LEN(R1466)-LEN(SUBSTITUTE(R1466,",",""))+1)</f>
        <v>0</v>
      </c>
      <c r="N1466" s="242" t="str">
        <f>IF(AND(I1466&lt;&gt;0,I1466&lt;&gt;""),IF(TRIM(SUBSTITUTE(B1466,CHAR(160),""))="","",IF(ISNUMBER(MATCH(TRIM(SUBSTITUTE(B1466,CHAR(160),"")),'Look Up Values'!$B$2:$B$500,0)),"","Origin error")),"")</f>
        <v/>
      </c>
      <c r="O1466" s="242" t="str">
        <f>IF(AND(I1466&lt;&gt;0,I1466&lt;&gt;""),IF(C1466="","",IF(AND(ISNUMBER(--LEFT(C1466,FIND(" ",C1466&amp;" ")-1)),OR(LEN(LEFT(C1466,FIND(" ",C1466&amp;" ")-1))=6,LEN(LEFT(C1466,FIND(" ",C1466&amp;" ")-1))=7),OR(ISNUMBER(MATCH(LEFT(C1466,FIND(" ",C1466&amp;" ")-1),'Look Up Values'!$G$2:$G$1000,0)),ISNUMBER(MATCH(LEFT(C1466,FIND(" ",C1466&amp;" ")-1),'Look Up Values'!$AE$2:$AE$2000,0)))),"","EWC error")),"")</f>
        <v/>
      </c>
      <c r="P1466" s="242" t="str" cm="1">
        <f t="array" ref="P1466">IF(AND(I1466&lt;&gt;0,I1466&lt;&gt;""),IF(D1466="","",IF(ISNUMBER(MATCH(SUBSTITUTE(D1466," ",""),SUBSTITUTE('Look Up Values'!$S$2:$S$120," ",""),0)),"","D&amp;R error")),"")</f>
        <v/>
      </c>
      <c r="Q1466" s="242" t="str" cm="1">
        <f t="array" ref="Q1466">IF(AND(I1466&lt;&gt;0,I1466&lt;&gt;""),IF(G1466="","",IF(ISNUMBER(MATCH(SUBSTITUTE(G1466," ",""),SUBSTITUTE('Look Up Values'!$I$2:$I$10," ",""),0)),"","State error")),"")</f>
        <v/>
      </c>
      <c r="R1466" s="260" t="str">
        <f t="shared" si="45"/>
        <v/>
      </c>
    </row>
    <row r="1467" spans="1:18" ht="15.75">
      <c r="A1467" s="250">
        <v>1460</v>
      </c>
      <c r="B1467" s="198"/>
      <c r="C1467" s="25"/>
      <c r="D1467" s="25"/>
      <c r="E1467" s="25"/>
      <c r="F1467" s="25"/>
      <c r="G1467" s="26"/>
      <c r="H1467" s="27"/>
      <c r="I1467" s="28"/>
      <c r="J1467" s="430"/>
      <c r="K1467" s="48"/>
      <c r="L1467" s="457" t="str">
        <f t="shared" si="44"/>
        <v/>
      </c>
      <c r="M1467" s="245" cm="1">
        <f t="array" ref="M1467">SUMPRODUCT(--(N1467:Q1467&lt;&gt;"")) + IF(TRIM(R1467)="",0,LEN(R1467)-LEN(SUBSTITUTE(R1467,",",""))+1)</f>
        <v>0</v>
      </c>
      <c r="N1467" s="242" t="str">
        <f>IF(AND(I1467&lt;&gt;0,I1467&lt;&gt;""),IF(TRIM(SUBSTITUTE(B1467,CHAR(160),""))="","",IF(ISNUMBER(MATCH(TRIM(SUBSTITUTE(B1467,CHAR(160),"")),'Look Up Values'!$B$2:$B$500,0)),"","Origin error")),"")</f>
        <v/>
      </c>
      <c r="O1467" s="242" t="str">
        <f>IF(AND(I1467&lt;&gt;0,I1467&lt;&gt;""),IF(C1467="","",IF(AND(ISNUMBER(--LEFT(C1467,FIND(" ",C1467&amp;" ")-1)),OR(LEN(LEFT(C1467,FIND(" ",C1467&amp;" ")-1))=6,LEN(LEFT(C1467,FIND(" ",C1467&amp;" ")-1))=7),OR(ISNUMBER(MATCH(LEFT(C1467,FIND(" ",C1467&amp;" ")-1),'Look Up Values'!$G$2:$G$1000,0)),ISNUMBER(MATCH(LEFT(C1467,FIND(" ",C1467&amp;" ")-1),'Look Up Values'!$AE$2:$AE$2000,0)))),"","EWC error")),"")</f>
        <v/>
      </c>
      <c r="P1467" s="242" t="str" cm="1">
        <f t="array" ref="P1467">IF(AND(I1467&lt;&gt;0,I1467&lt;&gt;""),IF(D1467="","",IF(ISNUMBER(MATCH(SUBSTITUTE(D1467," ",""),SUBSTITUTE('Look Up Values'!$S$2:$S$120," ",""),0)),"","D&amp;R error")),"")</f>
        <v/>
      </c>
      <c r="Q1467" s="242" t="str" cm="1">
        <f t="array" ref="Q1467">IF(AND(I1467&lt;&gt;0,I1467&lt;&gt;""),IF(G1467="","",IF(ISNUMBER(MATCH(SUBSTITUTE(G1467," ",""),SUBSTITUTE('Look Up Values'!$I$2:$I$10," ",""),0)),"","State error")),"")</f>
        <v/>
      </c>
      <c r="R1467" s="260" t="str">
        <f t="shared" si="45"/>
        <v/>
      </c>
    </row>
    <row r="1468" spans="1:18" ht="15.75">
      <c r="A1468" s="250">
        <v>1461</v>
      </c>
      <c r="B1468" s="198"/>
      <c r="C1468" s="25"/>
      <c r="D1468" s="25"/>
      <c r="E1468" s="25"/>
      <c r="F1468" s="25"/>
      <c r="G1468" s="26"/>
      <c r="H1468" s="27"/>
      <c r="I1468" s="28"/>
      <c r="J1468" s="430"/>
      <c r="K1468" s="48"/>
      <c r="L1468" s="457" t="str">
        <f t="shared" si="44"/>
        <v/>
      </c>
      <c r="M1468" s="245" cm="1">
        <f t="array" ref="M1468">SUMPRODUCT(--(N1468:Q1468&lt;&gt;"")) + IF(TRIM(R1468)="",0,LEN(R1468)-LEN(SUBSTITUTE(R1468,",",""))+1)</f>
        <v>0</v>
      </c>
      <c r="N1468" s="242" t="str">
        <f>IF(AND(I1468&lt;&gt;0,I1468&lt;&gt;""),IF(TRIM(SUBSTITUTE(B1468,CHAR(160),""))="","",IF(ISNUMBER(MATCH(TRIM(SUBSTITUTE(B1468,CHAR(160),"")),'Look Up Values'!$B$2:$B$500,0)),"","Origin error")),"")</f>
        <v/>
      </c>
      <c r="O1468" s="242" t="str">
        <f>IF(AND(I1468&lt;&gt;0,I1468&lt;&gt;""),IF(C1468="","",IF(AND(ISNUMBER(--LEFT(C1468,FIND(" ",C1468&amp;" ")-1)),OR(LEN(LEFT(C1468,FIND(" ",C1468&amp;" ")-1))=6,LEN(LEFT(C1468,FIND(" ",C1468&amp;" ")-1))=7),OR(ISNUMBER(MATCH(LEFT(C1468,FIND(" ",C1468&amp;" ")-1),'Look Up Values'!$G$2:$G$1000,0)),ISNUMBER(MATCH(LEFT(C1468,FIND(" ",C1468&amp;" ")-1),'Look Up Values'!$AE$2:$AE$2000,0)))),"","EWC error")),"")</f>
        <v/>
      </c>
      <c r="P1468" s="242" t="str" cm="1">
        <f t="array" ref="P1468">IF(AND(I1468&lt;&gt;0,I1468&lt;&gt;""),IF(D1468="","",IF(ISNUMBER(MATCH(SUBSTITUTE(D1468," ",""),SUBSTITUTE('Look Up Values'!$S$2:$S$120," ",""),0)),"","D&amp;R error")),"")</f>
        <v/>
      </c>
      <c r="Q1468" s="242" t="str" cm="1">
        <f t="array" ref="Q1468">IF(AND(I1468&lt;&gt;0,I1468&lt;&gt;""),IF(G1468="","",IF(ISNUMBER(MATCH(SUBSTITUTE(G1468," ",""),SUBSTITUTE('Look Up Values'!$I$2:$I$10," ",""),0)),"","State error")),"")</f>
        <v/>
      </c>
      <c r="R1468" s="260" t="str">
        <f t="shared" si="45"/>
        <v/>
      </c>
    </row>
    <row r="1469" spans="1:18" ht="15.75">
      <c r="A1469" s="250">
        <v>1462</v>
      </c>
      <c r="B1469" s="198"/>
      <c r="C1469" s="25"/>
      <c r="D1469" s="25"/>
      <c r="E1469" s="25"/>
      <c r="F1469" s="25"/>
      <c r="G1469" s="26"/>
      <c r="H1469" s="27"/>
      <c r="I1469" s="28"/>
      <c r="J1469" s="430"/>
      <c r="K1469" s="48"/>
      <c r="L1469" s="457" t="str">
        <f t="shared" si="44"/>
        <v/>
      </c>
      <c r="M1469" s="245" cm="1">
        <f t="array" ref="M1469">SUMPRODUCT(--(N1469:Q1469&lt;&gt;"")) + IF(TRIM(R1469)="",0,LEN(R1469)-LEN(SUBSTITUTE(R1469,",",""))+1)</f>
        <v>0</v>
      </c>
      <c r="N1469" s="242" t="str">
        <f>IF(AND(I1469&lt;&gt;0,I1469&lt;&gt;""),IF(TRIM(SUBSTITUTE(B1469,CHAR(160),""))="","",IF(ISNUMBER(MATCH(TRIM(SUBSTITUTE(B1469,CHAR(160),"")),'Look Up Values'!$B$2:$B$500,0)),"","Origin error")),"")</f>
        <v/>
      </c>
      <c r="O1469" s="242" t="str">
        <f>IF(AND(I1469&lt;&gt;0,I1469&lt;&gt;""),IF(C1469="","",IF(AND(ISNUMBER(--LEFT(C1469,FIND(" ",C1469&amp;" ")-1)),OR(LEN(LEFT(C1469,FIND(" ",C1469&amp;" ")-1))=6,LEN(LEFT(C1469,FIND(" ",C1469&amp;" ")-1))=7),OR(ISNUMBER(MATCH(LEFT(C1469,FIND(" ",C1469&amp;" ")-1),'Look Up Values'!$G$2:$G$1000,0)),ISNUMBER(MATCH(LEFT(C1469,FIND(" ",C1469&amp;" ")-1),'Look Up Values'!$AE$2:$AE$2000,0)))),"","EWC error")),"")</f>
        <v/>
      </c>
      <c r="P1469" s="242" t="str" cm="1">
        <f t="array" ref="P1469">IF(AND(I1469&lt;&gt;0,I1469&lt;&gt;""),IF(D1469="","",IF(ISNUMBER(MATCH(SUBSTITUTE(D1469," ",""),SUBSTITUTE('Look Up Values'!$S$2:$S$120," ",""),0)),"","D&amp;R error")),"")</f>
        <v/>
      </c>
      <c r="Q1469" s="242" t="str" cm="1">
        <f t="array" ref="Q1469">IF(AND(I1469&lt;&gt;0,I1469&lt;&gt;""),IF(G1469="","",IF(ISNUMBER(MATCH(SUBSTITUTE(G1469," ",""),SUBSTITUTE('Look Up Values'!$I$2:$I$10," ",""),0)),"","State error")),"")</f>
        <v/>
      </c>
      <c r="R1469" s="260" t="str">
        <f t="shared" si="45"/>
        <v/>
      </c>
    </row>
    <row r="1470" spans="1:18" ht="15.75">
      <c r="A1470" s="250">
        <v>1463</v>
      </c>
      <c r="B1470" s="198"/>
      <c r="C1470" s="25"/>
      <c r="D1470" s="25"/>
      <c r="E1470" s="25"/>
      <c r="F1470" s="25"/>
      <c r="G1470" s="26"/>
      <c r="H1470" s="27"/>
      <c r="I1470" s="28"/>
      <c r="J1470" s="430"/>
      <c r="K1470" s="48"/>
      <c r="L1470" s="457" t="str">
        <f t="shared" si="44"/>
        <v/>
      </c>
      <c r="M1470" s="245" cm="1">
        <f t="array" ref="M1470">SUMPRODUCT(--(N1470:Q1470&lt;&gt;"")) + IF(TRIM(R1470)="",0,LEN(R1470)-LEN(SUBSTITUTE(R1470,",",""))+1)</f>
        <v>0</v>
      </c>
      <c r="N1470" s="242" t="str">
        <f>IF(AND(I1470&lt;&gt;0,I1470&lt;&gt;""),IF(TRIM(SUBSTITUTE(B1470,CHAR(160),""))="","",IF(ISNUMBER(MATCH(TRIM(SUBSTITUTE(B1470,CHAR(160),"")),'Look Up Values'!$B$2:$B$500,0)),"","Origin error")),"")</f>
        <v/>
      </c>
      <c r="O1470" s="242" t="str">
        <f>IF(AND(I1470&lt;&gt;0,I1470&lt;&gt;""),IF(C1470="","",IF(AND(ISNUMBER(--LEFT(C1470,FIND(" ",C1470&amp;" ")-1)),OR(LEN(LEFT(C1470,FIND(" ",C1470&amp;" ")-1))=6,LEN(LEFT(C1470,FIND(" ",C1470&amp;" ")-1))=7),OR(ISNUMBER(MATCH(LEFT(C1470,FIND(" ",C1470&amp;" ")-1),'Look Up Values'!$G$2:$G$1000,0)),ISNUMBER(MATCH(LEFT(C1470,FIND(" ",C1470&amp;" ")-1),'Look Up Values'!$AE$2:$AE$2000,0)))),"","EWC error")),"")</f>
        <v/>
      </c>
      <c r="P1470" s="242" t="str" cm="1">
        <f t="array" ref="P1470">IF(AND(I1470&lt;&gt;0,I1470&lt;&gt;""),IF(D1470="","",IF(ISNUMBER(MATCH(SUBSTITUTE(D1470," ",""),SUBSTITUTE('Look Up Values'!$S$2:$S$120," ",""),0)),"","D&amp;R error")),"")</f>
        <v/>
      </c>
      <c r="Q1470" s="242" t="str" cm="1">
        <f t="array" ref="Q1470">IF(AND(I1470&lt;&gt;0,I1470&lt;&gt;""),IF(G1470="","",IF(ISNUMBER(MATCH(SUBSTITUTE(G1470," ",""),SUBSTITUTE('Look Up Values'!$I$2:$I$10," ",""),0)),"","State error")),"")</f>
        <v/>
      </c>
      <c r="R1470" s="260" t="str">
        <f t="shared" si="45"/>
        <v/>
      </c>
    </row>
    <row r="1471" spans="1:18" ht="15.75">
      <c r="A1471" s="250">
        <v>1464</v>
      </c>
      <c r="B1471" s="198"/>
      <c r="C1471" s="25"/>
      <c r="D1471" s="25"/>
      <c r="E1471" s="25"/>
      <c r="F1471" s="25"/>
      <c r="G1471" s="26"/>
      <c r="H1471" s="27"/>
      <c r="I1471" s="28"/>
      <c r="J1471" s="430"/>
      <c r="K1471" s="48"/>
      <c r="L1471" s="457" t="str">
        <f t="shared" si="44"/>
        <v/>
      </c>
      <c r="M1471" s="245" cm="1">
        <f t="array" ref="M1471">SUMPRODUCT(--(N1471:Q1471&lt;&gt;"")) + IF(TRIM(R1471)="",0,LEN(R1471)-LEN(SUBSTITUTE(R1471,",",""))+1)</f>
        <v>0</v>
      </c>
      <c r="N1471" s="242" t="str">
        <f>IF(AND(I1471&lt;&gt;0,I1471&lt;&gt;""),IF(TRIM(SUBSTITUTE(B1471,CHAR(160),""))="","",IF(ISNUMBER(MATCH(TRIM(SUBSTITUTE(B1471,CHAR(160),"")),'Look Up Values'!$B$2:$B$500,0)),"","Origin error")),"")</f>
        <v/>
      </c>
      <c r="O1471" s="242" t="str">
        <f>IF(AND(I1471&lt;&gt;0,I1471&lt;&gt;""),IF(C1471="","",IF(AND(ISNUMBER(--LEFT(C1471,FIND(" ",C1471&amp;" ")-1)),OR(LEN(LEFT(C1471,FIND(" ",C1471&amp;" ")-1))=6,LEN(LEFT(C1471,FIND(" ",C1471&amp;" ")-1))=7),OR(ISNUMBER(MATCH(LEFT(C1471,FIND(" ",C1471&amp;" ")-1),'Look Up Values'!$G$2:$G$1000,0)),ISNUMBER(MATCH(LEFT(C1471,FIND(" ",C1471&amp;" ")-1),'Look Up Values'!$AE$2:$AE$2000,0)))),"","EWC error")),"")</f>
        <v/>
      </c>
      <c r="P1471" s="242" t="str" cm="1">
        <f t="array" ref="P1471">IF(AND(I1471&lt;&gt;0,I1471&lt;&gt;""),IF(D1471="","",IF(ISNUMBER(MATCH(SUBSTITUTE(D1471," ",""),SUBSTITUTE('Look Up Values'!$S$2:$S$120," ",""),0)),"","D&amp;R error")),"")</f>
        <v/>
      </c>
      <c r="Q1471" s="242" t="str" cm="1">
        <f t="array" ref="Q1471">IF(AND(I1471&lt;&gt;0,I1471&lt;&gt;""),IF(G1471="","",IF(ISNUMBER(MATCH(SUBSTITUTE(G1471," ",""),SUBSTITUTE('Look Up Values'!$I$2:$I$10," ",""),0)),"","State error")),"")</f>
        <v/>
      </c>
      <c r="R1471" s="260" t="str">
        <f t="shared" si="45"/>
        <v/>
      </c>
    </row>
    <row r="1472" spans="1:18" ht="15.75">
      <c r="A1472" s="250">
        <v>1465</v>
      </c>
      <c r="B1472" s="198"/>
      <c r="C1472" s="25"/>
      <c r="D1472" s="25"/>
      <c r="E1472" s="25"/>
      <c r="F1472" s="25"/>
      <c r="G1472" s="26"/>
      <c r="H1472" s="27"/>
      <c r="I1472" s="28"/>
      <c r="J1472" s="430"/>
      <c r="K1472" s="48"/>
      <c r="L1472" s="457" t="str">
        <f t="shared" si="44"/>
        <v/>
      </c>
      <c r="M1472" s="245" cm="1">
        <f t="array" ref="M1472">SUMPRODUCT(--(N1472:Q1472&lt;&gt;"")) + IF(TRIM(R1472)="",0,LEN(R1472)-LEN(SUBSTITUTE(R1472,",",""))+1)</f>
        <v>0</v>
      </c>
      <c r="N1472" s="242" t="str">
        <f>IF(AND(I1472&lt;&gt;0,I1472&lt;&gt;""),IF(TRIM(SUBSTITUTE(B1472,CHAR(160),""))="","",IF(ISNUMBER(MATCH(TRIM(SUBSTITUTE(B1472,CHAR(160),"")),'Look Up Values'!$B$2:$B$500,0)),"","Origin error")),"")</f>
        <v/>
      </c>
      <c r="O1472" s="242" t="str">
        <f>IF(AND(I1472&lt;&gt;0,I1472&lt;&gt;""),IF(C1472="","",IF(AND(ISNUMBER(--LEFT(C1472,FIND(" ",C1472&amp;" ")-1)),OR(LEN(LEFT(C1472,FIND(" ",C1472&amp;" ")-1))=6,LEN(LEFT(C1472,FIND(" ",C1472&amp;" ")-1))=7),OR(ISNUMBER(MATCH(LEFT(C1472,FIND(" ",C1472&amp;" ")-1),'Look Up Values'!$G$2:$G$1000,0)),ISNUMBER(MATCH(LEFT(C1472,FIND(" ",C1472&amp;" ")-1),'Look Up Values'!$AE$2:$AE$2000,0)))),"","EWC error")),"")</f>
        <v/>
      </c>
      <c r="P1472" s="242" t="str" cm="1">
        <f t="array" ref="P1472">IF(AND(I1472&lt;&gt;0,I1472&lt;&gt;""),IF(D1472="","",IF(ISNUMBER(MATCH(SUBSTITUTE(D1472," ",""),SUBSTITUTE('Look Up Values'!$S$2:$S$120," ",""),0)),"","D&amp;R error")),"")</f>
        <v/>
      </c>
      <c r="Q1472" s="242" t="str" cm="1">
        <f t="array" ref="Q1472">IF(AND(I1472&lt;&gt;0,I1472&lt;&gt;""),IF(G1472="","",IF(ISNUMBER(MATCH(SUBSTITUTE(G1472," ",""),SUBSTITUTE('Look Up Values'!$I$2:$I$10," ",""),0)),"","State error")),"")</f>
        <v/>
      </c>
      <c r="R1472" s="260" t="str">
        <f t="shared" si="45"/>
        <v/>
      </c>
    </row>
    <row r="1473" spans="1:18" ht="15.75">
      <c r="A1473" s="250">
        <v>1466</v>
      </c>
      <c r="B1473" s="198"/>
      <c r="C1473" s="25"/>
      <c r="D1473" s="25"/>
      <c r="E1473" s="25"/>
      <c r="F1473" s="25"/>
      <c r="G1473" s="26"/>
      <c r="H1473" s="27"/>
      <c r="I1473" s="28"/>
      <c r="J1473" s="430"/>
      <c r="K1473" s="48"/>
      <c r="L1473" s="457" t="str">
        <f t="shared" si="44"/>
        <v/>
      </c>
      <c r="M1473" s="245" cm="1">
        <f t="array" ref="M1473">SUMPRODUCT(--(N1473:Q1473&lt;&gt;"")) + IF(TRIM(R1473)="",0,LEN(R1473)-LEN(SUBSTITUTE(R1473,",",""))+1)</f>
        <v>0</v>
      </c>
      <c r="N1473" s="242" t="str">
        <f>IF(AND(I1473&lt;&gt;0,I1473&lt;&gt;""),IF(TRIM(SUBSTITUTE(B1473,CHAR(160),""))="","",IF(ISNUMBER(MATCH(TRIM(SUBSTITUTE(B1473,CHAR(160),"")),'Look Up Values'!$B$2:$B$500,0)),"","Origin error")),"")</f>
        <v/>
      </c>
      <c r="O1473" s="242" t="str">
        <f>IF(AND(I1473&lt;&gt;0,I1473&lt;&gt;""),IF(C1473="","",IF(AND(ISNUMBER(--LEFT(C1473,FIND(" ",C1473&amp;" ")-1)),OR(LEN(LEFT(C1473,FIND(" ",C1473&amp;" ")-1))=6,LEN(LEFT(C1473,FIND(" ",C1473&amp;" ")-1))=7),OR(ISNUMBER(MATCH(LEFT(C1473,FIND(" ",C1473&amp;" ")-1),'Look Up Values'!$G$2:$G$1000,0)),ISNUMBER(MATCH(LEFT(C1473,FIND(" ",C1473&amp;" ")-1),'Look Up Values'!$AE$2:$AE$2000,0)))),"","EWC error")),"")</f>
        <v/>
      </c>
      <c r="P1473" s="242" t="str" cm="1">
        <f t="array" ref="P1473">IF(AND(I1473&lt;&gt;0,I1473&lt;&gt;""),IF(D1473="","",IF(ISNUMBER(MATCH(SUBSTITUTE(D1473," ",""),SUBSTITUTE('Look Up Values'!$S$2:$S$120," ",""),0)),"","D&amp;R error")),"")</f>
        <v/>
      </c>
      <c r="Q1473" s="242" t="str" cm="1">
        <f t="array" ref="Q1473">IF(AND(I1473&lt;&gt;0,I1473&lt;&gt;""),IF(G1473="","",IF(ISNUMBER(MATCH(SUBSTITUTE(G1473," ",""),SUBSTITUTE('Look Up Values'!$I$2:$I$10," ",""),0)),"","State error")),"")</f>
        <v/>
      </c>
      <c r="R1473" s="260" t="str">
        <f t="shared" si="45"/>
        <v/>
      </c>
    </row>
    <row r="1474" spans="1:18" ht="15.75">
      <c r="A1474" s="250">
        <v>1467</v>
      </c>
      <c r="B1474" s="198"/>
      <c r="C1474" s="25"/>
      <c r="D1474" s="25"/>
      <c r="E1474" s="25"/>
      <c r="F1474" s="25"/>
      <c r="G1474" s="26"/>
      <c r="H1474" s="27"/>
      <c r="I1474" s="28"/>
      <c r="J1474" s="430"/>
      <c r="K1474" s="48"/>
      <c r="L1474" s="457" t="str">
        <f t="shared" si="44"/>
        <v/>
      </c>
      <c r="M1474" s="245" cm="1">
        <f t="array" ref="M1474">SUMPRODUCT(--(N1474:Q1474&lt;&gt;"")) + IF(TRIM(R1474)="",0,LEN(R1474)-LEN(SUBSTITUTE(R1474,",",""))+1)</f>
        <v>0</v>
      </c>
      <c r="N1474" s="242" t="str">
        <f>IF(AND(I1474&lt;&gt;0,I1474&lt;&gt;""),IF(TRIM(SUBSTITUTE(B1474,CHAR(160),""))="","",IF(ISNUMBER(MATCH(TRIM(SUBSTITUTE(B1474,CHAR(160),"")),'Look Up Values'!$B$2:$B$500,0)),"","Origin error")),"")</f>
        <v/>
      </c>
      <c r="O1474" s="242" t="str">
        <f>IF(AND(I1474&lt;&gt;0,I1474&lt;&gt;""),IF(C1474="","",IF(AND(ISNUMBER(--LEFT(C1474,FIND(" ",C1474&amp;" ")-1)),OR(LEN(LEFT(C1474,FIND(" ",C1474&amp;" ")-1))=6,LEN(LEFT(C1474,FIND(" ",C1474&amp;" ")-1))=7),OR(ISNUMBER(MATCH(LEFT(C1474,FIND(" ",C1474&amp;" ")-1),'Look Up Values'!$G$2:$G$1000,0)),ISNUMBER(MATCH(LEFT(C1474,FIND(" ",C1474&amp;" ")-1),'Look Up Values'!$AE$2:$AE$2000,0)))),"","EWC error")),"")</f>
        <v/>
      </c>
      <c r="P1474" s="242" t="str" cm="1">
        <f t="array" ref="P1474">IF(AND(I1474&lt;&gt;0,I1474&lt;&gt;""),IF(D1474="","",IF(ISNUMBER(MATCH(SUBSTITUTE(D1474," ",""),SUBSTITUTE('Look Up Values'!$S$2:$S$120," ",""),0)),"","D&amp;R error")),"")</f>
        <v/>
      </c>
      <c r="Q1474" s="242" t="str" cm="1">
        <f t="array" ref="Q1474">IF(AND(I1474&lt;&gt;0,I1474&lt;&gt;""),IF(G1474="","",IF(ISNUMBER(MATCH(SUBSTITUTE(G1474," ",""),SUBSTITUTE('Look Up Values'!$I$2:$I$10," ",""),0)),"","State error")),"")</f>
        <v/>
      </c>
      <c r="R1474" s="260" t="str">
        <f t="shared" si="45"/>
        <v/>
      </c>
    </row>
    <row r="1475" spans="1:18" ht="15.75">
      <c r="A1475" s="250">
        <v>1468</v>
      </c>
      <c r="B1475" s="198"/>
      <c r="C1475" s="25"/>
      <c r="D1475" s="25"/>
      <c r="E1475" s="25"/>
      <c r="F1475" s="25"/>
      <c r="G1475" s="26"/>
      <c r="H1475" s="27"/>
      <c r="I1475" s="28"/>
      <c r="J1475" s="430"/>
      <c r="K1475" s="48"/>
      <c r="L1475" s="457" t="str">
        <f t="shared" si="44"/>
        <v/>
      </c>
      <c r="M1475" s="245" cm="1">
        <f t="array" ref="M1475">SUMPRODUCT(--(N1475:Q1475&lt;&gt;"")) + IF(TRIM(R1475)="",0,LEN(R1475)-LEN(SUBSTITUTE(R1475,",",""))+1)</f>
        <v>0</v>
      </c>
      <c r="N1475" s="242" t="str">
        <f>IF(AND(I1475&lt;&gt;0,I1475&lt;&gt;""),IF(TRIM(SUBSTITUTE(B1475,CHAR(160),""))="","",IF(ISNUMBER(MATCH(TRIM(SUBSTITUTE(B1475,CHAR(160),"")),'Look Up Values'!$B$2:$B$500,0)),"","Origin error")),"")</f>
        <v/>
      </c>
      <c r="O1475" s="242" t="str">
        <f>IF(AND(I1475&lt;&gt;0,I1475&lt;&gt;""),IF(C1475="","",IF(AND(ISNUMBER(--LEFT(C1475,FIND(" ",C1475&amp;" ")-1)),OR(LEN(LEFT(C1475,FIND(" ",C1475&amp;" ")-1))=6,LEN(LEFT(C1475,FIND(" ",C1475&amp;" ")-1))=7),OR(ISNUMBER(MATCH(LEFT(C1475,FIND(" ",C1475&amp;" ")-1),'Look Up Values'!$G$2:$G$1000,0)),ISNUMBER(MATCH(LEFT(C1475,FIND(" ",C1475&amp;" ")-1),'Look Up Values'!$AE$2:$AE$2000,0)))),"","EWC error")),"")</f>
        <v/>
      </c>
      <c r="P1475" s="242" t="str" cm="1">
        <f t="array" ref="P1475">IF(AND(I1475&lt;&gt;0,I1475&lt;&gt;""),IF(D1475="","",IF(ISNUMBER(MATCH(SUBSTITUTE(D1475," ",""),SUBSTITUTE('Look Up Values'!$S$2:$S$120," ",""),0)),"","D&amp;R error")),"")</f>
        <v/>
      </c>
      <c r="Q1475" s="242" t="str" cm="1">
        <f t="array" ref="Q1475">IF(AND(I1475&lt;&gt;0,I1475&lt;&gt;""),IF(G1475="","",IF(ISNUMBER(MATCH(SUBSTITUTE(G1475," ",""),SUBSTITUTE('Look Up Values'!$I$2:$I$10," ",""),0)),"","State error")),"")</f>
        <v/>
      </c>
      <c r="R1475" s="260" t="str">
        <f t="shared" si="45"/>
        <v/>
      </c>
    </row>
    <row r="1476" spans="1:18" ht="15.75">
      <c r="A1476" s="250">
        <v>1469</v>
      </c>
      <c r="B1476" s="198"/>
      <c r="C1476" s="25"/>
      <c r="D1476" s="25"/>
      <c r="E1476" s="25"/>
      <c r="F1476" s="25"/>
      <c r="G1476" s="26"/>
      <c r="H1476" s="27"/>
      <c r="I1476" s="28"/>
      <c r="J1476" s="430"/>
      <c r="K1476" s="48"/>
      <c r="L1476" s="457" t="str">
        <f t="shared" si="44"/>
        <v/>
      </c>
      <c r="M1476" s="245" cm="1">
        <f t="array" ref="M1476">SUMPRODUCT(--(N1476:Q1476&lt;&gt;"")) + IF(TRIM(R1476)="",0,LEN(R1476)-LEN(SUBSTITUTE(R1476,",",""))+1)</f>
        <v>0</v>
      </c>
      <c r="N1476" s="242" t="str">
        <f>IF(AND(I1476&lt;&gt;0,I1476&lt;&gt;""),IF(TRIM(SUBSTITUTE(B1476,CHAR(160),""))="","",IF(ISNUMBER(MATCH(TRIM(SUBSTITUTE(B1476,CHAR(160),"")),'Look Up Values'!$B$2:$B$500,0)),"","Origin error")),"")</f>
        <v/>
      </c>
      <c r="O1476" s="242" t="str">
        <f>IF(AND(I1476&lt;&gt;0,I1476&lt;&gt;""),IF(C1476="","",IF(AND(ISNUMBER(--LEFT(C1476,FIND(" ",C1476&amp;" ")-1)),OR(LEN(LEFT(C1476,FIND(" ",C1476&amp;" ")-1))=6,LEN(LEFT(C1476,FIND(" ",C1476&amp;" ")-1))=7),OR(ISNUMBER(MATCH(LEFT(C1476,FIND(" ",C1476&amp;" ")-1),'Look Up Values'!$G$2:$G$1000,0)),ISNUMBER(MATCH(LEFT(C1476,FIND(" ",C1476&amp;" ")-1),'Look Up Values'!$AE$2:$AE$2000,0)))),"","EWC error")),"")</f>
        <v/>
      </c>
      <c r="P1476" s="242" t="str" cm="1">
        <f t="array" ref="P1476">IF(AND(I1476&lt;&gt;0,I1476&lt;&gt;""),IF(D1476="","",IF(ISNUMBER(MATCH(SUBSTITUTE(D1476," ",""),SUBSTITUTE('Look Up Values'!$S$2:$S$120," ",""),0)),"","D&amp;R error")),"")</f>
        <v/>
      </c>
      <c r="Q1476" s="242" t="str" cm="1">
        <f t="array" ref="Q1476">IF(AND(I1476&lt;&gt;0,I1476&lt;&gt;""),IF(G1476="","",IF(ISNUMBER(MATCH(SUBSTITUTE(G1476," ",""),SUBSTITUTE('Look Up Values'!$I$2:$I$10," ",""),0)),"","State error")),"")</f>
        <v/>
      </c>
      <c r="R1476" s="260" t="str">
        <f t="shared" si="45"/>
        <v/>
      </c>
    </row>
    <row r="1477" spans="1:18" ht="15.75">
      <c r="A1477" s="250">
        <v>1470</v>
      </c>
      <c r="B1477" s="198"/>
      <c r="C1477" s="25"/>
      <c r="D1477" s="25"/>
      <c r="E1477" s="25"/>
      <c r="F1477" s="25"/>
      <c r="G1477" s="26"/>
      <c r="H1477" s="27"/>
      <c r="I1477" s="28"/>
      <c r="J1477" s="430"/>
      <c r="K1477" s="48"/>
      <c r="L1477" s="457" t="str">
        <f t="shared" si="44"/>
        <v/>
      </c>
      <c r="M1477" s="245" cm="1">
        <f t="array" ref="M1477">SUMPRODUCT(--(N1477:Q1477&lt;&gt;"")) + IF(TRIM(R1477)="",0,LEN(R1477)-LEN(SUBSTITUTE(R1477,",",""))+1)</f>
        <v>0</v>
      </c>
      <c r="N1477" s="242" t="str">
        <f>IF(AND(I1477&lt;&gt;0,I1477&lt;&gt;""),IF(TRIM(SUBSTITUTE(B1477,CHAR(160),""))="","",IF(ISNUMBER(MATCH(TRIM(SUBSTITUTE(B1477,CHAR(160),"")),'Look Up Values'!$B$2:$B$500,0)),"","Origin error")),"")</f>
        <v/>
      </c>
      <c r="O1477" s="242" t="str">
        <f>IF(AND(I1477&lt;&gt;0,I1477&lt;&gt;""),IF(C1477="","",IF(AND(ISNUMBER(--LEFT(C1477,FIND(" ",C1477&amp;" ")-1)),OR(LEN(LEFT(C1477,FIND(" ",C1477&amp;" ")-1))=6,LEN(LEFT(C1477,FIND(" ",C1477&amp;" ")-1))=7),OR(ISNUMBER(MATCH(LEFT(C1477,FIND(" ",C1477&amp;" ")-1),'Look Up Values'!$G$2:$G$1000,0)),ISNUMBER(MATCH(LEFT(C1477,FIND(" ",C1477&amp;" ")-1),'Look Up Values'!$AE$2:$AE$2000,0)))),"","EWC error")),"")</f>
        <v/>
      </c>
      <c r="P1477" s="242" t="str" cm="1">
        <f t="array" ref="P1477">IF(AND(I1477&lt;&gt;0,I1477&lt;&gt;""),IF(D1477="","",IF(ISNUMBER(MATCH(SUBSTITUTE(D1477," ",""),SUBSTITUTE('Look Up Values'!$S$2:$S$120," ",""),0)),"","D&amp;R error")),"")</f>
        <v/>
      </c>
      <c r="Q1477" s="242" t="str" cm="1">
        <f t="array" ref="Q1477">IF(AND(I1477&lt;&gt;0,I1477&lt;&gt;""),IF(G1477="","",IF(ISNUMBER(MATCH(SUBSTITUTE(G1477," ",""),SUBSTITUTE('Look Up Values'!$I$2:$I$10," ",""),0)),"","State error")),"")</f>
        <v/>
      </c>
      <c r="R1477" s="260" t="str">
        <f t="shared" si="45"/>
        <v/>
      </c>
    </row>
    <row r="1478" spans="1:18" ht="15.75">
      <c r="A1478" s="250">
        <v>1471</v>
      </c>
      <c r="B1478" s="198"/>
      <c r="C1478" s="25"/>
      <c r="D1478" s="25"/>
      <c r="E1478" s="25"/>
      <c r="F1478" s="25"/>
      <c r="G1478" s="26"/>
      <c r="H1478" s="27"/>
      <c r="I1478" s="28"/>
      <c r="J1478" s="430"/>
      <c r="K1478" s="48"/>
      <c r="L1478" s="457" t="str">
        <f t="shared" si="44"/>
        <v/>
      </c>
      <c r="M1478" s="245" cm="1">
        <f t="array" ref="M1478">SUMPRODUCT(--(N1478:Q1478&lt;&gt;"")) + IF(TRIM(R1478)="",0,LEN(R1478)-LEN(SUBSTITUTE(R1478,",",""))+1)</f>
        <v>0</v>
      </c>
      <c r="N1478" s="242" t="str">
        <f>IF(AND(I1478&lt;&gt;0,I1478&lt;&gt;""),IF(TRIM(SUBSTITUTE(B1478,CHAR(160),""))="","",IF(ISNUMBER(MATCH(TRIM(SUBSTITUTE(B1478,CHAR(160),"")),'Look Up Values'!$B$2:$B$500,0)),"","Origin error")),"")</f>
        <v/>
      </c>
      <c r="O1478" s="242" t="str">
        <f>IF(AND(I1478&lt;&gt;0,I1478&lt;&gt;""),IF(C1478="","",IF(AND(ISNUMBER(--LEFT(C1478,FIND(" ",C1478&amp;" ")-1)),OR(LEN(LEFT(C1478,FIND(" ",C1478&amp;" ")-1))=6,LEN(LEFT(C1478,FIND(" ",C1478&amp;" ")-1))=7),OR(ISNUMBER(MATCH(LEFT(C1478,FIND(" ",C1478&amp;" ")-1),'Look Up Values'!$G$2:$G$1000,0)),ISNUMBER(MATCH(LEFT(C1478,FIND(" ",C1478&amp;" ")-1),'Look Up Values'!$AE$2:$AE$2000,0)))),"","EWC error")),"")</f>
        <v/>
      </c>
      <c r="P1478" s="242" t="str" cm="1">
        <f t="array" ref="P1478">IF(AND(I1478&lt;&gt;0,I1478&lt;&gt;""),IF(D1478="","",IF(ISNUMBER(MATCH(SUBSTITUTE(D1478," ",""),SUBSTITUTE('Look Up Values'!$S$2:$S$120," ",""),0)),"","D&amp;R error")),"")</f>
        <v/>
      </c>
      <c r="Q1478" s="242" t="str" cm="1">
        <f t="array" ref="Q1478">IF(AND(I1478&lt;&gt;0,I1478&lt;&gt;""),IF(G1478="","",IF(ISNUMBER(MATCH(SUBSTITUTE(G1478," ",""),SUBSTITUTE('Look Up Values'!$I$2:$I$10," ",""),0)),"","State error")),"")</f>
        <v/>
      </c>
      <c r="R1478" s="260" t="str">
        <f t="shared" si="45"/>
        <v/>
      </c>
    </row>
    <row r="1479" spans="1:18" ht="15.75">
      <c r="A1479" s="250">
        <v>1472</v>
      </c>
      <c r="B1479" s="198"/>
      <c r="C1479" s="25"/>
      <c r="D1479" s="25"/>
      <c r="E1479" s="25"/>
      <c r="F1479" s="25"/>
      <c r="G1479" s="26"/>
      <c r="H1479" s="27"/>
      <c r="I1479" s="28"/>
      <c r="J1479" s="430"/>
      <c r="K1479" s="48"/>
      <c r="L1479" s="457" t="str">
        <f t="shared" si="44"/>
        <v/>
      </c>
      <c r="M1479" s="245" cm="1">
        <f t="array" ref="M1479">SUMPRODUCT(--(N1479:Q1479&lt;&gt;"")) + IF(TRIM(R1479)="",0,LEN(R1479)-LEN(SUBSTITUTE(R1479,",",""))+1)</f>
        <v>0</v>
      </c>
      <c r="N1479" s="242" t="str">
        <f>IF(AND(I1479&lt;&gt;0,I1479&lt;&gt;""),IF(TRIM(SUBSTITUTE(B1479,CHAR(160),""))="","",IF(ISNUMBER(MATCH(TRIM(SUBSTITUTE(B1479,CHAR(160),"")),'Look Up Values'!$B$2:$B$500,0)),"","Origin error")),"")</f>
        <v/>
      </c>
      <c r="O1479" s="242" t="str">
        <f>IF(AND(I1479&lt;&gt;0,I1479&lt;&gt;""),IF(C1479="","",IF(AND(ISNUMBER(--LEFT(C1479,FIND(" ",C1479&amp;" ")-1)),OR(LEN(LEFT(C1479,FIND(" ",C1479&amp;" ")-1))=6,LEN(LEFT(C1479,FIND(" ",C1479&amp;" ")-1))=7),OR(ISNUMBER(MATCH(LEFT(C1479,FIND(" ",C1479&amp;" ")-1),'Look Up Values'!$G$2:$G$1000,0)),ISNUMBER(MATCH(LEFT(C1479,FIND(" ",C1479&amp;" ")-1),'Look Up Values'!$AE$2:$AE$2000,0)))),"","EWC error")),"")</f>
        <v/>
      </c>
      <c r="P1479" s="242" t="str" cm="1">
        <f t="array" ref="P1479">IF(AND(I1479&lt;&gt;0,I1479&lt;&gt;""),IF(D1479="","",IF(ISNUMBER(MATCH(SUBSTITUTE(D1479," ",""),SUBSTITUTE('Look Up Values'!$S$2:$S$120," ",""),0)),"","D&amp;R error")),"")</f>
        <v/>
      </c>
      <c r="Q1479" s="242" t="str" cm="1">
        <f t="array" ref="Q1479">IF(AND(I1479&lt;&gt;0,I1479&lt;&gt;""),IF(G1479="","",IF(ISNUMBER(MATCH(SUBSTITUTE(G1479," ",""),SUBSTITUTE('Look Up Values'!$I$2:$I$10," ",""),0)),"","State error")),"")</f>
        <v/>
      </c>
      <c r="R1479" s="260" t="str">
        <f t="shared" si="45"/>
        <v/>
      </c>
    </row>
    <row r="1480" spans="1:18" ht="15.75">
      <c r="A1480" s="250">
        <v>1473</v>
      </c>
      <c r="B1480" s="198"/>
      <c r="C1480" s="25"/>
      <c r="D1480" s="25"/>
      <c r="E1480" s="25"/>
      <c r="F1480" s="25"/>
      <c r="G1480" s="26"/>
      <c r="H1480" s="27"/>
      <c r="I1480" s="28"/>
      <c r="J1480" s="430"/>
      <c r="K1480" s="48"/>
      <c r="L1480" s="457" t="str">
        <f t="shared" ref="L1480:L1543" si="46">IF(IFERROR(--SUBSTITUTE(M1480,CHAR(160),""),0)&gt;0,A1480,"")</f>
        <v/>
      </c>
      <c r="M1480" s="245" cm="1">
        <f t="array" ref="M1480">SUMPRODUCT(--(N1480:Q1480&lt;&gt;"")) + IF(TRIM(R1480)="",0,LEN(R1480)-LEN(SUBSTITUTE(R1480,",",""))+1)</f>
        <v>0</v>
      </c>
      <c r="N1480" s="242" t="str">
        <f>IF(AND(I1480&lt;&gt;0,I1480&lt;&gt;""),IF(TRIM(SUBSTITUTE(B1480,CHAR(160),""))="","",IF(ISNUMBER(MATCH(TRIM(SUBSTITUTE(B1480,CHAR(160),"")),'Look Up Values'!$B$2:$B$500,0)),"","Origin error")),"")</f>
        <v/>
      </c>
      <c r="O1480" s="242" t="str">
        <f>IF(AND(I1480&lt;&gt;0,I1480&lt;&gt;""),IF(C1480="","",IF(AND(ISNUMBER(--LEFT(C1480,FIND(" ",C1480&amp;" ")-1)),OR(LEN(LEFT(C1480,FIND(" ",C1480&amp;" ")-1))=6,LEN(LEFT(C1480,FIND(" ",C1480&amp;" ")-1))=7),OR(ISNUMBER(MATCH(LEFT(C1480,FIND(" ",C1480&amp;" ")-1),'Look Up Values'!$G$2:$G$1000,0)),ISNUMBER(MATCH(LEFT(C1480,FIND(" ",C1480&amp;" ")-1),'Look Up Values'!$AE$2:$AE$2000,0)))),"","EWC error")),"")</f>
        <v/>
      </c>
      <c r="P1480" s="242" t="str" cm="1">
        <f t="array" ref="P1480">IF(AND(I1480&lt;&gt;0,I1480&lt;&gt;""),IF(D1480="","",IF(ISNUMBER(MATCH(SUBSTITUTE(D1480," ",""),SUBSTITUTE('Look Up Values'!$S$2:$S$120," ",""),0)),"","D&amp;R error")),"")</f>
        <v/>
      </c>
      <c r="Q1480" s="242" t="str" cm="1">
        <f t="array" ref="Q1480">IF(AND(I1480&lt;&gt;0,I1480&lt;&gt;""),IF(G1480="","",IF(ISNUMBER(MATCH(SUBSTITUTE(G1480," ",""),SUBSTITUTE('Look Up Values'!$I$2:$I$10," ",""),0)),"","State error")),"")</f>
        <v/>
      </c>
      <c r="R1480" s="260" t="str">
        <f t="shared" si="45"/>
        <v/>
      </c>
    </row>
    <row r="1481" spans="1:18" ht="15.75">
      <c r="A1481" s="250">
        <v>1474</v>
      </c>
      <c r="B1481" s="198"/>
      <c r="C1481" s="25"/>
      <c r="D1481" s="25"/>
      <c r="E1481" s="25"/>
      <c r="F1481" s="25"/>
      <c r="G1481" s="26"/>
      <c r="H1481" s="27"/>
      <c r="I1481" s="28"/>
      <c r="J1481" s="430"/>
      <c r="K1481" s="48"/>
      <c r="L1481" s="457" t="str">
        <f t="shared" si="46"/>
        <v/>
      </c>
      <c r="M1481" s="245" cm="1">
        <f t="array" ref="M1481">SUMPRODUCT(--(N1481:Q1481&lt;&gt;"")) + IF(TRIM(R1481)="",0,LEN(R1481)-LEN(SUBSTITUTE(R1481,",",""))+1)</f>
        <v>0</v>
      </c>
      <c r="N1481" s="242" t="str">
        <f>IF(AND(I1481&lt;&gt;0,I1481&lt;&gt;""),IF(TRIM(SUBSTITUTE(B1481,CHAR(160),""))="","",IF(ISNUMBER(MATCH(TRIM(SUBSTITUTE(B1481,CHAR(160),"")),'Look Up Values'!$B$2:$B$500,0)),"","Origin error")),"")</f>
        <v/>
      </c>
      <c r="O1481" s="242" t="str">
        <f>IF(AND(I1481&lt;&gt;0,I1481&lt;&gt;""),IF(C1481="","",IF(AND(ISNUMBER(--LEFT(C1481,FIND(" ",C1481&amp;" ")-1)),OR(LEN(LEFT(C1481,FIND(" ",C1481&amp;" ")-1))=6,LEN(LEFT(C1481,FIND(" ",C1481&amp;" ")-1))=7),OR(ISNUMBER(MATCH(LEFT(C1481,FIND(" ",C1481&amp;" ")-1),'Look Up Values'!$G$2:$G$1000,0)),ISNUMBER(MATCH(LEFT(C1481,FIND(" ",C1481&amp;" ")-1),'Look Up Values'!$AE$2:$AE$2000,0)))),"","EWC error")),"")</f>
        <v/>
      </c>
      <c r="P1481" s="242" t="str" cm="1">
        <f t="array" ref="P1481">IF(AND(I1481&lt;&gt;0,I1481&lt;&gt;""),IF(D1481="","",IF(ISNUMBER(MATCH(SUBSTITUTE(D1481," ",""),SUBSTITUTE('Look Up Values'!$S$2:$S$120," ",""),0)),"","D&amp;R error")),"")</f>
        <v/>
      </c>
      <c r="Q1481" s="242" t="str" cm="1">
        <f t="array" ref="Q1481">IF(AND(I1481&lt;&gt;0,I1481&lt;&gt;""),IF(G1481="","",IF(ISNUMBER(MATCH(SUBSTITUTE(G1481," ",""),SUBSTITUTE('Look Up Values'!$I$2:$I$10," ",""),0)),"","State error")),"")</f>
        <v/>
      </c>
      <c r="R1481" s="260" t="str">
        <f t="shared" ref="R1481:R1544" si="47">IF(OR(I1481="",I1481=0),"",IF(COUNTA(B1481,C1481,D1481,G1481,I1481)=0,"",IF(COUNTA(B1481,C1481,D1481,G1481,I1481)=5,"",LEFT(IF(TRIM(SUBSTITUTE(B1481,CHAR(160),""))="","Origin, ","")&amp;IF(TRIM(SUBSTITUTE(C1481,CHAR(160),""))="","EWC, ","")&amp;IF(TRIM(SUBSTITUTE(D1481,CHAR(160),""))="","D&amp;R, ","")&amp;IF(TRIM(SUBSTITUTE(G1481,CHAR(160),""))="","State, ",""),LEN(IF(TRIM(SUBSTITUTE(B1481,CHAR(160),""))="","Origin, ","")&amp;IF(TRIM(SUBSTITUTE(C1481,CHAR(160),""))="","EWC, ","")&amp;IF(TRIM(SUBSTITUTE(D1481,CHAR(160),""))="","D&amp;R, ","")&amp;IF(TRIM(SUBSTITUTE(G1481,CHAR(160),""))="","State, ",""))-2))))</f>
        <v/>
      </c>
    </row>
    <row r="1482" spans="1:18" ht="15.75">
      <c r="A1482" s="250">
        <v>1475</v>
      </c>
      <c r="B1482" s="198"/>
      <c r="C1482" s="25"/>
      <c r="D1482" s="25"/>
      <c r="E1482" s="25"/>
      <c r="F1482" s="25"/>
      <c r="G1482" s="26"/>
      <c r="H1482" s="27"/>
      <c r="I1482" s="28"/>
      <c r="J1482" s="430"/>
      <c r="K1482" s="48"/>
      <c r="L1482" s="457" t="str">
        <f t="shared" si="46"/>
        <v/>
      </c>
      <c r="M1482" s="245" cm="1">
        <f t="array" ref="M1482">SUMPRODUCT(--(N1482:Q1482&lt;&gt;"")) + IF(TRIM(R1482)="",0,LEN(R1482)-LEN(SUBSTITUTE(R1482,",",""))+1)</f>
        <v>0</v>
      </c>
      <c r="N1482" s="242" t="str">
        <f>IF(AND(I1482&lt;&gt;0,I1482&lt;&gt;""),IF(TRIM(SUBSTITUTE(B1482,CHAR(160),""))="","",IF(ISNUMBER(MATCH(TRIM(SUBSTITUTE(B1482,CHAR(160),"")),'Look Up Values'!$B$2:$B$500,0)),"","Origin error")),"")</f>
        <v/>
      </c>
      <c r="O1482" s="242" t="str">
        <f>IF(AND(I1482&lt;&gt;0,I1482&lt;&gt;""),IF(C1482="","",IF(AND(ISNUMBER(--LEFT(C1482,FIND(" ",C1482&amp;" ")-1)),OR(LEN(LEFT(C1482,FIND(" ",C1482&amp;" ")-1))=6,LEN(LEFT(C1482,FIND(" ",C1482&amp;" ")-1))=7),OR(ISNUMBER(MATCH(LEFT(C1482,FIND(" ",C1482&amp;" ")-1),'Look Up Values'!$G$2:$G$1000,0)),ISNUMBER(MATCH(LEFT(C1482,FIND(" ",C1482&amp;" ")-1),'Look Up Values'!$AE$2:$AE$2000,0)))),"","EWC error")),"")</f>
        <v/>
      </c>
      <c r="P1482" s="242" t="str" cm="1">
        <f t="array" ref="P1482">IF(AND(I1482&lt;&gt;0,I1482&lt;&gt;""),IF(D1482="","",IF(ISNUMBER(MATCH(SUBSTITUTE(D1482," ",""),SUBSTITUTE('Look Up Values'!$S$2:$S$120," ",""),0)),"","D&amp;R error")),"")</f>
        <v/>
      </c>
      <c r="Q1482" s="242" t="str" cm="1">
        <f t="array" ref="Q1482">IF(AND(I1482&lt;&gt;0,I1482&lt;&gt;""),IF(G1482="","",IF(ISNUMBER(MATCH(SUBSTITUTE(G1482," ",""),SUBSTITUTE('Look Up Values'!$I$2:$I$10," ",""),0)),"","State error")),"")</f>
        <v/>
      </c>
      <c r="R1482" s="260" t="str">
        <f t="shared" si="47"/>
        <v/>
      </c>
    </row>
    <row r="1483" spans="1:18" ht="15.75">
      <c r="A1483" s="250">
        <v>1476</v>
      </c>
      <c r="B1483" s="198"/>
      <c r="C1483" s="25"/>
      <c r="D1483" s="25"/>
      <c r="E1483" s="25"/>
      <c r="F1483" s="25"/>
      <c r="G1483" s="26"/>
      <c r="H1483" s="27"/>
      <c r="I1483" s="28"/>
      <c r="J1483" s="430"/>
      <c r="K1483" s="48"/>
      <c r="L1483" s="457" t="str">
        <f t="shared" si="46"/>
        <v/>
      </c>
      <c r="M1483" s="245" cm="1">
        <f t="array" ref="M1483">SUMPRODUCT(--(N1483:Q1483&lt;&gt;"")) + IF(TRIM(R1483)="",0,LEN(R1483)-LEN(SUBSTITUTE(R1483,",",""))+1)</f>
        <v>0</v>
      </c>
      <c r="N1483" s="242" t="str">
        <f>IF(AND(I1483&lt;&gt;0,I1483&lt;&gt;""),IF(TRIM(SUBSTITUTE(B1483,CHAR(160),""))="","",IF(ISNUMBER(MATCH(TRIM(SUBSTITUTE(B1483,CHAR(160),"")),'Look Up Values'!$B$2:$B$500,0)),"","Origin error")),"")</f>
        <v/>
      </c>
      <c r="O1483" s="242" t="str">
        <f>IF(AND(I1483&lt;&gt;0,I1483&lt;&gt;""),IF(C1483="","",IF(AND(ISNUMBER(--LEFT(C1483,FIND(" ",C1483&amp;" ")-1)),OR(LEN(LEFT(C1483,FIND(" ",C1483&amp;" ")-1))=6,LEN(LEFT(C1483,FIND(" ",C1483&amp;" ")-1))=7),OR(ISNUMBER(MATCH(LEFT(C1483,FIND(" ",C1483&amp;" ")-1),'Look Up Values'!$G$2:$G$1000,0)),ISNUMBER(MATCH(LEFT(C1483,FIND(" ",C1483&amp;" ")-1),'Look Up Values'!$AE$2:$AE$2000,0)))),"","EWC error")),"")</f>
        <v/>
      </c>
      <c r="P1483" s="242" t="str" cm="1">
        <f t="array" ref="P1483">IF(AND(I1483&lt;&gt;0,I1483&lt;&gt;""),IF(D1483="","",IF(ISNUMBER(MATCH(SUBSTITUTE(D1483," ",""),SUBSTITUTE('Look Up Values'!$S$2:$S$120," ",""),0)),"","D&amp;R error")),"")</f>
        <v/>
      </c>
      <c r="Q1483" s="242" t="str" cm="1">
        <f t="array" ref="Q1483">IF(AND(I1483&lt;&gt;0,I1483&lt;&gt;""),IF(G1483="","",IF(ISNUMBER(MATCH(SUBSTITUTE(G1483," ",""),SUBSTITUTE('Look Up Values'!$I$2:$I$10," ",""),0)),"","State error")),"")</f>
        <v/>
      </c>
      <c r="R1483" s="260" t="str">
        <f t="shared" si="47"/>
        <v/>
      </c>
    </row>
    <row r="1484" spans="1:18" ht="15.75">
      <c r="A1484" s="250">
        <v>1477</v>
      </c>
      <c r="B1484" s="198"/>
      <c r="C1484" s="25"/>
      <c r="D1484" s="25"/>
      <c r="E1484" s="25"/>
      <c r="F1484" s="25"/>
      <c r="G1484" s="26"/>
      <c r="H1484" s="27"/>
      <c r="I1484" s="28"/>
      <c r="J1484" s="430"/>
      <c r="K1484" s="48"/>
      <c r="L1484" s="457" t="str">
        <f t="shared" si="46"/>
        <v/>
      </c>
      <c r="M1484" s="245" cm="1">
        <f t="array" ref="M1484">SUMPRODUCT(--(N1484:Q1484&lt;&gt;"")) + IF(TRIM(R1484)="",0,LEN(R1484)-LEN(SUBSTITUTE(R1484,",",""))+1)</f>
        <v>0</v>
      </c>
      <c r="N1484" s="242" t="str">
        <f>IF(AND(I1484&lt;&gt;0,I1484&lt;&gt;""),IF(TRIM(SUBSTITUTE(B1484,CHAR(160),""))="","",IF(ISNUMBER(MATCH(TRIM(SUBSTITUTE(B1484,CHAR(160),"")),'Look Up Values'!$B$2:$B$500,0)),"","Origin error")),"")</f>
        <v/>
      </c>
      <c r="O1484" s="242" t="str">
        <f>IF(AND(I1484&lt;&gt;0,I1484&lt;&gt;""),IF(C1484="","",IF(AND(ISNUMBER(--LEFT(C1484,FIND(" ",C1484&amp;" ")-1)),OR(LEN(LEFT(C1484,FIND(" ",C1484&amp;" ")-1))=6,LEN(LEFT(C1484,FIND(" ",C1484&amp;" ")-1))=7),OR(ISNUMBER(MATCH(LEFT(C1484,FIND(" ",C1484&amp;" ")-1),'Look Up Values'!$G$2:$G$1000,0)),ISNUMBER(MATCH(LEFT(C1484,FIND(" ",C1484&amp;" ")-1),'Look Up Values'!$AE$2:$AE$2000,0)))),"","EWC error")),"")</f>
        <v/>
      </c>
      <c r="P1484" s="242" t="str" cm="1">
        <f t="array" ref="P1484">IF(AND(I1484&lt;&gt;0,I1484&lt;&gt;""),IF(D1484="","",IF(ISNUMBER(MATCH(SUBSTITUTE(D1484," ",""),SUBSTITUTE('Look Up Values'!$S$2:$S$120," ",""),0)),"","D&amp;R error")),"")</f>
        <v/>
      </c>
      <c r="Q1484" s="242" t="str" cm="1">
        <f t="array" ref="Q1484">IF(AND(I1484&lt;&gt;0,I1484&lt;&gt;""),IF(G1484="","",IF(ISNUMBER(MATCH(SUBSTITUTE(G1484," ",""),SUBSTITUTE('Look Up Values'!$I$2:$I$10," ",""),0)),"","State error")),"")</f>
        <v/>
      </c>
      <c r="R1484" s="260" t="str">
        <f t="shared" si="47"/>
        <v/>
      </c>
    </row>
    <row r="1485" spans="1:18" ht="15.75">
      <c r="A1485" s="250">
        <v>1478</v>
      </c>
      <c r="B1485" s="198"/>
      <c r="C1485" s="25"/>
      <c r="D1485" s="25"/>
      <c r="E1485" s="25"/>
      <c r="F1485" s="25"/>
      <c r="G1485" s="26"/>
      <c r="H1485" s="27"/>
      <c r="I1485" s="28"/>
      <c r="J1485" s="430"/>
      <c r="K1485" s="48"/>
      <c r="L1485" s="457" t="str">
        <f t="shared" si="46"/>
        <v/>
      </c>
      <c r="M1485" s="245" cm="1">
        <f t="array" ref="M1485">SUMPRODUCT(--(N1485:Q1485&lt;&gt;"")) + IF(TRIM(R1485)="",0,LEN(R1485)-LEN(SUBSTITUTE(R1485,",",""))+1)</f>
        <v>0</v>
      </c>
      <c r="N1485" s="242" t="str">
        <f>IF(AND(I1485&lt;&gt;0,I1485&lt;&gt;""),IF(TRIM(SUBSTITUTE(B1485,CHAR(160),""))="","",IF(ISNUMBER(MATCH(TRIM(SUBSTITUTE(B1485,CHAR(160),"")),'Look Up Values'!$B$2:$B$500,0)),"","Origin error")),"")</f>
        <v/>
      </c>
      <c r="O1485" s="242" t="str">
        <f>IF(AND(I1485&lt;&gt;0,I1485&lt;&gt;""),IF(C1485="","",IF(AND(ISNUMBER(--LEFT(C1485,FIND(" ",C1485&amp;" ")-1)),OR(LEN(LEFT(C1485,FIND(" ",C1485&amp;" ")-1))=6,LEN(LEFT(C1485,FIND(" ",C1485&amp;" ")-1))=7),OR(ISNUMBER(MATCH(LEFT(C1485,FIND(" ",C1485&amp;" ")-1),'Look Up Values'!$G$2:$G$1000,0)),ISNUMBER(MATCH(LEFT(C1485,FIND(" ",C1485&amp;" ")-1),'Look Up Values'!$AE$2:$AE$2000,0)))),"","EWC error")),"")</f>
        <v/>
      </c>
      <c r="P1485" s="242" t="str" cm="1">
        <f t="array" ref="P1485">IF(AND(I1485&lt;&gt;0,I1485&lt;&gt;""),IF(D1485="","",IF(ISNUMBER(MATCH(SUBSTITUTE(D1485," ",""),SUBSTITUTE('Look Up Values'!$S$2:$S$120," ",""),0)),"","D&amp;R error")),"")</f>
        <v/>
      </c>
      <c r="Q1485" s="242" t="str" cm="1">
        <f t="array" ref="Q1485">IF(AND(I1485&lt;&gt;0,I1485&lt;&gt;""),IF(G1485="","",IF(ISNUMBER(MATCH(SUBSTITUTE(G1485," ",""),SUBSTITUTE('Look Up Values'!$I$2:$I$10," ",""),0)),"","State error")),"")</f>
        <v/>
      </c>
      <c r="R1485" s="260" t="str">
        <f t="shared" si="47"/>
        <v/>
      </c>
    </row>
    <row r="1486" spans="1:18" ht="15.75">
      <c r="A1486" s="250">
        <v>1479</v>
      </c>
      <c r="B1486" s="198"/>
      <c r="C1486" s="25"/>
      <c r="D1486" s="25"/>
      <c r="E1486" s="25"/>
      <c r="F1486" s="25"/>
      <c r="G1486" s="26"/>
      <c r="H1486" s="27"/>
      <c r="I1486" s="28"/>
      <c r="J1486" s="430"/>
      <c r="K1486" s="48"/>
      <c r="L1486" s="457" t="str">
        <f t="shared" si="46"/>
        <v/>
      </c>
      <c r="M1486" s="245" cm="1">
        <f t="array" ref="M1486">SUMPRODUCT(--(N1486:Q1486&lt;&gt;"")) + IF(TRIM(R1486)="",0,LEN(R1486)-LEN(SUBSTITUTE(R1486,",",""))+1)</f>
        <v>0</v>
      </c>
      <c r="N1486" s="242" t="str">
        <f>IF(AND(I1486&lt;&gt;0,I1486&lt;&gt;""),IF(TRIM(SUBSTITUTE(B1486,CHAR(160),""))="","",IF(ISNUMBER(MATCH(TRIM(SUBSTITUTE(B1486,CHAR(160),"")),'Look Up Values'!$B$2:$B$500,0)),"","Origin error")),"")</f>
        <v/>
      </c>
      <c r="O1486" s="242" t="str">
        <f>IF(AND(I1486&lt;&gt;0,I1486&lt;&gt;""),IF(C1486="","",IF(AND(ISNUMBER(--LEFT(C1486,FIND(" ",C1486&amp;" ")-1)),OR(LEN(LEFT(C1486,FIND(" ",C1486&amp;" ")-1))=6,LEN(LEFT(C1486,FIND(" ",C1486&amp;" ")-1))=7),OR(ISNUMBER(MATCH(LEFT(C1486,FIND(" ",C1486&amp;" ")-1),'Look Up Values'!$G$2:$G$1000,0)),ISNUMBER(MATCH(LEFT(C1486,FIND(" ",C1486&amp;" ")-1),'Look Up Values'!$AE$2:$AE$2000,0)))),"","EWC error")),"")</f>
        <v/>
      </c>
      <c r="P1486" s="242" t="str" cm="1">
        <f t="array" ref="P1486">IF(AND(I1486&lt;&gt;0,I1486&lt;&gt;""),IF(D1486="","",IF(ISNUMBER(MATCH(SUBSTITUTE(D1486," ",""),SUBSTITUTE('Look Up Values'!$S$2:$S$120," ",""),0)),"","D&amp;R error")),"")</f>
        <v/>
      </c>
      <c r="Q1486" s="242" t="str" cm="1">
        <f t="array" ref="Q1486">IF(AND(I1486&lt;&gt;0,I1486&lt;&gt;""),IF(G1486="","",IF(ISNUMBER(MATCH(SUBSTITUTE(G1486," ",""),SUBSTITUTE('Look Up Values'!$I$2:$I$10," ",""),0)),"","State error")),"")</f>
        <v/>
      </c>
      <c r="R1486" s="260" t="str">
        <f t="shared" si="47"/>
        <v/>
      </c>
    </row>
    <row r="1487" spans="1:18" ht="15.75">
      <c r="A1487" s="250">
        <v>1480</v>
      </c>
      <c r="B1487" s="198"/>
      <c r="C1487" s="25"/>
      <c r="D1487" s="25"/>
      <c r="E1487" s="25"/>
      <c r="F1487" s="25"/>
      <c r="G1487" s="26"/>
      <c r="H1487" s="27"/>
      <c r="I1487" s="28"/>
      <c r="J1487" s="430"/>
      <c r="K1487" s="48"/>
      <c r="L1487" s="457" t="str">
        <f t="shared" si="46"/>
        <v/>
      </c>
      <c r="M1487" s="245" cm="1">
        <f t="array" ref="M1487">SUMPRODUCT(--(N1487:Q1487&lt;&gt;"")) + IF(TRIM(R1487)="",0,LEN(R1487)-LEN(SUBSTITUTE(R1487,",",""))+1)</f>
        <v>0</v>
      </c>
      <c r="N1487" s="242" t="str">
        <f>IF(AND(I1487&lt;&gt;0,I1487&lt;&gt;""),IF(TRIM(SUBSTITUTE(B1487,CHAR(160),""))="","",IF(ISNUMBER(MATCH(TRIM(SUBSTITUTE(B1487,CHAR(160),"")),'Look Up Values'!$B$2:$B$500,0)),"","Origin error")),"")</f>
        <v/>
      </c>
      <c r="O1487" s="242" t="str">
        <f>IF(AND(I1487&lt;&gt;0,I1487&lt;&gt;""),IF(C1487="","",IF(AND(ISNUMBER(--LEFT(C1487,FIND(" ",C1487&amp;" ")-1)),OR(LEN(LEFT(C1487,FIND(" ",C1487&amp;" ")-1))=6,LEN(LEFT(C1487,FIND(" ",C1487&amp;" ")-1))=7),OR(ISNUMBER(MATCH(LEFT(C1487,FIND(" ",C1487&amp;" ")-1),'Look Up Values'!$G$2:$G$1000,0)),ISNUMBER(MATCH(LEFT(C1487,FIND(" ",C1487&amp;" ")-1),'Look Up Values'!$AE$2:$AE$2000,0)))),"","EWC error")),"")</f>
        <v/>
      </c>
      <c r="P1487" s="242" t="str" cm="1">
        <f t="array" ref="P1487">IF(AND(I1487&lt;&gt;0,I1487&lt;&gt;""),IF(D1487="","",IF(ISNUMBER(MATCH(SUBSTITUTE(D1487," ",""),SUBSTITUTE('Look Up Values'!$S$2:$S$120," ",""),0)),"","D&amp;R error")),"")</f>
        <v/>
      </c>
      <c r="Q1487" s="242" t="str" cm="1">
        <f t="array" ref="Q1487">IF(AND(I1487&lt;&gt;0,I1487&lt;&gt;""),IF(G1487="","",IF(ISNUMBER(MATCH(SUBSTITUTE(G1487," ",""),SUBSTITUTE('Look Up Values'!$I$2:$I$10," ",""),0)),"","State error")),"")</f>
        <v/>
      </c>
      <c r="R1487" s="260" t="str">
        <f t="shared" si="47"/>
        <v/>
      </c>
    </row>
    <row r="1488" spans="1:18" ht="15.75">
      <c r="A1488" s="250">
        <v>1481</v>
      </c>
      <c r="B1488" s="198"/>
      <c r="C1488" s="25"/>
      <c r="D1488" s="25"/>
      <c r="E1488" s="25"/>
      <c r="F1488" s="25"/>
      <c r="G1488" s="26"/>
      <c r="H1488" s="27"/>
      <c r="I1488" s="28"/>
      <c r="J1488" s="430"/>
      <c r="K1488" s="48"/>
      <c r="L1488" s="457" t="str">
        <f t="shared" si="46"/>
        <v/>
      </c>
      <c r="M1488" s="245" cm="1">
        <f t="array" ref="M1488">SUMPRODUCT(--(N1488:Q1488&lt;&gt;"")) + IF(TRIM(R1488)="",0,LEN(R1488)-LEN(SUBSTITUTE(R1488,",",""))+1)</f>
        <v>0</v>
      </c>
      <c r="N1488" s="242" t="str">
        <f>IF(AND(I1488&lt;&gt;0,I1488&lt;&gt;""),IF(TRIM(SUBSTITUTE(B1488,CHAR(160),""))="","",IF(ISNUMBER(MATCH(TRIM(SUBSTITUTE(B1488,CHAR(160),"")),'Look Up Values'!$B$2:$B$500,0)),"","Origin error")),"")</f>
        <v/>
      </c>
      <c r="O1488" s="242" t="str">
        <f>IF(AND(I1488&lt;&gt;0,I1488&lt;&gt;""),IF(C1488="","",IF(AND(ISNUMBER(--LEFT(C1488,FIND(" ",C1488&amp;" ")-1)),OR(LEN(LEFT(C1488,FIND(" ",C1488&amp;" ")-1))=6,LEN(LEFT(C1488,FIND(" ",C1488&amp;" ")-1))=7),OR(ISNUMBER(MATCH(LEFT(C1488,FIND(" ",C1488&amp;" ")-1),'Look Up Values'!$G$2:$G$1000,0)),ISNUMBER(MATCH(LEFT(C1488,FIND(" ",C1488&amp;" ")-1),'Look Up Values'!$AE$2:$AE$2000,0)))),"","EWC error")),"")</f>
        <v/>
      </c>
      <c r="P1488" s="242" t="str" cm="1">
        <f t="array" ref="P1488">IF(AND(I1488&lt;&gt;0,I1488&lt;&gt;""),IF(D1488="","",IF(ISNUMBER(MATCH(SUBSTITUTE(D1488," ",""),SUBSTITUTE('Look Up Values'!$S$2:$S$120," ",""),0)),"","D&amp;R error")),"")</f>
        <v/>
      </c>
      <c r="Q1488" s="242" t="str" cm="1">
        <f t="array" ref="Q1488">IF(AND(I1488&lt;&gt;0,I1488&lt;&gt;""),IF(G1488="","",IF(ISNUMBER(MATCH(SUBSTITUTE(G1488," ",""),SUBSTITUTE('Look Up Values'!$I$2:$I$10," ",""),0)),"","State error")),"")</f>
        <v/>
      </c>
      <c r="R1488" s="260" t="str">
        <f t="shared" si="47"/>
        <v/>
      </c>
    </row>
    <row r="1489" spans="1:18" ht="15.75">
      <c r="A1489" s="250">
        <v>1482</v>
      </c>
      <c r="B1489" s="198"/>
      <c r="C1489" s="25"/>
      <c r="D1489" s="25"/>
      <c r="E1489" s="25"/>
      <c r="F1489" s="25"/>
      <c r="G1489" s="26"/>
      <c r="H1489" s="27"/>
      <c r="I1489" s="28"/>
      <c r="J1489" s="430"/>
      <c r="K1489" s="48"/>
      <c r="L1489" s="457" t="str">
        <f t="shared" si="46"/>
        <v/>
      </c>
      <c r="M1489" s="245" cm="1">
        <f t="array" ref="M1489">SUMPRODUCT(--(N1489:Q1489&lt;&gt;"")) + IF(TRIM(R1489)="",0,LEN(R1489)-LEN(SUBSTITUTE(R1489,",",""))+1)</f>
        <v>0</v>
      </c>
      <c r="N1489" s="242" t="str">
        <f>IF(AND(I1489&lt;&gt;0,I1489&lt;&gt;""),IF(TRIM(SUBSTITUTE(B1489,CHAR(160),""))="","",IF(ISNUMBER(MATCH(TRIM(SUBSTITUTE(B1489,CHAR(160),"")),'Look Up Values'!$B$2:$B$500,0)),"","Origin error")),"")</f>
        <v/>
      </c>
      <c r="O1489" s="242" t="str">
        <f>IF(AND(I1489&lt;&gt;0,I1489&lt;&gt;""),IF(C1489="","",IF(AND(ISNUMBER(--LEFT(C1489,FIND(" ",C1489&amp;" ")-1)),OR(LEN(LEFT(C1489,FIND(" ",C1489&amp;" ")-1))=6,LEN(LEFT(C1489,FIND(" ",C1489&amp;" ")-1))=7),OR(ISNUMBER(MATCH(LEFT(C1489,FIND(" ",C1489&amp;" ")-1),'Look Up Values'!$G$2:$G$1000,0)),ISNUMBER(MATCH(LEFT(C1489,FIND(" ",C1489&amp;" ")-1),'Look Up Values'!$AE$2:$AE$2000,0)))),"","EWC error")),"")</f>
        <v/>
      </c>
      <c r="P1489" s="242" t="str" cm="1">
        <f t="array" ref="P1489">IF(AND(I1489&lt;&gt;0,I1489&lt;&gt;""),IF(D1489="","",IF(ISNUMBER(MATCH(SUBSTITUTE(D1489," ",""),SUBSTITUTE('Look Up Values'!$S$2:$S$120," ",""),0)),"","D&amp;R error")),"")</f>
        <v/>
      </c>
      <c r="Q1489" s="242" t="str" cm="1">
        <f t="array" ref="Q1489">IF(AND(I1489&lt;&gt;0,I1489&lt;&gt;""),IF(G1489="","",IF(ISNUMBER(MATCH(SUBSTITUTE(G1489," ",""),SUBSTITUTE('Look Up Values'!$I$2:$I$10," ",""),0)),"","State error")),"")</f>
        <v/>
      </c>
      <c r="R1489" s="260" t="str">
        <f t="shared" si="47"/>
        <v/>
      </c>
    </row>
    <row r="1490" spans="1:18" ht="15.75">
      <c r="A1490" s="250">
        <v>1483</v>
      </c>
      <c r="B1490" s="198"/>
      <c r="C1490" s="25"/>
      <c r="D1490" s="25"/>
      <c r="E1490" s="25"/>
      <c r="F1490" s="25"/>
      <c r="G1490" s="26"/>
      <c r="H1490" s="27"/>
      <c r="I1490" s="28"/>
      <c r="J1490" s="430"/>
      <c r="K1490" s="48"/>
      <c r="L1490" s="457" t="str">
        <f t="shared" si="46"/>
        <v/>
      </c>
      <c r="M1490" s="245" cm="1">
        <f t="array" ref="M1490">SUMPRODUCT(--(N1490:Q1490&lt;&gt;"")) + IF(TRIM(R1490)="",0,LEN(R1490)-LEN(SUBSTITUTE(R1490,",",""))+1)</f>
        <v>0</v>
      </c>
      <c r="N1490" s="242" t="str">
        <f>IF(AND(I1490&lt;&gt;0,I1490&lt;&gt;""),IF(TRIM(SUBSTITUTE(B1490,CHAR(160),""))="","",IF(ISNUMBER(MATCH(TRIM(SUBSTITUTE(B1490,CHAR(160),"")),'Look Up Values'!$B$2:$B$500,0)),"","Origin error")),"")</f>
        <v/>
      </c>
      <c r="O1490" s="242" t="str">
        <f>IF(AND(I1490&lt;&gt;0,I1490&lt;&gt;""),IF(C1490="","",IF(AND(ISNUMBER(--LEFT(C1490,FIND(" ",C1490&amp;" ")-1)),OR(LEN(LEFT(C1490,FIND(" ",C1490&amp;" ")-1))=6,LEN(LEFT(C1490,FIND(" ",C1490&amp;" ")-1))=7),OR(ISNUMBER(MATCH(LEFT(C1490,FIND(" ",C1490&amp;" ")-1),'Look Up Values'!$G$2:$G$1000,0)),ISNUMBER(MATCH(LEFT(C1490,FIND(" ",C1490&amp;" ")-1),'Look Up Values'!$AE$2:$AE$2000,0)))),"","EWC error")),"")</f>
        <v/>
      </c>
      <c r="P1490" s="242" t="str" cm="1">
        <f t="array" ref="P1490">IF(AND(I1490&lt;&gt;0,I1490&lt;&gt;""),IF(D1490="","",IF(ISNUMBER(MATCH(SUBSTITUTE(D1490," ",""),SUBSTITUTE('Look Up Values'!$S$2:$S$120," ",""),0)),"","D&amp;R error")),"")</f>
        <v/>
      </c>
      <c r="Q1490" s="242" t="str" cm="1">
        <f t="array" ref="Q1490">IF(AND(I1490&lt;&gt;0,I1490&lt;&gt;""),IF(G1490="","",IF(ISNUMBER(MATCH(SUBSTITUTE(G1490," ",""),SUBSTITUTE('Look Up Values'!$I$2:$I$10," ",""),0)),"","State error")),"")</f>
        <v/>
      </c>
      <c r="R1490" s="260" t="str">
        <f t="shared" si="47"/>
        <v/>
      </c>
    </row>
    <row r="1491" spans="1:18" ht="15.75">
      <c r="A1491" s="250">
        <v>1484</v>
      </c>
      <c r="B1491" s="198"/>
      <c r="C1491" s="25"/>
      <c r="D1491" s="25"/>
      <c r="E1491" s="25"/>
      <c r="F1491" s="25"/>
      <c r="G1491" s="26"/>
      <c r="H1491" s="27"/>
      <c r="I1491" s="28"/>
      <c r="J1491" s="430"/>
      <c r="K1491" s="48"/>
      <c r="L1491" s="457" t="str">
        <f t="shared" si="46"/>
        <v/>
      </c>
      <c r="M1491" s="245" cm="1">
        <f t="array" ref="M1491">SUMPRODUCT(--(N1491:Q1491&lt;&gt;"")) + IF(TRIM(R1491)="",0,LEN(R1491)-LEN(SUBSTITUTE(R1491,",",""))+1)</f>
        <v>0</v>
      </c>
      <c r="N1491" s="242" t="str">
        <f>IF(AND(I1491&lt;&gt;0,I1491&lt;&gt;""),IF(TRIM(SUBSTITUTE(B1491,CHAR(160),""))="","",IF(ISNUMBER(MATCH(TRIM(SUBSTITUTE(B1491,CHAR(160),"")),'Look Up Values'!$B$2:$B$500,0)),"","Origin error")),"")</f>
        <v/>
      </c>
      <c r="O1491" s="242" t="str">
        <f>IF(AND(I1491&lt;&gt;0,I1491&lt;&gt;""),IF(C1491="","",IF(AND(ISNUMBER(--LEFT(C1491,FIND(" ",C1491&amp;" ")-1)),OR(LEN(LEFT(C1491,FIND(" ",C1491&amp;" ")-1))=6,LEN(LEFT(C1491,FIND(" ",C1491&amp;" ")-1))=7),OR(ISNUMBER(MATCH(LEFT(C1491,FIND(" ",C1491&amp;" ")-1),'Look Up Values'!$G$2:$G$1000,0)),ISNUMBER(MATCH(LEFT(C1491,FIND(" ",C1491&amp;" ")-1),'Look Up Values'!$AE$2:$AE$2000,0)))),"","EWC error")),"")</f>
        <v/>
      </c>
      <c r="P1491" s="242" t="str" cm="1">
        <f t="array" ref="P1491">IF(AND(I1491&lt;&gt;0,I1491&lt;&gt;""),IF(D1491="","",IF(ISNUMBER(MATCH(SUBSTITUTE(D1491," ",""),SUBSTITUTE('Look Up Values'!$S$2:$S$120," ",""),0)),"","D&amp;R error")),"")</f>
        <v/>
      </c>
      <c r="Q1491" s="242" t="str" cm="1">
        <f t="array" ref="Q1491">IF(AND(I1491&lt;&gt;0,I1491&lt;&gt;""),IF(G1491="","",IF(ISNUMBER(MATCH(SUBSTITUTE(G1491," ",""),SUBSTITUTE('Look Up Values'!$I$2:$I$10," ",""),0)),"","State error")),"")</f>
        <v/>
      </c>
      <c r="R1491" s="260" t="str">
        <f t="shared" si="47"/>
        <v/>
      </c>
    </row>
    <row r="1492" spans="1:18" ht="15.75">
      <c r="A1492" s="250">
        <v>1485</v>
      </c>
      <c r="B1492" s="198"/>
      <c r="C1492" s="25"/>
      <c r="D1492" s="25"/>
      <c r="E1492" s="25"/>
      <c r="F1492" s="25"/>
      <c r="G1492" s="26"/>
      <c r="H1492" s="27"/>
      <c r="I1492" s="28"/>
      <c r="J1492" s="430"/>
      <c r="K1492" s="48"/>
      <c r="L1492" s="457" t="str">
        <f t="shared" si="46"/>
        <v/>
      </c>
      <c r="M1492" s="245" cm="1">
        <f t="array" ref="M1492">SUMPRODUCT(--(N1492:Q1492&lt;&gt;"")) + IF(TRIM(R1492)="",0,LEN(R1492)-LEN(SUBSTITUTE(R1492,",",""))+1)</f>
        <v>0</v>
      </c>
      <c r="N1492" s="242" t="str">
        <f>IF(AND(I1492&lt;&gt;0,I1492&lt;&gt;""),IF(TRIM(SUBSTITUTE(B1492,CHAR(160),""))="","",IF(ISNUMBER(MATCH(TRIM(SUBSTITUTE(B1492,CHAR(160),"")),'Look Up Values'!$B$2:$B$500,0)),"","Origin error")),"")</f>
        <v/>
      </c>
      <c r="O1492" s="242" t="str">
        <f>IF(AND(I1492&lt;&gt;0,I1492&lt;&gt;""),IF(C1492="","",IF(AND(ISNUMBER(--LEFT(C1492,FIND(" ",C1492&amp;" ")-1)),OR(LEN(LEFT(C1492,FIND(" ",C1492&amp;" ")-1))=6,LEN(LEFT(C1492,FIND(" ",C1492&amp;" ")-1))=7),OR(ISNUMBER(MATCH(LEFT(C1492,FIND(" ",C1492&amp;" ")-1),'Look Up Values'!$G$2:$G$1000,0)),ISNUMBER(MATCH(LEFT(C1492,FIND(" ",C1492&amp;" ")-1),'Look Up Values'!$AE$2:$AE$2000,0)))),"","EWC error")),"")</f>
        <v/>
      </c>
      <c r="P1492" s="242" t="str" cm="1">
        <f t="array" ref="P1492">IF(AND(I1492&lt;&gt;0,I1492&lt;&gt;""),IF(D1492="","",IF(ISNUMBER(MATCH(SUBSTITUTE(D1492," ",""),SUBSTITUTE('Look Up Values'!$S$2:$S$120," ",""),0)),"","D&amp;R error")),"")</f>
        <v/>
      </c>
      <c r="Q1492" s="242" t="str" cm="1">
        <f t="array" ref="Q1492">IF(AND(I1492&lt;&gt;0,I1492&lt;&gt;""),IF(G1492="","",IF(ISNUMBER(MATCH(SUBSTITUTE(G1492," ",""),SUBSTITUTE('Look Up Values'!$I$2:$I$10," ",""),0)),"","State error")),"")</f>
        <v/>
      </c>
      <c r="R1492" s="260" t="str">
        <f t="shared" si="47"/>
        <v/>
      </c>
    </row>
    <row r="1493" spans="1:18" ht="15.75">
      <c r="A1493" s="250">
        <v>1486</v>
      </c>
      <c r="B1493" s="198"/>
      <c r="C1493" s="25"/>
      <c r="D1493" s="25"/>
      <c r="E1493" s="25"/>
      <c r="F1493" s="25"/>
      <c r="G1493" s="26"/>
      <c r="H1493" s="27"/>
      <c r="I1493" s="28"/>
      <c r="J1493" s="430"/>
      <c r="K1493" s="48"/>
      <c r="L1493" s="457" t="str">
        <f t="shared" si="46"/>
        <v/>
      </c>
      <c r="M1493" s="245" cm="1">
        <f t="array" ref="M1493">SUMPRODUCT(--(N1493:Q1493&lt;&gt;"")) + IF(TRIM(R1493)="",0,LEN(R1493)-LEN(SUBSTITUTE(R1493,",",""))+1)</f>
        <v>0</v>
      </c>
      <c r="N1493" s="242" t="str">
        <f>IF(AND(I1493&lt;&gt;0,I1493&lt;&gt;""),IF(TRIM(SUBSTITUTE(B1493,CHAR(160),""))="","",IF(ISNUMBER(MATCH(TRIM(SUBSTITUTE(B1493,CHAR(160),"")),'Look Up Values'!$B$2:$B$500,0)),"","Origin error")),"")</f>
        <v/>
      </c>
      <c r="O1493" s="242" t="str">
        <f>IF(AND(I1493&lt;&gt;0,I1493&lt;&gt;""),IF(C1493="","",IF(AND(ISNUMBER(--LEFT(C1493,FIND(" ",C1493&amp;" ")-1)),OR(LEN(LEFT(C1493,FIND(" ",C1493&amp;" ")-1))=6,LEN(LEFT(C1493,FIND(" ",C1493&amp;" ")-1))=7),OR(ISNUMBER(MATCH(LEFT(C1493,FIND(" ",C1493&amp;" ")-1),'Look Up Values'!$G$2:$G$1000,0)),ISNUMBER(MATCH(LEFT(C1493,FIND(" ",C1493&amp;" ")-1),'Look Up Values'!$AE$2:$AE$2000,0)))),"","EWC error")),"")</f>
        <v/>
      </c>
      <c r="P1493" s="242" t="str" cm="1">
        <f t="array" ref="P1493">IF(AND(I1493&lt;&gt;0,I1493&lt;&gt;""),IF(D1493="","",IF(ISNUMBER(MATCH(SUBSTITUTE(D1493," ",""),SUBSTITUTE('Look Up Values'!$S$2:$S$120," ",""),0)),"","D&amp;R error")),"")</f>
        <v/>
      </c>
      <c r="Q1493" s="242" t="str" cm="1">
        <f t="array" ref="Q1493">IF(AND(I1493&lt;&gt;0,I1493&lt;&gt;""),IF(G1493="","",IF(ISNUMBER(MATCH(SUBSTITUTE(G1493," ",""),SUBSTITUTE('Look Up Values'!$I$2:$I$10," ",""),0)),"","State error")),"")</f>
        <v/>
      </c>
      <c r="R1493" s="260" t="str">
        <f t="shared" si="47"/>
        <v/>
      </c>
    </row>
    <row r="1494" spans="1:18" ht="15.75">
      <c r="A1494" s="250">
        <v>1487</v>
      </c>
      <c r="B1494" s="198"/>
      <c r="C1494" s="25"/>
      <c r="D1494" s="25"/>
      <c r="E1494" s="25"/>
      <c r="F1494" s="25"/>
      <c r="G1494" s="26"/>
      <c r="H1494" s="27"/>
      <c r="I1494" s="28"/>
      <c r="J1494" s="430"/>
      <c r="K1494" s="48"/>
      <c r="L1494" s="457" t="str">
        <f t="shared" si="46"/>
        <v/>
      </c>
      <c r="M1494" s="245" cm="1">
        <f t="array" ref="M1494">SUMPRODUCT(--(N1494:Q1494&lt;&gt;"")) + IF(TRIM(R1494)="",0,LEN(R1494)-LEN(SUBSTITUTE(R1494,",",""))+1)</f>
        <v>0</v>
      </c>
      <c r="N1494" s="242" t="str">
        <f>IF(AND(I1494&lt;&gt;0,I1494&lt;&gt;""),IF(TRIM(SUBSTITUTE(B1494,CHAR(160),""))="","",IF(ISNUMBER(MATCH(TRIM(SUBSTITUTE(B1494,CHAR(160),"")),'Look Up Values'!$B$2:$B$500,0)),"","Origin error")),"")</f>
        <v/>
      </c>
      <c r="O1494" s="242" t="str">
        <f>IF(AND(I1494&lt;&gt;0,I1494&lt;&gt;""),IF(C1494="","",IF(AND(ISNUMBER(--LEFT(C1494,FIND(" ",C1494&amp;" ")-1)),OR(LEN(LEFT(C1494,FIND(" ",C1494&amp;" ")-1))=6,LEN(LEFT(C1494,FIND(" ",C1494&amp;" ")-1))=7),OR(ISNUMBER(MATCH(LEFT(C1494,FIND(" ",C1494&amp;" ")-1),'Look Up Values'!$G$2:$G$1000,0)),ISNUMBER(MATCH(LEFT(C1494,FIND(" ",C1494&amp;" ")-1),'Look Up Values'!$AE$2:$AE$2000,0)))),"","EWC error")),"")</f>
        <v/>
      </c>
      <c r="P1494" s="242" t="str" cm="1">
        <f t="array" ref="P1494">IF(AND(I1494&lt;&gt;0,I1494&lt;&gt;""),IF(D1494="","",IF(ISNUMBER(MATCH(SUBSTITUTE(D1494," ",""),SUBSTITUTE('Look Up Values'!$S$2:$S$120," ",""),0)),"","D&amp;R error")),"")</f>
        <v/>
      </c>
      <c r="Q1494" s="242" t="str" cm="1">
        <f t="array" ref="Q1494">IF(AND(I1494&lt;&gt;0,I1494&lt;&gt;""),IF(G1494="","",IF(ISNUMBER(MATCH(SUBSTITUTE(G1494," ",""),SUBSTITUTE('Look Up Values'!$I$2:$I$10," ",""),0)),"","State error")),"")</f>
        <v/>
      </c>
      <c r="R1494" s="260" t="str">
        <f t="shared" si="47"/>
        <v/>
      </c>
    </row>
    <row r="1495" spans="1:18" ht="15.75">
      <c r="A1495" s="250">
        <v>1488</v>
      </c>
      <c r="B1495" s="198"/>
      <c r="C1495" s="25"/>
      <c r="D1495" s="25"/>
      <c r="E1495" s="25"/>
      <c r="F1495" s="25"/>
      <c r="G1495" s="26"/>
      <c r="H1495" s="27"/>
      <c r="I1495" s="28"/>
      <c r="J1495" s="430"/>
      <c r="K1495" s="48"/>
      <c r="L1495" s="457" t="str">
        <f t="shared" si="46"/>
        <v/>
      </c>
      <c r="M1495" s="245" cm="1">
        <f t="array" ref="M1495">SUMPRODUCT(--(N1495:Q1495&lt;&gt;"")) + IF(TRIM(R1495)="",0,LEN(R1495)-LEN(SUBSTITUTE(R1495,",",""))+1)</f>
        <v>0</v>
      </c>
      <c r="N1495" s="242" t="str">
        <f>IF(AND(I1495&lt;&gt;0,I1495&lt;&gt;""),IF(TRIM(SUBSTITUTE(B1495,CHAR(160),""))="","",IF(ISNUMBER(MATCH(TRIM(SUBSTITUTE(B1495,CHAR(160),"")),'Look Up Values'!$B$2:$B$500,0)),"","Origin error")),"")</f>
        <v/>
      </c>
      <c r="O1495" s="242" t="str">
        <f>IF(AND(I1495&lt;&gt;0,I1495&lt;&gt;""),IF(C1495="","",IF(AND(ISNUMBER(--LEFT(C1495,FIND(" ",C1495&amp;" ")-1)),OR(LEN(LEFT(C1495,FIND(" ",C1495&amp;" ")-1))=6,LEN(LEFT(C1495,FIND(" ",C1495&amp;" ")-1))=7),OR(ISNUMBER(MATCH(LEFT(C1495,FIND(" ",C1495&amp;" ")-1),'Look Up Values'!$G$2:$G$1000,0)),ISNUMBER(MATCH(LEFT(C1495,FIND(" ",C1495&amp;" ")-1),'Look Up Values'!$AE$2:$AE$2000,0)))),"","EWC error")),"")</f>
        <v/>
      </c>
      <c r="P1495" s="242" t="str" cm="1">
        <f t="array" ref="P1495">IF(AND(I1495&lt;&gt;0,I1495&lt;&gt;""),IF(D1495="","",IF(ISNUMBER(MATCH(SUBSTITUTE(D1495," ",""),SUBSTITUTE('Look Up Values'!$S$2:$S$120," ",""),0)),"","D&amp;R error")),"")</f>
        <v/>
      </c>
      <c r="Q1495" s="242" t="str" cm="1">
        <f t="array" ref="Q1495">IF(AND(I1495&lt;&gt;0,I1495&lt;&gt;""),IF(G1495="","",IF(ISNUMBER(MATCH(SUBSTITUTE(G1495," ",""),SUBSTITUTE('Look Up Values'!$I$2:$I$10," ",""),0)),"","State error")),"")</f>
        <v/>
      </c>
      <c r="R1495" s="260" t="str">
        <f t="shared" si="47"/>
        <v/>
      </c>
    </row>
    <row r="1496" spans="1:18" ht="15.75">
      <c r="A1496" s="250">
        <v>1489</v>
      </c>
      <c r="B1496" s="198"/>
      <c r="C1496" s="25"/>
      <c r="D1496" s="25"/>
      <c r="E1496" s="25"/>
      <c r="F1496" s="25"/>
      <c r="G1496" s="26"/>
      <c r="H1496" s="27"/>
      <c r="I1496" s="28"/>
      <c r="J1496" s="430"/>
      <c r="K1496" s="48"/>
      <c r="L1496" s="457" t="str">
        <f t="shared" si="46"/>
        <v/>
      </c>
      <c r="M1496" s="245" cm="1">
        <f t="array" ref="M1496">SUMPRODUCT(--(N1496:Q1496&lt;&gt;"")) + IF(TRIM(R1496)="",0,LEN(R1496)-LEN(SUBSTITUTE(R1496,",",""))+1)</f>
        <v>0</v>
      </c>
      <c r="N1496" s="242" t="str">
        <f>IF(AND(I1496&lt;&gt;0,I1496&lt;&gt;""),IF(TRIM(SUBSTITUTE(B1496,CHAR(160),""))="","",IF(ISNUMBER(MATCH(TRIM(SUBSTITUTE(B1496,CHAR(160),"")),'Look Up Values'!$B$2:$B$500,0)),"","Origin error")),"")</f>
        <v/>
      </c>
      <c r="O1496" s="242" t="str">
        <f>IF(AND(I1496&lt;&gt;0,I1496&lt;&gt;""),IF(C1496="","",IF(AND(ISNUMBER(--LEFT(C1496,FIND(" ",C1496&amp;" ")-1)),OR(LEN(LEFT(C1496,FIND(" ",C1496&amp;" ")-1))=6,LEN(LEFT(C1496,FIND(" ",C1496&amp;" ")-1))=7),OR(ISNUMBER(MATCH(LEFT(C1496,FIND(" ",C1496&amp;" ")-1),'Look Up Values'!$G$2:$G$1000,0)),ISNUMBER(MATCH(LEFT(C1496,FIND(" ",C1496&amp;" ")-1),'Look Up Values'!$AE$2:$AE$2000,0)))),"","EWC error")),"")</f>
        <v/>
      </c>
      <c r="P1496" s="242" t="str" cm="1">
        <f t="array" ref="P1496">IF(AND(I1496&lt;&gt;0,I1496&lt;&gt;""),IF(D1496="","",IF(ISNUMBER(MATCH(SUBSTITUTE(D1496," ",""),SUBSTITUTE('Look Up Values'!$S$2:$S$120," ",""),0)),"","D&amp;R error")),"")</f>
        <v/>
      </c>
      <c r="Q1496" s="242" t="str" cm="1">
        <f t="array" ref="Q1496">IF(AND(I1496&lt;&gt;0,I1496&lt;&gt;""),IF(G1496="","",IF(ISNUMBER(MATCH(SUBSTITUTE(G1496," ",""),SUBSTITUTE('Look Up Values'!$I$2:$I$10," ",""),0)),"","State error")),"")</f>
        <v/>
      </c>
      <c r="R1496" s="260" t="str">
        <f t="shared" si="47"/>
        <v/>
      </c>
    </row>
    <row r="1497" spans="1:18" ht="15.75">
      <c r="A1497" s="250">
        <v>1490</v>
      </c>
      <c r="B1497" s="198"/>
      <c r="C1497" s="25"/>
      <c r="D1497" s="25"/>
      <c r="E1497" s="25"/>
      <c r="F1497" s="25"/>
      <c r="G1497" s="26"/>
      <c r="H1497" s="27"/>
      <c r="I1497" s="28"/>
      <c r="J1497" s="430"/>
      <c r="K1497" s="48"/>
      <c r="L1497" s="457" t="str">
        <f t="shared" si="46"/>
        <v/>
      </c>
      <c r="M1497" s="245" cm="1">
        <f t="array" ref="M1497">SUMPRODUCT(--(N1497:Q1497&lt;&gt;"")) + IF(TRIM(R1497)="",0,LEN(R1497)-LEN(SUBSTITUTE(R1497,",",""))+1)</f>
        <v>0</v>
      </c>
      <c r="N1497" s="242" t="str">
        <f>IF(AND(I1497&lt;&gt;0,I1497&lt;&gt;""),IF(TRIM(SUBSTITUTE(B1497,CHAR(160),""))="","",IF(ISNUMBER(MATCH(TRIM(SUBSTITUTE(B1497,CHAR(160),"")),'Look Up Values'!$B$2:$B$500,0)),"","Origin error")),"")</f>
        <v/>
      </c>
      <c r="O1497" s="242" t="str">
        <f>IF(AND(I1497&lt;&gt;0,I1497&lt;&gt;""),IF(C1497="","",IF(AND(ISNUMBER(--LEFT(C1497,FIND(" ",C1497&amp;" ")-1)),OR(LEN(LEFT(C1497,FIND(" ",C1497&amp;" ")-1))=6,LEN(LEFT(C1497,FIND(" ",C1497&amp;" ")-1))=7),OR(ISNUMBER(MATCH(LEFT(C1497,FIND(" ",C1497&amp;" ")-1),'Look Up Values'!$G$2:$G$1000,0)),ISNUMBER(MATCH(LEFT(C1497,FIND(" ",C1497&amp;" ")-1),'Look Up Values'!$AE$2:$AE$2000,0)))),"","EWC error")),"")</f>
        <v/>
      </c>
      <c r="P1497" s="242" t="str" cm="1">
        <f t="array" ref="P1497">IF(AND(I1497&lt;&gt;0,I1497&lt;&gt;""),IF(D1497="","",IF(ISNUMBER(MATCH(SUBSTITUTE(D1497," ",""),SUBSTITUTE('Look Up Values'!$S$2:$S$120," ",""),0)),"","D&amp;R error")),"")</f>
        <v/>
      </c>
      <c r="Q1497" s="242" t="str" cm="1">
        <f t="array" ref="Q1497">IF(AND(I1497&lt;&gt;0,I1497&lt;&gt;""),IF(G1497="","",IF(ISNUMBER(MATCH(SUBSTITUTE(G1497," ",""),SUBSTITUTE('Look Up Values'!$I$2:$I$10," ",""),0)),"","State error")),"")</f>
        <v/>
      </c>
      <c r="R1497" s="260" t="str">
        <f t="shared" si="47"/>
        <v/>
      </c>
    </row>
    <row r="1498" spans="1:18" ht="15.75">
      <c r="A1498" s="250">
        <v>1491</v>
      </c>
      <c r="B1498" s="198"/>
      <c r="C1498" s="25"/>
      <c r="D1498" s="25"/>
      <c r="E1498" s="25"/>
      <c r="F1498" s="25"/>
      <c r="G1498" s="26"/>
      <c r="H1498" s="27"/>
      <c r="I1498" s="28"/>
      <c r="J1498" s="430"/>
      <c r="K1498" s="48"/>
      <c r="L1498" s="457" t="str">
        <f t="shared" si="46"/>
        <v/>
      </c>
      <c r="M1498" s="245" cm="1">
        <f t="array" ref="M1498">SUMPRODUCT(--(N1498:Q1498&lt;&gt;"")) + IF(TRIM(R1498)="",0,LEN(R1498)-LEN(SUBSTITUTE(R1498,",",""))+1)</f>
        <v>0</v>
      </c>
      <c r="N1498" s="242" t="str">
        <f>IF(AND(I1498&lt;&gt;0,I1498&lt;&gt;""),IF(TRIM(SUBSTITUTE(B1498,CHAR(160),""))="","",IF(ISNUMBER(MATCH(TRIM(SUBSTITUTE(B1498,CHAR(160),"")),'Look Up Values'!$B$2:$B$500,0)),"","Origin error")),"")</f>
        <v/>
      </c>
      <c r="O1498" s="242" t="str">
        <f>IF(AND(I1498&lt;&gt;0,I1498&lt;&gt;""),IF(C1498="","",IF(AND(ISNUMBER(--LEFT(C1498,FIND(" ",C1498&amp;" ")-1)),OR(LEN(LEFT(C1498,FIND(" ",C1498&amp;" ")-1))=6,LEN(LEFT(C1498,FIND(" ",C1498&amp;" ")-1))=7),OR(ISNUMBER(MATCH(LEFT(C1498,FIND(" ",C1498&amp;" ")-1),'Look Up Values'!$G$2:$G$1000,0)),ISNUMBER(MATCH(LEFT(C1498,FIND(" ",C1498&amp;" ")-1),'Look Up Values'!$AE$2:$AE$2000,0)))),"","EWC error")),"")</f>
        <v/>
      </c>
      <c r="P1498" s="242" t="str" cm="1">
        <f t="array" ref="P1498">IF(AND(I1498&lt;&gt;0,I1498&lt;&gt;""),IF(D1498="","",IF(ISNUMBER(MATCH(SUBSTITUTE(D1498," ",""),SUBSTITUTE('Look Up Values'!$S$2:$S$120," ",""),0)),"","D&amp;R error")),"")</f>
        <v/>
      </c>
      <c r="Q1498" s="242" t="str" cm="1">
        <f t="array" ref="Q1498">IF(AND(I1498&lt;&gt;0,I1498&lt;&gt;""),IF(G1498="","",IF(ISNUMBER(MATCH(SUBSTITUTE(G1498," ",""),SUBSTITUTE('Look Up Values'!$I$2:$I$10," ",""),0)),"","State error")),"")</f>
        <v/>
      </c>
      <c r="R1498" s="260" t="str">
        <f t="shared" si="47"/>
        <v/>
      </c>
    </row>
    <row r="1499" spans="1:18" ht="15.75">
      <c r="A1499" s="250">
        <v>1492</v>
      </c>
      <c r="B1499" s="198"/>
      <c r="C1499" s="25"/>
      <c r="D1499" s="25"/>
      <c r="E1499" s="25"/>
      <c r="F1499" s="25"/>
      <c r="G1499" s="26"/>
      <c r="H1499" s="27"/>
      <c r="I1499" s="28"/>
      <c r="J1499" s="430"/>
      <c r="K1499" s="48"/>
      <c r="L1499" s="457" t="str">
        <f t="shared" si="46"/>
        <v/>
      </c>
      <c r="M1499" s="245" cm="1">
        <f t="array" ref="M1499">SUMPRODUCT(--(N1499:Q1499&lt;&gt;"")) + IF(TRIM(R1499)="",0,LEN(R1499)-LEN(SUBSTITUTE(R1499,",",""))+1)</f>
        <v>0</v>
      </c>
      <c r="N1499" s="242" t="str">
        <f>IF(AND(I1499&lt;&gt;0,I1499&lt;&gt;""),IF(TRIM(SUBSTITUTE(B1499,CHAR(160),""))="","",IF(ISNUMBER(MATCH(TRIM(SUBSTITUTE(B1499,CHAR(160),"")),'Look Up Values'!$B$2:$B$500,0)),"","Origin error")),"")</f>
        <v/>
      </c>
      <c r="O1499" s="242" t="str">
        <f>IF(AND(I1499&lt;&gt;0,I1499&lt;&gt;""),IF(C1499="","",IF(AND(ISNUMBER(--LEFT(C1499,FIND(" ",C1499&amp;" ")-1)),OR(LEN(LEFT(C1499,FIND(" ",C1499&amp;" ")-1))=6,LEN(LEFT(C1499,FIND(" ",C1499&amp;" ")-1))=7),OR(ISNUMBER(MATCH(LEFT(C1499,FIND(" ",C1499&amp;" ")-1),'Look Up Values'!$G$2:$G$1000,0)),ISNUMBER(MATCH(LEFT(C1499,FIND(" ",C1499&amp;" ")-1),'Look Up Values'!$AE$2:$AE$2000,0)))),"","EWC error")),"")</f>
        <v/>
      </c>
      <c r="P1499" s="242" t="str" cm="1">
        <f t="array" ref="P1499">IF(AND(I1499&lt;&gt;0,I1499&lt;&gt;""),IF(D1499="","",IF(ISNUMBER(MATCH(SUBSTITUTE(D1499," ",""),SUBSTITUTE('Look Up Values'!$S$2:$S$120," ",""),0)),"","D&amp;R error")),"")</f>
        <v/>
      </c>
      <c r="Q1499" s="242" t="str" cm="1">
        <f t="array" ref="Q1499">IF(AND(I1499&lt;&gt;0,I1499&lt;&gt;""),IF(G1499="","",IF(ISNUMBER(MATCH(SUBSTITUTE(G1499," ",""),SUBSTITUTE('Look Up Values'!$I$2:$I$10," ",""),0)),"","State error")),"")</f>
        <v/>
      </c>
      <c r="R1499" s="260" t="str">
        <f t="shared" si="47"/>
        <v/>
      </c>
    </row>
    <row r="1500" spans="1:18" ht="15.75">
      <c r="A1500" s="250">
        <v>1493</v>
      </c>
      <c r="B1500" s="198"/>
      <c r="C1500" s="25"/>
      <c r="D1500" s="25"/>
      <c r="E1500" s="25"/>
      <c r="F1500" s="25"/>
      <c r="G1500" s="26"/>
      <c r="H1500" s="27"/>
      <c r="I1500" s="28"/>
      <c r="J1500" s="430"/>
      <c r="K1500" s="48"/>
      <c r="L1500" s="457" t="str">
        <f t="shared" si="46"/>
        <v/>
      </c>
      <c r="M1500" s="245" cm="1">
        <f t="array" ref="M1500">SUMPRODUCT(--(N1500:Q1500&lt;&gt;"")) + IF(TRIM(R1500)="",0,LEN(R1500)-LEN(SUBSTITUTE(R1500,",",""))+1)</f>
        <v>0</v>
      </c>
      <c r="N1500" s="242" t="str">
        <f>IF(AND(I1500&lt;&gt;0,I1500&lt;&gt;""),IF(TRIM(SUBSTITUTE(B1500,CHAR(160),""))="","",IF(ISNUMBER(MATCH(TRIM(SUBSTITUTE(B1500,CHAR(160),"")),'Look Up Values'!$B$2:$B$500,0)),"","Origin error")),"")</f>
        <v/>
      </c>
      <c r="O1500" s="242" t="str">
        <f>IF(AND(I1500&lt;&gt;0,I1500&lt;&gt;""),IF(C1500="","",IF(AND(ISNUMBER(--LEFT(C1500,FIND(" ",C1500&amp;" ")-1)),OR(LEN(LEFT(C1500,FIND(" ",C1500&amp;" ")-1))=6,LEN(LEFT(C1500,FIND(" ",C1500&amp;" ")-1))=7),OR(ISNUMBER(MATCH(LEFT(C1500,FIND(" ",C1500&amp;" ")-1),'Look Up Values'!$G$2:$G$1000,0)),ISNUMBER(MATCH(LEFT(C1500,FIND(" ",C1500&amp;" ")-1),'Look Up Values'!$AE$2:$AE$2000,0)))),"","EWC error")),"")</f>
        <v/>
      </c>
      <c r="P1500" s="242" t="str" cm="1">
        <f t="array" ref="P1500">IF(AND(I1500&lt;&gt;0,I1500&lt;&gt;""),IF(D1500="","",IF(ISNUMBER(MATCH(SUBSTITUTE(D1500," ",""),SUBSTITUTE('Look Up Values'!$S$2:$S$120," ",""),0)),"","D&amp;R error")),"")</f>
        <v/>
      </c>
      <c r="Q1500" s="242" t="str" cm="1">
        <f t="array" ref="Q1500">IF(AND(I1500&lt;&gt;0,I1500&lt;&gt;""),IF(G1500="","",IF(ISNUMBER(MATCH(SUBSTITUTE(G1500," ",""),SUBSTITUTE('Look Up Values'!$I$2:$I$10," ",""),0)),"","State error")),"")</f>
        <v/>
      </c>
      <c r="R1500" s="260" t="str">
        <f t="shared" si="47"/>
        <v/>
      </c>
    </row>
    <row r="1501" spans="1:18" ht="15.75">
      <c r="A1501" s="250">
        <v>1494</v>
      </c>
      <c r="B1501" s="198"/>
      <c r="C1501" s="25"/>
      <c r="D1501" s="25"/>
      <c r="E1501" s="25"/>
      <c r="F1501" s="25"/>
      <c r="G1501" s="26"/>
      <c r="H1501" s="27"/>
      <c r="I1501" s="28"/>
      <c r="J1501" s="430"/>
      <c r="K1501" s="48"/>
      <c r="L1501" s="457" t="str">
        <f t="shared" si="46"/>
        <v/>
      </c>
      <c r="M1501" s="245" cm="1">
        <f t="array" ref="M1501">SUMPRODUCT(--(N1501:Q1501&lt;&gt;"")) + IF(TRIM(R1501)="",0,LEN(R1501)-LEN(SUBSTITUTE(R1501,",",""))+1)</f>
        <v>0</v>
      </c>
      <c r="N1501" s="242" t="str">
        <f>IF(AND(I1501&lt;&gt;0,I1501&lt;&gt;""),IF(TRIM(SUBSTITUTE(B1501,CHAR(160),""))="","",IF(ISNUMBER(MATCH(TRIM(SUBSTITUTE(B1501,CHAR(160),"")),'Look Up Values'!$B$2:$B$500,0)),"","Origin error")),"")</f>
        <v/>
      </c>
      <c r="O1501" s="242" t="str">
        <f>IF(AND(I1501&lt;&gt;0,I1501&lt;&gt;""),IF(C1501="","",IF(AND(ISNUMBER(--LEFT(C1501,FIND(" ",C1501&amp;" ")-1)),OR(LEN(LEFT(C1501,FIND(" ",C1501&amp;" ")-1))=6,LEN(LEFT(C1501,FIND(" ",C1501&amp;" ")-1))=7),OR(ISNUMBER(MATCH(LEFT(C1501,FIND(" ",C1501&amp;" ")-1),'Look Up Values'!$G$2:$G$1000,0)),ISNUMBER(MATCH(LEFT(C1501,FIND(" ",C1501&amp;" ")-1),'Look Up Values'!$AE$2:$AE$2000,0)))),"","EWC error")),"")</f>
        <v/>
      </c>
      <c r="P1501" s="242" t="str" cm="1">
        <f t="array" ref="P1501">IF(AND(I1501&lt;&gt;0,I1501&lt;&gt;""),IF(D1501="","",IF(ISNUMBER(MATCH(SUBSTITUTE(D1501," ",""),SUBSTITUTE('Look Up Values'!$S$2:$S$120," ",""),0)),"","D&amp;R error")),"")</f>
        <v/>
      </c>
      <c r="Q1501" s="242" t="str" cm="1">
        <f t="array" ref="Q1501">IF(AND(I1501&lt;&gt;0,I1501&lt;&gt;""),IF(G1501="","",IF(ISNUMBER(MATCH(SUBSTITUTE(G1501," ",""),SUBSTITUTE('Look Up Values'!$I$2:$I$10," ",""),0)),"","State error")),"")</f>
        <v/>
      </c>
      <c r="R1501" s="260" t="str">
        <f t="shared" si="47"/>
        <v/>
      </c>
    </row>
    <row r="1502" spans="1:18" ht="15.75">
      <c r="A1502" s="250">
        <v>1495</v>
      </c>
      <c r="B1502" s="198"/>
      <c r="C1502" s="25"/>
      <c r="D1502" s="25"/>
      <c r="E1502" s="25"/>
      <c r="F1502" s="25"/>
      <c r="G1502" s="26"/>
      <c r="H1502" s="27"/>
      <c r="I1502" s="28"/>
      <c r="J1502" s="430"/>
      <c r="K1502" s="48"/>
      <c r="L1502" s="457" t="str">
        <f t="shared" si="46"/>
        <v/>
      </c>
      <c r="M1502" s="245" cm="1">
        <f t="array" ref="M1502">SUMPRODUCT(--(N1502:Q1502&lt;&gt;"")) + IF(TRIM(R1502)="",0,LEN(R1502)-LEN(SUBSTITUTE(R1502,",",""))+1)</f>
        <v>0</v>
      </c>
      <c r="N1502" s="242" t="str">
        <f>IF(AND(I1502&lt;&gt;0,I1502&lt;&gt;""),IF(TRIM(SUBSTITUTE(B1502,CHAR(160),""))="","",IF(ISNUMBER(MATCH(TRIM(SUBSTITUTE(B1502,CHAR(160),"")),'Look Up Values'!$B$2:$B$500,0)),"","Origin error")),"")</f>
        <v/>
      </c>
      <c r="O1502" s="242" t="str">
        <f>IF(AND(I1502&lt;&gt;0,I1502&lt;&gt;""),IF(C1502="","",IF(AND(ISNUMBER(--LEFT(C1502,FIND(" ",C1502&amp;" ")-1)),OR(LEN(LEFT(C1502,FIND(" ",C1502&amp;" ")-1))=6,LEN(LEFT(C1502,FIND(" ",C1502&amp;" ")-1))=7),OR(ISNUMBER(MATCH(LEFT(C1502,FIND(" ",C1502&amp;" ")-1),'Look Up Values'!$G$2:$G$1000,0)),ISNUMBER(MATCH(LEFT(C1502,FIND(" ",C1502&amp;" ")-1),'Look Up Values'!$AE$2:$AE$2000,0)))),"","EWC error")),"")</f>
        <v/>
      </c>
      <c r="P1502" s="242" t="str" cm="1">
        <f t="array" ref="P1502">IF(AND(I1502&lt;&gt;0,I1502&lt;&gt;""),IF(D1502="","",IF(ISNUMBER(MATCH(SUBSTITUTE(D1502," ",""),SUBSTITUTE('Look Up Values'!$S$2:$S$120," ",""),0)),"","D&amp;R error")),"")</f>
        <v/>
      </c>
      <c r="Q1502" s="242" t="str" cm="1">
        <f t="array" ref="Q1502">IF(AND(I1502&lt;&gt;0,I1502&lt;&gt;""),IF(G1502="","",IF(ISNUMBER(MATCH(SUBSTITUTE(G1502," ",""),SUBSTITUTE('Look Up Values'!$I$2:$I$10," ",""),0)),"","State error")),"")</f>
        <v/>
      </c>
      <c r="R1502" s="260" t="str">
        <f t="shared" si="47"/>
        <v/>
      </c>
    </row>
    <row r="1503" spans="1:18" ht="15.75">
      <c r="A1503" s="250">
        <v>1496</v>
      </c>
      <c r="B1503" s="198"/>
      <c r="C1503" s="25"/>
      <c r="D1503" s="25"/>
      <c r="E1503" s="25"/>
      <c r="F1503" s="25"/>
      <c r="G1503" s="26"/>
      <c r="H1503" s="27"/>
      <c r="I1503" s="28"/>
      <c r="J1503" s="430"/>
      <c r="K1503" s="48"/>
      <c r="L1503" s="457" t="str">
        <f t="shared" si="46"/>
        <v/>
      </c>
      <c r="M1503" s="245" cm="1">
        <f t="array" ref="M1503">SUMPRODUCT(--(N1503:Q1503&lt;&gt;"")) + IF(TRIM(R1503)="",0,LEN(R1503)-LEN(SUBSTITUTE(R1503,",",""))+1)</f>
        <v>0</v>
      </c>
      <c r="N1503" s="242" t="str">
        <f>IF(AND(I1503&lt;&gt;0,I1503&lt;&gt;""),IF(TRIM(SUBSTITUTE(B1503,CHAR(160),""))="","",IF(ISNUMBER(MATCH(TRIM(SUBSTITUTE(B1503,CHAR(160),"")),'Look Up Values'!$B$2:$B$500,0)),"","Origin error")),"")</f>
        <v/>
      </c>
      <c r="O1503" s="242" t="str">
        <f>IF(AND(I1503&lt;&gt;0,I1503&lt;&gt;""),IF(C1503="","",IF(AND(ISNUMBER(--LEFT(C1503,FIND(" ",C1503&amp;" ")-1)),OR(LEN(LEFT(C1503,FIND(" ",C1503&amp;" ")-1))=6,LEN(LEFT(C1503,FIND(" ",C1503&amp;" ")-1))=7),OR(ISNUMBER(MATCH(LEFT(C1503,FIND(" ",C1503&amp;" ")-1),'Look Up Values'!$G$2:$G$1000,0)),ISNUMBER(MATCH(LEFT(C1503,FIND(" ",C1503&amp;" ")-1),'Look Up Values'!$AE$2:$AE$2000,0)))),"","EWC error")),"")</f>
        <v/>
      </c>
      <c r="P1503" s="242" t="str" cm="1">
        <f t="array" ref="P1503">IF(AND(I1503&lt;&gt;0,I1503&lt;&gt;""),IF(D1503="","",IF(ISNUMBER(MATCH(SUBSTITUTE(D1503," ",""),SUBSTITUTE('Look Up Values'!$S$2:$S$120," ",""),0)),"","D&amp;R error")),"")</f>
        <v/>
      </c>
      <c r="Q1503" s="242" t="str" cm="1">
        <f t="array" ref="Q1503">IF(AND(I1503&lt;&gt;0,I1503&lt;&gt;""),IF(G1503="","",IF(ISNUMBER(MATCH(SUBSTITUTE(G1503," ",""),SUBSTITUTE('Look Up Values'!$I$2:$I$10," ",""),0)),"","State error")),"")</f>
        <v/>
      </c>
      <c r="R1503" s="260" t="str">
        <f t="shared" si="47"/>
        <v/>
      </c>
    </row>
    <row r="1504" spans="1:18" ht="15.75">
      <c r="A1504" s="250">
        <v>1497</v>
      </c>
      <c r="B1504" s="198"/>
      <c r="C1504" s="25"/>
      <c r="D1504" s="25"/>
      <c r="E1504" s="25"/>
      <c r="F1504" s="25"/>
      <c r="G1504" s="26"/>
      <c r="H1504" s="27"/>
      <c r="I1504" s="28"/>
      <c r="J1504" s="430"/>
      <c r="K1504" s="48"/>
      <c r="L1504" s="457" t="str">
        <f t="shared" si="46"/>
        <v/>
      </c>
      <c r="M1504" s="245" cm="1">
        <f t="array" ref="M1504">SUMPRODUCT(--(N1504:Q1504&lt;&gt;"")) + IF(TRIM(R1504)="",0,LEN(R1504)-LEN(SUBSTITUTE(R1504,",",""))+1)</f>
        <v>0</v>
      </c>
      <c r="N1504" s="242" t="str">
        <f>IF(AND(I1504&lt;&gt;0,I1504&lt;&gt;""),IF(TRIM(SUBSTITUTE(B1504,CHAR(160),""))="","",IF(ISNUMBER(MATCH(TRIM(SUBSTITUTE(B1504,CHAR(160),"")),'Look Up Values'!$B$2:$B$500,0)),"","Origin error")),"")</f>
        <v/>
      </c>
      <c r="O1504" s="242" t="str">
        <f>IF(AND(I1504&lt;&gt;0,I1504&lt;&gt;""),IF(C1504="","",IF(AND(ISNUMBER(--LEFT(C1504,FIND(" ",C1504&amp;" ")-1)),OR(LEN(LEFT(C1504,FIND(" ",C1504&amp;" ")-1))=6,LEN(LEFT(C1504,FIND(" ",C1504&amp;" ")-1))=7),OR(ISNUMBER(MATCH(LEFT(C1504,FIND(" ",C1504&amp;" ")-1),'Look Up Values'!$G$2:$G$1000,0)),ISNUMBER(MATCH(LEFT(C1504,FIND(" ",C1504&amp;" ")-1),'Look Up Values'!$AE$2:$AE$2000,0)))),"","EWC error")),"")</f>
        <v/>
      </c>
      <c r="P1504" s="242" t="str" cm="1">
        <f t="array" ref="P1504">IF(AND(I1504&lt;&gt;0,I1504&lt;&gt;""),IF(D1504="","",IF(ISNUMBER(MATCH(SUBSTITUTE(D1504," ",""),SUBSTITUTE('Look Up Values'!$S$2:$S$120," ",""),0)),"","D&amp;R error")),"")</f>
        <v/>
      </c>
      <c r="Q1504" s="242" t="str" cm="1">
        <f t="array" ref="Q1504">IF(AND(I1504&lt;&gt;0,I1504&lt;&gt;""),IF(G1504="","",IF(ISNUMBER(MATCH(SUBSTITUTE(G1504," ",""),SUBSTITUTE('Look Up Values'!$I$2:$I$10," ",""),0)),"","State error")),"")</f>
        <v/>
      </c>
      <c r="R1504" s="260" t="str">
        <f t="shared" si="47"/>
        <v/>
      </c>
    </row>
    <row r="1505" spans="1:18" ht="15.75">
      <c r="A1505" s="250">
        <v>1498</v>
      </c>
      <c r="B1505" s="198"/>
      <c r="C1505" s="25"/>
      <c r="D1505" s="25"/>
      <c r="E1505" s="25"/>
      <c r="F1505" s="25"/>
      <c r="G1505" s="26"/>
      <c r="H1505" s="27"/>
      <c r="I1505" s="28"/>
      <c r="J1505" s="430"/>
      <c r="K1505" s="48"/>
      <c r="L1505" s="457" t="str">
        <f t="shared" si="46"/>
        <v/>
      </c>
      <c r="M1505" s="245" cm="1">
        <f t="array" ref="M1505">SUMPRODUCT(--(N1505:Q1505&lt;&gt;"")) + IF(TRIM(R1505)="",0,LEN(R1505)-LEN(SUBSTITUTE(R1505,",",""))+1)</f>
        <v>0</v>
      </c>
      <c r="N1505" s="242" t="str">
        <f>IF(AND(I1505&lt;&gt;0,I1505&lt;&gt;""),IF(TRIM(SUBSTITUTE(B1505,CHAR(160),""))="","",IF(ISNUMBER(MATCH(TRIM(SUBSTITUTE(B1505,CHAR(160),"")),'Look Up Values'!$B$2:$B$500,0)),"","Origin error")),"")</f>
        <v/>
      </c>
      <c r="O1505" s="242" t="str">
        <f>IF(AND(I1505&lt;&gt;0,I1505&lt;&gt;""),IF(C1505="","",IF(AND(ISNUMBER(--LEFT(C1505,FIND(" ",C1505&amp;" ")-1)),OR(LEN(LEFT(C1505,FIND(" ",C1505&amp;" ")-1))=6,LEN(LEFT(C1505,FIND(" ",C1505&amp;" ")-1))=7),OR(ISNUMBER(MATCH(LEFT(C1505,FIND(" ",C1505&amp;" ")-1),'Look Up Values'!$G$2:$G$1000,0)),ISNUMBER(MATCH(LEFT(C1505,FIND(" ",C1505&amp;" ")-1),'Look Up Values'!$AE$2:$AE$2000,0)))),"","EWC error")),"")</f>
        <v/>
      </c>
      <c r="P1505" s="242" t="str" cm="1">
        <f t="array" ref="P1505">IF(AND(I1505&lt;&gt;0,I1505&lt;&gt;""),IF(D1505="","",IF(ISNUMBER(MATCH(SUBSTITUTE(D1505," ",""),SUBSTITUTE('Look Up Values'!$S$2:$S$120," ",""),0)),"","D&amp;R error")),"")</f>
        <v/>
      </c>
      <c r="Q1505" s="242" t="str" cm="1">
        <f t="array" ref="Q1505">IF(AND(I1505&lt;&gt;0,I1505&lt;&gt;""),IF(G1505="","",IF(ISNUMBER(MATCH(SUBSTITUTE(G1505," ",""),SUBSTITUTE('Look Up Values'!$I$2:$I$10," ",""),0)),"","State error")),"")</f>
        <v/>
      </c>
      <c r="R1505" s="260" t="str">
        <f t="shared" si="47"/>
        <v/>
      </c>
    </row>
    <row r="1506" spans="1:18" ht="15.75">
      <c r="A1506" s="250">
        <v>1499</v>
      </c>
      <c r="B1506" s="198"/>
      <c r="C1506" s="25"/>
      <c r="D1506" s="25"/>
      <c r="E1506" s="25"/>
      <c r="F1506" s="25"/>
      <c r="G1506" s="26"/>
      <c r="H1506" s="27"/>
      <c r="I1506" s="28"/>
      <c r="J1506" s="430"/>
      <c r="K1506" s="48"/>
      <c r="L1506" s="457" t="str">
        <f t="shared" si="46"/>
        <v/>
      </c>
      <c r="M1506" s="245" cm="1">
        <f t="array" ref="M1506">SUMPRODUCT(--(N1506:Q1506&lt;&gt;"")) + IF(TRIM(R1506)="",0,LEN(R1506)-LEN(SUBSTITUTE(R1506,",",""))+1)</f>
        <v>0</v>
      </c>
      <c r="N1506" s="242" t="str">
        <f>IF(AND(I1506&lt;&gt;0,I1506&lt;&gt;""),IF(TRIM(SUBSTITUTE(B1506,CHAR(160),""))="","",IF(ISNUMBER(MATCH(TRIM(SUBSTITUTE(B1506,CHAR(160),"")),'Look Up Values'!$B$2:$B$500,0)),"","Origin error")),"")</f>
        <v/>
      </c>
      <c r="O1506" s="242" t="str">
        <f>IF(AND(I1506&lt;&gt;0,I1506&lt;&gt;""),IF(C1506="","",IF(AND(ISNUMBER(--LEFT(C1506,FIND(" ",C1506&amp;" ")-1)),OR(LEN(LEFT(C1506,FIND(" ",C1506&amp;" ")-1))=6,LEN(LEFT(C1506,FIND(" ",C1506&amp;" ")-1))=7),OR(ISNUMBER(MATCH(LEFT(C1506,FIND(" ",C1506&amp;" ")-1),'Look Up Values'!$G$2:$G$1000,0)),ISNUMBER(MATCH(LEFT(C1506,FIND(" ",C1506&amp;" ")-1),'Look Up Values'!$AE$2:$AE$2000,0)))),"","EWC error")),"")</f>
        <v/>
      </c>
      <c r="P1506" s="242" t="str" cm="1">
        <f t="array" ref="P1506">IF(AND(I1506&lt;&gt;0,I1506&lt;&gt;""),IF(D1506="","",IF(ISNUMBER(MATCH(SUBSTITUTE(D1506," ",""),SUBSTITUTE('Look Up Values'!$S$2:$S$120," ",""),0)),"","D&amp;R error")),"")</f>
        <v/>
      </c>
      <c r="Q1506" s="242" t="str" cm="1">
        <f t="array" ref="Q1506">IF(AND(I1506&lt;&gt;0,I1506&lt;&gt;""),IF(G1506="","",IF(ISNUMBER(MATCH(SUBSTITUTE(G1506," ",""),SUBSTITUTE('Look Up Values'!$I$2:$I$10," ",""),0)),"","State error")),"")</f>
        <v/>
      </c>
      <c r="R1506" s="260" t="str">
        <f t="shared" si="47"/>
        <v/>
      </c>
    </row>
    <row r="1507" spans="1:18" ht="15.75">
      <c r="A1507" s="250">
        <v>1500</v>
      </c>
      <c r="B1507" s="198"/>
      <c r="C1507" s="25"/>
      <c r="D1507" s="25"/>
      <c r="E1507" s="25"/>
      <c r="F1507" s="25"/>
      <c r="G1507" s="26"/>
      <c r="H1507" s="27"/>
      <c r="I1507" s="28"/>
      <c r="J1507" s="430"/>
      <c r="K1507" s="48"/>
      <c r="L1507" s="457" t="str">
        <f t="shared" si="46"/>
        <v/>
      </c>
      <c r="M1507" s="245" cm="1">
        <f t="array" ref="M1507">SUMPRODUCT(--(N1507:Q1507&lt;&gt;"")) + IF(TRIM(R1507)="",0,LEN(R1507)-LEN(SUBSTITUTE(R1507,",",""))+1)</f>
        <v>0</v>
      </c>
      <c r="N1507" s="242" t="str">
        <f>IF(AND(I1507&lt;&gt;0,I1507&lt;&gt;""),IF(TRIM(SUBSTITUTE(B1507,CHAR(160),""))="","",IF(ISNUMBER(MATCH(TRIM(SUBSTITUTE(B1507,CHAR(160),"")),'Look Up Values'!$B$2:$B$500,0)),"","Origin error")),"")</f>
        <v/>
      </c>
      <c r="O1507" s="242" t="str">
        <f>IF(AND(I1507&lt;&gt;0,I1507&lt;&gt;""),IF(C1507="","",IF(AND(ISNUMBER(--LEFT(C1507,FIND(" ",C1507&amp;" ")-1)),OR(LEN(LEFT(C1507,FIND(" ",C1507&amp;" ")-1))=6,LEN(LEFT(C1507,FIND(" ",C1507&amp;" ")-1))=7),OR(ISNUMBER(MATCH(LEFT(C1507,FIND(" ",C1507&amp;" ")-1),'Look Up Values'!$G$2:$G$1000,0)),ISNUMBER(MATCH(LEFT(C1507,FIND(" ",C1507&amp;" ")-1),'Look Up Values'!$AE$2:$AE$2000,0)))),"","EWC error")),"")</f>
        <v/>
      </c>
      <c r="P1507" s="242" t="str" cm="1">
        <f t="array" ref="P1507">IF(AND(I1507&lt;&gt;0,I1507&lt;&gt;""),IF(D1507="","",IF(ISNUMBER(MATCH(SUBSTITUTE(D1507," ",""),SUBSTITUTE('Look Up Values'!$S$2:$S$120," ",""),0)),"","D&amp;R error")),"")</f>
        <v/>
      </c>
      <c r="Q1507" s="242" t="str" cm="1">
        <f t="array" ref="Q1507">IF(AND(I1507&lt;&gt;0,I1507&lt;&gt;""),IF(G1507="","",IF(ISNUMBER(MATCH(SUBSTITUTE(G1507," ",""),SUBSTITUTE('Look Up Values'!$I$2:$I$10," ",""),0)),"","State error")),"")</f>
        <v/>
      </c>
      <c r="R1507" s="260" t="str">
        <f t="shared" si="47"/>
        <v/>
      </c>
    </row>
    <row r="1508" spans="1:18" ht="15.75">
      <c r="A1508" s="250">
        <v>1501</v>
      </c>
      <c r="B1508" s="198"/>
      <c r="C1508" s="25"/>
      <c r="D1508" s="25"/>
      <c r="E1508" s="25"/>
      <c r="F1508" s="25"/>
      <c r="G1508" s="26"/>
      <c r="H1508" s="27"/>
      <c r="I1508" s="28"/>
      <c r="J1508" s="430"/>
      <c r="K1508" s="48"/>
      <c r="L1508" s="457" t="str">
        <f t="shared" si="46"/>
        <v/>
      </c>
      <c r="M1508" s="245" cm="1">
        <f t="array" ref="M1508">SUMPRODUCT(--(N1508:Q1508&lt;&gt;"")) + IF(TRIM(R1508)="",0,LEN(R1508)-LEN(SUBSTITUTE(R1508,",",""))+1)</f>
        <v>0</v>
      </c>
      <c r="N1508" s="242" t="str">
        <f>IF(AND(I1508&lt;&gt;0,I1508&lt;&gt;""),IF(TRIM(SUBSTITUTE(B1508,CHAR(160),""))="","",IF(ISNUMBER(MATCH(TRIM(SUBSTITUTE(B1508,CHAR(160),"")),'Look Up Values'!$B$2:$B$500,0)),"","Origin error")),"")</f>
        <v/>
      </c>
      <c r="O1508" s="242" t="str">
        <f>IF(AND(I1508&lt;&gt;0,I1508&lt;&gt;""),IF(C1508="","",IF(AND(ISNUMBER(--LEFT(C1508,FIND(" ",C1508&amp;" ")-1)),OR(LEN(LEFT(C1508,FIND(" ",C1508&amp;" ")-1))=6,LEN(LEFT(C1508,FIND(" ",C1508&amp;" ")-1))=7),OR(ISNUMBER(MATCH(LEFT(C1508,FIND(" ",C1508&amp;" ")-1),'Look Up Values'!$G$2:$G$1000,0)),ISNUMBER(MATCH(LEFT(C1508,FIND(" ",C1508&amp;" ")-1),'Look Up Values'!$AE$2:$AE$2000,0)))),"","EWC error")),"")</f>
        <v/>
      </c>
      <c r="P1508" s="242" t="str" cm="1">
        <f t="array" ref="P1508">IF(AND(I1508&lt;&gt;0,I1508&lt;&gt;""),IF(D1508="","",IF(ISNUMBER(MATCH(SUBSTITUTE(D1508," ",""),SUBSTITUTE('Look Up Values'!$S$2:$S$120," ",""),0)),"","D&amp;R error")),"")</f>
        <v/>
      </c>
      <c r="Q1508" s="242" t="str" cm="1">
        <f t="array" ref="Q1508">IF(AND(I1508&lt;&gt;0,I1508&lt;&gt;""),IF(G1508="","",IF(ISNUMBER(MATCH(SUBSTITUTE(G1508," ",""),SUBSTITUTE('Look Up Values'!$I$2:$I$10," ",""),0)),"","State error")),"")</f>
        <v/>
      </c>
      <c r="R1508" s="260" t="str">
        <f t="shared" si="47"/>
        <v/>
      </c>
    </row>
    <row r="1509" spans="1:18" ht="15.75">
      <c r="A1509" s="250">
        <v>1502</v>
      </c>
      <c r="B1509" s="198"/>
      <c r="C1509" s="25"/>
      <c r="D1509" s="25"/>
      <c r="E1509" s="25"/>
      <c r="F1509" s="25"/>
      <c r="G1509" s="26"/>
      <c r="H1509" s="27"/>
      <c r="I1509" s="28"/>
      <c r="J1509" s="430"/>
      <c r="K1509" s="48"/>
      <c r="L1509" s="457" t="str">
        <f t="shared" si="46"/>
        <v/>
      </c>
      <c r="M1509" s="245" cm="1">
        <f t="array" ref="M1509">SUMPRODUCT(--(N1509:Q1509&lt;&gt;"")) + IF(TRIM(R1509)="",0,LEN(R1509)-LEN(SUBSTITUTE(R1509,",",""))+1)</f>
        <v>0</v>
      </c>
      <c r="N1509" s="242" t="str">
        <f>IF(AND(I1509&lt;&gt;0,I1509&lt;&gt;""),IF(TRIM(SUBSTITUTE(B1509,CHAR(160),""))="","",IF(ISNUMBER(MATCH(TRIM(SUBSTITUTE(B1509,CHAR(160),"")),'Look Up Values'!$B$2:$B$500,0)),"","Origin error")),"")</f>
        <v/>
      </c>
      <c r="O1509" s="242" t="str">
        <f>IF(AND(I1509&lt;&gt;0,I1509&lt;&gt;""),IF(C1509="","",IF(AND(ISNUMBER(--LEFT(C1509,FIND(" ",C1509&amp;" ")-1)),OR(LEN(LEFT(C1509,FIND(" ",C1509&amp;" ")-1))=6,LEN(LEFT(C1509,FIND(" ",C1509&amp;" ")-1))=7),OR(ISNUMBER(MATCH(LEFT(C1509,FIND(" ",C1509&amp;" ")-1),'Look Up Values'!$G$2:$G$1000,0)),ISNUMBER(MATCH(LEFT(C1509,FIND(" ",C1509&amp;" ")-1),'Look Up Values'!$AE$2:$AE$2000,0)))),"","EWC error")),"")</f>
        <v/>
      </c>
      <c r="P1509" s="242" t="str" cm="1">
        <f t="array" ref="P1509">IF(AND(I1509&lt;&gt;0,I1509&lt;&gt;""),IF(D1509="","",IF(ISNUMBER(MATCH(SUBSTITUTE(D1509," ",""),SUBSTITUTE('Look Up Values'!$S$2:$S$120," ",""),0)),"","D&amp;R error")),"")</f>
        <v/>
      </c>
      <c r="Q1509" s="242" t="str" cm="1">
        <f t="array" ref="Q1509">IF(AND(I1509&lt;&gt;0,I1509&lt;&gt;""),IF(G1509="","",IF(ISNUMBER(MATCH(SUBSTITUTE(G1509," ",""),SUBSTITUTE('Look Up Values'!$I$2:$I$10," ",""),0)),"","State error")),"")</f>
        <v/>
      </c>
      <c r="R1509" s="260" t="str">
        <f t="shared" si="47"/>
        <v/>
      </c>
    </row>
    <row r="1510" spans="1:18" ht="15.75">
      <c r="A1510" s="250">
        <v>1503</v>
      </c>
      <c r="B1510" s="198"/>
      <c r="C1510" s="25"/>
      <c r="D1510" s="25"/>
      <c r="E1510" s="25"/>
      <c r="F1510" s="25"/>
      <c r="G1510" s="26"/>
      <c r="H1510" s="27"/>
      <c r="I1510" s="28"/>
      <c r="J1510" s="430"/>
      <c r="K1510" s="48"/>
      <c r="L1510" s="457" t="str">
        <f t="shared" si="46"/>
        <v/>
      </c>
      <c r="M1510" s="245" cm="1">
        <f t="array" ref="M1510">SUMPRODUCT(--(N1510:Q1510&lt;&gt;"")) + IF(TRIM(R1510)="",0,LEN(R1510)-LEN(SUBSTITUTE(R1510,",",""))+1)</f>
        <v>0</v>
      </c>
      <c r="N1510" s="242" t="str">
        <f>IF(AND(I1510&lt;&gt;0,I1510&lt;&gt;""),IF(TRIM(SUBSTITUTE(B1510,CHAR(160),""))="","",IF(ISNUMBER(MATCH(TRIM(SUBSTITUTE(B1510,CHAR(160),"")),'Look Up Values'!$B$2:$B$500,0)),"","Origin error")),"")</f>
        <v/>
      </c>
      <c r="O1510" s="242" t="str">
        <f>IF(AND(I1510&lt;&gt;0,I1510&lt;&gt;""),IF(C1510="","",IF(AND(ISNUMBER(--LEFT(C1510,FIND(" ",C1510&amp;" ")-1)),OR(LEN(LEFT(C1510,FIND(" ",C1510&amp;" ")-1))=6,LEN(LEFT(C1510,FIND(" ",C1510&amp;" ")-1))=7),OR(ISNUMBER(MATCH(LEFT(C1510,FIND(" ",C1510&amp;" ")-1),'Look Up Values'!$G$2:$G$1000,0)),ISNUMBER(MATCH(LEFT(C1510,FIND(" ",C1510&amp;" ")-1),'Look Up Values'!$AE$2:$AE$2000,0)))),"","EWC error")),"")</f>
        <v/>
      </c>
      <c r="P1510" s="242" t="str" cm="1">
        <f t="array" ref="P1510">IF(AND(I1510&lt;&gt;0,I1510&lt;&gt;""),IF(D1510="","",IF(ISNUMBER(MATCH(SUBSTITUTE(D1510," ",""),SUBSTITUTE('Look Up Values'!$S$2:$S$120," ",""),0)),"","D&amp;R error")),"")</f>
        <v/>
      </c>
      <c r="Q1510" s="242" t="str" cm="1">
        <f t="array" ref="Q1510">IF(AND(I1510&lt;&gt;0,I1510&lt;&gt;""),IF(G1510="","",IF(ISNUMBER(MATCH(SUBSTITUTE(G1510," ",""),SUBSTITUTE('Look Up Values'!$I$2:$I$10," ",""),0)),"","State error")),"")</f>
        <v/>
      </c>
      <c r="R1510" s="260" t="str">
        <f t="shared" si="47"/>
        <v/>
      </c>
    </row>
    <row r="1511" spans="1:18" ht="15.75">
      <c r="A1511" s="250">
        <v>1504</v>
      </c>
      <c r="B1511" s="198"/>
      <c r="C1511" s="25"/>
      <c r="D1511" s="25"/>
      <c r="E1511" s="25"/>
      <c r="F1511" s="25"/>
      <c r="G1511" s="26"/>
      <c r="H1511" s="27"/>
      <c r="I1511" s="28"/>
      <c r="J1511" s="430"/>
      <c r="K1511" s="48"/>
      <c r="L1511" s="457" t="str">
        <f t="shared" si="46"/>
        <v/>
      </c>
      <c r="M1511" s="245" cm="1">
        <f t="array" ref="M1511">SUMPRODUCT(--(N1511:Q1511&lt;&gt;"")) + IF(TRIM(R1511)="",0,LEN(R1511)-LEN(SUBSTITUTE(R1511,",",""))+1)</f>
        <v>0</v>
      </c>
      <c r="N1511" s="242" t="str">
        <f>IF(AND(I1511&lt;&gt;0,I1511&lt;&gt;""),IF(TRIM(SUBSTITUTE(B1511,CHAR(160),""))="","",IF(ISNUMBER(MATCH(TRIM(SUBSTITUTE(B1511,CHAR(160),"")),'Look Up Values'!$B$2:$B$500,0)),"","Origin error")),"")</f>
        <v/>
      </c>
      <c r="O1511" s="242" t="str">
        <f>IF(AND(I1511&lt;&gt;0,I1511&lt;&gt;""),IF(C1511="","",IF(AND(ISNUMBER(--LEFT(C1511,FIND(" ",C1511&amp;" ")-1)),OR(LEN(LEFT(C1511,FIND(" ",C1511&amp;" ")-1))=6,LEN(LEFT(C1511,FIND(" ",C1511&amp;" ")-1))=7),OR(ISNUMBER(MATCH(LEFT(C1511,FIND(" ",C1511&amp;" ")-1),'Look Up Values'!$G$2:$G$1000,0)),ISNUMBER(MATCH(LEFT(C1511,FIND(" ",C1511&amp;" ")-1),'Look Up Values'!$AE$2:$AE$2000,0)))),"","EWC error")),"")</f>
        <v/>
      </c>
      <c r="P1511" s="242" t="str" cm="1">
        <f t="array" ref="P1511">IF(AND(I1511&lt;&gt;0,I1511&lt;&gt;""),IF(D1511="","",IF(ISNUMBER(MATCH(SUBSTITUTE(D1511," ",""),SUBSTITUTE('Look Up Values'!$S$2:$S$120," ",""),0)),"","D&amp;R error")),"")</f>
        <v/>
      </c>
      <c r="Q1511" s="242" t="str" cm="1">
        <f t="array" ref="Q1511">IF(AND(I1511&lt;&gt;0,I1511&lt;&gt;""),IF(G1511="","",IF(ISNUMBER(MATCH(SUBSTITUTE(G1511," ",""),SUBSTITUTE('Look Up Values'!$I$2:$I$10," ",""),0)),"","State error")),"")</f>
        <v/>
      </c>
      <c r="R1511" s="260" t="str">
        <f t="shared" si="47"/>
        <v/>
      </c>
    </row>
    <row r="1512" spans="1:18" ht="15.75">
      <c r="A1512" s="250">
        <v>1505</v>
      </c>
      <c r="B1512" s="198"/>
      <c r="C1512" s="25"/>
      <c r="D1512" s="25"/>
      <c r="E1512" s="25"/>
      <c r="F1512" s="25"/>
      <c r="G1512" s="26"/>
      <c r="H1512" s="27"/>
      <c r="I1512" s="28"/>
      <c r="J1512" s="430"/>
      <c r="K1512" s="48"/>
      <c r="L1512" s="457" t="str">
        <f t="shared" si="46"/>
        <v/>
      </c>
      <c r="M1512" s="245" cm="1">
        <f t="array" ref="M1512">SUMPRODUCT(--(N1512:Q1512&lt;&gt;"")) + IF(TRIM(R1512)="",0,LEN(R1512)-LEN(SUBSTITUTE(R1512,",",""))+1)</f>
        <v>0</v>
      </c>
      <c r="N1512" s="242" t="str">
        <f>IF(AND(I1512&lt;&gt;0,I1512&lt;&gt;""),IF(TRIM(SUBSTITUTE(B1512,CHAR(160),""))="","",IF(ISNUMBER(MATCH(TRIM(SUBSTITUTE(B1512,CHAR(160),"")),'Look Up Values'!$B$2:$B$500,0)),"","Origin error")),"")</f>
        <v/>
      </c>
      <c r="O1512" s="242" t="str">
        <f>IF(AND(I1512&lt;&gt;0,I1512&lt;&gt;""),IF(C1512="","",IF(AND(ISNUMBER(--LEFT(C1512,FIND(" ",C1512&amp;" ")-1)),OR(LEN(LEFT(C1512,FIND(" ",C1512&amp;" ")-1))=6,LEN(LEFT(C1512,FIND(" ",C1512&amp;" ")-1))=7),OR(ISNUMBER(MATCH(LEFT(C1512,FIND(" ",C1512&amp;" ")-1),'Look Up Values'!$G$2:$G$1000,0)),ISNUMBER(MATCH(LEFT(C1512,FIND(" ",C1512&amp;" ")-1),'Look Up Values'!$AE$2:$AE$2000,0)))),"","EWC error")),"")</f>
        <v/>
      </c>
      <c r="P1512" s="242" t="str" cm="1">
        <f t="array" ref="P1512">IF(AND(I1512&lt;&gt;0,I1512&lt;&gt;""),IF(D1512="","",IF(ISNUMBER(MATCH(SUBSTITUTE(D1512," ",""),SUBSTITUTE('Look Up Values'!$S$2:$S$120," ",""),0)),"","D&amp;R error")),"")</f>
        <v/>
      </c>
      <c r="Q1512" s="242" t="str" cm="1">
        <f t="array" ref="Q1512">IF(AND(I1512&lt;&gt;0,I1512&lt;&gt;""),IF(G1512="","",IF(ISNUMBER(MATCH(SUBSTITUTE(G1512," ",""),SUBSTITUTE('Look Up Values'!$I$2:$I$10," ",""),0)),"","State error")),"")</f>
        <v/>
      </c>
      <c r="R1512" s="260" t="str">
        <f t="shared" si="47"/>
        <v/>
      </c>
    </row>
    <row r="1513" spans="1:18" ht="15.75">
      <c r="A1513" s="250">
        <v>1506</v>
      </c>
      <c r="B1513" s="198"/>
      <c r="C1513" s="25"/>
      <c r="D1513" s="25"/>
      <c r="E1513" s="25"/>
      <c r="F1513" s="25"/>
      <c r="G1513" s="26"/>
      <c r="H1513" s="27"/>
      <c r="I1513" s="28"/>
      <c r="J1513" s="430"/>
      <c r="K1513" s="48"/>
      <c r="L1513" s="457" t="str">
        <f t="shared" si="46"/>
        <v/>
      </c>
      <c r="M1513" s="245" cm="1">
        <f t="array" ref="M1513">SUMPRODUCT(--(N1513:Q1513&lt;&gt;"")) + IF(TRIM(R1513)="",0,LEN(R1513)-LEN(SUBSTITUTE(R1513,",",""))+1)</f>
        <v>0</v>
      </c>
      <c r="N1513" s="242" t="str">
        <f>IF(AND(I1513&lt;&gt;0,I1513&lt;&gt;""),IF(TRIM(SUBSTITUTE(B1513,CHAR(160),""))="","",IF(ISNUMBER(MATCH(TRIM(SUBSTITUTE(B1513,CHAR(160),"")),'Look Up Values'!$B$2:$B$500,0)),"","Origin error")),"")</f>
        <v/>
      </c>
      <c r="O1513" s="242" t="str">
        <f>IF(AND(I1513&lt;&gt;0,I1513&lt;&gt;""),IF(C1513="","",IF(AND(ISNUMBER(--LEFT(C1513,FIND(" ",C1513&amp;" ")-1)),OR(LEN(LEFT(C1513,FIND(" ",C1513&amp;" ")-1))=6,LEN(LEFT(C1513,FIND(" ",C1513&amp;" ")-1))=7),OR(ISNUMBER(MATCH(LEFT(C1513,FIND(" ",C1513&amp;" ")-1),'Look Up Values'!$G$2:$G$1000,0)),ISNUMBER(MATCH(LEFT(C1513,FIND(" ",C1513&amp;" ")-1),'Look Up Values'!$AE$2:$AE$2000,0)))),"","EWC error")),"")</f>
        <v/>
      </c>
      <c r="P1513" s="242" t="str" cm="1">
        <f t="array" ref="P1513">IF(AND(I1513&lt;&gt;0,I1513&lt;&gt;""),IF(D1513="","",IF(ISNUMBER(MATCH(SUBSTITUTE(D1513," ",""),SUBSTITUTE('Look Up Values'!$S$2:$S$120," ",""),0)),"","D&amp;R error")),"")</f>
        <v/>
      </c>
      <c r="Q1513" s="242" t="str" cm="1">
        <f t="array" ref="Q1513">IF(AND(I1513&lt;&gt;0,I1513&lt;&gt;""),IF(G1513="","",IF(ISNUMBER(MATCH(SUBSTITUTE(G1513," ",""),SUBSTITUTE('Look Up Values'!$I$2:$I$10," ",""),0)),"","State error")),"")</f>
        <v/>
      </c>
      <c r="R1513" s="260" t="str">
        <f t="shared" si="47"/>
        <v/>
      </c>
    </row>
    <row r="1514" spans="1:18" ht="15.75">
      <c r="A1514" s="250">
        <v>1507</v>
      </c>
      <c r="B1514" s="198"/>
      <c r="C1514" s="25"/>
      <c r="D1514" s="25"/>
      <c r="E1514" s="25"/>
      <c r="F1514" s="25"/>
      <c r="G1514" s="26"/>
      <c r="H1514" s="27"/>
      <c r="I1514" s="28"/>
      <c r="J1514" s="430"/>
      <c r="K1514" s="48"/>
      <c r="L1514" s="457" t="str">
        <f t="shared" si="46"/>
        <v/>
      </c>
      <c r="M1514" s="245" cm="1">
        <f t="array" ref="M1514">SUMPRODUCT(--(N1514:Q1514&lt;&gt;"")) + IF(TRIM(R1514)="",0,LEN(R1514)-LEN(SUBSTITUTE(R1514,",",""))+1)</f>
        <v>0</v>
      </c>
      <c r="N1514" s="242" t="str">
        <f>IF(AND(I1514&lt;&gt;0,I1514&lt;&gt;""),IF(TRIM(SUBSTITUTE(B1514,CHAR(160),""))="","",IF(ISNUMBER(MATCH(TRIM(SUBSTITUTE(B1514,CHAR(160),"")),'Look Up Values'!$B$2:$B$500,0)),"","Origin error")),"")</f>
        <v/>
      </c>
      <c r="O1514" s="242" t="str">
        <f>IF(AND(I1514&lt;&gt;0,I1514&lt;&gt;""),IF(C1514="","",IF(AND(ISNUMBER(--LEFT(C1514,FIND(" ",C1514&amp;" ")-1)),OR(LEN(LEFT(C1514,FIND(" ",C1514&amp;" ")-1))=6,LEN(LEFT(C1514,FIND(" ",C1514&amp;" ")-1))=7),OR(ISNUMBER(MATCH(LEFT(C1514,FIND(" ",C1514&amp;" ")-1),'Look Up Values'!$G$2:$G$1000,0)),ISNUMBER(MATCH(LEFT(C1514,FIND(" ",C1514&amp;" ")-1),'Look Up Values'!$AE$2:$AE$2000,0)))),"","EWC error")),"")</f>
        <v/>
      </c>
      <c r="P1514" s="242" t="str" cm="1">
        <f t="array" ref="P1514">IF(AND(I1514&lt;&gt;0,I1514&lt;&gt;""),IF(D1514="","",IF(ISNUMBER(MATCH(SUBSTITUTE(D1514," ",""),SUBSTITUTE('Look Up Values'!$S$2:$S$120," ",""),0)),"","D&amp;R error")),"")</f>
        <v/>
      </c>
      <c r="Q1514" s="242" t="str" cm="1">
        <f t="array" ref="Q1514">IF(AND(I1514&lt;&gt;0,I1514&lt;&gt;""),IF(G1514="","",IF(ISNUMBER(MATCH(SUBSTITUTE(G1514," ",""),SUBSTITUTE('Look Up Values'!$I$2:$I$10," ",""),0)),"","State error")),"")</f>
        <v/>
      </c>
      <c r="R1514" s="260" t="str">
        <f t="shared" si="47"/>
        <v/>
      </c>
    </row>
    <row r="1515" spans="1:18" ht="15.75">
      <c r="A1515" s="250">
        <v>1508</v>
      </c>
      <c r="B1515" s="198"/>
      <c r="C1515" s="25"/>
      <c r="D1515" s="25"/>
      <c r="E1515" s="25"/>
      <c r="F1515" s="25"/>
      <c r="G1515" s="26"/>
      <c r="H1515" s="27"/>
      <c r="I1515" s="28"/>
      <c r="J1515" s="430"/>
      <c r="K1515" s="48"/>
      <c r="L1515" s="457" t="str">
        <f t="shared" si="46"/>
        <v/>
      </c>
      <c r="M1515" s="245" cm="1">
        <f t="array" ref="M1515">SUMPRODUCT(--(N1515:Q1515&lt;&gt;"")) + IF(TRIM(R1515)="",0,LEN(R1515)-LEN(SUBSTITUTE(R1515,",",""))+1)</f>
        <v>0</v>
      </c>
      <c r="N1515" s="242" t="str">
        <f>IF(AND(I1515&lt;&gt;0,I1515&lt;&gt;""),IF(TRIM(SUBSTITUTE(B1515,CHAR(160),""))="","",IF(ISNUMBER(MATCH(TRIM(SUBSTITUTE(B1515,CHAR(160),"")),'Look Up Values'!$B$2:$B$500,0)),"","Origin error")),"")</f>
        <v/>
      </c>
      <c r="O1515" s="242" t="str">
        <f>IF(AND(I1515&lt;&gt;0,I1515&lt;&gt;""),IF(C1515="","",IF(AND(ISNUMBER(--LEFT(C1515,FIND(" ",C1515&amp;" ")-1)),OR(LEN(LEFT(C1515,FIND(" ",C1515&amp;" ")-1))=6,LEN(LEFT(C1515,FIND(" ",C1515&amp;" ")-1))=7),OR(ISNUMBER(MATCH(LEFT(C1515,FIND(" ",C1515&amp;" ")-1),'Look Up Values'!$G$2:$G$1000,0)),ISNUMBER(MATCH(LEFT(C1515,FIND(" ",C1515&amp;" ")-1),'Look Up Values'!$AE$2:$AE$2000,0)))),"","EWC error")),"")</f>
        <v/>
      </c>
      <c r="P1515" s="242" t="str" cm="1">
        <f t="array" ref="P1515">IF(AND(I1515&lt;&gt;0,I1515&lt;&gt;""),IF(D1515="","",IF(ISNUMBER(MATCH(SUBSTITUTE(D1515," ",""),SUBSTITUTE('Look Up Values'!$S$2:$S$120," ",""),0)),"","D&amp;R error")),"")</f>
        <v/>
      </c>
      <c r="Q1515" s="242" t="str" cm="1">
        <f t="array" ref="Q1515">IF(AND(I1515&lt;&gt;0,I1515&lt;&gt;""),IF(G1515="","",IF(ISNUMBER(MATCH(SUBSTITUTE(G1515," ",""),SUBSTITUTE('Look Up Values'!$I$2:$I$10," ",""),0)),"","State error")),"")</f>
        <v/>
      </c>
      <c r="R1515" s="260" t="str">
        <f t="shared" si="47"/>
        <v/>
      </c>
    </row>
    <row r="1516" spans="1:18" ht="15.75">
      <c r="A1516" s="250">
        <v>1509</v>
      </c>
      <c r="B1516" s="198"/>
      <c r="C1516" s="25"/>
      <c r="D1516" s="25"/>
      <c r="E1516" s="25"/>
      <c r="F1516" s="25"/>
      <c r="G1516" s="26"/>
      <c r="H1516" s="27"/>
      <c r="I1516" s="28"/>
      <c r="J1516" s="430"/>
      <c r="K1516" s="48"/>
      <c r="L1516" s="457" t="str">
        <f t="shared" si="46"/>
        <v/>
      </c>
      <c r="M1516" s="245" cm="1">
        <f t="array" ref="M1516">SUMPRODUCT(--(N1516:Q1516&lt;&gt;"")) + IF(TRIM(R1516)="",0,LEN(R1516)-LEN(SUBSTITUTE(R1516,",",""))+1)</f>
        <v>0</v>
      </c>
      <c r="N1516" s="242" t="str">
        <f>IF(AND(I1516&lt;&gt;0,I1516&lt;&gt;""),IF(TRIM(SUBSTITUTE(B1516,CHAR(160),""))="","",IF(ISNUMBER(MATCH(TRIM(SUBSTITUTE(B1516,CHAR(160),"")),'Look Up Values'!$B$2:$B$500,0)),"","Origin error")),"")</f>
        <v/>
      </c>
      <c r="O1516" s="242" t="str">
        <f>IF(AND(I1516&lt;&gt;0,I1516&lt;&gt;""),IF(C1516="","",IF(AND(ISNUMBER(--LEFT(C1516,FIND(" ",C1516&amp;" ")-1)),OR(LEN(LEFT(C1516,FIND(" ",C1516&amp;" ")-1))=6,LEN(LEFT(C1516,FIND(" ",C1516&amp;" ")-1))=7),OR(ISNUMBER(MATCH(LEFT(C1516,FIND(" ",C1516&amp;" ")-1),'Look Up Values'!$G$2:$G$1000,0)),ISNUMBER(MATCH(LEFT(C1516,FIND(" ",C1516&amp;" ")-1),'Look Up Values'!$AE$2:$AE$2000,0)))),"","EWC error")),"")</f>
        <v/>
      </c>
      <c r="P1516" s="242" t="str" cm="1">
        <f t="array" ref="P1516">IF(AND(I1516&lt;&gt;0,I1516&lt;&gt;""),IF(D1516="","",IF(ISNUMBER(MATCH(SUBSTITUTE(D1516," ",""),SUBSTITUTE('Look Up Values'!$S$2:$S$120," ",""),0)),"","D&amp;R error")),"")</f>
        <v/>
      </c>
      <c r="Q1516" s="242" t="str" cm="1">
        <f t="array" ref="Q1516">IF(AND(I1516&lt;&gt;0,I1516&lt;&gt;""),IF(G1516="","",IF(ISNUMBER(MATCH(SUBSTITUTE(G1516," ",""),SUBSTITUTE('Look Up Values'!$I$2:$I$10," ",""),0)),"","State error")),"")</f>
        <v/>
      </c>
      <c r="R1516" s="260" t="str">
        <f t="shared" si="47"/>
        <v/>
      </c>
    </row>
    <row r="1517" spans="1:18" ht="15.75">
      <c r="A1517" s="250">
        <v>1510</v>
      </c>
      <c r="B1517" s="198"/>
      <c r="C1517" s="25"/>
      <c r="D1517" s="25"/>
      <c r="E1517" s="25"/>
      <c r="F1517" s="25"/>
      <c r="G1517" s="26"/>
      <c r="H1517" s="27"/>
      <c r="I1517" s="28"/>
      <c r="J1517" s="430"/>
      <c r="K1517" s="48"/>
      <c r="L1517" s="457" t="str">
        <f t="shared" si="46"/>
        <v/>
      </c>
      <c r="M1517" s="245" cm="1">
        <f t="array" ref="M1517">SUMPRODUCT(--(N1517:Q1517&lt;&gt;"")) + IF(TRIM(R1517)="",0,LEN(R1517)-LEN(SUBSTITUTE(R1517,",",""))+1)</f>
        <v>0</v>
      </c>
      <c r="N1517" s="242" t="str">
        <f>IF(AND(I1517&lt;&gt;0,I1517&lt;&gt;""),IF(TRIM(SUBSTITUTE(B1517,CHAR(160),""))="","",IF(ISNUMBER(MATCH(TRIM(SUBSTITUTE(B1517,CHAR(160),"")),'Look Up Values'!$B$2:$B$500,0)),"","Origin error")),"")</f>
        <v/>
      </c>
      <c r="O1517" s="242" t="str">
        <f>IF(AND(I1517&lt;&gt;0,I1517&lt;&gt;""),IF(C1517="","",IF(AND(ISNUMBER(--LEFT(C1517,FIND(" ",C1517&amp;" ")-1)),OR(LEN(LEFT(C1517,FIND(" ",C1517&amp;" ")-1))=6,LEN(LEFT(C1517,FIND(" ",C1517&amp;" ")-1))=7),OR(ISNUMBER(MATCH(LEFT(C1517,FIND(" ",C1517&amp;" ")-1),'Look Up Values'!$G$2:$G$1000,0)),ISNUMBER(MATCH(LEFT(C1517,FIND(" ",C1517&amp;" ")-1),'Look Up Values'!$AE$2:$AE$2000,0)))),"","EWC error")),"")</f>
        <v/>
      </c>
      <c r="P1517" s="242" t="str" cm="1">
        <f t="array" ref="P1517">IF(AND(I1517&lt;&gt;0,I1517&lt;&gt;""),IF(D1517="","",IF(ISNUMBER(MATCH(SUBSTITUTE(D1517," ",""),SUBSTITUTE('Look Up Values'!$S$2:$S$120," ",""),0)),"","D&amp;R error")),"")</f>
        <v/>
      </c>
      <c r="Q1517" s="242" t="str" cm="1">
        <f t="array" ref="Q1517">IF(AND(I1517&lt;&gt;0,I1517&lt;&gt;""),IF(G1517="","",IF(ISNUMBER(MATCH(SUBSTITUTE(G1517," ",""),SUBSTITUTE('Look Up Values'!$I$2:$I$10," ",""),0)),"","State error")),"")</f>
        <v/>
      </c>
      <c r="R1517" s="260" t="str">
        <f t="shared" si="47"/>
        <v/>
      </c>
    </row>
    <row r="1518" spans="1:18" ht="15.75">
      <c r="A1518" s="250">
        <v>1511</v>
      </c>
      <c r="B1518" s="198"/>
      <c r="C1518" s="25"/>
      <c r="D1518" s="25"/>
      <c r="E1518" s="25"/>
      <c r="F1518" s="25"/>
      <c r="G1518" s="26"/>
      <c r="H1518" s="27"/>
      <c r="I1518" s="28"/>
      <c r="J1518" s="430"/>
      <c r="K1518" s="48"/>
      <c r="L1518" s="457" t="str">
        <f t="shared" si="46"/>
        <v/>
      </c>
      <c r="M1518" s="245" cm="1">
        <f t="array" ref="M1518">SUMPRODUCT(--(N1518:Q1518&lt;&gt;"")) + IF(TRIM(R1518)="",0,LEN(R1518)-LEN(SUBSTITUTE(R1518,",",""))+1)</f>
        <v>0</v>
      </c>
      <c r="N1518" s="242" t="str">
        <f>IF(AND(I1518&lt;&gt;0,I1518&lt;&gt;""),IF(TRIM(SUBSTITUTE(B1518,CHAR(160),""))="","",IF(ISNUMBER(MATCH(TRIM(SUBSTITUTE(B1518,CHAR(160),"")),'Look Up Values'!$B$2:$B$500,0)),"","Origin error")),"")</f>
        <v/>
      </c>
      <c r="O1518" s="242" t="str">
        <f>IF(AND(I1518&lt;&gt;0,I1518&lt;&gt;""),IF(C1518="","",IF(AND(ISNUMBER(--LEFT(C1518,FIND(" ",C1518&amp;" ")-1)),OR(LEN(LEFT(C1518,FIND(" ",C1518&amp;" ")-1))=6,LEN(LEFT(C1518,FIND(" ",C1518&amp;" ")-1))=7),OR(ISNUMBER(MATCH(LEFT(C1518,FIND(" ",C1518&amp;" ")-1),'Look Up Values'!$G$2:$G$1000,0)),ISNUMBER(MATCH(LEFT(C1518,FIND(" ",C1518&amp;" ")-1),'Look Up Values'!$AE$2:$AE$2000,0)))),"","EWC error")),"")</f>
        <v/>
      </c>
      <c r="P1518" s="242" t="str" cm="1">
        <f t="array" ref="P1518">IF(AND(I1518&lt;&gt;0,I1518&lt;&gt;""),IF(D1518="","",IF(ISNUMBER(MATCH(SUBSTITUTE(D1518," ",""),SUBSTITUTE('Look Up Values'!$S$2:$S$120," ",""),0)),"","D&amp;R error")),"")</f>
        <v/>
      </c>
      <c r="Q1518" s="242" t="str" cm="1">
        <f t="array" ref="Q1518">IF(AND(I1518&lt;&gt;0,I1518&lt;&gt;""),IF(G1518="","",IF(ISNUMBER(MATCH(SUBSTITUTE(G1518," ",""),SUBSTITUTE('Look Up Values'!$I$2:$I$10," ",""),0)),"","State error")),"")</f>
        <v/>
      </c>
      <c r="R1518" s="260" t="str">
        <f t="shared" si="47"/>
        <v/>
      </c>
    </row>
    <row r="1519" spans="1:18" ht="15.75">
      <c r="A1519" s="250">
        <v>1512</v>
      </c>
      <c r="B1519" s="198"/>
      <c r="C1519" s="25"/>
      <c r="D1519" s="25"/>
      <c r="E1519" s="25"/>
      <c r="F1519" s="25"/>
      <c r="G1519" s="26"/>
      <c r="H1519" s="27"/>
      <c r="I1519" s="28"/>
      <c r="J1519" s="430"/>
      <c r="K1519" s="48"/>
      <c r="L1519" s="457" t="str">
        <f t="shared" si="46"/>
        <v/>
      </c>
      <c r="M1519" s="245" cm="1">
        <f t="array" ref="M1519">SUMPRODUCT(--(N1519:Q1519&lt;&gt;"")) + IF(TRIM(R1519)="",0,LEN(R1519)-LEN(SUBSTITUTE(R1519,",",""))+1)</f>
        <v>0</v>
      </c>
      <c r="N1519" s="242" t="str">
        <f>IF(AND(I1519&lt;&gt;0,I1519&lt;&gt;""),IF(TRIM(SUBSTITUTE(B1519,CHAR(160),""))="","",IF(ISNUMBER(MATCH(TRIM(SUBSTITUTE(B1519,CHAR(160),"")),'Look Up Values'!$B$2:$B$500,0)),"","Origin error")),"")</f>
        <v/>
      </c>
      <c r="O1519" s="242" t="str">
        <f>IF(AND(I1519&lt;&gt;0,I1519&lt;&gt;""),IF(C1519="","",IF(AND(ISNUMBER(--LEFT(C1519,FIND(" ",C1519&amp;" ")-1)),OR(LEN(LEFT(C1519,FIND(" ",C1519&amp;" ")-1))=6,LEN(LEFT(C1519,FIND(" ",C1519&amp;" ")-1))=7),OR(ISNUMBER(MATCH(LEFT(C1519,FIND(" ",C1519&amp;" ")-1),'Look Up Values'!$G$2:$G$1000,0)),ISNUMBER(MATCH(LEFT(C1519,FIND(" ",C1519&amp;" ")-1),'Look Up Values'!$AE$2:$AE$2000,0)))),"","EWC error")),"")</f>
        <v/>
      </c>
      <c r="P1519" s="242" t="str" cm="1">
        <f t="array" ref="P1519">IF(AND(I1519&lt;&gt;0,I1519&lt;&gt;""),IF(D1519="","",IF(ISNUMBER(MATCH(SUBSTITUTE(D1519," ",""),SUBSTITUTE('Look Up Values'!$S$2:$S$120," ",""),0)),"","D&amp;R error")),"")</f>
        <v/>
      </c>
      <c r="Q1519" s="242" t="str" cm="1">
        <f t="array" ref="Q1519">IF(AND(I1519&lt;&gt;0,I1519&lt;&gt;""),IF(G1519="","",IF(ISNUMBER(MATCH(SUBSTITUTE(G1519," ",""),SUBSTITUTE('Look Up Values'!$I$2:$I$10," ",""),0)),"","State error")),"")</f>
        <v/>
      </c>
      <c r="R1519" s="260" t="str">
        <f t="shared" si="47"/>
        <v/>
      </c>
    </row>
    <row r="1520" spans="1:18" ht="15.75">
      <c r="A1520" s="250">
        <v>1513</v>
      </c>
      <c r="B1520" s="198"/>
      <c r="C1520" s="25"/>
      <c r="D1520" s="25"/>
      <c r="E1520" s="25"/>
      <c r="F1520" s="25"/>
      <c r="G1520" s="26"/>
      <c r="H1520" s="27"/>
      <c r="I1520" s="28"/>
      <c r="J1520" s="430"/>
      <c r="K1520" s="48"/>
      <c r="L1520" s="457" t="str">
        <f t="shared" si="46"/>
        <v/>
      </c>
      <c r="M1520" s="245" cm="1">
        <f t="array" ref="M1520">SUMPRODUCT(--(N1520:Q1520&lt;&gt;"")) + IF(TRIM(R1520)="",0,LEN(R1520)-LEN(SUBSTITUTE(R1520,",",""))+1)</f>
        <v>0</v>
      </c>
      <c r="N1520" s="242" t="str">
        <f>IF(AND(I1520&lt;&gt;0,I1520&lt;&gt;""),IF(TRIM(SUBSTITUTE(B1520,CHAR(160),""))="","",IF(ISNUMBER(MATCH(TRIM(SUBSTITUTE(B1520,CHAR(160),"")),'Look Up Values'!$B$2:$B$500,0)),"","Origin error")),"")</f>
        <v/>
      </c>
      <c r="O1520" s="242" t="str">
        <f>IF(AND(I1520&lt;&gt;0,I1520&lt;&gt;""),IF(C1520="","",IF(AND(ISNUMBER(--LEFT(C1520,FIND(" ",C1520&amp;" ")-1)),OR(LEN(LEFT(C1520,FIND(" ",C1520&amp;" ")-1))=6,LEN(LEFT(C1520,FIND(" ",C1520&amp;" ")-1))=7),OR(ISNUMBER(MATCH(LEFT(C1520,FIND(" ",C1520&amp;" ")-1),'Look Up Values'!$G$2:$G$1000,0)),ISNUMBER(MATCH(LEFT(C1520,FIND(" ",C1520&amp;" ")-1),'Look Up Values'!$AE$2:$AE$2000,0)))),"","EWC error")),"")</f>
        <v/>
      </c>
      <c r="P1520" s="242" t="str" cm="1">
        <f t="array" ref="P1520">IF(AND(I1520&lt;&gt;0,I1520&lt;&gt;""),IF(D1520="","",IF(ISNUMBER(MATCH(SUBSTITUTE(D1520," ",""),SUBSTITUTE('Look Up Values'!$S$2:$S$120," ",""),0)),"","D&amp;R error")),"")</f>
        <v/>
      </c>
      <c r="Q1520" s="242" t="str" cm="1">
        <f t="array" ref="Q1520">IF(AND(I1520&lt;&gt;0,I1520&lt;&gt;""),IF(G1520="","",IF(ISNUMBER(MATCH(SUBSTITUTE(G1520," ",""),SUBSTITUTE('Look Up Values'!$I$2:$I$10," ",""),0)),"","State error")),"")</f>
        <v/>
      </c>
      <c r="R1520" s="260" t="str">
        <f t="shared" si="47"/>
        <v/>
      </c>
    </row>
    <row r="1521" spans="1:18" ht="15.75">
      <c r="A1521" s="250">
        <v>1514</v>
      </c>
      <c r="B1521" s="198"/>
      <c r="C1521" s="25"/>
      <c r="D1521" s="25"/>
      <c r="E1521" s="25"/>
      <c r="F1521" s="25"/>
      <c r="G1521" s="26"/>
      <c r="H1521" s="27"/>
      <c r="I1521" s="28"/>
      <c r="J1521" s="430"/>
      <c r="K1521" s="48"/>
      <c r="L1521" s="457" t="str">
        <f t="shared" si="46"/>
        <v/>
      </c>
      <c r="M1521" s="245" cm="1">
        <f t="array" ref="M1521">SUMPRODUCT(--(N1521:Q1521&lt;&gt;"")) + IF(TRIM(R1521)="",0,LEN(R1521)-LEN(SUBSTITUTE(R1521,",",""))+1)</f>
        <v>0</v>
      </c>
      <c r="N1521" s="242" t="str">
        <f>IF(AND(I1521&lt;&gt;0,I1521&lt;&gt;""),IF(TRIM(SUBSTITUTE(B1521,CHAR(160),""))="","",IF(ISNUMBER(MATCH(TRIM(SUBSTITUTE(B1521,CHAR(160),"")),'Look Up Values'!$B$2:$B$500,0)),"","Origin error")),"")</f>
        <v/>
      </c>
      <c r="O1521" s="242" t="str">
        <f>IF(AND(I1521&lt;&gt;0,I1521&lt;&gt;""),IF(C1521="","",IF(AND(ISNUMBER(--LEFT(C1521,FIND(" ",C1521&amp;" ")-1)),OR(LEN(LEFT(C1521,FIND(" ",C1521&amp;" ")-1))=6,LEN(LEFT(C1521,FIND(" ",C1521&amp;" ")-1))=7),OR(ISNUMBER(MATCH(LEFT(C1521,FIND(" ",C1521&amp;" ")-1),'Look Up Values'!$G$2:$G$1000,0)),ISNUMBER(MATCH(LEFT(C1521,FIND(" ",C1521&amp;" ")-1),'Look Up Values'!$AE$2:$AE$2000,0)))),"","EWC error")),"")</f>
        <v/>
      </c>
      <c r="P1521" s="242" t="str" cm="1">
        <f t="array" ref="P1521">IF(AND(I1521&lt;&gt;0,I1521&lt;&gt;""),IF(D1521="","",IF(ISNUMBER(MATCH(SUBSTITUTE(D1521," ",""),SUBSTITUTE('Look Up Values'!$S$2:$S$120," ",""),0)),"","D&amp;R error")),"")</f>
        <v/>
      </c>
      <c r="Q1521" s="242" t="str" cm="1">
        <f t="array" ref="Q1521">IF(AND(I1521&lt;&gt;0,I1521&lt;&gt;""),IF(G1521="","",IF(ISNUMBER(MATCH(SUBSTITUTE(G1521," ",""),SUBSTITUTE('Look Up Values'!$I$2:$I$10," ",""),0)),"","State error")),"")</f>
        <v/>
      </c>
      <c r="R1521" s="260" t="str">
        <f t="shared" si="47"/>
        <v/>
      </c>
    </row>
    <row r="1522" spans="1:18" ht="15.75">
      <c r="A1522" s="250">
        <v>1515</v>
      </c>
      <c r="B1522" s="198"/>
      <c r="C1522" s="25"/>
      <c r="D1522" s="25"/>
      <c r="E1522" s="25"/>
      <c r="F1522" s="25"/>
      <c r="G1522" s="26"/>
      <c r="H1522" s="27"/>
      <c r="I1522" s="28"/>
      <c r="J1522" s="430"/>
      <c r="K1522" s="48"/>
      <c r="L1522" s="457" t="str">
        <f t="shared" si="46"/>
        <v/>
      </c>
      <c r="M1522" s="245" cm="1">
        <f t="array" ref="M1522">SUMPRODUCT(--(N1522:Q1522&lt;&gt;"")) + IF(TRIM(R1522)="",0,LEN(R1522)-LEN(SUBSTITUTE(R1522,",",""))+1)</f>
        <v>0</v>
      </c>
      <c r="N1522" s="242" t="str">
        <f>IF(AND(I1522&lt;&gt;0,I1522&lt;&gt;""),IF(TRIM(SUBSTITUTE(B1522,CHAR(160),""))="","",IF(ISNUMBER(MATCH(TRIM(SUBSTITUTE(B1522,CHAR(160),"")),'Look Up Values'!$B$2:$B$500,0)),"","Origin error")),"")</f>
        <v/>
      </c>
      <c r="O1522" s="242" t="str">
        <f>IF(AND(I1522&lt;&gt;0,I1522&lt;&gt;""),IF(C1522="","",IF(AND(ISNUMBER(--LEFT(C1522,FIND(" ",C1522&amp;" ")-1)),OR(LEN(LEFT(C1522,FIND(" ",C1522&amp;" ")-1))=6,LEN(LEFT(C1522,FIND(" ",C1522&amp;" ")-1))=7),OR(ISNUMBER(MATCH(LEFT(C1522,FIND(" ",C1522&amp;" ")-1),'Look Up Values'!$G$2:$G$1000,0)),ISNUMBER(MATCH(LEFT(C1522,FIND(" ",C1522&amp;" ")-1),'Look Up Values'!$AE$2:$AE$2000,0)))),"","EWC error")),"")</f>
        <v/>
      </c>
      <c r="P1522" s="242" t="str" cm="1">
        <f t="array" ref="P1522">IF(AND(I1522&lt;&gt;0,I1522&lt;&gt;""),IF(D1522="","",IF(ISNUMBER(MATCH(SUBSTITUTE(D1522," ",""),SUBSTITUTE('Look Up Values'!$S$2:$S$120," ",""),0)),"","D&amp;R error")),"")</f>
        <v/>
      </c>
      <c r="Q1522" s="242" t="str" cm="1">
        <f t="array" ref="Q1522">IF(AND(I1522&lt;&gt;0,I1522&lt;&gt;""),IF(G1522="","",IF(ISNUMBER(MATCH(SUBSTITUTE(G1522," ",""),SUBSTITUTE('Look Up Values'!$I$2:$I$10," ",""),0)),"","State error")),"")</f>
        <v/>
      </c>
      <c r="R1522" s="260" t="str">
        <f t="shared" si="47"/>
        <v/>
      </c>
    </row>
    <row r="1523" spans="1:18" ht="15.75">
      <c r="A1523" s="250">
        <v>1516</v>
      </c>
      <c r="B1523" s="198"/>
      <c r="C1523" s="25"/>
      <c r="D1523" s="25"/>
      <c r="E1523" s="25"/>
      <c r="F1523" s="25"/>
      <c r="G1523" s="26"/>
      <c r="H1523" s="27"/>
      <c r="I1523" s="28"/>
      <c r="J1523" s="430"/>
      <c r="K1523" s="48"/>
      <c r="L1523" s="457" t="str">
        <f t="shared" si="46"/>
        <v/>
      </c>
      <c r="M1523" s="245" cm="1">
        <f t="array" ref="M1523">SUMPRODUCT(--(N1523:Q1523&lt;&gt;"")) + IF(TRIM(R1523)="",0,LEN(R1523)-LEN(SUBSTITUTE(R1523,",",""))+1)</f>
        <v>0</v>
      </c>
      <c r="N1523" s="242" t="str">
        <f>IF(AND(I1523&lt;&gt;0,I1523&lt;&gt;""),IF(TRIM(SUBSTITUTE(B1523,CHAR(160),""))="","",IF(ISNUMBER(MATCH(TRIM(SUBSTITUTE(B1523,CHAR(160),"")),'Look Up Values'!$B$2:$B$500,0)),"","Origin error")),"")</f>
        <v/>
      </c>
      <c r="O1523" s="242" t="str">
        <f>IF(AND(I1523&lt;&gt;0,I1523&lt;&gt;""),IF(C1523="","",IF(AND(ISNUMBER(--LEFT(C1523,FIND(" ",C1523&amp;" ")-1)),OR(LEN(LEFT(C1523,FIND(" ",C1523&amp;" ")-1))=6,LEN(LEFT(C1523,FIND(" ",C1523&amp;" ")-1))=7),OR(ISNUMBER(MATCH(LEFT(C1523,FIND(" ",C1523&amp;" ")-1),'Look Up Values'!$G$2:$G$1000,0)),ISNUMBER(MATCH(LEFT(C1523,FIND(" ",C1523&amp;" ")-1),'Look Up Values'!$AE$2:$AE$2000,0)))),"","EWC error")),"")</f>
        <v/>
      </c>
      <c r="P1523" s="242" t="str" cm="1">
        <f t="array" ref="P1523">IF(AND(I1523&lt;&gt;0,I1523&lt;&gt;""),IF(D1523="","",IF(ISNUMBER(MATCH(SUBSTITUTE(D1523," ",""),SUBSTITUTE('Look Up Values'!$S$2:$S$120," ",""),0)),"","D&amp;R error")),"")</f>
        <v/>
      </c>
      <c r="Q1523" s="242" t="str" cm="1">
        <f t="array" ref="Q1523">IF(AND(I1523&lt;&gt;0,I1523&lt;&gt;""),IF(G1523="","",IF(ISNUMBER(MATCH(SUBSTITUTE(G1523," ",""),SUBSTITUTE('Look Up Values'!$I$2:$I$10," ",""),0)),"","State error")),"")</f>
        <v/>
      </c>
      <c r="R1523" s="260" t="str">
        <f t="shared" si="47"/>
        <v/>
      </c>
    </row>
    <row r="1524" spans="1:18" ht="15.75">
      <c r="A1524" s="250">
        <v>1517</v>
      </c>
      <c r="B1524" s="198"/>
      <c r="C1524" s="25"/>
      <c r="D1524" s="25"/>
      <c r="E1524" s="25"/>
      <c r="F1524" s="25"/>
      <c r="G1524" s="26"/>
      <c r="H1524" s="27"/>
      <c r="I1524" s="28"/>
      <c r="J1524" s="430"/>
      <c r="K1524" s="48"/>
      <c r="L1524" s="457" t="str">
        <f t="shared" si="46"/>
        <v/>
      </c>
      <c r="M1524" s="245" cm="1">
        <f t="array" ref="M1524">SUMPRODUCT(--(N1524:Q1524&lt;&gt;"")) + IF(TRIM(R1524)="",0,LEN(R1524)-LEN(SUBSTITUTE(R1524,",",""))+1)</f>
        <v>0</v>
      </c>
      <c r="N1524" s="242" t="str">
        <f>IF(AND(I1524&lt;&gt;0,I1524&lt;&gt;""),IF(TRIM(SUBSTITUTE(B1524,CHAR(160),""))="","",IF(ISNUMBER(MATCH(TRIM(SUBSTITUTE(B1524,CHAR(160),"")),'Look Up Values'!$B$2:$B$500,0)),"","Origin error")),"")</f>
        <v/>
      </c>
      <c r="O1524" s="242" t="str">
        <f>IF(AND(I1524&lt;&gt;0,I1524&lt;&gt;""),IF(C1524="","",IF(AND(ISNUMBER(--LEFT(C1524,FIND(" ",C1524&amp;" ")-1)),OR(LEN(LEFT(C1524,FIND(" ",C1524&amp;" ")-1))=6,LEN(LEFT(C1524,FIND(" ",C1524&amp;" ")-1))=7),OR(ISNUMBER(MATCH(LEFT(C1524,FIND(" ",C1524&amp;" ")-1),'Look Up Values'!$G$2:$G$1000,0)),ISNUMBER(MATCH(LEFT(C1524,FIND(" ",C1524&amp;" ")-1),'Look Up Values'!$AE$2:$AE$2000,0)))),"","EWC error")),"")</f>
        <v/>
      </c>
      <c r="P1524" s="242" t="str" cm="1">
        <f t="array" ref="P1524">IF(AND(I1524&lt;&gt;0,I1524&lt;&gt;""),IF(D1524="","",IF(ISNUMBER(MATCH(SUBSTITUTE(D1524," ",""),SUBSTITUTE('Look Up Values'!$S$2:$S$120," ",""),0)),"","D&amp;R error")),"")</f>
        <v/>
      </c>
      <c r="Q1524" s="242" t="str" cm="1">
        <f t="array" ref="Q1524">IF(AND(I1524&lt;&gt;0,I1524&lt;&gt;""),IF(G1524="","",IF(ISNUMBER(MATCH(SUBSTITUTE(G1524," ",""),SUBSTITUTE('Look Up Values'!$I$2:$I$10," ",""),0)),"","State error")),"")</f>
        <v/>
      </c>
      <c r="R1524" s="260" t="str">
        <f t="shared" si="47"/>
        <v/>
      </c>
    </row>
    <row r="1525" spans="1:18" ht="15.75">
      <c r="A1525" s="250">
        <v>1518</v>
      </c>
      <c r="B1525" s="198"/>
      <c r="C1525" s="25"/>
      <c r="D1525" s="25"/>
      <c r="E1525" s="25"/>
      <c r="F1525" s="25"/>
      <c r="G1525" s="26"/>
      <c r="H1525" s="27"/>
      <c r="I1525" s="28"/>
      <c r="J1525" s="430"/>
      <c r="K1525" s="48"/>
      <c r="L1525" s="457" t="str">
        <f t="shared" si="46"/>
        <v/>
      </c>
      <c r="M1525" s="245" cm="1">
        <f t="array" ref="M1525">SUMPRODUCT(--(N1525:Q1525&lt;&gt;"")) + IF(TRIM(R1525)="",0,LEN(R1525)-LEN(SUBSTITUTE(R1525,",",""))+1)</f>
        <v>0</v>
      </c>
      <c r="N1525" s="242" t="str">
        <f>IF(AND(I1525&lt;&gt;0,I1525&lt;&gt;""),IF(TRIM(SUBSTITUTE(B1525,CHAR(160),""))="","",IF(ISNUMBER(MATCH(TRIM(SUBSTITUTE(B1525,CHAR(160),"")),'Look Up Values'!$B$2:$B$500,0)),"","Origin error")),"")</f>
        <v/>
      </c>
      <c r="O1525" s="242" t="str">
        <f>IF(AND(I1525&lt;&gt;0,I1525&lt;&gt;""),IF(C1525="","",IF(AND(ISNUMBER(--LEFT(C1525,FIND(" ",C1525&amp;" ")-1)),OR(LEN(LEFT(C1525,FIND(" ",C1525&amp;" ")-1))=6,LEN(LEFT(C1525,FIND(" ",C1525&amp;" ")-1))=7),OR(ISNUMBER(MATCH(LEFT(C1525,FIND(" ",C1525&amp;" ")-1),'Look Up Values'!$G$2:$G$1000,0)),ISNUMBER(MATCH(LEFT(C1525,FIND(" ",C1525&amp;" ")-1),'Look Up Values'!$AE$2:$AE$2000,0)))),"","EWC error")),"")</f>
        <v/>
      </c>
      <c r="P1525" s="242" t="str" cm="1">
        <f t="array" ref="P1525">IF(AND(I1525&lt;&gt;0,I1525&lt;&gt;""),IF(D1525="","",IF(ISNUMBER(MATCH(SUBSTITUTE(D1525," ",""),SUBSTITUTE('Look Up Values'!$S$2:$S$120," ",""),0)),"","D&amp;R error")),"")</f>
        <v/>
      </c>
      <c r="Q1525" s="242" t="str" cm="1">
        <f t="array" ref="Q1525">IF(AND(I1525&lt;&gt;0,I1525&lt;&gt;""),IF(G1525="","",IF(ISNUMBER(MATCH(SUBSTITUTE(G1525," ",""),SUBSTITUTE('Look Up Values'!$I$2:$I$10," ",""),0)),"","State error")),"")</f>
        <v/>
      </c>
      <c r="R1525" s="260" t="str">
        <f t="shared" si="47"/>
        <v/>
      </c>
    </row>
    <row r="1526" spans="1:18" ht="15.75">
      <c r="A1526" s="250">
        <v>1519</v>
      </c>
      <c r="B1526" s="198"/>
      <c r="C1526" s="25"/>
      <c r="D1526" s="25"/>
      <c r="E1526" s="25"/>
      <c r="F1526" s="25"/>
      <c r="G1526" s="26"/>
      <c r="H1526" s="27"/>
      <c r="I1526" s="28"/>
      <c r="J1526" s="430"/>
      <c r="K1526" s="48"/>
      <c r="L1526" s="457" t="str">
        <f t="shared" si="46"/>
        <v/>
      </c>
      <c r="M1526" s="245" cm="1">
        <f t="array" ref="M1526">SUMPRODUCT(--(N1526:Q1526&lt;&gt;"")) + IF(TRIM(R1526)="",0,LEN(R1526)-LEN(SUBSTITUTE(R1526,",",""))+1)</f>
        <v>0</v>
      </c>
      <c r="N1526" s="242" t="str">
        <f>IF(AND(I1526&lt;&gt;0,I1526&lt;&gt;""),IF(TRIM(SUBSTITUTE(B1526,CHAR(160),""))="","",IF(ISNUMBER(MATCH(TRIM(SUBSTITUTE(B1526,CHAR(160),"")),'Look Up Values'!$B$2:$B$500,0)),"","Origin error")),"")</f>
        <v/>
      </c>
      <c r="O1526" s="242" t="str">
        <f>IF(AND(I1526&lt;&gt;0,I1526&lt;&gt;""),IF(C1526="","",IF(AND(ISNUMBER(--LEFT(C1526,FIND(" ",C1526&amp;" ")-1)),OR(LEN(LEFT(C1526,FIND(" ",C1526&amp;" ")-1))=6,LEN(LEFT(C1526,FIND(" ",C1526&amp;" ")-1))=7),OR(ISNUMBER(MATCH(LEFT(C1526,FIND(" ",C1526&amp;" ")-1),'Look Up Values'!$G$2:$G$1000,0)),ISNUMBER(MATCH(LEFT(C1526,FIND(" ",C1526&amp;" ")-1),'Look Up Values'!$AE$2:$AE$2000,0)))),"","EWC error")),"")</f>
        <v/>
      </c>
      <c r="P1526" s="242" t="str" cm="1">
        <f t="array" ref="P1526">IF(AND(I1526&lt;&gt;0,I1526&lt;&gt;""),IF(D1526="","",IF(ISNUMBER(MATCH(SUBSTITUTE(D1526," ",""),SUBSTITUTE('Look Up Values'!$S$2:$S$120," ",""),0)),"","D&amp;R error")),"")</f>
        <v/>
      </c>
      <c r="Q1526" s="242" t="str" cm="1">
        <f t="array" ref="Q1526">IF(AND(I1526&lt;&gt;0,I1526&lt;&gt;""),IF(G1526="","",IF(ISNUMBER(MATCH(SUBSTITUTE(G1526," ",""),SUBSTITUTE('Look Up Values'!$I$2:$I$10," ",""),0)),"","State error")),"")</f>
        <v/>
      </c>
      <c r="R1526" s="260" t="str">
        <f t="shared" si="47"/>
        <v/>
      </c>
    </row>
    <row r="1527" spans="1:18" ht="15.75">
      <c r="A1527" s="250">
        <v>1520</v>
      </c>
      <c r="B1527" s="198"/>
      <c r="C1527" s="25"/>
      <c r="D1527" s="25"/>
      <c r="E1527" s="25"/>
      <c r="F1527" s="25"/>
      <c r="G1527" s="26"/>
      <c r="H1527" s="27"/>
      <c r="I1527" s="28"/>
      <c r="J1527" s="430"/>
      <c r="K1527" s="48"/>
      <c r="L1527" s="457" t="str">
        <f t="shared" si="46"/>
        <v/>
      </c>
      <c r="M1527" s="245" cm="1">
        <f t="array" ref="M1527">SUMPRODUCT(--(N1527:Q1527&lt;&gt;"")) + IF(TRIM(R1527)="",0,LEN(R1527)-LEN(SUBSTITUTE(R1527,",",""))+1)</f>
        <v>0</v>
      </c>
      <c r="N1527" s="242" t="str">
        <f>IF(AND(I1527&lt;&gt;0,I1527&lt;&gt;""),IF(TRIM(SUBSTITUTE(B1527,CHAR(160),""))="","",IF(ISNUMBER(MATCH(TRIM(SUBSTITUTE(B1527,CHAR(160),"")),'Look Up Values'!$B$2:$B$500,0)),"","Origin error")),"")</f>
        <v/>
      </c>
      <c r="O1527" s="242" t="str">
        <f>IF(AND(I1527&lt;&gt;0,I1527&lt;&gt;""),IF(C1527="","",IF(AND(ISNUMBER(--LEFT(C1527,FIND(" ",C1527&amp;" ")-1)),OR(LEN(LEFT(C1527,FIND(" ",C1527&amp;" ")-1))=6,LEN(LEFT(C1527,FIND(" ",C1527&amp;" ")-1))=7),OR(ISNUMBER(MATCH(LEFT(C1527,FIND(" ",C1527&amp;" ")-1),'Look Up Values'!$G$2:$G$1000,0)),ISNUMBER(MATCH(LEFT(C1527,FIND(" ",C1527&amp;" ")-1),'Look Up Values'!$AE$2:$AE$2000,0)))),"","EWC error")),"")</f>
        <v/>
      </c>
      <c r="P1527" s="242" t="str" cm="1">
        <f t="array" ref="P1527">IF(AND(I1527&lt;&gt;0,I1527&lt;&gt;""),IF(D1527="","",IF(ISNUMBER(MATCH(SUBSTITUTE(D1527," ",""),SUBSTITUTE('Look Up Values'!$S$2:$S$120," ",""),0)),"","D&amp;R error")),"")</f>
        <v/>
      </c>
      <c r="Q1527" s="242" t="str" cm="1">
        <f t="array" ref="Q1527">IF(AND(I1527&lt;&gt;0,I1527&lt;&gt;""),IF(G1527="","",IF(ISNUMBER(MATCH(SUBSTITUTE(G1527," ",""),SUBSTITUTE('Look Up Values'!$I$2:$I$10," ",""),0)),"","State error")),"")</f>
        <v/>
      </c>
      <c r="R1527" s="260" t="str">
        <f t="shared" si="47"/>
        <v/>
      </c>
    </row>
    <row r="1528" spans="1:18" ht="15.75">
      <c r="A1528" s="250">
        <v>1521</v>
      </c>
      <c r="B1528" s="198"/>
      <c r="C1528" s="25"/>
      <c r="D1528" s="25"/>
      <c r="E1528" s="25"/>
      <c r="F1528" s="25"/>
      <c r="G1528" s="26"/>
      <c r="H1528" s="27"/>
      <c r="I1528" s="28"/>
      <c r="J1528" s="430"/>
      <c r="K1528" s="48"/>
      <c r="L1528" s="457" t="str">
        <f t="shared" si="46"/>
        <v/>
      </c>
      <c r="M1528" s="245" cm="1">
        <f t="array" ref="M1528">SUMPRODUCT(--(N1528:Q1528&lt;&gt;"")) + IF(TRIM(R1528)="",0,LEN(R1528)-LEN(SUBSTITUTE(R1528,",",""))+1)</f>
        <v>0</v>
      </c>
      <c r="N1528" s="242" t="str">
        <f>IF(AND(I1528&lt;&gt;0,I1528&lt;&gt;""),IF(TRIM(SUBSTITUTE(B1528,CHAR(160),""))="","",IF(ISNUMBER(MATCH(TRIM(SUBSTITUTE(B1528,CHAR(160),"")),'Look Up Values'!$B$2:$B$500,0)),"","Origin error")),"")</f>
        <v/>
      </c>
      <c r="O1528" s="242" t="str">
        <f>IF(AND(I1528&lt;&gt;0,I1528&lt;&gt;""),IF(C1528="","",IF(AND(ISNUMBER(--LEFT(C1528,FIND(" ",C1528&amp;" ")-1)),OR(LEN(LEFT(C1528,FIND(" ",C1528&amp;" ")-1))=6,LEN(LEFT(C1528,FIND(" ",C1528&amp;" ")-1))=7),OR(ISNUMBER(MATCH(LEFT(C1528,FIND(" ",C1528&amp;" ")-1),'Look Up Values'!$G$2:$G$1000,0)),ISNUMBER(MATCH(LEFT(C1528,FIND(" ",C1528&amp;" ")-1),'Look Up Values'!$AE$2:$AE$2000,0)))),"","EWC error")),"")</f>
        <v/>
      </c>
      <c r="P1528" s="242" t="str" cm="1">
        <f t="array" ref="P1528">IF(AND(I1528&lt;&gt;0,I1528&lt;&gt;""),IF(D1528="","",IF(ISNUMBER(MATCH(SUBSTITUTE(D1528," ",""),SUBSTITUTE('Look Up Values'!$S$2:$S$120," ",""),0)),"","D&amp;R error")),"")</f>
        <v/>
      </c>
      <c r="Q1528" s="242" t="str" cm="1">
        <f t="array" ref="Q1528">IF(AND(I1528&lt;&gt;0,I1528&lt;&gt;""),IF(G1528="","",IF(ISNUMBER(MATCH(SUBSTITUTE(G1528," ",""),SUBSTITUTE('Look Up Values'!$I$2:$I$10," ",""),0)),"","State error")),"")</f>
        <v/>
      </c>
      <c r="R1528" s="260" t="str">
        <f t="shared" si="47"/>
        <v/>
      </c>
    </row>
    <row r="1529" spans="1:18" ht="15.75">
      <c r="A1529" s="250">
        <v>1522</v>
      </c>
      <c r="B1529" s="198"/>
      <c r="C1529" s="25"/>
      <c r="D1529" s="25"/>
      <c r="E1529" s="25"/>
      <c r="F1529" s="25"/>
      <c r="G1529" s="26"/>
      <c r="H1529" s="27"/>
      <c r="I1529" s="28"/>
      <c r="J1529" s="430"/>
      <c r="K1529" s="48"/>
      <c r="L1529" s="457" t="str">
        <f t="shared" si="46"/>
        <v/>
      </c>
      <c r="M1529" s="245" cm="1">
        <f t="array" ref="M1529">SUMPRODUCT(--(N1529:Q1529&lt;&gt;"")) + IF(TRIM(R1529)="",0,LEN(R1529)-LEN(SUBSTITUTE(R1529,",",""))+1)</f>
        <v>0</v>
      </c>
      <c r="N1529" s="242" t="str">
        <f>IF(AND(I1529&lt;&gt;0,I1529&lt;&gt;""),IF(TRIM(SUBSTITUTE(B1529,CHAR(160),""))="","",IF(ISNUMBER(MATCH(TRIM(SUBSTITUTE(B1529,CHAR(160),"")),'Look Up Values'!$B$2:$B$500,0)),"","Origin error")),"")</f>
        <v/>
      </c>
      <c r="O1529" s="242" t="str">
        <f>IF(AND(I1529&lt;&gt;0,I1529&lt;&gt;""),IF(C1529="","",IF(AND(ISNUMBER(--LEFT(C1529,FIND(" ",C1529&amp;" ")-1)),OR(LEN(LEFT(C1529,FIND(" ",C1529&amp;" ")-1))=6,LEN(LEFT(C1529,FIND(" ",C1529&amp;" ")-1))=7),OR(ISNUMBER(MATCH(LEFT(C1529,FIND(" ",C1529&amp;" ")-1),'Look Up Values'!$G$2:$G$1000,0)),ISNUMBER(MATCH(LEFT(C1529,FIND(" ",C1529&amp;" ")-1),'Look Up Values'!$AE$2:$AE$2000,0)))),"","EWC error")),"")</f>
        <v/>
      </c>
      <c r="P1529" s="242" t="str" cm="1">
        <f t="array" ref="P1529">IF(AND(I1529&lt;&gt;0,I1529&lt;&gt;""),IF(D1529="","",IF(ISNUMBER(MATCH(SUBSTITUTE(D1529," ",""),SUBSTITUTE('Look Up Values'!$S$2:$S$120," ",""),0)),"","D&amp;R error")),"")</f>
        <v/>
      </c>
      <c r="Q1529" s="242" t="str" cm="1">
        <f t="array" ref="Q1529">IF(AND(I1529&lt;&gt;0,I1529&lt;&gt;""),IF(G1529="","",IF(ISNUMBER(MATCH(SUBSTITUTE(G1529," ",""),SUBSTITUTE('Look Up Values'!$I$2:$I$10," ",""),0)),"","State error")),"")</f>
        <v/>
      </c>
      <c r="R1529" s="260" t="str">
        <f t="shared" si="47"/>
        <v/>
      </c>
    </row>
    <row r="1530" spans="1:18" ht="15.75">
      <c r="A1530" s="250">
        <v>1523</v>
      </c>
      <c r="B1530" s="198"/>
      <c r="C1530" s="25"/>
      <c r="D1530" s="25"/>
      <c r="E1530" s="25"/>
      <c r="F1530" s="25"/>
      <c r="G1530" s="26"/>
      <c r="H1530" s="27"/>
      <c r="I1530" s="28"/>
      <c r="J1530" s="430"/>
      <c r="K1530" s="48"/>
      <c r="L1530" s="457" t="str">
        <f t="shared" si="46"/>
        <v/>
      </c>
      <c r="M1530" s="245" cm="1">
        <f t="array" ref="M1530">SUMPRODUCT(--(N1530:Q1530&lt;&gt;"")) + IF(TRIM(R1530)="",0,LEN(R1530)-LEN(SUBSTITUTE(R1530,",",""))+1)</f>
        <v>0</v>
      </c>
      <c r="N1530" s="242" t="str">
        <f>IF(AND(I1530&lt;&gt;0,I1530&lt;&gt;""),IF(TRIM(SUBSTITUTE(B1530,CHAR(160),""))="","",IF(ISNUMBER(MATCH(TRIM(SUBSTITUTE(B1530,CHAR(160),"")),'Look Up Values'!$B$2:$B$500,0)),"","Origin error")),"")</f>
        <v/>
      </c>
      <c r="O1530" s="242" t="str">
        <f>IF(AND(I1530&lt;&gt;0,I1530&lt;&gt;""),IF(C1530="","",IF(AND(ISNUMBER(--LEFT(C1530,FIND(" ",C1530&amp;" ")-1)),OR(LEN(LEFT(C1530,FIND(" ",C1530&amp;" ")-1))=6,LEN(LEFT(C1530,FIND(" ",C1530&amp;" ")-1))=7),OR(ISNUMBER(MATCH(LEFT(C1530,FIND(" ",C1530&amp;" ")-1),'Look Up Values'!$G$2:$G$1000,0)),ISNUMBER(MATCH(LEFT(C1530,FIND(" ",C1530&amp;" ")-1),'Look Up Values'!$AE$2:$AE$2000,0)))),"","EWC error")),"")</f>
        <v/>
      </c>
      <c r="P1530" s="242" t="str" cm="1">
        <f t="array" ref="P1530">IF(AND(I1530&lt;&gt;0,I1530&lt;&gt;""),IF(D1530="","",IF(ISNUMBER(MATCH(SUBSTITUTE(D1530," ",""),SUBSTITUTE('Look Up Values'!$S$2:$S$120," ",""),0)),"","D&amp;R error")),"")</f>
        <v/>
      </c>
      <c r="Q1530" s="242" t="str" cm="1">
        <f t="array" ref="Q1530">IF(AND(I1530&lt;&gt;0,I1530&lt;&gt;""),IF(G1530="","",IF(ISNUMBER(MATCH(SUBSTITUTE(G1530," ",""),SUBSTITUTE('Look Up Values'!$I$2:$I$10," ",""),0)),"","State error")),"")</f>
        <v/>
      </c>
      <c r="R1530" s="260" t="str">
        <f t="shared" si="47"/>
        <v/>
      </c>
    </row>
    <row r="1531" spans="1:18" ht="15.75">
      <c r="A1531" s="250">
        <v>1524</v>
      </c>
      <c r="B1531" s="198"/>
      <c r="C1531" s="25"/>
      <c r="D1531" s="25"/>
      <c r="E1531" s="25"/>
      <c r="F1531" s="25"/>
      <c r="G1531" s="26"/>
      <c r="H1531" s="27"/>
      <c r="I1531" s="28"/>
      <c r="J1531" s="430"/>
      <c r="K1531" s="48"/>
      <c r="L1531" s="457" t="str">
        <f t="shared" si="46"/>
        <v/>
      </c>
      <c r="M1531" s="245" cm="1">
        <f t="array" ref="M1531">SUMPRODUCT(--(N1531:Q1531&lt;&gt;"")) + IF(TRIM(R1531)="",0,LEN(R1531)-LEN(SUBSTITUTE(R1531,",",""))+1)</f>
        <v>0</v>
      </c>
      <c r="N1531" s="242" t="str">
        <f>IF(AND(I1531&lt;&gt;0,I1531&lt;&gt;""),IF(TRIM(SUBSTITUTE(B1531,CHAR(160),""))="","",IF(ISNUMBER(MATCH(TRIM(SUBSTITUTE(B1531,CHAR(160),"")),'Look Up Values'!$B$2:$B$500,0)),"","Origin error")),"")</f>
        <v/>
      </c>
      <c r="O1531" s="242" t="str">
        <f>IF(AND(I1531&lt;&gt;0,I1531&lt;&gt;""),IF(C1531="","",IF(AND(ISNUMBER(--LEFT(C1531,FIND(" ",C1531&amp;" ")-1)),OR(LEN(LEFT(C1531,FIND(" ",C1531&amp;" ")-1))=6,LEN(LEFT(C1531,FIND(" ",C1531&amp;" ")-1))=7),OR(ISNUMBER(MATCH(LEFT(C1531,FIND(" ",C1531&amp;" ")-1),'Look Up Values'!$G$2:$G$1000,0)),ISNUMBER(MATCH(LEFT(C1531,FIND(" ",C1531&amp;" ")-1),'Look Up Values'!$AE$2:$AE$2000,0)))),"","EWC error")),"")</f>
        <v/>
      </c>
      <c r="P1531" s="242" t="str" cm="1">
        <f t="array" ref="P1531">IF(AND(I1531&lt;&gt;0,I1531&lt;&gt;""),IF(D1531="","",IF(ISNUMBER(MATCH(SUBSTITUTE(D1531," ",""),SUBSTITUTE('Look Up Values'!$S$2:$S$120," ",""),0)),"","D&amp;R error")),"")</f>
        <v/>
      </c>
      <c r="Q1531" s="242" t="str" cm="1">
        <f t="array" ref="Q1531">IF(AND(I1531&lt;&gt;0,I1531&lt;&gt;""),IF(G1531="","",IF(ISNUMBER(MATCH(SUBSTITUTE(G1531," ",""),SUBSTITUTE('Look Up Values'!$I$2:$I$10," ",""),0)),"","State error")),"")</f>
        <v/>
      </c>
      <c r="R1531" s="260" t="str">
        <f t="shared" si="47"/>
        <v/>
      </c>
    </row>
    <row r="1532" spans="1:18" ht="15.75">
      <c r="A1532" s="250">
        <v>1525</v>
      </c>
      <c r="B1532" s="198"/>
      <c r="C1532" s="25"/>
      <c r="D1532" s="25"/>
      <c r="E1532" s="25"/>
      <c r="F1532" s="25"/>
      <c r="G1532" s="26"/>
      <c r="H1532" s="27"/>
      <c r="I1532" s="28"/>
      <c r="J1532" s="430"/>
      <c r="K1532" s="48"/>
      <c r="L1532" s="457" t="str">
        <f t="shared" si="46"/>
        <v/>
      </c>
      <c r="M1532" s="245" cm="1">
        <f t="array" ref="M1532">SUMPRODUCT(--(N1532:Q1532&lt;&gt;"")) + IF(TRIM(R1532)="",0,LEN(R1532)-LEN(SUBSTITUTE(R1532,",",""))+1)</f>
        <v>0</v>
      </c>
      <c r="N1532" s="242" t="str">
        <f>IF(AND(I1532&lt;&gt;0,I1532&lt;&gt;""),IF(TRIM(SUBSTITUTE(B1532,CHAR(160),""))="","",IF(ISNUMBER(MATCH(TRIM(SUBSTITUTE(B1532,CHAR(160),"")),'Look Up Values'!$B$2:$B$500,0)),"","Origin error")),"")</f>
        <v/>
      </c>
      <c r="O1532" s="242" t="str">
        <f>IF(AND(I1532&lt;&gt;0,I1532&lt;&gt;""),IF(C1532="","",IF(AND(ISNUMBER(--LEFT(C1532,FIND(" ",C1532&amp;" ")-1)),OR(LEN(LEFT(C1532,FIND(" ",C1532&amp;" ")-1))=6,LEN(LEFT(C1532,FIND(" ",C1532&amp;" ")-1))=7),OR(ISNUMBER(MATCH(LEFT(C1532,FIND(" ",C1532&amp;" ")-1),'Look Up Values'!$G$2:$G$1000,0)),ISNUMBER(MATCH(LEFT(C1532,FIND(" ",C1532&amp;" ")-1),'Look Up Values'!$AE$2:$AE$2000,0)))),"","EWC error")),"")</f>
        <v/>
      </c>
      <c r="P1532" s="242" t="str" cm="1">
        <f t="array" ref="P1532">IF(AND(I1532&lt;&gt;0,I1532&lt;&gt;""),IF(D1532="","",IF(ISNUMBER(MATCH(SUBSTITUTE(D1532," ",""),SUBSTITUTE('Look Up Values'!$S$2:$S$120," ",""),0)),"","D&amp;R error")),"")</f>
        <v/>
      </c>
      <c r="Q1532" s="242" t="str" cm="1">
        <f t="array" ref="Q1532">IF(AND(I1532&lt;&gt;0,I1532&lt;&gt;""),IF(G1532="","",IF(ISNUMBER(MATCH(SUBSTITUTE(G1532," ",""),SUBSTITUTE('Look Up Values'!$I$2:$I$10," ",""),0)),"","State error")),"")</f>
        <v/>
      </c>
      <c r="R1532" s="260" t="str">
        <f t="shared" si="47"/>
        <v/>
      </c>
    </row>
    <row r="1533" spans="1:18" ht="15.75">
      <c r="A1533" s="250">
        <v>1526</v>
      </c>
      <c r="B1533" s="198"/>
      <c r="C1533" s="25"/>
      <c r="D1533" s="25"/>
      <c r="E1533" s="25"/>
      <c r="F1533" s="25"/>
      <c r="G1533" s="26"/>
      <c r="H1533" s="27"/>
      <c r="I1533" s="28"/>
      <c r="J1533" s="430"/>
      <c r="K1533" s="48"/>
      <c r="L1533" s="457" t="str">
        <f t="shared" si="46"/>
        <v/>
      </c>
      <c r="M1533" s="245" cm="1">
        <f t="array" ref="M1533">SUMPRODUCT(--(N1533:Q1533&lt;&gt;"")) + IF(TRIM(R1533)="",0,LEN(R1533)-LEN(SUBSTITUTE(R1533,",",""))+1)</f>
        <v>0</v>
      </c>
      <c r="N1533" s="242" t="str">
        <f>IF(AND(I1533&lt;&gt;0,I1533&lt;&gt;""),IF(TRIM(SUBSTITUTE(B1533,CHAR(160),""))="","",IF(ISNUMBER(MATCH(TRIM(SUBSTITUTE(B1533,CHAR(160),"")),'Look Up Values'!$B$2:$B$500,0)),"","Origin error")),"")</f>
        <v/>
      </c>
      <c r="O1533" s="242" t="str">
        <f>IF(AND(I1533&lt;&gt;0,I1533&lt;&gt;""),IF(C1533="","",IF(AND(ISNUMBER(--LEFT(C1533,FIND(" ",C1533&amp;" ")-1)),OR(LEN(LEFT(C1533,FIND(" ",C1533&amp;" ")-1))=6,LEN(LEFT(C1533,FIND(" ",C1533&amp;" ")-1))=7),OR(ISNUMBER(MATCH(LEFT(C1533,FIND(" ",C1533&amp;" ")-1),'Look Up Values'!$G$2:$G$1000,0)),ISNUMBER(MATCH(LEFT(C1533,FIND(" ",C1533&amp;" ")-1),'Look Up Values'!$AE$2:$AE$2000,0)))),"","EWC error")),"")</f>
        <v/>
      </c>
      <c r="P1533" s="242" t="str" cm="1">
        <f t="array" ref="P1533">IF(AND(I1533&lt;&gt;0,I1533&lt;&gt;""),IF(D1533="","",IF(ISNUMBER(MATCH(SUBSTITUTE(D1533," ",""),SUBSTITUTE('Look Up Values'!$S$2:$S$120," ",""),0)),"","D&amp;R error")),"")</f>
        <v/>
      </c>
      <c r="Q1533" s="242" t="str" cm="1">
        <f t="array" ref="Q1533">IF(AND(I1533&lt;&gt;0,I1533&lt;&gt;""),IF(G1533="","",IF(ISNUMBER(MATCH(SUBSTITUTE(G1533," ",""),SUBSTITUTE('Look Up Values'!$I$2:$I$10," ",""),0)),"","State error")),"")</f>
        <v/>
      </c>
      <c r="R1533" s="260" t="str">
        <f t="shared" si="47"/>
        <v/>
      </c>
    </row>
    <row r="1534" spans="1:18" ht="15.75">
      <c r="A1534" s="250">
        <v>1527</v>
      </c>
      <c r="B1534" s="198"/>
      <c r="C1534" s="25"/>
      <c r="D1534" s="25"/>
      <c r="E1534" s="25"/>
      <c r="F1534" s="25"/>
      <c r="G1534" s="26"/>
      <c r="H1534" s="27"/>
      <c r="I1534" s="28"/>
      <c r="J1534" s="430"/>
      <c r="K1534" s="48"/>
      <c r="L1534" s="457" t="str">
        <f t="shared" si="46"/>
        <v/>
      </c>
      <c r="M1534" s="245" cm="1">
        <f t="array" ref="M1534">SUMPRODUCT(--(N1534:Q1534&lt;&gt;"")) + IF(TRIM(R1534)="",0,LEN(R1534)-LEN(SUBSTITUTE(R1534,",",""))+1)</f>
        <v>0</v>
      </c>
      <c r="N1534" s="242" t="str">
        <f>IF(AND(I1534&lt;&gt;0,I1534&lt;&gt;""),IF(TRIM(SUBSTITUTE(B1534,CHAR(160),""))="","",IF(ISNUMBER(MATCH(TRIM(SUBSTITUTE(B1534,CHAR(160),"")),'Look Up Values'!$B$2:$B$500,0)),"","Origin error")),"")</f>
        <v/>
      </c>
      <c r="O1534" s="242" t="str">
        <f>IF(AND(I1534&lt;&gt;0,I1534&lt;&gt;""),IF(C1534="","",IF(AND(ISNUMBER(--LEFT(C1534,FIND(" ",C1534&amp;" ")-1)),OR(LEN(LEFT(C1534,FIND(" ",C1534&amp;" ")-1))=6,LEN(LEFT(C1534,FIND(" ",C1534&amp;" ")-1))=7),OR(ISNUMBER(MATCH(LEFT(C1534,FIND(" ",C1534&amp;" ")-1),'Look Up Values'!$G$2:$G$1000,0)),ISNUMBER(MATCH(LEFT(C1534,FIND(" ",C1534&amp;" ")-1),'Look Up Values'!$AE$2:$AE$2000,0)))),"","EWC error")),"")</f>
        <v/>
      </c>
      <c r="P1534" s="242" t="str" cm="1">
        <f t="array" ref="P1534">IF(AND(I1534&lt;&gt;0,I1534&lt;&gt;""),IF(D1534="","",IF(ISNUMBER(MATCH(SUBSTITUTE(D1534," ",""),SUBSTITUTE('Look Up Values'!$S$2:$S$120," ",""),0)),"","D&amp;R error")),"")</f>
        <v/>
      </c>
      <c r="Q1534" s="242" t="str" cm="1">
        <f t="array" ref="Q1534">IF(AND(I1534&lt;&gt;0,I1534&lt;&gt;""),IF(G1534="","",IF(ISNUMBER(MATCH(SUBSTITUTE(G1534," ",""),SUBSTITUTE('Look Up Values'!$I$2:$I$10," ",""),0)),"","State error")),"")</f>
        <v/>
      </c>
      <c r="R1534" s="260" t="str">
        <f t="shared" si="47"/>
        <v/>
      </c>
    </row>
    <row r="1535" spans="1:18" ht="15.75">
      <c r="A1535" s="250">
        <v>1528</v>
      </c>
      <c r="B1535" s="198"/>
      <c r="C1535" s="25"/>
      <c r="D1535" s="25"/>
      <c r="E1535" s="25"/>
      <c r="F1535" s="25"/>
      <c r="G1535" s="26"/>
      <c r="H1535" s="27"/>
      <c r="I1535" s="28"/>
      <c r="J1535" s="430"/>
      <c r="K1535" s="48"/>
      <c r="L1535" s="457" t="str">
        <f t="shared" si="46"/>
        <v/>
      </c>
      <c r="M1535" s="245" cm="1">
        <f t="array" ref="M1535">SUMPRODUCT(--(N1535:Q1535&lt;&gt;"")) + IF(TRIM(R1535)="",0,LEN(R1535)-LEN(SUBSTITUTE(R1535,",",""))+1)</f>
        <v>0</v>
      </c>
      <c r="N1535" s="242" t="str">
        <f>IF(AND(I1535&lt;&gt;0,I1535&lt;&gt;""),IF(TRIM(SUBSTITUTE(B1535,CHAR(160),""))="","",IF(ISNUMBER(MATCH(TRIM(SUBSTITUTE(B1535,CHAR(160),"")),'Look Up Values'!$B$2:$B$500,0)),"","Origin error")),"")</f>
        <v/>
      </c>
      <c r="O1535" s="242" t="str">
        <f>IF(AND(I1535&lt;&gt;0,I1535&lt;&gt;""),IF(C1535="","",IF(AND(ISNUMBER(--LEFT(C1535,FIND(" ",C1535&amp;" ")-1)),OR(LEN(LEFT(C1535,FIND(" ",C1535&amp;" ")-1))=6,LEN(LEFT(C1535,FIND(" ",C1535&amp;" ")-1))=7),OR(ISNUMBER(MATCH(LEFT(C1535,FIND(" ",C1535&amp;" ")-1),'Look Up Values'!$G$2:$G$1000,0)),ISNUMBER(MATCH(LEFT(C1535,FIND(" ",C1535&amp;" ")-1),'Look Up Values'!$AE$2:$AE$2000,0)))),"","EWC error")),"")</f>
        <v/>
      </c>
      <c r="P1535" s="242" t="str" cm="1">
        <f t="array" ref="P1535">IF(AND(I1535&lt;&gt;0,I1535&lt;&gt;""),IF(D1535="","",IF(ISNUMBER(MATCH(SUBSTITUTE(D1535," ",""),SUBSTITUTE('Look Up Values'!$S$2:$S$120," ",""),0)),"","D&amp;R error")),"")</f>
        <v/>
      </c>
      <c r="Q1535" s="242" t="str" cm="1">
        <f t="array" ref="Q1535">IF(AND(I1535&lt;&gt;0,I1535&lt;&gt;""),IF(G1535="","",IF(ISNUMBER(MATCH(SUBSTITUTE(G1535," ",""),SUBSTITUTE('Look Up Values'!$I$2:$I$10," ",""),0)),"","State error")),"")</f>
        <v/>
      </c>
      <c r="R1535" s="260" t="str">
        <f t="shared" si="47"/>
        <v/>
      </c>
    </row>
    <row r="1536" spans="1:18" ht="15.75">
      <c r="A1536" s="250">
        <v>1529</v>
      </c>
      <c r="B1536" s="198"/>
      <c r="C1536" s="25"/>
      <c r="D1536" s="25"/>
      <c r="E1536" s="25"/>
      <c r="F1536" s="25"/>
      <c r="G1536" s="26"/>
      <c r="H1536" s="27"/>
      <c r="I1536" s="28"/>
      <c r="J1536" s="430"/>
      <c r="K1536" s="48"/>
      <c r="L1536" s="457" t="str">
        <f t="shared" si="46"/>
        <v/>
      </c>
      <c r="M1536" s="245" cm="1">
        <f t="array" ref="M1536">SUMPRODUCT(--(N1536:Q1536&lt;&gt;"")) + IF(TRIM(R1536)="",0,LEN(R1536)-LEN(SUBSTITUTE(R1536,",",""))+1)</f>
        <v>0</v>
      </c>
      <c r="N1536" s="242" t="str">
        <f>IF(AND(I1536&lt;&gt;0,I1536&lt;&gt;""),IF(TRIM(SUBSTITUTE(B1536,CHAR(160),""))="","",IF(ISNUMBER(MATCH(TRIM(SUBSTITUTE(B1536,CHAR(160),"")),'Look Up Values'!$B$2:$B$500,0)),"","Origin error")),"")</f>
        <v/>
      </c>
      <c r="O1536" s="242" t="str">
        <f>IF(AND(I1536&lt;&gt;0,I1536&lt;&gt;""),IF(C1536="","",IF(AND(ISNUMBER(--LEFT(C1536,FIND(" ",C1536&amp;" ")-1)),OR(LEN(LEFT(C1536,FIND(" ",C1536&amp;" ")-1))=6,LEN(LEFT(C1536,FIND(" ",C1536&amp;" ")-1))=7),OR(ISNUMBER(MATCH(LEFT(C1536,FIND(" ",C1536&amp;" ")-1),'Look Up Values'!$G$2:$G$1000,0)),ISNUMBER(MATCH(LEFT(C1536,FIND(" ",C1536&amp;" ")-1),'Look Up Values'!$AE$2:$AE$2000,0)))),"","EWC error")),"")</f>
        <v/>
      </c>
      <c r="P1536" s="242" t="str" cm="1">
        <f t="array" ref="P1536">IF(AND(I1536&lt;&gt;0,I1536&lt;&gt;""),IF(D1536="","",IF(ISNUMBER(MATCH(SUBSTITUTE(D1536," ",""),SUBSTITUTE('Look Up Values'!$S$2:$S$120," ",""),0)),"","D&amp;R error")),"")</f>
        <v/>
      </c>
      <c r="Q1536" s="242" t="str" cm="1">
        <f t="array" ref="Q1536">IF(AND(I1536&lt;&gt;0,I1536&lt;&gt;""),IF(G1536="","",IF(ISNUMBER(MATCH(SUBSTITUTE(G1536," ",""),SUBSTITUTE('Look Up Values'!$I$2:$I$10," ",""),0)),"","State error")),"")</f>
        <v/>
      </c>
      <c r="R1536" s="260" t="str">
        <f t="shared" si="47"/>
        <v/>
      </c>
    </row>
    <row r="1537" spans="1:18" ht="15.75">
      <c r="A1537" s="250">
        <v>1530</v>
      </c>
      <c r="B1537" s="198"/>
      <c r="C1537" s="25"/>
      <c r="D1537" s="25"/>
      <c r="E1537" s="25"/>
      <c r="F1537" s="25"/>
      <c r="G1537" s="26"/>
      <c r="H1537" s="27"/>
      <c r="I1537" s="28"/>
      <c r="J1537" s="430"/>
      <c r="K1537" s="48"/>
      <c r="L1537" s="457" t="str">
        <f t="shared" si="46"/>
        <v/>
      </c>
      <c r="M1537" s="245" cm="1">
        <f t="array" ref="M1537">SUMPRODUCT(--(N1537:Q1537&lt;&gt;"")) + IF(TRIM(R1537)="",0,LEN(R1537)-LEN(SUBSTITUTE(R1537,",",""))+1)</f>
        <v>0</v>
      </c>
      <c r="N1537" s="242" t="str">
        <f>IF(AND(I1537&lt;&gt;0,I1537&lt;&gt;""),IF(TRIM(SUBSTITUTE(B1537,CHAR(160),""))="","",IF(ISNUMBER(MATCH(TRIM(SUBSTITUTE(B1537,CHAR(160),"")),'Look Up Values'!$B$2:$B$500,0)),"","Origin error")),"")</f>
        <v/>
      </c>
      <c r="O1537" s="242" t="str">
        <f>IF(AND(I1537&lt;&gt;0,I1537&lt;&gt;""),IF(C1537="","",IF(AND(ISNUMBER(--LEFT(C1537,FIND(" ",C1537&amp;" ")-1)),OR(LEN(LEFT(C1537,FIND(" ",C1537&amp;" ")-1))=6,LEN(LEFT(C1537,FIND(" ",C1537&amp;" ")-1))=7),OR(ISNUMBER(MATCH(LEFT(C1537,FIND(" ",C1537&amp;" ")-1),'Look Up Values'!$G$2:$G$1000,0)),ISNUMBER(MATCH(LEFT(C1537,FIND(" ",C1537&amp;" ")-1),'Look Up Values'!$AE$2:$AE$2000,0)))),"","EWC error")),"")</f>
        <v/>
      </c>
      <c r="P1537" s="242" t="str" cm="1">
        <f t="array" ref="P1537">IF(AND(I1537&lt;&gt;0,I1537&lt;&gt;""),IF(D1537="","",IF(ISNUMBER(MATCH(SUBSTITUTE(D1537," ",""),SUBSTITUTE('Look Up Values'!$S$2:$S$120," ",""),0)),"","D&amp;R error")),"")</f>
        <v/>
      </c>
      <c r="Q1537" s="242" t="str" cm="1">
        <f t="array" ref="Q1537">IF(AND(I1537&lt;&gt;0,I1537&lt;&gt;""),IF(G1537="","",IF(ISNUMBER(MATCH(SUBSTITUTE(G1537," ",""),SUBSTITUTE('Look Up Values'!$I$2:$I$10," ",""),0)),"","State error")),"")</f>
        <v/>
      </c>
      <c r="R1537" s="260" t="str">
        <f t="shared" si="47"/>
        <v/>
      </c>
    </row>
    <row r="1538" spans="1:18" ht="15.75">
      <c r="A1538" s="250">
        <v>1531</v>
      </c>
      <c r="B1538" s="198"/>
      <c r="C1538" s="25"/>
      <c r="D1538" s="25"/>
      <c r="E1538" s="25"/>
      <c r="F1538" s="25"/>
      <c r="G1538" s="26"/>
      <c r="H1538" s="27"/>
      <c r="I1538" s="28"/>
      <c r="J1538" s="430"/>
      <c r="K1538" s="48"/>
      <c r="L1538" s="457" t="str">
        <f t="shared" si="46"/>
        <v/>
      </c>
      <c r="M1538" s="245" cm="1">
        <f t="array" ref="M1538">SUMPRODUCT(--(N1538:Q1538&lt;&gt;"")) + IF(TRIM(R1538)="",0,LEN(R1538)-LEN(SUBSTITUTE(R1538,",",""))+1)</f>
        <v>0</v>
      </c>
      <c r="N1538" s="242" t="str">
        <f>IF(AND(I1538&lt;&gt;0,I1538&lt;&gt;""),IF(TRIM(SUBSTITUTE(B1538,CHAR(160),""))="","",IF(ISNUMBER(MATCH(TRIM(SUBSTITUTE(B1538,CHAR(160),"")),'Look Up Values'!$B$2:$B$500,0)),"","Origin error")),"")</f>
        <v/>
      </c>
      <c r="O1538" s="242" t="str">
        <f>IF(AND(I1538&lt;&gt;0,I1538&lt;&gt;""),IF(C1538="","",IF(AND(ISNUMBER(--LEFT(C1538,FIND(" ",C1538&amp;" ")-1)),OR(LEN(LEFT(C1538,FIND(" ",C1538&amp;" ")-1))=6,LEN(LEFT(C1538,FIND(" ",C1538&amp;" ")-1))=7),OR(ISNUMBER(MATCH(LEFT(C1538,FIND(" ",C1538&amp;" ")-1),'Look Up Values'!$G$2:$G$1000,0)),ISNUMBER(MATCH(LEFT(C1538,FIND(" ",C1538&amp;" ")-1),'Look Up Values'!$AE$2:$AE$2000,0)))),"","EWC error")),"")</f>
        <v/>
      </c>
      <c r="P1538" s="242" t="str" cm="1">
        <f t="array" ref="P1538">IF(AND(I1538&lt;&gt;0,I1538&lt;&gt;""),IF(D1538="","",IF(ISNUMBER(MATCH(SUBSTITUTE(D1538," ",""),SUBSTITUTE('Look Up Values'!$S$2:$S$120," ",""),0)),"","D&amp;R error")),"")</f>
        <v/>
      </c>
      <c r="Q1538" s="242" t="str" cm="1">
        <f t="array" ref="Q1538">IF(AND(I1538&lt;&gt;0,I1538&lt;&gt;""),IF(G1538="","",IF(ISNUMBER(MATCH(SUBSTITUTE(G1538," ",""),SUBSTITUTE('Look Up Values'!$I$2:$I$10," ",""),0)),"","State error")),"")</f>
        <v/>
      </c>
      <c r="R1538" s="260" t="str">
        <f t="shared" si="47"/>
        <v/>
      </c>
    </row>
    <row r="1539" spans="1:18" ht="15.75">
      <c r="A1539" s="250">
        <v>1532</v>
      </c>
      <c r="B1539" s="198"/>
      <c r="C1539" s="25"/>
      <c r="D1539" s="25"/>
      <c r="E1539" s="25"/>
      <c r="F1539" s="25"/>
      <c r="G1539" s="26"/>
      <c r="H1539" s="27"/>
      <c r="I1539" s="28"/>
      <c r="J1539" s="430"/>
      <c r="K1539" s="48"/>
      <c r="L1539" s="457" t="str">
        <f t="shared" si="46"/>
        <v/>
      </c>
      <c r="M1539" s="245" cm="1">
        <f t="array" ref="M1539">SUMPRODUCT(--(N1539:Q1539&lt;&gt;"")) + IF(TRIM(R1539)="",0,LEN(R1539)-LEN(SUBSTITUTE(R1539,",",""))+1)</f>
        <v>0</v>
      </c>
      <c r="N1539" s="242" t="str">
        <f>IF(AND(I1539&lt;&gt;0,I1539&lt;&gt;""),IF(TRIM(SUBSTITUTE(B1539,CHAR(160),""))="","",IF(ISNUMBER(MATCH(TRIM(SUBSTITUTE(B1539,CHAR(160),"")),'Look Up Values'!$B$2:$B$500,0)),"","Origin error")),"")</f>
        <v/>
      </c>
      <c r="O1539" s="242" t="str">
        <f>IF(AND(I1539&lt;&gt;0,I1539&lt;&gt;""),IF(C1539="","",IF(AND(ISNUMBER(--LEFT(C1539,FIND(" ",C1539&amp;" ")-1)),OR(LEN(LEFT(C1539,FIND(" ",C1539&amp;" ")-1))=6,LEN(LEFT(C1539,FIND(" ",C1539&amp;" ")-1))=7),OR(ISNUMBER(MATCH(LEFT(C1539,FIND(" ",C1539&amp;" ")-1),'Look Up Values'!$G$2:$G$1000,0)),ISNUMBER(MATCH(LEFT(C1539,FIND(" ",C1539&amp;" ")-1),'Look Up Values'!$AE$2:$AE$2000,0)))),"","EWC error")),"")</f>
        <v/>
      </c>
      <c r="P1539" s="242" t="str" cm="1">
        <f t="array" ref="P1539">IF(AND(I1539&lt;&gt;0,I1539&lt;&gt;""),IF(D1539="","",IF(ISNUMBER(MATCH(SUBSTITUTE(D1539," ",""),SUBSTITUTE('Look Up Values'!$S$2:$S$120," ",""),0)),"","D&amp;R error")),"")</f>
        <v/>
      </c>
      <c r="Q1539" s="242" t="str" cm="1">
        <f t="array" ref="Q1539">IF(AND(I1539&lt;&gt;0,I1539&lt;&gt;""),IF(G1539="","",IF(ISNUMBER(MATCH(SUBSTITUTE(G1539," ",""),SUBSTITUTE('Look Up Values'!$I$2:$I$10," ",""),0)),"","State error")),"")</f>
        <v/>
      </c>
      <c r="R1539" s="260" t="str">
        <f t="shared" si="47"/>
        <v/>
      </c>
    </row>
    <row r="1540" spans="1:18" ht="15.75">
      <c r="A1540" s="250">
        <v>1533</v>
      </c>
      <c r="B1540" s="198"/>
      <c r="C1540" s="25"/>
      <c r="D1540" s="25"/>
      <c r="E1540" s="25"/>
      <c r="F1540" s="25"/>
      <c r="G1540" s="26"/>
      <c r="H1540" s="27"/>
      <c r="I1540" s="28"/>
      <c r="J1540" s="430"/>
      <c r="K1540" s="48"/>
      <c r="L1540" s="457" t="str">
        <f t="shared" si="46"/>
        <v/>
      </c>
      <c r="M1540" s="245" cm="1">
        <f t="array" ref="M1540">SUMPRODUCT(--(N1540:Q1540&lt;&gt;"")) + IF(TRIM(R1540)="",0,LEN(R1540)-LEN(SUBSTITUTE(R1540,",",""))+1)</f>
        <v>0</v>
      </c>
      <c r="N1540" s="242" t="str">
        <f>IF(AND(I1540&lt;&gt;0,I1540&lt;&gt;""),IF(TRIM(SUBSTITUTE(B1540,CHAR(160),""))="","",IF(ISNUMBER(MATCH(TRIM(SUBSTITUTE(B1540,CHAR(160),"")),'Look Up Values'!$B$2:$B$500,0)),"","Origin error")),"")</f>
        <v/>
      </c>
      <c r="O1540" s="242" t="str">
        <f>IF(AND(I1540&lt;&gt;0,I1540&lt;&gt;""),IF(C1540="","",IF(AND(ISNUMBER(--LEFT(C1540,FIND(" ",C1540&amp;" ")-1)),OR(LEN(LEFT(C1540,FIND(" ",C1540&amp;" ")-1))=6,LEN(LEFT(C1540,FIND(" ",C1540&amp;" ")-1))=7),OR(ISNUMBER(MATCH(LEFT(C1540,FIND(" ",C1540&amp;" ")-1),'Look Up Values'!$G$2:$G$1000,0)),ISNUMBER(MATCH(LEFT(C1540,FIND(" ",C1540&amp;" ")-1),'Look Up Values'!$AE$2:$AE$2000,0)))),"","EWC error")),"")</f>
        <v/>
      </c>
      <c r="P1540" s="242" t="str" cm="1">
        <f t="array" ref="P1540">IF(AND(I1540&lt;&gt;0,I1540&lt;&gt;""),IF(D1540="","",IF(ISNUMBER(MATCH(SUBSTITUTE(D1540," ",""),SUBSTITUTE('Look Up Values'!$S$2:$S$120," ",""),0)),"","D&amp;R error")),"")</f>
        <v/>
      </c>
      <c r="Q1540" s="242" t="str" cm="1">
        <f t="array" ref="Q1540">IF(AND(I1540&lt;&gt;0,I1540&lt;&gt;""),IF(G1540="","",IF(ISNUMBER(MATCH(SUBSTITUTE(G1540," ",""),SUBSTITUTE('Look Up Values'!$I$2:$I$10," ",""),0)),"","State error")),"")</f>
        <v/>
      </c>
      <c r="R1540" s="260" t="str">
        <f t="shared" si="47"/>
        <v/>
      </c>
    </row>
    <row r="1541" spans="1:18" ht="15.75">
      <c r="A1541" s="250">
        <v>1534</v>
      </c>
      <c r="B1541" s="198"/>
      <c r="C1541" s="25"/>
      <c r="D1541" s="25"/>
      <c r="E1541" s="25"/>
      <c r="F1541" s="25"/>
      <c r="G1541" s="26"/>
      <c r="H1541" s="27"/>
      <c r="I1541" s="28"/>
      <c r="J1541" s="430"/>
      <c r="K1541" s="48"/>
      <c r="L1541" s="457" t="str">
        <f t="shared" si="46"/>
        <v/>
      </c>
      <c r="M1541" s="245" cm="1">
        <f t="array" ref="M1541">SUMPRODUCT(--(N1541:Q1541&lt;&gt;"")) + IF(TRIM(R1541)="",0,LEN(R1541)-LEN(SUBSTITUTE(R1541,",",""))+1)</f>
        <v>0</v>
      </c>
      <c r="N1541" s="242" t="str">
        <f>IF(AND(I1541&lt;&gt;0,I1541&lt;&gt;""),IF(TRIM(SUBSTITUTE(B1541,CHAR(160),""))="","",IF(ISNUMBER(MATCH(TRIM(SUBSTITUTE(B1541,CHAR(160),"")),'Look Up Values'!$B$2:$B$500,0)),"","Origin error")),"")</f>
        <v/>
      </c>
      <c r="O1541" s="242" t="str">
        <f>IF(AND(I1541&lt;&gt;0,I1541&lt;&gt;""),IF(C1541="","",IF(AND(ISNUMBER(--LEFT(C1541,FIND(" ",C1541&amp;" ")-1)),OR(LEN(LEFT(C1541,FIND(" ",C1541&amp;" ")-1))=6,LEN(LEFT(C1541,FIND(" ",C1541&amp;" ")-1))=7),OR(ISNUMBER(MATCH(LEFT(C1541,FIND(" ",C1541&amp;" ")-1),'Look Up Values'!$G$2:$G$1000,0)),ISNUMBER(MATCH(LEFT(C1541,FIND(" ",C1541&amp;" ")-1),'Look Up Values'!$AE$2:$AE$2000,0)))),"","EWC error")),"")</f>
        <v/>
      </c>
      <c r="P1541" s="242" t="str" cm="1">
        <f t="array" ref="P1541">IF(AND(I1541&lt;&gt;0,I1541&lt;&gt;""),IF(D1541="","",IF(ISNUMBER(MATCH(SUBSTITUTE(D1541," ",""),SUBSTITUTE('Look Up Values'!$S$2:$S$120," ",""),0)),"","D&amp;R error")),"")</f>
        <v/>
      </c>
      <c r="Q1541" s="242" t="str" cm="1">
        <f t="array" ref="Q1541">IF(AND(I1541&lt;&gt;0,I1541&lt;&gt;""),IF(G1541="","",IF(ISNUMBER(MATCH(SUBSTITUTE(G1541," ",""),SUBSTITUTE('Look Up Values'!$I$2:$I$10," ",""),0)),"","State error")),"")</f>
        <v/>
      </c>
      <c r="R1541" s="260" t="str">
        <f t="shared" si="47"/>
        <v/>
      </c>
    </row>
    <row r="1542" spans="1:18" ht="15.75">
      <c r="A1542" s="250">
        <v>1535</v>
      </c>
      <c r="B1542" s="198"/>
      <c r="C1542" s="25"/>
      <c r="D1542" s="25"/>
      <c r="E1542" s="25"/>
      <c r="F1542" s="25"/>
      <c r="G1542" s="26"/>
      <c r="H1542" s="27"/>
      <c r="I1542" s="28"/>
      <c r="J1542" s="430"/>
      <c r="K1542" s="48"/>
      <c r="L1542" s="457" t="str">
        <f t="shared" si="46"/>
        <v/>
      </c>
      <c r="M1542" s="245" cm="1">
        <f t="array" ref="M1542">SUMPRODUCT(--(N1542:Q1542&lt;&gt;"")) + IF(TRIM(R1542)="",0,LEN(R1542)-LEN(SUBSTITUTE(R1542,",",""))+1)</f>
        <v>0</v>
      </c>
      <c r="N1542" s="242" t="str">
        <f>IF(AND(I1542&lt;&gt;0,I1542&lt;&gt;""),IF(TRIM(SUBSTITUTE(B1542,CHAR(160),""))="","",IF(ISNUMBER(MATCH(TRIM(SUBSTITUTE(B1542,CHAR(160),"")),'Look Up Values'!$B$2:$B$500,0)),"","Origin error")),"")</f>
        <v/>
      </c>
      <c r="O1542" s="242" t="str">
        <f>IF(AND(I1542&lt;&gt;0,I1542&lt;&gt;""),IF(C1542="","",IF(AND(ISNUMBER(--LEFT(C1542,FIND(" ",C1542&amp;" ")-1)),OR(LEN(LEFT(C1542,FIND(" ",C1542&amp;" ")-1))=6,LEN(LEFT(C1542,FIND(" ",C1542&amp;" ")-1))=7),OR(ISNUMBER(MATCH(LEFT(C1542,FIND(" ",C1542&amp;" ")-1),'Look Up Values'!$G$2:$G$1000,0)),ISNUMBER(MATCH(LEFT(C1542,FIND(" ",C1542&amp;" ")-1),'Look Up Values'!$AE$2:$AE$2000,0)))),"","EWC error")),"")</f>
        <v/>
      </c>
      <c r="P1542" s="242" t="str" cm="1">
        <f t="array" ref="P1542">IF(AND(I1542&lt;&gt;0,I1542&lt;&gt;""),IF(D1542="","",IF(ISNUMBER(MATCH(SUBSTITUTE(D1542," ",""),SUBSTITUTE('Look Up Values'!$S$2:$S$120," ",""),0)),"","D&amp;R error")),"")</f>
        <v/>
      </c>
      <c r="Q1542" s="242" t="str" cm="1">
        <f t="array" ref="Q1542">IF(AND(I1542&lt;&gt;0,I1542&lt;&gt;""),IF(G1542="","",IF(ISNUMBER(MATCH(SUBSTITUTE(G1542," ",""),SUBSTITUTE('Look Up Values'!$I$2:$I$10," ",""),0)),"","State error")),"")</f>
        <v/>
      </c>
      <c r="R1542" s="260" t="str">
        <f t="shared" si="47"/>
        <v/>
      </c>
    </row>
    <row r="1543" spans="1:18" ht="15.75">
      <c r="A1543" s="250">
        <v>1536</v>
      </c>
      <c r="B1543" s="198"/>
      <c r="C1543" s="25"/>
      <c r="D1543" s="25"/>
      <c r="E1543" s="25"/>
      <c r="F1543" s="25"/>
      <c r="G1543" s="26"/>
      <c r="H1543" s="27"/>
      <c r="I1543" s="28"/>
      <c r="J1543" s="430"/>
      <c r="K1543" s="48"/>
      <c r="L1543" s="457" t="str">
        <f t="shared" si="46"/>
        <v/>
      </c>
      <c r="M1543" s="245" cm="1">
        <f t="array" ref="M1543">SUMPRODUCT(--(N1543:Q1543&lt;&gt;"")) + IF(TRIM(R1543)="",0,LEN(R1543)-LEN(SUBSTITUTE(R1543,",",""))+1)</f>
        <v>0</v>
      </c>
      <c r="N1543" s="242" t="str">
        <f>IF(AND(I1543&lt;&gt;0,I1543&lt;&gt;""),IF(TRIM(SUBSTITUTE(B1543,CHAR(160),""))="","",IF(ISNUMBER(MATCH(TRIM(SUBSTITUTE(B1543,CHAR(160),"")),'Look Up Values'!$B$2:$B$500,0)),"","Origin error")),"")</f>
        <v/>
      </c>
      <c r="O1543" s="242" t="str">
        <f>IF(AND(I1543&lt;&gt;0,I1543&lt;&gt;""),IF(C1543="","",IF(AND(ISNUMBER(--LEFT(C1543,FIND(" ",C1543&amp;" ")-1)),OR(LEN(LEFT(C1543,FIND(" ",C1543&amp;" ")-1))=6,LEN(LEFT(C1543,FIND(" ",C1543&amp;" ")-1))=7),OR(ISNUMBER(MATCH(LEFT(C1543,FIND(" ",C1543&amp;" ")-1),'Look Up Values'!$G$2:$G$1000,0)),ISNUMBER(MATCH(LEFT(C1543,FIND(" ",C1543&amp;" ")-1),'Look Up Values'!$AE$2:$AE$2000,0)))),"","EWC error")),"")</f>
        <v/>
      </c>
      <c r="P1543" s="242" t="str" cm="1">
        <f t="array" ref="P1543">IF(AND(I1543&lt;&gt;0,I1543&lt;&gt;""),IF(D1543="","",IF(ISNUMBER(MATCH(SUBSTITUTE(D1543," ",""),SUBSTITUTE('Look Up Values'!$S$2:$S$120," ",""),0)),"","D&amp;R error")),"")</f>
        <v/>
      </c>
      <c r="Q1543" s="242" t="str" cm="1">
        <f t="array" ref="Q1543">IF(AND(I1543&lt;&gt;0,I1543&lt;&gt;""),IF(G1543="","",IF(ISNUMBER(MATCH(SUBSTITUTE(G1543," ",""),SUBSTITUTE('Look Up Values'!$I$2:$I$10," ",""),0)),"","State error")),"")</f>
        <v/>
      </c>
      <c r="R1543" s="260" t="str">
        <f t="shared" si="47"/>
        <v/>
      </c>
    </row>
    <row r="1544" spans="1:18" ht="15.75">
      <c r="A1544" s="250">
        <v>1537</v>
      </c>
      <c r="B1544" s="198"/>
      <c r="C1544" s="25"/>
      <c r="D1544" s="25"/>
      <c r="E1544" s="25"/>
      <c r="F1544" s="25"/>
      <c r="G1544" s="26"/>
      <c r="H1544" s="27"/>
      <c r="I1544" s="28"/>
      <c r="J1544" s="430"/>
      <c r="K1544" s="48"/>
      <c r="L1544" s="457" t="str">
        <f t="shared" ref="L1544:L1607" si="48">IF(IFERROR(--SUBSTITUTE(M1544,CHAR(160),""),0)&gt;0,A1544,"")</f>
        <v/>
      </c>
      <c r="M1544" s="245" cm="1">
        <f t="array" ref="M1544">SUMPRODUCT(--(N1544:Q1544&lt;&gt;"")) + IF(TRIM(R1544)="",0,LEN(R1544)-LEN(SUBSTITUTE(R1544,",",""))+1)</f>
        <v>0</v>
      </c>
      <c r="N1544" s="242" t="str">
        <f>IF(AND(I1544&lt;&gt;0,I1544&lt;&gt;""),IF(TRIM(SUBSTITUTE(B1544,CHAR(160),""))="","",IF(ISNUMBER(MATCH(TRIM(SUBSTITUTE(B1544,CHAR(160),"")),'Look Up Values'!$B$2:$B$500,0)),"","Origin error")),"")</f>
        <v/>
      </c>
      <c r="O1544" s="242" t="str">
        <f>IF(AND(I1544&lt;&gt;0,I1544&lt;&gt;""),IF(C1544="","",IF(AND(ISNUMBER(--LEFT(C1544,FIND(" ",C1544&amp;" ")-1)),OR(LEN(LEFT(C1544,FIND(" ",C1544&amp;" ")-1))=6,LEN(LEFT(C1544,FIND(" ",C1544&amp;" ")-1))=7),OR(ISNUMBER(MATCH(LEFT(C1544,FIND(" ",C1544&amp;" ")-1),'Look Up Values'!$G$2:$G$1000,0)),ISNUMBER(MATCH(LEFT(C1544,FIND(" ",C1544&amp;" ")-1),'Look Up Values'!$AE$2:$AE$2000,0)))),"","EWC error")),"")</f>
        <v/>
      </c>
      <c r="P1544" s="242" t="str" cm="1">
        <f t="array" ref="P1544">IF(AND(I1544&lt;&gt;0,I1544&lt;&gt;""),IF(D1544="","",IF(ISNUMBER(MATCH(SUBSTITUTE(D1544," ",""),SUBSTITUTE('Look Up Values'!$S$2:$S$120," ",""),0)),"","D&amp;R error")),"")</f>
        <v/>
      </c>
      <c r="Q1544" s="242" t="str" cm="1">
        <f t="array" ref="Q1544">IF(AND(I1544&lt;&gt;0,I1544&lt;&gt;""),IF(G1544="","",IF(ISNUMBER(MATCH(SUBSTITUTE(G1544," ",""),SUBSTITUTE('Look Up Values'!$I$2:$I$10," ",""),0)),"","State error")),"")</f>
        <v/>
      </c>
      <c r="R1544" s="260" t="str">
        <f t="shared" si="47"/>
        <v/>
      </c>
    </row>
    <row r="1545" spans="1:18" ht="15.75">
      <c r="A1545" s="250">
        <v>1538</v>
      </c>
      <c r="B1545" s="198"/>
      <c r="C1545" s="25"/>
      <c r="D1545" s="25"/>
      <c r="E1545" s="25"/>
      <c r="F1545" s="25"/>
      <c r="G1545" s="26"/>
      <c r="H1545" s="27"/>
      <c r="I1545" s="28"/>
      <c r="J1545" s="430"/>
      <c r="K1545" s="48"/>
      <c r="L1545" s="457" t="str">
        <f t="shared" si="48"/>
        <v/>
      </c>
      <c r="M1545" s="245" cm="1">
        <f t="array" ref="M1545">SUMPRODUCT(--(N1545:Q1545&lt;&gt;"")) + IF(TRIM(R1545)="",0,LEN(R1545)-LEN(SUBSTITUTE(R1545,",",""))+1)</f>
        <v>0</v>
      </c>
      <c r="N1545" s="242" t="str">
        <f>IF(AND(I1545&lt;&gt;0,I1545&lt;&gt;""),IF(TRIM(SUBSTITUTE(B1545,CHAR(160),""))="","",IF(ISNUMBER(MATCH(TRIM(SUBSTITUTE(B1545,CHAR(160),"")),'Look Up Values'!$B$2:$B$500,0)),"","Origin error")),"")</f>
        <v/>
      </c>
      <c r="O1545" s="242" t="str">
        <f>IF(AND(I1545&lt;&gt;0,I1545&lt;&gt;""),IF(C1545="","",IF(AND(ISNUMBER(--LEFT(C1545,FIND(" ",C1545&amp;" ")-1)),OR(LEN(LEFT(C1545,FIND(" ",C1545&amp;" ")-1))=6,LEN(LEFT(C1545,FIND(" ",C1545&amp;" ")-1))=7),OR(ISNUMBER(MATCH(LEFT(C1545,FIND(" ",C1545&amp;" ")-1),'Look Up Values'!$G$2:$G$1000,0)),ISNUMBER(MATCH(LEFT(C1545,FIND(" ",C1545&amp;" ")-1),'Look Up Values'!$AE$2:$AE$2000,0)))),"","EWC error")),"")</f>
        <v/>
      </c>
      <c r="P1545" s="242" t="str" cm="1">
        <f t="array" ref="P1545">IF(AND(I1545&lt;&gt;0,I1545&lt;&gt;""),IF(D1545="","",IF(ISNUMBER(MATCH(SUBSTITUTE(D1545," ",""),SUBSTITUTE('Look Up Values'!$S$2:$S$120," ",""),0)),"","D&amp;R error")),"")</f>
        <v/>
      </c>
      <c r="Q1545" s="242" t="str" cm="1">
        <f t="array" ref="Q1545">IF(AND(I1545&lt;&gt;0,I1545&lt;&gt;""),IF(G1545="","",IF(ISNUMBER(MATCH(SUBSTITUTE(G1545," ",""),SUBSTITUTE('Look Up Values'!$I$2:$I$10," ",""),0)),"","State error")),"")</f>
        <v/>
      </c>
      <c r="R1545" s="260" t="str">
        <f t="shared" ref="R1545:R1608" si="49">IF(OR(I1545="",I1545=0),"",IF(COUNTA(B1545,C1545,D1545,G1545,I1545)=0,"",IF(COUNTA(B1545,C1545,D1545,G1545,I1545)=5,"",LEFT(IF(TRIM(SUBSTITUTE(B1545,CHAR(160),""))="","Origin, ","")&amp;IF(TRIM(SUBSTITUTE(C1545,CHAR(160),""))="","EWC, ","")&amp;IF(TRIM(SUBSTITUTE(D1545,CHAR(160),""))="","D&amp;R, ","")&amp;IF(TRIM(SUBSTITUTE(G1545,CHAR(160),""))="","State, ",""),LEN(IF(TRIM(SUBSTITUTE(B1545,CHAR(160),""))="","Origin, ","")&amp;IF(TRIM(SUBSTITUTE(C1545,CHAR(160),""))="","EWC, ","")&amp;IF(TRIM(SUBSTITUTE(D1545,CHAR(160),""))="","D&amp;R, ","")&amp;IF(TRIM(SUBSTITUTE(G1545,CHAR(160),""))="","State, ",""))-2))))</f>
        <v/>
      </c>
    </row>
    <row r="1546" spans="1:18" ht="15.75">
      <c r="A1546" s="250">
        <v>1539</v>
      </c>
      <c r="B1546" s="198"/>
      <c r="C1546" s="25"/>
      <c r="D1546" s="25"/>
      <c r="E1546" s="25"/>
      <c r="F1546" s="25"/>
      <c r="G1546" s="26"/>
      <c r="H1546" s="27"/>
      <c r="I1546" s="28"/>
      <c r="J1546" s="430"/>
      <c r="K1546" s="48"/>
      <c r="L1546" s="457" t="str">
        <f t="shared" si="48"/>
        <v/>
      </c>
      <c r="M1546" s="245" cm="1">
        <f t="array" ref="M1546">SUMPRODUCT(--(N1546:Q1546&lt;&gt;"")) + IF(TRIM(R1546)="",0,LEN(R1546)-LEN(SUBSTITUTE(R1546,",",""))+1)</f>
        <v>0</v>
      </c>
      <c r="N1546" s="242" t="str">
        <f>IF(AND(I1546&lt;&gt;0,I1546&lt;&gt;""),IF(TRIM(SUBSTITUTE(B1546,CHAR(160),""))="","",IF(ISNUMBER(MATCH(TRIM(SUBSTITUTE(B1546,CHAR(160),"")),'Look Up Values'!$B$2:$B$500,0)),"","Origin error")),"")</f>
        <v/>
      </c>
      <c r="O1546" s="242" t="str">
        <f>IF(AND(I1546&lt;&gt;0,I1546&lt;&gt;""),IF(C1546="","",IF(AND(ISNUMBER(--LEFT(C1546,FIND(" ",C1546&amp;" ")-1)),OR(LEN(LEFT(C1546,FIND(" ",C1546&amp;" ")-1))=6,LEN(LEFT(C1546,FIND(" ",C1546&amp;" ")-1))=7),OR(ISNUMBER(MATCH(LEFT(C1546,FIND(" ",C1546&amp;" ")-1),'Look Up Values'!$G$2:$G$1000,0)),ISNUMBER(MATCH(LEFT(C1546,FIND(" ",C1546&amp;" ")-1),'Look Up Values'!$AE$2:$AE$2000,0)))),"","EWC error")),"")</f>
        <v/>
      </c>
      <c r="P1546" s="242" t="str" cm="1">
        <f t="array" ref="P1546">IF(AND(I1546&lt;&gt;0,I1546&lt;&gt;""),IF(D1546="","",IF(ISNUMBER(MATCH(SUBSTITUTE(D1546," ",""),SUBSTITUTE('Look Up Values'!$S$2:$S$120," ",""),0)),"","D&amp;R error")),"")</f>
        <v/>
      </c>
      <c r="Q1546" s="242" t="str" cm="1">
        <f t="array" ref="Q1546">IF(AND(I1546&lt;&gt;0,I1546&lt;&gt;""),IF(G1546="","",IF(ISNUMBER(MATCH(SUBSTITUTE(G1546," ",""),SUBSTITUTE('Look Up Values'!$I$2:$I$10," ",""),0)),"","State error")),"")</f>
        <v/>
      </c>
      <c r="R1546" s="260" t="str">
        <f t="shared" si="49"/>
        <v/>
      </c>
    </row>
    <row r="1547" spans="1:18" ht="15.75">
      <c r="A1547" s="250">
        <v>1540</v>
      </c>
      <c r="B1547" s="198"/>
      <c r="C1547" s="25"/>
      <c r="D1547" s="25"/>
      <c r="E1547" s="25"/>
      <c r="F1547" s="25"/>
      <c r="G1547" s="26"/>
      <c r="H1547" s="27"/>
      <c r="I1547" s="28"/>
      <c r="J1547" s="430"/>
      <c r="K1547" s="48"/>
      <c r="L1547" s="457" t="str">
        <f t="shared" si="48"/>
        <v/>
      </c>
      <c r="M1547" s="245" cm="1">
        <f t="array" ref="M1547">SUMPRODUCT(--(N1547:Q1547&lt;&gt;"")) + IF(TRIM(R1547)="",0,LEN(R1547)-LEN(SUBSTITUTE(R1547,",",""))+1)</f>
        <v>0</v>
      </c>
      <c r="N1547" s="242" t="str">
        <f>IF(AND(I1547&lt;&gt;0,I1547&lt;&gt;""),IF(TRIM(SUBSTITUTE(B1547,CHAR(160),""))="","",IF(ISNUMBER(MATCH(TRIM(SUBSTITUTE(B1547,CHAR(160),"")),'Look Up Values'!$B$2:$B$500,0)),"","Origin error")),"")</f>
        <v/>
      </c>
      <c r="O1547" s="242" t="str">
        <f>IF(AND(I1547&lt;&gt;0,I1547&lt;&gt;""),IF(C1547="","",IF(AND(ISNUMBER(--LEFT(C1547,FIND(" ",C1547&amp;" ")-1)),OR(LEN(LEFT(C1547,FIND(" ",C1547&amp;" ")-1))=6,LEN(LEFT(C1547,FIND(" ",C1547&amp;" ")-1))=7),OR(ISNUMBER(MATCH(LEFT(C1547,FIND(" ",C1547&amp;" ")-1),'Look Up Values'!$G$2:$G$1000,0)),ISNUMBER(MATCH(LEFT(C1547,FIND(" ",C1547&amp;" ")-1),'Look Up Values'!$AE$2:$AE$2000,0)))),"","EWC error")),"")</f>
        <v/>
      </c>
      <c r="P1547" s="242" t="str" cm="1">
        <f t="array" ref="P1547">IF(AND(I1547&lt;&gt;0,I1547&lt;&gt;""),IF(D1547="","",IF(ISNUMBER(MATCH(SUBSTITUTE(D1547," ",""),SUBSTITUTE('Look Up Values'!$S$2:$S$120," ",""),0)),"","D&amp;R error")),"")</f>
        <v/>
      </c>
      <c r="Q1547" s="242" t="str" cm="1">
        <f t="array" ref="Q1547">IF(AND(I1547&lt;&gt;0,I1547&lt;&gt;""),IF(G1547="","",IF(ISNUMBER(MATCH(SUBSTITUTE(G1547," ",""),SUBSTITUTE('Look Up Values'!$I$2:$I$10," ",""),0)),"","State error")),"")</f>
        <v/>
      </c>
      <c r="R1547" s="260" t="str">
        <f t="shared" si="49"/>
        <v/>
      </c>
    </row>
    <row r="1548" spans="1:18" ht="15.75">
      <c r="A1548" s="250">
        <v>1541</v>
      </c>
      <c r="B1548" s="198"/>
      <c r="C1548" s="25"/>
      <c r="D1548" s="25"/>
      <c r="E1548" s="25"/>
      <c r="F1548" s="25"/>
      <c r="G1548" s="26"/>
      <c r="H1548" s="27"/>
      <c r="I1548" s="28"/>
      <c r="J1548" s="430"/>
      <c r="K1548" s="48"/>
      <c r="L1548" s="457" t="str">
        <f t="shared" si="48"/>
        <v/>
      </c>
      <c r="M1548" s="245" cm="1">
        <f t="array" ref="M1548">SUMPRODUCT(--(N1548:Q1548&lt;&gt;"")) + IF(TRIM(R1548)="",0,LEN(R1548)-LEN(SUBSTITUTE(R1548,",",""))+1)</f>
        <v>0</v>
      </c>
      <c r="N1548" s="242" t="str">
        <f>IF(AND(I1548&lt;&gt;0,I1548&lt;&gt;""),IF(TRIM(SUBSTITUTE(B1548,CHAR(160),""))="","",IF(ISNUMBER(MATCH(TRIM(SUBSTITUTE(B1548,CHAR(160),"")),'Look Up Values'!$B$2:$B$500,0)),"","Origin error")),"")</f>
        <v/>
      </c>
      <c r="O1548" s="242" t="str">
        <f>IF(AND(I1548&lt;&gt;0,I1548&lt;&gt;""),IF(C1548="","",IF(AND(ISNUMBER(--LEFT(C1548,FIND(" ",C1548&amp;" ")-1)),OR(LEN(LEFT(C1548,FIND(" ",C1548&amp;" ")-1))=6,LEN(LEFT(C1548,FIND(" ",C1548&amp;" ")-1))=7),OR(ISNUMBER(MATCH(LEFT(C1548,FIND(" ",C1548&amp;" ")-1),'Look Up Values'!$G$2:$G$1000,0)),ISNUMBER(MATCH(LEFT(C1548,FIND(" ",C1548&amp;" ")-1),'Look Up Values'!$AE$2:$AE$2000,0)))),"","EWC error")),"")</f>
        <v/>
      </c>
      <c r="P1548" s="242" t="str" cm="1">
        <f t="array" ref="P1548">IF(AND(I1548&lt;&gt;0,I1548&lt;&gt;""),IF(D1548="","",IF(ISNUMBER(MATCH(SUBSTITUTE(D1548," ",""),SUBSTITUTE('Look Up Values'!$S$2:$S$120," ",""),0)),"","D&amp;R error")),"")</f>
        <v/>
      </c>
      <c r="Q1548" s="242" t="str" cm="1">
        <f t="array" ref="Q1548">IF(AND(I1548&lt;&gt;0,I1548&lt;&gt;""),IF(G1548="","",IF(ISNUMBER(MATCH(SUBSTITUTE(G1548," ",""),SUBSTITUTE('Look Up Values'!$I$2:$I$10," ",""),0)),"","State error")),"")</f>
        <v/>
      </c>
      <c r="R1548" s="260" t="str">
        <f t="shared" si="49"/>
        <v/>
      </c>
    </row>
    <row r="1549" spans="1:18" ht="15.75">
      <c r="A1549" s="250">
        <v>1542</v>
      </c>
      <c r="B1549" s="198"/>
      <c r="C1549" s="25"/>
      <c r="D1549" s="25"/>
      <c r="E1549" s="25"/>
      <c r="F1549" s="25"/>
      <c r="G1549" s="26"/>
      <c r="H1549" s="27"/>
      <c r="I1549" s="28"/>
      <c r="J1549" s="430"/>
      <c r="K1549" s="48"/>
      <c r="L1549" s="457" t="str">
        <f t="shared" si="48"/>
        <v/>
      </c>
      <c r="M1549" s="245" cm="1">
        <f t="array" ref="M1549">SUMPRODUCT(--(N1549:Q1549&lt;&gt;"")) + IF(TRIM(R1549)="",0,LEN(R1549)-LEN(SUBSTITUTE(R1549,",",""))+1)</f>
        <v>0</v>
      </c>
      <c r="N1549" s="242" t="str">
        <f>IF(AND(I1549&lt;&gt;0,I1549&lt;&gt;""),IF(TRIM(SUBSTITUTE(B1549,CHAR(160),""))="","",IF(ISNUMBER(MATCH(TRIM(SUBSTITUTE(B1549,CHAR(160),"")),'Look Up Values'!$B$2:$B$500,0)),"","Origin error")),"")</f>
        <v/>
      </c>
      <c r="O1549" s="242" t="str">
        <f>IF(AND(I1549&lt;&gt;0,I1549&lt;&gt;""),IF(C1549="","",IF(AND(ISNUMBER(--LEFT(C1549,FIND(" ",C1549&amp;" ")-1)),OR(LEN(LEFT(C1549,FIND(" ",C1549&amp;" ")-1))=6,LEN(LEFT(C1549,FIND(" ",C1549&amp;" ")-1))=7),OR(ISNUMBER(MATCH(LEFT(C1549,FIND(" ",C1549&amp;" ")-1),'Look Up Values'!$G$2:$G$1000,0)),ISNUMBER(MATCH(LEFT(C1549,FIND(" ",C1549&amp;" ")-1),'Look Up Values'!$AE$2:$AE$2000,0)))),"","EWC error")),"")</f>
        <v/>
      </c>
      <c r="P1549" s="242" t="str" cm="1">
        <f t="array" ref="P1549">IF(AND(I1549&lt;&gt;0,I1549&lt;&gt;""),IF(D1549="","",IF(ISNUMBER(MATCH(SUBSTITUTE(D1549," ",""),SUBSTITUTE('Look Up Values'!$S$2:$S$120," ",""),0)),"","D&amp;R error")),"")</f>
        <v/>
      </c>
      <c r="Q1549" s="242" t="str" cm="1">
        <f t="array" ref="Q1549">IF(AND(I1549&lt;&gt;0,I1549&lt;&gt;""),IF(G1549="","",IF(ISNUMBER(MATCH(SUBSTITUTE(G1549," ",""),SUBSTITUTE('Look Up Values'!$I$2:$I$10," ",""),0)),"","State error")),"")</f>
        <v/>
      </c>
      <c r="R1549" s="260" t="str">
        <f t="shared" si="49"/>
        <v/>
      </c>
    </row>
    <row r="1550" spans="1:18" ht="15.75">
      <c r="A1550" s="250">
        <v>1543</v>
      </c>
      <c r="B1550" s="198"/>
      <c r="C1550" s="25"/>
      <c r="D1550" s="25"/>
      <c r="E1550" s="25"/>
      <c r="F1550" s="25"/>
      <c r="G1550" s="26"/>
      <c r="H1550" s="27"/>
      <c r="I1550" s="28"/>
      <c r="J1550" s="430"/>
      <c r="K1550" s="48"/>
      <c r="L1550" s="457" t="str">
        <f t="shared" si="48"/>
        <v/>
      </c>
      <c r="M1550" s="245" cm="1">
        <f t="array" ref="M1550">SUMPRODUCT(--(N1550:Q1550&lt;&gt;"")) + IF(TRIM(R1550)="",0,LEN(R1550)-LEN(SUBSTITUTE(R1550,",",""))+1)</f>
        <v>0</v>
      </c>
      <c r="N1550" s="242" t="str">
        <f>IF(AND(I1550&lt;&gt;0,I1550&lt;&gt;""),IF(TRIM(SUBSTITUTE(B1550,CHAR(160),""))="","",IF(ISNUMBER(MATCH(TRIM(SUBSTITUTE(B1550,CHAR(160),"")),'Look Up Values'!$B$2:$B$500,0)),"","Origin error")),"")</f>
        <v/>
      </c>
      <c r="O1550" s="242" t="str">
        <f>IF(AND(I1550&lt;&gt;0,I1550&lt;&gt;""),IF(C1550="","",IF(AND(ISNUMBER(--LEFT(C1550,FIND(" ",C1550&amp;" ")-1)),OR(LEN(LEFT(C1550,FIND(" ",C1550&amp;" ")-1))=6,LEN(LEFT(C1550,FIND(" ",C1550&amp;" ")-1))=7),OR(ISNUMBER(MATCH(LEFT(C1550,FIND(" ",C1550&amp;" ")-1),'Look Up Values'!$G$2:$G$1000,0)),ISNUMBER(MATCH(LEFT(C1550,FIND(" ",C1550&amp;" ")-1),'Look Up Values'!$AE$2:$AE$2000,0)))),"","EWC error")),"")</f>
        <v/>
      </c>
      <c r="P1550" s="242" t="str" cm="1">
        <f t="array" ref="P1550">IF(AND(I1550&lt;&gt;0,I1550&lt;&gt;""),IF(D1550="","",IF(ISNUMBER(MATCH(SUBSTITUTE(D1550," ",""),SUBSTITUTE('Look Up Values'!$S$2:$S$120," ",""),0)),"","D&amp;R error")),"")</f>
        <v/>
      </c>
      <c r="Q1550" s="242" t="str" cm="1">
        <f t="array" ref="Q1550">IF(AND(I1550&lt;&gt;0,I1550&lt;&gt;""),IF(G1550="","",IF(ISNUMBER(MATCH(SUBSTITUTE(G1550," ",""),SUBSTITUTE('Look Up Values'!$I$2:$I$10," ",""),0)),"","State error")),"")</f>
        <v/>
      </c>
      <c r="R1550" s="260" t="str">
        <f t="shared" si="49"/>
        <v/>
      </c>
    </row>
    <row r="1551" spans="1:18" ht="15.75">
      <c r="A1551" s="250">
        <v>1544</v>
      </c>
      <c r="B1551" s="198"/>
      <c r="C1551" s="25"/>
      <c r="D1551" s="25"/>
      <c r="E1551" s="25"/>
      <c r="F1551" s="25"/>
      <c r="G1551" s="26"/>
      <c r="H1551" s="27"/>
      <c r="I1551" s="28"/>
      <c r="J1551" s="430"/>
      <c r="K1551" s="48"/>
      <c r="L1551" s="457" t="str">
        <f t="shared" si="48"/>
        <v/>
      </c>
      <c r="M1551" s="245" cm="1">
        <f t="array" ref="M1551">SUMPRODUCT(--(N1551:Q1551&lt;&gt;"")) + IF(TRIM(R1551)="",0,LEN(R1551)-LEN(SUBSTITUTE(R1551,",",""))+1)</f>
        <v>0</v>
      </c>
      <c r="N1551" s="242" t="str">
        <f>IF(AND(I1551&lt;&gt;0,I1551&lt;&gt;""),IF(TRIM(SUBSTITUTE(B1551,CHAR(160),""))="","",IF(ISNUMBER(MATCH(TRIM(SUBSTITUTE(B1551,CHAR(160),"")),'Look Up Values'!$B$2:$B$500,0)),"","Origin error")),"")</f>
        <v/>
      </c>
      <c r="O1551" s="242" t="str">
        <f>IF(AND(I1551&lt;&gt;0,I1551&lt;&gt;""),IF(C1551="","",IF(AND(ISNUMBER(--LEFT(C1551,FIND(" ",C1551&amp;" ")-1)),OR(LEN(LEFT(C1551,FIND(" ",C1551&amp;" ")-1))=6,LEN(LEFT(C1551,FIND(" ",C1551&amp;" ")-1))=7),OR(ISNUMBER(MATCH(LEFT(C1551,FIND(" ",C1551&amp;" ")-1),'Look Up Values'!$G$2:$G$1000,0)),ISNUMBER(MATCH(LEFT(C1551,FIND(" ",C1551&amp;" ")-1),'Look Up Values'!$AE$2:$AE$2000,0)))),"","EWC error")),"")</f>
        <v/>
      </c>
      <c r="P1551" s="242" t="str" cm="1">
        <f t="array" ref="P1551">IF(AND(I1551&lt;&gt;0,I1551&lt;&gt;""),IF(D1551="","",IF(ISNUMBER(MATCH(SUBSTITUTE(D1551," ",""),SUBSTITUTE('Look Up Values'!$S$2:$S$120," ",""),0)),"","D&amp;R error")),"")</f>
        <v/>
      </c>
      <c r="Q1551" s="242" t="str" cm="1">
        <f t="array" ref="Q1551">IF(AND(I1551&lt;&gt;0,I1551&lt;&gt;""),IF(G1551="","",IF(ISNUMBER(MATCH(SUBSTITUTE(G1551," ",""),SUBSTITUTE('Look Up Values'!$I$2:$I$10," ",""),0)),"","State error")),"")</f>
        <v/>
      </c>
      <c r="R1551" s="260" t="str">
        <f t="shared" si="49"/>
        <v/>
      </c>
    </row>
    <row r="1552" spans="1:18" ht="15.75">
      <c r="A1552" s="250">
        <v>1545</v>
      </c>
      <c r="B1552" s="198"/>
      <c r="C1552" s="25"/>
      <c r="D1552" s="25"/>
      <c r="E1552" s="25"/>
      <c r="F1552" s="25"/>
      <c r="G1552" s="26"/>
      <c r="H1552" s="27"/>
      <c r="I1552" s="28"/>
      <c r="J1552" s="430"/>
      <c r="K1552" s="48"/>
      <c r="L1552" s="457" t="str">
        <f t="shared" si="48"/>
        <v/>
      </c>
      <c r="M1552" s="245" cm="1">
        <f t="array" ref="M1552">SUMPRODUCT(--(N1552:Q1552&lt;&gt;"")) + IF(TRIM(R1552)="",0,LEN(R1552)-LEN(SUBSTITUTE(R1552,",",""))+1)</f>
        <v>0</v>
      </c>
      <c r="N1552" s="242" t="str">
        <f>IF(AND(I1552&lt;&gt;0,I1552&lt;&gt;""),IF(TRIM(SUBSTITUTE(B1552,CHAR(160),""))="","",IF(ISNUMBER(MATCH(TRIM(SUBSTITUTE(B1552,CHAR(160),"")),'Look Up Values'!$B$2:$B$500,0)),"","Origin error")),"")</f>
        <v/>
      </c>
      <c r="O1552" s="242" t="str">
        <f>IF(AND(I1552&lt;&gt;0,I1552&lt;&gt;""),IF(C1552="","",IF(AND(ISNUMBER(--LEFT(C1552,FIND(" ",C1552&amp;" ")-1)),OR(LEN(LEFT(C1552,FIND(" ",C1552&amp;" ")-1))=6,LEN(LEFT(C1552,FIND(" ",C1552&amp;" ")-1))=7),OR(ISNUMBER(MATCH(LEFT(C1552,FIND(" ",C1552&amp;" ")-1),'Look Up Values'!$G$2:$G$1000,0)),ISNUMBER(MATCH(LEFT(C1552,FIND(" ",C1552&amp;" ")-1),'Look Up Values'!$AE$2:$AE$2000,0)))),"","EWC error")),"")</f>
        <v/>
      </c>
      <c r="P1552" s="242" t="str" cm="1">
        <f t="array" ref="P1552">IF(AND(I1552&lt;&gt;0,I1552&lt;&gt;""),IF(D1552="","",IF(ISNUMBER(MATCH(SUBSTITUTE(D1552," ",""),SUBSTITUTE('Look Up Values'!$S$2:$S$120," ",""),0)),"","D&amp;R error")),"")</f>
        <v/>
      </c>
      <c r="Q1552" s="242" t="str" cm="1">
        <f t="array" ref="Q1552">IF(AND(I1552&lt;&gt;0,I1552&lt;&gt;""),IF(G1552="","",IF(ISNUMBER(MATCH(SUBSTITUTE(G1552," ",""),SUBSTITUTE('Look Up Values'!$I$2:$I$10," ",""),0)),"","State error")),"")</f>
        <v/>
      </c>
      <c r="R1552" s="260" t="str">
        <f t="shared" si="49"/>
        <v/>
      </c>
    </row>
    <row r="1553" spans="1:18" ht="15.75">
      <c r="A1553" s="250">
        <v>1546</v>
      </c>
      <c r="B1553" s="198"/>
      <c r="C1553" s="25"/>
      <c r="D1553" s="25"/>
      <c r="E1553" s="25"/>
      <c r="F1553" s="25"/>
      <c r="G1553" s="26"/>
      <c r="H1553" s="27"/>
      <c r="I1553" s="28"/>
      <c r="J1553" s="430"/>
      <c r="K1553" s="48"/>
      <c r="L1553" s="457" t="str">
        <f t="shared" si="48"/>
        <v/>
      </c>
      <c r="M1553" s="245" cm="1">
        <f t="array" ref="M1553">SUMPRODUCT(--(N1553:Q1553&lt;&gt;"")) + IF(TRIM(R1553)="",0,LEN(R1553)-LEN(SUBSTITUTE(R1553,",",""))+1)</f>
        <v>0</v>
      </c>
      <c r="N1553" s="242" t="str">
        <f>IF(AND(I1553&lt;&gt;0,I1553&lt;&gt;""),IF(TRIM(SUBSTITUTE(B1553,CHAR(160),""))="","",IF(ISNUMBER(MATCH(TRIM(SUBSTITUTE(B1553,CHAR(160),"")),'Look Up Values'!$B$2:$B$500,0)),"","Origin error")),"")</f>
        <v/>
      </c>
      <c r="O1553" s="242" t="str">
        <f>IF(AND(I1553&lt;&gt;0,I1553&lt;&gt;""),IF(C1553="","",IF(AND(ISNUMBER(--LEFT(C1553,FIND(" ",C1553&amp;" ")-1)),OR(LEN(LEFT(C1553,FIND(" ",C1553&amp;" ")-1))=6,LEN(LEFT(C1553,FIND(" ",C1553&amp;" ")-1))=7),OR(ISNUMBER(MATCH(LEFT(C1553,FIND(" ",C1553&amp;" ")-1),'Look Up Values'!$G$2:$G$1000,0)),ISNUMBER(MATCH(LEFT(C1553,FIND(" ",C1553&amp;" ")-1),'Look Up Values'!$AE$2:$AE$2000,0)))),"","EWC error")),"")</f>
        <v/>
      </c>
      <c r="P1553" s="242" t="str" cm="1">
        <f t="array" ref="P1553">IF(AND(I1553&lt;&gt;0,I1553&lt;&gt;""),IF(D1553="","",IF(ISNUMBER(MATCH(SUBSTITUTE(D1553," ",""),SUBSTITUTE('Look Up Values'!$S$2:$S$120," ",""),0)),"","D&amp;R error")),"")</f>
        <v/>
      </c>
      <c r="Q1553" s="242" t="str" cm="1">
        <f t="array" ref="Q1553">IF(AND(I1553&lt;&gt;0,I1553&lt;&gt;""),IF(G1553="","",IF(ISNUMBER(MATCH(SUBSTITUTE(G1553," ",""),SUBSTITUTE('Look Up Values'!$I$2:$I$10," ",""),0)),"","State error")),"")</f>
        <v/>
      </c>
      <c r="R1553" s="260" t="str">
        <f t="shared" si="49"/>
        <v/>
      </c>
    </row>
    <row r="1554" spans="1:18" ht="15.75">
      <c r="A1554" s="250">
        <v>1547</v>
      </c>
      <c r="B1554" s="198"/>
      <c r="C1554" s="25"/>
      <c r="D1554" s="25"/>
      <c r="E1554" s="25"/>
      <c r="F1554" s="25"/>
      <c r="G1554" s="26"/>
      <c r="H1554" s="27"/>
      <c r="I1554" s="28"/>
      <c r="J1554" s="430"/>
      <c r="K1554" s="48"/>
      <c r="L1554" s="457" t="str">
        <f t="shared" si="48"/>
        <v/>
      </c>
      <c r="M1554" s="245" cm="1">
        <f t="array" ref="M1554">SUMPRODUCT(--(N1554:Q1554&lt;&gt;"")) + IF(TRIM(R1554)="",0,LEN(R1554)-LEN(SUBSTITUTE(R1554,",",""))+1)</f>
        <v>0</v>
      </c>
      <c r="N1554" s="242" t="str">
        <f>IF(AND(I1554&lt;&gt;0,I1554&lt;&gt;""),IF(TRIM(SUBSTITUTE(B1554,CHAR(160),""))="","",IF(ISNUMBER(MATCH(TRIM(SUBSTITUTE(B1554,CHAR(160),"")),'Look Up Values'!$B$2:$B$500,0)),"","Origin error")),"")</f>
        <v/>
      </c>
      <c r="O1554" s="242" t="str">
        <f>IF(AND(I1554&lt;&gt;0,I1554&lt;&gt;""),IF(C1554="","",IF(AND(ISNUMBER(--LEFT(C1554,FIND(" ",C1554&amp;" ")-1)),OR(LEN(LEFT(C1554,FIND(" ",C1554&amp;" ")-1))=6,LEN(LEFT(C1554,FIND(" ",C1554&amp;" ")-1))=7),OR(ISNUMBER(MATCH(LEFT(C1554,FIND(" ",C1554&amp;" ")-1),'Look Up Values'!$G$2:$G$1000,0)),ISNUMBER(MATCH(LEFT(C1554,FIND(" ",C1554&amp;" ")-1),'Look Up Values'!$AE$2:$AE$2000,0)))),"","EWC error")),"")</f>
        <v/>
      </c>
      <c r="P1554" s="242" t="str" cm="1">
        <f t="array" ref="P1554">IF(AND(I1554&lt;&gt;0,I1554&lt;&gt;""),IF(D1554="","",IF(ISNUMBER(MATCH(SUBSTITUTE(D1554," ",""),SUBSTITUTE('Look Up Values'!$S$2:$S$120," ",""),0)),"","D&amp;R error")),"")</f>
        <v/>
      </c>
      <c r="Q1554" s="242" t="str" cm="1">
        <f t="array" ref="Q1554">IF(AND(I1554&lt;&gt;0,I1554&lt;&gt;""),IF(G1554="","",IF(ISNUMBER(MATCH(SUBSTITUTE(G1554," ",""),SUBSTITUTE('Look Up Values'!$I$2:$I$10," ",""),0)),"","State error")),"")</f>
        <v/>
      </c>
      <c r="R1554" s="260" t="str">
        <f t="shared" si="49"/>
        <v/>
      </c>
    </row>
    <row r="1555" spans="1:18" ht="15.75">
      <c r="A1555" s="250">
        <v>1548</v>
      </c>
      <c r="B1555" s="198"/>
      <c r="C1555" s="25"/>
      <c r="D1555" s="25"/>
      <c r="E1555" s="25"/>
      <c r="F1555" s="25"/>
      <c r="G1555" s="26"/>
      <c r="H1555" s="27"/>
      <c r="I1555" s="28"/>
      <c r="J1555" s="430"/>
      <c r="K1555" s="48"/>
      <c r="L1555" s="457" t="str">
        <f t="shared" si="48"/>
        <v/>
      </c>
      <c r="M1555" s="245" cm="1">
        <f t="array" ref="M1555">SUMPRODUCT(--(N1555:Q1555&lt;&gt;"")) + IF(TRIM(R1555)="",0,LEN(R1555)-LEN(SUBSTITUTE(R1555,",",""))+1)</f>
        <v>0</v>
      </c>
      <c r="N1555" s="242" t="str">
        <f>IF(AND(I1555&lt;&gt;0,I1555&lt;&gt;""),IF(TRIM(SUBSTITUTE(B1555,CHAR(160),""))="","",IF(ISNUMBER(MATCH(TRIM(SUBSTITUTE(B1555,CHAR(160),"")),'Look Up Values'!$B$2:$B$500,0)),"","Origin error")),"")</f>
        <v/>
      </c>
      <c r="O1555" s="242" t="str">
        <f>IF(AND(I1555&lt;&gt;0,I1555&lt;&gt;""),IF(C1555="","",IF(AND(ISNUMBER(--LEFT(C1555,FIND(" ",C1555&amp;" ")-1)),OR(LEN(LEFT(C1555,FIND(" ",C1555&amp;" ")-1))=6,LEN(LEFT(C1555,FIND(" ",C1555&amp;" ")-1))=7),OR(ISNUMBER(MATCH(LEFT(C1555,FIND(" ",C1555&amp;" ")-1),'Look Up Values'!$G$2:$G$1000,0)),ISNUMBER(MATCH(LEFT(C1555,FIND(" ",C1555&amp;" ")-1),'Look Up Values'!$AE$2:$AE$2000,0)))),"","EWC error")),"")</f>
        <v/>
      </c>
      <c r="P1555" s="242" t="str" cm="1">
        <f t="array" ref="P1555">IF(AND(I1555&lt;&gt;0,I1555&lt;&gt;""),IF(D1555="","",IF(ISNUMBER(MATCH(SUBSTITUTE(D1555," ",""),SUBSTITUTE('Look Up Values'!$S$2:$S$120," ",""),0)),"","D&amp;R error")),"")</f>
        <v/>
      </c>
      <c r="Q1555" s="242" t="str" cm="1">
        <f t="array" ref="Q1555">IF(AND(I1555&lt;&gt;0,I1555&lt;&gt;""),IF(G1555="","",IF(ISNUMBER(MATCH(SUBSTITUTE(G1555," ",""),SUBSTITUTE('Look Up Values'!$I$2:$I$10," ",""),0)),"","State error")),"")</f>
        <v/>
      </c>
      <c r="R1555" s="260" t="str">
        <f t="shared" si="49"/>
        <v/>
      </c>
    </row>
    <row r="1556" spans="1:18" ht="15.75">
      <c r="A1556" s="250">
        <v>1549</v>
      </c>
      <c r="B1556" s="198"/>
      <c r="C1556" s="25"/>
      <c r="D1556" s="25"/>
      <c r="E1556" s="25"/>
      <c r="F1556" s="25"/>
      <c r="G1556" s="26"/>
      <c r="H1556" s="27"/>
      <c r="I1556" s="28"/>
      <c r="J1556" s="430"/>
      <c r="K1556" s="48"/>
      <c r="L1556" s="457" t="str">
        <f t="shared" si="48"/>
        <v/>
      </c>
      <c r="M1556" s="245" cm="1">
        <f t="array" ref="M1556">SUMPRODUCT(--(N1556:Q1556&lt;&gt;"")) + IF(TRIM(R1556)="",0,LEN(R1556)-LEN(SUBSTITUTE(R1556,",",""))+1)</f>
        <v>0</v>
      </c>
      <c r="N1556" s="242" t="str">
        <f>IF(AND(I1556&lt;&gt;0,I1556&lt;&gt;""),IF(TRIM(SUBSTITUTE(B1556,CHAR(160),""))="","",IF(ISNUMBER(MATCH(TRIM(SUBSTITUTE(B1556,CHAR(160),"")),'Look Up Values'!$B$2:$B$500,0)),"","Origin error")),"")</f>
        <v/>
      </c>
      <c r="O1556" s="242" t="str">
        <f>IF(AND(I1556&lt;&gt;0,I1556&lt;&gt;""),IF(C1556="","",IF(AND(ISNUMBER(--LEFT(C1556,FIND(" ",C1556&amp;" ")-1)),OR(LEN(LEFT(C1556,FIND(" ",C1556&amp;" ")-1))=6,LEN(LEFT(C1556,FIND(" ",C1556&amp;" ")-1))=7),OR(ISNUMBER(MATCH(LEFT(C1556,FIND(" ",C1556&amp;" ")-1),'Look Up Values'!$G$2:$G$1000,0)),ISNUMBER(MATCH(LEFT(C1556,FIND(" ",C1556&amp;" ")-1),'Look Up Values'!$AE$2:$AE$2000,0)))),"","EWC error")),"")</f>
        <v/>
      </c>
      <c r="P1556" s="242" t="str" cm="1">
        <f t="array" ref="P1556">IF(AND(I1556&lt;&gt;0,I1556&lt;&gt;""),IF(D1556="","",IF(ISNUMBER(MATCH(SUBSTITUTE(D1556," ",""),SUBSTITUTE('Look Up Values'!$S$2:$S$120," ",""),0)),"","D&amp;R error")),"")</f>
        <v/>
      </c>
      <c r="Q1556" s="242" t="str" cm="1">
        <f t="array" ref="Q1556">IF(AND(I1556&lt;&gt;0,I1556&lt;&gt;""),IF(G1556="","",IF(ISNUMBER(MATCH(SUBSTITUTE(G1556," ",""),SUBSTITUTE('Look Up Values'!$I$2:$I$10," ",""),0)),"","State error")),"")</f>
        <v/>
      </c>
      <c r="R1556" s="260" t="str">
        <f t="shared" si="49"/>
        <v/>
      </c>
    </row>
    <row r="1557" spans="1:18" ht="15.75">
      <c r="A1557" s="250">
        <v>1550</v>
      </c>
      <c r="B1557" s="198"/>
      <c r="C1557" s="25"/>
      <c r="D1557" s="25"/>
      <c r="E1557" s="25"/>
      <c r="F1557" s="25"/>
      <c r="G1557" s="26"/>
      <c r="H1557" s="27"/>
      <c r="I1557" s="28"/>
      <c r="J1557" s="430"/>
      <c r="K1557" s="48"/>
      <c r="L1557" s="457" t="str">
        <f t="shared" si="48"/>
        <v/>
      </c>
      <c r="M1557" s="245" cm="1">
        <f t="array" ref="M1557">SUMPRODUCT(--(N1557:Q1557&lt;&gt;"")) + IF(TRIM(R1557)="",0,LEN(R1557)-LEN(SUBSTITUTE(R1557,",",""))+1)</f>
        <v>0</v>
      </c>
      <c r="N1557" s="242" t="str">
        <f>IF(AND(I1557&lt;&gt;0,I1557&lt;&gt;""),IF(TRIM(SUBSTITUTE(B1557,CHAR(160),""))="","",IF(ISNUMBER(MATCH(TRIM(SUBSTITUTE(B1557,CHAR(160),"")),'Look Up Values'!$B$2:$B$500,0)),"","Origin error")),"")</f>
        <v/>
      </c>
      <c r="O1557" s="242" t="str">
        <f>IF(AND(I1557&lt;&gt;0,I1557&lt;&gt;""),IF(C1557="","",IF(AND(ISNUMBER(--LEFT(C1557,FIND(" ",C1557&amp;" ")-1)),OR(LEN(LEFT(C1557,FIND(" ",C1557&amp;" ")-1))=6,LEN(LEFT(C1557,FIND(" ",C1557&amp;" ")-1))=7),OR(ISNUMBER(MATCH(LEFT(C1557,FIND(" ",C1557&amp;" ")-1),'Look Up Values'!$G$2:$G$1000,0)),ISNUMBER(MATCH(LEFT(C1557,FIND(" ",C1557&amp;" ")-1),'Look Up Values'!$AE$2:$AE$2000,0)))),"","EWC error")),"")</f>
        <v/>
      </c>
      <c r="P1557" s="242" t="str" cm="1">
        <f t="array" ref="P1557">IF(AND(I1557&lt;&gt;0,I1557&lt;&gt;""),IF(D1557="","",IF(ISNUMBER(MATCH(SUBSTITUTE(D1557," ",""),SUBSTITUTE('Look Up Values'!$S$2:$S$120," ",""),0)),"","D&amp;R error")),"")</f>
        <v/>
      </c>
      <c r="Q1557" s="242" t="str" cm="1">
        <f t="array" ref="Q1557">IF(AND(I1557&lt;&gt;0,I1557&lt;&gt;""),IF(G1557="","",IF(ISNUMBER(MATCH(SUBSTITUTE(G1557," ",""),SUBSTITUTE('Look Up Values'!$I$2:$I$10," ",""),0)),"","State error")),"")</f>
        <v/>
      </c>
      <c r="R1557" s="260" t="str">
        <f t="shared" si="49"/>
        <v/>
      </c>
    </row>
    <row r="1558" spans="1:18" ht="15.75">
      <c r="A1558" s="250">
        <v>1551</v>
      </c>
      <c r="B1558" s="198"/>
      <c r="C1558" s="25"/>
      <c r="D1558" s="25"/>
      <c r="E1558" s="25"/>
      <c r="F1558" s="25"/>
      <c r="G1558" s="26"/>
      <c r="H1558" s="27"/>
      <c r="I1558" s="28"/>
      <c r="J1558" s="430"/>
      <c r="K1558" s="48"/>
      <c r="L1558" s="457" t="str">
        <f t="shared" si="48"/>
        <v/>
      </c>
      <c r="M1558" s="245" cm="1">
        <f t="array" ref="M1558">SUMPRODUCT(--(N1558:Q1558&lt;&gt;"")) + IF(TRIM(R1558)="",0,LEN(R1558)-LEN(SUBSTITUTE(R1558,",",""))+1)</f>
        <v>0</v>
      </c>
      <c r="N1558" s="242" t="str">
        <f>IF(AND(I1558&lt;&gt;0,I1558&lt;&gt;""),IF(TRIM(SUBSTITUTE(B1558,CHAR(160),""))="","",IF(ISNUMBER(MATCH(TRIM(SUBSTITUTE(B1558,CHAR(160),"")),'Look Up Values'!$B$2:$B$500,0)),"","Origin error")),"")</f>
        <v/>
      </c>
      <c r="O1558" s="242" t="str">
        <f>IF(AND(I1558&lt;&gt;0,I1558&lt;&gt;""),IF(C1558="","",IF(AND(ISNUMBER(--LEFT(C1558,FIND(" ",C1558&amp;" ")-1)),OR(LEN(LEFT(C1558,FIND(" ",C1558&amp;" ")-1))=6,LEN(LEFT(C1558,FIND(" ",C1558&amp;" ")-1))=7),OR(ISNUMBER(MATCH(LEFT(C1558,FIND(" ",C1558&amp;" ")-1),'Look Up Values'!$G$2:$G$1000,0)),ISNUMBER(MATCH(LEFT(C1558,FIND(" ",C1558&amp;" ")-1),'Look Up Values'!$AE$2:$AE$2000,0)))),"","EWC error")),"")</f>
        <v/>
      </c>
      <c r="P1558" s="242" t="str" cm="1">
        <f t="array" ref="P1558">IF(AND(I1558&lt;&gt;0,I1558&lt;&gt;""),IF(D1558="","",IF(ISNUMBER(MATCH(SUBSTITUTE(D1558," ",""),SUBSTITUTE('Look Up Values'!$S$2:$S$120," ",""),0)),"","D&amp;R error")),"")</f>
        <v/>
      </c>
      <c r="Q1558" s="242" t="str" cm="1">
        <f t="array" ref="Q1558">IF(AND(I1558&lt;&gt;0,I1558&lt;&gt;""),IF(G1558="","",IF(ISNUMBER(MATCH(SUBSTITUTE(G1558," ",""),SUBSTITUTE('Look Up Values'!$I$2:$I$10," ",""),0)),"","State error")),"")</f>
        <v/>
      </c>
      <c r="R1558" s="260" t="str">
        <f t="shared" si="49"/>
        <v/>
      </c>
    </row>
    <row r="1559" spans="1:18" ht="15.75">
      <c r="A1559" s="250">
        <v>1552</v>
      </c>
      <c r="B1559" s="198"/>
      <c r="C1559" s="25"/>
      <c r="D1559" s="25"/>
      <c r="E1559" s="25"/>
      <c r="F1559" s="25"/>
      <c r="G1559" s="26"/>
      <c r="H1559" s="27"/>
      <c r="I1559" s="28"/>
      <c r="J1559" s="430"/>
      <c r="K1559" s="48"/>
      <c r="L1559" s="457" t="str">
        <f t="shared" si="48"/>
        <v/>
      </c>
      <c r="M1559" s="245" cm="1">
        <f t="array" ref="M1559">SUMPRODUCT(--(N1559:Q1559&lt;&gt;"")) + IF(TRIM(R1559)="",0,LEN(R1559)-LEN(SUBSTITUTE(R1559,",",""))+1)</f>
        <v>0</v>
      </c>
      <c r="N1559" s="242" t="str">
        <f>IF(AND(I1559&lt;&gt;0,I1559&lt;&gt;""),IF(TRIM(SUBSTITUTE(B1559,CHAR(160),""))="","",IF(ISNUMBER(MATCH(TRIM(SUBSTITUTE(B1559,CHAR(160),"")),'Look Up Values'!$B$2:$B$500,0)),"","Origin error")),"")</f>
        <v/>
      </c>
      <c r="O1559" s="242" t="str">
        <f>IF(AND(I1559&lt;&gt;0,I1559&lt;&gt;""),IF(C1559="","",IF(AND(ISNUMBER(--LEFT(C1559,FIND(" ",C1559&amp;" ")-1)),OR(LEN(LEFT(C1559,FIND(" ",C1559&amp;" ")-1))=6,LEN(LEFT(C1559,FIND(" ",C1559&amp;" ")-1))=7),OR(ISNUMBER(MATCH(LEFT(C1559,FIND(" ",C1559&amp;" ")-1),'Look Up Values'!$G$2:$G$1000,0)),ISNUMBER(MATCH(LEFT(C1559,FIND(" ",C1559&amp;" ")-1),'Look Up Values'!$AE$2:$AE$2000,0)))),"","EWC error")),"")</f>
        <v/>
      </c>
      <c r="P1559" s="242" t="str" cm="1">
        <f t="array" ref="P1559">IF(AND(I1559&lt;&gt;0,I1559&lt;&gt;""),IF(D1559="","",IF(ISNUMBER(MATCH(SUBSTITUTE(D1559," ",""),SUBSTITUTE('Look Up Values'!$S$2:$S$120," ",""),0)),"","D&amp;R error")),"")</f>
        <v/>
      </c>
      <c r="Q1559" s="242" t="str" cm="1">
        <f t="array" ref="Q1559">IF(AND(I1559&lt;&gt;0,I1559&lt;&gt;""),IF(G1559="","",IF(ISNUMBER(MATCH(SUBSTITUTE(G1559," ",""),SUBSTITUTE('Look Up Values'!$I$2:$I$10," ",""),0)),"","State error")),"")</f>
        <v/>
      </c>
      <c r="R1559" s="260" t="str">
        <f t="shared" si="49"/>
        <v/>
      </c>
    </row>
    <row r="1560" spans="1:18" ht="15.75">
      <c r="A1560" s="250">
        <v>1553</v>
      </c>
      <c r="B1560" s="198"/>
      <c r="C1560" s="25"/>
      <c r="D1560" s="25"/>
      <c r="E1560" s="25"/>
      <c r="F1560" s="25"/>
      <c r="G1560" s="26"/>
      <c r="H1560" s="27"/>
      <c r="I1560" s="28"/>
      <c r="J1560" s="430"/>
      <c r="K1560" s="48"/>
      <c r="L1560" s="457" t="str">
        <f t="shared" si="48"/>
        <v/>
      </c>
      <c r="M1560" s="245" cm="1">
        <f t="array" ref="M1560">SUMPRODUCT(--(N1560:Q1560&lt;&gt;"")) + IF(TRIM(R1560)="",0,LEN(R1560)-LEN(SUBSTITUTE(R1560,",",""))+1)</f>
        <v>0</v>
      </c>
      <c r="N1560" s="242" t="str">
        <f>IF(AND(I1560&lt;&gt;0,I1560&lt;&gt;""),IF(TRIM(SUBSTITUTE(B1560,CHAR(160),""))="","",IF(ISNUMBER(MATCH(TRIM(SUBSTITUTE(B1560,CHAR(160),"")),'Look Up Values'!$B$2:$B$500,0)),"","Origin error")),"")</f>
        <v/>
      </c>
      <c r="O1560" s="242" t="str">
        <f>IF(AND(I1560&lt;&gt;0,I1560&lt;&gt;""),IF(C1560="","",IF(AND(ISNUMBER(--LEFT(C1560,FIND(" ",C1560&amp;" ")-1)),OR(LEN(LEFT(C1560,FIND(" ",C1560&amp;" ")-1))=6,LEN(LEFT(C1560,FIND(" ",C1560&amp;" ")-1))=7),OR(ISNUMBER(MATCH(LEFT(C1560,FIND(" ",C1560&amp;" ")-1),'Look Up Values'!$G$2:$G$1000,0)),ISNUMBER(MATCH(LEFT(C1560,FIND(" ",C1560&amp;" ")-1),'Look Up Values'!$AE$2:$AE$2000,0)))),"","EWC error")),"")</f>
        <v/>
      </c>
      <c r="P1560" s="242" t="str" cm="1">
        <f t="array" ref="P1560">IF(AND(I1560&lt;&gt;0,I1560&lt;&gt;""),IF(D1560="","",IF(ISNUMBER(MATCH(SUBSTITUTE(D1560," ",""),SUBSTITUTE('Look Up Values'!$S$2:$S$120," ",""),0)),"","D&amp;R error")),"")</f>
        <v/>
      </c>
      <c r="Q1560" s="242" t="str" cm="1">
        <f t="array" ref="Q1560">IF(AND(I1560&lt;&gt;0,I1560&lt;&gt;""),IF(G1560="","",IF(ISNUMBER(MATCH(SUBSTITUTE(G1560," ",""),SUBSTITUTE('Look Up Values'!$I$2:$I$10," ",""),0)),"","State error")),"")</f>
        <v/>
      </c>
      <c r="R1560" s="260" t="str">
        <f t="shared" si="49"/>
        <v/>
      </c>
    </row>
    <row r="1561" spans="1:18" ht="15.75">
      <c r="A1561" s="250">
        <v>1554</v>
      </c>
      <c r="B1561" s="198"/>
      <c r="C1561" s="25"/>
      <c r="D1561" s="25"/>
      <c r="E1561" s="25"/>
      <c r="F1561" s="25"/>
      <c r="G1561" s="26"/>
      <c r="H1561" s="27"/>
      <c r="I1561" s="28"/>
      <c r="J1561" s="430"/>
      <c r="K1561" s="48"/>
      <c r="L1561" s="457" t="str">
        <f t="shared" si="48"/>
        <v/>
      </c>
      <c r="M1561" s="245" cm="1">
        <f t="array" ref="M1561">SUMPRODUCT(--(N1561:Q1561&lt;&gt;"")) + IF(TRIM(R1561)="",0,LEN(R1561)-LEN(SUBSTITUTE(R1561,",",""))+1)</f>
        <v>0</v>
      </c>
      <c r="N1561" s="242" t="str">
        <f>IF(AND(I1561&lt;&gt;0,I1561&lt;&gt;""),IF(TRIM(SUBSTITUTE(B1561,CHAR(160),""))="","",IF(ISNUMBER(MATCH(TRIM(SUBSTITUTE(B1561,CHAR(160),"")),'Look Up Values'!$B$2:$B$500,0)),"","Origin error")),"")</f>
        <v/>
      </c>
      <c r="O1561" s="242" t="str">
        <f>IF(AND(I1561&lt;&gt;0,I1561&lt;&gt;""),IF(C1561="","",IF(AND(ISNUMBER(--LEFT(C1561,FIND(" ",C1561&amp;" ")-1)),OR(LEN(LEFT(C1561,FIND(" ",C1561&amp;" ")-1))=6,LEN(LEFT(C1561,FIND(" ",C1561&amp;" ")-1))=7),OR(ISNUMBER(MATCH(LEFT(C1561,FIND(" ",C1561&amp;" ")-1),'Look Up Values'!$G$2:$G$1000,0)),ISNUMBER(MATCH(LEFT(C1561,FIND(" ",C1561&amp;" ")-1),'Look Up Values'!$AE$2:$AE$2000,0)))),"","EWC error")),"")</f>
        <v/>
      </c>
      <c r="P1561" s="242" t="str" cm="1">
        <f t="array" ref="P1561">IF(AND(I1561&lt;&gt;0,I1561&lt;&gt;""),IF(D1561="","",IF(ISNUMBER(MATCH(SUBSTITUTE(D1561," ",""),SUBSTITUTE('Look Up Values'!$S$2:$S$120," ",""),0)),"","D&amp;R error")),"")</f>
        <v/>
      </c>
      <c r="Q1561" s="242" t="str" cm="1">
        <f t="array" ref="Q1561">IF(AND(I1561&lt;&gt;0,I1561&lt;&gt;""),IF(G1561="","",IF(ISNUMBER(MATCH(SUBSTITUTE(G1561," ",""),SUBSTITUTE('Look Up Values'!$I$2:$I$10," ",""),0)),"","State error")),"")</f>
        <v/>
      </c>
      <c r="R1561" s="260" t="str">
        <f t="shared" si="49"/>
        <v/>
      </c>
    </row>
    <row r="1562" spans="1:18" ht="15.75">
      <c r="A1562" s="250">
        <v>1555</v>
      </c>
      <c r="B1562" s="198"/>
      <c r="C1562" s="25"/>
      <c r="D1562" s="25"/>
      <c r="E1562" s="25"/>
      <c r="F1562" s="25"/>
      <c r="G1562" s="26"/>
      <c r="H1562" s="27"/>
      <c r="I1562" s="28"/>
      <c r="J1562" s="430"/>
      <c r="K1562" s="48"/>
      <c r="L1562" s="457" t="str">
        <f t="shared" si="48"/>
        <v/>
      </c>
      <c r="M1562" s="245" cm="1">
        <f t="array" ref="M1562">SUMPRODUCT(--(N1562:Q1562&lt;&gt;"")) + IF(TRIM(R1562)="",0,LEN(R1562)-LEN(SUBSTITUTE(R1562,",",""))+1)</f>
        <v>0</v>
      </c>
      <c r="N1562" s="242" t="str">
        <f>IF(AND(I1562&lt;&gt;0,I1562&lt;&gt;""),IF(TRIM(SUBSTITUTE(B1562,CHAR(160),""))="","",IF(ISNUMBER(MATCH(TRIM(SUBSTITUTE(B1562,CHAR(160),"")),'Look Up Values'!$B$2:$B$500,0)),"","Origin error")),"")</f>
        <v/>
      </c>
      <c r="O1562" s="242" t="str">
        <f>IF(AND(I1562&lt;&gt;0,I1562&lt;&gt;""),IF(C1562="","",IF(AND(ISNUMBER(--LEFT(C1562,FIND(" ",C1562&amp;" ")-1)),OR(LEN(LEFT(C1562,FIND(" ",C1562&amp;" ")-1))=6,LEN(LEFT(C1562,FIND(" ",C1562&amp;" ")-1))=7),OR(ISNUMBER(MATCH(LEFT(C1562,FIND(" ",C1562&amp;" ")-1),'Look Up Values'!$G$2:$G$1000,0)),ISNUMBER(MATCH(LEFT(C1562,FIND(" ",C1562&amp;" ")-1),'Look Up Values'!$AE$2:$AE$2000,0)))),"","EWC error")),"")</f>
        <v/>
      </c>
      <c r="P1562" s="242" t="str" cm="1">
        <f t="array" ref="P1562">IF(AND(I1562&lt;&gt;0,I1562&lt;&gt;""),IF(D1562="","",IF(ISNUMBER(MATCH(SUBSTITUTE(D1562," ",""),SUBSTITUTE('Look Up Values'!$S$2:$S$120," ",""),0)),"","D&amp;R error")),"")</f>
        <v/>
      </c>
      <c r="Q1562" s="242" t="str" cm="1">
        <f t="array" ref="Q1562">IF(AND(I1562&lt;&gt;0,I1562&lt;&gt;""),IF(G1562="","",IF(ISNUMBER(MATCH(SUBSTITUTE(G1562," ",""),SUBSTITUTE('Look Up Values'!$I$2:$I$10," ",""),0)),"","State error")),"")</f>
        <v/>
      </c>
      <c r="R1562" s="260" t="str">
        <f t="shared" si="49"/>
        <v/>
      </c>
    </row>
    <row r="1563" spans="1:18" ht="15.75">
      <c r="A1563" s="250">
        <v>1556</v>
      </c>
      <c r="B1563" s="198"/>
      <c r="C1563" s="25"/>
      <c r="D1563" s="25"/>
      <c r="E1563" s="25"/>
      <c r="F1563" s="25"/>
      <c r="G1563" s="26"/>
      <c r="H1563" s="27"/>
      <c r="I1563" s="28"/>
      <c r="J1563" s="430"/>
      <c r="K1563" s="48"/>
      <c r="L1563" s="457" t="str">
        <f t="shared" si="48"/>
        <v/>
      </c>
      <c r="M1563" s="245" cm="1">
        <f t="array" ref="M1563">SUMPRODUCT(--(N1563:Q1563&lt;&gt;"")) + IF(TRIM(R1563)="",0,LEN(R1563)-LEN(SUBSTITUTE(R1563,",",""))+1)</f>
        <v>0</v>
      </c>
      <c r="N1563" s="242" t="str">
        <f>IF(AND(I1563&lt;&gt;0,I1563&lt;&gt;""),IF(TRIM(SUBSTITUTE(B1563,CHAR(160),""))="","",IF(ISNUMBER(MATCH(TRIM(SUBSTITUTE(B1563,CHAR(160),"")),'Look Up Values'!$B$2:$B$500,0)),"","Origin error")),"")</f>
        <v/>
      </c>
      <c r="O1563" s="242" t="str">
        <f>IF(AND(I1563&lt;&gt;0,I1563&lt;&gt;""),IF(C1563="","",IF(AND(ISNUMBER(--LEFT(C1563,FIND(" ",C1563&amp;" ")-1)),OR(LEN(LEFT(C1563,FIND(" ",C1563&amp;" ")-1))=6,LEN(LEFT(C1563,FIND(" ",C1563&amp;" ")-1))=7),OR(ISNUMBER(MATCH(LEFT(C1563,FIND(" ",C1563&amp;" ")-1),'Look Up Values'!$G$2:$G$1000,0)),ISNUMBER(MATCH(LEFT(C1563,FIND(" ",C1563&amp;" ")-1),'Look Up Values'!$AE$2:$AE$2000,0)))),"","EWC error")),"")</f>
        <v/>
      </c>
      <c r="P1563" s="242" t="str" cm="1">
        <f t="array" ref="P1563">IF(AND(I1563&lt;&gt;0,I1563&lt;&gt;""),IF(D1563="","",IF(ISNUMBER(MATCH(SUBSTITUTE(D1563," ",""),SUBSTITUTE('Look Up Values'!$S$2:$S$120," ",""),0)),"","D&amp;R error")),"")</f>
        <v/>
      </c>
      <c r="Q1563" s="242" t="str" cm="1">
        <f t="array" ref="Q1563">IF(AND(I1563&lt;&gt;0,I1563&lt;&gt;""),IF(G1563="","",IF(ISNUMBER(MATCH(SUBSTITUTE(G1563," ",""),SUBSTITUTE('Look Up Values'!$I$2:$I$10," ",""),0)),"","State error")),"")</f>
        <v/>
      </c>
      <c r="R1563" s="260" t="str">
        <f t="shared" si="49"/>
        <v/>
      </c>
    </row>
    <row r="1564" spans="1:18" ht="15.75">
      <c r="A1564" s="250">
        <v>1557</v>
      </c>
      <c r="B1564" s="198"/>
      <c r="C1564" s="25"/>
      <c r="D1564" s="25"/>
      <c r="E1564" s="25"/>
      <c r="F1564" s="25"/>
      <c r="G1564" s="26"/>
      <c r="H1564" s="27"/>
      <c r="I1564" s="28"/>
      <c r="J1564" s="430"/>
      <c r="K1564" s="48"/>
      <c r="L1564" s="457" t="str">
        <f t="shared" si="48"/>
        <v/>
      </c>
      <c r="M1564" s="245" cm="1">
        <f t="array" ref="M1564">SUMPRODUCT(--(N1564:Q1564&lt;&gt;"")) + IF(TRIM(R1564)="",0,LEN(R1564)-LEN(SUBSTITUTE(R1564,",",""))+1)</f>
        <v>0</v>
      </c>
      <c r="N1564" s="242" t="str">
        <f>IF(AND(I1564&lt;&gt;0,I1564&lt;&gt;""),IF(TRIM(SUBSTITUTE(B1564,CHAR(160),""))="","",IF(ISNUMBER(MATCH(TRIM(SUBSTITUTE(B1564,CHAR(160),"")),'Look Up Values'!$B$2:$B$500,0)),"","Origin error")),"")</f>
        <v/>
      </c>
      <c r="O1564" s="242" t="str">
        <f>IF(AND(I1564&lt;&gt;0,I1564&lt;&gt;""),IF(C1564="","",IF(AND(ISNUMBER(--LEFT(C1564,FIND(" ",C1564&amp;" ")-1)),OR(LEN(LEFT(C1564,FIND(" ",C1564&amp;" ")-1))=6,LEN(LEFT(C1564,FIND(" ",C1564&amp;" ")-1))=7),OR(ISNUMBER(MATCH(LEFT(C1564,FIND(" ",C1564&amp;" ")-1),'Look Up Values'!$G$2:$G$1000,0)),ISNUMBER(MATCH(LEFT(C1564,FIND(" ",C1564&amp;" ")-1),'Look Up Values'!$AE$2:$AE$2000,0)))),"","EWC error")),"")</f>
        <v/>
      </c>
      <c r="P1564" s="242" t="str" cm="1">
        <f t="array" ref="P1564">IF(AND(I1564&lt;&gt;0,I1564&lt;&gt;""),IF(D1564="","",IF(ISNUMBER(MATCH(SUBSTITUTE(D1564," ",""),SUBSTITUTE('Look Up Values'!$S$2:$S$120," ",""),0)),"","D&amp;R error")),"")</f>
        <v/>
      </c>
      <c r="Q1564" s="242" t="str" cm="1">
        <f t="array" ref="Q1564">IF(AND(I1564&lt;&gt;0,I1564&lt;&gt;""),IF(G1564="","",IF(ISNUMBER(MATCH(SUBSTITUTE(G1564," ",""),SUBSTITUTE('Look Up Values'!$I$2:$I$10," ",""),0)),"","State error")),"")</f>
        <v/>
      </c>
      <c r="R1564" s="260" t="str">
        <f t="shared" si="49"/>
        <v/>
      </c>
    </row>
    <row r="1565" spans="1:18" ht="15.75">
      <c r="A1565" s="250">
        <v>1558</v>
      </c>
      <c r="B1565" s="198"/>
      <c r="C1565" s="25"/>
      <c r="D1565" s="25"/>
      <c r="E1565" s="25"/>
      <c r="F1565" s="25"/>
      <c r="G1565" s="26"/>
      <c r="H1565" s="27"/>
      <c r="I1565" s="28"/>
      <c r="J1565" s="430"/>
      <c r="K1565" s="48"/>
      <c r="L1565" s="457" t="str">
        <f t="shared" si="48"/>
        <v/>
      </c>
      <c r="M1565" s="245" cm="1">
        <f t="array" ref="M1565">SUMPRODUCT(--(N1565:Q1565&lt;&gt;"")) + IF(TRIM(R1565)="",0,LEN(R1565)-LEN(SUBSTITUTE(R1565,",",""))+1)</f>
        <v>0</v>
      </c>
      <c r="N1565" s="242" t="str">
        <f>IF(AND(I1565&lt;&gt;0,I1565&lt;&gt;""),IF(TRIM(SUBSTITUTE(B1565,CHAR(160),""))="","",IF(ISNUMBER(MATCH(TRIM(SUBSTITUTE(B1565,CHAR(160),"")),'Look Up Values'!$B$2:$B$500,0)),"","Origin error")),"")</f>
        <v/>
      </c>
      <c r="O1565" s="242" t="str">
        <f>IF(AND(I1565&lt;&gt;0,I1565&lt;&gt;""),IF(C1565="","",IF(AND(ISNUMBER(--LEFT(C1565,FIND(" ",C1565&amp;" ")-1)),OR(LEN(LEFT(C1565,FIND(" ",C1565&amp;" ")-1))=6,LEN(LEFT(C1565,FIND(" ",C1565&amp;" ")-1))=7),OR(ISNUMBER(MATCH(LEFT(C1565,FIND(" ",C1565&amp;" ")-1),'Look Up Values'!$G$2:$G$1000,0)),ISNUMBER(MATCH(LEFT(C1565,FIND(" ",C1565&amp;" ")-1),'Look Up Values'!$AE$2:$AE$2000,0)))),"","EWC error")),"")</f>
        <v/>
      </c>
      <c r="P1565" s="242" t="str" cm="1">
        <f t="array" ref="P1565">IF(AND(I1565&lt;&gt;0,I1565&lt;&gt;""),IF(D1565="","",IF(ISNUMBER(MATCH(SUBSTITUTE(D1565," ",""),SUBSTITUTE('Look Up Values'!$S$2:$S$120," ",""),0)),"","D&amp;R error")),"")</f>
        <v/>
      </c>
      <c r="Q1565" s="242" t="str" cm="1">
        <f t="array" ref="Q1565">IF(AND(I1565&lt;&gt;0,I1565&lt;&gt;""),IF(G1565="","",IF(ISNUMBER(MATCH(SUBSTITUTE(G1565," ",""),SUBSTITUTE('Look Up Values'!$I$2:$I$10," ",""),0)),"","State error")),"")</f>
        <v/>
      </c>
      <c r="R1565" s="260" t="str">
        <f t="shared" si="49"/>
        <v/>
      </c>
    </row>
    <row r="1566" spans="1:18" ht="15.75">
      <c r="A1566" s="250">
        <v>1559</v>
      </c>
      <c r="B1566" s="198"/>
      <c r="C1566" s="25"/>
      <c r="D1566" s="25"/>
      <c r="E1566" s="25"/>
      <c r="F1566" s="25"/>
      <c r="G1566" s="26"/>
      <c r="H1566" s="27"/>
      <c r="I1566" s="28"/>
      <c r="J1566" s="430"/>
      <c r="K1566" s="48"/>
      <c r="L1566" s="457" t="str">
        <f t="shared" si="48"/>
        <v/>
      </c>
      <c r="M1566" s="245" cm="1">
        <f t="array" ref="M1566">SUMPRODUCT(--(N1566:Q1566&lt;&gt;"")) + IF(TRIM(R1566)="",0,LEN(R1566)-LEN(SUBSTITUTE(R1566,",",""))+1)</f>
        <v>0</v>
      </c>
      <c r="N1566" s="242" t="str">
        <f>IF(AND(I1566&lt;&gt;0,I1566&lt;&gt;""),IF(TRIM(SUBSTITUTE(B1566,CHAR(160),""))="","",IF(ISNUMBER(MATCH(TRIM(SUBSTITUTE(B1566,CHAR(160),"")),'Look Up Values'!$B$2:$B$500,0)),"","Origin error")),"")</f>
        <v/>
      </c>
      <c r="O1566" s="242" t="str">
        <f>IF(AND(I1566&lt;&gt;0,I1566&lt;&gt;""),IF(C1566="","",IF(AND(ISNUMBER(--LEFT(C1566,FIND(" ",C1566&amp;" ")-1)),OR(LEN(LEFT(C1566,FIND(" ",C1566&amp;" ")-1))=6,LEN(LEFT(C1566,FIND(" ",C1566&amp;" ")-1))=7),OR(ISNUMBER(MATCH(LEFT(C1566,FIND(" ",C1566&amp;" ")-1),'Look Up Values'!$G$2:$G$1000,0)),ISNUMBER(MATCH(LEFT(C1566,FIND(" ",C1566&amp;" ")-1),'Look Up Values'!$AE$2:$AE$2000,0)))),"","EWC error")),"")</f>
        <v/>
      </c>
      <c r="P1566" s="242" t="str" cm="1">
        <f t="array" ref="P1566">IF(AND(I1566&lt;&gt;0,I1566&lt;&gt;""),IF(D1566="","",IF(ISNUMBER(MATCH(SUBSTITUTE(D1566," ",""),SUBSTITUTE('Look Up Values'!$S$2:$S$120," ",""),0)),"","D&amp;R error")),"")</f>
        <v/>
      </c>
      <c r="Q1566" s="242" t="str" cm="1">
        <f t="array" ref="Q1566">IF(AND(I1566&lt;&gt;0,I1566&lt;&gt;""),IF(G1566="","",IF(ISNUMBER(MATCH(SUBSTITUTE(G1566," ",""),SUBSTITUTE('Look Up Values'!$I$2:$I$10," ",""),0)),"","State error")),"")</f>
        <v/>
      </c>
      <c r="R1566" s="260" t="str">
        <f t="shared" si="49"/>
        <v/>
      </c>
    </row>
    <row r="1567" spans="1:18" ht="15.75">
      <c r="A1567" s="250">
        <v>1560</v>
      </c>
      <c r="B1567" s="198"/>
      <c r="C1567" s="25"/>
      <c r="D1567" s="25"/>
      <c r="E1567" s="25"/>
      <c r="F1567" s="25"/>
      <c r="G1567" s="26"/>
      <c r="H1567" s="27"/>
      <c r="I1567" s="28"/>
      <c r="J1567" s="430"/>
      <c r="K1567" s="48"/>
      <c r="L1567" s="457" t="str">
        <f t="shared" si="48"/>
        <v/>
      </c>
      <c r="M1567" s="245" cm="1">
        <f t="array" ref="M1567">SUMPRODUCT(--(N1567:Q1567&lt;&gt;"")) + IF(TRIM(R1567)="",0,LEN(R1567)-LEN(SUBSTITUTE(R1567,",",""))+1)</f>
        <v>0</v>
      </c>
      <c r="N1567" s="242" t="str">
        <f>IF(AND(I1567&lt;&gt;0,I1567&lt;&gt;""),IF(TRIM(SUBSTITUTE(B1567,CHAR(160),""))="","",IF(ISNUMBER(MATCH(TRIM(SUBSTITUTE(B1567,CHAR(160),"")),'Look Up Values'!$B$2:$B$500,0)),"","Origin error")),"")</f>
        <v/>
      </c>
      <c r="O1567" s="242" t="str">
        <f>IF(AND(I1567&lt;&gt;0,I1567&lt;&gt;""),IF(C1567="","",IF(AND(ISNUMBER(--LEFT(C1567,FIND(" ",C1567&amp;" ")-1)),OR(LEN(LEFT(C1567,FIND(" ",C1567&amp;" ")-1))=6,LEN(LEFT(C1567,FIND(" ",C1567&amp;" ")-1))=7),OR(ISNUMBER(MATCH(LEFT(C1567,FIND(" ",C1567&amp;" ")-1),'Look Up Values'!$G$2:$G$1000,0)),ISNUMBER(MATCH(LEFT(C1567,FIND(" ",C1567&amp;" ")-1),'Look Up Values'!$AE$2:$AE$2000,0)))),"","EWC error")),"")</f>
        <v/>
      </c>
      <c r="P1567" s="242" t="str" cm="1">
        <f t="array" ref="P1567">IF(AND(I1567&lt;&gt;0,I1567&lt;&gt;""),IF(D1567="","",IF(ISNUMBER(MATCH(SUBSTITUTE(D1567," ",""),SUBSTITUTE('Look Up Values'!$S$2:$S$120," ",""),0)),"","D&amp;R error")),"")</f>
        <v/>
      </c>
      <c r="Q1567" s="242" t="str" cm="1">
        <f t="array" ref="Q1567">IF(AND(I1567&lt;&gt;0,I1567&lt;&gt;""),IF(G1567="","",IF(ISNUMBER(MATCH(SUBSTITUTE(G1567," ",""),SUBSTITUTE('Look Up Values'!$I$2:$I$10," ",""),0)),"","State error")),"")</f>
        <v/>
      </c>
      <c r="R1567" s="260" t="str">
        <f t="shared" si="49"/>
        <v/>
      </c>
    </row>
    <row r="1568" spans="1:18" ht="15.75">
      <c r="A1568" s="250">
        <v>1561</v>
      </c>
      <c r="B1568" s="198"/>
      <c r="C1568" s="25"/>
      <c r="D1568" s="25"/>
      <c r="E1568" s="25"/>
      <c r="F1568" s="25"/>
      <c r="G1568" s="26"/>
      <c r="H1568" s="27"/>
      <c r="I1568" s="28"/>
      <c r="J1568" s="430"/>
      <c r="K1568" s="48"/>
      <c r="L1568" s="457" t="str">
        <f t="shared" si="48"/>
        <v/>
      </c>
      <c r="M1568" s="245" cm="1">
        <f t="array" ref="M1568">SUMPRODUCT(--(N1568:Q1568&lt;&gt;"")) + IF(TRIM(R1568)="",0,LEN(R1568)-LEN(SUBSTITUTE(R1568,",",""))+1)</f>
        <v>0</v>
      </c>
      <c r="N1568" s="242" t="str">
        <f>IF(AND(I1568&lt;&gt;0,I1568&lt;&gt;""),IF(TRIM(SUBSTITUTE(B1568,CHAR(160),""))="","",IF(ISNUMBER(MATCH(TRIM(SUBSTITUTE(B1568,CHAR(160),"")),'Look Up Values'!$B$2:$B$500,0)),"","Origin error")),"")</f>
        <v/>
      </c>
      <c r="O1568" s="242" t="str">
        <f>IF(AND(I1568&lt;&gt;0,I1568&lt;&gt;""),IF(C1568="","",IF(AND(ISNUMBER(--LEFT(C1568,FIND(" ",C1568&amp;" ")-1)),OR(LEN(LEFT(C1568,FIND(" ",C1568&amp;" ")-1))=6,LEN(LEFT(C1568,FIND(" ",C1568&amp;" ")-1))=7),OR(ISNUMBER(MATCH(LEFT(C1568,FIND(" ",C1568&amp;" ")-1),'Look Up Values'!$G$2:$G$1000,0)),ISNUMBER(MATCH(LEFT(C1568,FIND(" ",C1568&amp;" ")-1),'Look Up Values'!$AE$2:$AE$2000,0)))),"","EWC error")),"")</f>
        <v/>
      </c>
      <c r="P1568" s="242" t="str" cm="1">
        <f t="array" ref="P1568">IF(AND(I1568&lt;&gt;0,I1568&lt;&gt;""),IF(D1568="","",IF(ISNUMBER(MATCH(SUBSTITUTE(D1568," ",""),SUBSTITUTE('Look Up Values'!$S$2:$S$120," ",""),0)),"","D&amp;R error")),"")</f>
        <v/>
      </c>
      <c r="Q1568" s="242" t="str" cm="1">
        <f t="array" ref="Q1568">IF(AND(I1568&lt;&gt;0,I1568&lt;&gt;""),IF(G1568="","",IF(ISNUMBER(MATCH(SUBSTITUTE(G1568," ",""),SUBSTITUTE('Look Up Values'!$I$2:$I$10," ",""),0)),"","State error")),"")</f>
        <v/>
      </c>
      <c r="R1568" s="260" t="str">
        <f t="shared" si="49"/>
        <v/>
      </c>
    </row>
    <row r="1569" spans="1:18" ht="15.75">
      <c r="A1569" s="250">
        <v>1562</v>
      </c>
      <c r="B1569" s="198"/>
      <c r="C1569" s="25"/>
      <c r="D1569" s="25"/>
      <c r="E1569" s="25"/>
      <c r="F1569" s="25"/>
      <c r="G1569" s="26"/>
      <c r="H1569" s="27"/>
      <c r="I1569" s="28"/>
      <c r="J1569" s="430"/>
      <c r="K1569" s="48"/>
      <c r="L1569" s="457" t="str">
        <f t="shared" si="48"/>
        <v/>
      </c>
      <c r="M1569" s="245" cm="1">
        <f t="array" ref="M1569">SUMPRODUCT(--(N1569:Q1569&lt;&gt;"")) + IF(TRIM(R1569)="",0,LEN(R1569)-LEN(SUBSTITUTE(R1569,",",""))+1)</f>
        <v>0</v>
      </c>
      <c r="N1569" s="242" t="str">
        <f>IF(AND(I1569&lt;&gt;0,I1569&lt;&gt;""),IF(TRIM(SUBSTITUTE(B1569,CHAR(160),""))="","",IF(ISNUMBER(MATCH(TRIM(SUBSTITUTE(B1569,CHAR(160),"")),'Look Up Values'!$B$2:$B$500,0)),"","Origin error")),"")</f>
        <v/>
      </c>
      <c r="O1569" s="242" t="str">
        <f>IF(AND(I1569&lt;&gt;0,I1569&lt;&gt;""),IF(C1569="","",IF(AND(ISNUMBER(--LEFT(C1569,FIND(" ",C1569&amp;" ")-1)),OR(LEN(LEFT(C1569,FIND(" ",C1569&amp;" ")-1))=6,LEN(LEFT(C1569,FIND(" ",C1569&amp;" ")-1))=7),OR(ISNUMBER(MATCH(LEFT(C1569,FIND(" ",C1569&amp;" ")-1),'Look Up Values'!$G$2:$G$1000,0)),ISNUMBER(MATCH(LEFT(C1569,FIND(" ",C1569&amp;" ")-1),'Look Up Values'!$AE$2:$AE$2000,0)))),"","EWC error")),"")</f>
        <v/>
      </c>
      <c r="P1569" s="242" t="str" cm="1">
        <f t="array" ref="P1569">IF(AND(I1569&lt;&gt;0,I1569&lt;&gt;""),IF(D1569="","",IF(ISNUMBER(MATCH(SUBSTITUTE(D1569," ",""),SUBSTITUTE('Look Up Values'!$S$2:$S$120," ",""),0)),"","D&amp;R error")),"")</f>
        <v/>
      </c>
      <c r="Q1569" s="242" t="str" cm="1">
        <f t="array" ref="Q1569">IF(AND(I1569&lt;&gt;0,I1569&lt;&gt;""),IF(G1569="","",IF(ISNUMBER(MATCH(SUBSTITUTE(G1569," ",""),SUBSTITUTE('Look Up Values'!$I$2:$I$10," ",""),0)),"","State error")),"")</f>
        <v/>
      </c>
      <c r="R1569" s="260" t="str">
        <f t="shared" si="49"/>
        <v/>
      </c>
    </row>
    <row r="1570" spans="1:18" ht="15.75">
      <c r="A1570" s="250">
        <v>1563</v>
      </c>
      <c r="B1570" s="198"/>
      <c r="C1570" s="25"/>
      <c r="D1570" s="25"/>
      <c r="E1570" s="25"/>
      <c r="F1570" s="25"/>
      <c r="G1570" s="26"/>
      <c r="H1570" s="27"/>
      <c r="I1570" s="28"/>
      <c r="J1570" s="430"/>
      <c r="K1570" s="48"/>
      <c r="L1570" s="457" t="str">
        <f t="shared" si="48"/>
        <v/>
      </c>
      <c r="M1570" s="245" cm="1">
        <f t="array" ref="M1570">SUMPRODUCT(--(N1570:Q1570&lt;&gt;"")) + IF(TRIM(R1570)="",0,LEN(R1570)-LEN(SUBSTITUTE(R1570,",",""))+1)</f>
        <v>0</v>
      </c>
      <c r="N1570" s="242" t="str">
        <f>IF(AND(I1570&lt;&gt;0,I1570&lt;&gt;""),IF(TRIM(SUBSTITUTE(B1570,CHAR(160),""))="","",IF(ISNUMBER(MATCH(TRIM(SUBSTITUTE(B1570,CHAR(160),"")),'Look Up Values'!$B$2:$B$500,0)),"","Origin error")),"")</f>
        <v/>
      </c>
      <c r="O1570" s="242" t="str">
        <f>IF(AND(I1570&lt;&gt;0,I1570&lt;&gt;""),IF(C1570="","",IF(AND(ISNUMBER(--LEFT(C1570,FIND(" ",C1570&amp;" ")-1)),OR(LEN(LEFT(C1570,FIND(" ",C1570&amp;" ")-1))=6,LEN(LEFT(C1570,FIND(" ",C1570&amp;" ")-1))=7),OR(ISNUMBER(MATCH(LEFT(C1570,FIND(" ",C1570&amp;" ")-1),'Look Up Values'!$G$2:$G$1000,0)),ISNUMBER(MATCH(LEFT(C1570,FIND(" ",C1570&amp;" ")-1),'Look Up Values'!$AE$2:$AE$2000,0)))),"","EWC error")),"")</f>
        <v/>
      </c>
      <c r="P1570" s="242" t="str" cm="1">
        <f t="array" ref="P1570">IF(AND(I1570&lt;&gt;0,I1570&lt;&gt;""),IF(D1570="","",IF(ISNUMBER(MATCH(SUBSTITUTE(D1570," ",""),SUBSTITUTE('Look Up Values'!$S$2:$S$120," ",""),0)),"","D&amp;R error")),"")</f>
        <v/>
      </c>
      <c r="Q1570" s="242" t="str" cm="1">
        <f t="array" ref="Q1570">IF(AND(I1570&lt;&gt;0,I1570&lt;&gt;""),IF(G1570="","",IF(ISNUMBER(MATCH(SUBSTITUTE(G1570," ",""),SUBSTITUTE('Look Up Values'!$I$2:$I$10," ",""),0)),"","State error")),"")</f>
        <v/>
      </c>
      <c r="R1570" s="260" t="str">
        <f t="shared" si="49"/>
        <v/>
      </c>
    </row>
    <row r="1571" spans="1:18" ht="15.75">
      <c r="A1571" s="250">
        <v>1564</v>
      </c>
      <c r="B1571" s="198"/>
      <c r="C1571" s="25"/>
      <c r="D1571" s="25"/>
      <c r="E1571" s="25"/>
      <c r="F1571" s="25"/>
      <c r="G1571" s="26"/>
      <c r="H1571" s="27"/>
      <c r="I1571" s="28"/>
      <c r="J1571" s="430"/>
      <c r="K1571" s="48"/>
      <c r="L1571" s="457" t="str">
        <f t="shared" si="48"/>
        <v/>
      </c>
      <c r="M1571" s="245" cm="1">
        <f t="array" ref="M1571">SUMPRODUCT(--(N1571:Q1571&lt;&gt;"")) + IF(TRIM(R1571)="",0,LEN(R1571)-LEN(SUBSTITUTE(R1571,",",""))+1)</f>
        <v>0</v>
      </c>
      <c r="N1571" s="242" t="str">
        <f>IF(AND(I1571&lt;&gt;0,I1571&lt;&gt;""),IF(TRIM(SUBSTITUTE(B1571,CHAR(160),""))="","",IF(ISNUMBER(MATCH(TRIM(SUBSTITUTE(B1571,CHAR(160),"")),'Look Up Values'!$B$2:$B$500,0)),"","Origin error")),"")</f>
        <v/>
      </c>
      <c r="O1571" s="242" t="str">
        <f>IF(AND(I1571&lt;&gt;0,I1571&lt;&gt;""),IF(C1571="","",IF(AND(ISNUMBER(--LEFT(C1571,FIND(" ",C1571&amp;" ")-1)),OR(LEN(LEFT(C1571,FIND(" ",C1571&amp;" ")-1))=6,LEN(LEFT(C1571,FIND(" ",C1571&amp;" ")-1))=7),OR(ISNUMBER(MATCH(LEFT(C1571,FIND(" ",C1571&amp;" ")-1),'Look Up Values'!$G$2:$G$1000,0)),ISNUMBER(MATCH(LEFT(C1571,FIND(" ",C1571&amp;" ")-1),'Look Up Values'!$AE$2:$AE$2000,0)))),"","EWC error")),"")</f>
        <v/>
      </c>
      <c r="P1571" s="242" t="str" cm="1">
        <f t="array" ref="P1571">IF(AND(I1571&lt;&gt;0,I1571&lt;&gt;""),IF(D1571="","",IF(ISNUMBER(MATCH(SUBSTITUTE(D1571," ",""),SUBSTITUTE('Look Up Values'!$S$2:$S$120," ",""),0)),"","D&amp;R error")),"")</f>
        <v/>
      </c>
      <c r="Q1571" s="242" t="str" cm="1">
        <f t="array" ref="Q1571">IF(AND(I1571&lt;&gt;0,I1571&lt;&gt;""),IF(G1571="","",IF(ISNUMBER(MATCH(SUBSTITUTE(G1571," ",""),SUBSTITUTE('Look Up Values'!$I$2:$I$10," ",""),0)),"","State error")),"")</f>
        <v/>
      </c>
      <c r="R1571" s="260" t="str">
        <f t="shared" si="49"/>
        <v/>
      </c>
    </row>
    <row r="1572" spans="1:18" ht="15.75">
      <c r="A1572" s="250">
        <v>1565</v>
      </c>
      <c r="B1572" s="198"/>
      <c r="C1572" s="25"/>
      <c r="D1572" s="25"/>
      <c r="E1572" s="25"/>
      <c r="F1572" s="25"/>
      <c r="G1572" s="26"/>
      <c r="H1572" s="27"/>
      <c r="I1572" s="28"/>
      <c r="J1572" s="430"/>
      <c r="K1572" s="48"/>
      <c r="L1572" s="457" t="str">
        <f t="shared" si="48"/>
        <v/>
      </c>
      <c r="M1572" s="245" cm="1">
        <f t="array" ref="M1572">SUMPRODUCT(--(N1572:Q1572&lt;&gt;"")) + IF(TRIM(R1572)="",0,LEN(R1572)-LEN(SUBSTITUTE(R1572,",",""))+1)</f>
        <v>0</v>
      </c>
      <c r="N1572" s="242" t="str">
        <f>IF(AND(I1572&lt;&gt;0,I1572&lt;&gt;""),IF(TRIM(SUBSTITUTE(B1572,CHAR(160),""))="","",IF(ISNUMBER(MATCH(TRIM(SUBSTITUTE(B1572,CHAR(160),"")),'Look Up Values'!$B$2:$B$500,0)),"","Origin error")),"")</f>
        <v/>
      </c>
      <c r="O1572" s="242" t="str">
        <f>IF(AND(I1572&lt;&gt;0,I1572&lt;&gt;""),IF(C1572="","",IF(AND(ISNUMBER(--LEFT(C1572,FIND(" ",C1572&amp;" ")-1)),OR(LEN(LEFT(C1572,FIND(" ",C1572&amp;" ")-1))=6,LEN(LEFT(C1572,FIND(" ",C1572&amp;" ")-1))=7),OR(ISNUMBER(MATCH(LEFT(C1572,FIND(" ",C1572&amp;" ")-1),'Look Up Values'!$G$2:$G$1000,0)),ISNUMBER(MATCH(LEFT(C1572,FIND(" ",C1572&amp;" ")-1),'Look Up Values'!$AE$2:$AE$2000,0)))),"","EWC error")),"")</f>
        <v/>
      </c>
      <c r="P1572" s="242" t="str" cm="1">
        <f t="array" ref="P1572">IF(AND(I1572&lt;&gt;0,I1572&lt;&gt;""),IF(D1572="","",IF(ISNUMBER(MATCH(SUBSTITUTE(D1572," ",""),SUBSTITUTE('Look Up Values'!$S$2:$S$120," ",""),0)),"","D&amp;R error")),"")</f>
        <v/>
      </c>
      <c r="Q1572" s="242" t="str" cm="1">
        <f t="array" ref="Q1572">IF(AND(I1572&lt;&gt;0,I1572&lt;&gt;""),IF(G1572="","",IF(ISNUMBER(MATCH(SUBSTITUTE(G1572," ",""),SUBSTITUTE('Look Up Values'!$I$2:$I$10," ",""),0)),"","State error")),"")</f>
        <v/>
      </c>
      <c r="R1572" s="260" t="str">
        <f t="shared" si="49"/>
        <v/>
      </c>
    </row>
    <row r="1573" spans="1:18" ht="15.75">
      <c r="A1573" s="250">
        <v>1566</v>
      </c>
      <c r="B1573" s="198"/>
      <c r="C1573" s="25"/>
      <c r="D1573" s="25"/>
      <c r="E1573" s="25"/>
      <c r="F1573" s="25"/>
      <c r="G1573" s="26"/>
      <c r="H1573" s="27"/>
      <c r="I1573" s="28"/>
      <c r="J1573" s="430"/>
      <c r="K1573" s="48"/>
      <c r="L1573" s="457" t="str">
        <f t="shared" si="48"/>
        <v/>
      </c>
      <c r="M1573" s="245" cm="1">
        <f t="array" ref="M1573">SUMPRODUCT(--(N1573:Q1573&lt;&gt;"")) + IF(TRIM(R1573)="",0,LEN(R1573)-LEN(SUBSTITUTE(R1573,",",""))+1)</f>
        <v>0</v>
      </c>
      <c r="N1573" s="242" t="str">
        <f>IF(AND(I1573&lt;&gt;0,I1573&lt;&gt;""),IF(TRIM(SUBSTITUTE(B1573,CHAR(160),""))="","",IF(ISNUMBER(MATCH(TRIM(SUBSTITUTE(B1573,CHAR(160),"")),'Look Up Values'!$B$2:$B$500,0)),"","Origin error")),"")</f>
        <v/>
      </c>
      <c r="O1573" s="242" t="str">
        <f>IF(AND(I1573&lt;&gt;0,I1573&lt;&gt;""),IF(C1573="","",IF(AND(ISNUMBER(--LEFT(C1573,FIND(" ",C1573&amp;" ")-1)),OR(LEN(LEFT(C1573,FIND(" ",C1573&amp;" ")-1))=6,LEN(LEFT(C1573,FIND(" ",C1573&amp;" ")-1))=7),OR(ISNUMBER(MATCH(LEFT(C1573,FIND(" ",C1573&amp;" ")-1),'Look Up Values'!$G$2:$G$1000,0)),ISNUMBER(MATCH(LEFT(C1573,FIND(" ",C1573&amp;" ")-1),'Look Up Values'!$AE$2:$AE$2000,0)))),"","EWC error")),"")</f>
        <v/>
      </c>
      <c r="P1573" s="242" t="str" cm="1">
        <f t="array" ref="P1573">IF(AND(I1573&lt;&gt;0,I1573&lt;&gt;""),IF(D1573="","",IF(ISNUMBER(MATCH(SUBSTITUTE(D1573," ",""),SUBSTITUTE('Look Up Values'!$S$2:$S$120," ",""),0)),"","D&amp;R error")),"")</f>
        <v/>
      </c>
      <c r="Q1573" s="242" t="str" cm="1">
        <f t="array" ref="Q1573">IF(AND(I1573&lt;&gt;0,I1573&lt;&gt;""),IF(G1573="","",IF(ISNUMBER(MATCH(SUBSTITUTE(G1573," ",""),SUBSTITUTE('Look Up Values'!$I$2:$I$10," ",""),0)),"","State error")),"")</f>
        <v/>
      </c>
      <c r="R1573" s="260" t="str">
        <f t="shared" si="49"/>
        <v/>
      </c>
    </row>
    <row r="1574" spans="1:18" ht="15.75">
      <c r="A1574" s="250">
        <v>1567</v>
      </c>
      <c r="B1574" s="198"/>
      <c r="C1574" s="25"/>
      <c r="D1574" s="25"/>
      <c r="E1574" s="25"/>
      <c r="F1574" s="25"/>
      <c r="G1574" s="26"/>
      <c r="H1574" s="27"/>
      <c r="I1574" s="28"/>
      <c r="J1574" s="430"/>
      <c r="K1574" s="48"/>
      <c r="L1574" s="457" t="str">
        <f t="shared" si="48"/>
        <v/>
      </c>
      <c r="M1574" s="245" cm="1">
        <f t="array" ref="M1574">SUMPRODUCT(--(N1574:Q1574&lt;&gt;"")) + IF(TRIM(R1574)="",0,LEN(R1574)-LEN(SUBSTITUTE(R1574,",",""))+1)</f>
        <v>0</v>
      </c>
      <c r="N1574" s="242" t="str">
        <f>IF(AND(I1574&lt;&gt;0,I1574&lt;&gt;""),IF(TRIM(SUBSTITUTE(B1574,CHAR(160),""))="","",IF(ISNUMBER(MATCH(TRIM(SUBSTITUTE(B1574,CHAR(160),"")),'Look Up Values'!$B$2:$B$500,0)),"","Origin error")),"")</f>
        <v/>
      </c>
      <c r="O1574" s="242" t="str">
        <f>IF(AND(I1574&lt;&gt;0,I1574&lt;&gt;""),IF(C1574="","",IF(AND(ISNUMBER(--LEFT(C1574,FIND(" ",C1574&amp;" ")-1)),OR(LEN(LEFT(C1574,FIND(" ",C1574&amp;" ")-1))=6,LEN(LEFT(C1574,FIND(" ",C1574&amp;" ")-1))=7),OR(ISNUMBER(MATCH(LEFT(C1574,FIND(" ",C1574&amp;" ")-1),'Look Up Values'!$G$2:$G$1000,0)),ISNUMBER(MATCH(LEFT(C1574,FIND(" ",C1574&amp;" ")-1),'Look Up Values'!$AE$2:$AE$2000,0)))),"","EWC error")),"")</f>
        <v/>
      </c>
      <c r="P1574" s="242" t="str" cm="1">
        <f t="array" ref="P1574">IF(AND(I1574&lt;&gt;0,I1574&lt;&gt;""),IF(D1574="","",IF(ISNUMBER(MATCH(SUBSTITUTE(D1574," ",""),SUBSTITUTE('Look Up Values'!$S$2:$S$120," ",""),0)),"","D&amp;R error")),"")</f>
        <v/>
      </c>
      <c r="Q1574" s="242" t="str" cm="1">
        <f t="array" ref="Q1574">IF(AND(I1574&lt;&gt;0,I1574&lt;&gt;""),IF(G1574="","",IF(ISNUMBER(MATCH(SUBSTITUTE(G1574," ",""),SUBSTITUTE('Look Up Values'!$I$2:$I$10," ",""),0)),"","State error")),"")</f>
        <v/>
      </c>
      <c r="R1574" s="260" t="str">
        <f t="shared" si="49"/>
        <v/>
      </c>
    </row>
    <row r="1575" spans="1:18" ht="15.75">
      <c r="A1575" s="250">
        <v>1568</v>
      </c>
      <c r="B1575" s="198"/>
      <c r="C1575" s="25"/>
      <c r="D1575" s="25"/>
      <c r="E1575" s="25"/>
      <c r="F1575" s="25"/>
      <c r="G1575" s="26"/>
      <c r="H1575" s="27"/>
      <c r="I1575" s="28"/>
      <c r="J1575" s="430"/>
      <c r="K1575" s="48"/>
      <c r="L1575" s="457" t="str">
        <f t="shared" si="48"/>
        <v/>
      </c>
      <c r="M1575" s="245" cm="1">
        <f t="array" ref="M1575">SUMPRODUCT(--(N1575:Q1575&lt;&gt;"")) + IF(TRIM(R1575)="",0,LEN(R1575)-LEN(SUBSTITUTE(R1575,",",""))+1)</f>
        <v>0</v>
      </c>
      <c r="N1575" s="242" t="str">
        <f>IF(AND(I1575&lt;&gt;0,I1575&lt;&gt;""),IF(TRIM(SUBSTITUTE(B1575,CHAR(160),""))="","",IF(ISNUMBER(MATCH(TRIM(SUBSTITUTE(B1575,CHAR(160),"")),'Look Up Values'!$B$2:$B$500,0)),"","Origin error")),"")</f>
        <v/>
      </c>
      <c r="O1575" s="242" t="str">
        <f>IF(AND(I1575&lt;&gt;0,I1575&lt;&gt;""),IF(C1575="","",IF(AND(ISNUMBER(--LEFT(C1575,FIND(" ",C1575&amp;" ")-1)),OR(LEN(LEFT(C1575,FIND(" ",C1575&amp;" ")-1))=6,LEN(LEFT(C1575,FIND(" ",C1575&amp;" ")-1))=7),OR(ISNUMBER(MATCH(LEFT(C1575,FIND(" ",C1575&amp;" ")-1),'Look Up Values'!$G$2:$G$1000,0)),ISNUMBER(MATCH(LEFT(C1575,FIND(" ",C1575&amp;" ")-1),'Look Up Values'!$AE$2:$AE$2000,0)))),"","EWC error")),"")</f>
        <v/>
      </c>
      <c r="P1575" s="242" t="str" cm="1">
        <f t="array" ref="P1575">IF(AND(I1575&lt;&gt;0,I1575&lt;&gt;""),IF(D1575="","",IF(ISNUMBER(MATCH(SUBSTITUTE(D1575," ",""),SUBSTITUTE('Look Up Values'!$S$2:$S$120," ",""),0)),"","D&amp;R error")),"")</f>
        <v/>
      </c>
      <c r="Q1575" s="242" t="str" cm="1">
        <f t="array" ref="Q1575">IF(AND(I1575&lt;&gt;0,I1575&lt;&gt;""),IF(G1575="","",IF(ISNUMBER(MATCH(SUBSTITUTE(G1575," ",""),SUBSTITUTE('Look Up Values'!$I$2:$I$10," ",""),0)),"","State error")),"")</f>
        <v/>
      </c>
      <c r="R1575" s="260" t="str">
        <f t="shared" si="49"/>
        <v/>
      </c>
    </row>
    <row r="1576" spans="1:18" ht="15.75">
      <c r="A1576" s="250">
        <v>1569</v>
      </c>
      <c r="B1576" s="198"/>
      <c r="C1576" s="25"/>
      <c r="D1576" s="25"/>
      <c r="E1576" s="25"/>
      <c r="F1576" s="25"/>
      <c r="G1576" s="26"/>
      <c r="H1576" s="27"/>
      <c r="I1576" s="28"/>
      <c r="J1576" s="430"/>
      <c r="K1576" s="48"/>
      <c r="L1576" s="457" t="str">
        <f t="shared" si="48"/>
        <v/>
      </c>
      <c r="M1576" s="245" cm="1">
        <f t="array" ref="M1576">SUMPRODUCT(--(N1576:Q1576&lt;&gt;"")) + IF(TRIM(R1576)="",0,LEN(R1576)-LEN(SUBSTITUTE(R1576,",",""))+1)</f>
        <v>0</v>
      </c>
      <c r="N1576" s="242" t="str">
        <f>IF(AND(I1576&lt;&gt;0,I1576&lt;&gt;""),IF(TRIM(SUBSTITUTE(B1576,CHAR(160),""))="","",IF(ISNUMBER(MATCH(TRIM(SUBSTITUTE(B1576,CHAR(160),"")),'Look Up Values'!$B$2:$B$500,0)),"","Origin error")),"")</f>
        <v/>
      </c>
      <c r="O1576" s="242" t="str">
        <f>IF(AND(I1576&lt;&gt;0,I1576&lt;&gt;""),IF(C1576="","",IF(AND(ISNUMBER(--LEFT(C1576,FIND(" ",C1576&amp;" ")-1)),OR(LEN(LEFT(C1576,FIND(" ",C1576&amp;" ")-1))=6,LEN(LEFT(C1576,FIND(" ",C1576&amp;" ")-1))=7),OR(ISNUMBER(MATCH(LEFT(C1576,FIND(" ",C1576&amp;" ")-1),'Look Up Values'!$G$2:$G$1000,0)),ISNUMBER(MATCH(LEFT(C1576,FIND(" ",C1576&amp;" ")-1),'Look Up Values'!$AE$2:$AE$2000,0)))),"","EWC error")),"")</f>
        <v/>
      </c>
      <c r="P1576" s="242" t="str" cm="1">
        <f t="array" ref="P1576">IF(AND(I1576&lt;&gt;0,I1576&lt;&gt;""),IF(D1576="","",IF(ISNUMBER(MATCH(SUBSTITUTE(D1576," ",""),SUBSTITUTE('Look Up Values'!$S$2:$S$120," ",""),0)),"","D&amp;R error")),"")</f>
        <v/>
      </c>
      <c r="Q1576" s="242" t="str" cm="1">
        <f t="array" ref="Q1576">IF(AND(I1576&lt;&gt;0,I1576&lt;&gt;""),IF(G1576="","",IF(ISNUMBER(MATCH(SUBSTITUTE(G1576," ",""),SUBSTITUTE('Look Up Values'!$I$2:$I$10," ",""),0)),"","State error")),"")</f>
        <v/>
      </c>
      <c r="R1576" s="260" t="str">
        <f t="shared" si="49"/>
        <v/>
      </c>
    </row>
    <row r="1577" spans="1:18" ht="15.75">
      <c r="A1577" s="250">
        <v>1570</v>
      </c>
      <c r="B1577" s="198"/>
      <c r="C1577" s="25"/>
      <c r="D1577" s="25"/>
      <c r="E1577" s="25"/>
      <c r="F1577" s="25"/>
      <c r="G1577" s="26"/>
      <c r="H1577" s="27"/>
      <c r="I1577" s="28"/>
      <c r="J1577" s="430"/>
      <c r="K1577" s="48"/>
      <c r="L1577" s="457" t="str">
        <f t="shared" si="48"/>
        <v/>
      </c>
      <c r="M1577" s="245" cm="1">
        <f t="array" ref="M1577">SUMPRODUCT(--(N1577:Q1577&lt;&gt;"")) + IF(TRIM(R1577)="",0,LEN(R1577)-LEN(SUBSTITUTE(R1577,",",""))+1)</f>
        <v>0</v>
      </c>
      <c r="N1577" s="242" t="str">
        <f>IF(AND(I1577&lt;&gt;0,I1577&lt;&gt;""),IF(TRIM(SUBSTITUTE(B1577,CHAR(160),""))="","",IF(ISNUMBER(MATCH(TRIM(SUBSTITUTE(B1577,CHAR(160),"")),'Look Up Values'!$B$2:$B$500,0)),"","Origin error")),"")</f>
        <v/>
      </c>
      <c r="O1577" s="242" t="str">
        <f>IF(AND(I1577&lt;&gt;0,I1577&lt;&gt;""),IF(C1577="","",IF(AND(ISNUMBER(--LEFT(C1577,FIND(" ",C1577&amp;" ")-1)),OR(LEN(LEFT(C1577,FIND(" ",C1577&amp;" ")-1))=6,LEN(LEFT(C1577,FIND(" ",C1577&amp;" ")-1))=7),OR(ISNUMBER(MATCH(LEFT(C1577,FIND(" ",C1577&amp;" ")-1),'Look Up Values'!$G$2:$G$1000,0)),ISNUMBER(MATCH(LEFT(C1577,FIND(" ",C1577&amp;" ")-1),'Look Up Values'!$AE$2:$AE$2000,0)))),"","EWC error")),"")</f>
        <v/>
      </c>
      <c r="P1577" s="242" t="str" cm="1">
        <f t="array" ref="P1577">IF(AND(I1577&lt;&gt;0,I1577&lt;&gt;""),IF(D1577="","",IF(ISNUMBER(MATCH(SUBSTITUTE(D1577," ",""),SUBSTITUTE('Look Up Values'!$S$2:$S$120," ",""),0)),"","D&amp;R error")),"")</f>
        <v/>
      </c>
      <c r="Q1577" s="242" t="str" cm="1">
        <f t="array" ref="Q1577">IF(AND(I1577&lt;&gt;0,I1577&lt;&gt;""),IF(G1577="","",IF(ISNUMBER(MATCH(SUBSTITUTE(G1577," ",""),SUBSTITUTE('Look Up Values'!$I$2:$I$10," ",""),0)),"","State error")),"")</f>
        <v/>
      </c>
      <c r="R1577" s="260" t="str">
        <f t="shared" si="49"/>
        <v/>
      </c>
    </row>
    <row r="1578" spans="1:18" ht="15.75">
      <c r="A1578" s="250">
        <v>1571</v>
      </c>
      <c r="B1578" s="198"/>
      <c r="C1578" s="25"/>
      <c r="D1578" s="25"/>
      <c r="E1578" s="25"/>
      <c r="F1578" s="25"/>
      <c r="G1578" s="26"/>
      <c r="H1578" s="27"/>
      <c r="I1578" s="28"/>
      <c r="J1578" s="430"/>
      <c r="K1578" s="48"/>
      <c r="L1578" s="457" t="str">
        <f t="shared" si="48"/>
        <v/>
      </c>
      <c r="M1578" s="245" cm="1">
        <f t="array" ref="M1578">SUMPRODUCT(--(N1578:Q1578&lt;&gt;"")) + IF(TRIM(R1578)="",0,LEN(R1578)-LEN(SUBSTITUTE(R1578,",",""))+1)</f>
        <v>0</v>
      </c>
      <c r="N1578" s="242" t="str">
        <f>IF(AND(I1578&lt;&gt;0,I1578&lt;&gt;""),IF(TRIM(SUBSTITUTE(B1578,CHAR(160),""))="","",IF(ISNUMBER(MATCH(TRIM(SUBSTITUTE(B1578,CHAR(160),"")),'Look Up Values'!$B$2:$B$500,0)),"","Origin error")),"")</f>
        <v/>
      </c>
      <c r="O1578" s="242" t="str">
        <f>IF(AND(I1578&lt;&gt;0,I1578&lt;&gt;""),IF(C1578="","",IF(AND(ISNUMBER(--LEFT(C1578,FIND(" ",C1578&amp;" ")-1)),OR(LEN(LEFT(C1578,FIND(" ",C1578&amp;" ")-1))=6,LEN(LEFT(C1578,FIND(" ",C1578&amp;" ")-1))=7),OR(ISNUMBER(MATCH(LEFT(C1578,FIND(" ",C1578&amp;" ")-1),'Look Up Values'!$G$2:$G$1000,0)),ISNUMBER(MATCH(LEFT(C1578,FIND(" ",C1578&amp;" ")-1),'Look Up Values'!$AE$2:$AE$2000,0)))),"","EWC error")),"")</f>
        <v/>
      </c>
      <c r="P1578" s="242" t="str" cm="1">
        <f t="array" ref="P1578">IF(AND(I1578&lt;&gt;0,I1578&lt;&gt;""),IF(D1578="","",IF(ISNUMBER(MATCH(SUBSTITUTE(D1578," ",""),SUBSTITUTE('Look Up Values'!$S$2:$S$120," ",""),0)),"","D&amp;R error")),"")</f>
        <v/>
      </c>
      <c r="Q1578" s="242" t="str" cm="1">
        <f t="array" ref="Q1578">IF(AND(I1578&lt;&gt;0,I1578&lt;&gt;""),IF(G1578="","",IF(ISNUMBER(MATCH(SUBSTITUTE(G1578," ",""),SUBSTITUTE('Look Up Values'!$I$2:$I$10," ",""),0)),"","State error")),"")</f>
        <v/>
      </c>
      <c r="R1578" s="260" t="str">
        <f t="shared" si="49"/>
        <v/>
      </c>
    </row>
    <row r="1579" spans="1:18" ht="15.75">
      <c r="A1579" s="250">
        <v>1572</v>
      </c>
      <c r="B1579" s="198"/>
      <c r="C1579" s="25"/>
      <c r="D1579" s="25"/>
      <c r="E1579" s="25"/>
      <c r="F1579" s="25"/>
      <c r="G1579" s="26"/>
      <c r="H1579" s="27"/>
      <c r="I1579" s="28"/>
      <c r="J1579" s="430"/>
      <c r="K1579" s="48"/>
      <c r="L1579" s="457" t="str">
        <f t="shared" si="48"/>
        <v/>
      </c>
      <c r="M1579" s="245" cm="1">
        <f t="array" ref="M1579">SUMPRODUCT(--(N1579:Q1579&lt;&gt;"")) + IF(TRIM(R1579)="",0,LEN(R1579)-LEN(SUBSTITUTE(R1579,",",""))+1)</f>
        <v>0</v>
      </c>
      <c r="N1579" s="242" t="str">
        <f>IF(AND(I1579&lt;&gt;0,I1579&lt;&gt;""),IF(TRIM(SUBSTITUTE(B1579,CHAR(160),""))="","",IF(ISNUMBER(MATCH(TRIM(SUBSTITUTE(B1579,CHAR(160),"")),'Look Up Values'!$B$2:$B$500,0)),"","Origin error")),"")</f>
        <v/>
      </c>
      <c r="O1579" s="242" t="str">
        <f>IF(AND(I1579&lt;&gt;0,I1579&lt;&gt;""),IF(C1579="","",IF(AND(ISNUMBER(--LEFT(C1579,FIND(" ",C1579&amp;" ")-1)),OR(LEN(LEFT(C1579,FIND(" ",C1579&amp;" ")-1))=6,LEN(LEFT(C1579,FIND(" ",C1579&amp;" ")-1))=7),OR(ISNUMBER(MATCH(LEFT(C1579,FIND(" ",C1579&amp;" ")-1),'Look Up Values'!$G$2:$G$1000,0)),ISNUMBER(MATCH(LEFT(C1579,FIND(" ",C1579&amp;" ")-1),'Look Up Values'!$AE$2:$AE$2000,0)))),"","EWC error")),"")</f>
        <v/>
      </c>
      <c r="P1579" s="242" t="str" cm="1">
        <f t="array" ref="P1579">IF(AND(I1579&lt;&gt;0,I1579&lt;&gt;""),IF(D1579="","",IF(ISNUMBER(MATCH(SUBSTITUTE(D1579," ",""),SUBSTITUTE('Look Up Values'!$S$2:$S$120," ",""),0)),"","D&amp;R error")),"")</f>
        <v/>
      </c>
      <c r="Q1579" s="242" t="str" cm="1">
        <f t="array" ref="Q1579">IF(AND(I1579&lt;&gt;0,I1579&lt;&gt;""),IF(G1579="","",IF(ISNUMBER(MATCH(SUBSTITUTE(G1579," ",""),SUBSTITUTE('Look Up Values'!$I$2:$I$10," ",""),0)),"","State error")),"")</f>
        <v/>
      </c>
      <c r="R1579" s="260" t="str">
        <f t="shared" si="49"/>
        <v/>
      </c>
    </row>
    <row r="1580" spans="1:18" ht="15.75">
      <c r="A1580" s="250">
        <v>1573</v>
      </c>
      <c r="B1580" s="198"/>
      <c r="C1580" s="25"/>
      <c r="D1580" s="25"/>
      <c r="E1580" s="25"/>
      <c r="F1580" s="25"/>
      <c r="G1580" s="26"/>
      <c r="H1580" s="27"/>
      <c r="I1580" s="28"/>
      <c r="J1580" s="430"/>
      <c r="K1580" s="48"/>
      <c r="L1580" s="457" t="str">
        <f t="shared" si="48"/>
        <v/>
      </c>
      <c r="M1580" s="245" cm="1">
        <f t="array" ref="M1580">SUMPRODUCT(--(N1580:Q1580&lt;&gt;"")) + IF(TRIM(R1580)="",0,LEN(R1580)-LEN(SUBSTITUTE(R1580,",",""))+1)</f>
        <v>0</v>
      </c>
      <c r="N1580" s="242" t="str">
        <f>IF(AND(I1580&lt;&gt;0,I1580&lt;&gt;""),IF(TRIM(SUBSTITUTE(B1580,CHAR(160),""))="","",IF(ISNUMBER(MATCH(TRIM(SUBSTITUTE(B1580,CHAR(160),"")),'Look Up Values'!$B$2:$B$500,0)),"","Origin error")),"")</f>
        <v/>
      </c>
      <c r="O1580" s="242" t="str">
        <f>IF(AND(I1580&lt;&gt;0,I1580&lt;&gt;""),IF(C1580="","",IF(AND(ISNUMBER(--LEFT(C1580,FIND(" ",C1580&amp;" ")-1)),OR(LEN(LEFT(C1580,FIND(" ",C1580&amp;" ")-1))=6,LEN(LEFT(C1580,FIND(" ",C1580&amp;" ")-1))=7),OR(ISNUMBER(MATCH(LEFT(C1580,FIND(" ",C1580&amp;" ")-1),'Look Up Values'!$G$2:$G$1000,0)),ISNUMBER(MATCH(LEFT(C1580,FIND(" ",C1580&amp;" ")-1),'Look Up Values'!$AE$2:$AE$2000,0)))),"","EWC error")),"")</f>
        <v/>
      </c>
      <c r="P1580" s="242" t="str" cm="1">
        <f t="array" ref="P1580">IF(AND(I1580&lt;&gt;0,I1580&lt;&gt;""),IF(D1580="","",IF(ISNUMBER(MATCH(SUBSTITUTE(D1580," ",""),SUBSTITUTE('Look Up Values'!$S$2:$S$120," ",""),0)),"","D&amp;R error")),"")</f>
        <v/>
      </c>
      <c r="Q1580" s="242" t="str" cm="1">
        <f t="array" ref="Q1580">IF(AND(I1580&lt;&gt;0,I1580&lt;&gt;""),IF(G1580="","",IF(ISNUMBER(MATCH(SUBSTITUTE(G1580," ",""),SUBSTITUTE('Look Up Values'!$I$2:$I$10," ",""),0)),"","State error")),"")</f>
        <v/>
      </c>
      <c r="R1580" s="260" t="str">
        <f t="shared" si="49"/>
        <v/>
      </c>
    </row>
    <row r="1581" spans="1:18" ht="15.75">
      <c r="A1581" s="250">
        <v>1574</v>
      </c>
      <c r="B1581" s="198"/>
      <c r="C1581" s="25"/>
      <c r="D1581" s="25"/>
      <c r="E1581" s="25"/>
      <c r="F1581" s="25"/>
      <c r="G1581" s="26"/>
      <c r="H1581" s="27"/>
      <c r="I1581" s="28"/>
      <c r="J1581" s="430"/>
      <c r="K1581" s="48"/>
      <c r="L1581" s="457" t="str">
        <f t="shared" si="48"/>
        <v/>
      </c>
      <c r="M1581" s="245" cm="1">
        <f t="array" ref="M1581">SUMPRODUCT(--(N1581:Q1581&lt;&gt;"")) + IF(TRIM(R1581)="",0,LEN(R1581)-LEN(SUBSTITUTE(R1581,",",""))+1)</f>
        <v>0</v>
      </c>
      <c r="N1581" s="242" t="str">
        <f>IF(AND(I1581&lt;&gt;0,I1581&lt;&gt;""),IF(TRIM(SUBSTITUTE(B1581,CHAR(160),""))="","",IF(ISNUMBER(MATCH(TRIM(SUBSTITUTE(B1581,CHAR(160),"")),'Look Up Values'!$B$2:$B$500,0)),"","Origin error")),"")</f>
        <v/>
      </c>
      <c r="O1581" s="242" t="str">
        <f>IF(AND(I1581&lt;&gt;0,I1581&lt;&gt;""),IF(C1581="","",IF(AND(ISNUMBER(--LEFT(C1581,FIND(" ",C1581&amp;" ")-1)),OR(LEN(LEFT(C1581,FIND(" ",C1581&amp;" ")-1))=6,LEN(LEFT(C1581,FIND(" ",C1581&amp;" ")-1))=7),OR(ISNUMBER(MATCH(LEFT(C1581,FIND(" ",C1581&amp;" ")-1),'Look Up Values'!$G$2:$G$1000,0)),ISNUMBER(MATCH(LEFT(C1581,FIND(" ",C1581&amp;" ")-1),'Look Up Values'!$AE$2:$AE$2000,0)))),"","EWC error")),"")</f>
        <v/>
      </c>
      <c r="P1581" s="242" t="str" cm="1">
        <f t="array" ref="P1581">IF(AND(I1581&lt;&gt;0,I1581&lt;&gt;""),IF(D1581="","",IF(ISNUMBER(MATCH(SUBSTITUTE(D1581," ",""),SUBSTITUTE('Look Up Values'!$S$2:$S$120," ",""),0)),"","D&amp;R error")),"")</f>
        <v/>
      </c>
      <c r="Q1581" s="242" t="str" cm="1">
        <f t="array" ref="Q1581">IF(AND(I1581&lt;&gt;0,I1581&lt;&gt;""),IF(G1581="","",IF(ISNUMBER(MATCH(SUBSTITUTE(G1581," ",""),SUBSTITUTE('Look Up Values'!$I$2:$I$10," ",""),0)),"","State error")),"")</f>
        <v/>
      </c>
      <c r="R1581" s="260" t="str">
        <f t="shared" si="49"/>
        <v/>
      </c>
    </row>
    <row r="1582" spans="1:18" ht="15.75">
      <c r="A1582" s="250">
        <v>1575</v>
      </c>
      <c r="B1582" s="198"/>
      <c r="C1582" s="25"/>
      <c r="D1582" s="25"/>
      <c r="E1582" s="25"/>
      <c r="F1582" s="25"/>
      <c r="G1582" s="26"/>
      <c r="H1582" s="27"/>
      <c r="I1582" s="28"/>
      <c r="J1582" s="430"/>
      <c r="K1582" s="48"/>
      <c r="L1582" s="457" t="str">
        <f t="shared" si="48"/>
        <v/>
      </c>
      <c r="M1582" s="245" cm="1">
        <f t="array" ref="M1582">SUMPRODUCT(--(N1582:Q1582&lt;&gt;"")) + IF(TRIM(R1582)="",0,LEN(R1582)-LEN(SUBSTITUTE(R1582,",",""))+1)</f>
        <v>0</v>
      </c>
      <c r="N1582" s="242" t="str">
        <f>IF(AND(I1582&lt;&gt;0,I1582&lt;&gt;""),IF(TRIM(SUBSTITUTE(B1582,CHAR(160),""))="","",IF(ISNUMBER(MATCH(TRIM(SUBSTITUTE(B1582,CHAR(160),"")),'Look Up Values'!$B$2:$B$500,0)),"","Origin error")),"")</f>
        <v/>
      </c>
      <c r="O1582" s="242" t="str">
        <f>IF(AND(I1582&lt;&gt;0,I1582&lt;&gt;""),IF(C1582="","",IF(AND(ISNUMBER(--LEFT(C1582,FIND(" ",C1582&amp;" ")-1)),OR(LEN(LEFT(C1582,FIND(" ",C1582&amp;" ")-1))=6,LEN(LEFT(C1582,FIND(" ",C1582&amp;" ")-1))=7),OR(ISNUMBER(MATCH(LEFT(C1582,FIND(" ",C1582&amp;" ")-1),'Look Up Values'!$G$2:$G$1000,0)),ISNUMBER(MATCH(LEFT(C1582,FIND(" ",C1582&amp;" ")-1),'Look Up Values'!$AE$2:$AE$2000,0)))),"","EWC error")),"")</f>
        <v/>
      </c>
      <c r="P1582" s="242" t="str" cm="1">
        <f t="array" ref="P1582">IF(AND(I1582&lt;&gt;0,I1582&lt;&gt;""),IF(D1582="","",IF(ISNUMBER(MATCH(SUBSTITUTE(D1582," ",""),SUBSTITUTE('Look Up Values'!$S$2:$S$120," ",""),0)),"","D&amp;R error")),"")</f>
        <v/>
      </c>
      <c r="Q1582" s="242" t="str" cm="1">
        <f t="array" ref="Q1582">IF(AND(I1582&lt;&gt;0,I1582&lt;&gt;""),IF(G1582="","",IF(ISNUMBER(MATCH(SUBSTITUTE(G1582," ",""),SUBSTITUTE('Look Up Values'!$I$2:$I$10," ",""),0)),"","State error")),"")</f>
        <v/>
      </c>
      <c r="R1582" s="260" t="str">
        <f t="shared" si="49"/>
        <v/>
      </c>
    </row>
    <row r="1583" spans="1:18" ht="15.75">
      <c r="A1583" s="250">
        <v>1576</v>
      </c>
      <c r="B1583" s="198"/>
      <c r="C1583" s="25"/>
      <c r="D1583" s="25"/>
      <c r="E1583" s="25"/>
      <c r="F1583" s="25"/>
      <c r="G1583" s="26"/>
      <c r="H1583" s="27"/>
      <c r="I1583" s="28"/>
      <c r="J1583" s="430"/>
      <c r="K1583" s="48"/>
      <c r="L1583" s="457" t="str">
        <f t="shared" si="48"/>
        <v/>
      </c>
      <c r="M1583" s="245" cm="1">
        <f t="array" ref="M1583">SUMPRODUCT(--(N1583:Q1583&lt;&gt;"")) + IF(TRIM(R1583)="",0,LEN(R1583)-LEN(SUBSTITUTE(R1583,",",""))+1)</f>
        <v>0</v>
      </c>
      <c r="N1583" s="242" t="str">
        <f>IF(AND(I1583&lt;&gt;0,I1583&lt;&gt;""),IF(TRIM(SUBSTITUTE(B1583,CHAR(160),""))="","",IF(ISNUMBER(MATCH(TRIM(SUBSTITUTE(B1583,CHAR(160),"")),'Look Up Values'!$B$2:$B$500,0)),"","Origin error")),"")</f>
        <v/>
      </c>
      <c r="O1583" s="242" t="str">
        <f>IF(AND(I1583&lt;&gt;0,I1583&lt;&gt;""),IF(C1583="","",IF(AND(ISNUMBER(--LEFT(C1583,FIND(" ",C1583&amp;" ")-1)),OR(LEN(LEFT(C1583,FIND(" ",C1583&amp;" ")-1))=6,LEN(LEFT(C1583,FIND(" ",C1583&amp;" ")-1))=7),OR(ISNUMBER(MATCH(LEFT(C1583,FIND(" ",C1583&amp;" ")-1),'Look Up Values'!$G$2:$G$1000,0)),ISNUMBER(MATCH(LEFT(C1583,FIND(" ",C1583&amp;" ")-1),'Look Up Values'!$AE$2:$AE$2000,0)))),"","EWC error")),"")</f>
        <v/>
      </c>
      <c r="P1583" s="242" t="str" cm="1">
        <f t="array" ref="P1583">IF(AND(I1583&lt;&gt;0,I1583&lt;&gt;""),IF(D1583="","",IF(ISNUMBER(MATCH(SUBSTITUTE(D1583," ",""),SUBSTITUTE('Look Up Values'!$S$2:$S$120," ",""),0)),"","D&amp;R error")),"")</f>
        <v/>
      </c>
      <c r="Q1583" s="242" t="str" cm="1">
        <f t="array" ref="Q1583">IF(AND(I1583&lt;&gt;0,I1583&lt;&gt;""),IF(G1583="","",IF(ISNUMBER(MATCH(SUBSTITUTE(G1583," ",""),SUBSTITUTE('Look Up Values'!$I$2:$I$10," ",""),0)),"","State error")),"")</f>
        <v/>
      </c>
      <c r="R1583" s="260" t="str">
        <f t="shared" si="49"/>
        <v/>
      </c>
    </row>
    <row r="1584" spans="1:18" ht="15.75">
      <c r="A1584" s="250">
        <v>1577</v>
      </c>
      <c r="B1584" s="198"/>
      <c r="C1584" s="25"/>
      <c r="D1584" s="25"/>
      <c r="E1584" s="25"/>
      <c r="F1584" s="25"/>
      <c r="G1584" s="26"/>
      <c r="H1584" s="27"/>
      <c r="I1584" s="28"/>
      <c r="J1584" s="430"/>
      <c r="K1584" s="48"/>
      <c r="L1584" s="457" t="str">
        <f t="shared" si="48"/>
        <v/>
      </c>
      <c r="M1584" s="245" cm="1">
        <f t="array" ref="M1584">SUMPRODUCT(--(N1584:Q1584&lt;&gt;"")) + IF(TRIM(R1584)="",0,LEN(R1584)-LEN(SUBSTITUTE(R1584,",",""))+1)</f>
        <v>0</v>
      </c>
      <c r="N1584" s="242" t="str">
        <f>IF(AND(I1584&lt;&gt;0,I1584&lt;&gt;""),IF(TRIM(SUBSTITUTE(B1584,CHAR(160),""))="","",IF(ISNUMBER(MATCH(TRIM(SUBSTITUTE(B1584,CHAR(160),"")),'Look Up Values'!$B$2:$B$500,0)),"","Origin error")),"")</f>
        <v/>
      </c>
      <c r="O1584" s="242" t="str">
        <f>IF(AND(I1584&lt;&gt;0,I1584&lt;&gt;""),IF(C1584="","",IF(AND(ISNUMBER(--LEFT(C1584,FIND(" ",C1584&amp;" ")-1)),OR(LEN(LEFT(C1584,FIND(" ",C1584&amp;" ")-1))=6,LEN(LEFT(C1584,FIND(" ",C1584&amp;" ")-1))=7),OR(ISNUMBER(MATCH(LEFT(C1584,FIND(" ",C1584&amp;" ")-1),'Look Up Values'!$G$2:$G$1000,0)),ISNUMBER(MATCH(LEFT(C1584,FIND(" ",C1584&amp;" ")-1),'Look Up Values'!$AE$2:$AE$2000,0)))),"","EWC error")),"")</f>
        <v/>
      </c>
      <c r="P1584" s="242" t="str" cm="1">
        <f t="array" ref="P1584">IF(AND(I1584&lt;&gt;0,I1584&lt;&gt;""),IF(D1584="","",IF(ISNUMBER(MATCH(SUBSTITUTE(D1584," ",""),SUBSTITUTE('Look Up Values'!$S$2:$S$120," ",""),0)),"","D&amp;R error")),"")</f>
        <v/>
      </c>
      <c r="Q1584" s="242" t="str" cm="1">
        <f t="array" ref="Q1584">IF(AND(I1584&lt;&gt;0,I1584&lt;&gt;""),IF(G1584="","",IF(ISNUMBER(MATCH(SUBSTITUTE(G1584," ",""),SUBSTITUTE('Look Up Values'!$I$2:$I$10," ",""),0)),"","State error")),"")</f>
        <v/>
      </c>
      <c r="R1584" s="260" t="str">
        <f t="shared" si="49"/>
        <v/>
      </c>
    </row>
    <row r="1585" spans="1:18" ht="15.75">
      <c r="A1585" s="250">
        <v>1578</v>
      </c>
      <c r="B1585" s="198"/>
      <c r="C1585" s="25"/>
      <c r="D1585" s="25"/>
      <c r="E1585" s="25"/>
      <c r="F1585" s="25"/>
      <c r="G1585" s="26"/>
      <c r="H1585" s="27"/>
      <c r="I1585" s="28"/>
      <c r="J1585" s="430"/>
      <c r="K1585" s="48"/>
      <c r="L1585" s="457" t="str">
        <f t="shared" si="48"/>
        <v/>
      </c>
      <c r="M1585" s="245" cm="1">
        <f t="array" ref="M1585">SUMPRODUCT(--(N1585:Q1585&lt;&gt;"")) + IF(TRIM(R1585)="",0,LEN(R1585)-LEN(SUBSTITUTE(R1585,",",""))+1)</f>
        <v>0</v>
      </c>
      <c r="N1585" s="242" t="str">
        <f>IF(AND(I1585&lt;&gt;0,I1585&lt;&gt;""),IF(TRIM(SUBSTITUTE(B1585,CHAR(160),""))="","",IF(ISNUMBER(MATCH(TRIM(SUBSTITUTE(B1585,CHAR(160),"")),'Look Up Values'!$B$2:$B$500,0)),"","Origin error")),"")</f>
        <v/>
      </c>
      <c r="O1585" s="242" t="str">
        <f>IF(AND(I1585&lt;&gt;0,I1585&lt;&gt;""),IF(C1585="","",IF(AND(ISNUMBER(--LEFT(C1585,FIND(" ",C1585&amp;" ")-1)),OR(LEN(LEFT(C1585,FIND(" ",C1585&amp;" ")-1))=6,LEN(LEFT(C1585,FIND(" ",C1585&amp;" ")-1))=7),OR(ISNUMBER(MATCH(LEFT(C1585,FIND(" ",C1585&amp;" ")-1),'Look Up Values'!$G$2:$G$1000,0)),ISNUMBER(MATCH(LEFT(C1585,FIND(" ",C1585&amp;" ")-1),'Look Up Values'!$AE$2:$AE$2000,0)))),"","EWC error")),"")</f>
        <v/>
      </c>
      <c r="P1585" s="242" t="str" cm="1">
        <f t="array" ref="P1585">IF(AND(I1585&lt;&gt;0,I1585&lt;&gt;""),IF(D1585="","",IF(ISNUMBER(MATCH(SUBSTITUTE(D1585," ",""),SUBSTITUTE('Look Up Values'!$S$2:$S$120," ",""),0)),"","D&amp;R error")),"")</f>
        <v/>
      </c>
      <c r="Q1585" s="242" t="str" cm="1">
        <f t="array" ref="Q1585">IF(AND(I1585&lt;&gt;0,I1585&lt;&gt;""),IF(G1585="","",IF(ISNUMBER(MATCH(SUBSTITUTE(G1585," ",""),SUBSTITUTE('Look Up Values'!$I$2:$I$10," ",""),0)),"","State error")),"")</f>
        <v/>
      </c>
      <c r="R1585" s="260" t="str">
        <f t="shared" si="49"/>
        <v/>
      </c>
    </row>
    <row r="1586" spans="1:18" ht="15.75">
      <c r="A1586" s="250">
        <v>1579</v>
      </c>
      <c r="B1586" s="198"/>
      <c r="C1586" s="25"/>
      <c r="D1586" s="25"/>
      <c r="E1586" s="25"/>
      <c r="F1586" s="25"/>
      <c r="G1586" s="26"/>
      <c r="H1586" s="27"/>
      <c r="I1586" s="28"/>
      <c r="J1586" s="430"/>
      <c r="K1586" s="48"/>
      <c r="L1586" s="457" t="str">
        <f t="shared" si="48"/>
        <v/>
      </c>
      <c r="M1586" s="245" cm="1">
        <f t="array" ref="M1586">SUMPRODUCT(--(N1586:Q1586&lt;&gt;"")) + IF(TRIM(R1586)="",0,LEN(R1586)-LEN(SUBSTITUTE(R1586,",",""))+1)</f>
        <v>0</v>
      </c>
      <c r="N1586" s="242" t="str">
        <f>IF(AND(I1586&lt;&gt;0,I1586&lt;&gt;""),IF(TRIM(SUBSTITUTE(B1586,CHAR(160),""))="","",IF(ISNUMBER(MATCH(TRIM(SUBSTITUTE(B1586,CHAR(160),"")),'Look Up Values'!$B$2:$B$500,0)),"","Origin error")),"")</f>
        <v/>
      </c>
      <c r="O1586" s="242" t="str">
        <f>IF(AND(I1586&lt;&gt;0,I1586&lt;&gt;""),IF(C1586="","",IF(AND(ISNUMBER(--LEFT(C1586,FIND(" ",C1586&amp;" ")-1)),OR(LEN(LEFT(C1586,FIND(" ",C1586&amp;" ")-1))=6,LEN(LEFT(C1586,FIND(" ",C1586&amp;" ")-1))=7),OR(ISNUMBER(MATCH(LEFT(C1586,FIND(" ",C1586&amp;" ")-1),'Look Up Values'!$G$2:$G$1000,0)),ISNUMBER(MATCH(LEFT(C1586,FIND(" ",C1586&amp;" ")-1),'Look Up Values'!$AE$2:$AE$2000,0)))),"","EWC error")),"")</f>
        <v/>
      </c>
      <c r="P1586" s="242" t="str" cm="1">
        <f t="array" ref="P1586">IF(AND(I1586&lt;&gt;0,I1586&lt;&gt;""),IF(D1586="","",IF(ISNUMBER(MATCH(SUBSTITUTE(D1586," ",""),SUBSTITUTE('Look Up Values'!$S$2:$S$120," ",""),0)),"","D&amp;R error")),"")</f>
        <v/>
      </c>
      <c r="Q1586" s="242" t="str" cm="1">
        <f t="array" ref="Q1586">IF(AND(I1586&lt;&gt;0,I1586&lt;&gt;""),IF(G1586="","",IF(ISNUMBER(MATCH(SUBSTITUTE(G1586," ",""),SUBSTITUTE('Look Up Values'!$I$2:$I$10," ",""),0)),"","State error")),"")</f>
        <v/>
      </c>
      <c r="R1586" s="260" t="str">
        <f t="shared" si="49"/>
        <v/>
      </c>
    </row>
    <row r="1587" spans="1:18" ht="15.75">
      <c r="A1587" s="250">
        <v>1580</v>
      </c>
      <c r="B1587" s="198"/>
      <c r="C1587" s="25"/>
      <c r="D1587" s="25"/>
      <c r="E1587" s="25"/>
      <c r="F1587" s="25"/>
      <c r="G1587" s="26"/>
      <c r="H1587" s="27"/>
      <c r="I1587" s="28"/>
      <c r="J1587" s="430"/>
      <c r="K1587" s="48"/>
      <c r="L1587" s="457" t="str">
        <f t="shared" si="48"/>
        <v/>
      </c>
      <c r="M1587" s="245" cm="1">
        <f t="array" ref="M1587">SUMPRODUCT(--(N1587:Q1587&lt;&gt;"")) + IF(TRIM(R1587)="",0,LEN(R1587)-LEN(SUBSTITUTE(R1587,",",""))+1)</f>
        <v>0</v>
      </c>
      <c r="N1587" s="242" t="str">
        <f>IF(AND(I1587&lt;&gt;0,I1587&lt;&gt;""),IF(TRIM(SUBSTITUTE(B1587,CHAR(160),""))="","",IF(ISNUMBER(MATCH(TRIM(SUBSTITUTE(B1587,CHAR(160),"")),'Look Up Values'!$B$2:$B$500,0)),"","Origin error")),"")</f>
        <v/>
      </c>
      <c r="O1587" s="242" t="str">
        <f>IF(AND(I1587&lt;&gt;0,I1587&lt;&gt;""),IF(C1587="","",IF(AND(ISNUMBER(--LEFT(C1587,FIND(" ",C1587&amp;" ")-1)),OR(LEN(LEFT(C1587,FIND(" ",C1587&amp;" ")-1))=6,LEN(LEFT(C1587,FIND(" ",C1587&amp;" ")-1))=7),OR(ISNUMBER(MATCH(LEFT(C1587,FIND(" ",C1587&amp;" ")-1),'Look Up Values'!$G$2:$G$1000,0)),ISNUMBER(MATCH(LEFT(C1587,FIND(" ",C1587&amp;" ")-1),'Look Up Values'!$AE$2:$AE$2000,0)))),"","EWC error")),"")</f>
        <v/>
      </c>
      <c r="P1587" s="242" t="str" cm="1">
        <f t="array" ref="P1587">IF(AND(I1587&lt;&gt;0,I1587&lt;&gt;""),IF(D1587="","",IF(ISNUMBER(MATCH(SUBSTITUTE(D1587," ",""),SUBSTITUTE('Look Up Values'!$S$2:$S$120," ",""),0)),"","D&amp;R error")),"")</f>
        <v/>
      </c>
      <c r="Q1587" s="242" t="str" cm="1">
        <f t="array" ref="Q1587">IF(AND(I1587&lt;&gt;0,I1587&lt;&gt;""),IF(G1587="","",IF(ISNUMBER(MATCH(SUBSTITUTE(G1587," ",""),SUBSTITUTE('Look Up Values'!$I$2:$I$10," ",""),0)),"","State error")),"")</f>
        <v/>
      </c>
      <c r="R1587" s="260" t="str">
        <f t="shared" si="49"/>
        <v/>
      </c>
    </row>
    <row r="1588" spans="1:18" ht="15.75">
      <c r="A1588" s="250">
        <v>1581</v>
      </c>
      <c r="B1588" s="198"/>
      <c r="C1588" s="25"/>
      <c r="D1588" s="25"/>
      <c r="E1588" s="25"/>
      <c r="F1588" s="25"/>
      <c r="G1588" s="26"/>
      <c r="H1588" s="27"/>
      <c r="I1588" s="28"/>
      <c r="J1588" s="430"/>
      <c r="K1588" s="48"/>
      <c r="L1588" s="457" t="str">
        <f t="shared" si="48"/>
        <v/>
      </c>
      <c r="M1588" s="245" cm="1">
        <f t="array" ref="M1588">SUMPRODUCT(--(N1588:Q1588&lt;&gt;"")) + IF(TRIM(R1588)="",0,LEN(R1588)-LEN(SUBSTITUTE(R1588,",",""))+1)</f>
        <v>0</v>
      </c>
      <c r="N1588" s="242" t="str">
        <f>IF(AND(I1588&lt;&gt;0,I1588&lt;&gt;""),IF(TRIM(SUBSTITUTE(B1588,CHAR(160),""))="","",IF(ISNUMBER(MATCH(TRIM(SUBSTITUTE(B1588,CHAR(160),"")),'Look Up Values'!$B$2:$B$500,0)),"","Origin error")),"")</f>
        <v/>
      </c>
      <c r="O1588" s="242" t="str">
        <f>IF(AND(I1588&lt;&gt;0,I1588&lt;&gt;""),IF(C1588="","",IF(AND(ISNUMBER(--LEFT(C1588,FIND(" ",C1588&amp;" ")-1)),OR(LEN(LEFT(C1588,FIND(" ",C1588&amp;" ")-1))=6,LEN(LEFT(C1588,FIND(" ",C1588&amp;" ")-1))=7),OR(ISNUMBER(MATCH(LEFT(C1588,FIND(" ",C1588&amp;" ")-1),'Look Up Values'!$G$2:$G$1000,0)),ISNUMBER(MATCH(LEFT(C1588,FIND(" ",C1588&amp;" ")-1),'Look Up Values'!$AE$2:$AE$2000,0)))),"","EWC error")),"")</f>
        <v/>
      </c>
      <c r="P1588" s="242" t="str" cm="1">
        <f t="array" ref="P1588">IF(AND(I1588&lt;&gt;0,I1588&lt;&gt;""),IF(D1588="","",IF(ISNUMBER(MATCH(SUBSTITUTE(D1588," ",""),SUBSTITUTE('Look Up Values'!$S$2:$S$120," ",""),0)),"","D&amp;R error")),"")</f>
        <v/>
      </c>
      <c r="Q1588" s="242" t="str" cm="1">
        <f t="array" ref="Q1588">IF(AND(I1588&lt;&gt;0,I1588&lt;&gt;""),IF(G1588="","",IF(ISNUMBER(MATCH(SUBSTITUTE(G1588," ",""),SUBSTITUTE('Look Up Values'!$I$2:$I$10," ",""),0)),"","State error")),"")</f>
        <v/>
      </c>
      <c r="R1588" s="260" t="str">
        <f t="shared" si="49"/>
        <v/>
      </c>
    </row>
    <row r="1589" spans="1:18" ht="15.75">
      <c r="A1589" s="250">
        <v>1582</v>
      </c>
      <c r="B1589" s="198"/>
      <c r="C1589" s="25"/>
      <c r="D1589" s="25"/>
      <c r="E1589" s="25"/>
      <c r="F1589" s="25"/>
      <c r="G1589" s="26"/>
      <c r="H1589" s="27"/>
      <c r="I1589" s="28"/>
      <c r="J1589" s="430"/>
      <c r="K1589" s="48"/>
      <c r="L1589" s="457" t="str">
        <f t="shared" si="48"/>
        <v/>
      </c>
      <c r="M1589" s="245" cm="1">
        <f t="array" ref="M1589">SUMPRODUCT(--(N1589:Q1589&lt;&gt;"")) + IF(TRIM(R1589)="",0,LEN(R1589)-LEN(SUBSTITUTE(R1589,",",""))+1)</f>
        <v>0</v>
      </c>
      <c r="N1589" s="242" t="str">
        <f>IF(AND(I1589&lt;&gt;0,I1589&lt;&gt;""),IF(TRIM(SUBSTITUTE(B1589,CHAR(160),""))="","",IF(ISNUMBER(MATCH(TRIM(SUBSTITUTE(B1589,CHAR(160),"")),'Look Up Values'!$B$2:$B$500,0)),"","Origin error")),"")</f>
        <v/>
      </c>
      <c r="O1589" s="242" t="str">
        <f>IF(AND(I1589&lt;&gt;0,I1589&lt;&gt;""),IF(C1589="","",IF(AND(ISNUMBER(--LEFT(C1589,FIND(" ",C1589&amp;" ")-1)),OR(LEN(LEFT(C1589,FIND(" ",C1589&amp;" ")-1))=6,LEN(LEFT(C1589,FIND(" ",C1589&amp;" ")-1))=7),OR(ISNUMBER(MATCH(LEFT(C1589,FIND(" ",C1589&amp;" ")-1),'Look Up Values'!$G$2:$G$1000,0)),ISNUMBER(MATCH(LEFT(C1589,FIND(" ",C1589&amp;" ")-1),'Look Up Values'!$AE$2:$AE$2000,0)))),"","EWC error")),"")</f>
        <v/>
      </c>
      <c r="P1589" s="242" t="str" cm="1">
        <f t="array" ref="P1589">IF(AND(I1589&lt;&gt;0,I1589&lt;&gt;""),IF(D1589="","",IF(ISNUMBER(MATCH(SUBSTITUTE(D1589," ",""),SUBSTITUTE('Look Up Values'!$S$2:$S$120," ",""),0)),"","D&amp;R error")),"")</f>
        <v/>
      </c>
      <c r="Q1589" s="242" t="str" cm="1">
        <f t="array" ref="Q1589">IF(AND(I1589&lt;&gt;0,I1589&lt;&gt;""),IF(G1589="","",IF(ISNUMBER(MATCH(SUBSTITUTE(G1589," ",""),SUBSTITUTE('Look Up Values'!$I$2:$I$10," ",""),0)),"","State error")),"")</f>
        <v/>
      </c>
      <c r="R1589" s="260" t="str">
        <f t="shared" si="49"/>
        <v/>
      </c>
    </row>
    <row r="1590" spans="1:18" ht="15.75">
      <c r="A1590" s="250">
        <v>1583</v>
      </c>
      <c r="B1590" s="198"/>
      <c r="C1590" s="25"/>
      <c r="D1590" s="25"/>
      <c r="E1590" s="25"/>
      <c r="F1590" s="25"/>
      <c r="G1590" s="26"/>
      <c r="H1590" s="27"/>
      <c r="I1590" s="28"/>
      <c r="J1590" s="430"/>
      <c r="K1590" s="48"/>
      <c r="L1590" s="457" t="str">
        <f t="shared" si="48"/>
        <v/>
      </c>
      <c r="M1590" s="245" cm="1">
        <f t="array" ref="M1590">SUMPRODUCT(--(N1590:Q1590&lt;&gt;"")) + IF(TRIM(R1590)="",0,LEN(R1590)-LEN(SUBSTITUTE(R1590,",",""))+1)</f>
        <v>0</v>
      </c>
      <c r="N1590" s="242" t="str">
        <f>IF(AND(I1590&lt;&gt;0,I1590&lt;&gt;""),IF(TRIM(SUBSTITUTE(B1590,CHAR(160),""))="","",IF(ISNUMBER(MATCH(TRIM(SUBSTITUTE(B1590,CHAR(160),"")),'Look Up Values'!$B$2:$B$500,0)),"","Origin error")),"")</f>
        <v/>
      </c>
      <c r="O1590" s="242" t="str">
        <f>IF(AND(I1590&lt;&gt;0,I1590&lt;&gt;""),IF(C1590="","",IF(AND(ISNUMBER(--LEFT(C1590,FIND(" ",C1590&amp;" ")-1)),OR(LEN(LEFT(C1590,FIND(" ",C1590&amp;" ")-1))=6,LEN(LEFT(C1590,FIND(" ",C1590&amp;" ")-1))=7),OR(ISNUMBER(MATCH(LEFT(C1590,FIND(" ",C1590&amp;" ")-1),'Look Up Values'!$G$2:$G$1000,0)),ISNUMBER(MATCH(LEFT(C1590,FIND(" ",C1590&amp;" ")-1),'Look Up Values'!$AE$2:$AE$2000,0)))),"","EWC error")),"")</f>
        <v/>
      </c>
      <c r="P1590" s="242" t="str" cm="1">
        <f t="array" ref="P1590">IF(AND(I1590&lt;&gt;0,I1590&lt;&gt;""),IF(D1590="","",IF(ISNUMBER(MATCH(SUBSTITUTE(D1590," ",""),SUBSTITUTE('Look Up Values'!$S$2:$S$120," ",""),0)),"","D&amp;R error")),"")</f>
        <v/>
      </c>
      <c r="Q1590" s="242" t="str" cm="1">
        <f t="array" ref="Q1590">IF(AND(I1590&lt;&gt;0,I1590&lt;&gt;""),IF(G1590="","",IF(ISNUMBER(MATCH(SUBSTITUTE(G1590," ",""),SUBSTITUTE('Look Up Values'!$I$2:$I$10," ",""),0)),"","State error")),"")</f>
        <v/>
      </c>
      <c r="R1590" s="260" t="str">
        <f t="shared" si="49"/>
        <v/>
      </c>
    </row>
    <row r="1591" spans="1:18" ht="15.75">
      <c r="A1591" s="250">
        <v>1584</v>
      </c>
      <c r="B1591" s="198"/>
      <c r="C1591" s="25"/>
      <c r="D1591" s="25"/>
      <c r="E1591" s="25"/>
      <c r="F1591" s="25"/>
      <c r="G1591" s="26"/>
      <c r="H1591" s="27"/>
      <c r="I1591" s="28"/>
      <c r="J1591" s="430"/>
      <c r="K1591" s="48"/>
      <c r="L1591" s="457" t="str">
        <f t="shared" si="48"/>
        <v/>
      </c>
      <c r="M1591" s="245" cm="1">
        <f t="array" ref="M1591">SUMPRODUCT(--(N1591:Q1591&lt;&gt;"")) + IF(TRIM(R1591)="",0,LEN(R1591)-LEN(SUBSTITUTE(R1591,",",""))+1)</f>
        <v>0</v>
      </c>
      <c r="N1591" s="242" t="str">
        <f>IF(AND(I1591&lt;&gt;0,I1591&lt;&gt;""),IF(TRIM(SUBSTITUTE(B1591,CHAR(160),""))="","",IF(ISNUMBER(MATCH(TRIM(SUBSTITUTE(B1591,CHAR(160),"")),'Look Up Values'!$B$2:$B$500,0)),"","Origin error")),"")</f>
        <v/>
      </c>
      <c r="O1591" s="242" t="str">
        <f>IF(AND(I1591&lt;&gt;0,I1591&lt;&gt;""),IF(C1591="","",IF(AND(ISNUMBER(--LEFT(C1591,FIND(" ",C1591&amp;" ")-1)),OR(LEN(LEFT(C1591,FIND(" ",C1591&amp;" ")-1))=6,LEN(LEFT(C1591,FIND(" ",C1591&amp;" ")-1))=7),OR(ISNUMBER(MATCH(LEFT(C1591,FIND(" ",C1591&amp;" ")-1),'Look Up Values'!$G$2:$G$1000,0)),ISNUMBER(MATCH(LEFT(C1591,FIND(" ",C1591&amp;" ")-1),'Look Up Values'!$AE$2:$AE$2000,0)))),"","EWC error")),"")</f>
        <v/>
      </c>
      <c r="P1591" s="242" t="str" cm="1">
        <f t="array" ref="P1591">IF(AND(I1591&lt;&gt;0,I1591&lt;&gt;""),IF(D1591="","",IF(ISNUMBER(MATCH(SUBSTITUTE(D1591," ",""),SUBSTITUTE('Look Up Values'!$S$2:$S$120," ",""),0)),"","D&amp;R error")),"")</f>
        <v/>
      </c>
      <c r="Q1591" s="242" t="str" cm="1">
        <f t="array" ref="Q1591">IF(AND(I1591&lt;&gt;0,I1591&lt;&gt;""),IF(G1591="","",IF(ISNUMBER(MATCH(SUBSTITUTE(G1591," ",""),SUBSTITUTE('Look Up Values'!$I$2:$I$10," ",""),0)),"","State error")),"")</f>
        <v/>
      </c>
      <c r="R1591" s="260" t="str">
        <f t="shared" si="49"/>
        <v/>
      </c>
    </row>
    <row r="1592" spans="1:18" ht="15.75">
      <c r="A1592" s="250">
        <v>1585</v>
      </c>
      <c r="B1592" s="198"/>
      <c r="C1592" s="25"/>
      <c r="D1592" s="25"/>
      <c r="E1592" s="25"/>
      <c r="F1592" s="25"/>
      <c r="G1592" s="26"/>
      <c r="H1592" s="27"/>
      <c r="I1592" s="28"/>
      <c r="J1592" s="430"/>
      <c r="K1592" s="48"/>
      <c r="L1592" s="457" t="str">
        <f t="shared" si="48"/>
        <v/>
      </c>
      <c r="M1592" s="245" cm="1">
        <f t="array" ref="M1592">SUMPRODUCT(--(N1592:Q1592&lt;&gt;"")) + IF(TRIM(R1592)="",0,LEN(R1592)-LEN(SUBSTITUTE(R1592,",",""))+1)</f>
        <v>0</v>
      </c>
      <c r="N1592" s="242" t="str">
        <f>IF(AND(I1592&lt;&gt;0,I1592&lt;&gt;""),IF(TRIM(SUBSTITUTE(B1592,CHAR(160),""))="","",IF(ISNUMBER(MATCH(TRIM(SUBSTITUTE(B1592,CHAR(160),"")),'Look Up Values'!$B$2:$B$500,0)),"","Origin error")),"")</f>
        <v/>
      </c>
      <c r="O1592" s="242" t="str">
        <f>IF(AND(I1592&lt;&gt;0,I1592&lt;&gt;""),IF(C1592="","",IF(AND(ISNUMBER(--LEFT(C1592,FIND(" ",C1592&amp;" ")-1)),OR(LEN(LEFT(C1592,FIND(" ",C1592&amp;" ")-1))=6,LEN(LEFT(C1592,FIND(" ",C1592&amp;" ")-1))=7),OR(ISNUMBER(MATCH(LEFT(C1592,FIND(" ",C1592&amp;" ")-1),'Look Up Values'!$G$2:$G$1000,0)),ISNUMBER(MATCH(LEFT(C1592,FIND(" ",C1592&amp;" ")-1),'Look Up Values'!$AE$2:$AE$2000,0)))),"","EWC error")),"")</f>
        <v/>
      </c>
      <c r="P1592" s="242" t="str" cm="1">
        <f t="array" ref="P1592">IF(AND(I1592&lt;&gt;0,I1592&lt;&gt;""),IF(D1592="","",IF(ISNUMBER(MATCH(SUBSTITUTE(D1592," ",""),SUBSTITUTE('Look Up Values'!$S$2:$S$120," ",""),0)),"","D&amp;R error")),"")</f>
        <v/>
      </c>
      <c r="Q1592" s="242" t="str" cm="1">
        <f t="array" ref="Q1592">IF(AND(I1592&lt;&gt;0,I1592&lt;&gt;""),IF(G1592="","",IF(ISNUMBER(MATCH(SUBSTITUTE(G1592," ",""),SUBSTITUTE('Look Up Values'!$I$2:$I$10," ",""),0)),"","State error")),"")</f>
        <v/>
      </c>
      <c r="R1592" s="260" t="str">
        <f t="shared" si="49"/>
        <v/>
      </c>
    </row>
    <row r="1593" spans="1:18" ht="15.75">
      <c r="A1593" s="250">
        <v>1586</v>
      </c>
      <c r="B1593" s="198"/>
      <c r="C1593" s="25"/>
      <c r="D1593" s="25"/>
      <c r="E1593" s="25"/>
      <c r="F1593" s="25"/>
      <c r="G1593" s="26"/>
      <c r="H1593" s="27"/>
      <c r="I1593" s="28"/>
      <c r="J1593" s="430"/>
      <c r="K1593" s="48"/>
      <c r="L1593" s="457" t="str">
        <f t="shared" si="48"/>
        <v/>
      </c>
      <c r="M1593" s="245" cm="1">
        <f t="array" ref="M1593">SUMPRODUCT(--(N1593:Q1593&lt;&gt;"")) + IF(TRIM(R1593)="",0,LEN(R1593)-LEN(SUBSTITUTE(R1593,",",""))+1)</f>
        <v>0</v>
      </c>
      <c r="N1593" s="242" t="str">
        <f>IF(AND(I1593&lt;&gt;0,I1593&lt;&gt;""),IF(TRIM(SUBSTITUTE(B1593,CHAR(160),""))="","",IF(ISNUMBER(MATCH(TRIM(SUBSTITUTE(B1593,CHAR(160),"")),'Look Up Values'!$B$2:$B$500,0)),"","Origin error")),"")</f>
        <v/>
      </c>
      <c r="O1593" s="242" t="str">
        <f>IF(AND(I1593&lt;&gt;0,I1593&lt;&gt;""),IF(C1593="","",IF(AND(ISNUMBER(--LEFT(C1593,FIND(" ",C1593&amp;" ")-1)),OR(LEN(LEFT(C1593,FIND(" ",C1593&amp;" ")-1))=6,LEN(LEFT(C1593,FIND(" ",C1593&amp;" ")-1))=7),OR(ISNUMBER(MATCH(LEFT(C1593,FIND(" ",C1593&amp;" ")-1),'Look Up Values'!$G$2:$G$1000,0)),ISNUMBER(MATCH(LEFT(C1593,FIND(" ",C1593&amp;" ")-1),'Look Up Values'!$AE$2:$AE$2000,0)))),"","EWC error")),"")</f>
        <v/>
      </c>
      <c r="P1593" s="242" t="str" cm="1">
        <f t="array" ref="P1593">IF(AND(I1593&lt;&gt;0,I1593&lt;&gt;""),IF(D1593="","",IF(ISNUMBER(MATCH(SUBSTITUTE(D1593," ",""),SUBSTITUTE('Look Up Values'!$S$2:$S$120," ",""),0)),"","D&amp;R error")),"")</f>
        <v/>
      </c>
      <c r="Q1593" s="242" t="str" cm="1">
        <f t="array" ref="Q1593">IF(AND(I1593&lt;&gt;0,I1593&lt;&gt;""),IF(G1593="","",IF(ISNUMBER(MATCH(SUBSTITUTE(G1593," ",""),SUBSTITUTE('Look Up Values'!$I$2:$I$10," ",""),0)),"","State error")),"")</f>
        <v/>
      </c>
      <c r="R1593" s="260" t="str">
        <f t="shared" si="49"/>
        <v/>
      </c>
    </row>
    <row r="1594" spans="1:18" ht="15.75">
      <c r="A1594" s="250">
        <v>1587</v>
      </c>
      <c r="B1594" s="198"/>
      <c r="C1594" s="25"/>
      <c r="D1594" s="25"/>
      <c r="E1594" s="25"/>
      <c r="F1594" s="25"/>
      <c r="G1594" s="26"/>
      <c r="H1594" s="27"/>
      <c r="I1594" s="28"/>
      <c r="J1594" s="430"/>
      <c r="K1594" s="48"/>
      <c r="L1594" s="457" t="str">
        <f t="shared" si="48"/>
        <v/>
      </c>
      <c r="M1594" s="245" cm="1">
        <f t="array" ref="M1594">SUMPRODUCT(--(N1594:Q1594&lt;&gt;"")) + IF(TRIM(R1594)="",0,LEN(R1594)-LEN(SUBSTITUTE(R1594,",",""))+1)</f>
        <v>0</v>
      </c>
      <c r="N1594" s="242" t="str">
        <f>IF(AND(I1594&lt;&gt;0,I1594&lt;&gt;""),IF(TRIM(SUBSTITUTE(B1594,CHAR(160),""))="","",IF(ISNUMBER(MATCH(TRIM(SUBSTITUTE(B1594,CHAR(160),"")),'Look Up Values'!$B$2:$B$500,0)),"","Origin error")),"")</f>
        <v/>
      </c>
      <c r="O1594" s="242" t="str">
        <f>IF(AND(I1594&lt;&gt;0,I1594&lt;&gt;""),IF(C1594="","",IF(AND(ISNUMBER(--LEFT(C1594,FIND(" ",C1594&amp;" ")-1)),OR(LEN(LEFT(C1594,FIND(" ",C1594&amp;" ")-1))=6,LEN(LEFT(C1594,FIND(" ",C1594&amp;" ")-1))=7),OR(ISNUMBER(MATCH(LEFT(C1594,FIND(" ",C1594&amp;" ")-1),'Look Up Values'!$G$2:$G$1000,0)),ISNUMBER(MATCH(LEFT(C1594,FIND(" ",C1594&amp;" ")-1),'Look Up Values'!$AE$2:$AE$2000,0)))),"","EWC error")),"")</f>
        <v/>
      </c>
      <c r="P1594" s="242" t="str" cm="1">
        <f t="array" ref="P1594">IF(AND(I1594&lt;&gt;0,I1594&lt;&gt;""),IF(D1594="","",IF(ISNUMBER(MATCH(SUBSTITUTE(D1594," ",""),SUBSTITUTE('Look Up Values'!$S$2:$S$120," ",""),0)),"","D&amp;R error")),"")</f>
        <v/>
      </c>
      <c r="Q1594" s="242" t="str" cm="1">
        <f t="array" ref="Q1594">IF(AND(I1594&lt;&gt;0,I1594&lt;&gt;""),IF(G1594="","",IF(ISNUMBER(MATCH(SUBSTITUTE(G1594," ",""),SUBSTITUTE('Look Up Values'!$I$2:$I$10," ",""),0)),"","State error")),"")</f>
        <v/>
      </c>
      <c r="R1594" s="260" t="str">
        <f t="shared" si="49"/>
        <v/>
      </c>
    </row>
    <row r="1595" spans="1:18" ht="15.75">
      <c r="A1595" s="250">
        <v>1588</v>
      </c>
      <c r="B1595" s="198"/>
      <c r="C1595" s="25"/>
      <c r="D1595" s="25"/>
      <c r="E1595" s="25"/>
      <c r="F1595" s="25"/>
      <c r="G1595" s="26"/>
      <c r="H1595" s="27"/>
      <c r="I1595" s="28"/>
      <c r="J1595" s="430"/>
      <c r="K1595" s="48"/>
      <c r="L1595" s="457" t="str">
        <f t="shared" si="48"/>
        <v/>
      </c>
      <c r="M1595" s="245" cm="1">
        <f t="array" ref="M1595">SUMPRODUCT(--(N1595:Q1595&lt;&gt;"")) + IF(TRIM(R1595)="",0,LEN(R1595)-LEN(SUBSTITUTE(R1595,",",""))+1)</f>
        <v>0</v>
      </c>
      <c r="N1595" s="242" t="str">
        <f>IF(AND(I1595&lt;&gt;0,I1595&lt;&gt;""),IF(TRIM(SUBSTITUTE(B1595,CHAR(160),""))="","",IF(ISNUMBER(MATCH(TRIM(SUBSTITUTE(B1595,CHAR(160),"")),'Look Up Values'!$B$2:$B$500,0)),"","Origin error")),"")</f>
        <v/>
      </c>
      <c r="O1595" s="242" t="str">
        <f>IF(AND(I1595&lt;&gt;0,I1595&lt;&gt;""),IF(C1595="","",IF(AND(ISNUMBER(--LEFT(C1595,FIND(" ",C1595&amp;" ")-1)),OR(LEN(LEFT(C1595,FIND(" ",C1595&amp;" ")-1))=6,LEN(LEFT(C1595,FIND(" ",C1595&amp;" ")-1))=7),OR(ISNUMBER(MATCH(LEFT(C1595,FIND(" ",C1595&amp;" ")-1),'Look Up Values'!$G$2:$G$1000,0)),ISNUMBER(MATCH(LEFT(C1595,FIND(" ",C1595&amp;" ")-1),'Look Up Values'!$AE$2:$AE$2000,0)))),"","EWC error")),"")</f>
        <v/>
      </c>
      <c r="P1595" s="242" t="str" cm="1">
        <f t="array" ref="P1595">IF(AND(I1595&lt;&gt;0,I1595&lt;&gt;""),IF(D1595="","",IF(ISNUMBER(MATCH(SUBSTITUTE(D1595," ",""),SUBSTITUTE('Look Up Values'!$S$2:$S$120," ",""),0)),"","D&amp;R error")),"")</f>
        <v/>
      </c>
      <c r="Q1595" s="242" t="str" cm="1">
        <f t="array" ref="Q1595">IF(AND(I1595&lt;&gt;0,I1595&lt;&gt;""),IF(G1595="","",IF(ISNUMBER(MATCH(SUBSTITUTE(G1595," ",""),SUBSTITUTE('Look Up Values'!$I$2:$I$10," ",""),0)),"","State error")),"")</f>
        <v/>
      </c>
      <c r="R1595" s="260" t="str">
        <f t="shared" si="49"/>
        <v/>
      </c>
    </row>
    <row r="1596" spans="1:18" ht="15.75">
      <c r="A1596" s="250">
        <v>1589</v>
      </c>
      <c r="B1596" s="198"/>
      <c r="C1596" s="25"/>
      <c r="D1596" s="25"/>
      <c r="E1596" s="25"/>
      <c r="F1596" s="25"/>
      <c r="G1596" s="26"/>
      <c r="H1596" s="27"/>
      <c r="I1596" s="28"/>
      <c r="J1596" s="430"/>
      <c r="K1596" s="48"/>
      <c r="L1596" s="457" t="str">
        <f t="shared" si="48"/>
        <v/>
      </c>
      <c r="M1596" s="245" cm="1">
        <f t="array" ref="M1596">SUMPRODUCT(--(N1596:Q1596&lt;&gt;"")) + IF(TRIM(R1596)="",0,LEN(R1596)-LEN(SUBSTITUTE(R1596,",",""))+1)</f>
        <v>0</v>
      </c>
      <c r="N1596" s="242" t="str">
        <f>IF(AND(I1596&lt;&gt;0,I1596&lt;&gt;""),IF(TRIM(SUBSTITUTE(B1596,CHAR(160),""))="","",IF(ISNUMBER(MATCH(TRIM(SUBSTITUTE(B1596,CHAR(160),"")),'Look Up Values'!$B$2:$B$500,0)),"","Origin error")),"")</f>
        <v/>
      </c>
      <c r="O1596" s="242" t="str">
        <f>IF(AND(I1596&lt;&gt;0,I1596&lt;&gt;""),IF(C1596="","",IF(AND(ISNUMBER(--LEFT(C1596,FIND(" ",C1596&amp;" ")-1)),OR(LEN(LEFT(C1596,FIND(" ",C1596&amp;" ")-1))=6,LEN(LEFT(C1596,FIND(" ",C1596&amp;" ")-1))=7),OR(ISNUMBER(MATCH(LEFT(C1596,FIND(" ",C1596&amp;" ")-1),'Look Up Values'!$G$2:$G$1000,0)),ISNUMBER(MATCH(LEFT(C1596,FIND(" ",C1596&amp;" ")-1),'Look Up Values'!$AE$2:$AE$2000,0)))),"","EWC error")),"")</f>
        <v/>
      </c>
      <c r="P1596" s="242" t="str" cm="1">
        <f t="array" ref="P1596">IF(AND(I1596&lt;&gt;0,I1596&lt;&gt;""),IF(D1596="","",IF(ISNUMBER(MATCH(SUBSTITUTE(D1596," ",""),SUBSTITUTE('Look Up Values'!$S$2:$S$120," ",""),0)),"","D&amp;R error")),"")</f>
        <v/>
      </c>
      <c r="Q1596" s="242" t="str" cm="1">
        <f t="array" ref="Q1596">IF(AND(I1596&lt;&gt;0,I1596&lt;&gt;""),IF(G1596="","",IF(ISNUMBER(MATCH(SUBSTITUTE(G1596," ",""),SUBSTITUTE('Look Up Values'!$I$2:$I$10," ",""),0)),"","State error")),"")</f>
        <v/>
      </c>
      <c r="R1596" s="260" t="str">
        <f t="shared" si="49"/>
        <v/>
      </c>
    </row>
    <row r="1597" spans="1:18" ht="15.75">
      <c r="A1597" s="250">
        <v>1590</v>
      </c>
      <c r="B1597" s="198"/>
      <c r="C1597" s="25"/>
      <c r="D1597" s="25"/>
      <c r="E1597" s="25"/>
      <c r="F1597" s="25"/>
      <c r="G1597" s="26"/>
      <c r="H1597" s="27"/>
      <c r="I1597" s="28"/>
      <c r="J1597" s="430"/>
      <c r="K1597" s="48"/>
      <c r="L1597" s="457" t="str">
        <f t="shared" si="48"/>
        <v/>
      </c>
      <c r="M1597" s="245" cm="1">
        <f t="array" ref="M1597">SUMPRODUCT(--(N1597:Q1597&lt;&gt;"")) + IF(TRIM(R1597)="",0,LEN(R1597)-LEN(SUBSTITUTE(R1597,",",""))+1)</f>
        <v>0</v>
      </c>
      <c r="N1597" s="242" t="str">
        <f>IF(AND(I1597&lt;&gt;0,I1597&lt;&gt;""),IF(TRIM(SUBSTITUTE(B1597,CHAR(160),""))="","",IF(ISNUMBER(MATCH(TRIM(SUBSTITUTE(B1597,CHAR(160),"")),'Look Up Values'!$B$2:$B$500,0)),"","Origin error")),"")</f>
        <v/>
      </c>
      <c r="O1597" s="242" t="str">
        <f>IF(AND(I1597&lt;&gt;0,I1597&lt;&gt;""),IF(C1597="","",IF(AND(ISNUMBER(--LEFT(C1597,FIND(" ",C1597&amp;" ")-1)),OR(LEN(LEFT(C1597,FIND(" ",C1597&amp;" ")-1))=6,LEN(LEFT(C1597,FIND(" ",C1597&amp;" ")-1))=7),OR(ISNUMBER(MATCH(LEFT(C1597,FIND(" ",C1597&amp;" ")-1),'Look Up Values'!$G$2:$G$1000,0)),ISNUMBER(MATCH(LEFT(C1597,FIND(" ",C1597&amp;" ")-1),'Look Up Values'!$AE$2:$AE$2000,0)))),"","EWC error")),"")</f>
        <v/>
      </c>
      <c r="P1597" s="242" t="str" cm="1">
        <f t="array" ref="P1597">IF(AND(I1597&lt;&gt;0,I1597&lt;&gt;""),IF(D1597="","",IF(ISNUMBER(MATCH(SUBSTITUTE(D1597," ",""),SUBSTITUTE('Look Up Values'!$S$2:$S$120," ",""),0)),"","D&amp;R error")),"")</f>
        <v/>
      </c>
      <c r="Q1597" s="242" t="str" cm="1">
        <f t="array" ref="Q1597">IF(AND(I1597&lt;&gt;0,I1597&lt;&gt;""),IF(G1597="","",IF(ISNUMBER(MATCH(SUBSTITUTE(G1597," ",""),SUBSTITUTE('Look Up Values'!$I$2:$I$10," ",""),0)),"","State error")),"")</f>
        <v/>
      </c>
      <c r="R1597" s="260" t="str">
        <f t="shared" si="49"/>
        <v/>
      </c>
    </row>
    <row r="1598" spans="1:18" ht="15.75">
      <c r="A1598" s="250">
        <v>1591</v>
      </c>
      <c r="B1598" s="198"/>
      <c r="C1598" s="25"/>
      <c r="D1598" s="25"/>
      <c r="E1598" s="25"/>
      <c r="F1598" s="25"/>
      <c r="G1598" s="26"/>
      <c r="H1598" s="27"/>
      <c r="I1598" s="28"/>
      <c r="J1598" s="430"/>
      <c r="K1598" s="48"/>
      <c r="L1598" s="457" t="str">
        <f t="shared" si="48"/>
        <v/>
      </c>
      <c r="M1598" s="245" cm="1">
        <f t="array" ref="M1598">SUMPRODUCT(--(N1598:Q1598&lt;&gt;"")) + IF(TRIM(R1598)="",0,LEN(R1598)-LEN(SUBSTITUTE(R1598,",",""))+1)</f>
        <v>0</v>
      </c>
      <c r="N1598" s="242" t="str">
        <f>IF(AND(I1598&lt;&gt;0,I1598&lt;&gt;""),IF(TRIM(SUBSTITUTE(B1598,CHAR(160),""))="","",IF(ISNUMBER(MATCH(TRIM(SUBSTITUTE(B1598,CHAR(160),"")),'Look Up Values'!$B$2:$B$500,0)),"","Origin error")),"")</f>
        <v/>
      </c>
      <c r="O1598" s="242" t="str">
        <f>IF(AND(I1598&lt;&gt;0,I1598&lt;&gt;""),IF(C1598="","",IF(AND(ISNUMBER(--LEFT(C1598,FIND(" ",C1598&amp;" ")-1)),OR(LEN(LEFT(C1598,FIND(" ",C1598&amp;" ")-1))=6,LEN(LEFT(C1598,FIND(" ",C1598&amp;" ")-1))=7),OR(ISNUMBER(MATCH(LEFT(C1598,FIND(" ",C1598&amp;" ")-1),'Look Up Values'!$G$2:$G$1000,0)),ISNUMBER(MATCH(LEFT(C1598,FIND(" ",C1598&amp;" ")-1),'Look Up Values'!$AE$2:$AE$2000,0)))),"","EWC error")),"")</f>
        <v/>
      </c>
      <c r="P1598" s="242" t="str" cm="1">
        <f t="array" ref="P1598">IF(AND(I1598&lt;&gt;0,I1598&lt;&gt;""),IF(D1598="","",IF(ISNUMBER(MATCH(SUBSTITUTE(D1598," ",""),SUBSTITUTE('Look Up Values'!$S$2:$S$120," ",""),0)),"","D&amp;R error")),"")</f>
        <v/>
      </c>
      <c r="Q1598" s="242" t="str" cm="1">
        <f t="array" ref="Q1598">IF(AND(I1598&lt;&gt;0,I1598&lt;&gt;""),IF(G1598="","",IF(ISNUMBER(MATCH(SUBSTITUTE(G1598," ",""),SUBSTITUTE('Look Up Values'!$I$2:$I$10," ",""),0)),"","State error")),"")</f>
        <v/>
      </c>
      <c r="R1598" s="260" t="str">
        <f t="shared" si="49"/>
        <v/>
      </c>
    </row>
    <row r="1599" spans="1:18" ht="15.75">
      <c r="A1599" s="250">
        <v>1592</v>
      </c>
      <c r="B1599" s="198"/>
      <c r="C1599" s="25"/>
      <c r="D1599" s="25"/>
      <c r="E1599" s="25"/>
      <c r="F1599" s="25"/>
      <c r="G1599" s="26"/>
      <c r="H1599" s="27"/>
      <c r="I1599" s="28"/>
      <c r="J1599" s="430"/>
      <c r="K1599" s="48"/>
      <c r="L1599" s="457" t="str">
        <f t="shared" si="48"/>
        <v/>
      </c>
      <c r="M1599" s="245" cm="1">
        <f t="array" ref="M1599">SUMPRODUCT(--(N1599:Q1599&lt;&gt;"")) + IF(TRIM(R1599)="",0,LEN(R1599)-LEN(SUBSTITUTE(R1599,",",""))+1)</f>
        <v>0</v>
      </c>
      <c r="N1599" s="242" t="str">
        <f>IF(AND(I1599&lt;&gt;0,I1599&lt;&gt;""),IF(TRIM(SUBSTITUTE(B1599,CHAR(160),""))="","",IF(ISNUMBER(MATCH(TRIM(SUBSTITUTE(B1599,CHAR(160),"")),'Look Up Values'!$B$2:$B$500,0)),"","Origin error")),"")</f>
        <v/>
      </c>
      <c r="O1599" s="242" t="str">
        <f>IF(AND(I1599&lt;&gt;0,I1599&lt;&gt;""),IF(C1599="","",IF(AND(ISNUMBER(--LEFT(C1599,FIND(" ",C1599&amp;" ")-1)),OR(LEN(LEFT(C1599,FIND(" ",C1599&amp;" ")-1))=6,LEN(LEFT(C1599,FIND(" ",C1599&amp;" ")-1))=7),OR(ISNUMBER(MATCH(LEFT(C1599,FIND(" ",C1599&amp;" ")-1),'Look Up Values'!$G$2:$G$1000,0)),ISNUMBER(MATCH(LEFT(C1599,FIND(" ",C1599&amp;" ")-1),'Look Up Values'!$AE$2:$AE$2000,0)))),"","EWC error")),"")</f>
        <v/>
      </c>
      <c r="P1599" s="242" t="str" cm="1">
        <f t="array" ref="P1599">IF(AND(I1599&lt;&gt;0,I1599&lt;&gt;""),IF(D1599="","",IF(ISNUMBER(MATCH(SUBSTITUTE(D1599," ",""),SUBSTITUTE('Look Up Values'!$S$2:$S$120," ",""),0)),"","D&amp;R error")),"")</f>
        <v/>
      </c>
      <c r="Q1599" s="242" t="str" cm="1">
        <f t="array" ref="Q1599">IF(AND(I1599&lt;&gt;0,I1599&lt;&gt;""),IF(G1599="","",IF(ISNUMBER(MATCH(SUBSTITUTE(G1599," ",""),SUBSTITUTE('Look Up Values'!$I$2:$I$10," ",""),0)),"","State error")),"")</f>
        <v/>
      </c>
      <c r="R1599" s="260" t="str">
        <f t="shared" si="49"/>
        <v/>
      </c>
    </row>
    <row r="1600" spans="1:18" ht="15.75">
      <c r="A1600" s="250">
        <v>1593</v>
      </c>
      <c r="B1600" s="198"/>
      <c r="C1600" s="25"/>
      <c r="D1600" s="25"/>
      <c r="E1600" s="25"/>
      <c r="F1600" s="25"/>
      <c r="G1600" s="26"/>
      <c r="H1600" s="27"/>
      <c r="I1600" s="28"/>
      <c r="J1600" s="430"/>
      <c r="K1600" s="48"/>
      <c r="L1600" s="457" t="str">
        <f t="shared" si="48"/>
        <v/>
      </c>
      <c r="M1600" s="245" cm="1">
        <f t="array" ref="M1600">SUMPRODUCT(--(N1600:Q1600&lt;&gt;"")) + IF(TRIM(R1600)="",0,LEN(R1600)-LEN(SUBSTITUTE(R1600,",",""))+1)</f>
        <v>0</v>
      </c>
      <c r="N1600" s="242" t="str">
        <f>IF(AND(I1600&lt;&gt;0,I1600&lt;&gt;""),IF(TRIM(SUBSTITUTE(B1600,CHAR(160),""))="","",IF(ISNUMBER(MATCH(TRIM(SUBSTITUTE(B1600,CHAR(160),"")),'Look Up Values'!$B$2:$B$500,0)),"","Origin error")),"")</f>
        <v/>
      </c>
      <c r="O1600" s="242" t="str">
        <f>IF(AND(I1600&lt;&gt;0,I1600&lt;&gt;""),IF(C1600="","",IF(AND(ISNUMBER(--LEFT(C1600,FIND(" ",C1600&amp;" ")-1)),OR(LEN(LEFT(C1600,FIND(" ",C1600&amp;" ")-1))=6,LEN(LEFT(C1600,FIND(" ",C1600&amp;" ")-1))=7),OR(ISNUMBER(MATCH(LEFT(C1600,FIND(" ",C1600&amp;" ")-1),'Look Up Values'!$G$2:$G$1000,0)),ISNUMBER(MATCH(LEFT(C1600,FIND(" ",C1600&amp;" ")-1),'Look Up Values'!$AE$2:$AE$2000,0)))),"","EWC error")),"")</f>
        <v/>
      </c>
      <c r="P1600" s="242" t="str" cm="1">
        <f t="array" ref="P1600">IF(AND(I1600&lt;&gt;0,I1600&lt;&gt;""),IF(D1600="","",IF(ISNUMBER(MATCH(SUBSTITUTE(D1600," ",""),SUBSTITUTE('Look Up Values'!$S$2:$S$120," ",""),0)),"","D&amp;R error")),"")</f>
        <v/>
      </c>
      <c r="Q1600" s="242" t="str" cm="1">
        <f t="array" ref="Q1600">IF(AND(I1600&lt;&gt;0,I1600&lt;&gt;""),IF(G1600="","",IF(ISNUMBER(MATCH(SUBSTITUTE(G1600," ",""),SUBSTITUTE('Look Up Values'!$I$2:$I$10," ",""),0)),"","State error")),"")</f>
        <v/>
      </c>
      <c r="R1600" s="260" t="str">
        <f t="shared" si="49"/>
        <v/>
      </c>
    </row>
    <row r="1601" spans="1:18" ht="15.75">
      <c r="A1601" s="250">
        <v>1594</v>
      </c>
      <c r="B1601" s="198"/>
      <c r="C1601" s="25"/>
      <c r="D1601" s="25"/>
      <c r="E1601" s="25"/>
      <c r="F1601" s="25"/>
      <c r="G1601" s="26"/>
      <c r="H1601" s="27"/>
      <c r="I1601" s="28"/>
      <c r="J1601" s="430"/>
      <c r="K1601" s="48"/>
      <c r="L1601" s="457" t="str">
        <f t="shared" si="48"/>
        <v/>
      </c>
      <c r="M1601" s="245" cm="1">
        <f t="array" ref="M1601">SUMPRODUCT(--(N1601:Q1601&lt;&gt;"")) + IF(TRIM(R1601)="",0,LEN(R1601)-LEN(SUBSTITUTE(R1601,",",""))+1)</f>
        <v>0</v>
      </c>
      <c r="N1601" s="242" t="str">
        <f>IF(AND(I1601&lt;&gt;0,I1601&lt;&gt;""),IF(TRIM(SUBSTITUTE(B1601,CHAR(160),""))="","",IF(ISNUMBER(MATCH(TRIM(SUBSTITUTE(B1601,CHAR(160),"")),'Look Up Values'!$B$2:$B$500,0)),"","Origin error")),"")</f>
        <v/>
      </c>
      <c r="O1601" s="242" t="str">
        <f>IF(AND(I1601&lt;&gt;0,I1601&lt;&gt;""),IF(C1601="","",IF(AND(ISNUMBER(--LEFT(C1601,FIND(" ",C1601&amp;" ")-1)),OR(LEN(LEFT(C1601,FIND(" ",C1601&amp;" ")-1))=6,LEN(LEFT(C1601,FIND(" ",C1601&amp;" ")-1))=7),OR(ISNUMBER(MATCH(LEFT(C1601,FIND(" ",C1601&amp;" ")-1),'Look Up Values'!$G$2:$G$1000,0)),ISNUMBER(MATCH(LEFT(C1601,FIND(" ",C1601&amp;" ")-1),'Look Up Values'!$AE$2:$AE$2000,0)))),"","EWC error")),"")</f>
        <v/>
      </c>
      <c r="P1601" s="242" t="str" cm="1">
        <f t="array" ref="P1601">IF(AND(I1601&lt;&gt;0,I1601&lt;&gt;""),IF(D1601="","",IF(ISNUMBER(MATCH(SUBSTITUTE(D1601," ",""),SUBSTITUTE('Look Up Values'!$S$2:$S$120," ",""),0)),"","D&amp;R error")),"")</f>
        <v/>
      </c>
      <c r="Q1601" s="242" t="str" cm="1">
        <f t="array" ref="Q1601">IF(AND(I1601&lt;&gt;0,I1601&lt;&gt;""),IF(G1601="","",IF(ISNUMBER(MATCH(SUBSTITUTE(G1601," ",""),SUBSTITUTE('Look Up Values'!$I$2:$I$10," ",""),0)),"","State error")),"")</f>
        <v/>
      </c>
      <c r="R1601" s="260" t="str">
        <f t="shared" si="49"/>
        <v/>
      </c>
    </row>
    <row r="1602" spans="1:18" ht="15.75">
      <c r="A1602" s="250">
        <v>1595</v>
      </c>
      <c r="B1602" s="198"/>
      <c r="C1602" s="25"/>
      <c r="D1602" s="25"/>
      <c r="E1602" s="25"/>
      <c r="F1602" s="25"/>
      <c r="G1602" s="26"/>
      <c r="H1602" s="27"/>
      <c r="I1602" s="28"/>
      <c r="J1602" s="430"/>
      <c r="K1602" s="48"/>
      <c r="L1602" s="457" t="str">
        <f t="shared" si="48"/>
        <v/>
      </c>
      <c r="M1602" s="245" cm="1">
        <f t="array" ref="M1602">SUMPRODUCT(--(N1602:Q1602&lt;&gt;"")) + IF(TRIM(R1602)="",0,LEN(R1602)-LEN(SUBSTITUTE(R1602,",",""))+1)</f>
        <v>0</v>
      </c>
      <c r="N1602" s="242" t="str">
        <f>IF(AND(I1602&lt;&gt;0,I1602&lt;&gt;""),IF(TRIM(SUBSTITUTE(B1602,CHAR(160),""))="","",IF(ISNUMBER(MATCH(TRIM(SUBSTITUTE(B1602,CHAR(160),"")),'Look Up Values'!$B$2:$B$500,0)),"","Origin error")),"")</f>
        <v/>
      </c>
      <c r="O1602" s="242" t="str">
        <f>IF(AND(I1602&lt;&gt;0,I1602&lt;&gt;""),IF(C1602="","",IF(AND(ISNUMBER(--LEFT(C1602,FIND(" ",C1602&amp;" ")-1)),OR(LEN(LEFT(C1602,FIND(" ",C1602&amp;" ")-1))=6,LEN(LEFT(C1602,FIND(" ",C1602&amp;" ")-1))=7),OR(ISNUMBER(MATCH(LEFT(C1602,FIND(" ",C1602&amp;" ")-1),'Look Up Values'!$G$2:$G$1000,0)),ISNUMBER(MATCH(LEFT(C1602,FIND(" ",C1602&amp;" ")-1),'Look Up Values'!$AE$2:$AE$2000,0)))),"","EWC error")),"")</f>
        <v/>
      </c>
      <c r="P1602" s="242" t="str" cm="1">
        <f t="array" ref="P1602">IF(AND(I1602&lt;&gt;0,I1602&lt;&gt;""),IF(D1602="","",IF(ISNUMBER(MATCH(SUBSTITUTE(D1602," ",""),SUBSTITUTE('Look Up Values'!$S$2:$S$120," ",""),0)),"","D&amp;R error")),"")</f>
        <v/>
      </c>
      <c r="Q1602" s="242" t="str" cm="1">
        <f t="array" ref="Q1602">IF(AND(I1602&lt;&gt;0,I1602&lt;&gt;""),IF(G1602="","",IF(ISNUMBER(MATCH(SUBSTITUTE(G1602," ",""),SUBSTITUTE('Look Up Values'!$I$2:$I$10," ",""),0)),"","State error")),"")</f>
        <v/>
      </c>
      <c r="R1602" s="260" t="str">
        <f t="shared" si="49"/>
        <v/>
      </c>
    </row>
    <row r="1603" spans="1:18" ht="15.75">
      <c r="A1603" s="250">
        <v>1596</v>
      </c>
      <c r="B1603" s="198"/>
      <c r="C1603" s="25"/>
      <c r="D1603" s="25"/>
      <c r="E1603" s="25"/>
      <c r="F1603" s="25"/>
      <c r="G1603" s="26"/>
      <c r="H1603" s="27"/>
      <c r="I1603" s="28"/>
      <c r="J1603" s="430"/>
      <c r="K1603" s="48"/>
      <c r="L1603" s="457" t="str">
        <f t="shared" si="48"/>
        <v/>
      </c>
      <c r="M1603" s="245" cm="1">
        <f t="array" ref="M1603">SUMPRODUCT(--(N1603:Q1603&lt;&gt;"")) + IF(TRIM(R1603)="",0,LEN(R1603)-LEN(SUBSTITUTE(R1603,",",""))+1)</f>
        <v>0</v>
      </c>
      <c r="N1603" s="242" t="str">
        <f>IF(AND(I1603&lt;&gt;0,I1603&lt;&gt;""),IF(TRIM(SUBSTITUTE(B1603,CHAR(160),""))="","",IF(ISNUMBER(MATCH(TRIM(SUBSTITUTE(B1603,CHAR(160),"")),'Look Up Values'!$B$2:$B$500,0)),"","Origin error")),"")</f>
        <v/>
      </c>
      <c r="O1603" s="242" t="str">
        <f>IF(AND(I1603&lt;&gt;0,I1603&lt;&gt;""),IF(C1603="","",IF(AND(ISNUMBER(--LEFT(C1603,FIND(" ",C1603&amp;" ")-1)),OR(LEN(LEFT(C1603,FIND(" ",C1603&amp;" ")-1))=6,LEN(LEFT(C1603,FIND(" ",C1603&amp;" ")-1))=7),OR(ISNUMBER(MATCH(LEFT(C1603,FIND(" ",C1603&amp;" ")-1),'Look Up Values'!$G$2:$G$1000,0)),ISNUMBER(MATCH(LEFT(C1603,FIND(" ",C1603&amp;" ")-1),'Look Up Values'!$AE$2:$AE$2000,0)))),"","EWC error")),"")</f>
        <v/>
      </c>
      <c r="P1603" s="242" t="str" cm="1">
        <f t="array" ref="P1603">IF(AND(I1603&lt;&gt;0,I1603&lt;&gt;""),IF(D1603="","",IF(ISNUMBER(MATCH(SUBSTITUTE(D1603," ",""),SUBSTITUTE('Look Up Values'!$S$2:$S$120," ",""),0)),"","D&amp;R error")),"")</f>
        <v/>
      </c>
      <c r="Q1603" s="242" t="str" cm="1">
        <f t="array" ref="Q1603">IF(AND(I1603&lt;&gt;0,I1603&lt;&gt;""),IF(G1603="","",IF(ISNUMBER(MATCH(SUBSTITUTE(G1603," ",""),SUBSTITUTE('Look Up Values'!$I$2:$I$10," ",""),0)),"","State error")),"")</f>
        <v/>
      </c>
      <c r="R1603" s="260" t="str">
        <f t="shared" si="49"/>
        <v/>
      </c>
    </row>
    <row r="1604" spans="1:18" ht="15.75">
      <c r="A1604" s="250">
        <v>1597</v>
      </c>
      <c r="B1604" s="198"/>
      <c r="C1604" s="25"/>
      <c r="D1604" s="25"/>
      <c r="E1604" s="25"/>
      <c r="F1604" s="25"/>
      <c r="G1604" s="26"/>
      <c r="H1604" s="27"/>
      <c r="I1604" s="28"/>
      <c r="J1604" s="430"/>
      <c r="K1604" s="48"/>
      <c r="L1604" s="457" t="str">
        <f t="shared" si="48"/>
        <v/>
      </c>
      <c r="M1604" s="245" cm="1">
        <f t="array" ref="M1604">SUMPRODUCT(--(N1604:Q1604&lt;&gt;"")) + IF(TRIM(R1604)="",0,LEN(R1604)-LEN(SUBSTITUTE(R1604,",",""))+1)</f>
        <v>0</v>
      </c>
      <c r="N1604" s="242" t="str">
        <f>IF(AND(I1604&lt;&gt;0,I1604&lt;&gt;""),IF(TRIM(SUBSTITUTE(B1604,CHAR(160),""))="","",IF(ISNUMBER(MATCH(TRIM(SUBSTITUTE(B1604,CHAR(160),"")),'Look Up Values'!$B$2:$B$500,0)),"","Origin error")),"")</f>
        <v/>
      </c>
      <c r="O1604" s="242" t="str">
        <f>IF(AND(I1604&lt;&gt;0,I1604&lt;&gt;""),IF(C1604="","",IF(AND(ISNUMBER(--LEFT(C1604,FIND(" ",C1604&amp;" ")-1)),OR(LEN(LEFT(C1604,FIND(" ",C1604&amp;" ")-1))=6,LEN(LEFT(C1604,FIND(" ",C1604&amp;" ")-1))=7),OR(ISNUMBER(MATCH(LEFT(C1604,FIND(" ",C1604&amp;" ")-1),'Look Up Values'!$G$2:$G$1000,0)),ISNUMBER(MATCH(LEFT(C1604,FIND(" ",C1604&amp;" ")-1),'Look Up Values'!$AE$2:$AE$2000,0)))),"","EWC error")),"")</f>
        <v/>
      </c>
      <c r="P1604" s="242" t="str" cm="1">
        <f t="array" ref="P1604">IF(AND(I1604&lt;&gt;0,I1604&lt;&gt;""),IF(D1604="","",IF(ISNUMBER(MATCH(SUBSTITUTE(D1604," ",""),SUBSTITUTE('Look Up Values'!$S$2:$S$120," ",""),0)),"","D&amp;R error")),"")</f>
        <v/>
      </c>
      <c r="Q1604" s="242" t="str" cm="1">
        <f t="array" ref="Q1604">IF(AND(I1604&lt;&gt;0,I1604&lt;&gt;""),IF(G1604="","",IF(ISNUMBER(MATCH(SUBSTITUTE(G1604," ",""),SUBSTITUTE('Look Up Values'!$I$2:$I$10," ",""),0)),"","State error")),"")</f>
        <v/>
      </c>
      <c r="R1604" s="260" t="str">
        <f t="shared" si="49"/>
        <v/>
      </c>
    </row>
    <row r="1605" spans="1:18" ht="15.75">
      <c r="A1605" s="250">
        <v>1598</v>
      </c>
      <c r="B1605" s="198"/>
      <c r="C1605" s="25"/>
      <c r="D1605" s="25"/>
      <c r="E1605" s="25"/>
      <c r="F1605" s="25"/>
      <c r="G1605" s="26"/>
      <c r="H1605" s="27"/>
      <c r="I1605" s="28"/>
      <c r="J1605" s="430"/>
      <c r="K1605" s="48"/>
      <c r="L1605" s="457" t="str">
        <f t="shared" si="48"/>
        <v/>
      </c>
      <c r="M1605" s="245" cm="1">
        <f t="array" ref="M1605">SUMPRODUCT(--(N1605:Q1605&lt;&gt;"")) + IF(TRIM(R1605)="",0,LEN(R1605)-LEN(SUBSTITUTE(R1605,",",""))+1)</f>
        <v>0</v>
      </c>
      <c r="N1605" s="242" t="str">
        <f>IF(AND(I1605&lt;&gt;0,I1605&lt;&gt;""),IF(TRIM(SUBSTITUTE(B1605,CHAR(160),""))="","",IF(ISNUMBER(MATCH(TRIM(SUBSTITUTE(B1605,CHAR(160),"")),'Look Up Values'!$B$2:$B$500,0)),"","Origin error")),"")</f>
        <v/>
      </c>
      <c r="O1605" s="242" t="str">
        <f>IF(AND(I1605&lt;&gt;0,I1605&lt;&gt;""),IF(C1605="","",IF(AND(ISNUMBER(--LEFT(C1605,FIND(" ",C1605&amp;" ")-1)),OR(LEN(LEFT(C1605,FIND(" ",C1605&amp;" ")-1))=6,LEN(LEFT(C1605,FIND(" ",C1605&amp;" ")-1))=7),OR(ISNUMBER(MATCH(LEFT(C1605,FIND(" ",C1605&amp;" ")-1),'Look Up Values'!$G$2:$G$1000,0)),ISNUMBER(MATCH(LEFT(C1605,FIND(" ",C1605&amp;" ")-1),'Look Up Values'!$AE$2:$AE$2000,0)))),"","EWC error")),"")</f>
        <v/>
      </c>
      <c r="P1605" s="242" t="str" cm="1">
        <f t="array" ref="P1605">IF(AND(I1605&lt;&gt;0,I1605&lt;&gt;""),IF(D1605="","",IF(ISNUMBER(MATCH(SUBSTITUTE(D1605," ",""),SUBSTITUTE('Look Up Values'!$S$2:$S$120," ",""),0)),"","D&amp;R error")),"")</f>
        <v/>
      </c>
      <c r="Q1605" s="242" t="str" cm="1">
        <f t="array" ref="Q1605">IF(AND(I1605&lt;&gt;0,I1605&lt;&gt;""),IF(G1605="","",IF(ISNUMBER(MATCH(SUBSTITUTE(G1605," ",""),SUBSTITUTE('Look Up Values'!$I$2:$I$10," ",""),0)),"","State error")),"")</f>
        <v/>
      </c>
      <c r="R1605" s="260" t="str">
        <f t="shared" si="49"/>
        <v/>
      </c>
    </row>
    <row r="1606" spans="1:18" ht="15.75">
      <c r="A1606" s="250">
        <v>1599</v>
      </c>
      <c r="B1606" s="198"/>
      <c r="C1606" s="25"/>
      <c r="D1606" s="25"/>
      <c r="E1606" s="25"/>
      <c r="F1606" s="25"/>
      <c r="G1606" s="26"/>
      <c r="H1606" s="27"/>
      <c r="I1606" s="28"/>
      <c r="J1606" s="430"/>
      <c r="K1606" s="48"/>
      <c r="L1606" s="457" t="str">
        <f t="shared" si="48"/>
        <v/>
      </c>
      <c r="M1606" s="245" cm="1">
        <f t="array" ref="M1606">SUMPRODUCT(--(N1606:Q1606&lt;&gt;"")) + IF(TRIM(R1606)="",0,LEN(R1606)-LEN(SUBSTITUTE(R1606,",",""))+1)</f>
        <v>0</v>
      </c>
      <c r="N1606" s="242" t="str">
        <f>IF(AND(I1606&lt;&gt;0,I1606&lt;&gt;""),IF(TRIM(SUBSTITUTE(B1606,CHAR(160),""))="","",IF(ISNUMBER(MATCH(TRIM(SUBSTITUTE(B1606,CHAR(160),"")),'Look Up Values'!$B$2:$B$500,0)),"","Origin error")),"")</f>
        <v/>
      </c>
      <c r="O1606" s="242" t="str">
        <f>IF(AND(I1606&lt;&gt;0,I1606&lt;&gt;""),IF(C1606="","",IF(AND(ISNUMBER(--LEFT(C1606,FIND(" ",C1606&amp;" ")-1)),OR(LEN(LEFT(C1606,FIND(" ",C1606&amp;" ")-1))=6,LEN(LEFT(C1606,FIND(" ",C1606&amp;" ")-1))=7),OR(ISNUMBER(MATCH(LEFT(C1606,FIND(" ",C1606&amp;" ")-1),'Look Up Values'!$G$2:$G$1000,0)),ISNUMBER(MATCH(LEFT(C1606,FIND(" ",C1606&amp;" ")-1),'Look Up Values'!$AE$2:$AE$2000,0)))),"","EWC error")),"")</f>
        <v/>
      </c>
      <c r="P1606" s="242" t="str" cm="1">
        <f t="array" ref="P1606">IF(AND(I1606&lt;&gt;0,I1606&lt;&gt;""),IF(D1606="","",IF(ISNUMBER(MATCH(SUBSTITUTE(D1606," ",""),SUBSTITUTE('Look Up Values'!$S$2:$S$120," ",""),0)),"","D&amp;R error")),"")</f>
        <v/>
      </c>
      <c r="Q1606" s="242" t="str" cm="1">
        <f t="array" ref="Q1606">IF(AND(I1606&lt;&gt;0,I1606&lt;&gt;""),IF(G1606="","",IF(ISNUMBER(MATCH(SUBSTITUTE(G1606," ",""),SUBSTITUTE('Look Up Values'!$I$2:$I$10," ",""),0)),"","State error")),"")</f>
        <v/>
      </c>
      <c r="R1606" s="260" t="str">
        <f t="shared" si="49"/>
        <v/>
      </c>
    </row>
    <row r="1607" spans="1:18" ht="15.75">
      <c r="A1607" s="250">
        <v>1600</v>
      </c>
      <c r="B1607" s="198"/>
      <c r="C1607" s="25"/>
      <c r="D1607" s="25"/>
      <c r="E1607" s="25"/>
      <c r="F1607" s="25"/>
      <c r="G1607" s="26"/>
      <c r="H1607" s="27"/>
      <c r="I1607" s="28"/>
      <c r="J1607" s="430"/>
      <c r="K1607" s="48"/>
      <c r="L1607" s="457" t="str">
        <f t="shared" si="48"/>
        <v/>
      </c>
      <c r="M1607" s="245" cm="1">
        <f t="array" ref="M1607">SUMPRODUCT(--(N1607:Q1607&lt;&gt;"")) + IF(TRIM(R1607)="",0,LEN(R1607)-LEN(SUBSTITUTE(R1607,",",""))+1)</f>
        <v>0</v>
      </c>
      <c r="N1607" s="242" t="str">
        <f>IF(AND(I1607&lt;&gt;0,I1607&lt;&gt;""),IF(TRIM(SUBSTITUTE(B1607,CHAR(160),""))="","",IF(ISNUMBER(MATCH(TRIM(SUBSTITUTE(B1607,CHAR(160),"")),'Look Up Values'!$B$2:$B$500,0)),"","Origin error")),"")</f>
        <v/>
      </c>
      <c r="O1607" s="242" t="str">
        <f>IF(AND(I1607&lt;&gt;0,I1607&lt;&gt;""),IF(C1607="","",IF(AND(ISNUMBER(--LEFT(C1607,FIND(" ",C1607&amp;" ")-1)),OR(LEN(LEFT(C1607,FIND(" ",C1607&amp;" ")-1))=6,LEN(LEFT(C1607,FIND(" ",C1607&amp;" ")-1))=7),OR(ISNUMBER(MATCH(LEFT(C1607,FIND(" ",C1607&amp;" ")-1),'Look Up Values'!$G$2:$G$1000,0)),ISNUMBER(MATCH(LEFT(C1607,FIND(" ",C1607&amp;" ")-1),'Look Up Values'!$AE$2:$AE$2000,0)))),"","EWC error")),"")</f>
        <v/>
      </c>
      <c r="P1607" s="242" t="str" cm="1">
        <f t="array" ref="P1607">IF(AND(I1607&lt;&gt;0,I1607&lt;&gt;""),IF(D1607="","",IF(ISNUMBER(MATCH(SUBSTITUTE(D1607," ",""),SUBSTITUTE('Look Up Values'!$S$2:$S$120," ",""),0)),"","D&amp;R error")),"")</f>
        <v/>
      </c>
      <c r="Q1607" s="242" t="str" cm="1">
        <f t="array" ref="Q1607">IF(AND(I1607&lt;&gt;0,I1607&lt;&gt;""),IF(G1607="","",IF(ISNUMBER(MATCH(SUBSTITUTE(G1607," ",""),SUBSTITUTE('Look Up Values'!$I$2:$I$10," ",""),0)),"","State error")),"")</f>
        <v/>
      </c>
      <c r="R1607" s="260" t="str">
        <f t="shared" si="49"/>
        <v/>
      </c>
    </row>
    <row r="1608" spans="1:18" ht="15.75">
      <c r="A1608" s="250">
        <v>1601</v>
      </c>
      <c r="B1608" s="198"/>
      <c r="C1608" s="25"/>
      <c r="D1608" s="25"/>
      <c r="E1608" s="25"/>
      <c r="F1608" s="25"/>
      <c r="G1608" s="26"/>
      <c r="H1608" s="27"/>
      <c r="I1608" s="28"/>
      <c r="J1608" s="430"/>
      <c r="K1608" s="48"/>
      <c r="L1608" s="457" t="str">
        <f t="shared" ref="L1608:L1671" si="50">IF(IFERROR(--SUBSTITUTE(M1608,CHAR(160),""),0)&gt;0,A1608,"")</f>
        <v/>
      </c>
      <c r="M1608" s="245" cm="1">
        <f t="array" ref="M1608">SUMPRODUCT(--(N1608:Q1608&lt;&gt;"")) + IF(TRIM(R1608)="",0,LEN(R1608)-LEN(SUBSTITUTE(R1608,",",""))+1)</f>
        <v>0</v>
      </c>
      <c r="N1608" s="242" t="str">
        <f>IF(AND(I1608&lt;&gt;0,I1608&lt;&gt;""),IF(TRIM(SUBSTITUTE(B1608,CHAR(160),""))="","",IF(ISNUMBER(MATCH(TRIM(SUBSTITUTE(B1608,CHAR(160),"")),'Look Up Values'!$B$2:$B$500,0)),"","Origin error")),"")</f>
        <v/>
      </c>
      <c r="O1608" s="242" t="str">
        <f>IF(AND(I1608&lt;&gt;0,I1608&lt;&gt;""),IF(C1608="","",IF(AND(ISNUMBER(--LEFT(C1608,FIND(" ",C1608&amp;" ")-1)),OR(LEN(LEFT(C1608,FIND(" ",C1608&amp;" ")-1))=6,LEN(LEFT(C1608,FIND(" ",C1608&amp;" ")-1))=7),OR(ISNUMBER(MATCH(LEFT(C1608,FIND(" ",C1608&amp;" ")-1),'Look Up Values'!$G$2:$G$1000,0)),ISNUMBER(MATCH(LEFT(C1608,FIND(" ",C1608&amp;" ")-1),'Look Up Values'!$AE$2:$AE$2000,0)))),"","EWC error")),"")</f>
        <v/>
      </c>
      <c r="P1608" s="242" t="str" cm="1">
        <f t="array" ref="P1608">IF(AND(I1608&lt;&gt;0,I1608&lt;&gt;""),IF(D1608="","",IF(ISNUMBER(MATCH(SUBSTITUTE(D1608," ",""),SUBSTITUTE('Look Up Values'!$S$2:$S$120," ",""),0)),"","D&amp;R error")),"")</f>
        <v/>
      </c>
      <c r="Q1608" s="242" t="str" cm="1">
        <f t="array" ref="Q1608">IF(AND(I1608&lt;&gt;0,I1608&lt;&gt;""),IF(G1608="","",IF(ISNUMBER(MATCH(SUBSTITUTE(G1608," ",""),SUBSTITUTE('Look Up Values'!$I$2:$I$10," ",""),0)),"","State error")),"")</f>
        <v/>
      </c>
      <c r="R1608" s="260" t="str">
        <f t="shared" si="49"/>
        <v/>
      </c>
    </row>
    <row r="1609" spans="1:18" ht="15.75">
      <c r="A1609" s="250">
        <v>1602</v>
      </c>
      <c r="B1609" s="198"/>
      <c r="C1609" s="25"/>
      <c r="D1609" s="25"/>
      <c r="E1609" s="25"/>
      <c r="F1609" s="25"/>
      <c r="G1609" s="26"/>
      <c r="H1609" s="27"/>
      <c r="I1609" s="28"/>
      <c r="J1609" s="430"/>
      <c r="K1609" s="48"/>
      <c r="L1609" s="457" t="str">
        <f t="shared" si="50"/>
        <v/>
      </c>
      <c r="M1609" s="245" cm="1">
        <f t="array" ref="M1609">SUMPRODUCT(--(N1609:Q1609&lt;&gt;"")) + IF(TRIM(R1609)="",0,LEN(R1609)-LEN(SUBSTITUTE(R1609,",",""))+1)</f>
        <v>0</v>
      </c>
      <c r="N1609" s="242" t="str">
        <f>IF(AND(I1609&lt;&gt;0,I1609&lt;&gt;""),IF(TRIM(SUBSTITUTE(B1609,CHAR(160),""))="","",IF(ISNUMBER(MATCH(TRIM(SUBSTITUTE(B1609,CHAR(160),"")),'Look Up Values'!$B$2:$B$500,0)),"","Origin error")),"")</f>
        <v/>
      </c>
      <c r="O1609" s="242" t="str">
        <f>IF(AND(I1609&lt;&gt;0,I1609&lt;&gt;""),IF(C1609="","",IF(AND(ISNUMBER(--LEFT(C1609,FIND(" ",C1609&amp;" ")-1)),OR(LEN(LEFT(C1609,FIND(" ",C1609&amp;" ")-1))=6,LEN(LEFT(C1609,FIND(" ",C1609&amp;" ")-1))=7),OR(ISNUMBER(MATCH(LEFT(C1609,FIND(" ",C1609&amp;" ")-1),'Look Up Values'!$G$2:$G$1000,0)),ISNUMBER(MATCH(LEFT(C1609,FIND(" ",C1609&amp;" ")-1),'Look Up Values'!$AE$2:$AE$2000,0)))),"","EWC error")),"")</f>
        <v/>
      </c>
      <c r="P1609" s="242" t="str" cm="1">
        <f t="array" ref="P1609">IF(AND(I1609&lt;&gt;0,I1609&lt;&gt;""),IF(D1609="","",IF(ISNUMBER(MATCH(SUBSTITUTE(D1609," ",""),SUBSTITUTE('Look Up Values'!$S$2:$S$120," ",""),0)),"","D&amp;R error")),"")</f>
        <v/>
      </c>
      <c r="Q1609" s="242" t="str" cm="1">
        <f t="array" ref="Q1609">IF(AND(I1609&lt;&gt;0,I1609&lt;&gt;""),IF(G1609="","",IF(ISNUMBER(MATCH(SUBSTITUTE(G1609," ",""),SUBSTITUTE('Look Up Values'!$I$2:$I$10," ",""),0)),"","State error")),"")</f>
        <v/>
      </c>
      <c r="R1609" s="260" t="str">
        <f t="shared" ref="R1609:R1672" si="51">IF(OR(I1609="",I1609=0),"",IF(COUNTA(B1609,C1609,D1609,G1609,I1609)=0,"",IF(COUNTA(B1609,C1609,D1609,G1609,I1609)=5,"",LEFT(IF(TRIM(SUBSTITUTE(B1609,CHAR(160),""))="","Origin, ","")&amp;IF(TRIM(SUBSTITUTE(C1609,CHAR(160),""))="","EWC, ","")&amp;IF(TRIM(SUBSTITUTE(D1609,CHAR(160),""))="","D&amp;R, ","")&amp;IF(TRIM(SUBSTITUTE(G1609,CHAR(160),""))="","State, ",""),LEN(IF(TRIM(SUBSTITUTE(B1609,CHAR(160),""))="","Origin, ","")&amp;IF(TRIM(SUBSTITUTE(C1609,CHAR(160),""))="","EWC, ","")&amp;IF(TRIM(SUBSTITUTE(D1609,CHAR(160),""))="","D&amp;R, ","")&amp;IF(TRIM(SUBSTITUTE(G1609,CHAR(160),""))="","State, ",""))-2))))</f>
        <v/>
      </c>
    </row>
    <row r="1610" spans="1:18" ht="15.75">
      <c r="A1610" s="250">
        <v>1603</v>
      </c>
      <c r="B1610" s="198"/>
      <c r="C1610" s="25"/>
      <c r="D1610" s="25"/>
      <c r="E1610" s="25"/>
      <c r="F1610" s="25"/>
      <c r="G1610" s="26"/>
      <c r="H1610" s="27"/>
      <c r="I1610" s="28"/>
      <c r="J1610" s="430"/>
      <c r="K1610" s="48"/>
      <c r="L1610" s="457" t="str">
        <f t="shared" si="50"/>
        <v/>
      </c>
      <c r="M1610" s="245" cm="1">
        <f t="array" ref="M1610">SUMPRODUCT(--(N1610:Q1610&lt;&gt;"")) + IF(TRIM(R1610)="",0,LEN(R1610)-LEN(SUBSTITUTE(R1610,",",""))+1)</f>
        <v>0</v>
      </c>
      <c r="N1610" s="242" t="str">
        <f>IF(AND(I1610&lt;&gt;0,I1610&lt;&gt;""),IF(TRIM(SUBSTITUTE(B1610,CHAR(160),""))="","",IF(ISNUMBER(MATCH(TRIM(SUBSTITUTE(B1610,CHAR(160),"")),'Look Up Values'!$B$2:$B$500,0)),"","Origin error")),"")</f>
        <v/>
      </c>
      <c r="O1610" s="242" t="str">
        <f>IF(AND(I1610&lt;&gt;0,I1610&lt;&gt;""),IF(C1610="","",IF(AND(ISNUMBER(--LEFT(C1610,FIND(" ",C1610&amp;" ")-1)),OR(LEN(LEFT(C1610,FIND(" ",C1610&amp;" ")-1))=6,LEN(LEFT(C1610,FIND(" ",C1610&amp;" ")-1))=7),OR(ISNUMBER(MATCH(LEFT(C1610,FIND(" ",C1610&amp;" ")-1),'Look Up Values'!$G$2:$G$1000,0)),ISNUMBER(MATCH(LEFT(C1610,FIND(" ",C1610&amp;" ")-1),'Look Up Values'!$AE$2:$AE$2000,0)))),"","EWC error")),"")</f>
        <v/>
      </c>
      <c r="P1610" s="242" t="str" cm="1">
        <f t="array" ref="P1610">IF(AND(I1610&lt;&gt;0,I1610&lt;&gt;""),IF(D1610="","",IF(ISNUMBER(MATCH(SUBSTITUTE(D1610," ",""),SUBSTITUTE('Look Up Values'!$S$2:$S$120," ",""),0)),"","D&amp;R error")),"")</f>
        <v/>
      </c>
      <c r="Q1610" s="242" t="str" cm="1">
        <f t="array" ref="Q1610">IF(AND(I1610&lt;&gt;0,I1610&lt;&gt;""),IF(G1610="","",IF(ISNUMBER(MATCH(SUBSTITUTE(G1610," ",""),SUBSTITUTE('Look Up Values'!$I$2:$I$10," ",""),0)),"","State error")),"")</f>
        <v/>
      </c>
      <c r="R1610" s="260" t="str">
        <f t="shared" si="51"/>
        <v/>
      </c>
    </row>
    <row r="1611" spans="1:18" ht="15.75">
      <c r="A1611" s="250">
        <v>1604</v>
      </c>
      <c r="B1611" s="198"/>
      <c r="C1611" s="25"/>
      <c r="D1611" s="25"/>
      <c r="E1611" s="25"/>
      <c r="F1611" s="25"/>
      <c r="G1611" s="26"/>
      <c r="H1611" s="27"/>
      <c r="I1611" s="28"/>
      <c r="J1611" s="430"/>
      <c r="K1611" s="48"/>
      <c r="L1611" s="457" t="str">
        <f t="shared" si="50"/>
        <v/>
      </c>
      <c r="M1611" s="245" cm="1">
        <f t="array" ref="M1611">SUMPRODUCT(--(N1611:Q1611&lt;&gt;"")) + IF(TRIM(R1611)="",0,LEN(R1611)-LEN(SUBSTITUTE(R1611,",",""))+1)</f>
        <v>0</v>
      </c>
      <c r="N1611" s="242" t="str">
        <f>IF(AND(I1611&lt;&gt;0,I1611&lt;&gt;""),IF(TRIM(SUBSTITUTE(B1611,CHAR(160),""))="","",IF(ISNUMBER(MATCH(TRIM(SUBSTITUTE(B1611,CHAR(160),"")),'Look Up Values'!$B$2:$B$500,0)),"","Origin error")),"")</f>
        <v/>
      </c>
      <c r="O1611" s="242" t="str">
        <f>IF(AND(I1611&lt;&gt;0,I1611&lt;&gt;""),IF(C1611="","",IF(AND(ISNUMBER(--LEFT(C1611,FIND(" ",C1611&amp;" ")-1)),OR(LEN(LEFT(C1611,FIND(" ",C1611&amp;" ")-1))=6,LEN(LEFT(C1611,FIND(" ",C1611&amp;" ")-1))=7),OR(ISNUMBER(MATCH(LEFT(C1611,FIND(" ",C1611&amp;" ")-1),'Look Up Values'!$G$2:$G$1000,0)),ISNUMBER(MATCH(LEFT(C1611,FIND(" ",C1611&amp;" ")-1),'Look Up Values'!$AE$2:$AE$2000,0)))),"","EWC error")),"")</f>
        <v/>
      </c>
      <c r="P1611" s="242" t="str" cm="1">
        <f t="array" ref="P1611">IF(AND(I1611&lt;&gt;0,I1611&lt;&gt;""),IF(D1611="","",IF(ISNUMBER(MATCH(SUBSTITUTE(D1611," ",""),SUBSTITUTE('Look Up Values'!$S$2:$S$120," ",""),0)),"","D&amp;R error")),"")</f>
        <v/>
      </c>
      <c r="Q1611" s="242" t="str" cm="1">
        <f t="array" ref="Q1611">IF(AND(I1611&lt;&gt;0,I1611&lt;&gt;""),IF(G1611="","",IF(ISNUMBER(MATCH(SUBSTITUTE(G1611," ",""),SUBSTITUTE('Look Up Values'!$I$2:$I$10," ",""),0)),"","State error")),"")</f>
        <v/>
      </c>
      <c r="R1611" s="260" t="str">
        <f t="shared" si="51"/>
        <v/>
      </c>
    </row>
    <row r="1612" spans="1:18" ht="15.75">
      <c r="A1612" s="250">
        <v>1605</v>
      </c>
      <c r="B1612" s="198"/>
      <c r="C1612" s="25"/>
      <c r="D1612" s="25"/>
      <c r="E1612" s="25"/>
      <c r="F1612" s="25"/>
      <c r="G1612" s="26"/>
      <c r="H1612" s="27"/>
      <c r="I1612" s="28"/>
      <c r="J1612" s="430"/>
      <c r="K1612" s="48"/>
      <c r="L1612" s="457" t="str">
        <f t="shared" si="50"/>
        <v/>
      </c>
      <c r="M1612" s="245" cm="1">
        <f t="array" ref="M1612">SUMPRODUCT(--(N1612:Q1612&lt;&gt;"")) + IF(TRIM(R1612)="",0,LEN(R1612)-LEN(SUBSTITUTE(R1612,",",""))+1)</f>
        <v>0</v>
      </c>
      <c r="N1612" s="242" t="str">
        <f>IF(AND(I1612&lt;&gt;0,I1612&lt;&gt;""),IF(TRIM(SUBSTITUTE(B1612,CHAR(160),""))="","",IF(ISNUMBER(MATCH(TRIM(SUBSTITUTE(B1612,CHAR(160),"")),'Look Up Values'!$B$2:$B$500,0)),"","Origin error")),"")</f>
        <v/>
      </c>
      <c r="O1612" s="242" t="str">
        <f>IF(AND(I1612&lt;&gt;0,I1612&lt;&gt;""),IF(C1612="","",IF(AND(ISNUMBER(--LEFT(C1612,FIND(" ",C1612&amp;" ")-1)),OR(LEN(LEFT(C1612,FIND(" ",C1612&amp;" ")-1))=6,LEN(LEFT(C1612,FIND(" ",C1612&amp;" ")-1))=7),OR(ISNUMBER(MATCH(LEFT(C1612,FIND(" ",C1612&amp;" ")-1),'Look Up Values'!$G$2:$G$1000,0)),ISNUMBER(MATCH(LEFT(C1612,FIND(" ",C1612&amp;" ")-1),'Look Up Values'!$AE$2:$AE$2000,0)))),"","EWC error")),"")</f>
        <v/>
      </c>
      <c r="P1612" s="242" t="str" cm="1">
        <f t="array" ref="P1612">IF(AND(I1612&lt;&gt;0,I1612&lt;&gt;""),IF(D1612="","",IF(ISNUMBER(MATCH(SUBSTITUTE(D1612," ",""),SUBSTITUTE('Look Up Values'!$S$2:$S$120," ",""),0)),"","D&amp;R error")),"")</f>
        <v/>
      </c>
      <c r="Q1612" s="242" t="str" cm="1">
        <f t="array" ref="Q1612">IF(AND(I1612&lt;&gt;0,I1612&lt;&gt;""),IF(G1612="","",IF(ISNUMBER(MATCH(SUBSTITUTE(G1612," ",""),SUBSTITUTE('Look Up Values'!$I$2:$I$10," ",""),0)),"","State error")),"")</f>
        <v/>
      </c>
      <c r="R1612" s="260" t="str">
        <f t="shared" si="51"/>
        <v/>
      </c>
    </row>
    <row r="1613" spans="1:18" ht="15.75">
      <c r="A1613" s="250">
        <v>1606</v>
      </c>
      <c r="B1613" s="198"/>
      <c r="C1613" s="25"/>
      <c r="D1613" s="25"/>
      <c r="E1613" s="25"/>
      <c r="F1613" s="25"/>
      <c r="G1613" s="26"/>
      <c r="H1613" s="27"/>
      <c r="I1613" s="28"/>
      <c r="J1613" s="430"/>
      <c r="K1613" s="48"/>
      <c r="L1613" s="457" t="str">
        <f t="shared" si="50"/>
        <v/>
      </c>
      <c r="M1613" s="245" cm="1">
        <f t="array" ref="M1613">SUMPRODUCT(--(N1613:Q1613&lt;&gt;"")) + IF(TRIM(R1613)="",0,LEN(R1613)-LEN(SUBSTITUTE(R1613,",",""))+1)</f>
        <v>0</v>
      </c>
      <c r="N1613" s="242" t="str">
        <f>IF(AND(I1613&lt;&gt;0,I1613&lt;&gt;""),IF(TRIM(SUBSTITUTE(B1613,CHAR(160),""))="","",IF(ISNUMBER(MATCH(TRIM(SUBSTITUTE(B1613,CHAR(160),"")),'Look Up Values'!$B$2:$B$500,0)),"","Origin error")),"")</f>
        <v/>
      </c>
      <c r="O1613" s="242" t="str">
        <f>IF(AND(I1613&lt;&gt;0,I1613&lt;&gt;""),IF(C1613="","",IF(AND(ISNUMBER(--LEFT(C1613,FIND(" ",C1613&amp;" ")-1)),OR(LEN(LEFT(C1613,FIND(" ",C1613&amp;" ")-1))=6,LEN(LEFT(C1613,FIND(" ",C1613&amp;" ")-1))=7),OR(ISNUMBER(MATCH(LEFT(C1613,FIND(" ",C1613&amp;" ")-1),'Look Up Values'!$G$2:$G$1000,0)),ISNUMBER(MATCH(LEFT(C1613,FIND(" ",C1613&amp;" ")-1),'Look Up Values'!$AE$2:$AE$2000,0)))),"","EWC error")),"")</f>
        <v/>
      </c>
      <c r="P1613" s="242" t="str" cm="1">
        <f t="array" ref="P1613">IF(AND(I1613&lt;&gt;0,I1613&lt;&gt;""),IF(D1613="","",IF(ISNUMBER(MATCH(SUBSTITUTE(D1613," ",""),SUBSTITUTE('Look Up Values'!$S$2:$S$120," ",""),0)),"","D&amp;R error")),"")</f>
        <v/>
      </c>
      <c r="Q1613" s="242" t="str" cm="1">
        <f t="array" ref="Q1613">IF(AND(I1613&lt;&gt;0,I1613&lt;&gt;""),IF(G1613="","",IF(ISNUMBER(MATCH(SUBSTITUTE(G1613," ",""),SUBSTITUTE('Look Up Values'!$I$2:$I$10," ",""),0)),"","State error")),"")</f>
        <v/>
      </c>
      <c r="R1613" s="260" t="str">
        <f t="shared" si="51"/>
        <v/>
      </c>
    </row>
    <row r="1614" spans="1:18" ht="15.75">
      <c r="A1614" s="250">
        <v>1607</v>
      </c>
      <c r="B1614" s="198"/>
      <c r="C1614" s="25"/>
      <c r="D1614" s="25"/>
      <c r="E1614" s="25"/>
      <c r="F1614" s="25"/>
      <c r="G1614" s="26"/>
      <c r="H1614" s="27"/>
      <c r="I1614" s="28"/>
      <c r="J1614" s="430"/>
      <c r="K1614" s="48"/>
      <c r="L1614" s="457" t="str">
        <f t="shared" si="50"/>
        <v/>
      </c>
      <c r="M1614" s="245" cm="1">
        <f t="array" ref="M1614">SUMPRODUCT(--(N1614:Q1614&lt;&gt;"")) + IF(TRIM(R1614)="",0,LEN(R1614)-LEN(SUBSTITUTE(R1614,",",""))+1)</f>
        <v>0</v>
      </c>
      <c r="N1614" s="242" t="str">
        <f>IF(AND(I1614&lt;&gt;0,I1614&lt;&gt;""),IF(TRIM(SUBSTITUTE(B1614,CHAR(160),""))="","",IF(ISNUMBER(MATCH(TRIM(SUBSTITUTE(B1614,CHAR(160),"")),'Look Up Values'!$B$2:$B$500,0)),"","Origin error")),"")</f>
        <v/>
      </c>
      <c r="O1614" s="242" t="str">
        <f>IF(AND(I1614&lt;&gt;0,I1614&lt;&gt;""),IF(C1614="","",IF(AND(ISNUMBER(--LEFT(C1614,FIND(" ",C1614&amp;" ")-1)),OR(LEN(LEFT(C1614,FIND(" ",C1614&amp;" ")-1))=6,LEN(LEFT(C1614,FIND(" ",C1614&amp;" ")-1))=7),OR(ISNUMBER(MATCH(LEFT(C1614,FIND(" ",C1614&amp;" ")-1),'Look Up Values'!$G$2:$G$1000,0)),ISNUMBER(MATCH(LEFT(C1614,FIND(" ",C1614&amp;" ")-1),'Look Up Values'!$AE$2:$AE$2000,0)))),"","EWC error")),"")</f>
        <v/>
      </c>
      <c r="P1614" s="242" t="str" cm="1">
        <f t="array" ref="P1614">IF(AND(I1614&lt;&gt;0,I1614&lt;&gt;""),IF(D1614="","",IF(ISNUMBER(MATCH(SUBSTITUTE(D1614," ",""),SUBSTITUTE('Look Up Values'!$S$2:$S$120," ",""),0)),"","D&amp;R error")),"")</f>
        <v/>
      </c>
      <c r="Q1614" s="242" t="str" cm="1">
        <f t="array" ref="Q1614">IF(AND(I1614&lt;&gt;0,I1614&lt;&gt;""),IF(G1614="","",IF(ISNUMBER(MATCH(SUBSTITUTE(G1614," ",""),SUBSTITUTE('Look Up Values'!$I$2:$I$10," ",""),0)),"","State error")),"")</f>
        <v/>
      </c>
      <c r="R1614" s="260" t="str">
        <f t="shared" si="51"/>
        <v/>
      </c>
    </row>
    <row r="1615" spans="1:18" ht="15.75">
      <c r="A1615" s="250">
        <v>1608</v>
      </c>
      <c r="B1615" s="198"/>
      <c r="C1615" s="25"/>
      <c r="D1615" s="25"/>
      <c r="E1615" s="25"/>
      <c r="F1615" s="25"/>
      <c r="G1615" s="26"/>
      <c r="H1615" s="27"/>
      <c r="I1615" s="28"/>
      <c r="J1615" s="430"/>
      <c r="K1615" s="48"/>
      <c r="L1615" s="457" t="str">
        <f t="shared" si="50"/>
        <v/>
      </c>
      <c r="M1615" s="245" cm="1">
        <f t="array" ref="M1615">SUMPRODUCT(--(N1615:Q1615&lt;&gt;"")) + IF(TRIM(R1615)="",0,LEN(R1615)-LEN(SUBSTITUTE(R1615,",",""))+1)</f>
        <v>0</v>
      </c>
      <c r="N1615" s="242" t="str">
        <f>IF(AND(I1615&lt;&gt;0,I1615&lt;&gt;""),IF(TRIM(SUBSTITUTE(B1615,CHAR(160),""))="","",IF(ISNUMBER(MATCH(TRIM(SUBSTITUTE(B1615,CHAR(160),"")),'Look Up Values'!$B$2:$B$500,0)),"","Origin error")),"")</f>
        <v/>
      </c>
      <c r="O1615" s="242" t="str">
        <f>IF(AND(I1615&lt;&gt;0,I1615&lt;&gt;""),IF(C1615="","",IF(AND(ISNUMBER(--LEFT(C1615,FIND(" ",C1615&amp;" ")-1)),OR(LEN(LEFT(C1615,FIND(" ",C1615&amp;" ")-1))=6,LEN(LEFT(C1615,FIND(" ",C1615&amp;" ")-1))=7),OR(ISNUMBER(MATCH(LEFT(C1615,FIND(" ",C1615&amp;" ")-1),'Look Up Values'!$G$2:$G$1000,0)),ISNUMBER(MATCH(LEFT(C1615,FIND(" ",C1615&amp;" ")-1),'Look Up Values'!$AE$2:$AE$2000,0)))),"","EWC error")),"")</f>
        <v/>
      </c>
      <c r="P1615" s="242" t="str" cm="1">
        <f t="array" ref="P1615">IF(AND(I1615&lt;&gt;0,I1615&lt;&gt;""),IF(D1615="","",IF(ISNUMBER(MATCH(SUBSTITUTE(D1615," ",""),SUBSTITUTE('Look Up Values'!$S$2:$S$120," ",""),0)),"","D&amp;R error")),"")</f>
        <v/>
      </c>
      <c r="Q1615" s="242" t="str" cm="1">
        <f t="array" ref="Q1615">IF(AND(I1615&lt;&gt;0,I1615&lt;&gt;""),IF(G1615="","",IF(ISNUMBER(MATCH(SUBSTITUTE(G1615," ",""),SUBSTITUTE('Look Up Values'!$I$2:$I$10," ",""),0)),"","State error")),"")</f>
        <v/>
      </c>
      <c r="R1615" s="260" t="str">
        <f t="shared" si="51"/>
        <v/>
      </c>
    </row>
    <row r="1616" spans="1:18" ht="15.75">
      <c r="A1616" s="250">
        <v>1609</v>
      </c>
      <c r="B1616" s="198"/>
      <c r="C1616" s="25"/>
      <c r="D1616" s="25"/>
      <c r="E1616" s="25"/>
      <c r="F1616" s="25"/>
      <c r="G1616" s="26"/>
      <c r="H1616" s="27"/>
      <c r="I1616" s="28"/>
      <c r="J1616" s="430"/>
      <c r="K1616" s="48"/>
      <c r="L1616" s="457" t="str">
        <f t="shared" si="50"/>
        <v/>
      </c>
      <c r="M1616" s="245" cm="1">
        <f t="array" ref="M1616">SUMPRODUCT(--(N1616:Q1616&lt;&gt;"")) + IF(TRIM(R1616)="",0,LEN(R1616)-LEN(SUBSTITUTE(R1616,",",""))+1)</f>
        <v>0</v>
      </c>
      <c r="N1616" s="242" t="str">
        <f>IF(AND(I1616&lt;&gt;0,I1616&lt;&gt;""),IF(TRIM(SUBSTITUTE(B1616,CHAR(160),""))="","",IF(ISNUMBER(MATCH(TRIM(SUBSTITUTE(B1616,CHAR(160),"")),'Look Up Values'!$B$2:$B$500,0)),"","Origin error")),"")</f>
        <v/>
      </c>
      <c r="O1616" s="242" t="str">
        <f>IF(AND(I1616&lt;&gt;0,I1616&lt;&gt;""),IF(C1616="","",IF(AND(ISNUMBER(--LEFT(C1616,FIND(" ",C1616&amp;" ")-1)),OR(LEN(LEFT(C1616,FIND(" ",C1616&amp;" ")-1))=6,LEN(LEFT(C1616,FIND(" ",C1616&amp;" ")-1))=7),OR(ISNUMBER(MATCH(LEFT(C1616,FIND(" ",C1616&amp;" ")-1),'Look Up Values'!$G$2:$G$1000,0)),ISNUMBER(MATCH(LEFT(C1616,FIND(" ",C1616&amp;" ")-1),'Look Up Values'!$AE$2:$AE$2000,0)))),"","EWC error")),"")</f>
        <v/>
      </c>
      <c r="P1616" s="242" t="str" cm="1">
        <f t="array" ref="P1616">IF(AND(I1616&lt;&gt;0,I1616&lt;&gt;""),IF(D1616="","",IF(ISNUMBER(MATCH(SUBSTITUTE(D1616," ",""),SUBSTITUTE('Look Up Values'!$S$2:$S$120," ",""),0)),"","D&amp;R error")),"")</f>
        <v/>
      </c>
      <c r="Q1616" s="242" t="str" cm="1">
        <f t="array" ref="Q1616">IF(AND(I1616&lt;&gt;0,I1616&lt;&gt;""),IF(G1616="","",IF(ISNUMBER(MATCH(SUBSTITUTE(G1616," ",""),SUBSTITUTE('Look Up Values'!$I$2:$I$10," ",""),0)),"","State error")),"")</f>
        <v/>
      </c>
      <c r="R1616" s="260" t="str">
        <f t="shared" si="51"/>
        <v/>
      </c>
    </row>
    <row r="1617" spans="1:18" ht="15.75">
      <c r="A1617" s="250">
        <v>1610</v>
      </c>
      <c r="B1617" s="198"/>
      <c r="C1617" s="25"/>
      <c r="D1617" s="25"/>
      <c r="E1617" s="25"/>
      <c r="F1617" s="25"/>
      <c r="G1617" s="26"/>
      <c r="H1617" s="27"/>
      <c r="I1617" s="28"/>
      <c r="J1617" s="430"/>
      <c r="K1617" s="48"/>
      <c r="L1617" s="457" t="str">
        <f t="shared" si="50"/>
        <v/>
      </c>
      <c r="M1617" s="245" cm="1">
        <f t="array" ref="M1617">SUMPRODUCT(--(N1617:Q1617&lt;&gt;"")) + IF(TRIM(R1617)="",0,LEN(R1617)-LEN(SUBSTITUTE(R1617,",",""))+1)</f>
        <v>0</v>
      </c>
      <c r="N1617" s="242" t="str">
        <f>IF(AND(I1617&lt;&gt;0,I1617&lt;&gt;""),IF(TRIM(SUBSTITUTE(B1617,CHAR(160),""))="","",IF(ISNUMBER(MATCH(TRIM(SUBSTITUTE(B1617,CHAR(160),"")),'Look Up Values'!$B$2:$B$500,0)),"","Origin error")),"")</f>
        <v/>
      </c>
      <c r="O1617" s="242" t="str">
        <f>IF(AND(I1617&lt;&gt;0,I1617&lt;&gt;""),IF(C1617="","",IF(AND(ISNUMBER(--LEFT(C1617,FIND(" ",C1617&amp;" ")-1)),OR(LEN(LEFT(C1617,FIND(" ",C1617&amp;" ")-1))=6,LEN(LEFT(C1617,FIND(" ",C1617&amp;" ")-1))=7),OR(ISNUMBER(MATCH(LEFT(C1617,FIND(" ",C1617&amp;" ")-1),'Look Up Values'!$G$2:$G$1000,0)),ISNUMBER(MATCH(LEFT(C1617,FIND(" ",C1617&amp;" ")-1),'Look Up Values'!$AE$2:$AE$2000,0)))),"","EWC error")),"")</f>
        <v/>
      </c>
      <c r="P1617" s="242" t="str" cm="1">
        <f t="array" ref="P1617">IF(AND(I1617&lt;&gt;0,I1617&lt;&gt;""),IF(D1617="","",IF(ISNUMBER(MATCH(SUBSTITUTE(D1617," ",""),SUBSTITUTE('Look Up Values'!$S$2:$S$120," ",""),0)),"","D&amp;R error")),"")</f>
        <v/>
      </c>
      <c r="Q1617" s="242" t="str" cm="1">
        <f t="array" ref="Q1617">IF(AND(I1617&lt;&gt;0,I1617&lt;&gt;""),IF(G1617="","",IF(ISNUMBER(MATCH(SUBSTITUTE(G1617," ",""),SUBSTITUTE('Look Up Values'!$I$2:$I$10," ",""),0)),"","State error")),"")</f>
        <v/>
      </c>
      <c r="R1617" s="260" t="str">
        <f t="shared" si="51"/>
        <v/>
      </c>
    </row>
    <row r="1618" spans="1:18" ht="15.75">
      <c r="A1618" s="250">
        <v>1611</v>
      </c>
      <c r="B1618" s="198"/>
      <c r="C1618" s="25"/>
      <c r="D1618" s="25"/>
      <c r="E1618" s="25"/>
      <c r="F1618" s="25"/>
      <c r="G1618" s="26"/>
      <c r="H1618" s="27"/>
      <c r="I1618" s="28"/>
      <c r="J1618" s="430"/>
      <c r="K1618" s="48"/>
      <c r="L1618" s="457" t="str">
        <f t="shared" si="50"/>
        <v/>
      </c>
      <c r="M1618" s="245" cm="1">
        <f t="array" ref="M1618">SUMPRODUCT(--(N1618:Q1618&lt;&gt;"")) + IF(TRIM(R1618)="",0,LEN(R1618)-LEN(SUBSTITUTE(R1618,",",""))+1)</f>
        <v>0</v>
      </c>
      <c r="N1618" s="242" t="str">
        <f>IF(AND(I1618&lt;&gt;0,I1618&lt;&gt;""),IF(TRIM(SUBSTITUTE(B1618,CHAR(160),""))="","",IF(ISNUMBER(MATCH(TRIM(SUBSTITUTE(B1618,CHAR(160),"")),'Look Up Values'!$B$2:$B$500,0)),"","Origin error")),"")</f>
        <v/>
      </c>
      <c r="O1618" s="242" t="str">
        <f>IF(AND(I1618&lt;&gt;0,I1618&lt;&gt;""),IF(C1618="","",IF(AND(ISNUMBER(--LEFT(C1618,FIND(" ",C1618&amp;" ")-1)),OR(LEN(LEFT(C1618,FIND(" ",C1618&amp;" ")-1))=6,LEN(LEFT(C1618,FIND(" ",C1618&amp;" ")-1))=7),OR(ISNUMBER(MATCH(LEFT(C1618,FIND(" ",C1618&amp;" ")-1),'Look Up Values'!$G$2:$G$1000,0)),ISNUMBER(MATCH(LEFT(C1618,FIND(" ",C1618&amp;" ")-1),'Look Up Values'!$AE$2:$AE$2000,0)))),"","EWC error")),"")</f>
        <v/>
      </c>
      <c r="P1618" s="242" t="str" cm="1">
        <f t="array" ref="P1618">IF(AND(I1618&lt;&gt;0,I1618&lt;&gt;""),IF(D1618="","",IF(ISNUMBER(MATCH(SUBSTITUTE(D1618," ",""),SUBSTITUTE('Look Up Values'!$S$2:$S$120," ",""),0)),"","D&amp;R error")),"")</f>
        <v/>
      </c>
      <c r="Q1618" s="242" t="str" cm="1">
        <f t="array" ref="Q1618">IF(AND(I1618&lt;&gt;0,I1618&lt;&gt;""),IF(G1618="","",IF(ISNUMBER(MATCH(SUBSTITUTE(G1618," ",""),SUBSTITUTE('Look Up Values'!$I$2:$I$10," ",""),0)),"","State error")),"")</f>
        <v/>
      </c>
      <c r="R1618" s="260" t="str">
        <f t="shared" si="51"/>
        <v/>
      </c>
    </row>
    <row r="1619" spans="1:18" ht="15.75">
      <c r="A1619" s="250">
        <v>1612</v>
      </c>
      <c r="B1619" s="198"/>
      <c r="C1619" s="25"/>
      <c r="D1619" s="25"/>
      <c r="E1619" s="25"/>
      <c r="F1619" s="25"/>
      <c r="G1619" s="26"/>
      <c r="H1619" s="27"/>
      <c r="I1619" s="28"/>
      <c r="J1619" s="430"/>
      <c r="K1619" s="48"/>
      <c r="L1619" s="457" t="str">
        <f t="shared" si="50"/>
        <v/>
      </c>
      <c r="M1619" s="245" cm="1">
        <f t="array" ref="M1619">SUMPRODUCT(--(N1619:Q1619&lt;&gt;"")) + IF(TRIM(R1619)="",0,LEN(R1619)-LEN(SUBSTITUTE(R1619,",",""))+1)</f>
        <v>0</v>
      </c>
      <c r="N1619" s="242" t="str">
        <f>IF(AND(I1619&lt;&gt;0,I1619&lt;&gt;""),IF(TRIM(SUBSTITUTE(B1619,CHAR(160),""))="","",IF(ISNUMBER(MATCH(TRIM(SUBSTITUTE(B1619,CHAR(160),"")),'Look Up Values'!$B$2:$B$500,0)),"","Origin error")),"")</f>
        <v/>
      </c>
      <c r="O1619" s="242" t="str">
        <f>IF(AND(I1619&lt;&gt;0,I1619&lt;&gt;""),IF(C1619="","",IF(AND(ISNUMBER(--LEFT(C1619,FIND(" ",C1619&amp;" ")-1)),OR(LEN(LEFT(C1619,FIND(" ",C1619&amp;" ")-1))=6,LEN(LEFT(C1619,FIND(" ",C1619&amp;" ")-1))=7),OR(ISNUMBER(MATCH(LEFT(C1619,FIND(" ",C1619&amp;" ")-1),'Look Up Values'!$G$2:$G$1000,0)),ISNUMBER(MATCH(LEFT(C1619,FIND(" ",C1619&amp;" ")-1),'Look Up Values'!$AE$2:$AE$2000,0)))),"","EWC error")),"")</f>
        <v/>
      </c>
      <c r="P1619" s="242" t="str" cm="1">
        <f t="array" ref="P1619">IF(AND(I1619&lt;&gt;0,I1619&lt;&gt;""),IF(D1619="","",IF(ISNUMBER(MATCH(SUBSTITUTE(D1619," ",""),SUBSTITUTE('Look Up Values'!$S$2:$S$120," ",""),0)),"","D&amp;R error")),"")</f>
        <v/>
      </c>
      <c r="Q1619" s="242" t="str" cm="1">
        <f t="array" ref="Q1619">IF(AND(I1619&lt;&gt;0,I1619&lt;&gt;""),IF(G1619="","",IF(ISNUMBER(MATCH(SUBSTITUTE(G1619," ",""),SUBSTITUTE('Look Up Values'!$I$2:$I$10," ",""),0)),"","State error")),"")</f>
        <v/>
      </c>
      <c r="R1619" s="260" t="str">
        <f t="shared" si="51"/>
        <v/>
      </c>
    </row>
    <row r="1620" spans="1:18" ht="15.75">
      <c r="A1620" s="250">
        <v>1613</v>
      </c>
      <c r="B1620" s="198"/>
      <c r="C1620" s="25"/>
      <c r="D1620" s="25"/>
      <c r="E1620" s="25"/>
      <c r="F1620" s="25"/>
      <c r="G1620" s="26"/>
      <c r="H1620" s="27"/>
      <c r="I1620" s="28"/>
      <c r="J1620" s="430"/>
      <c r="K1620" s="48"/>
      <c r="L1620" s="457" t="str">
        <f t="shared" si="50"/>
        <v/>
      </c>
      <c r="M1620" s="245" cm="1">
        <f t="array" ref="M1620">SUMPRODUCT(--(N1620:Q1620&lt;&gt;"")) + IF(TRIM(R1620)="",0,LEN(R1620)-LEN(SUBSTITUTE(R1620,",",""))+1)</f>
        <v>0</v>
      </c>
      <c r="N1620" s="242" t="str">
        <f>IF(AND(I1620&lt;&gt;0,I1620&lt;&gt;""),IF(TRIM(SUBSTITUTE(B1620,CHAR(160),""))="","",IF(ISNUMBER(MATCH(TRIM(SUBSTITUTE(B1620,CHAR(160),"")),'Look Up Values'!$B$2:$B$500,0)),"","Origin error")),"")</f>
        <v/>
      </c>
      <c r="O1620" s="242" t="str">
        <f>IF(AND(I1620&lt;&gt;0,I1620&lt;&gt;""),IF(C1620="","",IF(AND(ISNUMBER(--LEFT(C1620,FIND(" ",C1620&amp;" ")-1)),OR(LEN(LEFT(C1620,FIND(" ",C1620&amp;" ")-1))=6,LEN(LEFT(C1620,FIND(" ",C1620&amp;" ")-1))=7),OR(ISNUMBER(MATCH(LEFT(C1620,FIND(" ",C1620&amp;" ")-1),'Look Up Values'!$G$2:$G$1000,0)),ISNUMBER(MATCH(LEFT(C1620,FIND(" ",C1620&amp;" ")-1),'Look Up Values'!$AE$2:$AE$2000,0)))),"","EWC error")),"")</f>
        <v/>
      </c>
      <c r="P1620" s="242" t="str" cm="1">
        <f t="array" ref="P1620">IF(AND(I1620&lt;&gt;0,I1620&lt;&gt;""),IF(D1620="","",IF(ISNUMBER(MATCH(SUBSTITUTE(D1620," ",""),SUBSTITUTE('Look Up Values'!$S$2:$S$120," ",""),0)),"","D&amp;R error")),"")</f>
        <v/>
      </c>
      <c r="Q1620" s="242" t="str" cm="1">
        <f t="array" ref="Q1620">IF(AND(I1620&lt;&gt;0,I1620&lt;&gt;""),IF(G1620="","",IF(ISNUMBER(MATCH(SUBSTITUTE(G1620," ",""),SUBSTITUTE('Look Up Values'!$I$2:$I$10," ",""),0)),"","State error")),"")</f>
        <v/>
      </c>
      <c r="R1620" s="260" t="str">
        <f t="shared" si="51"/>
        <v/>
      </c>
    </row>
    <row r="1621" spans="1:18" ht="15.75">
      <c r="A1621" s="250">
        <v>1614</v>
      </c>
      <c r="B1621" s="198"/>
      <c r="C1621" s="25"/>
      <c r="D1621" s="25"/>
      <c r="E1621" s="25"/>
      <c r="F1621" s="25"/>
      <c r="G1621" s="26"/>
      <c r="H1621" s="27"/>
      <c r="I1621" s="28"/>
      <c r="J1621" s="430"/>
      <c r="K1621" s="48"/>
      <c r="L1621" s="457" t="str">
        <f t="shared" si="50"/>
        <v/>
      </c>
      <c r="M1621" s="245" cm="1">
        <f t="array" ref="M1621">SUMPRODUCT(--(N1621:Q1621&lt;&gt;"")) + IF(TRIM(R1621)="",0,LEN(R1621)-LEN(SUBSTITUTE(R1621,",",""))+1)</f>
        <v>0</v>
      </c>
      <c r="N1621" s="242" t="str">
        <f>IF(AND(I1621&lt;&gt;0,I1621&lt;&gt;""),IF(TRIM(SUBSTITUTE(B1621,CHAR(160),""))="","",IF(ISNUMBER(MATCH(TRIM(SUBSTITUTE(B1621,CHAR(160),"")),'Look Up Values'!$B$2:$B$500,0)),"","Origin error")),"")</f>
        <v/>
      </c>
      <c r="O1621" s="242" t="str">
        <f>IF(AND(I1621&lt;&gt;0,I1621&lt;&gt;""),IF(C1621="","",IF(AND(ISNUMBER(--LEFT(C1621,FIND(" ",C1621&amp;" ")-1)),OR(LEN(LEFT(C1621,FIND(" ",C1621&amp;" ")-1))=6,LEN(LEFT(C1621,FIND(" ",C1621&amp;" ")-1))=7),OR(ISNUMBER(MATCH(LEFT(C1621,FIND(" ",C1621&amp;" ")-1),'Look Up Values'!$G$2:$G$1000,0)),ISNUMBER(MATCH(LEFT(C1621,FIND(" ",C1621&amp;" ")-1),'Look Up Values'!$AE$2:$AE$2000,0)))),"","EWC error")),"")</f>
        <v/>
      </c>
      <c r="P1621" s="242" t="str" cm="1">
        <f t="array" ref="P1621">IF(AND(I1621&lt;&gt;0,I1621&lt;&gt;""),IF(D1621="","",IF(ISNUMBER(MATCH(SUBSTITUTE(D1621," ",""),SUBSTITUTE('Look Up Values'!$S$2:$S$120," ",""),0)),"","D&amp;R error")),"")</f>
        <v/>
      </c>
      <c r="Q1621" s="242" t="str" cm="1">
        <f t="array" ref="Q1621">IF(AND(I1621&lt;&gt;0,I1621&lt;&gt;""),IF(G1621="","",IF(ISNUMBER(MATCH(SUBSTITUTE(G1621," ",""),SUBSTITUTE('Look Up Values'!$I$2:$I$10," ",""),0)),"","State error")),"")</f>
        <v/>
      </c>
      <c r="R1621" s="260" t="str">
        <f t="shared" si="51"/>
        <v/>
      </c>
    </row>
    <row r="1622" spans="1:18" ht="15.75">
      <c r="A1622" s="250">
        <v>1615</v>
      </c>
      <c r="B1622" s="198"/>
      <c r="C1622" s="25"/>
      <c r="D1622" s="25"/>
      <c r="E1622" s="25"/>
      <c r="F1622" s="25"/>
      <c r="G1622" s="26"/>
      <c r="H1622" s="27"/>
      <c r="I1622" s="28"/>
      <c r="J1622" s="430"/>
      <c r="K1622" s="48"/>
      <c r="L1622" s="457" t="str">
        <f t="shared" si="50"/>
        <v/>
      </c>
      <c r="M1622" s="245" cm="1">
        <f t="array" ref="M1622">SUMPRODUCT(--(N1622:Q1622&lt;&gt;"")) + IF(TRIM(R1622)="",0,LEN(R1622)-LEN(SUBSTITUTE(R1622,",",""))+1)</f>
        <v>0</v>
      </c>
      <c r="N1622" s="242" t="str">
        <f>IF(AND(I1622&lt;&gt;0,I1622&lt;&gt;""),IF(TRIM(SUBSTITUTE(B1622,CHAR(160),""))="","",IF(ISNUMBER(MATCH(TRIM(SUBSTITUTE(B1622,CHAR(160),"")),'Look Up Values'!$B$2:$B$500,0)),"","Origin error")),"")</f>
        <v/>
      </c>
      <c r="O1622" s="242" t="str">
        <f>IF(AND(I1622&lt;&gt;0,I1622&lt;&gt;""),IF(C1622="","",IF(AND(ISNUMBER(--LEFT(C1622,FIND(" ",C1622&amp;" ")-1)),OR(LEN(LEFT(C1622,FIND(" ",C1622&amp;" ")-1))=6,LEN(LEFT(C1622,FIND(" ",C1622&amp;" ")-1))=7),OR(ISNUMBER(MATCH(LEFT(C1622,FIND(" ",C1622&amp;" ")-1),'Look Up Values'!$G$2:$G$1000,0)),ISNUMBER(MATCH(LEFT(C1622,FIND(" ",C1622&amp;" ")-1),'Look Up Values'!$AE$2:$AE$2000,0)))),"","EWC error")),"")</f>
        <v/>
      </c>
      <c r="P1622" s="242" t="str" cm="1">
        <f t="array" ref="P1622">IF(AND(I1622&lt;&gt;0,I1622&lt;&gt;""),IF(D1622="","",IF(ISNUMBER(MATCH(SUBSTITUTE(D1622," ",""),SUBSTITUTE('Look Up Values'!$S$2:$S$120," ",""),0)),"","D&amp;R error")),"")</f>
        <v/>
      </c>
      <c r="Q1622" s="242" t="str" cm="1">
        <f t="array" ref="Q1622">IF(AND(I1622&lt;&gt;0,I1622&lt;&gt;""),IF(G1622="","",IF(ISNUMBER(MATCH(SUBSTITUTE(G1622," ",""),SUBSTITUTE('Look Up Values'!$I$2:$I$10," ",""),0)),"","State error")),"")</f>
        <v/>
      </c>
      <c r="R1622" s="260" t="str">
        <f t="shared" si="51"/>
        <v/>
      </c>
    </row>
    <row r="1623" spans="1:18" ht="15.75">
      <c r="A1623" s="250">
        <v>1616</v>
      </c>
      <c r="B1623" s="198"/>
      <c r="C1623" s="25"/>
      <c r="D1623" s="25"/>
      <c r="E1623" s="25"/>
      <c r="F1623" s="25"/>
      <c r="G1623" s="26"/>
      <c r="H1623" s="27"/>
      <c r="I1623" s="28"/>
      <c r="J1623" s="430"/>
      <c r="K1623" s="48"/>
      <c r="L1623" s="457" t="str">
        <f t="shared" si="50"/>
        <v/>
      </c>
      <c r="M1623" s="245" cm="1">
        <f t="array" ref="M1623">SUMPRODUCT(--(N1623:Q1623&lt;&gt;"")) + IF(TRIM(R1623)="",0,LEN(R1623)-LEN(SUBSTITUTE(R1623,",",""))+1)</f>
        <v>0</v>
      </c>
      <c r="N1623" s="242" t="str">
        <f>IF(AND(I1623&lt;&gt;0,I1623&lt;&gt;""),IF(TRIM(SUBSTITUTE(B1623,CHAR(160),""))="","",IF(ISNUMBER(MATCH(TRIM(SUBSTITUTE(B1623,CHAR(160),"")),'Look Up Values'!$B$2:$B$500,0)),"","Origin error")),"")</f>
        <v/>
      </c>
      <c r="O1623" s="242" t="str">
        <f>IF(AND(I1623&lt;&gt;0,I1623&lt;&gt;""),IF(C1623="","",IF(AND(ISNUMBER(--LEFT(C1623,FIND(" ",C1623&amp;" ")-1)),OR(LEN(LEFT(C1623,FIND(" ",C1623&amp;" ")-1))=6,LEN(LEFT(C1623,FIND(" ",C1623&amp;" ")-1))=7),OR(ISNUMBER(MATCH(LEFT(C1623,FIND(" ",C1623&amp;" ")-1),'Look Up Values'!$G$2:$G$1000,0)),ISNUMBER(MATCH(LEFT(C1623,FIND(" ",C1623&amp;" ")-1),'Look Up Values'!$AE$2:$AE$2000,0)))),"","EWC error")),"")</f>
        <v/>
      </c>
      <c r="P1623" s="242" t="str" cm="1">
        <f t="array" ref="P1623">IF(AND(I1623&lt;&gt;0,I1623&lt;&gt;""),IF(D1623="","",IF(ISNUMBER(MATCH(SUBSTITUTE(D1623," ",""),SUBSTITUTE('Look Up Values'!$S$2:$S$120," ",""),0)),"","D&amp;R error")),"")</f>
        <v/>
      </c>
      <c r="Q1623" s="242" t="str" cm="1">
        <f t="array" ref="Q1623">IF(AND(I1623&lt;&gt;0,I1623&lt;&gt;""),IF(G1623="","",IF(ISNUMBER(MATCH(SUBSTITUTE(G1623," ",""),SUBSTITUTE('Look Up Values'!$I$2:$I$10," ",""),0)),"","State error")),"")</f>
        <v/>
      </c>
      <c r="R1623" s="260" t="str">
        <f t="shared" si="51"/>
        <v/>
      </c>
    </row>
    <row r="1624" spans="1:18" ht="15.75">
      <c r="A1624" s="250">
        <v>1617</v>
      </c>
      <c r="B1624" s="198"/>
      <c r="C1624" s="25"/>
      <c r="D1624" s="25"/>
      <c r="E1624" s="25"/>
      <c r="F1624" s="25"/>
      <c r="G1624" s="26"/>
      <c r="H1624" s="27"/>
      <c r="I1624" s="28"/>
      <c r="J1624" s="430"/>
      <c r="K1624" s="48"/>
      <c r="L1624" s="457" t="str">
        <f t="shared" si="50"/>
        <v/>
      </c>
      <c r="M1624" s="245" cm="1">
        <f t="array" ref="M1624">SUMPRODUCT(--(N1624:Q1624&lt;&gt;"")) + IF(TRIM(R1624)="",0,LEN(R1624)-LEN(SUBSTITUTE(R1624,",",""))+1)</f>
        <v>0</v>
      </c>
      <c r="N1624" s="242" t="str">
        <f>IF(AND(I1624&lt;&gt;0,I1624&lt;&gt;""),IF(TRIM(SUBSTITUTE(B1624,CHAR(160),""))="","",IF(ISNUMBER(MATCH(TRIM(SUBSTITUTE(B1624,CHAR(160),"")),'Look Up Values'!$B$2:$B$500,0)),"","Origin error")),"")</f>
        <v/>
      </c>
      <c r="O1624" s="242" t="str">
        <f>IF(AND(I1624&lt;&gt;0,I1624&lt;&gt;""),IF(C1624="","",IF(AND(ISNUMBER(--LEFT(C1624,FIND(" ",C1624&amp;" ")-1)),OR(LEN(LEFT(C1624,FIND(" ",C1624&amp;" ")-1))=6,LEN(LEFT(C1624,FIND(" ",C1624&amp;" ")-1))=7),OR(ISNUMBER(MATCH(LEFT(C1624,FIND(" ",C1624&amp;" ")-1),'Look Up Values'!$G$2:$G$1000,0)),ISNUMBER(MATCH(LEFT(C1624,FIND(" ",C1624&amp;" ")-1),'Look Up Values'!$AE$2:$AE$2000,0)))),"","EWC error")),"")</f>
        <v/>
      </c>
      <c r="P1624" s="242" t="str" cm="1">
        <f t="array" ref="P1624">IF(AND(I1624&lt;&gt;0,I1624&lt;&gt;""),IF(D1624="","",IF(ISNUMBER(MATCH(SUBSTITUTE(D1624," ",""),SUBSTITUTE('Look Up Values'!$S$2:$S$120," ",""),0)),"","D&amp;R error")),"")</f>
        <v/>
      </c>
      <c r="Q1624" s="242" t="str" cm="1">
        <f t="array" ref="Q1624">IF(AND(I1624&lt;&gt;0,I1624&lt;&gt;""),IF(G1624="","",IF(ISNUMBER(MATCH(SUBSTITUTE(G1624," ",""),SUBSTITUTE('Look Up Values'!$I$2:$I$10," ",""),0)),"","State error")),"")</f>
        <v/>
      </c>
      <c r="R1624" s="260" t="str">
        <f t="shared" si="51"/>
        <v/>
      </c>
    </row>
    <row r="1625" spans="1:18" ht="15.75">
      <c r="A1625" s="250">
        <v>1618</v>
      </c>
      <c r="B1625" s="198"/>
      <c r="C1625" s="25"/>
      <c r="D1625" s="25"/>
      <c r="E1625" s="25"/>
      <c r="F1625" s="25"/>
      <c r="G1625" s="26"/>
      <c r="H1625" s="27"/>
      <c r="I1625" s="28"/>
      <c r="J1625" s="430"/>
      <c r="K1625" s="48"/>
      <c r="L1625" s="457" t="str">
        <f t="shared" si="50"/>
        <v/>
      </c>
      <c r="M1625" s="245" cm="1">
        <f t="array" ref="M1625">SUMPRODUCT(--(N1625:Q1625&lt;&gt;"")) + IF(TRIM(R1625)="",0,LEN(R1625)-LEN(SUBSTITUTE(R1625,",",""))+1)</f>
        <v>0</v>
      </c>
      <c r="N1625" s="242" t="str">
        <f>IF(AND(I1625&lt;&gt;0,I1625&lt;&gt;""),IF(TRIM(SUBSTITUTE(B1625,CHAR(160),""))="","",IF(ISNUMBER(MATCH(TRIM(SUBSTITUTE(B1625,CHAR(160),"")),'Look Up Values'!$B$2:$B$500,0)),"","Origin error")),"")</f>
        <v/>
      </c>
      <c r="O1625" s="242" t="str">
        <f>IF(AND(I1625&lt;&gt;0,I1625&lt;&gt;""),IF(C1625="","",IF(AND(ISNUMBER(--LEFT(C1625,FIND(" ",C1625&amp;" ")-1)),OR(LEN(LEFT(C1625,FIND(" ",C1625&amp;" ")-1))=6,LEN(LEFT(C1625,FIND(" ",C1625&amp;" ")-1))=7),OR(ISNUMBER(MATCH(LEFT(C1625,FIND(" ",C1625&amp;" ")-1),'Look Up Values'!$G$2:$G$1000,0)),ISNUMBER(MATCH(LEFT(C1625,FIND(" ",C1625&amp;" ")-1),'Look Up Values'!$AE$2:$AE$2000,0)))),"","EWC error")),"")</f>
        <v/>
      </c>
      <c r="P1625" s="242" t="str" cm="1">
        <f t="array" ref="P1625">IF(AND(I1625&lt;&gt;0,I1625&lt;&gt;""),IF(D1625="","",IF(ISNUMBER(MATCH(SUBSTITUTE(D1625," ",""),SUBSTITUTE('Look Up Values'!$S$2:$S$120," ",""),0)),"","D&amp;R error")),"")</f>
        <v/>
      </c>
      <c r="Q1625" s="242" t="str" cm="1">
        <f t="array" ref="Q1625">IF(AND(I1625&lt;&gt;0,I1625&lt;&gt;""),IF(G1625="","",IF(ISNUMBER(MATCH(SUBSTITUTE(G1625," ",""),SUBSTITUTE('Look Up Values'!$I$2:$I$10," ",""),0)),"","State error")),"")</f>
        <v/>
      </c>
      <c r="R1625" s="260" t="str">
        <f t="shared" si="51"/>
        <v/>
      </c>
    </row>
    <row r="1626" spans="1:18" ht="15.75">
      <c r="A1626" s="250">
        <v>1619</v>
      </c>
      <c r="B1626" s="198"/>
      <c r="C1626" s="25"/>
      <c r="D1626" s="25"/>
      <c r="E1626" s="25"/>
      <c r="F1626" s="25"/>
      <c r="G1626" s="26"/>
      <c r="H1626" s="27"/>
      <c r="I1626" s="28"/>
      <c r="J1626" s="430"/>
      <c r="K1626" s="48"/>
      <c r="L1626" s="457" t="str">
        <f t="shared" si="50"/>
        <v/>
      </c>
      <c r="M1626" s="245" cm="1">
        <f t="array" ref="M1626">SUMPRODUCT(--(N1626:Q1626&lt;&gt;"")) + IF(TRIM(R1626)="",0,LEN(R1626)-LEN(SUBSTITUTE(R1626,",",""))+1)</f>
        <v>0</v>
      </c>
      <c r="N1626" s="242" t="str">
        <f>IF(AND(I1626&lt;&gt;0,I1626&lt;&gt;""),IF(TRIM(SUBSTITUTE(B1626,CHAR(160),""))="","",IF(ISNUMBER(MATCH(TRIM(SUBSTITUTE(B1626,CHAR(160),"")),'Look Up Values'!$B$2:$B$500,0)),"","Origin error")),"")</f>
        <v/>
      </c>
      <c r="O1626" s="242" t="str">
        <f>IF(AND(I1626&lt;&gt;0,I1626&lt;&gt;""),IF(C1626="","",IF(AND(ISNUMBER(--LEFT(C1626,FIND(" ",C1626&amp;" ")-1)),OR(LEN(LEFT(C1626,FIND(" ",C1626&amp;" ")-1))=6,LEN(LEFT(C1626,FIND(" ",C1626&amp;" ")-1))=7),OR(ISNUMBER(MATCH(LEFT(C1626,FIND(" ",C1626&amp;" ")-1),'Look Up Values'!$G$2:$G$1000,0)),ISNUMBER(MATCH(LEFT(C1626,FIND(" ",C1626&amp;" ")-1),'Look Up Values'!$AE$2:$AE$2000,0)))),"","EWC error")),"")</f>
        <v/>
      </c>
      <c r="P1626" s="242" t="str" cm="1">
        <f t="array" ref="P1626">IF(AND(I1626&lt;&gt;0,I1626&lt;&gt;""),IF(D1626="","",IF(ISNUMBER(MATCH(SUBSTITUTE(D1626," ",""),SUBSTITUTE('Look Up Values'!$S$2:$S$120," ",""),0)),"","D&amp;R error")),"")</f>
        <v/>
      </c>
      <c r="Q1626" s="242" t="str" cm="1">
        <f t="array" ref="Q1626">IF(AND(I1626&lt;&gt;0,I1626&lt;&gt;""),IF(G1626="","",IF(ISNUMBER(MATCH(SUBSTITUTE(G1626," ",""),SUBSTITUTE('Look Up Values'!$I$2:$I$10," ",""),0)),"","State error")),"")</f>
        <v/>
      </c>
      <c r="R1626" s="260" t="str">
        <f t="shared" si="51"/>
        <v/>
      </c>
    </row>
    <row r="1627" spans="1:18" ht="15.75">
      <c r="A1627" s="250">
        <v>1620</v>
      </c>
      <c r="B1627" s="198"/>
      <c r="C1627" s="25"/>
      <c r="D1627" s="25"/>
      <c r="E1627" s="25"/>
      <c r="F1627" s="25"/>
      <c r="G1627" s="26"/>
      <c r="H1627" s="27"/>
      <c r="I1627" s="28"/>
      <c r="J1627" s="430"/>
      <c r="K1627" s="48"/>
      <c r="L1627" s="457" t="str">
        <f t="shared" si="50"/>
        <v/>
      </c>
      <c r="M1627" s="245" cm="1">
        <f t="array" ref="M1627">SUMPRODUCT(--(N1627:Q1627&lt;&gt;"")) + IF(TRIM(R1627)="",0,LEN(R1627)-LEN(SUBSTITUTE(R1627,",",""))+1)</f>
        <v>0</v>
      </c>
      <c r="N1627" s="242" t="str">
        <f>IF(AND(I1627&lt;&gt;0,I1627&lt;&gt;""),IF(TRIM(SUBSTITUTE(B1627,CHAR(160),""))="","",IF(ISNUMBER(MATCH(TRIM(SUBSTITUTE(B1627,CHAR(160),"")),'Look Up Values'!$B$2:$B$500,0)),"","Origin error")),"")</f>
        <v/>
      </c>
      <c r="O1627" s="242" t="str">
        <f>IF(AND(I1627&lt;&gt;0,I1627&lt;&gt;""),IF(C1627="","",IF(AND(ISNUMBER(--LEFT(C1627,FIND(" ",C1627&amp;" ")-1)),OR(LEN(LEFT(C1627,FIND(" ",C1627&amp;" ")-1))=6,LEN(LEFT(C1627,FIND(" ",C1627&amp;" ")-1))=7),OR(ISNUMBER(MATCH(LEFT(C1627,FIND(" ",C1627&amp;" ")-1),'Look Up Values'!$G$2:$G$1000,0)),ISNUMBER(MATCH(LEFT(C1627,FIND(" ",C1627&amp;" ")-1),'Look Up Values'!$AE$2:$AE$2000,0)))),"","EWC error")),"")</f>
        <v/>
      </c>
      <c r="P1627" s="242" t="str" cm="1">
        <f t="array" ref="P1627">IF(AND(I1627&lt;&gt;0,I1627&lt;&gt;""),IF(D1627="","",IF(ISNUMBER(MATCH(SUBSTITUTE(D1627," ",""),SUBSTITUTE('Look Up Values'!$S$2:$S$120," ",""),0)),"","D&amp;R error")),"")</f>
        <v/>
      </c>
      <c r="Q1627" s="242" t="str" cm="1">
        <f t="array" ref="Q1627">IF(AND(I1627&lt;&gt;0,I1627&lt;&gt;""),IF(G1627="","",IF(ISNUMBER(MATCH(SUBSTITUTE(G1627," ",""),SUBSTITUTE('Look Up Values'!$I$2:$I$10," ",""),0)),"","State error")),"")</f>
        <v/>
      </c>
      <c r="R1627" s="260" t="str">
        <f t="shared" si="51"/>
        <v/>
      </c>
    </row>
    <row r="1628" spans="1:18" ht="15.75">
      <c r="A1628" s="250">
        <v>1621</v>
      </c>
      <c r="B1628" s="198"/>
      <c r="C1628" s="25"/>
      <c r="D1628" s="25"/>
      <c r="E1628" s="25"/>
      <c r="F1628" s="25"/>
      <c r="G1628" s="26"/>
      <c r="H1628" s="27"/>
      <c r="I1628" s="28"/>
      <c r="J1628" s="430"/>
      <c r="K1628" s="48"/>
      <c r="L1628" s="457" t="str">
        <f t="shared" si="50"/>
        <v/>
      </c>
      <c r="M1628" s="245" cm="1">
        <f t="array" ref="M1628">SUMPRODUCT(--(N1628:Q1628&lt;&gt;"")) + IF(TRIM(R1628)="",0,LEN(R1628)-LEN(SUBSTITUTE(R1628,",",""))+1)</f>
        <v>0</v>
      </c>
      <c r="N1628" s="242" t="str">
        <f>IF(AND(I1628&lt;&gt;0,I1628&lt;&gt;""),IF(TRIM(SUBSTITUTE(B1628,CHAR(160),""))="","",IF(ISNUMBER(MATCH(TRIM(SUBSTITUTE(B1628,CHAR(160),"")),'Look Up Values'!$B$2:$B$500,0)),"","Origin error")),"")</f>
        <v/>
      </c>
      <c r="O1628" s="242" t="str">
        <f>IF(AND(I1628&lt;&gt;0,I1628&lt;&gt;""),IF(C1628="","",IF(AND(ISNUMBER(--LEFT(C1628,FIND(" ",C1628&amp;" ")-1)),OR(LEN(LEFT(C1628,FIND(" ",C1628&amp;" ")-1))=6,LEN(LEFT(C1628,FIND(" ",C1628&amp;" ")-1))=7),OR(ISNUMBER(MATCH(LEFT(C1628,FIND(" ",C1628&amp;" ")-1),'Look Up Values'!$G$2:$G$1000,0)),ISNUMBER(MATCH(LEFT(C1628,FIND(" ",C1628&amp;" ")-1),'Look Up Values'!$AE$2:$AE$2000,0)))),"","EWC error")),"")</f>
        <v/>
      </c>
      <c r="P1628" s="242" t="str" cm="1">
        <f t="array" ref="P1628">IF(AND(I1628&lt;&gt;0,I1628&lt;&gt;""),IF(D1628="","",IF(ISNUMBER(MATCH(SUBSTITUTE(D1628," ",""),SUBSTITUTE('Look Up Values'!$S$2:$S$120," ",""),0)),"","D&amp;R error")),"")</f>
        <v/>
      </c>
      <c r="Q1628" s="242" t="str" cm="1">
        <f t="array" ref="Q1628">IF(AND(I1628&lt;&gt;0,I1628&lt;&gt;""),IF(G1628="","",IF(ISNUMBER(MATCH(SUBSTITUTE(G1628," ",""),SUBSTITUTE('Look Up Values'!$I$2:$I$10," ",""),0)),"","State error")),"")</f>
        <v/>
      </c>
      <c r="R1628" s="260" t="str">
        <f t="shared" si="51"/>
        <v/>
      </c>
    </row>
    <row r="1629" spans="1:18" ht="15.75">
      <c r="A1629" s="250">
        <v>1622</v>
      </c>
      <c r="B1629" s="198"/>
      <c r="C1629" s="25"/>
      <c r="D1629" s="25"/>
      <c r="E1629" s="25"/>
      <c r="F1629" s="25"/>
      <c r="G1629" s="26"/>
      <c r="H1629" s="27"/>
      <c r="I1629" s="28"/>
      <c r="J1629" s="430"/>
      <c r="K1629" s="48"/>
      <c r="L1629" s="457" t="str">
        <f t="shared" si="50"/>
        <v/>
      </c>
      <c r="M1629" s="245" cm="1">
        <f t="array" ref="M1629">SUMPRODUCT(--(N1629:Q1629&lt;&gt;"")) + IF(TRIM(R1629)="",0,LEN(R1629)-LEN(SUBSTITUTE(R1629,",",""))+1)</f>
        <v>0</v>
      </c>
      <c r="N1629" s="242" t="str">
        <f>IF(AND(I1629&lt;&gt;0,I1629&lt;&gt;""),IF(TRIM(SUBSTITUTE(B1629,CHAR(160),""))="","",IF(ISNUMBER(MATCH(TRIM(SUBSTITUTE(B1629,CHAR(160),"")),'Look Up Values'!$B$2:$B$500,0)),"","Origin error")),"")</f>
        <v/>
      </c>
      <c r="O1629" s="242" t="str">
        <f>IF(AND(I1629&lt;&gt;0,I1629&lt;&gt;""),IF(C1629="","",IF(AND(ISNUMBER(--LEFT(C1629,FIND(" ",C1629&amp;" ")-1)),OR(LEN(LEFT(C1629,FIND(" ",C1629&amp;" ")-1))=6,LEN(LEFT(C1629,FIND(" ",C1629&amp;" ")-1))=7),OR(ISNUMBER(MATCH(LEFT(C1629,FIND(" ",C1629&amp;" ")-1),'Look Up Values'!$G$2:$G$1000,0)),ISNUMBER(MATCH(LEFT(C1629,FIND(" ",C1629&amp;" ")-1),'Look Up Values'!$AE$2:$AE$2000,0)))),"","EWC error")),"")</f>
        <v/>
      </c>
      <c r="P1629" s="242" t="str" cm="1">
        <f t="array" ref="P1629">IF(AND(I1629&lt;&gt;0,I1629&lt;&gt;""),IF(D1629="","",IF(ISNUMBER(MATCH(SUBSTITUTE(D1629," ",""),SUBSTITUTE('Look Up Values'!$S$2:$S$120," ",""),0)),"","D&amp;R error")),"")</f>
        <v/>
      </c>
      <c r="Q1629" s="242" t="str" cm="1">
        <f t="array" ref="Q1629">IF(AND(I1629&lt;&gt;0,I1629&lt;&gt;""),IF(G1629="","",IF(ISNUMBER(MATCH(SUBSTITUTE(G1629," ",""),SUBSTITUTE('Look Up Values'!$I$2:$I$10," ",""),0)),"","State error")),"")</f>
        <v/>
      </c>
      <c r="R1629" s="260" t="str">
        <f t="shared" si="51"/>
        <v/>
      </c>
    </row>
    <row r="1630" spans="1:18" ht="15.75">
      <c r="A1630" s="250">
        <v>1623</v>
      </c>
      <c r="B1630" s="198"/>
      <c r="C1630" s="25"/>
      <c r="D1630" s="25"/>
      <c r="E1630" s="25"/>
      <c r="F1630" s="25"/>
      <c r="G1630" s="26"/>
      <c r="H1630" s="27"/>
      <c r="I1630" s="28"/>
      <c r="J1630" s="430"/>
      <c r="K1630" s="48"/>
      <c r="L1630" s="457" t="str">
        <f t="shared" si="50"/>
        <v/>
      </c>
      <c r="M1630" s="245" cm="1">
        <f t="array" ref="M1630">SUMPRODUCT(--(N1630:Q1630&lt;&gt;"")) + IF(TRIM(R1630)="",0,LEN(R1630)-LEN(SUBSTITUTE(R1630,",",""))+1)</f>
        <v>0</v>
      </c>
      <c r="N1630" s="242" t="str">
        <f>IF(AND(I1630&lt;&gt;0,I1630&lt;&gt;""),IF(TRIM(SUBSTITUTE(B1630,CHAR(160),""))="","",IF(ISNUMBER(MATCH(TRIM(SUBSTITUTE(B1630,CHAR(160),"")),'Look Up Values'!$B$2:$B$500,0)),"","Origin error")),"")</f>
        <v/>
      </c>
      <c r="O1630" s="242" t="str">
        <f>IF(AND(I1630&lt;&gt;0,I1630&lt;&gt;""),IF(C1630="","",IF(AND(ISNUMBER(--LEFT(C1630,FIND(" ",C1630&amp;" ")-1)),OR(LEN(LEFT(C1630,FIND(" ",C1630&amp;" ")-1))=6,LEN(LEFT(C1630,FIND(" ",C1630&amp;" ")-1))=7),OR(ISNUMBER(MATCH(LEFT(C1630,FIND(" ",C1630&amp;" ")-1),'Look Up Values'!$G$2:$G$1000,0)),ISNUMBER(MATCH(LEFT(C1630,FIND(" ",C1630&amp;" ")-1),'Look Up Values'!$AE$2:$AE$2000,0)))),"","EWC error")),"")</f>
        <v/>
      </c>
      <c r="P1630" s="242" t="str" cm="1">
        <f t="array" ref="P1630">IF(AND(I1630&lt;&gt;0,I1630&lt;&gt;""),IF(D1630="","",IF(ISNUMBER(MATCH(SUBSTITUTE(D1630," ",""),SUBSTITUTE('Look Up Values'!$S$2:$S$120," ",""),0)),"","D&amp;R error")),"")</f>
        <v/>
      </c>
      <c r="Q1630" s="242" t="str" cm="1">
        <f t="array" ref="Q1630">IF(AND(I1630&lt;&gt;0,I1630&lt;&gt;""),IF(G1630="","",IF(ISNUMBER(MATCH(SUBSTITUTE(G1630," ",""),SUBSTITUTE('Look Up Values'!$I$2:$I$10," ",""),0)),"","State error")),"")</f>
        <v/>
      </c>
      <c r="R1630" s="260" t="str">
        <f t="shared" si="51"/>
        <v/>
      </c>
    </row>
    <row r="1631" spans="1:18" ht="15.75">
      <c r="A1631" s="250">
        <v>1624</v>
      </c>
      <c r="B1631" s="198"/>
      <c r="C1631" s="25"/>
      <c r="D1631" s="25"/>
      <c r="E1631" s="25"/>
      <c r="F1631" s="25"/>
      <c r="G1631" s="26"/>
      <c r="H1631" s="27"/>
      <c r="I1631" s="28"/>
      <c r="J1631" s="430"/>
      <c r="K1631" s="48"/>
      <c r="L1631" s="457" t="str">
        <f t="shared" si="50"/>
        <v/>
      </c>
      <c r="M1631" s="245" cm="1">
        <f t="array" ref="M1631">SUMPRODUCT(--(N1631:Q1631&lt;&gt;"")) + IF(TRIM(R1631)="",0,LEN(R1631)-LEN(SUBSTITUTE(R1631,",",""))+1)</f>
        <v>0</v>
      </c>
      <c r="N1631" s="242" t="str">
        <f>IF(AND(I1631&lt;&gt;0,I1631&lt;&gt;""),IF(TRIM(SUBSTITUTE(B1631,CHAR(160),""))="","",IF(ISNUMBER(MATCH(TRIM(SUBSTITUTE(B1631,CHAR(160),"")),'Look Up Values'!$B$2:$B$500,0)),"","Origin error")),"")</f>
        <v/>
      </c>
      <c r="O1631" s="242" t="str">
        <f>IF(AND(I1631&lt;&gt;0,I1631&lt;&gt;""),IF(C1631="","",IF(AND(ISNUMBER(--LEFT(C1631,FIND(" ",C1631&amp;" ")-1)),OR(LEN(LEFT(C1631,FIND(" ",C1631&amp;" ")-1))=6,LEN(LEFT(C1631,FIND(" ",C1631&amp;" ")-1))=7),OR(ISNUMBER(MATCH(LEFT(C1631,FIND(" ",C1631&amp;" ")-1),'Look Up Values'!$G$2:$G$1000,0)),ISNUMBER(MATCH(LEFT(C1631,FIND(" ",C1631&amp;" ")-1),'Look Up Values'!$AE$2:$AE$2000,0)))),"","EWC error")),"")</f>
        <v/>
      </c>
      <c r="P1631" s="242" t="str" cm="1">
        <f t="array" ref="P1631">IF(AND(I1631&lt;&gt;0,I1631&lt;&gt;""),IF(D1631="","",IF(ISNUMBER(MATCH(SUBSTITUTE(D1631," ",""),SUBSTITUTE('Look Up Values'!$S$2:$S$120," ",""),0)),"","D&amp;R error")),"")</f>
        <v/>
      </c>
      <c r="Q1631" s="242" t="str" cm="1">
        <f t="array" ref="Q1631">IF(AND(I1631&lt;&gt;0,I1631&lt;&gt;""),IF(G1631="","",IF(ISNUMBER(MATCH(SUBSTITUTE(G1631," ",""),SUBSTITUTE('Look Up Values'!$I$2:$I$10," ",""),0)),"","State error")),"")</f>
        <v/>
      </c>
      <c r="R1631" s="260" t="str">
        <f t="shared" si="51"/>
        <v/>
      </c>
    </row>
    <row r="1632" spans="1:18" ht="15.75">
      <c r="A1632" s="250">
        <v>1625</v>
      </c>
      <c r="B1632" s="198"/>
      <c r="C1632" s="25"/>
      <c r="D1632" s="25"/>
      <c r="E1632" s="25"/>
      <c r="F1632" s="25"/>
      <c r="G1632" s="26"/>
      <c r="H1632" s="27"/>
      <c r="I1632" s="28"/>
      <c r="J1632" s="430"/>
      <c r="K1632" s="48"/>
      <c r="L1632" s="457" t="str">
        <f t="shared" si="50"/>
        <v/>
      </c>
      <c r="M1632" s="245" cm="1">
        <f t="array" ref="M1632">SUMPRODUCT(--(N1632:Q1632&lt;&gt;"")) + IF(TRIM(R1632)="",0,LEN(R1632)-LEN(SUBSTITUTE(R1632,",",""))+1)</f>
        <v>0</v>
      </c>
      <c r="N1632" s="242" t="str">
        <f>IF(AND(I1632&lt;&gt;0,I1632&lt;&gt;""),IF(TRIM(SUBSTITUTE(B1632,CHAR(160),""))="","",IF(ISNUMBER(MATCH(TRIM(SUBSTITUTE(B1632,CHAR(160),"")),'Look Up Values'!$B$2:$B$500,0)),"","Origin error")),"")</f>
        <v/>
      </c>
      <c r="O1632" s="242" t="str">
        <f>IF(AND(I1632&lt;&gt;0,I1632&lt;&gt;""),IF(C1632="","",IF(AND(ISNUMBER(--LEFT(C1632,FIND(" ",C1632&amp;" ")-1)),OR(LEN(LEFT(C1632,FIND(" ",C1632&amp;" ")-1))=6,LEN(LEFT(C1632,FIND(" ",C1632&amp;" ")-1))=7),OR(ISNUMBER(MATCH(LEFT(C1632,FIND(" ",C1632&amp;" ")-1),'Look Up Values'!$G$2:$G$1000,0)),ISNUMBER(MATCH(LEFT(C1632,FIND(" ",C1632&amp;" ")-1),'Look Up Values'!$AE$2:$AE$2000,0)))),"","EWC error")),"")</f>
        <v/>
      </c>
      <c r="P1632" s="242" t="str" cm="1">
        <f t="array" ref="P1632">IF(AND(I1632&lt;&gt;0,I1632&lt;&gt;""),IF(D1632="","",IF(ISNUMBER(MATCH(SUBSTITUTE(D1632," ",""),SUBSTITUTE('Look Up Values'!$S$2:$S$120," ",""),0)),"","D&amp;R error")),"")</f>
        <v/>
      </c>
      <c r="Q1632" s="242" t="str" cm="1">
        <f t="array" ref="Q1632">IF(AND(I1632&lt;&gt;0,I1632&lt;&gt;""),IF(G1632="","",IF(ISNUMBER(MATCH(SUBSTITUTE(G1632," ",""),SUBSTITUTE('Look Up Values'!$I$2:$I$10," ",""),0)),"","State error")),"")</f>
        <v/>
      </c>
      <c r="R1632" s="260" t="str">
        <f t="shared" si="51"/>
        <v/>
      </c>
    </row>
    <row r="1633" spans="1:18" ht="15.75">
      <c r="A1633" s="250">
        <v>1626</v>
      </c>
      <c r="B1633" s="198"/>
      <c r="C1633" s="25"/>
      <c r="D1633" s="25"/>
      <c r="E1633" s="25"/>
      <c r="F1633" s="25"/>
      <c r="G1633" s="26"/>
      <c r="H1633" s="27"/>
      <c r="I1633" s="28"/>
      <c r="J1633" s="430"/>
      <c r="K1633" s="48"/>
      <c r="L1633" s="457" t="str">
        <f t="shared" si="50"/>
        <v/>
      </c>
      <c r="M1633" s="245" cm="1">
        <f t="array" ref="M1633">SUMPRODUCT(--(N1633:Q1633&lt;&gt;"")) + IF(TRIM(R1633)="",0,LEN(R1633)-LEN(SUBSTITUTE(R1633,",",""))+1)</f>
        <v>0</v>
      </c>
      <c r="N1633" s="242" t="str">
        <f>IF(AND(I1633&lt;&gt;0,I1633&lt;&gt;""),IF(TRIM(SUBSTITUTE(B1633,CHAR(160),""))="","",IF(ISNUMBER(MATCH(TRIM(SUBSTITUTE(B1633,CHAR(160),"")),'Look Up Values'!$B$2:$B$500,0)),"","Origin error")),"")</f>
        <v/>
      </c>
      <c r="O1633" s="242" t="str">
        <f>IF(AND(I1633&lt;&gt;0,I1633&lt;&gt;""),IF(C1633="","",IF(AND(ISNUMBER(--LEFT(C1633,FIND(" ",C1633&amp;" ")-1)),OR(LEN(LEFT(C1633,FIND(" ",C1633&amp;" ")-1))=6,LEN(LEFT(C1633,FIND(" ",C1633&amp;" ")-1))=7),OR(ISNUMBER(MATCH(LEFT(C1633,FIND(" ",C1633&amp;" ")-1),'Look Up Values'!$G$2:$G$1000,0)),ISNUMBER(MATCH(LEFT(C1633,FIND(" ",C1633&amp;" ")-1),'Look Up Values'!$AE$2:$AE$2000,0)))),"","EWC error")),"")</f>
        <v/>
      </c>
      <c r="P1633" s="242" t="str" cm="1">
        <f t="array" ref="P1633">IF(AND(I1633&lt;&gt;0,I1633&lt;&gt;""),IF(D1633="","",IF(ISNUMBER(MATCH(SUBSTITUTE(D1633," ",""),SUBSTITUTE('Look Up Values'!$S$2:$S$120," ",""),0)),"","D&amp;R error")),"")</f>
        <v/>
      </c>
      <c r="Q1633" s="242" t="str" cm="1">
        <f t="array" ref="Q1633">IF(AND(I1633&lt;&gt;0,I1633&lt;&gt;""),IF(G1633="","",IF(ISNUMBER(MATCH(SUBSTITUTE(G1633," ",""),SUBSTITUTE('Look Up Values'!$I$2:$I$10," ",""),0)),"","State error")),"")</f>
        <v/>
      </c>
      <c r="R1633" s="260" t="str">
        <f t="shared" si="51"/>
        <v/>
      </c>
    </row>
    <row r="1634" spans="1:18" ht="15.75">
      <c r="A1634" s="250">
        <v>1627</v>
      </c>
      <c r="B1634" s="198"/>
      <c r="C1634" s="25"/>
      <c r="D1634" s="25"/>
      <c r="E1634" s="25"/>
      <c r="F1634" s="25"/>
      <c r="G1634" s="26"/>
      <c r="H1634" s="27"/>
      <c r="I1634" s="28"/>
      <c r="J1634" s="430"/>
      <c r="K1634" s="48"/>
      <c r="L1634" s="457" t="str">
        <f t="shared" si="50"/>
        <v/>
      </c>
      <c r="M1634" s="245" cm="1">
        <f t="array" ref="M1634">SUMPRODUCT(--(N1634:Q1634&lt;&gt;"")) + IF(TRIM(R1634)="",0,LEN(R1634)-LEN(SUBSTITUTE(R1634,",",""))+1)</f>
        <v>0</v>
      </c>
      <c r="N1634" s="242" t="str">
        <f>IF(AND(I1634&lt;&gt;0,I1634&lt;&gt;""),IF(TRIM(SUBSTITUTE(B1634,CHAR(160),""))="","",IF(ISNUMBER(MATCH(TRIM(SUBSTITUTE(B1634,CHAR(160),"")),'Look Up Values'!$B$2:$B$500,0)),"","Origin error")),"")</f>
        <v/>
      </c>
      <c r="O1634" s="242" t="str">
        <f>IF(AND(I1634&lt;&gt;0,I1634&lt;&gt;""),IF(C1634="","",IF(AND(ISNUMBER(--LEFT(C1634,FIND(" ",C1634&amp;" ")-1)),OR(LEN(LEFT(C1634,FIND(" ",C1634&amp;" ")-1))=6,LEN(LEFT(C1634,FIND(" ",C1634&amp;" ")-1))=7),OR(ISNUMBER(MATCH(LEFT(C1634,FIND(" ",C1634&amp;" ")-1),'Look Up Values'!$G$2:$G$1000,0)),ISNUMBER(MATCH(LEFT(C1634,FIND(" ",C1634&amp;" ")-1),'Look Up Values'!$AE$2:$AE$2000,0)))),"","EWC error")),"")</f>
        <v/>
      </c>
      <c r="P1634" s="242" t="str" cm="1">
        <f t="array" ref="P1634">IF(AND(I1634&lt;&gt;0,I1634&lt;&gt;""),IF(D1634="","",IF(ISNUMBER(MATCH(SUBSTITUTE(D1634," ",""),SUBSTITUTE('Look Up Values'!$S$2:$S$120," ",""),0)),"","D&amp;R error")),"")</f>
        <v/>
      </c>
      <c r="Q1634" s="242" t="str" cm="1">
        <f t="array" ref="Q1634">IF(AND(I1634&lt;&gt;0,I1634&lt;&gt;""),IF(G1634="","",IF(ISNUMBER(MATCH(SUBSTITUTE(G1634," ",""),SUBSTITUTE('Look Up Values'!$I$2:$I$10," ",""),0)),"","State error")),"")</f>
        <v/>
      </c>
      <c r="R1634" s="260" t="str">
        <f t="shared" si="51"/>
        <v/>
      </c>
    </row>
    <row r="1635" spans="1:18" ht="15.75">
      <c r="A1635" s="250">
        <v>1628</v>
      </c>
      <c r="B1635" s="198"/>
      <c r="C1635" s="25"/>
      <c r="D1635" s="25"/>
      <c r="E1635" s="25"/>
      <c r="F1635" s="25"/>
      <c r="G1635" s="26"/>
      <c r="H1635" s="27"/>
      <c r="I1635" s="28"/>
      <c r="J1635" s="430"/>
      <c r="K1635" s="48"/>
      <c r="L1635" s="457" t="str">
        <f t="shared" si="50"/>
        <v/>
      </c>
      <c r="M1635" s="245" cm="1">
        <f t="array" ref="M1635">SUMPRODUCT(--(N1635:Q1635&lt;&gt;"")) + IF(TRIM(R1635)="",0,LEN(R1635)-LEN(SUBSTITUTE(R1635,",",""))+1)</f>
        <v>0</v>
      </c>
      <c r="N1635" s="242" t="str">
        <f>IF(AND(I1635&lt;&gt;0,I1635&lt;&gt;""),IF(TRIM(SUBSTITUTE(B1635,CHAR(160),""))="","",IF(ISNUMBER(MATCH(TRIM(SUBSTITUTE(B1635,CHAR(160),"")),'Look Up Values'!$B$2:$B$500,0)),"","Origin error")),"")</f>
        <v/>
      </c>
      <c r="O1635" s="242" t="str">
        <f>IF(AND(I1635&lt;&gt;0,I1635&lt;&gt;""),IF(C1635="","",IF(AND(ISNUMBER(--LEFT(C1635,FIND(" ",C1635&amp;" ")-1)),OR(LEN(LEFT(C1635,FIND(" ",C1635&amp;" ")-1))=6,LEN(LEFT(C1635,FIND(" ",C1635&amp;" ")-1))=7),OR(ISNUMBER(MATCH(LEFT(C1635,FIND(" ",C1635&amp;" ")-1),'Look Up Values'!$G$2:$G$1000,0)),ISNUMBER(MATCH(LEFT(C1635,FIND(" ",C1635&amp;" ")-1),'Look Up Values'!$AE$2:$AE$2000,0)))),"","EWC error")),"")</f>
        <v/>
      </c>
      <c r="P1635" s="242" t="str" cm="1">
        <f t="array" ref="P1635">IF(AND(I1635&lt;&gt;0,I1635&lt;&gt;""),IF(D1635="","",IF(ISNUMBER(MATCH(SUBSTITUTE(D1635," ",""),SUBSTITUTE('Look Up Values'!$S$2:$S$120," ",""),0)),"","D&amp;R error")),"")</f>
        <v/>
      </c>
      <c r="Q1635" s="242" t="str" cm="1">
        <f t="array" ref="Q1635">IF(AND(I1635&lt;&gt;0,I1635&lt;&gt;""),IF(G1635="","",IF(ISNUMBER(MATCH(SUBSTITUTE(G1635," ",""),SUBSTITUTE('Look Up Values'!$I$2:$I$10," ",""),0)),"","State error")),"")</f>
        <v/>
      </c>
      <c r="R1635" s="260" t="str">
        <f t="shared" si="51"/>
        <v/>
      </c>
    </row>
    <row r="1636" spans="1:18" ht="15.75">
      <c r="A1636" s="250">
        <v>1629</v>
      </c>
      <c r="B1636" s="198"/>
      <c r="C1636" s="25"/>
      <c r="D1636" s="25"/>
      <c r="E1636" s="25"/>
      <c r="F1636" s="25"/>
      <c r="G1636" s="26"/>
      <c r="H1636" s="27"/>
      <c r="I1636" s="28"/>
      <c r="J1636" s="430"/>
      <c r="K1636" s="48"/>
      <c r="L1636" s="457" t="str">
        <f t="shared" si="50"/>
        <v/>
      </c>
      <c r="M1636" s="245" cm="1">
        <f t="array" ref="M1636">SUMPRODUCT(--(N1636:Q1636&lt;&gt;"")) + IF(TRIM(R1636)="",0,LEN(R1636)-LEN(SUBSTITUTE(R1636,",",""))+1)</f>
        <v>0</v>
      </c>
      <c r="N1636" s="242" t="str">
        <f>IF(AND(I1636&lt;&gt;0,I1636&lt;&gt;""),IF(TRIM(SUBSTITUTE(B1636,CHAR(160),""))="","",IF(ISNUMBER(MATCH(TRIM(SUBSTITUTE(B1636,CHAR(160),"")),'Look Up Values'!$B$2:$B$500,0)),"","Origin error")),"")</f>
        <v/>
      </c>
      <c r="O1636" s="242" t="str">
        <f>IF(AND(I1636&lt;&gt;0,I1636&lt;&gt;""),IF(C1636="","",IF(AND(ISNUMBER(--LEFT(C1636,FIND(" ",C1636&amp;" ")-1)),OR(LEN(LEFT(C1636,FIND(" ",C1636&amp;" ")-1))=6,LEN(LEFT(C1636,FIND(" ",C1636&amp;" ")-1))=7),OR(ISNUMBER(MATCH(LEFT(C1636,FIND(" ",C1636&amp;" ")-1),'Look Up Values'!$G$2:$G$1000,0)),ISNUMBER(MATCH(LEFT(C1636,FIND(" ",C1636&amp;" ")-1),'Look Up Values'!$AE$2:$AE$2000,0)))),"","EWC error")),"")</f>
        <v/>
      </c>
      <c r="P1636" s="242" t="str" cm="1">
        <f t="array" ref="P1636">IF(AND(I1636&lt;&gt;0,I1636&lt;&gt;""),IF(D1636="","",IF(ISNUMBER(MATCH(SUBSTITUTE(D1636," ",""),SUBSTITUTE('Look Up Values'!$S$2:$S$120," ",""),0)),"","D&amp;R error")),"")</f>
        <v/>
      </c>
      <c r="Q1636" s="242" t="str" cm="1">
        <f t="array" ref="Q1636">IF(AND(I1636&lt;&gt;0,I1636&lt;&gt;""),IF(G1636="","",IF(ISNUMBER(MATCH(SUBSTITUTE(G1636," ",""),SUBSTITUTE('Look Up Values'!$I$2:$I$10," ",""),0)),"","State error")),"")</f>
        <v/>
      </c>
      <c r="R1636" s="260" t="str">
        <f t="shared" si="51"/>
        <v/>
      </c>
    </row>
    <row r="1637" spans="1:18" ht="15.75">
      <c r="A1637" s="250">
        <v>1630</v>
      </c>
      <c r="B1637" s="198"/>
      <c r="C1637" s="25"/>
      <c r="D1637" s="25"/>
      <c r="E1637" s="25"/>
      <c r="F1637" s="25"/>
      <c r="G1637" s="26"/>
      <c r="H1637" s="27"/>
      <c r="I1637" s="28"/>
      <c r="J1637" s="430"/>
      <c r="K1637" s="48"/>
      <c r="L1637" s="457" t="str">
        <f t="shared" si="50"/>
        <v/>
      </c>
      <c r="M1637" s="245" cm="1">
        <f t="array" ref="M1637">SUMPRODUCT(--(N1637:Q1637&lt;&gt;"")) + IF(TRIM(R1637)="",0,LEN(R1637)-LEN(SUBSTITUTE(R1637,",",""))+1)</f>
        <v>0</v>
      </c>
      <c r="N1637" s="242" t="str">
        <f>IF(AND(I1637&lt;&gt;0,I1637&lt;&gt;""),IF(TRIM(SUBSTITUTE(B1637,CHAR(160),""))="","",IF(ISNUMBER(MATCH(TRIM(SUBSTITUTE(B1637,CHAR(160),"")),'Look Up Values'!$B$2:$B$500,0)),"","Origin error")),"")</f>
        <v/>
      </c>
      <c r="O1637" s="242" t="str">
        <f>IF(AND(I1637&lt;&gt;0,I1637&lt;&gt;""),IF(C1637="","",IF(AND(ISNUMBER(--LEFT(C1637,FIND(" ",C1637&amp;" ")-1)),OR(LEN(LEFT(C1637,FIND(" ",C1637&amp;" ")-1))=6,LEN(LEFT(C1637,FIND(" ",C1637&amp;" ")-1))=7),OR(ISNUMBER(MATCH(LEFT(C1637,FIND(" ",C1637&amp;" ")-1),'Look Up Values'!$G$2:$G$1000,0)),ISNUMBER(MATCH(LEFT(C1637,FIND(" ",C1637&amp;" ")-1),'Look Up Values'!$AE$2:$AE$2000,0)))),"","EWC error")),"")</f>
        <v/>
      </c>
      <c r="P1637" s="242" t="str" cm="1">
        <f t="array" ref="P1637">IF(AND(I1637&lt;&gt;0,I1637&lt;&gt;""),IF(D1637="","",IF(ISNUMBER(MATCH(SUBSTITUTE(D1637," ",""),SUBSTITUTE('Look Up Values'!$S$2:$S$120," ",""),0)),"","D&amp;R error")),"")</f>
        <v/>
      </c>
      <c r="Q1637" s="242" t="str" cm="1">
        <f t="array" ref="Q1637">IF(AND(I1637&lt;&gt;0,I1637&lt;&gt;""),IF(G1637="","",IF(ISNUMBER(MATCH(SUBSTITUTE(G1637," ",""),SUBSTITUTE('Look Up Values'!$I$2:$I$10," ",""),0)),"","State error")),"")</f>
        <v/>
      </c>
      <c r="R1637" s="260" t="str">
        <f t="shared" si="51"/>
        <v/>
      </c>
    </row>
    <row r="1638" spans="1:18" ht="15.75">
      <c r="A1638" s="250">
        <v>1631</v>
      </c>
      <c r="B1638" s="198"/>
      <c r="C1638" s="25"/>
      <c r="D1638" s="25"/>
      <c r="E1638" s="25"/>
      <c r="F1638" s="25"/>
      <c r="G1638" s="26"/>
      <c r="H1638" s="27"/>
      <c r="I1638" s="28"/>
      <c r="J1638" s="430"/>
      <c r="K1638" s="48"/>
      <c r="L1638" s="457" t="str">
        <f t="shared" si="50"/>
        <v/>
      </c>
      <c r="M1638" s="245" cm="1">
        <f t="array" ref="M1638">SUMPRODUCT(--(N1638:Q1638&lt;&gt;"")) + IF(TRIM(R1638)="",0,LEN(R1638)-LEN(SUBSTITUTE(R1638,",",""))+1)</f>
        <v>0</v>
      </c>
      <c r="N1638" s="242" t="str">
        <f>IF(AND(I1638&lt;&gt;0,I1638&lt;&gt;""),IF(TRIM(SUBSTITUTE(B1638,CHAR(160),""))="","",IF(ISNUMBER(MATCH(TRIM(SUBSTITUTE(B1638,CHAR(160),"")),'Look Up Values'!$B$2:$B$500,0)),"","Origin error")),"")</f>
        <v/>
      </c>
      <c r="O1638" s="242" t="str">
        <f>IF(AND(I1638&lt;&gt;0,I1638&lt;&gt;""),IF(C1638="","",IF(AND(ISNUMBER(--LEFT(C1638,FIND(" ",C1638&amp;" ")-1)),OR(LEN(LEFT(C1638,FIND(" ",C1638&amp;" ")-1))=6,LEN(LEFT(C1638,FIND(" ",C1638&amp;" ")-1))=7),OR(ISNUMBER(MATCH(LEFT(C1638,FIND(" ",C1638&amp;" ")-1),'Look Up Values'!$G$2:$G$1000,0)),ISNUMBER(MATCH(LEFT(C1638,FIND(" ",C1638&amp;" ")-1),'Look Up Values'!$AE$2:$AE$2000,0)))),"","EWC error")),"")</f>
        <v/>
      </c>
      <c r="P1638" s="242" t="str" cm="1">
        <f t="array" ref="P1638">IF(AND(I1638&lt;&gt;0,I1638&lt;&gt;""),IF(D1638="","",IF(ISNUMBER(MATCH(SUBSTITUTE(D1638," ",""),SUBSTITUTE('Look Up Values'!$S$2:$S$120," ",""),0)),"","D&amp;R error")),"")</f>
        <v/>
      </c>
      <c r="Q1638" s="242" t="str" cm="1">
        <f t="array" ref="Q1638">IF(AND(I1638&lt;&gt;0,I1638&lt;&gt;""),IF(G1638="","",IF(ISNUMBER(MATCH(SUBSTITUTE(G1638," ",""),SUBSTITUTE('Look Up Values'!$I$2:$I$10," ",""),0)),"","State error")),"")</f>
        <v/>
      </c>
      <c r="R1638" s="260" t="str">
        <f t="shared" si="51"/>
        <v/>
      </c>
    </row>
    <row r="1639" spans="1:18" ht="15.75">
      <c r="A1639" s="250">
        <v>1632</v>
      </c>
      <c r="B1639" s="198"/>
      <c r="C1639" s="25"/>
      <c r="D1639" s="25"/>
      <c r="E1639" s="25"/>
      <c r="F1639" s="25"/>
      <c r="G1639" s="26"/>
      <c r="H1639" s="27"/>
      <c r="I1639" s="28"/>
      <c r="J1639" s="430"/>
      <c r="K1639" s="48"/>
      <c r="L1639" s="457" t="str">
        <f t="shared" si="50"/>
        <v/>
      </c>
      <c r="M1639" s="245" cm="1">
        <f t="array" ref="M1639">SUMPRODUCT(--(N1639:Q1639&lt;&gt;"")) + IF(TRIM(R1639)="",0,LEN(R1639)-LEN(SUBSTITUTE(R1639,",",""))+1)</f>
        <v>0</v>
      </c>
      <c r="N1639" s="242" t="str">
        <f>IF(AND(I1639&lt;&gt;0,I1639&lt;&gt;""),IF(TRIM(SUBSTITUTE(B1639,CHAR(160),""))="","",IF(ISNUMBER(MATCH(TRIM(SUBSTITUTE(B1639,CHAR(160),"")),'Look Up Values'!$B$2:$B$500,0)),"","Origin error")),"")</f>
        <v/>
      </c>
      <c r="O1639" s="242" t="str">
        <f>IF(AND(I1639&lt;&gt;0,I1639&lt;&gt;""),IF(C1639="","",IF(AND(ISNUMBER(--LEFT(C1639,FIND(" ",C1639&amp;" ")-1)),OR(LEN(LEFT(C1639,FIND(" ",C1639&amp;" ")-1))=6,LEN(LEFT(C1639,FIND(" ",C1639&amp;" ")-1))=7),OR(ISNUMBER(MATCH(LEFT(C1639,FIND(" ",C1639&amp;" ")-1),'Look Up Values'!$G$2:$G$1000,0)),ISNUMBER(MATCH(LEFT(C1639,FIND(" ",C1639&amp;" ")-1),'Look Up Values'!$AE$2:$AE$2000,0)))),"","EWC error")),"")</f>
        <v/>
      </c>
      <c r="P1639" s="242" t="str" cm="1">
        <f t="array" ref="P1639">IF(AND(I1639&lt;&gt;0,I1639&lt;&gt;""),IF(D1639="","",IF(ISNUMBER(MATCH(SUBSTITUTE(D1639," ",""),SUBSTITUTE('Look Up Values'!$S$2:$S$120," ",""),0)),"","D&amp;R error")),"")</f>
        <v/>
      </c>
      <c r="Q1639" s="242" t="str" cm="1">
        <f t="array" ref="Q1639">IF(AND(I1639&lt;&gt;0,I1639&lt;&gt;""),IF(G1639="","",IF(ISNUMBER(MATCH(SUBSTITUTE(G1639," ",""),SUBSTITUTE('Look Up Values'!$I$2:$I$10," ",""),0)),"","State error")),"")</f>
        <v/>
      </c>
      <c r="R1639" s="260" t="str">
        <f t="shared" si="51"/>
        <v/>
      </c>
    </row>
    <row r="1640" spans="1:18" ht="15.75">
      <c r="A1640" s="250">
        <v>1633</v>
      </c>
      <c r="B1640" s="198"/>
      <c r="C1640" s="25"/>
      <c r="D1640" s="25"/>
      <c r="E1640" s="25"/>
      <c r="F1640" s="25"/>
      <c r="G1640" s="26"/>
      <c r="H1640" s="27"/>
      <c r="I1640" s="28"/>
      <c r="J1640" s="430"/>
      <c r="K1640" s="48"/>
      <c r="L1640" s="457" t="str">
        <f t="shared" si="50"/>
        <v/>
      </c>
      <c r="M1640" s="245" cm="1">
        <f t="array" ref="M1640">SUMPRODUCT(--(N1640:Q1640&lt;&gt;"")) + IF(TRIM(R1640)="",0,LEN(R1640)-LEN(SUBSTITUTE(R1640,",",""))+1)</f>
        <v>0</v>
      </c>
      <c r="N1640" s="242" t="str">
        <f>IF(AND(I1640&lt;&gt;0,I1640&lt;&gt;""),IF(TRIM(SUBSTITUTE(B1640,CHAR(160),""))="","",IF(ISNUMBER(MATCH(TRIM(SUBSTITUTE(B1640,CHAR(160),"")),'Look Up Values'!$B$2:$B$500,0)),"","Origin error")),"")</f>
        <v/>
      </c>
      <c r="O1640" s="242" t="str">
        <f>IF(AND(I1640&lt;&gt;0,I1640&lt;&gt;""),IF(C1640="","",IF(AND(ISNUMBER(--LEFT(C1640,FIND(" ",C1640&amp;" ")-1)),OR(LEN(LEFT(C1640,FIND(" ",C1640&amp;" ")-1))=6,LEN(LEFT(C1640,FIND(" ",C1640&amp;" ")-1))=7),OR(ISNUMBER(MATCH(LEFT(C1640,FIND(" ",C1640&amp;" ")-1),'Look Up Values'!$G$2:$G$1000,0)),ISNUMBER(MATCH(LEFT(C1640,FIND(" ",C1640&amp;" ")-1),'Look Up Values'!$AE$2:$AE$2000,0)))),"","EWC error")),"")</f>
        <v/>
      </c>
      <c r="P1640" s="242" t="str" cm="1">
        <f t="array" ref="P1640">IF(AND(I1640&lt;&gt;0,I1640&lt;&gt;""),IF(D1640="","",IF(ISNUMBER(MATCH(SUBSTITUTE(D1640," ",""),SUBSTITUTE('Look Up Values'!$S$2:$S$120," ",""),0)),"","D&amp;R error")),"")</f>
        <v/>
      </c>
      <c r="Q1640" s="242" t="str" cm="1">
        <f t="array" ref="Q1640">IF(AND(I1640&lt;&gt;0,I1640&lt;&gt;""),IF(G1640="","",IF(ISNUMBER(MATCH(SUBSTITUTE(G1640," ",""),SUBSTITUTE('Look Up Values'!$I$2:$I$10," ",""),0)),"","State error")),"")</f>
        <v/>
      </c>
      <c r="R1640" s="260" t="str">
        <f t="shared" si="51"/>
        <v/>
      </c>
    </row>
    <row r="1641" spans="1:18" ht="15.75">
      <c r="A1641" s="250">
        <v>1634</v>
      </c>
      <c r="B1641" s="198"/>
      <c r="C1641" s="25"/>
      <c r="D1641" s="25"/>
      <c r="E1641" s="25"/>
      <c r="F1641" s="25"/>
      <c r="G1641" s="26"/>
      <c r="H1641" s="27"/>
      <c r="I1641" s="28"/>
      <c r="J1641" s="430"/>
      <c r="K1641" s="48"/>
      <c r="L1641" s="457" t="str">
        <f t="shared" si="50"/>
        <v/>
      </c>
      <c r="M1641" s="245" cm="1">
        <f t="array" ref="M1641">SUMPRODUCT(--(N1641:Q1641&lt;&gt;"")) + IF(TRIM(R1641)="",0,LEN(R1641)-LEN(SUBSTITUTE(R1641,",",""))+1)</f>
        <v>0</v>
      </c>
      <c r="N1641" s="242" t="str">
        <f>IF(AND(I1641&lt;&gt;0,I1641&lt;&gt;""),IF(TRIM(SUBSTITUTE(B1641,CHAR(160),""))="","",IF(ISNUMBER(MATCH(TRIM(SUBSTITUTE(B1641,CHAR(160),"")),'Look Up Values'!$B$2:$B$500,0)),"","Origin error")),"")</f>
        <v/>
      </c>
      <c r="O1641" s="242" t="str">
        <f>IF(AND(I1641&lt;&gt;0,I1641&lt;&gt;""),IF(C1641="","",IF(AND(ISNUMBER(--LEFT(C1641,FIND(" ",C1641&amp;" ")-1)),OR(LEN(LEFT(C1641,FIND(" ",C1641&amp;" ")-1))=6,LEN(LEFT(C1641,FIND(" ",C1641&amp;" ")-1))=7),OR(ISNUMBER(MATCH(LEFT(C1641,FIND(" ",C1641&amp;" ")-1),'Look Up Values'!$G$2:$G$1000,0)),ISNUMBER(MATCH(LEFT(C1641,FIND(" ",C1641&amp;" ")-1),'Look Up Values'!$AE$2:$AE$2000,0)))),"","EWC error")),"")</f>
        <v/>
      </c>
      <c r="P1641" s="242" t="str" cm="1">
        <f t="array" ref="P1641">IF(AND(I1641&lt;&gt;0,I1641&lt;&gt;""),IF(D1641="","",IF(ISNUMBER(MATCH(SUBSTITUTE(D1641," ",""),SUBSTITUTE('Look Up Values'!$S$2:$S$120," ",""),0)),"","D&amp;R error")),"")</f>
        <v/>
      </c>
      <c r="Q1641" s="242" t="str" cm="1">
        <f t="array" ref="Q1641">IF(AND(I1641&lt;&gt;0,I1641&lt;&gt;""),IF(G1641="","",IF(ISNUMBER(MATCH(SUBSTITUTE(G1641," ",""),SUBSTITUTE('Look Up Values'!$I$2:$I$10," ",""),0)),"","State error")),"")</f>
        <v/>
      </c>
      <c r="R1641" s="260" t="str">
        <f t="shared" si="51"/>
        <v/>
      </c>
    </row>
    <row r="1642" spans="1:18" ht="15.75">
      <c r="A1642" s="250">
        <v>1635</v>
      </c>
      <c r="B1642" s="198"/>
      <c r="C1642" s="25"/>
      <c r="D1642" s="25"/>
      <c r="E1642" s="25"/>
      <c r="F1642" s="25"/>
      <c r="G1642" s="26"/>
      <c r="H1642" s="27"/>
      <c r="I1642" s="28"/>
      <c r="J1642" s="430"/>
      <c r="K1642" s="48"/>
      <c r="L1642" s="457" t="str">
        <f t="shared" si="50"/>
        <v/>
      </c>
      <c r="M1642" s="245" cm="1">
        <f t="array" ref="M1642">SUMPRODUCT(--(N1642:Q1642&lt;&gt;"")) + IF(TRIM(R1642)="",0,LEN(R1642)-LEN(SUBSTITUTE(R1642,",",""))+1)</f>
        <v>0</v>
      </c>
      <c r="N1642" s="242" t="str">
        <f>IF(AND(I1642&lt;&gt;0,I1642&lt;&gt;""),IF(TRIM(SUBSTITUTE(B1642,CHAR(160),""))="","",IF(ISNUMBER(MATCH(TRIM(SUBSTITUTE(B1642,CHAR(160),"")),'Look Up Values'!$B$2:$B$500,0)),"","Origin error")),"")</f>
        <v/>
      </c>
      <c r="O1642" s="242" t="str">
        <f>IF(AND(I1642&lt;&gt;0,I1642&lt;&gt;""),IF(C1642="","",IF(AND(ISNUMBER(--LEFT(C1642,FIND(" ",C1642&amp;" ")-1)),OR(LEN(LEFT(C1642,FIND(" ",C1642&amp;" ")-1))=6,LEN(LEFT(C1642,FIND(" ",C1642&amp;" ")-1))=7),OR(ISNUMBER(MATCH(LEFT(C1642,FIND(" ",C1642&amp;" ")-1),'Look Up Values'!$G$2:$G$1000,0)),ISNUMBER(MATCH(LEFT(C1642,FIND(" ",C1642&amp;" ")-1),'Look Up Values'!$AE$2:$AE$2000,0)))),"","EWC error")),"")</f>
        <v/>
      </c>
      <c r="P1642" s="242" t="str" cm="1">
        <f t="array" ref="P1642">IF(AND(I1642&lt;&gt;0,I1642&lt;&gt;""),IF(D1642="","",IF(ISNUMBER(MATCH(SUBSTITUTE(D1642," ",""),SUBSTITUTE('Look Up Values'!$S$2:$S$120," ",""),0)),"","D&amp;R error")),"")</f>
        <v/>
      </c>
      <c r="Q1642" s="242" t="str" cm="1">
        <f t="array" ref="Q1642">IF(AND(I1642&lt;&gt;0,I1642&lt;&gt;""),IF(G1642="","",IF(ISNUMBER(MATCH(SUBSTITUTE(G1642," ",""),SUBSTITUTE('Look Up Values'!$I$2:$I$10," ",""),0)),"","State error")),"")</f>
        <v/>
      </c>
      <c r="R1642" s="260" t="str">
        <f t="shared" si="51"/>
        <v/>
      </c>
    </row>
    <row r="1643" spans="1:18" ht="15.75">
      <c r="A1643" s="250">
        <v>1636</v>
      </c>
      <c r="B1643" s="198"/>
      <c r="C1643" s="25"/>
      <c r="D1643" s="25"/>
      <c r="E1643" s="25"/>
      <c r="F1643" s="25"/>
      <c r="G1643" s="26"/>
      <c r="H1643" s="27"/>
      <c r="I1643" s="28"/>
      <c r="J1643" s="430"/>
      <c r="K1643" s="48"/>
      <c r="L1643" s="457" t="str">
        <f t="shared" si="50"/>
        <v/>
      </c>
      <c r="M1643" s="245" cm="1">
        <f t="array" ref="M1643">SUMPRODUCT(--(N1643:Q1643&lt;&gt;"")) + IF(TRIM(R1643)="",0,LEN(R1643)-LEN(SUBSTITUTE(R1643,",",""))+1)</f>
        <v>0</v>
      </c>
      <c r="N1643" s="242" t="str">
        <f>IF(AND(I1643&lt;&gt;0,I1643&lt;&gt;""),IF(TRIM(SUBSTITUTE(B1643,CHAR(160),""))="","",IF(ISNUMBER(MATCH(TRIM(SUBSTITUTE(B1643,CHAR(160),"")),'Look Up Values'!$B$2:$B$500,0)),"","Origin error")),"")</f>
        <v/>
      </c>
      <c r="O1643" s="242" t="str">
        <f>IF(AND(I1643&lt;&gt;0,I1643&lt;&gt;""),IF(C1643="","",IF(AND(ISNUMBER(--LEFT(C1643,FIND(" ",C1643&amp;" ")-1)),OR(LEN(LEFT(C1643,FIND(" ",C1643&amp;" ")-1))=6,LEN(LEFT(C1643,FIND(" ",C1643&amp;" ")-1))=7),OR(ISNUMBER(MATCH(LEFT(C1643,FIND(" ",C1643&amp;" ")-1),'Look Up Values'!$G$2:$G$1000,0)),ISNUMBER(MATCH(LEFT(C1643,FIND(" ",C1643&amp;" ")-1),'Look Up Values'!$AE$2:$AE$2000,0)))),"","EWC error")),"")</f>
        <v/>
      </c>
      <c r="P1643" s="242" t="str" cm="1">
        <f t="array" ref="P1643">IF(AND(I1643&lt;&gt;0,I1643&lt;&gt;""),IF(D1643="","",IF(ISNUMBER(MATCH(SUBSTITUTE(D1643," ",""),SUBSTITUTE('Look Up Values'!$S$2:$S$120," ",""),0)),"","D&amp;R error")),"")</f>
        <v/>
      </c>
      <c r="Q1643" s="242" t="str" cm="1">
        <f t="array" ref="Q1643">IF(AND(I1643&lt;&gt;0,I1643&lt;&gt;""),IF(G1643="","",IF(ISNUMBER(MATCH(SUBSTITUTE(G1643," ",""),SUBSTITUTE('Look Up Values'!$I$2:$I$10," ",""),0)),"","State error")),"")</f>
        <v/>
      </c>
      <c r="R1643" s="260" t="str">
        <f t="shared" si="51"/>
        <v/>
      </c>
    </row>
    <row r="1644" spans="1:18" ht="15.75">
      <c r="A1644" s="250">
        <v>1637</v>
      </c>
      <c r="B1644" s="198"/>
      <c r="C1644" s="25"/>
      <c r="D1644" s="25"/>
      <c r="E1644" s="25"/>
      <c r="F1644" s="25"/>
      <c r="G1644" s="26"/>
      <c r="H1644" s="27"/>
      <c r="I1644" s="28"/>
      <c r="J1644" s="430"/>
      <c r="K1644" s="48"/>
      <c r="L1644" s="457" t="str">
        <f t="shared" si="50"/>
        <v/>
      </c>
      <c r="M1644" s="245" cm="1">
        <f t="array" ref="M1644">SUMPRODUCT(--(N1644:Q1644&lt;&gt;"")) + IF(TRIM(R1644)="",0,LEN(R1644)-LEN(SUBSTITUTE(R1644,",",""))+1)</f>
        <v>0</v>
      </c>
      <c r="N1644" s="242" t="str">
        <f>IF(AND(I1644&lt;&gt;0,I1644&lt;&gt;""),IF(TRIM(SUBSTITUTE(B1644,CHAR(160),""))="","",IF(ISNUMBER(MATCH(TRIM(SUBSTITUTE(B1644,CHAR(160),"")),'Look Up Values'!$B$2:$B$500,0)),"","Origin error")),"")</f>
        <v/>
      </c>
      <c r="O1644" s="242" t="str">
        <f>IF(AND(I1644&lt;&gt;0,I1644&lt;&gt;""),IF(C1644="","",IF(AND(ISNUMBER(--LEFT(C1644,FIND(" ",C1644&amp;" ")-1)),OR(LEN(LEFT(C1644,FIND(" ",C1644&amp;" ")-1))=6,LEN(LEFT(C1644,FIND(" ",C1644&amp;" ")-1))=7),OR(ISNUMBER(MATCH(LEFT(C1644,FIND(" ",C1644&amp;" ")-1),'Look Up Values'!$G$2:$G$1000,0)),ISNUMBER(MATCH(LEFT(C1644,FIND(" ",C1644&amp;" ")-1),'Look Up Values'!$AE$2:$AE$2000,0)))),"","EWC error")),"")</f>
        <v/>
      </c>
      <c r="P1644" s="242" t="str" cm="1">
        <f t="array" ref="P1644">IF(AND(I1644&lt;&gt;0,I1644&lt;&gt;""),IF(D1644="","",IF(ISNUMBER(MATCH(SUBSTITUTE(D1644," ",""),SUBSTITUTE('Look Up Values'!$S$2:$S$120," ",""),0)),"","D&amp;R error")),"")</f>
        <v/>
      </c>
      <c r="Q1644" s="242" t="str" cm="1">
        <f t="array" ref="Q1644">IF(AND(I1644&lt;&gt;0,I1644&lt;&gt;""),IF(G1644="","",IF(ISNUMBER(MATCH(SUBSTITUTE(G1644," ",""),SUBSTITUTE('Look Up Values'!$I$2:$I$10," ",""),0)),"","State error")),"")</f>
        <v/>
      </c>
      <c r="R1644" s="260" t="str">
        <f t="shared" si="51"/>
        <v/>
      </c>
    </row>
    <row r="1645" spans="1:18" ht="15.75">
      <c r="A1645" s="250">
        <v>1638</v>
      </c>
      <c r="B1645" s="198"/>
      <c r="C1645" s="25"/>
      <c r="D1645" s="25"/>
      <c r="E1645" s="25"/>
      <c r="F1645" s="25"/>
      <c r="G1645" s="26"/>
      <c r="H1645" s="27"/>
      <c r="I1645" s="28"/>
      <c r="J1645" s="430"/>
      <c r="K1645" s="48"/>
      <c r="L1645" s="457" t="str">
        <f t="shared" si="50"/>
        <v/>
      </c>
      <c r="M1645" s="245" cm="1">
        <f t="array" ref="M1645">SUMPRODUCT(--(N1645:Q1645&lt;&gt;"")) + IF(TRIM(R1645)="",0,LEN(R1645)-LEN(SUBSTITUTE(R1645,",",""))+1)</f>
        <v>0</v>
      </c>
      <c r="N1645" s="242" t="str">
        <f>IF(AND(I1645&lt;&gt;0,I1645&lt;&gt;""),IF(TRIM(SUBSTITUTE(B1645,CHAR(160),""))="","",IF(ISNUMBER(MATCH(TRIM(SUBSTITUTE(B1645,CHAR(160),"")),'Look Up Values'!$B$2:$B$500,0)),"","Origin error")),"")</f>
        <v/>
      </c>
      <c r="O1645" s="242" t="str">
        <f>IF(AND(I1645&lt;&gt;0,I1645&lt;&gt;""),IF(C1645="","",IF(AND(ISNUMBER(--LEFT(C1645,FIND(" ",C1645&amp;" ")-1)),OR(LEN(LEFT(C1645,FIND(" ",C1645&amp;" ")-1))=6,LEN(LEFT(C1645,FIND(" ",C1645&amp;" ")-1))=7),OR(ISNUMBER(MATCH(LEFT(C1645,FIND(" ",C1645&amp;" ")-1),'Look Up Values'!$G$2:$G$1000,0)),ISNUMBER(MATCH(LEFT(C1645,FIND(" ",C1645&amp;" ")-1),'Look Up Values'!$AE$2:$AE$2000,0)))),"","EWC error")),"")</f>
        <v/>
      </c>
      <c r="P1645" s="242" t="str" cm="1">
        <f t="array" ref="P1645">IF(AND(I1645&lt;&gt;0,I1645&lt;&gt;""),IF(D1645="","",IF(ISNUMBER(MATCH(SUBSTITUTE(D1645," ",""),SUBSTITUTE('Look Up Values'!$S$2:$S$120," ",""),0)),"","D&amp;R error")),"")</f>
        <v/>
      </c>
      <c r="Q1645" s="242" t="str" cm="1">
        <f t="array" ref="Q1645">IF(AND(I1645&lt;&gt;0,I1645&lt;&gt;""),IF(G1645="","",IF(ISNUMBER(MATCH(SUBSTITUTE(G1645," ",""),SUBSTITUTE('Look Up Values'!$I$2:$I$10," ",""),0)),"","State error")),"")</f>
        <v/>
      </c>
      <c r="R1645" s="260" t="str">
        <f t="shared" si="51"/>
        <v/>
      </c>
    </row>
    <row r="1646" spans="1:18" ht="15.75">
      <c r="A1646" s="250">
        <v>1639</v>
      </c>
      <c r="B1646" s="198"/>
      <c r="C1646" s="25"/>
      <c r="D1646" s="25"/>
      <c r="E1646" s="25"/>
      <c r="F1646" s="25"/>
      <c r="G1646" s="26"/>
      <c r="H1646" s="27"/>
      <c r="I1646" s="28"/>
      <c r="J1646" s="430"/>
      <c r="K1646" s="48"/>
      <c r="L1646" s="457" t="str">
        <f t="shared" si="50"/>
        <v/>
      </c>
      <c r="M1646" s="245" cm="1">
        <f t="array" ref="M1646">SUMPRODUCT(--(N1646:Q1646&lt;&gt;"")) + IF(TRIM(R1646)="",0,LEN(R1646)-LEN(SUBSTITUTE(R1646,",",""))+1)</f>
        <v>0</v>
      </c>
      <c r="N1646" s="242" t="str">
        <f>IF(AND(I1646&lt;&gt;0,I1646&lt;&gt;""),IF(TRIM(SUBSTITUTE(B1646,CHAR(160),""))="","",IF(ISNUMBER(MATCH(TRIM(SUBSTITUTE(B1646,CHAR(160),"")),'Look Up Values'!$B$2:$B$500,0)),"","Origin error")),"")</f>
        <v/>
      </c>
      <c r="O1646" s="242" t="str">
        <f>IF(AND(I1646&lt;&gt;0,I1646&lt;&gt;""),IF(C1646="","",IF(AND(ISNUMBER(--LEFT(C1646,FIND(" ",C1646&amp;" ")-1)),OR(LEN(LEFT(C1646,FIND(" ",C1646&amp;" ")-1))=6,LEN(LEFT(C1646,FIND(" ",C1646&amp;" ")-1))=7),OR(ISNUMBER(MATCH(LEFT(C1646,FIND(" ",C1646&amp;" ")-1),'Look Up Values'!$G$2:$G$1000,0)),ISNUMBER(MATCH(LEFT(C1646,FIND(" ",C1646&amp;" ")-1),'Look Up Values'!$AE$2:$AE$2000,0)))),"","EWC error")),"")</f>
        <v/>
      </c>
      <c r="P1646" s="242" t="str" cm="1">
        <f t="array" ref="P1646">IF(AND(I1646&lt;&gt;0,I1646&lt;&gt;""),IF(D1646="","",IF(ISNUMBER(MATCH(SUBSTITUTE(D1646," ",""),SUBSTITUTE('Look Up Values'!$S$2:$S$120," ",""),0)),"","D&amp;R error")),"")</f>
        <v/>
      </c>
      <c r="Q1646" s="242" t="str" cm="1">
        <f t="array" ref="Q1646">IF(AND(I1646&lt;&gt;0,I1646&lt;&gt;""),IF(G1646="","",IF(ISNUMBER(MATCH(SUBSTITUTE(G1646," ",""),SUBSTITUTE('Look Up Values'!$I$2:$I$10," ",""),0)),"","State error")),"")</f>
        <v/>
      </c>
      <c r="R1646" s="260" t="str">
        <f t="shared" si="51"/>
        <v/>
      </c>
    </row>
    <row r="1647" spans="1:18" ht="15.75">
      <c r="A1647" s="250">
        <v>1640</v>
      </c>
      <c r="B1647" s="198"/>
      <c r="C1647" s="25"/>
      <c r="D1647" s="25"/>
      <c r="E1647" s="25"/>
      <c r="F1647" s="25"/>
      <c r="G1647" s="26"/>
      <c r="H1647" s="27"/>
      <c r="I1647" s="28"/>
      <c r="J1647" s="430"/>
      <c r="K1647" s="48"/>
      <c r="L1647" s="457" t="str">
        <f t="shared" si="50"/>
        <v/>
      </c>
      <c r="M1647" s="245" cm="1">
        <f t="array" ref="M1647">SUMPRODUCT(--(N1647:Q1647&lt;&gt;"")) + IF(TRIM(R1647)="",0,LEN(R1647)-LEN(SUBSTITUTE(R1647,",",""))+1)</f>
        <v>0</v>
      </c>
      <c r="N1647" s="242" t="str">
        <f>IF(AND(I1647&lt;&gt;0,I1647&lt;&gt;""),IF(TRIM(SUBSTITUTE(B1647,CHAR(160),""))="","",IF(ISNUMBER(MATCH(TRIM(SUBSTITUTE(B1647,CHAR(160),"")),'Look Up Values'!$B$2:$B$500,0)),"","Origin error")),"")</f>
        <v/>
      </c>
      <c r="O1647" s="242" t="str">
        <f>IF(AND(I1647&lt;&gt;0,I1647&lt;&gt;""),IF(C1647="","",IF(AND(ISNUMBER(--LEFT(C1647,FIND(" ",C1647&amp;" ")-1)),OR(LEN(LEFT(C1647,FIND(" ",C1647&amp;" ")-1))=6,LEN(LEFT(C1647,FIND(" ",C1647&amp;" ")-1))=7),OR(ISNUMBER(MATCH(LEFT(C1647,FIND(" ",C1647&amp;" ")-1),'Look Up Values'!$G$2:$G$1000,0)),ISNUMBER(MATCH(LEFT(C1647,FIND(" ",C1647&amp;" ")-1),'Look Up Values'!$AE$2:$AE$2000,0)))),"","EWC error")),"")</f>
        <v/>
      </c>
      <c r="P1647" s="242" t="str" cm="1">
        <f t="array" ref="P1647">IF(AND(I1647&lt;&gt;0,I1647&lt;&gt;""),IF(D1647="","",IF(ISNUMBER(MATCH(SUBSTITUTE(D1647," ",""),SUBSTITUTE('Look Up Values'!$S$2:$S$120," ",""),0)),"","D&amp;R error")),"")</f>
        <v/>
      </c>
      <c r="Q1647" s="242" t="str" cm="1">
        <f t="array" ref="Q1647">IF(AND(I1647&lt;&gt;0,I1647&lt;&gt;""),IF(G1647="","",IF(ISNUMBER(MATCH(SUBSTITUTE(G1647," ",""),SUBSTITUTE('Look Up Values'!$I$2:$I$10," ",""),0)),"","State error")),"")</f>
        <v/>
      </c>
      <c r="R1647" s="260" t="str">
        <f t="shared" si="51"/>
        <v/>
      </c>
    </row>
    <row r="1648" spans="1:18" ht="15.75">
      <c r="A1648" s="250">
        <v>1641</v>
      </c>
      <c r="B1648" s="198"/>
      <c r="C1648" s="25"/>
      <c r="D1648" s="25"/>
      <c r="E1648" s="25"/>
      <c r="F1648" s="25"/>
      <c r="G1648" s="26"/>
      <c r="H1648" s="27"/>
      <c r="I1648" s="28"/>
      <c r="J1648" s="430"/>
      <c r="K1648" s="48"/>
      <c r="L1648" s="457" t="str">
        <f t="shared" si="50"/>
        <v/>
      </c>
      <c r="M1648" s="245" cm="1">
        <f t="array" ref="M1648">SUMPRODUCT(--(N1648:Q1648&lt;&gt;"")) + IF(TRIM(R1648)="",0,LEN(R1648)-LEN(SUBSTITUTE(R1648,",",""))+1)</f>
        <v>0</v>
      </c>
      <c r="N1648" s="242" t="str">
        <f>IF(AND(I1648&lt;&gt;0,I1648&lt;&gt;""),IF(TRIM(SUBSTITUTE(B1648,CHAR(160),""))="","",IF(ISNUMBER(MATCH(TRIM(SUBSTITUTE(B1648,CHAR(160),"")),'Look Up Values'!$B$2:$B$500,0)),"","Origin error")),"")</f>
        <v/>
      </c>
      <c r="O1648" s="242" t="str">
        <f>IF(AND(I1648&lt;&gt;0,I1648&lt;&gt;""),IF(C1648="","",IF(AND(ISNUMBER(--LEFT(C1648,FIND(" ",C1648&amp;" ")-1)),OR(LEN(LEFT(C1648,FIND(" ",C1648&amp;" ")-1))=6,LEN(LEFT(C1648,FIND(" ",C1648&amp;" ")-1))=7),OR(ISNUMBER(MATCH(LEFT(C1648,FIND(" ",C1648&amp;" ")-1),'Look Up Values'!$G$2:$G$1000,0)),ISNUMBER(MATCH(LEFT(C1648,FIND(" ",C1648&amp;" ")-1),'Look Up Values'!$AE$2:$AE$2000,0)))),"","EWC error")),"")</f>
        <v/>
      </c>
      <c r="P1648" s="242" t="str" cm="1">
        <f t="array" ref="P1648">IF(AND(I1648&lt;&gt;0,I1648&lt;&gt;""),IF(D1648="","",IF(ISNUMBER(MATCH(SUBSTITUTE(D1648," ",""),SUBSTITUTE('Look Up Values'!$S$2:$S$120," ",""),0)),"","D&amp;R error")),"")</f>
        <v/>
      </c>
      <c r="Q1648" s="242" t="str" cm="1">
        <f t="array" ref="Q1648">IF(AND(I1648&lt;&gt;0,I1648&lt;&gt;""),IF(G1648="","",IF(ISNUMBER(MATCH(SUBSTITUTE(G1648," ",""),SUBSTITUTE('Look Up Values'!$I$2:$I$10," ",""),0)),"","State error")),"")</f>
        <v/>
      </c>
      <c r="R1648" s="260" t="str">
        <f t="shared" si="51"/>
        <v/>
      </c>
    </row>
    <row r="1649" spans="1:18" ht="15.75">
      <c r="A1649" s="250">
        <v>1642</v>
      </c>
      <c r="B1649" s="198"/>
      <c r="C1649" s="25"/>
      <c r="D1649" s="25"/>
      <c r="E1649" s="25"/>
      <c r="F1649" s="25"/>
      <c r="G1649" s="26"/>
      <c r="H1649" s="27"/>
      <c r="I1649" s="28"/>
      <c r="J1649" s="430"/>
      <c r="K1649" s="48"/>
      <c r="L1649" s="457" t="str">
        <f t="shared" si="50"/>
        <v/>
      </c>
      <c r="M1649" s="245" cm="1">
        <f t="array" ref="M1649">SUMPRODUCT(--(N1649:Q1649&lt;&gt;"")) + IF(TRIM(R1649)="",0,LEN(R1649)-LEN(SUBSTITUTE(R1649,",",""))+1)</f>
        <v>0</v>
      </c>
      <c r="N1649" s="242" t="str">
        <f>IF(AND(I1649&lt;&gt;0,I1649&lt;&gt;""),IF(TRIM(SUBSTITUTE(B1649,CHAR(160),""))="","",IF(ISNUMBER(MATCH(TRIM(SUBSTITUTE(B1649,CHAR(160),"")),'Look Up Values'!$B$2:$B$500,0)),"","Origin error")),"")</f>
        <v/>
      </c>
      <c r="O1649" s="242" t="str">
        <f>IF(AND(I1649&lt;&gt;0,I1649&lt;&gt;""),IF(C1649="","",IF(AND(ISNUMBER(--LEFT(C1649,FIND(" ",C1649&amp;" ")-1)),OR(LEN(LEFT(C1649,FIND(" ",C1649&amp;" ")-1))=6,LEN(LEFT(C1649,FIND(" ",C1649&amp;" ")-1))=7),OR(ISNUMBER(MATCH(LEFT(C1649,FIND(" ",C1649&amp;" ")-1),'Look Up Values'!$G$2:$G$1000,0)),ISNUMBER(MATCH(LEFT(C1649,FIND(" ",C1649&amp;" ")-1),'Look Up Values'!$AE$2:$AE$2000,0)))),"","EWC error")),"")</f>
        <v/>
      </c>
      <c r="P1649" s="242" t="str" cm="1">
        <f t="array" ref="P1649">IF(AND(I1649&lt;&gt;0,I1649&lt;&gt;""),IF(D1649="","",IF(ISNUMBER(MATCH(SUBSTITUTE(D1649," ",""),SUBSTITUTE('Look Up Values'!$S$2:$S$120," ",""),0)),"","D&amp;R error")),"")</f>
        <v/>
      </c>
      <c r="Q1649" s="242" t="str" cm="1">
        <f t="array" ref="Q1649">IF(AND(I1649&lt;&gt;0,I1649&lt;&gt;""),IF(G1649="","",IF(ISNUMBER(MATCH(SUBSTITUTE(G1649," ",""),SUBSTITUTE('Look Up Values'!$I$2:$I$10," ",""),0)),"","State error")),"")</f>
        <v/>
      </c>
      <c r="R1649" s="260" t="str">
        <f t="shared" si="51"/>
        <v/>
      </c>
    </row>
    <row r="1650" spans="1:18" ht="15.75">
      <c r="A1650" s="250">
        <v>1643</v>
      </c>
      <c r="B1650" s="198"/>
      <c r="C1650" s="25"/>
      <c r="D1650" s="25"/>
      <c r="E1650" s="25"/>
      <c r="F1650" s="25"/>
      <c r="G1650" s="26"/>
      <c r="H1650" s="27"/>
      <c r="I1650" s="28"/>
      <c r="J1650" s="430"/>
      <c r="K1650" s="48"/>
      <c r="L1650" s="457" t="str">
        <f t="shared" si="50"/>
        <v/>
      </c>
      <c r="M1650" s="245" cm="1">
        <f t="array" ref="M1650">SUMPRODUCT(--(N1650:Q1650&lt;&gt;"")) + IF(TRIM(R1650)="",0,LEN(R1650)-LEN(SUBSTITUTE(R1650,",",""))+1)</f>
        <v>0</v>
      </c>
      <c r="N1650" s="242" t="str">
        <f>IF(AND(I1650&lt;&gt;0,I1650&lt;&gt;""),IF(TRIM(SUBSTITUTE(B1650,CHAR(160),""))="","",IF(ISNUMBER(MATCH(TRIM(SUBSTITUTE(B1650,CHAR(160),"")),'Look Up Values'!$B$2:$B$500,0)),"","Origin error")),"")</f>
        <v/>
      </c>
      <c r="O1650" s="242" t="str">
        <f>IF(AND(I1650&lt;&gt;0,I1650&lt;&gt;""),IF(C1650="","",IF(AND(ISNUMBER(--LEFT(C1650,FIND(" ",C1650&amp;" ")-1)),OR(LEN(LEFT(C1650,FIND(" ",C1650&amp;" ")-1))=6,LEN(LEFT(C1650,FIND(" ",C1650&amp;" ")-1))=7),OR(ISNUMBER(MATCH(LEFT(C1650,FIND(" ",C1650&amp;" ")-1),'Look Up Values'!$G$2:$G$1000,0)),ISNUMBER(MATCH(LEFT(C1650,FIND(" ",C1650&amp;" ")-1),'Look Up Values'!$AE$2:$AE$2000,0)))),"","EWC error")),"")</f>
        <v/>
      </c>
      <c r="P1650" s="242" t="str" cm="1">
        <f t="array" ref="P1650">IF(AND(I1650&lt;&gt;0,I1650&lt;&gt;""),IF(D1650="","",IF(ISNUMBER(MATCH(SUBSTITUTE(D1650," ",""),SUBSTITUTE('Look Up Values'!$S$2:$S$120," ",""),0)),"","D&amp;R error")),"")</f>
        <v/>
      </c>
      <c r="Q1650" s="242" t="str" cm="1">
        <f t="array" ref="Q1650">IF(AND(I1650&lt;&gt;0,I1650&lt;&gt;""),IF(G1650="","",IF(ISNUMBER(MATCH(SUBSTITUTE(G1650," ",""),SUBSTITUTE('Look Up Values'!$I$2:$I$10," ",""),0)),"","State error")),"")</f>
        <v/>
      </c>
      <c r="R1650" s="260" t="str">
        <f t="shared" si="51"/>
        <v/>
      </c>
    </row>
    <row r="1651" spans="1:18" ht="15.75">
      <c r="A1651" s="250">
        <v>1644</v>
      </c>
      <c r="B1651" s="198"/>
      <c r="C1651" s="25"/>
      <c r="D1651" s="25"/>
      <c r="E1651" s="25"/>
      <c r="F1651" s="25"/>
      <c r="G1651" s="26"/>
      <c r="H1651" s="27"/>
      <c r="I1651" s="28"/>
      <c r="J1651" s="430"/>
      <c r="K1651" s="48"/>
      <c r="L1651" s="457" t="str">
        <f t="shared" si="50"/>
        <v/>
      </c>
      <c r="M1651" s="245" cm="1">
        <f t="array" ref="M1651">SUMPRODUCT(--(N1651:Q1651&lt;&gt;"")) + IF(TRIM(R1651)="",0,LEN(R1651)-LEN(SUBSTITUTE(R1651,",",""))+1)</f>
        <v>0</v>
      </c>
      <c r="N1651" s="242" t="str">
        <f>IF(AND(I1651&lt;&gt;0,I1651&lt;&gt;""),IF(TRIM(SUBSTITUTE(B1651,CHAR(160),""))="","",IF(ISNUMBER(MATCH(TRIM(SUBSTITUTE(B1651,CHAR(160),"")),'Look Up Values'!$B$2:$B$500,0)),"","Origin error")),"")</f>
        <v/>
      </c>
      <c r="O1651" s="242" t="str">
        <f>IF(AND(I1651&lt;&gt;0,I1651&lt;&gt;""),IF(C1651="","",IF(AND(ISNUMBER(--LEFT(C1651,FIND(" ",C1651&amp;" ")-1)),OR(LEN(LEFT(C1651,FIND(" ",C1651&amp;" ")-1))=6,LEN(LEFT(C1651,FIND(" ",C1651&amp;" ")-1))=7),OR(ISNUMBER(MATCH(LEFT(C1651,FIND(" ",C1651&amp;" ")-1),'Look Up Values'!$G$2:$G$1000,0)),ISNUMBER(MATCH(LEFT(C1651,FIND(" ",C1651&amp;" ")-1),'Look Up Values'!$AE$2:$AE$2000,0)))),"","EWC error")),"")</f>
        <v/>
      </c>
      <c r="P1651" s="242" t="str" cm="1">
        <f t="array" ref="P1651">IF(AND(I1651&lt;&gt;0,I1651&lt;&gt;""),IF(D1651="","",IF(ISNUMBER(MATCH(SUBSTITUTE(D1651," ",""),SUBSTITUTE('Look Up Values'!$S$2:$S$120," ",""),0)),"","D&amp;R error")),"")</f>
        <v/>
      </c>
      <c r="Q1651" s="242" t="str" cm="1">
        <f t="array" ref="Q1651">IF(AND(I1651&lt;&gt;0,I1651&lt;&gt;""),IF(G1651="","",IF(ISNUMBER(MATCH(SUBSTITUTE(G1651," ",""),SUBSTITUTE('Look Up Values'!$I$2:$I$10," ",""),0)),"","State error")),"")</f>
        <v/>
      </c>
      <c r="R1651" s="260" t="str">
        <f t="shared" si="51"/>
        <v/>
      </c>
    </row>
    <row r="1652" spans="1:18" ht="15.75">
      <c r="A1652" s="250">
        <v>1645</v>
      </c>
      <c r="B1652" s="198"/>
      <c r="C1652" s="25"/>
      <c r="D1652" s="25"/>
      <c r="E1652" s="25"/>
      <c r="F1652" s="25"/>
      <c r="G1652" s="26"/>
      <c r="H1652" s="27"/>
      <c r="I1652" s="28"/>
      <c r="J1652" s="430"/>
      <c r="K1652" s="48"/>
      <c r="L1652" s="457" t="str">
        <f t="shared" si="50"/>
        <v/>
      </c>
      <c r="M1652" s="245" cm="1">
        <f t="array" ref="M1652">SUMPRODUCT(--(N1652:Q1652&lt;&gt;"")) + IF(TRIM(R1652)="",0,LEN(R1652)-LEN(SUBSTITUTE(R1652,",",""))+1)</f>
        <v>0</v>
      </c>
      <c r="N1652" s="242" t="str">
        <f>IF(AND(I1652&lt;&gt;0,I1652&lt;&gt;""),IF(TRIM(SUBSTITUTE(B1652,CHAR(160),""))="","",IF(ISNUMBER(MATCH(TRIM(SUBSTITUTE(B1652,CHAR(160),"")),'Look Up Values'!$B$2:$B$500,0)),"","Origin error")),"")</f>
        <v/>
      </c>
      <c r="O1652" s="242" t="str">
        <f>IF(AND(I1652&lt;&gt;0,I1652&lt;&gt;""),IF(C1652="","",IF(AND(ISNUMBER(--LEFT(C1652,FIND(" ",C1652&amp;" ")-1)),OR(LEN(LEFT(C1652,FIND(" ",C1652&amp;" ")-1))=6,LEN(LEFT(C1652,FIND(" ",C1652&amp;" ")-1))=7),OR(ISNUMBER(MATCH(LEFT(C1652,FIND(" ",C1652&amp;" ")-1),'Look Up Values'!$G$2:$G$1000,0)),ISNUMBER(MATCH(LEFT(C1652,FIND(" ",C1652&amp;" ")-1),'Look Up Values'!$AE$2:$AE$2000,0)))),"","EWC error")),"")</f>
        <v/>
      </c>
      <c r="P1652" s="242" t="str" cm="1">
        <f t="array" ref="P1652">IF(AND(I1652&lt;&gt;0,I1652&lt;&gt;""),IF(D1652="","",IF(ISNUMBER(MATCH(SUBSTITUTE(D1652," ",""),SUBSTITUTE('Look Up Values'!$S$2:$S$120," ",""),0)),"","D&amp;R error")),"")</f>
        <v/>
      </c>
      <c r="Q1652" s="242" t="str" cm="1">
        <f t="array" ref="Q1652">IF(AND(I1652&lt;&gt;0,I1652&lt;&gt;""),IF(G1652="","",IF(ISNUMBER(MATCH(SUBSTITUTE(G1652," ",""),SUBSTITUTE('Look Up Values'!$I$2:$I$10," ",""),0)),"","State error")),"")</f>
        <v/>
      </c>
      <c r="R1652" s="260" t="str">
        <f t="shared" si="51"/>
        <v/>
      </c>
    </row>
    <row r="1653" spans="1:18" ht="15.75">
      <c r="A1653" s="250">
        <v>1646</v>
      </c>
      <c r="B1653" s="198"/>
      <c r="C1653" s="25"/>
      <c r="D1653" s="25"/>
      <c r="E1653" s="25"/>
      <c r="F1653" s="25"/>
      <c r="G1653" s="26"/>
      <c r="H1653" s="27"/>
      <c r="I1653" s="28"/>
      <c r="J1653" s="430"/>
      <c r="K1653" s="48"/>
      <c r="L1653" s="457" t="str">
        <f t="shared" si="50"/>
        <v/>
      </c>
      <c r="M1653" s="245" cm="1">
        <f t="array" ref="M1653">SUMPRODUCT(--(N1653:Q1653&lt;&gt;"")) + IF(TRIM(R1653)="",0,LEN(R1653)-LEN(SUBSTITUTE(R1653,",",""))+1)</f>
        <v>0</v>
      </c>
      <c r="N1653" s="242" t="str">
        <f>IF(AND(I1653&lt;&gt;0,I1653&lt;&gt;""),IF(TRIM(SUBSTITUTE(B1653,CHAR(160),""))="","",IF(ISNUMBER(MATCH(TRIM(SUBSTITUTE(B1653,CHAR(160),"")),'Look Up Values'!$B$2:$B$500,0)),"","Origin error")),"")</f>
        <v/>
      </c>
      <c r="O1653" s="242" t="str">
        <f>IF(AND(I1653&lt;&gt;0,I1653&lt;&gt;""),IF(C1653="","",IF(AND(ISNUMBER(--LEFT(C1653,FIND(" ",C1653&amp;" ")-1)),OR(LEN(LEFT(C1653,FIND(" ",C1653&amp;" ")-1))=6,LEN(LEFT(C1653,FIND(" ",C1653&amp;" ")-1))=7),OR(ISNUMBER(MATCH(LEFT(C1653,FIND(" ",C1653&amp;" ")-1),'Look Up Values'!$G$2:$G$1000,0)),ISNUMBER(MATCH(LEFT(C1653,FIND(" ",C1653&amp;" ")-1),'Look Up Values'!$AE$2:$AE$2000,0)))),"","EWC error")),"")</f>
        <v/>
      </c>
      <c r="P1653" s="242" t="str" cm="1">
        <f t="array" ref="P1653">IF(AND(I1653&lt;&gt;0,I1653&lt;&gt;""),IF(D1653="","",IF(ISNUMBER(MATCH(SUBSTITUTE(D1653," ",""),SUBSTITUTE('Look Up Values'!$S$2:$S$120," ",""),0)),"","D&amp;R error")),"")</f>
        <v/>
      </c>
      <c r="Q1653" s="242" t="str" cm="1">
        <f t="array" ref="Q1653">IF(AND(I1653&lt;&gt;0,I1653&lt;&gt;""),IF(G1653="","",IF(ISNUMBER(MATCH(SUBSTITUTE(G1653," ",""),SUBSTITUTE('Look Up Values'!$I$2:$I$10," ",""),0)),"","State error")),"")</f>
        <v/>
      </c>
      <c r="R1653" s="260" t="str">
        <f t="shared" si="51"/>
        <v/>
      </c>
    </row>
    <row r="1654" spans="1:18" ht="15.75">
      <c r="A1654" s="250">
        <v>1647</v>
      </c>
      <c r="B1654" s="198"/>
      <c r="C1654" s="25"/>
      <c r="D1654" s="25"/>
      <c r="E1654" s="25"/>
      <c r="F1654" s="25"/>
      <c r="G1654" s="26"/>
      <c r="H1654" s="27"/>
      <c r="I1654" s="28"/>
      <c r="J1654" s="430"/>
      <c r="K1654" s="48"/>
      <c r="L1654" s="457" t="str">
        <f t="shared" si="50"/>
        <v/>
      </c>
      <c r="M1654" s="245" cm="1">
        <f t="array" ref="M1654">SUMPRODUCT(--(N1654:Q1654&lt;&gt;"")) + IF(TRIM(R1654)="",0,LEN(R1654)-LEN(SUBSTITUTE(R1654,",",""))+1)</f>
        <v>0</v>
      </c>
      <c r="N1654" s="242" t="str">
        <f>IF(AND(I1654&lt;&gt;0,I1654&lt;&gt;""),IF(TRIM(SUBSTITUTE(B1654,CHAR(160),""))="","",IF(ISNUMBER(MATCH(TRIM(SUBSTITUTE(B1654,CHAR(160),"")),'Look Up Values'!$B$2:$B$500,0)),"","Origin error")),"")</f>
        <v/>
      </c>
      <c r="O1654" s="242" t="str">
        <f>IF(AND(I1654&lt;&gt;0,I1654&lt;&gt;""),IF(C1654="","",IF(AND(ISNUMBER(--LEFT(C1654,FIND(" ",C1654&amp;" ")-1)),OR(LEN(LEFT(C1654,FIND(" ",C1654&amp;" ")-1))=6,LEN(LEFT(C1654,FIND(" ",C1654&amp;" ")-1))=7),OR(ISNUMBER(MATCH(LEFT(C1654,FIND(" ",C1654&amp;" ")-1),'Look Up Values'!$G$2:$G$1000,0)),ISNUMBER(MATCH(LEFT(C1654,FIND(" ",C1654&amp;" ")-1),'Look Up Values'!$AE$2:$AE$2000,0)))),"","EWC error")),"")</f>
        <v/>
      </c>
      <c r="P1654" s="242" t="str" cm="1">
        <f t="array" ref="P1654">IF(AND(I1654&lt;&gt;0,I1654&lt;&gt;""),IF(D1654="","",IF(ISNUMBER(MATCH(SUBSTITUTE(D1654," ",""),SUBSTITUTE('Look Up Values'!$S$2:$S$120," ",""),0)),"","D&amp;R error")),"")</f>
        <v/>
      </c>
      <c r="Q1654" s="242" t="str" cm="1">
        <f t="array" ref="Q1654">IF(AND(I1654&lt;&gt;0,I1654&lt;&gt;""),IF(G1654="","",IF(ISNUMBER(MATCH(SUBSTITUTE(G1654," ",""),SUBSTITUTE('Look Up Values'!$I$2:$I$10," ",""),0)),"","State error")),"")</f>
        <v/>
      </c>
      <c r="R1654" s="260" t="str">
        <f t="shared" si="51"/>
        <v/>
      </c>
    </row>
    <row r="1655" spans="1:18" ht="15.75">
      <c r="A1655" s="250">
        <v>1648</v>
      </c>
      <c r="B1655" s="198"/>
      <c r="C1655" s="25"/>
      <c r="D1655" s="25"/>
      <c r="E1655" s="25"/>
      <c r="F1655" s="25"/>
      <c r="G1655" s="26"/>
      <c r="H1655" s="27"/>
      <c r="I1655" s="28"/>
      <c r="J1655" s="430"/>
      <c r="K1655" s="48"/>
      <c r="L1655" s="457" t="str">
        <f t="shared" si="50"/>
        <v/>
      </c>
      <c r="M1655" s="245" cm="1">
        <f t="array" ref="M1655">SUMPRODUCT(--(N1655:Q1655&lt;&gt;"")) + IF(TRIM(R1655)="",0,LEN(R1655)-LEN(SUBSTITUTE(R1655,",",""))+1)</f>
        <v>0</v>
      </c>
      <c r="N1655" s="242" t="str">
        <f>IF(AND(I1655&lt;&gt;0,I1655&lt;&gt;""),IF(TRIM(SUBSTITUTE(B1655,CHAR(160),""))="","",IF(ISNUMBER(MATCH(TRIM(SUBSTITUTE(B1655,CHAR(160),"")),'Look Up Values'!$B$2:$B$500,0)),"","Origin error")),"")</f>
        <v/>
      </c>
      <c r="O1655" s="242" t="str">
        <f>IF(AND(I1655&lt;&gt;0,I1655&lt;&gt;""),IF(C1655="","",IF(AND(ISNUMBER(--LEFT(C1655,FIND(" ",C1655&amp;" ")-1)),OR(LEN(LEFT(C1655,FIND(" ",C1655&amp;" ")-1))=6,LEN(LEFT(C1655,FIND(" ",C1655&amp;" ")-1))=7),OR(ISNUMBER(MATCH(LEFT(C1655,FIND(" ",C1655&amp;" ")-1),'Look Up Values'!$G$2:$G$1000,0)),ISNUMBER(MATCH(LEFT(C1655,FIND(" ",C1655&amp;" ")-1),'Look Up Values'!$AE$2:$AE$2000,0)))),"","EWC error")),"")</f>
        <v/>
      </c>
      <c r="P1655" s="242" t="str" cm="1">
        <f t="array" ref="P1655">IF(AND(I1655&lt;&gt;0,I1655&lt;&gt;""),IF(D1655="","",IF(ISNUMBER(MATCH(SUBSTITUTE(D1655," ",""),SUBSTITUTE('Look Up Values'!$S$2:$S$120," ",""),0)),"","D&amp;R error")),"")</f>
        <v/>
      </c>
      <c r="Q1655" s="242" t="str" cm="1">
        <f t="array" ref="Q1655">IF(AND(I1655&lt;&gt;0,I1655&lt;&gt;""),IF(G1655="","",IF(ISNUMBER(MATCH(SUBSTITUTE(G1655," ",""),SUBSTITUTE('Look Up Values'!$I$2:$I$10," ",""),0)),"","State error")),"")</f>
        <v/>
      </c>
      <c r="R1655" s="260" t="str">
        <f t="shared" si="51"/>
        <v/>
      </c>
    </row>
    <row r="1656" spans="1:18" ht="15.75">
      <c r="A1656" s="250">
        <v>1649</v>
      </c>
      <c r="B1656" s="198"/>
      <c r="C1656" s="25"/>
      <c r="D1656" s="25"/>
      <c r="E1656" s="25"/>
      <c r="F1656" s="25"/>
      <c r="G1656" s="26"/>
      <c r="H1656" s="27"/>
      <c r="I1656" s="28"/>
      <c r="J1656" s="430"/>
      <c r="K1656" s="48"/>
      <c r="L1656" s="457" t="str">
        <f t="shared" si="50"/>
        <v/>
      </c>
      <c r="M1656" s="245" cm="1">
        <f t="array" ref="M1656">SUMPRODUCT(--(N1656:Q1656&lt;&gt;"")) + IF(TRIM(R1656)="",0,LEN(R1656)-LEN(SUBSTITUTE(R1656,",",""))+1)</f>
        <v>0</v>
      </c>
      <c r="N1656" s="242" t="str">
        <f>IF(AND(I1656&lt;&gt;0,I1656&lt;&gt;""),IF(TRIM(SUBSTITUTE(B1656,CHAR(160),""))="","",IF(ISNUMBER(MATCH(TRIM(SUBSTITUTE(B1656,CHAR(160),"")),'Look Up Values'!$B$2:$B$500,0)),"","Origin error")),"")</f>
        <v/>
      </c>
      <c r="O1656" s="242" t="str">
        <f>IF(AND(I1656&lt;&gt;0,I1656&lt;&gt;""),IF(C1656="","",IF(AND(ISNUMBER(--LEFT(C1656,FIND(" ",C1656&amp;" ")-1)),OR(LEN(LEFT(C1656,FIND(" ",C1656&amp;" ")-1))=6,LEN(LEFT(C1656,FIND(" ",C1656&amp;" ")-1))=7),OR(ISNUMBER(MATCH(LEFT(C1656,FIND(" ",C1656&amp;" ")-1),'Look Up Values'!$G$2:$G$1000,0)),ISNUMBER(MATCH(LEFT(C1656,FIND(" ",C1656&amp;" ")-1),'Look Up Values'!$AE$2:$AE$2000,0)))),"","EWC error")),"")</f>
        <v/>
      </c>
      <c r="P1656" s="242" t="str" cm="1">
        <f t="array" ref="P1656">IF(AND(I1656&lt;&gt;0,I1656&lt;&gt;""),IF(D1656="","",IF(ISNUMBER(MATCH(SUBSTITUTE(D1656," ",""),SUBSTITUTE('Look Up Values'!$S$2:$S$120," ",""),0)),"","D&amp;R error")),"")</f>
        <v/>
      </c>
      <c r="Q1656" s="242" t="str" cm="1">
        <f t="array" ref="Q1656">IF(AND(I1656&lt;&gt;0,I1656&lt;&gt;""),IF(G1656="","",IF(ISNUMBER(MATCH(SUBSTITUTE(G1656," ",""),SUBSTITUTE('Look Up Values'!$I$2:$I$10," ",""),0)),"","State error")),"")</f>
        <v/>
      </c>
      <c r="R1656" s="260" t="str">
        <f t="shared" si="51"/>
        <v/>
      </c>
    </row>
    <row r="1657" spans="1:18" ht="15.75">
      <c r="A1657" s="250">
        <v>1650</v>
      </c>
      <c r="B1657" s="198"/>
      <c r="C1657" s="25"/>
      <c r="D1657" s="25"/>
      <c r="E1657" s="25"/>
      <c r="F1657" s="25"/>
      <c r="G1657" s="26"/>
      <c r="H1657" s="27"/>
      <c r="I1657" s="28"/>
      <c r="J1657" s="430"/>
      <c r="K1657" s="48"/>
      <c r="L1657" s="457" t="str">
        <f t="shared" si="50"/>
        <v/>
      </c>
      <c r="M1657" s="245" cm="1">
        <f t="array" ref="M1657">SUMPRODUCT(--(N1657:Q1657&lt;&gt;"")) + IF(TRIM(R1657)="",0,LEN(R1657)-LEN(SUBSTITUTE(R1657,",",""))+1)</f>
        <v>0</v>
      </c>
      <c r="N1657" s="242" t="str">
        <f>IF(AND(I1657&lt;&gt;0,I1657&lt;&gt;""),IF(TRIM(SUBSTITUTE(B1657,CHAR(160),""))="","",IF(ISNUMBER(MATCH(TRIM(SUBSTITUTE(B1657,CHAR(160),"")),'Look Up Values'!$B$2:$B$500,0)),"","Origin error")),"")</f>
        <v/>
      </c>
      <c r="O1657" s="242" t="str">
        <f>IF(AND(I1657&lt;&gt;0,I1657&lt;&gt;""),IF(C1657="","",IF(AND(ISNUMBER(--LEFT(C1657,FIND(" ",C1657&amp;" ")-1)),OR(LEN(LEFT(C1657,FIND(" ",C1657&amp;" ")-1))=6,LEN(LEFT(C1657,FIND(" ",C1657&amp;" ")-1))=7),OR(ISNUMBER(MATCH(LEFT(C1657,FIND(" ",C1657&amp;" ")-1),'Look Up Values'!$G$2:$G$1000,0)),ISNUMBER(MATCH(LEFT(C1657,FIND(" ",C1657&amp;" ")-1),'Look Up Values'!$AE$2:$AE$2000,0)))),"","EWC error")),"")</f>
        <v/>
      </c>
      <c r="P1657" s="242" t="str" cm="1">
        <f t="array" ref="P1657">IF(AND(I1657&lt;&gt;0,I1657&lt;&gt;""),IF(D1657="","",IF(ISNUMBER(MATCH(SUBSTITUTE(D1657," ",""),SUBSTITUTE('Look Up Values'!$S$2:$S$120," ",""),0)),"","D&amp;R error")),"")</f>
        <v/>
      </c>
      <c r="Q1657" s="242" t="str" cm="1">
        <f t="array" ref="Q1657">IF(AND(I1657&lt;&gt;0,I1657&lt;&gt;""),IF(G1657="","",IF(ISNUMBER(MATCH(SUBSTITUTE(G1657," ",""),SUBSTITUTE('Look Up Values'!$I$2:$I$10," ",""),0)),"","State error")),"")</f>
        <v/>
      </c>
      <c r="R1657" s="260" t="str">
        <f t="shared" si="51"/>
        <v/>
      </c>
    </row>
    <row r="1658" spans="1:18" ht="15.75">
      <c r="A1658" s="250">
        <v>1651</v>
      </c>
      <c r="B1658" s="198"/>
      <c r="C1658" s="25"/>
      <c r="D1658" s="25"/>
      <c r="E1658" s="25"/>
      <c r="F1658" s="25"/>
      <c r="G1658" s="26"/>
      <c r="H1658" s="27"/>
      <c r="I1658" s="28"/>
      <c r="J1658" s="430"/>
      <c r="K1658" s="48"/>
      <c r="L1658" s="457" t="str">
        <f t="shared" si="50"/>
        <v/>
      </c>
      <c r="M1658" s="245" cm="1">
        <f t="array" ref="M1658">SUMPRODUCT(--(N1658:Q1658&lt;&gt;"")) + IF(TRIM(R1658)="",0,LEN(R1658)-LEN(SUBSTITUTE(R1658,",",""))+1)</f>
        <v>0</v>
      </c>
      <c r="N1658" s="242" t="str">
        <f>IF(AND(I1658&lt;&gt;0,I1658&lt;&gt;""),IF(TRIM(SUBSTITUTE(B1658,CHAR(160),""))="","",IF(ISNUMBER(MATCH(TRIM(SUBSTITUTE(B1658,CHAR(160),"")),'Look Up Values'!$B$2:$B$500,0)),"","Origin error")),"")</f>
        <v/>
      </c>
      <c r="O1658" s="242" t="str">
        <f>IF(AND(I1658&lt;&gt;0,I1658&lt;&gt;""),IF(C1658="","",IF(AND(ISNUMBER(--LEFT(C1658,FIND(" ",C1658&amp;" ")-1)),OR(LEN(LEFT(C1658,FIND(" ",C1658&amp;" ")-1))=6,LEN(LEFT(C1658,FIND(" ",C1658&amp;" ")-1))=7),OR(ISNUMBER(MATCH(LEFT(C1658,FIND(" ",C1658&amp;" ")-1),'Look Up Values'!$G$2:$G$1000,0)),ISNUMBER(MATCH(LEFT(C1658,FIND(" ",C1658&amp;" ")-1),'Look Up Values'!$AE$2:$AE$2000,0)))),"","EWC error")),"")</f>
        <v/>
      </c>
      <c r="P1658" s="242" t="str" cm="1">
        <f t="array" ref="P1658">IF(AND(I1658&lt;&gt;0,I1658&lt;&gt;""),IF(D1658="","",IF(ISNUMBER(MATCH(SUBSTITUTE(D1658," ",""),SUBSTITUTE('Look Up Values'!$S$2:$S$120," ",""),0)),"","D&amp;R error")),"")</f>
        <v/>
      </c>
      <c r="Q1658" s="242" t="str" cm="1">
        <f t="array" ref="Q1658">IF(AND(I1658&lt;&gt;0,I1658&lt;&gt;""),IF(G1658="","",IF(ISNUMBER(MATCH(SUBSTITUTE(G1658," ",""),SUBSTITUTE('Look Up Values'!$I$2:$I$10," ",""),0)),"","State error")),"")</f>
        <v/>
      </c>
      <c r="R1658" s="260" t="str">
        <f t="shared" si="51"/>
        <v/>
      </c>
    </row>
    <row r="1659" spans="1:18" ht="15.75">
      <c r="A1659" s="250">
        <v>1652</v>
      </c>
      <c r="B1659" s="198"/>
      <c r="C1659" s="25"/>
      <c r="D1659" s="25"/>
      <c r="E1659" s="25"/>
      <c r="F1659" s="25"/>
      <c r="G1659" s="26"/>
      <c r="H1659" s="27"/>
      <c r="I1659" s="28"/>
      <c r="J1659" s="430"/>
      <c r="K1659" s="48"/>
      <c r="L1659" s="457" t="str">
        <f t="shared" si="50"/>
        <v/>
      </c>
      <c r="M1659" s="245" cm="1">
        <f t="array" ref="M1659">SUMPRODUCT(--(N1659:Q1659&lt;&gt;"")) + IF(TRIM(R1659)="",0,LEN(R1659)-LEN(SUBSTITUTE(R1659,",",""))+1)</f>
        <v>0</v>
      </c>
      <c r="N1659" s="242" t="str">
        <f>IF(AND(I1659&lt;&gt;0,I1659&lt;&gt;""),IF(TRIM(SUBSTITUTE(B1659,CHAR(160),""))="","",IF(ISNUMBER(MATCH(TRIM(SUBSTITUTE(B1659,CHAR(160),"")),'Look Up Values'!$B$2:$B$500,0)),"","Origin error")),"")</f>
        <v/>
      </c>
      <c r="O1659" s="242" t="str">
        <f>IF(AND(I1659&lt;&gt;0,I1659&lt;&gt;""),IF(C1659="","",IF(AND(ISNUMBER(--LEFT(C1659,FIND(" ",C1659&amp;" ")-1)),OR(LEN(LEFT(C1659,FIND(" ",C1659&amp;" ")-1))=6,LEN(LEFT(C1659,FIND(" ",C1659&amp;" ")-1))=7),OR(ISNUMBER(MATCH(LEFT(C1659,FIND(" ",C1659&amp;" ")-1),'Look Up Values'!$G$2:$G$1000,0)),ISNUMBER(MATCH(LEFT(C1659,FIND(" ",C1659&amp;" ")-1),'Look Up Values'!$AE$2:$AE$2000,0)))),"","EWC error")),"")</f>
        <v/>
      </c>
      <c r="P1659" s="242" t="str" cm="1">
        <f t="array" ref="P1659">IF(AND(I1659&lt;&gt;0,I1659&lt;&gt;""),IF(D1659="","",IF(ISNUMBER(MATCH(SUBSTITUTE(D1659," ",""),SUBSTITUTE('Look Up Values'!$S$2:$S$120," ",""),0)),"","D&amp;R error")),"")</f>
        <v/>
      </c>
      <c r="Q1659" s="242" t="str" cm="1">
        <f t="array" ref="Q1659">IF(AND(I1659&lt;&gt;0,I1659&lt;&gt;""),IF(G1659="","",IF(ISNUMBER(MATCH(SUBSTITUTE(G1659," ",""),SUBSTITUTE('Look Up Values'!$I$2:$I$10," ",""),0)),"","State error")),"")</f>
        <v/>
      </c>
      <c r="R1659" s="260" t="str">
        <f t="shared" si="51"/>
        <v/>
      </c>
    </row>
    <row r="1660" spans="1:18" ht="15.75">
      <c r="A1660" s="250">
        <v>1653</v>
      </c>
      <c r="B1660" s="198"/>
      <c r="C1660" s="25"/>
      <c r="D1660" s="25"/>
      <c r="E1660" s="25"/>
      <c r="F1660" s="25"/>
      <c r="G1660" s="26"/>
      <c r="H1660" s="27"/>
      <c r="I1660" s="28"/>
      <c r="J1660" s="430"/>
      <c r="K1660" s="48"/>
      <c r="L1660" s="457" t="str">
        <f t="shared" si="50"/>
        <v/>
      </c>
      <c r="M1660" s="245" cm="1">
        <f t="array" ref="M1660">SUMPRODUCT(--(N1660:Q1660&lt;&gt;"")) + IF(TRIM(R1660)="",0,LEN(R1660)-LEN(SUBSTITUTE(R1660,",",""))+1)</f>
        <v>0</v>
      </c>
      <c r="N1660" s="242" t="str">
        <f>IF(AND(I1660&lt;&gt;0,I1660&lt;&gt;""),IF(TRIM(SUBSTITUTE(B1660,CHAR(160),""))="","",IF(ISNUMBER(MATCH(TRIM(SUBSTITUTE(B1660,CHAR(160),"")),'Look Up Values'!$B$2:$B$500,0)),"","Origin error")),"")</f>
        <v/>
      </c>
      <c r="O1660" s="242" t="str">
        <f>IF(AND(I1660&lt;&gt;0,I1660&lt;&gt;""),IF(C1660="","",IF(AND(ISNUMBER(--LEFT(C1660,FIND(" ",C1660&amp;" ")-1)),OR(LEN(LEFT(C1660,FIND(" ",C1660&amp;" ")-1))=6,LEN(LEFT(C1660,FIND(" ",C1660&amp;" ")-1))=7),OR(ISNUMBER(MATCH(LEFT(C1660,FIND(" ",C1660&amp;" ")-1),'Look Up Values'!$G$2:$G$1000,0)),ISNUMBER(MATCH(LEFT(C1660,FIND(" ",C1660&amp;" ")-1),'Look Up Values'!$AE$2:$AE$2000,0)))),"","EWC error")),"")</f>
        <v/>
      </c>
      <c r="P1660" s="242" t="str" cm="1">
        <f t="array" ref="P1660">IF(AND(I1660&lt;&gt;0,I1660&lt;&gt;""),IF(D1660="","",IF(ISNUMBER(MATCH(SUBSTITUTE(D1660," ",""),SUBSTITUTE('Look Up Values'!$S$2:$S$120," ",""),0)),"","D&amp;R error")),"")</f>
        <v/>
      </c>
      <c r="Q1660" s="242" t="str" cm="1">
        <f t="array" ref="Q1660">IF(AND(I1660&lt;&gt;0,I1660&lt;&gt;""),IF(G1660="","",IF(ISNUMBER(MATCH(SUBSTITUTE(G1660," ",""),SUBSTITUTE('Look Up Values'!$I$2:$I$10," ",""),0)),"","State error")),"")</f>
        <v/>
      </c>
      <c r="R1660" s="260" t="str">
        <f t="shared" si="51"/>
        <v/>
      </c>
    </row>
    <row r="1661" spans="1:18" ht="15.75">
      <c r="A1661" s="250">
        <v>1654</v>
      </c>
      <c r="B1661" s="198"/>
      <c r="C1661" s="25"/>
      <c r="D1661" s="25"/>
      <c r="E1661" s="25"/>
      <c r="F1661" s="25"/>
      <c r="G1661" s="26"/>
      <c r="H1661" s="27"/>
      <c r="I1661" s="28"/>
      <c r="J1661" s="430"/>
      <c r="K1661" s="48"/>
      <c r="L1661" s="457" t="str">
        <f t="shared" si="50"/>
        <v/>
      </c>
      <c r="M1661" s="245" cm="1">
        <f t="array" ref="M1661">SUMPRODUCT(--(N1661:Q1661&lt;&gt;"")) + IF(TRIM(R1661)="",0,LEN(R1661)-LEN(SUBSTITUTE(R1661,",",""))+1)</f>
        <v>0</v>
      </c>
      <c r="N1661" s="242" t="str">
        <f>IF(AND(I1661&lt;&gt;0,I1661&lt;&gt;""),IF(TRIM(SUBSTITUTE(B1661,CHAR(160),""))="","",IF(ISNUMBER(MATCH(TRIM(SUBSTITUTE(B1661,CHAR(160),"")),'Look Up Values'!$B$2:$B$500,0)),"","Origin error")),"")</f>
        <v/>
      </c>
      <c r="O1661" s="242" t="str">
        <f>IF(AND(I1661&lt;&gt;0,I1661&lt;&gt;""),IF(C1661="","",IF(AND(ISNUMBER(--LEFT(C1661,FIND(" ",C1661&amp;" ")-1)),OR(LEN(LEFT(C1661,FIND(" ",C1661&amp;" ")-1))=6,LEN(LEFT(C1661,FIND(" ",C1661&amp;" ")-1))=7),OR(ISNUMBER(MATCH(LEFT(C1661,FIND(" ",C1661&amp;" ")-1),'Look Up Values'!$G$2:$G$1000,0)),ISNUMBER(MATCH(LEFT(C1661,FIND(" ",C1661&amp;" ")-1),'Look Up Values'!$AE$2:$AE$2000,0)))),"","EWC error")),"")</f>
        <v/>
      </c>
      <c r="P1661" s="242" t="str" cm="1">
        <f t="array" ref="P1661">IF(AND(I1661&lt;&gt;0,I1661&lt;&gt;""),IF(D1661="","",IF(ISNUMBER(MATCH(SUBSTITUTE(D1661," ",""),SUBSTITUTE('Look Up Values'!$S$2:$S$120," ",""),0)),"","D&amp;R error")),"")</f>
        <v/>
      </c>
      <c r="Q1661" s="242" t="str" cm="1">
        <f t="array" ref="Q1661">IF(AND(I1661&lt;&gt;0,I1661&lt;&gt;""),IF(G1661="","",IF(ISNUMBER(MATCH(SUBSTITUTE(G1661," ",""),SUBSTITUTE('Look Up Values'!$I$2:$I$10," ",""),0)),"","State error")),"")</f>
        <v/>
      </c>
      <c r="R1661" s="260" t="str">
        <f t="shared" si="51"/>
        <v/>
      </c>
    </row>
    <row r="1662" spans="1:18" ht="15.75">
      <c r="A1662" s="250">
        <v>1655</v>
      </c>
      <c r="B1662" s="198"/>
      <c r="C1662" s="25"/>
      <c r="D1662" s="25"/>
      <c r="E1662" s="25"/>
      <c r="F1662" s="25"/>
      <c r="G1662" s="26"/>
      <c r="H1662" s="27"/>
      <c r="I1662" s="28"/>
      <c r="J1662" s="430"/>
      <c r="K1662" s="48"/>
      <c r="L1662" s="457" t="str">
        <f t="shared" si="50"/>
        <v/>
      </c>
      <c r="M1662" s="245" cm="1">
        <f t="array" ref="M1662">SUMPRODUCT(--(N1662:Q1662&lt;&gt;"")) + IF(TRIM(R1662)="",0,LEN(R1662)-LEN(SUBSTITUTE(R1662,",",""))+1)</f>
        <v>0</v>
      </c>
      <c r="N1662" s="242" t="str">
        <f>IF(AND(I1662&lt;&gt;0,I1662&lt;&gt;""),IF(TRIM(SUBSTITUTE(B1662,CHAR(160),""))="","",IF(ISNUMBER(MATCH(TRIM(SUBSTITUTE(B1662,CHAR(160),"")),'Look Up Values'!$B$2:$B$500,0)),"","Origin error")),"")</f>
        <v/>
      </c>
      <c r="O1662" s="242" t="str">
        <f>IF(AND(I1662&lt;&gt;0,I1662&lt;&gt;""),IF(C1662="","",IF(AND(ISNUMBER(--LEFT(C1662,FIND(" ",C1662&amp;" ")-1)),OR(LEN(LEFT(C1662,FIND(" ",C1662&amp;" ")-1))=6,LEN(LEFT(C1662,FIND(" ",C1662&amp;" ")-1))=7),OR(ISNUMBER(MATCH(LEFT(C1662,FIND(" ",C1662&amp;" ")-1),'Look Up Values'!$G$2:$G$1000,0)),ISNUMBER(MATCH(LEFT(C1662,FIND(" ",C1662&amp;" ")-1),'Look Up Values'!$AE$2:$AE$2000,0)))),"","EWC error")),"")</f>
        <v/>
      </c>
      <c r="P1662" s="242" t="str" cm="1">
        <f t="array" ref="P1662">IF(AND(I1662&lt;&gt;0,I1662&lt;&gt;""),IF(D1662="","",IF(ISNUMBER(MATCH(SUBSTITUTE(D1662," ",""),SUBSTITUTE('Look Up Values'!$S$2:$S$120," ",""),0)),"","D&amp;R error")),"")</f>
        <v/>
      </c>
      <c r="Q1662" s="242" t="str" cm="1">
        <f t="array" ref="Q1662">IF(AND(I1662&lt;&gt;0,I1662&lt;&gt;""),IF(G1662="","",IF(ISNUMBER(MATCH(SUBSTITUTE(G1662," ",""),SUBSTITUTE('Look Up Values'!$I$2:$I$10," ",""),0)),"","State error")),"")</f>
        <v/>
      </c>
      <c r="R1662" s="260" t="str">
        <f t="shared" si="51"/>
        <v/>
      </c>
    </row>
    <row r="1663" spans="1:18" ht="15.75">
      <c r="A1663" s="250">
        <v>1656</v>
      </c>
      <c r="B1663" s="198"/>
      <c r="C1663" s="25"/>
      <c r="D1663" s="25"/>
      <c r="E1663" s="25"/>
      <c r="F1663" s="25"/>
      <c r="G1663" s="26"/>
      <c r="H1663" s="27"/>
      <c r="I1663" s="28"/>
      <c r="J1663" s="430"/>
      <c r="K1663" s="48"/>
      <c r="L1663" s="457" t="str">
        <f t="shared" si="50"/>
        <v/>
      </c>
      <c r="M1663" s="245" cm="1">
        <f t="array" ref="M1663">SUMPRODUCT(--(N1663:Q1663&lt;&gt;"")) + IF(TRIM(R1663)="",0,LEN(R1663)-LEN(SUBSTITUTE(R1663,",",""))+1)</f>
        <v>0</v>
      </c>
      <c r="N1663" s="242" t="str">
        <f>IF(AND(I1663&lt;&gt;0,I1663&lt;&gt;""),IF(TRIM(SUBSTITUTE(B1663,CHAR(160),""))="","",IF(ISNUMBER(MATCH(TRIM(SUBSTITUTE(B1663,CHAR(160),"")),'Look Up Values'!$B$2:$B$500,0)),"","Origin error")),"")</f>
        <v/>
      </c>
      <c r="O1663" s="242" t="str">
        <f>IF(AND(I1663&lt;&gt;0,I1663&lt;&gt;""),IF(C1663="","",IF(AND(ISNUMBER(--LEFT(C1663,FIND(" ",C1663&amp;" ")-1)),OR(LEN(LEFT(C1663,FIND(" ",C1663&amp;" ")-1))=6,LEN(LEFT(C1663,FIND(" ",C1663&amp;" ")-1))=7),OR(ISNUMBER(MATCH(LEFT(C1663,FIND(" ",C1663&amp;" ")-1),'Look Up Values'!$G$2:$G$1000,0)),ISNUMBER(MATCH(LEFT(C1663,FIND(" ",C1663&amp;" ")-1),'Look Up Values'!$AE$2:$AE$2000,0)))),"","EWC error")),"")</f>
        <v/>
      </c>
      <c r="P1663" s="242" t="str" cm="1">
        <f t="array" ref="P1663">IF(AND(I1663&lt;&gt;0,I1663&lt;&gt;""),IF(D1663="","",IF(ISNUMBER(MATCH(SUBSTITUTE(D1663," ",""),SUBSTITUTE('Look Up Values'!$S$2:$S$120," ",""),0)),"","D&amp;R error")),"")</f>
        <v/>
      </c>
      <c r="Q1663" s="242" t="str" cm="1">
        <f t="array" ref="Q1663">IF(AND(I1663&lt;&gt;0,I1663&lt;&gt;""),IF(G1663="","",IF(ISNUMBER(MATCH(SUBSTITUTE(G1663," ",""),SUBSTITUTE('Look Up Values'!$I$2:$I$10," ",""),0)),"","State error")),"")</f>
        <v/>
      </c>
      <c r="R1663" s="260" t="str">
        <f t="shared" si="51"/>
        <v/>
      </c>
    </row>
    <row r="1664" spans="1:18" ht="15.75">
      <c r="A1664" s="250">
        <v>1657</v>
      </c>
      <c r="B1664" s="198"/>
      <c r="C1664" s="25"/>
      <c r="D1664" s="25"/>
      <c r="E1664" s="25"/>
      <c r="F1664" s="25"/>
      <c r="G1664" s="26"/>
      <c r="H1664" s="27"/>
      <c r="I1664" s="28"/>
      <c r="J1664" s="430"/>
      <c r="K1664" s="48"/>
      <c r="L1664" s="457" t="str">
        <f t="shared" si="50"/>
        <v/>
      </c>
      <c r="M1664" s="245" cm="1">
        <f t="array" ref="M1664">SUMPRODUCT(--(N1664:Q1664&lt;&gt;"")) + IF(TRIM(R1664)="",0,LEN(R1664)-LEN(SUBSTITUTE(R1664,",",""))+1)</f>
        <v>0</v>
      </c>
      <c r="N1664" s="242" t="str">
        <f>IF(AND(I1664&lt;&gt;0,I1664&lt;&gt;""),IF(TRIM(SUBSTITUTE(B1664,CHAR(160),""))="","",IF(ISNUMBER(MATCH(TRIM(SUBSTITUTE(B1664,CHAR(160),"")),'Look Up Values'!$B$2:$B$500,0)),"","Origin error")),"")</f>
        <v/>
      </c>
      <c r="O1664" s="242" t="str">
        <f>IF(AND(I1664&lt;&gt;0,I1664&lt;&gt;""),IF(C1664="","",IF(AND(ISNUMBER(--LEFT(C1664,FIND(" ",C1664&amp;" ")-1)),OR(LEN(LEFT(C1664,FIND(" ",C1664&amp;" ")-1))=6,LEN(LEFT(C1664,FIND(" ",C1664&amp;" ")-1))=7),OR(ISNUMBER(MATCH(LEFT(C1664,FIND(" ",C1664&amp;" ")-1),'Look Up Values'!$G$2:$G$1000,0)),ISNUMBER(MATCH(LEFT(C1664,FIND(" ",C1664&amp;" ")-1),'Look Up Values'!$AE$2:$AE$2000,0)))),"","EWC error")),"")</f>
        <v/>
      </c>
      <c r="P1664" s="242" t="str" cm="1">
        <f t="array" ref="P1664">IF(AND(I1664&lt;&gt;0,I1664&lt;&gt;""),IF(D1664="","",IF(ISNUMBER(MATCH(SUBSTITUTE(D1664," ",""),SUBSTITUTE('Look Up Values'!$S$2:$S$120," ",""),0)),"","D&amp;R error")),"")</f>
        <v/>
      </c>
      <c r="Q1664" s="242" t="str" cm="1">
        <f t="array" ref="Q1664">IF(AND(I1664&lt;&gt;0,I1664&lt;&gt;""),IF(G1664="","",IF(ISNUMBER(MATCH(SUBSTITUTE(G1664," ",""),SUBSTITUTE('Look Up Values'!$I$2:$I$10," ",""),0)),"","State error")),"")</f>
        <v/>
      </c>
      <c r="R1664" s="260" t="str">
        <f t="shared" si="51"/>
        <v/>
      </c>
    </row>
    <row r="1665" spans="1:18" ht="15.75">
      <c r="A1665" s="250">
        <v>1658</v>
      </c>
      <c r="B1665" s="198"/>
      <c r="C1665" s="25"/>
      <c r="D1665" s="25"/>
      <c r="E1665" s="25"/>
      <c r="F1665" s="25"/>
      <c r="G1665" s="26"/>
      <c r="H1665" s="27"/>
      <c r="I1665" s="28"/>
      <c r="J1665" s="430"/>
      <c r="K1665" s="48"/>
      <c r="L1665" s="457" t="str">
        <f t="shared" si="50"/>
        <v/>
      </c>
      <c r="M1665" s="245" cm="1">
        <f t="array" ref="M1665">SUMPRODUCT(--(N1665:Q1665&lt;&gt;"")) + IF(TRIM(R1665)="",0,LEN(R1665)-LEN(SUBSTITUTE(R1665,",",""))+1)</f>
        <v>0</v>
      </c>
      <c r="N1665" s="242" t="str">
        <f>IF(AND(I1665&lt;&gt;0,I1665&lt;&gt;""),IF(TRIM(SUBSTITUTE(B1665,CHAR(160),""))="","",IF(ISNUMBER(MATCH(TRIM(SUBSTITUTE(B1665,CHAR(160),"")),'Look Up Values'!$B$2:$B$500,0)),"","Origin error")),"")</f>
        <v/>
      </c>
      <c r="O1665" s="242" t="str">
        <f>IF(AND(I1665&lt;&gt;0,I1665&lt;&gt;""),IF(C1665="","",IF(AND(ISNUMBER(--LEFT(C1665,FIND(" ",C1665&amp;" ")-1)),OR(LEN(LEFT(C1665,FIND(" ",C1665&amp;" ")-1))=6,LEN(LEFT(C1665,FIND(" ",C1665&amp;" ")-1))=7),OR(ISNUMBER(MATCH(LEFT(C1665,FIND(" ",C1665&amp;" ")-1),'Look Up Values'!$G$2:$G$1000,0)),ISNUMBER(MATCH(LEFT(C1665,FIND(" ",C1665&amp;" ")-1),'Look Up Values'!$AE$2:$AE$2000,0)))),"","EWC error")),"")</f>
        <v/>
      </c>
      <c r="P1665" s="242" t="str" cm="1">
        <f t="array" ref="P1665">IF(AND(I1665&lt;&gt;0,I1665&lt;&gt;""),IF(D1665="","",IF(ISNUMBER(MATCH(SUBSTITUTE(D1665," ",""),SUBSTITUTE('Look Up Values'!$S$2:$S$120," ",""),0)),"","D&amp;R error")),"")</f>
        <v/>
      </c>
      <c r="Q1665" s="242" t="str" cm="1">
        <f t="array" ref="Q1665">IF(AND(I1665&lt;&gt;0,I1665&lt;&gt;""),IF(G1665="","",IF(ISNUMBER(MATCH(SUBSTITUTE(G1665," ",""),SUBSTITUTE('Look Up Values'!$I$2:$I$10," ",""),0)),"","State error")),"")</f>
        <v/>
      </c>
      <c r="R1665" s="260" t="str">
        <f t="shared" si="51"/>
        <v/>
      </c>
    </row>
    <row r="1666" spans="1:18" ht="15.75">
      <c r="A1666" s="250">
        <v>1659</v>
      </c>
      <c r="B1666" s="198"/>
      <c r="C1666" s="25"/>
      <c r="D1666" s="25"/>
      <c r="E1666" s="25"/>
      <c r="F1666" s="25"/>
      <c r="G1666" s="26"/>
      <c r="H1666" s="27"/>
      <c r="I1666" s="28"/>
      <c r="J1666" s="430"/>
      <c r="K1666" s="48"/>
      <c r="L1666" s="457" t="str">
        <f t="shared" si="50"/>
        <v/>
      </c>
      <c r="M1666" s="245" cm="1">
        <f t="array" ref="M1666">SUMPRODUCT(--(N1666:Q1666&lt;&gt;"")) + IF(TRIM(R1666)="",0,LEN(R1666)-LEN(SUBSTITUTE(R1666,",",""))+1)</f>
        <v>0</v>
      </c>
      <c r="N1666" s="242" t="str">
        <f>IF(AND(I1666&lt;&gt;0,I1666&lt;&gt;""),IF(TRIM(SUBSTITUTE(B1666,CHAR(160),""))="","",IF(ISNUMBER(MATCH(TRIM(SUBSTITUTE(B1666,CHAR(160),"")),'Look Up Values'!$B$2:$B$500,0)),"","Origin error")),"")</f>
        <v/>
      </c>
      <c r="O1666" s="242" t="str">
        <f>IF(AND(I1666&lt;&gt;0,I1666&lt;&gt;""),IF(C1666="","",IF(AND(ISNUMBER(--LEFT(C1666,FIND(" ",C1666&amp;" ")-1)),OR(LEN(LEFT(C1666,FIND(" ",C1666&amp;" ")-1))=6,LEN(LEFT(C1666,FIND(" ",C1666&amp;" ")-1))=7),OR(ISNUMBER(MATCH(LEFT(C1666,FIND(" ",C1666&amp;" ")-1),'Look Up Values'!$G$2:$G$1000,0)),ISNUMBER(MATCH(LEFT(C1666,FIND(" ",C1666&amp;" ")-1),'Look Up Values'!$AE$2:$AE$2000,0)))),"","EWC error")),"")</f>
        <v/>
      </c>
      <c r="P1666" s="242" t="str" cm="1">
        <f t="array" ref="P1666">IF(AND(I1666&lt;&gt;0,I1666&lt;&gt;""),IF(D1666="","",IF(ISNUMBER(MATCH(SUBSTITUTE(D1666," ",""),SUBSTITUTE('Look Up Values'!$S$2:$S$120," ",""),0)),"","D&amp;R error")),"")</f>
        <v/>
      </c>
      <c r="Q1666" s="242" t="str" cm="1">
        <f t="array" ref="Q1666">IF(AND(I1666&lt;&gt;0,I1666&lt;&gt;""),IF(G1666="","",IF(ISNUMBER(MATCH(SUBSTITUTE(G1666," ",""),SUBSTITUTE('Look Up Values'!$I$2:$I$10," ",""),0)),"","State error")),"")</f>
        <v/>
      </c>
      <c r="R1666" s="260" t="str">
        <f t="shared" si="51"/>
        <v/>
      </c>
    </row>
    <row r="1667" spans="1:18" ht="15.75">
      <c r="A1667" s="250">
        <v>1660</v>
      </c>
      <c r="B1667" s="198"/>
      <c r="C1667" s="25"/>
      <c r="D1667" s="25"/>
      <c r="E1667" s="25"/>
      <c r="F1667" s="25"/>
      <c r="G1667" s="26"/>
      <c r="H1667" s="27"/>
      <c r="I1667" s="28"/>
      <c r="J1667" s="430"/>
      <c r="K1667" s="48"/>
      <c r="L1667" s="457" t="str">
        <f t="shared" si="50"/>
        <v/>
      </c>
      <c r="M1667" s="245" cm="1">
        <f t="array" ref="M1667">SUMPRODUCT(--(N1667:Q1667&lt;&gt;"")) + IF(TRIM(R1667)="",0,LEN(R1667)-LEN(SUBSTITUTE(R1667,",",""))+1)</f>
        <v>0</v>
      </c>
      <c r="N1667" s="242" t="str">
        <f>IF(AND(I1667&lt;&gt;0,I1667&lt;&gt;""),IF(TRIM(SUBSTITUTE(B1667,CHAR(160),""))="","",IF(ISNUMBER(MATCH(TRIM(SUBSTITUTE(B1667,CHAR(160),"")),'Look Up Values'!$B$2:$B$500,0)),"","Origin error")),"")</f>
        <v/>
      </c>
      <c r="O1667" s="242" t="str">
        <f>IF(AND(I1667&lt;&gt;0,I1667&lt;&gt;""),IF(C1667="","",IF(AND(ISNUMBER(--LEFT(C1667,FIND(" ",C1667&amp;" ")-1)),OR(LEN(LEFT(C1667,FIND(" ",C1667&amp;" ")-1))=6,LEN(LEFT(C1667,FIND(" ",C1667&amp;" ")-1))=7),OR(ISNUMBER(MATCH(LEFT(C1667,FIND(" ",C1667&amp;" ")-1),'Look Up Values'!$G$2:$G$1000,0)),ISNUMBER(MATCH(LEFT(C1667,FIND(" ",C1667&amp;" ")-1),'Look Up Values'!$AE$2:$AE$2000,0)))),"","EWC error")),"")</f>
        <v/>
      </c>
      <c r="P1667" s="242" t="str" cm="1">
        <f t="array" ref="P1667">IF(AND(I1667&lt;&gt;0,I1667&lt;&gt;""),IF(D1667="","",IF(ISNUMBER(MATCH(SUBSTITUTE(D1667," ",""),SUBSTITUTE('Look Up Values'!$S$2:$S$120," ",""),0)),"","D&amp;R error")),"")</f>
        <v/>
      </c>
      <c r="Q1667" s="242" t="str" cm="1">
        <f t="array" ref="Q1667">IF(AND(I1667&lt;&gt;0,I1667&lt;&gt;""),IF(G1667="","",IF(ISNUMBER(MATCH(SUBSTITUTE(G1667," ",""),SUBSTITUTE('Look Up Values'!$I$2:$I$10," ",""),0)),"","State error")),"")</f>
        <v/>
      </c>
      <c r="R1667" s="260" t="str">
        <f t="shared" si="51"/>
        <v/>
      </c>
    </row>
    <row r="1668" spans="1:18" ht="15.75">
      <c r="A1668" s="250">
        <v>1661</v>
      </c>
      <c r="B1668" s="198"/>
      <c r="C1668" s="25"/>
      <c r="D1668" s="25"/>
      <c r="E1668" s="25"/>
      <c r="F1668" s="25"/>
      <c r="G1668" s="26"/>
      <c r="H1668" s="27"/>
      <c r="I1668" s="28"/>
      <c r="J1668" s="430"/>
      <c r="K1668" s="48"/>
      <c r="L1668" s="457" t="str">
        <f t="shared" si="50"/>
        <v/>
      </c>
      <c r="M1668" s="245" cm="1">
        <f t="array" ref="M1668">SUMPRODUCT(--(N1668:Q1668&lt;&gt;"")) + IF(TRIM(R1668)="",0,LEN(R1668)-LEN(SUBSTITUTE(R1668,",",""))+1)</f>
        <v>0</v>
      </c>
      <c r="N1668" s="242" t="str">
        <f>IF(AND(I1668&lt;&gt;0,I1668&lt;&gt;""),IF(TRIM(SUBSTITUTE(B1668,CHAR(160),""))="","",IF(ISNUMBER(MATCH(TRIM(SUBSTITUTE(B1668,CHAR(160),"")),'Look Up Values'!$B$2:$B$500,0)),"","Origin error")),"")</f>
        <v/>
      </c>
      <c r="O1668" s="242" t="str">
        <f>IF(AND(I1668&lt;&gt;0,I1668&lt;&gt;""),IF(C1668="","",IF(AND(ISNUMBER(--LEFT(C1668,FIND(" ",C1668&amp;" ")-1)),OR(LEN(LEFT(C1668,FIND(" ",C1668&amp;" ")-1))=6,LEN(LEFT(C1668,FIND(" ",C1668&amp;" ")-1))=7),OR(ISNUMBER(MATCH(LEFT(C1668,FIND(" ",C1668&amp;" ")-1),'Look Up Values'!$G$2:$G$1000,0)),ISNUMBER(MATCH(LEFT(C1668,FIND(" ",C1668&amp;" ")-1),'Look Up Values'!$AE$2:$AE$2000,0)))),"","EWC error")),"")</f>
        <v/>
      </c>
      <c r="P1668" s="242" t="str" cm="1">
        <f t="array" ref="P1668">IF(AND(I1668&lt;&gt;0,I1668&lt;&gt;""),IF(D1668="","",IF(ISNUMBER(MATCH(SUBSTITUTE(D1668," ",""),SUBSTITUTE('Look Up Values'!$S$2:$S$120," ",""),0)),"","D&amp;R error")),"")</f>
        <v/>
      </c>
      <c r="Q1668" s="242" t="str" cm="1">
        <f t="array" ref="Q1668">IF(AND(I1668&lt;&gt;0,I1668&lt;&gt;""),IF(G1668="","",IF(ISNUMBER(MATCH(SUBSTITUTE(G1668," ",""),SUBSTITUTE('Look Up Values'!$I$2:$I$10," ",""),0)),"","State error")),"")</f>
        <v/>
      </c>
      <c r="R1668" s="260" t="str">
        <f t="shared" si="51"/>
        <v/>
      </c>
    </row>
    <row r="1669" spans="1:18" ht="15.75">
      <c r="A1669" s="250">
        <v>1662</v>
      </c>
      <c r="B1669" s="198"/>
      <c r="C1669" s="25"/>
      <c r="D1669" s="25"/>
      <c r="E1669" s="25"/>
      <c r="F1669" s="25"/>
      <c r="G1669" s="26"/>
      <c r="H1669" s="27"/>
      <c r="I1669" s="28"/>
      <c r="J1669" s="430"/>
      <c r="K1669" s="48"/>
      <c r="L1669" s="457" t="str">
        <f t="shared" si="50"/>
        <v/>
      </c>
      <c r="M1669" s="245" cm="1">
        <f t="array" ref="M1669">SUMPRODUCT(--(N1669:Q1669&lt;&gt;"")) + IF(TRIM(R1669)="",0,LEN(R1669)-LEN(SUBSTITUTE(R1669,",",""))+1)</f>
        <v>0</v>
      </c>
      <c r="N1669" s="242" t="str">
        <f>IF(AND(I1669&lt;&gt;0,I1669&lt;&gt;""),IF(TRIM(SUBSTITUTE(B1669,CHAR(160),""))="","",IF(ISNUMBER(MATCH(TRIM(SUBSTITUTE(B1669,CHAR(160),"")),'Look Up Values'!$B$2:$B$500,0)),"","Origin error")),"")</f>
        <v/>
      </c>
      <c r="O1669" s="242" t="str">
        <f>IF(AND(I1669&lt;&gt;0,I1669&lt;&gt;""),IF(C1669="","",IF(AND(ISNUMBER(--LEFT(C1669,FIND(" ",C1669&amp;" ")-1)),OR(LEN(LEFT(C1669,FIND(" ",C1669&amp;" ")-1))=6,LEN(LEFT(C1669,FIND(" ",C1669&amp;" ")-1))=7),OR(ISNUMBER(MATCH(LEFT(C1669,FIND(" ",C1669&amp;" ")-1),'Look Up Values'!$G$2:$G$1000,0)),ISNUMBER(MATCH(LEFT(C1669,FIND(" ",C1669&amp;" ")-1),'Look Up Values'!$AE$2:$AE$2000,0)))),"","EWC error")),"")</f>
        <v/>
      </c>
      <c r="P1669" s="242" t="str" cm="1">
        <f t="array" ref="P1669">IF(AND(I1669&lt;&gt;0,I1669&lt;&gt;""),IF(D1669="","",IF(ISNUMBER(MATCH(SUBSTITUTE(D1669," ",""),SUBSTITUTE('Look Up Values'!$S$2:$S$120," ",""),0)),"","D&amp;R error")),"")</f>
        <v/>
      </c>
      <c r="Q1669" s="242" t="str" cm="1">
        <f t="array" ref="Q1669">IF(AND(I1669&lt;&gt;0,I1669&lt;&gt;""),IF(G1669="","",IF(ISNUMBER(MATCH(SUBSTITUTE(G1669," ",""),SUBSTITUTE('Look Up Values'!$I$2:$I$10," ",""),0)),"","State error")),"")</f>
        <v/>
      </c>
      <c r="R1669" s="260" t="str">
        <f t="shared" si="51"/>
        <v/>
      </c>
    </row>
    <row r="1670" spans="1:18" ht="15.75">
      <c r="A1670" s="250">
        <v>1663</v>
      </c>
      <c r="B1670" s="198"/>
      <c r="C1670" s="25"/>
      <c r="D1670" s="25"/>
      <c r="E1670" s="25"/>
      <c r="F1670" s="25"/>
      <c r="G1670" s="26"/>
      <c r="H1670" s="27"/>
      <c r="I1670" s="28"/>
      <c r="J1670" s="430"/>
      <c r="K1670" s="48"/>
      <c r="L1670" s="457" t="str">
        <f t="shared" si="50"/>
        <v/>
      </c>
      <c r="M1670" s="245" cm="1">
        <f t="array" ref="M1670">SUMPRODUCT(--(N1670:Q1670&lt;&gt;"")) + IF(TRIM(R1670)="",0,LEN(R1670)-LEN(SUBSTITUTE(R1670,",",""))+1)</f>
        <v>0</v>
      </c>
      <c r="N1670" s="242" t="str">
        <f>IF(AND(I1670&lt;&gt;0,I1670&lt;&gt;""),IF(TRIM(SUBSTITUTE(B1670,CHAR(160),""))="","",IF(ISNUMBER(MATCH(TRIM(SUBSTITUTE(B1670,CHAR(160),"")),'Look Up Values'!$B$2:$B$500,0)),"","Origin error")),"")</f>
        <v/>
      </c>
      <c r="O1670" s="242" t="str">
        <f>IF(AND(I1670&lt;&gt;0,I1670&lt;&gt;""),IF(C1670="","",IF(AND(ISNUMBER(--LEFT(C1670,FIND(" ",C1670&amp;" ")-1)),OR(LEN(LEFT(C1670,FIND(" ",C1670&amp;" ")-1))=6,LEN(LEFT(C1670,FIND(" ",C1670&amp;" ")-1))=7),OR(ISNUMBER(MATCH(LEFT(C1670,FIND(" ",C1670&amp;" ")-1),'Look Up Values'!$G$2:$G$1000,0)),ISNUMBER(MATCH(LEFT(C1670,FIND(" ",C1670&amp;" ")-1),'Look Up Values'!$AE$2:$AE$2000,0)))),"","EWC error")),"")</f>
        <v/>
      </c>
      <c r="P1670" s="242" t="str" cm="1">
        <f t="array" ref="P1670">IF(AND(I1670&lt;&gt;0,I1670&lt;&gt;""),IF(D1670="","",IF(ISNUMBER(MATCH(SUBSTITUTE(D1670," ",""),SUBSTITUTE('Look Up Values'!$S$2:$S$120," ",""),0)),"","D&amp;R error")),"")</f>
        <v/>
      </c>
      <c r="Q1670" s="242" t="str" cm="1">
        <f t="array" ref="Q1670">IF(AND(I1670&lt;&gt;0,I1670&lt;&gt;""),IF(G1670="","",IF(ISNUMBER(MATCH(SUBSTITUTE(G1670," ",""),SUBSTITUTE('Look Up Values'!$I$2:$I$10," ",""),0)),"","State error")),"")</f>
        <v/>
      </c>
      <c r="R1670" s="260" t="str">
        <f t="shared" si="51"/>
        <v/>
      </c>
    </row>
    <row r="1671" spans="1:18" ht="15.75">
      <c r="A1671" s="250">
        <v>1664</v>
      </c>
      <c r="B1671" s="198"/>
      <c r="C1671" s="25"/>
      <c r="D1671" s="25"/>
      <c r="E1671" s="25"/>
      <c r="F1671" s="25"/>
      <c r="G1671" s="26"/>
      <c r="H1671" s="27"/>
      <c r="I1671" s="28"/>
      <c r="J1671" s="430"/>
      <c r="K1671" s="48"/>
      <c r="L1671" s="457" t="str">
        <f t="shared" si="50"/>
        <v/>
      </c>
      <c r="M1671" s="245" cm="1">
        <f t="array" ref="M1671">SUMPRODUCT(--(N1671:Q1671&lt;&gt;"")) + IF(TRIM(R1671)="",0,LEN(R1671)-LEN(SUBSTITUTE(R1671,",",""))+1)</f>
        <v>0</v>
      </c>
      <c r="N1671" s="242" t="str">
        <f>IF(AND(I1671&lt;&gt;0,I1671&lt;&gt;""),IF(TRIM(SUBSTITUTE(B1671,CHAR(160),""))="","",IF(ISNUMBER(MATCH(TRIM(SUBSTITUTE(B1671,CHAR(160),"")),'Look Up Values'!$B$2:$B$500,0)),"","Origin error")),"")</f>
        <v/>
      </c>
      <c r="O1671" s="242" t="str">
        <f>IF(AND(I1671&lt;&gt;0,I1671&lt;&gt;""),IF(C1671="","",IF(AND(ISNUMBER(--LEFT(C1671,FIND(" ",C1671&amp;" ")-1)),OR(LEN(LEFT(C1671,FIND(" ",C1671&amp;" ")-1))=6,LEN(LEFT(C1671,FIND(" ",C1671&amp;" ")-1))=7),OR(ISNUMBER(MATCH(LEFT(C1671,FIND(" ",C1671&amp;" ")-1),'Look Up Values'!$G$2:$G$1000,0)),ISNUMBER(MATCH(LEFT(C1671,FIND(" ",C1671&amp;" ")-1),'Look Up Values'!$AE$2:$AE$2000,0)))),"","EWC error")),"")</f>
        <v/>
      </c>
      <c r="P1671" s="242" t="str" cm="1">
        <f t="array" ref="P1671">IF(AND(I1671&lt;&gt;0,I1671&lt;&gt;""),IF(D1671="","",IF(ISNUMBER(MATCH(SUBSTITUTE(D1671," ",""),SUBSTITUTE('Look Up Values'!$S$2:$S$120," ",""),0)),"","D&amp;R error")),"")</f>
        <v/>
      </c>
      <c r="Q1671" s="242" t="str" cm="1">
        <f t="array" ref="Q1671">IF(AND(I1671&lt;&gt;0,I1671&lt;&gt;""),IF(G1671="","",IF(ISNUMBER(MATCH(SUBSTITUTE(G1671," ",""),SUBSTITUTE('Look Up Values'!$I$2:$I$10," ",""),0)),"","State error")),"")</f>
        <v/>
      </c>
      <c r="R1671" s="260" t="str">
        <f t="shared" si="51"/>
        <v/>
      </c>
    </row>
    <row r="1672" spans="1:18" ht="15.75">
      <c r="A1672" s="250">
        <v>1665</v>
      </c>
      <c r="B1672" s="198"/>
      <c r="C1672" s="25"/>
      <c r="D1672" s="25"/>
      <c r="E1672" s="25"/>
      <c r="F1672" s="25"/>
      <c r="G1672" s="26"/>
      <c r="H1672" s="27"/>
      <c r="I1672" s="28"/>
      <c r="J1672" s="430"/>
      <c r="K1672" s="48"/>
      <c r="L1672" s="457" t="str">
        <f t="shared" ref="L1672:L1735" si="52">IF(IFERROR(--SUBSTITUTE(M1672,CHAR(160),""),0)&gt;0,A1672,"")</f>
        <v/>
      </c>
      <c r="M1672" s="245" cm="1">
        <f t="array" ref="M1672">SUMPRODUCT(--(N1672:Q1672&lt;&gt;"")) + IF(TRIM(R1672)="",0,LEN(R1672)-LEN(SUBSTITUTE(R1672,",",""))+1)</f>
        <v>0</v>
      </c>
      <c r="N1672" s="242" t="str">
        <f>IF(AND(I1672&lt;&gt;0,I1672&lt;&gt;""),IF(TRIM(SUBSTITUTE(B1672,CHAR(160),""))="","",IF(ISNUMBER(MATCH(TRIM(SUBSTITUTE(B1672,CHAR(160),"")),'Look Up Values'!$B$2:$B$500,0)),"","Origin error")),"")</f>
        <v/>
      </c>
      <c r="O1672" s="242" t="str">
        <f>IF(AND(I1672&lt;&gt;0,I1672&lt;&gt;""),IF(C1672="","",IF(AND(ISNUMBER(--LEFT(C1672,FIND(" ",C1672&amp;" ")-1)),OR(LEN(LEFT(C1672,FIND(" ",C1672&amp;" ")-1))=6,LEN(LEFT(C1672,FIND(" ",C1672&amp;" ")-1))=7),OR(ISNUMBER(MATCH(LEFT(C1672,FIND(" ",C1672&amp;" ")-1),'Look Up Values'!$G$2:$G$1000,0)),ISNUMBER(MATCH(LEFT(C1672,FIND(" ",C1672&amp;" ")-1),'Look Up Values'!$AE$2:$AE$2000,0)))),"","EWC error")),"")</f>
        <v/>
      </c>
      <c r="P1672" s="242" t="str" cm="1">
        <f t="array" ref="P1672">IF(AND(I1672&lt;&gt;0,I1672&lt;&gt;""),IF(D1672="","",IF(ISNUMBER(MATCH(SUBSTITUTE(D1672," ",""),SUBSTITUTE('Look Up Values'!$S$2:$S$120," ",""),0)),"","D&amp;R error")),"")</f>
        <v/>
      </c>
      <c r="Q1672" s="242" t="str" cm="1">
        <f t="array" ref="Q1672">IF(AND(I1672&lt;&gt;0,I1672&lt;&gt;""),IF(G1672="","",IF(ISNUMBER(MATCH(SUBSTITUTE(G1672," ",""),SUBSTITUTE('Look Up Values'!$I$2:$I$10," ",""),0)),"","State error")),"")</f>
        <v/>
      </c>
      <c r="R1672" s="260" t="str">
        <f t="shared" si="51"/>
        <v/>
      </c>
    </row>
    <row r="1673" spans="1:18" ht="15.75">
      <c r="A1673" s="250">
        <v>1666</v>
      </c>
      <c r="B1673" s="198"/>
      <c r="C1673" s="25"/>
      <c r="D1673" s="25"/>
      <c r="E1673" s="25"/>
      <c r="F1673" s="25"/>
      <c r="G1673" s="26"/>
      <c r="H1673" s="27"/>
      <c r="I1673" s="28"/>
      <c r="J1673" s="430"/>
      <c r="K1673" s="48"/>
      <c r="L1673" s="457" t="str">
        <f t="shared" si="52"/>
        <v/>
      </c>
      <c r="M1673" s="245" cm="1">
        <f t="array" ref="M1673">SUMPRODUCT(--(N1673:Q1673&lt;&gt;"")) + IF(TRIM(R1673)="",0,LEN(R1673)-LEN(SUBSTITUTE(R1673,",",""))+1)</f>
        <v>0</v>
      </c>
      <c r="N1673" s="242" t="str">
        <f>IF(AND(I1673&lt;&gt;0,I1673&lt;&gt;""),IF(TRIM(SUBSTITUTE(B1673,CHAR(160),""))="","",IF(ISNUMBER(MATCH(TRIM(SUBSTITUTE(B1673,CHAR(160),"")),'Look Up Values'!$B$2:$B$500,0)),"","Origin error")),"")</f>
        <v/>
      </c>
      <c r="O1673" s="242" t="str">
        <f>IF(AND(I1673&lt;&gt;0,I1673&lt;&gt;""),IF(C1673="","",IF(AND(ISNUMBER(--LEFT(C1673,FIND(" ",C1673&amp;" ")-1)),OR(LEN(LEFT(C1673,FIND(" ",C1673&amp;" ")-1))=6,LEN(LEFT(C1673,FIND(" ",C1673&amp;" ")-1))=7),OR(ISNUMBER(MATCH(LEFT(C1673,FIND(" ",C1673&amp;" ")-1),'Look Up Values'!$G$2:$G$1000,0)),ISNUMBER(MATCH(LEFT(C1673,FIND(" ",C1673&amp;" ")-1),'Look Up Values'!$AE$2:$AE$2000,0)))),"","EWC error")),"")</f>
        <v/>
      </c>
      <c r="P1673" s="242" t="str" cm="1">
        <f t="array" ref="P1673">IF(AND(I1673&lt;&gt;0,I1673&lt;&gt;""),IF(D1673="","",IF(ISNUMBER(MATCH(SUBSTITUTE(D1673," ",""),SUBSTITUTE('Look Up Values'!$S$2:$S$120," ",""),0)),"","D&amp;R error")),"")</f>
        <v/>
      </c>
      <c r="Q1673" s="242" t="str" cm="1">
        <f t="array" ref="Q1673">IF(AND(I1673&lt;&gt;0,I1673&lt;&gt;""),IF(G1673="","",IF(ISNUMBER(MATCH(SUBSTITUTE(G1673," ",""),SUBSTITUTE('Look Up Values'!$I$2:$I$10," ",""),0)),"","State error")),"")</f>
        <v/>
      </c>
      <c r="R1673" s="260" t="str">
        <f t="shared" ref="R1673:R1736" si="53">IF(OR(I1673="",I1673=0),"",IF(COUNTA(B1673,C1673,D1673,G1673,I1673)=0,"",IF(COUNTA(B1673,C1673,D1673,G1673,I1673)=5,"",LEFT(IF(TRIM(SUBSTITUTE(B1673,CHAR(160),""))="","Origin, ","")&amp;IF(TRIM(SUBSTITUTE(C1673,CHAR(160),""))="","EWC, ","")&amp;IF(TRIM(SUBSTITUTE(D1673,CHAR(160),""))="","D&amp;R, ","")&amp;IF(TRIM(SUBSTITUTE(G1673,CHAR(160),""))="","State, ",""),LEN(IF(TRIM(SUBSTITUTE(B1673,CHAR(160),""))="","Origin, ","")&amp;IF(TRIM(SUBSTITUTE(C1673,CHAR(160),""))="","EWC, ","")&amp;IF(TRIM(SUBSTITUTE(D1673,CHAR(160),""))="","D&amp;R, ","")&amp;IF(TRIM(SUBSTITUTE(G1673,CHAR(160),""))="","State, ",""))-2))))</f>
        <v/>
      </c>
    </row>
    <row r="1674" spans="1:18" ht="15.75">
      <c r="A1674" s="250">
        <v>1667</v>
      </c>
      <c r="B1674" s="198"/>
      <c r="C1674" s="25"/>
      <c r="D1674" s="25"/>
      <c r="E1674" s="25"/>
      <c r="F1674" s="25"/>
      <c r="G1674" s="26"/>
      <c r="H1674" s="27"/>
      <c r="I1674" s="28"/>
      <c r="J1674" s="430"/>
      <c r="K1674" s="48"/>
      <c r="L1674" s="457" t="str">
        <f t="shared" si="52"/>
        <v/>
      </c>
      <c r="M1674" s="245" cm="1">
        <f t="array" ref="M1674">SUMPRODUCT(--(N1674:Q1674&lt;&gt;"")) + IF(TRIM(R1674)="",0,LEN(R1674)-LEN(SUBSTITUTE(R1674,",",""))+1)</f>
        <v>0</v>
      </c>
      <c r="N1674" s="242" t="str">
        <f>IF(AND(I1674&lt;&gt;0,I1674&lt;&gt;""),IF(TRIM(SUBSTITUTE(B1674,CHAR(160),""))="","",IF(ISNUMBER(MATCH(TRIM(SUBSTITUTE(B1674,CHAR(160),"")),'Look Up Values'!$B$2:$B$500,0)),"","Origin error")),"")</f>
        <v/>
      </c>
      <c r="O1674" s="242" t="str">
        <f>IF(AND(I1674&lt;&gt;0,I1674&lt;&gt;""),IF(C1674="","",IF(AND(ISNUMBER(--LEFT(C1674,FIND(" ",C1674&amp;" ")-1)),OR(LEN(LEFT(C1674,FIND(" ",C1674&amp;" ")-1))=6,LEN(LEFT(C1674,FIND(" ",C1674&amp;" ")-1))=7),OR(ISNUMBER(MATCH(LEFT(C1674,FIND(" ",C1674&amp;" ")-1),'Look Up Values'!$G$2:$G$1000,0)),ISNUMBER(MATCH(LEFT(C1674,FIND(" ",C1674&amp;" ")-1),'Look Up Values'!$AE$2:$AE$2000,0)))),"","EWC error")),"")</f>
        <v/>
      </c>
      <c r="P1674" s="242" t="str" cm="1">
        <f t="array" ref="P1674">IF(AND(I1674&lt;&gt;0,I1674&lt;&gt;""),IF(D1674="","",IF(ISNUMBER(MATCH(SUBSTITUTE(D1674," ",""),SUBSTITUTE('Look Up Values'!$S$2:$S$120," ",""),0)),"","D&amp;R error")),"")</f>
        <v/>
      </c>
      <c r="Q1674" s="242" t="str" cm="1">
        <f t="array" ref="Q1674">IF(AND(I1674&lt;&gt;0,I1674&lt;&gt;""),IF(G1674="","",IF(ISNUMBER(MATCH(SUBSTITUTE(G1674," ",""),SUBSTITUTE('Look Up Values'!$I$2:$I$10," ",""),0)),"","State error")),"")</f>
        <v/>
      </c>
      <c r="R1674" s="260" t="str">
        <f t="shared" si="53"/>
        <v/>
      </c>
    </row>
    <row r="1675" spans="1:18" ht="15.75">
      <c r="A1675" s="250">
        <v>1668</v>
      </c>
      <c r="B1675" s="198"/>
      <c r="C1675" s="25"/>
      <c r="D1675" s="25"/>
      <c r="E1675" s="25"/>
      <c r="F1675" s="25"/>
      <c r="G1675" s="26"/>
      <c r="H1675" s="27"/>
      <c r="I1675" s="28"/>
      <c r="J1675" s="430"/>
      <c r="K1675" s="48"/>
      <c r="L1675" s="457" t="str">
        <f t="shared" si="52"/>
        <v/>
      </c>
      <c r="M1675" s="245" cm="1">
        <f t="array" ref="M1675">SUMPRODUCT(--(N1675:Q1675&lt;&gt;"")) + IF(TRIM(R1675)="",0,LEN(R1675)-LEN(SUBSTITUTE(R1675,",",""))+1)</f>
        <v>0</v>
      </c>
      <c r="N1675" s="242" t="str">
        <f>IF(AND(I1675&lt;&gt;0,I1675&lt;&gt;""),IF(TRIM(SUBSTITUTE(B1675,CHAR(160),""))="","",IF(ISNUMBER(MATCH(TRIM(SUBSTITUTE(B1675,CHAR(160),"")),'Look Up Values'!$B$2:$B$500,0)),"","Origin error")),"")</f>
        <v/>
      </c>
      <c r="O1675" s="242" t="str">
        <f>IF(AND(I1675&lt;&gt;0,I1675&lt;&gt;""),IF(C1675="","",IF(AND(ISNUMBER(--LEFT(C1675,FIND(" ",C1675&amp;" ")-1)),OR(LEN(LEFT(C1675,FIND(" ",C1675&amp;" ")-1))=6,LEN(LEFT(C1675,FIND(" ",C1675&amp;" ")-1))=7),OR(ISNUMBER(MATCH(LEFT(C1675,FIND(" ",C1675&amp;" ")-1),'Look Up Values'!$G$2:$G$1000,0)),ISNUMBER(MATCH(LEFT(C1675,FIND(" ",C1675&amp;" ")-1),'Look Up Values'!$AE$2:$AE$2000,0)))),"","EWC error")),"")</f>
        <v/>
      </c>
      <c r="P1675" s="242" t="str" cm="1">
        <f t="array" ref="P1675">IF(AND(I1675&lt;&gt;0,I1675&lt;&gt;""),IF(D1675="","",IF(ISNUMBER(MATCH(SUBSTITUTE(D1675," ",""),SUBSTITUTE('Look Up Values'!$S$2:$S$120," ",""),0)),"","D&amp;R error")),"")</f>
        <v/>
      </c>
      <c r="Q1675" s="242" t="str" cm="1">
        <f t="array" ref="Q1675">IF(AND(I1675&lt;&gt;0,I1675&lt;&gt;""),IF(G1675="","",IF(ISNUMBER(MATCH(SUBSTITUTE(G1675," ",""),SUBSTITUTE('Look Up Values'!$I$2:$I$10," ",""),0)),"","State error")),"")</f>
        <v/>
      </c>
      <c r="R1675" s="260" t="str">
        <f t="shared" si="53"/>
        <v/>
      </c>
    </row>
    <row r="1676" spans="1:18" ht="15.75">
      <c r="A1676" s="250">
        <v>1669</v>
      </c>
      <c r="B1676" s="198"/>
      <c r="C1676" s="25"/>
      <c r="D1676" s="25"/>
      <c r="E1676" s="25"/>
      <c r="F1676" s="25"/>
      <c r="G1676" s="26"/>
      <c r="H1676" s="27"/>
      <c r="I1676" s="28"/>
      <c r="J1676" s="430"/>
      <c r="K1676" s="48"/>
      <c r="L1676" s="457" t="str">
        <f t="shared" si="52"/>
        <v/>
      </c>
      <c r="M1676" s="245" cm="1">
        <f t="array" ref="M1676">SUMPRODUCT(--(N1676:Q1676&lt;&gt;"")) + IF(TRIM(R1676)="",0,LEN(R1676)-LEN(SUBSTITUTE(R1676,",",""))+1)</f>
        <v>0</v>
      </c>
      <c r="N1676" s="242" t="str">
        <f>IF(AND(I1676&lt;&gt;0,I1676&lt;&gt;""),IF(TRIM(SUBSTITUTE(B1676,CHAR(160),""))="","",IF(ISNUMBER(MATCH(TRIM(SUBSTITUTE(B1676,CHAR(160),"")),'Look Up Values'!$B$2:$B$500,0)),"","Origin error")),"")</f>
        <v/>
      </c>
      <c r="O1676" s="242" t="str">
        <f>IF(AND(I1676&lt;&gt;0,I1676&lt;&gt;""),IF(C1676="","",IF(AND(ISNUMBER(--LEFT(C1676,FIND(" ",C1676&amp;" ")-1)),OR(LEN(LEFT(C1676,FIND(" ",C1676&amp;" ")-1))=6,LEN(LEFT(C1676,FIND(" ",C1676&amp;" ")-1))=7),OR(ISNUMBER(MATCH(LEFT(C1676,FIND(" ",C1676&amp;" ")-1),'Look Up Values'!$G$2:$G$1000,0)),ISNUMBER(MATCH(LEFT(C1676,FIND(" ",C1676&amp;" ")-1),'Look Up Values'!$AE$2:$AE$2000,0)))),"","EWC error")),"")</f>
        <v/>
      </c>
      <c r="P1676" s="242" t="str" cm="1">
        <f t="array" ref="P1676">IF(AND(I1676&lt;&gt;0,I1676&lt;&gt;""),IF(D1676="","",IF(ISNUMBER(MATCH(SUBSTITUTE(D1676," ",""),SUBSTITUTE('Look Up Values'!$S$2:$S$120," ",""),0)),"","D&amp;R error")),"")</f>
        <v/>
      </c>
      <c r="Q1676" s="242" t="str" cm="1">
        <f t="array" ref="Q1676">IF(AND(I1676&lt;&gt;0,I1676&lt;&gt;""),IF(G1676="","",IF(ISNUMBER(MATCH(SUBSTITUTE(G1676," ",""),SUBSTITUTE('Look Up Values'!$I$2:$I$10," ",""),0)),"","State error")),"")</f>
        <v/>
      </c>
      <c r="R1676" s="260" t="str">
        <f t="shared" si="53"/>
        <v/>
      </c>
    </row>
    <row r="1677" spans="1:18" ht="15.75">
      <c r="A1677" s="250">
        <v>1670</v>
      </c>
      <c r="B1677" s="198"/>
      <c r="C1677" s="25"/>
      <c r="D1677" s="25"/>
      <c r="E1677" s="25"/>
      <c r="F1677" s="25"/>
      <c r="G1677" s="26"/>
      <c r="H1677" s="27"/>
      <c r="I1677" s="28"/>
      <c r="J1677" s="430"/>
      <c r="K1677" s="48"/>
      <c r="L1677" s="457" t="str">
        <f t="shared" si="52"/>
        <v/>
      </c>
      <c r="M1677" s="245" cm="1">
        <f t="array" ref="M1677">SUMPRODUCT(--(N1677:Q1677&lt;&gt;"")) + IF(TRIM(R1677)="",0,LEN(R1677)-LEN(SUBSTITUTE(R1677,",",""))+1)</f>
        <v>0</v>
      </c>
      <c r="N1677" s="242" t="str">
        <f>IF(AND(I1677&lt;&gt;0,I1677&lt;&gt;""),IF(TRIM(SUBSTITUTE(B1677,CHAR(160),""))="","",IF(ISNUMBER(MATCH(TRIM(SUBSTITUTE(B1677,CHAR(160),"")),'Look Up Values'!$B$2:$B$500,0)),"","Origin error")),"")</f>
        <v/>
      </c>
      <c r="O1677" s="242" t="str">
        <f>IF(AND(I1677&lt;&gt;0,I1677&lt;&gt;""),IF(C1677="","",IF(AND(ISNUMBER(--LEFT(C1677,FIND(" ",C1677&amp;" ")-1)),OR(LEN(LEFT(C1677,FIND(" ",C1677&amp;" ")-1))=6,LEN(LEFT(C1677,FIND(" ",C1677&amp;" ")-1))=7),OR(ISNUMBER(MATCH(LEFT(C1677,FIND(" ",C1677&amp;" ")-1),'Look Up Values'!$G$2:$G$1000,0)),ISNUMBER(MATCH(LEFT(C1677,FIND(" ",C1677&amp;" ")-1),'Look Up Values'!$AE$2:$AE$2000,0)))),"","EWC error")),"")</f>
        <v/>
      </c>
      <c r="P1677" s="242" t="str" cm="1">
        <f t="array" ref="P1677">IF(AND(I1677&lt;&gt;0,I1677&lt;&gt;""),IF(D1677="","",IF(ISNUMBER(MATCH(SUBSTITUTE(D1677," ",""),SUBSTITUTE('Look Up Values'!$S$2:$S$120," ",""),0)),"","D&amp;R error")),"")</f>
        <v/>
      </c>
      <c r="Q1677" s="242" t="str" cm="1">
        <f t="array" ref="Q1677">IF(AND(I1677&lt;&gt;0,I1677&lt;&gt;""),IF(G1677="","",IF(ISNUMBER(MATCH(SUBSTITUTE(G1677," ",""),SUBSTITUTE('Look Up Values'!$I$2:$I$10," ",""),0)),"","State error")),"")</f>
        <v/>
      </c>
      <c r="R1677" s="260" t="str">
        <f t="shared" si="53"/>
        <v/>
      </c>
    </row>
    <row r="1678" spans="1:18" ht="15.75">
      <c r="A1678" s="250">
        <v>1671</v>
      </c>
      <c r="B1678" s="198"/>
      <c r="C1678" s="25"/>
      <c r="D1678" s="25"/>
      <c r="E1678" s="25"/>
      <c r="F1678" s="25"/>
      <c r="G1678" s="26"/>
      <c r="H1678" s="27"/>
      <c r="I1678" s="28"/>
      <c r="J1678" s="430"/>
      <c r="K1678" s="48"/>
      <c r="L1678" s="457" t="str">
        <f t="shared" si="52"/>
        <v/>
      </c>
      <c r="M1678" s="245" cm="1">
        <f t="array" ref="M1678">SUMPRODUCT(--(N1678:Q1678&lt;&gt;"")) + IF(TRIM(R1678)="",0,LEN(R1678)-LEN(SUBSTITUTE(R1678,",",""))+1)</f>
        <v>0</v>
      </c>
      <c r="N1678" s="242" t="str">
        <f>IF(AND(I1678&lt;&gt;0,I1678&lt;&gt;""),IF(TRIM(SUBSTITUTE(B1678,CHAR(160),""))="","",IF(ISNUMBER(MATCH(TRIM(SUBSTITUTE(B1678,CHAR(160),"")),'Look Up Values'!$B$2:$B$500,0)),"","Origin error")),"")</f>
        <v/>
      </c>
      <c r="O1678" s="242" t="str">
        <f>IF(AND(I1678&lt;&gt;0,I1678&lt;&gt;""),IF(C1678="","",IF(AND(ISNUMBER(--LEFT(C1678,FIND(" ",C1678&amp;" ")-1)),OR(LEN(LEFT(C1678,FIND(" ",C1678&amp;" ")-1))=6,LEN(LEFT(C1678,FIND(" ",C1678&amp;" ")-1))=7),OR(ISNUMBER(MATCH(LEFT(C1678,FIND(" ",C1678&amp;" ")-1),'Look Up Values'!$G$2:$G$1000,0)),ISNUMBER(MATCH(LEFT(C1678,FIND(" ",C1678&amp;" ")-1),'Look Up Values'!$AE$2:$AE$2000,0)))),"","EWC error")),"")</f>
        <v/>
      </c>
      <c r="P1678" s="242" t="str" cm="1">
        <f t="array" ref="P1678">IF(AND(I1678&lt;&gt;0,I1678&lt;&gt;""),IF(D1678="","",IF(ISNUMBER(MATCH(SUBSTITUTE(D1678," ",""),SUBSTITUTE('Look Up Values'!$S$2:$S$120," ",""),0)),"","D&amp;R error")),"")</f>
        <v/>
      </c>
      <c r="Q1678" s="242" t="str" cm="1">
        <f t="array" ref="Q1678">IF(AND(I1678&lt;&gt;0,I1678&lt;&gt;""),IF(G1678="","",IF(ISNUMBER(MATCH(SUBSTITUTE(G1678," ",""),SUBSTITUTE('Look Up Values'!$I$2:$I$10," ",""),0)),"","State error")),"")</f>
        <v/>
      </c>
      <c r="R1678" s="260" t="str">
        <f t="shared" si="53"/>
        <v/>
      </c>
    </row>
    <row r="1679" spans="1:18" ht="15.75">
      <c r="A1679" s="250">
        <v>1672</v>
      </c>
      <c r="B1679" s="198"/>
      <c r="C1679" s="25"/>
      <c r="D1679" s="25"/>
      <c r="E1679" s="25"/>
      <c r="F1679" s="25"/>
      <c r="G1679" s="26"/>
      <c r="H1679" s="27"/>
      <c r="I1679" s="28"/>
      <c r="J1679" s="430"/>
      <c r="K1679" s="48"/>
      <c r="L1679" s="457" t="str">
        <f t="shared" si="52"/>
        <v/>
      </c>
      <c r="M1679" s="245" cm="1">
        <f t="array" ref="M1679">SUMPRODUCT(--(N1679:Q1679&lt;&gt;"")) + IF(TRIM(R1679)="",0,LEN(R1679)-LEN(SUBSTITUTE(R1679,",",""))+1)</f>
        <v>0</v>
      </c>
      <c r="N1679" s="242" t="str">
        <f>IF(AND(I1679&lt;&gt;0,I1679&lt;&gt;""),IF(TRIM(SUBSTITUTE(B1679,CHAR(160),""))="","",IF(ISNUMBER(MATCH(TRIM(SUBSTITUTE(B1679,CHAR(160),"")),'Look Up Values'!$B$2:$B$500,0)),"","Origin error")),"")</f>
        <v/>
      </c>
      <c r="O1679" s="242" t="str">
        <f>IF(AND(I1679&lt;&gt;0,I1679&lt;&gt;""),IF(C1679="","",IF(AND(ISNUMBER(--LEFT(C1679,FIND(" ",C1679&amp;" ")-1)),OR(LEN(LEFT(C1679,FIND(" ",C1679&amp;" ")-1))=6,LEN(LEFT(C1679,FIND(" ",C1679&amp;" ")-1))=7),OR(ISNUMBER(MATCH(LEFT(C1679,FIND(" ",C1679&amp;" ")-1),'Look Up Values'!$G$2:$G$1000,0)),ISNUMBER(MATCH(LEFT(C1679,FIND(" ",C1679&amp;" ")-1),'Look Up Values'!$AE$2:$AE$2000,0)))),"","EWC error")),"")</f>
        <v/>
      </c>
      <c r="P1679" s="242" t="str" cm="1">
        <f t="array" ref="P1679">IF(AND(I1679&lt;&gt;0,I1679&lt;&gt;""),IF(D1679="","",IF(ISNUMBER(MATCH(SUBSTITUTE(D1679," ",""),SUBSTITUTE('Look Up Values'!$S$2:$S$120," ",""),0)),"","D&amp;R error")),"")</f>
        <v/>
      </c>
      <c r="Q1679" s="242" t="str" cm="1">
        <f t="array" ref="Q1679">IF(AND(I1679&lt;&gt;0,I1679&lt;&gt;""),IF(G1679="","",IF(ISNUMBER(MATCH(SUBSTITUTE(G1679," ",""),SUBSTITUTE('Look Up Values'!$I$2:$I$10," ",""),0)),"","State error")),"")</f>
        <v/>
      </c>
      <c r="R1679" s="260" t="str">
        <f t="shared" si="53"/>
        <v/>
      </c>
    </row>
    <row r="1680" spans="1:18" ht="15.75">
      <c r="A1680" s="250">
        <v>1673</v>
      </c>
      <c r="B1680" s="198"/>
      <c r="C1680" s="25"/>
      <c r="D1680" s="25"/>
      <c r="E1680" s="25"/>
      <c r="F1680" s="25"/>
      <c r="G1680" s="26"/>
      <c r="H1680" s="27"/>
      <c r="I1680" s="28"/>
      <c r="J1680" s="430"/>
      <c r="K1680" s="48"/>
      <c r="L1680" s="457" t="str">
        <f t="shared" si="52"/>
        <v/>
      </c>
      <c r="M1680" s="245" cm="1">
        <f t="array" ref="M1680">SUMPRODUCT(--(N1680:Q1680&lt;&gt;"")) + IF(TRIM(R1680)="",0,LEN(R1680)-LEN(SUBSTITUTE(R1680,",",""))+1)</f>
        <v>0</v>
      </c>
      <c r="N1680" s="242" t="str">
        <f>IF(AND(I1680&lt;&gt;0,I1680&lt;&gt;""),IF(TRIM(SUBSTITUTE(B1680,CHAR(160),""))="","",IF(ISNUMBER(MATCH(TRIM(SUBSTITUTE(B1680,CHAR(160),"")),'Look Up Values'!$B$2:$B$500,0)),"","Origin error")),"")</f>
        <v/>
      </c>
      <c r="O1680" s="242" t="str">
        <f>IF(AND(I1680&lt;&gt;0,I1680&lt;&gt;""),IF(C1680="","",IF(AND(ISNUMBER(--LEFT(C1680,FIND(" ",C1680&amp;" ")-1)),OR(LEN(LEFT(C1680,FIND(" ",C1680&amp;" ")-1))=6,LEN(LEFT(C1680,FIND(" ",C1680&amp;" ")-1))=7),OR(ISNUMBER(MATCH(LEFT(C1680,FIND(" ",C1680&amp;" ")-1),'Look Up Values'!$G$2:$G$1000,0)),ISNUMBER(MATCH(LEFT(C1680,FIND(" ",C1680&amp;" ")-1),'Look Up Values'!$AE$2:$AE$2000,0)))),"","EWC error")),"")</f>
        <v/>
      </c>
      <c r="P1680" s="242" t="str" cm="1">
        <f t="array" ref="P1680">IF(AND(I1680&lt;&gt;0,I1680&lt;&gt;""),IF(D1680="","",IF(ISNUMBER(MATCH(SUBSTITUTE(D1680," ",""),SUBSTITUTE('Look Up Values'!$S$2:$S$120," ",""),0)),"","D&amp;R error")),"")</f>
        <v/>
      </c>
      <c r="Q1680" s="242" t="str" cm="1">
        <f t="array" ref="Q1680">IF(AND(I1680&lt;&gt;0,I1680&lt;&gt;""),IF(G1680="","",IF(ISNUMBER(MATCH(SUBSTITUTE(G1680," ",""),SUBSTITUTE('Look Up Values'!$I$2:$I$10," ",""),0)),"","State error")),"")</f>
        <v/>
      </c>
      <c r="R1680" s="260" t="str">
        <f t="shared" si="53"/>
        <v/>
      </c>
    </row>
    <row r="1681" spans="1:18" ht="15.75">
      <c r="A1681" s="250">
        <v>1674</v>
      </c>
      <c r="B1681" s="198"/>
      <c r="C1681" s="25"/>
      <c r="D1681" s="25"/>
      <c r="E1681" s="25"/>
      <c r="F1681" s="25"/>
      <c r="G1681" s="26"/>
      <c r="H1681" s="27"/>
      <c r="I1681" s="28"/>
      <c r="J1681" s="430"/>
      <c r="K1681" s="48"/>
      <c r="L1681" s="457" t="str">
        <f t="shared" si="52"/>
        <v/>
      </c>
      <c r="M1681" s="245" cm="1">
        <f t="array" ref="M1681">SUMPRODUCT(--(N1681:Q1681&lt;&gt;"")) + IF(TRIM(R1681)="",0,LEN(R1681)-LEN(SUBSTITUTE(R1681,",",""))+1)</f>
        <v>0</v>
      </c>
      <c r="N1681" s="242" t="str">
        <f>IF(AND(I1681&lt;&gt;0,I1681&lt;&gt;""),IF(TRIM(SUBSTITUTE(B1681,CHAR(160),""))="","",IF(ISNUMBER(MATCH(TRIM(SUBSTITUTE(B1681,CHAR(160),"")),'Look Up Values'!$B$2:$B$500,0)),"","Origin error")),"")</f>
        <v/>
      </c>
      <c r="O1681" s="242" t="str">
        <f>IF(AND(I1681&lt;&gt;0,I1681&lt;&gt;""),IF(C1681="","",IF(AND(ISNUMBER(--LEFT(C1681,FIND(" ",C1681&amp;" ")-1)),OR(LEN(LEFT(C1681,FIND(" ",C1681&amp;" ")-1))=6,LEN(LEFT(C1681,FIND(" ",C1681&amp;" ")-1))=7),OR(ISNUMBER(MATCH(LEFT(C1681,FIND(" ",C1681&amp;" ")-1),'Look Up Values'!$G$2:$G$1000,0)),ISNUMBER(MATCH(LEFT(C1681,FIND(" ",C1681&amp;" ")-1),'Look Up Values'!$AE$2:$AE$2000,0)))),"","EWC error")),"")</f>
        <v/>
      </c>
      <c r="P1681" s="242" t="str" cm="1">
        <f t="array" ref="P1681">IF(AND(I1681&lt;&gt;0,I1681&lt;&gt;""),IF(D1681="","",IF(ISNUMBER(MATCH(SUBSTITUTE(D1681," ",""),SUBSTITUTE('Look Up Values'!$S$2:$S$120," ",""),0)),"","D&amp;R error")),"")</f>
        <v/>
      </c>
      <c r="Q1681" s="242" t="str" cm="1">
        <f t="array" ref="Q1681">IF(AND(I1681&lt;&gt;0,I1681&lt;&gt;""),IF(G1681="","",IF(ISNUMBER(MATCH(SUBSTITUTE(G1681," ",""),SUBSTITUTE('Look Up Values'!$I$2:$I$10," ",""),0)),"","State error")),"")</f>
        <v/>
      </c>
      <c r="R1681" s="260" t="str">
        <f t="shared" si="53"/>
        <v/>
      </c>
    </row>
    <row r="1682" spans="1:18" ht="15.75">
      <c r="A1682" s="250">
        <v>1675</v>
      </c>
      <c r="B1682" s="198"/>
      <c r="C1682" s="25"/>
      <c r="D1682" s="25"/>
      <c r="E1682" s="25"/>
      <c r="F1682" s="25"/>
      <c r="G1682" s="26"/>
      <c r="H1682" s="27"/>
      <c r="I1682" s="28"/>
      <c r="J1682" s="430"/>
      <c r="K1682" s="48"/>
      <c r="L1682" s="457" t="str">
        <f t="shared" si="52"/>
        <v/>
      </c>
      <c r="M1682" s="245" cm="1">
        <f t="array" ref="M1682">SUMPRODUCT(--(N1682:Q1682&lt;&gt;"")) + IF(TRIM(R1682)="",0,LEN(R1682)-LEN(SUBSTITUTE(R1682,",",""))+1)</f>
        <v>0</v>
      </c>
      <c r="N1682" s="242" t="str">
        <f>IF(AND(I1682&lt;&gt;0,I1682&lt;&gt;""),IF(TRIM(SUBSTITUTE(B1682,CHAR(160),""))="","",IF(ISNUMBER(MATCH(TRIM(SUBSTITUTE(B1682,CHAR(160),"")),'Look Up Values'!$B$2:$B$500,0)),"","Origin error")),"")</f>
        <v/>
      </c>
      <c r="O1682" s="242" t="str">
        <f>IF(AND(I1682&lt;&gt;0,I1682&lt;&gt;""),IF(C1682="","",IF(AND(ISNUMBER(--LEFT(C1682,FIND(" ",C1682&amp;" ")-1)),OR(LEN(LEFT(C1682,FIND(" ",C1682&amp;" ")-1))=6,LEN(LEFT(C1682,FIND(" ",C1682&amp;" ")-1))=7),OR(ISNUMBER(MATCH(LEFT(C1682,FIND(" ",C1682&amp;" ")-1),'Look Up Values'!$G$2:$G$1000,0)),ISNUMBER(MATCH(LEFT(C1682,FIND(" ",C1682&amp;" ")-1),'Look Up Values'!$AE$2:$AE$2000,0)))),"","EWC error")),"")</f>
        <v/>
      </c>
      <c r="P1682" s="242" t="str" cm="1">
        <f t="array" ref="P1682">IF(AND(I1682&lt;&gt;0,I1682&lt;&gt;""),IF(D1682="","",IF(ISNUMBER(MATCH(SUBSTITUTE(D1682," ",""),SUBSTITUTE('Look Up Values'!$S$2:$S$120," ",""),0)),"","D&amp;R error")),"")</f>
        <v/>
      </c>
      <c r="Q1682" s="242" t="str" cm="1">
        <f t="array" ref="Q1682">IF(AND(I1682&lt;&gt;0,I1682&lt;&gt;""),IF(G1682="","",IF(ISNUMBER(MATCH(SUBSTITUTE(G1682," ",""),SUBSTITUTE('Look Up Values'!$I$2:$I$10," ",""),0)),"","State error")),"")</f>
        <v/>
      </c>
      <c r="R1682" s="260" t="str">
        <f t="shared" si="53"/>
        <v/>
      </c>
    </row>
    <row r="1683" spans="1:18" ht="15.75">
      <c r="A1683" s="250">
        <v>1676</v>
      </c>
      <c r="B1683" s="198"/>
      <c r="C1683" s="25"/>
      <c r="D1683" s="25"/>
      <c r="E1683" s="25"/>
      <c r="F1683" s="25"/>
      <c r="G1683" s="26"/>
      <c r="H1683" s="27"/>
      <c r="I1683" s="28"/>
      <c r="J1683" s="430"/>
      <c r="K1683" s="48"/>
      <c r="L1683" s="457" t="str">
        <f t="shared" si="52"/>
        <v/>
      </c>
      <c r="M1683" s="245" cm="1">
        <f t="array" ref="M1683">SUMPRODUCT(--(N1683:Q1683&lt;&gt;"")) + IF(TRIM(R1683)="",0,LEN(R1683)-LEN(SUBSTITUTE(R1683,",",""))+1)</f>
        <v>0</v>
      </c>
      <c r="N1683" s="242" t="str">
        <f>IF(AND(I1683&lt;&gt;0,I1683&lt;&gt;""),IF(TRIM(SUBSTITUTE(B1683,CHAR(160),""))="","",IF(ISNUMBER(MATCH(TRIM(SUBSTITUTE(B1683,CHAR(160),"")),'Look Up Values'!$B$2:$B$500,0)),"","Origin error")),"")</f>
        <v/>
      </c>
      <c r="O1683" s="242" t="str">
        <f>IF(AND(I1683&lt;&gt;0,I1683&lt;&gt;""),IF(C1683="","",IF(AND(ISNUMBER(--LEFT(C1683,FIND(" ",C1683&amp;" ")-1)),OR(LEN(LEFT(C1683,FIND(" ",C1683&amp;" ")-1))=6,LEN(LEFT(C1683,FIND(" ",C1683&amp;" ")-1))=7),OR(ISNUMBER(MATCH(LEFT(C1683,FIND(" ",C1683&amp;" ")-1),'Look Up Values'!$G$2:$G$1000,0)),ISNUMBER(MATCH(LEFT(C1683,FIND(" ",C1683&amp;" ")-1),'Look Up Values'!$AE$2:$AE$2000,0)))),"","EWC error")),"")</f>
        <v/>
      </c>
      <c r="P1683" s="242" t="str" cm="1">
        <f t="array" ref="P1683">IF(AND(I1683&lt;&gt;0,I1683&lt;&gt;""),IF(D1683="","",IF(ISNUMBER(MATCH(SUBSTITUTE(D1683," ",""),SUBSTITUTE('Look Up Values'!$S$2:$S$120," ",""),0)),"","D&amp;R error")),"")</f>
        <v/>
      </c>
      <c r="Q1683" s="242" t="str" cm="1">
        <f t="array" ref="Q1683">IF(AND(I1683&lt;&gt;0,I1683&lt;&gt;""),IF(G1683="","",IF(ISNUMBER(MATCH(SUBSTITUTE(G1683," ",""),SUBSTITUTE('Look Up Values'!$I$2:$I$10," ",""),0)),"","State error")),"")</f>
        <v/>
      </c>
      <c r="R1683" s="260" t="str">
        <f t="shared" si="53"/>
        <v/>
      </c>
    </row>
    <row r="1684" spans="1:18" ht="15.75">
      <c r="A1684" s="250">
        <v>1677</v>
      </c>
      <c r="B1684" s="198"/>
      <c r="C1684" s="25"/>
      <c r="D1684" s="25"/>
      <c r="E1684" s="25"/>
      <c r="F1684" s="25"/>
      <c r="G1684" s="26"/>
      <c r="H1684" s="27"/>
      <c r="I1684" s="28"/>
      <c r="J1684" s="430"/>
      <c r="K1684" s="48"/>
      <c r="L1684" s="457" t="str">
        <f t="shared" si="52"/>
        <v/>
      </c>
      <c r="M1684" s="245" cm="1">
        <f t="array" ref="M1684">SUMPRODUCT(--(N1684:Q1684&lt;&gt;"")) + IF(TRIM(R1684)="",0,LEN(R1684)-LEN(SUBSTITUTE(R1684,",",""))+1)</f>
        <v>0</v>
      </c>
      <c r="N1684" s="242" t="str">
        <f>IF(AND(I1684&lt;&gt;0,I1684&lt;&gt;""),IF(TRIM(SUBSTITUTE(B1684,CHAR(160),""))="","",IF(ISNUMBER(MATCH(TRIM(SUBSTITUTE(B1684,CHAR(160),"")),'Look Up Values'!$B$2:$B$500,0)),"","Origin error")),"")</f>
        <v/>
      </c>
      <c r="O1684" s="242" t="str">
        <f>IF(AND(I1684&lt;&gt;0,I1684&lt;&gt;""),IF(C1684="","",IF(AND(ISNUMBER(--LEFT(C1684,FIND(" ",C1684&amp;" ")-1)),OR(LEN(LEFT(C1684,FIND(" ",C1684&amp;" ")-1))=6,LEN(LEFT(C1684,FIND(" ",C1684&amp;" ")-1))=7),OR(ISNUMBER(MATCH(LEFT(C1684,FIND(" ",C1684&amp;" ")-1),'Look Up Values'!$G$2:$G$1000,0)),ISNUMBER(MATCH(LEFT(C1684,FIND(" ",C1684&amp;" ")-1),'Look Up Values'!$AE$2:$AE$2000,0)))),"","EWC error")),"")</f>
        <v/>
      </c>
      <c r="P1684" s="242" t="str" cm="1">
        <f t="array" ref="P1684">IF(AND(I1684&lt;&gt;0,I1684&lt;&gt;""),IF(D1684="","",IF(ISNUMBER(MATCH(SUBSTITUTE(D1684," ",""),SUBSTITUTE('Look Up Values'!$S$2:$S$120," ",""),0)),"","D&amp;R error")),"")</f>
        <v/>
      </c>
      <c r="Q1684" s="242" t="str" cm="1">
        <f t="array" ref="Q1684">IF(AND(I1684&lt;&gt;0,I1684&lt;&gt;""),IF(G1684="","",IF(ISNUMBER(MATCH(SUBSTITUTE(G1684," ",""),SUBSTITUTE('Look Up Values'!$I$2:$I$10," ",""),0)),"","State error")),"")</f>
        <v/>
      </c>
      <c r="R1684" s="260" t="str">
        <f t="shared" si="53"/>
        <v/>
      </c>
    </row>
    <row r="1685" spans="1:18" ht="15.75">
      <c r="A1685" s="250">
        <v>1678</v>
      </c>
      <c r="B1685" s="198"/>
      <c r="C1685" s="25"/>
      <c r="D1685" s="25"/>
      <c r="E1685" s="25"/>
      <c r="F1685" s="25"/>
      <c r="G1685" s="26"/>
      <c r="H1685" s="27"/>
      <c r="I1685" s="28"/>
      <c r="J1685" s="430"/>
      <c r="K1685" s="48"/>
      <c r="L1685" s="457" t="str">
        <f t="shared" si="52"/>
        <v/>
      </c>
      <c r="M1685" s="245" cm="1">
        <f t="array" ref="M1685">SUMPRODUCT(--(N1685:Q1685&lt;&gt;"")) + IF(TRIM(R1685)="",0,LEN(R1685)-LEN(SUBSTITUTE(R1685,",",""))+1)</f>
        <v>0</v>
      </c>
      <c r="N1685" s="242" t="str">
        <f>IF(AND(I1685&lt;&gt;0,I1685&lt;&gt;""),IF(TRIM(SUBSTITUTE(B1685,CHAR(160),""))="","",IF(ISNUMBER(MATCH(TRIM(SUBSTITUTE(B1685,CHAR(160),"")),'Look Up Values'!$B$2:$B$500,0)),"","Origin error")),"")</f>
        <v/>
      </c>
      <c r="O1685" s="242" t="str">
        <f>IF(AND(I1685&lt;&gt;0,I1685&lt;&gt;""),IF(C1685="","",IF(AND(ISNUMBER(--LEFT(C1685,FIND(" ",C1685&amp;" ")-1)),OR(LEN(LEFT(C1685,FIND(" ",C1685&amp;" ")-1))=6,LEN(LEFT(C1685,FIND(" ",C1685&amp;" ")-1))=7),OR(ISNUMBER(MATCH(LEFT(C1685,FIND(" ",C1685&amp;" ")-1),'Look Up Values'!$G$2:$G$1000,0)),ISNUMBER(MATCH(LEFT(C1685,FIND(" ",C1685&amp;" ")-1),'Look Up Values'!$AE$2:$AE$2000,0)))),"","EWC error")),"")</f>
        <v/>
      </c>
      <c r="P1685" s="242" t="str" cm="1">
        <f t="array" ref="P1685">IF(AND(I1685&lt;&gt;0,I1685&lt;&gt;""),IF(D1685="","",IF(ISNUMBER(MATCH(SUBSTITUTE(D1685," ",""),SUBSTITUTE('Look Up Values'!$S$2:$S$120," ",""),0)),"","D&amp;R error")),"")</f>
        <v/>
      </c>
      <c r="Q1685" s="242" t="str" cm="1">
        <f t="array" ref="Q1685">IF(AND(I1685&lt;&gt;0,I1685&lt;&gt;""),IF(G1685="","",IF(ISNUMBER(MATCH(SUBSTITUTE(G1685," ",""),SUBSTITUTE('Look Up Values'!$I$2:$I$10," ",""),0)),"","State error")),"")</f>
        <v/>
      </c>
      <c r="R1685" s="260" t="str">
        <f t="shared" si="53"/>
        <v/>
      </c>
    </row>
    <row r="1686" spans="1:18" ht="15.75">
      <c r="A1686" s="250">
        <v>1679</v>
      </c>
      <c r="B1686" s="198"/>
      <c r="C1686" s="25"/>
      <c r="D1686" s="25"/>
      <c r="E1686" s="25"/>
      <c r="F1686" s="25"/>
      <c r="G1686" s="26"/>
      <c r="H1686" s="27"/>
      <c r="I1686" s="28"/>
      <c r="J1686" s="430"/>
      <c r="K1686" s="48"/>
      <c r="L1686" s="457" t="str">
        <f t="shared" si="52"/>
        <v/>
      </c>
      <c r="M1686" s="245" cm="1">
        <f t="array" ref="M1686">SUMPRODUCT(--(N1686:Q1686&lt;&gt;"")) + IF(TRIM(R1686)="",0,LEN(R1686)-LEN(SUBSTITUTE(R1686,",",""))+1)</f>
        <v>0</v>
      </c>
      <c r="N1686" s="242" t="str">
        <f>IF(AND(I1686&lt;&gt;0,I1686&lt;&gt;""),IF(TRIM(SUBSTITUTE(B1686,CHAR(160),""))="","",IF(ISNUMBER(MATCH(TRIM(SUBSTITUTE(B1686,CHAR(160),"")),'Look Up Values'!$B$2:$B$500,0)),"","Origin error")),"")</f>
        <v/>
      </c>
      <c r="O1686" s="242" t="str">
        <f>IF(AND(I1686&lt;&gt;0,I1686&lt;&gt;""),IF(C1686="","",IF(AND(ISNUMBER(--LEFT(C1686,FIND(" ",C1686&amp;" ")-1)),OR(LEN(LEFT(C1686,FIND(" ",C1686&amp;" ")-1))=6,LEN(LEFT(C1686,FIND(" ",C1686&amp;" ")-1))=7),OR(ISNUMBER(MATCH(LEFT(C1686,FIND(" ",C1686&amp;" ")-1),'Look Up Values'!$G$2:$G$1000,0)),ISNUMBER(MATCH(LEFT(C1686,FIND(" ",C1686&amp;" ")-1),'Look Up Values'!$AE$2:$AE$2000,0)))),"","EWC error")),"")</f>
        <v/>
      </c>
      <c r="P1686" s="242" t="str" cm="1">
        <f t="array" ref="P1686">IF(AND(I1686&lt;&gt;0,I1686&lt;&gt;""),IF(D1686="","",IF(ISNUMBER(MATCH(SUBSTITUTE(D1686," ",""),SUBSTITUTE('Look Up Values'!$S$2:$S$120," ",""),0)),"","D&amp;R error")),"")</f>
        <v/>
      </c>
      <c r="Q1686" s="242" t="str" cm="1">
        <f t="array" ref="Q1686">IF(AND(I1686&lt;&gt;0,I1686&lt;&gt;""),IF(G1686="","",IF(ISNUMBER(MATCH(SUBSTITUTE(G1686," ",""),SUBSTITUTE('Look Up Values'!$I$2:$I$10," ",""),0)),"","State error")),"")</f>
        <v/>
      </c>
      <c r="R1686" s="260" t="str">
        <f t="shared" si="53"/>
        <v/>
      </c>
    </row>
    <row r="1687" spans="1:18" ht="15.75">
      <c r="A1687" s="250">
        <v>1680</v>
      </c>
      <c r="B1687" s="198"/>
      <c r="C1687" s="25"/>
      <c r="D1687" s="25"/>
      <c r="E1687" s="25"/>
      <c r="F1687" s="25"/>
      <c r="G1687" s="26"/>
      <c r="H1687" s="27"/>
      <c r="I1687" s="28"/>
      <c r="J1687" s="430"/>
      <c r="K1687" s="48"/>
      <c r="L1687" s="457" t="str">
        <f t="shared" si="52"/>
        <v/>
      </c>
      <c r="M1687" s="245" cm="1">
        <f t="array" ref="M1687">SUMPRODUCT(--(N1687:Q1687&lt;&gt;"")) + IF(TRIM(R1687)="",0,LEN(R1687)-LEN(SUBSTITUTE(R1687,",",""))+1)</f>
        <v>0</v>
      </c>
      <c r="N1687" s="242" t="str">
        <f>IF(AND(I1687&lt;&gt;0,I1687&lt;&gt;""),IF(TRIM(SUBSTITUTE(B1687,CHAR(160),""))="","",IF(ISNUMBER(MATCH(TRIM(SUBSTITUTE(B1687,CHAR(160),"")),'Look Up Values'!$B$2:$B$500,0)),"","Origin error")),"")</f>
        <v/>
      </c>
      <c r="O1687" s="242" t="str">
        <f>IF(AND(I1687&lt;&gt;0,I1687&lt;&gt;""),IF(C1687="","",IF(AND(ISNUMBER(--LEFT(C1687,FIND(" ",C1687&amp;" ")-1)),OR(LEN(LEFT(C1687,FIND(" ",C1687&amp;" ")-1))=6,LEN(LEFT(C1687,FIND(" ",C1687&amp;" ")-1))=7),OR(ISNUMBER(MATCH(LEFT(C1687,FIND(" ",C1687&amp;" ")-1),'Look Up Values'!$G$2:$G$1000,0)),ISNUMBER(MATCH(LEFT(C1687,FIND(" ",C1687&amp;" ")-1),'Look Up Values'!$AE$2:$AE$2000,0)))),"","EWC error")),"")</f>
        <v/>
      </c>
      <c r="P1687" s="242" t="str" cm="1">
        <f t="array" ref="P1687">IF(AND(I1687&lt;&gt;0,I1687&lt;&gt;""),IF(D1687="","",IF(ISNUMBER(MATCH(SUBSTITUTE(D1687," ",""),SUBSTITUTE('Look Up Values'!$S$2:$S$120," ",""),0)),"","D&amp;R error")),"")</f>
        <v/>
      </c>
      <c r="Q1687" s="242" t="str" cm="1">
        <f t="array" ref="Q1687">IF(AND(I1687&lt;&gt;0,I1687&lt;&gt;""),IF(G1687="","",IF(ISNUMBER(MATCH(SUBSTITUTE(G1687," ",""),SUBSTITUTE('Look Up Values'!$I$2:$I$10," ",""),0)),"","State error")),"")</f>
        <v/>
      </c>
      <c r="R1687" s="260" t="str">
        <f t="shared" si="53"/>
        <v/>
      </c>
    </row>
    <row r="1688" spans="1:18" ht="15.75">
      <c r="A1688" s="250">
        <v>1681</v>
      </c>
      <c r="B1688" s="198"/>
      <c r="C1688" s="25"/>
      <c r="D1688" s="25"/>
      <c r="E1688" s="25"/>
      <c r="F1688" s="25"/>
      <c r="G1688" s="26"/>
      <c r="H1688" s="27"/>
      <c r="I1688" s="28"/>
      <c r="J1688" s="430"/>
      <c r="K1688" s="48"/>
      <c r="L1688" s="457" t="str">
        <f t="shared" si="52"/>
        <v/>
      </c>
      <c r="M1688" s="245" cm="1">
        <f t="array" ref="M1688">SUMPRODUCT(--(N1688:Q1688&lt;&gt;"")) + IF(TRIM(R1688)="",0,LEN(R1688)-LEN(SUBSTITUTE(R1688,",",""))+1)</f>
        <v>0</v>
      </c>
      <c r="N1688" s="242" t="str">
        <f>IF(AND(I1688&lt;&gt;0,I1688&lt;&gt;""),IF(TRIM(SUBSTITUTE(B1688,CHAR(160),""))="","",IF(ISNUMBER(MATCH(TRIM(SUBSTITUTE(B1688,CHAR(160),"")),'Look Up Values'!$B$2:$B$500,0)),"","Origin error")),"")</f>
        <v/>
      </c>
      <c r="O1688" s="242" t="str">
        <f>IF(AND(I1688&lt;&gt;0,I1688&lt;&gt;""),IF(C1688="","",IF(AND(ISNUMBER(--LEFT(C1688,FIND(" ",C1688&amp;" ")-1)),OR(LEN(LEFT(C1688,FIND(" ",C1688&amp;" ")-1))=6,LEN(LEFT(C1688,FIND(" ",C1688&amp;" ")-1))=7),OR(ISNUMBER(MATCH(LEFT(C1688,FIND(" ",C1688&amp;" ")-1),'Look Up Values'!$G$2:$G$1000,0)),ISNUMBER(MATCH(LEFT(C1688,FIND(" ",C1688&amp;" ")-1),'Look Up Values'!$AE$2:$AE$2000,0)))),"","EWC error")),"")</f>
        <v/>
      </c>
      <c r="P1688" s="242" t="str" cm="1">
        <f t="array" ref="P1688">IF(AND(I1688&lt;&gt;0,I1688&lt;&gt;""),IF(D1688="","",IF(ISNUMBER(MATCH(SUBSTITUTE(D1688," ",""),SUBSTITUTE('Look Up Values'!$S$2:$S$120," ",""),0)),"","D&amp;R error")),"")</f>
        <v/>
      </c>
      <c r="Q1688" s="242" t="str" cm="1">
        <f t="array" ref="Q1688">IF(AND(I1688&lt;&gt;0,I1688&lt;&gt;""),IF(G1688="","",IF(ISNUMBER(MATCH(SUBSTITUTE(G1688," ",""),SUBSTITUTE('Look Up Values'!$I$2:$I$10," ",""),0)),"","State error")),"")</f>
        <v/>
      </c>
      <c r="R1688" s="260" t="str">
        <f t="shared" si="53"/>
        <v/>
      </c>
    </row>
    <row r="1689" spans="1:18" ht="15.75">
      <c r="A1689" s="250">
        <v>1682</v>
      </c>
      <c r="B1689" s="198"/>
      <c r="C1689" s="25"/>
      <c r="D1689" s="25"/>
      <c r="E1689" s="25"/>
      <c r="F1689" s="25"/>
      <c r="G1689" s="26"/>
      <c r="H1689" s="27"/>
      <c r="I1689" s="28"/>
      <c r="J1689" s="430"/>
      <c r="K1689" s="48"/>
      <c r="L1689" s="457" t="str">
        <f t="shared" si="52"/>
        <v/>
      </c>
      <c r="M1689" s="245" cm="1">
        <f t="array" ref="M1689">SUMPRODUCT(--(N1689:Q1689&lt;&gt;"")) + IF(TRIM(R1689)="",0,LEN(R1689)-LEN(SUBSTITUTE(R1689,",",""))+1)</f>
        <v>0</v>
      </c>
      <c r="N1689" s="242" t="str">
        <f>IF(AND(I1689&lt;&gt;0,I1689&lt;&gt;""),IF(TRIM(SUBSTITUTE(B1689,CHAR(160),""))="","",IF(ISNUMBER(MATCH(TRIM(SUBSTITUTE(B1689,CHAR(160),"")),'Look Up Values'!$B$2:$B$500,0)),"","Origin error")),"")</f>
        <v/>
      </c>
      <c r="O1689" s="242" t="str">
        <f>IF(AND(I1689&lt;&gt;0,I1689&lt;&gt;""),IF(C1689="","",IF(AND(ISNUMBER(--LEFT(C1689,FIND(" ",C1689&amp;" ")-1)),OR(LEN(LEFT(C1689,FIND(" ",C1689&amp;" ")-1))=6,LEN(LEFT(C1689,FIND(" ",C1689&amp;" ")-1))=7),OR(ISNUMBER(MATCH(LEFT(C1689,FIND(" ",C1689&amp;" ")-1),'Look Up Values'!$G$2:$G$1000,0)),ISNUMBER(MATCH(LEFT(C1689,FIND(" ",C1689&amp;" ")-1),'Look Up Values'!$AE$2:$AE$2000,0)))),"","EWC error")),"")</f>
        <v/>
      </c>
      <c r="P1689" s="242" t="str" cm="1">
        <f t="array" ref="P1689">IF(AND(I1689&lt;&gt;0,I1689&lt;&gt;""),IF(D1689="","",IF(ISNUMBER(MATCH(SUBSTITUTE(D1689," ",""),SUBSTITUTE('Look Up Values'!$S$2:$S$120," ",""),0)),"","D&amp;R error")),"")</f>
        <v/>
      </c>
      <c r="Q1689" s="242" t="str" cm="1">
        <f t="array" ref="Q1689">IF(AND(I1689&lt;&gt;0,I1689&lt;&gt;""),IF(G1689="","",IF(ISNUMBER(MATCH(SUBSTITUTE(G1689," ",""),SUBSTITUTE('Look Up Values'!$I$2:$I$10," ",""),0)),"","State error")),"")</f>
        <v/>
      </c>
      <c r="R1689" s="260" t="str">
        <f t="shared" si="53"/>
        <v/>
      </c>
    </row>
    <row r="1690" spans="1:18" ht="15.75">
      <c r="A1690" s="250">
        <v>1683</v>
      </c>
      <c r="B1690" s="198"/>
      <c r="C1690" s="25"/>
      <c r="D1690" s="25"/>
      <c r="E1690" s="25"/>
      <c r="F1690" s="25"/>
      <c r="G1690" s="26"/>
      <c r="H1690" s="27"/>
      <c r="I1690" s="28"/>
      <c r="J1690" s="430"/>
      <c r="K1690" s="48"/>
      <c r="L1690" s="457" t="str">
        <f t="shared" si="52"/>
        <v/>
      </c>
      <c r="M1690" s="245" cm="1">
        <f t="array" ref="M1690">SUMPRODUCT(--(N1690:Q1690&lt;&gt;"")) + IF(TRIM(R1690)="",0,LEN(R1690)-LEN(SUBSTITUTE(R1690,",",""))+1)</f>
        <v>0</v>
      </c>
      <c r="N1690" s="242" t="str">
        <f>IF(AND(I1690&lt;&gt;0,I1690&lt;&gt;""),IF(TRIM(SUBSTITUTE(B1690,CHAR(160),""))="","",IF(ISNUMBER(MATCH(TRIM(SUBSTITUTE(B1690,CHAR(160),"")),'Look Up Values'!$B$2:$B$500,0)),"","Origin error")),"")</f>
        <v/>
      </c>
      <c r="O1690" s="242" t="str">
        <f>IF(AND(I1690&lt;&gt;0,I1690&lt;&gt;""),IF(C1690="","",IF(AND(ISNUMBER(--LEFT(C1690,FIND(" ",C1690&amp;" ")-1)),OR(LEN(LEFT(C1690,FIND(" ",C1690&amp;" ")-1))=6,LEN(LEFT(C1690,FIND(" ",C1690&amp;" ")-1))=7),OR(ISNUMBER(MATCH(LEFT(C1690,FIND(" ",C1690&amp;" ")-1),'Look Up Values'!$G$2:$G$1000,0)),ISNUMBER(MATCH(LEFT(C1690,FIND(" ",C1690&amp;" ")-1),'Look Up Values'!$AE$2:$AE$2000,0)))),"","EWC error")),"")</f>
        <v/>
      </c>
      <c r="P1690" s="242" t="str" cm="1">
        <f t="array" ref="P1690">IF(AND(I1690&lt;&gt;0,I1690&lt;&gt;""),IF(D1690="","",IF(ISNUMBER(MATCH(SUBSTITUTE(D1690," ",""),SUBSTITUTE('Look Up Values'!$S$2:$S$120," ",""),0)),"","D&amp;R error")),"")</f>
        <v/>
      </c>
      <c r="Q1690" s="242" t="str" cm="1">
        <f t="array" ref="Q1690">IF(AND(I1690&lt;&gt;0,I1690&lt;&gt;""),IF(G1690="","",IF(ISNUMBER(MATCH(SUBSTITUTE(G1690," ",""),SUBSTITUTE('Look Up Values'!$I$2:$I$10," ",""),0)),"","State error")),"")</f>
        <v/>
      </c>
      <c r="R1690" s="260" t="str">
        <f t="shared" si="53"/>
        <v/>
      </c>
    </row>
    <row r="1691" spans="1:18" ht="15.75">
      <c r="A1691" s="250">
        <v>1684</v>
      </c>
      <c r="B1691" s="198"/>
      <c r="C1691" s="25"/>
      <c r="D1691" s="25"/>
      <c r="E1691" s="25"/>
      <c r="F1691" s="25"/>
      <c r="G1691" s="26"/>
      <c r="H1691" s="27"/>
      <c r="I1691" s="28"/>
      <c r="J1691" s="430"/>
      <c r="K1691" s="48"/>
      <c r="L1691" s="457" t="str">
        <f t="shared" si="52"/>
        <v/>
      </c>
      <c r="M1691" s="245" cm="1">
        <f t="array" ref="M1691">SUMPRODUCT(--(N1691:Q1691&lt;&gt;"")) + IF(TRIM(R1691)="",0,LEN(R1691)-LEN(SUBSTITUTE(R1691,",",""))+1)</f>
        <v>0</v>
      </c>
      <c r="N1691" s="242" t="str">
        <f>IF(AND(I1691&lt;&gt;0,I1691&lt;&gt;""),IF(TRIM(SUBSTITUTE(B1691,CHAR(160),""))="","",IF(ISNUMBER(MATCH(TRIM(SUBSTITUTE(B1691,CHAR(160),"")),'Look Up Values'!$B$2:$B$500,0)),"","Origin error")),"")</f>
        <v/>
      </c>
      <c r="O1691" s="242" t="str">
        <f>IF(AND(I1691&lt;&gt;0,I1691&lt;&gt;""),IF(C1691="","",IF(AND(ISNUMBER(--LEFT(C1691,FIND(" ",C1691&amp;" ")-1)),OR(LEN(LEFT(C1691,FIND(" ",C1691&amp;" ")-1))=6,LEN(LEFT(C1691,FIND(" ",C1691&amp;" ")-1))=7),OR(ISNUMBER(MATCH(LEFT(C1691,FIND(" ",C1691&amp;" ")-1),'Look Up Values'!$G$2:$G$1000,0)),ISNUMBER(MATCH(LEFT(C1691,FIND(" ",C1691&amp;" ")-1),'Look Up Values'!$AE$2:$AE$2000,0)))),"","EWC error")),"")</f>
        <v/>
      </c>
      <c r="P1691" s="242" t="str" cm="1">
        <f t="array" ref="P1691">IF(AND(I1691&lt;&gt;0,I1691&lt;&gt;""),IF(D1691="","",IF(ISNUMBER(MATCH(SUBSTITUTE(D1691," ",""),SUBSTITUTE('Look Up Values'!$S$2:$S$120," ",""),0)),"","D&amp;R error")),"")</f>
        <v/>
      </c>
      <c r="Q1691" s="242" t="str" cm="1">
        <f t="array" ref="Q1691">IF(AND(I1691&lt;&gt;0,I1691&lt;&gt;""),IF(G1691="","",IF(ISNUMBER(MATCH(SUBSTITUTE(G1691," ",""),SUBSTITUTE('Look Up Values'!$I$2:$I$10," ",""),0)),"","State error")),"")</f>
        <v/>
      </c>
      <c r="R1691" s="260" t="str">
        <f t="shared" si="53"/>
        <v/>
      </c>
    </row>
    <row r="1692" spans="1:18" ht="15.75">
      <c r="A1692" s="250">
        <v>1685</v>
      </c>
      <c r="B1692" s="198"/>
      <c r="C1692" s="25"/>
      <c r="D1692" s="25"/>
      <c r="E1692" s="25"/>
      <c r="F1692" s="25"/>
      <c r="G1692" s="26"/>
      <c r="H1692" s="27"/>
      <c r="I1692" s="28"/>
      <c r="J1692" s="430"/>
      <c r="K1692" s="48"/>
      <c r="L1692" s="457" t="str">
        <f t="shared" si="52"/>
        <v/>
      </c>
      <c r="M1692" s="245" cm="1">
        <f t="array" ref="M1692">SUMPRODUCT(--(N1692:Q1692&lt;&gt;"")) + IF(TRIM(R1692)="",0,LEN(R1692)-LEN(SUBSTITUTE(R1692,",",""))+1)</f>
        <v>0</v>
      </c>
      <c r="N1692" s="242" t="str">
        <f>IF(AND(I1692&lt;&gt;0,I1692&lt;&gt;""),IF(TRIM(SUBSTITUTE(B1692,CHAR(160),""))="","",IF(ISNUMBER(MATCH(TRIM(SUBSTITUTE(B1692,CHAR(160),"")),'Look Up Values'!$B$2:$B$500,0)),"","Origin error")),"")</f>
        <v/>
      </c>
      <c r="O1692" s="242" t="str">
        <f>IF(AND(I1692&lt;&gt;0,I1692&lt;&gt;""),IF(C1692="","",IF(AND(ISNUMBER(--LEFT(C1692,FIND(" ",C1692&amp;" ")-1)),OR(LEN(LEFT(C1692,FIND(" ",C1692&amp;" ")-1))=6,LEN(LEFT(C1692,FIND(" ",C1692&amp;" ")-1))=7),OR(ISNUMBER(MATCH(LEFT(C1692,FIND(" ",C1692&amp;" ")-1),'Look Up Values'!$G$2:$G$1000,0)),ISNUMBER(MATCH(LEFT(C1692,FIND(" ",C1692&amp;" ")-1),'Look Up Values'!$AE$2:$AE$2000,0)))),"","EWC error")),"")</f>
        <v/>
      </c>
      <c r="P1692" s="242" t="str" cm="1">
        <f t="array" ref="P1692">IF(AND(I1692&lt;&gt;0,I1692&lt;&gt;""),IF(D1692="","",IF(ISNUMBER(MATCH(SUBSTITUTE(D1692," ",""),SUBSTITUTE('Look Up Values'!$S$2:$S$120," ",""),0)),"","D&amp;R error")),"")</f>
        <v/>
      </c>
      <c r="Q1692" s="242" t="str" cm="1">
        <f t="array" ref="Q1692">IF(AND(I1692&lt;&gt;0,I1692&lt;&gt;""),IF(G1692="","",IF(ISNUMBER(MATCH(SUBSTITUTE(G1692," ",""),SUBSTITUTE('Look Up Values'!$I$2:$I$10," ",""),0)),"","State error")),"")</f>
        <v/>
      </c>
      <c r="R1692" s="260" t="str">
        <f t="shared" si="53"/>
        <v/>
      </c>
    </row>
    <row r="1693" spans="1:18" ht="15.75">
      <c r="A1693" s="250">
        <v>1686</v>
      </c>
      <c r="B1693" s="198"/>
      <c r="C1693" s="25"/>
      <c r="D1693" s="25"/>
      <c r="E1693" s="25"/>
      <c r="F1693" s="25"/>
      <c r="G1693" s="26"/>
      <c r="H1693" s="27"/>
      <c r="I1693" s="28"/>
      <c r="J1693" s="430"/>
      <c r="K1693" s="48"/>
      <c r="L1693" s="457" t="str">
        <f t="shared" si="52"/>
        <v/>
      </c>
      <c r="M1693" s="245" cm="1">
        <f t="array" ref="M1693">SUMPRODUCT(--(N1693:Q1693&lt;&gt;"")) + IF(TRIM(R1693)="",0,LEN(R1693)-LEN(SUBSTITUTE(R1693,",",""))+1)</f>
        <v>0</v>
      </c>
      <c r="N1693" s="242" t="str">
        <f>IF(AND(I1693&lt;&gt;0,I1693&lt;&gt;""),IF(TRIM(SUBSTITUTE(B1693,CHAR(160),""))="","",IF(ISNUMBER(MATCH(TRIM(SUBSTITUTE(B1693,CHAR(160),"")),'Look Up Values'!$B$2:$B$500,0)),"","Origin error")),"")</f>
        <v/>
      </c>
      <c r="O1693" s="242" t="str">
        <f>IF(AND(I1693&lt;&gt;0,I1693&lt;&gt;""),IF(C1693="","",IF(AND(ISNUMBER(--LEFT(C1693,FIND(" ",C1693&amp;" ")-1)),OR(LEN(LEFT(C1693,FIND(" ",C1693&amp;" ")-1))=6,LEN(LEFT(C1693,FIND(" ",C1693&amp;" ")-1))=7),OR(ISNUMBER(MATCH(LEFT(C1693,FIND(" ",C1693&amp;" ")-1),'Look Up Values'!$G$2:$G$1000,0)),ISNUMBER(MATCH(LEFT(C1693,FIND(" ",C1693&amp;" ")-1),'Look Up Values'!$AE$2:$AE$2000,0)))),"","EWC error")),"")</f>
        <v/>
      </c>
      <c r="P1693" s="242" t="str" cm="1">
        <f t="array" ref="P1693">IF(AND(I1693&lt;&gt;0,I1693&lt;&gt;""),IF(D1693="","",IF(ISNUMBER(MATCH(SUBSTITUTE(D1693," ",""),SUBSTITUTE('Look Up Values'!$S$2:$S$120," ",""),0)),"","D&amp;R error")),"")</f>
        <v/>
      </c>
      <c r="Q1693" s="242" t="str" cm="1">
        <f t="array" ref="Q1693">IF(AND(I1693&lt;&gt;0,I1693&lt;&gt;""),IF(G1693="","",IF(ISNUMBER(MATCH(SUBSTITUTE(G1693," ",""),SUBSTITUTE('Look Up Values'!$I$2:$I$10," ",""),0)),"","State error")),"")</f>
        <v/>
      </c>
      <c r="R1693" s="260" t="str">
        <f t="shared" si="53"/>
        <v/>
      </c>
    </row>
    <row r="1694" spans="1:18" ht="15.75">
      <c r="A1694" s="250">
        <v>1687</v>
      </c>
      <c r="B1694" s="198"/>
      <c r="C1694" s="25"/>
      <c r="D1694" s="25"/>
      <c r="E1694" s="25"/>
      <c r="F1694" s="25"/>
      <c r="G1694" s="26"/>
      <c r="H1694" s="27"/>
      <c r="I1694" s="28"/>
      <c r="J1694" s="430"/>
      <c r="K1694" s="48"/>
      <c r="L1694" s="457" t="str">
        <f t="shared" si="52"/>
        <v/>
      </c>
      <c r="M1694" s="245" cm="1">
        <f t="array" ref="M1694">SUMPRODUCT(--(N1694:Q1694&lt;&gt;"")) + IF(TRIM(R1694)="",0,LEN(R1694)-LEN(SUBSTITUTE(R1694,",",""))+1)</f>
        <v>0</v>
      </c>
      <c r="N1694" s="242" t="str">
        <f>IF(AND(I1694&lt;&gt;0,I1694&lt;&gt;""),IF(TRIM(SUBSTITUTE(B1694,CHAR(160),""))="","",IF(ISNUMBER(MATCH(TRIM(SUBSTITUTE(B1694,CHAR(160),"")),'Look Up Values'!$B$2:$B$500,0)),"","Origin error")),"")</f>
        <v/>
      </c>
      <c r="O1694" s="242" t="str">
        <f>IF(AND(I1694&lt;&gt;0,I1694&lt;&gt;""),IF(C1694="","",IF(AND(ISNUMBER(--LEFT(C1694,FIND(" ",C1694&amp;" ")-1)),OR(LEN(LEFT(C1694,FIND(" ",C1694&amp;" ")-1))=6,LEN(LEFT(C1694,FIND(" ",C1694&amp;" ")-1))=7),OR(ISNUMBER(MATCH(LEFT(C1694,FIND(" ",C1694&amp;" ")-1),'Look Up Values'!$G$2:$G$1000,0)),ISNUMBER(MATCH(LEFT(C1694,FIND(" ",C1694&amp;" ")-1),'Look Up Values'!$AE$2:$AE$2000,0)))),"","EWC error")),"")</f>
        <v/>
      </c>
      <c r="P1694" s="242" t="str" cm="1">
        <f t="array" ref="P1694">IF(AND(I1694&lt;&gt;0,I1694&lt;&gt;""),IF(D1694="","",IF(ISNUMBER(MATCH(SUBSTITUTE(D1694," ",""),SUBSTITUTE('Look Up Values'!$S$2:$S$120," ",""),0)),"","D&amp;R error")),"")</f>
        <v/>
      </c>
      <c r="Q1694" s="242" t="str" cm="1">
        <f t="array" ref="Q1694">IF(AND(I1694&lt;&gt;0,I1694&lt;&gt;""),IF(G1694="","",IF(ISNUMBER(MATCH(SUBSTITUTE(G1694," ",""),SUBSTITUTE('Look Up Values'!$I$2:$I$10," ",""),0)),"","State error")),"")</f>
        <v/>
      </c>
      <c r="R1694" s="260" t="str">
        <f t="shared" si="53"/>
        <v/>
      </c>
    </row>
    <row r="1695" spans="1:18" ht="15.75">
      <c r="A1695" s="250">
        <v>1688</v>
      </c>
      <c r="B1695" s="198"/>
      <c r="C1695" s="25"/>
      <c r="D1695" s="25"/>
      <c r="E1695" s="25"/>
      <c r="F1695" s="25"/>
      <c r="G1695" s="26"/>
      <c r="H1695" s="27"/>
      <c r="I1695" s="28"/>
      <c r="J1695" s="430"/>
      <c r="K1695" s="48"/>
      <c r="L1695" s="457" t="str">
        <f t="shared" si="52"/>
        <v/>
      </c>
      <c r="M1695" s="245" cm="1">
        <f t="array" ref="M1695">SUMPRODUCT(--(N1695:Q1695&lt;&gt;"")) + IF(TRIM(R1695)="",0,LEN(R1695)-LEN(SUBSTITUTE(R1695,",",""))+1)</f>
        <v>0</v>
      </c>
      <c r="N1695" s="242" t="str">
        <f>IF(AND(I1695&lt;&gt;0,I1695&lt;&gt;""),IF(TRIM(SUBSTITUTE(B1695,CHAR(160),""))="","",IF(ISNUMBER(MATCH(TRIM(SUBSTITUTE(B1695,CHAR(160),"")),'Look Up Values'!$B$2:$B$500,0)),"","Origin error")),"")</f>
        <v/>
      </c>
      <c r="O1695" s="242" t="str">
        <f>IF(AND(I1695&lt;&gt;0,I1695&lt;&gt;""),IF(C1695="","",IF(AND(ISNUMBER(--LEFT(C1695,FIND(" ",C1695&amp;" ")-1)),OR(LEN(LEFT(C1695,FIND(" ",C1695&amp;" ")-1))=6,LEN(LEFT(C1695,FIND(" ",C1695&amp;" ")-1))=7),OR(ISNUMBER(MATCH(LEFT(C1695,FIND(" ",C1695&amp;" ")-1),'Look Up Values'!$G$2:$G$1000,0)),ISNUMBER(MATCH(LEFT(C1695,FIND(" ",C1695&amp;" ")-1),'Look Up Values'!$AE$2:$AE$2000,0)))),"","EWC error")),"")</f>
        <v/>
      </c>
      <c r="P1695" s="242" t="str" cm="1">
        <f t="array" ref="P1695">IF(AND(I1695&lt;&gt;0,I1695&lt;&gt;""),IF(D1695="","",IF(ISNUMBER(MATCH(SUBSTITUTE(D1695," ",""),SUBSTITUTE('Look Up Values'!$S$2:$S$120," ",""),0)),"","D&amp;R error")),"")</f>
        <v/>
      </c>
      <c r="Q1695" s="242" t="str" cm="1">
        <f t="array" ref="Q1695">IF(AND(I1695&lt;&gt;0,I1695&lt;&gt;""),IF(G1695="","",IF(ISNUMBER(MATCH(SUBSTITUTE(G1695," ",""),SUBSTITUTE('Look Up Values'!$I$2:$I$10," ",""),0)),"","State error")),"")</f>
        <v/>
      </c>
      <c r="R1695" s="260" t="str">
        <f t="shared" si="53"/>
        <v/>
      </c>
    </row>
    <row r="1696" spans="1:18" ht="15.75">
      <c r="A1696" s="250">
        <v>1689</v>
      </c>
      <c r="B1696" s="198"/>
      <c r="C1696" s="25"/>
      <c r="D1696" s="25"/>
      <c r="E1696" s="25"/>
      <c r="F1696" s="25"/>
      <c r="G1696" s="26"/>
      <c r="H1696" s="27"/>
      <c r="I1696" s="28"/>
      <c r="J1696" s="430"/>
      <c r="K1696" s="48"/>
      <c r="L1696" s="457" t="str">
        <f t="shared" si="52"/>
        <v/>
      </c>
      <c r="M1696" s="245" cm="1">
        <f t="array" ref="M1696">SUMPRODUCT(--(N1696:Q1696&lt;&gt;"")) + IF(TRIM(R1696)="",0,LEN(R1696)-LEN(SUBSTITUTE(R1696,",",""))+1)</f>
        <v>0</v>
      </c>
      <c r="N1696" s="242" t="str">
        <f>IF(AND(I1696&lt;&gt;0,I1696&lt;&gt;""),IF(TRIM(SUBSTITUTE(B1696,CHAR(160),""))="","",IF(ISNUMBER(MATCH(TRIM(SUBSTITUTE(B1696,CHAR(160),"")),'Look Up Values'!$B$2:$B$500,0)),"","Origin error")),"")</f>
        <v/>
      </c>
      <c r="O1696" s="242" t="str">
        <f>IF(AND(I1696&lt;&gt;0,I1696&lt;&gt;""),IF(C1696="","",IF(AND(ISNUMBER(--LEFT(C1696,FIND(" ",C1696&amp;" ")-1)),OR(LEN(LEFT(C1696,FIND(" ",C1696&amp;" ")-1))=6,LEN(LEFT(C1696,FIND(" ",C1696&amp;" ")-1))=7),OR(ISNUMBER(MATCH(LEFT(C1696,FIND(" ",C1696&amp;" ")-1),'Look Up Values'!$G$2:$G$1000,0)),ISNUMBER(MATCH(LEFT(C1696,FIND(" ",C1696&amp;" ")-1),'Look Up Values'!$AE$2:$AE$2000,0)))),"","EWC error")),"")</f>
        <v/>
      </c>
      <c r="P1696" s="242" t="str" cm="1">
        <f t="array" ref="P1696">IF(AND(I1696&lt;&gt;0,I1696&lt;&gt;""),IF(D1696="","",IF(ISNUMBER(MATCH(SUBSTITUTE(D1696," ",""),SUBSTITUTE('Look Up Values'!$S$2:$S$120," ",""),0)),"","D&amp;R error")),"")</f>
        <v/>
      </c>
      <c r="Q1696" s="242" t="str" cm="1">
        <f t="array" ref="Q1696">IF(AND(I1696&lt;&gt;0,I1696&lt;&gt;""),IF(G1696="","",IF(ISNUMBER(MATCH(SUBSTITUTE(G1696," ",""),SUBSTITUTE('Look Up Values'!$I$2:$I$10," ",""),0)),"","State error")),"")</f>
        <v/>
      </c>
      <c r="R1696" s="260" t="str">
        <f t="shared" si="53"/>
        <v/>
      </c>
    </row>
    <row r="1697" spans="1:18" ht="15.75">
      <c r="A1697" s="250">
        <v>1690</v>
      </c>
      <c r="B1697" s="198"/>
      <c r="C1697" s="25"/>
      <c r="D1697" s="25"/>
      <c r="E1697" s="25"/>
      <c r="F1697" s="25"/>
      <c r="G1697" s="26"/>
      <c r="H1697" s="27"/>
      <c r="I1697" s="28"/>
      <c r="J1697" s="430"/>
      <c r="K1697" s="48"/>
      <c r="L1697" s="457" t="str">
        <f t="shared" si="52"/>
        <v/>
      </c>
      <c r="M1697" s="245" cm="1">
        <f t="array" ref="M1697">SUMPRODUCT(--(N1697:Q1697&lt;&gt;"")) + IF(TRIM(R1697)="",0,LEN(R1697)-LEN(SUBSTITUTE(R1697,",",""))+1)</f>
        <v>0</v>
      </c>
      <c r="N1697" s="242" t="str">
        <f>IF(AND(I1697&lt;&gt;0,I1697&lt;&gt;""),IF(TRIM(SUBSTITUTE(B1697,CHAR(160),""))="","",IF(ISNUMBER(MATCH(TRIM(SUBSTITUTE(B1697,CHAR(160),"")),'Look Up Values'!$B$2:$B$500,0)),"","Origin error")),"")</f>
        <v/>
      </c>
      <c r="O1697" s="242" t="str">
        <f>IF(AND(I1697&lt;&gt;0,I1697&lt;&gt;""),IF(C1697="","",IF(AND(ISNUMBER(--LEFT(C1697,FIND(" ",C1697&amp;" ")-1)),OR(LEN(LEFT(C1697,FIND(" ",C1697&amp;" ")-1))=6,LEN(LEFT(C1697,FIND(" ",C1697&amp;" ")-1))=7),OR(ISNUMBER(MATCH(LEFT(C1697,FIND(" ",C1697&amp;" ")-1),'Look Up Values'!$G$2:$G$1000,0)),ISNUMBER(MATCH(LEFT(C1697,FIND(" ",C1697&amp;" ")-1),'Look Up Values'!$AE$2:$AE$2000,0)))),"","EWC error")),"")</f>
        <v/>
      </c>
      <c r="P1697" s="242" t="str" cm="1">
        <f t="array" ref="P1697">IF(AND(I1697&lt;&gt;0,I1697&lt;&gt;""),IF(D1697="","",IF(ISNUMBER(MATCH(SUBSTITUTE(D1697," ",""),SUBSTITUTE('Look Up Values'!$S$2:$S$120," ",""),0)),"","D&amp;R error")),"")</f>
        <v/>
      </c>
      <c r="Q1697" s="242" t="str" cm="1">
        <f t="array" ref="Q1697">IF(AND(I1697&lt;&gt;0,I1697&lt;&gt;""),IF(G1697="","",IF(ISNUMBER(MATCH(SUBSTITUTE(G1697," ",""),SUBSTITUTE('Look Up Values'!$I$2:$I$10," ",""),0)),"","State error")),"")</f>
        <v/>
      </c>
      <c r="R1697" s="260" t="str">
        <f t="shared" si="53"/>
        <v/>
      </c>
    </row>
    <row r="1698" spans="1:18" ht="15.75">
      <c r="A1698" s="250">
        <v>1691</v>
      </c>
      <c r="B1698" s="198"/>
      <c r="C1698" s="25"/>
      <c r="D1698" s="25"/>
      <c r="E1698" s="25"/>
      <c r="F1698" s="25"/>
      <c r="G1698" s="26"/>
      <c r="H1698" s="27"/>
      <c r="I1698" s="28"/>
      <c r="J1698" s="430"/>
      <c r="K1698" s="48"/>
      <c r="L1698" s="457" t="str">
        <f t="shared" si="52"/>
        <v/>
      </c>
      <c r="M1698" s="245" cm="1">
        <f t="array" ref="M1698">SUMPRODUCT(--(N1698:Q1698&lt;&gt;"")) + IF(TRIM(R1698)="",0,LEN(R1698)-LEN(SUBSTITUTE(R1698,",",""))+1)</f>
        <v>0</v>
      </c>
      <c r="N1698" s="242" t="str">
        <f>IF(AND(I1698&lt;&gt;0,I1698&lt;&gt;""),IF(TRIM(SUBSTITUTE(B1698,CHAR(160),""))="","",IF(ISNUMBER(MATCH(TRIM(SUBSTITUTE(B1698,CHAR(160),"")),'Look Up Values'!$B$2:$B$500,0)),"","Origin error")),"")</f>
        <v/>
      </c>
      <c r="O1698" s="242" t="str">
        <f>IF(AND(I1698&lt;&gt;0,I1698&lt;&gt;""),IF(C1698="","",IF(AND(ISNUMBER(--LEFT(C1698,FIND(" ",C1698&amp;" ")-1)),OR(LEN(LEFT(C1698,FIND(" ",C1698&amp;" ")-1))=6,LEN(LEFT(C1698,FIND(" ",C1698&amp;" ")-1))=7),OR(ISNUMBER(MATCH(LEFT(C1698,FIND(" ",C1698&amp;" ")-1),'Look Up Values'!$G$2:$G$1000,0)),ISNUMBER(MATCH(LEFT(C1698,FIND(" ",C1698&amp;" ")-1),'Look Up Values'!$AE$2:$AE$2000,0)))),"","EWC error")),"")</f>
        <v/>
      </c>
      <c r="P1698" s="242" t="str" cm="1">
        <f t="array" ref="P1698">IF(AND(I1698&lt;&gt;0,I1698&lt;&gt;""),IF(D1698="","",IF(ISNUMBER(MATCH(SUBSTITUTE(D1698," ",""),SUBSTITUTE('Look Up Values'!$S$2:$S$120," ",""),0)),"","D&amp;R error")),"")</f>
        <v/>
      </c>
      <c r="Q1698" s="242" t="str" cm="1">
        <f t="array" ref="Q1698">IF(AND(I1698&lt;&gt;0,I1698&lt;&gt;""),IF(G1698="","",IF(ISNUMBER(MATCH(SUBSTITUTE(G1698," ",""),SUBSTITUTE('Look Up Values'!$I$2:$I$10," ",""),0)),"","State error")),"")</f>
        <v/>
      </c>
      <c r="R1698" s="260" t="str">
        <f t="shared" si="53"/>
        <v/>
      </c>
    </row>
    <row r="1699" spans="1:18" ht="15.75">
      <c r="A1699" s="250">
        <v>1692</v>
      </c>
      <c r="B1699" s="198"/>
      <c r="C1699" s="25"/>
      <c r="D1699" s="25"/>
      <c r="E1699" s="25"/>
      <c r="F1699" s="25"/>
      <c r="G1699" s="26"/>
      <c r="H1699" s="27"/>
      <c r="I1699" s="28"/>
      <c r="J1699" s="430"/>
      <c r="K1699" s="48"/>
      <c r="L1699" s="457" t="str">
        <f t="shared" si="52"/>
        <v/>
      </c>
      <c r="M1699" s="245" cm="1">
        <f t="array" ref="M1699">SUMPRODUCT(--(N1699:Q1699&lt;&gt;"")) + IF(TRIM(R1699)="",0,LEN(R1699)-LEN(SUBSTITUTE(R1699,",",""))+1)</f>
        <v>0</v>
      </c>
      <c r="N1699" s="242" t="str">
        <f>IF(AND(I1699&lt;&gt;0,I1699&lt;&gt;""),IF(TRIM(SUBSTITUTE(B1699,CHAR(160),""))="","",IF(ISNUMBER(MATCH(TRIM(SUBSTITUTE(B1699,CHAR(160),"")),'Look Up Values'!$B$2:$B$500,0)),"","Origin error")),"")</f>
        <v/>
      </c>
      <c r="O1699" s="242" t="str">
        <f>IF(AND(I1699&lt;&gt;0,I1699&lt;&gt;""),IF(C1699="","",IF(AND(ISNUMBER(--LEFT(C1699,FIND(" ",C1699&amp;" ")-1)),OR(LEN(LEFT(C1699,FIND(" ",C1699&amp;" ")-1))=6,LEN(LEFT(C1699,FIND(" ",C1699&amp;" ")-1))=7),OR(ISNUMBER(MATCH(LEFT(C1699,FIND(" ",C1699&amp;" ")-1),'Look Up Values'!$G$2:$G$1000,0)),ISNUMBER(MATCH(LEFT(C1699,FIND(" ",C1699&amp;" ")-1),'Look Up Values'!$AE$2:$AE$2000,0)))),"","EWC error")),"")</f>
        <v/>
      </c>
      <c r="P1699" s="242" t="str" cm="1">
        <f t="array" ref="P1699">IF(AND(I1699&lt;&gt;0,I1699&lt;&gt;""),IF(D1699="","",IF(ISNUMBER(MATCH(SUBSTITUTE(D1699," ",""),SUBSTITUTE('Look Up Values'!$S$2:$S$120," ",""),0)),"","D&amp;R error")),"")</f>
        <v/>
      </c>
      <c r="Q1699" s="242" t="str" cm="1">
        <f t="array" ref="Q1699">IF(AND(I1699&lt;&gt;0,I1699&lt;&gt;""),IF(G1699="","",IF(ISNUMBER(MATCH(SUBSTITUTE(G1699," ",""),SUBSTITUTE('Look Up Values'!$I$2:$I$10," ",""),0)),"","State error")),"")</f>
        <v/>
      </c>
      <c r="R1699" s="260" t="str">
        <f t="shared" si="53"/>
        <v/>
      </c>
    </row>
    <row r="1700" spans="1:18" ht="15.75">
      <c r="A1700" s="250">
        <v>1693</v>
      </c>
      <c r="B1700" s="198"/>
      <c r="C1700" s="25"/>
      <c r="D1700" s="25"/>
      <c r="E1700" s="25"/>
      <c r="F1700" s="25"/>
      <c r="G1700" s="26"/>
      <c r="H1700" s="27"/>
      <c r="I1700" s="28"/>
      <c r="J1700" s="430"/>
      <c r="K1700" s="48"/>
      <c r="L1700" s="457" t="str">
        <f t="shared" si="52"/>
        <v/>
      </c>
      <c r="M1700" s="245" cm="1">
        <f t="array" ref="M1700">SUMPRODUCT(--(N1700:Q1700&lt;&gt;"")) + IF(TRIM(R1700)="",0,LEN(R1700)-LEN(SUBSTITUTE(R1700,",",""))+1)</f>
        <v>0</v>
      </c>
      <c r="N1700" s="242" t="str">
        <f>IF(AND(I1700&lt;&gt;0,I1700&lt;&gt;""),IF(TRIM(SUBSTITUTE(B1700,CHAR(160),""))="","",IF(ISNUMBER(MATCH(TRIM(SUBSTITUTE(B1700,CHAR(160),"")),'Look Up Values'!$B$2:$B$500,0)),"","Origin error")),"")</f>
        <v/>
      </c>
      <c r="O1700" s="242" t="str">
        <f>IF(AND(I1700&lt;&gt;0,I1700&lt;&gt;""),IF(C1700="","",IF(AND(ISNUMBER(--LEFT(C1700,FIND(" ",C1700&amp;" ")-1)),OR(LEN(LEFT(C1700,FIND(" ",C1700&amp;" ")-1))=6,LEN(LEFT(C1700,FIND(" ",C1700&amp;" ")-1))=7),OR(ISNUMBER(MATCH(LEFT(C1700,FIND(" ",C1700&amp;" ")-1),'Look Up Values'!$G$2:$G$1000,0)),ISNUMBER(MATCH(LEFT(C1700,FIND(" ",C1700&amp;" ")-1),'Look Up Values'!$AE$2:$AE$2000,0)))),"","EWC error")),"")</f>
        <v/>
      </c>
      <c r="P1700" s="242" t="str" cm="1">
        <f t="array" ref="P1700">IF(AND(I1700&lt;&gt;0,I1700&lt;&gt;""),IF(D1700="","",IF(ISNUMBER(MATCH(SUBSTITUTE(D1700," ",""),SUBSTITUTE('Look Up Values'!$S$2:$S$120," ",""),0)),"","D&amp;R error")),"")</f>
        <v/>
      </c>
      <c r="Q1700" s="242" t="str" cm="1">
        <f t="array" ref="Q1700">IF(AND(I1700&lt;&gt;0,I1700&lt;&gt;""),IF(G1700="","",IF(ISNUMBER(MATCH(SUBSTITUTE(G1700," ",""),SUBSTITUTE('Look Up Values'!$I$2:$I$10," ",""),0)),"","State error")),"")</f>
        <v/>
      </c>
      <c r="R1700" s="260" t="str">
        <f t="shared" si="53"/>
        <v/>
      </c>
    </row>
    <row r="1701" spans="1:18" ht="15.75">
      <c r="A1701" s="250">
        <v>1694</v>
      </c>
      <c r="B1701" s="198"/>
      <c r="C1701" s="25"/>
      <c r="D1701" s="25"/>
      <c r="E1701" s="25"/>
      <c r="F1701" s="25"/>
      <c r="G1701" s="26"/>
      <c r="H1701" s="27"/>
      <c r="I1701" s="28"/>
      <c r="J1701" s="430"/>
      <c r="K1701" s="48"/>
      <c r="L1701" s="457" t="str">
        <f t="shared" si="52"/>
        <v/>
      </c>
      <c r="M1701" s="245" cm="1">
        <f t="array" ref="M1701">SUMPRODUCT(--(N1701:Q1701&lt;&gt;"")) + IF(TRIM(R1701)="",0,LEN(R1701)-LEN(SUBSTITUTE(R1701,",",""))+1)</f>
        <v>0</v>
      </c>
      <c r="N1701" s="242" t="str">
        <f>IF(AND(I1701&lt;&gt;0,I1701&lt;&gt;""),IF(TRIM(SUBSTITUTE(B1701,CHAR(160),""))="","",IF(ISNUMBER(MATCH(TRIM(SUBSTITUTE(B1701,CHAR(160),"")),'Look Up Values'!$B$2:$B$500,0)),"","Origin error")),"")</f>
        <v/>
      </c>
      <c r="O1701" s="242" t="str">
        <f>IF(AND(I1701&lt;&gt;0,I1701&lt;&gt;""),IF(C1701="","",IF(AND(ISNUMBER(--LEFT(C1701,FIND(" ",C1701&amp;" ")-1)),OR(LEN(LEFT(C1701,FIND(" ",C1701&amp;" ")-1))=6,LEN(LEFT(C1701,FIND(" ",C1701&amp;" ")-1))=7),OR(ISNUMBER(MATCH(LEFT(C1701,FIND(" ",C1701&amp;" ")-1),'Look Up Values'!$G$2:$G$1000,0)),ISNUMBER(MATCH(LEFT(C1701,FIND(" ",C1701&amp;" ")-1),'Look Up Values'!$AE$2:$AE$2000,0)))),"","EWC error")),"")</f>
        <v/>
      </c>
      <c r="P1701" s="242" t="str" cm="1">
        <f t="array" ref="P1701">IF(AND(I1701&lt;&gt;0,I1701&lt;&gt;""),IF(D1701="","",IF(ISNUMBER(MATCH(SUBSTITUTE(D1701," ",""),SUBSTITUTE('Look Up Values'!$S$2:$S$120," ",""),0)),"","D&amp;R error")),"")</f>
        <v/>
      </c>
      <c r="Q1701" s="242" t="str" cm="1">
        <f t="array" ref="Q1701">IF(AND(I1701&lt;&gt;0,I1701&lt;&gt;""),IF(G1701="","",IF(ISNUMBER(MATCH(SUBSTITUTE(G1701," ",""),SUBSTITUTE('Look Up Values'!$I$2:$I$10," ",""),0)),"","State error")),"")</f>
        <v/>
      </c>
      <c r="R1701" s="260" t="str">
        <f t="shared" si="53"/>
        <v/>
      </c>
    </row>
    <row r="1702" spans="1:18" ht="15.75">
      <c r="A1702" s="250">
        <v>1695</v>
      </c>
      <c r="B1702" s="198"/>
      <c r="C1702" s="25"/>
      <c r="D1702" s="25"/>
      <c r="E1702" s="25"/>
      <c r="F1702" s="25"/>
      <c r="G1702" s="26"/>
      <c r="H1702" s="27"/>
      <c r="I1702" s="28"/>
      <c r="J1702" s="430"/>
      <c r="K1702" s="48"/>
      <c r="L1702" s="457" t="str">
        <f t="shared" si="52"/>
        <v/>
      </c>
      <c r="M1702" s="245" cm="1">
        <f t="array" ref="M1702">SUMPRODUCT(--(N1702:Q1702&lt;&gt;"")) + IF(TRIM(R1702)="",0,LEN(R1702)-LEN(SUBSTITUTE(R1702,",",""))+1)</f>
        <v>0</v>
      </c>
      <c r="N1702" s="242" t="str">
        <f>IF(AND(I1702&lt;&gt;0,I1702&lt;&gt;""),IF(TRIM(SUBSTITUTE(B1702,CHAR(160),""))="","",IF(ISNUMBER(MATCH(TRIM(SUBSTITUTE(B1702,CHAR(160),"")),'Look Up Values'!$B$2:$B$500,0)),"","Origin error")),"")</f>
        <v/>
      </c>
      <c r="O1702" s="242" t="str">
        <f>IF(AND(I1702&lt;&gt;0,I1702&lt;&gt;""),IF(C1702="","",IF(AND(ISNUMBER(--LEFT(C1702,FIND(" ",C1702&amp;" ")-1)),OR(LEN(LEFT(C1702,FIND(" ",C1702&amp;" ")-1))=6,LEN(LEFT(C1702,FIND(" ",C1702&amp;" ")-1))=7),OR(ISNUMBER(MATCH(LEFT(C1702,FIND(" ",C1702&amp;" ")-1),'Look Up Values'!$G$2:$G$1000,0)),ISNUMBER(MATCH(LEFT(C1702,FIND(" ",C1702&amp;" ")-1),'Look Up Values'!$AE$2:$AE$2000,0)))),"","EWC error")),"")</f>
        <v/>
      </c>
      <c r="P1702" s="242" t="str" cm="1">
        <f t="array" ref="P1702">IF(AND(I1702&lt;&gt;0,I1702&lt;&gt;""),IF(D1702="","",IF(ISNUMBER(MATCH(SUBSTITUTE(D1702," ",""),SUBSTITUTE('Look Up Values'!$S$2:$S$120," ",""),0)),"","D&amp;R error")),"")</f>
        <v/>
      </c>
      <c r="Q1702" s="242" t="str" cm="1">
        <f t="array" ref="Q1702">IF(AND(I1702&lt;&gt;0,I1702&lt;&gt;""),IF(G1702="","",IF(ISNUMBER(MATCH(SUBSTITUTE(G1702," ",""),SUBSTITUTE('Look Up Values'!$I$2:$I$10," ",""),0)),"","State error")),"")</f>
        <v/>
      </c>
      <c r="R1702" s="260" t="str">
        <f t="shared" si="53"/>
        <v/>
      </c>
    </row>
    <row r="1703" spans="1:18" ht="15.75">
      <c r="A1703" s="250">
        <v>1696</v>
      </c>
      <c r="B1703" s="198"/>
      <c r="C1703" s="25"/>
      <c r="D1703" s="25"/>
      <c r="E1703" s="25"/>
      <c r="F1703" s="25"/>
      <c r="G1703" s="26"/>
      <c r="H1703" s="27"/>
      <c r="I1703" s="28"/>
      <c r="J1703" s="430"/>
      <c r="K1703" s="48"/>
      <c r="L1703" s="457" t="str">
        <f t="shared" si="52"/>
        <v/>
      </c>
      <c r="M1703" s="245" cm="1">
        <f t="array" ref="M1703">SUMPRODUCT(--(N1703:Q1703&lt;&gt;"")) + IF(TRIM(R1703)="",0,LEN(R1703)-LEN(SUBSTITUTE(R1703,",",""))+1)</f>
        <v>0</v>
      </c>
      <c r="N1703" s="242" t="str">
        <f>IF(AND(I1703&lt;&gt;0,I1703&lt;&gt;""),IF(TRIM(SUBSTITUTE(B1703,CHAR(160),""))="","",IF(ISNUMBER(MATCH(TRIM(SUBSTITUTE(B1703,CHAR(160),"")),'Look Up Values'!$B$2:$B$500,0)),"","Origin error")),"")</f>
        <v/>
      </c>
      <c r="O1703" s="242" t="str">
        <f>IF(AND(I1703&lt;&gt;0,I1703&lt;&gt;""),IF(C1703="","",IF(AND(ISNUMBER(--LEFT(C1703,FIND(" ",C1703&amp;" ")-1)),OR(LEN(LEFT(C1703,FIND(" ",C1703&amp;" ")-1))=6,LEN(LEFT(C1703,FIND(" ",C1703&amp;" ")-1))=7),OR(ISNUMBER(MATCH(LEFT(C1703,FIND(" ",C1703&amp;" ")-1),'Look Up Values'!$G$2:$G$1000,0)),ISNUMBER(MATCH(LEFT(C1703,FIND(" ",C1703&amp;" ")-1),'Look Up Values'!$AE$2:$AE$2000,0)))),"","EWC error")),"")</f>
        <v/>
      </c>
      <c r="P1703" s="242" t="str" cm="1">
        <f t="array" ref="P1703">IF(AND(I1703&lt;&gt;0,I1703&lt;&gt;""),IF(D1703="","",IF(ISNUMBER(MATCH(SUBSTITUTE(D1703," ",""),SUBSTITUTE('Look Up Values'!$S$2:$S$120," ",""),0)),"","D&amp;R error")),"")</f>
        <v/>
      </c>
      <c r="Q1703" s="242" t="str" cm="1">
        <f t="array" ref="Q1703">IF(AND(I1703&lt;&gt;0,I1703&lt;&gt;""),IF(G1703="","",IF(ISNUMBER(MATCH(SUBSTITUTE(G1703," ",""),SUBSTITUTE('Look Up Values'!$I$2:$I$10," ",""),0)),"","State error")),"")</f>
        <v/>
      </c>
      <c r="R1703" s="260" t="str">
        <f t="shared" si="53"/>
        <v/>
      </c>
    </row>
    <row r="1704" spans="1:18" ht="15.75">
      <c r="A1704" s="250">
        <v>1697</v>
      </c>
      <c r="B1704" s="198"/>
      <c r="C1704" s="25"/>
      <c r="D1704" s="25"/>
      <c r="E1704" s="25"/>
      <c r="F1704" s="25"/>
      <c r="G1704" s="26"/>
      <c r="H1704" s="27"/>
      <c r="I1704" s="28"/>
      <c r="J1704" s="430"/>
      <c r="K1704" s="48"/>
      <c r="L1704" s="457" t="str">
        <f t="shared" si="52"/>
        <v/>
      </c>
      <c r="M1704" s="245" cm="1">
        <f t="array" ref="M1704">SUMPRODUCT(--(N1704:Q1704&lt;&gt;"")) + IF(TRIM(R1704)="",0,LEN(R1704)-LEN(SUBSTITUTE(R1704,",",""))+1)</f>
        <v>0</v>
      </c>
      <c r="N1704" s="242" t="str">
        <f>IF(AND(I1704&lt;&gt;0,I1704&lt;&gt;""),IF(TRIM(SUBSTITUTE(B1704,CHAR(160),""))="","",IF(ISNUMBER(MATCH(TRIM(SUBSTITUTE(B1704,CHAR(160),"")),'Look Up Values'!$B$2:$B$500,0)),"","Origin error")),"")</f>
        <v/>
      </c>
      <c r="O1704" s="242" t="str">
        <f>IF(AND(I1704&lt;&gt;0,I1704&lt;&gt;""),IF(C1704="","",IF(AND(ISNUMBER(--LEFT(C1704,FIND(" ",C1704&amp;" ")-1)),OR(LEN(LEFT(C1704,FIND(" ",C1704&amp;" ")-1))=6,LEN(LEFT(C1704,FIND(" ",C1704&amp;" ")-1))=7),OR(ISNUMBER(MATCH(LEFT(C1704,FIND(" ",C1704&amp;" ")-1),'Look Up Values'!$G$2:$G$1000,0)),ISNUMBER(MATCH(LEFT(C1704,FIND(" ",C1704&amp;" ")-1),'Look Up Values'!$AE$2:$AE$2000,0)))),"","EWC error")),"")</f>
        <v/>
      </c>
      <c r="P1704" s="242" t="str" cm="1">
        <f t="array" ref="P1704">IF(AND(I1704&lt;&gt;0,I1704&lt;&gt;""),IF(D1704="","",IF(ISNUMBER(MATCH(SUBSTITUTE(D1704," ",""),SUBSTITUTE('Look Up Values'!$S$2:$S$120," ",""),0)),"","D&amp;R error")),"")</f>
        <v/>
      </c>
      <c r="Q1704" s="242" t="str" cm="1">
        <f t="array" ref="Q1704">IF(AND(I1704&lt;&gt;0,I1704&lt;&gt;""),IF(G1704="","",IF(ISNUMBER(MATCH(SUBSTITUTE(G1704," ",""),SUBSTITUTE('Look Up Values'!$I$2:$I$10," ",""),0)),"","State error")),"")</f>
        <v/>
      </c>
      <c r="R1704" s="260" t="str">
        <f t="shared" si="53"/>
        <v/>
      </c>
    </row>
    <row r="1705" spans="1:18" ht="15.75">
      <c r="A1705" s="250">
        <v>1698</v>
      </c>
      <c r="B1705" s="198"/>
      <c r="C1705" s="25"/>
      <c r="D1705" s="25"/>
      <c r="E1705" s="25"/>
      <c r="F1705" s="25"/>
      <c r="G1705" s="26"/>
      <c r="H1705" s="27"/>
      <c r="I1705" s="28"/>
      <c r="J1705" s="430"/>
      <c r="K1705" s="48"/>
      <c r="L1705" s="457" t="str">
        <f t="shared" si="52"/>
        <v/>
      </c>
      <c r="M1705" s="245" cm="1">
        <f t="array" ref="M1705">SUMPRODUCT(--(N1705:Q1705&lt;&gt;"")) + IF(TRIM(R1705)="",0,LEN(R1705)-LEN(SUBSTITUTE(R1705,",",""))+1)</f>
        <v>0</v>
      </c>
      <c r="N1705" s="242" t="str">
        <f>IF(AND(I1705&lt;&gt;0,I1705&lt;&gt;""),IF(TRIM(SUBSTITUTE(B1705,CHAR(160),""))="","",IF(ISNUMBER(MATCH(TRIM(SUBSTITUTE(B1705,CHAR(160),"")),'Look Up Values'!$B$2:$B$500,0)),"","Origin error")),"")</f>
        <v/>
      </c>
      <c r="O1705" s="242" t="str">
        <f>IF(AND(I1705&lt;&gt;0,I1705&lt;&gt;""),IF(C1705="","",IF(AND(ISNUMBER(--LEFT(C1705,FIND(" ",C1705&amp;" ")-1)),OR(LEN(LEFT(C1705,FIND(" ",C1705&amp;" ")-1))=6,LEN(LEFT(C1705,FIND(" ",C1705&amp;" ")-1))=7),OR(ISNUMBER(MATCH(LEFT(C1705,FIND(" ",C1705&amp;" ")-1),'Look Up Values'!$G$2:$G$1000,0)),ISNUMBER(MATCH(LEFT(C1705,FIND(" ",C1705&amp;" ")-1),'Look Up Values'!$AE$2:$AE$2000,0)))),"","EWC error")),"")</f>
        <v/>
      </c>
      <c r="P1705" s="242" t="str" cm="1">
        <f t="array" ref="P1705">IF(AND(I1705&lt;&gt;0,I1705&lt;&gt;""),IF(D1705="","",IF(ISNUMBER(MATCH(SUBSTITUTE(D1705," ",""),SUBSTITUTE('Look Up Values'!$S$2:$S$120," ",""),0)),"","D&amp;R error")),"")</f>
        <v/>
      </c>
      <c r="Q1705" s="242" t="str" cm="1">
        <f t="array" ref="Q1705">IF(AND(I1705&lt;&gt;0,I1705&lt;&gt;""),IF(G1705="","",IF(ISNUMBER(MATCH(SUBSTITUTE(G1705," ",""),SUBSTITUTE('Look Up Values'!$I$2:$I$10," ",""),0)),"","State error")),"")</f>
        <v/>
      </c>
      <c r="R1705" s="260" t="str">
        <f t="shared" si="53"/>
        <v/>
      </c>
    </row>
    <row r="1706" spans="1:18" ht="15.75">
      <c r="A1706" s="250">
        <v>1699</v>
      </c>
      <c r="B1706" s="198"/>
      <c r="C1706" s="25"/>
      <c r="D1706" s="25"/>
      <c r="E1706" s="25"/>
      <c r="F1706" s="25"/>
      <c r="G1706" s="26"/>
      <c r="H1706" s="27"/>
      <c r="I1706" s="28"/>
      <c r="J1706" s="430"/>
      <c r="K1706" s="48"/>
      <c r="L1706" s="457" t="str">
        <f t="shared" si="52"/>
        <v/>
      </c>
      <c r="M1706" s="245" cm="1">
        <f t="array" ref="M1706">SUMPRODUCT(--(N1706:Q1706&lt;&gt;"")) + IF(TRIM(R1706)="",0,LEN(R1706)-LEN(SUBSTITUTE(R1706,",",""))+1)</f>
        <v>0</v>
      </c>
      <c r="N1706" s="242" t="str">
        <f>IF(AND(I1706&lt;&gt;0,I1706&lt;&gt;""),IF(TRIM(SUBSTITUTE(B1706,CHAR(160),""))="","",IF(ISNUMBER(MATCH(TRIM(SUBSTITUTE(B1706,CHAR(160),"")),'Look Up Values'!$B$2:$B$500,0)),"","Origin error")),"")</f>
        <v/>
      </c>
      <c r="O1706" s="242" t="str">
        <f>IF(AND(I1706&lt;&gt;0,I1706&lt;&gt;""),IF(C1706="","",IF(AND(ISNUMBER(--LEFT(C1706,FIND(" ",C1706&amp;" ")-1)),OR(LEN(LEFT(C1706,FIND(" ",C1706&amp;" ")-1))=6,LEN(LEFT(C1706,FIND(" ",C1706&amp;" ")-1))=7),OR(ISNUMBER(MATCH(LEFT(C1706,FIND(" ",C1706&amp;" ")-1),'Look Up Values'!$G$2:$G$1000,0)),ISNUMBER(MATCH(LEFT(C1706,FIND(" ",C1706&amp;" ")-1),'Look Up Values'!$AE$2:$AE$2000,0)))),"","EWC error")),"")</f>
        <v/>
      </c>
      <c r="P1706" s="242" t="str" cm="1">
        <f t="array" ref="P1706">IF(AND(I1706&lt;&gt;0,I1706&lt;&gt;""),IF(D1706="","",IF(ISNUMBER(MATCH(SUBSTITUTE(D1706," ",""),SUBSTITUTE('Look Up Values'!$S$2:$S$120," ",""),0)),"","D&amp;R error")),"")</f>
        <v/>
      </c>
      <c r="Q1706" s="242" t="str" cm="1">
        <f t="array" ref="Q1706">IF(AND(I1706&lt;&gt;0,I1706&lt;&gt;""),IF(G1706="","",IF(ISNUMBER(MATCH(SUBSTITUTE(G1706," ",""),SUBSTITUTE('Look Up Values'!$I$2:$I$10," ",""),0)),"","State error")),"")</f>
        <v/>
      </c>
      <c r="R1706" s="260" t="str">
        <f t="shared" si="53"/>
        <v/>
      </c>
    </row>
    <row r="1707" spans="1:18" ht="15.75">
      <c r="A1707" s="250">
        <v>1700</v>
      </c>
      <c r="B1707" s="198"/>
      <c r="C1707" s="25"/>
      <c r="D1707" s="25"/>
      <c r="E1707" s="25"/>
      <c r="F1707" s="25"/>
      <c r="G1707" s="26"/>
      <c r="H1707" s="27"/>
      <c r="I1707" s="28"/>
      <c r="J1707" s="430"/>
      <c r="K1707" s="48"/>
      <c r="L1707" s="457" t="str">
        <f t="shared" si="52"/>
        <v/>
      </c>
      <c r="M1707" s="245" cm="1">
        <f t="array" ref="M1707">SUMPRODUCT(--(N1707:Q1707&lt;&gt;"")) + IF(TRIM(R1707)="",0,LEN(R1707)-LEN(SUBSTITUTE(R1707,",",""))+1)</f>
        <v>0</v>
      </c>
      <c r="N1707" s="242" t="str">
        <f>IF(AND(I1707&lt;&gt;0,I1707&lt;&gt;""),IF(TRIM(SUBSTITUTE(B1707,CHAR(160),""))="","",IF(ISNUMBER(MATCH(TRIM(SUBSTITUTE(B1707,CHAR(160),"")),'Look Up Values'!$B$2:$B$500,0)),"","Origin error")),"")</f>
        <v/>
      </c>
      <c r="O1707" s="242" t="str">
        <f>IF(AND(I1707&lt;&gt;0,I1707&lt;&gt;""),IF(C1707="","",IF(AND(ISNUMBER(--LEFT(C1707,FIND(" ",C1707&amp;" ")-1)),OR(LEN(LEFT(C1707,FIND(" ",C1707&amp;" ")-1))=6,LEN(LEFT(C1707,FIND(" ",C1707&amp;" ")-1))=7),OR(ISNUMBER(MATCH(LEFT(C1707,FIND(" ",C1707&amp;" ")-1),'Look Up Values'!$G$2:$G$1000,0)),ISNUMBER(MATCH(LEFT(C1707,FIND(" ",C1707&amp;" ")-1),'Look Up Values'!$AE$2:$AE$2000,0)))),"","EWC error")),"")</f>
        <v/>
      </c>
      <c r="P1707" s="242" t="str" cm="1">
        <f t="array" ref="P1707">IF(AND(I1707&lt;&gt;0,I1707&lt;&gt;""),IF(D1707="","",IF(ISNUMBER(MATCH(SUBSTITUTE(D1707," ",""),SUBSTITUTE('Look Up Values'!$S$2:$S$120," ",""),0)),"","D&amp;R error")),"")</f>
        <v/>
      </c>
      <c r="Q1707" s="242" t="str" cm="1">
        <f t="array" ref="Q1707">IF(AND(I1707&lt;&gt;0,I1707&lt;&gt;""),IF(G1707="","",IF(ISNUMBER(MATCH(SUBSTITUTE(G1707," ",""),SUBSTITUTE('Look Up Values'!$I$2:$I$10," ",""),0)),"","State error")),"")</f>
        <v/>
      </c>
      <c r="R1707" s="260" t="str">
        <f t="shared" si="53"/>
        <v/>
      </c>
    </row>
    <row r="1708" spans="1:18" ht="15.75">
      <c r="A1708" s="250">
        <v>1701</v>
      </c>
      <c r="B1708" s="198"/>
      <c r="C1708" s="25"/>
      <c r="D1708" s="25"/>
      <c r="E1708" s="25"/>
      <c r="F1708" s="25"/>
      <c r="G1708" s="26"/>
      <c r="H1708" s="27"/>
      <c r="I1708" s="28"/>
      <c r="J1708" s="430"/>
      <c r="K1708" s="48"/>
      <c r="L1708" s="457" t="str">
        <f t="shared" si="52"/>
        <v/>
      </c>
      <c r="M1708" s="245" cm="1">
        <f t="array" ref="M1708">SUMPRODUCT(--(N1708:Q1708&lt;&gt;"")) + IF(TRIM(R1708)="",0,LEN(R1708)-LEN(SUBSTITUTE(R1708,",",""))+1)</f>
        <v>0</v>
      </c>
      <c r="N1708" s="242" t="str">
        <f>IF(AND(I1708&lt;&gt;0,I1708&lt;&gt;""),IF(TRIM(SUBSTITUTE(B1708,CHAR(160),""))="","",IF(ISNUMBER(MATCH(TRIM(SUBSTITUTE(B1708,CHAR(160),"")),'Look Up Values'!$B$2:$B$500,0)),"","Origin error")),"")</f>
        <v/>
      </c>
      <c r="O1708" s="242" t="str">
        <f>IF(AND(I1708&lt;&gt;0,I1708&lt;&gt;""),IF(C1708="","",IF(AND(ISNUMBER(--LEFT(C1708,FIND(" ",C1708&amp;" ")-1)),OR(LEN(LEFT(C1708,FIND(" ",C1708&amp;" ")-1))=6,LEN(LEFT(C1708,FIND(" ",C1708&amp;" ")-1))=7),OR(ISNUMBER(MATCH(LEFT(C1708,FIND(" ",C1708&amp;" ")-1),'Look Up Values'!$G$2:$G$1000,0)),ISNUMBER(MATCH(LEFT(C1708,FIND(" ",C1708&amp;" ")-1),'Look Up Values'!$AE$2:$AE$2000,0)))),"","EWC error")),"")</f>
        <v/>
      </c>
      <c r="P1708" s="242" t="str" cm="1">
        <f t="array" ref="P1708">IF(AND(I1708&lt;&gt;0,I1708&lt;&gt;""),IF(D1708="","",IF(ISNUMBER(MATCH(SUBSTITUTE(D1708," ",""),SUBSTITUTE('Look Up Values'!$S$2:$S$120," ",""),0)),"","D&amp;R error")),"")</f>
        <v/>
      </c>
      <c r="Q1708" s="242" t="str" cm="1">
        <f t="array" ref="Q1708">IF(AND(I1708&lt;&gt;0,I1708&lt;&gt;""),IF(G1708="","",IF(ISNUMBER(MATCH(SUBSTITUTE(G1708," ",""),SUBSTITUTE('Look Up Values'!$I$2:$I$10," ",""),0)),"","State error")),"")</f>
        <v/>
      </c>
      <c r="R1708" s="260" t="str">
        <f t="shared" si="53"/>
        <v/>
      </c>
    </row>
    <row r="1709" spans="1:18" ht="15.75">
      <c r="A1709" s="250">
        <v>1702</v>
      </c>
      <c r="B1709" s="198"/>
      <c r="C1709" s="25"/>
      <c r="D1709" s="25"/>
      <c r="E1709" s="25"/>
      <c r="F1709" s="25"/>
      <c r="G1709" s="26"/>
      <c r="H1709" s="27"/>
      <c r="I1709" s="28"/>
      <c r="J1709" s="430"/>
      <c r="K1709" s="48"/>
      <c r="L1709" s="457" t="str">
        <f t="shared" si="52"/>
        <v/>
      </c>
      <c r="M1709" s="245" cm="1">
        <f t="array" ref="M1709">SUMPRODUCT(--(N1709:Q1709&lt;&gt;"")) + IF(TRIM(R1709)="",0,LEN(R1709)-LEN(SUBSTITUTE(R1709,",",""))+1)</f>
        <v>0</v>
      </c>
      <c r="N1709" s="242" t="str">
        <f>IF(AND(I1709&lt;&gt;0,I1709&lt;&gt;""),IF(TRIM(SUBSTITUTE(B1709,CHAR(160),""))="","",IF(ISNUMBER(MATCH(TRIM(SUBSTITUTE(B1709,CHAR(160),"")),'Look Up Values'!$B$2:$B$500,0)),"","Origin error")),"")</f>
        <v/>
      </c>
      <c r="O1709" s="242" t="str">
        <f>IF(AND(I1709&lt;&gt;0,I1709&lt;&gt;""),IF(C1709="","",IF(AND(ISNUMBER(--LEFT(C1709,FIND(" ",C1709&amp;" ")-1)),OR(LEN(LEFT(C1709,FIND(" ",C1709&amp;" ")-1))=6,LEN(LEFT(C1709,FIND(" ",C1709&amp;" ")-1))=7),OR(ISNUMBER(MATCH(LEFT(C1709,FIND(" ",C1709&amp;" ")-1),'Look Up Values'!$G$2:$G$1000,0)),ISNUMBER(MATCH(LEFT(C1709,FIND(" ",C1709&amp;" ")-1),'Look Up Values'!$AE$2:$AE$2000,0)))),"","EWC error")),"")</f>
        <v/>
      </c>
      <c r="P1709" s="242" t="str" cm="1">
        <f t="array" ref="P1709">IF(AND(I1709&lt;&gt;0,I1709&lt;&gt;""),IF(D1709="","",IF(ISNUMBER(MATCH(SUBSTITUTE(D1709," ",""),SUBSTITUTE('Look Up Values'!$S$2:$S$120," ",""),0)),"","D&amp;R error")),"")</f>
        <v/>
      </c>
      <c r="Q1709" s="242" t="str" cm="1">
        <f t="array" ref="Q1709">IF(AND(I1709&lt;&gt;0,I1709&lt;&gt;""),IF(G1709="","",IF(ISNUMBER(MATCH(SUBSTITUTE(G1709," ",""),SUBSTITUTE('Look Up Values'!$I$2:$I$10," ",""),0)),"","State error")),"")</f>
        <v/>
      </c>
      <c r="R1709" s="260" t="str">
        <f t="shared" si="53"/>
        <v/>
      </c>
    </row>
    <row r="1710" spans="1:18" ht="15.75">
      <c r="A1710" s="250">
        <v>1703</v>
      </c>
      <c r="B1710" s="198"/>
      <c r="C1710" s="25"/>
      <c r="D1710" s="25"/>
      <c r="E1710" s="25"/>
      <c r="F1710" s="25"/>
      <c r="G1710" s="26"/>
      <c r="H1710" s="27"/>
      <c r="I1710" s="28"/>
      <c r="J1710" s="430"/>
      <c r="K1710" s="48"/>
      <c r="L1710" s="457" t="str">
        <f t="shared" si="52"/>
        <v/>
      </c>
      <c r="M1710" s="245" cm="1">
        <f t="array" ref="M1710">SUMPRODUCT(--(N1710:Q1710&lt;&gt;"")) + IF(TRIM(R1710)="",0,LEN(R1710)-LEN(SUBSTITUTE(R1710,",",""))+1)</f>
        <v>0</v>
      </c>
      <c r="N1710" s="242" t="str">
        <f>IF(AND(I1710&lt;&gt;0,I1710&lt;&gt;""),IF(TRIM(SUBSTITUTE(B1710,CHAR(160),""))="","",IF(ISNUMBER(MATCH(TRIM(SUBSTITUTE(B1710,CHAR(160),"")),'Look Up Values'!$B$2:$B$500,0)),"","Origin error")),"")</f>
        <v/>
      </c>
      <c r="O1710" s="242" t="str">
        <f>IF(AND(I1710&lt;&gt;0,I1710&lt;&gt;""),IF(C1710="","",IF(AND(ISNUMBER(--LEFT(C1710,FIND(" ",C1710&amp;" ")-1)),OR(LEN(LEFT(C1710,FIND(" ",C1710&amp;" ")-1))=6,LEN(LEFT(C1710,FIND(" ",C1710&amp;" ")-1))=7),OR(ISNUMBER(MATCH(LEFT(C1710,FIND(" ",C1710&amp;" ")-1),'Look Up Values'!$G$2:$G$1000,0)),ISNUMBER(MATCH(LEFT(C1710,FIND(" ",C1710&amp;" ")-1),'Look Up Values'!$AE$2:$AE$2000,0)))),"","EWC error")),"")</f>
        <v/>
      </c>
      <c r="P1710" s="242" t="str" cm="1">
        <f t="array" ref="P1710">IF(AND(I1710&lt;&gt;0,I1710&lt;&gt;""),IF(D1710="","",IF(ISNUMBER(MATCH(SUBSTITUTE(D1710," ",""),SUBSTITUTE('Look Up Values'!$S$2:$S$120," ",""),0)),"","D&amp;R error")),"")</f>
        <v/>
      </c>
      <c r="Q1710" s="242" t="str" cm="1">
        <f t="array" ref="Q1710">IF(AND(I1710&lt;&gt;0,I1710&lt;&gt;""),IF(G1710="","",IF(ISNUMBER(MATCH(SUBSTITUTE(G1710," ",""),SUBSTITUTE('Look Up Values'!$I$2:$I$10," ",""),0)),"","State error")),"")</f>
        <v/>
      </c>
      <c r="R1710" s="260" t="str">
        <f t="shared" si="53"/>
        <v/>
      </c>
    </row>
    <row r="1711" spans="1:18" ht="15.75">
      <c r="A1711" s="250">
        <v>1704</v>
      </c>
      <c r="B1711" s="198"/>
      <c r="C1711" s="25"/>
      <c r="D1711" s="25"/>
      <c r="E1711" s="25"/>
      <c r="F1711" s="25"/>
      <c r="G1711" s="26"/>
      <c r="H1711" s="27"/>
      <c r="I1711" s="28"/>
      <c r="J1711" s="430"/>
      <c r="K1711" s="48"/>
      <c r="L1711" s="457" t="str">
        <f t="shared" si="52"/>
        <v/>
      </c>
      <c r="M1711" s="245" cm="1">
        <f t="array" ref="M1711">SUMPRODUCT(--(N1711:Q1711&lt;&gt;"")) + IF(TRIM(R1711)="",0,LEN(R1711)-LEN(SUBSTITUTE(R1711,",",""))+1)</f>
        <v>0</v>
      </c>
      <c r="N1711" s="242" t="str">
        <f>IF(AND(I1711&lt;&gt;0,I1711&lt;&gt;""),IF(TRIM(SUBSTITUTE(B1711,CHAR(160),""))="","",IF(ISNUMBER(MATCH(TRIM(SUBSTITUTE(B1711,CHAR(160),"")),'Look Up Values'!$B$2:$B$500,0)),"","Origin error")),"")</f>
        <v/>
      </c>
      <c r="O1711" s="242" t="str">
        <f>IF(AND(I1711&lt;&gt;0,I1711&lt;&gt;""),IF(C1711="","",IF(AND(ISNUMBER(--LEFT(C1711,FIND(" ",C1711&amp;" ")-1)),OR(LEN(LEFT(C1711,FIND(" ",C1711&amp;" ")-1))=6,LEN(LEFT(C1711,FIND(" ",C1711&amp;" ")-1))=7),OR(ISNUMBER(MATCH(LEFT(C1711,FIND(" ",C1711&amp;" ")-1),'Look Up Values'!$G$2:$G$1000,0)),ISNUMBER(MATCH(LEFT(C1711,FIND(" ",C1711&amp;" ")-1),'Look Up Values'!$AE$2:$AE$2000,0)))),"","EWC error")),"")</f>
        <v/>
      </c>
      <c r="P1711" s="242" t="str" cm="1">
        <f t="array" ref="P1711">IF(AND(I1711&lt;&gt;0,I1711&lt;&gt;""),IF(D1711="","",IF(ISNUMBER(MATCH(SUBSTITUTE(D1711," ",""),SUBSTITUTE('Look Up Values'!$S$2:$S$120," ",""),0)),"","D&amp;R error")),"")</f>
        <v/>
      </c>
      <c r="Q1711" s="242" t="str" cm="1">
        <f t="array" ref="Q1711">IF(AND(I1711&lt;&gt;0,I1711&lt;&gt;""),IF(G1711="","",IF(ISNUMBER(MATCH(SUBSTITUTE(G1711," ",""),SUBSTITUTE('Look Up Values'!$I$2:$I$10," ",""),0)),"","State error")),"")</f>
        <v/>
      </c>
      <c r="R1711" s="260" t="str">
        <f t="shared" si="53"/>
        <v/>
      </c>
    </row>
    <row r="1712" spans="1:18" ht="15.75">
      <c r="A1712" s="250">
        <v>1705</v>
      </c>
      <c r="B1712" s="198"/>
      <c r="C1712" s="25"/>
      <c r="D1712" s="25"/>
      <c r="E1712" s="25"/>
      <c r="F1712" s="25"/>
      <c r="G1712" s="26"/>
      <c r="H1712" s="27"/>
      <c r="I1712" s="28"/>
      <c r="J1712" s="430"/>
      <c r="K1712" s="48"/>
      <c r="L1712" s="457" t="str">
        <f t="shared" si="52"/>
        <v/>
      </c>
      <c r="M1712" s="245" cm="1">
        <f t="array" ref="M1712">SUMPRODUCT(--(N1712:Q1712&lt;&gt;"")) + IF(TRIM(R1712)="",0,LEN(R1712)-LEN(SUBSTITUTE(R1712,",",""))+1)</f>
        <v>0</v>
      </c>
      <c r="N1712" s="242" t="str">
        <f>IF(AND(I1712&lt;&gt;0,I1712&lt;&gt;""),IF(TRIM(SUBSTITUTE(B1712,CHAR(160),""))="","",IF(ISNUMBER(MATCH(TRIM(SUBSTITUTE(B1712,CHAR(160),"")),'Look Up Values'!$B$2:$B$500,0)),"","Origin error")),"")</f>
        <v/>
      </c>
      <c r="O1712" s="242" t="str">
        <f>IF(AND(I1712&lt;&gt;0,I1712&lt;&gt;""),IF(C1712="","",IF(AND(ISNUMBER(--LEFT(C1712,FIND(" ",C1712&amp;" ")-1)),OR(LEN(LEFT(C1712,FIND(" ",C1712&amp;" ")-1))=6,LEN(LEFT(C1712,FIND(" ",C1712&amp;" ")-1))=7),OR(ISNUMBER(MATCH(LEFT(C1712,FIND(" ",C1712&amp;" ")-1),'Look Up Values'!$G$2:$G$1000,0)),ISNUMBER(MATCH(LEFT(C1712,FIND(" ",C1712&amp;" ")-1),'Look Up Values'!$AE$2:$AE$2000,0)))),"","EWC error")),"")</f>
        <v/>
      </c>
      <c r="P1712" s="242" t="str" cm="1">
        <f t="array" ref="P1712">IF(AND(I1712&lt;&gt;0,I1712&lt;&gt;""),IF(D1712="","",IF(ISNUMBER(MATCH(SUBSTITUTE(D1712," ",""),SUBSTITUTE('Look Up Values'!$S$2:$S$120," ",""),0)),"","D&amp;R error")),"")</f>
        <v/>
      </c>
      <c r="Q1712" s="242" t="str" cm="1">
        <f t="array" ref="Q1712">IF(AND(I1712&lt;&gt;0,I1712&lt;&gt;""),IF(G1712="","",IF(ISNUMBER(MATCH(SUBSTITUTE(G1712," ",""),SUBSTITUTE('Look Up Values'!$I$2:$I$10," ",""),0)),"","State error")),"")</f>
        <v/>
      </c>
      <c r="R1712" s="260" t="str">
        <f t="shared" si="53"/>
        <v/>
      </c>
    </row>
    <row r="1713" spans="1:18" ht="15.75">
      <c r="A1713" s="250">
        <v>1706</v>
      </c>
      <c r="B1713" s="198"/>
      <c r="C1713" s="25"/>
      <c r="D1713" s="25"/>
      <c r="E1713" s="25"/>
      <c r="F1713" s="25"/>
      <c r="G1713" s="26"/>
      <c r="H1713" s="27"/>
      <c r="I1713" s="28"/>
      <c r="J1713" s="430"/>
      <c r="K1713" s="48"/>
      <c r="L1713" s="457" t="str">
        <f t="shared" si="52"/>
        <v/>
      </c>
      <c r="M1713" s="245" cm="1">
        <f t="array" ref="M1713">SUMPRODUCT(--(N1713:Q1713&lt;&gt;"")) + IF(TRIM(R1713)="",0,LEN(R1713)-LEN(SUBSTITUTE(R1713,",",""))+1)</f>
        <v>0</v>
      </c>
      <c r="N1713" s="242" t="str">
        <f>IF(AND(I1713&lt;&gt;0,I1713&lt;&gt;""),IF(TRIM(SUBSTITUTE(B1713,CHAR(160),""))="","",IF(ISNUMBER(MATCH(TRIM(SUBSTITUTE(B1713,CHAR(160),"")),'Look Up Values'!$B$2:$B$500,0)),"","Origin error")),"")</f>
        <v/>
      </c>
      <c r="O1713" s="242" t="str">
        <f>IF(AND(I1713&lt;&gt;0,I1713&lt;&gt;""),IF(C1713="","",IF(AND(ISNUMBER(--LEFT(C1713,FIND(" ",C1713&amp;" ")-1)),OR(LEN(LEFT(C1713,FIND(" ",C1713&amp;" ")-1))=6,LEN(LEFT(C1713,FIND(" ",C1713&amp;" ")-1))=7),OR(ISNUMBER(MATCH(LEFT(C1713,FIND(" ",C1713&amp;" ")-1),'Look Up Values'!$G$2:$G$1000,0)),ISNUMBER(MATCH(LEFT(C1713,FIND(" ",C1713&amp;" ")-1),'Look Up Values'!$AE$2:$AE$2000,0)))),"","EWC error")),"")</f>
        <v/>
      </c>
      <c r="P1713" s="242" t="str" cm="1">
        <f t="array" ref="P1713">IF(AND(I1713&lt;&gt;0,I1713&lt;&gt;""),IF(D1713="","",IF(ISNUMBER(MATCH(SUBSTITUTE(D1713," ",""),SUBSTITUTE('Look Up Values'!$S$2:$S$120," ",""),0)),"","D&amp;R error")),"")</f>
        <v/>
      </c>
      <c r="Q1713" s="242" t="str" cm="1">
        <f t="array" ref="Q1713">IF(AND(I1713&lt;&gt;0,I1713&lt;&gt;""),IF(G1713="","",IF(ISNUMBER(MATCH(SUBSTITUTE(G1713," ",""),SUBSTITUTE('Look Up Values'!$I$2:$I$10," ",""),0)),"","State error")),"")</f>
        <v/>
      </c>
      <c r="R1713" s="260" t="str">
        <f t="shared" si="53"/>
        <v/>
      </c>
    </row>
    <row r="1714" spans="1:18" ht="15.75">
      <c r="A1714" s="250">
        <v>1707</v>
      </c>
      <c r="B1714" s="198"/>
      <c r="C1714" s="25"/>
      <c r="D1714" s="25"/>
      <c r="E1714" s="25"/>
      <c r="F1714" s="25"/>
      <c r="G1714" s="26"/>
      <c r="H1714" s="27"/>
      <c r="I1714" s="28"/>
      <c r="J1714" s="430"/>
      <c r="K1714" s="48"/>
      <c r="L1714" s="457" t="str">
        <f t="shared" si="52"/>
        <v/>
      </c>
      <c r="M1714" s="245" cm="1">
        <f t="array" ref="M1714">SUMPRODUCT(--(N1714:Q1714&lt;&gt;"")) + IF(TRIM(R1714)="",0,LEN(R1714)-LEN(SUBSTITUTE(R1714,",",""))+1)</f>
        <v>0</v>
      </c>
      <c r="N1714" s="242" t="str">
        <f>IF(AND(I1714&lt;&gt;0,I1714&lt;&gt;""),IF(TRIM(SUBSTITUTE(B1714,CHAR(160),""))="","",IF(ISNUMBER(MATCH(TRIM(SUBSTITUTE(B1714,CHAR(160),"")),'Look Up Values'!$B$2:$B$500,0)),"","Origin error")),"")</f>
        <v/>
      </c>
      <c r="O1714" s="242" t="str">
        <f>IF(AND(I1714&lt;&gt;0,I1714&lt;&gt;""),IF(C1714="","",IF(AND(ISNUMBER(--LEFT(C1714,FIND(" ",C1714&amp;" ")-1)),OR(LEN(LEFT(C1714,FIND(" ",C1714&amp;" ")-1))=6,LEN(LEFT(C1714,FIND(" ",C1714&amp;" ")-1))=7),OR(ISNUMBER(MATCH(LEFT(C1714,FIND(" ",C1714&amp;" ")-1),'Look Up Values'!$G$2:$G$1000,0)),ISNUMBER(MATCH(LEFT(C1714,FIND(" ",C1714&amp;" ")-1),'Look Up Values'!$AE$2:$AE$2000,0)))),"","EWC error")),"")</f>
        <v/>
      </c>
      <c r="P1714" s="242" t="str" cm="1">
        <f t="array" ref="P1714">IF(AND(I1714&lt;&gt;0,I1714&lt;&gt;""),IF(D1714="","",IF(ISNUMBER(MATCH(SUBSTITUTE(D1714," ",""),SUBSTITUTE('Look Up Values'!$S$2:$S$120," ",""),0)),"","D&amp;R error")),"")</f>
        <v/>
      </c>
      <c r="Q1714" s="242" t="str" cm="1">
        <f t="array" ref="Q1714">IF(AND(I1714&lt;&gt;0,I1714&lt;&gt;""),IF(G1714="","",IF(ISNUMBER(MATCH(SUBSTITUTE(G1714," ",""),SUBSTITUTE('Look Up Values'!$I$2:$I$10," ",""),0)),"","State error")),"")</f>
        <v/>
      </c>
      <c r="R1714" s="260" t="str">
        <f t="shared" si="53"/>
        <v/>
      </c>
    </row>
    <row r="1715" spans="1:18" ht="15.75">
      <c r="A1715" s="250">
        <v>1708</v>
      </c>
      <c r="B1715" s="198"/>
      <c r="C1715" s="25"/>
      <c r="D1715" s="25"/>
      <c r="E1715" s="25"/>
      <c r="F1715" s="25"/>
      <c r="G1715" s="26"/>
      <c r="H1715" s="27"/>
      <c r="I1715" s="28"/>
      <c r="J1715" s="430"/>
      <c r="K1715" s="48"/>
      <c r="L1715" s="457" t="str">
        <f t="shared" si="52"/>
        <v/>
      </c>
      <c r="M1715" s="245" cm="1">
        <f t="array" ref="M1715">SUMPRODUCT(--(N1715:Q1715&lt;&gt;"")) + IF(TRIM(R1715)="",0,LEN(R1715)-LEN(SUBSTITUTE(R1715,",",""))+1)</f>
        <v>0</v>
      </c>
      <c r="N1715" s="242" t="str">
        <f>IF(AND(I1715&lt;&gt;0,I1715&lt;&gt;""),IF(TRIM(SUBSTITUTE(B1715,CHAR(160),""))="","",IF(ISNUMBER(MATCH(TRIM(SUBSTITUTE(B1715,CHAR(160),"")),'Look Up Values'!$B$2:$B$500,0)),"","Origin error")),"")</f>
        <v/>
      </c>
      <c r="O1715" s="242" t="str">
        <f>IF(AND(I1715&lt;&gt;0,I1715&lt;&gt;""),IF(C1715="","",IF(AND(ISNUMBER(--LEFT(C1715,FIND(" ",C1715&amp;" ")-1)),OR(LEN(LEFT(C1715,FIND(" ",C1715&amp;" ")-1))=6,LEN(LEFT(C1715,FIND(" ",C1715&amp;" ")-1))=7),OR(ISNUMBER(MATCH(LEFT(C1715,FIND(" ",C1715&amp;" ")-1),'Look Up Values'!$G$2:$G$1000,0)),ISNUMBER(MATCH(LEFT(C1715,FIND(" ",C1715&amp;" ")-1),'Look Up Values'!$AE$2:$AE$2000,0)))),"","EWC error")),"")</f>
        <v/>
      </c>
      <c r="P1715" s="242" t="str" cm="1">
        <f t="array" ref="P1715">IF(AND(I1715&lt;&gt;0,I1715&lt;&gt;""),IF(D1715="","",IF(ISNUMBER(MATCH(SUBSTITUTE(D1715," ",""),SUBSTITUTE('Look Up Values'!$S$2:$S$120," ",""),0)),"","D&amp;R error")),"")</f>
        <v/>
      </c>
      <c r="Q1715" s="242" t="str" cm="1">
        <f t="array" ref="Q1715">IF(AND(I1715&lt;&gt;0,I1715&lt;&gt;""),IF(G1715="","",IF(ISNUMBER(MATCH(SUBSTITUTE(G1715," ",""),SUBSTITUTE('Look Up Values'!$I$2:$I$10," ",""),0)),"","State error")),"")</f>
        <v/>
      </c>
      <c r="R1715" s="260" t="str">
        <f t="shared" si="53"/>
        <v/>
      </c>
    </row>
    <row r="1716" spans="1:18" ht="15.75">
      <c r="A1716" s="250">
        <v>1709</v>
      </c>
      <c r="B1716" s="198"/>
      <c r="C1716" s="25"/>
      <c r="D1716" s="25"/>
      <c r="E1716" s="25"/>
      <c r="F1716" s="25"/>
      <c r="G1716" s="26"/>
      <c r="H1716" s="27"/>
      <c r="I1716" s="28"/>
      <c r="J1716" s="430"/>
      <c r="K1716" s="48"/>
      <c r="L1716" s="457" t="str">
        <f t="shared" si="52"/>
        <v/>
      </c>
      <c r="M1716" s="245" cm="1">
        <f t="array" ref="M1716">SUMPRODUCT(--(N1716:Q1716&lt;&gt;"")) + IF(TRIM(R1716)="",0,LEN(R1716)-LEN(SUBSTITUTE(R1716,",",""))+1)</f>
        <v>0</v>
      </c>
      <c r="N1716" s="242" t="str">
        <f>IF(AND(I1716&lt;&gt;0,I1716&lt;&gt;""),IF(TRIM(SUBSTITUTE(B1716,CHAR(160),""))="","",IF(ISNUMBER(MATCH(TRIM(SUBSTITUTE(B1716,CHAR(160),"")),'Look Up Values'!$B$2:$B$500,0)),"","Origin error")),"")</f>
        <v/>
      </c>
      <c r="O1716" s="242" t="str">
        <f>IF(AND(I1716&lt;&gt;0,I1716&lt;&gt;""),IF(C1716="","",IF(AND(ISNUMBER(--LEFT(C1716,FIND(" ",C1716&amp;" ")-1)),OR(LEN(LEFT(C1716,FIND(" ",C1716&amp;" ")-1))=6,LEN(LEFT(C1716,FIND(" ",C1716&amp;" ")-1))=7),OR(ISNUMBER(MATCH(LEFT(C1716,FIND(" ",C1716&amp;" ")-1),'Look Up Values'!$G$2:$G$1000,0)),ISNUMBER(MATCH(LEFT(C1716,FIND(" ",C1716&amp;" ")-1),'Look Up Values'!$AE$2:$AE$2000,0)))),"","EWC error")),"")</f>
        <v/>
      </c>
      <c r="P1716" s="242" t="str" cm="1">
        <f t="array" ref="P1716">IF(AND(I1716&lt;&gt;0,I1716&lt;&gt;""),IF(D1716="","",IF(ISNUMBER(MATCH(SUBSTITUTE(D1716," ",""),SUBSTITUTE('Look Up Values'!$S$2:$S$120," ",""),0)),"","D&amp;R error")),"")</f>
        <v/>
      </c>
      <c r="Q1716" s="242" t="str" cm="1">
        <f t="array" ref="Q1716">IF(AND(I1716&lt;&gt;0,I1716&lt;&gt;""),IF(G1716="","",IF(ISNUMBER(MATCH(SUBSTITUTE(G1716," ",""),SUBSTITUTE('Look Up Values'!$I$2:$I$10," ",""),0)),"","State error")),"")</f>
        <v/>
      </c>
      <c r="R1716" s="260" t="str">
        <f t="shared" si="53"/>
        <v/>
      </c>
    </row>
    <row r="1717" spans="1:18" ht="15.75">
      <c r="A1717" s="250">
        <v>1710</v>
      </c>
      <c r="B1717" s="198"/>
      <c r="C1717" s="25"/>
      <c r="D1717" s="25"/>
      <c r="E1717" s="25"/>
      <c r="F1717" s="25"/>
      <c r="G1717" s="26"/>
      <c r="H1717" s="27"/>
      <c r="I1717" s="28"/>
      <c r="J1717" s="430"/>
      <c r="K1717" s="48"/>
      <c r="L1717" s="457" t="str">
        <f t="shared" si="52"/>
        <v/>
      </c>
      <c r="M1717" s="245" cm="1">
        <f t="array" ref="M1717">SUMPRODUCT(--(N1717:Q1717&lt;&gt;"")) + IF(TRIM(R1717)="",0,LEN(R1717)-LEN(SUBSTITUTE(R1717,",",""))+1)</f>
        <v>0</v>
      </c>
      <c r="N1717" s="242" t="str">
        <f>IF(AND(I1717&lt;&gt;0,I1717&lt;&gt;""),IF(TRIM(SUBSTITUTE(B1717,CHAR(160),""))="","",IF(ISNUMBER(MATCH(TRIM(SUBSTITUTE(B1717,CHAR(160),"")),'Look Up Values'!$B$2:$B$500,0)),"","Origin error")),"")</f>
        <v/>
      </c>
      <c r="O1717" s="242" t="str">
        <f>IF(AND(I1717&lt;&gt;0,I1717&lt;&gt;""),IF(C1717="","",IF(AND(ISNUMBER(--LEFT(C1717,FIND(" ",C1717&amp;" ")-1)),OR(LEN(LEFT(C1717,FIND(" ",C1717&amp;" ")-1))=6,LEN(LEFT(C1717,FIND(" ",C1717&amp;" ")-1))=7),OR(ISNUMBER(MATCH(LEFT(C1717,FIND(" ",C1717&amp;" ")-1),'Look Up Values'!$G$2:$G$1000,0)),ISNUMBER(MATCH(LEFT(C1717,FIND(" ",C1717&amp;" ")-1),'Look Up Values'!$AE$2:$AE$2000,0)))),"","EWC error")),"")</f>
        <v/>
      </c>
      <c r="P1717" s="242" t="str" cm="1">
        <f t="array" ref="P1717">IF(AND(I1717&lt;&gt;0,I1717&lt;&gt;""),IF(D1717="","",IF(ISNUMBER(MATCH(SUBSTITUTE(D1717," ",""),SUBSTITUTE('Look Up Values'!$S$2:$S$120," ",""),0)),"","D&amp;R error")),"")</f>
        <v/>
      </c>
      <c r="Q1717" s="242" t="str" cm="1">
        <f t="array" ref="Q1717">IF(AND(I1717&lt;&gt;0,I1717&lt;&gt;""),IF(G1717="","",IF(ISNUMBER(MATCH(SUBSTITUTE(G1717," ",""),SUBSTITUTE('Look Up Values'!$I$2:$I$10," ",""),0)),"","State error")),"")</f>
        <v/>
      </c>
      <c r="R1717" s="260" t="str">
        <f t="shared" si="53"/>
        <v/>
      </c>
    </row>
    <row r="1718" spans="1:18" ht="15.75">
      <c r="A1718" s="250">
        <v>1711</v>
      </c>
      <c r="B1718" s="198"/>
      <c r="C1718" s="25"/>
      <c r="D1718" s="25"/>
      <c r="E1718" s="25"/>
      <c r="F1718" s="25"/>
      <c r="G1718" s="26"/>
      <c r="H1718" s="27"/>
      <c r="I1718" s="28"/>
      <c r="J1718" s="430"/>
      <c r="K1718" s="48"/>
      <c r="L1718" s="457" t="str">
        <f t="shared" si="52"/>
        <v/>
      </c>
      <c r="M1718" s="245" cm="1">
        <f t="array" ref="M1718">SUMPRODUCT(--(N1718:Q1718&lt;&gt;"")) + IF(TRIM(R1718)="",0,LEN(R1718)-LEN(SUBSTITUTE(R1718,",",""))+1)</f>
        <v>0</v>
      </c>
      <c r="N1718" s="242" t="str">
        <f>IF(AND(I1718&lt;&gt;0,I1718&lt;&gt;""),IF(TRIM(SUBSTITUTE(B1718,CHAR(160),""))="","",IF(ISNUMBER(MATCH(TRIM(SUBSTITUTE(B1718,CHAR(160),"")),'Look Up Values'!$B$2:$B$500,0)),"","Origin error")),"")</f>
        <v/>
      </c>
      <c r="O1718" s="242" t="str">
        <f>IF(AND(I1718&lt;&gt;0,I1718&lt;&gt;""),IF(C1718="","",IF(AND(ISNUMBER(--LEFT(C1718,FIND(" ",C1718&amp;" ")-1)),OR(LEN(LEFT(C1718,FIND(" ",C1718&amp;" ")-1))=6,LEN(LEFT(C1718,FIND(" ",C1718&amp;" ")-1))=7),OR(ISNUMBER(MATCH(LEFT(C1718,FIND(" ",C1718&amp;" ")-1),'Look Up Values'!$G$2:$G$1000,0)),ISNUMBER(MATCH(LEFT(C1718,FIND(" ",C1718&amp;" ")-1),'Look Up Values'!$AE$2:$AE$2000,0)))),"","EWC error")),"")</f>
        <v/>
      </c>
      <c r="P1718" s="242" t="str" cm="1">
        <f t="array" ref="P1718">IF(AND(I1718&lt;&gt;0,I1718&lt;&gt;""),IF(D1718="","",IF(ISNUMBER(MATCH(SUBSTITUTE(D1718," ",""),SUBSTITUTE('Look Up Values'!$S$2:$S$120," ",""),0)),"","D&amp;R error")),"")</f>
        <v/>
      </c>
      <c r="Q1718" s="242" t="str" cm="1">
        <f t="array" ref="Q1718">IF(AND(I1718&lt;&gt;0,I1718&lt;&gt;""),IF(G1718="","",IF(ISNUMBER(MATCH(SUBSTITUTE(G1718," ",""),SUBSTITUTE('Look Up Values'!$I$2:$I$10," ",""),0)),"","State error")),"")</f>
        <v/>
      </c>
      <c r="R1718" s="260" t="str">
        <f t="shared" si="53"/>
        <v/>
      </c>
    </row>
    <row r="1719" spans="1:18" ht="15.75">
      <c r="A1719" s="250">
        <v>1712</v>
      </c>
      <c r="B1719" s="198"/>
      <c r="C1719" s="25"/>
      <c r="D1719" s="25"/>
      <c r="E1719" s="25"/>
      <c r="F1719" s="25"/>
      <c r="G1719" s="26"/>
      <c r="H1719" s="27"/>
      <c r="I1719" s="28"/>
      <c r="J1719" s="430"/>
      <c r="K1719" s="48"/>
      <c r="L1719" s="457" t="str">
        <f t="shared" si="52"/>
        <v/>
      </c>
      <c r="M1719" s="245" cm="1">
        <f t="array" ref="M1719">SUMPRODUCT(--(N1719:Q1719&lt;&gt;"")) + IF(TRIM(R1719)="",0,LEN(R1719)-LEN(SUBSTITUTE(R1719,",",""))+1)</f>
        <v>0</v>
      </c>
      <c r="N1719" s="242" t="str">
        <f>IF(AND(I1719&lt;&gt;0,I1719&lt;&gt;""),IF(TRIM(SUBSTITUTE(B1719,CHAR(160),""))="","",IF(ISNUMBER(MATCH(TRIM(SUBSTITUTE(B1719,CHAR(160),"")),'Look Up Values'!$B$2:$B$500,0)),"","Origin error")),"")</f>
        <v/>
      </c>
      <c r="O1719" s="242" t="str">
        <f>IF(AND(I1719&lt;&gt;0,I1719&lt;&gt;""),IF(C1719="","",IF(AND(ISNUMBER(--LEFT(C1719,FIND(" ",C1719&amp;" ")-1)),OR(LEN(LEFT(C1719,FIND(" ",C1719&amp;" ")-1))=6,LEN(LEFT(C1719,FIND(" ",C1719&amp;" ")-1))=7),OR(ISNUMBER(MATCH(LEFT(C1719,FIND(" ",C1719&amp;" ")-1),'Look Up Values'!$G$2:$G$1000,0)),ISNUMBER(MATCH(LEFT(C1719,FIND(" ",C1719&amp;" ")-1),'Look Up Values'!$AE$2:$AE$2000,0)))),"","EWC error")),"")</f>
        <v/>
      </c>
      <c r="P1719" s="242" t="str" cm="1">
        <f t="array" ref="P1719">IF(AND(I1719&lt;&gt;0,I1719&lt;&gt;""),IF(D1719="","",IF(ISNUMBER(MATCH(SUBSTITUTE(D1719," ",""),SUBSTITUTE('Look Up Values'!$S$2:$S$120," ",""),0)),"","D&amp;R error")),"")</f>
        <v/>
      </c>
      <c r="Q1719" s="242" t="str" cm="1">
        <f t="array" ref="Q1719">IF(AND(I1719&lt;&gt;0,I1719&lt;&gt;""),IF(G1719="","",IF(ISNUMBER(MATCH(SUBSTITUTE(G1719," ",""),SUBSTITUTE('Look Up Values'!$I$2:$I$10," ",""),0)),"","State error")),"")</f>
        <v/>
      </c>
      <c r="R1719" s="260" t="str">
        <f t="shared" si="53"/>
        <v/>
      </c>
    </row>
    <row r="1720" spans="1:18" ht="15.75">
      <c r="A1720" s="250">
        <v>1713</v>
      </c>
      <c r="B1720" s="198"/>
      <c r="C1720" s="25"/>
      <c r="D1720" s="25"/>
      <c r="E1720" s="25"/>
      <c r="F1720" s="25"/>
      <c r="G1720" s="26"/>
      <c r="H1720" s="27"/>
      <c r="I1720" s="28"/>
      <c r="J1720" s="430"/>
      <c r="K1720" s="48"/>
      <c r="L1720" s="457" t="str">
        <f t="shared" si="52"/>
        <v/>
      </c>
      <c r="M1720" s="245" cm="1">
        <f t="array" ref="M1720">SUMPRODUCT(--(N1720:Q1720&lt;&gt;"")) + IF(TRIM(R1720)="",0,LEN(R1720)-LEN(SUBSTITUTE(R1720,",",""))+1)</f>
        <v>0</v>
      </c>
      <c r="N1720" s="242" t="str">
        <f>IF(AND(I1720&lt;&gt;0,I1720&lt;&gt;""),IF(TRIM(SUBSTITUTE(B1720,CHAR(160),""))="","",IF(ISNUMBER(MATCH(TRIM(SUBSTITUTE(B1720,CHAR(160),"")),'Look Up Values'!$B$2:$B$500,0)),"","Origin error")),"")</f>
        <v/>
      </c>
      <c r="O1720" s="242" t="str">
        <f>IF(AND(I1720&lt;&gt;0,I1720&lt;&gt;""),IF(C1720="","",IF(AND(ISNUMBER(--LEFT(C1720,FIND(" ",C1720&amp;" ")-1)),OR(LEN(LEFT(C1720,FIND(" ",C1720&amp;" ")-1))=6,LEN(LEFT(C1720,FIND(" ",C1720&amp;" ")-1))=7),OR(ISNUMBER(MATCH(LEFT(C1720,FIND(" ",C1720&amp;" ")-1),'Look Up Values'!$G$2:$G$1000,0)),ISNUMBER(MATCH(LEFT(C1720,FIND(" ",C1720&amp;" ")-1),'Look Up Values'!$AE$2:$AE$2000,0)))),"","EWC error")),"")</f>
        <v/>
      </c>
      <c r="P1720" s="242" t="str" cm="1">
        <f t="array" ref="P1720">IF(AND(I1720&lt;&gt;0,I1720&lt;&gt;""),IF(D1720="","",IF(ISNUMBER(MATCH(SUBSTITUTE(D1720," ",""),SUBSTITUTE('Look Up Values'!$S$2:$S$120," ",""),0)),"","D&amp;R error")),"")</f>
        <v/>
      </c>
      <c r="Q1720" s="242" t="str" cm="1">
        <f t="array" ref="Q1720">IF(AND(I1720&lt;&gt;0,I1720&lt;&gt;""),IF(G1720="","",IF(ISNUMBER(MATCH(SUBSTITUTE(G1720," ",""),SUBSTITUTE('Look Up Values'!$I$2:$I$10," ",""),0)),"","State error")),"")</f>
        <v/>
      </c>
      <c r="R1720" s="260" t="str">
        <f t="shared" si="53"/>
        <v/>
      </c>
    </row>
    <row r="1721" spans="1:18" ht="15.75">
      <c r="A1721" s="250">
        <v>1714</v>
      </c>
      <c r="B1721" s="198"/>
      <c r="C1721" s="25"/>
      <c r="D1721" s="25"/>
      <c r="E1721" s="25"/>
      <c r="F1721" s="25"/>
      <c r="G1721" s="26"/>
      <c r="H1721" s="27"/>
      <c r="I1721" s="28"/>
      <c r="J1721" s="430"/>
      <c r="K1721" s="48"/>
      <c r="L1721" s="457" t="str">
        <f t="shared" si="52"/>
        <v/>
      </c>
      <c r="M1721" s="245" cm="1">
        <f t="array" ref="M1721">SUMPRODUCT(--(N1721:Q1721&lt;&gt;"")) + IF(TRIM(R1721)="",0,LEN(R1721)-LEN(SUBSTITUTE(R1721,",",""))+1)</f>
        <v>0</v>
      </c>
      <c r="N1721" s="242" t="str">
        <f>IF(AND(I1721&lt;&gt;0,I1721&lt;&gt;""),IF(TRIM(SUBSTITUTE(B1721,CHAR(160),""))="","",IF(ISNUMBER(MATCH(TRIM(SUBSTITUTE(B1721,CHAR(160),"")),'Look Up Values'!$B$2:$B$500,0)),"","Origin error")),"")</f>
        <v/>
      </c>
      <c r="O1721" s="242" t="str">
        <f>IF(AND(I1721&lt;&gt;0,I1721&lt;&gt;""),IF(C1721="","",IF(AND(ISNUMBER(--LEFT(C1721,FIND(" ",C1721&amp;" ")-1)),OR(LEN(LEFT(C1721,FIND(" ",C1721&amp;" ")-1))=6,LEN(LEFT(C1721,FIND(" ",C1721&amp;" ")-1))=7),OR(ISNUMBER(MATCH(LEFT(C1721,FIND(" ",C1721&amp;" ")-1),'Look Up Values'!$G$2:$G$1000,0)),ISNUMBER(MATCH(LEFT(C1721,FIND(" ",C1721&amp;" ")-1),'Look Up Values'!$AE$2:$AE$2000,0)))),"","EWC error")),"")</f>
        <v/>
      </c>
      <c r="P1721" s="242" t="str" cm="1">
        <f t="array" ref="P1721">IF(AND(I1721&lt;&gt;0,I1721&lt;&gt;""),IF(D1721="","",IF(ISNUMBER(MATCH(SUBSTITUTE(D1721," ",""),SUBSTITUTE('Look Up Values'!$S$2:$S$120," ",""),0)),"","D&amp;R error")),"")</f>
        <v/>
      </c>
      <c r="Q1721" s="242" t="str" cm="1">
        <f t="array" ref="Q1721">IF(AND(I1721&lt;&gt;0,I1721&lt;&gt;""),IF(G1721="","",IF(ISNUMBER(MATCH(SUBSTITUTE(G1721," ",""),SUBSTITUTE('Look Up Values'!$I$2:$I$10," ",""),0)),"","State error")),"")</f>
        <v/>
      </c>
      <c r="R1721" s="260" t="str">
        <f t="shared" si="53"/>
        <v/>
      </c>
    </row>
    <row r="1722" spans="1:18" ht="15.75">
      <c r="A1722" s="250">
        <v>1715</v>
      </c>
      <c r="B1722" s="198"/>
      <c r="C1722" s="25"/>
      <c r="D1722" s="25"/>
      <c r="E1722" s="25"/>
      <c r="F1722" s="25"/>
      <c r="G1722" s="26"/>
      <c r="H1722" s="27"/>
      <c r="I1722" s="28"/>
      <c r="J1722" s="430"/>
      <c r="K1722" s="48"/>
      <c r="L1722" s="457" t="str">
        <f t="shared" si="52"/>
        <v/>
      </c>
      <c r="M1722" s="245" cm="1">
        <f t="array" ref="M1722">SUMPRODUCT(--(N1722:Q1722&lt;&gt;"")) + IF(TRIM(R1722)="",0,LEN(R1722)-LEN(SUBSTITUTE(R1722,",",""))+1)</f>
        <v>0</v>
      </c>
      <c r="N1722" s="242" t="str">
        <f>IF(AND(I1722&lt;&gt;0,I1722&lt;&gt;""),IF(TRIM(SUBSTITUTE(B1722,CHAR(160),""))="","",IF(ISNUMBER(MATCH(TRIM(SUBSTITUTE(B1722,CHAR(160),"")),'Look Up Values'!$B$2:$B$500,0)),"","Origin error")),"")</f>
        <v/>
      </c>
      <c r="O1722" s="242" t="str">
        <f>IF(AND(I1722&lt;&gt;0,I1722&lt;&gt;""),IF(C1722="","",IF(AND(ISNUMBER(--LEFT(C1722,FIND(" ",C1722&amp;" ")-1)),OR(LEN(LEFT(C1722,FIND(" ",C1722&amp;" ")-1))=6,LEN(LEFT(C1722,FIND(" ",C1722&amp;" ")-1))=7),OR(ISNUMBER(MATCH(LEFT(C1722,FIND(" ",C1722&amp;" ")-1),'Look Up Values'!$G$2:$G$1000,0)),ISNUMBER(MATCH(LEFT(C1722,FIND(" ",C1722&amp;" ")-1),'Look Up Values'!$AE$2:$AE$2000,0)))),"","EWC error")),"")</f>
        <v/>
      </c>
      <c r="P1722" s="242" t="str" cm="1">
        <f t="array" ref="P1722">IF(AND(I1722&lt;&gt;0,I1722&lt;&gt;""),IF(D1722="","",IF(ISNUMBER(MATCH(SUBSTITUTE(D1722," ",""),SUBSTITUTE('Look Up Values'!$S$2:$S$120," ",""),0)),"","D&amp;R error")),"")</f>
        <v/>
      </c>
      <c r="Q1722" s="242" t="str" cm="1">
        <f t="array" ref="Q1722">IF(AND(I1722&lt;&gt;0,I1722&lt;&gt;""),IF(G1722="","",IF(ISNUMBER(MATCH(SUBSTITUTE(G1722," ",""),SUBSTITUTE('Look Up Values'!$I$2:$I$10," ",""),0)),"","State error")),"")</f>
        <v/>
      </c>
      <c r="R1722" s="260" t="str">
        <f t="shared" si="53"/>
        <v/>
      </c>
    </row>
    <row r="1723" spans="1:18" ht="15.75">
      <c r="A1723" s="250">
        <v>1716</v>
      </c>
      <c r="B1723" s="198"/>
      <c r="C1723" s="25"/>
      <c r="D1723" s="25"/>
      <c r="E1723" s="25"/>
      <c r="F1723" s="25"/>
      <c r="G1723" s="26"/>
      <c r="H1723" s="27"/>
      <c r="I1723" s="28"/>
      <c r="J1723" s="430"/>
      <c r="K1723" s="48"/>
      <c r="L1723" s="457" t="str">
        <f t="shared" si="52"/>
        <v/>
      </c>
      <c r="M1723" s="245" cm="1">
        <f t="array" ref="M1723">SUMPRODUCT(--(N1723:Q1723&lt;&gt;"")) + IF(TRIM(R1723)="",0,LEN(R1723)-LEN(SUBSTITUTE(R1723,",",""))+1)</f>
        <v>0</v>
      </c>
      <c r="N1723" s="242" t="str">
        <f>IF(AND(I1723&lt;&gt;0,I1723&lt;&gt;""),IF(TRIM(SUBSTITUTE(B1723,CHAR(160),""))="","",IF(ISNUMBER(MATCH(TRIM(SUBSTITUTE(B1723,CHAR(160),"")),'Look Up Values'!$B$2:$B$500,0)),"","Origin error")),"")</f>
        <v/>
      </c>
      <c r="O1723" s="242" t="str">
        <f>IF(AND(I1723&lt;&gt;0,I1723&lt;&gt;""),IF(C1723="","",IF(AND(ISNUMBER(--LEFT(C1723,FIND(" ",C1723&amp;" ")-1)),OR(LEN(LEFT(C1723,FIND(" ",C1723&amp;" ")-1))=6,LEN(LEFT(C1723,FIND(" ",C1723&amp;" ")-1))=7),OR(ISNUMBER(MATCH(LEFT(C1723,FIND(" ",C1723&amp;" ")-1),'Look Up Values'!$G$2:$G$1000,0)),ISNUMBER(MATCH(LEFT(C1723,FIND(" ",C1723&amp;" ")-1),'Look Up Values'!$AE$2:$AE$2000,0)))),"","EWC error")),"")</f>
        <v/>
      </c>
      <c r="P1723" s="242" t="str" cm="1">
        <f t="array" ref="P1723">IF(AND(I1723&lt;&gt;0,I1723&lt;&gt;""),IF(D1723="","",IF(ISNUMBER(MATCH(SUBSTITUTE(D1723," ",""),SUBSTITUTE('Look Up Values'!$S$2:$S$120," ",""),0)),"","D&amp;R error")),"")</f>
        <v/>
      </c>
      <c r="Q1723" s="242" t="str" cm="1">
        <f t="array" ref="Q1723">IF(AND(I1723&lt;&gt;0,I1723&lt;&gt;""),IF(G1723="","",IF(ISNUMBER(MATCH(SUBSTITUTE(G1723," ",""),SUBSTITUTE('Look Up Values'!$I$2:$I$10," ",""),0)),"","State error")),"")</f>
        <v/>
      </c>
      <c r="R1723" s="260" t="str">
        <f t="shared" si="53"/>
        <v/>
      </c>
    </row>
    <row r="1724" spans="1:18" ht="15.75">
      <c r="A1724" s="250">
        <v>1717</v>
      </c>
      <c r="B1724" s="198"/>
      <c r="C1724" s="25"/>
      <c r="D1724" s="25"/>
      <c r="E1724" s="25"/>
      <c r="F1724" s="25"/>
      <c r="G1724" s="26"/>
      <c r="H1724" s="27"/>
      <c r="I1724" s="28"/>
      <c r="J1724" s="430"/>
      <c r="K1724" s="48"/>
      <c r="L1724" s="457" t="str">
        <f t="shared" si="52"/>
        <v/>
      </c>
      <c r="M1724" s="245" cm="1">
        <f t="array" ref="M1724">SUMPRODUCT(--(N1724:Q1724&lt;&gt;"")) + IF(TRIM(R1724)="",0,LEN(R1724)-LEN(SUBSTITUTE(R1724,",",""))+1)</f>
        <v>0</v>
      </c>
      <c r="N1724" s="242" t="str">
        <f>IF(AND(I1724&lt;&gt;0,I1724&lt;&gt;""),IF(TRIM(SUBSTITUTE(B1724,CHAR(160),""))="","",IF(ISNUMBER(MATCH(TRIM(SUBSTITUTE(B1724,CHAR(160),"")),'Look Up Values'!$B$2:$B$500,0)),"","Origin error")),"")</f>
        <v/>
      </c>
      <c r="O1724" s="242" t="str">
        <f>IF(AND(I1724&lt;&gt;0,I1724&lt;&gt;""),IF(C1724="","",IF(AND(ISNUMBER(--LEFT(C1724,FIND(" ",C1724&amp;" ")-1)),OR(LEN(LEFT(C1724,FIND(" ",C1724&amp;" ")-1))=6,LEN(LEFT(C1724,FIND(" ",C1724&amp;" ")-1))=7),OR(ISNUMBER(MATCH(LEFT(C1724,FIND(" ",C1724&amp;" ")-1),'Look Up Values'!$G$2:$G$1000,0)),ISNUMBER(MATCH(LEFT(C1724,FIND(" ",C1724&amp;" ")-1),'Look Up Values'!$AE$2:$AE$2000,0)))),"","EWC error")),"")</f>
        <v/>
      </c>
      <c r="P1724" s="242" t="str" cm="1">
        <f t="array" ref="P1724">IF(AND(I1724&lt;&gt;0,I1724&lt;&gt;""),IF(D1724="","",IF(ISNUMBER(MATCH(SUBSTITUTE(D1724," ",""),SUBSTITUTE('Look Up Values'!$S$2:$S$120," ",""),0)),"","D&amp;R error")),"")</f>
        <v/>
      </c>
      <c r="Q1724" s="242" t="str" cm="1">
        <f t="array" ref="Q1724">IF(AND(I1724&lt;&gt;0,I1724&lt;&gt;""),IF(G1724="","",IF(ISNUMBER(MATCH(SUBSTITUTE(G1724," ",""),SUBSTITUTE('Look Up Values'!$I$2:$I$10," ",""),0)),"","State error")),"")</f>
        <v/>
      </c>
      <c r="R1724" s="260" t="str">
        <f t="shared" si="53"/>
        <v/>
      </c>
    </row>
    <row r="1725" spans="1:18" ht="15.75">
      <c r="A1725" s="250">
        <v>1718</v>
      </c>
      <c r="B1725" s="198"/>
      <c r="C1725" s="25"/>
      <c r="D1725" s="25"/>
      <c r="E1725" s="25"/>
      <c r="F1725" s="25"/>
      <c r="G1725" s="26"/>
      <c r="H1725" s="27"/>
      <c r="I1725" s="28"/>
      <c r="J1725" s="430"/>
      <c r="K1725" s="48"/>
      <c r="L1725" s="457" t="str">
        <f t="shared" si="52"/>
        <v/>
      </c>
      <c r="M1725" s="245" cm="1">
        <f t="array" ref="M1725">SUMPRODUCT(--(N1725:Q1725&lt;&gt;"")) + IF(TRIM(R1725)="",0,LEN(R1725)-LEN(SUBSTITUTE(R1725,",",""))+1)</f>
        <v>0</v>
      </c>
      <c r="N1725" s="242" t="str">
        <f>IF(AND(I1725&lt;&gt;0,I1725&lt;&gt;""),IF(TRIM(SUBSTITUTE(B1725,CHAR(160),""))="","",IF(ISNUMBER(MATCH(TRIM(SUBSTITUTE(B1725,CHAR(160),"")),'Look Up Values'!$B$2:$B$500,0)),"","Origin error")),"")</f>
        <v/>
      </c>
      <c r="O1725" s="242" t="str">
        <f>IF(AND(I1725&lt;&gt;0,I1725&lt;&gt;""),IF(C1725="","",IF(AND(ISNUMBER(--LEFT(C1725,FIND(" ",C1725&amp;" ")-1)),OR(LEN(LEFT(C1725,FIND(" ",C1725&amp;" ")-1))=6,LEN(LEFT(C1725,FIND(" ",C1725&amp;" ")-1))=7),OR(ISNUMBER(MATCH(LEFT(C1725,FIND(" ",C1725&amp;" ")-1),'Look Up Values'!$G$2:$G$1000,0)),ISNUMBER(MATCH(LEFT(C1725,FIND(" ",C1725&amp;" ")-1),'Look Up Values'!$AE$2:$AE$2000,0)))),"","EWC error")),"")</f>
        <v/>
      </c>
      <c r="P1725" s="242" t="str" cm="1">
        <f t="array" ref="P1725">IF(AND(I1725&lt;&gt;0,I1725&lt;&gt;""),IF(D1725="","",IF(ISNUMBER(MATCH(SUBSTITUTE(D1725," ",""),SUBSTITUTE('Look Up Values'!$S$2:$S$120," ",""),0)),"","D&amp;R error")),"")</f>
        <v/>
      </c>
      <c r="Q1725" s="242" t="str" cm="1">
        <f t="array" ref="Q1725">IF(AND(I1725&lt;&gt;0,I1725&lt;&gt;""),IF(G1725="","",IF(ISNUMBER(MATCH(SUBSTITUTE(G1725," ",""),SUBSTITUTE('Look Up Values'!$I$2:$I$10," ",""),0)),"","State error")),"")</f>
        <v/>
      </c>
      <c r="R1725" s="260" t="str">
        <f t="shared" si="53"/>
        <v/>
      </c>
    </row>
    <row r="1726" spans="1:18" ht="15.75">
      <c r="A1726" s="250">
        <v>1719</v>
      </c>
      <c r="B1726" s="198"/>
      <c r="C1726" s="25"/>
      <c r="D1726" s="25"/>
      <c r="E1726" s="25"/>
      <c r="F1726" s="25"/>
      <c r="G1726" s="26"/>
      <c r="H1726" s="27"/>
      <c r="I1726" s="28"/>
      <c r="J1726" s="430"/>
      <c r="K1726" s="48"/>
      <c r="L1726" s="457" t="str">
        <f t="shared" si="52"/>
        <v/>
      </c>
      <c r="M1726" s="245" cm="1">
        <f t="array" ref="M1726">SUMPRODUCT(--(N1726:Q1726&lt;&gt;"")) + IF(TRIM(R1726)="",0,LEN(R1726)-LEN(SUBSTITUTE(R1726,",",""))+1)</f>
        <v>0</v>
      </c>
      <c r="N1726" s="242" t="str">
        <f>IF(AND(I1726&lt;&gt;0,I1726&lt;&gt;""),IF(TRIM(SUBSTITUTE(B1726,CHAR(160),""))="","",IF(ISNUMBER(MATCH(TRIM(SUBSTITUTE(B1726,CHAR(160),"")),'Look Up Values'!$B$2:$B$500,0)),"","Origin error")),"")</f>
        <v/>
      </c>
      <c r="O1726" s="242" t="str">
        <f>IF(AND(I1726&lt;&gt;0,I1726&lt;&gt;""),IF(C1726="","",IF(AND(ISNUMBER(--LEFT(C1726,FIND(" ",C1726&amp;" ")-1)),OR(LEN(LEFT(C1726,FIND(" ",C1726&amp;" ")-1))=6,LEN(LEFT(C1726,FIND(" ",C1726&amp;" ")-1))=7),OR(ISNUMBER(MATCH(LEFT(C1726,FIND(" ",C1726&amp;" ")-1),'Look Up Values'!$G$2:$G$1000,0)),ISNUMBER(MATCH(LEFT(C1726,FIND(" ",C1726&amp;" ")-1),'Look Up Values'!$AE$2:$AE$2000,0)))),"","EWC error")),"")</f>
        <v/>
      </c>
      <c r="P1726" s="242" t="str" cm="1">
        <f t="array" ref="P1726">IF(AND(I1726&lt;&gt;0,I1726&lt;&gt;""),IF(D1726="","",IF(ISNUMBER(MATCH(SUBSTITUTE(D1726," ",""),SUBSTITUTE('Look Up Values'!$S$2:$S$120," ",""),0)),"","D&amp;R error")),"")</f>
        <v/>
      </c>
      <c r="Q1726" s="242" t="str" cm="1">
        <f t="array" ref="Q1726">IF(AND(I1726&lt;&gt;0,I1726&lt;&gt;""),IF(G1726="","",IF(ISNUMBER(MATCH(SUBSTITUTE(G1726," ",""),SUBSTITUTE('Look Up Values'!$I$2:$I$10," ",""),0)),"","State error")),"")</f>
        <v/>
      </c>
      <c r="R1726" s="260" t="str">
        <f t="shared" si="53"/>
        <v/>
      </c>
    </row>
    <row r="1727" spans="1:18" ht="15.75">
      <c r="A1727" s="250">
        <v>1720</v>
      </c>
      <c r="B1727" s="198"/>
      <c r="C1727" s="25"/>
      <c r="D1727" s="25"/>
      <c r="E1727" s="25"/>
      <c r="F1727" s="25"/>
      <c r="G1727" s="26"/>
      <c r="H1727" s="27"/>
      <c r="I1727" s="28"/>
      <c r="J1727" s="430"/>
      <c r="K1727" s="48"/>
      <c r="L1727" s="457" t="str">
        <f t="shared" si="52"/>
        <v/>
      </c>
      <c r="M1727" s="245" cm="1">
        <f t="array" ref="M1727">SUMPRODUCT(--(N1727:Q1727&lt;&gt;"")) + IF(TRIM(R1727)="",0,LEN(R1727)-LEN(SUBSTITUTE(R1727,",",""))+1)</f>
        <v>0</v>
      </c>
      <c r="N1727" s="242" t="str">
        <f>IF(AND(I1727&lt;&gt;0,I1727&lt;&gt;""),IF(TRIM(SUBSTITUTE(B1727,CHAR(160),""))="","",IF(ISNUMBER(MATCH(TRIM(SUBSTITUTE(B1727,CHAR(160),"")),'Look Up Values'!$B$2:$B$500,0)),"","Origin error")),"")</f>
        <v/>
      </c>
      <c r="O1727" s="242" t="str">
        <f>IF(AND(I1727&lt;&gt;0,I1727&lt;&gt;""),IF(C1727="","",IF(AND(ISNUMBER(--LEFT(C1727,FIND(" ",C1727&amp;" ")-1)),OR(LEN(LEFT(C1727,FIND(" ",C1727&amp;" ")-1))=6,LEN(LEFT(C1727,FIND(" ",C1727&amp;" ")-1))=7),OR(ISNUMBER(MATCH(LEFT(C1727,FIND(" ",C1727&amp;" ")-1),'Look Up Values'!$G$2:$G$1000,0)),ISNUMBER(MATCH(LEFT(C1727,FIND(" ",C1727&amp;" ")-1),'Look Up Values'!$AE$2:$AE$2000,0)))),"","EWC error")),"")</f>
        <v/>
      </c>
      <c r="P1727" s="242" t="str" cm="1">
        <f t="array" ref="P1727">IF(AND(I1727&lt;&gt;0,I1727&lt;&gt;""),IF(D1727="","",IF(ISNUMBER(MATCH(SUBSTITUTE(D1727," ",""),SUBSTITUTE('Look Up Values'!$S$2:$S$120," ",""),0)),"","D&amp;R error")),"")</f>
        <v/>
      </c>
      <c r="Q1727" s="242" t="str" cm="1">
        <f t="array" ref="Q1727">IF(AND(I1727&lt;&gt;0,I1727&lt;&gt;""),IF(G1727="","",IF(ISNUMBER(MATCH(SUBSTITUTE(G1727," ",""),SUBSTITUTE('Look Up Values'!$I$2:$I$10," ",""),0)),"","State error")),"")</f>
        <v/>
      </c>
      <c r="R1727" s="260" t="str">
        <f t="shared" si="53"/>
        <v/>
      </c>
    </row>
    <row r="1728" spans="1:18" ht="15.75">
      <c r="A1728" s="250">
        <v>1721</v>
      </c>
      <c r="B1728" s="198"/>
      <c r="C1728" s="25"/>
      <c r="D1728" s="25"/>
      <c r="E1728" s="25"/>
      <c r="F1728" s="25"/>
      <c r="G1728" s="26"/>
      <c r="H1728" s="27"/>
      <c r="I1728" s="28"/>
      <c r="J1728" s="430"/>
      <c r="K1728" s="48"/>
      <c r="L1728" s="457" t="str">
        <f t="shared" si="52"/>
        <v/>
      </c>
      <c r="M1728" s="245" cm="1">
        <f t="array" ref="M1728">SUMPRODUCT(--(N1728:Q1728&lt;&gt;"")) + IF(TRIM(R1728)="",0,LEN(R1728)-LEN(SUBSTITUTE(R1728,",",""))+1)</f>
        <v>0</v>
      </c>
      <c r="N1728" s="242" t="str">
        <f>IF(AND(I1728&lt;&gt;0,I1728&lt;&gt;""),IF(TRIM(SUBSTITUTE(B1728,CHAR(160),""))="","",IF(ISNUMBER(MATCH(TRIM(SUBSTITUTE(B1728,CHAR(160),"")),'Look Up Values'!$B$2:$B$500,0)),"","Origin error")),"")</f>
        <v/>
      </c>
      <c r="O1728" s="242" t="str">
        <f>IF(AND(I1728&lt;&gt;0,I1728&lt;&gt;""),IF(C1728="","",IF(AND(ISNUMBER(--LEFT(C1728,FIND(" ",C1728&amp;" ")-1)),OR(LEN(LEFT(C1728,FIND(" ",C1728&amp;" ")-1))=6,LEN(LEFT(C1728,FIND(" ",C1728&amp;" ")-1))=7),OR(ISNUMBER(MATCH(LEFT(C1728,FIND(" ",C1728&amp;" ")-1),'Look Up Values'!$G$2:$G$1000,0)),ISNUMBER(MATCH(LEFT(C1728,FIND(" ",C1728&amp;" ")-1),'Look Up Values'!$AE$2:$AE$2000,0)))),"","EWC error")),"")</f>
        <v/>
      </c>
      <c r="P1728" s="242" t="str" cm="1">
        <f t="array" ref="P1728">IF(AND(I1728&lt;&gt;0,I1728&lt;&gt;""),IF(D1728="","",IF(ISNUMBER(MATCH(SUBSTITUTE(D1728," ",""),SUBSTITUTE('Look Up Values'!$S$2:$S$120," ",""),0)),"","D&amp;R error")),"")</f>
        <v/>
      </c>
      <c r="Q1728" s="242" t="str" cm="1">
        <f t="array" ref="Q1728">IF(AND(I1728&lt;&gt;0,I1728&lt;&gt;""),IF(G1728="","",IF(ISNUMBER(MATCH(SUBSTITUTE(G1728," ",""),SUBSTITUTE('Look Up Values'!$I$2:$I$10," ",""),0)),"","State error")),"")</f>
        <v/>
      </c>
      <c r="R1728" s="260" t="str">
        <f t="shared" si="53"/>
        <v/>
      </c>
    </row>
    <row r="1729" spans="1:18" ht="15.75">
      <c r="A1729" s="250">
        <v>1722</v>
      </c>
      <c r="B1729" s="198"/>
      <c r="C1729" s="25"/>
      <c r="D1729" s="25"/>
      <c r="E1729" s="25"/>
      <c r="F1729" s="25"/>
      <c r="G1729" s="26"/>
      <c r="H1729" s="27"/>
      <c r="I1729" s="28"/>
      <c r="J1729" s="430"/>
      <c r="K1729" s="48"/>
      <c r="L1729" s="457" t="str">
        <f t="shared" si="52"/>
        <v/>
      </c>
      <c r="M1729" s="245" cm="1">
        <f t="array" ref="M1729">SUMPRODUCT(--(N1729:Q1729&lt;&gt;"")) + IF(TRIM(R1729)="",0,LEN(R1729)-LEN(SUBSTITUTE(R1729,",",""))+1)</f>
        <v>0</v>
      </c>
      <c r="N1729" s="242" t="str">
        <f>IF(AND(I1729&lt;&gt;0,I1729&lt;&gt;""),IF(TRIM(SUBSTITUTE(B1729,CHAR(160),""))="","",IF(ISNUMBER(MATCH(TRIM(SUBSTITUTE(B1729,CHAR(160),"")),'Look Up Values'!$B$2:$B$500,0)),"","Origin error")),"")</f>
        <v/>
      </c>
      <c r="O1729" s="242" t="str">
        <f>IF(AND(I1729&lt;&gt;0,I1729&lt;&gt;""),IF(C1729="","",IF(AND(ISNUMBER(--LEFT(C1729,FIND(" ",C1729&amp;" ")-1)),OR(LEN(LEFT(C1729,FIND(" ",C1729&amp;" ")-1))=6,LEN(LEFT(C1729,FIND(" ",C1729&amp;" ")-1))=7),OR(ISNUMBER(MATCH(LEFT(C1729,FIND(" ",C1729&amp;" ")-1),'Look Up Values'!$G$2:$G$1000,0)),ISNUMBER(MATCH(LEFT(C1729,FIND(" ",C1729&amp;" ")-1),'Look Up Values'!$AE$2:$AE$2000,0)))),"","EWC error")),"")</f>
        <v/>
      </c>
      <c r="P1729" s="242" t="str" cm="1">
        <f t="array" ref="P1729">IF(AND(I1729&lt;&gt;0,I1729&lt;&gt;""),IF(D1729="","",IF(ISNUMBER(MATCH(SUBSTITUTE(D1729," ",""),SUBSTITUTE('Look Up Values'!$S$2:$S$120," ",""),0)),"","D&amp;R error")),"")</f>
        <v/>
      </c>
      <c r="Q1729" s="242" t="str" cm="1">
        <f t="array" ref="Q1729">IF(AND(I1729&lt;&gt;0,I1729&lt;&gt;""),IF(G1729="","",IF(ISNUMBER(MATCH(SUBSTITUTE(G1729," ",""),SUBSTITUTE('Look Up Values'!$I$2:$I$10," ",""),0)),"","State error")),"")</f>
        <v/>
      </c>
      <c r="R1729" s="260" t="str">
        <f t="shared" si="53"/>
        <v/>
      </c>
    </row>
    <row r="1730" spans="1:18" ht="15.75">
      <c r="A1730" s="250">
        <v>1723</v>
      </c>
      <c r="B1730" s="198"/>
      <c r="C1730" s="25"/>
      <c r="D1730" s="25"/>
      <c r="E1730" s="25"/>
      <c r="F1730" s="25"/>
      <c r="G1730" s="26"/>
      <c r="H1730" s="27"/>
      <c r="I1730" s="28"/>
      <c r="J1730" s="430"/>
      <c r="K1730" s="48"/>
      <c r="L1730" s="457" t="str">
        <f t="shared" si="52"/>
        <v/>
      </c>
      <c r="M1730" s="245" cm="1">
        <f t="array" ref="M1730">SUMPRODUCT(--(N1730:Q1730&lt;&gt;"")) + IF(TRIM(R1730)="",0,LEN(R1730)-LEN(SUBSTITUTE(R1730,",",""))+1)</f>
        <v>0</v>
      </c>
      <c r="N1730" s="242" t="str">
        <f>IF(AND(I1730&lt;&gt;0,I1730&lt;&gt;""),IF(TRIM(SUBSTITUTE(B1730,CHAR(160),""))="","",IF(ISNUMBER(MATCH(TRIM(SUBSTITUTE(B1730,CHAR(160),"")),'Look Up Values'!$B$2:$B$500,0)),"","Origin error")),"")</f>
        <v/>
      </c>
      <c r="O1730" s="242" t="str">
        <f>IF(AND(I1730&lt;&gt;0,I1730&lt;&gt;""),IF(C1730="","",IF(AND(ISNUMBER(--LEFT(C1730,FIND(" ",C1730&amp;" ")-1)),OR(LEN(LEFT(C1730,FIND(" ",C1730&amp;" ")-1))=6,LEN(LEFT(C1730,FIND(" ",C1730&amp;" ")-1))=7),OR(ISNUMBER(MATCH(LEFT(C1730,FIND(" ",C1730&amp;" ")-1),'Look Up Values'!$G$2:$G$1000,0)),ISNUMBER(MATCH(LEFT(C1730,FIND(" ",C1730&amp;" ")-1),'Look Up Values'!$AE$2:$AE$2000,0)))),"","EWC error")),"")</f>
        <v/>
      </c>
      <c r="P1730" s="242" t="str" cm="1">
        <f t="array" ref="P1730">IF(AND(I1730&lt;&gt;0,I1730&lt;&gt;""),IF(D1730="","",IF(ISNUMBER(MATCH(SUBSTITUTE(D1730," ",""),SUBSTITUTE('Look Up Values'!$S$2:$S$120," ",""),0)),"","D&amp;R error")),"")</f>
        <v/>
      </c>
      <c r="Q1730" s="242" t="str" cm="1">
        <f t="array" ref="Q1730">IF(AND(I1730&lt;&gt;0,I1730&lt;&gt;""),IF(G1730="","",IF(ISNUMBER(MATCH(SUBSTITUTE(G1730," ",""),SUBSTITUTE('Look Up Values'!$I$2:$I$10," ",""),0)),"","State error")),"")</f>
        <v/>
      </c>
      <c r="R1730" s="260" t="str">
        <f t="shared" si="53"/>
        <v/>
      </c>
    </row>
    <row r="1731" spans="1:18" ht="15.75">
      <c r="A1731" s="250">
        <v>1724</v>
      </c>
      <c r="B1731" s="198"/>
      <c r="C1731" s="25"/>
      <c r="D1731" s="25"/>
      <c r="E1731" s="25"/>
      <c r="F1731" s="25"/>
      <c r="G1731" s="26"/>
      <c r="H1731" s="27"/>
      <c r="I1731" s="28"/>
      <c r="J1731" s="430"/>
      <c r="K1731" s="48"/>
      <c r="L1731" s="457" t="str">
        <f t="shared" si="52"/>
        <v/>
      </c>
      <c r="M1731" s="245" cm="1">
        <f t="array" ref="M1731">SUMPRODUCT(--(N1731:Q1731&lt;&gt;"")) + IF(TRIM(R1731)="",0,LEN(R1731)-LEN(SUBSTITUTE(R1731,",",""))+1)</f>
        <v>0</v>
      </c>
      <c r="N1731" s="242" t="str">
        <f>IF(AND(I1731&lt;&gt;0,I1731&lt;&gt;""),IF(TRIM(SUBSTITUTE(B1731,CHAR(160),""))="","",IF(ISNUMBER(MATCH(TRIM(SUBSTITUTE(B1731,CHAR(160),"")),'Look Up Values'!$B$2:$B$500,0)),"","Origin error")),"")</f>
        <v/>
      </c>
      <c r="O1731" s="242" t="str">
        <f>IF(AND(I1731&lt;&gt;0,I1731&lt;&gt;""),IF(C1731="","",IF(AND(ISNUMBER(--LEFT(C1731,FIND(" ",C1731&amp;" ")-1)),OR(LEN(LEFT(C1731,FIND(" ",C1731&amp;" ")-1))=6,LEN(LEFT(C1731,FIND(" ",C1731&amp;" ")-1))=7),OR(ISNUMBER(MATCH(LEFT(C1731,FIND(" ",C1731&amp;" ")-1),'Look Up Values'!$G$2:$G$1000,0)),ISNUMBER(MATCH(LEFT(C1731,FIND(" ",C1731&amp;" ")-1),'Look Up Values'!$AE$2:$AE$2000,0)))),"","EWC error")),"")</f>
        <v/>
      </c>
      <c r="P1731" s="242" t="str" cm="1">
        <f t="array" ref="P1731">IF(AND(I1731&lt;&gt;0,I1731&lt;&gt;""),IF(D1731="","",IF(ISNUMBER(MATCH(SUBSTITUTE(D1731," ",""),SUBSTITUTE('Look Up Values'!$S$2:$S$120," ",""),0)),"","D&amp;R error")),"")</f>
        <v/>
      </c>
      <c r="Q1731" s="242" t="str" cm="1">
        <f t="array" ref="Q1731">IF(AND(I1731&lt;&gt;0,I1731&lt;&gt;""),IF(G1731="","",IF(ISNUMBER(MATCH(SUBSTITUTE(G1731," ",""),SUBSTITUTE('Look Up Values'!$I$2:$I$10," ",""),0)),"","State error")),"")</f>
        <v/>
      </c>
      <c r="R1731" s="260" t="str">
        <f t="shared" si="53"/>
        <v/>
      </c>
    </row>
    <row r="1732" spans="1:18" ht="15.75">
      <c r="A1732" s="250">
        <v>1725</v>
      </c>
      <c r="B1732" s="198"/>
      <c r="C1732" s="25"/>
      <c r="D1732" s="25"/>
      <c r="E1732" s="25"/>
      <c r="F1732" s="25"/>
      <c r="G1732" s="26"/>
      <c r="H1732" s="27"/>
      <c r="I1732" s="28"/>
      <c r="J1732" s="430"/>
      <c r="K1732" s="48"/>
      <c r="L1732" s="457" t="str">
        <f t="shared" si="52"/>
        <v/>
      </c>
      <c r="M1732" s="245" cm="1">
        <f t="array" ref="M1732">SUMPRODUCT(--(N1732:Q1732&lt;&gt;"")) + IF(TRIM(R1732)="",0,LEN(R1732)-LEN(SUBSTITUTE(R1732,",",""))+1)</f>
        <v>0</v>
      </c>
      <c r="N1732" s="242" t="str">
        <f>IF(AND(I1732&lt;&gt;0,I1732&lt;&gt;""),IF(TRIM(SUBSTITUTE(B1732,CHAR(160),""))="","",IF(ISNUMBER(MATCH(TRIM(SUBSTITUTE(B1732,CHAR(160),"")),'Look Up Values'!$B$2:$B$500,0)),"","Origin error")),"")</f>
        <v/>
      </c>
      <c r="O1732" s="242" t="str">
        <f>IF(AND(I1732&lt;&gt;0,I1732&lt;&gt;""),IF(C1732="","",IF(AND(ISNUMBER(--LEFT(C1732,FIND(" ",C1732&amp;" ")-1)),OR(LEN(LEFT(C1732,FIND(" ",C1732&amp;" ")-1))=6,LEN(LEFT(C1732,FIND(" ",C1732&amp;" ")-1))=7),OR(ISNUMBER(MATCH(LEFT(C1732,FIND(" ",C1732&amp;" ")-1),'Look Up Values'!$G$2:$G$1000,0)),ISNUMBER(MATCH(LEFT(C1732,FIND(" ",C1732&amp;" ")-1),'Look Up Values'!$AE$2:$AE$2000,0)))),"","EWC error")),"")</f>
        <v/>
      </c>
      <c r="P1732" s="242" t="str" cm="1">
        <f t="array" ref="P1732">IF(AND(I1732&lt;&gt;0,I1732&lt;&gt;""),IF(D1732="","",IF(ISNUMBER(MATCH(SUBSTITUTE(D1732," ",""),SUBSTITUTE('Look Up Values'!$S$2:$S$120," ",""),0)),"","D&amp;R error")),"")</f>
        <v/>
      </c>
      <c r="Q1732" s="242" t="str" cm="1">
        <f t="array" ref="Q1732">IF(AND(I1732&lt;&gt;0,I1732&lt;&gt;""),IF(G1732="","",IF(ISNUMBER(MATCH(SUBSTITUTE(G1732," ",""),SUBSTITUTE('Look Up Values'!$I$2:$I$10," ",""),0)),"","State error")),"")</f>
        <v/>
      </c>
      <c r="R1732" s="260" t="str">
        <f t="shared" si="53"/>
        <v/>
      </c>
    </row>
    <row r="1733" spans="1:18" ht="15.75">
      <c r="A1733" s="250">
        <v>1726</v>
      </c>
      <c r="B1733" s="198"/>
      <c r="C1733" s="25"/>
      <c r="D1733" s="25"/>
      <c r="E1733" s="25"/>
      <c r="F1733" s="25"/>
      <c r="G1733" s="26"/>
      <c r="H1733" s="27"/>
      <c r="I1733" s="28"/>
      <c r="J1733" s="430"/>
      <c r="K1733" s="48"/>
      <c r="L1733" s="457" t="str">
        <f t="shared" si="52"/>
        <v/>
      </c>
      <c r="M1733" s="245" cm="1">
        <f t="array" ref="M1733">SUMPRODUCT(--(N1733:Q1733&lt;&gt;"")) + IF(TRIM(R1733)="",0,LEN(R1733)-LEN(SUBSTITUTE(R1733,",",""))+1)</f>
        <v>0</v>
      </c>
      <c r="N1733" s="242" t="str">
        <f>IF(AND(I1733&lt;&gt;0,I1733&lt;&gt;""),IF(TRIM(SUBSTITUTE(B1733,CHAR(160),""))="","",IF(ISNUMBER(MATCH(TRIM(SUBSTITUTE(B1733,CHAR(160),"")),'Look Up Values'!$B$2:$B$500,0)),"","Origin error")),"")</f>
        <v/>
      </c>
      <c r="O1733" s="242" t="str">
        <f>IF(AND(I1733&lt;&gt;0,I1733&lt;&gt;""),IF(C1733="","",IF(AND(ISNUMBER(--LEFT(C1733,FIND(" ",C1733&amp;" ")-1)),OR(LEN(LEFT(C1733,FIND(" ",C1733&amp;" ")-1))=6,LEN(LEFT(C1733,FIND(" ",C1733&amp;" ")-1))=7),OR(ISNUMBER(MATCH(LEFT(C1733,FIND(" ",C1733&amp;" ")-1),'Look Up Values'!$G$2:$G$1000,0)),ISNUMBER(MATCH(LEFT(C1733,FIND(" ",C1733&amp;" ")-1),'Look Up Values'!$AE$2:$AE$2000,0)))),"","EWC error")),"")</f>
        <v/>
      </c>
      <c r="P1733" s="242" t="str" cm="1">
        <f t="array" ref="P1733">IF(AND(I1733&lt;&gt;0,I1733&lt;&gt;""),IF(D1733="","",IF(ISNUMBER(MATCH(SUBSTITUTE(D1733," ",""),SUBSTITUTE('Look Up Values'!$S$2:$S$120," ",""),0)),"","D&amp;R error")),"")</f>
        <v/>
      </c>
      <c r="Q1733" s="242" t="str" cm="1">
        <f t="array" ref="Q1733">IF(AND(I1733&lt;&gt;0,I1733&lt;&gt;""),IF(G1733="","",IF(ISNUMBER(MATCH(SUBSTITUTE(G1733," ",""),SUBSTITUTE('Look Up Values'!$I$2:$I$10," ",""),0)),"","State error")),"")</f>
        <v/>
      </c>
      <c r="R1733" s="260" t="str">
        <f t="shared" si="53"/>
        <v/>
      </c>
    </row>
    <row r="1734" spans="1:18" ht="15.75">
      <c r="A1734" s="250">
        <v>1727</v>
      </c>
      <c r="B1734" s="198"/>
      <c r="C1734" s="25"/>
      <c r="D1734" s="25"/>
      <c r="E1734" s="25"/>
      <c r="F1734" s="25"/>
      <c r="G1734" s="26"/>
      <c r="H1734" s="27"/>
      <c r="I1734" s="28"/>
      <c r="J1734" s="430"/>
      <c r="K1734" s="48"/>
      <c r="L1734" s="457" t="str">
        <f t="shared" si="52"/>
        <v/>
      </c>
      <c r="M1734" s="245" cm="1">
        <f t="array" ref="M1734">SUMPRODUCT(--(N1734:Q1734&lt;&gt;"")) + IF(TRIM(R1734)="",0,LEN(R1734)-LEN(SUBSTITUTE(R1734,",",""))+1)</f>
        <v>0</v>
      </c>
      <c r="N1734" s="242" t="str">
        <f>IF(AND(I1734&lt;&gt;0,I1734&lt;&gt;""),IF(TRIM(SUBSTITUTE(B1734,CHAR(160),""))="","",IF(ISNUMBER(MATCH(TRIM(SUBSTITUTE(B1734,CHAR(160),"")),'Look Up Values'!$B$2:$B$500,0)),"","Origin error")),"")</f>
        <v/>
      </c>
      <c r="O1734" s="242" t="str">
        <f>IF(AND(I1734&lt;&gt;0,I1734&lt;&gt;""),IF(C1734="","",IF(AND(ISNUMBER(--LEFT(C1734,FIND(" ",C1734&amp;" ")-1)),OR(LEN(LEFT(C1734,FIND(" ",C1734&amp;" ")-1))=6,LEN(LEFT(C1734,FIND(" ",C1734&amp;" ")-1))=7),OR(ISNUMBER(MATCH(LEFT(C1734,FIND(" ",C1734&amp;" ")-1),'Look Up Values'!$G$2:$G$1000,0)),ISNUMBER(MATCH(LEFT(C1734,FIND(" ",C1734&amp;" ")-1),'Look Up Values'!$AE$2:$AE$2000,0)))),"","EWC error")),"")</f>
        <v/>
      </c>
      <c r="P1734" s="242" t="str" cm="1">
        <f t="array" ref="P1734">IF(AND(I1734&lt;&gt;0,I1734&lt;&gt;""),IF(D1734="","",IF(ISNUMBER(MATCH(SUBSTITUTE(D1734," ",""),SUBSTITUTE('Look Up Values'!$S$2:$S$120," ",""),0)),"","D&amp;R error")),"")</f>
        <v/>
      </c>
      <c r="Q1734" s="242" t="str" cm="1">
        <f t="array" ref="Q1734">IF(AND(I1734&lt;&gt;0,I1734&lt;&gt;""),IF(G1734="","",IF(ISNUMBER(MATCH(SUBSTITUTE(G1734," ",""),SUBSTITUTE('Look Up Values'!$I$2:$I$10," ",""),0)),"","State error")),"")</f>
        <v/>
      </c>
      <c r="R1734" s="260" t="str">
        <f t="shared" si="53"/>
        <v/>
      </c>
    </row>
    <row r="1735" spans="1:18" ht="15.75">
      <c r="A1735" s="250">
        <v>1728</v>
      </c>
      <c r="B1735" s="198"/>
      <c r="C1735" s="25"/>
      <c r="D1735" s="25"/>
      <c r="E1735" s="25"/>
      <c r="F1735" s="25"/>
      <c r="G1735" s="26"/>
      <c r="H1735" s="27"/>
      <c r="I1735" s="28"/>
      <c r="J1735" s="430"/>
      <c r="K1735" s="48"/>
      <c r="L1735" s="457" t="str">
        <f t="shared" si="52"/>
        <v/>
      </c>
      <c r="M1735" s="245" cm="1">
        <f t="array" ref="M1735">SUMPRODUCT(--(N1735:Q1735&lt;&gt;"")) + IF(TRIM(R1735)="",0,LEN(R1735)-LEN(SUBSTITUTE(R1735,",",""))+1)</f>
        <v>0</v>
      </c>
      <c r="N1735" s="242" t="str">
        <f>IF(AND(I1735&lt;&gt;0,I1735&lt;&gt;""),IF(TRIM(SUBSTITUTE(B1735,CHAR(160),""))="","",IF(ISNUMBER(MATCH(TRIM(SUBSTITUTE(B1735,CHAR(160),"")),'Look Up Values'!$B$2:$B$500,0)),"","Origin error")),"")</f>
        <v/>
      </c>
      <c r="O1735" s="242" t="str">
        <f>IF(AND(I1735&lt;&gt;0,I1735&lt;&gt;""),IF(C1735="","",IF(AND(ISNUMBER(--LEFT(C1735,FIND(" ",C1735&amp;" ")-1)),OR(LEN(LEFT(C1735,FIND(" ",C1735&amp;" ")-1))=6,LEN(LEFT(C1735,FIND(" ",C1735&amp;" ")-1))=7),OR(ISNUMBER(MATCH(LEFT(C1735,FIND(" ",C1735&amp;" ")-1),'Look Up Values'!$G$2:$G$1000,0)),ISNUMBER(MATCH(LEFT(C1735,FIND(" ",C1735&amp;" ")-1),'Look Up Values'!$AE$2:$AE$2000,0)))),"","EWC error")),"")</f>
        <v/>
      </c>
      <c r="P1735" s="242" t="str" cm="1">
        <f t="array" ref="P1735">IF(AND(I1735&lt;&gt;0,I1735&lt;&gt;""),IF(D1735="","",IF(ISNUMBER(MATCH(SUBSTITUTE(D1735," ",""),SUBSTITUTE('Look Up Values'!$S$2:$S$120," ",""),0)),"","D&amp;R error")),"")</f>
        <v/>
      </c>
      <c r="Q1735" s="242" t="str" cm="1">
        <f t="array" ref="Q1735">IF(AND(I1735&lt;&gt;0,I1735&lt;&gt;""),IF(G1735="","",IF(ISNUMBER(MATCH(SUBSTITUTE(G1735," ",""),SUBSTITUTE('Look Up Values'!$I$2:$I$10," ",""),0)),"","State error")),"")</f>
        <v/>
      </c>
      <c r="R1735" s="260" t="str">
        <f t="shared" si="53"/>
        <v/>
      </c>
    </row>
    <row r="1736" spans="1:18" ht="15.75">
      <c r="A1736" s="250">
        <v>1729</v>
      </c>
      <c r="B1736" s="198"/>
      <c r="C1736" s="25"/>
      <c r="D1736" s="25"/>
      <c r="E1736" s="25"/>
      <c r="F1736" s="25"/>
      <c r="G1736" s="26"/>
      <c r="H1736" s="27"/>
      <c r="I1736" s="28"/>
      <c r="J1736" s="430"/>
      <c r="K1736" s="48"/>
      <c r="L1736" s="457" t="str">
        <f t="shared" ref="L1736:L1799" si="54">IF(IFERROR(--SUBSTITUTE(M1736,CHAR(160),""),0)&gt;0,A1736,"")</f>
        <v/>
      </c>
      <c r="M1736" s="245" cm="1">
        <f t="array" ref="M1736">SUMPRODUCT(--(N1736:Q1736&lt;&gt;"")) + IF(TRIM(R1736)="",0,LEN(R1736)-LEN(SUBSTITUTE(R1736,",",""))+1)</f>
        <v>0</v>
      </c>
      <c r="N1736" s="242" t="str">
        <f>IF(AND(I1736&lt;&gt;0,I1736&lt;&gt;""),IF(TRIM(SUBSTITUTE(B1736,CHAR(160),""))="","",IF(ISNUMBER(MATCH(TRIM(SUBSTITUTE(B1736,CHAR(160),"")),'Look Up Values'!$B$2:$B$500,0)),"","Origin error")),"")</f>
        <v/>
      </c>
      <c r="O1736" s="242" t="str">
        <f>IF(AND(I1736&lt;&gt;0,I1736&lt;&gt;""),IF(C1736="","",IF(AND(ISNUMBER(--LEFT(C1736,FIND(" ",C1736&amp;" ")-1)),OR(LEN(LEFT(C1736,FIND(" ",C1736&amp;" ")-1))=6,LEN(LEFT(C1736,FIND(" ",C1736&amp;" ")-1))=7),OR(ISNUMBER(MATCH(LEFT(C1736,FIND(" ",C1736&amp;" ")-1),'Look Up Values'!$G$2:$G$1000,0)),ISNUMBER(MATCH(LEFT(C1736,FIND(" ",C1736&amp;" ")-1),'Look Up Values'!$AE$2:$AE$2000,0)))),"","EWC error")),"")</f>
        <v/>
      </c>
      <c r="P1736" s="242" t="str" cm="1">
        <f t="array" ref="P1736">IF(AND(I1736&lt;&gt;0,I1736&lt;&gt;""),IF(D1736="","",IF(ISNUMBER(MATCH(SUBSTITUTE(D1736," ",""),SUBSTITUTE('Look Up Values'!$S$2:$S$120," ",""),0)),"","D&amp;R error")),"")</f>
        <v/>
      </c>
      <c r="Q1736" s="242" t="str" cm="1">
        <f t="array" ref="Q1736">IF(AND(I1736&lt;&gt;0,I1736&lt;&gt;""),IF(G1736="","",IF(ISNUMBER(MATCH(SUBSTITUTE(G1736," ",""),SUBSTITUTE('Look Up Values'!$I$2:$I$10," ",""),0)),"","State error")),"")</f>
        <v/>
      </c>
      <c r="R1736" s="260" t="str">
        <f t="shared" si="53"/>
        <v/>
      </c>
    </row>
    <row r="1737" spans="1:18" ht="15.75">
      <c r="A1737" s="250">
        <v>1730</v>
      </c>
      <c r="B1737" s="198"/>
      <c r="C1737" s="25"/>
      <c r="D1737" s="25"/>
      <c r="E1737" s="25"/>
      <c r="F1737" s="25"/>
      <c r="G1737" s="26"/>
      <c r="H1737" s="27"/>
      <c r="I1737" s="28"/>
      <c r="J1737" s="430"/>
      <c r="K1737" s="48"/>
      <c r="L1737" s="457" t="str">
        <f t="shared" si="54"/>
        <v/>
      </c>
      <c r="M1737" s="245" cm="1">
        <f t="array" ref="M1737">SUMPRODUCT(--(N1737:Q1737&lt;&gt;"")) + IF(TRIM(R1737)="",0,LEN(R1737)-LEN(SUBSTITUTE(R1737,",",""))+1)</f>
        <v>0</v>
      </c>
      <c r="N1737" s="242" t="str">
        <f>IF(AND(I1737&lt;&gt;0,I1737&lt;&gt;""),IF(TRIM(SUBSTITUTE(B1737,CHAR(160),""))="","",IF(ISNUMBER(MATCH(TRIM(SUBSTITUTE(B1737,CHAR(160),"")),'Look Up Values'!$B$2:$B$500,0)),"","Origin error")),"")</f>
        <v/>
      </c>
      <c r="O1737" s="242" t="str">
        <f>IF(AND(I1737&lt;&gt;0,I1737&lt;&gt;""),IF(C1737="","",IF(AND(ISNUMBER(--LEFT(C1737,FIND(" ",C1737&amp;" ")-1)),OR(LEN(LEFT(C1737,FIND(" ",C1737&amp;" ")-1))=6,LEN(LEFT(C1737,FIND(" ",C1737&amp;" ")-1))=7),OR(ISNUMBER(MATCH(LEFT(C1737,FIND(" ",C1737&amp;" ")-1),'Look Up Values'!$G$2:$G$1000,0)),ISNUMBER(MATCH(LEFT(C1737,FIND(" ",C1737&amp;" ")-1),'Look Up Values'!$AE$2:$AE$2000,0)))),"","EWC error")),"")</f>
        <v/>
      </c>
      <c r="P1737" s="242" t="str" cm="1">
        <f t="array" ref="P1737">IF(AND(I1737&lt;&gt;0,I1737&lt;&gt;""),IF(D1737="","",IF(ISNUMBER(MATCH(SUBSTITUTE(D1737," ",""),SUBSTITUTE('Look Up Values'!$S$2:$S$120," ",""),0)),"","D&amp;R error")),"")</f>
        <v/>
      </c>
      <c r="Q1737" s="242" t="str" cm="1">
        <f t="array" ref="Q1737">IF(AND(I1737&lt;&gt;0,I1737&lt;&gt;""),IF(G1737="","",IF(ISNUMBER(MATCH(SUBSTITUTE(G1737," ",""),SUBSTITUTE('Look Up Values'!$I$2:$I$10," ",""),0)),"","State error")),"")</f>
        <v/>
      </c>
      <c r="R1737" s="260" t="str">
        <f t="shared" ref="R1737:R1800" si="55">IF(OR(I1737="",I1737=0),"",IF(COUNTA(B1737,C1737,D1737,G1737,I1737)=0,"",IF(COUNTA(B1737,C1737,D1737,G1737,I1737)=5,"",LEFT(IF(TRIM(SUBSTITUTE(B1737,CHAR(160),""))="","Origin, ","")&amp;IF(TRIM(SUBSTITUTE(C1737,CHAR(160),""))="","EWC, ","")&amp;IF(TRIM(SUBSTITUTE(D1737,CHAR(160),""))="","D&amp;R, ","")&amp;IF(TRIM(SUBSTITUTE(G1737,CHAR(160),""))="","State, ",""),LEN(IF(TRIM(SUBSTITUTE(B1737,CHAR(160),""))="","Origin, ","")&amp;IF(TRIM(SUBSTITUTE(C1737,CHAR(160),""))="","EWC, ","")&amp;IF(TRIM(SUBSTITUTE(D1737,CHAR(160),""))="","D&amp;R, ","")&amp;IF(TRIM(SUBSTITUTE(G1737,CHAR(160),""))="","State, ",""))-2))))</f>
        <v/>
      </c>
    </row>
    <row r="1738" spans="1:18" ht="15.75">
      <c r="A1738" s="250">
        <v>1731</v>
      </c>
      <c r="B1738" s="198"/>
      <c r="C1738" s="25"/>
      <c r="D1738" s="25"/>
      <c r="E1738" s="25"/>
      <c r="F1738" s="25"/>
      <c r="G1738" s="26"/>
      <c r="H1738" s="27"/>
      <c r="I1738" s="28"/>
      <c r="J1738" s="430"/>
      <c r="K1738" s="48"/>
      <c r="L1738" s="457" t="str">
        <f t="shared" si="54"/>
        <v/>
      </c>
      <c r="M1738" s="245" cm="1">
        <f t="array" ref="M1738">SUMPRODUCT(--(N1738:Q1738&lt;&gt;"")) + IF(TRIM(R1738)="",0,LEN(R1738)-LEN(SUBSTITUTE(R1738,",",""))+1)</f>
        <v>0</v>
      </c>
      <c r="N1738" s="242" t="str">
        <f>IF(AND(I1738&lt;&gt;0,I1738&lt;&gt;""),IF(TRIM(SUBSTITUTE(B1738,CHAR(160),""))="","",IF(ISNUMBER(MATCH(TRIM(SUBSTITUTE(B1738,CHAR(160),"")),'Look Up Values'!$B$2:$B$500,0)),"","Origin error")),"")</f>
        <v/>
      </c>
      <c r="O1738" s="242" t="str">
        <f>IF(AND(I1738&lt;&gt;0,I1738&lt;&gt;""),IF(C1738="","",IF(AND(ISNUMBER(--LEFT(C1738,FIND(" ",C1738&amp;" ")-1)),OR(LEN(LEFT(C1738,FIND(" ",C1738&amp;" ")-1))=6,LEN(LEFT(C1738,FIND(" ",C1738&amp;" ")-1))=7),OR(ISNUMBER(MATCH(LEFT(C1738,FIND(" ",C1738&amp;" ")-1),'Look Up Values'!$G$2:$G$1000,0)),ISNUMBER(MATCH(LEFT(C1738,FIND(" ",C1738&amp;" ")-1),'Look Up Values'!$AE$2:$AE$2000,0)))),"","EWC error")),"")</f>
        <v/>
      </c>
      <c r="P1738" s="242" t="str" cm="1">
        <f t="array" ref="P1738">IF(AND(I1738&lt;&gt;0,I1738&lt;&gt;""),IF(D1738="","",IF(ISNUMBER(MATCH(SUBSTITUTE(D1738," ",""),SUBSTITUTE('Look Up Values'!$S$2:$S$120," ",""),0)),"","D&amp;R error")),"")</f>
        <v/>
      </c>
      <c r="Q1738" s="242" t="str" cm="1">
        <f t="array" ref="Q1738">IF(AND(I1738&lt;&gt;0,I1738&lt;&gt;""),IF(G1738="","",IF(ISNUMBER(MATCH(SUBSTITUTE(G1738," ",""),SUBSTITUTE('Look Up Values'!$I$2:$I$10," ",""),0)),"","State error")),"")</f>
        <v/>
      </c>
      <c r="R1738" s="260" t="str">
        <f t="shared" si="55"/>
        <v/>
      </c>
    </row>
    <row r="1739" spans="1:18" ht="15.75">
      <c r="A1739" s="250">
        <v>1732</v>
      </c>
      <c r="B1739" s="198"/>
      <c r="C1739" s="25"/>
      <c r="D1739" s="25"/>
      <c r="E1739" s="25"/>
      <c r="F1739" s="25"/>
      <c r="G1739" s="26"/>
      <c r="H1739" s="27"/>
      <c r="I1739" s="28"/>
      <c r="J1739" s="430"/>
      <c r="K1739" s="48"/>
      <c r="L1739" s="457" t="str">
        <f t="shared" si="54"/>
        <v/>
      </c>
      <c r="M1739" s="245" cm="1">
        <f t="array" ref="M1739">SUMPRODUCT(--(N1739:Q1739&lt;&gt;"")) + IF(TRIM(R1739)="",0,LEN(R1739)-LEN(SUBSTITUTE(R1739,",",""))+1)</f>
        <v>0</v>
      </c>
      <c r="N1739" s="242" t="str">
        <f>IF(AND(I1739&lt;&gt;0,I1739&lt;&gt;""),IF(TRIM(SUBSTITUTE(B1739,CHAR(160),""))="","",IF(ISNUMBER(MATCH(TRIM(SUBSTITUTE(B1739,CHAR(160),"")),'Look Up Values'!$B$2:$B$500,0)),"","Origin error")),"")</f>
        <v/>
      </c>
      <c r="O1739" s="242" t="str">
        <f>IF(AND(I1739&lt;&gt;0,I1739&lt;&gt;""),IF(C1739="","",IF(AND(ISNUMBER(--LEFT(C1739,FIND(" ",C1739&amp;" ")-1)),OR(LEN(LEFT(C1739,FIND(" ",C1739&amp;" ")-1))=6,LEN(LEFT(C1739,FIND(" ",C1739&amp;" ")-1))=7),OR(ISNUMBER(MATCH(LEFT(C1739,FIND(" ",C1739&amp;" ")-1),'Look Up Values'!$G$2:$G$1000,0)),ISNUMBER(MATCH(LEFT(C1739,FIND(" ",C1739&amp;" ")-1),'Look Up Values'!$AE$2:$AE$2000,0)))),"","EWC error")),"")</f>
        <v/>
      </c>
      <c r="P1739" s="242" t="str" cm="1">
        <f t="array" ref="P1739">IF(AND(I1739&lt;&gt;0,I1739&lt;&gt;""),IF(D1739="","",IF(ISNUMBER(MATCH(SUBSTITUTE(D1739," ",""),SUBSTITUTE('Look Up Values'!$S$2:$S$120," ",""),0)),"","D&amp;R error")),"")</f>
        <v/>
      </c>
      <c r="Q1739" s="242" t="str" cm="1">
        <f t="array" ref="Q1739">IF(AND(I1739&lt;&gt;0,I1739&lt;&gt;""),IF(G1739="","",IF(ISNUMBER(MATCH(SUBSTITUTE(G1739," ",""),SUBSTITUTE('Look Up Values'!$I$2:$I$10," ",""),0)),"","State error")),"")</f>
        <v/>
      </c>
      <c r="R1739" s="260" t="str">
        <f t="shared" si="55"/>
        <v/>
      </c>
    </row>
    <row r="1740" spans="1:18" ht="15.75">
      <c r="A1740" s="250">
        <v>1733</v>
      </c>
      <c r="B1740" s="198"/>
      <c r="C1740" s="25"/>
      <c r="D1740" s="25"/>
      <c r="E1740" s="25"/>
      <c r="F1740" s="25"/>
      <c r="G1740" s="26"/>
      <c r="H1740" s="27"/>
      <c r="I1740" s="28"/>
      <c r="J1740" s="430"/>
      <c r="K1740" s="48"/>
      <c r="L1740" s="457" t="str">
        <f t="shared" si="54"/>
        <v/>
      </c>
      <c r="M1740" s="245" cm="1">
        <f t="array" ref="M1740">SUMPRODUCT(--(N1740:Q1740&lt;&gt;"")) + IF(TRIM(R1740)="",0,LEN(R1740)-LEN(SUBSTITUTE(R1740,",",""))+1)</f>
        <v>0</v>
      </c>
      <c r="N1740" s="242" t="str">
        <f>IF(AND(I1740&lt;&gt;0,I1740&lt;&gt;""),IF(TRIM(SUBSTITUTE(B1740,CHAR(160),""))="","",IF(ISNUMBER(MATCH(TRIM(SUBSTITUTE(B1740,CHAR(160),"")),'Look Up Values'!$B$2:$B$500,0)),"","Origin error")),"")</f>
        <v/>
      </c>
      <c r="O1740" s="242" t="str">
        <f>IF(AND(I1740&lt;&gt;0,I1740&lt;&gt;""),IF(C1740="","",IF(AND(ISNUMBER(--LEFT(C1740,FIND(" ",C1740&amp;" ")-1)),OR(LEN(LEFT(C1740,FIND(" ",C1740&amp;" ")-1))=6,LEN(LEFT(C1740,FIND(" ",C1740&amp;" ")-1))=7),OR(ISNUMBER(MATCH(LEFT(C1740,FIND(" ",C1740&amp;" ")-1),'Look Up Values'!$G$2:$G$1000,0)),ISNUMBER(MATCH(LEFT(C1740,FIND(" ",C1740&amp;" ")-1),'Look Up Values'!$AE$2:$AE$2000,0)))),"","EWC error")),"")</f>
        <v/>
      </c>
      <c r="P1740" s="242" t="str" cm="1">
        <f t="array" ref="P1740">IF(AND(I1740&lt;&gt;0,I1740&lt;&gt;""),IF(D1740="","",IF(ISNUMBER(MATCH(SUBSTITUTE(D1740," ",""),SUBSTITUTE('Look Up Values'!$S$2:$S$120," ",""),0)),"","D&amp;R error")),"")</f>
        <v/>
      </c>
      <c r="Q1740" s="242" t="str" cm="1">
        <f t="array" ref="Q1740">IF(AND(I1740&lt;&gt;0,I1740&lt;&gt;""),IF(G1740="","",IF(ISNUMBER(MATCH(SUBSTITUTE(G1740," ",""),SUBSTITUTE('Look Up Values'!$I$2:$I$10," ",""),0)),"","State error")),"")</f>
        <v/>
      </c>
      <c r="R1740" s="260" t="str">
        <f t="shared" si="55"/>
        <v/>
      </c>
    </row>
    <row r="1741" spans="1:18" ht="15.75">
      <c r="A1741" s="250">
        <v>1734</v>
      </c>
      <c r="B1741" s="198"/>
      <c r="C1741" s="25"/>
      <c r="D1741" s="25"/>
      <c r="E1741" s="25"/>
      <c r="F1741" s="25"/>
      <c r="G1741" s="26"/>
      <c r="H1741" s="27"/>
      <c r="I1741" s="28"/>
      <c r="J1741" s="430"/>
      <c r="K1741" s="48"/>
      <c r="L1741" s="457" t="str">
        <f t="shared" si="54"/>
        <v/>
      </c>
      <c r="M1741" s="245" cm="1">
        <f t="array" ref="M1741">SUMPRODUCT(--(N1741:Q1741&lt;&gt;"")) + IF(TRIM(R1741)="",0,LEN(R1741)-LEN(SUBSTITUTE(R1741,",",""))+1)</f>
        <v>0</v>
      </c>
      <c r="N1741" s="242" t="str">
        <f>IF(AND(I1741&lt;&gt;0,I1741&lt;&gt;""),IF(TRIM(SUBSTITUTE(B1741,CHAR(160),""))="","",IF(ISNUMBER(MATCH(TRIM(SUBSTITUTE(B1741,CHAR(160),"")),'Look Up Values'!$B$2:$B$500,0)),"","Origin error")),"")</f>
        <v/>
      </c>
      <c r="O1741" s="242" t="str">
        <f>IF(AND(I1741&lt;&gt;0,I1741&lt;&gt;""),IF(C1741="","",IF(AND(ISNUMBER(--LEFT(C1741,FIND(" ",C1741&amp;" ")-1)),OR(LEN(LEFT(C1741,FIND(" ",C1741&amp;" ")-1))=6,LEN(LEFT(C1741,FIND(" ",C1741&amp;" ")-1))=7),OR(ISNUMBER(MATCH(LEFT(C1741,FIND(" ",C1741&amp;" ")-1),'Look Up Values'!$G$2:$G$1000,0)),ISNUMBER(MATCH(LEFT(C1741,FIND(" ",C1741&amp;" ")-1),'Look Up Values'!$AE$2:$AE$2000,0)))),"","EWC error")),"")</f>
        <v/>
      </c>
      <c r="P1741" s="242" t="str" cm="1">
        <f t="array" ref="P1741">IF(AND(I1741&lt;&gt;0,I1741&lt;&gt;""),IF(D1741="","",IF(ISNUMBER(MATCH(SUBSTITUTE(D1741," ",""),SUBSTITUTE('Look Up Values'!$S$2:$S$120," ",""),0)),"","D&amp;R error")),"")</f>
        <v/>
      </c>
      <c r="Q1741" s="242" t="str" cm="1">
        <f t="array" ref="Q1741">IF(AND(I1741&lt;&gt;0,I1741&lt;&gt;""),IF(G1741="","",IF(ISNUMBER(MATCH(SUBSTITUTE(G1741," ",""),SUBSTITUTE('Look Up Values'!$I$2:$I$10," ",""),0)),"","State error")),"")</f>
        <v/>
      </c>
      <c r="R1741" s="260" t="str">
        <f t="shared" si="55"/>
        <v/>
      </c>
    </row>
    <row r="1742" spans="1:18" ht="15.75">
      <c r="A1742" s="250">
        <v>1735</v>
      </c>
      <c r="B1742" s="198"/>
      <c r="C1742" s="25"/>
      <c r="D1742" s="25"/>
      <c r="E1742" s="25"/>
      <c r="F1742" s="25"/>
      <c r="G1742" s="26"/>
      <c r="H1742" s="27"/>
      <c r="I1742" s="28"/>
      <c r="J1742" s="430"/>
      <c r="K1742" s="48"/>
      <c r="L1742" s="457" t="str">
        <f t="shared" si="54"/>
        <v/>
      </c>
      <c r="M1742" s="245" cm="1">
        <f t="array" ref="M1742">SUMPRODUCT(--(N1742:Q1742&lt;&gt;"")) + IF(TRIM(R1742)="",0,LEN(R1742)-LEN(SUBSTITUTE(R1742,",",""))+1)</f>
        <v>0</v>
      </c>
      <c r="N1742" s="242" t="str">
        <f>IF(AND(I1742&lt;&gt;0,I1742&lt;&gt;""),IF(TRIM(SUBSTITUTE(B1742,CHAR(160),""))="","",IF(ISNUMBER(MATCH(TRIM(SUBSTITUTE(B1742,CHAR(160),"")),'Look Up Values'!$B$2:$B$500,0)),"","Origin error")),"")</f>
        <v/>
      </c>
      <c r="O1742" s="242" t="str">
        <f>IF(AND(I1742&lt;&gt;0,I1742&lt;&gt;""),IF(C1742="","",IF(AND(ISNUMBER(--LEFT(C1742,FIND(" ",C1742&amp;" ")-1)),OR(LEN(LEFT(C1742,FIND(" ",C1742&amp;" ")-1))=6,LEN(LEFT(C1742,FIND(" ",C1742&amp;" ")-1))=7),OR(ISNUMBER(MATCH(LEFT(C1742,FIND(" ",C1742&amp;" ")-1),'Look Up Values'!$G$2:$G$1000,0)),ISNUMBER(MATCH(LEFT(C1742,FIND(" ",C1742&amp;" ")-1),'Look Up Values'!$AE$2:$AE$2000,0)))),"","EWC error")),"")</f>
        <v/>
      </c>
      <c r="P1742" s="242" t="str" cm="1">
        <f t="array" ref="P1742">IF(AND(I1742&lt;&gt;0,I1742&lt;&gt;""),IF(D1742="","",IF(ISNUMBER(MATCH(SUBSTITUTE(D1742," ",""),SUBSTITUTE('Look Up Values'!$S$2:$S$120," ",""),0)),"","D&amp;R error")),"")</f>
        <v/>
      </c>
      <c r="Q1742" s="242" t="str" cm="1">
        <f t="array" ref="Q1742">IF(AND(I1742&lt;&gt;0,I1742&lt;&gt;""),IF(G1742="","",IF(ISNUMBER(MATCH(SUBSTITUTE(G1742," ",""),SUBSTITUTE('Look Up Values'!$I$2:$I$10," ",""),0)),"","State error")),"")</f>
        <v/>
      </c>
      <c r="R1742" s="260" t="str">
        <f t="shared" si="55"/>
        <v/>
      </c>
    </row>
    <row r="1743" spans="1:18" ht="15.75">
      <c r="A1743" s="250">
        <v>1736</v>
      </c>
      <c r="B1743" s="198"/>
      <c r="C1743" s="25"/>
      <c r="D1743" s="25"/>
      <c r="E1743" s="25"/>
      <c r="F1743" s="25"/>
      <c r="G1743" s="26"/>
      <c r="H1743" s="27"/>
      <c r="I1743" s="28"/>
      <c r="J1743" s="430"/>
      <c r="K1743" s="48"/>
      <c r="L1743" s="457" t="str">
        <f t="shared" si="54"/>
        <v/>
      </c>
      <c r="M1743" s="245" cm="1">
        <f t="array" ref="M1743">SUMPRODUCT(--(N1743:Q1743&lt;&gt;"")) + IF(TRIM(R1743)="",0,LEN(R1743)-LEN(SUBSTITUTE(R1743,",",""))+1)</f>
        <v>0</v>
      </c>
      <c r="N1743" s="242" t="str">
        <f>IF(AND(I1743&lt;&gt;0,I1743&lt;&gt;""),IF(TRIM(SUBSTITUTE(B1743,CHAR(160),""))="","",IF(ISNUMBER(MATCH(TRIM(SUBSTITUTE(B1743,CHAR(160),"")),'Look Up Values'!$B$2:$B$500,0)),"","Origin error")),"")</f>
        <v/>
      </c>
      <c r="O1743" s="242" t="str">
        <f>IF(AND(I1743&lt;&gt;0,I1743&lt;&gt;""),IF(C1743="","",IF(AND(ISNUMBER(--LEFT(C1743,FIND(" ",C1743&amp;" ")-1)),OR(LEN(LEFT(C1743,FIND(" ",C1743&amp;" ")-1))=6,LEN(LEFT(C1743,FIND(" ",C1743&amp;" ")-1))=7),OR(ISNUMBER(MATCH(LEFT(C1743,FIND(" ",C1743&amp;" ")-1),'Look Up Values'!$G$2:$G$1000,0)),ISNUMBER(MATCH(LEFT(C1743,FIND(" ",C1743&amp;" ")-1),'Look Up Values'!$AE$2:$AE$2000,0)))),"","EWC error")),"")</f>
        <v/>
      </c>
      <c r="P1743" s="242" t="str" cm="1">
        <f t="array" ref="P1743">IF(AND(I1743&lt;&gt;0,I1743&lt;&gt;""),IF(D1743="","",IF(ISNUMBER(MATCH(SUBSTITUTE(D1743," ",""),SUBSTITUTE('Look Up Values'!$S$2:$S$120," ",""),0)),"","D&amp;R error")),"")</f>
        <v/>
      </c>
      <c r="Q1743" s="242" t="str" cm="1">
        <f t="array" ref="Q1743">IF(AND(I1743&lt;&gt;0,I1743&lt;&gt;""),IF(G1743="","",IF(ISNUMBER(MATCH(SUBSTITUTE(G1743," ",""),SUBSTITUTE('Look Up Values'!$I$2:$I$10," ",""),0)),"","State error")),"")</f>
        <v/>
      </c>
      <c r="R1743" s="260" t="str">
        <f t="shared" si="55"/>
        <v/>
      </c>
    </row>
    <row r="1744" spans="1:18" ht="15.75">
      <c r="A1744" s="250">
        <v>1737</v>
      </c>
      <c r="B1744" s="198"/>
      <c r="C1744" s="25"/>
      <c r="D1744" s="25"/>
      <c r="E1744" s="25"/>
      <c r="F1744" s="25"/>
      <c r="G1744" s="26"/>
      <c r="H1744" s="27"/>
      <c r="I1744" s="28"/>
      <c r="J1744" s="430"/>
      <c r="K1744" s="48"/>
      <c r="L1744" s="457" t="str">
        <f t="shared" si="54"/>
        <v/>
      </c>
      <c r="M1744" s="245" cm="1">
        <f t="array" ref="M1744">SUMPRODUCT(--(N1744:Q1744&lt;&gt;"")) + IF(TRIM(R1744)="",0,LEN(R1744)-LEN(SUBSTITUTE(R1744,",",""))+1)</f>
        <v>0</v>
      </c>
      <c r="N1744" s="242" t="str">
        <f>IF(AND(I1744&lt;&gt;0,I1744&lt;&gt;""),IF(TRIM(SUBSTITUTE(B1744,CHAR(160),""))="","",IF(ISNUMBER(MATCH(TRIM(SUBSTITUTE(B1744,CHAR(160),"")),'Look Up Values'!$B$2:$B$500,0)),"","Origin error")),"")</f>
        <v/>
      </c>
      <c r="O1744" s="242" t="str">
        <f>IF(AND(I1744&lt;&gt;0,I1744&lt;&gt;""),IF(C1744="","",IF(AND(ISNUMBER(--LEFT(C1744,FIND(" ",C1744&amp;" ")-1)),OR(LEN(LEFT(C1744,FIND(" ",C1744&amp;" ")-1))=6,LEN(LEFT(C1744,FIND(" ",C1744&amp;" ")-1))=7),OR(ISNUMBER(MATCH(LEFT(C1744,FIND(" ",C1744&amp;" ")-1),'Look Up Values'!$G$2:$G$1000,0)),ISNUMBER(MATCH(LEFT(C1744,FIND(" ",C1744&amp;" ")-1),'Look Up Values'!$AE$2:$AE$2000,0)))),"","EWC error")),"")</f>
        <v/>
      </c>
      <c r="P1744" s="242" t="str" cm="1">
        <f t="array" ref="P1744">IF(AND(I1744&lt;&gt;0,I1744&lt;&gt;""),IF(D1744="","",IF(ISNUMBER(MATCH(SUBSTITUTE(D1744," ",""),SUBSTITUTE('Look Up Values'!$S$2:$S$120," ",""),0)),"","D&amp;R error")),"")</f>
        <v/>
      </c>
      <c r="Q1744" s="242" t="str" cm="1">
        <f t="array" ref="Q1744">IF(AND(I1744&lt;&gt;0,I1744&lt;&gt;""),IF(G1744="","",IF(ISNUMBER(MATCH(SUBSTITUTE(G1744," ",""),SUBSTITUTE('Look Up Values'!$I$2:$I$10," ",""),0)),"","State error")),"")</f>
        <v/>
      </c>
      <c r="R1744" s="260" t="str">
        <f t="shared" si="55"/>
        <v/>
      </c>
    </row>
    <row r="1745" spans="1:18" ht="15.75">
      <c r="A1745" s="250">
        <v>1738</v>
      </c>
      <c r="B1745" s="198"/>
      <c r="C1745" s="25"/>
      <c r="D1745" s="25"/>
      <c r="E1745" s="25"/>
      <c r="F1745" s="25"/>
      <c r="G1745" s="26"/>
      <c r="H1745" s="27"/>
      <c r="I1745" s="28"/>
      <c r="J1745" s="430"/>
      <c r="K1745" s="48"/>
      <c r="L1745" s="457" t="str">
        <f t="shared" si="54"/>
        <v/>
      </c>
      <c r="M1745" s="245" cm="1">
        <f t="array" ref="M1745">SUMPRODUCT(--(N1745:Q1745&lt;&gt;"")) + IF(TRIM(R1745)="",0,LEN(R1745)-LEN(SUBSTITUTE(R1745,",",""))+1)</f>
        <v>0</v>
      </c>
      <c r="N1745" s="242" t="str">
        <f>IF(AND(I1745&lt;&gt;0,I1745&lt;&gt;""),IF(TRIM(SUBSTITUTE(B1745,CHAR(160),""))="","",IF(ISNUMBER(MATCH(TRIM(SUBSTITUTE(B1745,CHAR(160),"")),'Look Up Values'!$B$2:$B$500,0)),"","Origin error")),"")</f>
        <v/>
      </c>
      <c r="O1745" s="242" t="str">
        <f>IF(AND(I1745&lt;&gt;0,I1745&lt;&gt;""),IF(C1745="","",IF(AND(ISNUMBER(--LEFT(C1745,FIND(" ",C1745&amp;" ")-1)),OR(LEN(LEFT(C1745,FIND(" ",C1745&amp;" ")-1))=6,LEN(LEFT(C1745,FIND(" ",C1745&amp;" ")-1))=7),OR(ISNUMBER(MATCH(LEFT(C1745,FIND(" ",C1745&amp;" ")-1),'Look Up Values'!$G$2:$G$1000,0)),ISNUMBER(MATCH(LEFT(C1745,FIND(" ",C1745&amp;" ")-1),'Look Up Values'!$AE$2:$AE$2000,0)))),"","EWC error")),"")</f>
        <v/>
      </c>
      <c r="P1745" s="242" t="str" cm="1">
        <f t="array" ref="P1745">IF(AND(I1745&lt;&gt;0,I1745&lt;&gt;""),IF(D1745="","",IF(ISNUMBER(MATCH(SUBSTITUTE(D1745," ",""),SUBSTITUTE('Look Up Values'!$S$2:$S$120," ",""),0)),"","D&amp;R error")),"")</f>
        <v/>
      </c>
      <c r="Q1745" s="242" t="str" cm="1">
        <f t="array" ref="Q1745">IF(AND(I1745&lt;&gt;0,I1745&lt;&gt;""),IF(G1745="","",IF(ISNUMBER(MATCH(SUBSTITUTE(G1745," ",""),SUBSTITUTE('Look Up Values'!$I$2:$I$10," ",""),0)),"","State error")),"")</f>
        <v/>
      </c>
      <c r="R1745" s="260" t="str">
        <f t="shared" si="55"/>
        <v/>
      </c>
    </row>
    <row r="1746" spans="1:18" ht="15.75">
      <c r="A1746" s="250">
        <v>1739</v>
      </c>
      <c r="B1746" s="198"/>
      <c r="C1746" s="25"/>
      <c r="D1746" s="25"/>
      <c r="E1746" s="25"/>
      <c r="F1746" s="25"/>
      <c r="G1746" s="26"/>
      <c r="H1746" s="27"/>
      <c r="I1746" s="28"/>
      <c r="J1746" s="430"/>
      <c r="K1746" s="48"/>
      <c r="L1746" s="457" t="str">
        <f t="shared" si="54"/>
        <v/>
      </c>
      <c r="M1746" s="245" cm="1">
        <f t="array" ref="M1746">SUMPRODUCT(--(N1746:Q1746&lt;&gt;"")) + IF(TRIM(R1746)="",0,LEN(R1746)-LEN(SUBSTITUTE(R1746,",",""))+1)</f>
        <v>0</v>
      </c>
      <c r="N1746" s="242" t="str">
        <f>IF(AND(I1746&lt;&gt;0,I1746&lt;&gt;""),IF(TRIM(SUBSTITUTE(B1746,CHAR(160),""))="","",IF(ISNUMBER(MATCH(TRIM(SUBSTITUTE(B1746,CHAR(160),"")),'Look Up Values'!$B$2:$B$500,0)),"","Origin error")),"")</f>
        <v/>
      </c>
      <c r="O1746" s="242" t="str">
        <f>IF(AND(I1746&lt;&gt;0,I1746&lt;&gt;""),IF(C1746="","",IF(AND(ISNUMBER(--LEFT(C1746,FIND(" ",C1746&amp;" ")-1)),OR(LEN(LEFT(C1746,FIND(" ",C1746&amp;" ")-1))=6,LEN(LEFT(C1746,FIND(" ",C1746&amp;" ")-1))=7),OR(ISNUMBER(MATCH(LEFT(C1746,FIND(" ",C1746&amp;" ")-1),'Look Up Values'!$G$2:$G$1000,0)),ISNUMBER(MATCH(LEFT(C1746,FIND(" ",C1746&amp;" ")-1),'Look Up Values'!$AE$2:$AE$2000,0)))),"","EWC error")),"")</f>
        <v/>
      </c>
      <c r="P1746" s="242" t="str" cm="1">
        <f t="array" ref="P1746">IF(AND(I1746&lt;&gt;0,I1746&lt;&gt;""),IF(D1746="","",IF(ISNUMBER(MATCH(SUBSTITUTE(D1746," ",""),SUBSTITUTE('Look Up Values'!$S$2:$S$120," ",""),0)),"","D&amp;R error")),"")</f>
        <v/>
      </c>
      <c r="Q1746" s="242" t="str" cm="1">
        <f t="array" ref="Q1746">IF(AND(I1746&lt;&gt;0,I1746&lt;&gt;""),IF(G1746="","",IF(ISNUMBER(MATCH(SUBSTITUTE(G1746," ",""),SUBSTITUTE('Look Up Values'!$I$2:$I$10," ",""),0)),"","State error")),"")</f>
        <v/>
      </c>
      <c r="R1746" s="260" t="str">
        <f t="shared" si="55"/>
        <v/>
      </c>
    </row>
    <row r="1747" spans="1:18" ht="15.75">
      <c r="A1747" s="250">
        <v>1740</v>
      </c>
      <c r="B1747" s="198"/>
      <c r="C1747" s="25"/>
      <c r="D1747" s="25"/>
      <c r="E1747" s="25"/>
      <c r="F1747" s="25"/>
      <c r="G1747" s="26"/>
      <c r="H1747" s="27"/>
      <c r="I1747" s="28"/>
      <c r="J1747" s="430"/>
      <c r="K1747" s="48"/>
      <c r="L1747" s="457" t="str">
        <f t="shared" si="54"/>
        <v/>
      </c>
      <c r="M1747" s="245" cm="1">
        <f t="array" ref="M1747">SUMPRODUCT(--(N1747:Q1747&lt;&gt;"")) + IF(TRIM(R1747)="",0,LEN(R1747)-LEN(SUBSTITUTE(R1747,",",""))+1)</f>
        <v>0</v>
      </c>
      <c r="N1747" s="242" t="str">
        <f>IF(AND(I1747&lt;&gt;0,I1747&lt;&gt;""),IF(TRIM(SUBSTITUTE(B1747,CHAR(160),""))="","",IF(ISNUMBER(MATCH(TRIM(SUBSTITUTE(B1747,CHAR(160),"")),'Look Up Values'!$B$2:$B$500,0)),"","Origin error")),"")</f>
        <v/>
      </c>
      <c r="O1747" s="242" t="str">
        <f>IF(AND(I1747&lt;&gt;0,I1747&lt;&gt;""),IF(C1747="","",IF(AND(ISNUMBER(--LEFT(C1747,FIND(" ",C1747&amp;" ")-1)),OR(LEN(LEFT(C1747,FIND(" ",C1747&amp;" ")-1))=6,LEN(LEFT(C1747,FIND(" ",C1747&amp;" ")-1))=7),OR(ISNUMBER(MATCH(LEFT(C1747,FIND(" ",C1747&amp;" ")-1),'Look Up Values'!$G$2:$G$1000,0)),ISNUMBER(MATCH(LEFT(C1747,FIND(" ",C1747&amp;" ")-1),'Look Up Values'!$AE$2:$AE$2000,0)))),"","EWC error")),"")</f>
        <v/>
      </c>
      <c r="P1747" s="242" t="str" cm="1">
        <f t="array" ref="P1747">IF(AND(I1747&lt;&gt;0,I1747&lt;&gt;""),IF(D1747="","",IF(ISNUMBER(MATCH(SUBSTITUTE(D1747," ",""),SUBSTITUTE('Look Up Values'!$S$2:$S$120," ",""),0)),"","D&amp;R error")),"")</f>
        <v/>
      </c>
      <c r="Q1747" s="242" t="str" cm="1">
        <f t="array" ref="Q1747">IF(AND(I1747&lt;&gt;0,I1747&lt;&gt;""),IF(G1747="","",IF(ISNUMBER(MATCH(SUBSTITUTE(G1747," ",""),SUBSTITUTE('Look Up Values'!$I$2:$I$10," ",""),0)),"","State error")),"")</f>
        <v/>
      </c>
      <c r="R1747" s="260" t="str">
        <f t="shared" si="55"/>
        <v/>
      </c>
    </row>
    <row r="1748" spans="1:18" ht="15.75">
      <c r="A1748" s="250">
        <v>1741</v>
      </c>
      <c r="B1748" s="198"/>
      <c r="C1748" s="25"/>
      <c r="D1748" s="25"/>
      <c r="E1748" s="25"/>
      <c r="F1748" s="25"/>
      <c r="G1748" s="26"/>
      <c r="H1748" s="27"/>
      <c r="I1748" s="28"/>
      <c r="J1748" s="430"/>
      <c r="K1748" s="48"/>
      <c r="L1748" s="457" t="str">
        <f t="shared" si="54"/>
        <v/>
      </c>
      <c r="M1748" s="245" cm="1">
        <f t="array" ref="M1748">SUMPRODUCT(--(N1748:Q1748&lt;&gt;"")) + IF(TRIM(R1748)="",0,LEN(R1748)-LEN(SUBSTITUTE(R1748,",",""))+1)</f>
        <v>0</v>
      </c>
      <c r="N1748" s="242" t="str">
        <f>IF(AND(I1748&lt;&gt;0,I1748&lt;&gt;""),IF(TRIM(SUBSTITUTE(B1748,CHAR(160),""))="","",IF(ISNUMBER(MATCH(TRIM(SUBSTITUTE(B1748,CHAR(160),"")),'Look Up Values'!$B$2:$B$500,0)),"","Origin error")),"")</f>
        <v/>
      </c>
      <c r="O1748" s="242" t="str">
        <f>IF(AND(I1748&lt;&gt;0,I1748&lt;&gt;""),IF(C1748="","",IF(AND(ISNUMBER(--LEFT(C1748,FIND(" ",C1748&amp;" ")-1)),OR(LEN(LEFT(C1748,FIND(" ",C1748&amp;" ")-1))=6,LEN(LEFT(C1748,FIND(" ",C1748&amp;" ")-1))=7),OR(ISNUMBER(MATCH(LEFT(C1748,FIND(" ",C1748&amp;" ")-1),'Look Up Values'!$G$2:$G$1000,0)),ISNUMBER(MATCH(LEFT(C1748,FIND(" ",C1748&amp;" ")-1),'Look Up Values'!$AE$2:$AE$2000,0)))),"","EWC error")),"")</f>
        <v/>
      </c>
      <c r="P1748" s="242" t="str" cm="1">
        <f t="array" ref="P1748">IF(AND(I1748&lt;&gt;0,I1748&lt;&gt;""),IF(D1748="","",IF(ISNUMBER(MATCH(SUBSTITUTE(D1748," ",""),SUBSTITUTE('Look Up Values'!$S$2:$S$120," ",""),0)),"","D&amp;R error")),"")</f>
        <v/>
      </c>
      <c r="Q1748" s="242" t="str" cm="1">
        <f t="array" ref="Q1748">IF(AND(I1748&lt;&gt;0,I1748&lt;&gt;""),IF(G1748="","",IF(ISNUMBER(MATCH(SUBSTITUTE(G1748," ",""),SUBSTITUTE('Look Up Values'!$I$2:$I$10," ",""),0)),"","State error")),"")</f>
        <v/>
      </c>
      <c r="R1748" s="260" t="str">
        <f t="shared" si="55"/>
        <v/>
      </c>
    </row>
    <row r="1749" spans="1:18" ht="15.75">
      <c r="A1749" s="250">
        <v>1742</v>
      </c>
      <c r="B1749" s="198"/>
      <c r="C1749" s="25"/>
      <c r="D1749" s="25"/>
      <c r="E1749" s="25"/>
      <c r="F1749" s="25"/>
      <c r="G1749" s="26"/>
      <c r="H1749" s="27"/>
      <c r="I1749" s="28"/>
      <c r="J1749" s="430"/>
      <c r="K1749" s="48"/>
      <c r="L1749" s="457" t="str">
        <f t="shared" si="54"/>
        <v/>
      </c>
      <c r="M1749" s="245" cm="1">
        <f t="array" ref="M1749">SUMPRODUCT(--(N1749:Q1749&lt;&gt;"")) + IF(TRIM(R1749)="",0,LEN(R1749)-LEN(SUBSTITUTE(R1749,",",""))+1)</f>
        <v>0</v>
      </c>
      <c r="N1749" s="242" t="str">
        <f>IF(AND(I1749&lt;&gt;0,I1749&lt;&gt;""),IF(TRIM(SUBSTITUTE(B1749,CHAR(160),""))="","",IF(ISNUMBER(MATCH(TRIM(SUBSTITUTE(B1749,CHAR(160),"")),'Look Up Values'!$B$2:$B$500,0)),"","Origin error")),"")</f>
        <v/>
      </c>
      <c r="O1749" s="242" t="str">
        <f>IF(AND(I1749&lt;&gt;0,I1749&lt;&gt;""),IF(C1749="","",IF(AND(ISNUMBER(--LEFT(C1749,FIND(" ",C1749&amp;" ")-1)),OR(LEN(LEFT(C1749,FIND(" ",C1749&amp;" ")-1))=6,LEN(LEFT(C1749,FIND(" ",C1749&amp;" ")-1))=7),OR(ISNUMBER(MATCH(LEFT(C1749,FIND(" ",C1749&amp;" ")-1),'Look Up Values'!$G$2:$G$1000,0)),ISNUMBER(MATCH(LEFT(C1749,FIND(" ",C1749&amp;" ")-1),'Look Up Values'!$AE$2:$AE$2000,0)))),"","EWC error")),"")</f>
        <v/>
      </c>
      <c r="P1749" s="242" t="str" cm="1">
        <f t="array" ref="P1749">IF(AND(I1749&lt;&gt;0,I1749&lt;&gt;""),IF(D1749="","",IF(ISNUMBER(MATCH(SUBSTITUTE(D1749," ",""),SUBSTITUTE('Look Up Values'!$S$2:$S$120," ",""),0)),"","D&amp;R error")),"")</f>
        <v/>
      </c>
      <c r="Q1749" s="242" t="str" cm="1">
        <f t="array" ref="Q1749">IF(AND(I1749&lt;&gt;0,I1749&lt;&gt;""),IF(G1749="","",IF(ISNUMBER(MATCH(SUBSTITUTE(G1749," ",""),SUBSTITUTE('Look Up Values'!$I$2:$I$10," ",""),0)),"","State error")),"")</f>
        <v/>
      </c>
      <c r="R1749" s="260" t="str">
        <f t="shared" si="55"/>
        <v/>
      </c>
    </row>
    <row r="1750" spans="1:18" ht="15.75">
      <c r="A1750" s="250">
        <v>1743</v>
      </c>
      <c r="B1750" s="198"/>
      <c r="C1750" s="25"/>
      <c r="D1750" s="25"/>
      <c r="E1750" s="25"/>
      <c r="F1750" s="25"/>
      <c r="G1750" s="26"/>
      <c r="H1750" s="27"/>
      <c r="I1750" s="28"/>
      <c r="J1750" s="430"/>
      <c r="K1750" s="48"/>
      <c r="L1750" s="457" t="str">
        <f t="shared" si="54"/>
        <v/>
      </c>
      <c r="M1750" s="245" cm="1">
        <f t="array" ref="M1750">SUMPRODUCT(--(N1750:Q1750&lt;&gt;"")) + IF(TRIM(R1750)="",0,LEN(R1750)-LEN(SUBSTITUTE(R1750,",",""))+1)</f>
        <v>0</v>
      </c>
      <c r="N1750" s="242" t="str">
        <f>IF(AND(I1750&lt;&gt;0,I1750&lt;&gt;""),IF(TRIM(SUBSTITUTE(B1750,CHAR(160),""))="","",IF(ISNUMBER(MATCH(TRIM(SUBSTITUTE(B1750,CHAR(160),"")),'Look Up Values'!$B$2:$B$500,0)),"","Origin error")),"")</f>
        <v/>
      </c>
      <c r="O1750" s="242" t="str">
        <f>IF(AND(I1750&lt;&gt;0,I1750&lt;&gt;""),IF(C1750="","",IF(AND(ISNUMBER(--LEFT(C1750,FIND(" ",C1750&amp;" ")-1)),OR(LEN(LEFT(C1750,FIND(" ",C1750&amp;" ")-1))=6,LEN(LEFT(C1750,FIND(" ",C1750&amp;" ")-1))=7),OR(ISNUMBER(MATCH(LEFT(C1750,FIND(" ",C1750&amp;" ")-1),'Look Up Values'!$G$2:$G$1000,0)),ISNUMBER(MATCH(LEFT(C1750,FIND(" ",C1750&amp;" ")-1),'Look Up Values'!$AE$2:$AE$2000,0)))),"","EWC error")),"")</f>
        <v/>
      </c>
      <c r="P1750" s="242" t="str" cm="1">
        <f t="array" ref="P1750">IF(AND(I1750&lt;&gt;0,I1750&lt;&gt;""),IF(D1750="","",IF(ISNUMBER(MATCH(SUBSTITUTE(D1750," ",""),SUBSTITUTE('Look Up Values'!$S$2:$S$120," ",""),0)),"","D&amp;R error")),"")</f>
        <v/>
      </c>
      <c r="Q1750" s="242" t="str" cm="1">
        <f t="array" ref="Q1750">IF(AND(I1750&lt;&gt;0,I1750&lt;&gt;""),IF(G1750="","",IF(ISNUMBER(MATCH(SUBSTITUTE(G1750," ",""),SUBSTITUTE('Look Up Values'!$I$2:$I$10," ",""),0)),"","State error")),"")</f>
        <v/>
      </c>
      <c r="R1750" s="260" t="str">
        <f t="shared" si="55"/>
        <v/>
      </c>
    </row>
    <row r="1751" spans="1:18" ht="15.75">
      <c r="A1751" s="250">
        <v>1744</v>
      </c>
      <c r="B1751" s="198"/>
      <c r="C1751" s="25"/>
      <c r="D1751" s="25"/>
      <c r="E1751" s="25"/>
      <c r="F1751" s="25"/>
      <c r="G1751" s="26"/>
      <c r="H1751" s="27"/>
      <c r="I1751" s="28"/>
      <c r="J1751" s="430"/>
      <c r="K1751" s="48"/>
      <c r="L1751" s="457" t="str">
        <f t="shared" si="54"/>
        <v/>
      </c>
      <c r="M1751" s="245" cm="1">
        <f t="array" ref="M1751">SUMPRODUCT(--(N1751:Q1751&lt;&gt;"")) + IF(TRIM(R1751)="",0,LEN(R1751)-LEN(SUBSTITUTE(R1751,",",""))+1)</f>
        <v>0</v>
      </c>
      <c r="N1751" s="242" t="str">
        <f>IF(AND(I1751&lt;&gt;0,I1751&lt;&gt;""),IF(TRIM(SUBSTITUTE(B1751,CHAR(160),""))="","",IF(ISNUMBER(MATCH(TRIM(SUBSTITUTE(B1751,CHAR(160),"")),'Look Up Values'!$B$2:$B$500,0)),"","Origin error")),"")</f>
        <v/>
      </c>
      <c r="O1751" s="242" t="str">
        <f>IF(AND(I1751&lt;&gt;0,I1751&lt;&gt;""),IF(C1751="","",IF(AND(ISNUMBER(--LEFT(C1751,FIND(" ",C1751&amp;" ")-1)),OR(LEN(LEFT(C1751,FIND(" ",C1751&amp;" ")-1))=6,LEN(LEFT(C1751,FIND(" ",C1751&amp;" ")-1))=7),OR(ISNUMBER(MATCH(LEFT(C1751,FIND(" ",C1751&amp;" ")-1),'Look Up Values'!$G$2:$G$1000,0)),ISNUMBER(MATCH(LEFT(C1751,FIND(" ",C1751&amp;" ")-1),'Look Up Values'!$AE$2:$AE$2000,0)))),"","EWC error")),"")</f>
        <v/>
      </c>
      <c r="P1751" s="242" t="str" cm="1">
        <f t="array" ref="P1751">IF(AND(I1751&lt;&gt;0,I1751&lt;&gt;""),IF(D1751="","",IF(ISNUMBER(MATCH(SUBSTITUTE(D1751," ",""),SUBSTITUTE('Look Up Values'!$S$2:$S$120," ",""),0)),"","D&amp;R error")),"")</f>
        <v/>
      </c>
      <c r="Q1751" s="242" t="str" cm="1">
        <f t="array" ref="Q1751">IF(AND(I1751&lt;&gt;0,I1751&lt;&gt;""),IF(G1751="","",IF(ISNUMBER(MATCH(SUBSTITUTE(G1751," ",""),SUBSTITUTE('Look Up Values'!$I$2:$I$10," ",""),0)),"","State error")),"")</f>
        <v/>
      </c>
      <c r="R1751" s="260" t="str">
        <f t="shared" si="55"/>
        <v/>
      </c>
    </row>
    <row r="1752" spans="1:18" ht="15.75">
      <c r="A1752" s="250">
        <v>1745</v>
      </c>
      <c r="B1752" s="198"/>
      <c r="C1752" s="25"/>
      <c r="D1752" s="25"/>
      <c r="E1752" s="25"/>
      <c r="F1752" s="25"/>
      <c r="G1752" s="26"/>
      <c r="H1752" s="27"/>
      <c r="I1752" s="28"/>
      <c r="J1752" s="430"/>
      <c r="K1752" s="48"/>
      <c r="L1752" s="457" t="str">
        <f t="shared" si="54"/>
        <v/>
      </c>
      <c r="M1752" s="245" cm="1">
        <f t="array" ref="M1752">SUMPRODUCT(--(N1752:Q1752&lt;&gt;"")) + IF(TRIM(R1752)="",0,LEN(R1752)-LEN(SUBSTITUTE(R1752,",",""))+1)</f>
        <v>0</v>
      </c>
      <c r="N1752" s="242" t="str">
        <f>IF(AND(I1752&lt;&gt;0,I1752&lt;&gt;""),IF(TRIM(SUBSTITUTE(B1752,CHAR(160),""))="","",IF(ISNUMBER(MATCH(TRIM(SUBSTITUTE(B1752,CHAR(160),"")),'Look Up Values'!$B$2:$B$500,0)),"","Origin error")),"")</f>
        <v/>
      </c>
      <c r="O1752" s="242" t="str">
        <f>IF(AND(I1752&lt;&gt;0,I1752&lt;&gt;""),IF(C1752="","",IF(AND(ISNUMBER(--LEFT(C1752,FIND(" ",C1752&amp;" ")-1)),OR(LEN(LEFT(C1752,FIND(" ",C1752&amp;" ")-1))=6,LEN(LEFT(C1752,FIND(" ",C1752&amp;" ")-1))=7),OR(ISNUMBER(MATCH(LEFT(C1752,FIND(" ",C1752&amp;" ")-1),'Look Up Values'!$G$2:$G$1000,0)),ISNUMBER(MATCH(LEFT(C1752,FIND(" ",C1752&amp;" ")-1),'Look Up Values'!$AE$2:$AE$2000,0)))),"","EWC error")),"")</f>
        <v/>
      </c>
      <c r="P1752" s="242" t="str" cm="1">
        <f t="array" ref="P1752">IF(AND(I1752&lt;&gt;0,I1752&lt;&gt;""),IF(D1752="","",IF(ISNUMBER(MATCH(SUBSTITUTE(D1752," ",""),SUBSTITUTE('Look Up Values'!$S$2:$S$120," ",""),0)),"","D&amp;R error")),"")</f>
        <v/>
      </c>
      <c r="Q1752" s="242" t="str" cm="1">
        <f t="array" ref="Q1752">IF(AND(I1752&lt;&gt;0,I1752&lt;&gt;""),IF(G1752="","",IF(ISNUMBER(MATCH(SUBSTITUTE(G1752," ",""),SUBSTITUTE('Look Up Values'!$I$2:$I$10," ",""),0)),"","State error")),"")</f>
        <v/>
      </c>
      <c r="R1752" s="260" t="str">
        <f t="shared" si="55"/>
        <v/>
      </c>
    </row>
    <row r="1753" spans="1:18" ht="15.75">
      <c r="A1753" s="250">
        <v>1746</v>
      </c>
      <c r="B1753" s="198"/>
      <c r="C1753" s="25"/>
      <c r="D1753" s="25"/>
      <c r="E1753" s="25"/>
      <c r="F1753" s="25"/>
      <c r="G1753" s="26"/>
      <c r="H1753" s="27"/>
      <c r="I1753" s="28"/>
      <c r="J1753" s="430"/>
      <c r="K1753" s="48"/>
      <c r="L1753" s="457" t="str">
        <f t="shared" si="54"/>
        <v/>
      </c>
      <c r="M1753" s="245" cm="1">
        <f t="array" ref="M1753">SUMPRODUCT(--(N1753:Q1753&lt;&gt;"")) + IF(TRIM(R1753)="",0,LEN(R1753)-LEN(SUBSTITUTE(R1753,",",""))+1)</f>
        <v>0</v>
      </c>
      <c r="N1753" s="242" t="str">
        <f>IF(AND(I1753&lt;&gt;0,I1753&lt;&gt;""),IF(TRIM(SUBSTITUTE(B1753,CHAR(160),""))="","",IF(ISNUMBER(MATCH(TRIM(SUBSTITUTE(B1753,CHAR(160),"")),'Look Up Values'!$B$2:$B$500,0)),"","Origin error")),"")</f>
        <v/>
      </c>
      <c r="O1753" s="242" t="str">
        <f>IF(AND(I1753&lt;&gt;0,I1753&lt;&gt;""),IF(C1753="","",IF(AND(ISNUMBER(--LEFT(C1753,FIND(" ",C1753&amp;" ")-1)),OR(LEN(LEFT(C1753,FIND(" ",C1753&amp;" ")-1))=6,LEN(LEFT(C1753,FIND(" ",C1753&amp;" ")-1))=7),OR(ISNUMBER(MATCH(LEFT(C1753,FIND(" ",C1753&amp;" ")-1),'Look Up Values'!$G$2:$G$1000,0)),ISNUMBER(MATCH(LEFT(C1753,FIND(" ",C1753&amp;" ")-1),'Look Up Values'!$AE$2:$AE$2000,0)))),"","EWC error")),"")</f>
        <v/>
      </c>
      <c r="P1753" s="242" t="str" cm="1">
        <f t="array" ref="P1753">IF(AND(I1753&lt;&gt;0,I1753&lt;&gt;""),IF(D1753="","",IF(ISNUMBER(MATCH(SUBSTITUTE(D1753," ",""),SUBSTITUTE('Look Up Values'!$S$2:$S$120," ",""),0)),"","D&amp;R error")),"")</f>
        <v/>
      </c>
      <c r="Q1753" s="242" t="str" cm="1">
        <f t="array" ref="Q1753">IF(AND(I1753&lt;&gt;0,I1753&lt;&gt;""),IF(G1753="","",IF(ISNUMBER(MATCH(SUBSTITUTE(G1753," ",""),SUBSTITUTE('Look Up Values'!$I$2:$I$10," ",""),0)),"","State error")),"")</f>
        <v/>
      </c>
      <c r="R1753" s="260" t="str">
        <f t="shared" si="55"/>
        <v/>
      </c>
    </row>
    <row r="1754" spans="1:18" ht="15.75">
      <c r="A1754" s="250">
        <v>1747</v>
      </c>
      <c r="B1754" s="198"/>
      <c r="C1754" s="25"/>
      <c r="D1754" s="25"/>
      <c r="E1754" s="25"/>
      <c r="F1754" s="25"/>
      <c r="G1754" s="26"/>
      <c r="H1754" s="27"/>
      <c r="I1754" s="28"/>
      <c r="J1754" s="430"/>
      <c r="K1754" s="48"/>
      <c r="L1754" s="457" t="str">
        <f t="shared" si="54"/>
        <v/>
      </c>
      <c r="M1754" s="245" cm="1">
        <f t="array" ref="M1754">SUMPRODUCT(--(N1754:Q1754&lt;&gt;"")) + IF(TRIM(R1754)="",0,LEN(R1754)-LEN(SUBSTITUTE(R1754,",",""))+1)</f>
        <v>0</v>
      </c>
      <c r="N1754" s="242" t="str">
        <f>IF(AND(I1754&lt;&gt;0,I1754&lt;&gt;""),IF(TRIM(SUBSTITUTE(B1754,CHAR(160),""))="","",IF(ISNUMBER(MATCH(TRIM(SUBSTITUTE(B1754,CHAR(160),"")),'Look Up Values'!$B$2:$B$500,0)),"","Origin error")),"")</f>
        <v/>
      </c>
      <c r="O1754" s="242" t="str">
        <f>IF(AND(I1754&lt;&gt;0,I1754&lt;&gt;""),IF(C1754="","",IF(AND(ISNUMBER(--LEFT(C1754,FIND(" ",C1754&amp;" ")-1)),OR(LEN(LEFT(C1754,FIND(" ",C1754&amp;" ")-1))=6,LEN(LEFT(C1754,FIND(" ",C1754&amp;" ")-1))=7),OR(ISNUMBER(MATCH(LEFT(C1754,FIND(" ",C1754&amp;" ")-1),'Look Up Values'!$G$2:$G$1000,0)),ISNUMBER(MATCH(LEFT(C1754,FIND(" ",C1754&amp;" ")-1),'Look Up Values'!$AE$2:$AE$2000,0)))),"","EWC error")),"")</f>
        <v/>
      </c>
      <c r="P1754" s="242" t="str" cm="1">
        <f t="array" ref="P1754">IF(AND(I1754&lt;&gt;0,I1754&lt;&gt;""),IF(D1754="","",IF(ISNUMBER(MATCH(SUBSTITUTE(D1754," ",""),SUBSTITUTE('Look Up Values'!$S$2:$S$120," ",""),0)),"","D&amp;R error")),"")</f>
        <v/>
      </c>
      <c r="Q1754" s="242" t="str" cm="1">
        <f t="array" ref="Q1754">IF(AND(I1754&lt;&gt;0,I1754&lt;&gt;""),IF(G1754="","",IF(ISNUMBER(MATCH(SUBSTITUTE(G1754," ",""),SUBSTITUTE('Look Up Values'!$I$2:$I$10," ",""),0)),"","State error")),"")</f>
        <v/>
      </c>
      <c r="R1754" s="260" t="str">
        <f t="shared" si="55"/>
        <v/>
      </c>
    </row>
    <row r="1755" spans="1:18" ht="15.75">
      <c r="A1755" s="250">
        <v>1748</v>
      </c>
      <c r="B1755" s="198"/>
      <c r="C1755" s="25"/>
      <c r="D1755" s="25"/>
      <c r="E1755" s="25"/>
      <c r="F1755" s="25"/>
      <c r="G1755" s="26"/>
      <c r="H1755" s="27"/>
      <c r="I1755" s="28"/>
      <c r="J1755" s="430"/>
      <c r="K1755" s="48"/>
      <c r="L1755" s="457" t="str">
        <f t="shared" si="54"/>
        <v/>
      </c>
      <c r="M1755" s="245" cm="1">
        <f t="array" ref="M1755">SUMPRODUCT(--(N1755:Q1755&lt;&gt;"")) + IF(TRIM(R1755)="",0,LEN(R1755)-LEN(SUBSTITUTE(R1755,",",""))+1)</f>
        <v>0</v>
      </c>
      <c r="N1755" s="242" t="str">
        <f>IF(AND(I1755&lt;&gt;0,I1755&lt;&gt;""),IF(TRIM(SUBSTITUTE(B1755,CHAR(160),""))="","",IF(ISNUMBER(MATCH(TRIM(SUBSTITUTE(B1755,CHAR(160),"")),'Look Up Values'!$B$2:$B$500,0)),"","Origin error")),"")</f>
        <v/>
      </c>
      <c r="O1755" s="242" t="str">
        <f>IF(AND(I1755&lt;&gt;0,I1755&lt;&gt;""),IF(C1755="","",IF(AND(ISNUMBER(--LEFT(C1755,FIND(" ",C1755&amp;" ")-1)),OR(LEN(LEFT(C1755,FIND(" ",C1755&amp;" ")-1))=6,LEN(LEFT(C1755,FIND(" ",C1755&amp;" ")-1))=7),OR(ISNUMBER(MATCH(LEFT(C1755,FIND(" ",C1755&amp;" ")-1),'Look Up Values'!$G$2:$G$1000,0)),ISNUMBER(MATCH(LEFT(C1755,FIND(" ",C1755&amp;" ")-1),'Look Up Values'!$AE$2:$AE$2000,0)))),"","EWC error")),"")</f>
        <v/>
      </c>
      <c r="P1755" s="242" t="str" cm="1">
        <f t="array" ref="P1755">IF(AND(I1755&lt;&gt;0,I1755&lt;&gt;""),IF(D1755="","",IF(ISNUMBER(MATCH(SUBSTITUTE(D1755," ",""),SUBSTITUTE('Look Up Values'!$S$2:$S$120," ",""),0)),"","D&amp;R error")),"")</f>
        <v/>
      </c>
      <c r="Q1755" s="242" t="str" cm="1">
        <f t="array" ref="Q1755">IF(AND(I1755&lt;&gt;0,I1755&lt;&gt;""),IF(G1755="","",IF(ISNUMBER(MATCH(SUBSTITUTE(G1755," ",""),SUBSTITUTE('Look Up Values'!$I$2:$I$10," ",""),0)),"","State error")),"")</f>
        <v/>
      </c>
      <c r="R1755" s="260" t="str">
        <f t="shared" si="55"/>
        <v/>
      </c>
    </row>
    <row r="1756" spans="1:18" ht="15.75">
      <c r="A1756" s="250">
        <v>1749</v>
      </c>
      <c r="B1756" s="198"/>
      <c r="C1756" s="25"/>
      <c r="D1756" s="25"/>
      <c r="E1756" s="25"/>
      <c r="F1756" s="25"/>
      <c r="G1756" s="26"/>
      <c r="H1756" s="27"/>
      <c r="I1756" s="28"/>
      <c r="J1756" s="430"/>
      <c r="K1756" s="48"/>
      <c r="L1756" s="457" t="str">
        <f t="shared" si="54"/>
        <v/>
      </c>
      <c r="M1756" s="245" cm="1">
        <f t="array" ref="M1756">SUMPRODUCT(--(N1756:Q1756&lt;&gt;"")) + IF(TRIM(R1756)="",0,LEN(R1756)-LEN(SUBSTITUTE(R1756,",",""))+1)</f>
        <v>0</v>
      </c>
      <c r="N1756" s="242" t="str">
        <f>IF(AND(I1756&lt;&gt;0,I1756&lt;&gt;""),IF(TRIM(SUBSTITUTE(B1756,CHAR(160),""))="","",IF(ISNUMBER(MATCH(TRIM(SUBSTITUTE(B1756,CHAR(160),"")),'Look Up Values'!$B$2:$B$500,0)),"","Origin error")),"")</f>
        <v/>
      </c>
      <c r="O1756" s="242" t="str">
        <f>IF(AND(I1756&lt;&gt;0,I1756&lt;&gt;""),IF(C1756="","",IF(AND(ISNUMBER(--LEFT(C1756,FIND(" ",C1756&amp;" ")-1)),OR(LEN(LEFT(C1756,FIND(" ",C1756&amp;" ")-1))=6,LEN(LEFT(C1756,FIND(" ",C1756&amp;" ")-1))=7),OR(ISNUMBER(MATCH(LEFT(C1756,FIND(" ",C1756&amp;" ")-1),'Look Up Values'!$G$2:$G$1000,0)),ISNUMBER(MATCH(LEFT(C1756,FIND(" ",C1756&amp;" ")-1),'Look Up Values'!$AE$2:$AE$2000,0)))),"","EWC error")),"")</f>
        <v/>
      </c>
      <c r="P1756" s="242" t="str" cm="1">
        <f t="array" ref="P1756">IF(AND(I1756&lt;&gt;0,I1756&lt;&gt;""),IF(D1756="","",IF(ISNUMBER(MATCH(SUBSTITUTE(D1756," ",""),SUBSTITUTE('Look Up Values'!$S$2:$S$120," ",""),0)),"","D&amp;R error")),"")</f>
        <v/>
      </c>
      <c r="Q1756" s="242" t="str" cm="1">
        <f t="array" ref="Q1756">IF(AND(I1756&lt;&gt;0,I1756&lt;&gt;""),IF(G1756="","",IF(ISNUMBER(MATCH(SUBSTITUTE(G1756," ",""),SUBSTITUTE('Look Up Values'!$I$2:$I$10," ",""),0)),"","State error")),"")</f>
        <v/>
      </c>
      <c r="R1756" s="260" t="str">
        <f t="shared" si="55"/>
        <v/>
      </c>
    </row>
    <row r="1757" spans="1:18" ht="15.75">
      <c r="A1757" s="250">
        <v>1750</v>
      </c>
      <c r="B1757" s="198"/>
      <c r="C1757" s="25"/>
      <c r="D1757" s="25"/>
      <c r="E1757" s="25"/>
      <c r="F1757" s="25"/>
      <c r="G1757" s="26"/>
      <c r="H1757" s="27"/>
      <c r="I1757" s="28"/>
      <c r="J1757" s="430"/>
      <c r="K1757" s="48"/>
      <c r="L1757" s="457" t="str">
        <f t="shared" si="54"/>
        <v/>
      </c>
      <c r="M1757" s="245" cm="1">
        <f t="array" ref="M1757">SUMPRODUCT(--(N1757:Q1757&lt;&gt;"")) + IF(TRIM(R1757)="",0,LEN(R1757)-LEN(SUBSTITUTE(R1757,",",""))+1)</f>
        <v>0</v>
      </c>
      <c r="N1757" s="242" t="str">
        <f>IF(AND(I1757&lt;&gt;0,I1757&lt;&gt;""),IF(TRIM(SUBSTITUTE(B1757,CHAR(160),""))="","",IF(ISNUMBER(MATCH(TRIM(SUBSTITUTE(B1757,CHAR(160),"")),'Look Up Values'!$B$2:$B$500,0)),"","Origin error")),"")</f>
        <v/>
      </c>
      <c r="O1757" s="242" t="str">
        <f>IF(AND(I1757&lt;&gt;0,I1757&lt;&gt;""),IF(C1757="","",IF(AND(ISNUMBER(--LEFT(C1757,FIND(" ",C1757&amp;" ")-1)),OR(LEN(LEFT(C1757,FIND(" ",C1757&amp;" ")-1))=6,LEN(LEFT(C1757,FIND(" ",C1757&amp;" ")-1))=7),OR(ISNUMBER(MATCH(LEFT(C1757,FIND(" ",C1757&amp;" ")-1),'Look Up Values'!$G$2:$G$1000,0)),ISNUMBER(MATCH(LEFT(C1757,FIND(" ",C1757&amp;" ")-1),'Look Up Values'!$AE$2:$AE$2000,0)))),"","EWC error")),"")</f>
        <v/>
      </c>
      <c r="P1757" s="242" t="str" cm="1">
        <f t="array" ref="P1757">IF(AND(I1757&lt;&gt;0,I1757&lt;&gt;""),IF(D1757="","",IF(ISNUMBER(MATCH(SUBSTITUTE(D1757," ",""),SUBSTITUTE('Look Up Values'!$S$2:$S$120," ",""),0)),"","D&amp;R error")),"")</f>
        <v/>
      </c>
      <c r="Q1757" s="242" t="str" cm="1">
        <f t="array" ref="Q1757">IF(AND(I1757&lt;&gt;0,I1757&lt;&gt;""),IF(G1757="","",IF(ISNUMBER(MATCH(SUBSTITUTE(G1757," ",""),SUBSTITUTE('Look Up Values'!$I$2:$I$10," ",""),0)),"","State error")),"")</f>
        <v/>
      </c>
      <c r="R1757" s="260" t="str">
        <f t="shared" si="55"/>
        <v/>
      </c>
    </row>
    <row r="1758" spans="1:18" ht="15.75">
      <c r="A1758" s="250">
        <v>1751</v>
      </c>
      <c r="B1758" s="198"/>
      <c r="C1758" s="25"/>
      <c r="D1758" s="25"/>
      <c r="E1758" s="25"/>
      <c r="F1758" s="25"/>
      <c r="G1758" s="26"/>
      <c r="H1758" s="27"/>
      <c r="I1758" s="28"/>
      <c r="J1758" s="430"/>
      <c r="K1758" s="48"/>
      <c r="L1758" s="457" t="str">
        <f t="shared" si="54"/>
        <v/>
      </c>
      <c r="M1758" s="245" cm="1">
        <f t="array" ref="M1758">SUMPRODUCT(--(N1758:Q1758&lt;&gt;"")) + IF(TRIM(R1758)="",0,LEN(R1758)-LEN(SUBSTITUTE(R1758,",",""))+1)</f>
        <v>0</v>
      </c>
      <c r="N1758" s="242" t="str">
        <f>IF(AND(I1758&lt;&gt;0,I1758&lt;&gt;""),IF(TRIM(SUBSTITUTE(B1758,CHAR(160),""))="","",IF(ISNUMBER(MATCH(TRIM(SUBSTITUTE(B1758,CHAR(160),"")),'Look Up Values'!$B$2:$B$500,0)),"","Origin error")),"")</f>
        <v/>
      </c>
      <c r="O1758" s="242" t="str">
        <f>IF(AND(I1758&lt;&gt;0,I1758&lt;&gt;""),IF(C1758="","",IF(AND(ISNUMBER(--LEFT(C1758,FIND(" ",C1758&amp;" ")-1)),OR(LEN(LEFT(C1758,FIND(" ",C1758&amp;" ")-1))=6,LEN(LEFT(C1758,FIND(" ",C1758&amp;" ")-1))=7),OR(ISNUMBER(MATCH(LEFT(C1758,FIND(" ",C1758&amp;" ")-1),'Look Up Values'!$G$2:$G$1000,0)),ISNUMBER(MATCH(LEFT(C1758,FIND(" ",C1758&amp;" ")-1),'Look Up Values'!$AE$2:$AE$2000,0)))),"","EWC error")),"")</f>
        <v/>
      </c>
      <c r="P1758" s="242" t="str" cm="1">
        <f t="array" ref="P1758">IF(AND(I1758&lt;&gt;0,I1758&lt;&gt;""),IF(D1758="","",IF(ISNUMBER(MATCH(SUBSTITUTE(D1758," ",""),SUBSTITUTE('Look Up Values'!$S$2:$S$120," ",""),0)),"","D&amp;R error")),"")</f>
        <v/>
      </c>
      <c r="Q1758" s="242" t="str" cm="1">
        <f t="array" ref="Q1758">IF(AND(I1758&lt;&gt;0,I1758&lt;&gt;""),IF(G1758="","",IF(ISNUMBER(MATCH(SUBSTITUTE(G1758," ",""),SUBSTITUTE('Look Up Values'!$I$2:$I$10," ",""),0)),"","State error")),"")</f>
        <v/>
      </c>
      <c r="R1758" s="260" t="str">
        <f t="shared" si="55"/>
        <v/>
      </c>
    </row>
    <row r="1759" spans="1:18" ht="15.75">
      <c r="A1759" s="250">
        <v>1752</v>
      </c>
      <c r="B1759" s="198"/>
      <c r="C1759" s="25"/>
      <c r="D1759" s="25"/>
      <c r="E1759" s="25"/>
      <c r="F1759" s="25"/>
      <c r="G1759" s="26"/>
      <c r="H1759" s="27"/>
      <c r="I1759" s="28"/>
      <c r="J1759" s="430"/>
      <c r="K1759" s="48"/>
      <c r="L1759" s="457" t="str">
        <f t="shared" si="54"/>
        <v/>
      </c>
      <c r="M1759" s="245" cm="1">
        <f t="array" ref="M1759">SUMPRODUCT(--(N1759:Q1759&lt;&gt;"")) + IF(TRIM(R1759)="",0,LEN(R1759)-LEN(SUBSTITUTE(R1759,",",""))+1)</f>
        <v>0</v>
      </c>
      <c r="N1759" s="242" t="str">
        <f>IF(AND(I1759&lt;&gt;0,I1759&lt;&gt;""),IF(TRIM(SUBSTITUTE(B1759,CHAR(160),""))="","",IF(ISNUMBER(MATCH(TRIM(SUBSTITUTE(B1759,CHAR(160),"")),'Look Up Values'!$B$2:$B$500,0)),"","Origin error")),"")</f>
        <v/>
      </c>
      <c r="O1759" s="242" t="str">
        <f>IF(AND(I1759&lt;&gt;0,I1759&lt;&gt;""),IF(C1759="","",IF(AND(ISNUMBER(--LEFT(C1759,FIND(" ",C1759&amp;" ")-1)),OR(LEN(LEFT(C1759,FIND(" ",C1759&amp;" ")-1))=6,LEN(LEFT(C1759,FIND(" ",C1759&amp;" ")-1))=7),OR(ISNUMBER(MATCH(LEFT(C1759,FIND(" ",C1759&amp;" ")-1),'Look Up Values'!$G$2:$G$1000,0)),ISNUMBER(MATCH(LEFT(C1759,FIND(" ",C1759&amp;" ")-1),'Look Up Values'!$AE$2:$AE$2000,0)))),"","EWC error")),"")</f>
        <v/>
      </c>
      <c r="P1759" s="242" t="str" cm="1">
        <f t="array" ref="P1759">IF(AND(I1759&lt;&gt;0,I1759&lt;&gt;""),IF(D1759="","",IF(ISNUMBER(MATCH(SUBSTITUTE(D1759," ",""),SUBSTITUTE('Look Up Values'!$S$2:$S$120," ",""),0)),"","D&amp;R error")),"")</f>
        <v/>
      </c>
      <c r="Q1759" s="242" t="str" cm="1">
        <f t="array" ref="Q1759">IF(AND(I1759&lt;&gt;0,I1759&lt;&gt;""),IF(G1759="","",IF(ISNUMBER(MATCH(SUBSTITUTE(G1759," ",""),SUBSTITUTE('Look Up Values'!$I$2:$I$10," ",""),0)),"","State error")),"")</f>
        <v/>
      </c>
      <c r="R1759" s="260" t="str">
        <f t="shared" si="55"/>
        <v/>
      </c>
    </row>
    <row r="1760" spans="1:18" ht="15.75">
      <c r="A1760" s="250">
        <v>1753</v>
      </c>
      <c r="B1760" s="198"/>
      <c r="C1760" s="25"/>
      <c r="D1760" s="25"/>
      <c r="E1760" s="25"/>
      <c r="F1760" s="25"/>
      <c r="G1760" s="26"/>
      <c r="H1760" s="27"/>
      <c r="I1760" s="28"/>
      <c r="J1760" s="430"/>
      <c r="K1760" s="48"/>
      <c r="L1760" s="457" t="str">
        <f t="shared" si="54"/>
        <v/>
      </c>
      <c r="M1760" s="245" cm="1">
        <f t="array" ref="M1760">SUMPRODUCT(--(N1760:Q1760&lt;&gt;"")) + IF(TRIM(R1760)="",0,LEN(R1760)-LEN(SUBSTITUTE(R1760,",",""))+1)</f>
        <v>0</v>
      </c>
      <c r="N1760" s="242" t="str">
        <f>IF(AND(I1760&lt;&gt;0,I1760&lt;&gt;""),IF(TRIM(SUBSTITUTE(B1760,CHAR(160),""))="","",IF(ISNUMBER(MATCH(TRIM(SUBSTITUTE(B1760,CHAR(160),"")),'Look Up Values'!$B$2:$B$500,0)),"","Origin error")),"")</f>
        <v/>
      </c>
      <c r="O1760" s="242" t="str">
        <f>IF(AND(I1760&lt;&gt;0,I1760&lt;&gt;""),IF(C1760="","",IF(AND(ISNUMBER(--LEFT(C1760,FIND(" ",C1760&amp;" ")-1)),OR(LEN(LEFT(C1760,FIND(" ",C1760&amp;" ")-1))=6,LEN(LEFT(C1760,FIND(" ",C1760&amp;" ")-1))=7),OR(ISNUMBER(MATCH(LEFT(C1760,FIND(" ",C1760&amp;" ")-1),'Look Up Values'!$G$2:$G$1000,0)),ISNUMBER(MATCH(LEFT(C1760,FIND(" ",C1760&amp;" ")-1),'Look Up Values'!$AE$2:$AE$2000,0)))),"","EWC error")),"")</f>
        <v/>
      </c>
      <c r="P1760" s="242" t="str" cm="1">
        <f t="array" ref="P1760">IF(AND(I1760&lt;&gt;0,I1760&lt;&gt;""),IF(D1760="","",IF(ISNUMBER(MATCH(SUBSTITUTE(D1760," ",""),SUBSTITUTE('Look Up Values'!$S$2:$S$120," ",""),0)),"","D&amp;R error")),"")</f>
        <v/>
      </c>
      <c r="Q1760" s="242" t="str" cm="1">
        <f t="array" ref="Q1760">IF(AND(I1760&lt;&gt;0,I1760&lt;&gt;""),IF(G1760="","",IF(ISNUMBER(MATCH(SUBSTITUTE(G1760," ",""),SUBSTITUTE('Look Up Values'!$I$2:$I$10," ",""),0)),"","State error")),"")</f>
        <v/>
      </c>
      <c r="R1760" s="260" t="str">
        <f t="shared" si="55"/>
        <v/>
      </c>
    </row>
    <row r="1761" spans="1:18" ht="15.75">
      <c r="A1761" s="250">
        <v>1754</v>
      </c>
      <c r="B1761" s="198"/>
      <c r="C1761" s="25"/>
      <c r="D1761" s="25"/>
      <c r="E1761" s="25"/>
      <c r="F1761" s="25"/>
      <c r="G1761" s="26"/>
      <c r="H1761" s="27"/>
      <c r="I1761" s="28"/>
      <c r="J1761" s="430"/>
      <c r="K1761" s="48"/>
      <c r="L1761" s="457" t="str">
        <f t="shared" si="54"/>
        <v/>
      </c>
      <c r="M1761" s="245" cm="1">
        <f t="array" ref="M1761">SUMPRODUCT(--(N1761:Q1761&lt;&gt;"")) + IF(TRIM(R1761)="",0,LEN(R1761)-LEN(SUBSTITUTE(R1761,",",""))+1)</f>
        <v>0</v>
      </c>
      <c r="N1761" s="242" t="str">
        <f>IF(AND(I1761&lt;&gt;0,I1761&lt;&gt;""),IF(TRIM(SUBSTITUTE(B1761,CHAR(160),""))="","",IF(ISNUMBER(MATCH(TRIM(SUBSTITUTE(B1761,CHAR(160),"")),'Look Up Values'!$B$2:$B$500,0)),"","Origin error")),"")</f>
        <v/>
      </c>
      <c r="O1761" s="242" t="str">
        <f>IF(AND(I1761&lt;&gt;0,I1761&lt;&gt;""),IF(C1761="","",IF(AND(ISNUMBER(--LEFT(C1761,FIND(" ",C1761&amp;" ")-1)),OR(LEN(LEFT(C1761,FIND(" ",C1761&amp;" ")-1))=6,LEN(LEFT(C1761,FIND(" ",C1761&amp;" ")-1))=7),OR(ISNUMBER(MATCH(LEFT(C1761,FIND(" ",C1761&amp;" ")-1),'Look Up Values'!$G$2:$G$1000,0)),ISNUMBER(MATCH(LEFT(C1761,FIND(" ",C1761&amp;" ")-1),'Look Up Values'!$AE$2:$AE$2000,0)))),"","EWC error")),"")</f>
        <v/>
      </c>
      <c r="P1761" s="242" t="str" cm="1">
        <f t="array" ref="P1761">IF(AND(I1761&lt;&gt;0,I1761&lt;&gt;""),IF(D1761="","",IF(ISNUMBER(MATCH(SUBSTITUTE(D1761," ",""),SUBSTITUTE('Look Up Values'!$S$2:$S$120," ",""),0)),"","D&amp;R error")),"")</f>
        <v/>
      </c>
      <c r="Q1761" s="242" t="str" cm="1">
        <f t="array" ref="Q1761">IF(AND(I1761&lt;&gt;0,I1761&lt;&gt;""),IF(G1761="","",IF(ISNUMBER(MATCH(SUBSTITUTE(G1761," ",""),SUBSTITUTE('Look Up Values'!$I$2:$I$10," ",""),0)),"","State error")),"")</f>
        <v/>
      </c>
      <c r="R1761" s="260" t="str">
        <f t="shared" si="55"/>
        <v/>
      </c>
    </row>
    <row r="1762" spans="1:18" ht="15.75">
      <c r="A1762" s="250">
        <v>1755</v>
      </c>
      <c r="B1762" s="198"/>
      <c r="C1762" s="25"/>
      <c r="D1762" s="25"/>
      <c r="E1762" s="25"/>
      <c r="F1762" s="25"/>
      <c r="G1762" s="26"/>
      <c r="H1762" s="27"/>
      <c r="I1762" s="28"/>
      <c r="J1762" s="430"/>
      <c r="K1762" s="48"/>
      <c r="L1762" s="457" t="str">
        <f t="shared" si="54"/>
        <v/>
      </c>
      <c r="M1762" s="245" cm="1">
        <f t="array" ref="M1762">SUMPRODUCT(--(N1762:Q1762&lt;&gt;"")) + IF(TRIM(R1762)="",0,LEN(R1762)-LEN(SUBSTITUTE(R1762,",",""))+1)</f>
        <v>0</v>
      </c>
      <c r="N1762" s="242" t="str">
        <f>IF(AND(I1762&lt;&gt;0,I1762&lt;&gt;""),IF(TRIM(SUBSTITUTE(B1762,CHAR(160),""))="","",IF(ISNUMBER(MATCH(TRIM(SUBSTITUTE(B1762,CHAR(160),"")),'Look Up Values'!$B$2:$B$500,0)),"","Origin error")),"")</f>
        <v/>
      </c>
      <c r="O1762" s="242" t="str">
        <f>IF(AND(I1762&lt;&gt;0,I1762&lt;&gt;""),IF(C1762="","",IF(AND(ISNUMBER(--LEFT(C1762,FIND(" ",C1762&amp;" ")-1)),OR(LEN(LEFT(C1762,FIND(" ",C1762&amp;" ")-1))=6,LEN(LEFT(C1762,FIND(" ",C1762&amp;" ")-1))=7),OR(ISNUMBER(MATCH(LEFT(C1762,FIND(" ",C1762&amp;" ")-1),'Look Up Values'!$G$2:$G$1000,0)),ISNUMBER(MATCH(LEFT(C1762,FIND(" ",C1762&amp;" ")-1),'Look Up Values'!$AE$2:$AE$2000,0)))),"","EWC error")),"")</f>
        <v/>
      </c>
      <c r="P1762" s="242" t="str" cm="1">
        <f t="array" ref="P1762">IF(AND(I1762&lt;&gt;0,I1762&lt;&gt;""),IF(D1762="","",IF(ISNUMBER(MATCH(SUBSTITUTE(D1762," ",""),SUBSTITUTE('Look Up Values'!$S$2:$S$120," ",""),0)),"","D&amp;R error")),"")</f>
        <v/>
      </c>
      <c r="Q1762" s="242" t="str" cm="1">
        <f t="array" ref="Q1762">IF(AND(I1762&lt;&gt;0,I1762&lt;&gt;""),IF(G1762="","",IF(ISNUMBER(MATCH(SUBSTITUTE(G1762," ",""),SUBSTITUTE('Look Up Values'!$I$2:$I$10," ",""),0)),"","State error")),"")</f>
        <v/>
      </c>
      <c r="R1762" s="260" t="str">
        <f t="shared" si="55"/>
        <v/>
      </c>
    </row>
    <row r="1763" spans="1:18" ht="15.75">
      <c r="A1763" s="250">
        <v>1756</v>
      </c>
      <c r="B1763" s="198"/>
      <c r="C1763" s="25"/>
      <c r="D1763" s="25"/>
      <c r="E1763" s="25"/>
      <c r="F1763" s="25"/>
      <c r="G1763" s="26"/>
      <c r="H1763" s="27"/>
      <c r="I1763" s="28"/>
      <c r="J1763" s="430"/>
      <c r="K1763" s="48"/>
      <c r="L1763" s="457" t="str">
        <f t="shared" si="54"/>
        <v/>
      </c>
      <c r="M1763" s="245" cm="1">
        <f t="array" ref="M1763">SUMPRODUCT(--(N1763:Q1763&lt;&gt;"")) + IF(TRIM(R1763)="",0,LEN(R1763)-LEN(SUBSTITUTE(R1763,",",""))+1)</f>
        <v>0</v>
      </c>
      <c r="N1763" s="242" t="str">
        <f>IF(AND(I1763&lt;&gt;0,I1763&lt;&gt;""),IF(TRIM(SUBSTITUTE(B1763,CHAR(160),""))="","",IF(ISNUMBER(MATCH(TRIM(SUBSTITUTE(B1763,CHAR(160),"")),'Look Up Values'!$B$2:$B$500,0)),"","Origin error")),"")</f>
        <v/>
      </c>
      <c r="O1763" s="242" t="str">
        <f>IF(AND(I1763&lt;&gt;0,I1763&lt;&gt;""),IF(C1763="","",IF(AND(ISNUMBER(--LEFT(C1763,FIND(" ",C1763&amp;" ")-1)),OR(LEN(LEFT(C1763,FIND(" ",C1763&amp;" ")-1))=6,LEN(LEFT(C1763,FIND(" ",C1763&amp;" ")-1))=7),OR(ISNUMBER(MATCH(LEFT(C1763,FIND(" ",C1763&amp;" ")-1),'Look Up Values'!$G$2:$G$1000,0)),ISNUMBER(MATCH(LEFT(C1763,FIND(" ",C1763&amp;" ")-1),'Look Up Values'!$AE$2:$AE$2000,0)))),"","EWC error")),"")</f>
        <v/>
      </c>
      <c r="P1763" s="242" t="str" cm="1">
        <f t="array" ref="P1763">IF(AND(I1763&lt;&gt;0,I1763&lt;&gt;""),IF(D1763="","",IF(ISNUMBER(MATCH(SUBSTITUTE(D1763," ",""),SUBSTITUTE('Look Up Values'!$S$2:$S$120," ",""),0)),"","D&amp;R error")),"")</f>
        <v/>
      </c>
      <c r="Q1763" s="242" t="str" cm="1">
        <f t="array" ref="Q1763">IF(AND(I1763&lt;&gt;0,I1763&lt;&gt;""),IF(G1763="","",IF(ISNUMBER(MATCH(SUBSTITUTE(G1763," ",""),SUBSTITUTE('Look Up Values'!$I$2:$I$10," ",""),0)),"","State error")),"")</f>
        <v/>
      </c>
      <c r="R1763" s="260" t="str">
        <f t="shared" si="55"/>
        <v/>
      </c>
    </row>
    <row r="1764" spans="1:18" ht="15.75">
      <c r="A1764" s="250">
        <v>1757</v>
      </c>
      <c r="B1764" s="198"/>
      <c r="C1764" s="25"/>
      <c r="D1764" s="25"/>
      <c r="E1764" s="25"/>
      <c r="F1764" s="25"/>
      <c r="G1764" s="26"/>
      <c r="H1764" s="27"/>
      <c r="I1764" s="28"/>
      <c r="J1764" s="430"/>
      <c r="K1764" s="48"/>
      <c r="L1764" s="457" t="str">
        <f t="shared" si="54"/>
        <v/>
      </c>
      <c r="M1764" s="245" cm="1">
        <f t="array" ref="M1764">SUMPRODUCT(--(N1764:Q1764&lt;&gt;"")) + IF(TRIM(R1764)="",0,LEN(R1764)-LEN(SUBSTITUTE(R1764,",",""))+1)</f>
        <v>0</v>
      </c>
      <c r="N1764" s="242" t="str">
        <f>IF(AND(I1764&lt;&gt;0,I1764&lt;&gt;""),IF(TRIM(SUBSTITUTE(B1764,CHAR(160),""))="","",IF(ISNUMBER(MATCH(TRIM(SUBSTITUTE(B1764,CHAR(160),"")),'Look Up Values'!$B$2:$B$500,0)),"","Origin error")),"")</f>
        <v/>
      </c>
      <c r="O1764" s="242" t="str">
        <f>IF(AND(I1764&lt;&gt;0,I1764&lt;&gt;""),IF(C1764="","",IF(AND(ISNUMBER(--LEFT(C1764,FIND(" ",C1764&amp;" ")-1)),OR(LEN(LEFT(C1764,FIND(" ",C1764&amp;" ")-1))=6,LEN(LEFT(C1764,FIND(" ",C1764&amp;" ")-1))=7),OR(ISNUMBER(MATCH(LEFT(C1764,FIND(" ",C1764&amp;" ")-1),'Look Up Values'!$G$2:$G$1000,0)),ISNUMBER(MATCH(LEFT(C1764,FIND(" ",C1764&amp;" ")-1),'Look Up Values'!$AE$2:$AE$2000,0)))),"","EWC error")),"")</f>
        <v/>
      </c>
      <c r="P1764" s="242" t="str" cm="1">
        <f t="array" ref="P1764">IF(AND(I1764&lt;&gt;0,I1764&lt;&gt;""),IF(D1764="","",IF(ISNUMBER(MATCH(SUBSTITUTE(D1764," ",""),SUBSTITUTE('Look Up Values'!$S$2:$S$120," ",""),0)),"","D&amp;R error")),"")</f>
        <v/>
      </c>
      <c r="Q1764" s="242" t="str" cm="1">
        <f t="array" ref="Q1764">IF(AND(I1764&lt;&gt;0,I1764&lt;&gt;""),IF(G1764="","",IF(ISNUMBER(MATCH(SUBSTITUTE(G1764," ",""),SUBSTITUTE('Look Up Values'!$I$2:$I$10," ",""),0)),"","State error")),"")</f>
        <v/>
      </c>
      <c r="R1764" s="260" t="str">
        <f t="shared" si="55"/>
        <v/>
      </c>
    </row>
    <row r="1765" spans="1:18" ht="15.75">
      <c r="A1765" s="250">
        <v>1758</v>
      </c>
      <c r="B1765" s="198"/>
      <c r="C1765" s="25"/>
      <c r="D1765" s="25"/>
      <c r="E1765" s="25"/>
      <c r="F1765" s="25"/>
      <c r="G1765" s="26"/>
      <c r="H1765" s="27"/>
      <c r="I1765" s="28"/>
      <c r="J1765" s="430"/>
      <c r="K1765" s="48"/>
      <c r="L1765" s="457" t="str">
        <f t="shared" si="54"/>
        <v/>
      </c>
      <c r="M1765" s="245" cm="1">
        <f t="array" ref="M1765">SUMPRODUCT(--(N1765:Q1765&lt;&gt;"")) + IF(TRIM(R1765)="",0,LEN(R1765)-LEN(SUBSTITUTE(R1765,",",""))+1)</f>
        <v>0</v>
      </c>
      <c r="N1765" s="242" t="str">
        <f>IF(AND(I1765&lt;&gt;0,I1765&lt;&gt;""),IF(TRIM(SUBSTITUTE(B1765,CHAR(160),""))="","",IF(ISNUMBER(MATCH(TRIM(SUBSTITUTE(B1765,CHAR(160),"")),'Look Up Values'!$B$2:$B$500,0)),"","Origin error")),"")</f>
        <v/>
      </c>
      <c r="O1765" s="242" t="str">
        <f>IF(AND(I1765&lt;&gt;0,I1765&lt;&gt;""),IF(C1765="","",IF(AND(ISNUMBER(--LEFT(C1765,FIND(" ",C1765&amp;" ")-1)),OR(LEN(LEFT(C1765,FIND(" ",C1765&amp;" ")-1))=6,LEN(LEFT(C1765,FIND(" ",C1765&amp;" ")-1))=7),OR(ISNUMBER(MATCH(LEFT(C1765,FIND(" ",C1765&amp;" ")-1),'Look Up Values'!$G$2:$G$1000,0)),ISNUMBER(MATCH(LEFT(C1765,FIND(" ",C1765&amp;" ")-1),'Look Up Values'!$AE$2:$AE$2000,0)))),"","EWC error")),"")</f>
        <v/>
      </c>
      <c r="P1765" s="242" t="str" cm="1">
        <f t="array" ref="P1765">IF(AND(I1765&lt;&gt;0,I1765&lt;&gt;""),IF(D1765="","",IF(ISNUMBER(MATCH(SUBSTITUTE(D1765," ",""),SUBSTITUTE('Look Up Values'!$S$2:$S$120," ",""),0)),"","D&amp;R error")),"")</f>
        <v/>
      </c>
      <c r="Q1765" s="242" t="str" cm="1">
        <f t="array" ref="Q1765">IF(AND(I1765&lt;&gt;0,I1765&lt;&gt;""),IF(G1765="","",IF(ISNUMBER(MATCH(SUBSTITUTE(G1765," ",""),SUBSTITUTE('Look Up Values'!$I$2:$I$10," ",""),0)),"","State error")),"")</f>
        <v/>
      </c>
      <c r="R1765" s="260" t="str">
        <f t="shared" si="55"/>
        <v/>
      </c>
    </row>
    <row r="1766" spans="1:18" ht="15.75">
      <c r="A1766" s="250">
        <v>1759</v>
      </c>
      <c r="B1766" s="198"/>
      <c r="C1766" s="25"/>
      <c r="D1766" s="25"/>
      <c r="E1766" s="25"/>
      <c r="F1766" s="25"/>
      <c r="G1766" s="26"/>
      <c r="H1766" s="27"/>
      <c r="I1766" s="28"/>
      <c r="J1766" s="430"/>
      <c r="K1766" s="48"/>
      <c r="L1766" s="457" t="str">
        <f t="shared" si="54"/>
        <v/>
      </c>
      <c r="M1766" s="245" cm="1">
        <f t="array" ref="M1766">SUMPRODUCT(--(N1766:Q1766&lt;&gt;"")) + IF(TRIM(R1766)="",0,LEN(R1766)-LEN(SUBSTITUTE(R1766,",",""))+1)</f>
        <v>0</v>
      </c>
      <c r="N1766" s="242" t="str">
        <f>IF(AND(I1766&lt;&gt;0,I1766&lt;&gt;""),IF(TRIM(SUBSTITUTE(B1766,CHAR(160),""))="","",IF(ISNUMBER(MATCH(TRIM(SUBSTITUTE(B1766,CHAR(160),"")),'Look Up Values'!$B$2:$B$500,0)),"","Origin error")),"")</f>
        <v/>
      </c>
      <c r="O1766" s="242" t="str">
        <f>IF(AND(I1766&lt;&gt;0,I1766&lt;&gt;""),IF(C1766="","",IF(AND(ISNUMBER(--LEFT(C1766,FIND(" ",C1766&amp;" ")-1)),OR(LEN(LEFT(C1766,FIND(" ",C1766&amp;" ")-1))=6,LEN(LEFT(C1766,FIND(" ",C1766&amp;" ")-1))=7),OR(ISNUMBER(MATCH(LEFT(C1766,FIND(" ",C1766&amp;" ")-1),'Look Up Values'!$G$2:$G$1000,0)),ISNUMBER(MATCH(LEFT(C1766,FIND(" ",C1766&amp;" ")-1),'Look Up Values'!$AE$2:$AE$2000,0)))),"","EWC error")),"")</f>
        <v/>
      </c>
      <c r="P1766" s="242" t="str" cm="1">
        <f t="array" ref="P1766">IF(AND(I1766&lt;&gt;0,I1766&lt;&gt;""),IF(D1766="","",IF(ISNUMBER(MATCH(SUBSTITUTE(D1766," ",""),SUBSTITUTE('Look Up Values'!$S$2:$S$120," ",""),0)),"","D&amp;R error")),"")</f>
        <v/>
      </c>
      <c r="Q1766" s="242" t="str" cm="1">
        <f t="array" ref="Q1766">IF(AND(I1766&lt;&gt;0,I1766&lt;&gt;""),IF(G1766="","",IF(ISNUMBER(MATCH(SUBSTITUTE(G1766," ",""),SUBSTITUTE('Look Up Values'!$I$2:$I$10," ",""),0)),"","State error")),"")</f>
        <v/>
      </c>
      <c r="R1766" s="260" t="str">
        <f t="shared" si="55"/>
        <v/>
      </c>
    </row>
    <row r="1767" spans="1:18" ht="15.75">
      <c r="A1767" s="250">
        <v>1760</v>
      </c>
      <c r="B1767" s="198"/>
      <c r="C1767" s="25"/>
      <c r="D1767" s="25"/>
      <c r="E1767" s="25"/>
      <c r="F1767" s="25"/>
      <c r="G1767" s="26"/>
      <c r="H1767" s="27"/>
      <c r="I1767" s="28"/>
      <c r="J1767" s="430"/>
      <c r="K1767" s="48"/>
      <c r="L1767" s="457" t="str">
        <f t="shared" si="54"/>
        <v/>
      </c>
      <c r="M1767" s="245" cm="1">
        <f t="array" ref="M1767">SUMPRODUCT(--(N1767:Q1767&lt;&gt;"")) + IF(TRIM(R1767)="",0,LEN(R1767)-LEN(SUBSTITUTE(R1767,",",""))+1)</f>
        <v>0</v>
      </c>
      <c r="N1767" s="242" t="str">
        <f>IF(AND(I1767&lt;&gt;0,I1767&lt;&gt;""),IF(TRIM(SUBSTITUTE(B1767,CHAR(160),""))="","",IF(ISNUMBER(MATCH(TRIM(SUBSTITUTE(B1767,CHAR(160),"")),'Look Up Values'!$B$2:$B$500,0)),"","Origin error")),"")</f>
        <v/>
      </c>
      <c r="O1767" s="242" t="str">
        <f>IF(AND(I1767&lt;&gt;0,I1767&lt;&gt;""),IF(C1767="","",IF(AND(ISNUMBER(--LEFT(C1767,FIND(" ",C1767&amp;" ")-1)),OR(LEN(LEFT(C1767,FIND(" ",C1767&amp;" ")-1))=6,LEN(LEFT(C1767,FIND(" ",C1767&amp;" ")-1))=7),OR(ISNUMBER(MATCH(LEFT(C1767,FIND(" ",C1767&amp;" ")-1),'Look Up Values'!$G$2:$G$1000,0)),ISNUMBER(MATCH(LEFT(C1767,FIND(" ",C1767&amp;" ")-1),'Look Up Values'!$AE$2:$AE$2000,0)))),"","EWC error")),"")</f>
        <v/>
      </c>
      <c r="P1767" s="242" t="str" cm="1">
        <f t="array" ref="P1767">IF(AND(I1767&lt;&gt;0,I1767&lt;&gt;""),IF(D1767="","",IF(ISNUMBER(MATCH(SUBSTITUTE(D1767," ",""),SUBSTITUTE('Look Up Values'!$S$2:$S$120," ",""),0)),"","D&amp;R error")),"")</f>
        <v/>
      </c>
      <c r="Q1767" s="242" t="str" cm="1">
        <f t="array" ref="Q1767">IF(AND(I1767&lt;&gt;0,I1767&lt;&gt;""),IF(G1767="","",IF(ISNUMBER(MATCH(SUBSTITUTE(G1767," ",""),SUBSTITUTE('Look Up Values'!$I$2:$I$10," ",""),0)),"","State error")),"")</f>
        <v/>
      </c>
      <c r="R1767" s="260" t="str">
        <f t="shared" si="55"/>
        <v/>
      </c>
    </row>
    <row r="1768" spans="1:18" ht="15.75">
      <c r="A1768" s="250">
        <v>1761</v>
      </c>
      <c r="B1768" s="198"/>
      <c r="C1768" s="25"/>
      <c r="D1768" s="25"/>
      <c r="E1768" s="25"/>
      <c r="F1768" s="25"/>
      <c r="G1768" s="26"/>
      <c r="H1768" s="27"/>
      <c r="I1768" s="28"/>
      <c r="J1768" s="430"/>
      <c r="K1768" s="48"/>
      <c r="L1768" s="457" t="str">
        <f t="shared" si="54"/>
        <v/>
      </c>
      <c r="M1768" s="245" cm="1">
        <f t="array" ref="M1768">SUMPRODUCT(--(N1768:Q1768&lt;&gt;"")) + IF(TRIM(R1768)="",0,LEN(R1768)-LEN(SUBSTITUTE(R1768,",",""))+1)</f>
        <v>0</v>
      </c>
      <c r="N1768" s="242" t="str">
        <f>IF(AND(I1768&lt;&gt;0,I1768&lt;&gt;""),IF(TRIM(SUBSTITUTE(B1768,CHAR(160),""))="","",IF(ISNUMBER(MATCH(TRIM(SUBSTITUTE(B1768,CHAR(160),"")),'Look Up Values'!$B$2:$B$500,0)),"","Origin error")),"")</f>
        <v/>
      </c>
      <c r="O1768" s="242" t="str">
        <f>IF(AND(I1768&lt;&gt;0,I1768&lt;&gt;""),IF(C1768="","",IF(AND(ISNUMBER(--LEFT(C1768,FIND(" ",C1768&amp;" ")-1)),OR(LEN(LEFT(C1768,FIND(" ",C1768&amp;" ")-1))=6,LEN(LEFT(C1768,FIND(" ",C1768&amp;" ")-1))=7),OR(ISNUMBER(MATCH(LEFT(C1768,FIND(" ",C1768&amp;" ")-1),'Look Up Values'!$G$2:$G$1000,0)),ISNUMBER(MATCH(LEFT(C1768,FIND(" ",C1768&amp;" ")-1),'Look Up Values'!$AE$2:$AE$2000,0)))),"","EWC error")),"")</f>
        <v/>
      </c>
      <c r="P1768" s="242" t="str" cm="1">
        <f t="array" ref="P1768">IF(AND(I1768&lt;&gt;0,I1768&lt;&gt;""),IF(D1768="","",IF(ISNUMBER(MATCH(SUBSTITUTE(D1768," ",""),SUBSTITUTE('Look Up Values'!$S$2:$S$120," ",""),0)),"","D&amp;R error")),"")</f>
        <v/>
      </c>
      <c r="Q1768" s="242" t="str" cm="1">
        <f t="array" ref="Q1768">IF(AND(I1768&lt;&gt;0,I1768&lt;&gt;""),IF(G1768="","",IF(ISNUMBER(MATCH(SUBSTITUTE(G1768," ",""),SUBSTITUTE('Look Up Values'!$I$2:$I$10," ",""),0)),"","State error")),"")</f>
        <v/>
      </c>
      <c r="R1768" s="260" t="str">
        <f t="shared" si="55"/>
        <v/>
      </c>
    </row>
    <row r="1769" spans="1:18" ht="15.75">
      <c r="A1769" s="250">
        <v>1762</v>
      </c>
      <c r="B1769" s="198"/>
      <c r="C1769" s="25"/>
      <c r="D1769" s="25"/>
      <c r="E1769" s="25"/>
      <c r="F1769" s="25"/>
      <c r="G1769" s="26"/>
      <c r="H1769" s="27"/>
      <c r="I1769" s="28"/>
      <c r="J1769" s="430"/>
      <c r="K1769" s="48"/>
      <c r="L1769" s="457" t="str">
        <f t="shared" si="54"/>
        <v/>
      </c>
      <c r="M1769" s="245" cm="1">
        <f t="array" ref="M1769">SUMPRODUCT(--(N1769:Q1769&lt;&gt;"")) + IF(TRIM(R1769)="",0,LEN(R1769)-LEN(SUBSTITUTE(R1769,",",""))+1)</f>
        <v>0</v>
      </c>
      <c r="N1769" s="242" t="str">
        <f>IF(AND(I1769&lt;&gt;0,I1769&lt;&gt;""),IF(TRIM(SUBSTITUTE(B1769,CHAR(160),""))="","",IF(ISNUMBER(MATCH(TRIM(SUBSTITUTE(B1769,CHAR(160),"")),'Look Up Values'!$B$2:$B$500,0)),"","Origin error")),"")</f>
        <v/>
      </c>
      <c r="O1769" s="242" t="str">
        <f>IF(AND(I1769&lt;&gt;0,I1769&lt;&gt;""),IF(C1769="","",IF(AND(ISNUMBER(--LEFT(C1769,FIND(" ",C1769&amp;" ")-1)),OR(LEN(LEFT(C1769,FIND(" ",C1769&amp;" ")-1))=6,LEN(LEFT(C1769,FIND(" ",C1769&amp;" ")-1))=7),OR(ISNUMBER(MATCH(LEFT(C1769,FIND(" ",C1769&amp;" ")-1),'Look Up Values'!$G$2:$G$1000,0)),ISNUMBER(MATCH(LEFT(C1769,FIND(" ",C1769&amp;" ")-1),'Look Up Values'!$AE$2:$AE$2000,0)))),"","EWC error")),"")</f>
        <v/>
      </c>
      <c r="P1769" s="242" t="str" cm="1">
        <f t="array" ref="P1769">IF(AND(I1769&lt;&gt;0,I1769&lt;&gt;""),IF(D1769="","",IF(ISNUMBER(MATCH(SUBSTITUTE(D1769," ",""),SUBSTITUTE('Look Up Values'!$S$2:$S$120," ",""),0)),"","D&amp;R error")),"")</f>
        <v/>
      </c>
      <c r="Q1769" s="242" t="str" cm="1">
        <f t="array" ref="Q1769">IF(AND(I1769&lt;&gt;0,I1769&lt;&gt;""),IF(G1769="","",IF(ISNUMBER(MATCH(SUBSTITUTE(G1769," ",""),SUBSTITUTE('Look Up Values'!$I$2:$I$10," ",""),0)),"","State error")),"")</f>
        <v/>
      </c>
      <c r="R1769" s="260" t="str">
        <f t="shared" si="55"/>
        <v/>
      </c>
    </row>
    <row r="1770" spans="1:18" ht="15.75">
      <c r="A1770" s="250">
        <v>1763</v>
      </c>
      <c r="B1770" s="198"/>
      <c r="C1770" s="25"/>
      <c r="D1770" s="25"/>
      <c r="E1770" s="25"/>
      <c r="F1770" s="25"/>
      <c r="G1770" s="26"/>
      <c r="H1770" s="27"/>
      <c r="I1770" s="28"/>
      <c r="J1770" s="430"/>
      <c r="K1770" s="48"/>
      <c r="L1770" s="457" t="str">
        <f t="shared" si="54"/>
        <v/>
      </c>
      <c r="M1770" s="245" cm="1">
        <f t="array" ref="M1770">SUMPRODUCT(--(N1770:Q1770&lt;&gt;"")) + IF(TRIM(R1770)="",0,LEN(R1770)-LEN(SUBSTITUTE(R1770,",",""))+1)</f>
        <v>0</v>
      </c>
      <c r="N1770" s="242" t="str">
        <f>IF(AND(I1770&lt;&gt;0,I1770&lt;&gt;""),IF(TRIM(SUBSTITUTE(B1770,CHAR(160),""))="","",IF(ISNUMBER(MATCH(TRIM(SUBSTITUTE(B1770,CHAR(160),"")),'Look Up Values'!$B$2:$B$500,0)),"","Origin error")),"")</f>
        <v/>
      </c>
      <c r="O1770" s="242" t="str">
        <f>IF(AND(I1770&lt;&gt;0,I1770&lt;&gt;""),IF(C1770="","",IF(AND(ISNUMBER(--LEFT(C1770,FIND(" ",C1770&amp;" ")-1)),OR(LEN(LEFT(C1770,FIND(" ",C1770&amp;" ")-1))=6,LEN(LEFT(C1770,FIND(" ",C1770&amp;" ")-1))=7),OR(ISNUMBER(MATCH(LEFT(C1770,FIND(" ",C1770&amp;" ")-1),'Look Up Values'!$G$2:$G$1000,0)),ISNUMBER(MATCH(LEFT(C1770,FIND(" ",C1770&amp;" ")-1),'Look Up Values'!$AE$2:$AE$2000,0)))),"","EWC error")),"")</f>
        <v/>
      </c>
      <c r="P1770" s="242" t="str" cm="1">
        <f t="array" ref="P1770">IF(AND(I1770&lt;&gt;0,I1770&lt;&gt;""),IF(D1770="","",IF(ISNUMBER(MATCH(SUBSTITUTE(D1770," ",""),SUBSTITUTE('Look Up Values'!$S$2:$S$120," ",""),0)),"","D&amp;R error")),"")</f>
        <v/>
      </c>
      <c r="Q1770" s="242" t="str" cm="1">
        <f t="array" ref="Q1770">IF(AND(I1770&lt;&gt;0,I1770&lt;&gt;""),IF(G1770="","",IF(ISNUMBER(MATCH(SUBSTITUTE(G1770," ",""),SUBSTITUTE('Look Up Values'!$I$2:$I$10," ",""),0)),"","State error")),"")</f>
        <v/>
      </c>
      <c r="R1770" s="260" t="str">
        <f t="shared" si="55"/>
        <v/>
      </c>
    </row>
    <row r="1771" spans="1:18" ht="15.75">
      <c r="A1771" s="250">
        <v>1764</v>
      </c>
      <c r="B1771" s="198"/>
      <c r="C1771" s="25"/>
      <c r="D1771" s="25"/>
      <c r="E1771" s="25"/>
      <c r="F1771" s="25"/>
      <c r="G1771" s="26"/>
      <c r="H1771" s="27"/>
      <c r="I1771" s="28"/>
      <c r="J1771" s="430"/>
      <c r="K1771" s="48"/>
      <c r="L1771" s="457" t="str">
        <f t="shared" si="54"/>
        <v/>
      </c>
      <c r="M1771" s="245" cm="1">
        <f t="array" ref="M1771">SUMPRODUCT(--(N1771:Q1771&lt;&gt;"")) + IF(TRIM(R1771)="",0,LEN(R1771)-LEN(SUBSTITUTE(R1771,",",""))+1)</f>
        <v>0</v>
      </c>
      <c r="N1771" s="242" t="str">
        <f>IF(AND(I1771&lt;&gt;0,I1771&lt;&gt;""),IF(TRIM(SUBSTITUTE(B1771,CHAR(160),""))="","",IF(ISNUMBER(MATCH(TRIM(SUBSTITUTE(B1771,CHAR(160),"")),'Look Up Values'!$B$2:$B$500,0)),"","Origin error")),"")</f>
        <v/>
      </c>
      <c r="O1771" s="242" t="str">
        <f>IF(AND(I1771&lt;&gt;0,I1771&lt;&gt;""),IF(C1771="","",IF(AND(ISNUMBER(--LEFT(C1771,FIND(" ",C1771&amp;" ")-1)),OR(LEN(LEFT(C1771,FIND(" ",C1771&amp;" ")-1))=6,LEN(LEFT(C1771,FIND(" ",C1771&amp;" ")-1))=7),OR(ISNUMBER(MATCH(LEFT(C1771,FIND(" ",C1771&amp;" ")-1),'Look Up Values'!$G$2:$G$1000,0)),ISNUMBER(MATCH(LEFT(C1771,FIND(" ",C1771&amp;" ")-1),'Look Up Values'!$AE$2:$AE$2000,0)))),"","EWC error")),"")</f>
        <v/>
      </c>
      <c r="P1771" s="242" t="str" cm="1">
        <f t="array" ref="P1771">IF(AND(I1771&lt;&gt;0,I1771&lt;&gt;""),IF(D1771="","",IF(ISNUMBER(MATCH(SUBSTITUTE(D1771," ",""),SUBSTITUTE('Look Up Values'!$S$2:$S$120," ",""),0)),"","D&amp;R error")),"")</f>
        <v/>
      </c>
      <c r="Q1771" s="242" t="str" cm="1">
        <f t="array" ref="Q1771">IF(AND(I1771&lt;&gt;0,I1771&lt;&gt;""),IF(G1771="","",IF(ISNUMBER(MATCH(SUBSTITUTE(G1771," ",""),SUBSTITUTE('Look Up Values'!$I$2:$I$10," ",""),0)),"","State error")),"")</f>
        <v/>
      </c>
      <c r="R1771" s="260" t="str">
        <f t="shared" si="55"/>
        <v/>
      </c>
    </row>
    <row r="1772" spans="1:18" ht="15.75">
      <c r="A1772" s="250">
        <v>1765</v>
      </c>
      <c r="B1772" s="198"/>
      <c r="C1772" s="25"/>
      <c r="D1772" s="25"/>
      <c r="E1772" s="25"/>
      <c r="F1772" s="25"/>
      <c r="G1772" s="26"/>
      <c r="H1772" s="27"/>
      <c r="I1772" s="28"/>
      <c r="J1772" s="430"/>
      <c r="K1772" s="48"/>
      <c r="L1772" s="457" t="str">
        <f t="shared" si="54"/>
        <v/>
      </c>
      <c r="M1772" s="245" cm="1">
        <f t="array" ref="M1772">SUMPRODUCT(--(N1772:Q1772&lt;&gt;"")) + IF(TRIM(R1772)="",0,LEN(R1772)-LEN(SUBSTITUTE(R1772,",",""))+1)</f>
        <v>0</v>
      </c>
      <c r="N1772" s="242" t="str">
        <f>IF(AND(I1772&lt;&gt;0,I1772&lt;&gt;""),IF(TRIM(SUBSTITUTE(B1772,CHAR(160),""))="","",IF(ISNUMBER(MATCH(TRIM(SUBSTITUTE(B1772,CHAR(160),"")),'Look Up Values'!$B$2:$B$500,0)),"","Origin error")),"")</f>
        <v/>
      </c>
      <c r="O1772" s="242" t="str">
        <f>IF(AND(I1772&lt;&gt;0,I1772&lt;&gt;""),IF(C1772="","",IF(AND(ISNUMBER(--LEFT(C1772,FIND(" ",C1772&amp;" ")-1)),OR(LEN(LEFT(C1772,FIND(" ",C1772&amp;" ")-1))=6,LEN(LEFT(C1772,FIND(" ",C1772&amp;" ")-1))=7),OR(ISNUMBER(MATCH(LEFT(C1772,FIND(" ",C1772&amp;" ")-1),'Look Up Values'!$G$2:$G$1000,0)),ISNUMBER(MATCH(LEFT(C1772,FIND(" ",C1772&amp;" ")-1),'Look Up Values'!$AE$2:$AE$2000,0)))),"","EWC error")),"")</f>
        <v/>
      </c>
      <c r="P1772" s="242" t="str" cm="1">
        <f t="array" ref="P1772">IF(AND(I1772&lt;&gt;0,I1772&lt;&gt;""),IF(D1772="","",IF(ISNUMBER(MATCH(SUBSTITUTE(D1772," ",""),SUBSTITUTE('Look Up Values'!$S$2:$S$120," ",""),0)),"","D&amp;R error")),"")</f>
        <v/>
      </c>
      <c r="Q1772" s="242" t="str" cm="1">
        <f t="array" ref="Q1772">IF(AND(I1772&lt;&gt;0,I1772&lt;&gt;""),IF(G1772="","",IF(ISNUMBER(MATCH(SUBSTITUTE(G1772," ",""),SUBSTITUTE('Look Up Values'!$I$2:$I$10," ",""),0)),"","State error")),"")</f>
        <v/>
      </c>
      <c r="R1772" s="260" t="str">
        <f t="shared" si="55"/>
        <v/>
      </c>
    </row>
    <row r="1773" spans="1:18" ht="15.75">
      <c r="A1773" s="250">
        <v>1766</v>
      </c>
      <c r="B1773" s="198"/>
      <c r="C1773" s="25"/>
      <c r="D1773" s="25"/>
      <c r="E1773" s="25"/>
      <c r="F1773" s="25"/>
      <c r="G1773" s="26"/>
      <c r="H1773" s="27"/>
      <c r="I1773" s="28"/>
      <c r="J1773" s="430"/>
      <c r="K1773" s="48"/>
      <c r="L1773" s="457" t="str">
        <f t="shared" si="54"/>
        <v/>
      </c>
      <c r="M1773" s="245" cm="1">
        <f t="array" ref="M1773">SUMPRODUCT(--(N1773:Q1773&lt;&gt;"")) + IF(TRIM(R1773)="",0,LEN(R1773)-LEN(SUBSTITUTE(R1773,",",""))+1)</f>
        <v>0</v>
      </c>
      <c r="N1773" s="242" t="str">
        <f>IF(AND(I1773&lt;&gt;0,I1773&lt;&gt;""),IF(TRIM(SUBSTITUTE(B1773,CHAR(160),""))="","",IF(ISNUMBER(MATCH(TRIM(SUBSTITUTE(B1773,CHAR(160),"")),'Look Up Values'!$B$2:$B$500,0)),"","Origin error")),"")</f>
        <v/>
      </c>
      <c r="O1773" s="242" t="str">
        <f>IF(AND(I1773&lt;&gt;0,I1773&lt;&gt;""),IF(C1773="","",IF(AND(ISNUMBER(--LEFT(C1773,FIND(" ",C1773&amp;" ")-1)),OR(LEN(LEFT(C1773,FIND(" ",C1773&amp;" ")-1))=6,LEN(LEFT(C1773,FIND(" ",C1773&amp;" ")-1))=7),OR(ISNUMBER(MATCH(LEFT(C1773,FIND(" ",C1773&amp;" ")-1),'Look Up Values'!$G$2:$G$1000,0)),ISNUMBER(MATCH(LEFT(C1773,FIND(" ",C1773&amp;" ")-1),'Look Up Values'!$AE$2:$AE$2000,0)))),"","EWC error")),"")</f>
        <v/>
      </c>
      <c r="P1773" s="242" t="str" cm="1">
        <f t="array" ref="P1773">IF(AND(I1773&lt;&gt;0,I1773&lt;&gt;""),IF(D1773="","",IF(ISNUMBER(MATCH(SUBSTITUTE(D1773," ",""),SUBSTITUTE('Look Up Values'!$S$2:$S$120," ",""),0)),"","D&amp;R error")),"")</f>
        <v/>
      </c>
      <c r="Q1773" s="242" t="str" cm="1">
        <f t="array" ref="Q1773">IF(AND(I1773&lt;&gt;0,I1773&lt;&gt;""),IF(G1773="","",IF(ISNUMBER(MATCH(SUBSTITUTE(G1773," ",""),SUBSTITUTE('Look Up Values'!$I$2:$I$10," ",""),0)),"","State error")),"")</f>
        <v/>
      </c>
      <c r="R1773" s="260" t="str">
        <f t="shared" si="55"/>
        <v/>
      </c>
    </row>
    <row r="1774" spans="1:18" ht="15.75">
      <c r="A1774" s="250">
        <v>1767</v>
      </c>
      <c r="B1774" s="198"/>
      <c r="C1774" s="25"/>
      <c r="D1774" s="25"/>
      <c r="E1774" s="25"/>
      <c r="F1774" s="25"/>
      <c r="G1774" s="26"/>
      <c r="H1774" s="27"/>
      <c r="I1774" s="28"/>
      <c r="J1774" s="430"/>
      <c r="K1774" s="48"/>
      <c r="L1774" s="457" t="str">
        <f t="shared" si="54"/>
        <v/>
      </c>
      <c r="M1774" s="245" cm="1">
        <f t="array" ref="M1774">SUMPRODUCT(--(N1774:Q1774&lt;&gt;"")) + IF(TRIM(R1774)="",0,LEN(R1774)-LEN(SUBSTITUTE(R1774,",",""))+1)</f>
        <v>0</v>
      </c>
      <c r="N1774" s="242" t="str">
        <f>IF(AND(I1774&lt;&gt;0,I1774&lt;&gt;""),IF(TRIM(SUBSTITUTE(B1774,CHAR(160),""))="","",IF(ISNUMBER(MATCH(TRIM(SUBSTITUTE(B1774,CHAR(160),"")),'Look Up Values'!$B$2:$B$500,0)),"","Origin error")),"")</f>
        <v/>
      </c>
      <c r="O1774" s="242" t="str">
        <f>IF(AND(I1774&lt;&gt;0,I1774&lt;&gt;""),IF(C1774="","",IF(AND(ISNUMBER(--LEFT(C1774,FIND(" ",C1774&amp;" ")-1)),OR(LEN(LEFT(C1774,FIND(" ",C1774&amp;" ")-1))=6,LEN(LEFT(C1774,FIND(" ",C1774&amp;" ")-1))=7),OR(ISNUMBER(MATCH(LEFT(C1774,FIND(" ",C1774&amp;" ")-1),'Look Up Values'!$G$2:$G$1000,0)),ISNUMBER(MATCH(LEFT(C1774,FIND(" ",C1774&amp;" ")-1),'Look Up Values'!$AE$2:$AE$2000,0)))),"","EWC error")),"")</f>
        <v/>
      </c>
      <c r="P1774" s="242" t="str" cm="1">
        <f t="array" ref="P1774">IF(AND(I1774&lt;&gt;0,I1774&lt;&gt;""),IF(D1774="","",IF(ISNUMBER(MATCH(SUBSTITUTE(D1774," ",""),SUBSTITUTE('Look Up Values'!$S$2:$S$120," ",""),0)),"","D&amp;R error")),"")</f>
        <v/>
      </c>
      <c r="Q1774" s="242" t="str" cm="1">
        <f t="array" ref="Q1774">IF(AND(I1774&lt;&gt;0,I1774&lt;&gt;""),IF(G1774="","",IF(ISNUMBER(MATCH(SUBSTITUTE(G1774," ",""),SUBSTITUTE('Look Up Values'!$I$2:$I$10," ",""),0)),"","State error")),"")</f>
        <v/>
      </c>
      <c r="R1774" s="260" t="str">
        <f t="shared" si="55"/>
        <v/>
      </c>
    </row>
    <row r="1775" spans="1:18" ht="15.75">
      <c r="A1775" s="250">
        <v>1768</v>
      </c>
      <c r="B1775" s="198"/>
      <c r="C1775" s="25"/>
      <c r="D1775" s="25"/>
      <c r="E1775" s="25"/>
      <c r="F1775" s="25"/>
      <c r="G1775" s="26"/>
      <c r="H1775" s="27"/>
      <c r="I1775" s="28"/>
      <c r="J1775" s="430"/>
      <c r="K1775" s="48"/>
      <c r="L1775" s="457" t="str">
        <f t="shared" si="54"/>
        <v/>
      </c>
      <c r="M1775" s="245" cm="1">
        <f t="array" ref="M1775">SUMPRODUCT(--(N1775:Q1775&lt;&gt;"")) + IF(TRIM(R1775)="",0,LEN(R1775)-LEN(SUBSTITUTE(R1775,",",""))+1)</f>
        <v>0</v>
      </c>
      <c r="N1775" s="242" t="str">
        <f>IF(AND(I1775&lt;&gt;0,I1775&lt;&gt;""),IF(TRIM(SUBSTITUTE(B1775,CHAR(160),""))="","",IF(ISNUMBER(MATCH(TRIM(SUBSTITUTE(B1775,CHAR(160),"")),'Look Up Values'!$B$2:$B$500,0)),"","Origin error")),"")</f>
        <v/>
      </c>
      <c r="O1775" s="242" t="str">
        <f>IF(AND(I1775&lt;&gt;0,I1775&lt;&gt;""),IF(C1775="","",IF(AND(ISNUMBER(--LEFT(C1775,FIND(" ",C1775&amp;" ")-1)),OR(LEN(LEFT(C1775,FIND(" ",C1775&amp;" ")-1))=6,LEN(LEFT(C1775,FIND(" ",C1775&amp;" ")-1))=7),OR(ISNUMBER(MATCH(LEFT(C1775,FIND(" ",C1775&amp;" ")-1),'Look Up Values'!$G$2:$G$1000,0)),ISNUMBER(MATCH(LEFT(C1775,FIND(" ",C1775&amp;" ")-1),'Look Up Values'!$AE$2:$AE$2000,0)))),"","EWC error")),"")</f>
        <v/>
      </c>
      <c r="P1775" s="242" t="str" cm="1">
        <f t="array" ref="P1775">IF(AND(I1775&lt;&gt;0,I1775&lt;&gt;""),IF(D1775="","",IF(ISNUMBER(MATCH(SUBSTITUTE(D1775," ",""),SUBSTITUTE('Look Up Values'!$S$2:$S$120," ",""),0)),"","D&amp;R error")),"")</f>
        <v/>
      </c>
      <c r="Q1775" s="242" t="str" cm="1">
        <f t="array" ref="Q1775">IF(AND(I1775&lt;&gt;0,I1775&lt;&gt;""),IF(G1775="","",IF(ISNUMBER(MATCH(SUBSTITUTE(G1775," ",""),SUBSTITUTE('Look Up Values'!$I$2:$I$10," ",""),0)),"","State error")),"")</f>
        <v/>
      </c>
      <c r="R1775" s="260" t="str">
        <f t="shared" si="55"/>
        <v/>
      </c>
    </row>
    <row r="1776" spans="1:18" ht="15.75">
      <c r="A1776" s="250">
        <v>1769</v>
      </c>
      <c r="B1776" s="198"/>
      <c r="C1776" s="25"/>
      <c r="D1776" s="25"/>
      <c r="E1776" s="25"/>
      <c r="F1776" s="25"/>
      <c r="G1776" s="26"/>
      <c r="H1776" s="27"/>
      <c r="I1776" s="28"/>
      <c r="J1776" s="430"/>
      <c r="K1776" s="48"/>
      <c r="L1776" s="457" t="str">
        <f t="shared" si="54"/>
        <v/>
      </c>
      <c r="M1776" s="245" cm="1">
        <f t="array" ref="M1776">SUMPRODUCT(--(N1776:Q1776&lt;&gt;"")) + IF(TRIM(R1776)="",0,LEN(R1776)-LEN(SUBSTITUTE(R1776,",",""))+1)</f>
        <v>0</v>
      </c>
      <c r="N1776" s="242" t="str">
        <f>IF(AND(I1776&lt;&gt;0,I1776&lt;&gt;""),IF(TRIM(SUBSTITUTE(B1776,CHAR(160),""))="","",IF(ISNUMBER(MATCH(TRIM(SUBSTITUTE(B1776,CHAR(160),"")),'Look Up Values'!$B$2:$B$500,0)),"","Origin error")),"")</f>
        <v/>
      </c>
      <c r="O1776" s="242" t="str">
        <f>IF(AND(I1776&lt;&gt;0,I1776&lt;&gt;""),IF(C1776="","",IF(AND(ISNUMBER(--LEFT(C1776,FIND(" ",C1776&amp;" ")-1)),OR(LEN(LEFT(C1776,FIND(" ",C1776&amp;" ")-1))=6,LEN(LEFT(C1776,FIND(" ",C1776&amp;" ")-1))=7),OR(ISNUMBER(MATCH(LEFT(C1776,FIND(" ",C1776&amp;" ")-1),'Look Up Values'!$G$2:$G$1000,0)),ISNUMBER(MATCH(LEFT(C1776,FIND(" ",C1776&amp;" ")-1),'Look Up Values'!$AE$2:$AE$2000,0)))),"","EWC error")),"")</f>
        <v/>
      </c>
      <c r="P1776" s="242" t="str" cm="1">
        <f t="array" ref="P1776">IF(AND(I1776&lt;&gt;0,I1776&lt;&gt;""),IF(D1776="","",IF(ISNUMBER(MATCH(SUBSTITUTE(D1776," ",""),SUBSTITUTE('Look Up Values'!$S$2:$S$120," ",""),0)),"","D&amp;R error")),"")</f>
        <v/>
      </c>
      <c r="Q1776" s="242" t="str" cm="1">
        <f t="array" ref="Q1776">IF(AND(I1776&lt;&gt;0,I1776&lt;&gt;""),IF(G1776="","",IF(ISNUMBER(MATCH(SUBSTITUTE(G1776," ",""),SUBSTITUTE('Look Up Values'!$I$2:$I$10," ",""),0)),"","State error")),"")</f>
        <v/>
      </c>
      <c r="R1776" s="260" t="str">
        <f t="shared" si="55"/>
        <v/>
      </c>
    </row>
    <row r="1777" spans="1:18" ht="15.75">
      <c r="A1777" s="250">
        <v>1770</v>
      </c>
      <c r="B1777" s="198"/>
      <c r="C1777" s="25"/>
      <c r="D1777" s="25"/>
      <c r="E1777" s="25"/>
      <c r="F1777" s="25"/>
      <c r="G1777" s="26"/>
      <c r="H1777" s="27"/>
      <c r="I1777" s="28"/>
      <c r="J1777" s="430"/>
      <c r="K1777" s="48"/>
      <c r="L1777" s="457" t="str">
        <f t="shared" si="54"/>
        <v/>
      </c>
      <c r="M1777" s="245" cm="1">
        <f t="array" ref="M1777">SUMPRODUCT(--(N1777:Q1777&lt;&gt;"")) + IF(TRIM(R1777)="",0,LEN(R1777)-LEN(SUBSTITUTE(R1777,",",""))+1)</f>
        <v>0</v>
      </c>
      <c r="N1777" s="242" t="str">
        <f>IF(AND(I1777&lt;&gt;0,I1777&lt;&gt;""),IF(TRIM(SUBSTITUTE(B1777,CHAR(160),""))="","",IF(ISNUMBER(MATCH(TRIM(SUBSTITUTE(B1777,CHAR(160),"")),'Look Up Values'!$B$2:$B$500,0)),"","Origin error")),"")</f>
        <v/>
      </c>
      <c r="O1777" s="242" t="str">
        <f>IF(AND(I1777&lt;&gt;0,I1777&lt;&gt;""),IF(C1777="","",IF(AND(ISNUMBER(--LEFT(C1777,FIND(" ",C1777&amp;" ")-1)),OR(LEN(LEFT(C1777,FIND(" ",C1777&amp;" ")-1))=6,LEN(LEFT(C1777,FIND(" ",C1777&amp;" ")-1))=7),OR(ISNUMBER(MATCH(LEFT(C1777,FIND(" ",C1777&amp;" ")-1),'Look Up Values'!$G$2:$G$1000,0)),ISNUMBER(MATCH(LEFT(C1777,FIND(" ",C1777&amp;" ")-1),'Look Up Values'!$AE$2:$AE$2000,0)))),"","EWC error")),"")</f>
        <v/>
      </c>
      <c r="P1777" s="242" t="str" cm="1">
        <f t="array" ref="P1777">IF(AND(I1777&lt;&gt;0,I1777&lt;&gt;""),IF(D1777="","",IF(ISNUMBER(MATCH(SUBSTITUTE(D1777," ",""),SUBSTITUTE('Look Up Values'!$S$2:$S$120," ",""),0)),"","D&amp;R error")),"")</f>
        <v/>
      </c>
      <c r="Q1777" s="242" t="str" cm="1">
        <f t="array" ref="Q1777">IF(AND(I1777&lt;&gt;0,I1777&lt;&gt;""),IF(G1777="","",IF(ISNUMBER(MATCH(SUBSTITUTE(G1777," ",""),SUBSTITUTE('Look Up Values'!$I$2:$I$10," ",""),0)),"","State error")),"")</f>
        <v/>
      </c>
      <c r="R1777" s="260" t="str">
        <f t="shared" si="55"/>
        <v/>
      </c>
    </row>
    <row r="1778" spans="1:18" ht="15.75">
      <c r="A1778" s="250">
        <v>1771</v>
      </c>
      <c r="B1778" s="198"/>
      <c r="C1778" s="25"/>
      <c r="D1778" s="25"/>
      <c r="E1778" s="25"/>
      <c r="F1778" s="25"/>
      <c r="G1778" s="26"/>
      <c r="H1778" s="27"/>
      <c r="I1778" s="28"/>
      <c r="J1778" s="430"/>
      <c r="K1778" s="48"/>
      <c r="L1778" s="457" t="str">
        <f t="shared" si="54"/>
        <v/>
      </c>
      <c r="M1778" s="245" cm="1">
        <f t="array" ref="M1778">SUMPRODUCT(--(N1778:Q1778&lt;&gt;"")) + IF(TRIM(R1778)="",0,LEN(R1778)-LEN(SUBSTITUTE(R1778,",",""))+1)</f>
        <v>0</v>
      </c>
      <c r="N1778" s="242" t="str">
        <f>IF(AND(I1778&lt;&gt;0,I1778&lt;&gt;""),IF(TRIM(SUBSTITUTE(B1778,CHAR(160),""))="","",IF(ISNUMBER(MATCH(TRIM(SUBSTITUTE(B1778,CHAR(160),"")),'Look Up Values'!$B$2:$B$500,0)),"","Origin error")),"")</f>
        <v/>
      </c>
      <c r="O1778" s="242" t="str">
        <f>IF(AND(I1778&lt;&gt;0,I1778&lt;&gt;""),IF(C1778="","",IF(AND(ISNUMBER(--LEFT(C1778,FIND(" ",C1778&amp;" ")-1)),OR(LEN(LEFT(C1778,FIND(" ",C1778&amp;" ")-1))=6,LEN(LEFT(C1778,FIND(" ",C1778&amp;" ")-1))=7),OR(ISNUMBER(MATCH(LEFT(C1778,FIND(" ",C1778&amp;" ")-1),'Look Up Values'!$G$2:$G$1000,0)),ISNUMBER(MATCH(LEFT(C1778,FIND(" ",C1778&amp;" ")-1),'Look Up Values'!$AE$2:$AE$2000,0)))),"","EWC error")),"")</f>
        <v/>
      </c>
      <c r="P1778" s="242" t="str" cm="1">
        <f t="array" ref="P1778">IF(AND(I1778&lt;&gt;0,I1778&lt;&gt;""),IF(D1778="","",IF(ISNUMBER(MATCH(SUBSTITUTE(D1778," ",""),SUBSTITUTE('Look Up Values'!$S$2:$S$120," ",""),0)),"","D&amp;R error")),"")</f>
        <v/>
      </c>
      <c r="Q1778" s="242" t="str" cm="1">
        <f t="array" ref="Q1778">IF(AND(I1778&lt;&gt;0,I1778&lt;&gt;""),IF(G1778="","",IF(ISNUMBER(MATCH(SUBSTITUTE(G1778," ",""),SUBSTITUTE('Look Up Values'!$I$2:$I$10," ",""),0)),"","State error")),"")</f>
        <v/>
      </c>
      <c r="R1778" s="260" t="str">
        <f t="shared" si="55"/>
        <v/>
      </c>
    </row>
    <row r="1779" spans="1:18" ht="15.75">
      <c r="A1779" s="250">
        <v>1772</v>
      </c>
      <c r="B1779" s="198"/>
      <c r="C1779" s="25"/>
      <c r="D1779" s="25"/>
      <c r="E1779" s="25"/>
      <c r="F1779" s="25"/>
      <c r="G1779" s="26"/>
      <c r="H1779" s="27"/>
      <c r="I1779" s="28"/>
      <c r="J1779" s="430"/>
      <c r="K1779" s="48"/>
      <c r="L1779" s="457" t="str">
        <f t="shared" si="54"/>
        <v/>
      </c>
      <c r="M1779" s="245" cm="1">
        <f t="array" ref="M1779">SUMPRODUCT(--(N1779:Q1779&lt;&gt;"")) + IF(TRIM(R1779)="",0,LEN(R1779)-LEN(SUBSTITUTE(R1779,",",""))+1)</f>
        <v>0</v>
      </c>
      <c r="N1779" s="242" t="str">
        <f>IF(AND(I1779&lt;&gt;0,I1779&lt;&gt;""),IF(TRIM(SUBSTITUTE(B1779,CHAR(160),""))="","",IF(ISNUMBER(MATCH(TRIM(SUBSTITUTE(B1779,CHAR(160),"")),'Look Up Values'!$B$2:$B$500,0)),"","Origin error")),"")</f>
        <v/>
      </c>
      <c r="O1779" s="242" t="str">
        <f>IF(AND(I1779&lt;&gt;0,I1779&lt;&gt;""),IF(C1779="","",IF(AND(ISNUMBER(--LEFT(C1779,FIND(" ",C1779&amp;" ")-1)),OR(LEN(LEFT(C1779,FIND(" ",C1779&amp;" ")-1))=6,LEN(LEFT(C1779,FIND(" ",C1779&amp;" ")-1))=7),OR(ISNUMBER(MATCH(LEFT(C1779,FIND(" ",C1779&amp;" ")-1),'Look Up Values'!$G$2:$G$1000,0)),ISNUMBER(MATCH(LEFT(C1779,FIND(" ",C1779&amp;" ")-1),'Look Up Values'!$AE$2:$AE$2000,0)))),"","EWC error")),"")</f>
        <v/>
      </c>
      <c r="P1779" s="242" t="str" cm="1">
        <f t="array" ref="P1779">IF(AND(I1779&lt;&gt;0,I1779&lt;&gt;""),IF(D1779="","",IF(ISNUMBER(MATCH(SUBSTITUTE(D1779," ",""),SUBSTITUTE('Look Up Values'!$S$2:$S$120," ",""),0)),"","D&amp;R error")),"")</f>
        <v/>
      </c>
      <c r="Q1779" s="242" t="str" cm="1">
        <f t="array" ref="Q1779">IF(AND(I1779&lt;&gt;0,I1779&lt;&gt;""),IF(G1779="","",IF(ISNUMBER(MATCH(SUBSTITUTE(G1779," ",""),SUBSTITUTE('Look Up Values'!$I$2:$I$10," ",""),0)),"","State error")),"")</f>
        <v/>
      </c>
      <c r="R1779" s="260" t="str">
        <f t="shared" si="55"/>
        <v/>
      </c>
    </row>
    <row r="1780" spans="1:18" ht="15.75">
      <c r="A1780" s="250">
        <v>1773</v>
      </c>
      <c r="B1780" s="198"/>
      <c r="C1780" s="25"/>
      <c r="D1780" s="25"/>
      <c r="E1780" s="25"/>
      <c r="F1780" s="25"/>
      <c r="G1780" s="26"/>
      <c r="H1780" s="27"/>
      <c r="I1780" s="28"/>
      <c r="J1780" s="430"/>
      <c r="K1780" s="48"/>
      <c r="L1780" s="457" t="str">
        <f t="shared" si="54"/>
        <v/>
      </c>
      <c r="M1780" s="245" cm="1">
        <f t="array" ref="M1780">SUMPRODUCT(--(N1780:Q1780&lt;&gt;"")) + IF(TRIM(R1780)="",0,LEN(R1780)-LEN(SUBSTITUTE(R1780,",",""))+1)</f>
        <v>0</v>
      </c>
      <c r="N1780" s="242" t="str">
        <f>IF(AND(I1780&lt;&gt;0,I1780&lt;&gt;""),IF(TRIM(SUBSTITUTE(B1780,CHAR(160),""))="","",IF(ISNUMBER(MATCH(TRIM(SUBSTITUTE(B1780,CHAR(160),"")),'Look Up Values'!$B$2:$B$500,0)),"","Origin error")),"")</f>
        <v/>
      </c>
      <c r="O1780" s="242" t="str">
        <f>IF(AND(I1780&lt;&gt;0,I1780&lt;&gt;""),IF(C1780="","",IF(AND(ISNUMBER(--LEFT(C1780,FIND(" ",C1780&amp;" ")-1)),OR(LEN(LEFT(C1780,FIND(" ",C1780&amp;" ")-1))=6,LEN(LEFT(C1780,FIND(" ",C1780&amp;" ")-1))=7),OR(ISNUMBER(MATCH(LEFT(C1780,FIND(" ",C1780&amp;" ")-1),'Look Up Values'!$G$2:$G$1000,0)),ISNUMBER(MATCH(LEFT(C1780,FIND(" ",C1780&amp;" ")-1),'Look Up Values'!$AE$2:$AE$2000,0)))),"","EWC error")),"")</f>
        <v/>
      </c>
      <c r="P1780" s="242" t="str" cm="1">
        <f t="array" ref="P1780">IF(AND(I1780&lt;&gt;0,I1780&lt;&gt;""),IF(D1780="","",IF(ISNUMBER(MATCH(SUBSTITUTE(D1780," ",""),SUBSTITUTE('Look Up Values'!$S$2:$S$120," ",""),0)),"","D&amp;R error")),"")</f>
        <v/>
      </c>
      <c r="Q1780" s="242" t="str" cm="1">
        <f t="array" ref="Q1780">IF(AND(I1780&lt;&gt;0,I1780&lt;&gt;""),IF(G1780="","",IF(ISNUMBER(MATCH(SUBSTITUTE(G1780," ",""),SUBSTITUTE('Look Up Values'!$I$2:$I$10," ",""),0)),"","State error")),"")</f>
        <v/>
      </c>
      <c r="R1780" s="260" t="str">
        <f t="shared" si="55"/>
        <v/>
      </c>
    </row>
    <row r="1781" spans="1:18" ht="15.75">
      <c r="A1781" s="250">
        <v>1774</v>
      </c>
      <c r="B1781" s="198"/>
      <c r="C1781" s="25"/>
      <c r="D1781" s="25"/>
      <c r="E1781" s="25"/>
      <c r="F1781" s="25"/>
      <c r="G1781" s="26"/>
      <c r="H1781" s="27"/>
      <c r="I1781" s="28"/>
      <c r="J1781" s="430"/>
      <c r="K1781" s="48"/>
      <c r="L1781" s="457" t="str">
        <f t="shared" si="54"/>
        <v/>
      </c>
      <c r="M1781" s="245" cm="1">
        <f t="array" ref="M1781">SUMPRODUCT(--(N1781:Q1781&lt;&gt;"")) + IF(TRIM(R1781)="",0,LEN(R1781)-LEN(SUBSTITUTE(R1781,",",""))+1)</f>
        <v>0</v>
      </c>
      <c r="N1781" s="242" t="str">
        <f>IF(AND(I1781&lt;&gt;0,I1781&lt;&gt;""),IF(TRIM(SUBSTITUTE(B1781,CHAR(160),""))="","",IF(ISNUMBER(MATCH(TRIM(SUBSTITUTE(B1781,CHAR(160),"")),'Look Up Values'!$B$2:$B$500,0)),"","Origin error")),"")</f>
        <v/>
      </c>
      <c r="O1781" s="242" t="str">
        <f>IF(AND(I1781&lt;&gt;0,I1781&lt;&gt;""),IF(C1781="","",IF(AND(ISNUMBER(--LEFT(C1781,FIND(" ",C1781&amp;" ")-1)),OR(LEN(LEFT(C1781,FIND(" ",C1781&amp;" ")-1))=6,LEN(LEFT(C1781,FIND(" ",C1781&amp;" ")-1))=7),OR(ISNUMBER(MATCH(LEFT(C1781,FIND(" ",C1781&amp;" ")-1),'Look Up Values'!$G$2:$G$1000,0)),ISNUMBER(MATCH(LEFT(C1781,FIND(" ",C1781&amp;" ")-1),'Look Up Values'!$AE$2:$AE$2000,0)))),"","EWC error")),"")</f>
        <v/>
      </c>
      <c r="P1781" s="242" t="str" cm="1">
        <f t="array" ref="P1781">IF(AND(I1781&lt;&gt;0,I1781&lt;&gt;""),IF(D1781="","",IF(ISNUMBER(MATCH(SUBSTITUTE(D1781," ",""),SUBSTITUTE('Look Up Values'!$S$2:$S$120," ",""),0)),"","D&amp;R error")),"")</f>
        <v/>
      </c>
      <c r="Q1781" s="242" t="str" cm="1">
        <f t="array" ref="Q1781">IF(AND(I1781&lt;&gt;0,I1781&lt;&gt;""),IF(G1781="","",IF(ISNUMBER(MATCH(SUBSTITUTE(G1781," ",""),SUBSTITUTE('Look Up Values'!$I$2:$I$10," ",""),0)),"","State error")),"")</f>
        <v/>
      </c>
      <c r="R1781" s="260" t="str">
        <f t="shared" si="55"/>
        <v/>
      </c>
    </row>
    <row r="1782" spans="1:18" ht="15.75">
      <c r="A1782" s="250">
        <v>1775</v>
      </c>
      <c r="B1782" s="198"/>
      <c r="C1782" s="25"/>
      <c r="D1782" s="25"/>
      <c r="E1782" s="25"/>
      <c r="F1782" s="25"/>
      <c r="G1782" s="26"/>
      <c r="H1782" s="27"/>
      <c r="I1782" s="28"/>
      <c r="J1782" s="430"/>
      <c r="K1782" s="48"/>
      <c r="L1782" s="457" t="str">
        <f t="shared" si="54"/>
        <v/>
      </c>
      <c r="M1782" s="245" cm="1">
        <f t="array" ref="M1782">SUMPRODUCT(--(N1782:Q1782&lt;&gt;"")) + IF(TRIM(R1782)="",0,LEN(R1782)-LEN(SUBSTITUTE(R1782,",",""))+1)</f>
        <v>0</v>
      </c>
      <c r="N1782" s="242" t="str">
        <f>IF(AND(I1782&lt;&gt;0,I1782&lt;&gt;""),IF(TRIM(SUBSTITUTE(B1782,CHAR(160),""))="","",IF(ISNUMBER(MATCH(TRIM(SUBSTITUTE(B1782,CHAR(160),"")),'Look Up Values'!$B$2:$B$500,0)),"","Origin error")),"")</f>
        <v/>
      </c>
      <c r="O1782" s="242" t="str">
        <f>IF(AND(I1782&lt;&gt;0,I1782&lt;&gt;""),IF(C1782="","",IF(AND(ISNUMBER(--LEFT(C1782,FIND(" ",C1782&amp;" ")-1)),OR(LEN(LEFT(C1782,FIND(" ",C1782&amp;" ")-1))=6,LEN(LEFT(C1782,FIND(" ",C1782&amp;" ")-1))=7),OR(ISNUMBER(MATCH(LEFT(C1782,FIND(" ",C1782&amp;" ")-1),'Look Up Values'!$G$2:$G$1000,0)),ISNUMBER(MATCH(LEFT(C1782,FIND(" ",C1782&amp;" ")-1),'Look Up Values'!$AE$2:$AE$2000,0)))),"","EWC error")),"")</f>
        <v/>
      </c>
      <c r="P1782" s="242" t="str" cm="1">
        <f t="array" ref="P1782">IF(AND(I1782&lt;&gt;0,I1782&lt;&gt;""),IF(D1782="","",IF(ISNUMBER(MATCH(SUBSTITUTE(D1782," ",""),SUBSTITUTE('Look Up Values'!$S$2:$S$120," ",""),0)),"","D&amp;R error")),"")</f>
        <v/>
      </c>
      <c r="Q1782" s="242" t="str" cm="1">
        <f t="array" ref="Q1782">IF(AND(I1782&lt;&gt;0,I1782&lt;&gt;""),IF(G1782="","",IF(ISNUMBER(MATCH(SUBSTITUTE(G1782," ",""),SUBSTITUTE('Look Up Values'!$I$2:$I$10," ",""),0)),"","State error")),"")</f>
        <v/>
      </c>
      <c r="R1782" s="260" t="str">
        <f t="shared" si="55"/>
        <v/>
      </c>
    </row>
    <row r="1783" spans="1:18" ht="15.75">
      <c r="A1783" s="250">
        <v>1776</v>
      </c>
      <c r="B1783" s="198"/>
      <c r="C1783" s="25"/>
      <c r="D1783" s="25"/>
      <c r="E1783" s="25"/>
      <c r="F1783" s="25"/>
      <c r="G1783" s="26"/>
      <c r="H1783" s="27"/>
      <c r="I1783" s="28"/>
      <c r="J1783" s="430"/>
      <c r="K1783" s="48"/>
      <c r="L1783" s="457" t="str">
        <f t="shared" si="54"/>
        <v/>
      </c>
      <c r="M1783" s="245" cm="1">
        <f t="array" ref="M1783">SUMPRODUCT(--(N1783:Q1783&lt;&gt;"")) + IF(TRIM(R1783)="",0,LEN(R1783)-LEN(SUBSTITUTE(R1783,",",""))+1)</f>
        <v>0</v>
      </c>
      <c r="N1783" s="242" t="str">
        <f>IF(AND(I1783&lt;&gt;0,I1783&lt;&gt;""),IF(TRIM(SUBSTITUTE(B1783,CHAR(160),""))="","",IF(ISNUMBER(MATCH(TRIM(SUBSTITUTE(B1783,CHAR(160),"")),'Look Up Values'!$B$2:$B$500,0)),"","Origin error")),"")</f>
        <v/>
      </c>
      <c r="O1783" s="242" t="str">
        <f>IF(AND(I1783&lt;&gt;0,I1783&lt;&gt;""),IF(C1783="","",IF(AND(ISNUMBER(--LEFT(C1783,FIND(" ",C1783&amp;" ")-1)),OR(LEN(LEFT(C1783,FIND(" ",C1783&amp;" ")-1))=6,LEN(LEFT(C1783,FIND(" ",C1783&amp;" ")-1))=7),OR(ISNUMBER(MATCH(LEFT(C1783,FIND(" ",C1783&amp;" ")-1),'Look Up Values'!$G$2:$G$1000,0)),ISNUMBER(MATCH(LEFT(C1783,FIND(" ",C1783&amp;" ")-1),'Look Up Values'!$AE$2:$AE$2000,0)))),"","EWC error")),"")</f>
        <v/>
      </c>
      <c r="P1783" s="242" t="str" cm="1">
        <f t="array" ref="P1783">IF(AND(I1783&lt;&gt;0,I1783&lt;&gt;""),IF(D1783="","",IF(ISNUMBER(MATCH(SUBSTITUTE(D1783," ",""),SUBSTITUTE('Look Up Values'!$S$2:$S$120," ",""),0)),"","D&amp;R error")),"")</f>
        <v/>
      </c>
      <c r="Q1783" s="242" t="str" cm="1">
        <f t="array" ref="Q1783">IF(AND(I1783&lt;&gt;0,I1783&lt;&gt;""),IF(G1783="","",IF(ISNUMBER(MATCH(SUBSTITUTE(G1783," ",""),SUBSTITUTE('Look Up Values'!$I$2:$I$10," ",""),0)),"","State error")),"")</f>
        <v/>
      </c>
      <c r="R1783" s="260" t="str">
        <f t="shared" si="55"/>
        <v/>
      </c>
    </row>
    <row r="1784" spans="1:18" ht="15.75">
      <c r="A1784" s="250">
        <v>1777</v>
      </c>
      <c r="B1784" s="198"/>
      <c r="C1784" s="25"/>
      <c r="D1784" s="25"/>
      <c r="E1784" s="25"/>
      <c r="F1784" s="25"/>
      <c r="G1784" s="26"/>
      <c r="H1784" s="27"/>
      <c r="I1784" s="28"/>
      <c r="J1784" s="430"/>
      <c r="K1784" s="48"/>
      <c r="L1784" s="457" t="str">
        <f t="shared" si="54"/>
        <v/>
      </c>
      <c r="M1784" s="245" cm="1">
        <f t="array" ref="M1784">SUMPRODUCT(--(N1784:Q1784&lt;&gt;"")) + IF(TRIM(R1784)="",0,LEN(R1784)-LEN(SUBSTITUTE(R1784,",",""))+1)</f>
        <v>0</v>
      </c>
      <c r="N1784" s="242" t="str">
        <f>IF(AND(I1784&lt;&gt;0,I1784&lt;&gt;""),IF(TRIM(SUBSTITUTE(B1784,CHAR(160),""))="","",IF(ISNUMBER(MATCH(TRIM(SUBSTITUTE(B1784,CHAR(160),"")),'Look Up Values'!$B$2:$B$500,0)),"","Origin error")),"")</f>
        <v/>
      </c>
      <c r="O1784" s="242" t="str">
        <f>IF(AND(I1784&lt;&gt;0,I1784&lt;&gt;""),IF(C1784="","",IF(AND(ISNUMBER(--LEFT(C1784,FIND(" ",C1784&amp;" ")-1)),OR(LEN(LEFT(C1784,FIND(" ",C1784&amp;" ")-1))=6,LEN(LEFT(C1784,FIND(" ",C1784&amp;" ")-1))=7),OR(ISNUMBER(MATCH(LEFT(C1784,FIND(" ",C1784&amp;" ")-1),'Look Up Values'!$G$2:$G$1000,0)),ISNUMBER(MATCH(LEFT(C1784,FIND(" ",C1784&amp;" ")-1),'Look Up Values'!$AE$2:$AE$2000,0)))),"","EWC error")),"")</f>
        <v/>
      </c>
      <c r="P1784" s="242" t="str" cm="1">
        <f t="array" ref="P1784">IF(AND(I1784&lt;&gt;0,I1784&lt;&gt;""),IF(D1784="","",IF(ISNUMBER(MATCH(SUBSTITUTE(D1784," ",""),SUBSTITUTE('Look Up Values'!$S$2:$S$120," ",""),0)),"","D&amp;R error")),"")</f>
        <v/>
      </c>
      <c r="Q1784" s="242" t="str" cm="1">
        <f t="array" ref="Q1784">IF(AND(I1784&lt;&gt;0,I1784&lt;&gt;""),IF(G1784="","",IF(ISNUMBER(MATCH(SUBSTITUTE(G1784," ",""),SUBSTITUTE('Look Up Values'!$I$2:$I$10," ",""),0)),"","State error")),"")</f>
        <v/>
      </c>
      <c r="R1784" s="260" t="str">
        <f t="shared" si="55"/>
        <v/>
      </c>
    </row>
    <row r="1785" spans="1:18" ht="15.75">
      <c r="A1785" s="250">
        <v>1778</v>
      </c>
      <c r="B1785" s="198"/>
      <c r="C1785" s="25"/>
      <c r="D1785" s="25"/>
      <c r="E1785" s="25"/>
      <c r="F1785" s="25"/>
      <c r="G1785" s="26"/>
      <c r="H1785" s="27"/>
      <c r="I1785" s="28"/>
      <c r="J1785" s="430"/>
      <c r="K1785" s="48"/>
      <c r="L1785" s="457" t="str">
        <f t="shared" si="54"/>
        <v/>
      </c>
      <c r="M1785" s="245" cm="1">
        <f t="array" ref="M1785">SUMPRODUCT(--(N1785:Q1785&lt;&gt;"")) + IF(TRIM(R1785)="",0,LEN(R1785)-LEN(SUBSTITUTE(R1785,",",""))+1)</f>
        <v>0</v>
      </c>
      <c r="N1785" s="242" t="str">
        <f>IF(AND(I1785&lt;&gt;0,I1785&lt;&gt;""),IF(TRIM(SUBSTITUTE(B1785,CHAR(160),""))="","",IF(ISNUMBER(MATCH(TRIM(SUBSTITUTE(B1785,CHAR(160),"")),'Look Up Values'!$B$2:$B$500,0)),"","Origin error")),"")</f>
        <v/>
      </c>
      <c r="O1785" s="242" t="str">
        <f>IF(AND(I1785&lt;&gt;0,I1785&lt;&gt;""),IF(C1785="","",IF(AND(ISNUMBER(--LEFT(C1785,FIND(" ",C1785&amp;" ")-1)),OR(LEN(LEFT(C1785,FIND(" ",C1785&amp;" ")-1))=6,LEN(LEFT(C1785,FIND(" ",C1785&amp;" ")-1))=7),OR(ISNUMBER(MATCH(LEFT(C1785,FIND(" ",C1785&amp;" ")-1),'Look Up Values'!$G$2:$G$1000,0)),ISNUMBER(MATCH(LEFT(C1785,FIND(" ",C1785&amp;" ")-1),'Look Up Values'!$AE$2:$AE$2000,0)))),"","EWC error")),"")</f>
        <v/>
      </c>
      <c r="P1785" s="242" t="str" cm="1">
        <f t="array" ref="P1785">IF(AND(I1785&lt;&gt;0,I1785&lt;&gt;""),IF(D1785="","",IF(ISNUMBER(MATCH(SUBSTITUTE(D1785," ",""),SUBSTITUTE('Look Up Values'!$S$2:$S$120," ",""),0)),"","D&amp;R error")),"")</f>
        <v/>
      </c>
      <c r="Q1785" s="242" t="str" cm="1">
        <f t="array" ref="Q1785">IF(AND(I1785&lt;&gt;0,I1785&lt;&gt;""),IF(G1785="","",IF(ISNUMBER(MATCH(SUBSTITUTE(G1785," ",""),SUBSTITUTE('Look Up Values'!$I$2:$I$10," ",""),0)),"","State error")),"")</f>
        <v/>
      </c>
      <c r="R1785" s="260" t="str">
        <f t="shared" si="55"/>
        <v/>
      </c>
    </row>
    <row r="1786" spans="1:18" ht="15.75">
      <c r="A1786" s="250">
        <v>1779</v>
      </c>
      <c r="B1786" s="198"/>
      <c r="C1786" s="25"/>
      <c r="D1786" s="25"/>
      <c r="E1786" s="25"/>
      <c r="F1786" s="25"/>
      <c r="G1786" s="26"/>
      <c r="H1786" s="27"/>
      <c r="I1786" s="28"/>
      <c r="J1786" s="430"/>
      <c r="K1786" s="48"/>
      <c r="L1786" s="457" t="str">
        <f t="shared" si="54"/>
        <v/>
      </c>
      <c r="M1786" s="245" cm="1">
        <f t="array" ref="M1786">SUMPRODUCT(--(N1786:Q1786&lt;&gt;"")) + IF(TRIM(R1786)="",0,LEN(R1786)-LEN(SUBSTITUTE(R1786,",",""))+1)</f>
        <v>0</v>
      </c>
      <c r="N1786" s="242" t="str">
        <f>IF(AND(I1786&lt;&gt;0,I1786&lt;&gt;""),IF(TRIM(SUBSTITUTE(B1786,CHAR(160),""))="","",IF(ISNUMBER(MATCH(TRIM(SUBSTITUTE(B1786,CHAR(160),"")),'Look Up Values'!$B$2:$B$500,0)),"","Origin error")),"")</f>
        <v/>
      </c>
      <c r="O1786" s="242" t="str">
        <f>IF(AND(I1786&lt;&gt;0,I1786&lt;&gt;""),IF(C1786="","",IF(AND(ISNUMBER(--LEFT(C1786,FIND(" ",C1786&amp;" ")-1)),OR(LEN(LEFT(C1786,FIND(" ",C1786&amp;" ")-1))=6,LEN(LEFT(C1786,FIND(" ",C1786&amp;" ")-1))=7),OR(ISNUMBER(MATCH(LEFT(C1786,FIND(" ",C1786&amp;" ")-1),'Look Up Values'!$G$2:$G$1000,0)),ISNUMBER(MATCH(LEFT(C1786,FIND(" ",C1786&amp;" ")-1),'Look Up Values'!$AE$2:$AE$2000,0)))),"","EWC error")),"")</f>
        <v/>
      </c>
      <c r="P1786" s="242" t="str" cm="1">
        <f t="array" ref="P1786">IF(AND(I1786&lt;&gt;0,I1786&lt;&gt;""),IF(D1786="","",IF(ISNUMBER(MATCH(SUBSTITUTE(D1786," ",""),SUBSTITUTE('Look Up Values'!$S$2:$S$120," ",""),0)),"","D&amp;R error")),"")</f>
        <v/>
      </c>
      <c r="Q1786" s="242" t="str" cm="1">
        <f t="array" ref="Q1786">IF(AND(I1786&lt;&gt;0,I1786&lt;&gt;""),IF(G1786="","",IF(ISNUMBER(MATCH(SUBSTITUTE(G1786," ",""),SUBSTITUTE('Look Up Values'!$I$2:$I$10," ",""),0)),"","State error")),"")</f>
        <v/>
      </c>
      <c r="R1786" s="260" t="str">
        <f t="shared" si="55"/>
        <v/>
      </c>
    </row>
    <row r="1787" spans="1:18" ht="15.75">
      <c r="A1787" s="250">
        <v>1780</v>
      </c>
      <c r="B1787" s="198"/>
      <c r="C1787" s="25"/>
      <c r="D1787" s="25"/>
      <c r="E1787" s="25"/>
      <c r="F1787" s="25"/>
      <c r="G1787" s="26"/>
      <c r="H1787" s="27"/>
      <c r="I1787" s="28"/>
      <c r="J1787" s="430"/>
      <c r="K1787" s="48"/>
      <c r="L1787" s="457" t="str">
        <f t="shared" si="54"/>
        <v/>
      </c>
      <c r="M1787" s="245" cm="1">
        <f t="array" ref="M1787">SUMPRODUCT(--(N1787:Q1787&lt;&gt;"")) + IF(TRIM(R1787)="",0,LEN(R1787)-LEN(SUBSTITUTE(R1787,",",""))+1)</f>
        <v>0</v>
      </c>
      <c r="N1787" s="242" t="str">
        <f>IF(AND(I1787&lt;&gt;0,I1787&lt;&gt;""),IF(TRIM(SUBSTITUTE(B1787,CHAR(160),""))="","",IF(ISNUMBER(MATCH(TRIM(SUBSTITUTE(B1787,CHAR(160),"")),'Look Up Values'!$B$2:$B$500,0)),"","Origin error")),"")</f>
        <v/>
      </c>
      <c r="O1787" s="242" t="str">
        <f>IF(AND(I1787&lt;&gt;0,I1787&lt;&gt;""),IF(C1787="","",IF(AND(ISNUMBER(--LEFT(C1787,FIND(" ",C1787&amp;" ")-1)),OR(LEN(LEFT(C1787,FIND(" ",C1787&amp;" ")-1))=6,LEN(LEFT(C1787,FIND(" ",C1787&amp;" ")-1))=7),OR(ISNUMBER(MATCH(LEFT(C1787,FIND(" ",C1787&amp;" ")-1),'Look Up Values'!$G$2:$G$1000,0)),ISNUMBER(MATCH(LEFT(C1787,FIND(" ",C1787&amp;" ")-1),'Look Up Values'!$AE$2:$AE$2000,0)))),"","EWC error")),"")</f>
        <v/>
      </c>
      <c r="P1787" s="242" t="str" cm="1">
        <f t="array" ref="P1787">IF(AND(I1787&lt;&gt;0,I1787&lt;&gt;""),IF(D1787="","",IF(ISNUMBER(MATCH(SUBSTITUTE(D1787," ",""),SUBSTITUTE('Look Up Values'!$S$2:$S$120," ",""),0)),"","D&amp;R error")),"")</f>
        <v/>
      </c>
      <c r="Q1787" s="242" t="str" cm="1">
        <f t="array" ref="Q1787">IF(AND(I1787&lt;&gt;0,I1787&lt;&gt;""),IF(G1787="","",IF(ISNUMBER(MATCH(SUBSTITUTE(G1787," ",""),SUBSTITUTE('Look Up Values'!$I$2:$I$10," ",""),0)),"","State error")),"")</f>
        <v/>
      </c>
      <c r="R1787" s="260" t="str">
        <f t="shared" si="55"/>
        <v/>
      </c>
    </row>
    <row r="1788" spans="1:18" ht="15.75">
      <c r="A1788" s="250">
        <v>1781</v>
      </c>
      <c r="B1788" s="198"/>
      <c r="C1788" s="25"/>
      <c r="D1788" s="25"/>
      <c r="E1788" s="25"/>
      <c r="F1788" s="25"/>
      <c r="G1788" s="26"/>
      <c r="H1788" s="27"/>
      <c r="I1788" s="28"/>
      <c r="J1788" s="430"/>
      <c r="K1788" s="48"/>
      <c r="L1788" s="457" t="str">
        <f t="shared" si="54"/>
        <v/>
      </c>
      <c r="M1788" s="245" cm="1">
        <f t="array" ref="M1788">SUMPRODUCT(--(N1788:Q1788&lt;&gt;"")) + IF(TRIM(R1788)="",0,LEN(R1788)-LEN(SUBSTITUTE(R1788,",",""))+1)</f>
        <v>0</v>
      </c>
      <c r="N1788" s="242" t="str">
        <f>IF(AND(I1788&lt;&gt;0,I1788&lt;&gt;""),IF(TRIM(SUBSTITUTE(B1788,CHAR(160),""))="","",IF(ISNUMBER(MATCH(TRIM(SUBSTITUTE(B1788,CHAR(160),"")),'Look Up Values'!$B$2:$B$500,0)),"","Origin error")),"")</f>
        <v/>
      </c>
      <c r="O1788" s="242" t="str">
        <f>IF(AND(I1788&lt;&gt;0,I1788&lt;&gt;""),IF(C1788="","",IF(AND(ISNUMBER(--LEFT(C1788,FIND(" ",C1788&amp;" ")-1)),OR(LEN(LEFT(C1788,FIND(" ",C1788&amp;" ")-1))=6,LEN(LEFT(C1788,FIND(" ",C1788&amp;" ")-1))=7),OR(ISNUMBER(MATCH(LEFT(C1788,FIND(" ",C1788&amp;" ")-1),'Look Up Values'!$G$2:$G$1000,0)),ISNUMBER(MATCH(LEFT(C1788,FIND(" ",C1788&amp;" ")-1),'Look Up Values'!$AE$2:$AE$2000,0)))),"","EWC error")),"")</f>
        <v/>
      </c>
      <c r="P1788" s="242" t="str" cm="1">
        <f t="array" ref="P1788">IF(AND(I1788&lt;&gt;0,I1788&lt;&gt;""),IF(D1788="","",IF(ISNUMBER(MATCH(SUBSTITUTE(D1788," ",""),SUBSTITUTE('Look Up Values'!$S$2:$S$120," ",""),0)),"","D&amp;R error")),"")</f>
        <v/>
      </c>
      <c r="Q1788" s="242" t="str" cm="1">
        <f t="array" ref="Q1788">IF(AND(I1788&lt;&gt;0,I1788&lt;&gt;""),IF(G1788="","",IF(ISNUMBER(MATCH(SUBSTITUTE(G1788," ",""),SUBSTITUTE('Look Up Values'!$I$2:$I$10," ",""),0)),"","State error")),"")</f>
        <v/>
      </c>
      <c r="R1788" s="260" t="str">
        <f t="shared" si="55"/>
        <v/>
      </c>
    </row>
    <row r="1789" spans="1:18" ht="15.75">
      <c r="A1789" s="250">
        <v>1782</v>
      </c>
      <c r="B1789" s="198"/>
      <c r="C1789" s="25"/>
      <c r="D1789" s="25"/>
      <c r="E1789" s="25"/>
      <c r="F1789" s="25"/>
      <c r="G1789" s="26"/>
      <c r="H1789" s="27"/>
      <c r="I1789" s="28"/>
      <c r="J1789" s="430"/>
      <c r="K1789" s="48"/>
      <c r="L1789" s="457" t="str">
        <f t="shared" si="54"/>
        <v/>
      </c>
      <c r="M1789" s="245" cm="1">
        <f t="array" ref="M1789">SUMPRODUCT(--(N1789:Q1789&lt;&gt;"")) + IF(TRIM(R1789)="",0,LEN(R1789)-LEN(SUBSTITUTE(R1789,",",""))+1)</f>
        <v>0</v>
      </c>
      <c r="N1789" s="242" t="str">
        <f>IF(AND(I1789&lt;&gt;0,I1789&lt;&gt;""),IF(TRIM(SUBSTITUTE(B1789,CHAR(160),""))="","",IF(ISNUMBER(MATCH(TRIM(SUBSTITUTE(B1789,CHAR(160),"")),'Look Up Values'!$B$2:$B$500,0)),"","Origin error")),"")</f>
        <v/>
      </c>
      <c r="O1789" s="242" t="str">
        <f>IF(AND(I1789&lt;&gt;0,I1789&lt;&gt;""),IF(C1789="","",IF(AND(ISNUMBER(--LEFT(C1789,FIND(" ",C1789&amp;" ")-1)),OR(LEN(LEFT(C1789,FIND(" ",C1789&amp;" ")-1))=6,LEN(LEFT(C1789,FIND(" ",C1789&amp;" ")-1))=7),OR(ISNUMBER(MATCH(LEFT(C1789,FIND(" ",C1789&amp;" ")-1),'Look Up Values'!$G$2:$G$1000,0)),ISNUMBER(MATCH(LEFT(C1789,FIND(" ",C1789&amp;" ")-1),'Look Up Values'!$AE$2:$AE$2000,0)))),"","EWC error")),"")</f>
        <v/>
      </c>
      <c r="P1789" s="242" t="str" cm="1">
        <f t="array" ref="P1789">IF(AND(I1789&lt;&gt;0,I1789&lt;&gt;""),IF(D1789="","",IF(ISNUMBER(MATCH(SUBSTITUTE(D1789," ",""),SUBSTITUTE('Look Up Values'!$S$2:$S$120," ",""),0)),"","D&amp;R error")),"")</f>
        <v/>
      </c>
      <c r="Q1789" s="242" t="str" cm="1">
        <f t="array" ref="Q1789">IF(AND(I1789&lt;&gt;0,I1789&lt;&gt;""),IF(G1789="","",IF(ISNUMBER(MATCH(SUBSTITUTE(G1789," ",""),SUBSTITUTE('Look Up Values'!$I$2:$I$10," ",""),0)),"","State error")),"")</f>
        <v/>
      </c>
      <c r="R1789" s="260" t="str">
        <f t="shared" si="55"/>
        <v/>
      </c>
    </row>
    <row r="1790" spans="1:18" ht="15.75">
      <c r="A1790" s="250">
        <v>1783</v>
      </c>
      <c r="B1790" s="198"/>
      <c r="C1790" s="25"/>
      <c r="D1790" s="25"/>
      <c r="E1790" s="25"/>
      <c r="F1790" s="25"/>
      <c r="G1790" s="26"/>
      <c r="H1790" s="27"/>
      <c r="I1790" s="28"/>
      <c r="J1790" s="430"/>
      <c r="K1790" s="48"/>
      <c r="L1790" s="457" t="str">
        <f t="shared" si="54"/>
        <v/>
      </c>
      <c r="M1790" s="245" cm="1">
        <f t="array" ref="M1790">SUMPRODUCT(--(N1790:Q1790&lt;&gt;"")) + IF(TRIM(R1790)="",0,LEN(R1790)-LEN(SUBSTITUTE(R1790,",",""))+1)</f>
        <v>0</v>
      </c>
      <c r="N1790" s="242" t="str">
        <f>IF(AND(I1790&lt;&gt;0,I1790&lt;&gt;""),IF(TRIM(SUBSTITUTE(B1790,CHAR(160),""))="","",IF(ISNUMBER(MATCH(TRIM(SUBSTITUTE(B1790,CHAR(160),"")),'Look Up Values'!$B$2:$B$500,0)),"","Origin error")),"")</f>
        <v/>
      </c>
      <c r="O1790" s="242" t="str">
        <f>IF(AND(I1790&lt;&gt;0,I1790&lt;&gt;""),IF(C1790="","",IF(AND(ISNUMBER(--LEFT(C1790,FIND(" ",C1790&amp;" ")-1)),OR(LEN(LEFT(C1790,FIND(" ",C1790&amp;" ")-1))=6,LEN(LEFT(C1790,FIND(" ",C1790&amp;" ")-1))=7),OR(ISNUMBER(MATCH(LEFT(C1790,FIND(" ",C1790&amp;" ")-1),'Look Up Values'!$G$2:$G$1000,0)),ISNUMBER(MATCH(LEFT(C1790,FIND(" ",C1790&amp;" ")-1),'Look Up Values'!$AE$2:$AE$2000,0)))),"","EWC error")),"")</f>
        <v/>
      </c>
      <c r="P1790" s="242" t="str" cm="1">
        <f t="array" ref="P1790">IF(AND(I1790&lt;&gt;0,I1790&lt;&gt;""),IF(D1790="","",IF(ISNUMBER(MATCH(SUBSTITUTE(D1790," ",""),SUBSTITUTE('Look Up Values'!$S$2:$S$120," ",""),0)),"","D&amp;R error")),"")</f>
        <v/>
      </c>
      <c r="Q1790" s="242" t="str" cm="1">
        <f t="array" ref="Q1790">IF(AND(I1790&lt;&gt;0,I1790&lt;&gt;""),IF(G1790="","",IF(ISNUMBER(MATCH(SUBSTITUTE(G1790," ",""),SUBSTITUTE('Look Up Values'!$I$2:$I$10," ",""),0)),"","State error")),"")</f>
        <v/>
      </c>
      <c r="R1790" s="260" t="str">
        <f t="shared" si="55"/>
        <v/>
      </c>
    </row>
    <row r="1791" spans="1:18" ht="15.75">
      <c r="A1791" s="250">
        <v>1784</v>
      </c>
      <c r="B1791" s="198"/>
      <c r="C1791" s="25"/>
      <c r="D1791" s="25"/>
      <c r="E1791" s="25"/>
      <c r="F1791" s="25"/>
      <c r="G1791" s="26"/>
      <c r="H1791" s="27"/>
      <c r="I1791" s="28"/>
      <c r="J1791" s="430"/>
      <c r="K1791" s="48"/>
      <c r="L1791" s="457" t="str">
        <f t="shared" si="54"/>
        <v/>
      </c>
      <c r="M1791" s="245" cm="1">
        <f t="array" ref="M1791">SUMPRODUCT(--(N1791:Q1791&lt;&gt;"")) + IF(TRIM(R1791)="",0,LEN(R1791)-LEN(SUBSTITUTE(R1791,",",""))+1)</f>
        <v>0</v>
      </c>
      <c r="N1791" s="242" t="str">
        <f>IF(AND(I1791&lt;&gt;0,I1791&lt;&gt;""),IF(TRIM(SUBSTITUTE(B1791,CHAR(160),""))="","",IF(ISNUMBER(MATCH(TRIM(SUBSTITUTE(B1791,CHAR(160),"")),'Look Up Values'!$B$2:$B$500,0)),"","Origin error")),"")</f>
        <v/>
      </c>
      <c r="O1791" s="242" t="str">
        <f>IF(AND(I1791&lt;&gt;0,I1791&lt;&gt;""),IF(C1791="","",IF(AND(ISNUMBER(--LEFT(C1791,FIND(" ",C1791&amp;" ")-1)),OR(LEN(LEFT(C1791,FIND(" ",C1791&amp;" ")-1))=6,LEN(LEFT(C1791,FIND(" ",C1791&amp;" ")-1))=7),OR(ISNUMBER(MATCH(LEFT(C1791,FIND(" ",C1791&amp;" ")-1),'Look Up Values'!$G$2:$G$1000,0)),ISNUMBER(MATCH(LEFT(C1791,FIND(" ",C1791&amp;" ")-1),'Look Up Values'!$AE$2:$AE$2000,0)))),"","EWC error")),"")</f>
        <v/>
      </c>
      <c r="P1791" s="242" t="str" cm="1">
        <f t="array" ref="P1791">IF(AND(I1791&lt;&gt;0,I1791&lt;&gt;""),IF(D1791="","",IF(ISNUMBER(MATCH(SUBSTITUTE(D1791," ",""),SUBSTITUTE('Look Up Values'!$S$2:$S$120," ",""),0)),"","D&amp;R error")),"")</f>
        <v/>
      </c>
      <c r="Q1791" s="242" t="str" cm="1">
        <f t="array" ref="Q1791">IF(AND(I1791&lt;&gt;0,I1791&lt;&gt;""),IF(G1791="","",IF(ISNUMBER(MATCH(SUBSTITUTE(G1791," ",""),SUBSTITUTE('Look Up Values'!$I$2:$I$10," ",""),0)),"","State error")),"")</f>
        <v/>
      </c>
      <c r="R1791" s="260" t="str">
        <f t="shared" si="55"/>
        <v/>
      </c>
    </row>
    <row r="1792" spans="1:18" ht="15.75">
      <c r="A1792" s="250">
        <v>1785</v>
      </c>
      <c r="B1792" s="198"/>
      <c r="C1792" s="25"/>
      <c r="D1792" s="25"/>
      <c r="E1792" s="25"/>
      <c r="F1792" s="25"/>
      <c r="G1792" s="26"/>
      <c r="H1792" s="27"/>
      <c r="I1792" s="28"/>
      <c r="J1792" s="430"/>
      <c r="K1792" s="48"/>
      <c r="L1792" s="457" t="str">
        <f t="shared" si="54"/>
        <v/>
      </c>
      <c r="M1792" s="245" cm="1">
        <f t="array" ref="M1792">SUMPRODUCT(--(N1792:Q1792&lt;&gt;"")) + IF(TRIM(R1792)="",0,LEN(R1792)-LEN(SUBSTITUTE(R1792,",",""))+1)</f>
        <v>0</v>
      </c>
      <c r="N1792" s="242" t="str">
        <f>IF(AND(I1792&lt;&gt;0,I1792&lt;&gt;""),IF(TRIM(SUBSTITUTE(B1792,CHAR(160),""))="","",IF(ISNUMBER(MATCH(TRIM(SUBSTITUTE(B1792,CHAR(160),"")),'Look Up Values'!$B$2:$B$500,0)),"","Origin error")),"")</f>
        <v/>
      </c>
      <c r="O1792" s="242" t="str">
        <f>IF(AND(I1792&lt;&gt;0,I1792&lt;&gt;""),IF(C1792="","",IF(AND(ISNUMBER(--LEFT(C1792,FIND(" ",C1792&amp;" ")-1)),OR(LEN(LEFT(C1792,FIND(" ",C1792&amp;" ")-1))=6,LEN(LEFT(C1792,FIND(" ",C1792&amp;" ")-1))=7),OR(ISNUMBER(MATCH(LEFT(C1792,FIND(" ",C1792&amp;" ")-1),'Look Up Values'!$G$2:$G$1000,0)),ISNUMBER(MATCH(LEFT(C1792,FIND(" ",C1792&amp;" ")-1),'Look Up Values'!$AE$2:$AE$2000,0)))),"","EWC error")),"")</f>
        <v/>
      </c>
      <c r="P1792" s="242" t="str" cm="1">
        <f t="array" ref="P1792">IF(AND(I1792&lt;&gt;0,I1792&lt;&gt;""),IF(D1792="","",IF(ISNUMBER(MATCH(SUBSTITUTE(D1792," ",""),SUBSTITUTE('Look Up Values'!$S$2:$S$120," ",""),0)),"","D&amp;R error")),"")</f>
        <v/>
      </c>
      <c r="Q1792" s="242" t="str" cm="1">
        <f t="array" ref="Q1792">IF(AND(I1792&lt;&gt;0,I1792&lt;&gt;""),IF(G1792="","",IF(ISNUMBER(MATCH(SUBSTITUTE(G1792," ",""),SUBSTITUTE('Look Up Values'!$I$2:$I$10," ",""),0)),"","State error")),"")</f>
        <v/>
      </c>
      <c r="R1792" s="260" t="str">
        <f t="shared" si="55"/>
        <v/>
      </c>
    </row>
    <row r="1793" spans="1:18" ht="15.75">
      <c r="A1793" s="250">
        <v>1786</v>
      </c>
      <c r="B1793" s="198"/>
      <c r="C1793" s="25"/>
      <c r="D1793" s="25"/>
      <c r="E1793" s="25"/>
      <c r="F1793" s="25"/>
      <c r="G1793" s="26"/>
      <c r="H1793" s="27"/>
      <c r="I1793" s="28"/>
      <c r="J1793" s="430"/>
      <c r="K1793" s="48"/>
      <c r="L1793" s="457" t="str">
        <f t="shared" si="54"/>
        <v/>
      </c>
      <c r="M1793" s="245" cm="1">
        <f t="array" ref="M1793">SUMPRODUCT(--(N1793:Q1793&lt;&gt;"")) + IF(TRIM(R1793)="",0,LEN(R1793)-LEN(SUBSTITUTE(R1793,",",""))+1)</f>
        <v>0</v>
      </c>
      <c r="N1793" s="242" t="str">
        <f>IF(AND(I1793&lt;&gt;0,I1793&lt;&gt;""),IF(TRIM(SUBSTITUTE(B1793,CHAR(160),""))="","",IF(ISNUMBER(MATCH(TRIM(SUBSTITUTE(B1793,CHAR(160),"")),'Look Up Values'!$B$2:$B$500,0)),"","Origin error")),"")</f>
        <v/>
      </c>
      <c r="O1793" s="242" t="str">
        <f>IF(AND(I1793&lt;&gt;0,I1793&lt;&gt;""),IF(C1793="","",IF(AND(ISNUMBER(--LEFT(C1793,FIND(" ",C1793&amp;" ")-1)),OR(LEN(LEFT(C1793,FIND(" ",C1793&amp;" ")-1))=6,LEN(LEFT(C1793,FIND(" ",C1793&amp;" ")-1))=7),OR(ISNUMBER(MATCH(LEFT(C1793,FIND(" ",C1793&amp;" ")-1),'Look Up Values'!$G$2:$G$1000,0)),ISNUMBER(MATCH(LEFT(C1793,FIND(" ",C1793&amp;" ")-1),'Look Up Values'!$AE$2:$AE$2000,0)))),"","EWC error")),"")</f>
        <v/>
      </c>
      <c r="P1793" s="242" t="str" cm="1">
        <f t="array" ref="P1793">IF(AND(I1793&lt;&gt;0,I1793&lt;&gt;""),IF(D1793="","",IF(ISNUMBER(MATCH(SUBSTITUTE(D1793," ",""),SUBSTITUTE('Look Up Values'!$S$2:$S$120," ",""),0)),"","D&amp;R error")),"")</f>
        <v/>
      </c>
      <c r="Q1793" s="242" t="str" cm="1">
        <f t="array" ref="Q1793">IF(AND(I1793&lt;&gt;0,I1793&lt;&gt;""),IF(G1793="","",IF(ISNUMBER(MATCH(SUBSTITUTE(G1793," ",""),SUBSTITUTE('Look Up Values'!$I$2:$I$10," ",""),0)),"","State error")),"")</f>
        <v/>
      </c>
      <c r="R1793" s="260" t="str">
        <f t="shared" si="55"/>
        <v/>
      </c>
    </row>
    <row r="1794" spans="1:18" ht="15.75">
      <c r="A1794" s="250">
        <v>1787</v>
      </c>
      <c r="B1794" s="198"/>
      <c r="C1794" s="25"/>
      <c r="D1794" s="25"/>
      <c r="E1794" s="25"/>
      <c r="F1794" s="25"/>
      <c r="G1794" s="26"/>
      <c r="H1794" s="27"/>
      <c r="I1794" s="28"/>
      <c r="J1794" s="430"/>
      <c r="K1794" s="48"/>
      <c r="L1794" s="457" t="str">
        <f t="shared" si="54"/>
        <v/>
      </c>
      <c r="M1794" s="245" cm="1">
        <f t="array" ref="M1794">SUMPRODUCT(--(N1794:Q1794&lt;&gt;"")) + IF(TRIM(R1794)="",0,LEN(R1794)-LEN(SUBSTITUTE(R1794,",",""))+1)</f>
        <v>0</v>
      </c>
      <c r="N1794" s="242" t="str">
        <f>IF(AND(I1794&lt;&gt;0,I1794&lt;&gt;""),IF(TRIM(SUBSTITUTE(B1794,CHAR(160),""))="","",IF(ISNUMBER(MATCH(TRIM(SUBSTITUTE(B1794,CHAR(160),"")),'Look Up Values'!$B$2:$B$500,0)),"","Origin error")),"")</f>
        <v/>
      </c>
      <c r="O1794" s="242" t="str">
        <f>IF(AND(I1794&lt;&gt;0,I1794&lt;&gt;""),IF(C1794="","",IF(AND(ISNUMBER(--LEFT(C1794,FIND(" ",C1794&amp;" ")-1)),OR(LEN(LEFT(C1794,FIND(" ",C1794&amp;" ")-1))=6,LEN(LEFT(C1794,FIND(" ",C1794&amp;" ")-1))=7),OR(ISNUMBER(MATCH(LEFT(C1794,FIND(" ",C1794&amp;" ")-1),'Look Up Values'!$G$2:$G$1000,0)),ISNUMBER(MATCH(LEFT(C1794,FIND(" ",C1794&amp;" ")-1),'Look Up Values'!$AE$2:$AE$2000,0)))),"","EWC error")),"")</f>
        <v/>
      </c>
      <c r="P1794" s="242" t="str" cm="1">
        <f t="array" ref="P1794">IF(AND(I1794&lt;&gt;0,I1794&lt;&gt;""),IF(D1794="","",IF(ISNUMBER(MATCH(SUBSTITUTE(D1794," ",""),SUBSTITUTE('Look Up Values'!$S$2:$S$120," ",""),0)),"","D&amp;R error")),"")</f>
        <v/>
      </c>
      <c r="Q1794" s="242" t="str" cm="1">
        <f t="array" ref="Q1794">IF(AND(I1794&lt;&gt;0,I1794&lt;&gt;""),IF(G1794="","",IF(ISNUMBER(MATCH(SUBSTITUTE(G1794," ",""),SUBSTITUTE('Look Up Values'!$I$2:$I$10," ",""),0)),"","State error")),"")</f>
        <v/>
      </c>
      <c r="R1794" s="260" t="str">
        <f t="shared" si="55"/>
        <v/>
      </c>
    </row>
    <row r="1795" spans="1:18" ht="15.75">
      <c r="A1795" s="250">
        <v>1788</v>
      </c>
      <c r="B1795" s="198"/>
      <c r="C1795" s="25"/>
      <c r="D1795" s="25"/>
      <c r="E1795" s="25"/>
      <c r="F1795" s="25"/>
      <c r="G1795" s="26"/>
      <c r="H1795" s="27"/>
      <c r="I1795" s="28"/>
      <c r="J1795" s="430"/>
      <c r="K1795" s="48"/>
      <c r="L1795" s="457" t="str">
        <f t="shared" si="54"/>
        <v/>
      </c>
      <c r="M1795" s="245" cm="1">
        <f t="array" ref="M1795">SUMPRODUCT(--(N1795:Q1795&lt;&gt;"")) + IF(TRIM(R1795)="",0,LEN(R1795)-LEN(SUBSTITUTE(R1795,",",""))+1)</f>
        <v>0</v>
      </c>
      <c r="N1795" s="242" t="str">
        <f>IF(AND(I1795&lt;&gt;0,I1795&lt;&gt;""),IF(TRIM(SUBSTITUTE(B1795,CHAR(160),""))="","",IF(ISNUMBER(MATCH(TRIM(SUBSTITUTE(B1795,CHAR(160),"")),'Look Up Values'!$B$2:$B$500,0)),"","Origin error")),"")</f>
        <v/>
      </c>
      <c r="O1795" s="242" t="str">
        <f>IF(AND(I1795&lt;&gt;0,I1795&lt;&gt;""),IF(C1795="","",IF(AND(ISNUMBER(--LEFT(C1795,FIND(" ",C1795&amp;" ")-1)),OR(LEN(LEFT(C1795,FIND(" ",C1795&amp;" ")-1))=6,LEN(LEFT(C1795,FIND(" ",C1795&amp;" ")-1))=7),OR(ISNUMBER(MATCH(LEFT(C1795,FIND(" ",C1795&amp;" ")-1),'Look Up Values'!$G$2:$G$1000,0)),ISNUMBER(MATCH(LEFT(C1795,FIND(" ",C1795&amp;" ")-1),'Look Up Values'!$AE$2:$AE$2000,0)))),"","EWC error")),"")</f>
        <v/>
      </c>
      <c r="P1795" s="242" t="str" cm="1">
        <f t="array" ref="P1795">IF(AND(I1795&lt;&gt;0,I1795&lt;&gt;""),IF(D1795="","",IF(ISNUMBER(MATCH(SUBSTITUTE(D1795," ",""),SUBSTITUTE('Look Up Values'!$S$2:$S$120," ",""),0)),"","D&amp;R error")),"")</f>
        <v/>
      </c>
      <c r="Q1795" s="242" t="str" cm="1">
        <f t="array" ref="Q1795">IF(AND(I1795&lt;&gt;0,I1795&lt;&gt;""),IF(G1795="","",IF(ISNUMBER(MATCH(SUBSTITUTE(G1795," ",""),SUBSTITUTE('Look Up Values'!$I$2:$I$10," ",""),0)),"","State error")),"")</f>
        <v/>
      </c>
      <c r="R1795" s="260" t="str">
        <f t="shared" si="55"/>
        <v/>
      </c>
    </row>
    <row r="1796" spans="1:18" ht="15.75">
      <c r="A1796" s="250">
        <v>1789</v>
      </c>
      <c r="B1796" s="198"/>
      <c r="C1796" s="25"/>
      <c r="D1796" s="25"/>
      <c r="E1796" s="25"/>
      <c r="F1796" s="25"/>
      <c r="G1796" s="26"/>
      <c r="H1796" s="27"/>
      <c r="I1796" s="28"/>
      <c r="J1796" s="430"/>
      <c r="K1796" s="48"/>
      <c r="L1796" s="457" t="str">
        <f t="shared" si="54"/>
        <v/>
      </c>
      <c r="M1796" s="245" cm="1">
        <f t="array" ref="M1796">SUMPRODUCT(--(N1796:Q1796&lt;&gt;"")) + IF(TRIM(R1796)="",0,LEN(R1796)-LEN(SUBSTITUTE(R1796,",",""))+1)</f>
        <v>0</v>
      </c>
      <c r="N1796" s="242" t="str">
        <f>IF(AND(I1796&lt;&gt;0,I1796&lt;&gt;""),IF(TRIM(SUBSTITUTE(B1796,CHAR(160),""))="","",IF(ISNUMBER(MATCH(TRIM(SUBSTITUTE(B1796,CHAR(160),"")),'Look Up Values'!$B$2:$B$500,0)),"","Origin error")),"")</f>
        <v/>
      </c>
      <c r="O1796" s="242" t="str">
        <f>IF(AND(I1796&lt;&gt;0,I1796&lt;&gt;""),IF(C1796="","",IF(AND(ISNUMBER(--LEFT(C1796,FIND(" ",C1796&amp;" ")-1)),OR(LEN(LEFT(C1796,FIND(" ",C1796&amp;" ")-1))=6,LEN(LEFT(C1796,FIND(" ",C1796&amp;" ")-1))=7),OR(ISNUMBER(MATCH(LEFT(C1796,FIND(" ",C1796&amp;" ")-1),'Look Up Values'!$G$2:$G$1000,0)),ISNUMBER(MATCH(LEFT(C1796,FIND(" ",C1796&amp;" ")-1),'Look Up Values'!$AE$2:$AE$2000,0)))),"","EWC error")),"")</f>
        <v/>
      </c>
      <c r="P1796" s="242" t="str" cm="1">
        <f t="array" ref="P1796">IF(AND(I1796&lt;&gt;0,I1796&lt;&gt;""),IF(D1796="","",IF(ISNUMBER(MATCH(SUBSTITUTE(D1796," ",""),SUBSTITUTE('Look Up Values'!$S$2:$S$120," ",""),0)),"","D&amp;R error")),"")</f>
        <v/>
      </c>
      <c r="Q1796" s="242" t="str" cm="1">
        <f t="array" ref="Q1796">IF(AND(I1796&lt;&gt;0,I1796&lt;&gt;""),IF(G1796="","",IF(ISNUMBER(MATCH(SUBSTITUTE(G1796," ",""),SUBSTITUTE('Look Up Values'!$I$2:$I$10," ",""),0)),"","State error")),"")</f>
        <v/>
      </c>
      <c r="R1796" s="260" t="str">
        <f t="shared" si="55"/>
        <v/>
      </c>
    </row>
    <row r="1797" spans="1:18" ht="15.75">
      <c r="A1797" s="250">
        <v>1790</v>
      </c>
      <c r="B1797" s="198"/>
      <c r="C1797" s="25"/>
      <c r="D1797" s="25"/>
      <c r="E1797" s="25"/>
      <c r="F1797" s="25"/>
      <c r="G1797" s="26"/>
      <c r="H1797" s="27"/>
      <c r="I1797" s="28"/>
      <c r="J1797" s="430"/>
      <c r="K1797" s="48"/>
      <c r="L1797" s="457" t="str">
        <f t="shared" si="54"/>
        <v/>
      </c>
      <c r="M1797" s="245" cm="1">
        <f t="array" ref="M1797">SUMPRODUCT(--(N1797:Q1797&lt;&gt;"")) + IF(TRIM(R1797)="",0,LEN(R1797)-LEN(SUBSTITUTE(R1797,",",""))+1)</f>
        <v>0</v>
      </c>
      <c r="N1797" s="242" t="str">
        <f>IF(AND(I1797&lt;&gt;0,I1797&lt;&gt;""),IF(TRIM(SUBSTITUTE(B1797,CHAR(160),""))="","",IF(ISNUMBER(MATCH(TRIM(SUBSTITUTE(B1797,CHAR(160),"")),'Look Up Values'!$B$2:$B$500,0)),"","Origin error")),"")</f>
        <v/>
      </c>
      <c r="O1797" s="242" t="str">
        <f>IF(AND(I1797&lt;&gt;0,I1797&lt;&gt;""),IF(C1797="","",IF(AND(ISNUMBER(--LEFT(C1797,FIND(" ",C1797&amp;" ")-1)),OR(LEN(LEFT(C1797,FIND(" ",C1797&amp;" ")-1))=6,LEN(LEFT(C1797,FIND(" ",C1797&amp;" ")-1))=7),OR(ISNUMBER(MATCH(LEFT(C1797,FIND(" ",C1797&amp;" ")-1),'Look Up Values'!$G$2:$G$1000,0)),ISNUMBER(MATCH(LEFT(C1797,FIND(" ",C1797&amp;" ")-1),'Look Up Values'!$AE$2:$AE$2000,0)))),"","EWC error")),"")</f>
        <v/>
      </c>
      <c r="P1797" s="242" t="str" cm="1">
        <f t="array" ref="P1797">IF(AND(I1797&lt;&gt;0,I1797&lt;&gt;""),IF(D1797="","",IF(ISNUMBER(MATCH(SUBSTITUTE(D1797," ",""),SUBSTITUTE('Look Up Values'!$S$2:$S$120," ",""),0)),"","D&amp;R error")),"")</f>
        <v/>
      </c>
      <c r="Q1797" s="242" t="str" cm="1">
        <f t="array" ref="Q1797">IF(AND(I1797&lt;&gt;0,I1797&lt;&gt;""),IF(G1797="","",IF(ISNUMBER(MATCH(SUBSTITUTE(G1797," ",""),SUBSTITUTE('Look Up Values'!$I$2:$I$10," ",""),0)),"","State error")),"")</f>
        <v/>
      </c>
      <c r="R1797" s="260" t="str">
        <f t="shared" si="55"/>
        <v/>
      </c>
    </row>
    <row r="1798" spans="1:18" ht="15.75">
      <c r="A1798" s="250">
        <v>1791</v>
      </c>
      <c r="B1798" s="198"/>
      <c r="C1798" s="25"/>
      <c r="D1798" s="25"/>
      <c r="E1798" s="25"/>
      <c r="F1798" s="25"/>
      <c r="G1798" s="26"/>
      <c r="H1798" s="27"/>
      <c r="I1798" s="28"/>
      <c r="J1798" s="430"/>
      <c r="K1798" s="48"/>
      <c r="L1798" s="457" t="str">
        <f t="shared" si="54"/>
        <v/>
      </c>
      <c r="M1798" s="245" cm="1">
        <f t="array" ref="M1798">SUMPRODUCT(--(N1798:Q1798&lt;&gt;"")) + IF(TRIM(R1798)="",0,LEN(R1798)-LEN(SUBSTITUTE(R1798,",",""))+1)</f>
        <v>0</v>
      </c>
      <c r="N1798" s="242" t="str">
        <f>IF(AND(I1798&lt;&gt;0,I1798&lt;&gt;""),IF(TRIM(SUBSTITUTE(B1798,CHAR(160),""))="","",IF(ISNUMBER(MATCH(TRIM(SUBSTITUTE(B1798,CHAR(160),"")),'Look Up Values'!$B$2:$B$500,0)),"","Origin error")),"")</f>
        <v/>
      </c>
      <c r="O1798" s="242" t="str">
        <f>IF(AND(I1798&lt;&gt;0,I1798&lt;&gt;""),IF(C1798="","",IF(AND(ISNUMBER(--LEFT(C1798,FIND(" ",C1798&amp;" ")-1)),OR(LEN(LEFT(C1798,FIND(" ",C1798&amp;" ")-1))=6,LEN(LEFT(C1798,FIND(" ",C1798&amp;" ")-1))=7),OR(ISNUMBER(MATCH(LEFT(C1798,FIND(" ",C1798&amp;" ")-1),'Look Up Values'!$G$2:$G$1000,0)),ISNUMBER(MATCH(LEFT(C1798,FIND(" ",C1798&amp;" ")-1),'Look Up Values'!$AE$2:$AE$2000,0)))),"","EWC error")),"")</f>
        <v/>
      </c>
      <c r="P1798" s="242" t="str" cm="1">
        <f t="array" ref="P1798">IF(AND(I1798&lt;&gt;0,I1798&lt;&gt;""),IF(D1798="","",IF(ISNUMBER(MATCH(SUBSTITUTE(D1798," ",""),SUBSTITUTE('Look Up Values'!$S$2:$S$120," ",""),0)),"","D&amp;R error")),"")</f>
        <v/>
      </c>
      <c r="Q1798" s="242" t="str" cm="1">
        <f t="array" ref="Q1798">IF(AND(I1798&lt;&gt;0,I1798&lt;&gt;""),IF(G1798="","",IF(ISNUMBER(MATCH(SUBSTITUTE(G1798," ",""),SUBSTITUTE('Look Up Values'!$I$2:$I$10," ",""),0)),"","State error")),"")</f>
        <v/>
      </c>
      <c r="R1798" s="260" t="str">
        <f t="shared" si="55"/>
        <v/>
      </c>
    </row>
    <row r="1799" spans="1:18" ht="15.75">
      <c r="A1799" s="250">
        <v>1792</v>
      </c>
      <c r="B1799" s="198"/>
      <c r="C1799" s="25"/>
      <c r="D1799" s="25"/>
      <c r="E1799" s="25"/>
      <c r="F1799" s="25"/>
      <c r="G1799" s="26"/>
      <c r="H1799" s="27"/>
      <c r="I1799" s="28"/>
      <c r="J1799" s="430"/>
      <c r="K1799" s="48"/>
      <c r="L1799" s="457" t="str">
        <f t="shared" si="54"/>
        <v/>
      </c>
      <c r="M1799" s="245" cm="1">
        <f t="array" ref="M1799">SUMPRODUCT(--(N1799:Q1799&lt;&gt;"")) + IF(TRIM(R1799)="",0,LEN(R1799)-LEN(SUBSTITUTE(R1799,",",""))+1)</f>
        <v>0</v>
      </c>
      <c r="N1799" s="242" t="str">
        <f>IF(AND(I1799&lt;&gt;0,I1799&lt;&gt;""),IF(TRIM(SUBSTITUTE(B1799,CHAR(160),""))="","",IF(ISNUMBER(MATCH(TRIM(SUBSTITUTE(B1799,CHAR(160),"")),'Look Up Values'!$B$2:$B$500,0)),"","Origin error")),"")</f>
        <v/>
      </c>
      <c r="O1799" s="242" t="str">
        <f>IF(AND(I1799&lt;&gt;0,I1799&lt;&gt;""),IF(C1799="","",IF(AND(ISNUMBER(--LEFT(C1799,FIND(" ",C1799&amp;" ")-1)),OR(LEN(LEFT(C1799,FIND(" ",C1799&amp;" ")-1))=6,LEN(LEFT(C1799,FIND(" ",C1799&amp;" ")-1))=7),OR(ISNUMBER(MATCH(LEFT(C1799,FIND(" ",C1799&amp;" ")-1),'Look Up Values'!$G$2:$G$1000,0)),ISNUMBER(MATCH(LEFT(C1799,FIND(" ",C1799&amp;" ")-1),'Look Up Values'!$AE$2:$AE$2000,0)))),"","EWC error")),"")</f>
        <v/>
      </c>
      <c r="P1799" s="242" t="str" cm="1">
        <f t="array" ref="P1799">IF(AND(I1799&lt;&gt;0,I1799&lt;&gt;""),IF(D1799="","",IF(ISNUMBER(MATCH(SUBSTITUTE(D1799," ",""),SUBSTITUTE('Look Up Values'!$S$2:$S$120," ",""),0)),"","D&amp;R error")),"")</f>
        <v/>
      </c>
      <c r="Q1799" s="242" t="str" cm="1">
        <f t="array" ref="Q1799">IF(AND(I1799&lt;&gt;0,I1799&lt;&gt;""),IF(G1799="","",IF(ISNUMBER(MATCH(SUBSTITUTE(G1799," ",""),SUBSTITUTE('Look Up Values'!$I$2:$I$10," ",""),0)),"","State error")),"")</f>
        <v/>
      </c>
      <c r="R1799" s="260" t="str">
        <f t="shared" si="55"/>
        <v/>
      </c>
    </row>
    <row r="1800" spans="1:18" ht="15.75">
      <c r="A1800" s="250">
        <v>1793</v>
      </c>
      <c r="B1800" s="198"/>
      <c r="C1800" s="25"/>
      <c r="D1800" s="25"/>
      <c r="E1800" s="25"/>
      <c r="F1800" s="25"/>
      <c r="G1800" s="26"/>
      <c r="H1800" s="27"/>
      <c r="I1800" s="28"/>
      <c r="J1800" s="430"/>
      <c r="K1800" s="48"/>
      <c r="L1800" s="457" t="str">
        <f t="shared" ref="L1800:L1863" si="56">IF(IFERROR(--SUBSTITUTE(M1800,CHAR(160),""),0)&gt;0,A1800,"")</f>
        <v/>
      </c>
      <c r="M1800" s="245" cm="1">
        <f t="array" ref="M1800">SUMPRODUCT(--(N1800:Q1800&lt;&gt;"")) + IF(TRIM(R1800)="",0,LEN(R1800)-LEN(SUBSTITUTE(R1800,",",""))+1)</f>
        <v>0</v>
      </c>
      <c r="N1800" s="242" t="str">
        <f>IF(AND(I1800&lt;&gt;0,I1800&lt;&gt;""),IF(TRIM(SUBSTITUTE(B1800,CHAR(160),""))="","",IF(ISNUMBER(MATCH(TRIM(SUBSTITUTE(B1800,CHAR(160),"")),'Look Up Values'!$B$2:$B$500,0)),"","Origin error")),"")</f>
        <v/>
      </c>
      <c r="O1800" s="242" t="str">
        <f>IF(AND(I1800&lt;&gt;0,I1800&lt;&gt;""),IF(C1800="","",IF(AND(ISNUMBER(--LEFT(C1800,FIND(" ",C1800&amp;" ")-1)),OR(LEN(LEFT(C1800,FIND(" ",C1800&amp;" ")-1))=6,LEN(LEFT(C1800,FIND(" ",C1800&amp;" ")-1))=7),OR(ISNUMBER(MATCH(LEFT(C1800,FIND(" ",C1800&amp;" ")-1),'Look Up Values'!$G$2:$G$1000,0)),ISNUMBER(MATCH(LEFT(C1800,FIND(" ",C1800&amp;" ")-1),'Look Up Values'!$AE$2:$AE$2000,0)))),"","EWC error")),"")</f>
        <v/>
      </c>
      <c r="P1800" s="242" t="str" cm="1">
        <f t="array" ref="P1800">IF(AND(I1800&lt;&gt;0,I1800&lt;&gt;""),IF(D1800="","",IF(ISNUMBER(MATCH(SUBSTITUTE(D1800," ",""),SUBSTITUTE('Look Up Values'!$S$2:$S$120," ",""),0)),"","D&amp;R error")),"")</f>
        <v/>
      </c>
      <c r="Q1800" s="242" t="str" cm="1">
        <f t="array" ref="Q1800">IF(AND(I1800&lt;&gt;0,I1800&lt;&gt;""),IF(G1800="","",IF(ISNUMBER(MATCH(SUBSTITUTE(G1800," ",""),SUBSTITUTE('Look Up Values'!$I$2:$I$10," ",""),0)),"","State error")),"")</f>
        <v/>
      </c>
      <c r="R1800" s="260" t="str">
        <f t="shared" si="55"/>
        <v/>
      </c>
    </row>
    <row r="1801" spans="1:18" ht="15.75">
      <c r="A1801" s="250">
        <v>1794</v>
      </c>
      <c r="B1801" s="198"/>
      <c r="C1801" s="25"/>
      <c r="D1801" s="25"/>
      <c r="E1801" s="25"/>
      <c r="F1801" s="25"/>
      <c r="G1801" s="26"/>
      <c r="H1801" s="27"/>
      <c r="I1801" s="28"/>
      <c r="J1801" s="430"/>
      <c r="K1801" s="48"/>
      <c r="L1801" s="457" t="str">
        <f t="shared" si="56"/>
        <v/>
      </c>
      <c r="M1801" s="245" cm="1">
        <f t="array" ref="M1801">SUMPRODUCT(--(N1801:Q1801&lt;&gt;"")) + IF(TRIM(R1801)="",0,LEN(R1801)-LEN(SUBSTITUTE(R1801,",",""))+1)</f>
        <v>0</v>
      </c>
      <c r="N1801" s="242" t="str">
        <f>IF(AND(I1801&lt;&gt;0,I1801&lt;&gt;""),IF(TRIM(SUBSTITUTE(B1801,CHAR(160),""))="","",IF(ISNUMBER(MATCH(TRIM(SUBSTITUTE(B1801,CHAR(160),"")),'Look Up Values'!$B$2:$B$500,0)),"","Origin error")),"")</f>
        <v/>
      </c>
      <c r="O1801" s="242" t="str">
        <f>IF(AND(I1801&lt;&gt;0,I1801&lt;&gt;""),IF(C1801="","",IF(AND(ISNUMBER(--LEFT(C1801,FIND(" ",C1801&amp;" ")-1)),OR(LEN(LEFT(C1801,FIND(" ",C1801&amp;" ")-1))=6,LEN(LEFT(C1801,FIND(" ",C1801&amp;" ")-1))=7),OR(ISNUMBER(MATCH(LEFT(C1801,FIND(" ",C1801&amp;" ")-1),'Look Up Values'!$G$2:$G$1000,0)),ISNUMBER(MATCH(LEFT(C1801,FIND(" ",C1801&amp;" ")-1),'Look Up Values'!$AE$2:$AE$2000,0)))),"","EWC error")),"")</f>
        <v/>
      </c>
      <c r="P1801" s="242" t="str" cm="1">
        <f t="array" ref="P1801">IF(AND(I1801&lt;&gt;0,I1801&lt;&gt;""),IF(D1801="","",IF(ISNUMBER(MATCH(SUBSTITUTE(D1801," ",""),SUBSTITUTE('Look Up Values'!$S$2:$S$120," ",""),0)),"","D&amp;R error")),"")</f>
        <v/>
      </c>
      <c r="Q1801" s="242" t="str" cm="1">
        <f t="array" ref="Q1801">IF(AND(I1801&lt;&gt;0,I1801&lt;&gt;""),IF(G1801="","",IF(ISNUMBER(MATCH(SUBSTITUTE(G1801," ",""),SUBSTITUTE('Look Up Values'!$I$2:$I$10," ",""),0)),"","State error")),"")</f>
        <v/>
      </c>
      <c r="R1801" s="260" t="str">
        <f t="shared" ref="R1801:R1864" si="57">IF(OR(I1801="",I1801=0),"",IF(COUNTA(B1801,C1801,D1801,G1801,I1801)=0,"",IF(COUNTA(B1801,C1801,D1801,G1801,I1801)=5,"",LEFT(IF(TRIM(SUBSTITUTE(B1801,CHAR(160),""))="","Origin, ","")&amp;IF(TRIM(SUBSTITUTE(C1801,CHAR(160),""))="","EWC, ","")&amp;IF(TRIM(SUBSTITUTE(D1801,CHAR(160),""))="","D&amp;R, ","")&amp;IF(TRIM(SUBSTITUTE(G1801,CHAR(160),""))="","State, ",""),LEN(IF(TRIM(SUBSTITUTE(B1801,CHAR(160),""))="","Origin, ","")&amp;IF(TRIM(SUBSTITUTE(C1801,CHAR(160),""))="","EWC, ","")&amp;IF(TRIM(SUBSTITUTE(D1801,CHAR(160),""))="","D&amp;R, ","")&amp;IF(TRIM(SUBSTITUTE(G1801,CHAR(160),""))="","State, ",""))-2))))</f>
        <v/>
      </c>
    </row>
    <row r="1802" spans="1:18" ht="15.75">
      <c r="A1802" s="250">
        <v>1795</v>
      </c>
      <c r="B1802" s="198"/>
      <c r="C1802" s="25"/>
      <c r="D1802" s="25"/>
      <c r="E1802" s="25"/>
      <c r="F1802" s="25"/>
      <c r="G1802" s="26"/>
      <c r="H1802" s="27"/>
      <c r="I1802" s="28"/>
      <c r="J1802" s="430"/>
      <c r="K1802" s="48"/>
      <c r="L1802" s="457" t="str">
        <f t="shared" si="56"/>
        <v/>
      </c>
      <c r="M1802" s="245" cm="1">
        <f t="array" ref="M1802">SUMPRODUCT(--(N1802:Q1802&lt;&gt;"")) + IF(TRIM(R1802)="",0,LEN(R1802)-LEN(SUBSTITUTE(R1802,",",""))+1)</f>
        <v>0</v>
      </c>
      <c r="N1802" s="242" t="str">
        <f>IF(AND(I1802&lt;&gt;0,I1802&lt;&gt;""),IF(TRIM(SUBSTITUTE(B1802,CHAR(160),""))="","",IF(ISNUMBER(MATCH(TRIM(SUBSTITUTE(B1802,CHAR(160),"")),'Look Up Values'!$B$2:$B$500,0)),"","Origin error")),"")</f>
        <v/>
      </c>
      <c r="O1802" s="242" t="str">
        <f>IF(AND(I1802&lt;&gt;0,I1802&lt;&gt;""),IF(C1802="","",IF(AND(ISNUMBER(--LEFT(C1802,FIND(" ",C1802&amp;" ")-1)),OR(LEN(LEFT(C1802,FIND(" ",C1802&amp;" ")-1))=6,LEN(LEFT(C1802,FIND(" ",C1802&amp;" ")-1))=7),OR(ISNUMBER(MATCH(LEFT(C1802,FIND(" ",C1802&amp;" ")-1),'Look Up Values'!$G$2:$G$1000,0)),ISNUMBER(MATCH(LEFT(C1802,FIND(" ",C1802&amp;" ")-1),'Look Up Values'!$AE$2:$AE$2000,0)))),"","EWC error")),"")</f>
        <v/>
      </c>
      <c r="P1802" s="242" t="str" cm="1">
        <f t="array" ref="P1802">IF(AND(I1802&lt;&gt;0,I1802&lt;&gt;""),IF(D1802="","",IF(ISNUMBER(MATCH(SUBSTITUTE(D1802," ",""),SUBSTITUTE('Look Up Values'!$S$2:$S$120," ",""),0)),"","D&amp;R error")),"")</f>
        <v/>
      </c>
      <c r="Q1802" s="242" t="str" cm="1">
        <f t="array" ref="Q1802">IF(AND(I1802&lt;&gt;0,I1802&lt;&gt;""),IF(G1802="","",IF(ISNUMBER(MATCH(SUBSTITUTE(G1802," ",""),SUBSTITUTE('Look Up Values'!$I$2:$I$10," ",""),0)),"","State error")),"")</f>
        <v/>
      </c>
      <c r="R1802" s="260" t="str">
        <f t="shared" si="57"/>
        <v/>
      </c>
    </row>
    <row r="1803" spans="1:18" ht="15.75">
      <c r="A1803" s="250">
        <v>1796</v>
      </c>
      <c r="B1803" s="198"/>
      <c r="C1803" s="25"/>
      <c r="D1803" s="25"/>
      <c r="E1803" s="25"/>
      <c r="F1803" s="25"/>
      <c r="G1803" s="26"/>
      <c r="H1803" s="27"/>
      <c r="I1803" s="28"/>
      <c r="J1803" s="430"/>
      <c r="K1803" s="48"/>
      <c r="L1803" s="457" t="str">
        <f t="shared" si="56"/>
        <v/>
      </c>
      <c r="M1803" s="245" cm="1">
        <f t="array" ref="M1803">SUMPRODUCT(--(N1803:Q1803&lt;&gt;"")) + IF(TRIM(R1803)="",0,LEN(R1803)-LEN(SUBSTITUTE(R1803,",",""))+1)</f>
        <v>0</v>
      </c>
      <c r="N1803" s="242" t="str">
        <f>IF(AND(I1803&lt;&gt;0,I1803&lt;&gt;""),IF(TRIM(SUBSTITUTE(B1803,CHAR(160),""))="","",IF(ISNUMBER(MATCH(TRIM(SUBSTITUTE(B1803,CHAR(160),"")),'Look Up Values'!$B$2:$B$500,0)),"","Origin error")),"")</f>
        <v/>
      </c>
      <c r="O1803" s="242" t="str">
        <f>IF(AND(I1803&lt;&gt;0,I1803&lt;&gt;""),IF(C1803="","",IF(AND(ISNUMBER(--LEFT(C1803,FIND(" ",C1803&amp;" ")-1)),OR(LEN(LEFT(C1803,FIND(" ",C1803&amp;" ")-1))=6,LEN(LEFT(C1803,FIND(" ",C1803&amp;" ")-1))=7),OR(ISNUMBER(MATCH(LEFT(C1803,FIND(" ",C1803&amp;" ")-1),'Look Up Values'!$G$2:$G$1000,0)),ISNUMBER(MATCH(LEFT(C1803,FIND(" ",C1803&amp;" ")-1),'Look Up Values'!$AE$2:$AE$2000,0)))),"","EWC error")),"")</f>
        <v/>
      </c>
      <c r="P1803" s="242" t="str" cm="1">
        <f t="array" ref="P1803">IF(AND(I1803&lt;&gt;0,I1803&lt;&gt;""),IF(D1803="","",IF(ISNUMBER(MATCH(SUBSTITUTE(D1803," ",""),SUBSTITUTE('Look Up Values'!$S$2:$S$120," ",""),0)),"","D&amp;R error")),"")</f>
        <v/>
      </c>
      <c r="Q1803" s="242" t="str" cm="1">
        <f t="array" ref="Q1803">IF(AND(I1803&lt;&gt;0,I1803&lt;&gt;""),IF(G1803="","",IF(ISNUMBER(MATCH(SUBSTITUTE(G1803," ",""),SUBSTITUTE('Look Up Values'!$I$2:$I$10," ",""),0)),"","State error")),"")</f>
        <v/>
      </c>
      <c r="R1803" s="260" t="str">
        <f t="shared" si="57"/>
        <v/>
      </c>
    </row>
    <row r="1804" spans="1:18" ht="15.75">
      <c r="A1804" s="250">
        <v>1797</v>
      </c>
      <c r="B1804" s="198"/>
      <c r="C1804" s="25"/>
      <c r="D1804" s="25"/>
      <c r="E1804" s="25"/>
      <c r="F1804" s="25"/>
      <c r="G1804" s="26"/>
      <c r="H1804" s="27"/>
      <c r="I1804" s="28"/>
      <c r="J1804" s="430"/>
      <c r="K1804" s="48"/>
      <c r="L1804" s="457" t="str">
        <f t="shared" si="56"/>
        <v/>
      </c>
      <c r="M1804" s="245" cm="1">
        <f t="array" ref="M1804">SUMPRODUCT(--(N1804:Q1804&lt;&gt;"")) + IF(TRIM(R1804)="",0,LEN(R1804)-LEN(SUBSTITUTE(R1804,",",""))+1)</f>
        <v>0</v>
      </c>
      <c r="N1804" s="242" t="str">
        <f>IF(AND(I1804&lt;&gt;0,I1804&lt;&gt;""),IF(TRIM(SUBSTITUTE(B1804,CHAR(160),""))="","",IF(ISNUMBER(MATCH(TRIM(SUBSTITUTE(B1804,CHAR(160),"")),'Look Up Values'!$B$2:$B$500,0)),"","Origin error")),"")</f>
        <v/>
      </c>
      <c r="O1804" s="242" t="str">
        <f>IF(AND(I1804&lt;&gt;0,I1804&lt;&gt;""),IF(C1804="","",IF(AND(ISNUMBER(--LEFT(C1804,FIND(" ",C1804&amp;" ")-1)),OR(LEN(LEFT(C1804,FIND(" ",C1804&amp;" ")-1))=6,LEN(LEFT(C1804,FIND(" ",C1804&amp;" ")-1))=7),OR(ISNUMBER(MATCH(LEFT(C1804,FIND(" ",C1804&amp;" ")-1),'Look Up Values'!$G$2:$G$1000,0)),ISNUMBER(MATCH(LEFT(C1804,FIND(" ",C1804&amp;" ")-1),'Look Up Values'!$AE$2:$AE$2000,0)))),"","EWC error")),"")</f>
        <v/>
      </c>
      <c r="P1804" s="242" t="str" cm="1">
        <f t="array" ref="P1804">IF(AND(I1804&lt;&gt;0,I1804&lt;&gt;""),IF(D1804="","",IF(ISNUMBER(MATCH(SUBSTITUTE(D1804," ",""),SUBSTITUTE('Look Up Values'!$S$2:$S$120," ",""),0)),"","D&amp;R error")),"")</f>
        <v/>
      </c>
      <c r="Q1804" s="242" t="str" cm="1">
        <f t="array" ref="Q1804">IF(AND(I1804&lt;&gt;0,I1804&lt;&gt;""),IF(G1804="","",IF(ISNUMBER(MATCH(SUBSTITUTE(G1804," ",""),SUBSTITUTE('Look Up Values'!$I$2:$I$10," ",""),0)),"","State error")),"")</f>
        <v/>
      </c>
      <c r="R1804" s="260" t="str">
        <f t="shared" si="57"/>
        <v/>
      </c>
    </row>
    <row r="1805" spans="1:18" ht="15.75">
      <c r="A1805" s="250">
        <v>1798</v>
      </c>
      <c r="B1805" s="198"/>
      <c r="C1805" s="25"/>
      <c r="D1805" s="25"/>
      <c r="E1805" s="25"/>
      <c r="F1805" s="25"/>
      <c r="G1805" s="26"/>
      <c r="H1805" s="27"/>
      <c r="I1805" s="28"/>
      <c r="J1805" s="430"/>
      <c r="K1805" s="48"/>
      <c r="L1805" s="457" t="str">
        <f t="shared" si="56"/>
        <v/>
      </c>
      <c r="M1805" s="245" cm="1">
        <f t="array" ref="M1805">SUMPRODUCT(--(N1805:Q1805&lt;&gt;"")) + IF(TRIM(R1805)="",0,LEN(R1805)-LEN(SUBSTITUTE(R1805,",",""))+1)</f>
        <v>0</v>
      </c>
      <c r="N1805" s="242" t="str">
        <f>IF(AND(I1805&lt;&gt;0,I1805&lt;&gt;""),IF(TRIM(SUBSTITUTE(B1805,CHAR(160),""))="","",IF(ISNUMBER(MATCH(TRIM(SUBSTITUTE(B1805,CHAR(160),"")),'Look Up Values'!$B$2:$B$500,0)),"","Origin error")),"")</f>
        <v/>
      </c>
      <c r="O1805" s="242" t="str">
        <f>IF(AND(I1805&lt;&gt;0,I1805&lt;&gt;""),IF(C1805="","",IF(AND(ISNUMBER(--LEFT(C1805,FIND(" ",C1805&amp;" ")-1)),OR(LEN(LEFT(C1805,FIND(" ",C1805&amp;" ")-1))=6,LEN(LEFT(C1805,FIND(" ",C1805&amp;" ")-1))=7),OR(ISNUMBER(MATCH(LEFT(C1805,FIND(" ",C1805&amp;" ")-1),'Look Up Values'!$G$2:$G$1000,0)),ISNUMBER(MATCH(LEFT(C1805,FIND(" ",C1805&amp;" ")-1),'Look Up Values'!$AE$2:$AE$2000,0)))),"","EWC error")),"")</f>
        <v/>
      </c>
      <c r="P1805" s="242" t="str" cm="1">
        <f t="array" ref="P1805">IF(AND(I1805&lt;&gt;0,I1805&lt;&gt;""),IF(D1805="","",IF(ISNUMBER(MATCH(SUBSTITUTE(D1805," ",""),SUBSTITUTE('Look Up Values'!$S$2:$S$120," ",""),0)),"","D&amp;R error")),"")</f>
        <v/>
      </c>
      <c r="Q1805" s="242" t="str" cm="1">
        <f t="array" ref="Q1805">IF(AND(I1805&lt;&gt;0,I1805&lt;&gt;""),IF(G1805="","",IF(ISNUMBER(MATCH(SUBSTITUTE(G1805," ",""),SUBSTITUTE('Look Up Values'!$I$2:$I$10," ",""),0)),"","State error")),"")</f>
        <v/>
      </c>
      <c r="R1805" s="260" t="str">
        <f t="shared" si="57"/>
        <v/>
      </c>
    </row>
    <row r="1806" spans="1:18" ht="15.75">
      <c r="A1806" s="250">
        <v>1799</v>
      </c>
      <c r="B1806" s="198"/>
      <c r="C1806" s="25"/>
      <c r="D1806" s="25"/>
      <c r="E1806" s="25"/>
      <c r="F1806" s="25"/>
      <c r="G1806" s="26"/>
      <c r="H1806" s="27"/>
      <c r="I1806" s="28"/>
      <c r="J1806" s="430"/>
      <c r="K1806" s="48"/>
      <c r="L1806" s="457" t="str">
        <f t="shared" si="56"/>
        <v/>
      </c>
      <c r="M1806" s="245" cm="1">
        <f t="array" ref="M1806">SUMPRODUCT(--(N1806:Q1806&lt;&gt;"")) + IF(TRIM(R1806)="",0,LEN(R1806)-LEN(SUBSTITUTE(R1806,",",""))+1)</f>
        <v>0</v>
      </c>
      <c r="N1806" s="242" t="str">
        <f>IF(AND(I1806&lt;&gt;0,I1806&lt;&gt;""),IF(TRIM(SUBSTITUTE(B1806,CHAR(160),""))="","",IF(ISNUMBER(MATCH(TRIM(SUBSTITUTE(B1806,CHAR(160),"")),'Look Up Values'!$B$2:$B$500,0)),"","Origin error")),"")</f>
        <v/>
      </c>
      <c r="O1806" s="242" t="str">
        <f>IF(AND(I1806&lt;&gt;0,I1806&lt;&gt;""),IF(C1806="","",IF(AND(ISNUMBER(--LEFT(C1806,FIND(" ",C1806&amp;" ")-1)),OR(LEN(LEFT(C1806,FIND(" ",C1806&amp;" ")-1))=6,LEN(LEFT(C1806,FIND(" ",C1806&amp;" ")-1))=7),OR(ISNUMBER(MATCH(LEFT(C1806,FIND(" ",C1806&amp;" ")-1),'Look Up Values'!$G$2:$G$1000,0)),ISNUMBER(MATCH(LEFT(C1806,FIND(" ",C1806&amp;" ")-1),'Look Up Values'!$AE$2:$AE$2000,0)))),"","EWC error")),"")</f>
        <v/>
      </c>
      <c r="P1806" s="242" t="str" cm="1">
        <f t="array" ref="P1806">IF(AND(I1806&lt;&gt;0,I1806&lt;&gt;""),IF(D1806="","",IF(ISNUMBER(MATCH(SUBSTITUTE(D1806," ",""),SUBSTITUTE('Look Up Values'!$S$2:$S$120," ",""),0)),"","D&amp;R error")),"")</f>
        <v/>
      </c>
      <c r="Q1806" s="242" t="str" cm="1">
        <f t="array" ref="Q1806">IF(AND(I1806&lt;&gt;0,I1806&lt;&gt;""),IF(G1806="","",IF(ISNUMBER(MATCH(SUBSTITUTE(G1806," ",""),SUBSTITUTE('Look Up Values'!$I$2:$I$10," ",""),0)),"","State error")),"")</f>
        <v/>
      </c>
      <c r="R1806" s="260" t="str">
        <f t="shared" si="57"/>
        <v/>
      </c>
    </row>
    <row r="1807" spans="1:18" ht="15.75">
      <c r="A1807" s="250">
        <v>1800</v>
      </c>
      <c r="B1807" s="198"/>
      <c r="C1807" s="25"/>
      <c r="D1807" s="25"/>
      <c r="E1807" s="25"/>
      <c r="F1807" s="25"/>
      <c r="G1807" s="26"/>
      <c r="H1807" s="27"/>
      <c r="I1807" s="28"/>
      <c r="J1807" s="430"/>
      <c r="K1807" s="48"/>
      <c r="L1807" s="457" t="str">
        <f t="shared" si="56"/>
        <v/>
      </c>
      <c r="M1807" s="245" cm="1">
        <f t="array" ref="M1807">SUMPRODUCT(--(N1807:Q1807&lt;&gt;"")) + IF(TRIM(R1807)="",0,LEN(R1807)-LEN(SUBSTITUTE(R1807,",",""))+1)</f>
        <v>0</v>
      </c>
      <c r="N1807" s="242" t="str">
        <f>IF(AND(I1807&lt;&gt;0,I1807&lt;&gt;""),IF(TRIM(SUBSTITUTE(B1807,CHAR(160),""))="","",IF(ISNUMBER(MATCH(TRIM(SUBSTITUTE(B1807,CHAR(160),"")),'Look Up Values'!$B$2:$B$500,0)),"","Origin error")),"")</f>
        <v/>
      </c>
      <c r="O1807" s="242" t="str">
        <f>IF(AND(I1807&lt;&gt;0,I1807&lt;&gt;""),IF(C1807="","",IF(AND(ISNUMBER(--LEFT(C1807,FIND(" ",C1807&amp;" ")-1)),OR(LEN(LEFT(C1807,FIND(" ",C1807&amp;" ")-1))=6,LEN(LEFT(C1807,FIND(" ",C1807&amp;" ")-1))=7),OR(ISNUMBER(MATCH(LEFT(C1807,FIND(" ",C1807&amp;" ")-1),'Look Up Values'!$G$2:$G$1000,0)),ISNUMBER(MATCH(LEFT(C1807,FIND(" ",C1807&amp;" ")-1),'Look Up Values'!$AE$2:$AE$2000,0)))),"","EWC error")),"")</f>
        <v/>
      </c>
      <c r="P1807" s="242" t="str" cm="1">
        <f t="array" ref="P1807">IF(AND(I1807&lt;&gt;0,I1807&lt;&gt;""),IF(D1807="","",IF(ISNUMBER(MATCH(SUBSTITUTE(D1807," ",""),SUBSTITUTE('Look Up Values'!$S$2:$S$120," ",""),0)),"","D&amp;R error")),"")</f>
        <v/>
      </c>
      <c r="Q1807" s="242" t="str" cm="1">
        <f t="array" ref="Q1807">IF(AND(I1807&lt;&gt;0,I1807&lt;&gt;""),IF(G1807="","",IF(ISNUMBER(MATCH(SUBSTITUTE(G1807," ",""),SUBSTITUTE('Look Up Values'!$I$2:$I$10," ",""),0)),"","State error")),"")</f>
        <v/>
      </c>
      <c r="R1807" s="260" t="str">
        <f t="shared" si="57"/>
        <v/>
      </c>
    </row>
    <row r="1808" spans="1:18" ht="15.75">
      <c r="A1808" s="250">
        <v>1801</v>
      </c>
      <c r="B1808" s="198"/>
      <c r="C1808" s="25"/>
      <c r="D1808" s="25"/>
      <c r="E1808" s="25"/>
      <c r="F1808" s="25"/>
      <c r="G1808" s="26"/>
      <c r="H1808" s="27"/>
      <c r="I1808" s="28"/>
      <c r="J1808" s="430"/>
      <c r="K1808" s="48"/>
      <c r="L1808" s="457" t="str">
        <f t="shared" si="56"/>
        <v/>
      </c>
      <c r="M1808" s="245" cm="1">
        <f t="array" ref="M1808">SUMPRODUCT(--(N1808:Q1808&lt;&gt;"")) + IF(TRIM(R1808)="",0,LEN(R1808)-LEN(SUBSTITUTE(R1808,",",""))+1)</f>
        <v>0</v>
      </c>
      <c r="N1808" s="242" t="str">
        <f>IF(AND(I1808&lt;&gt;0,I1808&lt;&gt;""),IF(TRIM(SUBSTITUTE(B1808,CHAR(160),""))="","",IF(ISNUMBER(MATCH(TRIM(SUBSTITUTE(B1808,CHAR(160),"")),'Look Up Values'!$B$2:$B$500,0)),"","Origin error")),"")</f>
        <v/>
      </c>
      <c r="O1808" s="242" t="str">
        <f>IF(AND(I1808&lt;&gt;0,I1808&lt;&gt;""),IF(C1808="","",IF(AND(ISNUMBER(--LEFT(C1808,FIND(" ",C1808&amp;" ")-1)),OR(LEN(LEFT(C1808,FIND(" ",C1808&amp;" ")-1))=6,LEN(LEFT(C1808,FIND(" ",C1808&amp;" ")-1))=7),OR(ISNUMBER(MATCH(LEFT(C1808,FIND(" ",C1808&amp;" ")-1),'Look Up Values'!$G$2:$G$1000,0)),ISNUMBER(MATCH(LEFT(C1808,FIND(" ",C1808&amp;" ")-1),'Look Up Values'!$AE$2:$AE$2000,0)))),"","EWC error")),"")</f>
        <v/>
      </c>
      <c r="P1808" s="242" t="str" cm="1">
        <f t="array" ref="P1808">IF(AND(I1808&lt;&gt;0,I1808&lt;&gt;""),IF(D1808="","",IF(ISNUMBER(MATCH(SUBSTITUTE(D1808," ",""),SUBSTITUTE('Look Up Values'!$S$2:$S$120," ",""),0)),"","D&amp;R error")),"")</f>
        <v/>
      </c>
      <c r="Q1808" s="242" t="str" cm="1">
        <f t="array" ref="Q1808">IF(AND(I1808&lt;&gt;0,I1808&lt;&gt;""),IF(G1808="","",IF(ISNUMBER(MATCH(SUBSTITUTE(G1808," ",""),SUBSTITUTE('Look Up Values'!$I$2:$I$10," ",""),0)),"","State error")),"")</f>
        <v/>
      </c>
      <c r="R1808" s="260" t="str">
        <f t="shared" si="57"/>
        <v/>
      </c>
    </row>
    <row r="1809" spans="1:18" ht="15.75">
      <c r="A1809" s="250">
        <v>1802</v>
      </c>
      <c r="B1809" s="198"/>
      <c r="C1809" s="25"/>
      <c r="D1809" s="25"/>
      <c r="E1809" s="25"/>
      <c r="F1809" s="25"/>
      <c r="G1809" s="26"/>
      <c r="H1809" s="27"/>
      <c r="I1809" s="28"/>
      <c r="J1809" s="430"/>
      <c r="K1809" s="48"/>
      <c r="L1809" s="457" t="str">
        <f t="shared" si="56"/>
        <v/>
      </c>
      <c r="M1809" s="245" cm="1">
        <f t="array" ref="M1809">SUMPRODUCT(--(N1809:Q1809&lt;&gt;"")) + IF(TRIM(R1809)="",0,LEN(R1809)-LEN(SUBSTITUTE(R1809,",",""))+1)</f>
        <v>0</v>
      </c>
      <c r="N1809" s="242" t="str">
        <f>IF(AND(I1809&lt;&gt;0,I1809&lt;&gt;""),IF(TRIM(SUBSTITUTE(B1809,CHAR(160),""))="","",IF(ISNUMBER(MATCH(TRIM(SUBSTITUTE(B1809,CHAR(160),"")),'Look Up Values'!$B$2:$B$500,0)),"","Origin error")),"")</f>
        <v/>
      </c>
      <c r="O1809" s="242" t="str">
        <f>IF(AND(I1809&lt;&gt;0,I1809&lt;&gt;""),IF(C1809="","",IF(AND(ISNUMBER(--LEFT(C1809,FIND(" ",C1809&amp;" ")-1)),OR(LEN(LEFT(C1809,FIND(" ",C1809&amp;" ")-1))=6,LEN(LEFT(C1809,FIND(" ",C1809&amp;" ")-1))=7),OR(ISNUMBER(MATCH(LEFT(C1809,FIND(" ",C1809&amp;" ")-1),'Look Up Values'!$G$2:$G$1000,0)),ISNUMBER(MATCH(LEFT(C1809,FIND(" ",C1809&amp;" ")-1),'Look Up Values'!$AE$2:$AE$2000,0)))),"","EWC error")),"")</f>
        <v/>
      </c>
      <c r="P1809" s="242" t="str" cm="1">
        <f t="array" ref="P1809">IF(AND(I1809&lt;&gt;0,I1809&lt;&gt;""),IF(D1809="","",IF(ISNUMBER(MATCH(SUBSTITUTE(D1809," ",""),SUBSTITUTE('Look Up Values'!$S$2:$S$120," ",""),0)),"","D&amp;R error")),"")</f>
        <v/>
      </c>
      <c r="Q1809" s="242" t="str" cm="1">
        <f t="array" ref="Q1809">IF(AND(I1809&lt;&gt;0,I1809&lt;&gt;""),IF(G1809="","",IF(ISNUMBER(MATCH(SUBSTITUTE(G1809," ",""),SUBSTITUTE('Look Up Values'!$I$2:$I$10," ",""),0)),"","State error")),"")</f>
        <v/>
      </c>
      <c r="R1809" s="260" t="str">
        <f t="shared" si="57"/>
        <v/>
      </c>
    </row>
    <row r="1810" spans="1:18" ht="15.75">
      <c r="A1810" s="250">
        <v>1803</v>
      </c>
      <c r="B1810" s="198"/>
      <c r="C1810" s="25"/>
      <c r="D1810" s="25"/>
      <c r="E1810" s="25"/>
      <c r="F1810" s="25"/>
      <c r="G1810" s="26"/>
      <c r="H1810" s="27"/>
      <c r="I1810" s="28"/>
      <c r="J1810" s="430"/>
      <c r="K1810" s="48"/>
      <c r="L1810" s="457" t="str">
        <f t="shared" si="56"/>
        <v/>
      </c>
      <c r="M1810" s="245" cm="1">
        <f t="array" ref="M1810">SUMPRODUCT(--(N1810:Q1810&lt;&gt;"")) + IF(TRIM(R1810)="",0,LEN(R1810)-LEN(SUBSTITUTE(R1810,",",""))+1)</f>
        <v>0</v>
      </c>
      <c r="N1810" s="242" t="str">
        <f>IF(AND(I1810&lt;&gt;0,I1810&lt;&gt;""),IF(TRIM(SUBSTITUTE(B1810,CHAR(160),""))="","",IF(ISNUMBER(MATCH(TRIM(SUBSTITUTE(B1810,CHAR(160),"")),'Look Up Values'!$B$2:$B$500,0)),"","Origin error")),"")</f>
        <v/>
      </c>
      <c r="O1810" s="242" t="str">
        <f>IF(AND(I1810&lt;&gt;0,I1810&lt;&gt;""),IF(C1810="","",IF(AND(ISNUMBER(--LEFT(C1810,FIND(" ",C1810&amp;" ")-1)),OR(LEN(LEFT(C1810,FIND(" ",C1810&amp;" ")-1))=6,LEN(LEFT(C1810,FIND(" ",C1810&amp;" ")-1))=7),OR(ISNUMBER(MATCH(LEFT(C1810,FIND(" ",C1810&amp;" ")-1),'Look Up Values'!$G$2:$G$1000,0)),ISNUMBER(MATCH(LEFT(C1810,FIND(" ",C1810&amp;" ")-1),'Look Up Values'!$AE$2:$AE$2000,0)))),"","EWC error")),"")</f>
        <v/>
      </c>
      <c r="P1810" s="242" t="str" cm="1">
        <f t="array" ref="P1810">IF(AND(I1810&lt;&gt;0,I1810&lt;&gt;""),IF(D1810="","",IF(ISNUMBER(MATCH(SUBSTITUTE(D1810," ",""),SUBSTITUTE('Look Up Values'!$S$2:$S$120," ",""),0)),"","D&amp;R error")),"")</f>
        <v/>
      </c>
      <c r="Q1810" s="242" t="str" cm="1">
        <f t="array" ref="Q1810">IF(AND(I1810&lt;&gt;0,I1810&lt;&gt;""),IF(G1810="","",IF(ISNUMBER(MATCH(SUBSTITUTE(G1810," ",""),SUBSTITUTE('Look Up Values'!$I$2:$I$10," ",""),0)),"","State error")),"")</f>
        <v/>
      </c>
      <c r="R1810" s="260" t="str">
        <f t="shared" si="57"/>
        <v/>
      </c>
    </row>
    <row r="1811" spans="1:18" ht="15.75">
      <c r="A1811" s="250">
        <v>1804</v>
      </c>
      <c r="B1811" s="198"/>
      <c r="C1811" s="25"/>
      <c r="D1811" s="25"/>
      <c r="E1811" s="25"/>
      <c r="F1811" s="25"/>
      <c r="G1811" s="26"/>
      <c r="H1811" s="27"/>
      <c r="I1811" s="28"/>
      <c r="J1811" s="430"/>
      <c r="K1811" s="48"/>
      <c r="L1811" s="457" t="str">
        <f t="shared" si="56"/>
        <v/>
      </c>
      <c r="M1811" s="245" cm="1">
        <f t="array" ref="M1811">SUMPRODUCT(--(N1811:Q1811&lt;&gt;"")) + IF(TRIM(R1811)="",0,LEN(R1811)-LEN(SUBSTITUTE(R1811,",",""))+1)</f>
        <v>0</v>
      </c>
      <c r="N1811" s="242" t="str">
        <f>IF(AND(I1811&lt;&gt;0,I1811&lt;&gt;""),IF(TRIM(SUBSTITUTE(B1811,CHAR(160),""))="","",IF(ISNUMBER(MATCH(TRIM(SUBSTITUTE(B1811,CHAR(160),"")),'Look Up Values'!$B$2:$B$500,0)),"","Origin error")),"")</f>
        <v/>
      </c>
      <c r="O1811" s="242" t="str">
        <f>IF(AND(I1811&lt;&gt;0,I1811&lt;&gt;""),IF(C1811="","",IF(AND(ISNUMBER(--LEFT(C1811,FIND(" ",C1811&amp;" ")-1)),OR(LEN(LEFT(C1811,FIND(" ",C1811&amp;" ")-1))=6,LEN(LEFT(C1811,FIND(" ",C1811&amp;" ")-1))=7),OR(ISNUMBER(MATCH(LEFT(C1811,FIND(" ",C1811&amp;" ")-1),'Look Up Values'!$G$2:$G$1000,0)),ISNUMBER(MATCH(LEFT(C1811,FIND(" ",C1811&amp;" ")-1),'Look Up Values'!$AE$2:$AE$2000,0)))),"","EWC error")),"")</f>
        <v/>
      </c>
      <c r="P1811" s="242" t="str" cm="1">
        <f t="array" ref="P1811">IF(AND(I1811&lt;&gt;0,I1811&lt;&gt;""),IF(D1811="","",IF(ISNUMBER(MATCH(SUBSTITUTE(D1811," ",""),SUBSTITUTE('Look Up Values'!$S$2:$S$120," ",""),0)),"","D&amp;R error")),"")</f>
        <v/>
      </c>
      <c r="Q1811" s="242" t="str" cm="1">
        <f t="array" ref="Q1811">IF(AND(I1811&lt;&gt;0,I1811&lt;&gt;""),IF(G1811="","",IF(ISNUMBER(MATCH(SUBSTITUTE(G1811," ",""),SUBSTITUTE('Look Up Values'!$I$2:$I$10," ",""),0)),"","State error")),"")</f>
        <v/>
      </c>
      <c r="R1811" s="260" t="str">
        <f t="shared" si="57"/>
        <v/>
      </c>
    </row>
    <row r="1812" spans="1:18" ht="15.75">
      <c r="A1812" s="250">
        <v>1805</v>
      </c>
      <c r="B1812" s="198"/>
      <c r="C1812" s="25"/>
      <c r="D1812" s="25"/>
      <c r="E1812" s="25"/>
      <c r="F1812" s="25"/>
      <c r="G1812" s="26"/>
      <c r="H1812" s="27"/>
      <c r="I1812" s="28"/>
      <c r="J1812" s="430"/>
      <c r="K1812" s="48"/>
      <c r="L1812" s="457" t="str">
        <f t="shared" si="56"/>
        <v/>
      </c>
      <c r="M1812" s="245" cm="1">
        <f t="array" ref="M1812">SUMPRODUCT(--(N1812:Q1812&lt;&gt;"")) + IF(TRIM(R1812)="",0,LEN(R1812)-LEN(SUBSTITUTE(R1812,",",""))+1)</f>
        <v>0</v>
      </c>
      <c r="N1812" s="242" t="str">
        <f>IF(AND(I1812&lt;&gt;0,I1812&lt;&gt;""),IF(TRIM(SUBSTITUTE(B1812,CHAR(160),""))="","",IF(ISNUMBER(MATCH(TRIM(SUBSTITUTE(B1812,CHAR(160),"")),'Look Up Values'!$B$2:$B$500,0)),"","Origin error")),"")</f>
        <v/>
      </c>
      <c r="O1812" s="242" t="str">
        <f>IF(AND(I1812&lt;&gt;0,I1812&lt;&gt;""),IF(C1812="","",IF(AND(ISNUMBER(--LEFT(C1812,FIND(" ",C1812&amp;" ")-1)),OR(LEN(LEFT(C1812,FIND(" ",C1812&amp;" ")-1))=6,LEN(LEFT(C1812,FIND(" ",C1812&amp;" ")-1))=7),OR(ISNUMBER(MATCH(LEFT(C1812,FIND(" ",C1812&amp;" ")-1),'Look Up Values'!$G$2:$G$1000,0)),ISNUMBER(MATCH(LEFT(C1812,FIND(" ",C1812&amp;" ")-1),'Look Up Values'!$AE$2:$AE$2000,0)))),"","EWC error")),"")</f>
        <v/>
      </c>
      <c r="P1812" s="242" t="str" cm="1">
        <f t="array" ref="P1812">IF(AND(I1812&lt;&gt;0,I1812&lt;&gt;""),IF(D1812="","",IF(ISNUMBER(MATCH(SUBSTITUTE(D1812," ",""),SUBSTITUTE('Look Up Values'!$S$2:$S$120," ",""),0)),"","D&amp;R error")),"")</f>
        <v/>
      </c>
      <c r="Q1812" s="242" t="str" cm="1">
        <f t="array" ref="Q1812">IF(AND(I1812&lt;&gt;0,I1812&lt;&gt;""),IF(G1812="","",IF(ISNUMBER(MATCH(SUBSTITUTE(G1812," ",""),SUBSTITUTE('Look Up Values'!$I$2:$I$10," ",""),0)),"","State error")),"")</f>
        <v/>
      </c>
      <c r="R1812" s="260" t="str">
        <f t="shared" si="57"/>
        <v/>
      </c>
    </row>
    <row r="1813" spans="1:18" ht="15.75">
      <c r="A1813" s="250">
        <v>1806</v>
      </c>
      <c r="B1813" s="198"/>
      <c r="C1813" s="25"/>
      <c r="D1813" s="25"/>
      <c r="E1813" s="25"/>
      <c r="F1813" s="25"/>
      <c r="G1813" s="26"/>
      <c r="H1813" s="27"/>
      <c r="I1813" s="28"/>
      <c r="J1813" s="430"/>
      <c r="K1813" s="48"/>
      <c r="L1813" s="457" t="str">
        <f t="shared" si="56"/>
        <v/>
      </c>
      <c r="M1813" s="245" cm="1">
        <f t="array" ref="M1813">SUMPRODUCT(--(N1813:Q1813&lt;&gt;"")) + IF(TRIM(R1813)="",0,LEN(R1813)-LEN(SUBSTITUTE(R1813,",",""))+1)</f>
        <v>0</v>
      </c>
      <c r="N1813" s="242" t="str">
        <f>IF(AND(I1813&lt;&gt;0,I1813&lt;&gt;""),IF(TRIM(SUBSTITUTE(B1813,CHAR(160),""))="","",IF(ISNUMBER(MATCH(TRIM(SUBSTITUTE(B1813,CHAR(160),"")),'Look Up Values'!$B$2:$B$500,0)),"","Origin error")),"")</f>
        <v/>
      </c>
      <c r="O1813" s="242" t="str">
        <f>IF(AND(I1813&lt;&gt;0,I1813&lt;&gt;""),IF(C1813="","",IF(AND(ISNUMBER(--LEFT(C1813,FIND(" ",C1813&amp;" ")-1)),OR(LEN(LEFT(C1813,FIND(" ",C1813&amp;" ")-1))=6,LEN(LEFT(C1813,FIND(" ",C1813&amp;" ")-1))=7),OR(ISNUMBER(MATCH(LEFT(C1813,FIND(" ",C1813&amp;" ")-1),'Look Up Values'!$G$2:$G$1000,0)),ISNUMBER(MATCH(LEFT(C1813,FIND(" ",C1813&amp;" ")-1),'Look Up Values'!$AE$2:$AE$2000,0)))),"","EWC error")),"")</f>
        <v/>
      </c>
      <c r="P1813" s="242" t="str" cm="1">
        <f t="array" ref="P1813">IF(AND(I1813&lt;&gt;0,I1813&lt;&gt;""),IF(D1813="","",IF(ISNUMBER(MATCH(SUBSTITUTE(D1813," ",""),SUBSTITUTE('Look Up Values'!$S$2:$S$120," ",""),0)),"","D&amp;R error")),"")</f>
        <v/>
      </c>
      <c r="Q1813" s="242" t="str" cm="1">
        <f t="array" ref="Q1813">IF(AND(I1813&lt;&gt;0,I1813&lt;&gt;""),IF(G1813="","",IF(ISNUMBER(MATCH(SUBSTITUTE(G1813," ",""),SUBSTITUTE('Look Up Values'!$I$2:$I$10," ",""),0)),"","State error")),"")</f>
        <v/>
      </c>
      <c r="R1813" s="260" t="str">
        <f t="shared" si="57"/>
        <v/>
      </c>
    </row>
    <row r="1814" spans="1:18" ht="15.75">
      <c r="A1814" s="250">
        <v>1807</v>
      </c>
      <c r="B1814" s="198"/>
      <c r="C1814" s="25"/>
      <c r="D1814" s="25"/>
      <c r="E1814" s="25"/>
      <c r="F1814" s="25"/>
      <c r="G1814" s="26"/>
      <c r="H1814" s="27"/>
      <c r="I1814" s="28"/>
      <c r="J1814" s="430"/>
      <c r="K1814" s="48"/>
      <c r="L1814" s="457" t="str">
        <f t="shared" si="56"/>
        <v/>
      </c>
      <c r="M1814" s="245" cm="1">
        <f t="array" ref="M1814">SUMPRODUCT(--(N1814:Q1814&lt;&gt;"")) + IF(TRIM(R1814)="",0,LEN(R1814)-LEN(SUBSTITUTE(R1814,",",""))+1)</f>
        <v>0</v>
      </c>
      <c r="N1814" s="242" t="str">
        <f>IF(AND(I1814&lt;&gt;0,I1814&lt;&gt;""),IF(TRIM(SUBSTITUTE(B1814,CHAR(160),""))="","",IF(ISNUMBER(MATCH(TRIM(SUBSTITUTE(B1814,CHAR(160),"")),'Look Up Values'!$B$2:$B$500,0)),"","Origin error")),"")</f>
        <v/>
      </c>
      <c r="O1814" s="242" t="str">
        <f>IF(AND(I1814&lt;&gt;0,I1814&lt;&gt;""),IF(C1814="","",IF(AND(ISNUMBER(--LEFT(C1814,FIND(" ",C1814&amp;" ")-1)),OR(LEN(LEFT(C1814,FIND(" ",C1814&amp;" ")-1))=6,LEN(LEFT(C1814,FIND(" ",C1814&amp;" ")-1))=7),OR(ISNUMBER(MATCH(LEFT(C1814,FIND(" ",C1814&amp;" ")-1),'Look Up Values'!$G$2:$G$1000,0)),ISNUMBER(MATCH(LEFT(C1814,FIND(" ",C1814&amp;" ")-1),'Look Up Values'!$AE$2:$AE$2000,0)))),"","EWC error")),"")</f>
        <v/>
      </c>
      <c r="P1814" s="242" t="str" cm="1">
        <f t="array" ref="P1814">IF(AND(I1814&lt;&gt;0,I1814&lt;&gt;""),IF(D1814="","",IF(ISNUMBER(MATCH(SUBSTITUTE(D1814," ",""),SUBSTITUTE('Look Up Values'!$S$2:$S$120," ",""),0)),"","D&amp;R error")),"")</f>
        <v/>
      </c>
      <c r="Q1814" s="242" t="str" cm="1">
        <f t="array" ref="Q1814">IF(AND(I1814&lt;&gt;0,I1814&lt;&gt;""),IF(G1814="","",IF(ISNUMBER(MATCH(SUBSTITUTE(G1814," ",""),SUBSTITUTE('Look Up Values'!$I$2:$I$10," ",""),0)),"","State error")),"")</f>
        <v/>
      </c>
      <c r="R1814" s="260" t="str">
        <f t="shared" si="57"/>
        <v/>
      </c>
    </row>
    <row r="1815" spans="1:18" ht="15.75">
      <c r="A1815" s="250">
        <v>1808</v>
      </c>
      <c r="B1815" s="198"/>
      <c r="C1815" s="25"/>
      <c r="D1815" s="25"/>
      <c r="E1815" s="25"/>
      <c r="F1815" s="25"/>
      <c r="G1815" s="26"/>
      <c r="H1815" s="27"/>
      <c r="I1815" s="28"/>
      <c r="J1815" s="430"/>
      <c r="K1815" s="48"/>
      <c r="L1815" s="457" t="str">
        <f t="shared" si="56"/>
        <v/>
      </c>
      <c r="M1815" s="245" cm="1">
        <f t="array" ref="M1815">SUMPRODUCT(--(N1815:Q1815&lt;&gt;"")) + IF(TRIM(R1815)="",0,LEN(R1815)-LEN(SUBSTITUTE(R1815,",",""))+1)</f>
        <v>0</v>
      </c>
      <c r="N1815" s="242" t="str">
        <f>IF(AND(I1815&lt;&gt;0,I1815&lt;&gt;""),IF(TRIM(SUBSTITUTE(B1815,CHAR(160),""))="","",IF(ISNUMBER(MATCH(TRIM(SUBSTITUTE(B1815,CHAR(160),"")),'Look Up Values'!$B$2:$B$500,0)),"","Origin error")),"")</f>
        <v/>
      </c>
      <c r="O1815" s="242" t="str">
        <f>IF(AND(I1815&lt;&gt;0,I1815&lt;&gt;""),IF(C1815="","",IF(AND(ISNUMBER(--LEFT(C1815,FIND(" ",C1815&amp;" ")-1)),OR(LEN(LEFT(C1815,FIND(" ",C1815&amp;" ")-1))=6,LEN(LEFT(C1815,FIND(" ",C1815&amp;" ")-1))=7),OR(ISNUMBER(MATCH(LEFT(C1815,FIND(" ",C1815&amp;" ")-1),'Look Up Values'!$G$2:$G$1000,0)),ISNUMBER(MATCH(LEFT(C1815,FIND(" ",C1815&amp;" ")-1),'Look Up Values'!$AE$2:$AE$2000,0)))),"","EWC error")),"")</f>
        <v/>
      </c>
      <c r="P1815" s="242" t="str" cm="1">
        <f t="array" ref="P1815">IF(AND(I1815&lt;&gt;0,I1815&lt;&gt;""),IF(D1815="","",IF(ISNUMBER(MATCH(SUBSTITUTE(D1815," ",""),SUBSTITUTE('Look Up Values'!$S$2:$S$120," ",""),0)),"","D&amp;R error")),"")</f>
        <v/>
      </c>
      <c r="Q1815" s="242" t="str" cm="1">
        <f t="array" ref="Q1815">IF(AND(I1815&lt;&gt;0,I1815&lt;&gt;""),IF(G1815="","",IF(ISNUMBER(MATCH(SUBSTITUTE(G1815," ",""),SUBSTITUTE('Look Up Values'!$I$2:$I$10," ",""),0)),"","State error")),"")</f>
        <v/>
      </c>
      <c r="R1815" s="260" t="str">
        <f t="shared" si="57"/>
        <v/>
      </c>
    </row>
    <row r="1816" spans="1:18" ht="15.75">
      <c r="A1816" s="250">
        <v>1809</v>
      </c>
      <c r="B1816" s="198"/>
      <c r="C1816" s="25"/>
      <c r="D1816" s="25"/>
      <c r="E1816" s="25"/>
      <c r="F1816" s="25"/>
      <c r="G1816" s="26"/>
      <c r="H1816" s="27"/>
      <c r="I1816" s="28"/>
      <c r="J1816" s="430"/>
      <c r="K1816" s="48"/>
      <c r="L1816" s="457" t="str">
        <f t="shared" si="56"/>
        <v/>
      </c>
      <c r="M1816" s="245" cm="1">
        <f t="array" ref="M1816">SUMPRODUCT(--(N1816:Q1816&lt;&gt;"")) + IF(TRIM(R1816)="",0,LEN(R1816)-LEN(SUBSTITUTE(R1816,",",""))+1)</f>
        <v>0</v>
      </c>
      <c r="N1816" s="242" t="str">
        <f>IF(AND(I1816&lt;&gt;0,I1816&lt;&gt;""),IF(TRIM(SUBSTITUTE(B1816,CHAR(160),""))="","",IF(ISNUMBER(MATCH(TRIM(SUBSTITUTE(B1816,CHAR(160),"")),'Look Up Values'!$B$2:$B$500,0)),"","Origin error")),"")</f>
        <v/>
      </c>
      <c r="O1816" s="242" t="str">
        <f>IF(AND(I1816&lt;&gt;0,I1816&lt;&gt;""),IF(C1816="","",IF(AND(ISNUMBER(--LEFT(C1816,FIND(" ",C1816&amp;" ")-1)),OR(LEN(LEFT(C1816,FIND(" ",C1816&amp;" ")-1))=6,LEN(LEFT(C1816,FIND(" ",C1816&amp;" ")-1))=7),OR(ISNUMBER(MATCH(LEFT(C1816,FIND(" ",C1816&amp;" ")-1),'Look Up Values'!$G$2:$G$1000,0)),ISNUMBER(MATCH(LEFT(C1816,FIND(" ",C1816&amp;" ")-1),'Look Up Values'!$AE$2:$AE$2000,0)))),"","EWC error")),"")</f>
        <v/>
      </c>
      <c r="P1816" s="242" t="str" cm="1">
        <f t="array" ref="P1816">IF(AND(I1816&lt;&gt;0,I1816&lt;&gt;""),IF(D1816="","",IF(ISNUMBER(MATCH(SUBSTITUTE(D1816," ",""),SUBSTITUTE('Look Up Values'!$S$2:$S$120," ",""),0)),"","D&amp;R error")),"")</f>
        <v/>
      </c>
      <c r="Q1816" s="242" t="str" cm="1">
        <f t="array" ref="Q1816">IF(AND(I1816&lt;&gt;0,I1816&lt;&gt;""),IF(G1816="","",IF(ISNUMBER(MATCH(SUBSTITUTE(G1816," ",""),SUBSTITUTE('Look Up Values'!$I$2:$I$10," ",""),0)),"","State error")),"")</f>
        <v/>
      </c>
      <c r="R1816" s="260" t="str">
        <f t="shared" si="57"/>
        <v/>
      </c>
    </row>
    <row r="1817" spans="1:18" ht="15.75">
      <c r="A1817" s="250">
        <v>1810</v>
      </c>
      <c r="B1817" s="198"/>
      <c r="C1817" s="25"/>
      <c r="D1817" s="25"/>
      <c r="E1817" s="25"/>
      <c r="F1817" s="25"/>
      <c r="G1817" s="26"/>
      <c r="H1817" s="27"/>
      <c r="I1817" s="28"/>
      <c r="J1817" s="430"/>
      <c r="K1817" s="48"/>
      <c r="L1817" s="457" t="str">
        <f t="shared" si="56"/>
        <v/>
      </c>
      <c r="M1817" s="245" cm="1">
        <f t="array" ref="M1817">SUMPRODUCT(--(N1817:Q1817&lt;&gt;"")) + IF(TRIM(R1817)="",0,LEN(R1817)-LEN(SUBSTITUTE(R1817,",",""))+1)</f>
        <v>0</v>
      </c>
      <c r="N1817" s="242" t="str">
        <f>IF(AND(I1817&lt;&gt;0,I1817&lt;&gt;""),IF(TRIM(SUBSTITUTE(B1817,CHAR(160),""))="","",IF(ISNUMBER(MATCH(TRIM(SUBSTITUTE(B1817,CHAR(160),"")),'Look Up Values'!$B$2:$B$500,0)),"","Origin error")),"")</f>
        <v/>
      </c>
      <c r="O1817" s="242" t="str">
        <f>IF(AND(I1817&lt;&gt;0,I1817&lt;&gt;""),IF(C1817="","",IF(AND(ISNUMBER(--LEFT(C1817,FIND(" ",C1817&amp;" ")-1)),OR(LEN(LEFT(C1817,FIND(" ",C1817&amp;" ")-1))=6,LEN(LEFT(C1817,FIND(" ",C1817&amp;" ")-1))=7),OR(ISNUMBER(MATCH(LEFT(C1817,FIND(" ",C1817&amp;" ")-1),'Look Up Values'!$G$2:$G$1000,0)),ISNUMBER(MATCH(LEFT(C1817,FIND(" ",C1817&amp;" ")-1),'Look Up Values'!$AE$2:$AE$2000,0)))),"","EWC error")),"")</f>
        <v/>
      </c>
      <c r="P1817" s="242" t="str" cm="1">
        <f t="array" ref="P1817">IF(AND(I1817&lt;&gt;0,I1817&lt;&gt;""),IF(D1817="","",IF(ISNUMBER(MATCH(SUBSTITUTE(D1817," ",""),SUBSTITUTE('Look Up Values'!$S$2:$S$120," ",""),0)),"","D&amp;R error")),"")</f>
        <v/>
      </c>
      <c r="Q1817" s="242" t="str" cm="1">
        <f t="array" ref="Q1817">IF(AND(I1817&lt;&gt;0,I1817&lt;&gt;""),IF(G1817="","",IF(ISNUMBER(MATCH(SUBSTITUTE(G1817," ",""),SUBSTITUTE('Look Up Values'!$I$2:$I$10," ",""),0)),"","State error")),"")</f>
        <v/>
      </c>
      <c r="R1817" s="260" t="str">
        <f t="shared" si="57"/>
        <v/>
      </c>
    </row>
    <row r="1818" spans="1:18" ht="15.75">
      <c r="A1818" s="250">
        <v>1811</v>
      </c>
      <c r="B1818" s="198"/>
      <c r="C1818" s="25"/>
      <c r="D1818" s="25"/>
      <c r="E1818" s="25"/>
      <c r="F1818" s="25"/>
      <c r="G1818" s="26"/>
      <c r="H1818" s="27"/>
      <c r="I1818" s="28"/>
      <c r="J1818" s="430"/>
      <c r="K1818" s="48"/>
      <c r="L1818" s="457" t="str">
        <f t="shared" si="56"/>
        <v/>
      </c>
      <c r="M1818" s="245" cm="1">
        <f t="array" ref="M1818">SUMPRODUCT(--(N1818:Q1818&lt;&gt;"")) + IF(TRIM(R1818)="",0,LEN(R1818)-LEN(SUBSTITUTE(R1818,",",""))+1)</f>
        <v>0</v>
      </c>
      <c r="N1818" s="242" t="str">
        <f>IF(AND(I1818&lt;&gt;0,I1818&lt;&gt;""),IF(TRIM(SUBSTITUTE(B1818,CHAR(160),""))="","",IF(ISNUMBER(MATCH(TRIM(SUBSTITUTE(B1818,CHAR(160),"")),'Look Up Values'!$B$2:$B$500,0)),"","Origin error")),"")</f>
        <v/>
      </c>
      <c r="O1818" s="242" t="str">
        <f>IF(AND(I1818&lt;&gt;0,I1818&lt;&gt;""),IF(C1818="","",IF(AND(ISNUMBER(--LEFT(C1818,FIND(" ",C1818&amp;" ")-1)),OR(LEN(LEFT(C1818,FIND(" ",C1818&amp;" ")-1))=6,LEN(LEFT(C1818,FIND(" ",C1818&amp;" ")-1))=7),OR(ISNUMBER(MATCH(LEFT(C1818,FIND(" ",C1818&amp;" ")-1),'Look Up Values'!$G$2:$G$1000,0)),ISNUMBER(MATCH(LEFT(C1818,FIND(" ",C1818&amp;" ")-1),'Look Up Values'!$AE$2:$AE$2000,0)))),"","EWC error")),"")</f>
        <v/>
      </c>
      <c r="P1818" s="242" t="str" cm="1">
        <f t="array" ref="P1818">IF(AND(I1818&lt;&gt;0,I1818&lt;&gt;""),IF(D1818="","",IF(ISNUMBER(MATCH(SUBSTITUTE(D1818," ",""),SUBSTITUTE('Look Up Values'!$S$2:$S$120," ",""),0)),"","D&amp;R error")),"")</f>
        <v/>
      </c>
      <c r="Q1818" s="242" t="str" cm="1">
        <f t="array" ref="Q1818">IF(AND(I1818&lt;&gt;0,I1818&lt;&gt;""),IF(G1818="","",IF(ISNUMBER(MATCH(SUBSTITUTE(G1818," ",""),SUBSTITUTE('Look Up Values'!$I$2:$I$10," ",""),0)),"","State error")),"")</f>
        <v/>
      </c>
      <c r="R1818" s="260" t="str">
        <f t="shared" si="57"/>
        <v/>
      </c>
    </row>
    <row r="1819" spans="1:18" ht="15.75">
      <c r="A1819" s="250">
        <v>1812</v>
      </c>
      <c r="B1819" s="198"/>
      <c r="C1819" s="25"/>
      <c r="D1819" s="25"/>
      <c r="E1819" s="25"/>
      <c r="F1819" s="25"/>
      <c r="G1819" s="26"/>
      <c r="H1819" s="27"/>
      <c r="I1819" s="28"/>
      <c r="J1819" s="430"/>
      <c r="K1819" s="48"/>
      <c r="L1819" s="457" t="str">
        <f t="shared" si="56"/>
        <v/>
      </c>
      <c r="M1819" s="245" cm="1">
        <f t="array" ref="M1819">SUMPRODUCT(--(N1819:Q1819&lt;&gt;"")) + IF(TRIM(R1819)="",0,LEN(R1819)-LEN(SUBSTITUTE(R1819,",",""))+1)</f>
        <v>0</v>
      </c>
      <c r="N1819" s="242" t="str">
        <f>IF(AND(I1819&lt;&gt;0,I1819&lt;&gt;""),IF(TRIM(SUBSTITUTE(B1819,CHAR(160),""))="","",IF(ISNUMBER(MATCH(TRIM(SUBSTITUTE(B1819,CHAR(160),"")),'Look Up Values'!$B$2:$B$500,0)),"","Origin error")),"")</f>
        <v/>
      </c>
      <c r="O1819" s="242" t="str">
        <f>IF(AND(I1819&lt;&gt;0,I1819&lt;&gt;""),IF(C1819="","",IF(AND(ISNUMBER(--LEFT(C1819,FIND(" ",C1819&amp;" ")-1)),OR(LEN(LEFT(C1819,FIND(" ",C1819&amp;" ")-1))=6,LEN(LEFT(C1819,FIND(" ",C1819&amp;" ")-1))=7),OR(ISNUMBER(MATCH(LEFT(C1819,FIND(" ",C1819&amp;" ")-1),'Look Up Values'!$G$2:$G$1000,0)),ISNUMBER(MATCH(LEFT(C1819,FIND(" ",C1819&amp;" ")-1),'Look Up Values'!$AE$2:$AE$2000,0)))),"","EWC error")),"")</f>
        <v/>
      </c>
      <c r="P1819" s="242" t="str" cm="1">
        <f t="array" ref="P1819">IF(AND(I1819&lt;&gt;0,I1819&lt;&gt;""),IF(D1819="","",IF(ISNUMBER(MATCH(SUBSTITUTE(D1819," ",""),SUBSTITUTE('Look Up Values'!$S$2:$S$120," ",""),0)),"","D&amp;R error")),"")</f>
        <v/>
      </c>
      <c r="Q1819" s="242" t="str" cm="1">
        <f t="array" ref="Q1819">IF(AND(I1819&lt;&gt;0,I1819&lt;&gt;""),IF(G1819="","",IF(ISNUMBER(MATCH(SUBSTITUTE(G1819," ",""),SUBSTITUTE('Look Up Values'!$I$2:$I$10," ",""),0)),"","State error")),"")</f>
        <v/>
      </c>
      <c r="R1819" s="260" t="str">
        <f t="shared" si="57"/>
        <v/>
      </c>
    </row>
    <row r="1820" spans="1:18" ht="15.75">
      <c r="A1820" s="250">
        <v>1813</v>
      </c>
      <c r="B1820" s="198"/>
      <c r="C1820" s="25"/>
      <c r="D1820" s="25"/>
      <c r="E1820" s="25"/>
      <c r="F1820" s="25"/>
      <c r="G1820" s="26"/>
      <c r="H1820" s="27"/>
      <c r="I1820" s="28"/>
      <c r="J1820" s="430"/>
      <c r="K1820" s="48"/>
      <c r="L1820" s="457" t="str">
        <f t="shared" si="56"/>
        <v/>
      </c>
      <c r="M1820" s="245" cm="1">
        <f t="array" ref="M1820">SUMPRODUCT(--(N1820:Q1820&lt;&gt;"")) + IF(TRIM(R1820)="",0,LEN(R1820)-LEN(SUBSTITUTE(R1820,",",""))+1)</f>
        <v>0</v>
      </c>
      <c r="N1820" s="242" t="str">
        <f>IF(AND(I1820&lt;&gt;0,I1820&lt;&gt;""),IF(TRIM(SUBSTITUTE(B1820,CHAR(160),""))="","",IF(ISNUMBER(MATCH(TRIM(SUBSTITUTE(B1820,CHAR(160),"")),'Look Up Values'!$B$2:$B$500,0)),"","Origin error")),"")</f>
        <v/>
      </c>
      <c r="O1820" s="242" t="str">
        <f>IF(AND(I1820&lt;&gt;0,I1820&lt;&gt;""),IF(C1820="","",IF(AND(ISNUMBER(--LEFT(C1820,FIND(" ",C1820&amp;" ")-1)),OR(LEN(LEFT(C1820,FIND(" ",C1820&amp;" ")-1))=6,LEN(LEFT(C1820,FIND(" ",C1820&amp;" ")-1))=7),OR(ISNUMBER(MATCH(LEFT(C1820,FIND(" ",C1820&amp;" ")-1),'Look Up Values'!$G$2:$G$1000,0)),ISNUMBER(MATCH(LEFT(C1820,FIND(" ",C1820&amp;" ")-1),'Look Up Values'!$AE$2:$AE$2000,0)))),"","EWC error")),"")</f>
        <v/>
      </c>
      <c r="P1820" s="242" t="str" cm="1">
        <f t="array" ref="P1820">IF(AND(I1820&lt;&gt;0,I1820&lt;&gt;""),IF(D1820="","",IF(ISNUMBER(MATCH(SUBSTITUTE(D1820," ",""),SUBSTITUTE('Look Up Values'!$S$2:$S$120," ",""),0)),"","D&amp;R error")),"")</f>
        <v/>
      </c>
      <c r="Q1820" s="242" t="str" cm="1">
        <f t="array" ref="Q1820">IF(AND(I1820&lt;&gt;0,I1820&lt;&gt;""),IF(G1820="","",IF(ISNUMBER(MATCH(SUBSTITUTE(G1820," ",""),SUBSTITUTE('Look Up Values'!$I$2:$I$10," ",""),0)),"","State error")),"")</f>
        <v/>
      </c>
      <c r="R1820" s="260" t="str">
        <f t="shared" si="57"/>
        <v/>
      </c>
    </row>
    <row r="1821" spans="1:18" ht="15.75">
      <c r="A1821" s="250">
        <v>1814</v>
      </c>
      <c r="B1821" s="198"/>
      <c r="C1821" s="25"/>
      <c r="D1821" s="25"/>
      <c r="E1821" s="25"/>
      <c r="F1821" s="25"/>
      <c r="G1821" s="26"/>
      <c r="H1821" s="27"/>
      <c r="I1821" s="28"/>
      <c r="J1821" s="430"/>
      <c r="K1821" s="48"/>
      <c r="L1821" s="457" t="str">
        <f t="shared" si="56"/>
        <v/>
      </c>
      <c r="M1821" s="245" cm="1">
        <f t="array" ref="M1821">SUMPRODUCT(--(N1821:Q1821&lt;&gt;"")) + IF(TRIM(R1821)="",0,LEN(R1821)-LEN(SUBSTITUTE(R1821,",",""))+1)</f>
        <v>0</v>
      </c>
      <c r="N1821" s="242" t="str">
        <f>IF(AND(I1821&lt;&gt;0,I1821&lt;&gt;""),IF(TRIM(SUBSTITUTE(B1821,CHAR(160),""))="","",IF(ISNUMBER(MATCH(TRIM(SUBSTITUTE(B1821,CHAR(160),"")),'Look Up Values'!$B$2:$B$500,0)),"","Origin error")),"")</f>
        <v/>
      </c>
      <c r="O1821" s="242" t="str">
        <f>IF(AND(I1821&lt;&gt;0,I1821&lt;&gt;""),IF(C1821="","",IF(AND(ISNUMBER(--LEFT(C1821,FIND(" ",C1821&amp;" ")-1)),OR(LEN(LEFT(C1821,FIND(" ",C1821&amp;" ")-1))=6,LEN(LEFT(C1821,FIND(" ",C1821&amp;" ")-1))=7),OR(ISNUMBER(MATCH(LEFT(C1821,FIND(" ",C1821&amp;" ")-1),'Look Up Values'!$G$2:$G$1000,0)),ISNUMBER(MATCH(LEFT(C1821,FIND(" ",C1821&amp;" ")-1),'Look Up Values'!$AE$2:$AE$2000,0)))),"","EWC error")),"")</f>
        <v/>
      </c>
      <c r="P1821" s="242" t="str" cm="1">
        <f t="array" ref="P1821">IF(AND(I1821&lt;&gt;0,I1821&lt;&gt;""),IF(D1821="","",IF(ISNUMBER(MATCH(SUBSTITUTE(D1821," ",""),SUBSTITUTE('Look Up Values'!$S$2:$S$120," ",""),0)),"","D&amp;R error")),"")</f>
        <v/>
      </c>
      <c r="Q1821" s="242" t="str" cm="1">
        <f t="array" ref="Q1821">IF(AND(I1821&lt;&gt;0,I1821&lt;&gt;""),IF(G1821="","",IF(ISNUMBER(MATCH(SUBSTITUTE(G1821," ",""),SUBSTITUTE('Look Up Values'!$I$2:$I$10," ",""),0)),"","State error")),"")</f>
        <v/>
      </c>
      <c r="R1821" s="260" t="str">
        <f t="shared" si="57"/>
        <v/>
      </c>
    </row>
    <row r="1822" spans="1:18" ht="15.75">
      <c r="A1822" s="250">
        <v>1815</v>
      </c>
      <c r="B1822" s="198"/>
      <c r="C1822" s="25"/>
      <c r="D1822" s="25"/>
      <c r="E1822" s="25"/>
      <c r="F1822" s="25"/>
      <c r="G1822" s="26"/>
      <c r="H1822" s="27"/>
      <c r="I1822" s="28"/>
      <c r="J1822" s="430"/>
      <c r="K1822" s="48"/>
      <c r="L1822" s="457" t="str">
        <f t="shared" si="56"/>
        <v/>
      </c>
      <c r="M1822" s="245" cm="1">
        <f t="array" ref="M1822">SUMPRODUCT(--(N1822:Q1822&lt;&gt;"")) + IF(TRIM(R1822)="",0,LEN(R1822)-LEN(SUBSTITUTE(R1822,",",""))+1)</f>
        <v>0</v>
      </c>
      <c r="N1822" s="242" t="str">
        <f>IF(AND(I1822&lt;&gt;0,I1822&lt;&gt;""),IF(TRIM(SUBSTITUTE(B1822,CHAR(160),""))="","",IF(ISNUMBER(MATCH(TRIM(SUBSTITUTE(B1822,CHAR(160),"")),'Look Up Values'!$B$2:$B$500,0)),"","Origin error")),"")</f>
        <v/>
      </c>
      <c r="O1822" s="242" t="str">
        <f>IF(AND(I1822&lt;&gt;0,I1822&lt;&gt;""),IF(C1822="","",IF(AND(ISNUMBER(--LEFT(C1822,FIND(" ",C1822&amp;" ")-1)),OR(LEN(LEFT(C1822,FIND(" ",C1822&amp;" ")-1))=6,LEN(LEFT(C1822,FIND(" ",C1822&amp;" ")-1))=7),OR(ISNUMBER(MATCH(LEFT(C1822,FIND(" ",C1822&amp;" ")-1),'Look Up Values'!$G$2:$G$1000,0)),ISNUMBER(MATCH(LEFT(C1822,FIND(" ",C1822&amp;" ")-1),'Look Up Values'!$AE$2:$AE$2000,0)))),"","EWC error")),"")</f>
        <v/>
      </c>
      <c r="P1822" s="242" t="str" cm="1">
        <f t="array" ref="P1822">IF(AND(I1822&lt;&gt;0,I1822&lt;&gt;""),IF(D1822="","",IF(ISNUMBER(MATCH(SUBSTITUTE(D1822," ",""),SUBSTITUTE('Look Up Values'!$S$2:$S$120," ",""),0)),"","D&amp;R error")),"")</f>
        <v/>
      </c>
      <c r="Q1822" s="242" t="str" cm="1">
        <f t="array" ref="Q1822">IF(AND(I1822&lt;&gt;0,I1822&lt;&gt;""),IF(G1822="","",IF(ISNUMBER(MATCH(SUBSTITUTE(G1822," ",""),SUBSTITUTE('Look Up Values'!$I$2:$I$10," ",""),0)),"","State error")),"")</f>
        <v/>
      </c>
      <c r="R1822" s="260" t="str">
        <f t="shared" si="57"/>
        <v/>
      </c>
    </row>
    <row r="1823" spans="1:18" ht="15.75">
      <c r="A1823" s="250">
        <v>1816</v>
      </c>
      <c r="B1823" s="198"/>
      <c r="C1823" s="25"/>
      <c r="D1823" s="25"/>
      <c r="E1823" s="25"/>
      <c r="F1823" s="25"/>
      <c r="G1823" s="26"/>
      <c r="H1823" s="27"/>
      <c r="I1823" s="28"/>
      <c r="J1823" s="430"/>
      <c r="K1823" s="48"/>
      <c r="L1823" s="457" t="str">
        <f t="shared" si="56"/>
        <v/>
      </c>
      <c r="M1823" s="245" cm="1">
        <f t="array" ref="M1823">SUMPRODUCT(--(N1823:Q1823&lt;&gt;"")) + IF(TRIM(R1823)="",0,LEN(R1823)-LEN(SUBSTITUTE(R1823,",",""))+1)</f>
        <v>0</v>
      </c>
      <c r="N1823" s="242" t="str">
        <f>IF(AND(I1823&lt;&gt;0,I1823&lt;&gt;""),IF(TRIM(SUBSTITUTE(B1823,CHAR(160),""))="","",IF(ISNUMBER(MATCH(TRIM(SUBSTITUTE(B1823,CHAR(160),"")),'Look Up Values'!$B$2:$B$500,0)),"","Origin error")),"")</f>
        <v/>
      </c>
      <c r="O1823" s="242" t="str">
        <f>IF(AND(I1823&lt;&gt;0,I1823&lt;&gt;""),IF(C1823="","",IF(AND(ISNUMBER(--LEFT(C1823,FIND(" ",C1823&amp;" ")-1)),OR(LEN(LEFT(C1823,FIND(" ",C1823&amp;" ")-1))=6,LEN(LEFT(C1823,FIND(" ",C1823&amp;" ")-1))=7),OR(ISNUMBER(MATCH(LEFT(C1823,FIND(" ",C1823&amp;" ")-1),'Look Up Values'!$G$2:$G$1000,0)),ISNUMBER(MATCH(LEFT(C1823,FIND(" ",C1823&amp;" ")-1),'Look Up Values'!$AE$2:$AE$2000,0)))),"","EWC error")),"")</f>
        <v/>
      </c>
      <c r="P1823" s="242" t="str" cm="1">
        <f t="array" ref="P1823">IF(AND(I1823&lt;&gt;0,I1823&lt;&gt;""),IF(D1823="","",IF(ISNUMBER(MATCH(SUBSTITUTE(D1823," ",""),SUBSTITUTE('Look Up Values'!$S$2:$S$120," ",""),0)),"","D&amp;R error")),"")</f>
        <v/>
      </c>
      <c r="Q1823" s="242" t="str" cm="1">
        <f t="array" ref="Q1823">IF(AND(I1823&lt;&gt;0,I1823&lt;&gt;""),IF(G1823="","",IF(ISNUMBER(MATCH(SUBSTITUTE(G1823," ",""),SUBSTITUTE('Look Up Values'!$I$2:$I$10," ",""),0)),"","State error")),"")</f>
        <v/>
      </c>
      <c r="R1823" s="260" t="str">
        <f t="shared" si="57"/>
        <v/>
      </c>
    </row>
    <row r="1824" spans="1:18" ht="15.75">
      <c r="A1824" s="250">
        <v>1817</v>
      </c>
      <c r="B1824" s="198"/>
      <c r="C1824" s="25"/>
      <c r="D1824" s="25"/>
      <c r="E1824" s="25"/>
      <c r="F1824" s="25"/>
      <c r="G1824" s="26"/>
      <c r="H1824" s="27"/>
      <c r="I1824" s="28"/>
      <c r="J1824" s="430"/>
      <c r="K1824" s="48"/>
      <c r="L1824" s="457" t="str">
        <f t="shared" si="56"/>
        <v/>
      </c>
      <c r="M1824" s="245" cm="1">
        <f t="array" ref="M1824">SUMPRODUCT(--(N1824:Q1824&lt;&gt;"")) + IF(TRIM(R1824)="",0,LEN(R1824)-LEN(SUBSTITUTE(R1824,",",""))+1)</f>
        <v>0</v>
      </c>
      <c r="N1824" s="242" t="str">
        <f>IF(AND(I1824&lt;&gt;0,I1824&lt;&gt;""),IF(TRIM(SUBSTITUTE(B1824,CHAR(160),""))="","",IF(ISNUMBER(MATCH(TRIM(SUBSTITUTE(B1824,CHAR(160),"")),'Look Up Values'!$B$2:$B$500,0)),"","Origin error")),"")</f>
        <v/>
      </c>
      <c r="O1824" s="242" t="str">
        <f>IF(AND(I1824&lt;&gt;0,I1824&lt;&gt;""),IF(C1824="","",IF(AND(ISNUMBER(--LEFT(C1824,FIND(" ",C1824&amp;" ")-1)),OR(LEN(LEFT(C1824,FIND(" ",C1824&amp;" ")-1))=6,LEN(LEFT(C1824,FIND(" ",C1824&amp;" ")-1))=7),OR(ISNUMBER(MATCH(LEFT(C1824,FIND(" ",C1824&amp;" ")-1),'Look Up Values'!$G$2:$G$1000,0)),ISNUMBER(MATCH(LEFT(C1824,FIND(" ",C1824&amp;" ")-1),'Look Up Values'!$AE$2:$AE$2000,0)))),"","EWC error")),"")</f>
        <v/>
      </c>
      <c r="P1824" s="242" t="str" cm="1">
        <f t="array" ref="P1824">IF(AND(I1824&lt;&gt;0,I1824&lt;&gt;""),IF(D1824="","",IF(ISNUMBER(MATCH(SUBSTITUTE(D1824," ",""),SUBSTITUTE('Look Up Values'!$S$2:$S$120," ",""),0)),"","D&amp;R error")),"")</f>
        <v/>
      </c>
      <c r="Q1824" s="242" t="str" cm="1">
        <f t="array" ref="Q1824">IF(AND(I1824&lt;&gt;0,I1824&lt;&gt;""),IF(G1824="","",IF(ISNUMBER(MATCH(SUBSTITUTE(G1824," ",""),SUBSTITUTE('Look Up Values'!$I$2:$I$10," ",""),0)),"","State error")),"")</f>
        <v/>
      </c>
      <c r="R1824" s="260" t="str">
        <f t="shared" si="57"/>
        <v/>
      </c>
    </row>
    <row r="1825" spans="1:18" ht="15.75">
      <c r="A1825" s="250">
        <v>1818</v>
      </c>
      <c r="B1825" s="198"/>
      <c r="C1825" s="25"/>
      <c r="D1825" s="25"/>
      <c r="E1825" s="25"/>
      <c r="F1825" s="25"/>
      <c r="G1825" s="26"/>
      <c r="H1825" s="27"/>
      <c r="I1825" s="28"/>
      <c r="J1825" s="430"/>
      <c r="K1825" s="48"/>
      <c r="L1825" s="457" t="str">
        <f t="shared" si="56"/>
        <v/>
      </c>
      <c r="M1825" s="245" cm="1">
        <f t="array" ref="M1825">SUMPRODUCT(--(N1825:Q1825&lt;&gt;"")) + IF(TRIM(R1825)="",0,LEN(R1825)-LEN(SUBSTITUTE(R1825,",",""))+1)</f>
        <v>0</v>
      </c>
      <c r="N1825" s="242" t="str">
        <f>IF(AND(I1825&lt;&gt;0,I1825&lt;&gt;""),IF(TRIM(SUBSTITUTE(B1825,CHAR(160),""))="","",IF(ISNUMBER(MATCH(TRIM(SUBSTITUTE(B1825,CHAR(160),"")),'Look Up Values'!$B$2:$B$500,0)),"","Origin error")),"")</f>
        <v/>
      </c>
      <c r="O1825" s="242" t="str">
        <f>IF(AND(I1825&lt;&gt;0,I1825&lt;&gt;""),IF(C1825="","",IF(AND(ISNUMBER(--LEFT(C1825,FIND(" ",C1825&amp;" ")-1)),OR(LEN(LEFT(C1825,FIND(" ",C1825&amp;" ")-1))=6,LEN(LEFT(C1825,FIND(" ",C1825&amp;" ")-1))=7),OR(ISNUMBER(MATCH(LEFT(C1825,FIND(" ",C1825&amp;" ")-1),'Look Up Values'!$G$2:$G$1000,0)),ISNUMBER(MATCH(LEFT(C1825,FIND(" ",C1825&amp;" ")-1),'Look Up Values'!$AE$2:$AE$2000,0)))),"","EWC error")),"")</f>
        <v/>
      </c>
      <c r="P1825" s="242" t="str" cm="1">
        <f t="array" ref="P1825">IF(AND(I1825&lt;&gt;0,I1825&lt;&gt;""),IF(D1825="","",IF(ISNUMBER(MATCH(SUBSTITUTE(D1825," ",""),SUBSTITUTE('Look Up Values'!$S$2:$S$120," ",""),0)),"","D&amp;R error")),"")</f>
        <v/>
      </c>
      <c r="Q1825" s="242" t="str" cm="1">
        <f t="array" ref="Q1825">IF(AND(I1825&lt;&gt;0,I1825&lt;&gt;""),IF(G1825="","",IF(ISNUMBER(MATCH(SUBSTITUTE(G1825," ",""),SUBSTITUTE('Look Up Values'!$I$2:$I$10," ",""),0)),"","State error")),"")</f>
        <v/>
      </c>
      <c r="R1825" s="260" t="str">
        <f t="shared" si="57"/>
        <v/>
      </c>
    </row>
    <row r="1826" spans="1:18" ht="15.75">
      <c r="A1826" s="250">
        <v>1819</v>
      </c>
      <c r="B1826" s="198"/>
      <c r="C1826" s="25"/>
      <c r="D1826" s="25"/>
      <c r="E1826" s="25"/>
      <c r="F1826" s="25"/>
      <c r="G1826" s="26"/>
      <c r="H1826" s="27"/>
      <c r="I1826" s="28"/>
      <c r="J1826" s="430"/>
      <c r="K1826" s="48"/>
      <c r="L1826" s="457" t="str">
        <f t="shared" si="56"/>
        <v/>
      </c>
      <c r="M1826" s="245" cm="1">
        <f t="array" ref="M1826">SUMPRODUCT(--(N1826:Q1826&lt;&gt;"")) + IF(TRIM(R1826)="",0,LEN(R1826)-LEN(SUBSTITUTE(R1826,",",""))+1)</f>
        <v>0</v>
      </c>
      <c r="N1826" s="242" t="str">
        <f>IF(AND(I1826&lt;&gt;0,I1826&lt;&gt;""),IF(TRIM(SUBSTITUTE(B1826,CHAR(160),""))="","",IF(ISNUMBER(MATCH(TRIM(SUBSTITUTE(B1826,CHAR(160),"")),'Look Up Values'!$B$2:$B$500,0)),"","Origin error")),"")</f>
        <v/>
      </c>
      <c r="O1826" s="242" t="str">
        <f>IF(AND(I1826&lt;&gt;0,I1826&lt;&gt;""),IF(C1826="","",IF(AND(ISNUMBER(--LEFT(C1826,FIND(" ",C1826&amp;" ")-1)),OR(LEN(LEFT(C1826,FIND(" ",C1826&amp;" ")-1))=6,LEN(LEFT(C1826,FIND(" ",C1826&amp;" ")-1))=7),OR(ISNUMBER(MATCH(LEFT(C1826,FIND(" ",C1826&amp;" ")-1),'Look Up Values'!$G$2:$G$1000,0)),ISNUMBER(MATCH(LEFT(C1826,FIND(" ",C1826&amp;" ")-1),'Look Up Values'!$AE$2:$AE$2000,0)))),"","EWC error")),"")</f>
        <v/>
      </c>
      <c r="P1826" s="242" t="str" cm="1">
        <f t="array" ref="P1826">IF(AND(I1826&lt;&gt;0,I1826&lt;&gt;""),IF(D1826="","",IF(ISNUMBER(MATCH(SUBSTITUTE(D1826," ",""),SUBSTITUTE('Look Up Values'!$S$2:$S$120," ",""),0)),"","D&amp;R error")),"")</f>
        <v/>
      </c>
      <c r="Q1826" s="242" t="str" cm="1">
        <f t="array" ref="Q1826">IF(AND(I1826&lt;&gt;0,I1826&lt;&gt;""),IF(G1826="","",IF(ISNUMBER(MATCH(SUBSTITUTE(G1826," ",""),SUBSTITUTE('Look Up Values'!$I$2:$I$10," ",""),0)),"","State error")),"")</f>
        <v/>
      </c>
      <c r="R1826" s="260" t="str">
        <f t="shared" si="57"/>
        <v/>
      </c>
    </row>
    <row r="1827" spans="1:18" ht="15.75">
      <c r="A1827" s="250">
        <v>1820</v>
      </c>
      <c r="B1827" s="198"/>
      <c r="C1827" s="25"/>
      <c r="D1827" s="25"/>
      <c r="E1827" s="25"/>
      <c r="F1827" s="25"/>
      <c r="G1827" s="26"/>
      <c r="H1827" s="27"/>
      <c r="I1827" s="28"/>
      <c r="J1827" s="430"/>
      <c r="K1827" s="48"/>
      <c r="L1827" s="457" t="str">
        <f t="shared" si="56"/>
        <v/>
      </c>
      <c r="M1827" s="245" cm="1">
        <f t="array" ref="M1827">SUMPRODUCT(--(N1827:Q1827&lt;&gt;"")) + IF(TRIM(R1827)="",0,LEN(R1827)-LEN(SUBSTITUTE(R1827,",",""))+1)</f>
        <v>0</v>
      </c>
      <c r="N1827" s="242" t="str">
        <f>IF(AND(I1827&lt;&gt;0,I1827&lt;&gt;""),IF(TRIM(SUBSTITUTE(B1827,CHAR(160),""))="","",IF(ISNUMBER(MATCH(TRIM(SUBSTITUTE(B1827,CHAR(160),"")),'Look Up Values'!$B$2:$B$500,0)),"","Origin error")),"")</f>
        <v/>
      </c>
      <c r="O1827" s="242" t="str">
        <f>IF(AND(I1827&lt;&gt;0,I1827&lt;&gt;""),IF(C1827="","",IF(AND(ISNUMBER(--LEFT(C1827,FIND(" ",C1827&amp;" ")-1)),OR(LEN(LEFT(C1827,FIND(" ",C1827&amp;" ")-1))=6,LEN(LEFT(C1827,FIND(" ",C1827&amp;" ")-1))=7),OR(ISNUMBER(MATCH(LEFT(C1827,FIND(" ",C1827&amp;" ")-1),'Look Up Values'!$G$2:$G$1000,0)),ISNUMBER(MATCH(LEFT(C1827,FIND(" ",C1827&amp;" ")-1),'Look Up Values'!$AE$2:$AE$2000,0)))),"","EWC error")),"")</f>
        <v/>
      </c>
      <c r="P1827" s="242" t="str" cm="1">
        <f t="array" ref="P1827">IF(AND(I1827&lt;&gt;0,I1827&lt;&gt;""),IF(D1827="","",IF(ISNUMBER(MATCH(SUBSTITUTE(D1827," ",""),SUBSTITUTE('Look Up Values'!$S$2:$S$120," ",""),0)),"","D&amp;R error")),"")</f>
        <v/>
      </c>
      <c r="Q1827" s="242" t="str" cm="1">
        <f t="array" ref="Q1827">IF(AND(I1827&lt;&gt;0,I1827&lt;&gt;""),IF(G1827="","",IF(ISNUMBER(MATCH(SUBSTITUTE(G1827," ",""),SUBSTITUTE('Look Up Values'!$I$2:$I$10," ",""),0)),"","State error")),"")</f>
        <v/>
      </c>
      <c r="R1827" s="260" t="str">
        <f t="shared" si="57"/>
        <v/>
      </c>
    </row>
    <row r="1828" spans="1:18" ht="15.75">
      <c r="A1828" s="250">
        <v>1821</v>
      </c>
      <c r="B1828" s="198"/>
      <c r="C1828" s="25"/>
      <c r="D1828" s="25"/>
      <c r="E1828" s="25"/>
      <c r="F1828" s="25"/>
      <c r="G1828" s="26"/>
      <c r="H1828" s="27"/>
      <c r="I1828" s="28"/>
      <c r="J1828" s="430"/>
      <c r="K1828" s="48"/>
      <c r="L1828" s="457" t="str">
        <f t="shared" si="56"/>
        <v/>
      </c>
      <c r="M1828" s="245" cm="1">
        <f t="array" ref="M1828">SUMPRODUCT(--(N1828:Q1828&lt;&gt;"")) + IF(TRIM(R1828)="",0,LEN(R1828)-LEN(SUBSTITUTE(R1828,",",""))+1)</f>
        <v>0</v>
      </c>
      <c r="N1828" s="242" t="str">
        <f>IF(AND(I1828&lt;&gt;0,I1828&lt;&gt;""),IF(TRIM(SUBSTITUTE(B1828,CHAR(160),""))="","",IF(ISNUMBER(MATCH(TRIM(SUBSTITUTE(B1828,CHAR(160),"")),'Look Up Values'!$B$2:$B$500,0)),"","Origin error")),"")</f>
        <v/>
      </c>
      <c r="O1828" s="242" t="str">
        <f>IF(AND(I1828&lt;&gt;0,I1828&lt;&gt;""),IF(C1828="","",IF(AND(ISNUMBER(--LEFT(C1828,FIND(" ",C1828&amp;" ")-1)),OR(LEN(LEFT(C1828,FIND(" ",C1828&amp;" ")-1))=6,LEN(LEFT(C1828,FIND(" ",C1828&amp;" ")-1))=7),OR(ISNUMBER(MATCH(LEFT(C1828,FIND(" ",C1828&amp;" ")-1),'Look Up Values'!$G$2:$G$1000,0)),ISNUMBER(MATCH(LEFT(C1828,FIND(" ",C1828&amp;" ")-1),'Look Up Values'!$AE$2:$AE$2000,0)))),"","EWC error")),"")</f>
        <v/>
      </c>
      <c r="P1828" s="242" t="str" cm="1">
        <f t="array" ref="P1828">IF(AND(I1828&lt;&gt;0,I1828&lt;&gt;""),IF(D1828="","",IF(ISNUMBER(MATCH(SUBSTITUTE(D1828," ",""),SUBSTITUTE('Look Up Values'!$S$2:$S$120," ",""),0)),"","D&amp;R error")),"")</f>
        <v/>
      </c>
      <c r="Q1828" s="242" t="str" cm="1">
        <f t="array" ref="Q1828">IF(AND(I1828&lt;&gt;0,I1828&lt;&gt;""),IF(G1828="","",IF(ISNUMBER(MATCH(SUBSTITUTE(G1828," ",""),SUBSTITUTE('Look Up Values'!$I$2:$I$10," ",""),0)),"","State error")),"")</f>
        <v/>
      </c>
      <c r="R1828" s="260" t="str">
        <f t="shared" si="57"/>
        <v/>
      </c>
    </row>
    <row r="1829" spans="1:18" ht="15.75">
      <c r="A1829" s="250">
        <v>1822</v>
      </c>
      <c r="B1829" s="198"/>
      <c r="C1829" s="25"/>
      <c r="D1829" s="25"/>
      <c r="E1829" s="25"/>
      <c r="F1829" s="25"/>
      <c r="G1829" s="26"/>
      <c r="H1829" s="27"/>
      <c r="I1829" s="28"/>
      <c r="J1829" s="430"/>
      <c r="K1829" s="48"/>
      <c r="L1829" s="457" t="str">
        <f t="shared" si="56"/>
        <v/>
      </c>
      <c r="M1829" s="245" cm="1">
        <f t="array" ref="M1829">SUMPRODUCT(--(N1829:Q1829&lt;&gt;"")) + IF(TRIM(R1829)="",0,LEN(R1829)-LEN(SUBSTITUTE(R1829,",",""))+1)</f>
        <v>0</v>
      </c>
      <c r="N1829" s="242" t="str">
        <f>IF(AND(I1829&lt;&gt;0,I1829&lt;&gt;""),IF(TRIM(SUBSTITUTE(B1829,CHAR(160),""))="","",IF(ISNUMBER(MATCH(TRIM(SUBSTITUTE(B1829,CHAR(160),"")),'Look Up Values'!$B$2:$B$500,0)),"","Origin error")),"")</f>
        <v/>
      </c>
      <c r="O1829" s="242" t="str">
        <f>IF(AND(I1829&lt;&gt;0,I1829&lt;&gt;""),IF(C1829="","",IF(AND(ISNUMBER(--LEFT(C1829,FIND(" ",C1829&amp;" ")-1)),OR(LEN(LEFT(C1829,FIND(" ",C1829&amp;" ")-1))=6,LEN(LEFT(C1829,FIND(" ",C1829&amp;" ")-1))=7),OR(ISNUMBER(MATCH(LEFT(C1829,FIND(" ",C1829&amp;" ")-1),'Look Up Values'!$G$2:$G$1000,0)),ISNUMBER(MATCH(LEFT(C1829,FIND(" ",C1829&amp;" ")-1),'Look Up Values'!$AE$2:$AE$2000,0)))),"","EWC error")),"")</f>
        <v/>
      </c>
      <c r="P1829" s="242" t="str" cm="1">
        <f t="array" ref="P1829">IF(AND(I1829&lt;&gt;0,I1829&lt;&gt;""),IF(D1829="","",IF(ISNUMBER(MATCH(SUBSTITUTE(D1829," ",""),SUBSTITUTE('Look Up Values'!$S$2:$S$120," ",""),0)),"","D&amp;R error")),"")</f>
        <v/>
      </c>
      <c r="Q1829" s="242" t="str" cm="1">
        <f t="array" ref="Q1829">IF(AND(I1829&lt;&gt;0,I1829&lt;&gt;""),IF(G1829="","",IF(ISNUMBER(MATCH(SUBSTITUTE(G1829," ",""),SUBSTITUTE('Look Up Values'!$I$2:$I$10," ",""),0)),"","State error")),"")</f>
        <v/>
      </c>
      <c r="R1829" s="260" t="str">
        <f t="shared" si="57"/>
        <v/>
      </c>
    </row>
    <row r="1830" spans="1:18" ht="15.75">
      <c r="A1830" s="250">
        <v>1823</v>
      </c>
      <c r="B1830" s="198"/>
      <c r="C1830" s="25"/>
      <c r="D1830" s="25"/>
      <c r="E1830" s="25"/>
      <c r="F1830" s="25"/>
      <c r="G1830" s="26"/>
      <c r="H1830" s="27"/>
      <c r="I1830" s="28"/>
      <c r="J1830" s="430"/>
      <c r="K1830" s="48"/>
      <c r="L1830" s="457" t="str">
        <f t="shared" si="56"/>
        <v/>
      </c>
      <c r="M1830" s="245" cm="1">
        <f t="array" ref="M1830">SUMPRODUCT(--(N1830:Q1830&lt;&gt;"")) + IF(TRIM(R1830)="",0,LEN(R1830)-LEN(SUBSTITUTE(R1830,",",""))+1)</f>
        <v>0</v>
      </c>
      <c r="N1830" s="242" t="str">
        <f>IF(AND(I1830&lt;&gt;0,I1830&lt;&gt;""),IF(TRIM(SUBSTITUTE(B1830,CHAR(160),""))="","",IF(ISNUMBER(MATCH(TRIM(SUBSTITUTE(B1830,CHAR(160),"")),'Look Up Values'!$B$2:$B$500,0)),"","Origin error")),"")</f>
        <v/>
      </c>
      <c r="O1830" s="242" t="str">
        <f>IF(AND(I1830&lt;&gt;0,I1830&lt;&gt;""),IF(C1830="","",IF(AND(ISNUMBER(--LEFT(C1830,FIND(" ",C1830&amp;" ")-1)),OR(LEN(LEFT(C1830,FIND(" ",C1830&amp;" ")-1))=6,LEN(LEFT(C1830,FIND(" ",C1830&amp;" ")-1))=7),OR(ISNUMBER(MATCH(LEFT(C1830,FIND(" ",C1830&amp;" ")-1),'Look Up Values'!$G$2:$G$1000,0)),ISNUMBER(MATCH(LEFT(C1830,FIND(" ",C1830&amp;" ")-1),'Look Up Values'!$AE$2:$AE$2000,0)))),"","EWC error")),"")</f>
        <v/>
      </c>
      <c r="P1830" s="242" t="str" cm="1">
        <f t="array" ref="P1830">IF(AND(I1830&lt;&gt;0,I1830&lt;&gt;""),IF(D1830="","",IF(ISNUMBER(MATCH(SUBSTITUTE(D1830," ",""),SUBSTITUTE('Look Up Values'!$S$2:$S$120," ",""),0)),"","D&amp;R error")),"")</f>
        <v/>
      </c>
      <c r="Q1830" s="242" t="str" cm="1">
        <f t="array" ref="Q1830">IF(AND(I1830&lt;&gt;0,I1830&lt;&gt;""),IF(G1830="","",IF(ISNUMBER(MATCH(SUBSTITUTE(G1830," ",""),SUBSTITUTE('Look Up Values'!$I$2:$I$10," ",""),0)),"","State error")),"")</f>
        <v/>
      </c>
      <c r="R1830" s="260" t="str">
        <f t="shared" si="57"/>
        <v/>
      </c>
    </row>
    <row r="1831" spans="1:18" ht="15.75">
      <c r="A1831" s="250">
        <v>1824</v>
      </c>
      <c r="B1831" s="198"/>
      <c r="C1831" s="25"/>
      <c r="D1831" s="25"/>
      <c r="E1831" s="25"/>
      <c r="F1831" s="25"/>
      <c r="G1831" s="26"/>
      <c r="H1831" s="27"/>
      <c r="I1831" s="28"/>
      <c r="J1831" s="430"/>
      <c r="K1831" s="48"/>
      <c r="L1831" s="457" t="str">
        <f t="shared" si="56"/>
        <v/>
      </c>
      <c r="M1831" s="245" cm="1">
        <f t="array" ref="M1831">SUMPRODUCT(--(N1831:Q1831&lt;&gt;"")) + IF(TRIM(R1831)="",0,LEN(R1831)-LEN(SUBSTITUTE(R1831,",",""))+1)</f>
        <v>0</v>
      </c>
      <c r="N1831" s="242" t="str">
        <f>IF(AND(I1831&lt;&gt;0,I1831&lt;&gt;""),IF(TRIM(SUBSTITUTE(B1831,CHAR(160),""))="","",IF(ISNUMBER(MATCH(TRIM(SUBSTITUTE(B1831,CHAR(160),"")),'Look Up Values'!$B$2:$B$500,0)),"","Origin error")),"")</f>
        <v/>
      </c>
      <c r="O1831" s="242" t="str">
        <f>IF(AND(I1831&lt;&gt;0,I1831&lt;&gt;""),IF(C1831="","",IF(AND(ISNUMBER(--LEFT(C1831,FIND(" ",C1831&amp;" ")-1)),OR(LEN(LEFT(C1831,FIND(" ",C1831&amp;" ")-1))=6,LEN(LEFT(C1831,FIND(" ",C1831&amp;" ")-1))=7),OR(ISNUMBER(MATCH(LEFT(C1831,FIND(" ",C1831&amp;" ")-1),'Look Up Values'!$G$2:$G$1000,0)),ISNUMBER(MATCH(LEFT(C1831,FIND(" ",C1831&amp;" ")-1),'Look Up Values'!$AE$2:$AE$2000,0)))),"","EWC error")),"")</f>
        <v/>
      </c>
      <c r="P1831" s="242" t="str" cm="1">
        <f t="array" ref="P1831">IF(AND(I1831&lt;&gt;0,I1831&lt;&gt;""),IF(D1831="","",IF(ISNUMBER(MATCH(SUBSTITUTE(D1831," ",""),SUBSTITUTE('Look Up Values'!$S$2:$S$120," ",""),0)),"","D&amp;R error")),"")</f>
        <v/>
      </c>
      <c r="Q1831" s="242" t="str" cm="1">
        <f t="array" ref="Q1831">IF(AND(I1831&lt;&gt;0,I1831&lt;&gt;""),IF(G1831="","",IF(ISNUMBER(MATCH(SUBSTITUTE(G1831," ",""),SUBSTITUTE('Look Up Values'!$I$2:$I$10," ",""),0)),"","State error")),"")</f>
        <v/>
      </c>
      <c r="R1831" s="260" t="str">
        <f t="shared" si="57"/>
        <v/>
      </c>
    </row>
    <row r="1832" spans="1:18" ht="15.75">
      <c r="A1832" s="250">
        <v>1825</v>
      </c>
      <c r="B1832" s="198"/>
      <c r="C1832" s="25"/>
      <c r="D1832" s="25"/>
      <c r="E1832" s="25"/>
      <c r="F1832" s="25"/>
      <c r="G1832" s="26"/>
      <c r="H1832" s="27"/>
      <c r="I1832" s="28"/>
      <c r="J1832" s="430"/>
      <c r="K1832" s="48"/>
      <c r="L1832" s="457" t="str">
        <f t="shared" si="56"/>
        <v/>
      </c>
      <c r="M1832" s="245" cm="1">
        <f t="array" ref="M1832">SUMPRODUCT(--(N1832:Q1832&lt;&gt;"")) + IF(TRIM(R1832)="",0,LEN(R1832)-LEN(SUBSTITUTE(R1832,",",""))+1)</f>
        <v>0</v>
      </c>
      <c r="N1832" s="242" t="str">
        <f>IF(AND(I1832&lt;&gt;0,I1832&lt;&gt;""),IF(TRIM(SUBSTITUTE(B1832,CHAR(160),""))="","",IF(ISNUMBER(MATCH(TRIM(SUBSTITUTE(B1832,CHAR(160),"")),'Look Up Values'!$B$2:$B$500,0)),"","Origin error")),"")</f>
        <v/>
      </c>
      <c r="O1832" s="242" t="str">
        <f>IF(AND(I1832&lt;&gt;0,I1832&lt;&gt;""),IF(C1832="","",IF(AND(ISNUMBER(--LEFT(C1832,FIND(" ",C1832&amp;" ")-1)),OR(LEN(LEFT(C1832,FIND(" ",C1832&amp;" ")-1))=6,LEN(LEFT(C1832,FIND(" ",C1832&amp;" ")-1))=7),OR(ISNUMBER(MATCH(LEFT(C1832,FIND(" ",C1832&amp;" ")-1),'Look Up Values'!$G$2:$G$1000,0)),ISNUMBER(MATCH(LEFT(C1832,FIND(" ",C1832&amp;" ")-1),'Look Up Values'!$AE$2:$AE$2000,0)))),"","EWC error")),"")</f>
        <v/>
      </c>
      <c r="P1832" s="242" t="str" cm="1">
        <f t="array" ref="P1832">IF(AND(I1832&lt;&gt;0,I1832&lt;&gt;""),IF(D1832="","",IF(ISNUMBER(MATCH(SUBSTITUTE(D1832," ",""),SUBSTITUTE('Look Up Values'!$S$2:$S$120," ",""),0)),"","D&amp;R error")),"")</f>
        <v/>
      </c>
      <c r="Q1832" s="242" t="str" cm="1">
        <f t="array" ref="Q1832">IF(AND(I1832&lt;&gt;0,I1832&lt;&gt;""),IF(G1832="","",IF(ISNUMBER(MATCH(SUBSTITUTE(G1832," ",""),SUBSTITUTE('Look Up Values'!$I$2:$I$10," ",""),0)),"","State error")),"")</f>
        <v/>
      </c>
      <c r="R1832" s="260" t="str">
        <f t="shared" si="57"/>
        <v/>
      </c>
    </row>
    <row r="1833" spans="1:18" ht="15.75">
      <c r="A1833" s="250">
        <v>1826</v>
      </c>
      <c r="B1833" s="198"/>
      <c r="C1833" s="25"/>
      <c r="D1833" s="25"/>
      <c r="E1833" s="25"/>
      <c r="F1833" s="25"/>
      <c r="G1833" s="26"/>
      <c r="H1833" s="27"/>
      <c r="I1833" s="28"/>
      <c r="J1833" s="430"/>
      <c r="K1833" s="48"/>
      <c r="L1833" s="457" t="str">
        <f t="shared" si="56"/>
        <v/>
      </c>
      <c r="M1833" s="245" cm="1">
        <f t="array" ref="M1833">SUMPRODUCT(--(N1833:Q1833&lt;&gt;"")) + IF(TRIM(R1833)="",0,LEN(R1833)-LEN(SUBSTITUTE(R1833,",",""))+1)</f>
        <v>0</v>
      </c>
      <c r="N1833" s="242" t="str">
        <f>IF(AND(I1833&lt;&gt;0,I1833&lt;&gt;""),IF(TRIM(SUBSTITUTE(B1833,CHAR(160),""))="","",IF(ISNUMBER(MATCH(TRIM(SUBSTITUTE(B1833,CHAR(160),"")),'Look Up Values'!$B$2:$B$500,0)),"","Origin error")),"")</f>
        <v/>
      </c>
      <c r="O1833" s="242" t="str">
        <f>IF(AND(I1833&lt;&gt;0,I1833&lt;&gt;""),IF(C1833="","",IF(AND(ISNUMBER(--LEFT(C1833,FIND(" ",C1833&amp;" ")-1)),OR(LEN(LEFT(C1833,FIND(" ",C1833&amp;" ")-1))=6,LEN(LEFT(C1833,FIND(" ",C1833&amp;" ")-1))=7),OR(ISNUMBER(MATCH(LEFT(C1833,FIND(" ",C1833&amp;" ")-1),'Look Up Values'!$G$2:$G$1000,0)),ISNUMBER(MATCH(LEFT(C1833,FIND(" ",C1833&amp;" ")-1),'Look Up Values'!$AE$2:$AE$2000,0)))),"","EWC error")),"")</f>
        <v/>
      </c>
      <c r="P1833" s="242" t="str" cm="1">
        <f t="array" ref="P1833">IF(AND(I1833&lt;&gt;0,I1833&lt;&gt;""),IF(D1833="","",IF(ISNUMBER(MATCH(SUBSTITUTE(D1833," ",""),SUBSTITUTE('Look Up Values'!$S$2:$S$120," ",""),0)),"","D&amp;R error")),"")</f>
        <v/>
      </c>
      <c r="Q1833" s="242" t="str" cm="1">
        <f t="array" ref="Q1833">IF(AND(I1833&lt;&gt;0,I1833&lt;&gt;""),IF(G1833="","",IF(ISNUMBER(MATCH(SUBSTITUTE(G1833," ",""),SUBSTITUTE('Look Up Values'!$I$2:$I$10," ",""),0)),"","State error")),"")</f>
        <v/>
      </c>
      <c r="R1833" s="260" t="str">
        <f t="shared" si="57"/>
        <v/>
      </c>
    </row>
    <row r="1834" spans="1:18" ht="15.75">
      <c r="A1834" s="250">
        <v>1827</v>
      </c>
      <c r="B1834" s="198"/>
      <c r="C1834" s="25"/>
      <c r="D1834" s="25"/>
      <c r="E1834" s="25"/>
      <c r="F1834" s="25"/>
      <c r="G1834" s="26"/>
      <c r="H1834" s="27"/>
      <c r="I1834" s="28"/>
      <c r="J1834" s="430"/>
      <c r="K1834" s="48"/>
      <c r="L1834" s="457" t="str">
        <f t="shared" si="56"/>
        <v/>
      </c>
      <c r="M1834" s="245" cm="1">
        <f t="array" ref="M1834">SUMPRODUCT(--(N1834:Q1834&lt;&gt;"")) + IF(TRIM(R1834)="",0,LEN(R1834)-LEN(SUBSTITUTE(R1834,",",""))+1)</f>
        <v>0</v>
      </c>
      <c r="N1834" s="242" t="str">
        <f>IF(AND(I1834&lt;&gt;0,I1834&lt;&gt;""),IF(TRIM(SUBSTITUTE(B1834,CHAR(160),""))="","",IF(ISNUMBER(MATCH(TRIM(SUBSTITUTE(B1834,CHAR(160),"")),'Look Up Values'!$B$2:$B$500,0)),"","Origin error")),"")</f>
        <v/>
      </c>
      <c r="O1834" s="242" t="str">
        <f>IF(AND(I1834&lt;&gt;0,I1834&lt;&gt;""),IF(C1834="","",IF(AND(ISNUMBER(--LEFT(C1834,FIND(" ",C1834&amp;" ")-1)),OR(LEN(LEFT(C1834,FIND(" ",C1834&amp;" ")-1))=6,LEN(LEFT(C1834,FIND(" ",C1834&amp;" ")-1))=7),OR(ISNUMBER(MATCH(LEFT(C1834,FIND(" ",C1834&amp;" ")-1),'Look Up Values'!$G$2:$G$1000,0)),ISNUMBER(MATCH(LEFT(C1834,FIND(" ",C1834&amp;" ")-1),'Look Up Values'!$AE$2:$AE$2000,0)))),"","EWC error")),"")</f>
        <v/>
      </c>
      <c r="P1834" s="242" t="str" cm="1">
        <f t="array" ref="P1834">IF(AND(I1834&lt;&gt;0,I1834&lt;&gt;""),IF(D1834="","",IF(ISNUMBER(MATCH(SUBSTITUTE(D1834," ",""),SUBSTITUTE('Look Up Values'!$S$2:$S$120," ",""),0)),"","D&amp;R error")),"")</f>
        <v/>
      </c>
      <c r="Q1834" s="242" t="str" cm="1">
        <f t="array" ref="Q1834">IF(AND(I1834&lt;&gt;0,I1834&lt;&gt;""),IF(G1834="","",IF(ISNUMBER(MATCH(SUBSTITUTE(G1834," ",""),SUBSTITUTE('Look Up Values'!$I$2:$I$10," ",""),0)),"","State error")),"")</f>
        <v/>
      </c>
      <c r="R1834" s="260" t="str">
        <f t="shared" si="57"/>
        <v/>
      </c>
    </row>
    <row r="1835" spans="1:18" ht="15.75">
      <c r="A1835" s="250">
        <v>1828</v>
      </c>
      <c r="B1835" s="198"/>
      <c r="C1835" s="25"/>
      <c r="D1835" s="25"/>
      <c r="E1835" s="25"/>
      <c r="F1835" s="25"/>
      <c r="G1835" s="26"/>
      <c r="H1835" s="27"/>
      <c r="I1835" s="28"/>
      <c r="J1835" s="430"/>
      <c r="K1835" s="48"/>
      <c r="L1835" s="457" t="str">
        <f t="shared" si="56"/>
        <v/>
      </c>
      <c r="M1835" s="245" cm="1">
        <f t="array" ref="M1835">SUMPRODUCT(--(N1835:Q1835&lt;&gt;"")) + IF(TRIM(R1835)="",0,LEN(R1835)-LEN(SUBSTITUTE(R1835,",",""))+1)</f>
        <v>0</v>
      </c>
      <c r="N1835" s="242" t="str">
        <f>IF(AND(I1835&lt;&gt;0,I1835&lt;&gt;""),IF(TRIM(SUBSTITUTE(B1835,CHAR(160),""))="","",IF(ISNUMBER(MATCH(TRIM(SUBSTITUTE(B1835,CHAR(160),"")),'Look Up Values'!$B$2:$B$500,0)),"","Origin error")),"")</f>
        <v/>
      </c>
      <c r="O1835" s="242" t="str">
        <f>IF(AND(I1835&lt;&gt;0,I1835&lt;&gt;""),IF(C1835="","",IF(AND(ISNUMBER(--LEFT(C1835,FIND(" ",C1835&amp;" ")-1)),OR(LEN(LEFT(C1835,FIND(" ",C1835&amp;" ")-1))=6,LEN(LEFT(C1835,FIND(" ",C1835&amp;" ")-1))=7),OR(ISNUMBER(MATCH(LEFT(C1835,FIND(" ",C1835&amp;" ")-1),'Look Up Values'!$G$2:$G$1000,0)),ISNUMBER(MATCH(LEFT(C1835,FIND(" ",C1835&amp;" ")-1),'Look Up Values'!$AE$2:$AE$2000,0)))),"","EWC error")),"")</f>
        <v/>
      </c>
      <c r="P1835" s="242" t="str" cm="1">
        <f t="array" ref="P1835">IF(AND(I1835&lt;&gt;0,I1835&lt;&gt;""),IF(D1835="","",IF(ISNUMBER(MATCH(SUBSTITUTE(D1835," ",""),SUBSTITUTE('Look Up Values'!$S$2:$S$120," ",""),0)),"","D&amp;R error")),"")</f>
        <v/>
      </c>
      <c r="Q1835" s="242" t="str" cm="1">
        <f t="array" ref="Q1835">IF(AND(I1835&lt;&gt;0,I1835&lt;&gt;""),IF(G1835="","",IF(ISNUMBER(MATCH(SUBSTITUTE(G1835," ",""),SUBSTITUTE('Look Up Values'!$I$2:$I$10," ",""),0)),"","State error")),"")</f>
        <v/>
      </c>
      <c r="R1835" s="260" t="str">
        <f t="shared" si="57"/>
        <v/>
      </c>
    </row>
    <row r="1836" spans="1:18" ht="15.75">
      <c r="A1836" s="250">
        <v>1829</v>
      </c>
      <c r="B1836" s="198"/>
      <c r="C1836" s="25"/>
      <c r="D1836" s="25"/>
      <c r="E1836" s="25"/>
      <c r="F1836" s="25"/>
      <c r="G1836" s="26"/>
      <c r="H1836" s="27"/>
      <c r="I1836" s="28"/>
      <c r="J1836" s="430"/>
      <c r="K1836" s="48"/>
      <c r="L1836" s="457" t="str">
        <f t="shared" si="56"/>
        <v/>
      </c>
      <c r="M1836" s="245" cm="1">
        <f t="array" ref="M1836">SUMPRODUCT(--(N1836:Q1836&lt;&gt;"")) + IF(TRIM(R1836)="",0,LEN(R1836)-LEN(SUBSTITUTE(R1836,",",""))+1)</f>
        <v>0</v>
      </c>
      <c r="N1836" s="242" t="str">
        <f>IF(AND(I1836&lt;&gt;0,I1836&lt;&gt;""),IF(TRIM(SUBSTITUTE(B1836,CHAR(160),""))="","",IF(ISNUMBER(MATCH(TRIM(SUBSTITUTE(B1836,CHAR(160),"")),'Look Up Values'!$B$2:$B$500,0)),"","Origin error")),"")</f>
        <v/>
      </c>
      <c r="O1836" s="242" t="str">
        <f>IF(AND(I1836&lt;&gt;0,I1836&lt;&gt;""),IF(C1836="","",IF(AND(ISNUMBER(--LEFT(C1836,FIND(" ",C1836&amp;" ")-1)),OR(LEN(LEFT(C1836,FIND(" ",C1836&amp;" ")-1))=6,LEN(LEFT(C1836,FIND(" ",C1836&amp;" ")-1))=7),OR(ISNUMBER(MATCH(LEFT(C1836,FIND(" ",C1836&amp;" ")-1),'Look Up Values'!$G$2:$G$1000,0)),ISNUMBER(MATCH(LEFT(C1836,FIND(" ",C1836&amp;" ")-1),'Look Up Values'!$AE$2:$AE$2000,0)))),"","EWC error")),"")</f>
        <v/>
      </c>
      <c r="P1836" s="242" t="str" cm="1">
        <f t="array" ref="P1836">IF(AND(I1836&lt;&gt;0,I1836&lt;&gt;""),IF(D1836="","",IF(ISNUMBER(MATCH(SUBSTITUTE(D1836," ",""),SUBSTITUTE('Look Up Values'!$S$2:$S$120," ",""),0)),"","D&amp;R error")),"")</f>
        <v/>
      </c>
      <c r="Q1836" s="242" t="str" cm="1">
        <f t="array" ref="Q1836">IF(AND(I1836&lt;&gt;0,I1836&lt;&gt;""),IF(G1836="","",IF(ISNUMBER(MATCH(SUBSTITUTE(G1836," ",""),SUBSTITUTE('Look Up Values'!$I$2:$I$10," ",""),0)),"","State error")),"")</f>
        <v/>
      </c>
      <c r="R1836" s="260" t="str">
        <f t="shared" si="57"/>
        <v/>
      </c>
    </row>
    <row r="1837" spans="1:18" ht="15.75">
      <c r="A1837" s="250">
        <v>1830</v>
      </c>
      <c r="B1837" s="198"/>
      <c r="C1837" s="25"/>
      <c r="D1837" s="25"/>
      <c r="E1837" s="25"/>
      <c r="F1837" s="25"/>
      <c r="G1837" s="26"/>
      <c r="H1837" s="27"/>
      <c r="I1837" s="28"/>
      <c r="J1837" s="430"/>
      <c r="K1837" s="48"/>
      <c r="L1837" s="457" t="str">
        <f t="shared" si="56"/>
        <v/>
      </c>
      <c r="M1837" s="245" cm="1">
        <f t="array" ref="M1837">SUMPRODUCT(--(N1837:Q1837&lt;&gt;"")) + IF(TRIM(R1837)="",0,LEN(R1837)-LEN(SUBSTITUTE(R1837,",",""))+1)</f>
        <v>0</v>
      </c>
      <c r="N1837" s="242" t="str">
        <f>IF(AND(I1837&lt;&gt;0,I1837&lt;&gt;""),IF(TRIM(SUBSTITUTE(B1837,CHAR(160),""))="","",IF(ISNUMBER(MATCH(TRIM(SUBSTITUTE(B1837,CHAR(160),"")),'Look Up Values'!$B$2:$B$500,0)),"","Origin error")),"")</f>
        <v/>
      </c>
      <c r="O1837" s="242" t="str">
        <f>IF(AND(I1837&lt;&gt;0,I1837&lt;&gt;""),IF(C1837="","",IF(AND(ISNUMBER(--LEFT(C1837,FIND(" ",C1837&amp;" ")-1)),OR(LEN(LEFT(C1837,FIND(" ",C1837&amp;" ")-1))=6,LEN(LEFT(C1837,FIND(" ",C1837&amp;" ")-1))=7),OR(ISNUMBER(MATCH(LEFT(C1837,FIND(" ",C1837&amp;" ")-1),'Look Up Values'!$G$2:$G$1000,0)),ISNUMBER(MATCH(LEFT(C1837,FIND(" ",C1837&amp;" ")-1),'Look Up Values'!$AE$2:$AE$2000,0)))),"","EWC error")),"")</f>
        <v/>
      </c>
      <c r="P1837" s="242" t="str" cm="1">
        <f t="array" ref="P1837">IF(AND(I1837&lt;&gt;0,I1837&lt;&gt;""),IF(D1837="","",IF(ISNUMBER(MATCH(SUBSTITUTE(D1837," ",""),SUBSTITUTE('Look Up Values'!$S$2:$S$120," ",""),0)),"","D&amp;R error")),"")</f>
        <v/>
      </c>
      <c r="Q1837" s="242" t="str" cm="1">
        <f t="array" ref="Q1837">IF(AND(I1837&lt;&gt;0,I1837&lt;&gt;""),IF(G1837="","",IF(ISNUMBER(MATCH(SUBSTITUTE(G1837," ",""),SUBSTITUTE('Look Up Values'!$I$2:$I$10," ",""),0)),"","State error")),"")</f>
        <v/>
      </c>
      <c r="R1837" s="260" t="str">
        <f t="shared" si="57"/>
        <v/>
      </c>
    </row>
    <row r="1838" spans="1:18" ht="15.75">
      <c r="A1838" s="250">
        <v>1831</v>
      </c>
      <c r="B1838" s="198"/>
      <c r="C1838" s="25"/>
      <c r="D1838" s="25"/>
      <c r="E1838" s="25"/>
      <c r="F1838" s="25"/>
      <c r="G1838" s="26"/>
      <c r="H1838" s="27"/>
      <c r="I1838" s="28"/>
      <c r="J1838" s="430"/>
      <c r="K1838" s="48"/>
      <c r="L1838" s="457" t="str">
        <f t="shared" si="56"/>
        <v/>
      </c>
      <c r="M1838" s="245" cm="1">
        <f t="array" ref="M1838">SUMPRODUCT(--(N1838:Q1838&lt;&gt;"")) + IF(TRIM(R1838)="",0,LEN(R1838)-LEN(SUBSTITUTE(R1838,",",""))+1)</f>
        <v>0</v>
      </c>
      <c r="N1838" s="242" t="str">
        <f>IF(AND(I1838&lt;&gt;0,I1838&lt;&gt;""),IF(TRIM(SUBSTITUTE(B1838,CHAR(160),""))="","",IF(ISNUMBER(MATCH(TRIM(SUBSTITUTE(B1838,CHAR(160),"")),'Look Up Values'!$B$2:$B$500,0)),"","Origin error")),"")</f>
        <v/>
      </c>
      <c r="O1838" s="242" t="str">
        <f>IF(AND(I1838&lt;&gt;0,I1838&lt;&gt;""),IF(C1838="","",IF(AND(ISNUMBER(--LEFT(C1838,FIND(" ",C1838&amp;" ")-1)),OR(LEN(LEFT(C1838,FIND(" ",C1838&amp;" ")-1))=6,LEN(LEFT(C1838,FIND(" ",C1838&amp;" ")-1))=7),OR(ISNUMBER(MATCH(LEFT(C1838,FIND(" ",C1838&amp;" ")-1),'Look Up Values'!$G$2:$G$1000,0)),ISNUMBER(MATCH(LEFT(C1838,FIND(" ",C1838&amp;" ")-1),'Look Up Values'!$AE$2:$AE$2000,0)))),"","EWC error")),"")</f>
        <v/>
      </c>
      <c r="P1838" s="242" t="str" cm="1">
        <f t="array" ref="P1838">IF(AND(I1838&lt;&gt;0,I1838&lt;&gt;""),IF(D1838="","",IF(ISNUMBER(MATCH(SUBSTITUTE(D1838," ",""),SUBSTITUTE('Look Up Values'!$S$2:$S$120," ",""),0)),"","D&amp;R error")),"")</f>
        <v/>
      </c>
      <c r="Q1838" s="242" t="str" cm="1">
        <f t="array" ref="Q1838">IF(AND(I1838&lt;&gt;0,I1838&lt;&gt;""),IF(G1838="","",IF(ISNUMBER(MATCH(SUBSTITUTE(G1838," ",""),SUBSTITUTE('Look Up Values'!$I$2:$I$10," ",""),0)),"","State error")),"")</f>
        <v/>
      </c>
      <c r="R1838" s="260" t="str">
        <f t="shared" si="57"/>
        <v/>
      </c>
    </row>
    <row r="1839" spans="1:18" ht="15.75">
      <c r="A1839" s="250">
        <v>1832</v>
      </c>
      <c r="B1839" s="198"/>
      <c r="C1839" s="25"/>
      <c r="D1839" s="25"/>
      <c r="E1839" s="25"/>
      <c r="F1839" s="25"/>
      <c r="G1839" s="26"/>
      <c r="H1839" s="27"/>
      <c r="I1839" s="28"/>
      <c r="J1839" s="430"/>
      <c r="K1839" s="48"/>
      <c r="L1839" s="457" t="str">
        <f t="shared" si="56"/>
        <v/>
      </c>
      <c r="M1839" s="245" cm="1">
        <f t="array" ref="M1839">SUMPRODUCT(--(N1839:Q1839&lt;&gt;"")) + IF(TRIM(R1839)="",0,LEN(R1839)-LEN(SUBSTITUTE(R1839,",",""))+1)</f>
        <v>0</v>
      </c>
      <c r="N1839" s="242" t="str">
        <f>IF(AND(I1839&lt;&gt;0,I1839&lt;&gt;""),IF(TRIM(SUBSTITUTE(B1839,CHAR(160),""))="","",IF(ISNUMBER(MATCH(TRIM(SUBSTITUTE(B1839,CHAR(160),"")),'Look Up Values'!$B$2:$B$500,0)),"","Origin error")),"")</f>
        <v/>
      </c>
      <c r="O1839" s="242" t="str">
        <f>IF(AND(I1839&lt;&gt;0,I1839&lt;&gt;""),IF(C1839="","",IF(AND(ISNUMBER(--LEFT(C1839,FIND(" ",C1839&amp;" ")-1)),OR(LEN(LEFT(C1839,FIND(" ",C1839&amp;" ")-1))=6,LEN(LEFT(C1839,FIND(" ",C1839&amp;" ")-1))=7),OR(ISNUMBER(MATCH(LEFT(C1839,FIND(" ",C1839&amp;" ")-1),'Look Up Values'!$G$2:$G$1000,0)),ISNUMBER(MATCH(LEFT(C1839,FIND(" ",C1839&amp;" ")-1),'Look Up Values'!$AE$2:$AE$2000,0)))),"","EWC error")),"")</f>
        <v/>
      </c>
      <c r="P1839" s="242" t="str" cm="1">
        <f t="array" ref="P1839">IF(AND(I1839&lt;&gt;0,I1839&lt;&gt;""),IF(D1839="","",IF(ISNUMBER(MATCH(SUBSTITUTE(D1839," ",""),SUBSTITUTE('Look Up Values'!$S$2:$S$120," ",""),0)),"","D&amp;R error")),"")</f>
        <v/>
      </c>
      <c r="Q1839" s="242" t="str" cm="1">
        <f t="array" ref="Q1839">IF(AND(I1839&lt;&gt;0,I1839&lt;&gt;""),IF(G1839="","",IF(ISNUMBER(MATCH(SUBSTITUTE(G1839," ",""),SUBSTITUTE('Look Up Values'!$I$2:$I$10," ",""),0)),"","State error")),"")</f>
        <v/>
      </c>
      <c r="R1839" s="260" t="str">
        <f t="shared" si="57"/>
        <v/>
      </c>
    </row>
    <row r="1840" spans="1:18" ht="15.75">
      <c r="A1840" s="250">
        <v>1833</v>
      </c>
      <c r="B1840" s="198"/>
      <c r="C1840" s="25"/>
      <c r="D1840" s="25"/>
      <c r="E1840" s="25"/>
      <c r="F1840" s="25"/>
      <c r="G1840" s="26"/>
      <c r="H1840" s="27"/>
      <c r="I1840" s="28"/>
      <c r="J1840" s="430"/>
      <c r="K1840" s="48"/>
      <c r="L1840" s="457" t="str">
        <f t="shared" si="56"/>
        <v/>
      </c>
      <c r="M1840" s="245" cm="1">
        <f t="array" ref="M1840">SUMPRODUCT(--(N1840:Q1840&lt;&gt;"")) + IF(TRIM(R1840)="",0,LEN(R1840)-LEN(SUBSTITUTE(R1840,",",""))+1)</f>
        <v>0</v>
      </c>
      <c r="N1840" s="242" t="str">
        <f>IF(AND(I1840&lt;&gt;0,I1840&lt;&gt;""),IF(TRIM(SUBSTITUTE(B1840,CHAR(160),""))="","",IF(ISNUMBER(MATCH(TRIM(SUBSTITUTE(B1840,CHAR(160),"")),'Look Up Values'!$B$2:$B$500,0)),"","Origin error")),"")</f>
        <v/>
      </c>
      <c r="O1840" s="242" t="str">
        <f>IF(AND(I1840&lt;&gt;0,I1840&lt;&gt;""),IF(C1840="","",IF(AND(ISNUMBER(--LEFT(C1840,FIND(" ",C1840&amp;" ")-1)),OR(LEN(LEFT(C1840,FIND(" ",C1840&amp;" ")-1))=6,LEN(LEFT(C1840,FIND(" ",C1840&amp;" ")-1))=7),OR(ISNUMBER(MATCH(LEFT(C1840,FIND(" ",C1840&amp;" ")-1),'Look Up Values'!$G$2:$G$1000,0)),ISNUMBER(MATCH(LEFT(C1840,FIND(" ",C1840&amp;" ")-1),'Look Up Values'!$AE$2:$AE$2000,0)))),"","EWC error")),"")</f>
        <v/>
      </c>
      <c r="P1840" s="242" t="str" cm="1">
        <f t="array" ref="P1840">IF(AND(I1840&lt;&gt;0,I1840&lt;&gt;""),IF(D1840="","",IF(ISNUMBER(MATCH(SUBSTITUTE(D1840," ",""),SUBSTITUTE('Look Up Values'!$S$2:$S$120," ",""),0)),"","D&amp;R error")),"")</f>
        <v/>
      </c>
      <c r="Q1840" s="242" t="str" cm="1">
        <f t="array" ref="Q1840">IF(AND(I1840&lt;&gt;0,I1840&lt;&gt;""),IF(G1840="","",IF(ISNUMBER(MATCH(SUBSTITUTE(G1840," ",""),SUBSTITUTE('Look Up Values'!$I$2:$I$10," ",""),0)),"","State error")),"")</f>
        <v/>
      </c>
      <c r="R1840" s="260" t="str">
        <f t="shared" si="57"/>
        <v/>
      </c>
    </row>
    <row r="1841" spans="1:18" ht="15.75">
      <c r="A1841" s="250">
        <v>1834</v>
      </c>
      <c r="B1841" s="198"/>
      <c r="C1841" s="25"/>
      <c r="D1841" s="25"/>
      <c r="E1841" s="25"/>
      <c r="F1841" s="25"/>
      <c r="G1841" s="26"/>
      <c r="H1841" s="27"/>
      <c r="I1841" s="28"/>
      <c r="J1841" s="430"/>
      <c r="K1841" s="48"/>
      <c r="L1841" s="457" t="str">
        <f t="shared" si="56"/>
        <v/>
      </c>
      <c r="M1841" s="245" cm="1">
        <f t="array" ref="M1841">SUMPRODUCT(--(N1841:Q1841&lt;&gt;"")) + IF(TRIM(R1841)="",0,LEN(R1841)-LEN(SUBSTITUTE(R1841,",",""))+1)</f>
        <v>0</v>
      </c>
      <c r="N1841" s="242" t="str">
        <f>IF(AND(I1841&lt;&gt;0,I1841&lt;&gt;""),IF(TRIM(SUBSTITUTE(B1841,CHAR(160),""))="","",IF(ISNUMBER(MATCH(TRIM(SUBSTITUTE(B1841,CHAR(160),"")),'Look Up Values'!$B$2:$B$500,0)),"","Origin error")),"")</f>
        <v/>
      </c>
      <c r="O1841" s="242" t="str">
        <f>IF(AND(I1841&lt;&gt;0,I1841&lt;&gt;""),IF(C1841="","",IF(AND(ISNUMBER(--LEFT(C1841,FIND(" ",C1841&amp;" ")-1)),OR(LEN(LEFT(C1841,FIND(" ",C1841&amp;" ")-1))=6,LEN(LEFT(C1841,FIND(" ",C1841&amp;" ")-1))=7),OR(ISNUMBER(MATCH(LEFT(C1841,FIND(" ",C1841&amp;" ")-1),'Look Up Values'!$G$2:$G$1000,0)),ISNUMBER(MATCH(LEFT(C1841,FIND(" ",C1841&amp;" ")-1),'Look Up Values'!$AE$2:$AE$2000,0)))),"","EWC error")),"")</f>
        <v/>
      </c>
      <c r="P1841" s="242" t="str" cm="1">
        <f t="array" ref="P1841">IF(AND(I1841&lt;&gt;0,I1841&lt;&gt;""),IF(D1841="","",IF(ISNUMBER(MATCH(SUBSTITUTE(D1841," ",""),SUBSTITUTE('Look Up Values'!$S$2:$S$120," ",""),0)),"","D&amp;R error")),"")</f>
        <v/>
      </c>
      <c r="Q1841" s="242" t="str" cm="1">
        <f t="array" ref="Q1841">IF(AND(I1841&lt;&gt;0,I1841&lt;&gt;""),IF(G1841="","",IF(ISNUMBER(MATCH(SUBSTITUTE(G1841," ",""),SUBSTITUTE('Look Up Values'!$I$2:$I$10," ",""),0)),"","State error")),"")</f>
        <v/>
      </c>
      <c r="R1841" s="260" t="str">
        <f t="shared" si="57"/>
        <v/>
      </c>
    </row>
    <row r="1842" spans="1:18" ht="15.75">
      <c r="A1842" s="250">
        <v>1835</v>
      </c>
      <c r="B1842" s="198"/>
      <c r="C1842" s="25"/>
      <c r="D1842" s="25"/>
      <c r="E1842" s="25"/>
      <c r="F1842" s="25"/>
      <c r="G1842" s="26"/>
      <c r="H1842" s="27"/>
      <c r="I1842" s="28"/>
      <c r="J1842" s="430"/>
      <c r="K1842" s="48"/>
      <c r="L1842" s="457" t="str">
        <f t="shared" si="56"/>
        <v/>
      </c>
      <c r="M1842" s="245" cm="1">
        <f t="array" ref="M1842">SUMPRODUCT(--(N1842:Q1842&lt;&gt;"")) + IF(TRIM(R1842)="",0,LEN(R1842)-LEN(SUBSTITUTE(R1842,",",""))+1)</f>
        <v>0</v>
      </c>
      <c r="N1842" s="242" t="str">
        <f>IF(AND(I1842&lt;&gt;0,I1842&lt;&gt;""),IF(TRIM(SUBSTITUTE(B1842,CHAR(160),""))="","",IF(ISNUMBER(MATCH(TRIM(SUBSTITUTE(B1842,CHAR(160),"")),'Look Up Values'!$B$2:$B$500,0)),"","Origin error")),"")</f>
        <v/>
      </c>
      <c r="O1842" s="242" t="str">
        <f>IF(AND(I1842&lt;&gt;0,I1842&lt;&gt;""),IF(C1842="","",IF(AND(ISNUMBER(--LEFT(C1842,FIND(" ",C1842&amp;" ")-1)),OR(LEN(LEFT(C1842,FIND(" ",C1842&amp;" ")-1))=6,LEN(LEFT(C1842,FIND(" ",C1842&amp;" ")-1))=7),OR(ISNUMBER(MATCH(LEFT(C1842,FIND(" ",C1842&amp;" ")-1),'Look Up Values'!$G$2:$G$1000,0)),ISNUMBER(MATCH(LEFT(C1842,FIND(" ",C1842&amp;" ")-1),'Look Up Values'!$AE$2:$AE$2000,0)))),"","EWC error")),"")</f>
        <v/>
      </c>
      <c r="P1842" s="242" t="str" cm="1">
        <f t="array" ref="P1842">IF(AND(I1842&lt;&gt;0,I1842&lt;&gt;""),IF(D1842="","",IF(ISNUMBER(MATCH(SUBSTITUTE(D1842," ",""),SUBSTITUTE('Look Up Values'!$S$2:$S$120," ",""),0)),"","D&amp;R error")),"")</f>
        <v/>
      </c>
      <c r="Q1842" s="242" t="str" cm="1">
        <f t="array" ref="Q1842">IF(AND(I1842&lt;&gt;0,I1842&lt;&gt;""),IF(G1842="","",IF(ISNUMBER(MATCH(SUBSTITUTE(G1842," ",""),SUBSTITUTE('Look Up Values'!$I$2:$I$10," ",""),0)),"","State error")),"")</f>
        <v/>
      </c>
      <c r="R1842" s="260" t="str">
        <f t="shared" si="57"/>
        <v/>
      </c>
    </row>
    <row r="1843" spans="1:18" ht="15.75">
      <c r="A1843" s="250">
        <v>1836</v>
      </c>
      <c r="B1843" s="198"/>
      <c r="C1843" s="25"/>
      <c r="D1843" s="25"/>
      <c r="E1843" s="25"/>
      <c r="F1843" s="25"/>
      <c r="G1843" s="26"/>
      <c r="H1843" s="27"/>
      <c r="I1843" s="28"/>
      <c r="J1843" s="430"/>
      <c r="K1843" s="48"/>
      <c r="L1843" s="457" t="str">
        <f t="shared" si="56"/>
        <v/>
      </c>
      <c r="M1843" s="245" cm="1">
        <f t="array" ref="M1843">SUMPRODUCT(--(N1843:Q1843&lt;&gt;"")) + IF(TRIM(R1843)="",0,LEN(R1843)-LEN(SUBSTITUTE(R1843,",",""))+1)</f>
        <v>0</v>
      </c>
      <c r="N1843" s="242" t="str">
        <f>IF(AND(I1843&lt;&gt;0,I1843&lt;&gt;""),IF(TRIM(SUBSTITUTE(B1843,CHAR(160),""))="","",IF(ISNUMBER(MATCH(TRIM(SUBSTITUTE(B1843,CHAR(160),"")),'Look Up Values'!$B$2:$B$500,0)),"","Origin error")),"")</f>
        <v/>
      </c>
      <c r="O1843" s="242" t="str">
        <f>IF(AND(I1843&lt;&gt;0,I1843&lt;&gt;""),IF(C1843="","",IF(AND(ISNUMBER(--LEFT(C1843,FIND(" ",C1843&amp;" ")-1)),OR(LEN(LEFT(C1843,FIND(" ",C1843&amp;" ")-1))=6,LEN(LEFT(C1843,FIND(" ",C1843&amp;" ")-1))=7),OR(ISNUMBER(MATCH(LEFT(C1843,FIND(" ",C1843&amp;" ")-1),'Look Up Values'!$G$2:$G$1000,0)),ISNUMBER(MATCH(LEFT(C1843,FIND(" ",C1843&amp;" ")-1),'Look Up Values'!$AE$2:$AE$2000,0)))),"","EWC error")),"")</f>
        <v/>
      </c>
      <c r="P1843" s="242" t="str" cm="1">
        <f t="array" ref="P1843">IF(AND(I1843&lt;&gt;0,I1843&lt;&gt;""),IF(D1843="","",IF(ISNUMBER(MATCH(SUBSTITUTE(D1843," ",""),SUBSTITUTE('Look Up Values'!$S$2:$S$120," ",""),0)),"","D&amp;R error")),"")</f>
        <v/>
      </c>
      <c r="Q1843" s="242" t="str" cm="1">
        <f t="array" ref="Q1843">IF(AND(I1843&lt;&gt;0,I1843&lt;&gt;""),IF(G1843="","",IF(ISNUMBER(MATCH(SUBSTITUTE(G1843," ",""),SUBSTITUTE('Look Up Values'!$I$2:$I$10," ",""),0)),"","State error")),"")</f>
        <v/>
      </c>
      <c r="R1843" s="260" t="str">
        <f t="shared" si="57"/>
        <v/>
      </c>
    </row>
    <row r="1844" spans="1:18" ht="15.75">
      <c r="A1844" s="250">
        <v>1837</v>
      </c>
      <c r="B1844" s="198"/>
      <c r="C1844" s="25"/>
      <c r="D1844" s="25"/>
      <c r="E1844" s="25"/>
      <c r="F1844" s="25"/>
      <c r="G1844" s="26"/>
      <c r="H1844" s="27"/>
      <c r="I1844" s="28"/>
      <c r="J1844" s="430"/>
      <c r="K1844" s="48"/>
      <c r="L1844" s="457" t="str">
        <f t="shared" si="56"/>
        <v/>
      </c>
      <c r="M1844" s="245" cm="1">
        <f t="array" ref="M1844">SUMPRODUCT(--(N1844:Q1844&lt;&gt;"")) + IF(TRIM(R1844)="",0,LEN(R1844)-LEN(SUBSTITUTE(R1844,",",""))+1)</f>
        <v>0</v>
      </c>
      <c r="N1844" s="242" t="str">
        <f>IF(AND(I1844&lt;&gt;0,I1844&lt;&gt;""),IF(TRIM(SUBSTITUTE(B1844,CHAR(160),""))="","",IF(ISNUMBER(MATCH(TRIM(SUBSTITUTE(B1844,CHAR(160),"")),'Look Up Values'!$B$2:$B$500,0)),"","Origin error")),"")</f>
        <v/>
      </c>
      <c r="O1844" s="242" t="str">
        <f>IF(AND(I1844&lt;&gt;0,I1844&lt;&gt;""),IF(C1844="","",IF(AND(ISNUMBER(--LEFT(C1844,FIND(" ",C1844&amp;" ")-1)),OR(LEN(LEFT(C1844,FIND(" ",C1844&amp;" ")-1))=6,LEN(LEFT(C1844,FIND(" ",C1844&amp;" ")-1))=7),OR(ISNUMBER(MATCH(LEFT(C1844,FIND(" ",C1844&amp;" ")-1),'Look Up Values'!$G$2:$G$1000,0)),ISNUMBER(MATCH(LEFT(C1844,FIND(" ",C1844&amp;" ")-1),'Look Up Values'!$AE$2:$AE$2000,0)))),"","EWC error")),"")</f>
        <v/>
      </c>
      <c r="P1844" s="242" t="str" cm="1">
        <f t="array" ref="P1844">IF(AND(I1844&lt;&gt;0,I1844&lt;&gt;""),IF(D1844="","",IF(ISNUMBER(MATCH(SUBSTITUTE(D1844," ",""),SUBSTITUTE('Look Up Values'!$S$2:$S$120," ",""),0)),"","D&amp;R error")),"")</f>
        <v/>
      </c>
      <c r="Q1844" s="242" t="str" cm="1">
        <f t="array" ref="Q1844">IF(AND(I1844&lt;&gt;0,I1844&lt;&gt;""),IF(G1844="","",IF(ISNUMBER(MATCH(SUBSTITUTE(G1844," ",""),SUBSTITUTE('Look Up Values'!$I$2:$I$10," ",""),0)),"","State error")),"")</f>
        <v/>
      </c>
      <c r="R1844" s="260" t="str">
        <f t="shared" si="57"/>
        <v/>
      </c>
    </row>
    <row r="1845" spans="1:18" ht="15.75">
      <c r="A1845" s="250">
        <v>1838</v>
      </c>
      <c r="B1845" s="198"/>
      <c r="C1845" s="25"/>
      <c r="D1845" s="25"/>
      <c r="E1845" s="25"/>
      <c r="F1845" s="25"/>
      <c r="G1845" s="26"/>
      <c r="H1845" s="27"/>
      <c r="I1845" s="28"/>
      <c r="J1845" s="430"/>
      <c r="K1845" s="48"/>
      <c r="L1845" s="457" t="str">
        <f t="shared" si="56"/>
        <v/>
      </c>
      <c r="M1845" s="245" cm="1">
        <f t="array" ref="M1845">SUMPRODUCT(--(N1845:Q1845&lt;&gt;"")) + IF(TRIM(R1845)="",0,LEN(R1845)-LEN(SUBSTITUTE(R1845,",",""))+1)</f>
        <v>0</v>
      </c>
      <c r="N1845" s="242" t="str">
        <f>IF(AND(I1845&lt;&gt;0,I1845&lt;&gt;""),IF(TRIM(SUBSTITUTE(B1845,CHAR(160),""))="","",IF(ISNUMBER(MATCH(TRIM(SUBSTITUTE(B1845,CHAR(160),"")),'Look Up Values'!$B$2:$B$500,0)),"","Origin error")),"")</f>
        <v/>
      </c>
      <c r="O1845" s="242" t="str">
        <f>IF(AND(I1845&lt;&gt;0,I1845&lt;&gt;""),IF(C1845="","",IF(AND(ISNUMBER(--LEFT(C1845,FIND(" ",C1845&amp;" ")-1)),OR(LEN(LEFT(C1845,FIND(" ",C1845&amp;" ")-1))=6,LEN(LEFT(C1845,FIND(" ",C1845&amp;" ")-1))=7),OR(ISNUMBER(MATCH(LEFT(C1845,FIND(" ",C1845&amp;" ")-1),'Look Up Values'!$G$2:$G$1000,0)),ISNUMBER(MATCH(LEFT(C1845,FIND(" ",C1845&amp;" ")-1),'Look Up Values'!$AE$2:$AE$2000,0)))),"","EWC error")),"")</f>
        <v/>
      </c>
      <c r="P1845" s="242" t="str" cm="1">
        <f t="array" ref="P1845">IF(AND(I1845&lt;&gt;0,I1845&lt;&gt;""),IF(D1845="","",IF(ISNUMBER(MATCH(SUBSTITUTE(D1845," ",""),SUBSTITUTE('Look Up Values'!$S$2:$S$120," ",""),0)),"","D&amp;R error")),"")</f>
        <v/>
      </c>
      <c r="Q1845" s="242" t="str" cm="1">
        <f t="array" ref="Q1845">IF(AND(I1845&lt;&gt;0,I1845&lt;&gt;""),IF(G1845="","",IF(ISNUMBER(MATCH(SUBSTITUTE(G1845," ",""),SUBSTITUTE('Look Up Values'!$I$2:$I$10," ",""),0)),"","State error")),"")</f>
        <v/>
      </c>
      <c r="R1845" s="260" t="str">
        <f t="shared" si="57"/>
        <v/>
      </c>
    </row>
    <row r="1846" spans="1:18" ht="15.75">
      <c r="A1846" s="250">
        <v>1839</v>
      </c>
      <c r="B1846" s="198"/>
      <c r="C1846" s="25"/>
      <c r="D1846" s="25"/>
      <c r="E1846" s="25"/>
      <c r="F1846" s="25"/>
      <c r="G1846" s="26"/>
      <c r="H1846" s="27"/>
      <c r="I1846" s="28"/>
      <c r="J1846" s="430"/>
      <c r="K1846" s="48"/>
      <c r="L1846" s="457" t="str">
        <f t="shared" si="56"/>
        <v/>
      </c>
      <c r="M1846" s="245" cm="1">
        <f t="array" ref="M1846">SUMPRODUCT(--(N1846:Q1846&lt;&gt;"")) + IF(TRIM(R1846)="",0,LEN(R1846)-LEN(SUBSTITUTE(R1846,",",""))+1)</f>
        <v>0</v>
      </c>
      <c r="N1846" s="242" t="str">
        <f>IF(AND(I1846&lt;&gt;0,I1846&lt;&gt;""),IF(TRIM(SUBSTITUTE(B1846,CHAR(160),""))="","",IF(ISNUMBER(MATCH(TRIM(SUBSTITUTE(B1846,CHAR(160),"")),'Look Up Values'!$B$2:$B$500,0)),"","Origin error")),"")</f>
        <v/>
      </c>
      <c r="O1846" s="242" t="str">
        <f>IF(AND(I1846&lt;&gt;0,I1846&lt;&gt;""),IF(C1846="","",IF(AND(ISNUMBER(--LEFT(C1846,FIND(" ",C1846&amp;" ")-1)),OR(LEN(LEFT(C1846,FIND(" ",C1846&amp;" ")-1))=6,LEN(LEFT(C1846,FIND(" ",C1846&amp;" ")-1))=7),OR(ISNUMBER(MATCH(LEFT(C1846,FIND(" ",C1846&amp;" ")-1),'Look Up Values'!$G$2:$G$1000,0)),ISNUMBER(MATCH(LEFT(C1846,FIND(" ",C1846&amp;" ")-1),'Look Up Values'!$AE$2:$AE$2000,0)))),"","EWC error")),"")</f>
        <v/>
      </c>
      <c r="P1846" s="242" t="str" cm="1">
        <f t="array" ref="P1846">IF(AND(I1846&lt;&gt;0,I1846&lt;&gt;""),IF(D1846="","",IF(ISNUMBER(MATCH(SUBSTITUTE(D1846," ",""),SUBSTITUTE('Look Up Values'!$S$2:$S$120," ",""),0)),"","D&amp;R error")),"")</f>
        <v/>
      </c>
      <c r="Q1846" s="242" t="str" cm="1">
        <f t="array" ref="Q1846">IF(AND(I1846&lt;&gt;0,I1846&lt;&gt;""),IF(G1846="","",IF(ISNUMBER(MATCH(SUBSTITUTE(G1846," ",""),SUBSTITUTE('Look Up Values'!$I$2:$I$10," ",""),0)),"","State error")),"")</f>
        <v/>
      </c>
      <c r="R1846" s="260" t="str">
        <f t="shared" si="57"/>
        <v/>
      </c>
    </row>
    <row r="1847" spans="1:18" ht="15.75">
      <c r="A1847" s="250">
        <v>1840</v>
      </c>
      <c r="B1847" s="198"/>
      <c r="C1847" s="25"/>
      <c r="D1847" s="25"/>
      <c r="E1847" s="25"/>
      <c r="F1847" s="25"/>
      <c r="G1847" s="26"/>
      <c r="H1847" s="27"/>
      <c r="I1847" s="28"/>
      <c r="J1847" s="430"/>
      <c r="K1847" s="48"/>
      <c r="L1847" s="457" t="str">
        <f t="shared" si="56"/>
        <v/>
      </c>
      <c r="M1847" s="245" cm="1">
        <f t="array" ref="M1847">SUMPRODUCT(--(N1847:Q1847&lt;&gt;"")) + IF(TRIM(R1847)="",0,LEN(R1847)-LEN(SUBSTITUTE(R1847,",",""))+1)</f>
        <v>0</v>
      </c>
      <c r="N1847" s="242" t="str">
        <f>IF(AND(I1847&lt;&gt;0,I1847&lt;&gt;""),IF(TRIM(SUBSTITUTE(B1847,CHAR(160),""))="","",IF(ISNUMBER(MATCH(TRIM(SUBSTITUTE(B1847,CHAR(160),"")),'Look Up Values'!$B$2:$B$500,0)),"","Origin error")),"")</f>
        <v/>
      </c>
      <c r="O1847" s="242" t="str">
        <f>IF(AND(I1847&lt;&gt;0,I1847&lt;&gt;""),IF(C1847="","",IF(AND(ISNUMBER(--LEFT(C1847,FIND(" ",C1847&amp;" ")-1)),OR(LEN(LEFT(C1847,FIND(" ",C1847&amp;" ")-1))=6,LEN(LEFT(C1847,FIND(" ",C1847&amp;" ")-1))=7),OR(ISNUMBER(MATCH(LEFT(C1847,FIND(" ",C1847&amp;" ")-1),'Look Up Values'!$G$2:$G$1000,0)),ISNUMBER(MATCH(LEFT(C1847,FIND(" ",C1847&amp;" ")-1),'Look Up Values'!$AE$2:$AE$2000,0)))),"","EWC error")),"")</f>
        <v/>
      </c>
      <c r="P1847" s="242" t="str" cm="1">
        <f t="array" ref="P1847">IF(AND(I1847&lt;&gt;0,I1847&lt;&gt;""),IF(D1847="","",IF(ISNUMBER(MATCH(SUBSTITUTE(D1847," ",""),SUBSTITUTE('Look Up Values'!$S$2:$S$120," ",""),0)),"","D&amp;R error")),"")</f>
        <v/>
      </c>
      <c r="Q1847" s="242" t="str" cm="1">
        <f t="array" ref="Q1847">IF(AND(I1847&lt;&gt;0,I1847&lt;&gt;""),IF(G1847="","",IF(ISNUMBER(MATCH(SUBSTITUTE(G1847," ",""),SUBSTITUTE('Look Up Values'!$I$2:$I$10," ",""),0)),"","State error")),"")</f>
        <v/>
      </c>
      <c r="R1847" s="260" t="str">
        <f t="shared" si="57"/>
        <v/>
      </c>
    </row>
    <row r="1848" spans="1:18" ht="15.75">
      <c r="A1848" s="250">
        <v>1841</v>
      </c>
      <c r="B1848" s="198"/>
      <c r="C1848" s="25"/>
      <c r="D1848" s="25"/>
      <c r="E1848" s="25"/>
      <c r="F1848" s="25"/>
      <c r="G1848" s="26"/>
      <c r="H1848" s="27"/>
      <c r="I1848" s="28"/>
      <c r="J1848" s="430"/>
      <c r="K1848" s="48"/>
      <c r="L1848" s="457" t="str">
        <f t="shared" si="56"/>
        <v/>
      </c>
      <c r="M1848" s="245" cm="1">
        <f t="array" ref="M1848">SUMPRODUCT(--(N1848:Q1848&lt;&gt;"")) + IF(TRIM(R1848)="",0,LEN(R1848)-LEN(SUBSTITUTE(R1848,",",""))+1)</f>
        <v>0</v>
      </c>
      <c r="N1848" s="242" t="str">
        <f>IF(AND(I1848&lt;&gt;0,I1848&lt;&gt;""),IF(TRIM(SUBSTITUTE(B1848,CHAR(160),""))="","",IF(ISNUMBER(MATCH(TRIM(SUBSTITUTE(B1848,CHAR(160),"")),'Look Up Values'!$B$2:$B$500,0)),"","Origin error")),"")</f>
        <v/>
      </c>
      <c r="O1848" s="242" t="str">
        <f>IF(AND(I1848&lt;&gt;0,I1848&lt;&gt;""),IF(C1848="","",IF(AND(ISNUMBER(--LEFT(C1848,FIND(" ",C1848&amp;" ")-1)),OR(LEN(LEFT(C1848,FIND(" ",C1848&amp;" ")-1))=6,LEN(LEFT(C1848,FIND(" ",C1848&amp;" ")-1))=7),OR(ISNUMBER(MATCH(LEFT(C1848,FIND(" ",C1848&amp;" ")-1),'Look Up Values'!$G$2:$G$1000,0)),ISNUMBER(MATCH(LEFT(C1848,FIND(" ",C1848&amp;" ")-1),'Look Up Values'!$AE$2:$AE$2000,0)))),"","EWC error")),"")</f>
        <v/>
      </c>
      <c r="P1848" s="242" t="str" cm="1">
        <f t="array" ref="P1848">IF(AND(I1848&lt;&gt;0,I1848&lt;&gt;""),IF(D1848="","",IF(ISNUMBER(MATCH(SUBSTITUTE(D1848," ",""),SUBSTITUTE('Look Up Values'!$S$2:$S$120," ",""),0)),"","D&amp;R error")),"")</f>
        <v/>
      </c>
      <c r="Q1848" s="242" t="str" cm="1">
        <f t="array" ref="Q1848">IF(AND(I1848&lt;&gt;0,I1848&lt;&gt;""),IF(G1848="","",IF(ISNUMBER(MATCH(SUBSTITUTE(G1848," ",""),SUBSTITUTE('Look Up Values'!$I$2:$I$10," ",""),0)),"","State error")),"")</f>
        <v/>
      </c>
      <c r="R1848" s="260" t="str">
        <f t="shared" si="57"/>
        <v/>
      </c>
    </row>
    <row r="1849" spans="1:18" ht="15.75">
      <c r="A1849" s="250">
        <v>1842</v>
      </c>
      <c r="B1849" s="198"/>
      <c r="C1849" s="25"/>
      <c r="D1849" s="25"/>
      <c r="E1849" s="25"/>
      <c r="F1849" s="25"/>
      <c r="G1849" s="26"/>
      <c r="H1849" s="27"/>
      <c r="I1849" s="28"/>
      <c r="J1849" s="430"/>
      <c r="K1849" s="48"/>
      <c r="L1849" s="457" t="str">
        <f t="shared" si="56"/>
        <v/>
      </c>
      <c r="M1849" s="245" cm="1">
        <f t="array" ref="M1849">SUMPRODUCT(--(N1849:Q1849&lt;&gt;"")) + IF(TRIM(R1849)="",0,LEN(R1849)-LEN(SUBSTITUTE(R1849,",",""))+1)</f>
        <v>0</v>
      </c>
      <c r="N1849" s="242" t="str">
        <f>IF(AND(I1849&lt;&gt;0,I1849&lt;&gt;""),IF(TRIM(SUBSTITUTE(B1849,CHAR(160),""))="","",IF(ISNUMBER(MATCH(TRIM(SUBSTITUTE(B1849,CHAR(160),"")),'Look Up Values'!$B$2:$B$500,0)),"","Origin error")),"")</f>
        <v/>
      </c>
      <c r="O1849" s="242" t="str">
        <f>IF(AND(I1849&lt;&gt;0,I1849&lt;&gt;""),IF(C1849="","",IF(AND(ISNUMBER(--LEFT(C1849,FIND(" ",C1849&amp;" ")-1)),OR(LEN(LEFT(C1849,FIND(" ",C1849&amp;" ")-1))=6,LEN(LEFT(C1849,FIND(" ",C1849&amp;" ")-1))=7),OR(ISNUMBER(MATCH(LEFT(C1849,FIND(" ",C1849&amp;" ")-1),'Look Up Values'!$G$2:$G$1000,0)),ISNUMBER(MATCH(LEFT(C1849,FIND(" ",C1849&amp;" ")-1),'Look Up Values'!$AE$2:$AE$2000,0)))),"","EWC error")),"")</f>
        <v/>
      </c>
      <c r="P1849" s="242" t="str" cm="1">
        <f t="array" ref="P1849">IF(AND(I1849&lt;&gt;0,I1849&lt;&gt;""),IF(D1849="","",IF(ISNUMBER(MATCH(SUBSTITUTE(D1849," ",""),SUBSTITUTE('Look Up Values'!$S$2:$S$120," ",""),0)),"","D&amp;R error")),"")</f>
        <v/>
      </c>
      <c r="Q1849" s="242" t="str" cm="1">
        <f t="array" ref="Q1849">IF(AND(I1849&lt;&gt;0,I1849&lt;&gt;""),IF(G1849="","",IF(ISNUMBER(MATCH(SUBSTITUTE(G1849," ",""),SUBSTITUTE('Look Up Values'!$I$2:$I$10," ",""),0)),"","State error")),"")</f>
        <v/>
      </c>
      <c r="R1849" s="260" t="str">
        <f t="shared" si="57"/>
        <v/>
      </c>
    </row>
    <row r="1850" spans="1:18" ht="15.75">
      <c r="A1850" s="250">
        <v>1843</v>
      </c>
      <c r="B1850" s="198"/>
      <c r="C1850" s="25"/>
      <c r="D1850" s="25"/>
      <c r="E1850" s="25"/>
      <c r="F1850" s="25"/>
      <c r="G1850" s="26"/>
      <c r="H1850" s="27"/>
      <c r="I1850" s="28"/>
      <c r="J1850" s="430"/>
      <c r="K1850" s="48"/>
      <c r="L1850" s="457" t="str">
        <f t="shared" si="56"/>
        <v/>
      </c>
      <c r="M1850" s="245" cm="1">
        <f t="array" ref="M1850">SUMPRODUCT(--(N1850:Q1850&lt;&gt;"")) + IF(TRIM(R1850)="",0,LEN(R1850)-LEN(SUBSTITUTE(R1850,",",""))+1)</f>
        <v>0</v>
      </c>
      <c r="N1850" s="242" t="str">
        <f>IF(AND(I1850&lt;&gt;0,I1850&lt;&gt;""),IF(TRIM(SUBSTITUTE(B1850,CHAR(160),""))="","",IF(ISNUMBER(MATCH(TRIM(SUBSTITUTE(B1850,CHAR(160),"")),'Look Up Values'!$B$2:$B$500,0)),"","Origin error")),"")</f>
        <v/>
      </c>
      <c r="O1850" s="242" t="str">
        <f>IF(AND(I1850&lt;&gt;0,I1850&lt;&gt;""),IF(C1850="","",IF(AND(ISNUMBER(--LEFT(C1850,FIND(" ",C1850&amp;" ")-1)),OR(LEN(LEFT(C1850,FIND(" ",C1850&amp;" ")-1))=6,LEN(LEFT(C1850,FIND(" ",C1850&amp;" ")-1))=7),OR(ISNUMBER(MATCH(LEFT(C1850,FIND(" ",C1850&amp;" ")-1),'Look Up Values'!$G$2:$G$1000,0)),ISNUMBER(MATCH(LEFT(C1850,FIND(" ",C1850&amp;" ")-1),'Look Up Values'!$AE$2:$AE$2000,0)))),"","EWC error")),"")</f>
        <v/>
      </c>
      <c r="P1850" s="242" t="str" cm="1">
        <f t="array" ref="P1850">IF(AND(I1850&lt;&gt;0,I1850&lt;&gt;""),IF(D1850="","",IF(ISNUMBER(MATCH(SUBSTITUTE(D1850," ",""),SUBSTITUTE('Look Up Values'!$S$2:$S$120," ",""),0)),"","D&amp;R error")),"")</f>
        <v/>
      </c>
      <c r="Q1850" s="242" t="str" cm="1">
        <f t="array" ref="Q1850">IF(AND(I1850&lt;&gt;0,I1850&lt;&gt;""),IF(G1850="","",IF(ISNUMBER(MATCH(SUBSTITUTE(G1850," ",""),SUBSTITUTE('Look Up Values'!$I$2:$I$10," ",""),0)),"","State error")),"")</f>
        <v/>
      </c>
      <c r="R1850" s="260" t="str">
        <f t="shared" si="57"/>
        <v/>
      </c>
    </row>
    <row r="1851" spans="1:18" ht="15.75">
      <c r="A1851" s="250">
        <v>1844</v>
      </c>
      <c r="B1851" s="198"/>
      <c r="C1851" s="25"/>
      <c r="D1851" s="25"/>
      <c r="E1851" s="25"/>
      <c r="F1851" s="25"/>
      <c r="G1851" s="26"/>
      <c r="H1851" s="27"/>
      <c r="I1851" s="28"/>
      <c r="J1851" s="430"/>
      <c r="K1851" s="48"/>
      <c r="L1851" s="457" t="str">
        <f t="shared" si="56"/>
        <v/>
      </c>
      <c r="M1851" s="245" cm="1">
        <f t="array" ref="M1851">SUMPRODUCT(--(N1851:Q1851&lt;&gt;"")) + IF(TRIM(R1851)="",0,LEN(R1851)-LEN(SUBSTITUTE(R1851,",",""))+1)</f>
        <v>0</v>
      </c>
      <c r="N1851" s="242" t="str">
        <f>IF(AND(I1851&lt;&gt;0,I1851&lt;&gt;""),IF(TRIM(SUBSTITUTE(B1851,CHAR(160),""))="","",IF(ISNUMBER(MATCH(TRIM(SUBSTITUTE(B1851,CHAR(160),"")),'Look Up Values'!$B$2:$B$500,0)),"","Origin error")),"")</f>
        <v/>
      </c>
      <c r="O1851" s="242" t="str">
        <f>IF(AND(I1851&lt;&gt;0,I1851&lt;&gt;""),IF(C1851="","",IF(AND(ISNUMBER(--LEFT(C1851,FIND(" ",C1851&amp;" ")-1)),OR(LEN(LEFT(C1851,FIND(" ",C1851&amp;" ")-1))=6,LEN(LEFT(C1851,FIND(" ",C1851&amp;" ")-1))=7),OR(ISNUMBER(MATCH(LEFT(C1851,FIND(" ",C1851&amp;" ")-1),'Look Up Values'!$G$2:$G$1000,0)),ISNUMBER(MATCH(LEFT(C1851,FIND(" ",C1851&amp;" ")-1),'Look Up Values'!$AE$2:$AE$2000,0)))),"","EWC error")),"")</f>
        <v/>
      </c>
      <c r="P1851" s="242" t="str" cm="1">
        <f t="array" ref="P1851">IF(AND(I1851&lt;&gt;0,I1851&lt;&gt;""),IF(D1851="","",IF(ISNUMBER(MATCH(SUBSTITUTE(D1851," ",""),SUBSTITUTE('Look Up Values'!$S$2:$S$120," ",""),0)),"","D&amp;R error")),"")</f>
        <v/>
      </c>
      <c r="Q1851" s="242" t="str" cm="1">
        <f t="array" ref="Q1851">IF(AND(I1851&lt;&gt;0,I1851&lt;&gt;""),IF(G1851="","",IF(ISNUMBER(MATCH(SUBSTITUTE(G1851," ",""),SUBSTITUTE('Look Up Values'!$I$2:$I$10," ",""),0)),"","State error")),"")</f>
        <v/>
      </c>
      <c r="R1851" s="260" t="str">
        <f t="shared" si="57"/>
        <v/>
      </c>
    </row>
    <row r="1852" spans="1:18" ht="15.75">
      <c r="A1852" s="250">
        <v>1845</v>
      </c>
      <c r="B1852" s="198"/>
      <c r="C1852" s="25"/>
      <c r="D1852" s="25"/>
      <c r="E1852" s="25"/>
      <c r="F1852" s="25"/>
      <c r="G1852" s="26"/>
      <c r="H1852" s="27"/>
      <c r="I1852" s="28"/>
      <c r="J1852" s="430"/>
      <c r="K1852" s="48"/>
      <c r="L1852" s="457" t="str">
        <f t="shared" si="56"/>
        <v/>
      </c>
      <c r="M1852" s="245" cm="1">
        <f t="array" ref="M1852">SUMPRODUCT(--(N1852:Q1852&lt;&gt;"")) + IF(TRIM(R1852)="",0,LEN(R1852)-LEN(SUBSTITUTE(R1852,",",""))+1)</f>
        <v>0</v>
      </c>
      <c r="N1852" s="242" t="str">
        <f>IF(AND(I1852&lt;&gt;0,I1852&lt;&gt;""),IF(TRIM(SUBSTITUTE(B1852,CHAR(160),""))="","",IF(ISNUMBER(MATCH(TRIM(SUBSTITUTE(B1852,CHAR(160),"")),'Look Up Values'!$B$2:$B$500,0)),"","Origin error")),"")</f>
        <v/>
      </c>
      <c r="O1852" s="242" t="str">
        <f>IF(AND(I1852&lt;&gt;0,I1852&lt;&gt;""),IF(C1852="","",IF(AND(ISNUMBER(--LEFT(C1852,FIND(" ",C1852&amp;" ")-1)),OR(LEN(LEFT(C1852,FIND(" ",C1852&amp;" ")-1))=6,LEN(LEFT(C1852,FIND(" ",C1852&amp;" ")-1))=7),OR(ISNUMBER(MATCH(LEFT(C1852,FIND(" ",C1852&amp;" ")-1),'Look Up Values'!$G$2:$G$1000,0)),ISNUMBER(MATCH(LEFT(C1852,FIND(" ",C1852&amp;" ")-1),'Look Up Values'!$AE$2:$AE$2000,0)))),"","EWC error")),"")</f>
        <v/>
      </c>
      <c r="P1852" s="242" t="str" cm="1">
        <f t="array" ref="P1852">IF(AND(I1852&lt;&gt;0,I1852&lt;&gt;""),IF(D1852="","",IF(ISNUMBER(MATCH(SUBSTITUTE(D1852," ",""),SUBSTITUTE('Look Up Values'!$S$2:$S$120," ",""),0)),"","D&amp;R error")),"")</f>
        <v/>
      </c>
      <c r="Q1852" s="242" t="str" cm="1">
        <f t="array" ref="Q1852">IF(AND(I1852&lt;&gt;0,I1852&lt;&gt;""),IF(G1852="","",IF(ISNUMBER(MATCH(SUBSTITUTE(G1852," ",""),SUBSTITUTE('Look Up Values'!$I$2:$I$10," ",""),0)),"","State error")),"")</f>
        <v/>
      </c>
      <c r="R1852" s="260" t="str">
        <f t="shared" si="57"/>
        <v/>
      </c>
    </row>
    <row r="1853" spans="1:18" ht="15.75">
      <c r="A1853" s="250">
        <v>1846</v>
      </c>
      <c r="B1853" s="198"/>
      <c r="C1853" s="25"/>
      <c r="D1853" s="25"/>
      <c r="E1853" s="25"/>
      <c r="F1853" s="25"/>
      <c r="G1853" s="26"/>
      <c r="H1853" s="27"/>
      <c r="I1853" s="28"/>
      <c r="J1853" s="430"/>
      <c r="K1853" s="48"/>
      <c r="L1853" s="457" t="str">
        <f t="shared" si="56"/>
        <v/>
      </c>
      <c r="M1853" s="245" cm="1">
        <f t="array" ref="M1853">SUMPRODUCT(--(N1853:Q1853&lt;&gt;"")) + IF(TRIM(R1853)="",0,LEN(R1853)-LEN(SUBSTITUTE(R1853,",",""))+1)</f>
        <v>0</v>
      </c>
      <c r="N1853" s="242" t="str">
        <f>IF(AND(I1853&lt;&gt;0,I1853&lt;&gt;""),IF(TRIM(SUBSTITUTE(B1853,CHAR(160),""))="","",IF(ISNUMBER(MATCH(TRIM(SUBSTITUTE(B1853,CHAR(160),"")),'Look Up Values'!$B$2:$B$500,0)),"","Origin error")),"")</f>
        <v/>
      </c>
      <c r="O1853" s="242" t="str">
        <f>IF(AND(I1853&lt;&gt;0,I1853&lt;&gt;""),IF(C1853="","",IF(AND(ISNUMBER(--LEFT(C1853,FIND(" ",C1853&amp;" ")-1)),OR(LEN(LEFT(C1853,FIND(" ",C1853&amp;" ")-1))=6,LEN(LEFT(C1853,FIND(" ",C1853&amp;" ")-1))=7),OR(ISNUMBER(MATCH(LEFT(C1853,FIND(" ",C1853&amp;" ")-1),'Look Up Values'!$G$2:$G$1000,0)),ISNUMBER(MATCH(LEFT(C1853,FIND(" ",C1853&amp;" ")-1),'Look Up Values'!$AE$2:$AE$2000,0)))),"","EWC error")),"")</f>
        <v/>
      </c>
      <c r="P1853" s="242" t="str" cm="1">
        <f t="array" ref="P1853">IF(AND(I1853&lt;&gt;0,I1853&lt;&gt;""),IF(D1853="","",IF(ISNUMBER(MATCH(SUBSTITUTE(D1853," ",""),SUBSTITUTE('Look Up Values'!$S$2:$S$120," ",""),0)),"","D&amp;R error")),"")</f>
        <v/>
      </c>
      <c r="Q1853" s="242" t="str" cm="1">
        <f t="array" ref="Q1853">IF(AND(I1853&lt;&gt;0,I1853&lt;&gt;""),IF(G1853="","",IF(ISNUMBER(MATCH(SUBSTITUTE(G1853," ",""),SUBSTITUTE('Look Up Values'!$I$2:$I$10," ",""),0)),"","State error")),"")</f>
        <v/>
      </c>
      <c r="R1853" s="260" t="str">
        <f t="shared" si="57"/>
        <v/>
      </c>
    </row>
    <row r="1854" spans="1:18" ht="15.75">
      <c r="A1854" s="250">
        <v>1847</v>
      </c>
      <c r="B1854" s="198"/>
      <c r="C1854" s="25"/>
      <c r="D1854" s="25"/>
      <c r="E1854" s="25"/>
      <c r="F1854" s="25"/>
      <c r="G1854" s="26"/>
      <c r="H1854" s="27"/>
      <c r="I1854" s="28"/>
      <c r="J1854" s="430"/>
      <c r="K1854" s="48"/>
      <c r="L1854" s="457" t="str">
        <f t="shared" si="56"/>
        <v/>
      </c>
      <c r="M1854" s="245" cm="1">
        <f t="array" ref="M1854">SUMPRODUCT(--(N1854:Q1854&lt;&gt;"")) + IF(TRIM(R1854)="",0,LEN(R1854)-LEN(SUBSTITUTE(R1854,",",""))+1)</f>
        <v>0</v>
      </c>
      <c r="N1854" s="242" t="str">
        <f>IF(AND(I1854&lt;&gt;0,I1854&lt;&gt;""),IF(TRIM(SUBSTITUTE(B1854,CHAR(160),""))="","",IF(ISNUMBER(MATCH(TRIM(SUBSTITUTE(B1854,CHAR(160),"")),'Look Up Values'!$B$2:$B$500,0)),"","Origin error")),"")</f>
        <v/>
      </c>
      <c r="O1854" s="242" t="str">
        <f>IF(AND(I1854&lt;&gt;0,I1854&lt;&gt;""),IF(C1854="","",IF(AND(ISNUMBER(--LEFT(C1854,FIND(" ",C1854&amp;" ")-1)),OR(LEN(LEFT(C1854,FIND(" ",C1854&amp;" ")-1))=6,LEN(LEFT(C1854,FIND(" ",C1854&amp;" ")-1))=7),OR(ISNUMBER(MATCH(LEFT(C1854,FIND(" ",C1854&amp;" ")-1),'Look Up Values'!$G$2:$G$1000,0)),ISNUMBER(MATCH(LEFT(C1854,FIND(" ",C1854&amp;" ")-1),'Look Up Values'!$AE$2:$AE$2000,0)))),"","EWC error")),"")</f>
        <v/>
      </c>
      <c r="P1854" s="242" t="str" cm="1">
        <f t="array" ref="P1854">IF(AND(I1854&lt;&gt;0,I1854&lt;&gt;""),IF(D1854="","",IF(ISNUMBER(MATCH(SUBSTITUTE(D1854," ",""),SUBSTITUTE('Look Up Values'!$S$2:$S$120," ",""),0)),"","D&amp;R error")),"")</f>
        <v/>
      </c>
      <c r="Q1854" s="242" t="str" cm="1">
        <f t="array" ref="Q1854">IF(AND(I1854&lt;&gt;0,I1854&lt;&gt;""),IF(G1854="","",IF(ISNUMBER(MATCH(SUBSTITUTE(G1854," ",""),SUBSTITUTE('Look Up Values'!$I$2:$I$10," ",""),0)),"","State error")),"")</f>
        <v/>
      </c>
      <c r="R1854" s="260" t="str">
        <f t="shared" si="57"/>
        <v/>
      </c>
    </row>
    <row r="1855" spans="1:18" ht="15.75">
      <c r="A1855" s="250">
        <v>1848</v>
      </c>
      <c r="B1855" s="198"/>
      <c r="C1855" s="25"/>
      <c r="D1855" s="25"/>
      <c r="E1855" s="25"/>
      <c r="F1855" s="25"/>
      <c r="G1855" s="26"/>
      <c r="H1855" s="27"/>
      <c r="I1855" s="28"/>
      <c r="J1855" s="430"/>
      <c r="K1855" s="48"/>
      <c r="L1855" s="457" t="str">
        <f t="shared" si="56"/>
        <v/>
      </c>
      <c r="M1855" s="245" cm="1">
        <f t="array" ref="M1855">SUMPRODUCT(--(N1855:Q1855&lt;&gt;"")) + IF(TRIM(R1855)="",0,LEN(R1855)-LEN(SUBSTITUTE(R1855,",",""))+1)</f>
        <v>0</v>
      </c>
      <c r="N1855" s="242" t="str">
        <f>IF(AND(I1855&lt;&gt;0,I1855&lt;&gt;""),IF(TRIM(SUBSTITUTE(B1855,CHAR(160),""))="","",IF(ISNUMBER(MATCH(TRIM(SUBSTITUTE(B1855,CHAR(160),"")),'Look Up Values'!$B$2:$B$500,0)),"","Origin error")),"")</f>
        <v/>
      </c>
      <c r="O1855" s="242" t="str">
        <f>IF(AND(I1855&lt;&gt;0,I1855&lt;&gt;""),IF(C1855="","",IF(AND(ISNUMBER(--LEFT(C1855,FIND(" ",C1855&amp;" ")-1)),OR(LEN(LEFT(C1855,FIND(" ",C1855&amp;" ")-1))=6,LEN(LEFT(C1855,FIND(" ",C1855&amp;" ")-1))=7),OR(ISNUMBER(MATCH(LEFT(C1855,FIND(" ",C1855&amp;" ")-1),'Look Up Values'!$G$2:$G$1000,0)),ISNUMBER(MATCH(LEFT(C1855,FIND(" ",C1855&amp;" ")-1),'Look Up Values'!$AE$2:$AE$2000,0)))),"","EWC error")),"")</f>
        <v/>
      </c>
      <c r="P1855" s="242" t="str" cm="1">
        <f t="array" ref="P1855">IF(AND(I1855&lt;&gt;0,I1855&lt;&gt;""),IF(D1855="","",IF(ISNUMBER(MATCH(SUBSTITUTE(D1855," ",""),SUBSTITUTE('Look Up Values'!$S$2:$S$120," ",""),0)),"","D&amp;R error")),"")</f>
        <v/>
      </c>
      <c r="Q1855" s="242" t="str" cm="1">
        <f t="array" ref="Q1855">IF(AND(I1855&lt;&gt;0,I1855&lt;&gt;""),IF(G1855="","",IF(ISNUMBER(MATCH(SUBSTITUTE(G1855," ",""),SUBSTITUTE('Look Up Values'!$I$2:$I$10," ",""),0)),"","State error")),"")</f>
        <v/>
      </c>
      <c r="R1855" s="260" t="str">
        <f t="shared" si="57"/>
        <v/>
      </c>
    </row>
    <row r="1856" spans="1:18" ht="15.75">
      <c r="A1856" s="250">
        <v>1849</v>
      </c>
      <c r="B1856" s="198"/>
      <c r="C1856" s="25"/>
      <c r="D1856" s="25"/>
      <c r="E1856" s="25"/>
      <c r="F1856" s="25"/>
      <c r="G1856" s="26"/>
      <c r="H1856" s="27"/>
      <c r="I1856" s="28"/>
      <c r="J1856" s="430"/>
      <c r="K1856" s="48"/>
      <c r="L1856" s="457" t="str">
        <f t="shared" si="56"/>
        <v/>
      </c>
      <c r="M1856" s="245" cm="1">
        <f t="array" ref="M1856">SUMPRODUCT(--(N1856:Q1856&lt;&gt;"")) + IF(TRIM(R1856)="",0,LEN(R1856)-LEN(SUBSTITUTE(R1856,",",""))+1)</f>
        <v>0</v>
      </c>
      <c r="N1856" s="242" t="str">
        <f>IF(AND(I1856&lt;&gt;0,I1856&lt;&gt;""),IF(TRIM(SUBSTITUTE(B1856,CHAR(160),""))="","",IF(ISNUMBER(MATCH(TRIM(SUBSTITUTE(B1856,CHAR(160),"")),'Look Up Values'!$B$2:$B$500,0)),"","Origin error")),"")</f>
        <v/>
      </c>
      <c r="O1856" s="242" t="str">
        <f>IF(AND(I1856&lt;&gt;0,I1856&lt;&gt;""),IF(C1856="","",IF(AND(ISNUMBER(--LEFT(C1856,FIND(" ",C1856&amp;" ")-1)),OR(LEN(LEFT(C1856,FIND(" ",C1856&amp;" ")-1))=6,LEN(LEFT(C1856,FIND(" ",C1856&amp;" ")-1))=7),OR(ISNUMBER(MATCH(LEFT(C1856,FIND(" ",C1856&amp;" ")-1),'Look Up Values'!$G$2:$G$1000,0)),ISNUMBER(MATCH(LEFT(C1856,FIND(" ",C1856&amp;" ")-1),'Look Up Values'!$AE$2:$AE$2000,0)))),"","EWC error")),"")</f>
        <v/>
      </c>
      <c r="P1856" s="242" t="str" cm="1">
        <f t="array" ref="P1856">IF(AND(I1856&lt;&gt;0,I1856&lt;&gt;""),IF(D1856="","",IF(ISNUMBER(MATCH(SUBSTITUTE(D1856," ",""),SUBSTITUTE('Look Up Values'!$S$2:$S$120," ",""),0)),"","D&amp;R error")),"")</f>
        <v/>
      </c>
      <c r="Q1856" s="242" t="str" cm="1">
        <f t="array" ref="Q1856">IF(AND(I1856&lt;&gt;0,I1856&lt;&gt;""),IF(G1856="","",IF(ISNUMBER(MATCH(SUBSTITUTE(G1856," ",""),SUBSTITUTE('Look Up Values'!$I$2:$I$10," ",""),0)),"","State error")),"")</f>
        <v/>
      </c>
      <c r="R1856" s="260" t="str">
        <f t="shared" si="57"/>
        <v/>
      </c>
    </row>
    <row r="1857" spans="1:18" ht="15.75">
      <c r="A1857" s="250">
        <v>1850</v>
      </c>
      <c r="B1857" s="198"/>
      <c r="C1857" s="25"/>
      <c r="D1857" s="25"/>
      <c r="E1857" s="25"/>
      <c r="F1857" s="25"/>
      <c r="G1857" s="26"/>
      <c r="H1857" s="27"/>
      <c r="I1857" s="28"/>
      <c r="J1857" s="430"/>
      <c r="K1857" s="48"/>
      <c r="L1857" s="457" t="str">
        <f t="shared" si="56"/>
        <v/>
      </c>
      <c r="M1857" s="245" cm="1">
        <f t="array" ref="M1857">SUMPRODUCT(--(N1857:Q1857&lt;&gt;"")) + IF(TRIM(R1857)="",0,LEN(R1857)-LEN(SUBSTITUTE(R1857,",",""))+1)</f>
        <v>0</v>
      </c>
      <c r="N1857" s="242" t="str">
        <f>IF(AND(I1857&lt;&gt;0,I1857&lt;&gt;""),IF(TRIM(SUBSTITUTE(B1857,CHAR(160),""))="","",IF(ISNUMBER(MATCH(TRIM(SUBSTITUTE(B1857,CHAR(160),"")),'Look Up Values'!$B$2:$B$500,0)),"","Origin error")),"")</f>
        <v/>
      </c>
      <c r="O1857" s="242" t="str">
        <f>IF(AND(I1857&lt;&gt;0,I1857&lt;&gt;""),IF(C1857="","",IF(AND(ISNUMBER(--LEFT(C1857,FIND(" ",C1857&amp;" ")-1)),OR(LEN(LEFT(C1857,FIND(" ",C1857&amp;" ")-1))=6,LEN(LEFT(C1857,FIND(" ",C1857&amp;" ")-1))=7),OR(ISNUMBER(MATCH(LEFT(C1857,FIND(" ",C1857&amp;" ")-1),'Look Up Values'!$G$2:$G$1000,0)),ISNUMBER(MATCH(LEFT(C1857,FIND(" ",C1857&amp;" ")-1),'Look Up Values'!$AE$2:$AE$2000,0)))),"","EWC error")),"")</f>
        <v/>
      </c>
      <c r="P1857" s="242" t="str" cm="1">
        <f t="array" ref="P1857">IF(AND(I1857&lt;&gt;0,I1857&lt;&gt;""),IF(D1857="","",IF(ISNUMBER(MATCH(SUBSTITUTE(D1857," ",""),SUBSTITUTE('Look Up Values'!$S$2:$S$120," ",""),0)),"","D&amp;R error")),"")</f>
        <v/>
      </c>
      <c r="Q1857" s="242" t="str" cm="1">
        <f t="array" ref="Q1857">IF(AND(I1857&lt;&gt;0,I1857&lt;&gt;""),IF(G1857="","",IF(ISNUMBER(MATCH(SUBSTITUTE(G1857," ",""),SUBSTITUTE('Look Up Values'!$I$2:$I$10," ",""),0)),"","State error")),"")</f>
        <v/>
      </c>
      <c r="R1857" s="260" t="str">
        <f t="shared" si="57"/>
        <v/>
      </c>
    </row>
    <row r="1858" spans="1:18" ht="15.75">
      <c r="A1858" s="250">
        <v>1851</v>
      </c>
      <c r="B1858" s="198"/>
      <c r="C1858" s="25"/>
      <c r="D1858" s="25"/>
      <c r="E1858" s="25"/>
      <c r="F1858" s="25"/>
      <c r="G1858" s="26"/>
      <c r="H1858" s="27"/>
      <c r="I1858" s="28"/>
      <c r="J1858" s="430"/>
      <c r="K1858" s="48"/>
      <c r="L1858" s="457" t="str">
        <f t="shared" si="56"/>
        <v/>
      </c>
      <c r="M1858" s="245" cm="1">
        <f t="array" ref="M1858">SUMPRODUCT(--(N1858:Q1858&lt;&gt;"")) + IF(TRIM(R1858)="",0,LEN(R1858)-LEN(SUBSTITUTE(R1858,",",""))+1)</f>
        <v>0</v>
      </c>
      <c r="N1858" s="242" t="str">
        <f>IF(AND(I1858&lt;&gt;0,I1858&lt;&gt;""),IF(TRIM(SUBSTITUTE(B1858,CHAR(160),""))="","",IF(ISNUMBER(MATCH(TRIM(SUBSTITUTE(B1858,CHAR(160),"")),'Look Up Values'!$B$2:$B$500,0)),"","Origin error")),"")</f>
        <v/>
      </c>
      <c r="O1858" s="242" t="str">
        <f>IF(AND(I1858&lt;&gt;0,I1858&lt;&gt;""),IF(C1858="","",IF(AND(ISNUMBER(--LEFT(C1858,FIND(" ",C1858&amp;" ")-1)),OR(LEN(LEFT(C1858,FIND(" ",C1858&amp;" ")-1))=6,LEN(LEFT(C1858,FIND(" ",C1858&amp;" ")-1))=7),OR(ISNUMBER(MATCH(LEFT(C1858,FIND(" ",C1858&amp;" ")-1),'Look Up Values'!$G$2:$G$1000,0)),ISNUMBER(MATCH(LEFT(C1858,FIND(" ",C1858&amp;" ")-1),'Look Up Values'!$AE$2:$AE$2000,0)))),"","EWC error")),"")</f>
        <v/>
      </c>
      <c r="P1858" s="242" t="str" cm="1">
        <f t="array" ref="P1858">IF(AND(I1858&lt;&gt;0,I1858&lt;&gt;""),IF(D1858="","",IF(ISNUMBER(MATCH(SUBSTITUTE(D1858," ",""),SUBSTITUTE('Look Up Values'!$S$2:$S$120," ",""),0)),"","D&amp;R error")),"")</f>
        <v/>
      </c>
      <c r="Q1858" s="242" t="str" cm="1">
        <f t="array" ref="Q1858">IF(AND(I1858&lt;&gt;0,I1858&lt;&gt;""),IF(G1858="","",IF(ISNUMBER(MATCH(SUBSTITUTE(G1858," ",""),SUBSTITUTE('Look Up Values'!$I$2:$I$10," ",""),0)),"","State error")),"")</f>
        <v/>
      </c>
      <c r="R1858" s="260" t="str">
        <f t="shared" si="57"/>
        <v/>
      </c>
    </row>
    <row r="1859" spans="1:18" ht="15.75">
      <c r="A1859" s="250">
        <v>1852</v>
      </c>
      <c r="B1859" s="198"/>
      <c r="C1859" s="25"/>
      <c r="D1859" s="25"/>
      <c r="E1859" s="25"/>
      <c r="F1859" s="25"/>
      <c r="G1859" s="26"/>
      <c r="H1859" s="27"/>
      <c r="I1859" s="28"/>
      <c r="J1859" s="430"/>
      <c r="K1859" s="48"/>
      <c r="L1859" s="457" t="str">
        <f t="shared" si="56"/>
        <v/>
      </c>
      <c r="M1859" s="245" cm="1">
        <f t="array" ref="M1859">SUMPRODUCT(--(N1859:Q1859&lt;&gt;"")) + IF(TRIM(R1859)="",0,LEN(R1859)-LEN(SUBSTITUTE(R1859,",",""))+1)</f>
        <v>0</v>
      </c>
      <c r="N1859" s="242" t="str">
        <f>IF(AND(I1859&lt;&gt;0,I1859&lt;&gt;""),IF(TRIM(SUBSTITUTE(B1859,CHAR(160),""))="","",IF(ISNUMBER(MATCH(TRIM(SUBSTITUTE(B1859,CHAR(160),"")),'Look Up Values'!$B$2:$B$500,0)),"","Origin error")),"")</f>
        <v/>
      </c>
      <c r="O1859" s="242" t="str">
        <f>IF(AND(I1859&lt;&gt;0,I1859&lt;&gt;""),IF(C1859="","",IF(AND(ISNUMBER(--LEFT(C1859,FIND(" ",C1859&amp;" ")-1)),OR(LEN(LEFT(C1859,FIND(" ",C1859&amp;" ")-1))=6,LEN(LEFT(C1859,FIND(" ",C1859&amp;" ")-1))=7),OR(ISNUMBER(MATCH(LEFT(C1859,FIND(" ",C1859&amp;" ")-1),'Look Up Values'!$G$2:$G$1000,0)),ISNUMBER(MATCH(LEFT(C1859,FIND(" ",C1859&amp;" ")-1),'Look Up Values'!$AE$2:$AE$2000,0)))),"","EWC error")),"")</f>
        <v/>
      </c>
      <c r="P1859" s="242" t="str" cm="1">
        <f t="array" ref="P1859">IF(AND(I1859&lt;&gt;0,I1859&lt;&gt;""),IF(D1859="","",IF(ISNUMBER(MATCH(SUBSTITUTE(D1859," ",""),SUBSTITUTE('Look Up Values'!$S$2:$S$120," ",""),0)),"","D&amp;R error")),"")</f>
        <v/>
      </c>
      <c r="Q1859" s="242" t="str" cm="1">
        <f t="array" ref="Q1859">IF(AND(I1859&lt;&gt;0,I1859&lt;&gt;""),IF(G1859="","",IF(ISNUMBER(MATCH(SUBSTITUTE(G1859," ",""),SUBSTITUTE('Look Up Values'!$I$2:$I$10," ",""),0)),"","State error")),"")</f>
        <v/>
      </c>
      <c r="R1859" s="260" t="str">
        <f t="shared" si="57"/>
        <v/>
      </c>
    </row>
    <row r="1860" spans="1:18" ht="15.75">
      <c r="A1860" s="250">
        <v>1853</v>
      </c>
      <c r="B1860" s="198"/>
      <c r="C1860" s="25"/>
      <c r="D1860" s="25"/>
      <c r="E1860" s="25"/>
      <c r="F1860" s="25"/>
      <c r="G1860" s="26"/>
      <c r="H1860" s="27"/>
      <c r="I1860" s="28"/>
      <c r="J1860" s="430"/>
      <c r="K1860" s="48"/>
      <c r="L1860" s="457" t="str">
        <f t="shared" si="56"/>
        <v/>
      </c>
      <c r="M1860" s="245" cm="1">
        <f t="array" ref="M1860">SUMPRODUCT(--(N1860:Q1860&lt;&gt;"")) + IF(TRIM(R1860)="",0,LEN(R1860)-LEN(SUBSTITUTE(R1860,",",""))+1)</f>
        <v>0</v>
      </c>
      <c r="N1860" s="242" t="str">
        <f>IF(AND(I1860&lt;&gt;0,I1860&lt;&gt;""),IF(TRIM(SUBSTITUTE(B1860,CHAR(160),""))="","",IF(ISNUMBER(MATCH(TRIM(SUBSTITUTE(B1860,CHAR(160),"")),'Look Up Values'!$B$2:$B$500,0)),"","Origin error")),"")</f>
        <v/>
      </c>
      <c r="O1860" s="242" t="str">
        <f>IF(AND(I1860&lt;&gt;0,I1860&lt;&gt;""),IF(C1860="","",IF(AND(ISNUMBER(--LEFT(C1860,FIND(" ",C1860&amp;" ")-1)),OR(LEN(LEFT(C1860,FIND(" ",C1860&amp;" ")-1))=6,LEN(LEFT(C1860,FIND(" ",C1860&amp;" ")-1))=7),OR(ISNUMBER(MATCH(LEFT(C1860,FIND(" ",C1860&amp;" ")-1),'Look Up Values'!$G$2:$G$1000,0)),ISNUMBER(MATCH(LEFT(C1860,FIND(" ",C1860&amp;" ")-1),'Look Up Values'!$AE$2:$AE$2000,0)))),"","EWC error")),"")</f>
        <v/>
      </c>
      <c r="P1860" s="242" t="str" cm="1">
        <f t="array" ref="P1860">IF(AND(I1860&lt;&gt;0,I1860&lt;&gt;""),IF(D1860="","",IF(ISNUMBER(MATCH(SUBSTITUTE(D1860," ",""),SUBSTITUTE('Look Up Values'!$S$2:$S$120," ",""),0)),"","D&amp;R error")),"")</f>
        <v/>
      </c>
      <c r="Q1860" s="242" t="str" cm="1">
        <f t="array" ref="Q1860">IF(AND(I1860&lt;&gt;0,I1860&lt;&gt;""),IF(G1860="","",IF(ISNUMBER(MATCH(SUBSTITUTE(G1860," ",""),SUBSTITUTE('Look Up Values'!$I$2:$I$10," ",""),0)),"","State error")),"")</f>
        <v/>
      </c>
      <c r="R1860" s="260" t="str">
        <f t="shared" si="57"/>
        <v/>
      </c>
    </row>
    <row r="1861" spans="1:18" ht="15.75">
      <c r="A1861" s="250">
        <v>1854</v>
      </c>
      <c r="B1861" s="198"/>
      <c r="C1861" s="25"/>
      <c r="D1861" s="25"/>
      <c r="E1861" s="25"/>
      <c r="F1861" s="25"/>
      <c r="G1861" s="26"/>
      <c r="H1861" s="27"/>
      <c r="I1861" s="28"/>
      <c r="J1861" s="430"/>
      <c r="K1861" s="48"/>
      <c r="L1861" s="457" t="str">
        <f t="shared" si="56"/>
        <v/>
      </c>
      <c r="M1861" s="245" cm="1">
        <f t="array" ref="M1861">SUMPRODUCT(--(N1861:Q1861&lt;&gt;"")) + IF(TRIM(R1861)="",0,LEN(R1861)-LEN(SUBSTITUTE(R1861,",",""))+1)</f>
        <v>0</v>
      </c>
      <c r="N1861" s="242" t="str">
        <f>IF(AND(I1861&lt;&gt;0,I1861&lt;&gt;""),IF(TRIM(SUBSTITUTE(B1861,CHAR(160),""))="","",IF(ISNUMBER(MATCH(TRIM(SUBSTITUTE(B1861,CHAR(160),"")),'Look Up Values'!$B$2:$B$500,0)),"","Origin error")),"")</f>
        <v/>
      </c>
      <c r="O1861" s="242" t="str">
        <f>IF(AND(I1861&lt;&gt;0,I1861&lt;&gt;""),IF(C1861="","",IF(AND(ISNUMBER(--LEFT(C1861,FIND(" ",C1861&amp;" ")-1)),OR(LEN(LEFT(C1861,FIND(" ",C1861&amp;" ")-1))=6,LEN(LEFT(C1861,FIND(" ",C1861&amp;" ")-1))=7),OR(ISNUMBER(MATCH(LEFT(C1861,FIND(" ",C1861&amp;" ")-1),'Look Up Values'!$G$2:$G$1000,0)),ISNUMBER(MATCH(LEFT(C1861,FIND(" ",C1861&amp;" ")-1),'Look Up Values'!$AE$2:$AE$2000,0)))),"","EWC error")),"")</f>
        <v/>
      </c>
      <c r="P1861" s="242" t="str" cm="1">
        <f t="array" ref="P1861">IF(AND(I1861&lt;&gt;0,I1861&lt;&gt;""),IF(D1861="","",IF(ISNUMBER(MATCH(SUBSTITUTE(D1861," ",""),SUBSTITUTE('Look Up Values'!$S$2:$S$120," ",""),0)),"","D&amp;R error")),"")</f>
        <v/>
      </c>
      <c r="Q1861" s="242" t="str" cm="1">
        <f t="array" ref="Q1861">IF(AND(I1861&lt;&gt;0,I1861&lt;&gt;""),IF(G1861="","",IF(ISNUMBER(MATCH(SUBSTITUTE(G1861," ",""),SUBSTITUTE('Look Up Values'!$I$2:$I$10," ",""),0)),"","State error")),"")</f>
        <v/>
      </c>
      <c r="R1861" s="260" t="str">
        <f t="shared" si="57"/>
        <v/>
      </c>
    </row>
    <row r="1862" spans="1:18" ht="15.75">
      <c r="A1862" s="250">
        <v>1855</v>
      </c>
      <c r="B1862" s="198"/>
      <c r="C1862" s="25"/>
      <c r="D1862" s="25"/>
      <c r="E1862" s="25"/>
      <c r="F1862" s="25"/>
      <c r="G1862" s="26"/>
      <c r="H1862" s="27"/>
      <c r="I1862" s="28"/>
      <c r="J1862" s="430"/>
      <c r="K1862" s="48"/>
      <c r="L1862" s="457" t="str">
        <f t="shared" si="56"/>
        <v/>
      </c>
      <c r="M1862" s="245" cm="1">
        <f t="array" ref="M1862">SUMPRODUCT(--(N1862:Q1862&lt;&gt;"")) + IF(TRIM(R1862)="",0,LEN(R1862)-LEN(SUBSTITUTE(R1862,",",""))+1)</f>
        <v>0</v>
      </c>
      <c r="N1862" s="242" t="str">
        <f>IF(AND(I1862&lt;&gt;0,I1862&lt;&gt;""),IF(TRIM(SUBSTITUTE(B1862,CHAR(160),""))="","",IF(ISNUMBER(MATCH(TRIM(SUBSTITUTE(B1862,CHAR(160),"")),'Look Up Values'!$B$2:$B$500,0)),"","Origin error")),"")</f>
        <v/>
      </c>
      <c r="O1862" s="242" t="str">
        <f>IF(AND(I1862&lt;&gt;0,I1862&lt;&gt;""),IF(C1862="","",IF(AND(ISNUMBER(--LEFT(C1862,FIND(" ",C1862&amp;" ")-1)),OR(LEN(LEFT(C1862,FIND(" ",C1862&amp;" ")-1))=6,LEN(LEFT(C1862,FIND(" ",C1862&amp;" ")-1))=7),OR(ISNUMBER(MATCH(LEFT(C1862,FIND(" ",C1862&amp;" ")-1),'Look Up Values'!$G$2:$G$1000,0)),ISNUMBER(MATCH(LEFT(C1862,FIND(" ",C1862&amp;" ")-1),'Look Up Values'!$AE$2:$AE$2000,0)))),"","EWC error")),"")</f>
        <v/>
      </c>
      <c r="P1862" s="242" t="str" cm="1">
        <f t="array" ref="P1862">IF(AND(I1862&lt;&gt;0,I1862&lt;&gt;""),IF(D1862="","",IF(ISNUMBER(MATCH(SUBSTITUTE(D1862," ",""),SUBSTITUTE('Look Up Values'!$S$2:$S$120," ",""),0)),"","D&amp;R error")),"")</f>
        <v/>
      </c>
      <c r="Q1862" s="242" t="str" cm="1">
        <f t="array" ref="Q1862">IF(AND(I1862&lt;&gt;0,I1862&lt;&gt;""),IF(G1862="","",IF(ISNUMBER(MATCH(SUBSTITUTE(G1862," ",""),SUBSTITUTE('Look Up Values'!$I$2:$I$10," ",""),0)),"","State error")),"")</f>
        <v/>
      </c>
      <c r="R1862" s="260" t="str">
        <f t="shared" si="57"/>
        <v/>
      </c>
    </row>
    <row r="1863" spans="1:18" ht="15.75">
      <c r="A1863" s="250">
        <v>1856</v>
      </c>
      <c r="B1863" s="198"/>
      <c r="C1863" s="25"/>
      <c r="D1863" s="25"/>
      <c r="E1863" s="25"/>
      <c r="F1863" s="25"/>
      <c r="G1863" s="26"/>
      <c r="H1863" s="27"/>
      <c r="I1863" s="28"/>
      <c r="J1863" s="430"/>
      <c r="K1863" s="48"/>
      <c r="L1863" s="457" t="str">
        <f t="shared" si="56"/>
        <v/>
      </c>
      <c r="M1863" s="245" cm="1">
        <f t="array" ref="M1863">SUMPRODUCT(--(N1863:Q1863&lt;&gt;"")) + IF(TRIM(R1863)="",0,LEN(R1863)-LEN(SUBSTITUTE(R1863,",",""))+1)</f>
        <v>0</v>
      </c>
      <c r="N1863" s="242" t="str">
        <f>IF(AND(I1863&lt;&gt;0,I1863&lt;&gt;""),IF(TRIM(SUBSTITUTE(B1863,CHAR(160),""))="","",IF(ISNUMBER(MATCH(TRIM(SUBSTITUTE(B1863,CHAR(160),"")),'Look Up Values'!$B$2:$B$500,0)),"","Origin error")),"")</f>
        <v/>
      </c>
      <c r="O1863" s="242" t="str">
        <f>IF(AND(I1863&lt;&gt;0,I1863&lt;&gt;""),IF(C1863="","",IF(AND(ISNUMBER(--LEFT(C1863,FIND(" ",C1863&amp;" ")-1)),OR(LEN(LEFT(C1863,FIND(" ",C1863&amp;" ")-1))=6,LEN(LEFT(C1863,FIND(" ",C1863&amp;" ")-1))=7),OR(ISNUMBER(MATCH(LEFT(C1863,FIND(" ",C1863&amp;" ")-1),'Look Up Values'!$G$2:$G$1000,0)),ISNUMBER(MATCH(LEFT(C1863,FIND(" ",C1863&amp;" ")-1),'Look Up Values'!$AE$2:$AE$2000,0)))),"","EWC error")),"")</f>
        <v/>
      </c>
      <c r="P1863" s="242" t="str" cm="1">
        <f t="array" ref="P1863">IF(AND(I1863&lt;&gt;0,I1863&lt;&gt;""),IF(D1863="","",IF(ISNUMBER(MATCH(SUBSTITUTE(D1863," ",""),SUBSTITUTE('Look Up Values'!$S$2:$S$120," ",""),0)),"","D&amp;R error")),"")</f>
        <v/>
      </c>
      <c r="Q1863" s="242" t="str" cm="1">
        <f t="array" ref="Q1863">IF(AND(I1863&lt;&gt;0,I1863&lt;&gt;""),IF(G1863="","",IF(ISNUMBER(MATCH(SUBSTITUTE(G1863," ",""),SUBSTITUTE('Look Up Values'!$I$2:$I$10," ",""),0)),"","State error")),"")</f>
        <v/>
      </c>
      <c r="R1863" s="260" t="str">
        <f t="shared" si="57"/>
        <v/>
      </c>
    </row>
    <row r="1864" spans="1:18" ht="15.75">
      <c r="A1864" s="250">
        <v>1857</v>
      </c>
      <c r="B1864" s="198"/>
      <c r="C1864" s="25"/>
      <c r="D1864" s="25"/>
      <c r="E1864" s="25"/>
      <c r="F1864" s="25"/>
      <c r="G1864" s="26"/>
      <c r="H1864" s="27"/>
      <c r="I1864" s="28"/>
      <c r="J1864" s="430"/>
      <c r="K1864" s="48"/>
      <c r="L1864" s="457" t="str">
        <f t="shared" ref="L1864:L1927" si="58">IF(IFERROR(--SUBSTITUTE(M1864,CHAR(160),""),0)&gt;0,A1864,"")</f>
        <v/>
      </c>
      <c r="M1864" s="245" cm="1">
        <f t="array" ref="M1864">SUMPRODUCT(--(N1864:Q1864&lt;&gt;"")) + IF(TRIM(R1864)="",0,LEN(R1864)-LEN(SUBSTITUTE(R1864,",",""))+1)</f>
        <v>0</v>
      </c>
      <c r="N1864" s="242" t="str">
        <f>IF(AND(I1864&lt;&gt;0,I1864&lt;&gt;""),IF(TRIM(SUBSTITUTE(B1864,CHAR(160),""))="","",IF(ISNUMBER(MATCH(TRIM(SUBSTITUTE(B1864,CHAR(160),"")),'Look Up Values'!$B$2:$B$500,0)),"","Origin error")),"")</f>
        <v/>
      </c>
      <c r="O1864" s="242" t="str">
        <f>IF(AND(I1864&lt;&gt;0,I1864&lt;&gt;""),IF(C1864="","",IF(AND(ISNUMBER(--LEFT(C1864,FIND(" ",C1864&amp;" ")-1)),OR(LEN(LEFT(C1864,FIND(" ",C1864&amp;" ")-1))=6,LEN(LEFT(C1864,FIND(" ",C1864&amp;" ")-1))=7),OR(ISNUMBER(MATCH(LEFT(C1864,FIND(" ",C1864&amp;" ")-1),'Look Up Values'!$G$2:$G$1000,0)),ISNUMBER(MATCH(LEFT(C1864,FIND(" ",C1864&amp;" ")-1),'Look Up Values'!$AE$2:$AE$2000,0)))),"","EWC error")),"")</f>
        <v/>
      </c>
      <c r="P1864" s="242" t="str" cm="1">
        <f t="array" ref="P1864">IF(AND(I1864&lt;&gt;0,I1864&lt;&gt;""),IF(D1864="","",IF(ISNUMBER(MATCH(SUBSTITUTE(D1864," ",""),SUBSTITUTE('Look Up Values'!$S$2:$S$120," ",""),0)),"","D&amp;R error")),"")</f>
        <v/>
      </c>
      <c r="Q1864" s="242" t="str" cm="1">
        <f t="array" ref="Q1864">IF(AND(I1864&lt;&gt;0,I1864&lt;&gt;""),IF(G1864="","",IF(ISNUMBER(MATCH(SUBSTITUTE(G1864," ",""),SUBSTITUTE('Look Up Values'!$I$2:$I$10," ",""),0)),"","State error")),"")</f>
        <v/>
      </c>
      <c r="R1864" s="260" t="str">
        <f t="shared" si="57"/>
        <v/>
      </c>
    </row>
    <row r="1865" spans="1:18" ht="15.75">
      <c r="A1865" s="250">
        <v>1858</v>
      </c>
      <c r="B1865" s="198"/>
      <c r="C1865" s="25"/>
      <c r="D1865" s="25"/>
      <c r="E1865" s="25"/>
      <c r="F1865" s="25"/>
      <c r="G1865" s="26"/>
      <c r="H1865" s="27"/>
      <c r="I1865" s="28"/>
      <c r="J1865" s="430"/>
      <c r="K1865" s="48"/>
      <c r="L1865" s="457" t="str">
        <f t="shared" si="58"/>
        <v/>
      </c>
      <c r="M1865" s="245" cm="1">
        <f t="array" ref="M1865">SUMPRODUCT(--(N1865:Q1865&lt;&gt;"")) + IF(TRIM(R1865)="",0,LEN(R1865)-LEN(SUBSTITUTE(R1865,",",""))+1)</f>
        <v>0</v>
      </c>
      <c r="N1865" s="242" t="str">
        <f>IF(AND(I1865&lt;&gt;0,I1865&lt;&gt;""),IF(TRIM(SUBSTITUTE(B1865,CHAR(160),""))="","",IF(ISNUMBER(MATCH(TRIM(SUBSTITUTE(B1865,CHAR(160),"")),'Look Up Values'!$B$2:$B$500,0)),"","Origin error")),"")</f>
        <v/>
      </c>
      <c r="O1865" s="242" t="str">
        <f>IF(AND(I1865&lt;&gt;0,I1865&lt;&gt;""),IF(C1865="","",IF(AND(ISNUMBER(--LEFT(C1865,FIND(" ",C1865&amp;" ")-1)),OR(LEN(LEFT(C1865,FIND(" ",C1865&amp;" ")-1))=6,LEN(LEFT(C1865,FIND(" ",C1865&amp;" ")-1))=7),OR(ISNUMBER(MATCH(LEFT(C1865,FIND(" ",C1865&amp;" ")-1),'Look Up Values'!$G$2:$G$1000,0)),ISNUMBER(MATCH(LEFT(C1865,FIND(" ",C1865&amp;" ")-1),'Look Up Values'!$AE$2:$AE$2000,0)))),"","EWC error")),"")</f>
        <v/>
      </c>
      <c r="P1865" s="242" t="str" cm="1">
        <f t="array" ref="P1865">IF(AND(I1865&lt;&gt;0,I1865&lt;&gt;""),IF(D1865="","",IF(ISNUMBER(MATCH(SUBSTITUTE(D1865," ",""),SUBSTITUTE('Look Up Values'!$S$2:$S$120," ",""),0)),"","D&amp;R error")),"")</f>
        <v/>
      </c>
      <c r="Q1865" s="242" t="str" cm="1">
        <f t="array" ref="Q1865">IF(AND(I1865&lt;&gt;0,I1865&lt;&gt;""),IF(G1865="","",IF(ISNUMBER(MATCH(SUBSTITUTE(G1865," ",""),SUBSTITUTE('Look Up Values'!$I$2:$I$10," ",""),0)),"","State error")),"")</f>
        <v/>
      </c>
      <c r="R1865" s="260" t="str">
        <f t="shared" ref="R1865:R1928" si="59">IF(OR(I1865="",I1865=0),"",IF(COUNTA(B1865,C1865,D1865,G1865,I1865)=0,"",IF(COUNTA(B1865,C1865,D1865,G1865,I1865)=5,"",LEFT(IF(TRIM(SUBSTITUTE(B1865,CHAR(160),""))="","Origin, ","")&amp;IF(TRIM(SUBSTITUTE(C1865,CHAR(160),""))="","EWC, ","")&amp;IF(TRIM(SUBSTITUTE(D1865,CHAR(160),""))="","D&amp;R, ","")&amp;IF(TRIM(SUBSTITUTE(G1865,CHAR(160),""))="","State, ",""),LEN(IF(TRIM(SUBSTITUTE(B1865,CHAR(160),""))="","Origin, ","")&amp;IF(TRIM(SUBSTITUTE(C1865,CHAR(160),""))="","EWC, ","")&amp;IF(TRIM(SUBSTITUTE(D1865,CHAR(160),""))="","D&amp;R, ","")&amp;IF(TRIM(SUBSTITUTE(G1865,CHAR(160),""))="","State, ",""))-2))))</f>
        <v/>
      </c>
    </row>
    <row r="1866" spans="1:18" ht="15.75">
      <c r="A1866" s="250">
        <v>1859</v>
      </c>
      <c r="B1866" s="198"/>
      <c r="C1866" s="25"/>
      <c r="D1866" s="25"/>
      <c r="E1866" s="25"/>
      <c r="F1866" s="25"/>
      <c r="G1866" s="26"/>
      <c r="H1866" s="27"/>
      <c r="I1866" s="28"/>
      <c r="J1866" s="430"/>
      <c r="K1866" s="48"/>
      <c r="L1866" s="457" t="str">
        <f t="shared" si="58"/>
        <v/>
      </c>
      <c r="M1866" s="245" cm="1">
        <f t="array" ref="M1866">SUMPRODUCT(--(N1866:Q1866&lt;&gt;"")) + IF(TRIM(R1866)="",0,LEN(R1866)-LEN(SUBSTITUTE(R1866,",",""))+1)</f>
        <v>0</v>
      </c>
      <c r="N1866" s="242" t="str">
        <f>IF(AND(I1866&lt;&gt;0,I1866&lt;&gt;""),IF(TRIM(SUBSTITUTE(B1866,CHAR(160),""))="","",IF(ISNUMBER(MATCH(TRIM(SUBSTITUTE(B1866,CHAR(160),"")),'Look Up Values'!$B$2:$B$500,0)),"","Origin error")),"")</f>
        <v/>
      </c>
      <c r="O1866" s="242" t="str">
        <f>IF(AND(I1866&lt;&gt;0,I1866&lt;&gt;""),IF(C1866="","",IF(AND(ISNUMBER(--LEFT(C1866,FIND(" ",C1866&amp;" ")-1)),OR(LEN(LEFT(C1866,FIND(" ",C1866&amp;" ")-1))=6,LEN(LEFT(C1866,FIND(" ",C1866&amp;" ")-1))=7),OR(ISNUMBER(MATCH(LEFT(C1866,FIND(" ",C1866&amp;" ")-1),'Look Up Values'!$G$2:$G$1000,0)),ISNUMBER(MATCH(LEFT(C1866,FIND(" ",C1866&amp;" ")-1),'Look Up Values'!$AE$2:$AE$2000,0)))),"","EWC error")),"")</f>
        <v/>
      </c>
      <c r="P1866" s="242" t="str" cm="1">
        <f t="array" ref="P1866">IF(AND(I1866&lt;&gt;0,I1866&lt;&gt;""),IF(D1866="","",IF(ISNUMBER(MATCH(SUBSTITUTE(D1866," ",""),SUBSTITUTE('Look Up Values'!$S$2:$S$120," ",""),0)),"","D&amp;R error")),"")</f>
        <v/>
      </c>
      <c r="Q1866" s="242" t="str" cm="1">
        <f t="array" ref="Q1866">IF(AND(I1866&lt;&gt;0,I1866&lt;&gt;""),IF(G1866="","",IF(ISNUMBER(MATCH(SUBSTITUTE(G1866," ",""),SUBSTITUTE('Look Up Values'!$I$2:$I$10," ",""),0)),"","State error")),"")</f>
        <v/>
      </c>
      <c r="R1866" s="260" t="str">
        <f t="shared" si="59"/>
        <v/>
      </c>
    </row>
    <row r="1867" spans="1:18" ht="15.75">
      <c r="A1867" s="250">
        <v>1860</v>
      </c>
      <c r="B1867" s="198"/>
      <c r="C1867" s="25"/>
      <c r="D1867" s="25"/>
      <c r="E1867" s="25"/>
      <c r="F1867" s="25"/>
      <c r="G1867" s="26"/>
      <c r="H1867" s="27"/>
      <c r="I1867" s="28"/>
      <c r="J1867" s="430"/>
      <c r="K1867" s="48"/>
      <c r="L1867" s="457" t="str">
        <f t="shared" si="58"/>
        <v/>
      </c>
      <c r="M1867" s="245" cm="1">
        <f t="array" ref="M1867">SUMPRODUCT(--(N1867:Q1867&lt;&gt;"")) + IF(TRIM(R1867)="",0,LEN(R1867)-LEN(SUBSTITUTE(R1867,",",""))+1)</f>
        <v>0</v>
      </c>
      <c r="N1867" s="242" t="str">
        <f>IF(AND(I1867&lt;&gt;0,I1867&lt;&gt;""),IF(TRIM(SUBSTITUTE(B1867,CHAR(160),""))="","",IF(ISNUMBER(MATCH(TRIM(SUBSTITUTE(B1867,CHAR(160),"")),'Look Up Values'!$B$2:$B$500,0)),"","Origin error")),"")</f>
        <v/>
      </c>
      <c r="O1867" s="242" t="str">
        <f>IF(AND(I1867&lt;&gt;0,I1867&lt;&gt;""),IF(C1867="","",IF(AND(ISNUMBER(--LEFT(C1867,FIND(" ",C1867&amp;" ")-1)),OR(LEN(LEFT(C1867,FIND(" ",C1867&amp;" ")-1))=6,LEN(LEFT(C1867,FIND(" ",C1867&amp;" ")-1))=7),OR(ISNUMBER(MATCH(LEFT(C1867,FIND(" ",C1867&amp;" ")-1),'Look Up Values'!$G$2:$G$1000,0)),ISNUMBER(MATCH(LEFT(C1867,FIND(" ",C1867&amp;" ")-1),'Look Up Values'!$AE$2:$AE$2000,0)))),"","EWC error")),"")</f>
        <v/>
      </c>
      <c r="P1867" s="242" t="str" cm="1">
        <f t="array" ref="P1867">IF(AND(I1867&lt;&gt;0,I1867&lt;&gt;""),IF(D1867="","",IF(ISNUMBER(MATCH(SUBSTITUTE(D1867," ",""),SUBSTITUTE('Look Up Values'!$S$2:$S$120," ",""),0)),"","D&amp;R error")),"")</f>
        <v/>
      </c>
      <c r="Q1867" s="242" t="str" cm="1">
        <f t="array" ref="Q1867">IF(AND(I1867&lt;&gt;0,I1867&lt;&gt;""),IF(G1867="","",IF(ISNUMBER(MATCH(SUBSTITUTE(G1867," ",""),SUBSTITUTE('Look Up Values'!$I$2:$I$10," ",""),0)),"","State error")),"")</f>
        <v/>
      </c>
      <c r="R1867" s="260" t="str">
        <f t="shared" si="59"/>
        <v/>
      </c>
    </row>
    <row r="1868" spans="1:18" ht="15.75">
      <c r="A1868" s="250">
        <v>1861</v>
      </c>
      <c r="B1868" s="198"/>
      <c r="C1868" s="25"/>
      <c r="D1868" s="25"/>
      <c r="E1868" s="25"/>
      <c r="F1868" s="25"/>
      <c r="G1868" s="26"/>
      <c r="H1868" s="27"/>
      <c r="I1868" s="28"/>
      <c r="J1868" s="430"/>
      <c r="K1868" s="48"/>
      <c r="L1868" s="457" t="str">
        <f t="shared" si="58"/>
        <v/>
      </c>
      <c r="M1868" s="245" cm="1">
        <f t="array" ref="M1868">SUMPRODUCT(--(N1868:Q1868&lt;&gt;"")) + IF(TRIM(R1868)="",0,LEN(R1868)-LEN(SUBSTITUTE(R1868,",",""))+1)</f>
        <v>0</v>
      </c>
      <c r="N1868" s="242" t="str">
        <f>IF(AND(I1868&lt;&gt;0,I1868&lt;&gt;""),IF(TRIM(SUBSTITUTE(B1868,CHAR(160),""))="","",IF(ISNUMBER(MATCH(TRIM(SUBSTITUTE(B1868,CHAR(160),"")),'Look Up Values'!$B$2:$B$500,0)),"","Origin error")),"")</f>
        <v/>
      </c>
      <c r="O1868" s="242" t="str">
        <f>IF(AND(I1868&lt;&gt;0,I1868&lt;&gt;""),IF(C1868="","",IF(AND(ISNUMBER(--LEFT(C1868,FIND(" ",C1868&amp;" ")-1)),OR(LEN(LEFT(C1868,FIND(" ",C1868&amp;" ")-1))=6,LEN(LEFT(C1868,FIND(" ",C1868&amp;" ")-1))=7),OR(ISNUMBER(MATCH(LEFT(C1868,FIND(" ",C1868&amp;" ")-1),'Look Up Values'!$G$2:$G$1000,0)),ISNUMBER(MATCH(LEFT(C1868,FIND(" ",C1868&amp;" ")-1),'Look Up Values'!$AE$2:$AE$2000,0)))),"","EWC error")),"")</f>
        <v/>
      </c>
      <c r="P1868" s="242" t="str" cm="1">
        <f t="array" ref="P1868">IF(AND(I1868&lt;&gt;0,I1868&lt;&gt;""),IF(D1868="","",IF(ISNUMBER(MATCH(SUBSTITUTE(D1868," ",""),SUBSTITUTE('Look Up Values'!$S$2:$S$120," ",""),0)),"","D&amp;R error")),"")</f>
        <v/>
      </c>
      <c r="Q1868" s="242" t="str" cm="1">
        <f t="array" ref="Q1868">IF(AND(I1868&lt;&gt;0,I1868&lt;&gt;""),IF(G1868="","",IF(ISNUMBER(MATCH(SUBSTITUTE(G1868," ",""),SUBSTITUTE('Look Up Values'!$I$2:$I$10," ",""),0)),"","State error")),"")</f>
        <v/>
      </c>
      <c r="R1868" s="260" t="str">
        <f t="shared" si="59"/>
        <v/>
      </c>
    </row>
    <row r="1869" spans="1:18" ht="15.75">
      <c r="A1869" s="250">
        <v>1862</v>
      </c>
      <c r="B1869" s="198"/>
      <c r="C1869" s="25"/>
      <c r="D1869" s="25"/>
      <c r="E1869" s="25"/>
      <c r="F1869" s="25"/>
      <c r="G1869" s="26"/>
      <c r="H1869" s="27"/>
      <c r="I1869" s="28"/>
      <c r="J1869" s="430"/>
      <c r="K1869" s="48"/>
      <c r="L1869" s="457" t="str">
        <f t="shared" si="58"/>
        <v/>
      </c>
      <c r="M1869" s="245" cm="1">
        <f t="array" ref="M1869">SUMPRODUCT(--(N1869:Q1869&lt;&gt;"")) + IF(TRIM(R1869)="",0,LEN(R1869)-LEN(SUBSTITUTE(R1869,",",""))+1)</f>
        <v>0</v>
      </c>
      <c r="N1869" s="242" t="str">
        <f>IF(AND(I1869&lt;&gt;0,I1869&lt;&gt;""),IF(TRIM(SUBSTITUTE(B1869,CHAR(160),""))="","",IF(ISNUMBER(MATCH(TRIM(SUBSTITUTE(B1869,CHAR(160),"")),'Look Up Values'!$B$2:$B$500,0)),"","Origin error")),"")</f>
        <v/>
      </c>
      <c r="O1869" s="242" t="str">
        <f>IF(AND(I1869&lt;&gt;0,I1869&lt;&gt;""),IF(C1869="","",IF(AND(ISNUMBER(--LEFT(C1869,FIND(" ",C1869&amp;" ")-1)),OR(LEN(LEFT(C1869,FIND(" ",C1869&amp;" ")-1))=6,LEN(LEFT(C1869,FIND(" ",C1869&amp;" ")-1))=7),OR(ISNUMBER(MATCH(LEFT(C1869,FIND(" ",C1869&amp;" ")-1),'Look Up Values'!$G$2:$G$1000,0)),ISNUMBER(MATCH(LEFT(C1869,FIND(" ",C1869&amp;" ")-1),'Look Up Values'!$AE$2:$AE$2000,0)))),"","EWC error")),"")</f>
        <v/>
      </c>
      <c r="P1869" s="242" t="str" cm="1">
        <f t="array" ref="P1869">IF(AND(I1869&lt;&gt;0,I1869&lt;&gt;""),IF(D1869="","",IF(ISNUMBER(MATCH(SUBSTITUTE(D1869," ",""),SUBSTITUTE('Look Up Values'!$S$2:$S$120," ",""),0)),"","D&amp;R error")),"")</f>
        <v/>
      </c>
      <c r="Q1869" s="242" t="str" cm="1">
        <f t="array" ref="Q1869">IF(AND(I1869&lt;&gt;0,I1869&lt;&gt;""),IF(G1869="","",IF(ISNUMBER(MATCH(SUBSTITUTE(G1869," ",""),SUBSTITUTE('Look Up Values'!$I$2:$I$10," ",""),0)),"","State error")),"")</f>
        <v/>
      </c>
      <c r="R1869" s="260" t="str">
        <f t="shared" si="59"/>
        <v/>
      </c>
    </row>
    <row r="1870" spans="1:18" ht="15.75">
      <c r="A1870" s="250">
        <v>1863</v>
      </c>
      <c r="B1870" s="198"/>
      <c r="C1870" s="25"/>
      <c r="D1870" s="25"/>
      <c r="E1870" s="25"/>
      <c r="F1870" s="25"/>
      <c r="G1870" s="26"/>
      <c r="H1870" s="27"/>
      <c r="I1870" s="28"/>
      <c r="J1870" s="430"/>
      <c r="K1870" s="48"/>
      <c r="L1870" s="457" t="str">
        <f t="shared" si="58"/>
        <v/>
      </c>
      <c r="M1870" s="245" cm="1">
        <f t="array" ref="M1870">SUMPRODUCT(--(N1870:Q1870&lt;&gt;"")) + IF(TRIM(R1870)="",0,LEN(R1870)-LEN(SUBSTITUTE(R1870,",",""))+1)</f>
        <v>0</v>
      </c>
      <c r="N1870" s="242" t="str">
        <f>IF(AND(I1870&lt;&gt;0,I1870&lt;&gt;""),IF(TRIM(SUBSTITUTE(B1870,CHAR(160),""))="","",IF(ISNUMBER(MATCH(TRIM(SUBSTITUTE(B1870,CHAR(160),"")),'Look Up Values'!$B$2:$B$500,0)),"","Origin error")),"")</f>
        <v/>
      </c>
      <c r="O1870" s="242" t="str">
        <f>IF(AND(I1870&lt;&gt;0,I1870&lt;&gt;""),IF(C1870="","",IF(AND(ISNUMBER(--LEFT(C1870,FIND(" ",C1870&amp;" ")-1)),OR(LEN(LEFT(C1870,FIND(" ",C1870&amp;" ")-1))=6,LEN(LEFT(C1870,FIND(" ",C1870&amp;" ")-1))=7),OR(ISNUMBER(MATCH(LEFT(C1870,FIND(" ",C1870&amp;" ")-1),'Look Up Values'!$G$2:$G$1000,0)),ISNUMBER(MATCH(LEFT(C1870,FIND(" ",C1870&amp;" ")-1),'Look Up Values'!$AE$2:$AE$2000,0)))),"","EWC error")),"")</f>
        <v/>
      </c>
      <c r="P1870" s="242" t="str" cm="1">
        <f t="array" ref="P1870">IF(AND(I1870&lt;&gt;0,I1870&lt;&gt;""),IF(D1870="","",IF(ISNUMBER(MATCH(SUBSTITUTE(D1870," ",""),SUBSTITUTE('Look Up Values'!$S$2:$S$120," ",""),0)),"","D&amp;R error")),"")</f>
        <v/>
      </c>
      <c r="Q1870" s="242" t="str" cm="1">
        <f t="array" ref="Q1870">IF(AND(I1870&lt;&gt;0,I1870&lt;&gt;""),IF(G1870="","",IF(ISNUMBER(MATCH(SUBSTITUTE(G1870," ",""),SUBSTITUTE('Look Up Values'!$I$2:$I$10," ",""),0)),"","State error")),"")</f>
        <v/>
      </c>
      <c r="R1870" s="260" t="str">
        <f t="shared" si="59"/>
        <v/>
      </c>
    </row>
    <row r="1871" spans="1:18" ht="15.75">
      <c r="A1871" s="250">
        <v>1864</v>
      </c>
      <c r="B1871" s="198"/>
      <c r="C1871" s="25"/>
      <c r="D1871" s="25"/>
      <c r="E1871" s="25"/>
      <c r="F1871" s="25"/>
      <c r="G1871" s="26"/>
      <c r="H1871" s="27"/>
      <c r="I1871" s="28"/>
      <c r="J1871" s="430"/>
      <c r="K1871" s="48"/>
      <c r="L1871" s="457" t="str">
        <f t="shared" si="58"/>
        <v/>
      </c>
      <c r="M1871" s="245" cm="1">
        <f t="array" ref="M1871">SUMPRODUCT(--(N1871:Q1871&lt;&gt;"")) + IF(TRIM(R1871)="",0,LEN(R1871)-LEN(SUBSTITUTE(R1871,",",""))+1)</f>
        <v>0</v>
      </c>
      <c r="N1871" s="242" t="str">
        <f>IF(AND(I1871&lt;&gt;0,I1871&lt;&gt;""),IF(TRIM(SUBSTITUTE(B1871,CHAR(160),""))="","",IF(ISNUMBER(MATCH(TRIM(SUBSTITUTE(B1871,CHAR(160),"")),'Look Up Values'!$B$2:$B$500,0)),"","Origin error")),"")</f>
        <v/>
      </c>
      <c r="O1871" s="242" t="str">
        <f>IF(AND(I1871&lt;&gt;0,I1871&lt;&gt;""),IF(C1871="","",IF(AND(ISNUMBER(--LEFT(C1871,FIND(" ",C1871&amp;" ")-1)),OR(LEN(LEFT(C1871,FIND(" ",C1871&amp;" ")-1))=6,LEN(LEFT(C1871,FIND(" ",C1871&amp;" ")-1))=7),OR(ISNUMBER(MATCH(LEFT(C1871,FIND(" ",C1871&amp;" ")-1),'Look Up Values'!$G$2:$G$1000,0)),ISNUMBER(MATCH(LEFT(C1871,FIND(" ",C1871&amp;" ")-1),'Look Up Values'!$AE$2:$AE$2000,0)))),"","EWC error")),"")</f>
        <v/>
      </c>
      <c r="P1871" s="242" t="str" cm="1">
        <f t="array" ref="P1871">IF(AND(I1871&lt;&gt;0,I1871&lt;&gt;""),IF(D1871="","",IF(ISNUMBER(MATCH(SUBSTITUTE(D1871," ",""),SUBSTITUTE('Look Up Values'!$S$2:$S$120," ",""),0)),"","D&amp;R error")),"")</f>
        <v/>
      </c>
      <c r="Q1871" s="242" t="str" cm="1">
        <f t="array" ref="Q1871">IF(AND(I1871&lt;&gt;0,I1871&lt;&gt;""),IF(G1871="","",IF(ISNUMBER(MATCH(SUBSTITUTE(G1871," ",""),SUBSTITUTE('Look Up Values'!$I$2:$I$10," ",""),0)),"","State error")),"")</f>
        <v/>
      </c>
      <c r="R1871" s="260" t="str">
        <f t="shared" si="59"/>
        <v/>
      </c>
    </row>
    <row r="1872" spans="1:18" ht="15.75">
      <c r="A1872" s="250">
        <v>1865</v>
      </c>
      <c r="B1872" s="198"/>
      <c r="C1872" s="25"/>
      <c r="D1872" s="25"/>
      <c r="E1872" s="25"/>
      <c r="F1872" s="25"/>
      <c r="G1872" s="26"/>
      <c r="H1872" s="27"/>
      <c r="I1872" s="28"/>
      <c r="J1872" s="430"/>
      <c r="K1872" s="48"/>
      <c r="L1872" s="457" t="str">
        <f t="shared" si="58"/>
        <v/>
      </c>
      <c r="M1872" s="245" cm="1">
        <f t="array" ref="M1872">SUMPRODUCT(--(N1872:Q1872&lt;&gt;"")) + IF(TRIM(R1872)="",0,LEN(R1872)-LEN(SUBSTITUTE(R1872,",",""))+1)</f>
        <v>0</v>
      </c>
      <c r="N1872" s="242" t="str">
        <f>IF(AND(I1872&lt;&gt;0,I1872&lt;&gt;""),IF(TRIM(SUBSTITUTE(B1872,CHAR(160),""))="","",IF(ISNUMBER(MATCH(TRIM(SUBSTITUTE(B1872,CHAR(160),"")),'Look Up Values'!$B$2:$B$500,0)),"","Origin error")),"")</f>
        <v/>
      </c>
      <c r="O1872" s="242" t="str">
        <f>IF(AND(I1872&lt;&gt;0,I1872&lt;&gt;""),IF(C1872="","",IF(AND(ISNUMBER(--LEFT(C1872,FIND(" ",C1872&amp;" ")-1)),OR(LEN(LEFT(C1872,FIND(" ",C1872&amp;" ")-1))=6,LEN(LEFT(C1872,FIND(" ",C1872&amp;" ")-1))=7),OR(ISNUMBER(MATCH(LEFT(C1872,FIND(" ",C1872&amp;" ")-1),'Look Up Values'!$G$2:$G$1000,0)),ISNUMBER(MATCH(LEFT(C1872,FIND(" ",C1872&amp;" ")-1),'Look Up Values'!$AE$2:$AE$2000,0)))),"","EWC error")),"")</f>
        <v/>
      </c>
      <c r="P1872" s="242" t="str" cm="1">
        <f t="array" ref="P1872">IF(AND(I1872&lt;&gt;0,I1872&lt;&gt;""),IF(D1872="","",IF(ISNUMBER(MATCH(SUBSTITUTE(D1872," ",""),SUBSTITUTE('Look Up Values'!$S$2:$S$120," ",""),0)),"","D&amp;R error")),"")</f>
        <v/>
      </c>
      <c r="Q1872" s="242" t="str" cm="1">
        <f t="array" ref="Q1872">IF(AND(I1872&lt;&gt;0,I1872&lt;&gt;""),IF(G1872="","",IF(ISNUMBER(MATCH(SUBSTITUTE(G1872," ",""),SUBSTITUTE('Look Up Values'!$I$2:$I$10," ",""),0)),"","State error")),"")</f>
        <v/>
      </c>
      <c r="R1872" s="260" t="str">
        <f t="shared" si="59"/>
        <v/>
      </c>
    </row>
    <row r="1873" spans="1:18" ht="15.75">
      <c r="A1873" s="250">
        <v>1866</v>
      </c>
      <c r="B1873" s="198"/>
      <c r="C1873" s="25"/>
      <c r="D1873" s="25"/>
      <c r="E1873" s="25"/>
      <c r="F1873" s="25"/>
      <c r="G1873" s="26"/>
      <c r="H1873" s="27"/>
      <c r="I1873" s="28"/>
      <c r="J1873" s="430"/>
      <c r="K1873" s="48"/>
      <c r="L1873" s="457" t="str">
        <f t="shared" si="58"/>
        <v/>
      </c>
      <c r="M1873" s="245" cm="1">
        <f t="array" ref="M1873">SUMPRODUCT(--(N1873:Q1873&lt;&gt;"")) + IF(TRIM(R1873)="",0,LEN(R1873)-LEN(SUBSTITUTE(R1873,",",""))+1)</f>
        <v>0</v>
      </c>
      <c r="N1873" s="242" t="str">
        <f>IF(AND(I1873&lt;&gt;0,I1873&lt;&gt;""),IF(TRIM(SUBSTITUTE(B1873,CHAR(160),""))="","",IF(ISNUMBER(MATCH(TRIM(SUBSTITUTE(B1873,CHAR(160),"")),'Look Up Values'!$B$2:$B$500,0)),"","Origin error")),"")</f>
        <v/>
      </c>
      <c r="O1873" s="242" t="str">
        <f>IF(AND(I1873&lt;&gt;0,I1873&lt;&gt;""),IF(C1873="","",IF(AND(ISNUMBER(--LEFT(C1873,FIND(" ",C1873&amp;" ")-1)),OR(LEN(LEFT(C1873,FIND(" ",C1873&amp;" ")-1))=6,LEN(LEFT(C1873,FIND(" ",C1873&amp;" ")-1))=7),OR(ISNUMBER(MATCH(LEFT(C1873,FIND(" ",C1873&amp;" ")-1),'Look Up Values'!$G$2:$G$1000,0)),ISNUMBER(MATCH(LEFT(C1873,FIND(" ",C1873&amp;" ")-1),'Look Up Values'!$AE$2:$AE$2000,0)))),"","EWC error")),"")</f>
        <v/>
      </c>
      <c r="P1873" s="242" t="str" cm="1">
        <f t="array" ref="P1873">IF(AND(I1873&lt;&gt;0,I1873&lt;&gt;""),IF(D1873="","",IF(ISNUMBER(MATCH(SUBSTITUTE(D1873," ",""),SUBSTITUTE('Look Up Values'!$S$2:$S$120," ",""),0)),"","D&amp;R error")),"")</f>
        <v/>
      </c>
      <c r="Q1873" s="242" t="str" cm="1">
        <f t="array" ref="Q1873">IF(AND(I1873&lt;&gt;0,I1873&lt;&gt;""),IF(G1873="","",IF(ISNUMBER(MATCH(SUBSTITUTE(G1873," ",""),SUBSTITUTE('Look Up Values'!$I$2:$I$10," ",""),0)),"","State error")),"")</f>
        <v/>
      </c>
      <c r="R1873" s="260" t="str">
        <f t="shared" si="59"/>
        <v/>
      </c>
    </row>
    <row r="1874" spans="1:18" ht="15.75">
      <c r="A1874" s="250">
        <v>1867</v>
      </c>
      <c r="B1874" s="198"/>
      <c r="C1874" s="25"/>
      <c r="D1874" s="25"/>
      <c r="E1874" s="25"/>
      <c r="F1874" s="25"/>
      <c r="G1874" s="26"/>
      <c r="H1874" s="27"/>
      <c r="I1874" s="28"/>
      <c r="J1874" s="430"/>
      <c r="K1874" s="48"/>
      <c r="L1874" s="457" t="str">
        <f t="shared" si="58"/>
        <v/>
      </c>
      <c r="M1874" s="245" cm="1">
        <f t="array" ref="M1874">SUMPRODUCT(--(N1874:Q1874&lt;&gt;"")) + IF(TRIM(R1874)="",0,LEN(R1874)-LEN(SUBSTITUTE(R1874,",",""))+1)</f>
        <v>0</v>
      </c>
      <c r="N1874" s="242" t="str">
        <f>IF(AND(I1874&lt;&gt;0,I1874&lt;&gt;""),IF(TRIM(SUBSTITUTE(B1874,CHAR(160),""))="","",IF(ISNUMBER(MATCH(TRIM(SUBSTITUTE(B1874,CHAR(160),"")),'Look Up Values'!$B$2:$B$500,0)),"","Origin error")),"")</f>
        <v/>
      </c>
      <c r="O1874" s="242" t="str">
        <f>IF(AND(I1874&lt;&gt;0,I1874&lt;&gt;""),IF(C1874="","",IF(AND(ISNUMBER(--LEFT(C1874,FIND(" ",C1874&amp;" ")-1)),OR(LEN(LEFT(C1874,FIND(" ",C1874&amp;" ")-1))=6,LEN(LEFT(C1874,FIND(" ",C1874&amp;" ")-1))=7),OR(ISNUMBER(MATCH(LEFT(C1874,FIND(" ",C1874&amp;" ")-1),'Look Up Values'!$G$2:$G$1000,0)),ISNUMBER(MATCH(LEFT(C1874,FIND(" ",C1874&amp;" ")-1),'Look Up Values'!$AE$2:$AE$2000,0)))),"","EWC error")),"")</f>
        <v/>
      </c>
      <c r="P1874" s="242" t="str" cm="1">
        <f t="array" ref="P1874">IF(AND(I1874&lt;&gt;0,I1874&lt;&gt;""),IF(D1874="","",IF(ISNUMBER(MATCH(SUBSTITUTE(D1874," ",""),SUBSTITUTE('Look Up Values'!$S$2:$S$120," ",""),0)),"","D&amp;R error")),"")</f>
        <v/>
      </c>
      <c r="Q1874" s="242" t="str" cm="1">
        <f t="array" ref="Q1874">IF(AND(I1874&lt;&gt;0,I1874&lt;&gt;""),IF(G1874="","",IF(ISNUMBER(MATCH(SUBSTITUTE(G1874," ",""),SUBSTITUTE('Look Up Values'!$I$2:$I$10," ",""),0)),"","State error")),"")</f>
        <v/>
      </c>
      <c r="R1874" s="260" t="str">
        <f t="shared" si="59"/>
        <v/>
      </c>
    </row>
    <row r="1875" spans="1:18" ht="15.75">
      <c r="A1875" s="250">
        <v>1868</v>
      </c>
      <c r="B1875" s="198"/>
      <c r="C1875" s="25"/>
      <c r="D1875" s="25"/>
      <c r="E1875" s="25"/>
      <c r="F1875" s="25"/>
      <c r="G1875" s="26"/>
      <c r="H1875" s="27"/>
      <c r="I1875" s="28"/>
      <c r="J1875" s="430"/>
      <c r="K1875" s="48"/>
      <c r="L1875" s="457" t="str">
        <f t="shared" si="58"/>
        <v/>
      </c>
      <c r="M1875" s="245" cm="1">
        <f t="array" ref="M1875">SUMPRODUCT(--(N1875:Q1875&lt;&gt;"")) + IF(TRIM(R1875)="",0,LEN(R1875)-LEN(SUBSTITUTE(R1875,",",""))+1)</f>
        <v>0</v>
      </c>
      <c r="N1875" s="242" t="str">
        <f>IF(AND(I1875&lt;&gt;0,I1875&lt;&gt;""),IF(TRIM(SUBSTITUTE(B1875,CHAR(160),""))="","",IF(ISNUMBER(MATCH(TRIM(SUBSTITUTE(B1875,CHAR(160),"")),'Look Up Values'!$B$2:$B$500,0)),"","Origin error")),"")</f>
        <v/>
      </c>
      <c r="O1875" s="242" t="str">
        <f>IF(AND(I1875&lt;&gt;0,I1875&lt;&gt;""),IF(C1875="","",IF(AND(ISNUMBER(--LEFT(C1875,FIND(" ",C1875&amp;" ")-1)),OR(LEN(LEFT(C1875,FIND(" ",C1875&amp;" ")-1))=6,LEN(LEFT(C1875,FIND(" ",C1875&amp;" ")-1))=7),OR(ISNUMBER(MATCH(LEFT(C1875,FIND(" ",C1875&amp;" ")-1),'Look Up Values'!$G$2:$G$1000,0)),ISNUMBER(MATCH(LEFT(C1875,FIND(" ",C1875&amp;" ")-1),'Look Up Values'!$AE$2:$AE$2000,0)))),"","EWC error")),"")</f>
        <v/>
      </c>
      <c r="P1875" s="242" t="str" cm="1">
        <f t="array" ref="P1875">IF(AND(I1875&lt;&gt;0,I1875&lt;&gt;""),IF(D1875="","",IF(ISNUMBER(MATCH(SUBSTITUTE(D1875," ",""),SUBSTITUTE('Look Up Values'!$S$2:$S$120," ",""),0)),"","D&amp;R error")),"")</f>
        <v/>
      </c>
      <c r="Q1875" s="242" t="str" cm="1">
        <f t="array" ref="Q1875">IF(AND(I1875&lt;&gt;0,I1875&lt;&gt;""),IF(G1875="","",IF(ISNUMBER(MATCH(SUBSTITUTE(G1875," ",""),SUBSTITUTE('Look Up Values'!$I$2:$I$10," ",""),0)),"","State error")),"")</f>
        <v/>
      </c>
      <c r="R1875" s="260" t="str">
        <f t="shared" si="59"/>
        <v/>
      </c>
    </row>
    <row r="1876" spans="1:18" ht="15.75">
      <c r="A1876" s="250">
        <v>1869</v>
      </c>
      <c r="B1876" s="198"/>
      <c r="C1876" s="25"/>
      <c r="D1876" s="25"/>
      <c r="E1876" s="25"/>
      <c r="F1876" s="25"/>
      <c r="G1876" s="26"/>
      <c r="H1876" s="27"/>
      <c r="I1876" s="28"/>
      <c r="J1876" s="430"/>
      <c r="K1876" s="48"/>
      <c r="L1876" s="457" t="str">
        <f t="shared" si="58"/>
        <v/>
      </c>
      <c r="M1876" s="245" cm="1">
        <f t="array" ref="M1876">SUMPRODUCT(--(N1876:Q1876&lt;&gt;"")) + IF(TRIM(R1876)="",0,LEN(R1876)-LEN(SUBSTITUTE(R1876,",",""))+1)</f>
        <v>0</v>
      </c>
      <c r="N1876" s="242" t="str">
        <f>IF(AND(I1876&lt;&gt;0,I1876&lt;&gt;""),IF(TRIM(SUBSTITUTE(B1876,CHAR(160),""))="","",IF(ISNUMBER(MATCH(TRIM(SUBSTITUTE(B1876,CHAR(160),"")),'Look Up Values'!$B$2:$B$500,0)),"","Origin error")),"")</f>
        <v/>
      </c>
      <c r="O1876" s="242" t="str">
        <f>IF(AND(I1876&lt;&gt;0,I1876&lt;&gt;""),IF(C1876="","",IF(AND(ISNUMBER(--LEFT(C1876,FIND(" ",C1876&amp;" ")-1)),OR(LEN(LEFT(C1876,FIND(" ",C1876&amp;" ")-1))=6,LEN(LEFT(C1876,FIND(" ",C1876&amp;" ")-1))=7),OR(ISNUMBER(MATCH(LEFT(C1876,FIND(" ",C1876&amp;" ")-1),'Look Up Values'!$G$2:$G$1000,0)),ISNUMBER(MATCH(LEFT(C1876,FIND(" ",C1876&amp;" ")-1),'Look Up Values'!$AE$2:$AE$2000,0)))),"","EWC error")),"")</f>
        <v/>
      </c>
      <c r="P1876" s="242" t="str" cm="1">
        <f t="array" ref="P1876">IF(AND(I1876&lt;&gt;0,I1876&lt;&gt;""),IF(D1876="","",IF(ISNUMBER(MATCH(SUBSTITUTE(D1876," ",""),SUBSTITUTE('Look Up Values'!$S$2:$S$120," ",""),0)),"","D&amp;R error")),"")</f>
        <v/>
      </c>
      <c r="Q1876" s="242" t="str" cm="1">
        <f t="array" ref="Q1876">IF(AND(I1876&lt;&gt;0,I1876&lt;&gt;""),IF(G1876="","",IF(ISNUMBER(MATCH(SUBSTITUTE(G1876," ",""),SUBSTITUTE('Look Up Values'!$I$2:$I$10," ",""),0)),"","State error")),"")</f>
        <v/>
      </c>
      <c r="R1876" s="260" t="str">
        <f t="shared" si="59"/>
        <v/>
      </c>
    </row>
    <row r="1877" spans="1:18" ht="15.75">
      <c r="A1877" s="250">
        <v>1870</v>
      </c>
      <c r="B1877" s="198"/>
      <c r="C1877" s="25"/>
      <c r="D1877" s="25"/>
      <c r="E1877" s="25"/>
      <c r="F1877" s="25"/>
      <c r="G1877" s="26"/>
      <c r="H1877" s="27"/>
      <c r="I1877" s="28"/>
      <c r="J1877" s="430"/>
      <c r="K1877" s="48"/>
      <c r="L1877" s="457" t="str">
        <f t="shared" si="58"/>
        <v/>
      </c>
      <c r="M1877" s="245" cm="1">
        <f t="array" ref="M1877">SUMPRODUCT(--(N1877:Q1877&lt;&gt;"")) + IF(TRIM(R1877)="",0,LEN(R1877)-LEN(SUBSTITUTE(R1877,",",""))+1)</f>
        <v>0</v>
      </c>
      <c r="N1877" s="242" t="str">
        <f>IF(AND(I1877&lt;&gt;0,I1877&lt;&gt;""),IF(TRIM(SUBSTITUTE(B1877,CHAR(160),""))="","",IF(ISNUMBER(MATCH(TRIM(SUBSTITUTE(B1877,CHAR(160),"")),'Look Up Values'!$B$2:$B$500,0)),"","Origin error")),"")</f>
        <v/>
      </c>
      <c r="O1877" s="242" t="str">
        <f>IF(AND(I1877&lt;&gt;0,I1877&lt;&gt;""),IF(C1877="","",IF(AND(ISNUMBER(--LEFT(C1877,FIND(" ",C1877&amp;" ")-1)),OR(LEN(LEFT(C1877,FIND(" ",C1877&amp;" ")-1))=6,LEN(LEFT(C1877,FIND(" ",C1877&amp;" ")-1))=7),OR(ISNUMBER(MATCH(LEFT(C1877,FIND(" ",C1877&amp;" ")-1),'Look Up Values'!$G$2:$G$1000,0)),ISNUMBER(MATCH(LEFT(C1877,FIND(" ",C1877&amp;" ")-1),'Look Up Values'!$AE$2:$AE$2000,0)))),"","EWC error")),"")</f>
        <v/>
      </c>
      <c r="P1877" s="242" t="str" cm="1">
        <f t="array" ref="P1877">IF(AND(I1877&lt;&gt;0,I1877&lt;&gt;""),IF(D1877="","",IF(ISNUMBER(MATCH(SUBSTITUTE(D1877," ",""),SUBSTITUTE('Look Up Values'!$S$2:$S$120," ",""),0)),"","D&amp;R error")),"")</f>
        <v/>
      </c>
      <c r="Q1877" s="242" t="str" cm="1">
        <f t="array" ref="Q1877">IF(AND(I1877&lt;&gt;0,I1877&lt;&gt;""),IF(G1877="","",IF(ISNUMBER(MATCH(SUBSTITUTE(G1877," ",""),SUBSTITUTE('Look Up Values'!$I$2:$I$10," ",""),0)),"","State error")),"")</f>
        <v/>
      </c>
      <c r="R1877" s="260" t="str">
        <f t="shared" si="59"/>
        <v/>
      </c>
    </row>
    <row r="1878" spans="1:18" ht="15.75">
      <c r="A1878" s="250">
        <v>1871</v>
      </c>
      <c r="B1878" s="198"/>
      <c r="C1878" s="25"/>
      <c r="D1878" s="25"/>
      <c r="E1878" s="25"/>
      <c r="F1878" s="25"/>
      <c r="G1878" s="26"/>
      <c r="H1878" s="27"/>
      <c r="I1878" s="28"/>
      <c r="J1878" s="430"/>
      <c r="K1878" s="48"/>
      <c r="L1878" s="457" t="str">
        <f t="shared" si="58"/>
        <v/>
      </c>
      <c r="M1878" s="245" cm="1">
        <f t="array" ref="M1878">SUMPRODUCT(--(N1878:Q1878&lt;&gt;"")) + IF(TRIM(R1878)="",0,LEN(R1878)-LEN(SUBSTITUTE(R1878,",",""))+1)</f>
        <v>0</v>
      </c>
      <c r="N1878" s="242" t="str">
        <f>IF(AND(I1878&lt;&gt;0,I1878&lt;&gt;""),IF(TRIM(SUBSTITUTE(B1878,CHAR(160),""))="","",IF(ISNUMBER(MATCH(TRIM(SUBSTITUTE(B1878,CHAR(160),"")),'Look Up Values'!$B$2:$B$500,0)),"","Origin error")),"")</f>
        <v/>
      </c>
      <c r="O1878" s="242" t="str">
        <f>IF(AND(I1878&lt;&gt;0,I1878&lt;&gt;""),IF(C1878="","",IF(AND(ISNUMBER(--LEFT(C1878,FIND(" ",C1878&amp;" ")-1)),OR(LEN(LEFT(C1878,FIND(" ",C1878&amp;" ")-1))=6,LEN(LEFT(C1878,FIND(" ",C1878&amp;" ")-1))=7),OR(ISNUMBER(MATCH(LEFT(C1878,FIND(" ",C1878&amp;" ")-1),'Look Up Values'!$G$2:$G$1000,0)),ISNUMBER(MATCH(LEFT(C1878,FIND(" ",C1878&amp;" ")-1),'Look Up Values'!$AE$2:$AE$2000,0)))),"","EWC error")),"")</f>
        <v/>
      </c>
      <c r="P1878" s="242" t="str" cm="1">
        <f t="array" ref="P1878">IF(AND(I1878&lt;&gt;0,I1878&lt;&gt;""),IF(D1878="","",IF(ISNUMBER(MATCH(SUBSTITUTE(D1878," ",""),SUBSTITUTE('Look Up Values'!$S$2:$S$120," ",""),0)),"","D&amp;R error")),"")</f>
        <v/>
      </c>
      <c r="Q1878" s="242" t="str" cm="1">
        <f t="array" ref="Q1878">IF(AND(I1878&lt;&gt;0,I1878&lt;&gt;""),IF(G1878="","",IF(ISNUMBER(MATCH(SUBSTITUTE(G1878," ",""),SUBSTITUTE('Look Up Values'!$I$2:$I$10," ",""),0)),"","State error")),"")</f>
        <v/>
      </c>
      <c r="R1878" s="260" t="str">
        <f t="shared" si="59"/>
        <v/>
      </c>
    </row>
    <row r="1879" spans="1:18" ht="15.75">
      <c r="A1879" s="250">
        <v>1872</v>
      </c>
      <c r="B1879" s="198"/>
      <c r="C1879" s="25"/>
      <c r="D1879" s="25"/>
      <c r="E1879" s="25"/>
      <c r="F1879" s="25"/>
      <c r="G1879" s="26"/>
      <c r="H1879" s="27"/>
      <c r="I1879" s="28"/>
      <c r="J1879" s="430"/>
      <c r="K1879" s="48"/>
      <c r="L1879" s="457" t="str">
        <f t="shared" si="58"/>
        <v/>
      </c>
      <c r="M1879" s="245" cm="1">
        <f t="array" ref="M1879">SUMPRODUCT(--(N1879:Q1879&lt;&gt;"")) + IF(TRIM(R1879)="",0,LEN(R1879)-LEN(SUBSTITUTE(R1879,",",""))+1)</f>
        <v>0</v>
      </c>
      <c r="N1879" s="242" t="str">
        <f>IF(AND(I1879&lt;&gt;0,I1879&lt;&gt;""),IF(TRIM(SUBSTITUTE(B1879,CHAR(160),""))="","",IF(ISNUMBER(MATCH(TRIM(SUBSTITUTE(B1879,CHAR(160),"")),'Look Up Values'!$B$2:$B$500,0)),"","Origin error")),"")</f>
        <v/>
      </c>
      <c r="O1879" s="242" t="str">
        <f>IF(AND(I1879&lt;&gt;0,I1879&lt;&gt;""),IF(C1879="","",IF(AND(ISNUMBER(--LEFT(C1879,FIND(" ",C1879&amp;" ")-1)),OR(LEN(LEFT(C1879,FIND(" ",C1879&amp;" ")-1))=6,LEN(LEFT(C1879,FIND(" ",C1879&amp;" ")-1))=7),OR(ISNUMBER(MATCH(LEFT(C1879,FIND(" ",C1879&amp;" ")-1),'Look Up Values'!$G$2:$G$1000,0)),ISNUMBER(MATCH(LEFT(C1879,FIND(" ",C1879&amp;" ")-1),'Look Up Values'!$AE$2:$AE$2000,0)))),"","EWC error")),"")</f>
        <v/>
      </c>
      <c r="P1879" s="242" t="str" cm="1">
        <f t="array" ref="P1879">IF(AND(I1879&lt;&gt;0,I1879&lt;&gt;""),IF(D1879="","",IF(ISNUMBER(MATCH(SUBSTITUTE(D1879," ",""),SUBSTITUTE('Look Up Values'!$S$2:$S$120," ",""),0)),"","D&amp;R error")),"")</f>
        <v/>
      </c>
      <c r="Q1879" s="242" t="str" cm="1">
        <f t="array" ref="Q1879">IF(AND(I1879&lt;&gt;0,I1879&lt;&gt;""),IF(G1879="","",IF(ISNUMBER(MATCH(SUBSTITUTE(G1879," ",""),SUBSTITUTE('Look Up Values'!$I$2:$I$10," ",""),0)),"","State error")),"")</f>
        <v/>
      </c>
      <c r="R1879" s="260" t="str">
        <f t="shared" si="59"/>
        <v/>
      </c>
    </row>
    <row r="1880" spans="1:18" ht="15.75">
      <c r="A1880" s="250">
        <v>1873</v>
      </c>
      <c r="B1880" s="198"/>
      <c r="C1880" s="25"/>
      <c r="D1880" s="25"/>
      <c r="E1880" s="25"/>
      <c r="F1880" s="25"/>
      <c r="G1880" s="26"/>
      <c r="H1880" s="27"/>
      <c r="I1880" s="28"/>
      <c r="J1880" s="430"/>
      <c r="K1880" s="48"/>
      <c r="L1880" s="457" t="str">
        <f t="shared" si="58"/>
        <v/>
      </c>
      <c r="M1880" s="245" cm="1">
        <f t="array" ref="M1880">SUMPRODUCT(--(N1880:Q1880&lt;&gt;"")) + IF(TRIM(R1880)="",0,LEN(R1880)-LEN(SUBSTITUTE(R1880,",",""))+1)</f>
        <v>0</v>
      </c>
      <c r="N1880" s="242" t="str">
        <f>IF(AND(I1880&lt;&gt;0,I1880&lt;&gt;""),IF(TRIM(SUBSTITUTE(B1880,CHAR(160),""))="","",IF(ISNUMBER(MATCH(TRIM(SUBSTITUTE(B1880,CHAR(160),"")),'Look Up Values'!$B$2:$B$500,0)),"","Origin error")),"")</f>
        <v/>
      </c>
      <c r="O1880" s="242" t="str">
        <f>IF(AND(I1880&lt;&gt;0,I1880&lt;&gt;""),IF(C1880="","",IF(AND(ISNUMBER(--LEFT(C1880,FIND(" ",C1880&amp;" ")-1)),OR(LEN(LEFT(C1880,FIND(" ",C1880&amp;" ")-1))=6,LEN(LEFT(C1880,FIND(" ",C1880&amp;" ")-1))=7),OR(ISNUMBER(MATCH(LEFT(C1880,FIND(" ",C1880&amp;" ")-1),'Look Up Values'!$G$2:$G$1000,0)),ISNUMBER(MATCH(LEFT(C1880,FIND(" ",C1880&amp;" ")-1),'Look Up Values'!$AE$2:$AE$2000,0)))),"","EWC error")),"")</f>
        <v/>
      </c>
      <c r="P1880" s="242" t="str" cm="1">
        <f t="array" ref="P1880">IF(AND(I1880&lt;&gt;0,I1880&lt;&gt;""),IF(D1880="","",IF(ISNUMBER(MATCH(SUBSTITUTE(D1880," ",""),SUBSTITUTE('Look Up Values'!$S$2:$S$120," ",""),0)),"","D&amp;R error")),"")</f>
        <v/>
      </c>
      <c r="Q1880" s="242" t="str" cm="1">
        <f t="array" ref="Q1880">IF(AND(I1880&lt;&gt;0,I1880&lt;&gt;""),IF(G1880="","",IF(ISNUMBER(MATCH(SUBSTITUTE(G1880," ",""),SUBSTITUTE('Look Up Values'!$I$2:$I$10," ",""),0)),"","State error")),"")</f>
        <v/>
      </c>
      <c r="R1880" s="260" t="str">
        <f t="shared" si="59"/>
        <v/>
      </c>
    </row>
    <row r="1881" spans="1:18" ht="15.75">
      <c r="A1881" s="250">
        <v>1874</v>
      </c>
      <c r="B1881" s="198"/>
      <c r="C1881" s="25"/>
      <c r="D1881" s="25"/>
      <c r="E1881" s="25"/>
      <c r="F1881" s="25"/>
      <c r="G1881" s="26"/>
      <c r="H1881" s="27"/>
      <c r="I1881" s="28"/>
      <c r="J1881" s="430"/>
      <c r="K1881" s="48"/>
      <c r="L1881" s="457" t="str">
        <f t="shared" si="58"/>
        <v/>
      </c>
      <c r="M1881" s="245" cm="1">
        <f t="array" ref="M1881">SUMPRODUCT(--(N1881:Q1881&lt;&gt;"")) + IF(TRIM(R1881)="",0,LEN(R1881)-LEN(SUBSTITUTE(R1881,",",""))+1)</f>
        <v>0</v>
      </c>
      <c r="N1881" s="242" t="str">
        <f>IF(AND(I1881&lt;&gt;0,I1881&lt;&gt;""),IF(TRIM(SUBSTITUTE(B1881,CHAR(160),""))="","",IF(ISNUMBER(MATCH(TRIM(SUBSTITUTE(B1881,CHAR(160),"")),'Look Up Values'!$B$2:$B$500,0)),"","Origin error")),"")</f>
        <v/>
      </c>
      <c r="O1881" s="242" t="str">
        <f>IF(AND(I1881&lt;&gt;0,I1881&lt;&gt;""),IF(C1881="","",IF(AND(ISNUMBER(--LEFT(C1881,FIND(" ",C1881&amp;" ")-1)),OR(LEN(LEFT(C1881,FIND(" ",C1881&amp;" ")-1))=6,LEN(LEFT(C1881,FIND(" ",C1881&amp;" ")-1))=7),OR(ISNUMBER(MATCH(LEFT(C1881,FIND(" ",C1881&amp;" ")-1),'Look Up Values'!$G$2:$G$1000,0)),ISNUMBER(MATCH(LEFT(C1881,FIND(" ",C1881&amp;" ")-1),'Look Up Values'!$AE$2:$AE$2000,0)))),"","EWC error")),"")</f>
        <v/>
      </c>
      <c r="P1881" s="242" t="str" cm="1">
        <f t="array" ref="P1881">IF(AND(I1881&lt;&gt;0,I1881&lt;&gt;""),IF(D1881="","",IF(ISNUMBER(MATCH(SUBSTITUTE(D1881," ",""),SUBSTITUTE('Look Up Values'!$S$2:$S$120," ",""),0)),"","D&amp;R error")),"")</f>
        <v/>
      </c>
      <c r="Q1881" s="242" t="str" cm="1">
        <f t="array" ref="Q1881">IF(AND(I1881&lt;&gt;0,I1881&lt;&gt;""),IF(G1881="","",IF(ISNUMBER(MATCH(SUBSTITUTE(G1881," ",""),SUBSTITUTE('Look Up Values'!$I$2:$I$10," ",""),0)),"","State error")),"")</f>
        <v/>
      </c>
      <c r="R1881" s="260" t="str">
        <f t="shared" si="59"/>
        <v/>
      </c>
    </row>
    <row r="1882" spans="1:18" ht="15.75">
      <c r="A1882" s="250">
        <v>1875</v>
      </c>
      <c r="B1882" s="198"/>
      <c r="C1882" s="25"/>
      <c r="D1882" s="25"/>
      <c r="E1882" s="25"/>
      <c r="F1882" s="25"/>
      <c r="G1882" s="26"/>
      <c r="H1882" s="27"/>
      <c r="I1882" s="28"/>
      <c r="J1882" s="430"/>
      <c r="K1882" s="48"/>
      <c r="L1882" s="457" t="str">
        <f t="shared" si="58"/>
        <v/>
      </c>
      <c r="M1882" s="245" cm="1">
        <f t="array" ref="M1882">SUMPRODUCT(--(N1882:Q1882&lt;&gt;"")) + IF(TRIM(R1882)="",0,LEN(R1882)-LEN(SUBSTITUTE(R1882,",",""))+1)</f>
        <v>0</v>
      </c>
      <c r="N1882" s="242" t="str">
        <f>IF(AND(I1882&lt;&gt;0,I1882&lt;&gt;""),IF(TRIM(SUBSTITUTE(B1882,CHAR(160),""))="","",IF(ISNUMBER(MATCH(TRIM(SUBSTITUTE(B1882,CHAR(160),"")),'Look Up Values'!$B$2:$B$500,0)),"","Origin error")),"")</f>
        <v/>
      </c>
      <c r="O1882" s="242" t="str">
        <f>IF(AND(I1882&lt;&gt;0,I1882&lt;&gt;""),IF(C1882="","",IF(AND(ISNUMBER(--LEFT(C1882,FIND(" ",C1882&amp;" ")-1)),OR(LEN(LEFT(C1882,FIND(" ",C1882&amp;" ")-1))=6,LEN(LEFT(C1882,FIND(" ",C1882&amp;" ")-1))=7),OR(ISNUMBER(MATCH(LEFT(C1882,FIND(" ",C1882&amp;" ")-1),'Look Up Values'!$G$2:$G$1000,0)),ISNUMBER(MATCH(LEFT(C1882,FIND(" ",C1882&amp;" ")-1),'Look Up Values'!$AE$2:$AE$2000,0)))),"","EWC error")),"")</f>
        <v/>
      </c>
      <c r="P1882" s="242" t="str" cm="1">
        <f t="array" ref="P1882">IF(AND(I1882&lt;&gt;0,I1882&lt;&gt;""),IF(D1882="","",IF(ISNUMBER(MATCH(SUBSTITUTE(D1882," ",""),SUBSTITUTE('Look Up Values'!$S$2:$S$120," ",""),0)),"","D&amp;R error")),"")</f>
        <v/>
      </c>
      <c r="Q1882" s="242" t="str" cm="1">
        <f t="array" ref="Q1882">IF(AND(I1882&lt;&gt;0,I1882&lt;&gt;""),IF(G1882="","",IF(ISNUMBER(MATCH(SUBSTITUTE(G1882," ",""),SUBSTITUTE('Look Up Values'!$I$2:$I$10," ",""),0)),"","State error")),"")</f>
        <v/>
      </c>
      <c r="R1882" s="260" t="str">
        <f t="shared" si="59"/>
        <v/>
      </c>
    </row>
    <row r="1883" spans="1:18" ht="15.75">
      <c r="A1883" s="250">
        <v>1876</v>
      </c>
      <c r="B1883" s="198"/>
      <c r="C1883" s="25"/>
      <c r="D1883" s="25"/>
      <c r="E1883" s="25"/>
      <c r="F1883" s="25"/>
      <c r="G1883" s="26"/>
      <c r="H1883" s="27"/>
      <c r="I1883" s="28"/>
      <c r="J1883" s="430"/>
      <c r="K1883" s="48"/>
      <c r="L1883" s="457" t="str">
        <f t="shared" si="58"/>
        <v/>
      </c>
      <c r="M1883" s="245" cm="1">
        <f t="array" ref="M1883">SUMPRODUCT(--(N1883:Q1883&lt;&gt;"")) + IF(TRIM(R1883)="",0,LEN(R1883)-LEN(SUBSTITUTE(R1883,",",""))+1)</f>
        <v>0</v>
      </c>
      <c r="N1883" s="242" t="str">
        <f>IF(AND(I1883&lt;&gt;0,I1883&lt;&gt;""),IF(TRIM(SUBSTITUTE(B1883,CHAR(160),""))="","",IF(ISNUMBER(MATCH(TRIM(SUBSTITUTE(B1883,CHAR(160),"")),'Look Up Values'!$B$2:$B$500,0)),"","Origin error")),"")</f>
        <v/>
      </c>
      <c r="O1883" s="242" t="str">
        <f>IF(AND(I1883&lt;&gt;0,I1883&lt;&gt;""),IF(C1883="","",IF(AND(ISNUMBER(--LEFT(C1883,FIND(" ",C1883&amp;" ")-1)),OR(LEN(LEFT(C1883,FIND(" ",C1883&amp;" ")-1))=6,LEN(LEFT(C1883,FIND(" ",C1883&amp;" ")-1))=7),OR(ISNUMBER(MATCH(LEFT(C1883,FIND(" ",C1883&amp;" ")-1),'Look Up Values'!$G$2:$G$1000,0)),ISNUMBER(MATCH(LEFT(C1883,FIND(" ",C1883&amp;" ")-1),'Look Up Values'!$AE$2:$AE$2000,0)))),"","EWC error")),"")</f>
        <v/>
      </c>
      <c r="P1883" s="242" t="str" cm="1">
        <f t="array" ref="P1883">IF(AND(I1883&lt;&gt;0,I1883&lt;&gt;""),IF(D1883="","",IF(ISNUMBER(MATCH(SUBSTITUTE(D1883," ",""),SUBSTITUTE('Look Up Values'!$S$2:$S$120," ",""),0)),"","D&amp;R error")),"")</f>
        <v/>
      </c>
      <c r="Q1883" s="242" t="str" cm="1">
        <f t="array" ref="Q1883">IF(AND(I1883&lt;&gt;0,I1883&lt;&gt;""),IF(G1883="","",IF(ISNUMBER(MATCH(SUBSTITUTE(G1883," ",""),SUBSTITUTE('Look Up Values'!$I$2:$I$10," ",""),0)),"","State error")),"")</f>
        <v/>
      </c>
      <c r="R1883" s="260" t="str">
        <f t="shared" si="59"/>
        <v/>
      </c>
    </row>
    <row r="1884" spans="1:18" ht="15.75">
      <c r="A1884" s="250">
        <v>1877</v>
      </c>
      <c r="B1884" s="198"/>
      <c r="C1884" s="25"/>
      <c r="D1884" s="25"/>
      <c r="E1884" s="25"/>
      <c r="F1884" s="25"/>
      <c r="G1884" s="26"/>
      <c r="H1884" s="27"/>
      <c r="I1884" s="28"/>
      <c r="J1884" s="430"/>
      <c r="K1884" s="48"/>
      <c r="L1884" s="457" t="str">
        <f t="shared" si="58"/>
        <v/>
      </c>
      <c r="M1884" s="245" cm="1">
        <f t="array" ref="M1884">SUMPRODUCT(--(N1884:Q1884&lt;&gt;"")) + IF(TRIM(R1884)="",0,LEN(R1884)-LEN(SUBSTITUTE(R1884,",",""))+1)</f>
        <v>0</v>
      </c>
      <c r="N1884" s="242" t="str">
        <f>IF(AND(I1884&lt;&gt;0,I1884&lt;&gt;""),IF(TRIM(SUBSTITUTE(B1884,CHAR(160),""))="","",IF(ISNUMBER(MATCH(TRIM(SUBSTITUTE(B1884,CHAR(160),"")),'Look Up Values'!$B$2:$B$500,0)),"","Origin error")),"")</f>
        <v/>
      </c>
      <c r="O1884" s="242" t="str">
        <f>IF(AND(I1884&lt;&gt;0,I1884&lt;&gt;""),IF(C1884="","",IF(AND(ISNUMBER(--LEFT(C1884,FIND(" ",C1884&amp;" ")-1)),OR(LEN(LEFT(C1884,FIND(" ",C1884&amp;" ")-1))=6,LEN(LEFT(C1884,FIND(" ",C1884&amp;" ")-1))=7),OR(ISNUMBER(MATCH(LEFT(C1884,FIND(" ",C1884&amp;" ")-1),'Look Up Values'!$G$2:$G$1000,0)),ISNUMBER(MATCH(LEFT(C1884,FIND(" ",C1884&amp;" ")-1),'Look Up Values'!$AE$2:$AE$2000,0)))),"","EWC error")),"")</f>
        <v/>
      </c>
      <c r="P1884" s="242" t="str" cm="1">
        <f t="array" ref="P1884">IF(AND(I1884&lt;&gt;0,I1884&lt;&gt;""),IF(D1884="","",IF(ISNUMBER(MATCH(SUBSTITUTE(D1884," ",""),SUBSTITUTE('Look Up Values'!$S$2:$S$120," ",""),0)),"","D&amp;R error")),"")</f>
        <v/>
      </c>
      <c r="Q1884" s="242" t="str" cm="1">
        <f t="array" ref="Q1884">IF(AND(I1884&lt;&gt;0,I1884&lt;&gt;""),IF(G1884="","",IF(ISNUMBER(MATCH(SUBSTITUTE(G1884," ",""),SUBSTITUTE('Look Up Values'!$I$2:$I$10," ",""),0)),"","State error")),"")</f>
        <v/>
      </c>
      <c r="R1884" s="260" t="str">
        <f t="shared" si="59"/>
        <v/>
      </c>
    </row>
    <row r="1885" spans="1:18" ht="15.75">
      <c r="A1885" s="250">
        <v>1878</v>
      </c>
      <c r="B1885" s="198"/>
      <c r="C1885" s="25"/>
      <c r="D1885" s="25"/>
      <c r="E1885" s="25"/>
      <c r="F1885" s="25"/>
      <c r="G1885" s="26"/>
      <c r="H1885" s="27"/>
      <c r="I1885" s="28"/>
      <c r="J1885" s="430"/>
      <c r="K1885" s="48"/>
      <c r="L1885" s="457" t="str">
        <f t="shared" si="58"/>
        <v/>
      </c>
      <c r="M1885" s="245" cm="1">
        <f t="array" ref="M1885">SUMPRODUCT(--(N1885:Q1885&lt;&gt;"")) + IF(TRIM(R1885)="",0,LEN(R1885)-LEN(SUBSTITUTE(R1885,",",""))+1)</f>
        <v>0</v>
      </c>
      <c r="N1885" s="242" t="str">
        <f>IF(AND(I1885&lt;&gt;0,I1885&lt;&gt;""),IF(TRIM(SUBSTITUTE(B1885,CHAR(160),""))="","",IF(ISNUMBER(MATCH(TRIM(SUBSTITUTE(B1885,CHAR(160),"")),'Look Up Values'!$B$2:$B$500,0)),"","Origin error")),"")</f>
        <v/>
      </c>
      <c r="O1885" s="242" t="str">
        <f>IF(AND(I1885&lt;&gt;0,I1885&lt;&gt;""),IF(C1885="","",IF(AND(ISNUMBER(--LEFT(C1885,FIND(" ",C1885&amp;" ")-1)),OR(LEN(LEFT(C1885,FIND(" ",C1885&amp;" ")-1))=6,LEN(LEFT(C1885,FIND(" ",C1885&amp;" ")-1))=7),OR(ISNUMBER(MATCH(LEFT(C1885,FIND(" ",C1885&amp;" ")-1),'Look Up Values'!$G$2:$G$1000,0)),ISNUMBER(MATCH(LEFT(C1885,FIND(" ",C1885&amp;" ")-1),'Look Up Values'!$AE$2:$AE$2000,0)))),"","EWC error")),"")</f>
        <v/>
      </c>
      <c r="P1885" s="242" t="str" cm="1">
        <f t="array" ref="P1885">IF(AND(I1885&lt;&gt;0,I1885&lt;&gt;""),IF(D1885="","",IF(ISNUMBER(MATCH(SUBSTITUTE(D1885," ",""),SUBSTITUTE('Look Up Values'!$S$2:$S$120," ",""),0)),"","D&amp;R error")),"")</f>
        <v/>
      </c>
      <c r="Q1885" s="242" t="str" cm="1">
        <f t="array" ref="Q1885">IF(AND(I1885&lt;&gt;0,I1885&lt;&gt;""),IF(G1885="","",IF(ISNUMBER(MATCH(SUBSTITUTE(G1885," ",""),SUBSTITUTE('Look Up Values'!$I$2:$I$10," ",""),0)),"","State error")),"")</f>
        <v/>
      </c>
      <c r="R1885" s="260" t="str">
        <f t="shared" si="59"/>
        <v/>
      </c>
    </row>
    <row r="1886" spans="1:18" ht="15.75">
      <c r="A1886" s="250">
        <v>1879</v>
      </c>
      <c r="B1886" s="198"/>
      <c r="C1886" s="25"/>
      <c r="D1886" s="25"/>
      <c r="E1886" s="25"/>
      <c r="F1886" s="25"/>
      <c r="G1886" s="26"/>
      <c r="H1886" s="27"/>
      <c r="I1886" s="28"/>
      <c r="J1886" s="430"/>
      <c r="K1886" s="48"/>
      <c r="L1886" s="457" t="str">
        <f t="shared" si="58"/>
        <v/>
      </c>
      <c r="M1886" s="245" cm="1">
        <f t="array" ref="M1886">SUMPRODUCT(--(N1886:Q1886&lt;&gt;"")) + IF(TRIM(R1886)="",0,LEN(R1886)-LEN(SUBSTITUTE(R1886,",",""))+1)</f>
        <v>0</v>
      </c>
      <c r="N1886" s="242" t="str">
        <f>IF(AND(I1886&lt;&gt;0,I1886&lt;&gt;""),IF(TRIM(SUBSTITUTE(B1886,CHAR(160),""))="","",IF(ISNUMBER(MATCH(TRIM(SUBSTITUTE(B1886,CHAR(160),"")),'Look Up Values'!$B$2:$B$500,0)),"","Origin error")),"")</f>
        <v/>
      </c>
      <c r="O1886" s="242" t="str">
        <f>IF(AND(I1886&lt;&gt;0,I1886&lt;&gt;""),IF(C1886="","",IF(AND(ISNUMBER(--LEFT(C1886,FIND(" ",C1886&amp;" ")-1)),OR(LEN(LEFT(C1886,FIND(" ",C1886&amp;" ")-1))=6,LEN(LEFT(C1886,FIND(" ",C1886&amp;" ")-1))=7),OR(ISNUMBER(MATCH(LEFT(C1886,FIND(" ",C1886&amp;" ")-1),'Look Up Values'!$G$2:$G$1000,0)),ISNUMBER(MATCH(LEFT(C1886,FIND(" ",C1886&amp;" ")-1),'Look Up Values'!$AE$2:$AE$2000,0)))),"","EWC error")),"")</f>
        <v/>
      </c>
      <c r="P1886" s="242" t="str" cm="1">
        <f t="array" ref="P1886">IF(AND(I1886&lt;&gt;0,I1886&lt;&gt;""),IF(D1886="","",IF(ISNUMBER(MATCH(SUBSTITUTE(D1886," ",""),SUBSTITUTE('Look Up Values'!$S$2:$S$120," ",""),0)),"","D&amp;R error")),"")</f>
        <v/>
      </c>
      <c r="Q1886" s="242" t="str" cm="1">
        <f t="array" ref="Q1886">IF(AND(I1886&lt;&gt;0,I1886&lt;&gt;""),IF(G1886="","",IF(ISNUMBER(MATCH(SUBSTITUTE(G1886," ",""),SUBSTITUTE('Look Up Values'!$I$2:$I$10," ",""),0)),"","State error")),"")</f>
        <v/>
      </c>
      <c r="R1886" s="260" t="str">
        <f t="shared" si="59"/>
        <v/>
      </c>
    </row>
    <row r="1887" spans="1:18" ht="15.75">
      <c r="A1887" s="250">
        <v>1880</v>
      </c>
      <c r="B1887" s="198"/>
      <c r="C1887" s="25"/>
      <c r="D1887" s="25"/>
      <c r="E1887" s="25"/>
      <c r="F1887" s="25"/>
      <c r="G1887" s="26"/>
      <c r="H1887" s="27"/>
      <c r="I1887" s="28"/>
      <c r="J1887" s="430"/>
      <c r="K1887" s="48"/>
      <c r="L1887" s="457" t="str">
        <f t="shared" si="58"/>
        <v/>
      </c>
      <c r="M1887" s="245" cm="1">
        <f t="array" ref="M1887">SUMPRODUCT(--(N1887:Q1887&lt;&gt;"")) + IF(TRIM(R1887)="",0,LEN(R1887)-LEN(SUBSTITUTE(R1887,",",""))+1)</f>
        <v>0</v>
      </c>
      <c r="N1887" s="242" t="str">
        <f>IF(AND(I1887&lt;&gt;0,I1887&lt;&gt;""),IF(TRIM(SUBSTITUTE(B1887,CHAR(160),""))="","",IF(ISNUMBER(MATCH(TRIM(SUBSTITUTE(B1887,CHAR(160),"")),'Look Up Values'!$B$2:$B$500,0)),"","Origin error")),"")</f>
        <v/>
      </c>
      <c r="O1887" s="242" t="str">
        <f>IF(AND(I1887&lt;&gt;0,I1887&lt;&gt;""),IF(C1887="","",IF(AND(ISNUMBER(--LEFT(C1887,FIND(" ",C1887&amp;" ")-1)),OR(LEN(LEFT(C1887,FIND(" ",C1887&amp;" ")-1))=6,LEN(LEFT(C1887,FIND(" ",C1887&amp;" ")-1))=7),OR(ISNUMBER(MATCH(LEFT(C1887,FIND(" ",C1887&amp;" ")-1),'Look Up Values'!$G$2:$G$1000,0)),ISNUMBER(MATCH(LEFT(C1887,FIND(" ",C1887&amp;" ")-1),'Look Up Values'!$AE$2:$AE$2000,0)))),"","EWC error")),"")</f>
        <v/>
      </c>
      <c r="P1887" s="242" t="str" cm="1">
        <f t="array" ref="P1887">IF(AND(I1887&lt;&gt;0,I1887&lt;&gt;""),IF(D1887="","",IF(ISNUMBER(MATCH(SUBSTITUTE(D1887," ",""),SUBSTITUTE('Look Up Values'!$S$2:$S$120," ",""),0)),"","D&amp;R error")),"")</f>
        <v/>
      </c>
      <c r="Q1887" s="242" t="str" cm="1">
        <f t="array" ref="Q1887">IF(AND(I1887&lt;&gt;0,I1887&lt;&gt;""),IF(G1887="","",IF(ISNUMBER(MATCH(SUBSTITUTE(G1887," ",""),SUBSTITUTE('Look Up Values'!$I$2:$I$10," ",""),0)),"","State error")),"")</f>
        <v/>
      </c>
      <c r="R1887" s="260" t="str">
        <f t="shared" si="59"/>
        <v/>
      </c>
    </row>
    <row r="1888" spans="1:18" ht="15.75">
      <c r="A1888" s="250">
        <v>1881</v>
      </c>
      <c r="B1888" s="198"/>
      <c r="C1888" s="25"/>
      <c r="D1888" s="25"/>
      <c r="E1888" s="25"/>
      <c r="F1888" s="25"/>
      <c r="G1888" s="26"/>
      <c r="H1888" s="27"/>
      <c r="I1888" s="28"/>
      <c r="J1888" s="430"/>
      <c r="K1888" s="48"/>
      <c r="L1888" s="457" t="str">
        <f t="shared" si="58"/>
        <v/>
      </c>
      <c r="M1888" s="245" cm="1">
        <f t="array" ref="M1888">SUMPRODUCT(--(N1888:Q1888&lt;&gt;"")) + IF(TRIM(R1888)="",0,LEN(R1888)-LEN(SUBSTITUTE(R1888,",",""))+1)</f>
        <v>0</v>
      </c>
      <c r="N1888" s="242" t="str">
        <f>IF(AND(I1888&lt;&gt;0,I1888&lt;&gt;""),IF(TRIM(SUBSTITUTE(B1888,CHAR(160),""))="","",IF(ISNUMBER(MATCH(TRIM(SUBSTITUTE(B1888,CHAR(160),"")),'Look Up Values'!$B$2:$B$500,0)),"","Origin error")),"")</f>
        <v/>
      </c>
      <c r="O1888" s="242" t="str">
        <f>IF(AND(I1888&lt;&gt;0,I1888&lt;&gt;""),IF(C1888="","",IF(AND(ISNUMBER(--LEFT(C1888,FIND(" ",C1888&amp;" ")-1)),OR(LEN(LEFT(C1888,FIND(" ",C1888&amp;" ")-1))=6,LEN(LEFT(C1888,FIND(" ",C1888&amp;" ")-1))=7),OR(ISNUMBER(MATCH(LEFT(C1888,FIND(" ",C1888&amp;" ")-1),'Look Up Values'!$G$2:$G$1000,0)),ISNUMBER(MATCH(LEFT(C1888,FIND(" ",C1888&amp;" ")-1),'Look Up Values'!$AE$2:$AE$2000,0)))),"","EWC error")),"")</f>
        <v/>
      </c>
      <c r="P1888" s="242" t="str" cm="1">
        <f t="array" ref="P1888">IF(AND(I1888&lt;&gt;0,I1888&lt;&gt;""),IF(D1888="","",IF(ISNUMBER(MATCH(SUBSTITUTE(D1888," ",""),SUBSTITUTE('Look Up Values'!$S$2:$S$120," ",""),0)),"","D&amp;R error")),"")</f>
        <v/>
      </c>
      <c r="Q1888" s="242" t="str" cm="1">
        <f t="array" ref="Q1888">IF(AND(I1888&lt;&gt;0,I1888&lt;&gt;""),IF(G1888="","",IF(ISNUMBER(MATCH(SUBSTITUTE(G1888," ",""),SUBSTITUTE('Look Up Values'!$I$2:$I$10," ",""),0)),"","State error")),"")</f>
        <v/>
      </c>
      <c r="R1888" s="260" t="str">
        <f t="shared" si="59"/>
        <v/>
      </c>
    </row>
    <row r="1889" spans="1:18" ht="15.75">
      <c r="A1889" s="250">
        <v>1882</v>
      </c>
      <c r="B1889" s="198"/>
      <c r="C1889" s="25"/>
      <c r="D1889" s="25"/>
      <c r="E1889" s="25"/>
      <c r="F1889" s="25"/>
      <c r="G1889" s="26"/>
      <c r="H1889" s="27"/>
      <c r="I1889" s="28"/>
      <c r="J1889" s="430"/>
      <c r="K1889" s="48"/>
      <c r="L1889" s="457" t="str">
        <f t="shared" si="58"/>
        <v/>
      </c>
      <c r="M1889" s="245" cm="1">
        <f t="array" ref="M1889">SUMPRODUCT(--(N1889:Q1889&lt;&gt;"")) + IF(TRIM(R1889)="",0,LEN(R1889)-LEN(SUBSTITUTE(R1889,",",""))+1)</f>
        <v>0</v>
      </c>
      <c r="N1889" s="242" t="str">
        <f>IF(AND(I1889&lt;&gt;0,I1889&lt;&gt;""),IF(TRIM(SUBSTITUTE(B1889,CHAR(160),""))="","",IF(ISNUMBER(MATCH(TRIM(SUBSTITUTE(B1889,CHAR(160),"")),'Look Up Values'!$B$2:$B$500,0)),"","Origin error")),"")</f>
        <v/>
      </c>
      <c r="O1889" s="242" t="str">
        <f>IF(AND(I1889&lt;&gt;0,I1889&lt;&gt;""),IF(C1889="","",IF(AND(ISNUMBER(--LEFT(C1889,FIND(" ",C1889&amp;" ")-1)),OR(LEN(LEFT(C1889,FIND(" ",C1889&amp;" ")-1))=6,LEN(LEFT(C1889,FIND(" ",C1889&amp;" ")-1))=7),OR(ISNUMBER(MATCH(LEFT(C1889,FIND(" ",C1889&amp;" ")-1),'Look Up Values'!$G$2:$G$1000,0)),ISNUMBER(MATCH(LEFT(C1889,FIND(" ",C1889&amp;" ")-1),'Look Up Values'!$AE$2:$AE$2000,0)))),"","EWC error")),"")</f>
        <v/>
      </c>
      <c r="P1889" s="242" t="str" cm="1">
        <f t="array" ref="P1889">IF(AND(I1889&lt;&gt;0,I1889&lt;&gt;""),IF(D1889="","",IF(ISNUMBER(MATCH(SUBSTITUTE(D1889," ",""),SUBSTITUTE('Look Up Values'!$S$2:$S$120," ",""),0)),"","D&amp;R error")),"")</f>
        <v/>
      </c>
      <c r="Q1889" s="242" t="str" cm="1">
        <f t="array" ref="Q1889">IF(AND(I1889&lt;&gt;0,I1889&lt;&gt;""),IF(G1889="","",IF(ISNUMBER(MATCH(SUBSTITUTE(G1889," ",""),SUBSTITUTE('Look Up Values'!$I$2:$I$10," ",""),0)),"","State error")),"")</f>
        <v/>
      </c>
      <c r="R1889" s="260" t="str">
        <f t="shared" si="59"/>
        <v/>
      </c>
    </row>
    <row r="1890" spans="1:18" ht="15.75">
      <c r="A1890" s="250">
        <v>1883</v>
      </c>
      <c r="B1890" s="198"/>
      <c r="C1890" s="25"/>
      <c r="D1890" s="25"/>
      <c r="E1890" s="25"/>
      <c r="F1890" s="25"/>
      <c r="G1890" s="26"/>
      <c r="H1890" s="27"/>
      <c r="I1890" s="28"/>
      <c r="J1890" s="430"/>
      <c r="K1890" s="48"/>
      <c r="L1890" s="457" t="str">
        <f t="shared" si="58"/>
        <v/>
      </c>
      <c r="M1890" s="245" cm="1">
        <f t="array" ref="M1890">SUMPRODUCT(--(N1890:Q1890&lt;&gt;"")) + IF(TRIM(R1890)="",0,LEN(R1890)-LEN(SUBSTITUTE(R1890,",",""))+1)</f>
        <v>0</v>
      </c>
      <c r="N1890" s="242" t="str">
        <f>IF(AND(I1890&lt;&gt;0,I1890&lt;&gt;""),IF(TRIM(SUBSTITUTE(B1890,CHAR(160),""))="","",IF(ISNUMBER(MATCH(TRIM(SUBSTITUTE(B1890,CHAR(160),"")),'Look Up Values'!$B$2:$B$500,0)),"","Origin error")),"")</f>
        <v/>
      </c>
      <c r="O1890" s="242" t="str">
        <f>IF(AND(I1890&lt;&gt;0,I1890&lt;&gt;""),IF(C1890="","",IF(AND(ISNUMBER(--LEFT(C1890,FIND(" ",C1890&amp;" ")-1)),OR(LEN(LEFT(C1890,FIND(" ",C1890&amp;" ")-1))=6,LEN(LEFT(C1890,FIND(" ",C1890&amp;" ")-1))=7),OR(ISNUMBER(MATCH(LEFT(C1890,FIND(" ",C1890&amp;" ")-1),'Look Up Values'!$G$2:$G$1000,0)),ISNUMBER(MATCH(LEFT(C1890,FIND(" ",C1890&amp;" ")-1),'Look Up Values'!$AE$2:$AE$2000,0)))),"","EWC error")),"")</f>
        <v/>
      </c>
      <c r="P1890" s="242" t="str" cm="1">
        <f t="array" ref="P1890">IF(AND(I1890&lt;&gt;0,I1890&lt;&gt;""),IF(D1890="","",IF(ISNUMBER(MATCH(SUBSTITUTE(D1890," ",""),SUBSTITUTE('Look Up Values'!$S$2:$S$120," ",""),0)),"","D&amp;R error")),"")</f>
        <v/>
      </c>
      <c r="Q1890" s="242" t="str" cm="1">
        <f t="array" ref="Q1890">IF(AND(I1890&lt;&gt;0,I1890&lt;&gt;""),IF(G1890="","",IF(ISNUMBER(MATCH(SUBSTITUTE(G1890," ",""),SUBSTITUTE('Look Up Values'!$I$2:$I$10," ",""),0)),"","State error")),"")</f>
        <v/>
      </c>
      <c r="R1890" s="260" t="str">
        <f t="shared" si="59"/>
        <v/>
      </c>
    </row>
    <row r="1891" spans="1:18" ht="15.75">
      <c r="A1891" s="250">
        <v>1884</v>
      </c>
      <c r="B1891" s="198"/>
      <c r="C1891" s="25"/>
      <c r="D1891" s="25"/>
      <c r="E1891" s="25"/>
      <c r="F1891" s="25"/>
      <c r="G1891" s="26"/>
      <c r="H1891" s="27"/>
      <c r="I1891" s="28"/>
      <c r="J1891" s="430"/>
      <c r="K1891" s="48"/>
      <c r="L1891" s="457" t="str">
        <f t="shared" si="58"/>
        <v/>
      </c>
      <c r="M1891" s="245" cm="1">
        <f t="array" ref="M1891">SUMPRODUCT(--(N1891:Q1891&lt;&gt;"")) + IF(TRIM(R1891)="",0,LEN(R1891)-LEN(SUBSTITUTE(R1891,",",""))+1)</f>
        <v>0</v>
      </c>
      <c r="N1891" s="242" t="str">
        <f>IF(AND(I1891&lt;&gt;0,I1891&lt;&gt;""),IF(TRIM(SUBSTITUTE(B1891,CHAR(160),""))="","",IF(ISNUMBER(MATCH(TRIM(SUBSTITUTE(B1891,CHAR(160),"")),'Look Up Values'!$B$2:$B$500,0)),"","Origin error")),"")</f>
        <v/>
      </c>
      <c r="O1891" s="242" t="str">
        <f>IF(AND(I1891&lt;&gt;0,I1891&lt;&gt;""),IF(C1891="","",IF(AND(ISNUMBER(--LEFT(C1891,FIND(" ",C1891&amp;" ")-1)),OR(LEN(LEFT(C1891,FIND(" ",C1891&amp;" ")-1))=6,LEN(LEFT(C1891,FIND(" ",C1891&amp;" ")-1))=7),OR(ISNUMBER(MATCH(LEFT(C1891,FIND(" ",C1891&amp;" ")-1),'Look Up Values'!$G$2:$G$1000,0)),ISNUMBER(MATCH(LEFT(C1891,FIND(" ",C1891&amp;" ")-1),'Look Up Values'!$AE$2:$AE$2000,0)))),"","EWC error")),"")</f>
        <v/>
      </c>
      <c r="P1891" s="242" t="str" cm="1">
        <f t="array" ref="P1891">IF(AND(I1891&lt;&gt;0,I1891&lt;&gt;""),IF(D1891="","",IF(ISNUMBER(MATCH(SUBSTITUTE(D1891," ",""),SUBSTITUTE('Look Up Values'!$S$2:$S$120," ",""),0)),"","D&amp;R error")),"")</f>
        <v/>
      </c>
      <c r="Q1891" s="242" t="str" cm="1">
        <f t="array" ref="Q1891">IF(AND(I1891&lt;&gt;0,I1891&lt;&gt;""),IF(G1891="","",IF(ISNUMBER(MATCH(SUBSTITUTE(G1891," ",""),SUBSTITUTE('Look Up Values'!$I$2:$I$10," ",""),0)),"","State error")),"")</f>
        <v/>
      </c>
      <c r="R1891" s="260" t="str">
        <f t="shared" si="59"/>
        <v/>
      </c>
    </row>
    <row r="1892" spans="1:18" ht="15.75">
      <c r="A1892" s="250">
        <v>1885</v>
      </c>
      <c r="B1892" s="198"/>
      <c r="C1892" s="25"/>
      <c r="D1892" s="25"/>
      <c r="E1892" s="25"/>
      <c r="F1892" s="25"/>
      <c r="G1892" s="26"/>
      <c r="H1892" s="27"/>
      <c r="I1892" s="28"/>
      <c r="J1892" s="430"/>
      <c r="K1892" s="48"/>
      <c r="L1892" s="457" t="str">
        <f t="shared" si="58"/>
        <v/>
      </c>
      <c r="M1892" s="245" cm="1">
        <f t="array" ref="M1892">SUMPRODUCT(--(N1892:Q1892&lt;&gt;"")) + IF(TRIM(R1892)="",0,LEN(R1892)-LEN(SUBSTITUTE(R1892,",",""))+1)</f>
        <v>0</v>
      </c>
      <c r="N1892" s="242" t="str">
        <f>IF(AND(I1892&lt;&gt;0,I1892&lt;&gt;""),IF(TRIM(SUBSTITUTE(B1892,CHAR(160),""))="","",IF(ISNUMBER(MATCH(TRIM(SUBSTITUTE(B1892,CHAR(160),"")),'Look Up Values'!$B$2:$B$500,0)),"","Origin error")),"")</f>
        <v/>
      </c>
      <c r="O1892" s="242" t="str">
        <f>IF(AND(I1892&lt;&gt;0,I1892&lt;&gt;""),IF(C1892="","",IF(AND(ISNUMBER(--LEFT(C1892,FIND(" ",C1892&amp;" ")-1)),OR(LEN(LEFT(C1892,FIND(" ",C1892&amp;" ")-1))=6,LEN(LEFT(C1892,FIND(" ",C1892&amp;" ")-1))=7),OR(ISNUMBER(MATCH(LEFT(C1892,FIND(" ",C1892&amp;" ")-1),'Look Up Values'!$G$2:$G$1000,0)),ISNUMBER(MATCH(LEFT(C1892,FIND(" ",C1892&amp;" ")-1),'Look Up Values'!$AE$2:$AE$2000,0)))),"","EWC error")),"")</f>
        <v/>
      </c>
      <c r="P1892" s="242" t="str" cm="1">
        <f t="array" ref="P1892">IF(AND(I1892&lt;&gt;0,I1892&lt;&gt;""),IF(D1892="","",IF(ISNUMBER(MATCH(SUBSTITUTE(D1892," ",""),SUBSTITUTE('Look Up Values'!$S$2:$S$120," ",""),0)),"","D&amp;R error")),"")</f>
        <v/>
      </c>
      <c r="Q1892" s="242" t="str" cm="1">
        <f t="array" ref="Q1892">IF(AND(I1892&lt;&gt;0,I1892&lt;&gt;""),IF(G1892="","",IF(ISNUMBER(MATCH(SUBSTITUTE(G1892," ",""),SUBSTITUTE('Look Up Values'!$I$2:$I$10," ",""),0)),"","State error")),"")</f>
        <v/>
      </c>
      <c r="R1892" s="260" t="str">
        <f t="shared" si="59"/>
        <v/>
      </c>
    </row>
    <row r="1893" spans="1:18" ht="15.75">
      <c r="A1893" s="250">
        <v>1886</v>
      </c>
      <c r="B1893" s="198"/>
      <c r="C1893" s="25"/>
      <c r="D1893" s="25"/>
      <c r="E1893" s="25"/>
      <c r="F1893" s="25"/>
      <c r="G1893" s="26"/>
      <c r="H1893" s="27"/>
      <c r="I1893" s="28"/>
      <c r="J1893" s="430"/>
      <c r="K1893" s="48"/>
      <c r="L1893" s="457" t="str">
        <f t="shared" si="58"/>
        <v/>
      </c>
      <c r="M1893" s="245" cm="1">
        <f t="array" ref="M1893">SUMPRODUCT(--(N1893:Q1893&lt;&gt;"")) + IF(TRIM(R1893)="",0,LEN(R1893)-LEN(SUBSTITUTE(R1893,",",""))+1)</f>
        <v>0</v>
      </c>
      <c r="N1893" s="242" t="str">
        <f>IF(AND(I1893&lt;&gt;0,I1893&lt;&gt;""),IF(TRIM(SUBSTITUTE(B1893,CHAR(160),""))="","",IF(ISNUMBER(MATCH(TRIM(SUBSTITUTE(B1893,CHAR(160),"")),'Look Up Values'!$B$2:$B$500,0)),"","Origin error")),"")</f>
        <v/>
      </c>
      <c r="O1893" s="242" t="str">
        <f>IF(AND(I1893&lt;&gt;0,I1893&lt;&gt;""),IF(C1893="","",IF(AND(ISNUMBER(--LEFT(C1893,FIND(" ",C1893&amp;" ")-1)),OR(LEN(LEFT(C1893,FIND(" ",C1893&amp;" ")-1))=6,LEN(LEFT(C1893,FIND(" ",C1893&amp;" ")-1))=7),OR(ISNUMBER(MATCH(LEFT(C1893,FIND(" ",C1893&amp;" ")-1),'Look Up Values'!$G$2:$G$1000,0)),ISNUMBER(MATCH(LEFT(C1893,FIND(" ",C1893&amp;" ")-1),'Look Up Values'!$AE$2:$AE$2000,0)))),"","EWC error")),"")</f>
        <v/>
      </c>
      <c r="P1893" s="242" t="str" cm="1">
        <f t="array" ref="P1893">IF(AND(I1893&lt;&gt;0,I1893&lt;&gt;""),IF(D1893="","",IF(ISNUMBER(MATCH(SUBSTITUTE(D1893," ",""),SUBSTITUTE('Look Up Values'!$S$2:$S$120," ",""),0)),"","D&amp;R error")),"")</f>
        <v/>
      </c>
      <c r="Q1893" s="242" t="str" cm="1">
        <f t="array" ref="Q1893">IF(AND(I1893&lt;&gt;0,I1893&lt;&gt;""),IF(G1893="","",IF(ISNUMBER(MATCH(SUBSTITUTE(G1893," ",""),SUBSTITUTE('Look Up Values'!$I$2:$I$10," ",""),0)),"","State error")),"")</f>
        <v/>
      </c>
      <c r="R1893" s="260" t="str">
        <f t="shared" si="59"/>
        <v/>
      </c>
    </row>
    <row r="1894" spans="1:18" ht="15.75">
      <c r="A1894" s="250">
        <v>1887</v>
      </c>
      <c r="B1894" s="198"/>
      <c r="C1894" s="25"/>
      <c r="D1894" s="25"/>
      <c r="E1894" s="25"/>
      <c r="F1894" s="25"/>
      <c r="G1894" s="26"/>
      <c r="H1894" s="27"/>
      <c r="I1894" s="28"/>
      <c r="J1894" s="430"/>
      <c r="K1894" s="48"/>
      <c r="L1894" s="457" t="str">
        <f t="shared" si="58"/>
        <v/>
      </c>
      <c r="M1894" s="245" cm="1">
        <f t="array" ref="M1894">SUMPRODUCT(--(N1894:Q1894&lt;&gt;"")) + IF(TRIM(R1894)="",0,LEN(R1894)-LEN(SUBSTITUTE(R1894,",",""))+1)</f>
        <v>0</v>
      </c>
      <c r="N1894" s="242" t="str">
        <f>IF(AND(I1894&lt;&gt;0,I1894&lt;&gt;""),IF(TRIM(SUBSTITUTE(B1894,CHAR(160),""))="","",IF(ISNUMBER(MATCH(TRIM(SUBSTITUTE(B1894,CHAR(160),"")),'Look Up Values'!$B$2:$B$500,0)),"","Origin error")),"")</f>
        <v/>
      </c>
      <c r="O1894" s="242" t="str">
        <f>IF(AND(I1894&lt;&gt;0,I1894&lt;&gt;""),IF(C1894="","",IF(AND(ISNUMBER(--LEFT(C1894,FIND(" ",C1894&amp;" ")-1)),OR(LEN(LEFT(C1894,FIND(" ",C1894&amp;" ")-1))=6,LEN(LEFT(C1894,FIND(" ",C1894&amp;" ")-1))=7),OR(ISNUMBER(MATCH(LEFT(C1894,FIND(" ",C1894&amp;" ")-1),'Look Up Values'!$G$2:$G$1000,0)),ISNUMBER(MATCH(LEFT(C1894,FIND(" ",C1894&amp;" ")-1),'Look Up Values'!$AE$2:$AE$2000,0)))),"","EWC error")),"")</f>
        <v/>
      </c>
      <c r="P1894" s="242" t="str" cm="1">
        <f t="array" ref="P1894">IF(AND(I1894&lt;&gt;0,I1894&lt;&gt;""),IF(D1894="","",IF(ISNUMBER(MATCH(SUBSTITUTE(D1894," ",""),SUBSTITUTE('Look Up Values'!$S$2:$S$120," ",""),0)),"","D&amp;R error")),"")</f>
        <v/>
      </c>
      <c r="Q1894" s="242" t="str" cm="1">
        <f t="array" ref="Q1894">IF(AND(I1894&lt;&gt;0,I1894&lt;&gt;""),IF(G1894="","",IF(ISNUMBER(MATCH(SUBSTITUTE(G1894," ",""),SUBSTITUTE('Look Up Values'!$I$2:$I$10," ",""),0)),"","State error")),"")</f>
        <v/>
      </c>
      <c r="R1894" s="260" t="str">
        <f t="shared" si="59"/>
        <v/>
      </c>
    </row>
    <row r="1895" spans="1:18" ht="15.75">
      <c r="A1895" s="250">
        <v>1888</v>
      </c>
      <c r="B1895" s="198"/>
      <c r="C1895" s="25"/>
      <c r="D1895" s="25"/>
      <c r="E1895" s="25"/>
      <c r="F1895" s="25"/>
      <c r="G1895" s="26"/>
      <c r="H1895" s="27"/>
      <c r="I1895" s="28"/>
      <c r="J1895" s="430"/>
      <c r="K1895" s="48"/>
      <c r="L1895" s="457" t="str">
        <f t="shared" si="58"/>
        <v/>
      </c>
      <c r="M1895" s="245" cm="1">
        <f t="array" ref="M1895">SUMPRODUCT(--(N1895:Q1895&lt;&gt;"")) + IF(TRIM(R1895)="",0,LEN(R1895)-LEN(SUBSTITUTE(R1895,",",""))+1)</f>
        <v>0</v>
      </c>
      <c r="N1895" s="242" t="str">
        <f>IF(AND(I1895&lt;&gt;0,I1895&lt;&gt;""),IF(TRIM(SUBSTITUTE(B1895,CHAR(160),""))="","",IF(ISNUMBER(MATCH(TRIM(SUBSTITUTE(B1895,CHAR(160),"")),'Look Up Values'!$B$2:$B$500,0)),"","Origin error")),"")</f>
        <v/>
      </c>
      <c r="O1895" s="242" t="str">
        <f>IF(AND(I1895&lt;&gt;0,I1895&lt;&gt;""),IF(C1895="","",IF(AND(ISNUMBER(--LEFT(C1895,FIND(" ",C1895&amp;" ")-1)),OR(LEN(LEFT(C1895,FIND(" ",C1895&amp;" ")-1))=6,LEN(LEFT(C1895,FIND(" ",C1895&amp;" ")-1))=7),OR(ISNUMBER(MATCH(LEFT(C1895,FIND(" ",C1895&amp;" ")-1),'Look Up Values'!$G$2:$G$1000,0)),ISNUMBER(MATCH(LEFT(C1895,FIND(" ",C1895&amp;" ")-1),'Look Up Values'!$AE$2:$AE$2000,0)))),"","EWC error")),"")</f>
        <v/>
      </c>
      <c r="P1895" s="242" t="str" cm="1">
        <f t="array" ref="P1895">IF(AND(I1895&lt;&gt;0,I1895&lt;&gt;""),IF(D1895="","",IF(ISNUMBER(MATCH(SUBSTITUTE(D1895," ",""),SUBSTITUTE('Look Up Values'!$S$2:$S$120," ",""),0)),"","D&amp;R error")),"")</f>
        <v/>
      </c>
      <c r="Q1895" s="242" t="str" cm="1">
        <f t="array" ref="Q1895">IF(AND(I1895&lt;&gt;0,I1895&lt;&gt;""),IF(G1895="","",IF(ISNUMBER(MATCH(SUBSTITUTE(G1895," ",""),SUBSTITUTE('Look Up Values'!$I$2:$I$10," ",""),0)),"","State error")),"")</f>
        <v/>
      </c>
      <c r="R1895" s="260" t="str">
        <f t="shared" si="59"/>
        <v/>
      </c>
    </row>
    <row r="1896" spans="1:18" ht="15.75">
      <c r="A1896" s="250">
        <v>1889</v>
      </c>
      <c r="B1896" s="198"/>
      <c r="C1896" s="25"/>
      <c r="D1896" s="25"/>
      <c r="E1896" s="25"/>
      <c r="F1896" s="25"/>
      <c r="G1896" s="26"/>
      <c r="H1896" s="27"/>
      <c r="I1896" s="28"/>
      <c r="J1896" s="430"/>
      <c r="K1896" s="48"/>
      <c r="L1896" s="457" t="str">
        <f t="shared" si="58"/>
        <v/>
      </c>
      <c r="M1896" s="245" cm="1">
        <f t="array" ref="M1896">SUMPRODUCT(--(N1896:Q1896&lt;&gt;"")) + IF(TRIM(R1896)="",0,LEN(R1896)-LEN(SUBSTITUTE(R1896,",",""))+1)</f>
        <v>0</v>
      </c>
      <c r="N1896" s="242" t="str">
        <f>IF(AND(I1896&lt;&gt;0,I1896&lt;&gt;""),IF(TRIM(SUBSTITUTE(B1896,CHAR(160),""))="","",IF(ISNUMBER(MATCH(TRIM(SUBSTITUTE(B1896,CHAR(160),"")),'Look Up Values'!$B$2:$B$500,0)),"","Origin error")),"")</f>
        <v/>
      </c>
      <c r="O1896" s="242" t="str">
        <f>IF(AND(I1896&lt;&gt;0,I1896&lt;&gt;""),IF(C1896="","",IF(AND(ISNUMBER(--LEFT(C1896,FIND(" ",C1896&amp;" ")-1)),OR(LEN(LEFT(C1896,FIND(" ",C1896&amp;" ")-1))=6,LEN(LEFT(C1896,FIND(" ",C1896&amp;" ")-1))=7),OR(ISNUMBER(MATCH(LEFT(C1896,FIND(" ",C1896&amp;" ")-1),'Look Up Values'!$G$2:$G$1000,0)),ISNUMBER(MATCH(LEFT(C1896,FIND(" ",C1896&amp;" ")-1),'Look Up Values'!$AE$2:$AE$2000,0)))),"","EWC error")),"")</f>
        <v/>
      </c>
      <c r="P1896" s="242" t="str" cm="1">
        <f t="array" ref="P1896">IF(AND(I1896&lt;&gt;0,I1896&lt;&gt;""),IF(D1896="","",IF(ISNUMBER(MATCH(SUBSTITUTE(D1896," ",""),SUBSTITUTE('Look Up Values'!$S$2:$S$120," ",""),0)),"","D&amp;R error")),"")</f>
        <v/>
      </c>
      <c r="Q1896" s="242" t="str" cm="1">
        <f t="array" ref="Q1896">IF(AND(I1896&lt;&gt;0,I1896&lt;&gt;""),IF(G1896="","",IF(ISNUMBER(MATCH(SUBSTITUTE(G1896," ",""),SUBSTITUTE('Look Up Values'!$I$2:$I$10," ",""),0)),"","State error")),"")</f>
        <v/>
      </c>
      <c r="R1896" s="260" t="str">
        <f t="shared" si="59"/>
        <v/>
      </c>
    </row>
    <row r="1897" spans="1:18" ht="15.75">
      <c r="A1897" s="250">
        <v>1890</v>
      </c>
      <c r="B1897" s="198"/>
      <c r="C1897" s="25"/>
      <c r="D1897" s="25"/>
      <c r="E1897" s="25"/>
      <c r="F1897" s="25"/>
      <c r="G1897" s="26"/>
      <c r="H1897" s="27"/>
      <c r="I1897" s="28"/>
      <c r="J1897" s="430"/>
      <c r="K1897" s="48"/>
      <c r="L1897" s="457" t="str">
        <f t="shared" si="58"/>
        <v/>
      </c>
      <c r="M1897" s="245" cm="1">
        <f t="array" ref="M1897">SUMPRODUCT(--(N1897:Q1897&lt;&gt;"")) + IF(TRIM(R1897)="",0,LEN(R1897)-LEN(SUBSTITUTE(R1897,",",""))+1)</f>
        <v>0</v>
      </c>
      <c r="N1897" s="242" t="str">
        <f>IF(AND(I1897&lt;&gt;0,I1897&lt;&gt;""),IF(TRIM(SUBSTITUTE(B1897,CHAR(160),""))="","",IF(ISNUMBER(MATCH(TRIM(SUBSTITUTE(B1897,CHAR(160),"")),'Look Up Values'!$B$2:$B$500,0)),"","Origin error")),"")</f>
        <v/>
      </c>
      <c r="O1897" s="242" t="str">
        <f>IF(AND(I1897&lt;&gt;0,I1897&lt;&gt;""),IF(C1897="","",IF(AND(ISNUMBER(--LEFT(C1897,FIND(" ",C1897&amp;" ")-1)),OR(LEN(LEFT(C1897,FIND(" ",C1897&amp;" ")-1))=6,LEN(LEFT(C1897,FIND(" ",C1897&amp;" ")-1))=7),OR(ISNUMBER(MATCH(LEFT(C1897,FIND(" ",C1897&amp;" ")-1),'Look Up Values'!$G$2:$G$1000,0)),ISNUMBER(MATCH(LEFT(C1897,FIND(" ",C1897&amp;" ")-1),'Look Up Values'!$AE$2:$AE$2000,0)))),"","EWC error")),"")</f>
        <v/>
      </c>
      <c r="P1897" s="242" t="str" cm="1">
        <f t="array" ref="P1897">IF(AND(I1897&lt;&gt;0,I1897&lt;&gt;""),IF(D1897="","",IF(ISNUMBER(MATCH(SUBSTITUTE(D1897," ",""),SUBSTITUTE('Look Up Values'!$S$2:$S$120," ",""),0)),"","D&amp;R error")),"")</f>
        <v/>
      </c>
      <c r="Q1897" s="242" t="str" cm="1">
        <f t="array" ref="Q1897">IF(AND(I1897&lt;&gt;0,I1897&lt;&gt;""),IF(G1897="","",IF(ISNUMBER(MATCH(SUBSTITUTE(G1897," ",""),SUBSTITUTE('Look Up Values'!$I$2:$I$10," ",""),0)),"","State error")),"")</f>
        <v/>
      </c>
      <c r="R1897" s="260" t="str">
        <f t="shared" si="59"/>
        <v/>
      </c>
    </row>
    <row r="1898" spans="1:18" ht="15.75">
      <c r="A1898" s="250">
        <v>1891</v>
      </c>
      <c r="B1898" s="198"/>
      <c r="C1898" s="25"/>
      <c r="D1898" s="25"/>
      <c r="E1898" s="25"/>
      <c r="F1898" s="25"/>
      <c r="G1898" s="26"/>
      <c r="H1898" s="27"/>
      <c r="I1898" s="28"/>
      <c r="J1898" s="430"/>
      <c r="K1898" s="48"/>
      <c r="L1898" s="457" t="str">
        <f t="shared" si="58"/>
        <v/>
      </c>
      <c r="M1898" s="245" cm="1">
        <f t="array" ref="M1898">SUMPRODUCT(--(N1898:Q1898&lt;&gt;"")) + IF(TRIM(R1898)="",0,LEN(R1898)-LEN(SUBSTITUTE(R1898,",",""))+1)</f>
        <v>0</v>
      </c>
      <c r="N1898" s="242" t="str">
        <f>IF(AND(I1898&lt;&gt;0,I1898&lt;&gt;""),IF(TRIM(SUBSTITUTE(B1898,CHAR(160),""))="","",IF(ISNUMBER(MATCH(TRIM(SUBSTITUTE(B1898,CHAR(160),"")),'Look Up Values'!$B$2:$B$500,0)),"","Origin error")),"")</f>
        <v/>
      </c>
      <c r="O1898" s="242" t="str">
        <f>IF(AND(I1898&lt;&gt;0,I1898&lt;&gt;""),IF(C1898="","",IF(AND(ISNUMBER(--LEFT(C1898,FIND(" ",C1898&amp;" ")-1)),OR(LEN(LEFT(C1898,FIND(" ",C1898&amp;" ")-1))=6,LEN(LEFT(C1898,FIND(" ",C1898&amp;" ")-1))=7),OR(ISNUMBER(MATCH(LEFT(C1898,FIND(" ",C1898&amp;" ")-1),'Look Up Values'!$G$2:$G$1000,0)),ISNUMBER(MATCH(LEFT(C1898,FIND(" ",C1898&amp;" ")-1),'Look Up Values'!$AE$2:$AE$2000,0)))),"","EWC error")),"")</f>
        <v/>
      </c>
      <c r="P1898" s="242" t="str" cm="1">
        <f t="array" ref="P1898">IF(AND(I1898&lt;&gt;0,I1898&lt;&gt;""),IF(D1898="","",IF(ISNUMBER(MATCH(SUBSTITUTE(D1898," ",""),SUBSTITUTE('Look Up Values'!$S$2:$S$120," ",""),0)),"","D&amp;R error")),"")</f>
        <v/>
      </c>
      <c r="Q1898" s="242" t="str" cm="1">
        <f t="array" ref="Q1898">IF(AND(I1898&lt;&gt;0,I1898&lt;&gt;""),IF(G1898="","",IF(ISNUMBER(MATCH(SUBSTITUTE(G1898," ",""),SUBSTITUTE('Look Up Values'!$I$2:$I$10," ",""),0)),"","State error")),"")</f>
        <v/>
      </c>
      <c r="R1898" s="260" t="str">
        <f t="shared" si="59"/>
        <v/>
      </c>
    </row>
    <row r="1899" spans="1:18" ht="15.75">
      <c r="A1899" s="250">
        <v>1892</v>
      </c>
      <c r="B1899" s="198"/>
      <c r="C1899" s="25"/>
      <c r="D1899" s="25"/>
      <c r="E1899" s="25"/>
      <c r="F1899" s="25"/>
      <c r="G1899" s="26"/>
      <c r="H1899" s="27"/>
      <c r="I1899" s="28"/>
      <c r="J1899" s="430"/>
      <c r="K1899" s="48"/>
      <c r="L1899" s="457" t="str">
        <f t="shared" si="58"/>
        <v/>
      </c>
      <c r="M1899" s="245" cm="1">
        <f t="array" ref="M1899">SUMPRODUCT(--(N1899:Q1899&lt;&gt;"")) + IF(TRIM(R1899)="",0,LEN(R1899)-LEN(SUBSTITUTE(R1899,",",""))+1)</f>
        <v>0</v>
      </c>
      <c r="N1899" s="242" t="str">
        <f>IF(AND(I1899&lt;&gt;0,I1899&lt;&gt;""),IF(TRIM(SUBSTITUTE(B1899,CHAR(160),""))="","",IF(ISNUMBER(MATCH(TRIM(SUBSTITUTE(B1899,CHAR(160),"")),'Look Up Values'!$B$2:$B$500,0)),"","Origin error")),"")</f>
        <v/>
      </c>
      <c r="O1899" s="242" t="str">
        <f>IF(AND(I1899&lt;&gt;0,I1899&lt;&gt;""),IF(C1899="","",IF(AND(ISNUMBER(--LEFT(C1899,FIND(" ",C1899&amp;" ")-1)),OR(LEN(LEFT(C1899,FIND(" ",C1899&amp;" ")-1))=6,LEN(LEFT(C1899,FIND(" ",C1899&amp;" ")-1))=7),OR(ISNUMBER(MATCH(LEFT(C1899,FIND(" ",C1899&amp;" ")-1),'Look Up Values'!$G$2:$G$1000,0)),ISNUMBER(MATCH(LEFT(C1899,FIND(" ",C1899&amp;" ")-1),'Look Up Values'!$AE$2:$AE$2000,0)))),"","EWC error")),"")</f>
        <v/>
      </c>
      <c r="P1899" s="242" t="str" cm="1">
        <f t="array" ref="P1899">IF(AND(I1899&lt;&gt;0,I1899&lt;&gt;""),IF(D1899="","",IF(ISNUMBER(MATCH(SUBSTITUTE(D1899," ",""),SUBSTITUTE('Look Up Values'!$S$2:$S$120," ",""),0)),"","D&amp;R error")),"")</f>
        <v/>
      </c>
      <c r="Q1899" s="242" t="str" cm="1">
        <f t="array" ref="Q1899">IF(AND(I1899&lt;&gt;0,I1899&lt;&gt;""),IF(G1899="","",IF(ISNUMBER(MATCH(SUBSTITUTE(G1899," ",""),SUBSTITUTE('Look Up Values'!$I$2:$I$10," ",""),0)),"","State error")),"")</f>
        <v/>
      </c>
      <c r="R1899" s="260" t="str">
        <f t="shared" si="59"/>
        <v/>
      </c>
    </row>
    <row r="1900" spans="1:18" ht="15.75">
      <c r="A1900" s="250">
        <v>1893</v>
      </c>
      <c r="B1900" s="198"/>
      <c r="C1900" s="25"/>
      <c r="D1900" s="25"/>
      <c r="E1900" s="25"/>
      <c r="F1900" s="25"/>
      <c r="G1900" s="26"/>
      <c r="H1900" s="27"/>
      <c r="I1900" s="28"/>
      <c r="J1900" s="430"/>
      <c r="K1900" s="48"/>
      <c r="L1900" s="457" t="str">
        <f t="shared" si="58"/>
        <v/>
      </c>
      <c r="M1900" s="245" cm="1">
        <f t="array" ref="M1900">SUMPRODUCT(--(N1900:Q1900&lt;&gt;"")) + IF(TRIM(R1900)="",0,LEN(R1900)-LEN(SUBSTITUTE(R1900,",",""))+1)</f>
        <v>0</v>
      </c>
      <c r="N1900" s="242" t="str">
        <f>IF(AND(I1900&lt;&gt;0,I1900&lt;&gt;""),IF(TRIM(SUBSTITUTE(B1900,CHAR(160),""))="","",IF(ISNUMBER(MATCH(TRIM(SUBSTITUTE(B1900,CHAR(160),"")),'Look Up Values'!$B$2:$B$500,0)),"","Origin error")),"")</f>
        <v/>
      </c>
      <c r="O1900" s="242" t="str">
        <f>IF(AND(I1900&lt;&gt;0,I1900&lt;&gt;""),IF(C1900="","",IF(AND(ISNUMBER(--LEFT(C1900,FIND(" ",C1900&amp;" ")-1)),OR(LEN(LEFT(C1900,FIND(" ",C1900&amp;" ")-1))=6,LEN(LEFT(C1900,FIND(" ",C1900&amp;" ")-1))=7),OR(ISNUMBER(MATCH(LEFT(C1900,FIND(" ",C1900&amp;" ")-1),'Look Up Values'!$G$2:$G$1000,0)),ISNUMBER(MATCH(LEFT(C1900,FIND(" ",C1900&amp;" ")-1),'Look Up Values'!$AE$2:$AE$2000,0)))),"","EWC error")),"")</f>
        <v/>
      </c>
      <c r="P1900" s="242" t="str" cm="1">
        <f t="array" ref="P1900">IF(AND(I1900&lt;&gt;0,I1900&lt;&gt;""),IF(D1900="","",IF(ISNUMBER(MATCH(SUBSTITUTE(D1900," ",""),SUBSTITUTE('Look Up Values'!$S$2:$S$120," ",""),0)),"","D&amp;R error")),"")</f>
        <v/>
      </c>
      <c r="Q1900" s="242" t="str" cm="1">
        <f t="array" ref="Q1900">IF(AND(I1900&lt;&gt;0,I1900&lt;&gt;""),IF(G1900="","",IF(ISNUMBER(MATCH(SUBSTITUTE(G1900," ",""),SUBSTITUTE('Look Up Values'!$I$2:$I$10," ",""),0)),"","State error")),"")</f>
        <v/>
      </c>
      <c r="R1900" s="260" t="str">
        <f t="shared" si="59"/>
        <v/>
      </c>
    </row>
    <row r="1901" spans="1:18" ht="15.75">
      <c r="A1901" s="250">
        <v>1894</v>
      </c>
      <c r="B1901" s="198"/>
      <c r="C1901" s="25"/>
      <c r="D1901" s="25"/>
      <c r="E1901" s="25"/>
      <c r="F1901" s="25"/>
      <c r="G1901" s="26"/>
      <c r="H1901" s="27"/>
      <c r="I1901" s="28"/>
      <c r="J1901" s="430"/>
      <c r="K1901" s="48"/>
      <c r="L1901" s="457" t="str">
        <f t="shared" si="58"/>
        <v/>
      </c>
      <c r="M1901" s="245" cm="1">
        <f t="array" ref="M1901">SUMPRODUCT(--(N1901:Q1901&lt;&gt;"")) + IF(TRIM(R1901)="",0,LEN(R1901)-LEN(SUBSTITUTE(R1901,",",""))+1)</f>
        <v>0</v>
      </c>
      <c r="N1901" s="242" t="str">
        <f>IF(AND(I1901&lt;&gt;0,I1901&lt;&gt;""),IF(TRIM(SUBSTITUTE(B1901,CHAR(160),""))="","",IF(ISNUMBER(MATCH(TRIM(SUBSTITUTE(B1901,CHAR(160),"")),'Look Up Values'!$B$2:$B$500,0)),"","Origin error")),"")</f>
        <v/>
      </c>
      <c r="O1901" s="242" t="str">
        <f>IF(AND(I1901&lt;&gt;0,I1901&lt;&gt;""),IF(C1901="","",IF(AND(ISNUMBER(--LEFT(C1901,FIND(" ",C1901&amp;" ")-1)),OR(LEN(LEFT(C1901,FIND(" ",C1901&amp;" ")-1))=6,LEN(LEFT(C1901,FIND(" ",C1901&amp;" ")-1))=7),OR(ISNUMBER(MATCH(LEFT(C1901,FIND(" ",C1901&amp;" ")-1),'Look Up Values'!$G$2:$G$1000,0)),ISNUMBER(MATCH(LEFT(C1901,FIND(" ",C1901&amp;" ")-1),'Look Up Values'!$AE$2:$AE$2000,0)))),"","EWC error")),"")</f>
        <v/>
      </c>
      <c r="P1901" s="242" t="str" cm="1">
        <f t="array" ref="P1901">IF(AND(I1901&lt;&gt;0,I1901&lt;&gt;""),IF(D1901="","",IF(ISNUMBER(MATCH(SUBSTITUTE(D1901," ",""),SUBSTITUTE('Look Up Values'!$S$2:$S$120," ",""),0)),"","D&amp;R error")),"")</f>
        <v/>
      </c>
      <c r="Q1901" s="242" t="str" cm="1">
        <f t="array" ref="Q1901">IF(AND(I1901&lt;&gt;0,I1901&lt;&gt;""),IF(G1901="","",IF(ISNUMBER(MATCH(SUBSTITUTE(G1901," ",""),SUBSTITUTE('Look Up Values'!$I$2:$I$10," ",""),0)),"","State error")),"")</f>
        <v/>
      </c>
      <c r="R1901" s="260" t="str">
        <f t="shared" si="59"/>
        <v/>
      </c>
    </row>
    <row r="1902" spans="1:18" ht="15.75">
      <c r="A1902" s="250">
        <v>1895</v>
      </c>
      <c r="B1902" s="198"/>
      <c r="C1902" s="25"/>
      <c r="D1902" s="25"/>
      <c r="E1902" s="25"/>
      <c r="F1902" s="25"/>
      <c r="G1902" s="26"/>
      <c r="H1902" s="27"/>
      <c r="I1902" s="28"/>
      <c r="J1902" s="430"/>
      <c r="K1902" s="48"/>
      <c r="L1902" s="457" t="str">
        <f t="shared" si="58"/>
        <v/>
      </c>
      <c r="M1902" s="245" cm="1">
        <f t="array" ref="M1902">SUMPRODUCT(--(N1902:Q1902&lt;&gt;"")) + IF(TRIM(R1902)="",0,LEN(R1902)-LEN(SUBSTITUTE(R1902,",",""))+1)</f>
        <v>0</v>
      </c>
      <c r="N1902" s="242" t="str">
        <f>IF(AND(I1902&lt;&gt;0,I1902&lt;&gt;""),IF(TRIM(SUBSTITUTE(B1902,CHAR(160),""))="","",IF(ISNUMBER(MATCH(TRIM(SUBSTITUTE(B1902,CHAR(160),"")),'Look Up Values'!$B$2:$B$500,0)),"","Origin error")),"")</f>
        <v/>
      </c>
      <c r="O1902" s="242" t="str">
        <f>IF(AND(I1902&lt;&gt;0,I1902&lt;&gt;""),IF(C1902="","",IF(AND(ISNUMBER(--LEFT(C1902,FIND(" ",C1902&amp;" ")-1)),OR(LEN(LEFT(C1902,FIND(" ",C1902&amp;" ")-1))=6,LEN(LEFT(C1902,FIND(" ",C1902&amp;" ")-1))=7),OR(ISNUMBER(MATCH(LEFT(C1902,FIND(" ",C1902&amp;" ")-1),'Look Up Values'!$G$2:$G$1000,0)),ISNUMBER(MATCH(LEFT(C1902,FIND(" ",C1902&amp;" ")-1),'Look Up Values'!$AE$2:$AE$2000,0)))),"","EWC error")),"")</f>
        <v/>
      </c>
      <c r="P1902" s="242" t="str" cm="1">
        <f t="array" ref="P1902">IF(AND(I1902&lt;&gt;0,I1902&lt;&gt;""),IF(D1902="","",IF(ISNUMBER(MATCH(SUBSTITUTE(D1902," ",""),SUBSTITUTE('Look Up Values'!$S$2:$S$120," ",""),0)),"","D&amp;R error")),"")</f>
        <v/>
      </c>
      <c r="Q1902" s="242" t="str" cm="1">
        <f t="array" ref="Q1902">IF(AND(I1902&lt;&gt;0,I1902&lt;&gt;""),IF(G1902="","",IF(ISNUMBER(MATCH(SUBSTITUTE(G1902," ",""),SUBSTITUTE('Look Up Values'!$I$2:$I$10," ",""),0)),"","State error")),"")</f>
        <v/>
      </c>
      <c r="R1902" s="260" t="str">
        <f t="shared" si="59"/>
        <v/>
      </c>
    </row>
    <row r="1903" spans="1:18" ht="15.75">
      <c r="A1903" s="250">
        <v>1896</v>
      </c>
      <c r="B1903" s="198"/>
      <c r="C1903" s="25"/>
      <c r="D1903" s="25"/>
      <c r="E1903" s="25"/>
      <c r="F1903" s="25"/>
      <c r="G1903" s="26"/>
      <c r="H1903" s="27"/>
      <c r="I1903" s="28"/>
      <c r="J1903" s="430"/>
      <c r="K1903" s="48"/>
      <c r="L1903" s="457" t="str">
        <f t="shared" si="58"/>
        <v/>
      </c>
      <c r="M1903" s="245" cm="1">
        <f t="array" ref="M1903">SUMPRODUCT(--(N1903:Q1903&lt;&gt;"")) + IF(TRIM(R1903)="",0,LEN(R1903)-LEN(SUBSTITUTE(R1903,",",""))+1)</f>
        <v>0</v>
      </c>
      <c r="N1903" s="242" t="str">
        <f>IF(AND(I1903&lt;&gt;0,I1903&lt;&gt;""),IF(TRIM(SUBSTITUTE(B1903,CHAR(160),""))="","",IF(ISNUMBER(MATCH(TRIM(SUBSTITUTE(B1903,CHAR(160),"")),'Look Up Values'!$B$2:$B$500,0)),"","Origin error")),"")</f>
        <v/>
      </c>
      <c r="O1903" s="242" t="str">
        <f>IF(AND(I1903&lt;&gt;0,I1903&lt;&gt;""),IF(C1903="","",IF(AND(ISNUMBER(--LEFT(C1903,FIND(" ",C1903&amp;" ")-1)),OR(LEN(LEFT(C1903,FIND(" ",C1903&amp;" ")-1))=6,LEN(LEFT(C1903,FIND(" ",C1903&amp;" ")-1))=7),OR(ISNUMBER(MATCH(LEFT(C1903,FIND(" ",C1903&amp;" ")-1),'Look Up Values'!$G$2:$G$1000,0)),ISNUMBER(MATCH(LEFT(C1903,FIND(" ",C1903&amp;" ")-1),'Look Up Values'!$AE$2:$AE$2000,0)))),"","EWC error")),"")</f>
        <v/>
      </c>
      <c r="P1903" s="242" t="str" cm="1">
        <f t="array" ref="P1903">IF(AND(I1903&lt;&gt;0,I1903&lt;&gt;""),IF(D1903="","",IF(ISNUMBER(MATCH(SUBSTITUTE(D1903," ",""),SUBSTITUTE('Look Up Values'!$S$2:$S$120," ",""),0)),"","D&amp;R error")),"")</f>
        <v/>
      </c>
      <c r="Q1903" s="242" t="str" cm="1">
        <f t="array" ref="Q1903">IF(AND(I1903&lt;&gt;0,I1903&lt;&gt;""),IF(G1903="","",IF(ISNUMBER(MATCH(SUBSTITUTE(G1903," ",""),SUBSTITUTE('Look Up Values'!$I$2:$I$10," ",""),0)),"","State error")),"")</f>
        <v/>
      </c>
      <c r="R1903" s="260" t="str">
        <f t="shared" si="59"/>
        <v/>
      </c>
    </row>
    <row r="1904" spans="1:18" ht="15.75">
      <c r="A1904" s="250">
        <v>1897</v>
      </c>
      <c r="B1904" s="198"/>
      <c r="C1904" s="25"/>
      <c r="D1904" s="25"/>
      <c r="E1904" s="25"/>
      <c r="F1904" s="25"/>
      <c r="G1904" s="26"/>
      <c r="H1904" s="27"/>
      <c r="I1904" s="28"/>
      <c r="J1904" s="430"/>
      <c r="K1904" s="48"/>
      <c r="L1904" s="457" t="str">
        <f t="shared" si="58"/>
        <v/>
      </c>
      <c r="M1904" s="245" cm="1">
        <f t="array" ref="M1904">SUMPRODUCT(--(N1904:Q1904&lt;&gt;"")) + IF(TRIM(R1904)="",0,LEN(R1904)-LEN(SUBSTITUTE(R1904,",",""))+1)</f>
        <v>0</v>
      </c>
      <c r="N1904" s="242" t="str">
        <f>IF(AND(I1904&lt;&gt;0,I1904&lt;&gt;""),IF(TRIM(SUBSTITUTE(B1904,CHAR(160),""))="","",IF(ISNUMBER(MATCH(TRIM(SUBSTITUTE(B1904,CHAR(160),"")),'Look Up Values'!$B$2:$B$500,0)),"","Origin error")),"")</f>
        <v/>
      </c>
      <c r="O1904" s="242" t="str">
        <f>IF(AND(I1904&lt;&gt;0,I1904&lt;&gt;""),IF(C1904="","",IF(AND(ISNUMBER(--LEFT(C1904,FIND(" ",C1904&amp;" ")-1)),OR(LEN(LEFT(C1904,FIND(" ",C1904&amp;" ")-1))=6,LEN(LEFT(C1904,FIND(" ",C1904&amp;" ")-1))=7),OR(ISNUMBER(MATCH(LEFT(C1904,FIND(" ",C1904&amp;" ")-1),'Look Up Values'!$G$2:$G$1000,0)),ISNUMBER(MATCH(LEFT(C1904,FIND(" ",C1904&amp;" ")-1),'Look Up Values'!$AE$2:$AE$2000,0)))),"","EWC error")),"")</f>
        <v/>
      </c>
      <c r="P1904" s="242" t="str" cm="1">
        <f t="array" ref="P1904">IF(AND(I1904&lt;&gt;0,I1904&lt;&gt;""),IF(D1904="","",IF(ISNUMBER(MATCH(SUBSTITUTE(D1904," ",""),SUBSTITUTE('Look Up Values'!$S$2:$S$120," ",""),0)),"","D&amp;R error")),"")</f>
        <v/>
      </c>
      <c r="Q1904" s="242" t="str" cm="1">
        <f t="array" ref="Q1904">IF(AND(I1904&lt;&gt;0,I1904&lt;&gt;""),IF(G1904="","",IF(ISNUMBER(MATCH(SUBSTITUTE(G1904," ",""),SUBSTITUTE('Look Up Values'!$I$2:$I$10," ",""),0)),"","State error")),"")</f>
        <v/>
      </c>
      <c r="R1904" s="260" t="str">
        <f t="shared" si="59"/>
        <v/>
      </c>
    </row>
    <row r="1905" spans="1:18" ht="15.75">
      <c r="A1905" s="250">
        <v>1898</v>
      </c>
      <c r="B1905" s="198"/>
      <c r="C1905" s="25"/>
      <c r="D1905" s="25"/>
      <c r="E1905" s="25"/>
      <c r="F1905" s="25"/>
      <c r="G1905" s="26"/>
      <c r="H1905" s="27"/>
      <c r="I1905" s="28"/>
      <c r="J1905" s="430"/>
      <c r="K1905" s="48"/>
      <c r="L1905" s="457" t="str">
        <f t="shared" si="58"/>
        <v/>
      </c>
      <c r="M1905" s="245" cm="1">
        <f t="array" ref="M1905">SUMPRODUCT(--(N1905:Q1905&lt;&gt;"")) + IF(TRIM(R1905)="",0,LEN(R1905)-LEN(SUBSTITUTE(R1905,",",""))+1)</f>
        <v>0</v>
      </c>
      <c r="N1905" s="242" t="str">
        <f>IF(AND(I1905&lt;&gt;0,I1905&lt;&gt;""),IF(TRIM(SUBSTITUTE(B1905,CHAR(160),""))="","",IF(ISNUMBER(MATCH(TRIM(SUBSTITUTE(B1905,CHAR(160),"")),'Look Up Values'!$B$2:$B$500,0)),"","Origin error")),"")</f>
        <v/>
      </c>
      <c r="O1905" s="242" t="str">
        <f>IF(AND(I1905&lt;&gt;0,I1905&lt;&gt;""),IF(C1905="","",IF(AND(ISNUMBER(--LEFT(C1905,FIND(" ",C1905&amp;" ")-1)),OR(LEN(LEFT(C1905,FIND(" ",C1905&amp;" ")-1))=6,LEN(LEFT(C1905,FIND(" ",C1905&amp;" ")-1))=7),OR(ISNUMBER(MATCH(LEFT(C1905,FIND(" ",C1905&amp;" ")-1),'Look Up Values'!$G$2:$G$1000,0)),ISNUMBER(MATCH(LEFT(C1905,FIND(" ",C1905&amp;" ")-1),'Look Up Values'!$AE$2:$AE$2000,0)))),"","EWC error")),"")</f>
        <v/>
      </c>
      <c r="P1905" s="242" t="str" cm="1">
        <f t="array" ref="P1905">IF(AND(I1905&lt;&gt;0,I1905&lt;&gt;""),IF(D1905="","",IF(ISNUMBER(MATCH(SUBSTITUTE(D1905," ",""),SUBSTITUTE('Look Up Values'!$S$2:$S$120," ",""),0)),"","D&amp;R error")),"")</f>
        <v/>
      </c>
      <c r="Q1905" s="242" t="str" cm="1">
        <f t="array" ref="Q1905">IF(AND(I1905&lt;&gt;0,I1905&lt;&gt;""),IF(G1905="","",IF(ISNUMBER(MATCH(SUBSTITUTE(G1905," ",""),SUBSTITUTE('Look Up Values'!$I$2:$I$10," ",""),0)),"","State error")),"")</f>
        <v/>
      </c>
      <c r="R1905" s="260" t="str">
        <f t="shared" si="59"/>
        <v/>
      </c>
    </row>
    <row r="1906" spans="1:18" ht="15.75">
      <c r="A1906" s="250">
        <v>1899</v>
      </c>
      <c r="B1906" s="198"/>
      <c r="C1906" s="25"/>
      <c r="D1906" s="25"/>
      <c r="E1906" s="25"/>
      <c r="F1906" s="25"/>
      <c r="G1906" s="26"/>
      <c r="H1906" s="27"/>
      <c r="I1906" s="28"/>
      <c r="J1906" s="430"/>
      <c r="K1906" s="48"/>
      <c r="L1906" s="457" t="str">
        <f t="shared" si="58"/>
        <v/>
      </c>
      <c r="M1906" s="245" cm="1">
        <f t="array" ref="M1906">SUMPRODUCT(--(N1906:Q1906&lt;&gt;"")) + IF(TRIM(R1906)="",0,LEN(R1906)-LEN(SUBSTITUTE(R1906,",",""))+1)</f>
        <v>0</v>
      </c>
      <c r="N1906" s="242" t="str">
        <f>IF(AND(I1906&lt;&gt;0,I1906&lt;&gt;""),IF(TRIM(SUBSTITUTE(B1906,CHAR(160),""))="","",IF(ISNUMBER(MATCH(TRIM(SUBSTITUTE(B1906,CHAR(160),"")),'Look Up Values'!$B$2:$B$500,0)),"","Origin error")),"")</f>
        <v/>
      </c>
      <c r="O1906" s="242" t="str">
        <f>IF(AND(I1906&lt;&gt;0,I1906&lt;&gt;""),IF(C1906="","",IF(AND(ISNUMBER(--LEFT(C1906,FIND(" ",C1906&amp;" ")-1)),OR(LEN(LEFT(C1906,FIND(" ",C1906&amp;" ")-1))=6,LEN(LEFT(C1906,FIND(" ",C1906&amp;" ")-1))=7),OR(ISNUMBER(MATCH(LEFT(C1906,FIND(" ",C1906&amp;" ")-1),'Look Up Values'!$G$2:$G$1000,0)),ISNUMBER(MATCH(LEFT(C1906,FIND(" ",C1906&amp;" ")-1),'Look Up Values'!$AE$2:$AE$2000,0)))),"","EWC error")),"")</f>
        <v/>
      </c>
      <c r="P1906" s="242" t="str" cm="1">
        <f t="array" ref="P1906">IF(AND(I1906&lt;&gt;0,I1906&lt;&gt;""),IF(D1906="","",IF(ISNUMBER(MATCH(SUBSTITUTE(D1906," ",""),SUBSTITUTE('Look Up Values'!$S$2:$S$120," ",""),0)),"","D&amp;R error")),"")</f>
        <v/>
      </c>
      <c r="Q1906" s="242" t="str" cm="1">
        <f t="array" ref="Q1906">IF(AND(I1906&lt;&gt;0,I1906&lt;&gt;""),IF(G1906="","",IF(ISNUMBER(MATCH(SUBSTITUTE(G1906," ",""),SUBSTITUTE('Look Up Values'!$I$2:$I$10," ",""),0)),"","State error")),"")</f>
        <v/>
      </c>
      <c r="R1906" s="260" t="str">
        <f t="shared" si="59"/>
        <v/>
      </c>
    </row>
    <row r="1907" spans="1:18" ht="15.75">
      <c r="A1907" s="250">
        <v>1900</v>
      </c>
      <c r="B1907" s="198"/>
      <c r="C1907" s="25"/>
      <c r="D1907" s="25"/>
      <c r="E1907" s="25"/>
      <c r="F1907" s="25"/>
      <c r="G1907" s="26"/>
      <c r="H1907" s="27"/>
      <c r="I1907" s="28"/>
      <c r="J1907" s="430"/>
      <c r="K1907" s="48"/>
      <c r="L1907" s="457" t="str">
        <f t="shared" si="58"/>
        <v/>
      </c>
      <c r="M1907" s="245" cm="1">
        <f t="array" ref="M1907">SUMPRODUCT(--(N1907:Q1907&lt;&gt;"")) + IF(TRIM(R1907)="",0,LEN(R1907)-LEN(SUBSTITUTE(R1907,",",""))+1)</f>
        <v>0</v>
      </c>
      <c r="N1907" s="242" t="str">
        <f>IF(AND(I1907&lt;&gt;0,I1907&lt;&gt;""),IF(TRIM(SUBSTITUTE(B1907,CHAR(160),""))="","",IF(ISNUMBER(MATCH(TRIM(SUBSTITUTE(B1907,CHAR(160),"")),'Look Up Values'!$B$2:$B$500,0)),"","Origin error")),"")</f>
        <v/>
      </c>
      <c r="O1907" s="242" t="str">
        <f>IF(AND(I1907&lt;&gt;0,I1907&lt;&gt;""),IF(C1907="","",IF(AND(ISNUMBER(--LEFT(C1907,FIND(" ",C1907&amp;" ")-1)),OR(LEN(LEFT(C1907,FIND(" ",C1907&amp;" ")-1))=6,LEN(LEFT(C1907,FIND(" ",C1907&amp;" ")-1))=7),OR(ISNUMBER(MATCH(LEFT(C1907,FIND(" ",C1907&amp;" ")-1),'Look Up Values'!$G$2:$G$1000,0)),ISNUMBER(MATCH(LEFT(C1907,FIND(" ",C1907&amp;" ")-1),'Look Up Values'!$AE$2:$AE$2000,0)))),"","EWC error")),"")</f>
        <v/>
      </c>
      <c r="P1907" s="242" t="str" cm="1">
        <f t="array" ref="P1907">IF(AND(I1907&lt;&gt;0,I1907&lt;&gt;""),IF(D1907="","",IF(ISNUMBER(MATCH(SUBSTITUTE(D1907," ",""),SUBSTITUTE('Look Up Values'!$S$2:$S$120," ",""),0)),"","D&amp;R error")),"")</f>
        <v/>
      </c>
      <c r="Q1907" s="242" t="str" cm="1">
        <f t="array" ref="Q1907">IF(AND(I1907&lt;&gt;0,I1907&lt;&gt;""),IF(G1907="","",IF(ISNUMBER(MATCH(SUBSTITUTE(G1907," ",""),SUBSTITUTE('Look Up Values'!$I$2:$I$10," ",""),0)),"","State error")),"")</f>
        <v/>
      </c>
      <c r="R1907" s="260" t="str">
        <f t="shared" si="59"/>
        <v/>
      </c>
    </row>
    <row r="1908" spans="1:18" ht="15.75">
      <c r="A1908" s="250">
        <v>1901</v>
      </c>
      <c r="B1908" s="198"/>
      <c r="C1908" s="25"/>
      <c r="D1908" s="25"/>
      <c r="E1908" s="25"/>
      <c r="F1908" s="25"/>
      <c r="G1908" s="26"/>
      <c r="H1908" s="27"/>
      <c r="I1908" s="28"/>
      <c r="J1908" s="430"/>
      <c r="K1908" s="48"/>
      <c r="L1908" s="457" t="str">
        <f t="shared" si="58"/>
        <v/>
      </c>
      <c r="M1908" s="245" cm="1">
        <f t="array" ref="M1908">SUMPRODUCT(--(N1908:Q1908&lt;&gt;"")) + IF(TRIM(R1908)="",0,LEN(R1908)-LEN(SUBSTITUTE(R1908,",",""))+1)</f>
        <v>0</v>
      </c>
      <c r="N1908" s="242" t="str">
        <f>IF(AND(I1908&lt;&gt;0,I1908&lt;&gt;""),IF(TRIM(SUBSTITUTE(B1908,CHAR(160),""))="","",IF(ISNUMBER(MATCH(TRIM(SUBSTITUTE(B1908,CHAR(160),"")),'Look Up Values'!$B$2:$B$500,0)),"","Origin error")),"")</f>
        <v/>
      </c>
      <c r="O1908" s="242" t="str">
        <f>IF(AND(I1908&lt;&gt;0,I1908&lt;&gt;""),IF(C1908="","",IF(AND(ISNUMBER(--LEFT(C1908,FIND(" ",C1908&amp;" ")-1)),OR(LEN(LEFT(C1908,FIND(" ",C1908&amp;" ")-1))=6,LEN(LEFT(C1908,FIND(" ",C1908&amp;" ")-1))=7),OR(ISNUMBER(MATCH(LEFT(C1908,FIND(" ",C1908&amp;" ")-1),'Look Up Values'!$G$2:$G$1000,0)),ISNUMBER(MATCH(LEFT(C1908,FIND(" ",C1908&amp;" ")-1),'Look Up Values'!$AE$2:$AE$2000,0)))),"","EWC error")),"")</f>
        <v/>
      </c>
      <c r="P1908" s="242" t="str" cm="1">
        <f t="array" ref="P1908">IF(AND(I1908&lt;&gt;0,I1908&lt;&gt;""),IF(D1908="","",IF(ISNUMBER(MATCH(SUBSTITUTE(D1908," ",""),SUBSTITUTE('Look Up Values'!$S$2:$S$120," ",""),0)),"","D&amp;R error")),"")</f>
        <v/>
      </c>
      <c r="Q1908" s="242" t="str" cm="1">
        <f t="array" ref="Q1908">IF(AND(I1908&lt;&gt;0,I1908&lt;&gt;""),IF(G1908="","",IF(ISNUMBER(MATCH(SUBSTITUTE(G1908," ",""),SUBSTITUTE('Look Up Values'!$I$2:$I$10," ",""),0)),"","State error")),"")</f>
        <v/>
      </c>
      <c r="R1908" s="260" t="str">
        <f t="shared" si="59"/>
        <v/>
      </c>
    </row>
    <row r="1909" spans="1:18" ht="15.75">
      <c r="A1909" s="250">
        <v>1902</v>
      </c>
      <c r="B1909" s="198"/>
      <c r="C1909" s="25"/>
      <c r="D1909" s="25"/>
      <c r="E1909" s="25"/>
      <c r="F1909" s="25"/>
      <c r="G1909" s="26"/>
      <c r="H1909" s="27"/>
      <c r="I1909" s="28"/>
      <c r="J1909" s="430"/>
      <c r="K1909" s="48"/>
      <c r="L1909" s="457" t="str">
        <f t="shared" si="58"/>
        <v/>
      </c>
      <c r="M1909" s="245" cm="1">
        <f t="array" ref="M1909">SUMPRODUCT(--(N1909:Q1909&lt;&gt;"")) + IF(TRIM(R1909)="",0,LEN(R1909)-LEN(SUBSTITUTE(R1909,",",""))+1)</f>
        <v>0</v>
      </c>
      <c r="N1909" s="242" t="str">
        <f>IF(AND(I1909&lt;&gt;0,I1909&lt;&gt;""),IF(TRIM(SUBSTITUTE(B1909,CHAR(160),""))="","",IF(ISNUMBER(MATCH(TRIM(SUBSTITUTE(B1909,CHAR(160),"")),'Look Up Values'!$B$2:$B$500,0)),"","Origin error")),"")</f>
        <v/>
      </c>
      <c r="O1909" s="242" t="str">
        <f>IF(AND(I1909&lt;&gt;0,I1909&lt;&gt;""),IF(C1909="","",IF(AND(ISNUMBER(--LEFT(C1909,FIND(" ",C1909&amp;" ")-1)),OR(LEN(LEFT(C1909,FIND(" ",C1909&amp;" ")-1))=6,LEN(LEFT(C1909,FIND(" ",C1909&amp;" ")-1))=7),OR(ISNUMBER(MATCH(LEFT(C1909,FIND(" ",C1909&amp;" ")-1),'Look Up Values'!$G$2:$G$1000,0)),ISNUMBER(MATCH(LEFT(C1909,FIND(" ",C1909&amp;" ")-1),'Look Up Values'!$AE$2:$AE$2000,0)))),"","EWC error")),"")</f>
        <v/>
      </c>
      <c r="P1909" s="242" t="str" cm="1">
        <f t="array" ref="P1909">IF(AND(I1909&lt;&gt;0,I1909&lt;&gt;""),IF(D1909="","",IF(ISNUMBER(MATCH(SUBSTITUTE(D1909," ",""),SUBSTITUTE('Look Up Values'!$S$2:$S$120," ",""),0)),"","D&amp;R error")),"")</f>
        <v/>
      </c>
      <c r="Q1909" s="242" t="str" cm="1">
        <f t="array" ref="Q1909">IF(AND(I1909&lt;&gt;0,I1909&lt;&gt;""),IF(G1909="","",IF(ISNUMBER(MATCH(SUBSTITUTE(G1909," ",""),SUBSTITUTE('Look Up Values'!$I$2:$I$10," ",""),0)),"","State error")),"")</f>
        <v/>
      </c>
      <c r="R1909" s="260" t="str">
        <f t="shared" si="59"/>
        <v/>
      </c>
    </row>
    <row r="1910" spans="1:18" ht="15.75">
      <c r="A1910" s="250">
        <v>1903</v>
      </c>
      <c r="B1910" s="198"/>
      <c r="C1910" s="25"/>
      <c r="D1910" s="25"/>
      <c r="E1910" s="25"/>
      <c r="F1910" s="25"/>
      <c r="G1910" s="26"/>
      <c r="H1910" s="27"/>
      <c r="I1910" s="28"/>
      <c r="J1910" s="430"/>
      <c r="K1910" s="48"/>
      <c r="L1910" s="457" t="str">
        <f t="shared" si="58"/>
        <v/>
      </c>
      <c r="M1910" s="245" cm="1">
        <f t="array" ref="M1910">SUMPRODUCT(--(N1910:Q1910&lt;&gt;"")) + IF(TRIM(R1910)="",0,LEN(R1910)-LEN(SUBSTITUTE(R1910,",",""))+1)</f>
        <v>0</v>
      </c>
      <c r="N1910" s="242" t="str">
        <f>IF(AND(I1910&lt;&gt;0,I1910&lt;&gt;""),IF(TRIM(SUBSTITUTE(B1910,CHAR(160),""))="","",IF(ISNUMBER(MATCH(TRIM(SUBSTITUTE(B1910,CHAR(160),"")),'Look Up Values'!$B$2:$B$500,0)),"","Origin error")),"")</f>
        <v/>
      </c>
      <c r="O1910" s="242" t="str">
        <f>IF(AND(I1910&lt;&gt;0,I1910&lt;&gt;""),IF(C1910="","",IF(AND(ISNUMBER(--LEFT(C1910,FIND(" ",C1910&amp;" ")-1)),OR(LEN(LEFT(C1910,FIND(" ",C1910&amp;" ")-1))=6,LEN(LEFT(C1910,FIND(" ",C1910&amp;" ")-1))=7),OR(ISNUMBER(MATCH(LEFT(C1910,FIND(" ",C1910&amp;" ")-1),'Look Up Values'!$G$2:$G$1000,0)),ISNUMBER(MATCH(LEFT(C1910,FIND(" ",C1910&amp;" ")-1),'Look Up Values'!$AE$2:$AE$2000,0)))),"","EWC error")),"")</f>
        <v/>
      </c>
      <c r="P1910" s="242" t="str" cm="1">
        <f t="array" ref="P1910">IF(AND(I1910&lt;&gt;0,I1910&lt;&gt;""),IF(D1910="","",IF(ISNUMBER(MATCH(SUBSTITUTE(D1910," ",""),SUBSTITUTE('Look Up Values'!$S$2:$S$120," ",""),0)),"","D&amp;R error")),"")</f>
        <v/>
      </c>
      <c r="Q1910" s="242" t="str" cm="1">
        <f t="array" ref="Q1910">IF(AND(I1910&lt;&gt;0,I1910&lt;&gt;""),IF(G1910="","",IF(ISNUMBER(MATCH(SUBSTITUTE(G1910," ",""),SUBSTITUTE('Look Up Values'!$I$2:$I$10," ",""),0)),"","State error")),"")</f>
        <v/>
      </c>
      <c r="R1910" s="260" t="str">
        <f t="shared" si="59"/>
        <v/>
      </c>
    </row>
    <row r="1911" spans="1:18" ht="15.75">
      <c r="A1911" s="250">
        <v>1904</v>
      </c>
      <c r="B1911" s="198"/>
      <c r="C1911" s="25"/>
      <c r="D1911" s="25"/>
      <c r="E1911" s="25"/>
      <c r="F1911" s="25"/>
      <c r="G1911" s="26"/>
      <c r="H1911" s="27"/>
      <c r="I1911" s="28"/>
      <c r="J1911" s="430"/>
      <c r="K1911" s="48"/>
      <c r="L1911" s="457" t="str">
        <f t="shared" si="58"/>
        <v/>
      </c>
      <c r="M1911" s="245" cm="1">
        <f t="array" ref="M1911">SUMPRODUCT(--(N1911:Q1911&lt;&gt;"")) + IF(TRIM(R1911)="",0,LEN(R1911)-LEN(SUBSTITUTE(R1911,",",""))+1)</f>
        <v>0</v>
      </c>
      <c r="N1911" s="242" t="str">
        <f>IF(AND(I1911&lt;&gt;0,I1911&lt;&gt;""),IF(TRIM(SUBSTITUTE(B1911,CHAR(160),""))="","",IF(ISNUMBER(MATCH(TRIM(SUBSTITUTE(B1911,CHAR(160),"")),'Look Up Values'!$B$2:$B$500,0)),"","Origin error")),"")</f>
        <v/>
      </c>
      <c r="O1911" s="242" t="str">
        <f>IF(AND(I1911&lt;&gt;0,I1911&lt;&gt;""),IF(C1911="","",IF(AND(ISNUMBER(--LEFT(C1911,FIND(" ",C1911&amp;" ")-1)),OR(LEN(LEFT(C1911,FIND(" ",C1911&amp;" ")-1))=6,LEN(LEFT(C1911,FIND(" ",C1911&amp;" ")-1))=7),OR(ISNUMBER(MATCH(LEFT(C1911,FIND(" ",C1911&amp;" ")-1),'Look Up Values'!$G$2:$G$1000,0)),ISNUMBER(MATCH(LEFT(C1911,FIND(" ",C1911&amp;" ")-1),'Look Up Values'!$AE$2:$AE$2000,0)))),"","EWC error")),"")</f>
        <v/>
      </c>
      <c r="P1911" s="242" t="str" cm="1">
        <f t="array" ref="P1911">IF(AND(I1911&lt;&gt;0,I1911&lt;&gt;""),IF(D1911="","",IF(ISNUMBER(MATCH(SUBSTITUTE(D1911," ",""),SUBSTITUTE('Look Up Values'!$S$2:$S$120," ",""),0)),"","D&amp;R error")),"")</f>
        <v/>
      </c>
      <c r="Q1911" s="242" t="str" cm="1">
        <f t="array" ref="Q1911">IF(AND(I1911&lt;&gt;0,I1911&lt;&gt;""),IF(G1911="","",IF(ISNUMBER(MATCH(SUBSTITUTE(G1911," ",""),SUBSTITUTE('Look Up Values'!$I$2:$I$10," ",""),0)),"","State error")),"")</f>
        <v/>
      </c>
      <c r="R1911" s="260" t="str">
        <f t="shared" si="59"/>
        <v/>
      </c>
    </row>
    <row r="1912" spans="1:18" ht="15.75">
      <c r="A1912" s="250">
        <v>1905</v>
      </c>
      <c r="B1912" s="198"/>
      <c r="C1912" s="25"/>
      <c r="D1912" s="25"/>
      <c r="E1912" s="25"/>
      <c r="F1912" s="25"/>
      <c r="G1912" s="26"/>
      <c r="H1912" s="27"/>
      <c r="I1912" s="28"/>
      <c r="J1912" s="430"/>
      <c r="K1912" s="48"/>
      <c r="L1912" s="457" t="str">
        <f t="shared" si="58"/>
        <v/>
      </c>
      <c r="M1912" s="245" cm="1">
        <f t="array" ref="M1912">SUMPRODUCT(--(N1912:Q1912&lt;&gt;"")) + IF(TRIM(R1912)="",0,LEN(R1912)-LEN(SUBSTITUTE(R1912,",",""))+1)</f>
        <v>0</v>
      </c>
      <c r="N1912" s="242" t="str">
        <f>IF(AND(I1912&lt;&gt;0,I1912&lt;&gt;""),IF(TRIM(SUBSTITUTE(B1912,CHAR(160),""))="","",IF(ISNUMBER(MATCH(TRIM(SUBSTITUTE(B1912,CHAR(160),"")),'Look Up Values'!$B$2:$B$500,0)),"","Origin error")),"")</f>
        <v/>
      </c>
      <c r="O1912" s="242" t="str">
        <f>IF(AND(I1912&lt;&gt;0,I1912&lt;&gt;""),IF(C1912="","",IF(AND(ISNUMBER(--LEFT(C1912,FIND(" ",C1912&amp;" ")-1)),OR(LEN(LEFT(C1912,FIND(" ",C1912&amp;" ")-1))=6,LEN(LEFT(C1912,FIND(" ",C1912&amp;" ")-1))=7),OR(ISNUMBER(MATCH(LEFT(C1912,FIND(" ",C1912&amp;" ")-1),'Look Up Values'!$G$2:$G$1000,0)),ISNUMBER(MATCH(LEFT(C1912,FIND(" ",C1912&amp;" ")-1),'Look Up Values'!$AE$2:$AE$2000,0)))),"","EWC error")),"")</f>
        <v/>
      </c>
      <c r="P1912" s="242" t="str" cm="1">
        <f t="array" ref="P1912">IF(AND(I1912&lt;&gt;0,I1912&lt;&gt;""),IF(D1912="","",IF(ISNUMBER(MATCH(SUBSTITUTE(D1912," ",""),SUBSTITUTE('Look Up Values'!$S$2:$S$120," ",""),0)),"","D&amp;R error")),"")</f>
        <v/>
      </c>
      <c r="Q1912" s="242" t="str" cm="1">
        <f t="array" ref="Q1912">IF(AND(I1912&lt;&gt;0,I1912&lt;&gt;""),IF(G1912="","",IF(ISNUMBER(MATCH(SUBSTITUTE(G1912," ",""),SUBSTITUTE('Look Up Values'!$I$2:$I$10," ",""),0)),"","State error")),"")</f>
        <v/>
      </c>
      <c r="R1912" s="260" t="str">
        <f t="shared" si="59"/>
        <v/>
      </c>
    </row>
    <row r="1913" spans="1:18" ht="15.75">
      <c r="A1913" s="250">
        <v>1906</v>
      </c>
      <c r="B1913" s="198"/>
      <c r="C1913" s="25"/>
      <c r="D1913" s="25"/>
      <c r="E1913" s="25"/>
      <c r="F1913" s="25"/>
      <c r="G1913" s="26"/>
      <c r="H1913" s="27"/>
      <c r="I1913" s="28"/>
      <c r="J1913" s="430"/>
      <c r="K1913" s="48"/>
      <c r="L1913" s="457" t="str">
        <f t="shared" si="58"/>
        <v/>
      </c>
      <c r="M1913" s="245" cm="1">
        <f t="array" ref="M1913">SUMPRODUCT(--(N1913:Q1913&lt;&gt;"")) + IF(TRIM(R1913)="",0,LEN(R1913)-LEN(SUBSTITUTE(R1913,",",""))+1)</f>
        <v>0</v>
      </c>
      <c r="N1913" s="242" t="str">
        <f>IF(AND(I1913&lt;&gt;0,I1913&lt;&gt;""),IF(TRIM(SUBSTITUTE(B1913,CHAR(160),""))="","",IF(ISNUMBER(MATCH(TRIM(SUBSTITUTE(B1913,CHAR(160),"")),'Look Up Values'!$B$2:$B$500,0)),"","Origin error")),"")</f>
        <v/>
      </c>
      <c r="O1913" s="242" t="str">
        <f>IF(AND(I1913&lt;&gt;0,I1913&lt;&gt;""),IF(C1913="","",IF(AND(ISNUMBER(--LEFT(C1913,FIND(" ",C1913&amp;" ")-1)),OR(LEN(LEFT(C1913,FIND(" ",C1913&amp;" ")-1))=6,LEN(LEFT(C1913,FIND(" ",C1913&amp;" ")-1))=7),OR(ISNUMBER(MATCH(LEFT(C1913,FIND(" ",C1913&amp;" ")-1),'Look Up Values'!$G$2:$G$1000,0)),ISNUMBER(MATCH(LEFT(C1913,FIND(" ",C1913&amp;" ")-1),'Look Up Values'!$AE$2:$AE$2000,0)))),"","EWC error")),"")</f>
        <v/>
      </c>
      <c r="P1913" s="242" t="str" cm="1">
        <f t="array" ref="P1913">IF(AND(I1913&lt;&gt;0,I1913&lt;&gt;""),IF(D1913="","",IF(ISNUMBER(MATCH(SUBSTITUTE(D1913," ",""),SUBSTITUTE('Look Up Values'!$S$2:$S$120," ",""),0)),"","D&amp;R error")),"")</f>
        <v/>
      </c>
      <c r="Q1913" s="242" t="str" cm="1">
        <f t="array" ref="Q1913">IF(AND(I1913&lt;&gt;0,I1913&lt;&gt;""),IF(G1913="","",IF(ISNUMBER(MATCH(SUBSTITUTE(G1913," ",""),SUBSTITUTE('Look Up Values'!$I$2:$I$10," ",""),0)),"","State error")),"")</f>
        <v/>
      </c>
      <c r="R1913" s="260" t="str">
        <f t="shared" si="59"/>
        <v/>
      </c>
    </row>
    <row r="1914" spans="1:18" ht="15.75">
      <c r="A1914" s="250">
        <v>1907</v>
      </c>
      <c r="B1914" s="198"/>
      <c r="C1914" s="25"/>
      <c r="D1914" s="25"/>
      <c r="E1914" s="25"/>
      <c r="F1914" s="25"/>
      <c r="G1914" s="26"/>
      <c r="H1914" s="27"/>
      <c r="I1914" s="28"/>
      <c r="J1914" s="430"/>
      <c r="K1914" s="48"/>
      <c r="L1914" s="457" t="str">
        <f t="shared" si="58"/>
        <v/>
      </c>
      <c r="M1914" s="245" cm="1">
        <f t="array" ref="M1914">SUMPRODUCT(--(N1914:Q1914&lt;&gt;"")) + IF(TRIM(R1914)="",0,LEN(R1914)-LEN(SUBSTITUTE(R1914,",",""))+1)</f>
        <v>0</v>
      </c>
      <c r="N1914" s="242" t="str">
        <f>IF(AND(I1914&lt;&gt;0,I1914&lt;&gt;""),IF(TRIM(SUBSTITUTE(B1914,CHAR(160),""))="","",IF(ISNUMBER(MATCH(TRIM(SUBSTITUTE(B1914,CHAR(160),"")),'Look Up Values'!$B$2:$B$500,0)),"","Origin error")),"")</f>
        <v/>
      </c>
      <c r="O1914" s="242" t="str">
        <f>IF(AND(I1914&lt;&gt;0,I1914&lt;&gt;""),IF(C1914="","",IF(AND(ISNUMBER(--LEFT(C1914,FIND(" ",C1914&amp;" ")-1)),OR(LEN(LEFT(C1914,FIND(" ",C1914&amp;" ")-1))=6,LEN(LEFT(C1914,FIND(" ",C1914&amp;" ")-1))=7),OR(ISNUMBER(MATCH(LEFT(C1914,FIND(" ",C1914&amp;" ")-1),'Look Up Values'!$G$2:$G$1000,0)),ISNUMBER(MATCH(LEFT(C1914,FIND(" ",C1914&amp;" ")-1),'Look Up Values'!$AE$2:$AE$2000,0)))),"","EWC error")),"")</f>
        <v/>
      </c>
      <c r="P1914" s="242" t="str" cm="1">
        <f t="array" ref="P1914">IF(AND(I1914&lt;&gt;0,I1914&lt;&gt;""),IF(D1914="","",IF(ISNUMBER(MATCH(SUBSTITUTE(D1914," ",""),SUBSTITUTE('Look Up Values'!$S$2:$S$120," ",""),0)),"","D&amp;R error")),"")</f>
        <v/>
      </c>
      <c r="Q1914" s="242" t="str" cm="1">
        <f t="array" ref="Q1914">IF(AND(I1914&lt;&gt;0,I1914&lt;&gt;""),IF(G1914="","",IF(ISNUMBER(MATCH(SUBSTITUTE(G1914," ",""),SUBSTITUTE('Look Up Values'!$I$2:$I$10," ",""),0)),"","State error")),"")</f>
        <v/>
      </c>
      <c r="R1914" s="260" t="str">
        <f t="shared" si="59"/>
        <v/>
      </c>
    </row>
    <row r="1915" spans="1:18" ht="15.75">
      <c r="A1915" s="250">
        <v>1908</v>
      </c>
      <c r="B1915" s="198"/>
      <c r="C1915" s="25"/>
      <c r="D1915" s="25"/>
      <c r="E1915" s="25"/>
      <c r="F1915" s="25"/>
      <c r="G1915" s="26"/>
      <c r="H1915" s="27"/>
      <c r="I1915" s="28"/>
      <c r="J1915" s="430"/>
      <c r="K1915" s="48"/>
      <c r="L1915" s="457" t="str">
        <f t="shared" si="58"/>
        <v/>
      </c>
      <c r="M1915" s="245" cm="1">
        <f t="array" ref="M1915">SUMPRODUCT(--(N1915:Q1915&lt;&gt;"")) + IF(TRIM(R1915)="",0,LEN(R1915)-LEN(SUBSTITUTE(R1915,",",""))+1)</f>
        <v>0</v>
      </c>
      <c r="N1915" s="242" t="str">
        <f>IF(AND(I1915&lt;&gt;0,I1915&lt;&gt;""),IF(TRIM(SUBSTITUTE(B1915,CHAR(160),""))="","",IF(ISNUMBER(MATCH(TRIM(SUBSTITUTE(B1915,CHAR(160),"")),'Look Up Values'!$B$2:$B$500,0)),"","Origin error")),"")</f>
        <v/>
      </c>
      <c r="O1915" s="242" t="str">
        <f>IF(AND(I1915&lt;&gt;0,I1915&lt;&gt;""),IF(C1915="","",IF(AND(ISNUMBER(--LEFT(C1915,FIND(" ",C1915&amp;" ")-1)),OR(LEN(LEFT(C1915,FIND(" ",C1915&amp;" ")-1))=6,LEN(LEFT(C1915,FIND(" ",C1915&amp;" ")-1))=7),OR(ISNUMBER(MATCH(LEFT(C1915,FIND(" ",C1915&amp;" ")-1),'Look Up Values'!$G$2:$G$1000,0)),ISNUMBER(MATCH(LEFT(C1915,FIND(" ",C1915&amp;" ")-1),'Look Up Values'!$AE$2:$AE$2000,0)))),"","EWC error")),"")</f>
        <v/>
      </c>
      <c r="P1915" s="242" t="str" cm="1">
        <f t="array" ref="P1915">IF(AND(I1915&lt;&gt;0,I1915&lt;&gt;""),IF(D1915="","",IF(ISNUMBER(MATCH(SUBSTITUTE(D1915," ",""),SUBSTITUTE('Look Up Values'!$S$2:$S$120," ",""),0)),"","D&amp;R error")),"")</f>
        <v/>
      </c>
      <c r="Q1915" s="242" t="str" cm="1">
        <f t="array" ref="Q1915">IF(AND(I1915&lt;&gt;0,I1915&lt;&gt;""),IF(G1915="","",IF(ISNUMBER(MATCH(SUBSTITUTE(G1915," ",""),SUBSTITUTE('Look Up Values'!$I$2:$I$10," ",""),0)),"","State error")),"")</f>
        <v/>
      </c>
      <c r="R1915" s="260" t="str">
        <f t="shared" si="59"/>
        <v/>
      </c>
    </row>
    <row r="1916" spans="1:18" ht="15.75">
      <c r="A1916" s="250">
        <v>1909</v>
      </c>
      <c r="B1916" s="198"/>
      <c r="C1916" s="25"/>
      <c r="D1916" s="25"/>
      <c r="E1916" s="25"/>
      <c r="F1916" s="25"/>
      <c r="G1916" s="26"/>
      <c r="H1916" s="27"/>
      <c r="I1916" s="28"/>
      <c r="J1916" s="430"/>
      <c r="K1916" s="48"/>
      <c r="L1916" s="457" t="str">
        <f t="shared" si="58"/>
        <v/>
      </c>
      <c r="M1916" s="245" cm="1">
        <f t="array" ref="M1916">SUMPRODUCT(--(N1916:Q1916&lt;&gt;"")) + IF(TRIM(R1916)="",0,LEN(R1916)-LEN(SUBSTITUTE(R1916,",",""))+1)</f>
        <v>0</v>
      </c>
      <c r="N1916" s="242" t="str">
        <f>IF(AND(I1916&lt;&gt;0,I1916&lt;&gt;""),IF(TRIM(SUBSTITUTE(B1916,CHAR(160),""))="","",IF(ISNUMBER(MATCH(TRIM(SUBSTITUTE(B1916,CHAR(160),"")),'Look Up Values'!$B$2:$B$500,0)),"","Origin error")),"")</f>
        <v/>
      </c>
      <c r="O1916" s="242" t="str">
        <f>IF(AND(I1916&lt;&gt;0,I1916&lt;&gt;""),IF(C1916="","",IF(AND(ISNUMBER(--LEFT(C1916,FIND(" ",C1916&amp;" ")-1)),OR(LEN(LEFT(C1916,FIND(" ",C1916&amp;" ")-1))=6,LEN(LEFT(C1916,FIND(" ",C1916&amp;" ")-1))=7),OR(ISNUMBER(MATCH(LEFT(C1916,FIND(" ",C1916&amp;" ")-1),'Look Up Values'!$G$2:$G$1000,0)),ISNUMBER(MATCH(LEFT(C1916,FIND(" ",C1916&amp;" ")-1),'Look Up Values'!$AE$2:$AE$2000,0)))),"","EWC error")),"")</f>
        <v/>
      </c>
      <c r="P1916" s="242" t="str" cm="1">
        <f t="array" ref="P1916">IF(AND(I1916&lt;&gt;0,I1916&lt;&gt;""),IF(D1916="","",IF(ISNUMBER(MATCH(SUBSTITUTE(D1916," ",""),SUBSTITUTE('Look Up Values'!$S$2:$S$120," ",""),0)),"","D&amp;R error")),"")</f>
        <v/>
      </c>
      <c r="Q1916" s="242" t="str" cm="1">
        <f t="array" ref="Q1916">IF(AND(I1916&lt;&gt;0,I1916&lt;&gt;""),IF(G1916="","",IF(ISNUMBER(MATCH(SUBSTITUTE(G1916," ",""),SUBSTITUTE('Look Up Values'!$I$2:$I$10," ",""),0)),"","State error")),"")</f>
        <v/>
      </c>
      <c r="R1916" s="260" t="str">
        <f t="shared" si="59"/>
        <v/>
      </c>
    </row>
    <row r="1917" spans="1:18" ht="15.75">
      <c r="A1917" s="250">
        <v>1910</v>
      </c>
      <c r="B1917" s="198"/>
      <c r="C1917" s="25"/>
      <c r="D1917" s="25"/>
      <c r="E1917" s="25"/>
      <c r="F1917" s="25"/>
      <c r="G1917" s="26"/>
      <c r="H1917" s="27"/>
      <c r="I1917" s="28"/>
      <c r="J1917" s="430"/>
      <c r="K1917" s="48"/>
      <c r="L1917" s="457" t="str">
        <f t="shared" si="58"/>
        <v/>
      </c>
      <c r="M1917" s="245" cm="1">
        <f t="array" ref="M1917">SUMPRODUCT(--(N1917:Q1917&lt;&gt;"")) + IF(TRIM(R1917)="",0,LEN(R1917)-LEN(SUBSTITUTE(R1917,",",""))+1)</f>
        <v>0</v>
      </c>
      <c r="N1917" s="242" t="str">
        <f>IF(AND(I1917&lt;&gt;0,I1917&lt;&gt;""),IF(TRIM(SUBSTITUTE(B1917,CHAR(160),""))="","",IF(ISNUMBER(MATCH(TRIM(SUBSTITUTE(B1917,CHAR(160),"")),'Look Up Values'!$B$2:$B$500,0)),"","Origin error")),"")</f>
        <v/>
      </c>
      <c r="O1917" s="242" t="str">
        <f>IF(AND(I1917&lt;&gt;0,I1917&lt;&gt;""),IF(C1917="","",IF(AND(ISNUMBER(--LEFT(C1917,FIND(" ",C1917&amp;" ")-1)),OR(LEN(LEFT(C1917,FIND(" ",C1917&amp;" ")-1))=6,LEN(LEFT(C1917,FIND(" ",C1917&amp;" ")-1))=7),OR(ISNUMBER(MATCH(LEFT(C1917,FIND(" ",C1917&amp;" ")-1),'Look Up Values'!$G$2:$G$1000,0)),ISNUMBER(MATCH(LEFT(C1917,FIND(" ",C1917&amp;" ")-1),'Look Up Values'!$AE$2:$AE$2000,0)))),"","EWC error")),"")</f>
        <v/>
      </c>
      <c r="P1917" s="242" t="str" cm="1">
        <f t="array" ref="P1917">IF(AND(I1917&lt;&gt;0,I1917&lt;&gt;""),IF(D1917="","",IF(ISNUMBER(MATCH(SUBSTITUTE(D1917," ",""),SUBSTITUTE('Look Up Values'!$S$2:$S$120," ",""),0)),"","D&amp;R error")),"")</f>
        <v/>
      </c>
      <c r="Q1917" s="242" t="str" cm="1">
        <f t="array" ref="Q1917">IF(AND(I1917&lt;&gt;0,I1917&lt;&gt;""),IF(G1917="","",IF(ISNUMBER(MATCH(SUBSTITUTE(G1917," ",""),SUBSTITUTE('Look Up Values'!$I$2:$I$10," ",""),0)),"","State error")),"")</f>
        <v/>
      </c>
      <c r="R1917" s="260" t="str">
        <f t="shared" si="59"/>
        <v/>
      </c>
    </row>
    <row r="1918" spans="1:18" ht="15.75">
      <c r="A1918" s="250">
        <v>1911</v>
      </c>
      <c r="B1918" s="198"/>
      <c r="C1918" s="25"/>
      <c r="D1918" s="25"/>
      <c r="E1918" s="25"/>
      <c r="F1918" s="25"/>
      <c r="G1918" s="26"/>
      <c r="H1918" s="27"/>
      <c r="I1918" s="28"/>
      <c r="J1918" s="430"/>
      <c r="K1918" s="48"/>
      <c r="L1918" s="457" t="str">
        <f t="shared" si="58"/>
        <v/>
      </c>
      <c r="M1918" s="245" cm="1">
        <f t="array" ref="M1918">SUMPRODUCT(--(N1918:Q1918&lt;&gt;"")) + IF(TRIM(R1918)="",0,LEN(R1918)-LEN(SUBSTITUTE(R1918,",",""))+1)</f>
        <v>0</v>
      </c>
      <c r="N1918" s="242" t="str">
        <f>IF(AND(I1918&lt;&gt;0,I1918&lt;&gt;""),IF(TRIM(SUBSTITUTE(B1918,CHAR(160),""))="","",IF(ISNUMBER(MATCH(TRIM(SUBSTITUTE(B1918,CHAR(160),"")),'Look Up Values'!$B$2:$B$500,0)),"","Origin error")),"")</f>
        <v/>
      </c>
      <c r="O1918" s="242" t="str">
        <f>IF(AND(I1918&lt;&gt;0,I1918&lt;&gt;""),IF(C1918="","",IF(AND(ISNUMBER(--LEFT(C1918,FIND(" ",C1918&amp;" ")-1)),OR(LEN(LEFT(C1918,FIND(" ",C1918&amp;" ")-1))=6,LEN(LEFT(C1918,FIND(" ",C1918&amp;" ")-1))=7),OR(ISNUMBER(MATCH(LEFT(C1918,FIND(" ",C1918&amp;" ")-1),'Look Up Values'!$G$2:$G$1000,0)),ISNUMBER(MATCH(LEFT(C1918,FIND(" ",C1918&amp;" ")-1),'Look Up Values'!$AE$2:$AE$2000,0)))),"","EWC error")),"")</f>
        <v/>
      </c>
      <c r="P1918" s="242" t="str" cm="1">
        <f t="array" ref="P1918">IF(AND(I1918&lt;&gt;0,I1918&lt;&gt;""),IF(D1918="","",IF(ISNUMBER(MATCH(SUBSTITUTE(D1918," ",""),SUBSTITUTE('Look Up Values'!$S$2:$S$120," ",""),0)),"","D&amp;R error")),"")</f>
        <v/>
      </c>
      <c r="Q1918" s="242" t="str" cm="1">
        <f t="array" ref="Q1918">IF(AND(I1918&lt;&gt;0,I1918&lt;&gt;""),IF(G1918="","",IF(ISNUMBER(MATCH(SUBSTITUTE(G1918," ",""),SUBSTITUTE('Look Up Values'!$I$2:$I$10," ",""),0)),"","State error")),"")</f>
        <v/>
      </c>
      <c r="R1918" s="260" t="str">
        <f t="shared" si="59"/>
        <v/>
      </c>
    </row>
    <row r="1919" spans="1:18" ht="15.75">
      <c r="A1919" s="250">
        <v>1912</v>
      </c>
      <c r="B1919" s="198"/>
      <c r="C1919" s="25"/>
      <c r="D1919" s="25"/>
      <c r="E1919" s="25"/>
      <c r="F1919" s="25"/>
      <c r="G1919" s="26"/>
      <c r="H1919" s="27"/>
      <c r="I1919" s="28"/>
      <c r="J1919" s="430"/>
      <c r="K1919" s="48"/>
      <c r="L1919" s="457" t="str">
        <f t="shared" si="58"/>
        <v/>
      </c>
      <c r="M1919" s="245" cm="1">
        <f t="array" ref="M1919">SUMPRODUCT(--(N1919:Q1919&lt;&gt;"")) + IF(TRIM(R1919)="",0,LEN(R1919)-LEN(SUBSTITUTE(R1919,",",""))+1)</f>
        <v>0</v>
      </c>
      <c r="N1919" s="242" t="str">
        <f>IF(AND(I1919&lt;&gt;0,I1919&lt;&gt;""),IF(TRIM(SUBSTITUTE(B1919,CHAR(160),""))="","",IF(ISNUMBER(MATCH(TRIM(SUBSTITUTE(B1919,CHAR(160),"")),'Look Up Values'!$B$2:$B$500,0)),"","Origin error")),"")</f>
        <v/>
      </c>
      <c r="O1919" s="242" t="str">
        <f>IF(AND(I1919&lt;&gt;0,I1919&lt;&gt;""),IF(C1919="","",IF(AND(ISNUMBER(--LEFT(C1919,FIND(" ",C1919&amp;" ")-1)),OR(LEN(LEFT(C1919,FIND(" ",C1919&amp;" ")-1))=6,LEN(LEFT(C1919,FIND(" ",C1919&amp;" ")-1))=7),OR(ISNUMBER(MATCH(LEFT(C1919,FIND(" ",C1919&amp;" ")-1),'Look Up Values'!$G$2:$G$1000,0)),ISNUMBER(MATCH(LEFT(C1919,FIND(" ",C1919&amp;" ")-1),'Look Up Values'!$AE$2:$AE$2000,0)))),"","EWC error")),"")</f>
        <v/>
      </c>
      <c r="P1919" s="242" t="str" cm="1">
        <f t="array" ref="P1919">IF(AND(I1919&lt;&gt;0,I1919&lt;&gt;""),IF(D1919="","",IF(ISNUMBER(MATCH(SUBSTITUTE(D1919," ",""),SUBSTITUTE('Look Up Values'!$S$2:$S$120," ",""),0)),"","D&amp;R error")),"")</f>
        <v/>
      </c>
      <c r="Q1919" s="242" t="str" cm="1">
        <f t="array" ref="Q1919">IF(AND(I1919&lt;&gt;0,I1919&lt;&gt;""),IF(G1919="","",IF(ISNUMBER(MATCH(SUBSTITUTE(G1919," ",""),SUBSTITUTE('Look Up Values'!$I$2:$I$10," ",""),0)),"","State error")),"")</f>
        <v/>
      </c>
      <c r="R1919" s="260" t="str">
        <f t="shared" si="59"/>
        <v/>
      </c>
    </row>
    <row r="1920" spans="1:18" ht="15.75">
      <c r="A1920" s="250">
        <v>1913</v>
      </c>
      <c r="B1920" s="198"/>
      <c r="C1920" s="25"/>
      <c r="D1920" s="25"/>
      <c r="E1920" s="25"/>
      <c r="F1920" s="25"/>
      <c r="G1920" s="26"/>
      <c r="H1920" s="27"/>
      <c r="I1920" s="28"/>
      <c r="J1920" s="430"/>
      <c r="K1920" s="48"/>
      <c r="L1920" s="457" t="str">
        <f t="shared" si="58"/>
        <v/>
      </c>
      <c r="M1920" s="245" cm="1">
        <f t="array" ref="M1920">SUMPRODUCT(--(N1920:Q1920&lt;&gt;"")) + IF(TRIM(R1920)="",0,LEN(R1920)-LEN(SUBSTITUTE(R1920,",",""))+1)</f>
        <v>0</v>
      </c>
      <c r="N1920" s="242" t="str">
        <f>IF(AND(I1920&lt;&gt;0,I1920&lt;&gt;""),IF(TRIM(SUBSTITUTE(B1920,CHAR(160),""))="","",IF(ISNUMBER(MATCH(TRIM(SUBSTITUTE(B1920,CHAR(160),"")),'Look Up Values'!$B$2:$B$500,0)),"","Origin error")),"")</f>
        <v/>
      </c>
      <c r="O1920" s="242" t="str">
        <f>IF(AND(I1920&lt;&gt;0,I1920&lt;&gt;""),IF(C1920="","",IF(AND(ISNUMBER(--LEFT(C1920,FIND(" ",C1920&amp;" ")-1)),OR(LEN(LEFT(C1920,FIND(" ",C1920&amp;" ")-1))=6,LEN(LEFT(C1920,FIND(" ",C1920&amp;" ")-1))=7),OR(ISNUMBER(MATCH(LEFT(C1920,FIND(" ",C1920&amp;" ")-1),'Look Up Values'!$G$2:$G$1000,0)),ISNUMBER(MATCH(LEFT(C1920,FIND(" ",C1920&amp;" ")-1),'Look Up Values'!$AE$2:$AE$2000,0)))),"","EWC error")),"")</f>
        <v/>
      </c>
      <c r="P1920" s="242" t="str" cm="1">
        <f t="array" ref="P1920">IF(AND(I1920&lt;&gt;0,I1920&lt;&gt;""),IF(D1920="","",IF(ISNUMBER(MATCH(SUBSTITUTE(D1920," ",""),SUBSTITUTE('Look Up Values'!$S$2:$S$120," ",""),0)),"","D&amp;R error")),"")</f>
        <v/>
      </c>
      <c r="Q1920" s="242" t="str" cm="1">
        <f t="array" ref="Q1920">IF(AND(I1920&lt;&gt;0,I1920&lt;&gt;""),IF(G1920="","",IF(ISNUMBER(MATCH(SUBSTITUTE(G1920," ",""),SUBSTITUTE('Look Up Values'!$I$2:$I$10," ",""),0)),"","State error")),"")</f>
        <v/>
      </c>
      <c r="R1920" s="260" t="str">
        <f t="shared" si="59"/>
        <v/>
      </c>
    </row>
    <row r="1921" spans="1:18" ht="15.75">
      <c r="A1921" s="250">
        <v>1914</v>
      </c>
      <c r="B1921" s="198"/>
      <c r="C1921" s="25"/>
      <c r="D1921" s="25"/>
      <c r="E1921" s="25"/>
      <c r="F1921" s="25"/>
      <c r="G1921" s="26"/>
      <c r="H1921" s="27"/>
      <c r="I1921" s="28"/>
      <c r="J1921" s="430"/>
      <c r="K1921" s="48"/>
      <c r="L1921" s="457" t="str">
        <f t="shared" si="58"/>
        <v/>
      </c>
      <c r="M1921" s="245" cm="1">
        <f t="array" ref="M1921">SUMPRODUCT(--(N1921:Q1921&lt;&gt;"")) + IF(TRIM(R1921)="",0,LEN(R1921)-LEN(SUBSTITUTE(R1921,",",""))+1)</f>
        <v>0</v>
      </c>
      <c r="N1921" s="242" t="str">
        <f>IF(AND(I1921&lt;&gt;0,I1921&lt;&gt;""),IF(TRIM(SUBSTITUTE(B1921,CHAR(160),""))="","",IF(ISNUMBER(MATCH(TRIM(SUBSTITUTE(B1921,CHAR(160),"")),'Look Up Values'!$B$2:$B$500,0)),"","Origin error")),"")</f>
        <v/>
      </c>
      <c r="O1921" s="242" t="str">
        <f>IF(AND(I1921&lt;&gt;0,I1921&lt;&gt;""),IF(C1921="","",IF(AND(ISNUMBER(--LEFT(C1921,FIND(" ",C1921&amp;" ")-1)),OR(LEN(LEFT(C1921,FIND(" ",C1921&amp;" ")-1))=6,LEN(LEFT(C1921,FIND(" ",C1921&amp;" ")-1))=7),OR(ISNUMBER(MATCH(LEFT(C1921,FIND(" ",C1921&amp;" ")-1),'Look Up Values'!$G$2:$G$1000,0)),ISNUMBER(MATCH(LEFT(C1921,FIND(" ",C1921&amp;" ")-1),'Look Up Values'!$AE$2:$AE$2000,0)))),"","EWC error")),"")</f>
        <v/>
      </c>
      <c r="P1921" s="242" t="str" cm="1">
        <f t="array" ref="P1921">IF(AND(I1921&lt;&gt;0,I1921&lt;&gt;""),IF(D1921="","",IF(ISNUMBER(MATCH(SUBSTITUTE(D1921," ",""),SUBSTITUTE('Look Up Values'!$S$2:$S$120," ",""),0)),"","D&amp;R error")),"")</f>
        <v/>
      </c>
      <c r="Q1921" s="242" t="str" cm="1">
        <f t="array" ref="Q1921">IF(AND(I1921&lt;&gt;0,I1921&lt;&gt;""),IF(G1921="","",IF(ISNUMBER(MATCH(SUBSTITUTE(G1921," ",""),SUBSTITUTE('Look Up Values'!$I$2:$I$10," ",""),0)),"","State error")),"")</f>
        <v/>
      </c>
      <c r="R1921" s="260" t="str">
        <f t="shared" si="59"/>
        <v/>
      </c>
    </row>
    <row r="1922" spans="1:18" ht="15.75">
      <c r="A1922" s="250">
        <v>1915</v>
      </c>
      <c r="B1922" s="198"/>
      <c r="C1922" s="25"/>
      <c r="D1922" s="25"/>
      <c r="E1922" s="25"/>
      <c r="F1922" s="25"/>
      <c r="G1922" s="26"/>
      <c r="H1922" s="27"/>
      <c r="I1922" s="28"/>
      <c r="J1922" s="430"/>
      <c r="K1922" s="48"/>
      <c r="L1922" s="457" t="str">
        <f t="shared" si="58"/>
        <v/>
      </c>
      <c r="M1922" s="245" cm="1">
        <f t="array" ref="M1922">SUMPRODUCT(--(N1922:Q1922&lt;&gt;"")) + IF(TRIM(R1922)="",0,LEN(R1922)-LEN(SUBSTITUTE(R1922,",",""))+1)</f>
        <v>0</v>
      </c>
      <c r="N1922" s="242" t="str">
        <f>IF(AND(I1922&lt;&gt;0,I1922&lt;&gt;""),IF(TRIM(SUBSTITUTE(B1922,CHAR(160),""))="","",IF(ISNUMBER(MATCH(TRIM(SUBSTITUTE(B1922,CHAR(160),"")),'Look Up Values'!$B$2:$B$500,0)),"","Origin error")),"")</f>
        <v/>
      </c>
      <c r="O1922" s="242" t="str">
        <f>IF(AND(I1922&lt;&gt;0,I1922&lt;&gt;""),IF(C1922="","",IF(AND(ISNUMBER(--LEFT(C1922,FIND(" ",C1922&amp;" ")-1)),OR(LEN(LEFT(C1922,FIND(" ",C1922&amp;" ")-1))=6,LEN(LEFT(C1922,FIND(" ",C1922&amp;" ")-1))=7),OR(ISNUMBER(MATCH(LEFT(C1922,FIND(" ",C1922&amp;" ")-1),'Look Up Values'!$G$2:$G$1000,0)),ISNUMBER(MATCH(LEFT(C1922,FIND(" ",C1922&amp;" ")-1),'Look Up Values'!$AE$2:$AE$2000,0)))),"","EWC error")),"")</f>
        <v/>
      </c>
      <c r="P1922" s="242" t="str" cm="1">
        <f t="array" ref="P1922">IF(AND(I1922&lt;&gt;0,I1922&lt;&gt;""),IF(D1922="","",IF(ISNUMBER(MATCH(SUBSTITUTE(D1922," ",""),SUBSTITUTE('Look Up Values'!$S$2:$S$120," ",""),0)),"","D&amp;R error")),"")</f>
        <v/>
      </c>
      <c r="Q1922" s="242" t="str" cm="1">
        <f t="array" ref="Q1922">IF(AND(I1922&lt;&gt;0,I1922&lt;&gt;""),IF(G1922="","",IF(ISNUMBER(MATCH(SUBSTITUTE(G1922," ",""),SUBSTITUTE('Look Up Values'!$I$2:$I$10," ",""),0)),"","State error")),"")</f>
        <v/>
      </c>
      <c r="R1922" s="260" t="str">
        <f t="shared" si="59"/>
        <v/>
      </c>
    </row>
    <row r="1923" spans="1:18" ht="15.75">
      <c r="A1923" s="250">
        <v>1916</v>
      </c>
      <c r="B1923" s="198"/>
      <c r="C1923" s="25"/>
      <c r="D1923" s="25"/>
      <c r="E1923" s="25"/>
      <c r="F1923" s="25"/>
      <c r="G1923" s="26"/>
      <c r="H1923" s="27"/>
      <c r="I1923" s="28"/>
      <c r="J1923" s="430"/>
      <c r="K1923" s="48"/>
      <c r="L1923" s="457" t="str">
        <f t="shared" si="58"/>
        <v/>
      </c>
      <c r="M1923" s="245" cm="1">
        <f t="array" ref="M1923">SUMPRODUCT(--(N1923:Q1923&lt;&gt;"")) + IF(TRIM(R1923)="",0,LEN(R1923)-LEN(SUBSTITUTE(R1923,",",""))+1)</f>
        <v>0</v>
      </c>
      <c r="N1923" s="242" t="str">
        <f>IF(AND(I1923&lt;&gt;0,I1923&lt;&gt;""),IF(TRIM(SUBSTITUTE(B1923,CHAR(160),""))="","",IF(ISNUMBER(MATCH(TRIM(SUBSTITUTE(B1923,CHAR(160),"")),'Look Up Values'!$B$2:$B$500,0)),"","Origin error")),"")</f>
        <v/>
      </c>
      <c r="O1923" s="242" t="str">
        <f>IF(AND(I1923&lt;&gt;0,I1923&lt;&gt;""),IF(C1923="","",IF(AND(ISNUMBER(--LEFT(C1923,FIND(" ",C1923&amp;" ")-1)),OR(LEN(LEFT(C1923,FIND(" ",C1923&amp;" ")-1))=6,LEN(LEFT(C1923,FIND(" ",C1923&amp;" ")-1))=7),OR(ISNUMBER(MATCH(LEFT(C1923,FIND(" ",C1923&amp;" ")-1),'Look Up Values'!$G$2:$G$1000,0)),ISNUMBER(MATCH(LEFT(C1923,FIND(" ",C1923&amp;" ")-1),'Look Up Values'!$AE$2:$AE$2000,0)))),"","EWC error")),"")</f>
        <v/>
      </c>
      <c r="P1923" s="242" t="str" cm="1">
        <f t="array" ref="P1923">IF(AND(I1923&lt;&gt;0,I1923&lt;&gt;""),IF(D1923="","",IF(ISNUMBER(MATCH(SUBSTITUTE(D1923," ",""),SUBSTITUTE('Look Up Values'!$S$2:$S$120," ",""),0)),"","D&amp;R error")),"")</f>
        <v/>
      </c>
      <c r="Q1923" s="242" t="str" cm="1">
        <f t="array" ref="Q1923">IF(AND(I1923&lt;&gt;0,I1923&lt;&gt;""),IF(G1923="","",IF(ISNUMBER(MATCH(SUBSTITUTE(G1923," ",""),SUBSTITUTE('Look Up Values'!$I$2:$I$10," ",""),0)),"","State error")),"")</f>
        <v/>
      </c>
      <c r="R1923" s="260" t="str">
        <f t="shared" si="59"/>
        <v/>
      </c>
    </row>
    <row r="1924" spans="1:18" ht="15.75">
      <c r="A1924" s="250">
        <v>1917</v>
      </c>
      <c r="B1924" s="198"/>
      <c r="C1924" s="25"/>
      <c r="D1924" s="25"/>
      <c r="E1924" s="25"/>
      <c r="F1924" s="25"/>
      <c r="G1924" s="26"/>
      <c r="H1924" s="27"/>
      <c r="I1924" s="28"/>
      <c r="J1924" s="430"/>
      <c r="K1924" s="48"/>
      <c r="L1924" s="457" t="str">
        <f t="shared" si="58"/>
        <v/>
      </c>
      <c r="M1924" s="245" cm="1">
        <f t="array" ref="M1924">SUMPRODUCT(--(N1924:Q1924&lt;&gt;"")) + IF(TRIM(R1924)="",0,LEN(R1924)-LEN(SUBSTITUTE(R1924,",",""))+1)</f>
        <v>0</v>
      </c>
      <c r="N1924" s="242" t="str">
        <f>IF(AND(I1924&lt;&gt;0,I1924&lt;&gt;""),IF(TRIM(SUBSTITUTE(B1924,CHAR(160),""))="","",IF(ISNUMBER(MATCH(TRIM(SUBSTITUTE(B1924,CHAR(160),"")),'Look Up Values'!$B$2:$B$500,0)),"","Origin error")),"")</f>
        <v/>
      </c>
      <c r="O1924" s="242" t="str">
        <f>IF(AND(I1924&lt;&gt;0,I1924&lt;&gt;""),IF(C1924="","",IF(AND(ISNUMBER(--LEFT(C1924,FIND(" ",C1924&amp;" ")-1)),OR(LEN(LEFT(C1924,FIND(" ",C1924&amp;" ")-1))=6,LEN(LEFT(C1924,FIND(" ",C1924&amp;" ")-1))=7),OR(ISNUMBER(MATCH(LEFT(C1924,FIND(" ",C1924&amp;" ")-1),'Look Up Values'!$G$2:$G$1000,0)),ISNUMBER(MATCH(LEFT(C1924,FIND(" ",C1924&amp;" ")-1),'Look Up Values'!$AE$2:$AE$2000,0)))),"","EWC error")),"")</f>
        <v/>
      </c>
      <c r="P1924" s="242" t="str" cm="1">
        <f t="array" ref="P1924">IF(AND(I1924&lt;&gt;0,I1924&lt;&gt;""),IF(D1924="","",IF(ISNUMBER(MATCH(SUBSTITUTE(D1924," ",""),SUBSTITUTE('Look Up Values'!$S$2:$S$120," ",""),0)),"","D&amp;R error")),"")</f>
        <v/>
      </c>
      <c r="Q1924" s="242" t="str" cm="1">
        <f t="array" ref="Q1924">IF(AND(I1924&lt;&gt;0,I1924&lt;&gt;""),IF(G1924="","",IF(ISNUMBER(MATCH(SUBSTITUTE(G1924," ",""),SUBSTITUTE('Look Up Values'!$I$2:$I$10," ",""),0)),"","State error")),"")</f>
        <v/>
      </c>
      <c r="R1924" s="260" t="str">
        <f t="shared" si="59"/>
        <v/>
      </c>
    </row>
    <row r="1925" spans="1:18" ht="15.75">
      <c r="A1925" s="250">
        <v>1918</v>
      </c>
      <c r="B1925" s="198"/>
      <c r="C1925" s="25"/>
      <c r="D1925" s="25"/>
      <c r="E1925" s="25"/>
      <c r="F1925" s="25"/>
      <c r="G1925" s="26"/>
      <c r="H1925" s="27"/>
      <c r="I1925" s="28"/>
      <c r="J1925" s="430"/>
      <c r="K1925" s="48"/>
      <c r="L1925" s="457" t="str">
        <f t="shared" si="58"/>
        <v/>
      </c>
      <c r="M1925" s="245" cm="1">
        <f t="array" ref="M1925">SUMPRODUCT(--(N1925:Q1925&lt;&gt;"")) + IF(TRIM(R1925)="",0,LEN(R1925)-LEN(SUBSTITUTE(R1925,",",""))+1)</f>
        <v>0</v>
      </c>
      <c r="N1925" s="242" t="str">
        <f>IF(AND(I1925&lt;&gt;0,I1925&lt;&gt;""),IF(TRIM(SUBSTITUTE(B1925,CHAR(160),""))="","",IF(ISNUMBER(MATCH(TRIM(SUBSTITUTE(B1925,CHAR(160),"")),'Look Up Values'!$B$2:$B$500,0)),"","Origin error")),"")</f>
        <v/>
      </c>
      <c r="O1925" s="242" t="str">
        <f>IF(AND(I1925&lt;&gt;0,I1925&lt;&gt;""),IF(C1925="","",IF(AND(ISNUMBER(--LEFT(C1925,FIND(" ",C1925&amp;" ")-1)),OR(LEN(LEFT(C1925,FIND(" ",C1925&amp;" ")-1))=6,LEN(LEFT(C1925,FIND(" ",C1925&amp;" ")-1))=7),OR(ISNUMBER(MATCH(LEFT(C1925,FIND(" ",C1925&amp;" ")-1),'Look Up Values'!$G$2:$G$1000,0)),ISNUMBER(MATCH(LEFT(C1925,FIND(" ",C1925&amp;" ")-1),'Look Up Values'!$AE$2:$AE$2000,0)))),"","EWC error")),"")</f>
        <v/>
      </c>
      <c r="P1925" s="242" t="str" cm="1">
        <f t="array" ref="P1925">IF(AND(I1925&lt;&gt;0,I1925&lt;&gt;""),IF(D1925="","",IF(ISNUMBER(MATCH(SUBSTITUTE(D1925," ",""),SUBSTITUTE('Look Up Values'!$S$2:$S$120," ",""),0)),"","D&amp;R error")),"")</f>
        <v/>
      </c>
      <c r="Q1925" s="242" t="str" cm="1">
        <f t="array" ref="Q1925">IF(AND(I1925&lt;&gt;0,I1925&lt;&gt;""),IF(G1925="","",IF(ISNUMBER(MATCH(SUBSTITUTE(G1925," ",""),SUBSTITUTE('Look Up Values'!$I$2:$I$10," ",""),0)),"","State error")),"")</f>
        <v/>
      </c>
      <c r="R1925" s="260" t="str">
        <f t="shared" si="59"/>
        <v/>
      </c>
    </row>
    <row r="1926" spans="1:18" ht="15.75">
      <c r="A1926" s="250">
        <v>1919</v>
      </c>
      <c r="B1926" s="198"/>
      <c r="C1926" s="25"/>
      <c r="D1926" s="25"/>
      <c r="E1926" s="25"/>
      <c r="F1926" s="25"/>
      <c r="G1926" s="26"/>
      <c r="H1926" s="27"/>
      <c r="I1926" s="28"/>
      <c r="J1926" s="430"/>
      <c r="K1926" s="48"/>
      <c r="L1926" s="457" t="str">
        <f t="shared" si="58"/>
        <v/>
      </c>
      <c r="M1926" s="245" cm="1">
        <f t="array" ref="M1926">SUMPRODUCT(--(N1926:Q1926&lt;&gt;"")) + IF(TRIM(R1926)="",0,LEN(R1926)-LEN(SUBSTITUTE(R1926,",",""))+1)</f>
        <v>0</v>
      </c>
      <c r="N1926" s="242" t="str">
        <f>IF(AND(I1926&lt;&gt;0,I1926&lt;&gt;""),IF(TRIM(SUBSTITUTE(B1926,CHAR(160),""))="","",IF(ISNUMBER(MATCH(TRIM(SUBSTITUTE(B1926,CHAR(160),"")),'Look Up Values'!$B$2:$B$500,0)),"","Origin error")),"")</f>
        <v/>
      </c>
      <c r="O1926" s="242" t="str">
        <f>IF(AND(I1926&lt;&gt;0,I1926&lt;&gt;""),IF(C1926="","",IF(AND(ISNUMBER(--LEFT(C1926,FIND(" ",C1926&amp;" ")-1)),OR(LEN(LEFT(C1926,FIND(" ",C1926&amp;" ")-1))=6,LEN(LEFT(C1926,FIND(" ",C1926&amp;" ")-1))=7),OR(ISNUMBER(MATCH(LEFT(C1926,FIND(" ",C1926&amp;" ")-1),'Look Up Values'!$G$2:$G$1000,0)),ISNUMBER(MATCH(LEFT(C1926,FIND(" ",C1926&amp;" ")-1),'Look Up Values'!$AE$2:$AE$2000,0)))),"","EWC error")),"")</f>
        <v/>
      </c>
      <c r="P1926" s="242" t="str" cm="1">
        <f t="array" ref="P1926">IF(AND(I1926&lt;&gt;0,I1926&lt;&gt;""),IF(D1926="","",IF(ISNUMBER(MATCH(SUBSTITUTE(D1926," ",""),SUBSTITUTE('Look Up Values'!$S$2:$S$120," ",""),0)),"","D&amp;R error")),"")</f>
        <v/>
      </c>
      <c r="Q1926" s="242" t="str" cm="1">
        <f t="array" ref="Q1926">IF(AND(I1926&lt;&gt;0,I1926&lt;&gt;""),IF(G1926="","",IF(ISNUMBER(MATCH(SUBSTITUTE(G1926," ",""),SUBSTITUTE('Look Up Values'!$I$2:$I$10," ",""),0)),"","State error")),"")</f>
        <v/>
      </c>
      <c r="R1926" s="260" t="str">
        <f t="shared" si="59"/>
        <v/>
      </c>
    </row>
    <row r="1927" spans="1:18" ht="15.75">
      <c r="A1927" s="250">
        <v>1920</v>
      </c>
      <c r="B1927" s="198"/>
      <c r="C1927" s="25"/>
      <c r="D1927" s="25"/>
      <c r="E1927" s="25"/>
      <c r="F1927" s="25"/>
      <c r="G1927" s="26"/>
      <c r="H1927" s="27"/>
      <c r="I1927" s="28"/>
      <c r="J1927" s="430"/>
      <c r="K1927" s="48"/>
      <c r="L1927" s="457" t="str">
        <f t="shared" si="58"/>
        <v/>
      </c>
      <c r="M1927" s="245" cm="1">
        <f t="array" ref="M1927">SUMPRODUCT(--(N1927:Q1927&lt;&gt;"")) + IF(TRIM(R1927)="",0,LEN(R1927)-LEN(SUBSTITUTE(R1927,",",""))+1)</f>
        <v>0</v>
      </c>
      <c r="N1927" s="242" t="str">
        <f>IF(AND(I1927&lt;&gt;0,I1927&lt;&gt;""),IF(TRIM(SUBSTITUTE(B1927,CHAR(160),""))="","",IF(ISNUMBER(MATCH(TRIM(SUBSTITUTE(B1927,CHAR(160),"")),'Look Up Values'!$B$2:$B$500,0)),"","Origin error")),"")</f>
        <v/>
      </c>
      <c r="O1927" s="242" t="str">
        <f>IF(AND(I1927&lt;&gt;0,I1927&lt;&gt;""),IF(C1927="","",IF(AND(ISNUMBER(--LEFT(C1927,FIND(" ",C1927&amp;" ")-1)),OR(LEN(LEFT(C1927,FIND(" ",C1927&amp;" ")-1))=6,LEN(LEFT(C1927,FIND(" ",C1927&amp;" ")-1))=7),OR(ISNUMBER(MATCH(LEFT(C1927,FIND(" ",C1927&amp;" ")-1),'Look Up Values'!$G$2:$G$1000,0)),ISNUMBER(MATCH(LEFT(C1927,FIND(" ",C1927&amp;" ")-1),'Look Up Values'!$AE$2:$AE$2000,0)))),"","EWC error")),"")</f>
        <v/>
      </c>
      <c r="P1927" s="242" t="str" cm="1">
        <f t="array" ref="P1927">IF(AND(I1927&lt;&gt;0,I1927&lt;&gt;""),IF(D1927="","",IF(ISNUMBER(MATCH(SUBSTITUTE(D1927," ",""),SUBSTITUTE('Look Up Values'!$S$2:$S$120," ",""),0)),"","D&amp;R error")),"")</f>
        <v/>
      </c>
      <c r="Q1927" s="242" t="str" cm="1">
        <f t="array" ref="Q1927">IF(AND(I1927&lt;&gt;0,I1927&lt;&gt;""),IF(G1927="","",IF(ISNUMBER(MATCH(SUBSTITUTE(G1927," ",""),SUBSTITUTE('Look Up Values'!$I$2:$I$10," ",""),0)),"","State error")),"")</f>
        <v/>
      </c>
      <c r="R1927" s="260" t="str">
        <f t="shared" si="59"/>
        <v/>
      </c>
    </row>
    <row r="1928" spans="1:18" ht="15.75">
      <c r="A1928" s="250">
        <v>1921</v>
      </c>
      <c r="B1928" s="198"/>
      <c r="C1928" s="25"/>
      <c r="D1928" s="25"/>
      <c r="E1928" s="25"/>
      <c r="F1928" s="25"/>
      <c r="G1928" s="26"/>
      <c r="H1928" s="27"/>
      <c r="I1928" s="28"/>
      <c r="J1928" s="430"/>
      <c r="K1928" s="48"/>
      <c r="L1928" s="457" t="str">
        <f t="shared" ref="L1928:L1991" si="60">IF(IFERROR(--SUBSTITUTE(M1928,CHAR(160),""),0)&gt;0,A1928,"")</f>
        <v/>
      </c>
      <c r="M1928" s="245" cm="1">
        <f t="array" ref="M1928">SUMPRODUCT(--(N1928:Q1928&lt;&gt;"")) + IF(TRIM(R1928)="",0,LEN(R1928)-LEN(SUBSTITUTE(R1928,",",""))+1)</f>
        <v>0</v>
      </c>
      <c r="N1928" s="242" t="str">
        <f>IF(AND(I1928&lt;&gt;0,I1928&lt;&gt;""),IF(TRIM(SUBSTITUTE(B1928,CHAR(160),""))="","",IF(ISNUMBER(MATCH(TRIM(SUBSTITUTE(B1928,CHAR(160),"")),'Look Up Values'!$B$2:$B$500,0)),"","Origin error")),"")</f>
        <v/>
      </c>
      <c r="O1928" s="242" t="str">
        <f>IF(AND(I1928&lt;&gt;0,I1928&lt;&gt;""),IF(C1928="","",IF(AND(ISNUMBER(--LEFT(C1928,FIND(" ",C1928&amp;" ")-1)),OR(LEN(LEFT(C1928,FIND(" ",C1928&amp;" ")-1))=6,LEN(LEFT(C1928,FIND(" ",C1928&amp;" ")-1))=7),OR(ISNUMBER(MATCH(LEFT(C1928,FIND(" ",C1928&amp;" ")-1),'Look Up Values'!$G$2:$G$1000,0)),ISNUMBER(MATCH(LEFT(C1928,FIND(" ",C1928&amp;" ")-1),'Look Up Values'!$AE$2:$AE$2000,0)))),"","EWC error")),"")</f>
        <v/>
      </c>
      <c r="P1928" s="242" t="str" cm="1">
        <f t="array" ref="P1928">IF(AND(I1928&lt;&gt;0,I1928&lt;&gt;""),IF(D1928="","",IF(ISNUMBER(MATCH(SUBSTITUTE(D1928," ",""),SUBSTITUTE('Look Up Values'!$S$2:$S$120," ",""),0)),"","D&amp;R error")),"")</f>
        <v/>
      </c>
      <c r="Q1928" s="242" t="str" cm="1">
        <f t="array" ref="Q1928">IF(AND(I1928&lt;&gt;0,I1928&lt;&gt;""),IF(G1928="","",IF(ISNUMBER(MATCH(SUBSTITUTE(G1928," ",""),SUBSTITUTE('Look Up Values'!$I$2:$I$10," ",""),0)),"","State error")),"")</f>
        <v/>
      </c>
      <c r="R1928" s="260" t="str">
        <f t="shared" si="59"/>
        <v/>
      </c>
    </row>
    <row r="1929" spans="1:18" ht="15.75">
      <c r="A1929" s="250">
        <v>1922</v>
      </c>
      <c r="B1929" s="198"/>
      <c r="C1929" s="25"/>
      <c r="D1929" s="25"/>
      <c r="E1929" s="25"/>
      <c r="F1929" s="25"/>
      <c r="G1929" s="26"/>
      <c r="H1929" s="27"/>
      <c r="I1929" s="28"/>
      <c r="J1929" s="430"/>
      <c r="K1929" s="48"/>
      <c r="L1929" s="457" t="str">
        <f t="shared" si="60"/>
        <v/>
      </c>
      <c r="M1929" s="245" cm="1">
        <f t="array" ref="M1929">SUMPRODUCT(--(N1929:Q1929&lt;&gt;"")) + IF(TRIM(R1929)="",0,LEN(R1929)-LEN(SUBSTITUTE(R1929,",",""))+1)</f>
        <v>0</v>
      </c>
      <c r="N1929" s="242" t="str">
        <f>IF(AND(I1929&lt;&gt;0,I1929&lt;&gt;""),IF(TRIM(SUBSTITUTE(B1929,CHAR(160),""))="","",IF(ISNUMBER(MATCH(TRIM(SUBSTITUTE(B1929,CHAR(160),"")),'Look Up Values'!$B$2:$B$500,0)),"","Origin error")),"")</f>
        <v/>
      </c>
      <c r="O1929" s="242" t="str">
        <f>IF(AND(I1929&lt;&gt;0,I1929&lt;&gt;""),IF(C1929="","",IF(AND(ISNUMBER(--LEFT(C1929,FIND(" ",C1929&amp;" ")-1)),OR(LEN(LEFT(C1929,FIND(" ",C1929&amp;" ")-1))=6,LEN(LEFT(C1929,FIND(" ",C1929&amp;" ")-1))=7),OR(ISNUMBER(MATCH(LEFT(C1929,FIND(" ",C1929&amp;" ")-1),'Look Up Values'!$G$2:$G$1000,0)),ISNUMBER(MATCH(LEFT(C1929,FIND(" ",C1929&amp;" ")-1),'Look Up Values'!$AE$2:$AE$2000,0)))),"","EWC error")),"")</f>
        <v/>
      </c>
      <c r="P1929" s="242" t="str" cm="1">
        <f t="array" ref="P1929">IF(AND(I1929&lt;&gt;0,I1929&lt;&gt;""),IF(D1929="","",IF(ISNUMBER(MATCH(SUBSTITUTE(D1929," ",""),SUBSTITUTE('Look Up Values'!$S$2:$S$120," ",""),0)),"","D&amp;R error")),"")</f>
        <v/>
      </c>
      <c r="Q1929" s="242" t="str" cm="1">
        <f t="array" ref="Q1929">IF(AND(I1929&lt;&gt;0,I1929&lt;&gt;""),IF(G1929="","",IF(ISNUMBER(MATCH(SUBSTITUTE(G1929," ",""),SUBSTITUTE('Look Up Values'!$I$2:$I$10," ",""),0)),"","State error")),"")</f>
        <v/>
      </c>
      <c r="R1929" s="260" t="str">
        <f t="shared" ref="R1929:R1992" si="61">IF(OR(I1929="",I1929=0),"",IF(COUNTA(B1929,C1929,D1929,G1929,I1929)=0,"",IF(COUNTA(B1929,C1929,D1929,G1929,I1929)=5,"",LEFT(IF(TRIM(SUBSTITUTE(B1929,CHAR(160),""))="","Origin, ","")&amp;IF(TRIM(SUBSTITUTE(C1929,CHAR(160),""))="","EWC, ","")&amp;IF(TRIM(SUBSTITUTE(D1929,CHAR(160),""))="","D&amp;R, ","")&amp;IF(TRIM(SUBSTITUTE(G1929,CHAR(160),""))="","State, ",""),LEN(IF(TRIM(SUBSTITUTE(B1929,CHAR(160),""))="","Origin, ","")&amp;IF(TRIM(SUBSTITUTE(C1929,CHAR(160),""))="","EWC, ","")&amp;IF(TRIM(SUBSTITUTE(D1929,CHAR(160),""))="","D&amp;R, ","")&amp;IF(TRIM(SUBSTITUTE(G1929,CHAR(160),""))="","State, ",""))-2))))</f>
        <v/>
      </c>
    </row>
    <row r="1930" spans="1:18" ht="15.75">
      <c r="A1930" s="250">
        <v>1923</v>
      </c>
      <c r="B1930" s="198"/>
      <c r="C1930" s="25"/>
      <c r="D1930" s="25"/>
      <c r="E1930" s="25"/>
      <c r="F1930" s="25"/>
      <c r="G1930" s="26"/>
      <c r="H1930" s="27"/>
      <c r="I1930" s="28"/>
      <c r="J1930" s="430"/>
      <c r="K1930" s="48"/>
      <c r="L1930" s="457" t="str">
        <f t="shared" si="60"/>
        <v/>
      </c>
      <c r="M1930" s="245" cm="1">
        <f t="array" ref="M1930">SUMPRODUCT(--(N1930:Q1930&lt;&gt;"")) + IF(TRIM(R1930)="",0,LEN(R1930)-LEN(SUBSTITUTE(R1930,",",""))+1)</f>
        <v>0</v>
      </c>
      <c r="N1930" s="242" t="str">
        <f>IF(AND(I1930&lt;&gt;0,I1930&lt;&gt;""),IF(TRIM(SUBSTITUTE(B1930,CHAR(160),""))="","",IF(ISNUMBER(MATCH(TRIM(SUBSTITUTE(B1930,CHAR(160),"")),'Look Up Values'!$B$2:$B$500,0)),"","Origin error")),"")</f>
        <v/>
      </c>
      <c r="O1930" s="242" t="str">
        <f>IF(AND(I1930&lt;&gt;0,I1930&lt;&gt;""),IF(C1930="","",IF(AND(ISNUMBER(--LEFT(C1930,FIND(" ",C1930&amp;" ")-1)),OR(LEN(LEFT(C1930,FIND(" ",C1930&amp;" ")-1))=6,LEN(LEFT(C1930,FIND(" ",C1930&amp;" ")-1))=7),OR(ISNUMBER(MATCH(LEFT(C1930,FIND(" ",C1930&amp;" ")-1),'Look Up Values'!$G$2:$G$1000,0)),ISNUMBER(MATCH(LEFT(C1930,FIND(" ",C1930&amp;" ")-1),'Look Up Values'!$AE$2:$AE$2000,0)))),"","EWC error")),"")</f>
        <v/>
      </c>
      <c r="P1930" s="242" t="str" cm="1">
        <f t="array" ref="P1930">IF(AND(I1930&lt;&gt;0,I1930&lt;&gt;""),IF(D1930="","",IF(ISNUMBER(MATCH(SUBSTITUTE(D1930," ",""),SUBSTITUTE('Look Up Values'!$S$2:$S$120," ",""),0)),"","D&amp;R error")),"")</f>
        <v/>
      </c>
      <c r="Q1930" s="242" t="str" cm="1">
        <f t="array" ref="Q1930">IF(AND(I1930&lt;&gt;0,I1930&lt;&gt;""),IF(G1930="","",IF(ISNUMBER(MATCH(SUBSTITUTE(G1930," ",""),SUBSTITUTE('Look Up Values'!$I$2:$I$10," ",""),0)),"","State error")),"")</f>
        <v/>
      </c>
      <c r="R1930" s="260" t="str">
        <f t="shared" si="61"/>
        <v/>
      </c>
    </row>
    <row r="1931" spans="1:18" ht="15.75">
      <c r="A1931" s="250">
        <v>1924</v>
      </c>
      <c r="B1931" s="198"/>
      <c r="C1931" s="25"/>
      <c r="D1931" s="25"/>
      <c r="E1931" s="25"/>
      <c r="F1931" s="25"/>
      <c r="G1931" s="26"/>
      <c r="H1931" s="27"/>
      <c r="I1931" s="28"/>
      <c r="J1931" s="430"/>
      <c r="K1931" s="48"/>
      <c r="L1931" s="457" t="str">
        <f t="shared" si="60"/>
        <v/>
      </c>
      <c r="M1931" s="245" cm="1">
        <f t="array" ref="M1931">SUMPRODUCT(--(N1931:Q1931&lt;&gt;"")) + IF(TRIM(R1931)="",0,LEN(R1931)-LEN(SUBSTITUTE(R1931,",",""))+1)</f>
        <v>0</v>
      </c>
      <c r="N1931" s="242" t="str">
        <f>IF(AND(I1931&lt;&gt;0,I1931&lt;&gt;""),IF(TRIM(SUBSTITUTE(B1931,CHAR(160),""))="","",IF(ISNUMBER(MATCH(TRIM(SUBSTITUTE(B1931,CHAR(160),"")),'Look Up Values'!$B$2:$B$500,0)),"","Origin error")),"")</f>
        <v/>
      </c>
      <c r="O1931" s="242" t="str">
        <f>IF(AND(I1931&lt;&gt;0,I1931&lt;&gt;""),IF(C1931="","",IF(AND(ISNUMBER(--LEFT(C1931,FIND(" ",C1931&amp;" ")-1)),OR(LEN(LEFT(C1931,FIND(" ",C1931&amp;" ")-1))=6,LEN(LEFT(C1931,FIND(" ",C1931&amp;" ")-1))=7),OR(ISNUMBER(MATCH(LEFT(C1931,FIND(" ",C1931&amp;" ")-1),'Look Up Values'!$G$2:$G$1000,0)),ISNUMBER(MATCH(LEFT(C1931,FIND(" ",C1931&amp;" ")-1),'Look Up Values'!$AE$2:$AE$2000,0)))),"","EWC error")),"")</f>
        <v/>
      </c>
      <c r="P1931" s="242" t="str" cm="1">
        <f t="array" ref="P1931">IF(AND(I1931&lt;&gt;0,I1931&lt;&gt;""),IF(D1931="","",IF(ISNUMBER(MATCH(SUBSTITUTE(D1931," ",""),SUBSTITUTE('Look Up Values'!$S$2:$S$120," ",""),0)),"","D&amp;R error")),"")</f>
        <v/>
      </c>
      <c r="Q1931" s="242" t="str" cm="1">
        <f t="array" ref="Q1931">IF(AND(I1931&lt;&gt;0,I1931&lt;&gt;""),IF(G1931="","",IF(ISNUMBER(MATCH(SUBSTITUTE(G1931," ",""),SUBSTITUTE('Look Up Values'!$I$2:$I$10," ",""),0)),"","State error")),"")</f>
        <v/>
      </c>
      <c r="R1931" s="260" t="str">
        <f t="shared" si="61"/>
        <v/>
      </c>
    </row>
    <row r="1932" spans="1:18" ht="15.75">
      <c r="A1932" s="250">
        <v>1925</v>
      </c>
      <c r="B1932" s="198"/>
      <c r="C1932" s="25"/>
      <c r="D1932" s="25"/>
      <c r="E1932" s="25"/>
      <c r="F1932" s="25"/>
      <c r="G1932" s="26"/>
      <c r="H1932" s="27"/>
      <c r="I1932" s="28"/>
      <c r="J1932" s="430"/>
      <c r="K1932" s="48"/>
      <c r="L1932" s="457" t="str">
        <f t="shared" si="60"/>
        <v/>
      </c>
      <c r="M1932" s="245" cm="1">
        <f t="array" ref="M1932">SUMPRODUCT(--(N1932:Q1932&lt;&gt;"")) + IF(TRIM(R1932)="",0,LEN(R1932)-LEN(SUBSTITUTE(R1932,",",""))+1)</f>
        <v>0</v>
      </c>
      <c r="N1932" s="242" t="str">
        <f>IF(AND(I1932&lt;&gt;0,I1932&lt;&gt;""),IF(TRIM(SUBSTITUTE(B1932,CHAR(160),""))="","",IF(ISNUMBER(MATCH(TRIM(SUBSTITUTE(B1932,CHAR(160),"")),'Look Up Values'!$B$2:$B$500,0)),"","Origin error")),"")</f>
        <v/>
      </c>
      <c r="O1932" s="242" t="str">
        <f>IF(AND(I1932&lt;&gt;0,I1932&lt;&gt;""),IF(C1932="","",IF(AND(ISNUMBER(--LEFT(C1932,FIND(" ",C1932&amp;" ")-1)),OR(LEN(LEFT(C1932,FIND(" ",C1932&amp;" ")-1))=6,LEN(LEFT(C1932,FIND(" ",C1932&amp;" ")-1))=7),OR(ISNUMBER(MATCH(LEFT(C1932,FIND(" ",C1932&amp;" ")-1),'Look Up Values'!$G$2:$G$1000,0)),ISNUMBER(MATCH(LEFT(C1932,FIND(" ",C1932&amp;" ")-1),'Look Up Values'!$AE$2:$AE$2000,0)))),"","EWC error")),"")</f>
        <v/>
      </c>
      <c r="P1932" s="242" t="str" cm="1">
        <f t="array" ref="P1932">IF(AND(I1932&lt;&gt;0,I1932&lt;&gt;""),IF(D1932="","",IF(ISNUMBER(MATCH(SUBSTITUTE(D1932," ",""),SUBSTITUTE('Look Up Values'!$S$2:$S$120," ",""),0)),"","D&amp;R error")),"")</f>
        <v/>
      </c>
      <c r="Q1932" s="242" t="str" cm="1">
        <f t="array" ref="Q1932">IF(AND(I1932&lt;&gt;0,I1932&lt;&gt;""),IF(G1932="","",IF(ISNUMBER(MATCH(SUBSTITUTE(G1932," ",""),SUBSTITUTE('Look Up Values'!$I$2:$I$10," ",""),0)),"","State error")),"")</f>
        <v/>
      </c>
      <c r="R1932" s="260" t="str">
        <f t="shared" si="61"/>
        <v/>
      </c>
    </row>
    <row r="1933" spans="1:18" ht="15.75">
      <c r="A1933" s="250">
        <v>1926</v>
      </c>
      <c r="B1933" s="198"/>
      <c r="C1933" s="25"/>
      <c r="D1933" s="25"/>
      <c r="E1933" s="25"/>
      <c r="F1933" s="25"/>
      <c r="G1933" s="26"/>
      <c r="H1933" s="27"/>
      <c r="I1933" s="28"/>
      <c r="J1933" s="430"/>
      <c r="K1933" s="48"/>
      <c r="L1933" s="457" t="str">
        <f t="shared" si="60"/>
        <v/>
      </c>
      <c r="M1933" s="245" cm="1">
        <f t="array" ref="M1933">SUMPRODUCT(--(N1933:Q1933&lt;&gt;"")) + IF(TRIM(R1933)="",0,LEN(R1933)-LEN(SUBSTITUTE(R1933,",",""))+1)</f>
        <v>0</v>
      </c>
      <c r="N1933" s="242" t="str">
        <f>IF(AND(I1933&lt;&gt;0,I1933&lt;&gt;""),IF(TRIM(SUBSTITUTE(B1933,CHAR(160),""))="","",IF(ISNUMBER(MATCH(TRIM(SUBSTITUTE(B1933,CHAR(160),"")),'Look Up Values'!$B$2:$B$500,0)),"","Origin error")),"")</f>
        <v/>
      </c>
      <c r="O1933" s="242" t="str">
        <f>IF(AND(I1933&lt;&gt;0,I1933&lt;&gt;""),IF(C1933="","",IF(AND(ISNUMBER(--LEFT(C1933,FIND(" ",C1933&amp;" ")-1)),OR(LEN(LEFT(C1933,FIND(" ",C1933&amp;" ")-1))=6,LEN(LEFT(C1933,FIND(" ",C1933&amp;" ")-1))=7),OR(ISNUMBER(MATCH(LEFT(C1933,FIND(" ",C1933&amp;" ")-1),'Look Up Values'!$G$2:$G$1000,0)),ISNUMBER(MATCH(LEFT(C1933,FIND(" ",C1933&amp;" ")-1),'Look Up Values'!$AE$2:$AE$2000,0)))),"","EWC error")),"")</f>
        <v/>
      </c>
      <c r="P1933" s="242" t="str" cm="1">
        <f t="array" ref="P1933">IF(AND(I1933&lt;&gt;0,I1933&lt;&gt;""),IF(D1933="","",IF(ISNUMBER(MATCH(SUBSTITUTE(D1933," ",""),SUBSTITUTE('Look Up Values'!$S$2:$S$120," ",""),0)),"","D&amp;R error")),"")</f>
        <v/>
      </c>
      <c r="Q1933" s="242" t="str" cm="1">
        <f t="array" ref="Q1933">IF(AND(I1933&lt;&gt;0,I1933&lt;&gt;""),IF(G1933="","",IF(ISNUMBER(MATCH(SUBSTITUTE(G1933," ",""),SUBSTITUTE('Look Up Values'!$I$2:$I$10," ",""),0)),"","State error")),"")</f>
        <v/>
      </c>
      <c r="R1933" s="260" t="str">
        <f t="shared" si="61"/>
        <v/>
      </c>
    </row>
    <row r="1934" spans="1:18" ht="15.75">
      <c r="A1934" s="250">
        <v>1927</v>
      </c>
      <c r="B1934" s="198"/>
      <c r="C1934" s="25"/>
      <c r="D1934" s="25"/>
      <c r="E1934" s="25"/>
      <c r="F1934" s="25"/>
      <c r="G1934" s="26"/>
      <c r="H1934" s="27"/>
      <c r="I1934" s="28"/>
      <c r="J1934" s="430"/>
      <c r="K1934" s="48"/>
      <c r="L1934" s="457" t="str">
        <f t="shared" si="60"/>
        <v/>
      </c>
      <c r="M1934" s="245" cm="1">
        <f t="array" ref="M1934">SUMPRODUCT(--(N1934:Q1934&lt;&gt;"")) + IF(TRIM(R1934)="",0,LEN(R1934)-LEN(SUBSTITUTE(R1934,",",""))+1)</f>
        <v>0</v>
      </c>
      <c r="N1934" s="242" t="str">
        <f>IF(AND(I1934&lt;&gt;0,I1934&lt;&gt;""),IF(TRIM(SUBSTITUTE(B1934,CHAR(160),""))="","",IF(ISNUMBER(MATCH(TRIM(SUBSTITUTE(B1934,CHAR(160),"")),'Look Up Values'!$B$2:$B$500,0)),"","Origin error")),"")</f>
        <v/>
      </c>
      <c r="O1934" s="242" t="str">
        <f>IF(AND(I1934&lt;&gt;0,I1934&lt;&gt;""),IF(C1934="","",IF(AND(ISNUMBER(--LEFT(C1934,FIND(" ",C1934&amp;" ")-1)),OR(LEN(LEFT(C1934,FIND(" ",C1934&amp;" ")-1))=6,LEN(LEFT(C1934,FIND(" ",C1934&amp;" ")-1))=7),OR(ISNUMBER(MATCH(LEFT(C1934,FIND(" ",C1934&amp;" ")-1),'Look Up Values'!$G$2:$G$1000,0)),ISNUMBER(MATCH(LEFT(C1934,FIND(" ",C1934&amp;" ")-1),'Look Up Values'!$AE$2:$AE$2000,0)))),"","EWC error")),"")</f>
        <v/>
      </c>
      <c r="P1934" s="242" t="str" cm="1">
        <f t="array" ref="P1934">IF(AND(I1934&lt;&gt;0,I1934&lt;&gt;""),IF(D1934="","",IF(ISNUMBER(MATCH(SUBSTITUTE(D1934," ",""),SUBSTITUTE('Look Up Values'!$S$2:$S$120," ",""),0)),"","D&amp;R error")),"")</f>
        <v/>
      </c>
      <c r="Q1934" s="242" t="str" cm="1">
        <f t="array" ref="Q1934">IF(AND(I1934&lt;&gt;0,I1934&lt;&gt;""),IF(G1934="","",IF(ISNUMBER(MATCH(SUBSTITUTE(G1934," ",""),SUBSTITUTE('Look Up Values'!$I$2:$I$10," ",""),0)),"","State error")),"")</f>
        <v/>
      </c>
      <c r="R1934" s="260" t="str">
        <f t="shared" si="61"/>
        <v/>
      </c>
    </row>
    <row r="1935" spans="1:18" ht="15.75">
      <c r="A1935" s="250">
        <v>1928</v>
      </c>
      <c r="B1935" s="198"/>
      <c r="C1935" s="25"/>
      <c r="D1935" s="25"/>
      <c r="E1935" s="25"/>
      <c r="F1935" s="25"/>
      <c r="G1935" s="26"/>
      <c r="H1935" s="27"/>
      <c r="I1935" s="28"/>
      <c r="J1935" s="430"/>
      <c r="K1935" s="48"/>
      <c r="L1935" s="457" t="str">
        <f t="shared" si="60"/>
        <v/>
      </c>
      <c r="M1935" s="245" cm="1">
        <f t="array" ref="M1935">SUMPRODUCT(--(N1935:Q1935&lt;&gt;"")) + IF(TRIM(R1935)="",0,LEN(R1935)-LEN(SUBSTITUTE(R1935,",",""))+1)</f>
        <v>0</v>
      </c>
      <c r="N1935" s="242" t="str">
        <f>IF(AND(I1935&lt;&gt;0,I1935&lt;&gt;""),IF(TRIM(SUBSTITUTE(B1935,CHAR(160),""))="","",IF(ISNUMBER(MATCH(TRIM(SUBSTITUTE(B1935,CHAR(160),"")),'Look Up Values'!$B$2:$B$500,0)),"","Origin error")),"")</f>
        <v/>
      </c>
      <c r="O1935" s="242" t="str">
        <f>IF(AND(I1935&lt;&gt;0,I1935&lt;&gt;""),IF(C1935="","",IF(AND(ISNUMBER(--LEFT(C1935,FIND(" ",C1935&amp;" ")-1)),OR(LEN(LEFT(C1935,FIND(" ",C1935&amp;" ")-1))=6,LEN(LEFT(C1935,FIND(" ",C1935&amp;" ")-1))=7),OR(ISNUMBER(MATCH(LEFT(C1935,FIND(" ",C1935&amp;" ")-1),'Look Up Values'!$G$2:$G$1000,0)),ISNUMBER(MATCH(LEFT(C1935,FIND(" ",C1935&amp;" ")-1),'Look Up Values'!$AE$2:$AE$2000,0)))),"","EWC error")),"")</f>
        <v/>
      </c>
      <c r="P1935" s="242" t="str" cm="1">
        <f t="array" ref="P1935">IF(AND(I1935&lt;&gt;0,I1935&lt;&gt;""),IF(D1935="","",IF(ISNUMBER(MATCH(SUBSTITUTE(D1935," ",""),SUBSTITUTE('Look Up Values'!$S$2:$S$120," ",""),0)),"","D&amp;R error")),"")</f>
        <v/>
      </c>
      <c r="Q1935" s="242" t="str" cm="1">
        <f t="array" ref="Q1935">IF(AND(I1935&lt;&gt;0,I1935&lt;&gt;""),IF(G1935="","",IF(ISNUMBER(MATCH(SUBSTITUTE(G1935," ",""),SUBSTITUTE('Look Up Values'!$I$2:$I$10," ",""),0)),"","State error")),"")</f>
        <v/>
      </c>
      <c r="R1935" s="260" t="str">
        <f t="shared" si="61"/>
        <v/>
      </c>
    </row>
    <row r="1936" spans="1:18" ht="15.75">
      <c r="A1936" s="250">
        <v>1929</v>
      </c>
      <c r="B1936" s="198"/>
      <c r="C1936" s="25"/>
      <c r="D1936" s="25"/>
      <c r="E1936" s="25"/>
      <c r="F1936" s="25"/>
      <c r="G1936" s="26"/>
      <c r="H1936" s="27"/>
      <c r="I1936" s="28"/>
      <c r="J1936" s="430"/>
      <c r="K1936" s="48"/>
      <c r="L1936" s="457" t="str">
        <f t="shared" si="60"/>
        <v/>
      </c>
      <c r="M1936" s="245" cm="1">
        <f t="array" ref="M1936">SUMPRODUCT(--(N1936:Q1936&lt;&gt;"")) + IF(TRIM(R1936)="",0,LEN(R1936)-LEN(SUBSTITUTE(R1936,",",""))+1)</f>
        <v>0</v>
      </c>
      <c r="N1936" s="242" t="str">
        <f>IF(AND(I1936&lt;&gt;0,I1936&lt;&gt;""),IF(TRIM(SUBSTITUTE(B1936,CHAR(160),""))="","",IF(ISNUMBER(MATCH(TRIM(SUBSTITUTE(B1936,CHAR(160),"")),'Look Up Values'!$B$2:$B$500,0)),"","Origin error")),"")</f>
        <v/>
      </c>
      <c r="O1936" s="242" t="str">
        <f>IF(AND(I1936&lt;&gt;0,I1936&lt;&gt;""),IF(C1936="","",IF(AND(ISNUMBER(--LEFT(C1936,FIND(" ",C1936&amp;" ")-1)),OR(LEN(LEFT(C1936,FIND(" ",C1936&amp;" ")-1))=6,LEN(LEFT(C1936,FIND(" ",C1936&amp;" ")-1))=7),OR(ISNUMBER(MATCH(LEFT(C1936,FIND(" ",C1936&amp;" ")-1),'Look Up Values'!$G$2:$G$1000,0)),ISNUMBER(MATCH(LEFT(C1936,FIND(" ",C1936&amp;" ")-1),'Look Up Values'!$AE$2:$AE$2000,0)))),"","EWC error")),"")</f>
        <v/>
      </c>
      <c r="P1936" s="242" t="str" cm="1">
        <f t="array" ref="P1936">IF(AND(I1936&lt;&gt;0,I1936&lt;&gt;""),IF(D1936="","",IF(ISNUMBER(MATCH(SUBSTITUTE(D1936," ",""),SUBSTITUTE('Look Up Values'!$S$2:$S$120," ",""),0)),"","D&amp;R error")),"")</f>
        <v/>
      </c>
      <c r="Q1936" s="242" t="str" cm="1">
        <f t="array" ref="Q1936">IF(AND(I1936&lt;&gt;0,I1936&lt;&gt;""),IF(G1936="","",IF(ISNUMBER(MATCH(SUBSTITUTE(G1936," ",""),SUBSTITUTE('Look Up Values'!$I$2:$I$10," ",""),0)),"","State error")),"")</f>
        <v/>
      </c>
      <c r="R1936" s="260" t="str">
        <f t="shared" si="61"/>
        <v/>
      </c>
    </row>
    <row r="1937" spans="1:18" ht="15.75">
      <c r="A1937" s="250">
        <v>1930</v>
      </c>
      <c r="B1937" s="198"/>
      <c r="C1937" s="25"/>
      <c r="D1937" s="25"/>
      <c r="E1937" s="25"/>
      <c r="F1937" s="25"/>
      <c r="G1937" s="26"/>
      <c r="H1937" s="27"/>
      <c r="I1937" s="28"/>
      <c r="J1937" s="430"/>
      <c r="K1937" s="48"/>
      <c r="L1937" s="457" t="str">
        <f t="shared" si="60"/>
        <v/>
      </c>
      <c r="M1937" s="245" cm="1">
        <f t="array" ref="M1937">SUMPRODUCT(--(N1937:Q1937&lt;&gt;"")) + IF(TRIM(R1937)="",0,LEN(R1937)-LEN(SUBSTITUTE(R1937,",",""))+1)</f>
        <v>0</v>
      </c>
      <c r="N1937" s="242" t="str">
        <f>IF(AND(I1937&lt;&gt;0,I1937&lt;&gt;""),IF(TRIM(SUBSTITUTE(B1937,CHAR(160),""))="","",IF(ISNUMBER(MATCH(TRIM(SUBSTITUTE(B1937,CHAR(160),"")),'Look Up Values'!$B$2:$B$500,0)),"","Origin error")),"")</f>
        <v/>
      </c>
      <c r="O1937" s="242" t="str">
        <f>IF(AND(I1937&lt;&gt;0,I1937&lt;&gt;""),IF(C1937="","",IF(AND(ISNUMBER(--LEFT(C1937,FIND(" ",C1937&amp;" ")-1)),OR(LEN(LEFT(C1937,FIND(" ",C1937&amp;" ")-1))=6,LEN(LEFT(C1937,FIND(" ",C1937&amp;" ")-1))=7),OR(ISNUMBER(MATCH(LEFT(C1937,FIND(" ",C1937&amp;" ")-1),'Look Up Values'!$G$2:$G$1000,0)),ISNUMBER(MATCH(LEFT(C1937,FIND(" ",C1937&amp;" ")-1),'Look Up Values'!$AE$2:$AE$2000,0)))),"","EWC error")),"")</f>
        <v/>
      </c>
      <c r="P1937" s="242" t="str" cm="1">
        <f t="array" ref="P1937">IF(AND(I1937&lt;&gt;0,I1937&lt;&gt;""),IF(D1937="","",IF(ISNUMBER(MATCH(SUBSTITUTE(D1937," ",""),SUBSTITUTE('Look Up Values'!$S$2:$S$120," ",""),0)),"","D&amp;R error")),"")</f>
        <v/>
      </c>
      <c r="Q1937" s="242" t="str" cm="1">
        <f t="array" ref="Q1937">IF(AND(I1937&lt;&gt;0,I1937&lt;&gt;""),IF(G1937="","",IF(ISNUMBER(MATCH(SUBSTITUTE(G1937," ",""),SUBSTITUTE('Look Up Values'!$I$2:$I$10," ",""),0)),"","State error")),"")</f>
        <v/>
      </c>
      <c r="R1937" s="260" t="str">
        <f t="shared" si="61"/>
        <v/>
      </c>
    </row>
    <row r="1938" spans="1:18" ht="15.75">
      <c r="A1938" s="250">
        <v>1931</v>
      </c>
      <c r="B1938" s="198"/>
      <c r="C1938" s="25"/>
      <c r="D1938" s="25"/>
      <c r="E1938" s="25"/>
      <c r="F1938" s="25"/>
      <c r="G1938" s="26"/>
      <c r="H1938" s="27"/>
      <c r="I1938" s="28"/>
      <c r="J1938" s="430"/>
      <c r="K1938" s="48"/>
      <c r="L1938" s="457" t="str">
        <f t="shared" si="60"/>
        <v/>
      </c>
      <c r="M1938" s="245" cm="1">
        <f t="array" ref="M1938">SUMPRODUCT(--(N1938:Q1938&lt;&gt;"")) + IF(TRIM(R1938)="",0,LEN(R1938)-LEN(SUBSTITUTE(R1938,",",""))+1)</f>
        <v>0</v>
      </c>
      <c r="N1938" s="242" t="str">
        <f>IF(AND(I1938&lt;&gt;0,I1938&lt;&gt;""),IF(TRIM(SUBSTITUTE(B1938,CHAR(160),""))="","",IF(ISNUMBER(MATCH(TRIM(SUBSTITUTE(B1938,CHAR(160),"")),'Look Up Values'!$B$2:$B$500,0)),"","Origin error")),"")</f>
        <v/>
      </c>
      <c r="O1938" s="242" t="str">
        <f>IF(AND(I1938&lt;&gt;0,I1938&lt;&gt;""),IF(C1938="","",IF(AND(ISNUMBER(--LEFT(C1938,FIND(" ",C1938&amp;" ")-1)),OR(LEN(LEFT(C1938,FIND(" ",C1938&amp;" ")-1))=6,LEN(LEFT(C1938,FIND(" ",C1938&amp;" ")-1))=7),OR(ISNUMBER(MATCH(LEFT(C1938,FIND(" ",C1938&amp;" ")-1),'Look Up Values'!$G$2:$G$1000,0)),ISNUMBER(MATCH(LEFT(C1938,FIND(" ",C1938&amp;" ")-1),'Look Up Values'!$AE$2:$AE$2000,0)))),"","EWC error")),"")</f>
        <v/>
      </c>
      <c r="P1938" s="242" t="str" cm="1">
        <f t="array" ref="P1938">IF(AND(I1938&lt;&gt;0,I1938&lt;&gt;""),IF(D1938="","",IF(ISNUMBER(MATCH(SUBSTITUTE(D1938," ",""),SUBSTITUTE('Look Up Values'!$S$2:$S$120," ",""),0)),"","D&amp;R error")),"")</f>
        <v/>
      </c>
      <c r="Q1938" s="242" t="str" cm="1">
        <f t="array" ref="Q1938">IF(AND(I1938&lt;&gt;0,I1938&lt;&gt;""),IF(G1938="","",IF(ISNUMBER(MATCH(SUBSTITUTE(G1938," ",""),SUBSTITUTE('Look Up Values'!$I$2:$I$10," ",""),0)),"","State error")),"")</f>
        <v/>
      </c>
      <c r="R1938" s="260" t="str">
        <f t="shared" si="61"/>
        <v/>
      </c>
    </row>
    <row r="1939" spans="1:18" ht="15.75">
      <c r="A1939" s="250">
        <v>1932</v>
      </c>
      <c r="B1939" s="198"/>
      <c r="C1939" s="25"/>
      <c r="D1939" s="25"/>
      <c r="E1939" s="25"/>
      <c r="F1939" s="25"/>
      <c r="G1939" s="26"/>
      <c r="H1939" s="27"/>
      <c r="I1939" s="28"/>
      <c r="J1939" s="430"/>
      <c r="K1939" s="48"/>
      <c r="L1939" s="457" t="str">
        <f t="shared" si="60"/>
        <v/>
      </c>
      <c r="M1939" s="245" cm="1">
        <f t="array" ref="M1939">SUMPRODUCT(--(N1939:Q1939&lt;&gt;"")) + IF(TRIM(R1939)="",0,LEN(R1939)-LEN(SUBSTITUTE(R1939,",",""))+1)</f>
        <v>0</v>
      </c>
      <c r="N1939" s="242" t="str">
        <f>IF(AND(I1939&lt;&gt;0,I1939&lt;&gt;""),IF(TRIM(SUBSTITUTE(B1939,CHAR(160),""))="","",IF(ISNUMBER(MATCH(TRIM(SUBSTITUTE(B1939,CHAR(160),"")),'Look Up Values'!$B$2:$B$500,0)),"","Origin error")),"")</f>
        <v/>
      </c>
      <c r="O1939" s="242" t="str">
        <f>IF(AND(I1939&lt;&gt;0,I1939&lt;&gt;""),IF(C1939="","",IF(AND(ISNUMBER(--LEFT(C1939,FIND(" ",C1939&amp;" ")-1)),OR(LEN(LEFT(C1939,FIND(" ",C1939&amp;" ")-1))=6,LEN(LEFT(C1939,FIND(" ",C1939&amp;" ")-1))=7),OR(ISNUMBER(MATCH(LEFT(C1939,FIND(" ",C1939&amp;" ")-1),'Look Up Values'!$G$2:$G$1000,0)),ISNUMBER(MATCH(LEFT(C1939,FIND(" ",C1939&amp;" ")-1),'Look Up Values'!$AE$2:$AE$2000,0)))),"","EWC error")),"")</f>
        <v/>
      </c>
      <c r="P1939" s="242" t="str" cm="1">
        <f t="array" ref="P1939">IF(AND(I1939&lt;&gt;0,I1939&lt;&gt;""),IF(D1939="","",IF(ISNUMBER(MATCH(SUBSTITUTE(D1939," ",""),SUBSTITUTE('Look Up Values'!$S$2:$S$120," ",""),0)),"","D&amp;R error")),"")</f>
        <v/>
      </c>
      <c r="Q1939" s="242" t="str" cm="1">
        <f t="array" ref="Q1939">IF(AND(I1939&lt;&gt;0,I1939&lt;&gt;""),IF(G1939="","",IF(ISNUMBER(MATCH(SUBSTITUTE(G1939," ",""),SUBSTITUTE('Look Up Values'!$I$2:$I$10," ",""),0)),"","State error")),"")</f>
        <v/>
      </c>
      <c r="R1939" s="260" t="str">
        <f t="shared" si="61"/>
        <v/>
      </c>
    </row>
    <row r="1940" spans="1:18" ht="15.75">
      <c r="A1940" s="250">
        <v>1933</v>
      </c>
      <c r="B1940" s="198"/>
      <c r="C1940" s="25"/>
      <c r="D1940" s="25"/>
      <c r="E1940" s="25"/>
      <c r="F1940" s="25"/>
      <c r="G1940" s="26"/>
      <c r="H1940" s="27"/>
      <c r="I1940" s="28"/>
      <c r="J1940" s="430"/>
      <c r="K1940" s="48"/>
      <c r="L1940" s="457" t="str">
        <f t="shared" si="60"/>
        <v/>
      </c>
      <c r="M1940" s="245" cm="1">
        <f t="array" ref="M1940">SUMPRODUCT(--(N1940:Q1940&lt;&gt;"")) + IF(TRIM(R1940)="",0,LEN(R1940)-LEN(SUBSTITUTE(R1940,",",""))+1)</f>
        <v>0</v>
      </c>
      <c r="N1940" s="242" t="str">
        <f>IF(AND(I1940&lt;&gt;0,I1940&lt;&gt;""),IF(TRIM(SUBSTITUTE(B1940,CHAR(160),""))="","",IF(ISNUMBER(MATCH(TRIM(SUBSTITUTE(B1940,CHAR(160),"")),'Look Up Values'!$B$2:$B$500,0)),"","Origin error")),"")</f>
        <v/>
      </c>
      <c r="O1940" s="242" t="str">
        <f>IF(AND(I1940&lt;&gt;0,I1940&lt;&gt;""),IF(C1940="","",IF(AND(ISNUMBER(--LEFT(C1940,FIND(" ",C1940&amp;" ")-1)),OR(LEN(LEFT(C1940,FIND(" ",C1940&amp;" ")-1))=6,LEN(LEFT(C1940,FIND(" ",C1940&amp;" ")-1))=7),OR(ISNUMBER(MATCH(LEFT(C1940,FIND(" ",C1940&amp;" ")-1),'Look Up Values'!$G$2:$G$1000,0)),ISNUMBER(MATCH(LEFT(C1940,FIND(" ",C1940&amp;" ")-1),'Look Up Values'!$AE$2:$AE$2000,0)))),"","EWC error")),"")</f>
        <v/>
      </c>
      <c r="P1940" s="242" t="str" cm="1">
        <f t="array" ref="P1940">IF(AND(I1940&lt;&gt;0,I1940&lt;&gt;""),IF(D1940="","",IF(ISNUMBER(MATCH(SUBSTITUTE(D1940," ",""),SUBSTITUTE('Look Up Values'!$S$2:$S$120," ",""),0)),"","D&amp;R error")),"")</f>
        <v/>
      </c>
      <c r="Q1940" s="242" t="str" cm="1">
        <f t="array" ref="Q1940">IF(AND(I1940&lt;&gt;0,I1940&lt;&gt;""),IF(G1940="","",IF(ISNUMBER(MATCH(SUBSTITUTE(G1940," ",""),SUBSTITUTE('Look Up Values'!$I$2:$I$10," ",""),0)),"","State error")),"")</f>
        <v/>
      </c>
      <c r="R1940" s="260" t="str">
        <f t="shared" si="61"/>
        <v/>
      </c>
    </row>
    <row r="1941" spans="1:18" ht="15.75">
      <c r="A1941" s="250">
        <v>1934</v>
      </c>
      <c r="B1941" s="198"/>
      <c r="C1941" s="25"/>
      <c r="D1941" s="25"/>
      <c r="E1941" s="25"/>
      <c r="F1941" s="25"/>
      <c r="G1941" s="26"/>
      <c r="H1941" s="27"/>
      <c r="I1941" s="28"/>
      <c r="J1941" s="430"/>
      <c r="K1941" s="48"/>
      <c r="L1941" s="457" t="str">
        <f t="shared" si="60"/>
        <v/>
      </c>
      <c r="M1941" s="245" cm="1">
        <f t="array" ref="M1941">SUMPRODUCT(--(N1941:Q1941&lt;&gt;"")) + IF(TRIM(R1941)="",0,LEN(R1941)-LEN(SUBSTITUTE(R1941,",",""))+1)</f>
        <v>0</v>
      </c>
      <c r="N1941" s="242" t="str">
        <f>IF(AND(I1941&lt;&gt;0,I1941&lt;&gt;""),IF(TRIM(SUBSTITUTE(B1941,CHAR(160),""))="","",IF(ISNUMBER(MATCH(TRIM(SUBSTITUTE(B1941,CHAR(160),"")),'Look Up Values'!$B$2:$B$500,0)),"","Origin error")),"")</f>
        <v/>
      </c>
      <c r="O1941" s="242" t="str">
        <f>IF(AND(I1941&lt;&gt;0,I1941&lt;&gt;""),IF(C1941="","",IF(AND(ISNUMBER(--LEFT(C1941,FIND(" ",C1941&amp;" ")-1)),OR(LEN(LEFT(C1941,FIND(" ",C1941&amp;" ")-1))=6,LEN(LEFT(C1941,FIND(" ",C1941&amp;" ")-1))=7),OR(ISNUMBER(MATCH(LEFT(C1941,FIND(" ",C1941&amp;" ")-1),'Look Up Values'!$G$2:$G$1000,0)),ISNUMBER(MATCH(LEFT(C1941,FIND(" ",C1941&amp;" ")-1),'Look Up Values'!$AE$2:$AE$2000,0)))),"","EWC error")),"")</f>
        <v/>
      </c>
      <c r="P1941" s="242" t="str" cm="1">
        <f t="array" ref="P1941">IF(AND(I1941&lt;&gt;0,I1941&lt;&gt;""),IF(D1941="","",IF(ISNUMBER(MATCH(SUBSTITUTE(D1941," ",""),SUBSTITUTE('Look Up Values'!$S$2:$S$120," ",""),0)),"","D&amp;R error")),"")</f>
        <v/>
      </c>
      <c r="Q1941" s="242" t="str" cm="1">
        <f t="array" ref="Q1941">IF(AND(I1941&lt;&gt;0,I1941&lt;&gt;""),IF(G1941="","",IF(ISNUMBER(MATCH(SUBSTITUTE(G1941," ",""),SUBSTITUTE('Look Up Values'!$I$2:$I$10," ",""),0)),"","State error")),"")</f>
        <v/>
      </c>
      <c r="R1941" s="260" t="str">
        <f t="shared" si="61"/>
        <v/>
      </c>
    </row>
    <row r="1942" spans="1:18" ht="15.75">
      <c r="A1942" s="250">
        <v>1935</v>
      </c>
      <c r="B1942" s="198"/>
      <c r="C1942" s="25"/>
      <c r="D1942" s="25"/>
      <c r="E1942" s="25"/>
      <c r="F1942" s="25"/>
      <c r="G1942" s="26"/>
      <c r="H1942" s="27"/>
      <c r="I1942" s="28"/>
      <c r="J1942" s="430"/>
      <c r="K1942" s="48"/>
      <c r="L1942" s="457" t="str">
        <f t="shared" si="60"/>
        <v/>
      </c>
      <c r="M1942" s="245" cm="1">
        <f t="array" ref="M1942">SUMPRODUCT(--(N1942:Q1942&lt;&gt;"")) + IF(TRIM(R1942)="",0,LEN(R1942)-LEN(SUBSTITUTE(R1942,",",""))+1)</f>
        <v>0</v>
      </c>
      <c r="N1942" s="242" t="str">
        <f>IF(AND(I1942&lt;&gt;0,I1942&lt;&gt;""),IF(TRIM(SUBSTITUTE(B1942,CHAR(160),""))="","",IF(ISNUMBER(MATCH(TRIM(SUBSTITUTE(B1942,CHAR(160),"")),'Look Up Values'!$B$2:$B$500,0)),"","Origin error")),"")</f>
        <v/>
      </c>
      <c r="O1942" s="242" t="str">
        <f>IF(AND(I1942&lt;&gt;0,I1942&lt;&gt;""),IF(C1942="","",IF(AND(ISNUMBER(--LEFT(C1942,FIND(" ",C1942&amp;" ")-1)),OR(LEN(LEFT(C1942,FIND(" ",C1942&amp;" ")-1))=6,LEN(LEFT(C1942,FIND(" ",C1942&amp;" ")-1))=7),OR(ISNUMBER(MATCH(LEFT(C1942,FIND(" ",C1942&amp;" ")-1),'Look Up Values'!$G$2:$G$1000,0)),ISNUMBER(MATCH(LEFT(C1942,FIND(" ",C1942&amp;" ")-1),'Look Up Values'!$AE$2:$AE$2000,0)))),"","EWC error")),"")</f>
        <v/>
      </c>
      <c r="P1942" s="242" t="str" cm="1">
        <f t="array" ref="P1942">IF(AND(I1942&lt;&gt;0,I1942&lt;&gt;""),IF(D1942="","",IF(ISNUMBER(MATCH(SUBSTITUTE(D1942," ",""),SUBSTITUTE('Look Up Values'!$S$2:$S$120," ",""),0)),"","D&amp;R error")),"")</f>
        <v/>
      </c>
      <c r="Q1942" s="242" t="str" cm="1">
        <f t="array" ref="Q1942">IF(AND(I1942&lt;&gt;0,I1942&lt;&gt;""),IF(G1942="","",IF(ISNUMBER(MATCH(SUBSTITUTE(G1942," ",""),SUBSTITUTE('Look Up Values'!$I$2:$I$10," ",""),0)),"","State error")),"")</f>
        <v/>
      </c>
      <c r="R1942" s="260" t="str">
        <f t="shared" si="61"/>
        <v/>
      </c>
    </row>
    <row r="1943" spans="1:18" ht="15.75">
      <c r="A1943" s="250">
        <v>1936</v>
      </c>
      <c r="B1943" s="198"/>
      <c r="C1943" s="25"/>
      <c r="D1943" s="25"/>
      <c r="E1943" s="25"/>
      <c r="F1943" s="25"/>
      <c r="G1943" s="26"/>
      <c r="H1943" s="27"/>
      <c r="I1943" s="28"/>
      <c r="J1943" s="430"/>
      <c r="K1943" s="48"/>
      <c r="L1943" s="457" t="str">
        <f t="shared" si="60"/>
        <v/>
      </c>
      <c r="M1943" s="245" cm="1">
        <f t="array" ref="M1943">SUMPRODUCT(--(N1943:Q1943&lt;&gt;"")) + IF(TRIM(R1943)="",0,LEN(R1943)-LEN(SUBSTITUTE(R1943,",",""))+1)</f>
        <v>0</v>
      </c>
      <c r="N1943" s="242" t="str">
        <f>IF(AND(I1943&lt;&gt;0,I1943&lt;&gt;""),IF(TRIM(SUBSTITUTE(B1943,CHAR(160),""))="","",IF(ISNUMBER(MATCH(TRIM(SUBSTITUTE(B1943,CHAR(160),"")),'Look Up Values'!$B$2:$B$500,0)),"","Origin error")),"")</f>
        <v/>
      </c>
      <c r="O1943" s="242" t="str">
        <f>IF(AND(I1943&lt;&gt;0,I1943&lt;&gt;""),IF(C1943="","",IF(AND(ISNUMBER(--LEFT(C1943,FIND(" ",C1943&amp;" ")-1)),OR(LEN(LEFT(C1943,FIND(" ",C1943&amp;" ")-1))=6,LEN(LEFT(C1943,FIND(" ",C1943&amp;" ")-1))=7),OR(ISNUMBER(MATCH(LEFT(C1943,FIND(" ",C1943&amp;" ")-1),'Look Up Values'!$G$2:$G$1000,0)),ISNUMBER(MATCH(LEFT(C1943,FIND(" ",C1943&amp;" ")-1),'Look Up Values'!$AE$2:$AE$2000,0)))),"","EWC error")),"")</f>
        <v/>
      </c>
      <c r="P1943" s="242" t="str" cm="1">
        <f t="array" ref="P1943">IF(AND(I1943&lt;&gt;0,I1943&lt;&gt;""),IF(D1943="","",IF(ISNUMBER(MATCH(SUBSTITUTE(D1943," ",""),SUBSTITUTE('Look Up Values'!$S$2:$S$120," ",""),0)),"","D&amp;R error")),"")</f>
        <v/>
      </c>
      <c r="Q1943" s="242" t="str" cm="1">
        <f t="array" ref="Q1943">IF(AND(I1943&lt;&gt;0,I1943&lt;&gt;""),IF(G1943="","",IF(ISNUMBER(MATCH(SUBSTITUTE(G1943," ",""),SUBSTITUTE('Look Up Values'!$I$2:$I$10," ",""),0)),"","State error")),"")</f>
        <v/>
      </c>
      <c r="R1943" s="260" t="str">
        <f t="shared" si="61"/>
        <v/>
      </c>
    </row>
    <row r="1944" spans="1:18" ht="15.75">
      <c r="A1944" s="250">
        <v>1937</v>
      </c>
      <c r="B1944" s="198"/>
      <c r="C1944" s="25"/>
      <c r="D1944" s="25"/>
      <c r="E1944" s="25"/>
      <c r="F1944" s="25"/>
      <c r="G1944" s="26"/>
      <c r="H1944" s="27"/>
      <c r="I1944" s="28"/>
      <c r="J1944" s="430"/>
      <c r="K1944" s="48"/>
      <c r="L1944" s="457" t="str">
        <f t="shared" si="60"/>
        <v/>
      </c>
      <c r="M1944" s="245" cm="1">
        <f t="array" ref="M1944">SUMPRODUCT(--(N1944:Q1944&lt;&gt;"")) + IF(TRIM(R1944)="",0,LEN(R1944)-LEN(SUBSTITUTE(R1944,",",""))+1)</f>
        <v>0</v>
      </c>
      <c r="N1944" s="242" t="str">
        <f>IF(AND(I1944&lt;&gt;0,I1944&lt;&gt;""),IF(TRIM(SUBSTITUTE(B1944,CHAR(160),""))="","",IF(ISNUMBER(MATCH(TRIM(SUBSTITUTE(B1944,CHAR(160),"")),'Look Up Values'!$B$2:$B$500,0)),"","Origin error")),"")</f>
        <v/>
      </c>
      <c r="O1944" s="242" t="str">
        <f>IF(AND(I1944&lt;&gt;0,I1944&lt;&gt;""),IF(C1944="","",IF(AND(ISNUMBER(--LEFT(C1944,FIND(" ",C1944&amp;" ")-1)),OR(LEN(LEFT(C1944,FIND(" ",C1944&amp;" ")-1))=6,LEN(LEFT(C1944,FIND(" ",C1944&amp;" ")-1))=7),OR(ISNUMBER(MATCH(LEFT(C1944,FIND(" ",C1944&amp;" ")-1),'Look Up Values'!$G$2:$G$1000,0)),ISNUMBER(MATCH(LEFT(C1944,FIND(" ",C1944&amp;" ")-1),'Look Up Values'!$AE$2:$AE$2000,0)))),"","EWC error")),"")</f>
        <v/>
      </c>
      <c r="P1944" s="242" t="str" cm="1">
        <f t="array" ref="P1944">IF(AND(I1944&lt;&gt;0,I1944&lt;&gt;""),IF(D1944="","",IF(ISNUMBER(MATCH(SUBSTITUTE(D1944," ",""),SUBSTITUTE('Look Up Values'!$S$2:$S$120," ",""),0)),"","D&amp;R error")),"")</f>
        <v/>
      </c>
      <c r="Q1944" s="242" t="str" cm="1">
        <f t="array" ref="Q1944">IF(AND(I1944&lt;&gt;0,I1944&lt;&gt;""),IF(G1944="","",IF(ISNUMBER(MATCH(SUBSTITUTE(G1944," ",""),SUBSTITUTE('Look Up Values'!$I$2:$I$10," ",""),0)),"","State error")),"")</f>
        <v/>
      </c>
      <c r="R1944" s="260" t="str">
        <f t="shared" si="61"/>
        <v/>
      </c>
    </row>
    <row r="1945" spans="1:18" ht="15.75">
      <c r="A1945" s="250">
        <v>1938</v>
      </c>
      <c r="B1945" s="198"/>
      <c r="C1945" s="25"/>
      <c r="D1945" s="25"/>
      <c r="E1945" s="25"/>
      <c r="F1945" s="25"/>
      <c r="G1945" s="26"/>
      <c r="H1945" s="27"/>
      <c r="I1945" s="28"/>
      <c r="J1945" s="430"/>
      <c r="K1945" s="48"/>
      <c r="L1945" s="457" t="str">
        <f t="shared" si="60"/>
        <v/>
      </c>
      <c r="M1945" s="245" cm="1">
        <f t="array" ref="M1945">SUMPRODUCT(--(N1945:Q1945&lt;&gt;"")) + IF(TRIM(R1945)="",0,LEN(R1945)-LEN(SUBSTITUTE(R1945,",",""))+1)</f>
        <v>0</v>
      </c>
      <c r="N1945" s="242" t="str">
        <f>IF(AND(I1945&lt;&gt;0,I1945&lt;&gt;""),IF(TRIM(SUBSTITUTE(B1945,CHAR(160),""))="","",IF(ISNUMBER(MATCH(TRIM(SUBSTITUTE(B1945,CHAR(160),"")),'Look Up Values'!$B$2:$B$500,0)),"","Origin error")),"")</f>
        <v/>
      </c>
      <c r="O1945" s="242" t="str">
        <f>IF(AND(I1945&lt;&gt;0,I1945&lt;&gt;""),IF(C1945="","",IF(AND(ISNUMBER(--LEFT(C1945,FIND(" ",C1945&amp;" ")-1)),OR(LEN(LEFT(C1945,FIND(" ",C1945&amp;" ")-1))=6,LEN(LEFT(C1945,FIND(" ",C1945&amp;" ")-1))=7),OR(ISNUMBER(MATCH(LEFT(C1945,FIND(" ",C1945&amp;" ")-1),'Look Up Values'!$G$2:$G$1000,0)),ISNUMBER(MATCH(LEFT(C1945,FIND(" ",C1945&amp;" ")-1),'Look Up Values'!$AE$2:$AE$2000,0)))),"","EWC error")),"")</f>
        <v/>
      </c>
      <c r="P1945" s="242" t="str" cm="1">
        <f t="array" ref="P1945">IF(AND(I1945&lt;&gt;0,I1945&lt;&gt;""),IF(D1945="","",IF(ISNUMBER(MATCH(SUBSTITUTE(D1945," ",""),SUBSTITUTE('Look Up Values'!$S$2:$S$120," ",""),0)),"","D&amp;R error")),"")</f>
        <v/>
      </c>
      <c r="Q1945" s="242" t="str" cm="1">
        <f t="array" ref="Q1945">IF(AND(I1945&lt;&gt;0,I1945&lt;&gt;""),IF(G1945="","",IF(ISNUMBER(MATCH(SUBSTITUTE(G1945," ",""),SUBSTITUTE('Look Up Values'!$I$2:$I$10," ",""),0)),"","State error")),"")</f>
        <v/>
      </c>
      <c r="R1945" s="260" t="str">
        <f t="shared" si="61"/>
        <v/>
      </c>
    </row>
    <row r="1946" spans="1:18" ht="15.75">
      <c r="A1946" s="250">
        <v>1939</v>
      </c>
      <c r="B1946" s="198"/>
      <c r="C1946" s="25"/>
      <c r="D1946" s="25"/>
      <c r="E1946" s="25"/>
      <c r="F1946" s="25"/>
      <c r="G1946" s="26"/>
      <c r="H1946" s="27"/>
      <c r="I1946" s="28"/>
      <c r="J1946" s="430"/>
      <c r="K1946" s="48"/>
      <c r="L1946" s="457" t="str">
        <f t="shared" si="60"/>
        <v/>
      </c>
      <c r="M1946" s="245" cm="1">
        <f t="array" ref="M1946">SUMPRODUCT(--(N1946:Q1946&lt;&gt;"")) + IF(TRIM(R1946)="",0,LEN(R1946)-LEN(SUBSTITUTE(R1946,",",""))+1)</f>
        <v>0</v>
      </c>
      <c r="N1946" s="242" t="str">
        <f>IF(AND(I1946&lt;&gt;0,I1946&lt;&gt;""),IF(TRIM(SUBSTITUTE(B1946,CHAR(160),""))="","",IF(ISNUMBER(MATCH(TRIM(SUBSTITUTE(B1946,CHAR(160),"")),'Look Up Values'!$B$2:$B$500,0)),"","Origin error")),"")</f>
        <v/>
      </c>
      <c r="O1946" s="242" t="str">
        <f>IF(AND(I1946&lt;&gt;0,I1946&lt;&gt;""),IF(C1946="","",IF(AND(ISNUMBER(--LEFT(C1946,FIND(" ",C1946&amp;" ")-1)),OR(LEN(LEFT(C1946,FIND(" ",C1946&amp;" ")-1))=6,LEN(LEFT(C1946,FIND(" ",C1946&amp;" ")-1))=7),OR(ISNUMBER(MATCH(LEFT(C1946,FIND(" ",C1946&amp;" ")-1),'Look Up Values'!$G$2:$G$1000,0)),ISNUMBER(MATCH(LEFT(C1946,FIND(" ",C1946&amp;" ")-1),'Look Up Values'!$AE$2:$AE$2000,0)))),"","EWC error")),"")</f>
        <v/>
      </c>
      <c r="P1946" s="242" t="str" cm="1">
        <f t="array" ref="P1946">IF(AND(I1946&lt;&gt;0,I1946&lt;&gt;""),IF(D1946="","",IF(ISNUMBER(MATCH(SUBSTITUTE(D1946," ",""),SUBSTITUTE('Look Up Values'!$S$2:$S$120," ",""),0)),"","D&amp;R error")),"")</f>
        <v/>
      </c>
      <c r="Q1946" s="242" t="str" cm="1">
        <f t="array" ref="Q1946">IF(AND(I1946&lt;&gt;0,I1946&lt;&gt;""),IF(G1946="","",IF(ISNUMBER(MATCH(SUBSTITUTE(G1946," ",""),SUBSTITUTE('Look Up Values'!$I$2:$I$10," ",""),0)),"","State error")),"")</f>
        <v/>
      </c>
      <c r="R1946" s="260" t="str">
        <f t="shared" si="61"/>
        <v/>
      </c>
    </row>
    <row r="1947" spans="1:18" ht="15.75">
      <c r="A1947" s="250">
        <v>1940</v>
      </c>
      <c r="B1947" s="198"/>
      <c r="C1947" s="25"/>
      <c r="D1947" s="25"/>
      <c r="E1947" s="25"/>
      <c r="F1947" s="25"/>
      <c r="G1947" s="26"/>
      <c r="H1947" s="27"/>
      <c r="I1947" s="28"/>
      <c r="J1947" s="430"/>
      <c r="K1947" s="48"/>
      <c r="L1947" s="457" t="str">
        <f t="shared" si="60"/>
        <v/>
      </c>
      <c r="M1947" s="245" cm="1">
        <f t="array" ref="M1947">SUMPRODUCT(--(N1947:Q1947&lt;&gt;"")) + IF(TRIM(R1947)="",0,LEN(R1947)-LEN(SUBSTITUTE(R1947,",",""))+1)</f>
        <v>0</v>
      </c>
      <c r="N1947" s="242" t="str">
        <f>IF(AND(I1947&lt;&gt;0,I1947&lt;&gt;""),IF(TRIM(SUBSTITUTE(B1947,CHAR(160),""))="","",IF(ISNUMBER(MATCH(TRIM(SUBSTITUTE(B1947,CHAR(160),"")),'Look Up Values'!$B$2:$B$500,0)),"","Origin error")),"")</f>
        <v/>
      </c>
      <c r="O1947" s="242" t="str">
        <f>IF(AND(I1947&lt;&gt;0,I1947&lt;&gt;""),IF(C1947="","",IF(AND(ISNUMBER(--LEFT(C1947,FIND(" ",C1947&amp;" ")-1)),OR(LEN(LEFT(C1947,FIND(" ",C1947&amp;" ")-1))=6,LEN(LEFT(C1947,FIND(" ",C1947&amp;" ")-1))=7),OR(ISNUMBER(MATCH(LEFT(C1947,FIND(" ",C1947&amp;" ")-1),'Look Up Values'!$G$2:$G$1000,0)),ISNUMBER(MATCH(LEFT(C1947,FIND(" ",C1947&amp;" ")-1),'Look Up Values'!$AE$2:$AE$2000,0)))),"","EWC error")),"")</f>
        <v/>
      </c>
      <c r="P1947" s="242" t="str" cm="1">
        <f t="array" ref="P1947">IF(AND(I1947&lt;&gt;0,I1947&lt;&gt;""),IF(D1947="","",IF(ISNUMBER(MATCH(SUBSTITUTE(D1947," ",""),SUBSTITUTE('Look Up Values'!$S$2:$S$120," ",""),0)),"","D&amp;R error")),"")</f>
        <v/>
      </c>
      <c r="Q1947" s="242" t="str" cm="1">
        <f t="array" ref="Q1947">IF(AND(I1947&lt;&gt;0,I1947&lt;&gt;""),IF(G1947="","",IF(ISNUMBER(MATCH(SUBSTITUTE(G1947," ",""),SUBSTITUTE('Look Up Values'!$I$2:$I$10," ",""),0)),"","State error")),"")</f>
        <v/>
      </c>
      <c r="R1947" s="260" t="str">
        <f t="shared" si="61"/>
        <v/>
      </c>
    </row>
    <row r="1948" spans="1:18" ht="15.75">
      <c r="A1948" s="250">
        <v>1941</v>
      </c>
      <c r="B1948" s="198"/>
      <c r="C1948" s="25"/>
      <c r="D1948" s="25"/>
      <c r="E1948" s="25"/>
      <c r="F1948" s="25"/>
      <c r="G1948" s="26"/>
      <c r="H1948" s="27"/>
      <c r="I1948" s="28"/>
      <c r="J1948" s="430"/>
      <c r="K1948" s="48"/>
      <c r="L1948" s="457" t="str">
        <f t="shared" si="60"/>
        <v/>
      </c>
      <c r="M1948" s="245" cm="1">
        <f t="array" ref="M1948">SUMPRODUCT(--(N1948:Q1948&lt;&gt;"")) + IF(TRIM(R1948)="",0,LEN(R1948)-LEN(SUBSTITUTE(R1948,",",""))+1)</f>
        <v>0</v>
      </c>
      <c r="N1948" s="242" t="str">
        <f>IF(AND(I1948&lt;&gt;0,I1948&lt;&gt;""),IF(TRIM(SUBSTITUTE(B1948,CHAR(160),""))="","",IF(ISNUMBER(MATCH(TRIM(SUBSTITUTE(B1948,CHAR(160),"")),'Look Up Values'!$B$2:$B$500,0)),"","Origin error")),"")</f>
        <v/>
      </c>
      <c r="O1948" s="242" t="str">
        <f>IF(AND(I1948&lt;&gt;0,I1948&lt;&gt;""),IF(C1948="","",IF(AND(ISNUMBER(--LEFT(C1948,FIND(" ",C1948&amp;" ")-1)),OR(LEN(LEFT(C1948,FIND(" ",C1948&amp;" ")-1))=6,LEN(LEFT(C1948,FIND(" ",C1948&amp;" ")-1))=7),OR(ISNUMBER(MATCH(LEFT(C1948,FIND(" ",C1948&amp;" ")-1),'Look Up Values'!$G$2:$G$1000,0)),ISNUMBER(MATCH(LEFT(C1948,FIND(" ",C1948&amp;" ")-1),'Look Up Values'!$AE$2:$AE$2000,0)))),"","EWC error")),"")</f>
        <v/>
      </c>
      <c r="P1948" s="242" t="str" cm="1">
        <f t="array" ref="P1948">IF(AND(I1948&lt;&gt;0,I1948&lt;&gt;""),IF(D1948="","",IF(ISNUMBER(MATCH(SUBSTITUTE(D1948," ",""),SUBSTITUTE('Look Up Values'!$S$2:$S$120," ",""),0)),"","D&amp;R error")),"")</f>
        <v/>
      </c>
      <c r="Q1948" s="242" t="str" cm="1">
        <f t="array" ref="Q1948">IF(AND(I1948&lt;&gt;0,I1948&lt;&gt;""),IF(G1948="","",IF(ISNUMBER(MATCH(SUBSTITUTE(G1948," ",""),SUBSTITUTE('Look Up Values'!$I$2:$I$10," ",""),0)),"","State error")),"")</f>
        <v/>
      </c>
      <c r="R1948" s="260" t="str">
        <f t="shared" si="61"/>
        <v/>
      </c>
    </row>
    <row r="1949" spans="1:18" ht="15.75">
      <c r="A1949" s="250">
        <v>1942</v>
      </c>
      <c r="B1949" s="198"/>
      <c r="C1949" s="25"/>
      <c r="D1949" s="25"/>
      <c r="E1949" s="25"/>
      <c r="F1949" s="25"/>
      <c r="G1949" s="26"/>
      <c r="H1949" s="27"/>
      <c r="I1949" s="28"/>
      <c r="J1949" s="430"/>
      <c r="K1949" s="48"/>
      <c r="L1949" s="457" t="str">
        <f t="shared" si="60"/>
        <v/>
      </c>
      <c r="M1949" s="245" cm="1">
        <f t="array" ref="M1949">SUMPRODUCT(--(N1949:Q1949&lt;&gt;"")) + IF(TRIM(R1949)="",0,LEN(R1949)-LEN(SUBSTITUTE(R1949,",",""))+1)</f>
        <v>0</v>
      </c>
      <c r="N1949" s="242" t="str">
        <f>IF(AND(I1949&lt;&gt;0,I1949&lt;&gt;""),IF(TRIM(SUBSTITUTE(B1949,CHAR(160),""))="","",IF(ISNUMBER(MATCH(TRIM(SUBSTITUTE(B1949,CHAR(160),"")),'Look Up Values'!$B$2:$B$500,0)),"","Origin error")),"")</f>
        <v/>
      </c>
      <c r="O1949" s="242" t="str">
        <f>IF(AND(I1949&lt;&gt;0,I1949&lt;&gt;""),IF(C1949="","",IF(AND(ISNUMBER(--LEFT(C1949,FIND(" ",C1949&amp;" ")-1)),OR(LEN(LEFT(C1949,FIND(" ",C1949&amp;" ")-1))=6,LEN(LEFT(C1949,FIND(" ",C1949&amp;" ")-1))=7),OR(ISNUMBER(MATCH(LEFT(C1949,FIND(" ",C1949&amp;" ")-1),'Look Up Values'!$G$2:$G$1000,0)),ISNUMBER(MATCH(LEFT(C1949,FIND(" ",C1949&amp;" ")-1),'Look Up Values'!$AE$2:$AE$2000,0)))),"","EWC error")),"")</f>
        <v/>
      </c>
      <c r="P1949" s="242" t="str" cm="1">
        <f t="array" ref="P1949">IF(AND(I1949&lt;&gt;0,I1949&lt;&gt;""),IF(D1949="","",IF(ISNUMBER(MATCH(SUBSTITUTE(D1949," ",""),SUBSTITUTE('Look Up Values'!$S$2:$S$120," ",""),0)),"","D&amp;R error")),"")</f>
        <v/>
      </c>
      <c r="Q1949" s="242" t="str" cm="1">
        <f t="array" ref="Q1949">IF(AND(I1949&lt;&gt;0,I1949&lt;&gt;""),IF(G1949="","",IF(ISNUMBER(MATCH(SUBSTITUTE(G1949," ",""),SUBSTITUTE('Look Up Values'!$I$2:$I$10," ",""),0)),"","State error")),"")</f>
        <v/>
      </c>
      <c r="R1949" s="260" t="str">
        <f t="shared" si="61"/>
        <v/>
      </c>
    </row>
    <row r="1950" spans="1:18" ht="15.75">
      <c r="A1950" s="250">
        <v>1943</v>
      </c>
      <c r="B1950" s="198"/>
      <c r="C1950" s="25"/>
      <c r="D1950" s="25"/>
      <c r="E1950" s="25"/>
      <c r="F1950" s="25"/>
      <c r="G1950" s="26"/>
      <c r="H1950" s="27"/>
      <c r="I1950" s="28"/>
      <c r="J1950" s="430"/>
      <c r="K1950" s="48"/>
      <c r="L1950" s="457" t="str">
        <f t="shared" si="60"/>
        <v/>
      </c>
      <c r="M1950" s="245" cm="1">
        <f t="array" ref="M1950">SUMPRODUCT(--(N1950:Q1950&lt;&gt;"")) + IF(TRIM(R1950)="",0,LEN(R1950)-LEN(SUBSTITUTE(R1950,",",""))+1)</f>
        <v>0</v>
      </c>
      <c r="N1950" s="242" t="str">
        <f>IF(AND(I1950&lt;&gt;0,I1950&lt;&gt;""),IF(TRIM(SUBSTITUTE(B1950,CHAR(160),""))="","",IF(ISNUMBER(MATCH(TRIM(SUBSTITUTE(B1950,CHAR(160),"")),'Look Up Values'!$B$2:$B$500,0)),"","Origin error")),"")</f>
        <v/>
      </c>
      <c r="O1950" s="242" t="str">
        <f>IF(AND(I1950&lt;&gt;0,I1950&lt;&gt;""),IF(C1950="","",IF(AND(ISNUMBER(--LEFT(C1950,FIND(" ",C1950&amp;" ")-1)),OR(LEN(LEFT(C1950,FIND(" ",C1950&amp;" ")-1))=6,LEN(LEFT(C1950,FIND(" ",C1950&amp;" ")-1))=7),OR(ISNUMBER(MATCH(LEFT(C1950,FIND(" ",C1950&amp;" ")-1),'Look Up Values'!$G$2:$G$1000,0)),ISNUMBER(MATCH(LEFT(C1950,FIND(" ",C1950&amp;" ")-1),'Look Up Values'!$AE$2:$AE$2000,0)))),"","EWC error")),"")</f>
        <v/>
      </c>
      <c r="P1950" s="242" t="str" cm="1">
        <f t="array" ref="P1950">IF(AND(I1950&lt;&gt;0,I1950&lt;&gt;""),IF(D1950="","",IF(ISNUMBER(MATCH(SUBSTITUTE(D1950," ",""),SUBSTITUTE('Look Up Values'!$S$2:$S$120," ",""),0)),"","D&amp;R error")),"")</f>
        <v/>
      </c>
      <c r="Q1950" s="242" t="str" cm="1">
        <f t="array" ref="Q1950">IF(AND(I1950&lt;&gt;0,I1950&lt;&gt;""),IF(G1950="","",IF(ISNUMBER(MATCH(SUBSTITUTE(G1950," ",""),SUBSTITUTE('Look Up Values'!$I$2:$I$10," ",""),0)),"","State error")),"")</f>
        <v/>
      </c>
      <c r="R1950" s="260" t="str">
        <f t="shared" si="61"/>
        <v/>
      </c>
    </row>
    <row r="1951" spans="1:18" ht="15.75">
      <c r="A1951" s="250">
        <v>1944</v>
      </c>
      <c r="B1951" s="198"/>
      <c r="C1951" s="25"/>
      <c r="D1951" s="25"/>
      <c r="E1951" s="25"/>
      <c r="F1951" s="25"/>
      <c r="G1951" s="26"/>
      <c r="H1951" s="27"/>
      <c r="I1951" s="28"/>
      <c r="J1951" s="430"/>
      <c r="K1951" s="48"/>
      <c r="L1951" s="457" t="str">
        <f t="shared" si="60"/>
        <v/>
      </c>
      <c r="M1951" s="245" cm="1">
        <f t="array" ref="M1951">SUMPRODUCT(--(N1951:Q1951&lt;&gt;"")) + IF(TRIM(R1951)="",0,LEN(R1951)-LEN(SUBSTITUTE(R1951,",",""))+1)</f>
        <v>0</v>
      </c>
      <c r="N1951" s="242" t="str">
        <f>IF(AND(I1951&lt;&gt;0,I1951&lt;&gt;""),IF(TRIM(SUBSTITUTE(B1951,CHAR(160),""))="","",IF(ISNUMBER(MATCH(TRIM(SUBSTITUTE(B1951,CHAR(160),"")),'Look Up Values'!$B$2:$B$500,0)),"","Origin error")),"")</f>
        <v/>
      </c>
      <c r="O1951" s="242" t="str">
        <f>IF(AND(I1951&lt;&gt;0,I1951&lt;&gt;""),IF(C1951="","",IF(AND(ISNUMBER(--LEFT(C1951,FIND(" ",C1951&amp;" ")-1)),OR(LEN(LEFT(C1951,FIND(" ",C1951&amp;" ")-1))=6,LEN(LEFT(C1951,FIND(" ",C1951&amp;" ")-1))=7),OR(ISNUMBER(MATCH(LEFT(C1951,FIND(" ",C1951&amp;" ")-1),'Look Up Values'!$G$2:$G$1000,0)),ISNUMBER(MATCH(LEFT(C1951,FIND(" ",C1951&amp;" ")-1),'Look Up Values'!$AE$2:$AE$2000,0)))),"","EWC error")),"")</f>
        <v/>
      </c>
      <c r="P1951" s="242" t="str" cm="1">
        <f t="array" ref="P1951">IF(AND(I1951&lt;&gt;0,I1951&lt;&gt;""),IF(D1951="","",IF(ISNUMBER(MATCH(SUBSTITUTE(D1951," ",""),SUBSTITUTE('Look Up Values'!$S$2:$S$120," ",""),0)),"","D&amp;R error")),"")</f>
        <v/>
      </c>
      <c r="Q1951" s="242" t="str" cm="1">
        <f t="array" ref="Q1951">IF(AND(I1951&lt;&gt;0,I1951&lt;&gt;""),IF(G1951="","",IF(ISNUMBER(MATCH(SUBSTITUTE(G1951," ",""),SUBSTITUTE('Look Up Values'!$I$2:$I$10," ",""),0)),"","State error")),"")</f>
        <v/>
      </c>
      <c r="R1951" s="260" t="str">
        <f t="shared" si="61"/>
        <v/>
      </c>
    </row>
    <row r="1952" spans="1:18" ht="15.75">
      <c r="A1952" s="250">
        <v>1945</v>
      </c>
      <c r="B1952" s="198"/>
      <c r="C1952" s="25"/>
      <c r="D1952" s="25"/>
      <c r="E1952" s="25"/>
      <c r="F1952" s="25"/>
      <c r="G1952" s="26"/>
      <c r="H1952" s="27"/>
      <c r="I1952" s="28"/>
      <c r="J1952" s="430"/>
      <c r="K1952" s="48"/>
      <c r="L1952" s="457" t="str">
        <f t="shared" si="60"/>
        <v/>
      </c>
      <c r="M1952" s="245" cm="1">
        <f t="array" ref="M1952">SUMPRODUCT(--(N1952:Q1952&lt;&gt;"")) + IF(TRIM(R1952)="",0,LEN(R1952)-LEN(SUBSTITUTE(R1952,",",""))+1)</f>
        <v>0</v>
      </c>
      <c r="N1952" s="242" t="str">
        <f>IF(AND(I1952&lt;&gt;0,I1952&lt;&gt;""),IF(TRIM(SUBSTITUTE(B1952,CHAR(160),""))="","",IF(ISNUMBER(MATCH(TRIM(SUBSTITUTE(B1952,CHAR(160),"")),'Look Up Values'!$B$2:$B$500,0)),"","Origin error")),"")</f>
        <v/>
      </c>
      <c r="O1952" s="242" t="str">
        <f>IF(AND(I1952&lt;&gt;0,I1952&lt;&gt;""),IF(C1952="","",IF(AND(ISNUMBER(--LEFT(C1952,FIND(" ",C1952&amp;" ")-1)),OR(LEN(LEFT(C1952,FIND(" ",C1952&amp;" ")-1))=6,LEN(LEFT(C1952,FIND(" ",C1952&amp;" ")-1))=7),OR(ISNUMBER(MATCH(LEFT(C1952,FIND(" ",C1952&amp;" ")-1),'Look Up Values'!$G$2:$G$1000,0)),ISNUMBER(MATCH(LEFT(C1952,FIND(" ",C1952&amp;" ")-1),'Look Up Values'!$AE$2:$AE$2000,0)))),"","EWC error")),"")</f>
        <v/>
      </c>
      <c r="P1952" s="242" t="str" cm="1">
        <f t="array" ref="P1952">IF(AND(I1952&lt;&gt;0,I1952&lt;&gt;""),IF(D1952="","",IF(ISNUMBER(MATCH(SUBSTITUTE(D1952," ",""),SUBSTITUTE('Look Up Values'!$S$2:$S$120," ",""),0)),"","D&amp;R error")),"")</f>
        <v/>
      </c>
      <c r="Q1952" s="242" t="str" cm="1">
        <f t="array" ref="Q1952">IF(AND(I1952&lt;&gt;0,I1952&lt;&gt;""),IF(G1952="","",IF(ISNUMBER(MATCH(SUBSTITUTE(G1952," ",""),SUBSTITUTE('Look Up Values'!$I$2:$I$10," ",""),0)),"","State error")),"")</f>
        <v/>
      </c>
      <c r="R1952" s="260" t="str">
        <f t="shared" si="61"/>
        <v/>
      </c>
    </row>
    <row r="1953" spans="1:18" ht="15.75">
      <c r="A1953" s="250">
        <v>1946</v>
      </c>
      <c r="B1953" s="198"/>
      <c r="C1953" s="25"/>
      <c r="D1953" s="25"/>
      <c r="E1953" s="25"/>
      <c r="F1953" s="25"/>
      <c r="G1953" s="26"/>
      <c r="H1953" s="27"/>
      <c r="I1953" s="28"/>
      <c r="J1953" s="430"/>
      <c r="K1953" s="48"/>
      <c r="L1953" s="457" t="str">
        <f t="shared" si="60"/>
        <v/>
      </c>
      <c r="M1953" s="245" cm="1">
        <f t="array" ref="M1953">SUMPRODUCT(--(N1953:Q1953&lt;&gt;"")) + IF(TRIM(R1953)="",0,LEN(R1953)-LEN(SUBSTITUTE(R1953,",",""))+1)</f>
        <v>0</v>
      </c>
      <c r="N1953" s="242" t="str">
        <f>IF(AND(I1953&lt;&gt;0,I1953&lt;&gt;""),IF(TRIM(SUBSTITUTE(B1953,CHAR(160),""))="","",IF(ISNUMBER(MATCH(TRIM(SUBSTITUTE(B1953,CHAR(160),"")),'Look Up Values'!$B$2:$B$500,0)),"","Origin error")),"")</f>
        <v/>
      </c>
      <c r="O1953" s="242" t="str">
        <f>IF(AND(I1953&lt;&gt;0,I1953&lt;&gt;""),IF(C1953="","",IF(AND(ISNUMBER(--LEFT(C1953,FIND(" ",C1953&amp;" ")-1)),OR(LEN(LEFT(C1953,FIND(" ",C1953&amp;" ")-1))=6,LEN(LEFT(C1953,FIND(" ",C1953&amp;" ")-1))=7),OR(ISNUMBER(MATCH(LEFT(C1953,FIND(" ",C1953&amp;" ")-1),'Look Up Values'!$G$2:$G$1000,0)),ISNUMBER(MATCH(LEFT(C1953,FIND(" ",C1953&amp;" ")-1),'Look Up Values'!$AE$2:$AE$2000,0)))),"","EWC error")),"")</f>
        <v/>
      </c>
      <c r="P1953" s="242" t="str" cm="1">
        <f t="array" ref="P1953">IF(AND(I1953&lt;&gt;0,I1953&lt;&gt;""),IF(D1953="","",IF(ISNUMBER(MATCH(SUBSTITUTE(D1953," ",""),SUBSTITUTE('Look Up Values'!$S$2:$S$120," ",""),0)),"","D&amp;R error")),"")</f>
        <v/>
      </c>
      <c r="Q1953" s="242" t="str" cm="1">
        <f t="array" ref="Q1953">IF(AND(I1953&lt;&gt;0,I1953&lt;&gt;""),IF(G1953="","",IF(ISNUMBER(MATCH(SUBSTITUTE(G1953," ",""),SUBSTITUTE('Look Up Values'!$I$2:$I$10," ",""),0)),"","State error")),"")</f>
        <v/>
      </c>
      <c r="R1953" s="260" t="str">
        <f t="shared" si="61"/>
        <v/>
      </c>
    </row>
    <row r="1954" spans="1:18" ht="15.75">
      <c r="A1954" s="250">
        <v>1947</v>
      </c>
      <c r="B1954" s="198"/>
      <c r="C1954" s="25"/>
      <c r="D1954" s="25"/>
      <c r="E1954" s="25"/>
      <c r="F1954" s="25"/>
      <c r="G1954" s="26"/>
      <c r="H1954" s="27"/>
      <c r="I1954" s="28"/>
      <c r="J1954" s="430"/>
      <c r="K1954" s="48"/>
      <c r="L1954" s="457" t="str">
        <f t="shared" si="60"/>
        <v/>
      </c>
      <c r="M1954" s="245" cm="1">
        <f t="array" ref="M1954">SUMPRODUCT(--(N1954:Q1954&lt;&gt;"")) + IF(TRIM(R1954)="",0,LEN(R1954)-LEN(SUBSTITUTE(R1954,",",""))+1)</f>
        <v>0</v>
      </c>
      <c r="N1954" s="242" t="str">
        <f>IF(AND(I1954&lt;&gt;0,I1954&lt;&gt;""),IF(TRIM(SUBSTITUTE(B1954,CHAR(160),""))="","",IF(ISNUMBER(MATCH(TRIM(SUBSTITUTE(B1954,CHAR(160),"")),'Look Up Values'!$B$2:$B$500,0)),"","Origin error")),"")</f>
        <v/>
      </c>
      <c r="O1954" s="242" t="str">
        <f>IF(AND(I1954&lt;&gt;0,I1954&lt;&gt;""),IF(C1954="","",IF(AND(ISNUMBER(--LEFT(C1954,FIND(" ",C1954&amp;" ")-1)),OR(LEN(LEFT(C1954,FIND(" ",C1954&amp;" ")-1))=6,LEN(LEFT(C1954,FIND(" ",C1954&amp;" ")-1))=7),OR(ISNUMBER(MATCH(LEFT(C1954,FIND(" ",C1954&amp;" ")-1),'Look Up Values'!$G$2:$G$1000,0)),ISNUMBER(MATCH(LEFT(C1954,FIND(" ",C1954&amp;" ")-1),'Look Up Values'!$AE$2:$AE$2000,0)))),"","EWC error")),"")</f>
        <v/>
      </c>
      <c r="P1954" s="242" t="str" cm="1">
        <f t="array" ref="P1954">IF(AND(I1954&lt;&gt;0,I1954&lt;&gt;""),IF(D1954="","",IF(ISNUMBER(MATCH(SUBSTITUTE(D1954," ",""),SUBSTITUTE('Look Up Values'!$S$2:$S$120," ",""),0)),"","D&amp;R error")),"")</f>
        <v/>
      </c>
      <c r="Q1954" s="242" t="str" cm="1">
        <f t="array" ref="Q1954">IF(AND(I1954&lt;&gt;0,I1954&lt;&gt;""),IF(G1954="","",IF(ISNUMBER(MATCH(SUBSTITUTE(G1954," ",""),SUBSTITUTE('Look Up Values'!$I$2:$I$10," ",""),0)),"","State error")),"")</f>
        <v/>
      </c>
      <c r="R1954" s="260" t="str">
        <f t="shared" si="61"/>
        <v/>
      </c>
    </row>
    <row r="1955" spans="1:18" ht="15.75">
      <c r="A1955" s="250">
        <v>1948</v>
      </c>
      <c r="B1955" s="198"/>
      <c r="C1955" s="25"/>
      <c r="D1955" s="25"/>
      <c r="E1955" s="25"/>
      <c r="F1955" s="25"/>
      <c r="G1955" s="26"/>
      <c r="H1955" s="27"/>
      <c r="I1955" s="28"/>
      <c r="J1955" s="430"/>
      <c r="K1955" s="48"/>
      <c r="L1955" s="457" t="str">
        <f t="shared" si="60"/>
        <v/>
      </c>
      <c r="M1955" s="245" cm="1">
        <f t="array" ref="M1955">SUMPRODUCT(--(N1955:Q1955&lt;&gt;"")) + IF(TRIM(R1955)="",0,LEN(R1955)-LEN(SUBSTITUTE(R1955,",",""))+1)</f>
        <v>0</v>
      </c>
      <c r="N1955" s="242" t="str">
        <f>IF(AND(I1955&lt;&gt;0,I1955&lt;&gt;""),IF(TRIM(SUBSTITUTE(B1955,CHAR(160),""))="","",IF(ISNUMBER(MATCH(TRIM(SUBSTITUTE(B1955,CHAR(160),"")),'Look Up Values'!$B$2:$B$500,0)),"","Origin error")),"")</f>
        <v/>
      </c>
      <c r="O1955" s="242" t="str">
        <f>IF(AND(I1955&lt;&gt;0,I1955&lt;&gt;""),IF(C1955="","",IF(AND(ISNUMBER(--LEFT(C1955,FIND(" ",C1955&amp;" ")-1)),OR(LEN(LEFT(C1955,FIND(" ",C1955&amp;" ")-1))=6,LEN(LEFT(C1955,FIND(" ",C1955&amp;" ")-1))=7),OR(ISNUMBER(MATCH(LEFT(C1955,FIND(" ",C1955&amp;" ")-1),'Look Up Values'!$G$2:$G$1000,0)),ISNUMBER(MATCH(LEFT(C1955,FIND(" ",C1955&amp;" ")-1),'Look Up Values'!$AE$2:$AE$2000,0)))),"","EWC error")),"")</f>
        <v/>
      </c>
      <c r="P1955" s="242" t="str" cm="1">
        <f t="array" ref="P1955">IF(AND(I1955&lt;&gt;0,I1955&lt;&gt;""),IF(D1955="","",IF(ISNUMBER(MATCH(SUBSTITUTE(D1955," ",""),SUBSTITUTE('Look Up Values'!$S$2:$S$120," ",""),0)),"","D&amp;R error")),"")</f>
        <v/>
      </c>
      <c r="Q1955" s="242" t="str" cm="1">
        <f t="array" ref="Q1955">IF(AND(I1955&lt;&gt;0,I1955&lt;&gt;""),IF(G1955="","",IF(ISNUMBER(MATCH(SUBSTITUTE(G1955," ",""),SUBSTITUTE('Look Up Values'!$I$2:$I$10," ",""),0)),"","State error")),"")</f>
        <v/>
      </c>
      <c r="R1955" s="260" t="str">
        <f t="shared" si="61"/>
        <v/>
      </c>
    </row>
    <row r="1956" spans="1:18" ht="15.75">
      <c r="A1956" s="250">
        <v>1949</v>
      </c>
      <c r="B1956" s="198"/>
      <c r="C1956" s="25"/>
      <c r="D1956" s="25"/>
      <c r="E1956" s="25"/>
      <c r="F1956" s="25"/>
      <c r="G1956" s="26"/>
      <c r="H1956" s="27"/>
      <c r="I1956" s="28"/>
      <c r="J1956" s="430"/>
      <c r="K1956" s="48"/>
      <c r="L1956" s="457" t="str">
        <f t="shared" si="60"/>
        <v/>
      </c>
      <c r="M1956" s="245" cm="1">
        <f t="array" ref="M1956">SUMPRODUCT(--(N1956:Q1956&lt;&gt;"")) + IF(TRIM(R1956)="",0,LEN(R1956)-LEN(SUBSTITUTE(R1956,",",""))+1)</f>
        <v>0</v>
      </c>
      <c r="N1956" s="242" t="str">
        <f>IF(AND(I1956&lt;&gt;0,I1956&lt;&gt;""),IF(TRIM(SUBSTITUTE(B1956,CHAR(160),""))="","",IF(ISNUMBER(MATCH(TRIM(SUBSTITUTE(B1956,CHAR(160),"")),'Look Up Values'!$B$2:$B$500,0)),"","Origin error")),"")</f>
        <v/>
      </c>
      <c r="O1956" s="242" t="str">
        <f>IF(AND(I1956&lt;&gt;0,I1956&lt;&gt;""),IF(C1956="","",IF(AND(ISNUMBER(--LEFT(C1956,FIND(" ",C1956&amp;" ")-1)),OR(LEN(LEFT(C1956,FIND(" ",C1956&amp;" ")-1))=6,LEN(LEFT(C1956,FIND(" ",C1956&amp;" ")-1))=7),OR(ISNUMBER(MATCH(LEFT(C1956,FIND(" ",C1956&amp;" ")-1),'Look Up Values'!$G$2:$G$1000,0)),ISNUMBER(MATCH(LEFT(C1956,FIND(" ",C1956&amp;" ")-1),'Look Up Values'!$AE$2:$AE$2000,0)))),"","EWC error")),"")</f>
        <v/>
      </c>
      <c r="P1956" s="242" t="str" cm="1">
        <f t="array" ref="P1956">IF(AND(I1956&lt;&gt;0,I1956&lt;&gt;""),IF(D1956="","",IF(ISNUMBER(MATCH(SUBSTITUTE(D1956," ",""),SUBSTITUTE('Look Up Values'!$S$2:$S$120," ",""),0)),"","D&amp;R error")),"")</f>
        <v/>
      </c>
      <c r="Q1956" s="242" t="str" cm="1">
        <f t="array" ref="Q1956">IF(AND(I1956&lt;&gt;0,I1956&lt;&gt;""),IF(G1956="","",IF(ISNUMBER(MATCH(SUBSTITUTE(G1956," ",""),SUBSTITUTE('Look Up Values'!$I$2:$I$10," ",""),0)),"","State error")),"")</f>
        <v/>
      </c>
      <c r="R1956" s="260" t="str">
        <f t="shared" si="61"/>
        <v/>
      </c>
    </row>
    <row r="1957" spans="1:18" ht="15.75">
      <c r="A1957" s="250">
        <v>1950</v>
      </c>
      <c r="B1957" s="198"/>
      <c r="C1957" s="25"/>
      <c r="D1957" s="25"/>
      <c r="E1957" s="25"/>
      <c r="F1957" s="25"/>
      <c r="G1957" s="26"/>
      <c r="H1957" s="27"/>
      <c r="I1957" s="28"/>
      <c r="J1957" s="430"/>
      <c r="K1957" s="48"/>
      <c r="L1957" s="457" t="str">
        <f t="shared" si="60"/>
        <v/>
      </c>
      <c r="M1957" s="245" cm="1">
        <f t="array" ref="M1957">SUMPRODUCT(--(N1957:Q1957&lt;&gt;"")) + IF(TRIM(R1957)="",0,LEN(R1957)-LEN(SUBSTITUTE(R1957,",",""))+1)</f>
        <v>0</v>
      </c>
      <c r="N1957" s="242" t="str">
        <f>IF(AND(I1957&lt;&gt;0,I1957&lt;&gt;""),IF(TRIM(SUBSTITUTE(B1957,CHAR(160),""))="","",IF(ISNUMBER(MATCH(TRIM(SUBSTITUTE(B1957,CHAR(160),"")),'Look Up Values'!$B$2:$B$500,0)),"","Origin error")),"")</f>
        <v/>
      </c>
      <c r="O1957" s="242" t="str">
        <f>IF(AND(I1957&lt;&gt;0,I1957&lt;&gt;""),IF(C1957="","",IF(AND(ISNUMBER(--LEFT(C1957,FIND(" ",C1957&amp;" ")-1)),OR(LEN(LEFT(C1957,FIND(" ",C1957&amp;" ")-1))=6,LEN(LEFT(C1957,FIND(" ",C1957&amp;" ")-1))=7),OR(ISNUMBER(MATCH(LEFT(C1957,FIND(" ",C1957&amp;" ")-1),'Look Up Values'!$G$2:$G$1000,0)),ISNUMBER(MATCH(LEFT(C1957,FIND(" ",C1957&amp;" ")-1),'Look Up Values'!$AE$2:$AE$2000,0)))),"","EWC error")),"")</f>
        <v/>
      </c>
      <c r="P1957" s="242" t="str" cm="1">
        <f t="array" ref="P1957">IF(AND(I1957&lt;&gt;0,I1957&lt;&gt;""),IF(D1957="","",IF(ISNUMBER(MATCH(SUBSTITUTE(D1957," ",""),SUBSTITUTE('Look Up Values'!$S$2:$S$120," ",""),0)),"","D&amp;R error")),"")</f>
        <v/>
      </c>
      <c r="Q1957" s="242" t="str" cm="1">
        <f t="array" ref="Q1957">IF(AND(I1957&lt;&gt;0,I1957&lt;&gt;""),IF(G1957="","",IF(ISNUMBER(MATCH(SUBSTITUTE(G1957," ",""),SUBSTITUTE('Look Up Values'!$I$2:$I$10," ",""),0)),"","State error")),"")</f>
        <v/>
      </c>
      <c r="R1957" s="260" t="str">
        <f t="shared" si="61"/>
        <v/>
      </c>
    </row>
    <row r="1958" spans="1:18" ht="15.75">
      <c r="A1958" s="250">
        <v>1951</v>
      </c>
      <c r="B1958" s="198"/>
      <c r="C1958" s="25"/>
      <c r="D1958" s="25"/>
      <c r="E1958" s="25"/>
      <c r="F1958" s="25"/>
      <c r="G1958" s="26"/>
      <c r="H1958" s="27"/>
      <c r="I1958" s="28"/>
      <c r="J1958" s="430"/>
      <c r="K1958" s="48"/>
      <c r="L1958" s="457" t="str">
        <f t="shared" si="60"/>
        <v/>
      </c>
      <c r="M1958" s="245" cm="1">
        <f t="array" ref="M1958">SUMPRODUCT(--(N1958:Q1958&lt;&gt;"")) + IF(TRIM(R1958)="",0,LEN(R1958)-LEN(SUBSTITUTE(R1958,",",""))+1)</f>
        <v>0</v>
      </c>
      <c r="N1958" s="242" t="str">
        <f>IF(AND(I1958&lt;&gt;0,I1958&lt;&gt;""),IF(TRIM(SUBSTITUTE(B1958,CHAR(160),""))="","",IF(ISNUMBER(MATCH(TRIM(SUBSTITUTE(B1958,CHAR(160),"")),'Look Up Values'!$B$2:$B$500,0)),"","Origin error")),"")</f>
        <v/>
      </c>
      <c r="O1958" s="242" t="str">
        <f>IF(AND(I1958&lt;&gt;0,I1958&lt;&gt;""),IF(C1958="","",IF(AND(ISNUMBER(--LEFT(C1958,FIND(" ",C1958&amp;" ")-1)),OR(LEN(LEFT(C1958,FIND(" ",C1958&amp;" ")-1))=6,LEN(LEFT(C1958,FIND(" ",C1958&amp;" ")-1))=7),OR(ISNUMBER(MATCH(LEFT(C1958,FIND(" ",C1958&amp;" ")-1),'Look Up Values'!$G$2:$G$1000,0)),ISNUMBER(MATCH(LEFT(C1958,FIND(" ",C1958&amp;" ")-1),'Look Up Values'!$AE$2:$AE$2000,0)))),"","EWC error")),"")</f>
        <v/>
      </c>
      <c r="P1958" s="242" t="str" cm="1">
        <f t="array" ref="P1958">IF(AND(I1958&lt;&gt;0,I1958&lt;&gt;""),IF(D1958="","",IF(ISNUMBER(MATCH(SUBSTITUTE(D1958," ",""),SUBSTITUTE('Look Up Values'!$S$2:$S$120," ",""),0)),"","D&amp;R error")),"")</f>
        <v/>
      </c>
      <c r="Q1958" s="242" t="str" cm="1">
        <f t="array" ref="Q1958">IF(AND(I1958&lt;&gt;0,I1958&lt;&gt;""),IF(G1958="","",IF(ISNUMBER(MATCH(SUBSTITUTE(G1958," ",""),SUBSTITUTE('Look Up Values'!$I$2:$I$10," ",""),0)),"","State error")),"")</f>
        <v/>
      </c>
      <c r="R1958" s="260" t="str">
        <f t="shared" si="61"/>
        <v/>
      </c>
    </row>
    <row r="1959" spans="1:18" ht="15.75">
      <c r="A1959" s="250">
        <v>1952</v>
      </c>
      <c r="B1959" s="198"/>
      <c r="C1959" s="25"/>
      <c r="D1959" s="25"/>
      <c r="E1959" s="25"/>
      <c r="F1959" s="25"/>
      <c r="G1959" s="26"/>
      <c r="H1959" s="27"/>
      <c r="I1959" s="28"/>
      <c r="J1959" s="430"/>
      <c r="K1959" s="48"/>
      <c r="L1959" s="457" t="str">
        <f t="shared" si="60"/>
        <v/>
      </c>
      <c r="M1959" s="245" cm="1">
        <f t="array" ref="M1959">SUMPRODUCT(--(N1959:Q1959&lt;&gt;"")) + IF(TRIM(R1959)="",0,LEN(R1959)-LEN(SUBSTITUTE(R1959,",",""))+1)</f>
        <v>0</v>
      </c>
      <c r="N1959" s="242" t="str">
        <f>IF(AND(I1959&lt;&gt;0,I1959&lt;&gt;""),IF(TRIM(SUBSTITUTE(B1959,CHAR(160),""))="","",IF(ISNUMBER(MATCH(TRIM(SUBSTITUTE(B1959,CHAR(160),"")),'Look Up Values'!$B$2:$B$500,0)),"","Origin error")),"")</f>
        <v/>
      </c>
      <c r="O1959" s="242" t="str">
        <f>IF(AND(I1959&lt;&gt;0,I1959&lt;&gt;""),IF(C1959="","",IF(AND(ISNUMBER(--LEFT(C1959,FIND(" ",C1959&amp;" ")-1)),OR(LEN(LEFT(C1959,FIND(" ",C1959&amp;" ")-1))=6,LEN(LEFT(C1959,FIND(" ",C1959&amp;" ")-1))=7),OR(ISNUMBER(MATCH(LEFT(C1959,FIND(" ",C1959&amp;" ")-1),'Look Up Values'!$G$2:$G$1000,0)),ISNUMBER(MATCH(LEFT(C1959,FIND(" ",C1959&amp;" ")-1),'Look Up Values'!$AE$2:$AE$2000,0)))),"","EWC error")),"")</f>
        <v/>
      </c>
      <c r="P1959" s="242" t="str" cm="1">
        <f t="array" ref="P1959">IF(AND(I1959&lt;&gt;0,I1959&lt;&gt;""),IF(D1959="","",IF(ISNUMBER(MATCH(SUBSTITUTE(D1959," ",""),SUBSTITUTE('Look Up Values'!$S$2:$S$120," ",""),0)),"","D&amp;R error")),"")</f>
        <v/>
      </c>
      <c r="Q1959" s="242" t="str" cm="1">
        <f t="array" ref="Q1959">IF(AND(I1959&lt;&gt;0,I1959&lt;&gt;""),IF(G1959="","",IF(ISNUMBER(MATCH(SUBSTITUTE(G1959," ",""),SUBSTITUTE('Look Up Values'!$I$2:$I$10," ",""),0)),"","State error")),"")</f>
        <v/>
      </c>
      <c r="R1959" s="260" t="str">
        <f t="shared" si="61"/>
        <v/>
      </c>
    </row>
    <row r="1960" spans="1:18" ht="15.75">
      <c r="A1960" s="250">
        <v>1953</v>
      </c>
      <c r="B1960" s="198"/>
      <c r="C1960" s="25"/>
      <c r="D1960" s="25"/>
      <c r="E1960" s="25"/>
      <c r="F1960" s="25"/>
      <c r="G1960" s="26"/>
      <c r="H1960" s="27"/>
      <c r="I1960" s="28"/>
      <c r="J1960" s="430"/>
      <c r="K1960" s="48"/>
      <c r="L1960" s="457" t="str">
        <f t="shared" si="60"/>
        <v/>
      </c>
      <c r="M1960" s="245" cm="1">
        <f t="array" ref="M1960">SUMPRODUCT(--(N1960:Q1960&lt;&gt;"")) + IF(TRIM(R1960)="",0,LEN(R1960)-LEN(SUBSTITUTE(R1960,",",""))+1)</f>
        <v>0</v>
      </c>
      <c r="N1960" s="242" t="str">
        <f>IF(AND(I1960&lt;&gt;0,I1960&lt;&gt;""),IF(TRIM(SUBSTITUTE(B1960,CHAR(160),""))="","",IF(ISNUMBER(MATCH(TRIM(SUBSTITUTE(B1960,CHAR(160),"")),'Look Up Values'!$B$2:$B$500,0)),"","Origin error")),"")</f>
        <v/>
      </c>
      <c r="O1960" s="242" t="str">
        <f>IF(AND(I1960&lt;&gt;0,I1960&lt;&gt;""),IF(C1960="","",IF(AND(ISNUMBER(--LEFT(C1960,FIND(" ",C1960&amp;" ")-1)),OR(LEN(LEFT(C1960,FIND(" ",C1960&amp;" ")-1))=6,LEN(LEFT(C1960,FIND(" ",C1960&amp;" ")-1))=7),OR(ISNUMBER(MATCH(LEFT(C1960,FIND(" ",C1960&amp;" ")-1),'Look Up Values'!$G$2:$G$1000,0)),ISNUMBER(MATCH(LEFT(C1960,FIND(" ",C1960&amp;" ")-1),'Look Up Values'!$AE$2:$AE$2000,0)))),"","EWC error")),"")</f>
        <v/>
      </c>
      <c r="P1960" s="242" t="str" cm="1">
        <f t="array" ref="P1960">IF(AND(I1960&lt;&gt;0,I1960&lt;&gt;""),IF(D1960="","",IF(ISNUMBER(MATCH(SUBSTITUTE(D1960," ",""),SUBSTITUTE('Look Up Values'!$S$2:$S$120," ",""),0)),"","D&amp;R error")),"")</f>
        <v/>
      </c>
      <c r="Q1960" s="242" t="str" cm="1">
        <f t="array" ref="Q1960">IF(AND(I1960&lt;&gt;0,I1960&lt;&gt;""),IF(G1960="","",IF(ISNUMBER(MATCH(SUBSTITUTE(G1960," ",""),SUBSTITUTE('Look Up Values'!$I$2:$I$10," ",""),0)),"","State error")),"")</f>
        <v/>
      </c>
      <c r="R1960" s="260" t="str">
        <f t="shared" si="61"/>
        <v/>
      </c>
    </row>
    <row r="1961" spans="1:18" ht="15.75">
      <c r="A1961" s="250">
        <v>1954</v>
      </c>
      <c r="B1961" s="198"/>
      <c r="C1961" s="25"/>
      <c r="D1961" s="25"/>
      <c r="E1961" s="25"/>
      <c r="F1961" s="25"/>
      <c r="G1961" s="26"/>
      <c r="H1961" s="27"/>
      <c r="I1961" s="28"/>
      <c r="J1961" s="430"/>
      <c r="K1961" s="48"/>
      <c r="L1961" s="457" t="str">
        <f t="shared" si="60"/>
        <v/>
      </c>
      <c r="M1961" s="245" cm="1">
        <f t="array" ref="M1961">SUMPRODUCT(--(N1961:Q1961&lt;&gt;"")) + IF(TRIM(R1961)="",0,LEN(R1961)-LEN(SUBSTITUTE(R1961,",",""))+1)</f>
        <v>0</v>
      </c>
      <c r="N1961" s="242" t="str">
        <f>IF(AND(I1961&lt;&gt;0,I1961&lt;&gt;""),IF(TRIM(SUBSTITUTE(B1961,CHAR(160),""))="","",IF(ISNUMBER(MATCH(TRIM(SUBSTITUTE(B1961,CHAR(160),"")),'Look Up Values'!$B$2:$B$500,0)),"","Origin error")),"")</f>
        <v/>
      </c>
      <c r="O1961" s="242" t="str">
        <f>IF(AND(I1961&lt;&gt;0,I1961&lt;&gt;""),IF(C1961="","",IF(AND(ISNUMBER(--LEFT(C1961,FIND(" ",C1961&amp;" ")-1)),OR(LEN(LEFT(C1961,FIND(" ",C1961&amp;" ")-1))=6,LEN(LEFT(C1961,FIND(" ",C1961&amp;" ")-1))=7),OR(ISNUMBER(MATCH(LEFT(C1961,FIND(" ",C1961&amp;" ")-1),'Look Up Values'!$G$2:$G$1000,0)),ISNUMBER(MATCH(LEFT(C1961,FIND(" ",C1961&amp;" ")-1),'Look Up Values'!$AE$2:$AE$2000,0)))),"","EWC error")),"")</f>
        <v/>
      </c>
      <c r="P1961" s="242" t="str" cm="1">
        <f t="array" ref="P1961">IF(AND(I1961&lt;&gt;0,I1961&lt;&gt;""),IF(D1961="","",IF(ISNUMBER(MATCH(SUBSTITUTE(D1961," ",""),SUBSTITUTE('Look Up Values'!$S$2:$S$120," ",""),0)),"","D&amp;R error")),"")</f>
        <v/>
      </c>
      <c r="Q1961" s="242" t="str" cm="1">
        <f t="array" ref="Q1961">IF(AND(I1961&lt;&gt;0,I1961&lt;&gt;""),IF(G1961="","",IF(ISNUMBER(MATCH(SUBSTITUTE(G1961," ",""),SUBSTITUTE('Look Up Values'!$I$2:$I$10," ",""),0)),"","State error")),"")</f>
        <v/>
      </c>
      <c r="R1961" s="260" t="str">
        <f t="shared" si="61"/>
        <v/>
      </c>
    </row>
    <row r="1962" spans="1:18" ht="15.75">
      <c r="A1962" s="250">
        <v>1955</v>
      </c>
      <c r="B1962" s="198"/>
      <c r="C1962" s="25"/>
      <c r="D1962" s="25"/>
      <c r="E1962" s="25"/>
      <c r="F1962" s="25"/>
      <c r="G1962" s="26"/>
      <c r="H1962" s="27"/>
      <c r="I1962" s="28"/>
      <c r="J1962" s="430"/>
      <c r="K1962" s="48"/>
      <c r="L1962" s="457" t="str">
        <f t="shared" si="60"/>
        <v/>
      </c>
      <c r="M1962" s="245" cm="1">
        <f t="array" ref="M1962">SUMPRODUCT(--(N1962:Q1962&lt;&gt;"")) + IF(TRIM(R1962)="",0,LEN(R1962)-LEN(SUBSTITUTE(R1962,",",""))+1)</f>
        <v>0</v>
      </c>
      <c r="N1962" s="242" t="str">
        <f>IF(AND(I1962&lt;&gt;0,I1962&lt;&gt;""),IF(TRIM(SUBSTITUTE(B1962,CHAR(160),""))="","",IF(ISNUMBER(MATCH(TRIM(SUBSTITUTE(B1962,CHAR(160),"")),'Look Up Values'!$B$2:$B$500,0)),"","Origin error")),"")</f>
        <v/>
      </c>
      <c r="O1962" s="242" t="str">
        <f>IF(AND(I1962&lt;&gt;0,I1962&lt;&gt;""),IF(C1962="","",IF(AND(ISNUMBER(--LEFT(C1962,FIND(" ",C1962&amp;" ")-1)),OR(LEN(LEFT(C1962,FIND(" ",C1962&amp;" ")-1))=6,LEN(LEFT(C1962,FIND(" ",C1962&amp;" ")-1))=7),OR(ISNUMBER(MATCH(LEFT(C1962,FIND(" ",C1962&amp;" ")-1),'Look Up Values'!$G$2:$G$1000,0)),ISNUMBER(MATCH(LEFT(C1962,FIND(" ",C1962&amp;" ")-1),'Look Up Values'!$AE$2:$AE$2000,0)))),"","EWC error")),"")</f>
        <v/>
      </c>
      <c r="P1962" s="242" t="str" cm="1">
        <f t="array" ref="P1962">IF(AND(I1962&lt;&gt;0,I1962&lt;&gt;""),IF(D1962="","",IF(ISNUMBER(MATCH(SUBSTITUTE(D1962," ",""),SUBSTITUTE('Look Up Values'!$S$2:$S$120," ",""),0)),"","D&amp;R error")),"")</f>
        <v/>
      </c>
      <c r="Q1962" s="242" t="str" cm="1">
        <f t="array" ref="Q1962">IF(AND(I1962&lt;&gt;0,I1962&lt;&gt;""),IF(G1962="","",IF(ISNUMBER(MATCH(SUBSTITUTE(G1962," ",""),SUBSTITUTE('Look Up Values'!$I$2:$I$10," ",""),0)),"","State error")),"")</f>
        <v/>
      </c>
      <c r="R1962" s="260" t="str">
        <f t="shared" si="61"/>
        <v/>
      </c>
    </row>
    <row r="1963" spans="1:18" ht="15.75">
      <c r="A1963" s="250">
        <v>1956</v>
      </c>
      <c r="B1963" s="198"/>
      <c r="C1963" s="25"/>
      <c r="D1963" s="25"/>
      <c r="E1963" s="25"/>
      <c r="F1963" s="25"/>
      <c r="G1963" s="26"/>
      <c r="H1963" s="27"/>
      <c r="I1963" s="28"/>
      <c r="J1963" s="430"/>
      <c r="K1963" s="48"/>
      <c r="L1963" s="457" t="str">
        <f t="shared" si="60"/>
        <v/>
      </c>
      <c r="M1963" s="245" cm="1">
        <f t="array" ref="M1963">SUMPRODUCT(--(N1963:Q1963&lt;&gt;"")) + IF(TRIM(R1963)="",0,LEN(R1963)-LEN(SUBSTITUTE(R1963,",",""))+1)</f>
        <v>0</v>
      </c>
      <c r="N1963" s="242" t="str">
        <f>IF(AND(I1963&lt;&gt;0,I1963&lt;&gt;""),IF(TRIM(SUBSTITUTE(B1963,CHAR(160),""))="","",IF(ISNUMBER(MATCH(TRIM(SUBSTITUTE(B1963,CHAR(160),"")),'Look Up Values'!$B$2:$B$500,0)),"","Origin error")),"")</f>
        <v/>
      </c>
      <c r="O1963" s="242" t="str">
        <f>IF(AND(I1963&lt;&gt;0,I1963&lt;&gt;""),IF(C1963="","",IF(AND(ISNUMBER(--LEFT(C1963,FIND(" ",C1963&amp;" ")-1)),OR(LEN(LEFT(C1963,FIND(" ",C1963&amp;" ")-1))=6,LEN(LEFT(C1963,FIND(" ",C1963&amp;" ")-1))=7),OR(ISNUMBER(MATCH(LEFT(C1963,FIND(" ",C1963&amp;" ")-1),'Look Up Values'!$G$2:$G$1000,0)),ISNUMBER(MATCH(LEFT(C1963,FIND(" ",C1963&amp;" ")-1),'Look Up Values'!$AE$2:$AE$2000,0)))),"","EWC error")),"")</f>
        <v/>
      </c>
      <c r="P1963" s="242" t="str" cm="1">
        <f t="array" ref="P1963">IF(AND(I1963&lt;&gt;0,I1963&lt;&gt;""),IF(D1963="","",IF(ISNUMBER(MATCH(SUBSTITUTE(D1963," ",""),SUBSTITUTE('Look Up Values'!$S$2:$S$120," ",""),0)),"","D&amp;R error")),"")</f>
        <v/>
      </c>
      <c r="Q1963" s="242" t="str" cm="1">
        <f t="array" ref="Q1963">IF(AND(I1963&lt;&gt;0,I1963&lt;&gt;""),IF(G1963="","",IF(ISNUMBER(MATCH(SUBSTITUTE(G1963," ",""),SUBSTITUTE('Look Up Values'!$I$2:$I$10," ",""),0)),"","State error")),"")</f>
        <v/>
      </c>
      <c r="R1963" s="260" t="str">
        <f t="shared" si="61"/>
        <v/>
      </c>
    </row>
    <row r="1964" spans="1:18" ht="15.75">
      <c r="A1964" s="250">
        <v>1957</v>
      </c>
      <c r="B1964" s="198"/>
      <c r="C1964" s="25"/>
      <c r="D1964" s="25"/>
      <c r="E1964" s="25"/>
      <c r="F1964" s="25"/>
      <c r="G1964" s="26"/>
      <c r="H1964" s="27"/>
      <c r="I1964" s="28"/>
      <c r="J1964" s="430"/>
      <c r="K1964" s="48"/>
      <c r="L1964" s="457" t="str">
        <f t="shared" si="60"/>
        <v/>
      </c>
      <c r="M1964" s="245" cm="1">
        <f t="array" ref="M1964">SUMPRODUCT(--(N1964:Q1964&lt;&gt;"")) + IF(TRIM(R1964)="",0,LEN(R1964)-LEN(SUBSTITUTE(R1964,",",""))+1)</f>
        <v>0</v>
      </c>
      <c r="N1964" s="242" t="str">
        <f>IF(AND(I1964&lt;&gt;0,I1964&lt;&gt;""),IF(TRIM(SUBSTITUTE(B1964,CHAR(160),""))="","",IF(ISNUMBER(MATCH(TRIM(SUBSTITUTE(B1964,CHAR(160),"")),'Look Up Values'!$B$2:$B$500,0)),"","Origin error")),"")</f>
        <v/>
      </c>
      <c r="O1964" s="242" t="str">
        <f>IF(AND(I1964&lt;&gt;0,I1964&lt;&gt;""),IF(C1964="","",IF(AND(ISNUMBER(--LEFT(C1964,FIND(" ",C1964&amp;" ")-1)),OR(LEN(LEFT(C1964,FIND(" ",C1964&amp;" ")-1))=6,LEN(LEFT(C1964,FIND(" ",C1964&amp;" ")-1))=7),OR(ISNUMBER(MATCH(LEFT(C1964,FIND(" ",C1964&amp;" ")-1),'Look Up Values'!$G$2:$G$1000,0)),ISNUMBER(MATCH(LEFT(C1964,FIND(" ",C1964&amp;" ")-1),'Look Up Values'!$AE$2:$AE$2000,0)))),"","EWC error")),"")</f>
        <v/>
      </c>
      <c r="P1964" s="242" t="str" cm="1">
        <f t="array" ref="P1964">IF(AND(I1964&lt;&gt;0,I1964&lt;&gt;""),IF(D1964="","",IF(ISNUMBER(MATCH(SUBSTITUTE(D1964," ",""),SUBSTITUTE('Look Up Values'!$S$2:$S$120," ",""),0)),"","D&amp;R error")),"")</f>
        <v/>
      </c>
      <c r="Q1964" s="242" t="str" cm="1">
        <f t="array" ref="Q1964">IF(AND(I1964&lt;&gt;0,I1964&lt;&gt;""),IF(G1964="","",IF(ISNUMBER(MATCH(SUBSTITUTE(G1964," ",""),SUBSTITUTE('Look Up Values'!$I$2:$I$10," ",""),0)),"","State error")),"")</f>
        <v/>
      </c>
      <c r="R1964" s="260" t="str">
        <f t="shared" si="61"/>
        <v/>
      </c>
    </row>
    <row r="1965" spans="1:18" ht="15.75">
      <c r="A1965" s="250">
        <v>1958</v>
      </c>
      <c r="B1965" s="198"/>
      <c r="C1965" s="25"/>
      <c r="D1965" s="25"/>
      <c r="E1965" s="25"/>
      <c r="F1965" s="25"/>
      <c r="G1965" s="26"/>
      <c r="H1965" s="27"/>
      <c r="I1965" s="28"/>
      <c r="J1965" s="430"/>
      <c r="K1965" s="48"/>
      <c r="L1965" s="457" t="str">
        <f t="shared" si="60"/>
        <v/>
      </c>
      <c r="M1965" s="245" cm="1">
        <f t="array" ref="M1965">SUMPRODUCT(--(N1965:Q1965&lt;&gt;"")) + IF(TRIM(R1965)="",0,LEN(R1965)-LEN(SUBSTITUTE(R1965,",",""))+1)</f>
        <v>0</v>
      </c>
      <c r="N1965" s="242" t="str">
        <f>IF(AND(I1965&lt;&gt;0,I1965&lt;&gt;""),IF(TRIM(SUBSTITUTE(B1965,CHAR(160),""))="","",IF(ISNUMBER(MATCH(TRIM(SUBSTITUTE(B1965,CHAR(160),"")),'Look Up Values'!$B$2:$B$500,0)),"","Origin error")),"")</f>
        <v/>
      </c>
      <c r="O1965" s="242" t="str">
        <f>IF(AND(I1965&lt;&gt;0,I1965&lt;&gt;""),IF(C1965="","",IF(AND(ISNUMBER(--LEFT(C1965,FIND(" ",C1965&amp;" ")-1)),OR(LEN(LEFT(C1965,FIND(" ",C1965&amp;" ")-1))=6,LEN(LEFT(C1965,FIND(" ",C1965&amp;" ")-1))=7),OR(ISNUMBER(MATCH(LEFT(C1965,FIND(" ",C1965&amp;" ")-1),'Look Up Values'!$G$2:$G$1000,0)),ISNUMBER(MATCH(LEFT(C1965,FIND(" ",C1965&amp;" ")-1),'Look Up Values'!$AE$2:$AE$2000,0)))),"","EWC error")),"")</f>
        <v/>
      </c>
      <c r="P1965" s="242" t="str" cm="1">
        <f t="array" ref="P1965">IF(AND(I1965&lt;&gt;0,I1965&lt;&gt;""),IF(D1965="","",IF(ISNUMBER(MATCH(SUBSTITUTE(D1965," ",""),SUBSTITUTE('Look Up Values'!$S$2:$S$120," ",""),0)),"","D&amp;R error")),"")</f>
        <v/>
      </c>
      <c r="Q1965" s="242" t="str" cm="1">
        <f t="array" ref="Q1965">IF(AND(I1965&lt;&gt;0,I1965&lt;&gt;""),IF(G1965="","",IF(ISNUMBER(MATCH(SUBSTITUTE(G1965," ",""),SUBSTITUTE('Look Up Values'!$I$2:$I$10," ",""),0)),"","State error")),"")</f>
        <v/>
      </c>
      <c r="R1965" s="260" t="str">
        <f t="shared" si="61"/>
        <v/>
      </c>
    </row>
    <row r="1966" spans="1:18" ht="15.75">
      <c r="A1966" s="250">
        <v>1959</v>
      </c>
      <c r="B1966" s="198"/>
      <c r="C1966" s="25"/>
      <c r="D1966" s="25"/>
      <c r="E1966" s="25"/>
      <c r="F1966" s="25"/>
      <c r="G1966" s="26"/>
      <c r="H1966" s="27"/>
      <c r="I1966" s="28"/>
      <c r="J1966" s="430"/>
      <c r="K1966" s="48"/>
      <c r="L1966" s="457" t="str">
        <f t="shared" si="60"/>
        <v/>
      </c>
      <c r="M1966" s="245" cm="1">
        <f t="array" ref="M1966">SUMPRODUCT(--(N1966:Q1966&lt;&gt;"")) + IF(TRIM(R1966)="",0,LEN(R1966)-LEN(SUBSTITUTE(R1966,",",""))+1)</f>
        <v>0</v>
      </c>
      <c r="N1966" s="242" t="str">
        <f>IF(AND(I1966&lt;&gt;0,I1966&lt;&gt;""),IF(TRIM(SUBSTITUTE(B1966,CHAR(160),""))="","",IF(ISNUMBER(MATCH(TRIM(SUBSTITUTE(B1966,CHAR(160),"")),'Look Up Values'!$B$2:$B$500,0)),"","Origin error")),"")</f>
        <v/>
      </c>
      <c r="O1966" s="242" t="str">
        <f>IF(AND(I1966&lt;&gt;0,I1966&lt;&gt;""),IF(C1966="","",IF(AND(ISNUMBER(--LEFT(C1966,FIND(" ",C1966&amp;" ")-1)),OR(LEN(LEFT(C1966,FIND(" ",C1966&amp;" ")-1))=6,LEN(LEFT(C1966,FIND(" ",C1966&amp;" ")-1))=7),OR(ISNUMBER(MATCH(LEFT(C1966,FIND(" ",C1966&amp;" ")-1),'Look Up Values'!$G$2:$G$1000,0)),ISNUMBER(MATCH(LEFT(C1966,FIND(" ",C1966&amp;" ")-1),'Look Up Values'!$AE$2:$AE$2000,0)))),"","EWC error")),"")</f>
        <v/>
      </c>
      <c r="P1966" s="242" t="str" cm="1">
        <f t="array" ref="P1966">IF(AND(I1966&lt;&gt;0,I1966&lt;&gt;""),IF(D1966="","",IF(ISNUMBER(MATCH(SUBSTITUTE(D1966," ",""),SUBSTITUTE('Look Up Values'!$S$2:$S$120," ",""),0)),"","D&amp;R error")),"")</f>
        <v/>
      </c>
      <c r="Q1966" s="242" t="str" cm="1">
        <f t="array" ref="Q1966">IF(AND(I1966&lt;&gt;0,I1966&lt;&gt;""),IF(G1966="","",IF(ISNUMBER(MATCH(SUBSTITUTE(G1966," ",""),SUBSTITUTE('Look Up Values'!$I$2:$I$10," ",""),0)),"","State error")),"")</f>
        <v/>
      </c>
      <c r="R1966" s="260" t="str">
        <f t="shared" si="61"/>
        <v/>
      </c>
    </row>
    <row r="1967" spans="1:18" ht="15.75">
      <c r="A1967" s="250">
        <v>1960</v>
      </c>
      <c r="B1967" s="198"/>
      <c r="C1967" s="25"/>
      <c r="D1967" s="25"/>
      <c r="E1967" s="25"/>
      <c r="F1967" s="25"/>
      <c r="G1967" s="26"/>
      <c r="H1967" s="27"/>
      <c r="I1967" s="28"/>
      <c r="J1967" s="430"/>
      <c r="K1967" s="48"/>
      <c r="L1967" s="457" t="str">
        <f t="shared" si="60"/>
        <v/>
      </c>
      <c r="M1967" s="245" cm="1">
        <f t="array" ref="M1967">SUMPRODUCT(--(N1967:Q1967&lt;&gt;"")) + IF(TRIM(R1967)="",0,LEN(R1967)-LEN(SUBSTITUTE(R1967,",",""))+1)</f>
        <v>0</v>
      </c>
      <c r="N1967" s="242" t="str">
        <f>IF(AND(I1967&lt;&gt;0,I1967&lt;&gt;""),IF(TRIM(SUBSTITUTE(B1967,CHAR(160),""))="","",IF(ISNUMBER(MATCH(TRIM(SUBSTITUTE(B1967,CHAR(160),"")),'Look Up Values'!$B$2:$B$500,0)),"","Origin error")),"")</f>
        <v/>
      </c>
      <c r="O1967" s="242" t="str">
        <f>IF(AND(I1967&lt;&gt;0,I1967&lt;&gt;""),IF(C1967="","",IF(AND(ISNUMBER(--LEFT(C1967,FIND(" ",C1967&amp;" ")-1)),OR(LEN(LEFT(C1967,FIND(" ",C1967&amp;" ")-1))=6,LEN(LEFT(C1967,FIND(" ",C1967&amp;" ")-1))=7),OR(ISNUMBER(MATCH(LEFT(C1967,FIND(" ",C1967&amp;" ")-1),'Look Up Values'!$G$2:$G$1000,0)),ISNUMBER(MATCH(LEFT(C1967,FIND(" ",C1967&amp;" ")-1),'Look Up Values'!$AE$2:$AE$2000,0)))),"","EWC error")),"")</f>
        <v/>
      </c>
      <c r="P1967" s="242" t="str" cm="1">
        <f t="array" ref="P1967">IF(AND(I1967&lt;&gt;0,I1967&lt;&gt;""),IF(D1967="","",IF(ISNUMBER(MATCH(SUBSTITUTE(D1967," ",""),SUBSTITUTE('Look Up Values'!$S$2:$S$120," ",""),0)),"","D&amp;R error")),"")</f>
        <v/>
      </c>
      <c r="Q1967" s="242" t="str" cm="1">
        <f t="array" ref="Q1967">IF(AND(I1967&lt;&gt;0,I1967&lt;&gt;""),IF(G1967="","",IF(ISNUMBER(MATCH(SUBSTITUTE(G1967," ",""),SUBSTITUTE('Look Up Values'!$I$2:$I$10," ",""),0)),"","State error")),"")</f>
        <v/>
      </c>
      <c r="R1967" s="260" t="str">
        <f t="shared" si="61"/>
        <v/>
      </c>
    </row>
    <row r="1968" spans="1:18" ht="15.75">
      <c r="A1968" s="250">
        <v>1961</v>
      </c>
      <c r="B1968" s="198"/>
      <c r="C1968" s="25"/>
      <c r="D1968" s="25"/>
      <c r="E1968" s="25"/>
      <c r="F1968" s="25"/>
      <c r="G1968" s="26"/>
      <c r="H1968" s="27"/>
      <c r="I1968" s="28"/>
      <c r="J1968" s="430"/>
      <c r="K1968" s="48"/>
      <c r="L1968" s="457" t="str">
        <f t="shared" si="60"/>
        <v/>
      </c>
      <c r="M1968" s="245" cm="1">
        <f t="array" ref="M1968">SUMPRODUCT(--(N1968:Q1968&lt;&gt;"")) + IF(TRIM(R1968)="",0,LEN(R1968)-LEN(SUBSTITUTE(R1968,",",""))+1)</f>
        <v>0</v>
      </c>
      <c r="N1968" s="242" t="str">
        <f>IF(AND(I1968&lt;&gt;0,I1968&lt;&gt;""),IF(TRIM(SUBSTITUTE(B1968,CHAR(160),""))="","",IF(ISNUMBER(MATCH(TRIM(SUBSTITUTE(B1968,CHAR(160),"")),'Look Up Values'!$B$2:$B$500,0)),"","Origin error")),"")</f>
        <v/>
      </c>
      <c r="O1968" s="242" t="str">
        <f>IF(AND(I1968&lt;&gt;0,I1968&lt;&gt;""),IF(C1968="","",IF(AND(ISNUMBER(--LEFT(C1968,FIND(" ",C1968&amp;" ")-1)),OR(LEN(LEFT(C1968,FIND(" ",C1968&amp;" ")-1))=6,LEN(LEFT(C1968,FIND(" ",C1968&amp;" ")-1))=7),OR(ISNUMBER(MATCH(LEFT(C1968,FIND(" ",C1968&amp;" ")-1),'Look Up Values'!$G$2:$G$1000,0)),ISNUMBER(MATCH(LEFT(C1968,FIND(" ",C1968&amp;" ")-1),'Look Up Values'!$AE$2:$AE$2000,0)))),"","EWC error")),"")</f>
        <v/>
      </c>
      <c r="P1968" s="242" t="str" cm="1">
        <f t="array" ref="P1968">IF(AND(I1968&lt;&gt;0,I1968&lt;&gt;""),IF(D1968="","",IF(ISNUMBER(MATCH(SUBSTITUTE(D1968," ",""),SUBSTITUTE('Look Up Values'!$S$2:$S$120," ",""),0)),"","D&amp;R error")),"")</f>
        <v/>
      </c>
      <c r="Q1968" s="242" t="str" cm="1">
        <f t="array" ref="Q1968">IF(AND(I1968&lt;&gt;0,I1968&lt;&gt;""),IF(G1968="","",IF(ISNUMBER(MATCH(SUBSTITUTE(G1968," ",""),SUBSTITUTE('Look Up Values'!$I$2:$I$10," ",""),0)),"","State error")),"")</f>
        <v/>
      </c>
      <c r="R1968" s="260" t="str">
        <f t="shared" si="61"/>
        <v/>
      </c>
    </row>
    <row r="1969" spans="1:18" ht="15.75">
      <c r="A1969" s="250">
        <v>1962</v>
      </c>
      <c r="B1969" s="198"/>
      <c r="C1969" s="25"/>
      <c r="D1969" s="25"/>
      <c r="E1969" s="25"/>
      <c r="F1969" s="25"/>
      <c r="G1969" s="26"/>
      <c r="H1969" s="27"/>
      <c r="I1969" s="28"/>
      <c r="J1969" s="430"/>
      <c r="K1969" s="48"/>
      <c r="L1969" s="457" t="str">
        <f t="shared" si="60"/>
        <v/>
      </c>
      <c r="M1969" s="245" cm="1">
        <f t="array" ref="M1969">SUMPRODUCT(--(N1969:Q1969&lt;&gt;"")) + IF(TRIM(R1969)="",0,LEN(R1969)-LEN(SUBSTITUTE(R1969,",",""))+1)</f>
        <v>0</v>
      </c>
      <c r="N1969" s="242" t="str">
        <f>IF(AND(I1969&lt;&gt;0,I1969&lt;&gt;""),IF(TRIM(SUBSTITUTE(B1969,CHAR(160),""))="","",IF(ISNUMBER(MATCH(TRIM(SUBSTITUTE(B1969,CHAR(160),"")),'Look Up Values'!$B$2:$B$500,0)),"","Origin error")),"")</f>
        <v/>
      </c>
      <c r="O1969" s="242" t="str">
        <f>IF(AND(I1969&lt;&gt;0,I1969&lt;&gt;""),IF(C1969="","",IF(AND(ISNUMBER(--LEFT(C1969,FIND(" ",C1969&amp;" ")-1)),OR(LEN(LEFT(C1969,FIND(" ",C1969&amp;" ")-1))=6,LEN(LEFT(C1969,FIND(" ",C1969&amp;" ")-1))=7),OR(ISNUMBER(MATCH(LEFT(C1969,FIND(" ",C1969&amp;" ")-1),'Look Up Values'!$G$2:$G$1000,0)),ISNUMBER(MATCH(LEFT(C1969,FIND(" ",C1969&amp;" ")-1),'Look Up Values'!$AE$2:$AE$2000,0)))),"","EWC error")),"")</f>
        <v/>
      </c>
      <c r="P1969" s="242" t="str" cm="1">
        <f t="array" ref="P1969">IF(AND(I1969&lt;&gt;0,I1969&lt;&gt;""),IF(D1969="","",IF(ISNUMBER(MATCH(SUBSTITUTE(D1969," ",""),SUBSTITUTE('Look Up Values'!$S$2:$S$120," ",""),0)),"","D&amp;R error")),"")</f>
        <v/>
      </c>
      <c r="Q1969" s="242" t="str" cm="1">
        <f t="array" ref="Q1969">IF(AND(I1969&lt;&gt;0,I1969&lt;&gt;""),IF(G1969="","",IF(ISNUMBER(MATCH(SUBSTITUTE(G1969," ",""),SUBSTITUTE('Look Up Values'!$I$2:$I$10," ",""),0)),"","State error")),"")</f>
        <v/>
      </c>
      <c r="R1969" s="260" t="str">
        <f t="shared" si="61"/>
        <v/>
      </c>
    </row>
    <row r="1970" spans="1:18" ht="15.75">
      <c r="A1970" s="250">
        <v>1963</v>
      </c>
      <c r="B1970" s="198"/>
      <c r="C1970" s="25"/>
      <c r="D1970" s="25"/>
      <c r="E1970" s="25"/>
      <c r="F1970" s="25"/>
      <c r="G1970" s="26"/>
      <c r="H1970" s="27"/>
      <c r="I1970" s="28"/>
      <c r="J1970" s="430"/>
      <c r="K1970" s="48"/>
      <c r="L1970" s="457" t="str">
        <f t="shared" si="60"/>
        <v/>
      </c>
      <c r="M1970" s="245" cm="1">
        <f t="array" ref="M1970">SUMPRODUCT(--(N1970:Q1970&lt;&gt;"")) + IF(TRIM(R1970)="",0,LEN(R1970)-LEN(SUBSTITUTE(R1970,",",""))+1)</f>
        <v>0</v>
      </c>
      <c r="N1970" s="242" t="str">
        <f>IF(AND(I1970&lt;&gt;0,I1970&lt;&gt;""),IF(TRIM(SUBSTITUTE(B1970,CHAR(160),""))="","",IF(ISNUMBER(MATCH(TRIM(SUBSTITUTE(B1970,CHAR(160),"")),'Look Up Values'!$B$2:$B$500,0)),"","Origin error")),"")</f>
        <v/>
      </c>
      <c r="O1970" s="242" t="str">
        <f>IF(AND(I1970&lt;&gt;0,I1970&lt;&gt;""),IF(C1970="","",IF(AND(ISNUMBER(--LEFT(C1970,FIND(" ",C1970&amp;" ")-1)),OR(LEN(LEFT(C1970,FIND(" ",C1970&amp;" ")-1))=6,LEN(LEFT(C1970,FIND(" ",C1970&amp;" ")-1))=7),OR(ISNUMBER(MATCH(LEFT(C1970,FIND(" ",C1970&amp;" ")-1),'Look Up Values'!$G$2:$G$1000,0)),ISNUMBER(MATCH(LEFT(C1970,FIND(" ",C1970&amp;" ")-1),'Look Up Values'!$AE$2:$AE$2000,0)))),"","EWC error")),"")</f>
        <v/>
      </c>
      <c r="P1970" s="242" t="str" cm="1">
        <f t="array" ref="P1970">IF(AND(I1970&lt;&gt;0,I1970&lt;&gt;""),IF(D1970="","",IF(ISNUMBER(MATCH(SUBSTITUTE(D1970," ",""),SUBSTITUTE('Look Up Values'!$S$2:$S$120," ",""),0)),"","D&amp;R error")),"")</f>
        <v/>
      </c>
      <c r="Q1970" s="242" t="str" cm="1">
        <f t="array" ref="Q1970">IF(AND(I1970&lt;&gt;0,I1970&lt;&gt;""),IF(G1970="","",IF(ISNUMBER(MATCH(SUBSTITUTE(G1970," ",""),SUBSTITUTE('Look Up Values'!$I$2:$I$10," ",""),0)),"","State error")),"")</f>
        <v/>
      </c>
      <c r="R1970" s="260" t="str">
        <f t="shared" si="61"/>
        <v/>
      </c>
    </row>
    <row r="1971" spans="1:18" ht="15.75">
      <c r="A1971" s="250">
        <v>1964</v>
      </c>
      <c r="B1971" s="198"/>
      <c r="C1971" s="25"/>
      <c r="D1971" s="25"/>
      <c r="E1971" s="25"/>
      <c r="F1971" s="25"/>
      <c r="G1971" s="26"/>
      <c r="H1971" s="27"/>
      <c r="I1971" s="28"/>
      <c r="J1971" s="430"/>
      <c r="K1971" s="48"/>
      <c r="L1971" s="457" t="str">
        <f t="shared" si="60"/>
        <v/>
      </c>
      <c r="M1971" s="245" cm="1">
        <f t="array" ref="M1971">SUMPRODUCT(--(N1971:Q1971&lt;&gt;"")) + IF(TRIM(R1971)="",0,LEN(R1971)-LEN(SUBSTITUTE(R1971,",",""))+1)</f>
        <v>0</v>
      </c>
      <c r="N1971" s="242" t="str">
        <f>IF(AND(I1971&lt;&gt;0,I1971&lt;&gt;""),IF(TRIM(SUBSTITUTE(B1971,CHAR(160),""))="","",IF(ISNUMBER(MATCH(TRIM(SUBSTITUTE(B1971,CHAR(160),"")),'Look Up Values'!$B$2:$B$500,0)),"","Origin error")),"")</f>
        <v/>
      </c>
      <c r="O1971" s="242" t="str">
        <f>IF(AND(I1971&lt;&gt;0,I1971&lt;&gt;""),IF(C1971="","",IF(AND(ISNUMBER(--LEFT(C1971,FIND(" ",C1971&amp;" ")-1)),OR(LEN(LEFT(C1971,FIND(" ",C1971&amp;" ")-1))=6,LEN(LEFT(C1971,FIND(" ",C1971&amp;" ")-1))=7),OR(ISNUMBER(MATCH(LEFT(C1971,FIND(" ",C1971&amp;" ")-1),'Look Up Values'!$G$2:$G$1000,0)),ISNUMBER(MATCH(LEFT(C1971,FIND(" ",C1971&amp;" ")-1),'Look Up Values'!$AE$2:$AE$2000,0)))),"","EWC error")),"")</f>
        <v/>
      </c>
      <c r="P1971" s="242" t="str" cm="1">
        <f t="array" ref="P1971">IF(AND(I1971&lt;&gt;0,I1971&lt;&gt;""),IF(D1971="","",IF(ISNUMBER(MATCH(SUBSTITUTE(D1971," ",""),SUBSTITUTE('Look Up Values'!$S$2:$S$120," ",""),0)),"","D&amp;R error")),"")</f>
        <v/>
      </c>
      <c r="Q1971" s="242" t="str" cm="1">
        <f t="array" ref="Q1971">IF(AND(I1971&lt;&gt;0,I1971&lt;&gt;""),IF(G1971="","",IF(ISNUMBER(MATCH(SUBSTITUTE(G1971," ",""),SUBSTITUTE('Look Up Values'!$I$2:$I$10," ",""),0)),"","State error")),"")</f>
        <v/>
      </c>
      <c r="R1971" s="260" t="str">
        <f t="shared" si="61"/>
        <v/>
      </c>
    </row>
    <row r="1972" spans="1:18" ht="15.75">
      <c r="A1972" s="250">
        <v>1965</v>
      </c>
      <c r="B1972" s="198"/>
      <c r="C1972" s="25"/>
      <c r="D1972" s="25"/>
      <c r="E1972" s="25"/>
      <c r="F1972" s="25"/>
      <c r="G1972" s="26"/>
      <c r="H1972" s="27"/>
      <c r="I1972" s="28"/>
      <c r="J1972" s="430"/>
      <c r="K1972" s="48"/>
      <c r="L1972" s="457" t="str">
        <f t="shared" si="60"/>
        <v/>
      </c>
      <c r="M1972" s="245" cm="1">
        <f t="array" ref="M1972">SUMPRODUCT(--(N1972:Q1972&lt;&gt;"")) + IF(TRIM(R1972)="",0,LEN(R1972)-LEN(SUBSTITUTE(R1972,",",""))+1)</f>
        <v>0</v>
      </c>
      <c r="N1972" s="242" t="str">
        <f>IF(AND(I1972&lt;&gt;0,I1972&lt;&gt;""),IF(TRIM(SUBSTITUTE(B1972,CHAR(160),""))="","",IF(ISNUMBER(MATCH(TRIM(SUBSTITUTE(B1972,CHAR(160),"")),'Look Up Values'!$B$2:$B$500,0)),"","Origin error")),"")</f>
        <v/>
      </c>
      <c r="O1972" s="242" t="str">
        <f>IF(AND(I1972&lt;&gt;0,I1972&lt;&gt;""),IF(C1972="","",IF(AND(ISNUMBER(--LEFT(C1972,FIND(" ",C1972&amp;" ")-1)),OR(LEN(LEFT(C1972,FIND(" ",C1972&amp;" ")-1))=6,LEN(LEFT(C1972,FIND(" ",C1972&amp;" ")-1))=7),OR(ISNUMBER(MATCH(LEFT(C1972,FIND(" ",C1972&amp;" ")-1),'Look Up Values'!$G$2:$G$1000,0)),ISNUMBER(MATCH(LEFT(C1972,FIND(" ",C1972&amp;" ")-1),'Look Up Values'!$AE$2:$AE$2000,0)))),"","EWC error")),"")</f>
        <v/>
      </c>
      <c r="P1972" s="242" t="str" cm="1">
        <f t="array" ref="P1972">IF(AND(I1972&lt;&gt;0,I1972&lt;&gt;""),IF(D1972="","",IF(ISNUMBER(MATCH(SUBSTITUTE(D1972," ",""),SUBSTITUTE('Look Up Values'!$S$2:$S$120," ",""),0)),"","D&amp;R error")),"")</f>
        <v/>
      </c>
      <c r="Q1972" s="242" t="str" cm="1">
        <f t="array" ref="Q1972">IF(AND(I1972&lt;&gt;0,I1972&lt;&gt;""),IF(G1972="","",IF(ISNUMBER(MATCH(SUBSTITUTE(G1972," ",""),SUBSTITUTE('Look Up Values'!$I$2:$I$10," ",""),0)),"","State error")),"")</f>
        <v/>
      </c>
      <c r="R1972" s="260" t="str">
        <f t="shared" si="61"/>
        <v/>
      </c>
    </row>
    <row r="1973" spans="1:18" ht="15.75">
      <c r="A1973" s="250">
        <v>1966</v>
      </c>
      <c r="B1973" s="198"/>
      <c r="C1973" s="25"/>
      <c r="D1973" s="25"/>
      <c r="E1973" s="25"/>
      <c r="F1973" s="25"/>
      <c r="G1973" s="26"/>
      <c r="H1973" s="27"/>
      <c r="I1973" s="28"/>
      <c r="J1973" s="430"/>
      <c r="K1973" s="48"/>
      <c r="L1973" s="457" t="str">
        <f t="shared" si="60"/>
        <v/>
      </c>
      <c r="M1973" s="245" cm="1">
        <f t="array" ref="M1973">SUMPRODUCT(--(N1973:Q1973&lt;&gt;"")) + IF(TRIM(R1973)="",0,LEN(R1973)-LEN(SUBSTITUTE(R1973,",",""))+1)</f>
        <v>0</v>
      </c>
      <c r="N1973" s="242" t="str">
        <f>IF(AND(I1973&lt;&gt;0,I1973&lt;&gt;""),IF(TRIM(SUBSTITUTE(B1973,CHAR(160),""))="","",IF(ISNUMBER(MATCH(TRIM(SUBSTITUTE(B1973,CHAR(160),"")),'Look Up Values'!$B$2:$B$500,0)),"","Origin error")),"")</f>
        <v/>
      </c>
      <c r="O1973" s="242" t="str">
        <f>IF(AND(I1973&lt;&gt;0,I1973&lt;&gt;""),IF(C1973="","",IF(AND(ISNUMBER(--LEFT(C1973,FIND(" ",C1973&amp;" ")-1)),OR(LEN(LEFT(C1973,FIND(" ",C1973&amp;" ")-1))=6,LEN(LEFT(C1973,FIND(" ",C1973&amp;" ")-1))=7),OR(ISNUMBER(MATCH(LEFT(C1973,FIND(" ",C1973&amp;" ")-1),'Look Up Values'!$G$2:$G$1000,0)),ISNUMBER(MATCH(LEFT(C1973,FIND(" ",C1973&amp;" ")-1),'Look Up Values'!$AE$2:$AE$2000,0)))),"","EWC error")),"")</f>
        <v/>
      </c>
      <c r="P1973" s="242" t="str" cm="1">
        <f t="array" ref="P1973">IF(AND(I1973&lt;&gt;0,I1973&lt;&gt;""),IF(D1973="","",IF(ISNUMBER(MATCH(SUBSTITUTE(D1973," ",""),SUBSTITUTE('Look Up Values'!$S$2:$S$120," ",""),0)),"","D&amp;R error")),"")</f>
        <v/>
      </c>
      <c r="Q1973" s="242" t="str" cm="1">
        <f t="array" ref="Q1973">IF(AND(I1973&lt;&gt;0,I1973&lt;&gt;""),IF(G1973="","",IF(ISNUMBER(MATCH(SUBSTITUTE(G1973," ",""),SUBSTITUTE('Look Up Values'!$I$2:$I$10," ",""),0)),"","State error")),"")</f>
        <v/>
      </c>
      <c r="R1973" s="260" t="str">
        <f t="shared" si="61"/>
        <v/>
      </c>
    </row>
    <row r="1974" spans="1:18" ht="15.75">
      <c r="A1974" s="250">
        <v>1967</v>
      </c>
      <c r="B1974" s="198"/>
      <c r="C1974" s="25"/>
      <c r="D1974" s="25"/>
      <c r="E1974" s="25"/>
      <c r="F1974" s="25"/>
      <c r="G1974" s="26"/>
      <c r="H1974" s="27"/>
      <c r="I1974" s="28"/>
      <c r="J1974" s="430"/>
      <c r="K1974" s="48"/>
      <c r="L1974" s="457" t="str">
        <f t="shared" si="60"/>
        <v/>
      </c>
      <c r="M1974" s="245" cm="1">
        <f t="array" ref="M1974">SUMPRODUCT(--(N1974:Q1974&lt;&gt;"")) + IF(TRIM(R1974)="",0,LEN(R1974)-LEN(SUBSTITUTE(R1974,",",""))+1)</f>
        <v>0</v>
      </c>
      <c r="N1974" s="242" t="str">
        <f>IF(AND(I1974&lt;&gt;0,I1974&lt;&gt;""),IF(TRIM(SUBSTITUTE(B1974,CHAR(160),""))="","",IF(ISNUMBER(MATCH(TRIM(SUBSTITUTE(B1974,CHAR(160),"")),'Look Up Values'!$B$2:$B$500,0)),"","Origin error")),"")</f>
        <v/>
      </c>
      <c r="O1974" s="242" t="str">
        <f>IF(AND(I1974&lt;&gt;0,I1974&lt;&gt;""),IF(C1974="","",IF(AND(ISNUMBER(--LEFT(C1974,FIND(" ",C1974&amp;" ")-1)),OR(LEN(LEFT(C1974,FIND(" ",C1974&amp;" ")-1))=6,LEN(LEFT(C1974,FIND(" ",C1974&amp;" ")-1))=7),OR(ISNUMBER(MATCH(LEFT(C1974,FIND(" ",C1974&amp;" ")-1),'Look Up Values'!$G$2:$G$1000,0)),ISNUMBER(MATCH(LEFT(C1974,FIND(" ",C1974&amp;" ")-1),'Look Up Values'!$AE$2:$AE$2000,0)))),"","EWC error")),"")</f>
        <v/>
      </c>
      <c r="P1974" s="242" t="str" cm="1">
        <f t="array" ref="P1974">IF(AND(I1974&lt;&gt;0,I1974&lt;&gt;""),IF(D1974="","",IF(ISNUMBER(MATCH(SUBSTITUTE(D1974," ",""),SUBSTITUTE('Look Up Values'!$S$2:$S$120," ",""),0)),"","D&amp;R error")),"")</f>
        <v/>
      </c>
      <c r="Q1974" s="242" t="str" cm="1">
        <f t="array" ref="Q1974">IF(AND(I1974&lt;&gt;0,I1974&lt;&gt;""),IF(G1974="","",IF(ISNUMBER(MATCH(SUBSTITUTE(G1974," ",""),SUBSTITUTE('Look Up Values'!$I$2:$I$10," ",""),0)),"","State error")),"")</f>
        <v/>
      </c>
      <c r="R1974" s="260" t="str">
        <f t="shared" si="61"/>
        <v/>
      </c>
    </row>
    <row r="1975" spans="1:18" ht="15.75">
      <c r="A1975" s="250">
        <v>1968</v>
      </c>
      <c r="B1975" s="198"/>
      <c r="C1975" s="25"/>
      <c r="D1975" s="25"/>
      <c r="E1975" s="25"/>
      <c r="F1975" s="25"/>
      <c r="G1975" s="26"/>
      <c r="H1975" s="27"/>
      <c r="I1975" s="28"/>
      <c r="J1975" s="430"/>
      <c r="K1975" s="48"/>
      <c r="L1975" s="457" t="str">
        <f t="shared" si="60"/>
        <v/>
      </c>
      <c r="M1975" s="245" cm="1">
        <f t="array" ref="M1975">SUMPRODUCT(--(N1975:Q1975&lt;&gt;"")) + IF(TRIM(R1975)="",0,LEN(R1975)-LEN(SUBSTITUTE(R1975,",",""))+1)</f>
        <v>0</v>
      </c>
      <c r="N1975" s="242" t="str">
        <f>IF(AND(I1975&lt;&gt;0,I1975&lt;&gt;""),IF(TRIM(SUBSTITUTE(B1975,CHAR(160),""))="","",IF(ISNUMBER(MATCH(TRIM(SUBSTITUTE(B1975,CHAR(160),"")),'Look Up Values'!$B$2:$B$500,0)),"","Origin error")),"")</f>
        <v/>
      </c>
      <c r="O1975" s="242" t="str">
        <f>IF(AND(I1975&lt;&gt;0,I1975&lt;&gt;""),IF(C1975="","",IF(AND(ISNUMBER(--LEFT(C1975,FIND(" ",C1975&amp;" ")-1)),OR(LEN(LEFT(C1975,FIND(" ",C1975&amp;" ")-1))=6,LEN(LEFT(C1975,FIND(" ",C1975&amp;" ")-1))=7),OR(ISNUMBER(MATCH(LEFT(C1975,FIND(" ",C1975&amp;" ")-1),'Look Up Values'!$G$2:$G$1000,0)),ISNUMBER(MATCH(LEFT(C1975,FIND(" ",C1975&amp;" ")-1),'Look Up Values'!$AE$2:$AE$2000,0)))),"","EWC error")),"")</f>
        <v/>
      </c>
      <c r="P1975" s="242" t="str" cm="1">
        <f t="array" ref="P1975">IF(AND(I1975&lt;&gt;0,I1975&lt;&gt;""),IF(D1975="","",IF(ISNUMBER(MATCH(SUBSTITUTE(D1975," ",""),SUBSTITUTE('Look Up Values'!$S$2:$S$120," ",""),0)),"","D&amp;R error")),"")</f>
        <v/>
      </c>
      <c r="Q1975" s="242" t="str" cm="1">
        <f t="array" ref="Q1975">IF(AND(I1975&lt;&gt;0,I1975&lt;&gt;""),IF(G1975="","",IF(ISNUMBER(MATCH(SUBSTITUTE(G1975," ",""),SUBSTITUTE('Look Up Values'!$I$2:$I$10," ",""),0)),"","State error")),"")</f>
        <v/>
      </c>
      <c r="R1975" s="260" t="str">
        <f t="shared" si="61"/>
        <v/>
      </c>
    </row>
    <row r="1976" spans="1:18" ht="15.75">
      <c r="A1976" s="250">
        <v>1969</v>
      </c>
      <c r="B1976" s="198"/>
      <c r="C1976" s="25"/>
      <c r="D1976" s="25"/>
      <c r="E1976" s="25"/>
      <c r="F1976" s="25"/>
      <c r="G1976" s="26"/>
      <c r="H1976" s="27"/>
      <c r="I1976" s="28"/>
      <c r="J1976" s="430"/>
      <c r="K1976" s="48"/>
      <c r="L1976" s="457" t="str">
        <f t="shared" si="60"/>
        <v/>
      </c>
      <c r="M1976" s="245" cm="1">
        <f t="array" ref="M1976">SUMPRODUCT(--(N1976:Q1976&lt;&gt;"")) + IF(TRIM(R1976)="",0,LEN(R1976)-LEN(SUBSTITUTE(R1976,",",""))+1)</f>
        <v>0</v>
      </c>
      <c r="N1976" s="242" t="str">
        <f>IF(AND(I1976&lt;&gt;0,I1976&lt;&gt;""),IF(TRIM(SUBSTITUTE(B1976,CHAR(160),""))="","",IF(ISNUMBER(MATCH(TRIM(SUBSTITUTE(B1976,CHAR(160),"")),'Look Up Values'!$B$2:$B$500,0)),"","Origin error")),"")</f>
        <v/>
      </c>
      <c r="O1976" s="242" t="str">
        <f>IF(AND(I1976&lt;&gt;0,I1976&lt;&gt;""),IF(C1976="","",IF(AND(ISNUMBER(--LEFT(C1976,FIND(" ",C1976&amp;" ")-1)),OR(LEN(LEFT(C1976,FIND(" ",C1976&amp;" ")-1))=6,LEN(LEFT(C1976,FIND(" ",C1976&amp;" ")-1))=7),OR(ISNUMBER(MATCH(LEFT(C1976,FIND(" ",C1976&amp;" ")-1),'Look Up Values'!$G$2:$G$1000,0)),ISNUMBER(MATCH(LEFT(C1976,FIND(" ",C1976&amp;" ")-1),'Look Up Values'!$AE$2:$AE$2000,0)))),"","EWC error")),"")</f>
        <v/>
      </c>
      <c r="P1976" s="242" t="str" cm="1">
        <f t="array" ref="P1976">IF(AND(I1976&lt;&gt;0,I1976&lt;&gt;""),IF(D1976="","",IF(ISNUMBER(MATCH(SUBSTITUTE(D1976," ",""),SUBSTITUTE('Look Up Values'!$S$2:$S$120," ",""),0)),"","D&amp;R error")),"")</f>
        <v/>
      </c>
      <c r="Q1976" s="242" t="str" cm="1">
        <f t="array" ref="Q1976">IF(AND(I1976&lt;&gt;0,I1976&lt;&gt;""),IF(G1976="","",IF(ISNUMBER(MATCH(SUBSTITUTE(G1976," ",""),SUBSTITUTE('Look Up Values'!$I$2:$I$10," ",""),0)),"","State error")),"")</f>
        <v/>
      </c>
      <c r="R1976" s="260" t="str">
        <f t="shared" si="61"/>
        <v/>
      </c>
    </row>
    <row r="1977" spans="1:18" ht="15.75">
      <c r="A1977" s="250">
        <v>1970</v>
      </c>
      <c r="B1977" s="198"/>
      <c r="C1977" s="25"/>
      <c r="D1977" s="25"/>
      <c r="E1977" s="25"/>
      <c r="F1977" s="25"/>
      <c r="G1977" s="26"/>
      <c r="H1977" s="27"/>
      <c r="I1977" s="28"/>
      <c r="J1977" s="430"/>
      <c r="K1977" s="48"/>
      <c r="L1977" s="457" t="str">
        <f t="shared" si="60"/>
        <v/>
      </c>
      <c r="M1977" s="245" cm="1">
        <f t="array" ref="M1977">SUMPRODUCT(--(N1977:Q1977&lt;&gt;"")) + IF(TRIM(R1977)="",0,LEN(R1977)-LEN(SUBSTITUTE(R1977,",",""))+1)</f>
        <v>0</v>
      </c>
      <c r="N1977" s="242" t="str">
        <f>IF(AND(I1977&lt;&gt;0,I1977&lt;&gt;""),IF(TRIM(SUBSTITUTE(B1977,CHAR(160),""))="","",IF(ISNUMBER(MATCH(TRIM(SUBSTITUTE(B1977,CHAR(160),"")),'Look Up Values'!$B$2:$B$500,0)),"","Origin error")),"")</f>
        <v/>
      </c>
      <c r="O1977" s="242" t="str">
        <f>IF(AND(I1977&lt;&gt;0,I1977&lt;&gt;""),IF(C1977="","",IF(AND(ISNUMBER(--LEFT(C1977,FIND(" ",C1977&amp;" ")-1)),OR(LEN(LEFT(C1977,FIND(" ",C1977&amp;" ")-1))=6,LEN(LEFT(C1977,FIND(" ",C1977&amp;" ")-1))=7),OR(ISNUMBER(MATCH(LEFT(C1977,FIND(" ",C1977&amp;" ")-1),'Look Up Values'!$G$2:$G$1000,0)),ISNUMBER(MATCH(LEFT(C1977,FIND(" ",C1977&amp;" ")-1),'Look Up Values'!$AE$2:$AE$2000,0)))),"","EWC error")),"")</f>
        <v/>
      </c>
      <c r="P1977" s="242" t="str" cm="1">
        <f t="array" ref="P1977">IF(AND(I1977&lt;&gt;0,I1977&lt;&gt;""),IF(D1977="","",IF(ISNUMBER(MATCH(SUBSTITUTE(D1977," ",""),SUBSTITUTE('Look Up Values'!$S$2:$S$120," ",""),0)),"","D&amp;R error")),"")</f>
        <v/>
      </c>
      <c r="Q1977" s="242" t="str" cm="1">
        <f t="array" ref="Q1977">IF(AND(I1977&lt;&gt;0,I1977&lt;&gt;""),IF(G1977="","",IF(ISNUMBER(MATCH(SUBSTITUTE(G1977," ",""),SUBSTITUTE('Look Up Values'!$I$2:$I$10," ",""),0)),"","State error")),"")</f>
        <v/>
      </c>
      <c r="R1977" s="260" t="str">
        <f t="shared" si="61"/>
        <v/>
      </c>
    </row>
    <row r="1978" spans="1:18" ht="15.75">
      <c r="A1978" s="250">
        <v>1971</v>
      </c>
      <c r="B1978" s="198"/>
      <c r="C1978" s="25"/>
      <c r="D1978" s="25"/>
      <c r="E1978" s="25"/>
      <c r="F1978" s="25"/>
      <c r="G1978" s="26"/>
      <c r="H1978" s="27"/>
      <c r="I1978" s="28"/>
      <c r="J1978" s="430"/>
      <c r="K1978" s="48"/>
      <c r="L1978" s="457" t="str">
        <f t="shared" si="60"/>
        <v/>
      </c>
      <c r="M1978" s="245" cm="1">
        <f t="array" ref="M1978">SUMPRODUCT(--(N1978:Q1978&lt;&gt;"")) + IF(TRIM(R1978)="",0,LEN(R1978)-LEN(SUBSTITUTE(R1978,",",""))+1)</f>
        <v>0</v>
      </c>
      <c r="N1978" s="242" t="str">
        <f>IF(AND(I1978&lt;&gt;0,I1978&lt;&gt;""),IF(TRIM(SUBSTITUTE(B1978,CHAR(160),""))="","",IF(ISNUMBER(MATCH(TRIM(SUBSTITUTE(B1978,CHAR(160),"")),'Look Up Values'!$B$2:$B$500,0)),"","Origin error")),"")</f>
        <v/>
      </c>
      <c r="O1978" s="242" t="str">
        <f>IF(AND(I1978&lt;&gt;0,I1978&lt;&gt;""),IF(C1978="","",IF(AND(ISNUMBER(--LEFT(C1978,FIND(" ",C1978&amp;" ")-1)),OR(LEN(LEFT(C1978,FIND(" ",C1978&amp;" ")-1))=6,LEN(LEFT(C1978,FIND(" ",C1978&amp;" ")-1))=7),OR(ISNUMBER(MATCH(LEFT(C1978,FIND(" ",C1978&amp;" ")-1),'Look Up Values'!$G$2:$G$1000,0)),ISNUMBER(MATCH(LEFT(C1978,FIND(" ",C1978&amp;" ")-1),'Look Up Values'!$AE$2:$AE$2000,0)))),"","EWC error")),"")</f>
        <v/>
      </c>
      <c r="P1978" s="242" t="str" cm="1">
        <f t="array" ref="P1978">IF(AND(I1978&lt;&gt;0,I1978&lt;&gt;""),IF(D1978="","",IF(ISNUMBER(MATCH(SUBSTITUTE(D1978," ",""),SUBSTITUTE('Look Up Values'!$S$2:$S$120," ",""),0)),"","D&amp;R error")),"")</f>
        <v/>
      </c>
      <c r="Q1978" s="242" t="str" cm="1">
        <f t="array" ref="Q1978">IF(AND(I1978&lt;&gt;0,I1978&lt;&gt;""),IF(G1978="","",IF(ISNUMBER(MATCH(SUBSTITUTE(G1978," ",""),SUBSTITUTE('Look Up Values'!$I$2:$I$10," ",""),0)),"","State error")),"")</f>
        <v/>
      </c>
      <c r="R1978" s="260" t="str">
        <f t="shared" si="61"/>
        <v/>
      </c>
    </row>
    <row r="1979" spans="1:18" ht="15.75">
      <c r="A1979" s="250">
        <v>1972</v>
      </c>
      <c r="B1979" s="198"/>
      <c r="C1979" s="25"/>
      <c r="D1979" s="25"/>
      <c r="E1979" s="25"/>
      <c r="F1979" s="25"/>
      <c r="G1979" s="26"/>
      <c r="H1979" s="27"/>
      <c r="I1979" s="28"/>
      <c r="J1979" s="430"/>
      <c r="K1979" s="48"/>
      <c r="L1979" s="457" t="str">
        <f t="shared" si="60"/>
        <v/>
      </c>
      <c r="M1979" s="245" cm="1">
        <f t="array" ref="M1979">SUMPRODUCT(--(N1979:Q1979&lt;&gt;"")) + IF(TRIM(R1979)="",0,LEN(R1979)-LEN(SUBSTITUTE(R1979,",",""))+1)</f>
        <v>0</v>
      </c>
      <c r="N1979" s="242" t="str">
        <f>IF(AND(I1979&lt;&gt;0,I1979&lt;&gt;""),IF(TRIM(SUBSTITUTE(B1979,CHAR(160),""))="","",IF(ISNUMBER(MATCH(TRIM(SUBSTITUTE(B1979,CHAR(160),"")),'Look Up Values'!$B$2:$B$500,0)),"","Origin error")),"")</f>
        <v/>
      </c>
      <c r="O1979" s="242" t="str">
        <f>IF(AND(I1979&lt;&gt;0,I1979&lt;&gt;""),IF(C1979="","",IF(AND(ISNUMBER(--LEFT(C1979,FIND(" ",C1979&amp;" ")-1)),OR(LEN(LEFT(C1979,FIND(" ",C1979&amp;" ")-1))=6,LEN(LEFT(C1979,FIND(" ",C1979&amp;" ")-1))=7),OR(ISNUMBER(MATCH(LEFT(C1979,FIND(" ",C1979&amp;" ")-1),'Look Up Values'!$G$2:$G$1000,0)),ISNUMBER(MATCH(LEFT(C1979,FIND(" ",C1979&amp;" ")-1),'Look Up Values'!$AE$2:$AE$2000,0)))),"","EWC error")),"")</f>
        <v/>
      </c>
      <c r="P1979" s="242" t="str" cm="1">
        <f t="array" ref="P1979">IF(AND(I1979&lt;&gt;0,I1979&lt;&gt;""),IF(D1979="","",IF(ISNUMBER(MATCH(SUBSTITUTE(D1979," ",""),SUBSTITUTE('Look Up Values'!$S$2:$S$120," ",""),0)),"","D&amp;R error")),"")</f>
        <v/>
      </c>
      <c r="Q1979" s="242" t="str" cm="1">
        <f t="array" ref="Q1979">IF(AND(I1979&lt;&gt;0,I1979&lt;&gt;""),IF(G1979="","",IF(ISNUMBER(MATCH(SUBSTITUTE(G1979," ",""),SUBSTITUTE('Look Up Values'!$I$2:$I$10," ",""),0)),"","State error")),"")</f>
        <v/>
      </c>
      <c r="R1979" s="260" t="str">
        <f t="shared" si="61"/>
        <v/>
      </c>
    </row>
    <row r="1980" spans="1:18" ht="15.75">
      <c r="A1980" s="250">
        <v>1973</v>
      </c>
      <c r="B1980" s="198"/>
      <c r="C1980" s="25"/>
      <c r="D1980" s="25"/>
      <c r="E1980" s="25"/>
      <c r="F1980" s="25"/>
      <c r="G1980" s="26"/>
      <c r="H1980" s="27"/>
      <c r="I1980" s="28"/>
      <c r="J1980" s="430"/>
      <c r="K1980" s="48"/>
      <c r="L1980" s="457" t="str">
        <f t="shared" si="60"/>
        <v/>
      </c>
      <c r="M1980" s="245" cm="1">
        <f t="array" ref="M1980">SUMPRODUCT(--(N1980:Q1980&lt;&gt;"")) + IF(TRIM(R1980)="",0,LEN(R1980)-LEN(SUBSTITUTE(R1980,",",""))+1)</f>
        <v>0</v>
      </c>
      <c r="N1980" s="242" t="str">
        <f>IF(AND(I1980&lt;&gt;0,I1980&lt;&gt;""),IF(TRIM(SUBSTITUTE(B1980,CHAR(160),""))="","",IF(ISNUMBER(MATCH(TRIM(SUBSTITUTE(B1980,CHAR(160),"")),'Look Up Values'!$B$2:$B$500,0)),"","Origin error")),"")</f>
        <v/>
      </c>
      <c r="O1980" s="242" t="str">
        <f>IF(AND(I1980&lt;&gt;0,I1980&lt;&gt;""),IF(C1980="","",IF(AND(ISNUMBER(--LEFT(C1980,FIND(" ",C1980&amp;" ")-1)),OR(LEN(LEFT(C1980,FIND(" ",C1980&amp;" ")-1))=6,LEN(LEFT(C1980,FIND(" ",C1980&amp;" ")-1))=7),OR(ISNUMBER(MATCH(LEFT(C1980,FIND(" ",C1980&amp;" ")-1),'Look Up Values'!$G$2:$G$1000,0)),ISNUMBER(MATCH(LEFT(C1980,FIND(" ",C1980&amp;" ")-1),'Look Up Values'!$AE$2:$AE$2000,0)))),"","EWC error")),"")</f>
        <v/>
      </c>
      <c r="P1980" s="242" t="str" cm="1">
        <f t="array" ref="P1980">IF(AND(I1980&lt;&gt;0,I1980&lt;&gt;""),IF(D1980="","",IF(ISNUMBER(MATCH(SUBSTITUTE(D1980," ",""),SUBSTITUTE('Look Up Values'!$S$2:$S$120," ",""),0)),"","D&amp;R error")),"")</f>
        <v/>
      </c>
      <c r="Q1980" s="242" t="str" cm="1">
        <f t="array" ref="Q1980">IF(AND(I1980&lt;&gt;0,I1980&lt;&gt;""),IF(G1980="","",IF(ISNUMBER(MATCH(SUBSTITUTE(G1980," ",""),SUBSTITUTE('Look Up Values'!$I$2:$I$10," ",""),0)),"","State error")),"")</f>
        <v/>
      </c>
      <c r="R1980" s="260" t="str">
        <f t="shared" si="61"/>
        <v/>
      </c>
    </row>
    <row r="1981" spans="1:18" ht="15.75">
      <c r="A1981" s="250">
        <v>1974</v>
      </c>
      <c r="B1981" s="198"/>
      <c r="C1981" s="25"/>
      <c r="D1981" s="25"/>
      <c r="E1981" s="25"/>
      <c r="F1981" s="25"/>
      <c r="G1981" s="26"/>
      <c r="H1981" s="27"/>
      <c r="I1981" s="28"/>
      <c r="J1981" s="430"/>
      <c r="K1981" s="48"/>
      <c r="L1981" s="457" t="str">
        <f t="shared" si="60"/>
        <v/>
      </c>
      <c r="M1981" s="245" cm="1">
        <f t="array" ref="M1981">SUMPRODUCT(--(N1981:Q1981&lt;&gt;"")) + IF(TRIM(R1981)="",0,LEN(R1981)-LEN(SUBSTITUTE(R1981,",",""))+1)</f>
        <v>0</v>
      </c>
      <c r="N1981" s="242" t="str">
        <f>IF(AND(I1981&lt;&gt;0,I1981&lt;&gt;""),IF(TRIM(SUBSTITUTE(B1981,CHAR(160),""))="","",IF(ISNUMBER(MATCH(TRIM(SUBSTITUTE(B1981,CHAR(160),"")),'Look Up Values'!$B$2:$B$500,0)),"","Origin error")),"")</f>
        <v/>
      </c>
      <c r="O1981" s="242" t="str">
        <f>IF(AND(I1981&lt;&gt;0,I1981&lt;&gt;""),IF(C1981="","",IF(AND(ISNUMBER(--LEFT(C1981,FIND(" ",C1981&amp;" ")-1)),OR(LEN(LEFT(C1981,FIND(" ",C1981&amp;" ")-1))=6,LEN(LEFT(C1981,FIND(" ",C1981&amp;" ")-1))=7),OR(ISNUMBER(MATCH(LEFT(C1981,FIND(" ",C1981&amp;" ")-1),'Look Up Values'!$G$2:$G$1000,0)),ISNUMBER(MATCH(LEFT(C1981,FIND(" ",C1981&amp;" ")-1),'Look Up Values'!$AE$2:$AE$2000,0)))),"","EWC error")),"")</f>
        <v/>
      </c>
      <c r="P1981" s="242" t="str" cm="1">
        <f t="array" ref="P1981">IF(AND(I1981&lt;&gt;0,I1981&lt;&gt;""),IF(D1981="","",IF(ISNUMBER(MATCH(SUBSTITUTE(D1981," ",""),SUBSTITUTE('Look Up Values'!$S$2:$S$120," ",""),0)),"","D&amp;R error")),"")</f>
        <v/>
      </c>
      <c r="Q1981" s="242" t="str" cm="1">
        <f t="array" ref="Q1981">IF(AND(I1981&lt;&gt;0,I1981&lt;&gt;""),IF(G1981="","",IF(ISNUMBER(MATCH(SUBSTITUTE(G1981," ",""),SUBSTITUTE('Look Up Values'!$I$2:$I$10," ",""),0)),"","State error")),"")</f>
        <v/>
      </c>
      <c r="R1981" s="260" t="str">
        <f t="shared" si="61"/>
        <v/>
      </c>
    </row>
    <row r="1982" spans="1:18" ht="15.75">
      <c r="A1982" s="250">
        <v>1975</v>
      </c>
      <c r="B1982" s="198"/>
      <c r="C1982" s="25"/>
      <c r="D1982" s="25"/>
      <c r="E1982" s="25"/>
      <c r="F1982" s="25"/>
      <c r="G1982" s="26"/>
      <c r="H1982" s="27"/>
      <c r="I1982" s="28"/>
      <c r="J1982" s="430"/>
      <c r="K1982" s="48"/>
      <c r="L1982" s="457" t="str">
        <f t="shared" si="60"/>
        <v/>
      </c>
      <c r="M1982" s="245" cm="1">
        <f t="array" ref="M1982">SUMPRODUCT(--(N1982:Q1982&lt;&gt;"")) + IF(TRIM(R1982)="",0,LEN(R1982)-LEN(SUBSTITUTE(R1982,",",""))+1)</f>
        <v>0</v>
      </c>
      <c r="N1982" s="242" t="str">
        <f>IF(AND(I1982&lt;&gt;0,I1982&lt;&gt;""),IF(TRIM(SUBSTITUTE(B1982,CHAR(160),""))="","",IF(ISNUMBER(MATCH(TRIM(SUBSTITUTE(B1982,CHAR(160),"")),'Look Up Values'!$B$2:$B$500,0)),"","Origin error")),"")</f>
        <v/>
      </c>
      <c r="O1982" s="242" t="str">
        <f>IF(AND(I1982&lt;&gt;0,I1982&lt;&gt;""),IF(C1982="","",IF(AND(ISNUMBER(--LEFT(C1982,FIND(" ",C1982&amp;" ")-1)),OR(LEN(LEFT(C1982,FIND(" ",C1982&amp;" ")-1))=6,LEN(LEFT(C1982,FIND(" ",C1982&amp;" ")-1))=7),OR(ISNUMBER(MATCH(LEFT(C1982,FIND(" ",C1982&amp;" ")-1),'Look Up Values'!$G$2:$G$1000,0)),ISNUMBER(MATCH(LEFT(C1982,FIND(" ",C1982&amp;" ")-1),'Look Up Values'!$AE$2:$AE$2000,0)))),"","EWC error")),"")</f>
        <v/>
      </c>
      <c r="P1982" s="242" t="str" cm="1">
        <f t="array" ref="P1982">IF(AND(I1982&lt;&gt;0,I1982&lt;&gt;""),IF(D1982="","",IF(ISNUMBER(MATCH(SUBSTITUTE(D1982," ",""),SUBSTITUTE('Look Up Values'!$S$2:$S$120," ",""),0)),"","D&amp;R error")),"")</f>
        <v/>
      </c>
      <c r="Q1982" s="242" t="str" cm="1">
        <f t="array" ref="Q1982">IF(AND(I1982&lt;&gt;0,I1982&lt;&gt;""),IF(G1982="","",IF(ISNUMBER(MATCH(SUBSTITUTE(G1982," ",""),SUBSTITUTE('Look Up Values'!$I$2:$I$10," ",""),0)),"","State error")),"")</f>
        <v/>
      </c>
      <c r="R1982" s="260" t="str">
        <f t="shared" si="61"/>
        <v/>
      </c>
    </row>
    <row r="1983" spans="1:18" ht="15.75">
      <c r="A1983" s="250">
        <v>1976</v>
      </c>
      <c r="B1983" s="198"/>
      <c r="C1983" s="25"/>
      <c r="D1983" s="25"/>
      <c r="E1983" s="25"/>
      <c r="F1983" s="25"/>
      <c r="G1983" s="26"/>
      <c r="H1983" s="27"/>
      <c r="I1983" s="28"/>
      <c r="J1983" s="430"/>
      <c r="K1983" s="48"/>
      <c r="L1983" s="457" t="str">
        <f t="shared" si="60"/>
        <v/>
      </c>
      <c r="M1983" s="245" cm="1">
        <f t="array" ref="M1983">SUMPRODUCT(--(N1983:Q1983&lt;&gt;"")) + IF(TRIM(R1983)="",0,LEN(R1983)-LEN(SUBSTITUTE(R1983,",",""))+1)</f>
        <v>0</v>
      </c>
      <c r="N1983" s="242" t="str">
        <f>IF(AND(I1983&lt;&gt;0,I1983&lt;&gt;""),IF(TRIM(SUBSTITUTE(B1983,CHAR(160),""))="","",IF(ISNUMBER(MATCH(TRIM(SUBSTITUTE(B1983,CHAR(160),"")),'Look Up Values'!$B$2:$B$500,0)),"","Origin error")),"")</f>
        <v/>
      </c>
      <c r="O1983" s="242" t="str">
        <f>IF(AND(I1983&lt;&gt;0,I1983&lt;&gt;""),IF(C1983="","",IF(AND(ISNUMBER(--LEFT(C1983,FIND(" ",C1983&amp;" ")-1)),OR(LEN(LEFT(C1983,FIND(" ",C1983&amp;" ")-1))=6,LEN(LEFT(C1983,FIND(" ",C1983&amp;" ")-1))=7),OR(ISNUMBER(MATCH(LEFT(C1983,FIND(" ",C1983&amp;" ")-1),'Look Up Values'!$G$2:$G$1000,0)),ISNUMBER(MATCH(LEFT(C1983,FIND(" ",C1983&amp;" ")-1),'Look Up Values'!$AE$2:$AE$2000,0)))),"","EWC error")),"")</f>
        <v/>
      </c>
      <c r="P1983" s="242" t="str" cm="1">
        <f t="array" ref="P1983">IF(AND(I1983&lt;&gt;0,I1983&lt;&gt;""),IF(D1983="","",IF(ISNUMBER(MATCH(SUBSTITUTE(D1983," ",""),SUBSTITUTE('Look Up Values'!$S$2:$S$120," ",""),0)),"","D&amp;R error")),"")</f>
        <v/>
      </c>
      <c r="Q1983" s="242" t="str" cm="1">
        <f t="array" ref="Q1983">IF(AND(I1983&lt;&gt;0,I1983&lt;&gt;""),IF(G1983="","",IF(ISNUMBER(MATCH(SUBSTITUTE(G1983," ",""),SUBSTITUTE('Look Up Values'!$I$2:$I$10," ",""),0)),"","State error")),"")</f>
        <v/>
      </c>
      <c r="R1983" s="260" t="str">
        <f t="shared" si="61"/>
        <v/>
      </c>
    </row>
    <row r="1984" spans="1:18" ht="15.75">
      <c r="A1984" s="250">
        <v>1977</v>
      </c>
      <c r="B1984" s="198"/>
      <c r="C1984" s="25"/>
      <c r="D1984" s="25"/>
      <c r="E1984" s="25"/>
      <c r="F1984" s="25"/>
      <c r="G1984" s="26"/>
      <c r="H1984" s="27"/>
      <c r="I1984" s="28"/>
      <c r="J1984" s="430"/>
      <c r="K1984" s="48"/>
      <c r="L1984" s="457" t="str">
        <f t="shared" si="60"/>
        <v/>
      </c>
      <c r="M1984" s="245" cm="1">
        <f t="array" ref="M1984">SUMPRODUCT(--(N1984:Q1984&lt;&gt;"")) + IF(TRIM(R1984)="",0,LEN(R1984)-LEN(SUBSTITUTE(R1984,",",""))+1)</f>
        <v>0</v>
      </c>
      <c r="N1984" s="242" t="str">
        <f>IF(AND(I1984&lt;&gt;0,I1984&lt;&gt;""),IF(TRIM(SUBSTITUTE(B1984,CHAR(160),""))="","",IF(ISNUMBER(MATCH(TRIM(SUBSTITUTE(B1984,CHAR(160),"")),'Look Up Values'!$B$2:$B$500,0)),"","Origin error")),"")</f>
        <v/>
      </c>
      <c r="O1984" s="242" t="str">
        <f>IF(AND(I1984&lt;&gt;0,I1984&lt;&gt;""),IF(C1984="","",IF(AND(ISNUMBER(--LEFT(C1984,FIND(" ",C1984&amp;" ")-1)),OR(LEN(LEFT(C1984,FIND(" ",C1984&amp;" ")-1))=6,LEN(LEFT(C1984,FIND(" ",C1984&amp;" ")-1))=7),OR(ISNUMBER(MATCH(LEFT(C1984,FIND(" ",C1984&amp;" ")-1),'Look Up Values'!$G$2:$G$1000,0)),ISNUMBER(MATCH(LEFT(C1984,FIND(" ",C1984&amp;" ")-1),'Look Up Values'!$AE$2:$AE$2000,0)))),"","EWC error")),"")</f>
        <v/>
      </c>
      <c r="P1984" s="242" t="str" cm="1">
        <f t="array" ref="P1984">IF(AND(I1984&lt;&gt;0,I1984&lt;&gt;""),IF(D1984="","",IF(ISNUMBER(MATCH(SUBSTITUTE(D1984," ",""),SUBSTITUTE('Look Up Values'!$S$2:$S$120," ",""),0)),"","D&amp;R error")),"")</f>
        <v/>
      </c>
      <c r="Q1984" s="242" t="str" cm="1">
        <f t="array" ref="Q1984">IF(AND(I1984&lt;&gt;0,I1984&lt;&gt;""),IF(G1984="","",IF(ISNUMBER(MATCH(SUBSTITUTE(G1984," ",""),SUBSTITUTE('Look Up Values'!$I$2:$I$10," ",""),0)),"","State error")),"")</f>
        <v/>
      </c>
      <c r="R1984" s="260" t="str">
        <f t="shared" si="61"/>
        <v/>
      </c>
    </row>
    <row r="1985" spans="1:18" ht="15.75">
      <c r="A1985" s="250">
        <v>1978</v>
      </c>
      <c r="B1985" s="198"/>
      <c r="C1985" s="25"/>
      <c r="D1985" s="25"/>
      <c r="E1985" s="25"/>
      <c r="F1985" s="25"/>
      <c r="G1985" s="26"/>
      <c r="H1985" s="27"/>
      <c r="I1985" s="28"/>
      <c r="J1985" s="430"/>
      <c r="K1985" s="48"/>
      <c r="L1985" s="457" t="str">
        <f t="shared" si="60"/>
        <v/>
      </c>
      <c r="M1985" s="245" cm="1">
        <f t="array" ref="M1985">SUMPRODUCT(--(N1985:Q1985&lt;&gt;"")) + IF(TRIM(R1985)="",0,LEN(R1985)-LEN(SUBSTITUTE(R1985,",",""))+1)</f>
        <v>0</v>
      </c>
      <c r="N1985" s="242" t="str">
        <f>IF(AND(I1985&lt;&gt;0,I1985&lt;&gt;""),IF(TRIM(SUBSTITUTE(B1985,CHAR(160),""))="","",IF(ISNUMBER(MATCH(TRIM(SUBSTITUTE(B1985,CHAR(160),"")),'Look Up Values'!$B$2:$B$500,0)),"","Origin error")),"")</f>
        <v/>
      </c>
      <c r="O1985" s="242" t="str">
        <f>IF(AND(I1985&lt;&gt;0,I1985&lt;&gt;""),IF(C1985="","",IF(AND(ISNUMBER(--LEFT(C1985,FIND(" ",C1985&amp;" ")-1)),OR(LEN(LEFT(C1985,FIND(" ",C1985&amp;" ")-1))=6,LEN(LEFT(C1985,FIND(" ",C1985&amp;" ")-1))=7),OR(ISNUMBER(MATCH(LEFT(C1985,FIND(" ",C1985&amp;" ")-1),'Look Up Values'!$G$2:$G$1000,0)),ISNUMBER(MATCH(LEFT(C1985,FIND(" ",C1985&amp;" ")-1),'Look Up Values'!$AE$2:$AE$2000,0)))),"","EWC error")),"")</f>
        <v/>
      </c>
      <c r="P1985" s="242" t="str" cm="1">
        <f t="array" ref="P1985">IF(AND(I1985&lt;&gt;0,I1985&lt;&gt;""),IF(D1985="","",IF(ISNUMBER(MATCH(SUBSTITUTE(D1985," ",""),SUBSTITUTE('Look Up Values'!$S$2:$S$120," ",""),0)),"","D&amp;R error")),"")</f>
        <v/>
      </c>
      <c r="Q1985" s="242" t="str" cm="1">
        <f t="array" ref="Q1985">IF(AND(I1985&lt;&gt;0,I1985&lt;&gt;""),IF(G1985="","",IF(ISNUMBER(MATCH(SUBSTITUTE(G1985," ",""),SUBSTITUTE('Look Up Values'!$I$2:$I$10," ",""),0)),"","State error")),"")</f>
        <v/>
      </c>
      <c r="R1985" s="260" t="str">
        <f t="shared" si="61"/>
        <v/>
      </c>
    </row>
    <row r="1986" spans="1:18" ht="15.75">
      <c r="A1986" s="250">
        <v>1979</v>
      </c>
      <c r="B1986" s="198"/>
      <c r="C1986" s="25"/>
      <c r="D1986" s="25"/>
      <c r="E1986" s="25"/>
      <c r="F1986" s="25"/>
      <c r="G1986" s="26"/>
      <c r="H1986" s="27"/>
      <c r="I1986" s="28"/>
      <c r="J1986" s="430"/>
      <c r="K1986" s="48"/>
      <c r="L1986" s="457" t="str">
        <f t="shared" si="60"/>
        <v/>
      </c>
      <c r="M1986" s="245" cm="1">
        <f t="array" ref="M1986">SUMPRODUCT(--(N1986:Q1986&lt;&gt;"")) + IF(TRIM(R1986)="",0,LEN(R1986)-LEN(SUBSTITUTE(R1986,",",""))+1)</f>
        <v>0</v>
      </c>
      <c r="N1986" s="242" t="str">
        <f>IF(AND(I1986&lt;&gt;0,I1986&lt;&gt;""),IF(TRIM(SUBSTITUTE(B1986,CHAR(160),""))="","",IF(ISNUMBER(MATCH(TRIM(SUBSTITUTE(B1986,CHAR(160),"")),'Look Up Values'!$B$2:$B$500,0)),"","Origin error")),"")</f>
        <v/>
      </c>
      <c r="O1986" s="242" t="str">
        <f>IF(AND(I1986&lt;&gt;0,I1986&lt;&gt;""),IF(C1986="","",IF(AND(ISNUMBER(--LEFT(C1986,FIND(" ",C1986&amp;" ")-1)),OR(LEN(LEFT(C1986,FIND(" ",C1986&amp;" ")-1))=6,LEN(LEFT(C1986,FIND(" ",C1986&amp;" ")-1))=7),OR(ISNUMBER(MATCH(LEFT(C1986,FIND(" ",C1986&amp;" ")-1),'Look Up Values'!$G$2:$G$1000,0)),ISNUMBER(MATCH(LEFT(C1986,FIND(" ",C1986&amp;" ")-1),'Look Up Values'!$AE$2:$AE$2000,0)))),"","EWC error")),"")</f>
        <v/>
      </c>
      <c r="P1986" s="242" t="str" cm="1">
        <f t="array" ref="P1986">IF(AND(I1986&lt;&gt;0,I1986&lt;&gt;""),IF(D1986="","",IF(ISNUMBER(MATCH(SUBSTITUTE(D1986," ",""),SUBSTITUTE('Look Up Values'!$S$2:$S$120," ",""),0)),"","D&amp;R error")),"")</f>
        <v/>
      </c>
      <c r="Q1986" s="242" t="str" cm="1">
        <f t="array" ref="Q1986">IF(AND(I1986&lt;&gt;0,I1986&lt;&gt;""),IF(G1986="","",IF(ISNUMBER(MATCH(SUBSTITUTE(G1986," ",""),SUBSTITUTE('Look Up Values'!$I$2:$I$10," ",""),0)),"","State error")),"")</f>
        <v/>
      </c>
      <c r="R1986" s="260" t="str">
        <f t="shared" si="61"/>
        <v/>
      </c>
    </row>
    <row r="1987" spans="1:18" ht="15.75">
      <c r="A1987" s="250">
        <v>1980</v>
      </c>
      <c r="B1987" s="198"/>
      <c r="C1987" s="25"/>
      <c r="D1987" s="25"/>
      <c r="E1987" s="25"/>
      <c r="F1987" s="25"/>
      <c r="G1987" s="26"/>
      <c r="H1987" s="27"/>
      <c r="I1987" s="28"/>
      <c r="J1987" s="430"/>
      <c r="K1987" s="48"/>
      <c r="L1987" s="457" t="str">
        <f t="shared" si="60"/>
        <v/>
      </c>
      <c r="M1987" s="245" cm="1">
        <f t="array" ref="M1987">SUMPRODUCT(--(N1987:Q1987&lt;&gt;"")) + IF(TRIM(R1987)="",0,LEN(R1987)-LEN(SUBSTITUTE(R1987,",",""))+1)</f>
        <v>0</v>
      </c>
      <c r="N1987" s="242" t="str">
        <f>IF(AND(I1987&lt;&gt;0,I1987&lt;&gt;""),IF(TRIM(SUBSTITUTE(B1987,CHAR(160),""))="","",IF(ISNUMBER(MATCH(TRIM(SUBSTITUTE(B1987,CHAR(160),"")),'Look Up Values'!$B$2:$B$500,0)),"","Origin error")),"")</f>
        <v/>
      </c>
      <c r="O1987" s="242" t="str">
        <f>IF(AND(I1987&lt;&gt;0,I1987&lt;&gt;""),IF(C1987="","",IF(AND(ISNUMBER(--LEFT(C1987,FIND(" ",C1987&amp;" ")-1)),OR(LEN(LEFT(C1987,FIND(" ",C1987&amp;" ")-1))=6,LEN(LEFT(C1987,FIND(" ",C1987&amp;" ")-1))=7),OR(ISNUMBER(MATCH(LEFT(C1987,FIND(" ",C1987&amp;" ")-1),'Look Up Values'!$G$2:$G$1000,0)),ISNUMBER(MATCH(LEFT(C1987,FIND(" ",C1987&amp;" ")-1),'Look Up Values'!$AE$2:$AE$2000,0)))),"","EWC error")),"")</f>
        <v/>
      </c>
      <c r="P1987" s="242" t="str" cm="1">
        <f t="array" ref="P1987">IF(AND(I1987&lt;&gt;0,I1987&lt;&gt;""),IF(D1987="","",IF(ISNUMBER(MATCH(SUBSTITUTE(D1987," ",""),SUBSTITUTE('Look Up Values'!$S$2:$S$120," ",""),0)),"","D&amp;R error")),"")</f>
        <v/>
      </c>
      <c r="Q1987" s="242" t="str" cm="1">
        <f t="array" ref="Q1987">IF(AND(I1987&lt;&gt;0,I1987&lt;&gt;""),IF(G1987="","",IF(ISNUMBER(MATCH(SUBSTITUTE(G1987," ",""),SUBSTITUTE('Look Up Values'!$I$2:$I$10," ",""),0)),"","State error")),"")</f>
        <v/>
      </c>
      <c r="R1987" s="260" t="str">
        <f t="shared" si="61"/>
        <v/>
      </c>
    </row>
    <row r="1988" spans="1:18" ht="15.75">
      <c r="A1988" s="250">
        <v>1981</v>
      </c>
      <c r="B1988" s="198"/>
      <c r="C1988" s="25"/>
      <c r="D1988" s="25"/>
      <c r="E1988" s="25"/>
      <c r="F1988" s="25"/>
      <c r="G1988" s="26"/>
      <c r="H1988" s="27"/>
      <c r="I1988" s="28"/>
      <c r="J1988" s="430"/>
      <c r="K1988" s="48"/>
      <c r="L1988" s="457" t="str">
        <f t="shared" si="60"/>
        <v/>
      </c>
      <c r="M1988" s="245" cm="1">
        <f t="array" ref="M1988">SUMPRODUCT(--(N1988:Q1988&lt;&gt;"")) + IF(TRIM(R1988)="",0,LEN(R1988)-LEN(SUBSTITUTE(R1988,",",""))+1)</f>
        <v>0</v>
      </c>
      <c r="N1988" s="242" t="str">
        <f>IF(AND(I1988&lt;&gt;0,I1988&lt;&gt;""),IF(TRIM(SUBSTITUTE(B1988,CHAR(160),""))="","",IF(ISNUMBER(MATCH(TRIM(SUBSTITUTE(B1988,CHAR(160),"")),'Look Up Values'!$B$2:$B$500,0)),"","Origin error")),"")</f>
        <v/>
      </c>
      <c r="O1988" s="242" t="str">
        <f>IF(AND(I1988&lt;&gt;0,I1988&lt;&gt;""),IF(C1988="","",IF(AND(ISNUMBER(--LEFT(C1988,FIND(" ",C1988&amp;" ")-1)),OR(LEN(LEFT(C1988,FIND(" ",C1988&amp;" ")-1))=6,LEN(LEFT(C1988,FIND(" ",C1988&amp;" ")-1))=7),OR(ISNUMBER(MATCH(LEFT(C1988,FIND(" ",C1988&amp;" ")-1),'Look Up Values'!$G$2:$G$1000,0)),ISNUMBER(MATCH(LEFT(C1988,FIND(" ",C1988&amp;" ")-1),'Look Up Values'!$AE$2:$AE$2000,0)))),"","EWC error")),"")</f>
        <v/>
      </c>
      <c r="P1988" s="242" t="str" cm="1">
        <f t="array" ref="P1988">IF(AND(I1988&lt;&gt;0,I1988&lt;&gt;""),IF(D1988="","",IF(ISNUMBER(MATCH(SUBSTITUTE(D1988," ",""),SUBSTITUTE('Look Up Values'!$S$2:$S$120," ",""),0)),"","D&amp;R error")),"")</f>
        <v/>
      </c>
      <c r="Q1988" s="242" t="str" cm="1">
        <f t="array" ref="Q1988">IF(AND(I1988&lt;&gt;0,I1988&lt;&gt;""),IF(G1988="","",IF(ISNUMBER(MATCH(SUBSTITUTE(G1988," ",""),SUBSTITUTE('Look Up Values'!$I$2:$I$10," ",""),0)),"","State error")),"")</f>
        <v/>
      </c>
      <c r="R1988" s="260" t="str">
        <f t="shared" si="61"/>
        <v/>
      </c>
    </row>
    <row r="1989" spans="1:18" ht="15.75">
      <c r="A1989" s="250">
        <v>1982</v>
      </c>
      <c r="B1989" s="198"/>
      <c r="C1989" s="25"/>
      <c r="D1989" s="25"/>
      <c r="E1989" s="25"/>
      <c r="F1989" s="25"/>
      <c r="G1989" s="26"/>
      <c r="H1989" s="27"/>
      <c r="I1989" s="28"/>
      <c r="J1989" s="430"/>
      <c r="K1989" s="48"/>
      <c r="L1989" s="457" t="str">
        <f t="shared" si="60"/>
        <v/>
      </c>
      <c r="M1989" s="245" cm="1">
        <f t="array" ref="M1989">SUMPRODUCT(--(N1989:Q1989&lt;&gt;"")) + IF(TRIM(R1989)="",0,LEN(R1989)-LEN(SUBSTITUTE(R1989,",",""))+1)</f>
        <v>0</v>
      </c>
      <c r="N1989" s="242" t="str">
        <f>IF(AND(I1989&lt;&gt;0,I1989&lt;&gt;""),IF(TRIM(SUBSTITUTE(B1989,CHAR(160),""))="","",IF(ISNUMBER(MATCH(TRIM(SUBSTITUTE(B1989,CHAR(160),"")),'Look Up Values'!$B$2:$B$500,0)),"","Origin error")),"")</f>
        <v/>
      </c>
      <c r="O1989" s="242" t="str">
        <f>IF(AND(I1989&lt;&gt;0,I1989&lt;&gt;""),IF(C1989="","",IF(AND(ISNUMBER(--LEFT(C1989,FIND(" ",C1989&amp;" ")-1)),OR(LEN(LEFT(C1989,FIND(" ",C1989&amp;" ")-1))=6,LEN(LEFT(C1989,FIND(" ",C1989&amp;" ")-1))=7),OR(ISNUMBER(MATCH(LEFT(C1989,FIND(" ",C1989&amp;" ")-1),'Look Up Values'!$G$2:$G$1000,0)),ISNUMBER(MATCH(LEFT(C1989,FIND(" ",C1989&amp;" ")-1),'Look Up Values'!$AE$2:$AE$2000,0)))),"","EWC error")),"")</f>
        <v/>
      </c>
      <c r="P1989" s="242" t="str" cm="1">
        <f t="array" ref="P1989">IF(AND(I1989&lt;&gt;0,I1989&lt;&gt;""),IF(D1989="","",IF(ISNUMBER(MATCH(SUBSTITUTE(D1989," ",""),SUBSTITUTE('Look Up Values'!$S$2:$S$120," ",""),0)),"","D&amp;R error")),"")</f>
        <v/>
      </c>
      <c r="Q1989" s="242" t="str" cm="1">
        <f t="array" ref="Q1989">IF(AND(I1989&lt;&gt;0,I1989&lt;&gt;""),IF(G1989="","",IF(ISNUMBER(MATCH(SUBSTITUTE(G1989," ",""),SUBSTITUTE('Look Up Values'!$I$2:$I$10," ",""),0)),"","State error")),"")</f>
        <v/>
      </c>
      <c r="R1989" s="260" t="str">
        <f t="shared" si="61"/>
        <v/>
      </c>
    </row>
    <row r="1990" spans="1:18" ht="15.75">
      <c r="A1990" s="250">
        <v>1983</v>
      </c>
      <c r="B1990" s="198"/>
      <c r="C1990" s="25"/>
      <c r="D1990" s="25"/>
      <c r="E1990" s="25"/>
      <c r="F1990" s="25"/>
      <c r="G1990" s="26"/>
      <c r="H1990" s="27"/>
      <c r="I1990" s="28"/>
      <c r="J1990" s="430"/>
      <c r="K1990" s="48"/>
      <c r="L1990" s="457" t="str">
        <f t="shared" si="60"/>
        <v/>
      </c>
      <c r="M1990" s="245" cm="1">
        <f t="array" ref="M1990">SUMPRODUCT(--(N1990:Q1990&lt;&gt;"")) + IF(TRIM(R1990)="",0,LEN(R1990)-LEN(SUBSTITUTE(R1990,",",""))+1)</f>
        <v>0</v>
      </c>
      <c r="N1990" s="242" t="str">
        <f>IF(AND(I1990&lt;&gt;0,I1990&lt;&gt;""),IF(TRIM(SUBSTITUTE(B1990,CHAR(160),""))="","",IF(ISNUMBER(MATCH(TRIM(SUBSTITUTE(B1990,CHAR(160),"")),'Look Up Values'!$B$2:$B$500,0)),"","Origin error")),"")</f>
        <v/>
      </c>
      <c r="O1990" s="242" t="str">
        <f>IF(AND(I1990&lt;&gt;0,I1990&lt;&gt;""),IF(C1990="","",IF(AND(ISNUMBER(--LEFT(C1990,FIND(" ",C1990&amp;" ")-1)),OR(LEN(LEFT(C1990,FIND(" ",C1990&amp;" ")-1))=6,LEN(LEFT(C1990,FIND(" ",C1990&amp;" ")-1))=7),OR(ISNUMBER(MATCH(LEFT(C1990,FIND(" ",C1990&amp;" ")-1),'Look Up Values'!$G$2:$G$1000,0)),ISNUMBER(MATCH(LEFT(C1990,FIND(" ",C1990&amp;" ")-1),'Look Up Values'!$AE$2:$AE$2000,0)))),"","EWC error")),"")</f>
        <v/>
      </c>
      <c r="P1990" s="242" t="str" cm="1">
        <f t="array" ref="P1990">IF(AND(I1990&lt;&gt;0,I1990&lt;&gt;""),IF(D1990="","",IF(ISNUMBER(MATCH(SUBSTITUTE(D1990," ",""),SUBSTITUTE('Look Up Values'!$S$2:$S$120," ",""),0)),"","D&amp;R error")),"")</f>
        <v/>
      </c>
      <c r="Q1990" s="242" t="str" cm="1">
        <f t="array" ref="Q1990">IF(AND(I1990&lt;&gt;0,I1990&lt;&gt;""),IF(G1990="","",IF(ISNUMBER(MATCH(SUBSTITUTE(G1990," ",""),SUBSTITUTE('Look Up Values'!$I$2:$I$10," ",""),0)),"","State error")),"")</f>
        <v/>
      </c>
      <c r="R1990" s="260" t="str">
        <f t="shared" si="61"/>
        <v/>
      </c>
    </row>
    <row r="1991" spans="1:18" ht="15.75">
      <c r="A1991" s="250">
        <v>1984</v>
      </c>
      <c r="B1991" s="198"/>
      <c r="C1991" s="25"/>
      <c r="D1991" s="25"/>
      <c r="E1991" s="25"/>
      <c r="F1991" s="25"/>
      <c r="G1991" s="26"/>
      <c r="H1991" s="27"/>
      <c r="I1991" s="28"/>
      <c r="J1991" s="430"/>
      <c r="K1991" s="48"/>
      <c r="L1991" s="457" t="str">
        <f t="shared" si="60"/>
        <v/>
      </c>
      <c r="M1991" s="245" cm="1">
        <f t="array" ref="M1991">SUMPRODUCT(--(N1991:Q1991&lt;&gt;"")) + IF(TRIM(R1991)="",0,LEN(R1991)-LEN(SUBSTITUTE(R1991,",",""))+1)</f>
        <v>0</v>
      </c>
      <c r="N1991" s="242" t="str">
        <f>IF(AND(I1991&lt;&gt;0,I1991&lt;&gt;""),IF(TRIM(SUBSTITUTE(B1991,CHAR(160),""))="","",IF(ISNUMBER(MATCH(TRIM(SUBSTITUTE(B1991,CHAR(160),"")),'Look Up Values'!$B$2:$B$500,0)),"","Origin error")),"")</f>
        <v/>
      </c>
      <c r="O1991" s="242" t="str">
        <f>IF(AND(I1991&lt;&gt;0,I1991&lt;&gt;""),IF(C1991="","",IF(AND(ISNUMBER(--LEFT(C1991,FIND(" ",C1991&amp;" ")-1)),OR(LEN(LEFT(C1991,FIND(" ",C1991&amp;" ")-1))=6,LEN(LEFT(C1991,FIND(" ",C1991&amp;" ")-1))=7),OR(ISNUMBER(MATCH(LEFT(C1991,FIND(" ",C1991&amp;" ")-1),'Look Up Values'!$G$2:$G$1000,0)),ISNUMBER(MATCH(LEFT(C1991,FIND(" ",C1991&amp;" ")-1),'Look Up Values'!$AE$2:$AE$2000,0)))),"","EWC error")),"")</f>
        <v/>
      </c>
      <c r="P1991" s="242" t="str" cm="1">
        <f t="array" ref="P1991">IF(AND(I1991&lt;&gt;0,I1991&lt;&gt;""),IF(D1991="","",IF(ISNUMBER(MATCH(SUBSTITUTE(D1991," ",""),SUBSTITUTE('Look Up Values'!$S$2:$S$120," ",""),0)),"","D&amp;R error")),"")</f>
        <v/>
      </c>
      <c r="Q1991" s="242" t="str" cm="1">
        <f t="array" ref="Q1991">IF(AND(I1991&lt;&gt;0,I1991&lt;&gt;""),IF(G1991="","",IF(ISNUMBER(MATCH(SUBSTITUTE(G1991," ",""),SUBSTITUTE('Look Up Values'!$I$2:$I$10," ",""),0)),"","State error")),"")</f>
        <v/>
      </c>
      <c r="R1991" s="260" t="str">
        <f t="shared" si="61"/>
        <v/>
      </c>
    </row>
    <row r="1992" spans="1:18" ht="15.75">
      <c r="A1992" s="250">
        <v>1985</v>
      </c>
      <c r="B1992" s="198"/>
      <c r="C1992" s="25"/>
      <c r="D1992" s="25"/>
      <c r="E1992" s="25"/>
      <c r="F1992" s="25"/>
      <c r="G1992" s="26"/>
      <c r="H1992" s="27"/>
      <c r="I1992" s="28"/>
      <c r="J1992" s="430"/>
      <c r="K1992" s="48"/>
      <c r="L1992" s="457" t="str">
        <f t="shared" ref="L1992:L2055" si="62">IF(IFERROR(--SUBSTITUTE(M1992,CHAR(160),""),0)&gt;0,A1992,"")</f>
        <v/>
      </c>
      <c r="M1992" s="245" cm="1">
        <f t="array" ref="M1992">SUMPRODUCT(--(N1992:Q1992&lt;&gt;"")) + IF(TRIM(R1992)="",0,LEN(R1992)-LEN(SUBSTITUTE(R1992,",",""))+1)</f>
        <v>0</v>
      </c>
      <c r="N1992" s="242" t="str">
        <f>IF(AND(I1992&lt;&gt;0,I1992&lt;&gt;""),IF(TRIM(SUBSTITUTE(B1992,CHAR(160),""))="","",IF(ISNUMBER(MATCH(TRIM(SUBSTITUTE(B1992,CHAR(160),"")),'Look Up Values'!$B$2:$B$500,0)),"","Origin error")),"")</f>
        <v/>
      </c>
      <c r="O1992" s="242" t="str">
        <f>IF(AND(I1992&lt;&gt;0,I1992&lt;&gt;""),IF(C1992="","",IF(AND(ISNUMBER(--LEFT(C1992,FIND(" ",C1992&amp;" ")-1)),OR(LEN(LEFT(C1992,FIND(" ",C1992&amp;" ")-1))=6,LEN(LEFT(C1992,FIND(" ",C1992&amp;" ")-1))=7),OR(ISNUMBER(MATCH(LEFT(C1992,FIND(" ",C1992&amp;" ")-1),'Look Up Values'!$G$2:$G$1000,0)),ISNUMBER(MATCH(LEFT(C1992,FIND(" ",C1992&amp;" ")-1),'Look Up Values'!$AE$2:$AE$2000,0)))),"","EWC error")),"")</f>
        <v/>
      </c>
      <c r="P1992" s="242" t="str" cm="1">
        <f t="array" ref="P1992">IF(AND(I1992&lt;&gt;0,I1992&lt;&gt;""),IF(D1992="","",IF(ISNUMBER(MATCH(SUBSTITUTE(D1992," ",""),SUBSTITUTE('Look Up Values'!$S$2:$S$120," ",""),0)),"","D&amp;R error")),"")</f>
        <v/>
      </c>
      <c r="Q1992" s="242" t="str" cm="1">
        <f t="array" ref="Q1992">IF(AND(I1992&lt;&gt;0,I1992&lt;&gt;""),IF(G1992="","",IF(ISNUMBER(MATCH(SUBSTITUTE(G1992," ",""),SUBSTITUTE('Look Up Values'!$I$2:$I$10," ",""),0)),"","State error")),"")</f>
        <v/>
      </c>
      <c r="R1992" s="260" t="str">
        <f t="shared" si="61"/>
        <v/>
      </c>
    </row>
    <row r="1993" spans="1:18" ht="15.75">
      <c r="A1993" s="250">
        <v>1986</v>
      </c>
      <c r="B1993" s="198"/>
      <c r="C1993" s="25"/>
      <c r="D1993" s="25"/>
      <c r="E1993" s="25"/>
      <c r="F1993" s="25"/>
      <c r="G1993" s="26"/>
      <c r="H1993" s="27"/>
      <c r="I1993" s="28"/>
      <c r="J1993" s="430"/>
      <c r="K1993" s="48"/>
      <c r="L1993" s="457" t="str">
        <f t="shared" si="62"/>
        <v/>
      </c>
      <c r="M1993" s="245" cm="1">
        <f t="array" ref="M1993">SUMPRODUCT(--(N1993:Q1993&lt;&gt;"")) + IF(TRIM(R1993)="",0,LEN(R1993)-LEN(SUBSTITUTE(R1993,",",""))+1)</f>
        <v>0</v>
      </c>
      <c r="N1993" s="242" t="str">
        <f>IF(AND(I1993&lt;&gt;0,I1993&lt;&gt;""),IF(TRIM(SUBSTITUTE(B1993,CHAR(160),""))="","",IF(ISNUMBER(MATCH(TRIM(SUBSTITUTE(B1993,CHAR(160),"")),'Look Up Values'!$B$2:$B$500,0)),"","Origin error")),"")</f>
        <v/>
      </c>
      <c r="O1993" s="242" t="str">
        <f>IF(AND(I1993&lt;&gt;0,I1993&lt;&gt;""),IF(C1993="","",IF(AND(ISNUMBER(--LEFT(C1993,FIND(" ",C1993&amp;" ")-1)),OR(LEN(LEFT(C1993,FIND(" ",C1993&amp;" ")-1))=6,LEN(LEFT(C1993,FIND(" ",C1993&amp;" ")-1))=7),OR(ISNUMBER(MATCH(LEFT(C1993,FIND(" ",C1993&amp;" ")-1),'Look Up Values'!$G$2:$G$1000,0)),ISNUMBER(MATCH(LEFT(C1993,FIND(" ",C1993&amp;" ")-1),'Look Up Values'!$AE$2:$AE$2000,0)))),"","EWC error")),"")</f>
        <v/>
      </c>
      <c r="P1993" s="242" t="str" cm="1">
        <f t="array" ref="P1993">IF(AND(I1993&lt;&gt;0,I1993&lt;&gt;""),IF(D1993="","",IF(ISNUMBER(MATCH(SUBSTITUTE(D1993," ",""),SUBSTITUTE('Look Up Values'!$S$2:$S$120," ",""),0)),"","D&amp;R error")),"")</f>
        <v/>
      </c>
      <c r="Q1993" s="242" t="str" cm="1">
        <f t="array" ref="Q1993">IF(AND(I1993&lt;&gt;0,I1993&lt;&gt;""),IF(G1993="","",IF(ISNUMBER(MATCH(SUBSTITUTE(G1993," ",""),SUBSTITUTE('Look Up Values'!$I$2:$I$10," ",""),0)),"","State error")),"")</f>
        <v/>
      </c>
      <c r="R1993" s="260" t="str">
        <f t="shared" ref="R1993:R2056" si="63">IF(OR(I1993="",I1993=0),"",IF(COUNTA(B1993,C1993,D1993,G1993,I1993)=0,"",IF(COUNTA(B1993,C1993,D1993,G1993,I1993)=5,"",LEFT(IF(TRIM(SUBSTITUTE(B1993,CHAR(160),""))="","Origin, ","")&amp;IF(TRIM(SUBSTITUTE(C1993,CHAR(160),""))="","EWC, ","")&amp;IF(TRIM(SUBSTITUTE(D1993,CHAR(160),""))="","D&amp;R, ","")&amp;IF(TRIM(SUBSTITUTE(G1993,CHAR(160),""))="","State, ",""),LEN(IF(TRIM(SUBSTITUTE(B1993,CHAR(160),""))="","Origin, ","")&amp;IF(TRIM(SUBSTITUTE(C1993,CHAR(160),""))="","EWC, ","")&amp;IF(TRIM(SUBSTITUTE(D1993,CHAR(160),""))="","D&amp;R, ","")&amp;IF(TRIM(SUBSTITUTE(G1993,CHAR(160),""))="","State, ",""))-2))))</f>
        <v/>
      </c>
    </row>
    <row r="1994" spans="1:18" ht="15.75">
      <c r="A1994" s="250">
        <v>1987</v>
      </c>
      <c r="B1994" s="198"/>
      <c r="C1994" s="25"/>
      <c r="D1994" s="25"/>
      <c r="E1994" s="25"/>
      <c r="F1994" s="25"/>
      <c r="G1994" s="26"/>
      <c r="H1994" s="27"/>
      <c r="I1994" s="28"/>
      <c r="J1994" s="430"/>
      <c r="K1994" s="48"/>
      <c r="L1994" s="457" t="str">
        <f t="shared" si="62"/>
        <v/>
      </c>
      <c r="M1994" s="245" cm="1">
        <f t="array" ref="M1994">SUMPRODUCT(--(N1994:Q1994&lt;&gt;"")) + IF(TRIM(R1994)="",0,LEN(R1994)-LEN(SUBSTITUTE(R1994,",",""))+1)</f>
        <v>0</v>
      </c>
      <c r="N1994" s="242" t="str">
        <f>IF(AND(I1994&lt;&gt;0,I1994&lt;&gt;""),IF(TRIM(SUBSTITUTE(B1994,CHAR(160),""))="","",IF(ISNUMBER(MATCH(TRIM(SUBSTITUTE(B1994,CHAR(160),"")),'Look Up Values'!$B$2:$B$500,0)),"","Origin error")),"")</f>
        <v/>
      </c>
      <c r="O1994" s="242" t="str">
        <f>IF(AND(I1994&lt;&gt;0,I1994&lt;&gt;""),IF(C1994="","",IF(AND(ISNUMBER(--LEFT(C1994,FIND(" ",C1994&amp;" ")-1)),OR(LEN(LEFT(C1994,FIND(" ",C1994&amp;" ")-1))=6,LEN(LEFT(C1994,FIND(" ",C1994&amp;" ")-1))=7),OR(ISNUMBER(MATCH(LEFT(C1994,FIND(" ",C1994&amp;" ")-1),'Look Up Values'!$G$2:$G$1000,0)),ISNUMBER(MATCH(LEFT(C1994,FIND(" ",C1994&amp;" ")-1),'Look Up Values'!$AE$2:$AE$2000,0)))),"","EWC error")),"")</f>
        <v/>
      </c>
      <c r="P1994" s="242" t="str" cm="1">
        <f t="array" ref="P1994">IF(AND(I1994&lt;&gt;0,I1994&lt;&gt;""),IF(D1994="","",IF(ISNUMBER(MATCH(SUBSTITUTE(D1994," ",""),SUBSTITUTE('Look Up Values'!$S$2:$S$120," ",""),0)),"","D&amp;R error")),"")</f>
        <v/>
      </c>
      <c r="Q1994" s="242" t="str" cm="1">
        <f t="array" ref="Q1994">IF(AND(I1994&lt;&gt;0,I1994&lt;&gt;""),IF(G1994="","",IF(ISNUMBER(MATCH(SUBSTITUTE(G1994," ",""),SUBSTITUTE('Look Up Values'!$I$2:$I$10," ",""),0)),"","State error")),"")</f>
        <v/>
      </c>
      <c r="R1994" s="260" t="str">
        <f t="shared" si="63"/>
        <v/>
      </c>
    </row>
    <row r="1995" spans="1:18" ht="15.75">
      <c r="A1995" s="250">
        <v>1988</v>
      </c>
      <c r="B1995" s="198"/>
      <c r="C1995" s="25"/>
      <c r="D1995" s="25"/>
      <c r="E1995" s="25"/>
      <c r="F1995" s="25"/>
      <c r="G1995" s="26"/>
      <c r="H1995" s="27"/>
      <c r="I1995" s="28"/>
      <c r="J1995" s="430"/>
      <c r="K1995" s="48"/>
      <c r="L1995" s="457" t="str">
        <f t="shared" si="62"/>
        <v/>
      </c>
      <c r="M1995" s="245" cm="1">
        <f t="array" ref="M1995">SUMPRODUCT(--(N1995:Q1995&lt;&gt;"")) + IF(TRIM(R1995)="",0,LEN(R1995)-LEN(SUBSTITUTE(R1995,",",""))+1)</f>
        <v>0</v>
      </c>
      <c r="N1995" s="242" t="str">
        <f>IF(AND(I1995&lt;&gt;0,I1995&lt;&gt;""),IF(TRIM(SUBSTITUTE(B1995,CHAR(160),""))="","",IF(ISNUMBER(MATCH(TRIM(SUBSTITUTE(B1995,CHAR(160),"")),'Look Up Values'!$B$2:$B$500,0)),"","Origin error")),"")</f>
        <v/>
      </c>
      <c r="O1995" s="242" t="str">
        <f>IF(AND(I1995&lt;&gt;0,I1995&lt;&gt;""),IF(C1995="","",IF(AND(ISNUMBER(--LEFT(C1995,FIND(" ",C1995&amp;" ")-1)),OR(LEN(LEFT(C1995,FIND(" ",C1995&amp;" ")-1))=6,LEN(LEFT(C1995,FIND(" ",C1995&amp;" ")-1))=7),OR(ISNUMBER(MATCH(LEFT(C1995,FIND(" ",C1995&amp;" ")-1),'Look Up Values'!$G$2:$G$1000,0)),ISNUMBER(MATCH(LEFT(C1995,FIND(" ",C1995&amp;" ")-1),'Look Up Values'!$AE$2:$AE$2000,0)))),"","EWC error")),"")</f>
        <v/>
      </c>
      <c r="P1995" s="242" t="str" cm="1">
        <f t="array" ref="P1995">IF(AND(I1995&lt;&gt;0,I1995&lt;&gt;""),IF(D1995="","",IF(ISNUMBER(MATCH(SUBSTITUTE(D1995," ",""),SUBSTITUTE('Look Up Values'!$S$2:$S$120," ",""),0)),"","D&amp;R error")),"")</f>
        <v/>
      </c>
      <c r="Q1995" s="242" t="str" cm="1">
        <f t="array" ref="Q1995">IF(AND(I1995&lt;&gt;0,I1995&lt;&gt;""),IF(G1995="","",IF(ISNUMBER(MATCH(SUBSTITUTE(G1995," ",""),SUBSTITUTE('Look Up Values'!$I$2:$I$10," ",""),0)),"","State error")),"")</f>
        <v/>
      </c>
      <c r="R1995" s="260" t="str">
        <f t="shared" si="63"/>
        <v/>
      </c>
    </row>
    <row r="1996" spans="1:18" ht="15.75">
      <c r="A1996" s="250">
        <v>1989</v>
      </c>
      <c r="B1996" s="198"/>
      <c r="C1996" s="25"/>
      <c r="D1996" s="25"/>
      <c r="E1996" s="25"/>
      <c r="F1996" s="25"/>
      <c r="G1996" s="26"/>
      <c r="H1996" s="27"/>
      <c r="I1996" s="28"/>
      <c r="J1996" s="430"/>
      <c r="K1996" s="48"/>
      <c r="L1996" s="457" t="str">
        <f t="shared" si="62"/>
        <v/>
      </c>
      <c r="M1996" s="245" cm="1">
        <f t="array" ref="M1996">SUMPRODUCT(--(N1996:Q1996&lt;&gt;"")) + IF(TRIM(R1996)="",0,LEN(R1996)-LEN(SUBSTITUTE(R1996,",",""))+1)</f>
        <v>0</v>
      </c>
      <c r="N1996" s="242" t="str">
        <f>IF(AND(I1996&lt;&gt;0,I1996&lt;&gt;""),IF(TRIM(SUBSTITUTE(B1996,CHAR(160),""))="","",IF(ISNUMBER(MATCH(TRIM(SUBSTITUTE(B1996,CHAR(160),"")),'Look Up Values'!$B$2:$B$500,0)),"","Origin error")),"")</f>
        <v/>
      </c>
      <c r="O1996" s="242" t="str">
        <f>IF(AND(I1996&lt;&gt;0,I1996&lt;&gt;""),IF(C1996="","",IF(AND(ISNUMBER(--LEFT(C1996,FIND(" ",C1996&amp;" ")-1)),OR(LEN(LEFT(C1996,FIND(" ",C1996&amp;" ")-1))=6,LEN(LEFT(C1996,FIND(" ",C1996&amp;" ")-1))=7),OR(ISNUMBER(MATCH(LEFT(C1996,FIND(" ",C1996&amp;" ")-1),'Look Up Values'!$G$2:$G$1000,0)),ISNUMBER(MATCH(LEFT(C1996,FIND(" ",C1996&amp;" ")-1),'Look Up Values'!$AE$2:$AE$2000,0)))),"","EWC error")),"")</f>
        <v/>
      </c>
      <c r="P1996" s="242" t="str" cm="1">
        <f t="array" ref="P1996">IF(AND(I1996&lt;&gt;0,I1996&lt;&gt;""),IF(D1996="","",IF(ISNUMBER(MATCH(SUBSTITUTE(D1996," ",""),SUBSTITUTE('Look Up Values'!$S$2:$S$120," ",""),0)),"","D&amp;R error")),"")</f>
        <v/>
      </c>
      <c r="Q1996" s="242" t="str" cm="1">
        <f t="array" ref="Q1996">IF(AND(I1996&lt;&gt;0,I1996&lt;&gt;""),IF(G1996="","",IF(ISNUMBER(MATCH(SUBSTITUTE(G1996," ",""),SUBSTITUTE('Look Up Values'!$I$2:$I$10," ",""),0)),"","State error")),"")</f>
        <v/>
      </c>
      <c r="R1996" s="260" t="str">
        <f t="shared" si="63"/>
        <v/>
      </c>
    </row>
    <row r="1997" spans="1:18" ht="15.75">
      <c r="A1997" s="250">
        <v>1990</v>
      </c>
      <c r="B1997" s="198"/>
      <c r="C1997" s="25"/>
      <c r="D1997" s="25"/>
      <c r="E1997" s="25"/>
      <c r="F1997" s="25"/>
      <c r="G1997" s="26"/>
      <c r="H1997" s="27"/>
      <c r="I1997" s="28"/>
      <c r="J1997" s="430"/>
      <c r="K1997" s="48"/>
      <c r="L1997" s="457" t="str">
        <f t="shared" si="62"/>
        <v/>
      </c>
      <c r="M1997" s="245" cm="1">
        <f t="array" ref="M1997">SUMPRODUCT(--(N1997:Q1997&lt;&gt;"")) + IF(TRIM(R1997)="",0,LEN(R1997)-LEN(SUBSTITUTE(R1997,",",""))+1)</f>
        <v>0</v>
      </c>
      <c r="N1997" s="242" t="str">
        <f>IF(AND(I1997&lt;&gt;0,I1997&lt;&gt;""),IF(TRIM(SUBSTITUTE(B1997,CHAR(160),""))="","",IF(ISNUMBER(MATCH(TRIM(SUBSTITUTE(B1997,CHAR(160),"")),'Look Up Values'!$B$2:$B$500,0)),"","Origin error")),"")</f>
        <v/>
      </c>
      <c r="O1997" s="242" t="str">
        <f>IF(AND(I1997&lt;&gt;0,I1997&lt;&gt;""),IF(C1997="","",IF(AND(ISNUMBER(--LEFT(C1997,FIND(" ",C1997&amp;" ")-1)),OR(LEN(LEFT(C1997,FIND(" ",C1997&amp;" ")-1))=6,LEN(LEFT(C1997,FIND(" ",C1997&amp;" ")-1))=7),OR(ISNUMBER(MATCH(LEFT(C1997,FIND(" ",C1997&amp;" ")-1),'Look Up Values'!$G$2:$G$1000,0)),ISNUMBER(MATCH(LEFT(C1997,FIND(" ",C1997&amp;" ")-1),'Look Up Values'!$AE$2:$AE$2000,0)))),"","EWC error")),"")</f>
        <v/>
      </c>
      <c r="P1997" s="242" t="str" cm="1">
        <f t="array" ref="P1997">IF(AND(I1997&lt;&gt;0,I1997&lt;&gt;""),IF(D1997="","",IF(ISNUMBER(MATCH(SUBSTITUTE(D1997," ",""),SUBSTITUTE('Look Up Values'!$S$2:$S$120," ",""),0)),"","D&amp;R error")),"")</f>
        <v/>
      </c>
      <c r="Q1997" s="242" t="str" cm="1">
        <f t="array" ref="Q1997">IF(AND(I1997&lt;&gt;0,I1997&lt;&gt;""),IF(G1997="","",IF(ISNUMBER(MATCH(SUBSTITUTE(G1997," ",""),SUBSTITUTE('Look Up Values'!$I$2:$I$10," ",""),0)),"","State error")),"")</f>
        <v/>
      </c>
      <c r="R1997" s="260" t="str">
        <f t="shared" si="63"/>
        <v/>
      </c>
    </row>
    <row r="1998" spans="1:18" ht="15.75">
      <c r="A1998" s="250">
        <v>1991</v>
      </c>
      <c r="B1998" s="198"/>
      <c r="C1998" s="25"/>
      <c r="D1998" s="25"/>
      <c r="E1998" s="25"/>
      <c r="F1998" s="25"/>
      <c r="G1998" s="26"/>
      <c r="H1998" s="27"/>
      <c r="I1998" s="28"/>
      <c r="J1998" s="430"/>
      <c r="K1998" s="48"/>
      <c r="L1998" s="457" t="str">
        <f t="shared" si="62"/>
        <v/>
      </c>
      <c r="M1998" s="245" cm="1">
        <f t="array" ref="M1998">SUMPRODUCT(--(N1998:Q1998&lt;&gt;"")) + IF(TRIM(R1998)="",0,LEN(R1998)-LEN(SUBSTITUTE(R1998,",",""))+1)</f>
        <v>0</v>
      </c>
      <c r="N1998" s="242" t="str">
        <f>IF(AND(I1998&lt;&gt;0,I1998&lt;&gt;""),IF(TRIM(SUBSTITUTE(B1998,CHAR(160),""))="","",IF(ISNUMBER(MATCH(TRIM(SUBSTITUTE(B1998,CHAR(160),"")),'Look Up Values'!$B$2:$B$500,0)),"","Origin error")),"")</f>
        <v/>
      </c>
      <c r="O1998" s="242" t="str">
        <f>IF(AND(I1998&lt;&gt;0,I1998&lt;&gt;""),IF(C1998="","",IF(AND(ISNUMBER(--LEFT(C1998,FIND(" ",C1998&amp;" ")-1)),OR(LEN(LEFT(C1998,FIND(" ",C1998&amp;" ")-1))=6,LEN(LEFT(C1998,FIND(" ",C1998&amp;" ")-1))=7),OR(ISNUMBER(MATCH(LEFT(C1998,FIND(" ",C1998&amp;" ")-1),'Look Up Values'!$G$2:$G$1000,0)),ISNUMBER(MATCH(LEFT(C1998,FIND(" ",C1998&amp;" ")-1),'Look Up Values'!$AE$2:$AE$2000,0)))),"","EWC error")),"")</f>
        <v/>
      </c>
      <c r="P1998" s="242" t="str" cm="1">
        <f t="array" ref="P1998">IF(AND(I1998&lt;&gt;0,I1998&lt;&gt;""),IF(D1998="","",IF(ISNUMBER(MATCH(SUBSTITUTE(D1998," ",""),SUBSTITUTE('Look Up Values'!$S$2:$S$120," ",""),0)),"","D&amp;R error")),"")</f>
        <v/>
      </c>
      <c r="Q1998" s="242" t="str" cm="1">
        <f t="array" ref="Q1998">IF(AND(I1998&lt;&gt;0,I1998&lt;&gt;""),IF(G1998="","",IF(ISNUMBER(MATCH(SUBSTITUTE(G1998," ",""),SUBSTITUTE('Look Up Values'!$I$2:$I$10," ",""),0)),"","State error")),"")</f>
        <v/>
      </c>
      <c r="R1998" s="260" t="str">
        <f t="shared" si="63"/>
        <v/>
      </c>
    </row>
    <row r="1999" spans="1:18" ht="15.75">
      <c r="A1999" s="250">
        <v>1992</v>
      </c>
      <c r="B1999" s="198"/>
      <c r="C1999" s="25"/>
      <c r="D1999" s="25"/>
      <c r="E1999" s="25"/>
      <c r="F1999" s="25"/>
      <c r="G1999" s="26"/>
      <c r="H1999" s="27"/>
      <c r="I1999" s="28"/>
      <c r="J1999" s="430"/>
      <c r="K1999" s="48"/>
      <c r="L1999" s="457" t="str">
        <f t="shared" si="62"/>
        <v/>
      </c>
      <c r="M1999" s="245" cm="1">
        <f t="array" ref="M1999">SUMPRODUCT(--(N1999:Q1999&lt;&gt;"")) + IF(TRIM(R1999)="",0,LEN(R1999)-LEN(SUBSTITUTE(R1999,",",""))+1)</f>
        <v>0</v>
      </c>
      <c r="N1999" s="242" t="str">
        <f>IF(AND(I1999&lt;&gt;0,I1999&lt;&gt;""),IF(TRIM(SUBSTITUTE(B1999,CHAR(160),""))="","",IF(ISNUMBER(MATCH(TRIM(SUBSTITUTE(B1999,CHAR(160),"")),'Look Up Values'!$B$2:$B$500,0)),"","Origin error")),"")</f>
        <v/>
      </c>
      <c r="O1999" s="242" t="str">
        <f>IF(AND(I1999&lt;&gt;0,I1999&lt;&gt;""),IF(C1999="","",IF(AND(ISNUMBER(--LEFT(C1999,FIND(" ",C1999&amp;" ")-1)),OR(LEN(LEFT(C1999,FIND(" ",C1999&amp;" ")-1))=6,LEN(LEFT(C1999,FIND(" ",C1999&amp;" ")-1))=7),OR(ISNUMBER(MATCH(LEFT(C1999,FIND(" ",C1999&amp;" ")-1),'Look Up Values'!$G$2:$G$1000,0)),ISNUMBER(MATCH(LEFT(C1999,FIND(" ",C1999&amp;" ")-1),'Look Up Values'!$AE$2:$AE$2000,0)))),"","EWC error")),"")</f>
        <v/>
      </c>
      <c r="P1999" s="242" t="str" cm="1">
        <f t="array" ref="P1999">IF(AND(I1999&lt;&gt;0,I1999&lt;&gt;""),IF(D1999="","",IF(ISNUMBER(MATCH(SUBSTITUTE(D1999," ",""),SUBSTITUTE('Look Up Values'!$S$2:$S$120," ",""),0)),"","D&amp;R error")),"")</f>
        <v/>
      </c>
      <c r="Q1999" s="242" t="str" cm="1">
        <f t="array" ref="Q1999">IF(AND(I1999&lt;&gt;0,I1999&lt;&gt;""),IF(G1999="","",IF(ISNUMBER(MATCH(SUBSTITUTE(G1999," ",""),SUBSTITUTE('Look Up Values'!$I$2:$I$10," ",""),0)),"","State error")),"")</f>
        <v/>
      </c>
      <c r="R1999" s="260" t="str">
        <f t="shared" si="63"/>
        <v/>
      </c>
    </row>
    <row r="2000" spans="1:18" ht="15.75">
      <c r="A2000" s="250">
        <v>1993</v>
      </c>
      <c r="B2000" s="198"/>
      <c r="C2000" s="25"/>
      <c r="D2000" s="25"/>
      <c r="E2000" s="25"/>
      <c r="F2000" s="25"/>
      <c r="G2000" s="26"/>
      <c r="H2000" s="27"/>
      <c r="I2000" s="28"/>
      <c r="J2000" s="430"/>
      <c r="K2000" s="48"/>
      <c r="L2000" s="457" t="str">
        <f t="shared" si="62"/>
        <v/>
      </c>
      <c r="M2000" s="245" cm="1">
        <f t="array" ref="M2000">SUMPRODUCT(--(N2000:Q2000&lt;&gt;"")) + IF(TRIM(R2000)="",0,LEN(R2000)-LEN(SUBSTITUTE(R2000,",",""))+1)</f>
        <v>0</v>
      </c>
      <c r="N2000" s="242" t="str">
        <f>IF(AND(I2000&lt;&gt;0,I2000&lt;&gt;""),IF(TRIM(SUBSTITUTE(B2000,CHAR(160),""))="","",IF(ISNUMBER(MATCH(TRIM(SUBSTITUTE(B2000,CHAR(160),"")),'Look Up Values'!$B$2:$B$500,0)),"","Origin error")),"")</f>
        <v/>
      </c>
      <c r="O2000" s="242" t="str">
        <f>IF(AND(I2000&lt;&gt;0,I2000&lt;&gt;""),IF(C2000="","",IF(AND(ISNUMBER(--LEFT(C2000,FIND(" ",C2000&amp;" ")-1)),OR(LEN(LEFT(C2000,FIND(" ",C2000&amp;" ")-1))=6,LEN(LEFT(C2000,FIND(" ",C2000&amp;" ")-1))=7),OR(ISNUMBER(MATCH(LEFT(C2000,FIND(" ",C2000&amp;" ")-1),'Look Up Values'!$G$2:$G$1000,0)),ISNUMBER(MATCH(LEFT(C2000,FIND(" ",C2000&amp;" ")-1),'Look Up Values'!$AE$2:$AE$2000,0)))),"","EWC error")),"")</f>
        <v/>
      </c>
      <c r="P2000" s="242" t="str" cm="1">
        <f t="array" ref="P2000">IF(AND(I2000&lt;&gt;0,I2000&lt;&gt;""),IF(D2000="","",IF(ISNUMBER(MATCH(SUBSTITUTE(D2000," ",""),SUBSTITUTE('Look Up Values'!$S$2:$S$120," ",""),0)),"","D&amp;R error")),"")</f>
        <v/>
      </c>
      <c r="Q2000" s="242" t="str" cm="1">
        <f t="array" ref="Q2000">IF(AND(I2000&lt;&gt;0,I2000&lt;&gt;""),IF(G2000="","",IF(ISNUMBER(MATCH(SUBSTITUTE(G2000," ",""),SUBSTITUTE('Look Up Values'!$I$2:$I$10," ",""),0)),"","State error")),"")</f>
        <v/>
      </c>
      <c r="R2000" s="260" t="str">
        <f t="shared" si="63"/>
        <v/>
      </c>
    </row>
    <row r="2001" spans="1:18" ht="15.75">
      <c r="A2001" s="250">
        <v>1994</v>
      </c>
      <c r="B2001" s="198"/>
      <c r="C2001" s="25"/>
      <c r="D2001" s="25"/>
      <c r="E2001" s="25"/>
      <c r="F2001" s="25"/>
      <c r="G2001" s="26"/>
      <c r="H2001" s="27"/>
      <c r="I2001" s="28"/>
      <c r="J2001" s="430"/>
      <c r="K2001" s="48"/>
      <c r="L2001" s="457" t="str">
        <f t="shared" si="62"/>
        <v/>
      </c>
      <c r="M2001" s="245" cm="1">
        <f t="array" ref="M2001">SUMPRODUCT(--(N2001:Q2001&lt;&gt;"")) + IF(TRIM(R2001)="",0,LEN(R2001)-LEN(SUBSTITUTE(R2001,",",""))+1)</f>
        <v>0</v>
      </c>
      <c r="N2001" s="242" t="str">
        <f>IF(AND(I2001&lt;&gt;0,I2001&lt;&gt;""),IF(TRIM(SUBSTITUTE(B2001,CHAR(160),""))="","",IF(ISNUMBER(MATCH(TRIM(SUBSTITUTE(B2001,CHAR(160),"")),'Look Up Values'!$B$2:$B$500,0)),"","Origin error")),"")</f>
        <v/>
      </c>
      <c r="O2001" s="242" t="str">
        <f>IF(AND(I2001&lt;&gt;0,I2001&lt;&gt;""),IF(C2001="","",IF(AND(ISNUMBER(--LEFT(C2001,FIND(" ",C2001&amp;" ")-1)),OR(LEN(LEFT(C2001,FIND(" ",C2001&amp;" ")-1))=6,LEN(LEFT(C2001,FIND(" ",C2001&amp;" ")-1))=7),OR(ISNUMBER(MATCH(LEFT(C2001,FIND(" ",C2001&amp;" ")-1),'Look Up Values'!$G$2:$G$1000,0)),ISNUMBER(MATCH(LEFT(C2001,FIND(" ",C2001&amp;" ")-1),'Look Up Values'!$AE$2:$AE$2000,0)))),"","EWC error")),"")</f>
        <v/>
      </c>
      <c r="P2001" s="242" t="str" cm="1">
        <f t="array" ref="P2001">IF(AND(I2001&lt;&gt;0,I2001&lt;&gt;""),IF(D2001="","",IF(ISNUMBER(MATCH(SUBSTITUTE(D2001," ",""),SUBSTITUTE('Look Up Values'!$S$2:$S$120," ",""),0)),"","D&amp;R error")),"")</f>
        <v/>
      </c>
      <c r="Q2001" s="242" t="str" cm="1">
        <f t="array" ref="Q2001">IF(AND(I2001&lt;&gt;0,I2001&lt;&gt;""),IF(G2001="","",IF(ISNUMBER(MATCH(SUBSTITUTE(G2001," ",""),SUBSTITUTE('Look Up Values'!$I$2:$I$10," ",""),0)),"","State error")),"")</f>
        <v/>
      </c>
      <c r="R2001" s="260" t="str">
        <f t="shared" si="63"/>
        <v/>
      </c>
    </row>
    <row r="2002" spans="1:18" ht="15.75">
      <c r="A2002" s="250">
        <v>1995</v>
      </c>
      <c r="B2002" s="198"/>
      <c r="C2002" s="25"/>
      <c r="D2002" s="25"/>
      <c r="E2002" s="25"/>
      <c r="F2002" s="25"/>
      <c r="G2002" s="26"/>
      <c r="H2002" s="27"/>
      <c r="I2002" s="28"/>
      <c r="J2002" s="430"/>
      <c r="K2002" s="48"/>
      <c r="L2002" s="457" t="str">
        <f t="shared" si="62"/>
        <v/>
      </c>
      <c r="M2002" s="245" cm="1">
        <f t="array" ref="M2002">SUMPRODUCT(--(N2002:Q2002&lt;&gt;"")) + IF(TRIM(R2002)="",0,LEN(R2002)-LEN(SUBSTITUTE(R2002,",",""))+1)</f>
        <v>0</v>
      </c>
      <c r="N2002" s="242" t="str">
        <f>IF(AND(I2002&lt;&gt;0,I2002&lt;&gt;""),IF(TRIM(SUBSTITUTE(B2002,CHAR(160),""))="","",IF(ISNUMBER(MATCH(TRIM(SUBSTITUTE(B2002,CHAR(160),"")),'Look Up Values'!$B$2:$B$500,0)),"","Origin error")),"")</f>
        <v/>
      </c>
      <c r="O2002" s="242" t="str">
        <f>IF(AND(I2002&lt;&gt;0,I2002&lt;&gt;""),IF(C2002="","",IF(AND(ISNUMBER(--LEFT(C2002,FIND(" ",C2002&amp;" ")-1)),OR(LEN(LEFT(C2002,FIND(" ",C2002&amp;" ")-1))=6,LEN(LEFT(C2002,FIND(" ",C2002&amp;" ")-1))=7),OR(ISNUMBER(MATCH(LEFT(C2002,FIND(" ",C2002&amp;" ")-1),'Look Up Values'!$G$2:$G$1000,0)),ISNUMBER(MATCH(LEFT(C2002,FIND(" ",C2002&amp;" ")-1),'Look Up Values'!$AE$2:$AE$2000,0)))),"","EWC error")),"")</f>
        <v/>
      </c>
      <c r="P2002" s="242" t="str" cm="1">
        <f t="array" ref="P2002">IF(AND(I2002&lt;&gt;0,I2002&lt;&gt;""),IF(D2002="","",IF(ISNUMBER(MATCH(SUBSTITUTE(D2002," ",""),SUBSTITUTE('Look Up Values'!$S$2:$S$120," ",""),0)),"","D&amp;R error")),"")</f>
        <v/>
      </c>
      <c r="Q2002" s="242" t="str" cm="1">
        <f t="array" ref="Q2002">IF(AND(I2002&lt;&gt;0,I2002&lt;&gt;""),IF(G2002="","",IF(ISNUMBER(MATCH(SUBSTITUTE(G2002," ",""),SUBSTITUTE('Look Up Values'!$I$2:$I$10," ",""),0)),"","State error")),"")</f>
        <v/>
      </c>
      <c r="R2002" s="260" t="str">
        <f t="shared" si="63"/>
        <v/>
      </c>
    </row>
    <row r="2003" spans="1:18" ht="15.75">
      <c r="A2003" s="250">
        <v>1996</v>
      </c>
      <c r="B2003" s="198"/>
      <c r="C2003" s="25"/>
      <c r="D2003" s="25"/>
      <c r="E2003" s="25"/>
      <c r="F2003" s="25"/>
      <c r="G2003" s="26"/>
      <c r="H2003" s="27"/>
      <c r="I2003" s="28"/>
      <c r="J2003" s="430"/>
      <c r="K2003" s="48"/>
      <c r="L2003" s="457" t="str">
        <f t="shared" si="62"/>
        <v/>
      </c>
      <c r="M2003" s="245" cm="1">
        <f t="array" ref="M2003">SUMPRODUCT(--(N2003:Q2003&lt;&gt;"")) + IF(TRIM(R2003)="",0,LEN(R2003)-LEN(SUBSTITUTE(R2003,",",""))+1)</f>
        <v>0</v>
      </c>
      <c r="N2003" s="242" t="str">
        <f>IF(AND(I2003&lt;&gt;0,I2003&lt;&gt;""),IF(TRIM(SUBSTITUTE(B2003,CHAR(160),""))="","",IF(ISNUMBER(MATCH(TRIM(SUBSTITUTE(B2003,CHAR(160),"")),'Look Up Values'!$B$2:$B$500,0)),"","Origin error")),"")</f>
        <v/>
      </c>
      <c r="O2003" s="242" t="str">
        <f>IF(AND(I2003&lt;&gt;0,I2003&lt;&gt;""),IF(C2003="","",IF(AND(ISNUMBER(--LEFT(C2003,FIND(" ",C2003&amp;" ")-1)),OR(LEN(LEFT(C2003,FIND(" ",C2003&amp;" ")-1))=6,LEN(LEFT(C2003,FIND(" ",C2003&amp;" ")-1))=7),OR(ISNUMBER(MATCH(LEFT(C2003,FIND(" ",C2003&amp;" ")-1),'Look Up Values'!$G$2:$G$1000,0)),ISNUMBER(MATCH(LEFT(C2003,FIND(" ",C2003&amp;" ")-1),'Look Up Values'!$AE$2:$AE$2000,0)))),"","EWC error")),"")</f>
        <v/>
      </c>
      <c r="P2003" s="242" t="str" cm="1">
        <f t="array" ref="P2003">IF(AND(I2003&lt;&gt;0,I2003&lt;&gt;""),IF(D2003="","",IF(ISNUMBER(MATCH(SUBSTITUTE(D2003," ",""),SUBSTITUTE('Look Up Values'!$S$2:$S$120," ",""),0)),"","D&amp;R error")),"")</f>
        <v/>
      </c>
      <c r="Q2003" s="242" t="str" cm="1">
        <f t="array" ref="Q2003">IF(AND(I2003&lt;&gt;0,I2003&lt;&gt;""),IF(G2003="","",IF(ISNUMBER(MATCH(SUBSTITUTE(G2003," ",""),SUBSTITUTE('Look Up Values'!$I$2:$I$10," ",""),0)),"","State error")),"")</f>
        <v/>
      </c>
      <c r="R2003" s="260" t="str">
        <f t="shared" si="63"/>
        <v/>
      </c>
    </row>
    <row r="2004" spans="1:18" ht="15.75">
      <c r="A2004" s="250">
        <v>1997</v>
      </c>
      <c r="B2004" s="198"/>
      <c r="C2004" s="25"/>
      <c r="D2004" s="25"/>
      <c r="E2004" s="25"/>
      <c r="F2004" s="25"/>
      <c r="G2004" s="26"/>
      <c r="H2004" s="27"/>
      <c r="I2004" s="28"/>
      <c r="J2004" s="430"/>
      <c r="K2004" s="48"/>
      <c r="L2004" s="457" t="str">
        <f t="shared" si="62"/>
        <v/>
      </c>
      <c r="M2004" s="245" cm="1">
        <f t="array" ref="M2004">SUMPRODUCT(--(N2004:Q2004&lt;&gt;"")) + IF(TRIM(R2004)="",0,LEN(R2004)-LEN(SUBSTITUTE(R2004,",",""))+1)</f>
        <v>0</v>
      </c>
      <c r="N2004" s="242" t="str">
        <f>IF(AND(I2004&lt;&gt;0,I2004&lt;&gt;""),IF(TRIM(SUBSTITUTE(B2004,CHAR(160),""))="","",IF(ISNUMBER(MATCH(TRIM(SUBSTITUTE(B2004,CHAR(160),"")),'Look Up Values'!$B$2:$B$500,0)),"","Origin error")),"")</f>
        <v/>
      </c>
      <c r="O2004" s="242" t="str">
        <f>IF(AND(I2004&lt;&gt;0,I2004&lt;&gt;""),IF(C2004="","",IF(AND(ISNUMBER(--LEFT(C2004,FIND(" ",C2004&amp;" ")-1)),OR(LEN(LEFT(C2004,FIND(" ",C2004&amp;" ")-1))=6,LEN(LEFT(C2004,FIND(" ",C2004&amp;" ")-1))=7),OR(ISNUMBER(MATCH(LEFT(C2004,FIND(" ",C2004&amp;" ")-1),'Look Up Values'!$G$2:$G$1000,0)),ISNUMBER(MATCH(LEFT(C2004,FIND(" ",C2004&amp;" ")-1),'Look Up Values'!$AE$2:$AE$2000,0)))),"","EWC error")),"")</f>
        <v/>
      </c>
      <c r="P2004" s="242" t="str" cm="1">
        <f t="array" ref="P2004">IF(AND(I2004&lt;&gt;0,I2004&lt;&gt;""),IF(D2004="","",IF(ISNUMBER(MATCH(SUBSTITUTE(D2004," ",""),SUBSTITUTE('Look Up Values'!$S$2:$S$120," ",""),0)),"","D&amp;R error")),"")</f>
        <v/>
      </c>
      <c r="Q2004" s="242" t="str" cm="1">
        <f t="array" ref="Q2004">IF(AND(I2004&lt;&gt;0,I2004&lt;&gt;""),IF(G2004="","",IF(ISNUMBER(MATCH(SUBSTITUTE(G2004," ",""),SUBSTITUTE('Look Up Values'!$I$2:$I$10," ",""),0)),"","State error")),"")</f>
        <v/>
      </c>
      <c r="R2004" s="260" t="str">
        <f t="shared" si="63"/>
        <v/>
      </c>
    </row>
    <row r="2005" spans="1:18" ht="15.75">
      <c r="A2005" s="250">
        <v>1998</v>
      </c>
      <c r="B2005" s="198"/>
      <c r="C2005" s="25"/>
      <c r="D2005" s="25"/>
      <c r="E2005" s="25"/>
      <c r="F2005" s="25"/>
      <c r="G2005" s="26"/>
      <c r="H2005" s="27"/>
      <c r="I2005" s="28"/>
      <c r="J2005" s="430"/>
      <c r="K2005" s="48"/>
      <c r="L2005" s="457" t="str">
        <f t="shared" si="62"/>
        <v/>
      </c>
      <c r="M2005" s="245" cm="1">
        <f t="array" ref="M2005">SUMPRODUCT(--(N2005:Q2005&lt;&gt;"")) + IF(TRIM(R2005)="",0,LEN(R2005)-LEN(SUBSTITUTE(R2005,",",""))+1)</f>
        <v>0</v>
      </c>
      <c r="N2005" s="242" t="str">
        <f>IF(AND(I2005&lt;&gt;0,I2005&lt;&gt;""),IF(TRIM(SUBSTITUTE(B2005,CHAR(160),""))="","",IF(ISNUMBER(MATCH(TRIM(SUBSTITUTE(B2005,CHAR(160),"")),'Look Up Values'!$B$2:$B$500,0)),"","Origin error")),"")</f>
        <v/>
      </c>
      <c r="O2005" s="242" t="str">
        <f>IF(AND(I2005&lt;&gt;0,I2005&lt;&gt;""),IF(C2005="","",IF(AND(ISNUMBER(--LEFT(C2005,FIND(" ",C2005&amp;" ")-1)),OR(LEN(LEFT(C2005,FIND(" ",C2005&amp;" ")-1))=6,LEN(LEFT(C2005,FIND(" ",C2005&amp;" ")-1))=7),OR(ISNUMBER(MATCH(LEFT(C2005,FIND(" ",C2005&amp;" ")-1),'Look Up Values'!$G$2:$G$1000,0)),ISNUMBER(MATCH(LEFT(C2005,FIND(" ",C2005&amp;" ")-1),'Look Up Values'!$AE$2:$AE$2000,0)))),"","EWC error")),"")</f>
        <v/>
      </c>
      <c r="P2005" s="242" t="str" cm="1">
        <f t="array" ref="P2005">IF(AND(I2005&lt;&gt;0,I2005&lt;&gt;""),IF(D2005="","",IF(ISNUMBER(MATCH(SUBSTITUTE(D2005," ",""),SUBSTITUTE('Look Up Values'!$S$2:$S$120," ",""),0)),"","D&amp;R error")),"")</f>
        <v/>
      </c>
      <c r="Q2005" s="242" t="str" cm="1">
        <f t="array" ref="Q2005">IF(AND(I2005&lt;&gt;0,I2005&lt;&gt;""),IF(G2005="","",IF(ISNUMBER(MATCH(SUBSTITUTE(G2005," ",""),SUBSTITUTE('Look Up Values'!$I$2:$I$10," ",""),0)),"","State error")),"")</f>
        <v/>
      </c>
      <c r="R2005" s="260" t="str">
        <f t="shared" si="63"/>
        <v/>
      </c>
    </row>
    <row r="2006" spans="1:18" ht="15.75">
      <c r="A2006" s="250">
        <v>1999</v>
      </c>
      <c r="B2006" s="198"/>
      <c r="C2006" s="25"/>
      <c r="D2006" s="25"/>
      <c r="E2006" s="25"/>
      <c r="F2006" s="25"/>
      <c r="G2006" s="26"/>
      <c r="H2006" s="27"/>
      <c r="I2006" s="28"/>
      <c r="J2006" s="430"/>
      <c r="K2006" s="48"/>
      <c r="L2006" s="457" t="str">
        <f t="shared" si="62"/>
        <v/>
      </c>
      <c r="M2006" s="245" cm="1">
        <f t="array" ref="M2006">SUMPRODUCT(--(N2006:Q2006&lt;&gt;"")) + IF(TRIM(R2006)="",0,LEN(R2006)-LEN(SUBSTITUTE(R2006,",",""))+1)</f>
        <v>0</v>
      </c>
      <c r="N2006" s="242" t="str">
        <f>IF(AND(I2006&lt;&gt;0,I2006&lt;&gt;""),IF(TRIM(SUBSTITUTE(B2006,CHAR(160),""))="","",IF(ISNUMBER(MATCH(TRIM(SUBSTITUTE(B2006,CHAR(160),"")),'Look Up Values'!$B$2:$B$500,0)),"","Origin error")),"")</f>
        <v/>
      </c>
      <c r="O2006" s="242" t="str">
        <f>IF(AND(I2006&lt;&gt;0,I2006&lt;&gt;""),IF(C2006="","",IF(AND(ISNUMBER(--LEFT(C2006,FIND(" ",C2006&amp;" ")-1)),OR(LEN(LEFT(C2006,FIND(" ",C2006&amp;" ")-1))=6,LEN(LEFT(C2006,FIND(" ",C2006&amp;" ")-1))=7),OR(ISNUMBER(MATCH(LEFT(C2006,FIND(" ",C2006&amp;" ")-1),'Look Up Values'!$G$2:$G$1000,0)),ISNUMBER(MATCH(LEFT(C2006,FIND(" ",C2006&amp;" ")-1),'Look Up Values'!$AE$2:$AE$2000,0)))),"","EWC error")),"")</f>
        <v/>
      </c>
      <c r="P2006" s="242" t="str" cm="1">
        <f t="array" ref="P2006">IF(AND(I2006&lt;&gt;0,I2006&lt;&gt;""),IF(D2006="","",IF(ISNUMBER(MATCH(SUBSTITUTE(D2006," ",""),SUBSTITUTE('Look Up Values'!$S$2:$S$120," ",""),0)),"","D&amp;R error")),"")</f>
        <v/>
      </c>
      <c r="Q2006" s="242" t="str" cm="1">
        <f t="array" ref="Q2006">IF(AND(I2006&lt;&gt;0,I2006&lt;&gt;""),IF(G2006="","",IF(ISNUMBER(MATCH(SUBSTITUTE(G2006," ",""),SUBSTITUTE('Look Up Values'!$I$2:$I$10," ",""),0)),"","State error")),"")</f>
        <v/>
      </c>
      <c r="R2006" s="260" t="str">
        <f t="shared" si="63"/>
        <v/>
      </c>
    </row>
    <row r="2007" spans="1:18" ht="15.75">
      <c r="A2007" s="250">
        <v>2000</v>
      </c>
      <c r="B2007" s="198"/>
      <c r="C2007" s="25"/>
      <c r="D2007" s="25"/>
      <c r="E2007" s="25"/>
      <c r="F2007" s="25"/>
      <c r="G2007" s="26"/>
      <c r="H2007" s="27"/>
      <c r="I2007" s="28"/>
      <c r="J2007" s="430"/>
      <c r="K2007" s="48"/>
      <c r="L2007" s="457" t="str">
        <f t="shared" si="62"/>
        <v/>
      </c>
      <c r="M2007" s="245" cm="1">
        <f t="array" ref="M2007">SUMPRODUCT(--(N2007:Q2007&lt;&gt;"")) + IF(TRIM(R2007)="",0,LEN(R2007)-LEN(SUBSTITUTE(R2007,",",""))+1)</f>
        <v>0</v>
      </c>
      <c r="N2007" s="242" t="str">
        <f>IF(AND(I2007&lt;&gt;0,I2007&lt;&gt;""),IF(TRIM(SUBSTITUTE(B2007,CHAR(160),""))="","",IF(ISNUMBER(MATCH(TRIM(SUBSTITUTE(B2007,CHAR(160),"")),'Look Up Values'!$B$2:$B$500,0)),"","Origin error")),"")</f>
        <v/>
      </c>
      <c r="O2007" s="242" t="str">
        <f>IF(AND(I2007&lt;&gt;0,I2007&lt;&gt;""),IF(C2007="","",IF(AND(ISNUMBER(--LEFT(C2007,FIND(" ",C2007&amp;" ")-1)),OR(LEN(LEFT(C2007,FIND(" ",C2007&amp;" ")-1))=6,LEN(LEFT(C2007,FIND(" ",C2007&amp;" ")-1))=7),OR(ISNUMBER(MATCH(LEFT(C2007,FIND(" ",C2007&amp;" ")-1),'Look Up Values'!$G$2:$G$1000,0)),ISNUMBER(MATCH(LEFT(C2007,FIND(" ",C2007&amp;" ")-1),'Look Up Values'!$AE$2:$AE$2000,0)))),"","EWC error")),"")</f>
        <v/>
      </c>
      <c r="P2007" s="242" t="str" cm="1">
        <f t="array" ref="P2007">IF(AND(I2007&lt;&gt;0,I2007&lt;&gt;""),IF(D2007="","",IF(ISNUMBER(MATCH(SUBSTITUTE(D2007," ",""),SUBSTITUTE('Look Up Values'!$S$2:$S$120," ",""),0)),"","D&amp;R error")),"")</f>
        <v/>
      </c>
      <c r="Q2007" s="242" t="str" cm="1">
        <f t="array" ref="Q2007">IF(AND(I2007&lt;&gt;0,I2007&lt;&gt;""),IF(G2007="","",IF(ISNUMBER(MATCH(SUBSTITUTE(G2007," ",""),SUBSTITUTE('Look Up Values'!$I$2:$I$10," ",""),0)),"","State error")),"")</f>
        <v/>
      </c>
      <c r="R2007" s="260" t="str">
        <f t="shared" si="63"/>
        <v/>
      </c>
    </row>
    <row r="2008" spans="1:18" ht="15.75">
      <c r="A2008" s="250">
        <v>2001</v>
      </c>
      <c r="B2008" s="198"/>
      <c r="C2008" s="25"/>
      <c r="D2008" s="25"/>
      <c r="E2008" s="25"/>
      <c r="F2008" s="25"/>
      <c r="G2008" s="26"/>
      <c r="H2008" s="27"/>
      <c r="I2008" s="28"/>
      <c r="J2008" s="430"/>
      <c r="K2008" s="48"/>
      <c r="L2008" s="457" t="str">
        <f t="shared" si="62"/>
        <v/>
      </c>
      <c r="M2008" s="245" cm="1">
        <f t="array" ref="M2008">SUMPRODUCT(--(N2008:Q2008&lt;&gt;"")) + IF(TRIM(R2008)="",0,LEN(R2008)-LEN(SUBSTITUTE(R2008,",",""))+1)</f>
        <v>0</v>
      </c>
      <c r="N2008" s="242" t="str">
        <f>IF(AND(I2008&lt;&gt;0,I2008&lt;&gt;""),IF(TRIM(SUBSTITUTE(B2008,CHAR(160),""))="","",IF(ISNUMBER(MATCH(TRIM(SUBSTITUTE(B2008,CHAR(160),"")),'Look Up Values'!$B$2:$B$500,0)),"","Origin error")),"")</f>
        <v/>
      </c>
      <c r="O2008" s="242" t="str">
        <f>IF(AND(I2008&lt;&gt;0,I2008&lt;&gt;""),IF(C2008="","",IF(AND(ISNUMBER(--LEFT(C2008,FIND(" ",C2008&amp;" ")-1)),OR(LEN(LEFT(C2008,FIND(" ",C2008&amp;" ")-1))=6,LEN(LEFT(C2008,FIND(" ",C2008&amp;" ")-1))=7),OR(ISNUMBER(MATCH(LEFT(C2008,FIND(" ",C2008&amp;" ")-1),'Look Up Values'!$G$2:$G$1000,0)),ISNUMBER(MATCH(LEFT(C2008,FIND(" ",C2008&amp;" ")-1),'Look Up Values'!$AE$2:$AE$2000,0)))),"","EWC error")),"")</f>
        <v/>
      </c>
      <c r="P2008" s="242" t="str" cm="1">
        <f t="array" ref="P2008">IF(AND(I2008&lt;&gt;0,I2008&lt;&gt;""),IF(D2008="","",IF(ISNUMBER(MATCH(SUBSTITUTE(D2008," ",""),SUBSTITUTE('Look Up Values'!$S$2:$S$120," ",""),0)),"","D&amp;R error")),"")</f>
        <v/>
      </c>
      <c r="Q2008" s="242" t="str" cm="1">
        <f t="array" ref="Q2008">IF(AND(I2008&lt;&gt;0,I2008&lt;&gt;""),IF(G2008="","",IF(ISNUMBER(MATCH(SUBSTITUTE(G2008," ",""),SUBSTITUTE('Look Up Values'!$I$2:$I$10," ",""),0)),"","State error")),"")</f>
        <v/>
      </c>
      <c r="R2008" s="260" t="str">
        <f t="shared" si="63"/>
        <v/>
      </c>
    </row>
    <row r="2009" spans="1:18" ht="15.75">
      <c r="A2009" s="250">
        <v>2002</v>
      </c>
      <c r="B2009" s="198"/>
      <c r="C2009" s="25"/>
      <c r="D2009" s="25"/>
      <c r="E2009" s="25"/>
      <c r="F2009" s="25"/>
      <c r="G2009" s="26"/>
      <c r="H2009" s="27"/>
      <c r="I2009" s="28"/>
      <c r="J2009" s="430"/>
      <c r="K2009" s="48"/>
      <c r="L2009" s="457" t="str">
        <f t="shared" si="62"/>
        <v/>
      </c>
      <c r="M2009" s="245" cm="1">
        <f t="array" ref="M2009">SUMPRODUCT(--(N2009:Q2009&lt;&gt;"")) + IF(TRIM(R2009)="",0,LEN(R2009)-LEN(SUBSTITUTE(R2009,",",""))+1)</f>
        <v>0</v>
      </c>
      <c r="N2009" s="242" t="str">
        <f>IF(AND(I2009&lt;&gt;0,I2009&lt;&gt;""),IF(TRIM(SUBSTITUTE(B2009,CHAR(160),""))="","",IF(ISNUMBER(MATCH(TRIM(SUBSTITUTE(B2009,CHAR(160),"")),'Look Up Values'!$B$2:$B$500,0)),"","Origin error")),"")</f>
        <v/>
      </c>
      <c r="O2009" s="242" t="str">
        <f>IF(AND(I2009&lt;&gt;0,I2009&lt;&gt;""),IF(C2009="","",IF(AND(ISNUMBER(--LEFT(C2009,FIND(" ",C2009&amp;" ")-1)),OR(LEN(LEFT(C2009,FIND(" ",C2009&amp;" ")-1))=6,LEN(LEFT(C2009,FIND(" ",C2009&amp;" ")-1))=7),OR(ISNUMBER(MATCH(LEFT(C2009,FIND(" ",C2009&amp;" ")-1),'Look Up Values'!$G$2:$G$1000,0)),ISNUMBER(MATCH(LEFT(C2009,FIND(" ",C2009&amp;" ")-1),'Look Up Values'!$AE$2:$AE$2000,0)))),"","EWC error")),"")</f>
        <v/>
      </c>
      <c r="P2009" s="242" t="str" cm="1">
        <f t="array" ref="P2009">IF(AND(I2009&lt;&gt;0,I2009&lt;&gt;""),IF(D2009="","",IF(ISNUMBER(MATCH(SUBSTITUTE(D2009," ",""),SUBSTITUTE('Look Up Values'!$S$2:$S$120," ",""),0)),"","D&amp;R error")),"")</f>
        <v/>
      </c>
      <c r="Q2009" s="242" t="str" cm="1">
        <f t="array" ref="Q2009">IF(AND(I2009&lt;&gt;0,I2009&lt;&gt;""),IF(G2009="","",IF(ISNUMBER(MATCH(SUBSTITUTE(G2009," ",""),SUBSTITUTE('Look Up Values'!$I$2:$I$10," ",""),0)),"","State error")),"")</f>
        <v/>
      </c>
      <c r="R2009" s="260" t="str">
        <f t="shared" si="63"/>
        <v/>
      </c>
    </row>
    <row r="2010" spans="1:18" ht="15.75">
      <c r="A2010" s="250">
        <v>2003</v>
      </c>
      <c r="B2010" s="198"/>
      <c r="C2010" s="25"/>
      <c r="D2010" s="25"/>
      <c r="E2010" s="25"/>
      <c r="F2010" s="25"/>
      <c r="G2010" s="26"/>
      <c r="H2010" s="27"/>
      <c r="I2010" s="28"/>
      <c r="J2010" s="430"/>
      <c r="K2010" s="48"/>
      <c r="L2010" s="457" t="str">
        <f t="shared" si="62"/>
        <v/>
      </c>
      <c r="M2010" s="245" cm="1">
        <f t="array" ref="M2010">SUMPRODUCT(--(N2010:Q2010&lt;&gt;"")) + IF(TRIM(R2010)="",0,LEN(R2010)-LEN(SUBSTITUTE(R2010,",",""))+1)</f>
        <v>0</v>
      </c>
      <c r="N2010" s="242" t="str">
        <f>IF(AND(I2010&lt;&gt;0,I2010&lt;&gt;""),IF(TRIM(SUBSTITUTE(B2010,CHAR(160),""))="","",IF(ISNUMBER(MATCH(TRIM(SUBSTITUTE(B2010,CHAR(160),"")),'Look Up Values'!$B$2:$B$500,0)),"","Origin error")),"")</f>
        <v/>
      </c>
      <c r="O2010" s="242" t="str">
        <f>IF(AND(I2010&lt;&gt;0,I2010&lt;&gt;""),IF(C2010="","",IF(AND(ISNUMBER(--LEFT(C2010,FIND(" ",C2010&amp;" ")-1)),OR(LEN(LEFT(C2010,FIND(" ",C2010&amp;" ")-1))=6,LEN(LEFT(C2010,FIND(" ",C2010&amp;" ")-1))=7),OR(ISNUMBER(MATCH(LEFT(C2010,FIND(" ",C2010&amp;" ")-1),'Look Up Values'!$G$2:$G$1000,0)),ISNUMBER(MATCH(LEFT(C2010,FIND(" ",C2010&amp;" ")-1),'Look Up Values'!$AE$2:$AE$2000,0)))),"","EWC error")),"")</f>
        <v/>
      </c>
      <c r="P2010" s="242" t="str" cm="1">
        <f t="array" ref="P2010">IF(AND(I2010&lt;&gt;0,I2010&lt;&gt;""),IF(D2010="","",IF(ISNUMBER(MATCH(SUBSTITUTE(D2010," ",""),SUBSTITUTE('Look Up Values'!$S$2:$S$120," ",""),0)),"","D&amp;R error")),"")</f>
        <v/>
      </c>
      <c r="Q2010" s="242" t="str" cm="1">
        <f t="array" ref="Q2010">IF(AND(I2010&lt;&gt;0,I2010&lt;&gt;""),IF(G2010="","",IF(ISNUMBER(MATCH(SUBSTITUTE(G2010," ",""),SUBSTITUTE('Look Up Values'!$I$2:$I$10," ",""),0)),"","State error")),"")</f>
        <v/>
      </c>
      <c r="R2010" s="260" t="str">
        <f t="shared" si="63"/>
        <v/>
      </c>
    </row>
    <row r="2011" spans="1:18" ht="15.75">
      <c r="A2011" s="250">
        <v>2004</v>
      </c>
      <c r="B2011" s="198"/>
      <c r="C2011" s="25"/>
      <c r="D2011" s="25"/>
      <c r="E2011" s="25"/>
      <c r="F2011" s="25"/>
      <c r="G2011" s="26"/>
      <c r="H2011" s="27"/>
      <c r="I2011" s="28"/>
      <c r="J2011" s="430"/>
      <c r="K2011" s="48"/>
      <c r="L2011" s="457" t="str">
        <f t="shared" si="62"/>
        <v/>
      </c>
      <c r="M2011" s="245" cm="1">
        <f t="array" ref="M2011">SUMPRODUCT(--(N2011:Q2011&lt;&gt;"")) + IF(TRIM(R2011)="",0,LEN(R2011)-LEN(SUBSTITUTE(R2011,",",""))+1)</f>
        <v>0</v>
      </c>
      <c r="N2011" s="242" t="str">
        <f>IF(AND(I2011&lt;&gt;0,I2011&lt;&gt;""),IF(TRIM(SUBSTITUTE(B2011,CHAR(160),""))="","",IF(ISNUMBER(MATCH(TRIM(SUBSTITUTE(B2011,CHAR(160),"")),'Look Up Values'!$B$2:$B$500,0)),"","Origin error")),"")</f>
        <v/>
      </c>
      <c r="O2011" s="242" t="str">
        <f>IF(AND(I2011&lt;&gt;0,I2011&lt;&gt;""),IF(C2011="","",IF(AND(ISNUMBER(--LEFT(C2011,FIND(" ",C2011&amp;" ")-1)),OR(LEN(LEFT(C2011,FIND(" ",C2011&amp;" ")-1))=6,LEN(LEFT(C2011,FIND(" ",C2011&amp;" ")-1))=7),OR(ISNUMBER(MATCH(LEFT(C2011,FIND(" ",C2011&amp;" ")-1),'Look Up Values'!$G$2:$G$1000,0)),ISNUMBER(MATCH(LEFT(C2011,FIND(" ",C2011&amp;" ")-1),'Look Up Values'!$AE$2:$AE$2000,0)))),"","EWC error")),"")</f>
        <v/>
      </c>
      <c r="P2011" s="242" t="str" cm="1">
        <f t="array" ref="P2011">IF(AND(I2011&lt;&gt;0,I2011&lt;&gt;""),IF(D2011="","",IF(ISNUMBER(MATCH(SUBSTITUTE(D2011," ",""),SUBSTITUTE('Look Up Values'!$S$2:$S$120," ",""),0)),"","D&amp;R error")),"")</f>
        <v/>
      </c>
      <c r="Q2011" s="242" t="str" cm="1">
        <f t="array" ref="Q2011">IF(AND(I2011&lt;&gt;0,I2011&lt;&gt;""),IF(G2011="","",IF(ISNUMBER(MATCH(SUBSTITUTE(G2011," ",""),SUBSTITUTE('Look Up Values'!$I$2:$I$10," ",""),0)),"","State error")),"")</f>
        <v/>
      </c>
      <c r="R2011" s="260" t="str">
        <f t="shared" si="63"/>
        <v/>
      </c>
    </row>
    <row r="2012" spans="1:18" ht="15.75">
      <c r="A2012" s="250">
        <v>2005</v>
      </c>
      <c r="B2012" s="198"/>
      <c r="C2012" s="25"/>
      <c r="D2012" s="25"/>
      <c r="E2012" s="25"/>
      <c r="F2012" s="25"/>
      <c r="G2012" s="26"/>
      <c r="H2012" s="27"/>
      <c r="I2012" s="28"/>
      <c r="J2012" s="430"/>
      <c r="K2012" s="48"/>
      <c r="L2012" s="457" t="str">
        <f t="shared" si="62"/>
        <v/>
      </c>
      <c r="M2012" s="245" cm="1">
        <f t="array" ref="M2012">SUMPRODUCT(--(N2012:Q2012&lt;&gt;"")) + IF(TRIM(R2012)="",0,LEN(R2012)-LEN(SUBSTITUTE(R2012,",",""))+1)</f>
        <v>0</v>
      </c>
      <c r="N2012" s="242" t="str">
        <f>IF(AND(I2012&lt;&gt;0,I2012&lt;&gt;""),IF(TRIM(SUBSTITUTE(B2012,CHAR(160),""))="","",IF(ISNUMBER(MATCH(TRIM(SUBSTITUTE(B2012,CHAR(160),"")),'Look Up Values'!$B$2:$B$500,0)),"","Origin error")),"")</f>
        <v/>
      </c>
      <c r="O2012" s="242" t="str">
        <f>IF(AND(I2012&lt;&gt;0,I2012&lt;&gt;""),IF(C2012="","",IF(AND(ISNUMBER(--LEFT(C2012,FIND(" ",C2012&amp;" ")-1)),OR(LEN(LEFT(C2012,FIND(" ",C2012&amp;" ")-1))=6,LEN(LEFT(C2012,FIND(" ",C2012&amp;" ")-1))=7),OR(ISNUMBER(MATCH(LEFT(C2012,FIND(" ",C2012&amp;" ")-1),'Look Up Values'!$G$2:$G$1000,0)),ISNUMBER(MATCH(LEFT(C2012,FIND(" ",C2012&amp;" ")-1),'Look Up Values'!$AE$2:$AE$2000,0)))),"","EWC error")),"")</f>
        <v/>
      </c>
      <c r="P2012" s="242" t="str" cm="1">
        <f t="array" ref="P2012">IF(AND(I2012&lt;&gt;0,I2012&lt;&gt;""),IF(D2012="","",IF(ISNUMBER(MATCH(SUBSTITUTE(D2012," ",""),SUBSTITUTE('Look Up Values'!$S$2:$S$120," ",""),0)),"","D&amp;R error")),"")</f>
        <v/>
      </c>
      <c r="Q2012" s="242" t="str" cm="1">
        <f t="array" ref="Q2012">IF(AND(I2012&lt;&gt;0,I2012&lt;&gt;""),IF(G2012="","",IF(ISNUMBER(MATCH(SUBSTITUTE(G2012," ",""),SUBSTITUTE('Look Up Values'!$I$2:$I$10," ",""),0)),"","State error")),"")</f>
        <v/>
      </c>
      <c r="R2012" s="260" t="str">
        <f t="shared" si="63"/>
        <v/>
      </c>
    </row>
    <row r="2013" spans="1:18" ht="15.75">
      <c r="A2013" s="250">
        <v>2006</v>
      </c>
      <c r="B2013" s="198"/>
      <c r="C2013" s="25"/>
      <c r="D2013" s="25"/>
      <c r="E2013" s="25"/>
      <c r="F2013" s="25"/>
      <c r="G2013" s="26"/>
      <c r="H2013" s="27"/>
      <c r="I2013" s="28"/>
      <c r="J2013" s="430"/>
      <c r="K2013" s="48"/>
      <c r="L2013" s="457" t="str">
        <f t="shared" si="62"/>
        <v/>
      </c>
      <c r="M2013" s="245" cm="1">
        <f t="array" ref="M2013">SUMPRODUCT(--(N2013:Q2013&lt;&gt;"")) + IF(TRIM(R2013)="",0,LEN(R2013)-LEN(SUBSTITUTE(R2013,",",""))+1)</f>
        <v>0</v>
      </c>
      <c r="N2013" s="242" t="str">
        <f>IF(AND(I2013&lt;&gt;0,I2013&lt;&gt;""),IF(TRIM(SUBSTITUTE(B2013,CHAR(160),""))="","",IF(ISNUMBER(MATCH(TRIM(SUBSTITUTE(B2013,CHAR(160),"")),'Look Up Values'!$B$2:$B$500,0)),"","Origin error")),"")</f>
        <v/>
      </c>
      <c r="O2013" s="242" t="str">
        <f>IF(AND(I2013&lt;&gt;0,I2013&lt;&gt;""),IF(C2013="","",IF(AND(ISNUMBER(--LEFT(C2013,FIND(" ",C2013&amp;" ")-1)),OR(LEN(LEFT(C2013,FIND(" ",C2013&amp;" ")-1))=6,LEN(LEFT(C2013,FIND(" ",C2013&amp;" ")-1))=7),OR(ISNUMBER(MATCH(LEFT(C2013,FIND(" ",C2013&amp;" ")-1),'Look Up Values'!$G$2:$G$1000,0)),ISNUMBER(MATCH(LEFT(C2013,FIND(" ",C2013&amp;" ")-1),'Look Up Values'!$AE$2:$AE$2000,0)))),"","EWC error")),"")</f>
        <v/>
      </c>
      <c r="P2013" s="242" t="str" cm="1">
        <f t="array" ref="P2013">IF(AND(I2013&lt;&gt;0,I2013&lt;&gt;""),IF(D2013="","",IF(ISNUMBER(MATCH(SUBSTITUTE(D2013," ",""),SUBSTITUTE('Look Up Values'!$S$2:$S$120," ",""),0)),"","D&amp;R error")),"")</f>
        <v/>
      </c>
      <c r="Q2013" s="242" t="str" cm="1">
        <f t="array" ref="Q2013">IF(AND(I2013&lt;&gt;0,I2013&lt;&gt;""),IF(G2013="","",IF(ISNUMBER(MATCH(SUBSTITUTE(G2013," ",""),SUBSTITUTE('Look Up Values'!$I$2:$I$10," ",""),0)),"","State error")),"")</f>
        <v/>
      </c>
      <c r="R2013" s="260" t="str">
        <f t="shared" si="63"/>
        <v/>
      </c>
    </row>
    <row r="2014" spans="1:18" ht="15.75">
      <c r="A2014" s="250">
        <v>2007</v>
      </c>
      <c r="B2014" s="198"/>
      <c r="C2014" s="25"/>
      <c r="D2014" s="25"/>
      <c r="E2014" s="25"/>
      <c r="F2014" s="25"/>
      <c r="G2014" s="26"/>
      <c r="H2014" s="27"/>
      <c r="I2014" s="28"/>
      <c r="J2014" s="430"/>
      <c r="K2014" s="48"/>
      <c r="L2014" s="457" t="str">
        <f t="shared" si="62"/>
        <v/>
      </c>
      <c r="M2014" s="245" cm="1">
        <f t="array" ref="M2014">SUMPRODUCT(--(N2014:Q2014&lt;&gt;"")) + IF(TRIM(R2014)="",0,LEN(R2014)-LEN(SUBSTITUTE(R2014,",",""))+1)</f>
        <v>0</v>
      </c>
      <c r="N2014" s="242" t="str">
        <f>IF(AND(I2014&lt;&gt;0,I2014&lt;&gt;""),IF(TRIM(SUBSTITUTE(B2014,CHAR(160),""))="","",IF(ISNUMBER(MATCH(TRIM(SUBSTITUTE(B2014,CHAR(160),"")),'Look Up Values'!$B$2:$B$500,0)),"","Origin error")),"")</f>
        <v/>
      </c>
      <c r="O2014" s="242" t="str">
        <f>IF(AND(I2014&lt;&gt;0,I2014&lt;&gt;""),IF(C2014="","",IF(AND(ISNUMBER(--LEFT(C2014,FIND(" ",C2014&amp;" ")-1)),OR(LEN(LEFT(C2014,FIND(" ",C2014&amp;" ")-1))=6,LEN(LEFT(C2014,FIND(" ",C2014&amp;" ")-1))=7),OR(ISNUMBER(MATCH(LEFT(C2014,FIND(" ",C2014&amp;" ")-1),'Look Up Values'!$G$2:$G$1000,0)),ISNUMBER(MATCH(LEFT(C2014,FIND(" ",C2014&amp;" ")-1),'Look Up Values'!$AE$2:$AE$2000,0)))),"","EWC error")),"")</f>
        <v/>
      </c>
      <c r="P2014" s="242" t="str" cm="1">
        <f t="array" ref="P2014">IF(AND(I2014&lt;&gt;0,I2014&lt;&gt;""),IF(D2014="","",IF(ISNUMBER(MATCH(SUBSTITUTE(D2014," ",""),SUBSTITUTE('Look Up Values'!$S$2:$S$120," ",""),0)),"","D&amp;R error")),"")</f>
        <v/>
      </c>
      <c r="Q2014" s="242" t="str" cm="1">
        <f t="array" ref="Q2014">IF(AND(I2014&lt;&gt;0,I2014&lt;&gt;""),IF(G2014="","",IF(ISNUMBER(MATCH(SUBSTITUTE(G2014," ",""),SUBSTITUTE('Look Up Values'!$I$2:$I$10," ",""),0)),"","State error")),"")</f>
        <v/>
      </c>
      <c r="R2014" s="260" t="str">
        <f t="shared" si="63"/>
        <v/>
      </c>
    </row>
    <row r="2015" spans="1:18" ht="15.75">
      <c r="A2015" s="250">
        <v>2008</v>
      </c>
      <c r="B2015" s="198"/>
      <c r="C2015" s="25"/>
      <c r="D2015" s="25"/>
      <c r="E2015" s="25"/>
      <c r="F2015" s="25"/>
      <c r="G2015" s="26"/>
      <c r="H2015" s="27"/>
      <c r="I2015" s="28"/>
      <c r="J2015" s="430"/>
      <c r="K2015" s="48"/>
      <c r="L2015" s="457" t="str">
        <f t="shared" si="62"/>
        <v/>
      </c>
      <c r="M2015" s="245" cm="1">
        <f t="array" ref="M2015">SUMPRODUCT(--(N2015:Q2015&lt;&gt;"")) + IF(TRIM(R2015)="",0,LEN(R2015)-LEN(SUBSTITUTE(R2015,",",""))+1)</f>
        <v>0</v>
      </c>
      <c r="N2015" s="242" t="str">
        <f>IF(AND(I2015&lt;&gt;0,I2015&lt;&gt;""),IF(TRIM(SUBSTITUTE(B2015,CHAR(160),""))="","",IF(ISNUMBER(MATCH(TRIM(SUBSTITUTE(B2015,CHAR(160),"")),'Look Up Values'!$B$2:$B$500,0)),"","Origin error")),"")</f>
        <v/>
      </c>
      <c r="O2015" s="242" t="str">
        <f>IF(AND(I2015&lt;&gt;0,I2015&lt;&gt;""),IF(C2015="","",IF(AND(ISNUMBER(--LEFT(C2015,FIND(" ",C2015&amp;" ")-1)),OR(LEN(LEFT(C2015,FIND(" ",C2015&amp;" ")-1))=6,LEN(LEFT(C2015,FIND(" ",C2015&amp;" ")-1))=7),OR(ISNUMBER(MATCH(LEFT(C2015,FIND(" ",C2015&amp;" ")-1),'Look Up Values'!$G$2:$G$1000,0)),ISNUMBER(MATCH(LEFT(C2015,FIND(" ",C2015&amp;" ")-1),'Look Up Values'!$AE$2:$AE$2000,0)))),"","EWC error")),"")</f>
        <v/>
      </c>
      <c r="P2015" s="242" t="str" cm="1">
        <f t="array" ref="P2015">IF(AND(I2015&lt;&gt;0,I2015&lt;&gt;""),IF(D2015="","",IF(ISNUMBER(MATCH(SUBSTITUTE(D2015," ",""),SUBSTITUTE('Look Up Values'!$S$2:$S$120," ",""),0)),"","D&amp;R error")),"")</f>
        <v/>
      </c>
      <c r="Q2015" s="242" t="str" cm="1">
        <f t="array" ref="Q2015">IF(AND(I2015&lt;&gt;0,I2015&lt;&gt;""),IF(G2015="","",IF(ISNUMBER(MATCH(SUBSTITUTE(G2015," ",""),SUBSTITUTE('Look Up Values'!$I$2:$I$10," ",""),0)),"","State error")),"")</f>
        <v/>
      </c>
      <c r="R2015" s="260" t="str">
        <f t="shared" si="63"/>
        <v/>
      </c>
    </row>
    <row r="2016" spans="1:18" ht="15.75">
      <c r="A2016" s="250">
        <v>2009</v>
      </c>
      <c r="B2016" s="198"/>
      <c r="C2016" s="25"/>
      <c r="D2016" s="25"/>
      <c r="E2016" s="25"/>
      <c r="F2016" s="25"/>
      <c r="G2016" s="26"/>
      <c r="H2016" s="27"/>
      <c r="I2016" s="28"/>
      <c r="J2016" s="430"/>
      <c r="K2016" s="48"/>
      <c r="L2016" s="457" t="str">
        <f t="shared" si="62"/>
        <v/>
      </c>
      <c r="M2016" s="245" cm="1">
        <f t="array" ref="M2016">SUMPRODUCT(--(N2016:Q2016&lt;&gt;"")) + IF(TRIM(R2016)="",0,LEN(R2016)-LEN(SUBSTITUTE(R2016,",",""))+1)</f>
        <v>0</v>
      </c>
      <c r="N2016" s="242" t="str">
        <f>IF(AND(I2016&lt;&gt;0,I2016&lt;&gt;""),IF(TRIM(SUBSTITUTE(B2016,CHAR(160),""))="","",IF(ISNUMBER(MATCH(TRIM(SUBSTITUTE(B2016,CHAR(160),"")),'Look Up Values'!$B$2:$B$500,0)),"","Origin error")),"")</f>
        <v/>
      </c>
      <c r="O2016" s="242" t="str">
        <f>IF(AND(I2016&lt;&gt;0,I2016&lt;&gt;""),IF(C2016="","",IF(AND(ISNUMBER(--LEFT(C2016,FIND(" ",C2016&amp;" ")-1)),OR(LEN(LEFT(C2016,FIND(" ",C2016&amp;" ")-1))=6,LEN(LEFT(C2016,FIND(" ",C2016&amp;" ")-1))=7),OR(ISNUMBER(MATCH(LEFT(C2016,FIND(" ",C2016&amp;" ")-1),'Look Up Values'!$G$2:$G$1000,0)),ISNUMBER(MATCH(LEFT(C2016,FIND(" ",C2016&amp;" ")-1),'Look Up Values'!$AE$2:$AE$2000,0)))),"","EWC error")),"")</f>
        <v/>
      </c>
      <c r="P2016" s="242" t="str" cm="1">
        <f t="array" ref="P2016">IF(AND(I2016&lt;&gt;0,I2016&lt;&gt;""),IF(D2016="","",IF(ISNUMBER(MATCH(SUBSTITUTE(D2016," ",""),SUBSTITUTE('Look Up Values'!$S$2:$S$120," ",""),0)),"","D&amp;R error")),"")</f>
        <v/>
      </c>
      <c r="Q2016" s="242" t="str" cm="1">
        <f t="array" ref="Q2016">IF(AND(I2016&lt;&gt;0,I2016&lt;&gt;""),IF(G2016="","",IF(ISNUMBER(MATCH(SUBSTITUTE(G2016," ",""),SUBSTITUTE('Look Up Values'!$I$2:$I$10," ",""),0)),"","State error")),"")</f>
        <v/>
      </c>
      <c r="R2016" s="260" t="str">
        <f t="shared" si="63"/>
        <v/>
      </c>
    </row>
    <row r="2017" spans="1:18" ht="15.75">
      <c r="A2017" s="250">
        <v>2010</v>
      </c>
      <c r="B2017" s="198"/>
      <c r="C2017" s="25"/>
      <c r="D2017" s="25"/>
      <c r="E2017" s="25"/>
      <c r="F2017" s="25"/>
      <c r="G2017" s="26"/>
      <c r="H2017" s="27"/>
      <c r="I2017" s="28"/>
      <c r="J2017" s="430"/>
      <c r="K2017" s="48"/>
      <c r="L2017" s="457" t="str">
        <f t="shared" si="62"/>
        <v/>
      </c>
      <c r="M2017" s="245" cm="1">
        <f t="array" ref="M2017">SUMPRODUCT(--(N2017:Q2017&lt;&gt;"")) + IF(TRIM(R2017)="",0,LEN(R2017)-LEN(SUBSTITUTE(R2017,",",""))+1)</f>
        <v>0</v>
      </c>
      <c r="N2017" s="242" t="str">
        <f>IF(AND(I2017&lt;&gt;0,I2017&lt;&gt;""),IF(TRIM(SUBSTITUTE(B2017,CHAR(160),""))="","",IF(ISNUMBER(MATCH(TRIM(SUBSTITUTE(B2017,CHAR(160),"")),'Look Up Values'!$B$2:$B$500,0)),"","Origin error")),"")</f>
        <v/>
      </c>
      <c r="O2017" s="242" t="str">
        <f>IF(AND(I2017&lt;&gt;0,I2017&lt;&gt;""),IF(C2017="","",IF(AND(ISNUMBER(--LEFT(C2017,FIND(" ",C2017&amp;" ")-1)),OR(LEN(LEFT(C2017,FIND(" ",C2017&amp;" ")-1))=6,LEN(LEFT(C2017,FIND(" ",C2017&amp;" ")-1))=7),OR(ISNUMBER(MATCH(LEFT(C2017,FIND(" ",C2017&amp;" ")-1),'Look Up Values'!$G$2:$G$1000,0)),ISNUMBER(MATCH(LEFT(C2017,FIND(" ",C2017&amp;" ")-1),'Look Up Values'!$AE$2:$AE$2000,0)))),"","EWC error")),"")</f>
        <v/>
      </c>
      <c r="P2017" s="242" t="str" cm="1">
        <f t="array" ref="P2017">IF(AND(I2017&lt;&gt;0,I2017&lt;&gt;""),IF(D2017="","",IF(ISNUMBER(MATCH(SUBSTITUTE(D2017," ",""),SUBSTITUTE('Look Up Values'!$S$2:$S$120," ",""),0)),"","D&amp;R error")),"")</f>
        <v/>
      </c>
      <c r="Q2017" s="242" t="str" cm="1">
        <f t="array" ref="Q2017">IF(AND(I2017&lt;&gt;0,I2017&lt;&gt;""),IF(G2017="","",IF(ISNUMBER(MATCH(SUBSTITUTE(G2017," ",""),SUBSTITUTE('Look Up Values'!$I$2:$I$10," ",""),0)),"","State error")),"")</f>
        <v/>
      </c>
      <c r="R2017" s="260" t="str">
        <f t="shared" si="63"/>
        <v/>
      </c>
    </row>
    <row r="2018" spans="1:18" ht="15.75">
      <c r="A2018" s="250">
        <v>2011</v>
      </c>
      <c r="B2018" s="198"/>
      <c r="C2018" s="25"/>
      <c r="D2018" s="25"/>
      <c r="E2018" s="25"/>
      <c r="F2018" s="25"/>
      <c r="G2018" s="26"/>
      <c r="H2018" s="27"/>
      <c r="I2018" s="28"/>
      <c r="J2018" s="430"/>
      <c r="K2018" s="48"/>
      <c r="L2018" s="457" t="str">
        <f t="shared" si="62"/>
        <v/>
      </c>
      <c r="M2018" s="245" cm="1">
        <f t="array" ref="M2018">SUMPRODUCT(--(N2018:Q2018&lt;&gt;"")) + IF(TRIM(R2018)="",0,LEN(R2018)-LEN(SUBSTITUTE(R2018,",",""))+1)</f>
        <v>0</v>
      </c>
      <c r="N2018" s="242" t="str">
        <f>IF(AND(I2018&lt;&gt;0,I2018&lt;&gt;""),IF(TRIM(SUBSTITUTE(B2018,CHAR(160),""))="","",IF(ISNUMBER(MATCH(TRIM(SUBSTITUTE(B2018,CHAR(160),"")),'Look Up Values'!$B$2:$B$500,0)),"","Origin error")),"")</f>
        <v/>
      </c>
      <c r="O2018" s="242" t="str">
        <f>IF(AND(I2018&lt;&gt;0,I2018&lt;&gt;""),IF(C2018="","",IF(AND(ISNUMBER(--LEFT(C2018,FIND(" ",C2018&amp;" ")-1)),OR(LEN(LEFT(C2018,FIND(" ",C2018&amp;" ")-1))=6,LEN(LEFT(C2018,FIND(" ",C2018&amp;" ")-1))=7),OR(ISNUMBER(MATCH(LEFT(C2018,FIND(" ",C2018&amp;" ")-1),'Look Up Values'!$G$2:$G$1000,0)),ISNUMBER(MATCH(LEFT(C2018,FIND(" ",C2018&amp;" ")-1),'Look Up Values'!$AE$2:$AE$2000,0)))),"","EWC error")),"")</f>
        <v/>
      </c>
      <c r="P2018" s="242" t="str" cm="1">
        <f t="array" ref="P2018">IF(AND(I2018&lt;&gt;0,I2018&lt;&gt;""),IF(D2018="","",IF(ISNUMBER(MATCH(SUBSTITUTE(D2018," ",""),SUBSTITUTE('Look Up Values'!$S$2:$S$120," ",""),0)),"","D&amp;R error")),"")</f>
        <v/>
      </c>
      <c r="Q2018" s="242" t="str" cm="1">
        <f t="array" ref="Q2018">IF(AND(I2018&lt;&gt;0,I2018&lt;&gt;""),IF(G2018="","",IF(ISNUMBER(MATCH(SUBSTITUTE(G2018," ",""),SUBSTITUTE('Look Up Values'!$I$2:$I$10," ",""),0)),"","State error")),"")</f>
        <v/>
      </c>
      <c r="R2018" s="260" t="str">
        <f t="shared" si="63"/>
        <v/>
      </c>
    </row>
    <row r="2019" spans="1:18" ht="15.75">
      <c r="A2019" s="250">
        <v>2012</v>
      </c>
      <c r="B2019" s="198"/>
      <c r="C2019" s="25"/>
      <c r="D2019" s="25"/>
      <c r="E2019" s="25"/>
      <c r="F2019" s="25"/>
      <c r="G2019" s="26"/>
      <c r="H2019" s="27"/>
      <c r="I2019" s="28"/>
      <c r="J2019" s="430"/>
      <c r="K2019" s="48"/>
      <c r="L2019" s="457" t="str">
        <f t="shared" si="62"/>
        <v/>
      </c>
      <c r="M2019" s="245" cm="1">
        <f t="array" ref="M2019">SUMPRODUCT(--(N2019:Q2019&lt;&gt;"")) + IF(TRIM(R2019)="",0,LEN(R2019)-LEN(SUBSTITUTE(R2019,",",""))+1)</f>
        <v>0</v>
      </c>
      <c r="N2019" s="242" t="str">
        <f>IF(AND(I2019&lt;&gt;0,I2019&lt;&gt;""),IF(TRIM(SUBSTITUTE(B2019,CHAR(160),""))="","",IF(ISNUMBER(MATCH(TRIM(SUBSTITUTE(B2019,CHAR(160),"")),'Look Up Values'!$B$2:$B$500,0)),"","Origin error")),"")</f>
        <v/>
      </c>
      <c r="O2019" s="242" t="str">
        <f>IF(AND(I2019&lt;&gt;0,I2019&lt;&gt;""),IF(C2019="","",IF(AND(ISNUMBER(--LEFT(C2019,FIND(" ",C2019&amp;" ")-1)),OR(LEN(LEFT(C2019,FIND(" ",C2019&amp;" ")-1))=6,LEN(LEFT(C2019,FIND(" ",C2019&amp;" ")-1))=7),OR(ISNUMBER(MATCH(LEFT(C2019,FIND(" ",C2019&amp;" ")-1),'Look Up Values'!$G$2:$G$1000,0)),ISNUMBER(MATCH(LEFT(C2019,FIND(" ",C2019&amp;" ")-1),'Look Up Values'!$AE$2:$AE$2000,0)))),"","EWC error")),"")</f>
        <v/>
      </c>
      <c r="P2019" s="242" t="str" cm="1">
        <f t="array" ref="P2019">IF(AND(I2019&lt;&gt;0,I2019&lt;&gt;""),IF(D2019="","",IF(ISNUMBER(MATCH(SUBSTITUTE(D2019," ",""),SUBSTITUTE('Look Up Values'!$S$2:$S$120," ",""),0)),"","D&amp;R error")),"")</f>
        <v/>
      </c>
      <c r="Q2019" s="242" t="str" cm="1">
        <f t="array" ref="Q2019">IF(AND(I2019&lt;&gt;0,I2019&lt;&gt;""),IF(G2019="","",IF(ISNUMBER(MATCH(SUBSTITUTE(G2019," ",""),SUBSTITUTE('Look Up Values'!$I$2:$I$10," ",""),0)),"","State error")),"")</f>
        <v/>
      </c>
      <c r="R2019" s="260" t="str">
        <f t="shared" si="63"/>
        <v/>
      </c>
    </row>
    <row r="2020" spans="1:18" ht="15.75">
      <c r="A2020" s="250">
        <v>2013</v>
      </c>
      <c r="B2020" s="198"/>
      <c r="C2020" s="25"/>
      <c r="D2020" s="25"/>
      <c r="E2020" s="25"/>
      <c r="F2020" s="25"/>
      <c r="G2020" s="26"/>
      <c r="H2020" s="27"/>
      <c r="I2020" s="28"/>
      <c r="J2020" s="430"/>
      <c r="K2020" s="48"/>
      <c r="L2020" s="457" t="str">
        <f t="shared" si="62"/>
        <v/>
      </c>
      <c r="M2020" s="245" cm="1">
        <f t="array" ref="M2020">SUMPRODUCT(--(N2020:Q2020&lt;&gt;"")) + IF(TRIM(R2020)="",0,LEN(R2020)-LEN(SUBSTITUTE(R2020,",",""))+1)</f>
        <v>0</v>
      </c>
      <c r="N2020" s="242" t="str">
        <f>IF(AND(I2020&lt;&gt;0,I2020&lt;&gt;""),IF(TRIM(SUBSTITUTE(B2020,CHAR(160),""))="","",IF(ISNUMBER(MATCH(TRIM(SUBSTITUTE(B2020,CHAR(160),"")),'Look Up Values'!$B$2:$B$500,0)),"","Origin error")),"")</f>
        <v/>
      </c>
      <c r="O2020" s="242" t="str">
        <f>IF(AND(I2020&lt;&gt;0,I2020&lt;&gt;""),IF(C2020="","",IF(AND(ISNUMBER(--LEFT(C2020,FIND(" ",C2020&amp;" ")-1)),OR(LEN(LEFT(C2020,FIND(" ",C2020&amp;" ")-1))=6,LEN(LEFT(C2020,FIND(" ",C2020&amp;" ")-1))=7),OR(ISNUMBER(MATCH(LEFT(C2020,FIND(" ",C2020&amp;" ")-1),'Look Up Values'!$G$2:$G$1000,0)),ISNUMBER(MATCH(LEFT(C2020,FIND(" ",C2020&amp;" ")-1),'Look Up Values'!$AE$2:$AE$2000,0)))),"","EWC error")),"")</f>
        <v/>
      </c>
      <c r="P2020" s="242" t="str" cm="1">
        <f t="array" ref="P2020">IF(AND(I2020&lt;&gt;0,I2020&lt;&gt;""),IF(D2020="","",IF(ISNUMBER(MATCH(SUBSTITUTE(D2020," ",""),SUBSTITUTE('Look Up Values'!$S$2:$S$120," ",""),0)),"","D&amp;R error")),"")</f>
        <v/>
      </c>
      <c r="Q2020" s="242" t="str" cm="1">
        <f t="array" ref="Q2020">IF(AND(I2020&lt;&gt;0,I2020&lt;&gt;""),IF(G2020="","",IF(ISNUMBER(MATCH(SUBSTITUTE(G2020," ",""),SUBSTITUTE('Look Up Values'!$I$2:$I$10," ",""),0)),"","State error")),"")</f>
        <v/>
      </c>
      <c r="R2020" s="260" t="str">
        <f t="shared" si="63"/>
        <v/>
      </c>
    </row>
    <row r="2021" spans="1:18" ht="15.75">
      <c r="A2021" s="250">
        <v>2014</v>
      </c>
      <c r="B2021" s="198"/>
      <c r="C2021" s="25"/>
      <c r="D2021" s="25"/>
      <c r="E2021" s="25"/>
      <c r="F2021" s="25"/>
      <c r="G2021" s="26"/>
      <c r="H2021" s="27"/>
      <c r="I2021" s="28"/>
      <c r="J2021" s="430"/>
      <c r="K2021" s="48"/>
      <c r="L2021" s="457" t="str">
        <f t="shared" si="62"/>
        <v/>
      </c>
      <c r="M2021" s="245" cm="1">
        <f t="array" ref="M2021">SUMPRODUCT(--(N2021:Q2021&lt;&gt;"")) + IF(TRIM(R2021)="",0,LEN(R2021)-LEN(SUBSTITUTE(R2021,",",""))+1)</f>
        <v>0</v>
      </c>
      <c r="N2021" s="242" t="str">
        <f>IF(AND(I2021&lt;&gt;0,I2021&lt;&gt;""),IF(TRIM(SUBSTITUTE(B2021,CHAR(160),""))="","",IF(ISNUMBER(MATCH(TRIM(SUBSTITUTE(B2021,CHAR(160),"")),'Look Up Values'!$B$2:$B$500,0)),"","Origin error")),"")</f>
        <v/>
      </c>
      <c r="O2021" s="242" t="str">
        <f>IF(AND(I2021&lt;&gt;0,I2021&lt;&gt;""),IF(C2021="","",IF(AND(ISNUMBER(--LEFT(C2021,FIND(" ",C2021&amp;" ")-1)),OR(LEN(LEFT(C2021,FIND(" ",C2021&amp;" ")-1))=6,LEN(LEFT(C2021,FIND(" ",C2021&amp;" ")-1))=7),OR(ISNUMBER(MATCH(LEFT(C2021,FIND(" ",C2021&amp;" ")-1),'Look Up Values'!$G$2:$G$1000,0)),ISNUMBER(MATCH(LEFT(C2021,FIND(" ",C2021&amp;" ")-1),'Look Up Values'!$AE$2:$AE$2000,0)))),"","EWC error")),"")</f>
        <v/>
      </c>
      <c r="P2021" s="242" t="str" cm="1">
        <f t="array" ref="P2021">IF(AND(I2021&lt;&gt;0,I2021&lt;&gt;""),IF(D2021="","",IF(ISNUMBER(MATCH(SUBSTITUTE(D2021," ",""),SUBSTITUTE('Look Up Values'!$S$2:$S$120," ",""),0)),"","D&amp;R error")),"")</f>
        <v/>
      </c>
      <c r="Q2021" s="242" t="str" cm="1">
        <f t="array" ref="Q2021">IF(AND(I2021&lt;&gt;0,I2021&lt;&gt;""),IF(G2021="","",IF(ISNUMBER(MATCH(SUBSTITUTE(G2021," ",""),SUBSTITUTE('Look Up Values'!$I$2:$I$10," ",""),0)),"","State error")),"")</f>
        <v/>
      </c>
      <c r="R2021" s="260" t="str">
        <f t="shared" si="63"/>
        <v/>
      </c>
    </row>
    <row r="2022" spans="1:18" ht="15.75">
      <c r="A2022" s="250">
        <v>2015</v>
      </c>
      <c r="B2022" s="198"/>
      <c r="C2022" s="25"/>
      <c r="D2022" s="25"/>
      <c r="E2022" s="25"/>
      <c r="F2022" s="25"/>
      <c r="G2022" s="26"/>
      <c r="H2022" s="27"/>
      <c r="I2022" s="28"/>
      <c r="J2022" s="430"/>
      <c r="K2022" s="48"/>
      <c r="L2022" s="457" t="str">
        <f t="shared" si="62"/>
        <v/>
      </c>
      <c r="M2022" s="245" cm="1">
        <f t="array" ref="M2022">SUMPRODUCT(--(N2022:Q2022&lt;&gt;"")) + IF(TRIM(R2022)="",0,LEN(R2022)-LEN(SUBSTITUTE(R2022,",",""))+1)</f>
        <v>0</v>
      </c>
      <c r="N2022" s="242" t="str">
        <f>IF(AND(I2022&lt;&gt;0,I2022&lt;&gt;""),IF(TRIM(SUBSTITUTE(B2022,CHAR(160),""))="","",IF(ISNUMBER(MATCH(TRIM(SUBSTITUTE(B2022,CHAR(160),"")),'Look Up Values'!$B$2:$B$500,0)),"","Origin error")),"")</f>
        <v/>
      </c>
      <c r="O2022" s="242" t="str">
        <f>IF(AND(I2022&lt;&gt;0,I2022&lt;&gt;""),IF(C2022="","",IF(AND(ISNUMBER(--LEFT(C2022,FIND(" ",C2022&amp;" ")-1)),OR(LEN(LEFT(C2022,FIND(" ",C2022&amp;" ")-1))=6,LEN(LEFT(C2022,FIND(" ",C2022&amp;" ")-1))=7),OR(ISNUMBER(MATCH(LEFT(C2022,FIND(" ",C2022&amp;" ")-1),'Look Up Values'!$G$2:$G$1000,0)),ISNUMBER(MATCH(LEFT(C2022,FIND(" ",C2022&amp;" ")-1),'Look Up Values'!$AE$2:$AE$2000,0)))),"","EWC error")),"")</f>
        <v/>
      </c>
      <c r="P2022" s="242" t="str" cm="1">
        <f t="array" ref="P2022">IF(AND(I2022&lt;&gt;0,I2022&lt;&gt;""),IF(D2022="","",IF(ISNUMBER(MATCH(SUBSTITUTE(D2022," ",""),SUBSTITUTE('Look Up Values'!$S$2:$S$120," ",""),0)),"","D&amp;R error")),"")</f>
        <v/>
      </c>
      <c r="Q2022" s="242" t="str" cm="1">
        <f t="array" ref="Q2022">IF(AND(I2022&lt;&gt;0,I2022&lt;&gt;""),IF(G2022="","",IF(ISNUMBER(MATCH(SUBSTITUTE(G2022," ",""),SUBSTITUTE('Look Up Values'!$I$2:$I$10," ",""),0)),"","State error")),"")</f>
        <v/>
      </c>
      <c r="R2022" s="260" t="str">
        <f t="shared" si="63"/>
        <v/>
      </c>
    </row>
    <row r="2023" spans="1:18" ht="15.75">
      <c r="A2023" s="250">
        <v>2016</v>
      </c>
      <c r="B2023" s="198"/>
      <c r="C2023" s="25"/>
      <c r="D2023" s="25"/>
      <c r="E2023" s="25"/>
      <c r="F2023" s="25"/>
      <c r="G2023" s="26"/>
      <c r="H2023" s="27"/>
      <c r="I2023" s="28"/>
      <c r="J2023" s="430"/>
      <c r="K2023" s="48"/>
      <c r="L2023" s="457" t="str">
        <f t="shared" si="62"/>
        <v/>
      </c>
      <c r="M2023" s="245" cm="1">
        <f t="array" ref="M2023">SUMPRODUCT(--(N2023:Q2023&lt;&gt;"")) + IF(TRIM(R2023)="",0,LEN(R2023)-LEN(SUBSTITUTE(R2023,",",""))+1)</f>
        <v>0</v>
      </c>
      <c r="N2023" s="242" t="str">
        <f>IF(AND(I2023&lt;&gt;0,I2023&lt;&gt;""),IF(TRIM(SUBSTITUTE(B2023,CHAR(160),""))="","",IF(ISNUMBER(MATCH(TRIM(SUBSTITUTE(B2023,CHAR(160),"")),'Look Up Values'!$B$2:$B$500,0)),"","Origin error")),"")</f>
        <v/>
      </c>
      <c r="O2023" s="242" t="str">
        <f>IF(AND(I2023&lt;&gt;0,I2023&lt;&gt;""),IF(C2023="","",IF(AND(ISNUMBER(--LEFT(C2023,FIND(" ",C2023&amp;" ")-1)),OR(LEN(LEFT(C2023,FIND(" ",C2023&amp;" ")-1))=6,LEN(LEFT(C2023,FIND(" ",C2023&amp;" ")-1))=7),OR(ISNUMBER(MATCH(LEFT(C2023,FIND(" ",C2023&amp;" ")-1),'Look Up Values'!$G$2:$G$1000,0)),ISNUMBER(MATCH(LEFT(C2023,FIND(" ",C2023&amp;" ")-1),'Look Up Values'!$AE$2:$AE$2000,0)))),"","EWC error")),"")</f>
        <v/>
      </c>
      <c r="P2023" s="242" t="str" cm="1">
        <f t="array" ref="P2023">IF(AND(I2023&lt;&gt;0,I2023&lt;&gt;""),IF(D2023="","",IF(ISNUMBER(MATCH(SUBSTITUTE(D2023," ",""),SUBSTITUTE('Look Up Values'!$S$2:$S$120," ",""),0)),"","D&amp;R error")),"")</f>
        <v/>
      </c>
      <c r="Q2023" s="242" t="str" cm="1">
        <f t="array" ref="Q2023">IF(AND(I2023&lt;&gt;0,I2023&lt;&gt;""),IF(G2023="","",IF(ISNUMBER(MATCH(SUBSTITUTE(G2023," ",""),SUBSTITUTE('Look Up Values'!$I$2:$I$10," ",""),0)),"","State error")),"")</f>
        <v/>
      </c>
      <c r="R2023" s="260" t="str">
        <f t="shared" si="63"/>
        <v/>
      </c>
    </row>
    <row r="2024" spans="1:18" ht="15.75">
      <c r="A2024" s="250">
        <v>2017</v>
      </c>
      <c r="B2024" s="198"/>
      <c r="C2024" s="25"/>
      <c r="D2024" s="25"/>
      <c r="E2024" s="25"/>
      <c r="F2024" s="25"/>
      <c r="G2024" s="26"/>
      <c r="H2024" s="27"/>
      <c r="I2024" s="28"/>
      <c r="J2024" s="430"/>
      <c r="K2024" s="48"/>
      <c r="L2024" s="457" t="str">
        <f t="shared" si="62"/>
        <v/>
      </c>
      <c r="M2024" s="245" cm="1">
        <f t="array" ref="M2024">SUMPRODUCT(--(N2024:Q2024&lt;&gt;"")) + IF(TRIM(R2024)="",0,LEN(R2024)-LEN(SUBSTITUTE(R2024,",",""))+1)</f>
        <v>0</v>
      </c>
      <c r="N2024" s="242" t="str">
        <f>IF(AND(I2024&lt;&gt;0,I2024&lt;&gt;""),IF(TRIM(SUBSTITUTE(B2024,CHAR(160),""))="","",IF(ISNUMBER(MATCH(TRIM(SUBSTITUTE(B2024,CHAR(160),"")),'Look Up Values'!$B$2:$B$500,0)),"","Origin error")),"")</f>
        <v/>
      </c>
      <c r="O2024" s="242" t="str">
        <f>IF(AND(I2024&lt;&gt;0,I2024&lt;&gt;""),IF(C2024="","",IF(AND(ISNUMBER(--LEFT(C2024,FIND(" ",C2024&amp;" ")-1)),OR(LEN(LEFT(C2024,FIND(" ",C2024&amp;" ")-1))=6,LEN(LEFT(C2024,FIND(" ",C2024&amp;" ")-1))=7),OR(ISNUMBER(MATCH(LEFT(C2024,FIND(" ",C2024&amp;" ")-1),'Look Up Values'!$G$2:$G$1000,0)),ISNUMBER(MATCH(LEFT(C2024,FIND(" ",C2024&amp;" ")-1),'Look Up Values'!$AE$2:$AE$2000,0)))),"","EWC error")),"")</f>
        <v/>
      </c>
      <c r="P2024" s="242" t="str" cm="1">
        <f t="array" ref="P2024">IF(AND(I2024&lt;&gt;0,I2024&lt;&gt;""),IF(D2024="","",IF(ISNUMBER(MATCH(SUBSTITUTE(D2024," ",""),SUBSTITUTE('Look Up Values'!$S$2:$S$120," ",""),0)),"","D&amp;R error")),"")</f>
        <v/>
      </c>
      <c r="Q2024" s="242" t="str" cm="1">
        <f t="array" ref="Q2024">IF(AND(I2024&lt;&gt;0,I2024&lt;&gt;""),IF(G2024="","",IF(ISNUMBER(MATCH(SUBSTITUTE(G2024," ",""),SUBSTITUTE('Look Up Values'!$I$2:$I$10," ",""),0)),"","State error")),"")</f>
        <v/>
      </c>
      <c r="R2024" s="260" t="str">
        <f t="shared" si="63"/>
        <v/>
      </c>
    </row>
    <row r="2025" spans="1:18" ht="15.75">
      <c r="A2025" s="250">
        <v>2018</v>
      </c>
      <c r="B2025" s="198"/>
      <c r="C2025" s="25"/>
      <c r="D2025" s="25"/>
      <c r="E2025" s="25"/>
      <c r="F2025" s="25"/>
      <c r="G2025" s="26"/>
      <c r="H2025" s="27"/>
      <c r="I2025" s="28"/>
      <c r="J2025" s="430"/>
      <c r="K2025" s="48"/>
      <c r="L2025" s="457" t="str">
        <f t="shared" si="62"/>
        <v/>
      </c>
      <c r="M2025" s="245" cm="1">
        <f t="array" ref="M2025">SUMPRODUCT(--(N2025:Q2025&lt;&gt;"")) + IF(TRIM(R2025)="",0,LEN(R2025)-LEN(SUBSTITUTE(R2025,",",""))+1)</f>
        <v>0</v>
      </c>
      <c r="N2025" s="242" t="str">
        <f>IF(AND(I2025&lt;&gt;0,I2025&lt;&gt;""),IF(TRIM(SUBSTITUTE(B2025,CHAR(160),""))="","",IF(ISNUMBER(MATCH(TRIM(SUBSTITUTE(B2025,CHAR(160),"")),'Look Up Values'!$B$2:$B$500,0)),"","Origin error")),"")</f>
        <v/>
      </c>
      <c r="O2025" s="242" t="str">
        <f>IF(AND(I2025&lt;&gt;0,I2025&lt;&gt;""),IF(C2025="","",IF(AND(ISNUMBER(--LEFT(C2025,FIND(" ",C2025&amp;" ")-1)),OR(LEN(LEFT(C2025,FIND(" ",C2025&amp;" ")-1))=6,LEN(LEFT(C2025,FIND(" ",C2025&amp;" ")-1))=7),OR(ISNUMBER(MATCH(LEFT(C2025,FIND(" ",C2025&amp;" ")-1),'Look Up Values'!$G$2:$G$1000,0)),ISNUMBER(MATCH(LEFT(C2025,FIND(" ",C2025&amp;" ")-1),'Look Up Values'!$AE$2:$AE$2000,0)))),"","EWC error")),"")</f>
        <v/>
      </c>
      <c r="P2025" s="242" t="str" cm="1">
        <f t="array" ref="P2025">IF(AND(I2025&lt;&gt;0,I2025&lt;&gt;""),IF(D2025="","",IF(ISNUMBER(MATCH(SUBSTITUTE(D2025," ",""),SUBSTITUTE('Look Up Values'!$S$2:$S$120," ",""),0)),"","D&amp;R error")),"")</f>
        <v/>
      </c>
      <c r="Q2025" s="242" t="str" cm="1">
        <f t="array" ref="Q2025">IF(AND(I2025&lt;&gt;0,I2025&lt;&gt;""),IF(G2025="","",IF(ISNUMBER(MATCH(SUBSTITUTE(G2025," ",""),SUBSTITUTE('Look Up Values'!$I$2:$I$10," ",""),0)),"","State error")),"")</f>
        <v/>
      </c>
      <c r="R2025" s="260" t="str">
        <f t="shared" si="63"/>
        <v/>
      </c>
    </row>
    <row r="2026" spans="1:18" ht="15.75">
      <c r="A2026" s="250">
        <v>2019</v>
      </c>
      <c r="B2026" s="198"/>
      <c r="C2026" s="25"/>
      <c r="D2026" s="25"/>
      <c r="E2026" s="25"/>
      <c r="F2026" s="25"/>
      <c r="G2026" s="26"/>
      <c r="H2026" s="27"/>
      <c r="I2026" s="28"/>
      <c r="J2026" s="430"/>
      <c r="K2026" s="48"/>
      <c r="L2026" s="457" t="str">
        <f t="shared" si="62"/>
        <v/>
      </c>
      <c r="M2026" s="245" cm="1">
        <f t="array" ref="M2026">SUMPRODUCT(--(N2026:Q2026&lt;&gt;"")) + IF(TRIM(R2026)="",0,LEN(R2026)-LEN(SUBSTITUTE(R2026,",",""))+1)</f>
        <v>0</v>
      </c>
      <c r="N2026" s="242" t="str">
        <f>IF(AND(I2026&lt;&gt;0,I2026&lt;&gt;""),IF(TRIM(SUBSTITUTE(B2026,CHAR(160),""))="","",IF(ISNUMBER(MATCH(TRIM(SUBSTITUTE(B2026,CHAR(160),"")),'Look Up Values'!$B$2:$B$500,0)),"","Origin error")),"")</f>
        <v/>
      </c>
      <c r="O2026" s="242" t="str">
        <f>IF(AND(I2026&lt;&gt;0,I2026&lt;&gt;""),IF(C2026="","",IF(AND(ISNUMBER(--LEFT(C2026,FIND(" ",C2026&amp;" ")-1)),OR(LEN(LEFT(C2026,FIND(" ",C2026&amp;" ")-1))=6,LEN(LEFT(C2026,FIND(" ",C2026&amp;" ")-1))=7),OR(ISNUMBER(MATCH(LEFT(C2026,FIND(" ",C2026&amp;" ")-1),'Look Up Values'!$G$2:$G$1000,0)),ISNUMBER(MATCH(LEFT(C2026,FIND(" ",C2026&amp;" ")-1),'Look Up Values'!$AE$2:$AE$2000,0)))),"","EWC error")),"")</f>
        <v/>
      </c>
      <c r="P2026" s="242" t="str" cm="1">
        <f t="array" ref="P2026">IF(AND(I2026&lt;&gt;0,I2026&lt;&gt;""),IF(D2026="","",IF(ISNUMBER(MATCH(SUBSTITUTE(D2026," ",""),SUBSTITUTE('Look Up Values'!$S$2:$S$120," ",""),0)),"","D&amp;R error")),"")</f>
        <v/>
      </c>
      <c r="Q2026" s="242" t="str" cm="1">
        <f t="array" ref="Q2026">IF(AND(I2026&lt;&gt;0,I2026&lt;&gt;""),IF(G2026="","",IF(ISNUMBER(MATCH(SUBSTITUTE(G2026," ",""),SUBSTITUTE('Look Up Values'!$I$2:$I$10," ",""),0)),"","State error")),"")</f>
        <v/>
      </c>
      <c r="R2026" s="260" t="str">
        <f t="shared" si="63"/>
        <v/>
      </c>
    </row>
    <row r="2027" spans="1:18" ht="15.75">
      <c r="A2027" s="250">
        <v>2020</v>
      </c>
      <c r="B2027" s="198"/>
      <c r="C2027" s="25"/>
      <c r="D2027" s="25"/>
      <c r="E2027" s="25"/>
      <c r="F2027" s="25"/>
      <c r="G2027" s="26"/>
      <c r="H2027" s="27"/>
      <c r="I2027" s="28"/>
      <c r="J2027" s="430"/>
      <c r="K2027" s="48"/>
      <c r="L2027" s="457" t="str">
        <f t="shared" si="62"/>
        <v/>
      </c>
      <c r="M2027" s="245" cm="1">
        <f t="array" ref="M2027">SUMPRODUCT(--(N2027:Q2027&lt;&gt;"")) + IF(TRIM(R2027)="",0,LEN(R2027)-LEN(SUBSTITUTE(R2027,",",""))+1)</f>
        <v>0</v>
      </c>
      <c r="N2027" s="242" t="str">
        <f>IF(AND(I2027&lt;&gt;0,I2027&lt;&gt;""),IF(TRIM(SUBSTITUTE(B2027,CHAR(160),""))="","",IF(ISNUMBER(MATCH(TRIM(SUBSTITUTE(B2027,CHAR(160),"")),'Look Up Values'!$B$2:$B$500,0)),"","Origin error")),"")</f>
        <v/>
      </c>
      <c r="O2027" s="242" t="str">
        <f>IF(AND(I2027&lt;&gt;0,I2027&lt;&gt;""),IF(C2027="","",IF(AND(ISNUMBER(--LEFT(C2027,FIND(" ",C2027&amp;" ")-1)),OR(LEN(LEFT(C2027,FIND(" ",C2027&amp;" ")-1))=6,LEN(LEFT(C2027,FIND(" ",C2027&amp;" ")-1))=7),OR(ISNUMBER(MATCH(LEFT(C2027,FIND(" ",C2027&amp;" ")-1),'Look Up Values'!$G$2:$G$1000,0)),ISNUMBER(MATCH(LEFT(C2027,FIND(" ",C2027&amp;" ")-1),'Look Up Values'!$AE$2:$AE$2000,0)))),"","EWC error")),"")</f>
        <v/>
      </c>
      <c r="P2027" s="242" t="str" cm="1">
        <f t="array" ref="P2027">IF(AND(I2027&lt;&gt;0,I2027&lt;&gt;""),IF(D2027="","",IF(ISNUMBER(MATCH(SUBSTITUTE(D2027," ",""),SUBSTITUTE('Look Up Values'!$S$2:$S$120," ",""),0)),"","D&amp;R error")),"")</f>
        <v/>
      </c>
      <c r="Q2027" s="242" t="str" cm="1">
        <f t="array" ref="Q2027">IF(AND(I2027&lt;&gt;0,I2027&lt;&gt;""),IF(G2027="","",IF(ISNUMBER(MATCH(SUBSTITUTE(G2027," ",""),SUBSTITUTE('Look Up Values'!$I$2:$I$10," ",""),0)),"","State error")),"")</f>
        <v/>
      </c>
      <c r="R2027" s="260" t="str">
        <f t="shared" si="63"/>
        <v/>
      </c>
    </row>
    <row r="2028" spans="1:18" ht="15.75">
      <c r="A2028" s="250">
        <v>2021</v>
      </c>
      <c r="B2028" s="198"/>
      <c r="C2028" s="25"/>
      <c r="D2028" s="25"/>
      <c r="E2028" s="25"/>
      <c r="F2028" s="25"/>
      <c r="G2028" s="26"/>
      <c r="H2028" s="27"/>
      <c r="I2028" s="28"/>
      <c r="J2028" s="430"/>
      <c r="K2028" s="48"/>
      <c r="L2028" s="457" t="str">
        <f t="shared" si="62"/>
        <v/>
      </c>
      <c r="M2028" s="245" cm="1">
        <f t="array" ref="M2028">SUMPRODUCT(--(N2028:Q2028&lt;&gt;"")) + IF(TRIM(R2028)="",0,LEN(R2028)-LEN(SUBSTITUTE(R2028,",",""))+1)</f>
        <v>0</v>
      </c>
      <c r="N2028" s="242" t="str">
        <f>IF(AND(I2028&lt;&gt;0,I2028&lt;&gt;""),IF(TRIM(SUBSTITUTE(B2028,CHAR(160),""))="","",IF(ISNUMBER(MATCH(TRIM(SUBSTITUTE(B2028,CHAR(160),"")),'Look Up Values'!$B$2:$B$500,0)),"","Origin error")),"")</f>
        <v/>
      </c>
      <c r="O2028" s="242" t="str">
        <f>IF(AND(I2028&lt;&gt;0,I2028&lt;&gt;""),IF(C2028="","",IF(AND(ISNUMBER(--LEFT(C2028,FIND(" ",C2028&amp;" ")-1)),OR(LEN(LEFT(C2028,FIND(" ",C2028&amp;" ")-1))=6,LEN(LEFT(C2028,FIND(" ",C2028&amp;" ")-1))=7),OR(ISNUMBER(MATCH(LEFT(C2028,FIND(" ",C2028&amp;" ")-1),'Look Up Values'!$G$2:$G$1000,0)),ISNUMBER(MATCH(LEFT(C2028,FIND(" ",C2028&amp;" ")-1),'Look Up Values'!$AE$2:$AE$2000,0)))),"","EWC error")),"")</f>
        <v/>
      </c>
      <c r="P2028" s="242" t="str" cm="1">
        <f t="array" ref="P2028">IF(AND(I2028&lt;&gt;0,I2028&lt;&gt;""),IF(D2028="","",IF(ISNUMBER(MATCH(SUBSTITUTE(D2028," ",""),SUBSTITUTE('Look Up Values'!$S$2:$S$120," ",""),0)),"","D&amp;R error")),"")</f>
        <v/>
      </c>
      <c r="Q2028" s="242" t="str" cm="1">
        <f t="array" ref="Q2028">IF(AND(I2028&lt;&gt;0,I2028&lt;&gt;""),IF(G2028="","",IF(ISNUMBER(MATCH(SUBSTITUTE(G2028," ",""),SUBSTITUTE('Look Up Values'!$I$2:$I$10," ",""),0)),"","State error")),"")</f>
        <v/>
      </c>
      <c r="R2028" s="260" t="str">
        <f t="shared" si="63"/>
        <v/>
      </c>
    </row>
    <row r="2029" spans="1:18" ht="15.75">
      <c r="A2029" s="250">
        <v>2022</v>
      </c>
      <c r="B2029" s="198"/>
      <c r="C2029" s="25"/>
      <c r="D2029" s="25"/>
      <c r="E2029" s="25"/>
      <c r="F2029" s="25"/>
      <c r="G2029" s="26"/>
      <c r="H2029" s="27"/>
      <c r="I2029" s="28"/>
      <c r="J2029" s="430"/>
      <c r="K2029" s="48"/>
      <c r="L2029" s="457" t="str">
        <f t="shared" si="62"/>
        <v/>
      </c>
      <c r="M2029" s="245" cm="1">
        <f t="array" ref="M2029">SUMPRODUCT(--(N2029:Q2029&lt;&gt;"")) + IF(TRIM(R2029)="",0,LEN(R2029)-LEN(SUBSTITUTE(R2029,",",""))+1)</f>
        <v>0</v>
      </c>
      <c r="N2029" s="242" t="str">
        <f>IF(AND(I2029&lt;&gt;0,I2029&lt;&gt;""),IF(TRIM(SUBSTITUTE(B2029,CHAR(160),""))="","",IF(ISNUMBER(MATCH(TRIM(SUBSTITUTE(B2029,CHAR(160),"")),'Look Up Values'!$B$2:$B$500,0)),"","Origin error")),"")</f>
        <v/>
      </c>
      <c r="O2029" s="242" t="str">
        <f>IF(AND(I2029&lt;&gt;0,I2029&lt;&gt;""),IF(C2029="","",IF(AND(ISNUMBER(--LEFT(C2029,FIND(" ",C2029&amp;" ")-1)),OR(LEN(LEFT(C2029,FIND(" ",C2029&amp;" ")-1))=6,LEN(LEFT(C2029,FIND(" ",C2029&amp;" ")-1))=7),OR(ISNUMBER(MATCH(LEFT(C2029,FIND(" ",C2029&amp;" ")-1),'Look Up Values'!$G$2:$G$1000,0)),ISNUMBER(MATCH(LEFT(C2029,FIND(" ",C2029&amp;" ")-1),'Look Up Values'!$AE$2:$AE$2000,0)))),"","EWC error")),"")</f>
        <v/>
      </c>
      <c r="P2029" s="242" t="str" cm="1">
        <f t="array" ref="P2029">IF(AND(I2029&lt;&gt;0,I2029&lt;&gt;""),IF(D2029="","",IF(ISNUMBER(MATCH(SUBSTITUTE(D2029," ",""),SUBSTITUTE('Look Up Values'!$S$2:$S$120," ",""),0)),"","D&amp;R error")),"")</f>
        <v/>
      </c>
      <c r="Q2029" s="242" t="str" cm="1">
        <f t="array" ref="Q2029">IF(AND(I2029&lt;&gt;0,I2029&lt;&gt;""),IF(G2029="","",IF(ISNUMBER(MATCH(SUBSTITUTE(G2029," ",""),SUBSTITUTE('Look Up Values'!$I$2:$I$10," ",""),0)),"","State error")),"")</f>
        <v/>
      </c>
      <c r="R2029" s="260" t="str">
        <f t="shared" si="63"/>
        <v/>
      </c>
    </row>
    <row r="2030" spans="1:18" ht="15.75">
      <c r="A2030" s="250">
        <v>2023</v>
      </c>
      <c r="B2030" s="198"/>
      <c r="C2030" s="25"/>
      <c r="D2030" s="25"/>
      <c r="E2030" s="25"/>
      <c r="F2030" s="25"/>
      <c r="G2030" s="26"/>
      <c r="H2030" s="27"/>
      <c r="I2030" s="28"/>
      <c r="J2030" s="430"/>
      <c r="K2030" s="48"/>
      <c r="L2030" s="457" t="str">
        <f t="shared" si="62"/>
        <v/>
      </c>
      <c r="M2030" s="245" cm="1">
        <f t="array" ref="M2030">SUMPRODUCT(--(N2030:Q2030&lt;&gt;"")) + IF(TRIM(R2030)="",0,LEN(R2030)-LEN(SUBSTITUTE(R2030,",",""))+1)</f>
        <v>0</v>
      </c>
      <c r="N2030" s="242" t="str">
        <f>IF(AND(I2030&lt;&gt;0,I2030&lt;&gt;""),IF(TRIM(SUBSTITUTE(B2030,CHAR(160),""))="","",IF(ISNUMBER(MATCH(TRIM(SUBSTITUTE(B2030,CHAR(160),"")),'Look Up Values'!$B$2:$B$500,0)),"","Origin error")),"")</f>
        <v/>
      </c>
      <c r="O2030" s="242" t="str">
        <f>IF(AND(I2030&lt;&gt;0,I2030&lt;&gt;""),IF(C2030="","",IF(AND(ISNUMBER(--LEFT(C2030,FIND(" ",C2030&amp;" ")-1)),OR(LEN(LEFT(C2030,FIND(" ",C2030&amp;" ")-1))=6,LEN(LEFT(C2030,FIND(" ",C2030&amp;" ")-1))=7),OR(ISNUMBER(MATCH(LEFT(C2030,FIND(" ",C2030&amp;" ")-1),'Look Up Values'!$G$2:$G$1000,0)),ISNUMBER(MATCH(LEFT(C2030,FIND(" ",C2030&amp;" ")-1),'Look Up Values'!$AE$2:$AE$2000,0)))),"","EWC error")),"")</f>
        <v/>
      </c>
      <c r="P2030" s="242" t="str" cm="1">
        <f t="array" ref="P2030">IF(AND(I2030&lt;&gt;0,I2030&lt;&gt;""),IF(D2030="","",IF(ISNUMBER(MATCH(SUBSTITUTE(D2030," ",""),SUBSTITUTE('Look Up Values'!$S$2:$S$120," ",""),0)),"","D&amp;R error")),"")</f>
        <v/>
      </c>
      <c r="Q2030" s="242" t="str" cm="1">
        <f t="array" ref="Q2030">IF(AND(I2030&lt;&gt;0,I2030&lt;&gt;""),IF(G2030="","",IF(ISNUMBER(MATCH(SUBSTITUTE(G2030," ",""),SUBSTITUTE('Look Up Values'!$I$2:$I$10," ",""),0)),"","State error")),"")</f>
        <v/>
      </c>
      <c r="R2030" s="260" t="str">
        <f t="shared" si="63"/>
        <v/>
      </c>
    </row>
    <row r="2031" spans="1:18" ht="15.75">
      <c r="A2031" s="250">
        <v>2024</v>
      </c>
      <c r="B2031" s="198"/>
      <c r="C2031" s="25"/>
      <c r="D2031" s="25"/>
      <c r="E2031" s="25"/>
      <c r="F2031" s="25"/>
      <c r="G2031" s="26"/>
      <c r="H2031" s="27"/>
      <c r="I2031" s="28"/>
      <c r="J2031" s="430"/>
      <c r="K2031" s="48"/>
      <c r="L2031" s="457" t="str">
        <f t="shared" si="62"/>
        <v/>
      </c>
      <c r="M2031" s="245" cm="1">
        <f t="array" ref="M2031">SUMPRODUCT(--(N2031:Q2031&lt;&gt;"")) + IF(TRIM(R2031)="",0,LEN(R2031)-LEN(SUBSTITUTE(R2031,",",""))+1)</f>
        <v>0</v>
      </c>
      <c r="N2031" s="242" t="str">
        <f>IF(AND(I2031&lt;&gt;0,I2031&lt;&gt;""),IF(TRIM(SUBSTITUTE(B2031,CHAR(160),""))="","",IF(ISNUMBER(MATCH(TRIM(SUBSTITUTE(B2031,CHAR(160),"")),'Look Up Values'!$B$2:$B$500,0)),"","Origin error")),"")</f>
        <v/>
      </c>
      <c r="O2031" s="242" t="str">
        <f>IF(AND(I2031&lt;&gt;0,I2031&lt;&gt;""),IF(C2031="","",IF(AND(ISNUMBER(--LEFT(C2031,FIND(" ",C2031&amp;" ")-1)),OR(LEN(LEFT(C2031,FIND(" ",C2031&amp;" ")-1))=6,LEN(LEFT(C2031,FIND(" ",C2031&amp;" ")-1))=7),OR(ISNUMBER(MATCH(LEFT(C2031,FIND(" ",C2031&amp;" ")-1),'Look Up Values'!$G$2:$G$1000,0)),ISNUMBER(MATCH(LEFT(C2031,FIND(" ",C2031&amp;" ")-1),'Look Up Values'!$AE$2:$AE$2000,0)))),"","EWC error")),"")</f>
        <v/>
      </c>
      <c r="P2031" s="242" t="str" cm="1">
        <f t="array" ref="P2031">IF(AND(I2031&lt;&gt;0,I2031&lt;&gt;""),IF(D2031="","",IF(ISNUMBER(MATCH(SUBSTITUTE(D2031," ",""),SUBSTITUTE('Look Up Values'!$S$2:$S$120," ",""),0)),"","D&amp;R error")),"")</f>
        <v/>
      </c>
      <c r="Q2031" s="242" t="str" cm="1">
        <f t="array" ref="Q2031">IF(AND(I2031&lt;&gt;0,I2031&lt;&gt;""),IF(G2031="","",IF(ISNUMBER(MATCH(SUBSTITUTE(G2031," ",""),SUBSTITUTE('Look Up Values'!$I$2:$I$10," ",""),0)),"","State error")),"")</f>
        <v/>
      </c>
      <c r="R2031" s="260" t="str">
        <f t="shared" si="63"/>
        <v/>
      </c>
    </row>
    <row r="2032" spans="1:18" ht="15.75">
      <c r="A2032" s="250">
        <v>2025</v>
      </c>
      <c r="B2032" s="198"/>
      <c r="C2032" s="25"/>
      <c r="D2032" s="25"/>
      <c r="E2032" s="25"/>
      <c r="F2032" s="25"/>
      <c r="G2032" s="26"/>
      <c r="H2032" s="27"/>
      <c r="I2032" s="28"/>
      <c r="J2032" s="430"/>
      <c r="K2032" s="48"/>
      <c r="L2032" s="457" t="str">
        <f t="shared" si="62"/>
        <v/>
      </c>
      <c r="M2032" s="245" cm="1">
        <f t="array" ref="M2032">SUMPRODUCT(--(N2032:Q2032&lt;&gt;"")) + IF(TRIM(R2032)="",0,LEN(R2032)-LEN(SUBSTITUTE(R2032,",",""))+1)</f>
        <v>0</v>
      </c>
      <c r="N2032" s="242" t="str">
        <f>IF(AND(I2032&lt;&gt;0,I2032&lt;&gt;""),IF(TRIM(SUBSTITUTE(B2032,CHAR(160),""))="","",IF(ISNUMBER(MATCH(TRIM(SUBSTITUTE(B2032,CHAR(160),"")),'Look Up Values'!$B$2:$B$500,0)),"","Origin error")),"")</f>
        <v/>
      </c>
      <c r="O2032" s="242" t="str">
        <f>IF(AND(I2032&lt;&gt;0,I2032&lt;&gt;""),IF(C2032="","",IF(AND(ISNUMBER(--LEFT(C2032,FIND(" ",C2032&amp;" ")-1)),OR(LEN(LEFT(C2032,FIND(" ",C2032&amp;" ")-1))=6,LEN(LEFT(C2032,FIND(" ",C2032&amp;" ")-1))=7),OR(ISNUMBER(MATCH(LEFT(C2032,FIND(" ",C2032&amp;" ")-1),'Look Up Values'!$G$2:$G$1000,0)),ISNUMBER(MATCH(LEFT(C2032,FIND(" ",C2032&amp;" ")-1),'Look Up Values'!$AE$2:$AE$2000,0)))),"","EWC error")),"")</f>
        <v/>
      </c>
      <c r="P2032" s="242" t="str" cm="1">
        <f t="array" ref="P2032">IF(AND(I2032&lt;&gt;0,I2032&lt;&gt;""),IF(D2032="","",IF(ISNUMBER(MATCH(SUBSTITUTE(D2032," ",""),SUBSTITUTE('Look Up Values'!$S$2:$S$120," ",""),0)),"","D&amp;R error")),"")</f>
        <v/>
      </c>
      <c r="Q2032" s="242" t="str" cm="1">
        <f t="array" ref="Q2032">IF(AND(I2032&lt;&gt;0,I2032&lt;&gt;""),IF(G2032="","",IF(ISNUMBER(MATCH(SUBSTITUTE(G2032," ",""),SUBSTITUTE('Look Up Values'!$I$2:$I$10," ",""),0)),"","State error")),"")</f>
        <v/>
      </c>
      <c r="R2032" s="260" t="str">
        <f t="shared" si="63"/>
        <v/>
      </c>
    </row>
    <row r="2033" spans="1:18" ht="15.75">
      <c r="A2033" s="250">
        <v>2026</v>
      </c>
      <c r="B2033" s="198"/>
      <c r="C2033" s="25"/>
      <c r="D2033" s="25"/>
      <c r="E2033" s="25"/>
      <c r="F2033" s="25"/>
      <c r="G2033" s="26"/>
      <c r="H2033" s="27"/>
      <c r="I2033" s="28"/>
      <c r="J2033" s="430"/>
      <c r="K2033" s="48"/>
      <c r="L2033" s="457" t="str">
        <f t="shared" si="62"/>
        <v/>
      </c>
      <c r="M2033" s="245" cm="1">
        <f t="array" ref="M2033">SUMPRODUCT(--(N2033:Q2033&lt;&gt;"")) + IF(TRIM(R2033)="",0,LEN(R2033)-LEN(SUBSTITUTE(R2033,",",""))+1)</f>
        <v>0</v>
      </c>
      <c r="N2033" s="242" t="str">
        <f>IF(AND(I2033&lt;&gt;0,I2033&lt;&gt;""),IF(TRIM(SUBSTITUTE(B2033,CHAR(160),""))="","",IF(ISNUMBER(MATCH(TRIM(SUBSTITUTE(B2033,CHAR(160),"")),'Look Up Values'!$B$2:$B$500,0)),"","Origin error")),"")</f>
        <v/>
      </c>
      <c r="O2033" s="242" t="str">
        <f>IF(AND(I2033&lt;&gt;0,I2033&lt;&gt;""),IF(C2033="","",IF(AND(ISNUMBER(--LEFT(C2033,FIND(" ",C2033&amp;" ")-1)),OR(LEN(LEFT(C2033,FIND(" ",C2033&amp;" ")-1))=6,LEN(LEFT(C2033,FIND(" ",C2033&amp;" ")-1))=7),OR(ISNUMBER(MATCH(LEFT(C2033,FIND(" ",C2033&amp;" ")-1),'Look Up Values'!$G$2:$G$1000,0)),ISNUMBER(MATCH(LEFT(C2033,FIND(" ",C2033&amp;" ")-1),'Look Up Values'!$AE$2:$AE$2000,0)))),"","EWC error")),"")</f>
        <v/>
      </c>
      <c r="P2033" s="242" t="str" cm="1">
        <f t="array" ref="P2033">IF(AND(I2033&lt;&gt;0,I2033&lt;&gt;""),IF(D2033="","",IF(ISNUMBER(MATCH(SUBSTITUTE(D2033," ",""),SUBSTITUTE('Look Up Values'!$S$2:$S$120," ",""),0)),"","D&amp;R error")),"")</f>
        <v/>
      </c>
      <c r="Q2033" s="242" t="str" cm="1">
        <f t="array" ref="Q2033">IF(AND(I2033&lt;&gt;0,I2033&lt;&gt;""),IF(G2033="","",IF(ISNUMBER(MATCH(SUBSTITUTE(G2033," ",""),SUBSTITUTE('Look Up Values'!$I$2:$I$10," ",""),0)),"","State error")),"")</f>
        <v/>
      </c>
      <c r="R2033" s="260" t="str">
        <f t="shared" si="63"/>
        <v/>
      </c>
    </row>
    <row r="2034" spans="1:18" ht="15.75">
      <c r="A2034" s="250">
        <v>2027</v>
      </c>
      <c r="B2034" s="198"/>
      <c r="C2034" s="25"/>
      <c r="D2034" s="25"/>
      <c r="E2034" s="25"/>
      <c r="F2034" s="25"/>
      <c r="G2034" s="26"/>
      <c r="H2034" s="27"/>
      <c r="I2034" s="28"/>
      <c r="J2034" s="430"/>
      <c r="K2034" s="48"/>
      <c r="L2034" s="457" t="str">
        <f t="shared" si="62"/>
        <v/>
      </c>
      <c r="M2034" s="245" cm="1">
        <f t="array" ref="M2034">SUMPRODUCT(--(N2034:Q2034&lt;&gt;"")) + IF(TRIM(R2034)="",0,LEN(R2034)-LEN(SUBSTITUTE(R2034,",",""))+1)</f>
        <v>0</v>
      </c>
      <c r="N2034" s="242" t="str">
        <f>IF(AND(I2034&lt;&gt;0,I2034&lt;&gt;""),IF(TRIM(SUBSTITUTE(B2034,CHAR(160),""))="","",IF(ISNUMBER(MATCH(TRIM(SUBSTITUTE(B2034,CHAR(160),"")),'Look Up Values'!$B$2:$B$500,0)),"","Origin error")),"")</f>
        <v/>
      </c>
      <c r="O2034" s="242" t="str">
        <f>IF(AND(I2034&lt;&gt;0,I2034&lt;&gt;""),IF(C2034="","",IF(AND(ISNUMBER(--LEFT(C2034,FIND(" ",C2034&amp;" ")-1)),OR(LEN(LEFT(C2034,FIND(" ",C2034&amp;" ")-1))=6,LEN(LEFT(C2034,FIND(" ",C2034&amp;" ")-1))=7),OR(ISNUMBER(MATCH(LEFT(C2034,FIND(" ",C2034&amp;" ")-1),'Look Up Values'!$G$2:$G$1000,0)),ISNUMBER(MATCH(LEFT(C2034,FIND(" ",C2034&amp;" ")-1),'Look Up Values'!$AE$2:$AE$2000,0)))),"","EWC error")),"")</f>
        <v/>
      </c>
      <c r="P2034" s="242" t="str" cm="1">
        <f t="array" ref="P2034">IF(AND(I2034&lt;&gt;0,I2034&lt;&gt;""),IF(D2034="","",IF(ISNUMBER(MATCH(SUBSTITUTE(D2034," ",""),SUBSTITUTE('Look Up Values'!$S$2:$S$120," ",""),0)),"","D&amp;R error")),"")</f>
        <v/>
      </c>
      <c r="Q2034" s="242" t="str" cm="1">
        <f t="array" ref="Q2034">IF(AND(I2034&lt;&gt;0,I2034&lt;&gt;""),IF(G2034="","",IF(ISNUMBER(MATCH(SUBSTITUTE(G2034," ",""),SUBSTITUTE('Look Up Values'!$I$2:$I$10," ",""),0)),"","State error")),"")</f>
        <v/>
      </c>
      <c r="R2034" s="260" t="str">
        <f t="shared" si="63"/>
        <v/>
      </c>
    </row>
    <row r="2035" spans="1:18" ht="15.75">
      <c r="A2035" s="250">
        <v>2028</v>
      </c>
      <c r="B2035" s="198"/>
      <c r="C2035" s="25"/>
      <c r="D2035" s="25"/>
      <c r="E2035" s="25"/>
      <c r="F2035" s="25"/>
      <c r="G2035" s="26"/>
      <c r="H2035" s="27"/>
      <c r="I2035" s="28"/>
      <c r="J2035" s="430"/>
      <c r="K2035" s="48"/>
      <c r="L2035" s="457" t="str">
        <f t="shared" si="62"/>
        <v/>
      </c>
      <c r="M2035" s="245" cm="1">
        <f t="array" ref="M2035">SUMPRODUCT(--(N2035:Q2035&lt;&gt;"")) + IF(TRIM(R2035)="",0,LEN(R2035)-LEN(SUBSTITUTE(R2035,",",""))+1)</f>
        <v>0</v>
      </c>
      <c r="N2035" s="242" t="str">
        <f>IF(AND(I2035&lt;&gt;0,I2035&lt;&gt;""),IF(TRIM(SUBSTITUTE(B2035,CHAR(160),""))="","",IF(ISNUMBER(MATCH(TRIM(SUBSTITUTE(B2035,CHAR(160),"")),'Look Up Values'!$B$2:$B$500,0)),"","Origin error")),"")</f>
        <v/>
      </c>
      <c r="O2035" s="242" t="str">
        <f>IF(AND(I2035&lt;&gt;0,I2035&lt;&gt;""),IF(C2035="","",IF(AND(ISNUMBER(--LEFT(C2035,FIND(" ",C2035&amp;" ")-1)),OR(LEN(LEFT(C2035,FIND(" ",C2035&amp;" ")-1))=6,LEN(LEFT(C2035,FIND(" ",C2035&amp;" ")-1))=7),OR(ISNUMBER(MATCH(LEFT(C2035,FIND(" ",C2035&amp;" ")-1),'Look Up Values'!$G$2:$G$1000,0)),ISNUMBER(MATCH(LEFT(C2035,FIND(" ",C2035&amp;" ")-1),'Look Up Values'!$AE$2:$AE$2000,0)))),"","EWC error")),"")</f>
        <v/>
      </c>
      <c r="P2035" s="242" t="str" cm="1">
        <f t="array" ref="P2035">IF(AND(I2035&lt;&gt;0,I2035&lt;&gt;""),IF(D2035="","",IF(ISNUMBER(MATCH(SUBSTITUTE(D2035," ",""),SUBSTITUTE('Look Up Values'!$S$2:$S$120," ",""),0)),"","D&amp;R error")),"")</f>
        <v/>
      </c>
      <c r="Q2035" s="242" t="str" cm="1">
        <f t="array" ref="Q2035">IF(AND(I2035&lt;&gt;0,I2035&lt;&gt;""),IF(G2035="","",IF(ISNUMBER(MATCH(SUBSTITUTE(G2035," ",""),SUBSTITUTE('Look Up Values'!$I$2:$I$10," ",""),0)),"","State error")),"")</f>
        <v/>
      </c>
      <c r="R2035" s="260" t="str">
        <f t="shared" si="63"/>
        <v/>
      </c>
    </row>
    <row r="2036" spans="1:18" ht="15.75">
      <c r="A2036" s="250">
        <v>2029</v>
      </c>
      <c r="B2036" s="198"/>
      <c r="C2036" s="25"/>
      <c r="D2036" s="25"/>
      <c r="E2036" s="25"/>
      <c r="F2036" s="25"/>
      <c r="G2036" s="26"/>
      <c r="H2036" s="27"/>
      <c r="I2036" s="28"/>
      <c r="J2036" s="430"/>
      <c r="K2036" s="48"/>
      <c r="L2036" s="457" t="str">
        <f t="shared" si="62"/>
        <v/>
      </c>
      <c r="M2036" s="245" cm="1">
        <f t="array" ref="M2036">SUMPRODUCT(--(N2036:Q2036&lt;&gt;"")) + IF(TRIM(R2036)="",0,LEN(R2036)-LEN(SUBSTITUTE(R2036,",",""))+1)</f>
        <v>0</v>
      </c>
      <c r="N2036" s="242" t="str">
        <f>IF(AND(I2036&lt;&gt;0,I2036&lt;&gt;""),IF(TRIM(SUBSTITUTE(B2036,CHAR(160),""))="","",IF(ISNUMBER(MATCH(TRIM(SUBSTITUTE(B2036,CHAR(160),"")),'Look Up Values'!$B$2:$B$500,0)),"","Origin error")),"")</f>
        <v/>
      </c>
      <c r="O2036" s="242" t="str">
        <f>IF(AND(I2036&lt;&gt;0,I2036&lt;&gt;""),IF(C2036="","",IF(AND(ISNUMBER(--LEFT(C2036,FIND(" ",C2036&amp;" ")-1)),OR(LEN(LEFT(C2036,FIND(" ",C2036&amp;" ")-1))=6,LEN(LEFT(C2036,FIND(" ",C2036&amp;" ")-1))=7),OR(ISNUMBER(MATCH(LEFT(C2036,FIND(" ",C2036&amp;" ")-1),'Look Up Values'!$G$2:$G$1000,0)),ISNUMBER(MATCH(LEFT(C2036,FIND(" ",C2036&amp;" ")-1),'Look Up Values'!$AE$2:$AE$2000,0)))),"","EWC error")),"")</f>
        <v/>
      </c>
      <c r="P2036" s="242" t="str" cm="1">
        <f t="array" ref="P2036">IF(AND(I2036&lt;&gt;0,I2036&lt;&gt;""),IF(D2036="","",IF(ISNUMBER(MATCH(SUBSTITUTE(D2036," ",""),SUBSTITUTE('Look Up Values'!$S$2:$S$120," ",""),0)),"","D&amp;R error")),"")</f>
        <v/>
      </c>
      <c r="Q2036" s="242" t="str" cm="1">
        <f t="array" ref="Q2036">IF(AND(I2036&lt;&gt;0,I2036&lt;&gt;""),IF(G2036="","",IF(ISNUMBER(MATCH(SUBSTITUTE(G2036," ",""),SUBSTITUTE('Look Up Values'!$I$2:$I$10," ",""),0)),"","State error")),"")</f>
        <v/>
      </c>
      <c r="R2036" s="260" t="str">
        <f t="shared" si="63"/>
        <v/>
      </c>
    </row>
    <row r="2037" spans="1:18" ht="15.75">
      <c r="A2037" s="250">
        <v>2030</v>
      </c>
      <c r="B2037" s="198"/>
      <c r="C2037" s="25"/>
      <c r="D2037" s="25"/>
      <c r="E2037" s="25"/>
      <c r="F2037" s="25"/>
      <c r="G2037" s="26"/>
      <c r="H2037" s="27"/>
      <c r="I2037" s="28"/>
      <c r="J2037" s="430"/>
      <c r="K2037" s="48"/>
      <c r="L2037" s="457" t="str">
        <f t="shared" si="62"/>
        <v/>
      </c>
      <c r="M2037" s="245" cm="1">
        <f t="array" ref="M2037">SUMPRODUCT(--(N2037:Q2037&lt;&gt;"")) + IF(TRIM(R2037)="",0,LEN(R2037)-LEN(SUBSTITUTE(R2037,",",""))+1)</f>
        <v>0</v>
      </c>
      <c r="N2037" s="242" t="str">
        <f>IF(AND(I2037&lt;&gt;0,I2037&lt;&gt;""),IF(TRIM(SUBSTITUTE(B2037,CHAR(160),""))="","",IF(ISNUMBER(MATCH(TRIM(SUBSTITUTE(B2037,CHAR(160),"")),'Look Up Values'!$B$2:$B$500,0)),"","Origin error")),"")</f>
        <v/>
      </c>
      <c r="O2037" s="242" t="str">
        <f>IF(AND(I2037&lt;&gt;0,I2037&lt;&gt;""),IF(C2037="","",IF(AND(ISNUMBER(--LEFT(C2037,FIND(" ",C2037&amp;" ")-1)),OR(LEN(LEFT(C2037,FIND(" ",C2037&amp;" ")-1))=6,LEN(LEFT(C2037,FIND(" ",C2037&amp;" ")-1))=7),OR(ISNUMBER(MATCH(LEFT(C2037,FIND(" ",C2037&amp;" ")-1),'Look Up Values'!$G$2:$G$1000,0)),ISNUMBER(MATCH(LEFT(C2037,FIND(" ",C2037&amp;" ")-1),'Look Up Values'!$AE$2:$AE$2000,0)))),"","EWC error")),"")</f>
        <v/>
      </c>
      <c r="P2037" s="242" t="str" cm="1">
        <f t="array" ref="P2037">IF(AND(I2037&lt;&gt;0,I2037&lt;&gt;""),IF(D2037="","",IF(ISNUMBER(MATCH(SUBSTITUTE(D2037," ",""),SUBSTITUTE('Look Up Values'!$S$2:$S$120," ",""),0)),"","D&amp;R error")),"")</f>
        <v/>
      </c>
      <c r="Q2037" s="242" t="str" cm="1">
        <f t="array" ref="Q2037">IF(AND(I2037&lt;&gt;0,I2037&lt;&gt;""),IF(G2037="","",IF(ISNUMBER(MATCH(SUBSTITUTE(G2037," ",""),SUBSTITUTE('Look Up Values'!$I$2:$I$10," ",""),0)),"","State error")),"")</f>
        <v/>
      </c>
      <c r="R2037" s="260" t="str">
        <f t="shared" si="63"/>
        <v/>
      </c>
    </row>
    <row r="2038" spans="1:18" ht="15.75">
      <c r="A2038" s="250">
        <v>2031</v>
      </c>
      <c r="B2038" s="198"/>
      <c r="C2038" s="25"/>
      <c r="D2038" s="25"/>
      <c r="E2038" s="25"/>
      <c r="F2038" s="25"/>
      <c r="G2038" s="26"/>
      <c r="H2038" s="27"/>
      <c r="I2038" s="28"/>
      <c r="J2038" s="430"/>
      <c r="K2038" s="48"/>
      <c r="L2038" s="457" t="str">
        <f t="shared" si="62"/>
        <v/>
      </c>
      <c r="M2038" s="245" cm="1">
        <f t="array" ref="M2038">SUMPRODUCT(--(N2038:Q2038&lt;&gt;"")) + IF(TRIM(R2038)="",0,LEN(R2038)-LEN(SUBSTITUTE(R2038,",",""))+1)</f>
        <v>0</v>
      </c>
      <c r="N2038" s="242" t="str">
        <f>IF(AND(I2038&lt;&gt;0,I2038&lt;&gt;""),IF(TRIM(SUBSTITUTE(B2038,CHAR(160),""))="","",IF(ISNUMBER(MATCH(TRIM(SUBSTITUTE(B2038,CHAR(160),"")),'Look Up Values'!$B$2:$B$500,0)),"","Origin error")),"")</f>
        <v/>
      </c>
      <c r="O2038" s="242" t="str">
        <f>IF(AND(I2038&lt;&gt;0,I2038&lt;&gt;""),IF(C2038="","",IF(AND(ISNUMBER(--LEFT(C2038,FIND(" ",C2038&amp;" ")-1)),OR(LEN(LEFT(C2038,FIND(" ",C2038&amp;" ")-1))=6,LEN(LEFT(C2038,FIND(" ",C2038&amp;" ")-1))=7),OR(ISNUMBER(MATCH(LEFT(C2038,FIND(" ",C2038&amp;" ")-1),'Look Up Values'!$G$2:$G$1000,0)),ISNUMBER(MATCH(LEFT(C2038,FIND(" ",C2038&amp;" ")-1),'Look Up Values'!$AE$2:$AE$2000,0)))),"","EWC error")),"")</f>
        <v/>
      </c>
      <c r="P2038" s="242" t="str" cm="1">
        <f t="array" ref="P2038">IF(AND(I2038&lt;&gt;0,I2038&lt;&gt;""),IF(D2038="","",IF(ISNUMBER(MATCH(SUBSTITUTE(D2038," ",""),SUBSTITUTE('Look Up Values'!$S$2:$S$120," ",""),0)),"","D&amp;R error")),"")</f>
        <v/>
      </c>
      <c r="Q2038" s="242" t="str" cm="1">
        <f t="array" ref="Q2038">IF(AND(I2038&lt;&gt;0,I2038&lt;&gt;""),IF(G2038="","",IF(ISNUMBER(MATCH(SUBSTITUTE(G2038," ",""),SUBSTITUTE('Look Up Values'!$I$2:$I$10," ",""),0)),"","State error")),"")</f>
        <v/>
      </c>
      <c r="R2038" s="260" t="str">
        <f t="shared" si="63"/>
        <v/>
      </c>
    </row>
    <row r="2039" spans="1:18" ht="15.75">
      <c r="A2039" s="250">
        <v>2032</v>
      </c>
      <c r="B2039" s="198"/>
      <c r="C2039" s="25"/>
      <c r="D2039" s="25"/>
      <c r="E2039" s="25"/>
      <c r="F2039" s="25"/>
      <c r="G2039" s="26"/>
      <c r="H2039" s="27"/>
      <c r="I2039" s="28"/>
      <c r="J2039" s="430"/>
      <c r="K2039" s="48"/>
      <c r="L2039" s="457" t="str">
        <f t="shared" si="62"/>
        <v/>
      </c>
      <c r="M2039" s="245" cm="1">
        <f t="array" ref="M2039">SUMPRODUCT(--(N2039:Q2039&lt;&gt;"")) + IF(TRIM(R2039)="",0,LEN(R2039)-LEN(SUBSTITUTE(R2039,",",""))+1)</f>
        <v>0</v>
      </c>
      <c r="N2039" s="242" t="str">
        <f>IF(AND(I2039&lt;&gt;0,I2039&lt;&gt;""),IF(TRIM(SUBSTITUTE(B2039,CHAR(160),""))="","",IF(ISNUMBER(MATCH(TRIM(SUBSTITUTE(B2039,CHAR(160),"")),'Look Up Values'!$B$2:$B$500,0)),"","Origin error")),"")</f>
        <v/>
      </c>
      <c r="O2039" s="242" t="str">
        <f>IF(AND(I2039&lt;&gt;0,I2039&lt;&gt;""),IF(C2039="","",IF(AND(ISNUMBER(--LEFT(C2039,FIND(" ",C2039&amp;" ")-1)),OR(LEN(LEFT(C2039,FIND(" ",C2039&amp;" ")-1))=6,LEN(LEFT(C2039,FIND(" ",C2039&amp;" ")-1))=7),OR(ISNUMBER(MATCH(LEFT(C2039,FIND(" ",C2039&amp;" ")-1),'Look Up Values'!$G$2:$G$1000,0)),ISNUMBER(MATCH(LEFT(C2039,FIND(" ",C2039&amp;" ")-1),'Look Up Values'!$AE$2:$AE$2000,0)))),"","EWC error")),"")</f>
        <v/>
      </c>
      <c r="P2039" s="242" t="str" cm="1">
        <f t="array" ref="P2039">IF(AND(I2039&lt;&gt;0,I2039&lt;&gt;""),IF(D2039="","",IF(ISNUMBER(MATCH(SUBSTITUTE(D2039," ",""),SUBSTITUTE('Look Up Values'!$S$2:$S$120," ",""),0)),"","D&amp;R error")),"")</f>
        <v/>
      </c>
      <c r="Q2039" s="242" t="str" cm="1">
        <f t="array" ref="Q2039">IF(AND(I2039&lt;&gt;0,I2039&lt;&gt;""),IF(G2039="","",IF(ISNUMBER(MATCH(SUBSTITUTE(G2039," ",""),SUBSTITUTE('Look Up Values'!$I$2:$I$10," ",""),0)),"","State error")),"")</f>
        <v/>
      </c>
      <c r="R2039" s="260" t="str">
        <f t="shared" si="63"/>
        <v/>
      </c>
    </row>
    <row r="2040" spans="1:18" ht="15.75">
      <c r="A2040" s="250">
        <v>2033</v>
      </c>
      <c r="B2040" s="198"/>
      <c r="C2040" s="25"/>
      <c r="D2040" s="25"/>
      <c r="E2040" s="25"/>
      <c r="F2040" s="25"/>
      <c r="G2040" s="26"/>
      <c r="H2040" s="27"/>
      <c r="I2040" s="28"/>
      <c r="J2040" s="430"/>
      <c r="K2040" s="48"/>
      <c r="L2040" s="457" t="str">
        <f t="shared" si="62"/>
        <v/>
      </c>
      <c r="M2040" s="245" cm="1">
        <f t="array" ref="M2040">SUMPRODUCT(--(N2040:Q2040&lt;&gt;"")) + IF(TRIM(R2040)="",0,LEN(R2040)-LEN(SUBSTITUTE(R2040,",",""))+1)</f>
        <v>0</v>
      </c>
      <c r="N2040" s="242" t="str">
        <f>IF(AND(I2040&lt;&gt;0,I2040&lt;&gt;""),IF(TRIM(SUBSTITUTE(B2040,CHAR(160),""))="","",IF(ISNUMBER(MATCH(TRIM(SUBSTITUTE(B2040,CHAR(160),"")),'Look Up Values'!$B$2:$B$500,0)),"","Origin error")),"")</f>
        <v/>
      </c>
      <c r="O2040" s="242" t="str">
        <f>IF(AND(I2040&lt;&gt;0,I2040&lt;&gt;""),IF(C2040="","",IF(AND(ISNUMBER(--LEFT(C2040,FIND(" ",C2040&amp;" ")-1)),OR(LEN(LEFT(C2040,FIND(" ",C2040&amp;" ")-1))=6,LEN(LEFT(C2040,FIND(" ",C2040&amp;" ")-1))=7),OR(ISNUMBER(MATCH(LEFT(C2040,FIND(" ",C2040&amp;" ")-1),'Look Up Values'!$G$2:$G$1000,0)),ISNUMBER(MATCH(LEFT(C2040,FIND(" ",C2040&amp;" ")-1),'Look Up Values'!$AE$2:$AE$2000,0)))),"","EWC error")),"")</f>
        <v/>
      </c>
      <c r="P2040" s="242" t="str" cm="1">
        <f t="array" ref="P2040">IF(AND(I2040&lt;&gt;0,I2040&lt;&gt;""),IF(D2040="","",IF(ISNUMBER(MATCH(SUBSTITUTE(D2040," ",""),SUBSTITUTE('Look Up Values'!$S$2:$S$120," ",""),0)),"","D&amp;R error")),"")</f>
        <v/>
      </c>
      <c r="Q2040" s="242" t="str" cm="1">
        <f t="array" ref="Q2040">IF(AND(I2040&lt;&gt;0,I2040&lt;&gt;""),IF(G2040="","",IF(ISNUMBER(MATCH(SUBSTITUTE(G2040," ",""),SUBSTITUTE('Look Up Values'!$I$2:$I$10," ",""),0)),"","State error")),"")</f>
        <v/>
      </c>
      <c r="R2040" s="260" t="str">
        <f t="shared" si="63"/>
        <v/>
      </c>
    </row>
    <row r="2041" spans="1:18" ht="15.75">
      <c r="A2041" s="250">
        <v>2034</v>
      </c>
      <c r="B2041" s="198"/>
      <c r="C2041" s="25"/>
      <c r="D2041" s="25"/>
      <c r="E2041" s="25"/>
      <c r="F2041" s="25"/>
      <c r="G2041" s="26"/>
      <c r="H2041" s="27"/>
      <c r="I2041" s="28"/>
      <c r="J2041" s="430"/>
      <c r="K2041" s="48"/>
      <c r="L2041" s="457" t="str">
        <f t="shared" si="62"/>
        <v/>
      </c>
      <c r="M2041" s="245" cm="1">
        <f t="array" ref="M2041">SUMPRODUCT(--(N2041:Q2041&lt;&gt;"")) + IF(TRIM(R2041)="",0,LEN(R2041)-LEN(SUBSTITUTE(R2041,",",""))+1)</f>
        <v>0</v>
      </c>
      <c r="N2041" s="242" t="str">
        <f>IF(AND(I2041&lt;&gt;0,I2041&lt;&gt;""),IF(TRIM(SUBSTITUTE(B2041,CHAR(160),""))="","",IF(ISNUMBER(MATCH(TRIM(SUBSTITUTE(B2041,CHAR(160),"")),'Look Up Values'!$B$2:$B$500,0)),"","Origin error")),"")</f>
        <v/>
      </c>
      <c r="O2041" s="242" t="str">
        <f>IF(AND(I2041&lt;&gt;0,I2041&lt;&gt;""),IF(C2041="","",IF(AND(ISNUMBER(--LEFT(C2041,FIND(" ",C2041&amp;" ")-1)),OR(LEN(LEFT(C2041,FIND(" ",C2041&amp;" ")-1))=6,LEN(LEFT(C2041,FIND(" ",C2041&amp;" ")-1))=7),OR(ISNUMBER(MATCH(LEFT(C2041,FIND(" ",C2041&amp;" ")-1),'Look Up Values'!$G$2:$G$1000,0)),ISNUMBER(MATCH(LEFT(C2041,FIND(" ",C2041&amp;" ")-1),'Look Up Values'!$AE$2:$AE$2000,0)))),"","EWC error")),"")</f>
        <v/>
      </c>
      <c r="P2041" s="242" t="str" cm="1">
        <f t="array" ref="P2041">IF(AND(I2041&lt;&gt;0,I2041&lt;&gt;""),IF(D2041="","",IF(ISNUMBER(MATCH(SUBSTITUTE(D2041," ",""),SUBSTITUTE('Look Up Values'!$S$2:$S$120," ",""),0)),"","D&amp;R error")),"")</f>
        <v/>
      </c>
      <c r="Q2041" s="242" t="str" cm="1">
        <f t="array" ref="Q2041">IF(AND(I2041&lt;&gt;0,I2041&lt;&gt;""),IF(G2041="","",IF(ISNUMBER(MATCH(SUBSTITUTE(G2041," ",""),SUBSTITUTE('Look Up Values'!$I$2:$I$10," ",""),0)),"","State error")),"")</f>
        <v/>
      </c>
      <c r="R2041" s="260" t="str">
        <f t="shared" si="63"/>
        <v/>
      </c>
    </row>
    <row r="2042" spans="1:18" ht="15.75">
      <c r="A2042" s="250">
        <v>2035</v>
      </c>
      <c r="B2042" s="198"/>
      <c r="C2042" s="25"/>
      <c r="D2042" s="25"/>
      <c r="E2042" s="25"/>
      <c r="F2042" s="25"/>
      <c r="G2042" s="26"/>
      <c r="H2042" s="27"/>
      <c r="I2042" s="28"/>
      <c r="J2042" s="430"/>
      <c r="K2042" s="48"/>
      <c r="L2042" s="457" t="str">
        <f t="shared" si="62"/>
        <v/>
      </c>
      <c r="M2042" s="245" cm="1">
        <f t="array" ref="M2042">SUMPRODUCT(--(N2042:Q2042&lt;&gt;"")) + IF(TRIM(R2042)="",0,LEN(R2042)-LEN(SUBSTITUTE(R2042,",",""))+1)</f>
        <v>0</v>
      </c>
      <c r="N2042" s="242" t="str">
        <f>IF(AND(I2042&lt;&gt;0,I2042&lt;&gt;""),IF(TRIM(SUBSTITUTE(B2042,CHAR(160),""))="","",IF(ISNUMBER(MATCH(TRIM(SUBSTITUTE(B2042,CHAR(160),"")),'Look Up Values'!$B$2:$B$500,0)),"","Origin error")),"")</f>
        <v/>
      </c>
      <c r="O2042" s="242" t="str">
        <f>IF(AND(I2042&lt;&gt;0,I2042&lt;&gt;""),IF(C2042="","",IF(AND(ISNUMBER(--LEFT(C2042,FIND(" ",C2042&amp;" ")-1)),OR(LEN(LEFT(C2042,FIND(" ",C2042&amp;" ")-1))=6,LEN(LEFT(C2042,FIND(" ",C2042&amp;" ")-1))=7),OR(ISNUMBER(MATCH(LEFT(C2042,FIND(" ",C2042&amp;" ")-1),'Look Up Values'!$G$2:$G$1000,0)),ISNUMBER(MATCH(LEFT(C2042,FIND(" ",C2042&amp;" ")-1),'Look Up Values'!$AE$2:$AE$2000,0)))),"","EWC error")),"")</f>
        <v/>
      </c>
      <c r="P2042" s="242" t="str" cm="1">
        <f t="array" ref="P2042">IF(AND(I2042&lt;&gt;0,I2042&lt;&gt;""),IF(D2042="","",IF(ISNUMBER(MATCH(SUBSTITUTE(D2042," ",""),SUBSTITUTE('Look Up Values'!$S$2:$S$120," ",""),0)),"","D&amp;R error")),"")</f>
        <v/>
      </c>
      <c r="Q2042" s="242" t="str" cm="1">
        <f t="array" ref="Q2042">IF(AND(I2042&lt;&gt;0,I2042&lt;&gt;""),IF(G2042="","",IF(ISNUMBER(MATCH(SUBSTITUTE(G2042," ",""),SUBSTITUTE('Look Up Values'!$I$2:$I$10," ",""),0)),"","State error")),"")</f>
        <v/>
      </c>
      <c r="R2042" s="260" t="str">
        <f t="shared" si="63"/>
        <v/>
      </c>
    </row>
    <row r="2043" spans="1:18" ht="15.75">
      <c r="A2043" s="250">
        <v>2036</v>
      </c>
      <c r="B2043" s="198"/>
      <c r="C2043" s="25"/>
      <c r="D2043" s="25"/>
      <c r="E2043" s="25"/>
      <c r="F2043" s="25"/>
      <c r="G2043" s="26"/>
      <c r="H2043" s="27"/>
      <c r="I2043" s="28"/>
      <c r="J2043" s="430"/>
      <c r="K2043" s="48"/>
      <c r="L2043" s="457" t="str">
        <f t="shared" si="62"/>
        <v/>
      </c>
      <c r="M2043" s="245" cm="1">
        <f t="array" ref="M2043">SUMPRODUCT(--(N2043:Q2043&lt;&gt;"")) + IF(TRIM(R2043)="",0,LEN(R2043)-LEN(SUBSTITUTE(R2043,",",""))+1)</f>
        <v>0</v>
      </c>
      <c r="N2043" s="242" t="str">
        <f>IF(AND(I2043&lt;&gt;0,I2043&lt;&gt;""),IF(TRIM(SUBSTITUTE(B2043,CHAR(160),""))="","",IF(ISNUMBER(MATCH(TRIM(SUBSTITUTE(B2043,CHAR(160),"")),'Look Up Values'!$B$2:$B$500,0)),"","Origin error")),"")</f>
        <v/>
      </c>
      <c r="O2043" s="242" t="str">
        <f>IF(AND(I2043&lt;&gt;0,I2043&lt;&gt;""),IF(C2043="","",IF(AND(ISNUMBER(--LEFT(C2043,FIND(" ",C2043&amp;" ")-1)),OR(LEN(LEFT(C2043,FIND(" ",C2043&amp;" ")-1))=6,LEN(LEFT(C2043,FIND(" ",C2043&amp;" ")-1))=7),OR(ISNUMBER(MATCH(LEFT(C2043,FIND(" ",C2043&amp;" ")-1),'Look Up Values'!$G$2:$G$1000,0)),ISNUMBER(MATCH(LEFT(C2043,FIND(" ",C2043&amp;" ")-1),'Look Up Values'!$AE$2:$AE$2000,0)))),"","EWC error")),"")</f>
        <v/>
      </c>
      <c r="P2043" s="242" t="str" cm="1">
        <f t="array" ref="P2043">IF(AND(I2043&lt;&gt;0,I2043&lt;&gt;""),IF(D2043="","",IF(ISNUMBER(MATCH(SUBSTITUTE(D2043," ",""),SUBSTITUTE('Look Up Values'!$S$2:$S$120," ",""),0)),"","D&amp;R error")),"")</f>
        <v/>
      </c>
      <c r="Q2043" s="242" t="str" cm="1">
        <f t="array" ref="Q2043">IF(AND(I2043&lt;&gt;0,I2043&lt;&gt;""),IF(G2043="","",IF(ISNUMBER(MATCH(SUBSTITUTE(G2043," ",""),SUBSTITUTE('Look Up Values'!$I$2:$I$10," ",""),0)),"","State error")),"")</f>
        <v/>
      </c>
      <c r="R2043" s="260" t="str">
        <f t="shared" si="63"/>
        <v/>
      </c>
    </row>
    <row r="2044" spans="1:18" ht="15.75">
      <c r="A2044" s="250">
        <v>2037</v>
      </c>
      <c r="B2044" s="198"/>
      <c r="C2044" s="25"/>
      <c r="D2044" s="25"/>
      <c r="E2044" s="25"/>
      <c r="F2044" s="25"/>
      <c r="G2044" s="26"/>
      <c r="H2044" s="27"/>
      <c r="I2044" s="28"/>
      <c r="J2044" s="430"/>
      <c r="K2044" s="48"/>
      <c r="L2044" s="457" t="str">
        <f t="shared" si="62"/>
        <v/>
      </c>
      <c r="M2044" s="245" cm="1">
        <f t="array" ref="M2044">SUMPRODUCT(--(N2044:Q2044&lt;&gt;"")) + IF(TRIM(R2044)="",0,LEN(R2044)-LEN(SUBSTITUTE(R2044,",",""))+1)</f>
        <v>0</v>
      </c>
      <c r="N2044" s="242" t="str">
        <f>IF(AND(I2044&lt;&gt;0,I2044&lt;&gt;""),IF(TRIM(SUBSTITUTE(B2044,CHAR(160),""))="","",IF(ISNUMBER(MATCH(TRIM(SUBSTITUTE(B2044,CHAR(160),"")),'Look Up Values'!$B$2:$B$500,0)),"","Origin error")),"")</f>
        <v/>
      </c>
      <c r="O2044" s="242" t="str">
        <f>IF(AND(I2044&lt;&gt;0,I2044&lt;&gt;""),IF(C2044="","",IF(AND(ISNUMBER(--LEFT(C2044,FIND(" ",C2044&amp;" ")-1)),OR(LEN(LEFT(C2044,FIND(" ",C2044&amp;" ")-1))=6,LEN(LEFT(C2044,FIND(" ",C2044&amp;" ")-1))=7),OR(ISNUMBER(MATCH(LEFT(C2044,FIND(" ",C2044&amp;" ")-1),'Look Up Values'!$G$2:$G$1000,0)),ISNUMBER(MATCH(LEFT(C2044,FIND(" ",C2044&amp;" ")-1),'Look Up Values'!$AE$2:$AE$2000,0)))),"","EWC error")),"")</f>
        <v/>
      </c>
      <c r="P2044" s="242" t="str" cm="1">
        <f t="array" ref="P2044">IF(AND(I2044&lt;&gt;0,I2044&lt;&gt;""),IF(D2044="","",IF(ISNUMBER(MATCH(SUBSTITUTE(D2044," ",""),SUBSTITUTE('Look Up Values'!$S$2:$S$120," ",""),0)),"","D&amp;R error")),"")</f>
        <v/>
      </c>
      <c r="Q2044" s="242" t="str" cm="1">
        <f t="array" ref="Q2044">IF(AND(I2044&lt;&gt;0,I2044&lt;&gt;""),IF(G2044="","",IF(ISNUMBER(MATCH(SUBSTITUTE(G2044," ",""),SUBSTITUTE('Look Up Values'!$I$2:$I$10," ",""),0)),"","State error")),"")</f>
        <v/>
      </c>
      <c r="R2044" s="260" t="str">
        <f t="shared" si="63"/>
        <v/>
      </c>
    </row>
    <row r="2045" spans="1:18" ht="15.75">
      <c r="A2045" s="250">
        <v>2038</v>
      </c>
      <c r="B2045" s="198"/>
      <c r="C2045" s="25"/>
      <c r="D2045" s="25"/>
      <c r="E2045" s="25"/>
      <c r="F2045" s="25"/>
      <c r="G2045" s="26"/>
      <c r="H2045" s="27"/>
      <c r="I2045" s="28"/>
      <c r="J2045" s="430"/>
      <c r="K2045" s="48"/>
      <c r="L2045" s="457" t="str">
        <f t="shared" si="62"/>
        <v/>
      </c>
      <c r="M2045" s="245" cm="1">
        <f t="array" ref="M2045">SUMPRODUCT(--(N2045:Q2045&lt;&gt;"")) + IF(TRIM(R2045)="",0,LEN(R2045)-LEN(SUBSTITUTE(R2045,",",""))+1)</f>
        <v>0</v>
      </c>
      <c r="N2045" s="242" t="str">
        <f>IF(AND(I2045&lt;&gt;0,I2045&lt;&gt;""),IF(TRIM(SUBSTITUTE(B2045,CHAR(160),""))="","",IF(ISNUMBER(MATCH(TRIM(SUBSTITUTE(B2045,CHAR(160),"")),'Look Up Values'!$B$2:$B$500,0)),"","Origin error")),"")</f>
        <v/>
      </c>
      <c r="O2045" s="242" t="str">
        <f>IF(AND(I2045&lt;&gt;0,I2045&lt;&gt;""),IF(C2045="","",IF(AND(ISNUMBER(--LEFT(C2045,FIND(" ",C2045&amp;" ")-1)),OR(LEN(LEFT(C2045,FIND(" ",C2045&amp;" ")-1))=6,LEN(LEFT(C2045,FIND(" ",C2045&amp;" ")-1))=7),OR(ISNUMBER(MATCH(LEFT(C2045,FIND(" ",C2045&amp;" ")-1),'Look Up Values'!$G$2:$G$1000,0)),ISNUMBER(MATCH(LEFT(C2045,FIND(" ",C2045&amp;" ")-1),'Look Up Values'!$AE$2:$AE$2000,0)))),"","EWC error")),"")</f>
        <v/>
      </c>
      <c r="P2045" s="242" t="str" cm="1">
        <f t="array" ref="P2045">IF(AND(I2045&lt;&gt;0,I2045&lt;&gt;""),IF(D2045="","",IF(ISNUMBER(MATCH(SUBSTITUTE(D2045," ",""),SUBSTITUTE('Look Up Values'!$S$2:$S$120," ",""),0)),"","D&amp;R error")),"")</f>
        <v/>
      </c>
      <c r="Q2045" s="242" t="str" cm="1">
        <f t="array" ref="Q2045">IF(AND(I2045&lt;&gt;0,I2045&lt;&gt;""),IF(G2045="","",IF(ISNUMBER(MATCH(SUBSTITUTE(G2045," ",""),SUBSTITUTE('Look Up Values'!$I$2:$I$10," ",""),0)),"","State error")),"")</f>
        <v/>
      </c>
      <c r="R2045" s="260" t="str">
        <f t="shared" si="63"/>
        <v/>
      </c>
    </row>
    <row r="2046" spans="1:18" ht="15.75">
      <c r="A2046" s="250">
        <v>2039</v>
      </c>
      <c r="B2046" s="198"/>
      <c r="C2046" s="25"/>
      <c r="D2046" s="25"/>
      <c r="E2046" s="25"/>
      <c r="F2046" s="25"/>
      <c r="G2046" s="26"/>
      <c r="H2046" s="27"/>
      <c r="I2046" s="28"/>
      <c r="J2046" s="430"/>
      <c r="K2046" s="48"/>
      <c r="L2046" s="457" t="str">
        <f t="shared" si="62"/>
        <v/>
      </c>
      <c r="M2046" s="245" cm="1">
        <f t="array" ref="M2046">SUMPRODUCT(--(N2046:Q2046&lt;&gt;"")) + IF(TRIM(R2046)="",0,LEN(R2046)-LEN(SUBSTITUTE(R2046,",",""))+1)</f>
        <v>0</v>
      </c>
      <c r="N2046" s="242" t="str">
        <f>IF(AND(I2046&lt;&gt;0,I2046&lt;&gt;""),IF(TRIM(SUBSTITUTE(B2046,CHAR(160),""))="","",IF(ISNUMBER(MATCH(TRIM(SUBSTITUTE(B2046,CHAR(160),"")),'Look Up Values'!$B$2:$B$500,0)),"","Origin error")),"")</f>
        <v/>
      </c>
      <c r="O2046" s="242" t="str">
        <f>IF(AND(I2046&lt;&gt;0,I2046&lt;&gt;""),IF(C2046="","",IF(AND(ISNUMBER(--LEFT(C2046,FIND(" ",C2046&amp;" ")-1)),OR(LEN(LEFT(C2046,FIND(" ",C2046&amp;" ")-1))=6,LEN(LEFT(C2046,FIND(" ",C2046&amp;" ")-1))=7),OR(ISNUMBER(MATCH(LEFT(C2046,FIND(" ",C2046&amp;" ")-1),'Look Up Values'!$G$2:$G$1000,0)),ISNUMBER(MATCH(LEFT(C2046,FIND(" ",C2046&amp;" ")-1),'Look Up Values'!$AE$2:$AE$2000,0)))),"","EWC error")),"")</f>
        <v/>
      </c>
      <c r="P2046" s="242" t="str" cm="1">
        <f t="array" ref="P2046">IF(AND(I2046&lt;&gt;0,I2046&lt;&gt;""),IF(D2046="","",IF(ISNUMBER(MATCH(SUBSTITUTE(D2046," ",""),SUBSTITUTE('Look Up Values'!$S$2:$S$120," ",""),0)),"","D&amp;R error")),"")</f>
        <v/>
      </c>
      <c r="Q2046" s="242" t="str" cm="1">
        <f t="array" ref="Q2046">IF(AND(I2046&lt;&gt;0,I2046&lt;&gt;""),IF(G2046="","",IF(ISNUMBER(MATCH(SUBSTITUTE(G2046," ",""),SUBSTITUTE('Look Up Values'!$I$2:$I$10," ",""),0)),"","State error")),"")</f>
        <v/>
      </c>
      <c r="R2046" s="260" t="str">
        <f t="shared" si="63"/>
        <v/>
      </c>
    </row>
    <row r="2047" spans="1:18" ht="15.75">
      <c r="A2047" s="250">
        <v>2040</v>
      </c>
      <c r="B2047" s="198"/>
      <c r="C2047" s="25"/>
      <c r="D2047" s="25"/>
      <c r="E2047" s="25"/>
      <c r="F2047" s="25"/>
      <c r="G2047" s="26"/>
      <c r="H2047" s="27"/>
      <c r="I2047" s="28"/>
      <c r="J2047" s="430"/>
      <c r="K2047" s="48"/>
      <c r="L2047" s="457" t="str">
        <f t="shared" si="62"/>
        <v/>
      </c>
      <c r="M2047" s="245" cm="1">
        <f t="array" ref="M2047">SUMPRODUCT(--(N2047:Q2047&lt;&gt;"")) + IF(TRIM(R2047)="",0,LEN(R2047)-LEN(SUBSTITUTE(R2047,",",""))+1)</f>
        <v>0</v>
      </c>
      <c r="N2047" s="242" t="str">
        <f>IF(AND(I2047&lt;&gt;0,I2047&lt;&gt;""),IF(TRIM(SUBSTITUTE(B2047,CHAR(160),""))="","",IF(ISNUMBER(MATCH(TRIM(SUBSTITUTE(B2047,CHAR(160),"")),'Look Up Values'!$B$2:$B$500,0)),"","Origin error")),"")</f>
        <v/>
      </c>
      <c r="O2047" s="242" t="str">
        <f>IF(AND(I2047&lt;&gt;0,I2047&lt;&gt;""),IF(C2047="","",IF(AND(ISNUMBER(--LEFT(C2047,FIND(" ",C2047&amp;" ")-1)),OR(LEN(LEFT(C2047,FIND(" ",C2047&amp;" ")-1))=6,LEN(LEFT(C2047,FIND(" ",C2047&amp;" ")-1))=7),OR(ISNUMBER(MATCH(LEFT(C2047,FIND(" ",C2047&amp;" ")-1),'Look Up Values'!$G$2:$G$1000,0)),ISNUMBER(MATCH(LEFT(C2047,FIND(" ",C2047&amp;" ")-1),'Look Up Values'!$AE$2:$AE$2000,0)))),"","EWC error")),"")</f>
        <v/>
      </c>
      <c r="P2047" s="242" t="str" cm="1">
        <f t="array" ref="P2047">IF(AND(I2047&lt;&gt;0,I2047&lt;&gt;""),IF(D2047="","",IF(ISNUMBER(MATCH(SUBSTITUTE(D2047," ",""),SUBSTITUTE('Look Up Values'!$S$2:$S$120," ",""),0)),"","D&amp;R error")),"")</f>
        <v/>
      </c>
      <c r="Q2047" s="242" t="str" cm="1">
        <f t="array" ref="Q2047">IF(AND(I2047&lt;&gt;0,I2047&lt;&gt;""),IF(G2047="","",IF(ISNUMBER(MATCH(SUBSTITUTE(G2047," ",""),SUBSTITUTE('Look Up Values'!$I$2:$I$10," ",""),0)),"","State error")),"")</f>
        <v/>
      </c>
      <c r="R2047" s="260" t="str">
        <f t="shared" si="63"/>
        <v/>
      </c>
    </row>
    <row r="2048" spans="1:18" ht="15.75">
      <c r="A2048" s="250">
        <v>2041</v>
      </c>
      <c r="B2048" s="198"/>
      <c r="C2048" s="25"/>
      <c r="D2048" s="25"/>
      <c r="E2048" s="25"/>
      <c r="F2048" s="25"/>
      <c r="G2048" s="26"/>
      <c r="H2048" s="27"/>
      <c r="I2048" s="28"/>
      <c r="J2048" s="430"/>
      <c r="K2048" s="48"/>
      <c r="L2048" s="457" t="str">
        <f t="shared" si="62"/>
        <v/>
      </c>
      <c r="M2048" s="245" cm="1">
        <f t="array" ref="M2048">SUMPRODUCT(--(N2048:Q2048&lt;&gt;"")) + IF(TRIM(R2048)="",0,LEN(R2048)-LEN(SUBSTITUTE(R2048,",",""))+1)</f>
        <v>0</v>
      </c>
      <c r="N2048" s="242" t="str">
        <f>IF(AND(I2048&lt;&gt;0,I2048&lt;&gt;""),IF(TRIM(SUBSTITUTE(B2048,CHAR(160),""))="","",IF(ISNUMBER(MATCH(TRIM(SUBSTITUTE(B2048,CHAR(160),"")),'Look Up Values'!$B$2:$B$500,0)),"","Origin error")),"")</f>
        <v/>
      </c>
      <c r="O2048" s="242" t="str">
        <f>IF(AND(I2048&lt;&gt;0,I2048&lt;&gt;""),IF(C2048="","",IF(AND(ISNUMBER(--LEFT(C2048,FIND(" ",C2048&amp;" ")-1)),OR(LEN(LEFT(C2048,FIND(" ",C2048&amp;" ")-1))=6,LEN(LEFT(C2048,FIND(" ",C2048&amp;" ")-1))=7),OR(ISNUMBER(MATCH(LEFT(C2048,FIND(" ",C2048&amp;" ")-1),'Look Up Values'!$G$2:$G$1000,0)),ISNUMBER(MATCH(LEFT(C2048,FIND(" ",C2048&amp;" ")-1),'Look Up Values'!$AE$2:$AE$2000,0)))),"","EWC error")),"")</f>
        <v/>
      </c>
      <c r="P2048" s="242" t="str" cm="1">
        <f t="array" ref="P2048">IF(AND(I2048&lt;&gt;0,I2048&lt;&gt;""),IF(D2048="","",IF(ISNUMBER(MATCH(SUBSTITUTE(D2048," ",""),SUBSTITUTE('Look Up Values'!$S$2:$S$120," ",""),0)),"","D&amp;R error")),"")</f>
        <v/>
      </c>
      <c r="Q2048" s="242" t="str" cm="1">
        <f t="array" ref="Q2048">IF(AND(I2048&lt;&gt;0,I2048&lt;&gt;""),IF(G2048="","",IF(ISNUMBER(MATCH(SUBSTITUTE(G2048," ",""),SUBSTITUTE('Look Up Values'!$I$2:$I$10," ",""),0)),"","State error")),"")</f>
        <v/>
      </c>
      <c r="R2048" s="260" t="str">
        <f t="shared" si="63"/>
        <v/>
      </c>
    </row>
    <row r="2049" spans="1:18" ht="15.75">
      <c r="A2049" s="250">
        <v>2042</v>
      </c>
      <c r="B2049" s="198"/>
      <c r="C2049" s="25"/>
      <c r="D2049" s="25"/>
      <c r="E2049" s="25"/>
      <c r="F2049" s="25"/>
      <c r="G2049" s="26"/>
      <c r="H2049" s="27"/>
      <c r="I2049" s="28"/>
      <c r="J2049" s="430"/>
      <c r="K2049" s="48"/>
      <c r="L2049" s="457" t="str">
        <f t="shared" si="62"/>
        <v/>
      </c>
      <c r="M2049" s="245" cm="1">
        <f t="array" ref="M2049">SUMPRODUCT(--(N2049:Q2049&lt;&gt;"")) + IF(TRIM(R2049)="",0,LEN(R2049)-LEN(SUBSTITUTE(R2049,",",""))+1)</f>
        <v>0</v>
      </c>
      <c r="N2049" s="242" t="str">
        <f>IF(AND(I2049&lt;&gt;0,I2049&lt;&gt;""),IF(TRIM(SUBSTITUTE(B2049,CHAR(160),""))="","",IF(ISNUMBER(MATCH(TRIM(SUBSTITUTE(B2049,CHAR(160),"")),'Look Up Values'!$B$2:$B$500,0)),"","Origin error")),"")</f>
        <v/>
      </c>
      <c r="O2049" s="242" t="str">
        <f>IF(AND(I2049&lt;&gt;0,I2049&lt;&gt;""),IF(C2049="","",IF(AND(ISNUMBER(--LEFT(C2049,FIND(" ",C2049&amp;" ")-1)),OR(LEN(LEFT(C2049,FIND(" ",C2049&amp;" ")-1))=6,LEN(LEFT(C2049,FIND(" ",C2049&amp;" ")-1))=7),OR(ISNUMBER(MATCH(LEFT(C2049,FIND(" ",C2049&amp;" ")-1),'Look Up Values'!$G$2:$G$1000,0)),ISNUMBER(MATCH(LEFT(C2049,FIND(" ",C2049&amp;" ")-1),'Look Up Values'!$AE$2:$AE$2000,0)))),"","EWC error")),"")</f>
        <v/>
      </c>
      <c r="P2049" s="242" t="str" cm="1">
        <f t="array" ref="P2049">IF(AND(I2049&lt;&gt;0,I2049&lt;&gt;""),IF(D2049="","",IF(ISNUMBER(MATCH(SUBSTITUTE(D2049," ",""),SUBSTITUTE('Look Up Values'!$S$2:$S$120," ",""),0)),"","D&amp;R error")),"")</f>
        <v/>
      </c>
      <c r="Q2049" s="242" t="str" cm="1">
        <f t="array" ref="Q2049">IF(AND(I2049&lt;&gt;0,I2049&lt;&gt;""),IF(G2049="","",IF(ISNUMBER(MATCH(SUBSTITUTE(G2049," ",""),SUBSTITUTE('Look Up Values'!$I$2:$I$10," ",""),0)),"","State error")),"")</f>
        <v/>
      </c>
      <c r="R2049" s="260" t="str">
        <f t="shared" si="63"/>
        <v/>
      </c>
    </row>
    <row r="2050" spans="1:18" ht="15.75">
      <c r="A2050" s="250">
        <v>2043</v>
      </c>
      <c r="B2050" s="198"/>
      <c r="C2050" s="25"/>
      <c r="D2050" s="25"/>
      <c r="E2050" s="25"/>
      <c r="F2050" s="25"/>
      <c r="G2050" s="26"/>
      <c r="H2050" s="27"/>
      <c r="I2050" s="28"/>
      <c r="J2050" s="430"/>
      <c r="K2050" s="48"/>
      <c r="L2050" s="457" t="str">
        <f t="shared" si="62"/>
        <v/>
      </c>
      <c r="M2050" s="245" cm="1">
        <f t="array" ref="M2050">SUMPRODUCT(--(N2050:Q2050&lt;&gt;"")) + IF(TRIM(R2050)="",0,LEN(R2050)-LEN(SUBSTITUTE(R2050,",",""))+1)</f>
        <v>0</v>
      </c>
      <c r="N2050" s="242" t="str">
        <f>IF(AND(I2050&lt;&gt;0,I2050&lt;&gt;""),IF(TRIM(SUBSTITUTE(B2050,CHAR(160),""))="","",IF(ISNUMBER(MATCH(TRIM(SUBSTITUTE(B2050,CHAR(160),"")),'Look Up Values'!$B$2:$B$500,0)),"","Origin error")),"")</f>
        <v/>
      </c>
      <c r="O2050" s="242" t="str">
        <f>IF(AND(I2050&lt;&gt;0,I2050&lt;&gt;""),IF(C2050="","",IF(AND(ISNUMBER(--LEFT(C2050,FIND(" ",C2050&amp;" ")-1)),OR(LEN(LEFT(C2050,FIND(" ",C2050&amp;" ")-1))=6,LEN(LEFT(C2050,FIND(" ",C2050&amp;" ")-1))=7),OR(ISNUMBER(MATCH(LEFT(C2050,FIND(" ",C2050&amp;" ")-1),'Look Up Values'!$G$2:$G$1000,0)),ISNUMBER(MATCH(LEFT(C2050,FIND(" ",C2050&amp;" ")-1),'Look Up Values'!$AE$2:$AE$2000,0)))),"","EWC error")),"")</f>
        <v/>
      </c>
      <c r="P2050" s="242" t="str" cm="1">
        <f t="array" ref="P2050">IF(AND(I2050&lt;&gt;0,I2050&lt;&gt;""),IF(D2050="","",IF(ISNUMBER(MATCH(SUBSTITUTE(D2050," ",""),SUBSTITUTE('Look Up Values'!$S$2:$S$120," ",""),0)),"","D&amp;R error")),"")</f>
        <v/>
      </c>
      <c r="Q2050" s="242" t="str" cm="1">
        <f t="array" ref="Q2050">IF(AND(I2050&lt;&gt;0,I2050&lt;&gt;""),IF(G2050="","",IF(ISNUMBER(MATCH(SUBSTITUTE(G2050," ",""),SUBSTITUTE('Look Up Values'!$I$2:$I$10," ",""),0)),"","State error")),"")</f>
        <v/>
      </c>
      <c r="R2050" s="260" t="str">
        <f t="shared" si="63"/>
        <v/>
      </c>
    </row>
    <row r="2051" spans="1:18" ht="15.75">
      <c r="A2051" s="250">
        <v>2044</v>
      </c>
      <c r="B2051" s="198"/>
      <c r="C2051" s="25"/>
      <c r="D2051" s="25"/>
      <c r="E2051" s="25"/>
      <c r="F2051" s="25"/>
      <c r="G2051" s="26"/>
      <c r="H2051" s="27"/>
      <c r="I2051" s="28"/>
      <c r="J2051" s="430"/>
      <c r="K2051" s="48"/>
      <c r="L2051" s="457" t="str">
        <f t="shared" si="62"/>
        <v/>
      </c>
      <c r="M2051" s="245" cm="1">
        <f t="array" ref="M2051">SUMPRODUCT(--(N2051:Q2051&lt;&gt;"")) + IF(TRIM(R2051)="",0,LEN(R2051)-LEN(SUBSTITUTE(R2051,",",""))+1)</f>
        <v>0</v>
      </c>
      <c r="N2051" s="242" t="str">
        <f>IF(AND(I2051&lt;&gt;0,I2051&lt;&gt;""),IF(TRIM(SUBSTITUTE(B2051,CHAR(160),""))="","",IF(ISNUMBER(MATCH(TRIM(SUBSTITUTE(B2051,CHAR(160),"")),'Look Up Values'!$B$2:$B$500,0)),"","Origin error")),"")</f>
        <v/>
      </c>
      <c r="O2051" s="242" t="str">
        <f>IF(AND(I2051&lt;&gt;0,I2051&lt;&gt;""),IF(C2051="","",IF(AND(ISNUMBER(--LEFT(C2051,FIND(" ",C2051&amp;" ")-1)),OR(LEN(LEFT(C2051,FIND(" ",C2051&amp;" ")-1))=6,LEN(LEFT(C2051,FIND(" ",C2051&amp;" ")-1))=7),OR(ISNUMBER(MATCH(LEFT(C2051,FIND(" ",C2051&amp;" ")-1),'Look Up Values'!$G$2:$G$1000,0)),ISNUMBER(MATCH(LEFT(C2051,FIND(" ",C2051&amp;" ")-1),'Look Up Values'!$AE$2:$AE$2000,0)))),"","EWC error")),"")</f>
        <v/>
      </c>
      <c r="P2051" s="242" t="str" cm="1">
        <f t="array" ref="P2051">IF(AND(I2051&lt;&gt;0,I2051&lt;&gt;""),IF(D2051="","",IF(ISNUMBER(MATCH(SUBSTITUTE(D2051," ",""),SUBSTITUTE('Look Up Values'!$S$2:$S$120," ",""),0)),"","D&amp;R error")),"")</f>
        <v/>
      </c>
      <c r="Q2051" s="242" t="str" cm="1">
        <f t="array" ref="Q2051">IF(AND(I2051&lt;&gt;0,I2051&lt;&gt;""),IF(G2051="","",IF(ISNUMBER(MATCH(SUBSTITUTE(G2051," ",""),SUBSTITUTE('Look Up Values'!$I$2:$I$10," ",""),0)),"","State error")),"")</f>
        <v/>
      </c>
      <c r="R2051" s="260" t="str">
        <f t="shared" si="63"/>
        <v/>
      </c>
    </row>
    <row r="2052" spans="1:18" ht="15.75">
      <c r="A2052" s="250">
        <v>2045</v>
      </c>
      <c r="B2052" s="198"/>
      <c r="C2052" s="25"/>
      <c r="D2052" s="25"/>
      <c r="E2052" s="25"/>
      <c r="F2052" s="25"/>
      <c r="G2052" s="26"/>
      <c r="H2052" s="27"/>
      <c r="I2052" s="28"/>
      <c r="J2052" s="430"/>
      <c r="K2052" s="48"/>
      <c r="L2052" s="457" t="str">
        <f t="shared" si="62"/>
        <v/>
      </c>
      <c r="M2052" s="245" cm="1">
        <f t="array" ref="M2052">SUMPRODUCT(--(N2052:Q2052&lt;&gt;"")) + IF(TRIM(R2052)="",0,LEN(R2052)-LEN(SUBSTITUTE(R2052,",",""))+1)</f>
        <v>0</v>
      </c>
      <c r="N2052" s="242" t="str">
        <f>IF(AND(I2052&lt;&gt;0,I2052&lt;&gt;""),IF(TRIM(SUBSTITUTE(B2052,CHAR(160),""))="","",IF(ISNUMBER(MATCH(TRIM(SUBSTITUTE(B2052,CHAR(160),"")),'Look Up Values'!$B$2:$B$500,0)),"","Origin error")),"")</f>
        <v/>
      </c>
      <c r="O2052" s="242" t="str">
        <f>IF(AND(I2052&lt;&gt;0,I2052&lt;&gt;""),IF(C2052="","",IF(AND(ISNUMBER(--LEFT(C2052,FIND(" ",C2052&amp;" ")-1)),OR(LEN(LEFT(C2052,FIND(" ",C2052&amp;" ")-1))=6,LEN(LEFT(C2052,FIND(" ",C2052&amp;" ")-1))=7),OR(ISNUMBER(MATCH(LEFT(C2052,FIND(" ",C2052&amp;" ")-1),'Look Up Values'!$G$2:$G$1000,0)),ISNUMBER(MATCH(LEFT(C2052,FIND(" ",C2052&amp;" ")-1),'Look Up Values'!$AE$2:$AE$2000,0)))),"","EWC error")),"")</f>
        <v/>
      </c>
      <c r="P2052" s="242" t="str" cm="1">
        <f t="array" ref="P2052">IF(AND(I2052&lt;&gt;0,I2052&lt;&gt;""),IF(D2052="","",IF(ISNUMBER(MATCH(SUBSTITUTE(D2052," ",""),SUBSTITUTE('Look Up Values'!$S$2:$S$120," ",""),0)),"","D&amp;R error")),"")</f>
        <v/>
      </c>
      <c r="Q2052" s="242" t="str" cm="1">
        <f t="array" ref="Q2052">IF(AND(I2052&lt;&gt;0,I2052&lt;&gt;""),IF(G2052="","",IF(ISNUMBER(MATCH(SUBSTITUTE(G2052," ",""),SUBSTITUTE('Look Up Values'!$I$2:$I$10," ",""),0)),"","State error")),"")</f>
        <v/>
      </c>
      <c r="R2052" s="260" t="str">
        <f t="shared" si="63"/>
        <v/>
      </c>
    </row>
    <row r="2053" spans="1:18" ht="15.75">
      <c r="A2053" s="250">
        <v>2046</v>
      </c>
      <c r="B2053" s="198"/>
      <c r="C2053" s="25"/>
      <c r="D2053" s="25"/>
      <c r="E2053" s="25"/>
      <c r="F2053" s="25"/>
      <c r="G2053" s="26"/>
      <c r="H2053" s="27"/>
      <c r="I2053" s="28"/>
      <c r="J2053" s="430"/>
      <c r="K2053" s="48"/>
      <c r="L2053" s="457" t="str">
        <f t="shared" si="62"/>
        <v/>
      </c>
      <c r="M2053" s="245" cm="1">
        <f t="array" ref="M2053">SUMPRODUCT(--(N2053:Q2053&lt;&gt;"")) + IF(TRIM(R2053)="",0,LEN(R2053)-LEN(SUBSTITUTE(R2053,",",""))+1)</f>
        <v>0</v>
      </c>
      <c r="N2053" s="242" t="str">
        <f>IF(AND(I2053&lt;&gt;0,I2053&lt;&gt;""),IF(TRIM(SUBSTITUTE(B2053,CHAR(160),""))="","",IF(ISNUMBER(MATCH(TRIM(SUBSTITUTE(B2053,CHAR(160),"")),'Look Up Values'!$B$2:$B$500,0)),"","Origin error")),"")</f>
        <v/>
      </c>
      <c r="O2053" s="242" t="str">
        <f>IF(AND(I2053&lt;&gt;0,I2053&lt;&gt;""),IF(C2053="","",IF(AND(ISNUMBER(--LEFT(C2053,FIND(" ",C2053&amp;" ")-1)),OR(LEN(LEFT(C2053,FIND(" ",C2053&amp;" ")-1))=6,LEN(LEFT(C2053,FIND(" ",C2053&amp;" ")-1))=7),OR(ISNUMBER(MATCH(LEFT(C2053,FIND(" ",C2053&amp;" ")-1),'Look Up Values'!$G$2:$G$1000,0)),ISNUMBER(MATCH(LEFT(C2053,FIND(" ",C2053&amp;" ")-1),'Look Up Values'!$AE$2:$AE$2000,0)))),"","EWC error")),"")</f>
        <v/>
      </c>
      <c r="P2053" s="242" t="str" cm="1">
        <f t="array" ref="P2053">IF(AND(I2053&lt;&gt;0,I2053&lt;&gt;""),IF(D2053="","",IF(ISNUMBER(MATCH(SUBSTITUTE(D2053," ",""),SUBSTITUTE('Look Up Values'!$S$2:$S$120," ",""),0)),"","D&amp;R error")),"")</f>
        <v/>
      </c>
      <c r="Q2053" s="242" t="str" cm="1">
        <f t="array" ref="Q2053">IF(AND(I2053&lt;&gt;0,I2053&lt;&gt;""),IF(G2053="","",IF(ISNUMBER(MATCH(SUBSTITUTE(G2053," ",""),SUBSTITUTE('Look Up Values'!$I$2:$I$10," ",""),0)),"","State error")),"")</f>
        <v/>
      </c>
      <c r="R2053" s="260" t="str">
        <f t="shared" si="63"/>
        <v/>
      </c>
    </row>
    <row r="2054" spans="1:18" ht="15.75">
      <c r="A2054" s="250">
        <v>2047</v>
      </c>
      <c r="B2054" s="198"/>
      <c r="C2054" s="25"/>
      <c r="D2054" s="25"/>
      <c r="E2054" s="25"/>
      <c r="F2054" s="25"/>
      <c r="G2054" s="26"/>
      <c r="H2054" s="27"/>
      <c r="I2054" s="28"/>
      <c r="J2054" s="430"/>
      <c r="K2054" s="48"/>
      <c r="L2054" s="457" t="str">
        <f t="shared" si="62"/>
        <v/>
      </c>
      <c r="M2054" s="245" cm="1">
        <f t="array" ref="M2054">SUMPRODUCT(--(N2054:Q2054&lt;&gt;"")) + IF(TRIM(R2054)="",0,LEN(R2054)-LEN(SUBSTITUTE(R2054,",",""))+1)</f>
        <v>0</v>
      </c>
      <c r="N2054" s="242" t="str">
        <f>IF(AND(I2054&lt;&gt;0,I2054&lt;&gt;""),IF(TRIM(SUBSTITUTE(B2054,CHAR(160),""))="","",IF(ISNUMBER(MATCH(TRIM(SUBSTITUTE(B2054,CHAR(160),"")),'Look Up Values'!$B$2:$B$500,0)),"","Origin error")),"")</f>
        <v/>
      </c>
      <c r="O2054" s="242" t="str">
        <f>IF(AND(I2054&lt;&gt;0,I2054&lt;&gt;""),IF(C2054="","",IF(AND(ISNUMBER(--LEFT(C2054,FIND(" ",C2054&amp;" ")-1)),OR(LEN(LEFT(C2054,FIND(" ",C2054&amp;" ")-1))=6,LEN(LEFT(C2054,FIND(" ",C2054&amp;" ")-1))=7),OR(ISNUMBER(MATCH(LEFT(C2054,FIND(" ",C2054&amp;" ")-1),'Look Up Values'!$G$2:$G$1000,0)),ISNUMBER(MATCH(LEFT(C2054,FIND(" ",C2054&amp;" ")-1),'Look Up Values'!$AE$2:$AE$2000,0)))),"","EWC error")),"")</f>
        <v/>
      </c>
      <c r="P2054" s="242" t="str" cm="1">
        <f t="array" ref="P2054">IF(AND(I2054&lt;&gt;0,I2054&lt;&gt;""),IF(D2054="","",IF(ISNUMBER(MATCH(SUBSTITUTE(D2054," ",""),SUBSTITUTE('Look Up Values'!$S$2:$S$120," ",""),0)),"","D&amp;R error")),"")</f>
        <v/>
      </c>
      <c r="Q2054" s="242" t="str" cm="1">
        <f t="array" ref="Q2054">IF(AND(I2054&lt;&gt;0,I2054&lt;&gt;""),IF(G2054="","",IF(ISNUMBER(MATCH(SUBSTITUTE(G2054," ",""),SUBSTITUTE('Look Up Values'!$I$2:$I$10," ",""),0)),"","State error")),"")</f>
        <v/>
      </c>
      <c r="R2054" s="260" t="str">
        <f t="shared" si="63"/>
        <v/>
      </c>
    </row>
    <row r="2055" spans="1:18" ht="15.75">
      <c r="A2055" s="250">
        <v>2048</v>
      </c>
      <c r="B2055" s="198"/>
      <c r="C2055" s="25"/>
      <c r="D2055" s="25"/>
      <c r="E2055" s="25"/>
      <c r="F2055" s="25"/>
      <c r="G2055" s="26"/>
      <c r="H2055" s="27"/>
      <c r="I2055" s="28"/>
      <c r="J2055" s="430"/>
      <c r="K2055" s="48"/>
      <c r="L2055" s="457" t="str">
        <f t="shared" si="62"/>
        <v/>
      </c>
      <c r="M2055" s="245" cm="1">
        <f t="array" ref="M2055">SUMPRODUCT(--(N2055:Q2055&lt;&gt;"")) + IF(TRIM(R2055)="",0,LEN(R2055)-LEN(SUBSTITUTE(R2055,",",""))+1)</f>
        <v>0</v>
      </c>
      <c r="N2055" s="242" t="str">
        <f>IF(AND(I2055&lt;&gt;0,I2055&lt;&gt;""),IF(TRIM(SUBSTITUTE(B2055,CHAR(160),""))="","",IF(ISNUMBER(MATCH(TRIM(SUBSTITUTE(B2055,CHAR(160),"")),'Look Up Values'!$B$2:$B$500,0)),"","Origin error")),"")</f>
        <v/>
      </c>
      <c r="O2055" s="242" t="str">
        <f>IF(AND(I2055&lt;&gt;0,I2055&lt;&gt;""),IF(C2055="","",IF(AND(ISNUMBER(--LEFT(C2055,FIND(" ",C2055&amp;" ")-1)),OR(LEN(LEFT(C2055,FIND(" ",C2055&amp;" ")-1))=6,LEN(LEFT(C2055,FIND(" ",C2055&amp;" ")-1))=7),OR(ISNUMBER(MATCH(LEFT(C2055,FIND(" ",C2055&amp;" ")-1),'Look Up Values'!$G$2:$G$1000,0)),ISNUMBER(MATCH(LEFT(C2055,FIND(" ",C2055&amp;" ")-1),'Look Up Values'!$AE$2:$AE$2000,0)))),"","EWC error")),"")</f>
        <v/>
      </c>
      <c r="P2055" s="242" t="str" cm="1">
        <f t="array" ref="P2055">IF(AND(I2055&lt;&gt;0,I2055&lt;&gt;""),IF(D2055="","",IF(ISNUMBER(MATCH(SUBSTITUTE(D2055," ",""),SUBSTITUTE('Look Up Values'!$S$2:$S$120," ",""),0)),"","D&amp;R error")),"")</f>
        <v/>
      </c>
      <c r="Q2055" s="242" t="str" cm="1">
        <f t="array" ref="Q2055">IF(AND(I2055&lt;&gt;0,I2055&lt;&gt;""),IF(G2055="","",IF(ISNUMBER(MATCH(SUBSTITUTE(G2055," ",""),SUBSTITUTE('Look Up Values'!$I$2:$I$10," ",""),0)),"","State error")),"")</f>
        <v/>
      </c>
      <c r="R2055" s="260" t="str">
        <f t="shared" si="63"/>
        <v/>
      </c>
    </row>
    <row r="2056" spans="1:18" ht="15.75">
      <c r="A2056" s="250">
        <v>2049</v>
      </c>
      <c r="B2056" s="198"/>
      <c r="C2056" s="25"/>
      <c r="D2056" s="25"/>
      <c r="E2056" s="25"/>
      <c r="F2056" s="25"/>
      <c r="G2056" s="26"/>
      <c r="H2056" s="27"/>
      <c r="I2056" s="28"/>
      <c r="J2056" s="430"/>
      <c r="K2056" s="48"/>
      <c r="L2056" s="457" t="str">
        <f t="shared" ref="L2056:L2119" si="64">IF(IFERROR(--SUBSTITUTE(M2056,CHAR(160),""),0)&gt;0,A2056,"")</f>
        <v/>
      </c>
      <c r="M2056" s="245" cm="1">
        <f t="array" ref="M2056">SUMPRODUCT(--(N2056:Q2056&lt;&gt;"")) + IF(TRIM(R2056)="",0,LEN(R2056)-LEN(SUBSTITUTE(R2056,",",""))+1)</f>
        <v>0</v>
      </c>
      <c r="N2056" s="242" t="str">
        <f>IF(AND(I2056&lt;&gt;0,I2056&lt;&gt;""),IF(TRIM(SUBSTITUTE(B2056,CHAR(160),""))="","",IF(ISNUMBER(MATCH(TRIM(SUBSTITUTE(B2056,CHAR(160),"")),'Look Up Values'!$B$2:$B$500,0)),"","Origin error")),"")</f>
        <v/>
      </c>
      <c r="O2056" s="242" t="str">
        <f>IF(AND(I2056&lt;&gt;0,I2056&lt;&gt;""),IF(C2056="","",IF(AND(ISNUMBER(--LEFT(C2056,FIND(" ",C2056&amp;" ")-1)),OR(LEN(LEFT(C2056,FIND(" ",C2056&amp;" ")-1))=6,LEN(LEFT(C2056,FIND(" ",C2056&amp;" ")-1))=7),OR(ISNUMBER(MATCH(LEFT(C2056,FIND(" ",C2056&amp;" ")-1),'Look Up Values'!$G$2:$G$1000,0)),ISNUMBER(MATCH(LEFT(C2056,FIND(" ",C2056&amp;" ")-1),'Look Up Values'!$AE$2:$AE$2000,0)))),"","EWC error")),"")</f>
        <v/>
      </c>
      <c r="P2056" s="242" t="str" cm="1">
        <f t="array" ref="P2056">IF(AND(I2056&lt;&gt;0,I2056&lt;&gt;""),IF(D2056="","",IF(ISNUMBER(MATCH(SUBSTITUTE(D2056," ",""),SUBSTITUTE('Look Up Values'!$S$2:$S$120," ",""),0)),"","D&amp;R error")),"")</f>
        <v/>
      </c>
      <c r="Q2056" s="242" t="str" cm="1">
        <f t="array" ref="Q2056">IF(AND(I2056&lt;&gt;0,I2056&lt;&gt;""),IF(G2056="","",IF(ISNUMBER(MATCH(SUBSTITUTE(G2056," ",""),SUBSTITUTE('Look Up Values'!$I$2:$I$10," ",""),0)),"","State error")),"")</f>
        <v/>
      </c>
      <c r="R2056" s="260" t="str">
        <f t="shared" si="63"/>
        <v/>
      </c>
    </row>
    <row r="2057" spans="1:18" ht="15.75">
      <c r="A2057" s="250">
        <v>2050</v>
      </c>
      <c r="B2057" s="198"/>
      <c r="C2057" s="25"/>
      <c r="D2057" s="25"/>
      <c r="E2057" s="25"/>
      <c r="F2057" s="25"/>
      <c r="G2057" s="26"/>
      <c r="H2057" s="27"/>
      <c r="I2057" s="28"/>
      <c r="J2057" s="430"/>
      <c r="K2057" s="48"/>
      <c r="L2057" s="457" t="str">
        <f t="shared" si="64"/>
        <v/>
      </c>
      <c r="M2057" s="245" cm="1">
        <f t="array" ref="M2057">SUMPRODUCT(--(N2057:Q2057&lt;&gt;"")) + IF(TRIM(R2057)="",0,LEN(R2057)-LEN(SUBSTITUTE(R2057,",",""))+1)</f>
        <v>0</v>
      </c>
      <c r="N2057" s="242" t="str">
        <f>IF(AND(I2057&lt;&gt;0,I2057&lt;&gt;""),IF(TRIM(SUBSTITUTE(B2057,CHAR(160),""))="","",IF(ISNUMBER(MATCH(TRIM(SUBSTITUTE(B2057,CHAR(160),"")),'Look Up Values'!$B$2:$B$500,0)),"","Origin error")),"")</f>
        <v/>
      </c>
      <c r="O2057" s="242" t="str">
        <f>IF(AND(I2057&lt;&gt;0,I2057&lt;&gt;""),IF(C2057="","",IF(AND(ISNUMBER(--LEFT(C2057,FIND(" ",C2057&amp;" ")-1)),OR(LEN(LEFT(C2057,FIND(" ",C2057&amp;" ")-1))=6,LEN(LEFT(C2057,FIND(" ",C2057&amp;" ")-1))=7),OR(ISNUMBER(MATCH(LEFT(C2057,FIND(" ",C2057&amp;" ")-1),'Look Up Values'!$G$2:$G$1000,0)),ISNUMBER(MATCH(LEFT(C2057,FIND(" ",C2057&amp;" ")-1),'Look Up Values'!$AE$2:$AE$2000,0)))),"","EWC error")),"")</f>
        <v/>
      </c>
      <c r="P2057" s="242" t="str" cm="1">
        <f t="array" ref="P2057">IF(AND(I2057&lt;&gt;0,I2057&lt;&gt;""),IF(D2057="","",IF(ISNUMBER(MATCH(SUBSTITUTE(D2057," ",""),SUBSTITUTE('Look Up Values'!$S$2:$S$120," ",""),0)),"","D&amp;R error")),"")</f>
        <v/>
      </c>
      <c r="Q2057" s="242" t="str" cm="1">
        <f t="array" ref="Q2057">IF(AND(I2057&lt;&gt;0,I2057&lt;&gt;""),IF(G2057="","",IF(ISNUMBER(MATCH(SUBSTITUTE(G2057," ",""),SUBSTITUTE('Look Up Values'!$I$2:$I$10," ",""),0)),"","State error")),"")</f>
        <v/>
      </c>
      <c r="R2057" s="260" t="str">
        <f t="shared" ref="R2057:R2120" si="65">IF(OR(I2057="",I2057=0),"",IF(COUNTA(B2057,C2057,D2057,G2057,I2057)=0,"",IF(COUNTA(B2057,C2057,D2057,G2057,I2057)=5,"",LEFT(IF(TRIM(SUBSTITUTE(B2057,CHAR(160),""))="","Origin, ","")&amp;IF(TRIM(SUBSTITUTE(C2057,CHAR(160),""))="","EWC, ","")&amp;IF(TRIM(SUBSTITUTE(D2057,CHAR(160),""))="","D&amp;R, ","")&amp;IF(TRIM(SUBSTITUTE(G2057,CHAR(160),""))="","State, ",""),LEN(IF(TRIM(SUBSTITUTE(B2057,CHAR(160),""))="","Origin, ","")&amp;IF(TRIM(SUBSTITUTE(C2057,CHAR(160),""))="","EWC, ","")&amp;IF(TRIM(SUBSTITUTE(D2057,CHAR(160),""))="","D&amp;R, ","")&amp;IF(TRIM(SUBSTITUTE(G2057,CHAR(160),""))="","State, ",""))-2))))</f>
        <v/>
      </c>
    </row>
    <row r="2058" spans="1:18" ht="15.75">
      <c r="A2058" s="250">
        <v>2051</v>
      </c>
      <c r="B2058" s="198"/>
      <c r="C2058" s="25"/>
      <c r="D2058" s="25"/>
      <c r="E2058" s="25"/>
      <c r="F2058" s="25"/>
      <c r="G2058" s="26"/>
      <c r="H2058" s="27"/>
      <c r="I2058" s="28"/>
      <c r="J2058" s="430"/>
      <c r="K2058" s="48"/>
      <c r="L2058" s="457" t="str">
        <f t="shared" si="64"/>
        <v/>
      </c>
      <c r="M2058" s="245" cm="1">
        <f t="array" ref="M2058">SUMPRODUCT(--(N2058:Q2058&lt;&gt;"")) + IF(TRIM(R2058)="",0,LEN(R2058)-LEN(SUBSTITUTE(R2058,",",""))+1)</f>
        <v>0</v>
      </c>
      <c r="N2058" s="242" t="str">
        <f>IF(AND(I2058&lt;&gt;0,I2058&lt;&gt;""),IF(TRIM(SUBSTITUTE(B2058,CHAR(160),""))="","",IF(ISNUMBER(MATCH(TRIM(SUBSTITUTE(B2058,CHAR(160),"")),'Look Up Values'!$B$2:$B$500,0)),"","Origin error")),"")</f>
        <v/>
      </c>
      <c r="O2058" s="242" t="str">
        <f>IF(AND(I2058&lt;&gt;0,I2058&lt;&gt;""),IF(C2058="","",IF(AND(ISNUMBER(--LEFT(C2058,FIND(" ",C2058&amp;" ")-1)),OR(LEN(LEFT(C2058,FIND(" ",C2058&amp;" ")-1))=6,LEN(LEFT(C2058,FIND(" ",C2058&amp;" ")-1))=7),OR(ISNUMBER(MATCH(LEFT(C2058,FIND(" ",C2058&amp;" ")-1),'Look Up Values'!$G$2:$G$1000,0)),ISNUMBER(MATCH(LEFT(C2058,FIND(" ",C2058&amp;" ")-1),'Look Up Values'!$AE$2:$AE$2000,0)))),"","EWC error")),"")</f>
        <v/>
      </c>
      <c r="P2058" s="242" t="str" cm="1">
        <f t="array" ref="P2058">IF(AND(I2058&lt;&gt;0,I2058&lt;&gt;""),IF(D2058="","",IF(ISNUMBER(MATCH(SUBSTITUTE(D2058," ",""),SUBSTITUTE('Look Up Values'!$S$2:$S$120," ",""),0)),"","D&amp;R error")),"")</f>
        <v/>
      </c>
      <c r="Q2058" s="242" t="str" cm="1">
        <f t="array" ref="Q2058">IF(AND(I2058&lt;&gt;0,I2058&lt;&gt;""),IF(G2058="","",IF(ISNUMBER(MATCH(SUBSTITUTE(G2058," ",""),SUBSTITUTE('Look Up Values'!$I$2:$I$10," ",""),0)),"","State error")),"")</f>
        <v/>
      </c>
      <c r="R2058" s="260" t="str">
        <f t="shared" si="65"/>
        <v/>
      </c>
    </row>
    <row r="2059" spans="1:18" ht="15.75">
      <c r="A2059" s="250">
        <v>2052</v>
      </c>
      <c r="B2059" s="198"/>
      <c r="C2059" s="25"/>
      <c r="D2059" s="25"/>
      <c r="E2059" s="25"/>
      <c r="F2059" s="25"/>
      <c r="G2059" s="26"/>
      <c r="H2059" s="27"/>
      <c r="I2059" s="28"/>
      <c r="J2059" s="430"/>
      <c r="K2059" s="48"/>
      <c r="L2059" s="457" t="str">
        <f t="shared" si="64"/>
        <v/>
      </c>
      <c r="M2059" s="245" cm="1">
        <f t="array" ref="M2059">SUMPRODUCT(--(N2059:Q2059&lt;&gt;"")) + IF(TRIM(R2059)="",0,LEN(R2059)-LEN(SUBSTITUTE(R2059,",",""))+1)</f>
        <v>0</v>
      </c>
      <c r="N2059" s="242" t="str">
        <f>IF(AND(I2059&lt;&gt;0,I2059&lt;&gt;""),IF(TRIM(SUBSTITUTE(B2059,CHAR(160),""))="","",IF(ISNUMBER(MATCH(TRIM(SUBSTITUTE(B2059,CHAR(160),"")),'Look Up Values'!$B$2:$B$500,0)),"","Origin error")),"")</f>
        <v/>
      </c>
      <c r="O2059" s="242" t="str">
        <f>IF(AND(I2059&lt;&gt;0,I2059&lt;&gt;""),IF(C2059="","",IF(AND(ISNUMBER(--LEFT(C2059,FIND(" ",C2059&amp;" ")-1)),OR(LEN(LEFT(C2059,FIND(" ",C2059&amp;" ")-1))=6,LEN(LEFT(C2059,FIND(" ",C2059&amp;" ")-1))=7),OR(ISNUMBER(MATCH(LEFT(C2059,FIND(" ",C2059&amp;" ")-1),'Look Up Values'!$G$2:$G$1000,0)),ISNUMBER(MATCH(LEFT(C2059,FIND(" ",C2059&amp;" ")-1),'Look Up Values'!$AE$2:$AE$2000,0)))),"","EWC error")),"")</f>
        <v/>
      </c>
      <c r="P2059" s="242" t="str" cm="1">
        <f t="array" ref="P2059">IF(AND(I2059&lt;&gt;0,I2059&lt;&gt;""),IF(D2059="","",IF(ISNUMBER(MATCH(SUBSTITUTE(D2059," ",""),SUBSTITUTE('Look Up Values'!$S$2:$S$120," ",""),0)),"","D&amp;R error")),"")</f>
        <v/>
      </c>
      <c r="Q2059" s="242" t="str" cm="1">
        <f t="array" ref="Q2059">IF(AND(I2059&lt;&gt;0,I2059&lt;&gt;""),IF(G2059="","",IF(ISNUMBER(MATCH(SUBSTITUTE(G2059," ",""),SUBSTITUTE('Look Up Values'!$I$2:$I$10," ",""),0)),"","State error")),"")</f>
        <v/>
      </c>
      <c r="R2059" s="260" t="str">
        <f t="shared" si="65"/>
        <v/>
      </c>
    </row>
    <row r="2060" spans="1:18" ht="15.75">
      <c r="A2060" s="250">
        <v>2053</v>
      </c>
      <c r="B2060" s="198"/>
      <c r="C2060" s="25"/>
      <c r="D2060" s="25"/>
      <c r="E2060" s="25"/>
      <c r="F2060" s="25"/>
      <c r="G2060" s="26"/>
      <c r="H2060" s="27"/>
      <c r="I2060" s="28"/>
      <c r="J2060" s="430"/>
      <c r="K2060" s="48"/>
      <c r="L2060" s="457" t="str">
        <f t="shared" si="64"/>
        <v/>
      </c>
      <c r="M2060" s="245" cm="1">
        <f t="array" ref="M2060">SUMPRODUCT(--(N2060:Q2060&lt;&gt;"")) + IF(TRIM(R2060)="",0,LEN(R2060)-LEN(SUBSTITUTE(R2060,",",""))+1)</f>
        <v>0</v>
      </c>
      <c r="N2060" s="242" t="str">
        <f>IF(AND(I2060&lt;&gt;0,I2060&lt;&gt;""),IF(TRIM(SUBSTITUTE(B2060,CHAR(160),""))="","",IF(ISNUMBER(MATCH(TRIM(SUBSTITUTE(B2060,CHAR(160),"")),'Look Up Values'!$B$2:$B$500,0)),"","Origin error")),"")</f>
        <v/>
      </c>
      <c r="O2060" s="242" t="str">
        <f>IF(AND(I2060&lt;&gt;0,I2060&lt;&gt;""),IF(C2060="","",IF(AND(ISNUMBER(--LEFT(C2060,FIND(" ",C2060&amp;" ")-1)),OR(LEN(LEFT(C2060,FIND(" ",C2060&amp;" ")-1))=6,LEN(LEFT(C2060,FIND(" ",C2060&amp;" ")-1))=7),OR(ISNUMBER(MATCH(LEFT(C2060,FIND(" ",C2060&amp;" ")-1),'Look Up Values'!$G$2:$G$1000,0)),ISNUMBER(MATCH(LEFT(C2060,FIND(" ",C2060&amp;" ")-1),'Look Up Values'!$AE$2:$AE$2000,0)))),"","EWC error")),"")</f>
        <v/>
      </c>
      <c r="P2060" s="242" t="str" cm="1">
        <f t="array" ref="P2060">IF(AND(I2060&lt;&gt;0,I2060&lt;&gt;""),IF(D2060="","",IF(ISNUMBER(MATCH(SUBSTITUTE(D2060," ",""),SUBSTITUTE('Look Up Values'!$S$2:$S$120," ",""),0)),"","D&amp;R error")),"")</f>
        <v/>
      </c>
      <c r="Q2060" s="242" t="str" cm="1">
        <f t="array" ref="Q2060">IF(AND(I2060&lt;&gt;0,I2060&lt;&gt;""),IF(G2060="","",IF(ISNUMBER(MATCH(SUBSTITUTE(G2060," ",""),SUBSTITUTE('Look Up Values'!$I$2:$I$10," ",""),0)),"","State error")),"")</f>
        <v/>
      </c>
      <c r="R2060" s="260" t="str">
        <f t="shared" si="65"/>
        <v/>
      </c>
    </row>
    <row r="2061" spans="1:18" ht="15.75">
      <c r="A2061" s="250">
        <v>2054</v>
      </c>
      <c r="B2061" s="198"/>
      <c r="C2061" s="25"/>
      <c r="D2061" s="25"/>
      <c r="E2061" s="25"/>
      <c r="F2061" s="25"/>
      <c r="G2061" s="26"/>
      <c r="H2061" s="27"/>
      <c r="I2061" s="28"/>
      <c r="J2061" s="430"/>
      <c r="K2061" s="48"/>
      <c r="L2061" s="457" t="str">
        <f t="shared" si="64"/>
        <v/>
      </c>
      <c r="M2061" s="245" cm="1">
        <f t="array" ref="M2061">SUMPRODUCT(--(N2061:Q2061&lt;&gt;"")) + IF(TRIM(R2061)="",0,LEN(R2061)-LEN(SUBSTITUTE(R2061,",",""))+1)</f>
        <v>0</v>
      </c>
      <c r="N2061" s="242" t="str">
        <f>IF(AND(I2061&lt;&gt;0,I2061&lt;&gt;""),IF(TRIM(SUBSTITUTE(B2061,CHAR(160),""))="","",IF(ISNUMBER(MATCH(TRIM(SUBSTITUTE(B2061,CHAR(160),"")),'Look Up Values'!$B$2:$B$500,0)),"","Origin error")),"")</f>
        <v/>
      </c>
      <c r="O2061" s="242" t="str">
        <f>IF(AND(I2061&lt;&gt;0,I2061&lt;&gt;""),IF(C2061="","",IF(AND(ISNUMBER(--LEFT(C2061,FIND(" ",C2061&amp;" ")-1)),OR(LEN(LEFT(C2061,FIND(" ",C2061&amp;" ")-1))=6,LEN(LEFT(C2061,FIND(" ",C2061&amp;" ")-1))=7),OR(ISNUMBER(MATCH(LEFT(C2061,FIND(" ",C2061&amp;" ")-1),'Look Up Values'!$G$2:$G$1000,0)),ISNUMBER(MATCH(LEFT(C2061,FIND(" ",C2061&amp;" ")-1),'Look Up Values'!$AE$2:$AE$2000,0)))),"","EWC error")),"")</f>
        <v/>
      </c>
      <c r="P2061" s="242" t="str" cm="1">
        <f t="array" ref="P2061">IF(AND(I2061&lt;&gt;0,I2061&lt;&gt;""),IF(D2061="","",IF(ISNUMBER(MATCH(SUBSTITUTE(D2061," ",""),SUBSTITUTE('Look Up Values'!$S$2:$S$120," ",""),0)),"","D&amp;R error")),"")</f>
        <v/>
      </c>
      <c r="Q2061" s="242" t="str" cm="1">
        <f t="array" ref="Q2061">IF(AND(I2061&lt;&gt;0,I2061&lt;&gt;""),IF(G2061="","",IF(ISNUMBER(MATCH(SUBSTITUTE(G2061," ",""),SUBSTITUTE('Look Up Values'!$I$2:$I$10," ",""),0)),"","State error")),"")</f>
        <v/>
      </c>
      <c r="R2061" s="260" t="str">
        <f t="shared" si="65"/>
        <v/>
      </c>
    </row>
    <row r="2062" spans="1:18" ht="15.75">
      <c r="A2062" s="250">
        <v>2055</v>
      </c>
      <c r="B2062" s="198"/>
      <c r="C2062" s="25"/>
      <c r="D2062" s="25"/>
      <c r="E2062" s="25"/>
      <c r="F2062" s="25"/>
      <c r="G2062" s="26"/>
      <c r="H2062" s="27"/>
      <c r="I2062" s="28"/>
      <c r="J2062" s="430"/>
      <c r="K2062" s="48"/>
      <c r="L2062" s="457" t="str">
        <f t="shared" si="64"/>
        <v/>
      </c>
      <c r="M2062" s="245" cm="1">
        <f t="array" ref="M2062">SUMPRODUCT(--(N2062:Q2062&lt;&gt;"")) + IF(TRIM(R2062)="",0,LEN(R2062)-LEN(SUBSTITUTE(R2062,",",""))+1)</f>
        <v>0</v>
      </c>
      <c r="N2062" s="242" t="str">
        <f>IF(AND(I2062&lt;&gt;0,I2062&lt;&gt;""),IF(TRIM(SUBSTITUTE(B2062,CHAR(160),""))="","",IF(ISNUMBER(MATCH(TRIM(SUBSTITUTE(B2062,CHAR(160),"")),'Look Up Values'!$B$2:$B$500,0)),"","Origin error")),"")</f>
        <v/>
      </c>
      <c r="O2062" s="242" t="str">
        <f>IF(AND(I2062&lt;&gt;0,I2062&lt;&gt;""),IF(C2062="","",IF(AND(ISNUMBER(--LEFT(C2062,FIND(" ",C2062&amp;" ")-1)),OR(LEN(LEFT(C2062,FIND(" ",C2062&amp;" ")-1))=6,LEN(LEFT(C2062,FIND(" ",C2062&amp;" ")-1))=7),OR(ISNUMBER(MATCH(LEFT(C2062,FIND(" ",C2062&amp;" ")-1),'Look Up Values'!$G$2:$G$1000,0)),ISNUMBER(MATCH(LEFT(C2062,FIND(" ",C2062&amp;" ")-1),'Look Up Values'!$AE$2:$AE$2000,0)))),"","EWC error")),"")</f>
        <v/>
      </c>
      <c r="P2062" s="242" t="str" cm="1">
        <f t="array" ref="P2062">IF(AND(I2062&lt;&gt;0,I2062&lt;&gt;""),IF(D2062="","",IF(ISNUMBER(MATCH(SUBSTITUTE(D2062," ",""),SUBSTITUTE('Look Up Values'!$S$2:$S$120," ",""),0)),"","D&amp;R error")),"")</f>
        <v/>
      </c>
      <c r="Q2062" s="242" t="str" cm="1">
        <f t="array" ref="Q2062">IF(AND(I2062&lt;&gt;0,I2062&lt;&gt;""),IF(G2062="","",IF(ISNUMBER(MATCH(SUBSTITUTE(G2062," ",""),SUBSTITUTE('Look Up Values'!$I$2:$I$10," ",""),0)),"","State error")),"")</f>
        <v/>
      </c>
      <c r="R2062" s="260" t="str">
        <f t="shared" si="65"/>
        <v/>
      </c>
    </row>
    <row r="2063" spans="1:18" ht="15.75">
      <c r="A2063" s="250">
        <v>2056</v>
      </c>
      <c r="B2063" s="198"/>
      <c r="C2063" s="25"/>
      <c r="D2063" s="25"/>
      <c r="E2063" s="25"/>
      <c r="F2063" s="25"/>
      <c r="G2063" s="26"/>
      <c r="H2063" s="27"/>
      <c r="I2063" s="28"/>
      <c r="J2063" s="430"/>
      <c r="K2063" s="48"/>
      <c r="L2063" s="457" t="str">
        <f t="shared" si="64"/>
        <v/>
      </c>
      <c r="M2063" s="245" cm="1">
        <f t="array" ref="M2063">SUMPRODUCT(--(N2063:Q2063&lt;&gt;"")) + IF(TRIM(R2063)="",0,LEN(R2063)-LEN(SUBSTITUTE(R2063,",",""))+1)</f>
        <v>0</v>
      </c>
      <c r="N2063" s="242" t="str">
        <f>IF(AND(I2063&lt;&gt;0,I2063&lt;&gt;""),IF(TRIM(SUBSTITUTE(B2063,CHAR(160),""))="","",IF(ISNUMBER(MATCH(TRIM(SUBSTITUTE(B2063,CHAR(160),"")),'Look Up Values'!$B$2:$B$500,0)),"","Origin error")),"")</f>
        <v/>
      </c>
      <c r="O2063" s="242" t="str">
        <f>IF(AND(I2063&lt;&gt;0,I2063&lt;&gt;""),IF(C2063="","",IF(AND(ISNUMBER(--LEFT(C2063,FIND(" ",C2063&amp;" ")-1)),OR(LEN(LEFT(C2063,FIND(" ",C2063&amp;" ")-1))=6,LEN(LEFT(C2063,FIND(" ",C2063&amp;" ")-1))=7),OR(ISNUMBER(MATCH(LEFT(C2063,FIND(" ",C2063&amp;" ")-1),'Look Up Values'!$G$2:$G$1000,0)),ISNUMBER(MATCH(LEFT(C2063,FIND(" ",C2063&amp;" ")-1),'Look Up Values'!$AE$2:$AE$2000,0)))),"","EWC error")),"")</f>
        <v/>
      </c>
      <c r="P2063" s="242" t="str" cm="1">
        <f t="array" ref="P2063">IF(AND(I2063&lt;&gt;0,I2063&lt;&gt;""),IF(D2063="","",IF(ISNUMBER(MATCH(SUBSTITUTE(D2063," ",""),SUBSTITUTE('Look Up Values'!$S$2:$S$120," ",""),0)),"","D&amp;R error")),"")</f>
        <v/>
      </c>
      <c r="Q2063" s="242" t="str" cm="1">
        <f t="array" ref="Q2063">IF(AND(I2063&lt;&gt;0,I2063&lt;&gt;""),IF(G2063="","",IF(ISNUMBER(MATCH(SUBSTITUTE(G2063," ",""),SUBSTITUTE('Look Up Values'!$I$2:$I$10," ",""),0)),"","State error")),"")</f>
        <v/>
      </c>
      <c r="R2063" s="260" t="str">
        <f t="shared" si="65"/>
        <v/>
      </c>
    </row>
    <row r="2064" spans="1:18" ht="15.75">
      <c r="A2064" s="250">
        <v>2057</v>
      </c>
      <c r="B2064" s="198"/>
      <c r="C2064" s="25"/>
      <c r="D2064" s="25"/>
      <c r="E2064" s="25"/>
      <c r="F2064" s="25"/>
      <c r="G2064" s="26"/>
      <c r="H2064" s="27"/>
      <c r="I2064" s="28"/>
      <c r="J2064" s="430"/>
      <c r="K2064" s="48"/>
      <c r="L2064" s="457" t="str">
        <f t="shared" si="64"/>
        <v/>
      </c>
      <c r="M2064" s="245" cm="1">
        <f t="array" ref="M2064">SUMPRODUCT(--(N2064:Q2064&lt;&gt;"")) + IF(TRIM(R2064)="",0,LEN(R2064)-LEN(SUBSTITUTE(R2064,",",""))+1)</f>
        <v>0</v>
      </c>
      <c r="N2064" s="242" t="str">
        <f>IF(AND(I2064&lt;&gt;0,I2064&lt;&gt;""),IF(TRIM(SUBSTITUTE(B2064,CHAR(160),""))="","",IF(ISNUMBER(MATCH(TRIM(SUBSTITUTE(B2064,CHAR(160),"")),'Look Up Values'!$B$2:$B$500,0)),"","Origin error")),"")</f>
        <v/>
      </c>
      <c r="O2064" s="242" t="str">
        <f>IF(AND(I2064&lt;&gt;0,I2064&lt;&gt;""),IF(C2064="","",IF(AND(ISNUMBER(--LEFT(C2064,FIND(" ",C2064&amp;" ")-1)),OR(LEN(LEFT(C2064,FIND(" ",C2064&amp;" ")-1))=6,LEN(LEFT(C2064,FIND(" ",C2064&amp;" ")-1))=7),OR(ISNUMBER(MATCH(LEFT(C2064,FIND(" ",C2064&amp;" ")-1),'Look Up Values'!$G$2:$G$1000,0)),ISNUMBER(MATCH(LEFT(C2064,FIND(" ",C2064&amp;" ")-1),'Look Up Values'!$AE$2:$AE$2000,0)))),"","EWC error")),"")</f>
        <v/>
      </c>
      <c r="P2064" s="242" t="str" cm="1">
        <f t="array" ref="P2064">IF(AND(I2064&lt;&gt;0,I2064&lt;&gt;""),IF(D2064="","",IF(ISNUMBER(MATCH(SUBSTITUTE(D2064," ",""),SUBSTITUTE('Look Up Values'!$S$2:$S$120," ",""),0)),"","D&amp;R error")),"")</f>
        <v/>
      </c>
      <c r="Q2064" s="242" t="str" cm="1">
        <f t="array" ref="Q2064">IF(AND(I2064&lt;&gt;0,I2064&lt;&gt;""),IF(G2064="","",IF(ISNUMBER(MATCH(SUBSTITUTE(G2064," ",""),SUBSTITUTE('Look Up Values'!$I$2:$I$10," ",""),0)),"","State error")),"")</f>
        <v/>
      </c>
      <c r="R2064" s="260" t="str">
        <f t="shared" si="65"/>
        <v/>
      </c>
    </row>
    <row r="2065" spans="1:18" ht="15.75">
      <c r="A2065" s="250">
        <v>2058</v>
      </c>
      <c r="B2065" s="198"/>
      <c r="C2065" s="25"/>
      <c r="D2065" s="25"/>
      <c r="E2065" s="25"/>
      <c r="F2065" s="25"/>
      <c r="G2065" s="26"/>
      <c r="H2065" s="27"/>
      <c r="I2065" s="28"/>
      <c r="J2065" s="430"/>
      <c r="K2065" s="48"/>
      <c r="L2065" s="457" t="str">
        <f t="shared" si="64"/>
        <v/>
      </c>
      <c r="M2065" s="245" cm="1">
        <f t="array" ref="M2065">SUMPRODUCT(--(N2065:Q2065&lt;&gt;"")) + IF(TRIM(R2065)="",0,LEN(R2065)-LEN(SUBSTITUTE(R2065,",",""))+1)</f>
        <v>0</v>
      </c>
      <c r="N2065" s="242" t="str">
        <f>IF(AND(I2065&lt;&gt;0,I2065&lt;&gt;""),IF(TRIM(SUBSTITUTE(B2065,CHAR(160),""))="","",IF(ISNUMBER(MATCH(TRIM(SUBSTITUTE(B2065,CHAR(160),"")),'Look Up Values'!$B$2:$B$500,0)),"","Origin error")),"")</f>
        <v/>
      </c>
      <c r="O2065" s="242" t="str">
        <f>IF(AND(I2065&lt;&gt;0,I2065&lt;&gt;""),IF(C2065="","",IF(AND(ISNUMBER(--LEFT(C2065,FIND(" ",C2065&amp;" ")-1)),OR(LEN(LEFT(C2065,FIND(" ",C2065&amp;" ")-1))=6,LEN(LEFT(C2065,FIND(" ",C2065&amp;" ")-1))=7),OR(ISNUMBER(MATCH(LEFT(C2065,FIND(" ",C2065&amp;" ")-1),'Look Up Values'!$G$2:$G$1000,0)),ISNUMBER(MATCH(LEFT(C2065,FIND(" ",C2065&amp;" ")-1),'Look Up Values'!$AE$2:$AE$2000,0)))),"","EWC error")),"")</f>
        <v/>
      </c>
      <c r="P2065" s="242" t="str" cm="1">
        <f t="array" ref="P2065">IF(AND(I2065&lt;&gt;0,I2065&lt;&gt;""),IF(D2065="","",IF(ISNUMBER(MATCH(SUBSTITUTE(D2065," ",""),SUBSTITUTE('Look Up Values'!$S$2:$S$120," ",""),0)),"","D&amp;R error")),"")</f>
        <v/>
      </c>
      <c r="Q2065" s="242" t="str" cm="1">
        <f t="array" ref="Q2065">IF(AND(I2065&lt;&gt;0,I2065&lt;&gt;""),IF(G2065="","",IF(ISNUMBER(MATCH(SUBSTITUTE(G2065," ",""),SUBSTITUTE('Look Up Values'!$I$2:$I$10," ",""),0)),"","State error")),"")</f>
        <v/>
      </c>
      <c r="R2065" s="260" t="str">
        <f t="shared" si="65"/>
        <v/>
      </c>
    </row>
    <row r="2066" spans="1:18" ht="15.75">
      <c r="A2066" s="250">
        <v>2059</v>
      </c>
      <c r="B2066" s="198"/>
      <c r="C2066" s="25"/>
      <c r="D2066" s="25"/>
      <c r="E2066" s="25"/>
      <c r="F2066" s="25"/>
      <c r="G2066" s="26"/>
      <c r="H2066" s="27"/>
      <c r="I2066" s="28"/>
      <c r="J2066" s="430"/>
      <c r="K2066" s="48"/>
      <c r="L2066" s="457" t="str">
        <f t="shared" si="64"/>
        <v/>
      </c>
      <c r="M2066" s="245" cm="1">
        <f t="array" ref="M2066">SUMPRODUCT(--(N2066:Q2066&lt;&gt;"")) + IF(TRIM(R2066)="",0,LEN(R2066)-LEN(SUBSTITUTE(R2066,",",""))+1)</f>
        <v>0</v>
      </c>
      <c r="N2066" s="242" t="str">
        <f>IF(AND(I2066&lt;&gt;0,I2066&lt;&gt;""),IF(TRIM(SUBSTITUTE(B2066,CHAR(160),""))="","",IF(ISNUMBER(MATCH(TRIM(SUBSTITUTE(B2066,CHAR(160),"")),'Look Up Values'!$B$2:$B$500,0)),"","Origin error")),"")</f>
        <v/>
      </c>
      <c r="O2066" s="242" t="str">
        <f>IF(AND(I2066&lt;&gt;0,I2066&lt;&gt;""),IF(C2066="","",IF(AND(ISNUMBER(--LEFT(C2066,FIND(" ",C2066&amp;" ")-1)),OR(LEN(LEFT(C2066,FIND(" ",C2066&amp;" ")-1))=6,LEN(LEFT(C2066,FIND(" ",C2066&amp;" ")-1))=7),OR(ISNUMBER(MATCH(LEFT(C2066,FIND(" ",C2066&amp;" ")-1),'Look Up Values'!$G$2:$G$1000,0)),ISNUMBER(MATCH(LEFT(C2066,FIND(" ",C2066&amp;" ")-1),'Look Up Values'!$AE$2:$AE$2000,0)))),"","EWC error")),"")</f>
        <v/>
      </c>
      <c r="P2066" s="242" t="str" cm="1">
        <f t="array" ref="P2066">IF(AND(I2066&lt;&gt;0,I2066&lt;&gt;""),IF(D2066="","",IF(ISNUMBER(MATCH(SUBSTITUTE(D2066," ",""),SUBSTITUTE('Look Up Values'!$S$2:$S$120," ",""),0)),"","D&amp;R error")),"")</f>
        <v/>
      </c>
      <c r="Q2066" s="242" t="str" cm="1">
        <f t="array" ref="Q2066">IF(AND(I2066&lt;&gt;0,I2066&lt;&gt;""),IF(G2066="","",IF(ISNUMBER(MATCH(SUBSTITUTE(G2066," ",""),SUBSTITUTE('Look Up Values'!$I$2:$I$10," ",""),0)),"","State error")),"")</f>
        <v/>
      </c>
      <c r="R2066" s="260" t="str">
        <f t="shared" si="65"/>
        <v/>
      </c>
    </row>
    <row r="2067" spans="1:18" ht="15.75">
      <c r="A2067" s="250">
        <v>2060</v>
      </c>
      <c r="B2067" s="198"/>
      <c r="C2067" s="25"/>
      <c r="D2067" s="25"/>
      <c r="E2067" s="25"/>
      <c r="F2067" s="25"/>
      <c r="G2067" s="26"/>
      <c r="H2067" s="27"/>
      <c r="I2067" s="28"/>
      <c r="J2067" s="430"/>
      <c r="K2067" s="48"/>
      <c r="L2067" s="457" t="str">
        <f t="shared" si="64"/>
        <v/>
      </c>
      <c r="M2067" s="245" cm="1">
        <f t="array" ref="M2067">SUMPRODUCT(--(N2067:Q2067&lt;&gt;"")) + IF(TRIM(R2067)="",0,LEN(R2067)-LEN(SUBSTITUTE(R2067,",",""))+1)</f>
        <v>0</v>
      </c>
      <c r="N2067" s="242" t="str">
        <f>IF(AND(I2067&lt;&gt;0,I2067&lt;&gt;""),IF(TRIM(SUBSTITUTE(B2067,CHAR(160),""))="","",IF(ISNUMBER(MATCH(TRIM(SUBSTITUTE(B2067,CHAR(160),"")),'Look Up Values'!$B$2:$B$500,0)),"","Origin error")),"")</f>
        <v/>
      </c>
      <c r="O2067" s="242" t="str">
        <f>IF(AND(I2067&lt;&gt;0,I2067&lt;&gt;""),IF(C2067="","",IF(AND(ISNUMBER(--LEFT(C2067,FIND(" ",C2067&amp;" ")-1)),OR(LEN(LEFT(C2067,FIND(" ",C2067&amp;" ")-1))=6,LEN(LEFT(C2067,FIND(" ",C2067&amp;" ")-1))=7),OR(ISNUMBER(MATCH(LEFT(C2067,FIND(" ",C2067&amp;" ")-1),'Look Up Values'!$G$2:$G$1000,0)),ISNUMBER(MATCH(LEFT(C2067,FIND(" ",C2067&amp;" ")-1),'Look Up Values'!$AE$2:$AE$2000,0)))),"","EWC error")),"")</f>
        <v/>
      </c>
      <c r="P2067" s="242" t="str" cm="1">
        <f t="array" ref="P2067">IF(AND(I2067&lt;&gt;0,I2067&lt;&gt;""),IF(D2067="","",IF(ISNUMBER(MATCH(SUBSTITUTE(D2067," ",""),SUBSTITUTE('Look Up Values'!$S$2:$S$120," ",""),0)),"","D&amp;R error")),"")</f>
        <v/>
      </c>
      <c r="Q2067" s="242" t="str" cm="1">
        <f t="array" ref="Q2067">IF(AND(I2067&lt;&gt;0,I2067&lt;&gt;""),IF(G2067="","",IF(ISNUMBER(MATCH(SUBSTITUTE(G2067," ",""),SUBSTITUTE('Look Up Values'!$I$2:$I$10," ",""),0)),"","State error")),"")</f>
        <v/>
      </c>
      <c r="R2067" s="260" t="str">
        <f t="shared" si="65"/>
        <v/>
      </c>
    </row>
    <row r="2068" spans="1:18" ht="15.75">
      <c r="A2068" s="250">
        <v>2061</v>
      </c>
      <c r="B2068" s="198"/>
      <c r="C2068" s="25"/>
      <c r="D2068" s="25"/>
      <c r="E2068" s="25"/>
      <c r="F2068" s="25"/>
      <c r="G2068" s="26"/>
      <c r="H2068" s="27"/>
      <c r="I2068" s="28"/>
      <c r="J2068" s="430"/>
      <c r="K2068" s="48"/>
      <c r="L2068" s="457" t="str">
        <f t="shared" si="64"/>
        <v/>
      </c>
      <c r="M2068" s="245" cm="1">
        <f t="array" ref="M2068">SUMPRODUCT(--(N2068:Q2068&lt;&gt;"")) + IF(TRIM(R2068)="",0,LEN(R2068)-LEN(SUBSTITUTE(R2068,",",""))+1)</f>
        <v>0</v>
      </c>
      <c r="N2068" s="242" t="str">
        <f>IF(AND(I2068&lt;&gt;0,I2068&lt;&gt;""),IF(TRIM(SUBSTITUTE(B2068,CHAR(160),""))="","",IF(ISNUMBER(MATCH(TRIM(SUBSTITUTE(B2068,CHAR(160),"")),'Look Up Values'!$B$2:$B$500,0)),"","Origin error")),"")</f>
        <v/>
      </c>
      <c r="O2068" s="242" t="str">
        <f>IF(AND(I2068&lt;&gt;0,I2068&lt;&gt;""),IF(C2068="","",IF(AND(ISNUMBER(--LEFT(C2068,FIND(" ",C2068&amp;" ")-1)),OR(LEN(LEFT(C2068,FIND(" ",C2068&amp;" ")-1))=6,LEN(LEFT(C2068,FIND(" ",C2068&amp;" ")-1))=7),OR(ISNUMBER(MATCH(LEFT(C2068,FIND(" ",C2068&amp;" ")-1),'Look Up Values'!$G$2:$G$1000,0)),ISNUMBER(MATCH(LEFT(C2068,FIND(" ",C2068&amp;" ")-1),'Look Up Values'!$AE$2:$AE$2000,0)))),"","EWC error")),"")</f>
        <v/>
      </c>
      <c r="P2068" s="242" t="str" cm="1">
        <f t="array" ref="P2068">IF(AND(I2068&lt;&gt;0,I2068&lt;&gt;""),IF(D2068="","",IF(ISNUMBER(MATCH(SUBSTITUTE(D2068," ",""),SUBSTITUTE('Look Up Values'!$S$2:$S$120," ",""),0)),"","D&amp;R error")),"")</f>
        <v/>
      </c>
      <c r="Q2068" s="242" t="str" cm="1">
        <f t="array" ref="Q2068">IF(AND(I2068&lt;&gt;0,I2068&lt;&gt;""),IF(G2068="","",IF(ISNUMBER(MATCH(SUBSTITUTE(G2068," ",""),SUBSTITUTE('Look Up Values'!$I$2:$I$10," ",""),0)),"","State error")),"")</f>
        <v/>
      </c>
      <c r="R2068" s="260" t="str">
        <f t="shared" si="65"/>
        <v/>
      </c>
    </row>
    <row r="2069" spans="1:18" ht="15.75">
      <c r="A2069" s="250">
        <v>2062</v>
      </c>
      <c r="B2069" s="198"/>
      <c r="C2069" s="25"/>
      <c r="D2069" s="25"/>
      <c r="E2069" s="25"/>
      <c r="F2069" s="25"/>
      <c r="G2069" s="26"/>
      <c r="H2069" s="27"/>
      <c r="I2069" s="28"/>
      <c r="J2069" s="430"/>
      <c r="K2069" s="48"/>
      <c r="L2069" s="457" t="str">
        <f t="shared" si="64"/>
        <v/>
      </c>
      <c r="M2069" s="245" cm="1">
        <f t="array" ref="M2069">SUMPRODUCT(--(N2069:Q2069&lt;&gt;"")) + IF(TRIM(R2069)="",0,LEN(R2069)-LEN(SUBSTITUTE(R2069,",",""))+1)</f>
        <v>0</v>
      </c>
      <c r="N2069" s="242" t="str">
        <f>IF(AND(I2069&lt;&gt;0,I2069&lt;&gt;""),IF(TRIM(SUBSTITUTE(B2069,CHAR(160),""))="","",IF(ISNUMBER(MATCH(TRIM(SUBSTITUTE(B2069,CHAR(160),"")),'Look Up Values'!$B$2:$B$500,0)),"","Origin error")),"")</f>
        <v/>
      </c>
      <c r="O2069" s="242" t="str">
        <f>IF(AND(I2069&lt;&gt;0,I2069&lt;&gt;""),IF(C2069="","",IF(AND(ISNUMBER(--LEFT(C2069,FIND(" ",C2069&amp;" ")-1)),OR(LEN(LEFT(C2069,FIND(" ",C2069&amp;" ")-1))=6,LEN(LEFT(C2069,FIND(" ",C2069&amp;" ")-1))=7),OR(ISNUMBER(MATCH(LEFT(C2069,FIND(" ",C2069&amp;" ")-1),'Look Up Values'!$G$2:$G$1000,0)),ISNUMBER(MATCH(LEFT(C2069,FIND(" ",C2069&amp;" ")-1),'Look Up Values'!$AE$2:$AE$2000,0)))),"","EWC error")),"")</f>
        <v/>
      </c>
      <c r="P2069" s="242" t="str" cm="1">
        <f t="array" ref="P2069">IF(AND(I2069&lt;&gt;0,I2069&lt;&gt;""),IF(D2069="","",IF(ISNUMBER(MATCH(SUBSTITUTE(D2069," ",""),SUBSTITUTE('Look Up Values'!$S$2:$S$120," ",""),0)),"","D&amp;R error")),"")</f>
        <v/>
      </c>
      <c r="Q2069" s="242" t="str" cm="1">
        <f t="array" ref="Q2069">IF(AND(I2069&lt;&gt;0,I2069&lt;&gt;""),IF(G2069="","",IF(ISNUMBER(MATCH(SUBSTITUTE(G2069," ",""),SUBSTITUTE('Look Up Values'!$I$2:$I$10," ",""),0)),"","State error")),"")</f>
        <v/>
      </c>
      <c r="R2069" s="260" t="str">
        <f t="shared" si="65"/>
        <v/>
      </c>
    </row>
    <row r="2070" spans="1:18" ht="15.75">
      <c r="A2070" s="250">
        <v>2063</v>
      </c>
      <c r="B2070" s="198"/>
      <c r="C2070" s="25"/>
      <c r="D2070" s="25"/>
      <c r="E2070" s="25"/>
      <c r="F2070" s="25"/>
      <c r="G2070" s="26"/>
      <c r="H2070" s="27"/>
      <c r="I2070" s="28"/>
      <c r="J2070" s="430"/>
      <c r="K2070" s="48"/>
      <c r="L2070" s="457" t="str">
        <f t="shared" si="64"/>
        <v/>
      </c>
      <c r="M2070" s="245" cm="1">
        <f t="array" ref="M2070">SUMPRODUCT(--(N2070:Q2070&lt;&gt;"")) + IF(TRIM(R2070)="",0,LEN(R2070)-LEN(SUBSTITUTE(R2070,",",""))+1)</f>
        <v>0</v>
      </c>
      <c r="N2070" s="242" t="str">
        <f>IF(AND(I2070&lt;&gt;0,I2070&lt;&gt;""),IF(TRIM(SUBSTITUTE(B2070,CHAR(160),""))="","",IF(ISNUMBER(MATCH(TRIM(SUBSTITUTE(B2070,CHAR(160),"")),'Look Up Values'!$B$2:$B$500,0)),"","Origin error")),"")</f>
        <v/>
      </c>
      <c r="O2070" s="242" t="str">
        <f>IF(AND(I2070&lt;&gt;0,I2070&lt;&gt;""),IF(C2070="","",IF(AND(ISNUMBER(--LEFT(C2070,FIND(" ",C2070&amp;" ")-1)),OR(LEN(LEFT(C2070,FIND(" ",C2070&amp;" ")-1))=6,LEN(LEFT(C2070,FIND(" ",C2070&amp;" ")-1))=7),OR(ISNUMBER(MATCH(LEFT(C2070,FIND(" ",C2070&amp;" ")-1),'Look Up Values'!$G$2:$G$1000,0)),ISNUMBER(MATCH(LEFT(C2070,FIND(" ",C2070&amp;" ")-1),'Look Up Values'!$AE$2:$AE$2000,0)))),"","EWC error")),"")</f>
        <v/>
      </c>
      <c r="P2070" s="242" t="str" cm="1">
        <f t="array" ref="P2070">IF(AND(I2070&lt;&gt;0,I2070&lt;&gt;""),IF(D2070="","",IF(ISNUMBER(MATCH(SUBSTITUTE(D2070," ",""),SUBSTITUTE('Look Up Values'!$S$2:$S$120," ",""),0)),"","D&amp;R error")),"")</f>
        <v/>
      </c>
      <c r="Q2070" s="242" t="str" cm="1">
        <f t="array" ref="Q2070">IF(AND(I2070&lt;&gt;0,I2070&lt;&gt;""),IF(G2070="","",IF(ISNUMBER(MATCH(SUBSTITUTE(G2070," ",""),SUBSTITUTE('Look Up Values'!$I$2:$I$10," ",""),0)),"","State error")),"")</f>
        <v/>
      </c>
      <c r="R2070" s="260" t="str">
        <f t="shared" si="65"/>
        <v/>
      </c>
    </row>
    <row r="2071" spans="1:18" ht="15.75">
      <c r="A2071" s="250">
        <v>2064</v>
      </c>
      <c r="B2071" s="198"/>
      <c r="C2071" s="25"/>
      <c r="D2071" s="25"/>
      <c r="E2071" s="25"/>
      <c r="F2071" s="25"/>
      <c r="G2071" s="26"/>
      <c r="H2071" s="27"/>
      <c r="I2071" s="28"/>
      <c r="J2071" s="430"/>
      <c r="K2071" s="48"/>
      <c r="L2071" s="457" t="str">
        <f t="shared" si="64"/>
        <v/>
      </c>
      <c r="M2071" s="245" cm="1">
        <f t="array" ref="M2071">SUMPRODUCT(--(N2071:Q2071&lt;&gt;"")) + IF(TRIM(R2071)="",0,LEN(R2071)-LEN(SUBSTITUTE(R2071,",",""))+1)</f>
        <v>0</v>
      </c>
      <c r="N2071" s="242" t="str">
        <f>IF(AND(I2071&lt;&gt;0,I2071&lt;&gt;""),IF(TRIM(SUBSTITUTE(B2071,CHAR(160),""))="","",IF(ISNUMBER(MATCH(TRIM(SUBSTITUTE(B2071,CHAR(160),"")),'Look Up Values'!$B$2:$B$500,0)),"","Origin error")),"")</f>
        <v/>
      </c>
      <c r="O2071" s="242" t="str">
        <f>IF(AND(I2071&lt;&gt;0,I2071&lt;&gt;""),IF(C2071="","",IF(AND(ISNUMBER(--LEFT(C2071,FIND(" ",C2071&amp;" ")-1)),OR(LEN(LEFT(C2071,FIND(" ",C2071&amp;" ")-1))=6,LEN(LEFT(C2071,FIND(" ",C2071&amp;" ")-1))=7),OR(ISNUMBER(MATCH(LEFT(C2071,FIND(" ",C2071&amp;" ")-1),'Look Up Values'!$G$2:$G$1000,0)),ISNUMBER(MATCH(LEFT(C2071,FIND(" ",C2071&amp;" ")-1),'Look Up Values'!$AE$2:$AE$2000,0)))),"","EWC error")),"")</f>
        <v/>
      </c>
      <c r="P2071" s="242" t="str" cm="1">
        <f t="array" ref="P2071">IF(AND(I2071&lt;&gt;0,I2071&lt;&gt;""),IF(D2071="","",IF(ISNUMBER(MATCH(SUBSTITUTE(D2071," ",""),SUBSTITUTE('Look Up Values'!$S$2:$S$120," ",""),0)),"","D&amp;R error")),"")</f>
        <v/>
      </c>
      <c r="Q2071" s="242" t="str" cm="1">
        <f t="array" ref="Q2071">IF(AND(I2071&lt;&gt;0,I2071&lt;&gt;""),IF(G2071="","",IF(ISNUMBER(MATCH(SUBSTITUTE(G2071," ",""),SUBSTITUTE('Look Up Values'!$I$2:$I$10," ",""),0)),"","State error")),"")</f>
        <v/>
      </c>
      <c r="R2071" s="260" t="str">
        <f t="shared" si="65"/>
        <v/>
      </c>
    </row>
    <row r="2072" spans="1:18" ht="15.75">
      <c r="A2072" s="250">
        <v>2065</v>
      </c>
      <c r="B2072" s="198"/>
      <c r="C2072" s="25"/>
      <c r="D2072" s="25"/>
      <c r="E2072" s="25"/>
      <c r="F2072" s="25"/>
      <c r="G2072" s="26"/>
      <c r="H2072" s="27"/>
      <c r="I2072" s="28"/>
      <c r="J2072" s="430"/>
      <c r="K2072" s="48"/>
      <c r="L2072" s="457" t="str">
        <f t="shared" si="64"/>
        <v/>
      </c>
      <c r="M2072" s="245" cm="1">
        <f t="array" ref="M2072">SUMPRODUCT(--(N2072:Q2072&lt;&gt;"")) + IF(TRIM(R2072)="",0,LEN(R2072)-LEN(SUBSTITUTE(R2072,",",""))+1)</f>
        <v>0</v>
      </c>
      <c r="N2072" s="242" t="str">
        <f>IF(AND(I2072&lt;&gt;0,I2072&lt;&gt;""),IF(TRIM(SUBSTITUTE(B2072,CHAR(160),""))="","",IF(ISNUMBER(MATCH(TRIM(SUBSTITUTE(B2072,CHAR(160),"")),'Look Up Values'!$B$2:$B$500,0)),"","Origin error")),"")</f>
        <v/>
      </c>
      <c r="O2072" s="242" t="str">
        <f>IF(AND(I2072&lt;&gt;0,I2072&lt;&gt;""),IF(C2072="","",IF(AND(ISNUMBER(--LEFT(C2072,FIND(" ",C2072&amp;" ")-1)),OR(LEN(LEFT(C2072,FIND(" ",C2072&amp;" ")-1))=6,LEN(LEFT(C2072,FIND(" ",C2072&amp;" ")-1))=7),OR(ISNUMBER(MATCH(LEFT(C2072,FIND(" ",C2072&amp;" ")-1),'Look Up Values'!$G$2:$G$1000,0)),ISNUMBER(MATCH(LEFT(C2072,FIND(" ",C2072&amp;" ")-1),'Look Up Values'!$AE$2:$AE$2000,0)))),"","EWC error")),"")</f>
        <v/>
      </c>
      <c r="P2072" s="242" t="str" cm="1">
        <f t="array" ref="P2072">IF(AND(I2072&lt;&gt;0,I2072&lt;&gt;""),IF(D2072="","",IF(ISNUMBER(MATCH(SUBSTITUTE(D2072," ",""),SUBSTITUTE('Look Up Values'!$S$2:$S$120," ",""),0)),"","D&amp;R error")),"")</f>
        <v/>
      </c>
      <c r="Q2072" s="242" t="str" cm="1">
        <f t="array" ref="Q2072">IF(AND(I2072&lt;&gt;0,I2072&lt;&gt;""),IF(G2072="","",IF(ISNUMBER(MATCH(SUBSTITUTE(G2072," ",""),SUBSTITUTE('Look Up Values'!$I$2:$I$10," ",""),0)),"","State error")),"")</f>
        <v/>
      </c>
      <c r="R2072" s="260" t="str">
        <f t="shared" si="65"/>
        <v/>
      </c>
    </row>
    <row r="2073" spans="1:18" ht="15.75">
      <c r="A2073" s="250">
        <v>2066</v>
      </c>
      <c r="B2073" s="198"/>
      <c r="C2073" s="25"/>
      <c r="D2073" s="25"/>
      <c r="E2073" s="25"/>
      <c r="F2073" s="25"/>
      <c r="G2073" s="26"/>
      <c r="H2073" s="27"/>
      <c r="I2073" s="28"/>
      <c r="J2073" s="430"/>
      <c r="K2073" s="48"/>
      <c r="L2073" s="457" t="str">
        <f t="shared" si="64"/>
        <v/>
      </c>
      <c r="M2073" s="245" cm="1">
        <f t="array" ref="M2073">SUMPRODUCT(--(N2073:Q2073&lt;&gt;"")) + IF(TRIM(R2073)="",0,LEN(R2073)-LEN(SUBSTITUTE(R2073,",",""))+1)</f>
        <v>0</v>
      </c>
      <c r="N2073" s="242" t="str">
        <f>IF(AND(I2073&lt;&gt;0,I2073&lt;&gt;""),IF(TRIM(SUBSTITUTE(B2073,CHAR(160),""))="","",IF(ISNUMBER(MATCH(TRIM(SUBSTITUTE(B2073,CHAR(160),"")),'Look Up Values'!$B$2:$B$500,0)),"","Origin error")),"")</f>
        <v/>
      </c>
      <c r="O2073" s="242" t="str">
        <f>IF(AND(I2073&lt;&gt;0,I2073&lt;&gt;""),IF(C2073="","",IF(AND(ISNUMBER(--LEFT(C2073,FIND(" ",C2073&amp;" ")-1)),OR(LEN(LEFT(C2073,FIND(" ",C2073&amp;" ")-1))=6,LEN(LEFT(C2073,FIND(" ",C2073&amp;" ")-1))=7),OR(ISNUMBER(MATCH(LEFT(C2073,FIND(" ",C2073&amp;" ")-1),'Look Up Values'!$G$2:$G$1000,0)),ISNUMBER(MATCH(LEFT(C2073,FIND(" ",C2073&amp;" ")-1),'Look Up Values'!$AE$2:$AE$2000,0)))),"","EWC error")),"")</f>
        <v/>
      </c>
      <c r="P2073" s="242" t="str" cm="1">
        <f t="array" ref="P2073">IF(AND(I2073&lt;&gt;0,I2073&lt;&gt;""),IF(D2073="","",IF(ISNUMBER(MATCH(SUBSTITUTE(D2073," ",""),SUBSTITUTE('Look Up Values'!$S$2:$S$120," ",""),0)),"","D&amp;R error")),"")</f>
        <v/>
      </c>
      <c r="Q2073" s="242" t="str" cm="1">
        <f t="array" ref="Q2073">IF(AND(I2073&lt;&gt;0,I2073&lt;&gt;""),IF(G2073="","",IF(ISNUMBER(MATCH(SUBSTITUTE(G2073," ",""),SUBSTITUTE('Look Up Values'!$I$2:$I$10," ",""),0)),"","State error")),"")</f>
        <v/>
      </c>
      <c r="R2073" s="260" t="str">
        <f t="shared" si="65"/>
        <v/>
      </c>
    </row>
    <row r="2074" spans="1:18" ht="15.75">
      <c r="A2074" s="250">
        <v>2067</v>
      </c>
      <c r="B2074" s="198"/>
      <c r="C2074" s="25"/>
      <c r="D2074" s="25"/>
      <c r="E2074" s="25"/>
      <c r="F2074" s="25"/>
      <c r="G2074" s="26"/>
      <c r="H2074" s="27"/>
      <c r="I2074" s="28"/>
      <c r="J2074" s="430"/>
      <c r="K2074" s="48"/>
      <c r="L2074" s="457" t="str">
        <f t="shared" si="64"/>
        <v/>
      </c>
      <c r="M2074" s="245" cm="1">
        <f t="array" ref="M2074">SUMPRODUCT(--(N2074:Q2074&lt;&gt;"")) + IF(TRIM(R2074)="",0,LEN(R2074)-LEN(SUBSTITUTE(R2074,",",""))+1)</f>
        <v>0</v>
      </c>
      <c r="N2074" s="242" t="str">
        <f>IF(AND(I2074&lt;&gt;0,I2074&lt;&gt;""),IF(TRIM(SUBSTITUTE(B2074,CHAR(160),""))="","",IF(ISNUMBER(MATCH(TRIM(SUBSTITUTE(B2074,CHAR(160),"")),'Look Up Values'!$B$2:$B$500,0)),"","Origin error")),"")</f>
        <v/>
      </c>
      <c r="O2074" s="242" t="str">
        <f>IF(AND(I2074&lt;&gt;0,I2074&lt;&gt;""),IF(C2074="","",IF(AND(ISNUMBER(--LEFT(C2074,FIND(" ",C2074&amp;" ")-1)),OR(LEN(LEFT(C2074,FIND(" ",C2074&amp;" ")-1))=6,LEN(LEFT(C2074,FIND(" ",C2074&amp;" ")-1))=7),OR(ISNUMBER(MATCH(LEFT(C2074,FIND(" ",C2074&amp;" ")-1),'Look Up Values'!$G$2:$G$1000,0)),ISNUMBER(MATCH(LEFT(C2074,FIND(" ",C2074&amp;" ")-1),'Look Up Values'!$AE$2:$AE$2000,0)))),"","EWC error")),"")</f>
        <v/>
      </c>
      <c r="P2074" s="242" t="str" cm="1">
        <f t="array" ref="P2074">IF(AND(I2074&lt;&gt;0,I2074&lt;&gt;""),IF(D2074="","",IF(ISNUMBER(MATCH(SUBSTITUTE(D2074," ",""),SUBSTITUTE('Look Up Values'!$S$2:$S$120," ",""),0)),"","D&amp;R error")),"")</f>
        <v/>
      </c>
      <c r="Q2074" s="242" t="str" cm="1">
        <f t="array" ref="Q2074">IF(AND(I2074&lt;&gt;0,I2074&lt;&gt;""),IF(G2074="","",IF(ISNUMBER(MATCH(SUBSTITUTE(G2074," ",""),SUBSTITUTE('Look Up Values'!$I$2:$I$10," ",""),0)),"","State error")),"")</f>
        <v/>
      </c>
      <c r="R2074" s="260" t="str">
        <f t="shared" si="65"/>
        <v/>
      </c>
    </row>
    <row r="2075" spans="1:18" ht="15.75">
      <c r="A2075" s="250">
        <v>2068</v>
      </c>
      <c r="B2075" s="198"/>
      <c r="C2075" s="25"/>
      <c r="D2075" s="25"/>
      <c r="E2075" s="25"/>
      <c r="F2075" s="25"/>
      <c r="G2075" s="26"/>
      <c r="H2075" s="27"/>
      <c r="I2075" s="28"/>
      <c r="J2075" s="430"/>
      <c r="K2075" s="48"/>
      <c r="L2075" s="457" t="str">
        <f t="shared" si="64"/>
        <v/>
      </c>
      <c r="M2075" s="245" cm="1">
        <f t="array" ref="M2075">SUMPRODUCT(--(N2075:Q2075&lt;&gt;"")) + IF(TRIM(R2075)="",0,LEN(R2075)-LEN(SUBSTITUTE(R2075,",",""))+1)</f>
        <v>0</v>
      </c>
      <c r="N2075" s="242" t="str">
        <f>IF(AND(I2075&lt;&gt;0,I2075&lt;&gt;""),IF(TRIM(SUBSTITUTE(B2075,CHAR(160),""))="","",IF(ISNUMBER(MATCH(TRIM(SUBSTITUTE(B2075,CHAR(160),"")),'Look Up Values'!$B$2:$B$500,0)),"","Origin error")),"")</f>
        <v/>
      </c>
      <c r="O2075" s="242" t="str">
        <f>IF(AND(I2075&lt;&gt;0,I2075&lt;&gt;""),IF(C2075="","",IF(AND(ISNUMBER(--LEFT(C2075,FIND(" ",C2075&amp;" ")-1)),OR(LEN(LEFT(C2075,FIND(" ",C2075&amp;" ")-1))=6,LEN(LEFT(C2075,FIND(" ",C2075&amp;" ")-1))=7),OR(ISNUMBER(MATCH(LEFT(C2075,FIND(" ",C2075&amp;" ")-1),'Look Up Values'!$G$2:$G$1000,0)),ISNUMBER(MATCH(LEFT(C2075,FIND(" ",C2075&amp;" ")-1),'Look Up Values'!$AE$2:$AE$2000,0)))),"","EWC error")),"")</f>
        <v/>
      </c>
      <c r="P2075" s="242" t="str" cm="1">
        <f t="array" ref="P2075">IF(AND(I2075&lt;&gt;0,I2075&lt;&gt;""),IF(D2075="","",IF(ISNUMBER(MATCH(SUBSTITUTE(D2075," ",""),SUBSTITUTE('Look Up Values'!$S$2:$S$120," ",""),0)),"","D&amp;R error")),"")</f>
        <v/>
      </c>
      <c r="Q2075" s="242" t="str" cm="1">
        <f t="array" ref="Q2075">IF(AND(I2075&lt;&gt;0,I2075&lt;&gt;""),IF(G2075="","",IF(ISNUMBER(MATCH(SUBSTITUTE(G2075," ",""),SUBSTITUTE('Look Up Values'!$I$2:$I$10," ",""),0)),"","State error")),"")</f>
        <v/>
      </c>
      <c r="R2075" s="260" t="str">
        <f t="shared" si="65"/>
        <v/>
      </c>
    </row>
    <row r="2076" spans="1:18" ht="15.75">
      <c r="A2076" s="250">
        <v>2069</v>
      </c>
      <c r="B2076" s="198"/>
      <c r="C2076" s="25"/>
      <c r="D2076" s="25"/>
      <c r="E2076" s="25"/>
      <c r="F2076" s="25"/>
      <c r="G2076" s="26"/>
      <c r="H2076" s="27"/>
      <c r="I2076" s="28"/>
      <c r="J2076" s="430"/>
      <c r="K2076" s="48"/>
      <c r="L2076" s="457" t="str">
        <f t="shared" si="64"/>
        <v/>
      </c>
      <c r="M2076" s="245" cm="1">
        <f t="array" ref="M2076">SUMPRODUCT(--(N2076:Q2076&lt;&gt;"")) + IF(TRIM(R2076)="",0,LEN(R2076)-LEN(SUBSTITUTE(R2076,",",""))+1)</f>
        <v>0</v>
      </c>
      <c r="N2076" s="242" t="str">
        <f>IF(AND(I2076&lt;&gt;0,I2076&lt;&gt;""),IF(TRIM(SUBSTITUTE(B2076,CHAR(160),""))="","",IF(ISNUMBER(MATCH(TRIM(SUBSTITUTE(B2076,CHAR(160),"")),'Look Up Values'!$B$2:$B$500,0)),"","Origin error")),"")</f>
        <v/>
      </c>
      <c r="O2076" s="242" t="str">
        <f>IF(AND(I2076&lt;&gt;0,I2076&lt;&gt;""),IF(C2076="","",IF(AND(ISNUMBER(--LEFT(C2076,FIND(" ",C2076&amp;" ")-1)),OR(LEN(LEFT(C2076,FIND(" ",C2076&amp;" ")-1))=6,LEN(LEFT(C2076,FIND(" ",C2076&amp;" ")-1))=7),OR(ISNUMBER(MATCH(LEFT(C2076,FIND(" ",C2076&amp;" ")-1),'Look Up Values'!$G$2:$G$1000,0)),ISNUMBER(MATCH(LEFT(C2076,FIND(" ",C2076&amp;" ")-1),'Look Up Values'!$AE$2:$AE$2000,0)))),"","EWC error")),"")</f>
        <v/>
      </c>
      <c r="P2076" s="242" t="str" cm="1">
        <f t="array" ref="P2076">IF(AND(I2076&lt;&gt;0,I2076&lt;&gt;""),IF(D2076="","",IF(ISNUMBER(MATCH(SUBSTITUTE(D2076," ",""),SUBSTITUTE('Look Up Values'!$S$2:$S$120," ",""),0)),"","D&amp;R error")),"")</f>
        <v/>
      </c>
      <c r="Q2076" s="242" t="str" cm="1">
        <f t="array" ref="Q2076">IF(AND(I2076&lt;&gt;0,I2076&lt;&gt;""),IF(G2076="","",IF(ISNUMBER(MATCH(SUBSTITUTE(G2076," ",""),SUBSTITUTE('Look Up Values'!$I$2:$I$10," ",""),0)),"","State error")),"")</f>
        <v/>
      </c>
      <c r="R2076" s="260" t="str">
        <f t="shared" si="65"/>
        <v/>
      </c>
    </row>
    <row r="2077" spans="1:18" ht="15.75">
      <c r="A2077" s="250">
        <v>2070</v>
      </c>
      <c r="B2077" s="198"/>
      <c r="C2077" s="25"/>
      <c r="D2077" s="25"/>
      <c r="E2077" s="25"/>
      <c r="F2077" s="25"/>
      <c r="G2077" s="26"/>
      <c r="H2077" s="27"/>
      <c r="I2077" s="28"/>
      <c r="J2077" s="430"/>
      <c r="K2077" s="48"/>
      <c r="L2077" s="457" t="str">
        <f t="shared" si="64"/>
        <v/>
      </c>
      <c r="M2077" s="245" cm="1">
        <f t="array" ref="M2077">SUMPRODUCT(--(N2077:Q2077&lt;&gt;"")) + IF(TRIM(R2077)="",0,LEN(R2077)-LEN(SUBSTITUTE(R2077,",",""))+1)</f>
        <v>0</v>
      </c>
      <c r="N2077" s="242" t="str">
        <f>IF(AND(I2077&lt;&gt;0,I2077&lt;&gt;""),IF(TRIM(SUBSTITUTE(B2077,CHAR(160),""))="","",IF(ISNUMBER(MATCH(TRIM(SUBSTITUTE(B2077,CHAR(160),"")),'Look Up Values'!$B$2:$B$500,0)),"","Origin error")),"")</f>
        <v/>
      </c>
      <c r="O2077" s="242" t="str">
        <f>IF(AND(I2077&lt;&gt;0,I2077&lt;&gt;""),IF(C2077="","",IF(AND(ISNUMBER(--LEFT(C2077,FIND(" ",C2077&amp;" ")-1)),OR(LEN(LEFT(C2077,FIND(" ",C2077&amp;" ")-1))=6,LEN(LEFT(C2077,FIND(" ",C2077&amp;" ")-1))=7),OR(ISNUMBER(MATCH(LEFT(C2077,FIND(" ",C2077&amp;" ")-1),'Look Up Values'!$G$2:$G$1000,0)),ISNUMBER(MATCH(LEFT(C2077,FIND(" ",C2077&amp;" ")-1),'Look Up Values'!$AE$2:$AE$2000,0)))),"","EWC error")),"")</f>
        <v/>
      </c>
      <c r="P2077" s="242" t="str" cm="1">
        <f t="array" ref="P2077">IF(AND(I2077&lt;&gt;0,I2077&lt;&gt;""),IF(D2077="","",IF(ISNUMBER(MATCH(SUBSTITUTE(D2077," ",""),SUBSTITUTE('Look Up Values'!$S$2:$S$120," ",""),0)),"","D&amp;R error")),"")</f>
        <v/>
      </c>
      <c r="Q2077" s="242" t="str" cm="1">
        <f t="array" ref="Q2077">IF(AND(I2077&lt;&gt;0,I2077&lt;&gt;""),IF(G2077="","",IF(ISNUMBER(MATCH(SUBSTITUTE(G2077," ",""),SUBSTITUTE('Look Up Values'!$I$2:$I$10," ",""),0)),"","State error")),"")</f>
        <v/>
      </c>
      <c r="R2077" s="260" t="str">
        <f t="shared" si="65"/>
        <v/>
      </c>
    </row>
    <row r="2078" spans="1:18" ht="15.75">
      <c r="A2078" s="250">
        <v>2071</v>
      </c>
      <c r="B2078" s="198"/>
      <c r="C2078" s="25"/>
      <c r="D2078" s="25"/>
      <c r="E2078" s="25"/>
      <c r="F2078" s="25"/>
      <c r="G2078" s="26"/>
      <c r="H2078" s="27"/>
      <c r="I2078" s="28"/>
      <c r="J2078" s="430"/>
      <c r="K2078" s="48"/>
      <c r="L2078" s="457" t="str">
        <f t="shared" si="64"/>
        <v/>
      </c>
      <c r="M2078" s="245" cm="1">
        <f t="array" ref="M2078">SUMPRODUCT(--(N2078:Q2078&lt;&gt;"")) + IF(TRIM(R2078)="",0,LEN(R2078)-LEN(SUBSTITUTE(R2078,",",""))+1)</f>
        <v>0</v>
      </c>
      <c r="N2078" s="242" t="str">
        <f>IF(AND(I2078&lt;&gt;0,I2078&lt;&gt;""),IF(TRIM(SUBSTITUTE(B2078,CHAR(160),""))="","",IF(ISNUMBER(MATCH(TRIM(SUBSTITUTE(B2078,CHAR(160),"")),'Look Up Values'!$B$2:$B$500,0)),"","Origin error")),"")</f>
        <v/>
      </c>
      <c r="O2078" s="242" t="str">
        <f>IF(AND(I2078&lt;&gt;0,I2078&lt;&gt;""),IF(C2078="","",IF(AND(ISNUMBER(--LEFT(C2078,FIND(" ",C2078&amp;" ")-1)),OR(LEN(LEFT(C2078,FIND(" ",C2078&amp;" ")-1))=6,LEN(LEFT(C2078,FIND(" ",C2078&amp;" ")-1))=7),OR(ISNUMBER(MATCH(LEFT(C2078,FIND(" ",C2078&amp;" ")-1),'Look Up Values'!$G$2:$G$1000,0)),ISNUMBER(MATCH(LEFT(C2078,FIND(" ",C2078&amp;" ")-1),'Look Up Values'!$AE$2:$AE$2000,0)))),"","EWC error")),"")</f>
        <v/>
      </c>
      <c r="P2078" s="242" t="str" cm="1">
        <f t="array" ref="P2078">IF(AND(I2078&lt;&gt;0,I2078&lt;&gt;""),IF(D2078="","",IF(ISNUMBER(MATCH(SUBSTITUTE(D2078," ",""),SUBSTITUTE('Look Up Values'!$S$2:$S$120," ",""),0)),"","D&amp;R error")),"")</f>
        <v/>
      </c>
      <c r="Q2078" s="242" t="str" cm="1">
        <f t="array" ref="Q2078">IF(AND(I2078&lt;&gt;0,I2078&lt;&gt;""),IF(G2078="","",IF(ISNUMBER(MATCH(SUBSTITUTE(G2078," ",""),SUBSTITUTE('Look Up Values'!$I$2:$I$10," ",""),0)),"","State error")),"")</f>
        <v/>
      </c>
      <c r="R2078" s="260" t="str">
        <f t="shared" si="65"/>
        <v/>
      </c>
    </row>
    <row r="2079" spans="1:18" ht="15.75">
      <c r="A2079" s="250">
        <v>2072</v>
      </c>
      <c r="B2079" s="198"/>
      <c r="C2079" s="25"/>
      <c r="D2079" s="25"/>
      <c r="E2079" s="25"/>
      <c r="F2079" s="25"/>
      <c r="G2079" s="26"/>
      <c r="H2079" s="27"/>
      <c r="I2079" s="28"/>
      <c r="J2079" s="430"/>
      <c r="K2079" s="48"/>
      <c r="L2079" s="457" t="str">
        <f t="shared" si="64"/>
        <v/>
      </c>
      <c r="M2079" s="245" cm="1">
        <f t="array" ref="M2079">SUMPRODUCT(--(N2079:Q2079&lt;&gt;"")) + IF(TRIM(R2079)="",0,LEN(R2079)-LEN(SUBSTITUTE(R2079,",",""))+1)</f>
        <v>0</v>
      </c>
      <c r="N2079" s="242" t="str">
        <f>IF(AND(I2079&lt;&gt;0,I2079&lt;&gt;""),IF(TRIM(SUBSTITUTE(B2079,CHAR(160),""))="","",IF(ISNUMBER(MATCH(TRIM(SUBSTITUTE(B2079,CHAR(160),"")),'Look Up Values'!$B$2:$B$500,0)),"","Origin error")),"")</f>
        <v/>
      </c>
      <c r="O2079" s="242" t="str">
        <f>IF(AND(I2079&lt;&gt;0,I2079&lt;&gt;""),IF(C2079="","",IF(AND(ISNUMBER(--LEFT(C2079,FIND(" ",C2079&amp;" ")-1)),OR(LEN(LEFT(C2079,FIND(" ",C2079&amp;" ")-1))=6,LEN(LEFT(C2079,FIND(" ",C2079&amp;" ")-1))=7),OR(ISNUMBER(MATCH(LEFT(C2079,FIND(" ",C2079&amp;" ")-1),'Look Up Values'!$G$2:$G$1000,0)),ISNUMBER(MATCH(LEFT(C2079,FIND(" ",C2079&amp;" ")-1),'Look Up Values'!$AE$2:$AE$2000,0)))),"","EWC error")),"")</f>
        <v/>
      </c>
      <c r="P2079" s="242" t="str" cm="1">
        <f t="array" ref="P2079">IF(AND(I2079&lt;&gt;0,I2079&lt;&gt;""),IF(D2079="","",IF(ISNUMBER(MATCH(SUBSTITUTE(D2079," ",""),SUBSTITUTE('Look Up Values'!$S$2:$S$120," ",""),0)),"","D&amp;R error")),"")</f>
        <v/>
      </c>
      <c r="Q2079" s="242" t="str" cm="1">
        <f t="array" ref="Q2079">IF(AND(I2079&lt;&gt;0,I2079&lt;&gt;""),IF(G2079="","",IF(ISNUMBER(MATCH(SUBSTITUTE(G2079," ",""),SUBSTITUTE('Look Up Values'!$I$2:$I$10," ",""),0)),"","State error")),"")</f>
        <v/>
      </c>
      <c r="R2079" s="260" t="str">
        <f t="shared" si="65"/>
        <v/>
      </c>
    </row>
    <row r="2080" spans="1:18" ht="15.75">
      <c r="A2080" s="250">
        <v>2073</v>
      </c>
      <c r="B2080" s="198"/>
      <c r="C2080" s="25"/>
      <c r="D2080" s="25"/>
      <c r="E2080" s="25"/>
      <c r="F2080" s="25"/>
      <c r="G2080" s="26"/>
      <c r="H2080" s="27"/>
      <c r="I2080" s="28"/>
      <c r="J2080" s="430"/>
      <c r="K2080" s="48"/>
      <c r="L2080" s="457" t="str">
        <f t="shared" si="64"/>
        <v/>
      </c>
      <c r="M2080" s="245" cm="1">
        <f t="array" ref="M2080">SUMPRODUCT(--(N2080:Q2080&lt;&gt;"")) + IF(TRIM(R2080)="",0,LEN(R2080)-LEN(SUBSTITUTE(R2080,",",""))+1)</f>
        <v>0</v>
      </c>
      <c r="N2080" s="242" t="str">
        <f>IF(AND(I2080&lt;&gt;0,I2080&lt;&gt;""),IF(TRIM(SUBSTITUTE(B2080,CHAR(160),""))="","",IF(ISNUMBER(MATCH(TRIM(SUBSTITUTE(B2080,CHAR(160),"")),'Look Up Values'!$B$2:$B$500,0)),"","Origin error")),"")</f>
        <v/>
      </c>
      <c r="O2080" s="242" t="str">
        <f>IF(AND(I2080&lt;&gt;0,I2080&lt;&gt;""),IF(C2080="","",IF(AND(ISNUMBER(--LEFT(C2080,FIND(" ",C2080&amp;" ")-1)),OR(LEN(LEFT(C2080,FIND(" ",C2080&amp;" ")-1))=6,LEN(LEFT(C2080,FIND(" ",C2080&amp;" ")-1))=7),OR(ISNUMBER(MATCH(LEFT(C2080,FIND(" ",C2080&amp;" ")-1),'Look Up Values'!$G$2:$G$1000,0)),ISNUMBER(MATCH(LEFT(C2080,FIND(" ",C2080&amp;" ")-1),'Look Up Values'!$AE$2:$AE$2000,0)))),"","EWC error")),"")</f>
        <v/>
      </c>
      <c r="P2080" s="242" t="str" cm="1">
        <f t="array" ref="P2080">IF(AND(I2080&lt;&gt;0,I2080&lt;&gt;""),IF(D2080="","",IF(ISNUMBER(MATCH(SUBSTITUTE(D2080," ",""),SUBSTITUTE('Look Up Values'!$S$2:$S$120," ",""),0)),"","D&amp;R error")),"")</f>
        <v/>
      </c>
      <c r="Q2080" s="242" t="str" cm="1">
        <f t="array" ref="Q2080">IF(AND(I2080&lt;&gt;0,I2080&lt;&gt;""),IF(G2080="","",IF(ISNUMBER(MATCH(SUBSTITUTE(G2080," ",""),SUBSTITUTE('Look Up Values'!$I$2:$I$10," ",""),0)),"","State error")),"")</f>
        <v/>
      </c>
      <c r="R2080" s="260" t="str">
        <f t="shared" si="65"/>
        <v/>
      </c>
    </row>
    <row r="2081" spans="1:18" ht="15.75">
      <c r="A2081" s="250">
        <v>2074</v>
      </c>
      <c r="B2081" s="198"/>
      <c r="C2081" s="25"/>
      <c r="D2081" s="25"/>
      <c r="E2081" s="25"/>
      <c r="F2081" s="25"/>
      <c r="G2081" s="26"/>
      <c r="H2081" s="27"/>
      <c r="I2081" s="28"/>
      <c r="J2081" s="430"/>
      <c r="K2081" s="48"/>
      <c r="L2081" s="457" t="str">
        <f t="shared" si="64"/>
        <v/>
      </c>
      <c r="M2081" s="245" cm="1">
        <f t="array" ref="M2081">SUMPRODUCT(--(N2081:Q2081&lt;&gt;"")) + IF(TRIM(R2081)="",0,LEN(R2081)-LEN(SUBSTITUTE(R2081,",",""))+1)</f>
        <v>0</v>
      </c>
      <c r="N2081" s="242" t="str">
        <f>IF(AND(I2081&lt;&gt;0,I2081&lt;&gt;""),IF(TRIM(SUBSTITUTE(B2081,CHAR(160),""))="","",IF(ISNUMBER(MATCH(TRIM(SUBSTITUTE(B2081,CHAR(160),"")),'Look Up Values'!$B$2:$B$500,0)),"","Origin error")),"")</f>
        <v/>
      </c>
      <c r="O2081" s="242" t="str">
        <f>IF(AND(I2081&lt;&gt;0,I2081&lt;&gt;""),IF(C2081="","",IF(AND(ISNUMBER(--LEFT(C2081,FIND(" ",C2081&amp;" ")-1)),OR(LEN(LEFT(C2081,FIND(" ",C2081&amp;" ")-1))=6,LEN(LEFT(C2081,FIND(" ",C2081&amp;" ")-1))=7),OR(ISNUMBER(MATCH(LEFT(C2081,FIND(" ",C2081&amp;" ")-1),'Look Up Values'!$G$2:$G$1000,0)),ISNUMBER(MATCH(LEFT(C2081,FIND(" ",C2081&amp;" ")-1),'Look Up Values'!$AE$2:$AE$2000,0)))),"","EWC error")),"")</f>
        <v/>
      </c>
      <c r="P2081" s="242" t="str" cm="1">
        <f t="array" ref="P2081">IF(AND(I2081&lt;&gt;0,I2081&lt;&gt;""),IF(D2081="","",IF(ISNUMBER(MATCH(SUBSTITUTE(D2081," ",""),SUBSTITUTE('Look Up Values'!$S$2:$S$120," ",""),0)),"","D&amp;R error")),"")</f>
        <v/>
      </c>
      <c r="Q2081" s="242" t="str" cm="1">
        <f t="array" ref="Q2081">IF(AND(I2081&lt;&gt;0,I2081&lt;&gt;""),IF(G2081="","",IF(ISNUMBER(MATCH(SUBSTITUTE(G2081," ",""),SUBSTITUTE('Look Up Values'!$I$2:$I$10," ",""),0)),"","State error")),"")</f>
        <v/>
      </c>
      <c r="R2081" s="260" t="str">
        <f t="shared" si="65"/>
        <v/>
      </c>
    </row>
    <row r="2082" spans="1:18" ht="15.75">
      <c r="A2082" s="250">
        <v>2075</v>
      </c>
      <c r="B2082" s="198"/>
      <c r="C2082" s="25"/>
      <c r="D2082" s="25"/>
      <c r="E2082" s="25"/>
      <c r="F2082" s="25"/>
      <c r="G2082" s="26"/>
      <c r="H2082" s="27"/>
      <c r="I2082" s="28"/>
      <c r="J2082" s="430"/>
      <c r="K2082" s="48"/>
      <c r="L2082" s="457" t="str">
        <f t="shared" si="64"/>
        <v/>
      </c>
      <c r="M2082" s="245" cm="1">
        <f t="array" ref="M2082">SUMPRODUCT(--(N2082:Q2082&lt;&gt;"")) + IF(TRIM(R2082)="",0,LEN(R2082)-LEN(SUBSTITUTE(R2082,",",""))+1)</f>
        <v>0</v>
      </c>
      <c r="N2082" s="242" t="str">
        <f>IF(AND(I2082&lt;&gt;0,I2082&lt;&gt;""),IF(TRIM(SUBSTITUTE(B2082,CHAR(160),""))="","",IF(ISNUMBER(MATCH(TRIM(SUBSTITUTE(B2082,CHAR(160),"")),'Look Up Values'!$B$2:$B$500,0)),"","Origin error")),"")</f>
        <v/>
      </c>
      <c r="O2082" s="242" t="str">
        <f>IF(AND(I2082&lt;&gt;0,I2082&lt;&gt;""),IF(C2082="","",IF(AND(ISNUMBER(--LEFT(C2082,FIND(" ",C2082&amp;" ")-1)),OR(LEN(LEFT(C2082,FIND(" ",C2082&amp;" ")-1))=6,LEN(LEFT(C2082,FIND(" ",C2082&amp;" ")-1))=7),OR(ISNUMBER(MATCH(LEFT(C2082,FIND(" ",C2082&amp;" ")-1),'Look Up Values'!$G$2:$G$1000,0)),ISNUMBER(MATCH(LEFT(C2082,FIND(" ",C2082&amp;" ")-1),'Look Up Values'!$AE$2:$AE$2000,0)))),"","EWC error")),"")</f>
        <v/>
      </c>
      <c r="P2082" s="242" t="str" cm="1">
        <f t="array" ref="P2082">IF(AND(I2082&lt;&gt;0,I2082&lt;&gt;""),IF(D2082="","",IF(ISNUMBER(MATCH(SUBSTITUTE(D2082," ",""),SUBSTITUTE('Look Up Values'!$S$2:$S$120," ",""),0)),"","D&amp;R error")),"")</f>
        <v/>
      </c>
      <c r="Q2082" s="242" t="str" cm="1">
        <f t="array" ref="Q2082">IF(AND(I2082&lt;&gt;0,I2082&lt;&gt;""),IF(G2082="","",IF(ISNUMBER(MATCH(SUBSTITUTE(G2082," ",""),SUBSTITUTE('Look Up Values'!$I$2:$I$10," ",""),0)),"","State error")),"")</f>
        <v/>
      </c>
      <c r="R2082" s="260" t="str">
        <f t="shared" si="65"/>
        <v/>
      </c>
    </row>
    <row r="2083" spans="1:18" ht="15.75">
      <c r="A2083" s="250">
        <v>2076</v>
      </c>
      <c r="B2083" s="198"/>
      <c r="C2083" s="25"/>
      <c r="D2083" s="25"/>
      <c r="E2083" s="25"/>
      <c r="F2083" s="25"/>
      <c r="G2083" s="26"/>
      <c r="H2083" s="27"/>
      <c r="I2083" s="28"/>
      <c r="J2083" s="430"/>
      <c r="K2083" s="48"/>
      <c r="L2083" s="457" t="str">
        <f t="shared" si="64"/>
        <v/>
      </c>
      <c r="M2083" s="245" cm="1">
        <f t="array" ref="M2083">SUMPRODUCT(--(N2083:Q2083&lt;&gt;"")) + IF(TRIM(R2083)="",0,LEN(R2083)-LEN(SUBSTITUTE(R2083,",",""))+1)</f>
        <v>0</v>
      </c>
      <c r="N2083" s="242" t="str">
        <f>IF(AND(I2083&lt;&gt;0,I2083&lt;&gt;""),IF(TRIM(SUBSTITUTE(B2083,CHAR(160),""))="","",IF(ISNUMBER(MATCH(TRIM(SUBSTITUTE(B2083,CHAR(160),"")),'Look Up Values'!$B$2:$B$500,0)),"","Origin error")),"")</f>
        <v/>
      </c>
      <c r="O2083" s="242" t="str">
        <f>IF(AND(I2083&lt;&gt;0,I2083&lt;&gt;""),IF(C2083="","",IF(AND(ISNUMBER(--LEFT(C2083,FIND(" ",C2083&amp;" ")-1)),OR(LEN(LEFT(C2083,FIND(" ",C2083&amp;" ")-1))=6,LEN(LEFT(C2083,FIND(" ",C2083&amp;" ")-1))=7),OR(ISNUMBER(MATCH(LEFT(C2083,FIND(" ",C2083&amp;" ")-1),'Look Up Values'!$G$2:$G$1000,0)),ISNUMBER(MATCH(LEFT(C2083,FIND(" ",C2083&amp;" ")-1),'Look Up Values'!$AE$2:$AE$2000,0)))),"","EWC error")),"")</f>
        <v/>
      </c>
      <c r="P2083" s="242" t="str" cm="1">
        <f t="array" ref="P2083">IF(AND(I2083&lt;&gt;0,I2083&lt;&gt;""),IF(D2083="","",IF(ISNUMBER(MATCH(SUBSTITUTE(D2083," ",""),SUBSTITUTE('Look Up Values'!$S$2:$S$120," ",""),0)),"","D&amp;R error")),"")</f>
        <v/>
      </c>
      <c r="Q2083" s="242" t="str" cm="1">
        <f t="array" ref="Q2083">IF(AND(I2083&lt;&gt;0,I2083&lt;&gt;""),IF(G2083="","",IF(ISNUMBER(MATCH(SUBSTITUTE(G2083," ",""),SUBSTITUTE('Look Up Values'!$I$2:$I$10," ",""),0)),"","State error")),"")</f>
        <v/>
      </c>
      <c r="R2083" s="260" t="str">
        <f t="shared" si="65"/>
        <v/>
      </c>
    </row>
    <row r="2084" spans="1:18" ht="15.75">
      <c r="A2084" s="250">
        <v>2077</v>
      </c>
      <c r="B2084" s="198"/>
      <c r="C2084" s="25"/>
      <c r="D2084" s="25"/>
      <c r="E2084" s="25"/>
      <c r="F2084" s="25"/>
      <c r="G2084" s="26"/>
      <c r="H2084" s="27"/>
      <c r="I2084" s="28"/>
      <c r="J2084" s="430"/>
      <c r="K2084" s="48"/>
      <c r="L2084" s="457" t="str">
        <f t="shared" si="64"/>
        <v/>
      </c>
      <c r="M2084" s="245" cm="1">
        <f t="array" ref="M2084">SUMPRODUCT(--(N2084:Q2084&lt;&gt;"")) + IF(TRIM(R2084)="",0,LEN(R2084)-LEN(SUBSTITUTE(R2084,",",""))+1)</f>
        <v>0</v>
      </c>
      <c r="N2084" s="242" t="str">
        <f>IF(AND(I2084&lt;&gt;0,I2084&lt;&gt;""),IF(TRIM(SUBSTITUTE(B2084,CHAR(160),""))="","",IF(ISNUMBER(MATCH(TRIM(SUBSTITUTE(B2084,CHAR(160),"")),'Look Up Values'!$B$2:$B$500,0)),"","Origin error")),"")</f>
        <v/>
      </c>
      <c r="O2084" s="242" t="str">
        <f>IF(AND(I2084&lt;&gt;0,I2084&lt;&gt;""),IF(C2084="","",IF(AND(ISNUMBER(--LEFT(C2084,FIND(" ",C2084&amp;" ")-1)),OR(LEN(LEFT(C2084,FIND(" ",C2084&amp;" ")-1))=6,LEN(LEFT(C2084,FIND(" ",C2084&amp;" ")-1))=7),OR(ISNUMBER(MATCH(LEFT(C2084,FIND(" ",C2084&amp;" ")-1),'Look Up Values'!$G$2:$G$1000,0)),ISNUMBER(MATCH(LEFT(C2084,FIND(" ",C2084&amp;" ")-1),'Look Up Values'!$AE$2:$AE$2000,0)))),"","EWC error")),"")</f>
        <v/>
      </c>
      <c r="P2084" s="242" t="str" cm="1">
        <f t="array" ref="P2084">IF(AND(I2084&lt;&gt;0,I2084&lt;&gt;""),IF(D2084="","",IF(ISNUMBER(MATCH(SUBSTITUTE(D2084," ",""),SUBSTITUTE('Look Up Values'!$S$2:$S$120," ",""),0)),"","D&amp;R error")),"")</f>
        <v/>
      </c>
      <c r="Q2084" s="242" t="str" cm="1">
        <f t="array" ref="Q2084">IF(AND(I2084&lt;&gt;0,I2084&lt;&gt;""),IF(G2084="","",IF(ISNUMBER(MATCH(SUBSTITUTE(G2084," ",""),SUBSTITUTE('Look Up Values'!$I$2:$I$10," ",""),0)),"","State error")),"")</f>
        <v/>
      </c>
      <c r="R2084" s="260" t="str">
        <f t="shared" si="65"/>
        <v/>
      </c>
    </row>
    <row r="2085" spans="1:18" ht="15.75">
      <c r="A2085" s="250">
        <v>2078</v>
      </c>
      <c r="B2085" s="198"/>
      <c r="C2085" s="25"/>
      <c r="D2085" s="25"/>
      <c r="E2085" s="25"/>
      <c r="F2085" s="25"/>
      <c r="G2085" s="26"/>
      <c r="H2085" s="27"/>
      <c r="I2085" s="28"/>
      <c r="J2085" s="430"/>
      <c r="K2085" s="48"/>
      <c r="L2085" s="457" t="str">
        <f t="shared" si="64"/>
        <v/>
      </c>
      <c r="M2085" s="245" cm="1">
        <f t="array" ref="M2085">SUMPRODUCT(--(N2085:Q2085&lt;&gt;"")) + IF(TRIM(R2085)="",0,LEN(R2085)-LEN(SUBSTITUTE(R2085,",",""))+1)</f>
        <v>0</v>
      </c>
      <c r="N2085" s="242" t="str">
        <f>IF(AND(I2085&lt;&gt;0,I2085&lt;&gt;""),IF(TRIM(SUBSTITUTE(B2085,CHAR(160),""))="","",IF(ISNUMBER(MATCH(TRIM(SUBSTITUTE(B2085,CHAR(160),"")),'Look Up Values'!$B$2:$B$500,0)),"","Origin error")),"")</f>
        <v/>
      </c>
      <c r="O2085" s="242" t="str">
        <f>IF(AND(I2085&lt;&gt;0,I2085&lt;&gt;""),IF(C2085="","",IF(AND(ISNUMBER(--LEFT(C2085,FIND(" ",C2085&amp;" ")-1)),OR(LEN(LEFT(C2085,FIND(" ",C2085&amp;" ")-1))=6,LEN(LEFT(C2085,FIND(" ",C2085&amp;" ")-1))=7),OR(ISNUMBER(MATCH(LEFT(C2085,FIND(" ",C2085&amp;" ")-1),'Look Up Values'!$G$2:$G$1000,0)),ISNUMBER(MATCH(LEFT(C2085,FIND(" ",C2085&amp;" ")-1),'Look Up Values'!$AE$2:$AE$2000,0)))),"","EWC error")),"")</f>
        <v/>
      </c>
      <c r="P2085" s="242" t="str" cm="1">
        <f t="array" ref="P2085">IF(AND(I2085&lt;&gt;0,I2085&lt;&gt;""),IF(D2085="","",IF(ISNUMBER(MATCH(SUBSTITUTE(D2085," ",""),SUBSTITUTE('Look Up Values'!$S$2:$S$120," ",""),0)),"","D&amp;R error")),"")</f>
        <v/>
      </c>
      <c r="Q2085" s="242" t="str" cm="1">
        <f t="array" ref="Q2085">IF(AND(I2085&lt;&gt;0,I2085&lt;&gt;""),IF(G2085="","",IF(ISNUMBER(MATCH(SUBSTITUTE(G2085," ",""),SUBSTITUTE('Look Up Values'!$I$2:$I$10," ",""),0)),"","State error")),"")</f>
        <v/>
      </c>
      <c r="R2085" s="260" t="str">
        <f t="shared" si="65"/>
        <v/>
      </c>
    </row>
    <row r="2086" spans="1:18" ht="15.75">
      <c r="A2086" s="250">
        <v>2079</v>
      </c>
      <c r="B2086" s="198"/>
      <c r="C2086" s="25"/>
      <c r="D2086" s="25"/>
      <c r="E2086" s="25"/>
      <c r="F2086" s="25"/>
      <c r="G2086" s="26"/>
      <c r="H2086" s="27"/>
      <c r="I2086" s="28"/>
      <c r="J2086" s="430"/>
      <c r="K2086" s="48"/>
      <c r="L2086" s="457" t="str">
        <f t="shared" si="64"/>
        <v/>
      </c>
      <c r="M2086" s="245" cm="1">
        <f t="array" ref="M2086">SUMPRODUCT(--(N2086:Q2086&lt;&gt;"")) + IF(TRIM(R2086)="",0,LEN(R2086)-LEN(SUBSTITUTE(R2086,",",""))+1)</f>
        <v>0</v>
      </c>
      <c r="N2086" s="242" t="str">
        <f>IF(AND(I2086&lt;&gt;0,I2086&lt;&gt;""),IF(TRIM(SUBSTITUTE(B2086,CHAR(160),""))="","",IF(ISNUMBER(MATCH(TRIM(SUBSTITUTE(B2086,CHAR(160),"")),'Look Up Values'!$B$2:$B$500,0)),"","Origin error")),"")</f>
        <v/>
      </c>
      <c r="O2086" s="242" t="str">
        <f>IF(AND(I2086&lt;&gt;0,I2086&lt;&gt;""),IF(C2086="","",IF(AND(ISNUMBER(--LEFT(C2086,FIND(" ",C2086&amp;" ")-1)),OR(LEN(LEFT(C2086,FIND(" ",C2086&amp;" ")-1))=6,LEN(LEFT(C2086,FIND(" ",C2086&amp;" ")-1))=7),OR(ISNUMBER(MATCH(LEFT(C2086,FIND(" ",C2086&amp;" ")-1),'Look Up Values'!$G$2:$G$1000,0)),ISNUMBER(MATCH(LEFT(C2086,FIND(" ",C2086&amp;" ")-1),'Look Up Values'!$AE$2:$AE$2000,0)))),"","EWC error")),"")</f>
        <v/>
      </c>
      <c r="P2086" s="242" t="str" cm="1">
        <f t="array" ref="P2086">IF(AND(I2086&lt;&gt;0,I2086&lt;&gt;""),IF(D2086="","",IF(ISNUMBER(MATCH(SUBSTITUTE(D2086," ",""),SUBSTITUTE('Look Up Values'!$S$2:$S$120," ",""),0)),"","D&amp;R error")),"")</f>
        <v/>
      </c>
      <c r="Q2086" s="242" t="str" cm="1">
        <f t="array" ref="Q2086">IF(AND(I2086&lt;&gt;0,I2086&lt;&gt;""),IF(G2086="","",IF(ISNUMBER(MATCH(SUBSTITUTE(G2086," ",""),SUBSTITUTE('Look Up Values'!$I$2:$I$10," ",""),0)),"","State error")),"")</f>
        <v/>
      </c>
      <c r="R2086" s="260" t="str">
        <f t="shared" si="65"/>
        <v/>
      </c>
    </row>
    <row r="2087" spans="1:18" ht="15.75">
      <c r="A2087" s="250">
        <v>2080</v>
      </c>
      <c r="B2087" s="198"/>
      <c r="C2087" s="25"/>
      <c r="D2087" s="25"/>
      <c r="E2087" s="25"/>
      <c r="F2087" s="25"/>
      <c r="G2087" s="26"/>
      <c r="H2087" s="27"/>
      <c r="I2087" s="28"/>
      <c r="J2087" s="430"/>
      <c r="K2087" s="48"/>
      <c r="L2087" s="457" t="str">
        <f t="shared" si="64"/>
        <v/>
      </c>
      <c r="M2087" s="245" cm="1">
        <f t="array" ref="M2087">SUMPRODUCT(--(N2087:Q2087&lt;&gt;"")) + IF(TRIM(R2087)="",0,LEN(R2087)-LEN(SUBSTITUTE(R2087,",",""))+1)</f>
        <v>0</v>
      </c>
      <c r="N2087" s="242" t="str">
        <f>IF(AND(I2087&lt;&gt;0,I2087&lt;&gt;""),IF(TRIM(SUBSTITUTE(B2087,CHAR(160),""))="","",IF(ISNUMBER(MATCH(TRIM(SUBSTITUTE(B2087,CHAR(160),"")),'Look Up Values'!$B$2:$B$500,0)),"","Origin error")),"")</f>
        <v/>
      </c>
      <c r="O2087" s="242" t="str">
        <f>IF(AND(I2087&lt;&gt;0,I2087&lt;&gt;""),IF(C2087="","",IF(AND(ISNUMBER(--LEFT(C2087,FIND(" ",C2087&amp;" ")-1)),OR(LEN(LEFT(C2087,FIND(" ",C2087&amp;" ")-1))=6,LEN(LEFT(C2087,FIND(" ",C2087&amp;" ")-1))=7),OR(ISNUMBER(MATCH(LEFT(C2087,FIND(" ",C2087&amp;" ")-1),'Look Up Values'!$G$2:$G$1000,0)),ISNUMBER(MATCH(LEFT(C2087,FIND(" ",C2087&amp;" ")-1),'Look Up Values'!$AE$2:$AE$2000,0)))),"","EWC error")),"")</f>
        <v/>
      </c>
      <c r="P2087" s="242" t="str" cm="1">
        <f t="array" ref="P2087">IF(AND(I2087&lt;&gt;0,I2087&lt;&gt;""),IF(D2087="","",IF(ISNUMBER(MATCH(SUBSTITUTE(D2087," ",""),SUBSTITUTE('Look Up Values'!$S$2:$S$120," ",""),0)),"","D&amp;R error")),"")</f>
        <v/>
      </c>
      <c r="Q2087" s="242" t="str" cm="1">
        <f t="array" ref="Q2087">IF(AND(I2087&lt;&gt;0,I2087&lt;&gt;""),IF(G2087="","",IF(ISNUMBER(MATCH(SUBSTITUTE(G2087," ",""),SUBSTITUTE('Look Up Values'!$I$2:$I$10," ",""),0)),"","State error")),"")</f>
        <v/>
      </c>
      <c r="R2087" s="260" t="str">
        <f t="shared" si="65"/>
        <v/>
      </c>
    </row>
    <row r="2088" spans="1:18" ht="15.75">
      <c r="A2088" s="250">
        <v>2081</v>
      </c>
      <c r="B2088" s="198"/>
      <c r="C2088" s="25"/>
      <c r="D2088" s="25"/>
      <c r="E2088" s="25"/>
      <c r="F2088" s="25"/>
      <c r="G2088" s="26"/>
      <c r="H2088" s="27"/>
      <c r="I2088" s="28"/>
      <c r="J2088" s="430"/>
      <c r="K2088" s="48"/>
      <c r="L2088" s="457" t="str">
        <f t="shared" si="64"/>
        <v/>
      </c>
      <c r="M2088" s="245" cm="1">
        <f t="array" ref="M2088">SUMPRODUCT(--(N2088:Q2088&lt;&gt;"")) + IF(TRIM(R2088)="",0,LEN(R2088)-LEN(SUBSTITUTE(R2088,",",""))+1)</f>
        <v>0</v>
      </c>
      <c r="N2088" s="242" t="str">
        <f>IF(AND(I2088&lt;&gt;0,I2088&lt;&gt;""),IF(TRIM(SUBSTITUTE(B2088,CHAR(160),""))="","",IF(ISNUMBER(MATCH(TRIM(SUBSTITUTE(B2088,CHAR(160),"")),'Look Up Values'!$B$2:$B$500,0)),"","Origin error")),"")</f>
        <v/>
      </c>
      <c r="O2088" s="242" t="str">
        <f>IF(AND(I2088&lt;&gt;0,I2088&lt;&gt;""),IF(C2088="","",IF(AND(ISNUMBER(--LEFT(C2088,FIND(" ",C2088&amp;" ")-1)),OR(LEN(LEFT(C2088,FIND(" ",C2088&amp;" ")-1))=6,LEN(LEFT(C2088,FIND(" ",C2088&amp;" ")-1))=7),OR(ISNUMBER(MATCH(LEFT(C2088,FIND(" ",C2088&amp;" ")-1),'Look Up Values'!$G$2:$G$1000,0)),ISNUMBER(MATCH(LEFT(C2088,FIND(" ",C2088&amp;" ")-1),'Look Up Values'!$AE$2:$AE$2000,0)))),"","EWC error")),"")</f>
        <v/>
      </c>
      <c r="P2088" s="242" t="str" cm="1">
        <f t="array" ref="P2088">IF(AND(I2088&lt;&gt;0,I2088&lt;&gt;""),IF(D2088="","",IF(ISNUMBER(MATCH(SUBSTITUTE(D2088," ",""),SUBSTITUTE('Look Up Values'!$S$2:$S$120," ",""),0)),"","D&amp;R error")),"")</f>
        <v/>
      </c>
      <c r="Q2088" s="242" t="str" cm="1">
        <f t="array" ref="Q2088">IF(AND(I2088&lt;&gt;0,I2088&lt;&gt;""),IF(G2088="","",IF(ISNUMBER(MATCH(SUBSTITUTE(G2088," ",""),SUBSTITUTE('Look Up Values'!$I$2:$I$10," ",""),0)),"","State error")),"")</f>
        <v/>
      </c>
      <c r="R2088" s="260" t="str">
        <f t="shared" si="65"/>
        <v/>
      </c>
    </row>
    <row r="2089" spans="1:18" ht="15.75">
      <c r="A2089" s="250">
        <v>2082</v>
      </c>
      <c r="B2089" s="198"/>
      <c r="C2089" s="25"/>
      <c r="D2089" s="25"/>
      <c r="E2089" s="25"/>
      <c r="F2089" s="25"/>
      <c r="G2089" s="26"/>
      <c r="H2089" s="27"/>
      <c r="I2089" s="28"/>
      <c r="J2089" s="430"/>
      <c r="K2089" s="48"/>
      <c r="L2089" s="457" t="str">
        <f t="shared" si="64"/>
        <v/>
      </c>
      <c r="M2089" s="245" cm="1">
        <f t="array" ref="M2089">SUMPRODUCT(--(N2089:Q2089&lt;&gt;"")) + IF(TRIM(R2089)="",0,LEN(R2089)-LEN(SUBSTITUTE(R2089,",",""))+1)</f>
        <v>0</v>
      </c>
      <c r="N2089" s="242" t="str">
        <f>IF(AND(I2089&lt;&gt;0,I2089&lt;&gt;""),IF(TRIM(SUBSTITUTE(B2089,CHAR(160),""))="","",IF(ISNUMBER(MATCH(TRIM(SUBSTITUTE(B2089,CHAR(160),"")),'Look Up Values'!$B$2:$B$500,0)),"","Origin error")),"")</f>
        <v/>
      </c>
      <c r="O2089" s="242" t="str">
        <f>IF(AND(I2089&lt;&gt;0,I2089&lt;&gt;""),IF(C2089="","",IF(AND(ISNUMBER(--LEFT(C2089,FIND(" ",C2089&amp;" ")-1)),OR(LEN(LEFT(C2089,FIND(" ",C2089&amp;" ")-1))=6,LEN(LEFT(C2089,FIND(" ",C2089&amp;" ")-1))=7),OR(ISNUMBER(MATCH(LEFT(C2089,FIND(" ",C2089&amp;" ")-1),'Look Up Values'!$G$2:$G$1000,0)),ISNUMBER(MATCH(LEFT(C2089,FIND(" ",C2089&amp;" ")-1),'Look Up Values'!$AE$2:$AE$2000,0)))),"","EWC error")),"")</f>
        <v/>
      </c>
      <c r="P2089" s="242" t="str" cm="1">
        <f t="array" ref="P2089">IF(AND(I2089&lt;&gt;0,I2089&lt;&gt;""),IF(D2089="","",IF(ISNUMBER(MATCH(SUBSTITUTE(D2089," ",""),SUBSTITUTE('Look Up Values'!$S$2:$S$120," ",""),0)),"","D&amp;R error")),"")</f>
        <v/>
      </c>
      <c r="Q2089" s="242" t="str" cm="1">
        <f t="array" ref="Q2089">IF(AND(I2089&lt;&gt;0,I2089&lt;&gt;""),IF(G2089="","",IF(ISNUMBER(MATCH(SUBSTITUTE(G2089," ",""),SUBSTITUTE('Look Up Values'!$I$2:$I$10," ",""),0)),"","State error")),"")</f>
        <v/>
      </c>
      <c r="R2089" s="260" t="str">
        <f t="shared" si="65"/>
        <v/>
      </c>
    </row>
    <row r="2090" spans="1:18" ht="15.75">
      <c r="A2090" s="250">
        <v>2083</v>
      </c>
      <c r="B2090" s="198"/>
      <c r="C2090" s="25"/>
      <c r="D2090" s="25"/>
      <c r="E2090" s="25"/>
      <c r="F2090" s="25"/>
      <c r="G2090" s="26"/>
      <c r="H2090" s="27"/>
      <c r="I2090" s="28"/>
      <c r="J2090" s="430"/>
      <c r="K2090" s="48"/>
      <c r="L2090" s="457" t="str">
        <f t="shared" si="64"/>
        <v/>
      </c>
      <c r="M2090" s="245" cm="1">
        <f t="array" ref="M2090">SUMPRODUCT(--(N2090:Q2090&lt;&gt;"")) + IF(TRIM(R2090)="",0,LEN(R2090)-LEN(SUBSTITUTE(R2090,",",""))+1)</f>
        <v>0</v>
      </c>
      <c r="N2090" s="242" t="str">
        <f>IF(AND(I2090&lt;&gt;0,I2090&lt;&gt;""),IF(TRIM(SUBSTITUTE(B2090,CHAR(160),""))="","",IF(ISNUMBER(MATCH(TRIM(SUBSTITUTE(B2090,CHAR(160),"")),'Look Up Values'!$B$2:$B$500,0)),"","Origin error")),"")</f>
        <v/>
      </c>
      <c r="O2090" s="242" t="str">
        <f>IF(AND(I2090&lt;&gt;0,I2090&lt;&gt;""),IF(C2090="","",IF(AND(ISNUMBER(--LEFT(C2090,FIND(" ",C2090&amp;" ")-1)),OR(LEN(LEFT(C2090,FIND(" ",C2090&amp;" ")-1))=6,LEN(LEFT(C2090,FIND(" ",C2090&amp;" ")-1))=7),OR(ISNUMBER(MATCH(LEFT(C2090,FIND(" ",C2090&amp;" ")-1),'Look Up Values'!$G$2:$G$1000,0)),ISNUMBER(MATCH(LEFT(C2090,FIND(" ",C2090&amp;" ")-1),'Look Up Values'!$AE$2:$AE$2000,0)))),"","EWC error")),"")</f>
        <v/>
      </c>
      <c r="P2090" s="242" t="str" cm="1">
        <f t="array" ref="P2090">IF(AND(I2090&lt;&gt;0,I2090&lt;&gt;""),IF(D2090="","",IF(ISNUMBER(MATCH(SUBSTITUTE(D2090," ",""),SUBSTITUTE('Look Up Values'!$S$2:$S$120," ",""),0)),"","D&amp;R error")),"")</f>
        <v/>
      </c>
      <c r="Q2090" s="242" t="str" cm="1">
        <f t="array" ref="Q2090">IF(AND(I2090&lt;&gt;0,I2090&lt;&gt;""),IF(G2090="","",IF(ISNUMBER(MATCH(SUBSTITUTE(G2090," ",""),SUBSTITUTE('Look Up Values'!$I$2:$I$10," ",""),0)),"","State error")),"")</f>
        <v/>
      </c>
      <c r="R2090" s="260" t="str">
        <f t="shared" si="65"/>
        <v/>
      </c>
    </row>
    <row r="2091" spans="1:18" ht="15.75">
      <c r="A2091" s="250">
        <v>2084</v>
      </c>
      <c r="B2091" s="198"/>
      <c r="C2091" s="25"/>
      <c r="D2091" s="25"/>
      <c r="E2091" s="25"/>
      <c r="F2091" s="25"/>
      <c r="G2091" s="26"/>
      <c r="H2091" s="27"/>
      <c r="I2091" s="28"/>
      <c r="J2091" s="430"/>
      <c r="K2091" s="48"/>
      <c r="L2091" s="457" t="str">
        <f t="shared" si="64"/>
        <v/>
      </c>
      <c r="M2091" s="245" cm="1">
        <f t="array" ref="M2091">SUMPRODUCT(--(N2091:Q2091&lt;&gt;"")) + IF(TRIM(R2091)="",0,LEN(R2091)-LEN(SUBSTITUTE(R2091,",",""))+1)</f>
        <v>0</v>
      </c>
      <c r="N2091" s="242" t="str">
        <f>IF(AND(I2091&lt;&gt;0,I2091&lt;&gt;""),IF(TRIM(SUBSTITUTE(B2091,CHAR(160),""))="","",IF(ISNUMBER(MATCH(TRIM(SUBSTITUTE(B2091,CHAR(160),"")),'Look Up Values'!$B$2:$B$500,0)),"","Origin error")),"")</f>
        <v/>
      </c>
      <c r="O2091" s="242" t="str">
        <f>IF(AND(I2091&lt;&gt;0,I2091&lt;&gt;""),IF(C2091="","",IF(AND(ISNUMBER(--LEFT(C2091,FIND(" ",C2091&amp;" ")-1)),OR(LEN(LEFT(C2091,FIND(" ",C2091&amp;" ")-1))=6,LEN(LEFT(C2091,FIND(" ",C2091&amp;" ")-1))=7),OR(ISNUMBER(MATCH(LEFT(C2091,FIND(" ",C2091&amp;" ")-1),'Look Up Values'!$G$2:$G$1000,0)),ISNUMBER(MATCH(LEFT(C2091,FIND(" ",C2091&amp;" ")-1),'Look Up Values'!$AE$2:$AE$2000,0)))),"","EWC error")),"")</f>
        <v/>
      </c>
      <c r="P2091" s="242" t="str" cm="1">
        <f t="array" ref="P2091">IF(AND(I2091&lt;&gt;0,I2091&lt;&gt;""),IF(D2091="","",IF(ISNUMBER(MATCH(SUBSTITUTE(D2091," ",""),SUBSTITUTE('Look Up Values'!$S$2:$S$120," ",""),0)),"","D&amp;R error")),"")</f>
        <v/>
      </c>
      <c r="Q2091" s="242" t="str" cm="1">
        <f t="array" ref="Q2091">IF(AND(I2091&lt;&gt;0,I2091&lt;&gt;""),IF(G2091="","",IF(ISNUMBER(MATCH(SUBSTITUTE(G2091," ",""),SUBSTITUTE('Look Up Values'!$I$2:$I$10," ",""),0)),"","State error")),"")</f>
        <v/>
      </c>
      <c r="R2091" s="260" t="str">
        <f t="shared" si="65"/>
        <v/>
      </c>
    </row>
    <row r="2092" spans="1:18" ht="15.75">
      <c r="A2092" s="250">
        <v>2085</v>
      </c>
      <c r="B2092" s="198"/>
      <c r="C2092" s="25"/>
      <c r="D2092" s="25"/>
      <c r="E2092" s="25"/>
      <c r="F2092" s="25"/>
      <c r="G2092" s="26"/>
      <c r="H2092" s="27"/>
      <c r="I2092" s="28"/>
      <c r="J2092" s="430"/>
      <c r="K2092" s="48"/>
      <c r="L2092" s="457" t="str">
        <f t="shared" si="64"/>
        <v/>
      </c>
      <c r="M2092" s="245" cm="1">
        <f t="array" ref="M2092">SUMPRODUCT(--(N2092:Q2092&lt;&gt;"")) + IF(TRIM(R2092)="",0,LEN(R2092)-LEN(SUBSTITUTE(R2092,",",""))+1)</f>
        <v>0</v>
      </c>
      <c r="N2092" s="242" t="str">
        <f>IF(AND(I2092&lt;&gt;0,I2092&lt;&gt;""),IF(TRIM(SUBSTITUTE(B2092,CHAR(160),""))="","",IF(ISNUMBER(MATCH(TRIM(SUBSTITUTE(B2092,CHAR(160),"")),'Look Up Values'!$B$2:$B$500,0)),"","Origin error")),"")</f>
        <v/>
      </c>
      <c r="O2092" s="242" t="str">
        <f>IF(AND(I2092&lt;&gt;0,I2092&lt;&gt;""),IF(C2092="","",IF(AND(ISNUMBER(--LEFT(C2092,FIND(" ",C2092&amp;" ")-1)),OR(LEN(LEFT(C2092,FIND(" ",C2092&amp;" ")-1))=6,LEN(LEFT(C2092,FIND(" ",C2092&amp;" ")-1))=7),OR(ISNUMBER(MATCH(LEFT(C2092,FIND(" ",C2092&amp;" ")-1),'Look Up Values'!$G$2:$G$1000,0)),ISNUMBER(MATCH(LEFT(C2092,FIND(" ",C2092&amp;" ")-1),'Look Up Values'!$AE$2:$AE$2000,0)))),"","EWC error")),"")</f>
        <v/>
      </c>
      <c r="P2092" s="242" t="str" cm="1">
        <f t="array" ref="P2092">IF(AND(I2092&lt;&gt;0,I2092&lt;&gt;""),IF(D2092="","",IF(ISNUMBER(MATCH(SUBSTITUTE(D2092," ",""),SUBSTITUTE('Look Up Values'!$S$2:$S$120," ",""),0)),"","D&amp;R error")),"")</f>
        <v/>
      </c>
      <c r="Q2092" s="242" t="str" cm="1">
        <f t="array" ref="Q2092">IF(AND(I2092&lt;&gt;0,I2092&lt;&gt;""),IF(G2092="","",IF(ISNUMBER(MATCH(SUBSTITUTE(G2092," ",""),SUBSTITUTE('Look Up Values'!$I$2:$I$10," ",""),0)),"","State error")),"")</f>
        <v/>
      </c>
      <c r="R2092" s="260" t="str">
        <f t="shared" si="65"/>
        <v/>
      </c>
    </row>
    <row r="2093" spans="1:18" ht="15.75">
      <c r="A2093" s="250">
        <v>2086</v>
      </c>
      <c r="B2093" s="198"/>
      <c r="C2093" s="25"/>
      <c r="D2093" s="25"/>
      <c r="E2093" s="25"/>
      <c r="F2093" s="25"/>
      <c r="G2093" s="26"/>
      <c r="H2093" s="27"/>
      <c r="I2093" s="28"/>
      <c r="J2093" s="430"/>
      <c r="K2093" s="48"/>
      <c r="L2093" s="457" t="str">
        <f t="shared" si="64"/>
        <v/>
      </c>
      <c r="M2093" s="245" cm="1">
        <f t="array" ref="M2093">SUMPRODUCT(--(N2093:Q2093&lt;&gt;"")) + IF(TRIM(R2093)="",0,LEN(R2093)-LEN(SUBSTITUTE(R2093,",",""))+1)</f>
        <v>0</v>
      </c>
      <c r="N2093" s="242" t="str">
        <f>IF(AND(I2093&lt;&gt;0,I2093&lt;&gt;""),IF(TRIM(SUBSTITUTE(B2093,CHAR(160),""))="","",IF(ISNUMBER(MATCH(TRIM(SUBSTITUTE(B2093,CHAR(160),"")),'Look Up Values'!$B$2:$B$500,0)),"","Origin error")),"")</f>
        <v/>
      </c>
      <c r="O2093" s="242" t="str">
        <f>IF(AND(I2093&lt;&gt;0,I2093&lt;&gt;""),IF(C2093="","",IF(AND(ISNUMBER(--LEFT(C2093,FIND(" ",C2093&amp;" ")-1)),OR(LEN(LEFT(C2093,FIND(" ",C2093&amp;" ")-1))=6,LEN(LEFT(C2093,FIND(" ",C2093&amp;" ")-1))=7),OR(ISNUMBER(MATCH(LEFT(C2093,FIND(" ",C2093&amp;" ")-1),'Look Up Values'!$G$2:$G$1000,0)),ISNUMBER(MATCH(LEFT(C2093,FIND(" ",C2093&amp;" ")-1),'Look Up Values'!$AE$2:$AE$2000,0)))),"","EWC error")),"")</f>
        <v/>
      </c>
      <c r="P2093" s="242" t="str" cm="1">
        <f t="array" ref="P2093">IF(AND(I2093&lt;&gt;0,I2093&lt;&gt;""),IF(D2093="","",IF(ISNUMBER(MATCH(SUBSTITUTE(D2093," ",""),SUBSTITUTE('Look Up Values'!$S$2:$S$120," ",""),0)),"","D&amp;R error")),"")</f>
        <v/>
      </c>
      <c r="Q2093" s="242" t="str" cm="1">
        <f t="array" ref="Q2093">IF(AND(I2093&lt;&gt;0,I2093&lt;&gt;""),IF(G2093="","",IF(ISNUMBER(MATCH(SUBSTITUTE(G2093," ",""),SUBSTITUTE('Look Up Values'!$I$2:$I$10," ",""),0)),"","State error")),"")</f>
        <v/>
      </c>
      <c r="R2093" s="260" t="str">
        <f t="shared" si="65"/>
        <v/>
      </c>
    </row>
    <row r="2094" spans="1:18" ht="15.75">
      <c r="A2094" s="250">
        <v>2087</v>
      </c>
      <c r="B2094" s="198"/>
      <c r="C2094" s="25"/>
      <c r="D2094" s="25"/>
      <c r="E2094" s="25"/>
      <c r="F2094" s="25"/>
      <c r="G2094" s="26"/>
      <c r="H2094" s="27"/>
      <c r="I2094" s="28"/>
      <c r="J2094" s="430"/>
      <c r="K2094" s="48"/>
      <c r="L2094" s="457" t="str">
        <f t="shared" si="64"/>
        <v/>
      </c>
      <c r="M2094" s="245" cm="1">
        <f t="array" ref="M2094">SUMPRODUCT(--(N2094:Q2094&lt;&gt;"")) + IF(TRIM(R2094)="",0,LEN(R2094)-LEN(SUBSTITUTE(R2094,",",""))+1)</f>
        <v>0</v>
      </c>
      <c r="N2094" s="242" t="str">
        <f>IF(AND(I2094&lt;&gt;0,I2094&lt;&gt;""),IF(TRIM(SUBSTITUTE(B2094,CHAR(160),""))="","",IF(ISNUMBER(MATCH(TRIM(SUBSTITUTE(B2094,CHAR(160),"")),'Look Up Values'!$B$2:$B$500,0)),"","Origin error")),"")</f>
        <v/>
      </c>
      <c r="O2094" s="242" t="str">
        <f>IF(AND(I2094&lt;&gt;0,I2094&lt;&gt;""),IF(C2094="","",IF(AND(ISNUMBER(--LEFT(C2094,FIND(" ",C2094&amp;" ")-1)),OR(LEN(LEFT(C2094,FIND(" ",C2094&amp;" ")-1))=6,LEN(LEFT(C2094,FIND(" ",C2094&amp;" ")-1))=7),OR(ISNUMBER(MATCH(LEFT(C2094,FIND(" ",C2094&amp;" ")-1),'Look Up Values'!$G$2:$G$1000,0)),ISNUMBER(MATCH(LEFT(C2094,FIND(" ",C2094&amp;" ")-1),'Look Up Values'!$AE$2:$AE$2000,0)))),"","EWC error")),"")</f>
        <v/>
      </c>
      <c r="P2094" s="242" t="str" cm="1">
        <f t="array" ref="P2094">IF(AND(I2094&lt;&gt;0,I2094&lt;&gt;""),IF(D2094="","",IF(ISNUMBER(MATCH(SUBSTITUTE(D2094," ",""),SUBSTITUTE('Look Up Values'!$S$2:$S$120," ",""),0)),"","D&amp;R error")),"")</f>
        <v/>
      </c>
      <c r="Q2094" s="242" t="str" cm="1">
        <f t="array" ref="Q2094">IF(AND(I2094&lt;&gt;0,I2094&lt;&gt;""),IF(G2094="","",IF(ISNUMBER(MATCH(SUBSTITUTE(G2094," ",""),SUBSTITUTE('Look Up Values'!$I$2:$I$10," ",""),0)),"","State error")),"")</f>
        <v/>
      </c>
      <c r="R2094" s="260" t="str">
        <f t="shared" si="65"/>
        <v/>
      </c>
    </row>
    <row r="2095" spans="1:18" ht="15.75">
      <c r="A2095" s="250">
        <v>2088</v>
      </c>
      <c r="B2095" s="198"/>
      <c r="C2095" s="25"/>
      <c r="D2095" s="25"/>
      <c r="E2095" s="25"/>
      <c r="F2095" s="25"/>
      <c r="G2095" s="26"/>
      <c r="H2095" s="27"/>
      <c r="I2095" s="28"/>
      <c r="J2095" s="430"/>
      <c r="K2095" s="48"/>
      <c r="L2095" s="457" t="str">
        <f t="shared" si="64"/>
        <v/>
      </c>
      <c r="M2095" s="245" cm="1">
        <f t="array" ref="M2095">SUMPRODUCT(--(N2095:Q2095&lt;&gt;"")) + IF(TRIM(R2095)="",0,LEN(R2095)-LEN(SUBSTITUTE(R2095,",",""))+1)</f>
        <v>0</v>
      </c>
      <c r="N2095" s="242" t="str">
        <f>IF(AND(I2095&lt;&gt;0,I2095&lt;&gt;""),IF(TRIM(SUBSTITUTE(B2095,CHAR(160),""))="","",IF(ISNUMBER(MATCH(TRIM(SUBSTITUTE(B2095,CHAR(160),"")),'Look Up Values'!$B$2:$B$500,0)),"","Origin error")),"")</f>
        <v/>
      </c>
      <c r="O2095" s="242" t="str">
        <f>IF(AND(I2095&lt;&gt;0,I2095&lt;&gt;""),IF(C2095="","",IF(AND(ISNUMBER(--LEFT(C2095,FIND(" ",C2095&amp;" ")-1)),OR(LEN(LEFT(C2095,FIND(" ",C2095&amp;" ")-1))=6,LEN(LEFT(C2095,FIND(" ",C2095&amp;" ")-1))=7),OR(ISNUMBER(MATCH(LEFT(C2095,FIND(" ",C2095&amp;" ")-1),'Look Up Values'!$G$2:$G$1000,0)),ISNUMBER(MATCH(LEFT(C2095,FIND(" ",C2095&amp;" ")-1),'Look Up Values'!$AE$2:$AE$2000,0)))),"","EWC error")),"")</f>
        <v/>
      </c>
      <c r="P2095" s="242" t="str" cm="1">
        <f t="array" ref="P2095">IF(AND(I2095&lt;&gt;0,I2095&lt;&gt;""),IF(D2095="","",IF(ISNUMBER(MATCH(SUBSTITUTE(D2095," ",""),SUBSTITUTE('Look Up Values'!$S$2:$S$120," ",""),0)),"","D&amp;R error")),"")</f>
        <v/>
      </c>
      <c r="Q2095" s="242" t="str" cm="1">
        <f t="array" ref="Q2095">IF(AND(I2095&lt;&gt;0,I2095&lt;&gt;""),IF(G2095="","",IF(ISNUMBER(MATCH(SUBSTITUTE(G2095," ",""),SUBSTITUTE('Look Up Values'!$I$2:$I$10," ",""),0)),"","State error")),"")</f>
        <v/>
      </c>
      <c r="R2095" s="260" t="str">
        <f t="shared" si="65"/>
        <v/>
      </c>
    </row>
    <row r="2096" spans="1:18" ht="15.75">
      <c r="A2096" s="250">
        <v>2089</v>
      </c>
      <c r="B2096" s="198"/>
      <c r="C2096" s="25"/>
      <c r="D2096" s="25"/>
      <c r="E2096" s="25"/>
      <c r="F2096" s="25"/>
      <c r="G2096" s="26"/>
      <c r="H2096" s="27"/>
      <c r="I2096" s="28"/>
      <c r="J2096" s="430"/>
      <c r="K2096" s="48"/>
      <c r="L2096" s="457" t="str">
        <f t="shared" si="64"/>
        <v/>
      </c>
      <c r="M2096" s="245" cm="1">
        <f t="array" ref="M2096">SUMPRODUCT(--(N2096:Q2096&lt;&gt;"")) + IF(TRIM(R2096)="",0,LEN(R2096)-LEN(SUBSTITUTE(R2096,",",""))+1)</f>
        <v>0</v>
      </c>
      <c r="N2096" s="242" t="str">
        <f>IF(AND(I2096&lt;&gt;0,I2096&lt;&gt;""),IF(TRIM(SUBSTITUTE(B2096,CHAR(160),""))="","",IF(ISNUMBER(MATCH(TRIM(SUBSTITUTE(B2096,CHAR(160),"")),'Look Up Values'!$B$2:$B$500,0)),"","Origin error")),"")</f>
        <v/>
      </c>
      <c r="O2096" s="242" t="str">
        <f>IF(AND(I2096&lt;&gt;0,I2096&lt;&gt;""),IF(C2096="","",IF(AND(ISNUMBER(--LEFT(C2096,FIND(" ",C2096&amp;" ")-1)),OR(LEN(LEFT(C2096,FIND(" ",C2096&amp;" ")-1))=6,LEN(LEFT(C2096,FIND(" ",C2096&amp;" ")-1))=7),OR(ISNUMBER(MATCH(LEFT(C2096,FIND(" ",C2096&amp;" ")-1),'Look Up Values'!$G$2:$G$1000,0)),ISNUMBER(MATCH(LEFT(C2096,FIND(" ",C2096&amp;" ")-1),'Look Up Values'!$AE$2:$AE$2000,0)))),"","EWC error")),"")</f>
        <v/>
      </c>
      <c r="P2096" s="242" t="str" cm="1">
        <f t="array" ref="P2096">IF(AND(I2096&lt;&gt;0,I2096&lt;&gt;""),IF(D2096="","",IF(ISNUMBER(MATCH(SUBSTITUTE(D2096," ",""),SUBSTITUTE('Look Up Values'!$S$2:$S$120," ",""),0)),"","D&amp;R error")),"")</f>
        <v/>
      </c>
      <c r="Q2096" s="242" t="str" cm="1">
        <f t="array" ref="Q2096">IF(AND(I2096&lt;&gt;0,I2096&lt;&gt;""),IF(G2096="","",IF(ISNUMBER(MATCH(SUBSTITUTE(G2096," ",""),SUBSTITUTE('Look Up Values'!$I$2:$I$10," ",""),0)),"","State error")),"")</f>
        <v/>
      </c>
      <c r="R2096" s="260" t="str">
        <f t="shared" si="65"/>
        <v/>
      </c>
    </row>
    <row r="2097" spans="1:18" ht="15.75">
      <c r="A2097" s="250">
        <v>2090</v>
      </c>
      <c r="B2097" s="198"/>
      <c r="C2097" s="25"/>
      <c r="D2097" s="25"/>
      <c r="E2097" s="25"/>
      <c r="F2097" s="25"/>
      <c r="G2097" s="26"/>
      <c r="H2097" s="27"/>
      <c r="I2097" s="28"/>
      <c r="J2097" s="430"/>
      <c r="K2097" s="48"/>
      <c r="L2097" s="457" t="str">
        <f t="shared" si="64"/>
        <v/>
      </c>
      <c r="M2097" s="245" cm="1">
        <f t="array" ref="M2097">SUMPRODUCT(--(N2097:Q2097&lt;&gt;"")) + IF(TRIM(R2097)="",0,LEN(R2097)-LEN(SUBSTITUTE(R2097,",",""))+1)</f>
        <v>0</v>
      </c>
      <c r="N2097" s="242" t="str">
        <f>IF(AND(I2097&lt;&gt;0,I2097&lt;&gt;""),IF(TRIM(SUBSTITUTE(B2097,CHAR(160),""))="","",IF(ISNUMBER(MATCH(TRIM(SUBSTITUTE(B2097,CHAR(160),"")),'Look Up Values'!$B$2:$B$500,0)),"","Origin error")),"")</f>
        <v/>
      </c>
      <c r="O2097" s="242" t="str">
        <f>IF(AND(I2097&lt;&gt;0,I2097&lt;&gt;""),IF(C2097="","",IF(AND(ISNUMBER(--LEFT(C2097,FIND(" ",C2097&amp;" ")-1)),OR(LEN(LEFT(C2097,FIND(" ",C2097&amp;" ")-1))=6,LEN(LEFT(C2097,FIND(" ",C2097&amp;" ")-1))=7),OR(ISNUMBER(MATCH(LEFT(C2097,FIND(" ",C2097&amp;" ")-1),'Look Up Values'!$G$2:$G$1000,0)),ISNUMBER(MATCH(LEFT(C2097,FIND(" ",C2097&amp;" ")-1),'Look Up Values'!$AE$2:$AE$2000,0)))),"","EWC error")),"")</f>
        <v/>
      </c>
      <c r="P2097" s="242" t="str" cm="1">
        <f t="array" ref="P2097">IF(AND(I2097&lt;&gt;0,I2097&lt;&gt;""),IF(D2097="","",IF(ISNUMBER(MATCH(SUBSTITUTE(D2097," ",""),SUBSTITUTE('Look Up Values'!$S$2:$S$120," ",""),0)),"","D&amp;R error")),"")</f>
        <v/>
      </c>
      <c r="Q2097" s="242" t="str" cm="1">
        <f t="array" ref="Q2097">IF(AND(I2097&lt;&gt;0,I2097&lt;&gt;""),IF(G2097="","",IF(ISNUMBER(MATCH(SUBSTITUTE(G2097," ",""),SUBSTITUTE('Look Up Values'!$I$2:$I$10," ",""),0)),"","State error")),"")</f>
        <v/>
      </c>
      <c r="R2097" s="260" t="str">
        <f t="shared" si="65"/>
        <v/>
      </c>
    </row>
    <row r="2098" spans="1:18" ht="15.75">
      <c r="A2098" s="250">
        <v>2091</v>
      </c>
      <c r="B2098" s="198"/>
      <c r="C2098" s="25"/>
      <c r="D2098" s="25"/>
      <c r="E2098" s="25"/>
      <c r="F2098" s="25"/>
      <c r="G2098" s="26"/>
      <c r="H2098" s="27"/>
      <c r="I2098" s="28"/>
      <c r="J2098" s="430"/>
      <c r="K2098" s="48"/>
      <c r="L2098" s="457" t="str">
        <f t="shared" si="64"/>
        <v/>
      </c>
      <c r="M2098" s="245" cm="1">
        <f t="array" ref="M2098">SUMPRODUCT(--(N2098:Q2098&lt;&gt;"")) + IF(TRIM(R2098)="",0,LEN(R2098)-LEN(SUBSTITUTE(R2098,",",""))+1)</f>
        <v>0</v>
      </c>
      <c r="N2098" s="242" t="str">
        <f>IF(AND(I2098&lt;&gt;0,I2098&lt;&gt;""),IF(TRIM(SUBSTITUTE(B2098,CHAR(160),""))="","",IF(ISNUMBER(MATCH(TRIM(SUBSTITUTE(B2098,CHAR(160),"")),'Look Up Values'!$B$2:$B$500,0)),"","Origin error")),"")</f>
        <v/>
      </c>
      <c r="O2098" s="242" t="str">
        <f>IF(AND(I2098&lt;&gt;0,I2098&lt;&gt;""),IF(C2098="","",IF(AND(ISNUMBER(--LEFT(C2098,FIND(" ",C2098&amp;" ")-1)),OR(LEN(LEFT(C2098,FIND(" ",C2098&amp;" ")-1))=6,LEN(LEFT(C2098,FIND(" ",C2098&amp;" ")-1))=7),OR(ISNUMBER(MATCH(LEFT(C2098,FIND(" ",C2098&amp;" ")-1),'Look Up Values'!$G$2:$G$1000,0)),ISNUMBER(MATCH(LEFT(C2098,FIND(" ",C2098&amp;" ")-1),'Look Up Values'!$AE$2:$AE$2000,0)))),"","EWC error")),"")</f>
        <v/>
      </c>
      <c r="P2098" s="242" t="str" cm="1">
        <f t="array" ref="P2098">IF(AND(I2098&lt;&gt;0,I2098&lt;&gt;""),IF(D2098="","",IF(ISNUMBER(MATCH(SUBSTITUTE(D2098," ",""),SUBSTITUTE('Look Up Values'!$S$2:$S$120," ",""),0)),"","D&amp;R error")),"")</f>
        <v/>
      </c>
      <c r="Q2098" s="242" t="str" cm="1">
        <f t="array" ref="Q2098">IF(AND(I2098&lt;&gt;0,I2098&lt;&gt;""),IF(G2098="","",IF(ISNUMBER(MATCH(SUBSTITUTE(G2098," ",""),SUBSTITUTE('Look Up Values'!$I$2:$I$10," ",""),0)),"","State error")),"")</f>
        <v/>
      </c>
      <c r="R2098" s="260" t="str">
        <f t="shared" si="65"/>
        <v/>
      </c>
    </row>
    <row r="2099" spans="1:18" ht="15.75">
      <c r="A2099" s="250">
        <v>2092</v>
      </c>
      <c r="B2099" s="198"/>
      <c r="C2099" s="25"/>
      <c r="D2099" s="25"/>
      <c r="E2099" s="25"/>
      <c r="F2099" s="25"/>
      <c r="G2099" s="26"/>
      <c r="H2099" s="27"/>
      <c r="I2099" s="28"/>
      <c r="J2099" s="430"/>
      <c r="K2099" s="48"/>
      <c r="L2099" s="457" t="str">
        <f t="shared" si="64"/>
        <v/>
      </c>
      <c r="M2099" s="245" cm="1">
        <f t="array" ref="M2099">SUMPRODUCT(--(N2099:Q2099&lt;&gt;"")) + IF(TRIM(R2099)="",0,LEN(R2099)-LEN(SUBSTITUTE(R2099,",",""))+1)</f>
        <v>0</v>
      </c>
      <c r="N2099" s="242" t="str">
        <f>IF(AND(I2099&lt;&gt;0,I2099&lt;&gt;""),IF(TRIM(SUBSTITUTE(B2099,CHAR(160),""))="","",IF(ISNUMBER(MATCH(TRIM(SUBSTITUTE(B2099,CHAR(160),"")),'Look Up Values'!$B$2:$B$500,0)),"","Origin error")),"")</f>
        <v/>
      </c>
      <c r="O2099" s="242" t="str">
        <f>IF(AND(I2099&lt;&gt;0,I2099&lt;&gt;""),IF(C2099="","",IF(AND(ISNUMBER(--LEFT(C2099,FIND(" ",C2099&amp;" ")-1)),OR(LEN(LEFT(C2099,FIND(" ",C2099&amp;" ")-1))=6,LEN(LEFT(C2099,FIND(" ",C2099&amp;" ")-1))=7),OR(ISNUMBER(MATCH(LEFT(C2099,FIND(" ",C2099&amp;" ")-1),'Look Up Values'!$G$2:$G$1000,0)),ISNUMBER(MATCH(LEFT(C2099,FIND(" ",C2099&amp;" ")-1),'Look Up Values'!$AE$2:$AE$2000,0)))),"","EWC error")),"")</f>
        <v/>
      </c>
      <c r="P2099" s="242" t="str" cm="1">
        <f t="array" ref="P2099">IF(AND(I2099&lt;&gt;0,I2099&lt;&gt;""),IF(D2099="","",IF(ISNUMBER(MATCH(SUBSTITUTE(D2099," ",""),SUBSTITUTE('Look Up Values'!$S$2:$S$120," ",""),0)),"","D&amp;R error")),"")</f>
        <v/>
      </c>
      <c r="Q2099" s="242" t="str" cm="1">
        <f t="array" ref="Q2099">IF(AND(I2099&lt;&gt;0,I2099&lt;&gt;""),IF(G2099="","",IF(ISNUMBER(MATCH(SUBSTITUTE(G2099," ",""),SUBSTITUTE('Look Up Values'!$I$2:$I$10," ",""),0)),"","State error")),"")</f>
        <v/>
      </c>
      <c r="R2099" s="260" t="str">
        <f t="shared" si="65"/>
        <v/>
      </c>
    </row>
    <row r="2100" spans="1:18" ht="15.75">
      <c r="A2100" s="250">
        <v>2093</v>
      </c>
      <c r="B2100" s="198"/>
      <c r="C2100" s="25"/>
      <c r="D2100" s="25"/>
      <c r="E2100" s="25"/>
      <c r="F2100" s="25"/>
      <c r="G2100" s="26"/>
      <c r="H2100" s="27"/>
      <c r="I2100" s="28"/>
      <c r="J2100" s="430"/>
      <c r="K2100" s="48"/>
      <c r="L2100" s="457" t="str">
        <f t="shared" si="64"/>
        <v/>
      </c>
      <c r="M2100" s="245" cm="1">
        <f t="array" ref="M2100">SUMPRODUCT(--(N2100:Q2100&lt;&gt;"")) + IF(TRIM(R2100)="",0,LEN(R2100)-LEN(SUBSTITUTE(R2100,",",""))+1)</f>
        <v>0</v>
      </c>
      <c r="N2100" s="242" t="str">
        <f>IF(AND(I2100&lt;&gt;0,I2100&lt;&gt;""),IF(TRIM(SUBSTITUTE(B2100,CHAR(160),""))="","",IF(ISNUMBER(MATCH(TRIM(SUBSTITUTE(B2100,CHAR(160),"")),'Look Up Values'!$B$2:$B$500,0)),"","Origin error")),"")</f>
        <v/>
      </c>
      <c r="O2100" s="242" t="str">
        <f>IF(AND(I2100&lt;&gt;0,I2100&lt;&gt;""),IF(C2100="","",IF(AND(ISNUMBER(--LEFT(C2100,FIND(" ",C2100&amp;" ")-1)),OR(LEN(LEFT(C2100,FIND(" ",C2100&amp;" ")-1))=6,LEN(LEFT(C2100,FIND(" ",C2100&amp;" ")-1))=7),OR(ISNUMBER(MATCH(LEFT(C2100,FIND(" ",C2100&amp;" ")-1),'Look Up Values'!$G$2:$G$1000,0)),ISNUMBER(MATCH(LEFT(C2100,FIND(" ",C2100&amp;" ")-1),'Look Up Values'!$AE$2:$AE$2000,0)))),"","EWC error")),"")</f>
        <v/>
      </c>
      <c r="P2100" s="242" t="str" cm="1">
        <f t="array" ref="P2100">IF(AND(I2100&lt;&gt;0,I2100&lt;&gt;""),IF(D2100="","",IF(ISNUMBER(MATCH(SUBSTITUTE(D2100," ",""),SUBSTITUTE('Look Up Values'!$S$2:$S$120," ",""),0)),"","D&amp;R error")),"")</f>
        <v/>
      </c>
      <c r="Q2100" s="242" t="str" cm="1">
        <f t="array" ref="Q2100">IF(AND(I2100&lt;&gt;0,I2100&lt;&gt;""),IF(G2100="","",IF(ISNUMBER(MATCH(SUBSTITUTE(G2100," ",""),SUBSTITUTE('Look Up Values'!$I$2:$I$10," ",""),0)),"","State error")),"")</f>
        <v/>
      </c>
      <c r="R2100" s="260" t="str">
        <f t="shared" si="65"/>
        <v/>
      </c>
    </row>
    <row r="2101" spans="1:18" ht="15.75">
      <c r="A2101" s="250">
        <v>2094</v>
      </c>
      <c r="B2101" s="198"/>
      <c r="C2101" s="25"/>
      <c r="D2101" s="25"/>
      <c r="E2101" s="25"/>
      <c r="F2101" s="25"/>
      <c r="G2101" s="26"/>
      <c r="H2101" s="27"/>
      <c r="I2101" s="28"/>
      <c r="J2101" s="430"/>
      <c r="K2101" s="48"/>
      <c r="L2101" s="457" t="str">
        <f t="shared" si="64"/>
        <v/>
      </c>
      <c r="M2101" s="245" cm="1">
        <f t="array" ref="M2101">SUMPRODUCT(--(N2101:Q2101&lt;&gt;"")) + IF(TRIM(R2101)="",0,LEN(R2101)-LEN(SUBSTITUTE(R2101,",",""))+1)</f>
        <v>0</v>
      </c>
      <c r="N2101" s="242" t="str">
        <f>IF(AND(I2101&lt;&gt;0,I2101&lt;&gt;""),IF(TRIM(SUBSTITUTE(B2101,CHAR(160),""))="","",IF(ISNUMBER(MATCH(TRIM(SUBSTITUTE(B2101,CHAR(160),"")),'Look Up Values'!$B$2:$B$500,0)),"","Origin error")),"")</f>
        <v/>
      </c>
      <c r="O2101" s="242" t="str">
        <f>IF(AND(I2101&lt;&gt;0,I2101&lt;&gt;""),IF(C2101="","",IF(AND(ISNUMBER(--LEFT(C2101,FIND(" ",C2101&amp;" ")-1)),OR(LEN(LEFT(C2101,FIND(" ",C2101&amp;" ")-1))=6,LEN(LEFT(C2101,FIND(" ",C2101&amp;" ")-1))=7),OR(ISNUMBER(MATCH(LEFT(C2101,FIND(" ",C2101&amp;" ")-1),'Look Up Values'!$G$2:$G$1000,0)),ISNUMBER(MATCH(LEFT(C2101,FIND(" ",C2101&amp;" ")-1),'Look Up Values'!$AE$2:$AE$2000,0)))),"","EWC error")),"")</f>
        <v/>
      </c>
      <c r="P2101" s="242" t="str" cm="1">
        <f t="array" ref="P2101">IF(AND(I2101&lt;&gt;0,I2101&lt;&gt;""),IF(D2101="","",IF(ISNUMBER(MATCH(SUBSTITUTE(D2101," ",""),SUBSTITUTE('Look Up Values'!$S$2:$S$120," ",""),0)),"","D&amp;R error")),"")</f>
        <v/>
      </c>
      <c r="Q2101" s="242" t="str" cm="1">
        <f t="array" ref="Q2101">IF(AND(I2101&lt;&gt;0,I2101&lt;&gt;""),IF(G2101="","",IF(ISNUMBER(MATCH(SUBSTITUTE(G2101," ",""),SUBSTITUTE('Look Up Values'!$I$2:$I$10," ",""),0)),"","State error")),"")</f>
        <v/>
      </c>
      <c r="R2101" s="260" t="str">
        <f t="shared" si="65"/>
        <v/>
      </c>
    </row>
    <row r="2102" spans="1:18" ht="15.75">
      <c r="A2102" s="250">
        <v>2095</v>
      </c>
      <c r="B2102" s="198"/>
      <c r="C2102" s="25"/>
      <c r="D2102" s="25"/>
      <c r="E2102" s="25"/>
      <c r="F2102" s="25"/>
      <c r="G2102" s="26"/>
      <c r="H2102" s="27"/>
      <c r="I2102" s="28"/>
      <c r="J2102" s="430"/>
      <c r="K2102" s="48"/>
      <c r="L2102" s="457" t="str">
        <f t="shared" si="64"/>
        <v/>
      </c>
      <c r="M2102" s="245" cm="1">
        <f t="array" ref="M2102">SUMPRODUCT(--(N2102:Q2102&lt;&gt;"")) + IF(TRIM(R2102)="",0,LEN(R2102)-LEN(SUBSTITUTE(R2102,",",""))+1)</f>
        <v>0</v>
      </c>
      <c r="N2102" s="242" t="str">
        <f>IF(AND(I2102&lt;&gt;0,I2102&lt;&gt;""),IF(TRIM(SUBSTITUTE(B2102,CHAR(160),""))="","",IF(ISNUMBER(MATCH(TRIM(SUBSTITUTE(B2102,CHAR(160),"")),'Look Up Values'!$B$2:$B$500,0)),"","Origin error")),"")</f>
        <v/>
      </c>
      <c r="O2102" s="242" t="str">
        <f>IF(AND(I2102&lt;&gt;0,I2102&lt;&gt;""),IF(C2102="","",IF(AND(ISNUMBER(--LEFT(C2102,FIND(" ",C2102&amp;" ")-1)),OR(LEN(LEFT(C2102,FIND(" ",C2102&amp;" ")-1))=6,LEN(LEFT(C2102,FIND(" ",C2102&amp;" ")-1))=7),OR(ISNUMBER(MATCH(LEFT(C2102,FIND(" ",C2102&amp;" ")-1),'Look Up Values'!$G$2:$G$1000,0)),ISNUMBER(MATCH(LEFT(C2102,FIND(" ",C2102&amp;" ")-1),'Look Up Values'!$AE$2:$AE$2000,0)))),"","EWC error")),"")</f>
        <v/>
      </c>
      <c r="P2102" s="242" t="str" cm="1">
        <f t="array" ref="P2102">IF(AND(I2102&lt;&gt;0,I2102&lt;&gt;""),IF(D2102="","",IF(ISNUMBER(MATCH(SUBSTITUTE(D2102," ",""),SUBSTITUTE('Look Up Values'!$S$2:$S$120," ",""),0)),"","D&amp;R error")),"")</f>
        <v/>
      </c>
      <c r="Q2102" s="242" t="str" cm="1">
        <f t="array" ref="Q2102">IF(AND(I2102&lt;&gt;0,I2102&lt;&gt;""),IF(G2102="","",IF(ISNUMBER(MATCH(SUBSTITUTE(G2102," ",""),SUBSTITUTE('Look Up Values'!$I$2:$I$10," ",""),0)),"","State error")),"")</f>
        <v/>
      </c>
      <c r="R2102" s="260" t="str">
        <f t="shared" si="65"/>
        <v/>
      </c>
    </row>
    <row r="2103" spans="1:18" ht="15.75">
      <c r="A2103" s="250">
        <v>2096</v>
      </c>
      <c r="B2103" s="198"/>
      <c r="C2103" s="25"/>
      <c r="D2103" s="25"/>
      <c r="E2103" s="25"/>
      <c r="F2103" s="25"/>
      <c r="G2103" s="26"/>
      <c r="H2103" s="27"/>
      <c r="I2103" s="28"/>
      <c r="J2103" s="430"/>
      <c r="K2103" s="48"/>
      <c r="L2103" s="457" t="str">
        <f t="shared" si="64"/>
        <v/>
      </c>
      <c r="M2103" s="245" cm="1">
        <f t="array" ref="M2103">SUMPRODUCT(--(N2103:Q2103&lt;&gt;"")) + IF(TRIM(R2103)="",0,LEN(R2103)-LEN(SUBSTITUTE(R2103,",",""))+1)</f>
        <v>0</v>
      </c>
      <c r="N2103" s="242" t="str">
        <f>IF(AND(I2103&lt;&gt;0,I2103&lt;&gt;""),IF(TRIM(SUBSTITUTE(B2103,CHAR(160),""))="","",IF(ISNUMBER(MATCH(TRIM(SUBSTITUTE(B2103,CHAR(160),"")),'Look Up Values'!$B$2:$B$500,0)),"","Origin error")),"")</f>
        <v/>
      </c>
      <c r="O2103" s="242" t="str">
        <f>IF(AND(I2103&lt;&gt;0,I2103&lt;&gt;""),IF(C2103="","",IF(AND(ISNUMBER(--LEFT(C2103,FIND(" ",C2103&amp;" ")-1)),OR(LEN(LEFT(C2103,FIND(" ",C2103&amp;" ")-1))=6,LEN(LEFT(C2103,FIND(" ",C2103&amp;" ")-1))=7),OR(ISNUMBER(MATCH(LEFT(C2103,FIND(" ",C2103&amp;" ")-1),'Look Up Values'!$G$2:$G$1000,0)),ISNUMBER(MATCH(LEFT(C2103,FIND(" ",C2103&amp;" ")-1),'Look Up Values'!$AE$2:$AE$2000,0)))),"","EWC error")),"")</f>
        <v/>
      </c>
      <c r="P2103" s="242" t="str" cm="1">
        <f t="array" ref="P2103">IF(AND(I2103&lt;&gt;0,I2103&lt;&gt;""),IF(D2103="","",IF(ISNUMBER(MATCH(SUBSTITUTE(D2103," ",""),SUBSTITUTE('Look Up Values'!$S$2:$S$120," ",""),0)),"","D&amp;R error")),"")</f>
        <v/>
      </c>
      <c r="Q2103" s="242" t="str" cm="1">
        <f t="array" ref="Q2103">IF(AND(I2103&lt;&gt;0,I2103&lt;&gt;""),IF(G2103="","",IF(ISNUMBER(MATCH(SUBSTITUTE(G2103," ",""),SUBSTITUTE('Look Up Values'!$I$2:$I$10," ",""),0)),"","State error")),"")</f>
        <v/>
      </c>
      <c r="R2103" s="260" t="str">
        <f t="shared" si="65"/>
        <v/>
      </c>
    </row>
    <row r="2104" spans="1:18" ht="15.75">
      <c r="A2104" s="250">
        <v>2097</v>
      </c>
      <c r="B2104" s="198"/>
      <c r="C2104" s="25"/>
      <c r="D2104" s="25"/>
      <c r="E2104" s="25"/>
      <c r="F2104" s="25"/>
      <c r="G2104" s="26"/>
      <c r="H2104" s="27"/>
      <c r="I2104" s="28"/>
      <c r="J2104" s="430"/>
      <c r="K2104" s="48"/>
      <c r="L2104" s="457" t="str">
        <f t="shared" si="64"/>
        <v/>
      </c>
      <c r="M2104" s="245" cm="1">
        <f t="array" ref="M2104">SUMPRODUCT(--(N2104:Q2104&lt;&gt;"")) + IF(TRIM(R2104)="",0,LEN(R2104)-LEN(SUBSTITUTE(R2104,",",""))+1)</f>
        <v>0</v>
      </c>
      <c r="N2104" s="242" t="str">
        <f>IF(AND(I2104&lt;&gt;0,I2104&lt;&gt;""),IF(TRIM(SUBSTITUTE(B2104,CHAR(160),""))="","",IF(ISNUMBER(MATCH(TRIM(SUBSTITUTE(B2104,CHAR(160),"")),'Look Up Values'!$B$2:$B$500,0)),"","Origin error")),"")</f>
        <v/>
      </c>
      <c r="O2104" s="242" t="str">
        <f>IF(AND(I2104&lt;&gt;0,I2104&lt;&gt;""),IF(C2104="","",IF(AND(ISNUMBER(--LEFT(C2104,FIND(" ",C2104&amp;" ")-1)),OR(LEN(LEFT(C2104,FIND(" ",C2104&amp;" ")-1))=6,LEN(LEFT(C2104,FIND(" ",C2104&amp;" ")-1))=7),OR(ISNUMBER(MATCH(LEFT(C2104,FIND(" ",C2104&amp;" ")-1),'Look Up Values'!$G$2:$G$1000,0)),ISNUMBER(MATCH(LEFT(C2104,FIND(" ",C2104&amp;" ")-1),'Look Up Values'!$AE$2:$AE$2000,0)))),"","EWC error")),"")</f>
        <v/>
      </c>
      <c r="P2104" s="242" t="str" cm="1">
        <f t="array" ref="P2104">IF(AND(I2104&lt;&gt;0,I2104&lt;&gt;""),IF(D2104="","",IF(ISNUMBER(MATCH(SUBSTITUTE(D2104," ",""),SUBSTITUTE('Look Up Values'!$S$2:$S$120," ",""),0)),"","D&amp;R error")),"")</f>
        <v/>
      </c>
      <c r="Q2104" s="242" t="str" cm="1">
        <f t="array" ref="Q2104">IF(AND(I2104&lt;&gt;0,I2104&lt;&gt;""),IF(G2104="","",IF(ISNUMBER(MATCH(SUBSTITUTE(G2104," ",""),SUBSTITUTE('Look Up Values'!$I$2:$I$10," ",""),0)),"","State error")),"")</f>
        <v/>
      </c>
      <c r="R2104" s="260" t="str">
        <f t="shared" si="65"/>
        <v/>
      </c>
    </row>
    <row r="2105" spans="1:18" ht="15.75">
      <c r="A2105" s="250">
        <v>2098</v>
      </c>
      <c r="B2105" s="198"/>
      <c r="C2105" s="25"/>
      <c r="D2105" s="25"/>
      <c r="E2105" s="25"/>
      <c r="F2105" s="25"/>
      <c r="G2105" s="26"/>
      <c r="H2105" s="27"/>
      <c r="I2105" s="28"/>
      <c r="J2105" s="430"/>
      <c r="K2105" s="48"/>
      <c r="L2105" s="457" t="str">
        <f t="shared" si="64"/>
        <v/>
      </c>
      <c r="M2105" s="245" cm="1">
        <f t="array" ref="M2105">SUMPRODUCT(--(N2105:Q2105&lt;&gt;"")) + IF(TRIM(R2105)="",0,LEN(R2105)-LEN(SUBSTITUTE(R2105,",",""))+1)</f>
        <v>0</v>
      </c>
      <c r="N2105" s="242" t="str">
        <f>IF(AND(I2105&lt;&gt;0,I2105&lt;&gt;""),IF(TRIM(SUBSTITUTE(B2105,CHAR(160),""))="","",IF(ISNUMBER(MATCH(TRIM(SUBSTITUTE(B2105,CHAR(160),"")),'Look Up Values'!$B$2:$B$500,0)),"","Origin error")),"")</f>
        <v/>
      </c>
      <c r="O2105" s="242" t="str">
        <f>IF(AND(I2105&lt;&gt;0,I2105&lt;&gt;""),IF(C2105="","",IF(AND(ISNUMBER(--LEFT(C2105,FIND(" ",C2105&amp;" ")-1)),OR(LEN(LEFT(C2105,FIND(" ",C2105&amp;" ")-1))=6,LEN(LEFT(C2105,FIND(" ",C2105&amp;" ")-1))=7),OR(ISNUMBER(MATCH(LEFT(C2105,FIND(" ",C2105&amp;" ")-1),'Look Up Values'!$G$2:$G$1000,0)),ISNUMBER(MATCH(LEFT(C2105,FIND(" ",C2105&amp;" ")-1),'Look Up Values'!$AE$2:$AE$2000,0)))),"","EWC error")),"")</f>
        <v/>
      </c>
      <c r="P2105" s="242" t="str" cm="1">
        <f t="array" ref="P2105">IF(AND(I2105&lt;&gt;0,I2105&lt;&gt;""),IF(D2105="","",IF(ISNUMBER(MATCH(SUBSTITUTE(D2105," ",""),SUBSTITUTE('Look Up Values'!$S$2:$S$120," ",""),0)),"","D&amp;R error")),"")</f>
        <v/>
      </c>
      <c r="Q2105" s="242" t="str" cm="1">
        <f t="array" ref="Q2105">IF(AND(I2105&lt;&gt;0,I2105&lt;&gt;""),IF(G2105="","",IF(ISNUMBER(MATCH(SUBSTITUTE(G2105," ",""),SUBSTITUTE('Look Up Values'!$I$2:$I$10," ",""),0)),"","State error")),"")</f>
        <v/>
      </c>
      <c r="R2105" s="260" t="str">
        <f t="shared" si="65"/>
        <v/>
      </c>
    </row>
    <row r="2106" spans="1:18" ht="15.75">
      <c r="A2106" s="250">
        <v>2099</v>
      </c>
      <c r="B2106" s="198"/>
      <c r="C2106" s="25"/>
      <c r="D2106" s="25"/>
      <c r="E2106" s="25"/>
      <c r="F2106" s="25"/>
      <c r="G2106" s="26"/>
      <c r="H2106" s="27"/>
      <c r="I2106" s="28"/>
      <c r="J2106" s="430"/>
      <c r="K2106" s="48"/>
      <c r="L2106" s="457" t="str">
        <f t="shared" si="64"/>
        <v/>
      </c>
      <c r="M2106" s="245" cm="1">
        <f t="array" ref="M2106">SUMPRODUCT(--(N2106:Q2106&lt;&gt;"")) + IF(TRIM(R2106)="",0,LEN(R2106)-LEN(SUBSTITUTE(R2106,",",""))+1)</f>
        <v>0</v>
      </c>
      <c r="N2106" s="242" t="str">
        <f>IF(AND(I2106&lt;&gt;0,I2106&lt;&gt;""),IF(TRIM(SUBSTITUTE(B2106,CHAR(160),""))="","",IF(ISNUMBER(MATCH(TRIM(SUBSTITUTE(B2106,CHAR(160),"")),'Look Up Values'!$B$2:$B$500,0)),"","Origin error")),"")</f>
        <v/>
      </c>
      <c r="O2106" s="242" t="str">
        <f>IF(AND(I2106&lt;&gt;0,I2106&lt;&gt;""),IF(C2106="","",IF(AND(ISNUMBER(--LEFT(C2106,FIND(" ",C2106&amp;" ")-1)),OR(LEN(LEFT(C2106,FIND(" ",C2106&amp;" ")-1))=6,LEN(LEFT(C2106,FIND(" ",C2106&amp;" ")-1))=7),OR(ISNUMBER(MATCH(LEFT(C2106,FIND(" ",C2106&amp;" ")-1),'Look Up Values'!$G$2:$G$1000,0)),ISNUMBER(MATCH(LEFT(C2106,FIND(" ",C2106&amp;" ")-1),'Look Up Values'!$AE$2:$AE$2000,0)))),"","EWC error")),"")</f>
        <v/>
      </c>
      <c r="P2106" s="242" t="str" cm="1">
        <f t="array" ref="P2106">IF(AND(I2106&lt;&gt;0,I2106&lt;&gt;""),IF(D2106="","",IF(ISNUMBER(MATCH(SUBSTITUTE(D2106," ",""),SUBSTITUTE('Look Up Values'!$S$2:$S$120," ",""),0)),"","D&amp;R error")),"")</f>
        <v/>
      </c>
      <c r="Q2106" s="242" t="str" cm="1">
        <f t="array" ref="Q2106">IF(AND(I2106&lt;&gt;0,I2106&lt;&gt;""),IF(G2106="","",IF(ISNUMBER(MATCH(SUBSTITUTE(G2106," ",""),SUBSTITUTE('Look Up Values'!$I$2:$I$10," ",""),0)),"","State error")),"")</f>
        <v/>
      </c>
      <c r="R2106" s="260" t="str">
        <f t="shared" si="65"/>
        <v/>
      </c>
    </row>
    <row r="2107" spans="1:18" ht="15.75">
      <c r="A2107" s="250">
        <v>2100</v>
      </c>
      <c r="B2107" s="198"/>
      <c r="C2107" s="25"/>
      <c r="D2107" s="25"/>
      <c r="E2107" s="25"/>
      <c r="F2107" s="25"/>
      <c r="G2107" s="26"/>
      <c r="H2107" s="27"/>
      <c r="I2107" s="28"/>
      <c r="J2107" s="430"/>
      <c r="K2107" s="48"/>
      <c r="L2107" s="457" t="str">
        <f t="shared" si="64"/>
        <v/>
      </c>
      <c r="M2107" s="245" cm="1">
        <f t="array" ref="M2107">SUMPRODUCT(--(N2107:Q2107&lt;&gt;"")) + IF(TRIM(R2107)="",0,LEN(R2107)-LEN(SUBSTITUTE(R2107,",",""))+1)</f>
        <v>0</v>
      </c>
      <c r="N2107" s="242" t="str">
        <f>IF(AND(I2107&lt;&gt;0,I2107&lt;&gt;""),IF(TRIM(SUBSTITUTE(B2107,CHAR(160),""))="","",IF(ISNUMBER(MATCH(TRIM(SUBSTITUTE(B2107,CHAR(160),"")),'Look Up Values'!$B$2:$B$500,0)),"","Origin error")),"")</f>
        <v/>
      </c>
      <c r="O2107" s="242" t="str">
        <f>IF(AND(I2107&lt;&gt;0,I2107&lt;&gt;""),IF(C2107="","",IF(AND(ISNUMBER(--LEFT(C2107,FIND(" ",C2107&amp;" ")-1)),OR(LEN(LEFT(C2107,FIND(" ",C2107&amp;" ")-1))=6,LEN(LEFT(C2107,FIND(" ",C2107&amp;" ")-1))=7),OR(ISNUMBER(MATCH(LEFT(C2107,FIND(" ",C2107&amp;" ")-1),'Look Up Values'!$G$2:$G$1000,0)),ISNUMBER(MATCH(LEFT(C2107,FIND(" ",C2107&amp;" ")-1),'Look Up Values'!$AE$2:$AE$2000,0)))),"","EWC error")),"")</f>
        <v/>
      </c>
      <c r="P2107" s="242" t="str" cm="1">
        <f t="array" ref="P2107">IF(AND(I2107&lt;&gt;0,I2107&lt;&gt;""),IF(D2107="","",IF(ISNUMBER(MATCH(SUBSTITUTE(D2107," ",""),SUBSTITUTE('Look Up Values'!$S$2:$S$120," ",""),0)),"","D&amp;R error")),"")</f>
        <v/>
      </c>
      <c r="Q2107" s="242" t="str" cm="1">
        <f t="array" ref="Q2107">IF(AND(I2107&lt;&gt;0,I2107&lt;&gt;""),IF(G2107="","",IF(ISNUMBER(MATCH(SUBSTITUTE(G2107," ",""),SUBSTITUTE('Look Up Values'!$I$2:$I$10," ",""),0)),"","State error")),"")</f>
        <v/>
      </c>
      <c r="R2107" s="260" t="str">
        <f t="shared" si="65"/>
        <v/>
      </c>
    </row>
    <row r="2108" spans="1:18" ht="15.75">
      <c r="A2108" s="250">
        <v>2101</v>
      </c>
      <c r="B2108" s="198"/>
      <c r="C2108" s="25"/>
      <c r="D2108" s="25"/>
      <c r="E2108" s="25"/>
      <c r="F2108" s="25"/>
      <c r="G2108" s="26"/>
      <c r="H2108" s="27"/>
      <c r="I2108" s="28"/>
      <c r="J2108" s="430"/>
      <c r="K2108" s="48"/>
      <c r="L2108" s="457" t="str">
        <f t="shared" si="64"/>
        <v/>
      </c>
      <c r="M2108" s="245" cm="1">
        <f t="array" ref="M2108">SUMPRODUCT(--(N2108:Q2108&lt;&gt;"")) + IF(TRIM(R2108)="",0,LEN(R2108)-LEN(SUBSTITUTE(R2108,",",""))+1)</f>
        <v>0</v>
      </c>
      <c r="N2108" s="242" t="str">
        <f>IF(AND(I2108&lt;&gt;0,I2108&lt;&gt;""),IF(TRIM(SUBSTITUTE(B2108,CHAR(160),""))="","",IF(ISNUMBER(MATCH(TRIM(SUBSTITUTE(B2108,CHAR(160),"")),'Look Up Values'!$B$2:$B$500,0)),"","Origin error")),"")</f>
        <v/>
      </c>
      <c r="O2108" s="242" t="str">
        <f>IF(AND(I2108&lt;&gt;0,I2108&lt;&gt;""),IF(C2108="","",IF(AND(ISNUMBER(--LEFT(C2108,FIND(" ",C2108&amp;" ")-1)),OR(LEN(LEFT(C2108,FIND(" ",C2108&amp;" ")-1))=6,LEN(LEFT(C2108,FIND(" ",C2108&amp;" ")-1))=7),OR(ISNUMBER(MATCH(LEFT(C2108,FIND(" ",C2108&amp;" ")-1),'Look Up Values'!$G$2:$G$1000,0)),ISNUMBER(MATCH(LEFT(C2108,FIND(" ",C2108&amp;" ")-1),'Look Up Values'!$AE$2:$AE$2000,0)))),"","EWC error")),"")</f>
        <v/>
      </c>
      <c r="P2108" s="242" t="str" cm="1">
        <f t="array" ref="P2108">IF(AND(I2108&lt;&gt;0,I2108&lt;&gt;""),IF(D2108="","",IF(ISNUMBER(MATCH(SUBSTITUTE(D2108," ",""),SUBSTITUTE('Look Up Values'!$S$2:$S$120," ",""),0)),"","D&amp;R error")),"")</f>
        <v/>
      </c>
      <c r="Q2108" s="242" t="str" cm="1">
        <f t="array" ref="Q2108">IF(AND(I2108&lt;&gt;0,I2108&lt;&gt;""),IF(G2108="","",IF(ISNUMBER(MATCH(SUBSTITUTE(G2108," ",""),SUBSTITUTE('Look Up Values'!$I$2:$I$10," ",""),0)),"","State error")),"")</f>
        <v/>
      </c>
      <c r="R2108" s="260" t="str">
        <f t="shared" si="65"/>
        <v/>
      </c>
    </row>
    <row r="2109" spans="1:18" ht="15.75">
      <c r="A2109" s="250">
        <v>2102</v>
      </c>
      <c r="B2109" s="198"/>
      <c r="C2109" s="25"/>
      <c r="D2109" s="25"/>
      <c r="E2109" s="25"/>
      <c r="F2109" s="25"/>
      <c r="G2109" s="26"/>
      <c r="H2109" s="27"/>
      <c r="I2109" s="28"/>
      <c r="J2109" s="430"/>
      <c r="K2109" s="48"/>
      <c r="L2109" s="457" t="str">
        <f t="shared" si="64"/>
        <v/>
      </c>
      <c r="M2109" s="245" cm="1">
        <f t="array" ref="M2109">SUMPRODUCT(--(N2109:Q2109&lt;&gt;"")) + IF(TRIM(R2109)="",0,LEN(R2109)-LEN(SUBSTITUTE(R2109,",",""))+1)</f>
        <v>0</v>
      </c>
      <c r="N2109" s="242" t="str">
        <f>IF(AND(I2109&lt;&gt;0,I2109&lt;&gt;""),IF(TRIM(SUBSTITUTE(B2109,CHAR(160),""))="","",IF(ISNUMBER(MATCH(TRIM(SUBSTITUTE(B2109,CHAR(160),"")),'Look Up Values'!$B$2:$B$500,0)),"","Origin error")),"")</f>
        <v/>
      </c>
      <c r="O2109" s="242" t="str">
        <f>IF(AND(I2109&lt;&gt;0,I2109&lt;&gt;""),IF(C2109="","",IF(AND(ISNUMBER(--LEFT(C2109,FIND(" ",C2109&amp;" ")-1)),OR(LEN(LEFT(C2109,FIND(" ",C2109&amp;" ")-1))=6,LEN(LEFT(C2109,FIND(" ",C2109&amp;" ")-1))=7),OR(ISNUMBER(MATCH(LEFT(C2109,FIND(" ",C2109&amp;" ")-1),'Look Up Values'!$G$2:$G$1000,0)),ISNUMBER(MATCH(LEFT(C2109,FIND(" ",C2109&amp;" ")-1),'Look Up Values'!$AE$2:$AE$2000,0)))),"","EWC error")),"")</f>
        <v/>
      </c>
      <c r="P2109" s="242" t="str" cm="1">
        <f t="array" ref="P2109">IF(AND(I2109&lt;&gt;0,I2109&lt;&gt;""),IF(D2109="","",IF(ISNUMBER(MATCH(SUBSTITUTE(D2109," ",""),SUBSTITUTE('Look Up Values'!$S$2:$S$120," ",""),0)),"","D&amp;R error")),"")</f>
        <v/>
      </c>
      <c r="Q2109" s="242" t="str" cm="1">
        <f t="array" ref="Q2109">IF(AND(I2109&lt;&gt;0,I2109&lt;&gt;""),IF(G2109="","",IF(ISNUMBER(MATCH(SUBSTITUTE(G2109," ",""),SUBSTITUTE('Look Up Values'!$I$2:$I$10," ",""),0)),"","State error")),"")</f>
        <v/>
      </c>
      <c r="R2109" s="260" t="str">
        <f t="shared" si="65"/>
        <v/>
      </c>
    </row>
    <row r="2110" spans="1:18" ht="15.75">
      <c r="A2110" s="250">
        <v>2103</v>
      </c>
      <c r="B2110" s="198"/>
      <c r="C2110" s="25"/>
      <c r="D2110" s="25"/>
      <c r="E2110" s="25"/>
      <c r="F2110" s="25"/>
      <c r="G2110" s="26"/>
      <c r="H2110" s="27"/>
      <c r="I2110" s="28"/>
      <c r="J2110" s="430"/>
      <c r="K2110" s="48"/>
      <c r="L2110" s="457" t="str">
        <f t="shared" si="64"/>
        <v/>
      </c>
      <c r="M2110" s="245" cm="1">
        <f t="array" ref="M2110">SUMPRODUCT(--(N2110:Q2110&lt;&gt;"")) + IF(TRIM(R2110)="",0,LEN(R2110)-LEN(SUBSTITUTE(R2110,",",""))+1)</f>
        <v>0</v>
      </c>
      <c r="N2110" s="242" t="str">
        <f>IF(AND(I2110&lt;&gt;0,I2110&lt;&gt;""),IF(TRIM(SUBSTITUTE(B2110,CHAR(160),""))="","",IF(ISNUMBER(MATCH(TRIM(SUBSTITUTE(B2110,CHAR(160),"")),'Look Up Values'!$B$2:$B$500,0)),"","Origin error")),"")</f>
        <v/>
      </c>
      <c r="O2110" s="242" t="str">
        <f>IF(AND(I2110&lt;&gt;0,I2110&lt;&gt;""),IF(C2110="","",IF(AND(ISNUMBER(--LEFT(C2110,FIND(" ",C2110&amp;" ")-1)),OR(LEN(LEFT(C2110,FIND(" ",C2110&amp;" ")-1))=6,LEN(LEFT(C2110,FIND(" ",C2110&amp;" ")-1))=7),OR(ISNUMBER(MATCH(LEFT(C2110,FIND(" ",C2110&amp;" ")-1),'Look Up Values'!$G$2:$G$1000,0)),ISNUMBER(MATCH(LEFT(C2110,FIND(" ",C2110&amp;" ")-1),'Look Up Values'!$AE$2:$AE$2000,0)))),"","EWC error")),"")</f>
        <v/>
      </c>
      <c r="P2110" s="242" t="str" cm="1">
        <f t="array" ref="P2110">IF(AND(I2110&lt;&gt;0,I2110&lt;&gt;""),IF(D2110="","",IF(ISNUMBER(MATCH(SUBSTITUTE(D2110," ",""),SUBSTITUTE('Look Up Values'!$S$2:$S$120," ",""),0)),"","D&amp;R error")),"")</f>
        <v/>
      </c>
      <c r="Q2110" s="242" t="str" cm="1">
        <f t="array" ref="Q2110">IF(AND(I2110&lt;&gt;0,I2110&lt;&gt;""),IF(G2110="","",IF(ISNUMBER(MATCH(SUBSTITUTE(G2110," ",""),SUBSTITUTE('Look Up Values'!$I$2:$I$10," ",""),0)),"","State error")),"")</f>
        <v/>
      </c>
      <c r="R2110" s="260" t="str">
        <f t="shared" si="65"/>
        <v/>
      </c>
    </row>
    <row r="2111" spans="1:18" ht="15.75">
      <c r="A2111" s="250">
        <v>2104</v>
      </c>
      <c r="B2111" s="198"/>
      <c r="C2111" s="25"/>
      <c r="D2111" s="25"/>
      <c r="E2111" s="25"/>
      <c r="F2111" s="25"/>
      <c r="G2111" s="26"/>
      <c r="H2111" s="27"/>
      <c r="I2111" s="28"/>
      <c r="J2111" s="430"/>
      <c r="K2111" s="48"/>
      <c r="L2111" s="457" t="str">
        <f t="shared" si="64"/>
        <v/>
      </c>
      <c r="M2111" s="245" cm="1">
        <f t="array" ref="M2111">SUMPRODUCT(--(N2111:Q2111&lt;&gt;"")) + IF(TRIM(R2111)="",0,LEN(R2111)-LEN(SUBSTITUTE(R2111,",",""))+1)</f>
        <v>0</v>
      </c>
      <c r="N2111" s="242" t="str">
        <f>IF(AND(I2111&lt;&gt;0,I2111&lt;&gt;""),IF(TRIM(SUBSTITUTE(B2111,CHAR(160),""))="","",IF(ISNUMBER(MATCH(TRIM(SUBSTITUTE(B2111,CHAR(160),"")),'Look Up Values'!$B$2:$B$500,0)),"","Origin error")),"")</f>
        <v/>
      </c>
      <c r="O2111" s="242" t="str">
        <f>IF(AND(I2111&lt;&gt;0,I2111&lt;&gt;""),IF(C2111="","",IF(AND(ISNUMBER(--LEFT(C2111,FIND(" ",C2111&amp;" ")-1)),OR(LEN(LEFT(C2111,FIND(" ",C2111&amp;" ")-1))=6,LEN(LEFT(C2111,FIND(" ",C2111&amp;" ")-1))=7),OR(ISNUMBER(MATCH(LEFT(C2111,FIND(" ",C2111&amp;" ")-1),'Look Up Values'!$G$2:$G$1000,0)),ISNUMBER(MATCH(LEFT(C2111,FIND(" ",C2111&amp;" ")-1),'Look Up Values'!$AE$2:$AE$2000,0)))),"","EWC error")),"")</f>
        <v/>
      </c>
      <c r="P2111" s="242" t="str" cm="1">
        <f t="array" ref="P2111">IF(AND(I2111&lt;&gt;0,I2111&lt;&gt;""),IF(D2111="","",IF(ISNUMBER(MATCH(SUBSTITUTE(D2111," ",""),SUBSTITUTE('Look Up Values'!$S$2:$S$120," ",""),0)),"","D&amp;R error")),"")</f>
        <v/>
      </c>
      <c r="Q2111" s="242" t="str" cm="1">
        <f t="array" ref="Q2111">IF(AND(I2111&lt;&gt;0,I2111&lt;&gt;""),IF(G2111="","",IF(ISNUMBER(MATCH(SUBSTITUTE(G2111," ",""),SUBSTITUTE('Look Up Values'!$I$2:$I$10," ",""),0)),"","State error")),"")</f>
        <v/>
      </c>
      <c r="R2111" s="260" t="str">
        <f t="shared" si="65"/>
        <v/>
      </c>
    </row>
    <row r="2112" spans="1:18" ht="15.75">
      <c r="A2112" s="250">
        <v>2105</v>
      </c>
      <c r="B2112" s="198"/>
      <c r="C2112" s="25"/>
      <c r="D2112" s="25"/>
      <c r="E2112" s="25"/>
      <c r="F2112" s="25"/>
      <c r="G2112" s="26"/>
      <c r="H2112" s="27"/>
      <c r="I2112" s="28"/>
      <c r="J2112" s="430"/>
      <c r="K2112" s="48"/>
      <c r="L2112" s="457" t="str">
        <f t="shared" si="64"/>
        <v/>
      </c>
      <c r="M2112" s="245" cm="1">
        <f t="array" ref="M2112">SUMPRODUCT(--(N2112:Q2112&lt;&gt;"")) + IF(TRIM(R2112)="",0,LEN(R2112)-LEN(SUBSTITUTE(R2112,",",""))+1)</f>
        <v>0</v>
      </c>
      <c r="N2112" s="242" t="str">
        <f>IF(AND(I2112&lt;&gt;0,I2112&lt;&gt;""),IF(TRIM(SUBSTITUTE(B2112,CHAR(160),""))="","",IF(ISNUMBER(MATCH(TRIM(SUBSTITUTE(B2112,CHAR(160),"")),'Look Up Values'!$B$2:$B$500,0)),"","Origin error")),"")</f>
        <v/>
      </c>
      <c r="O2112" s="242" t="str">
        <f>IF(AND(I2112&lt;&gt;0,I2112&lt;&gt;""),IF(C2112="","",IF(AND(ISNUMBER(--LEFT(C2112,FIND(" ",C2112&amp;" ")-1)),OR(LEN(LEFT(C2112,FIND(" ",C2112&amp;" ")-1))=6,LEN(LEFT(C2112,FIND(" ",C2112&amp;" ")-1))=7),OR(ISNUMBER(MATCH(LEFT(C2112,FIND(" ",C2112&amp;" ")-1),'Look Up Values'!$G$2:$G$1000,0)),ISNUMBER(MATCH(LEFT(C2112,FIND(" ",C2112&amp;" ")-1),'Look Up Values'!$AE$2:$AE$2000,0)))),"","EWC error")),"")</f>
        <v/>
      </c>
      <c r="P2112" s="242" t="str" cm="1">
        <f t="array" ref="P2112">IF(AND(I2112&lt;&gt;0,I2112&lt;&gt;""),IF(D2112="","",IF(ISNUMBER(MATCH(SUBSTITUTE(D2112," ",""),SUBSTITUTE('Look Up Values'!$S$2:$S$120," ",""),0)),"","D&amp;R error")),"")</f>
        <v/>
      </c>
      <c r="Q2112" s="242" t="str" cm="1">
        <f t="array" ref="Q2112">IF(AND(I2112&lt;&gt;0,I2112&lt;&gt;""),IF(G2112="","",IF(ISNUMBER(MATCH(SUBSTITUTE(G2112," ",""),SUBSTITUTE('Look Up Values'!$I$2:$I$10," ",""),0)),"","State error")),"")</f>
        <v/>
      </c>
      <c r="R2112" s="260" t="str">
        <f t="shared" si="65"/>
        <v/>
      </c>
    </row>
    <row r="2113" spans="1:18" ht="15.75">
      <c r="A2113" s="250">
        <v>2106</v>
      </c>
      <c r="B2113" s="198"/>
      <c r="C2113" s="25"/>
      <c r="D2113" s="25"/>
      <c r="E2113" s="25"/>
      <c r="F2113" s="25"/>
      <c r="G2113" s="26"/>
      <c r="H2113" s="27"/>
      <c r="I2113" s="28"/>
      <c r="J2113" s="430"/>
      <c r="K2113" s="48"/>
      <c r="L2113" s="457" t="str">
        <f t="shared" si="64"/>
        <v/>
      </c>
      <c r="M2113" s="245" cm="1">
        <f t="array" ref="M2113">SUMPRODUCT(--(N2113:Q2113&lt;&gt;"")) + IF(TRIM(R2113)="",0,LEN(R2113)-LEN(SUBSTITUTE(R2113,",",""))+1)</f>
        <v>0</v>
      </c>
      <c r="N2113" s="242" t="str">
        <f>IF(AND(I2113&lt;&gt;0,I2113&lt;&gt;""),IF(TRIM(SUBSTITUTE(B2113,CHAR(160),""))="","",IF(ISNUMBER(MATCH(TRIM(SUBSTITUTE(B2113,CHAR(160),"")),'Look Up Values'!$B$2:$B$500,0)),"","Origin error")),"")</f>
        <v/>
      </c>
      <c r="O2113" s="242" t="str">
        <f>IF(AND(I2113&lt;&gt;0,I2113&lt;&gt;""),IF(C2113="","",IF(AND(ISNUMBER(--LEFT(C2113,FIND(" ",C2113&amp;" ")-1)),OR(LEN(LEFT(C2113,FIND(" ",C2113&amp;" ")-1))=6,LEN(LEFT(C2113,FIND(" ",C2113&amp;" ")-1))=7),OR(ISNUMBER(MATCH(LEFT(C2113,FIND(" ",C2113&amp;" ")-1),'Look Up Values'!$G$2:$G$1000,0)),ISNUMBER(MATCH(LEFT(C2113,FIND(" ",C2113&amp;" ")-1),'Look Up Values'!$AE$2:$AE$2000,0)))),"","EWC error")),"")</f>
        <v/>
      </c>
      <c r="P2113" s="242" t="str" cm="1">
        <f t="array" ref="P2113">IF(AND(I2113&lt;&gt;0,I2113&lt;&gt;""),IF(D2113="","",IF(ISNUMBER(MATCH(SUBSTITUTE(D2113," ",""),SUBSTITUTE('Look Up Values'!$S$2:$S$120," ",""),0)),"","D&amp;R error")),"")</f>
        <v/>
      </c>
      <c r="Q2113" s="242" t="str" cm="1">
        <f t="array" ref="Q2113">IF(AND(I2113&lt;&gt;0,I2113&lt;&gt;""),IF(G2113="","",IF(ISNUMBER(MATCH(SUBSTITUTE(G2113," ",""),SUBSTITUTE('Look Up Values'!$I$2:$I$10," ",""),0)),"","State error")),"")</f>
        <v/>
      </c>
      <c r="R2113" s="260" t="str">
        <f t="shared" si="65"/>
        <v/>
      </c>
    </row>
    <row r="2114" spans="1:18" ht="15.75">
      <c r="A2114" s="250">
        <v>2107</v>
      </c>
      <c r="B2114" s="198"/>
      <c r="C2114" s="25"/>
      <c r="D2114" s="25"/>
      <c r="E2114" s="25"/>
      <c r="F2114" s="25"/>
      <c r="G2114" s="26"/>
      <c r="H2114" s="27"/>
      <c r="I2114" s="28"/>
      <c r="J2114" s="430"/>
      <c r="K2114" s="48"/>
      <c r="L2114" s="457" t="str">
        <f t="shared" si="64"/>
        <v/>
      </c>
      <c r="M2114" s="245" cm="1">
        <f t="array" ref="M2114">SUMPRODUCT(--(N2114:Q2114&lt;&gt;"")) + IF(TRIM(R2114)="",0,LEN(R2114)-LEN(SUBSTITUTE(R2114,",",""))+1)</f>
        <v>0</v>
      </c>
      <c r="N2114" s="242" t="str">
        <f>IF(AND(I2114&lt;&gt;0,I2114&lt;&gt;""),IF(TRIM(SUBSTITUTE(B2114,CHAR(160),""))="","",IF(ISNUMBER(MATCH(TRIM(SUBSTITUTE(B2114,CHAR(160),"")),'Look Up Values'!$B$2:$B$500,0)),"","Origin error")),"")</f>
        <v/>
      </c>
      <c r="O2114" s="242" t="str">
        <f>IF(AND(I2114&lt;&gt;0,I2114&lt;&gt;""),IF(C2114="","",IF(AND(ISNUMBER(--LEFT(C2114,FIND(" ",C2114&amp;" ")-1)),OR(LEN(LEFT(C2114,FIND(" ",C2114&amp;" ")-1))=6,LEN(LEFT(C2114,FIND(" ",C2114&amp;" ")-1))=7),OR(ISNUMBER(MATCH(LEFT(C2114,FIND(" ",C2114&amp;" ")-1),'Look Up Values'!$G$2:$G$1000,0)),ISNUMBER(MATCH(LEFT(C2114,FIND(" ",C2114&amp;" ")-1),'Look Up Values'!$AE$2:$AE$2000,0)))),"","EWC error")),"")</f>
        <v/>
      </c>
      <c r="P2114" s="242" t="str" cm="1">
        <f t="array" ref="P2114">IF(AND(I2114&lt;&gt;0,I2114&lt;&gt;""),IF(D2114="","",IF(ISNUMBER(MATCH(SUBSTITUTE(D2114," ",""),SUBSTITUTE('Look Up Values'!$S$2:$S$120," ",""),0)),"","D&amp;R error")),"")</f>
        <v/>
      </c>
      <c r="Q2114" s="242" t="str" cm="1">
        <f t="array" ref="Q2114">IF(AND(I2114&lt;&gt;0,I2114&lt;&gt;""),IF(G2114="","",IF(ISNUMBER(MATCH(SUBSTITUTE(G2114," ",""),SUBSTITUTE('Look Up Values'!$I$2:$I$10," ",""),0)),"","State error")),"")</f>
        <v/>
      </c>
      <c r="R2114" s="260" t="str">
        <f t="shared" si="65"/>
        <v/>
      </c>
    </row>
    <row r="2115" spans="1:18" ht="15.75">
      <c r="A2115" s="250">
        <v>2108</v>
      </c>
      <c r="B2115" s="198"/>
      <c r="C2115" s="25"/>
      <c r="D2115" s="25"/>
      <c r="E2115" s="25"/>
      <c r="F2115" s="25"/>
      <c r="G2115" s="26"/>
      <c r="H2115" s="27"/>
      <c r="I2115" s="28"/>
      <c r="J2115" s="430"/>
      <c r="K2115" s="48"/>
      <c r="L2115" s="457" t="str">
        <f t="shared" si="64"/>
        <v/>
      </c>
      <c r="M2115" s="245" cm="1">
        <f t="array" ref="M2115">SUMPRODUCT(--(N2115:Q2115&lt;&gt;"")) + IF(TRIM(R2115)="",0,LEN(R2115)-LEN(SUBSTITUTE(R2115,",",""))+1)</f>
        <v>0</v>
      </c>
      <c r="N2115" s="242" t="str">
        <f>IF(AND(I2115&lt;&gt;0,I2115&lt;&gt;""),IF(TRIM(SUBSTITUTE(B2115,CHAR(160),""))="","",IF(ISNUMBER(MATCH(TRIM(SUBSTITUTE(B2115,CHAR(160),"")),'Look Up Values'!$B$2:$B$500,0)),"","Origin error")),"")</f>
        <v/>
      </c>
      <c r="O2115" s="242" t="str">
        <f>IF(AND(I2115&lt;&gt;0,I2115&lt;&gt;""),IF(C2115="","",IF(AND(ISNUMBER(--LEFT(C2115,FIND(" ",C2115&amp;" ")-1)),OR(LEN(LEFT(C2115,FIND(" ",C2115&amp;" ")-1))=6,LEN(LEFT(C2115,FIND(" ",C2115&amp;" ")-1))=7),OR(ISNUMBER(MATCH(LEFT(C2115,FIND(" ",C2115&amp;" ")-1),'Look Up Values'!$G$2:$G$1000,0)),ISNUMBER(MATCH(LEFT(C2115,FIND(" ",C2115&amp;" ")-1),'Look Up Values'!$AE$2:$AE$2000,0)))),"","EWC error")),"")</f>
        <v/>
      </c>
      <c r="P2115" s="242" t="str" cm="1">
        <f t="array" ref="P2115">IF(AND(I2115&lt;&gt;0,I2115&lt;&gt;""),IF(D2115="","",IF(ISNUMBER(MATCH(SUBSTITUTE(D2115," ",""),SUBSTITUTE('Look Up Values'!$S$2:$S$120," ",""),0)),"","D&amp;R error")),"")</f>
        <v/>
      </c>
      <c r="Q2115" s="242" t="str" cm="1">
        <f t="array" ref="Q2115">IF(AND(I2115&lt;&gt;0,I2115&lt;&gt;""),IF(G2115="","",IF(ISNUMBER(MATCH(SUBSTITUTE(G2115," ",""),SUBSTITUTE('Look Up Values'!$I$2:$I$10," ",""),0)),"","State error")),"")</f>
        <v/>
      </c>
      <c r="R2115" s="260" t="str">
        <f t="shared" si="65"/>
        <v/>
      </c>
    </row>
    <row r="2116" spans="1:18" ht="15.75">
      <c r="A2116" s="250">
        <v>2109</v>
      </c>
      <c r="B2116" s="198"/>
      <c r="C2116" s="25"/>
      <c r="D2116" s="25"/>
      <c r="E2116" s="25"/>
      <c r="F2116" s="25"/>
      <c r="G2116" s="26"/>
      <c r="H2116" s="27"/>
      <c r="I2116" s="28"/>
      <c r="J2116" s="430"/>
      <c r="K2116" s="48"/>
      <c r="L2116" s="457" t="str">
        <f t="shared" si="64"/>
        <v/>
      </c>
      <c r="M2116" s="245" cm="1">
        <f t="array" ref="M2116">SUMPRODUCT(--(N2116:Q2116&lt;&gt;"")) + IF(TRIM(R2116)="",0,LEN(R2116)-LEN(SUBSTITUTE(R2116,",",""))+1)</f>
        <v>0</v>
      </c>
      <c r="N2116" s="242" t="str">
        <f>IF(AND(I2116&lt;&gt;0,I2116&lt;&gt;""),IF(TRIM(SUBSTITUTE(B2116,CHAR(160),""))="","",IF(ISNUMBER(MATCH(TRIM(SUBSTITUTE(B2116,CHAR(160),"")),'Look Up Values'!$B$2:$B$500,0)),"","Origin error")),"")</f>
        <v/>
      </c>
      <c r="O2116" s="242" t="str">
        <f>IF(AND(I2116&lt;&gt;0,I2116&lt;&gt;""),IF(C2116="","",IF(AND(ISNUMBER(--LEFT(C2116,FIND(" ",C2116&amp;" ")-1)),OR(LEN(LEFT(C2116,FIND(" ",C2116&amp;" ")-1))=6,LEN(LEFT(C2116,FIND(" ",C2116&amp;" ")-1))=7),OR(ISNUMBER(MATCH(LEFT(C2116,FIND(" ",C2116&amp;" ")-1),'Look Up Values'!$G$2:$G$1000,0)),ISNUMBER(MATCH(LEFT(C2116,FIND(" ",C2116&amp;" ")-1),'Look Up Values'!$AE$2:$AE$2000,0)))),"","EWC error")),"")</f>
        <v/>
      </c>
      <c r="P2116" s="242" t="str" cm="1">
        <f t="array" ref="P2116">IF(AND(I2116&lt;&gt;0,I2116&lt;&gt;""),IF(D2116="","",IF(ISNUMBER(MATCH(SUBSTITUTE(D2116," ",""),SUBSTITUTE('Look Up Values'!$S$2:$S$120," ",""),0)),"","D&amp;R error")),"")</f>
        <v/>
      </c>
      <c r="Q2116" s="242" t="str" cm="1">
        <f t="array" ref="Q2116">IF(AND(I2116&lt;&gt;0,I2116&lt;&gt;""),IF(G2116="","",IF(ISNUMBER(MATCH(SUBSTITUTE(G2116," ",""),SUBSTITUTE('Look Up Values'!$I$2:$I$10," ",""),0)),"","State error")),"")</f>
        <v/>
      </c>
      <c r="R2116" s="260" t="str">
        <f t="shared" si="65"/>
        <v/>
      </c>
    </row>
    <row r="2117" spans="1:18" ht="15.75">
      <c r="A2117" s="250">
        <v>2110</v>
      </c>
      <c r="B2117" s="198"/>
      <c r="C2117" s="25"/>
      <c r="D2117" s="25"/>
      <c r="E2117" s="25"/>
      <c r="F2117" s="25"/>
      <c r="G2117" s="26"/>
      <c r="H2117" s="27"/>
      <c r="I2117" s="28"/>
      <c r="J2117" s="430"/>
      <c r="K2117" s="48"/>
      <c r="L2117" s="457" t="str">
        <f t="shared" si="64"/>
        <v/>
      </c>
      <c r="M2117" s="245" cm="1">
        <f t="array" ref="M2117">SUMPRODUCT(--(N2117:Q2117&lt;&gt;"")) + IF(TRIM(R2117)="",0,LEN(R2117)-LEN(SUBSTITUTE(R2117,",",""))+1)</f>
        <v>0</v>
      </c>
      <c r="N2117" s="242" t="str">
        <f>IF(AND(I2117&lt;&gt;0,I2117&lt;&gt;""),IF(TRIM(SUBSTITUTE(B2117,CHAR(160),""))="","",IF(ISNUMBER(MATCH(TRIM(SUBSTITUTE(B2117,CHAR(160),"")),'Look Up Values'!$B$2:$B$500,0)),"","Origin error")),"")</f>
        <v/>
      </c>
      <c r="O2117" s="242" t="str">
        <f>IF(AND(I2117&lt;&gt;0,I2117&lt;&gt;""),IF(C2117="","",IF(AND(ISNUMBER(--LEFT(C2117,FIND(" ",C2117&amp;" ")-1)),OR(LEN(LEFT(C2117,FIND(" ",C2117&amp;" ")-1))=6,LEN(LEFT(C2117,FIND(" ",C2117&amp;" ")-1))=7),OR(ISNUMBER(MATCH(LEFT(C2117,FIND(" ",C2117&amp;" ")-1),'Look Up Values'!$G$2:$G$1000,0)),ISNUMBER(MATCH(LEFT(C2117,FIND(" ",C2117&amp;" ")-1),'Look Up Values'!$AE$2:$AE$2000,0)))),"","EWC error")),"")</f>
        <v/>
      </c>
      <c r="P2117" s="242" t="str" cm="1">
        <f t="array" ref="P2117">IF(AND(I2117&lt;&gt;0,I2117&lt;&gt;""),IF(D2117="","",IF(ISNUMBER(MATCH(SUBSTITUTE(D2117," ",""),SUBSTITUTE('Look Up Values'!$S$2:$S$120," ",""),0)),"","D&amp;R error")),"")</f>
        <v/>
      </c>
      <c r="Q2117" s="242" t="str" cm="1">
        <f t="array" ref="Q2117">IF(AND(I2117&lt;&gt;0,I2117&lt;&gt;""),IF(G2117="","",IF(ISNUMBER(MATCH(SUBSTITUTE(G2117," ",""),SUBSTITUTE('Look Up Values'!$I$2:$I$10," ",""),0)),"","State error")),"")</f>
        <v/>
      </c>
      <c r="R2117" s="260" t="str">
        <f t="shared" si="65"/>
        <v/>
      </c>
    </row>
    <row r="2118" spans="1:18" ht="15.75">
      <c r="A2118" s="250">
        <v>2111</v>
      </c>
      <c r="B2118" s="198"/>
      <c r="C2118" s="25"/>
      <c r="D2118" s="25"/>
      <c r="E2118" s="25"/>
      <c r="F2118" s="25"/>
      <c r="G2118" s="26"/>
      <c r="H2118" s="27"/>
      <c r="I2118" s="28"/>
      <c r="J2118" s="430"/>
      <c r="K2118" s="48"/>
      <c r="L2118" s="457" t="str">
        <f t="shared" si="64"/>
        <v/>
      </c>
      <c r="M2118" s="245" cm="1">
        <f t="array" ref="M2118">SUMPRODUCT(--(N2118:Q2118&lt;&gt;"")) + IF(TRIM(R2118)="",0,LEN(R2118)-LEN(SUBSTITUTE(R2118,",",""))+1)</f>
        <v>0</v>
      </c>
      <c r="N2118" s="242" t="str">
        <f>IF(AND(I2118&lt;&gt;0,I2118&lt;&gt;""),IF(TRIM(SUBSTITUTE(B2118,CHAR(160),""))="","",IF(ISNUMBER(MATCH(TRIM(SUBSTITUTE(B2118,CHAR(160),"")),'Look Up Values'!$B$2:$B$500,0)),"","Origin error")),"")</f>
        <v/>
      </c>
      <c r="O2118" s="242" t="str">
        <f>IF(AND(I2118&lt;&gt;0,I2118&lt;&gt;""),IF(C2118="","",IF(AND(ISNUMBER(--LEFT(C2118,FIND(" ",C2118&amp;" ")-1)),OR(LEN(LEFT(C2118,FIND(" ",C2118&amp;" ")-1))=6,LEN(LEFT(C2118,FIND(" ",C2118&amp;" ")-1))=7),OR(ISNUMBER(MATCH(LEFT(C2118,FIND(" ",C2118&amp;" ")-1),'Look Up Values'!$G$2:$G$1000,0)),ISNUMBER(MATCH(LEFT(C2118,FIND(" ",C2118&amp;" ")-1),'Look Up Values'!$AE$2:$AE$2000,0)))),"","EWC error")),"")</f>
        <v/>
      </c>
      <c r="P2118" s="242" t="str" cm="1">
        <f t="array" ref="P2118">IF(AND(I2118&lt;&gt;0,I2118&lt;&gt;""),IF(D2118="","",IF(ISNUMBER(MATCH(SUBSTITUTE(D2118," ",""),SUBSTITUTE('Look Up Values'!$S$2:$S$120," ",""),0)),"","D&amp;R error")),"")</f>
        <v/>
      </c>
      <c r="Q2118" s="242" t="str" cm="1">
        <f t="array" ref="Q2118">IF(AND(I2118&lt;&gt;0,I2118&lt;&gt;""),IF(G2118="","",IF(ISNUMBER(MATCH(SUBSTITUTE(G2118," ",""),SUBSTITUTE('Look Up Values'!$I$2:$I$10," ",""),0)),"","State error")),"")</f>
        <v/>
      </c>
      <c r="R2118" s="260" t="str">
        <f t="shared" si="65"/>
        <v/>
      </c>
    </row>
    <row r="2119" spans="1:18" ht="15.75">
      <c r="A2119" s="250">
        <v>2112</v>
      </c>
      <c r="B2119" s="198"/>
      <c r="C2119" s="25"/>
      <c r="D2119" s="25"/>
      <c r="E2119" s="25"/>
      <c r="F2119" s="25"/>
      <c r="G2119" s="26"/>
      <c r="H2119" s="27"/>
      <c r="I2119" s="28"/>
      <c r="J2119" s="430"/>
      <c r="K2119" s="48"/>
      <c r="L2119" s="457" t="str">
        <f t="shared" si="64"/>
        <v/>
      </c>
      <c r="M2119" s="245" cm="1">
        <f t="array" ref="M2119">SUMPRODUCT(--(N2119:Q2119&lt;&gt;"")) + IF(TRIM(R2119)="",0,LEN(R2119)-LEN(SUBSTITUTE(R2119,",",""))+1)</f>
        <v>0</v>
      </c>
      <c r="N2119" s="242" t="str">
        <f>IF(AND(I2119&lt;&gt;0,I2119&lt;&gt;""),IF(TRIM(SUBSTITUTE(B2119,CHAR(160),""))="","",IF(ISNUMBER(MATCH(TRIM(SUBSTITUTE(B2119,CHAR(160),"")),'Look Up Values'!$B$2:$B$500,0)),"","Origin error")),"")</f>
        <v/>
      </c>
      <c r="O2119" s="242" t="str">
        <f>IF(AND(I2119&lt;&gt;0,I2119&lt;&gt;""),IF(C2119="","",IF(AND(ISNUMBER(--LEFT(C2119,FIND(" ",C2119&amp;" ")-1)),OR(LEN(LEFT(C2119,FIND(" ",C2119&amp;" ")-1))=6,LEN(LEFT(C2119,FIND(" ",C2119&amp;" ")-1))=7),OR(ISNUMBER(MATCH(LEFT(C2119,FIND(" ",C2119&amp;" ")-1),'Look Up Values'!$G$2:$G$1000,0)),ISNUMBER(MATCH(LEFT(C2119,FIND(" ",C2119&amp;" ")-1),'Look Up Values'!$AE$2:$AE$2000,0)))),"","EWC error")),"")</f>
        <v/>
      </c>
      <c r="P2119" s="242" t="str" cm="1">
        <f t="array" ref="P2119">IF(AND(I2119&lt;&gt;0,I2119&lt;&gt;""),IF(D2119="","",IF(ISNUMBER(MATCH(SUBSTITUTE(D2119," ",""),SUBSTITUTE('Look Up Values'!$S$2:$S$120," ",""),0)),"","D&amp;R error")),"")</f>
        <v/>
      </c>
      <c r="Q2119" s="242" t="str" cm="1">
        <f t="array" ref="Q2119">IF(AND(I2119&lt;&gt;0,I2119&lt;&gt;""),IF(G2119="","",IF(ISNUMBER(MATCH(SUBSTITUTE(G2119," ",""),SUBSTITUTE('Look Up Values'!$I$2:$I$10," ",""),0)),"","State error")),"")</f>
        <v/>
      </c>
      <c r="R2119" s="260" t="str">
        <f t="shared" si="65"/>
        <v/>
      </c>
    </row>
    <row r="2120" spans="1:18" ht="15.75">
      <c r="A2120" s="250">
        <v>2113</v>
      </c>
      <c r="B2120" s="198"/>
      <c r="C2120" s="25"/>
      <c r="D2120" s="25"/>
      <c r="E2120" s="25"/>
      <c r="F2120" s="25"/>
      <c r="G2120" s="26"/>
      <c r="H2120" s="27"/>
      <c r="I2120" s="28"/>
      <c r="J2120" s="430"/>
      <c r="K2120" s="48"/>
      <c r="L2120" s="457" t="str">
        <f t="shared" ref="L2120:L2183" si="66">IF(IFERROR(--SUBSTITUTE(M2120,CHAR(160),""),0)&gt;0,A2120,"")</f>
        <v/>
      </c>
      <c r="M2120" s="245" cm="1">
        <f t="array" ref="M2120">SUMPRODUCT(--(N2120:Q2120&lt;&gt;"")) + IF(TRIM(R2120)="",0,LEN(R2120)-LEN(SUBSTITUTE(R2120,",",""))+1)</f>
        <v>0</v>
      </c>
      <c r="N2120" s="242" t="str">
        <f>IF(AND(I2120&lt;&gt;0,I2120&lt;&gt;""),IF(TRIM(SUBSTITUTE(B2120,CHAR(160),""))="","",IF(ISNUMBER(MATCH(TRIM(SUBSTITUTE(B2120,CHAR(160),"")),'Look Up Values'!$B$2:$B$500,0)),"","Origin error")),"")</f>
        <v/>
      </c>
      <c r="O2120" s="242" t="str">
        <f>IF(AND(I2120&lt;&gt;0,I2120&lt;&gt;""),IF(C2120="","",IF(AND(ISNUMBER(--LEFT(C2120,FIND(" ",C2120&amp;" ")-1)),OR(LEN(LEFT(C2120,FIND(" ",C2120&amp;" ")-1))=6,LEN(LEFT(C2120,FIND(" ",C2120&amp;" ")-1))=7),OR(ISNUMBER(MATCH(LEFT(C2120,FIND(" ",C2120&amp;" ")-1),'Look Up Values'!$G$2:$G$1000,0)),ISNUMBER(MATCH(LEFT(C2120,FIND(" ",C2120&amp;" ")-1),'Look Up Values'!$AE$2:$AE$2000,0)))),"","EWC error")),"")</f>
        <v/>
      </c>
      <c r="P2120" s="242" t="str" cm="1">
        <f t="array" ref="P2120">IF(AND(I2120&lt;&gt;0,I2120&lt;&gt;""),IF(D2120="","",IF(ISNUMBER(MATCH(SUBSTITUTE(D2120," ",""),SUBSTITUTE('Look Up Values'!$S$2:$S$120," ",""),0)),"","D&amp;R error")),"")</f>
        <v/>
      </c>
      <c r="Q2120" s="242" t="str" cm="1">
        <f t="array" ref="Q2120">IF(AND(I2120&lt;&gt;0,I2120&lt;&gt;""),IF(G2120="","",IF(ISNUMBER(MATCH(SUBSTITUTE(G2120," ",""),SUBSTITUTE('Look Up Values'!$I$2:$I$10," ",""),0)),"","State error")),"")</f>
        <v/>
      </c>
      <c r="R2120" s="260" t="str">
        <f t="shared" si="65"/>
        <v/>
      </c>
    </row>
    <row r="2121" spans="1:18" ht="15.75">
      <c r="A2121" s="250">
        <v>2114</v>
      </c>
      <c r="B2121" s="198"/>
      <c r="C2121" s="25"/>
      <c r="D2121" s="25"/>
      <c r="E2121" s="25"/>
      <c r="F2121" s="25"/>
      <c r="G2121" s="26"/>
      <c r="H2121" s="27"/>
      <c r="I2121" s="28"/>
      <c r="J2121" s="430"/>
      <c r="K2121" s="48"/>
      <c r="L2121" s="457" t="str">
        <f t="shared" si="66"/>
        <v/>
      </c>
      <c r="M2121" s="245" cm="1">
        <f t="array" ref="M2121">SUMPRODUCT(--(N2121:Q2121&lt;&gt;"")) + IF(TRIM(R2121)="",0,LEN(R2121)-LEN(SUBSTITUTE(R2121,",",""))+1)</f>
        <v>0</v>
      </c>
      <c r="N2121" s="242" t="str">
        <f>IF(AND(I2121&lt;&gt;0,I2121&lt;&gt;""),IF(TRIM(SUBSTITUTE(B2121,CHAR(160),""))="","",IF(ISNUMBER(MATCH(TRIM(SUBSTITUTE(B2121,CHAR(160),"")),'Look Up Values'!$B$2:$B$500,0)),"","Origin error")),"")</f>
        <v/>
      </c>
      <c r="O2121" s="242" t="str">
        <f>IF(AND(I2121&lt;&gt;0,I2121&lt;&gt;""),IF(C2121="","",IF(AND(ISNUMBER(--LEFT(C2121,FIND(" ",C2121&amp;" ")-1)),OR(LEN(LEFT(C2121,FIND(" ",C2121&amp;" ")-1))=6,LEN(LEFT(C2121,FIND(" ",C2121&amp;" ")-1))=7),OR(ISNUMBER(MATCH(LEFT(C2121,FIND(" ",C2121&amp;" ")-1),'Look Up Values'!$G$2:$G$1000,0)),ISNUMBER(MATCH(LEFT(C2121,FIND(" ",C2121&amp;" ")-1),'Look Up Values'!$AE$2:$AE$2000,0)))),"","EWC error")),"")</f>
        <v/>
      </c>
      <c r="P2121" s="242" t="str" cm="1">
        <f t="array" ref="P2121">IF(AND(I2121&lt;&gt;0,I2121&lt;&gt;""),IF(D2121="","",IF(ISNUMBER(MATCH(SUBSTITUTE(D2121," ",""),SUBSTITUTE('Look Up Values'!$S$2:$S$120," ",""),0)),"","D&amp;R error")),"")</f>
        <v/>
      </c>
      <c r="Q2121" s="242" t="str" cm="1">
        <f t="array" ref="Q2121">IF(AND(I2121&lt;&gt;0,I2121&lt;&gt;""),IF(G2121="","",IF(ISNUMBER(MATCH(SUBSTITUTE(G2121," ",""),SUBSTITUTE('Look Up Values'!$I$2:$I$10," ",""),0)),"","State error")),"")</f>
        <v/>
      </c>
      <c r="R2121" s="260" t="str">
        <f t="shared" ref="R2121:R2184" si="67">IF(OR(I2121="",I2121=0),"",IF(COUNTA(B2121,C2121,D2121,G2121,I2121)=0,"",IF(COUNTA(B2121,C2121,D2121,G2121,I2121)=5,"",LEFT(IF(TRIM(SUBSTITUTE(B2121,CHAR(160),""))="","Origin, ","")&amp;IF(TRIM(SUBSTITUTE(C2121,CHAR(160),""))="","EWC, ","")&amp;IF(TRIM(SUBSTITUTE(D2121,CHAR(160),""))="","D&amp;R, ","")&amp;IF(TRIM(SUBSTITUTE(G2121,CHAR(160),""))="","State, ",""),LEN(IF(TRIM(SUBSTITUTE(B2121,CHAR(160),""))="","Origin, ","")&amp;IF(TRIM(SUBSTITUTE(C2121,CHAR(160),""))="","EWC, ","")&amp;IF(TRIM(SUBSTITUTE(D2121,CHAR(160),""))="","D&amp;R, ","")&amp;IF(TRIM(SUBSTITUTE(G2121,CHAR(160),""))="","State, ",""))-2))))</f>
        <v/>
      </c>
    </row>
    <row r="2122" spans="1:18" ht="15.75">
      <c r="A2122" s="250">
        <v>2115</v>
      </c>
      <c r="B2122" s="198"/>
      <c r="C2122" s="25"/>
      <c r="D2122" s="25"/>
      <c r="E2122" s="25"/>
      <c r="F2122" s="25"/>
      <c r="G2122" s="26"/>
      <c r="H2122" s="27"/>
      <c r="I2122" s="28"/>
      <c r="J2122" s="430"/>
      <c r="K2122" s="48"/>
      <c r="L2122" s="457" t="str">
        <f t="shared" si="66"/>
        <v/>
      </c>
      <c r="M2122" s="245" cm="1">
        <f t="array" ref="M2122">SUMPRODUCT(--(N2122:Q2122&lt;&gt;"")) + IF(TRIM(R2122)="",0,LEN(R2122)-LEN(SUBSTITUTE(R2122,",",""))+1)</f>
        <v>0</v>
      </c>
      <c r="N2122" s="242" t="str">
        <f>IF(AND(I2122&lt;&gt;0,I2122&lt;&gt;""),IF(TRIM(SUBSTITUTE(B2122,CHAR(160),""))="","",IF(ISNUMBER(MATCH(TRIM(SUBSTITUTE(B2122,CHAR(160),"")),'Look Up Values'!$B$2:$B$500,0)),"","Origin error")),"")</f>
        <v/>
      </c>
      <c r="O2122" s="242" t="str">
        <f>IF(AND(I2122&lt;&gt;0,I2122&lt;&gt;""),IF(C2122="","",IF(AND(ISNUMBER(--LEFT(C2122,FIND(" ",C2122&amp;" ")-1)),OR(LEN(LEFT(C2122,FIND(" ",C2122&amp;" ")-1))=6,LEN(LEFT(C2122,FIND(" ",C2122&amp;" ")-1))=7),OR(ISNUMBER(MATCH(LEFT(C2122,FIND(" ",C2122&amp;" ")-1),'Look Up Values'!$G$2:$G$1000,0)),ISNUMBER(MATCH(LEFT(C2122,FIND(" ",C2122&amp;" ")-1),'Look Up Values'!$AE$2:$AE$2000,0)))),"","EWC error")),"")</f>
        <v/>
      </c>
      <c r="P2122" s="242" t="str" cm="1">
        <f t="array" ref="P2122">IF(AND(I2122&lt;&gt;0,I2122&lt;&gt;""),IF(D2122="","",IF(ISNUMBER(MATCH(SUBSTITUTE(D2122," ",""),SUBSTITUTE('Look Up Values'!$S$2:$S$120," ",""),0)),"","D&amp;R error")),"")</f>
        <v/>
      </c>
      <c r="Q2122" s="242" t="str" cm="1">
        <f t="array" ref="Q2122">IF(AND(I2122&lt;&gt;0,I2122&lt;&gt;""),IF(G2122="","",IF(ISNUMBER(MATCH(SUBSTITUTE(G2122," ",""),SUBSTITUTE('Look Up Values'!$I$2:$I$10," ",""),0)),"","State error")),"")</f>
        <v/>
      </c>
      <c r="R2122" s="260" t="str">
        <f t="shared" si="67"/>
        <v/>
      </c>
    </row>
    <row r="2123" spans="1:18" ht="15.75">
      <c r="A2123" s="250">
        <v>2116</v>
      </c>
      <c r="B2123" s="198"/>
      <c r="C2123" s="25"/>
      <c r="D2123" s="25"/>
      <c r="E2123" s="25"/>
      <c r="F2123" s="25"/>
      <c r="G2123" s="26"/>
      <c r="H2123" s="27"/>
      <c r="I2123" s="28"/>
      <c r="J2123" s="430"/>
      <c r="K2123" s="48"/>
      <c r="L2123" s="457" t="str">
        <f t="shared" si="66"/>
        <v/>
      </c>
      <c r="M2123" s="245" cm="1">
        <f t="array" ref="M2123">SUMPRODUCT(--(N2123:Q2123&lt;&gt;"")) + IF(TRIM(R2123)="",0,LEN(R2123)-LEN(SUBSTITUTE(R2123,",",""))+1)</f>
        <v>0</v>
      </c>
      <c r="N2123" s="242" t="str">
        <f>IF(AND(I2123&lt;&gt;0,I2123&lt;&gt;""),IF(TRIM(SUBSTITUTE(B2123,CHAR(160),""))="","",IF(ISNUMBER(MATCH(TRIM(SUBSTITUTE(B2123,CHAR(160),"")),'Look Up Values'!$B$2:$B$500,0)),"","Origin error")),"")</f>
        <v/>
      </c>
      <c r="O2123" s="242" t="str">
        <f>IF(AND(I2123&lt;&gt;0,I2123&lt;&gt;""),IF(C2123="","",IF(AND(ISNUMBER(--LEFT(C2123,FIND(" ",C2123&amp;" ")-1)),OR(LEN(LEFT(C2123,FIND(" ",C2123&amp;" ")-1))=6,LEN(LEFT(C2123,FIND(" ",C2123&amp;" ")-1))=7),OR(ISNUMBER(MATCH(LEFT(C2123,FIND(" ",C2123&amp;" ")-1),'Look Up Values'!$G$2:$G$1000,0)),ISNUMBER(MATCH(LEFT(C2123,FIND(" ",C2123&amp;" ")-1),'Look Up Values'!$AE$2:$AE$2000,0)))),"","EWC error")),"")</f>
        <v/>
      </c>
      <c r="P2123" s="242" t="str" cm="1">
        <f t="array" ref="P2123">IF(AND(I2123&lt;&gt;0,I2123&lt;&gt;""),IF(D2123="","",IF(ISNUMBER(MATCH(SUBSTITUTE(D2123," ",""),SUBSTITUTE('Look Up Values'!$S$2:$S$120," ",""),0)),"","D&amp;R error")),"")</f>
        <v/>
      </c>
      <c r="Q2123" s="242" t="str" cm="1">
        <f t="array" ref="Q2123">IF(AND(I2123&lt;&gt;0,I2123&lt;&gt;""),IF(G2123="","",IF(ISNUMBER(MATCH(SUBSTITUTE(G2123," ",""),SUBSTITUTE('Look Up Values'!$I$2:$I$10," ",""),0)),"","State error")),"")</f>
        <v/>
      </c>
      <c r="R2123" s="260" t="str">
        <f t="shared" si="67"/>
        <v/>
      </c>
    </row>
    <row r="2124" spans="1:18" ht="15.75">
      <c r="A2124" s="250">
        <v>2117</v>
      </c>
      <c r="B2124" s="198"/>
      <c r="C2124" s="25"/>
      <c r="D2124" s="25"/>
      <c r="E2124" s="25"/>
      <c r="F2124" s="25"/>
      <c r="G2124" s="26"/>
      <c r="H2124" s="27"/>
      <c r="I2124" s="28"/>
      <c r="J2124" s="430"/>
      <c r="K2124" s="48"/>
      <c r="L2124" s="457" t="str">
        <f t="shared" si="66"/>
        <v/>
      </c>
      <c r="M2124" s="245" cm="1">
        <f t="array" ref="M2124">SUMPRODUCT(--(N2124:Q2124&lt;&gt;"")) + IF(TRIM(R2124)="",0,LEN(R2124)-LEN(SUBSTITUTE(R2124,",",""))+1)</f>
        <v>0</v>
      </c>
      <c r="N2124" s="242" t="str">
        <f>IF(AND(I2124&lt;&gt;0,I2124&lt;&gt;""),IF(TRIM(SUBSTITUTE(B2124,CHAR(160),""))="","",IF(ISNUMBER(MATCH(TRIM(SUBSTITUTE(B2124,CHAR(160),"")),'Look Up Values'!$B$2:$B$500,0)),"","Origin error")),"")</f>
        <v/>
      </c>
      <c r="O2124" s="242" t="str">
        <f>IF(AND(I2124&lt;&gt;0,I2124&lt;&gt;""),IF(C2124="","",IF(AND(ISNUMBER(--LEFT(C2124,FIND(" ",C2124&amp;" ")-1)),OR(LEN(LEFT(C2124,FIND(" ",C2124&amp;" ")-1))=6,LEN(LEFT(C2124,FIND(" ",C2124&amp;" ")-1))=7),OR(ISNUMBER(MATCH(LEFT(C2124,FIND(" ",C2124&amp;" ")-1),'Look Up Values'!$G$2:$G$1000,0)),ISNUMBER(MATCH(LEFT(C2124,FIND(" ",C2124&amp;" ")-1),'Look Up Values'!$AE$2:$AE$2000,0)))),"","EWC error")),"")</f>
        <v/>
      </c>
      <c r="P2124" s="242" t="str" cm="1">
        <f t="array" ref="P2124">IF(AND(I2124&lt;&gt;0,I2124&lt;&gt;""),IF(D2124="","",IF(ISNUMBER(MATCH(SUBSTITUTE(D2124," ",""),SUBSTITUTE('Look Up Values'!$S$2:$S$120," ",""),0)),"","D&amp;R error")),"")</f>
        <v/>
      </c>
      <c r="Q2124" s="242" t="str" cm="1">
        <f t="array" ref="Q2124">IF(AND(I2124&lt;&gt;0,I2124&lt;&gt;""),IF(G2124="","",IF(ISNUMBER(MATCH(SUBSTITUTE(G2124," ",""),SUBSTITUTE('Look Up Values'!$I$2:$I$10," ",""),0)),"","State error")),"")</f>
        <v/>
      </c>
      <c r="R2124" s="260" t="str">
        <f t="shared" si="67"/>
        <v/>
      </c>
    </row>
    <row r="2125" spans="1:18" ht="15.75">
      <c r="A2125" s="250">
        <v>2118</v>
      </c>
      <c r="B2125" s="198"/>
      <c r="C2125" s="25"/>
      <c r="D2125" s="25"/>
      <c r="E2125" s="25"/>
      <c r="F2125" s="25"/>
      <c r="G2125" s="26"/>
      <c r="H2125" s="27"/>
      <c r="I2125" s="28"/>
      <c r="J2125" s="430"/>
      <c r="K2125" s="48"/>
      <c r="L2125" s="457" t="str">
        <f t="shared" si="66"/>
        <v/>
      </c>
      <c r="M2125" s="245" cm="1">
        <f t="array" ref="M2125">SUMPRODUCT(--(N2125:Q2125&lt;&gt;"")) + IF(TRIM(R2125)="",0,LEN(R2125)-LEN(SUBSTITUTE(R2125,",",""))+1)</f>
        <v>0</v>
      </c>
      <c r="N2125" s="242" t="str">
        <f>IF(AND(I2125&lt;&gt;0,I2125&lt;&gt;""),IF(TRIM(SUBSTITUTE(B2125,CHAR(160),""))="","",IF(ISNUMBER(MATCH(TRIM(SUBSTITUTE(B2125,CHAR(160),"")),'Look Up Values'!$B$2:$B$500,0)),"","Origin error")),"")</f>
        <v/>
      </c>
      <c r="O2125" s="242" t="str">
        <f>IF(AND(I2125&lt;&gt;0,I2125&lt;&gt;""),IF(C2125="","",IF(AND(ISNUMBER(--LEFT(C2125,FIND(" ",C2125&amp;" ")-1)),OR(LEN(LEFT(C2125,FIND(" ",C2125&amp;" ")-1))=6,LEN(LEFT(C2125,FIND(" ",C2125&amp;" ")-1))=7),OR(ISNUMBER(MATCH(LEFT(C2125,FIND(" ",C2125&amp;" ")-1),'Look Up Values'!$G$2:$G$1000,0)),ISNUMBER(MATCH(LEFT(C2125,FIND(" ",C2125&amp;" ")-1),'Look Up Values'!$AE$2:$AE$2000,0)))),"","EWC error")),"")</f>
        <v/>
      </c>
      <c r="P2125" s="242" t="str" cm="1">
        <f t="array" ref="P2125">IF(AND(I2125&lt;&gt;0,I2125&lt;&gt;""),IF(D2125="","",IF(ISNUMBER(MATCH(SUBSTITUTE(D2125," ",""),SUBSTITUTE('Look Up Values'!$S$2:$S$120," ",""),0)),"","D&amp;R error")),"")</f>
        <v/>
      </c>
      <c r="Q2125" s="242" t="str" cm="1">
        <f t="array" ref="Q2125">IF(AND(I2125&lt;&gt;0,I2125&lt;&gt;""),IF(G2125="","",IF(ISNUMBER(MATCH(SUBSTITUTE(G2125," ",""),SUBSTITUTE('Look Up Values'!$I$2:$I$10," ",""),0)),"","State error")),"")</f>
        <v/>
      </c>
      <c r="R2125" s="260" t="str">
        <f t="shared" si="67"/>
        <v/>
      </c>
    </row>
    <row r="2126" spans="1:18" ht="15.75">
      <c r="A2126" s="250">
        <v>2119</v>
      </c>
      <c r="B2126" s="198"/>
      <c r="C2126" s="25"/>
      <c r="D2126" s="25"/>
      <c r="E2126" s="25"/>
      <c r="F2126" s="25"/>
      <c r="G2126" s="26"/>
      <c r="H2126" s="27"/>
      <c r="I2126" s="28"/>
      <c r="J2126" s="430"/>
      <c r="K2126" s="48"/>
      <c r="L2126" s="457" t="str">
        <f t="shared" si="66"/>
        <v/>
      </c>
      <c r="M2126" s="245" cm="1">
        <f t="array" ref="M2126">SUMPRODUCT(--(N2126:Q2126&lt;&gt;"")) + IF(TRIM(R2126)="",0,LEN(R2126)-LEN(SUBSTITUTE(R2126,",",""))+1)</f>
        <v>0</v>
      </c>
      <c r="N2126" s="242" t="str">
        <f>IF(AND(I2126&lt;&gt;0,I2126&lt;&gt;""),IF(TRIM(SUBSTITUTE(B2126,CHAR(160),""))="","",IF(ISNUMBER(MATCH(TRIM(SUBSTITUTE(B2126,CHAR(160),"")),'Look Up Values'!$B$2:$B$500,0)),"","Origin error")),"")</f>
        <v/>
      </c>
      <c r="O2126" s="242" t="str">
        <f>IF(AND(I2126&lt;&gt;0,I2126&lt;&gt;""),IF(C2126="","",IF(AND(ISNUMBER(--LEFT(C2126,FIND(" ",C2126&amp;" ")-1)),OR(LEN(LEFT(C2126,FIND(" ",C2126&amp;" ")-1))=6,LEN(LEFT(C2126,FIND(" ",C2126&amp;" ")-1))=7),OR(ISNUMBER(MATCH(LEFT(C2126,FIND(" ",C2126&amp;" ")-1),'Look Up Values'!$G$2:$G$1000,0)),ISNUMBER(MATCH(LEFT(C2126,FIND(" ",C2126&amp;" ")-1),'Look Up Values'!$AE$2:$AE$2000,0)))),"","EWC error")),"")</f>
        <v/>
      </c>
      <c r="P2126" s="242" t="str" cm="1">
        <f t="array" ref="P2126">IF(AND(I2126&lt;&gt;0,I2126&lt;&gt;""),IF(D2126="","",IF(ISNUMBER(MATCH(SUBSTITUTE(D2126," ",""),SUBSTITUTE('Look Up Values'!$S$2:$S$120," ",""),0)),"","D&amp;R error")),"")</f>
        <v/>
      </c>
      <c r="Q2126" s="242" t="str" cm="1">
        <f t="array" ref="Q2126">IF(AND(I2126&lt;&gt;0,I2126&lt;&gt;""),IF(G2126="","",IF(ISNUMBER(MATCH(SUBSTITUTE(G2126," ",""),SUBSTITUTE('Look Up Values'!$I$2:$I$10," ",""),0)),"","State error")),"")</f>
        <v/>
      </c>
      <c r="R2126" s="260" t="str">
        <f t="shared" si="67"/>
        <v/>
      </c>
    </row>
    <row r="2127" spans="1:18" ht="15.75">
      <c r="A2127" s="250">
        <v>2120</v>
      </c>
      <c r="B2127" s="198"/>
      <c r="C2127" s="25"/>
      <c r="D2127" s="25"/>
      <c r="E2127" s="25"/>
      <c r="F2127" s="25"/>
      <c r="G2127" s="26"/>
      <c r="H2127" s="27"/>
      <c r="I2127" s="28"/>
      <c r="J2127" s="430"/>
      <c r="K2127" s="48"/>
      <c r="L2127" s="457" t="str">
        <f t="shared" si="66"/>
        <v/>
      </c>
      <c r="M2127" s="245" cm="1">
        <f t="array" ref="M2127">SUMPRODUCT(--(N2127:Q2127&lt;&gt;"")) + IF(TRIM(R2127)="",0,LEN(R2127)-LEN(SUBSTITUTE(R2127,",",""))+1)</f>
        <v>0</v>
      </c>
      <c r="N2127" s="242" t="str">
        <f>IF(AND(I2127&lt;&gt;0,I2127&lt;&gt;""),IF(TRIM(SUBSTITUTE(B2127,CHAR(160),""))="","",IF(ISNUMBER(MATCH(TRIM(SUBSTITUTE(B2127,CHAR(160),"")),'Look Up Values'!$B$2:$B$500,0)),"","Origin error")),"")</f>
        <v/>
      </c>
      <c r="O2127" s="242" t="str">
        <f>IF(AND(I2127&lt;&gt;0,I2127&lt;&gt;""),IF(C2127="","",IF(AND(ISNUMBER(--LEFT(C2127,FIND(" ",C2127&amp;" ")-1)),OR(LEN(LEFT(C2127,FIND(" ",C2127&amp;" ")-1))=6,LEN(LEFT(C2127,FIND(" ",C2127&amp;" ")-1))=7),OR(ISNUMBER(MATCH(LEFT(C2127,FIND(" ",C2127&amp;" ")-1),'Look Up Values'!$G$2:$G$1000,0)),ISNUMBER(MATCH(LEFT(C2127,FIND(" ",C2127&amp;" ")-1),'Look Up Values'!$AE$2:$AE$2000,0)))),"","EWC error")),"")</f>
        <v/>
      </c>
      <c r="P2127" s="242" t="str" cm="1">
        <f t="array" ref="P2127">IF(AND(I2127&lt;&gt;0,I2127&lt;&gt;""),IF(D2127="","",IF(ISNUMBER(MATCH(SUBSTITUTE(D2127," ",""),SUBSTITUTE('Look Up Values'!$S$2:$S$120," ",""),0)),"","D&amp;R error")),"")</f>
        <v/>
      </c>
      <c r="Q2127" s="242" t="str" cm="1">
        <f t="array" ref="Q2127">IF(AND(I2127&lt;&gt;0,I2127&lt;&gt;""),IF(G2127="","",IF(ISNUMBER(MATCH(SUBSTITUTE(G2127," ",""),SUBSTITUTE('Look Up Values'!$I$2:$I$10," ",""),0)),"","State error")),"")</f>
        <v/>
      </c>
      <c r="R2127" s="260" t="str">
        <f t="shared" si="67"/>
        <v/>
      </c>
    </row>
    <row r="2128" spans="1:18" ht="15.75">
      <c r="A2128" s="250">
        <v>2121</v>
      </c>
      <c r="B2128" s="198"/>
      <c r="C2128" s="25"/>
      <c r="D2128" s="25"/>
      <c r="E2128" s="25"/>
      <c r="F2128" s="25"/>
      <c r="G2128" s="26"/>
      <c r="H2128" s="27"/>
      <c r="I2128" s="28"/>
      <c r="J2128" s="430"/>
      <c r="K2128" s="48"/>
      <c r="L2128" s="457" t="str">
        <f t="shared" si="66"/>
        <v/>
      </c>
      <c r="M2128" s="245" cm="1">
        <f t="array" ref="M2128">SUMPRODUCT(--(N2128:Q2128&lt;&gt;"")) + IF(TRIM(R2128)="",0,LEN(R2128)-LEN(SUBSTITUTE(R2128,",",""))+1)</f>
        <v>0</v>
      </c>
      <c r="N2128" s="242" t="str">
        <f>IF(AND(I2128&lt;&gt;0,I2128&lt;&gt;""),IF(TRIM(SUBSTITUTE(B2128,CHAR(160),""))="","",IF(ISNUMBER(MATCH(TRIM(SUBSTITUTE(B2128,CHAR(160),"")),'Look Up Values'!$B$2:$B$500,0)),"","Origin error")),"")</f>
        <v/>
      </c>
      <c r="O2128" s="242" t="str">
        <f>IF(AND(I2128&lt;&gt;0,I2128&lt;&gt;""),IF(C2128="","",IF(AND(ISNUMBER(--LEFT(C2128,FIND(" ",C2128&amp;" ")-1)),OR(LEN(LEFT(C2128,FIND(" ",C2128&amp;" ")-1))=6,LEN(LEFT(C2128,FIND(" ",C2128&amp;" ")-1))=7),OR(ISNUMBER(MATCH(LEFT(C2128,FIND(" ",C2128&amp;" ")-1),'Look Up Values'!$G$2:$G$1000,0)),ISNUMBER(MATCH(LEFT(C2128,FIND(" ",C2128&amp;" ")-1),'Look Up Values'!$AE$2:$AE$2000,0)))),"","EWC error")),"")</f>
        <v/>
      </c>
      <c r="P2128" s="242" t="str" cm="1">
        <f t="array" ref="P2128">IF(AND(I2128&lt;&gt;0,I2128&lt;&gt;""),IF(D2128="","",IF(ISNUMBER(MATCH(SUBSTITUTE(D2128," ",""),SUBSTITUTE('Look Up Values'!$S$2:$S$120," ",""),0)),"","D&amp;R error")),"")</f>
        <v/>
      </c>
      <c r="Q2128" s="242" t="str" cm="1">
        <f t="array" ref="Q2128">IF(AND(I2128&lt;&gt;0,I2128&lt;&gt;""),IF(G2128="","",IF(ISNUMBER(MATCH(SUBSTITUTE(G2128," ",""),SUBSTITUTE('Look Up Values'!$I$2:$I$10," ",""),0)),"","State error")),"")</f>
        <v/>
      </c>
      <c r="R2128" s="260" t="str">
        <f t="shared" si="67"/>
        <v/>
      </c>
    </row>
    <row r="2129" spans="1:18" ht="15.75">
      <c r="A2129" s="250">
        <v>2122</v>
      </c>
      <c r="B2129" s="198"/>
      <c r="C2129" s="25"/>
      <c r="D2129" s="25"/>
      <c r="E2129" s="25"/>
      <c r="F2129" s="25"/>
      <c r="G2129" s="26"/>
      <c r="H2129" s="27"/>
      <c r="I2129" s="28"/>
      <c r="J2129" s="430"/>
      <c r="K2129" s="48"/>
      <c r="L2129" s="457" t="str">
        <f t="shared" si="66"/>
        <v/>
      </c>
      <c r="M2129" s="245" cm="1">
        <f t="array" ref="M2129">SUMPRODUCT(--(N2129:Q2129&lt;&gt;"")) + IF(TRIM(R2129)="",0,LEN(R2129)-LEN(SUBSTITUTE(R2129,",",""))+1)</f>
        <v>0</v>
      </c>
      <c r="N2129" s="242" t="str">
        <f>IF(AND(I2129&lt;&gt;0,I2129&lt;&gt;""),IF(TRIM(SUBSTITUTE(B2129,CHAR(160),""))="","",IF(ISNUMBER(MATCH(TRIM(SUBSTITUTE(B2129,CHAR(160),"")),'Look Up Values'!$B$2:$B$500,0)),"","Origin error")),"")</f>
        <v/>
      </c>
      <c r="O2129" s="242" t="str">
        <f>IF(AND(I2129&lt;&gt;0,I2129&lt;&gt;""),IF(C2129="","",IF(AND(ISNUMBER(--LEFT(C2129,FIND(" ",C2129&amp;" ")-1)),OR(LEN(LEFT(C2129,FIND(" ",C2129&amp;" ")-1))=6,LEN(LEFT(C2129,FIND(" ",C2129&amp;" ")-1))=7),OR(ISNUMBER(MATCH(LEFT(C2129,FIND(" ",C2129&amp;" ")-1),'Look Up Values'!$G$2:$G$1000,0)),ISNUMBER(MATCH(LEFT(C2129,FIND(" ",C2129&amp;" ")-1),'Look Up Values'!$AE$2:$AE$2000,0)))),"","EWC error")),"")</f>
        <v/>
      </c>
      <c r="P2129" s="242" t="str" cm="1">
        <f t="array" ref="P2129">IF(AND(I2129&lt;&gt;0,I2129&lt;&gt;""),IF(D2129="","",IF(ISNUMBER(MATCH(SUBSTITUTE(D2129," ",""),SUBSTITUTE('Look Up Values'!$S$2:$S$120," ",""),0)),"","D&amp;R error")),"")</f>
        <v/>
      </c>
      <c r="Q2129" s="242" t="str" cm="1">
        <f t="array" ref="Q2129">IF(AND(I2129&lt;&gt;0,I2129&lt;&gt;""),IF(G2129="","",IF(ISNUMBER(MATCH(SUBSTITUTE(G2129," ",""),SUBSTITUTE('Look Up Values'!$I$2:$I$10," ",""),0)),"","State error")),"")</f>
        <v/>
      </c>
      <c r="R2129" s="260" t="str">
        <f t="shared" si="67"/>
        <v/>
      </c>
    </row>
    <row r="2130" spans="1:18" ht="15.75">
      <c r="A2130" s="250">
        <v>2123</v>
      </c>
      <c r="B2130" s="198"/>
      <c r="C2130" s="25"/>
      <c r="D2130" s="25"/>
      <c r="E2130" s="25"/>
      <c r="F2130" s="25"/>
      <c r="G2130" s="26"/>
      <c r="H2130" s="27"/>
      <c r="I2130" s="28"/>
      <c r="J2130" s="430"/>
      <c r="K2130" s="48"/>
      <c r="L2130" s="457" t="str">
        <f t="shared" si="66"/>
        <v/>
      </c>
      <c r="M2130" s="245" cm="1">
        <f t="array" ref="M2130">SUMPRODUCT(--(N2130:Q2130&lt;&gt;"")) + IF(TRIM(R2130)="",0,LEN(R2130)-LEN(SUBSTITUTE(R2130,",",""))+1)</f>
        <v>0</v>
      </c>
      <c r="N2130" s="242" t="str">
        <f>IF(AND(I2130&lt;&gt;0,I2130&lt;&gt;""),IF(TRIM(SUBSTITUTE(B2130,CHAR(160),""))="","",IF(ISNUMBER(MATCH(TRIM(SUBSTITUTE(B2130,CHAR(160),"")),'Look Up Values'!$B$2:$B$500,0)),"","Origin error")),"")</f>
        <v/>
      </c>
      <c r="O2130" s="242" t="str">
        <f>IF(AND(I2130&lt;&gt;0,I2130&lt;&gt;""),IF(C2130="","",IF(AND(ISNUMBER(--LEFT(C2130,FIND(" ",C2130&amp;" ")-1)),OR(LEN(LEFT(C2130,FIND(" ",C2130&amp;" ")-1))=6,LEN(LEFT(C2130,FIND(" ",C2130&amp;" ")-1))=7),OR(ISNUMBER(MATCH(LEFT(C2130,FIND(" ",C2130&amp;" ")-1),'Look Up Values'!$G$2:$G$1000,0)),ISNUMBER(MATCH(LEFT(C2130,FIND(" ",C2130&amp;" ")-1),'Look Up Values'!$AE$2:$AE$2000,0)))),"","EWC error")),"")</f>
        <v/>
      </c>
      <c r="P2130" s="242" t="str" cm="1">
        <f t="array" ref="P2130">IF(AND(I2130&lt;&gt;0,I2130&lt;&gt;""),IF(D2130="","",IF(ISNUMBER(MATCH(SUBSTITUTE(D2130," ",""),SUBSTITUTE('Look Up Values'!$S$2:$S$120," ",""),0)),"","D&amp;R error")),"")</f>
        <v/>
      </c>
      <c r="Q2130" s="242" t="str" cm="1">
        <f t="array" ref="Q2130">IF(AND(I2130&lt;&gt;0,I2130&lt;&gt;""),IF(G2130="","",IF(ISNUMBER(MATCH(SUBSTITUTE(G2130," ",""),SUBSTITUTE('Look Up Values'!$I$2:$I$10," ",""),0)),"","State error")),"")</f>
        <v/>
      </c>
      <c r="R2130" s="260" t="str">
        <f t="shared" si="67"/>
        <v/>
      </c>
    </row>
    <row r="2131" spans="1:18" ht="15.75">
      <c r="A2131" s="250">
        <v>2124</v>
      </c>
      <c r="B2131" s="198"/>
      <c r="C2131" s="25"/>
      <c r="D2131" s="25"/>
      <c r="E2131" s="25"/>
      <c r="F2131" s="25"/>
      <c r="G2131" s="26"/>
      <c r="H2131" s="27"/>
      <c r="I2131" s="28"/>
      <c r="J2131" s="430"/>
      <c r="K2131" s="48"/>
      <c r="L2131" s="457" t="str">
        <f t="shared" si="66"/>
        <v/>
      </c>
      <c r="M2131" s="245" cm="1">
        <f t="array" ref="M2131">SUMPRODUCT(--(N2131:Q2131&lt;&gt;"")) + IF(TRIM(R2131)="",0,LEN(R2131)-LEN(SUBSTITUTE(R2131,",",""))+1)</f>
        <v>0</v>
      </c>
      <c r="N2131" s="242" t="str">
        <f>IF(AND(I2131&lt;&gt;0,I2131&lt;&gt;""),IF(TRIM(SUBSTITUTE(B2131,CHAR(160),""))="","",IF(ISNUMBER(MATCH(TRIM(SUBSTITUTE(B2131,CHAR(160),"")),'Look Up Values'!$B$2:$B$500,0)),"","Origin error")),"")</f>
        <v/>
      </c>
      <c r="O2131" s="242" t="str">
        <f>IF(AND(I2131&lt;&gt;0,I2131&lt;&gt;""),IF(C2131="","",IF(AND(ISNUMBER(--LEFT(C2131,FIND(" ",C2131&amp;" ")-1)),OR(LEN(LEFT(C2131,FIND(" ",C2131&amp;" ")-1))=6,LEN(LEFT(C2131,FIND(" ",C2131&amp;" ")-1))=7),OR(ISNUMBER(MATCH(LEFT(C2131,FIND(" ",C2131&amp;" ")-1),'Look Up Values'!$G$2:$G$1000,0)),ISNUMBER(MATCH(LEFT(C2131,FIND(" ",C2131&amp;" ")-1),'Look Up Values'!$AE$2:$AE$2000,0)))),"","EWC error")),"")</f>
        <v/>
      </c>
      <c r="P2131" s="242" t="str" cm="1">
        <f t="array" ref="P2131">IF(AND(I2131&lt;&gt;0,I2131&lt;&gt;""),IF(D2131="","",IF(ISNUMBER(MATCH(SUBSTITUTE(D2131," ",""),SUBSTITUTE('Look Up Values'!$S$2:$S$120," ",""),0)),"","D&amp;R error")),"")</f>
        <v/>
      </c>
      <c r="Q2131" s="242" t="str" cm="1">
        <f t="array" ref="Q2131">IF(AND(I2131&lt;&gt;0,I2131&lt;&gt;""),IF(G2131="","",IF(ISNUMBER(MATCH(SUBSTITUTE(G2131," ",""),SUBSTITUTE('Look Up Values'!$I$2:$I$10," ",""),0)),"","State error")),"")</f>
        <v/>
      </c>
      <c r="R2131" s="260" t="str">
        <f t="shared" si="67"/>
        <v/>
      </c>
    </row>
    <row r="2132" spans="1:18" ht="15.75">
      <c r="A2132" s="250">
        <v>2125</v>
      </c>
      <c r="B2132" s="198"/>
      <c r="C2132" s="25"/>
      <c r="D2132" s="25"/>
      <c r="E2132" s="25"/>
      <c r="F2132" s="25"/>
      <c r="G2132" s="26"/>
      <c r="H2132" s="27"/>
      <c r="I2132" s="28"/>
      <c r="J2132" s="430"/>
      <c r="K2132" s="48"/>
      <c r="L2132" s="457" t="str">
        <f t="shared" si="66"/>
        <v/>
      </c>
      <c r="M2132" s="245" cm="1">
        <f t="array" ref="M2132">SUMPRODUCT(--(N2132:Q2132&lt;&gt;"")) + IF(TRIM(R2132)="",0,LEN(R2132)-LEN(SUBSTITUTE(R2132,",",""))+1)</f>
        <v>0</v>
      </c>
      <c r="N2132" s="242" t="str">
        <f>IF(AND(I2132&lt;&gt;0,I2132&lt;&gt;""),IF(TRIM(SUBSTITUTE(B2132,CHAR(160),""))="","",IF(ISNUMBER(MATCH(TRIM(SUBSTITUTE(B2132,CHAR(160),"")),'Look Up Values'!$B$2:$B$500,0)),"","Origin error")),"")</f>
        <v/>
      </c>
      <c r="O2132" s="242" t="str">
        <f>IF(AND(I2132&lt;&gt;0,I2132&lt;&gt;""),IF(C2132="","",IF(AND(ISNUMBER(--LEFT(C2132,FIND(" ",C2132&amp;" ")-1)),OR(LEN(LEFT(C2132,FIND(" ",C2132&amp;" ")-1))=6,LEN(LEFT(C2132,FIND(" ",C2132&amp;" ")-1))=7),OR(ISNUMBER(MATCH(LEFT(C2132,FIND(" ",C2132&amp;" ")-1),'Look Up Values'!$G$2:$G$1000,0)),ISNUMBER(MATCH(LEFT(C2132,FIND(" ",C2132&amp;" ")-1),'Look Up Values'!$AE$2:$AE$2000,0)))),"","EWC error")),"")</f>
        <v/>
      </c>
      <c r="P2132" s="242" t="str" cm="1">
        <f t="array" ref="P2132">IF(AND(I2132&lt;&gt;0,I2132&lt;&gt;""),IF(D2132="","",IF(ISNUMBER(MATCH(SUBSTITUTE(D2132," ",""),SUBSTITUTE('Look Up Values'!$S$2:$S$120," ",""),0)),"","D&amp;R error")),"")</f>
        <v/>
      </c>
      <c r="Q2132" s="242" t="str" cm="1">
        <f t="array" ref="Q2132">IF(AND(I2132&lt;&gt;0,I2132&lt;&gt;""),IF(G2132="","",IF(ISNUMBER(MATCH(SUBSTITUTE(G2132," ",""),SUBSTITUTE('Look Up Values'!$I$2:$I$10," ",""),0)),"","State error")),"")</f>
        <v/>
      </c>
      <c r="R2132" s="260" t="str">
        <f t="shared" si="67"/>
        <v/>
      </c>
    </row>
    <row r="2133" spans="1:18" ht="15.75">
      <c r="A2133" s="250">
        <v>2126</v>
      </c>
      <c r="B2133" s="198"/>
      <c r="C2133" s="25"/>
      <c r="D2133" s="25"/>
      <c r="E2133" s="25"/>
      <c r="F2133" s="25"/>
      <c r="G2133" s="26"/>
      <c r="H2133" s="27"/>
      <c r="I2133" s="28"/>
      <c r="J2133" s="430"/>
      <c r="K2133" s="48"/>
      <c r="L2133" s="457" t="str">
        <f t="shared" si="66"/>
        <v/>
      </c>
      <c r="M2133" s="245" cm="1">
        <f t="array" ref="M2133">SUMPRODUCT(--(N2133:Q2133&lt;&gt;"")) + IF(TRIM(R2133)="",0,LEN(R2133)-LEN(SUBSTITUTE(R2133,",",""))+1)</f>
        <v>0</v>
      </c>
      <c r="N2133" s="242" t="str">
        <f>IF(AND(I2133&lt;&gt;0,I2133&lt;&gt;""),IF(TRIM(SUBSTITUTE(B2133,CHAR(160),""))="","",IF(ISNUMBER(MATCH(TRIM(SUBSTITUTE(B2133,CHAR(160),"")),'Look Up Values'!$B$2:$B$500,0)),"","Origin error")),"")</f>
        <v/>
      </c>
      <c r="O2133" s="242" t="str">
        <f>IF(AND(I2133&lt;&gt;0,I2133&lt;&gt;""),IF(C2133="","",IF(AND(ISNUMBER(--LEFT(C2133,FIND(" ",C2133&amp;" ")-1)),OR(LEN(LEFT(C2133,FIND(" ",C2133&amp;" ")-1))=6,LEN(LEFT(C2133,FIND(" ",C2133&amp;" ")-1))=7),OR(ISNUMBER(MATCH(LEFT(C2133,FIND(" ",C2133&amp;" ")-1),'Look Up Values'!$G$2:$G$1000,0)),ISNUMBER(MATCH(LEFT(C2133,FIND(" ",C2133&amp;" ")-1),'Look Up Values'!$AE$2:$AE$2000,0)))),"","EWC error")),"")</f>
        <v/>
      </c>
      <c r="P2133" s="242" t="str" cm="1">
        <f t="array" ref="P2133">IF(AND(I2133&lt;&gt;0,I2133&lt;&gt;""),IF(D2133="","",IF(ISNUMBER(MATCH(SUBSTITUTE(D2133," ",""),SUBSTITUTE('Look Up Values'!$S$2:$S$120," ",""),0)),"","D&amp;R error")),"")</f>
        <v/>
      </c>
      <c r="Q2133" s="242" t="str" cm="1">
        <f t="array" ref="Q2133">IF(AND(I2133&lt;&gt;0,I2133&lt;&gt;""),IF(G2133="","",IF(ISNUMBER(MATCH(SUBSTITUTE(G2133," ",""),SUBSTITUTE('Look Up Values'!$I$2:$I$10," ",""),0)),"","State error")),"")</f>
        <v/>
      </c>
      <c r="R2133" s="260" t="str">
        <f t="shared" si="67"/>
        <v/>
      </c>
    </row>
    <row r="2134" spans="1:18" ht="15.75">
      <c r="A2134" s="250">
        <v>2127</v>
      </c>
      <c r="B2134" s="198"/>
      <c r="C2134" s="25"/>
      <c r="D2134" s="25"/>
      <c r="E2134" s="25"/>
      <c r="F2134" s="25"/>
      <c r="G2134" s="26"/>
      <c r="H2134" s="27"/>
      <c r="I2134" s="28"/>
      <c r="J2134" s="430"/>
      <c r="K2134" s="48"/>
      <c r="L2134" s="457" t="str">
        <f t="shared" si="66"/>
        <v/>
      </c>
      <c r="M2134" s="245" cm="1">
        <f t="array" ref="M2134">SUMPRODUCT(--(N2134:Q2134&lt;&gt;"")) + IF(TRIM(R2134)="",0,LEN(R2134)-LEN(SUBSTITUTE(R2134,",",""))+1)</f>
        <v>0</v>
      </c>
      <c r="N2134" s="242" t="str">
        <f>IF(AND(I2134&lt;&gt;0,I2134&lt;&gt;""),IF(TRIM(SUBSTITUTE(B2134,CHAR(160),""))="","",IF(ISNUMBER(MATCH(TRIM(SUBSTITUTE(B2134,CHAR(160),"")),'Look Up Values'!$B$2:$B$500,0)),"","Origin error")),"")</f>
        <v/>
      </c>
      <c r="O2134" s="242" t="str">
        <f>IF(AND(I2134&lt;&gt;0,I2134&lt;&gt;""),IF(C2134="","",IF(AND(ISNUMBER(--LEFT(C2134,FIND(" ",C2134&amp;" ")-1)),OR(LEN(LEFT(C2134,FIND(" ",C2134&amp;" ")-1))=6,LEN(LEFT(C2134,FIND(" ",C2134&amp;" ")-1))=7),OR(ISNUMBER(MATCH(LEFT(C2134,FIND(" ",C2134&amp;" ")-1),'Look Up Values'!$G$2:$G$1000,0)),ISNUMBER(MATCH(LEFT(C2134,FIND(" ",C2134&amp;" ")-1),'Look Up Values'!$AE$2:$AE$2000,0)))),"","EWC error")),"")</f>
        <v/>
      </c>
      <c r="P2134" s="242" t="str" cm="1">
        <f t="array" ref="P2134">IF(AND(I2134&lt;&gt;0,I2134&lt;&gt;""),IF(D2134="","",IF(ISNUMBER(MATCH(SUBSTITUTE(D2134," ",""),SUBSTITUTE('Look Up Values'!$S$2:$S$120," ",""),0)),"","D&amp;R error")),"")</f>
        <v/>
      </c>
      <c r="Q2134" s="242" t="str" cm="1">
        <f t="array" ref="Q2134">IF(AND(I2134&lt;&gt;0,I2134&lt;&gt;""),IF(G2134="","",IF(ISNUMBER(MATCH(SUBSTITUTE(G2134," ",""),SUBSTITUTE('Look Up Values'!$I$2:$I$10," ",""),0)),"","State error")),"")</f>
        <v/>
      </c>
      <c r="R2134" s="260" t="str">
        <f t="shared" si="67"/>
        <v/>
      </c>
    </row>
    <row r="2135" spans="1:18" ht="15.75">
      <c r="A2135" s="250">
        <v>2128</v>
      </c>
      <c r="B2135" s="198"/>
      <c r="C2135" s="25"/>
      <c r="D2135" s="25"/>
      <c r="E2135" s="25"/>
      <c r="F2135" s="25"/>
      <c r="G2135" s="26"/>
      <c r="H2135" s="27"/>
      <c r="I2135" s="28"/>
      <c r="J2135" s="430"/>
      <c r="K2135" s="48"/>
      <c r="L2135" s="457" t="str">
        <f t="shared" si="66"/>
        <v/>
      </c>
      <c r="M2135" s="245" cm="1">
        <f t="array" ref="M2135">SUMPRODUCT(--(N2135:Q2135&lt;&gt;"")) + IF(TRIM(R2135)="",0,LEN(R2135)-LEN(SUBSTITUTE(R2135,",",""))+1)</f>
        <v>0</v>
      </c>
      <c r="N2135" s="242" t="str">
        <f>IF(AND(I2135&lt;&gt;0,I2135&lt;&gt;""),IF(TRIM(SUBSTITUTE(B2135,CHAR(160),""))="","",IF(ISNUMBER(MATCH(TRIM(SUBSTITUTE(B2135,CHAR(160),"")),'Look Up Values'!$B$2:$B$500,0)),"","Origin error")),"")</f>
        <v/>
      </c>
      <c r="O2135" s="242" t="str">
        <f>IF(AND(I2135&lt;&gt;0,I2135&lt;&gt;""),IF(C2135="","",IF(AND(ISNUMBER(--LEFT(C2135,FIND(" ",C2135&amp;" ")-1)),OR(LEN(LEFT(C2135,FIND(" ",C2135&amp;" ")-1))=6,LEN(LEFT(C2135,FIND(" ",C2135&amp;" ")-1))=7),OR(ISNUMBER(MATCH(LEFT(C2135,FIND(" ",C2135&amp;" ")-1),'Look Up Values'!$G$2:$G$1000,0)),ISNUMBER(MATCH(LEFT(C2135,FIND(" ",C2135&amp;" ")-1),'Look Up Values'!$AE$2:$AE$2000,0)))),"","EWC error")),"")</f>
        <v/>
      </c>
      <c r="P2135" s="242" t="str" cm="1">
        <f t="array" ref="P2135">IF(AND(I2135&lt;&gt;0,I2135&lt;&gt;""),IF(D2135="","",IF(ISNUMBER(MATCH(SUBSTITUTE(D2135," ",""),SUBSTITUTE('Look Up Values'!$S$2:$S$120," ",""),0)),"","D&amp;R error")),"")</f>
        <v/>
      </c>
      <c r="Q2135" s="242" t="str" cm="1">
        <f t="array" ref="Q2135">IF(AND(I2135&lt;&gt;0,I2135&lt;&gt;""),IF(G2135="","",IF(ISNUMBER(MATCH(SUBSTITUTE(G2135," ",""),SUBSTITUTE('Look Up Values'!$I$2:$I$10," ",""),0)),"","State error")),"")</f>
        <v/>
      </c>
      <c r="R2135" s="260" t="str">
        <f t="shared" si="67"/>
        <v/>
      </c>
    </row>
    <row r="2136" spans="1:18" ht="15.75">
      <c r="A2136" s="250">
        <v>2129</v>
      </c>
      <c r="B2136" s="198"/>
      <c r="C2136" s="25"/>
      <c r="D2136" s="25"/>
      <c r="E2136" s="25"/>
      <c r="F2136" s="25"/>
      <c r="G2136" s="26"/>
      <c r="H2136" s="27"/>
      <c r="I2136" s="28"/>
      <c r="J2136" s="430"/>
      <c r="K2136" s="48"/>
      <c r="L2136" s="457" t="str">
        <f t="shared" si="66"/>
        <v/>
      </c>
      <c r="M2136" s="245" cm="1">
        <f t="array" ref="M2136">SUMPRODUCT(--(N2136:Q2136&lt;&gt;"")) + IF(TRIM(R2136)="",0,LEN(R2136)-LEN(SUBSTITUTE(R2136,",",""))+1)</f>
        <v>0</v>
      </c>
      <c r="N2136" s="242" t="str">
        <f>IF(AND(I2136&lt;&gt;0,I2136&lt;&gt;""),IF(TRIM(SUBSTITUTE(B2136,CHAR(160),""))="","",IF(ISNUMBER(MATCH(TRIM(SUBSTITUTE(B2136,CHAR(160),"")),'Look Up Values'!$B$2:$B$500,0)),"","Origin error")),"")</f>
        <v/>
      </c>
      <c r="O2136" s="242" t="str">
        <f>IF(AND(I2136&lt;&gt;0,I2136&lt;&gt;""),IF(C2136="","",IF(AND(ISNUMBER(--LEFT(C2136,FIND(" ",C2136&amp;" ")-1)),OR(LEN(LEFT(C2136,FIND(" ",C2136&amp;" ")-1))=6,LEN(LEFT(C2136,FIND(" ",C2136&amp;" ")-1))=7),OR(ISNUMBER(MATCH(LEFT(C2136,FIND(" ",C2136&amp;" ")-1),'Look Up Values'!$G$2:$G$1000,0)),ISNUMBER(MATCH(LEFT(C2136,FIND(" ",C2136&amp;" ")-1),'Look Up Values'!$AE$2:$AE$2000,0)))),"","EWC error")),"")</f>
        <v/>
      </c>
      <c r="P2136" s="242" t="str" cm="1">
        <f t="array" ref="P2136">IF(AND(I2136&lt;&gt;0,I2136&lt;&gt;""),IF(D2136="","",IF(ISNUMBER(MATCH(SUBSTITUTE(D2136," ",""),SUBSTITUTE('Look Up Values'!$S$2:$S$120," ",""),0)),"","D&amp;R error")),"")</f>
        <v/>
      </c>
      <c r="Q2136" s="242" t="str" cm="1">
        <f t="array" ref="Q2136">IF(AND(I2136&lt;&gt;0,I2136&lt;&gt;""),IF(G2136="","",IF(ISNUMBER(MATCH(SUBSTITUTE(G2136," ",""),SUBSTITUTE('Look Up Values'!$I$2:$I$10," ",""),0)),"","State error")),"")</f>
        <v/>
      </c>
      <c r="R2136" s="260" t="str">
        <f t="shared" si="67"/>
        <v/>
      </c>
    </row>
    <row r="2137" spans="1:18" ht="15.75">
      <c r="A2137" s="250">
        <v>2130</v>
      </c>
      <c r="B2137" s="198"/>
      <c r="C2137" s="25"/>
      <c r="D2137" s="25"/>
      <c r="E2137" s="25"/>
      <c r="F2137" s="25"/>
      <c r="G2137" s="26"/>
      <c r="H2137" s="27"/>
      <c r="I2137" s="28"/>
      <c r="J2137" s="430"/>
      <c r="K2137" s="48"/>
      <c r="L2137" s="457" t="str">
        <f t="shared" si="66"/>
        <v/>
      </c>
      <c r="M2137" s="245" cm="1">
        <f t="array" ref="M2137">SUMPRODUCT(--(N2137:Q2137&lt;&gt;"")) + IF(TRIM(R2137)="",0,LEN(R2137)-LEN(SUBSTITUTE(R2137,",",""))+1)</f>
        <v>0</v>
      </c>
      <c r="N2137" s="242" t="str">
        <f>IF(AND(I2137&lt;&gt;0,I2137&lt;&gt;""),IF(TRIM(SUBSTITUTE(B2137,CHAR(160),""))="","",IF(ISNUMBER(MATCH(TRIM(SUBSTITUTE(B2137,CHAR(160),"")),'Look Up Values'!$B$2:$B$500,0)),"","Origin error")),"")</f>
        <v/>
      </c>
      <c r="O2137" s="242" t="str">
        <f>IF(AND(I2137&lt;&gt;0,I2137&lt;&gt;""),IF(C2137="","",IF(AND(ISNUMBER(--LEFT(C2137,FIND(" ",C2137&amp;" ")-1)),OR(LEN(LEFT(C2137,FIND(" ",C2137&amp;" ")-1))=6,LEN(LEFT(C2137,FIND(" ",C2137&amp;" ")-1))=7),OR(ISNUMBER(MATCH(LEFT(C2137,FIND(" ",C2137&amp;" ")-1),'Look Up Values'!$G$2:$G$1000,0)),ISNUMBER(MATCH(LEFT(C2137,FIND(" ",C2137&amp;" ")-1),'Look Up Values'!$AE$2:$AE$2000,0)))),"","EWC error")),"")</f>
        <v/>
      </c>
      <c r="P2137" s="242" t="str" cm="1">
        <f t="array" ref="P2137">IF(AND(I2137&lt;&gt;0,I2137&lt;&gt;""),IF(D2137="","",IF(ISNUMBER(MATCH(SUBSTITUTE(D2137," ",""),SUBSTITUTE('Look Up Values'!$S$2:$S$120," ",""),0)),"","D&amp;R error")),"")</f>
        <v/>
      </c>
      <c r="Q2137" s="242" t="str" cm="1">
        <f t="array" ref="Q2137">IF(AND(I2137&lt;&gt;0,I2137&lt;&gt;""),IF(G2137="","",IF(ISNUMBER(MATCH(SUBSTITUTE(G2137," ",""),SUBSTITUTE('Look Up Values'!$I$2:$I$10," ",""),0)),"","State error")),"")</f>
        <v/>
      </c>
      <c r="R2137" s="260" t="str">
        <f t="shared" si="67"/>
        <v/>
      </c>
    </row>
    <row r="2138" spans="1:18" ht="15.75">
      <c r="A2138" s="250">
        <v>2131</v>
      </c>
      <c r="B2138" s="198"/>
      <c r="C2138" s="25"/>
      <c r="D2138" s="25"/>
      <c r="E2138" s="25"/>
      <c r="F2138" s="25"/>
      <c r="G2138" s="26"/>
      <c r="H2138" s="27"/>
      <c r="I2138" s="28"/>
      <c r="J2138" s="430"/>
      <c r="K2138" s="48"/>
      <c r="L2138" s="457" t="str">
        <f t="shared" si="66"/>
        <v/>
      </c>
      <c r="M2138" s="245" cm="1">
        <f t="array" ref="M2138">SUMPRODUCT(--(N2138:Q2138&lt;&gt;"")) + IF(TRIM(R2138)="",0,LEN(R2138)-LEN(SUBSTITUTE(R2138,",",""))+1)</f>
        <v>0</v>
      </c>
      <c r="N2138" s="242" t="str">
        <f>IF(AND(I2138&lt;&gt;0,I2138&lt;&gt;""),IF(TRIM(SUBSTITUTE(B2138,CHAR(160),""))="","",IF(ISNUMBER(MATCH(TRIM(SUBSTITUTE(B2138,CHAR(160),"")),'Look Up Values'!$B$2:$B$500,0)),"","Origin error")),"")</f>
        <v/>
      </c>
      <c r="O2138" s="242" t="str">
        <f>IF(AND(I2138&lt;&gt;0,I2138&lt;&gt;""),IF(C2138="","",IF(AND(ISNUMBER(--LEFT(C2138,FIND(" ",C2138&amp;" ")-1)),OR(LEN(LEFT(C2138,FIND(" ",C2138&amp;" ")-1))=6,LEN(LEFT(C2138,FIND(" ",C2138&amp;" ")-1))=7),OR(ISNUMBER(MATCH(LEFT(C2138,FIND(" ",C2138&amp;" ")-1),'Look Up Values'!$G$2:$G$1000,0)),ISNUMBER(MATCH(LEFT(C2138,FIND(" ",C2138&amp;" ")-1),'Look Up Values'!$AE$2:$AE$2000,0)))),"","EWC error")),"")</f>
        <v/>
      </c>
      <c r="P2138" s="242" t="str" cm="1">
        <f t="array" ref="P2138">IF(AND(I2138&lt;&gt;0,I2138&lt;&gt;""),IF(D2138="","",IF(ISNUMBER(MATCH(SUBSTITUTE(D2138," ",""),SUBSTITUTE('Look Up Values'!$S$2:$S$120," ",""),0)),"","D&amp;R error")),"")</f>
        <v/>
      </c>
      <c r="Q2138" s="242" t="str" cm="1">
        <f t="array" ref="Q2138">IF(AND(I2138&lt;&gt;0,I2138&lt;&gt;""),IF(G2138="","",IF(ISNUMBER(MATCH(SUBSTITUTE(G2138," ",""),SUBSTITUTE('Look Up Values'!$I$2:$I$10," ",""),0)),"","State error")),"")</f>
        <v/>
      </c>
      <c r="R2138" s="260" t="str">
        <f t="shared" si="67"/>
        <v/>
      </c>
    </row>
    <row r="2139" spans="1:18" ht="15.75">
      <c r="A2139" s="250">
        <v>2132</v>
      </c>
      <c r="B2139" s="198"/>
      <c r="C2139" s="25"/>
      <c r="D2139" s="25"/>
      <c r="E2139" s="25"/>
      <c r="F2139" s="25"/>
      <c r="G2139" s="26"/>
      <c r="H2139" s="27"/>
      <c r="I2139" s="28"/>
      <c r="J2139" s="430"/>
      <c r="K2139" s="48"/>
      <c r="L2139" s="457" t="str">
        <f t="shared" si="66"/>
        <v/>
      </c>
      <c r="M2139" s="245" cm="1">
        <f t="array" ref="M2139">SUMPRODUCT(--(N2139:Q2139&lt;&gt;"")) + IF(TRIM(R2139)="",0,LEN(R2139)-LEN(SUBSTITUTE(R2139,",",""))+1)</f>
        <v>0</v>
      </c>
      <c r="N2139" s="242" t="str">
        <f>IF(AND(I2139&lt;&gt;0,I2139&lt;&gt;""),IF(TRIM(SUBSTITUTE(B2139,CHAR(160),""))="","",IF(ISNUMBER(MATCH(TRIM(SUBSTITUTE(B2139,CHAR(160),"")),'Look Up Values'!$B$2:$B$500,0)),"","Origin error")),"")</f>
        <v/>
      </c>
      <c r="O2139" s="242" t="str">
        <f>IF(AND(I2139&lt;&gt;0,I2139&lt;&gt;""),IF(C2139="","",IF(AND(ISNUMBER(--LEFT(C2139,FIND(" ",C2139&amp;" ")-1)),OR(LEN(LEFT(C2139,FIND(" ",C2139&amp;" ")-1))=6,LEN(LEFT(C2139,FIND(" ",C2139&amp;" ")-1))=7),OR(ISNUMBER(MATCH(LEFT(C2139,FIND(" ",C2139&amp;" ")-1),'Look Up Values'!$G$2:$G$1000,0)),ISNUMBER(MATCH(LEFT(C2139,FIND(" ",C2139&amp;" ")-1),'Look Up Values'!$AE$2:$AE$2000,0)))),"","EWC error")),"")</f>
        <v/>
      </c>
      <c r="P2139" s="242" t="str" cm="1">
        <f t="array" ref="P2139">IF(AND(I2139&lt;&gt;0,I2139&lt;&gt;""),IF(D2139="","",IF(ISNUMBER(MATCH(SUBSTITUTE(D2139," ",""),SUBSTITUTE('Look Up Values'!$S$2:$S$120," ",""),0)),"","D&amp;R error")),"")</f>
        <v/>
      </c>
      <c r="Q2139" s="242" t="str" cm="1">
        <f t="array" ref="Q2139">IF(AND(I2139&lt;&gt;0,I2139&lt;&gt;""),IF(G2139="","",IF(ISNUMBER(MATCH(SUBSTITUTE(G2139," ",""),SUBSTITUTE('Look Up Values'!$I$2:$I$10," ",""),0)),"","State error")),"")</f>
        <v/>
      </c>
      <c r="R2139" s="260" t="str">
        <f t="shared" si="67"/>
        <v/>
      </c>
    </row>
    <row r="2140" spans="1:18" ht="15.75">
      <c r="A2140" s="250">
        <v>2133</v>
      </c>
      <c r="B2140" s="198"/>
      <c r="C2140" s="25"/>
      <c r="D2140" s="25"/>
      <c r="E2140" s="25"/>
      <c r="F2140" s="25"/>
      <c r="G2140" s="26"/>
      <c r="H2140" s="27"/>
      <c r="I2140" s="28"/>
      <c r="J2140" s="430"/>
      <c r="K2140" s="48"/>
      <c r="L2140" s="457" t="str">
        <f t="shared" si="66"/>
        <v/>
      </c>
      <c r="M2140" s="245" cm="1">
        <f t="array" ref="M2140">SUMPRODUCT(--(N2140:Q2140&lt;&gt;"")) + IF(TRIM(R2140)="",0,LEN(R2140)-LEN(SUBSTITUTE(R2140,",",""))+1)</f>
        <v>0</v>
      </c>
      <c r="N2140" s="242" t="str">
        <f>IF(AND(I2140&lt;&gt;0,I2140&lt;&gt;""),IF(TRIM(SUBSTITUTE(B2140,CHAR(160),""))="","",IF(ISNUMBER(MATCH(TRIM(SUBSTITUTE(B2140,CHAR(160),"")),'Look Up Values'!$B$2:$B$500,0)),"","Origin error")),"")</f>
        <v/>
      </c>
      <c r="O2140" s="242" t="str">
        <f>IF(AND(I2140&lt;&gt;0,I2140&lt;&gt;""),IF(C2140="","",IF(AND(ISNUMBER(--LEFT(C2140,FIND(" ",C2140&amp;" ")-1)),OR(LEN(LEFT(C2140,FIND(" ",C2140&amp;" ")-1))=6,LEN(LEFT(C2140,FIND(" ",C2140&amp;" ")-1))=7),OR(ISNUMBER(MATCH(LEFT(C2140,FIND(" ",C2140&amp;" ")-1),'Look Up Values'!$G$2:$G$1000,0)),ISNUMBER(MATCH(LEFT(C2140,FIND(" ",C2140&amp;" ")-1),'Look Up Values'!$AE$2:$AE$2000,0)))),"","EWC error")),"")</f>
        <v/>
      </c>
      <c r="P2140" s="242" t="str" cm="1">
        <f t="array" ref="P2140">IF(AND(I2140&lt;&gt;0,I2140&lt;&gt;""),IF(D2140="","",IF(ISNUMBER(MATCH(SUBSTITUTE(D2140," ",""),SUBSTITUTE('Look Up Values'!$S$2:$S$120," ",""),0)),"","D&amp;R error")),"")</f>
        <v/>
      </c>
      <c r="Q2140" s="242" t="str" cm="1">
        <f t="array" ref="Q2140">IF(AND(I2140&lt;&gt;0,I2140&lt;&gt;""),IF(G2140="","",IF(ISNUMBER(MATCH(SUBSTITUTE(G2140," ",""),SUBSTITUTE('Look Up Values'!$I$2:$I$10," ",""),0)),"","State error")),"")</f>
        <v/>
      </c>
      <c r="R2140" s="260" t="str">
        <f t="shared" si="67"/>
        <v/>
      </c>
    </row>
    <row r="2141" spans="1:18" ht="15.75">
      <c r="A2141" s="250">
        <v>2134</v>
      </c>
      <c r="B2141" s="198"/>
      <c r="C2141" s="25"/>
      <c r="D2141" s="25"/>
      <c r="E2141" s="25"/>
      <c r="F2141" s="25"/>
      <c r="G2141" s="26"/>
      <c r="H2141" s="27"/>
      <c r="I2141" s="28"/>
      <c r="J2141" s="430"/>
      <c r="K2141" s="48"/>
      <c r="L2141" s="457" t="str">
        <f t="shared" si="66"/>
        <v/>
      </c>
      <c r="M2141" s="245" cm="1">
        <f t="array" ref="M2141">SUMPRODUCT(--(N2141:Q2141&lt;&gt;"")) + IF(TRIM(R2141)="",0,LEN(R2141)-LEN(SUBSTITUTE(R2141,",",""))+1)</f>
        <v>0</v>
      </c>
      <c r="N2141" s="242" t="str">
        <f>IF(AND(I2141&lt;&gt;0,I2141&lt;&gt;""),IF(TRIM(SUBSTITUTE(B2141,CHAR(160),""))="","",IF(ISNUMBER(MATCH(TRIM(SUBSTITUTE(B2141,CHAR(160),"")),'Look Up Values'!$B$2:$B$500,0)),"","Origin error")),"")</f>
        <v/>
      </c>
      <c r="O2141" s="242" t="str">
        <f>IF(AND(I2141&lt;&gt;0,I2141&lt;&gt;""),IF(C2141="","",IF(AND(ISNUMBER(--LEFT(C2141,FIND(" ",C2141&amp;" ")-1)),OR(LEN(LEFT(C2141,FIND(" ",C2141&amp;" ")-1))=6,LEN(LEFT(C2141,FIND(" ",C2141&amp;" ")-1))=7),OR(ISNUMBER(MATCH(LEFT(C2141,FIND(" ",C2141&amp;" ")-1),'Look Up Values'!$G$2:$G$1000,0)),ISNUMBER(MATCH(LEFT(C2141,FIND(" ",C2141&amp;" ")-1),'Look Up Values'!$AE$2:$AE$2000,0)))),"","EWC error")),"")</f>
        <v/>
      </c>
      <c r="P2141" s="242" t="str" cm="1">
        <f t="array" ref="P2141">IF(AND(I2141&lt;&gt;0,I2141&lt;&gt;""),IF(D2141="","",IF(ISNUMBER(MATCH(SUBSTITUTE(D2141," ",""),SUBSTITUTE('Look Up Values'!$S$2:$S$120," ",""),0)),"","D&amp;R error")),"")</f>
        <v/>
      </c>
      <c r="Q2141" s="242" t="str" cm="1">
        <f t="array" ref="Q2141">IF(AND(I2141&lt;&gt;0,I2141&lt;&gt;""),IF(G2141="","",IF(ISNUMBER(MATCH(SUBSTITUTE(G2141," ",""),SUBSTITUTE('Look Up Values'!$I$2:$I$10," ",""),0)),"","State error")),"")</f>
        <v/>
      </c>
      <c r="R2141" s="260" t="str">
        <f t="shared" si="67"/>
        <v/>
      </c>
    </row>
    <row r="2142" spans="1:18" ht="15.75">
      <c r="A2142" s="250">
        <v>2135</v>
      </c>
      <c r="B2142" s="198"/>
      <c r="C2142" s="25"/>
      <c r="D2142" s="25"/>
      <c r="E2142" s="25"/>
      <c r="F2142" s="25"/>
      <c r="G2142" s="26"/>
      <c r="H2142" s="27"/>
      <c r="I2142" s="28"/>
      <c r="J2142" s="430"/>
      <c r="K2142" s="48"/>
      <c r="L2142" s="457" t="str">
        <f t="shared" si="66"/>
        <v/>
      </c>
      <c r="M2142" s="245" cm="1">
        <f t="array" ref="M2142">SUMPRODUCT(--(N2142:Q2142&lt;&gt;"")) + IF(TRIM(R2142)="",0,LEN(R2142)-LEN(SUBSTITUTE(R2142,",",""))+1)</f>
        <v>0</v>
      </c>
      <c r="N2142" s="242" t="str">
        <f>IF(AND(I2142&lt;&gt;0,I2142&lt;&gt;""),IF(TRIM(SUBSTITUTE(B2142,CHAR(160),""))="","",IF(ISNUMBER(MATCH(TRIM(SUBSTITUTE(B2142,CHAR(160),"")),'Look Up Values'!$B$2:$B$500,0)),"","Origin error")),"")</f>
        <v/>
      </c>
      <c r="O2142" s="242" t="str">
        <f>IF(AND(I2142&lt;&gt;0,I2142&lt;&gt;""),IF(C2142="","",IF(AND(ISNUMBER(--LEFT(C2142,FIND(" ",C2142&amp;" ")-1)),OR(LEN(LEFT(C2142,FIND(" ",C2142&amp;" ")-1))=6,LEN(LEFT(C2142,FIND(" ",C2142&amp;" ")-1))=7),OR(ISNUMBER(MATCH(LEFT(C2142,FIND(" ",C2142&amp;" ")-1),'Look Up Values'!$G$2:$G$1000,0)),ISNUMBER(MATCH(LEFT(C2142,FIND(" ",C2142&amp;" ")-1),'Look Up Values'!$AE$2:$AE$2000,0)))),"","EWC error")),"")</f>
        <v/>
      </c>
      <c r="P2142" s="242" t="str" cm="1">
        <f t="array" ref="P2142">IF(AND(I2142&lt;&gt;0,I2142&lt;&gt;""),IF(D2142="","",IF(ISNUMBER(MATCH(SUBSTITUTE(D2142," ",""),SUBSTITUTE('Look Up Values'!$S$2:$S$120," ",""),0)),"","D&amp;R error")),"")</f>
        <v/>
      </c>
      <c r="Q2142" s="242" t="str" cm="1">
        <f t="array" ref="Q2142">IF(AND(I2142&lt;&gt;0,I2142&lt;&gt;""),IF(G2142="","",IF(ISNUMBER(MATCH(SUBSTITUTE(G2142," ",""),SUBSTITUTE('Look Up Values'!$I$2:$I$10," ",""),0)),"","State error")),"")</f>
        <v/>
      </c>
      <c r="R2142" s="260" t="str">
        <f t="shared" si="67"/>
        <v/>
      </c>
    </row>
    <row r="2143" spans="1:18" ht="15.75">
      <c r="A2143" s="250">
        <v>2136</v>
      </c>
      <c r="B2143" s="198"/>
      <c r="C2143" s="25"/>
      <c r="D2143" s="25"/>
      <c r="E2143" s="25"/>
      <c r="F2143" s="25"/>
      <c r="G2143" s="26"/>
      <c r="H2143" s="27"/>
      <c r="I2143" s="28"/>
      <c r="J2143" s="430"/>
      <c r="K2143" s="48"/>
      <c r="L2143" s="457" t="str">
        <f t="shared" si="66"/>
        <v/>
      </c>
      <c r="M2143" s="245" cm="1">
        <f t="array" ref="M2143">SUMPRODUCT(--(N2143:Q2143&lt;&gt;"")) + IF(TRIM(R2143)="",0,LEN(R2143)-LEN(SUBSTITUTE(R2143,",",""))+1)</f>
        <v>0</v>
      </c>
      <c r="N2143" s="242" t="str">
        <f>IF(AND(I2143&lt;&gt;0,I2143&lt;&gt;""),IF(TRIM(SUBSTITUTE(B2143,CHAR(160),""))="","",IF(ISNUMBER(MATCH(TRIM(SUBSTITUTE(B2143,CHAR(160),"")),'Look Up Values'!$B$2:$B$500,0)),"","Origin error")),"")</f>
        <v/>
      </c>
      <c r="O2143" s="242" t="str">
        <f>IF(AND(I2143&lt;&gt;0,I2143&lt;&gt;""),IF(C2143="","",IF(AND(ISNUMBER(--LEFT(C2143,FIND(" ",C2143&amp;" ")-1)),OR(LEN(LEFT(C2143,FIND(" ",C2143&amp;" ")-1))=6,LEN(LEFT(C2143,FIND(" ",C2143&amp;" ")-1))=7),OR(ISNUMBER(MATCH(LEFT(C2143,FIND(" ",C2143&amp;" ")-1),'Look Up Values'!$G$2:$G$1000,0)),ISNUMBER(MATCH(LEFT(C2143,FIND(" ",C2143&amp;" ")-1),'Look Up Values'!$AE$2:$AE$2000,0)))),"","EWC error")),"")</f>
        <v/>
      </c>
      <c r="P2143" s="242" t="str" cm="1">
        <f t="array" ref="P2143">IF(AND(I2143&lt;&gt;0,I2143&lt;&gt;""),IF(D2143="","",IF(ISNUMBER(MATCH(SUBSTITUTE(D2143," ",""),SUBSTITUTE('Look Up Values'!$S$2:$S$120," ",""),0)),"","D&amp;R error")),"")</f>
        <v/>
      </c>
      <c r="Q2143" s="242" t="str" cm="1">
        <f t="array" ref="Q2143">IF(AND(I2143&lt;&gt;0,I2143&lt;&gt;""),IF(G2143="","",IF(ISNUMBER(MATCH(SUBSTITUTE(G2143," ",""),SUBSTITUTE('Look Up Values'!$I$2:$I$10," ",""),0)),"","State error")),"")</f>
        <v/>
      </c>
      <c r="R2143" s="260" t="str">
        <f t="shared" si="67"/>
        <v/>
      </c>
    </row>
    <row r="2144" spans="1:18" ht="15.75">
      <c r="A2144" s="250">
        <v>2137</v>
      </c>
      <c r="B2144" s="198"/>
      <c r="C2144" s="25"/>
      <c r="D2144" s="25"/>
      <c r="E2144" s="25"/>
      <c r="F2144" s="25"/>
      <c r="G2144" s="26"/>
      <c r="H2144" s="27"/>
      <c r="I2144" s="28"/>
      <c r="J2144" s="430"/>
      <c r="K2144" s="48"/>
      <c r="L2144" s="457" t="str">
        <f t="shared" si="66"/>
        <v/>
      </c>
      <c r="M2144" s="245" cm="1">
        <f t="array" ref="M2144">SUMPRODUCT(--(N2144:Q2144&lt;&gt;"")) + IF(TRIM(R2144)="",0,LEN(R2144)-LEN(SUBSTITUTE(R2144,",",""))+1)</f>
        <v>0</v>
      </c>
      <c r="N2144" s="242" t="str">
        <f>IF(AND(I2144&lt;&gt;0,I2144&lt;&gt;""),IF(TRIM(SUBSTITUTE(B2144,CHAR(160),""))="","",IF(ISNUMBER(MATCH(TRIM(SUBSTITUTE(B2144,CHAR(160),"")),'Look Up Values'!$B$2:$B$500,0)),"","Origin error")),"")</f>
        <v/>
      </c>
      <c r="O2144" s="242" t="str">
        <f>IF(AND(I2144&lt;&gt;0,I2144&lt;&gt;""),IF(C2144="","",IF(AND(ISNUMBER(--LEFT(C2144,FIND(" ",C2144&amp;" ")-1)),OR(LEN(LEFT(C2144,FIND(" ",C2144&amp;" ")-1))=6,LEN(LEFT(C2144,FIND(" ",C2144&amp;" ")-1))=7),OR(ISNUMBER(MATCH(LEFT(C2144,FIND(" ",C2144&amp;" ")-1),'Look Up Values'!$G$2:$G$1000,0)),ISNUMBER(MATCH(LEFT(C2144,FIND(" ",C2144&amp;" ")-1),'Look Up Values'!$AE$2:$AE$2000,0)))),"","EWC error")),"")</f>
        <v/>
      </c>
      <c r="P2144" s="242" t="str" cm="1">
        <f t="array" ref="P2144">IF(AND(I2144&lt;&gt;0,I2144&lt;&gt;""),IF(D2144="","",IF(ISNUMBER(MATCH(SUBSTITUTE(D2144," ",""),SUBSTITUTE('Look Up Values'!$S$2:$S$120," ",""),0)),"","D&amp;R error")),"")</f>
        <v/>
      </c>
      <c r="Q2144" s="242" t="str" cm="1">
        <f t="array" ref="Q2144">IF(AND(I2144&lt;&gt;0,I2144&lt;&gt;""),IF(G2144="","",IF(ISNUMBER(MATCH(SUBSTITUTE(G2144," ",""),SUBSTITUTE('Look Up Values'!$I$2:$I$10," ",""),0)),"","State error")),"")</f>
        <v/>
      </c>
      <c r="R2144" s="260" t="str">
        <f t="shared" si="67"/>
        <v/>
      </c>
    </row>
    <row r="2145" spans="1:18" ht="15.75">
      <c r="A2145" s="250">
        <v>2138</v>
      </c>
      <c r="B2145" s="198"/>
      <c r="C2145" s="25"/>
      <c r="D2145" s="25"/>
      <c r="E2145" s="25"/>
      <c r="F2145" s="25"/>
      <c r="G2145" s="26"/>
      <c r="H2145" s="27"/>
      <c r="I2145" s="28"/>
      <c r="J2145" s="430"/>
      <c r="K2145" s="48"/>
      <c r="L2145" s="457" t="str">
        <f t="shared" si="66"/>
        <v/>
      </c>
      <c r="M2145" s="245" cm="1">
        <f t="array" ref="M2145">SUMPRODUCT(--(N2145:Q2145&lt;&gt;"")) + IF(TRIM(R2145)="",0,LEN(R2145)-LEN(SUBSTITUTE(R2145,",",""))+1)</f>
        <v>0</v>
      </c>
      <c r="N2145" s="242" t="str">
        <f>IF(AND(I2145&lt;&gt;0,I2145&lt;&gt;""),IF(TRIM(SUBSTITUTE(B2145,CHAR(160),""))="","",IF(ISNUMBER(MATCH(TRIM(SUBSTITUTE(B2145,CHAR(160),"")),'Look Up Values'!$B$2:$B$500,0)),"","Origin error")),"")</f>
        <v/>
      </c>
      <c r="O2145" s="242" t="str">
        <f>IF(AND(I2145&lt;&gt;0,I2145&lt;&gt;""),IF(C2145="","",IF(AND(ISNUMBER(--LEFT(C2145,FIND(" ",C2145&amp;" ")-1)),OR(LEN(LEFT(C2145,FIND(" ",C2145&amp;" ")-1))=6,LEN(LEFT(C2145,FIND(" ",C2145&amp;" ")-1))=7),OR(ISNUMBER(MATCH(LEFT(C2145,FIND(" ",C2145&amp;" ")-1),'Look Up Values'!$G$2:$G$1000,0)),ISNUMBER(MATCH(LEFT(C2145,FIND(" ",C2145&amp;" ")-1),'Look Up Values'!$AE$2:$AE$2000,0)))),"","EWC error")),"")</f>
        <v/>
      </c>
      <c r="P2145" s="242" t="str" cm="1">
        <f t="array" ref="P2145">IF(AND(I2145&lt;&gt;0,I2145&lt;&gt;""),IF(D2145="","",IF(ISNUMBER(MATCH(SUBSTITUTE(D2145," ",""),SUBSTITUTE('Look Up Values'!$S$2:$S$120," ",""),0)),"","D&amp;R error")),"")</f>
        <v/>
      </c>
      <c r="Q2145" s="242" t="str" cm="1">
        <f t="array" ref="Q2145">IF(AND(I2145&lt;&gt;0,I2145&lt;&gt;""),IF(G2145="","",IF(ISNUMBER(MATCH(SUBSTITUTE(G2145," ",""),SUBSTITUTE('Look Up Values'!$I$2:$I$10," ",""),0)),"","State error")),"")</f>
        <v/>
      </c>
      <c r="R2145" s="260" t="str">
        <f t="shared" si="67"/>
        <v/>
      </c>
    </row>
    <row r="2146" spans="1:18" ht="15.75">
      <c r="A2146" s="250">
        <v>2139</v>
      </c>
      <c r="B2146" s="198"/>
      <c r="C2146" s="25"/>
      <c r="D2146" s="25"/>
      <c r="E2146" s="25"/>
      <c r="F2146" s="25"/>
      <c r="G2146" s="26"/>
      <c r="H2146" s="27"/>
      <c r="I2146" s="28"/>
      <c r="J2146" s="430"/>
      <c r="K2146" s="48"/>
      <c r="L2146" s="457" t="str">
        <f t="shared" si="66"/>
        <v/>
      </c>
      <c r="M2146" s="245" cm="1">
        <f t="array" ref="M2146">SUMPRODUCT(--(N2146:Q2146&lt;&gt;"")) + IF(TRIM(R2146)="",0,LEN(R2146)-LEN(SUBSTITUTE(R2146,",",""))+1)</f>
        <v>0</v>
      </c>
      <c r="N2146" s="242" t="str">
        <f>IF(AND(I2146&lt;&gt;0,I2146&lt;&gt;""),IF(TRIM(SUBSTITUTE(B2146,CHAR(160),""))="","",IF(ISNUMBER(MATCH(TRIM(SUBSTITUTE(B2146,CHAR(160),"")),'Look Up Values'!$B$2:$B$500,0)),"","Origin error")),"")</f>
        <v/>
      </c>
      <c r="O2146" s="242" t="str">
        <f>IF(AND(I2146&lt;&gt;0,I2146&lt;&gt;""),IF(C2146="","",IF(AND(ISNUMBER(--LEFT(C2146,FIND(" ",C2146&amp;" ")-1)),OR(LEN(LEFT(C2146,FIND(" ",C2146&amp;" ")-1))=6,LEN(LEFT(C2146,FIND(" ",C2146&amp;" ")-1))=7),OR(ISNUMBER(MATCH(LEFT(C2146,FIND(" ",C2146&amp;" ")-1),'Look Up Values'!$G$2:$G$1000,0)),ISNUMBER(MATCH(LEFT(C2146,FIND(" ",C2146&amp;" ")-1),'Look Up Values'!$AE$2:$AE$2000,0)))),"","EWC error")),"")</f>
        <v/>
      </c>
      <c r="P2146" s="242" t="str" cm="1">
        <f t="array" ref="P2146">IF(AND(I2146&lt;&gt;0,I2146&lt;&gt;""),IF(D2146="","",IF(ISNUMBER(MATCH(SUBSTITUTE(D2146," ",""),SUBSTITUTE('Look Up Values'!$S$2:$S$120," ",""),0)),"","D&amp;R error")),"")</f>
        <v/>
      </c>
      <c r="Q2146" s="242" t="str" cm="1">
        <f t="array" ref="Q2146">IF(AND(I2146&lt;&gt;0,I2146&lt;&gt;""),IF(G2146="","",IF(ISNUMBER(MATCH(SUBSTITUTE(G2146," ",""),SUBSTITUTE('Look Up Values'!$I$2:$I$10," ",""),0)),"","State error")),"")</f>
        <v/>
      </c>
      <c r="R2146" s="260" t="str">
        <f t="shared" si="67"/>
        <v/>
      </c>
    </row>
    <row r="2147" spans="1:18" ht="15.75">
      <c r="A2147" s="250">
        <v>2140</v>
      </c>
      <c r="B2147" s="198"/>
      <c r="C2147" s="25"/>
      <c r="D2147" s="25"/>
      <c r="E2147" s="25"/>
      <c r="F2147" s="25"/>
      <c r="G2147" s="26"/>
      <c r="H2147" s="27"/>
      <c r="I2147" s="28"/>
      <c r="J2147" s="430"/>
      <c r="K2147" s="48"/>
      <c r="L2147" s="457" t="str">
        <f t="shared" si="66"/>
        <v/>
      </c>
      <c r="M2147" s="245" cm="1">
        <f t="array" ref="M2147">SUMPRODUCT(--(N2147:Q2147&lt;&gt;"")) + IF(TRIM(R2147)="",0,LEN(R2147)-LEN(SUBSTITUTE(R2147,",",""))+1)</f>
        <v>0</v>
      </c>
      <c r="N2147" s="242" t="str">
        <f>IF(AND(I2147&lt;&gt;0,I2147&lt;&gt;""),IF(TRIM(SUBSTITUTE(B2147,CHAR(160),""))="","",IF(ISNUMBER(MATCH(TRIM(SUBSTITUTE(B2147,CHAR(160),"")),'Look Up Values'!$B$2:$B$500,0)),"","Origin error")),"")</f>
        <v/>
      </c>
      <c r="O2147" s="242" t="str">
        <f>IF(AND(I2147&lt;&gt;0,I2147&lt;&gt;""),IF(C2147="","",IF(AND(ISNUMBER(--LEFT(C2147,FIND(" ",C2147&amp;" ")-1)),OR(LEN(LEFT(C2147,FIND(" ",C2147&amp;" ")-1))=6,LEN(LEFT(C2147,FIND(" ",C2147&amp;" ")-1))=7),OR(ISNUMBER(MATCH(LEFT(C2147,FIND(" ",C2147&amp;" ")-1),'Look Up Values'!$G$2:$G$1000,0)),ISNUMBER(MATCH(LEFT(C2147,FIND(" ",C2147&amp;" ")-1),'Look Up Values'!$AE$2:$AE$2000,0)))),"","EWC error")),"")</f>
        <v/>
      </c>
      <c r="P2147" s="242" t="str" cm="1">
        <f t="array" ref="P2147">IF(AND(I2147&lt;&gt;0,I2147&lt;&gt;""),IF(D2147="","",IF(ISNUMBER(MATCH(SUBSTITUTE(D2147," ",""),SUBSTITUTE('Look Up Values'!$S$2:$S$120," ",""),0)),"","D&amp;R error")),"")</f>
        <v/>
      </c>
      <c r="Q2147" s="242" t="str" cm="1">
        <f t="array" ref="Q2147">IF(AND(I2147&lt;&gt;0,I2147&lt;&gt;""),IF(G2147="","",IF(ISNUMBER(MATCH(SUBSTITUTE(G2147," ",""),SUBSTITUTE('Look Up Values'!$I$2:$I$10," ",""),0)),"","State error")),"")</f>
        <v/>
      </c>
      <c r="R2147" s="260" t="str">
        <f t="shared" si="67"/>
        <v/>
      </c>
    </row>
    <row r="2148" spans="1:18" ht="15.75">
      <c r="A2148" s="250">
        <v>2141</v>
      </c>
      <c r="B2148" s="198"/>
      <c r="C2148" s="25"/>
      <c r="D2148" s="25"/>
      <c r="E2148" s="25"/>
      <c r="F2148" s="25"/>
      <c r="G2148" s="26"/>
      <c r="H2148" s="27"/>
      <c r="I2148" s="28"/>
      <c r="J2148" s="430"/>
      <c r="K2148" s="48"/>
      <c r="L2148" s="457" t="str">
        <f t="shared" si="66"/>
        <v/>
      </c>
      <c r="M2148" s="245" cm="1">
        <f t="array" ref="M2148">SUMPRODUCT(--(N2148:Q2148&lt;&gt;"")) + IF(TRIM(R2148)="",0,LEN(R2148)-LEN(SUBSTITUTE(R2148,",",""))+1)</f>
        <v>0</v>
      </c>
      <c r="N2148" s="242" t="str">
        <f>IF(AND(I2148&lt;&gt;0,I2148&lt;&gt;""),IF(TRIM(SUBSTITUTE(B2148,CHAR(160),""))="","",IF(ISNUMBER(MATCH(TRIM(SUBSTITUTE(B2148,CHAR(160),"")),'Look Up Values'!$B$2:$B$500,0)),"","Origin error")),"")</f>
        <v/>
      </c>
      <c r="O2148" s="242" t="str">
        <f>IF(AND(I2148&lt;&gt;0,I2148&lt;&gt;""),IF(C2148="","",IF(AND(ISNUMBER(--LEFT(C2148,FIND(" ",C2148&amp;" ")-1)),OR(LEN(LEFT(C2148,FIND(" ",C2148&amp;" ")-1))=6,LEN(LEFT(C2148,FIND(" ",C2148&amp;" ")-1))=7),OR(ISNUMBER(MATCH(LEFT(C2148,FIND(" ",C2148&amp;" ")-1),'Look Up Values'!$G$2:$G$1000,0)),ISNUMBER(MATCH(LEFT(C2148,FIND(" ",C2148&amp;" ")-1),'Look Up Values'!$AE$2:$AE$2000,0)))),"","EWC error")),"")</f>
        <v/>
      </c>
      <c r="P2148" s="242" t="str" cm="1">
        <f t="array" ref="P2148">IF(AND(I2148&lt;&gt;0,I2148&lt;&gt;""),IF(D2148="","",IF(ISNUMBER(MATCH(SUBSTITUTE(D2148," ",""),SUBSTITUTE('Look Up Values'!$S$2:$S$120," ",""),0)),"","D&amp;R error")),"")</f>
        <v/>
      </c>
      <c r="Q2148" s="242" t="str" cm="1">
        <f t="array" ref="Q2148">IF(AND(I2148&lt;&gt;0,I2148&lt;&gt;""),IF(G2148="","",IF(ISNUMBER(MATCH(SUBSTITUTE(G2148," ",""),SUBSTITUTE('Look Up Values'!$I$2:$I$10," ",""),0)),"","State error")),"")</f>
        <v/>
      </c>
      <c r="R2148" s="260" t="str">
        <f t="shared" si="67"/>
        <v/>
      </c>
    </row>
    <row r="2149" spans="1:18" ht="15.75">
      <c r="A2149" s="250">
        <v>2142</v>
      </c>
      <c r="B2149" s="198"/>
      <c r="C2149" s="25"/>
      <c r="D2149" s="25"/>
      <c r="E2149" s="25"/>
      <c r="F2149" s="25"/>
      <c r="G2149" s="26"/>
      <c r="H2149" s="27"/>
      <c r="I2149" s="28"/>
      <c r="J2149" s="430"/>
      <c r="K2149" s="48"/>
      <c r="L2149" s="457" t="str">
        <f t="shared" si="66"/>
        <v/>
      </c>
      <c r="M2149" s="245" cm="1">
        <f t="array" ref="M2149">SUMPRODUCT(--(N2149:Q2149&lt;&gt;"")) + IF(TRIM(R2149)="",0,LEN(R2149)-LEN(SUBSTITUTE(R2149,",",""))+1)</f>
        <v>0</v>
      </c>
      <c r="N2149" s="242" t="str">
        <f>IF(AND(I2149&lt;&gt;0,I2149&lt;&gt;""),IF(TRIM(SUBSTITUTE(B2149,CHAR(160),""))="","",IF(ISNUMBER(MATCH(TRIM(SUBSTITUTE(B2149,CHAR(160),"")),'Look Up Values'!$B$2:$B$500,0)),"","Origin error")),"")</f>
        <v/>
      </c>
      <c r="O2149" s="242" t="str">
        <f>IF(AND(I2149&lt;&gt;0,I2149&lt;&gt;""),IF(C2149="","",IF(AND(ISNUMBER(--LEFT(C2149,FIND(" ",C2149&amp;" ")-1)),OR(LEN(LEFT(C2149,FIND(" ",C2149&amp;" ")-1))=6,LEN(LEFT(C2149,FIND(" ",C2149&amp;" ")-1))=7),OR(ISNUMBER(MATCH(LEFT(C2149,FIND(" ",C2149&amp;" ")-1),'Look Up Values'!$G$2:$G$1000,0)),ISNUMBER(MATCH(LEFT(C2149,FIND(" ",C2149&amp;" ")-1),'Look Up Values'!$AE$2:$AE$2000,0)))),"","EWC error")),"")</f>
        <v/>
      </c>
      <c r="P2149" s="242" t="str" cm="1">
        <f t="array" ref="P2149">IF(AND(I2149&lt;&gt;0,I2149&lt;&gt;""),IF(D2149="","",IF(ISNUMBER(MATCH(SUBSTITUTE(D2149," ",""),SUBSTITUTE('Look Up Values'!$S$2:$S$120," ",""),0)),"","D&amp;R error")),"")</f>
        <v/>
      </c>
      <c r="Q2149" s="242" t="str" cm="1">
        <f t="array" ref="Q2149">IF(AND(I2149&lt;&gt;0,I2149&lt;&gt;""),IF(G2149="","",IF(ISNUMBER(MATCH(SUBSTITUTE(G2149," ",""),SUBSTITUTE('Look Up Values'!$I$2:$I$10," ",""),0)),"","State error")),"")</f>
        <v/>
      </c>
      <c r="R2149" s="260" t="str">
        <f t="shared" si="67"/>
        <v/>
      </c>
    </row>
    <row r="2150" spans="1:18" ht="15.75">
      <c r="A2150" s="250">
        <v>2143</v>
      </c>
      <c r="B2150" s="198"/>
      <c r="C2150" s="25"/>
      <c r="D2150" s="25"/>
      <c r="E2150" s="25"/>
      <c r="F2150" s="25"/>
      <c r="G2150" s="26"/>
      <c r="H2150" s="27"/>
      <c r="I2150" s="28"/>
      <c r="J2150" s="430"/>
      <c r="K2150" s="48"/>
      <c r="L2150" s="457" t="str">
        <f t="shared" si="66"/>
        <v/>
      </c>
      <c r="M2150" s="245" cm="1">
        <f t="array" ref="M2150">SUMPRODUCT(--(N2150:Q2150&lt;&gt;"")) + IF(TRIM(R2150)="",0,LEN(R2150)-LEN(SUBSTITUTE(R2150,",",""))+1)</f>
        <v>0</v>
      </c>
      <c r="N2150" s="242" t="str">
        <f>IF(AND(I2150&lt;&gt;0,I2150&lt;&gt;""),IF(TRIM(SUBSTITUTE(B2150,CHAR(160),""))="","",IF(ISNUMBER(MATCH(TRIM(SUBSTITUTE(B2150,CHAR(160),"")),'Look Up Values'!$B$2:$B$500,0)),"","Origin error")),"")</f>
        <v/>
      </c>
      <c r="O2150" s="242" t="str">
        <f>IF(AND(I2150&lt;&gt;0,I2150&lt;&gt;""),IF(C2150="","",IF(AND(ISNUMBER(--LEFT(C2150,FIND(" ",C2150&amp;" ")-1)),OR(LEN(LEFT(C2150,FIND(" ",C2150&amp;" ")-1))=6,LEN(LEFT(C2150,FIND(" ",C2150&amp;" ")-1))=7),OR(ISNUMBER(MATCH(LEFT(C2150,FIND(" ",C2150&amp;" ")-1),'Look Up Values'!$G$2:$G$1000,0)),ISNUMBER(MATCH(LEFT(C2150,FIND(" ",C2150&amp;" ")-1),'Look Up Values'!$AE$2:$AE$2000,0)))),"","EWC error")),"")</f>
        <v/>
      </c>
      <c r="P2150" s="242" t="str" cm="1">
        <f t="array" ref="P2150">IF(AND(I2150&lt;&gt;0,I2150&lt;&gt;""),IF(D2150="","",IF(ISNUMBER(MATCH(SUBSTITUTE(D2150," ",""),SUBSTITUTE('Look Up Values'!$S$2:$S$120," ",""),0)),"","D&amp;R error")),"")</f>
        <v/>
      </c>
      <c r="Q2150" s="242" t="str" cm="1">
        <f t="array" ref="Q2150">IF(AND(I2150&lt;&gt;0,I2150&lt;&gt;""),IF(G2150="","",IF(ISNUMBER(MATCH(SUBSTITUTE(G2150," ",""),SUBSTITUTE('Look Up Values'!$I$2:$I$10," ",""),0)),"","State error")),"")</f>
        <v/>
      </c>
      <c r="R2150" s="260" t="str">
        <f t="shared" si="67"/>
        <v/>
      </c>
    </row>
    <row r="2151" spans="1:18" ht="15.75">
      <c r="A2151" s="250">
        <v>2144</v>
      </c>
      <c r="B2151" s="198"/>
      <c r="C2151" s="25"/>
      <c r="D2151" s="25"/>
      <c r="E2151" s="25"/>
      <c r="F2151" s="25"/>
      <c r="G2151" s="26"/>
      <c r="H2151" s="27"/>
      <c r="I2151" s="28"/>
      <c r="J2151" s="430"/>
      <c r="K2151" s="48"/>
      <c r="L2151" s="457" t="str">
        <f t="shared" si="66"/>
        <v/>
      </c>
      <c r="M2151" s="245" cm="1">
        <f t="array" ref="M2151">SUMPRODUCT(--(N2151:Q2151&lt;&gt;"")) + IF(TRIM(R2151)="",0,LEN(R2151)-LEN(SUBSTITUTE(R2151,",",""))+1)</f>
        <v>0</v>
      </c>
      <c r="N2151" s="242" t="str">
        <f>IF(AND(I2151&lt;&gt;0,I2151&lt;&gt;""),IF(TRIM(SUBSTITUTE(B2151,CHAR(160),""))="","",IF(ISNUMBER(MATCH(TRIM(SUBSTITUTE(B2151,CHAR(160),"")),'Look Up Values'!$B$2:$B$500,0)),"","Origin error")),"")</f>
        <v/>
      </c>
      <c r="O2151" s="242" t="str">
        <f>IF(AND(I2151&lt;&gt;0,I2151&lt;&gt;""),IF(C2151="","",IF(AND(ISNUMBER(--LEFT(C2151,FIND(" ",C2151&amp;" ")-1)),OR(LEN(LEFT(C2151,FIND(" ",C2151&amp;" ")-1))=6,LEN(LEFT(C2151,FIND(" ",C2151&amp;" ")-1))=7),OR(ISNUMBER(MATCH(LEFT(C2151,FIND(" ",C2151&amp;" ")-1),'Look Up Values'!$G$2:$G$1000,0)),ISNUMBER(MATCH(LEFT(C2151,FIND(" ",C2151&amp;" ")-1),'Look Up Values'!$AE$2:$AE$2000,0)))),"","EWC error")),"")</f>
        <v/>
      </c>
      <c r="P2151" s="242" t="str" cm="1">
        <f t="array" ref="P2151">IF(AND(I2151&lt;&gt;0,I2151&lt;&gt;""),IF(D2151="","",IF(ISNUMBER(MATCH(SUBSTITUTE(D2151," ",""),SUBSTITUTE('Look Up Values'!$S$2:$S$120," ",""),0)),"","D&amp;R error")),"")</f>
        <v/>
      </c>
      <c r="Q2151" s="242" t="str" cm="1">
        <f t="array" ref="Q2151">IF(AND(I2151&lt;&gt;0,I2151&lt;&gt;""),IF(G2151="","",IF(ISNUMBER(MATCH(SUBSTITUTE(G2151," ",""),SUBSTITUTE('Look Up Values'!$I$2:$I$10," ",""),0)),"","State error")),"")</f>
        <v/>
      </c>
      <c r="R2151" s="260" t="str">
        <f t="shared" si="67"/>
        <v/>
      </c>
    </row>
    <row r="2152" spans="1:18" ht="15.75">
      <c r="A2152" s="250">
        <v>2145</v>
      </c>
      <c r="B2152" s="198"/>
      <c r="C2152" s="25"/>
      <c r="D2152" s="25"/>
      <c r="E2152" s="25"/>
      <c r="F2152" s="25"/>
      <c r="G2152" s="26"/>
      <c r="H2152" s="27"/>
      <c r="I2152" s="28"/>
      <c r="J2152" s="430"/>
      <c r="K2152" s="48"/>
      <c r="L2152" s="457" t="str">
        <f t="shared" si="66"/>
        <v/>
      </c>
      <c r="M2152" s="245" cm="1">
        <f t="array" ref="M2152">SUMPRODUCT(--(N2152:Q2152&lt;&gt;"")) + IF(TRIM(R2152)="",0,LEN(R2152)-LEN(SUBSTITUTE(R2152,",",""))+1)</f>
        <v>0</v>
      </c>
      <c r="N2152" s="242" t="str">
        <f>IF(AND(I2152&lt;&gt;0,I2152&lt;&gt;""),IF(TRIM(SUBSTITUTE(B2152,CHAR(160),""))="","",IF(ISNUMBER(MATCH(TRIM(SUBSTITUTE(B2152,CHAR(160),"")),'Look Up Values'!$B$2:$B$500,0)),"","Origin error")),"")</f>
        <v/>
      </c>
      <c r="O2152" s="242" t="str">
        <f>IF(AND(I2152&lt;&gt;0,I2152&lt;&gt;""),IF(C2152="","",IF(AND(ISNUMBER(--LEFT(C2152,FIND(" ",C2152&amp;" ")-1)),OR(LEN(LEFT(C2152,FIND(" ",C2152&amp;" ")-1))=6,LEN(LEFT(C2152,FIND(" ",C2152&amp;" ")-1))=7),OR(ISNUMBER(MATCH(LEFT(C2152,FIND(" ",C2152&amp;" ")-1),'Look Up Values'!$G$2:$G$1000,0)),ISNUMBER(MATCH(LEFT(C2152,FIND(" ",C2152&amp;" ")-1),'Look Up Values'!$AE$2:$AE$2000,0)))),"","EWC error")),"")</f>
        <v/>
      </c>
      <c r="P2152" s="242" t="str" cm="1">
        <f t="array" ref="P2152">IF(AND(I2152&lt;&gt;0,I2152&lt;&gt;""),IF(D2152="","",IF(ISNUMBER(MATCH(SUBSTITUTE(D2152," ",""),SUBSTITUTE('Look Up Values'!$S$2:$S$120," ",""),0)),"","D&amp;R error")),"")</f>
        <v/>
      </c>
      <c r="Q2152" s="242" t="str" cm="1">
        <f t="array" ref="Q2152">IF(AND(I2152&lt;&gt;0,I2152&lt;&gt;""),IF(G2152="","",IF(ISNUMBER(MATCH(SUBSTITUTE(G2152," ",""),SUBSTITUTE('Look Up Values'!$I$2:$I$10," ",""),0)),"","State error")),"")</f>
        <v/>
      </c>
      <c r="R2152" s="260" t="str">
        <f t="shared" si="67"/>
        <v/>
      </c>
    </row>
    <row r="2153" spans="1:18" ht="15.75">
      <c r="A2153" s="250">
        <v>2146</v>
      </c>
      <c r="B2153" s="198"/>
      <c r="C2153" s="25"/>
      <c r="D2153" s="25"/>
      <c r="E2153" s="25"/>
      <c r="F2153" s="25"/>
      <c r="G2153" s="26"/>
      <c r="H2153" s="27"/>
      <c r="I2153" s="28"/>
      <c r="J2153" s="430"/>
      <c r="K2153" s="48"/>
      <c r="L2153" s="457" t="str">
        <f t="shared" si="66"/>
        <v/>
      </c>
      <c r="M2153" s="245" cm="1">
        <f t="array" ref="M2153">SUMPRODUCT(--(N2153:Q2153&lt;&gt;"")) + IF(TRIM(R2153)="",0,LEN(R2153)-LEN(SUBSTITUTE(R2153,",",""))+1)</f>
        <v>0</v>
      </c>
      <c r="N2153" s="242" t="str">
        <f>IF(AND(I2153&lt;&gt;0,I2153&lt;&gt;""),IF(TRIM(SUBSTITUTE(B2153,CHAR(160),""))="","",IF(ISNUMBER(MATCH(TRIM(SUBSTITUTE(B2153,CHAR(160),"")),'Look Up Values'!$B$2:$B$500,0)),"","Origin error")),"")</f>
        <v/>
      </c>
      <c r="O2153" s="242" t="str">
        <f>IF(AND(I2153&lt;&gt;0,I2153&lt;&gt;""),IF(C2153="","",IF(AND(ISNUMBER(--LEFT(C2153,FIND(" ",C2153&amp;" ")-1)),OR(LEN(LEFT(C2153,FIND(" ",C2153&amp;" ")-1))=6,LEN(LEFT(C2153,FIND(" ",C2153&amp;" ")-1))=7),OR(ISNUMBER(MATCH(LEFT(C2153,FIND(" ",C2153&amp;" ")-1),'Look Up Values'!$G$2:$G$1000,0)),ISNUMBER(MATCH(LEFT(C2153,FIND(" ",C2153&amp;" ")-1),'Look Up Values'!$AE$2:$AE$2000,0)))),"","EWC error")),"")</f>
        <v/>
      </c>
      <c r="P2153" s="242" t="str" cm="1">
        <f t="array" ref="P2153">IF(AND(I2153&lt;&gt;0,I2153&lt;&gt;""),IF(D2153="","",IF(ISNUMBER(MATCH(SUBSTITUTE(D2153," ",""),SUBSTITUTE('Look Up Values'!$S$2:$S$120," ",""),0)),"","D&amp;R error")),"")</f>
        <v/>
      </c>
      <c r="Q2153" s="242" t="str" cm="1">
        <f t="array" ref="Q2153">IF(AND(I2153&lt;&gt;0,I2153&lt;&gt;""),IF(G2153="","",IF(ISNUMBER(MATCH(SUBSTITUTE(G2153," ",""),SUBSTITUTE('Look Up Values'!$I$2:$I$10," ",""),0)),"","State error")),"")</f>
        <v/>
      </c>
      <c r="R2153" s="260" t="str">
        <f t="shared" si="67"/>
        <v/>
      </c>
    </row>
    <row r="2154" spans="1:18" ht="15.75">
      <c r="A2154" s="250">
        <v>2147</v>
      </c>
      <c r="B2154" s="198"/>
      <c r="C2154" s="25"/>
      <c r="D2154" s="25"/>
      <c r="E2154" s="25"/>
      <c r="F2154" s="25"/>
      <c r="G2154" s="26"/>
      <c r="H2154" s="27"/>
      <c r="I2154" s="28"/>
      <c r="J2154" s="430"/>
      <c r="K2154" s="48"/>
      <c r="L2154" s="457" t="str">
        <f t="shared" si="66"/>
        <v/>
      </c>
      <c r="M2154" s="245" cm="1">
        <f t="array" ref="M2154">SUMPRODUCT(--(N2154:Q2154&lt;&gt;"")) + IF(TRIM(R2154)="",0,LEN(R2154)-LEN(SUBSTITUTE(R2154,",",""))+1)</f>
        <v>0</v>
      </c>
      <c r="N2154" s="242" t="str">
        <f>IF(AND(I2154&lt;&gt;0,I2154&lt;&gt;""),IF(TRIM(SUBSTITUTE(B2154,CHAR(160),""))="","",IF(ISNUMBER(MATCH(TRIM(SUBSTITUTE(B2154,CHAR(160),"")),'Look Up Values'!$B$2:$B$500,0)),"","Origin error")),"")</f>
        <v/>
      </c>
      <c r="O2154" s="242" t="str">
        <f>IF(AND(I2154&lt;&gt;0,I2154&lt;&gt;""),IF(C2154="","",IF(AND(ISNUMBER(--LEFT(C2154,FIND(" ",C2154&amp;" ")-1)),OR(LEN(LEFT(C2154,FIND(" ",C2154&amp;" ")-1))=6,LEN(LEFT(C2154,FIND(" ",C2154&amp;" ")-1))=7),OR(ISNUMBER(MATCH(LEFT(C2154,FIND(" ",C2154&amp;" ")-1),'Look Up Values'!$G$2:$G$1000,0)),ISNUMBER(MATCH(LEFT(C2154,FIND(" ",C2154&amp;" ")-1),'Look Up Values'!$AE$2:$AE$2000,0)))),"","EWC error")),"")</f>
        <v/>
      </c>
      <c r="P2154" s="242" t="str" cm="1">
        <f t="array" ref="P2154">IF(AND(I2154&lt;&gt;0,I2154&lt;&gt;""),IF(D2154="","",IF(ISNUMBER(MATCH(SUBSTITUTE(D2154," ",""),SUBSTITUTE('Look Up Values'!$S$2:$S$120," ",""),0)),"","D&amp;R error")),"")</f>
        <v/>
      </c>
      <c r="Q2154" s="242" t="str" cm="1">
        <f t="array" ref="Q2154">IF(AND(I2154&lt;&gt;0,I2154&lt;&gt;""),IF(G2154="","",IF(ISNUMBER(MATCH(SUBSTITUTE(G2154," ",""),SUBSTITUTE('Look Up Values'!$I$2:$I$10," ",""),0)),"","State error")),"")</f>
        <v/>
      </c>
      <c r="R2154" s="260" t="str">
        <f t="shared" si="67"/>
        <v/>
      </c>
    </row>
    <row r="2155" spans="1:18" ht="15.75">
      <c r="A2155" s="250">
        <v>2148</v>
      </c>
      <c r="B2155" s="198"/>
      <c r="C2155" s="25"/>
      <c r="D2155" s="25"/>
      <c r="E2155" s="25"/>
      <c r="F2155" s="25"/>
      <c r="G2155" s="26"/>
      <c r="H2155" s="27"/>
      <c r="I2155" s="28"/>
      <c r="J2155" s="430"/>
      <c r="K2155" s="48"/>
      <c r="L2155" s="457" t="str">
        <f t="shared" si="66"/>
        <v/>
      </c>
      <c r="M2155" s="245" cm="1">
        <f t="array" ref="M2155">SUMPRODUCT(--(N2155:Q2155&lt;&gt;"")) + IF(TRIM(R2155)="",0,LEN(R2155)-LEN(SUBSTITUTE(R2155,",",""))+1)</f>
        <v>0</v>
      </c>
      <c r="N2155" s="242" t="str">
        <f>IF(AND(I2155&lt;&gt;0,I2155&lt;&gt;""),IF(TRIM(SUBSTITUTE(B2155,CHAR(160),""))="","",IF(ISNUMBER(MATCH(TRIM(SUBSTITUTE(B2155,CHAR(160),"")),'Look Up Values'!$B$2:$B$500,0)),"","Origin error")),"")</f>
        <v/>
      </c>
      <c r="O2155" s="242" t="str">
        <f>IF(AND(I2155&lt;&gt;0,I2155&lt;&gt;""),IF(C2155="","",IF(AND(ISNUMBER(--LEFT(C2155,FIND(" ",C2155&amp;" ")-1)),OR(LEN(LEFT(C2155,FIND(" ",C2155&amp;" ")-1))=6,LEN(LEFT(C2155,FIND(" ",C2155&amp;" ")-1))=7),OR(ISNUMBER(MATCH(LEFT(C2155,FIND(" ",C2155&amp;" ")-1),'Look Up Values'!$G$2:$G$1000,0)),ISNUMBER(MATCH(LEFT(C2155,FIND(" ",C2155&amp;" ")-1),'Look Up Values'!$AE$2:$AE$2000,0)))),"","EWC error")),"")</f>
        <v/>
      </c>
      <c r="P2155" s="242" t="str" cm="1">
        <f t="array" ref="P2155">IF(AND(I2155&lt;&gt;0,I2155&lt;&gt;""),IF(D2155="","",IF(ISNUMBER(MATCH(SUBSTITUTE(D2155," ",""),SUBSTITUTE('Look Up Values'!$S$2:$S$120," ",""),0)),"","D&amp;R error")),"")</f>
        <v/>
      </c>
      <c r="Q2155" s="242" t="str" cm="1">
        <f t="array" ref="Q2155">IF(AND(I2155&lt;&gt;0,I2155&lt;&gt;""),IF(G2155="","",IF(ISNUMBER(MATCH(SUBSTITUTE(G2155," ",""),SUBSTITUTE('Look Up Values'!$I$2:$I$10," ",""),0)),"","State error")),"")</f>
        <v/>
      </c>
      <c r="R2155" s="260" t="str">
        <f t="shared" si="67"/>
        <v/>
      </c>
    </row>
    <row r="2156" spans="1:18" ht="15.75">
      <c r="A2156" s="250">
        <v>2149</v>
      </c>
      <c r="B2156" s="198"/>
      <c r="C2156" s="25"/>
      <c r="D2156" s="25"/>
      <c r="E2156" s="25"/>
      <c r="F2156" s="25"/>
      <c r="G2156" s="26"/>
      <c r="H2156" s="27"/>
      <c r="I2156" s="28"/>
      <c r="J2156" s="430"/>
      <c r="K2156" s="48"/>
      <c r="L2156" s="457" t="str">
        <f t="shared" si="66"/>
        <v/>
      </c>
      <c r="M2156" s="245" cm="1">
        <f t="array" ref="M2156">SUMPRODUCT(--(N2156:Q2156&lt;&gt;"")) + IF(TRIM(R2156)="",0,LEN(R2156)-LEN(SUBSTITUTE(R2156,",",""))+1)</f>
        <v>0</v>
      </c>
      <c r="N2156" s="242" t="str">
        <f>IF(AND(I2156&lt;&gt;0,I2156&lt;&gt;""),IF(TRIM(SUBSTITUTE(B2156,CHAR(160),""))="","",IF(ISNUMBER(MATCH(TRIM(SUBSTITUTE(B2156,CHAR(160),"")),'Look Up Values'!$B$2:$B$500,0)),"","Origin error")),"")</f>
        <v/>
      </c>
      <c r="O2156" s="242" t="str">
        <f>IF(AND(I2156&lt;&gt;0,I2156&lt;&gt;""),IF(C2156="","",IF(AND(ISNUMBER(--LEFT(C2156,FIND(" ",C2156&amp;" ")-1)),OR(LEN(LEFT(C2156,FIND(" ",C2156&amp;" ")-1))=6,LEN(LEFT(C2156,FIND(" ",C2156&amp;" ")-1))=7),OR(ISNUMBER(MATCH(LEFT(C2156,FIND(" ",C2156&amp;" ")-1),'Look Up Values'!$G$2:$G$1000,0)),ISNUMBER(MATCH(LEFT(C2156,FIND(" ",C2156&amp;" ")-1),'Look Up Values'!$AE$2:$AE$2000,0)))),"","EWC error")),"")</f>
        <v/>
      </c>
      <c r="P2156" s="242" t="str" cm="1">
        <f t="array" ref="P2156">IF(AND(I2156&lt;&gt;0,I2156&lt;&gt;""),IF(D2156="","",IF(ISNUMBER(MATCH(SUBSTITUTE(D2156," ",""),SUBSTITUTE('Look Up Values'!$S$2:$S$120," ",""),0)),"","D&amp;R error")),"")</f>
        <v/>
      </c>
      <c r="Q2156" s="242" t="str" cm="1">
        <f t="array" ref="Q2156">IF(AND(I2156&lt;&gt;0,I2156&lt;&gt;""),IF(G2156="","",IF(ISNUMBER(MATCH(SUBSTITUTE(G2156," ",""),SUBSTITUTE('Look Up Values'!$I$2:$I$10," ",""),0)),"","State error")),"")</f>
        <v/>
      </c>
      <c r="R2156" s="260" t="str">
        <f t="shared" si="67"/>
        <v/>
      </c>
    </row>
    <row r="2157" spans="1:18" ht="15.75">
      <c r="A2157" s="250">
        <v>2150</v>
      </c>
      <c r="B2157" s="198"/>
      <c r="C2157" s="25"/>
      <c r="D2157" s="25"/>
      <c r="E2157" s="25"/>
      <c r="F2157" s="25"/>
      <c r="G2157" s="26"/>
      <c r="H2157" s="27"/>
      <c r="I2157" s="28"/>
      <c r="J2157" s="430"/>
      <c r="K2157" s="48"/>
      <c r="L2157" s="457" t="str">
        <f t="shared" si="66"/>
        <v/>
      </c>
      <c r="M2157" s="245" cm="1">
        <f t="array" ref="M2157">SUMPRODUCT(--(N2157:Q2157&lt;&gt;"")) + IF(TRIM(R2157)="",0,LEN(R2157)-LEN(SUBSTITUTE(R2157,",",""))+1)</f>
        <v>0</v>
      </c>
      <c r="N2157" s="242" t="str">
        <f>IF(AND(I2157&lt;&gt;0,I2157&lt;&gt;""),IF(TRIM(SUBSTITUTE(B2157,CHAR(160),""))="","",IF(ISNUMBER(MATCH(TRIM(SUBSTITUTE(B2157,CHAR(160),"")),'Look Up Values'!$B$2:$B$500,0)),"","Origin error")),"")</f>
        <v/>
      </c>
      <c r="O2157" s="242" t="str">
        <f>IF(AND(I2157&lt;&gt;0,I2157&lt;&gt;""),IF(C2157="","",IF(AND(ISNUMBER(--LEFT(C2157,FIND(" ",C2157&amp;" ")-1)),OR(LEN(LEFT(C2157,FIND(" ",C2157&amp;" ")-1))=6,LEN(LEFT(C2157,FIND(" ",C2157&amp;" ")-1))=7),OR(ISNUMBER(MATCH(LEFT(C2157,FIND(" ",C2157&amp;" ")-1),'Look Up Values'!$G$2:$G$1000,0)),ISNUMBER(MATCH(LEFT(C2157,FIND(" ",C2157&amp;" ")-1),'Look Up Values'!$AE$2:$AE$2000,0)))),"","EWC error")),"")</f>
        <v/>
      </c>
      <c r="P2157" s="242" t="str" cm="1">
        <f t="array" ref="P2157">IF(AND(I2157&lt;&gt;0,I2157&lt;&gt;""),IF(D2157="","",IF(ISNUMBER(MATCH(SUBSTITUTE(D2157," ",""),SUBSTITUTE('Look Up Values'!$S$2:$S$120," ",""),0)),"","D&amp;R error")),"")</f>
        <v/>
      </c>
      <c r="Q2157" s="242" t="str" cm="1">
        <f t="array" ref="Q2157">IF(AND(I2157&lt;&gt;0,I2157&lt;&gt;""),IF(G2157="","",IF(ISNUMBER(MATCH(SUBSTITUTE(G2157," ",""),SUBSTITUTE('Look Up Values'!$I$2:$I$10," ",""),0)),"","State error")),"")</f>
        <v/>
      </c>
      <c r="R2157" s="260" t="str">
        <f t="shared" si="67"/>
        <v/>
      </c>
    </row>
    <row r="2158" spans="1:18" ht="15.75">
      <c r="A2158" s="250">
        <v>2151</v>
      </c>
      <c r="B2158" s="198"/>
      <c r="C2158" s="25"/>
      <c r="D2158" s="25"/>
      <c r="E2158" s="25"/>
      <c r="F2158" s="25"/>
      <c r="G2158" s="26"/>
      <c r="H2158" s="27"/>
      <c r="I2158" s="28"/>
      <c r="J2158" s="430"/>
      <c r="K2158" s="48"/>
      <c r="L2158" s="457" t="str">
        <f t="shared" si="66"/>
        <v/>
      </c>
      <c r="M2158" s="245" cm="1">
        <f t="array" ref="M2158">SUMPRODUCT(--(N2158:Q2158&lt;&gt;"")) + IF(TRIM(R2158)="",0,LEN(R2158)-LEN(SUBSTITUTE(R2158,",",""))+1)</f>
        <v>0</v>
      </c>
      <c r="N2158" s="242" t="str">
        <f>IF(AND(I2158&lt;&gt;0,I2158&lt;&gt;""),IF(TRIM(SUBSTITUTE(B2158,CHAR(160),""))="","",IF(ISNUMBER(MATCH(TRIM(SUBSTITUTE(B2158,CHAR(160),"")),'Look Up Values'!$B$2:$B$500,0)),"","Origin error")),"")</f>
        <v/>
      </c>
      <c r="O2158" s="242" t="str">
        <f>IF(AND(I2158&lt;&gt;0,I2158&lt;&gt;""),IF(C2158="","",IF(AND(ISNUMBER(--LEFT(C2158,FIND(" ",C2158&amp;" ")-1)),OR(LEN(LEFT(C2158,FIND(" ",C2158&amp;" ")-1))=6,LEN(LEFT(C2158,FIND(" ",C2158&amp;" ")-1))=7),OR(ISNUMBER(MATCH(LEFT(C2158,FIND(" ",C2158&amp;" ")-1),'Look Up Values'!$G$2:$G$1000,0)),ISNUMBER(MATCH(LEFT(C2158,FIND(" ",C2158&amp;" ")-1),'Look Up Values'!$AE$2:$AE$2000,0)))),"","EWC error")),"")</f>
        <v/>
      </c>
      <c r="P2158" s="242" t="str" cm="1">
        <f t="array" ref="P2158">IF(AND(I2158&lt;&gt;0,I2158&lt;&gt;""),IF(D2158="","",IF(ISNUMBER(MATCH(SUBSTITUTE(D2158," ",""),SUBSTITUTE('Look Up Values'!$S$2:$S$120," ",""),0)),"","D&amp;R error")),"")</f>
        <v/>
      </c>
      <c r="Q2158" s="242" t="str" cm="1">
        <f t="array" ref="Q2158">IF(AND(I2158&lt;&gt;0,I2158&lt;&gt;""),IF(G2158="","",IF(ISNUMBER(MATCH(SUBSTITUTE(G2158," ",""),SUBSTITUTE('Look Up Values'!$I$2:$I$10," ",""),0)),"","State error")),"")</f>
        <v/>
      </c>
      <c r="R2158" s="260" t="str">
        <f t="shared" si="67"/>
        <v/>
      </c>
    </row>
    <row r="2159" spans="1:18" ht="15.75">
      <c r="A2159" s="250">
        <v>2152</v>
      </c>
      <c r="B2159" s="198"/>
      <c r="C2159" s="25"/>
      <c r="D2159" s="25"/>
      <c r="E2159" s="25"/>
      <c r="F2159" s="25"/>
      <c r="G2159" s="26"/>
      <c r="H2159" s="27"/>
      <c r="I2159" s="28"/>
      <c r="J2159" s="430"/>
      <c r="K2159" s="48"/>
      <c r="L2159" s="457" t="str">
        <f t="shared" si="66"/>
        <v/>
      </c>
      <c r="M2159" s="245" cm="1">
        <f t="array" ref="M2159">SUMPRODUCT(--(N2159:Q2159&lt;&gt;"")) + IF(TRIM(R2159)="",0,LEN(R2159)-LEN(SUBSTITUTE(R2159,",",""))+1)</f>
        <v>0</v>
      </c>
      <c r="N2159" s="242" t="str">
        <f>IF(AND(I2159&lt;&gt;0,I2159&lt;&gt;""),IF(TRIM(SUBSTITUTE(B2159,CHAR(160),""))="","",IF(ISNUMBER(MATCH(TRIM(SUBSTITUTE(B2159,CHAR(160),"")),'Look Up Values'!$B$2:$B$500,0)),"","Origin error")),"")</f>
        <v/>
      </c>
      <c r="O2159" s="242" t="str">
        <f>IF(AND(I2159&lt;&gt;0,I2159&lt;&gt;""),IF(C2159="","",IF(AND(ISNUMBER(--LEFT(C2159,FIND(" ",C2159&amp;" ")-1)),OR(LEN(LEFT(C2159,FIND(" ",C2159&amp;" ")-1))=6,LEN(LEFT(C2159,FIND(" ",C2159&amp;" ")-1))=7),OR(ISNUMBER(MATCH(LEFT(C2159,FIND(" ",C2159&amp;" ")-1),'Look Up Values'!$G$2:$G$1000,0)),ISNUMBER(MATCH(LEFT(C2159,FIND(" ",C2159&amp;" ")-1),'Look Up Values'!$AE$2:$AE$2000,0)))),"","EWC error")),"")</f>
        <v/>
      </c>
      <c r="P2159" s="242" t="str" cm="1">
        <f t="array" ref="P2159">IF(AND(I2159&lt;&gt;0,I2159&lt;&gt;""),IF(D2159="","",IF(ISNUMBER(MATCH(SUBSTITUTE(D2159," ",""),SUBSTITUTE('Look Up Values'!$S$2:$S$120," ",""),0)),"","D&amp;R error")),"")</f>
        <v/>
      </c>
      <c r="Q2159" s="242" t="str" cm="1">
        <f t="array" ref="Q2159">IF(AND(I2159&lt;&gt;0,I2159&lt;&gt;""),IF(G2159="","",IF(ISNUMBER(MATCH(SUBSTITUTE(G2159," ",""),SUBSTITUTE('Look Up Values'!$I$2:$I$10," ",""),0)),"","State error")),"")</f>
        <v/>
      </c>
      <c r="R2159" s="260" t="str">
        <f t="shared" si="67"/>
        <v/>
      </c>
    </row>
    <row r="2160" spans="1:18" ht="15.75">
      <c r="A2160" s="250">
        <v>2153</v>
      </c>
      <c r="B2160" s="198"/>
      <c r="C2160" s="25"/>
      <c r="D2160" s="25"/>
      <c r="E2160" s="25"/>
      <c r="F2160" s="25"/>
      <c r="G2160" s="26"/>
      <c r="H2160" s="27"/>
      <c r="I2160" s="28"/>
      <c r="J2160" s="430"/>
      <c r="K2160" s="48"/>
      <c r="L2160" s="457" t="str">
        <f t="shared" si="66"/>
        <v/>
      </c>
      <c r="M2160" s="245" cm="1">
        <f t="array" ref="M2160">SUMPRODUCT(--(N2160:Q2160&lt;&gt;"")) + IF(TRIM(R2160)="",0,LEN(R2160)-LEN(SUBSTITUTE(R2160,",",""))+1)</f>
        <v>0</v>
      </c>
      <c r="N2160" s="242" t="str">
        <f>IF(AND(I2160&lt;&gt;0,I2160&lt;&gt;""),IF(TRIM(SUBSTITUTE(B2160,CHAR(160),""))="","",IF(ISNUMBER(MATCH(TRIM(SUBSTITUTE(B2160,CHAR(160),"")),'Look Up Values'!$B$2:$B$500,0)),"","Origin error")),"")</f>
        <v/>
      </c>
      <c r="O2160" s="242" t="str">
        <f>IF(AND(I2160&lt;&gt;0,I2160&lt;&gt;""),IF(C2160="","",IF(AND(ISNUMBER(--LEFT(C2160,FIND(" ",C2160&amp;" ")-1)),OR(LEN(LEFT(C2160,FIND(" ",C2160&amp;" ")-1))=6,LEN(LEFT(C2160,FIND(" ",C2160&amp;" ")-1))=7),OR(ISNUMBER(MATCH(LEFT(C2160,FIND(" ",C2160&amp;" ")-1),'Look Up Values'!$G$2:$G$1000,0)),ISNUMBER(MATCH(LEFT(C2160,FIND(" ",C2160&amp;" ")-1),'Look Up Values'!$AE$2:$AE$2000,0)))),"","EWC error")),"")</f>
        <v/>
      </c>
      <c r="P2160" s="242" t="str" cm="1">
        <f t="array" ref="P2160">IF(AND(I2160&lt;&gt;0,I2160&lt;&gt;""),IF(D2160="","",IF(ISNUMBER(MATCH(SUBSTITUTE(D2160," ",""),SUBSTITUTE('Look Up Values'!$S$2:$S$120," ",""),0)),"","D&amp;R error")),"")</f>
        <v/>
      </c>
      <c r="Q2160" s="242" t="str" cm="1">
        <f t="array" ref="Q2160">IF(AND(I2160&lt;&gt;0,I2160&lt;&gt;""),IF(G2160="","",IF(ISNUMBER(MATCH(SUBSTITUTE(G2160," ",""),SUBSTITUTE('Look Up Values'!$I$2:$I$10," ",""),0)),"","State error")),"")</f>
        <v/>
      </c>
      <c r="R2160" s="260" t="str">
        <f t="shared" si="67"/>
        <v/>
      </c>
    </row>
    <row r="2161" spans="1:18" ht="15.75">
      <c r="A2161" s="250">
        <v>2154</v>
      </c>
      <c r="B2161" s="198"/>
      <c r="C2161" s="25"/>
      <c r="D2161" s="25"/>
      <c r="E2161" s="25"/>
      <c r="F2161" s="25"/>
      <c r="G2161" s="26"/>
      <c r="H2161" s="27"/>
      <c r="I2161" s="28"/>
      <c r="J2161" s="430"/>
      <c r="K2161" s="48"/>
      <c r="L2161" s="457" t="str">
        <f t="shared" si="66"/>
        <v/>
      </c>
      <c r="M2161" s="245" cm="1">
        <f t="array" ref="M2161">SUMPRODUCT(--(N2161:Q2161&lt;&gt;"")) + IF(TRIM(R2161)="",0,LEN(R2161)-LEN(SUBSTITUTE(R2161,",",""))+1)</f>
        <v>0</v>
      </c>
      <c r="N2161" s="242" t="str">
        <f>IF(AND(I2161&lt;&gt;0,I2161&lt;&gt;""),IF(TRIM(SUBSTITUTE(B2161,CHAR(160),""))="","",IF(ISNUMBER(MATCH(TRIM(SUBSTITUTE(B2161,CHAR(160),"")),'Look Up Values'!$B$2:$B$500,0)),"","Origin error")),"")</f>
        <v/>
      </c>
      <c r="O2161" s="242" t="str">
        <f>IF(AND(I2161&lt;&gt;0,I2161&lt;&gt;""),IF(C2161="","",IF(AND(ISNUMBER(--LEFT(C2161,FIND(" ",C2161&amp;" ")-1)),OR(LEN(LEFT(C2161,FIND(" ",C2161&amp;" ")-1))=6,LEN(LEFT(C2161,FIND(" ",C2161&amp;" ")-1))=7),OR(ISNUMBER(MATCH(LEFT(C2161,FIND(" ",C2161&amp;" ")-1),'Look Up Values'!$G$2:$G$1000,0)),ISNUMBER(MATCH(LEFT(C2161,FIND(" ",C2161&amp;" ")-1),'Look Up Values'!$AE$2:$AE$2000,0)))),"","EWC error")),"")</f>
        <v/>
      </c>
      <c r="P2161" s="242" t="str" cm="1">
        <f t="array" ref="P2161">IF(AND(I2161&lt;&gt;0,I2161&lt;&gt;""),IF(D2161="","",IF(ISNUMBER(MATCH(SUBSTITUTE(D2161," ",""),SUBSTITUTE('Look Up Values'!$S$2:$S$120," ",""),0)),"","D&amp;R error")),"")</f>
        <v/>
      </c>
      <c r="Q2161" s="242" t="str" cm="1">
        <f t="array" ref="Q2161">IF(AND(I2161&lt;&gt;0,I2161&lt;&gt;""),IF(G2161="","",IF(ISNUMBER(MATCH(SUBSTITUTE(G2161," ",""),SUBSTITUTE('Look Up Values'!$I$2:$I$10," ",""),0)),"","State error")),"")</f>
        <v/>
      </c>
      <c r="R2161" s="260" t="str">
        <f t="shared" si="67"/>
        <v/>
      </c>
    </row>
    <row r="2162" spans="1:18" ht="15.75">
      <c r="A2162" s="250">
        <v>2155</v>
      </c>
      <c r="B2162" s="198"/>
      <c r="C2162" s="25"/>
      <c r="D2162" s="25"/>
      <c r="E2162" s="25"/>
      <c r="F2162" s="25"/>
      <c r="G2162" s="26"/>
      <c r="H2162" s="27"/>
      <c r="I2162" s="28"/>
      <c r="J2162" s="430"/>
      <c r="K2162" s="48"/>
      <c r="L2162" s="457" t="str">
        <f t="shared" si="66"/>
        <v/>
      </c>
      <c r="M2162" s="245" cm="1">
        <f t="array" ref="M2162">SUMPRODUCT(--(N2162:Q2162&lt;&gt;"")) + IF(TRIM(R2162)="",0,LEN(R2162)-LEN(SUBSTITUTE(R2162,",",""))+1)</f>
        <v>0</v>
      </c>
      <c r="N2162" s="242" t="str">
        <f>IF(AND(I2162&lt;&gt;0,I2162&lt;&gt;""),IF(TRIM(SUBSTITUTE(B2162,CHAR(160),""))="","",IF(ISNUMBER(MATCH(TRIM(SUBSTITUTE(B2162,CHAR(160),"")),'Look Up Values'!$B$2:$B$500,0)),"","Origin error")),"")</f>
        <v/>
      </c>
      <c r="O2162" s="242" t="str">
        <f>IF(AND(I2162&lt;&gt;0,I2162&lt;&gt;""),IF(C2162="","",IF(AND(ISNUMBER(--LEFT(C2162,FIND(" ",C2162&amp;" ")-1)),OR(LEN(LEFT(C2162,FIND(" ",C2162&amp;" ")-1))=6,LEN(LEFT(C2162,FIND(" ",C2162&amp;" ")-1))=7),OR(ISNUMBER(MATCH(LEFT(C2162,FIND(" ",C2162&amp;" ")-1),'Look Up Values'!$G$2:$G$1000,0)),ISNUMBER(MATCH(LEFT(C2162,FIND(" ",C2162&amp;" ")-1),'Look Up Values'!$AE$2:$AE$2000,0)))),"","EWC error")),"")</f>
        <v/>
      </c>
      <c r="P2162" s="242" t="str" cm="1">
        <f t="array" ref="P2162">IF(AND(I2162&lt;&gt;0,I2162&lt;&gt;""),IF(D2162="","",IF(ISNUMBER(MATCH(SUBSTITUTE(D2162," ",""),SUBSTITUTE('Look Up Values'!$S$2:$S$120," ",""),0)),"","D&amp;R error")),"")</f>
        <v/>
      </c>
      <c r="Q2162" s="242" t="str" cm="1">
        <f t="array" ref="Q2162">IF(AND(I2162&lt;&gt;0,I2162&lt;&gt;""),IF(G2162="","",IF(ISNUMBER(MATCH(SUBSTITUTE(G2162," ",""),SUBSTITUTE('Look Up Values'!$I$2:$I$10," ",""),0)),"","State error")),"")</f>
        <v/>
      </c>
      <c r="R2162" s="260" t="str">
        <f t="shared" si="67"/>
        <v/>
      </c>
    </row>
    <row r="2163" spans="1:18" ht="15.75">
      <c r="A2163" s="250">
        <v>2156</v>
      </c>
      <c r="B2163" s="198"/>
      <c r="C2163" s="25"/>
      <c r="D2163" s="25"/>
      <c r="E2163" s="25"/>
      <c r="F2163" s="25"/>
      <c r="G2163" s="26"/>
      <c r="H2163" s="27"/>
      <c r="I2163" s="28"/>
      <c r="J2163" s="430"/>
      <c r="K2163" s="48"/>
      <c r="L2163" s="457" t="str">
        <f t="shared" si="66"/>
        <v/>
      </c>
      <c r="M2163" s="245" cm="1">
        <f t="array" ref="M2163">SUMPRODUCT(--(N2163:Q2163&lt;&gt;"")) + IF(TRIM(R2163)="",0,LEN(R2163)-LEN(SUBSTITUTE(R2163,",",""))+1)</f>
        <v>0</v>
      </c>
      <c r="N2163" s="242" t="str">
        <f>IF(AND(I2163&lt;&gt;0,I2163&lt;&gt;""),IF(TRIM(SUBSTITUTE(B2163,CHAR(160),""))="","",IF(ISNUMBER(MATCH(TRIM(SUBSTITUTE(B2163,CHAR(160),"")),'Look Up Values'!$B$2:$B$500,0)),"","Origin error")),"")</f>
        <v/>
      </c>
      <c r="O2163" s="242" t="str">
        <f>IF(AND(I2163&lt;&gt;0,I2163&lt;&gt;""),IF(C2163="","",IF(AND(ISNUMBER(--LEFT(C2163,FIND(" ",C2163&amp;" ")-1)),OR(LEN(LEFT(C2163,FIND(" ",C2163&amp;" ")-1))=6,LEN(LEFT(C2163,FIND(" ",C2163&amp;" ")-1))=7),OR(ISNUMBER(MATCH(LEFT(C2163,FIND(" ",C2163&amp;" ")-1),'Look Up Values'!$G$2:$G$1000,0)),ISNUMBER(MATCH(LEFT(C2163,FIND(" ",C2163&amp;" ")-1),'Look Up Values'!$AE$2:$AE$2000,0)))),"","EWC error")),"")</f>
        <v/>
      </c>
      <c r="P2163" s="242" t="str" cm="1">
        <f t="array" ref="P2163">IF(AND(I2163&lt;&gt;0,I2163&lt;&gt;""),IF(D2163="","",IF(ISNUMBER(MATCH(SUBSTITUTE(D2163," ",""),SUBSTITUTE('Look Up Values'!$S$2:$S$120," ",""),0)),"","D&amp;R error")),"")</f>
        <v/>
      </c>
      <c r="Q2163" s="242" t="str" cm="1">
        <f t="array" ref="Q2163">IF(AND(I2163&lt;&gt;0,I2163&lt;&gt;""),IF(G2163="","",IF(ISNUMBER(MATCH(SUBSTITUTE(G2163," ",""),SUBSTITUTE('Look Up Values'!$I$2:$I$10," ",""),0)),"","State error")),"")</f>
        <v/>
      </c>
      <c r="R2163" s="260" t="str">
        <f t="shared" si="67"/>
        <v/>
      </c>
    </row>
    <row r="2164" spans="1:18" ht="15.75">
      <c r="A2164" s="250">
        <v>2157</v>
      </c>
      <c r="B2164" s="198"/>
      <c r="C2164" s="25"/>
      <c r="D2164" s="25"/>
      <c r="E2164" s="25"/>
      <c r="F2164" s="25"/>
      <c r="G2164" s="26"/>
      <c r="H2164" s="27"/>
      <c r="I2164" s="28"/>
      <c r="J2164" s="430"/>
      <c r="K2164" s="48"/>
      <c r="L2164" s="457" t="str">
        <f t="shared" si="66"/>
        <v/>
      </c>
      <c r="M2164" s="245" cm="1">
        <f t="array" ref="M2164">SUMPRODUCT(--(N2164:Q2164&lt;&gt;"")) + IF(TRIM(R2164)="",0,LEN(R2164)-LEN(SUBSTITUTE(R2164,",",""))+1)</f>
        <v>0</v>
      </c>
      <c r="N2164" s="242" t="str">
        <f>IF(AND(I2164&lt;&gt;0,I2164&lt;&gt;""),IF(TRIM(SUBSTITUTE(B2164,CHAR(160),""))="","",IF(ISNUMBER(MATCH(TRIM(SUBSTITUTE(B2164,CHAR(160),"")),'Look Up Values'!$B$2:$B$500,0)),"","Origin error")),"")</f>
        <v/>
      </c>
      <c r="O2164" s="242" t="str">
        <f>IF(AND(I2164&lt;&gt;0,I2164&lt;&gt;""),IF(C2164="","",IF(AND(ISNUMBER(--LEFT(C2164,FIND(" ",C2164&amp;" ")-1)),OR(LEN(LEFT(C2164,FIND(" ",C2164&amp;" ")-1))=6,LEN(LEFT(C2164,FIND(" ",C2164&amp;" ")-1))=7),OR(ISNUMBER(MATCH(LEFT(C2164,FIND(" ",C2164&amp;" ")-1),'Look Up Values'!$G$2:$G$1000,0)),ISNUMBER(MATCH(LEFT(C2164,FIND(" ",C2164&amp;" ")-1),'Look Up Values'!$AE$2:$AE$2000,0)))),"","EWC error")),"")</f>
        <v/>
      </c>
      <c r="P2164" s="242" t="str" cm="1">
        <f t="array" ref="P2164">IF(AND(I2164&lt;&gt;0,I2164&lt;&gt;""),IF(D2164="","",IF(ISNUMBER(MATCH(SUBSTITUTE(D2164," ",""),SUBSTITUTE('Look Up Values'!$S$2:$S$120," ",""),0)),"","D&amp;R error")),"")</f>
        <v/>
      </c>
      <c r="Q2164" s="242" t="str" cm="1">
        <f t="array" ref="Q2164">IF(AND(I2164&lt;&gt;0,I2164&lt;&gt;""),IF(G2164="","",IF(ISNUMBER(MATCH(SUBSTITUTE(G2164," ",""),SUBSTITUTE('Look Up Values'!$I$2:$I$10," ",""),0)),"","State error")),"")</f>
        <v/>
      </c>
      <c r="R2164" s="260" t="str">
        <f t="shared" si="67"/>
        <v/>
      </c>
    </row>
    <row r="2165" spans="1:18" ht="15.75">
      <c r="A2165" s="250">
        <v>2158</v>
      </c>
      <c r="B2165" s="198"/>
      <c r="C2165" s="25"/>
      <c r="D2165" s="25"/>
      <c r="E2165" s="25"/>
      <c r="F2165" s="25"/>
      <c r="G2165" s="26"/>
      <c r="H2165" s="27"/>
      <c r="I2165" s="28"/>
      <c r="J2165" s="430"/>
      <c r="K2165" s="48"/>
      <c r="L2165" s="457" t="str">
        <f t="shared" si="66"/>
        <v/>
      </c>
      <c r="M2165" s="245" cm="1">
        <f t="array" ref="M2165">SUMPRODUCT(--(N2165:Q2165&lt;&gt;"")) + IF(TRIM(R2165)="",0,LEN(R2165)-LEN(SUBSTITUTE(R2165,",",""))+1)</f>
        <v>0</v>
      </c>
      <c r="N2165" s="242" t="str">
        <f>IF(AND(I2165&lt;&gt;0,I2165&lt;&gt;""),IF(TRIM(SUBSTITUTE(B2165,CHAR(160),""))="","",IF(ISNUMBER(MATCH(TRIM(SUBSTITUTE(B2165,CHAR(160),"")),'Look Up Values'!$B$2:$B$500,0)),"","Origin error")),"")</f>
        <v/>
      </c>
      <c r="O2165" s="242" t="str">
        <f>IF(AND(I2165&lt;&gt;0,I2165&lt;&gt;""),IF(C2165="","",IF(AND(ISNUMBER(--LEFT(C2165,FIND(" ",C2165&amp;" ")-1)),OR(LEN(LEFT(C2165,FIND(" ",C2165&amp;" ")-1))=6,LEN(LEFT(C2165,FIND(" ",C2165&amp;" ")-1))=7),OR(ISNUMBER(MATCH(LEFT(C2165,FIND(" ",C2165&amp;" ")-1),'Look Up Values'!$G$2:$G$1000,0)),ISNUMBER(MATCH(LEFT(C2165,FIND(" ",C2165&amp;" ")-1),'Look Up Values'!$AE$2:$AE$2000,0)))),"","EWC error")),"")</f>
        <v/>
      </c>
      <c r="P2165" s="242" t="str" cm="1">
        <f t="array" ref="P2165">IF(AND(I2165&lt;&gt;0,I2165&lt;&gt;""),IF(D2165="","",IF(ISNUMBER(MATCH(SUBSTITUTE(D2165," ",""),SUBSTITUTE('Look Up Values'!$S$2:$S$120," ",""),0)),"","D&amp;R error")),"")</f>
        <v/>
      </c>
      <c r="Q2165" s="242" t="str" cm="1">
        <f t="array" ref="Q2165">IF(AND(I2165&lt;&gt;0,I2165&lt;&gt;""),IF(G2165="","",IF(ISNUMBER(MATCH(SUBSTITUTE(G2165," ",""),SUBSTITUTE('Look Up Values'!$I$2:$I$10," ",""),0)),"","State error")),"")</f>
        <v/>
      </c>
      <c r="R2165" s="260" t="str">
        <f t="shared" si="67"/>
        <v/>
      </c>
    </row>
    <row r="2166" spans="1:18" ht="15.75">
      <c r="A2166" s="250">
        <v>2159</v>
      </c>
      <c r="B2166" s="198"/>
      <c r="C2166" s="25"/>
      <c r="D2166" s="25"/>
      <c r="E2166" s="25"/>
      <c r="F2166" s="25"/>
      <c r="G2166" s="26"/>
      <c r="H2166" s="27"/>
      <c r="I2166" s="28"/>
      <c r="J2166" s="430"/>
      <c r="K2166" s="48"/>
      <c r="L2166" s="457" t="str">
        <f t="shared" si="66"/>
        <v/>
      </c>
      <c r="M2166" s="245" cm="1">
        <f t="array" ref="M2166">SUMPRODUCT(--(N2166:Q2166&lt;&gt;"")) + IF(TRIM(R2166)="",0,LEN(R2166)-LEN(SUBSTITUTE(R2166,",",""))+1)</f>
        <v>0</v>
      </c>
      <c r="N2166" s="242" t="str">
        <f>IF(AND(I2166&lt;&gt;0,I2166&lt;&gt;""),IF(TRIM(SUBSTITUTE(B2166,CHAR(160),""))="","",IF(ISNUMBER(MATCH(TRIM(SUBSTITUTE(B2166,CHAR(160),"")),'Look Up Values'!$B$2:$B$500,0)),"","Origin error")),"")</f>
        <v/>
      </c>
      <c r="O2166" s="242" t="str">
        <f>IF(AND(I2166&lt;&gt;0,I2166&lt;&gt;""),IF(C2166="","",IF(AND(ISNUMBER(--LEFT(C2166,FIND(" ",C2166&amp;" ")-1)),OR(LEN(LEFT(C2166,FIND(" ",C2166&amp;" ")-1))=6,LEN(LEFT(C2166,FIND(" ",C2166&amp;" ")-1))=7),OR(ISNUMBER(MATCH(LEFT(C2166,FIND(" ",C2166&amp;" ")-1),'Look Up Values'!$G$2:$G$1000,0)),ISNUMBER(MATCH(LEFT(C2166,FIND(" ",C2166&amp;" ")-1),'Look Up Values'!$AE$2:$AE$2000,0)))),"","EWC error")),"")</f>
        <v/>
      </c>
      <c r="P2166" s="242" t="str" cm="1">
        <f t="array" ref="P2166">IF(AND(I2166&lt;&gt;0,I2166&lt;&gt;""),IF(D2166="","",IF(ISNUMBER(MATCH(SUBSTITUTE(D2166," ",""),SUBSTITUTE('Look Up Values'!$S$2:$S$120," ",""),0)),"","D&amp;R error")),"")</f>
        <v/>
      </c>
      <c r="Q2166" s="242" t="str" cm="1">
        <f t="array" ref="Q2166">IF(AND(I2166&lt;&gt;0,I2166&lt;&gt;""),IF(G2166="","",IF(ISNUMBER(MATCH(SUBSTITUTE(G2166," ",""),SUBSTITUTE('Look Up Values'!$I$2:$I$10," ",""),0)),"","State error")),"")</f>
        <v/>
      </c>
      <c r="R2166" s="260" t="str">
        <f t="shared" si="67"/>
        <v/>
      </c>
    </row>
    <row r="2167" spans="1:18" ht="15.75">
      <c r="A2167" s="250">
        <v>2160</v>
      </c>
      <c r="B2167" s="198"/>
      <c r="C2167" s="25"/>
      <c r="D2167" s="25"/>
      <c r="E2167" s="25"/>
      <c r="F2167" s="25"/>
      <c r="G2167" s="26"/>
      <c r="H2167" s="27"/>
      <c r="I2167" s="28"/>
      <c r="J2167" s="430"/>
      <c r="K2167" s="48"/>
      <c r="L2167" s="457" t="str">
        <f t="shared" si="66"/>
        <v/>
      </c>
      <c r="M2167" s="245" cm="1">
        <f t="array" ref="M2167">SUMPRODUCT(--(N2167:Q2167&lt;&gt;"")) + IF(TRIM(R2167)="",0,LEN(R2167)-LEN(SUBSTITUTE(R2167,",",""))+1)</f>
        <v>0</v>
      </c>
      <c r="N2167" s="242" t="str">
        <f>IF(AND(I2167&lt;&gt;0,I2167&lt;&gt;""),IF(TRIM(SUBSTITUTE(B2167,CHAR(160),""))="","",IF(ISNUMBER(MATCH(TRIM(SUBSTITUTE(B2167,CHAR(160),"")),'Look Up Values'!$B$2:$B$500,0)),"","Origin error")),"")</f>
        <v/>
      </c>
      <c r="O2167" s="242" t="str">
        <f>IF(AND(I2167&lt;&gt;0,I2167&lt;&gt;""),IF(C2167="","",IF(AND(ISNUMBER(--LEFT(C2167,FIND(" ",C2167&amp;" ")-1)),OR(LEN(LEFT(C2167,FIND(" ",C2167&amp;" ")-1))=6,LEN(LEFT(C2167,FIND(" ",C2167&amp;" ")-1))=7),OR(ISNUMBER(MATCH(LEFT(C2167,FIND(" ",C2167&amp;" ")-1),'Look Up Values'!$G$2:$G$1000,0)),ISNUMBER(MATCH(LEFT(C2167,FIND(" ",C2167&amp;" ")-1),'Look Up Values'!$AE$2:$AE$2000,0)))),"","EWC error")),"")</f>
        <v/>
      </c>
      <c r="P2167" s="242" t="str" cm="1">
        <f t="array" ref="P2167">IF(AND(I2167&lt;&gt;0,I2167&lt;&gt;""),IF(D2167="","",IF(ISNUMBER(MATCH(SUBSTITUTE(D2167," ",""),SUBSTITUTE('Look Up Values'!$S$2:$S$120," ",""),0)),"","D&amp;R error")),"")</f>
        <v/>
      </c>
      <c r="Q2167" s="242" t="str" cm="1">
        <f t="array" ref="Q2167">IF(AND(I2167&lt;&gt;0,I2167&lt;&gt;""),IF(G2167="","",IF(ISNUMBER(MATCH(SUBSTITUTE(G2167," ",""),SUBSTITUTE('Look Up Values'!$I$2:$I$10," ",""),0)),"","State error")),"")</f>
        <v/>
      </c>
      <c r="R2167" s="260" t="str">
        <f t="shared" si="67"/>
        <v/>
      </c>
    </row>
    <row r="2168" spans="1:18" ht="15.75">
      <c r="A2168" s="250">
        <v>2161</v>
      </c>
      <c r="B2168" s="198"/>
      <c r="C2168" s="25"/>
      <c r="D2168" s="25"/>
      <c r="E2168" s="25"/>
      <c r="F2168" s="25"/>
      <c r="G2168" s="26"/>
      <c r="H2168" s="27"/>
      <c r="I2168" s="28"/>
      <c r="J2168" s="430"/>
      <c r="K2168" s="48"/>
      <c r="L2168" s="457" t="str">
        <f t="shared" si="66"/>
        <v/>
      </c>
      <c r="M2168" s="245" cm="1">
        <f t="array" ref="M2168">SUMPRODUCT(--(N2168:Q2168&lt;&gt;"")) + IF(TRIM(R2168)="",0,LEN(R2168)-LEN(SUBSTITUTE(R2168,",",""))+1)</f>
        <v>0</v>
      </c>
      <c r="N2168" s="242" t="str">
        <f>IF(AND(I2168&lt;&gt;0,I2168&lt;&gt;""),IF(TRIM(SUBSTITUTE(B2168,CHAR(160),""))="","",IF(ISNUMBER(MATCH(TRIM(SUBSTITUTE(B2168,CHAR(160),"")),'Look Up Values'!$B$2:$B$500,0)),"","Origin error")),"")</f>
        <v/>
      </c>
      <c r="O2168" s="242" t="str">
        <f>IF(AND(I2168&lt;&gt;0,I2168&lt;&gt;""),IF(C2168="","",IF(AND(ISNUMBER(--LEFT(C2168,FIND(" ",C2168&amp;" ")-1)),OR(LEN(LEFT(C2168,FIND(" ",C2168&amp;" ")-1))=6,LEN(LEFT(C2168,FIND(" ",C2168&amp;" ")-1))=7),OR(ISNUMBER(MATCH(LEFT(C2168,FIND(" ",C2168&amp;" ")-1),'Look Up Values'!$G$2:$G$1000,0)),ISNUMBER(MATCH(LEFT(C2168,FIND(" ",C2168&amp;" ")-1),'Look Up Values'!$AE$2:$AE$2000,0)))),"","EWC error")),"")</f>
        <v/>
      </c>
      <c r="P2168" s="242" t="str" cm="1">
        <f t="array" ref="P2168">IF(AND(I2168&lt;&gt;0,I2168&lt;&gt;""),IF(D2168="","",IF(ISNUMBER(MATCH(SUBSTITUTE(D2168," ",""),SUBSTITUTE('Look Up Values'!$S$2:$S$120," ",""),0)),"","D&amp;R error")),"")</f>
        <v/>
      </c>
      <c r="Q2168" s="242" t="str" cm="1">
        <f t="array" ref="Q2168">IF(AND(I2168&lt;&gt;0,I2168&lt;&gt;""),IF(G2168="","",IF(ISNUMBER(MATCH(SUBSTITUTE(G2168," ",""),SUBSTITUTE('Look Up Values'!$I$2:$I$10," ",""),0)),"","State error")),"")</f>
        <v/>
      </c>
      <c r="R2168" s="260" t="str">
        <f t="shared" si="67"/>
        <v/>
      </c>
    </row>
    <row r="2169" spans="1:18" ht="15.75">
      <c r="A2169" s="250">
        <v>2162</v>
      </c>
      <c r="B2169" s="198"/>
      <c r="C2169" s="25"/>
      <c r="D2169" s="25"/>
      <c r="E2169" s="25"/>
      <c r="F2169" s="25"/>
      <c r="G2169" s="26"/>
      <c r="H2169" s="27"/>
      <c r="I2169" s="28"/>
      <c r="J2169" s="430"/>
      <c r="K2169" s="48"/>
      <c r="L2169" s="457" t="str">
        <f t="shared" si="66"/>
        <v/>
      </c>
      <c r="M2169" s="245" cm="1">
        <f t="array" ref="M2169">SUMPRODUCT(--(N2169:Q2169&lt;&gt;"")) + IF(TRIM(R2169)="",0,LEN(R2169)-LEN(SUBSTITUTE(R2169,",",""))+1)</f>
        <v>0</v>
      </c>
      <c r="N2169" s="242" t="str">
        <f>IF(AND(I2169&lt;&gt;0,I2169&lt;&gt;""),IF(TRIM(SUBSTITUTE(B2169,CHAR(160),""))="","",IF(ISNUMBER(MATCH(TRIM(SUBSTITUTE(B2169,CHAR(160),"")),'Look Up Values'!$B$2:$B$500,0)),"","Origin error")),"")</f>
        <v/>
      </c>
      <c r="O2169" s="242" t="str">
        <f>IF(AND(I2169&lt;&gt;0,I2169&lt;&gt;""),IF(C2169="","",IF(AND(ISNUMBER(--LEFT(C2169,FIND(" ",C2169&amp;" ")-1)),OR(LEN(LEFT(C2169,FIND(" ",C2169&amp;" ")-1))=6,LEN(LEFT(C2169,FIND(" ",C2169&amp;" ")-1))=7),OR(ISNUMBER(MATCH(LEFT(C2169,FIND(" ",C2169&amp;" ")-1),'Look Up Values'!$G$2:$G$1000,0)),ISNUMBER(MATCH(LEFT(C2169,FIND(" ",C2169&amp;" ")-1),'Look Up Values'!$AE$2:$AE$2000,0)))),"","EWC error")),"")</f>
        <v/>
      </c>
      <c r="P2169" s="242" t="str" cm="1">
        <f t="array" ref="P2169">IF(AND(I2169&lt;&gt;0,I2169&lt;&gt;""),IF(D2169="","",IF(ISNUMBER(MATCH(SUBSTITUTE(D2169," ",""),SUBSTITUTE('Look Up Values'!$S$2:$S$120," ",""),0)),"","D&amp;R error")),"")</f>
        <v/>
      </c>
      <c r="Q2169" s="242" t="str" cm="1">
        <f t="array" ref="Q2169">IF(AND(I2169&lt;&gt;0,I2169&lt;&gt;""),IF(G2169="","",IF(ISNUMBER(MATCH(SUBSTITUTE(G2169," ",""),SUBSTITUTE('Look Up Values'!$I$2:$I$10," ",""),0)),"","State error")),"")</f>
        <v/>
      </c>
      <c r="R2169" s="260" t="str">
        <f t="shared" si="67"/>
        <v/>
      </c>
    </row>
    <row r="2170" spans="1:18" ht="15.75">
      <c r="A2170" s="250">
        <v>2163</v>
      </c>
      <c r="B2170" s="198"/>
      <c r="C2170" s="25"/>
      <c r="D2170" s="25"/>
      <c r="E2170" s="25"/>
      <c r="F2170" s="25"/>
      <c r="G2170" s="26"/>
      <c r="H2170" s="27"/>
      <c r="I2170" s="28"/>
      <c r="J2170" s="430"/>
      <c r="K2170" s="48"/>
      <c r="L2170" s="457" t="str">
        <f t="shared" si="66"/>
        <v/>
      </c>
      <c r="M2170" s="245" cm="1">
        <f t="array" ref="M2170">SUMPRODUCT(--(N2170:Q2170&lt;&gt;"")) + IF(TRIM(R2170)="",0,LEN(R2170)-LEN(SUBSTITUTE(R2170,",",""))+1)</f>
        <v>0</v>
      </c>
      <c r="N2170" s="242" t="str">
        <f>IF(AND(I2170&lt;&gt;0,I2170&lt;&gt;""),IF(TRIM(SUBSTITUTE(B2170,CHAR(160),""))="","",IF(ISNUMBER(MATCH(TRIM(SUBSTITUTE(B2170,CHAR(160),"")),'Look Up Values'!$B$2:$B$500,0)),"","Origin error")),"")</f>
        <v/>
      </c>
      <c r="O2170" s="242" t="str">
        <f>IF(AND(I2170&lt;&gt;0,I2170&lt;&gt;""),IF(C2170="","",IF(AND(ISNUMBER(--LEFT(C2170,FIND(" ",C2170&amp;" ")-1)),OR(LEN(LEFT(C2170,FIND(" ",C2170&amp;" ")-1))=6,LEN(LEFT(C2170,FIND(" ",C2170&amp;" ")-1))=7),OR(ISNUMBER(MATCH(LEFT(C2170,FIND(" ",C2170&amp;" ")-1),'Look Up Values'!$G$2:$G$1000,0)),ISNUMBER(MATCH(LEFT(C2170,FIND(" ",C2170&amp;" ")-1),'Look Up Values'!$AE$2:$AE$2000,0)))),"","EWC error")),"")</f>
        <v/>
      </c>
      <c r="P2170" s="242" t="str" cm="1">
        <f t="array" ref="P2170">IF(AND(I2170&lt;&gt;0,I2170&lt;&gt;""),IF(D2170="","",IF(ISNUMBER(MATCH(SUBSTITUTE(D2170," ",""),SUBSTITUTE('Look Up Values'!$S$2:$S$120," ",""),0)),"","D&amp;R error")),"")</f>
        <v/>
      </c>
      <c r="Q2170" s="242" t="str" cm="1">
        <f t="array" ref="Q2170">IF(AND(I2170&lt;&gt;0,I2170&lt;&gt;""),IF(G2170="","",IF(ISNUMBER(MATCH(SUBSTITUTE(G2170," ",""),SUBSTITUTE('Look Up Values'!$I$2:$I$10," ",""),0)),"","State error")),"")</f>
        <v/>
      </c>
      <c r="R2170" s="260" t="str">
        <f t="shared" si="67"/>
        <v/>
      </c>
    </row>
    <row r="2171" spans="1:18" ht="15.75">
      <c r="A2171" s="250">
        <v>2164</v>
      </c>
      <c r="B2171" s="198"/>
      <c r="C2171" s="25"/>
      <c r="D2171" s="25"/>
      <c r="E2171" s="25"/>
      <c r="F2171" s="25"/>
      <c r="G2171" s="26"/>
      <c r="H2171" s="27"/>
      <c r="I2171" s="28"/>
      <c r="J2171" s="430"/>
      <c r="K2171" s="48"/>
      <c r="L2171" s="457" t="str">
        <f t="shared" si="66"/>
        <v/>
      </c>
      <c r="M2171" s="245" cm="1">
        <f t="array" ref="M2171">SUMPRODUCT(--(N2171:Q2171&lt;&gt;"")) + IF(TRIM(R2171)="",0,LEN(R2171)-LEN(SUBSTITUTE(R2171,",",""))+1)</f>
        <v>0</v>
      </c>
      <c r="N2171" s="242" t="str">
        <f>IF(AND(I2171&lt;&gt;0,I2171&lt;&gt;""),IF(TRIM(SUBSTITUTE(B2171,CHAR(160),""))="","",IF(ISNUMBER(MATCH(TRIM(SUBSTITUTE(B2171,CHAR(160),"")),'Look Up Values'!$B$2:$B$500,0)),"","Origin error")),"")</f>
        <v/>
      </c>
      <c r="O2171" s="242" t="str">
        <f>IF(AND(I2171&lt;&gt;0,I2171&lt;&gt;""),IF(C2171="","",IF(AND(ISNUMBER(--LEFT(C2171,FIND(" ",C2171&amp;" ")-1)),OR(LEN(LEFT(C2171,FIND(" ",C2171&amp;" ")-1))=6,LEN(LEFT(C2171,FIND(" ",C2171&amp;" ")-1))=7),OR(ISNUMBER(MATCH(LEFT(C2171,FIND(" ",C2171&amp;" ")-1),'Look Up Values'!$G$2:$G$1000,0)),ISNUMBER(MATCH(LEFT(C2171,FIND(" ",C2171&amp;" ")-1),'Look Up Values'!$AE$2:$AE$2000,0)))),"","EWC error")),"")</f>
        <v/>
      </c>
      <c r="P2171" s="242" t="str" cm="1">
        <f t="array" ref="P2171">IF(AND(I2171&lt;&gt;0,I2171&lt;&gt;""),IF(D2171="","",IF(ISNUMBER(MATCH(SUBSTITUTE(D2171," ",""),SUBSTITUTE('Look Up Values'!$S$2:$S$120," ",""),0)),"","D&amp;R error")),"")</f>
        <v/>
      </c>
      <c r="Q2171" s="242" t="str" cm="1">
        <f t="array" ref="Q2171">IF(AND(I2171&lt;&gt;0,I2171&lt;&gt;""),IF(G2171="","",IF(ISNUMBER(MATCH(SUBSTITUTE(G2171," ",""),SUBSTITUTE('Look Up Values'!$I$2:$I$10," ",""),0)),"","State error")),"")</f>
        <v/>
      </c>
      <c r="R2171" s="260" t="str">
        <f t="shared" si="67"/>
        <v/>
      </c>
    </row>
    <row r="2172" spans="1:18" ht="15.75">
      <c r="A2172" s="250">
        <v>2165</v>
      </c>
      <c r="B2172" s="198"/>
      <c r="C2172" s="25"/>
      <c r="D2172" s="25"/>
      <c r="E2172" s="25"/>
      <c r="F2172" s="25"/>
      <c r="G2172" s="26"/>
      <c r="H2172" s="27"/>
      <c r="I2172" s="28"/>
      <c r="J2172" s="430"/>
      <c r="K2172" s="48"/>
      <c r="L2172" s="457" t="str">
        <f t="shared" si="66"/>
        <v/>
      </c>
      <c r="M2172" s="245" cm="1">
        <f t="array" ref="M2172">SUMPRODUCT(--(N2172:Q2172&lt;&gt;"")) + IF(TRIM(R2172)="",0,LEN(R2172)-LEN(SUBSTITUTE(R2172,",",""))+1)</f>
        <v>0</v>
      </c>
      <c r="N2172" s="242" t="str">
        <f>IF(AND(I2172&lt;&gt;0,I2172&lt;&gt;""),IF(TRIM(SUBSTITUTE(B2172,CHAR(160),""))="","",IF(ISNUMBER(MATCH(TRIM(SUBSTITUTE(B2172,CHAR(160),"")),'Look Up Values'!$B$2:$B$500,0)),"","Origin error")),"")</f>
        <v/>
      </c>
      <c r="O2172" s="242" t="str">
        <f>IF(AND(I2172&lt;&gt;0,I2172&lt;&gt;""),IF(C2172="","",IF(AND(ISNUMBER(--LEFT(C2172,FIND(" ",C2172&amp;" ")-1)),OR(LEN(LEFT(C2172,FIND(" ",C2172&amp;" ")-1))=6,LEN(LEFT(C2172,FIND(" ",C2172&amp;" ")-1))=7),OR(ISNUMBER(MATCH(LEFT(C2172,FIND(" ",C2172&amp;" ")-1),'Look Up Values'!$G$2:$G$1000,0)),ISNUMBER(MATCH(LEFT(C2172,FIND(" ",C2172&amp;" ")-1),'Look Up Values'!$AE$2:$AE$2000,0)))),"","EWC error")),"")</f>
        <v/>
      </c>
      <c r="P2172" s="242" t="str" cm="1">
        <f t="array" ref="P2172">IF(AND(I2172&lt;&gt;0,I2172&lt;&gt;""),IF(D2172="","",IF(ISNUMBER(MATCH(SUBSTITUTE(D2172," ",""),SUBSTITUTE('Look Up Values'!$S$2:$S$120," ",""),0)),"","D&amp;R error")),"")</f>
        <v/>
      </c>
      <c r="Q2172" s="242" t="str" cm="1">
        <f t="array" ref="Q2172">IF(AND(I2172&lt;&gt;0,I2172&lt;&gt;""),IF(G2172="","",IF(ISNUMBER(MATCH(SUBSTITUTE(G2172," ",""),SUBSTITUTE('Look Up Values'!$I$2:$I$10," ",""),0)),"","State error")),"")</f>
        <v/>
      </c>
      <c r="R2172" s="260" t="str">
        <f t="shared" si="67"/>
        <v/>
      </c>
    </row>
    <row r="2173" spans="1:18" ht="15.75">
      <c r="A2173" s="250">
        <v>2166</v>
      </c>
      <c r="B2173" s="198"/>
      <c r="C2173" s="25"/>
      <c r="D2173" s="25"/>
      <c r="E2173" s="25"/>
      <c r="F2173" s="25"/>
      <c r="G2173" s="26"/>
      <c r="H2173" s="27"/>
      <c r="I2173" s="28"/>
      <c r="J2173" s="430"/>
      <c r="K2173" s="48"/>
      <c r="L2173" s="457" t="str">
        <f t="shared" si="66"/>
        <v/>
      </c>
      <c r="M2173" s="245" cm="1">
        <f t="array" ref="M2173">SUMPRODUCT(--(N2173:Q2173&lt;&gt;"")) + IF(TRIM(R2173)="",0,LEN(R2173)-LEN(SUBSTITUTE(R2173,",",""))+1)</f>
        <v>0</v>
      </c>
      <c r="N2173" s="242" t="str">
        <f>IF(AND(I2173&lt;&gt;0,I2173&lt;&gt;""),IF(TRIM(SUBSTITUTE(B2173,CHAR(160),""))="","",IF(ISNUMBER(MATCH(TRIM(SUBSTITUTE(B2173,CHAR(160),"")),'Look Up Values'!$B$2:$B$500,0)),"","Origin error")),"")</f>
        <v/>
      </c>
      <c r="O2173" s="242" t="str">
        <f>IF(AND(I2173&lt;&gt;0,I2173&lt;&gt;""),IF(C2173="","",IF(AND(ISNUMBER(--LEFT(C2173,FIND(" ",C2173&amp;" ")-1)),OR(LEN(LEFT(C2173,FIND(" ",C2173&amp;" ")-1))=6,LEN(LEFT(C2173,FIND(" ",C2173&amp;" ")-1))=7),OR(ISNUMBER(MATCH(LEFT(C2173,FIND(" ",C2173&amp;" ")-1),'Look Up Values'!$G$2:$G$1000,0)),ISNUMBER(MATCH(LEFT(C2173,FIND(" ",C2173&amp;" ")-1),'Look Up Values'!$AE$2:$AE$2000,0)))),"","EWC error")),"")</f>
        <v/>
      </c>
      <c r="P2173" s="242" t="str" cm="1">
        <f t="array" ref="P2173">IF(AND(I2173&lt;&gt;0,I2173&lt;&gt;""),IF(D2173="","",IF(ISNUMBER(MATCH(SUBSTITUTE(D2173," ",""),SUBSTITUTE('Look Up Values'!$S$2:$S$120," ",""),0)),"","D&amp;R error")),"")</f>
        <v/>
      </c>
      <c r="Q2173" s="242" t="str" cm="1">
        <f t="array" ref="Q2173">IF(AND(I2173&lt;&gt;0,I2173&lt;&gt;""),IF(G2173="","",IF(ISNUMBER(MATCH(SUBSTITUTE(G2173," ",""),SUBSTITUTE('Look Up Values'!$I$2:$I$10," ",""),0)),"","State error")),"")</f>
        <v/>
      </c>
      <c r="R2173" s="260" t="str">
        <f t="shared" si="67"/>
        <v/>
      </c>
    </row>
    <row r="2174" spans="1:18" ht="15.75">
      <c r="A2174" s="250">
        <v>2167</v>
      </c>
      <c r="B2174" s="198"/>
      <c r="C2174" s="25"/>
      <c r="D2174" s="25"/>
      <c r="E2174" s="25"/>
      <c r="F2174" s="25"/>
      <c r="G2174" s="26"/>
      <c r="H2174" s="27"/>
      <c r="I2174" s="28"/>
      <c r="J2174" s="430"/>
      <c r="K2174" s="48"/>
      <c r="L2174" s="457" t="str">
        <f t="shared" si="66"/>
        <v/>
      </c>
      <c r="M2174" s="245" cm="1">
        <f t="array" ref="M2174">SUMPRODUCT(--(N2174:Q2174&lt;&gt;"")) + IF(TRIM(R2174)="",0,LEN(R2174)-LEN(SUBSTITUTE(R2174,",",""))+1)</f>
        <v>0</v>
      </c>
      <c r="N2174" s="242" t="str">
        <f>IF(AND(I2174&lt;&gt;0,I2174&lt;&gt;""),IF(TRIM(SUBSTITUTE(B2174,CHAR(160),""))="","",IF(ISNUMBER(MATCH(TRIM(SUBSTITUTE(B2174,CHAR(160),"")),'Look Up Values'!$B$2:$B$500,0)),"","Origin error")),"")</f>
        <v/>
      </c>
      <c r="O2174" s="242" t="str">
        <f>IF(AND(I2174&lt;&gt;0,I2174&lt;&gt;""),IF(C2174="","",IF(AND(ISNUMBER(--LEFT(C2174,FIND(" ",C2174&amp;" ")-1)),OR(LEN(LEFT(C2174,FIND(" ",C2174&amp;" ")-1))=6,LEN(LEFT(C2174,FIND(" ",C2174&amp;" ")-1))=7),OR(ISNUMBER(MATCH(LEFT(C2174,FIND(" ",C2174&amp;" ")-1),'Look Up Values'!$G$2:$G$1000,0)),ISNUMBER(MATCH(LEFT(C2174,FIND(" ",C2174&amp;" ")-1),'Look Up Values'!$AE$2:$AE$2000,0)))),"","EWC error")),"")</f>
        <v/>
      </c>
      <c r="P2174" s="242" t="str" cm="1">
        <f t="array" ref="P2174">IF(AND(I2174&lt;&gt;0,I2174&lt;&gt;""),IF(D2174="","",IF(ISNUMBER(MATCH(SUBSTITUTE(D2174," ",""),SUBSTITUTE('Look Up Values'!$S$2:$S$120," ",""),0)),"","D&amp;R error")),"")</f>
        <v/>
      </c>
      <c r="Q2174" s="242" t="str" cm="1">
        <f t="array" ref="Q2174">IF(AND(I2174&lt;&gt;0,I2174&lt;&gt;""),IF(G2174="","",IF(ISNUMBER(MATCH(SUBSTITUTE(G2174," ",""),SUBSTITUTE('Look Up Values'!$I$2:$I$10," ",""),0)),"","State error")),"")</f>
        <v/>
      </c>
      <c r="R2174" s="260" t="str">
        <f t="shared" si="67"/>
        <v/>
      </c>
    </row>
    <row r="2175" spans="1:18" ht="15.75">
      <c r="A2175" s="250">
        <v>2168</v>
      </c>
      <c r="B2175" s="198"/>
      <c r="C2175" s="25"/>
      <c r="D2175" s="25"/>
      <c r="E2175" s="25"/>
      <c r="F2175" s="25"/>
      <c r="G2175" s="26"/>
      <c r="H2175" s="27"/>
      <c r="I2175" s="28"/>
      <c r="J2175" s="430"/>
      <c r="K2175" s="48"/>
      <c r="L2175" s="457" t="str">
        <f t="shared" si="66"/>
        <v/>
      </c>
      <c r="M2175" s="245" cm="1">
        <f t="array" ref="M2175">SUMPRODUCT(--(N2175:Q2175&lt;&gt;"")) + IF(TRIM(R2175)="",0,LEN(R2175)-LEN(SUBSTITUTE(R2175,",",""))+1)</f>
        <v>0</v>
      </c>
      <c r="N2175" s="242" t="str">
        <f>IF(AND(I2175&lt;&gt;0,I2175&lt;&gt;""),IF(TRIM(SUBSTITUTE(B2175,CHAR(160),""))="","",IF(ISNUMBER(MATCH(TRIM(SUBSTITUTE(B2175,CHAR(160),"")),'Look Up Values'!$B$2:$B$500,0)),"","Origin error")),"")</f>
        <v/>
      </c>
      <c r="O2175" s="242" t="str">
        <f>IF(AND(I2175&lt;&gt;0,I2175&lt;&gt;""),IF(C2175="","",IF(AND(ISNUMBER(--LEFT(C2175,FIND(" ",C2175&amp;" ")-1)),OR(LEN(LEFT(C2175,FIND(" ",C2175&amp;" ")-1))=6,LEN(LEFT(C2175,FIND(" ",C2175&amp;" ")-1))=7),OR(ISNUMBER(MATCH(LEFT(C2175,FIND(" ",C2175&amp;" ")-1),'Look Up Values'!$G$2:$G$1000,0)),ISNUMBER(MATCH(LEFT(C2175,FIND(" ",C2175&amp;" ")-1),'Look Up Values'!$AE$2:$AE$2000,0)))),"","EWC error")),"")</f>
        <v/>
      </c>
      <c r="P2175" s="242" t="str" cm="1">
        <f t="array" ref="P2175">IF(AND(I2175&lt;&gt;0,I2175&lt;&gt;""),IF(D2175="","",IF(ISNUMBER(MATCH(SUBSTITUTE(D2175," ",""),SUBSTITUTE('Look Up Values'!$S$2:$S$120," ",""),0)),"","D&amp;R error")),"")</f>
        <v/>
      </c>
      <c r="Q2175" s="242" t="str" cm="1">
        <f t="array" ref="Q2175">IF(AND(I2175&lt;&gt;0,I2175&lt;&gt;""),IF(G2175="","",IF(ISNUMBER(MATCH(SUBSTITUTE(G2175," ",""),SUBSTITUTE('Look Up Values'!$I$2:$I$10," ",""),0)),"","State error")),"")</f>
        <v/>
      </c>
      <c r="R2175" s="260" t="str">
        <f t="shared" si="67"/>
        <v/>
      </c>
    </row>
    <row r="2176" spans="1:18" ht="15.75">
      <c r="A2176" s="250">
        <v>2169</v>
      </c>
      <c r="B2176" s="198"/>
      <c r="C2176" s="25"/>
      <c r="D2176" s="25"/>
      <c r="E2176" s="25"/>
      <c r="F2176" s="25"/>
      <c r="G2176" s="26"/>
      <c r="H2176" s="27"/>
      <c r="I2176" s="28"/>
      <c r="J2176" s="430"/>
      <c r="K2176" s="48"/>
      <c r="L2176" s="457" t="str">
        <f t="shared" si="66"/>
        <v/>
      </c>
      <c r="M2176" s="245" cm="1">
        <f t="array" ref="M2176">SUMPRODUCT(--(N2176:Q2176&lt;&gt;"")) + IF(TRIM(R2176)="",0,LEN(R2176)-LEN(SUBSTITUTE(R2176,",",""))+1)</f>
        <v>0</v>
      </c>
      <c r="N2176" s="242" t="str">
        <f>IF(AND(I2176&lt;&gt;0,I2176&lt;&gt;""),IF(TRIM(SUBSTITUTE(B2176,CHAR(160),""))="","",IF(ISNUMBER(MATCH(TRIM(SUBSTITUTE(B2176,CHAR(160),"")),'Look Up Values'!$B$2:$B$500,0)),"","Origin error")),"")</f>
        <v/>
      </c>
      <c r="O2176" s="242" t="str">
        <f>IF(AND(I2176&lt;&gt;0,I2176&lt;&gt;""),IF(C2176="","",IF(AND(ISNUMBER(--LEFT(C2176,FIND(" ",C2176&amp;" ")-1)),OR(LEN(LEFT(C2176,FIND(" ",C2176&amp;" ")-1))=6,LEN(LEFT(C2176,FIND(" ",C2176&amp;" ")-1))=7),OR(ISNUMBER(MATCH(LEFT(C2176,FIND(" ",C2176&amp;" ")-1),'Look Up Values'!$G$2:$G$1000,0)),ISNUMBER(MATCH(LEFT(C2176,FIND(" ",C2176&amp;" ")-1),'Look Up Values'!$AE$2:$AE$2000,0)))),"","EWC error")),"")</f>
        <v/>
      </c>
      <c r="P2176" s="242" t="str" cm="1">
        <f t="array" ref="P2176">IF(AND(I2176&lt;&gt;0,I2176&lt;&gt;""),IF(D2176="","",IF(ISNUMBER(MATCH(SUBSTITUTE(D2176," ",""),SUBSTITUTE('Look Up Values'!$S$2:$S$120," ",""),0)),"","D&amp;R error")),"")</f>
        <v/>
      </c>
      <c r="Q2176" s="242" t="str" cm="1">
        <f t="array" ref="Q2176">IF(AND(I2176&lt;&gt;0,I2176&lt;&gt;""),IF(G2176="","",IF(ISNUMBER(MATCH(SUBSTITUTE(G2176," ",""),SUBSTITUTE('Look Up Values'!$I$2:$I$10," ",""),0)),"","State error")),"")</f>
        <v/>
      </c>
      <c r="R2176" s="260" t="str">
        <f t="shared" si="67"/>
        <v/>
      </c>
    </row>
    <row r="2177" spans="1:18" ht="15.75">
      <c r="A2177" s="250">
        <v>2170</v>
      </c>
      <c r="B2177" s="198"/>
      <c r="C2177" s="25"/>
      <c r="D2177" s="25"/>
      <c r="E2177" s="25"/>
      <c r="F2177" s="25"/>
      <c r="G2177" s="26"/>
      <c r="H2177" s="27"/>
      <c r="I2177" s="28"/>
      <c r="J2177" s="430"/>
      <c r="K2177" s="48"/>
      <c r="L2177" s="457" t="str">
        <f t="shared" si="66"/>
        <v/>
      </c>
      <c r="M2177" s="245" cm="1">
        <f t="array" ref="M2177">SUMPRODUCT(--(N2177:Q2177&lt;&gt;"")) + IF(TRIM(R2177)="",0,LEN(R2177)-LEN(SUBSTITUTE(R2177,",",""))+1)</f>
        <v>0</v>
      </c>
      <c r="N2177" s="242" t="str">
        <f>IF(AND(I2177&lt;&gt;0,I2177&lt;&gt;""),IF(TRIM(SUBSTITUTE(B2177,CHAR(160),""))="","",IF(ISNUMBER(MATCH(TRIM(SUBSTITUTE(B2177,CHAR(160),"")),'Look Up Values'!$B$2:$B$500,0)),"","Origin error")),"")</f>
        <v/>
      </c>
      <c r="O2177" s="242" t="str">
        <f>IF(AND(I2177&lt;&gt;0,I2177&lt;&gt;""),IF(C2177="","",IF(AND(ISNUMBER(--LEFT(C2177,FIND(" ",C2177&amp;" ")-1)),OR(LEN(LEFT(C2177,FIND(" ",C2177&amp;" ")-1))=6,LEN(LEFT(C2177,FIND(" ",C2177&amp;" ")-1))=7),OR(ISNUMBER(MATCH(LEFT(C2177,FIND(" ",C2177&amp;" ")-1),'Look Up Values'!$G$2:$G$1000,0)),ISNUMBER(MATCH(LEFT(C2177,FIND(" ",C2177&amp;" ")-1),'Look Up Values'!$AE$2:$AE$2000,0)))),"","EWC error")),"")</f>
        <v/>
      </c>
      <c r="P2177" s="242" t="str" cm="1">
        <f t="array" ref="P2177">IF(AND(I2177&lt;&gt;0,I2177&lt;&gt;""),IF(D2177="","",IF(ISNUMBER(MATCH(SUBSTITUTE(D2177," ",""),SUBSTITUTE('Look Up Values'!$S$2:$S$120," ",""),0)),"","D&amp;R error")),"")</f>
        <v/>
      </c>
      <c r="Q2177" s="242" t="str" cm="1">
        <f t="array" ref="Q2177">IF(AND(I2177&lt;&gt;0,I2177&lt;&gt;""),IF(G2177="","",IF(ISNUMBER(MATCH(SUBSTITUTE(G2177," ",""),SUBSTITUTE('Look Up Values'!$I$2:$I$10," ",""),0)),"","State error")),"")</f>
        <v/>
      </c>
      <c r="R2177" s="260" t="str">
        <f t="shared" si="67"/>
        <v/>
      </c>
    </row>
    <row r="2178" spans="1:18" ht="15.75">
      <c r="A2178" s="250">
        <v>2171</v>
      </c>
      <c r="B2178" s="198"/>
      <c r="C2178" s="25"/>
      <c r="D2178" s="25"/>
      <c r="E2178" s="25"/>
      <c r="F2178" s="25"/>
      <c r="G2178" s="26"/>
      <c r="H2178" s="27"/>
      <c r="I2178" s="28"/>
      <c r="J2178" s="430"/>
      <c r="K2178" s="48"/>
      <c r="L2178" s="457" t="str">
        <f t="shared" si="66"/>
        <v/>
      </c>
      <c r="M2178" s="245" cm="1">
        <f t="array" ref="M2178">SUMPRODUCT(--(N2178:Q2178&lt;&gt;"")) + IF(TRIM(R2178)="",0,LEN(R2178)-LEN(SUBSTITUTE(R2178,",",""))+1)</f>
        <v>0</v>
      </c>
      <c r="N2178" s="242" t="str">
        <f>IF(AND(I2178&lt;&gt;0,I2178&lt;&gt;""),IF(TRIM(SUBSTITUTE(B2178,CHAR(160),""))="","",IF(ISNUMBER(MATCH(TRIM(SUBSTITUTE(B2178,CHAR(160),"")),'Look Up Values'!$B$2:$B$500,0)),"","Origin error")),"")</f>
        <v/>
      </c>
      <c r="O2178" s="242" t="str">
        <f>IF(AND(I2178&lt;&gt;0,I2178&lt;&gt;""),IF(C2178="","",IF(AND(ISNUMBER(--LEFT(C2178,FIND(" ",C2178&amp;" ")-1)),OR(LEN(LEFT(C2178,FIND(" ",C2178&amp;" ")-1))=6,LEN(LEFT(C2178,FIND(" ",C2178&amp;" ")-1))=7),OR(ISNUMBER(MATCH(LEFT(C2178,FIND(" ",C2178&amp;" ")-1),'Look Up Values'!$G$2:$G$1000,0)),ISNUMBER(MATCH(LEFT(C2178,FIND(" ",C2178&amp;" ")-1),'Look Up Values'!$AE$2:$AE$2000,0)))),"","EWC error")),"")</f>
        <v/>
      </c>
      <c r="P2178" s="242" t="str" cm="1">
        <f t="array" ref="P2178">IF(AND(I2178&lt;&gt;0,I2178&lt;&gt;""),IF(D2178="","",IF(ISNUMBER(MATCH(SUBSTITUTE(D2178," ",""),SUBSTITUTE('Look Up Values'!$S$2:$S$120," ",""),0)),"","D&amp;R error")),"")</f>
        <v/>
      </c>
      <c r="Q2178" s="242" t="str" cm="1">
        <f t="array" ref="Q2178">IF(AND(I2178&lt;&gt;0,I2178&lt;&gt;""),IF(G2178="","",IF(ISNUMBER(MATCH(SUBSTITUTE(G2178," ",""),SUBSTITUTE('Look Up Values'!$I$2:$I$10," ",""),0)),"","State error")),"")</f>
        <v/>
      </c>
      <c r="R2178" s="260" t="str">
        <f t="shared" si="67"/>
        <v/>
      </c>
    </row>
    <row r="2179" spans="1:18" ht="15.75">
      <c r="A2179" s="250">
        <v>2172</v>
      </c>
      <c r="B2179" s="198"/>
      <c r="C2179" s="25"/>
      <c r="D2179" s="25"/>
      <c r="E2179" s="25"/>
      <c r="F2179" s="25"/>
      <c r="G2179" s="26"/>
      <c r="H2179" s="27"/>
      <c r="I2179" s="28"/>
      <c r="J2179" s="430"/>
      <c r="K2179" s="48"/>
      <c r="L2179" s="457" t="str">
        <f t="shared" si="66"/>
        <v/>
      </c>
      <c r="M2179" s="245" cm="1">
        <f t="array" ref="M2179">SUMPRODUCT(--(N2179:Q2179&lt;&gt;"")) + IF(TRIM(R2179)="",0,LEN(R2179)-LEN(SUBSTITUTE(R2179,",",""))+1)</f>
        <v>0</v>
      </c>
      <c r="N2179" s="242" t="str">
        <f>IF(AND(I2179&lt;&gt;0,I2179&lt;&gt;""),IF(TRIM(SUBSTITUTE(B2179,CHAR(160),""))="","",IF(ISNUMBER(MATCH(TRIM(SUBSTITUTE(B2179,CHAR(160),"")),'Look Up Values'!$B$2:$B$500,0)),"","Origin error")),"")</f>
        <v/>
      </c>
      <c r="O2179" s="242" t="str">
        <f>IF(AND(I2179&lt;&gt;0,I2179&lt;&gt;""),IF(C2179="","",IF(AND(ISNUMBER(--LEFT(C2179,FIND(" ",C2179&amp;" ")-1)),OR(LEN(LEFT(C2179,FIND(" ",C2179&amp;" ")-1))=6,LEN(LEFT(C2179,FIND(" ",C2179&amp;" ")-1))=7),OR(ISNUMBER(MATCH(LEFT(C2179,FIND(" ",C2179&amp;" ")-1),'Look Up Values'!$G$2:$G$1000,0)),ISNUMBER(MATCH(LEFT(C2179,FIND(" ",C2179&amp;" ")-1),'Look Up Values'!$AE$2:$AE$2000,0)))),"","EWC error")),"")</f>
        <v/>
      </c>
      <c r="P2179" s="242" t="str" cm="1">
        <f t="array" ref="P2179">IF(AND(I2179&lt;&gt;0,I2179&lt;&gt;""),IF(D2179="","",IF(ISNUMBER(MATCH(SUBSTITUTE(D2179," ",""),SUBSTITUTE('Look Up Values'!$S$2:$S$120," ",""),0)),"","D&amp;R error")),"")</f>
        <v/>
      </c>
      <c r="Q2179" s="242" t="str" cm="1">
        <f t="array" ref="Q2179">IF(AND(I2179&lt;&gt;0,I2179&lt;&gt;""),IF(G2179="","",IF(ISNUMBER(MATCH(SUBSTITUTE(G2179," ",""),SUBSTITUTE('Look Up Values'!$I$2:$I$10," ",""),0)),"","State error")),"")</f>
        <v/>
      </c>
      <c r="R2179" s="260" t="str">
        <f t="shared" si="67"/>
        <v/>
      </c>
    </row>
    <row r="2180" spans="1:18" ht="15.75">
      <c r="A2180" s="250">
        <v>2173</v>
      </c>
      <c r="B2180" s="198"/>
      <c r="C2180" s="25"/>
      <c r="D2180" s="25"/>
      <c r="E2180" s="25"/>
      <c r="F2180" s="25"/>
      <c r="G2180" s="26"/>
      <c r="H2180" s="27"/>
      <c r="I2180" s="28"/>
      <c r="J2180" s="430"/>
      <c r="K2180" s="48"/>
      <c r="L2180" s="457" t="str">
        <f t="shared" si="66"/>
        <v/>
      </c>
      <c r="M2180" s="245" cm="1">
        <f t="array" ref="M2180">SUMPRODUCT(--(N2180:Q2180&lt;&gt;"")) + IF(TRIM(R2180)="",0,LEN(R2180)-LEN(SUBSTITUTE(R2180,",",""))+1)</f>
        <v>0</v>
      </c>
      <c r="N2180" s="242" t="str">
        <f>IF(AND(I2180&lt;&gt;0,I2180&lt;&gt;""),IF(TRIM(SUBSTITUTE(B2180,CHAR(160),""))="","",IF(ISNUMBER(MATCH(TRIM(SUBSTITUTE(B2180,CHAR(160),"")),'Look Up Values'!$B$2:$B$500,0)),"","Origin error")),"")</f>
        <v/>
      </c>
      <c r="O2180" s="242" t="str">
        <f>IF(AND(I2180&lt;&gt;0,I2180&lt;&gt;""),IF(C2180="","",IF(AND(ISNUMBER(--LEFT(C2180,FIND(" ",C2180&amp;" ")-1)),OR(LEN(LEFT(C2180,FIND(" ",C2180&amp;" ")-1))=6,LEN(LEFT(C2180,FIND(" ",C2180&amp;" ")-1))=7),OR(ISNUMBER(MATCH(LEFT(C2180,FIND(" ",C2180&amp;" ")-1),'Look Up Values'!$G$2:$G$1000,0)),ISNUMBER(MATCH(LEFT(C2180,FIND(" ",C2180&amp;" ")-1),'Look Up Values'!$AE$2:$AE$2000,0)))),"","EWC error")),"")</f>
        <v/>
      </c>
      <c r="P2180" s="242" t="str" cm="1">
        <f t="array" ref="P2180">IF(AND(I2180&lt;&gt;0,I2180&lt;&gt;""),IF(D2180="","",IF(ISNUMBER(MATCH(SUBSTITUTE(D2180," ",""),SUBSTITUTE('Look Up Values'!$S$2:$S$120," ",""),0)),"","D&amp;R error")),"")</f>
        <v/>
      </c>
      <c r="Q2180" s="242" t="str" cm="1">
        <f t="array" ref="Q2180">IF(AND(I2180&lt;&gt;0,I2180&lt;&gt;""),IF(G2180="","",IF(ISNUMBER(MATCH(SUBSTITUTE(G2180," ",""),SUBSTITUTE('Look Up Values'!$I$2:$I$10," ",""),0)),"","State error")),"")</f>
        <v/>
      </c>
      <c r="R2180" s="260" t="str">
        <f t="shared" si="67"/>
        <v/>
      </c>
    </row>
    <row r="2181" spans="1:18" ht="15.75">
      <c r="A2181" s="250">
        <v>2174</v>
      </c>
      <c r="B2181" s="198"/>
      <c r="C2181" s="25"/>
      <c r="D2181" s="25"/>
      <c r="E2181" s="25"/>
      <c r="F2181" s="25"/>
      <c r="G2181" s="26"/>
      <c r="H2181" s="27"/>
      <c r="I2181" s="28"/>
      <c r="J2181" s="430"/>
      <c r="K2181" s="48"/>
      <c r="L2181" s="457" t="str">
        <f t="shared" si="66"/>
        <v/>
      </c>
      <c r="M2181" s="245" cm="1">
        <f t="array" ref="M2181">SUMPRODUCT(--(N2181:Q2181&lt;&gt;"")) + IF(TRIM(R2181)="",0,LEN(R2181)-LEN(SUBSTITUTE(R2181,",",""))+1)</f>
        <v>0</v>
      </c>
      <c r="N2181" s="242" t="str">
        <f>IF(AND(I2181&lt;&gt;0,I2181&lt;&gt;""),IF(TRIM(SUBSTITUTE(B2181,CHAR(160),""))="","",IF(ISNUMBER(MATCH(TRIM(SUBSTITUTE(B2181,CHAR(160),"")),'Look Up Values'!$B$2:$B$500,0)),"","Origin error")),"")</f>
        <v/>
      </c>
      <c r="O2181" s="242" t="str">
        <f>IF(AND(I2181&lt;&gt;0,I2181&lt;&gt;""),IF(C2181="","",IF(AND(ISNUMBER(--LEFT(C2181,FIND(" ",C2181&amp;" ")-1)),OR(LEN(LEFT(C2181,FIND(" ",C2181&amp;" ")-1))=6,LEN(LEFT(C2181,FIND(" ",C2181&amp;" ")-1))=7),OR(ISNUMBER(MATCH(LEFT(C2181,FIND(" ",C2181&amp;" ")-1),'Look Up Values'!$G$2:$G$1000,0)),ISNUMBER(MATCH(LEFT(C2181,FIND(" ",C2181&amp;" ")-1),'Look Up Values'!$AE$2:$AE$2000,0)))),"","EWC error")),"")</f>
        <v/>
      </c>
      <c r="P2181" s="242" t="str" cm="1">
        <f t="array" ref="P2181">IF(AND(I2181&lt;&gt;0,I2181&lt;&gt;""),IF(D2181="","",IF(ISNUMBER(MATCH(SUBSTITUTE(D2181," ",""),SUBSTITUTE('Look Up Values'!$S$2:$S$120," ",""),0)),"","D&amp;R error")),"")</f>
        <v/>
      </c>
      <c r="Q2181" s="242" t="str" cm="1">
        <f t="array" ref="Q2181">IF(AND(I2181&lt;&gt;0,I2181&lt;&gt;""),IF(G2181="","",IF(ISNUMBER(MATCH(SUBSTITUTE(G2181," ",""),SUBSTITUTE('Look Up Values'!$I$2:$I$10," ",""),0)),"","State error")),"")</f>
        <v/>
      </c>
      <c r="R2181" s="260" t="str">
        <f t="shared" si="67"/>
        <v/>
      </c>
    </row>
    <row r="2182" spans="1:18" ht="15.75">
      <c r="A2182" s="250">
        <v>2175</v>
      </c>
      <c r="B2182" s="198"/>
      <c r="C2182" s="25"/>
      <c r="D2182" s="25"/>
      <c r="E2182" s="25"/>
      <c r="F2182" s="25"/>
      <c r="G2182" s="26"/>
      <c r="H2182" s="27"/>
      <c r="I2182" s="28"/>
      <c r="J2182" s="430"/>
      <c r="K2182" s="48"/>
      <c r="L2182" s="457" t="str">
        <f t="shared" si="66"/>
        <v/>
      </c>
      <c r="M2182" s="245" cm="1">
        <f t="array" ref="M2182">SUMPRODUCT(--(N2182:Q2182&lt;&gt;"")) + IF(TRIM(R2182)="",0,LEN(R2182)-LEN(SUBSTITUTE(R2182,",",""))+1)</f>
        <v>0</v>
      </c>
      <c r="N2182" s="242" t="str">
        <f>IF(AND(I2182&lt;&gt;0,I2182&lt;&gt;""),IF(TRIM(SUBSTITUTE(B2182,CHAR(160),""))="","",IF(ISNUMBER(MATCH(TRIM(SUBSTITUTE(B2182,CHAR(160),"")),'Look Up Values'!$B$2:$B$500,0)),"","Origin error")),"")</f>
        <v/>
      </c>
      <c r="O2182" s="242" t="str">
        <f>IF(AND(I2182&lt;&gt;0,I2182&lt;&gt;""),IF(C2182="","",IF(AND(ISNUMBER(--LEFT(C2182,FIND(" ",C2182&amp;" ")-1)),OR(LEN(LEFT(C2182,FIND(" ",C2182&amp;" ")-1))=6,LEN(LEFT(C2182,FIND(" ",C2182&amp;" ")-1))=7),OR(ISNUMBER(MATCH(LEFT(C2182,FIND(" ",C2182&amp;" ")-1),'Look Up Values'!$G$2:$G$1000,0)),ISNUMBER(MATCH(LEFT(C2182,FIND(" ",C2182&amp;" ")-1),'Look Up Values'!$AE$2:$AE$2000,0)))),"","EWC error")),"")</f>
        <v/>
      </c>
      <c r="P2182" s="242" t="str" cm="1">
        <f t="array" ref="P2182">IF(AND(I2182&lt;&gt;0,I2182&lt;&gt;""),IF(D2182="","",IF(ISNUMBER(MATCH(SUBSTITUTE(D2182," ",""),SUBSTITUTE('Look Up Values'!$S$2:$S$120," ",""),0)),"","D&amp;R error")),"")</f>
        <v/>
      </c>
      <c r="Q2182" s="242" t="str" cm="1">
        <f t="array" ref="Q2182">IF(AND(I2182&lt;&gt;0,I2182&lt;&gt;""),IF(G2182="","",IF(ISNUMBER(MATCH(SUBSTITUTE(G2182," ",""),SUBSTITUTE('Look Up Values'!$I$2:$I$10," ",""),0)),"","State error")),"")</f>
        <v/>
      </c>
      <c r="R2182" s="260" t="str">
        <f t="shared" si="67"/>
        <v/>
      </c>
    </row>
    <row r="2183" spans="1:18" ht="15.75">
      <c r="A2183" s="250">
        <v>2176</v>
      </c>
      <c r="B2183" s="198"/>
      <c r="C2183" s="25"/>
      <c r="D2183" s="25"/>
      <c r="E2183" s="25"/>
      <c r="F2183" s="25"/>
      <c r="G2183" s="26"/>
      <c r="H2183" s="27"/>
      <c r="I2183" s="28"/>
      <c r="J2183" s="430"/>
      <c r="K2183" s="48"/>
      <c r="L2183" s="457" t="str">
        <f t="shared" si="66"/>
        <v/>
      </c>
      <c r="M2183" s="245" cm="1">
        <f t="array" ref="M2183">SUMPRODUCT(--(N2183:Q2183&lt;&gt;"")) + IF(TRIM(R2183)="",0,LEN(R2183)-LEN(SUBSTITUTE(R2183,",",""))+1)</f>
        <v>0</v>
      </c>
      <c r="N2183" s="242" t="str">
        <f>IF(AND(I2183&lt;&gt;0,I2183&lt;&gt;""),IF(TRIM(SUBSTITUTE(B2183,CHAR(160),""))="","",IF(ISNUMBER(MATCH(TRIM(SUBSTITUTE(B2183,CHAR(160),"")),'Look Up Values'!$B$2:$B$500,0)),"","Origin error")),"")</f>
        <v/>
      </c>
      <c r="O2183" s="242" t="str">
        <f>IF(AND(I2183&lt;&gt;0,I2183&lt;&gt;""),IF(C2183="","",IF(AND(ISNUMBER(--LEFT(C2183,FIND(" ",C2183&amp;" ")-1)),OR(LEN(LEFT(C2183,FIND(" ",C2183&amp;" ")-1))=6,LEN(LEFT(C2183,FIND(" ",C2183&amp;" ")-1))=7),OR(ISNUMBER(MATCH(LEFT(C2183,FIND(" ",C2183&amp;" ")-1),'Look Up Values'!$G$2:$G$1000,0)),ISNUMBER(MATCH(LEFT(C2183,FIND(" ",C2183&amp;" ")-1),'Look Up Values'!$AE$2:$AE$2000,0)))),"","EWC error")),"")</f>
        <v/>
      </c>
      <c r="P2183" s="242" t="str" cm="1">
        <f t="array" ref="P2183">IF(AND(I2183&lt;&gt;0,I2183&lt;&gt;""),IF(D2183="","",IF(ISNUMBER(MATCH(SUBSTITUTE(D2183," ",""),SUBSTITUTE('Look Up Values'!$S$2:$S$120," ",""),0)),"","D&amp;R error")),"")</f>
        <v/>
      </c>
      <c r="Q2183" s="242" t="str" cm="1">
        <f t="array" ref="Q2183">IF(AND(I2183&lt;&gt;0,I2183&lt;&gt;""),IF(G2183="","",IF(ISNUMBER(MATCH(SUBSTITUTE(G2183," ",""),SUBSTITUTE('Look Up Values'!$I$2:$I$10," ",""),0)),"","State error")),"")</f>
        <v/>
      </c>
      <c r="R2183" s="260" t="str">
        <f t="shared" si="67"/>
        <v/>
      </c>
    </row>
    <row r="2184" spans="1:18" ht="15.75">
      <c r="A2184" s="250">
        <v>2177</v>
      </c>
      <c r="B2184" s="198"/>
      <c r="C2184" s="25"/>
      <c r="D2184" s="25"/>
      <c r="E2184" s="25"/>
      <c r="F2184" s="25"/>
      <c r="G2184" s="26"/>
      <c r="H2184" s="27"/>
      <c r="I2184" s="28"/>
      <c r="J2184" s="430"/>
      <c r="K2184" s="48"/>
      <c r="L2184" s="457" t="str">
        <f t="shared" ref="L2184:L2247" si="68">IF(IFERROR(--SUBSTITUTE(M2184,CHAR(160),""),0)&gt;0,A2184,"")</f>
        <v/>
      </c>
      <c r="M2184" s="245" cm="1">
        <f t="array" ref="M2184">SUMPRODUCT(--(N2184:Q2184&lt;&gt;"")) + IF(TRIM(R2184)="",0,LEN(R2184)-LEN(SUBSTITUTE(R2184,",",""))+1)</f>
        <v>0</v>
      </c>
      <c r="N2184" s="242" t="str">
        <f>IF(AND(I2184&lt;&gt;0,I2184&lt;&gt;""),IF(TRIM(SUBSTITUTE(B2184,CHAR(160),""))="","",IF(ISNUMBER(MATCH(TRIM(SUBSTITUTE(B2184,CHAR(160),"")),'Look Up Values'!$B$2:$B$500,0)),"","Origin error")),"")</f>
        <v/>
      </c>
      <c r="O2184" s="242" t="str">
        <f>IF(AND(I2184&lt;&gt;0,I2184&lt;&gt;""),IF(C2184="","",IF(AND(ISNUMBER(--LEFT(C2184,FIND(" ",C2184&amp;" ")-1)),OR(LEN(LEFT(C2184,FIND(" ",C2184&amp;" ")-1))=6,LEN(LEFT(C2184,FIND(" ",C2184&amp;" ")-1))=7),OR(ISNUMBER(MATCH(LEFT(C2184,FIND(" ",C2184&amp;" ")-1),'Look Up Values'!$G$2:$G$1000,0)),ISNUMBER(MATCH(LEFT(C2184,FIND(" ",C2184&amp;" ")-1),'Look Up Values'!$AE$2:$AE$2000,0)))),"","EWC error")),"")</f>
        <v/>
      </c>
      <c r="P2184" s="242" t="str" cm="1">
        <f t="array" ref="P2184">IF(AND(I2184&lt;&gt;0,I2184&lt;&gt;""),IF(D2184="","",IF(ISNUMBER(MATCH(SUBSTITUTE(D2184," ",""),SUBSTITUTE('Look Up Values'!$S$2:$S$120," ",""),0)),"","D&amp;R error")),"")</f>
        <v/>
      </c>
      <c r="Q2184" s="242" t="str" cm="1">
        <f t="array" ref="Q2184">IF(AND(I2184&lt;&gt;0,I2184&lt;&gt;""),IF(G2184="","",IF(ISNUMBER(MATCH(SUBSTITUTE(G2184," ",""),SUBSTITUTE('Look Up Values'!$I$2:$I$10," ",""),0)),"","State error")),"")</f>
        <v/>
      </c>
      <c r="R2184" s="260" t="str">
        <f t="shared" si="67"/>
        <v/>
      </c>
    </row>
    <row r="2185" spans="1:18" ht="15.75">
      <c r="A2185" s="250">
        <v>2178</v>
      </c>
      <c r="B2185" s="198"/>
      <c r="C2185" s="25"/>
      <c r="D2185" s="25"/>
      <c r="E2185" s="25"/>
      <c r="F2185" s="25"/>
      <c r="G2185" s="26"/>
      <c r="H2185" s="27"/>
      <c r="I2185" s="28"/>
      <c r="J2185" s="430"/>
      <c r="K2185" s="48"/>
      <c r="L2185" s="457" t="str">
        <f t="shared" si="68"/>
        <v/>
      </c>
      <c r="M2185" s="245" cm="1">
        <f t="array" ref="M2185">SUMPRODUCT(--(N2185:Q2185&lt;&gt;"")) + IF(TRIM(R2185)="",0,LEN(R2185)-LEN(SUBSTITUTE(R2185,",",""))+1)</f>
        <v>0</v>
      </c>
      <c r="N2185" s="242" t="str">
        <f>IF(AND(I2185&lt;&gt;0,I2185&lt;&gt;""),IF(TRIM(SUBSTITUTE(B2185,CHAR(160),""))="","",IF(ISNUMBER(MATCH(TRIM(SUBSTITUTE(B2185,CHAR(160),"")),'Look Up Values'!$B$2:$B$500,0)),"","Origin error")),"")</f>
        <v/>
      </c>
      <c r="O2185" s="242" t="str">
        <f>IF(AND(I2185&lt;&gt;0,I2185&lt;&gt;""),IF(C2185="","",IF(AND(ISNUMBER(--LEFT(C2185,FIND(" ",C2185&amp;" ")-1)),OR(LEN(LEFT(C2185,FIND(" ",C2185&amp;" ")-1))=6,LEN(LEFT(C2185,FIND(" ",C2185&amp;" ")-1))=7),OR(ISNUMBER(MATCH(LEFT(C2185,FIND(" ",C2185&amp;" ")-1),'Look Up Values'!$G$2:$G$1000,0)),ISNUMBER(MATCH(LEFT(C2185,FIND(" ",C2185&amp;" ")-1),'Look Up Values'!$AE$2:$AE$2000,0)))),"","EWC error")),"")</f>
        <v/>
      </c>
      <c r="P2185" s="242" t="str" cm="1">
        <f t="array" ref="P2185">IF(AND(I2185&lt;&gt;0,I2185&lt;&gt;""),IF(D2185="","",IF(ISNUMBER(MATCH(SUBSTITUTE(D2185," ",""),SUBSTITUTE('Look Up Values'!$S$2:$S$120," ",""),0)),"","D&amp;R error")),"")</f>
        <v/>
      </c>
      <c r="Q2185" s="242" t="str" cm="1">
        <f t="array" ref="Q2185">IF(AND(I2185&lt;&gt;0,I2185&lt;&gt;""),IF(G2185="","",IF(ISNUMBER(MATCH(SUBSTITUTE(G2185," ",""),SUBSTITUTE('Look Up Values'!$I$2:$I$10," ",""),0)),"","State error")),"")</f>
        <v/>
      </c>
      <c r="R2185" s="260" t="str">
        <f t="shared" ref="R2185:R2248" si="69">IF(OR(I2185="",I2185=0),"",IF(COUNTA(B2185,C2185,D2185,G2185,I2185)=0,"",IF(COUNTA(B2185,C2185,D2185,G2185,I2185)=5,"",LEFT(IF(TRIM(SUBSTITUTE(B2185,CHAR(160),""))="","Origin, ","")&amp;IF(TRIM(SUBSTITUTE(C2185,CHAR(160),""))="","EWC, ","")&amp;IF(TRIM(SUBSTITUTE(D2185,CHAR(160),""))="","D&amp;R, ","")&amp;IF(TRIM(SUBSTITUTE(G2185,CHAR(160),""))="","State, ",""),LEN(IF(TRIM(SUBSTITUTE(B2185,CHAR(160),""))="","Origin, ","")&amp;IF(TRIM(SUBSTITUTE(C2185,CHAR(160),""))="","EWC, ","")&amp;IF(TRIM(SUBSTITUTE(D2185,CHAR(160),""))="","D&amp;R, ","")&amp;IF(TRIM(SUBSTITUTE(G2185,CHAR(160),""))="","State, ",""))-2))))</f>
        <v/>
      </c>
    </row>
    <row r="2186" spans="1:18" ht="15.75">
      <c r="A2186" s="250">
        <v>2179</v>
      </c>
      <c r="B2186" s="198"/>
      <c r="C2186" s="25"/>
      <c r="D2186" s="25"/>
      <c r="E2186" s="25"/>
      <c r="F2186" s="25"/>
      <c r="G2186" s="26"/>
      <c r="H2186" s="27"/>
      <c r="I2186" s="28"/>
      <c r="J2186" s="430"/>
      <c r="K2186" s="48"/>
      <c r="L2186" s="457" t="str">
        <f t="shared" si="68"/>
        <v/>
      </c>
      <c r="M2186" s="245" cm="1">
        <f t="array" ref="M2186">SUMPRODUCT(--(N2186:Q2186&lt;&gt;"")) + IF(TRIM(R2186)="",0,LEN(R2186)-LEN(SUBSTITUTE(R2186,",",""))+1)</f>
        <v>0</v>
      </c>
      <c r="N2186" s="242" t="str">
        <f>IF(AND(I2186&lt;&gt;0,I2186&lt;&gt;""),IF(TRIM(SUBSTITUTE(B2186,CHAR(160),""))="","",IF(ISNUMBER(MATCH(TRIM(SUBSTITUTE(B2186,CHAR(160),"")),'Look Up Values'!$B$2:$B$500,0)),"","Origin error")),"")</f>
        <v/>
      </c>
      <c r="O2186" s="242" t="str">
        <f>IF(AND(I2186&lt;&gt;0,I2186&lt;&gt;""),IF(C2186="","",IF(AND(ISNUMBER(--LEFT(C2186,FIND(" ",C2186&amp;" ")-1)),OR(LEN(LEFT(C2186,FIND(" ",C2186&amp;" ")-1))=6,LEN(LEFT(C2186,FIND(" ",C2186&amp;" ")-1))=7),OR(ISNUMBER(MATCH(LEFT(C2186,FIND(" ",C2186&amp;" ")-1),'Look Up Values'!$G$2:$G$1000,0)),ISNUMBER(MATCH(LEFT(C2186,FIND(" ",C2186&amp;" ")-1),'Look Up Values'!$AE$2:$AE$2000,0)))),"","EWC error")),"")</f>
        <v/>
      </c>
      <c r="P2186" s="242" t="str" cm="1">
        <f t="array" ref="P2186">IF(AND(I2186&lt;&gt;0,I2186&lt;&gt;""),IF(D2186="","",IF(ISNUMBER(MATCH(SUBSTITUTE(D2186," ",""),SUBSTITUTE('Look Up Values'!$S$2:$S$120," ",""),0)),"","D&amp;R error")),"")</f>
        <v/>
      </c>
      <c r="Q2186" s="242" t="str" cm="1">
        <f t="array" ref="Q2186">IF(AND(I2186&lt;&gt;0,I2186&lt;&gt;""),IF(G2186="","",IF(ISNUMBER(MATCH(SUBSTITUTE(G2186," ",""),SUBSTITUTE('Look Up Values'!$I$2:$I$10," ",""),0)),"","State error")),"")</f>
        <v/>
      </c>
      <c r="R2186" s="260" t="str">
        <f t="shared" si="69"/>
        <v/>
      </c>
    </row>
    <row r="2187" spans="1:18" ht="15.75">
      <c r="A2187" s="250">
        <v>2180</v>
      </c>
      <c r="B2187" s="198"/>
      <c r="C2187" s="25"/>
      <c r="D2187" s="25"/>
      <c r="E2187" s="25"/>
      <c r="F2187" s="25"/>
      <c r="G2187" s="26"/>
      <c r="H2187" s="27"/>
      <c r="I2187" s="28"/>
      <c r="J2187" s="430"/>
      <c r="K2187" s="48"/>
      <c r="L2187" s="457" t="str">
        <f t="shared" si="68"/>
        <v/>
      </c>
      <c r="M2187" s="245" cm="1">
        <f t="array" ref="M2187">SUMPRODUCT(--(N2187:Q2187&lt;&gt;"")) + IF(TRIM(R2187)="",0,LEN(R2187)-LEN(SUBSTITUTE(R2187,",",""))+1)</f>
        <v>0</v>
      </c>
      <c r="N2187" s="242" t="str">
        <f>IF(AND(I2187&lt;&gt;0,I2187&lt;&gt;""),IF(TRIM(SUBSTITUTE(B2187,CHAR(160),""))="","",IF(ISNUMBER(MATCH(TRIM(SUBSTITUTE(B2187,CHAR(160),"")),'Look Up Values'!$B$2:$B$500,0)),"","Origin error")),"")</f>
        <v/>
      </c>
      <c r="O2187" s="242" t="str">
        <f>IF(AND(I2187&lt;&gt;0,I2187&lt;&gt;""),IF(C2187="","",IF(AND(ISNUMBER(--LEFT(C2187,FIND(" ",C2187&amp;" ")-1)),OR(LEN(LEFT(C2187,FIND(" ",C2187&amp;" ")-1))=6,LEN(LEFT(C2187,FIND(" ",C2187&amp;" ")-1))=7),OR(ISNUMBER(MATCH(LEFT(C2187,FIND(" ",C2187&amp;" ")-1),'Look Up Values'!$G$2:$G$1000,0)),ISNUMBER(MATCH(LEFT(C2187,FIND(" ",C2187&amp;" ")-1),'Look Up Values'!$AE$2:$AE$2000,0)))),"","EWC error")),"")</f>
        <v/>
      </c>
      <c r="P2187" s="242" t="str" cm="1">
        <f t="array" ref="P2187">IF(AND(I2187&lt;&gt;0,I2187&lt;&gt;""),IF(D2187="","",IF(ISNUMBER(MATCH(SUBSTITUTE(D2187," ",""),SUBSTITUTE('Look Up Values'!$S$2:$S$120," ",""),0)),"","D&amp;R error")),"")</f>
        <v/>
      </c>
      <c r="Q2187" s="242" t="str" cm="1">
        <f t="array" ref="Q2187">IF(AND(I2187&lt;&gt;0,I2187&lt;&gt;""),IF(G2187="","",IF(ISNUMBER(MATCH(SUBSTITUTE(G2187," ",""),SUBSTITUTE('Look Up Values'!$I$2:$I$10," ",""),0)),"","State error")),"")</f>
        <v/>
      </c>
      <c r="R2187" s="260" t="str">
        <f t="shared" si="69"/>
        <v/>
      </c>
    </row>
    <row r="2188" spans="1:18" ht="15.75">
      <c r="A2188" s="250">
        <v>2181</v>
      </c>
      <c r="B2188" s="198"/>
      <c r="C2188" s="25"/>
      <c r="D2188" s="25"/>
      <c r="E2188" s="25"/>
      <c r="F2188" s="25"/>
      <c r="G2188" s="26"/>
      <c r="H2188" s="27"/>
      <c r="I2188" s="28"/>
      <c r="J2188" s="430"/>
      <c r="K2188" s="48"/>
      <c r="L2188" s="457" t="str">
        <f t="shared" si="68"/>
        <v/>
      </c>
      <c r="M2188" s="245" cm="1">
        <f t="array" ref="M2188">SUMPRODUCT(--(N2188:Q2188&lt;&gt;"")) + IF(TRIM(R2188)="",0,LEN(R2188)-LEN(SUBSTITUTE(R2188,",",""))+1)</f>
        <v>0</v>
      </c>
      <c r="N2188" s="242" t="str">
        <f>IF(AND(I2188&lt;&gt;0,I2188&lt;&gt;""),IF(TRIM(SUBSTITUTE(B2188,CHAR(160),""))="","",IF(ISNUMBER(MATCH(TRIM(SUBSTITUTE(B2188,CHAR(160),"")),'Look Up Values'!$B$2:$B$500,0)),"","Origin error")),"")</f>
        <v/>
      </c>
      <c r="O2188" s="242" t="str">
        <f>IF(AND(I2188&lt;&gt;0,I2188&lt;&gt;""),IF(C2188="","",IF(AND(ISNUMBER(--LEFT(C2188,FIND(" ",C2188&amp;" ")-1)),OR(LEN(LEFT(C2188,FIND(" ",C2188&amp;" ")-1))=6,LEN(LEFT(C2188,FIND(" ",C2188&amp;" ")-1))=7),OR(ISNUMBER(MATCH(LEFT(C2188,FIND(" ",C2188&amp;" ")-1),'Look Up Values'!$G$2:$G$1000,0)),ISNUMBER(MATCH(LEFT(C2188,FIND(" ",C2188&amp;" ")-1),'Look Up Values'!$AE$2:$AE$2000,0)))),"","EWC error")),"")</f>
        <v/>
      </c>
      <c r="P2188" s="242" t="str" cm="1">
        <f t="array" ref="P2188">IF(AND(I2188&lt;&gt;0,I2188&lt;&gt;""),IF(D2188="","",IF(ISNUMBER(MATCH(SUBSTITUTE(D2188," ",""),SUBSTITUTE('Look Up Values'!$S$2:$S$120," ",""),0)),"","D&amp;R error")),"")</f>
        <v/>
      </c>
      <c r="Q2188" s="242" t="str" cm="1">
        <f t="array" ref="Q2188">IF(AND(I2188&lt;&gt;0,I2188&lt;&gt;""),IF(G2188="","",IF(ISNUMBER(MATCH(SUBSTITUTE(G2188," ",""),SUBSTITUTE('Look Up Values'!$I$2:$I$10," ",""),0)),"","State error")),"")</f>
        <v/>
      </c>
      <c r="R2188" s="260" t="str">
        <f t="shared" si="69"/>
        <v/>
      </c>
    </row>
    <row r="2189" spans="1:18" ht="15.75">
      <c r="A2189" s="250">
        <v>2182</v>
      </c>
      <c r="B2189" s="198"/>
      <c r="C2189" s="25"/>
      <c r="D2189" s="25"/>
      <c r="E2189" s="25"/>
      <c r="F2189" s="25"/>
      <c r="G2189" s="26"/>
      <c r="H2189" s="27"/>
      <c r="I2189" s="28"/>
      <c r="J2189" s="430"/>
      <c r="K2189" s="48"/>
      <c r="L2189" s="457" t="str">
        <f t="shared" si="68"/>
        <v/>
      </c>
      <c r="M2189" s="245" cm="1">
        <f t="array" ref="M2189">SUMPRODUCT(--(N2189:Q2189&lt;&gt;"")) + IF(TRIM(R2189)="",0,LEN(R2189)-LEN(SUBSTITUTE(R2189,",",""))+1)</f>
        <v>0</v>
      </c>
      <c r="N2189" s="242" t="str">
        <f>IF(AND(I2189&lt;&gt;0,I2189&lt;&gt;""),IF(TRIM(SUBSTITUTE(B2189,CHAR(160),""))="","",IF(ISNUMBER(MATCH(TRIM(SUBSTITUTE(B2189,CHAR(160),"")),'Look Up Values'!$B$2:$B$500,0)),"","Origin error")),"")</f>
        <v/>
      </c>
      <c r="O2189" s="242" t="str">
        <f>IF(AND(I2189&lt;&gt;0,I2189&lt;&gt;""),IF(C2189="","",IF(AND(ISNUMBER(--LEFT(C2189,FIND(" ",C2189&amp;" ")-1)),OR(LEN(LEFT(C2189,FIND(" ",C2189&amp;" ")-1))=6,LEN(LEFT(C2189,FIND(" ",C2189&amp;" ")-1))=7),OR(ISNUMBER(MATCH(LEFT(C2189,FIND(" ",C2189&amp;" ")-1),'Look Up Values'!$G$2:$G$1000,0)),ISNUMBER(MATCH(LEFT(C2189,FIND(" ",C2189&amp;" ")-1),'Look Up Values'!$AE$2:$AE$2000,0)))),"","EWC error")),"")</f>
        <v/>
      </c>
      <c r="P2189" s="242" t="str" cm="1">
        <f t="array" ref="P2189">IF(AND(I2189&lt;&gt;0,I2189&lt;&gt;""),IF(D2189="","",IF(ISNUMBER(MATCH(SUBSTITUTE(D2189," ",""),SUBSTITUTE('Look Up Values'!$S$2:$S$120," ",""),0)),"","D&amp;R error")),"")</f>
        <v/>
      </c>
      <c r="Q2189" s="242" t="str" cm="1">
        <f t="array" ref="Q2189">IF(AND(I2189&lt;&gt;0,I2189&lt;&gt;""),IF(G2189="","",IF(ISNUMBER(MATCH(SUBSTITUTE(G2189," ",""),SUBSTITUTE('Look Up Values'!$I$2:$I$10," ",""),0)),"","State error")),"")</f>
        <v/>
      </c>
      <c r="R2189" s="260" t="str">
        <f t="shared" si="69"/>
        <v/>
      </c>
    </row>
    <row r="2190" spans="1:18" ht="15.75">
      <c r="A2190" s="250">
        <v>2183</v>
      </c>
      <c r="B2190" s="198"/>
      <c r="C2190" s="25"/>
      <c r="D2190" s="25"/>
      <c r="E2190" s="25"/>
      <c r="F2190" s="25"/>
      <c r="G2190" s="26"/>
      <c r="H2190" s="27"/>
      <c r="I2190" s="28"/>
      <c r="J2190" s="430"/>
      <c r="K2190" s="48"/>
      <c r="L2190" s="457" t="str">
        <f t="shared" si="68"/>
        <v/>
      </c>
      <c r="M2190" s="245" cm="1">
        <f t="array" ref="M2190">SUMPRODUCT(--(N2190:Q2190&lt;&gt;"")) + IF(TRIM(R2190)="",0,LEN(R2190)-LEN(SUBSTITUTE(R2190,",",""))+1)</f>
        <v>0</v>
      </c>
      <c r="N2190" s="242" t="str">
        <f>IF(AND(I2190&lt;&gt;0,I2190&lt;&gt;""),IF(TRIM(SUBSTITUTE(B2190,CHAR(160),""))="","",IF(ISNUMBER(MATCH(TRIM(SUBSTITUTE(B2190,CHAR(160),"")),'Look Up Values'!$B$2:$B$500,0)),"","Origin error")),"")</f>
        <v/>
      </c>
      <c r="O2190" s="242" t="str">
        <f>IF(AND(I2190&lt;&gt;0,I2190&lt;&gt;""),IF(C2190="","",IF(AND(ISNUMBER(--LEFT(C2190,FIND(" ",C2190&amp;" ")-1)),OR(LEN(LEFT(C2190,FIND(" ",C2190&amp;" ")-1))=6,LEN(LEFT(C2190,FIND(" ",C2190&amp;" ")-1))=7),OR(ISNUMBER(MATCH(LEFT(C2190,FIND(" ",C2190&amp;" ")-1),'Look Up Values'!$G$2:$G$1000,0)),ISNUMBER(MATCH(LEFT(C2190,FIND(" ",C2190&amp;" ")-1),'Look Up Values'!$AE$2:$AE$2000,0)))),"","EWC error")),"")</f>
        <v/>
      </c>
      <c r="P2190" s="242" t="str" cm="1">
        <f t="array" ref="P2190">IF(AND(I2190&lt;&gt;0,I2190&lt;&gt;""),IF(D2190="","",IF(ISNUMBER(MATCH(SUBSTITUTE(D2190," ",""),SUBSTITUTE('Look Up Values'!$S$2:$S$120," ",""),0)),"","D&amp;R error")),"")</f>
        <v/>
      </c>
      <c r="Q2190" s="242" t="str" cm="1">
        <f t="array" ref="Q2190">IF(AND(I2190&lt;&gt;0,I2190&lt;&gt;""),IF(G2190="","",IF(ISNUMBER(MATCH(SUBSTITUTE(G2190," ",""),SUBSTITUTE('Look Up Values'!$I$2:$I$10," ",""),0)),"","State error")),"")</f>
        <v/>
      </c>
      <c r="R2190" s="260" t="str">
        <f t="shared" si="69"/>
        <v/>
      </c>
    </row>
    <row r="2191" spans="1:18" ht="15.75">
      <c r="A2191" s="250">
        <v>2184</v>
      </c>
      <c r="B2191" s="198"/>
      <c r="C2191" s="25"/>
      <c r="D2191" s="25"/>
      <c r="E2191" s="25"/>
      <c r="F2191" s="25"/>
      <c r="G2191" s="26"/>
      <c r="H2191" s="27"/>
      <c r="I2191" s="28"/>
      <c r="J2191" s="430"/>
      <c r="K2191" s="48"/>
      <c r="L2191" s="457" t="str">
        <f t="shared" si="68"/>
        <v/>
      </c>
      <c r="M2191" s="245" cm="1">
        <f t="array" ref="M2191">SUMPRODUCT(--(N2191:Q2191&lt;&gt;"")) + IF(TRIM(R2191)="",0,LEN(R2191)-LEN(SUBSTITUTE(R2191,",",""))+1)</f>
        <v>0</v>
      </c>
      <c r="N2191" s="242" t="str">
        <f>IF(AND(I2191&lt;&gt;0,I2191&lt;&gt;""),IF(TRIM(SUBSTITUTE(B2191,CHAR(160),""))="","",IF(ISNUMBER(MATCH(TRIM(SUBSTITUTE(B2191,CHAR(160),"")),'Look Up Values'!$B$2:$B$500,0)),"","Origin error")),"")</f>
        <v/>
      </c>
      <c r="O2191" s="242" t="str">
        <f>IF(AND(I2191&lt;&gt;0,I2191&lt;&gt;""),IF(C2191="","",IF(AND(ISNUMBER(--LEFT(C2191,FIND(" ",C2191&amp;" ")-1)),OR(LEN(LEFT(C2191,FIND(" ",C2191&amp;" ")-1))=6,LEN(LEFT(C2191,FIND(" ",C2191&amp;" ")-1))=7),OR(ISNUMBER(MATCH(LEFT(C2191,FIND(" ",C2191&amp;" ")-1),'Look Up Values'!$G$2:$G$1000,0)),ISNUMBER(MATCH(LEFT(C2191,FIND(" ",C2191&amp;" ")-1),'Look Up Values'!$AE$2:$AE$2000,0)))),"","EWC error")),"")</f>
        <v/>
      </c>
      <c r="P2191" s="242" t="str" cm="1">
        <f t="array" ref="P2191">IF(AND(I2191&lt;&gt;0,I2191&lt;&gt;""),IF(D2191="","",IF(ISNUMBER(MATCH(SUBSTITUTE(D2191," ",""),SUBSTITUTE('Look Up Values'!$S$2:$S$120," ",""),0)),"","D&amp;R error")),"")</f>
        <v/>
      </c>
      <c r="Q2191" s="242" t="str" cm="1">
        <f t="array" ref="Q2191">IF(AND(I2191&lt;&gt;0,I2191&lt;&gt;""),IF(G2191="","",IF(ISNUMBER(MATCH(SUBSTITUTE(G2191," ",""),SUBSTITUTE('Look Up Values'!$I$2:$I$10," ",""),0)),"","State error")),"")</f>
        <v/>
      </c>
      <c r="R2191" s="260" t="str">
        <f t="shared" si="69"/>
        <v/>
      </c>
    </row>
    <row r="2192" spans="1:18" ht="15.75">
      <c r="A2192" s="250">
        <v>2185</v>
      </c>
      <c r="B2192" s="198"/>
      <c r="C2192" s="25"/>
      <c r="D2192" s="25"/>
      <c r="E2192" s="25"/>
      <c r="F2192" s="25"/>
      <c r="G2192" s="26"/>
      <c r="H2192" s="27"/>
      <c r="I2192" s="28"/>
      <c r="J2192" s="430"/>
      <c r="K2192" s="48"/>
      <c r="L2192" s="457" t="str">
        <f t="shared" si="68"/>
        <v/>
      </c>
      <c r="M2192" s="245" cm="1">
        <f t="array" ref="M2192">SUMPRODUCT(--(N2192:Q2192&lt;&gt;"")) + IF(TRIM(R2192)="",0,LEN(R2192)-LEN(SUBSTITUTE(R2192,",",""))+1)</f>
        <v>0</v>
      </c>
      <c r="N2192" s="242" t="str">
        <f>IF(AND(I2192&lt;&gt;0,I2192&lt;&gt;""),IF(TRIM(SUBSTITUTE(B2192,CHAR(160),""))="","",IF(ISNUMBER(MATCH(TRIM(SUBSTITUTE(B2192,CHAR(160),"")),'Look Up Values'!$B$2:$B$500,0)),"","Origin error")),"")</f>
        <v/>
      </c>
      <c r="O2192" s="242" t="str">
        <f>IF(AND(I2192&lt;&gt;0,I2192&lt;&gt;""),IF(C2192="","",IF(AND(ISNUMBER(--LEFT(C2192,FIND(" ",C2192&amp;" ")-1)),OR(LEN(LEFT(C2192,FIND(" ",C2192&amp;" ")-1))=6,LEN(LEFT(C2192,FIND(" ",C2192&amp;" ")-1))=7),OR(ISNUMBER(MATCH(LEFT(C2192,FIND(" ",C2192&amp;" ")-1),'Look Up Values'!$G$2:$G$1000,0)),ISNUMBER(MATCH(LEFT(C2192,FIND(" ",C2192&amp;" ")-1),'Look Up Values'!$AE$2:$AE$2000,0)))),"","EWC error")),"")</f>
        <v/>
      </c>
      <c r="P2192" s="242" t="str" cm="1">
        <f t="array" ref="P2192">IF(AND(I2192&lt;&gt;0,I2192&lt;&gt;""),IF(D2192="","",IF(ISNUMBER(MATCH(SUBSTITUTE(D2192," ",""),SUBSTITUTE('Look Up Values'!$S$2:$S$120," ",""),0)),"","D&amp;R error")),"")</f>
        <v/>
      </c>
      <c r="Q2192" s="242" t="str" cm="1">
        <f t="array" ref="Q2192">IF(AND(I2192&lt;&gt;0,I2192&lt;&gt;""),IF(G2192="","",IF(ISNUMBER(MATCH(SUBSTITUTE(G2192," ",""),SUBSTITUTE('Look Up Values'!$I$2:$I$10," ",""),0)),"","State error")),"")</f>
        <v/>
      </c>
      <c r="R2192" s="260" t="str">
        <f t="shared" si="69"/>
        <v/>
      </c>
    </row>
    <row r="2193" spans="1:18" ht="15.75">
      <c r="A2193" s="250">
        <v>2186</v>
      </c>
      <c r="B2193" s="198"/>
      <c r="C2193" s="25"/>
      <c r="D2193" s="25"/>
      <c r="E2193" s="25"/>
      <c r="F2193" s="25"/>
      <c r="G2193" s="26"/>
      <c r="H2193" s="27"/>
      <c r="I2193" s="28"/>
      <c r="J2193" s="430"/>
      <c r="K2193" s="48"/>
      <c r="L2193" s="457" t="str">
        <f t="shared" si="68"/>
        <v/>
      </c>
      <c r="M2193" s="245" cm="1">
        <f t="array" ref="M2193">SUMPRODUCT(--(N2193:Q2193&lt;&gt;"")) + IF(TRIM(R2193)="",0,LEN(R2193)-LEN(SUBSTITUTE(R2193,",",""))+1)</f>
        <v>0</v>
      </c>
      <c r="N2193" s="242" t="str">
        <f>IF(AND(I2193&lt;&gt;0,I2193&lt;&gt;""),IF(TRIM(SUBSTITUTE(B2193,CHAR(160),""))="","",IF(ISNUMBER(MATCH(TRIM(SUBSTITUTE(B2193,CHAR(160),"")),'Look Up Values'!$B$2:$B$500,0)),"","Origin error")),"")</f>
        <v/>
      </c>
      <c r="O2193" s="242" t="str">
        <f>IF(AND(I2193&lt;&gt;0,I2193&lt;&gt;""),IF(C2193="","",IF(AND(ISNUMBER(--LEFT(C2193,FIND(" ",C2193&amp;" ")-1)),OR(LEN(LEFT(C2193,FIND(" ",C2193&amp;" ")-1))=6,LEN(LEFT(C2193,FIND(" ",C2193&amp;" ")-1))=7),OR(ISNUMBER(MATCH(LEFT(C2193,FIND(" ",C2193&amp;" ")-1),'Look Up Values'!$G$2:$G$1000,0)),ISNUMBER(MATCH(LEFT(C2193,FIND(" ",C2193&amp;" ")-1),'Look Up Values'!$AE$2:$AE$2000,0)))),"","EWC error")),"")</f>
        <v/>
      </c>
      <c r="P2193" s="242" t="str" cm="1">
        <f t="array" ref="P2193">IF(AND(I2193&lt;&gt;0,I2193&lt;&gt;""),IF(D2193="","",IF(ISNUMBER(MATCH(SUBSTITUTE(D2193," ",""),SUBSTITUTE('Look Up Values'!$S$2:$S$120," ",""),0)),"","D&amp;R error")),"")</f>
        <v/>
      </c>
      <c r="Q2193" s="242" t="str" cm="1">
        <f t="array" ref="Q2193">IF(AND(I2193&lt;&gt;0,I2193&lt;&gt;""),IF(G2193="","",IF(ISNUMBER(MATCH(SUBSTITUTE(G2193," ",""),SUBSTITUTE('Look Up Values'!$I$2:$I$10," ",""),0)),"","State error")),"")</f>
        <v/>
      </c>
      <c r="R2193" s="260" t="str">
        <f t="shared" si="69"/>
        <v/>
      </c>
    </row>
    <row r="2194" spans="1:18" ht="15.75">
      <c r="A2194" s="250">
        <v>2187</v>
      </c>
      <c r="B2194" s="198"/>
      <c r="C2194" s="25"/>
      <c r="D2194" s="25"/>
      <c r="E2194" s="25"/>
      <c r="F2194" s="25"/>
      <c r="G2194" s="26"/>
      <c r="H2194" s="27"/>
      <c r="I2194" s="28"/>
      <c r="J2194" s="430"/>
      <c r="K2194" s="48"/>
      <c r="L2194" s="457" t="str">
        <f t="shared" si="68"/>
        <v/>
      </c>
      <c r="M2194" s="245" cm="1">
        <f t="array" ref="M2194">SUMPRODUCT(--(N2194:Q2194&lt;&gt;"")) + IF(TRIM(R2194)="",0,LEN(R2194)-LEN(SUBSTITUTE(R2194,",",""))+1)</f>
        <v>0</v>
      </c>
      <c r="N2194" s="242" t="str">
        <f>IF(AND(I2194&lt;&gt;0,I2194&lt;&gt;""),IF(TRIM(SUBSTITUTE(B2194,CHAR(160),""))="","",IF(ISNUMBER(MATCH(TRIM(SUBSTITUTE(B2194,CHAR(160),"")),'Look Up Values'!$B$2:$B$500,0)),"","Origin error")),"")</f>
        <v/>
      </c>
      <c r="O2194" s="242" t="str">
        <f>IF(AND(I2194&lt;&gt;0,I2194&lt;&gt;""),IF(C2194="","",IF(AND(ISNUMBER(--LEFT(C2194,FIND(" ",C2194&amp;" ")-1)),OR(LEN(LEFT(C2194,FIND(" ",C2194&amp;" ")-1))=6,LEN(LEFT(C2194,FIND(" ",C2194&amp;" ")-1))=7),OR(ISNUMBER(MATCH(LEFT(C2194,FIND(" ",C2194&amp;" ")-1),'Look Up Values'!$G$2:$G$1000,0)),ISNUMBER(MATCH(LEFT(C2194,FIND(" ",C2194&amp;" ")-1),'Look Up Values'!$AE$2:$AE$2000,0)))),"","EWC error")),"")</f>
        <v/>
      </c>
      <c r="P2194" s="242" t="str" cm="1">
        <f t="array" ref="P2194">IF(AND(I2194&lt;&gt;0,I2194&lt;&gt;""),IF(D2194="","",IF(ISNUMBER(MATCH(SUBSTITUTE(D2194," ",""),SUBSTITUTE('Look Up Values'!$S$2:$S$120," ",""),0)),"","D&amp;R error")),"")</f>
        <v/>
      </c>
      <c r="Q2194" s="242" t="str" cm="1">
        <f t="array" ref="Q2194">IF(AND(I2194&lt;&gt;0,I2194&lt;&gt;""),IF(G2194="","",IF(ISNUMBER(MATCH(SUBSTITUTE(G2194," ",""),SUBSTITUTE('Look Up Values'!$I$2:$I$10," ",""),0)),"","State error")),"")</f>
        <v/>
      </c>
      <c r="R2194" s="260" t="str">
        <f t="shared" si="69"/>
        <v/>
      </c>
    </row>
    <row r="2195" spans="1:18" ht="15.75">
      <c r="A2195" s="250">
        <v>2188</v>
      </c>
      <c r="B2195" s="198"/>
      <c r="C2195" s="25"/>
      <c r="D2195" s="25"/>
      <c r="E2195" s="25"/>
      <c r="F2195" s="25"/>
      <c r="G2195" s="26"/>
      <c r="H2195" s="27"/>
      <c r="I2195" s="28"/>
      <c r="J2195" s="430"/>
      <c r="K2195" s="48"/>
      <c r="L2195" s="457" t="str">
        <f t="shared" si="68"/>
        <v/>
      </c>
      <c r="M2195" s="245" cm="1">
        <f t="array" ref="M2195">SUMPRODUCT(--(N2195:Q2195&lt;&gt;"")) + IF(TRIM(R2195)="",0,LEN(R2195)-LEN(SUBSTITUTE(R2195,",",""))+1)</f>
        <v>0</v>
      </c>
      <c r="N2195" s="242" t="str">
        <f>IF(AND(I2195&lt;&gt;0,I2195&lt;&gt;""),IF(TRIM(SUBSTITUTE(B2195,CHAR(160),""))="","",IF(ISNUMBER(MATCH(TRIM(SUBSTITUTE(B2195,CHAR(160),"")),'Look Up Values'!$B$2:$B$500,0)),"","Origin error")),"")</f>
        <v/>
      </c>
      <c r="O2195" s="242" t="str">
        <f>IF(AND(I2195&lt;&gt;0,I2195&lt;&gt;""),IF(C2195="","",IF(AND(ISNUMBER(--LEFT(C2195,FIND(" ",C2195&amp;" ")-1)),OR(LEN(LEFT(C2195,FIND(" ",C2195&amp;" ")-1))=6,LEN(LEFT(C2195,FIND(" ",C2195&amp;" ")-1))=7),OR(ISNUMBER(MATCH(LEFT(C2195,FIND(" ",C2195&amp;" ")-1),'Look Up Values'!$G$2:$G$1000,0)),ISNUMBER(MATCH(LEFT(C2195,FIND(" ",C2195&amp;" ")-1),'Look Up Values'!$AE$2:$AE$2000,0)))),"","EWC error")),"")</f>
        <v/>
      </c>
      <c r="P2195" s="242" t="str" cm="1">
        <f t="array" ref="P2195">IF(AND(I2195&lt;&gt;0,I2195&lt;&gt;""),IF(D2195="","",IF(ISNUMBER(MATCH(SUBSTITUTE(D2195," ",""),SUBSTITUTE('Look Up Values'!$S$2:$S$120," ",""),0)),"","D&amp;R error")),"")</f>
        <v/>
      </c>
      <c r="Q2195" s="242" t="str" cm="1">
        <f t="array" ref="Q2195">IF(AND(I2195&lt;&gt;0,I2195&lt;&gt;""),IF(G2195="","",IF(ISNUMBER(MATCH(SUBSTITUTE(G2195," ",""),SUBSTITUTE('Look Up Values'!$I$2:$I$10," ",""),0)),"","State error")),"")</f>
        <v/>
      </c>
      <c r="R2195" s="260" t="str">
        <f t="shared" si="69"/>
        <v/>
      </c>
    </row>
    <row r="2196" spans="1:18" ht="15.75">
      <c r="A2196" s="250">
        <v>2189</v>
      </c>
      <c r="B2196" s="198"/>
      <c r="C2196" s="25"/>
      <c r="D2196" s="25"/>
      <c r="E2196" s="25"/>
      <c r="F2196" s="25"/>
      <c r="G2196" s="26"/>
      <c r="H2196" s="27"/>
      <c r="I2196" s="28"/>
      <c r="J2196" s="430"/>
      <c r="K2196" s="48"/>
      <c r="L2196" s="457" t="str">
        <f t="shared" si="68"/>
        <v/>
      </c>
      <c r="M2196" s="245" cm="1">
        <f t="array" ref="M2196">SUMPRODUCT(--(N2196:Q2196&lt;&gt;"")) + IF(TRIM(R2196)="",0,LEN(R2196)-LEN(SUBSTITUTE(R2196,",",""))+1)</f>
        <v>0</v>
      </c>
      <c r="N2196" s="242" t="str">
        <f>IF(AND(I2196&lt;&gt;0,I2196&lt;&gt;""),IF(TRIM(SUBSTITUTE(B2196,CHAR(160),""))="","",IF(ISNUMBER(MATCH(TRIM(SUBSTITUTE(B2196,CHAR(160),"")),'Look Up Values'!$B$2:$B$500,0)),"","Origin error")),"")</f>
        <v/>
      </c>
      <c r="O2196" s="242" t="str">
        <f>IF(AND(I2196&lt;&gt;0,I2196&lt;&gt;""),IF(C2196="","",IF(AND(ISNUMBER(--LEFT(C2196,FIND(" ",C2196&amp;" ")-1)),OR(LEN(LEFT(C2196,FIND(" ",C2196&amp;" ")-1))=6,LEN(LEFT(C2196,FIND(" ",C2196&amp;" ")-1))=7),OR(ISNUMBER(MATCH(LEFT(C2196,FIND(" ",C2196&amp;" ")-1),'Look Up Values'!$G$2:$G$1000,0)),ISNUMBER(MATCH(LEFT(C2196,FIND(" ",C2196&amp;" ")-1),'Look Up Values'!$AE$2:$AE$2000,0)))),"","EWC error")),"")</f>
        <v/>
      </c>
      <c r="P2196" s="242" t="str" cm="1">
        <f t="array" ref="P2196">IF(AND(I2196&lt;&gt;0,I2196&lt;&gt;""),IF(D2196="","",IF(ISNUMBER(MATCH(SUBSTITUTE(D2196," ",""),SUBSTITUTE('Look Up Values'!$S$2:$S$120," ",""),0)),"","D&amp;R error")),"")</f>
        <v/>
      </c>
      <c r="Q2196" s="242" t="str" cm="1">
        <f t="array" ref="Q2196">IF(AND(I2196&lt;&gt;0,I2196&lt;&gt;""),IF(G2196="","",IF(ISNUMBER(MATCH(SUBSTITUTE(G2196," ",""),SUBSTITUTE('Look Up Values'!$I$2:$I$10," ",""),0)),"","State error")),"")</f>
        <v/>
      </c>
      <c r="R2196" s="260" t="str">
        <f t="shared" si="69"/>
        <v/>
      </c>
    </row>
    <row r="2197" spans="1:18" ht="15.75">
      <c r="A2197" s="250">
        <v>2190</v>
      </c>
      <c r="B2197" s="198"/>
      <c r="C2197" s="25"/>
      <c r="D2197" s="25"/>
      <c r="E2197" s="25"/>
      <c r="F2197" s="25"/>
      <c r="G2197" s="26"/>
      <c r="H2197" s="27"/>
      <c r="I2197" s="28"/>
      <c r="J2197" s="430"/>
      <c r="K2197" s="48"/>
      <c r="L2197" s="457" t="str">
        <f t="shared" si="68"/>
        <v/>
      </c>
      <c r="M2197" s="245" cm="1">
        <f t="array" ref="M2197">SUMPRODUCT(--(N2197:Q2197&lt;&gt;"")) + IF(TRIM(R2197)="",0,LEN(R2197)-LEN(SUBSTITUTE(R2197,",",""))+1)</f>
        <v>0</v>
      </c>
      <c r="N2197" s="242" t="str">
        <f>IF(AND(I2197&lt;&gt;0,I2197&lt;&gt;""),IF(TRIM(SUBSTITUTE(B2197,CHAR(160),""))="","",IF(ISNUMBER(MATCH(TRIM(SUBSTITUTE(B2197,CHAR(160),"")),'Look Up Values'!$B$2:$B$500,0)),"","Origin error")),"")</f>
        <v/>
      </c>
      <c r="O2197" s="242" t="str">
        <f>IF(AND(I2197&lt;&gt;0,I2197&lt;&gt;""),IF(C2197="","",IF(AND(ISNUMBER(--LEFT(C2197,FIND(" ",C2197&amp;" ")-1)),OR(LEN(LEFT(C2197,FIND(" ",C2197&amp;" ")-1))=6,LEN(LEFT(C2197,FIND(" ",C2197&amp;" ")-1))=7),OR(ISNUMBER(MATCH(LEFT(C2197,FIND(" ",C2197&amp;" ")-1),'Look Up Values'!$G$2:$G$1000,0)),ISNUMBER(MATCH(LEFT(C2197,FIND(" ",C2197&amp;" ")-1),'Look Up Values'!$AE$2:$AE$2000,0)))),"","EWC error")),"")</f>
        <v/>
      </c>
      <c r="P2197" s="242" t="str" cm="1">
        <f t="array" ref="P2197">IF(AND(I2197&lt;&gt;0,I2197&lt;&gt;""),IF(D2197="","",IF(ISNUMBER(MATCH(SUBSTITUTE(D2197," ",""),SUBSTITUTE('Look Up Values'!$S$2:$S$120," ",""),0)),"","D&amp;R error")),"")</f>
        <v/>
      </c>
      <c r="Q2197" s="242" t="str" cm="1">
        <f t="array" ref="Q2197">IF(AND(I2197&lt;&gt;0,I2197&lt;&gt;""),IF(G2197="","",IF(ISNUMBER(MATCH(SUBSTITUTE(G2197," ",""),SUBSTITUTE('Look Up Values'!$I$2:$I$10," ",""),0)),"","State error")),"")</f>
        <v/>
      </c>
      <c r="R2197" s="260" t="str">
        <f t="shared" si="69"/>
        <v/>
      </c>
    </row>
    <row r="2198" spans="1:18" ht="15.75">
      <c r="A2198" s="250">
        <v>2191</v>
      </c>
      <c r="B2198" s="198"/>
      <c r="C2198" s="25"/>
      <c r="D2198" s="25"/>
      <c r="E2198" s="25"/>
      <c r="F2198" s="25"/>
      <c r="G2198" s="26"/>
      <c r="H2198" s="27"/>
      <c r="I2198" s="28"/>
      <c r="J2198" s="430"/>
      <c r="K2198" s="48"/>
      <c r="L2198" s="457" t="str">
        <f t="shared" si="68"/>
        <v/>
      </c>
      <c r="M2198" s="245" cm="1">
        <f t="array" ref="M2198">SUMPRODUCT(--(N2198:Q2198&lt;&gt;"")) + IF(TRIM(R2198)="",0,LEN(R2198)-LEN(SUBSTITUTE(R2198,",",""))+1)</f>
        <v>0</v>
      </c>
      <c r="N2198" s="242" t="str">
        <f>IF(AND(I2198&lt;&gt;0,I2198&lt;&gt;""),IF(TRIM(SUBSTITUTE(B2198,CHAR(160),""))="","",IF(ISNUMBER(MATCH(TRIM(SUBSTITUTE(B2198,CHAR(160),"")),'Look Up Values'!$B$2:$B$500,0)),"","Origin error")),"")</f>
        <v/>
      </c>
      <c r="O2198" s="242" t="str">
        <f>IF(AND(I2198&lt;&gt;0,I2198&lt;&gt;""),IF(C2198="","",IF(AND(ISNUMBER(--LEFT(C2198,FIND(" ",C2198&amp;" ")-1)),OR(LEN(LEFT(C2198,FIND(" ",C2198&amp;" ")-1))=6,LEN(LEFT(C2198,FIND(" ",C2198&amp;" ")-1))=7),OR(ISNUMBER(MATCH(LEFT(C2198,FIND(" ",C2198&amp;" ")-1),'Look Up Values'!$G$2:$G$1000,0)),ISNUMBER(MATCH(LEFT(C2198,FIND(" ",C2198&amp;" ")-1),'Look Up Values'!$AE$2:$AE$2000,0)))),"","EWC error")),"")</f>
        <v/>
      </c>
      <c r="P2198" s="242" t="str" cm="1">
        <f t="array" ref="P2198">IF(AND(I2198&lt;&gt;0,I2198&lt;&gt;""),IF(D2198="","",IF(ISNUMBER(MATCH(SUBSTITUTE(D2198," ",""),SUBSTITUTE('Look Up Values'!$S$2:$S$120," ",""),0)),"","D&amp;R error")),"")</f>
        <v/>
      </c>
      <c r="Q2198" s="242" t="str" cm="1">
        <f t="array" ref="Q2198">IF(AND(I2198&lt;&gt;0,I2198&lt;&gt;""),IF(G2198="","",IF(ISNUMBER(MATCH(SUBSTITUTE(G2198," ",""),SUBSTITUTE('Look Up Values'!$I$2:$I$10," ",""),0)),"","State error")),"")</f>
        <v/>
      </c>
      <c r="R2198" s="260" t="str">
        <f t="shared" si="69"/>
        <v/>
      </c>
    </row>
    <row r="2199" spans="1:18" ht="15.75">
      <c r="A2199" s="250">
        <v>2192</v>
      </c>
      <c r="B2199" s="198"/>
      <c r="C2199" s="25"/>
      <c r="D2199" s="25"/>
      <c r="E2199" s="25"/>
      <c r="F2199" s="25"/>
      <c r="G2199" s="26"/>
      <c r="H2199" s="27"/>
      <c r="I2199" s="28"/>
      <c r="J2199" s="430"/>
      <c r="K2199" s="48"/>
      <c r="L2199" s="457" t="str">
        <f t="shared" si="68"/>
        <v/>
      </c>
      <c r="M2199" s="245" cm="1">
        <f t="array" ref="M2199">SUMPRODUCT(--(N2199:Q2199&lt;&gt;"")) + IF(TRIM(R2199)="",0,LEN(R2199)-LEN(SUBSTITUTE(R2199,",",""))+1)</f>
        <v>0</v>
      </c>
      <c r="N2199" s="242" t="str">
        <f>IF(AND(I2199&lt;&gt;0,I2199&lt;&gt;""),IF(TRIM(SUBSTITUTE(B2199,CHAR(160),""))="","",IF(ISNUMBER(MATCH(TRIM(SUBSTITUTE(B2199,CHAR(160),"")),'Look Up Values'!$B$2:$B$500,0)),"","Origin error")),"")</f>
        <v/>
      </c>
      <c r="O2199" s="242" t="str">
        <f>IF(AND(I2199&lt;&gt;0,I2199&lt;&gt;""),IF(C2199="","",IF(AND(ISNUMBER(--LEFT(C2199,FIND(" ",C2199&amp;" ")-1)),OR(LEN(LEFT(C2199,FIND(" ",C2199&amp;" ")-1))=6,LEN(LEFT(C2199,FIND(" ",C2199&amp;" ")-1))=7),OR(ISNUMBER(MATCH(LEFT(C2199,FIND(" ",C2199&amp;" ")-1),'Look Up Values'!$G$2:$G$1000,0)),ISNUMBER(MATCH(LEFT(C2199,FIND(" ",C2199&amp;" ")-1),'Look Up Values'!$AE$2:$AE$2000,0)))),"","EWC error")),"")</f>
        <v/>
      </c>
      <c r="P2199" s="242" t="str" cm="1">
        <f t="array" ref="P2199">IF(AND(I2199&lt;&gt;0,I2199&lt;&gt;""),IF(D2199="","",IF(ISNUMBER(MATCH(SUBSTITUTE(D2199," ",""),SUBSTITUTE('Look Up Values'!$S$2:$S$120," ",""),0)),"","D&amp;R error")),"")</f>
        <v/>
      </c>
      <c r="Q2199" s="242" t="str" cm="1">
        <f t="array" ref="Q2199">IF(AND(I2199&lt;&gt;0,I2199&lt;&gt;""),IF(G2199="","",IF(ISNUMBER(MATCH(SUBSTITUTE(G2199," ",""),SUBSTITUTE('Look Up Values'!$I$2:$I$10," ",""),0)),"","State error")),"")</f>
        <v/>
      </c>
      <c r="R2199" s="260" t="str">
        <f t="shared" si="69"/>
        <v/>
      </c>
    </row>
    <row r="2200" spans="1:18" ht="15.75">
      <c r="A2200" s="250">
        <v>2193</v>
      </c>
      <c r="B2200" s="198"/>
      <c r="C2200" s="25"/>
      <c r="D2200" s="25"/>
      <c r="E2200" s="25"/>
      <c r="F2200" s="25"/>
      <c r="G2200" s="26"/>
      <c r="H2200" s="27"/>
      <c r="I2200" s="28"/>
      <c r="J2200" s="430"/>
      <c r="K2200" s="48"/>
      <c r="L2200" s="457" t="str">
        <f t="shared" si="68"/>
        <v/>
      </c>
      <c r="M2200" s="245" cm="1">
        <f t="array" ref="M2200">SUMPRODUCT(--(N2200:Q2200&lt;&gt;"")) + IF(TRIM(R2200)="",0,LEN(R2200)-LEN(SUBSTITUTE(R2200,",",""))+1)</f>
        <v>0</v>
      </c>
      <c r="N2200" s="242" t="str">
        <f>IF(AND(I2200&lt;&gt;0,I2200&lt;&gt;""),IF(TRIM(SUBSTITUTE(B2200,CHAR(160),""))="","",IF(ISNUMBER(MATCH(TRIM(SUBSTITUTE(B2200,CHAR(160),"")),'Look Up Values'!$B$2:$B$500,0)),"","Origin error")),"")</f>
        <v/>
      </c>
      <c r="O2200" s="242" t="str">
        <f>IF(AND(I2200&lt;&gt;0,I2200&lt;&gt;""),IF(C2200="","",IF(AND(ISNUMBER(--LEFT(C2200,FIND(" ",C2200&amp;" ")-1)),OR(LEN(LEFT(C2200,FIND(" ",C2200&amp;" ")-1))=6,LEN(LEFT(C2200,FIND(" ",C2200&amp;" ")-1))=7),OR(ISNUMBER(MATCH(LEFT(C2200,FIND(" ",C2200&amp;" ")-1),'Look Up Values'!$G$2:$G$1000,0)),ISNUMBER(MATCH(LEFT(C2200,FIND(" ",C2200&amp;" ")-1),'Look Up Values'!$AE$2:$AE$2000,0)))),"","EWC error")),"")</f>
        <v/>
      </c>
      <c r="P2200" s="242" t="str" cm="1">
        <f t="array" ref="P2200">IF(AND(I2200&lt;&gt;0,I2200&lt;&gt;""),IF(D2200="","",IF(ISNUMBER(MATCH(SUBSTITUTE(D2200," ",""),SUBSTITUTE('Look Up Values'!$S$2:$S$120," ",""),0)),"","D&amp;R error")),"")</f>
        <v/>
      </c>
      <c r="Q2200" s="242" t="str" cm="1">
        <f t="array" ref="Q2200">IF(AND(I2200&lt;&gt;0,I2200&lt;&gt;""),IF(G2200="","",IF(ISNUMBER(MATCH(SUBSTITUTE(G2200," ",""),SUBSTITUTE('Look Up Values'!$I$2:$I$10," ",""),0)),"","State error")),"")</f>
        <v/>
      </c>
      <c r="R2200" s="260" t="str">
        <f t="shared" si="69"/>
        <v/>
      </c>
    </row>
    <row r="2201" spans="1:18" ht="15.75">
      <c r="A2201" s="250">
        <v>2194</v>
      </c>
      <c r="B2201" s="198"/>
      <c r="C2201" s="25"/>
      <c r="D2201" s="25"/>
      <c r="E2201" s="25"/>
      <c r="F2201" s="25"/>
      <c r="G2201" s="26"/>
      <c r="H2201" s="27"/>
      <c r="I2201" s="28"/>
      <c r="J2201" s="430"/>
      <c r="K2201" s="48"/>
      <c r="L2201" s="457" t="str">
        <f t="shared" si="68"/>
        <v/>
      </c>
      <c r="M2201" s="245" cm="1">
        <f t="array" ref="M2201">SUMPRODUCT(--(N2201:Q2201&lt;&gt;"")) + IF(TRIM(R2201)="",0,LEN(R2201)-LEN(SUBSTITUTE(R2201,",",""))+1)</f>
        <v>0</v>
      </c>
      <c r="N2201" s="242" t="str">
        <f>IF(AND(I2201&lt;&gt;0,I2201&lt;&gt;""),IF(TRIM(SUBSTITUTE(B2201,CHAR(160),""))="","",IF(ISNUMBER(MATCH(TRIM(SUBSTITUTE(B2201,CHAR(160),"")),'Look Up Values'!$B$2:$B$500,0)),"","Origin error")),"")</f>
        <v/>
      </c>
      <c r="O2201" s="242" t="str">
        <f>IF(AND(I2201&lt;&gt;0,I2201&lt;&gt;""),IF(C2201="","",IF(AND(ISNUMBER(--LEFT(C2201,FIND(" ",C2201&amp;" ")-1)),OR(LEN(LEFT(C2201,FIND(" ",C2201&amp;" ")-1))=6,LEN(LEFT(C2201,FIND(" ",C2201&amp;" ")-1))=7),OR(ISNUMBER(MATCH(LEFT(C2201,FIND(" ",C2201&amp;" ")-1),'Look Up Values'!$G$2:$G$1000,0)),ISNUMBER(MATCH(LEFT(C2201,FIND(" ",C2201&amp;" ")-1),'Look Up Values'!$AE$2:$AE$2000,0)))),"","EWC error")),"")</f>
        <v/>
      </c>
      <c r="P2201" s="242" t="str" cm="1">
        <f t="array" ref="P2201">IF(AND(I2201&lt;&gt;0,I2201&lt;&gt;""),IF(D2201="","",IF(ISNUMBER(MATCH(SUBSTITUTE(D2201," ",""),SUBSTITUTE('Look Up Values'!$S$2:$S$120," ",""),0)),"","D&amp;R error")),"")</f>
        <v/>
      </c>
      <c r="Q2201" s="242" t="str" cm="1">
        <f t="array" ref="Q2201">IF(AND(I2201&lt;&gt;0,I2201&lt;&gt;""),IF(G2201="","",IF(ISNUMBER(MATCH(SUBSTITUTE(G2201," ",""),SUBSTITUTE('Look Up Values'!$I$2:$I$10," ",""),0)),"","State error")),"")</f>
        <v/>
      </c>
      <c r="R2201" s="260" t="str">
        <f t="shared" si="69"/>
        <v/>
      </c>
    </row>
    <row r="2202" spans="1:18" ht="15.75">
      <c r="A2202" s="250">
        <v>2195</v>
      </c>
      <c r="B2202" s="198"/>
      <c r="C2202" s="25"/>
      <c r="D2202" s="25"/>
      <c r="E2202" s="25"/>
      <c r="F2202" s="25"/>
      <c r="G2202" s="26"/>
      <c r="H2202" s="27"/>
      <c r="I2202" s="28"/>
      <c r="J2202" s="430"/>
      <c r="K2202" s="48"/>
      <c r="L2202" s="457" t="str">
        <f t="shared" si="68"/>
        <v/>
      </c>
      <c r="M2202" s="245" cm="1">
        <f t="array" ref="M2202">SUMPRODUCT(--(N2202:Q2202&lt;&gt;"")) + IF(TRIM(R2202)="",0,LEN(R2202)-LEN(SUBSTITUTE(R2202,",",""))+1)</f>
        <v>0</v>
      </c>
      <c r="N2202" s="242" t="str">
        <f>IF(AND(I2202&lt;&gt;0,I2202&lt;&gt;""),IF(TRIM(SUBSTITUTE(B2202,CHAR(160),""))="","",IF(ISNUMBER(MATCH(TRIM(SUBSTITUTE(B2202,CHAR(160),"")),'Look Up Values'!$B$2:$B$500,0)),"","Origin error")),"")</f>
        <v/>
      </c>
      <c r="O2202" s="242" t="str">
        <f>IF(AND(I2202&lt;&gt;0,I2202&lt;&gt;""),IF(C2202="","",IF(AND(ISNUMBER(--LEFT(C2202,FIND(" ",C2202&amp;" ")-1)),OR(LEN(LEFT(C2202,FIND(" ",C2202&amp;" ")-1))=6,LEN(LEFT(C2202,FIND(" ",C2202&amp;" ")-1))=7),OR(ISNUMBER(MATCH(LEFT(C2202,FIND(" ",C2202&amp;" ")-1),'Look Up Values'!$G$2:$G$1000,0)),ISNUMBER(MATCH(LEFT(C2202,FIND(" ",C2202&amp;" ")-1),'Look Up Values'!$AE$2:$AE$2000,0)))),"","EWC error")),"")</f>
        <v/>
      </c>
      <c r="P2202" s="242" t="str" cm="1">
        <f t="array" ref="P2202">IF(AND(I2202&lt;&gt;0,I2202&lt;&gt;""),IF(D2202="","",IF(ISNUMBER(MATCH(SUBSTITUTE(D2202," ",""),SUBSTITUTE('Look Up Values'!$S$2:$S$120," ",""),0)),"","D&amp;R error")),"")</f>
        <v/>
      </c>
      <c r="Q2202" s="242" t="str" cm="1">
        <f t="array" ref="Q2202">IF(AND(I2202&lt;&gt;0,I2202&lt;&gt;""),IF(G2202="","",IF(ISNUMBER(MATCH(SUBSTITUTE(G2202," ",""),SUBSTITUTE('Look Up Values'!$I$2:$I$10," ",""),0)),"","State error")),"")</f>
        <v/>
      </c>
      <c r="R2202" s="260" t="str">
        <f t="shared" si="69"/>
        <v/>
      </c>
    </row>
    <row r="2203" spans="1:18" ht="15.75">
      <c r="A2203" s="250">
        <v>2196</v>
      </c>
      <c r="B2203" s="198"/>
      <c r="C2203" s="25"/>
      <c r="D2203" s="25"/>
      <c r="E2203" s="25"/>
      <c r="F2203" s="25"/>
      <c r="G2203" s="26"/>
      <c r="H2203" s="27"/>
      <c r="I2203" s="28"/>
      <c r="J2203" s="430"/>
      <c r="K2203" s="48"/>
      <c r="L2203" s="457" t="str">
        <f t="shared" si="68"/>
        <v/>
      </c>
      <c r="M2203" s="245" cm="1">
        <f t="array" ref="M2203">SUMPRODUCT(--(N2203:Q2203&lt;&gt;"")) + IF(TRIM(R2203)="",0,LEN(R2203)-LEN(SUBSTITUTE(R2203,",",""))+1)</f>
        <v>0</v>
      </c>
      <c r="N2203" s="242" t="str">
        <f>IF(AND(I2203&lt;&gt;0,I2203&lt;&gt;""),IF(TRIM(SUBSTITUTE(B2203,CHAR(160),""))="","",IF(ISNUMBER(MATCH(TRIM(SUBSTITUTE(B2203,CHAR(160),"")),'Look Up Values'!$B$2:$B$500,0)),"","Origin error")),"")</f>
        <v/>
      </c>
      <c r="O2203" s="242" t="str">
        <f>IF(AND(I2203&lt;&gt;0,I2203&lt;&gt;""),IF(C2203="","",IF(AND(ISNUMBER(--LEFT(C2203,FIND(" ",C2203&amp;" ")-1)),OR(LEN(LEFT(C2203,FIND(" ",C2203&amp;" ")-1))=6,LEN(LEFT(C2203,FIND(" ",C2203&amp;" ")-1))=7),OR(ISNUMBER(MATCH(LEFT(C2203,FIND(" ",C2203&amp;" ")-1),'Look Up Values'!$G$2:$G$1000,0)),ISNUMBER(MATCH(LEFT(C2203,FIND(" ",C2203&amp;" ")-1),'Look Up Values'!$AE$2:$AE$2000,0)))),"","EWC error")),"")</f>
        <v/>
      </c>
      <c r="P2203" s="242" t="str" cm="1">
        <f t="array" ref="P2203">IF(AND(I2203&lt;&gt;0,I2203&lt;&gt;""),IF(D2203="","",IF(ISNUMBER(MATCH(SUBSTITUTE(D2203," ",""),SUBSTITUTE('Look Up Values'!$S$2:$S$120," ",""),0)),"","D&amp;R error")),"")</f>
        <v/>
      </c>
      <c r="Q2203" s="242" t="str" cm="1">
        <f t="array" ref="Q2203">IF(AND(I2203&lt;&gt;0,I2203&lt;&gt;""),IF(G2203="","",IF(ISNUMBER(MATCH(SUBSTITUTE(G2203," ",""),SUBSTITUTE('Look Up Values'!$I$2:$I$10," ",""),0)),"","State error")),"")</f>
        <v/>
      </c>
      <c r="R2203" s="260" t="str">
        <f t="shared" si="69"/>
        <v/>
      </c>
    </row>
    <row r="2204" spans="1:18" ht="15.75">
      <c r="A2204" s="250">
        <v>2197</v>
      </c>
      <c r="B2204" s="198"/>
      <c r="C2204" s="25"/>
      <c r="D2204" s="25"/>
      <c r="E2204" s="25"/>
      <c r="F2204" s="25"/>
      <c r="G2204" s="26"/>
      <c r="H2204" s="27"/>
      <c r="I2204" s="28"/>
      <c r="J2204" s="430"/>
      <c r="K2204" s="48"/>
      <c r="L2204" s="457" t="str">
        <f t="shared" si="68"/>
        <v/>
      </c>
      <c r="M2204" s="245" cm="1">
        <f t="array" ref="M2204">SUMPRODUCT(--(N2204:Q2204&lt;&gt;"")) + IF(TRIM(R2204)="",0,LEN(R2204)-LEN(SUBSTITUTE(R2204,",",""))+1)</f>
        <v>0</v>
      </c>
      <c r="N2204" s="242" t="str">
        <f>IF(AND(I2204&lt;&gt;0,I2204&lt;&gt;""),IF(TRIM(SUBSTITUTE(B2204,CHAR(160),""))="","",IF(ISNUMBER(MATCH(TRIM(SUBSTITUTE(B2204,CHAR(160),"")),'Look Up Values'!$B$2:$B$500,0)),"","Origin error")),"")</f>
        <v/>
      </c>
      <c r="O2204" s="242" t="str">
        <f>IF(AND(I2204&lt;&gt;0,I2204&lt;&gt;""),IF(C2204="","",IF(AND(ISNUMBER(--LEFT(C2204,FIND(" ",C2204&amp;" ")-1)),OR(LEN(LEFT(C2204,FIND(" ",C2204&amp;" ")-1))=6,LEN(LEFT(C2204,FIND(" ",C2204&amp;" ")-1))=7),OR(ISNUMBER(MATCH(LEFT(C2204,FIND(" ",C2204&amp;" ")-1),'Look Up Values'!$G$2:$G$1000,0)),ISNUMBER(MATCH(LEFT(C2204,FIND(" ",C2204&amp;" ")-1),'Look Up Values'!$AE$2:$AE$2000,0)))),"","EWC error")),"")</f>
        <v/>
      </c>
      <c r="P2204" s="242" t="str" cm="1">
        <f t="array" ref="P2204">IF(AND(I2204&lt;&gt;0,I2204&lt;&gt;""),IF(D2204="","",IF(ISNUMBER(MATCH(SUBSTITUTE(D2204," ",""),SUBSTITUTE('Look Up Values'!$S$2:$S$120," ",""),0)),"","D&amp;R error")),"")</f>
        <v/>
      </c>
      <c r="Q2204" s="242" t="str" cm="1">
        <f t="array" ref="Q2204">IF(AND(I2204&lt;&gt;0,I2204&lt;&gt;""),IF(G2204="","",IF(ISNUMBER(MATCH(SUBSTITUTE(G2204," ",""),SUBSTITUTE('Look Up Values'!$I$2:$I$10," ",""),0)),"","State error")),"")</f>
        <v/>
      </c>
      <c r="R2204" s="260" t="str">
        <f t="shared" si="69"/>
        <v/>
      </c>
    </row>
    <row r="2205" spans="1:18" ht="15.75">
      <c r="A2205" s="250">
        <v>2198</v>
      </c>
      <c r="B2205" s="198"/>
      <c r="C2205" s="25"/>
      <c r="D2205" s="25"/>
      <c r="E2205" s="25"/>
      <c r="F2205" s="25"/>
      <c r="G2205" s="26"/>
      <c r="H2205" s="27"/>
      <c r="I2205" s="28"/>
      <c r="J2205" s="430"/>
      <c r="K2205" s="48"/>
      <c r="L2205" s="457" t="str">
        <f t="shared" si="68"/>
        <v/>
      </c>
      <c r="M2205" s="245" cm="1">
        <f t="array" ref="M2205">SUMPRODUCT(--(N2205:Q2205&lt;&gt;"")) + IF(TRIM(R2205)="",0,LEN(R2205)-LEN(SUBSTITUTE(R2205,",",""))+1)</f>
        <v>0</v>
      </c>
      <c r="N2205" s="242" t="str">
        <f>IF(AND(I2205&lt;&gt;0,I2205&lt;&gt;""),IF(TRIM(SUBSTITUTE(B2205,CHAR(160),""))="","",IF(ISNUMBER(MATCH(TRIM(SUBSTITUTE(B2205,CHAR(160),"")),'Look Up Values'!$B$2:$B$500,0)),"","Origin error")),"")</f>
        <v/>
      </c>
      <c r="O2205" s="242" t="str">
        <f>IF(AND(I2205&lt;&gt;0,I2205&lt;&gt;""),IF(C2205="","",IF(AND(ISNUMBER(--LEFT(C2205,FIND(" ",C2205&amp;" ")-1)),OR(LEN(LEFT(C2205,FIND(" ",C2205&amp;" ")-1))=6,LEN(LEFT(C2205,FIND(" ",C2205&amp;" ")-1))=7),OR(ISNUMBER(MATCH(LEFT(C2205,FIND(" ",C2205&amp;" ")-1),'Look Up Values'!$G$2:$G$1000,0)),ISNUMBER(MATCH(LEFT(C2205,FIND(" ",C2205&amp;" ")-1),'Look Up Values'!$AE$2:$AE$2000,0)))),"","EWC error")),"")</f>
        <v/>
      </c>
      <c r="P2205" s="242" t="str" cm="1">
        <f t="array" ref="P2205">IF(AND(I2205&lt;&gt;0,I2205&lt;&gt;""),IF(D2205="","",IF(ISNUMBER(MATCH(SUBSTITUTE(D2205," ",""),SUBSTITUTE('Look Up Values'!$S$2:$S$120," ",""),0)),"","D&amp;R error")),"")</f>
        <v/>
      </c>
      <c r="Q2205" s="242" t="str" cm="1">
        <f t="array" ref="Q2205">IF(AND(I2205&lt;&gt;0,I2205&lt;&gt;""),IF(G2205="","",IF(ISNUMBER(MATCH(SUBSTITUTE(G2205," ",""),SUBSTITUTE('Look Up Values'!$I$2:$I$10," ",""),0)),"","State error")),"")</f>
        <v/>
      </c>
      <c r="R2205" s="260" t="str">
        <f t="shared" si="69"/>
        <v/>
      </c>
    </row>
    <row r="2206" spans="1:18" ht="15.75">
      <c r="A2206" s="250">
        <v>2199</v>
      </c>
      <c r="B2206" s="198"/>
      <c r="C2206" s="25"/>
      <c r="D2206" s="25"/>
      <c r="E2206" s="25"/>
      <c r="F2206" s="25"/>
      <c r="G2206" s="26"/>
      <c r="H2206" s="27"/>
      <c r="I2206" s="28"/>
      <c r="J2206" s="430"/>
      <c r="K2206" s="48"/>
      <c r="L2206" s="457" t="str">
        <f t="shared" si="68"/>
        <v/>
      </c>
      <c r="M2206" s="245" cm="1">
        <f t="array" ref="M2206">SUMPRODUCT(--(N2206:Q2206&lt;&gt;"")) + IF(TRIM(R2206)="",0,LEN(R2206)-LEN(SUBSTITUTE(R2206,",",""))+1)</f>
        <v>0</v>
      </c>
      <c r="N2206" s="242" t="str">
        <f>IF(AND(I2206&lt;&gt;0,I2206&lt;&gt;""),IF(TRIM(SUBSTITUTE(B2206,CHAR(160),""))="","",IF(ISNUMBER(MATCH(TRIM(SUBSTITUTE(B2206,CHAR(160),"")),'Look Up Values'!$B$2:$B$500,0)),"","Origin error")),"")</f>
        <v/>
      </c>
      <c r="O2206" s="242" t="str">
        <f>IF(AND(I2206&lt;&gt;0,I2206&lt;&gt;""),IF(C2206="","",IF(AND(ISNUMBER(--LEFT(C2206,FIND(" ",C2206&amp;" ")-1)),OR(LEN(LEFT(C2206,FIND(" ",C2206&amp;" ")-1))=6,LEN(LEFT(C2206,FIND(" ",C2206&amp;" ")-1))=7),OR(ISNUMBER(MATCH(LEFT(C2206,FIND(" ",C2206&amp;" ")-1),'Look Up Values'!$G$2:$G$1000,0)),ISNUMBER(MATCH(LEFT(C2206,FIND(" ",C2206&amp;" ")-1),'Look Up Values'!$AE$2:$AE$2000,0)))),"","EWC error")),"")</f>
        <v/>
      </c>
      <c r="P2206" s="242" t="str" cm="1">
        <f t="array" ref="P2206">IF(AND(I2206&lt;&gt;0,I2206&lt;&gt;""),IF(D2206="","",IF(ISNUMBER(MATCH(SUBSTITUTE(D2206," ",""),SUBSTITUTE('Look Up Values'!$S$2:$S$120," ",""),0)),"","D&amp;R error")),"")</f>
        <v/>
      </c>
      <c r="Q2206" s="242" t="str" cm="1">
        <f t="array" ref="Q2206">IF(AND(I2206&lt;&gt;0,I2206&lt;&gt;""),IF(G2206="","",IF(ISNUMBER(MATCH(SUBSTITUTE(G2206," ",""),SUBSTITUTE('Look Up Values'!$I$2:$I$10," ",""),0)),"","State error")),"")</f>
        <v/>
      </c>
      <c r="R2206" s="260" t="str">
        <f t="shared" si="69"/>
        <v/>
      </c>
    </row>
    <row r="2207" spans="1:18" ht="15.75">
      <c r="A2207" s="250">
        <v>2200</v>
      </c>
      <c r="B2207" s="198"/>
      <c r="C2207" s="25"/>
      <c r="D2207" s="25"/>
      <c r="E2207" s="25"/>
      <c r="F2207" s="25"/>
      <c r="G2207" s="26"/>
      <c r="H2207" s="27"/>
      <c r="I2207" s="28"/>
      <c r="J2207" s="430"/>
      <c r="K2207" s="48"/>
      <c r="L2207" s="457" t="str">
        <f t="shared" si="68"/>
        <v/>
      </c>
      <c r="M2207" s="245" cm="1">
        <f t="array" ref="M2207">SUMPRODUCT(--(N2207:Q2207&lt;&gt;"")) + IF(TRIM(R2207)="",0,LEN(R2207)-LEN(SUBSTITUTE(R2207,",",""))+1)</f>
        <v>0</v>
      </c>
      <c r="N2207" s="242" t="str">
        <f>IF(AND(I2207&lt;&gt;0,I2207&lt;&gt;""),IF(TRIM(SUBSTITUTE(B2207,CHAR(160),""))="","",IF(ISNUMBER(MATCH(TRIM(SUBSTITUTE(B2207,CHAR(160),"")),'Look Up Values'!$B$2:$B$500,0)),"","Origin error")),"")</f>
        <v/>
      </c>
      <c r="O2207" s="242" t="str">
        <f>IF(AND(I2207&lt;&gt;0,I2207&lt;&gt;""),IF(C2207="","",IF(AND(ISNUMBER(--LEFT(C2207,FIND(" ",C2207&amp;" ")-1)),OR(LEN(LEFT(C2207,FIND(" ",C2207&amp;" ")-1))=6,LEN(LEFT(C2207,FIND(" ",C2207&amp;" ")-1))=7),OR(ISNUMBER(MATCH(LEFT(C2207,FIND(" ",C2207&amp;" ")-1),'Look Up Values'!$G$2:$G$1000,0)),ISNUMBER(MATCH(LEFT(C2207,FIND(" ",C2207&amp;" ")-1),'Look Up Values'!$AE$2:$AE$2000,0)))),"","EWC error")),"")</f>
        <v/>
      </c>
      <c r="P2207" s="242" t="str" cm="1">
        <f t="array" ref="P2207">IF(AND(I2207&lt;&gt;0,I2207&lt;&gt;""),IF(D2207="","",IF(ISNUMBER(MATCH(SUBSTITUTE(D2207," ",""),SUBSTITUTE('Look Up Values'!$S$2:$S$120," ",""),0)),"","D&amp;R error")),"")</f>
        <v/>
      </c>
      <c r="Q2207" s="242" t="str" cm="1">
        <f t="array" ref="Q2207">IF(AND(I2207&lt;&gt;0,I2207&lt;&gt;""),IF(G2207="","",IF(ISNUMBER(MATCH(SUBSTITUTE(G2207," ",""),SUBSTITUTE('Look Up Values'!$I$2:$I$10," ",""),0)),"","State error")),"")</f>
        <v/>
      </c>
      <c r="R2207" s="260" t="str">
        <f t="shared" si="69"/>
        <v/>
      </c>
    </row>
    <row r="2208" spans="1:18" ht="15.75">
      <c r="A2208" s="250">
        <v>2201</v>
      </c>
      <c r="B2208" s="198"/>
      <c r="C2208" s="25"/>
      <c r="D2208" s="25"/>
      <c r="E2208" s="25"/>
      <c r="F2208" s="25"/>
      <c r="G2208" s="26"/>
      <c r="H2208" s="27"/>
      <c r="I2208" s="28"/>
      <c r="J2208" s="430"/>
      <c r="K2208" s="48"/>
      <c r="L2208" s="457" t="str">
        <f t="shared" si="68"/>
        <v/>
      </c>
      <c r="M2208" s="245" cm="1">
        <f t="array" ref="M2208">SUMPRODUCT(--(N2208:Q2208&lt;&gt;"")) + IF(TRIM(R2208)="",0,LEN(R2208)-LEN(SUBSTITUTE(R2208,",",""))+1)</f>
        <v>0</v>
      </c>
      <c r="N2208" s="242" t="str">
        <f>IF(AND(I2208&lt;&gt;0,I2208&lt;&gt;""),IF(TRIM(SUBSTITUTE(B2208,CHAR(160),""))="","",IF(ISNUMBER(MATCH(TRIM(SUBSTITUTE(B2208,CHAR(160),"")),'Look Up Values'!$B$2:$B$500,0)),"","Origin error")),"")</f>
        <v/>
      </c>
      <c r="O2208" s="242" t="str">
        <f>IF(AND(I2208&lt;&gt;0,I2208&lt;&gt;""),IF(C2208="","",IF(AND(ISNUMBER(--LEFT(C2208,FIND(" ",C2208&amp;" ")-1)),OR(LEN(LEFT(C2208,FIND(" ",C2208&amp;" ")-1))=6,LEN(LEFT(C2208,FIND(" ",C2208&amp;" ")-1))=7),OR(ISNUMBER(MATCH(LEFT(C2208,FIND(" ",C2208&amp;" ")-1),'Look Up Values'!$G$2:$G$1000,0)),ISNUMBER(MATCH(LEFT(C2208,FIND(" ",C2208&amp;" ")-1),'Look Up Values'!$AE$2:$AE$2000,0)))),"","EWC error")),"")</f>
        <v/>
      </c>
      <c r="P2208" s="242" t="str" cm="1">
        <f t="array" ref="P2208">IF(AND(I2208&lt;&gt;0,I2208&lt;&gt;""),IF(D2208="","",IF(ISNUMBER(MATCH(SUBSTITUTE(D2208," ",""),SUBSTITUTE('Look Up Values'!$S$2:$S$120," ",""),0)),"","D&amp;R error")),"")</f>
        <v/>
      </c>
      <c r="Q2208" s="242" t="str" cm="1">
        <f t="array" ref="Q2208">IF(AND(I2208&lt;&gt;0,I2208&lt;&gt;""),IF(G2208="","",IF(ISNUMBER(MATCH(SUBSTITUTE(G2208," ",""),SUBSTITUTE('Look Up Values'!$I$2:$I$10," ",""),0)),"","State error")),"")</f>
        <v/>
      </c>
      <c r="R2208" s="260" t="str">
        <f t="shared" si="69"/>
        <v/>
      </c>
    </row>
    <row r="2209" spans="1:18" ht="15.75">
      <c r="A2209" s="250">
        <v>2202</v>
      </c>
      <c r="B2209" s="198"/>
      <c r="C2209" s="25"/>
      <c r="D2209" s="25"/>
      <c r="E2209" s="25"/>
      <c r="F2209" s="25"/>
      <c r="G2209" s="26"/>
      <c r="H2209" s="27"/>
      <c r="I2209" s="28"/>
      <c r="J2209" s="430"/>
      <c r="K2209" s="48"/>
      <c r="L2209" s="457" t="str">
        <f t="shared" si="68"/>
        <v/>
      </c>
      <c r="M2209" s="245" cm="1">
        <f t="array" ref="M2209">SUMPRODUCT(--(N2209:Q2209&lt;&gt;"")) + IF(TRIM(R2209)="",0,LEN(R2209)-LEN(SUBSTITUTE(R2209,",",""))+1)</f>
        <v>0</v>
      </c>
      <c r="N2209" s="242" t="str">
        <f>IF(AND(I2209&lt;&gt;0,I2209&lt;&gt;""),IF(TRIM(SUBSTITUTE(B2209,CHAR(160),""))="","",IF(ISNUMBER(MATCH(TRIM(SUBSTITUTE(B2209,CHAR(160),"")),'Look Up Values'!$B$2:$B$500,0)),"","Origin error")),"")</f>
        <v/>
      </c>
      <c r="O2209" s="242" t="str">
        <f>IF(AND(I2209&lt;&gt;0,I2209&lt;&gt;""),IF(C2209="","",IF(AND(ISNUMBER(--LEFT(C2209,FIND(" ",C2209&amp;" ")-1)),OR(LEN(LEFT(C2209,FIND(" ",C2209&amp;" ")-1))=6,LEN(LEFT(C2209,FIND(" ",C2209&amp;" ")-1))=7),OR(ISNUMBER(MATCH(LEFT(C2209,FIND(" ",C2209&amp;" ")-1),'Look Up Values'!$G$2:$G$1000,0)),ISNUMBER(MATCH(LEFT(C2209,FIND(" ",C2209&amp;" ")-1),'Look Up Values'!$AE$2:$AE$2000,0)))),"","EWC error")),"")</f>
        <v/>
      </c>
      <c r="P2209" s="242" t="str" cm="1">
        <f t="array" ref="P2209">IF(AND(I2209&lt;&gt;0,I2209&lt;&gt;""),IF(D2209="","",IF(ISNUMBER(MATCH(SUBSTITUTE(D2209," ",""),SUBSTITUTE('Look Up Values'!$S$2:$S$120," ",""),0)),"","D&amp;R error")),"")</f>
        <v/>
      </c>
      <c r="Q2209" s="242" t="str" cm="1">
        <f t="array" ref="Q2209">IF(AND(I2209&lt;&gt;0,I2209&lt;&gt;""),IF(G2209="","",IF(ISNUMBER(MATCH(SUBSTITUTE(G2209," ",""),SUBSTITUTE('Look Up Values'!$I$2:$I$10," ",""),0)),"","State error")),"")</f>
        <v/>
      </c>
      <c r="R2209" s="260" t="str">
        <f t="shared" si="69"/>
        <v/>
      </c>
    </row>
    <row r="2210" spans="1:18" ht="15.75">
      <c r="A2210" s="250">
        <v>2203</v>
      </c>
      <c r="B2210" s="198"/>
      <c r="C2210" s="25"/>
      <c r="D2210" s="25"/>
      <c r="E2210" s="25"/>
      <c r="F2210" s="25"/>
      <c r="G2210" s="26"/>
      <c r="H2210" s="27"/>
      <c r="I2210" s="28"/>
      <c r="J2210" s="430"/>
      <c r="K2210" s="48"/>
      <c r="L2210" s="457" t="str">
        <f t="shared" si="68"/>
        <v/>
      </c>
      <c r="M2210" s="245" cm="1">
        <f t="array" ref="M2210">SUMPRODUCT(--(N2210:Q2210&lt;&gt;"")) + IF(TRIM(R2210)="",0,LEN(R2210)-LEN(SUBSTITUTE(R2210,",",""))+1)</f>
        <v>0</v>
      </c>
      <c r="N2210" s="242" t="str">
        <f>IF(AND(I2210&lt;&gt;0,I2210&lt;&gt;""),IF(TRIM(SUBSTITUTE(B2210,CHAR(160),""))="","",IF(ISNUMBER(MATCH(TRIM(SUBSTITUTE(B2210,CHAR(160),"")),'Look Up Values'!$B$2:$B$500,0)),"","Origin error")),"")</f>
        <v/>
      </c>
      <c r="O2210" s="242" t="str">
        <f>IF(AND(I2210&lt;&gt;0,I2210&lt;&gt;""),IF(C2210="","",IF(AND(ISNUMBER(--LEFT(C2210,FIND(" ",C2210&amp;" ")-1)),OR(LEN(LEFT(C2210,FIND(" ",C2210&amp;" ")-1))=6,LEN(LEFT(C2210,FIND(" ",C2210&amp;" ")-1))=7),OR(ISNUMBER(MATCH(LEFT(C2210,FIND(" ",C2210&amp;" ")-1),'Look Up Values'!$G$2:$G$1000,0)),ISNUMBER(MATCH(LEFT(C2210,FIND(" ",C2210&amp;" ")-1),'Look Up Values'!$AE$2:$AE$2000,0)))),"","EWC error")),"")</f>
        <v/>
      </c>
      <c r="P2210" s="242" t="str" cm="1">
        <f t="array" ref="P2210">IF(AND(I2210&lt;&gt;0,I2210&lt;&gt;""),IF(D2210="","",IF(ISNUMBER(MATCH(SUBSTITUTE(D2210," ",""),SUBSTITUTE('Look Up Values'!$S$2:$S$120," ",""),0)),"","D&amp;R error")),"")</f>
        <v/>
      </c>
      <c r="Q2210" s="242" t="str" cm="1">
        <f t="array" ref="Q2210">IF(AND(I2210&lt;&gt;0,I2210&lt;&gt;""),IF(G2210="","",IF(ISNUMBER(MATCH(SUBSTITUTE(G2210," ",""),SUBSTITUTE('Look Up Values'!$I$2:$I$10," ",""),0)),"","State error")),"")</f>
        <v/>
      </c>
      <c r="R2210" s="260" t="str">
        <f t="shared" si="69"/>
        <v/>
      </c>
    </row>
    <row r="2211" spans="1:18" ht="15.75">
      <c r="A2211" s="250">
        <v>2204</v>
      </c>
      <c r="B2211" s="198"/>
      <c r="C2211" s="25"/>
      <c r="D2211" s="25"/>
      <c r="E2211" s="25"/>
      <c r="F2211" s="25"/>
      <c r="G2211" s="26"/>
      <c r="H2211" s="27"/>
      <c r="I2211" s="28"/>
      <c r="J2211" s="430"/>
      <c r="K2211" s="48"/>
      <c r="L2211" s="457" t="str">
        <f t="shared" si="68"/>
        <v/>
      </c>
      <c r="M2211" s="245" cm="1">
        <f t="array" ref="M2211">SUMPRODUCT(--(N2211:Q2211&lt;&gt;"")) + IF(TRIM(R2211)="",0,LEN(R2211)-LEN(SUBSTITUTE(R2211,",",""))+1)</f>
        <v>0</v>
      </c>
      <c r="N2211" s="242" t="str">
        <f>IF(AND(I2211&lt;&gt;0,I2211&lt;&gt;""),IF(TRIM(SUBSTITUTE(B2211,CHAR(160),""))="","",IF(ISNUMBER(MATCH(TRIM(SUBSTITUTE(B2211,CHAR(160),"")),'Look Up Values'!$B$2:$B$500,0)),"","Origin error")),"")</f>
        <v/>
      </c>
      <c r="O2211" s="242" t="str">
        <f>IF(AND(I2211&lt;&gt;0,I2211&lt;&gt;""),IF(C2211="","",IF(AND(ISNUMBER(--LEFT(C2211,FIND(" ",C2211&amp;" ")-1)),OR(LEN(LEFT(C2211,FIND(" ",C2211&amp;" ")-1))=6,LEN(LEFT(C2211,FIND(" ",C2211&amp;" ")-1))=7),OR(ISNUMBER(MATCH(LEFT(C2211,FIND(" ",C2211&amp;" ")-1),'Look Up Values'!$G$2:$G$1000,0)),ISNUMBER(MATCH(LEFT(C2211,FIND(" ",C2211&amp;" ")-1),'Look Up Values'!$AE$2:$AE$2000,0)))),"","EWC error")),"")</f>
        <v/>
      </c>
      <c r="P2211" s="242" t="str" cm="1">
        <f t="array" ref="P2211">IF(AND(I2211&lt;&gt;0,I2211&lt;&gt;""),IF(D2211="","",IF(ISNUMBER(MATCH(SUBSTITUTE(D2211," ",""),SUBSTITUTE('Look Up Values'!$S$2:$S$120," ",""),0)),"","D&amp;R error")),"")</f>
        <v/>
      </c>
      <c r="Q2211" s="242" t="str" cm="1">
        <f t="array" ref="Q2211">IF(AND(I2211&lt;&gt;0,I2211&lt;&gt;""),IF(G2211="","",IF(ISNUMBER(MATCH(SUBSTITUTE(G2211," ",""),SUBSTITUTE('Look Up Values'!$I$2:$I$10," ",""),0)),"","State error")),"")</f>
        <v/>
      </c>
      <c r="R2211" s="260" t="str">
        <f t="shared" si="69"/>
        <v/>
      </c>
    </row>
    <row r="2212" spans="1:18" ht="15.75">
      <c r="A2212" s="250">
        <v>2205</v>
      </c>
      <c r="B2212" s="198"/>
      <c r="C2212" s="25"/>
      <c r="D2212" s="25"/>
      <c r="E2212" s="25"/>
      <c r="F2212" s="25"/>
      <c r="G2212" s="26"/>
      <c r="H2212" s="27"/>
      <c r="I2212" s="28"/>
      <c r="J2212" s="430"/>
      <c r="K2212" s="48"/>
      <c r="L2212" s="457" t="str">
        <f t="shared" si="68"/>
        <v/>
      </c>
      <c r="M2212" s="245" cm="1">
        <f t="array" ref="M2212">SUMPRODUCT(--(N2212:Q2212&lt;&gt;"")) + IF(TRIM(R2212)="",0,LEN(R2212)-LEN(SUBSTITUTE(R2212,",",""))+1)</f>
        <v>0</v>
      </c>
      <c r="N2212" s="242" t="str">
        <f>IF(AND(I2212&lt;&gt;0,I2212&lt;&gt;""),IF(TRIM(SUBSTITUTE(B2212,CHAR(160),""))="","",IF(ISNUMBER(MATCH(TRIM(SUBSTITUTE(B2212,CHAR(160),"")),'Look Up Values'!$B$2:$B$500,0)),"","Origin error")),"")</f>
        <v/>
      </c>
      <c r="O2212" s="242" t="str">
        <f>IF(AND(I2212&lt;&gt;0,I2212&lt;&gt;""),IF(C2212="","",IF(AND(ISNUMBER(--LEFT(C2212,FIND(" ",C2212&amp;" ")-1)),OR(LEN(LEFT(C2212,FIND(" ",C2212&amp;" ")-1))=6,LEN(LEFT(C2212,FIND(" ",C2212&amp;" ")-1))=7),OR(ISNUMBER(MATCH(LEFT(C2212,FIND(" ",C2212&amp;" ")-1),'Look Up Values'!$G$2:$G$1000,0)),ISNUMBER(MATCH(LEFT(C2212,FIND(" ",C2212&amp;" ")-1),'Look Up Values'!$AE$2:$AE$2000,0)))),"","EWC error")),"")</f>
        <v/>
      </c>
      <c r="P2212" s="242" t="str" cm="1">
        <f t="array" ref="P2212">IF(AND(I2212&lt;&gt;0,I2212&lt;&gt;""),IF(D2212="","",IF(ISNUMBER(MATCH(SUBSTITUTE(D2212," ",""),SUBSTITUTE('Look Up Values'!$S$2:$S$120," ",""),0)),"","D&amp;R error")),"")</f>
        <v/>
      </c>
      <c r="Q2212" s="242" t="str" cm="1">
        <f t="array" ref="Q2212">IF(AND(I2212&lt;&gt;0,I2212&lt;&gt;""),IF(G2212="","",IF(ISNUMBER(MATCH(SUBSTITUTE(G2212," ",""),SUBSTITUTE('Look Up Values'!$I$2:$I$10," ",""),0)),"","State error")),"")</f>
        <v/>
      </c>
      <c r="R2212" s="260" t="str">
        <f t="shared" si="69"/>
        <v/>
      </c>
    </row>
    <row r="2213" spans="1:18" ht="15.75">
      <c r="A2213" s="250">
        <v>2206</v>
      </c>
      <c r="B2213" s="198"/>
      <c r="C2213" s="25"/>
      <c r="D2213" s="25"/>
      <c r="E2213" s="25"/>
      <c r="F2213" s="25"/>
      <c r="G2213" s="26"/>
      <c r="H2213" s="27"/>
      <c r="I2213" s="28"/>
      <c r="J2213" s="430"/>
      <c r="K2213" s="48"/>
      <c r="L2213" s="457" t="str">
        <f t="shared" si="68"/>
        <v/>
      </c>
      <c r="M2213" s="245" cm="1">
        <f t="array" ref="M2213">SUMPRODUCT(--(N2213:Q2213&lt;&gt;"")) + IF(TRIM(R2213)="",0,LEN(R2213)-LEN(SUBSTITUTE(R2213,",",""))+1)</f>
        <v>0</v>
      </c>
      <c r="N2213" s="242" t="str">
        <f>IF(AND(I2213&lt;&gt;0,I2213&lt;&gt;""),IF(TRIM(SUBSTITUTE(B2213,CHAR(160),""))="","",IF(ISNUMBER(MATCH(TRIM(SUBSTITUTE(B2213,CHAR(160),"")),'Look Up Values'!$B$2:$B$500,0)),"","Origin error")),"")</f>
        <v/>
      </c>
      <c r="O2213" s="242" t="str">
        <f>IF(AND(I2213&lt;&gt;0,I2213&lt;&gt;""),IF(C2213="","",IF(AND(ISNUMBER(--LEFT(C2213,FIND(" ",C2213&amp;" ")-1)),OR(LEN(LEFT(C2213,FIND(" ",C2213&amp;" ")-1))=6,LEN(LEFT(C2213,FIND(" ",C2213&amp;" ")-1))=7),OR(ISNUMBER(MATCH(LEFT(C2213,FIND(" ",C2213&amp;" ")-1),'Look Up Values'!$G$2:$G$1000,0)),ISNUMBER(MATCH(LEFT(C2213,FIND(" ",C2213&amp;" ")-1),'Look Up Values'!$AE$2:$AE$2000,0)))),"","EWC error")),"")</f>
        <v/>
      </c>
      <c r="P2213" s="242" t="str" cm="1">
        <f t="array" ref="P2213">IF(AND(I2213&lt;&gt;0,I2213&lt;&gt;""),IF(D2213="","",IF(ISNUMBER(MATCH(SUBSTITUTE(D2213," ",""),SUBSTITUTE('Look Up Values'!$S$2:$S$120," ",""),0)),"","D&amp;R error")),"")</f>
        <v/>
      </c>
      <c r="Q2213" s="242" t="str" cm="1">
        <f t="array" ref="Q2213">IF(AND(I2213&lt;&gt;0,I2213&lt;&gt;""),IF(G2213="","",IF(ISNUMBER(MATCH(SUBSTITUTE(G2213," ",""),SUBSTITUTE('Look Up Values'!$I$2:$I$10," ",""),0)),"","State error")),"")</f>
        <v/>
      </c>
      <c r="R2213" s="260" t="str">
        <f t="shared" si="69"/>
        <v/>
      </c>
    </row>
    <row r="2214" spans="1:18" ht="15.75">
      <c r="A2214" s="250">
        <v>2207</v>
      </c>
      <c r="B2214" s="198"/>
      <c r="C2214" s="25"/>
      <c r="D2214" s="25"/>
      <c r="E2214" s="25"/>
      <c r="F2214" s="25"/>
      <c r="G2214" s="26"/>
      <c r="H2214" s="27"/>
      <c r="I2214" s="28"/>
      <c r="J2214" s="430"/>
      <c r="K2214" s="48"/>
      <c r="L2214" s="457" t="str">
        <f t="shared" si="68"/>
        <v/>
      </c>
      <c r="M2214" s="245" cm="1">
        <f t="array" ref="M2214">SUMPRODUCT(--(N2214:Q2214&lt;&gt;"")) + IF(TRIM(R2214)="",0,LEN(R2214)-LEN(SUBSTITUTE(R2214,",",""))+1)</f>
        <v>0</v>
      </c>
      <c r="N2214" s="242" t="str">
        <f>IF(AND(I2214&lt;&gt;0,I2214&lt;&gt;""),IF(TRIM(SUBSTITUTE(B2214,CHAR(160),""))="","",IF(ISNUMBER(MATCH(TRIM(SUBSTITUTE(B2214,CHAR(160),"")),'Look Up Values'!$B$2:$B$500,0)),"","Origin error")),"")</f>
        <v/>
      </c>
      <c r="O2214" s="242" t="str">
        <f>IF(AND(I2214&lt;&gt;0,I2214&lt;&gt;""),IF(C2214="","",IF(AND(ISNUMBER(--LEFT(C2214,FIND(" ",C2214&amp;" ")-1)),OR(LEN(LEFT(C2214,FIND(" ",C2214&amp;" ")-1))=6,LEN(LEFT(C2214,FIND(" ",C2214&amp;" ")-1))=7),OR(ISNUMBER(MATCH(LEFT(C2214,FIND(" ",C2214&amp;" ")-1),'Look Up Values'!$G$2:$G$1000,0)),ISNUMBER(MATCH(LEFT(C2214,FIND(" ",C2214&amp;" ")-1),'Look Up Values'!$AE$2:$AE$2000,0)))),"","EWC error")),"")</f>
        <v/>
      </c>
      <c r="P2214" s="242" t="str" cm="1">
        <f t="array" ref="P2214">IF(AND(I2214&lt;&gt;0,I2214&lt;&gt;""),IF(D2214="","",IF(ISNUMBER(MATCH(SUBSTITUTE(D2214," ",""),SUBSTITUTE('Look Up Values'!$S$2:$S$120," ",""),0)),"","D&amp;R error")),"")</f>
        <v/>
      </c>
      <c r="Q2214" s="242" t="str" cm="1">
        <f t="array" ref="Q2214">IF(AND(I2214&lt;&gt;0,I2214&lt;&gt;""),IF(G2214="","",IF(ISNUMBER(MATCH(SUBSTITUTE(G2214," ",""),SUBSTITUTE('Look Up Values'!$I$2:$I$10," ",""),0)),"","State error")),"")</f>
        <v/>
      </c>
      <c r="R2214" s="260" t="str">
        <f t="shared" si="69"/>
        <v/>
      </c>
    </row>
    <row r="2215" spans="1:18" ht="15.75">
      <c r="A2215" s="250">
        <v>2208</v>
      </c>
      <c r="B2215" s="198"/>
      <c r="C2215" s="25"/>
      <c r="D2215" s="25"/>
      <c r="E2215" s="25"/>
      <c r="F2215" s="25"/>
      <c r="G2215" s="26"/>
      <c r="H2215" s="27"/>
      <c r="I2215" s="28"/>
      <c r="J2215" s="430"/>
      <c r="K2215" s="48"/>
      <c r="L2215" s="457" t="str">
        <f t="shared" si="68"/>
        <v/>
      </c>
      <c r="M2215" s="245" cm="1">
        <f t="array" ref="M2215">SUMPRODUCT(--(N2215:Q2215&lt;&gt;"")) + IF(TRIM(R2215)="",0,LEN(R2215)-LEN(SUBSTITUTE(R2215,",",""))+1)</f>
        <v>0</v>
      </c>
      <c r="N2215" s="242" t="str">
        <f>IF(AND(I2215&lt;&gt;0,I2215&lt;&gt;""),IF(TRIM(SUBSTITUTE(B2215,CHAR(160),""))="","",IF(ISNUMBER(MATCH(TRIM(SUBSTITUTE(B2215,CHAR(160),"")),'Look Up Values'!$B$2:$B$500,0)),"","Origin error")),"")</f>
        <v/>
      </c>
      <c r="O2215" s="242" t="str">
        <f>IF(AND(I2215&lt;&gt;0,I2215&lt;&gt;""),IF(C2215="","",IF(AND(ISNUMBER(--LEFT(C2215,FIND(" ",C2215&amp;" ")-1)),OR(LEN(LEFT(C2215,FIND(" ",C2215&amp;" ")-1))=6,LEN(LEFT(C2215,FIND(" ",C2215&amp;" ")-1))=7),OR(ISNUMBER(MATCH(LEFT(C2215,FIND(" ",C2215&amp;" ")-1),'Look Up Values'!$G$2:$G$1000,0)),ISNUMBER(MATCH(LEFT(C2215,FIND(" ",C2215&amp;" ")-1),'Look Up Values'!$AE$2:$AE$2000,0)))),"","EWC error")),"")</f>
        <v/>
      </c>
      <c r="P2215" s="242" t="str" cm="1">
        <f t="array" ref="P2215">IF(AND(I2215&lt;&gt;0,I2215&lt;&gt;""),IF(D2215="","",IF(ISNUMBER(MATCH(SUBSTITUTE(D2215," ",""),SUBSTITUTE('Look Up Values'!$S$2:$S$120," ",""),0)),"","D&amp;R error")),"")</f>
        <v/>
      </c>
      <c r="Q2215" s="242" t="str" cm="1">
        <f t="array" ref="Q2215">IF(AND(I2215&lt;&gt;0,I2215&lt;&gt;""),IF(G2215="","",IF(ISNUMBER(MATCH(SUBSTITUTE(G2215," ",""),SUBSTITUTE('Look Up Values'!$I$2:$I$10," ",""),0)),"","State error")),"")</f>
        <v/>
      </c>
      <c r="R2215" s="260" t="str">
        <f t="shared" si="69"/>
        <v/>
      </c>
    </row>
    <row r="2216" spans="1:18" ht="15.75">
      <c r="A2216" s="250">
        <v>2209</v>
      </c>
      <c r="B2216" s="198"/>
      <c r="C2216" s="25"/>
      <c r="D2216" s="25"/>
      <c r="E2216" s="25"/>
      <c r="F2216" s="25"/>
      <c r="G2216" s="26"/>
      <c r="H2216" s="27"/>
      <c r="I2216" s="28"/>
      <c r="J2216" s="430"/>
      <c r="K2216" s="48"/>
      <c r="L2216" s="457" t="str">
        <f t="shared" si="68"/>
        <v/>
      </c>
      <c r="M2216" s="245" cm="1">
        <f t="array" ref="M2216">SUMPRODUCT(--(N2216:Q2216&lt;&gt;"")) + IF(TRIM(R2216)="",0,LEN(R2216)-LEN(SUBSTITUTE(R2216,",",""))+1)</f>
        <v>0</v>
      </c>
      <c r="N2216" s="242" t="str">
        <f>IF(AND(I2216&lt;&gt;0,I2216&lt;&gt;""),IF(TRIM(SUBSTITUTE(B2216,CHAR(160),""))="","",IF(ISNUMBER(MATCH(TRIM(SUBSTITUTE(B2216,CHAR(160),"")),'Look Up Values'!$B$2:$B$500,0)),"","Origin error")),"")</f>
        <v/>
      </c>
      <c r="O2216" s="242" t="str">
        <f>IF(AND(I2216&lt;&gt;0,I2216&lt;&gt;""),IF(C2216="","",IF(AND(ISNUMBER(--LEFT(C2216,FIND(" ",C2216&amp;" ")-1)),OR(LEN(LEFT(C2216,FIND(" ",C2216&amp;" ")-1))=6,LEN(LEFT(C2216,FIND(" ",C2216&amp;" ")-1))=7),OR(ISNUMBER(MATCH(LEFT(C2216,FIND(" ",C2216&amp;" ")-1),'Look Up Values'!$G$2:$G$1000,0)),ISNUMBER(MATCH(LEFT(C2216,FIND(" ",C2216&amp;" ")-1),'Look Up Values'!$AE$2:$AE$2000,0)))),"","EWC error")),"")</f>
        <v/>
      </c>
      <c r="P2216" s="242" t="str" cm="1">
        <f t="array" ref="P2216">IF(AND(I2216&lt;&gt;0,I2216&lt;&gt;""),IF(D2216="","",IF(ISNUMBER(MATCH(SUBSTITUTE(D2216," ",""),SUBSTITUTE('Look Up Values'!$S$2:$S$120," ",""),0)),"","D&amp;R error")),"")</f>
        <v/>
      </c>
      <c r="Q2216" s="242" t="str" cm="1">
        <f t="array" ref="Q2216">IF(AND(I2216&lt;&gt;0,I2216&lt;&gt;""),IF(G2216="","",IF(ISNUMBER(MATCH(SUBSTITUTE(G2216," ",""),SUBSTITUTE('Look Up Values'!$I$2:$I$10," ",""),0)),"","State error")),"")</f>
        <v/>
      </c>
      <c r="R2216" s="260" t="str">
        <f t="shared" si="69"/>
        <v/>
      </c>
    </row>
    <row r="2217" spans="1:18" ht="15.75">
      <c r="A2217" s="250">
        <v>2210</v>
      </c>
      <c r="B2217" s="198"/>
      <c r="C2217" s="25"/>
      <c r="D2217" s="25"/>
      <c r="E2217" s="25"/>
      <c r="F2217" s="25"/>
      <c r="G2217" s="26"/>
      <c r="H2217" s="27"/>
      <c r="I2217" s="28"/>
      <c r="J2217" s="430"/>
      <c r="K2217" s="48"/>
      <c r="L2217" s="457" t="str">
        <f t="shared" si="68"/>
        <v/>
      </c>
      <c r="M2217" s="245" cm="1">
        <f t="array" ref="M2217">SUMPRODUCT(--(N2217:Q2217&lt;&gt;"")) + IF(TRIM(R2217)="",0,LEN(R2217)-LEN(SUBSTITUTE(R2217,",",""))+1)</f>
        <v>0</v>
      </c>
      <c r="N2217" s="242" t="str">
        <f>IF(AND(I2217&lt;&gt;0,I2217&lt;&gt;""),IF(TRIM(SUBSTITUTE(B2217,CHAR(160),""))="","",IF(ISNUMBER(MATCH(TRIM(SUBSTITUTE(B2217,CHAR(160),"")),'Look Up Values'!$B$2:$B$500,0)),"","Origin error")),"")</f>
        <v/>
      </c>
      <c r="O2217" s="242" t="str">
        <f>IF(AND(I2217&lt;&gt;0,I2217&lt;&gt;""),IF(C2217="","",IF(AND(ISNUMBER(--LEFT(C2217,FIND(" ",C2217&amp;" ")-1)),OR(LEN(LEFT(C2217,FIND(" ",C2217&amp;" ")-1))=6,LEN(LEFT(C2217,FIND(" ",C2217&amp;" ")-1))=7),OR(ISNUMBER(MATCH(LEFT(C2217,FIND(" ",C2217&amp;" ")-1),'Look Up Values'!$G$2:$G$1000,0)),ISNUMBER(MATCH(LEFT(C2217,FIND(" ",C2217&amp;" ")-1),'Look Up Values'!$AE$2:$AE$2000,0)))),"","EWC error")),"")</f>
        <v/>
      </c>
      <c r="P2217" s="242" t="str" cm="1">
        <f t="array" ref="P2217">IF(AND(I2217&lt;&gt;0,I2217&lt;&gt;""),IF(D2217="","",IF(ISNUMBER(MATCH(SUBSTITUTE(D2217," ",""),SUBSTITUTE('Look Up Values'!$S$2:$S$120," ",""),0)),"","D&amp;R error")),"")</f>
        <v/>
      </c>
      <c r="Q2217" s="242" t="str" cm="1">
        <f t="array" ref="Q2217">IF(AND(I2217&lt;&gt;0,I2217&lt;&gt;""),IF(G2217="","",IF(ISNUMBER(MATCH(SUBSTITUTE(G2217," ",""),SUBSTITUTE('Look Up Values'!$I$2:$I$10," ",""),0)),"","State error")),"")</f>
        <v/>
      </c>
      <c r="R2217" s="260" t="str">
        <f t="shared" si="69"/>
        <v/>
      </c>
    </row>
    <row r="2218" spans="1:18" ht="15.75">
      <c r="A2218" s="250">
        <v>2211</v>
      </c>
      <c r="B2218" s="198"/>
      <c r="C2218" s="25"/>
      <c r="D2218" s="25"/>
      <c r="E2218" s="25"/>
      <c r="F2218" s="25"/>
      <c r="G2218" s="26"/>
      <c r="H2218" s="27"/>
      <c r="I2218" s="28"/>
      <c r="J2218" s="430"/>
      <c r="K2218" s="48"/>
      <c r="L2218" s="457" t="str">
        <f t="shared" si="68"/>
        <v/>
      </c>
      <c r="M2218" s="245" cm="1">
        <f t="array" ref="M2218">SUMPRODUCT(--(N2218:Q2218&lt;&gt;"")) + IF(TRIM(R2218)="",0,LEN(R2218)-LEN(SUBSTITUTE(R2218,",",""))+1)</f>
        <v>0</v>
      </c>
      <c r="N2218" s="242" t="str">
        <f>IF(AND(I2218&lt;&gt;0,I2218&lt;&gt;""),IF(TRIM(SUBSTITUTE(B2218,CHAR(160),""))="","",IF(ISNUMBER(MATCH(TRIM(SUBSTITUTE(B2218,CHAR(160),"")),'Look Up Values'!$B$2:$B$500,0)),"","Origin error")),"")</f>
        <v/>
      </c>
      <c r="O2218" s="242" t="str">
        <f>IF(AND(I2218&lt;&gt;0,I2218&lt;&gt;""),IF(C2218="","",IF(AND(ISNUMBER(--LEFT(C2218,FIND(" ",C2218&amp;" ")-1)),OR(LEN(LEFT(C2218,FIND(" ",C2218&amp;" ")-1))=6,LEN(LEFT(C2218,FIND(" ",C2218&amp;" ")-1))=7),OR(ISNUMBER(MATCH(LEFT(C2218,FIND(" ",C2218&amp;" ")-1),'Look Up Values'!$G$2:$G$1000,0)),ISNUMBER(MATCH(LEFT(C2218,FIND(" ",C2218&amp;" ")-1),'Look Up Values'!$AE$2:$AE$2000,0)))),"","EWC error")),"")</f>
        <v/>
      </c>
      <c r="P2218" s="242" t="str" cm="1">
        <f t="array" ref="P2218">IF(AND(I2218&lt;&gt;0,I2218&lt;&gt;""),IF(D2218="","",IF(ISNUMBER(MATCH(SUBSTITUTE(D2218," ",""),SUBSTITUTE('Look Up Values'!$S$2:$S$120," ",""),0)),"","D&amp;R error")),"")</f>
        <v/>
      </c>
      <c r="Q2218" s="242" t="str" cm="1">
        <f t="array" ref="Q2218">IF(AND(I2218&lt;&gt;0,I2218&lt;&gt;""),IF(G2218="","",IF(ISNUMBER(MATCH(SUBSTITUTE(G2218," ",""),SUBSTITUTE('Look Up Values'!$I$2:$I$10," ",""),0)),"","State error")),"")</f>
        <v/>
      </c>
      <c r="R2218" s="260" t="str">
        <f t="shared" si="69"/>
        <v/>
      </c>
    </row>
    <row r="2219" spans="1:18" ht="15.75">
      <c r="A2219" s="250">
        <v>2212</v>
      </c>
      <c r="B2219" s="198"/>
      <c r="C2219" s="25"/>
      <c r="D2219" s="25"/>
      <c r="E2219" s="25"/>
      <c r="F2219" s="25"/>
      <c r="G2219" s="26"/>
      <c r="H2219" s="27"/>
      <c r="I2219" s="28"/>
      <c r="J2219" s="430"/>
      <c r="K2219" s="48"/>
      <c r="L2219" s="457" t="str">
        <f t="shared" si="68"/>
        <v/>
      </c>
      <c r="M2219" s="245" cm="1">
        <f t="array" ref="M2219">SUMPRODUCT(--(N2219:Q2219&lt;&gt;"")) + IF(TRIM(R2219)="",0,LEN(R2219)-LEN(SUBSTITUTE(R2219,",",""))+1)</f>
        <v>0</v>
      </c>
      <c r="N2219" s="242" t="str">
        <f>IF(AND(I2219&lt;&gt;0,I2219&lt;&gt;""),IF(TRIM(SUBSTITUTE(B2219,CHAR(160),""))="","",IF(ISNUMBER(MATCH(TRIM(SUBSTITUTE(B2219,CHAR(160),"")),'Look Up Values'!$B$2:$B$500,0)),"","Origin error")),"")</f>
        <v/>
      </c>
      <c r="O2219" s="242" t="str">
        <f>IF(AND(I2219&lt;&gt;0,I2219&lt;&gt;""),IF(C2219="","",IF(AND(ISNUMBER(--LEFT(C2219,FIND(" ",C2219&amp;" ")-1)),OR(LEN(LEFT(C2219,FIND(" ",C2219&amp;" ")-1))=6,LEN(LEFT(C2219,FIND(" ",C2219&amp;" ")-1))=7),OR(ISNUMBER(MATCH(LEFT(C2219,FIND(" ",C2219&amp;" ")-1),'Look Up Values'!$G$2:$G$1000,0)),ISNUMBER(MATCH(LEFT(C2219,FIND(" ",C2219&amp;" ")-1),'Look Up Values'!$AE$2:$AE$2000,0)))),"","EWC error")),"")</f>
        <v/>
      </c>
      <c r="P2219" s="242" t="str" cm="1">
        <f t="array" ref="P2219">IF(AND(I2219&lt;&gt;0,I2219&lt;&gt;""),IF(D2219="","",IF(ISNUMBER(MATCH(SUBSTITUTE(D2219," ",""),SUBSTITUTE('Look Up Values'!$S$2:$S$120," ",""),0)),"","D&amp;R error")),"")</f>
        <v/>
      </c>
      <c r="Q2219" s="242" t="str" cm="1">
        <f t="array" ref="Q2219">IF(AND(I2219&lt;&gt;0,I2219&lt;&gt;""),IF(G2219="","",IF(ISNUMBER(MATCH(SUBSTITUTE(G2219," ",""),SUBSTITUTE('Look Up Values'!$I$2:$I$10," ",""),0)),"","State error")),"")</f>
        <v/>
      </c>
      <c r="R2219" s="260" t="str">
        <f t="shared" si="69"/>
        <v/>
      </c>
    </row>
    <row r="2220" spans="1:18" ht="15.75">
      <c r="A2220" s="250">
        <v>2213</v>
      </c>
      <c r="B2220" s="198"/>
      <c r="C2220" s="25"/>
      <c r="D2220" s="25"/>
      <c r="E2220" s="25"/>
      <c r="F2220" s="25"/>
      <c r="G2220" s="26"/>
      <c r="H2220" s="27"/>
      <c r="I2220" s="28"/>
      <c r="J2220" s="430"/>
      <c r="K2220" s="48"/>
      <c r="L2220" s="457" t="str">
        <f t="shared" si="68"/>
        <v/>
      </c>
      <c r="M2220" s="245" cm="1">
        <f t="array" ref="M2220">SUMPRODUCT(--(N2220:Q2220&lt;&gt;"")) + IF(TRIM(R2220)="",0,LEN(R2220)-LEN(SUBSTITUTE(R2220,",",""))+1)</f>
        <v>0</v>
      </c>
      <c r="N2220" s="242" t="str">
        <f>IF(AND(I2220&lt;&gt;0,I2220&lt;&gt;""),IF(TRIM(SUBSTITUTE(B2220,CHAR(160),""))="","",IF(ISNUMBER(MATCH(TRIM(SUBSTITUTE(B2220,CHAR(160),"")),'Look Up Values'!$B$2:$B$500,0)),"","Origin error")),"")</f>
        <v/>
      </c>
      <c r="O2220" s="242" t="str">
        <f>IF(AND(I2220&lt;&gt;0,I2220&lt;&gt;""),IF(C2220="","",IF(AND(ISNUMBER(--LEFT(C2220,FIND(" ",C2220&amp;" ")-1)),OR(LEN(LEFT(C2220,FIND(" ",C2220&amp;" ")-1))=6,LEN(LEFT(C2220,FIND(" ",C2220&amp;" ")-1))=7),OR(ISNUMBER(MATCH(LEFT(C2220,FIND(" ",C2220&amp;" ")-1),'Look Up Values'!$G$2:$G$1000,0)),ISNUMBER(MATCH(LEFT(C2220,FIND(" ",C2220&amp;" ")-1),'Look Up Values'!$AE$2:$AE$2000,0)))),"","EWC error")),"")</f>
        <v/>
      </c>
      <c r="P2220" s="242" t="str" cm="1">
        <f t="array" ref="P2220">IF(AND(I2220&lt;&gt;0,I2220&lt;&gt;""),IF(D2220="","",IF(ISNUMBER(MATCH(SUBSTITUTE(D2220," ",""),SUBSTITUTE('Look Up Values'!$S$2:$S$120," ",""),0)),"","D&amp;R error")),"")</f>
        <v/>
      </c>
      <c r="Q2220" s="242" t="str" cm="1">
        <f t="array" ref="Q2220">IF(AND(I2220&lt;&gt;0,I2220&lt;&gt;""),IF(G2220="","",IF(ISNUMBER(MATCH(SUBSTITUTE(G2220," ",""),SUBSTITUTE('Look Up Values'!$I$2:$I$10," ",""),0)),"","State error")),"")</f>
        <v/>
      </c>
      <c r="R2220" s="260" t="str">
        <f t="shared" si="69"/>
        <v/>
      </c>
    </row>
    <row r="2221" spans="1:18" ht="15.75">
      <c r="A2221" s="250">
        <v>2214</v>
      </c>
      <c r="B2221" s="198"/>
      <c r="C2221" s="25"/>
      <c r="D2221" s="25"/>
      <c r="E2221" s="25"/>
      <c r="F2221" s="25"/>
      <c r="G2221" s="26"/>
      <c r="H2221" s="27"/>
      <c r="I2221" s="28"/>
      <c r="J2221" s="430"/>
      <c r="K2221" s="48"/>
      <c r="L2221" s="457" t="str">
        <f t="shared" si="68"/>
        <v/>
      </c>
      <c r="M2221" s="245" cm="1">
        <f t="array" ref="M2221">SUMPRODUCT(--(N2221:Q2221&lt;&gt;"")) + IF(TRIM(R2221)="",0,LEN(R2221)-LEN(SUBSTITUTE(R2221,",",""))+1)</f>
        <v>0</v>
      </c>
      <c r="N2221" s="242" t="str">
        <f>IF(AND(I2221&lt;&gt;0,I2221&lt;&gt;""),IF(TRIM(SUBSTITUTE(B2221,CHAR(160),""))="","",IF(ISNUMBER(MATCH(TRIM(SUBSTITUTE(B2221,CHAR(160),"")),'Look Up Values'!$B$2:$B$500,0)),"","Origin error")),"")</f>
        <v/>
      </c>
      <c r="O2221" s="242" t="str">
        <f>IF(AND(I2221&lt;&gt;0,I2221&lt;&gt;""),IF(C2221="","",IF(AND(ISNUMBER(--LEFT(C2221,FIND(" ",C2221&amp;" ")-1)),OR(LEN(LEFT(C2221,FIND(" ",C2221&amp;" ")-1))=6,LEN(LEFT(C2221,FIND(" ",C2221&amp;" ")-1))=7),OR(ISNUMBER(MATCH(LEFT(C2221,FIND(" ",C2221&amp;" ")-1),'Look Up Values'!$G$2:$G$1000,0)),ISNUMBER(MATCH(LEFT(C2221,FIND(" ",C2221&amp;" ")-1),'Look Up Values'!$AE$2:$AE$2000,0)))),"","EWC error")),"")</f>
        <v/>
      </c>
      <c r="P2221" s="242" t="str" cm="1">
        <f t="array" ref="P2221">IF(AND(I2221&lt;&gt;0,I2221&lt;&gt;""),IF(D2221="","",IF(ISNUMBER(MATCH(SUBSTITUTE(D2221," ",""),SUBSTITUTE('Look Up Values'!$S$2:$S$120," ",""),0)),"","D&amp;R error")),"")</f>
        <v/>
      </c>
      <c r="Q2221" s="242" t="str" cm="1">
        <f t="array" ref="Q2221">IF(AND(I2221&lt;&gt;0,I2221&lt;&gt;""),IF(G2221="","",IF(ISNUMBER(MATCH(SUBSTITUTE(G2221," ",""),SUBSTITUTE('Look Up Values'!$I$2:$I$10," ",""),0)),"","State error")),"")</f>
        <v/>
      </c>
      <c r="R2221" s="260" t="str">
        <f t="shared" si="69"/>
        <v/>
      </c>
    </row>
    <row r="2222" spans="1:18" ht="15.75">
      <c r="A2222" s="250">
        <v>2215</v>
      </c>
      <c r="B2222" s="198"/>
      <c r="C2222" s="25"/>
      <c r="D2222" s="25"/>
      <c r="E2222" s="25"/>
      <c r="F2222" s="25"/>
      <c r="G2222" s="26"/>
      <c r="H2222" s="27"/>
      <c r="I2222" s="28"/>
      <c r="J2222" s="430"/>
      <c r="K2222" s="48"/>
      <c r="L2222" s="457" t="str">
        <f t="shared" si="68"/>
        <v/>
      </c>
      <c r="M2222" s="245" cm="1">
        <f t="array" ref="M2222">SUMPRODUCT(--(N2222:Q2222&lt;&gt;"")) + IF(TRIM(R2222)="",0,LEN(R2222)-LEN(SUBSTITUTE(R2222,",",""))+1)</f>
        <v>0</v>
      </c>
      <c r="N2222" s="242" t="str">
        <f>IF(AND(I2222&lt;&gt;0,I2222&lt;&gt;""),IF(TRIM(SUBSTITUTE(B2222,CHAR(160),""))="","",IF(ISNUMBER(MATCH(TRIM(SUBSTITUTE(B2222,CHAR(160),"")),'Look Up Values'!$B$2:$B$500,0)),"","Origin error")),"")</f>
        <v/>
      </c>
      <c r="O2222" s="242" t="str">
        <f>IF(AND(I2222&lt;&gt;0,I2222&lt;&gt;""),IF(C2222="","",IF(AND(ISNUMBER(--LEFT(C2222,FIND(" ",C2222&amp;" ")-1)),OR(LEN(LEFT(C2222,FIND(" ",C2222&amp;" ")-1))=6,LEN(LEFT(C2222,FIND(" ",C2222&amp;" ")-1))=7),OR(ISNUMBER(MATCH(LEFT(C2222,FIND(" ",C2222&amp;" ")-1),'Look Up Values'!$G$2:$G$1000,0)),ISNUMBER(MATCH(LEFT(C2222,FIND(" ",C2222&amp;" ")-1),'Look Up Values'!$AE$2:$AE$2000,0)))),"","EWC error")),"")</f>
        <v/>
      </c>
      <c r="P2222" s="242" t="str" cm="1">
        <f t="array" ref="P2222">IF(AND(I2222&lt;&gt;0,I2222&lt;&gt;""),IF(D2222="","",IF(ISNUMBER(MATCH(SUBSTITUTE(D2222," ",""),SUBSTITUTE('Look Up Values'!$S$2:$S$120," ",""),0)),"","D&amp;R error")),"")</f>
        <v/>
      </c>
      <c r="Q2222" s="242" t="str" cm="1">
        <f t="array" ref="Q2222">IF(AND(I2222&lt;&gt;0,I2222&lt;&gt;""),IF(G2222="","",IF(ISNUMBER(MATCH(SUBSTITUTE(G2222," ",""),SUBSTITUTE('Look Up Values'!$I$2:$I$10," ",""),0)),"","State error")),"")</f>
        <v/>
      </c>
      <c r="R2222" s="260" t="str">
        <f t="shared" si="69"/>
        <v/>
      </c>
    </row>
    <row r="2223" spans="1:18" ht="15.75">
      <c r="A2223" s="250">
        <v>2216</v>
      </c>
      <c r="B2223" s="198"/>
      <c r="C2223" s="25"/>
      <c r="D2223" s="25"/>
      <c r="E2223" s="25"/>
      <c r="F2223" s="25"/>
      <c r="G2223" s="26"/>
      <c r="H2223" s="27"/>
      <c r="I2223" s="28"/>
      <c r="J2223" s="430"/>
      <c r="K2223" s="48"/>
      <c r="L2223" s="457" t="str">
        <f t="shared" si="68"/>
        <v/>
      </c>
      <c r="M2223" s="245" cm="1">
        <f t="array" ref="M2223">SUMPRODUCT(--(N2223:Q2223&lt;&gt;"")) + IF(TRIM(R2223)="",0,LEN(R2223)-LEN(SUBSTITUTE(R2223,",",""))+1)</f>
        <v>0</v>
      </c>
      <c r="N2223" s="242" t="str">
        <f>IF(AND(I2223&lt;&gt;0,I2223&lt;&gt;""),IF(TRIM(SUBSTITUTE(B2223,CHAR(160),""))="","",IF(ISNUMBER(MATCH(TRIM(SUBSTITUTE(B2223,CHAR(160),"")),'Look Up Values'!$B$2:$B$500,0)),"","Origin error")),"")</f>
        <v/>
      </c>
      <c r="O2223" s="242" t="str">
        <f>IF(AND(I2223&lt;&gt;0,I2223&lt;&gt;""),IF(C2223="","",IF(AND(ISNUMBER(--LEFT(C2223,FIND(" ",C2223&amp;" ")-1)),OR(LEN(LEFT(C2223,FIND(" ",C2223&amp;" ")-1))=6,LEN(LEFT(C2223,FIND(" ",C2223&amp;" ")-1))=7),OR(ISNUMBER(MATCH(LEFT(C2223,FIND(" ",C2223&amp;" ")-1),'Look Up Values'!$G$2:$G$1000,0)),ISNUMBER(MATCH(LEFT(C2223,FIND(" ",C2223&amp;" ")-1),'Look Up Values'!$AE$2:$AE$2000,0)))),"","EWC error")),"")</f>
        <v/>
      </c>
      <c r="P2223" s="242" t="str" cm="1">
        <f t="array" ref="P2223">IF(AND(I2223&lt;&gt;0,I2223&lt;&gt;""),IF(D2223="","",IF(ISNUMBER(MATCH(SUBSTITUTE(D2223," ",""),SUBSTITUTE('Look Up Values'!$S$2:$S$120," ",""),0)),"","D&amp;R error")),"")</f>
        <v/>
      </c>
      <c r="Q2223" s="242" t="str" cm="1">
        <f t="array" ref="Q2223">IF(AND(I2223&lt;&gt;0,I2223&lt;&gt;""),IF(G2223="","",IF(ISNUMBER(MATCH(SUBSTITUTE(G2223," ",""),SUBSTITUTE('Look Up Values'!$I$2:$I$10," ",""),0)),"","State error")),"")</f>
        <v/>
      </c>
      <c r="R2223" s="260" t="str">
        <f t="shared" si="69"/>
        <v/>
      </c>
    </row>
    <row r="2224" spans="1:18" ht="15.75">
      <c r="A2224" s="250">
        <v>2217</v>
      </c>
      <c r="B2224" s="198"/>
      <c r="C2224" s="25"/>
      <c r="D2224" s="25"/>
      <c r="E2224" s="25"/>
      <c r="F2224" s="25"/>
      <c r="G2224" s="26"/>
      <c r="H2224" s="27"/>
      <c r="I2224" s="28"/>
      <c r="J2224" s="430"/>
      <c r="K2224" s="48"/>
      <c r="L2224" s="457" t="str">
        <f t="shared" si="68"/>
        <v/>
      </c>
      <c r="M2224" s="245" cm="1">
        <f t="array" ref="M2224">SUMPRODUCT(--(N2224:Q2224&lt;&gt;"")) + IF(TRIM(R2224)="",0,LEN(R2224)-LEN(SUBSTITUTE(R2224,",",""))+1)</f>
        <v>0</v>
      </c>
      <c r="N2224" s="242" t="str">
        <f>IF(AND(I2224&lt;&gt;0,I2224&lt;&gt;""),IF(TRIM(SUBSTITUTE(B2224,CHAR(160),""))="","",IF(ISNUMBER(MATCH(TRIM(SUBSTITUTE(B2224,CHAR(160),"")),'Look Up Values'!$B$2:$B$500,0)),"","Origin error")),"")</f>
        <v/>
      </c>
      <c r="O2224" s="242" t="str">
        <f>IF(AND(I2224&lt;&gt;0,I2224&lt;&gt;""),IF(C2224="","",IF(AND(ISNUMBER(--LEFT(C2224,FIND(" ",C2224&amp;" ")-1)),OR(LEN(LEFT(C2224,FIND(" ",C2224&amp;" ")-1))=6,LEN(LEFT(C2224,FIND(" ",C2224&amp;" ")-1))=7),OR(ISNUMBER(MATCH(LEFT(C2224,FIND(" ",C2224&amp;" ")-1),'Look Up Values'!$G$2:$G$1000,0)),ISNUMBER(MATCH(LEFT(C2224,FIND(" ",C2224&amp;" ")-1),'Look Up Values'!$AE$2:$AE$2000,0)))),"","EWC error")),"")</f>
        <v/>
      </c>
      <c r="P2224" s="242" t="str" cm="1">
        <f t="array" ref="P2224">IF(AND(I2224&lt;&gt;0,I2224&lt;&gt;""),IF(D2224="","",IF(ISNUMBER(MATCH(SUBSTITUTE(D2224," ",""),SUBSTITUTE('Look Up Values'!$S$2:$S$120," ",""),0)),"","D&amp;R error")),"")</f>
        <v/>
      </c>
      <c r="Q2224" s="242" t="str" cm="1">
        <f t="array" ref="Q2224">IF(AND(I2224&lt;&gt;0,I2224&lt;&gt;""),IF(G2224="","",IF(ISNUMBER(MATCH(SUBSTITUTE(G2224," ",""),SUBSTITUTE('Look Up Values'!$I$2:$I$10," ",""),0)),"","State error")),"")</f>
        <v/>
      </c>
      <c r="R2224" s="260" t="str">
        <f t="shared" si="69"/>
        <v/>
      </c>
    </row>
    <row r="2225" spans="1:18" ht="15.75">
      <c r="A2225" s="250">
        <v>2218</v>
      </c>
      <c r="B2225" s="198"/>
      <c r="C2225" s="25"/>
      <c r="D2225" s="25"/>
      <c r="E2225" s="25"/>
      <c r="F2225" s="25"/>
      <c r="G2225" s="26"/>
      <c r="H2225" s="27"/>
      <c r="I2225" s="28"/>
      <c r="J2225" s="430"/>
      <c r="K2225" s="48"/>
      <c r="L2225" s="457" t="str">
        <f t="shared" si="68"/>
        <v/>
      </c>
      <c r="M2225" s="245" cm="1">
        <f t="array" ref="M2225">SUMPRODUCT(--(N2225:Q2225&lt;&gt;"")) + IF(TRIM(R2225)="",0,LEN(R2225)-LEN(SUBSTITUTE(R2225,",",""))+1)</f>
        <v>0</v>
      </c>
      <c r="N2225" s="242" t="str">
        <f>IF(AND(I2225&lt;&gt;0,I2225&lt;&gt;""),IF(TRIM(SUBSTITUTE(B2225,CHAR(160),""))="","",IF(ISNUMBER(MATCH(TRIM(SUBSTITUTE(B2225,CHAR(160),"")),'Look Up Values'!$B$2:$B$500,0)),"","Origin error")),"")</f>
        <v/>
      </c>
      <c r="O2225" s="242" t="str">
        <f>IF(AND(I2225&lt;&gt;0,I2225&lt;&gt;""),IF(C2225="","",IF(AND(ISNUMBER(--LEFT(C2225,FIND(" ",C2225&amp;" ")-1)),OR(LEN(LEFT(C2225,FIND(" ",C2225&amp;" ")-1))=6,LEN(LEFT(C2225,FIND(" ",C2225&amp;" ")-1))=7),OR(ISNUMBER(MATCH(LEFT(C2225,FIND(" ",C2225&amp;" ")-1),'Look Up Values'!$G$2:$G$1000,0)),ISNUMBER(MATCH(LEFT(C2225,FIND(" ",C2225&amp;" ")-1),'Look Up Values'!$AE$2:$AE$2000,0)))),"","EWC error")),"")</f>
        <v/>
      </c>
      <c r="P2225" s="242" t="str" cm="1">
        <f t="array" ref="P2225">IF(AND(I2225&lt;&gt;0,I2225&lt;&gt;""),IF(D2225="","",IF(ISNUMBER(MATCH(SUBSTITUTE(D2225," ",""),SUBSTITUTE('Look Up Values'!$S$2:$S$120," ",""),0)),"","D&amp;R error")),"")</f>
        <v/>
      </c>
      <c r="Q2225" s="242" t="str" cm="1">
        <f t="array" ref="Q2225">IF(AND(I2225&lt;&gt;0,I2225&lt;&gt;""),IF(G2225="","",IF(ISNUMBER(MATCH(SUBSTITUTE(G2225," ",""),SUBSTITUTE('Look Up Values'!$I$2:$I$10," ",""),0)),"","State error")),"")</f>
        <v/>
      </c>
      <c r="R2225" s="260" t="str">
        <f t="shared" si="69"/>
        <v/>
      </c>
    </row>
    <row r="2226" spans="1:18" ht="15.75">
      <c r="A2226" s="250">
        <v>2219</v>
      </c>
      <c r="B2226" s="198"/>
      <c r="C2226" s="25"/>
      <c r="D2226" s="25"/>
      <c r="E2226" s="25"/>
      <c r="F2226" s="25"/>
      <c r="G2226" s="26"/>
      <c r="H2226" s="27"/>
      <c r="I2226" s="28"/>
      <c r="J2226" s="430"/>
      <c r="K2226" s="48"/>
      <c r="L2226" s="457" t="str">
        <f t="shared" si="68"/>
        <v/>
      </c>
      <c r="M2226" s="245" cm="1">
        <f t="array" ref="M2226">SUMPRODUCT(--(N2226:Q2226&lt;&gt;"")) + IF(TRIM(R2226)="",0,LEN(R2226)-LEN(SUBSTITUTE(R2226,",",""))+1)</f>
        <v>0</v>
      </c>
      <c r="N2226" s="242" t="str">
        <f>IF(AND(I2226&lt;&gt;0,I2226&lt;&gt;""),IF(TRIM(SUBSTITUTE(B2226,CHAR(160),""))="","",IF(ISNUMBER(MATCH(TRIM(SUBSTITUTE(B2226,CHAR(160),"")),'Look Up Values'!$B$2:$B$500,0)),"","Origin error")),"")</f>
        <v/>
      </c>
      <c r="O2226" s="242" t="str">
        <f>IF(AND(I2226&lt;&gt;0,I2226&lt;&gt;""),IF(C2226="","",IF(AND(ISNUMBER(--LEFT(C2226,FIND(" ",C2226&amp;" ")-1)),OR(LEN(LEFT(C2226,FIND(" ",C2226&amp;" ")-1))=6,LEN(LEFT(C2226,FIND(" ",C2226&amp;" ")-1))=7),OR(ISNUMBER(MATCH(LEFT(C2226,FIND(" ",C2226&amp;" ")-1),'Look Up Values'!$G$2:$G$1000,0)),ISNUMBER(MATCH(LEFT(C2226,FIND(" ",C2226&amp;" ")-1),'Look Up Values'!$AE$2:$AE$2000,0)))),"","EWC error")),"")</f>
        <v/>
      </c>
      <c r="P2226" s="242" t="str" cm="1">
        <f t="array" ref="P2226">IF(AND(I2226&lt;&gt;0,I2226&lt;&gt;""),IF(D2226="","",IF(ISNUMBER(MATCH(SUBSTITUTE(D2226," ",""),SUBSTITUTE('Look Up Values'!$S$2:$S$120," ",""),0)),"","D&amp;R error")),"")</f>
        <v/>
      </c>
      <c r="Q2226" s="242" t="str" cm="1">
        <f t="array" ref="Q2226">IF(AND(I2226&lt;&gt;0,I2226&lt;&gt;""),IF(G2226="","",IF(ISNUMBER(MATCH(SUBSTITUTE(G2226," ",""),SUBSTITUTE('Look Up Values'!$I$2:$I$10," ",""),0)),"","State error")),"")</f>
        <v/>
      </c>
      <c r="R2226" s="260" t="str">
        <f t="shared" si="69"/>
        <v/>
      </c>
    </row>
    <row r="2227" spans="1:18" ht="15.75">
      <c r="A2227" s="250">
        <v>2220</v>
      </c>
      <c r="B2227" s="198"/>
      <c r="C2227" s="25"/>
      <c r="D2227" s="25"/>
      <c r="E2227" s="25"/>
      <c r="F2227" s="25"/>
      <c r="G2227" s="26"/>
      <c r="H2227" s="27"/>
      <c r="I2227" s="28"/>
      <c r="J2227" s="430"/>
      <c r="K2227" s="48"/>
      <c r="L2227" s="457" t="str">
        <f t="shared" si="68"/>
        <v/>
      </c>
      <c r="M2227" s="245" cm="1">
        <f t="array" ref="M2227">SUMPRODUCT(--(N2227:Q2227&lt;&gt;"")) + IF(TRIM(R2227)="",0,LEN(R2227)-LEN(SUBSTITUTE(R2227,",",""))+1)</f>
        <v>0</v>
      </c>
      <c r="N2227" s="242" t="str">
        <f>IF(AND(I2227&lt;&gt;0,I2227&lt;&gt;""),IF(TRIM(SUBSTITUTE(B2227,CHAR(160),""))="","",IF(ISNUMBER(MATCH(TRIM(SUBSTITUTE(B2227,CHAR(160),"")),'Look Up Values'!$B$2:$B$500,0)),"","Origin error")),"")</f>
        <v/>
      </c>
      <c r="O2227" s="242" t="str">
        <f>IF(AND(I2227&lt;&gt;0,I2227&lt;&gt;""),IF(C2227="","",IF(AND(ISNUMBER(--LEFT(C2227,FIND(" ",C2227&amp;" ")-1)),OR(LEN(LEFT(C2227,FIND(" ",C2227&amp;" ")-1))=6,LEN(LEFT(C2227,FIND(" ",C2227&amp;" ")-1))=7),OR(ISNUMBER(MATCH(LEFT(C2227,FIND(" ",C2227&amp;" ")-1),'Look Up Values'!$G$2:$G$1000,0)),ISNUMBER(MATCH(LEFT(C2227,FIND(" ",C2227&amp;" ")-1),'Look Up Values'!$AE$2:$AE$2000,0)))),"","EWC error")),"")</f>
        <v/>
      </c>
      <c r="P2227" s="242" t="str" cm="1">
        <f t="array" ref="P2227">IF(AND(I2227&lt;&gt;0,I2227&lt;&gt;""),IF(D2227="","",IF(ISNUMBER(MATCH(SUBSTITUTE(D2227," ",""),SUBSTITUTE('Look Up Values'!$S$2:$S$120," ",""),0)),"","D&amp;R error")),"")</f>
        <v/>
      </c>
      <c r="Q2227" s="242" t="str" cm="1">
        <f t="array" ref="Q2227">IF(AND(I2227&lt;&gt;0,I2227&lt;&gt;""),IF(G2227="","",IF(ISNUMBER(MATCH(SUBSTITUTE(G2227," ",""),SUBSTITUTE('Look Up Values'!$I$2:$I$10," ",""),0)),"","State error")),"")</f>
        <v/>
      </c>
      <c r="R2227" s="260" t="str">
        <f t="shared" si="69"/>
        <v/>
      </c>
    </row>
    <row r="2228" spans="1:18" ht="15.75">
      <c r="A2228" s="250">
        <v>2221</v>
      </c>
      <c r="B2228" s="198"/>
      <c r="C2228" s="25"/>
      <c r="D2228" s="25"/>
      <c r="E2228" s="25"/>
      <c r="F2228" s="25"/>
      <c r="G2228" s="26"/>
      <c r="H2228" s="27"/>
      <c r="I2228" s="28"/>
      <c r="J2228" s="430"/>
      <c r="K2228" s="48"/>
      <c r="L2228" s="457" t="str">
        <f t="shared" si="68"/>
        <v/>
      </c>
      <c r="M2228" s="245" cm="1">
        <f t="array" ref="M2228">SUMPRODUCT(--(N2228:Q2228&lt;&gt;"")) + IF(TRIM(R2228)="",0,LEN(R2228)-LEN(SUBSTITUTE(R2228,",",""))+1)</f>
        <v>0</v>
      </c>
      <c r="N2228" s="242" t="str">
        <f>IF(AND(I2228&lt;&gt;0,I2228&lt;&gt;""),IF(TRIM(SUBSTITUTE(B2228,CHAR(160),""))="","",IF(ISNUMBER(MATCH(TRIM(SUBSTITUTE(B2228,CHAR(160),"")),'Look Up Values'!$B$2:$B$500,0)),"","Origin error")),"")</f>
        <v/>
      </c>
      <c r="O2228" s="242" t="str">
        <f>IF(AND(I2228&lt;&gt;0,I2228&lt;&gt;""),IF(C2228="","",IF(AND(ISNUMBER(--LEFT(C2228,FIND(" ",C2228&amp;" ")-1)),OR(LEN(LEFT(C2228,FIND(" ",C2228&amp;" ")-1))=6,LEN(LEFT(C2228,FIND(" ",C2228&amp;" ")-1))=7),OR(ISNUMBER(MATCH(LEFT(C2228,FIND(" ",C2228&amp;" ")-1),'Look Up Values'!$G$2:$G$1000,0)),ISNUMBER(MATCH(LEFT(C2228,FIND(" ",C2228&amp;" ")-1),'Look Up Values'!$AE$2:$AE$2000,0)))),"","EWC error")),"")</f>
        <v/>
      </c>
      <c r="P2228" s="242" t="str" cm="1">
        <f t="array" ref="P2228">IF(AND(I2228&lt;&gt;0,I2228&lt;&gt;""),IF(D2228="","",IF(ISNUMBER(MATCH(SUBSTITUTE(D2228," ",""),SUBSTITUTE('Look Up Values'!$S$2:$S$120," ",""),0)),"","D&amp;R error")),"")</f>
        <v/>
      </c>
      <c r="Q2228" s="242" t="str" cm="1">
        <f t="array" ref="Q2228">IF(AND(I2228&lt;&gt;0,I2228&lt;&gt;""),IF(G2228="","",IF(ISNUMBER(MATCH(SUBSTITUTE(G2228," ",""),SUBSTITUTE('Look Up Values'!$I$2:$I$10," ",""),0)),"","State error")),"")</f>
        <v/>
      </c>
      <c r="R2228" s="260" t="str">
        <f t="shared" si="69"/>
        <v/>
      </c>
    </row>
    <row r="2229" spans="1:18" ht="15.75">
      <c r="A2229" s="250">
        <v>2222</v>
      </c>
      <c r="B2229" s="198"/>
      <c r="C2229" s="25"/>
      <c r="D2229" s="25"/>
      <c r="E2229" s="25"/>
      <c r="F2229" s="25"/>
      <c r="G2229" s="26"/>
      <c r="H2229" s="27"/>
      <c r="I2229" s="28"/>
      <c r="J2229" s="430"/>
      <c r="K2229" s="48"/>
      <c r="L2229" s="457" t="str">
        <f t="shared" si="68"/>
        <v/>
      </c>
      <c r="M2229" s="245" cm="1">
        <f t="array" ref="M2229">SUMPRODUCT(--(N2229:Q2229&lt;&gt;"")) + IF(TRIM(R2229)="",0,LEN(R2229)-LEN(SUBSTITUTE(R2229,",",""))+1)</f>
        <v>0</v>
      </c>
      <c r="N2229" s="242" t="str">
        <f>IF(AND(I2229&lt;&gt;0,I2229&lt;&gt;""),IF(TRIM(SUBSTITUTE(B2229,CHAR(160),""))="","",IF(ISNUMBER(MATCH(TRIM(SUBSTITUTE(B2229,CHAR(160),"")),'Look Up Values'!$B$2:$B$500,0)),"","Origin error")),"")</f>
        <v/>
      </c>
      <c r="O2229" s="242" t="str">
        <f>IF(AND(I2229&lt;&gt;0,I2229&lt;&gt;""),IF(C2229="","",IF(AND(ISNUMBER(--LEFT(C2229,FIND(" ",C2229&amp;" ")-1)),OR(LEN(LEFT(C2229,FIND(" ",C2229&amp;" ")-1))=6,LEN(LEFT(C2229,FIND(" ",C2229&amp;" ")-1))=7),OR(ISNUMBER(MATCH(LEFT(C2229,FIND(" ",C2229&amp;" ")-1),'Look Up Values'!$G$2:$G$1000,0)),ISNUMBER(MATCH(LEFT(C2229,FIND(" ",C2229&amp;" ")-1),'Look Up Values'!$AE$2:$AE$2000,0)))),"","EWC error")),"")</f>
        <v/>
      </c>
      <c r="P2229" s="242" t="str" cm="1">
        <f t="array" ref="P2229">IF(AND(I2229&lt;&gt;0,I2229&lt;&gt;""),IF(D2229="","",IF(ISNUMBER(MATCH(SUBSTITUTE(D2229," ",""),SUBSTITUTE('Look Up Values'!$S$2:$S$120," ",""),0)),"","D&amp;R error")),"")</f>
        <v/>
      </c>
      <c r="Q2229" s="242" t="str" cm="1">
        <f t="array" ref="Q2229">IF(AND(I2229&lt;&gt;0,I2229&lt;&gt;""),IF(G2229="","",IF(ISNUMBER(MATCH(SUBSTITUTE(G2229," ",""),SUBSTITUTE('Look Up Values'!$I$2:$I$10," ",""),0)),"","State error")),"")</f>
        <v/>
      </c>
      <c r="R2229" s="260" t="str">
        <f t="shared" si="69"/>
        <v/>
      </c>
    </row>
    <row r="2230" spans="1:18" ht="15.75">
      <c r="A2230" s="250">
        <v>2223</v>
      </c>
      <c r="B2230" s="198"/>
      <c r="C2230" s="25"/>
      <c r="D2230" s="25"/>
      <c r="E2230" s="25"/>
      <c r="F2230" s="25"/>
      <c r="G2230" s="26"/>
      <c r="H2230" s="27"/>
      <c r="I2230" s="28"/>
      <c r="J2230" s="430"/>
      <c r="K2230" s="48"/>
      <c r="L2230" s="457" t="str">
        <f t="shared" si="68"/>
        <v/>
      </c>
      <c r="M2230" s="245" cm="1">
        <f t="array" ref="M2230">SUMPRODUCT(--(N2230:Q2230&lt;&gt;"")) + IF(TRIM(R2230)="",0,LEN(R2230)-LEN(SUBSTITUTE(R2230,",",""))+1)</f>
        <v>0</v>
      </c>
      <c r="N2230" s="242" t="str">
        <f>IF(AND(I2230&lt;&gt;0,I2230&lt;&gt;""),IF(TRIM(SUBSTITUTE(B2230,CHAR(160),""))="","",IF(ISNUMBER(MATCH(TRIM(SUBSTITUTE(B2230,CHAR(160),"")),'Look Up Values'!$B$2:$B$500,0)),"","Origin error")),"")</f>
        <v/>
      </c>
      <c r="O2230" s="242" t="str">
        <f>IF(AND(I2230&lt;&gt;0,I2230&lt;&gt;""),IF(C2230="","",IF(AND(ISNUMBER(--LEFT(C2230,FIND(" ",C2230&amp;" ")-1)),OR(LEN(LEFT(C2230,FIND(" ",C2230&amp;" ")-1))=6,LEN(LEFT(C2230,FIND(" ",C2230&amp;" ")-1))=7),OR(ISNUMBER(MATCH(LEFT(C2230,FIND(" ",C2230&amp;" ")-1),'Look Up Values'!$G$2:$G$1000,0)),ISNUMBER(MATCH(LEFT(C2230,FIND(" ",C2230&amp;" ")-1),'Look Up Values'!$AE$2:$AE$2000,0)))),"","EWC error")),"")</f>
        <v/>
      </c>
      <c r="P2230" s="242" t="str" cm="1">
        <f t="array" ref="P2230">IF(AND(I2230&lt;&gt;0,I2230&lt;&gt;""),IF(D2230="","",IF(ISNUMBER(MATCH(SUBSTITUTE(D2230," ",""),SUBSTITUTE('Look Up Values'!$S$2:$S$120," ",""),0)),"","D&amp;R error")),"")</f>
        <v/>
      </c>
      <c r="Q2230" s="242" t="str" cm="1">
        <f t="array" ref="Q2230">IF(AND(I2230&lt;&gt;0,I2230&lt;&gt;""),IF(G2230="","",IF(ISNUMBER(MATCH(SUBSTITUTE(G2230," ",""),SUBSTITUTE('Look Up Values'!$I$2:$I$10," ",""),0)),"","State error")),"")</f>
        <v/>
      </c>
      <c r="R2230" s="260" t="str">
        <f t="shared" si="69"/>
        <v/>
      </c>
    </row>
    <row r="2231" spans="1:18" ht="15.75">
      <c r="A2231" s="250">
        <v>2224</v>
      </c>
      <c r="B2231" s="198"/>
      <c r="C2231" s="25"/>
      <c r="D2231" s="25"/>
      <c r="E2231" s="25"/>
      <c r="F2231" s="25"/>
      <c r="G2231" s="26"/>
      <c r="H2231" s="27"/>
      <c r="I2231" s="28"/>
      <c r="J2231" s="430"/>
      <c r="K2231" s="48"/>
      <c r="L2231" s="457" t="str">
        <f t="shared" si="68"/>
        <v/>
      </c>
      <c r="M2231" s="245" cm="1">
        <f t="array" ref="M2231">SUMPRODUCT(--(N2231:Q2231&lt;&gt;"")) + IF(TRIM(R2231)="",0,LEN(R2231)-LEN(SUBSTITUTE(R2231,",",""))+1)</f>
        <v>0</v>
      </c>
      <c r="N2231" s="242" t="str">
        <f>IF(AND(I2231&lt;&gt;0,I2231&lt;&gt;""),IF(TRIM(SUBSTITUTE(B2231,CHAR(160),""))="","",IF(ISNUMBER(MATCH(TRIM(SUBSTITUTE(B2231,CHAR(160),"")),'Look Up Values'!$B$2:$B$500,0)),"","Origin error")),"")</f>
        <v/>
      </c>
      <c r="O2231" s="242" t="str">
        <f>IF(AND(I2231&lt;&gt;0,I2231&lt;&gt;""),IF(C2231="","",IF(AND(ISNUMBER(--LEFT(C2231,FIND(" ",C2231&amp;" ")-1)),OR(LEN(LEFT(C2231,FIND(" ",C2231&amp;" ")-1))=6,LEN(LEFT(C2231,FIND(" ",C2231&amp;" ")-1))=7),OR(ISNUMBER(MATCH(LEFT(C2231,FIND(" ",C2231&amp;" ")-1),'Look Up Values'!$G$2:$G$1000,0)),ISNUMBER(MATCH(LEFT(C2231,FIND(" ",C2231&amp;" ")-1),'Look Up Values'!$AE$2:$AE$2000,0)))),"","EWC error")),"")</f>
        <v/>
      </c>
      <c r="P2231" s="242" t="str" cm="1">
        <f t="array" ref="P2231">IF(AND(I2231&lt;&gt;0,I2231&lt;&gt;""),IF(D2231="","",IF(ISNUMBER(MATCH(SUBSTITUTE(D2231," ",""),SUBSTITUTE('Look Up Values'!$S$2:$S$120," ",""),0)),"","D&amp;R error")),"")</f>
        <v/>
      </c>
      <c r="Q2231" s="242" t="str" cm="1">
        <f t="array" ref="Q2231">IF(AND(I2231&lt;&gt;0,I2231&lt;&gt;""),IF(G2231="","",IF(ISNUMBER(MATCH(SUBSTITUTE(G2231," ",""),SUBSTITUTE('Look Up Values'!$I$2:$I$10," ",""),0)),"","State error")),"")</f>
        <v/>
      </c>
      <c r="R2231" s="260" t="str">
        <f t="shared" si="69"/>
        <v/>
      </c>
    </row>
    <row r="2232" spans="1:18" ht="15.75">
      <c r="A2232" s="250">
        <v>2225</v>
      </c>
      <c r="B2232" s="198"/>
      <c r="C2232" s="25"/>
      <c r="D2232" s="25"/>
      <c r="E2232" s="25"/>
      <c r="F2232" s="25"/>
      <c r="G2232" s="26"/>
      <c r="H2232" s="27"/>
      <c r="I2232" s="28"/>
      <c r="J2232" s="430"/>
      <c r="K2232" s="48"/>
      <c r="L2232" s="457" t="str">
        <f t="shared" si="68"/>
        <v/>
      </c>
      <c r="M2232" s="245" cm="1">
        <f t="array" ref="M2232">SUMPRODUCT(--(N2232:Q2232&lt;&gt;"")) + IF(TRIM(R2232)="",0,LEN(R2232)-LEN(SUBSTITUTE(R2232,",",""))+1)</f>
        <v>0</v>
      </c>
      <c r="N2232" s="242" t="str">
        <f>IF(AND(I2232&lt;&gt;0,I2232&lt;&gt;""),IF(TRIM(SUBSTITUTE(B2232,CHAR(160),""))="","",IF(ISNUMBER(MATCH(TRIM(SUBSTITUTE(B2232,CHAR(160),"")),'Look Up Values'!$B$2:$B$500,0)),"","Origin error")),"")</f>
        <v/>
      </c>
      <c r="O2232" s="242" t="str">
        <f>IF(AND(I2232&lt;&gt;0,I2232&lt;&gt;""),IF(C2232="","",IF(AND(ISNUMBER(--LEFT(C2232,FIND(" ",C2232&amp;" ")-1)),OR(LEN(LEFT(C2232,FIND(" ",C2232&amp;" ")-1))=6,LEN(LEFT(C2232,FIND(" ",C2232&amp;" ")-1))=7),OR(ISNUMBER(MATCH(LEFT(C2232,FIND(" ",C2232&amp;" ")-1),'Look Up Values'!$G$2:$G$1000,0)),ISNUMBER(MATCH(LEFT(C2232,FIND(" ",C2232&amp;" ")-1),'Look Up Values'!$AE$2:$AE$2000,0)))),"","EWC error")),"")</f>
        <v/>
      </c>
      <c r="P2232" s="242" t="str" cm="1">
        <f t="array" ref="P2232">IF(AND(I2232&lt;&gt;0,I2232&lt;&gt;""),IF(D2232="","",IF(ISNUMBER(MATCH(SUBSTITUTE(D2232," ",""),SUBSTITUTE('Look Up Values'!$S$2:$S$120," ",""),0)),"","D&amp;R error")),"")</f>
        <v/>
      </c>
      <c r="Q2232" s="242" t="str" cm="1">
        <f t="array" ref="Q2232">IF(AND(I2232&lt;&gt;0,I2232&lt;&gt;""),IF(G2232="","",IF(ISNUMBER(MATCH(SUBSTITUTE(G2232," ",""),SUBSTITUTE('Look Up Values'!$I$2:$I$10," ",""),0)),"","State error")),"")</f>
        <v/>
      </c>
      <c r="R2232" s="260" t="str">
        <f t="shared" si="69"/>
        <v/>
      </c>
    </row>
    <row r="2233" spans="1:18" ht="15.75">
      <c r="A2233" s="250">
        <v>2226</v>
      </c>
      <c r="B2233" s="198"/>
      <c r="C2233" s="25"/>
      <c r="D2233" s="25"/>
      <c r="E2233" s="25"/>
      <c r="F2233" s="25"/>
      <c r="G2233" s="26"/>
      <c r="H2233" s="27"/>
      <c r="I2233" s="28"/>
      <c r="J2233" s="430"/>
      <c r="K2233" s="48"/>
      <c r="L2233" s="457" t="str">
        <f t="shared" si="68"/>
        <v/>
      </c>
      <c r="M2233" s="245" cm="1">
        <f t="array" ref="M2233">SUMPRODUCT(--(N2233:Q2233&lt;&gt;"")) + IF(TRIM(R2233)="",0,LEN(R2233)-LEN(SUBSTITUTE(R2233,",",""))+1)</f>
        <v>0</v>
      </c>
      <c r="N2233" s="242" t="str">
        <f>IF(AND(I2233&lt;&gt;0,I2233&lt;&gt;""),IF(TRIM(SUBSTITUTE(B2233,CHAR(160),""))="","",IF(ISNUMBER(MATCH(TRIM(SUBSTITUTE(B2233,CHAR(160),"")),'Look Up Values'!$B$2:$B$500,0)),"","Origin error")),"")</f>
        <v/>
      </c>
      <c r="O2233" s="242" t="str">
        <f>IF(AND(I2233&lt;&gt;0,I2233&lt;&gt;""),IF(C2233="","",IF(AND(ISNUMBER(--LEFT(C2233,FIND(" ",C2233&amp;" ")-1)),OR(LEN(LEFT(C2233,FIND(" ",C2233&amp;" ")-1))=6,LEN(LEFT(C2233,FIND(" ",C2233&amp;" ")-1))=7),OR(ISNUMBER(MATCH(LEFT(C2233,FIND(" ",C2233&amp;" ")-1),'Look Up Values'!$G$2:$G$1000,0)),ISNUMBER(MATCH(LEFT(C2233,FIND(" ",C2233&amp;" ")-1),'Look Up Values'!$AE$2:$AE$2000,0)))),"","EWC error")),"")</f>
        <v/>
      </c>
      <c r="P2233" s="242" t="str" cm="1">
        <f t="array" ref="P2233">IF(AND(I2233&lt;&gt;0,I2233&lt;&gt;""),IF(D2233="","",IF(ISNUMBER(MATCH(SUBSTITUTE(D2233," ",""),SUBSTITUTE('Look Up Values'!$S$2:$S$120," ",""),0)),"","D&amp;R error")),"")</f>
        <v/>
      </c>
      <c r="Q2233" s="242" t="str" cm="1">
        <f t="array" ref="Q2233">IF(AND(I2233&lt;&gt;0,I2233&lt;&gt;""),IF(G2233="","",IF(ISNUMBER(MATCH(SUBSTITUTE(G2233," ",""),SUBSTITUTE('Look Up Values'!$I$2:$I$10," ",""),0)),"","State error")),"")</f>
        <v/>
      </c>
      <c r="R2233" s="260" t="str">
        <f t="shared" si="69"/>
        <v/>
      </c>
    </row>
    <row r="2234" spans="1:18" ht="15.75">
      <c r="A2234" s="250">
        <v>2227</v>
      </c>
      <c r="B2234" s="198"/>
      <c r="C2234" s="25"/>
      <c r="D2234" s="25"/>
      <c r="E2234" s="25"/>
      <c r="F2234" s="25"/>
      <c r="G2234" s="26"/>
      <c r="H2234" s="27"/>
      <c r="I2234" s="28"/>
      <c r="J2234" s="430"/>
      <c r="K2234" s="48"/>
      <c r="L2234" s="457" t="str">
        <f t="shared" si="68"/>
        <v/>
      </c>
      <c r="M2234" s="245" cm="1">
        <f t="array" ref="M2234">SUMPRODUCT(--(N2234:Q2234&lt;&gt;"")) + IF(TRIM(R2234)="",0,LEN(R2234)-LEN(SUBSTITUTE(R2234,",",""))+1)</f>
        <v>0</v>
      </c>
      <c r="N2234" s="242" t="str">
        <f>IF(AND(I2234&lt;&gt;0,I2234&lt;&gt;""),IF(TRIM(SUBSTITUTE(B2234,CHAR(160),""))="","",IF(ISNUMBER(MATCH(TRIM(SUBSTITUTE(B2234,CHAR(160),"")),'Look Up Values'!$B$2:$B$500,0)),"","Origin error")),"")</f>
        <v/>
      </c>
      <c r="O2234" s="242" t="str">
        <f>IF(AND(I2234&lt;&gt;0,I2234&lt;&gt;""),IF(C2234="","",IF(AND(ISNUMBER(--LEFT(C2234,FIND(" ",C2234&amp;" ")-1)),OR(LEN(LEFT(C2234,FIND(" ",C2234&amp;" ")-1))=6,LEN(LEFT(C2234,FIND(" ",C2234&amp;" ")-1))=7),OR(ISNUMBER(MATCH(LEFT(C2234,FIND(" ",C2234&amp;" ")-1),'Look Up Values'!$G$2:$G$1000,0)),ISNUMBER(MATCH(LEFT(C2234,FIND(" ",C2234&amp;" ")-1),'Look Up Values'!$AE$2:$AE$2000,0)))),"","EWC error")),"")</f>
        <v/>
      </c>
      <c r="P2234" s="242" t="str" cm="1">
        <f t="array" ref="P2234">IF(AND(I2234&lt;&gt;0,I2234&lt;&gt;""),IF(D2234="","",IF(ISNUMBER(MATCH(SUBSTITUTE(D2234," ",""),SUBSTITUTE('Look Up Values'!$S$2:$S$120," ",""),0)),"","D&amp;R error")),"")</f>
        <v/>
      </c>
      <c r="Q2234" s="242" t="str" cm="1">
        <f t="array" ref="Q2234">IF(AND(I2234&lt;&gt;0,I2234&lt;&gt;""),IF(G2234="","",IF(ISNUMBER(MATCH(SUBSTITUTE(G2234," ",""),SUBSTITUTE('Look Up Values'!$I$2:$I$10," ",""),0)),"","State error")),"")</f>
        <v/>
      </c>
      <c r="R2234" s="260" t="str">
        <f t="shared" si="69"/>
        <v/>
      </c>
    </row>
    <row r="2235" spans="1:18" ht="15.75">
      <c r="A2235" s="250">
        <v>2228</v>
      </c>
      <c r="B2235" s="198"/>
      <c r="C2235" s="25"/>
      <c r="D2235" s="25"/>
      <c r="E2235" s="25"/>
      <c r="F2235" s="25"/>
      <c r="G2235" s="26"/>
      <c r="H2235" s="27"/>
      <c r="I2235" s="28"/>
      <c r="J2235" s="430"/>
      <c r="K2235" s="48"/>
      <c r="L2235" s="457" t="str">
        <f t="shared" si="68"/>
        <v/>
      </c>
      <c r="M2235" s="245" cm="1">
        <f t="array" ref="M2235">SUMPRODUCT(--(N2235:Q2235&lt;&gt;"")) + IF(TRIM(R2235)="",0,LEN(R2235)-LEN(SUBSTITUTE(R2235,",",""))+1)</f>
        <v>0</v>
      </c>
      <c r="N2235" s="242" t="str">
        <f>IF(AND(I2235&lt;&gt;0,I2235&lt;&gt;""),IF(TRIM(SUBSTITUTE(B2235,CHAR(160),""))="","",IF(ISNUMBER(MATCH(TRIM(SUBSTITUTE(B2235,CHAR(160),"")),'Look Up Values'!$B$2:$B$500,0)),"","Origin error")),"")</f>
        <v/>
      </c>
      <c r="O2235" s="242" t="str">
        <f>IF(AND(I2235&lt;&gt;0,I2235&lt;&gt;""),IF(C2235="","",IF(AND(ISNUMBER(--LEFT(C2235,FIND(" ",C2235&amp;" ")-1)),OR(LEN(LEFT(C2235,FIND(" ",C2235&amp;" ")-1))=6,LEN(LEFT(C2235,FIND(" ",C2235&amp;" ")-1))=7),OR(ISNUMBER(MATCH(LEFT(C2235,FIND(" ",C2235&amp;" ")-1),'Look Up Values'!$G$2:$G$1000,0)),ISNUMBER(MATCH(LEFT(C2235,FIND(" ",C2235&amp;" ")-1),'Look Up Values'!$AE$2:$AE$2000,0)))),"","EWC error")),"")</f>
        <v/>
      </c>
      <c r="P2235" s="242" t="str" cm="1">
        <f t="array" ref="P2235">IF(AND(I2235&lt;&gt;0,I2235&lt;&gt;""),IF(D2235="","",IF(ISNUMBER(MATCH(SUBSTITUTE(D2235," ",""),SUBSTITUTE('Look Up Values'!$S$2:$S$120," ",""),0)),"","D&amp;R error")),"")</f>
        <v/>
      </c>
      <c r="Q2235" s="242" t="str" cm="1">
        <f t="array" ref="Q2235">IF(AND(I2235&lt;&gt;0,I2235&lt;&gt;""),IF(G2235="","",IF(ISNUMBER(MATCH(SUBSTITUTE(G2235," ",""),SUBSTITUTE('Look Up Values'!$I$2:$I$10," ",""),0)),"","State error")),"")</f>
        <v/>
      </c>
      <c r="R2235" s="260" t="str">
        <f t="shared" si="69"/>
        <v/>
      </c>
    </row>
    <row r="2236" spans="1:18" ht="15.75">
      <c r="A2236" s="250">
        <v>2229</v>
      </c>
      <c r="B2236" s="198"/>
      <c r="C2236" s="25"/>
      <c r="D2236" s="25"/>
      <c r="E2236" s="25"/>
      <c r="F2236" s="25"/>
      <c r="G2236" s="26"/>
      <c r="H2236" s="27"/>
      <c r="I2236" s="28"/>
      <c r="J2236" s="430"/>
      <c r="K2236" s="48"/>
      <c r="L2236" s="457" t="str">
        <f t="shared" si="68"/>
        <v/>
      </c>
      <c r="M2236" s="245" cm="1">
        <f t="array" ref="M2236">SUMPRODUCT(--(N2236:Q2236&lt;&gt;"")) + IF(TRIM(R2236)="",0,LEN(R2236)-LEN(SUBSTITUTE(R2236,",",""))+1)</f>
        <v>0</v>
      </c>
      <c r="N2236" s="242" t="str">
        <f>IF(AND(I2236&lt;&gt;0,I2236&lt;&gt;""),IF(TRIM(SUBSTITUTE(B2236,CHAR(160),""))="","",IF(ISNUMBER(MATCH(TRIM(SUBSTITUTE(B2236,CHAR(160),"")),'Look Up Values'!$B$2:$B$500,0)),"","Origin error")),"")</f>
        <v/>
      </c>
      <c r="O2236" s="242" t="str">
        <f>IF(AND(I2236&lt;&gt;0,I2236&lt;&gt;""),IF(C2236="","",IF(AND(ISNUMBER(--LEFT(C2236,FIND(" ",C2236&amp;" ")-1)),OR(LEN(LEFT(C2236,FIND(" ",C2236&amp;" ")-1))=6,LEN(LEFT(C2236,FIND(" ",C2236&amp;" ")-1))=7),OR(ISNUMBER(MATCH(LEFT(C2236,FIND(" ",C2236&amp;" ")-1),'Look Up Values'!$G$2:$G$1000,0)),ISNUMBER(MATCH(LEFT(C2236,FIND(" ",C2236&amp;" ")-1),'Look Up Values'!$AE$2:$AE$2000,0)))),"","EWC error")),"")</f>
        <v/>
      </c>
      <c r="P2236" s="242" t="str" cm="1">
        <f t="array" ref="P2236">IF(AND(I2236&lt;&gt;0,I2236&lt;&gt;""),IF(D2236="","",IF(ISNUMBER(MATCH(SUBSTITUTE(D2236," ",""),SUBSTITUTE('Look Up Values'!$S$2:$S$120," ",""),0)),"","D&amp;R error")),"")</f>
        <v/>
      </c>
      <c r="Q2236" s="242" t="str" cm="1">
        <f t="array" ref="Q2236">IF(AND(I2236&lt;&gt;0,I2236&lt;&gt;""),IF(G2236="","",IF(ISNUMBER(MATCH(SUBSTITUTE(G2236," ",""),SUBSTITUTE('Look Up Values'!$I$2:$I$10," ",""),0)),"","State error")),"")</f>
        <v/>
      </c>
      <c r="R2236" s="260" t="str">
        <f t="shared" si="69"/>
        <v/>
      </c>
    </row>
    <row r="2237" spans="1:18" ht="15.75">
      <c r="A2237" s="250">
        <v>2230</v>
      </c>
      <c r="B2237" s="198"/>
      <c r="C2237" s="25"/>
      <c r="D2237" s="25"/>
      <c r="E2237" s="25"/>
      <c r="F2237" s="25"/>
      <c r="G2237" s="26"/>
      <c r="H2237" s="27"/>
      <c r="I2237" s="28"/>
      <c r="J2237" s="430"/>
      <c r="K2237" s="48"/>
      <c r="L2237" s="457" t="str">
        <f t="shared" si="68"/>
        <v/>
      </c>
      <c r="M2237" s="245" cm="1">
        <f t="array" ref="M2237">SUMPRODUCT(--(N2237:Q2237&lt;&gt;"")) + IF(TRIM(R2237)="",0,LEN(R2237)-LEN(SUBSTITUTE(R2237,",",""))+1)</f>
        <v>0</v>
      </c>
      <c r="N2237" s="242" t="str">
        <f>IF(AND(I2237&lt;&gt;0,I2237&lt;&gt;""),IF(TRIM(SUBSTITUTE(B2237,CHAR(160),""))="","",IF(ISNUMBER(MATCH(TRIM(SUBSTITUTE(B2237,CHAR(160),"")),'Look Up Values'!$B$2:$B$500,0)),"","Origin error")),"")</f>
        <v/>
      </c>
      <c r="O2237" s="242" t="str">
        <f>IF(AND(I2237&lt;&gt;0,I2237&lt;&gt;""),IF(C2237="","",IF(AND(ISNUMBER(--LEFT(C2237,FIND(" ",C2237&amp;" ")-1)),OR(LEN(LEFT(C2237,FIND(" ",C2237&amp;" ")-1))=6,LEN(LEFT(C2237,FIND(" ",C2237&amp;" ")-1))=7),OR(ISNUMBER(MATCH(LEFT(C2237,FIND(" ",C2237&amp;" ")-1),'Look Up Values'!$G$2:$G$1000,0)),ISNUMBER(MATCH(LEFT(C2237,FIND(" ",C2237&amp;" ")-1),'Look Up Values'!$AE$2:$AE$2000,0)))),"","EWC error")),"")</f>
        <v/>
      </c>
      <c r="P2237" s="242" t="str" cm="1">
        <f t="array" ref="P2237">IF(AND(I2237&lt;&gt;0,I2237&lt;&gt;""),IF(D2237="","",IF(ISNUMBER(MATCH(SUBSTITUTE(D2237," ",""),SUBSTITUTE('Look Up Values'!$S$2:$S$120," ",""),0)),"","D&amp;R error")),"")</f>
        <v/>
      </c>
      <c r="Q2237" s="242" t="str" cm="1">
        <f t="array" ref="Q2237">IF(AND(I2237&lt;&gt;0,I2237&lt;&gt;""),IF(G2237="","",IF(ISNUMBER(MATCH(SUBSTITUTE(G2237," ",""),SUBSTITUTE('Look Up Values'!$I$2:$I$10," ",""),0)),"","State error")),"")</f>
        <v/>
      </c>
      <c r="R2237" s="260" t="str">
        <f t="shared" si="69"/>
        <v/>
      </c>
    </row>
    <row r="2238" spans="1:18" ht="15.75">
      <c r="A2238" s="250">
        <v>2231</v>
      </c>
      <c r="B2238" s="198"/>
      <c r="C2238" s="25"/>
      <c r="D2238" s="25"/>
      <c r="E2238" s="25"/>
      <c r="F2238" s="25"/>
      <c r="G2238" s="26"/>
      <c r="H2238" s="27"/>
      <c r="I2238" s="28"/>
      <c r="J2238" s="430"/>
      <c r="K2238" s="48"/>
      <c r="L2238" s="457" t="str">
        <f t="shared" si="68"/>
        <v/>
      </c>
      <c r="M2238" s="245" cm="1">
        <f t="array" ref="M2238">SUMPRODUCT(--(N2238:Q2238&lt;&gt;"")) + IF(TRIM(R2238)="",0,LEN(R2238)-LEN(SUBSTITUTE(R2238,",",""))+1)</f>
        <v>0</v>
      </c>
      <c r="N2238" s="242" t="str">
        <f>IF(AND(I2238&lt;&gt;0,I2238&lt;&gt;""),IF(TRIM(SUBSTITUTE(B2238,CHAR(160),""))="","",IF(ISNUMBER(MATCH(TRIM(SUBSTITUTE(B2238,CHAR(160),"")),'Look Up Values'!$B$2:$B$500,0)),"","Origin error")),"")</f>
        <v/>
      </c>
      <c r="O2238" s="242" t="str">
        <f>IF(AND(I2238&lt;&gt;0,I2238&lt;&gt;""),IF(C2238="","",IF(AND(ISNUMBER(--LEFT(C2238,FIND(" ",C2238&amp;" ")-1)),OR(LEN(LEFT(C2238,FIND(" ",C2238&amp;" ")-1))=6,LEN(LEFT(C2238,FIND(" ",C2238&amp;" ")-1))=7),OR(ISNUMBER(MATCH(LEFT(C2238,FIND(" ",C2238&amp;" ")-1),'Look Up Values'!$G$2:$G$1000,0)),ISNUMBER(MATCH(LEFT(C2238,FIND(" ",C2238&amp;" ")-1),'Look Up Values'!$AE$2:$AE$2000,0)))),"","EWC error")),"")</f>
        <v/>
      </c>
      <c r="P2238" s="242" t="str" cm="1">
        <f t="array" ref="P2238">IF(AND(I2238&lt;&gt;0,I2238&lt;&gt;""),IF(D2238="","",IF(ISNUMBER(MATCH(SUBSTITUTE(D2238," ",""),SUBSTITUTE('Look Up Values'!$S$2:$S$120," ",""),0)),"","D&amp;R error")),"")</f>
        <v/>
      </c>
      <c r="Q2238" s="242" t="str" cm="1">
        <f t="array" ref="Q2238">IF(AND(I2238&lt;&gt;0,I2238&lt;&gt;""),IF(G2238="","",IF(ISNUMBER(MATCH(SUBSTITUTE(G2238," ",""),SUBSTITUTE('Look Up Values'!$I$2:$I$10," ",""),0)),"","State error")),"")</f>
        <v/>
      </c>
      <c r="R2238" s="260" t="str">
        <f t="shared" si="69"/>
        <v/>
      </c>
    </row>
    <row r="2239" spans="1:18" ht="15.75">
      <c r="A2239" s="250">
        <v>2232</v>
      </c>
      <c r="B2239" s="198"/>
      <c r="C2239" s="25"/>
      <c r="D2239" s="25"/>
      <c r="E2239" s="25"/>
      <c r="F2239" s="25"/>
      <c r="G2239" s="26"/>
      <c r="H2239" s="27"/>
      <c r="I2239" s="28"/>
      <c r="J2239" s="430"/>
      <c r="K2239" s="48"/>
      <c r="L2239" s="457" t="str">
        <f t="shared" si="68"/>
        <v/>
      </c>
      <c r="M2239" s="245" cm="1">
        <f t="array" ref="M2239">SUMPRODUCT(--(N2239:Q2239&lt;&gt;"")) + IF(TRIM(R2239)="",0,LEN(R2239)-LEN(SUBSTITUTE(R2239,",",""))+1)</f>
        <v>0</v>
      </c>
      <c r="N2239" s="242" t="str">
        <f>IF(AND(I2239&lt;&gt;0,I2239&lt;&gt;""),IF(TRIM(SUBSTITUTE(B2239,CHAR(160),""))="","",IF(ISNUMBER(MATCH(TRIM(SUBSTITUTE(B2239,CHAR(160),"")),'Look Up Values'!$B$2:$B$500,0)),"","Origin error")),"")</f>
        <v/>
      </c>
      <c r="O2239" s="242" t="str">
        <f>IF(AND(I2239&lt;&gt;0,I2239&lt;&gt;""),IF(C2239="","",IF(AND(ISNUMBER(--LEFT(C2239,FIND(" ",C2239&amp;" ")-1)),OR(LEN(LEFT(C2239,FIND(" ",C2239&amp;" ")-1))=6,LEN(LEFT(C2239,FIND(" ",C2239&amp;" ")-1))=7),OR(ISNUMBER(MATCH(LEFT(C2239,FIND(" ",C2239&amp;" ")-1),'Look Up Values'!$G$2:$G$1000,0)),ISNUMBER(MATCH(LEFT(C2239,FIND(" ",C2239&amp;" ")-1),'Look Up Values'!$AE$2:$AE$2000,0)))),"","EWC error")),"")</f>
        <v/>
      </c>
      <c r="P2239" s="242" t="str" cm="1">
        <f t="array" ref="P2239">IF(AND(I2239&lt;&gt;0,I2239&lt;&gt;""),IF(D2239="","",IF(ISNUMBER(MATCH(SUBSTITUTE(D2239," ",""),SUBSTITUTE('Look Up Values'!$S$2:$S$120," ",""),0)),"","D&amp;R error")),"")</f>
        <v/>
      </c>
      <c r="Q2239" s="242" t="str" cm="1">
        <f t="array" ref="Q2239">IF(AND(I2239&lt;&gt;0,I2239&lt;&gt;""),IF(G2239="","",IF(ISNUMBER(MATCH(SUBSTITUTE(G2239," ",""),SUBSTITUTE('Look Up Values'!$I$2:$I$10," ",""),0)),"","State error")),"")</f>
        <v/>
      </c>
      <c r="R2239" s="260" t="str">
        <f t="shared" si="69"/>
        <v/>
      </c>
    </row>
    <row r="2240" spans="1:18" ht="15.75">
      <c r="A2240" s="250">
        <v>2233</v>
      </c>
      <c r="B2240" s="198"/>
      <c r="C2240" s="25"/>
      <c r="D2240" s="25"/>
      <c r="E2240" s="25"/>
      <c r="F2240" s="25"/>
      <c r="G2240" s="26"/>
      <c r="H2240" s="27"/>
      <c r="I2240" s="28"/>
      <c r="J2240" s="430"/>
      <c r="K2240" s="48"/>
      <c r="L2240" s="457" t="str">
        <f t="shared" si="68"/>
        <v/>
      </c>
      <c r="M2240" s="245" cm="1">
        <f t="array" ref="M2240">SUMPRODUCT(--(N2240:Q2240&lt;&gt;"")) + IF(TRIM(R2240)="",0,LEN(R2240)-LEN(SUBSTITUTE(R2240,",",""))+1)</f>
        <v>0</v>
      </c>
      <c r="N2240" s="242" t="str">
        <f>IF(AND(I2240&lt;&gt;0,I2240&lt;&gt;""),IF(TRIM(SUBSTITUTE(B2240,CHAR(160),""))="","",IF(ISNUMBER(MATCH(TRIM(SUBSTITUTE(B2240,CHAR(160),"")),'Look Up Values'!$B$2:$B$500,0)),"","Origin error")),"")</f>
        <v/>
      </c>
      <c r="O2240" s="242" t="str">
        <f>IF(AND(I2240&lt;&gt;0,I2240&lt;&gt;""),IF(C2240="","",IF(AND(ISNUMBER(--LEFT(C2240,FIND(" ",C2240&amp;" ")-1)),OR(LEN(LEFT(C2240,FIND(" ",C2240&amp;" ")-1))=6,LEN(LEFT(C2240,FIND(" ",C2240&amp;" ")-1))=7),OR(ISNUMBER(MATCH(LEFT(C2240,FIND(" ",C2240&amp;" ")-1),'Look Up Values'!$G$2:$G$1000,0)),ISNUMBER(MATCH(LEFT(C2240,FIND(" ",C2240&amp;" ")-1),'Look Up Values'!$AE$2:$AE$2000,0)))),"","EWC error")),"")</f>
        <v/>
      </c>
      <c r="P2240" s="242" t="str" cm="1">
        <f t="array" ref="P2240">IF(AND(I2240&lt;&gt;0,I2240&lt;&gt;""),IF(D2240="","",IF(ISNUMBER(MATCH(SUBSTITUTE(D2240," ",""),SUBSTITUTE('Look Up Values'!$S$2:$S$120," ",""),0)),"","D&amp;R error")),"")</f>
        <v/>
      </c>
      <c r="Q2240" s="242" t="str" cm="1">
        <f t="array" ref="Q2240">IF(AND(I2240&lt;&gt;0,I2240&lt;&gt;""),IF(G2240="","",IF(ISNUMBER(MATCH(SUBSTITUTE(G2240," ",""),SUBSTITUTE('Look Up Values'!$I$2:$I$10," ",""),0)),"","State error")),"")</f>
        <v/>
      </c>
      <c r="R2240" s="260" t="str">
        <f t="shared" si="69"/>
        <v/>
      </c>
    </row>
    <row r="2241" spans="1:18" ht="15.75">
      <c r="A2241" s="250">
        <v>2234</v>
      </c>
      <c r="B2241" s="198"/>
      <c r="C2241" s="25"/>
      <c r="D2241" s="25"/>
      <c r="E2241" s="25"/>
      <c r="F2241" s="25"/>
      <c r="G2241" s="26"/>
      <c r="H2241" s="27"/>
      <c r="I2241" s="28"/>
      <c r="J2241" s="430"/>
      <c r="K2241" s="48"/>
      <c r="L2241" s="457" t="str">
        <f t="shared" si="68"/>
        <v/>
      </c>
      <c r="M2241" s="245" cm="1">
        <f t="array" ref="M2241">SUMPRODUCT(--(N2241:Q2241&lt;&gt;"")) + IF(TRIM(R2241)="",0,LEN(R2241)-LEN(SUBSTITUTE(R2241,",",""))+1)</f>
        <v>0</v>
      </c>
      <c r="N2241" s="242" t="str">
        <f>IF(AND(I2241&lt;&gt;0,I2241&lt;&gt;""),IF(TRIM(SUBSTITUTE(B2241,CHAR(160),""))="","",IF(ISNUMBER(MATCH(TRIM(SUBSTITUTE(B2241,CHAR(160),"")),'Look Up Values'!$B$2:$B$500,0)),"","Origin error")),"")</f>
        <v/>
      </c>
      <c r="O2241" s="242" t="str">
        <f>IF(AND(I2241&lt;&gt;0,I2241&lt;&gt;""),IF(C2241="","",IF(AND(ISNUMBER(--LEFT(C2241,FIND(" ",C2241&amp;" ")-1)),OR(LEN(LEFT(C2241,FIND(" ",C2241&amp;" ")-1))=6,LEN(LEFT(C2241,FIND(" ",C2241&amp;" ")-1))=7),OR(ISNUMBER(MATCH(LEFT(C2241,FIND(" ",C2241&amp;" ")-1),'Look Up Values'!$G$2:$G$1000,0)),ISNUMBER(MATCH(LEFT(C2241,FIND(" ",C2241&amp;" ")-1),'Look Up Values'!$AE$2:$AE$2000,0)))),"","EWC error")),"")</f>
        <v/>
      </c>
      <c r="P2241" s="242" t="str" cm="1">
        <f t="array" ref="P2241">IF(AND(I2241&lt;&gt;0,I2241&lt;&gt;""),IF(D2241="","",IF(ISNUMBER(MATCH(SUBSTITUTE(D2241," ",""),SUBSTITUTE('Look Up Values'!$S$2:$S$120," ",""),0)),"","D&amp;R error")),"")</f>
        <v/>
      </c>
      <c r="Q2241" s="242" t="str" cm="1">
        <f t="array" ref="Q2241">IF(AND(I2241&lt;&gt;0,I2241&lt;&gt;""),IF(G2241="","",IF(ISNUMBER(MATCH(SUBSTITUTE(G2241," ",""),SUBSTITUTE('Look Up Values'!$I$2:$I$10," ",""),0)),"","State error")),"")</f>
        <v/>
      </c>
      <c r="R2241" s="260" t="str">
        <f t="shared" si="69"/>
        <v/>
      </c>
    </row>
    <row r="2242" spans="1:18" ht="15.75">
      <c r="A2242" s="250">
        <v>2235</v>
      </c>
      <c r="B2242" s="198"/>
      <c r="C2242" s="25"/>
      <c r="D2242" s="25"/>
      <c r="E2242" s="25"/>
      <c r="F2242" s="25"/>
      <c r="G2242" s="26"/>
      <c r="H2242" s="27"/>
      <c r="I2242" s="28"/>
      <c r="J2242" s="430"/>
      <c r="K2242" s="48"/>
      <c r="L2242" s="457" t="str">
        <f t="shared" si="68"/>
        <v/>
      </c>
      <c r="M2242" s="245" cm="1">
        <f t="array" ref="M2242">SUMPRODUCT(--(N2242:Q2242&lt;&gt;"")) + IF(TRIM(R2242)="",0,LEN(R2242)-LEN(SUBSTITUTE(R2242,",",""))+1)</f>
        <v>0</v>
      </c>
      <c r="N2242" s="242" t="str">
        <f>IF(AND(I2242&lt;&gt;0,I2242&lt;&gt;""),IF(TRIM(SUBSTITUTE(B2242,CHAR(160),""))="","",IF(ISNUMBER(MATCH(TRIM(SUBSTITUTE(B2242,CHAR(160),"")),'Look Up Values'!$B$2:$B$500,0)),"","Origin error")),"")</f>
        <v/>
      </c>
      <c r="O2242" s="242" t="str">
        <f>IF(AND(I2242&lt;&gt;0,I2242&lt;&gt;""),IF(C2242="","",IF(AND(ISNUMBER(--LEFT(C2242,FIND(" ",C2242&amp;" ")-1)),OR(LEN(LEFT(C2242,FIND(" ",C2242&amp;" ")-1))=6,LEN(LEFT(C2242,FIND(" ",C2242&amp;" ")-1))=7),OR(ISNUMBER(MATCH(LEFT(C2242,FIND(" ",C2242&amp;" ")-1),'Look Up Values'!$G$2:$G$1000,0)),ISNUMBER(MATCH(LEFT(C2242,FIND(" ",C2242&amp;" ")-1),'Look Up Values'!$AE$2:$AE$2000,0)))),"","EWC error")),"")</f>
        <v/>
      </c>
      <c r="P2242" s="242" t="str" cm="1">
        <f t="array" ref="P2242">IF(AND(I2242&lt;&gt;0,I2242&lt;&gt;""),IF(D2242="","",IF(ISNUMBER(MATCH(SUBSTITUTE(D2242," ",""),SUBSTITUTE('Look Up Values'!$S$2:$S$120," ",""),0)),"","D&amp;R error")),"")</f>
        <v/>
      </c>
      <c r="Q2242" s="242" t="str" cm="1">
        <f t="array" ref="Q2242">IF(AND(I2242&lt;&gt;0,I2242&lt;&gt;""),IF(G2242="","",IF(ISNUMBER(MATCH(SUBSTITUTE(G2242," ",""),SUBSTITUTE('Look Up Values'!$I$2:$I$10," ",""),0)),"","State error")),"")</f>
        <v/>
      </c>
      <c r="R2242" s="260" t="str">
        <f t="shared" si="69"/>
        <v/>
      </c>
    </row>
    <row r="2243" spans="1:18" ht="15.75">
      <c r="A2243" s="250">
        <v>2236</v>
      </c>
      <c r="B2243" s="198"/>
      <c r="C2243" s="25"/>
      <c r="D2243" s="25"/>
      <c r="E2243" s="25"/>
      <c r="F2243" s="25"/>
      <c r="G2243" s="26"/>
      <c r="H2243" s="27"/>
      <c r="I2243" s="28"/>
      <c r="J2243" s="430"/>
      <c r="K2243" s="48"/>
      <c r="L2243" s="457" t="str">
        <f t="shared" si="68"/>
        <v/>
      </c>
      <c r="M2243" s="245" cm="1">
        <f t="array" ref="M2243">SUMPRODUCT(--(N2243:Q2243&lt;&gt;"")) + IF(TRIM(R2243)="",0,LEN(R2243)-LEN(SUBSTITUTE(R2243,",",""))+1)</f>
        <v>0</v>
      </c>
      <c r="N2243" s="242" t="str">
        <f>IF(AND(I2243&lt;&gt;0,I2243&lt;&gt;""),IF(TRIM(SUBSTITUTE(B2243,CHAR(160),""))="","",IF(ISNUMBER(MATCH(TRIM(SUBSTITUTE(B2243,CHAR(160),"")),'Look Up Values'!$B$2:$B$500,0)),"","Origin error")),"")</f>
        <v/>
      </c>
      <c r="O2243" s="242" t="str">
        <f>IF(AND(I2243&lt;&gt;0,I2243&lt;&gt;""),IF(C2243="","",IF(AND(ISNUMBER(--LEFT(C2243,FIND(" ",C2243&amp;" ")-1)),OR(LEN(LEFT(C2243,FIND(" ",C2243&amp;" ")-1))=6,LEN(LEFT(C2243,FIND(" ",C2243&amp;" ")-1))=7),OR(ISNUMBER(MATCH(LEFT(C2243,FIND(" ",C2243&amp;" ")-1),'Look Up Values'!$G$2:$G$1000,0)),ISNUMBER(MATCH(LEFT(C2243,FIND(" ",C2243&amp;" ")-1),'Look Up Values'!$AE$2:$AE$2000,0)))),"","EWC error")),"")</f>
        <v/>
      </c>
      <c r="P2243" s="242" t="str" cm="1">
        <f t="array" ref="P2243">IF(AND(I2243&lt;&gt;0,I2243&lt;&gt;""),IF(D2243="","",IF(ISNUMBER(MATCH(SUBSTITUTE(D2243," ",""),SUBSTITUTE('Look Up Values'!$S$2:$S$120," ",""),0)),"","D&amp;R error")),"")</f>
        <v/>
      </c>
      <c r="Q2243" s="242" t="str" cm="1">
        <f t="array" ref="Q2243">IF(AND(I2243&lt;&gt;0,I2243&lt;&gt;""),IF(G2243="","",IF(ISNUMBER(MATCH(SUBSTITUTE(G2243," ",""),SUBSTITUTE('Look Up Values'!$I$2:$I$10," ",""),0)),"","State error")),"")</f>
        <v/>
      </c>
      <c r="R2243" s="260" t="str">
        <f t="shared" si="69"/>
        <v/>
      </c>
    </row>
    <row r="2244" spans="1:18" ht="15.75">
      <c r="A2244" s="250">
        <v>2237</v>
      </c>
      <c r="B2244" s="198"/>
      <c r="C2244" s="25"/>
      <c r="D2244" s="25"/>
      <c r="E2244" s="25"/>
      <c r="F2244" s="25"/>
      <c r="G2244" s="26"/>
      <c r="H2244" s="27"/>
      <c r="I2244" s="28"/>
      <c r="J2244" s="430"/>
      <c r="K2244" s="48"/>
      <c r="L2244" s="457" t="str">
        <f t="shared" si="68"/>
        <v/>
      </c>
      <c r="M2244" s="245" cm="1">
        <f t="array" ref="M2244">SUMPRODUCT(--(N2244:Q2244&lt;&gt;"")) + IF(TRIM(R2244)="",0,LEN(R2244)-LEN(SUBSTITUTE(R2244,",",""))+1)</f>
        <v>0</v>
      </c>
      <c r="N2244" s="242" t="str">
        <f>IF(AND(I2244&lt;&gt;0,I2244&lt;&gt;""),IF(TRIM(SUBSTITUTE(B2244,CHAR(160),""))="","",IF(ISNUMBER(MATCH(TRIM(SUBSTITUTE(B2244,CHAR(160),"")),'Look Up Values'!$B$2:$B$500,0)),"","Origin error")),"")</f>
        <v/>
      </c>
      <c r="O2244" s="242" t="str">
        <f>IF(AND(I2244&lt;&gt;0,I2244&lt;&gt;""),IF(C2244="","",IF(AND(ISNUMBER(--LEFT(C2244,FIND(" ",C2244&amp;" ")-1)),OR(LEN(LEFT(C2244,FIND(" ",C2244&amp;" ")-1))=6,LEN(LEFT(C2244,FIND(" ",C2244&amp;" ")-1))=7),OR(ISNUMBER(MATCH(LEFT(C2244,FIND(" ",C2244&amp;" ")-1),'Look Up Values'!$G$2:$G$1000,0)),ISNUMBER(MATCH(LEFT(C2244,FIND(" ",C2244&amp;" ")-1),'Look Up Values'!$AE$2:$AE$2000,0)))),"","EWC error")),"")</f>
        <v/>
      </c>
      <c r="P2244" s="242" t="str" cm="1">
        <f t="array" ref="P2244">IF(AND(I2244&lt;&gt;0,I2244&lt;&gt;""),IF(D2244="","",IF(ISNUMBER(MATCH(SUBSTITUTE(D2244," ",""),SUBSTITUTE('Look Up Values'!$S$2:$S$120," ",""),0)),"","D&amp;R error")),"")</f>
        <v/>
      </c>
      <c r="Q2244" s="242" t="str" cm="1">
        <f t="array" ref="Q2244">IF(AND(I2244&lt;&gt;0,I2244&lt;&gt;""),IF(G2244="","",IF(ISNUMBER(MATCH(SUBSTITUTE(G2244," ",""),SUBSTITUTE('Look Up Values'!$I$2:$I$10," ",""),0)),"","State error")),"")</f>
        <v/>
      </c>
      <c r="R2244" s="260" t="str">
        <f t="shared" si="69"/>
        <v/>
      </c>
    </row>
    <row r="2245" spans="1:18" ht="15.75">
      <c r="A2245" s="250">
        <v>2238</v>
      </c>
      <c r="B2245" s="198"/>
      <c r="C2245" s="25"/>
      <c r="D2245" s="25"/>
      <c r="E2245" s="25"/>
      <c r="F2245" s="25"/>
      <c r="G2245" s="26"/>
      <c r="H2245" s="27"/>
      <c r="I2245" s="28"/>
      <c r="J2245" s="430"/>
      <c r="K2245" s="48"/>
      <c r="L2245" s="457" t="str">
        <f t="shared" si="68"/>
        <v/>
      </c>
      <c r="M2245" s="245" cm="1">
        <f t="array" ref="M2245">SUMPRODUCT(--(N2245:Q2245&lt;&gt;"")) + IF(TRIM(R2245)="",0,LEN(R2245)-LEN(SUBSTITUTE(R2245,",",""))+1)</f>
        <v>0</v>
      </c>
      <c r="N2245" s="242" t="str">
        <f>IF(AND(I2245&lt;&gt;0,I2245&lt;&gt;""),IF(TRIM(SUBSTITUTE(B2245,CHAR(160),""))="","",IF(ISNUMBER(MATCH(TRIM(SUBSTITUTE(B2245,CHAR(160),"")),'Look Up Values'!$B$2:$B$500,0)),"","Origin error")),"")</f>
        <v/>
      </c>
      <c r="O2245" s="242" t="str">
        <f>IF(AND(I2245&lt;&gt;0,I2245&lt;&gt;""),IF(C2245="","",IF(AND(ISNUMBER(--LEFT(C2245,FIND(" ",C2245&amp;" ")-1)),OR(LEN(LEFT(C2245,FIND(" ",C2245&amp;" ")-1))=6,LEN(LEFT(C2245,FIND(" ",C2245&amp;" ")-1))=7),OR(ISNUMBER(MATCH(LEFT(C2245,FIND(" ",C2245&amp;" ")-1),'Look Up Values'!$G$2:$G$1000,0)),ISNUMBER(MATCH(LEFT(C2245,FIND(" ",C2245&amp;" ")-1),'Look Up Values'!$AE$2:$AE$2000,0)))),"","EWC error")),"")</f>
        <v/>
      </c>
      <c r="P2245" s="242" t="str" cm="1">
        <f t="array" ref="P2245">IF(AND(I2245&lt;&gt;0,I2245&lt;&gt;""),IF(D2245="","",IF(ISNUMBER(MATCH(SUBSTITUTE(D2245," ",""),SUBSTITUTE('Look Up Values'!$S$2:$S$120," ",""),0)),"","D&amp;R error")),"")</f>
        <v/>
      </c>
      <c r="Q2245" s="242" t="str" cm="1">
        <f t="array" ref="Q2245">IF(AND(I2245&lt;&gt;0,I2245&lt;&gt;""),IF(G2245="","",IF(ISNUMBER(MATCH(SUBSTITUTE(G2245," ",""),SUBSTITUTE('Look Up Values'!$I$2:$I$10," ",""),0)),"","State error")),"")</f>
        <v/>
      </c>
      <c r="R2245" s="260" t="str">
        <f t="shared" si="69"/>
        <v/>
      </c>
    </row>
    <row r="2246" spans="1:18" ht="15.75">
      <c r="A2246" s="250">
        <v>2239</v>
      </c>
      <c r="B2246" s="198"/>
      <c r="C2246" s="25"/>
      <c r="D2246" s="25"/>
      <c r="E2246" s="25"/>
      <c r="F2246" s="25"/>
      <c r="G2246" s="26"/>
      <c r="H2246" s="27"/>
      <c r="I2246" s="28"/>
      <c r="J2246" s="430"/>
      <c r="K2246" s="48"/>
      <c r="L2246" s="457" t="str">
        <f t="shared" si="68"/>
        <v/>
      </c>
      <c r="M2246" s="245" cm="1">
        <f t="array" ref="M2246">SUMPRODUCT(--(N2246:Q2246&lt;&gt;"")) + IF(TRIM(R2246)="",0,LEN(R2246)-LEN(SUBSTITUTE(R2246,",",""))+1)</f>
        <v>0</v>
      </c>
      <c r="N2246" s="242" t="str">
        <f>IF(AND(I2246&lt;&gt;0,I2246&lt;&gt;""),IF(TRIM(SUBSTITUTE(B2246,CHAR(160),""))="","",IF(ISNUMBER(MATCH(TRIM(SUBSTITUTE(B2246,CHAR(160),"")),'Look Up Values'!$B$2:$B$500,0)),"","Origin error")),"")</f>
        <v/>
      </c>
      <c r="O2246" s="242" t="str">
        <f>IF(AND(I2246&lt;&gt;0,I2246&lt;&gt;""),IF(C2246="","",IF(AND(ISNUMBER(--LEFT(C2246,FIND(" ",C2246&amp;" ")-1)),OR(LEN(LEFT(C2246,FIND(" ",C2246&amp;" ")-1))=6,LEN(LEFT(C2246,FIND(" ",C2246&amp;" ")-1))=7),OR(ISNUMBER(MATCH(LEFT(C2246,FIND(" ",C2246&amp;" ")-1),'Look Up Values'!$G$2:$G$1000,0)),ISNUMBER(MATCH(LEFT(C2246,FIND(" ",C2246&amp;" ")-1),'Look Up Values'!$AE$2:$AE$2000,0)))),"","EWC error")),"")</f>
        <v/>
      </c>
      <c r="P2246" s="242" t="str" cm="1">
        <f t="array" ref="P2246">IF(AND(I2246&lt;&gt;0,I2246&lt;&gt;""),IF(D2246="","",IF(ISNUMBER(MATCH(SUBSTITUTE(D2246," ",""),SUBSTITUTE('Look Up Values'!$S$2:$S$120," ",""),0)),"","D&amp;R error")),"")</f>
        <v/>
      </c>
      <c r="Q2246" s="242" t="str" cm="1">
        <f t="array" ref="Q2246">IF(AND(I2246&lt;&gt;0,I2246&lt;&gt;""),IF(G2246="","",IF(ISNUMBER(MATCH(SUBSTITUTE(G2246," ",""),SUBSTITUTE('Look Up Values'!$I$2:$I$10," ",""),0)),"","State error")),"")</f>
        <v/>
      </c>
      <c r="R2246" s="260" t="str">
        <f t="shared" si="69"/>
        <v/>
      </c>
    </row>
    <row r="2247" spans="1:18" ht="15.75">
      <c r="A2247" s="250">
        <v>2240</v>
      </c>
      <c r="B2247" s="198"/>
      <c r="C2247" s="25"/>
      <c r="D2247" s="25"/>
      <c r="E2247" s="25"/>
      <c r="F2247" s="25"/>
      <c r="G2247" s="26"/>
      <c r="H2247" s="27"/>
      <c r="I2247" s="28"/>
      <c r="J2247" s="430"/>
      <c r="K2247" s="48"/>
      <c r="L2247" s="457" t="str">
        <f t="shared" si="68"/>
        <v/>
      </c>
      <c r="M2247" s="245" cm="1">
        <f t="array" ref="M2247">SUMPRODUCT(--(N2247:Q2247&lt;&gt;"")) + IF(TRIM(R2247)="",0,LEN(R2247)-LEN(SUBSTITUTE(R2247,",",""))+1)</f>
        <v>0</v>
      </c>
      <c r="N2247" s="242" t="str">
        <f>IF(AND(I2247&lt;&gt;0,I2247&lt;&gt;""),IF(TRIM(SUBSTITUTE(B2247,CHAR(160),""))="","",IF(ISNUMBER(MATCH(TRIM(SUBSTITUTE(B2247,CHAR(160),"")),'Look Up Values'!$B$2:$B$500,0)),"","Origin error")),"")</f>
        <v/>
      </c>
      <c r="O2247" s="242" t="str">
        <f>IF(AND(I2247&lt;&gt;0,I2247&lt;&gt;""),IF(C2247="","",IF(AND(ISNUMBER(--LEFT(C2247,FIND(" ",C2247&amp;" ")-1)),OR(LEN(LEFT(C2247,FIND(" ",C2247&amp;" ")-1))=6,LEN(LEFT(C2247,FIND(" ",C2247&amp;" ")-1))=7),OR(ISNUMBER(MATCH(LEFT(C2247,FIND(" ",C2247&amp;" ")-1),'Look Up Values'!$G$2:$G$1000,0)),ISNUMBER(MATCH(LEFT(C2247,FIND(" ",C2247&amp;" ")-1),'Look Up Values'!$AE$2:$AE$2000,0)))),"","EWC error")),"")</f>
        <v/>
      </c>
      <c r="P2247" s="242" t="str" cm="1">
        <f t="array" ref="P2247">IF(AND(I2247&lt;&gt;0,I2247&lt;&gt;""),IF(D2247="","",IF(ISNUMBER(MATCH(SUBSTITUTE(D2247," ",""),SUBSTITUTE('Look Up Values'!$S$2:$S$120," ",""),0)),"","D&amp;R error")),"")</f>
        <v/>
      </c>
      <c r="Q2247" s="242" t="str" cm="1">
        <f t="array" ref="Q2247">IF(AND(I2247&lt;&gt;0,I2247&lt;&gt;""),IF(G2247="","",IF(ISNUMBER(MATCH(SUBSTITUTE(G2247," ",""),SUBSTITUTE('Look Up Values'!$I$2:$I$10," ",""),0)),"","State error")),"")</f>
        <v/>
      </c>
      <c r="R2247" s="260" t="str">
        <f t="shared" si="69"/>
        <v/>
      </c>
    </row>
    <row r="2248" spans="1:18" ht="15.75">
      <c r="A2248" s="250">
        <v>2241</v>
      </c>
      <c r="B2248" s="198"/>
      <c r="C2248" s="25"/>
      <c r="D2248" s="25"/>
      <c r="E2248" s="25"/>
      <c r="F2248" s="25"/>
      <c r="G2248" s="26"/>
      <c r="H2248" s="27"/>
      <c r="I2248" s="28"/>
      <c r="J2248" s="430"/>
      <c r="K2248" s="48"/>
      <c r="L2248" s="457" t="str">
        <f t="shared" ref="L2248:L2311" si="70">IF(IFERROR(--SUBSTITUTE(M2248,CHAR(160),""),0)&gt;0,A2248,"")</f>
        <v/>
      </c>
      <c r="M2248" s="245" cm="1">
        <f t="array" ref="M2248">SUMPRODUCT(--(N2248:Q2248&lt;&gt;"")) + IF(TRIM(R2248)="",0,LEN(R2248)-LEN(SUBSTITUTE(R2248,",",""))+1)</f>
        <v>0</v>
      </c>
      <c r="N2248" s="242" t="str">
        <f>IF(AND(I2248&lt;&gt;0,I2248&lt;&gt;""),IF(TRIM(SUBSTITUTE(B2248,CHAR(160),""))="","",IF(ISNUMBER(MATCH(TRIM(SUBSTITUTE(B2248,CHAR(160),"")),'Look Up Values'!$B$2:$B$500,0)),"","Origin error")),"")</f>
        <v/>
      </c>
      <c r="O2248" s="242" t="str">
        <f>IF(AND(I2248&lt;&gt;0,I2248&lt;&gt;""),IF(C2248="","",IF(AND(ISNUMBER(--LEFT(C2248,FIND(" ",C2248&amp;" ")-1)),OR(LEN(LEFT(C2248,FIND(" ",C2248&amp;" ")-1))=6,LEN(LEFT(C2248,FIND(" ",C2248&amp;" ")-1))=7),OR(ISNUMBER(MATCH(LEFT(C2248,FIND(" ",C2248&amp;" ")-1),'Look Up Values'!$G$2:$G$1000,0)),ISNUMBER(MATCH(LEFT(C2248,FIND(" ",C2248&amp;" ")-1),'Look Up Values'!$AE$2:$AE$2000,0)))),"","EWC error")),"")</f>
        <v/>
      </c>
      <c r="P2248" s="242" t="str" cm="1">
        <f t="array" ref="P2248">IF(AND(I2248&lt;&gt;0,I2248&lt;&gt;""),IF(D2248="","",IF(ISNUMBER(MATCH(SUBSTITUTE(D2248," ",""),SUBSTITUTE('Look Up Values'!$S$2:$S$120," ",""),0)),"","D&amp;R error")),"")</f>
        <v/>
      </c>
      <c r="Q2248" s="242" t="str" cm="1">
        <f t="array" ref="Q2248">IF(AND(I2248&lt;&gt;0,I2248&lt;&gt;""),IF(G2248="","",IF(ISNUMBER(MATCH(SUBSTITUTE(G2248," ",""),SUBSTITUTE('Look Up Values'!$I$2:$I$10," ",""),0)),"","State error")),"")</f>
        <v/>
      </c>
      <c r="R2248" s="260" t="str">
        <f t="shared" si="69"/>
        <v/>
      </c>
    </row>
    <row r="2249" spans="1:18" ht="15.75">
      <c r="A2249" s="250">
        <v>2242</v>
      </c>
      <c r="B2249" s="198"/>
      <c r="C2249" s="25"/>
      <c r="D2249" s="25"/>
      <c r="E2249" s="25"/>
      <c r="F2249" s="25"/>
      <c r="G2249" s="26"/>
      <c r="H2249" s="27"/>
      <c r="I2249" s="28"/>
      <c r="J2249" s="430"/>
      <c r="K2249" s="48"/>
      <c r="L2249" s="457" t="str">
        <f t="shared" si="70"/>
        <v/>
      </c>
      <c r="M2249" s="245" cm="1">
        <f t="array" ref="M2249">SUMPRODUCT(--(N2249:Q2249&lt;&gt;"")) + IF(TRIM(R2249)="",0,LEN(R2249)-LEN(SUBSTITUTE(R2249,",",""))+1)</f>
        <v>0</v>
      </c>
      <c r="N2249" s="242" t="str">
        <f>IF(AND(I2249&lt;&gt;0,I2249&lt;&gt;""),IF(TRIM(SUBSTITUTE(B2249,CHAR(160),""))="","",IF(ISNUMBER(MATCH(TRIM(SUBSTITUTE(B2249,CHAR(160),"")),'Look Up Values'!$B$2:$B$500,0)),"","Origin error")),"")</f>
        <v/>
      </c>
      <c r="O2249" s="242" t="str">
        <f>IF(AND(I2249&lt;&gt;0,I2249&lt;&gt;""),IF(C2249="","",IF(AND(ISNUMBER(--LEFT(C2249,FIND(" ",C2249&amp;" ")-1)),OR(LEN(LEFT(C2249,FIND(" ",C2249&amp;" ")-1))=6,LEN(LEFT(C2249,FIND(" ",C2249&amp;" ")-1))=7),OR(ISNUMBER(MATCH(LEFT(C2249,FIND(" ",C2249&amp;" ")-1),'Look Up Values'!$G$2:$G$1000,0)),ISNUMBER(MATCH(LEFT(C2249,FIND(" ",C2249&amp;" ")-1),'Look Up Values'!$AE$2:$AE$2000,0)))),"","EWC error")),"")</f>
        <v/>
      </c>
      <c r="P2249" s="242" t="str" cm="1">
        <f t="array" ref="P2249">IF(AND(I2249&lt;&gt;0,I2249&lt;&gt;""),IF(D2249="","",IF(ISNUMBER(MATCH(SUBSTITUTE(D2249," ",""),SUBSTITUTE('Look Up Values'!$S$2:$S$120," ",""),0)),"","D&amp;R error")),"")</f>
        <v/>
      </c>
      <c r="Q2249" s="242" t="str" cm="1">
        <f t="array" ref="Q2249">IF(AND(I2249&lt;&gt;0,I2249&lt;&gt;""),IF(G2249="","",IF(ISNUMBER(MATCH(SUBSTITUTE(G2249," ",""),SUBSTITUTE('Look Up Values'!$I$2:$I$10," ",""),0)),"","State error")),"")</f>
        <v/>
      </c>
      <c r="R2249" s="260" t="str">
        <f t="shared" ref="R2249:R2312" si="71">IF(OR(I2249="",I2249=0),"",IF(COUNTA(B2249,C2249,D2249,G2249,I2249)=0,"",IF(COUNTA(B2249,C2249,D2249,G2249,I2249)=5,"",LEFT(IF(TRIM(SUBSTITUTE(B2249,CHAR(160),""))="","Origin, ","")&amp;IF(TRIM(SUBSTITUTE(C2249,CHAR(160),""))="","EWC, ","")&amp;IF(TRIM(SUBSTITUTE(D2249,CHAR(160),""))="","D&amp;R, ","")&amp;IF(TRIM(SUBSTITUTE(G2249,CHAR(160),""))="","State, ",""),LEN(IF(TRIM(SUBSTITUTE(B2249,CHAR(160),""))="","Origin, ","")&amp;IF(TRIM(SUBSTITUTE(C2249,CHAR(160),""))="","EWC, ","")&amp;IF(TRIM(SUBSTITUTE(D2249,CHAR(160),""))="","D&amp;R, ","")&amp;IF(TRIM(SUBSTITUTE(G2249,CHAR(160),""))="","State, ",""))-2))))</f>
        <v/>
      </c>
    </row>
    <row r="2250" spans="1:18" ht="15.75">
      <c r="A2250" s="250">
        <v>2243</v>
      </c>
      <c r="B2250" s="198"/>
      <c r="C2250" s="25"/>
      <c r="D2250" s="25"/>
      <c r="E2250" s="25"/>
      <c r="F2250" s="25"/>
      <c r="G2250" s="26"/>
      <c r="H2250" s="27"/>
      <c r="I2250" s="28"/>
      <c r="J2250" s="430"/>
      <c r="K2250" s="48"/>
      <c r="L2250" s="457" t="str">
        <f t="shared" si="70"/>
        <v/>
      </c>
      <c r="M2250" s="245" cm="1">
        <f t="array" ref="M2250">SUMPRODUCT(--(N2250:Q2250&lt;&gt;"")) + IF(TRIM(R2250)="",0,LEN(R2250)-LEN(SUBSTITUTE(R2250,",",""))+1)</f>
        <v>0</v>
      </c>
      <c r="N2250" s="242" t="str">
        <f>IF(AND(I2250&lt;&gt;0,I2250&lt;&gt;""),IF(TRIM(SUBSTITUTE(B2250,CHAR(160),""))="","",IF(ISNUMBER(MATCH(TRIM(SUBSTITUTE(B2250,CHAR(160),"")),'Look Up Values'!$B$2:$B$500,0)),"","Origin error")),"")</f>
        <v/>
      </c>
      <c r="O2250" s="242" t="str">
        <f>IF(AND(I2250&lt;&gt;0,I2250&lt;&gt;""),IF(C2250="","",IF(AND(ISNUMBER(--LEFT(C2250,FIND(" ",C2250&amp;" ")-1)),OR(LEN(LEFT(C2250,FIND(" ",C2250&amp;" ")-1))=6,LEN(LEFT(C2250,FIND(" ",C2250&amp;" ")-1))=7),OR(ISNUMBER(MATCH(LEFT(C2250,FIND(" ",C2250&amp;" ")-1),'Look Up Values'!$G$2:$G$1000,0)),ISNUMBER(MATCH(LEFT(C2250,FIND(" ",C2250&amp;" ")-1),'Look Up Values'!$AE$2:$AE$2000,0)))),"","EWC error")),"")</f>
        <v/>
      </c>
      <c r="P2250" s="242" t="str" cm="1">
        <f t="array" ref="P2250">IF(AND(I2250&lt;&gt;0,I2250&lt;&gt;""),IF(D2250="","",IF(ISNUMBER(MATCH(SUBSTITUTE(D2250," ",""),SUBSTITUTE('Look Up Values'!$S$2:$S$120," ",""),0)),"","D&amp;R error")),"")</f>
        <v/>
      </c>
      <c r="Q2250" s="242" t="str" cm="1">
        <f t="array" ref="Q2250">IF(AND(I2250&lt;&gt;0,I2250&lt;&gt;""),IF(G2250="","",IF(ISNUMBER(MATCH(SUBSTITUTE(G2250," ",""),SUBSTITUTE('Look Up Values'!$I$2:$I$10," ",""),0)),"","State error")),"")</f>
        <v/>
      </c>
      <c r="R2250" s="260" t="str">
        <f t="shared" si="71"/>
        <v/>
      </c>
    </row>
    <row r="2251" spans="1:18" ht="15.75">
      <c r="A2251" s="250">
        <v>2244</v>
      </c>
      <c r="B2251" s="198"/>
      <c r="C2251" s="25"/>
      <c r="D2251" s="25"/>
      <c r="E2251" s="25"/>
      <c r="F2251" s="25"/>
      <c r="G2251" s="26"/>
      <c r="H2251" s="27"/>
      <c r="I2251" s="28"/>
      <c r="J2251" s="430"/>
      <c r="K2251" s="48"/>
      <c r="L2251" s="457" t="str">
        <f t="shared" si="70"/>
        <v/>
      </c>
      <c r="M2251" s="245" cm="1">
        <f t="array" ref="M2251">SUMPRODUCT(--(N2251:Q2251&lt;&gt;"")) + IF(TRIM(R2251)="",0,LEN(R2251)-LEN(SUBSTITUTE(R2251,",",""))+1)</f>
        <v>0</v>
      </c>
      <c r="N2251" s="242" t="str">
        <f>IF(AND(I2251&lt;&gt;0,I2251&lt;&gt;""),IF(TRIM(SUBSTITUTE(B2251,CHAR(160),""))="","",IF(ISNUMBER(MATCH(TRIM(SUBSTITUTE(B2251,CHAR(160),"")),'Look Up Values'!$B$2:$B$500,0)),"","Origin error")),"")</f>
        <v/>
      </c>
      <c r="O2251" s="242" t="str">
        <f>IF(AND(I2251&lt;&gt;0,I2251&lt;&gt;""),IF(C2251="","",IF(AND(ISNUMBER(--LEFT(C2251,FIND(" ",C2251&amp;" ")-1)),OR(LEN(LEFT(C2251,FIND(" ",C2251&amp;" ")-1))=6,LEN(LEFT(C2251,FIND(" ",C2251&amp;" ")-1))=7),OR(ISNUMBER(MATCH(LEFT(C2251,FIND(" ",C2251&amp;" ")-1),'Look Up Values'!$G$2:$G$1000,0)),ISNUMBER(MATCH(LEFT(C2251,FIND(" ",C2251&amp;" ")-1),'Look Up Values'!$AE$2:$AE$2000,0)))),"","EWC error")),"")</f>
        <v/>
      </c>
      <c r="P2251" s="242" t="str" cm="1">
        <f t="array" ref="P2251">IF(AND(I2251&lt;&gt;0,I2251&lt;&gt;""),IF(D2251="","",IF(ISNUMBER(MATCH(SUBSTITUTE(D2251," ",""),SUBSTITUTE('Look Up Values'!$S$2:$S$120," ",""),0)),"","D&amp;R error")),"")</f>
        <v/>
      </c>
      <c r="Q2251" s="242" t="str" cm="1">
        <f t="array" ref="Q2251">IF(AND(I2251&lt;&gt;0,I2251&lt;&gt;""),IF(G2251="","",IF(ISNUMBER(MATCH(SUBSTITUTE(G2251," ",""),SUBSTITUTE('Look Up Values'!$I$2:$I$10," ",""),0)),"","State error")),"")</f>
        <v/>
      </c>
      <c r="R2251" s="260" t="str">
        <f t="shared" si="71"/>
        <v/>
      </c>
    </row>
    <row r="2252" spans="1:18" ht="15.75">
      <c r="A2252" s="250">
        <v>2245</v>
      </c>
      <c r="B2252" s="198"/>
      <c r="C2252" s="25"/>
      <c r="D2252" s="25"/>
      <c r="E2252" s="25"/>
      <c r="F2252" s="25"/>
      <c r="G2252" s="26"/>
      <c r="H2252" s="27"/>
      <c r="I2252" s="28"/>
      <c r="J2252" s="430"/>
      <c r="K2252" s="48"/>
      <c r="L2252" s="457" t="str">
        <f t="shared" si="70"/>
        <v/>
      </c>
      <c r="M2252" s="245" cm="1">
        <f t="array" ref="M2252">SUMPRODUCT(--(N2252:Q2252&lt;&gt;"")) + IF(TRIM(R2252)="",0,LEN(R2252)-LEN(SUBSTITUTE(R2252,",",""))+1)</f>
        <v>0</v>
      </c>
      <c r="N2252" s="242" t="str">
        <f>IF(AND(I2252&lt;&gt;0,I2252&lt;&gt;""),IF(TRIM(SUBSTITUTE(B2252,CHAR(160),""))="","",IF(ISNUMBER(MATCH(TRIM(SUBSTITUTE(B2252,CHAR(160),"")),'Look Up Values'!$B$2:$B$500,0)),"","Origin error")),"")</f>
        <v/>
      </c>
      <c r="O2252" s="242" t="str">
        <f>IF(AND(I2252&lt;&gt;0,I2252&lt;&gt;""),IF(C2252="","",IF(AND(ISNUMBER(--LEFT(C2252,FIND(" ",C2252&amp;" ")-1)),OR(LEN(LEFT(C2252,FIND(" ",C2252&amp;" ")-1))=6,LEN(LEFT(C2252,FIND(" ",C2252&amp;" ")-1))=7),OR(ISNUMBER(MATCH(LEFT(C2252,FIND(" ",C2252&amp;" ")-1),'Look Up Values'!$G$2:$G$1000,0)),ISNUMBER(MATCH(LEFT(C2252,FIND(" ",C2252&amp;" ")-1),'Look Up Values'!$AE$2:$AE$2000,0)))),"","EWC error")),"")</f>
        <v/>
      </c>
      <c r="P2252" s="242" t="str" cm="1">
        <f t="array" ref="P2252">IF(AND(I2252&lt;&gt;0,I2252&lt;&gt;""),IF(D2252="","",IF(ISNUMBER(MATCH(SUBSTITUTE(D2252," ",""),SUBSTITUTE('Look Up Values'!$S$2:$S$120," ",""),0)),"","D&amp;R error")),"")</f>
        <v/>
      </c>
      <c r="Q2252" s="242" t="str" cm="1">
        <f t="array" ref="Q2252">IF(AND(I2252&lt;&gt;0,I2252&lt;&gt;""),IF(G2252="","",IF(ISNUMBER(MATCH(SUBSTITUTE(G2252," ",""),SUBSTITUTE('Look Up Values'!$I$2:$I$10," ",""),0)),"","State error")),"")</f>
        <v/>
      </c>
      <c r="R2252" s="260" t="str">
        <f t="shared" si="71"/>
        <v/>
      </c>
    </row>
    <row r="2253" spans="1:18" ht="15.75">
      <c r="A2253" s="250">
        <v>2246</v>
      </c>
      <c r="B2253" s="198"/>
      <c r="C2253" s="25"/>
      <c r="D2253" s="25"/>
      <c r="E2253" s="25"/>
      <c r="F2253" s="25"/>
      <c r="G2253" s="26"/>
      <c r="H2253" s="27"/>
      <c r="I2253" s="28"/>
      <c r="J2253" s="430"/>
      <c r="K2253" s="48"/>
      <c r="L2253" s="457" t="str">
        <f t="shared" si="70"/>
        <v/>
      </c>
      <c r="M2253" s="245" cm="1">
        <f t="array" ref="M2253">SUMPRODUCT(--(N2253:Q2253&lt;&gt;"")) + IF(TRIM(R2253)="",0,LEN(R2253)-LEN(SUBSTITUTE(R2253,",",""))+1)</f>
        <v>0</v>
      </c>
      <c r="N2253" s="242" t="str">
        <f>IF(AND(I2253&lt;&gt;0,I2253&lt;&gt;""),IF(TRIM(SUBSTITUTE(B2253,CHAR(160),""))="","",IF(ISNUMBER(MATCH(TRIM(SUBSTITUTE(B2253,CHAR(160),"")),'Look Up Values'!$B$2:$B$500,0)),"","Origin error")),"")</f>
        <v/>
      </c>
      <c r="O2253" s="242" t="str">
        <f>IF(AND(I2253&lt;&gt;0,I2253&lt;&gt;""),IF(C2253="","",IF(AND(ISNUMBER(--LEFT(C2253,FIND(" ",C2253&amp;" ")-1)),OR(LEN(LEFT(C2253,FIND(" ",C2253&amp;" ")-1))=6,LEN(LEFT(C2253,FIND(" ",C2253&amp;" ")-1))=7),OR(ISNUMBER(MATCH(LEFT(C2253,FIND(" ",C2253&amp;" ")-1),'Look Up Values'!$G$2:$G$1000,0)),ISNUMBER(MATCH(LEFT(C2253,FIND(" ",C2253&amp;" ")-1),'Look Up Values'!$AE$2:$AE$2000,0)))),"","EWC error")),"")</f>
        <v/>
      </c>
      <c r="P2253" s="242" t="str" cm="1">
        <f t="array" ref="P2253">IF(AND(I2253&lt;&gt;0,I2253&lt;&gt;""),IF(D2253="","",IF(ISNUMBER(MATCH(SUBSTITUTE(D2253," ",""),SUBSTITUTE('Look Up Values'!$S$2:$S$120," ",""),0)),"","D&amp;R error")),"")</f>
        <v/>
      </c>
      <c r="Q2253" s="242" t="str" cm="1">
        <f t="array" ref="Q2253">IF(AND(I2253&lt;&gt;0,I2253&lt;&gt;""),IF(G2253="","",IF(ISNUMBER(MATCH(SUBSTITUTE(G2253," ",""),SUBSTITUTE('Look Up Values'!$I$2:$I$10," ",""),0)),"","State error")),"")</f>
        <v/>
      </c>
      <c r="R2253" s="260" t="str">
        <f t="shared" si="71"/>
        <v/>
      </c>
    </row>
    <row r="2254" spans="1:18" ht="15.75">
      <c r="A2254" s="250">
        <v>2247</v>
      </c>
      <c r="B2254" s="198"/>
      <c r="C2254" s="25"/>
      <c r="D2254" s="25"/>
      <c r="E2254" s="25"/>
      <c r="F2254" s="25"/>
      <c r="G2254" s="26"/>
      <c r="H2254" s="27"/>
      <c r="I2254" s="28"/>
      <c r="J2254" s="430"/>
      <c r="K2254" s="48"/>
      <c r="L2254" s="457" t="str">
        <f t="shared" si="70"/>
        <v/>
      </c>
      <c r="M2254" s="245" cm="1">
        <f t="array" ref="M2254">SUMPRODUCT(--(N2254:Q2254&lt;&gt;"")) + IF(TRIM(R2254)="",0,LEN(R2254)-LEN(SUBSTITUTE(R2254,",",""))+1)</f>
        <v>0</v>
      </c>
      <c r="N2254" s="242" t="str">
        <f>IF(AND(I2254&lt;&gt;0,I2254&lt;&gt;""),IF(TRIM(SUBSTITUTE(B2254,CHAR(160),""))="","",IF(ISNUMBER(MATCH(TRIM(SUBSTITUTE(B2254,CHAR(160),"")),'Look Up Values'!$B$2:$B$500,0)),"","Origin error")),"")</f>
        <v/>
      </c>
      <c r="O2254" s="242" t="str">
        <f>IF(AND(I2254&lt;&gt;0,I2254&lt;&gt;""),IF(C2254="","",IF(AND(ISNUMBER(--LEFT(C2254,FIND(" ",C2254&amp;" ")-1)),OR(LEN(LEFT(C2254,FIND(" ",C2254&amp;" ")-1))=6,LEN(LEFT(C2254,FIND(" ",C2254&amp;" ")-1))=7),OR(ISNUMBER(MATCH(LEFT(C2254,FIND(" ",C2254&amp;" ")-1),'Look Up Values'!$G$2:$G$1000,0)),ISNUMBER(MATCH(LEFT(C2254,FIND(" ",C2254&amp;" ")-1),'Look Up Values'!$AE$2:$AE$2000,0)))),"","EWC error")),"")</f>
        <v/>
      </c>
      <c r="P2254" s="242" t="str" cm="1">
        <f t="array" ref="P2254">IF(AND(I2254&lt;&gt;0,I2254&lt;&gt;""),IF(D2254="","",IF(ISNUMBER(MATCH(SUBSTITUTE(D2254," ",""),SUBSTITUTE('Look Up Values'!$S$2:$S$120," ",""),0)),"","D&amp;R error")),"")</f>
        <v/>
      </c>
      <c r="Q2254" s="242" t="str" cm="1">
        <f t="array" ref="Q2254">IF(AND(I2254&lt;&gt;0,I2254&lt;&gt;""),IF(G2254="","",IF(ISNUMBER(MATCH(SUBSTITUTE(G2254," ",""),SUBSTITUTE('Look Up Values'!$I$2:$I$10," ",""),0)),"","State error")),"")</f>
        <v/>
      </c>
      <c r="R2254" s="260" t="str">
        <f t="shared" si="71"/>
        <v/>
      </c>
    </row>
    <row r="2255" spans="1:18" ht="15.75">
      <c r="A2255" s="250">
        <v>2248</v>
      </c>
      <c r="B2255" s="198"/>
      <c r="C2255" s="25"/>
      <c r="D2255" s="25"/>
      <c r="E2255" s="25"/>
      <c r="F2255" s="25"/>
      <c r="G2255" s="26"/>
      <c r="H2255" s="27"/>
      <c r="I2255" s="28"/>
      <c r="J2255" s="430"/>
      <c r="K2255" s="48"/>
      <c r="L2255" s="457" t="str">
        <f t="shared" si="70"/>
        <v/>
      </c>
      <c r="M2255" s="245" cm="1">
        <f t="array" ref="M2255">SUMPRODUCT(--(N2255:Q2255&lt;&gt;"")) + IF(TRIM(R2255)="",0,LEN(R2255)-LEN(SUBSTITUTE(R2255,",",""))+1)</f>
        <v>0</v>
      </c>
      <c r="N2255" s="242" t="str">
        <f>IF(AND(I2255&lt;&gt;0,I2255&lt;&gt;""),IF(TRIM(SUBSTITUTE(B2255,CHAR(160),""))="","",IF(ISNUMBER(MATCH(TRIM(SUBSTITUTE(B2255,CHAR(160),"")),'Look Up Values'!$B$2:$B$500,0)),"","Origin error")),"")</f>
        <v/>
      </c>
      <c r="O2255" s="242" t="str">
        <f>IF(AND(I2255&lt;&gt;0,I2255&lt;&gt;""),IF(C2255="","",IF(AND(ISNUMBER(--LEFT(C2255,FIND(" ",C2255&amp;" ")-1)),OR(LEN(LEFT(C2255,FIND(" ",C2255&amp;" ")-1))=6,LEN(LEFT(C2255,FIND(" ",C2255&amp;" ")-1))=7),OR(ISNUMBER(MATCH(LEFT(C2255,FIND(" ",C2255&amp;" ")-1),'Look Up Values'!$G$2:$G$1000,0)),ISNUMBER(MATCH(LEFT(C2255,FIND(" ",C2255&amp;" ")-1),'Look Up Values'!$AE$2:$AE$2000,0)))),"","EWC error")),"")</f>
        <v/>
      </c>
      <c r="P2255" s="242" t="str" cm="1">
        <f t="array" ref="P2255">IF(AND(I2255&lt;&gt;0,I2255&lt;&gt;""),IF(D2255="","",IF(ISNUMBER(MATCH(SUBSTITUTE(D2255," ",""),SUBSTITUTE('Look Up Values'!$S$2:$S$120," ",""),0)),"","D&amp;R error")),"")</f>
        <v/>
      </c>
      <c r="Q2255" s="242" t="str" cm="1">
        <f t="array" ref="Q2255">IF(AND(I2255&lt;&gt;0,I2255&lt;&gt;""),IF(G2255="","",IF(ISNUMBER(MATCH(SUBSTITUTE(G2255," ",""),SUBSTITUTE('Look Up Values'!$I$2:$I$10," ",""),0)),"","State error")),"")</f>
        <v/>
      </c>
      <c r="R2255" s="260" t="str">
        <f t="shared" si="71"/>
        <v/>
      </c>
    </row>
    <row r="2256" spans="1:18" ht="15.75">
      <c r="A2256" s="250">
        <v>2249</v>
      </c>
      <c r="B2256" s="198"/>
      <c r="C2256" s="25"/>
      <c r="D2256" s="25"/>
      <c r="E2256" s="25"/>
      <c r="F2256" s="25"/>
      <c r="G2256" s="26"/>
      <c r="H2256" s="27"/>
      <c r="I2256" s="28"/>
      <c r="J2256" s="430"/>
      <c r="K2256" s="48"/>
      <c r="L2256" s="457" t="str">
        <f t="shared" si="70"/>
        <v/>
      </c>
      <c r="M2256" s="245" cm="1">
        <f t="array" ref="M2256">SUMPRODUCT(--(N2256:Q2256&lt;&gt;"")) + IF(TRIM(R2256)="",0,LEN(R2256)-LEN(SUBSTITUTE(R2256,",",""))+1)</f>
        <v>0</v>
      </c>
      <c r="N2256" s="242" t="str">
        <f>IF(AND(I2256&lt;&gt;0,I2256&lt;&gt;""),IF(TRIM(SUBSTITUTE(B2256,CHAR(160),""))="","",IF(ISNUMBER(MATCH(TRIM(SUBSTITUTE(B2256,CHAR(160),"")),'Look Up Values'!$B$2:$B$500,0)),"","Origin error")),"")</f>
        <v/>
      </c>
      <c r="O2256" s="242" t="str">
        <f>IF(AND(I2256&lt;&gt;0,I2256&lt;&gt;""),IF(C2256="","",IF(AND(ISNUMBER(--LEFT(C2256,FIND(" ",C2256&amp;" ")-1)),OR(LEN(LEFT(C2256,FIND(" ",C2256&amp;" ")-1))=6,LEN(LEFT(C2256,FIND(" ",C2256&amp;" ")-1))=7),OR(ISNUMBER(MATCH(LEFT(C2256,FIND(" ",C2256&amp;" ")-1),'Look Up Values'!$G$2:$G$1000,0)),ISNUMBER(MATCH(LEFT(C2256,FIND(" ",C2256&amp;" ")-1),'Look Up Values'!$AE$2:$AE$2000,0)))),"","EWC error")),"")</f>
        <v/>
      </c>
      <c r="P2256" s="242" t="str" cm="1">
        <f t="array" ref="P2256">IF(AND(I2256&lt;&gt;0,I2256&lt;&gt;""),IF(D2256="","",IF(ISNUMBER(MATCH(SUBSTITUTE(D2256," ",""),SUBSTITUTE('Look Up Values'!$S$2:$S$120," ",""),0)),"","D&amp;R error")),"")</f>
        <v/>
      </c>
      <c r="Q2256" s="242" t="str" cm="1">
        <f t="array" ref="Q2256">IF(AND(I2256&lt;&gt;0,I2256&lt;&gt;""),IF(G2256="","",IF(ISNUMBER(MATCH(SUBSTITUTE(G2256," ",""),SUBSTITUTE('Look Up Values'!$I$2:$I$10," ",""),0)),"","State error")),"")</f>
        <v/>
      </c>
      <c r="R2256" s="260" t="str">
        <f t="shared" si="71"/>
        <v/>
      </c>
    </row>
    <row r="2257" spans="1:18" ht="15.75">
      <c r="A2257" s="250">
        <v>2250</v>
      </c>
      <c r="B2257" s="198"/>
      <c r="C2257" s="25"/>
      <c r="D2257" s="25"/>
      <c r="E2257" s="25"/>
      <c r="F2257" s="25"/>
      <c r="G2257" s="26"/>
      <c r="H2257" s="27"/>
      <c r="I2257" s="28"/>
      <c r="J2257" s="430"/>
      <c r="K2257" s="48"/>
      <c r="L2257" s="457" t="str">
        <f t="shared" si="70"/>
        <v/>
      </c>
      <c r="M2257" s="245" cm="1">
        <f t="array" ref="M2257">SUMPRODUCT(--(N2257:Q2257&lt;&gt;"")) + IF(TRIM(R2257)="",0,LEN(R2257)-LEN(SUBSTITUTE(R2257,",",""))+1)</f>
        <v>0</v>
      </c>
      <c r="N2257" s="242" t="str">
        <f>IF(AND(I2257&lt;&gt;0,I2257&lt;&gt;""),IF(TRIM(SUBSTITUTE(B2257,CHAR(160),""))="","",IF(ISNUMBER(MATCH(TRIM(SUBSTITUTE(B2257,CHAR(160),"")),'Look Up Values'!$B$2:$B$500,0)),"","Origin error")),"")</f>
        <v/>
      </c>
      <c r="O2257" s="242" t="str">
        <f>IF(AND(I2257&lt;&gt;0,I2257&lt;&gt;""),IF(C2257="","",IF(AND(ISNUMBER(--LEFT(C2257,FIND(" ",C2257&amp;" ")-1)),OR(LEN(LEFT(C2257,FIND(" ",C2257&amp;" ")-1))=6,LEN(LEFT(C2257,FIND(" ",C2257&amp;" ")-1))=7),OR(ISNUMBER(MATCH(LEFT(C2257,FIND(" ",C2257&amp;" ")-1),'Look Up Values'!$G$2:$G$1000,0)),ISNUMBER(MATCH(LEFT(C2257,FIND(" ",C2257&amp;" ")-1),'Look Up Values'!$AE$2:$AE$2000,0)))),"","EWC error")),"")</f>
        <v/>
      </c>
      <c r="P2257" s="242" t="str" cm="1">
        <f t="array" ref="P2257">IF(AND(I2257&lt;&gt;0,I2257&lt;&gt;""),IF(D2257="","",IF(ISNUMBER(MATCH(SUBSTITUTE(D2257," ",""),SUBSTITUTE('Look Up Values'!$S$2:$S$120," ",""),0)),"","D&amp;R error")),"")</f>
        <v/>
      </c>
      <c r="Q2257" s="242" t="str" cm="1">
        <f t="array" ref="Q2257">IF(AND(I2257&lt;&gt;0,I2257&lt;&gt;""),IF(G2257="","",IF(ISNUMBER(MATCH(SUBSTITUTE(G2257," ",""),SUBSTITUTE('Look Up Values'!$I$2:$I$10," ",""),0)),"","State error")),"")</f>
        <v/>
      </c>
      <c r="R2257" s="260" t="str">
        <f t="shared" si="71"/>
        <v/>
      </c>
    </row>
    <row r="2258" spans="1:18" ht="15.75">
      <c r="A2258" s="250">
        <v>2251</v>
      </c>
      <c r="B2258" s="198"/>
      <c r="C2258" s="25"/>
      <c r="D2258" s="25"/>
      <c r="E2258" s="25"/>
      <c r="F2258" s="25"/>
      <c r="G2258" s="26"/>
      <c r="H2258" s="27"/>
      <c r="I2258" s="28"/>
      <c r="J2258" s="430"/>
      <c r="K2258" s="48"/>
      <c r="L2258" s="457" t="str">
        <f t="shared" si="70"/>
        <v/>
      </c>
      <c r="M2258" s="245" cm="1">
        <f t="array" ref="M2258">SUMPRODUCT(--(N2258:Q2258&lt;&gt;"")) + IF(TRIM(R2258)="",0,LEN(R2258)-LEN(SUBSTITUTE(R2258,",",""))+1)</f>
        <v>0</v>
      </c>
      <c r="N2258" s="242" t="str">
        <f>IF(AND(I2258&lt;&gt;0,I2258&lt;&gt;""),IF(TRIM(SUBSTITUTE(B2258,CHAR(160),""))="","",IF(ISNUMBER(MATCH(TRIM(SUBSTITUTE(B2258,CHAR(160),"")),'Look Up Values'!$B$2:$B$500,0)),"","Origin error")),"")</f>
        <v/>
      </c>
      <c r="O2258" s="242" t="str">
        <f>IF(AND(I2258&lt;&gt;0,I2258&lt;&gt;""),IF(C2258="","",IF(AND(ISNUMBER(--LEFT(C2258,FIND(" ",C2258&amp;" ")-1)),OR(LEN(LEFT(C2258,FIND(" ",C2258&amp;" ")-1))=6,LEN(LEFT(C2258,FIND(" ",C2258&amp;" ")-1))=7),OR(ISNUMBER(MATCH(LEFT(C2258,FIND(" ",C2258&amp;" ")-1),'Look Up Values'!$G$2:$G$1000,0)),ISNUMBER(MATCH(LEFT(C2258,FIND(" ",C2258&amp;" ")-1),'Look Up Values'!$AE$2:$AE$2000,0)))),"","EWC error")),"")</f>
        <v/>
      </c>
      <c r="P2258" s="242" t="str" cm="1">
        <f t="array" ref="P2258">IF(AND(I2258&lt;&gt;0,I2258&lt;&gt;""),IF(D2258="","",IF(ISNUMBER(MATCH(SUBSTITUTE(D2258," ",""),SUBSTITUTE('Look Up Values'!$S$2:$S$120," ",""),0)),"","D&amp;R error")),"")</f>
        <v/>
      </c>
      <c r="Q2258" s="242" t="str" cm="1">
        <f t="array" ref="Q2258">IF(AND(I2258&lt;&gt;0,I2258&lt;&gt;""),IF(G2258="","",IF(ISNUMBER(MATCH(SUBSTITUTE(G2258," ",""),SUBSTITUTE('Look Up Values'!$I$2:$I$10," ",""),0)),"","State error")),"")</f>
        <v/>
      </c>
      <c r="R2258" s="260" t="str">
        <f t="shared" si="71"/>
        <v/>
      </c>
    </row>
    <row r="2259" spans="1:18" ht="15.75">
      <c r="A2259" s="250">
        <v>2252</v>
      </c>
      <c r="B2259" s="198"/>
      <c r="C2259" s="25"/>
      <c r="D2259" s="25"/>
      <c r="E2259" s="25"/>
      <c r="F2259" s="25"/>
      <c r="G2259" s="26"/>
      <c r="H2259" s="27"/>
      <c r="I2259" s="28"/>
      <c r="J2259" s="430"/>
      <c r="K2259" s="48"/>
      <c r="L2259" s="457" t="str">
        <f t="shared" si="70"/>
        <v/>
      </c>
      <c r="M2259" s="245" cm="1">
        <f t="array" ref="M2259">SUMPRODUCT(--(N2259:Q2259&lt;&gt;"")) + IF(TRIM(R2259)="",0,LEN(R2259)-LEN(SUBSTITUTE(R2259,",",""))+1)</f>
        <v>0</v>
      </c>
      <c r="N2259" s="242" t="str">
        <f>IF(AND(I2259&lt;&gt;0,I2259&lt;&gt;""),IF(TRIM(SUBSTITUTE(B2259,CHAR(160),""))="","",IF(ISNUMBER(MATCH(TRIM(SUBSTITUTE(B2259,CHAR(160),"")),'Look Up Values'!$B$2:$B$500,0)),"","Origin error")),"")</f>
        <v/>
      </c>
      <c r="O2259" s="242" t="str">
        <f>IF(AND(I2259&lt;&gt;0,I2259&lt;&gt;""),IF(C2259="","",IF(AND(ISNUMBER(--LEFT(C2259,FIND(" ",C2259&amp;" ")-1)),OR(LEN(LEFT(C2259,FIND(" ",C2259&amp;" ")-1))=6,LEN(LEFT(C2259,FIND(" ",C2259&amp;" ")-1))=7),OR(ISNUMBER(MATCH(LEFT(C2259,FIND(" ",C2259&amp;" ")-1),'Look Up Values'!$G$2:$G$1000,0)),ISNUMBER(MATCH(LEFT(C2259,FIND(" ",C2259&amp;" ")-1),'Look Up Values'!$AE$2:$AE$2000,0)))),"","EWC error")),"")</f>
        <v/>
      </c>
      <c r="P2259" s="242" t="str" cm="1">
        <f t="array" ref="P2259">IF(AND(I2259&lt;&gt;0,I2259&lt;&gt;""),IF(D2259="","",IF(ISNUMBER(MATCH(SUBSTITUTE(D2259," ",""),SUBSTITUTE('Look Up Values'!$S$2:$S$120," ",""),0)),"","D&amp;R error")),"")</f>
        <v/>
      </c>
      <c r="Q2259" s="242" t="str" cm="1">
        <f t="array" ref="Q2259">IF(AND(I2259&lt;&gt;0,I2259&lt;&gt;""),IF(G2259="","",IF(ISNUMBER(MATCH(SUBSTITUTE(G2259," ",""),SUBSTITUTE('Look Up Values'!$I$2:$I$10," ",""),0)),"","State error")),"")</f>
        <v/>
      </c>
      <c r="R2259" s="260" t="str">
        <f t="shared" si="71"/>
        <v/>
      </c>
    </row>
    <row r="2260" spans="1:18" ht="15.75">
      <c r="A2260" s="250">
        <v>2253</v>
      </c>
      <c r="B2260" s="198"/>
      <c r="C2260" s="25"/>
      <c r="D2260" s="25"/>
      <c r="E2260" s="25"/>
      <c r="F2260" s="25"/>
      <c r="G2260" s="26"/>
      <c r="H2260" s="27"/>
      <c r="I2260" s="28"/>
      <c r="J2260" s="430"/>
      <c r="K2260" s="48"/>
      <c r="L2260" s="457" t="str">
        <f t="shared" si="70"/>
        <v/>
      </c>
      <c r="M2260" s="245" cm="1">
        <f t="array" ref="M2260">SUMPRODUCT(--(N2260:Q2260&lt;&gt;"")) + IF(TRIM(R2260)="",0,LEN(R2260)-LEN(SUBSTITUTE(R2260,",",""))+1)</f>
        <v>0</v>
      </c>
      <c r="N2260" s="242" t="str">
        <f>IF(AND(I2260&lt;&gt;0,I2260&lt;&gt;""),IF(TRIM(SUBSTITUTE(B2260,CHAR(160),""))="","",IF(ISNUMBER(MATCH(TRIM(SUBSTITUTE(B2260,CHAR(160),"")),'Look Up Values'!$B$2:$B$500,0)),"","Origin error")),"")</f>
        <v/>
      </c>
      <c r="O2260" s="242" t="str">
        <f>IF(AND(I2260&lt;&gt;0,I2260&lt;&gt;""),IF(C2260="","",IF(AND(ISNUMBER(--LEFT(C2260,FIND(" ",C2260&amp;" ")-1)),OR(LEN(LEFT(C2260,FIND(" ",C2260&amp;" ")-1))=6,LEN(LEFT(C2260,FIND(" ",C2260&amp;" ")-1))=7),OR(ISNUMBER(MATCH(LEFT(C2260,FIND(" ",C2260&amp;" ")-1),'Look Up Values'!$G$2:$G$1000,0)),ISNUMBER(MATCH(LEFT(C2260,FIND(" ",C2260&amp;" ")-1),'Look Up Values'!$AE$2:$AE$2000,0)))),"","EWC error")),"")</f>
        <v/>
      </c>
      <c r="P2260" s="242" t="str" cm="1">
        <f t="array" ref="P2260">IF(AND(I2260&lt;&gt;0,I2260&lt;&gt;""),IF(D2260="","",IF(ISNUMBER(MATCH(SUBSTITUTE(D2260," ",""),SUBSTITUTE('Look Up Values'!$S$2:$S$120," ",""),0)),"","D&amp;R error")),"")</f>
        <v/>
      </c>
      <c r="Q2260" s="242" t="str" cm="1">
        <f t="array" ref="Q2260">IF(AND(I2260&lt;&gt;0,I2260&lt;&gt;""),IF(G2260="","",IF(ISNUMBER(MATCH(SUBSTITUTE(G2260," ",""),SUBSTITUTE('Look Up Values'!$I$2:$I$10," ",""),0)),"","State error")),"")</f>
        <v/>
      </c>
      <c r="R2260" s="260" t="str">
        <f t="shared" si="71"/>
        <v/>
      </c>
    </row>
    <row r="2261" spans="1:18" ht="15.75">
      <c r="A2261" s="250">
        <v>2254</v>
      </c>
      <c r="B2261" s="198"/>
      <c r="C2261" s="25"/>
      <c r="D2261" s="25"/>
      <c r="E2261" s="25"/>
      <c r="F2261" s="25"/>
      <c r="G2261" s="26"/>
      <c r="H2261" s="27"/>
      <c r="I2261" s="28"/>
      <c r="J2261" s="430"/>
      <c r="K2261" s="48"/>
      <c r="L2261" s="457" t="str">
        <f t="shared" si="70"/>
        <v/>
      </c>
      <c r="M2261" s="245" cm="1">
        <f t="array" ref="M2261">SUMPRODUCT(--(N2261:Q2261&lt;&gt;"")) + IF(TRIM(R2261)="",0,LEN(R2261)-LEN(SUBSTITUTE(R2261,",",""))+1)</f>
        <v>0</v>
      </c>
      <c r="N2261" s="242" t="str">
        <f>IF(AND(I2261&lt;&gt;0,I2261&lt;&gt;""),IF(TRIM(SUBSTITUTE(B2261,CHAR(160),""))="","",IF(ISNUMBER(MATCH(TRIM(SUBSTITUTE(B2261,CHAR(160),"")),'Look Up Values'!$B$2:$B$500,0)),"","Origin error")),"")</f>
        <v/>
      </c>
      <c r="O2261" s="242" t="str">
        <f>IF(AND(I2261&lt;&gt;0,I2261&lt;&gt;""),IF(C2261="","",IF(AND(ISNUMBER(--LEFT(C2261,FIND(" ",C2261&amp;" ")-1)),OR(LEN(LEFT(C2261,FIND(" ",C2261&amp;" ")-1))=6,LEN(LEFT(C2261,FIND(" ",C2261&amp;" ")-1))=7),OR(ISNUMBER(MATCH(LEFT(C2261,FIND(" ",C2261&amp;" ")-1),'Look Up Values'!$G$2:$G$1000,0)),ISNUMBER(MATCH(LEFT(C2261,FIND(" ",C2261&amp;" ")-1),'Look Up Values'!$AE$2:$AE$2000,0)))),"","EWC error")),"")</f>
        <v/>
      </c>
      <c r="P2261" s="242" t="str" cm="1">
        <f t="array" ref="P2261">IF(AND(I2261&lt;&gt;0,I2261&lt;&gt;""),IF(D2261="","",IF(ISNUMBER(MATCH(SUBSTITUTE(D2261," ",""),SUBSTITUTE('Look Up Values'!$S$2:$S$120," ",""),0)),"","D&amp;R error")),"")</f>
        <v/>
      </c>
      <c r="Q2261" s="242" t="str" cm="1">
        <f t="array" ref="Q2261">IF(AND(I2261&lt;&gt;0,I2261&lt;&gt;""),IF(G2261="","",IF(ISNUMBER(MATCH(SUBSTITUTE(G2261," ",""),SUBSTITUTE('Look Up Values'!$I$2:$I$10," ",""),0)),"","State error")),"")</f>
        <v/>
      </c>
      <c r="R2261" s="260" t="str">
        <f t="shared" si="71"/>
        <v/>
      </c>
    </row>
    <row r="2262" spans="1:18" ht="15.75">
      <c r="A2262" s="250">
        <v>2255</v>
      </c>
      <c r="B2262" s="198"/>
      <c r="C2262" s="25"/>
      <c r="D2262" s="25"/>
      <c r="E2262" s="25"/>
      <c r="F2262" s="25"/>
      <c r="G2262" s="26"/>
      <c r="H2262" s="27"/>
      <c r="I2262" s="28"/>
      <c r="J2262" s="430"/>
      <c r="K2262" s="48"/>
      <c r="L2262" s="457" t="str">
        <f t="shared" si="70"/>
        <v/>
      </c>
      <c r="M2262" s="245" cm="1">
        <f t="array" ref="M2262">SUMPRODUCT(--(N2262:Q2262&lt;&gt;"")) + IF(TRIM(R2262)="",0,LEN(R2262)-LEN(SUBSTITUTE(R2262,",",""))+1)</f>
        <v>0</v>
      </c>
      <c r="N2262" s="242" t="str">
        <f>IF(AND(I2262&lt;&gt;0,I2262&lt;&gt;""),IF(TRIM(SUBSTITUTE(B2262,CHAR(160),""))="","",IF(ISNUMBER(MATCH(TRIM(SUBSTITUTE(B2262,CHAR(160),"")),'Look Up Values'!$B$2:$B$500,0)),"","Origin error")),"")</f>
        <v/>
      </c>
      <c r="O2262" s="242" t="str">
        <f>IF(AND(I2262&lt;&gt;0,I2262&lt;&gt;""),IF(C2262="","",IF(AND(ISNUMBER(--LEFT(C2262,FIND(" ",C2262&amp;" ")-1)),OR(LEN(LEFT(C2262,FIND(" ",C2262&amp;" ")-1))=6,LEN(LEFT(C2262,FIND(" ",C2262&amp;" ")-1))=7),OR(ISNUMBER(MATCH(LEFT(C2262,FIND(" ",C2262&amp;" ")-1),'Look Up Values'!$G$2:$G$1000,0)),ISNUMBER(MATCH(LEFT(C2262,FIND(" ",C2262&amp;" ")-1),'Look Up Values'!$AE$2:$AE$2000,0)))),"","EWC error")),"")</f>
        <v/>
      </c>
      <c r="P2262" s="242" t="str" cm="1">
        <f t="array" ref="P2262">IF(AND(I2262&lt;&gt;0,I2262&lt;&gt;""),IF(D2262="","",IF(ISNUMBER(MATCH(SUBSTITUTE(D2262," ",""),SUBSTITUTE('Look Up Values'!$S$2:$S$120," ",""),0)),"","D&amp;R error")),"")</f>
        <v/>
      </c>
      <c r="Q2262" s="242" t="str" cm="1">
        <f t="array" ref="Q2262">IF(AND(I2262&lt;&gt;0,I2262&lt;&gt;""),IF(G2262="","",IF(ISNUMBER(MATCH(SUBSTITUTE(G2262," ",""),SUBSTITUTE('Look Up Values'!$I$2:$I$10," ",""),0)),"","State error")),"")</f>
        <v/>
      </c>
      <c r="R2262" s="260" t="str">
        <f t="shared" si="71"/>
        <v/>
      </c>
    </row>
    <row r="2263" spans="1:18" ht="15.75">
      <c r="A2263" s="250">
        <v>2256</v>
      </c>
      <c r="B2263" s="198"/>
      <c r="C2263" s="25"/>
      <c r="D2263" s="25"/>
      <c r="E2263" s="25"/>
      <c r="F2263" s="25"/>
      <c r="G2263" s="26"/>
      <c r="H2263" s="27"/>
      <c r="I2263" s="28"/>
      <c r="J2263" s="430"/>
      <c r="K2263" s="48"/>
      <c r="L2263" s="457" t="str">
        <f t="shared" si="70"/>
        <v/>
      </c>
      <c r="M2263" s="245" cm="1">
        <f t="array" ref="M2263">SUMPRODUCT(--(N2263:Q2263&lt;&gt;"")) + IF(TRIM(R2263)="",0,LEN(R2263)-LEN(SUBSTITUTE(R2263,",",""))+1)</f>
        <v>0</v>
      </c>
      <c r="N2263" s="242" t="str">
        <f>IF(AND(I2263&lt;&gt;0,I2263&lt;&gt;""),IF(TRIM(SUBSTITUTE(B2263,CHAR(160),""))="","",IF(ISNUMBER(MATCH(TRIM(SUBSTITUTE(B2263,CHAR(160),"")),'Look Up Values'!$B$2:$B$500,0)),"","Origin error")),"")</f>
        <v/>
      </c>
      <c r="O2263" s="242" t="str">
        <f>IF(AND(I2263&lt;&gt;0,I2263&lt;&gt;""),IF(C2263="","",IF(AND(ISNUMBER(--LEFT(C2263,FIND(" ",C2263&amp;" ")-1)),OR(LEN(LEFT(C2263,FIND(" ",C2263&amp;" ")-1))=6,LEN(LEFT(C2263,FIND(" ",C2263&amp;" ")-1))=7),OR(ISNUMBER(MATCH(LEFT(C2263,FIND(" ",C2263&amp;" ")-1),'Look Up Values'!$G$2:$G$1000,0)),ISNUMBER(MATCH(LEFT(C2263,FIND(" ",C2263&amp;" ")-1),'Look Up Values'!$AE$2:$AE$2000,0)))),"","EWC error")),"")</f>
        <v/>
      </c>
      <c r="P2263" s="242" t="str" cm="1">
        <f t="array" ref="P2263">IF(AND(I2263&lt;&gt;0,I2263&lt;&gt;""),IF(D2263="","",IF(ISNUMBER(MATCH(SUBSTITUTE(D2263," ",""),SUBSTITUTE('Look Up Values'!$S$2:$S$120," ",""),0)),"","D&amp;R error")),"")</f>
        <v/>
      </c>
      <c r="Q2263" s="242" t="str" cm="1">
        <f t="array" ref="Q2263">IF(AND(I2263&lt;&gt;0,I2263&lt;&gt;""),IF(G2263="","",IF(ISNUMBER(MATCH(SUBSTITUTE(G2263," ",""),SUBSTITUTE('Look Up Values'!$I$2:$I$10," ",""),0)),"","State error")),"")</f>
        <v/>
      </c>
      <c r="R2263" s="260" t="str">
        <f t="shared" si="71"/>
        <v/>
      </c>
    </row>
    <row r="2264" spans="1:18" ht="15.75">
      <c r="A2264" s="250">
        <v>2257</v>
      </c>
      <c r="B2264" s="198"/>
      <c r="C2264" s="25"/>
      <c r="D2264" s="25"/>
      <c r="E2264" s="25"/>
      <c r="F2264" s="25"/>
      <c r="G2264" s="26"/>
      <c r="H2264" s="27"/>
      <c r="I2264" s="28"/>
      <c r="J2264" s="430"/>
      <c r="K2264" s="48"/>
      <c r="L2264" s="457" t="str">
        <f t="shared" si="70"/>
        <v/>
      </c>
      <c r="M2264" s="245" cm="1">
        <f t="array" ref="M2264">SUMPRODUCT(--(N2264:Q2264&lt;&gt;"")) + IF(TRIM(R2264)="",0,LEN(R2264)-LEN(SUBSTITUTE(R2264,",",""))+1)</f>
        <v>0</v>
      </c>
      <c r="N2264" s="242" t="str">
        <f>IF(AND(I2264&lt;&gt;0,I2264&lt;&gt;""),IF(TRIM(SUBSTITUTE(B2264,CHAR(160),""))="","",IF(ISNUMBER(MATCH(TRIM(SUBSTITUTE(B2264,CHAR(160),"")),'Look Up Values'!$B$2:$B$500,0)),"","Origin error")),"")</f>
        <v/>
      </c>
      <c r="O2264" s="242" t="str">
        <f>IF(AND(I2264&lt;&gt;0,I2264&lt;&gt;""),IF(C2264="","",IF(AND(ISNUMBER(--LEFT(C2264,FIND(" ",C2264&amp;" ")-1)),OR(LEN(LEFT(C2264,FIND(" ",C2264&amp;" ")-1))=6,LEN(LEFT(C2264,FIND(" ",C2264&amp;" ")-1))=7),OR(ISNUMBER(MATCH(LEFT(C2264,FIND(" ",C2264&amp;" ")-1),'Look Up Values'!$G$2:$G$1000,0)),ISNUMBER(MATCH(LEFT(C2264,FIND(" ",C2264&amp;" ")-1),'Look Up Values'!$AE$2:$AE$2000,0)))),"","EWC error")),"")</f>
        <v/>
      </c>
      <c r="P2264" s="242" t="str" cm="1">
        <f t="array" ref="P2264">IF(AND(I2264&lt;&gt;0,I2264&lt;&gt;""),IF(D2264="","",IF(ISNUMBER(MATCH(SUBSTITUTE(D2264," ",""),SUBSTITUTE('Look Up Values'!$S$2:$S$120," ",""),0)),"","D&amp;R error")),"")</f>
        <v/>
      </c>
      <c r="Q2264" s="242" t="str" cm="1">
        <f t="array" ref="Q2264">IF(AND(I2264&lt;&gt;0,I2264&lt;&gt;""),IF(G2264="","",IF(ISNUMBER(MATCH(SUBSTITUTE(G2264," ",""),SUBSTITUTE('Look Up Values'!$I$2:$I$10," ",""),0)),"","State error")),"")</f>
        <v/>
      </c>
      <c r="R2264" s="260" t="str">
        <f t="shared" si="71"/>
        <v/>
      </c>
    </row>
    <row r="2265" spans="1:18" ht="15.75">
      <c r="A2265" s="250">
        <v>2258</v>
      </c>
      <c r="B2265" s="198"/>
      <c r="C2265" s="25"/>
      <c r="D2265" s="25"/>
      <c r="E2265" s="25"/>
      <c r="F2265" s="25"/>
      <c r="G2265" s="26"/>
      <c r="H2265" s="27"/>
      <c r="I2265" s="28"/>
      <c r="J2265" s="430"/>
      <c r="K2265" s="48"/>
      <c r="L2265" s="457" t="str">
        <f t="shared" si="70"/>
        <v/>
      </c>
      <c r="M2265" s="245" cm="1">
        <f t="array" ref="M2265">SUMPRODUCT(--(N2265:Q2265&lt;&gt;"")) + IF(TRIM(R2265)="",0,LEN(R2265)-LEN(SUBSTITUTE(R2265,",",""))+1)</f>
        <v>0</v>
      </c>
      <c r="N2265" s="242" t="str">
        <f>IF(AND(I2265&lt;&gt;0,I2265&lt;&gt;""),IF(TRIM(SUBSTITUTE(B2265,CHAR(160),""))="","",IF(ISNUMBER(MATCH(TRIM(SUBSTITUTE(B2265,CHAR(160),"")),'Look Up Values'!$B$2:$B$500,0)),"","Origin error")),"")</f>
        <v/>
      </c>
      <c r="O2265" s="242" t="str">
        <f>IF(AND(I2265&lt;&gt;0,I2265&lt;&gt;""),IF(C2265="","",IF(AND(ISNUMBER(--LEFT(C2265,FIND(" ",C2265&amp;" ")-1)),OR(LEN(LEFT(C2265,FIND(" ",C2265&amp;" ")-1))=6,LEN(LEFT(C2265,FIND(" ",C2265&amp;" ")-1))=7),OR(ISNUMBER(MATCH(LEFT(C2265,FIND(" ",C2265&amp;" ")-1),'Look Up Values'!$G$2:$G$1000,0)),ISNUMBER(MATCH(LEFT(C2265,FIND(" ",C2265&amp;" ")-1),'Look Up Values'!$AE$2:$AE$2000,0)))),"","EWC error")),"")</f>
        <v/>
      </c>
      <c r="P2265" s="242" t="str" cm="1">
        <f t="array" ref="P2265">IF(AND(I2265&lt;&gt;0,I2265&lt;&gt;""),IF(D2265="","",IF(ISNUMBER(MATCH(SUBSTITUTE(D2265," ",""),SUBSTITUTE('Look Up Values'!$S$2:$S$120," ",""),0)),"","D&amp;R error")),"")</f>
        <v/>
      </c>
      <c r="Q2265" s="242" t="str" cm="1">
        <f t="array" ref="Q2265">IF(AND(I2265&lt;&gt;0,I2265&lt;&gt;""),IF(G2265="","",IF(ISNUMBER(MATCH(SUBSTITUTE(G2265," ",""),SUBSTITUTE('Look Up Values'!$I$2:$I$10," ",""),0)),"","State error")),"")</f>
        <v/>
      </c>
      <c r="R2265" s="260" t="str">
        <f t="shared" si="71"/>
        <v/>
      </c>
    </row>
    <row r="2266" spans="1:18" ht="15.75">
      <c r="A2266" s="250">
        <v>2259</v>
      </c>
      <c r="B2266" s="198"/>
      <c r="C2266" s="25"/>
      <c r="D2266" s="25"/>
      <c r="E2266" s="25"/>
      <c r="F2266" s="25"/>
      <c r="G2266" s="26"/>
      <c r="H2266" s="27"/>
      <c r="I2266" s="28"/>
      <c r="J2266" s="430"/>
      <c r="K2266" s="48"/>
      <c r="L2266" s="457" t="str">
        <f t="shared" si="70"/>
        <v/>
      </c>
      <c r="M2266" s="245" cm="1">
        <f t="array" ref="M2266">SUMPRODUCT(--(N2266:Q2266&lt;&gt;"")) + IF(TRIM(R2266)="",0,LEN(R2266)-LEN(SUBSTITUTE(R2266,",",""))+1)</f>
        <v>0</v>
      </c>
      <c r="N2266" s="242" t="str">
        <f>IF(AND(I2266&lt;&gt;0,I2266&lt;&gt;""),IF(TRIM(SUBSTITUTE(B2266,CHAR(160),""))="","",IF(ISNUMBER(MATCH(TRIM(SUBSTITUTE(B2266,CHAR(160),"")),'Look Up Values'!$B$2:$B$500,0)),"","Origin error")),"")</f>
        <v/>
      </c>
      <c r="O2266" s="242" t="str">
        <f>IF(AND(I2266&lt;&gt;0,I2266&lt;&gt;""),IF(C2266="","",IF(AND(ISNUMBER(--LEFT(C2266,FIND(" ",C2266&amp;" ")-1)),OR(LEN(LEFT(C2266,FIND(" ",C2266&amp;" ")-1))=6,LEN(LEFT(C2266,FIND(" ",C2266&amp;" ")-1))=7),OR(ISNUMBER(MATCH(LEFT(C2266,FIND(" ",C2266&amp;" ")-1),'Look Up Values'!$G$2:$G$1000,0)),ISNUMBER(MATCH(LEFT(C2266,FIND(" ",C2266&amp;" ")-1),'Look Up Values'!$AE$2:$AE$2000,0)))),"","EWC error")),"")</f>
        <v/>
      </c>
      <c r="P2266" s="242" t="str" cm="1">
        <f t="array" ref="P2266">IF(AND(I2266&lt;&gt;0,I2266&lt;&gt;""),IF(D2266="","",IF(ISNUMBER(MATCH(SUBSTITUTE(D2266," ",""),SUBSTITUTE('Look Up Values'!$S$2:$S$120," ",""),0)),"","D&amp;R error")),"")</f>
        <v/>
      </c>
      <c r="Q2266" s="242" t="str" cm="1">
        <f t="array" ref="Q2266">IF(AND(I2266&lt;&gt;0,I2266&lt;&gt;""),IF(G2266="","",IF(ISNUMBER(MATCH(SUBSTITUTE(G2266," ",""),SUBSTITUTE('Look Up Values'!$I$2:$I$10," ",""),0)),"","State error")),"")</f>
        <v/>
      </c>
      <c r="R2266" s="260" t="str">
        <f t="shared" si="71"/>
        <v/>
      </c>
    </row>
    <row r="2267" spans="1:18" ht="15.75">
      <c r="A2267" s="250">
        <v>2260</v>
      </c>
      <c r="B2267" s="198"/>
      <c r="C2267" s="25"/>
      <c r="D2267" s="25"/>
      <c r="E2267" s="25"/>
      <c r="F2267" s="25"/>
      <c r="G2267" s="26"/>
      <c r="H2267" s="27"/>
      <c r="I2267" s="28"/>
      <c r="J2267" s="430"/>
      <c r="K2267" s="48"/>
      <c r="L2267" s="457" t="str">
        <f t="shared" si="70"/>
        <v/>
      </c>
      <c r="M2267" s="245" cm="1">
        <f t="array" ref="M2267">SUMPRODUCT(--(N2267:Q2267&lt;&gt;"")) + IF(TRIM(R2267)="",0,LEN(R2267)-LEN(SUBSTITUTE(R2267,",",""))+1)</f>
        <v>0</v>
      </c>
      <c r="N2267" s="242" t="str">
        <f>IF(AND(I2267&lt;&gt;0,I2267&lt;&gt;""),IF(TRIM(SUBSTITUTE(B2267,CHAR(160),""))="","",IF(ISNUMBER(MATCH(TRIM(SUBSTITUTE(B2267,CHAR(160),"")),'Look Up Values'!$B$2:$B$500,0)),"","Origin error")),"")</f>
        <v/>
      </c>
      <c r="O2267" s="242" t="str">
        <f>IF(AND(I2267&lt;&gt;0,I2267&lt;&gt;""),IF(C2267="","",IF(AND(ISNUMBER(--LEFT(C2267,FIND(" ",C2267&amp;" ")-1)),OR(LEN(LEFT(C2267,FIND(" ",C2267&amp;" ")-1))=6,LEN(LEFT(C2267,FIND(" ",C2267&amp;" ")-1))=7),OR(ISNUMBER(MATCH(LEFT(C2267,FIND(" ",C2267&amp;" ")-1),'Look Up Values'!$G$2:$G$1000,0)),ISNUMBER(MATCH(LEFT(C2267,FIND(" ",C2267&amp;" ")-1),'Look Up Values'!$AE$2:$AE$2000,0)))),"","EWC error")),"")</f>
        <v/>
      </c>
      <c r="P2267" s="242" t="str" cm="1">
        <f t="array" ref="P2267">IF(AND(I2267&lt;&gt;0,I2267&lt;&gt;""),IF(D2267="","",IF(ISNUMBER(MATCH(SUBSTITUTE(D2267," ",""),SUBSTITUTE('Look Up Values'!$S$2:$S$120," ",""),0)),"","D&amp;R error")),"")</f>
        <v/>
      </c>
      <c r="Q2267" s="242" t="str" cm="1">
        <f t="array" ref="Q2267">IF(AND(I2267&lt;&gt;0,I2267&lt;&gt;""),IF(G2267="","",IF(ISNUMBER(MATCH(SUBSTITUTE(G2267," ",""),SUBSTITUTE('Look Up Values'!$I$2:$I$10," ",""),0)),"","State error")),"")</f>
        <v/>
      </c>
      <c r="R2267" s="260" t="str">
        <f t="shared" si="71"/>
        <v/>
      </c>
    </row>
    <row r="2268" spans="1:18" ht="15.75">
      <c r="A2268" s="250">
        <v>2261</v>
      </c>
      <c r="B2268" s="198"/>
      <c r="C2268" s="25"/>
      <c r="D2268" s="25"/>
      <c r="E2268" s="25"/>
      <c r="F2268" s="25"/>
      <c r="G2268" s="26"/>
      <c r="H2268" s="27"/>
      <c r="I2268" s="28"/>
      <c r="J2268" s="430"/>
      <c r="K2268" s="48"/>
      <c r="L2268" s="457" t="str">
        <f t="shared" si="70"/>
        <v/>
      </c>
      <c r="M2268" s="245" cm="1">
        <f t="array" ref="M2268">SUMPRODUCT(--(N2268:Q2268&lt;&gt;"")) + IF(TRIM(R2268)="",0,LEN(R2268)-LEN(SUBSTITUTE(R2268,",",""))+1)</f>
        <v>0</v>
      </c>
      <c r="N2268" s="242" t="str">
        <f>IF(AND(I2268&lt;&gt;0,I2268&lt;&gt;""),IF(TRIM(SUBSTITUTE(B2268,CHAR(160),""))="","",IF(ISNUMBER(MATCH(TRIM(SUBSTITUTE(B2268,CHAR(160),"")),'Look Up Values'!$B$2:$B$500,0)),"","Origin error")),"")</f>
        <v/>
      </c>
      <c r="O2268" s="242" t="str">
        <f>IF(AND(I2268&lt;&gt;0,I2268&lt;&gt;""),IF(C2268="","",IF(AND(ISNUMBER(--LEFT(C2268,FIND(" ",C2268&amp;" ")-1)),OR(LEN(LEFT(C2268,FIND(" ",C2268&amp;" ")-1))=6,LEN(LEFT(C2268,FIND(" ",C2268&amp;" ")-1))=7),OR(ISNUMBER(MATCH(LEFT(C2268,FIND(" ",C2268&amp;" ")-1),'Look Up Values'!$G$2:$G$1000,0)),ISNUMBER(MATCH(LEFT(C2268,FIND(" ",C2268&amp;" ")-1),'Look Up Values'!$AE$2:$AE$2000,0)))),"","EWC error")),"")</f>
        <v/>
      </c>
      <c r="P2268" s="242" t="str" cm="1">
        <f t="array" ref="P2268">IF(AND(I2268&lt;&gt;0,I2268&lt;&gt;""),IF(D2268="","",IF(ISNUMBER(MATCH(SUBSTITUTE(D2268," ",""),SUBSTITUTE('Look Up Values'!$S$2:$S$120," ",""),0)),"","D&amp;R error")),"")</f>
        <v/>
      </c>
      <c r="Q2268" s="242" t="str" cm="1">
        <f t="array" ref="Q2268">IF(AND(I2268&lt;&gt;0,I2268&lt;&gt;""),IF(G2268="","",IF(ISNUMBER(MATCH(SUBSTITUTE(G2268," ",""),SUBSTITUTE('Look Up Values'!$I$2:$I$10," ",""),0)),"","State error")),"")</f>
        <v/>
      </c>
      <c r="R2268" s="260" t="str">
        <f t="shared" si="71"/>
        <v/>
      </c>
    </row>
    <row r="2269" spans="1:18" ht="15.75">
      <c r="A2269" s="250">
        <v>2262</v>
      </c>
      <c r="B2269" s="198"/>
      <c r="C2269" s="25"/>
      <c r="D2269" s="25"/>
      <c r="E2269" s="25"/>
      <c r="F2269" s="25"/>
      <c r="G2269" s="26"/>
      <c r="H2269" s="27"/>
      <c r="I2269" s="28"/>
      <c r="J2269" s="430"/>
      <c r="K2269" s="48"/>
      <c r="L2269" s="457" t="str">
        <f t="shared" si="70"/>
        <v/>
      </c>
      <c r="M2269" s="245" cm="1">
        <f t="array" ref="M2269">SUMPRODUCT(--(N2269:Q2269&lt;&gt;"")) + IF(TRIM(R2269)="",0,LEN(R2269)-LEN(SUBSTITUTE(R2269,",",""))+1)</f>
        <v>0</v>
      </c>
      <c r="N2269" s="242" t="str">
        <f>IF(AND(I2269&lt;&gt;0,I2269&lt;&gt;""),IF(TRIM(SUBSTITUTE(B2269,CHAR(160),""))="","",IF(ISNUMBER(MATCH(TRIM(SUBSTITUTE(B2269,CHAR(160),"")),'Look Up Values'!$B$2:$B$500,0)),"","Origin error")),"")</f>
        <v/>
      </c>
      <c r="O2269" s="242" t="str">
        <f>IF(AND(I2269&lt;&gt;0,I2269&lt;&gt;""),IF(C2269="","",IF(AND(ISNUMBER(--LEFT(C2269,FIND(" ",C2269&amp;" ")-1)),OR(LEN(LEFT(C2269,FIND(" ",C2269&amp;" ")-1))=6,LEN(LEFT(C2269,FIND(" ",C2269&amp;" ")-1))=7),OR(ISNUMBER(MATCH(LEFT(C2269,FIND(" ",C2269&amp;" ")-1),'Look Up Values'!$G$2:$G$1000,0)),ISNUMBER(MATCH(LEFT(C2269,FIND(" ",C2269&amp;" ")-1),'Look Up Values'!$AE$2:$AE$2000,0)))),"","EWC error")),"")</f>
        <v/>
      </c>
      <c r="P2269" s="242" t="str" cm="1">
        <f t="array" ref="P2269">IF(AND(I2269&lt;&gt;0,I2269&lt;&gt;""),IF(D2269="","",IF(ISNUMBER(MATCH(SUBSTITUTE(D2269," ",""),SUBSTITUTE('Look Up Values'!$S$2:$S$120," ",""),0)),"","D&amp;R error")),"")</f>
        <v/>
      </c>
      <c r="Q2269" s="242" t="str" cm="1">
        <f t="array" ref="Q2269">IF(AND(I2269&lt;&gt;0,I2269&lt;&gt;""),IF(G2269="","",IF(ISNUMBER(MATCH(SUBSTITUTE(G2269," ",""),SUBSTITUTE('Look Up Values'!$I$2:$I$10," ",""),0)),"","State error")),"")</f>
        <v/>
      </c>
      <c r="R2269" s="260" t="str">
        <f t="shared" si="71"/>
        <v/>
      </c>
    </row>
    <row r="2270" spans="1:18" ht="15.75">
      <c r="A2270" s="250">
        <v>2263</v>
      </c>
      <c r="B2270" s="198"/>
      <c r="C2270" s="25"/>
      <c r="D2270" s="25"/>
      <c r="E2270" s="25"/>
      <c r="F2270" s="25"/>
      <c r="G2270" s="26"/>
      <c r="H2270" s="27"/>
      <c r="I2270" s="28"/>
      <c r="J2270" s="430"/>
      <c r="K2270" s="48"/>
      <c r="L2270" s="457" t="str">
        <f t="shared" si="70"/>
        <v/>
      </c>
      <c r="M2270" s="245" cm="1">
        <f t="array" ref="M2270">SUMPRODUCT(--(N2270:Q2270&lt;&gt;"")) + IF(TRIM(R2270)="",0,LEN(R2270)-LEN(SUBSTITUTE(R2270,",",""))+1)</f>
        <v>0</v>
      </c>
      <c r="N2270" s="242" t="str">
        <f>IF(AND(I2270&lt;&gt;0,I2270&lt;&gt;""),IF(TRIM(SUBSTITUTE(B2270,CHAR(160),""))="","",IF(ISNUMBER(MATCH(TRIM(SUBSTITUTE(B2270,CHAR(160),"")),'Look Up Values'!$B$2:$B$500,0)),"","Origin error")),"")</f>
        <v/>
      </c>
      <c r="O2270" s="242" t="str">
        <f>IF(AND(I2270&lt;&gt;0,I2270&lt;&gt;""),IF(C2270="","",IF(AND(ISNUMBER(--LEFT(C2270,FIND(" ",C2270&amp;" ")-1)),OR(LEN(LEFT(C2270,FIND(" ",C2270&amp;" ")-1))=6,LEN(LEFT(C2270,FIND(" ",C2270&amp;" ")-1))=7),OR(ISNUMBER(MATCH(LEFT(C2270,FIND(" ",C2270&amp;" ")-1),'Look Up Values'!$G$2:$G$1000,0)),ISNUMBER(MATCH(LEFT(C2270,FIND(" ",C2270&amp;" ")-1),'Look Up Values'!$AE$2:$AE$2000,0)))),"","EWC error")),"")</f>
        <v/>
      </c>
      <c r="P2270" s="242" t="str" cm="1">
        <f t="array" ref="P2270">IF(AND(I2270&lt;&gt;0,I2270&lt;&gt;""),IF(D2270="","",IF(ISNUMBER(MATCH(SUBSTITUTE(D2270," ",""),SUBSTITUTE('Look Up Values'!$S$2:$S$120," ",""),0)),"","D&amp;R error")),"")</f>
        <v/>
      </c>
      <c r="Q2270" s="242" t="str" cm="1">
        <f t="array" ref="Q2270">IF(AND(I2270&lt;&gt;0,I2270&lt;&gt;""),IF(G2270="","",IF(ISNUMBER(MATCH(SUBSTITUTE(G2270," ",""),SUBSTITUTE('Look Up Values'!$I$2:$I$10," ",""),0)),"","State error")),"")</f>
        <v/>
      </c>
      <c r="R2270" s="260" t="str">
        <f t="shared" si="71"/>
        <v/>
      </c>
    </row>
    <row r="2271" spans="1:18" ht="15.75">
      <c r="A2271" s="250">
        <v>2264</v>
      </c>
      <c r="B2271" s="198"/>
      <c r="C2271" s="25"/>
      <c r="D2271" s="25"/>
      <c r="E2271" s="25"/>
      <c r="F2271" s="25"/>
      <c r="G2271" s="26"/>
      <c r="H2271" s="27"/>
      <c r="I2271" s="28"/>
      <c r="J2271" s="430"/>
      <c r="K2271" s="48"/>
      <c r="L2271" s="457" t="str">
        <f t="shared" si="70"/>
        <v/>
      </c>
      <c r="M2271" s="245" cm="1">
        <f t="array" ref="M2271">SUMPRODUCT(--(N2271:Q2271&lt;&gt;"")) + IF(TRIM(R2271)="",0,LEN(R2271)-LEN(SUBSTITUTE(R2271,",",""))+1)</f>
        <v>0</v>
      </c>
      <c r="N2271" s="242" t="str">
        <f>IF(AND(I2271&lt;&gt;0,I2271&lt;&gt;""),IF(TRIM(SUBSTITUTE(B2271,CHAR(160),""))="","",IF(ISNUMBER(MATCH(TRIM(SUBSTITUTE(B2271,CHAR(160),"")),'Look Up Values'!$B$2:$B$500,0)),"","Origin error")),"")</f>
        <v/>
      </c>
      <c r="O2271" s="242" t="str">
        <f>IF(AND(I2271&lt;&gt;0,I2271&lt;&gt;""),IF(C2271="","",IF(AND(ISNUMBER(--LEFT(C2271,FIND(" ",C2271&amp;" ")-1)),OR(LEN(LEFT(C2271,FIND(" ",C2271&amp;" ")-1))=6,LEN(LEFT(C2271,FIND(" ",C2271&amp;" ")-1))=7),OR(ISNUMBER(MATCH(LEFT(C2271,FIND(" ",C2271&amp;" ")-1),'Look Up Values'!$G$2:$G$1000,0)),ISNUMBER(MATCH(LEFT(C2271,FIND(" ",C2271&amp;" ")-1),'Look Up Values'!$AE$2:$AE$2000,0)))),"","EWC error")),"")</f>
        <v/>
      </c>
      <c r="P2271" s="242" t="str" cm="1">
        <f t="array" ref="P2271">IF(AND(I2271&lt;&gt;0,I2271&lt;&gt;""),IF(D2271="","",IF(ISNUMBER(MATCH(SUBSTITUTE(D2271," ",""),SUBSTITUTE('Look Up Values'!$S$2:$S$120," ",""),0)),"","D&amp;R error")),"")</f>
        <v/>
      </c>
      <c r="Q2271" s="242" t="str" cm="1">
        <f t="array" ref="Q2271">IF(AND(I2271&lt;&gt;0,I2271&lt;&gt;""),IF(G2271="","",IF(ISNUMBER(MATCH(SUBSTITUTE(G2271," ",""),SUBSTITUTE('Look Up Values'!$I$2:$I$10," ",""),0)),"","State error")),"")</f>
        <v/>
      </c>
      <c r="R2271" s="260" t="str">
        <f t="shared" si="71"/>
        <v/>
      </c>
    </row>
    <row r="2272" spans="1:18" ht="15.75">
      <c r="A2272" s="250">
        <v>2265</v>
      </c>
      <c r="B2272" s="198"/>
      <c r="C2272" s="25"/>
      <c r="D2272" s="25"/>
      <c r="E2272" s="25"/>
      <c r="F2272" s="25"/>
      <c r="G2272" s="26"/>
      <c r="H2272" s="27"/>
      <c r="I2272" s="28"/>
      <c r="J2272" s="430"/>
      <c r="K2272" s="48"/>
      <c r="L2272" s="457" t="str">
        <f t="shared" si="70"/>
        <v/>
      </c>
      <c r="M2272" s="245" cm="1">
        <f t="array" ref="M2272">SUMPRODUCT(--(N2272:Q2272&lt;&gt;"")) + IF(TRIM(R2272)="",0,LEN(R2272)-LEN(SUBSTITUTE(R2272,",",""))+1)</f>
        <v>0</v>
      </c>
      <c r="N2272" s="242" t="str">
        <f>IF(AND(I2272&lt;&gt;0,I2272&lt;&gt;""),IF(TRIM(SUBSTITUTE(B2272,CHAR(160),""))="","",IF(ISNUMBER(MATCH(TRIM(SUBSTITUTE(B2272,CHAR(160),"")),'Look Up Values'!$B$2:$B$500,0)),"","Origin error")),"")</f>
        <v/>
      </c>
      <c r="O2272" s="242" t="str">
        <f>IF(AND(I2272&lt;&gt;0,I2272&lt;&gt;""),IF(C2272="","",IF(AND(ISNUMBER(--LEFT(C2272,FIND(" ",C2272&amp;" ")-1)),OR(LEN(LEFT(C2272,FIND(" ",C2272&amp;" ")-1))=6,LEN(LEFT(C2272,FIND(" ",C2272&amp;" ")-1))=7),OR(ISNUMBER(MATCH(LEFT(C2272,FIND(" ",C2272&amp;" ")-1),'Look Up Values'!$G$2:$G$1000,0)),ISNUMBER(MATCH(LEFT(C2272,FIND(" ",C2272&amp;" ")-1),'Look Up Values'!$AE$2:$AE$2000,0)))),"","EWC error")),"")</f>
        <v/>
      </c>
      <c r="P2272" s="242" t="str" cm="1">
        <f t="array" ref="P2272">IF(AND(I2272&lt;&gt;0,I2272&lt;&gt;""),IF(D2272="","",IF(ISNUMBER(MATCH(SUBSTITUTE(D2272," ",""),SUBSTITUTE('Look Up Values'!$S$2:$S$120," ",""),0)),"","D&amp;R error")),"")</f>
        <v/>
      </c>
      <c r="Q2272" s="242" t="str" cm="1">
        <f t="array" ref="Q2272">IF(AND(I2272&lt;&gt;0,I2272&lt;&gt;""),IF(G2272="","",IF(ISNUMBER(MATCH(SUBSTITUTE(G2272," ",""),SUBSTITUTE('Look Up Values'!$I$2:$I$10," ",""),0)),"","State error")),"")</f>
        <v/>
      </c>
      <c r="R2272" s="260" t="str">
        <f t="shared" si="71"/>
        <v/>
      </c>
    </row>
    <row r="2273" spans="1:18" ht="15.75">
      <c r="A2273" s="250">
        <v>2266</v>
      </c>
      <c r="B2273" s="198"/>
      <c r="C2273" s="25"/>
      <c r="D2273" s="25"/>
      <c r="E2273" s="25"/>
      <c r="F2273" s="25"/>
      <c r="G2273" s="26"/>
      <c r="H2273" s="27"/>
      <c r="I2273" s="28"/>
      <c r="J2273" s="430"/>
      <c r="K2273" s="48"/>
      <c r="L2273" s="457" t="str">
        <f t="shared" si="70"/>
        <v/>
      </c>
      <c r="M2273" s="245" cm="1">
        <f t="array" ref="M2273">SUMPRODUCT(--(N2273:Q2273&lt;&gt;"")) + IF(TRIM(R2273)="",0,LEN(R2273)-LEN(SUBSTITUTE(R2273,",",""))+1)</f>
        <v>0</v>
      </c>
      <c r="N2273" s="242" t="str">
        <f>IF(AND(I2273&lt;&gt;0,I2273&lt;&gt;""),IF(TRIM(SUBSTITUTE(B2273,CHAR(160),""))="","",IF(ISNUMBER(MATCH(TRIM(SUBSTITUTE(B2273,CHAR(160),"")),'Look Up Values'!$B$2:$B$500,0)),"","Origin error")),"")</f>
        <v/>
      </c>
      <c r="O2273" s="242" t="str">
        <f>IF(AND(I2273&lt;&gt;0,I2273&lt;&gt;""),IF(C2273="","",IF(AND(ISNUMBER(--LEFT(C2273,FIND(" ",C2273&amp;" ")-1)),OR(LEN(LEFT(C2273,FIND(" ",C2273&amp;" ")-1))=6,LEN(LEFT(C2273,FIND(" ",C2273&amp;" ")-1))=7),OR(ISNUMBER(MATCH(LEFT(C2273,FIND(" ",C2273&amp;" ")-1),'Look Up Values'!$G$2:$G$1000,0)),ISNUMBER(MATCH(LEFT(C2273,FIND(" ",C2273&amp;" ")-1),'Look Up Values'!$AE$2:$AE$2000,0)))),"","EWC error")),"")</f>
        <v/>
      </c>
      <c r="P2273" s="242" t="str" cm="1">
        <f t="array" ref="P2273">IF(AND(I2273&lt;&gt;0,I2273&lt;&gt;""),IF(D2273="","",IF(ISNUMBER(MATCH(SUBSTITUTE(D2273," ",""),SUBSTITUTE('Look Up Values'!$S$2:$S$120," ",""),0)),"","D&amp;R error")),"")</f>
        <v/>
      </c>
      <c r="Q2273" s="242" t="str" cm="1">
        <f t="array" ref="Q2273">IF(AND(I2273&lt;&gt;0,I2273&lt;&gt;""),IF(G2273="","",IF(ISNUMBER(MATCH(SUBSTITUTE(G2273," ",""),SUBSTITUTE('Look Up Values'!$I$2:$I$10," ",""),0)),"","State error")),"")</f>
        <v/>
      </c>
      <c r="R2273" s="260" t="str">
        <f t="shared" si="71"/>
        <v/>
      </c>
    </row>
    <row r="2274" spans="1:18" ht="15.75">
      <c r="A2274" s="250">
        <v>2267</v>
      </c>
      <c r="B2274" s="198"/>
      <c r="C2274" s="25"/>
      <c r="D2274" s="25"/>
      <c r="E2274" s="25"/>
      <c r="F2274" s="25"/>
      <c r="G2274" s="26"/>
      <c r="H2274" s="27"/>
      <c r="I2274" s="28"/>
      <c r="J2274" s="430"/>
      <c r="K2274" s="48"/>
      <c r="L2274" s="457" t="str">
        <f t="shared" si="70"/>
        <v/>
      </c>
      <c r="M2274" s="245" cm="1">
        <f t="array" ref="M2274">SUMPRODUCT(--(N2274:Q2274&lt;&gt;"")) + IF(TRIM(R2274)="",0,LEN(R2274)-LEN(SUBSTITUTE(R2274,",",""))+1)</f>
        <v>0</v>
      </c>
      <c r="N2274" s="242" t="str">
        <f>IF(AND(I2274&lt;&gt;0,I2274&lt;&gt;""),IF(TRIM(SUBSTITUTE(B2274,CHAR(160),""))="","",IF(ISNUMBER(MATCH(TRIM(SUBSTITUTE(B2274,CHAR(160),"")),'Look Up Values'!$B$2:$B$500,0)),"","Origin error")),"")</f>
        <v/>
      </c>
      <c r="O2274" s="242" t="str">
        <f>IF(AND(I2274&lt;&gt;0,I2274&lt;&gt;""),IF(C2274="","",IF(AND(ISNUMBER(--LEFT(C2274,FIND(" ",C2274&amp;" ")-1)),OR(LEN(LEFT(C2274,FIND(" ",C2274&amp;" ")-1))=6,LEN(LEFT(C2274,FIND(" ",C2274&amp;" ")-1))=7),OR(ISNUMBER(MATCH(LEFT(C2274,FIND(" ",C2274&amp;" ")-1),'Look Up Values'!$G$2:$G$1000,0)),ISNUMBER(MATCH(LEFT(C2274,FIND(" ",C2274&amp;" ")-1),'Look Up Values'!$AE$2:$AE$2000,0)))),"","EWC error")),"")</f>
        <v/>
      </c>
      <c r="P2274" s="242" t="str" cm="1">
        <f t="array" ref="P2274">IF(AND(I2274&lt;&gt;0,I2274&lt;&gt;""),IF(D2274="","",IF(ISNUMBER(MATCH(SUBSTITUTE(D2274," ",""),SUBSTITUTE('Look Up Values'!$S$2:$S$120," ",""),0)),"","D&amp;R error")),"")</f>
        <v/>
      </c>
      <c r="Q2274" s="242" t="str" cm="1">
        <f t="array" ref="Q2274">IF(AND(I2274&lt;&gt;0,I2274&lt;&gt;""),IF(G2274="","",IF(ISNUMBER(MATCH(SUBSTITUTE(G2274," ",""),SUBSTITUTE('Look Up Values'!$I$2:$I$10," ",""),0)),"","State error")),"")</f>
        <v/>
      </c>
      <c r="R2274" s="260" t="str">
        <f t="shared" si="71"/>
        <v/>
      </c>
    </row>
    <row r="2275" spans="1:18" ht="15.75">
      <c r="A2275" s="250">
        <v>2268</v>
      </c>
      <c r="B2275" s="198"/>
      <c r="C2275" s="25"/>
      <c r="D2275" s="25"/>
      <c r="E2275" s="25"/>
      <c r="F2275" s="25"/>
      <c r="G2275" s="26"/>
      <c r="H2275" s="27"/>
      <c r="I2275" s="28"/>
      <c r="J2275" s="430"/>
      <c r="K2275" s="48"/>
      <c r="L2275" s="457" t="str">
        <f t="shared" si="70"/>
        <v/>
      </c>
      <c r="M2275" s="245" cm="1">
        <f t="array" ref="M2275">SUMPRODUCT(--(N2275:Q2275&lt;&gt;"")) + IF(TRIM(R2275)="",0,LEN(R2275)-LEN(SUBSTITUTE(R2275,",",""))+1)</f>
        <v>0</v>
      </c>
      <c r="N2275" s="242" t="str">
        <f>IF(AND(I2275&lt;&gt;0,I2275&lt;&gt;""),IF(TRIM(SUBSTITUTE(B2275,CHAR(160),""))="","",IF(ISNUMBER(MATCH(TRIM(SUBSTITUTE(B2275,CHAR(160),"")),'Look Up Values'!$B$2:$B$500,0)),"","Origin error")),"")</f>
        <v/>
      </c>
      <c r="O2275" s="242" t="str">
        <f>IF(AND(I2275&lt;&gt;0,I2275&lt;&gt;""),IF(C2275="","",IF(AND(ISNUMBER(--LEFT(C2275,FIND(" ",C2275&amp;" ")-1)),OR(LEN(LEFT(C2275,FIND(" ",C2275&amp;" ")-1))=6,LEN(LEFT(C2275,FIND(" ",C2275&amp;" ")-1))=7),OR(ISNUMBER(MATCH(LEFT(C2275,FIND(" ",C2275&amp;" ")-1),'Look Up Values'!$G$2:$G$1000,0)),ISNUMBER(MATCH(LEFT(C2275,FIND(" ",C2275&amp;" ")-1),'Look Up Values'!$AE$2:$AE$2000,0)))),"","EWC error")),"")</f>
        <v/>
      </c>
      <c r="P2275" s="242" t="str" cm="1">
        <f t="array" ref="P2275">IF(AND(I2275&lt;&gt;0,I2275&lt;&gt;""),IF(D2275="","",IF(ISNUMBER(MATCH(SUBSTITUTE(D2275," ",""),SUBSTITUTE('Look Up Values'!$S$2:$S$120," ",""),0)),"","D&amp;R error")),"")</f>
        <v/>
      </c>
      <c r="Q2275" s="242" t="str" cm="1">
        <f t="array" ref="Q2275">IF(AND(I2275&lt;&gt;0,I2275&lt;&gt;""),IF(G2275="","",IF(ISNUMBER(MATCH(SUBSTITUTE(G2275," ",""),SUBSTITUTE('Look Up Values'!$I$2:$I$10," ",""),0)),"","State error")),"")</f>
        <v/>
      </c>
      <c r="R2275" s="260" t="str">
        <f t="shared" si="71"/>
        <v/>
      </c>
    </row>
    <row r="2276" spans="1:18" ht="15.75">
      <c r="A2276" s="250">
        <v>2269</v>
      </c>
      <c r="B2276" s="198"/>
      <c r="C2276" s="25"/>
      <c r="D2276" s="25"/>
      <c r="E2276" s="25"/>
      <c r="F2276" s="25"/>
      <c r="G2276" s="26"/>
      <c r="H2276" s="27"/>
      <c r="I2276" s="28"/>
      <c r="J2276" s="430"/>
      <c r="K2276" s="48"/>
      <c r="L2276" s="457" t="str">
        <f t="shared" si="70"/>
        <v/>
      </c>
      <c r="M2276" s="245" cm="1">
        <f t="array" ref="M2276">SUMPRODUCT(--(N2276:Q2276&lt;&gt;"")) + IF(TRIM(R2276)="",0,LEN(R2276)-LEN(SUBSTITUTE(R2276,",",""))+1)</f>
        <v>0</v>
      </c>
      <c r="N2276" s="242" t="str">
        <f>IF(AND(I2276&lt;&gt;0,I2276&lt;&gt;""),IF(TRIM(SUBSTITUTE(B2276,CHAR(160),""))="","",IF(ISNUMBER(MATCH(TRIM(SUBSTITUTE(B2276,CHAR(160),"")),'Look Up Values'!$B$2:$B$500,0)),"","Origin error")),"")</f>
        <v/>
      </c>
      <c r="O2276" s="242" t="str">
        <f>IF(AND(I2276&lt;&gt;0,I2276&lt;&gt;""),IF(C2276="","",IF(AND(ISNUMBER(--LEFT(C2276,FIND(" ",C2276&amp;" ")-1)),OR(LEN(LEFT(C2276,FIND(" ",C2276&amp;" ")-1))=6,LEN(LEFT(C2276,FIND(" ",C2276&amp;" ")-1))=7),OR(ISNUMBER(MATCH(LEFT(C2276,FIND(" ",C2276&amp;" ")-1),'Look Up Values'!$G$2:$G$1000,0)),ISNUMBER(MATCH(LEFT(C2276,FIND(" ",C2276&amp;" ")-1),'Look Up Values'!$AE$2:$AE$2000,0)))),"","EWC error")),"")</f>
        <v/>
      </c>
      <c r="P2276" s="242" t="str" cm="1">
        <f t="array" ref="P2276">IF(AND(I2276&lt;&gt;0,I2276&lt;&gt;""),IF(D2276="","",IF(ISNUMBER(MATCH(SUBSTITUTE(D2276," ",""),SUBSTITUTE('Look Up Values'!$S$2:$S$120," ",""),0)),"","D&amp;R error")),"")</f>
        <v/>
      </c>
      <c r="Q2276" s="242" t="str" cm="1">
        <f t="array" ref="Q2276">IF(AND(I2276&lt;&gt;0,I2276&lt;&gt;""),IF(G2276="","",IF(ISNUMBER(MATCH(SUBSTITUTE(G2276," ",""),SUBSTITUTE('Look Up Values'!$I$2:$I$10," ",""),0)),"","State error")),"")</f>
        <v/>
      </c>
      <c r="R2276" s="260" t="str">
        <f t="shared" si="71"/>
        <v/>
      </c>
    </row>
    <row r="2277" spans="1:18" ht="15.75">
      <c r="A2277" s="250">
        <v>2270</v>
      </c>
      <c r="B2277" s="198"/>
      <c r="C2277" s="25"/>
      <c r="D2277" s="25"/>
      <c r="E2277" s="25"/>
      <c r="F2277" s="25"/>
      <c r="G2277" s="26"/>
      <c r="H2277" s="27"/>
      <c r="I2277" s="28"/>
      <c r="J2277" s="430"/>
      <c r="K2277" s="48"/>
      <c r="L2277" s="457" t="str">
        <f t="shared" si="70"/>
        <v/>
      </c>
      <c r="M2277" s="245" cm="1">
        <f t="array" ref="M2277">SUMPRODUCT(--(N2277:Q2277&lt;&gt;"")) + IF(TRIM(R2277)="",0,LEN(R2277)-LEN(SUBSTITUTE(R2277,",",""))+1)</f>
        <v>0</v>
      </c>
      <c r="N2277" s="242" t="str">
        <f>IF(AND(I2277&lt;&gt;0,I2277&lt;&gt;""),IF(TRIM(SUBSTITUTE(B2277,CHAR(160),""))="","",IF(ISNUMBER(MATCH(TRIM(SUBSTITUTE(B2277,CHAR(160),"")),'Look Up Values'!$B$2:$B$500,0)),"","Origin error")),"")</f>
        <v/>
      </c>
      <c r="O2277" s="242" t="str">
        <f>IF(AND(I2277&lt;&gt;0,I2277&lt;&gt;""),IF(C2277="","",IF(AND(ISNUMBER(--LEFT(C2277,FIND(" ",C2277&amp;" ")-1)),OR(LEN(LEFT(C2277,FIND(" ",C2277&amp;" ")-1))=6,LEN(LEFT(C2277,FIND(" ",C2277&amp;" ")-1))=7),OR(ISNUMBER(MATCH(LEFT(C2277,FIND(" ",C2277&amp;" ")-1),'Look Up Values'!$G$2:$G$1000,0)),ISNUMBER(MATCH(LEFT(C2277,FIND(" ",C2277&amp;" ")-1),'Look Up Values'!$AE$2:$AE$2000,0)))),"","EWC error")),"")</f>
        <v/>
      </c>
      <c r="P2277" s="242" t="str" cm="1">
        <f t="array" ref="P2277">IF(AND(I2277&lt;&gt;0,I2277&lt;&gt;""),IF(D2277="","",IF(ISNUMBER(MATCH(SUBSTITUTE(D2277," ",""),SUBSTITUTE('Look Up Values'!$S$2:$S$120," ",""),0)),"","D&amp;R error")),"")</f>
        <v/>
      </c>
      <c r="Q2277" s="242" t="str" cm="1">
        <f t="array" ref="Q2277">IF(AND(I2277&lt;&gt;0,I2277&lt;&gt;""),IF(G2277="","",IF(ISNUMBER(MATCH(SUBSTITUTE(G2277," ",""),SUBSTITUTE('Look Up Values'!$I$2:$I$10," ",""),0)),"","State error")),"")</f>
        <v/>
      </c>
      <c r="R2277" s="260" t="str">
        <f t="shared" si="71"/>
        <v/>
      </c>
    </row>
    <row r="2278" spans="1:18" ht="15.75">
      <c r="A2278" s="250">
        <v>2271</v>
      </c>
      <c r="B2278" s="198"/>
      <c r="C2278" s="25"/>
      <c r="D2278" s="25"/>
      <c r="E2278" s="25"/>
      <c r="F2278" s="25"/>
      <c r="G2278" s="26"/>
      <c r="H2278" s="27"/>
      <c r="I2278" s="28"/>
      <c r="J2278" s="430"/>
      <c r="K2278" s="48"/>
      <c r="L2278" s="457" t="str">
        <f t="shared" si="70"/>
        <v/>
      </c>
      <c r="M2278" s="245" cm="1">
        <f t="array" ref="M2278">SUMPRODUCT(--(N2278:Q2278&lt;&gt;"")) + IF(TRIM(R2278)="",0,LEN(R2278)-LEN(SUBSTITUTE(R2278,",",""))+1)</f>
        <v>0</v>
      </c>
      <c r="N2278" s="242" t="str">
        <f>IF(AND(I2278&lt;&gt;0,I2278&lt;&gt;""),IF(TRIM(SUBSTITUTE(B2278,CHAR(160),""))="","",IF(ISNUMBER(MATCH(TRIM(SUBSTITUTE(B2278,CHAR(160),"")),'Look Up Values'!$B$2:$B$500,0)),"","Origin error")),"")</f>
        <v/>
      </c>
      <c r="O2278" s="242" t="str">
        <f>IF(AND(I2278&lt;&gt;0,I2278&lt;&gt;""),IF(C2278="","",IF(AND(ISNUMBER(--LEFT(C2278,FIND(" ",C2278&amp;" ")-1)),OR(LEN(LEFT(C2278,FIND(" ",C2278&amp;" ")-1))=6,LEN(LEFT(C2278,FIND(" ",C2278&amp;" ")-1))=7),OR(ISNUMBER(MATCH(LEFT(C2278,FIND(" ",C2278&amp;" ")-1),'Look Up Values'!$G$2:$G$1000,0)),ISNUMBER(MATCH(LEFT(C2278,FIND(" ",C2278&amp;" ")-1),'Look Up Values'!$AE$2:$AE$2000,0)))),"","EWC error")),"")</f>
        <v/>
      </c>
      <c r="P2278" s="242" t="str" cm="1">
        <f t="array" ref="P2278">IF(AND(I2278&lt;&gt;0,I2278&lt;&gt;""),IF(D2278="","",IF(ISNUMBER(MATCH(SUBSTITUTE(D2278," ",""),SUBSTITUTE('Look Up Values'!$S$2:$S$120," ",""),0)),"","D&amp;R error")),"")</f>
        <v/>
      </c>
      <c r="Q2278" s="242" t="str" cm="1">
        <f t="array" ref="Q2278">IF(AND(I2278&lt;&gt;0,I2278&lt;&gt;""),IF(G2278="","",IF(ISNUMBER(MATCH(SUBSTITUTE(G2278," ",""),SUBSTITUTE('Look Up Values'!$I$2:$I$10," ",""),0)),"","State error")),"")</f>
        <v/>
      </c>
      <c r="R2278" s="260" t="str">
        <f t="shared" si="71"/>
        <v/>
      </c>
    </row>
    <row r="2279" spans="1:18" ht="15.75">
      <c r="A2279" s="250">
        <v>2272</v>
      </c>
      <c r="B2279" s="198"/>
      <c r="C2279" s="25"/>
      <c r="D2279" s="25"/>
      <c r="E2279" s="25"/>
      <c r="F2279" s="25"/>
      <c r="G2279" s="26"/>
      <c r="H2279" s="27"/>
      <c r="I2279" s="28"/>
      <c r="J2279" s="430"/>
      <c r="K2279" s="48"/>
      <c r="L2279" s="457" t="str">
        <f t="shared" si="70"/>
        <v/>
      </c>
      <c r="M2279" s="245" cm="1">
        <f t="array" ref="M2279">SUMPRODUCT(--(N2279:Q2279&lt;&gt;"")) + IF(TRIM(R2279)="",0,LEN(R2279)-LEN(SUBSTITUTE(R2279,",",""))+1)</f>
        <v>0</v>
      </c>
      <c r="N2279" s="242" t="str">
        <f>IF(AND(I2279&lt;&gt;0,I2279&lt;&gt;""),IF(TRIM(SUBSTITUTE(B2279,CHAR(160),""))="","",IF(ISNUMBER(MATCH(TRIM(SUBSTITUTE(B2279,CHAR(160),"")),'Look Up Values'!$B$2:$B$500,0)),"","Origin error")),"")</f>
        <v/>
      </c>
      <c r="O2279" s="242" t="str">
        <f>IF(AND(I2279&lt;&gt;0,I2279&lt;&gt;""),IF(C2279="","",IF(AND(ISNUMBER(--LEFT(C2279,FIND(" ",C2279&amp;" ")-1)),OR(LEN(LEFT(C2279,FIND(" ",C2279&amp;" ")-1))=6,LEN(LEFT(C2279,FIND(" ",C2279&amp;" ")-1))=7),OR(ISNUMBER(MATCH(LEFT(C2279,FIND(" ",C2279&amp;" ")-1),'Look Up Values'!$G$2:$G$1000,0)),ISNUMBER(MATCH(LEFT(C2279,FIND(" ",C2279&amp;" ")-1),'Look Up Values'!$AE$2:$AE$2000,0)))),"","EWC error")),"")</f>
        <v/>
      </c>
      <c r="P2279" s="242" t="str" cm="1">
        <f t="array" ref="P2279">IF(AND(I2279&lt;&gt;0,I2279&lt;&gt;""),IF(D2279="","",IF(ISNUMBER(MATCH(SUBSTITUTE(D2279," ",""),SUBSTITUTE('Look Up Values'!$S$2:$S$120," ",""),0)),"","D&amp;R error")),"")</f>
        <v/>
      </c>
      <c r="Q2279" s="242" t="str" cm="1">
        <f t="array" ref="Q2279">IF(AND(I2279&lt;&gt;0,I2279&lt;&gt;""),IF(G2279="","",IF(ISNUMBER(MATCH(SUBSTITUTE(G2279," ",""),SUBSTITUTE('Look Up Values'!$I$2:$I$10," ",""),0)),"","State error")),"")</f>
        <v/>
      </c>
      <c r="R2279" s="260" t="str">
        <f t="shared" si="71"/>
        <v/>
      </c>
    </row>
    <row r="2280" spans="1:18" ht="15.75">
      <c r="A2280" s="250">
        <v>2273</v>
      </c>
      <c r="B2280" s="198"/>
      <c r="C2280" s="25"/>
      <c r="D2280" s="25"/>
      <c r="E2280" s="25"/>
      <c r="F2280" s="25"/>
      <c r="G2280" s="26"/>
      <c r="H2280" s="27"/>
      <c r="I2280" s="28"/>
      <c r="J2280" s="430"/>
      <c r="K2280" s="48"/>
      <c r="L2280" s="457" t="str">
        <f t="shared" si="70"/>
        <v/>
      </c>
      <c r="M2280" s="245" cm="1">
        <f t="array" ref="M2280">SUMPRODUCT(--(N2280:Q2280&lt;&gt;"")) + IF(TRIM(R2280)="",0,LEN(R2280)-LEN(SUBSTITUTE(R2280,",",""))+1)</f>
        <v>0</v>
      </c>
      <c r="N2280" s="242" t="str">
        <f>IF(AND(I2280&lt;&gt;0,I2280&lt;&gt;""),IF(TRIM(SUBSTITUTE(B2280,CHAR(160),""))="","",IF(ISNUMBER(MATCH(TRIM(SUBSTITUTE(B2280,CHAR(160),"")),'Look Up Values'!$B$2:$B$500,0)),"","Origin error")),"")</f>
        <v/>
      </c>
      <c r="O2280" s="242" t="str">
        <f>IF(AND(I2280&lt;&gt;0,I2280&lt;&gt;""),IF(C2280="","",IF(AND(ISNUMBER(--LEFT(C2280,FIND(" ",C2280&amp;" ")-1)),OR(LEN(LEFT(C2280,FIND(" ",C2280&amp;" ")-1))=6,LEN(LEFT(C2280,FIND(" ",C2280&amp;" ")-1))=7),OR(ISNUMBER(MATCH(LEFT(C2280,FIND(" ",C2280&amp;" ")-1),'Look Up Values'!$G$2:$G$1000,0)),ISNUMBER(MATCH(LEFT(C2280,FIND(" ",C2280&amp;" ")-1),'Look Up Values'!$AE$2:$AE$2000,0)))),"","EWC error")),"")</f>
        <v/>
      </c>
      <c r="P2280" s="242" t="str" cm="1">
        <f t="array" ref="P2280">IF(AND(I2280&lt;&gt;0,I2280&lt;&gt;""),IF(D2280="","",IF(ISNUMBER(MATCH(SUBSTITUTE(D2280," ",""),SUBSTITUTE('Look Up Values'!$S$2:$S$120," ",""),0)),"","D&amp;R error")),"")</f>
        <v/>
      </c>
      <c r="Q2280" s="242" t="str" cm="1">
        <f t="array" ref="Q2280">IF(AND(I2280&lt;&gt;0,I2280&lt;&gt;""),IF(G2280="","",IF(ISNUMBER(MATCH(SUBSTITUTE(G2280," ",""),SUBSTITUTE('Look Up Values'!$I$2:$I$10," ",""),0)),"","State error")),"")</f>
        <v/>
      </c>
      <c r="R2280" s="260" t="str">
        <f t="shared" si="71"/>
        <v/>
      </c>
    </row>
    <row r="2281" spans="1:18" ht="15.75">
      <c r="A2281" s="250">
        <v>2274</v>
      </c>
      <c r="B2281" s="198"/>
      <c r="C2281" s="25"/>
      <c r="D2281" s="25"/>
      <c r="E2281" s="25"/>
      <c r="F2281" s="25"/>
      <c r="G2281" s="26"/>
      <c r="H2281" s="27"/>
      <c r="I2281" s="28"/>
      <c r="J2281" s="430"/>
      <c r="K2281" s="48"/>
      <c r="L2281" s="457" t="str">
        <f t="shared" si="70"/>
        <v/>
      </c>
      <c r="M2281" s="245" cm="1">
        <f t="array" ref="M2281">SUMPRODUCT(--(N2281:Q2281&lt;&gt;"")) + IF(TRIM(R2281)="",0,LEN(R2281)-LEN(SUBSTITUTE(R2281,",",""))+1)</f>
        <v>0</v>
      </c>
      <c r="N2281" s="242" t="str">
        <f>IF(AND(I2281&lt;&gt;0,I2281&lt;&gt;""),IF(TRIM(SUBSTITUTE(B2281,CHAR(160),""))="","",IF(ISNUMBER(MATCH(TRIM(SUBSTITUTE(B2281,CHAR(160),"")),'Look Up Values'!$B$2:$B$500,0)),"","Origin error")),"")</f>
        <v/>
      </c>
      <c r="O2281" s="242" t="str">
        <f>IF(AND(I2281&lt;&gt;0,I2281&lt;&gt;""),IF(C2281="","",IF(AND(ISNUMBER(--LEFT(C2281,FIND(" ",C2281&amp;" ")-1)),OR(LEN(LEFT(C2281,FIND(" ",C2281&amp;" ")-1))=6,LEN(LEFT(C2281,FIND(" ",C2281&amp;" ")-1))=7),OR(ISNUMBER(MATCH(LEFT(C2281,FIND(" ",C2281&amp;" ")-1),'Look Up Values'!$G$2:$G$1000,0)),ISNUMBER(MATCH(LEFT(C2281,FIND(" ",C2281&amp;" ")-1),'Look Up Values'!$AE$2:$AE$2000,0)))),"","EWC error")),"")</f>
        <v/>
      </c>
      <c r="P2281" s="242" t="str" cm="1">
        <f t="array" ref="P2281">IF(AND(I2281&lt;&gt;0,I2281&lt;&gt;""),IF(D2281="","",IF(ISNUMBER(MATCH(SUBSTITUTE(D2281," ",""),SUBSTITUTE('Look Up Values'!$S$2:$S$120," ",""),0)),"","D&amp;R error")),"")</f>
        <v/>
      </c>
      <c r="Q2281" s="242" t="str" cm="1">
        <f t="array" ref="Q2281">IF(AND(I2281&lt;&gt;0,I2281&lt;&gt;""),IF(G2281="","",IF(ISNUMBER(MATCH(SUBSTITUTE(G2281," ",""),SUBSTITUTE('Look Up Values'!$I$2:$I$10," ",""),0)),"","State error")),"")</f>
        <v/>
      </c>
      <c r="R2281" s="260" t="str">
        <f t="shared" si="71"/>
        <v/>
      </c>
    </row>
    <row r="2282" spans="1:18" ht="15.75">
      <c r="A2282" s="250">
        <v>2275</v>
      </c>
      <c r="B2282" s="198"/>
      <c r="C2282" s="25"/>
      <c r="D2282" s="25"/>
      <c r="E2282" s="25"/>
      <c r="F2282" s="25"/>
      <c r="G2282" s="26"/>
      <c r="H2282" s="27"/>
      <c r="I2282" s="28"/>
      <c r="J2282" s="430"/>
      <c r="K2282" s="48"/>
      <c r="L2282" s="457" t="str">
        <f t="shared" si="70"/>
        <v/>
      </c>
      <c r="M2282" s="245" cm="1">
        <f t="array" ref="M2282">SUMPRODUCT(--(N2282:Q2282&lt;&gt;"")) + IF(TRIM(R2282)="",0,LEN(R2282)-LEN(SUBSTITUTE(R2282,",",""))+1)</f>
        <v>0</v>
      </c>
      <c r="N2282" s="242" t="str">
        <f>IF(AND(I2282&lt;&gt;0,I2282&lt;&gt;""),IF(TRIM(SUBSTITUTE(B2282,CHAR(160),""))="","",IF(ISNUMBER(MATCH(TRIM(SUBSTITUTE(B2282,CHAR(160),"")),'Look Up Values'!$B$2:$B$500,0)),"","Origin error")),"")</f>
        <v/>
      </c>
      <c r="O2282" s="242" t="str">
        <f>IF(AND(I2282&lt;&gt;0,I2282&lt;&gt;""),IF(C2282="","",IF(AND(ISNUMBER(--LEFT(C2282,FIND(" ",C2282&amp;" ")-1)),OR(LEN(LEFT(C2282,FIND(" ",C2282&amp;" ")-1))=6,LEN(LEFT(C2282,FIND(" ",C2282&amp;" ")-1))=7),OR(ISNUMBER(MATCH(LEFT(C2282,FIND(" ",C2282&amp;" ")-1),'Look Up Values'!$G$2:$G$1000,0)),ISNUMBER(MATCH(LEFT(C2282,FIND(" ",C2282&amp;" ")-1),'Look Up Values'!$AE$2:$AE$2000,0)))),"","EWC error")),"")</f>
        <v/>
      </c>
      <c r="P2282" s="242" t="str" cm="1">
        <f t="array" ref="P2282">IF(AND(I2282&lt;&gt;0,I2282&lt;&gt;""),IF(D2282="","",IF(ISNUMBER(MATCH(SUBSTITUTE(D2282," ",""),SUBSTITUTE('Look Up Values'!$S$2:$S$120," ",""),0)),"","D&amp;R error")),"")</f>
        <v/>
      </c>
      <c r="Q2282" s="242" t="str" cm="1">
        <f t="array" ref="Q2282">IF(AND(I2282&lt;&gt;0,I2282&lt;&gt;""),IF(G2282="","",IF(ISNUMBER(MATCH(SUBSTITUTE(G2282," ",""),SUBSTITUTE('Look Up Values'!$I$2:$I$10," ",""),0)),"","State error")),"")</f>
        <v/>
      </c>
      <c r="R2282" s="260" t="str">
        <f t="shared" si="71"/>
        <v/>
      </c>
    </row>
    <row r="2283" spans="1:18" ht="15.75">
      <c r="A2283" s="250">
        <v>2276</v>
      </c>
      <c r="B2283" s="198"/>
      <c r="C2283" s="25"/>
      <c r="D2283" s="25"/>
      <c r="E2283" s="25"/>
      <c r="F2283" s="25"/>
      <c r="G2283" s="26"/>
      <c r="H2283" s="27"/>
      <c r="I2283" s="28"/>
      <c r="J2283" s="430"/>
      <c r="K2283" s="48"/>
      <c r="L2283" s="457" t="str">
        <f t="shared" si="70"/>
        <v/>
      </c>
      <c r="M2283" s="245" cm="1">
        <f t="array" ref="M2283">SUMPRODUCT(--(N2283:Q2283&lt;&gt;"")) + IF(TRIM(R2283)="",0,LEN(R2283)-LEN(SUBSTITUTE(R2283,",",""))+1)</f>
        <v>0</v>
      </c>
      <c r="N2283" s="242" t="str">
        <f>IF(AND(I2283&lt;&gt;0,I2283&lt;&gt;""),IF(TRIM(SUBSTITUTE(B2283,CHAR(160),""))="","",IF(ISNUMBER(MATCH(TRIM(SUBSTITUTE(B2283,CHAR(160),"")),'Look Up Values'!$B$2:$B$500,0)),"","Origin error")),"")</f>
        <v/>
      </c>
      <c r="O2283" s="242" t="str">
        <f>IF(AND(I2283&lt;&gt;0,I2283&lt;&gt;""),IF(C2283="","",IF(AND(ISNUMBER(--LEFT(C2283,FIND(" ",C2283&amp;" ")-1)),OR(LEN(LEFT(C2283,FIND(" ",C2283&amp;" ")-1))=6,LEN(LEFT(C2283,FIND(" ",C2283&amp;" ")-1))=7),OR(ISNUMBER(MATCH(LEFT(C2283,FIND(" ",C2283&amp;" ")-1),'Look Up Values'!$G$2:$G$1000,0)),ISNUMBER(MATCH(LEFT(C2283,FIND(" ",C2283&amp;" ")-1),'Look Up Values'!$AE$2:$AE$2000,0)))),"","EWC error")),"")</f>
        <v/>
      </c>
      <c r="P2283" s="242" t="str" cm="1">
        <f t="array" ref="P2283">IF(AND(I2283&lt;&gt;0,I2283&lt;&gt;""),IF(D2283="","",IF(ISNUMBER(MATCH(SUBSTITUTE(D2283," ",""),SUBSTITUTE('Look Up Values'!$S$2:$S$120," ",""),0)),"","D&amp;R error")),"")</f>
        <v/>
      </c>
      <c r="Q2283" s="242" t="str" cm="1">
        <f t="array" ref="Q2283">IF(AND(I2283&lt;&gt;0,I2283&lt;&gt;""),IF(G2283="","",IF(ISNUMBER(MATCH(SUBSTITUTE(G2283," ",""),SUBSTITUTE('Look Up Values'!$I$2:$I$10," ",""),0)),"","State error")),"")</f>
        <v/>
      </c>
      <c r="R2283" s="260" t="str">
        <f t="shared" si="71"/>
        <v/>
      </c>
    </row>
    <row r="2284" spans="1:18" ht="15.75">
      <c r="A2284" s="250">
        <v>2277</v>
      </c>
      <c r="B2284" s="198"/>
      <c r="C2284" s="25"/>
      <c r="D2284" s="25"/>
      <c r="E2284" s="25"/>
      <c r="F2284" s="25"/>
      <c r="G2284" s="26"/>
      <c r="H2284" s="27"/>
      <c r="I2284" s="28"/>
      <c r="J2284" s="430"/>
      <c r="K2284" s="48"/>
      <c r="L2284" s="457" t="str">
        <f t="shared" si="70"/>
        <v/>
      </c>
      <c r="M2284" s="245" cm="1">
        <f t="array" ref="M2284">SUMPRODUCT(--(N2284:Q2284&lt;&gt;"")) + IF(TRIM(R2284)="",0,LEN(R2284)-LEN(SUBSTITUTE(R2284,",",""))+1)</f>
        <v>0</v>
      </c>
      <c r="N2284" s="242" t="str">
        <f>IF(AND(I2284&lt;&gt;0,I2284&lt;&gt;""),IF(TRIM(SUBSTITUTE(B2284,CHAR(160),""))="","",IF(ISNUMBER(MATCH(TRIM(SUBSTITUTE(B2284,CHAR(160),"")),'Look Up Values'!$B$2:$B$500,0)),"","Origin error")),"")</f>
        <v/>
      </c>
      <c r="O2284" s="242" t="str">
        <f>IF(AND(I2284&lt;&gt;0,I2284&lt;&gt;""),IF(C2284="","",IF(AND(ISNUMBER(--LEFT(C2284,FIND(" ",C2284&amp;" ")-1)),OR(LEN(LEFT(C2284,FIND(" ",C2284&amp;" ")-1))=6,LEN(LEFT(C2284,FIND(" ",C2284&amp;" ")-1))=7),OR(ISNUMBER(MATCH(LEFT(C2284,FIND(" ",C2284&amp;" ")-1),'Look Up Values'!$G$2:$G$1000,0)),ISNUMBER(MATCH(LEFT(C2284,FIND(" ",C2284&amp;" ")-1),'Look Up Values'!$AE$2:$AE$2000,0)))),"","EWC error")),"")</f>
        <v/>
      </c>
      <c r="P2284" s="242" t="str" cm="1">
        <f t="array" ref="P2284">IF(AND(I2284&lt;&gt;0,I2284&lt;&gt;""),IF(D2284="","",IF(ISNUMBER(MATCH(SUBSTITUTE(D2284," ",""),SUBSTITUTE('Look Up Values'!$S$2:$S$120," ",""),0)),"","D&amp;R error")),"")</f>
        <v/>
      </c>
      <c r="Q2284" s="242" t="str" cm="1">
        <f t="array" ref="Q2284">IF(AND(I2284&lt;&gt;0,I2284&lt;&gt;""),IF(G2284="","",IF(ISNUMBER(MATCH(SUBSTITUTE(G2284," ",""),SUBSTITUTE('Look Up Values'!$I$2:$I$10," ",""),0)),"","State error")),"")</f>
        <v/>
      </c>
      <c r="R2284" s="260" t="str">
        <f t="shared" si="71"/>
        <v/>
      </c>
    </row>
    <row r="2285" spans="1:18" ht="15.75">
      <c r="A2285" s="250">
        <v>2278</v>
      </c>
      <c r="B2285" s="198"/>
      <c r="C2285" s="25"/>
      <c r="D2285" s="25"/>
      <c r="E2285" s="25"/>
      <c r="F2285" s="25"/>
      <c r="G2285" s="26"/>
      <c r="H2285" s="27"/>
      <c r="I2285" s="28"/>
      <c r="J2285" s="430"/>
      <c r="K2285" s="48"/>
      <c r="L2285" s="457" t="str">
        <f t="shared" si="70"/>
        <v/>
      </c>
      <c r="M2285" s="245" cm="1">
        <f t="array" ref="M2285">SUMPRODUCT(--(N2285:Q2285&lt;&gt;"")) + IF(TRIM(R2285)="",0,LEN(R2285)-LEN(SUBSTITUTE(R2285,",",""))+1)</f>
        <v>0</v>
      </c>
      <c r="N2285" s="242" t="str">
        <f>IF(AND(I2285&lt;&gt;0,I2285&lt;&gt;""),IF(TRIM(SUBSTITUTE(B2285,CHAR(160),""))="","",IF(ISNUMBER(MATCH(TRIM(SUBSTITUTE(B2285,CHAR(160),"")),'Look Up Values'!$B$2:$B$500,0)),"","Origin error")),"")</f>
        <v/>
      </c>
      <c r="O2285" s="242" t="str">
        <f>IF(AND(I2285&lt;&gt;0,I2285&lt;&gt;""),IF(C2285="","",IF(AND(ISNUMBER(--LEFT(C2285,FIND(" ",C2285&amp;" ")-1)),OR(LEN(LEFT(C2285,FIND(" ",C2285&amp;" ")-1))=6,LEN(LEFT(C2285,FIND(" ",C2285&amp;" ")-1))=7),OR(ISNUMBER(MATCH(LEFT(C2285,FIND(" ",C2285&amp;" ")-1),'Look Up Values'!$G$2:$G$1000,0)),ISNUMBER(MATCH(LEFT(C2285,FIND(" ",C2285&amp;" ")-1),'Look Up Values'!$AE$2:$AE$2000,0)))),"","EWC error")),"")</f>
        <v/>
      </c>
      <c r="P2285" s="242" t="str" cm="1">
        <f t="array" ref="P2285">IF(AND(I2285&lt;&gt;0,I2285&lt;&gt;""),IF(D2285="","",IF(ISNUMBER(MATCH(SUBSTITUTE(D2285," ",""),SUBSTITUTE('Look Up Values'!$S$2:$S$120," ",""),0)),"","D&amp;R error")),"")</f>
        <v/>
      </c>
      <c r="Q2285" s="242" t="str" cm="1">
        <f t="array" ref="Q2285">IF(AND(I2285&lt;&gt;0,I2285&lt;&gt;""),IF(G2285="","",IF(ISNUMBER(MATCH(SUBSTITUTE(G2285," ",""),SUBSTITUTE('Look Up Values'!$I$2:$I$10," ",""),0)),"","State error")),"")</f>
        <v/>
      </c>
      <c r="R2285" s="260" t="str">
        <f t="shared" si="71"/>
        <v/>
      </c>
    </row>
    <row r="2286" spans="1:18" ht="15.75">
      <c r="A2286" s="250">
        <v>2279</v>
      </c>
      <c r="B2286" s="198"/>
      <c r="C2286" s="25"/>
      <c r="D2286" s="25"/>
      <c r="E2286" s="25"/>
      <c r="F2286" s="25"/>
      <c r="G2286" s="26"/>
      <c r="H2286" s="27"/>
      <c r="I2286" s="28"/>
      <c r="J2286" s="430"/>
      <c r="K2286" s="48"/>
      <c r="L2286" s="457" t="str">
        <f t="shared" si="70"/>
        <v/>
      </c>
      <c r="M2286" s="245" cm="1">
        <f t="array" ref="M2286">SUMPRODUCT(--(N2286:Q2286&lt;&gt;"")) + IF(TRIM(R2286)="",0,LEN(R2286)-LEN(SUBSTITUTE(R2286,",",""))+1)</f>
        <v>0</v>
      </c>
      <c r="N2286" s="242" t="str">
        <f>IF(AND(I2286&lt;&gt;0,I2286&lt;&gt;""),IF(TRIM(SUBSTITUTE(B2286,CHAR(160),""))="","",IF(ISNUMBER(MATCH(TRIM(SUBSTITUTE(B2286,CHAR(160),"")),'Look Up Values'!$B$2:$B$500,0)),"","Origin error")),"")</f>
        <v/>
      </c>
      <c r="O2286" s="242" t="str">
        <f>IF(AND(I2286&lt;&gt;0,I2286&lt;&gt;""),IF(C2286="","",IF(AND(ISNUMBER(--LEFT(C2286,FIND(" ",C2286&amp;" ")-1)),OR(LEN(LEFT(C2286,FIND(" ",C2286&amp;" ")-1))=6,LEN(LEFT(C2286,FIND(" ",C2286&amp;" ")-1))=7),OR(ISNUMBER(MATCH(LEFT(C2286,FIND(" ",C2286&amp;" ")-1),'Look Up Values'!$G$2:$G$1000,0)),ISNUMBER(MATCH(LEFT(C2286,FIND(" ",C2286&amp;" ")-1),'Look Up Values'!$AE$2:$AE$2000,0)))),"","EWC error")),"")</f>
        <v/>
      </c>
      <c r="P2286" s="242" t="str" cm="1">
        <f t="array" ref="P2286">IF(AND(I2286&lt;&gt;0,I2286&lt;&gt;""),IF(D2286="","",IF(ISNUMBER(MATCH(SUBSTITUTE(D2286," ",""),SUBSTITUTE('Look Up Values'!$S$2:$S$120," ",""),0)),"","D&amp;R error")),"")</f>
        <v/>
      </c>
      <c r="Q2286" s="242" t="str" cm="1">
        <f t="array" ref="Q2286">IF(AND(I2286&lt;&gt;0,I2286&lt;&gt;""),IF(G2286="","",IF(ISNUMBER(MATCH(SUBSTITUTE(G2286," ",""),SUBSTITUTE('Look Up Values'!$I$2:$I$10," ",""),0)),"","State error")),"")</f>
        <v/>
      </c>
      <c r="R2286" s="260" t="str">
        <f t="shared" si="71"/>
        <v/>
      </c>
    </row>
    <row r="2287" spans="1:18" ht="15.75">
      <c r="A2287" s="250">
        <v>2280</v>
      </c>
      <c r="B2287" s="198"/>
      <c r="C2287" s="25"/>
      <c r="D2287" s="25"/>
      <c r="E2287" s="25"/>
      <c r="F2287" s="25"/>
      <c r="G2287" s="26"/>
      <c r="H2287" s="27"/>
      <c r="I2287" s="28"/>
      <c r="J2287" s="430"/>
      <c r="K2287" s="48"/>
      <c r="L2287" s="457" t="str">
        <f t="shared" si="70"/>
        <v/>
      </c>
      <c r="M2287" s="245" cm="1">
        <f t="array" ref="M2287">SUMPRODUCT(--(N2287:Q2287&lt;&gt;"")) + IF(TRIM(R2287)="",0,LEN(R2287)-LEN(SUBSTITUTE(R2287,",",""))+1)</f>
        <v>0</v>
      </c>
      <c r="N2287" s="242" t="str">
        <f>IF(AND(I2287&lt;&gt;0,I2287&lt;&gt;""),IF(TRIM(SUBSTITUTE(B2287,CHAR(160),""))="","",IF(ISNUMBER(MATCH(TRIM(SUBSTITUTE(B2287,CHAR(160),"")),'Look Up Values'!$B$2:$B$500,0)),"","Origin error")),"")</f>
        <v/>
      </c>
      <c r="O2287" s="242" t="str">
        <f>IF(AND(I2287&lt;&gt;0,I2287&lt;&gt;""),IF(C2287="","",IF(AND(ISNUMBER(--LEFT(C2287,FIND(" ",C2287&amp;" ")-1)),OR(LEN(LEFT(C2287,FIND(" ",C2287&amp;" ")-1))=6,LEN(LEFT(C2287,FIND(" ",C2287&amp;" ")-1))=7),OR(ISNUMBER(MATCH(LEFT(C2287,FIND(" ",C2287&amp;" ")-1),'Look Up Values'!$G$2:$G$1000,0)),ISNUMBER(MATCH(LEFT(C2287,FIND(" ",C2287&amp;" ")-1),'Look Up Values'!$AE$2:$AE$2000,0)))),"","EWC error")),"")</f>
        <v/>
      </c>
      <c r="P2287" s="242" t="str" cm="1">
        <f t="array" ref="P2287">IF(AND(I2287&lt;&gt;0,I2287&lt;&gt;""),IF(D2287="","",IF(ISNUMBER(MATCH(SUBSTITUTE(D2287," ",""),SUBSTITUTE('Look Up Values'!$S$2:$S$120," ",""),0)),"","D&amp;R error")),"")</f>
        <v/>
      </c>
      <c r="Q2287" s="242" t="str" cm="1">
        <f t="array" ref="Q2287">IF(AND(I2287&lt;&gt;0,I2287&lt;&gt;""),IF(G2287="","",IF(ISNUMBER(MATCH(SUBSTITUTE(G2287," ",""),SUBSTITUTE('Look Up Values'!$I$2:$I$10," ",""),0)),"","State error")),"")</f>
        <v/>
      </c>
      <c r="R2287" s="260" t="str">
        <f t="shared" si="71"/>
        <v/>
      </c>
    </row>
    <row r="2288" spans="1:18" ht="15.75">
      <c r="A2288" s="250">
        <v>2281</v>
      </c>
      <c r="B2288" s="198"/>
      <c r="C2288" s="25"/>
      <c r="D2288" s="25"/>
      <c r="E2288" s="25"/>
      <c r="F2288" s="25"/>
      <c r="G2288" s="26"/>
      <c r="H2288" s="27"/>
      <c r="I2288" s="28"/>
      <c r="J2288" s="430"/>
      <c r="K2288" s="48"/>
      <c r="L2288" s="457" t="str">
        <f t="shared" si="70"/>
        <v/>
      </c>
      <c r="M2288" s="245" cm="1">
        <f t="array" ref="M2288">SUMPRODUCT(--(N2288:Q2288&lt;&gt;"")) + IF(TRIM(R2288)="",0,LEN(R2288)-LEN(SUBSTITUTE(R2288,",",""))+1)</f>
        <v>0</v>
      </c>
      <c r="N2288" s="242" t="str">
        <f>IF(AND(I2288&lt;&gt;0,I2288&lt;&gt;""),IF(TRIM(SUBSTITUTE(B2288,CHAR(160),""))="","",IF(ISNUMBER(MATCH(TRIM(SUBSTITUTE(B2288,CHAR(160),"")),'Look Up Values'!$B$2:$B$500,0)),"","Origin error")),"")</f>
        <v/>
      </c>
      <c r="O2288" s="242" t="str">
        <f>IF(AND(I2288&lt;&gt;0,I2288&lt;&gt;""),IF(C2288="","",IF(AND(ISNUMBER(--LEFT(C2288,FIND(" ",C2288&amp;" ")-1)),OR(LEN(LEFT(C2288,FIND(" ",C2288&amp;" ")-1))=6,LEN(LEFT(C2288,FIND(" ",C2288&amp;" ")-1))=7),OR(ISNUMBER(MATCH(LEFT(C2288,FIND(" ",C2288&amp;" ")-1),'Look Up Values'!$G$2:$G$1000,0)),ISNUMBER(MATCH(LEFT(C2288,FIND(" ",C2288&amp;" ")-1),'Look Up Values'!$AE$2:$AE$2000,0)))),"","EWC error")),"")</f>
        <v/>
      </c>
      <c r="P2288" s="242" t="str" cm="1">
        <f t="array" ref="P2288">IF(AND(I2288&lt;&gt;0,I2288&lt;&gt;""),IF(D2288="","",IF(ISNUMBER(MATCH(SUBSTITUTE(D2288," ",""),SUBSTITUTE('Look Up Values'!$S$2:$S$120," ",""),0)),"","D&amp;R error")),"")</f>
        <v/>
      </c>
      <c r="Q2288" s="242" t="str" cm="1">
        <f t="array" ref="Q2288">IF(AND(I2288&lt;&gt;0,I2288&lt;&gt;""),IF(G2288="","",IF(ISNUMBER(MATCH(SUBSTITUTE(G2288," ",""),SUBSTITUTE('Look Up Values'!$I$2:$I$10," ",""),0)),"","State error")),"")</f>
        <v/>
      </c>
      <c r="R2288" s="260" t="str">
        <f t="shared" si="71"/>
        <v/>
      </c>
    </row>
    <row r="2289" spans="1:18" ht="15.75">
      <c r="A2289" s="250">
        <v>2282</v>
      </c>
      <c r="B2289" s="198"/>
      <c r="C2289" s="25"/>
      <c r="D2289" s="25"/>
      <c r="E2289" s="25"/>
      <c r="F2289" s="25"/>
      <c r="G2289" s="26"/>
      <c r="H2289" s="27"/>
      <c r="I2289" s="28"/>
      <c r="J2289" s="430"/>
      <c r="K2289" s="48"/>
      <c r="L2289" s="457" t="str">
        <f t="shared" si="70"/>
        <v/>
      </c>
      <c r="M2289" s="245" cm="1">
        <f t="array" ref="M2289">SUMPRODUCT(--(N2289:Q2289&lt;&gt;"")) + IF(TRIM(R2289)="",0,LEN(R2289)-LEN(SUBSTITUTE(R2289,",",""))+1)</f>
        <v>0</v>
      </c>
      <c r="N2289" s="242" t="str">
        <f>IF(AND(I2289&lt;&gt;0,I2289&lt;&gt;""),IF(TRIM(SUBSTITUTE(B2289,CHAR(160),""))="","",IF(ISNUMBER(MATCH(TRIM(SUBSTITUTE(B2289,CHAR(160),"")),'Look Up Values'!$B$2:$B$500,0)),"","Origin error")),"")</f>
        <v/>
      </c>
      <c r="O2289" s="242" t="str">
        <f>IF(AND(I2289&lt;&gt;0,I2289&lt;&gt;""),IF(C2289="","",IF(AND(ISNUMBER(--LEFT(C2289,FIND(" ",C2289&amp;" ")-1)),OR(LEN(LEFT(C2289,FIND(" ",C2289&amp;" ")-1))=6,LEN(LEFT(C2289,FIND(" ",C2289&amp;" ")-1))=7),OR(ISNUMBER(MATCH(LEFT(C2289,FIND(" ",C2289&amp;" ")-1),'Look Up Values'!$G$2:$G$1000,0)),ISNUMBER(MATCH(LEFT(C2289,FIND(" ",C2289&amp;" ")-1),'Look Up Values'!$AE$2:$AE$2000,0)))),"","EWC error")),"")</f>
        <v/>
      </c>
      <c r="P2289" s="242" t="str" cm="1">
        <f t="array" ref="P2289">IF(AND(I2289&lt;&gt;0,I2289&lt;&gt;""),IF(D2289="","",IF(ISNUMBER(MATCH(SUBSTITUTE(D2289," ",""),SUBSTITUTE('Look Up Values'!$S$2:$S$120," ",""),0)),"","D&amp;R error")),"")</f>
        <v/>
      </c>
      <c r="Q2289" s="242" t="str" cm="1">
        <f t="array" ref="Q2289">IF(AND(I2289&lt;&gt;0,I2289&lt;&gt;""),IF(G2289="","",IF(ISNUMBER(MATCH(SUBSTITUTE(G2289," ",""),SUBSTITUTE('Look Up Values'!$I$2:$I$10," ",""),0)),"","State error")),"")</f>
        <v/>
      </c>
      <c r="R2289" s="260" t="str">
        <f t="shared" si="71"/>
        <v/>
      </c>
    </row>
    <row r="2290" spans="1:18" ht="15.75">
      <c r="A2290" s="250">
        <v>2283</v>
      </c>
      <c r="B2290" s="198"/>
      <c r="C2290" s="25"/>
      <c r="D2290" s="25"/>
      <c r="E2290" s="25"/>
      <c r="F2290" s="25"/>
      <c r="G2290" s="26"/>
      <c r="H2290" s="27"/>
      <c r="I2290" s="28"/>
      <c r="J2290" s="430"/>
      <c r="K2290" s="48"/>
      <c r="L2290" s="457" t="str">
        <f t="shared" si="70"/>
        <v/>
      </c>
      <c r="M2290" s="245" cm="1">
        <f t="array" ref="M2290">SUMPRODUCT(--(N2290:Q2290&lt;&gt;"")) + IF(TRIM(R2290)="",0,LEN(R2290)-LEN(SUBSTITUTE(R2290,",",""))+1)</f>
        <v>0</v>
      </c>
      <c r="N2290" s="242" t="str">
        <f>IF(AND(I2290&lt;&gt;0,I2290&lt;&gt;""),IF(TRIM(SUBSTITUTE(B2290,CHAR(160),""))="","",IF(ISNUMBER(MATCH(TRIM(SUBSTITUTE(B2290,CHAR(160),"")),'Look Up Values'!$B$2:$B$500,0)),"","Origin error")),"")</f>
        <v/>
      </c>
      <c r="O2290" s="242" t="str">
        <f>IF(AND(I2290&lt;&gt;0,I2290&lt;&gt;""),IF(C2290="","",IF(AND(ISNUMBER(--LEFT(C2290,FIND(" ",C2290&amp;" ")-1)),OR(LEN(LEFT(C2290,FIND(" ",C2290&amp;" ")-1))=6,LEN(LEFT(C2290,FIND(" ",C2290&amp;" ")-1))=7),OR(ISNUMBER(MATCH(LEFT(C2290,FIND(" ",C2290&amp;" ")-1),'Look Up Values'!$G$2:$G$1000,0)),ISNUMBER(MATCH(LEFT(C2290,FIND(" ",C2290&amp;" ")-1),'Look Up Values'!$AE$2:$AE$2000,0)))),"","EWC error")),"")</f>
        <v/>
      </c>
      <c r="P2290" s="242" t="str" cm="1">
        <f t="array" ref="P2290">IF(AND(I2290&lt;&gt;0,I2290&lt;&gt;""),IF(D2290="","",IF(ISNUMBER(MATCH(SUBSTITUTE(D2290," ",""),SUBSTITUTE('Look Up Values'!$S$2:$S$120," ",""),0)),"","D&amp;R error")),"")</f>
        <v/>
      </c>
      <c r="Q2290" s="242" t="str" cm="1">
        <f t="array" ref="Q2290">IF(AND(I2290&lt;&gt;0,I2290&lt;&gt;""),IF(G2290="","",IF(ISNUMBER(MATCH(SUBSTITUTE(G2290," ",""),SUBSTITUTE('Look Up Values'!$I$2:$I$10," ",""),0)),"","State error")),"")</f>
        <v/>
      </c>
      <c r="R2290" s="260" t="str">
        <f t="shared" si="71"/>
        <v/>
      </c>
    </row>
    <row r="2291" spans="1:18" ht="15.75">
      <c r="A2291" s="250">
        <v>2284</v>
      </c>
      <c r="B2291" s="198"/>
      <c r="C2291" s="25"/>
      <c r="D2291" s="25"/>
      <c r="E2291" s="25"/>
      <c r="F2291" s="25"/>
      <c r="G2291" s="26"/>
      <c r="H2291" s="27"/>
      <c r="I2291" s="28"/>
      <c r="J2291" s="430"/>
      <c r="K2291" s="48"/>
      <c r="L2291" s="457" t="str">
        <f t="shared" si="70"/>
        <v/>
      </c>
      <c r="M2291" s="245" cm="1">
        <f t="array" ref="M2291">SUMPRODUCT(--(N2291:Q2291&lt;&gt;"")) + IF(TRIM(R2291)="",0,LEN(R2291)-LEN(SUBSTITUTE(R2291,",",""))+1)</f>
        <v>0</v>
      </c>
      <c r="N2291" s="242" t="str">
        <f>IF(AND(I2291&lt;&gt;0,I2291&lt;&gt;""),IF(TRIM(SUBSTITUTE(B2291,CHAR(160),""))="","",IF(ISNUMBER(MATCH(TRIM(SUBSTITUTE(B2291,CHAR(160),"")),'Look Up Values'!$B$2:$B$500,0)),"","Origin error")),"")</f>
        <v/>
      </c>
      <c r="O2291" s="242" t="str">
        <f>IF(AND(I2291&lt;&gt;0,I2291&lt;&gt;""),IF(C2291="","",IF(AND(ISNUMBER(--LEFT(C2291,FIND(" ",C2291&amp;" ")-1)),OR(LEN(LEFT(C2291,FIND(" ",C2291&amp;" ")-1))=6,LEN(LEFT(C2291,FIND(" ",C2291&amp;" ")-1))=7),OR(ISNUMBER(MATCH(LEFT(C2291,FIND(" ",C2291&amp;" ")-1),'Look Up Values'!$G$2:$G$1000,0)),ISNUMBER(MATCH(LEFT(C2291,FIND(" ",C2291&amp;" ")-1),'Look Up Values'!$AE$2:$AE$2000,0)))),"","EWC error")),"")</f>
        <v/>
      </c>
      <c r="P2291" s="242" t="str" cm="1">
        <f t="array" ref="P2291">IF(AND(I2291&lt;&gt;0,I2291&lt;&gt;""),IF(D2291="","",IF(ISNUMBER(MATCH(SUBSTITUTE(D2291," ",""),SUBSTITUTE('Look Up Values'!$S$2:$S$120," ",""),0)),"","D&amp;R error")),"")</f>
        <v/>
      </c>
      <c r="Q2291" s="242" t="str" cm="1">
        <f t="array" ref="Q2291">IF(AND(I2291&lt;&gt;0,I2291&lt;&gt;""),IF(G2291="","",IF(ISNUMBER(MATCH(SUBSTITUTE(G2291," ",""),SUBSTITUTE('Look Up Values'!$I$2:$I$10," ",""),0)),"","State error")),"")</f>
        <v/>
      </c>
      <c r="R2291" s="260" t="str">
        <f t="shared" si="71"/>
        <v/>
      </c>
    </row>
    <row r="2292" spans="1:18" ht="15.75">
      <c r="A2292" s="250">
        <v>2285</v>
      </c>
      <c r="B2292" s="198"/>
      <c r="C2292" s="25"/>
      <c r="D2292" s="25"/>
      <c r="E2292" s="25"/>
      <c r="F2292" s="25"/>
      <c r="G2292" s="26"/>
      <c r="H2292" s="27"/>
      <c r="I2292" s="28"/>
      <c r="J2292" s="430"/>
      <c r="K2292" s="48"/>
      <c r="L2292" s="457" t="str">
        <f t="shared" si="70"/>
        <v/>
      </c>
      <c r="M2292" s="245" cm="1">
        <f t="array" ref="M2292">SUMPRODUCT(--(N2292:Q2292&lt;&gt;"")) + IF(TRIM(R2292)="",0,LEN(R2292)-LEN(SUBSTITUTE(R2292,",",""))+1)</f>
        <v>0</v>
      </c>
      <c r="N2292" s="242" t="str">
        <f>IF(AND(I2292&lt;&gt;0,I2292&lt;&gt;""),IF(TRIM(SUBSTITUTE(B2292,CHAR(160),""))="","",IF(ISNUMBER(MATCH(TRIM(SUBSTITUTE(B2292,CHAR(160),"")),'Look Up Values'!$B$2:$B$500,0)),"","Origin error")),"")</f>
        <v/>
      </c>
      <c r="O2292" s="242" t="str">
        <f>IF(AND(I2292&lt;&gt;0,I2292&lt;&gt;""),IF(C2292="","",IF(AND(ISNUMBER(--LEFT(C2292,FIND(" ",C2292&amp;" ")-1)),OR(LEN(LEFT(C2292,FIND(" ",C2292&amp;" ")-1))=6,LEN(LEFT(C2292,FIND(" ",C2292&amp;" ")-1))=7),OR(ISNUMBER(MATCH(LEFT(C2292,FIND(" ",C2292&amp;" ")-1),'Look Up Values'!$G$2:$G$1000,0)),ISNUMBER(MATCH(LEFT(C2292,FIND(" ",C2292&amp;" ")-1),'Look Up Values'!$AE$2:$AE$2000,0)))),"","EWC error")),"")</f>
        <v/>
      </c>
      <c r="P2292" s="242" t="str" cm="1">
        <f t="array" ref="P2292">IF(AND(I2292&lt;&gt;0,I2292&lt;&gt;""),IF(D2292="","",IF(ISNUMBER(MATCH(SUBSTITUTE(D2292," ",""),SUBSTITUTE('Look Up Values'!$S$2:$S$120," ",""),0)),"","D&amp;R error")),"")</f>
        <v/>
      </c>
      <c r="Q2292" s="242" t="str" cm="1">
        <f t="array" ref="Q2292">IF(AND(I2292&lt;&gt;0,I2292&lt;&gt;""),IF(G2292="","",IF(ISNUMBER(MATCH(SUBSTITUTE(G2292," ",""),SUBSTITUTE('Look Up Values'!$I$2:$I$10," ",""),0)),"","State error")),"")</f>
        <v/>
      </c>
      <c r="R2292" s="260" t="str">
        <f t="shared" si="71"/>
        <v/>
      </c>
    </row>
    <row r="2293" spans="1:18" ht="15.75">
      <c r="A2293" s="250">
        <v>2286</v>
      </c>
      <c r="B2293" s="198"/>
      <c r="C2293" s="25"/>
      <c r="D2293" s="25"/>
      <c r="E2293" s="25"/>
      <c r="F2293" s="25"/>
      <c r="G2293" s="26"/>
      <c r="H2293" s="27"/>
      <c r="I2293" s="28"/>
      <c r="J2293" s="430"/>
      <c r="K2293" s="48"/>
      <c r="L2293" s="457" t="str">
        <f t="shared" si="70"/>
        <v/>
      </c>
      <c r="M2293" s="245" cm="1">
        <f t="array" ref="M2293">SUMPRODUCT(--(N2293:Q2293&lt;&gt;"")) + IF(TRIM(R2293)="",0,LEN(R2293)-LEN(SUBSTITUTE(R2293,",",""))+1)</f>
        <v>0</v>
      </c>
      <c r="N2293" s="242" t="str">
        <f>IF(AND(I2293&lt;&gt;0,I2293&lt;&gt;""),IF(TRIM(SUBSTITUTE(B2293,CHAR(160),""))="","",IF(ISNUMBER(MATCH(TRIM(SUBSTITUTE(B2293,CHAR(160),"")),'Look Up Values'!$B$2:$B$500,0)),"","Origin error")),"")</f>
        <v/>
      </c>
      <c r="O2293" s="242" t="str">
        <f>IF(AND(I2293&lt;&gt;0,I2293&lt;&gt;""),IF(C2293="","",IF(AND(ISNUMBER(--LEFT(C2293,FIND(" ",C2293&amp;" ")-1)),OR(LEN(LEFT(C2293,FIND(" ",C2293&amp;" ")-1))=6,LEN(LEFT(C2293,FIND(" ",C2293&amp;" ")-1))=7),OR(ISNUMBER(MATCH(LEFT(C2293,FIND(" ",C2293&amp;" ")-1),'Look Up Values'!$G$2:$G$1000,0)),ISNUMBER(MATCH(LEFT(C2293,FIND(" ",C2293&amp;" ")-1),'Look Up Values'!$AE$2:$AE$2000,0)))),"","EWC error")),"")</f>
        <v/>
      </c>
      <c r="P2293" s="242" t="str" cm="1">
        <f t="array" ref="P2293">IF(AND(I2293&lt;&gt;0,I2293&lt;&gt;""),IF(D2293="","",IF(ISNUMBER(MATCH(SUBSTITUTE(D2293," ",""),SUBSTITUTE('Look Up Values'!$S$2:$S$120," ",""),0)),"","D&amp;R error")),"")</f>
        <v/>
      </c>
      <c r="Q2293" s="242" t="str" cm="1">
        <f t="array" ref="Q2293">IF(AND(I2293&lt;&gt;0,I2293&lt;&gt;""),IF(G2293="","",IF(ISNUMBER(MATCH(SUBSTITUTE(G2293," ",""),SUBSTITUTE('Look Up Values'!$I$2:$I$10," ",""),0)),"","State error")),"")</f>
        <v/>
      </c>
      <c r="R2293" s="260" t="str">
        <f t="shared" si="71"/>
        <v/>
      </c>
    </row>
    <row r="2294" spans="1:18" ht="15.75">
      <c r="A2294" s="250">
        <v>2287</v>
      </c>
      <c r="B2294" s="198"/>
      <c r="C2294" s="25"/>
      <c r="D2294" s="25"/>
      <c r="E2294" s="25"/>
      <c r="F2294" s="25"/>
      <c r="G2294" s="26"/>
      <c r="H2294" s="27"/>
      <c r="I2294" s="28"/>
      <c r="J2294" s="430"/>
      <c r="K2294" s="48"/>
      <c r="L2294" s="457" t="str">
        <f t="shared" si="70"/>
        <v/>
      </c>
      <c r="M2294" s="245" cm="1">
        <f t="array" ref="M2294">SUMPRODUCT(--(N2294:Q2294&lt;&gt;"")) + IF(TRIM(R2294)="",0,LEN(R2294)-LEN(SUBSTITUTE(R2294,",",""))+1)</f>
        <v>0</v>
      </c>
      <c r="N2294" s="242" t="str">
        <f>IF(AND(I2294&lt;&gt;0,I2294&lt;&gt;""),IF(TRIM(SUBSTITUTE(B2294,CHAR(160),""))="","",IF(ISNUMBER(MATCH(TRIM(SUBSTITUTE(B2294,CHAR(160),"")),'Look Up Values'!$B$2:$B$500,0)),"","Origin error")),"")</f>
        <v/>
      </c>
      <c r="O2294" s="242" t="str">
        <f>IF(AND(I2294&lt;&gt;0,I2294&lt;&gt;""),IF(C2294="","",IF(AND(ISNUMBER(--LEFT(C2294,FIND(" ",C2294&amp;" ")-1)),OR(LEN(LEFT(C2294,FIND(" ",C2294&amp;" ")-1))=6,LEN(LEFT(C2294,FIND(" ",C2294&amp;" ")-1))=7),OR(ISNUMBER(MATCH(LEFT(C2294,FIND(" ",C2294&amp;" ")-1),'Look Up Values'!$G$2:$G$1000,0)),ISNUMBER(MATCH(LEFT(C2294,FIND(" ",C2294&amp;" ")-1),'Look Up Values'!$AE$2:$AE$2000,0)))),"","EWC error")),"")</f>
        <v/>
      </c>
      <c r="P2294" s="242" t="str" cm="1">
        <f t="array" ref="P2294">IF(AND(I2294&lt;&gt;0,I2294&lt;&gt;""),IF(D2294="","",IF(ISNUMBER(MATCH(SUBSTITUTE(D2294," ",""),SUBSTITUTE('Look Up Values'!$S$2:$S$120," ",""),0)),"","D&amp;R error")),"")</f>
        <v/>
      </c>
      <c r="Q2294" s="242" t="str" cm="1">
        <f t="array" ref="Q2294">IF(AND(I2294&lt;&gt;0,I2294&lt;&gt;""),IF(G2294="","",IF(ISNUMBER(MATCH(SUBSTITUTE(G2294," ",""),SUBSTITUTE('Look Up Values'!$I$2:$I$10," ",""),0)),"","State error")),"")</f>
        <v/>
      </c>
      <c r="R2294" s="260" t="str">
        <f t="shared" si="71"/>
        <v/>
      </c>
    </row>
    <row r="2295" spans="1:18" ht="15.75">
      <c r="A2295" s="250">
        <v>2288</v>
      </c>
      <c r="B2295" s="198"/>
      <c r="C2295" s="25"/>
      <c r="D2295" s="25"/>
      <c r="E2295" s="25"/>
      <c r="F2295" s="25"/>
      <c r="G2295" s="26"/>
      <c r="H2295" s="27"/>
      <c r="I2295" s="28"/>
      <c r="J2295" s="430"/>
      <c r="K2295" s="48"/>
      <c r="L2295" s="457" t="str">
        <f t="shared" si="70"/>
        <v/>
      </c>
      <c r="M2295" s="245" cm="1">
        <f t="array" ref="M2295">SUMPRODUCT(--(N2295:Q2295&lt;&gt;"")) + IF(TRIM(R2295)="",0,LEN(R2295)-LEN(SUBSTITUTE(R2295,",",""))+1)</f>
        <v>0</v>
      </c>
      <c r="N2295" s="242" t="str">
        <f>IF(AND(I2295&lt;&gt;0,I2295&lt;&gt;""),IF(TRIM(SUBSTITUTE(B2295,CHAR(160),""))="","",IF(ISNUMBER(MATCH(TRIM(SUBSTITUTE(B2295,CHAR(160),"")),'Look Up Values'!$B$2:$B$500,0)),"","Origin error")),"")</f>
        <v/>
      </c>
      <c r="O2295" s="242" t="str">
        <f>IF(AND(I2295&lt;&gt;0,I2295&lt;&gt;""),IF(C2295="","",IF(AND(ISNUMBER(--LEFT(C2295,FIND(" ",C2295&amp;" ")-1)),OR(LEN(LEFT(C2295,FIND(" ",C2295&amp;" ")-1))=6,LEN(LEFT(C2295,FIND(" ",C2295&amp;" ")-1))=7),OR(ISNUMBER(MATCH(LEFT(C2295,FIND(" ",C2295&amp;" ")-1),'Look Up Values'!$G$2:$G$1000,0)),ISNUMBER(MATCH(LEFT(C2295,FIND(" ",C2295&amp;" ")-1),'Look Up Values'!$AE$2:$AE$2000,0)))),"","EWC error")),"")</f>
        <v/>
      </c>
      <c r="P2295" s="242" t="str" cm="1">
        <f t="array" ref="P2295">IF(AND(I2295&lt;&gt;0,I2295&lt;&gt;""),IF(D2295="","",IF(ISNUMBER(MATCH(SUBSTITUTE(D2295," ",""),SUBSTITUTE('Look Up Values'!$S$2:$S$120," ",""),0)),"","D&amp;R error")),"")</f>
        <v/>
      </c>
      <c r="Q2295" s="242" t="str" cm="1">
        <f t="array" ref="Q2295">IF(AND(I2295&lt;&gt;0,I2295&lt;&gt;""),IF(G2295="","",IF(ISNUMBER(MATCH(SUBSTITUTE(G2295," ",""),SUBSTITUTE('Look Up Values'!$I$2:$I$10," ",""),0)),"","State error")),"")</f>
        <v/>
      </c>
      <c r="R2295" s="260" t="str">
        <f t="shared" si="71"/>
        <v/>
      </c>
    </row>
    <row r="2296" spans="1:18" ht="15.75">
      <c r="A2296" s="250">
        <v>2289</v>
      </c>
      <c r="B2296" s="198"/>
      <c r="C2296" s="25"/>
      <c r="D2296" s="25"/>
      <c r="E2296" s="25"/>
      <c r="F2296" s="25"/>
      <c r="G2296" s="26"/>
      <c r="H2296" s="27"/>
      <c r="I2296" s="28"/>
      <c r="J2296" s="430"/>
      <c r="K2296" s="48"/>
      <c r="L2296" s="457" t="str">
        <f t="shared" si="70"/>
        <v/>
      </c>
      <c r="M2296" s="245" cm="1">
        <f t="array" ref="M2296">SUMPRODUCT(--(N2296:Q2296&lt;&gt;"")) + IF(TRIM(R2296)="",0,LEN(R2296)-LEN(SUBSTITUTE(R2296,",",""))+1)</f>
        <v>0</v>
      </c>
      <c r="N2296" s="242" t="str">
        <f>IF(AND(I2296&lt;&gt;0,I2296&lt;&gt;""),IF(TRIM(SUBSTITUTE(B2296,CHAR(160),""))="","",IF(ISNUMBER(MATCH(TRIM(SUBSTITUTE(B2296,CHAR(160),"")),'Look Up Values'!$B$2:$B$500,0)),"","Origin error")),"")</f>
        <v/>
      </c>
      <c r="O2296" s="242" t="str">
        <f>IF(AND(I2296&lt;&gt;0,I2296&lt;&gt;""),IF(C2296="","",IF(AND(ISNUMBER(--LEFT(C2296,FIND(" ",C2296&amp;" ")-1)),OR(LEN(LEFT(C2296,FIND(" ",C2296&amp;" ")-1))=6,LEN(LEFT(C2296,FIND(" ",C2296&amp;" ")-1))=7),OR(ISNUMBER(MATCH(LEFT(C2296,FIND(" ",C2296&amp;" ")-1),'Look Up Values'!$G$2:$G$1000,0)),ISNUMBER(MATCH(LEFT(C2296,FIND(" ",C2296&amp;" ")-1),'Look Up Values'!$AE$2:$AE$2000,0)))),"","EWC error")),"")</f>
        <v/>
      </c>
      <c r="P2296" s="242" t="str" cm="1">
        <f t="array" ref="P2296">IF(AND(I2296&lt;&gt;0,I2296&lt;&gt;""),IF(D2296="","",IF(ISNUMBER(MATCH(SUBSTITUTE(D2296," ",""),SUBSTITUTE('Look Up Values'!$S$2:$S$120," ",""),0)),"","D&amp;R error")),"")</f>
        <v/>
      </c>
      <c r="Q2296" s="242" t="str" cm="1">
        <f t="array" ref="Q2296">IF(AND(I2296&lt;&gt;0,I2296&lt;&gt;""),IF(G2296="","",IF(ISNUMBER(MATCH(SUBSTITUTE(G2296," ",""),SUBSTITUTE('Look Up Values'!$I$2:$I$10," ",""),0)),"","State error")),"")</f>
        <v/>
      </c>
      <c r="R2296" s="260" t="str">
        <f t="shared" si="71"/>
        <v/>
      </c>
    </row>
    <row r="2297" spans="1:18" ht="15.75">
      <c r="A2297" s="250">
        <v>2290</v>
      </c>
      <c r="B2297" s="198"/>
      <c r="C2297" s="25"/>
      <c r="D2297" s="25"/>
      <c r="E2297" s="25"/>
      <c r="F2297" s="25"/>
      <c r="G2297" s="26"/>
      <c r="H2297" s="27"/>
      <c r="I2297" s="28"/>
      <c r="J2297" s="430"/>
      <c r="K2297" s="48"/>
      <c r="L2297" s="457" t="str">
        <f t="shared" si="70"/>
        <v/>
      </c>
      <c r="M2297" s="245" cm="1">
        <f t="array" ref="M2297">SUMPRODUCT(--(N2297:Q2297&lt;&gt;"")) + IF(TRIM(R2297)="",0,LEN(R2297)-LEN(SUBSTITUTE(R2297,",",""))+1)</f>
        <v>0</v>
      </c>
      <c r="N2297" s="242" t="str">
        <f>IF(AND(I2297&lt;&gt;0,I2297&lt;&gt;""),IF(TRIM(SUBSTITUTE(B2297,CHAR(160),""))="","",IF(ISNUMBER(MATCH(TRIM(SUBSTITUTE(B2297,CHAR(160),"")),'Look Up Values'!$B$2:$B$500,0)),"","Origin error")),"")</f>
        <v/>
      </c>
      <c r="O2297" s="242" t="str">
        <f>IF(AND(I2297&lt;&gt;0,I2297&lt;&gt;""),IF(C2297="","",IF(AND(ISNUMBER(--LEFT(C2297,FIND(" ",C2297&amp;" ")-1)),OR(LEN(LEFT(C2297,FIND(" ",C2297&amp;" ")-1))=6,LEN(LEFT(C2297,FIND(" ",C2297&amp;" ")-1))=7),OR(ISNUMBER(MATCH(LEFT(C2297,FIND(" ",C2297&amp;" ")-1),'Look Up Values'!$G$2:$G$1000,0)),ISNUMBER(MATCH(LEFT(C2297,FIND(" ",C2297&amp;" ")-1),'Look Up Values'!$AE$2:$AE$2000,0)))),"","EWC error")),"")</f>
        <v/>
      </c>
      <c r="P2297" s="242" t="str" cm="1">
        <f t="array" ref="P2297">IF(AND(I2297&lt;&gt;0,I2297&lt;&gt;""),IF(D2297="","",IF(ISNUMBER(MATCH(SUBSTITUTE(D2297," ",""),SUBSTITUTE('Look Up Values'!$S$2:$S$120," ",""),0)),"","D&amp;R error")),"")</f>
        <v/>
      </c>
      <c r="Q2297" s="242" t="str" cm="1">
        <f t="array" ref="Q2297">IF(AND(I2297&lt;&gt;0,I2297&lt;&gt;""),IF(G2297="","",IF(ISNUMBER(MATCH(SUBSTITUTE(G2297," ",""),SUBSTITUTE('Look Up Values'!$I$2:$I$10," ",""),0)),"","State error")),"")</f>
        <v/>
      </c>
      <c r="R2297" s="260" t="str">
        <f t="shared" si="71"/>
        <v/>
      </c>
    </row>
    <row r="2298" spans="1:18" ht="15.75">
      <c r="A2298" s="250">
        <v>2291</v>
      </c>
      <c r="B2298" s="198"/>
      <c r="C2298" s="25"/>
      <c r="D2298" s="25"/>
      <c r="E2298" s="25"/>
      <c r="F2298" s="25"/>
      <c r="G2298" s="26"/>
      <c r="H2298" s="27"/>
      <c r="I2298" s="28"/>
      <c r="J2298" s="430"/>
      <c r="K2298" s="48"/>
      <c r="L2298" s="457" t="str">
        <f t="shared" si="70"/>
        <v/>
      </c>
      <c r="M2298" s="245" cm="1">
        <f t="array" ref="M2298">SUMPRODUCT(--(N2298:Q2298&lt;&gt;"")) + IF(TRIM(R2298)="",0,LEN(R2298)-LEN(SUBSTITUTE(R2298,",",""))+1)</f>
        <v>0</v>
      </c>
      <c r="N2298" s="242" t="str">
        <f>IF(AND(I2298&lt;&gt;0,I2298&lt;&gt;""),IF(TRIM(SUBSTITUTE(B2298,CHAR(160),""))="","",IF(ISNUMBER(MATCH(TRIM(SUBSTITUTE(B2298,CHAR(160),"")),'Look Up Values'!$B$2:$B$500,0)),"","Origin error")),"")</f>
        <v/>
      </c>
      <c r="O2298" s="242" t="str">
        <f>IF(AND(I2298&lt;&gt;0,I2298&lt;&gt;""),IF(C2298="","",IF(AND(ISNUMBER(--LEFT(C2298,FIND(" ",C2298&amp;" ")-1)),OR(LEN(LEFT(C2298,FIND(" ",C2298&amp;" ")-1))=6,LEN(LEFT(C2298,FIND(" ",C2298&amp;" ")-1))=7),OR(ISNUMBER(MATCH(LEFT(C2298,FIND(" ",C2298&amp;" ")-1),'Look Up Values'!$G$2:$G$1000,0)),ISNUMBER(MATCH(LEFT(C2298,FIND(" ",C2298&amp;" ")-1),'Look Up Values'!$AE$2:$AE$2000,0)))),"","EWC error")),"")</f>
        <v/>
      </c>
      <c r="P2298" s="242" t="str" cm="1">
        <f t="array" ref="P2298">IF(AND(I2298&lt;&gt;0,I2298&lt;&gt;""),IF(D2298="","",IF(ISNUMBER(MATCH(SUBSTITUTE(D2298," ",""),SUBSTITUTE('Look Up Values'!$S$2:$S$120," ",""),0)),"","D&amp;R error")),"")</f>
        <v/>
      </c>
      <c r="Q2298" s="242" t="str" cm="1">
        <f t="array" ref="Q2298">IF(AND(I2298&lt;&gt;0,I2298&lt;&gt;""),IF(G2298="","",IF(ISNUMBER(MATCH(SUBSTITUTE(G2298," ",""),SUBSTITUTE('Look Up Values'!$I$2:$I$10," ",""),0)),"","State error")),"")</f>
        <v/>
      </c>
      <c r="R2298" s="260" t="str">
        <f t="shared" si="71"/>
        <v/>
      </c>
    </row>
    <row r="2299" spans="1:18" ht="15.75">
      <c r="A2299" s="250">
        <v>2292</v>
      </c>
      <c r="B2299" s="198"/>
      <c r="C2299" s="25"/>
      <c r="D2299" s="25"/>
      <c r="E2299" s="25"/>
      <c r="F2299" s="25"/>
      <c r="G2299" s="26"/>
      <c r="H2299" s="27"/>
      <c r="I2299" s="28"/>
      <c r="J2299" s="430"/>
      <c r="K2299" s="48"/>
      <c r="L2299" s="457" t="str">
        <f t="shared" si="70"/>
        <v/>
      </c>
      <c r="M2299" s="245" cm="1">
        <f t="array" ref="M2299">SUMPRODUCT(--(N2299:Q2299&lt;&gt;"")) + IF(TRIM(R2299)="",0,LEN(R2299)-LEN(SUBSTITUTE(R2299,",",""))+1)</f>
        <v>0</v>
      </c>
      <c r="N2299" s="242" t="str">
        <f>IF(AND(I2299&lt;&gt;0,I2299&lt;&gt;""),IF(TRIM(SUBSTITUTE(B2299,CHAR(160),""))="","",IF(ISNUMBER(MATCH(TRIM(SUBSTITUTE(B2299,CHAR(160),"")),'Look Up Values'!$B$2:$B$500,0)),"","Origin error")),"")</f>
        <v/>
      </c>
      <c r="O2299" s="242" t="str">
        <f>IF(AND(I2299&lt;&gt;0,I2299&lt;&gt;""),IF(C2299="","",IF(AND(ISNUMBER(--LEFT(C2299,FIND(" ",C2299&amp;" ")-1)),OR(LEN(LEFT(C2299,FIND(" ",C2299&amp;" ")-1))=6,LEN(LEFT(C2299,FIND(" ",C2299&amp;" ")-1))=7),OR(ISNUMBER(MATCH(LEFT(C2299,FIND(" ",C2299&amp;" ")-1),'Look Up Values'!$G$2:$G$1000,0)),ISNUMBER(MATCH(LEFT(C2299,FIND(" ",C2299&amp;" ")-1),'Look Up Values'!$AE$2:$AE$2000,0)))),"","EWC error")),"")</f>
        <v/>
      </c>
      <c r="P2299" s="242" t="str" cm="1">
        <f t="array" ref="P2299">IF(AND(I2299&lt;&gt;0,I2299&lt;&gt;""),IF(D2299="","",IF(ISNUMBER(MATCH(SUBSTITUTE(D2299," ",""),SUBSTITUTE('Look Up Values'!$S$2:$S$120," ",""),0)),"","D&amp;R error")),"")</f>
        <v/>
      </c>
      <c r="Q2299" s="242" t="str" cm="1">
        <f t="array" ref="Q2299">IF(AND(I2299&lt;&gt;0,I2299&lt;&gt;""),IF(G2299="","",IF(ISNUMBER(MATCH(SUBSTITUTE(G2299," ",""),SUBSTITUTE('Look Up Values'!$I$2:$I$10," ",""),0)),"","State error")),"")</f>
        <v/>
      </c>
      <c r="R2299" s="260" t="str">
        <f t="shared" si="71"/>
        <v/>
      </c>
    </row>
    <row r="2300" spans="1:18" ht="15.75">
      <c r="A2300" s="250">
        <v>2293</v>
      </c>
      <c r="B2300" s="198"/>
      <c r="C2300" s="25"/>
      <c r="D2300" s="25"/>
      <c r="E2300" s="25"/>
      <c r="F2300" s="25"/>
      <c r="G2300" s="26"/>
      <c r="H2300" s="27"/>
      <c r="I2300" s="28"/>
      <c r="J2300" s="430"/>
      <c r="K2300" s="48"/>
      <c r="L2300" s="457" t="str">
        <f t="shared" si="70"/>
        <v/>
      </c>
      <c r="M2300" s="245" cm="1">
        <f t="array" ref="M2300">SUMPRODUCT(--(N2300:Q2300&lt;&gt;"")) + IF(TRIM(R2300)="",0,LEN(R2300)-LEN(SUBSTITUTE(R2300,",",""))+1)</f>
        <v>0</v>
      </c>
      <c r="N2300" s="242" t="str">
        <f>IF(AND(I2300&lt;&gt;0,I2300&lt;&gt;""),IF(TRIM(SUBSTITUTE(B2300,CHAR(160),""))="","",IF(ISNUMBER(MATCH(TRIM(SUBSTITUTE(B2300,CHAR(160),"")),'Look Up Values'!$B$2:$B$500,0)),"","Origin error")),"")</f>
        <v/>
      </c>
      <c r="O2300" s="242" t="str">
        <f>IF(AND(I2300&lt;&gt;0,I2300&lt;&gt;""),IF(C2300="","",IF(AND(ISNUMBER(--LEFT(C2300,FIND(" ",C2300&amp;" ")-1)),OR(LEN(LEFT(C2300,FIND(" ",C2300&amp;" ")-1))=6,LEN(LEFT(C2300,FIND(" ",C2300&amp;" ")-1))=7),OR(ISNUMBER(MATCH(LEFT(C2300,FIND(" ",C2300&amp;" ")-1),'Look Up Values'!$G$2:$G$1000,0)),ISNUMBER(MATCH(LEFT(C2300,FIND(" ",C2300&amp;" ")-1),'Look Up Values'!$AE$2:$AE$2000,0)))),"","EWC error")),"")</f>
        <v/>
      </c>
      <c r="P2300" s="242" t="str" cm="1">
        <f t="array" ref="P2300">IF(AND(I2300&lt;&gt;0,I2300&lt;&gt;""),IF(D2300="","",IF(ISNUMBER(MATCH(SUBSTITUTE(D2300," ",""),SUBSTITUTE('Look Up Values'!$S$2:$S$120," ",""),0)),"","D&amp;R error")),"")</f>
        <v/>
      </c>
      <c r="Q2300" s="242" t="str" cm="1">
        <f t="array" ref="Q2300">IF(AND(I2300&lt;&gt;0,I2300&lt;&gt;""),IF(G2300="","",IF(ISNUMBER(MATCH(SUBSTITUTE(G2300," ",""),SUBSTITUTE('Look Up Values'!$I$2:$I$10," ",""),0)),"","State error")),"")</f>
        <v/>
      </c>
      <c r="R2300" s="260" t="str">
        <f t="shared" si="71"/>
        <v/>
      </c>
    </row>
    <row r="2301" spans="1:18" ht="15.75">
      <c r="A2301" s="250">
        <v>2294</v>
      </c>
      <c r="B2301" s="198"/>
      <c r="C2301" s="25"/>
      <c r="D2301" s="25"/>
      <c r="E2301" s="25"/>
      <c r="F2301" s="25"/>
      <c r="G2301" s="26"/>
      <c r="H2301" s="27"/>
      <c r="I2301" s="28"/>
      <c r="J2301" s="430"/>
      <c r="K2301" s="48"/>
      <c r="L2301" s="457" t="str">
        <f t="shared" si="70"/>
        <v/>
      </c>
      <c r="M2301" s="245" cm="1">
        <f t="array" ref="M2301">SUMPRODUCT(--(N2301:Q2301&lt;&gt;"")) + IF(TRIM(R2301)="",0,LEN(R2301)-LEN(SUBSTITUTE(R2301,",",""))+1)</f>
        <v>0</v>
      </c>
      <c r="N2301" s="242" t="str">
        <f>IF(AND(I2301&lt;&gt;0,I2301&lt;&gt;""),IF(TRIM(SUBSTITUTE(B2301,CHAR(160),""))="","",IF(ISNUMBER(MATCH(TRIM(SUBSTITUTE(B2301,CHAR(160),"")),'Look Up Values'!$B$2:$B$500,0)),"","Origin error")),"")</f>
        <v/>
      </c>
      <c r="O2301" s="242" t="str">
        <f>IF(AND(I2301&lt;&gt;0,I2301&lt;&gt;""),IF(C2301="","",IF(AND(ISNUMBER(--LEFT(C2301,FIND(" ",C2301&amp;" ")-1)),OR(LEN(LEFT(C2301,FIND(" ",C2301&amp;" ")-1))=6,LEN(LEFT(C2301,FIND(" ",C2301&amp;" ")-1))=7),OR(ISNUMBER(MATCH(LEFT(C2301,FIND(" ",C2301&amp;" ")-1),'Look Up Values'!$G$2:$G$1000,0)),ISNUMBER(MATCH(LEFT(C2301,FIND(" ",C2301&amp;" ")-1),'Look Up Values'!$AE$2:$AE$2000,0)))),"","EWC error")),"")</f>
        <v/>
      </c>
      <c r="P2301" s="242" t="str" cm="1">
        <f t="array" ref="P2301">IF(AND(I2301&lt;&gt;0,I2301&lt;&gt;""),IF(D2301="","",IF(ISNUMBER(MATCH(SUBSTITUTE(D2301," ",""),SUBSTITUTE('Look Up Values'!$S$2:$S$120," ",""),0)),"","D&amp;R error")),"")</f>
        <v/>
      </c>
      <c r="Q2301" s="242" t="str" cm="1">
        <f t="array" ref="Q2301">IF(AND(I2301&lt;&gt;0,I2301&lt;&gt;""),IF(G2301="","",IF(ISNUMBER(MATCH(SUBSTITUTE(G2301," ",""),SUBSTITUTE('Look Up Values'!$I$2:$I$10," ",""),0)),"","State error")),"")</f>
        <v/>
      </c>
      <c r="R2301" s="260" t="str">
        <f t="shared" si="71"/>
        <v/>
      </c>
    </row>
    <row r="2302" spans="1:18" ht="15.75">
      <c r="A2302" s="250">
        <v>2295</v>
      </c>
      <c r="B2302" s="198"/>
      <c r="C2302" s="25"/>
      <c r="D2302" s="25"/>
      <c r="E2302" s="25"/>
      <c r="F2302" s="25"/>
      <c r="G2302" s="26"/>
      <c r="H2302" s="27"/>
      <c r="I2302" s="28"/>
      <c r="J2302" s="430"/>
      <c r="K2302" s="48"/>
      <c r="L2302" s="457" t="str">
        <f t="shared" si="70"/>
        <v/>
      </c>
      <c r="M2302" s="245" cm="1">
        <f t="array" ref="M2302">SUMPRODUCT(--(N2302:Q2302&lt;&gt;"")) + IF(TRIM(R2302)="",0,LEN(R2302)-LEN(SUBSTITUTE(R2302,",",""))+1)</f>
        <v>0</v>
      </c>
      <c r="N2302" s="242" t="str">
        <f>IF(AND(I2302&lt;&gt;0,I2302&lt;&gt;""),IF(TRIM(SUBSTITUTE(B2302,CHAR(160),""))="","",IF(ISNUMBER(MATCH(TRIM(SUBSTITUTE(B2302,CHAR(160),"")),'Look Up Values'!$B$2:$B$500,0)),"","Origin error")),"")</f>
        <v/>
      </c>
      <c r="O2302" s="242" t="str">
        <f>IF(AND(I2302&lt;&gt;0,I2302&lt;&gt;""),IF(C2302="","",IF(AND(ISNUMBER(--LEFT(C2302,FIND(" ",C2302&amp;" ")-1)),OR(LEN(LEFT(C2302,FIND(" ",C2302&amp;" ")-1))=6,LEN(LEFT(C2302,FIND(" ",C2302&amp;" ")-1))=7),OR(ISNUMBER(MATCH(LEFT(C2302,FIND(" ",C2302&amp;" ")-1),'Look Up Values'!$G$2:$G$1000,0)),ISNUMBER(MATCH(LEFT(C2302,FIND(" ",C2302&amp;" ")-1),'Look Up Values'!$AE$2:$AE$2000,0)))),"","EWC error")),"")</f>
        <v/>
      </c>
      <c r="P2302" s="242" t="str" cm="1">
        <f t="array" ref="P2302">IF(AND(I2302&lt;&gt;0,I2302&lt;&gt;""),IF(D2302="","",IF(ISNUMBER(MATCH(SUBSTITUTE(D2302," ",""),SUBSTITUTE('Look Up Values'!$S$2:$S$120," ",""),0)),"","D&amp;R error")),"")</f>
        <v/>
      </c>
      <c r="Q2302" s="242" t="str" cm="1">
        <f t="array" ref="Q2302">IF(AND(I2302&lt;&gt;0,I2302&lt;&gt;""),IF(G2302="","",IF(ISNUMBER(MATCH(SUBSTITUTE(G2302," ",""),SUBSTITUTE('Look Up Values'!$I$2:$I$10," ",""),0)),"","State error")),"")</f>
        <v/>
      </c>
      <c r="R2302" s="260" t="str">
        <f t="shared" si="71"/>
        <v/>
      </c>
    </row>
    <row r="2303" spans="1:18" ht="15.75">
      <c r="A2303" s="250">
        <v>2296</v>
      </c>
      <c r="B2303" s="198"/>
      <c r="C2303" s="25"/>
      <c r="D2303" s="25"/>
      <c r="E2303" s="25"/>
      <c r="F2303" s="25"/>
      <c r="G2303" s="26"/>
      <c r="H2303" s="27"/>
      <c r="I2303" s="28"/>
      <c r="J2303" s="430"/>
      <c r="K2303" s="48"/>
      <c r="L2303" s="457" t="str">
        <f t="shared" si="70"/>
        <v/>
      </c>
      <c r="M2303" s="245" cm="1">
        <f t="array" ref="M2303">SUMPRODUCT(--(N2303:Q2303&lt;&gt;"")) + IF(TRIM(R2303)="",0,LEN(R2303)-LEN(SUBSTITUTE(R2303,",",""))+1)</f>
        <v>0</v>
      </c>
      <c r="N2303" s="242" t="str">
        <f>IF(AND(I2303&lt;&gt;0,I2303&lt;&gt;""),IF(TRIM(SUBSTITUTE(B2303,CHAR(160),""))="","",IF(ISNUMBER(MATCH(TRIM(SUBSTITUTE(B2303,CHAR(160),"")),'Look Up Values'!$B$2:$B$500,0)),"","Origin error")),"")</f>
        <v/>
      </c>
      <c r="O2303" s="242" t="str">
        <f>IF(AND(I2303&lt;&gt;0,I2303&lt;&gt;""),IF(C2303="","",IF(AND(ISNUMBER(--LEFT(C2303,FIND(" ",C2303&amp;" ")-1)),OR(LEN(LEFT(C2303,FIND(" ",C2303&amp;" ")-1))=6,LEN(LEFT(C2303,FIND(" ",C2303&amp;" ")-1))=7),OR(ISNUMBER(MATCH(LEFT(C2303,FIND(" ",C2303&amp;" ")-1),'Look Up Values'!$G$2:$G$1000,0)),ISNUMBER(MATCH(LEFT(C2303,FIND(" ",C2303&amp;" ")-1),'Look Up Values'!$AE$2:$AE$2000,0)))),"","EWC error")),"")</f>
        <v/>
      </c>
      <c r="P2303" s="242" t="str" cm="1">
        <f t="array" ref="P2303">IF(AND(I2303&lt;&gt;0,I2303&lt;&gt;""),IF(D2303="","",IF(ISNUMBER(MATCH(SUBSTITUTE(D2303," ",""),SUBSTITUTE('Look Up Values'!$S$2:$S$120," ",""),0)),"","D&amp;R error")),"")</f>
        <v/>
      </c>
      <c r="Q2303" s="242" t="str" cm="1">
        <f t="array" ref="Q2303">IF(AND(I2303&lt;&gt;0,I2303&lt;&gt;""),IF(G2303="","",IF(ISNUMBER(MATCH(SUBSTITUTE(G2303," ",""),SUBSTITUTE('Look Up Values'!$I$2:$I$10," ",""),0)),"","State error")),"")</f>
        <v/>
      </c>
      <c r="R2303" s="260" t="str">
        <f t="shared" si="71"/>
        <v/>
      </c>
    </row>
    <row r="2304" spans="1:18" ht="15.75">
      <c r="A2304" s="250">
        <v>2297</v>
      </c>
      <c r="B2304" s="198"/>
      <c r="C2304" s="25"/>
      <c r="D2304" s="25"/>
      <c r="E2304" s="25"/>
      <c r="F2304" s="25"/>
      <c r="G2304" s="26"/>
      <c r="H2304" s="27"/>
      <c r="I2304" s="28"/>
      <c r="J2304" s="430"/>
      <c r="K2304" s="48"/>
      <c r="L2304" s="457" t="str">
        <f t="shared" si="70"/>
        <v/>
      </c>
      <c r="M2304" s="245" cm="1">
        <f t="array" ref="M2304">SUMPRODUCT(--(N2304:Q2304&lt;&gt;"")) + IF(TRIM(R2304)="",0,LEN(R2304)-LEN(SUBSTITUTE(R2304,",",""))+1)</f>
        <v>0</v>
      </c>
      <c r="N2304" s="242" t="str">
        <f>IF(AND(I2304&lt;&gt;0,I2304&lt;&gt;""),IF(TRIM(SUBSTITUTE(B2304,CHAR(160),""))="","",IF(ISNUMBER(MATCH(TRIM(SUBSTITUTE(B2304,CHAR(160),"")),'Look Up Values'!$B$2:$B$500,0)),"","Origin error")),"")</f>
        <v/>
      </c>
      <c r="O2304" s="242" t="str">
        <f>IF(AND(I2304&lt;&gt;0,I2304&lt;&gt;""),IF(C2304="","",IF(AND(ISNUMBER(--LEFT(C2304,FIND(" ",C2304&amp;" ")-1)),OR(LEN(LEFT(C2304,FIND(" ",C2304&amp;" ")-1))=6,LEN(LEFT(C2304,FIND(" ",C2304&amp;" ")-1))=7),OR(ISNUMBER(MATCH(LEFT(C2304,FIND(" ",C2304&amp;" ")-1),'Look Up Values'!$G$2:$G$1000,0)),ISNUMBER(MATCH(LEFT(C2304,FIND(" ",C2304&amp;" ")-1),'Look Up Values'!$AE$2:$AE$2000,0)))),"","EWC error")),"")</f>
        <v/>
      </c>
      <c r="P2304" s="242" t="str" cm="1">
        <f t="array" ref="P2304">IF(AND(I2304&lt;&gt;0,I2304&lt;&gt;""),IF(D2304="","",IF(ISNUMBER(MATCH(SUBSTITUTE(D2304," ",""),SUBSTITUTE('Look Up Values'!$S$2:$S$120," ",""),0)),"","D&amp;R error")),"")</f>
        <v/>
      </c>
      <c r="Q2304" s="242" t="str" cm="1">
        <f t="array" ref="Q2304">IF(AND(I2304&lt;&gt;0,I2304&lt;&gt;""),IF(G2304="","",IF(ISNUMBER(MATCH(SUBSTITUTE(G2304," ",""),SUBSTITUTE('Look Up Values'!$I$2:$I$10," ",""),0)),"","State error")),"")</f>
        <v/>
      </c>
      <c r="R2304" s="260" t="str">
        <f t="shared" si="71"/>
        <v/>
      </c>
    </row>
    <row r="2305" spans="1:18" ht="15.75">
      <c r="A2305" s="250">
        <v>2298</v>
      </c>
      <c r="B2305" s="198"/>
      <c r="C2305" s="25"/>
      <c r="D2305" s="25"/>
      <c r="E2305" s="25"/>
      <c r="F2305" s="25"/>
      <c r="G2305" s="26"/>
      <c r="H2305" s="27"/>
      <c r="I2305" s="28"/>
      <c r="J2305" s="430"/>
      <c r="K2305" s="48"/>
      <c r="L2305" s="457" t="str">
        <f t="shared" si="70"/>
        <v/>
      </c>
      <c r="M2305" s="245" cm="1">
        <f t="array" ref="M2305">SUMPRODUCT(--(N2305:Q2305&lt;&gt;"")) + IF(TRIM(R2305)="",0,LEN(R2305)-LEN(SUBSTITUTE(R2305,",",""))+1)</f>
        <v>0</v>
      </c>
      <c r="N2305" s="242" t="str">
        <f>IF(AND(I2305&lt;&gt;0,I2305&lt;&gt;""),IF(TRIM(SUBSTITUTE(B2305,CHAR(160),""))="","",IF(ISNUMBER(MATCH(TRIM(SUBSTITUTE(B2305,CHAR(160),"")),'Look Up Values'!$B$2:$B$500,0)),"","Origin error")),"")</f>
        <v/>
      </c>
      <c r="O2305" s="242" t="str">
        <f>IF(AND(I2305&lt;&gt;0,I2305&lt;&gt;""),IF(C2305="","",IF(AND(ISNUMBER(--LEFT(C2305,FIND(" ",C2305&amp;" ")-1)),OR(LEN(LEFT(C2305,FIND(" ",C2305&amp;" ")-1))=6,LEN(LEFT(C2305,FIND(" ",C2305&amp;" ")-1))=7),OR(ISNUMBER(MATCH(LEFT(C2305,FIND(" ",C2305&amp;" ")-1),'Look Up Values'!$G$2:$G$1000,0)),ISNUMBER(MATCH(LEFT(C2305,FIND(" ",C2305&amp;" ")-1),'Look Up Values'!$AE$2:$AE$2000,0)))),"","EWC error")),"")</f>
        <v/>
      </c>
      <c r="P2305" s="242" t="str" cm="1">
        <f t="array" ref="P2305">IF(AND(I2305&lt;&gt;0,I2305&lt;&gt;""),IF(D2305="","",IF(ISNUMBER(MATCH(SUBSTITUTE(D2305," ",""),SUBSTITUTE('Look Up Values'!$S$2:$S$120," ",""),0)),"","D&amp;R error")),"")</f>
        <v/>
      </c>
      <c r="Q2305" s="242" t="str" cm="1">
        <f t="array" ref="Q2305">IF(AND(I2305&lt;&gt;0,I2305&lt;&gt;""),IF(G2305="","",IF(ISNUMBER(MATCH(SUBSTITUTE(G2305," ",""),SUBSTITUTE('Look Up Values'!$I$2:$I$10," ",""),0)),"","State error")),"")</f>
        <v/>
      </c>
      <c r="R2305" s="260" t="str">
        <f t="shared" si="71"/>
        <v/>
      </c>
    </row>
    <row r="2306" spans="1:18" ht="15.75">
      <c r="A2306" s="250">
        <v>2299</v>
      </c>
      <c r="B2306" s="198"/>
      <c r="C2306" s="25"/>
      <c r="D2306" s="25"/>
      <c r="E2306" s="25"/>
      <c r="F2306" s="25"/>
      <c r="G2306" s="26"/>
      <c r="H2306" s="27"/>
      <c r="I2306" s="28"/>
      <c r="J2306" s="430"/>
      <c r="K2306" s="48"/>
      <c r="L2306" s="457" t="str">
        <f t="shared" si="70"/>
        <v/>
      </c>
      <c r="M2306" s="245" cm="1">
        <f t="array" ref="M2306">SUMPRODUCT(--(N2306:Q2306&lt;&gt;"")) + IF(TRIM(R2306)="",0,LEN(R2306)-LEN(SUBSTITUTE(R2306,",",""))+1)</f>
        <v>0</v>
      </c>
      <c r="N2306" s="242" t="str">
        <f>IF(AND(I2306&lt;&gt;0,I2306&lt;&gt;""),IF(TRIM(SUBSTITUTE(B2306,CHAR(160),""))="","",IF(ISNUMBER(MATCH(TRIM(SUBSTITUTE(B2306,CHAR(160),"")),'Look Up Values'!$B$2:$B$500,0)),"","Origin error")),"")</f>
        <v/>
      </c>
      <c r="O2306" s="242" t="str">
        <f>IF(AND(I2306&lt;&gt;0,I2306&lt;&gt;""),IF(C2306="","",IF(AND(ISNUMBER(--LEFT(C2306,FIND(" ",C2306&amp;" ")-1)),OR(LEN(LEFT(C2306,FIND(" ",C2306&amp;" ")-1))=6,LEN(LEFT(C2306,FIND(" ",C2306&amp;" ")-1))=7),OR(ISNUMBER(MATCH(LEFT(C2306,FIND(" ",C2306&amp;" ")-1),'Look Up Values'!$G$2:$G$1000,0)),ISNUMBER(MATCH(LEFT(C2306,FIND(" ",C2306&amp;" ")-1),'Look Up Values'!$AE$2:$AE$2000,0)))),"","EWC error")),"")</f>
        <v/>
      </c>
      <c r="P2306" s="242" t="str" cm="1">
        <f t="array" ref="P2306">IF(AND(I2306&lt;&gt;0,I2306&lt;&gt;""),IF(D2306="","",IF(ISNUMBER(MATCH(SUBSTITUTE(D2306," ",""),SUBSTITUTE('Look Up Values'!$S$2:$S$120," ",""),0)),"","D&amp;R error")),"")</f>
        <v/>
      </c>
      <c r="Q2306" s="242" t="str" cm="1">
        <f t="array" ref="Q2306">IF(AND(I2306&lt;&gt;0,I2306&lt;&gt;""),IF(G2306="","",IF(ISNUMBER(MATCH(SUBSTITUTE(G2306," ",""),SUBSTITUTE('Look Up Values'!$I$2:$I$10," ",""),0)),"","State error")),"")</f>
        <v/>
      </c>
      <c r="R2306" s="260" t="str">
        <f t="shared" si="71"/>
        <v/>
      </c>
    </row>
    <row r="2307" spans="1:18" ht="15.75">
      <c r="A2307" s="250">
        <v>2300</v>
      </c>
      <c r="B2307" s="198"/>
      <c r="C2307" s="25"/>
      <c r="D2307" s="25"/>
      <c r="E2307" s="25"/>
      <c r="F2307" s="25"/>
      <c r="G2307" s="26"/>
      <c r="H2307" s="27"/>
      <c r="I2307" s="28"/>
      <c r="J2307" s="430"/>
      <c r="K2307" s="48"/>
      <c r="L2307" s="457" t="str">
        <f t="shared" si="70"/>
        <v/>
      </c>
      <c r="M2307" s="245" cm="1">
        <f t="array" ref="M2307">SUMPRODUCT(--(N2307:Q2307&lt;&gt;"")) + IF(TRIM(R2307)="",0,LEN(R2307)-LEN(SUBSTITUTE(R2307,",",""))+1)</f>
        <v>0</v>
      </c>
      <c r="N2307" s="242" t="str">
        <f>IF(AND(I2307&lt;&gt;0,I2307&lt;&gt;""),IF(TRIM(SUBSTITUTE(B2307,CHAR(160),""))="","",IF(ISNUMBER(MATCH(TRIM(SUBSTITUTE(B2307,CHAR(160),"")),'Look Up Values'!$B$2:$B$500,0)),"","Origin error")),"")</f>
        <v/>
      </c>
      <c r="O2307" s="242" t="str">
        <f>IF(AND(I2307&lt;&gt;0,I2307&lt;&gt;""),IF(C2307="","",IF(AND(ISNUMBER(--LEFT(C2307,FIND(" ",C2307&amp;" ")-1)),OR(LEN(LEFT(C2307,FIND(" ",C2307&amp;" ")-1))=6,LEN(LEFT(C2307,FIND(" ",C2307&amp;" ")-1))=7),OR(ISNUMBER(MATCH(LEFT(C2307,FIND(" ",C2307&amp;" ")-1),'Look Up Values'!$G$2:$G$1000,0)),ISNUMBER(MATCH(LEFT(C2307,FIND(" ",C2307&amp;" ")-1),'Look Up Values'!$AE$2:$AE$2000,0)))),"","EWC error")),"")</f>
        <v/>
      </c>
      <c r="P2307" s="242" t="str" cm="1">
        <f t="array" ref="P2307">IF(AND(I2307&lt;&gt;0,I2307&lt;&gt;""),IF(D2307="","",IF(ISNUMBER(MATCH(SUBSTITUTE(D2307," ",""),SUBSTITUTE('Look Up Values'!$S$2:$S$120," ",""),0)),"","D&amp;R error")),"")</f>
        <v/>
      </c>
      <c r="Q2307" s="242" t="str" cm="1">
        <f t="array" ref="Q2307">IF(AND(I2307&lt;&gt;0,I2307&lt;&gt;""),IF(G2307="","",IF(ISNUMBER(MATCH(SUBSTITUTE(G2307," ",""),SUBSTITUTE('Look Up Values'!$I$2:$I$10," ",""),0)),"","State error")),"")</f>
        <v/>
      </c>
      <c r="R2307" s="260" t="str">
        <f t="shared" si="71"/>
        <v/>
      </c>
    </row>
    <row r="2308" spans="1:18" ht="15.75">
      <c r="A2308" s="250">
        <v>2301</v>
      </c>
      <c r="B2308" s="198"/>
      <c r="C2308" s="25"/>
      <c r="D2308" s="25"/>
      <c r="E2308" s="25"/>
      <c r="F2308" s="25"/>
      <c r="G2308" s="26"/>
      <c r="H2308" s="27"/>
      <c r="I2308" s="28"/>
      <c r="J2308" s="430"/>
      <c r="K2308" s="48"/>
      <c r="L2308" s="457" t="str">
        <f t="shared" si="70"/>
        <v/>
      </c>
      <c r="M2308" s="245" cm="1">
        <f t="array" ref="M2308">SUMPRODUCT(--(N2308:Q2308&lt;&gt;"")) + IF(TRIM(R2308)="",0,LEN(R2308)-LEN(SUBSTITUTE(R2308,",",""))+1)</f>
        <v>0</v>
      </c>
      <c r="N2308" s="242" t="str">
        <f>IF(AND(I2308&lt;&gt;0,I2308&lt;&gt;""),IF(TRIM(SUBSTITUTE(B2308,CHAR(160),""))="","",IF(ISNUMBER(MATCH(TRIM(SUBSTITUTE(B2308,CHAR(160),"")),'Look Up Values'!$B$2:$B$500,0)),"","Origin error")),"")</f>
        <v/>
      </c>
      <c r="O2308" s="242" t="str">
        <f>IF(AND(I2308&lt;&gt;0,I2308&lt;&gt;""),IF(C2308="","",IF(AND(ISNUMBER(--LEFT(C2308,FIND(" ",C2308&amp;" ")-1)),OR(LEN(LEFT(C2308,FIND(" ",C2308&amp;" ")-1))=6,LEN(LEFT(C2308,FIND(" ",C2308&amp;" ")-1))=7),OR(ISNUMBER(MATCH(LEFT(C2308,FIND(" ",C2308&amp;" ")-1),'Look Up Values'!$G$2:$G$1000,0)),ISNUMBER(MATCH(LEFT(C2308,FIND(" ",C2308&amp;" ")-1),'Look Up Values'!$AE$2:$AE$2000,0)))),"","EWC error")),"")</f>
        <v/>
      </c>
      <c r="P2308" s="242" t="str" cm="1">
        <f t="array" ref="P2308">IF(AND(I2308&lt;&gt;0,I2308&lt;&gt;""),IF(D2308="","",IF(ISNUMBER(MATCH(SUBSTITUTE(D2308," ",""),SUBSTITUTE('Look Up Values'!$S$2:$S$120," ",""),0)),"","D&amp;R error")),"")</f>
        <v/>
      </c>
      <c r="Q2308" s="242" t="str" cm="1">
        <f t="array" ref="Q2308">IF(AND(I2308&lt;&gt;0,I2308&lt;&gt;""),IF(G2308="","",IF(ISNUMBER(MATCH(SUBSTITUTE(G2308," ",""),SUBSTITUTE('Look Up Values'!$I$2:$I$10," ",""),0)),"","State error")),"")</f>
        <v/>
      </c>
      <c r="R2308" s="260" t="str">
        <f t="shared" si="71"/>
        <v/>
      </c>
    </row>
    <row r="2309" spans="1:18" ht="15.75">
      <c r="A2309" s="250">
        <v>2302</v>
      </c>
      <c r="B2309" s="198"/>
      <c r="C2309" s="25"/>
      <c r="D2309" s="25"/>
      <c r="E2309" s="25"/>
      <c r="F2309" s="25"/>
      <c r="G2309" s="26"/>
      <c r="H2309" s="27"/>
      <c r="I2309" s="28"/>
      <c r="J2309" s="430"/>
      <c r="K2309" s="48"/>
      <c r="L2309" s="457" t="str">
        <f t="shared" si="70"/>
        <v/>
      </c>
      <c r="M2309" s="245" cm="1">
        <f t="array" ref="M2309">SUMPRODUCT(--(N2309:Q2309&lt;&gt;"")) + IF(TRIM(R2309)="",0,LEN(R2309)-LEN(SUBSTITUTE(R2309,",",""))+1)</f>
        <v>0</v>
      </c>
      <c r="N2309" s="242" t="str">
        <f>IF(AND(I2309&lt;&gt;0,I2309&lt;&gt;""),IF(TRIM(SUBSTITUTE(B2309,CHAR(160),""))="","",IF(ISNUMBER(MATCH(TRIM(SUBSTITUTE(B2309,CHAR(160),"")),'Look Up Values'!$B$2:$B$500,0)),"","Origin error")),"")</f>
        <v/>
      </c>
      <c r="O2309" s="242" t="str">
        <f>IF(AND(I2309&lt;&gt;0,I2309&lt;&gt;""),IF(C2309="","",IF(AND(ISNUMBER(--LEFT(C2309,FIND(" ",C2309&amp;" ")-1)),OR(LEN(LEFT(C2309,FIND(" ",C2309&amp;" ")-1))=6,LEN(LEFT(C2309,FIND(" ",C2309&amp;" ")-1))=7),OR(ISNUMBER(MATCH(LEFT(C2309,FIND(" ",C2309&amp;" ")-1),'Look Up Values'!$G$2:$G$1000,0)),ISNUMBER(MATCH(LEFT(C2309,FIND(" ",C2309&amp;" ")-1),'Look Up Values'!$AE$2:$AE$2000,0)))),"","EWC error")),"")</f>
        <v/>
      </c>
      <c r="P2309" s="242" t="str" cm="1">
        <f t="array" ref="P2309">IF(AND(I2309&lt;&gt;0,I2309&lt;&gt;""),IF(D2309="","",IF(ISNUMBER(MATCH(SUBSTITUTE(D2309," ",""),SUBSTITUTE('Look Up Values'!$S$2:$S$120," ",""),0)),"","D&amp;R error")),"")</f>
        <v/>
      </c>
      <c r="Q2309" s="242" t="str" cm="1">
        <f t="array" ref="Q2309">IF(AND(I2309&lt;&gt;0,I2309&lt;&gt;""),IF(G2309="","",IF(ISNUMBER(MATCH(SUBSTITUTE(G2309," ",""),SUBSTITUTE('Look Up Values'!$I$2:$I$10," ",""),0)),"","State error")),"")</f>
        <v/>
      </c>
      <c r="R2309" s="260" t="str">
        <f t="shared" si="71"/>
        <v/>
      </c>
    </row>
    <row r="2310" spans="1:18" ht="15.75">
      <c r="A2310" s="250">
        <v>2303</v>
      </c>
      <c r="B2310" s="198"/>
      <c r="C2310" s="25"/>
      <c r="D2310" s="25"/>
      <c r="E2310" s="25"/>
      <c r="F2310" s="25"/>
      <c r="G2310" s="26"/>
      <c r="H2310" s="27"/>
      <c r="I2310" s="28"/>
      <c r="J2310" s="430"/>
      <c r="K2310" s="48"/>
      <c r="L2310" s="457" t="str">
        <f t="shared" si="70"/>
        <v/>
      </c>
      <c r="M2310" s="245" cm="1">
        <f t="array" ref="M2310">SUMPRODUCT(--(N2310:Q2310&lt;&gt;"")) + IF(TRIM(R2310)="",0,LEN(R2310)-LEN(SUBSTITUTE(R2310,",",""))+1)</f>
        <v>0</v>
      </c>
      <c r="N2310" s="242" t="str">
        <f>IF(AND(I2310&lt;&gt;0,I2310&lt;&gt;""),IF(TRIM(SUBSTITUTE(B2310,CHAR(160),""))="","",IF(ISNUMBER(MATCH(TRIM(SUBSTITUTE(B2310,CHAR(160),"")),'Look Up Values'!$B$2:$B$500,0)),"","Origin error")),"")</f>
        <v/>
      </c>
      <c r="O2310" s="242" t="str">
        <f>IF(AND(I2310&lt;&gt;0,I2310&lt;&gt;""),IF(C2310="","",IF(AND(ISNUMBER(--LEFT(C2310,FIND(" ",C2310&amp;" ")-1)),OR(LEN(LEFT(C2310,FIND(" ",C2310&amp;" ")-1))=6,LEN(LEFT(C2310,FIND(" ",C2310&amp;" ")-1))=7),OR(ISNUMBER(MATCH(LEFT(C2310,FIND(" ",C2310&amp;" ")-1),'Look Up Values'!$G$2:$G$1000,0)),ISNUMBER(MATCH(LEFT(C2310,FIND(" ",C2310&amp;" ")-1),'Look Up Values'!$AE$2:$AE$2000,0)))),"","EWC error")),"")</f>
        <v/>
      </c>
      <c r="P2310" s="242" t="str" cm="1">
        <f t="array" ref="P2310">IF(AND(I2310&lt;&gt;0,I2310&lt;&gt;""),IF(D2310="","",IF(ISNUMBER(MATCH(SUBSTITUTE(D2310," ",""),SUBSTITUTE('Look Up Values'!$S$2:$S$120," ",""),0)),"","D&amp;R error")),"")</f>
        <v/>
      </c>
      <c r="Q2310" s="242" t="str" cm="1">
        <f t="array" ref="Q2310">IF(AND(I2310&lt;&gt;0,I2310&lt;&gt;""),IF(G2310="","",IF(ISNUMBER(MATCH(SUBSTITUTE(G2310," ",""),SUBSTITUTE('Look Up Values'!$I$2:$I$10," ",""),0)),"","State error")),"")</f>
        <v/>
      </c>
      <c r="R2310" s="260" t="str">
        <f t="shared" si="71"/>
        <v/>
      </c>
    </row>
    <row r="2311" spans="1:18" ht="15.75">
      <c r="A2311" s="250">
        <v>2304</v>
      </c>
      <c r="B2311" s="198"/>
      <c r="C2311" s="25"/>
      <c r="D2311" s="25"/>
      <c r="E2311" s="25"/>
      <c r="F2311" s="25"/>
      <c r="G2311" s="26"/>
      <c r="H2311" s="27"/>
      <c r="I2311" s="28"/>
      <c r="J2311" s="430"/>
      <c r="K2311" s="48"/>
      <c r="L2311" s="457" t="str">
        <f t="shared" si="70"/>
        <v/>
      </c>
      <c r="M2311" s="245" cm="1">
        <f t="array" ref="M2311">SUMPRODUCT(--(N2311:Q2311&lt;&gt;"")) + IF(TRIM(R2311)="",0,LEN(R2311)-LEN(SUBSTITUTE(R2311,",",""))+1)</f>
        <v>0</v>
      </c>
      <c r="N2311" s="242" t="str">
        <f>IF(AND(I2311&lt;&gt;0,I2311&lt;&gt;""),IF(TRIM(SUBSTITUTE(B2311,CHAR(160),""))="","",IF(ISNUMBER(MATCH(TRIM(SUBSTITUTE(B2311,CHAR(160),"")),'Look Up Values'!$B$2:$B$500,0)),"","Origin error")),"")</f>
        <v/>
      </c>
      <c r="O2311" s="242" t="str">
        <f>IF(AND(I2311&lt;&gt;0,I2311&lt;&gt;""),IF(C2311="","",IF(AND(ISNUMBER(--LEFT(C2311,FIND(" ",C2311&amp;" ")-1)),OR(LEN(LEFT(C2311,FIND(" ",C2311&amp;" ")-1))=6,LEN(LEFT(C2311,FIND(" ",C2311&amp;" ")-1))=7),OR(ISNUMBER(MATCH(LEFT(C2311,FIND(" ",C2311&amp;" ")-1),'Look Up Values'!$G$2:$G$1000,0)),ISNUMBER(MATCH(LEFT(C2311,FIND(" ",C2311&amp;" ")-1),'Look Up Values'!$AE$2:$AE$2000,0)))),"","EWC error")),"")</f>
        <v/>
      </c>
      <c r="P2311" s="242" t="str" cm="1">
        <f t="array" ref="P2311">IF(AND(I2311&lt;&gt;0,I2311&lt;&gt;""),IF(D2311="","",IF(ISNUMBER(MATCH(SUBSTITUTE(D2311," ",""),SUBSTITUTE('Look Up Values'!$S$2:$S$120," ",""),0)),"","D&amp;R error")),"")</f>
        <v/>
      </c>
      <c r="Q2311" s="242" t="str" cm="1">
        <f t="array" ref="Q2311">IF(AND(I2311&lt;&gt;0,I2311&lt;&gt;""),IF(G2311="","",IF(ISNUMBER(MATCH(SUBSTITUTE(G2311," ",""),SUBSTITUTE('Look Up Values'!$I$2:$I$10," ",""),0)),"","State error")),"")</f>
        <v/>
      </c>
      <c r="R2311" s="260" t="str">
        <f t="shared" si="71"/>
        <v/>
      </c>
    </row>
    <row r="2312" spans="1:18" ht="15.75">
      <c r="A2312" s="250">
        <v>2305</v>
      </c>
      <c r="B2312" s="198"/>
      <c r="C2312" s="25"/>
      <c r="D2312" s="25"/>
      <c r="E2312" s="25"/>
      <c r="F2312" s="25"/>
      <c r="G2312" s="26"/>
      <c r="H2312" s="27"/>
      <c r="I2312" s="28"/>
      <c r="J2312" s="430"/>
      <c r="K2312" s="48"/>
      <c r="L2312" s="457" t="str">
        <f t="shared" ref="L2312:L2375" si="72">IF(IFERROR(--SUBSTITUTE(M2312,CHAR(160),""),0)&gt;0,A2312,"")</f>
        <v/>
      </c>
      <c r="M2312" s="245" cm="1">
        <f t="array" ref="M2312">SUMPRODUCT(--(N2312:Q2312&lt;&gt;"")) + IF(TRIM(R2312)="",0,LEN(R2312)-LEN(SUBSTITUTE(R2312,",",""))+1)</f>
        <v>0</v>
      </c>
      <c r="N2312" s="242" t="str">
        <f>IF(AND(I2312&lt;&gt;0,I2312&lt;&gt;""),IF(TRIM(SUBSTITUTE(B2312,CHAR(160),""))="","",IF(ISNUMBER(MATCH(TRIM(SUBSTITUTE(B2312,CHAR(160),"")),'Look Up Values'!$B$2:$B$500,0)),"","Origin error")),"")</f>
        <v/>
      </c>
      <c r="O2312" s="242" t="str">
        <f>IF(AND(I2312&lt;&gt;0,I2312&lt;&gt;""),IF(C2312="","",IF(AND(ISNUMBER(--LEFT(C2312,FIND(" ",C2312&amp;" ")-1)),OR(LEN(LEFT(C2312,FIND(" ",C2312&amp;" ")-1))=6,LEN(LEFT(C2312,FIND(" ",C2312&amp;" ")-1))=7),OR(ISNUMBER(MATCH(LEFT(C2312,FIND(" ",C2312&amp;" ")-1),'Look Up Values'!$G$2:$G$1000,0)),ISNUMBER(MATCH(LEFT(C2312,FIND(" ",C2312&amp;" ")-1),'Look Up Values'!$AE$2:$AE$2000,0)))),"","EWC error")),"")</f>
        <v/>
      </c>
      <c r="P2312" s="242" t="str" cm="1">
        <f t="array" ref="P2312">IF(AND(I2312&lt;&gt;0,I2312&lt;&gt;""),IF(D2312="","",IF(ISNUMBER(MATCH(SUBSTITUTE(D2312," ",""),SUBSTITUTE('Look Up Values'!$S$2:$S$120," ",""),0)),"","D&amp;R error")),"")</f>
        <v/>
      </c>
      <c r="Q2312" s="242" t="str" cm="1">
        <f t="array" ref="Q2312">IF(AND(I2312&lt;&gt;0,I2312&lt;&gt;""),IF(G2312="","",IF(ISNUMBER(MATCH(SUBSTITUTE(G2312," ",""),SUBSTITUTE('Look Up Values'!$I$2:$I$10," ",""),0)),"","State error")),"")</f>
        <v/>
      </c>
      <c r="R2312" s="260" t="str">
        <f t="shared" si="71"/>
        <v/>
      </c>
    </row>
    <row r="2313" spans="1:18" ht="15.75">
      <c r="A2313" s="250">
        <v>2306</v>
      </c>
      <c r="B2313" s="198"/>
      <c r="C2313" s="25"/>
      <c r="D2313" s="25"/>
      <c r="E2313" s="25"/>
      <c r="F2313" s="25"/>
      <c r="G2313" s="26"/>
      <c r="H2313" s="27"/>
      <c r="I2313" s="28"/>
      <c r="J2313" s="430"/>
      <c r="K2313" s="48"/>
      <c r="L2313" s="457" t="str">
        <f t="shared" si="72"/>
        <v/>
      </c>
      <c r="M2313" s="245" cm="1">
        <f t="array" ref="M2313">SUMPRODUCT(--(N2313:Q2313&lt;&gt;"")) + IF(TRIM(R2313)="",0,LEN(R2313)-LEN(SUBSTITUTE(R2313,",",""))+1)</f>
        <v>0</v>
      </c>
      <c r="N2313" s="242" t="str">
        <f>IF(AND(I2313&lt;&gt;0,I2313&lt;&gt;""),IF(TRIM(SUBSTITUTE(B2313,CHAR(160),""))="","",IF(ISNUMBER(MATCH(TRIM(SUBSTITUTE(B2313,CHAR(160),"")),'Look Up Values'!$B$2:$B$500,0)),"","Origin error")),"")</f>
        <v/>
      </c>
      <c r="O2313" s="242" t="str">
        <f>IF(AND(I2313&lt;&gt;0,I2313&lt;&gt;""),IF(C2313="","",IF(AND(ISNUMBER(--LEFT(C2313,FIND(" ",C2313&amp;" ")-1)),OR(LEN(LEFT(C2313,FIND(" ",C2313&amp;" ")-1))=6,LEN(LEFT(C2313,FIND(" ",C2313&amp;" ")-1))=7),OR(ISNUMBER(MATCH(LEFT(C2313,FIND(" ",C2313&amp;" ")-1),'Look Up Values'!$G$2:$G$1000,0)),ISNUMBER(MATCH(LEFT(C2313,FIND(" ",C2313&amp;" ")-1),'Look Up Values'!$AE$2:$AE$2000,0)))),"","EWC error")),"")</f>
        <v/>
      </c>
      <c r="P2313" s="242" t="str" cm="1">
        <f t="array" ref="P2313">IF(AND(I2313&lt;&gt;0,I2313&lt;&gt;""),IF(D2313="","",IF(ISNUMBER(MATCH(SUBSTITUTE(D2313," ",""),SUBSTITUTE('Look Up Values'!$S$2:$S$120," ",""),0)),"","D&amp;R error")),"")</f>
        <v/>
      </c>
      <c r="Q2313" s="242" t="str" cm="1">
        <f t="array" ref="Q2313">IF(AND(I2313&lt;&gt;0,I2313&lt;&gt;""),IF(G2313="","",IF(ISNUMBER(MATCH(SUBSTITUTE(G2313," ",""),SUBSTITUTE('Look Up Values'!$I$2:$I$10," ",""),0)),"","State error")),"")</f>
        <v/>
      </c>
      <c r="R2313" s="260" t="str">
        <f t="shared" ref="R2313:R2376" si="73">IF(OR(I2313="",I2313=0),"",IF(COUNTA(B2313,C2313,D2313,G2313,I2313)=0,"",IF(COUNTA(B2313,C2313,D2313,G2313,I2313)=5,"",LEFT(IF(TRIM(SUBSTITUTE(B2313,CHAR(160),""))="","Origin, ","")&amp;IF(TRIM(SUBSTITUTE(C2313,CHAR(160),""))="","EWC, ","")&amp;IF(TRIM(SUBSTITUTE(D2313,CHAR(160),""))="","D&amp;R, ","")&amp;IF(TRIM(SUBSTITUTE(G2313,CHAR(160),""))="","State, ",""),LEN(IF(TRIM(SUBSTITUTE(B2313,CHAR(160),""))="","Origin, ","")&amp;IF(TRIM(SUBSTITUTE(C2313,CHAR(160),""))="","EWC, ","")&amp;IF(TRIM(SUBSTITUTE(D2313,CHAR(160),""))="","D&amp;R, ","")&amp;IF(TRIM(SUBSTITUTE(G2313,CHAR(160),""))="","State, ",""))-2))))</f>
        <v/>
      </c>
    </row>
    <row r="2314" spans="1:18" ht="15.75">
      <c r="A2314" s="250">
        <v>2307</v>
      </c>
      <c r="B2314" s="198"/>
      <c r="C2314" s="25"/>
      <c r="D2314" s="25"/>
      <c r="E2314" s="25"/>
      <c r="F2314" s="25"/>
      <c r="G2314" s="26"/>
      <c r="H2314" s="27"/>
      <c r="I2314" s="28"/>
      <c r="J2314" s="430"/>
      <c r="K2314" s="48"/>
      <c r="L2314" s="457" t="str">
        <f t="shared" si="72"/>
        <v/>
      </c>
      <c r="M2314" s="245" cm="1">
        <f t="array" ref="M2314">SUMPRODUCT(--(N2314:Q2314&lt;&gt;"")) + IF(TRIM(R2314)="",0,LEN(R2314)-LEN(SUBSTITUTE(R2314,",",""))+1)</f>
        <v>0</v>
      </c>
      <c r="N2314" s="242" t="str">
        <f>IF(AND(I2314&lt;&gt;0,I2314&lt;&gt;""),IF(TRIM(SUBSTITUTE(B2314,CHAR(160),""))="","",IF(ISNUMBER(MATCH(TRIM(SUBSTITUTE(B2314,CHAR(160),"")),'Look Up Values'!$B$2:$B$500,0)),"","Origin error")),"")</f>
        <v/>
      </c>
      <c r="O2314" s="242" t="str">
        <f>IF(AND(I2314&lt;&gt;0,I2314&lt;&gt;""),IF(C2314="","",IF(AND(ISNUMBER(--LEFT(C2314,FIND(" ",C2314&amp;" ")-1)),OR(LEN(LEFT(C2314,FIND(" ",C2314&amp;" ")-1))=6,LEN(LEFT(C2314,FIND(" ",C2314&amp;" ")-1))=7),OR(ISNUMBER(MATCH(LEFT(C2314,FIND(" ",C2314&amp;" ")-1),'Look Up Values'!$G$2:$G$1000,0)),ISNUMBER(MATCH(LEFT(C2314,FIND(" ",C2314&amp;" ")-1),'Look Up Values'!$AE$2:$AE$2000,0)))),"","EWC error")),"")</f>
        <v/>
      </c>
      <c r="P2314" s="242" t="str" cm="1">
        <f t="array" ref="P2314">IF(AND(I2314&lt;&gt;0,I2314&lt;&gt;""),IF(D2314="","",IF(ISNUMBER(MATCH(SUBSTITUTE(D2314," ",""),SUBSTITUTE('Look Up Values'!$S$2:$S$120," ",""),0)),"","D&amp;R error")),"")</f>
        <v/>
      </c>
      <c r="Q2314" s="242" t="str" cm="1">
        <f t="array" ref="Q2314">IF(AND(I2314&lt;&gt;0,I2314&lt;&gt;""),IF(G2314="","",IF(ISNUMBER(MATCH(SUBSTITUTE(G2314," ",""),SUBSTITUTE('Look Up Values'!$I$2:$I$10," ",""),0)),"","State error")),"")</f>
        <v/>
      </c>
      <c r="R2314" s="260" t="str">
        <f t="shared" si="73"/>
        <v/>
      </c>
    </row>
    <row r="2315" spans="1:18" ht="15.75">
      <c r="A2315" s="250">
        <v>2308</v>
      </c>
      <c r="B2315" s="198"/>
      <c r="C2315" s="25"/>
      <c r="D2315" s="25"/>
      <c r="E2315" s="25"/>
      <c r="F2315" s="25"/>
      <c r="G2315" s="26"/>
      <c r="H2315" s="27"/>
      <c r="I2315" s="28"/>
      <c r="J2315" s="430"/>
      <c r="K2315" s="48"/>
      <c r="L2315" s="457" t="str">
        <f t="shared" si="72"/>
        <v/>
      </c>
      <c r="M2315" s="245" cm="1">
        <f t="array" ref="M2315">SUMPRODUCT(--(N2315:Q2315&lt;&gt;"")) + IF(TRIM(R2315)="",0,LEN(R2315)-LEN(SUBSTITUTE(R2315,",",""))+1)</f>
        <v>0</v>
      </c>
      <c r="N2315" s="242" t="str">
        <f>IF(AND(I2315&lt;&gt;0,I2315&lt;&gt;""),IF(TRIM(SUBSTITUTE(B2315,CHAR(160),""))="","",IF(ISNUMBER(MATCH(TRIM(SUBSTITUTE(B2315,CHAR(160),"")),'Look Up Values'!$B$2:$B$500,0)),"","Origin error")),"")</f>
        <v/>
      </c>
      <c r="O2315" s="242" t="str">
        <f>IF(AND(I2315&lt;&gt;0,I2315&lt;&gt;""),IF(C2315="","",IF(AND(ISNUMBER(--LEFT(C2315,FIND(" ",C2315&amp;" ")-1)),OR(LEN(LEFT(C2315,FIND(" ",C2315&amp;" ")-1))=6,LEN(LEFT(C2315,FIND(" ",C2315&amp;" ")-1))=7),OR(ISNUMBER(MATCH(LEFT(C2315,FIND(" ",C2315&amp;" ")-1),'Look Up Values'!$G$2:$G$1000,0)),ISNUMBER(MATCH(LEFT(C2315,FIND(" ",C2315&amp;" ")-1),'Look Up Values'!$AE$2:$AE$2000,0)))),"","EWC error")),"")</f>
        <v/>
      </c>
      <c r="P2315" s="242" t="str" cm="1">
        <f t="array" ref="P2315">IF(AND(I2315&lt;&gt;0,I2315&lt;&gt;""),IF(D2315="","",IF(ISNUMBER(MATCH(SUBSTITUTE(D2315," ",""),SUBSTITUTE('Look Up Values'!$S$2:$S$120," ",""),0)),"","D&amp;R error")),"")</f>
        <v/>
      </c>
      <c r="Q2315" s="242" t="str" cm="1">
        <f t="array" ref="Q2315">IF(AND(I2315&lt;&gt;0,I2315&lt;&gt;""),IF(G2315="","",IF(ISNUMBER(MATCH(SUBSTITUTE(G2315," ",""),SUBSTITUTE('Look Up Values'!$I$2:$I$10," ",""),0)),"","State error")),"")</f>
        <v/>
      </c>
      <c r="R2315" s="260" t="str">
        <f t="shared" si="73"/>
        <v/>
      </c>
    </row>
    <row r="2316" spans="1:18" ht="15.75">
      <c r="A2316" s="250">
        <v>2309</v>
      </c>
      <c r="B2316" s="198"/>
      <c r="C2316" s="25"/>
      <c r="D2316" s="25"/>
      <c r="E2316" s="25"/>
      <c r="F2316" s="25"/>
      <c r="G2316" s="26"/>
      <c r="H2316" s="27"/>
      <c r="I2316" s="28"/>
      <c r="J2316" s="430"/>
      <c r="K2316" s="48"/>
      <c r="L2316" s="457" t="str">
        <f t="shared" si="72"/>
        <v/>
      </c>
      <c r="M2316" s="245" cm="1">
        <f t="array" ref="M2316">SUMPRODUCT(--(N2316:Q2316&lt;&gt;"")) + IF(TRIM(R2316)="",0,LEN(R2316)-LEN(SUBSTITUTE(R2316,",",""))+1)</f>
        <v>0</v>
      </c>
      <c r="N2316" s="242" t="str">
        <f>IF(AND(I2316&lt;&gt;0,I2316&lt;&gt;""),IF(TRIM(SUBSTITUTE(B2316,CHAR(160),""))="","",IF(ISNUMBER(MATCH(TRIM(SUBSTITUTE(B2316,CHAR(160),"")),'Look Up Values'!$B$2:$B$500,0)),"","Origin error")),"")</f>
        <v/>
      </c>
      <c r="O2316" s="242" t="str">
        <f>IF(AND(I2316&lt;&gt;0,I2316&lt;&gt;""),IF(C2316="","",IF(AND(ISNUMBER(--LEFT(C2316,FIND(" ",C2316&amp;" ")-1)),OR(LEN(LEFT(C2316,FIND(" ",C2316&amp;" ")-1))=6,LEN(LEFT(C2316,FIND(" ",C2316&amp;" ")-1))=7),OR(ISNUMBER(MATCH(LEFT(C2316,FIND(" ",C2316&amp;" ")-1),'Look Up Values'!$G$2:$G$1000,0)),ISNUMBER(MATCH(LEFT(C2316,FIND(" ",C2316&amp;" ")-1),'Look Up Values'!$AE$2:$AE$2000,0)))),"","EWC error")),"")</f>
        <v/>
      </c>
      <c r="P2316" s="242" t="str" cm="1">
        <f t="array" ref="P2316">IF(AND(I2316&lt;&gt;0,I2316&lt;&gt;""),IF(D2316="","",IF(ISNUMBER(MATCH(SUBSTITUTE(D2316," ",""),SUBSTITUTE('Look Up Values'!$S$2:$S$120," ",""),0)),"","D&amp;R error")),"")</f>
        <v/>
      </c>
      <c r="Q2316" s="242" t="str" cm="1">
        <f t="array" ref="Q2316">IF(AND(I2316&lt;&gt;0,I2316&lt;&gt;""),IF(G2316="","",IF(ISNUMBER(MATCH(SUBSTITUTE(G2316," ",""),SUBSTITUTE('Look Up Values'!$I$2:$I$10," ",""),0)),"","State error")),"")</f>
        <v/>
      </c>
      <c r="R2316" s="260" t="str">
        <f t="shared" si="73"/>
        <v/>
      </c>
    </row>
    <row r="2317" spans="1:18" ht="15.75">
      <c r="A2317" s="250">
        <v>2310</v>
      </c>
      <c r="B2317" s="198"/>
      <c r="C2317" s="25"/>
      <c r="D2317" s="25"/>
      <c r="E2317" s="25"/>
      <c r="F2317" s="25"/>
      <c r="G2317" s="26"/>
      <c r="H2317" s="27"/>
      <c r="I2317" s="28"/>
      <c r="J2317" s="430"/>
      <c r="K2317" s="48"/>
      <c r="L2317" s="457" t="str">
        <f t="shared" si="72"/>
        <v/>
      </c>
      <c r="M2317" s="245" cm="1">
        <f t="array" ref="M2317">SUMPRODUCT(--(N2317:Q2317&lt;&gt;"")) + IF(TRIM(R2317)="",0,LEN(R2317)-LEN(SUBSTITUTE(R2317,",",""))+1)</f>
        <v>0</v>
      </c>
      <c r="N2317" s="242" t="str">
        <f>IF(AND(I2317&lt;&gt;0,I2317&lt;&gt;""),IF(TRIM(SUBSTITUTE(B2317,CHAR(160),""))="","",IF(ISNUMBER(MATCH(TRIM(SUBSTITUTE(B2317,CHAR(160),"")),'Look Up Values'!$B$2:$B$500,0)),"","Origin error")),"")</f>
        <v/>
      </c>
      <c r="O2317" s="242" t="str">
        <f>IF(AND(I2317&lt;&gt;0,I2317&lt;&gt;""),IF(C2317="","",IF(AND(ISNUMBER(--LEFT(C2317,FIND(" ",C2317&amp;" ")-1)),OR(LEN(LEFT(C2317,FIND(" ",C2317&amp;" ")-1))=6,LEN(LEFT(C2317,FIND(" ",C2317&amp;" ")-1))=7),OR(ISNUMBER(MATCH(LEFT(C2317,FIND(" ",C2317&amp;" ")-1),'Look Up Values'!$G$2:$G$1000,0)),ISNUMBER(MATCH(LEFT(C2317,FIND(" ",C2317&amp;" ")-1),'Look Up Values'!$AE$2:$AE$2000,0)))),"","EWC error")),"")</f>
        <v/>
      </c>
      <c r="P2317" s="242" t="str" cm="1">
        <f t="array" ref="P2317">IF(AND(I2317&lt;&gt;0,I2317&lt;&gt;""),IF(D2317="","",IF(ISNUMBER(MATCH(SUBSTITUTE(D2317," ",""),SUBSTITUTE('Look Up Values'!$S$2:$S$120," ",""),0)),"","D&amp;R error")),"")</f>
        <v/>
      </c>
      <c r="Q2317" s="242" t="str" cm="1">
        <f t="array" ref="Q2317">IF(AND(I2317&lt;&gt;0,I2317&lt;&gt;""),IF(G2317="","",IF(ISNUMBER(MATCH(SUBSTITUTE(G2317," ",""),SUBSTITUTE('Look Up Values'!$I$2:$I$10," ",""),0)),"","State error")),"")</f>
        <v/>
      </c>
      <c r="R2317" s="260" t="str">
        <f t="shared" si="73"/>
        <v/>
      </c>
    </row>
    <row r="2318" spans="1:18" ht="15.75">
      <c r="A2318" s="250">
        <v>2311</v>
      </c>
      <c r="B2318" s="198"/>
      <c r="C2318" s="25"/>
      <c r="D2318" s="25"/>
      <c r="E2318" s="25"/>
      <c r="F2318" s="25"/>
      <c r="G2318" s="26"/>
      <c r="H2318" s="27"/>
      <c r="I2318" s="28"/>
      <c r="J2318" s="430"/>
      <c r="K2318" s="48"/>
      <c r="L2318" s="457" t="str">
        <f t="shared" si="72"/>
        <v/>
      </c>
      <c r="M2318" s="245" cm="1">
        <f t="array" ref="M2318">SUMPRODUCT(--(N2318:Q2318&lt;&gt;"")) + IF(TRIM(R2318)="",0,LEN(R2318)-LEN(SUBSTITUTE(R2318,",",""))+1)</f>
        <v>0</v>
      </c>
      <c r="N2318" s="242" t="str">
        <f>IF(AND(I2318&lt;&gt;0,I2318&lt;&gt;""),IF(TRIM(SUBSTITUTE(B2318,CHAR(160),""))="","",IF(ISNUMBER(MATCH(TRIM(SUBSTITUTE(B2318,CHAR(160),"")),'Look Up Values'!$B$2:$B$500,0)),"","Origin error")),"")</f>
        <v/>
      </c>
      <c r="O2318" s="242" t="str">
        <f>IF(AND(I2318&lt;&gt;0,I2318&lt;&gt;""),IF(C2318="","",IF(AND(ISNUMBER(--LEFT(C2318,FIND(" ",C2318&amp;" ")-1)),OR(LEN(LEFT(C2318,FIND(" ",C2318&amp;" ")-1))=6,LEN(LEFT(C2318,FIND(" ",C2318&amp;" ")-1))=7),OR(ISNUMBER(MATCH(LEFT(C2318,FIND(" ",C2318&amp;" ")-1),'Look Up Values'!$G$2:$G$1000,0)),ISNUMBER(MATCH(LEFT(C2318,FIND(" ",C2318&amp;" ")-1),'Look Up Values'!$AE$2:$AE$2000,0)))),"","EWC error")),"")</f>
        <v/>
      </c>
      <c r="P2318" s="242" t="str" cm="1">
        <f t="array" ref="P2318">IF(AND(I2318&lt;&gt;0,I2318&lt;&gt;""),IF(D2318="","",IF(ISNUMBER(MATCH(SUBSTITUTE(D2318," ",""),SUBSTITUTE('Look Up Values'!$S$2:$S$120," ",""),0)),"","D&amp;R error")),"")</f>
        <v/>
      </c>
      <c r="Q2318" s="242" t="str" cm="1">
        <f t="array" ref="Q2318">IF(AND(I2318&lt;&gt;0,I2318&lt;&gt;""),IF(G2318="","",IF(ISNUMBER(MATCH(SUBSTITUTE(G2318," ",""),SUBSTITUTE('Look Up Values'!$I$2:$I$10," ",""),0)),"","State error")),"")</f>
        <v/>
      </c>
      <c r="R2318" s="260" t="str">
        <f t="shared" si="73"/>
        <v/>
      </c>
    </row>
    <row r="2319" spans="1:18" ht="15.75">
      <c r="A2319" s="250">
        <v>2312</v>
      </c>
      <c r="B2319" s="198"/>
      <c r="C2319" s="25"/>
      <c r="D2319" s="25"/>
      <c r="E2319" s="25"/>
      <c r="F2319" s="25"/>
      <c r="G2319" s="26"/>
      <c r="H2319" s="27"/>
      <c r="I2319" s="28"/>
      <c r="J2319" s="430"/>
      <c r="K2319" s="48"/>
      <c r="L2319" s="457" t="str">
        <f t="shared" si="72"/>
        <v/>
      </c>
      <c r="M2319" s="245" cm="1">
        <f t="array" ref="M2319">SUMPRODUCT(--(N2319:Q2319&lt;&gt;"")) + IF(TRIM(R2319)="",0,LEN(R2319)-LEN(SUBSTITUTE(R2319,",",""))+1)</f>
        <v>0</v>
      </c>
      <c r="N2319" s="242" t="str">
        <f>IF(AND(I2319&lt;&gt;0,I2319&lt;&gt;""),IF(TRIM(SUBSTITUTE(B2319,CHAR(160),""))="","",IF(ISNUMBER(MATCH(TRIM(SUBSTITUTE(B2319,CHAR(160),"")),'Look Up Values'!$B$2:$B$500,0)),"","Origin error")),"")</f>
        <v/>
      </c>
      <c r="O2319" s="242" t="str">
        <f>IF(AND(I2319&lt;&gt;0,I2319&lt;&gt;""),IF(C2319="","",IF(AND(ISNUMBER(--LEFT(C2319,FIND(" ",C2319&amp;" ")-1)),OR(LEN(LEFT(C2319,FIND(" ",C2319&amp;" ")-1))=6,LEN(LEFT(C2319,FIND(" ",C2319&amp;" ")-1))=7),OR(ISNUMBER(MATCH(LEFT(C2319,FIND(" ",C2319&amp;" ")-1),'Look Up Values'!$G$2:$G$1000,0)),ISNUMBER(MATCH(LEFT(C2319,FIND(" ",C2319&amp;" ")-1),'Look Up Values'!$AE$2:$AE$2000,0)))),"","EWC error")),"")</f>
        <v/>
      </c>
      <c r="P2319" s="242" t="str" cm="1">
        <f t="array" ref="P2319">IF(AND(I2319&lt;&gt;0,I2319&lt;&gt;""),IF(D2319="","",IF(ISNUMBER(MATCH(SUBSTITUTE(D2319," ",""),SUBSTITUTE('Look Up Values'!$S$2:$S$120," ",""),0)),"","D&amp;R error")),"")</f>
        <v/>
      </c>
      <c r="Q2319" s="242" t="str" cm="1">
        <f t="array" ref="Q2319">IF(AND(I2319&lt;&gt;0,I2319&lt;&gt;""),IF(G2319="","",IF(ISNUMBER(MATCH(SUBSTITUTE(G2319," ",""),SUBSTITUTE('Look Up Values'!$I$2:$I$10," ",""),0)),"","State error")),"")</f>
        <v/>
      </c>
      <c r="R2319" s="260" t="str">
        <f t="shared" si="73"/>
        <v/>
      </c>
    </row>
    <row r="2320" spans="1:18" ht="15.75">
      <c r="A2320" s="250">
        <v>2313</v>
      </c>
      <c r="B2320" s="198"/>
      <c r="C2320" s="25"/>
      <c r="D2320" s="25"/>
      <c r="E2320" s="25"/>
      <c r="F2320" s="25"/>
      <c r="G2320" s="26"/>
      <c r="H2320" s="27"/>
      <c r="I2320" s="28"/>
      <c r="J2320" s="430"/>
      <c r="K2320" s="48"/>
      <c r="L2320" s="457" t="str">
        <f t="shared" si="72"/>
        <v/>
      </c>
      <c r="M2320" s="245" cm="1">
        <f t="array" ref="M2320">SUMPRODUCT(--(N2320:Q2320&lt;&gt;"")) + IF(TRIM(R2320)="",0,LEN(R2320)-LEN(SUBSTITUTE(R2320,",",""))+1)</f>
        <v>0</v>
      </c>
      <c r="N2320" s="242" t="str">
        <f>IF(AND(I2320&lt;&gt;0,I2320&lt;&gt;""),IF(TRIM(SUBSTITUTE(B2320,CHAR(160),""))="","",IF(ISNUMBER(MATCH(TRIM(SUBSTITUTE(B2320,CHAR(160),"")),'Look Up Values'!$B$2:$B$500,0)),"","Origin error")),"")</f>
        <v/>
      </c>
      <c r="O2320" s="242" t="str">
        <f>IF(AND(I2320&lt;&gt;0,I2320&lt;&gt;""),IF(C2320="","",IF(AND(ISNUMBER(--LEFT(C2320,FIND(" ",C2320&amp;" ")-1)),OR(LEN(LEFT(C2320,FIND(" ",C2320&amp;" ")-1))=6,LEN(LEFT(C2320,FIND(" ",C2320&amp;" ")-1))=7),OR(ISNUMBER(MATCH(LEFT(C2320,FIND(" ",C2320&amp;" ")-1),'Look Up Values'!$G$2:$G$1000,0)),ISNUMBER(MATCH(LEFT(C2320,FIND(" ",C2320&amp;" ")-1),'Look Up Values'!$AE$2:$AE$2000,0)))),"","EWC error")),"")</f>
        <v/>
      </c>
      <c r="P2320" s="242" t="str" cm="1">
        <f t="array" ref="P2320">IF(AND(I2320&lt;&gt;0,I2320&lt;&gt;""),IF(D2320="","",IF(ISNUMBER(MATCH(SUBSTITUTE(D2320," ",""),SUBSTITUTE('Look Up Values'!$S$2:$S$120," ",""),0)),"","D&amp;R error")),"")</f>
        <v/>
      </c>
      <c r="Q2320" s="242" t="str" cm="1">
        <f t="array" ref="Q2320">IF(AND(I2320&lt;&gt;0,I2320&lt;&gt;""),IF(G2320="","",IF(ISNUMBER(MATCH(SUBSTITUTE(G2320," ",""),SUBSTITUTE('Look Up Values'!$I$2:$I$10," ",""),0)),"","State error")),"")</f>
        <v/>
      </c>
      <c r="R2320" s="260" t="str">
        <f t="shared" si="73"/>
        <v/>
      </c>
    </row>
    <row r="2321" spans="1:18" ht="15.75">
      <c r="A2321" s="250">
        <v>2314</v>
      </c>
      <c r="B2321" s="198"/>
      <c r="C2321" s="25"/>
      <c r="D2321" s="25"/>
      <c r="E2321" s="25"/>
      <c r="F2321" s="25"/>
      <c r="G2321" s="26"/>
      <c r="H2321" s="27"/>
      <c r="I2321" s="28"/>
      <c r="J2321" s="430"/>
      <c r="K2321" s="48"/>
      <c r="L2321" s="457" t="str">
        <f t="shared" si="72"/>
        <v/>
      </c>
      <c r="M2321" s="245" cm="1">
        <f t="array" ref="M2321">SUMPRODUCT(--(N2321:Q2321&lt;&gt;"")) + IF(TRIM(R2321)="",0,LEN(R2321)-LEN(SUBSTITUTE(R2321,",",""))+1)</f>
        <v>0</v>
      </c>
      <c r="N2321" s="242" t="str">
        <f>IF(AND(I2321&lt;&gt;0,I2321&lt;&gt;""),IF(TRIM(SUBSTITUTE(B2321,CHAR(160),""))="","",IF(ISNUMBER(MATCH(TRIM(SUBSTITUTE(B2321,CHAR(160),"")),'Look Up Values'!$B$2:$B$500,0)),"","Origin error")),"")</f>
        <v/>
      </c>
      <c r="O2321" s="242" t="str">
        <f>IF(AND(I2321&lt;&gt;0,I2321&lt;&gt;""),IF(C2321="","",IF(AND(ISNUMBER(--LEFT(C2321,FIND(" ",C2321&amp;" ")-1)),OR(LEN(LEFT(C2321,FIND(" ",C2321&amp;" ")-1))=6,LEN(LEFT(C2321,FIND(" ",C2321&amp;" ")-1))=7),OR(ISNUMBER(MATCH(LEFT(C2321,FIND(" ",C2321&amp;" ")-1),'Look Up Values'!$G$2:$G$1000,0)),ISNUMBER(MATCH(LEFT(C2321,FIND(" ",C2321&amp;" ")-1),'Look Up Values'!$AE$2:$AE$2000,0)))),"","EWC error")),"")</f>
        <v/>
      </c>
      <c r="P2321" s="242" t="str" cm="1">
        <f t="array" ref="P2321">IF(AND(I2321&lt;&gt;0,I2321&lt;&gt;""),IF(D2321="","",IF(ISNUMBER(MATCH(SUBSTITUTE(D2321," ",""),SUBSTITUTE('Look Up Values'!$S$2:$S$120," ",""),0)),"","D&amp;R error")),"")</f>
        <v/>
      </c>
      <c r="Q2321" s="242" t="str" cm="1">
        <f t="array" ref="Q2321">IF(AND(I2321&lt;&gt;0,I2321&lt;&gt;""),IF(G2321="","",IF(ISNUMBER(MATCH(SUBSTITUTE(G2321," ",""),SUBSTITUTE('Look Up Values'!$I$2:$I$10," ",""),0)),"","State error")),"")</f>
        <v/>
      </c>
      <c r="R2321" s="260" t="str">
        <f t="shared" si="73"/>
        <v/>
      </c>
    </row>
    <row r="2322" spans="1:18" ht="15.75">
      <c r="A2322" s="250">
        <v>2315</v>
      </c>
      <c r="B2322" s="198"/>
      <c r="C2322" s="25"/>
      <c r="D2322" s="25"/>
      <c r="E2322" s="25"/>
      <c r="F2322" s="25"/>
      <c r="G2322" s="26"/>
      <c r="H2322" s="27"/>
      <c r="I2322" s="28"/>
      <c r="J2322" s="430"/>
      <c r="K2322" s="48"/>
      <c r="L2322" s="457" t="str">
        <f t="shared" si="72"/>
        <v/>
      </c>
      <c r="M2322" s="245" cm="1">
        <f t="array" ref="M2322">SUMPRODUCT(--(N2322:Q2322&lt;&gt;"")) + IF(TRIM(R2322)="",0,LEN(R2322)-LEN(SUBSTITUTE(R2322,",",""))+1)</f>
        <v>0</v>
      </c>
      <c r="N2322" s="242" t="str">
        <f>IF(AND(I2322&lt;&gt;0,I2322&lt;&gt;""),IF(TRIM(SUBSTITUTE(B2322,CHAR(160),""))="","",IF(ISNUMBER(MATCH(TRIM(SUBSTITUTE(B2322,CHAR(160),"")),'Look Up Values'!$B$2:$B$500,0)),"","Origin error")),"")</f>
        <v/>
      </c>
      <c r="O2322" s="242" t="str">
        <f>IF(AND(I2322&lt;&gt;0,I2322&lt;&gt;""),IF(C2322="","",IF(AND(ISNUMBER(--LEFT(C2322,FIND(" ",C2322&amp;" ")-1)),OR(LEN(LEFT(C2322,FIND(" ",C2322&amp;" ")-1))=6,LEN(LEFT(C2322,FIND(" ",C2322&amp;" ")-1))=7),OR(ISNUMBER(MATCH(LEFT(C2322,FIND(" ",C2322&amp;" ")-1),'Look Up Values'!$G$2:$G$1000,0)),ISNUMBER(MATCH(LEFT(C2322,FIND(" ",C2322&amp;" ")-1),'Look Up Values'!$AE$2:$AE$2000,0)))),"","EWC error")),"")</f>
        <v/>
      </c>
      <c r="P2322" s="242" t="str" cm="1">
        <f t="array" ref="P2322">IF(AND(I2322&lt;&gt;0,I2322&lt;&gt;""),IF(D2322="","",IF(ISNUMBER(MATCH(SUBSTITUTE(D2322," ",""),SUBSTITUTE('Look Up Values'!$S$2:$S$120," ",""),0)),"","D&amp;R error")),"")</f>
        <v/>
      </c>
      <c r="Q2322" s="242" t="str" cm="1">
        <f t="array" ref="Q2322">IF(AND(I2322&lt;&gt;0,I2322&lt;&gt;""),IF(G2322="","",IF(ISNUMBER(MATCH(SUBSTITUTE(G2322," ",""),SUBSTITUTE('Look Up Values'!$I$2:$I$10," ",""),0)),"","State error")),"")</f>
        <v/>
      </c>
      <c r="R2322" s="260" t="str">
        <f t="shared" si="73"/>
        <v/>
      </c>
    </row>
    <row r="2323" spans="1:18" ht="15.75">
      <c r="A2323" s="250">
        <v>2316</v>
      </c>
      <c r="B2323" s="198"/>
      <c r="C2323" s="25"/>
      <c r="D2323" s="25"/>
      <c r="E2323" s="25"/>
      <c r="F2323" s="25"/>
      <c r="G2323" s="26"/>
      <c r="H2323" s="27"/>
      <c r="I2323" s="28"/>
      <c r="J2323" s="430"/>
      <c r="K2323" s="48"/>
      <c r="L2323" s="457" t="str">
        <f t="shared" si="72"/>
        <v/>
      </c>
      <c r="M2323" s="245" cm="1">
        <f t="array" ref="M2323">SUMPRODUCT(--(N2323:Q2323&lt;&gt;"")) + IF(TRIM(R2323)="",0,LEN(R2323)-LEN(SUBSTITUTE(R2323,",",""))+1)</f>
        <v>0</v>
      </c>
      <c r="N2323" s="242" t="str">
        <f>IF(AND(I2323&lt;&gt;0,I2323&lt;&gt;""),IF(TRIM(SUBSTITUTE(B2323,CHAR(160),""))="","",IF(ISNUMBER(MATCH(TRIM(SUBSTITUTE(B2323,CHAR(160),"")),'Look Up Values'!$B$2:$B$500,0)),"","Origin error")),"")</f>
        <v/>
      </c>
      <c r="O2323" s="242" t="str">
        <f>IF(AND(I2323&lt;&gt;0,I2323&lt;&gt;""),IF(C2323="","",IF(AND(ISNUMBER(--LEFT(C2323,FIND(" ",C2323&amp;" ")-1)),OR(LEN(LEFT(C2323,FIND(" ",C2323&amp;" ")-1))=6,LEN(LEFT(C2323,FIND(" ",C2323&amp;" ")-1))=7),OR(ISNUMBER(MATCH(LEFT(C2323,FIND(" ",C2323&amp;" ")-1),'Look Up Values'!$G$2:$G$1000,0)),ISNUMBER(MATCH(LEFT(C2323,FIND(" ",C2323&amp;" ")-1),'Look Up Values'!$AE$2:$AE$2000,0)))),"","EWC error")),"")</f>
        <v/>
      </c>
      <c r="P2323" s="242" t="str" cm="1">
        <f t="array" ref="P2323">IF(AND(I2323&lt;&gt;0,I2323&lt;&gt;""),IF(D2323="","",IF(ISNUMBER(MATCH(SUBSTITUTE(D2323," ",""),SUBSTITUTE('Look Up Values'!$S$2:$S$120," ",""),0)),"","D&amp;R error")),"")</f>
        <v/>
      </c>
      <c r="Q2323" s="242" t="str" cm="1">
        <f t="array" ref="Q2323">IF(AND(I2323&lt;&gt;0,I2323&lt;&gt;""),IF(G2323="","",IF(ISNUMBER(MATCH(SUBSTITUTE(G2323," ",""),SUBSTITUTE('Look Up Values'!$I$2:$I$10," ",""),0)),"","State error")),"")</f>
        <v/>
      </c>
      <c r="R2323" s="260" t="str">
        <f t="shared" si="73"/>
        <v/>
      </c>
    </row>
    <row r="2324" spans="1:18" ht="15.75">
      <c r="A2324" s="250">
        <v>2317</v>
      </c>
      <c r="B2324" s="198"/>
      <c r="C2324" s="25"/>
      <c r="D2324" s="25"/>
      <c r="E2324" s="25"/>
      <c r="F2324" s="25"/>
      <c r="G2324" s="26"/>
      <c r="H2324" s="27"/>
      <c r="I2324" s="28"/>
      <c r="J2324" s="430"/>
      <c r="K2324" s="48"/>
      <c r="L2324" s="457" t="str">
        <f t="shared" si="72"/>
        <v/>
      </c>
      <c r="M2324" s="245" cm="1">
        <f t="array" ref="M2324">SUMPRODUCT(--(N2324:Q2324&lt;&gt;"")) + IF(TRIM(R2324)="",0,LEN(R2324)-LEN(SUBSTITUTE(R2324,",",""))+1)</f>
        <v>0</v>
      </c>
      <c r="N2324" s="242" t="str">
        <f>IF(AND(I2324&lt;&gt;0,I2324&lt;&gt;""),IF(TRIM(SUBSTITUTE(B2324,CHAR(160),""))="","",IF(ISNUMBER(MATCH(TRIM(SUBSTITUTE(B2324,CHAR(160),"")),'Look Up Values'!$B$2:$B$500,0)),"","Origin error")),"")</f>
        <v/>
      </c>
      <c r="O2324" s="242" t="str">
        <f>IF(AND(I2324&lt;&gt;0,I2324&lt;&gt;""),IF(C2324="","",IF(AND(ISNUMBER(--LEFT(C2324,FIND(" ",C2324&amp;" ")-1)),OR(LEN(LEFT(C2324,FIND(" ",C2324&amp;" ")-1))=6,LEN(LEFT(C2324,FIND(" ",C2324&amp;" ")-1))=7),OR(ISNUMBER(MATCH(LEFT(C2324,FIND(" ",C2324&amp;" ")-1),'Look Up Values'!$G$2:$G$1000,0)),ISNUMBER(MATCH(LEFT(C2324,FIND(" ",C2324&amp;" ")-1),'Look Up Values'!$AE$2:$AE$2000,0)))),"","EWC error")),"")</f>
        <v/>
      </c>
      <c r="P2324" s="242" t="str" cm="1">
        <f t="array" ref="P2324">IF(AND(I2324&lt;&gt;0,I2324&lt;&gt;""),IF(D2324="","",IF(ISNUMBER(MATCH(SUBSTITUTE(D2324," ",""),SUBSTITUTE('Look Up Values'!$S$2:$S$120," ",""),0)),"","D&amp;R error")),"")</f>
        <v/>
      </c>
      <c r="Q2324" s="242" t="str" cm="1">
        <f t="array" ref="Q2324">IF(AND(I2324&lt;&gt;0,I2324&lt;&gt;""),IF(G2324="","",IF(ISNUMBER(MATCH(SUBSTITUTE(G2324," ",""),SUBSTITUTE('Look Up Values'!$I$2:$I$10," ",""),0)),"","State error")),"")</f>
        <v/>
      </c>
      <c r="R2324" s="260" t="str">
        <f t="shared" si="73"/>
        <v/>
      </c>
    </row>
    <row r="2325" spans="1:18" ht="15.75">
      <c r="A2325" s="250">
        <v>2318</v>
      </c>
      <c r="B2325" s="198"/>
      <c r="C2325" s="25"/>
      <c r="D2325" s="25"/>
      <c r="E2325" s="25"/>
      <c r="F2325" s="25"/>
      <c r="G2325" s="26"/>
      <c r="H2325" s="27"/>
      <c r="I2325" s="28"/>
      <c r="J2325" s="430"/>
      <c r="K2325" s="48"/>
      <c r="L2325" s="457" t="str">
        <f t="shared" si="72"/>
        <v/>
      </c>
      <c r="M2325" s="245" cm="1">
        <f t="array" ref="M2325">SUMPRODUCT(--(N2325:Q2325&lt;&gt;"")) + IF(TRIM(R2325)="",0,LEN(R2325)-LEN(SUBSTITUTE(R2325,",",""))+1)</f>
        <v>0</v>
      </c>
      <c r="N2325" s="242" t="str">
        <f>IF(AND(I2325&lt;&gt;0,I2325&lt;&gt;""),IF(TRIM(SUBSTITUTE(B2325,CHAR(160),""))="","",IF(ISNUMBER(MATCH(TRIM(SUBSTITUTE(B2325,CHAR(160),"")),'Look Up Values'!$B$2:$B$500,0)),"","Origin error")),"")</f>
        <v/>
      </c>
      <c r="O2325" s="242" t="str">
        <f>IF(AND(I2325&lt;&gt;0,I2325&lt;&gt;""),IF(C2325="","",IF(AND(ISNUMBER(--LEFT(C2325,FIND(" ",C2325&amp;" ")-1)),OR(LEN(LEFT(C2325,FIND(" ",C2325&amp;" ")-1))=6,LEN(LEFT(C2325,FIND(" ",C2325&amp;" ")-1))=7),OR(ISNUMBER(MATCH(LEFT(C2325,FIND(" ",C2325&amp;" ")-1),'Look Up Values'!$G$2:$G$1000,0)),ISNUMBER(MATCH(LEFT(C2325,FIND(" ",C2325&amp;" ")-1),'Look Up Values'!$AE$2:$AE$2000,0)))),"","EWC error")),"")</f>
        <v/>
      </c>
      <c r="P2325" s="242" t="str" cm="1">
        <f t="array" ref="P2325">IF(AND(I2325&lt;&gt;0,I2325&lt;&gt;""),IF(D2325="","",IF(ISNUMBER(MATCH(SUBSTITUTE(D2325," ",""),SUBSTITUTE('Look Up Values'!$S$2:$S$120," ",""),0)),"","D&amp;R error")),"")</f>
        <v/>
      </c>
      <c r="Q2325" s="242" t="str" cm="1">
        <f t="array" ref="Q2325">IF(AND(I2325&lt;&gt;0,I2325&lt;&gt;""),IF(G2325="","",IF(ISNUMBER(MATCH(SUBSTITUTE(G2325," ",""),SUBSTITUTE('Look Up Values'!$I$2:$I$10," ",""),0)),"","State error")),"")</f>
        <v/>
      </c>
      <c r="R2325" s="260" t="str">
        <f t="shared" si="73"/>
        <v/>
      </c>
    </row>
    <row r="2326" spans="1:18" ht="15.75">
      <c r="A2326" s="250">
        <v>2319</v>
      </c>
      <c r="B2326" s="198"/>
      <c r="C2326" s="25"/>
      <c r="D2326" s="25"/>
      <c r="E2326" s="25"/>
      <c r="F2326" s="25"/>
      <c r="G2326" s="26"/>
      <c r="H2326" s="27"/>
      <c r="I2326" s="28"/>
      <c r="J2326" s="430"/>
      <c r="K2326" s="48"/>
      <c r="L2326" s="457" t="str">
        <f t="shared" si="72"/>
        <v/>
      </c>
      <c r="M2326" s="245" cm="1">
        <f t="array" ref="M2326">SUMPRODUCT(--(N2326:Q2326&lt;&gt;"")) + IF(TRIM(R2326)="",0,LEN(R2326)-LEN(SUBSTITUTE(R2326,",",""))+1)</f>
        <v>0</v>
      </c>
      <c r="N2326" s="242" t="str">
        <f>IF(AND(I2326&lt;&gt;0,I2326&lt;&gt;""),IF(TRIM(SUBSTITUTE(B2326,CHAR(160),""))="","",IF(ISNUMBER(MATCH(TRIM(SUBSTITUTE(B2326,CHAR(160),"")),'Look Up Values'!$B$2:$B$500,0)),"","Origin error")),"")</f>
        <v/>
      </c>
      <c r="O2326" s="242" t="str">
        <f>IF(AND(I2326&lt;&gt;0,I2326&lt;&gt;""),IF(C2326="","",IF(AND(ISNUMBER(--LEFT(C2326,FIND(" ",C2326&amp;" ")-1)),OR(LEN(LEFT(C2326,FIND(" ",C2326&amp;" ")-1))=6,LEN(LEFT(C2326,FIND(" ",C2326&amp;" ")-1))=7),OR(ISNUMBER(MATCH(LEFT(C2326,FIND(" ",C2326&amp;" ")-1),'Look Up Values'!$G$2:$G$1000,0)),ISNUMBER(MATCH(LEFT(C2326,FIND(" ",C2326&amp;" ")-1),'Look Up Values'!$AE$2:$AE$2000,0)))),"","EWC error")),"")</f>
        <v/>
      </c>
      <c r="P2326" s="242" t="str" cm="1">
        <f t="array" ref="P2326">IF(AND(I2326&lt;&gt;0,I2326&lt;&gt;""),IF(D2326="","",IF(ISNUMBER(MATCH(SUBSTITUTE(D2326," ",""),SUBSTITUTE('Look Up Values'!$S$2:$S$120," ",""),0)),"","D&amp;R error")),"")</f>
        <v/>
      </c>
      <c r="Q2326" s="242" t="str" cm="1">
        <f t="array" ref="Q2326">IF(AND(I2326&lt;&gt;0,I2326&lt;&gt;""),IF(G2326="","",IF(ISNUMBER(MATCH(SUBSTITUTE(G2326," ",""),SUBSTITUTE('Look Up Values'!$I$2:$I$10," ",""),0)),"","State error")),"")</f>
        <v/>
      </c>
      <c r="R2326" s="260" t="str">
        <f t="shared" si="73"/>
        <v/>
      </c>
    </row>
    <row r="2327" spans="1:18" ht="15.75">
      <c r="A2327" s="250">
        <v>2320</v>
      </c>
      <c r="B2327" s="198"/>
      <c r="C2327" s="25"/>
      <c r="D2327" s="25"/>
      <c r="E2327" s="25"/>
      <c r="F2327" s="25"/>
      <c r="G2327" s="26"/>
      <c r="H2327" s="27"/>
      <c r="I2327" s="28"/>
      <c r="J2327" s="430"/>
      <c r="K2327" s="48"/>
      <c r="L2327" s="457" t="str">
        <f t="shared" si="72"/>
        <v/>
      </c>
      <c r="M2327" s="245" cm="1">
        <f t="array" ref="M2327">SUMPRODUCT(--(N2327:Q2327&lt;&gt;"")) + IF(TRIM(R2327)="",0,LEN(R2327)-LEN(SUBSTITUTE(R2327,",",""))+1)</f>
        <v>0</v>
      </c>
      <c r="N2327" s="242" t="str">
        <f>IF(AND(I2327&lt;&gt;0,I2327&lt;&gt;""),IF(TRIM(SUBSTITUTE(B2327,CHAR(160),""))="","",IF(ISNUMBER(MATCH(TRIM(SUBSTITUTE(B2327,CHAR(160),"")),'Look Up Values'!$B$2:$B$500,0)),"","Origin error")),"")</f>
        <v/>
      </c>
      <c r="O2327" s="242" t="str">
        <f>IF(AND(I2327&lt;&gt;0,I2327&lt;&gt;""),IF(C2327="","",IF(AND(ISNUMBER(--LEFT(C2327,FIND(" ",C2327&amp;" ")-1)),OR(LEN(LEFT(C2327,FIND(" ",C2327&amp;" ")-1))=6,LEN(LEFT(C2327,FIND(" ",C2327&amp;" ")-1))=7),OR(ISNUMBER(MATCH(LEFT(C2327,FIND(" ",C2327&amp;" ")-1),'Look Up Values'!$G$2:$G$1000,0)),ISNUMBER(MATCH(LEFT(C2327,FIND(" ",C2327&amp;" ")-1),'Look Up Values'!$AE$2:$AE$2000,0)))),"","EWC error")),"")</f>
        <v/>
      </c>
      <c r="P2327" s="242" t="str" cm="1">
        <f t="array" ref="P2327">IF(AND(I2327&lt;&gt;0,I2327&lt;&gt;""),IF(D2327="","",IF(ISNUMBER(MATCH(SUBSTITUTE(D2327," ",""),SUBSTITUTE('Look Up Values'!$S$2:$S$120," ",""),0)),"","D&amp;R error")),"")</f>
        <v/>
      </c>
      <c r="Q2327" s="242" t="str" cm="1">
        <f t="array" ref="Q2327">IF(AND(I2327&lt;&gt;0,I2327&lt;&gt;""),IF(G2327="","",IF(ISNUMBER(MATCH(SUBSTITUTE(G2327," ",""),SUBSTITUTE('Look Up Values'!$I$2:$I$10," ",""),0)),"","State error")),"")</f>
        <v/>
      </c>
      <c r="R2327" s="260" t="str">
        <f t="shared" si="73"/>
        <v/>
      </c>
    </row>
    <row r="2328" spans="1:18" ht="15.75">
      <c r="A2328" s="250">
        <v>2321</v>
      </c>
      <c r="B2328" s="198"/>
      <c r="C2328" s="25"/>
      <c r="D2328" s="25"/>
      <c r="E2328" s="25"/>
      <c r="F2328" s="25"/>
      <c r="G2328" s="26"/>
      <c r="H2328" s="27"/>
      <c r="I2328" s="28"/>
      <c r="J2328" s="430"/>
      <c r="K2328" s="48"/>
      <c r="L2328" s="457" t="str">
        <f t="shared" si="72"/>
        <v/>
      </c>
      <c r="M2328" s="245" cm="1">
        <f t="array" ref="M2328">SUMPRODUCT(--(N2328:Q2328&lt;&gt;"")) + IF(TRIM(R2328)="",0,LEN(R2328)-LEN(SUBSTITUTE(R2328,",",""))+1)</f>
        <v>0</v>
      </c>
      <c r="N2328" s="242" t="str">
        <f>IF(AND(I2328&lt;&gt;0,I2328&lt;&gt;""),IF(TRIM(SUBSTITUTE(B2328,CHAR(160),""))="","",IF(ISNUMBER(MATCH(TRIM(SUBSTITUTE(B2328,CHAR(160),"")),'Look Up Values'!$B$2:$B$500,0)),"","Origin error")),"")</f>
        <v/>
      </c>
      <c r="O2328" s="242" t="str">
        <f>IF(AND(I2328&lt;&gt;0,I2328&lt;&gt;""),IF(C2328="","",IF(AND(ISNUMBER(--LEFT(C2328,FIND(" ",C2328&amp;" ")-1)),OR(LEN(LEFT(C2328,FIND(" ",C2328&amp;" ")-1))=6,LEN(LEFT(C2328,FIND(" ",C2328&amp;" ")-1))=7),OR(ISNUMBER(MATCH(LEFT(C2328,FIND(" ",C2328&amp;" ")-1),'Look Up Values'!$G$2:$G$1000,0)),ISNUMBER(MATCH(LEFT(C2328,FIND(" ",C2328&amp;" ")-1),'Look Up Values'!$AE$2:$AE$2000,0)))),"","EWC error")),"")</f>
        <v/>
      </c>
      <c r="P2328" s="242" t="str" cm="1">
        <f t="array" ref="P2328">IF(AND(I2328&lt;&gt;0,I2328&lt;&gt;""),IF(D2328="","",IF(ISNUMBER(MATCH(SUBSTITUTE(D2328," ",""),SUBSTITUTE('Look Up Values'!$S$2:$S$120," ",""),0)),"","D&amp;R error")),"")</f>
        <v/>
      </c>
      <c r="Q2328" s="242" t="str" cm="1">
        <f t="array" ref="Q2328">IF(AND(I2328&lt;&gt;0,I2328&lt;&gt;""),IF(G2328="","",IF(ISNUMBER(MATCH(SUBSTITUTE(G2328," ",""),SUBSTITUTE('Look Up Values'!$I$2:$I$10," ",""),0)),"","State error")),"")</f>
        <v/>
      </c>
      <c r="R2328" s="260" t="str">
        <f t="shared" si="73"/>
        <v/>
      </c>
    </row>
    <row r="2329" spans="1:18" ht="15.75">
      <c r="A2329" s="250">
        <v>2322</v>
      </c>
      <c r="B2329" s="198"/>
      <c r="C2329" s="25"/>
      <c r="D2329" s="25"/>
      <c r="E2329" s="25"/>
      <c r="F2329" s="25"/>
      <c r="G2329" s="26"/>
      <c r="H2329" s="27"/>
      <c r="I2329" s="28"/>
      <c r="J2329" s="430"/>
      <c r="K2329" s="48"/>
      <c r="L2329" s="457" t="str">
        <f t="shared" si="72"/>
        <v/>
      </c>
      <c r="M2329" s="245" cm="1">
        <f t="array" ref="M2329">SUMPRODUCT(--(N2329:Q2329&lt;&gt;"")) + IF(TRIM(R2329)="",0,LEN(R2329)-LEN(SUBSTITUTE(R2329,",",""))+1)</f>
        <v>0</v>
      </c>
      <c r="N2329" s="242" t="str">
        <f>IF(AND(I2329&lt;&gt;0,I2329&lt;&gt;""),IF(TRIM(SUBSTITUTE(B2329,CHAR(160),""))="","",IF(ISNUMBER(MATCH(TRIM(SUBSTITUTE(B2329,CHAR(160),"")),'Look Up Values'!$B$2:$B$500,0)),"","Origin error")),"")</f>
        <v/>
      </c>
      <c r="O2329" s="242" t="str">
        <f>IF(AND(I2329&lt;&gt;0,I2329&lt;&gt;""),IF(C2329="","",IF(AND(ISNUMBER(--LEFT(C2329,FIND(" ",C2329&amp;" ")-1)),OR(LEN(LEFT(C2329,FIND(" ",C2329&amp;" ")-1))=6,LEN(LEFT(C2329,FIND(" ",C2329&amp;" ")-1))=7),OR(ISNUMBER(MATCH(LEFT(C2329,FIND(" ",C2329&amp;" ")-1),'Look Up Values'!$G$2:$G$1000,0)),ISNUMBER(MATCH(LEFT(C2329,FIND(" ",C2329&amp;" ")-1),'Look Up Values'!$AE$2:$AE$2000,0)))),"","EWC error")),"")</f>
        <v/>
      </c>
      <c r="P2329" s="242" t="str" cm="1">
        <f t="array" ref="P2329">IF(AND(I2329&lt;&gt;0,I2329&lt;&gt;""),IF(D2329="","",IF(ISNUMBER(MATCH(SUBSTITUTE(D2329," ",""),SUBSTITUTE('Look Up Values'!$S$2:$S$120," ",""),0)),"","D&amp;R error")),"")</f>
        <v/>
      </c>
      <c r="Q2329" s="242" t="str" cm="1">
        <f t="array" ref="Q2329">IF(AND(I2329&lt;&gt;0,I2329&lt;&gt;""),IF(G2329="","",IF(ISNUMBER(MATCH(SUBSTITUTE(G2329," ",""),SUBSTITUTE('Look Up Values'!$I$2:$I$10," ",""),0)),"","State error")),"")</f>
        <v/>
      </c>
      <c r="R2329" s="260" t="str">
        <f t="shared" si="73"/>
        <v/>
      </c>
    </row>
    <row r="2330" spans="1:18" ht="15.75">
      <c r="A2330" s="250">
        <v>2323</v>
      </c>
      <c r="B2330" s="198"/>
      <c r="C2330" s="25"/>
      <c r="D2330" s="25"/>
      <c r="E2330" s="25"/>
      <c r="F2330" s="25"/>
      <c r="G2330" s="26"/>
      <c r="H2330" s="27"/>
      <c r="I2330" s="28"/>
      <c r="J2330" s="430"/>
      <c r="K2330" s="48"/>
      <c r="L2330" s="457" t="str">
        <f t="shared" si="72"/>
        <v/>
      </c>
      <c r="M2330" s="245" cm="1">
        <f t="array" ref="M2330">SUMPRODUCT(--(N2330:Q2330&lt;&gt;"")) + IF(TRIM(R2330)="",0,LEN(R2330)-LEN(SUBSTITUTE(R2330,",",""))+1)</f>
        <v>0</v>
      </c>
      <c r="N2330" s="242" t="str">
        <f>IF(AND(I2330&lt;&gt;0,I2330&lt;&gt;""),IF(TRIM(SUBSTITUTE(B2330,CHAR(160),""))="","",IF(ISNUMBER(MATCH(TRIM(SUBSTITUTE(B2330,CHAR(160),"")),'Look Up Values'!$B$2:$B$500,0)),"","Origin error")),"")</f>
        <v/>
      </c>
      <c r="O2330" s="242" t="str">
        <f>IF(AND(I2330&lt;&gt;0,I2330&lt;&gt;""),IF(C2330="","",IF(AND(ISNUMBER(--LEFT(C2330,FIND(" ",C2330&amp;" ")-1)),OR(LEN(LEFT(C2330,FIND(" ",C2330&amp;" ")-1))=6,LEN(LEFT(C2330,FIND(" ",C2330&amp;" ")-1))=7),OR(ISNUMBER(MATCH(LEFT(C2330,FIND(" ",C2330&amp;" ")-1),'Look Up Values'!$G$2:$G$1000,0)),ISNUMBER(MATCH(LEFT(C2330,FIND(" ",C2330&amp;" ")-1),'Look Up Values'!$AE$2:$AE$2000,0)))),"","EWC error")),"")</f>
        <v/>
      </c>
      <c r="P2330" s="242" t="str" cm="1">
        <f t="array" ref="P2330">IF(AND(I2330&lt;&gt;0,I2330&lt;&gt;""),IF(D2330="","",IF(ISNUMBER(MATCH(SUBSTITUTE(D2330," ",""),SUBSTITUTE('Look Up Values'!$S$2:$S$120," ",""),0)),"","D&amp;R error")),"")</f>
        <v/>
      </c>
      <c r="Q2330" s="242" t="str" cm="1">
        <f t="array" ref="Q2330">IF(AND(I2330&lt;&gt;0,I2330&lt;&gt;""),IF(G2330="","",IF(ISNUMBER(MATCH(SUBSTITUTE(G2330," ",""),SUBSTITUTE('Look Up Values'!$I$2:$I$10," ",""),0)),"","State error")),"")</f>
        <v/>
      </c>
      <c r="R2330" s="260" t="str">
        <f t="shared" si="73"/>
        <v/>
      </c>
    </row>
    <row r="2331" spans="1:18" ht="15.75">
      <c r="A2331" s="250">
        <v>2324</v>
      </c>
      <c r="B2331" s="198"/>
      <c r="C2331" s="25"/>
      <c r="D2331" s="25"/>
      <c r="E2331" s="25"/>
      <c r="F2331" s="25"/>
      <c r="G2331" s="26"/>
      <c r="H2331" s="27"/>
      <c r="I2331" s="28"/>
      <c r="J2331" s="430"/>
      <c r="K2331" s="48"/>
      <c r="L2331" s="457" t="str">
        <f t="shared" si="72"/>
        <v/>
      </c>
      <c r="M2331" s="245" cm="1">
        <f t="array" ref="M2331">SUMPRODUCT(--(N2331:Q2331&lt;&gt;"")) + IF(TRIM(R2331)="",0,LEN(R2331)-LEN(SUBSTITUTE(R2331,",",""))+1)</f>
        <v>0</v>
      </c>
      <c r="N2331" s="242" t="str">
        <f>IF(AND(I2331&lt;&gt;0,I2331&lt;&gt;""),IF(TRIM(SUBSTITUTE(B2331,CHAR(160),""))="","",IF(ISNUMBER(MATCH(TRIM(SUBSTITUTE(B2331,CHAR(160),"")),'Look Up Values'!$B$2:$B$500,0)),"","Origin error")),"")</f>
        <v/>
      </c>
      <c r="O2331" s="242" t="str">
        <f>IF(AND(I2331&lt;&gt;0,I2331&lt;&gt;""),IF(C2331="","",IF(AND(ISNUMBER(--LEFT(C2331,FIND(" ",C2331&amp;" ")-1)),OR(LEN(LEFT(C2331,FIND(" ",C2331&amp;" ")-1))=6,LEN(LEFT(C2331,FIND(" ",C2331&amp;" ")-1))=7),OR(ISNUMBER(MATCH(LEFT(C2331,FIND(" ",C2331&amp;" ")-1),'Look Up Values'!$G$2:$G$1000,0)),ISNUMBER(MATCH(LEFT(C2331,FIND(" ",C2331&amp;" ")-1),'Look Up Values'!$AE$2:$AE$2000,0)))),"","EWC error")),"")</f>
        <v/>
      </c>
      <c r="P2331" s="242" t="str" cm="1">
        <f t="array" ref="P2331">IF(AND(I2331&lt;&gt;0,I2331&lt;&gt;""),IF(D2331="","",IF(ISNUMBER(MATCH(SUBSTITUTE(D2331," ",""),SUBSTITUTE('Look Up Values'!$S$2:$S$120," ",""),0)),"","D&amp;R error")),"")</f>
        <v/>
      </c>
      <c r="Q2331" s="242" t="str" cm="1">
        <f t="array" ref="Q2331">IF(AND(I2331&lt;&gt;0,I2331&lt;&gt;""),IF(G2331="","",IF(ISNUMBER(MATCH(SUBSTITUTE(G2331," ",""),SUBSTITUTE('Look Up Values'!$I$2:$I$10," ",""),0)),"","State error")),"")</f>
        <v/>
      </c>
      <c r="R2331" s="260" t="str">
        <f t="shared" si="73"/>
        <v/>
      </c>
    </row>
    <row r="2332" spans="1:18" ht="15.75">
      <c r="A2332" s="250">
        <v>2325</v>
      </c>
      <c r="B2332" s="198"/>
      <c r="C2332" s="25"/>
      <c r="D2332" s="25"/>
      <c r="E2332" s="25"/>
      <c r="F2332" s="25"/>
      <c r="G2332" s="26"/>
      <c r="H2332" s="27"/>
      <c r="I2332" s="28"/>
      <c r="J2332" s="430"/>
      <c r="K2332" s="48"/>
      <c r="L2332" s="457" t="str">
        <f t="shared" si="72"/>
        <v/>
      </c>
      <c r="M2332" s="245" cm="1">
        <f t="array" ref="M2332">SUMPRODUCT(--(N2332:Q2332&lt;&gt;"")) + IF(TRIM(R2332)="",0,LEN(R2332)-LEN(SUBSTITUTE(R2332,",",""))+1)</f>
        <v>0</v>
      </c>
      <c r="N2332" s="242" t="str">
        <f>IF(AND(I2332&lt;&gt;0,I2332&lt;&gt;""),IF(TRIM(SUBSTITUTE(B2332,CHAR(160),""))="","",IF(ISNUMBER(MATCH(TRIM(SUBSTITUTE(B2332,CHAR(160),"")),'Look Up Values'!$B$2:$B$500,0)),"","Origin error")),"")</f>
        <v/>
      </c>
      <c r="O2332" s="242" t="str">
        <f>IF(AND(I2332&lt;&gt;0,I2332&lt;&gt;""),IF(C2332="","",IF(AND(ISNUMBER(--LEFT(C2332,FIND(" ",C2332&amp;" ")-1)),OR(LEN(LEFT(C2332,FIND(" ",C2332&amp;" ")-1))=6,LEN(LEFT(C2332,FIND(" ",C2332&amp;" ")-1))=7),OR(ISNUMBER(MATCH(LEFT(C2332,FIND(" ",C2332&amp;" ")-1),'Look Up Values'!$G$2:$G$1000,0)),ISNUMBER(MATCH(LEFT(C2332,FIND(" ",C2332&amp;" ")-1),'Look Up Values'!$AE$2:$AE$2000,0)))),"","EWC error")),"")</f>
        <v/>
      </c>
      <c r="P2332" s="242" t="str" cm="1">
        <f t="array" ref="P2332">IF(AND(I2332&lt;&gt;0,I2332&lt;&gt;""),IF(D2332="","",IF(ISNUMBER(MATCH(SUBSTITUTE(D2332," ",""),SUBSTITUTE('Look Up Values'!$S$2:$S$120," ",""),0)),"","D&amp;R error")),"")</f>
        <v/>
      </c>
      <c r="Q2332" s="242" t="str" cm="1">
        <f t="array" ref="Q2332">IF(AND(I2332&lt;&gt;0,I2332&lt;&gt;""),IF(G2332="","",IF(ISNUMBER(MATCH(SUBSTITUTE(G2332," ",""),SUBSTITUTE('Look Up Values'!$I$2:$I$10," ",""),0)),"","State error")),"")</f>
        <v/>
      </c>
      <c r="R2332" s="260" t="str">
        <f t="shared" si="73"/>
        <v/>
      </c>
    </row>
    <row r="2333" spans="1:18" ht="15.75">
      <c r="A2333" s="250">
        <v>2326</v>
      </c>
      <c r="B2333" s="198"/>
      <c r="C2333" s="25"/>
      <c r="D2333" s="25"/>
      <c r="E2333" s="25"/>
      <c r="F2333" s="25"/>
      <c r="G2333" s="26"/>
      <c r="H2333" s="27"/>
      <c r="I2333" s="28"/>
      <c r="J2333" s="430"/>
      <c r="K2333" s="48"/>
      <c r="L2333" s="457" t="str">
        <f t="shared" si="72"/>
        <v/>
      </c>
      <c r="M2333" s="245" cm="1">
        <f t="array" ref="M2333">SUMPRODUCT(--(N2333:Q2333&lt;&gt;"")) + IF(TRIM(R2333)="",0,LEN(R2333)-LEN(SUBSTITUTE(R2333,",",""))+1)</f>
        <v>0</v>
      </c>
      <c r="N2333" s="242" t="str">
        <f>IF(AND(I2333&lt;&gt;0,I2333&lt;&gt;""),IF(TRIM(SUBSTITUTE(B2333,CHAR(160),""))="","",IF(ISNUMBER(MATCH(TRIM(SUBSTITUTE(B2333,CHAR(160),"")),'Look Up Values'!$B$2:$B$500,0)),"","Origin error")),"")</f>
        <v/>
      </c>
      <c r="O2333" s="242" t="str">
        <f>IF(AND(I2333&lt;&gt;0,I2333&lt;&gt;""),IF(C2333="","",IF(AND(ISNUMBER(--LEFT(C2333,FIND(" ",C2333&amp;" ")-1)),OR(LEN(LEFT(C2333,FIND(" ",C2333&amp;" ")-1))=6,LEN(LEFT(C2333,FIND(" ",C2333&amp;" ")-1))=7),OR(ISNUMBER(MATCH(LEFT(C2333,FIND(" ",C2333&amp;" ")-1),'Look Up Values'!$G$2:$G$1000,0)),ISNUMBER(MATCH(LEFT(C2333,FIND(" ",C2333&amp;" ")-1),'Look Up Values'!$AE$2:$AE$2000,0)))),"","EWC error")),"")</f>
        <v/>
      </c>
      <c r="P2333" s="242" t="str" cm="1">
        <f t="array" ref="P2333">IF(AND(I2333&lt;&gt;0,I2333&lt;&gt;""),IF(D2333="","",IF(ISNUMBER(MATCH(SUBSTITUTE(D2333," ",""),SUBSTITUTE('Look Up Values'!$S$2:$S$120," ",""),0)),"","D&amp;R error")),"")</f>
        <v/>
      </c>
      <c r="Q2333" s="242" t="str" cm="1">
        <f t="array" ref="Q2333">IF(AND(I2333&lt;&gt;0,I2333&lt;&gt;""),IF(G2333="","",IF(ISNUMBER(MATCH(SUBSTITUTE(G2333," ",""),SUBSTITUTE('Look Up Values'!$I$2:$I$10," ",""),0)),"","State error")),"")</f>
        <v/>
      </c>
      <c r="R2333" s="260" t="str">
        <f t="shared" si="73"/>
        <v/>
      </c>
    </row>
    <row r="2334" spans="1:18" ht="15.75">
      <c r="A2334" s="250">
        <v>2327</v>
      </c>
      <c r="B2334" s="198"/>
      <c r="C2334" s="25"/>
      <c r="D2334" s="25"/>
      <c r="E2334" s="25"/>
      <c r="F2334" s="25"/>
      <c r="G2334" s="26"/>
      <c r="H2334" s="27"/>
      <c r="I2334" s="28"/>
      <c r="J2334" s="430"/>
      <c r="K2334" s="48"/>
      <c r="L2334" s="457" t="str">
        <f t="shared" si="72"/>
        <v/>
      </c>
      <c r="M2334" s="245" cm="1">
        <f t="array" ref="M2334">SUMPRODUCT(--(N2334:Q2334&lt;&gt;"")) + IF(TRIM(R2334)="",0,LEN(R2334)-LEN(SUBSTITUTE(R2334,",",""))+1)</f>
        <v>0</v>
      </c>
      <c r="N2334" s="242" t="str">
        <f>IF(AND(I2334&lt;&gt;0,I2334&lt;&gt;""),IF(TRIM(SUBSTITUTE(B2334,CHAR(160),""))="","",IF(ISNUMBER(MATCH(TRIM(SUBSTITUTE(B2334,CHAR(160),"")),'Look Up Values'!$B$2:$B$500,0)),"","Origin error")),"")</f>
        <v/>
      </c>
      <c r="O2334" s="242" t="str">
        <f>IF(AND(I2334&lt;&gt;0,I2334&lt;&gt;""),IF(C2334="","",IF(AND(ISNUMBER(--LEFT(C2334,FIND(" ",C2334&amp;" ")-1)),OR(LEN(LEFT(C2334,FIND(" ",C2334&amp;" ")-1))=6,LEN(LEFT(C2334,FIND(" ",C2334&amp;" ")-1))=7),OR(ISNUMBER(MATCH(LEFT(C2334,FIND(" ",C2334&amp;" ")-1),'Look Up Values'!$G$2:$G$1000,0)),ISNUMBER(MATCH(LEFT(C2334,FIND(" ",C2334&amp;" ")-1),'Look Up Values'!$AE$2:$AE$2000,0)))),"","EWC error")),"")</f>
        <v/>
      </c>
      <c r="P2334" s="242" t="str" cm="1">
        <f t="array" ref="P2334">IF(AND(I2334&lt;&gt;0,I2334&lt;&gt;""),IF(D2334="","",IF(ISNUMBER(MATCH(SUBSTITUTE(D2334," ",""),SUBSTITUTE('Look Up Values'!$S$2:$S$120," ",""),0)),"","D&amp;R error")),"")</f>
        <v/>
      </c>
      <c r="Q2334" s="242" t="str" cm="1">
        <f t="array" ref="Q2334">IF(AND(I2334&lt;&gt;0,I2334&lt;&gt;""),IF(G2334="","",IF(ISNUMBER(MATCH(SUBSTITUTE(G2334," ",""),SUBSTITUTE('Look Up Values'!$I$2:$I$10," ",""),0)),"","State error")),"")</f>
        <v/>
      </c>
      <c r="R2334" s="260" t="str">
        <f t="shared" si="73"/>
        <v/>
      </c>
    </row>
    <row r="2335" spans="1:18" ht="15.75">
      <c r="A2335" s="250">
        <v>2328</v>
      </c>
      <c r="B2335" s="198"/>
      <c r="C2335" s="25"/>
      <c r="D2335" s="25"/>
      <c r="E2335" s="25"/>
      <c r="F2335" s="25"/>
      <c r="G2335" s="26"/>
      <c r="H2335" s="27"/>
      <c r="I2335" s="28"/>
      <c r="J2335" s="430"/>
      <c r="K2335" s="48"/>
      <c r="L2335" s="457" t="str">
        <f t="shared" si="72"/>
        <v/>
      </c>
      <c r="M2335" s="245" cm="1">
        <f t="array" ref="M2335">SUMPRODUCT(--(N2335:Q2335&lt;&gt;"")) + IF(TRIM(R2335)="",0,LEN(R2335)-LEN(SUBSTITUTE(R2335,",",""))+1)</f>
        <v>0</v>
      </c>
      <c r="N2335" s="242" t="str">
        <f>IF(AND(I2335&lt;&gt;0,I2335&lt;&gt;""),IF(TRIM(SUBSTITUTE(B2335,CHAR(160),""))="","",IF(ISNUMBER(MATCH(TRIM(SUBSTITUTE(B2335,CHAR(160),"")),'Look Up Values'!$B$2:$B$500,0)),"","Origin error")),"")</f>
        <v/>
      </c>
      <c r="O2335" s="242" t="str">
        <f>IF(AND(I2335&lt;&gt;0,I2335&lt;&gt;""),IF(C2335="","",IF(AND(ISNUMBER(--LEFT(C2335,FIND(" ",C2335&amp;" ")-1)),OR(LEN(LEFT(C2335,FIND(" ",C2335&amp;" ")-1))=6,LEN(LEFT(C2335,FIND(" ",C2335&amp;" ")-1))=7),OR(ISNUMBER(MATCH(LEFT(C2335,FIND(" ",C2335&amp;" ")-1),'Look Up Values'!$G$2:$G$1000,0)),ISNUMBER(MATCH(LEFT(C2335,FIND(" ",C2335&amp;" ")-1),'Look Up Values'!$AE$2:$AE$2000,0)))),"","EWC error")),"")</f>
        <v/>
      </c>
      <c r="P2335" s="242" t="str" cm="1">
        <f t="array" ref="P2335">IF(AND(I2335&lt;&gt;0,I2335&lt;&gt;""),IF(D2335="","",IF(ISNUMBER(MATCH(SUBSTITUTE(D2335," ",""),SUBSTITUTE('Look Up Values'!$S$2:$S$120," ",""),0)),"","D&amp;R error")),"")</f>
        <v/>
      </c>
      <c r="Q2335" s="242" t="str" cm="1">
        <f t="array" ref="Q2335">IF(AND(I2335&lt;&gt;0,I2335&lt;&gt;""),IF(G2335="","",IF(ISNUMBER(MATCH(SUBSTITUTE(G2335," ",""),SUBSTITUTE('Look Up Values'!$I$2:$I$10," ",""),0)),"","State error")),"")</f>
        <v/>
      </c>
      <c r="R2335" s="260" t="str">
        <f t="shared" si="73"/>
        <v/>
      </c>
    </row>
    <row r="2336" spans="1:18" ht="15.75">
      <c r="A2336" s="250">
        <v>2329</v>
      </c>
      <c r="B2336" s="198"/>
      <c r="C2336" s="25"/>
      <c r="D2336" s="25"/>
      <c r="E2336" s="25"/>
      <c r="F2336" s="25"/>
      <c r="G2336" s="26"/>
      <c r="H2336" s="27"/>
      <c r="I2336" s="28"/>
      <c r="J2336" s="430"/>
      <c r="K2336" s="48"/>
      <c r="L2336" s="457" t="str">
        <f t="shared" si="72"/>
        <v/>
      </c>
      <c r="M2336" s="245" cm="1">
        <f t="array" ref="M2336">SUMPRODUCT(--(N2336:Q2336&lt;&gt;"")) + IF(TRIM(R2336)="",0,LEN(R2336)-LEN(SUBSTITUTE(R2336,",",""))+1)</f>
        <v>0</v>
      </c>
      <c r="N2336" s="242" t="str">
        <f>IF(AND(I2336&lt;&gt;0,I2336&lt;&gt;""),IF(TRIM(SUBSTITUTE(B2336,CHAR(160),""))="","",IF(ISNUMBER(MATCH(TRIM(SUBSTITUTE(B2336,CHAR(160),"")),'Look Up Values'!$B$2:$B$500,0)),"","Origin error")),"")</f>
        <v/>
      </c>
      <c r="O2336" s="242" t="str">
        <f>IF(AND(I2336&lt;&gt;0,I2336&lt;&gt;""),IF(C2336="","",IF(AND(ISNUMBER(--LEFT(C2336,FIND(" ",C2336&amp;" ")-1)),OR(LEN(LEFT(C2336,FIND(" ",C2336&amp;" ")-1))=6,LEN(LEFT(C2336,FIND(" ",C2336&amp;" ")-1))=7),OR(ISNUMBER(MATCH(LEFT(C2336,FIND(" ",C2336&amp;" ")-1),'Look Up Values'!$G$2:$G$1000,0)),ISNUMBER(MATCH(LEFT(C2336,FIND(" ",C2336&amp;" ")-1),'Look Up Values'!$AE$2:$AE$2000,0)))),"","EWC error")),"")</f>
        <v/>
      </c>
      <c r="P2336" s="242" t="str" cm="1">
        <f t="array" ref="P2336">IF(AND(I2336&lt;&gt;0,I2336&lt;&gt;""),IF(D2336="","",IF(ISNUMBER(MATCH(SUBSTITUTE(D2336," ",""),SUBSTITUTE('Look Up Values'!$S$2:$S$120," ",""),0)),"","D&amp;R error")),"")</f>
        <v/>
      </c>
      <c r="Q2336" s="242" t="str" cm="1">
        <f t="array" ref="Q2336">IF(AND(I2336&lt;&gt;0,I2336&lt;&gt;""),IF(G2336="","",IF(ISNUMBER(MATCH(SUBSTITUTE(G2336," ",""),SUBSTITUTE('Look Up Values'!$I$2:$I$10," ",""),0)),"","State error")),"")</f>
        <v/>
      </c>
      <c r="R2336" s="260" t="str">
        <f t="shared" si="73"/>
        <v/>
      </c>
    </row>
    <row r="2337" spans="1:18" ht="15.75">
      <c r="A2337" s="250">
        <v>2330</v>
      </c>
      <c r="B2337" s="198"/>
      <c r="C2337" s="25"/>
      <c r="D2337" s="25"/>
      <c r="E2337" s="25"/>
      <c r="F2337" s="25"/>
      <c r="G2337" s="26"/>
      <c r="H2337" s="27"/>
      <c r="I2337" s="28"/>
      <c r="J2337" s="430"/>
      <c r="K2337" s="48"/>
      <c r="L2337" s="457" t="str">
        <f t="shared" si="72"/>
        <v/>
      </c>
      <c r="M2337" s="245" cm="1">
        <f t="array" ref="M2337">SUMPRODUCT(--(N2337:Q2337&lt;&gt;"")) + IF(TRIM(R2337)="",0,LEN(R2337)-LEN(SUBSTITUTE(R2337,",",""))+1)</f>
        <v>0</v>
      </c>
      <c r="N2337" s="242" t="str">
        <f>IF(AND(I2337&lt;&gt;0,I2337&lt;&gt;""),IF(TRIM(SUBSTITUTE(B2337,CHAR(160),""))="","",IF(ISNUMBER(MATCH(TRIM(SUBSTITUTE(B2337,CHAR(160),"")),'Look Up Values'!$B$2:$B$500,0)),"","Origin error")),"")</f>
        <v/>
      </c>
      <c r="O2337" s="242" t="str">
        <f>IF(AND(I2337&lt;&gt;0,I2337&lt;&gt;""),IF(C2337="","",IF(AND(ISNUMBER(--LEFT(C2337,FIND(" ",C2337&amp;" ")-1)),OR(LEN(LEFT(C2337,FIND(" ",C2337&amp;" ")-1))=6,LEN(LEFT(C2337,FIND(" ",C2337&amp;" ")-1))=7),OR(ISNUMBER(MATCH(LEFT(C2337,FIND(" ",C2337&amp;" ")-1),'Look Up Values'!$G$2:$G$1000,0)),ISNUMBER(MATCH(LEFT(C2337,FIND(" ",C2337&amp;" ")-1),'Look Up Values'!$AE$2:$AE$2000,0)))),"","EWC error")),"")</f>
        <v/>
      </c>
      <c r="P2337" s="242" t="str" cm="1">
        <f t="array" ref="P2337">IF(AND(I2337&lt;&gt;0,I2337&lt;&gt;""),IF(D2337="","",IF(ISNUMBER(MATCH(SUBSTITUTE(D2337," ",""),SUBSTITUTE('Look Up Values'!$S$2:$S$120," ",""),0)),"","D&amp;R error")),"")</f>
        <v/>
      </c>
      <c r="Q2337" s="242" t="str" cm="1">
        <f t="array" ref="Q2337">IF(AND(I2337&lt;&gt;0,I2337&lt;&gt;""),IF(G2337="","",IF(ISNUMBER(MATCH(SUBSTITUTE(G2337," ",""),SUBSTITUTE('Look Up Values'!$I$2:$I$10," ",""),0)),"","State error")),"")</f>
        <v/>
      </c>
      <c r="R2337" s="260" t="str">
        <f t="shared" si="73"/>
        <v/>
      </c>
    </row>
    <row r="2338" spans="1:18" ht="15.75">
      <c r="A2338" s="250">
        <v>2331</v>
      </c>
      <c r="B2338" s="198"/>
      <c r="C2338" s="25"/>
      <c r="D2338" s="25"/>
      <c r="E2338" s="25"/>
      <c r="F2338" s="25"/>
      <c r="G2338" s="26"/>
      <c r="H2338" s="27"/>
      <c r="I2338" s="28"/>
      <c r="J2338" s="430"/>
      <c r="K2338" s="48"/>
      <c r="L2338" s="457" t="str">
        <f t="shared" si="72"/>
        <v/>
      </c>
      <c r="M2338" s="245" cm="1">
        <f t="array" ref="M2338">SUMPRODUCT(--(N2338:Q2338&lt;&gt;"")) + IF(TRIM(R2338)="",0,LEN(R2338)-LEN(SUBSTITUTE(R2338,",",""))+1)</f>
        <v>0</v>
      </c>
      <c r="N2338" s="242" t="str">
        <f>IF(AND(I2338&lt;&gt;0,I2338&lt;&gt;""),IF(TRIM(SUBSTITUTE(B2338,CHAR(160),""))="","",IF(ISNUMBER(MATCH(TRIM(SUBSTITUTE(B2338,CHAR(160),"")),'Look Up Values'!$B$2:$B$500,0)),"","Origin error")),"")</f>
        <v/>
      </c>
      <c r="O2338" s="242" t="str">
        <f>IF(AND(I2338&lt;&gt;0,I2338&lt;&gt;""),IF(C2338="","",IF(AND(ISNUMBER(--LEFT(C2338,FIND(" ",C2338&amp;" ")-1)),OR(LEN(LEFT(C2338,FIND(" ",C2338&amp;" ")-1))=6,LEN(LEFT(C2338,FIND(" ",C2338&amp;" ")-1))=7),OR(ISNUMBER(MATCH(LEFT(C2338,FIND(" ",C2338&amp;" ")-1),'Look Up Values'!$G$2:$G$1000,0)),ISNUMBER(MATCH(LEFT(C2338,FIND(" ",C2338&amp;" ")-1),'Look Up Values'!$AE$2:$AE$2000,0)))),"","EWC error")),"")</f>
        <v/>
      </c>
      <c r="P2338" s="242" t="str" cm="1">
        <f t="array" ref="P2338">IF(AND(I2338&lt;&gt;0,I2338&lt;&gt;""),IF(D2338="","",IF(ISNUMBER(MATCH(SUBSTITUTE(D2338," ",""),SUBSTITUTE('Look Up Values'!$S$2:$S$120," ",""),0)),"","D&amp;R error")),"")</f>
        <v/>
      </c>
      <c r="Q2338" s="242" t="str" cm="1">
        <f t="array" ref="Q2338">IF(AND(I2338&lt;&gt;0,I2338&lt;&gt;""),IF(G2338="","",IF(ISNUMBER(MATCH(SUBSTITUTE(G2338," ",""),SUBSTITUTE('Look Up Values'!$I$2:$I$10," ",""),0)),"","State error")),"")</f>
        <v/>
      </c>
      <c r="R2338" s="260" t="str">
        <f t="shared" si="73"/>
        <v/>
      </c>
    </row>
    <row r="2339" spans="1:18" ht="15.75">
      <c r="A2339" s="250">
        <v>2332</v>
      </c>
      <c r="B2339" s="198"/>
      <c r="C2339" s="25"/>
      <c r="D2339" s="25"/>
      <c r="E2339" s="25"/>
      <c r="F2339" s="25"/>
      <c r="G2339" s="26"/>
      <c r="H2339" s="27"/>
      <c r="I2339" s="28"/>
      <c r="J2339" s="430"/>
      <c r="K2339" s="48"/>
      <c r="L2339" s="457" t="str">
        <f t="shared" si="72"/>
        <v/>
      </c>
      <c r="M2339" s="245" cm="1">
        <f t="array" ref="M2339">SUMPRODUCT(--(N2339:Q2339&lt;&gt;"")) + IF(TRIM(R2339)="",0,LEN(R2339)-LEN(SUBSTITUTE(R2339,",",""))+1)</f>
        <v>0</v>
      </c>
      <c r="N2339" s="242" t="str">
        <f>IF(AND(I2339&lt;&gt;0,I2339&lt;&gt;""),IF(TRIM(SUBSTITUTE(B2339,CHAR(160),""))="","",IF(ISNUMBER(MATCH(TRIM(SUBSTITUTE(B2339,CHAR(160),"")),'Look Up Values'!$B$2:$B$500,0)),"","Origin error")),"")</f>
        <v/>
      </c>
      <c r="O2339" s="242" t="str">
        <f>IF(AND(I2339&lt;&gt;0,I2339&lt;&gt;""),IF(C2339="","",IF(AND(ISNUMBER(--LEFT(C2339,FIND(" ",C2339&amp;" ")-1)),OR(LEN(LEFT(C2339,FIND(" ",C2339&amp;" ")-1))=6,LEN(LEFT(C2339,FIND(" ",C2339&amp;" ")-1))=7),OR(ISNUMBER(MATCH(LEFT(C2339,FIND(" ",C2339&amp;" ")-1),'Look Up Values'!$G$2:$G$1000,0)),ISNUMBER(MATCH(LEFT(C2339,FIND(" ",C2339&amp;" ")-1),'Look Up Values'!$AE$2:$AE$2000,0)))),"","EWC error")),"")</f>
        <v/>
      </c>
      <c r="P2339" s="242" t="str" cm="1">
        <f t="array" ref="P2339">IF(AND(I2339&lt;&gt;0,I2339&lt;&gt;""),IF(D2339="","",IF(ISNUMBER(MATCH(SUBSTITUTE(D2339," ",""),SUBSTITUTE('Look Up Values'!$S$2:$S$120," ",""),0)),"","D&amp;R error")),"")</f>
        <v/>
      </c>
      <c r="Q2339" s="242" t="str" cm="1">
        <f t="array" ref="Q2339">IF(AND(I2339&lt;&gt;0,I2339&lt;&gt;""),IF(G2339="","",IF(ISNUMBER(MATCH(SUBSTITUTE(G2339," ",""),SUBSTITUTE('Look Up Values'!$I$2:$I$10," ",""),0)),"","State error")),"")</f>
        <v/>
      </c>
      <c r="R2339" s="260" t="str">
        <f t="shared" si="73"/>
        <v/>
      </c>
    </row>
    <row r="2340" spans="1:18" ht="15.75">
      <c r="A2340" s="250">
        <v>2333</v>
      </c>
      <c r="B2340" s="198"/>
      <c r="C2340" s="25"/>
      <c r="D2340" s="25"/>
      <c r="E2340" s="25"/>
      <c r="F2340" s="25"/>
      <c r="G2340" s="26"/>
      <c r="H2340" s="27"/>
      <c r="I2340" s="28"/>
      <c r="J2340" s="430"/>
      <c r="K2340" s="48"/>
      <c r="L2340" s="457" t="str">
        <f t="shared" si="72"/>
        <v/>
      </c>
      <c r="M2340" s="245" cm="1">
        <f t="array" ref="M2340">SUMPRODUCT(--(N2340:Q2340&lt;&gt;"")) + IF(TRIM(R2340)="",0,LEN(R2340)-LEN(SUBSTITUTE(R2340,",",""))+1)</f>
        <v>0</v>
      </c>
      <c r="N2340" s="242" t="str">
        <f>IF(AND(I2340&lt;&gt;0,I2340&lt;&gt;""),IF(TRIM(SUBSTITUTE(B2340,CHAR(160),""))="","",IF(ISNUMBER(MATCH(TRIM(SUBSTITUTE(B2340,CHAR(160),"")),'Look Up Values'!$B$2:$B$500,0)),"","Origin error")),"")</f>
        <v/>
      </c>
      <c r="O2340" s="242" t="str">
        <f>IF(AND(I2340&lt;&gt;0,I2340&lt;&gt;""),IF(C2340="","",IF(AND(ISNUMBER(--LEFT(C2340,FIND(" ",C2340&amp;" ")-1)),OR(LEN(LEFT(C2340,FIND(" ",C2340&amp;" ")-1))=6,LEN(LEFT(C2340,FIND(" ",C2340&amp;" ")-1))=7),OR(ISNUMBER(MATCH(LEFT(C2340,FIND(" ",C2340&amp;" ")-1),'Look Up Values'!$G$2:$G$1000,0)),ISNUMBER(MATCH(LEFT(C2340,FIND(" ",C2340&amp;" ")-1),'Look Up Values'!$AE$2:$AE$2000,0)))),"","EWC error")),"")</f>
        <v/>
      </c>
      <c r="P2340" s="242" t="str" cm="1">
        <f t="array" ref="P2340">IF(AND(I2340&lt;&gt;0,I2340&lt;&gt;""),IF(D2340="","",IF(ISNUMBER(MATCH(SUBSTITUTE(D2340," ",""),SUBSTITUTE('Look Up Values'!$S$2:$S$120," ",""),0)),"","D&amp;R error")),"")</f>
        <v/>
      </c>
      <c r="Q2340" s="242" t="str" cm="1">
        <f t="array" ref="Q2340">IF(AND(I2340&lt;&gt;0,I2340&lt;&gt;""),IF(G2340="","",IF(ISNUMBER(MATCH(SUBSTITUTE(G2340," ",""),SUBSTITUTE('Look Up Values'!$I$2:$I$10," ",""),0)),"","State error")),"")</f>
        <v/>
      </c>
      <c r="R2340" s="260" t="str">
        <f t="shared" si="73"/>
        <v/>
      </c>
    </row>
    <row r="2341" spans="1:18" ht="15.75">
      <c r="A2341" s="250">
        <v>2334</v>
      </c>
      <c r="B2341" s="198"/>
      <c r="C2341" s="25"/>
      <c r="D2341" s="25"/>
      <c r="E2341" s="25"/>
      <c r="F2341" s="25"/>
      <c r="G2341" s="26"/>
      <c r="H2341" s="27"/>
      <c r="I2341" s="28"/>
      <c r="J2341" s="430"/>
      <c r="K2341" s="48"/>
      <c r="L2341" s="457" t="str">
        <f t="shared" si="72"/>
        <v/>
      </c>
      <c r="M2341" s="245" cm="1">
        <f t="array" ref="M2341">SUMPRODUCT(--(N2341:Q2341&lt;&gt;"")) + IF(TRIM(R2341)="",0,LEN(R2341)-LEN(SUBSTITUTE(R2341,",",""))+1)</f>
        <v>0</v>
      </c>
      <c r="N2341" s="242" t="str">
        <f>IF(AND(I2341&lt;&gt;0,I2341&lt;&gt;""),IF(TRIM(SUBSTITUTE(B2341,CHAR(160),""))="","",IF(ISNUMBER(MATCH(TRIM(SUBSTITUTE(B2341,CHAR(160),"")),'Look Up Values'!$B$2:$B$500,0)),"","Origin error")),"")</f>
        <v/>
      </c>
      <c r="O2341" s="242" t="str">
        <f>IF(AND(I2341&lt;&gt;0,I2341&lt;&gt;""),IF(C2341="","",IF(AND(ISNUMBER(--LEFT(C2341,FIND(" ",C2341&amp;" ")-1)),OR(LEN(LEFT(C2341,FIND(" ",C2341&amp;" ")-1))=6,LEN(LEFT(C2341,FIND(" ",C2341&amp;" ")-1))=7),OR(ISNUMBER(MATCH(LEFT(C2341,FIND(" ",C2341&amp;" ")-1),'Look Up Values'!$G$2:$G$1000,0)),ISNUMBER(MATCH(LEFT(C2341,FIND(" ",C2341&amp;" ")-1),'Look Up Values'!$AE$2:$AE$2000,0)))),"","EWC error")),"")</f>
        <v/>
      </c>
      <c r="P2341" s="242" t="str" cm="1">
        <f t="array" ref="P2341">IF(AND(I2341&lt;&gt;0,I2341&lt;&gt;""),IF(D2341="","",IF(ISNUMBER(MATCH(SUBSTITUTE(D2341," ",""),SUBSTITUTE('Look Up Values'!$S$2:$S$120," ",""),0)),"","D&amp;R error")),"")</f>
        <v/>
      </c>
      <c r="Q2341" s="242" t="str" cm="1">
        <f t="array" ref="Q2341">IF(AND(I2341&lt;&gt;0,I2341&lt;&gt;""),IF(G2341="","",IF(ISNUMBER(MATCH(SUBSTITUTE(G2341," ",""),SUBSTITUTE('Look Up Values'!$I$2:$I$10," ",""),0)),"","State error")),"")</f>
        <v/>
      </c>
      <c r="R2341" s="260" t="str">
        <f t="shared" si="73"/>
        <v/>
      </c>
    </row>
    <row r="2342" spans="1:18" ht="15.75">
      <c r="A2342" s="250">
        <v>2335</v>
      </c>
      <c r="B2342" s="198"/>
      <c r="C2342" s="25"/>
      <c r="D2342" s="25"/>
      <c r="E2342" s="25"/>
      <c r="F2342" s="25"/>
      <c r="G2342" s="26"/>
      <c r="H2342" s="27"/>
      <c r="I2342" s="28"/>
      <c r="J2342" s="430"/>
      <c r="K2342" s="48"/>
      <c r="L2342" s="457" t="str">
        <f t="shared" si="72"/>
        <v/>
      </c>
      <c r="M2342" s="245" cm="1">
        <f t="array" ref="M2342">SUMPRODUCT(--(N2342:Q2342&lt;&gt;"")) + IF(TRIM(R2342)="",0,LEN(R2342)-LEN(SUBSTITUTE(R2342,",",""))+1)</f>
        <v>0</v>
      </c>
      <c r="N2342" s="242" t="str">
        <f>IF(AND(I2342&lt;&gt;0,I2342&lt;&gt;""),IF(TRIM(SUBSTITUTE(B2342,CHAR(160),""))="","",IF(ISNUMBER(MATCH(TRIM(SUBSTITUTE(B2342,CHAR(160),"")),'Look Up Values'!$B$2:$B$500,0)),"","Origin error")),"")</f>
        <v/>
      </c>
      <c r="O2342" s="242" t="str">
        <f>IF(AND(I2342&lt;&gt;0,I2342&lt;&gt;""),IF(C2342="","",IF(AND(ISNUMBER(--LEFT(C2342,FIND(" ",C2342&amp;" ")-1)),OR(LEN(LEFT(C2342,FIND(" ",C2342&amp;" ")-1))=6,LEN(LEFT(C2342,FIND(" ",C2342&amp;" ")-1))=7),OR(ISNUMBER(MATCH(LEFT(C2342,FIND(" ",C2342&amp;" ")-1),'Look Up Values'!$G$2:$G$1000,0)),ISNUMBER(MATCH(LEFT(C2342,FIND(" ",C2342&amp;" ")-1),'Look Up Values'!$AE$2:$AE$2000,0)))),"","EWC error")),"")</f>
        <v/>
      </c>
      <c r="P2342" s="242" t="str" cm="1">
        <f t="array" ref="P2342">IF(AND(I2342&lt;&gt;0,I2342&lt;&gt;""),IF(D2342="","",IF(ISNUMBER(MATCH(SUBSTITUTE(D2342," ",""),SUBSTITUTE('Look Up Values'!$S$2:$S$120," ",""),0)),"","D&amp;R error")),"")</f>
        <v/>
      </c>
      <c r="Q2342" s="242" t="str" cm="1">
        <f t="array" ref="Q2342">IF(AND(I2342&lt;&gt;0,I2342&lt;&gt;""),IF(G2342="","",IF(ISNUMBER(MATCH(SUBSTITUTE(G2342," ",""),SUBSTITUTE('Look Up Values'!$I$2:$I$10," ",""),0)),"","State error")),"")</f>
        <v/>
      </c>
      <c r="R2342" s="260" t="str">
        <f t="shared" si="73"/>
        <v/>
      </c>
    </row>
    <row r="2343" spans="1:18" ht="15.75">
      <c r="A2343" s="250">
        <v>2336</v>
      </c>
      <c r="B2343" s="198"/>
      <c r="C2343" s="25"/>
      <c r="D2343" s="25"/>
      <c r="E2343" s="25"/>
      <c r="F2343" s="25"/>
      <c r="G2343" s="26"/>
      <c r="H2343" s="27"/>
      <c r="I2343" s="28"/>
      <c r="J2343" s="430"/>
      <c r="K2343" s="48"/>
      <c r="L2343" s="457" t="str">
        <f t="shared" si="72"/>
        <v/>
      </c>
      <c r="M2343" s="245" cm="1">
        <f t="array" ref="M2343">SUMPRODUCT(--(N2343:Q2343&lt;&gt;"")) + IF(TRIM(R2343)="",0,LEN(R2343)-LEN(SUBSTITUTE(R2343,",",""))+1)</f>
        <v>0</v>
      </c>
      <c r="N2343" s="242" t="str">
        <f>IF(AND(I2343&lt;&gt;0,I2343&lt;&gt;""),IF(TRIM(SUBSTITUTE(B2343,CHAR(160),""))="","",IF(ISNUMBER(MATCH(TRIM(SUBSTITUTE(B2343,CHAR(160),"")),'Look Up Values'!$B$2:$B$500,0)),"","Origin error")),"")</f>
        <v/>
      </c>
      <c r="O2343" s="242" t="str">
        <f>IF(AND(I2343&lt;&gt;0,I2343&lt;&gt;""),IF(C2343="","",IF(AND(ISNUMBER(--LEFT(C2343,FIND(" ",C2343&amp;" ")-1)),OR(LEN(LEFT(C2343,FIND(" ",C2343&amp;" ")-1))=6,LEN(LEFT(C2343,FIND(" ",C2343&amp;" ")-1))=7),OR(ISNUMBER(MATCH(LEFT(C2343,FIND(" ",C2343&amp;" ")-1),'Look Up Values'!$G$2:$G$1000,0)),ISNUMBER(MATCH(LEFT(C2343,FIND(" ",C2343&amp;" ")-1),'Look Up Values'!$AE$2:$AE$2000,0)))),"","EWC error")),"")</f>
        <v/>
      </c>
      <c r="P2343" s="242" t="str" cm="1">
        <f t="array" ref="P2343">IF(AND(I2343&lt;&gt;0,I2343&lt;&gt;""),IF(D2343="","",IF(ISNUMBER(MATCH(SUBSTITUTE(D2343," ",""),SUBSTITUTE('Look Up Values'!$S$2:$S$120," ",""),0)),"","D&amp;R error")),"")</f>
        <v/>
      </c>
      <c r="Q2343" s="242" t="str" cm="1">
        <f t="array" ref="Q2343">IF(AND(I2343&lt;&gt;0,I2343&lt;&gt;""),IF(G2343="","",IF(ISNUMBER(MATCH(SUBSTITUTE(G2343," ",""),SUBSTITUTE('Look Up Values'!$I$2:$I$10," ",""),0)),"","State error")),"")</f>
        <v/>
      </c>
      <c r="R2343" s="260" t="str">
        <f t="shared" si="73"/>
        <v/>
      </c>
    </row>
    <row r="2344" spans="1:18" ht="15.75">
      <c r="A2344" s="250">
        <v>2337</v>
      </c>
      <c r="B2344" s="198"/>
      <c r="C2344" s="25"/>
      <c r="D2344" s="25"/>
      <c r="E2344" s="25"/>
      <c r="F2344" s="25"/>
      <c r="G2344" s="26"/>
      <c r="H2344" s="27"/>
      <c r="I2344" s="28"/>
      <c r="J2344" s="430"/>
      <c r="K2344" s="48"/>
      <c r="L2344" s="457" t="str">
        <f t="shared" si="72"/>
        <v/>
      </c>
      <c r="M2344" s="245" cm="1">
        <f t="array" ref="M2344">SUMPRODUCT(--(N2344:Q2344&lt;&gt;"")) + IF(TRIM(R2344)="",0,LEN(R2344)-LEN(SUBSTITUTE(R2344,",",""))+1)</f>
        <v>0</v>
      </c>
      <c r="N2344" s="242" t="str">
        <f>IF(AND(I2344&lt;&gt;0,I2344&lt;&gt;""),IF(TRIM(SUBSTITUTE(B2344,CHAR(160),""))="","",IF(ISNUMBER(MATCH(TRIM(SUBSTITUTE(B2344,CHAR(160),"")),'Look Up Values'!$B$2:$B$500,0)),"","Origin error")),"")</f>
        <v/>
      </c>
      <c r="O2344" s="242" t="str">
        <f>IF(AND(I2344&lt;&gt;0,I2344&lt;&gt;""),IF(C2344="","",IF(AND(ISNUMBER(--LEFT(C2344,FIND(" ",C2344&amp;" ")-1)),OR(LEN(LEFT(C2344,FIND(" ",C2344&amp;" ")-1))=6,LEN(LEFT(C2344,FIND(" ",C2344&amp;" ")-1))=7),OR(ISNUMBER(MATCH(LEFT(C2344,FIND(" ",C2344&amp;" ")-1),'Look Up Values'!$G$2:$G$1000,0)),ISNUMBER(MATCH(LEFT(C2344,FIND(" ",C2344&amp;" ")-1),'Look Up Values'!$AE$2:$AE$2000,0)))),"","EWC error")),"")</f>
        <v/>
      </c>
      <c r="P2344" s="242" t="str" cm="1">
        <f t="array" ref="P2344">IF(AND(I2344&lt;&gt;0,I2344&lt;&gt;""),IF(D2344="","",IF(ISNUMBER(MATCH(SUBSTITUTE(D2344," ",""),SUBSTITUTE('Look Up Values'!$S$2:$S$120," ",""),0)),"","D&amp;R error")),"")</f>
        <v/>
      </c>
      <c r="Q2344" s="242" t="str" cm="1">
        <f t="array" ref="Q2344">IF(AND(I2344&lt;&gt;0,I2344&lt;&gt;""),IF(G2344="","",IF(ISNUMBER(MATCH(SUBSTITUTE(G2344," ",""),SUBSTITUTE('Look Up Values'!$I$2:$I$10," ",""),0)),"","State error")),"")</f>
        <v/>
      </c>
      <c r="R2344" s="260" t="str">
        <f t="shared" si="73"/>
        <v/>
      </c>
    </row>
    <row r="2345" spans="1:18" ht="15.75">
      <c r="A2345" s="250">
        <v>2338</v>
      </c>
      <c r="B2345" s="198"/>
      <c r="C2345" s="25"/>
      <c r="D2345" s="25"/>
      <c r="E2345" s="25"/>
      <c r="F2345" s="25"/>
      <c r="G2345" s="26"/>
      <c r="H2345" s="27"/>
      <c r="I2345" s="28"/>
      <c r="J2345" s="430"/>
      <c r="K2345" s="48"/>
      <c r="L2345" s="457" t="str">
        <f t="shared" si="72"/>
        <v/>
      </c>
      <c r="M2345" s="245" cm="1">
        <f t="array" ref="M2345">SUMPRODUCT(--(N2345:Q2345&lt;&gt;"")) + IF(TRIM(R2345)="",0,LEN(R2345)-LEN(SUBSTITUTE(R2345,",",""))+1)</f>
        <v>0</v>
      </c>
      <c r="N2345" s="242" t="str">
        <f>IF(AND(I2345&lt;&gt;0,I2345&lt;&gt;""),IF(TRIM(SUBSTITUTE(B2345,CHAR(160),""))="","",IF(ISNUMBER(MATCH(TRIM(SUBSTITUTE(B2345,CHAR(160),"")),'Look Up Values'!$B$2:$B$500,0)),"","Origin error")),"")</f>
        <v/>
      </c>
      <c r="O2345" s="242" t="str">
        <f>IF(AND(I2345&lt;&gt;0,I2345&lt;&gt;""),IF(C2345="","",IF(AND(ISNUMBER(--LEFT(C2345,FIND(" ",C2345&amp;" ")-1)),OR(LEN(LEFT(C2345,FIND(" ",C2345&amp;" ")-1))=6,LEN(LEFT(C2345,FIND(" ",C2345&amp;" ")-1))=7),OR(ISNUMBER(MATCH(LEFT(C2345,FIND(" ",C2345&amp;" ")-1),'Look Up Values'!$G$2:$G$1000,0)),ISNUMBER(MATCH(LEFT(C2345,FIND(" ",C2345&amp;" ")-1),'Look Up Values'!$AE$2:$AE$2000,0)))),"","EWC error")),"")</f>
        <v/>
      </c>
      <c r="P2345" s="242" t="str" cm="1">
        <f t="array" ref="P2345">IF(AND(I2345&lt;&gt;0,I2345&lt;&gt;""),IF(D2345="","",IF(ISNUMBER(MATCH(SUBSTITUTE(D2345," ",""),SUBSTITUTE('Look Up Values'!$S$2:$S$120," ",""),0)),"","D&amp;R error")),"")</f>
        <v/>
      </c>
      <c r="Q2345" s="242" t="str" cm="1">
        <f t="array" ref="Q2345">IF(AND(I2345&lt;&gt;0,I2345&lt;&gt;""),IF(G2345="","",IF(ISNUMBER(MATCH(SUBSTITUTE(G2345," ",""),SUBSTITUTE('Look Up Values'!$I$2:$I$10," ",""),0)),"","State error")),"")</f>
        <v/>
      </c>
      <c r="R2345" s="260" t="str">
        <f t="shared" si="73"/>
        <v/>
      </c>
    </row>
    <row r="2346" spans="1:18" ht="15.75">
      <c r="A2346" s="250">
        <v>2339</v>
      </c>
      <c r="B2346" s="198"/>
      <c r="C2346" s="25"/>
      <c r="D2346" s="25"/>
      <c r="E2346" s="25"/>
      <c r="F2346" s="25"/>
      <c r="G2346" s="26"/>
      <c r="H2346" s="27"/>
      <c r="I2346" s="28"/>
      <c r="J2346" s="430"/>
      <c r="K2346" s="48"/>
      <c r="L2346" s="457" t="str">
        <f t="shared" si="72"/>
        <v/>
      </c>
      <c r="M2346" s="245" cm="1">
        <f t="array" ref="M2346">SUMPRODUCT(--(N2346:Q2346&lt;&gt;"")) + IF(TRIM(R2346)="",0,LEN(R2346)-LEN(SUBSTITUTE(R2346,",",""))+1)</f>
        <v>0</v>
      </c>
      <c r="N2346" s="242" t="str">
        <f>IF(AND(I2346&lt;&gt;0,I2346&lt;&gt;""),IF(TRIM(SUBSTITUTE(B2346,CHAR(160),""))="","",IF(ISNUMBER(MATCH(TRIM(SUBSTITUTE(B2346,CHAR(160),"")),'Look Up Values'!$B$2:$B$500,0)),"","Origin error")),"")</f>
        <v/>
      </c>
      <c r="O2346" s="242" t="str">
        <f>IF(AND(I2346&lt;&gt;0,I2346&lt;&gt;""),IF(C2346="","",IF(AND(ISNUMBER(--LEFT(C2346,FIND(" ",C2346&amp;" ")-1)),OR(LEN(LEFT(C2346,FIND(" ",C2346&amp;" ")-1))=6,LEN(LEFT(C2346,FIND(" ",C2346&amp;" ")-1))=7),OR(ISNUMBER(MATCH(LEFT(C2346,FIND(" ",C2346&amp;" ")-1),'Look Up Values'!$G$2:$G$1000,0)),ISNUMBER(MATCH(LEFT(C2346,FIND(" ",C2346&amp;" ")-1),'Look Up Values'!$AE$2:$AE$2000,0)))),"","EWC error")),"")</f>
        <v/>
      </c>
      <c r="P2346" s="242" t="str" cm="1">
        <f t="array" ref="P2346">IF(AND(I2346&lt;&gt;0,I2346&lt;&gt;""),IF(D2346="","",IF(ISNUMBER(MATCH(SUBSTITUTE(D2346," ",""),SUBSTITUTE('Look Up Values'!$S$2:$S$120," ",""),0)),"","D&amp;R error")),"")</f>
        <v/>
      </c>
      <c r="Q2346" s="242" t="str" cm="1">
        <f t="array" ref="Q2346">IF(AND(I2346&lt;&gt;0,I2346&lt;&gt;""),IF(G2346="","",IF(ISNUMBER(MATCH(SUBSTITUTE(G2346," ",""),SUBSTITUTE('Look Up Values'!$I$2:$I$10," ",""),0)),"","State error")),"")</f>
        <v/>
      </c>
      <c r="R2346" s="260" t="str">
        <f t="shared" si="73"/>
        <v/>
      </c>
    </row>
    <row r="2347" spans="1:18" ht="15.75">
      <c r="A2347" s="250">
        <v>2340</v>
      </c>
      <c r="B2347" s="198"/>
      <c r="C2347" s="25"/>
      <c r="D2347" s="25"/>
      <c r="E2347" s="25"/>
      <c r="F2347" s="25"/>
      <c r="G2347" s="26"/>
      <c r="H2347" s="27"/>
      <c r="I2347" s="28"/>
      <c r="J2347" s="430"/>
      <c r="K2347" s="48"/>
      <c r="L2347" s="457" t="str">
        <f t="shared" si="72"/>
        <v/>
      </c>
      <c r="M2347" s="245" cm="1">
        <f t="array" ref="M2347">SUMPRODUCT(--(N2347:Q2347&lt;&gt;"")) + IF(TRIM(R2347)="",0,LEN(R2347)-LEN(SUBSTITUTE(R2347,",",""))+1)</f>
        <v>0</v>
      </c>
      <c r="N2347" s="242" t="str">
        <f>IF(AND(I2347&lt;&gt;0,I2347&lt;&gt;""),IF(TRIM(SUBSTITUTE(B2347,CHAR(160),""))="","",IF(ISNUMBER(MATCH(TRIM(SUBSTITUTE(B2347,CHAR(160),"")),'Look Up Values'!$B$2:$B$500,0)),"","Origin error")),"")</f>
        <v/>
      </c>
      <c r="O2347" s="242" t="str">
        <f>IF(AND(I2347&lt;&gt;0,I2347&lt;&gt;""),IF(C2347="","",IF(AND(ISNUMBER(--LEFT(C2347,FIND(" ",C2347&amp;" ")-1)),OR(LEN(LEFT(C2347,FIND(" ",C2347&amp;" ")-1))=6,LEN(LEFT(C2347,FIND(" ",C2347&amp;" ")-1))=7),OR(ISNUMBER(MATCH(LEFT(C2347,FIND(" ",C2347&amp;" ")-1),'Look Up Values'!$G$2:$G$1000,0)),ISNUMBER(MATCH(LEFT(C2347,FIND(" ",C2347&amp;" ")-1),'Look Up Values'!$AE$2:$AE$2000,0)))),"","EWC error")),"")</f>
        <v/>
      </c>
      <c r="P2347" s="242" t="str" cm="1">
        <f t="array" ref="P2347">IF(AND(I2347&lt;&gt;0,I2347&lt;&gt;""),IF(D2347="","",IF(ISNUMBER(MATCH(SUBSTITUTE(D2347," ",""),SUBSTITUTE('Look Up Values'!$S$2:$S$120," ",""),0)),"","D&amp;R error")),"")</f>
        <v/>
      </c>
      <c r="Q2347" s="242" t="str" cm="1">
        <f t="array" ref="Q2347">IF(AND(I2347&lt;&gt;0,I2347&lt;&gt;""),IF(G2347="","",IF(ISNUMBER(MATCH(SUBSTITUTE(G2347," ",""),SUBSTITUTE('Look Up Values'!$I$2:$I$10," ",""),0)),"","State error")),"")</f>
        <v/>
      </c>
      <c r="R2347" s="260" t="str">
        <f t="shared" si="73"/>
        <v/>
      </c>
    </row>
    <row r="2348" spans="1:18" ht="15.75">
      <c r="A2348" s="250">
        <v>2341</v>
      </c>
      <c r="B2348" s="198"/>
      <c r="C2348" s="25"/>
      <c r="D2348" s="25"/>
      <c r="E2348" s="25"/>
      <c r="F2348" s="25"/>
      <c r="G2348" s="26"/>
      <c r="H2348" s="27"/>
      <c r="I2348" s="28"/>
      <c r="J2348" s="430"/>
      <c r="K2348" s="48"/>
      <c r="L2348" s="457" t="str">
        <f t="shared" si="72"/>
        <v/>
      </c>
      <c r="M2348" s="245" cm="1">
        <f t="array" ref="M2348">SUMPRODUCT(--(N2348:Q2348&lt;&gt;"")) + IF(TRIM(R2348)="",0,LEN(R2348)-LEN(SUBSTITUTE(R2348,",",""))+1)</f>
        <v>0</v>
      </c>
      <c r="N2348" s="242" t="str">
        <f>IF(AND(I2348&lt;&gt;0,I2348&lt;&gt;""),IF(TRIM(SUBSTITUTE(B2348,CHAR(160),""))="","",IF(ISNUMBER(MATCH(TRIM(SUBSTITUTE(B2348,CHAR(160),"")),'Look Up Values'!$B$2:$B$500,0)),"","Origin error")),"")</f>
        <v/>
      </c>
      <c r="O2348" s="242" t="str">
        <f>IF(AND(I2348&lt;&gt;0,I2348&lt;&gt;""),IF(C2348="","",IF(AND(ISNUMBER(--LEFT(C2348,FIND(" ",C2348&amp;" ")-1)),OR(LEN(LEFT(C2348,FIND(" ",C2348&amp;" ")-1))=6,LEN(LEFT(C2348,FIND(" ",C2348&amp;" ")-1))=7),OR(ISNUMBER(MATCH(LEFT(C2348,FIND(" ",C2348&amp;" ")-1),'Look Up Values'!$G$2:$G$1000,0)),ISNUMBER(MATCH(LEFT(C2348,FIND(" ",C2348&amp;" ")-1),'Look Up Values'!$AE$2:$AE$2000,0)))),"","EWC error")),"")</f>
        <v/>
      </c>
      <c r="P2348" s="242" t="str" cm="1">
        <f t="array" ref="P2348">IF(AND(I2348&lt;&gt;0,I2348&lt;&gt;""),IF(D2348="","",IF(ISNUMBER(MATCH(SUBSTITUTE(D2348," ",""),SUBSTITUTE('Look Up Values'!$S$2:$S$120," ",""),0)),"","D&amp;R error")),"")</f>
        <v/>
      </c>
      <c r="Q2348" s="242" t="str" cm="1">
        <f t="array" ref="Q2348">IF(AND(I2348&lt;&gt;0,I2348&lt;&gt;""),IF(G2348="","",IF(ISNUMBER(MATCH(SUBSTITUTE(G2348," ",""),SUBSTITUTE('Look Up Values'!$I$2:$I$10," ",""),0)),"","State error")),"")</f>
        <v/>
      </c>
      <c r="R2348" s="260" t="str">
        <f t="shared" si="73"/>
        <v/>
      </c>
    </row>
    <row r="2349" spans="1:18" ht="15.75">
      <c r="A2349" s="250">
        <v>2342</v>
      </c>
      <c r="B2349" s="198"/>
      <c r="C2349" s="25"/>
      <c r="D2349" s="25"/>
      <c r="E2349" s="25"/>
      <c r="F2349" s="25"/>
      <c r="G2349" s="26"/>
      <c r="H2349" s="27"/>
      <c r="I2349" s="28"/>
      <c r="J2349" s="430"/>
      <c r="K2349" s="48"/>
      <c r="L2349" s="457" t="str">
        <f t="shared" si="72"/>
        <v/>
      </c>
      <c r="M2349" s="245" cm="1">
        <f t="array" ref="M2349">SUMPRODUCT(--(N2349:Q2349&lt;&gt;"")) + IF(TRIM(R2349)="",0,LEN(R2349)-LEN(SUBSTITUTE(R2349,",",""))+1)</f>
        <v>0</v>
      </c>
      <c r="N2349" s="242" t="str">
        <f>IF(AND(I2349&lt;&gt;0,I2349&lt;&gt;""),IF(TRIM(SUBSTITUTE(B2349,CHAR(160),""))="","",IF(ISNUMBER(MATCH(TRIM(SUBSTITUTE(B2349,CHAR(160),"")),'Look Up Values'!$B$2:$B$500,0)),"","Origin error")),"")</f>
        <v/>
      </c>
      <c r="O2349" s="242" t="str">
        <f>IF(AND(I2349&lt;&gt;0,I2349&lt;&gt;""),IF(C2349="","",IF(AND(ISNUMBER(--LEFT(C2349,FIND(" ",C2349&amp;" ")-1)),OR(LEN(LEFT(C2349,FIND(" ",C2349&amp;" ")-1))=6,LEN(LEFT(C2349,FIND(" ",C2349&amp;" ")-1))=7),OR(ISNUMBER(MATCH(LEFT(C2349,FIND(" ",C2349&amp;" ")-1),'Look Up Values'!$G$2:$G$1000,0)),ISNUMBER(MATCH(LEFT(C2349,FIND(" ",C2349&amp;" ")-1),'Look Up Values'!$AE$2:$AE$2000,0)))),"","EWC error")),"")</f>
        <v/>
      </c>
      <c r="P2349" s="242" t="str" cm="1">
        <f t="array" ref="P2349">IF(AND(I2349&lt;&gt;0,I2349&lt;&gt;""),IF(D2349="","",IF(ISNUMBER(MATCH(SUBSTITUTE(D2349," ",""),SUBSTITUTE('Look Up Values'!$S$2:$S$120," ",""),0)),"","D&amp;R error")),"")</f>
        <v/>
      </c>
      <c r="Q2349" s="242" t="str" cm="1">
        <f t="array" ref="Q2349">IF(AND(I2349&lt;&gt;0,I2349&lt;&gt;""),IF(G2349="","",IF(ISNUMBER(MATCH(SUBSTITUTE(G2349," ",""),SUBSTITUTE('Look Up Values'!$I$2:$I$10," ",""),0)),"","State error")),"")</f>
        <v/>
      </c>
      <c r="R2349" s="260" t="str">
        <f t="shared" si="73"/>
        <v/>
      </c>
    </row>
    <row r="2350" spans="1:18" ht="15.75">
      <c r="A2350" s="250">
        <v>2343</v>
      </c>
      <c r="B2350" s="198"/>
      <c r="C2350" s="25"/>
      <c r="D2350" s="25"/>
      <c r="E2350" s="25"/>
      <c r="F2350" s="25"/>
      <c r="G2350" s="26"/>
      <c r="H2350" s="27"/>
      <c r="I2350" s="28"/>
      <c r="J2350" s="430"/>
      <c r="K2350" s="48"/>
      <c r="L2350" s="457" t="str">
        <f t="shared" si="72"/>
        <v/>
      </c>
      <c r="M2350" s="245" cm="1">
        <f t="array" ref="M2350">SUMPRODUCT(--(N2350:Q2350&lt;&gt;"")) + IF(TRIM(R2350)="",0,LEN(R2350)-LEN(SUBSTITUTE(R2350,",",""))+1)</f>
        <v>0</v>
      </c>
      <c r="N2350" s="242" t="str">
        <f>IF(AND(I2350&lt;&gt;0,I2350&lt;&gt;""),IF(TRIM(SUBSTITUTE(B2350,CHAR(160),""))="","",IF(ISNUMBER(MATCH(TRIM(SUBSTITUTE(B2350,CHAR(160),"")),'Look Up Values'!$B$2:$B$500,0)),"","Origin error")),"")</f>
        <v/>
      </c>
      <c r="O2350" s="242" t="str">
        <f>IF(AND(I2350&lt;&gt;0,I2350&lt;&gt;""),IF(C2350="","",IF(AND(ISNUMBER(--LEFT(C2350,FIND(" ",C2350&amp;" ")-1)),OR(LEN(LEFT(C2350,FIND(" ",C2350&amp;" ")-1))=6,LEN(LEFT(C2350,FIND(" ",C2350&amp;" ")-1))=7),OR(ISNUMBER(MATCH(LEFT(C2350,FIND(" ",C2350&amp;" ")-1),'Look Up Values'!$G$2:$G$1000,0)),ISNUMBER(MATCH(LEFT(C2350,FIND(" ",C2350&amp;" ")-1),'Look Up Values'!$AE$2:$AE$2000,0)))),"","EWC error")),"")</f>
        <v/>
      </c>
      <c r="P2350" s="242" t="str" cm="1">
        <f t="array" ref="P2350">IF(AND(I2350&lt;&gt;0,I2350&lt;&gt;""),IF(D2350="","",IF(ISNUMBER(MATCH(SUBSTITUTE(D2350," ",""),SUBSTITUTE('Look Up Values'!$S$2:$S$120," ",""),0)),"","D&amp;R error")),"")</f>
        <v/>
      </c>
      <c r="Q2350" s="242" t="str" cm="1">
        <f t="array" ref="Q2350">IF(AND(I2350&lt;&gt;0,I2350&lt;&gt;""),IF(G2350="","",IF(ISNUMBER(MATCH(SUBSTITUTE(G2350," ",""),SUBSTITUTE('Look Up Values'!$I$2:$I$10," ",""),0)),"","State error")),"")</f>
        <v/>
      </c>
      <c r="R2350" s="260" t="str">
        <f t="shared" si="73"/>
        <v/>
      </c>
    </row>
    <row r="2351" spans="1:18" ht="15.75">
      <c r="A2351" s="250">
        <v>2344</v>
      </c>
      <c r="B2351" s="198"/>
      <c r="C2351" s="25"/>
      <c r="D2351" s="25"/>
      <c r="E2351" s="25"/>
      <c r="F2351" s="25"/>
      <c r="G2351" s="26"/>
      <c r="H2351" s="27"/>
      <c r="I2351" s="28"/>
      <c r="J2351" s="430"/>
      <c r="K2351" s="48"/>
      <c r="L2351" s="457" t="str">
        <f t="shared" si="72"/>
        <v/>
      </c>
      <c r="M2351" s="245" cm="1">
        <f t="array" ref="M2351">SUMPRODUCT(--(N2351:Q2351&lt;&gt;"")) + IF(TRIM(R2351)="",0,LEN(R2351)-LEN(SUBSTITUTE(R2351,",",""))+1)</f>
        <v>0</v>
      </c>
      <c r="N2351" s="242" t="str">
        <f>IF(AND(I2351&lt;&gt;0,I2351&lt;&gt;""),IF(TRIM(SUBSTITUTE(B2351,CHAR(160),""))="","",IF(ISNUMBER(MATCH(TRIM(SUBSTITUTE(B2351,CHAR(160),"")),'Look Up Values'!$B$2:$B$500,0)),"","Origin error")),"")</f>
        <v/>
      </c>
      <c r="O2351" s="242" t="str">
        <f>IF(AND(I2351&lt;&gt;0,I2351&lt;&gt;""),IF(C2351="","",IF(AND(ISNUMBER(--LEFT(C2351,FIND(" ",C2351&amp;" ")-1)),OR(LEN(LEFT(C2351,FIND(" ",C2351&amp;" ")-1))=6,LEN(LEFT(C2351,FIND(" ",C2351&amp;" ")-1))=7),OR(ISNUMBER(MATCH(LEFT(C2351,FIND(" ",C2351&amp;" ")-1),'Look Up Values'!$G$2:$G$1000,0)),ISNUMBER(MATCH(LEFT(C2351,FIND(" ",C2351&amp;" ")-1),'Look Up Values'!$AE$2:$AE$2000,0)))),"","EWC error")),"")</f>
        <v/>
      </c>
      <c r="P2351" s="242" t="str" cm="1">
        <f t="array" ref="P2351">IF(AND(I2351&lt;&gt;0,I2351&lt;&gt;""),IF(D2351="","",IF(ISNUMBER(MATCH(SUBSTITUTE(D2351," ",""),SUBSTITUTE('Look Up Values'!$S$2:$S$120," ",""),0)),"","D&amp;R error")),"")</f>
        <v/>
      </c>
      <c r="Q2351" s="242" t="str" cm="1">
        <f t="array" ref="Q2351">IF(AND(I2351&lt;&gt;0,I2351&lt;&gt;""),IF(G2351="","",IF(ISNUMBER(MATCH(SUBSTITUTE(G2351," ",""),SUBSTITUTE('Look Up Values'!$I$2:$I$10," ",""),0)),"","State error")),"")</f>
        <v/>
      </c>
      <c r="R2351" s="260" t="str">
        <f t="shared" si="73"/>
        <v/>
      </c>
    </row>
    <row r="2352" spans="1:18" ht="15.75">
      <c r="A2352" s="250">
        <v>2345</v>
      </c>
      <c r="B2352" s="198"/>
      <c r="C2352" s="25"/>
      <c r="D2352" s="25"/>
      <c r="E2352" s="25"/>
      <c r="F2352" s="25"/>
      <c r="G2352" s="26"/>
      <c r="H2352" s="27"/>
      <c r="I2352" s="28"/>
      <c r="J2352" s="430"/>
      <c r="K2352" s="48"/>
      <c r="L2352" s="457" t="str">
        <f t="shared" si="72"/>
        <v/>
      </c>
      <c r="M2352" s="245" cm="1">
        <f t="array" ref="M2352">SUMPRODUCT(--(N2352:Q2352&lt;&gt;"")) + IF(TRIM(R2352)="",0,LEN(R2352)-LEN(SUBSTITUTE(R2352,",",""))+1)</f>
        <v>0</v>
      </c>
      <c r="N2352" s="242" t="str">
        <f>IF(AND(I2352&lt;&gt;0,I2352&lt;&gt;""),IF(TRIM(SUBSTITUTE(B2352,CHAR(160),""))="","",IF(ISNUMBER(MATCH(TRIM(SUBSTITUTE(B2352,CHAR(160),"")),'Look Up Values'!$B$2:$B$500,0)),"","Origin error")),"")</f>
        <v/>
      </c>
      <c r="O2352" s="242" t="str">
        <f>IF(AND(I2352&lt;&gt;0,I2352&lt;&gt;""),IF(C2352="","",IF(AND(ISNUMBER(--LEFT(C2352,FIND(" ",C2352&amp;" ")-1)),OR(LEN(LEFT(C2352,FIND(" ",C2352&amp;" ")-1))=6,LEN(LEFT(C2352,FIND(" ",C2352&amp;" ")-1))=7),OR(ISNUMBER(MATCH(LEFT(C2352,FIND(" ",C2352&amp;" ")-1),'Look Up Values'!$G$2:$G$1000,0)),ISNUMBER(MATCH(LEFT(C2352,FIND(" ",C2352&amp;" ")-1),'Look Up Values'!$AE$2:$AE$2000,0)))),"","EWC error")),"")</f>
        <v/>
      </c>
      <c r="P2352" s="242" t="str" cm="1">
        <f t="array" ref="P2352">IF(AND(I2352&lt;&gt;0,I2352&lt;&gt;""),IF(D2352="","",IF(ISNUMBER(MATCH(SUBSTITUTE(D2352," ",""),SUBSTITUTE('Look Up Values'!$S$2:$S$120," ",""),0)),"","D&amp;R error")),"")</f>
        <v/>
      </c>
      <c r="Q2352" s="242" t="str" cm="1">
        <f t="array" ref="Q2352">IF(AND(I2352&lt;&gt;0,I2352&lt;&gt;""),IF(G2352="","",IF(ISNUMBER(MATCH(SUBSTITUTE(G2352," ",""),SUBSTITUTE('Look Up Values'!$I$2:$I$10," ",""),0)),"","State error")),"")</f>
        <v/>
      </c>
      <c r="R2352" s="260" t="str">
        <f t="shared" si="73"/>
        <v/>
      </c>
    </row>
    <row r="2353" spans="1:18" ht="15.75">
      <c r="A2353" s="250">
        <v>2346</v>
      </c>
      <c r="B2353" s="198"/>
      <c r="C2353" s="25"/>
      <c r="D2353" s="25"/>
      <c r="E2353" s="25"/>
      <c r="F2353" s="25"/>
      <c r="G2353" s="26"/>
      <c r="H2353" s="27"/>
      <c r="I2353" s="28"/>
      <c r="J2353" s="430"/>
      <c r="K2353" s="48"/>
      <c r="L2353" s="457" t="str">
        <f t="shared" si="72"/>
        <v/>
      </c>
      <c r="M2353" s="245" cm="1">
        <f t="array" ref="M2353">SUMPRODUCT(--(N2353:Q2353&lt;&gt;"")) + IF(TRIM(R2353)="",0,LEN(R2353)-LEN(SUBSTITUTE(R2353,",",""))+1)</f>
        <v>0</v>
      </c>
      <c r="N2353" s="242" t="str">
        <f>IF(AND(I2353&lt;&gt;0,I2353&lt;&gt;""),IF(TRIM(SUBSTITUTE(B2353,CHAR(160),""))="","",IF(ISNUMBER(MATCH(TRIM(SUBSTITUTE(B2353,CHAR(160),"")),'Look Up Values'!$B$2:$B$500,0)),"","Origin error")),"")</f>
        <v/>
      </c>
      <c r="O2353" s="242" t="str">
        <f>IF(AND(I2353&lt;&gt;0,I2353&lt;&gt;""),IF(C2353="","",IF(AND(ISNUMBER(--LEFT(C2353,FIND(" ",C2353&amp;" ")-1)),OR(LEN(LEFT(C2353,FIND(" ",C2353&amp;" ")-1))=6,LEN(LEFT(C2353,FIND(" ",C2353&amp;" ")-1))=7),OR(ISNUMBER(MATCH(LEFT(C2353,FIND(" ",C2353&amp;" ")-1),'Look Up Values'!$G$2:$G$1000,0)),ISNUMBER(MATCH(LEFT(C2353,FIND(" ",C2353&amp;" ")-1),'Look Up Values'!$AE$2:$AE$2000,0)))),"","EWC error")),"")</f>
        <v/>
      </c>
      <c r="P2353" s="242" t="str" cm="1">
        <f t="array" ref="P2353">IF(AND(I2353&lt;&gt;0,I2353&lt;&gt;""),IF(D2353="","",IF(ISNUMBER(MATCH(SUBSTITUTE(D2353," ",""),SUBSTITUTE('Look Up Values'!$S$2:$S$120," ",""),0)),"","D&amp;R error")),"")</f>
        <v/>
      </c>
      <c r="Q2353" s="242" t="str" cm="1">
        <f t="array" ref="Q2353">IF(AND(I2353&lt;&gt;0,I2353&lt;&gt;""),IF(G2353="","",IF(ISNUMBER(MATCH(SUBSTITUTE(G2353," ",""),SUBSTITUTE('Look Up Values'!$I$2:$I$10," ",""),0)),"","State error")),"")</f>
        <v/>
      </c>
      <c r="R2353" s="260" t="str">
        <f t="shared" si="73"/>
        <v/>
      </c>
    </row>
    <row r="2354" spans="1:18" ht="15.75">
      <c r="A2354" s="250">
        <v>2347</v>
      </c>
      <c r="B2354" s="198"/>
      <c r="C2354" s="25"/>
      <c r="D2354" s="25"/>
      <c r="E2354" s="25"/>
      <c r="F2354" s="25"/>
      <c r="G2354" s="26"/>
      <c r="H2354" s="27"/>
      <c r="I2354" s="28"/>
      <c r="J2354" s="430"/>
      <c r="K2354" s="48"/>
      <c r="L2354" s="457" t="str">
        <f t="shared" si="72"/>
        <v/>
      </c>
      <c r="M2354" s="245" cm="1">
        <f t="array" ref="M2354">SUMPRODUCT(--(N2354:Q2354&lt;&gt;"")) + IF(TRIM(R2354)="",0,LEN(R2354)-LEN(SUBSTITUTE(R2354,",",""))+1)</f>
        <v>0</v>
      </c>
      <c r="N2354" s="242" t="str">
        <f>IF(AND(I2354&lt;&gt;0,I2354&lt;&gt;""),IF(TRIM(SUBSTITUTE(B2354,CHAR(160),""))="","",IF(ISNUMBER(MATCH(TRIM(SUBSTITUTE(B2354,CHAR(160),"")),'Look Up Values'!$B$2:$B$500,0)),"","Origin error")),"")</f>
        <v/>
      </c>
      <c r="O2354" s="242" t="str">
        <f>IF(AND(I2354&lt;&gt;0,I2354&lt;&gt;""),IF(C2354="","",IF(AND(ISNUMBER(--LEFT(C2354,FIND(" ",C2354&amp;" ")-1)),OR(LEN(LEFT(C2354,FIND(" ",C2354&amp;" ")-1))=6,LEN(LEFT(C2354,FIND(" ",C2354&amp;" ")-1))=7),OR(ISNUMBER(MATCH(LEFT(C2354,FIND(" ",C2354&amp;" ")-1),'Look Up Values'!$G$2:$G$1000,0)),ISNUMBER(MATCH(LEFT(C2354,FIND(" ",C2354&amp;" ")-1),'Look Up Values'!$AE$2:$AE$2000,0)))),"","EWC error")),"")</f>
        <v/>
      </c>
      <c r="P2354" s="242" t="str" cm="1">
        <f t="array" ref="P2354">IF(AND(I2354&lt;&gt;0,I2354&lt;&gt;""),IF(D2354="","",IF(ISNUMBER(MATCH(SUBSTITUTE(D2354," ",""),SUBSTITUTE('Look Up Values'!$S$2:$S$120," ",""),0)),"","D&amp;R error")),"")</f>
        <v/>
      </c>
      <c r="Q2354" s="242" t="str" cm="1">
        <f t="array" ref="Q2354">IF(AND(I2354&lt;&gt;0,I2354&lt;&gt;""),IF(G2354="","",IF(ISNUMBER(MATCH(SUBSTITUTE(G2354," ",""),SUBSTITUTE('Look Up Values'!$I$2:$I$10," ",""),0)),"","State error")),"")</f>
        <v/>
      </c>
      <c r="R2354" s="260" t="str">
        <f t="shared" si="73"/>
        <v/>
      </c>
    </row>
    <row r="2355" spans="1:18" ht="15.75">
      <c r="A2355" s="250">
        <v>2348</v>
      </c>
      <c r="B2355" s="198"/>
      <c r="C2355" s="25"/>
      <c r="D2355" s="25"/>
      <c r="E2355" s="25"/>
      <c r="F2355" s="25"/>
      <c r="G2355" s="26"/>
      <c r="H2355" s="27"/>
      <c r="I2355" s="28"/>
      <c r="J2355" s="430"/>
      <c r="K2355" s="48"/>
      <c r="L2355" s="457" t="str">
        <f t="shared" si="72"/>
        <v/>
      </c>
      <c r="M2355" s="245" cm="1">
        <f t="array" ref="M2355">SUMPRODUCT(--(N2355:Q2355&lt;&gt;"")) + IF(TRIM(R2355)="",0,LEN(R2355)-LEN(SUBSTITUTE(R2355,",",""))+1)</f>
        <v>0</v>
      </c>
      <c r="N2355" s="242" t="str">
        <f>IF(AND(I2355&lt;&gt;0,I2355&lt;&gt;""),IF(TRIM(SUBSTITUTE(B2355,CHAR(160),""))="","",IF(ISNUMBER(MATCH(TRIM(SUBSTITUTE(B2355,CHAR(160),"")),'Look Up Values'!$B$2:$B$500,0)),"","Origin error")),"")</f>
        <v/>
      </c>
      <c r="O2355" s="242" t="str">
        <f>IF(AND(I2355&lt;&gt;0,I2355&lt;&gt;""),IF(C2355="","",IF(AND(ISNUMBER(--LEFT(C2355,FIND(" ",C2355&amp;" ")-1)),OR(LEN(LEFT(C2355,FIND(" ",C2355&amp;" ")-1))=6,LEN(LEFT(C2355,FIND(" ",C2355&amp;" ")-1))=7),OR(ISNUMBER(MATCH(LEFT(C2355,FIND(" ",C2355&amp;" ")-1),'Look Up Values'!$G$2:$G$1000,0)),ISNUMBER(MATCH(LEFT(C2355,FIND(" ",C2355&amp;" ")-1),'Look Up Values'!$AE$2:$AE$2000,0)))),"","EWC error")),"")</f>
        <v/>
      </c>
      <c r="P2355" s="242" t="str" cm="1">
        <f t="array" ref="P2355">IF(AND(I2355&lt;&gt;0,I2355&lt;&gt;""),IF(D2355="","",IF(ISNUMBER(MATCH(SUBSTITUTE(D2355," ",""),SUBSTITUTE('Look Up Values'!$S$2:$S$120," ",""),0)),"","D&amp;R error")),"")</f>
        <v/>
      </c>
      <c r="Q2355" s="242" t="str" cm="1">
        <f t="array" ref="Q2355">IF(AND(I2355&lt;&gt;0,I2355&lt;&gt;""),IF(G2355="","",IF(ISNUMBER(MATCH(SUBSTITUTE(G2355," ",""),SUBSTITUTE('Look Up Values'!$I$2:$I$10," ",""),0)),"","State error")),"")</f>
        <v/>
      </c>
      <c r="R2355" s="260" t="str">
        <f t="shared" si="73"/>
        <v/>
      </c>
    </row>
    <row r="2356" spans="1:18" ht="15.75">
      <c r="A2356" s="250">
        <v>2349</v>
      </c>
      <c r="B2356" s="198"/>
      <c r="C2356" s="25"/>
      <c r="D2356" s="25"/>
      <c r="E2356" s="25"/>
      <c r="F2356" s="25"/>
      <c r="G2356" s="26"/>
      <c r="H2356" s="27"/>
      <c r="I2356" s="28"/>
      <c r="J2356" s="430"/>
      <c r="K2356" s="48"/>
      <c r="L2356" s="457" t="str">
        <f t="shared" si="72"/>
        <v/>
      </c>
      <c r="M2356" s="245" cm="1">
        <f t="array" ref="M2356">SUMPRODUCT(--(N2356:Q2356&lt;&gt;"")) + IF(TRIM(R2356)="",0,LEN(R2356)-LEN(SUBSTITUTE(R2356,",",""))+1)</f>
        <v>0</v>
      </c>
      <c r="N2356" s="242" t="str">
        <f>IF(AND(I2356&lt;&gt;0,I2356&lt;&gt;""),IF(TRIM(SUBSTITUTE(B2356,CHAR(160),""))="","",IF(ISNUMBER(MATCH(TRIM(SUBSTITUTE(B2356,CHAR(160),"")),'Look Up Values'!$B$2:$B$500,0)),"","Origin error")),"")</f>
        <v/>
      </c>
      <c r="O2356" s="242" t="str">
        <f>IF(AND(I2356&lt;&gt;0,I2356&lt;&gt;""),IF(C2356="","",IF(AND(ISNUMBER(--LEFT(C2356,FIND(" ",C2356&amp;" ")-1)),OR(LEN(LEFT(C2356,FIND(" ",C2356&amp;" ")-1))=6,LEN(LEFT(C2356,FIND(" ",C2356&amp;" ")-1))=7),OR(ISNUMBER(MATCH(LEFT(C2356,FIND(" ",C2356&amp;" ")-1),'Look Up Values'!$G$2:$G$1000,0)),ISNUMBER(MATCH(LEFT(C2356,FIND(" ",C2356&amp;" ")-1),'Look Up Values'!$AE$2:$AE$2000,0)))),"","EWC error")),"")</f>
        <v/>
      </c>
      <c r="P2356" s="242" t="str" cm="1">
        <f t="array" ref="P2356">IF(AND(I2356&lt;&gt;0,I2356&lt;&gt;""),IF(D2356="","",IF(ISNUMBER(MATCH(SUBSTITUTE(D2356," ",""),SUBSTITUTE('Look Up Values'!$S$2:$S$120," ",""),0)),"","D&amp;R error")),"")</f>
        <v/>
      </c>
      <c r="Q2356" s="242" t="str" cm="1">
        <f t="array" ref="Q2356">IF(AND(I2356&lt;&gt;0,I2356&lt;&gt;""),IF(G2356="","",IF(ISNUMBER(MATCH(SUBSTITUTE(G2356," ",""),SUBSTITUTE('Look Up Values'!$I$2:$I$10," ",""),0)),"","State error")),"")</f>
        <v/>
      </c>
      <c r="R2356" s="260" t="str">
        <f t="shared" si="73"/>
        <v/>
      </c>
    </row>
    <row r="2357" spans="1:18" ht="15.75">
      <c r="A2357" s="250">
        <v>2350</v>
      </c>
      <c r="B2357" s="198"/>
      <c r="C2357" s="25"/>
      <c r="D2357" s="25"/>
      <c r="E2357" s="25"/>
      <c r="F2357" s="25"/>
      <c r="G2357" s="26"/>
      <c r="H2357" s="27"/>
      <c r="I2357" s="28"/>
      <c r="J2357" s="430"/>
      <c r="K2357" s="48"/>
      <c r="L2357" s="457" t="str">
        <f t="shared" si="72"/>
        <v/>
      </c>
      <c r="M2357" s="245" cm="1">
        <f t="array" ref="M2357">SUMPRODUCT(--(N2357:Q2357&lt;&gt;"")) + IF(TRIM(R2357)="",0,LEN(R2357)-LEN(SUBSTITUTE(R2357,",",""))+1)</f>
        <v>0</v>
      </c>
      <c r="N2357" s="242" t="str">
        <f>IF(AND(I2357&lt;&gt;0,I2357&lt;&gt;""),IF(TRIM(SUBSTITUTE(B2357,CHAR(160),""))="","",IF(ISNUMBER(MATCH(TRIM(SUBSTITUTE(B2357,CHAR(160),"")),'Look Up Values'!$B$2:$B$500,0)),"","Origin error")),"")</f>
        <v/>
      </c>
      <c r="O2357" s="242" t="str">
        <f>IF(AND(I2357&lt;&gt;0,I2357&lt;&gt;""),IF(C2357="","",IF(AND(ISNUMBER(--LEFT(C2357,FIND(" ",C2357&amp;" ")-1)),OR(LEN(LEFT(C2357,FIND(" ",C2357&amp;" ")-1))=6,LEN(LEFT(C2357,FIND(" ",C2357&amp;" ")-1))=7),OR(ISNUMBER(MATCH(LEFT(C2357,FIND(" ",C2357&amp;" ")-1),'Look Up Values'!$G$2:$G$1000,0)),ISNUMBER(MATCH(LEFT(C2357,FIND(" ",C2357&amp;" ")-1),'Look Up Values'!$AE$2:$AE$2000,0)))),"","EWC error")),"")</f>
        <v/>
      </c>
      <c r="P2357" s="242" t="str" cm="1">
        <f t="array" ref="P2357">IF(AND(I2357&lt;&gt;0,I2357&lt;&gt;""),IF(D2357="","",IF(ISNUMBER(MATCH(SUBSTITUTE(D2357," ",""),SUBSTITUTE('Look Up Values'!$S$2:$S$120," ",""),0)),"","D&amp;R error")),"")</f>
        <v/>
      </c>
      <c r="Q2357" s="242" t="str" cm="1">
        <f t="array" ref="Q2357">IF(AND(I2357&lt;&gt;0,I2357&lt;&gt;""),IF(G2357="","",IF(ISNUMBER(MATCH(SUBSTITUTE(G2357," ",""),SUBSTITUTE('Look Up Values'!$I$2:$I$10," ",""),0)),"","State error")),"")</f>
        <v/>
      </c>
      <c r="R2357" s="260" t="str">
        <f t="shared" si="73"/>
        <v/>
      </c>
    </row>
    <row r="2358" spans="1:18" ht="15.75">
      <c r="A2358" s="250">
        <v>2351</v>
      </c>
      <c r="B2358" s="198"/>
      <c r="C2358" s="25"/>
      <c r="D2358" s="25"/>
      <c r="E2358" s="25"/>
      <c r="F2358" s="25"/>
      <c r="G2358" s="26"/>
      <c r="H2358" s="27"/>
      <c r="I2358" s="28"/>
      <c r="J2358" s="430"/>
      <c r="K2358" s="48"/>
      <c r="L2358" s="457" t="str">
        <f t="shared" si="72"/>
        <v/>
      </c>
      <c r="M2358" s="245" cm="1">
        <f t="array" ref="M2358">SUMPRODUCT(--(N2358:Q2358&lt;&gt;"")) + IF(TRIM(R2358)="",0,LEN(R2358)-LEN(SUBSTITUTE(R2358,",",""))+1)</f>
        <v>0</v>
      </c>
      <c r="N2358" s="242" t="str">
        <f>IF(AND(I2358&lt;&gt;0,I2358&lt;&gt;""),IF(TRIM(SUBSTITUTE(B2358,CHAR(160),""))="","",IF(ISNUMBER(MATCH(TRIM(SUBSTITUTE(B2358,CHAR(160),"")),'Look Up Values'!$B$2:$B$500,0)),"","Origin error")),"")</f>
        <v/>
      </c>
      <c r="O2358" s="242" t="str">
        <f>IF(AND(I2358&lt;&gt;0,I2358&lt;&gt;""),IF(C2358="","",IF(AND(ISNUMBER(--LEFT(C2358,FIND(" ",C2358&amp;" ")-1)),OR(LEN(LEFT(C2358,FIND(" ",C2358&amp;" ")-1))=6,LEN(LEFT(C2358,FIND(" ",C2358&amp;" ")-1))=7),OR(ISNUMBER(MATCH(LEFT(C2358,FIND(" ",C2358&amp;" ")-1),'Look Up Values'!$G$2:$G$1000,0)),ISNUMBER(MATCH(LEFT(C2358,FIND(" ",C2358&amp;" ")-1),'Look Up Values'!$AE$2:$AE$2000,0)))),"","EWC error")),"")</f>
        <v/>
      </c>
      <c r="P2358" s="242" t="str" cm="1">
        <f t="array" ref="P2358">IF(AND(I2358&lt;&gt;0,I2358&lt;&gt;""),IF(D2358="","",IF(ISNUMBER(MATCH(SUBSTITUTE(D2358," ",""),SUBSTITUTE('Look Up Values'!$S$2:$S$120," ",""),0)),"","D&amp;R error")),"")</f>
        <v/>
      </c>
      <c r="Q2358" s="242" t="str" cm="1">
        <f t="array" ref="Q2358">IF(AND(I2358&lt;&gt;0,I2358&lt;&gt;""),IF(G2358="","",IF(ISNUMBER(MATCH(SUBSTITUTE(G2358," ",""),SUBSTITUTE('Look Up Values'!$I$2:$I$10," ",""),0)),"","State error")),"")</f>
        <v/>
      </c>
      <c r="R2358" s="260" t="str">
        <f t="shared" si="73"/>
        <v/>
      </c>
    </row>
    <row r="2359" spans="1:18" ht="15.75">
      <c r="A2359" s="250">
        <v>2352</v>
      </c>
      <c r="B2359" s="198"/>
      <c r="C2359" s="25"/>
      <c r="D2359" s="25"/>
      <c r="E2359" s="25"/>
      <c r="F2359" s="25"/>
      <c r="G2359" s="26"/>
      <c r="H2359" s="27"/>
      <c r="I2359" s="28"/>
      <c r="J2359" s="430"/>
      <c r="K2359" s="48"/>
      <c r="L2359" s="457" t="str">
        <f t="shared" si="72"/>
        <v/>
      </c>
      <c r="M2359" s="245" cm="1">
        <f t="array" ref="M2359">SUMPRODUCT(--(N2359:Q2359&lt;&gt;"")) + IF(TRIM(R2359)="",0,LEN(R2359)-LEN(SUBSTITUTE(R2359,",",""))+1)</f>
        <v>0</v>
      </c>
      <c r="N2359" s="242" t="str">
        <f>IF(AND(I2359&lt;&gt;0,I2359&lt;&gt;""),IF(TRIM(SUBSTITUTE(B2359,CHAR(160),""))="","",IF(ISNUMBER(MATCH(TRIM(SUBSTITUTE(B2359,CHAR(160),"")),'Look Up Values'!$B$2:$B$500,0)),"","Origin error")),"")</f>
        <v/>
      </c>
      <c r="O2359" s="242" t="str">
        <f>IF(AND(I2359&lt;&gt;0,I2359&lt;&gt;""),IF(C2359="","",IF(AND(ISNUMBER(--LEFT(C2359,FIND(" ",C2359&amp;" ")-1)),OR(LEN(LEFT(C2359,FIND(" ",C2359&amp;" ")-1))=6,LEN(LEFT(C2359,FIND(" ",C2359&amp;" ")-1))=7),OR(ISNUMBER(MATCH(LEFT(C2359,FIND(" ",C2359&amp;" ")-1),'Look Up Values'!$G$2:$G$1000,0)),ISNUMBER(MATCH(LEFT(C2359,FIND(" ",C2359&amp;" ")-1),'Look Up Values'!$AE$2:$AE$2000,0)))),"","EWC error")),"")</f>
        <v/>
      </c>
      <c r="P2359" s="242" t="str" cm="1">
        <f t="array" ref="P2359">IF(AND(I2359&lt;&gt;0,I2359&lt;&gt;""),IF(D2359="","",IF(ISNUMBER(MATCH(SUBSTITUTE(D2359," ",""),SUBSTITUTE('Look Up Values'!$S$2:$S$120," ",""),0)),"","D&amp;R error")),"")</f>
        <v/>
      </c>
      <c r="Q2359" s="242" t="str" cm="1">
        <f t="array" ref="Q2359">IF(AND(I2359&lt;&gt;0,I2359&lt;&gt;""),IF(G2359="","",IF(ISNUMBER(MATCH(SUBSTITUTE(G2359," ",""),SUBSTITUTE('Look Up Values'!$I$2:$I$10," ",""),0)),"","State error")),"")</f>
        <v/>
      </c>
      <c r="R2359" s="260" t="str">
        <f t="shared" si="73"/>
        <v/>
      </c>
    </row>
    <row r="2360" spans="1:18" ht="15.75">
      <c r="A2360" s="250">
        <v>2353</v>
      </c>
      <c r="B2360" s="198"/>
      <c r="C2360" s="25"/>
      <c r="D2360" s="25"/>
      <c r="E2360" s="25"/>
      <c r="F2360" s="25"/>
      <c r="G2360" s="26"/>
      <c r="H2360" s="27"/>
      <c r="I2360" s="28"/>
      <c r="J2360" s="430"/>
      <c r="K2360" s="48"/>
      <c r="L2360" s="457" t="str">
        <f t="shared" si="72"/>
        <v/>
      </c>
      <c r="M2360" s="245" cm="1">
        <f t="array" ref="M2360">SUMPRODUCT(--(N2360:Q2360&lt;&gt;"")) + IF(TRIM(R2360)="",0,LEN(R2360)-LEN(SUBSTITUTE(R2360,",",""))+1)</f>
        <v>0</v>
      </c>
      <c r="N2360" s="242" t="str">
        <f>IF(AND(I2360&lt;&gt;0,I2360&lt;&gt;""),IF(TRIM(SUBSTITUTE(B2360,CHAR(160),""))="","",IF(ISNUMBER(MATCH(TRIM(SUBSTITUTE(B2360,CHAR(160),"")),'Look Up Values'!$B$2:$B$500,0)),"","Origin error")),"")</f>
        <v/>
      </c>
      <c r="O2360" s="242" t="str">
        <f>IF(AND(I2360&lt;&gt;0,I2360&lt;&gt;""),IF(C2360="","",IF(AND(ISNUMBER(--LEFT(C2360,FIND(" ",C2360&amp;" ")-1)),OR(LEN(LEFT(C2360,FIND(" ",C2360&amp;" ")-1))=6,LEN(LEFT(C2360,FIND(" ",C2360&amp;" ")-1))=7),OR(ISNUMBER(MATCH(LEFT(C2360,FIND(" ",C2360&amp;" ")-1),'Look Up Values'!$G$2:$G$1000,0)),ISNUMBER(MATCH(LEFT(C2360,FIND(" ",C2360&amp;" ")-1),'Look Up Values'!$AE$2:$AE$2000,0)))),"","EWC error")),"")</f>
        <v/>
      </c>
      <c r="P2360" s="242" t="str" cm="1">
        <f t="array" ref="P2360">IF(AND(I2360&lt;&gt;0,I2360&lt;&gt;""),IF(D2360="","",IF(ISNUMBER(MATCH(SUBSTITUTE(D2360," ",""),SUBSTITUTE('Look Up Values'!$S$2:$S$120," ",""),0)),"","D&amp;R error")),"")</f>
        <v/>
      </c>
      <c r="Q2360" s="242" t="str" cm="1">
        <f t="array" ref="Q2360">IF(AND(I2360&lt;&gt;0,I2360&lt;&gt;""),IF(G2360="","",IF(ISNUMBER(MATCH(SUBSTITUTE(G2360," ",""),SUBSTITUTE('Look Up Values'!$I$2:$I$10," ",""),0)),"","State error")),"")</f>
        <v/>
      </c>
      <c r="R2360" s="260" t="str">
        <f t="shared" si="73"/>
        <v/>
      </c>
    </row>
    <row r="2361" spans="1:18" ht="15.75">
      <c r="A2361" s="250">
        <v>2354</v>
      </c>
      <c r="B2361" s="198"/>
      <c r="C2361" s="25"/>
      <c r="D2361" s="25"/>
      <c r="E2361" s="25"/>
      <c r="F2361" s="25"/>
      <c r="G2361" s="26"/>
      <c r="H2361" s="27"/>
      <c r="I2361" s="28"/>
      <c r="J2361" s="430"/>
      <c r="K2361" s="48"/>
      <c r="L2361" s="457" t="str">
        <f t="shared" si="72"/>
        <v/>
      </c>
      <c r="M2361" s="245" cm="1">
        <f t="array" ref="M2361">SUMPRODUCT(--(N2361:Q2361&lt;&gt;"")) + IF(TRIM(R2361)="",0,LEN(R2361)-LEN(SUBSTITUTE(R2361,",",""))+1)</f>
        <v>0</v>
      </c>
      <c r="N2361" s="242" t="str">
        <f>IF(AND(I2361&lt;&gt;0,I2361&lt;&gt;""),IF(TRIM(SUBSTITUTE(B2361,CHAR(160),""))="","",IF(ISNUMBER(MATCH(TRIM(SUBSTITUTE(B2361,CHAR(160),"")),'Look Up Values'!$B$2:$B$500,0)),"","Origin error")),"")</f>
        <v/>
      </c>
      <c r="O2361" s="242" t="str">
        <f>IF(AND(I2361&lt;&gt;0,I2361&lt;&gt;""),IF(C2361="","",IF(AND(ISNUMBER(--LEFT(C2361,FIND(" ",C2361&amp;" ")-1)),OR(LEN(LEFT(C2361,FIND(" ",C2361&amp;" ")-1))=6,LEN(LEFT(C2361,FIND(" ",C2361&amp;" ")-1))=7),OR(ISNUMBER(MATCH(LEFT(C2361,FIND(" ",C2361&amp;" ")-1),'Look Up Values'!$G$2:$G$1000,0)),ISNUMBER(MATCH(LEFT(C2361,FIND(" ",C2361&amp;" ")-1),'Look Up Values'!$AE$2:$AE$2000,0)))),"","EWC error")),"")</f>
        <v/>
      </c>
      <c r="P2361" s="242" t="str" cm="1">
        <f t="array" ref="P2361">IF(AND(I2361&lt;&gt;0,I2361&lt;&gt;""),IF(D2361="","",IF(ISNUMBER(MATCH(SUBSTITUTE(D2361," ",""),SUBSTITUTE('Look Up Values'!$S$2:$S$120," ",""),0)),"","D&amp;R error")),"")</f>
        <v/>
      </c>
      <c r="Q2361" s="242" t="str" cm="1">
        <f t="array" ref="Q2361">IF(AND(I2361&lt;&gt;0,I2361&lt;&gt;""),IF(G2361="","",IF(ISNUMBER(MATCH(SUBSTITUTE(G2361," ",""),SUBSTITUTE('Look Up Values'!$I$2:$I$10," ",""),0)),"","State error")),"")</f>
        <v/>
      </c>
      <c r="R2361" s="260" t="str">
        <f t="shared" si="73"/>
        <v/>
      </c>
    </row>
    <row r="2362" spans="1:18" ht="15.75">
      <c r="A2362" s="250">
        <v>2355</v>
      </c>
      <c r="B2362" s="198"/>
      <c r="C2362" s="25"/>
      <c r="D2362" s="25"/>
      <c r="E2362" s="25"/>
      <c r="F2362" s="25"/>
      <c r="G2362" s="26"/>
      <c r="H2362" s="27"/>
      <c r="I2362" s="28"/>
      <c r="J2362" s="430"/>
      <c r="K2362" s="48"/>
      <c r="L2362" s="457" t="str">
        <f t="shared" si="72"/>
        <v/>
      </c>
      <c r="M2362" s="245" cm="1">
        <f t="array" ref="M2362">SUMPRODUCT(--(N2362:Q2362&lt;&gt;"")) + IF(TRIM(R2362)="",0,LEN(R2362)-LEN(SUBSTITUTE(R2362,",",""))+1)</f>
        <v>0</v>
      </c>
      <c r="N2362" s="242" t="str">
        <f>IF(AND(I2362&lt;&gt;0,I2362&lt;&gt;""),IF(TRIM(SUBSTITUTE(B2362,CHAR(160),""))="","",IF(ISNUMBER(MATCH(TRIM(SUBSTITUTE(B2362,CHAR(160),"")),'Look Up Values'!$B$2:$B$500,0)),"","Origin error")),"")</f>
        <v/>
      </c>
      <c r="O2362" s="242" t="str">
        <f>IF(AND(I2362&lt;&gt;0,I2362&lt;&gt;""),IF(C2362="","",IF(AND(ISNUMBER(--LEFT(C2362,FIND(" ",C2362&amp;" ")-1)),OR(LEN(LEFT(C2362,FIND(" ",C2362&amp;" ")-1))=6,LEN(LEFT(C2362,FIND(" ",C2362&amp;" ")-1))=7),OR(ISNUMBER(MATCH(LEFT(C2362,FIND(" ",C2362&amp;" ")-1),'Look Up Values'!$G$2:$G$1000,0)),ISNUMBER(MATCH(LEFT(C2362,FIND(" ",C2362&amp;" ")-1),'Look Up Values'!$AE$2:$AE$2000,0)))),"","EWC error")),"")</f>
        <v/>
      </c>
      <c r="P2362" s="242" t="str" cm="1">
        <f t="array" ref="P2362">IF(AND(I2362&lt;&gt;0,I2362&lt;&gt;""),IF(D2362="","",IF(ISNUMBER(MATCH(SUBSTITUTE(D2362," ",""),SUBSTITUTE('Look Up Values'!$S$2:$S$120," ",""),0)),"","D&amp;R error")),"")</f>
        <v/>
      </c>
      <c r="Q2362" s="242" t="str" cm="1">
        <f t="array" ref="Q2362">IF(AND(I2362&lt;&gt;0,I2362&lt;&gt;""),IF(G2362="","",IF(ISNUMBER(MATCH(SUBSTITUTE(G2362," ",""),SUBSTITUTE('Look Up Values'!$I$2:$I$10," ",""),0)),"","State error")),"")</f>
        <v/>
      </c>
      <c r="R2362" s="260" t="str">
        <f t="shared" si="73"/>
        <v/>
      </c>
    </row>
    <row r="2363" spans="1:18" ht="15.75">
      <c r="A2363" s="250">
        <v>2356</v>
      </c>
      <c r="B2363" s="198"/>
      <c r="C2363" s="25"/>
      <c r="D2363" s="25"/>
      <c r="E2363" s="25"/>
      <c r="F2363" s="25"/>
      <c r="G2363" s="26"/>
      <c r="H2363" s="27"/>
      <c r="I2363" s="28"/>
      <c r="J2363" s="430"/>
      <c r="K2363" s="48"/>
      <c r="L2363" s="457" t="str">
        <f t="shared" si="72"/>
        <v/>
      </c>
      <c r="M2363" s="245" cm="1">
        <f t="array" ref="M2363">SUMPRODUCT(--(N2363:Q2363&lt;&gt;"")) + IF(TRIM(R2363)="",0,LEN(R2363)-LEN(SUBSTITUTE(R2363,",",""))+1)</f>
        <v>0</v>
      </c>
      <c r="N2363" s="242" t="str">
        <f>IF(AND(I2363&lt;&gt;0,I2363&lt;&gt;""),IF(TRIM(SUBSTITUTE(B2363,CHAR(160),""))="","",IF(ISNUMBER(MATCH(TRIM(SUBSTITUTE(B2363,CHAR(160),"")),'Look Up Values'!$B$2:$B$500,0)),"","Origin error")),"")</f>
        <v/>
      </c>
      <c r="O2363" s="242" t="str">
        <f>IF(AND(I2363&lt;&gt;0,I2363&lt;&gt;""),IF(C2363="","",IF(AND(ISNUMBER(--LEFT(C2363,FIND(" ",C2363&amp;" ")-1)),OR(LEN(LEFT(C2363,FIND(" ",C2363&amp;" ")-1))=6,LEN(LEFT(C2363,FIND(" ",C2363&amp;" ")-1))=7),OR(ISNUMBER(MATCH(LEFT(C2363,FIND(" ",C2363&amp;" ")-1),'Look Up Values'!$G$2:$G$1000,0)),ISNUMBER(MATCH(LEFT(C2363,FIND(" ",C2363&amp;" ")-1),'Look Up Values'!$AE$2:$AE$2000,0)))),"","EWC error")),"")</f>
        <v/>
      </c>
      <c r="P2363" s="242" t="str" cm="1">
        <f t="array" ref="P2363">IF(AND(I2363&lt;&gt;0,I2363&lt;&gt;""),IF(D2363="","",IF(ISNUMBER(MATCH(SUBSTITUTE(D2363," ",""),SUBSTITUTE('Look Up Values'!$S$2:$S$120," ",""),0)),"","D&amp;R error")),"")</f>
        <v/>
      </c>
      <c r="Q2363" s="242" t="str" cm="1">
        <f t="array" ref="Q2363">IF(AND(I2363&lt;&gt;0,I2363&lt;&gt;""),IF(G2363="","",IF(ISNUMBER(MATCH(SUBSTITUTE(G2363," ",""),SUBSTITUTE('Look Up Values'!$I$2:$I$10," ",""),0)),"","State error")),"")</f>
        <v/>
      </c>
      <c r="R2363" s="260" t="str">
        <f t="shared" si="73"/>
        <v/>
      </c>
    </row>
    <row r="2364" spans="1:18" ht="15.75">
      <c r="A2364" s="250">
        <v>2357</v>
      </c>
      <c r="B2364" s="198"/>
      <c r="C2364" s="25"/>
      <c r="D2364" s="25"/>
      <c r="E2364" s="25"/>
      <c r="F2364" s="25"/>
      <c r="G2364" s="26"/>
      <c r="H2364" s="27"/>
      <c r="I2364" s="28"/>
      <c r="J2364" s="430"/>
      <c r="K2364" s="48"/>
      <c r="L2364" s="457" t="str">
        <f t="shared" si="72"/>
        <v/>
      </c>
      <c r="M2364" s="245" cm="1">
        <f t="array" ref="M2364">SUMPRODUCT(--(N2364:Q2364&lt;&gt;"")) + IF(TRIM(R2364)="",0,LEN(R2364)-LEN(SUBSTITUTE(R2364,",",""))+1)</f>
        <v>0</v>
      </c>
      <c r="N2364" s="242" t="str">
        <f>IF(AND(I2364&lt;&gt;0,I2364&lt;&gt;""),IF(TRIM(SUBSTITUTE(B2364,CHAR(160),""))="","",IF(ISNUMBER(MATCH(TRIM(SUBSTITUTE(B2364,CHAR(160),"")),'Look Up Values'!$B$2:$B$500,0)),"","Origin error")),"")</f>
        <v/>
      </c>
      <c r="O2364" s="242" t="str">
        <f>IF(AND(I2364&lt;&gt;0,I2364&lt;&gt;""),IF(C2364="","",IF(AND(ISNUMBER(--LEFT(C2364,FIND(" ",C2364&amp;" ")-1)),OR(LEN(LEFT(C2364,FIND(" ",C2364&amp;" ")-1))=6,LEN(LEFT(C2364,FIND(" ",C2364&amp;" ")-1))=7),OR(ISNUMBER(MATCH(LEFT(C2364,FIND(" ",C2364&amp;" ")-1),'Look Up Values'!$G$2:$G$1000,0)),ISNUMBER(MATCH(LEFT(C2364,FIND(" ",C2364&amp;" ")-1),'Look Up Values'!$AE$2:$AE$2000,0)))),"","EWC error")),"")</f>
        <v/>
      </c>
      <c r="P2364" s="242" t="str" cm="1">
        <f t="array" ref="P2364">IF(AND(I2364&lt;&gt;0,I2364&lt;&gt;""),IF(D2364="","",IF(ISNUMBER(MATCH(SUBSTITUTE(D2364," ",""),SUBSTITUTE('Look Up Values'!$S$2:$S$120," ",""),0)),"","D&amp;R error")),"")</f>
        <v/>
      </c>
      <c r="Q2364" s="242" t="str" cm="1">
        <f t="array" ref="Q2364">IF(AND(I2364&lt;&gt;0,I2364&lt;&gt;""),IF(G2364="","",IF(ISNUMBER(MATCH(SUBSTITUTE(G2364," ",""),SUBSTITUTE('Look Up Values'!$I$2:$I$10," ",""),0)),"","State error")),"")</f>
        <v/>
      </c>
      <c r="R2364" s="260" t="str">
        <f t="shared" si="73"/>
        <v/>
      </c>
    </row>
    <row r="2365" spans="1:18" ht="15.75">
      <c r="A2365" s="250">
        <v>2358</v>
      </c>
      <c r="B2365" s="198"/>
      <c r="C2365" s="25"/>
      <c r="D2365" s="25"/>
      <c r="E2365" s="25"/>
      <c r="F2365" s="25"/>
      <c r="G2365" s="26"/>
      <c r="H2365" s="27"/>
      <c r="I2365" s="28"/>
      <c r="J2365" s="430"/>
      <c r="K2365" s="48"/>
      <c r="L2365" s="457" t="str">
        <f t="shared" si="72"/>
        <v/>
      </c>
      <c r="M2365" s="245" cm="1">
        <f t="array" ref="M2365">SUMPRODUCT(--(N2365:Q2365&lt;&gt;"")) + IF(TRIM(R2365)="",0,LEN(R2365)-LEN(SUBSTITUTE(R2365,",",""))+1)</f>
        <v>0</v>
      </c>
      <c r="N2365" s="242" t="str">
        <f>IF(AND(I2365&lt;&gt;0,I2365&lt;&gt;""),IF(TRIM(SUBSTITUTE(B2365,CHAR(160),""))="","",IF(ISNUMBER(MATCH(TRIM(SUBSTITUTE(B2365,CHAR(160),"")),'Look Up Values'!$B$2:$B$500,0)),"","Origin error")),"")</f>
        <v/>
      </c>
      <c r="O2365" s="242" t="str">
        <f>IF(AND(I2365&lt;&gt;0,I2365&lt;&gt;""),IF(C2365="","",IF(AND(ISNUMBER(--LEFT(C2365,FIND(" ",C2365&amp;" ")-1)),OR(LEN(LEFT(C2365,FIND(" ",C2365&amp;" ")-1))=6,LEN(LEFT(C2365,FIND(" ",C2365&amp;" ")-1))=7),OR(ISNUMBER(MATCH(LEFT(C2365,FIND(" ",C2365&amp;" ")-1),'Look Up Values'!$G$2:$G$1000,0)),ISNUMBER(MATCH(LEFT(C2365,FIND(" ",C2365&amp;" ")-1),'Look Up Values'!$AE$2:$AE$2000,0)))),"","EWC error")),"")</f>
        <v/>
      </c>
      <c r="P2365" s="242" t="str" cm="1">
        <f t="array" ref="P2365">IF(AND(I2365&lt;&gt;0,I2365&lt;&gt;""),IF(D2365="","",IF(ISNUMBER(MATCH(SUBSTITUTE(D2365," ",""),SUBSTITUTE('Look Up Values'!$S$2:$S$120," ",""),0)),"","D&amp;R error")),"")</f>
        <v/>
      </c>
      <c r="Q2365" s="242" t="str" cm="1">
        <f t="array" ref="Q2365">IF(AND(I2365&lt;&gt;0,I2365&lt;&gt;""),IF(G2365="","",IF(ISNUMBER(MATCH(SUBSTITUTE(G2365," ",""),SUBSTITUTE('Look Up Values'!$I$2:$I$10," ",""),0)),"","State error")),"")</f>
        <v/>
      </c>
      <c r="R2365" s="260" t="str">
        <f t="shared" si="73"/>
        <v/>
      </c>
    </row>
    <row r="2366" spans="1:18" ht="15.75">
      <c r="A2366" s="250">
        <v>2359</v>
      </c>
      <c r="B2366" s="198"/>
      <c r="C2366" s="25"/>
      <c r="D2366" s="25"/>
      <c r="E2366" s="25"/>
      <c r="F2366" s="25"/>
      <c r="G2366" s="26"/>
      <c r="H2366" s="27"/>
      <c r="I2366" s="28"/>
      <c r="J2366" s="430"/>
      <c r="K2366" s="48"/>
      <c r="L2366" s="457" t="str">
        <f t="shared" si="72"/>
        <v/>
      </c>
      <c r="M2366" s="245" cm="1">
        <f t="array" ref="M2366">SUMPRODUCT(--(N2366:Q2366&lt;&gt;"")) + IF(TRIM(R2366)="",0,LEN(R2366)-LEN(SUBSTITUTE(R2366,",",""))+1)</f>
        <v>0</v>
      </c>
      <c r="N2366" s="242" t="str">
        <f>IF(AND(I2366&lt;&gt;0,I2366&lt;&gt;""),IF(TRIM(SUBSTITUTE(B2366,CHAR(160),""))="","",IF(ISNUMBER(MATCH(TRIM(SUBSTITUTE(B2366,CHAR(160),"")),'Look Up Values'!$B$2:$B$500,0)),"","Origin error")),"")</f>
        <v/>
      </c>
      <c r="O2366" s="242" t="str">
        <f>IF(AND(I2366&lt;&gt;0,I2366&lt;&gt;""),IF(C2366="","",IF(AND(ISNUMBER(--LEFT(C2366,FIND(" ",C2366&amp;" ")-1)),OR(LEN(LEFT(C2366,FIND(" ",C2366&amp;" ")-1))=6,LEN(LEFT(C2366,FIND(" ",C2366&amp;" ")-1))=7),OR(ISNUMBER(MATCH(LEFT(C2366,FIND(" ",C2366&amp;" ")-1),'Look Up Values'!$G$2:$G$1000,0)),ISNUMBER(MATCH(LEFT(C2366,FIND(" ",C2366&amp;" ")-1),'Look Up Values'!$AE$2:$AE$2000,0)))),"","EWC error")),"")</f>
        <v/>
      </c>
      <c r="P2366" s="242" t="str" cm="1">
        <f t="array" ref="P2366">IF(AND(I2366&lt;&gt;0,I2366&lt;&gt;""),IF(D2366="","",IF(ISNUMBER(MATCH(SUBSTITUTE(D2366," ",""),SUBSTITUTE('Look Up Values'!$S$2:$S$120," ",""),0)),"","D&amp;R error")),"")</f>
        <v/>
      </c>
      <c r="Q2366" s="242" t="str" cm="1">
        <f t="array" ref="Q2366">IF(AND(I2366&lt;&gt;0,I2366&lt;&gt;""),IF(G2366="","",IF(ISNUMBER(MATCH(SUBSTITUTE(G2366," ",""),SUBSTITUTE('Look Up Values'!$I$2:$I$10," ",""),0)),"","State error")),"")</f>
        <v/>
      </c>
      <c r="R2366" s="260" t="str">
        <f t="shared" si="73"/>
        <v/>
      </c>
    </row>
    <row r="2367" spans="1:18" ht="15.75">
      <c r="A2367" s="250">
        <v>2360</v>
      </c>
      <c r="B2367" s="198"/>
      <c r="C2367" s="25"/>
      <c r="D2367" s="25"/>
      <c r="E2367" s="25"/>
      <c r="F2367" s="25"/>
      <c r="G2367" s="26"/>
      <c r="H2367" s="27"/>
      <c r="I2367" s="28"/>
      <c r="J2367" s="430"/>
      <c r="K2367" s="48"/>
      <c r="L2367" s="457" t="str">
        <f t="shared" si="72"/>
        <v/>
      </c>
      <c r="M2367" s="245" cm="1">
        <f t="array" ref="M2367">SUMPRODUCT(--(N2367:Q2367&lt;&gt;"")) + IF(TRIM(R2367)="",0,LEN(R2367)-LEN(SUBSTITUTE(R2367,",",""))+1)</f>
        <v>0</v>
      </c>
      <c r="N2367" s="242" t="str">
        <f>IF(AND(I2367&lt;&gt;0,I2367&lt;&gt;""),IF(TRIM(SUBSTITUTE(B2367,CHAR(160),""))="","",IF(ISNUMBER(MATCH(TRIM(SUBSTITUTE(B2367,CHAR(160),"")),'Look Up Values'!$B$2:$B$500,0)),"","Origin error")),"")</f>
        <v/>
      </c>
      <c r="O2367" s="242" t="str">
        <f>IF(AND(I2367&lt;&gt;0,I2367&lt;&gt;""),IF(C2367="","",IF(AND(ISNUMBER(--LEFT(C2367,FIND(" ",C2367&amp;" ")-1)),OR(LEN(LEFT(C2367,FIND(" ",C2367&amp;" ")-1))=6,LEN(LEFT(C2367,FIND(" ",C2367&amp;" ")-1))=7),OR(ISNUMBER(MATCH(LEFT(C2367,FIND(" ",C2367&amp;" ")-1),'Look Up Values'!$G$2:$G$1000,0)),ISNUMBER(MATCH(LEFT(C2367,FIND(" ",C2367&amp;" ")-1),'Look Up Values'!$AE$2:$AE$2000,0)))),"","EWC error")),"")</f>
        <v/>
      </c>
      <c r="P2367" s="242" t="str" cm="1">
        <f t="array" ref="P2367">IF(AND(I2367&lt;&gt;0,I2367&lt;&gt;""),IF(D2367="","",IF(ISNUMBER(MATCH(SUBSTITUTE(D2367," ",""),SUBSTITUTE('Look Up Values'!$S$2:$S$120," ",""),0)),"","D&amp;R error")),"")</f>
        <v/>
      </c>
      <c r="Q2367" s="242" t="str" cm="1">
        <f t="array" ref="Q2367">IF(AND(I2367&lt;&gt;0,I2367&lt;&gt;""),IF(G2367="","",IF(ISNUMBER(MATCH(SUBSTITUTE(G2367," ",""),SUBSTITUTE('Look Up Values'!$I$2:$I$10," ",""),0)),"","State error")),"")</f>
        <v/>
      </c>
      <c r="R2367" s="260" t="str">
        <f t="shared" si="73"/>
        <v/>
      </c>
    </row>
    <row r="2368" spans="1:18" ht="15.75">
      <c r="A2368" s="250">
        <v>2361</v>
      </c>
      <c r="B2368" s="198"/>
      <c r="C2368" s="25"/>
      <c r="D2368" s="25"/>
      <c r="E2368" s="25"/>
      <c r="F2368" s="25"/>
      <c r="G2368" s="26"/>
      <c r="H2368" s="27"/>
      <c r="I2368" s="28"/>
      <c r="J2368" s="430"/>
      <c r="K2368" s="48"/>
      <c r="L2368" s="457" t="str">
        <f t="shared" si="72"/>
        <v/>
      </c>
      <c r="M2368" s="245" cm="1">
        <f t="array" ref="M2368">SUMPRODUCT(--(N2368:Q2368&lt;&gt;"")) + IF(TRIM(R2368)="",0,LEN(R2368)-LEN(SUBSTITUTE(R2368,",",""))+1)</f>
        <v>0</v>
      </c>
      <c r="N2368" s="242" t="str">
        <f>IF(AND(I2368&lt;&gt;0,I2368&lt;&gt;""),IF(TRIM(SUBSTITUTE(B2368,CHAR(160),""))="","",IF(ISNUMBER(MATCH(TRIM(SUBSTITUTE(B2368,CHAR(160),"")),'Look Up Values'!$B$2:$B$500,0)),"","Origin error")),"")</f>
        <v/>
      </c>
      <c r="O2368" s="242" t="str">
        <f>IF(AND(I2368&lt;&gt;0,I2368&lt;&gt;""),IF(C2368="","",IF(AND(ISNUMBER(--LEFT(C2368,FIND(" ",C2368&amp;" ")-1)),OR(LEN(LEFT(C2368,FIND(" ",C2368&amp;" ")-1))=6,LEN(LEFT(C2368,FIND(" ",C2368&amp;" ")-1))=7),OR(ISNUMBER(MATCH(LEFT(C2368,FIND(" ",C2368&amp;" ")-1),'Look Up Values'!$G$2:$G$1000,0)),ISNUMBER(MATCH(LEFT(C2368,FIND(" ",C2368&amp;" ")-1),'Look Up Values'!$AE$2:$AE$2000,0)))),"","EWC error")),"")</f>
        <v/>
      </c>
      <c r="P2368" s="242" t="str" cm="1">
        <f t="array" ref="P2368">IF(AND(I2368&lt;&gt;0,I2368&lt;&gt;""),IF(D2368="","",IF(ISNUMBER(MATCH(SUBSTITUTE(D2368," ",""),SUBSTITUTE('Look Up Values'!$S$2:$S$120," ",""),0)),"","D&amp;R error")),"")</f>
        <v/>
      </c>
      <c r="Q2368" s="242" t="str" cm="1">
        <f t="array" ref="Q2368">IF(AND(I2368&lt;&gt;0,I2368&lt;&gt;""),IF(G2368="","",IF(ISNUMBER(MATCH(SUBSTITUTE(G2368," ",""),SUBSTITUTE('Look Up Values'!$I$2:$I$10," ",""),0)),"","State error")),"")</f>
        <v/>
      </c>
      <c r="R2368" s="260" t="str">
        <f t="shared" si="73"/>
        <v/>
      </c>
    </row>
    <row r="2369" spans="1:18" ht="15.75">
      <c r="A2369" s="250">
        <v>2362</v>
      </c>
      <c r="B2369" s="198"/>
      <c r="C2369" s="25"/>
      <c r="D2369" s="25"/>
      <c r="E2369" s="25"/>
      <c r="F2369" s="25"/>
      <c r="G2369" s="26"/>
      <c r="H2369" s="27"/>
      <c r="I2369" s="28"/>
      <c r="J2369" s="430"/>
      <c r="K2369" s="48"/>
      <c r="L2369" s="457" t="str">
        <f t="shared" si="72"/>
        <v/>
      </c>
      <c r="M2369" s="245" cm="1">
        <f t="array" ref="M2369">SUMPRODUCT(--(N2369:Q2369&lt;&gt;"")) + IF(TRIM(R2369)="",0,LEN(R2369)-LEN(SUBSTITUTE(R2369,",",""))+1)</f>
        <v>0</v>
      </c>
      <c r="N2369" s="242" t="str">
        <f>IF(AND(I2369&lt;&gt;0,I2369&lt;&gt;""),IF(TRIM(SUBSTITUTE(B2369,CHAR(160),""))="","",IF(ISNUMBER(MATCH(TRIM(SUBSTITUTE(B2369,CHAR(160),"")),'Look Up Values'!$B$2:$B$500,0)),"","Origin error")),"")</f>
        <v/>
      </c>
      <c r="O2369" s="242" t="str">
        <f>IF(AND(I2369&lt;&gt;0,I2369&lt;&gt;""),IF(C2369="","",IF(AND(ISNUMBER(--LEFT(C2369,FIND(" ",C2369&amp;" ")-1)),OR(LEN(LEFT(C2369,FIND(" ",C2369&amp;" ")-1))=6,LEN(LEFT(C2369,FIND(" ",C2369&amp;" ")-1))=7),OR(ISNUMBER(MATCH(LEFT(C2369,FIND(" ",C2369&amp;" ")-1),'Look Up Values'!$G$2:$G$1000,0)),ISNUMBER(MATCH(LEFT(C2369,FIND(" ",C2369&amp;" ")-1),'Look Up Values'!$AE$2:$AE$2000,0)))),"","EWC error")),"")</f>
        <v/>
      </c>
      <c r="P2369" s="242" t="str" cm="1">
        <f t="array" ref="P2369">IF(AND(I2369&lt;&gt;0,I2369&lt;&gt;""),IF(D2369="","",IF(ISNUMBER(MATCH(SUBSTITUTE(D2369," ",""),SUBSTITUTE('Look Up Values'!$S$2:$S$120," ",""),0)),"","D&amp;R error")),"")</f>
        <v/>
      </c>
      <c r="Q2369" s="242" t="str" cm="1">
        <f t="array" ref="Q2369">IF(AND(I2369&lt;&gt;0,I2369&lt;&gt;""),IF(G2369="","",IF(ISNUMBER(MATCH(SUBSTITUTE(G2369," ",""),SUBSTITUTE('Look Up Values'!$I$2:$I$10," ",""),0)),"","State error")),"")</f>
        <v/>
      </c>
      <c r="R2369" s="260" t="str">
        <f t="shared" si="73"/>
        <v/>
      </c>
    </row>
    <row r="2370" spans="1:18" ht="15.75">
      <c r="A2370" s="250">
        <v>2363</v>
      </c>
      <c r="B2370" s="198"/>
      <c r="C2370" s="25"/>
      <c r="D2370" s="25"/>
      <c r="E2370" s="25"/>
      <c r="F2370" s="25"/>
      <c r="G2370" s="26"/>
      <c r="H2370" s="27"/>
      <c r="I2370" s="28"/>
      <c r="J2370" s="430"/>
      <c r="K2370" s="48"/>
      <c r="L2370" s="457" t="str">
        <f t="shared" si="72"/>
        <v/>
      </c>
      <c r="M2370" s="245" cm="1">
        <f t="array" ref="M2370">SUMPRODUCT(--(N2370:Q2370&lt;&gt;"")) + IF(TRIM(R2370)="",0,LEN(R2370)-LEN(SUBSTITUTE(R2370,",",""))+1)</f>
        <v>0</v>
      </c>
      <c r="N2370" s="242" t="str">
        <f>IF(AND(I2370&lt;&gt;0,I2370&lt;&gt;""),IF(TRIM(SUBSTITUTE(B2370,CHAR(160),""))="","",IF(ISNUMBER(MATCH(TRIM(SUBSTITUTE(B2370,CHAR(160),"")),'Look Up Values'!$B$2:$B$500,0)),"","Origin error")),"")</f>
        <v/>
      </c>
      <c r="O2370" s="242" t="str">
        <f>IF(AND(I2370&lt;&gt;0,I2370&lt;&gt;""),IF(C2370="","",IF(AND(ISNUMBER(--LEFT(C2370,FIND(" ",C2370&amp;" ")-1)),OR(LEN(LEFT(C2370,FIND(" ",C2370&amp;" ")-1))=6,LEN(LEFT(C2370,FIND(" ",C2370&amp;" ")-1))=7),OR(ISNUMBER(MATCH(LEFT(C2370,FIND(" ",C2370&amp;" ")-1),'Look Up Values'!$G$2:$G$1000,0)),ISNUMBER(MATCH(LEFT(C2370,FIND(" ",C2370&amp;" ")-1),'Look Up Values'!$AE$2:$AE$2000,0)))),"","EWC error")),"")</f>
        <v/>
      </c>
      <c r="P2370" s="242" t="str" cm="1">
        <f t="array" ref="P2370">IF(AND(I2370&lt;&gt;0,I2370&lt;&gt;""),IF(D2370="","",IF(ISNUMBER(MATCH(SUBSTITUTE(D2370," ",""),SUBSTITUTE('Look Up Values'!$S$2:$S$120," ",""),0)),"","D&amp;R error")),"")</f>
        <v/>
      </c>
      <c r="Q2370" s="242" t="str" cm="1">
        <f t="array" ref="Q2370">IF(AND(I2370&lt;&gt;0,I2370&lt;&gt;""),IF(G2370="","",IF(ISNUMBER(MATCH(SUBSTITUTE(G2370," ",""),SUBSTITUTE('Look Up Values'!$I$2:$I$10," ",""),0)),"","State error")),"")</f>
        <v/>
      </c>
      <c r="R2370" s="260" t="str">
        <f t="shared" si="73"/>
        <v/>
      </c>
    </row>
    <row r="2371" spans="1:18" ht="15.75">
      <c r="A2371" s="250">
        <v>2364</v>
      </c>
      <c r="B2371" s="198"/>
      <c r="C2371" s="25"/>
      <c r="D2371" s="25"/>
      <c r="E2371" s="25"/>
      <c r="F2371" s="25"/>
      <c r="G2371" s="26"/>
      <c r="H2371" s="27"/>
      <c r="I2371" s="28"/>
      <c r="J2371" s="430"/>
      <c r="K2371" s="48"/>
      <c r="L2371" s="457" t="str">
        <f t="shared" si="72"/>
        <v/>
      </c>
      <c r="M2371" s="245" cm="1">
        <f t="array" ref="M2371">SUMPRODUCT(--(N2371:Q2371&lt;&gt;"")) + IF(TRIM(R2371)="",0,LEN(R2371)-LEN(SUBSTITUTE(R2371,",",""))+1)</f>
        <v>0</v>
      </c>
      <c r="N2371" s="242" t="str">
        <f>IF(AND(I2371&lt;&gt;0,I2371&lt;&gt;""),IF(TRIM(SUBSTITUTE(B2371,CHAR(160),""))="","",IF(ISNUMBER(MATCH(TRIM(SUBSTITUTE(B2371,CHAR(160),"")),'Look Up Values'!$B$2:$B$500,0)),"","Origin error")),"")</f>
        <v/>
      </c>
      <c r="O2371" s="242" t="str">
        <f>IF(AND(I2371&lt;&gt;0,I2371&lt;&gt;""),IF(C2371="","",IF(AND(ISNUMBER(--LEFT(C2371,FIND(" ",C2371&amp;" ")-1)),OR(LEN(LEFT(C2371,FIND(" ",C2371&amp;" ")-1))=6,LEN(LEFT(C2371,FIND(" ",C2371&amp;" ")-1))=7),OR(ISNUMBER(MATCH(LEFT(C2371,FIND(" ",C2371&amp;" ")-1),'Look Up Values'!$G$2:$G$1000,0)),ISNUMBER(MATCH(LEFT(C2371,FIND(" ",C2371&amp;" ")-1),'Look Up Values'!$AE$2:$AE$2000,0)))),"","EWC error")),"")</f>
        <v/>
      </c>
      <c r="P2371" s="242" t="str" cm="1">
        <f t="array" ref="P2371">IF(AND(I2371&lt;&gt;0,I2371&lt;&gt;""),IF(D2371="","",IF(ISNUMBER(MATCH(SUBSTITUTE(D2371," ",""),SUBSTITUTE('Look Up Values'!$S$2:$S$120," ",""),0)),"","D&amp;R error")),"")</f>
        <v/>
      </c>
      <c r="Q2371" s="242" t="str" cm="1">
        <f t="array" ref="Q2371">IF(AND(I2371&lt;&gt;0,I2371&lt;&gt;""),IF(G2371="","",IF(ISNUMBER(MATCH(SUBSTITUTE(G2371," ",""),SUBSTITUTE('Look Up Values'!$I$2:$I$10," ",""),0)),"","State error")),"")</f>
        <v/>
      </c>
      <c r="R2371" s="260" t="str">
        <f t="shared" si="73"/>
        <v/>
      </c>
    </row>
    <row r="2372" spans="1:18" ht="15.75">
      <c r="A2372" s="250">
        <v>2365</v>
      </c>
      <c r="B2372" s="198"/>
      <c r="C2372" s="25"/>
      <c r="D2372" s="25"/>
      <c r="E2372" s="25"/>
      <c r="F2372" s="25"/>
      <c r="G2372" s="26"/>
      <c r="H2372" s="27"/>
      <c r="I2372" s="28"/>
      <c r="J2372" s="430"/>
      <c r="K2372" s="48"/>
      <c r="L2372" s="457" t="str">
        <f t="shared" si="72"/>
        <v/>
      </c>
      <c r="M2372" s="245" cm="1">
        <f t="array" ref="M2372">SUMPRODUCT(--(N2372:Q2372&lt;&gt;"")) + IF(TRIM(R2372)="",0,LEN(R2372)-LEN(SUBSTITUTE(R2372,",",""))+1)</f>
        <v>0</v>
      </c>
      <c r="N2372" s="242" t="str">
        <f>IF(AND(I2372&lt;&gt;0,I2372&lt;&gt;""),IF(TRIM(SUBSTITUTE(B2372,CHAR(160),""))="","",IF(ISNUMBER(MATCH(TRIM(SUBSTITUTE(B2372,CHAR(160),"")),'Look Up Values'!$B$2:$B$500,0)),"","Origin error")),"")</f>
        <v/>
      </c>
      <c r="O2372" s="242" t="str">
        <f>IF(AND(I2372&lt;&gt;0,I2372&lt;&gt;""),IF(C2372="","",IF(AND(ISNUMBER(--LEFT(C2372,FIND(" ",C2372&amp;" ")-1)),OR(LEN(LEFT(C2372,FIND(" ",C2372&amp;" ")-1))=6,LEN(LEFT(C2372,FIND(" ",C2372&amp;" ")-1))=7),OR(ISNUMBER(MATCH(LEFT(C2372,FIND(" ",C2372&amp;" ")-1),'Look Up Values'!$G$2:$G$1000,0)),ISNUMBER(MATCH(LEFT(C2372,FIND(" ",C2372&amp;" ")-1),'Look Up Values'!$AE$2:$AE$2000,0)))),"","EWC error")),"")</f>
        <v/>
      </c>
      <c r="P2372" s="242" t="str" cm="1">
        <f t="array" ref="P2372">IF(AND(I2372&lt;&gt;0,I2372&lt;&gt;""),IF(D2372="","",IF(ISNUMBER(MATCH(SUBSTITUTE(D2372," ",""),SUBSTITUTE('Look Up Values'!$S$2:$S$120," ",""),0)),"","D&amp;R error")),"")</f>
        <v/>
      </c>
      <c r="Q2372" s="242" t="str" cm="1">
        <f t="array" ref="Q2372">IF(AND(I2372&lt;&gt;0,I2372&lt;&gt;""),IF(G2372="","",IF(ISNUMBER(MATCH(SUBSTITUTE(G2372," ",""),SUBSTITUTE('Look Up Values'!$I$2:$I$10," ",""),0)),"","State error")),"")</f>
        <v/>
      </c>
      <c r="R2372" s="260" t="str">
        <f t="shared" si="73"/>
        <v/>
      </c>
    </row>
    <row r="2373" spans="1:18" ht="15.75">
      <c r="A2373" s="250">
        <v>2366</v>
      </c>
      <c r="B2373" s="198"/>
      <c r="C2373" s="25"/>
      <c r="D2373" s="25"/>
      <c r="E2373" s="25"/>
      <c r="F2373" s="25"/>
      <c r="G2373" s="26"/>
      <c r="H2373" s="27"/>
      <c r="I2373" s="28"/>
      <c r="J2373" s="430"/>
      <c r="K2373" s="48"/>
      <c r="L2373" s="457" t="str">
        <f t="shared" si="72"/>
        <v/>
      </c>
      <c r="M2373" s="245" cm="1">
        <f t="array" ref="M2373">SUMPRODUCT(--(N2373:Q2373&lt;&gt;"")) + IF(TRIM(R2373)="",0,LEN(R2373)-LEN(SUBSTITUTE(R2373,",",""))+1)</f>
        <v>0</v>
      </c>
      <c r="N2373" s="242" t="str">
        <f>IF(AND(I2373&lt;&gt;0,I2373&lt;&gt;""),IF(TRIM(SUBSTITUTE(B2373,CHAR(160),""))="","",IF(ISNUMBER(MATCH(TRIM(SUBSTITUTE(B2373,CHAR(160),"")),'Look Up Values'!$B$2:$B$500,0)),"","Origin error")),"")</f>
        <v/>
      </c>
      <c r="O2373" s="242" t="str">
        <f>IF(AND(I2373&lt;&gt;0,I2373&lt;&gt;""),IF(C2373="","",IF(AND(ISNUMBER(--LEFT(C2373,FIND(" ",C2373&amp;" ")-1)),OR(LEN(LEFT(C2373,FIND(" ",C2373&amp;" ")-1))=6,LEN(LEFT(C2373,FIND(" ",C2373&amp;" ")-1))=7),OR(ISNUMBER(MATCH(LEFT(C2373,FIND(" ",C2373&amp;" ")-1),'Look Up Values'!$G$2:$G$1000,0)),ISNUMBER(MATCH(LEFT(C2373,FIND(" ",C2373&amp;" ")-1),'Look Up Values'!$AE$2:$AE$2000,0)))),"","EWC error")),"")</f>
        <v/>
      </c>
      <c r="P2373" s="242" t="str" cm="1">
        <f t="array" ref="P2373">IF(AND(I2373&lt;&gt;0,I2373&lt;&gt;""),IF(D2373="","",IF(ISNUMBER(MATCH(SUBSTITUTE(D2373," ",""),SUBSTITUTE('Look Up Values'!$S$2:$S$120," ",""),0)),"","D&amp;R error")),"")</f>
        <v/>
      </c>
      <c r="Q2373" s="242" t="str" cm="1">
        <f t="array" ref="Q2373">IF(AND(I2373&lt;&gt;0,I2373&lt;&gt;""),IF(G2373="","",IF(ISNUMBER(MATCH(SUBSTITUTE(G2373," ",""),SUBSTITUTE('Look Up Values'!$I$2:$I$10," ",""),0)),"","State error")),"")</f>
        <v/>
      </c>
      <c r="R2373" s="260" t="str">
        <f t="shared" si="73"/>
        <v/>
      </c>
    </row>
    <row r="2374" spans="1:18" ht="15.75">
      <c r="A2374" s="250">
        <v>2367</v>
      </c>
      <c r="B2374" s="198"/>
      <c r="C2374" s="25"/>
      <c r="D2374" s="25"/>
      <c r="E2374" s="25"/>
      <c r="F2374" s="25"/>
      <c r="G2374" s="26"/>
      <c r="H2374" s="27"/>
      <c r="I2374" s="28"/>
      <c r="J2374" s="430"/>
      <c r="K2374" s="48"/>
      <c r="L2374" s="457" t="str">
        <f t="shared" si="72"/>
        <v/>
      </c>
      <c r="M2374" s="245" cm="1">
        <f t="array" ref="M2374">SUMPRODUCT(--(N2374:Q2374&lt;&gt;"")) + IF(TRIM(R2374)="",0,LEN(R2374)-LEN(SUBSTITUTE(R2374,",",""))+1)</f>
        <v>0</v>
      </c>
      <c r="N2374" s="242" t="str">
        <f>IF(AND(I2374&lt;&gt;0,I2374&lt;&gt;""),IF(TRIM(SUBSTITUTE(B2374,CHAR(160),""))="","",IF(ISNUMBER(MATCH(TRIM(SUBSTITUTE(B2374,CHAR(160),"")),'Look Up Values'!$B$2:$B$500,0)),"","Origin error")),"")</f>
        <v/>
      </c>
      <c r="O2374" s="242" t="str">
        <f>IF(AND(I2374&lt;&gt;0,I2374&lt;&gt;""),IF(C2374="","",IF(AND(ISNUMBER(--LEFT(C2374,FIND(" ",C2374&amp;" ")-1)),OR(LEN(LEFT(C2374,FIND(" ",C2374&amp;" ")-1))=6,LEN(LEFT(C2374,FIND(" ",C2374&amp;" ")-1))=7),OR(ISNUMBER(MATCH(LEFT(C2374,FIND(" ",C2374&amp;" ")-1),'Look Up Values'!$G$2:$G$1000,0)),ISNUMBER(MATCH(LEFT(C2374,FIND(" ",C2374&amp;" ")-1),'Look Up Values'!$AE$2:$AE$2000,0)))),"","EWC error")),"")</f>
        <v/>
      </c>
      <c r="P2374" s="242" t="str" cm="1">
        <f t="array" ref="P2374">IF(AND(I2374&lt;&gt;0,I2374&lt;&gt;""),IF(D2374="","",IF(ISNUMBER(MATCH(SUBSTITUTE(D2374," ",""),SUBSTITUTE('Look Up Values'!$S$2:$S$120," ",""),0)),"","D&amp;R error")),"")</f>
        <v/>
      </c>
      <c r="Q2374" s="242" t="str" cm="1">
        <f t="array" ref="Q2374">IF(AND(I2374&lt;&gt;0,I2374&lt;&gt;""),IF(G2374="","",IF(ISNUMBER(MATCH(SUBSTITUTE(G2374," ",""),SUBSTITUTE('Look Up Values'!$I$2:$I$10," ",""),0)),"","State error")),"")</f>
        <v/>
      </c>
      <c r="R2374" s="260" t="str">
        <f t="shared" si="73"/>
        <v/>
      </c>
    </row>
    <row r="2375" spans="1:18" ht="15.75">
      <c r="A2375" s="250">
        <v>2368</v>
      </c>
      <c r="B2375" s="198"/>
      <c r="C2375" s="25"/>
      <c r="D2375" s="25"/>
      <c r="E2375" s="25"/>
      <c r="F2375" s="25"/>
      <c r="G2375" s="26"/>
      <c r="H2375" s="27"/>
      <c r="I2375" s="28"/>
      <c r="J2375" s="430"/>
      <c r="K2375" s="48"/>
      <c r="L2375" s="457" t="str">
        <f t="shared" si="72"/>
        <v/>
      </c>
      <c r="M2375" s="245" cm="1">
        <f t="array" ref="M2375">SUMPRODUCT(--(N2375:Q2375&lt;&gt;"")) + IF(TRIM(R2375)="",0,LEN(R2375)-LEN(SUBSTITUTE(R2375,",",""))+1)</f>
        <v>0</v>
      </c>
      <c r="N2375" s="242" t="str">
        <f>IF(AND(I2375&lt;&gt;0,I2375&lt;&gt;""),IF(TRIM(SUBSTITUTE(B2375,CHAR(160),""))="","",IF(ISNUMBER(MATCH(TRIM(SUBSTITUTE(B2375,CHAR(160),"")),'Look Up Values'!$B$2:$B$500,0)),"","Origin error")),"")</f>
        <v/>
      </c>
      <c r="O2375" s="242" t="str">
        <f>IF(AND(I2375&lt;&gt;0,I2375&lt;&gt;""),IF(C2375="","",IF(AND(ISNUMBER(--LEFT(C2375,FIND(" ",C2375&amp;" ")-1)),OR(LEN(LEFT(C2375,FIND(" ",C2375&amp;" ")-1))=6,LEN(LEFT(C2375,FIND(" ",C2375&amp;" ")-1))=7),OR(ISNUMBER(MATCH(LEFT(C2375,FIND(" ",C2375&amp;" ")-1),'Look Up Values'!$G$2:$G$1000,0)),ISNUMBER(MATCH(LEFT(C2375,FIND(" ",C2375&amp;" ")-1),'Look Up Values'!$AE$2:$AE$2000,0)))),"","EWC error")),"")</f>
        <v/>
      </c>
      <c r="P2375" s="242" t="str" cm="1">
        <f t="array" ref="P2375">IF(AND(I2375&lt;&gt;0,I2375&lt;&gt;""),IF(D2375="","",IF(ISNUMBER(MATCH(SUBSTITUTE(D2375," ",""),SUBSTITUTE('Look Up Values'!$S$2:$S$120," ",""),0)),"","D&amp;R error")),"")</f>
        <v/>
      </c>
      <c r="Q2375" s="242" t="str" cm="1">
        <f t="array" ref="Q2375">IF(AND(I2375&lt;&gt;0,I2375&lt;&gt;""),IF(G2375="","",IF(ISNUMBER(MATCH(SUBSTITUTE(G2375," ",""),SUBSTITUTE('Look Up Values'!$I$2:$I$10," ",""),0)),"","State error")),"")</f>
        <v/>
      </c>
      <c r="R2375" s="260" t="str">
        <f t="shared" si="73"/>
        <v/>
      </c>
    </row>
    <row r="2376" spans="1:18" ht="15.75">
      <c r="A2376" s="250">
        <v>2369</v>
      </c>
      <c r="B2376" s="198"/>
      <c r="C2376" s="25"/>
      <c r="D2376" s="25"/>
      <c r="E2376" s="25"/>
      <c r="F2376" s="25"/>
      <c r="G2376" s="26"/>
      <c r="H2376" s="27"/>
      <c r="I2376" s="28"/>
      <c r="J2376" s="430"/>
      <c r="K2376" s="48"/>
      <c r="L2376" s="457" t="str">
        <f t="shared" ref="L2376:L2439" si="74">IF(IFERROR(--SUBSTITUTE(M2376,CHAR(160),""),0)&gt;0,A2376,"")</f>
        <v/>
      </c>
      <c r="M2376" s="245" cm="1">
        <f t="array" ref="M2376">SUMPRODUCT(--(N2376:Q2376&lt;&gt;"")) + IF(TRIM(R2376)="",0,LEN(R2376)-LEN(SUBSTITUTE(R2376,",",""))+1)</f>
        <v>0</v>
      </c>
      <c r="N2376" s="242" t="str">
        <f>IF(AND(I2376&lt;&gt;0,I2376&lt;&gt;""),IF(TRIM(SUBSTITUTE(B2376,CHAR(160),""))="","",IF(ISNUMBER(MATCH(TRIM(SUBSTITUTE(B2376,CHAR(160),"")),'Look Up Values'!$B$2:$B$500,0)),"","Origin error")),"")</f>
        <v/>
      </c>
      <c r="O2376" s="242" t="str">
        <f>IF(AND(I2376&lt;&gt;0,I2376&lt;&gt;""),IF(C2376="","",IF(AND(ISNUMBER(--LEFT(C2376,FIND(" ",C2376&amp;" ")-1)),OR(LEN(LEFT(C2376,FIND(" ",C2376&amp;" ")-1))=6,LEN(LEFT(C2376,FIND(" ",C2376&amp;" ")-1))=7),OR(ISNUMBER(MATCH(LEFT(C2376,FIND(" ",C2376&amp;" ")-1),'Look Up Values'!$G$2:$G$1000,0)),ISNUMBER(MATCH(LEFT(C2376,FIND(" ",C2376&amp;" ")-1),'Look Up Values'!$AE$2:$AE$2000,0)))),"","EWC error")),"")</f>
        <v/>
      </c>
      <c r="P2376" s="242" t="str" cm="1">
        <f t="array" ref="P2376">IF(AND(I2376&lt;&gt;0,I2376&lt;&gt;""),IF(D2376="","",IF(ISNUMBER(MATCH(SUBSTITUTE(D2376," ",""),SUBSTITUTE('Look Up Values'!$S$2:$S$120," ",""),0)),"","D&amp;R error")),"")</f>
        <v/>
      </c>
      <c r="Q2376" s="242" t="str" cm="1">
        <f t="array" ref="Q2376">IF(AND(I2376&lt;&gt;0,I2376&lt;&gt;""),IF(G2376="","",IF(ISNUMBER(MATCH(SUBSTITUTE(G2376," ",""),SUBSTITUTE('Look Up Values'!$I$2:$I$10," ",""),0)),"","State error")),"")</f>
        <v/>
      </c>
      <c r="R2376" s="260" t="str">
        <f t="shared" si="73"/>
        <v/>
      </c>
    </row>
    <row r="2377" spans="1:18" ht="15.75">
      <c r="A2377" s="250">
        <v>2370</v>
      </c>
      <c r="B2377" s="198"/>
      <c r="C2377" s="25"/>
      <c r="D2377" s="25"/>
      <c r="E2377" s="25"/>
      <c r="F2377" s="25"/>
      <c r="G2377" s="26"/>
      <c r="H2377" s="27"/>
      <c r="I2377" s="28"/>
      <c r="J2377" s="430"/>
      <c r="K2377" s="48"/>
      <c r="L2377" s="457" t="str">
        <f t="shared" si="74"/>
        <v/>
      </c>
      <c r="M2377" s="245" cm="1">
        <f t="array" ref="M2377">SUMPRODUCT(--(N2377:Q2377&lt;&gt;"")) + IF(TRIM(R2377)="",0,LEN(R2377)-LEN(SUBSTITUTE(R2377,",",""))+1)</f>
        <v>0</v>
      </c>
      <c r="N2377" s="242" t="str">
        <f>IF(AND(I2377&lt;&gt;0,I2377&lt;&gt;""),IF(TRIM(SUBSTITUTE(B2377,CHAR(160),""))="","",IF(ISNUMBER(MATCH(TRIM(SUBSTITUTE(B2377,CHAR(160),"")),'Look Up Values'!$B$2:$B$500,0)),"","Origin error")),"")</f>
        <v/>
      </c>
      <c r="O2377" s="242" t="str">
        <f>IF(AND(I2377&lt;&gt;0,I2377&lt;&gt;""),IF(C2377="","",IF(AND(ISNUMBER(--LEFT(C2377,FIND(" ",C2377&amp;" ")-1)),OR(LEN(LEFT(C2377,FIND(" ",C2377&amp;" ")-1))=6,LEN(LEFT(C2377,FIND(" ",C2377&amp;" ")-1))=7),OR(ISNUMBER(MATCH(LEFT(C2377,FIND(" ",C2377&amp;" ")-1),'Look Up Values'!$G$2:$G$1000,0)),ISNUMBER(MATCH(LEFT(C2377,FIND(" ",C2377&amp;" ")-1),'Look Up Values'!$AE$2:$AE$2000,0)))),"","EWC error")),"")</f>
        <v/>
      </c>
      <c r="P2377" s="242" t="str" cm="1">
        <f t="array" ref="P2377">IF(AND(I2377&lt;&gt;0,I2377&lt;&gt;""),IF(D2377="","",IF(ISNUMBER(MATCH(SUBSTITUTE(D2377," ",""),SUBSTITUTE('Look Up Values'!$S$2:$S$120," ",""),0)),"","D&amp;R error")),"")</f>
        <v/>
      </c>
      <c r="Q2377" s="242" t="str" cm="1">
        <f t="array" ref="Q2377">IF(AND(I2377&lt;&gt;0,I2377&lt;&gt;""),IF(G2377="","",IF(ISNUMBER(MATCH(SUBSTITUTE(G2377," ",""),SUBSTITUTE('Look Up Values'!$I$2:$I$10," ",""),0)),"","State error")),"")</f>
        <v/>
      </c>
      <c r="R2377" s="260" t="str">
        <f t="shared" ref="R2377:R2440" si="75">IF(OR(I2377="",I2377=0),"",IF(COUNTA(B2377,C2377,D2377,G2377,I2377)=0,"",IF(COUNTA(B2377,C2377,D2377,G2377,I2377)=5,"",LEFT(IF(TRIM(SUBSTITUTE(B2377,CHAR(160),""))="","Origin, ","")&amp;IF(TRIM(SUBSTITUTE(C2377,CHAR(160),""))="","EWC, ","")&amp;IF(TRIM(SUBSTITUTE(D2377,CHAR(160),""))="","D&amp;R, ","")&amp;IF(TRIM(SUBSTITUTE(G2377,CHAR(160),""))="","State, ",""),LEN(IF(TRIM(SUBSTITUTE(B2377,CHAR(160),""))="","Origin, ","")&amp;IF(TRIM(SUBSTITUTE(C2377,CHAR(160),""))="","EWC, ","")&amp;IF(TRIM(SUBSTITUTE(D2377,CHAR(160),""))="","D&amp;R, ","")&amp;IF(TRIM(SUBSTITUTE(G2377,CHAR(160),""))="","State, ",""))-2))))</f>
        <v/>
      </c>
    </row>
    <row r="2378" spans="1:18" ht="15.75">
      <c r="A2378" s="250">
        <v>2371</v>
      </c>
      <c r="B2378" s="198"/>
      <c r="C2378" s="25"/>
      <c r="D2378" s="25"/>
      <c r="E2378" s="25"/>
      <c r="F2378" s="25"/>
      <c r="G2378" s="26"/>
      <c r="H2378" s="27"/>
      <c r="I2378" s="28"/>
      <c r="J2378" s="430"/>
      <c r="K2378" s="48"/>
      <c r="L2378" s="457" t="str">
        <f t="shared" si="74"/>
        <v/>
      </c>
      <c r="M2378" s="245" cm="1">
        <f t="array" ref="M2378">SUMPRODUCT(--(N2378:Q2378&lt;&gt;"")) + IF(TRIM(R2378)="",0,LEN(R2378)-LEN(SUBSTITUTE(R2378,",",""))+1)</f>
        <v>0</v>
      </c>
      <c r="N2378" s="242" t="str">
        <f>IF(AND(I2378&lt;&gt;0,I2378&lt;&gt;""),IF(TRIM(SUBSTITUTE(B2378,CHAR(160),""))="","",IF(ISNUMBER(MATCH(TRIM(SUBSTITUTE(B2378,CHAR(160),"")),'Look Up Values'!$B$2:$B$500,0)),"","Origin error")),"")</f>
        <v/>
      </c>
      <c r="O2378" s="242" t="str">
        <f>IF(AND(I2378&lt;&gt;0,I2378&lt;&gt;""),IF(C2378="","",IF(AND(ISNUMBER(--LEFT(C2378,FIND(" ",C2378&amp;" ")-1)),OR(LEN(LEFT(C2378,FIND(" ",C2378&amp;" ")-1))=6,LEN(LEFT(C2378,FIND(" ",C2378&amp;" ")-1))=7),OR(ISNUMBER(MATCH(LEFT(C2378,FIND(" ",C2378&amp;" ")-1),'Look Up Values'!$G$2:$G$1000,0)),ISNUMBER(MATCH(LEFT(C2378,FIND(" ",C2378&amp;" ")-1),'Look Up Values'!$AE$2:$AE$2000,0)))),"","EWC error")),"")</f>
        <v/>
      </c>
      <c r="P2378" s="242" t="str" cm="1">
        <f t="array" ref="P2378">IF(AND(I2378&lt;&gt;0,I2378&lt;&gt;""),IF(D2378="","",IF(ISNUMBER(MATCH(SUBSTITUTE(D2378," ",""),SUBSTITUTE('Look Up Values'!$S$2:$S$120," ",""),0)),"","D&amp;R error")),"")</f>
        <v/>
      </c>
      <c r="Q2378" s="242" t="str" cm="1">
        <f t="array" ref="Q2378">IF(AND(I2378&lt;&gt;0,I2378&lt;&gt;""),IF(G2378="","",IF(ISNUMBER(MATCH(SUBSTITUTE(G2378," ",""),SUBSTITUTE('Look Up Values'!$I$2:$I$10," ",""),0)),"","State error")),"")</f>
        <v/>
      </c>
      <c r="R2378" s="260" t="str">
        <f t="shared" si="75"/>
        <v/>
      </c>
    </row>
    <row r="2379" spans="1:18" ht="15.75">
      <c r="A2379" s="250">
        <v>2372</v>
      </c>
      <c r="B2379" s="198"/>
      <c r="C2379" s="25"/>
      <c r="D2379" s="25"/>
      <c r="E2379" s="25"/>
      <c r="F2379" s="25"/>
      <c r="G2379" s="26"/>
      <c r="H2379" s="27"/>
      <c r="I2379" s="28"/>
      <c r="J2379" s="430"/>
      <c r="K2379" s="48"/>
      <c r="L2379" s="457" t="str">
        <f t="shared" si="74"/>
        <v/>
      </c>
      <c r="M2379" s="245" cm="1">
        <f t="array" ref="M2379">SUMPRODUCT(--(N2379:Q2379&lt;&gt;"")) + IF(TRIM(R2379)="",0,LEN(R2379)-LEN(SUBSTITUTE(R2379,",",""))+1)</f>
        <v>0</v>
      </c>
      <c r="N2379" s="242" t="str">
        <f>IF(AND(I2379&lt;&gt;0,I2379&lt;&gt;""),IF(TRIM(SUBSTITUTE(B2379,CHAR(160),""))="","",IF(ISNUMBER(MATCH(TRIM(SUBSTITUTE(B2379,CHAR(160),"")),'Look Up Values'!$B$2:$B$500,0)),"","Origin error")),"")</f>
        <v/>
      </c>
      <c r="O2379" s="242" t="str">
        <f>IF(AND(I2379&lt;&gt;0,I2379&lt;&gt;""),IF(C2379="","",IF(AND(ISNUMBER(--LEFT(C2379,FIND(" ",C2379&amp;" ")-1)),OR(LEN(LEFT(C2379,FIND(" ",C2379&amp;" ")-1))=6,LEN(LEFT(C2379,FIND(" ",C2379&amp;" ")-1))=7),OR(ISNUMBER(MATCH(LEFT(C2379,FIND(" ",C2379&amp;" ")-1),'Look Up Values'!$G$2:$G$1000,0)),ISNUMBER(MATCH(LEFT(C2379,FIND(" ",C2379&amp;" ")-1),'Look Up Values'!$AE$2:$AE$2000,0)))),"","EWC error")),"")</f>
        <v/>
      </c>
      <c r="P2379" s="242" t="str" cm="1">
        <f t="array" ref="P2379">IF(AND(I2379&lt;&gt;0,I2379&lt;&gt;""),IF(D2379="","",IF(ISNUMBER(MATCH(SUBSTITUTE(D2379," ",""),SUBSTITUTE('Look Up Values'!$S$2:$S$120," ",""),0)),"","D&amp;R error")),"")</f>
        <v/>
      </c>
      <c r="Q2379" s="242" t="str" cm="1">
        <f t="array" ref="Q2379">IF(AND(I2379&lt;&gt;0,I2379&lt;&gt;""),IF(G2379="","",IF(ISNUMBER(MATCH(SUBSTITUTE(G2379," ",""),SUBSTITUTE('Look Up Values'!$I$2:$I$10," ",""),0)),"","State error")),"")</f>
        <v/>
      </c>
      <c r="R2379" s="260" t="str">
        <f t="shared" si="75"/>
        <v/>
      </c>
    </row>
    <row r="2380" spans="1:18" ht="15.75">
      <c r="A2380" s="250">
        <v>2373</v>
      </c>
      <c r="B2380" s="198"/>
      <c r="C2380" s="25"/>
      <c r="D2380" s="25"/>
      <c r="E2380" s="25"/>
      <c r="F2380" s="25"/>
      <c r="G2380" s="26"/>
      <c r="H2380" s="27"/>
      <c r="I2380" s="28"/>
      <c r="J2380" s="430"/>
      <c r="K2380" s="48"/>
      <c r="L2380" s="457" t="str">
        <f t="shared" si="74"/>
        <v/>
      </c>
      <c r="M2380" s="245" cm="1">
        <f t="array" ref="M2380">SUMPRODUCT(--(N2380:Q2380&lt;&gt;"")) + IF(TRIM(R2380)="",0,LEN(R2380)-LEN(SUBSTITUTE(R2380,",",""))+1)</f>
        <v>0</v>
      </c>
      <c r="N2380" s="242" t="str">
        <f>IF(AND(I2380&lt;&gt;0,I2380&lt;&gt;""),IF(TRIM(SUBSTITUTE(B2380,CHAR(160),""))="","",IF(ISNUMBER(MATCH(TRIM(SUBSTITUTE(B2380,CHAR(160),"")),'Look Up Values'!$B$2:$B$500,0)),"","Origin error")),"")</f>
        <v/>
      </c>
      <c r="O2380" s="242" t="str">
        <f>IF(AND(I2380&lt;&gt;0,I2380&lt;&gt;""),IF(C2380="","",IF(AND(ISNUMBER(--LEFT(C2380,FIND(" ",C2380&amp;" ")-1)),OR(LEN(LEFT(C2380,FIND(" ",C2380&amp;" ")-1))=6,LEN(LEFT(C2380,FIND(" ",C2380&amp;" ")-1))=7),OR(ISNUMBER(MATCH(LEFT(C2380,FIND(" ",C2380&amp;" ")-1),'Look Up Values'!$G$2:$G$1000,0)),ISNUMBER(MATCH(LEFT(C2380,FIND(" ",C2380&amp;" ")-1),'Look Up Values'!$AE$2:$AE$2000,0)))),"","EWC error")),"")</f>
        <v/>
      </c>
      <c r="P2380" s="242" t="str" cm="1">
        <f t="array" ref="P2380">IF(AND(I2380&lt;&gt;0,I2380&lt;&gt;""),IF(D2380="","",IF(ISNUMBER(MATCH(SUBSTITUTE(D2380," ",""),SUBSTITUTE('Look Up Values'!$S$2:$S$120," ",""),0)),"","D&amp;R error")),"")</f>
        <v/>
      </c>
      <c r="Q2380" s="242" t="str" cm="1">
        <f t="array" ref="Q2380">IF(AND(I2380&lt;&gt;0,I2380&lt;&gt;""),IF(G2380="","",IF(ISNUMBER(MATCH(SUBSTITUTE(G2380," ",""),SUBSTITUTE('Look Up Values'!$I$2:$I$10," ",""),0)),"","State error")),"")</f>
        <v/>
      </c>
      <c r="R2380" s="260" t="str">
        <f t="shared" si="75"/>
        <v/>
      </c>
    </row>
    <row r="2381" spans="1:18" ht="15.75">
      <c r="A2381" s="250">
        <v>2374</v>
      </c>
      <c r="B2381" s="198"/>
      <c r="C2381" s="25"/>
      <c r="D2381" s="25"/>
      <c r="E2381" s="25"/>
      <c r="F2381" s="25"/>
      <c r="G2381" s="26"/>
      <c r="H2381" s="27"/>
      <c r="I2381" s="28"/>
      <c r="J2381" s="430"/>
      <c r="K2381" s="48"/>
      <c r="L2381" s="457" t="str">
        <f t="shared" si="74"/>
        <v/>
      </c>
      <c r="M2381" s="245" cm="1">
        <f t="array" ref="M2381">SUMPRODUCT(--(N2381:Q2381&lt;&gt;"")) + IF(TRIM(R2381)="",0,LEN(R2381)-LEN(SUBSTITUTE(R2381,",",""))+1)</f>
        <v>0</v>
      </c>
      <c r="N2381" s="242" t="str">
        <f>IF(AND(I2381&lt;&gt;0,I2381&lt;&gt;""),IF(TRIM(SUBSTITUTE(B2381,CHAR(160),""))="","",IF(ISNUMBER(MATCH(TRIM(SUBSTITUTE(B2381,CHAR(160),"")),'Look Up Values'!$B$2:$B$500,0)),"","Origin error")),"")</f>
        <v/>
      </c>
      <c r="O2381" s="242" t="str">
        <f>IF(AND(I2381&lt;&gt;0,I2381&lt;&gt;""),IF(C2381="","",IF(AND(ISNUMBER(--LEFT(C2381,FIND(" ",C2381&amp;" ")-1)),OR(LEN(LEFT(C2381,FIND(" ",C2381&amp;" ")-1))=6,LEN(LEFT(C2381,FIND(" ",C2381&amp;" ")-1))=7),OR(ISNUMBER(MATCH(LEFT(C2381,FIND(" ",C2381&amp;" ")-1),'Look Up Values'!$G$2:$G$1000,0)),ISNUMBER(MATCH(LEFT(C2381,FIND(" ",C2381&amp;" ")-1),'Look Up Values'!$AE$2:$AE$2000,0)))),"","EWC error")),"")</f>
        <v/>
      </c>
      <c r="P2381" s="242" t="str" cm="1">
        <f t="array" ref="P2381">IF(AND(I2381&lt;&gt;0,I2381&lt;&gt;""),IF(D2381="","",IF(ISNUMBER(MATCH(SUBSTITUTE(D2381," ",""),SUBSTITUTE('Look Up Values'!$S$2:$S$120," ",""),0)),"","D&amp;R error")),"")</f>
        <v/>
      </c>
      <c r="Q2381" s="242" t="str" cm="1">
        <f t="array" ref="Q2381">IF(AND(I2381&lt;&gt;0,I2381&lt;&gt;""),IF(G2381="","",IF(ISNUMBER(MATCH(SUBSTITUTE(G2381," ",""),SUBSTITUTE('Look Up Values'!$I$2:$I$10," ",""),0)),"","State error")),"")</f>
        <v/>
      </c>
      <c r="R2381" s="260" t="str">
        <f t="shared" si="75"/>
        <v/>
      </c>
    </row>
    <row r="2382" spans="1:18" ht="15.75">
      <c r="A2382" s="250">
        <v>2375</v>
      </c>
      <c r="B2382" s="198"/>
      <c r="C2382" s="25"/>
      <c r="D2382" s="25"/>
      <c r="E2382" s="25"/>
      <c r="F2382" s="25"/>
      <c r="G2382" s="26"/>
      <c r="H2382" s="27"/>
      <c r="I2382" s="28"/>
      <c r="J2382" s="430"/>
      <c r="K2382" s="48"/>
      <c r="L2382" s="457" t="str">
        <f t="shared" si="74"/>
        <v/>
      </c>
      <c r="M2382" s="245" cm="1">
        <f t="array" ref="M2382">SUMPRODUCT(--(N2382:Q2382&lt;&gt;"")) + IF(TRIM(R2382)="",0,LEN(R2382)-LEN(SUBSTITUTE(R2382,",",""))+1)</f>
        <v>0</v>
      </c>
      <c r="N2382" s="242" t="str">
        <f>IF(AND(I2382&lt;&gt;0,I2382&lt;&gt;""),IF(TRIM(SUBSTITUTE(B2382,CHAR(160),""))="","",IF(ISNUMBER(MATCH(TRIM(SUBSTITUTE(B2382,CHAR(160),"")),'Look Up Values'!$B$2:$B$500,0)),"","Origin error")),"")</f>
        <v/>
      </c>
      <c r="O2382" s="242" t="str">
        <f>IF(AND(I2382&lt;&gt;0,I2382&lt;&gt;""),IF(C2382="","",IF(AND(ISNUMBER(--LEFT(C2382,FIND(" ",C2382&amp;" ")-1)),OR(LEN(LEFT(C2382,FIND(" ",C2382&amp;" ")-1))=6,LEN(LEFT(C2382,FIND(" ",C2382&amp;" ")-1))=7),OR(ISNUMBER(MATCH(LEFT(C2382,FIND(" ",C2382&amp;" ")-1),'Look Up Values'!$G$2:$G$1000,0)),ISNUMBER(MATCH(LEFT(C2382,FIND(" ",C2382&amp;" ")-1),'Look Up Values'!$AE$2:$AE$2000,0)))),"","EWC error")),"")</f>
        <v/>
      </c>
      <c r="P2382" s="242" t="str" cm="1">
        <f t="array" ref="P2382">IF(AND(I2382&lt;&gt;0,I2382&lt;&gt;""),IF(D2382="","",IF(ISNUMBER(MATCH(SUBSTITUTE(D2382," ",""),SUBSTITUTE('Look Up Values'!$S$2:$S$120," ",""),0)),"","D&amp;R error")),"")</f>
        <v/>
      </c>
      <c r="Q2382" s="242" t="str" cm="1">
        <f t="array" ref="Q2382">IF(AND(I2382&lt;&gt;0,I2382&lt;&gt;""),IF(G2382="","",IF(ISNUMBER(MATCH(SUBSTITUTE(G2382," ",""),SUBSTITUTE('Look Up Values'!$I$2:$I$10," ",""),0)),"","State error")),"")</f>
        <v/>
      </c>
      <c r="R2382" s="260" t="str">
        <f t="shared" si="75"/>
        <v/>
      </c>
    </row>
    <row r="2383" spans="1:18" ht="15.75">
      <c r="A2383" s="250">
        <v>2376</v>
      </c>
      <c r="B2383" s="198"/>
      <c r="C2383" s="25"/>
      <c r="D2383" s="25"/>
      <c r="E2383" s="25"/>
      <c r="F2383" s="25"/>
      <c r="G2383" s="26"/>
      <c r="H2383" s="27"/>
      <c r="I2383" s="28"/>
      <c r="J2383" s="430"/>
      <c r="K2383" s="48"/>
      <c r="L2383" s="457" t="str">
        <f t="shared" si="74"/>
        <v/>
      </c>
      <c r="M2383" s="245" cm="1">
        <f t="array" ref="M2383">SUMPRODUCT(--(N2383:Q2383&lt;&gt;"")) + IF(TRIM(R2383)="",0,LEN(R2383)-LEN(SUBSTITUTE(R2383,",",""))+1)</f>
        <v>0</v>
      </c>
      <c r="N2383" s="242" t="str">
        <f>IF(AND(I2383&lt;&gt;0,I2383&lt;&gt;""),IF(TRIM(SUBSTITUTE(B2383,CHAR(160),""))="","",IF(ISNUMBER(MATCH(TRIM(SUBSTITUTE(B2383,CHAR(160),"")),'Look Up Values'!$B$2:$B$500,0)),"","Origin error")),"")</f>
        <v/>
      </c>
      <c r="O2383" s="242" t="str">
        <f>IF(AND(I2383&lt;&gt;0,I2383&lt;&gt;""),IF(C2383="","",IF(AND(ISNUMBER(--LEFT(C2383,FIND(" ",C2383&amp;" ")-1)),OR(LEN(LEFT(C2383,FIND(" ",C2383&amp;" ")-1))=6,LEN(LEFT(C2383,FIND(" ",C2383&amp;" ")-1))=7),OR(ISNUMBER(MATCH(LEFT(C2383,FIND(" ",C2383&amp;" ")-1),'Look Up Values'!$G$2:$G$1000,0)),ISNUMBER(MATCH(LEFT(C2383,FIND(" ",C2383&amp;" ")-1),'Look Up Values'!$AE$2:$AE$2000,0)))),"","EWC error")),"")</f>
        <v/>
      </c>
      <c r="P2383" s="242" t="str" cm="1">
        <f t="array" ref="P2383">IF(AND(I2383&lt;&gt;0,I2383&lt;&gt;""),IF(D2383="","",IF(ISNUMBER(MATCH(SUBSTITUTE(D2383," ",""),SUBSTITUTE('Look Up Values'!$S$2:$S$120," ",""),0)),"","D&amp;R error")),"")</f>
        <v/>
      </c>
      <c r="Q2383" s="242" t="str" cm="1">
        <f t="array" ref="Q2383">IF(AND(I2383&lt;&gt;0,I2383&lt;&gt;""),IF(G2383="","",IF(ISNUMBER(MATCH(SUBSTITUTE(G2383," ",""),SUBSTITUTE('Look Up Values'!$I$2:$I$10," ",""),0)),"","State error")),"")</f>
        <v/>
      </c>
      <c r="R2383" s="260" t="str">
        <f t="shared" si="75"/>
        <v/>
      </c>
    </row>
    <row r="2384" spans="1:18" ht="15.75">
      <c r="A2384" s="250">
        <v>2377</v>
      </c>
      <c r="B2384" s="198"/>
      <c r="C2384" s="25"/>
      <c r="D2384" s="25"/>
      <c r="E2384" s="25"/>
      <c r="F2384" s="25"/>
      <c r="G2384" s="26"/>
      <c r="H2384" s="27"/>
      <c r="I2384" s="28"/>
      <c r="J2384" s="430"/>
      <c r="K2384" s="48"/>
      <c r="L2384" s="457" t="str">
        <f t="shared" si="74"/>
        <v/>
      </c>
      <c r="M2384" s="245" cm="1">
        <f t="array" ref="M2384">SUMPRODUCT(--(N2384:Q2384&lt;&gt;"")) + IF(TRIM(R2384)="",0,LEN(R2384)-LEN(SUBSTITUTE(R2384,",",""))+1)</f>
        <v>0</v>
      </c>
      <c r="N2384" s="242" t="str">
        <f>IF(AND(I2384&lt;&gt;0,I2384&lt;&gt;""),IF(TRIM(SUBSTITUTE(B2384,CHAR(160),""))="","",IF(ISNUMBER(MATCH(TRIM(SUBSTITUTE(B2384,CHAR(160),"")),'Look Up Values'!$B$2:$B$500,0)),"","Origin error")),"")</f>
        <v/>
      </c>
      <c r="O2384" s="242" t="str">
        <f>IF(AND(I2384&lt;&gt;0,I2384&lt;&gt;""),IF(C2384="","",IF(AND(ISNUMBER(--LEFT(C2384,FIND(" ",C2384&amp;" ")-1)),OR(LEN(LEFT(C2384,FIND(" ",C2384&amp;" ")-1))=6,LEN(LEFT(C2384,FIND(" ",C2384&amp;" ")-1))=7),OR(ISNUMBER(MATCH(LEFT(C2384,FIND(" ",C2384&amp;" ")-1),'Look Up Values'!$G$2:$G$1000,0)),ISNUMBER(MATCH(LEFT(C2384,FIND(" ",C2384&amp;" ")-1),'Look Up Values'!$AE$2:$AE$2000,0)))),"","EWC error")),"")</f>
        <v/>
      </c>
      <c r="P2384" s="242" t="str" cm="1">
        <f t="array" ref="P2384">IF(AND(I2384&lt;&gt;0,I2384&lt;&gt;""),IF(D2384="","",IF(ISNUMBER(MATCH(SUBSTITUTE(D2384," ",""),SUBSTITUTE('Look Up Values'!$S$2:$S$120," ",""),0)),"","D&amp;R error")),"")</f>
        <v/>
      </c>
      <c r="Q2384" s="242" t="str" cm="1">
        <f t="array" ref="Q2384">IF(AND(I2384&lt;&gt;0,I2384&lt;&gt;""),IF(G2384="","",IF(ISNUMBER(MATCH(SUBSTITUTE(G2384," ",""),SUBSTITUTE('Look Up Values'!$I$2:$I$10," ",""),0)),"","State error")),"")</f>
        <v/>
      </c>
      <c r="R2384" s="260" t="str">
        <f t="shared" si="75"/>
        <v/>
      </c>
    </row>
    <row r="2385" spans="1:18" ht="15.75">
      <c r="A2385" s="250">
        <v>2378</v>
      </c>
      <c r="B2385" s="198"/>
      <c r="C2385" s="25"/>
      <c r="D2385" s="25"/>
      <c r="E2385" s="25"/>
      <c r="F2385" s="25"/>
      <c r="G2385" s="26"/>
      <c r="H2385" s="27"/>
      <c r="I2385" s="28"/>
      <c r="J2385" s="430"/>
      <c r="K2385" s="48"/>
      <c r="L2385" s="457" t="str">
        <f t="shared" si="74"/>
        <v/>
      </c>
      <c r="M2385" s="245" cm="1">
        <f t="array" ref="M2385">SUMPRODUCT(--(N2385:Q2385&lt;&gt;"")) + IF(TRIM(R2385)="",0,LEN(R2385)-LEN(SUBSTITUTE(R2385,",",""))+1)</f>
        <v>0</v>
      </c>
      <c r="N2385" s="242" t="str">
        <f>IF(AND(I2385&lt;&gt;0,I2385&lt;&gt;""),IF(TRIM(SUBSTITUTE(B2385,CHAR(160),""))="","",IF(ISNUMBER(MATCH(TRIM(SUBSTITUTE(B2385,CHAR(160),"")),'Look Up Values'!$B$2:$B$500,0)),"","Origin error")),"")</f>
        <v/>
      </c>
      <c r="O2385" s="242" t="str">
        <f>IF(AND(I2385&lt;&gt;0,I2385&lt;&gt;""),IF(C2385="","",IF(AND(ISNUMBER(--LEFT(C2385,FIND(" ",C2385&amp;" ")-1)),OR(LEN(LEFT(C2385,FIND(" ",C2385&amp;" ")-1))=6,LEN(LEFT(C2385,FIND(" ",C2385&amp;" ")-1))=7),OR(ISNUMBER(MATCH(LEFT(C2385,FIND(" ",C2385&amp;" ")-1),'Look Up Values'!$G$2:$G$1000,0)),ISNUMBER(MATCH(LEFT(C2385,FIND(" ",C2385&amp;" ")-1),'Look Up Values'!$AE$2:$AE$2000,0)))),"","EWC error")),"")</f>
        <v/>
      </c>
      <c r="P2385" s="242" t="str" cm="1">
        <f t="array" ref="P2385">IF(AND(I2385&lt;&gt;0,I2385&lt;&gt;""),IF(D2385="","",IF(ISNUMBER(MATCH(SUBSTITUTE(D2385," ",""),SUBSTITUTE('Look Up Values'!$S$2:$S$120," ",""),0)),"","D&amp;R error")),"")</f>
        <v/>
      </c>
      <c r="Q2385" s="242" t="str" cm="1">
        <f t="array" ref="Q2385">IF(AND(I2385&lt;&gt;0,I2385&lt;&gt;""),IF(G2385="","",IF(ISNUMBER(MATCH(SUBSTITUTE(G2385," ",""),SUBSTITUTE('Look Up Values'!$I$2:$I$10," ",""),0)),"","State error")),"")</f>
        <v/>
      </c>
      <c r="R2385" s="260" t="str">
        <f t="shared" si="75"/>
        <v/>
      </c>
    </row>
    <row r="2386" spans="1:18" ht="15.75">
      <c r="A2386" s="250">
        <v>2379</v>
      </c>
      <c r="B2386" s="198"/>
      <c r="C2386" s="25"/>
      <c r="D2386" s="25"/>
      <c r="E2386" s="25"/>
      <c r="F2386" s="25"/>
      <c r="G2386" s="26"/>
      <c r="H2386" s="27"/>
      <c r="I2386" s="28"/>
      <c r="J2386" s="430"/>
      <c r="K2386" s="48"/>
      <c r="L2386" s="457" t="str">
        <f t="shared" si="74"/>
        <v/>
      </c>
      <c r="M2386" s="245" cm="1">
        <f t="array" ref="M2386">SUMPRODUCT(--(N2386:Q2386&lt;&gt;"")) + IF(TRIM(R2386)="",0,LEN(R2386)-LEN(SUBSTITUTE(R2386,",",""))+1)</f>
        <v>0</v>
      </c>
      <c r="N2386" s="242" t="str">
        <f>IF(AND(I2386&lt;&gt;0,I2386&lt;&gt;""),IF(TRIM(SUBSTITUTE(B2386,CHAR(160),""))="","",IF(ISNUMBER(MATCH(TRIM(SUBSTITUTE(B2386,CHAR(160),"")),'Look Up Values'!$B$2:$B$500,0)),"","Origin error")),"")</f>
        <v/>
      </c>
      <c r="O2386" s="242" t="str">
        <f>IF(AND(I2386&lt;&gt;0,I2386&lt;&gt;""),IF(C2386="","",IF(AND(ISNUMBER(--LEFT(C2386,FIND(" ",C2386&amp;" ")-1)),OR(LEN(LEFT(C2386,FIND(" ",C2386&amp;" ")-1))=6,LEN(LEFT(C2386,FIND(" ",C2386&amp;" ")-1))=7),OR(ISNUMBER(MATCH(LEFT(C2386,FIND(" ",C2386&amp;" ")-1),'Look Up Values'!$G$2:$G$1000,0)),ISNUMBER(MATCH(LEFT(C2386,FIND(" ",C2386&amp;" ")-1),'Look Up Values'!$AE$2:$AE$2000,0)))),"","EWC error")),"")</f>
        <v/>
      </c>
      <c r="P2386" s="242" t="str" cm="1">
        <f t="array" ref="P2386">IF(AND(I2386&lt;&gt;0,I2386&lt;&gt;""),IF(D2386="","",IF(ISNUMBER(MATCH(SUBSTITUTE(D2386," ",""),SUBSTITUTE('Look Up Values'!$S$2:$S$120," ",""),0)),"","D&amp;R error")),"")</f>
        <v/>
      </c>
      <c r="Q2386" s="242" t="str" cm="1">
        <f t="array" ref="Q2386">IF(AND(I2386&lt;&gt;0,I2386&lt;&gt;""),IF(G2386="","",IF(ISNUMBER(MATCH(SUBSTITUTE(G2386," ",""),SUBSTITUTE('Look Up Values'!$I$2:$I$10," ",""),0)),"","State error")),"")</f>
        <v/>
      </c>
      <c r="R2386" s="260" t="str">
        <f t="shared" si="75"/>
        <v/>
      </c>
    </row>
    <row r="2387" spans="1:18" ht="15.75">
      <c r="A2387" s="250">
        <v>2380</v>
      </c>
      <c r="B2387" s="198"/>
      <c r="C2387" s="25"/>
      <c r="D2387" s="25"/>
      <c r="E2387" s="25"/>
      <c r="F2387" s="25"/>
      <c r="G2387" s="26"/>
      <c r="H2387" s="27"/>
      <c r="I2387" s="28"/>
      <c r="J2387" s="430"/>
      <c r="K2387" s="48"/>
      <c r="L2387" s="457" t="str">
        <f t="shared" si="74"/>
        <v/>
      </c>
      <c r="M2387" s="245" cm="1">
        <f t="array" ref="M2387">SUMPRODUCT(--(N2387:Q2387&lt;&gt;"")) + IF(TRIM(R2387)="",0,LEN(R2387)-LEN(SUBSTITUTE(R2387,",",""))+1)</f>
        <v>0</v>
      </c>
      <c r="N2387" s="242" t="str">
        <f>IF(AND(I2387&lt;&gt;0,I2387&lt;&gt;""),IF(TRIM(SUBSTITUTE(B2387,CHAR(160),""))="","",IF(ISNUMBER(MATCH(TRIM(SUBSTITUTE(B2387,CHAR(160),"")),'Look Up Values'!$B$2:$B$500,0)),"","Origin error")),"")</f>
        <v/>
      </c>
      <c r="O2387" s="242" t="str">
        <f>IF(AND(I2387&lt;&gt;0,I2387&lt;&gt;""),IF(C2387="","",IF(AND(ISNUMBER(--LEFT(C2387,FIND(" ",C2387&amp;" ")-1)),OR(LEN(LEFT(C2387,FIND(" ",C2387&amp;" ")-1))=6,LEN(LEFT(C2387,FIND(" ",C2387&amp;" ")-1))=7),OR(ISNUMBER(MATCH(LEFT(C2387,FIND(" ",C2387&amp;" ")-1),'Look Up Values'!$G$2:$G$1000,0)),ISNUMBER(MATCH(LEFT(C2387,FIND(" ",C2387&amp;" ")-1),'Look Up Values'!$AE$2:$AE$2000,0)))),"","EWC error")),"")</f>
        <v/>
      </c>
      <c r="P2387" s="242" t="str" cm="1">
        <f t="array" ref="P2387">IF(AND(I2387&lt;&gt;0,I2387&lt;&gt;""),IF(D2387="","",IF(ISNUMBER(MATCH(SUBSTITUTE(D2387," ",""),SUBSTITUTE('Look Up Values'!$S$2:$S$120," ",""),0)),"","D&amp;R error")),"")</f>
        <v/>
      </c>
      <c r="Q2387" s="242" t="str" cm="1">
        <f t="array" ref="Q2387">IF(AND(I2387&lt;&gt;0,I2387&lt;&gt;""),IF(G2387="","",IF(ISNUMBER(MATCH(SUBSTITUTE(G2387," ",""),SUBSTITUTE('Look Up Values'!$I$2:$I$10," ",""),0)),"","State error")),"")</f>
        <v/>
      </c>
      <c r="R2387" s="260" t="str">
        <f t="shared" si="75"/>
        <v/>
      </c>
    </row>
    <row r="2388" spans="1:18" ht="15.75">
      <c r="A2388" s="250">
        <v>2381</v>
      </c>
      <c r="B2388" s="198"/>
      <c r="C2388" s="25"/>
      <c r="D2388" s="25"/>
      <c r="E2388" s="25"/>
      <c r="F2388" s="25"/>
      <c r="G2388" s="26"/>
      <c r="H2388" s="27"/>
      <c r="I2388" s="28"/>
      <c r="J2388" s="430"/>
      <c r="K2388" s="48"/>
      <c r="L2388" s="457" t="str">
        <f t="shared" si="74"/>
        <v/>
      </c>
      <c r="M2388" s="245" cm="1">
        <f t="array" ref="M2388">SUMPRODUCT(--(N2388:Q2388&lt;&gt;"")) + IF(TRIM(R2388)="",0,LEN(R2388)-LEN(SUBSTITUTE(R2388,",",""))+1)</f>
        <v>0</v>
      </c>
      <c r="N2388" s="242" t="str">
        <f>IF(AND(I2388&lt;&gt;0,I2388&lt;&gt;""),IF(TRIM(SUBSTITUTE(B2388,CHAR(160),""))="","",IF(ISNUMBER(MATCH(TRIM(SUBSTITUTE(B2388,CHAR(160),"")),'Look Up Values'!$B$2:$B$500,0)),"","Origin error")),"")</f>
        <v/>
      </c>
      <c r="O2388" s="242" t="str">
        <f>IF(AND(I2388&lt;&gt;0,I2388&lt;&gt;""),IF(C2388="","",IF(AND(ISNUMBER(--LEFT(C2388,FIND(" ",C2388&amp;" ")-1)),OR(LEN(LEFT(C2388,FIND(" ",C2388&amp;" ")-1))=6,LEN(LEFT(C2388,FIND(" ",C2388&amp;" ")-1))=7),OR(ISNUMBER(MATCH(LEFT(C2388,FIND(" ",C2388&amp;" ")-1),'Look Up Values'!$G$2:$G$1000,0)),ISNUMBER(MATCH(LEFT(C2388,FIND(" ",C2388&amp;" ")-1),'Look Up Values'!$AE$2:$AE$2000,0)))),"","EWC error")),"")</f>
        <v/>
      </c>
      <c r="P2388" s="242" t="str" cm="1">
        <f t="array" ref="P2388">IF(AND(I2388&lt;&gt;0,I2388&lt;&gt;""),IF(D2388="","",IF(ISNUMBER(MATCH(SUBSTITUTE(D2388," ",""),SUBSTITUTE('Look Up Values'!$S$2:$S$120," ",""),0)),"","D&amp;R error")),"")</f>
        <v/>
      </c>
      <c r="Q2388" s="242" t="str" cm="1">
        <f t="array" ref="Q2388">IF(AND(I2388&lt;&gt;0,I2388&lt;&gt;""),IF(G2388="","",IF(ISNUMBER(MATCH(SUBSTITUTE(G2388," ",""),SUBSTITUTE('Look Up Values'!$I$2:$I$10," ",""),0)),"","State error")),"")</f>
        <v/>
      </c>
      <c r="R2388" s="260" t="str">
        <f t="shared" si="75"/>
        <v/>
      </c>
    </row>
    <row r="2389" spans="1:18" ht="15.75">
      <c r="A2389" s="250">
        <v>2382</v>
      </c>
      <c r="B2389" s="198"/>
      <c r="C2389" s="25"/>
      <c r="D2389" s="25"/>
      <c r="E2389" s="25"/>
      <c r="F2389" s="25"/>
      <c r="G2389" s="26"/>
      <c r="H2389" s="27"/>
      <c r="I2389" s="28"/>
      <c r="J2389" s="430"/>
      <c r="K2389" s="48"/>
      <c r="L2389" s="457" t="str">
        <f t="shared" si="74"/>
        <v/>
      </c>
      <c r="M2389" s="245" cm="1">
        <f t="array" ref="M2389">SUMPRODUCT(--(N2389:Q2389&lt;&gt;"")) + IF(TRIM(R2389)="",0,LEN(R2389)-LEN(SUBSTITUTE(R2389,",",""))+1)</f>
        <v>0</v>
      </c>
      <c r="N2389" s="242" t="str">
        <f>IF(AND(I2389&lt;&gt;0,I2389&lt;&gt;""),IF(TRIM(SUBSTITUTE(B2389,CHAR(160),""))="","",IF(ISNUMBER(MATCH(TRIM(SUBSTITUTE(B2389,CHAR(160),"")),'Look Up Values'!$B$2:$B$500,0)),"","Origin error")),"")</f>
        <v/>
      </c>
      <c r="O2389" s="242" t="str">
        <f>IF(AND(I2389&lt;&gt;0,I2389&lt;&gt;""),IF(C2389="","",IF(AND(ISNUMBER(--LEFT(C2389,FIND(" ",C2389&amp;" ")-1)),OR(LEN(LEFT(C2389,FIND(" ",C2389&amp;" ")-1))=6,LEN(LEFT(C2389,FIND(" ",C2389&amp;" ")-1))=7),OR(ISNUMBER(MATCH(LEFT(C2389,FIND(" ",C2389&amp;" ")-1),'Look Up Values'!$G$2:$G$1000,0)),ISNUMBER(MATCH(LEFT(C2389,FIND(" ",C2389&amp;" ")-1),'Look Up Values'!$AE$2:$AE$2000,0)))),"","EWC error")),"")</f>
        <v/>
      </c>
      <c r="P2389" s="242" t="str" cm="1">
        <f t="array" ref="P2389">IF(AND(I2389&lt;&gt;0,I2389&lt;&gt;""),IF(D2389="","",IF(ISNUMBER(MATCH(SUBSTITUTE(D2389," ",""),SUBSTITUTE('Look Up Values'!$S$2:$S$120," ",""),0)),"","D&amp;R error")),"")</f>
        <v/>
      </c>
      <c r="Q2389" s="242" t="str" cm="1">
        <f t="array" ref="Q2389">IF(AND(I2389&lt;&gt;0,I2389&lt;&gt;""),IF(G2389="","",IF(ISNUMBER(MATCH(SUBSTITUTE(G2389," ",""),SUBSTITUTE('Look Up Values'!$I$2:$I$10," ",""),0)),"","State error")),"")</f>
        <v/>
      </c>
      <c r="R2389" s="260" t="str">
        <f t="shared" si="75"/>
        <v/>
      </c>
    </row>
    <row r="2390" spans="1:18" ht="15.75">
      <c r="A2390" s="250">
        <v>2383</v>
      </c>
      <c r="B2390" s="198"/>
      <c r="C2390" s="25"/>
      <c r="D2390" s="25"/>
      <c r="E2390" s="25"/>
      <c r="F2390" s="25"/>
      <c r="G2390" s="26"/>
      <c r="H2390" s="27"/>
      <c r="I2390" s="28"/>
      <c r="J2390" s="430"/>
      <c r="K2390" s="48"/>
      <c r="L2390" s="457" t="str">
        <f t="shared" si="74"/>
        <v/>
      </c>
      <c r="M2390" s="245" cm="1">
        <f t="array" ref="M2390">SUMPRODUCT(--(N2390:Q2390&lt;&gt;"")) + IF(TRIM(R2390)="",0,LEN(R2390)-LEN(SUBSTITUTE(R2390,",",""))+1)</f>
        <v>0</v>
      </c>
      <c r="N2390" s="242" t="str">
        <f>IF(AND(I2390&lt;&gt;0,I2390&lt;&gt;""),IF(TRIM(SUBSTITUTE(B2390,CHAR(160),""))="","",IF(ISNUMBER(MATCH(TRIM(SUBSTITUTE(B2390,CHAR(160),"")),'Look Up Values'!$B$2:$B$500,0)),"","Origin error")),"")</f>
        <v/>
      </c>
      <c r="O2390" s="242" t="str">
        <f>IF(AND(I2390&lt;&gt;0,I2390&lt;&gt;""),IF(C2390="","",IF(AND(ISNUMBER(--LEFT(C2390,FIND(" ",C2390&amp;" ")-1)),OR(LEN(LEFT(C2390,FIND(" ",C2390&amp;" ")-1))=6,LEN(LEFT(C2390,FIND(" ",C2390&amp;" ")-1))=7),OR(ISNUMBER(MATCH(LEFT(C2390,FIND(" ",C2390&amp;" ")-1),'Look Up Values'!$G$2:$G$1000,0)),ISNUMBER(MATCH(LEFT(C2390,FIND(" ",C2390&amp;" ")-1),'Look Up Values'!$AE$2:$AE$2000,0)))),"","EWC error")),"")</f>
        <v/>
      </c>
      <c r="P2390" s="242" t="str" cm="1">
        <f t="array" ref="P2390">IF(AND(I2390&lt;&gt;0,I2390&lt;&gt;""),IF(D2390="","",IF(ISNUMBER(MATCH(SUBSTITUTE(D2390," ",""),SUBSTITUTE('Look Up Values'!$S$2:$S$120," ",""),0)),"","D&amp;R error")),"")</f>
        <v/>
      </c>
      <c r="Q2390" s="242" t="str" cm="1">
        <f t="array" ref="Q2390">IF(AND(I2390&lt;&gt;0,I2390&lt;&gt;""),IF(G2390="","",IF(ISNUMBER(MATCH(SUBSTITUTE(G2390," ",""),SUBSTITUTE('Look Up Values'!$I$2:$I$10," ",""),0)),"","State error")),"")</f>
        <v/>
      </c>
      <c r="R2390" s="260" t="str">
        <f t="shared" si="75"/>
        <v/>
      </c>
    </row>
    <row r="2391" spans="1:18" ht="15.75">
      <c r="A2391" s="250">
        <v>2384</v>
      </c>
      <c r="B2391" s="198"/>
      <c r="C2391" s="25"/>
      <c r="D2391" s="25"/>
      <c r="E2391" s="25"/>
      <c r="F2391" s="25"/>
      <c r="G2391" s="26"/>
      <c r="H2391" s="27"/>
      <c r="I2391" s="28"/>
      <c r="J2391" s="430"/>
      <c r="K2391" s="48"/>
      <c r="L2391" s="457" t="str">
        <f t="shared" si="74"/>
        <v/>
      </c>
      <c r="M2391" s="245" cm="1">
        <f t="array" ref="M2391">SUMPRODUCT(--(N2391:Q2391&lt;&gt;"")) + IF(TRIM(R2391)="",0,LEN(R2391)-LEN(SUBSTITUTE(R2391,",",""))+1)</f>
        <v>0</v>
      </c>
      <c r="N2391" s="242" t="str">
        <f>IF(AND(I2391&lt;&gt;0,I2391&lt;&gt;""),IF(TRIM(SUBSTITUTE(B2391,CHAR(160),""))="","",IF(ISNUMBER(MATCH(TRIM(SUBSTITUTE(B2391,CHAR(160),"")),'Look Up Values'!$B$2:$B$500,0)),"","Origin error")),"")</f>
        <v/>
      </c>
      <c r="O2391" s="242" t="str">
        <f>IF(AND(I2391&lt;&gt;0,I2391&lt;&gt;""),IF(C2391="","",IF(AND(ISNUMBER(--LEFT(C2391,FIND(" ",C2391&amp;" ")-1)),OR(LEN(LEFT(C2391,FIND(" ",C2391&amp;" ")-1))=6,LEN(LEFT(C2391,FIND(" ",C2391&amp;" ")-1))=7),OR(ISNUMBER(MATCH(LEFT(C2391,FIND(" ",C2391&amp;" ")-1),'Look Up Values'!$G$2:$G$1000,0)),ISNUMBER(MATCH(LEFT(C2391,FIND(" ",C2391&amp;" ")-1),'Look Up Values'!$AE$2:$AE$2000,0)))),"","EWC error")),"")</f>
        <v/>
      </c>
      <c r="P2391" s="242" t="str" cm="1">
        <f t="array" ref="P2391">IF(AND(I2391&lt;&gt;0,I2391&lt;&gt;""),IF(D2391="","",IF(ISNUMBER(MATCH(SUBSTITUTE(D2391," ",""),SUBSTITUTE('Look Up Values'!$S$2:$S$120," ",""),0)),"","D&amp;R error")),"")</f>
        <v/>
      </c>
      <c r="Q2391" s="242" t="str" cm="1">
        <f t="array" ref="Q2391">IF(AND(I2391&lt;&gt;0,I2391&lt;&gt;""),IF(G2391="","",IF(ISNUMBER(MATCH(SUBSTITUTE(G2391," ",""),SUBSTITUTE('Look Up Values'!$I$2:$I$10," ",""),0)),"","State error")),"")</f>
        <v/>
      </c>
      <c r="R2391" s="260" t="str">
        <f t="shared" si="75"/>
        <v/>
      </c>
    </row>
    <row r="2392" spans="1:18" ht="15.75">
      <c r="A2392" s="250">
        <v>2385</v>
      </c>
      <c r="B2392" s="198"/>
      <c r="C2392" s="25"/>
      <c r="D2392" s="25"/>
      <c r="E2392" s="25"/>
      <c r="F2392" s="25"/>
      <c r="G2392" s="26"/>
      <c r="H2392" s="27"/>
      <c r="I2392" s="28"/>
      <c r="J2392" s="430"/>
      <c r="K2392" s="48"/>
      <c r="L2392" s="457" t="str">
        <f t="shared" si="74"/>
        <v/>
      </c>
      <c r="M2392" s="245" cm="1">
        <f t="array" ref="M2392">SUMPRODUCT(--(N2392:Q2392&lt;&gt;"")) + IF(TRIM(R2392)="",0,LEN(R2392)-LEN(SUBSTITUTE(R2392,",",""))+1)</f>
        <v>0</v>
      </c>
      <c r="N2392" s="242" t="str">
        <f>IF(AND(I2392&lt;&gt;0,I2392&lt;&gt;""),IF(TRIM(SUBSTITUTE(B2392,CHAR(160),""))="","",IF(ISNUMBER(MATCH(TRIM(SUBSTITUTE(B2392,CHAR(160),"")),'Look Up Values'!$B$2:$B$500,0)),"","Origin error")),"")</f>
        <v/>
      </c>
      <c r="O2392" s="242" t="str">
        <f>IF(AND(I2392&lt;&gt;0,I2392&lt;&gt;""),IF(C2392="","",IF(AND(ISNUMBER(--LEFT(C2392,FIND(" ",C2392&amp;" ")-1)),OR(LEN(LEFT(C2392,FIND(" ",C2392&amp;" ")-1))=6,LEN(LEFT(C2392,FIND(" ",C2392&amp;" ")-1))=7),OR(ISNUMBER(MATCH(LEFT(C2392,FIND(" ",C2392&amp;" ")-1),'Look Up Values'!$G$2:$G$1000,0)),ISNUMBER(MATCH(LEFT(C2392,FIND(" ",C2392&amp;" ")-1),'Look Up Values'!$AE$2:$AE$2000,0)))),"","EWC error")),"")</f>
        <v/>
      </c>
      <c r="P2392" s="242" t="str" cm="1">
        <f t="array" ref="P2392">IF(AND(I2392&lt;&gt;0,I2392&lt;&gt;""),IF(D2392="","",IF(ISNUMBER(MATCH(SUBSTITUTE(D2392," ",""),SUBSTITUTE('Look Up Values'!$S$2:$S$120," ",""),0)),"","D&amp;R error")),"")</f>
        <v/>
      </c>
      <c r="Q2392" s="242" t="str" cm="1">
        <f t="array" ref="Q2392">IF(AND(I2392&lt;&gt;0,I2392&lt;&gt;""),IF(G2392="","",IF(ISNUMBER(MATCH(SUBSTITUTE(G2392," ",""),SUBSTITUTE('Look Up Values'!$I$2:$I$10," ",""),0)),"","State error")),"")</f>
        <v/>
      </c>
      <c r="R2392" s="260" t="str">
        <f t="shared" si="75"/>
        <v/>
      </c>
    </row>
    <row r="2393" spans="1:18" ht="15.75">
      <c r="A2393" s="250">
        <v>2386</v>
      </c>
      <c r="B2393" s="198"/>
      <c r="C2393" s="25"/>
      <c r="D2393" s="25"/>
      <c r="E2393" s="25"/>
      <c r="F2393" s="25"/>
      <c r="G2393" s="26"/>
      <c r="H2393" s="27"/>
      <c r="I2393" s="28"/>
      <c r="J2393" s="430"/>
      <c r="K2393" s="48"/>
      <c r="L2393" s="457" t="str">
        <f t="shared" si="74"/>
        <v/>
      </c>
      <c r="M2393" s="245" cm="1">
        <f t="array" ref="M2393">SUMPRODUCT(--(N2393:Q2393&lt;&gt;"")) + IF(TRIM(R2393)="",0,LEN(R2393)-LEN(SUBSTITUTE(R2393,",",""))+1)</f>
        <v>0</v>
      </c>
      <c r="N2393" s="242" t="str">
        <f>IF(AND(I2393&lt;&gt;0,I2393&lt;&gt;""),IF(TRIM(SUBSTITUTE(B2393,CHAR(160),""))="","",IF(ISNUMBER(MATCH(TRIM(SUBSTITUTE(B2393,CHAR(160),"")),'Look Up Values'!$B$2:$B$500,0)),"","Origin error")),"")</f>
        <v/>
      </c>
      <c r="O2393" s="242" t="str">
        <f>IF(AND(I2393&lt;&gt;0,I2393&lt;&gt;""),IF(C2393="","",IF(AND(ISNUMBER(--LEFT(C2393,FIND(" ",C2393&amp;" ")-1)),OR(LEN(LEFT(C2393,FIND(" ",C2393&amp;" ")-1))=6,LEN(LEFT(C2393,FIND(" ",C2393&amp;" ")-1))=7),OR(ISNUMBER(MATCH(LEFT(C2393,FIND(" ",C2393&amp;" ")-1),'Look Up Values'!$G$2:$G$1000,0)),ISNUMBER(MATCH(LEFT(C2393,FIND(" ",C2393&amp;" ")-1),'Look Up Values'!$AE$2:$AE$2000,0)))),"","EWC error")),"")</f>
        <v/>
      </c>
      <c r="P2393" s="242" t="str" cm="1">
        <f t="array" ref="P2393">IF(AND(I2393&lt;&gt;0,I2393&lt;&gt;""),IF(D2393="","",IF(ISNUMBER(MATCH(SUBSTITUTE(D2393," ",""),SUBSTITUTE('Look Up Values'!$S$2:$S$120," ",""),0)),"","D&amp;R error")),"")</f>
        <v/>
      </c>
      <c r="Q2393" s="242" t="str" cm="1">
        <f t="array" ref="Q2393">IF(AND(I2393&lt;&gt;0,I2393&lt;&gt;""),IF(G2393="","",IF(ISNUMBER(MATCH(SUBSTITUTE(G2393," ",""),SUBSTITUTE('Look Up Values'!$I$2:$I$10," ",""),0)),"","State error")),"")</f>
        <v/>
      </c>
      <c r="R2393" s="260" t="str">
        <f t="shared" si="75"/>
        <v/>
      </c>
    </row>
    <row r="2394" spans="1:18" ht="15.75">
      <c r="A2394" s="250">
        <v>2387</v>
      </c>
      <c r="B2394" s="198"/>
      <c r="C2394" s="25"/>
      <c r="D2394" s="25"/>
      <c r="E2394" s="25"/>
      <c r="F2394" s="25"/>
      <c r="G2394" s="26"/>
      <c r="H2394" s="27"/>
      <c r="I2394" s="28"/>
      <c r="J2394" s="430"/>
      <c r="K2394" s="48"/>
      <c r="L2394" s="457" t="str">
        <f t="shared" si="74"/>
        <v/>
      </c>
      <c r="M2394" s="245" cm="1">
        <f t="array" ref="M2394">SUMPRODUCT(--(N2394:Q2394&lt;&gt;"")) + IF(TRIM(R2394)="",0,LEN(R2394)-LEN(SUBSTITUTE(R2394,",",""))+1)</f>
        <v>0</v>
      </c>
      <c r="N2394" s="242" t="str">
        <f>IF(AND(I2394&lt;&gt;0,I2394&lt;&gt;""),IF(TRIM(SUBSTITUTE(B2394,CHAR(160),""))="","",IF(ISNUMBER(MATCH(TRIM(SUBSTITUTE(B2394,CHAR(160),"")),'Look Up Values'!$B$2:$B$500,0)),"","Origin error")),"")</f>
        <v/>
      </c>
      <c r="O2394" s="242" t="str">
        <f>IF(AND(I2394&lt;&gt;0,I2394&lt;&gt;""),IF(C2394="","",IF(AND(ISNUMBER(--LEFT(C2394,FIND(" ",C2394&amp;" ")-1)),OR(LEN(LEFT(C2394,FIND(" ",C2394&amp;" ")-1))=6,LEN(LEFT(C2394,FIND(" ",C2394&amp;" ")-1))=7),OR(ISNUMBER(MATCH(LEFT(C2394,FIND(" ",C2394&amp;" ")-1),'Look Up Values'!$G$2:$G$1000,0)),ISNUMBER(MATCH(LEFT(C2394,FIND(" ",C2394&amp;" ")-1),'Look Up Values'!$AE$2:$AE$2000,0)))),"","EWC error")),"")</f>
        <v/>
      </c>
      <c r="P2394" s="242" t="str" cm="1">
        <f t="array" ref="P2394">IF(AND(I2394&lt;&gt;0,I2394&lt;&gt;""),IF(D2394="","",IF(ISNUMBER(MATCH(SUBSTITUTE(D2394," ",""),SUBSTITUTE('Look Up Values'!$S$2:$S$120," ",""),0)),"","D&amp;R error")),"")</f>
        <v/>
      </c>
      <c r="Q2394" s="242" t="str" cm="1">
        <f t="array" ref="Q2394">IF(AND(I2394&lt;&gt;0,I2394&lt;&gt;""),IF(G2394="","",IF(ISNUMBER(MATCH(SUBSTITUTE(G2394," ",""),SUBSTITUTE('Look Up Values'!$I$2:$I$10," ",""),0)),"","State error")),"")</f>
        <v/>
      </c>
      <c r="R2394" s="260" t="str">
        <f t="shared" si="75"/>
        <v/>
      </c>
    </row>
    <row r="2395" spans="1:18" ht="15.75">
      <c r="A2395" s="250">
        <v>2388</v>
      </c>
      <c r="B2395" s="198"/>
      <c r="C2395" s="25"/>
      <c r="D2395" s="25"/>
      <c r="E2395" s="25"/>
      <c r="F2395" s="25"/>
      <c r="G2395" s="26"/>
      <c r="H2395" s="27"/>
      <c r="I2395" s="28"/>
      <c r="J2395" s="430"/>
      <c r="K2395" s="48"/>
      <c r="L2395" s="457" t="str">
        <f t="shared" si="74"/>
        <v/>
      </c>
      <c r="M2395" s="245" cm="1">
        <f t="array" ref="M2395">SUMPRODUCT(--(N2395:Q2395&lt;&gt;"")) + IF(TRIM(R2395)="",0,LEN(R2395)-LEN(SUBSTITUTE(R2395,",",""))+1)</f>
        <v>0</v>
      </c>
      <c r="N2395" s="242" t="str">
        <f>IF(AND(I2395&lt;&gt;0,I2395&lt;&gt;""),IF(TRIM(SUBSTITUTE(B2395,CHAR(160),""))="","",IF(ISNUMBER(MATCH(TRIM(SUBSTITUTE(B2395,CHAR(160),"")),'Look Up Values'!$B$2:$B$500,0)),"","Origin error")),"")</f>
        <v/>
      </c>
      <c r="O2395" s="242" t="str">
        <f>IF(AND(I2395&lt;&gt;0,I2395&lt;&gt;""),IF(C2395="","",IF(AND(ISNUMBER(--LEFT(C2395,FIND(" ",C2395&amp;" ")-1)),OR(LEN(LEFT(C2395,FIND(" ",C2395&amp;" ")-1))=6,LEN(LEFT(C2395,FIND(" ",C2395&amp;" ")-1))=7),OR(ISNUMBER(MATCH(LEFT(C2395,FIND(" ",C2395&amp;" ")-1),'Look Up Values'!$G$2:$G$1000,0)),ISNUMBER(MATCH(LEFT(C2395,FIND(" ",C2395&amp;" ")-1),'Look Up Values'!$AE$2:$AE$2000,0)))),"","EWC error")),"")</f>
        <v/>
      </c>
      <c r="P2395" s="242" t="str" cm="1">
        <f t="array" ref="P2395">IF(AND(I2395&lt;&gt;0,I2395&lt;&gt;""),IF(D2395="","",IF(ISNUMBER(MATCH(SUBSTITUTE(D2395," ",""),SUBSTITUTE('Look Up Values'!$S$2:$S$120," ",""),0)),"","D&amp;R error")),"")</f>
        <v/>
      </c>
      <c r="Q2395" s="242" t="str" cm="1">
        <f t="array" ref="Q2395">IF(AND(I2395&lt;&gt;0,I2395&lt;&gt;""),IF(G2395="","",IF(ISNUMBER(MATCH(SUBSTITUTE(G2395," ",""),SUBSTITUTE('Look Up Values'!$I$2:$I$10," ",""),0)),"","State error")),"")</f>
        <v/>
      </c>
      <c r="R2395" s="260" t="str">
        <f t="shared" si="75"/>
        <v/>
      </c>
    </row>
    <row r="2396" spans="1:18" ht="15.75">
      <c r="A2396" s="250">
        <v>2389</v>
      </c>
      <c r="B2396" s="198"/>
      <c r="C2396" s="25"/>
      <c r="D2396" s="25"/>
      <c r="E2396" s="25"/>
      <c r="F2396" s="25"/>
      <c r="G2396" s="26"/>
      <c r="H2396" s="27"/>
      <c r="I2396" s="28"/>
      <c r="J2396" s="430"/>
      <c r="K2396" s="48"/>
      <c r="L2396" s="457" t="str">
        <f t="shared" si="74"/>
        <v/>
      </c>
      <c r="M2396" s="245" cm="1">
        <f t="array" ref="M2396">SUMPRODUCT(--(N2396:Q2396&lt;&gt;"")) + IF(TRIM(R2396)="",0,LEN(R2396)-LEN(SUBSTITUTE(R2396,",",""))+1)</f>
        <v>0</v>
      </c>
      <c r="N2396" s="242" t="str">
        <f>IF(AND(I2396&lt;&gt;0,I2396&lt;&gt;""),IF(TRIM(SUBSTITUTE(B2396,CHAR(160),""))="","",IF(ISNUMBER(MATCH(TRIM(SUBSTITUTE(B2396,CHAR(160),"")),'Look Up Values'!$B$2:$B$500,0)),"","Origin error")),"")</f>
        <v/>
      </c>
      <c r="O2396" s="242" t="str">
        <f>IF(AND(I2396&lt;&gt;0,I2396&lt;&gt;""),IF(C2396="","",IF(AND(ISNUMBER(--LEFT(C2396,FIND(" ",C2396&amp;" ")-1)),OR(LEN(LEFT(C2396,FIND(" ",C2396&amp;" ")-1))=6,LEN(LEFT(C2396,FIND(" ",C2396&amp;" ")-1))=7),OR(ISNUMBER(MATCH(LEFT(C2396,FIND(" ",C2396&amp;" ")-1),'Look Up Values'!$G$2:$G$1000,0)),ISNUMBER(MATCH(LEFT(C2396,FIND(" ",C2396&amp;" ")-1),'Look Up Values'!$AE$2:$AE$2000,0)))),"","EWC error")),"")</f>
        <v/>
      </c>
      <c r="P2396" s="242" t="str" cm="1">
        <f t="array" ref="P2396">IF(AND(I2396&lt;&gt;0,I2396&lt;&gt;""),IF(D2396="","",IF(ISNUMBER(MATCH(SUBSTITUTE(D2396," ",""),SUBSTITUTE('Look Up Values'!$S$2:$S$120," ",""),0)),"","D&amp;R error")),"")</f>
        <v/>
      </c>
      <c r="Q2396" s="242" t="str" cm="1">
        <f t="array" ref="Q2396">IF(AND(I2396&lt;&gt;0,I2396&lt;&gt;""),IF(G2396="","",IF(ISNUMBER(MATCH(SUBSTITUTE(G2396," ",""),SUBSTITUTE('Look Up Values'!$I$2:$I$10," ",""),0)),"","State error")),"")</f>
        <v/>
      </c>
      <c r="R2396" s="260" t="str">
        <f t="shared" si="75"/>
        <v/>
      </c>
    </row>
    <row r="2397" spans="1:18" ht="15.75">
      <c r="A2397" s="250">
        <v>2390</v>
      </c>
      <c r="B2397" s="198"/>
      <c r="C2397" s="25"/>
      <c r="D2397" s="25"/>
      <c r="E2397" s="25"/>
      <c r="F2397" s="25"/>
      <c r="G2397" s="26"/>
      <c r="H2397" s="27"/>
      <c r="I2397" s="28"/>
      <c r="J2397" s="430"/>
      <c r="K2397" s="48"/>
      <c r="L2397" s="457" t="str">
        <f t="shared" si="74"/>
        <v/>
      </c>
      <c r="M2397" s="245" cm="1">
        <f t="array" ref="M2397">SUMPRODUCT(--(N2397:Q2397&lt;&gt;"")) + IF(TRIM(R2397)="",0,LEN(R2397)-LEN(SUBSTITUTE(R2397,",",""))+1)</f>
        <v>0</v>
      </c>
      <c r="N2397" s="242" t="str">
        <f>IF(AND(I2397&lt;&gt;0,I2397&lt;&gt;""),IF(TRIM(SUBSTITUTE(B2397,CHAR(160),""))="","",IF(ISNUMBER(MATCH(TRIM(SUBSTITUTE(B2397,CHAR(160),"")),'Look Up Values'!$B$2:$B$500,0)),"","Origin error")),"")</f>
        <v/>
      </c>
      <c r="O2397" s="242" t="str">
        <f>IF(AND(I2397&lt;&gt;0,I2397&lt;&gt;""),IF(C2397="","",IF(AND(ISNUMBER(--LEFT(C2397,FIND(" ",C2397&amp;" ")-1)),OR(LEN(LEFT(C2397,FIND(" ",C2397&amp;" ")-1))=6,LEN(LEFT(C2397,FIND(" ",C2397&amp;" ")-1))=7),OR(ISNUMBER(MATCH(LEFT(C2397,FIND(" ",C2397&amp;" ")-1),'Look Up Values'!$G$2:$G$1000,0)),ISNUMBER(MATCH(LEFT(C2397,FIND(" ",C2397&amp;" ")-1),'Look Up Values'!$AE$2:$AE$2000,0)))),"","EWC error")),"")</f>
        <v/>
      </c>
      <c r="P2397" s="242" t="str" cm="1">
        <f t="array" ref="P2397">IF(AND(I2397&lt;&gt;0,I2397&lt;&gt;""),IF(D2397="","",IF(ISNUMBER(MATCH(SUBSTITUTE(D2397," ",""),SUBSTITUTE('Look Up Values'!$S$2:$S$120," ",""),0)),"","D&amp;R error")),"")</f>
        <v/>
      </c>
      <c r="Q2397" s="242" t="str" cm="1">
        <f t="array" ref="Q2397">IF(AND(I2397&lt;&gt;0,I2397&lt;&gt;""),IF(G2397="","",IF(ISNUMBER(MATCH(SUBSTITUTE(G2397," ",""),SUBSTITUTE('Look Up Values'!$I$2:$I$10," ",""),0)),"","State error")),"")</f>
        <v/>
      </c>
      <c r="R2397" s="260" t="str">
        <f t="shared" si="75"/>
        <v/>
      </c>
    </row>
    <row r="2398" spans="1:18" ht="15.75">
      <c r="A2398" s="250">
        <v>2391</v>
      </c>
      <c r="B2398" s="198"/>
      <c r="C2398" s="25"/>
      <c r="D2398" s="25"/>
      <c r="E2398" s="25"/>
      <c r="F2398" s="25"/>
      <c r="G2398" s="26"/>
      <c r="H2398" s="27"/>
      <c r="I2398" s="28"/>
      <c r="J2398" s="430"/>
      <c r="K2398" s="48"/>
      <c r="L2398" s="457" t="str">
        <f t="shared" si="74"/>
        <v/>
      </c>
      <c r="M2398" s="245" cm="1">
        <f t="array" ref="M2398">SUMPRODUCT(--(N2398:Q2398&lt;&gt;"")) + IF(TRIM(R2398)="",0,LEN(R2398)-LEN(SUBSTITUTE(R2398,",",""))+1)</f>
        <v>0</v>
      </c>
      <c r="N2398" s="242" t="str">
        <f>IF(AND(I2398&lt;&gt;0,I2398&lt;&gt;""),IF(TRIM(SUBSTITUTE(B2398,CHAR(160),""))="","",IF(ISNUMBER(MATCH(TRIM(SUBSTITUTE(B2398,CHAR(160),"")),'Look Up Values'!$B$2:$B$500,0)),"","Origin error")),"")</f>
        <v/>
      </c>
      <c r="O2398" s="242" t="str">
        <f>IF(AND(I2398&lt;&gt;0,I2398&lt;&gt;""),IF(C2398="","",IF(AND(ISNUMBER(--LEFT(C2398,FIND(" ",C2398&amp;" ")-1)),OR(LEN(LEFT(C2398,FIND(" ",C2398&amp;" ")-1))=6,LEN(LEFT(C2398,FIND(" ",C2398&amp;" ")-1))=7),OR(ISNUMBER(MATCH(LEFT(C2398,FIND(" ",C2398&amp;" ")-1),'Look Up Values'!$G$2:$G$1000,0)),ISNUMBER(MATCH(LEFT(C2398,FIND(" ",C2398&amp;" ")-1),'Look Up Values'!$AE$2:$AE$2000,0)))),"","EWC error")),"")</f>
        <v/>
      </c>
      <c r="P2398" s="242" t="str" cm="1">
        <f t="array" ref="P2398">IF(AND(I2398&lt;&gt;0,I2398&lt;&gt;""),IF(D2398="","",IF(ISNUMBER(MATCH(SUBSTITUTE(D2398," ",""),SUBSTITUTE('Look Up Values'!$S$2:$S$120," ",""),0)),"","D&amp;R error")),"")</f>
        <v/>
      </c>
      <c r="Q2398" s="242" t="str" cm="1">
        <f t="array" ref="Q2398">IF(AND(I2398&lt;&gt;0,I2398&lt;&gt;""),IF(G2398="","",IF(ISNUMBER(MATCH(SUBSTITUTE(G2398," ",""),SUBSTITUTE('Look Up Values'!$I$2:$I$10," ",""),0)),"","State error")),"")</f>
        <v/>
      </c>
      <c r="R2398" s="260" t="str">
        <f t="shared" si="75"/>
        <v/>
      </c>
    </row>
    <row r="2399" spans="1:18" ht="15.75">
      <c r="A2399" s="250">
        <v>2392</v>
      </c>
      <c r="B2399" s="198"/>
      <c r="C2399" s="25"/>
      <c r="D2399" s="25"/>
      <c r="E2399" s="25"/>
      <c r="F2399" s="25"/>
      <c r="G2399" s="26"/>
      <c r="H2399" s="27"/>
      <c r="I2399" s="28"/>
      <c r="J2399" s="430"/>
      <c r="K2399" s="48"/>
      <c r="L2399" s="457" t="str">
        <f t="shared" si="74"/>
        <v/>
      </c>
      <c r="M2399" s="245" cm="1">
        <f t="array" ref="M2399">SUMPRODUCT(--(N2399:Q2399&lt;&gt;"")) + IF(TRIM(R2399)="",0,LEN(R2399)-LEN(SUBSTITUTE(R2399,",",""))+1)</f>
        <v>0</v>
      </c>
      <c r="N2399" s="242" t="str">
        <f>IF(AND(I2399&lt;&gt;0,I2399&lt;&gt;""),IF(TRIM(SUBSTITUTE(B2399,CHAR(160),""))="","",IF(ISNUMBER(MATCH(TRIM(SUBSTITUTE(B2399,CHAR(160),"")),'Look Up Values'!$B$2:$B$500,0)),"","Origin error")),"")</f>
        <v/>
      </c>
      <c r="O2399" s="242" t="str">
        <f>IF(AND(I2399&lt;&gt;0,I2399&lt;&gt;""),IF(C2399="","",IF(AND(ISNUMBER(--LEFT(C2399,FIND(" ",C2399&amp;" ")-1)),OR(LEN(LEFT(C2399,FIND(" ",C2399&amp;" ")-1))=6,LEN(LEFT(C2399,FIND(" ",C2399&amp;" ")-1))=7),OR(ISNUMBER(MATCH(LEFT(C2399,FIND(" ",C2399&amp;" ")-1),'Look Up Values'!$G$2:$G$1000,0)),ISNUMBER(MATCH(LEFT(C2399,FIND(" ",C2399&amp;" ")-1),'Look Up Values'!$AE$2:$AE$2000,0)))),"","EWC error")),"")</f>
        <v/>
      </c>
      <c r="P2399" s="242" t="str" cm="1">
        <f t="array" ref="P2399">IF(AND(I2399&lt;&gt;0,I2399&lt;&gt;""),IF(D2399="","",IF(ISNUMBER(MATCH(SUBSTITUTE(D2399," ",""),SUBSTITUTE('Look Up Values'!$S$2:$S$120," ",""),0)),"","D&amp;R error")),"")</f>
        <v/>
      </c>
      <c r="Q2399" s="242" t="str" cm="1">
        <f t="array" ref="Q2399">IF(AND(I2399&lt;&gt;0,I2399&lt;&gt;""),IF(G2399="","",IF(ISNUMBER(MATCH(SUBSTITUTE(G2399," ",""),SUBSTITUTE('Look Up Values'!$I$2:$I$10," ",""),0)),"","State error")),"")</f>
        <v/>
      </c>
      <c r="R2399" s="260" t="str">
        <f t="shared" si="75"/>
        <v/>
      </c>
    </row>
    <row r="2400" spans="1:18" ht="15.75">
      <c r="A2400" s="250">
        <v>2393</v>
      </c>
      <c r="B2400" s="198"/>
      <c r="C2400" s="25"/>
      <c r="D2400" s="25"/>
      <c r="E2400" s="25"/>
      <c r="F2400" s="25"/>
      <c r="G2400" s="26"/>
      <c r="H2400" s="27"/>
      <c r="I2400" s="28"/>
      <c r="J2400" s="430"/>
      <c r="K2400" s="48"/>
      <c r="L2400" s="457" t="str">
        <f t="shared" si="74"/>
        <v/>
      </c>
      <c r="M2400" s="245" cm="1">
        <f t="array" ref="M2400">SUMPRODUCT(--(N2400:Q2400&lt;&gt;"")) + IF(TRIM(R2400)="",0,LEN(R2400)-LEN(SUBSTITUTE(R2400,",",""))+1)</f>
        <v>0</v>
      </c>
      <c r="N2400" s="242" t="str">
        <f>IF(AND(I2400&lt;&gt;0,I2400&lt;&gt;""),IF(TRIM(SUBSTITUTE(B2400,CHAR(160),""))="","",IF(ISNUMBER(MATCH(TRIM(SUBSTITUTE(B2400,CHAR(160),"")),'Look Up Values'!$B$2:$B$500,0)),"","Origin error")),"")</f>
        <v/>
      </c>
      <c r="O2400" s="242" t="str">
        <f>IF(AND(I2400&lt;&gt;0,I2400&lt;&gt;""),IF(C2400="","",IF(AND(ISNUMBER(--LEFT(C2400,FIND(" ",C2400&amp;" ")-1)),OR(LEN(LEFT(C2400,FIND(" ",C2400&amp;" ")-1))=6,LEN(LEFT(C2400,FIND(" ",C2400&amp;" ")-1))=7),OR(ISNUMBER(MATCH(LEFT(C2400,FIND(" ",C2400&amp;" ")-1),'Look Up Values'!$G$2:$G$1000,0)),ISNUMBER(MATCH(LEFT(C2400,FIND(" ",C2400&amp;" ")-1),'Look Up Values'!$AE$2:$AE$2000,0)))),"","EWC error")),"")</f>
        <v/>
      </c>
      <c r="P2400" s="242" t="str" cm="1">
        <f t="array" ref="P2400">IF(AND(I2400&lt;&gt;0,I2400&lt;&gt;""),IF(D2400="","",IF(ISNUMBER(MATCH(SUBSTITUTE(D2400," ",""),SUBSTITUTE('Look Up Values'!$S$2:$S$120," ",""),0)),"","D&amp;R error")),"")</f>
        <v/>
      </c>
      <c r="Q2400" s="242" t="str" cm="1">
        <f t="array" ref="Q2400">IF(AND(I2400&lt;&gt;0,I2400&lt;&gt;""),IF(G2400="","",IF(ISNUMBER(MATCH(SUBSTITUTE(G2400," ",""),SUBSTITUTE('Look Up Values'!$I$2:$I$10," ",""),0)),"","State error")),"")</f>
        <v/>
      </c>
      <c r="R2400" s="260" t="str">
        <f t="shared" si="75"/>
        <v/>
      </c>
    </row>
    <row r="2401" spans="1:18" ht="15.75">
      <c r="A2401" s="250">
        <v>2394</v>
      </c>
      <c r="B2401" s="198"/>
      <c r="C2401" s="25"/>
      <c r="D2401" s="25"/>
      <c r="E2401" s="25"/>
      <c r="F2401" s="25"/>
      <c r="G2401" s="26"/>
      <c r="H2401" s="27"/>
      <c r="I2401" s="28"/>
      <c r="J2401" s="430"/>
      <c r="K2401" s="48"/>
      <c r="L2401" s="457" t="str">
        <f t="shared" si="74"/>
        <v/>
      </c>
      <c r="M2401" s="245" cm="1">
        <f t="array" ref="M2401">SUMPRODUCT(--(N2401:Q2401&lt;&gt;"")) + IF(TRIM(R2401)="",0,LEN(R2401)-LEN(SUBSTITUTE(R2401,",",""))+1)</f>
        <v>0</v>
      </c>
      <c r="N2401" s="242" t="str">
        <f>IF(AND(I2401&lt;&gt;0,I2401&lt;&gt;""),IF(TRIM(SUBSTITUTE(B2401,CHAR(160),""))="","",IF(ISNUMBER(MATCH(TRIM(SUBSTITUTE(B2401,CHAR(160),"")),'Look Up Values'!$B$2:$B$500,0)),"","Origin error")),"")</f>
        <v/>
      </c>
      <c r="O2401" s="242" t="str">
        <f>IF(AND(I2401&lt;&gt;0,I2401&lt;&gt;""),IF(C2401="","",IF(AND(ISNUMBER(--LEFT(C2401,FIND(" ",C2401&amp;" ")-1)),OR(LEN(LEFT(C2401,FIND(" ",C2401&amp;" ")-1))=6,LEN(LEFT(C2401,FIND(" ",C2401&amp;" ")-1))=7),OR(ISNUMBER(MATCH(LEFT(C2401,FIND(" ",C2401&amp;" ")-1),'Look Up Values'!$G$2:$G$1000,0)),ISNUMBER(MATCH(LEFT(C2401,FIND(" ",C2401&amp;" ")-1),'Look Up Values'!$AE$2:$AE$2000,0)))),"","EWC error")),"")</f>
        <v/>
      </c>
      <c r="P2401" s="242" t="str" cm="1">
        <f t="array" ref="P2401">IF(AND(I2401&lt;&gt;0,I2401&lt;&gt;""),IF(D2401="","",IF(ISNUMBER(MATCH(SUBSTITUTE(D2401," ",""),SUBSTITUTE('Look Up Values'!$S$2:$S$120," ",""),0)),"","D&amp;R error")),"")</f>
        <v/>
      </c>
      <c r="Q2401" s="242" t="str" cm="1">
        <f t="array" ref="Q2401">IF(AND(I2401&lt;&gt;0,I2401&lt;&gt;""),IF(G2401="","",IF(ISNUMBER(MATCH(SUBSTITUTE(G2401," ",""),SUBSTITUTE('Look Up Values'!$I$2:$I$10," ",""),0)),"","State error")),"")</f>
        <v/>
      </c>
      <c r="R2401" s="260" t="str">
        <f t="shared" si="75"/>
        <v/>
      </c>
    </row>
    <row r="2402" spans="1:18" ht="15.75">
      <c r="A2402" s="250">
        <v>2395</v>
      </c>
      <c r="B2402" s="198"/>
      <c r="C2402" s="25"/>
      <c r="D2402" s="25"/>
      <c r="E2402" s="25"/>
      <c r="F2402" s="25"/>
      <c r="G2402" s="26"/>
      <c r="H2402" s="27"/>
      <c r="I2402" s="28"/>
      <c r="J2402" s="430"/>
      <c r="K2402" s="48"/>
      <c r="L2402" s="457" t="str">
        <f t="shared" si="74"/>
        <v/>
      </c>
      <c r="M2402" s="245" cm="1">
        <f t="array" ref="M2402">SUMPRODUCT(--(N2402:Q2402&lt;&gt;"")) + IF(TRIM(R2402)="",0,LEN(R2402)-LEN(SUBSTITUTE(R2402,",",""))+1)</f>
        <v>0</v>
      </c>
      <c r="N2402" s="242" t="str">
        <f>IF(AND(I2402&lt;&gt;0,I2402&lt;&gt;""),IF(TRIM(SUBSTITUTE(B2402,CHAR(160),""))="","",IF(ISNUMBER(MATCH(TRIM(SUBSTITUTE(B2402,CHAR(160),"")),'Look Up Values'!$B$2:$B$500,0)),"","Origin error")),"")</f>
        <v/>
      </c>
      <c r="O2402" s="242" t="str">
        <f>IF(AND(I2402&lt;&gt;0,I2402&lt;&gt;""),IF(C2402="","",IF(AND(ISNUMBER(--LEFT(C2402,FIND(" ",C2402&amp;" ")-1)),OR(LEN(LEFT(C2402,FIND(" ",C2402&amp;" ")-1))=6,LEN(LEFT(C2402,FIND(" ",C2402&amp;" ")-1))=7),OR(ISNUMBER(MATCH(LEFT(C2402,FIND(" ",C2402&amp;" ")-1),'Look Up Values'!$G$2:$G$1000,0)),ISNUMBER(MATCH(LEFT(C2402,FIND(" ",C2402&amp;" ")-1),'Look Up Values'!$AE$2:$AE$2000,0)))),"","EWC error")),"")</f>
        <v/>
      </c>
      <c r="P2402" s="242" t="str" cm="1">
        <f t="array" ref="P2402">IF(AND(I2402&lt;&gt;0,I2402&lt;&gt;""),IF(D2402="","",IF(ISNUMBER(MATCH(SUBSTITUTE(D2402," ",""),SUBSTITUTE('Look Up Values'!$S$2:$S$120," ",""),0)),"","D&amp;R error")),"")</f>
        <v/>
      </c>
      <c r="Q2402" s="242" t="str" cm="1">
        <f t="array" ref="Q2402">IF(AND(I2402&lt;&gt;0,I2402&lt;&gt;""),IF(G2402="","",IF(ISNUMBER(MATCH(SUBSTITUTE(G2402," ",""),SUBSTITUTE('Look Up Values'!$I$2:$I$10," ",""),0)),"","State error")),"")</f>
        <v/>
      </c>
      <c r="R2402" s="260" t="str">
        <f t="shared" si="75"/>
        <v/>
      </c>
    </row>
    <row r="2403" spans="1:18" ht="15.75">
      <c r="A2403" s="250">
        <v>2396</v>
      </c>
      <c r="B2403" s="198"/>
      <c r="C2403" s="25"/>
      <c r="D2403" s="25"/>
      <c r="E2403" s="25"/>
      <c r="F2403" s="25"/>
      <c r="G2403" s="26"/>
      <c r="H2403" s="27"/>
      <c r="I2403" s="28"/>
      <c r="J2403" s="430"/>
      <c r="K2403" s="48"/>
      <c r="L2403" s="457" t="str">
        <f t="shared" si="74"/>
        <v/>
      </c>
      <c r="M2403" s="245" cm="1">
        <f t="array" ref="M2403">SUMPRODUCT(--(N2403:Q2403&lt;&gt;"")) + IF(TRIM(R2403)="",0,LEN(R2403)-LEN(SUBSTITUTE(R2403,",",""))+1)</f>
        <v>0</v>
      </c>
      <c r="N2403" s="242" t="str">
        <f>IF(AND(I2403&lt;&gt;0,I2403&lt;&gt;""),IF(TRIM(SUBSTITUTE(B2403,CHAR(160),""))="","",IF(ISNUMBER(MATCH(TRIM(SUBSTITUTE(B2403,CHAR(160),"")),'Look Up Values'!$B$2:$B$500,0)),"","Origin error")),"")</f>
        <v/>
      </c>
      <c r="O2403" s="242" t="str">
        <f>IF(AND(I2403&lt;&gt;0,I2403&lt;&gt;""),IF(C2403="","",IF(AND(ISNUMBER(--LEFT(C2403,FIND(" ",C2403&amp;" ")-1)),OR(LEN(LEFT(C2403,FIND(" ",C2403&amp;" ")-1))=6,LEN(LEFT(C2403,FIND(" ",C2403&amp;" ")-1))=7),OR(ISNUMBER(MATCH(LEFT(C2403,FIND(" ",C2403&amp;" ")-1),'Look Up Values'!$G$2:$G$1000,0)),ISNUMBER(MATCH(LEFT(C2403,FIND(" ",C2403&amp;" ")-1),'Look Up Values'!$AE$2:$AE$2000,0)))),"","EWC error")),"")</f>
        <v/>
      </c>
      <c r="P2403" s="242" t="str" cm="1">
        <f t="array" ref="P2403">IF(AND(I2403&lt;&gt;0,I2403&lt;&gt;""),IF(D2403="","",IF(ISNUMBER(MATCH(SUBSTITUTE(D2403," ",""),SUBSTITUTE('Look Up Values'!$S$2:$S$120," ",""),0)),"","D&amp;R error")),"")</f>
        <v/>
      </c>
      <c r="Q2403" s="242" t="str" cm="1">
        <f t="array" ref="Q2403">IF(AND(I2403&lt;&gt;0,I2403&lt;&gt;""),IF(G2403="","",IF(ISNUMBER(MATCH(SUBSTITUTE(G2403," ",""),SUBSTITUTE('Look Up Values'!$I$2:$I$10," ",""),0)),"","State error")),"")</f>
        <v/>
      </c>
      <c r="R2403" s="260" t="str">
        <f t="shared" si="75"/>
        <v/>
      </c>
    </row>
    <row r="2404" spans="1:18" ht="15.75">
      <c r="A2404" s="250">
        <v>2397</v>
      </c>
      <c r="B2404" s="198"/>
      <c r="C2404" s="25"/>
      <c r="D2404" s="25"/>
      <c r="E2404" s="25"/>
      <c r="F2404" s="25"/>
      <c r="G2404" s="26"/>
      <c r="H2404" s="27"/>
      <c r="I2404" s="28"/>
      <c r="J2404" s="430"/>
      <c r="K2404" s="48"/>
      <c r="L2404" s="457" t="str">
        <f t="shared" si="74"/>
        <v/>
      </c>
      <c r="M2404" s="245" cm="1">
        <f t="array" ref="M2404">SUMPRODUCT(--(N2404:Q2404&lt;&gt;"")) + IF(TRIM(R2404)="",0,LEN(R2404)-LEN(SUBSTITUTE(R2404,",",""))+1)</f>
        <v>0</v>
      </c>
      <c r="N2404" s="242" t="str">
        <f>IF(AND(I2404&lt;&gt;0,I2404&lt;&gt;""),IF(TRIM(SUBSTITUTE(B2404,CHAR(160),""))="","",IF(ISNUMBER(MATCH(TRIM(SUBSTITUTE(B2404,CHAR(160),"")),'Look Up Values'!$B$2:$B$500,0)),"","Origin error")),"")</f>
        <v/>
      </c>
      <c r="O2404" s="242" t="str">
        <f>IF(AND(I2404&lt;&gt;0,I2404&lt;&gt;""),IF(C2404="","",IF(AND(ISNUMBER(--LEFT(C2404,FIND(" ",C2404&amp;" ")-1)),OR(LEN(LEFT(C2404,FIND(" ",C2404&amp;" ")-1))=6,LEN(LEFT(C2404,FIND(" ",C2404&amp;" ")-1))=7),OR(ISNUMBER(MATCH(LEFT(C2404,FIND(" ",C2404&amp;" ")-1),'Look Up Values'!$G$2:$G$1000,0)),ISNUMBER(MATCH(LEFT(C2404,FIND(" ",C2404&amp;" ")-1),'Look Up Values'!$AE$2:$AE$2000,0)))),"","EWC error")),"")</f>
        <v/>
      </c>
      <c r="P2404" s="242" t="str" cm="1">
        <f t="array" ref="P2404">IF(AND(I2404&lt;&gt;0,I2404&lt;&gt;""),IF(D2404="","",IF(ISNUMBER(MATCH(SUBSTITUTE(D2404," ",""),SUBSTITUTE('Look Up Values'!$S$2:$S$120," ",""),0)),"","D&amp;R error")),"")</f>
        <v/>
      </c>
      <c r="Q2404" s="242" t="str" cm="1">
        <f t="array" ref="Q2404">IF(AND(I2404&lt;&gt;0,I2404&lt;&gt;""),IF(G2404="","",IF(ISNUMBER(MATCH(SUBSTITUTE(G2404," ",""),SUBSTITUTE('Look Up Values'!$I$2:$I$10," ",""),0)),"","State error")),"")</f>
        <v/>
      </c>
      <c r="R2404" s="260" t="str">
        <f t="shared" si="75"/>
        <v/>
      </c>
    </row>
    <row r="2405" spans="1:18" ht="15.75">
      <c r="A2405" s="250">
        <v>2398</v>
      </c>
      <c r="B2405" s="198"/>
      <c r="C2405" s="25"/>
      <c r="D2405" s="25"/>
      <c r="E2405" s="25"/>
      <c r="F2405" s="25"/>
      <c r="G2405" s="26"/>
      <c r="H2405" s="27"/>
      <c r="I2405" s="28"/>
      <c r="J2405" s="430"/>
      <c r="K2405" s="48"/>
      <c r="L2405" s="457" t="str">
        <f t="shared" si="74"/>
        <v/>
      </c>
      <c r="M2405" s="245" cm="1">
        <f t="array" ref="M2405">SUMPRODUCT(--(N2405:Q2405&lt;&gt;"")) + IF(TRIM(R2405)="",0,LEN(R2405)-LEN(SUBSTITUTE(R2405,",",""))+1)</f>
        <v>0</v>
      </c>
      <c r="N2405" s="242" t="str">
        <f>IF(AND(I2405&lt;&gt;0,I2405&lt;&gt;""),IF(TRIM(SUBSTITUTE(B2405,CHAR(160),""))="","",IF(ISNUMBER(MATCH(TRIM(SUBSTITUTE(B2405,CHAR(160),"")),'Look Up Values'!$B$2:$B$500,0)),"","Origin error")),"")</f>
        <v/>
      </c>
      <c r="O2405" s="242" t="str">
        <f>IF(AND(I2405&lt;&gt;0,I2405&lt;&gt;""),IF(C2405="","",IF(AND(ISNUMBER(--LEFT(C2405,FIND(" ",C2405&amp;" ")-1)),OR(LEN(LEFT(C2405,FIND(" ",C2405&amp;" ")-1))=6,LEN(LEFT(C2405,FIND(" ",C2405&amp;" ")-1))=7),OR(ISNUMBER(MATCH(LEFT(C2405,FIND(" ",C2405&amp;" ")-1),'Look Up Values'!$G$2:$G$1000,0)),ISNUMBER(MATCH(LEFT(C2405,FIND(" ",C2405&amp;" ")-1),'Look Up Values'!$AE$2:$AE$2000,0)))),"","EWC error")),"")</f>
        <v/>
      </c>
      <c r="P2405" s="242" t="str" cm="1">
        <f t="array" ref="P2405">IF(AND(I2405&lt;&gt;0,I2405&lt;&gt;""),IF(D2405="","",IF(ISNUMBER(MATCH(SUBSTITUTE(D2405," ",""),SUBSTITUTE('Look Up Values'!$S$2:$S$120," ",""),0)),"","D&amp;R error")),"")</f>
        <v/>
      </c>
      <c r="Q2405" s="242" t="str" cm="1">
        <f t="array" ref="Q2405">IF(AND(I2405&lt;&gt;0,I2405&lt;&gt;""),IF(G2405="","",IF(ISNUMBER(MATCH(SUBSTITUTE(G2405," ",""),SUBSTITUTE('Look Up Values'!$I$2:$I$10," ",""),0)),"","State error")),"")</f>
        <v/>
      </c>
      <c r="R2405" s="260" t="str">
        <f t="shared" si="75"/>
        <v/>
      </c>
    </row>
    <row r="2406" spans="1:18" ht="15.75">
      <c r="A2406" s="250">
        <v>2399</v>
      </c>
      <c r="B2406" s="198"/>
      <c r="C2406" s="25"/>
      <c r="D2406" s="25"/>
      <c r="E2406" s="25"/>
      <c r="F2406" s="25"/>
      <c r="G2406" s="26"/>
      <c r="H2406" s="27"/>
      <c r="I2406" s="28"/>
      <c r="J2406" s="430"/>
      <c r="K2406" s="48"/>
      <c r="L2406" s="457" t="str">
        <f t="shared" si="74"/>
        <v/>
      </c>
      <c r="M2406" s="245" cm="1">
        <f t="array" ref="M2406">SUMPRODUCT(--(N2406:Q2406&lt;&gt;"")) + IF(TRIM(R2406)="",0,LEN(R2406)-LEN(SUBSTITUTE(R2406,",",""))+1)</f>
        <v>0</v>
      </c>
      <c r="N2406" s="242" t="str">
        <f>IF(AND(I2406&lt;&gt;0,I2406&lt;&gt;""),IF(TRIM(SUBSTITUTE(B2406,CHAR(160),""))="","",IF(ISNUMBER(MATCH(TRIM(SUBSTITUTE(B2406,CHAR(160),"")),'Look Up Values'!$B$2:$B$500,0)),"","Origin error")),"")</f>
        <v/>
      </c>
      <c r="O2406" s="242" t="str">
        <f>IF(AND(I2406&lt;&gt;0,I2406&lt;&gt;""),IF(C2406="","",IF(AND(ISNUMBER(--LEFT(C2406,FIND(" ",C2406&amp;" ")-1)),OR(LEN(LEFT(C2406,FIND(" ",C2406&amp;" ")-1))=6,LEN(LEFT(C2406,FIND(" ",C2406&amp;" ")-1))=7),OR(ISNUMBER(MATCH(LEFT(C2406,FIND(" ",C2406&amp;" ")-1),'Look Up Values'!$G$2:$G$1000,0)),ISNUMBER(MATCH(LEFT(C2406,FIND(" ",C2406&amp;" ")-1),'Look Up Values'!$AE$2:$AE$2000,0)))),"","EWC error")),"")</f>
        <v/>
      </c>
      <c r="P2406" s="242" t="str" cm="1">
        <f t="array" ref="P2406">IF(AND(I2406&lt;&gt;0,I2406&lt;&gt;""),IF(D2406="","",IF(ISNUMBER(MATCH(SUBSTITUTE(D2406," ",""),SUBSTITUTE('Look Up Values'!$S$2:$S$120," ",""),0)),"","D&amp;R error")),"")</f>
        <v/>
      </c>
      <c r="Q2406" s="242" t="str" cm="1">
        <f t="array" ref="Q2406">IF(AND(I2406&lt;&gt;0,I2406&lt;&gt;""),IF(G2406="","",IF(ISNUMBER(MATCH(SUBSTITUTE(G2406," ",""),SUBSTITUTE('Look Up Values'!$I$2:$I$10," ",""),0)),"","State error")),"")</f>
        <v/>
      </c>
      <c r="R2406" s="260" t="str">
        <f t="shared" si="75"/>
        <v/>
      </c>
    </row>
    <row r="2407" spans="1:18" ht="15.75">
      <c r="A2407" s="250">
        <v>2400</v>
      </c>
      <c r="B2407" s="198"/>
      <c r="C2407" s="25"/>
      <c r="D2407" s="25"/>
      <c r="E2407" s="25"/>
      <c r="F2407" s="25"/>
      <c r="G2407" s="26"/>
      <c r="H2407" s="27"/>
      <c r="I2407" s="28"/>
      <c r="J2407" s="430"/>
      <c r="K2407" s="48"/>
      <c r="L2407" s="457" t="str">
        <f t="shared" si="74"/>
        <v/>
      </c>
      <c r="M2407" s="245" cm="1">
        <f t="array" ref="M2407">SUMPRODUCT(--(N2407:Q2407&lt;&gt;"")) + IF(TRIM(R2407)="",0,LEN(R2407)-LEN(SUBSTITUTE(R2407,",",""))+1)</f>
        <v>0</v>
      </c>
      <c r="N2407" s="242" t="str">
        <f>IF(AND(I2407&lt;&gt;0,I2407&lt;&gt;""),IF(TRIM(SUBSTITUTE(B2407,CHAR(160),""))="","",IF(ISNUMBER(MATCH(TRIM(SUBSTITUTE(B2407,CHAR(160),"")),'Look Up Values'!$B$2:$B$500,0)),"","Origin error")),"")</f>
        <v/>
      </c>
      <c r="O2407" s="242" t="str">
        <f>IF(AND(I2407&lt;&gt;0,I2407&lt;&gt;""),IF(C2407="","",IF(AND(ISNUMBER(--LEFT(C2407,FIND(" ",C2407&amp;" ")-1)),OR(LEN(LEFT(C2407,FIND(" ",C2407&amp;" ")-1))=6,LEN(LEFT(C2407,FIND(" ",C2407&amp;" ")-1))=7),OR(ISNUMBER(MATCH(LEFT(C2407,FIND(" ",C2407&amp;" ")-1),'Look Up Values'!$G$2:$G$1000,0)),ISNUMBER(MATCH(LEFT(C2407,FIND(" ",C2407&amp;" ")-1),'Look Up Values'!$AE$2:$AE$2000,0)))),"","EWC error")),"")</f>
        <v/>
      </c>
      <c r="P2407" s="242" t="str" cm="1">
        <f t="array" ref="P2407">IF(AND(I2407&lt;&gt;0,I2407&lt;&gt;""),IF(D2407="","",IF(ISNUMBER(MATCH(SUBSTITUTE(D2407," ",""),SUBSTITUTE('Look Up Values'!$S$2:$S$120," ",""),0)),"","D&amp;R error")),"")</f>
        <v/>
      </c>
      <c r="Q2407" s="242" t="str" cm="1">
        <f t="array" ref="Q2407">IF(AND(I2407&lt;&gt;0,I2407&lt;&gt;""),IF(G2407="","",IF(ISNUMBER(MATCH(SUBSTITUTE(G2407," ",""),SUBSTITUTE('Look Up Values'!$I$2:$I$10," ",""),0)),"","State error")),"")</f>
        <v/>
      </c>
      <c r="R2407" s="260" t="str">
        <f t="shared" si="75"/>
        <v/>
      </c>
    </row>
    <row r="2408" spans="1:18" ht="15.75">
      <c r="A2408" s="250">
        <v>2401</v>
      </c>
      <c r="B2408" s="198"/>
      <c r="C2408" s="25"/>
      <c r="D2408" s="25"/>
      <c r="E2408" s="25"/>
      <c r="F2408" s="25"/>
      <c r="G2408" s="26"/>
      <c r="H2408" s="27"/>
      <c r="I2408" s="28"/>
      <c r="J2408" s="430"/>
      <c r="K2408" s="48"/>
      <c r="L2408" s="457" t="str">
        <f t="shared" si="74"/>
        <v/>
      </c>
      <c r="M2408" s="245" cm="1">
        <f t="array" ref="M2408">SUMPRODUCT(--(N2408:Q2408&lt;&gt;"")) + IF(TRIM(R2408)="",0,LEN(R2408)-LEN(SUBSTITUTE(R2408,",",""))+1)</f>
        <v>0</v>
      </c>
      <c r="N2408" s="242" t="str">
        <f>IF(AND(I2408&lt;&gt;0,I2408&lt;&gt;""),IF(TRIM(SUBSTITUTE(B2408,CHAR(160),""))="","",IF(ISNUMBER(MATCH(TRIM(SUBSTITUTE(B2408,CHAR(160),"")),'Look Up Values'!$B$2:$B$500,0)),"","Origin error")),"")</f>
        <v/>
      </c>
      <c r="O2408" s="242" t="str">
        <f>IF(AND(I2408&lt;&gt;0,I2408&lt;&gt;""),IF(C2408="","",IF(AND(ISNUMBER(--LEFT(C2408,FIND(" ",C2408&amp;" ")-1)),OR(LEN(LEFT(C2408,FIND(" ",C2408&amp;" ")-1))=6,LEN(LEFT(C2408,FIND(" ",C2408&amp;" ")-1))=7),OR(ISNUMBER(MATCH(LEFT(C2408,FIND(" ",C2408&amp;" ")-1),'Look Up Values'!$G$2:$G$1000,0)),ISNUMBER(MATCH(LEFT(C2408,FIND(" ",C2408&amp;" ")-1),'Look Up Values'!$AE$2:$AE$2000,0)))),"","EWC error")),"")</f>
        <v/>
      </c>
      <c r="P2408" s="242" t="str" cm="1">
        <f t="array" ref="P2408">IF(AND(I2408&lt;&gt;0,I2408&lt;&gt;""),IF(D2408="","",IF(ISNUMBER(MATCH(SUBSTITUTE(D2408," ",""),SUBSTITUTE('Look Up Values'!$S$2:$S$120," ",""),0)),"","D&amp;R error")),"")</f>
        <v/>
      </c>
      <c r="Q2408" s="242" t="str" cm="1">
        <f t="array" ref="Q2408">IF(AND(I2408&lt;&gt;0,I2408&lt;&gt;""),IF(G2408="","",IF(ISNUMBER(MATCH(SUBSTITUTE(G2408," ",""),SUBSTITUTE('Look Up Values'!$I$2:$I$10," ",""),0)),"","State error")),"")</f>
        <v/>
      </c>
      <c r="R2408" s="260" t="str">
        <f t="shared" si="75"/>
        <v/>
      </c>
    </row>
    <row r="2409" spans="1:18" ht="15.75">
      <c r="A2409" s="250">
        <v>2402</v>
      </c>
      <c r="B2409" s="198"/>
      <c r="C2409" s="25"/>
      <c r="D2409" s="25"/>
      <c r="E2409" s="25"/>
      <c r="F2409" s="25"/>
      <c r="G2409" s="26"/>
      <c r="H2409" s="27"/>
      <c r="I2409" s="28"/>
      <c r="J2409" s="430"/>
      <c r="K2409" s="48"/>
      <c r="L2409" s="457" t="str">
        <f t="shared" si="74"/>
        <v/>
      </c>
      <c r="M2409" s="245" cm="1">
        <f t="array" ref="M2409">SUMPRODUCT(--(N2409:Q2409&lt;&gt;"")) + IF(TRIM(R2409)="",0,LEN(R2409)-LEN(SUBSTITUTE(R2409,",",""))+1)</f>
        <v>0</v>
      </c>
      <c r="N2409" s="242" t="str">
        <f>IF(AND(I2409&lt;&gt;0,I2409&lt;&gt;""),IF(TRIM(SUBSTITUTE(B2409,CHAR(160),""))="","",IF(ISNUMBER(MATCH(TRIM(SUBSTITUTE(B2409,CHAR(160),"")),'Look Up Values'!$B$2:$B$500,0)),"","Origin error")),"")</f>
        <v/>
      </c>
      <c r="O2409" s="242" t="str">
        <f>IF(AND(I2409&lt;&gt;0,I2409&lt;&gt;""),IF(C2409="","",IF(AND(ISNUMBER(--LEFT(C2409,FIND(" ",C2409&amp;" ")-1)),OR(LEN(LEFT(C2409,FIND(" ",C2409&amp;" ")-1))=6,LEN(LEFT(C2409,FIND(" ",C2409&amp;" ")-1))=7),OR(ISNUMBER(MATCH(LEFT(C2409,FIND(" ",C2409&amp;" ")-1),'Look Up Values'!$G$2:$G$1000,0)),ISNUMBER(MATCH(LEFT(C2409,FIND(" ",C2409&amp;" ")-1),'Look Up Values'!$AE$2:$AE$2000,0)))),"","EWC error")),"")</f>
        <v/>
      </c>
      <c r="P2409" s="242" t="str" cm="1">
        <f t="array" ref="P2409">IF(AND(I2409&lt;&gt;0,I2409&lt;&gt;""),IF(D2409="","",IF(ISNUMBER(MATCH(SUBSTITUTE(D2409," ",""),SUBSTITUTE('Look Up Values'!$S$2:$S$120," ",""),0)),"","D&amp;R error")),"")</f>
        <v/>
      </c>
      <c r="Q2409" s="242" t="str" cm="1">
        <f t="array" ref="Q2409">IF(AND(I2409&lt;&gt;0,I2409&lt;&gt;""),IF(G2409="","",IF(ISNUMBER(MATCH(SUBSTITUTE(G2409," ",""),SUBSTITUTE('Look Up Values'!$I$2:$I$10," ",""),0)),"","State error")),"")</f>
        <v/>
      </c>
      <c r="R2409" s="260" t="str">
        <f t="shared" si="75"/>
        <v/>
      </c>
    </row>
    <row r="2410" spans="1:18" ht="15.75">
      <c r="A2410" s="250">
        <v>2403</v>
      </c>
      <c r="B2410" s="198"/>
      <c r="C2410" s="25"/>
      <c r="D2410" s="25"/>
      <c r="E2410" s="25"/>
      <c r="F2410" s="25"/>
      <c r="G2410" s="26"/>
      <c r="H2410" s="27"/>
      <c r="I2410" s="28"/>
      <c r="J2410" s="430"/>
      <c r="K2410" s="48"/>
      <c r="L2410" s="457" t="str">
        <f t="shared" si="74"/>
        <v/>
      </c>
      <c r="M2410" s="245" cm="1">
        <f t="array" ref="M2410">SUMPRODUCT(--(N2410:Q2410&lt;&gt;"")) + IF(TRIM(R2410)="",0,LEN(R2410)-LEN(SUBSTITUTE(R2410,",",""))+1)</f>
        <v>0</v>
      </c>
      <c r="N2410" s="242" t="str">
        <f>IF(AND(I2410&lt;&gt;0,I2410&lt;&gt;""),IF(TRIM(SUBSTITUTE(B2410,CHAR(160),""))="","",IF(ISNUMBER(MATCH(TRIM(SUBSTITUTE(B2410,CHAR(160),"")),'Look Up Values'!$B$2:$B$500,0)),"","Origin error")),"")</f>
        <v/>
      </c>
      <c r="O2410" s="242" t="str">
        <f>IF(AND(I2410&lt;&gt;0,I2410&lt;&gt;""),IF(C2410="","",IF(AND(ISNUMBER(--LEFT(C2410,FIND(" ",C2410&amp;" ")-1)),OR(LEN(LEFT(C2410,FIND(" ",C2410&amp;" ")-1))=6,LEN(LEFT(C2410,FIND(" ",C2410&amp;" ")-1))=7),OR(ISNUMBER(MATCH(LEFT(C2410,FIND(" ",C2410&amp;" ")-1),'Look Up Values'!$G$2:$G$1000,0)),ISNUMBER(MATCH(LEFT(C2410,FIND(" ",C2410&amp;" ")-1),'Look Up Values'!$AE$2:$AE$2000,0)))),"","EWC error")),"")</f>
        <v/>
      </c>
      <c r="P2410" s="242" t="str" cm="1">
        <f t="array" ref="P2410">IF(AND(I2410&lt;&gt;0,I2410&lt;&gt;""),IF(D2410="","",IF(ISNUMBER(MATCH(SUBSTITUTE(D2410," ",""),SUBSTITUTE('Look Up Values'!$S$2:$S$120," ",""),0)),"","D&amp;R error")),"")</f>
        <v/>
      </c>
      <c r="Q2410" s="242" t="str" cm="1">
        <f t="array" ref="Q2410">IF(AND(I2410&lt;&gt;0,I2410&lt;&gt;""),IF(G2410="","",IF(ISNUMBER(MATCH(SUBSTITUTE(G2410," ",""),SUBSTITUTE('Look Up Values'!$I$2:$I$10," ",""),0)),"","State error")),"")</f>
        <v/>
      </c>
      <c r="R2410" s="260" t="str">
        <f t="shared" si="75"/>
        <v/>
      </c>
    </row>
    <row r="2411" spans="1:18" ht="15.75">
      <c r="A2411" s="250">
        <v>2404</v>
      </c>
      <c r="B2411" s="198"/>
      <c r="C2411" s="25"/>
      <c r="D2411" s="25"/>
      <c r="E2411" s="25"/>
      <c r="F2411" s="25"/>
      <c r="G2411" s="26"/>
      <c r="H2411" s="27"/>
      <c r="I2411" s="28"/>
      <c r="J2411" s="430"/>
      <c r="K2411" s="48"/>
      <c r="L2411" s="457" t="str">
        <f t="shared" si="74"/>
        <v/>
      </c>
      <c r="M2411" s="245" cm="1">
        <f t="array" ref="M2411">SUMPRODUCT(--(N2411:Q2411&lt;&gt;"")) + IF(TRIM(R2411)="",0,LEN(R2411)-LEN(SUBSTITUTE(R2411,",",""))+1)</f>
        <v>0</v>
      </c>
      <c r="N2411" s="242" t="str">
        <f>IF(AND(I2411&lt;&gt;0,I2411&lt;&gt;""),IF(TRIM(SUBSTITUTE(B2411,CHAR(160),""))="","",IF(ISNUMBER(MATCH(TRIM(SUBSTITUTE(B2411,CHAR(160),"")),'Look Up Values'!$B$2:$B$500,0)),"","Origin error")),"")</f>
        <v/>
      </c>
      <c r="O2411" s="242" t="str">
        <f>IF(AND(I2411&lt;&gt;0,I2411&lt;&gt;""),IF(C2411="","",IF(AND(ISNUMBER(--LEFT(C2411,FIND(" ",C2411&amp;" ")-1)),OR(LEN(LEFT(C2411,FIND(" ",C2411&amp;" ")-1))=6,LEN(LEFT(C2411,FIND(" ",C2411&amp;" ")-1))=7),OR(ISNUMBER(MATCH(LEFT(C2411,FIND(" ",C2411&amp;" ")-1),'Look Up Values'!$G$2:$G$1000,0)),ISNUMBER(MATCH(LEFT(C2411,FIND(" ",C2411&amp;" ")-1),'Look Up Values'!$AE$2:$AE$2000,0)))),"","EWC error")),"")</f>
        <v/>
      </c>
      <c r="P2411" s="242" t="str" cm="1">
        <f t="array" ref="P2411">IF(AND(I2411&lt;&gt;0,I2411&lt;&gt;""),IF(D2411="","",IF(ISNUMBER(MATCH(SUBSTITUTE(D2411," ",""),SUBSTITUTE('Look Up Values'!$S$2:$S$120," ",""),0)),"","D&amp;R error")),"")</f>
        <v/>
      </c>
      <c r="Q2411" s="242" t="str" cm="1">
        <f t="array" ref="Q2411">IF(AND(I2411&lt;&gt;0,I2411&lt;&gt;""),IF(G2411="","",IF(ISNUMBER(MATCH(SUBSTITUTE(G2411," ",""),SUBSTITUTE('Look Up Values'!$I$2:$I$10," ",""),0)),"","State error")),"")</f>
        <v/>
      </c>
      <c r="R2411" s="260" t="str">
        <f t="shared" si="75"/>
        <v/>
      </c>
    </row>
    <row r="2412" spans="1:18" ht="15.75">
      <c r="A2412" s="250">
        <v>2405</v>
      </c>
      <c r="B2412" s="198"/>
      <c r="C2412" s="25"/>
      <c r="D2412" s="25"/>
      <c r="E2412" s="25"/>
      <c r="F2412" s="25"/>
      <c r="G2412" s="26"/>
      <c r="H2412" s="27"/>
      <c r="I2412" s="28"/>
      <c r="J2412" s="430"/>
      <c r="K2412" s="48"/>
      <c r="L2412" s="457" t="str">
        <f t="shared" si="74"/>
        <v/>
      </c>
      <c r="M2412" s="245" cm="1">
        <f t="array" ref="M2412">SUMPRODUCT(--(N2412:Q2412&lt;&gt;"")) + IF(TRIM(R2412)="",0,LEN(R2412)-LEN(SUBSTITUTE(R2412,",",""))+1)</f>
        <v>0</v>
      </c>
      <c r="N2412" s="242" t="str">
        <f>IF(AND(I2412&lt;&gt;0,I2412&lt;&gt;""),IF(TRIM(SUBSTITUTE(B2412,CHAR(160),""))="","",IF(ISNUMBER(MATCH(TRIM(SUBSTITUTE(B2412,CHAR(160),"")),'Look Up Values'!$B$2:$B$500,0)),"","Origin error")),"")</f>
        <v/>
      </c>
      <c r="O2412" s="242" t="str">
        <f>IF(AND(I2412&lt;&gt;0,I2412&lt;&gt;""),IF(C2412="","",IF(AND(ISNUMBER(--LEFT(C2412,FIND(" ",C2412&amp;" ")-1)),OR(LEN(LEFT(C2412,FIND(" ",C2412&amp;" ")-1))=6,LEN(LEFT(C2412,FIND(" ",C2412&amp;" ")-1))=7),OR(ISNUMBER(MATCH(LEFT(C2412,FIND(" ",C2412&amp;" ")-1),'Look Up Values'!$G$2:$G$1000,0)),ISNUMBER(MATCH(LEFT(C2412,FIND(" ",C2412&amp;" ")-1),'Look Up Values'!$AE$2:$AE$2000,0)))),"","EWC error")),"")</f>
        <v/>
      </c>
      <c r="P2412" s="242" t="str" cm="1">
        <f t="array" ref="P2412">IF(AND(I2412&lt;&gt;0,I2412&lt;&gt;""),IF(D2412="","",IF(ISNUMBER(MATCH(SUBSTITUTE(D2412," ",""),SUBSTITUTE('Look Up Values'!$S$2:$S$120," ",""),0)),"","D&amp;R error")),"")</f>
        <v/>
      </c>
      <c r="Q2412" s="242" t="str" cm="1">
        <f t="array" ref="Q2412">IF(AND(I2412&lt;&gt;0,I2412&lt;&gt;""),IF(G2412="","",IF(ISNUMBER(MATCH(SUBSTITUTE(G2412," ",""),SUBSTITUTE('Look Up Values'!$I$2:$I$10," ",""),0)),"","State error")),"")</f>
        <v/>
      </c>
      <c r="R2412" s="260" t="str">
        <f t="shared" si="75"/>
        <v/>
      </c>
    </row>
    <row r="2413" spans="1:18" ht="15.75">
      <c r="A2413" s="250">
        <v>2406</v>
      </c>
      <c r="B2413" s="198"/>
      <c r="C2413" s="25"/>
      <c r="D2413" s="25"/>
      <c r="E2413" s="25"/>
      <c r="F2413" s="25"/>
      <c r="G2413" s="26"/>
      <c r="H2413" s="27"/>
      <c r="I2413" s="28"/>
      <c r="J2413" s="430"/>
      <c r="K2413" s="48"/>
      <c r="L2413" s="457" t="str">
        <f t="shared" si="74"/>
        <v/>
      </c>
      <c r="M2413" s="245" cm="1">
        <f t="array" ref="M2413">SUMPRODUCT(--(N2413:Q2413&lt;&gt;"")) + IF(TRIM(R2413)="",0,LEN(R2413)-LEN(SUBSTITUTE(R2413,",",""))+1)</f>
        <v>0</v>
      </c>
      <c r="N2413" s="242" t="str">
        <f>IF(AND(I2413&lt;&gt;0,I2413&lt;&gt;""),IF(TRIM(SUBSTITUTE(B2413,CHAR(160),""))="","",IF(ISNUMBER(MATCH(TRIM(SUBSTITUTE(B2413,CHAR(160),"")),'Look Up Values'!$B$2:$B$500,0)),"","Origin error")),"")</f>
        <v/>
      </c>
      <c r="O2413" s="242" t="str">
        <f>IF(AND(I2413&lt;&gt;0,I2413&lt;&gt;""),IF(C2413="","",IF(AND(ISNUMBER(--LEFT(C2413,FIND(" ",C2413&amp;" ")-1)),OR(LEN(LEFT(C2413,FIND(" ",C2413&amp;" ")-1))=6,LEN(LEFT(C2413,FIND(" ",C2413&amp;" ")-1))=7),OR(ISNUMBER(MATCH(LEFT(C2413,FIND(" ",C2413&amp;" ")-1),'Look Up Values'!$G$2:$G$1000,0)),ISNUMBER(MATCH(LEFT(C2413,FIND(" ",C2413&amp;" ")-1),'Look Up Values'!$AE$2:$AE$2000,0)))),"","EWC error")),"")</f>
        <v/>
      </c>
      <c r="P2413" s="242" t="str" cm="1">
        <f t="array" ref="P2413">IF(AND(I2413&lt;&gt;0,I2413&lt;&gt;""),IF(D2413="","",IF(ISNUMBER(MATCH(SUBSTITUTE(D2413," ",""),SUBSTITUTE('Look Up Values'!$S$2:$S$120," ",""),0)),"","D&amp;R error")),"")</f>
        <v/>
      </c>
      <c r="Q2413" s="242" t="str" cm="1">
        <f t="array" ref="Q2413">IF(AND(I2413&lt;&gt;0,I2413&lt;&gt;""),IF(G2413="","",IF(ISNUMBER(MATCH(SUBSTITUTE(G2413," ",""),SUBSTITUTE('Look Up Values'!$I$2:$I$10," ",""),0)),"","State error")),"")</f>
        <v/>
      </c>
      <c r="R2413" s="260" t="str">
        <f t="shared" si="75"/>
        <v/>
      </c>
    </row>
    <row r="2414" spans="1:18" ht="15.75">
      <c r="A2414" s="250">
        <v>2407</v>
      </c>
      <c r="B2414" s="198"/>
      <c r="C2414" s="25"/>
      <c r="D2414" s="25"/>
      <c r="E2414" s="25"/>
      <c r="F2414" s="25"/>
      <c r="G2414" s="26"/>
      <c r="H2414" s="27"/>
      <c r="I2414" s="28"/>
      <c r="J2414" s="430"/>
      <c r="K2414" s="48"/>
      <c r="L2414" s="457" t="str">
        <f t="shared" si="74"/>
        <v/>
      </c>
      <c r="M2414" s="245" cm="1">
        <f t="array" ref="M2414">SUMPRODUCT(--(N2414:Q2414&lt;&gt;"")) + IF(TRIM(R2414)="",0,LEN(R2414)-LEN(SUBSTITUTE(R2414,",",""))+1)</f>
        <v>0</v>
      </c>
      <c r="N2414" s="242" t="str">
        <f>IF(AND(I2414&lt;&gt;0,I2414&lt;&gt;""),IF(TRIM(SUBSTITUTE(B2414,CHAR(160),""))="","",IF(ISNUMBER(MATCH(TRIM(SUBSTITUTE(B2414,CHAR(160),"")),'Look Up Values'!$B$2:$B$500,0)),"","Origin error")),"")</f>
        <v/>
      </c>
      <c r="O2414" s="242" t="str">
        <f>IF(AND(I2414&lt;&gt;0,I2414&lt;&gt;""),IF(C2414="","",IF(AND(ISNUMBER(--LEFT(C2414,FIND(" ",C2414&amp;" ")-1)),OR(LEN(LEFT(C2414,FIND(" ",C2414&amp;" ")-1))=6,LEN(LEFT(C2414,FIND(" ",C2414&amp;" ")-1))=7),OR(ISNUMBER(MATCH(LEFT(C2414,FIND(" ",C2414&amp;" ")-1),'Look Up Values'!$G$2:$G$1000,0)),ISNUMBER(MATCH(LEFT(C2414,FIND(" ",C2414&amp;" ")-1),'Look Up Values'!$AE$2:$AE$2000,0)))),"","EWC error")),"")</f>
        <v/>
      </c>
      <c r="P2414" s="242" t="str" cm="1">
        <f t="array" ref="P2414">IF(AND(I2414&lt;&gt;0,I2414&lt;&gt;""),IF(D2414="","",IF(ISNUMBER(MATCH(SUBSTITUTE(D2414," ",""),SUBSTITUTE('Look Up Values'!$S$2:$S$120," ",""),0)),"","D&amp;R error")),"")</f>
        <v/>
      </c>
      <c r="Q2414" s="242" t="str" cm="1">
        <f t="array" ref="Q2414">IF(AND(I2414&lt;&gt;0,I2414&lt;&gt;""),IF(G2414="","",IF(ISNUMBER(MATCH(SUBSTITUTE(G2414," ",""),SUBSTITUTE('Look Up Values'!$I$2:$I$10," ",""),0)),"","State error")),"")</f>
        <v/>
      </c>
      <c r="R2414" s="260" t="str">
        <f t="shared" si="75"/>
        <v/>
      </c>
    </row>
    <row r="2415" spans="1:18" ht="15.75">
      <c r="A2415" s="250">
        <v>2408</v>
      </c>
      <c r="B2415" s="198"/>
      <c r="C2415" s="25"/>
      <c r="D2415" s="25"/>
      <c r="E2415" s="25"/>
      <c r="F2415" s="25"/>
      <c r="G2415" s="26"/>
      <c r="H2415" s="27"/>
      <c r="I2415" s="28"/>
      <c r="J2415" s="430"/>
      <c r="K2415" s="48"/>
      <c r="L2415" s="457" t="str">
        <f t="shared" si="74"/>
        <v/>
      </c>
      <c r="M2415" s="245" cm="1">
        <f t="array" ref="M2415">SUMPRODUCT(--(N2415:Q2415&lt;&gt;"")) + IF(TRIM(R2415)="",0,LEN(R2415)-LEN(SUBSTITUTE(R2415,",",""))+1)</f>
        <v>0</v>
      </c>
      <c r="N2415" s="242" t="str">
        <f>IF(AND(I2415&lt;&gt;0,I2415&lt;&gt;""),IF(TRIM(SUBSTITUTE(B2415,CHAR(160),""))="","",IF(ISNUMBER(MATCH(TRIM(SUBSTITUTE(B2415,CHAR(160),"")),'Look Up Values'!$B$2:$B$500,0)),"","Origin error")),"")</f>
        <v/>
      </c>
      <c r="O2415" s="242" t="str">
        <f>IF(AND(I2415&lt;&gt;0,I2415&lt;&gt;""),IF(C2415="","",IF(AND(ISNUMBER(--LEFT(C2415,FIND(" ",C2415&amp;" ")-1)),OR(LEN(LEFT(C2415,FIND(" ",C2415&amp;" ")-1))=6,LEN(LEFT(C2415,FIND(" ",C2415&amp;" ")-1))=7),OR(ISNUMBER(MATCH(LEFT(C2415,FIND(" ",C2415&amp;" ")-1),'Look Up Values'!$G$2:$G$1000,0)),ISNUMBER(MATCH(LEFT(C2415,FIND(" ",C2415&amp;" ")-1),'Look Up Values'!$AE$2:$AE$2000,0)))),"","EWC error")),"")</f>
        <v/>
      </c>
      <c r="P2415" s="242" t="str" cm="1">
        <f t="array" ref="P2415">IF(AND(I2415&lt;&gt;0,I2415&lt;&gt;""),IF(D2415="","",IF(ISNUMBER(MATCH(SUBSTITUTE(D2415," ",""),SUBSTITUTE('Look Up Values'!$S$2:$S$120," ",""),0)),"","D&amp;R error")),"")</f>
        <v/>
      </c>
      <c r="Q2415" s="242" t="str" cm="1">
        <f t="array" ref="Q2415">IF(AND(I2415&lt;&gt;0,I2415&lt;&gt;""),IF(G2415="","",IF(ISNUMBER(MATCH(SUBSTITUTE(G2415," ",""),SUBSTITUTE('Look Up Values'!$I$2:$I$10," ",""),0)),"","State error")),"")</f>
        <v/>
      </c>
      <c r="R2415" s="260" t="str">
        <f t="shared" si="75"/>
        <v/>
      </c>
    </row>
    <row r="2416" spans="1:18" ht="15.75">
      <c r="A2416" s="250">
        <v>2409</v>
      </c>
      <c r="B2416" s="198"/>
      <c r="C2416" s="25"/>
      <c r="D2416" s="25"/>
      <c r="E2416" s="25"/>
      <c r="F2416" s="25"/>
      <c r="G2416" s="26"/>
      <c r="H2416" s="27"/>
      <c r="I2416" s="28"/>
      <c r="J2416" s="430"/>
      <c r="K2416" s="48"/>
      <c r="L2416" s="457" t="str">
        <f t="shared" si="74"/>
        <v/>
      </c>
      <c r="M2416" s="245" cm="1">
        <f t="array" ref="M2416">SUMPRODUCT(--(N2416:Q2416&lt;&gt;"")) + IF(TRIM(R2416)="",0,LEN(R2416)-LEN(SUBSTITUTE(R2416,",",""))+1)</f>
        <v>0</v>
      </c>
      <c r="N2416" s="242" t="str">
        <f>IF(AND(I2416&lt;&gt;0,I2416&lt;&gt;""),IF(TRIM(SUBSTITUTE(B2416,CHAR(160),""))="","",IF(ISNUMBER(MATCH(TRIM(SUBSTITUTE(B2416,CHAR(160),"")),'Look Up Values'!$B$2:$B$500,0)),"","Origin error")),"")</f>
        <v/>
      </c>
      <c r="O2416" s="242" t="str">
        <f>IF(AND(I2416&lt;&gt;0,I2416&lt;&gt;""),IF(C2416="","",IF(AND(ISNUMBER(--LEFT(C2416,FIND(" ",C2416&amp;" ")-1)),OR(LEN(LEFT(C2416,FIND(" ",C2416&amp;" ")-1))=6,LEN(LEFT(C2416,FIND(" ",C2416&amp;" ")-1))=7),OR(ISNUMBER(MATCH(LEFT(C2416,FIND(" ",C2416&amp;" ")-1),'Look Up Values'!$G$2:$G$1000,0)),ISNUMBER(MATCH(LEFT(C2416,FIND(" ",C2416&amp;" ")-1),'Look Up Values'!$AE$2:$AE$2000,0)))),"","EWC error")),"")</f>
        <v/>
      </c>
      <c r="P2416" s="242" t="str" cm="1">
        <f t="array" ref="P2416">IF(AND(I2416&lt;&gt;0,I2416&lt;&gt;""),IF(D2416="","",IF(ISNUMBER(MATCH(SUBSTITUTE(D2416," ",""),SUBSTITUTE('Look Up Values'!$S$2:$S$120," ",""),0)),"","D&amp;R error")),"")</f>
        <v/>
      </c>
      <c r="Q2416" s="242" t="str" cm="1">
        <f t="array" ref="Q2416">IF(AND(I2416&lt;&gt;0,I2416&lt;&gt;""),IF(G2416="","",IF(ISNUMBER(MATCH(SUBSTITUTE(G2416," ",""),SUBSTITUTE('Look Up Values'!$I$2:$I$10," ",""),0)),"","State error")),"")</f>
        <v/>
      </c>
      <c r="R2416" s="260" t="str">
        <f t="shared" si="75"/>
        <v/>
      </c>
    </row>
    <row r="2417" spans="1:18" ht="15.75">
      <c r="A2417" s="250">
        <v>2410</v>
      </c>
      <c r="B2417" s="198"/>
      <c r="C2417" s="25"/>
      <c r="D2417" s="25"/>
      <c r="E2417" s="25"/>
      <c r="F2417" s="25"/>
      <c r="G2417" s="26"/>
      <c r="H2417" s="27"/>
      <c r="I2417" s="28"/>
      <c r="J2417" s="430"/>
      <c r="K2417" s="48"/>
      <c r="L2417" s="457" t="str">
        <f t="shared" si="74"/>
        <v/>
      </c>
      <c r="M2417" s="245" cm="1">
        <f t="array" ref="M2417">SUMPRODUCT(--(N2417:Q2417&lt;&gt;"")) + IF(TRIM(R2417)="",0,LEN(R2417)-LEN(SUBSTITUTE(R2417,",",""))+1)</f>
        <v>0</v>
      </c>
      <c r="N2417" s="242" t="str">
        <f>IF(AND(I2417&lt;&gt;0,I2417&lt;&gt;""),IF(TRIM(SUBSTITUTE(B2417,CHAR(160),""))="","",IF(ISNUMBER(MATCH(TRIM(SUBSTITUTE(B2417,CHAR(160),"")),'Look Up Values'!$B$2:$B$500,0)),"","Origin error")),"")</f>
        <v/>
      </c>
      <c r="O2417" s="242" t="str">
        <f>IF(AND(I2417&lt;&gt;0,I2417&lt;&gt;""),IF(C2417="","",IF(AND(ISNUMBER(--LEFT(C2417,FIND(" ",C2417&amp;" ")-1)),OR(LEN(LEFT(C2417,FIND(" ",C2417&amp;" ")-1))=6,LEN(LEFT(C2417,FIND(" ",C2417&amp;" ")-1))=7),OR(ISNUMBER(MATCH(LEFT(C2417,FIND(" ",C2417&amp;" ")-1),'Look Up Values'!$G$2:$G$1000,0)),ISNUMBER(MATCH(LEFT(C2417,FIND(" ",C2417&amp;" ")-1),'Look Up Values'!$AE$2:$AE$2000,0)))),"","EWC error")),"")</f>
        <v/>
      </c>
      <c r="P2417" s="242" t="str" cm="1">
        <f t="array" ref="P2417">IF(AND(I2417&lt;&gt;0,I2417&lt;&gt;""),IF(D2417="","",IF(ISNUMBER(MATCH(SUBSTITUTE(D2417," ",""),SUBSTITUTE('Look Up Values'!$S$2:$S$120," ",""),0)),"","D&amp;R error")),"")</f>
        <v/>
      </c>
      <c r="Q2417" s="242" t="str" cm="1">
        <f t="array" ref="Q2417">IF(AND(I2417&lt;&gt;0,I2417&lt;&gt;""),IF(G2417="","",IF(ISNUMBER(MATCH(SUBSTITUTE(G2417," ",""),SUBSTITUTE('Look Up Values'!$I$2:$I$10," ",""),0)),"","State error")),"")</f>
        <v/>
      </c>
      <c r="R2417" s="260" t="str">
        <f t="shared" si="75"/>
        <v/>
      </c>
    </row>
    <row r="2418" spans="1:18" ht="15.75">
      <c r="A2418" s="250">
        <v>2411</v>
      </c>
      <c r="B2418" s="198"/>
      <c r="C2418" s="25"/>
      <c r="D2418" s="25"/>
      <c r="E2418" s="25"/>
      <c r="F2418" s="25"/>
      <c r="G2418" s="26"/>
      <c r="H2418" s="27"/>
      <c r="I2418" s="28"/>
      <c r="J2418" s="430"/>
      <c r="K2418" s="48"/>
      <c r="L2418" s="457" t="str">
        <f t="shared" si="74"/>
        <v/>
      </c>
      <c r="M2418" s="245" cm="1">
        <f t="array" ref="M2418">SUMPRODUCT(--(N2418:Q2418&lt;&gt;"")) + IF(TRIM(R2418)="",0,LEN(R2418)-LEN(SUBSTITUTE(R2418,",",""))+1)</f>
        <v>0</v>
      </c>
      <c r="N2418" s="242" t="str">
        <f>IF(AND(I2418&lt;&gt;0,I2418&lt;&gt;""),IF(TRIM(SUBSTITUTE(B2418,CHAR(160),""))="","",IF(ISNUMBER(MATCH(TRIM(SUBSTITUTE(B2418,CHAR(160),"")),'Look Up Values'!$B$2:$B$500,0)),"","Origin error")),"")</f>
        <v/>
      </c>
      <c r="O2418" s="242" t="str">
        <f>IF(AND(I2418&lt;&gt;0,I2418&lt;&gt;""),IF(C2418="","",IF(AND(ISNUMBER(--LEFT(C2418,FIND(" ",C2418&amp;" ")-1)),OR(LEN(LEFT(C2418,FIND(" ",C2418&amp;" ")-1))=6,LEN(LEFT(C2418,FIND(" ",C2418&amp;" ")-1))=7),OR(ISNUMBER(MATCH(LEFT(C2418,FIND(" ",C2418&amp;" ")-1),'Look Up Values'!$G$2:$G$1000,0)),ISNUMBER(MATCH(LEFT(C2418,FIND(" ",C2418&amp;" ")-1),'Look Up Values'!$AE$2:$AE$2000,0)))),"","EWC error")),"")</f>
        <v/>
      </c>
      <c r="P2418" s="242" t="str" cm="1">
        <f t="array" ref="P2418">IF(AND(I2418&lt;&gt;0,I2418&lt;&gt;""),IF(D2418="","",IF(ISNUMBER(MATCH(SUBSTITUTE(D2418," ",""),SUBSTITUTE('Look Up Values'!$S$2:$S$120," ",""),0)),"","D&amp;R error")),"")</f>
        <v/>
      </c>
      <c r="Q2418" s="242" t="str" cm="1">
        <f t="array" ref="Q2418">IF(AND(I2418&lt;&gt;0,I2418&lt;&gt;""),IF(G2418="","",IF(ISNUMBER(MATCH(SUBSTITUTE(G2418," ",""),SUBSTITUTE('Look Up Values'!$I$2:$I$10," ",""),0)),"","State error")),"")</f>
        <v/>
      </c>
      <c r="R2418" s="260" t="str">
        <f t="shared" si="75"/>
        <v/>
      </c>
    </row>
    <row r="2419" spans="1:18" ht="15.75">
      <c r="A2419" s="250">
        <v>2412</v>
      </c>
      <c r="B2419" s="198"/>
      <c r="C2419" s="25"/>
      <c r="D2419" s="25"/>
      <c r="E2419" s="25"/>
      <c r="F2419" s="25"/>
      <c r="G2419" s="26"/>
      <c r="H2419" s="27"/>
      <c r="I2419" s="28"/>
      <c r="J2419" s="430"/>
      <c r="K2419" s="48"/>
      <c r="L2419" s="457" t="str">
        <f t="shared" si="74"/>
        <v/>
      </c>
      <c r="M2419" s="245" cm="1">
        <f t="array" ref="M2419">SUMPRODUCT(--(N2419:Q2419&lt;&gt;"")) + IF(TRIM(R2419)="",0,LEN(R2419)-LEN(SUBSTITUTE(R2419,",",""))+1)</f>
        <v>0</v>
      </c>
      <c r="N2419" s="242" t="str">
        <f>IF(AND(I2419&lt;&gt;0,I2419&lt;&gt;""),IF(TRIM(SUBSTITUTE(B2419,CHAR(160),""))="","",IF(ISNUMBER(MATCH(TRIM(SUBSTITUTE(B2419,CHAR(160),"")),'Look Up Values'!$B$2:$B$500,0)),"","Origin error")),"")</f>
        <v/>
      </c>
      <c r="O2419" s="242" t="str">
        <f>IF(AND(I2419&lt;&gt;0,I2419&lt;&gt;""),IF(C2419="","",IF(AND(ISNUMBER(--LEFT(C2419,FIND(" ",C2419&amp;" ")-1)),OR(LEN(LEFT(C2419,FIND(" ",C2419&amp;" ")-1))=6,LEN(LEFT(C2419,FIND(" ",C2419&amp;" ")-1))=7),OR(ISNUMBER(MATCH(LEFT(C2419,FIND(" ",C2419&amp;" ")-1),'Look Up Values'!$G$2:$G$1000,0)),ISNUMBER(MATCH(LEFT(C2419,FIND(" ",C2419&amp;" ")-1),'Look Up Values'!$AE$2:$AE$2000,0)))),"","EWC error")),"")</f>
        <v/>
      </c>
      <c r="P2419" s="242" t="str" cm="1">
        <f t="array" ref="P2419">IF(AND(I2419&lt;&gt;0,I2419&lt;&gt;""),IF(D2419="","",IF(ISNUMBER(MATCH(SUBSTITUTE(D2419," ",""),SUBSTITUTE('Look Up Values'!$S$2:$S$120," ",""),0)),"","D&amp;R error")),"")</f>
        <v/>
      </c>
      <c r="Q2419" s="242" t="str" cm="1">
        <f t="array" ref="Q2419">IF(AND(I2419&lt;&gt;0,I2419&lt;&gt;""),IF(G2419="","",IF(ISNUMBER(MATCH(SUBSTITUTE(G2419," ",""),SUBSTITUTE('Look Up Values'!$I$2:$I$10," ",""),0)),"","State error")),"")</f>
        <v/>
      </c>
      <c r="R2419" s="260" t="str">
        <f t="shared" si="75"/>
        <v/>
      </c>
    </row>
    <row r="2420" spans="1:18" ht="15.75">
      <c r="A2420" s="250">
        <v>2413</v>
      </c>
      <c r="B2420" s="198"/>
      <c r="C2420" s="25"/>
      <c r="D2420" s="25"/>
      <c r="E2420" s="25"/>
      <c r="F2420" s="25"/>
      <c r="G2420" s="26"/>
      <c r="H2420" s="27"/>
      <c r="I2420" s="28"/>
      <c r="J2420" s="430"/>
      <c r="K2420" s="48"/>
      <c r="L2420" s="457" t="str">
        <f t="shared" si="74"/>
        <v/>
      </c>
      <c r="M2420" s="245" cm="1">
        <f t="array" ref="M2420">SUMPRODUCT(--(N2420:Q2420&lt;&gt;"")) + IF(TRIM(R2420)="",0,LEN(R2420)-LEN(SUBSTITUTE(R2420,",",""))+1)</f>
        <v>0</v>
      </c>
      <c r="N2420" s="242" t="str">
        <f>IF(AND(I2420&lt;&gt;0,I2420&lt;&gt;""),IF(TRIM(SUBSTITUTE(B2420,CHAR(160),""))="","",IF(ISNUMBER(MATCH(TRIM(SUBSTITUTE(B2420,CHAR(160),"")),'Look Up Values'!$B$2:$B$500,0)),"","Origin error")),"")</f>
        <v/>
      </c>
      <c r="O2420" s="242" t="str">
        <f>IF(AND(I2420&lt;&gt;0,I2420&lt;&gt;""),IF(C2420="","",IF(AND(ISNUMBER(--LEFT(C2420,FIND(" ",C2420&amp;" ")-1)),OR(LEN(LEFT(C2420,FIND(" ",C2420&amp;" ")-1))=6,LEN(LEFT(C2420,FIND(" ",C2420&amp;" ")-1))=7),OR(ISNUMBER(MATCH(LEFT(C2420,FIND(" ",C2420&amp;" ")-1),'Look Up Values'!$G$2:$G$1000,0)),ISNUMBER(MATCH(LEFT(C2420,FIND(" ",C2420&amp;" ")-1),'Look Up Values'!$AE$2:$AE$2000,0)))),"","EWC error")),"")</f>
        <v/>
      </c>
      <c r="P2420" s="242" t="str" cm="1">
        <f t="array" ref="P2420">IF(AND(I2420&lt;&gt;0,I2420&lt;&gt;""),IF(D2420="","",IF(ISNUMBER(MATCH(SUBSTITUTE(D2420," ",""),SUBSTITUTE('Look Up Values'!$S$2:$S$120," ",""),0)),"","D&amp;R error")),"")</f>
        <v/>
      </c>
      <c r="Q2420" s="242" t="str" cm="1">
        <f t="array" ref="Q2420">IF(AND(I2420&lt;&gt;0,I2420&lt;&gt;""),IF(G2420="","",IF(ISNUMBER(MATCH(SUBSTITUTE(G2420," ",""),SUBSTITUTE('Look Up Values'!$I$2:$I$10," ",""),0)),"","State error")),"")</f>
        <v/>
      </c>
      <c r="R2420" s="260" t="str">
        <f t="shared" si="75"/>
        <v/>
      </c>
    </row>
    <row r="2421" spans="1:18" ht="15.75">
      <c r="A2421" s="250">
        <v>2414</v>
      </c>
      <c r="B2421" s="198"/>
      <c r="C2421" s="25"/>
      <c r="D2421" s="25"/>
      <c r="E2421" s="25"/>
      <c r="F2421" s="25"/>
      <c r="G2421" s="26"/>
      <c r="H2421" s="27"/>
      <c r="I2421" s="28"/>
      <c r="J2421" s="430"/>
      <c r="K2421" s="48"/>
      <c r="L2421" s="457" t="str">
        <f t="shared" si="74"/>
        <v/>
      </c>
      <c r="M2421" s="245" cm="1">
        <f t="array" ref="M2421">SUMPRODUCT(--(N2421:Q2421&lt;&gt;"")) + IF(TRIM(R2421)="",0,LEN(R2421)-LEN(SUBSTITUTE(R2421,",",""))+1)</f>
        <v>0</v>
      </c>
      <c r="N2421" s="242" t="str">
        <f>IF(AND(I2421&lt;&gt;0,I2421&lt;&gt;""),IF(TRIM(SUBSTITUTE(B2421,CHAR(160),""))="","",IF(ISNUMBER(MATCH(TRIM(SUBSTITUTE(B2421,CHAR(160),"")),'Look Up Values'!$B$2:$B$500,0)),"","Origin error")),"")</f>
        <v/>
      </c>
      <c r="O2421" s="242" t="str">
        <f>IF(AND(I2421&lt;&gt;0,I2421&lt;&gt;""),IF(C2421="","",IF(AND(ISNUMBER(--LEFT(C2421,FIND(" ",C2421&amp;" ")-1)),OR(LEN(LEFT(C2421,FIND(" ",C2421&amp;" ")-1))=6,LEN(LEFT(C2421,FIND(" ",C2421&amp;" ")-1))=7),OR(ISNUMBER(MATCH(LEFT(C2421,FIND(" ",C2421&amp;" ")-1),'Look Up Values'!$G$2:$G$1000,0)),ISNUMBER(MATCH(LEFT(C2421,FIND(" ",C2421&amp;" ")-1),'Look Up Values'!$AE$2:$AE$2000,0)))),"","EWC error")),"")</f>
        <v/>
      </c>
      <c r="P2421" s="242" t="str" cm="1">
        <f t="array" ref="P2421">IF(AND(I2421&lt;&gt;0,I2421&lt;&gt;""),IF(D2421="","",IF(ISNUMBER(MATCH(SUBSTITUTE(D2421," ",""),SUBSTITUTE('Look Up Values'!$S$2:$S$120," ",""),0)),"","D&amp;R error")),"")</f>
        <v/>
      </c>
      <c r="Q2421" s="242" t="str" cm="1">
        <f t="array" ref="Q2421">IF(AND(I2421&lt;&gt;0,I2421&lt;&gt;""),IF(G2421="","",IF(ISNUMBER(MATCH(SUBSTITUTE(G2421," ",""),SUBSTITUTE('Look Up Values'!$I$2:$I$10," ",""),0)),"","State error")),"")</f>
        <v/>
      </c>
      <c r="R2421" s="260" t="str">
        <f t="shared" si="75"/>
        <v/>
      </c>
    </row>
    <row r="2422" spans="1:18" ht="15.75">
      <c r="A2422" s="250">
        <v>2415</v>
      </c>
      <c r="B2422" s="198"/>
      <c r="C2422" s="25"/>
      <c r="D2422" s="25"/>
      <c r="E2422" s="25"/>
      <c r="F2422" s="25"/>
      <c r="G2422" s="26"/>
      <c r="H2422" s="27"/>
      <c r="I2422" s="28"/>
      <c r="J2422" s="430"/>
      <c r="K2422" s="48"/>
      <c r="L2422" s="457" t="str">
        <f t="shared" si="74"/>
        <v/>
      </c>
      <c r="M2422" s="245" cm="1">
        <f t="array" ref="M2422">SUMPRODUCT(--(N2422:Q2422&lt;&gt;"")) + IF(TRIM(R2422)="",0,LEN(R2422)-LEN(SUBSTITUTE(R2422,",",""))+1)</f>
        <v>0</v>
      </c>
      <c r="N2422" s="242" t="str">
        <f>IF(AND(I2422&lt;&gt;0,I2422&lt;&gt;""),IF(TRIM(SUBSTITUTE(B2422,CHAR(160),""))="","",IF(ISNUMBER(MATCH(TRIM(SUBSTITUTE(B2422,CHAR(160),"")),'Look Up Values'!$B$2:$B$500,0)),"","Origin error")),"")</f>
        <v/>
      </c>
      <c r="O2422" s="242" t="str">
        <f>IF(AND(I2422&lt;&gt;0,I2422&lt;&gt;""),IF(C2422="","",IF(AND(ISNUMBER(--LEFT(C2422,FIND(" ",C2422&amp;" ")-1)),OR(LEN(LEFT(C2422,FIND(" ",C2422&amp;" ")-1))=6,LEN(LEFT(C2422,FIND(" ",C2422&amp;" ")-1))=7),OR(ISNUMBER(MATCH(LEFT(C2422,FIND(" ",C2422&amp;" ")-1),'Look Up Values'!$G$2:$G$1000,0)),ISNUMBER(MATCH(LEFT(C2422,FIND(" ",C2422&amp;" ")-1),'Look Up Values'!$AE$2:$AE$2000,0)))),"","EWC error")),"")</f>
        <v/>
      </c>
      <c r="P2422" s="242" t="str" cm="1">
        <f t="array" ref="P2422">IF(AND(I2422&lt;&gt;0,I2422&lt;&gt;""),IF(D2422="","",IF(ISNUMBER(MATCH(SUBSTITUTE(D2422," ",""),SUBSTITUTE('Look Up Values'!$S$2:$S$120," ",""),0)),"","D&amp;R error")),"")</f>
        <v/>
      </c>
      <c r="Q2422" s="242" t="str" cm="1">
        <f t="array" ref="Q2422">IF(AND(I2422&lt;&gt;0,I2422&lt;&gt;""),IF(G2422="","",IF(ISNUMBER(MATCH(SUBSTITUTE(G2422," ",""),SUBSTITUTE('Look Up Values'!$I$2:$I$10," ",""),0)),"","State error")),"")</f>
        <v/>
      </c>
      <c r="R2422" s="260" t="str">
        <f t="shared" si="75"/>
        <v/>
      </c>
    </row>
    <row r="2423" spans="1:18" ht="15.75">
      <c r="A2423" s="250">
        <v>2416</v>
      </c>
      <c r="B2423" s="198"/>
      <c r="C2423" s="25"/>
      <c r="D2423" s="25"/>
      <c r="E2423" s="25"/>
      <c r="F2423" s="25"/>
      <c r="G2423" s="26"/>
      <c r="H2423" s="27"/>
      <c r="I2423" s="28"/>
      <c r="J2423" s="430"/>
      <c r="K2423" s="48"/>
      <c r="L2423" s="457" t="str">
        <f t="shared" si="74"/>
        <v/>
      </c>
      <c r="M2423" s="245" cm="1">
        <f t="array" ref="M2423">SUMPRODUCT(--(N2423:Q2423&lt;&gt;"")) + IF(TRIM(R2423)="",0,LEN(R2423)-LEN(SUBSTITUTE(R2423,",",""))+1)</f>
        <v>0</v>
      </c>
      <c r="N2423" s="242" t="str">
        <f>IF(AND(I2423&lt;&gt;0,I2423&lt;&gt;""),IF(TRIM(SUBSTITUTE(B2423,CHAR(160),""))="","",IF(ISNUMBER(MATCH(TRIM(SUBSTITUTE(B2423,CHAR(160),"")),'Look Up Values'!$B$2:$B$500,0)),"","Origin error")),"")</f>
        <v/>
      </c>
      <c r="O2423" s="242" t="str">
        <f>IF(AND(I2423&lt;&gt;0,I2423&lt;&gt;""),IF(C2423="","",IF(AND(ISNUMBER(--LEFT(C2423,FIND(" ",C2423&amp;" ")-1)),OR(LEN(LEFT(C2423,FIND(" ",C2423&amp;" ")-1))=6,LEN(LEFT(C2423,FIND(" ",C2423&amp;" ")-1))=7),OR(ISNUMBER(MATCH(LEFT(C2423,FIND(" ",C2423&amp;" ")-1),'Look Up Values'!$G$2:$G$1000,0)),ISNUMBER(MATCH(LEFT(C2423,FIND(" ",C2423&amp;" ")-1),'Look Up Values'!$AE$2:$AE$2000,0)))),"","EWC error")),"")</f>
        <v/>
      </c>
      <c r="P2423" s="242" t="str" cm="1">
        <f t="array" ref="P2423">IF(AND(I2423&lt;&gt;0,I2423&lt;&gt;""),IF(D2423="","",IF(ISNUMBER(MATCH(SUBSTITUTE(D2423," ",""),SUBSTITUTE('Look Up Values'!$S$2:$S$120," ",""),0)),"","D&amp;R error")),"")</f>
        <v/>
      </c>
      <c r="Q2423" s="242" t="str" cm="1">
        <f t="array" ref="Q2423">IF(AND(I2423&lt;&gt;0,I2423&lt;&gt;""),IF(G2423="","",IF(ISNUMBER(MATCH(SUBSTITUTE(G2423," ",""),SUBSTITUTE('Look Up Values'!$I$2:$I$10," ",""),0)),"","State error")),"")</f>
        <v/>
      </c>
      <c r="R2423" s="260" t="str">
        <f t="shared" si="75"/>
        <v/>
      </c>
    </row>
    <row r="2424" spans="1:18" ht="15.75">
      <c r="A2424" s="250">
        <v>2417</v>
      </c>
      <c r="B2424" s="198"/>
      <c r="C2424" s="25"/>
      <c r="D2424" s="25"/>
      <c r="E2424" s="25"/>
      <c r="F2424" s="25"/>
      <c r="G2424" s="26"/>
      <c r="H2424" s="27"/>
      <c r="I2424" s="28"/>
      <c r="J2424" s="430"/>
      <c r="K2424" s="48"/>
      <c r="L2424" s="457" t="str">
        <f t="shared" si="74"/>
        <v/>
      </c>
      <c r="M2424" s="245" cm="1">
        <f t="array" ref="M2424">SUMPRODUCT(--(N2424:Q2424&lt;&gt;"")) + IF(TRIM(R2424)="",0,LEN(R2424)-LEN(SUBSTITUTE(R2424,",",""))+1)</f>
        <v>0</v>
      </c>
      <c r="N2424" s="242" t="str">
        <f>IF(AND(I2424&lt;&gt;0,I2424&lt;&gt;""),IF(TRIM(SUBSTITUTE(B2424,CHAR(160),""))="","",IF(ISNUMBER(MATCH(TRIM(SUBSTITUTE(B2424,CHAR(160),"")),'Look Up Values'!$B$2:$B$500,0)),"","Origin error")),"")</f>
        <v/>
      </c>
      <c r="O2424" s="242" t="str">
        <f>IF(AND(I2424&lt;&gt;0,I2424&lt;&gt;""),IF(C2424="","",IF(AND(ISNUMBER(--LEFT(C2424,FIND(" ",C2424&amp;" ")-1)),OR(LEN(LEFT(C2424,FIND(" ",C2424&amp;" ")-1))=6,LEN(LEFT(C2424,FIND(" ",C2424&amp;" ")-1))=7),OR(ISNUMBER(MATCH(LEFT(C2424,FIND(" ",C2424&amp;" ")-1),'Look Up Values'!$G$2:$G$1000,0)),ISNUMBER(MATCH(LEFT(C2424,FIND(" ",C2424&amp;" ")-1),'Look Up Values'!$AE$2:$AE$2000,0)))),"","EWC error")),"")</f>
        <v/>
      </c>
      <c r="P2424" s="242" t="str" cm="1">
        <f t="array" ref="P2424">IF(AND(I2424&lt;&gt;0,I2424&lt;&gt;""),IF(D2424="","",IF(ISNUMBER(MATCH(SUBSTITUTE(D2424," ",""),SUBSTITUTE('Look Up Values'!$S$2:$S$120," ",""),0)),"","D&amp;R error")),"")</f>
        <v/>
      </c>
      <c r="Q2424" s="242" t="str" cm="1">
        <f t="array" ref="Q2424">IF(AND(I2424&lt;&gt;0,I2424&lt;&gt;""),IF(G2424="","",IF(ISNUMBER(MATCH(SUBSTITUTE(G2424," ",""),SUBSTITUTE('Look Up Values'!$I$2:$I$10," ",""),0)),"","State error")),"")</f>
        <v/>
      </c>
      <c r="R2424" s="260" t="str">
        <f t="shared" si="75"/>
        <v/>
      </c>
    </row>
    <row r="2425" spans="1:18" ht="15.75">
      <c r="A2425" s="250">
        <v>2418</v>
      </c>
      <c r="B2425" s="198"/>
      <c r="C2425" s="25"/>
      <c r="D2425" s="25"/>
      <c r="E2425" s="25"/>
      <c r="F2425" s="25"/>
      <c r="G2425" s="26"/>
      <c r="H2425" s="27"/>
      <c r="I2425" s="28"/>
      <c r="J2425" s="430"/>
      <c r="K2425" s="48"/>
      <c r="L2425" s="457" t="str">
        <f t="shared" si="74"/>
        <v/>
      </c>
      <c r="M2425" s="245" cm="1">
        <f t="array" ref="M2425">SUMPRODUCT(--(N2425:Q2425&lt;&gt;"")) + IF(TRIM(R2425)="",0,LEN(R2425)-LEN(SUBSTITUTE(R2425,",",""))+1)</f>
        <v>0</v>
      </c>
      <c r="N2425" s="242" t="str">
        <f>IF(AND(I2425&lt;&gt;0,I2425&lt;&gt;""),IF(TRIM(SUBSTITUTE(B2425,CHAR(160),""))="","",IF(ISNUMBER(MATCH(TRIM(SUBSTITUTE(B2425,CHAR(160),"")),'Look Up Values'!$B$2:$B$500,0)),"","Origin error")),"")</f>
        <v/>
      </c>
      <c r="O2425" s="242" t="str">
        <f>IF(AND(I2425&lt;&gt;0,I2425&lt;&gt;""),IF(C2425="","",IF(AND(ISNUMBER(--LEFT(C2425,FIND(" ",C2425&amp;" ")-1)),OR(LEN(LEFT(C2425,FIND(" ",C2425&amp;" ")-1))=6,LEN(LEFT(C2425,FIND(" ",C2425&amp;" ")-1))=7),OR(ISNUMBER(MATCH(LEFT(C2425,FIND(" ",C2425&amp;" ")-1),'Look Up Values'!$G$2:$G$1000,0)),ISNUMBER(MATCH(LEFT(C2425,FIND(" ",C2425&amp;" ")-1),'Look Up Values'!$AE$2:$AE$2000,0)))),"","EWC error")),"")</f>
        <v/>
      </c>
      <c r="P2425" s="242" t="str" cm="1">
        <f t="array" ref="P2425">IF(AND(I2425&lt;&gt;0,I2425&lt;&gt;""),IF(D2425="","",IF(ISNUMBER(MATCH(SUBSTITUTE(D2425," ",""),SUBSTITUTE('Look Up Values'!$S$2:$S$120," ",""),0)),"","D&amp;R error")),"")</f>
        <v/>
      </c>
      <c r="Q2425" s="242" t="str" cm="1">
        <f t="array" ref="Q2425">IF(AND(I2425&lt;&gt;0,I2425&lt;&gt;""),IF(G2425="","",IF(ISNUMBER(MATCH(SUBSTITUTE(G2425," ",""),SUBSTITUTE('Look Up Values'!$I$2:$I$10," ",""),0)),"","State error")),"")</f>
        <v/>
      </c>
      <c r="R2425" s="260" t="str">
        <f t="shared" si="75"/>
        <v/>
      </c>
    </row>
    <row r="2426" spans="1:18" ht="15.75">
      <c r="A2426" s="250">
        <v>2419</v>
      </c>
      <c r="B2426" s="198"/>
      <c r="C2426" s="25"/>
      <c r="D2426" s="25"/>
      <c r="E2426" s="25"/>
      <c r="F2426" s="25"/>
      <c r="G2426" s="26"/>
      <c r="H2426" s="27"/>
      <c r="I2426" s="28"/>
      <c r="J2426" s="430"/>
      <c r="K2426" s="48"/>
      <c r="L2426" s="457" t="str">
        <f t="shared" si="74"/>
        <v/>
      </c>
      <c r="M2426" s="245" cm="1">
        <f t="array" ref="M2426">SUMPRODUCT(--(N2426:Q2426&lt;&gt;"")) + IF(TRIM(R2426)="",0,LEN(R2426)-LEN(SUBSTITUTE(R2426,",",""))+1)</f>
        <v>0</v>
      </c>
      <c r="N2426" s="242" t="str">
        <f>IF(AND(I2426&lt;&gt;0,I2426&lt;&gt;""),IF(TRIM(SUBSTITUTE(B2426,CHAR(160),""))="","",IF(ISNUMBER(MATCH(TRIM(SUBSTITUTE(B2426,CHAR(160),"")),'Look Up Values'!$B$2:$B$500,0)),"","Origin error")),"")</f>
        <v/>
      </c>
      <c r="O2426" s="242" t="str">
        <f>IF(AND(I2426&lt;&gt;0,I2426&lt;&gt;""),IF(C2426="","",IF(AND(ISNUMBER(--LEFT(C2426,FIND(" ",C2426&amp;" ")-1)),OR(LEN(LEFT(C2426,FIND(" ",C2426&amp;" ")-1))=6,LEN(LEFT(C2426,FIND(" ",C2426&amp;" ")-1))=7),OR(ISNUMBER(MATCH(LEFT(C2426,FIND(" ",C2426&amp;" ")-1),'Look Up Values'!$G$2:$G$1000,0)),ISNUMBER(MATCH(LEFT(C2426,FIND(" ",C2426&amp;" ")-1),'Look Up Values'!$AE$2:$AE$2000,0)))),"","EWC error")),"")</f>
        <v/>
      </c>
      <c r="P2426" s="242" t="str" cm="1">
        <f t="array" ref="P2426">IF(AND(I2426&lt;&gt;0,I2426&lt;&gt;""),IF(D2426="","",IF(ISNUMBER(MATCH(SUBSTITUTE(D2426," ",""),SUBSTITUTE('Look Up Values'!$S$2:$S$120," ",""),0)),"","D&amp;R error")),"")</f>
        <v/>
      </c>
      <c r="Q2426" s="242" t="str" cm="1">
        <f t="array" ref="Q2426">IF(AND(I2426&lt;&gt;0,I2426&lt;&gt;""),IF(G2426="","",IF(ISNUMBER(MATCH(SUBSTITUTE(G2426," ",""),SUBSTITUTE('Look Up Values'!$I$2:$I$10," ",""),0)),"","State error")),"")</f>
        <v/>
      </c>
      <c r="R2426" s="260" t="str">
        <f t="shared" si="75"/>
        <v/>
      </c>
    </row>
    <row r="2427" spans="1:18" ht="15.75">
      <c r="A2427" s="250">
        <v>2420</v>
      </c>
      <c r="B2427" s="198"/>
      <c r="C2427" s="25"/>
      <c r="D2427" s="25"/>
      <c r="E2427" s="25"/>
      <c r="F2427" s="25"/>
      <c r="G2427" s="26"/>
      <c r="H2427" s="27"/>
      <c r="I2427" s="28"/>
      <c r="J2427" s="430"/>
      <c r="K2427" s="48"/>
      <c r="L2427" s="457" t="str">
        <f t="shared" si="74"/>
        <v/>
      </c>
      <c r="M2427" s="245" cm="1">
        <f t="array" ref="M2427">SUMPRODUCT(--(N2427:Q2427&lt;&gt;"")) + IF(TRIM(R2427)="",0,LEN(R2427)-LEN(SUBSTITUTE(R2427,",",""))+1)</f>
        <v>0</v>
      </c>
      <c r="N2427" s="242" t="str">
        <f>IF(AND(I2427&lt;&gt;0,I2427&lt;&gt;""),IF(TRIM(SUBSTITUTE(B2427,CHAR(160),""))="","",IF(ISNUMBER(MATCH(TRIM(SUBSTITUTE(B2427,CHAR(160),"")),'Look Up Values'!$B$2:$B$500,0)),"","Origin error")),"")</f>
        <v/>
      </c>
      <c r="O2427" s="242" t="str">
        <f>IF(AND(I2427&lt;&gt;0,I2427&lt;&gt;""),IF(C2427="","",IF(AND(ISNUMBER(--LEFT(C2427,FIND(" ",C2427&amp;" ")-1)),OR(LEN(LEFT(C2427,FIND(" ",C2427&amp;" ")-1))=6,LEN(LEFT(C2427,FIND(" ",C2427&amp;" ")-1))=7),OR(ISNUMBER(MATCH(LEFT(C2427,FIND(" ",C2427&amp;" ")-1),'Look Up Values'!$G$2:$G$1000,0)),ISNUMBER(MATCH(LEFT(C2427,FIND(" ",C2427&amp;" ")-1),'Look Up Values'!$AE$2:$AE$2000,0)))),"","EWC error")),"")</f>
        <v/>
      </c>
      <c r="P2427" s="242" t="str" cm="1">
        <f t="array" ref="P2427">IF(AND(I2427&lt;&gt;0,I2427&lt;&gt;""),IF(D2427="","",IF(ISNUMBER(MATCH(SUBSTITUTE(D2427," ",""),SUBSTITUTE('Look Up Values'!$S$2:$S$120," ",""),0)),"","D&amp;R error")),"")</f>
        <v/>
      </c>
      <c r="Q2427" s="242" t="str" cm="1">
        <f t="array" ref="Q2427">IF(AND(I2427&lt;&gt;0,I2427&lt;&gt;""),IF(G2427="","",IF(ISNUMBER(MATCH(SUBSTITUTE(G2427," ",""),SUBSTITUTE('Look Up Values'!$I$2:$I$10," ",""),0)),"","State error")),"")</f>
        <v/>
      </c>
      <c r="R2427" s="260" t="str">
        <f t="shared" si="75"/>
        <v/>
      </c>
    </row>
    <row r="2428" spans="1:18" ht="15.75">
      <c r="A2428" s="250">
        <v>2421</v>
      </c>
      <c r="B2428" s="198"/>
      <c r="C2428" s="25"/>
      <c r="D2428" s="25"/>
      <c r="E2428" s="25"/>
      <c r="F2428" s="25"/>
      <c r="G2428" s="26"/>
      <c r="H2428" s="27"/>
      <c r="I2428" s="28"/>
      <c r="J2428" s="430"/>
      <c r="K2428" s="48"/>
      <c r="L2428" s="457" t="str">
        <f t="shared" si="74"/>
        <v/>
      </c>
      <c r="M2428" s="245" cm="1">
        <f t="array" ref="M2428">SUMPRODUCT(--(N2428:Q2428&lt;&gt;"")) + IF(TRIM(R2428)="",0,LEN(R2428)-LEN(SUBSTITUTE(R2428,",",""))+1)</f>
        <v>0</v>
      </c>
      <c r="N2428" s="242" t="str">
        <f>IF(AND(I2428&lt;&gt;0,I2428&lt;&gt;""),IF(TRIM(SUBSTITUTE(B2428,CHAR(160),""))="","",IF(ISNUMBER(MATCH(TRIM(SUBSTITUTE(B2428,CHAR(160),"")),'Look Up Values'!$B$2:$B$500,0)),"","Origin error")),"")</f>
        <v/>
      </c>
      <c r="O2428" s="242" t="str">
        <f>IF(AND(I2428&lt;&gt;0,I2428&lt;&gt;""),IF(C2428="","",IF(AND(ISNUMBER(--LEFT(C2428,FIND(" ",C2428&amp;" ")-1)),OR(LEN(LEFT(C2428,FIND(" ",C2428&amp;" ")-1))=6,LEN(LEFT(C2428,FIND(" ",C2428&amp;" ")-1))=7),OR(ISNUMBER(MATCH(LEFT(C2428,FIND(" ",C2428&amp;" ")-1),'Look Up Values'!$G$2:$G$1000,0)),ISNUMBER(MATCH(LEFT(C2428,FIND(" ",C2428&amp;" ")-1),'Look Up Values'!$AE$2:$AE$2000,0)))),"","EWC error")),"")</f>
        <v/>
      </c>
      <c r="P2428" s="242" t="str" cm="1">
        <f t="array" ref="P2428">IF(AND(I2428&lt;&gt;0,I2428&lt;&gt;""),IF(D2428="","",IF(ISNUMBER(MATCH(SUBSTITUTE(D2428," ",""),SUBSTITUTE('Look Up Values'!$S$2:$S$120," ",""),0)),"","D&amp;R error")),"")</f>
        <v/>
      </c>
      <c r="Q2428" s="242" t="str" cm="1">
        <f t="array" ref="Q2428">IF(AND(I2428&lt;&gt;0,I2428&lt;&gt;""),IF(G2428="","",IF(ISNUMBER(MATCH(SUBSTITUTE(G2428," ",""),SUBSTITUTE('Look Up Values'!$I$2:$I$10," ",""),0)),"","State error")),"")</f>
        <v/>
      </c>
      <c r="R2428" s="260" t="str">
        <f t="shared" si="75"/>
        <v/>
      </c>
    </row>
    <row r="2429" spans="1:18" ht="15.75">
      <c r="A2429" s="250">
        <v>2422</v>
      </c>
      <c r="B2429" s="198"/>
      <c r="C2429" s="25"/>
      <c r="D2429" s="25"/>
      <c r="E2429" s="25"/>
      <c r="F2429" s="25"/>
      <c r="G2429" s="26"/>
      <c r="H2429" s="27"/>
      <c r="I2429" s="28"/>
      <c r="J2429" s="430"/>
      <c r="K2429" s="48"/>
      <c r="L2429" s="457" t="str">
        <f t="shared" si="74"/>
        <v/>
      </c>
      <c r="M2429" s="245" cm="1">
        <f t="array" ref="M2429">SUMPRODUCT(--(N2429:Q2429&lt;&gt;"")) + IF(TRIM(R2429)="",0,LEN(R2429)-LEN(SUBSTITUTE(R2429,",",""))+1)</f>
        <v>0</v>
      </c>
      <c r="N2429" s="242" t="str">
        <f>IF(AND(I2429&lt;&gt;0,I2429&lt;&gt;""),IF(TRIM(SUBSTITUTE(B2429,CHAR(160),""))="","",IF(ISNUMBER(MATCH(TRIM(SUBSTITUTE(B2429,CHAR(160),"")),'Look Up Values'!$B$2:$B$500,0)),"","Origin error")),"")</f>
        <v/>
      </c>
      <c r="O2429" s="242" t="str">
        <f>IF(AND(I2429&lt;&gt;0,I2429&lt;&gt;""),IF(C2429="","",IF(AND(ISNUMBER(--LEFT(C2429,FIND(" ",C2429&amp;" ")-1)),OR(LEN(LEFT(C2429,FIND(" ",C2429&amp;" ")-1))=6,LEN(LEFT(C2429,FIND(" ",C2429&amp;" ")-1))=7),OR(ISNUMBER(MATCH(LEFT(C2429,FIND(" ",C2429&amp;" ")-1),'Look Up Values'!$G$2:$G$1000,0)),ISNUMBER(MATCH(LEFT(C2429,FIND(" ",C2429&amp;" ")-1),'Look Up Values'!$AE$2:$AE$2000,0)))),"","EWC error")),"")</f>
        <v/>
      </c>
      <c r="P2429" s="242" t="str" cm="1">
        <f t="array" ref="P2429">IF(AND(I2429&lt;&gt;0,I2429&lt;&gt;""),IF(D2429="","",IF(ISNUMBER(MATCH(SUBSTITUTE(D2429," ",""),SUBSTITUTE('Look Up Values'!$S$2:$S$120," ",""),0)),"","D&amp;R error")),"")</f>
        <v/>
      </c>
      <c r="Q2429" s="242" t="str" cm="1">
        <f t="array" ref="Q2429">IF(AND(I2429&lt;&gt;0,I2429&lt;&gt;""),IF(G2429="","",IF(ISNUMBER(MATCH(SUBSTITUTE(G2429," ",""),SUBSTITUTE('Look Up Values'!$I$2:$I$10," ",""),0)),"","State error")),"")</f>
        <v/>
      </c>
      <c r="R2429" s="260" t="str">
        <f t="shared" si="75"/>
        <v/>
      </c>
    </row>
    <row r="2430" spans="1:18" ht="15.75">
      <c r="A2430" s="250">
        <v>2423</v>
      </c>
      <c r="B2430" s="198"/>
      <c r="C2430" s="25"/>
      <c r="D2430" s="25"/>
      <c r="E2430" s="25"/>
      <c r="F2430" s="25"/>
      <c r="G2430" s="26"/>
      <c r="H2430" s="27"/>
      <c r="I2430" s="28"/>
      <c r="J2430" s="430"/>
      <c r="K2430" s="48"/>
      <c r="L2430" s="457" t="str">
        <f t="shared" si="74"/>
        <v/>
      </c>
      <c r="M2430" s="245" cm="1">
        <f t="array" ref="M2430">SUMPRODUCT(--(N2430:Q2430&lt;&gt;"")) + IF(TRIM(R2430)="",0,LEN(R2430)-LEN(SUBSTITUTE(R2430,",",""))+1)</f>
        <v>0</v>
      </c>
      <c r="N2430" s="242" t="str">
        <f>IF(AND(I2430&lt;&gt;0,I2430&lt;&gt;""),IF(TRIM(SUBSTITUTE(B2430,CHAR(160),""))="","",IF(ISNUMBER(MATCH(TRIM(SUBSTITUTE(B2430,CHAR(160),"")),'Look Up Values'!$B$2:$B$500,0)),"","Origin error")),"")</f>
        <v/>
      </c>
      <c r="O2430" s="242" t="str">
        <f>IF(AND(I2430&lt;&gt;0,I2430&lt;&gt;""),IF(C2430="","",IF(AND(ISNUMBER(--LEFT(C2430,FIND(" ",C2430&amp;" ")-1)),OR(LEN(LEFT(C2430,FIND(" ",C2430&amp;" ")-1))=6,LEN(LEFT(C2430,FIND(" ",C2430&amp;" ")-1))=7),OR(ISNUMBER(MATCH(LEFT(C2430,FIND(" ",C2430&amp;" ")-1),'Look Up Values'!$G$2:$G$1000,0)),ISNUMBER(MATCH(LEFT(C2430,FIND(" ",C2430&amp;" ")-1),'Look Up Values'!$AE$2:$AE$2000,0)))),"","EWC error")),"")</f>
        <v/>
      </c>
      <c r="P2430" s="242" t="str" cm="1">
        <f t="array" ref="P2430">IF(AND(I2430&lt;&gt;0,I2430&lt;&gt;""),IF(D2430="","",IF(ISNUMBER(MATCH(SUBSTITUTE(D2430," ",""),SUBSTITUTE('Look Up Values'!$S$2:$S$120," ",""),0)),"","D&amp;R error")),"")</f>
        <v/>
      </c>
      <c r="Q2430" s="242" t="str" cm="1">
        <f t="array" ref="Q2430">IF(AND(I2430&lt;&gt;0,I2430&lt;&gt;""),IF(G2430="","",IF(ISNUMBER(MATCH(SUBSTITUTE(G2430," ",""),SUBSTITUTE('Look Up Values'!$I$2:$I$10," ",""),0)),"","State error")),"")</f>
        <v/>
      </c>
      <c r="R2430" s="260" t="str">
        <f t="shared" si="75"/>
        <v/>
      </c>
    </row>
    <row r="2431" spans="1:18" ht="15.75">
      <c r="A2431" s="250">
        <v>2424</v>
      </c>
      <c r="B2431" s="198"/>
      <c r="C2431" s="25"/>
      <c r="D2431" s="25"/>
      <c r="E2431" s="25"/>
      <c r="F2431" s="25"/>
      <c r="G2431" s="26"/>
      <c r="H2431" s="27"/>
      <c r="I2431" s="28"/>
      <c r="J2431" s="430"/>
      <c r="K2431" s="48"/>
      <c r="L2431" s="457" t="str">
        <f t="shared" si="74"/>
        <v/>
      </c>
      <c r="M2431" s="245" cm="1">
        <f t="array" ref="M2431">SUMPRODUCT(--(N2431:Q2431&lt;&gt;"")) + IF(TRIM(R2431)="",0,LEN(R2431)-LEN(SUBSTITUTE(R2431,",",""))+1)</f>
        <v>0</v>
      </c>
      <c r="N2431" s="242" t="str">
        <f>IF(AND(I2431&lt;&gt;0,I2431&lt;&gt;""),IF(TRIM(SUBSTITUTE(B2431,CHAR(160),""))="","",IF(ISNUMBER(MATCH(TRIM(SUBSTITUTE(B2431,CHAR(160),"")),'Look Up Values'!$B$2:$B$500,0)),"","Origin error")),"")</f>
        <v/>
      </c>
      <c r="O2431" s="242" t="str">
        <f>IF(AND(I2431&lt;&gt;0,I2431&lt;&gt;""),IF(C2431="","",IF(AND(ISNUMBER(--LEFT(C2431,FIND(" ",C2431&amp;" ")-1)),OR(LEN(LEFT(C2431,FIND(" ",C2431&amp;" ")-1))=6,LEN(LEFT(C2431,FIND(" ",C2431&amp;" ")-1))=7),OR(ISNUMBER(MATCH(LEFT(C2431,FIND(" ",C2431&amp;" ")-1),'Look Up Values'!$G$2:$G$1000,0)),ISNUMBER(MATCH(LEFT(C2431,FIND(" ",C2431&amp;" ")-1),'Look Up Values'!$AE$2:$AE$2000,0)))),"","EWC error")),"")</f>
        <v/>
      </c>
      <c r="P2431" s="242" t="str" cm="1">
        <f t="array" ref="P2431">IF(AND(I2431&lt;&gt;0,I2431&lt;&gt;""),IF(D2431="","",IF(ISNUMBER(MATCH(SUBSTITUTE(D2431," ",""),SUBSTITUTE('Look Up Values'!$S$2:$S$120," ",""),0)),"","D&amp;R error")),"")</f>
        <v/>
      </c>
      <c r="Q2431" s="242" t="str" cm="1">
        <f t="array" ref="Q2431">IF(AND(I2431&lt;&gt;0,I2431&lt;&gt;""),IF(G2431="","",IF(ISNUMBER(MATCH(SUBSTITUTE(G2431," ",""),SUBSTITUTE('Look Up Values'!$I$2:$I$10," ",""),0)),"","State error")),"")</f>
        <v/>
      </c>
      <c r="R2431" s="260" t="str">
        <f t="shared" si="75"/>
        <v/>
      </c>
    </row>
    <row r="2432" spans="1:18" ht="15.75">
      <c r="A2432" s="250">
        <v>2425</v>
      </c>
      <c r="B2432" s="198"/>
      <c r="C2432" s="25"/>
      <c r="D2432" s="25"/>
      <c r="E2432" s="25"/>
      <c r="F2432" s="25"/>
      <c r="G2432" s="26"/>
      <c r="H2432" s="27"/>
      <c r="I2432" s="28"/>
      <c r="J2432" s="430"/>
      <c r="K2432" s="48"/>
      <c r="L2432" s="457" t="str">
        <f t="shared" si="74"/>
        <v/>
      </c>
      <c r="M2432" s="245" cm="1">
        <f t="array" ref="M2432">SUMPRODUCT(--(N2432:Q2432&lt;&gt;"")) + IF(TRIM(R2432)="",0,LEN(R2432)-LEN(SUBSTITUTE(R2432,",",""))+1)</f>
        <v>0</v>
      </c>
      <c r="N2432" s="242" t="str">
        <f>IF(AND(I2432&lt;&gt;0,I2432&lt;&gt;""),IF(TRIM(SUBSTITUTE(B2432,CHAR(160),""))="","",IF(ISNUMBER(MATCH(TRIM(SUBSTITUTE(B2432,CHAR(160),"")),'Look Up Values'!$B$2:$B$500,0)),"","Origin error")),"")</f>
        <v/>
      </c>
      <c r="O2432" s="242" t="str">
        <f>IF(AND(I2432&lt;&gt;0,I2432&lt;&gt;""),IF(C2432="","",IF(AND(ISNUMBER(--LEFT(C2432,FIND(" ",C2432&amp;" ")-1)),OR(LEN(LEFT(C2432,FIND(" ",C2432&amp;" ")-1))=6,LEN(LEFT(C2432,FIND(" ",C2432&amp;" ")-1))=7),OR(ISNUMBER(MATCH(LEFT(C2432,FIND(" ",C2432&amp;" ")-1),'Look Up Values'!$G$2:$G$1000,0)),ISNUMBER(MATCH(LEFT(C2432,FIND(" ",C2432&amp;" ")-1),'Look Up Values'!$AE$2:$AE$2000,0)))),"","EWC error")),"")</f>
        <v/>
      </c>
      <c r="P2432" s="242" t="str" cm="1">
        <f t="array" ref="P2432">IF(AND(I2432&lt;&gt;0,I2432&lt;&gt;""),IF(D2432="","",IF(ISNUMBER(MATCH(SUBSTITUTE(D2432," ",""),SUBSTITUTE('Look Up Values'!$S$2:$S$120," ",""),0)),"","D&amp;R error")),"")</f>
        <v/>
      </c>
      <c r="Q2432" s="242" t="str" cm="1">
        <f t="array" ref="Q2432">IF(AND(I2432&lt;&gt;0,I2432&lt;&gt;""),IF(G2432="","",IF(ISNUMBER(MATCH(SUBSTITUTE(G2432," ",""),SUBSTITUTE('Look Up Values'!$I$2:$I$10," ",""),0)),"","State error")),"")</f>
        <v/>
      </c>
      <c r="R2432" s="260" t="str">
        <f t="shared" si="75"/>
        <v/>
      </c>
    </row>
    <row r="2433" spans="1:18" ht="15.75">
      <c r="A2433" s="250">
        <v>2426</v>
      </c>
      <c r="B2433" s="198"/>
      <c r="C2433" s="25"/>
      <c r="D2433" s="25"/>
      <c r="E2433" s="25"/>
      <c r="F2433" s="25"/>
      <c r="G2433" s="26"/>
      <c r="H2433" s="27"/>
      <c r="I2433" s="28"/>
      <c r="J2433" s="430"/>
      <c r="K2433" s="48"/>
      <c r="L2433" s="457" t="str">
        <f t="shared" si="74"/>
        <v/>
      </c>
      <c r="M2433" s="245" cm="1">
        <f t="array" ref="M2433">SUMPRODUCT(--(N2433:Q2433&lt;&gt;"")) + IF(TRIM(R2433)="",0,LEN(R2433)-LEN(SUBSTITUTE(R2433,",",""))+1)</f>
        <v>0</v>
      </c>
      <c r="N2433" s="242" t="str">
        <f>IF(AND(I2433&lt;&gt;0,I2433&lt;&gt;""),IF(TRIM(SUBSTITUTE(B2433,CHAR(160),""))="","",IF(ISNUMBER(MATCH(TRIM(SUBSTITUTE(B2433,CHAR(160),"")),'Look Up Values'!$B$2:$B$500,0)),"","Origin error")),"")</f>
        <v/>
      </c>
      <c r="O2433" s="242" t="str">
        <f>IF(AND(I2433&lt;&gt;0,I2433&lt;&gt;""),IF(C2433="","",IF(AND(ISNUMBER(--LEFT(C2433,FIND(" ",C2433&amp;" ")-1)),OR(LEN(LEFT(C2433,FIND(" ",C2433&amp;" ")-1))=6,LEN(LEFT(C2433,FIND(" ",C2433&amp;" ")-1))=7),OR(ISNUMBER(MATCH(LEFT(C2433,FIND(" ",C2433&amp;" ")-1),'Look Up Values'!$G$2:$G$1000,0)),ISNUMBER(MATCH(LEFT(C2433,FIND(" ",C2433&amp;" ")-1),'Look Up Values'!$AE$2:$AE$2000,0)))),"","EWC error")),"")</f>
        <v/>
      </c>
      <c r="P2433" s="242" t="str" cm="1">
        <f t="array" ref="P2433">IF(AND(I2433&lt;&gt;0,I2433&lt;&gt;""),IF(D2433="","",IF(ISNUMBER(MATCH(SUBSTITUTE(D2433," ",""),SUBSTITUTE('Look Up Values'!$S$2:$S$120," ",""),0)),"","D&amp;R error")),"")</f>
        <v/>
      </c>
      <c r="Q2433" s="242" t="str" cm="1">
        <f t="array" ref="Q2433">IF(AND(I2433&lt;&gt;0,I2433&lt;&gt;""),IF(G2433="","",IF(ISNUMBER(MATCH(SUBSTITUTE(G2433," ",""),SUBSTITUTE('Look Up Values'!$I$2:$I$10," ",""),0)),"","State error")),"")</f>
        <v/>
      </c>
      <c r="R2433" s="260" t="str">
        <f t="shared" si="75"/>
        <v/>
      </c>
    </row>
    <row r="2434" spans="1:18" ht="15.75">
      <c r="A2434" s="250">
        <v>2427</v>
      </c>
      <c r="B2434" s="198"/>
      <c r="C2434" s="25"/>
      <c r="D2434" s="25"/>
      <c r="E2434" s="25"/>
      <c r="F2434" s="25"/>
      <c r="G2434" s="26"/>
      <c r="H2434" s="27"/>
      <c r="I2434" s="28"/>
      <c r="J2434" s="430"/>
      <c r="K2434" s="48"/>
      <c r="L2434" s="457" t="str">
        <f t="shared" si="74"/>
        <v/>
      </c>
      <c r="M2434" s="245" cm="1">
        <f t="array" ref="M2434">SUMPRODUCT(--(N2434:Q2434&lt;&gt;"")) + IF(TRIM(R2434)="",0,LEN(R2434)-LEN(SUBSTITUTE(R2434,",",""))+1)</f>
        <v>0</v>
      </c>
      <c r="N2434" s="242" t="str">
        <f>IF(AND(I2434&lt;&gt;0,I2434&lt;&gt;""),IF(TRIM(SUBSTITUTE(B2434,CHAR(160),""))="","",IF(ISNUMBER(MATCH(TRIM(SUBSTITUTE(B2434,CHAR(160),"")),'Look Up Values'!$B$2:$B$500,0)),"","Origin error")),"")</f>
        <v/>
      </c>
      <c r="O2434" s="242" t="str">
        <f>IF(AND(I2434&lt;&gt;0,I2434&lt;&gt;""),IF(C2434="","",IF(AND(ISNUMBER(--LEFT(C2434,FIND(" ",C2434&amp;" ")-1)),OR(LEN(LEFT(C2434,FIND(" ",C2434&amp;" ")-1))=6,LEN(LEFT(C2434,FIND(" ",C2434&amp;" ")-1))=7),OR(ISNUMBER(MATCH(LEFT(C2434,FIND(" ",C2434&amp;" ")-1),'Look Up Values'!$G$2:$G$1000,0)),ISNUMBER(MATCH(LEFT(C2434,FIND(" ",C2434&amp;" ")-1),'Look Up Values'!$AE$2:$AE$2000,0)))),"","EWC error")),"")</f>
        <v/>
      </c>
      <c r="P2434" s="242" t="str" cm="1">
        <f t="array" ref="P2434">IF(AND(I2434&lt;&gt;0,I2434&lt;&gt;""),IF(D2434="","",IF(ISNUMBER(MATCH(SUBSTITUTE(D2434," ",""),SUBSTITUTE('Look Up Values'!$S$2:$S$120," ",""),0)),"","D&amp;R error")),"")</f>
        <v/>
      </c>
      <c r="Q2434" s="242" t="str" cm="1">
        <f t="array" ref="Q2434">IF(AND(I2434&lt;&gt;0,I2434&lt;&gt;""),IF(G2434="","",IF(ISNUMBER(MATCH(SUBSTITUTE(G2434," ",""),SUBSTITUTE('Look Up Values'!$I$2:$I$10," ",""),0)),"","State error")),"")</f>
        <v/>
      </c>
      <c r="R2434" s="260" t="str">
        <f t="shared" si="75"/>
        <v/>
      </c>
    </row>
    <row r="2435" spans="1:18" ht="15.75">
      <c r="A2435" s="250">
        <v>2428</v>
      </c>
      <c r="B2435" s="198"/>
      <c r="C2435" s="25"/>
      <c r="D2435" s="25"/>
      <c r="E2435" s="25"/>
      <c r="F2435" s="25"/>
      <c r="G2435" s="26"/>
      <c r="H2435" s="27"/>
      <c r="I2435" s="28"/>
      <c r="J2435" s="430"/>
      <c r="K2435" s="48"/>
      <c r="L2435" s="457" t="str">
        <f t="shared" si="74"/>
        <v/>
      </c>
      <c r="M2435" s="245" cm="1">
        <f t="array" ref="M2435">SUMPRODUCT(--(N2435:Q2435&lt;&gt;"")) + IF(TRIM(R2435)="",0,LEN(R2435)-LEN(SUBSTITUTE(R2435,",",""))+1)</f>
        <v>0</v>
      </c>
      <c r="N2435" s="242" t="str">
        <f>IF(AND(I2435&lt;&gt;0,I2435&lt;&gt;""),IF(TRIM(SUBSTITUTE(B2435,CHAR(160),""))="","",IF(ISNUMBER(MATCH(TRIM(SUBSTITUTE(B2435,CHAR(160),"")),'Look Up Values'!$B$2:$B$500,0)),"","Origin error")),"")</f>
        <v/>
      </c>
      <c r="O2435" s="242" t="str">
        <f>IF(AND(I2435&lt;&gt;0,I2435&lt;&gt;""),IF(C2435="","",IF(AND(ISNUMBER(--LEFT(C2435,FIND(" ",C2435&amp;" ")-1)),OR(LEN(LEFT(C2435,FIND(" ",C2435&amp;" ")-1))=6,LEN(LEFT(C2435,FIND(" ",C2435&amp;" ")-1))=7),OR(ISNUMBER(MATCH(LEFT(C2435,FIND(" ",C2435&amp;" ")-1),'Look Up Values'!$G$2:$G$1000,0)),ISNUMBER(MATCH(LEFT(C2435,FIND(" ",C2435&amp;" ")-1),'Look Up Values'!$AE$2:$AE$2000,0)))),"","EWC error")),"")</f>
        <v/>
      </c>
      <c r="P2435" s="242" t="str" cm="1">
        <f t="array" ref="P2435">IF(AND(I2435&lt;&gt;0,I2435&lt;&gt;""),IF(D2435="","",IF(ISNUMBER(MATCH(SUBSTITUTE(D2435," ",""),SUBSTITUTE('Look Up Values'!$S$2:$S$120," ",""),0)),"","D&amp;R error")),"")</f>
        <v/>
      </c>
      <c r="Q2435" s="242" t="str" cm="1">
        <f t="array" ref="Q2435">IF(AND(I2435&lt;&gt;0,I2435&lt;&gt;""),IF(G2435="","",IF(ISNUMBER(MATCH(SUBSTITUTE(G2435," ",""),SUBSTITUTE('Look Up Values'!$I$2:$I$10," ",""),0)),"","State error")),"")</f>
        <v/>
      </c>
      <c r="R2435" s="260" t="str">
        <f t="shared" si="75"/>
        <v/>
      </c>
    </row>
    <row r="2436" spans="1:18" ht="15.75">
      <c r="A2436" s="250">
        <v>2429</v>
      </c>
      <c r="B2436" s="198"/>
      <c r="C2436" s="25"/>
      <c r="D2436" s="25"/>
      <c r="E2436" s="25"/>
      <c r="F2436" s="25"/>
      <c r="G2436" s="26"/>
      <c r="H2436" s="27"/>
      <c r="I2436" s="28"/>
      <c r="J2436" s="430"/>
      <c r="K2436" s="48"/>
      <c r="L2436" s="457" t="str">
        <f t="shared" si="74"/>
        <v/>
      </c>
      <c r="M2436" s="245" cm="1">
        <f t="array" ref="M2436">SUMPRODUCT(--(N2436:Q2436&lt;&gt;"")) + IF(TRIM(R2436)="",0,LEN(R2436)-LEN(SUBSTITUTE(R2436,",",""))+1)</f>
        <v>0</v>
      </c>
      <c r="N2436" s="242" t="str">
        <f>IF(AND(I2436&lt;&gt;0,I2436&lt;&gt;""),IF(TRIM(SUBSTITUTE(B2436,CHAR(160),""))="","",IF(ISNUMBER(MATCH(TRIM(SUBSTITUTE(B2436,CHAR(160),"")),'Look Up Values'!$B$2:$B$500,0)),"","Origin error")),"")</f>
        <v/>
      </c>
      <c r="O2436" s="242" t="str">
        <f>IF(AND(I2436&lt;&gt;0,I2436&lt;&gt;""),IF(C2436="","",IF(AND(ISNUMBER(--LEFT(C2436,FIND(" ",C2436&amp;" ")-1)),OR(LEN(LEFT(C2436,FIND(" ",C2436&amp;" ")-1))=6,LEN(LEFT(C2436,FIND(" ",C2436&amp;" ")-1))=7),OR(ISNUMBER(MATCH(LEFT(C2436,FIND(" ",C2436&amp;" ")-1),'Look Up Values'!$G$2:$G$1000,0)),ISNUMBER(MATCH(LEFT(C2436,FIND(" ",C2436&amp;" ")-1),'Look Up Values'!$AE$2:$AE$2000,0)))),"","EWC error")),"")</f>
        <v/>
      </c>
      <c r="P2436" s="242" t="str" cm="1">
        <f t="array" ref="P2436">IF(AND(I2436&lt;&gt;0,I2436&lt;&gt;""),IF(D2436="","",IF(ISNUMBER(MATCH(SUBSTITUTE(D2436," ",""),SUBSTITUTE('Look Up Values'!$S$2:$S$120," ",""),0)),"","D&amp;R error")),"")</f>
        <v/>
      </c>
      <c r="Q2436" s="242" t="str" cm="1">
        <f t="array" ref="Q2436">IF(AND(I2436&lt;&gt;0,I2436&lt;&gt;""),IF(G2436="","",IF(ISNUMBER(MATCH(SUBSTITUTE(G2436," ",""),SUBSTITUTE('Look Up Values'!$I$2:$I$10," ",""),0)),"","State error")),"")</f>
        <v/>
      </c>
      <c r="R2436" s="260" t="str">
        <f t="shared" si="75"/>
        <v/>
      </c>
    </row>
    <row r="2437" spans="1:18" ht="15.75">
      <c r="A2437" s="250">
        <v>2430</v>
      </c>
      <c r="B2437" s="198"/>
      <c r="C2437" s="25"/>
      <c r="D2437" s="25"/>
      <c r="E2437" s="25"/>
      <c r="F2437" s="25"/>
      <c r="G2437" s="26"/>
      <c r="H2437" s="27"/>
      <c r="I2437" s="28"/>
      <c r="J2437" s="430"/>
      <c r="K2437" s="48"/>
      <c r="L2437" s="457" t="str">
        <f t="shared" si="74"/>
        <v/>
      </c>
      <c r="M2437" s="245" cm="1">
        <f t="array" ref="M2437">SUMPRODUCT(--(N2437:Q2437&lt;&gt;"")) + IF(TRIM(R2437)="",0,LEN(R2437)-LEN(SUBSTITUTE(R2437,",",""))+1)</f>
        <v>0</v>
      </c>
      <c r="N2437" s="242" t="str">
        <f>IF(AND(I2437&lt;&gt;0,I2437&lt;&gt;""),IF(TRIM(SUBSTITUTE(B2437,CHAR(160),""))="","",IF(ISNUMBER(MATCH(TRIM(SUBSTITUTE(B2437,CHAR(160),"")),'Look Up Values'!$B$2:$B$500,0)),"","Origin error")),"")</f>
        <v/>
      </c>
      <c r="O2437" s="242" t="str">
        <f>IF(AND(I2437&lt;&gt;0,I2437&lt;&gt;""),IF(C2437="","",IF(AND(ISNUMBER(--LEFT(C2437,FIND(" ",C2437&amp;" ")-1)),OR(LEN(LEFT(C2437,FIND(" ",C2437&amp;" ")-1))=6,LEN(LEFT(C2437,FIND(" ",C2437&amp;" ")-1))=7),OR(ISNUMBER(MATCH(LEFT(C2437,FIND(" ",C2437&amp;" ")-1),'Look Up Values'!$G$2:$G$1000,0)),ISNUMBER(MATCH(LEFT(C2437,FIND(" ",C2437&amp;" ")-1),'Look Up Values'!$AE$2:$AE$2000,0)))),"","EWC error")),"")</f>
        <v/>
      </c>
      <c r="P2437" s="242" t="str" cm="1">
        <f t="array" ref="P2437">IF(AND(I2437&lt;&gt;0,I2437&lt;&gt;""),IF(D2437="","",IF(ISNUMBER(MATCH(SUBSTITUTE(D2437," ",""),SUBSTITUTE('Look Up Values'!$S$2:$S$120," ",""),0)),"","D&amp;R error")),"")</f>
        <v/>
      </c>
      <c r="Q2437" s="242" t="str" cm="1">
        <f t="array" ref="Q2437">IF(AND(I2437&lt;&gt;0,I2437&lt;&gt;""),IF(G2437="","",IF(ISNUMBER(MATCH(SUBSTITUTE(G2437," ",""),SUBSTITUTE('Look Up Values'!$I$2:$I$10," ",""),0)),"","State error")),"")</f>
        <v/>
      </c>
      <c r="R2437" s="260" t="str">
        <f t="shared" si="75"/>
        <v/>
      </c>
    </row>
    <row r="2438" spans="1:18" ht="15.75">
      <c r="A2438" s="250">
        <v>2431</v>
      </c>
      <c r="B2438" s="198"/>
      <c r="C2438" s="25"/>
      <c r="D2438" s="25"/>
      <c r="E2438" s="25"/>
      <c r="F2438" s="25"/>
      <c r="G2438" s="26"/>
      <c r="H2438" s="27"/>
      <c r="I2438" s="28"/>
      <c r="J2438" s="430"/>
      <c r="K2438" s="48"/>
      <c r="L2438" s="457" t="str">
        <f t="shared" si="74"/>
        <v/>
      </c>
      <c r="M2438" s="245" cm="1">
        <f t="array" ref="M2438">SUMPRODUCT(--(N2438:Q2438&lt;&gt;"")) + IF(TRIM(R2438)="",0,LEN(R2438)-LEN(SUBSTITUTE(R2438,",",""))+1)</f>
        <v>0</v>
      </c>
      <c r="N2438" s="242" t="str">
        <f>IF(AND(I2438&lt;&gt;0,I2438&lt;&gt;""),IF(TRIM(SUBSTITUTE(B2438,CHAR(160),""))="","",IF(ISNUMBER(MATCH(TRIM(SUBSTITUTE(B2438,CHAR(160),"")),'Look Up Values'!$B$2:$B$500,0)),"","Origin error")),"")</f>
        <v/>
      </c>
      <c r="O2438" s="242" t="str">
        <f>IF(AND(I2438&lt;&gt;0,I2438&lt;&gt;""),IF(C2438="","",IF(AND(ISNUMBER(--LEFT(C2438,FIND(" ",C2438&amp;" ")-1)),OR(LEN(LEFT(C2438,FIND(" ",C2438&amp;" ")-1))=6,LEN(LEFT(C2438,FIND(" ",C2438&amp;" ")-1))=7),OR(ISNUMBER(MATCH(LEFT(C2438,FIND(" ",C2438&amp;" ")-1),'Look Up Values'!$G$2:$G$1000,0)),ISNUMBER(MATCH(LEFT(C2438,FIND(" ",C2438&amp;" ")-1),'Look Up Values'!$AE$2:$AE$2000,0)))),"","EWC error")),"")</f>
        <v/>
      </c>
      <c r="P2438" s="242" t="str" cm="1">
        <f t="array" ref="P2438">IF(AND(I2438&lt;&gt;0,I2438&lt;&gt;""),IF(D2438="","",IF(ISNUMBER(MATCH(SUBSTITUTE(D2438," ",""),SUBSTITUTE('Look Up Values'!$S$2:$S$120," ",""),0)),"","D&amp;R error")),"")</f>
        <v/>
      </c>
      <c r="Q2438" s="242" t="str" cm="1">
        <f t="array" ref="Q2438">IF(AND(I2438&lt;&gt;0,I2438&lt;&gt;""),IF(G2438="","",IF(ISNUMBER(MATCH(SUBSTITUTE(G2438," ",""),SUBSTITUTE('Look Up Values'!$I$2:$I$10," ",""),0)),"","State error")),"")</f>
        <v/>
      </c>
      <c r="R2438" s="260" t="str">
        <f t="shared" si="75"/>
        <v/>
      </c>
    </row>
    <row r="2439" spans="1:18" ht="15.75">
      <c r="A2439" s="250">
        <v>2432</v>
      </c>
      <c r="B2439" s="198"/>
      <c r="C2439" s="25"/>
      <c r="D2439" s="25"/>
      <c r="E2439" s="25"/>
      <c r="F2439" s="25"/>
      <c r="G2439" s="26"/>
      <c r="H2439" s="27"/>
      <c r="I2439" s="28"/>
      <c r="J2439" s="430"/>
      <c r="K2439" s="48"/>
      <c r="L2439" s="457" t="str">
        <f t="shared" si="74"/>
        <v/>
      </c>
      <c r="M2439" s="245" cm="1">
        <f t="array" ref="M2439">SUMPRODUCT(--(N2439:Q2439&lt;&gt;"")) + IF(TRIM(R2439)="",0,LEN(R2439)-LEN(SUBSTITUTE(R2439,",",""))+1)</f>
        <v>0</v>
      </c>
      <c r="N2439" s="242" t="str">
        <f>IF(AND(I2439&lt;&gt;0,I2439&lt;&gt;""),IF(TRIM(SUBSTITUTE(B2439,CHAR(160),""))="","",IF(ISNUMBER(MATCH(TRIM(SUBSTITUTE(B2439,CHAR(160),"")),'Look Up Values'!$B$2:$B$500,0)),"","Origin error")),"")</f>
        <v/>
      </c>
      <c r="O2439" s="242" t="str">
        <f>IF(AND(I2439&lt;&gt;0,I2439&lt;&gt;""),IF(C2439="","",IF(AND(ISNUMBER(--LEFT(C2439,FIND(" ",C2439&amp;" ")-1)),OR(LEN(LEFT(C2439,FIND(" ",C2439&amp;" ")-1))=6,LEN(LEFT(C2439,FIND(" ",C2439&amp;" ")-1))=7),OR(ISNUMBER(MATCH(LEFT(C2439,FIND(" ",C2439&amp;" ")-1),'Look Up Values'!$G$2:$G$1000,0)),ISNUMBER(MATCH(LEFT(C2439,FIND(" ",C2439&amp;" ")-1),'Look Up Values'!$AE$2:$AE$2000,0)))),"","EWC error")),"")</f>
        <v/>
      </c>
      <c r="P2439" s="242" t="str" cm="1">
        <f t="array" ref="P2439">IF(AND(I2439&lt;&gt;0,I2439&lt;&gt;""),IF(D2439="","",IF(ISNUMBER(MATCH(SUBSTITUTE(D2439," ",""),SUBSTITUTE('Look Up Values'!$S$2:$S$120," ",""),0)),"","D&amp;R error")),"")</f>
        <v/>
      </c>
      <c r="Q2439" s="242" t="str" cm="1">
        <f t="array" ref="Q2439">IF(AND(I2439&lt;&gt;0,I2439&lt;&gt;""),IF(G2439="","",IF(ISNUMBER(MATCH(SUBSTITUTE(G2439," ",""),SUBSTITUTE('Look Up Values'!$I$2:$I$10," ",""),0)),"","State error")),"")</f>
        <v/>
      </c>
      <c r="R2439" s="260" t="str">
        <f t="shared" si="75"/>
        <v/>
      </c>
    </row>
    <row r="2440" spans="1:18" ht="15.75">
      <c r="A2440" s="250">
        <v>2433</v>
      </c>
      <c r="B2440" s="198"/>
      <c r="C2440" s="25"/>
      <c r="D2440" s="25"/>
      <c r="E2440" s="25"/>
      <c r="F2440" s="25"/>
      <c r="G2440" s="26"/>
      <c r="H2440" s="27"/>
      <c r="I2440" s="28"/>
      <c r="J2440" s="430"/>
      <c r="K2440" s="48"/>
      <c r="L2440" s="457" t="str">
        <f t="shared" ref="L2440:L2503" si="76">IF(IFERROR(--SUBSTITUTE(M2440,CHAR(160),""),0)&gt;0,A2440,"")</f>
        <v/>
      </c>
      <c r="M2440" s="245" cm="1">
        <f t="array" ref="M2440">SUMPRODUCT(--(N2440:Q2440&lt;&gt;"")) + IF(TRIM(R2440)="",0,LEN(R2440)-LEN(SUBSTITUTE(R2440,",",""))+1)</f>
        <v>0</v>
      </c>
      <c r="N2440" s="242" t="str">
        <f>IF(AND(I2440&lt;&gt;0,I2440&lt;&gt;""),IF(TRIM(SUBSTITUTE(B2440,CHAR(160),""))="","",IF(ISNUMBER(MATCH(TRIM(SUBSTITUTE(B2440,CHAR(160),"")),'Look Up Values'!$B$2:$B$500,0)),"","Origin error")),"")</f>
        <v/>
      </c>
      <c r="O2440" s="242" t="str">
        <f>IF(AND(I2440&lt;&gt;0,I2440&lt;&gt;""),IF(C2440="","",IF(AND(ISNUMBER(--LEFT(C2440,FIND(" ",C2440&amp;" ")-1)),OR(LEN(LEFT(C2440,FIND(" ",C2440&amp;" ")-1))=6,LEN(LEFT(C2440,FIND(" ",C2440&amp;" ")-1))=7),OR(ISNUMBER(MATCH(LEFT(C2440,FIND(" ",C2440&amp;" ")-1),'Look Up Values'!$G$2:$G$1000,0)),ISNUMBER(MATCH(LEFT(C2440,FIND(" ",C2440&amp;" ")-1),'Look Up Values'!$AE$2:$AE$2000,0)))),"","EWC error")),"")</f>
        <v/>
      </c>
      <c r="P2440" s="242" t="str" cm="1">
        <f t="array" ref="P2440">IF(AND(I2440&lt;&gt;0,I2440&lt;&gt;""),IF(D2440="","",IF(ISNUMBER(MATCH(SUBSTITUTE(D2440," ",""),SUBSTITUTE('Look Up Values'!$S$2:$S$120," ",""),0)),"","D&amp;R error")),"")</f>
        <v/>
      </c>
      <c r="Q2440" s="242" t="str" cm="1">
        <f t="array" ref="Q2440">IF(AND(I2440&lt;&gt;0,I2440&lt;&gt;""),IF(G2440="","",IF(ISNUMBER(MATCH(SUBSTITUTE(G2440," ",""),SUBSTITUTE('Look Up Values'!$I$2:$I$10," ",""),0)),"","State error")),"")</f>
        <v/>
      </c>
      <c r="R2440" s="260" t="str">
        <f t="shared" si="75"/>
        <v/>
      </c>
    </row>
    <row r="2441" spans="1:18" ht="15.75">
      <c r="A2441" s="250">
        <v>2434</v>
      </c>
      <c r="B2441" s="198"/>
      <c r="C2441" s="25"/>
      <c r="D2441" s="25"/>
      <c r="E2441" s="25"/>
      <c r="F2441" s="25"/>
      <c r="G2441" s="26"/>
      <c r="H2441" s="27"/>
      <c r="I2441" s="28"/>
      <c r="J2441" s="430"/>
      <c r="K2441" s="48"/>
      <c r="L2441" s="457" t="str">
        <f t="shared" si="76"/>
        <v/>
      </c>
      <c r="M2441" s="245" cm="1">
        <f t="array" ref="M2441">SUMPRODUCT(--(N2441:Q2441&lt;&gt;"")) + IF(TRIM(R2441)="",0,LEN(R2441)-LEN(SUBSTITUTE(R2441,",",""))+1)</f>
        <v>0</v>
      </c>
      <c r="N2441" s="242" t="str">
        <f>IF(AND(I2441&lt;&gt;0,I2441&lt;&gt;""),IF(TRIM(SUBSTITUTE(B2441,CHAR(160),""))="","",IF(ISNUMBER(MATCH(TRIM(SUBSTITUTE(B2441,CHAR(160),"")),'Look Up Values'!$B$2:$B$500,0)),"","Origin error")),"")</f>
        <v/>
      </c>
      <c r="O2441" s="242" t="str">
        <f>IF(AND(I2441&lt;&gt;0,I2441&lt;&gt;""),IF(C2441="","",IF(AND(ISNUMBER(--LEFT(C2441,FIND(" ",C2441&amp;" ")-1)),OR(LEN(LEFT(C2441,FIND(" ",C2441&amp;" ")-1))=6,LEN(LEFT(C2441,FIND(" ",C2441&amp;" ")-1))=7),OR(ISNUMBER(MATCH(LEFT(C2441,FIND(" ",C2441&amp;" ")-1),'Look Up Values'!$G$2:$G$1000,0)),ISNUMBER(MATCH(LEFT(C2441,FIND(" ",C2441&amp;" ")-1),'Look Up Values'!$AE$2:$AE$2000,0)))),"","EWC error")),"")</f>
        <v/>
      </c>
      <c r="P2441" s="242" t="str" cm="1">
        <f t="array" ref="P2441">IF(AND(I2441&lt;&gt;0,I2441&lt;&gt;""),IF(D2441="","",IF(ISNUMBER(MATCH(SUBSTITUTE(D2441," ",""),SUBSTITUTE('Look Up Values'!$S$2:$S$120," ",""),0)),"","D&amp;R error")),"")</f>
        <v/>
      </c>
      <c r="Q2441" s="242" t="str" cm="1">
        <f t="array" ref="Q2441">IF(AND(I2441&lt;&gt;0,I2441&lt;&gt;""),IF(G2441="","",IF(ISNUMBER(MATCH(SUBSTITUTE(G2441," ",""),SUBSTITUTE('Look Up Values'!$I$2:$I$10," ",""),0)),"","State error")),"")</f>
        <v/>
      </c>
      <c r="R2441" s="260" t="str">
        <f t="shared" ref="R2441:R2504" si="77">IF(OR(I2441="",I2441=0),"",IF(COUNTA(B2441,C2441,D2441,G2441,I2441)=0,"",IF(COUNTA(B2441,C2441,D2441,G2441,I2441)=5,"",LEFT(IF(TRIM(SUBSTITUTE(B2441,CHAR(160),""))="","Origin, ","")&amp;IF(TRIM(SUBSTITUTE(C2441,CHAR(160),""))="","EWC, ","")&amp;IF(TRIM(SUBSTITUTE(D2441,CHAR(160),""))="","D&amp;R, ","")&amp;IF(TRIM(SUBSTITUTE(G2441,CHAR(160),""))="","State, ",""),LEN(IF(TRIM(SUBSTITUTE(B2441,CHAR(160),""))="","Origin, ","")&amp;IF(TRIM(SUBSTITUTE(C2441,CHAR(160),""))="","EWC, ","")&amp;IF(TRIM(SUBSTITUTE(D2441,CHAR(160),""))="","D&amp;R, ","")&amp;IF(TRIM(SUBSTITUTE(G2441,CHAR(160),""))="","State, ",""))-2))))</f>
        <v/>
      </c>
    </row>
    <row r="2442" spans="1:18" ht="15.75">
      <c r="A2442" s="250">
        <v>2435</v>
      </c>
      <c r="B2442" s="198"/>
      <c r="C2442" s="25"/>
      <c r="D2442" s="25"/>
      <c r="E2442" s="25"/>
      <c r="F2442" s="25"/>
      <c r="G2442" s="26"/>
      <c r="H2442" s="27"/>
      <c r="I2442" s="28"/>
      <c r="J2442" s="430"/>
      <c r="K2442" s="48"/>
      <c r="L2442" s="457" t="str">
        <f t="shared" si="76"/>
        <v/>
      </c>
      <c r="M2442" s="245" cm="1">
        <f t="array" ref="M2442">SUMPRODUCT(--(N2442:Q2442&lt;&gt;"")) + IF(TRIM(R2442)="",0,LEN(R2442)-LEN(SUBSTITUTE(R2442,",",""))+1)</f>
        <v>0</v>
      </c>
      <c r="N2442" s="242" t="str">
        <f>IF(AND(I2442&lt;&gt;0,I2442&lt;&gt;""),IF(TRIM(SUBSTITUTE(B2442,CHAR(160),""))="","",IF(ISNUMBER(MATCH(TRIM(SUBSTITUTE(B2442,CHAR(160),"")),'Look Up Values'!$B$2:$B$500,0)),"","Origin error")),"")</f>
        <v/>
      </c>
      <c r="O2442" s="242" t="str">
        <f>IF(AND(I2442&lt;&gt;0,I2442&lt;&gt;""),IF(C2442="","",IF(AND(ISNUMBER(--LEFT(C2442,FIND(" ",C2442&amp;" ")-1)),OR(LEN(LEFT(C2442,FIND(" ",C2442&amp;" ")-1))=6,LEN(LEFT(C2442,FIND(" ",C2442&amp;" ")-1))=7),OR(ISNUMBER(MATCH(LEFT(C2442,FIND(" ",C2442&amp;" ")-1),'Look Up Values'!$G$2:$G$1000,0)),ISNUMBER(MATCH(LEFT(C2442,FIND(" ",C2442&amp;" ")-1),'Look Up Values'!$AE$2:$AE$2000,0)))),"","EWC error")),"")</f>
        <v/>
      </c>
      <c r="P2442" s="242" t="str" cm="1">
        <f t="array" ref="P2442">IF(AND(I2442&lt;&gt;0,I2442&lt;&gt;""),IF(D2442="","",IF(ISNUMBER(MATCH(SUBSTITUTE(D2442," ",""),SUBSTITUTE('Look Up Values'!$S$2:$S$120," ",""),0)),"","D&amp;R error")),"")</f>
        <v/>
      </c>
      <c r="Q2442" s="242" t="str" cm="1">
        <f t="array" ref="Q2442">IF(AND(I2442&lt;&gt;0,I2442&lt;&gt;""),IF(G2442="","",IF(ISNUMBER(MATCH(SUBSTITUTE(G2442," ",""),SUBSTITUTE('Look Up Values'!$I$2:$I$10," ",""),0)),"","State error")),"")</f>
        <v/>
      </c>
      <c r="R2442" s="260" t="str">
        <f t="shared" si="77"/>
        <v/>
      </c>
    </row>
    <row r="2443" spans="1:18" ht="15.75">
      <c r="A2443" s="250">
        <v>2436</v>
      </c>
      <c r="B2443" s="198"/>
      <c r="C2443" s="25"/>
      <c r="D2443" s="25"/>
      <c r="E2443" s="25"/>
      <c r="F2443" s="25"/>
      <c r="G2443" s="26"/>
      <c r="H2443" s="27"/>
      <c r="I2443" s="28"/>
      <c r="J2443" s="430"/>
      <c r="K2443" s="48"/>
      <c r="L2443" s="457" t="str">
        <f t="shared" si="76"/>
        <v/>
      </c>
      <c r="M2443" s="245" cm="1">
        <f t="array" ref="M2443">SUMPRODUCT(--(N2443:Q2443&lt;&gt;"")) + IF(TRIM(R2443)="",0,LEN(R2443)-LEN(SUBSTITUTE(R2443,",",""))+1)</f>
        <v>0</v>
      </c>
      <c r="N2443" s="242" t="str">
        <f>IF(AND(I2443&lt;&gt;0,I2443&lt;&gt;""),IF(TRIM(SUBSTITUTE(B2443,CHAR(160),""))="","",IF(ISNUMBER(MATCH(TRIM(SUBSTITUTE(B2443,CHAR(160),"")),'Look Up Values'!$B$2:$B$500,0)),"","Origin error")),"")</f>
        <v/>
      </c>
      <c r="O2443" s="242" t="str">
        <f>IF(AND(I2443&lt;&gt;0,I2443&lt;&gt;""),IF(C2443="","",IF(AND(ISNUMBER(--LEFT(C2443,FIND(" ",C2443&amp;" ")-1)),OR(LEN(LEFT(C2443,FIND(" ",C2443&amp;" ")-1))=6,LEN(LEFT(C2443,FIND(" ",C2443&amp;" ")-1))=7),OR(ISNUMBER(MATCH(LEFT(C2443,FIND(" ",C2443&amp;" ")-1),'Look Up Values'!$G$2:$G$1000,0)),ISNUMBER(MATCH(LEFT(C2443,FIND(" ",C2443&amp;" ")-1),'Look Up Values'!$AE$2:$AE$2000,0)))),"","EWC error")),"")</f>
        <v/>
      </c>
      <c r="P2443" s="242" t="str" cm="1">
        <f t="array" ref="P2443">IF(AND(I2443&lt;&gt;0,I2443&lt;&gt;""),IF(D2443="","",IF(ISNUMBER(MATCH(SUBSTITUTE(D2443," ",""),SUBSTITUTE('Look Up Values'!$S$2:$S$120," ",""),0)),"","D&amp;R error")),"")</f>
        <v/>
      </c>
      <c r="Q2443" s="242" t="str" cm="1">
        <f t="array" ref="Q2443">IF(AND(I2443&lt;&gt;0,I2443&lt;&gt;""),IF(G2443="","",IF(ISNUMBER(MATCH(SUBSTITUTE(G2443," ",""),SUBSTITUTE('Look Up Values'!$I$2:$I$10," ",""),0)),"","State error")),"")</f>
        <v/>
      </c>
      <c r="R2443" s="260" t="str">
        <f t="shared" si="77"/>
        <v/>
      </c>
    </row>
    <row r="2444" spans="1:18" ht="15.75">
      <c r="A2444" s="250">
        <v>2437</v>
      </c>
      <c r="B2444" s="198"/>
      <c r="C2444" s="25"/>
      <c r="D2444" s="25"/>
      <c r="E2444" s="25"/>
      <c r="F2444" s="25"/>
      <c r="G2444" s="26"/>
      <c r="H2444" s="27"/>
      <c r="I2444" s="28"/>
      <c r="J2444" s="430"/>
      <c r="K2444" s="48"/>
      <c r="L2444" s="457" t="str">
        <f t="shared" si="76"/>
        <v/>
      </c>
      <c r="M2444" s="245" cm="1">
        <f t="array" ref="M2444">SUMPRODUCT(--(N2444:Q2444&lt;&gt;"")) + IF(TRIM(R2444)="",0,LEN(R2444)-LEN(SUBSTITUTE(R2444,",",""))+1)</f>
        <v>0</v>
      </c>
      <c r="N2444" s="242" t="str">
        <f>IF(AND(I2444&lt;&gt;0,I2444&lt;&gt;""),IF(TRIM(SUBSTITUTE(B2444,CHAR(160),""))="","",IF(ISNUMBER(MATCH(TRIM(SUBSTITUTE(B2444,CHAR(160),"")),'Look Up Values'!$B$2:$B$500,0)),"","Origin error")),"")</f>
        <v/>
      </c>
      <c r="O2444" s="242" t="str">
        <f>IF(AND(I2444&lt;&gt;0,I2444&lt;&gt;""),IF(C2444="","",IF(AND(ISNUMBER(--LEFT(C2444,FIND(" ",C2444&amp;" ")-1)),OR(LEN(LEFT(C2444,FIND(" ",C2444&amp;" ")-1))=6,LEN(LEFT(C2444,FIND(" ",C2444&amp;" ")-1))=7),OR(ISNUMBER(MATCH(LEFT(C2444,FIND(" ",C2444&amp;" ")-1),'Look Up Values'!$G$2:$G$1000,0)),ISNUMBER(MATCH(LEFT(C2444,FIND(" ",C2444&amp;" ")-1),'Look Up Values'!$AE$2:$AE$2000,0)))),"","EWC error")),"")</f>
        <v/>
      </c>
      <c r="P2444" s="242" t="str" cm="1">
        <f t="array" ref="P2444">IF(AND(I2444&lt;&gt;0,I2444&lt;&gt;""),IF(D2444="","",IF(ISNUMBER(MATCH(SUBSTITUTE(D2444," ",""),SUBSTITUTE('Look Up Values'!$S$2:$S$120," ",""),0)),"","D&amp;R error")),"")</f>
        <v/>
      </c>
      <c r="Q2444" s="242" t="str" cm="1">
        <f t="array" ref="Q2444">IF(AND(I2444&lt;&gt;0,I2444&lt;&gt;""),IF(G2444="","",IF(ISNUMBER(MATCH(SUBSTITUTE(G2444," ",""),SUBSTITUTE('Look Up Values'!$I$2:$I$10," ",""),0)),"","State error")),"")</f>
        <v/>
      </c>
      <c r="R2444" s="260" t="str">
        <f t="shared" si="77"/>
        <v/>
      </c>
    </row>
    <row r="2445" spans="1:18" ht="15.75">
      <c r="A2445" s="250">
        <v>2438</v>
      </c>
      <c r="B2445" s="198"/>
      <c r="C2445" s="25"/>
      <c r="D2445" s="25"/>
      <c r="E2445" s="25"/>
      <c r="F2445" s="25"/>
      <c r="G2445" s="26"/>
      <c r="H2445" s="27"/>
      <c r="I2445" s="28"/>
      <c r="J2445" s="430"/>
      <c r="K2445" s="48"/>
      <c r="L2445" s="457" t="str">
        <f t="shared" si="76"/>
        <v/>
      </c>
      <c r="M2445" s="245" cm="1">
        <f t="array" ref="M2445">SUMPRODUCT(--(N2445:Q2445&lt;&gt;"")) + IF(TRIM(R2445)="",0,LEN(R2445)-LEN(SUBSTITUTE(R2445,",",""))+1)</f>
        <v>0</v>
      </c>
      <c r="N2445" s="242" t="str">
        <f>IF(AND(I2445&lt;&gt;0,I2445&lt;&gt;""),IF(TRIM(SUBSTITUTE(B2445,CHAR(160),""))="","",IF(ISNUMBER(MATCH(TRIM(SUBSTITUTE(B2445,CHAR(160),"")),'Look Up Values'!$B$2:$B$500,0)),"","Origin error")),"")</f>
        <v/>
      </c>
      <c r="O2445" s="242" t="str">
        <f>IF(AND(I2445&lt;&gt;0,I2445&lt;&gt;""),IF(C2445="","",IF(AND(ISNUMBER(--LEFT(C2445,FIND(" ",C2445&amp;" ")-1)),OR(LEN(LEFT(C2445,FIND(" ",C2445&amp;" ")-1))=6,LEN(LEFT(C2445,FIND(" ",C2445&amp;" ")-1))=7),OR(ISNUMBER(MATCH(LEFT(C2445,FIND(" ",C2445&amp;" ")-1),'Look Up Values'!$G$2:$G$1000,0)),ISNUMBER(MATCH(LEFT(C2445,FIND(" ",C2445&amp;" ")-1),'Look Up Values'!$AE$2:$AE$2000,0)))),"","EWC error")),"")</f>
        <v/>
      </c>
      <c r="P2445" s="242" t="str" cm="1">
        <f t="array" ref="P2445">IF(AND(I2445&lt;&gt;0,I2445&lt;&gt;""),IF(D2445="","",IF(ISNUMBER(MATCH(SUBSTITUTE(D2445," ",""),SUBSTITUTE('Look Up Values'!$S$2:$S$120," ",""),0)),"","D&amp;R error")),"")</f>
        <v/>
      </c>
      <c r="Q2445" s="242" t="str" cm="1">
        <f t="array" ref="Q2445">IF(AND(I2445&lt;&gt;0,I2445&lt;&gt;""),IF(G2445="","",IF(ISNUMBER(MATCH(SUBSTITUTE(G2445," ",""),SUBSTITUTE('Look Up Values'!$I$2:$I$10," ",""),0)),"","State error")),"")</f>
        <v/>
      </c>
      <c r="R2445" s="260" t="str">
        <f t="shared" si="77"/>
        <v/>
      </c>
    </row>
    <row r="2446" spans="1:18" ht="15.75">
      <c r="A2446" s="250">
        <v>2439</v>
      </c>
      <c r="B2446" s="198"/>
      <c r="C2446" s="25"/>
      <c r="D2446" s="25"/>
      <c r="E2446" s="25"/>
      <c r="F2446" s="25"/>
      <c r="G2446" s="26"/>
      <c r="H2446" s="27"/>
      <c r="I2446" s="28"/>
      <c r="J2446" s="430"/>
      <c r="K2446" s="48"/>
      <c r="L2446" s="457" t="str">
        <f t="shared" si="76"/>
        <v/>
      </c>
      <c r="M2446" s="245" cm="1">
        <f t="array" ref="M2446">SUMPRODUCT(--(N2446:Q2446&lt;&gt;"")) + IF(TRIM(R2446)="",0,LEN(R2446)-LEN(SUBSTITUTE(R2446,",",""))+1)</f>
        <v>0</v>
      </c>
      <c r="N2446" s="242" t="str">
        <f>IF(AND(I2446&lt;&gt;0,I2446&lt;&gt;""),IF(TRIM(SUBSTITUTE(B2446,CHAR(160),""))="","",IF(ISNUMBER(MATCH(TRIM(SUBSTITUTE(B2446,CHAR(160),"")),'Look Up Values'!$B$2:$B$500,0)),"","Origin error")),"")</f>
        <v/>
      </c>
      <c r="O2446" s="242" t="str">
        <f>IF(AND(I2446&lt;&gt;0,I2446&lt;&gt;""),IF(C2446="","",IF(AND(ISNUMBER(--LEFT(C2446,FIND(" ",C2446&amp;" ")-1)),OR(LEN(LEFT(C2446,FIND(" ",C2446&amp;" ")-1))=6,LEN(LEFT(C2446,FIND(" ",C2446&amp;" ")-1))=7),OR(ISNUMBER(MATCH(LEFT(C2446,FIND(" ",C2446&amp;" ")-1),'Look Up Values'!$G$2:$G$1000,0)),ISNUMBER(MATCH(LEFT(C2446,FIND(" ",C2446&amp;" ")-1),'Look Up Values'!$AE$2:$AE$2000,0)))),"","EWC error")),"")</f>
        <v/>
      </c>
      <c r="P2446" s="242" t="str" cm="1">
        <f t="array" ref="P2446">IF(AND(I2446&lt;&gt;0,I2446&lt;&gt;""),IF(D2446="","",IF(ISNUMBER(MATCH(SUBSTITUTE(D2446," ",""),SUBSTITUTE('Look Up Values'!$S$2:$S$120," ",""),0)),"","D&amp;R error")),"")</f>
        <v/>
      </c>
      <c r="Q2446" s="242" t="str" cm="1">
        <f t="array" ref="Q2446">IF(AND(I2446&lt;&gt;0,I2446&lt;&gt;""),IF(G2446="","",IF(ISNUMBER(MATCH(SUBSTITUTE(G2446," ",""),SUBSTITUTE('Look Up Values'!$I$2:$I$10," ",""),0)),"","State error")),"")</f>
        <v/>
      </c>
      <c r="R2446" s="260" t="str">
        <f t="shared" si="77"/>
        <v/>
      </c>
    </row>
    <row r="2447" spans="1:18" ht="15.75">
      <c r="A2447" s="250">
        <v>2440</v>
      </c>
      <c r="B2447" s="198"/>
      <c r="C2447" s="25"/>
      <c r="D2447" s="25"/>
      <c r="E2447" s="25"/>
      <c r="F2447" s="25"/>
      <c r="G2447" s="26"/>
      <c r="H2447" s="27"/>
      <c r="I2447" s="28"/>
      <c r="J2447" s="430"/>
      <c r="K2447" s="48"/>
      <c r="L2447" s="457" t="str">
        <f t="shared" si="76"/>
        <v/>
      </c>
      <c r="M2447" s="245" cm="1">
        <f t="array" ref="M2447">SUMPRODUCT(--(N2447:Q2447&lt;&gt;"")) + IF(TRIM(R2447)="",0,LEN(R2447)-LEN(SUBSTITUTE(R2447,",",""))+1)</f>
        <v>0</v>
      </c>
      <c r="N2447" s="242" t="str">
        <f>IF(AND(I2447&lt;&gt;0,I2447&lt;&gt;""),IF(TRIM(SUBSTITUTE(B2447,CHAR(160),""))="","",IF(ISNUMBER(MATCH(TRIM(SUBSTITUTE(B2447,CHAR(160),"")),'Look Up Values'!$B$2:$B$500,0)),"","Origin error")),"")</f>
        <v/>
      </c>
      <c r="O2447" s="242" t="str">
        <f>IF(AND(I2447&lt;&gt;0,I2447&lt;&gt;""),IF(C2447="","",IF(AND(ISNUMBER(--LEFT(C2447,FIND(" ",C2447&amp;" ")-1)),OR(LEN(LEFT(C2447,FIND(" ",C2447&amp;" ")-1))=6,LEN(LEFT(C2447,FIND(" ",C2447&amp;" ")-1))=7),OR(ISNUMBER(MATCH(LEFT(C2447,FIND(" ",C2447&amp;" ")-1),'Look Up Values'!$G$2:$G$1000,0)),ISNUMBER(MATCH(LEFT(C2447,FIND(" ",C2447&amp;" ")-1),'Look Up Values'!$AE$2:$AE$2000,0)))),"","EWC error")),"")</f>
        <v/>
      </c>
      <c r="P2447" s="242" t="str" cm="1">
        <f t="array" ref="P2447">IF(AND(I2447&lt;&gt;0,I2447&lt;&gt;""),IF(D2447="","",IF(ISNUMBER(MATCH(SUBSTITUTE(D2447," ",""),SUBSTITUTE('Look Up Values'!$S$2:$S$120," ",""),0)),"","D&amp;R error")),"")</f>
        <v/>
      </c>
      <c r="Q2447" s="242" t="str" cm="1">
        <f t="array" ref="Q2447">IF(AND(I2447&lt;&gt;0,I2447&lt;&gt;""),IF(G2447="","",IF(ISNUMBER(MATCH(SUBSTITUTE(G2447," ",""),SUBSTITUTE('Look Up Values'!$I$2:$I$10," ",""),0)),"","State error")),"")</f>
        <v/>
      </c>
      <c r="R2447" s="260" t="str">
        <f t="shared" si="77"/>
        <v/>
      </c>
    </row>
    <row r="2448" spans="1:18" ht="15.75">
      <c r="A2448" s="250">
        <v>2441</v>
      </c>
      <c r="B2448" s="198"/>
      <c r="C2448" s="25"/>
      <c r="D2448" s="25"/>
      <c r="E2448" s="25"/>
      <c r="F2448" s="25"/>
      <c r="G2448" s="26"/>
      <c r="H2448" s="27"/>
      <c r="I2448" s="28"/>
      <c r="J2448" s="430"/>
      <c r="K2448" s="48"/>
      <c r="L2448" s="457" t="str">
        <f t="shared" si="76"/>
        <v/>
      </c>
      <c r="M2448" s="245" cm="1">
        <f t="array" ref="M2448">SUMPRODUCT(--(N2448:Q2448&lt;&gt;"")) + IF(TRIM(R2448)="",0,LEN(R2448)-LEN(SUBSTITUTE(R2448,",",""))+1)</f>
        <v>0</v>
      </c>
      <c r="N2448" s="242" t="str">
        <f>IF(AND(I2448&lt;&gt;0,I2448&lt;&gt;""),IF(TRIM(SUBSTITUTE(B2448,CHAR(160),""))="","",IF(ISNUMBER(MATCH(TRIM(SUBSTITUTE(B2448,CHAR(160),"")),'Look Up Values'!$B$2:$B$500,0)),"","Origin error")),"")</f>
        <v/>
      </c>
      <c r="O2448" s="242" t="str">
        <f>IF(AND(I2448&lt;&gt;0,I2448&lt;&gt;""),IF(C2448="","",IF(AND(ISNUMBER(--LEFT(C2448,FIND(" ",C2448&amp;" ")-1)),OR(LEN(LEFT(C2448,FIND(" ",C2448&amp;" ")-1))=6,LEN(LEFT(C2448,FIND(" ",C2448&amp;" ")-1))=7),OR(ISNUMBER(MATCH(LEFT(C2448,FIND(" ",C2448&amp;" ")-1),'Look Up Values'!$G$2:$G$1000,0)),ISNUMBER(MATCH(LEFT(C2448,FIND(" ",C2448&amp;" ")-1),'Look Up Values'!$AE$2:$AE$2000,0)))),"","EWC error")),"")</f>
        <v/>
      </c>
      <c r="P2448" s="242" t="str" cm="1">
        <f t="array" ref="P2448">IF(AND(I2448&lt;&gt;0,I2448&lt;&gt;""),IF(D2448="","",IF(ISNUMBER(MATCH(SUBSTITUTE(D2448," ",""),SUBSTITUTE('Look Up Values'!$S$2:$S$120," ",""),0)),"","D&amp;R error")),"")</f>
        <v/>
      </c>
      <c r="Q2448" s="242" t="str" cm="1">
        <f t="array" ref="Q2448">IF(AND(I2448&lt;&gt;0,I2448&lt;&gt;""),IF(G2448="","",IF(ISNUMBER(MATCH(SUBSTITUTE(G2448," ",""),SUBSTITUTE('Look Up Values'!$I$2:$I$10," ",""),0)),"","State error")),"")</f>
        <v/>
      </c>
      <c r="R2448" s="260" t="str">
        <f t="shared" si="77"/>
        <v/>
      </c>
    </row>
    <row r="2449" spans="1:18" ht="15.75">
      <c r="A2449" s="250">
        <v>2442</v>
      </c>
      <c r="B2449" s="198"/>
      <c r="C2449" s="25"/>
      <c r="D2449" s="25"/>
      <c r="E2449" s="25"/>
      <c r="F2449" s="25"/>
      <c r="G2449" s="26"/>
      <c r="H2449" s="27"/>
      <c r="I2449" s="28"/>
      <c r="J2449" s="430"/>
      <c r="K2449" s="48"/>
      <c r="L2449" s="457" t="str">
        <f t="shared" si="76"/>
        <v/>
      </c>
      <c r="M2449" s="245" cm="1">
        <f t="array" ref="M2449">SUMPRODUCT(--(N2449:Q2449&lt;&gt;"")) + IF(TRIM(R2449)="",0,LEN(R2449)-LEN(SUBSTITUTE(R2449,",",""))+1)</f>
        <v>0</v>
      </c>
      <c r="N2449" s="242" t="str">
        <f>IF(AND(I2449&lt;&gt;0,I2449&lt;&gt;""),IF(TRIM(SUBSTITUTE(B2449,CHAR(160),""))="","",IF(ISNUMBER(MATCH(TRIM(SUBSTITUTE(B2449,CHAR(160),"")),'Look Up Values'!$B$2:$B$500,0)),"","Origin error")),"")</f>
        <v/>
      </c>
      <c r="O2449" s="242" t="str">
        <f>IF(AND(I2449&lt;&gt;0,I2449&lt;&gt;""),IF(C2449="","",IF(AND(ISNUMBER(--LEFT(C2449,FIND(" ",C2449&amp;" ")-1)),OR(LEN(LEFT(C2449,FIND(" ",C2449&amp;" ")-1))=6,LEN(LEFT(C2449,FIND(" ",C2449&amp;" ")-1))=7),OR(ISNUMBER(MATCH(LEFT(C2449,FIND(" ",C2449&amp;" ")-1),'Look Up Values'!$G$2:$G$1000,0)),ISNUMBER(MATCH(LEFT(C2449,FIND(" ",C2449&amp;" ")-1),'Look Up Values'!$AE$2:$AE$2000,0)))),"","EWC error")),"")</f>
        <v/>
      </c>
      <c r="P2449" s="242" t="str" cm="1">
        <f t="array" ref="P2449">IF(AND(I2449&lt;&gt;0,I2449&lt;&gt;""),IF(D2449="","",IF(ISNUMBER(MATCH(SUBSTITUTE(D2449," ",""),SUBSTITUTE('Look Up Values'!$S$2:$S$120," ",""),0)),"","D&amp;R error")),"")</f>
        <v/>
      </c>
      <c r="Q2449" s="242" t="str" cm="1">
        <f t="array" ref="Q2449">IF(AND(I2449&lt;&gt;0,I2449&lt;&gt;""),IF(G2449="","",IF(ISNUMBER(MATCH(SUBSTITUTE(G2449," ",""),SUBSTITUTE('Look Up Values'!$I$2:$I$10," ",""),0)),"","State error")),"")</f>
        <v/>
      </c>
      <c r="R2449" s="260" t="str">
        <f t="shared" si="77"/>
        <v/>
      </c>
    </row>
    <row r="2450" spans="1:18" ht="15.75">
      <c r="A2450" s="250">
        <v>2443</v>
      </c>
      <c r="B2450" s="198"/>
      <c r="C2450" s="25"/>
      <c r="D2450" s="25"/>
      <c r="E2450" s="25"/>
      <c r="F2450" s="25"/>
      <c r="G2450" s="26"/>
      <c r="H2450" s="27"/>
      <c r="I2450" s="28"/>
      <c r="J2450" s="430"/>
      <c r="K2450" s="48"/>
      <c r="L2450" s="457" t="str">
        <f t="shared" si="76"/>
        <v/>
      </c>
      <c r="M2450" s="245" cm="1">
        <f t="array" ref="M2450">SUMPRODUCT(--(N2450:Q2450&lt;&gt;"")) + IF(TRIM(R2450)="",0,LEN(R2450)-LEN(SUBSTITUTE(R2450,",",""))+1)</f>
        <v>0</v>
      </c>
      <c r="N2450" s="242" t="str">
        <f>IF(AND(I2450&lt;&gt;0,I2450&lt;&gt;""),IF(TRIM(SUBSTITUTE(B2450,CHAR(160),""))="","",IF(ISNUMBER(MATCH(TRIM(SUBSTITUTE(B2450,CHAR(160),"")),'Look Up Values'!$B$2:$B$500,0)),"","Origin error")),"")</f>
        <v/>
      </c>
      <c r="O2450" s="242" t="str">
        <f>IF(AND(I2450&lt;&gt;0,I2450&lt;&gt;""),IF(C2450="","",IF(AND(ISNUMBER(--LEFT(C2450,FIND(" ",C2450&amp;" ")-1)),OR(LEN(LEFT(C2450,FIND(" ",C2450&amp;" ")-1))=6,LEN(LEFT(C2450,FIND(" ",C2450&amp;" ")-1))=7),OR(ISNUMBER(MATCH(LEFT(C2450,FIND(" ",C2450&amp;" ")-1),'Look Up Values'!$G$2:$G$1000,0)),ISNUMBER(MATCH(LEFT(C2450,FIND(" ",C2450&amp;" ")-1),'Look Up Values'!$AE$2:$AE$2000,0)))),"","EWC error")),"")</f>
        <v/>
      </c>
      <c r="P2450" s="242" t="str" cm="1">
        <f t="array" ref="P2450">IF(AND(I2450&lt;&gt;0,I2450&lt;&gt;""),IF(D2450="","",IF(ISNUMBER(MATCH(SUBSTITUTE(D2450," ",""),SUBSTITUTE('Look Up Values'!$S$2:$S$120," ",""),0)),"","D&amp;R error")),"")</f>
        <v/>
      </c>
      <c r="Q2450" s="242" t="str" cm="1">
        <f t="array" ref="Q2450">IF(AND(I2450&lt;&gt;0,I2450&lt;&gt;""),IF(G2450="","",IF(ISNUMBER(MATCH(SUBSTITUTE(G2450," ",""),SUBSTITUTE('Look Up Values'!$I$2:$I$10," ",""),0)),"","State error")),"")</f>
        <v/>
      </c>
      <c r="R2450" s="260" t="str">
        <f t="shared" si="77"/>
        <v/>
      </c>
    </row>
    <row r="2451" spans="1:18" ht="15.75">
      <c r="A2451" s="250">
        <v>2444</v>
      </c>
      <c r="B2451" s="198"/>
      <c r="C2451" s="25"/>
      <c r="D2451" s="25"/>
      <c r="E2451" s="25"/>
      <c r="F2451" s="25"/>
      <c r="G2451" s="26"/>
      <c r="H2451" s="27"/>
      <c r="I2451" s="28"/>
      <c r="J2451" s="430"/>
      <c r="K2451" s="48"/>
      <c r="L2451" s="457" t="str">
        <f t="shared" si="76"/>
        <v/>
      </c>
      <c r="M2451" s="245" cm="1">
        <f t="array" ref="M2451">SUMPRODUCT(--(N2451:Q2451&lt;&gt;"")) + IF(TRIM(R2451)="",0,LEN(R2451)-LEN(SUBSTITUTE(R2451,",",""))+1)</f>
        <v>0</v>
      </c>
      <c r="N2451" s="242" t="str">
        <f>IF(AND(I2451&lt;&gt;0,I2451&lt;&gt;""),IF(TRIM(SUBSTITUTE(B2451,CHAR(160),""))="","",IF(ISNUMBER(MATCH(TRIM(SUBSTITUTE(B2451,CHAR(160),"")),'Look Up Values'!$B$2:$B$500,0)),"","Origin error")),"")</f>
        <v/>
      </c>
      <c r="O2451" s="242" t="str">
        <f>IF(AND(I2451&lt;&gt;0,I2451&lt;&gt;""),IF(C2451="","",IF(AND(ISNUMBER(--LEFT(C2451,FIND(" ",C2451&amp;" ")-1)),OR(LEN(LEFT(C2451,FIND(" ",C2451&amp;" ")-1))=6,LEN(LEFT(C2451,FIND(" ",C2451&amp;" ")-1))=7),OR(ISNUMBER(MATCH(LEFT(C2451,FIND(" ",C2451&amp;" ")-1),'Look Up Values'!$G$2:$G$1000,0)),ISNUMBER(MATCH(LEFT(C2451,FIND(" ",C2451&amp;" ")-1),'Look Up Values'!$AE$2:$AE$2000,0)))),"","EWC error")),"")</f>
        <v/>
      </c>
      <c r="P2451" s="242" t="str" cm="1">
        <f t="array" ref="P2451">IF(AND(I2451&lt;&gt;0,I2451&lt;&gt;""),IF(D2451="","",IF(ISNUMBER(MATCH(SUBSTITUTE(D2451," ",""),SUBSTITUTE('Look Up Values'!$S$2:$S$120," ",""),0)),"","D&amp;R error")),"")</f>
        <v/>
      </c>
      <c r="Q2451" s="242" t="str" cm="1">
        <f t="array" ref="Q2451">IF(AND(I2451&lt;&gt;0,I2451&lt;&gt;""),IF(G2451="","",IF(ISNUMBER(MATCH(SUBSTITUTE(G2451," ",""),SUBSTITUTE('Look Up Values'!$I$2:$I$10," ",""),0)),"","State error")),"")</f>
        <v/>
      </c>
      <c r="R2451" s="260" t="str">
        <f t="shared" si="77"/>
        <v/>
      </c>
    </row>
    <row r="2452" spans="1:18" ht="15.75">
      <c r="A2452" s="250">
        <v>2445</v>
      </c>
      <c r="B2452" s="198"/>
      <c r="C2452" s="25"/>
      <c r="D2452" s="25"/>
      <c r="E2452" s="25"/>
      <c r="F2452" s="25"/>
      <c r="G2452" s="26"/>
      <c r="H2452" s="27"/>
      <c r="I2452" s="28"/>
      <c r="J2452" s="430"/>
      <c r="K2452" s="48"/>
      <c r="L2452" s="457" t="str">
        <f t="shared" si="76"/>
        <v/>
      </c>
      <c r="M2452" s="245" cm="1">
        <f t="array" ref="M2452">SUMPRODUCT(--(N2452:Q2452&lt;&gt;"")) + IF(TRIM(R2452)="",0,LEN(R2452)-LEN(SUBSTITUTE(R2452,",",""))+1)</f>
        <v>0</v>
      </c>
      <c r="N2452" s="242" t="str">
        <f>IF(AND(I2452&lt;&gt;0,I2452&lt;&gt;""),IF(TRIM(SUBSTITUTE(B2452,CHAR(160),""))="","",IF(ISNUMBER(MATCH(TRIM(SUBSTITUTE(B2452,CHAR(160),"")),'Look Up Values'!$B$2:$B$500,0)),"","Origin error")),"")</f>
        <v/>
      </c>
      <c r="O2452" s="242" t="str">
        <f>IF(AND(I2452&lt;&gt;0,I2452&lt;&gt;""),IF(C2452="","",IF(AND(ISNUMBER(--LEFT(C2452,FIND(" ",C2452&amp;" ")-1)),OR(LEN(LEFT(C2452,FIND(" ",C2452&amp;" ")-1))=6,LEN(LEFT(C2452,FIND(" ",C2452&amp;" ")-1))=7),OR(ISNUMBER(MATCH(LEFT(C2452,FIND(" ",C2452&amp;" ")-1),'Look Up Values'!$G$2:$G$1000,0)),ISNUMBER(MATCH(LEFT(C2452,FIND(" ",C2452&amp;" ")-1),'Look Up Values'!$AE$2:$AE$2000,0)))),"","EWC error")),"")</f>
        <v/>
      </c>
      <c r="P2452" s="242" t="str" cm="1">
        <f t="array" ref="P2452">IF(AND(I2452&lt;&gt;0,I2452&lt;&gt;""),IF(D2452="","",IF(ISNUMBER(MATCH(SUBSTITUTE(D2452," ",""),SUBSTITUTE('Look Up Values'!$S$2:$S$120," ",""),0)),"","D&amp;R error")),"")</f>
        <v/>
      </c>
      <c r="Q2452" s="242" t="str" cm="1">
        <f t="array" ref="Q2452">IF(AND(I2452&lt;&gt;0,I2452&lt;&gt;""),IF(G2452="","",IF(ISNUMBER(MATCH(SUBSTITUTE(G2452," ",""),SUBSTITUTE('Look Up Values'!$I$2:$I$10," ",""),0)),"","State error")),"")</f>
        <v/>
      </c>
      <c r="R2452" s="260" t="str">
        <f t="shared" si="77"/>
        <v/>
      </c>
    </row>
    <row r="2453" spans="1:18" ht="15.75">
      <c r="A2453" s="250">
        <v>2446</v>
      </c>
      <c r="B2453" s="198"/>
      <c r="C2453" s="25"/>
      <c r="D2453" s="25"/>
      <c r="E2453" s="25"/>
      <c r="F2453" s="25"/>
      <c r="G2453" s="26"/>
      <c r="H2453" s="27"/>
      <c r="I2453" s="28"/>
      <c r="J2453" s="430"/>
      <c r="K2453" s="48"/>
      <c r="L2453" s="457" t="str">
        <f t="shared" si="76"/>
        <v/>
      </c>
      <c r="M2453" s="245" cm="1">
        <f t="array" ref="M2453">SUMPRODUCT(--(N2453:Q2453&lt;&gt;"")) + IF(TRIM(R2453)="",0,LEN(R2453)-LEN(SUBSTITUTE(R2453,",",""))+1)</f>
        <v>0</v>
      </c>
      <c r="N2453" s="242" t="str">
        <f>IF(AND(I2453&lt;&gt;0,I2453&lt;&gt;""),IF(TRIM(SUBSTITUTE(B2453,CHAR(160),""))="","",IF(ISNUMBER(MATCH(TRIM(SUBSTITUTE(B2453,CHAR(160),"")),'Look Up Values'!$B$2:$B$500,0)),"","Origin error")),"")</f>
        <v/>
      </c>
      <c r="O2453" s="242" t="str">
        <f>IF(AND(I2453&lt;&gt;0,I2453&lt;&gt;""),IF(C2453="","",IF(AND(ISNUMBER(--LEFT(C2453,FIND(" ",C2453&amp;" ")-1)),OR(LEN(LEFT(C2453,FIND(" ",C2453&amp;" ")-1))=6,LEN(LEFT(C2453,FIND(" ",C2453&amp;" ")-1))=7),OR(ISNUMBER(MATCH(LEFT(C2453,FIND(" ",C2453&amp;" ")-1),'Look Up Values'!$G$2:$G$1000,0)),ISNUMBER(MATCH(LEFT(C2453,FIND(" ",C2453&amp;" ")-1),'Look Up Values'!$AE$2:$AE$2000,0)))),"","EWC error")),"")</f>
        <v/>
      </c>
      <c r="P2453" s="242" t="str" cm="1">
        <f t="array" ref="P2453">IF(AND(I2453&lt;&gt;0,I2453&lt;&gt;""),IF(D2453="","",IF(ISNUMBER(MATCH(SUBSTITUTE(D2453," ",""),SUBSTITUTE('Look Up Values'!$S$2:$S$120," ",""),0)),"","D&amp;R error")),"")</f>
        <v/>
      </c>
      <c r="Q2453" s="242" t="str" cm="1">
        <f t="array" ref="Q2453">IF(AND(I2453&lt;&gt;0,I2453&lt;&gt;""),IF(G2453="","",IF(ISNUMBER(MATCH(SUBSTITUTE(G2453," ",""),SUBSTITUTE('Look Up Values'!$I$2:$I$10," ",""),0)),"","State error")),"")</f>
        <v/>
      </c>
      <c r="R2453" s="260" t="str">
        <f t="shared" si="77"/>
        <v/>
      </c>
    </row>
    <row r="2454" spans="1:18" ht="15.75">
      <c r="A2454" s="250">
        <v>2447</v>
      </c>
      <c r="B2454" s="198"/>
      <c r="C2454" s="25"/>
      <c r="D2454" s="25"/>
      <c r="E2454" s="25"/>
      <c r="F2454" s="25"/>
      <c r="G2454" s="26"/>
      <c r="H2454" s="27"/>
      <c r="I2454" s="28"/>
      <c r="J2454" s="430"/>
      <c r="K2454" s="48"/>
      <c r="L2454" s="457" t="str">
        <f t="shared" si="76"/>
        <v/>
      </c>
      <c r="M2454" s="245" cm="1">
        <f t="array" ref="M2454">SUMPRODUCT(--(N2454:Q2454&lt;&gt;"")) + IF(TRIM(R2454)="",0,LEN(R2454)-LEN(SUBSTITUTE(R2454,",",""))+1)</f>
        <v>0</v>
      </c>
      <c r="N2454" s="242" t="str">
        <f>IF(AND(I2454&lt;&gt;0,I2454&lt;&gt;""),IF(TRIM(SUBSTITUTE(B2454,CHAR(160),""))="","",IF(ISNUMBER(MATCH(TRIM(SUBSTITUTE(B2454,CHAR(160),"")),'Look Up Values'!$B$2:$B$500,0)),"","Origin error")),"")</f>
        <v/>
      </c>
      <c r="O2454" s="242" t="str">
        <f>IF(AND(I2454&lt;&gt;0,I2454&lt;&gt;""),IF(C2454="","",IF(AND(ISNUMBER(--LEFT(C2454,FIND(" ",C2454&amp;" ")-1)),OR(LEN(LEFT(C2454,FIND(" ",C2454&amp;" ")-1))=6,LEN(LEFT(C2454,FIND(" ",C2454&amp;" ")-1))=7),OR(ISNUMBER(MATCH(LEFT(C2454,FIND(" ",C2454&amp;" ")-1),'Look Up Values'!$G$2:$G$1000,0)),ISNUMBER(MATCH(LEFT(C2454,FIND(" ",C2454&amp;" ")-1),'Look Up Values'!$AE$2:$AE$2000,0)))),"","EWC error")),"")</f>
        <v/>
      </c>
      <c r="P2454" s="242" t="str" cm="1">
        <f t="array" ref="P2454">IF(AND(I2454&lt;&gt;0,I2454&lt;&gt;""),IF(D2454="","",IF(ISNUMBER(MATCH(SUBSTITUTE(D2454," ",""),SUBSTITUTE('Look Up Values'!$S$2:$S$120," ",""),0)),"","D&amp;R error")),"")</f>
        <v/>
      </c>
      <c r="Q2454" s="242" t="str" cm="1">
        <f t="array" ref="Q2454">IF(AND(I2454&lt;&gt;0,I2454&lt;&gt;""),IF(G2454="","",IF(ISNUMBER(MATCH(SUBSTITUTE(G2454," ",""),SUBSTITUTE('Look Up Values'!$I$2:$I$10," ",""),0)),"","State error")),"")</f>
        <v/>
      </c>
      <c r="R2454" s="260" t="str">
        <f t="shared" si="77"/>
        <v/>
      </c>
    </row>
    <row r="2455" spans="1:18" ht="15.75">
      <c r="A2455" s="250">
        <v>2448</v>
      </c>
      <c r="B2455" s="198"/>
      <c r="C2455" s="25"/>
      <c r="D2455" s="25"/>
      <c r="E2455" s="25"/>
      <c r="F2455" s="25"/>
      <c r="G2455" s="26"/>
      <c r="H2455" s="27"/>
      <c r="I2455" s="28"/>
      <c r="J2455" s="430"/>
      <c r="K2455" s="48"/>
      <c r="L2455" s="457" t="str">
        <f t="shared" si="76"/>
        <v/>
      </c>
      <c r="M2455" s="245" cm="1">
        <f t="array" ref="M2455">SUMPRODUCT(--(N2455:Q2455&lt;&gt;"")) + IF(TRIM(R2455)="",0,LEN(R2455)-LEN(SUBSTITUTE(R2455,",",""))+1)</f>
        <v>0</v>
      </c>
      <c r="N2455" s="242" t="str">
        <f>IF(AND(I2455&lt;&gt;0,I2455&lt;&gt;""),IF(TRIM(SUBSTITUTE(B2455,CHAR(160),""))="","",IF(ISNUMBER(MATCH(TRIM(SUBSTITUTE(B2455,CHAR(160),"")),'Look Up Values'!$B$2:$B$500,0)),"","Origin error")),"")</f>
        <v/>
      </c>
      <c r="O2455" s="242" t="str">
        <f>IF(AND(I2455&lt;&gt;0,I2455&lt;&gt;""),IF(C2455="","",IF(AND(ISNUMBER(--LEFT(C2455,FIND(" ",C2455&amp;" ")-1)),OR(LEN(LEFT(C2455,FIND(" ",C2455&amp;" ")-1))=6,LEN(LEFT(C2455,FIND(" ",C2455&amp;" ")-1))=7),OR(ISNUMBER(MATCH(LEFT(C2455,FIND(" ",C2455&amp;" ")-1),'Look Up Values'!$G$2:$G$1000,0)),ISNUMBER(MATCH(LEFT(C2455,FIND(" ",C2455&amp;" ")-1),'Look Up Values'!$AE$2:$AE$2000,0)))),"","EWC error")),"")</f>
        <v/>
      </c>
      <c r="P2455" s="242" t="str" cm="1">
        <f t="array" ref="P2455">IF(AND(I2455&lt;&gt;0,I2455&lt;&gt;""),IF(D2455="","",IF(ISNUMBER(MATCH(SUBSTITUTE(D2455," ",""),SUBSTITUTE('Look Up Values'!$S$2:$S$120," ",""),0)),"","D&amp;R error")),"")</f>
        <v/>
      </c>
      <c r="Q2455" s="242" t="str" cm="1">
        <f t="array" ref="Q2455">IF(AND(I2455&lt;&gt;0,I2455&lt;&gt;""),IF(G2455="","",IF(ISNUMBER(MATCH(SUBSTITUTE(G2455," ",""),SUBSTITUTE('Look Up Values'!$I$2:$I$10," ",""),0)),"","State error")),"")</f>
        <v/>
      </c>
      <c r="R2455" s="260" t="str">
        <f t="shared" si="77"/>
        <v/>
      </c>
    </row>
    <row r="2456" spans="1:18" ht="15.75">
      <c r="A2456" s="250">
        <v>2449</v>
      </c>
      <c r="B2456" s="198"/>
      <c r="C2456" s="25"/>
      <c r="D2456" s="25"/>
      <c r="E2456" s="25"/>
      <c r="F2456" s="25"/>
      <c r="G2456" s="26"/>
      <c r="H2456" s="27"/>
      <c r="I2456" s="28"/>
      <c r="J2456" s="430"/>
      <c r="K2456" s="48"/>
      <c r="L2456" s="457" t="str">
        <f t="shared" si="76"/>
        <v/>
      </c>
      <c r="M2456" s="245" cm="1">
        <f t="array" ref="M2456">SUMPRODUCT(--(N2456:Q2456&lt;&gt;"")) + IF(TRIM(R2456)="",0,LEN(R2456)-LEN(SUBSTITUTE(R2456,",",""))+1)</f>
        <v>0</v>
      </c>
      <c r="N2456" s="242" t="str">
        <f>IF(AND(I2456&lt;&gt;0,I2456&lt;&gt;""),IF(TRIM(SUBSTITUTE(B2456,CHAR(160),""))="","",IF(ISNUMBER(MATCH(TRIM(SUBSTITUTE(B2456,CHAR(160),"")),'Look Up Values'!$B$2:$B$500,0)),"","Origin error")),"")</f>
        <v/>
      </c>
      <c r="O2456" s="242" t="str">
        <f>IF(AND(I2456&lt;&gt;0,I2456&lt;&gt;""),IF(C2456="","",IF(AND(ISNUMBER(--LEFT(C2456,FIND(" ",C2456&amp;" ")-1)),OR(LEN(LEFT(C2456,FIND(" ",C2456&amp;" ")-1))=6,LEN(LEFT(C2456,FIND(" ",C2456&amp;" ")-1))=7),OR(ISNUMBER(MATCH(LEFT(C2456,FIND(" ",C2456&amp;" ")-1),'Look Up Values'!$G$2:$G$1000,0)),ISNUMBER(MATCH(LEFT(C2456,FIND(" ",C2456&amp;" ")-1),'Look Up Values'!$AE$2:$AE$2000,0)))),"","EWC error")),"")</f>
        <v/>
      </c>
      <c r="P2456" s="242" t="str" cm="1">
        <f t="array" ref="P2456">IF(AND(I2456&lt;&gt;0,I2456&lt;&gt;""),IF(D2456="","",IF(ISNUMBER(MATCH(SUBSTITUTE(D2456," ",""),SUBSTITUTE('Look Up Values'!$S$2:$S$120," ",""),0)),"","D&amp;R error")),"")</f>
        <v/>
      </c>
      <c r="Q2456" s="242" t="str" cm="1">
        <f t="array" ref="Q2456">IF(AND(I2456&lt;&gt;0,I2456&lt;&gt;""),IF(G2456="","",IF(ISNUMBER(MATCH(SUBSTITUTE(G2456," ",""),SUBSTITUTE('Look Up Values'!$I$2:$I$10," ",""),0)),"","State error")),"")</f>
        <v/>
      </c>
      <c r="R2456" s="260" t="str">
        <f t="shared" si="77"/>
        <v/>
      </c>
    </row>
    <row r="2457" spans="1:18" ht="15.75">
      <c r="A2457" s="250">
        <v>2450</v>
      </c>
      <c r="B2457" s="198"/>
      <c r="C2457" s="25"/>
      <c r="D2457" s="25"/>
      <c r="E2457" s="25"/>
      <c r="F2457" s="25"/>
      <c r="G2457" s="26"/>
      <c r="H2457" s="27"/>
      <c r="I2457" s="28"/>
      <c r="J2457" s="430"/>
      <c r="K2457" s="48"/>
      <c r="L2457" s="457" t="str">
        <f t="shared" si="76"/>
        <v/>
      </c>
      <c r="M2457" s="245" cm="1">
        <f t="array" ref="M2457">SUMPRODUCT(--(N2457:Q2457&lt;&gt;"")) + IF(TRIM(R2457)="",0,LEN(R2457)-LEN(SUBSTITUTE(R2457,",",""))+1)</f>
        <v>0</v>
      </c>
      <c r="N2457" s="242" t="str">
        <f>IF(AND(I2457&lt;&gt;0,I2457&lt;&gt;""),IF(TRIM(SUBSTITUTE(B2457,CHAR(160),""))="","",IF(ISNUMBER(MATCH(TRIM(SUBSTITUTE(B2457,CHAR(160),"")),'Look Up Values'!$B$2:$B$500,0)),"","Origin error")),"")</f>
        <v/>
      </c>
      <c r="O2457" s="242" t="str">
        <f>IF(AND(I2457&lt;&gt;0,I2457&lt;&gt;""),IF(C2457="","",IF(AND(ISNUMBER(--LEFT(C2457,FIND(" ",C2457&amp;" ")-1)),OR(LEN(LEFT(C2457,FIND(" ",C2457&amp;" ")-1))=6,LEN(LEFT(C2457,FIND(" ",C2457&amp;" ")-1))=7),OR(ISNUMBER(MATCH(LEFT(C2457,FIND(" ",C2457&amp;" ")-1),'Look Up Values'!$G$2:$G$1000,0)),ISNUMBER(MATCH(LEFT(C2457,FIND(" ",C2457&amp;" ")-1),'Look Up Values'!$AE$2:$AE$2000,0)))),"","EWC error")),"")</f>
        <v/>
      </c>
      <c r="P2457" s="242" t="str" cm="1">
        <f t="array" ref="P2457">IF(AND(I2457&lt;&gt;0,I2457&lt;&gt;""),IF(D2457="","",IF(ISNUMBER(MATCH(SUBSTITUTE(D2457," ",""),SUBSTITUTE('Look Up Values'!$S$2:$S$120," ",""),0)),"","D&amp;R error")),"")</f>
        <v/>
      </c>
      <c r="Q2457" s="242" t="str" cm="1">
        <f t="array" ref="Q2457">IF(AND(I2457&lt;&gt;0,I2457&lt;&gt;""),IF(G2457="","",IF(ISNUMBER(MATCH(SUBSTITUTE(G2457," ",""),SUBSTITUTE('Look Up Values'!$I$2:$I$10," ",""),0)),"","State error")),"")</f>
        <v/>
      </c>
      <c r="R2457" s="260" t="str">
        <f t="shared" si="77"/>
        <v/>
      </c>
    </row>
    <row r="2458" spans="1:18" ht="15.75">
      <c r="A2458" s="250">
        <v>2451</v>
      </c>
      <c r="B2458" s="198"/>
      <c r="C2458" s="25"/>
      <c r="D2458" s="25"/>
      <c r="E2458" s="25"/>
      <c r="F2458" s="25"/>
      <c r="G2458" s="26"/>
      <c r="H2458" s="27"/>
      <c r="I2458" s="28"/>
      <c r="J2458" s="430"/>
      <c r="K2458" s="48"/>
      <c r="L2458" s="457" t="str">
        <f t="shared" si="76"/>
        <v/>
      </c>
      <c r="M2458" s="245" cm="1">
        <f t="array" ref="M2458">SUMPRODUCT(--(N2458:Q2458&lt;&gt;"")) + IF(TRIM(R2458)="",0,LEN(R2458)-LEN(SUBSTITUTE(R2458,",",""))+1)</f>
        <v>0</v>
      </c>
      <c r="N2458" s="242" t="str">
        <f>IF(AND(I2458&lt;&gt;0,I2458&lt;&gt;""),IF(TRIM(SUBSTITUTE(B2458,CHAR(160),""))="","",IF(ISNUMBER(MATCH(TRIM(SUBSTITUTE(B2458,CHAR(160),"")),'Look Up Values'!$B$2:$B$500,0)),"","Origin error")),"")</f>
        <v/>
      </c>
      <c r="O2458" s="242" t="str">
        <f>IF(AND(I2458&lt;&gt;0,I2458&lt;&gt;""),IF(C2458="","",IF(AND(ISNUMBER(--LEFT(C2458,FIND(" ",C2458&amp;" ")-1)),OR(LEN(LEFT(C2458,FIND(" ",C2458&amp;" ")-1))=6,LEN(LEFT(C2458,FIND(" ",C2458&amp;" ")-1))=7),OR(ISNUMBER(MATCH(LEFT(C2458,FIND(" ",C2458&amp;" ")-1),'Look Up Values'!$G$2:$G$1000,0)),ISNUMBER(MATCH(LEFT(C2458,FIND(" ",C2458&amp;" ")-1),'Look Up Values'!$AE$2:$AE$2000,0)))),"","EWC error")),"")</f>
        <v/>
      </c>
      <c r="P2458" s="242" t="str" cm="1">
        <f t="array" ref="P2458">IF(AND(I2458&lt;&gt;0,I2458&lt;&gt;""),IF(D2458="","",IF(ISNUMBER(MATCH(SUBSTITUTE(D2458," ",""),SUBSTITUTE('Look Up Values'!$S$2:$S$120," ",""),0)),"","D&amp;R error")),"")</f>
        <v/>
      </c>
      <c r="Q2458" s="242" t="str" cm="1">
        <f t="array" ref="Q2458">IF(AND(I2458&lt;&gt;0,I2458&lt;&gt;""),IF(G2458="","",IF(ISNUMBER(MATCH(SUBSTITUTE(G2458," ",""),SUBSTITUTE('Look Up Values'!$I$2:$I$10," ",""),0)),"","State error")),"")</f>
        <v/>
      </c>
      <c r="R2458" s="260" t="str">
        <f t="shared" si="77"/>
        <v/>
      </c>
    </row>
    <row r="2459" spans="1:18" ht="15.75">
      <c r="A2459" s="250">
        <v>2452</v>
      </c>
      <c r="B2459" s="198"/>
      <c r="C2459" s="25"/>
      <c r="D2459" s="25"/>
      <c r="E2459" s="25"/>
      <c r="F2459" s="25"/>
      <c r="G2459" s="26"/>
      <c r="H2459" s="27"/>
      <c r="I2459" s="28"/>
      <c r="J2459" s="430"/>
      <c r="K2459" s="48"/>
      <c r="L2459" s="457" t="str">
        <f t="shared" si="76"/>
        <v/>
      </c>
      <c r="M2459" s="245" cm="1">
        <f t="array" ref="M2459">SUMPRODUCT(--(N2459:Q2459&lt;&gt;"")) + IF(TRIM(R2459)="",0,LEN(R2459)-LEN(SUBSTITUTE(R2459,",",""))+1)</f>
        <v>0</v>
      </c>
      <c r="N2459" s="242" t="str">
        <f>IF(AND(I2459&lt;&gt;0,I2459&lt;&gt;""),IF(TRIM(SUBSTITUTE(B2459,CHAR(160),""))="","",IF(ISNUMBER(MATCH(TRIM(SUBSTITUTE(B2459,CHAR(160),"")),'Look Up Values'!$B$2:$B$500,0)),"","Origin error")),"")</f>
        <v/>
      </c>
      <c r="O2459" s="242" t="str">
        <f>IF(AND(I2459&lt;&gt;0,I2459&lt;&gt;""),IF(C2459="","",IF(AND(ISNUMBER(--LEFT(C2459,FIND(" ",C2459&amp;" ")-1)),OR(LEN(LEFT(C2459,FIND(" ",C2459&amp;" ")-1))=6,LEN(LEFT(C2459,FIND(" ",C2459&amp;" ")-1))=7),OR(ISNUMBER(MATCH(LEFT(C2459,FIND(" ",C2459&amp;" ")-1),'Look Up Values'!$G$2:$G$1000,0)),ISNUMBER(MATCH(LEFT(C2459,FIND(" ",C2459&amp;" ")-1),'Look Up Values'!$AE$2:$AE$2000,0)))),"","EWC error")),"")</f>
        <v/>
      </c>
      <c r="P2459" s="242" t="str" cm="1">
        <f t="array" ref="P2459">IF(AND(I2459&lt;&gt;0,I2459&lt;&gt;""),IF(D2459="","",IF(ISNUMBER(MATCH(SUBSTITUTE(D2459," ",""),SUBSTITUTE('Look Up Values'!$S$2:$S$120," ",""),0)),"","D&amp;R error")),"")</f>
        <v/>
      </c>
      <c r="Q2459" s="242" t="str" cm="1">
        <f t="array" ref="Q2459">IF(AND(I2459&lt;&gt;0,I2459&lt;&gt;""),IF(G2459="","",IF(ISNUMBER(MATCH(SUBSTITUTE(G2459," ",""),SUBSTITUTE('Look Up Values'!$I$2:$I$10," ",""),0)),"","State error")),"")</f>
        <v/>
      </c>
      <c r="R2459" s="260" t="str">
        <f t="shared" si="77"/>
        <v/>
      </c>
    </row>
    <row r="2460" spans="1:18" ht="15.75">
      <c r="A2460" s="250">
        <v>2453</v>
      </c>
      <c r="B2460" s="198"/>
      <c r="C2460" s="25"/>
      <c r="D2460" s="25"/>
      <c r="E2460" s="25"/>
      <c r="F2460" s="25"/>
      <c r="G2460" s="26"/>
      <c r="H2460" s="27"/>
      <c r="I2460" s="28"/>
      <c r="J2460" s="430"/>
      <c r="K2460" s="48"/>
      <c r="L2460" s="457" t="str">
        <f t="shared" si="76"/>
        <v/>
      </c>
      <c r="M2460" s="245" cm="1">
        <f t="array" ref="M2460">SUMPRODUCT(--(N2460:Q2460&lt;&gt;"")) + IF(TRIM(R2460)="",0,LEN(R2460)-LEN(SUBSTITUTE(R2460,",",""))+1)</f>
        <v>0</v>
      </c>
      <c r="N2460" s="242" t="str">
        <f>IF(AND(I2460&lt;&gt;0,I2460&lt;&gt;""),IF(TRIM(SUBSTITUTE(B2460,CHAR(160),""))="","",IF(ISNUMBER(MATCH(TRIM(SUBSTITUTE(B2460,CHAR(160),"")),'Look Up Values'!$B$2:$B$500,0)),"","Origin error")),"")</f>
        <v/>
      </c>
      <c r="O2460" s="242" t="str">
        <f>IF(AND(I2460&lt;&gt;0,I2460&lt;&gt;""),IF(C2460="","",IF(AND(ISNUMBER(--LEFT(C2460,FIND(" ",C2460&amp;" ")-1)),OR(LEN(LEFT(C2460,FIND(" ",C2460&amp;" ")-1))=6,LEN(LEFT(C2460,FIND(" ",C2460&amp;" ")-1))=7),OR(ISNUMBER(MATCH(LEFT(C2460,FIND(" ",C2460&amp;" ")-1),'Look Up Values'!$G$2:$G$1000,0)),ISNUMBER(MATCH(LEFT(C2460,FIND(" ",C2460&amp;" ")-1),'Look Up Values'!$AE$2:$AE$2000,0)))),"","EWC error")),"")</f>
        <v/>
      </c>
      <c r="P2460" s="242" t="str" cm="1">
        <f t="array" ref="P2460">IF(AND(I2460&lt;&gt;0,I2460&lt;&gt;""),IF(D2460="","",IF(ISNUMBER(MATCH(SUBSTITUTE(D2460," ",""),SUBSTITUTE('Look Up Values'!$S$2:$S$120," ",""),0)),"","D&amp;R error")),"")</f>
        <v/>
      </c>
      <c r="Q2460" s="242" t="str" cm="1">
        <f t="array" ref="Q2460">IF(AND(I2460&lt;&gt;0,I2460&lt;&gt;""),IF(G2460="","",IF(ISNUMBER(MATCH(SUBSTITUTE(G2460," ",""),SUBSTITUTE('Look Up Values'!$I$2:$I$10," ",""),0)),"","State error")),"")</f>
        <v/>
      </c>
      <c r="R2460" s="260" t="str">
        <f t="shared" si="77"/>
        <v/>
      </c>
    </row>
    <row r="2461" spans="1:18" ht="15.75">
      <c r="A2461" s="250">
        <v>2454</v>
      </c>
      <c r="B2461" s="198"/>
      <c r="C2461" s="25"/>
      <c r="D2461" s="25"/>
      <c r="E2461" s="25"/>
      <c r="F2461" s="25"/>
      <c r="G2461" s="26"/>
      <c r="H2461" s="27"/>
      <c r="I2461" s="28"/>
      <c r="J2461" s="430"/>
      <c r="K2461" s="48"/>
      <c r="L2461" s="457" t="str">
        <f t="shared" si="76"/>
        <v/>
      </c>
      <c r="M2461" s="245" cm="1">
        <f t="array" ref="M2461">SUMPRODUCT(--(N2461:Q2461&lt;&gt;"")) + IF(TRIM(R2461)="",0,LEN(R2461)-LEN(SUBSTITUTE(R2461,",",""))+1)</f>
        <v>0</v>
      </c>
      <c r="N2461" s="242" t="str">
        <f>IF(AND(I2461&lt;&gt;0,I2461&lt;&gt;""),IF(TRIM(SUBSTITUTE(B2461,CHAR(160),""))="","",IF(ISNUMBER(MATCH(TRIM(SUBSTITUTE(B2461,CHAR(160),"")),'Look Up Values'!$B$2:$B$500,0)),"","Origin error")),"")</f>
        <v/>
      </c>
      <c r="O2461" s="242" t="str">
        <f>IF(AND(I2461&lt;&gt;0,I2461&lt;&gt;""),IF(C2461="","",IF(AND(ISNUMBER(--LEFT(C2461,FIND(" ",C2461&amp;" ")-1)),OR(LEN(LEFT(C2461,FIND(" ",C2461&amp;" ")-1))=6,LEN(LEFT(C2461,FIND(" ",C2461&amp;" ")-1))=7),OR(ISNUMBER(MATCH(LEFT(C2461,FIND(" ",C2461&amp;" ")-1),'Look Up Values'!$G$2:$G$1000,0)),ISNUMBER(MATCH(LEFT(C2461,FIND(" ",C2461&amp;" ")-1),'Look Up Values'!$AE$2:$AE$2000,0)))),"","EWC error")),"")</f>
        <v/>
      </c>
      <c r="P2461" s="242" t="str" cm="1">
        <f t="array" ref="P2461">IF(AND(I2461&lt;&gt;0,I2461&lt;&gt;""),IF(D2461="","",IF(ISNUMBER(MATCH(SUBSTITUTE(D2461," ",""),SUBSTITUTE('Look Up Values'!$S$2:$S$120," ",""),0)),"","D&amp;R error")),"")</f>
        <v/>
      </c>
      <c r="Q2461" s="242" t="str" cm="1">
        <f t="array" ref="Q2461">IF(AND(I2461&lt;&gt;0,I2461&lt;&gt;""),IF(G2461="","",IF(ISNUMBER(MATCH(SUBSTITUTE(G2461," ",""),SUBSTITUTE('Look Up Values'!$I$2:$I$10," ",""),0)),"","State error")),"")</f>
        <v/>
      </c>
      <c r="R2461" s="260" t="str">
        <f t="shared" si="77"/>
        <v/>
      </c>
    </row>
    <row r="2462" spans="1:18" ht="15.75">
      <c r="A2462" s="250">
        <v>2455</v>
      </c>
      <c r="B2462" s="198"/>
      <c r="C2462" s="25"/>
      <c r="D2462" s="25"/>
      <c r="E2462" s="25"/>
      <c r="F2462" s="25"/>
      <c r="G2462" s="26"/>
      <c r="H2462" s="27"/>
      <c r="I2462" s="28"/>
      <c r="J2462" s="430"/>
      <c r="K2462" s="48"/>
      <c r="L2462" s="457" t="str">
        <f t="shared" si="76"/>
        <v/>
      </c>
      <c r="M2462" s="245" cm="1">
        <f t="array" ref="M2462">SUMPRODUCT(--(N2462:Q2462&lt;&gt;"")) + IF(TRIM(R2462)="",0,LEN(R2462)-LEN(SUBSTITUTE(R2462,",",""))+1)</f>
        <v>0</v>
      </c>
      <c r="N2462" s="242" t="str">
        <f>IF(AND(I2462&lt;&gt;0,I2462&lt;&gt;""),IF(TRIM(SUBSTITUTE(B2462,CHAR(160),""))="","",IF(ISNUMBER(MATCH(TRIM(SUBSTITUTE(B2462,CHAR(160),"")),'Look Up Values'!$B$2:$B$500,0)),"","Origin error")),"")</f>
        <v/>
      </c>
      <c r="O2462" s="242" t="str">
        <f>IF(AND(I2462&lt;&gt;0,I2462&lt;&gt;""),IF(C2462="","",IF(AND(ISNUMBER(--LEFT(C2462,FIND(" ",C2462&amp;" ")-1)),OR(LEN(LEFT(C2462,FIND(" ",C2462&amp;" ")-1))=6,LEN(LEFT(C2462,FIND(" ",C2462&amp;" ")-1))=7),OR(ISNUMBER(MATCH(LEFT(C2462,FIND(" ",C2462&amp;" ")-1),'Look Up Values'!$G$2:$G$1000,0)),ISNUMBER(MATCH(LEFT(C2462,FIND(" ",C2462&amp;" ")-1),'Look Up Values'!$AE$2:$AE$2000,0)))),"","EWC error")),"")</f>
        <v/>
      </c>
      <c r="P2462" s="242" t="str" cm="1">
        <f t="array" ref="P2462">IF(AND(I2462&lt;&gt;0,I2462&lt;&gt;""),IF(D2462="","",IF(ISNUMBER(MATCH(SUBSTITUTE(D2462," ",""),SUBSTITUTE('Look Up Values'!$S$2:$S$120," ",""),0)),"","D&amp;R error")),"")</f>
        <v/>
      </c>
      <c r="Q2462" s="242" t="str" cm="1">
        <f t="array" ref="Q2462">IF(AND(I2462&lt;&gt;0,I2462&lt;&gt;""),IF(G2462="","",IF(ISNUMBER(MATCH(SUBSTITUTE(G2462," ",""),SUBSTITUTE('Look Up Values'!$I$2:$I$10," ",""),0)),"","State error")),"")</f>
        <v/>
      </c>
      <c r="R2462" s="260" t="str">
        <f t="shared" si="77"/>
        <v/>
      </c>
    </row>
    <row r="2463" spans="1:18" ht="15.75">
      <c r="A2463" s="250">
        <v>2456</v>
      </c>
      <c r="B2463" s="198"/>
      <c r="C2463" s="25"/>
      <c r="D2463" s="25"/>
      <c r="E2463" s="25"/>
      <c r="F2463" s="25"/>
      <c r="G2463" s="26"/>
      <c r="H2463" s="27"/>
      <c r="I2463" s="28"/>
      <c r="J2463" s="430"/>
      <c r="K2463" s="48"/>
      <c r="L2463" s="457" t="str">
        <f t="shared" si="76"/>
        <v/>
      </c>
      <c r="M2463" s="245" cm="1">
        <f t="array" ref="M2463">SUMPRODUCT(--(N2463:Q2463&lt;&gt;"")) + IF(TRIM(R2463)="",0,LEN(R2463)-LEN(SUBSTITUTE(R2463,",",""))+1)</f>
        <v>0</v>
      </c>
      <c r="N2463" s="242" t="str">
        <f>IF(AND(I2463&lt;&gt;0,I2463&lt;&gt;""),IF(TRIM(SUBSTITUTE(B2463,CHAR(160),""))="","",IF(ISNUMBER(MATCH(TRIM(SUBSTITUTE(B2463,CHAR(160),"")),'Look Up Values'!$B$2:$B$500,0)),"","Origin error")),"")</f>
        <v/>
      </c>
      <c r="O2463" s="242" t="str">
        <f>IF(AND(I2463&lt;&gt;0,I2463&lt;&gt;""),IF(C2463="","",IF(AND(ISNUMBER(--LEFT(C2463,FIND(" ",C2463&amp;" ")-1)),OR(LEN(LEFT(C2463,FIND(" ",C2463&amp;" ")-1))=6,LEN(LEFT(C2463,FIND(" ",C2463&amp;" ")-1))=7),OR(ISNUMBER(MATCH(LEFT(C2463,FIND(" ",C2463&amp;" ")-1),'Look Up Values'!$G$2:$G$1000,0)),ISNUMBER(MATCH(LEFT(C2463,FIND(" ",C2463&amp;" ")-1),'Look Up Values'!$AE$2:$AE$2000,0)))),"","EWC error")),"")</f>
        <v/>
      </c>
      <c r="P2463" s="242" t="str" cm="1">
        <f t="array" ref="P2463">IF(AND(I2463&lt;&gt;0,I2463&lt;&gt;""),IF(D2463="","",IF(ISNUMBER(MATCH(SUBSTITUTE(D2463," ",""),SUBSTITUTE('Look Up Values'!$S$2:$S$120," ",""),0)),"","D&amp;R error")),"")</f>
        <v/>
      </c>
      <c r="Q2463" s="242" t="str" cm="1">
        <f t="array" ref="Q2463">IF(AND(I2463&lt;&gt;0,I2463&lt;&gt;""),IF(G2463="","",IF(ISNUMBER(MATCH(SUBSTITUTE(G2463," ",""),SUBSTITUTE('Look Up Values'!$I$2:$I$10," ",""),0)),"","State error")),"")</f>
        <v/>
      </c>
      <c r="R2463" s="260" t="str">
        <f t="shared" si="77"/>
        <v/>
      </c>
    </row>
    <row r="2464" spans="1:18" ht="15.75">
      <c r="A2464" s="250">
        <v>2457</v>
      </c>
      <c r="B2464" s="198"/>
      <c r="C2464" s="25"/>
      <c r="D2464" s="25"/>
      <c r="E2464" s="25"/>
      <c r="F2464" s="25"/>
      <c r="G2464" s="26"/>
      <c r="H2464" s="27"/>
      <c r="I2464" s="28"/>
      <c r="J2464" s="430"/>
      <c r="K2464" s="48"/>
      <c r="L2464" s="457" t="str">
        <f t="shared" si="76"/>
        <v/>
      </c>
      <c r="M2464" s="245" cm="1">
        <f t="array" ref="M2464">SUMPRODUCT(--(N2464:Q2464&lt;&gt;"")) + IF(TRIM(R2464)="",0,LEN(R2464)-LEN(SUBSTITUTE(R2464,",",""))+1)</f>
        <v>0</v>
      </c>
      <c r="N2464" s="242" t="str">
        <f>IF(AND(I2464&lt;&gt;0,I2464&lt;&gt;""),IF(TRIM(SUBSTITUTE(B2464,CHAR(160),""))="","",IF(ISNUMBER(MATCH(TRIM(SUBSTITUTE(B2464,CHAR(160),"")),'Look Up Values'!$B$2:$B$500,0)),"","Origin error")),"")</f>
        <v/>
      </c>
      <c r="O2464" s="242" t="str">
        <f>IF(AND(I2464&lt;&gt;0,I2464&lt;&gt;""),IF(C2464="","",IF(AND(ISNUMBER(--LEFT(C2464,FIND(" ",C2464&amp;" ")-1)),OR(LEN(LEFT(C2464,FIND(" ",C2464&amp;" ")-1))=6,LEN(LEFT(C2464,FIND(" ",C2464&amp;" ")-1))=7),OR(ISNUMBER(MATCH(LEFT(C2464,FIND(" ",C2464&amp;" ")-1),'Look Up Values'!$G$2:$G$1000,0)),ISNUMBER(MATCH(LEFT(C2464,FIND(" ",C2464&amp;" ")-1),'Look Up Values'!$AE$2:$AE$2000,0)))),"","EWC error")),"")</f>
        <v/>
      </c>
      <c r="P2464" s="242" t="str" cm="1">
        <f t="array" ref="P2464">IF(AND(I2464&lt;&gt;0,I2464&lt;&gt;""),IF(D2464="","",IF(ISNUMBER(MATCH(SUBSTITUTE(D2464," ",""),SUBSTITUTE('Look Up Values'!$S$2:$S$120," ",""),0)),"","D&amp;R error")),"")</f>
        <v/>
      </c>
      <c r="Q2464" s="242" t="str" cm="1">
        <f t="array" ref="Q2464">IF(AND(I2464&lt;&gt;0,I2464&lt;&gt;""),IF(G2464="","",IF(ISNUMBER(MATCH(SUBSTITUTE(G2464," ",""),SUBSTITUTE('Look Up Values'!$I$2:$I$10," ",""),0)),"","State error")),"")</f>
        <v/>
      </c>
      <c r="R2464" s="260" t="str">
        <f t="shared" si="77"/>
        <v/>
      </c>
    </row>
    <row r="2465" spans="1:18" ht="15.75">
      <c r="A2465" s="250">
        <v>2458</v>
      </c>
      <c r="B2465" s="198"/>
      <c r="C2465" s="25"/>
      <c r="D2465" s="25"/>
      <c r="E2465" s="25"/>
      <c r="F2465" s="25"/>
      <c r="G2465" s="26"/>
      <c r="H2465" s="27"/>
      <c r="I2465" s="28"/>
      <c r="J2465" s="430"/>
      <c r="K2465" s="48"/>
      <c r="L2465" s="457" t="str">
        <f t="shared" si="76"/>
        <v/>
      </c>
      <c r="M2465" s="245" cm="1">
        <f t="array" ref="M2465">SUMPRODUCT(--(N2465:Q2465&lt;&gt;"")) + IF(TRIM(R2465)="",0,LEN(R2465)-LEN(SUBSTITUTE(R2465,",",""))+1)</f>
        <v>0</v>
      </c>
      <c r="N2465" s="242" t="str">
        <f>IF(AND(I2465&lt;&gt;0,I2465&lt;&gt;""),IF(TRIM(SUBSTITUTE(B2465,CHAR(160),""))="","",IF(ISNUMBER(MATCH(TRIM(SUBSTITUTE(B2465,CHAR(160),"")),'Look Up Values'!$B$2:$B$500,0)),"","Origin error")),"")</f>
        <v/>
      </c>
      <c r="O2465" s="242" t="str">
        <f>IF(AND(I2465&lt;&gt;0,I2465&lt;&gt;""),IF(C2465="","",IF(AND(ISNUMBER(--LEFT(C2465,FIND(" ",C2465&amp;" ")-1)),OR(LEN(LEFT(C2465,FIND(" ",C2465&amp;" ")-1))=6,LEN(LEFT(C2465,FIND(" ",C2465&amp;" ")-1))=7),OR(ISNUMBER(MATCH(LEFT(C2465,FIND(" ",C2465&amp;" ")-1),'Look Up Values'!$G$2:$G$1000,0)),ISNUMBER(MATCH(LEFT(C2465,FIND(" ",C2465&amp;" ")-1),'Look Up Values'!$AE$2:$AE$2000,0)))),"","EWC error")),"")</f>
        <v/>
      </c>
      <c r="P2465" s="242" t="str" cm="1">
        <f t="array" ref="P2465">IF(AND(I2465&lt;&gt;0,I2465&lt;&gt;""),IF(D2465="","",IF(ISNUMBER(MATCH(SUBSTITUTE(D2465," ",""),SUBSTITUTE('Look Up Values'!$S$2:$S$120," ",""),0)),"","D&amp;R error")),"")</f>
        <v/>
      </c>
      <c r="Q2465" s="242" t="str" cm="1">
        <f t="array" ref="Q2465">IF(AND(I2465&lt;&gt;0,I2465&lt;&gt;""),IF(G2465="","",IF(ISNUMBER(MATCH(SUBSTITUTE(G2465," ",""),SUBSTITUTE('Look Up Values'!$I$2:$I$10," ",""),0)),"","State error")),"")</f>
        <v/>
      </c>
      <c r="R2465" s="260" t="str">
        <f t="shared" si="77"/>
        <v/>
      </c>
    </row>
    <row r="2466" spans="1:18" ht="15.75">
      <c r="A2466" s="250">
        <v>2459</v>
      </c>
      <c r="B2466" s="198"/>
      <c r="C2466" s="25"/>
      <c r="D2466" s="25"/>
      <c r="E2466" s="25"/>
      <c r="F2466" s="25"/>
      <c r="G2466" s="26"/>
      <c r="H2466" s="27"/>
      <c r="I2466" s="28"/>
      <c r="J2466" s="430"/>
      <c r="K2466" s="48"/>
      <c r="L2466" s="457" t="str">
        <f t="shared" si="76"/>
        <v/>
      </c>
      <c r="M2466" s="245" cm="1">
        <f t="array" ref="M2466">SUMPRODUCT(--(N2466:Q2466&lt;&gt;"")) + IF(TRIM(R2466)="",0,LEN(R2466)-LEN(SUBSTITUTE(R2466,",",""))+1)</f>
        <v>0</v>
      </c>
      <c r="N2466" s="242" t="str">
        <f>IF(AND(I2466&lt;&gt;0,I2466&lt;&gt;""),IF(TRIM(SUBSTITUTE(B2466,CHAR(160),""))="","",IF(ISNUMBER(MATCH(TRIM(SUBSTITUTE(B2466,CHAR(160),"")),'Look Up Values'!$B$2:$B$500,0)),"","Origin error")),"")</f>
        <v/>
      </c>
      <c r="O2466" s="242" t="str">
        <f>IF(AND(I2466&lt;&gt;0,I2466&lt;&gt;""),IF(C2466="","",IF(AND(ISNUMBER(--LEFT(C2466,FIND(" ",C2466&amp;" ")-1)),OR(LEN(LEFT(C2466,FIND(" ",C2466&amp;" ")-1))=6,LEN(LEFT(C2466,FIND(" ",C2466&amp;" ")-1))=7),OR(ISNUMBER(MATCH(LEFT(C2466,FIND(" ",C2466&amp;" ")-1),'Look Up Values'!$G$2:$G$1000,0)),ISNUMBER(MATCH(LEFT(C2466,FIND(" ",C2466&amp;" ")-1),'Look Up Values'!$AE$2:$AE$2000,0)))),"","EWC error")),"")</f>
        <v/>
      </c>
      <c r="P2466" s="242" t="str" cm="1">
        <f t="array" ref="P2466">IF(AND(I2466&lt;&gt;0,I2466&lt;&gt;""),IF(D2466="","",IF(ISNUMBER(MATCH(SUBSTITUTE(D2466," ",""),SUBSTITUTE('Look Up Values'!$S$2:$S$120," ",""),0)),"","D&amp;R error")),"")</f>
        <v/>
      </c>
      <c r="Q2466" s="242" t="str" cm="1">
        <f t="array" ref="Q2466">IF(AND(I2466&lt;&gt;0,I2466&lt;&gt;""),IF(G2466="","",IF(ISNUMBER(MATCH(SUBSTITUTE(G2466," ",""),SUBSTITUTE('Look Up Values'!$I$2:$I$10," ",""),0)),"","State error")),"")</f>
        <v/>
      </c>
      <c r="R2466" s="260" t="str">
        <f t="shared" si="77"/>
        <v/>
      </c>
    </row>
    <row r="2467" spans="1:18" ht="15.75">
      <c r="A2467" s="250">
        <v>2460</v>
      </c>
      <c r="B2467" s="198"/>
      <c r="C2467" s="25"/>
      <c r="D2467" s="25"/>
      <c r="E2467" s="25"/>
      <c r="F2467" s="25"/>
      <c r="G2467" s="26"/>
      <c r="H2467" s="27"/>
      <c r="I2467" s="28"/>
      <c r="J2467" s="430"/>
      <c r="K2467" s="48"/>
      <c r="L2467" s="457" t="str">
        <f t="shared" si="76"/>
        <v/>
      </c>
      <c r="M2467" s="245" cm="1">
        <f t="array" ref="M2467">SUMPRODUCT(--(N2467:Q2467&lt;&gt;"")) + IF(TRIM(R2467)="",0,LEN(R2467)-LEN(SUBSTITUTE(R2467,",",""))+1)</f>
        <v>0</v>
      </c>
      <c r="N2467" s="242" t="str">
        <f>IF(AND(I2467&lt;&gt;0,I2467&lt;&gt;""),IF(TRIM(SUBSTITUTE(B2467,CHAR(160),""))="","",IF(ISNUMBER(MATCH(TRIM(SUBSTITUTE(B2467,CHAR(160),"")),'Look Up Values'!$B$2:$B$500,0)),"","Origin error")),"")</f>
        <v/>
      </c>
      <c r="O2467" s="242" t="str">
        <f>IF(AND(I2467&lt;&gt;0,I2467&lt;&gt;""),IF(C2467="","",IF(AND(ISNUMBER(--LEFT(C2467,FIND(" ",C2467&amp;" ")-1)),OR(LEN(LEFT(C2467,FIND(" ",C2467&amp;" ")-1))=6,LEN(LEFT(C2467,FIND(" ",C2467&amp;" ")-1))=7),OR(ISNUMBER(MATCH(LEFT(C2467,FIND(" ",C2467&amp;" ")-1),'Look Up Values'!$G$2:$G$1000,0)),ISNUMBER(MATCH(LEFT(C2467,FIND(" ",C2467&amp;" ")-1),'Look Up Values'!$AE$2:$AE$2000,0)))),"","EWC error")),"")</f>
        <v/>
      </c>
      <c r="P2467" s="242" t="str" cm="1">
        <f t="array" ref="P2467">IF(AND(I2467&lt;&gt;0,I2467&lt;&gt;""),IF(D2467="","",IF(ISNUMBER(MATCH(SUBSTITUTE(D2467," ",""),SUBSTITUTE('Look Up Values'!$S$2:$S$120," ",""),0)),"","D&amp;R error")),"")</f>
        <v/>
      </c>
      <c r="Q2467" s="242" t="str" cm="1">
        <f t="array" ref="Q2467">IF(AND(I2467&lt;&gt;0,I2467&lt;&gt;""),IF(G2467="","",IF(ISNUMBER(MATCH(SUBSTITUTE(G2467," ",""),SUBSTITUTE('Look Up Values'!$I$2:$I$10," ",""),0)),"","State error")),"")</f>
        <v/>
      </c>
      <c r="R2467" s="260" t="str">
        <f t="shared" si="77"/>
        <v/>
      </c>
    </row>
    <row r="2468" spans="1:18" ht="15.75">
      <c r="A2468" s="250">
        <v>2461</v>
      </c>
      <c r="B2468" s="198"/>
      <c r="C2468" s="25"/>
      <c r="D2468" s="25"/>
      <c r="E2468" s="25"/>
      <c r="F2468" s="25"/>
      <c r="G2468" s="26"/>
      <c r="H2468" s="27"/>
      <c r="I2468" s="28"/>
      <c r="J2468" s="430"/>
      <c r="K2468" s="48"/>
      <c r="L2468" s="457" t="str">
        <f t="shared" si="76"/>
        <v/>
      </c>
      <c r="M2468" s="245" cm="1">
        <f t="array" ref="M2468">SUMPRODUCT(--(N2468:Q2468&lt;&gt;"")) + IF(TRIM(R2468)="",0,LEN(R2468)-LEN(SUBSTITUTE(R2468,",",""))+1)</f>
        <v>0</v>
      </c>
      <c r="N2468" s="242" t="str">
        <f>IF(AND(I2468&lt;&gt;0,I2468&lt;&gt;""),IF(TRIM(SUBSTITUTE(B2468,CHAR(160),""))="","",IF(ISNUMBER(MATCH(TRIM(SUBSTITUTE(B2468,CHAR(160),"")),'Look Up Values'!$B$2:$B$500,0)),"","Origin error")),"")</f>
        <v/>
      </c>
      <c r="O2468" s="242" t="str">
        <f>IF(AND(I2468&lt;&gt;0,I2468&lt;&gt;""),IF(C2468="","",IF(AND(ISNUMBER(--LEFT(C2468,FIND(" ",C2468&amp;" ")-1)),OR(LEN(LEFT(C2468,FIND(" ",C2468&amp;" ")-1))=6,LEN(LEFT(C2468,FIND(" ",C2468&amp;" ")-1))=7),OR(ISNUMBER(MATCH(LEFT(C2468,FIND(" ",C2468&amp;" ")-1),'Look Up Values'!$G$2:$G$1000,0)),ISNUMBER(MATCH(LEFT(C2468,FIND(" ",C2468&amp;" ")-1),'Look Up Values'!$AE$2:$AE$2000,0)))),"","EWC error")),"")</f>
        <v/>
      </c>
      <c r="P2468" s="242" t="str" cm="1">
        <f t="array" ref="P2468">IF(AND(I2468&lt;&gt;0,I2468&lt;&gt;""),IF(D2468="","",IF(ISNUMBER(MATCH(SUBSTITUTE(D2468," ",""),SUBSTITUTE('Look Up Values'!$S$2:$S$120," ",""),0)),"","D&amp;R error")),"")</f>
        <v/>
      </c>
      <c r="Q2468" s="242" t="str" cm="1">
        <f t="array" ref="Q2468">IF(AND(I2468&lt;&gt;0,I2468&lt;&gt;""),IF(G2468="","",IF(ISNUMBER(MATCH(SUBSTITUTE(G2468," ",""),SUBSTITUTE('Look Up Values'!$I$2:$I$10," ",""),0)),"","State error")),"")</f>
        <v/>
      </c>
      <c r="R2468" s="260" t="str">
        <f t="shared" si="77"/>
        <v/>
      </c>
    </row>
    <row r="2469" spans="1:18" ht="15.75">
      <c r="A2469" s="250">
        <v>2462</v>
      </c>
      <c r="B2469" s="198"/>
      <c r="C2469" s="25"/>
      <c r="D2469" s="25"/>
      <c r="E2469" s="25"/>
      <c r="F2469" s="25"/>
      <c r="G2469" s="26"/>
      <c r="H2469" s="27"/>
      <c r="I2469" s="28"/>
      <c r="J2469" s="430"/>
      <c r="K2469" s="48"/>
      <c r="L2469" s="457" t="str">
        <f t="shared" si="76"/>
        <v/>
      </c>
      <c r="M2469" s="245" cm="1">
        <f t="array" ref="M2469">SUMPRODUCT(--(N2469:Q2469&lt;&gt;"")) + IF(TRIM(R2469)="",0,LEN(R2469)-LEN(SUBSTITUTE(R2469,",",""))+1)</f>
        <v>0</v>
      </c>
      <c r="N2469" s="242" t="str">
        <f>IF(AND(I2469&lt;&gt;0,I2469&lt;&gt;""),IF(TRIM(SUBSTITUTE(B2469,CHAR(160),""))="","",IF(ISNUMBER(MATCH(TRIM(SUBSTITUTE(B2469,CHAR(160),"")),'Look Up Values'!$B$2:$B$500,0)),"","Origin error")),"")</f>
        <v/>
      </c>
      <c r="O2469" s="242" t="str">
        <f>IF(AND(I2469&lt;&gt;0,I2469&lt;&gt;""),IF(C2469="","",IF(AND(ISNUMBER(--LEFT(C2469,FIND(" ",C2469&amp;" ")-1)),OR(LEN(LEFT(C2469,FIND(" ",C2469&amp;" ")-1))=6,LEN(LEFT(C2469,FIND(" ",C2469&amp;" ")-1))=7),OR(ISNUMBER(MATCH(LEFT(C2469,FIND(" ",C2469&amp;" ")-1),'Look Up Values'!$G$2:$G$1000,0)),ISNUMBER(MATCH(LEFT(C2469,FIND(" ",C2469&amp;" ")-1),'Look Up Values'!$AE$2:$AE$2000,0)))),"","EWC error")),"")</f>
        <v/>
      </c>
      <c r="P2469" s="242" t="str" cm="1">
        <f t="array" ref="P2469">IF(AND(I2469&lt;&gt;0,I2469&lt;&gt;""),IF(D2469="","",IF(ISNUMBER(MATCH(SUBSTITUTE(D2469," ",""),SUBSTITUTE('Look Up Values'!$S$2:$S$120," ",""),0)),"","D&amp;R error")),"")</f>
        <v/>
      </c>
      <c r="Q2469" s="242" t="str" cm="1">
        <f t="array" ref="Q2469">IF(AND(I2469&lt;&gt;0,I2469&lt;&gt;""),IF(G2469="","",IF(ISNUMBER(MATCH(SUBSTITUTE(G2469," ",""),SUBSTITUTE('Look Up Values'!$I$2:$I$10," ",""),0)),"","State error")),"")</f>
        <v/>
      </c>
      <c r="R2469" s="260" t="str">
        <f t="shared" si="77"/>
        <v/>
      </c>
    </row>
    <row r="2470" spans="1:18" ht="15.75">
      <c r="A2470" s="250">
        <v>2463</v>
      </c>
      <c r="B2470" s="198"/>
      <c r="C2470" s="25"/>
      <c r="D2470" s="25"/>
      <c r="E2470" s="25"/>
      <c r="F2470" s="25"/>
      <c r="G2470" s="26"/>
      <c r="H2470" s="27"/>
      <c r="I2470" s="28"/>
      <c r="J2470" s="430"/>
      <c r="K2470" s="48"/>
      <c r="L2470" s="457" t="str">
        <f t="shared" si="76"/>
        <v/>
      </c>
      <c r="M2470" s="245" cm="1">
        <f t="array" ref="M2470">SUMPRODUCT(--(N2470:Q2470&lt;&gt;"")) + IF(TRIM(R2470)="",0,LEN(R2470)-LEN(SUBSTITUTE(R2470,",",""))+1)</f>
        <v>0</v>
      </c>
      <c r="N2470" s="242" t="str">
        <f>IF(AND(I2470&lt;&gt;0,I2470&lt;&gt;""),IF(TRIM(SUBSTITUTE(B2470,CHAR(160),""))="","",IF(ISNUMBER(MATCH(TRIM(SUBSTITUTE(B2470,CHAR(160),"")),'Look Up Values'!$B$2:$B$500,0)),"","Origin error")),"")</f>
        <v/>
      </c>
      <c r="O2470" s="242" t="str">
        <f>IF(AND(I2470&lt;&gt;0,I2470&lt;&gt;""),IF(C2470="","",IF(AND(ISNUMBER(--LEFT(C2470,FIND(" ",C2470&amp;" ")-1)),OR(LEN(LEFT(C2470,FIND(" ",C2470&amp;" ")-1))=6,LEN(LEFT(C2470,FIND(" ",C2470&amp;" ")-1))=7),OR(ISNUMBER(MATCH(LEFT(C2470,FIND(" ",C2470&amp;" ")-1),'Look Up Values'!$G$2:$G$1000,0)),ISNUMBER(MATCH(LEFT(C2470,FIND(" ",C2470&amp;" ")-1),'Look Up Values'!$AE$2:$AE$2000,0)))),"","EWC error")),"")</f>
        <v/>
      </c>
      <c r="P2470" s="242" t="str" cm="1">
        <f t="array" ref="P2470">IF(AND(I2470&lt;&gt;0,I2470&lt;&gt;""),IF(D2470="","",IF(ISNUMBER(MATCH(SUBSTITUTE(D2470," ",""),SUBSTITUTE('Look Up Values'!$S$2:$S$120," ",""),0)),"","D&amp;R error")),"")</f>
        <v/>
      </c>
      <c r="Q2470" s="242" t="str" cm="1">
        <f t="array" ref="Q2470">IF(AND(I2470&lt;&gt;0,I2470&lt;&gt;""),IF(G2470="","",IF(ISNUMBER(MATCH(SUBSTITUTE(G2470," ",""),SUBSTITUTE('Look Up Values'!$I$2:$I$10," ",""),0)),"","State error")),"")</f>
        <v/>
      </c>
      <c r="R2470" s="260" t="str">
        <f t="shared" si="77"/>
        <v/>
      </c>
    </row>
    <row r="2471" spans="1:18" ht="15.75">
      <c r="A2471" s="250">
        <v>2464</v>
      </c>
      <c r="B2471" s="198"/>
      <c r="C2471" s="25"/>
      <c r="D2471" s="25"/>
      <c r="E2471" s="25"/>
      <c r="F2471" s="25"/>
      <c r="G2471" s="26"/>
      <c r="H2471" s="27"/>
      <c r="I2471" s="28"/>
      <c r="J2471" s="430"/>
      <c r="K2471" s="48"/>
      <c r="L2471" s="457" t="str">
        <f t="shared" si="76"/>
        <v/>
      </c>
      <c r="M2471" s="245" cm="1">
        <f t="array" ref="M2471">SUMPRODUCT(--(N2471:Q2471&lt;&gt;"")) + IF(TRIM(R2471)="",0,LEN(R2471)-LEN(SUBSTITUTE(R2471,",",""))+1)</f>
        <v>0</v>
      </c>
      <c r="N2471" s="242" t="str">
        <f>IF(AND(I2471&lt;&gt;0,I2471&lt;&gt;""),IF(TRIM(SUBSTITUTE(B2471,CHAR(160),""))="","",IF(ISNUMBER(MATCH(TRIM(SUBSTITUTE(B2471,CHAR(160),"")),'Look Up Values'!$B$2:$B$500,0)),"","Origin error")),"")</f>
        <v/>
      </c>
      <c r="O2471" s="242" t="str">
        <f>IF(AND(I2471&lt;&gt;0,I2471&lt;&gt;""),IF(C2471="","",IF(AND(ISNUMBER(--LEFT(C2471,FIND(" ",C2471&amp;" ")-1)),OR(LEN(LEFT(C2471,FIND(" ",C2471&amp;" ")-1))=6,LEN(LEFT(C2471,FIND(" ",C2471&amp;" ")-1))=7),OR(ISNUMBER(MATCH(LEFT(C2471,FIND(" ",C2471&amp;" ")-1),'Look Up Values'!$G$2:$G$1000,0)),ISNUMBER(MATCH(LEFT(C2471,FIND(" ",C2471&amp;" ")-1),'Look Up Values'!$AE$2:$AE$2000,0)))),"","EWC error")),"")</f>
        <v/>
      </c>
      <c r="P2471" s="242" t="str" cm="1">
        <f t="array" ref="P2471">IF(AND(I2471&lt;&gt;0,I2471&lt;&gt;""),IF(D2471="","",IF(ISNUMBER(MATCH(SUBSTITUTE(D2471," ",""),SUBSTITUTE('Look Up Values'!$S$2:$S$120," ",""),0)),"","D&amp;R error")),"")</f>
        <v/>
      </c>
      <c r="Q2471" s="242" t="str" cm="1">
        <f t="array" ref="Q2471">IF(AND(I2471&lt;&gt;0,I2471&lt;&gt;""),IF(G2471="","",IF(ISNUMBER(MATCH(SUBSTITUTE(G2471," ",""),SUBSTITUTE('Look Up Values'!$I$2:$I$10," ",""),0)),"","State error")),"")</f>
        <v/>
      </c>
      <c r="R2471" s="260" t="str">
        <f t="shared" si="77"/>
        <v/>
      </c>
    </row>
    <row r="2472" spans="1:18" ht="15.75">
      <c r="A2472" s="250">
        <v>2465</v>
      </c>
      <c r="B2472" s="198"/>
      <c r="C2472" s="25"/>
      <c r="D2472" s="25"/>
      <c r="E2472" s="25"/>
      <c r="F2472" s="25"/>
      <c r="G2472" s="26"/>
      <c r="H2472" s="27"/>
      <c r="I2472" s="28"/>
      <c r="J2472" s="430"/>
      <c r="K2472" s="48"/>
      <c r="L2472" s="457" t="str">
        <f t="shared" si="76"/>
        <v/>
      </c>
      <c r="M2472" s="245" cm="1">
        <f t="array" ref="M2472">SUMPRODUCT(--(N2472:Q2472&lt;&gt;"")) + IF(TRIM(R2472)="",0,LEN(R2472)-LEN(SUBSTITUTE(R2472,",",""))+1)</f>
        <v>0</v>
      </c>
      <c r="N2472" s="242" t="str">
        <f>IF(AND(I2472&lt;&gt;0,I2472&lt;&gt;""),IF(TRIM(SUBSTITUTE(B2472,CHAR(160),""))="","",IF(ISNUMBER(MATCH(TRIM(SUBSTITUTE(B2472,CHAR(160),"")),'Look Up Values'!$B$2:$B$500,0)),"","Origin error")),"")</f>
        <v/>
      </c>
      <c r="O2472" s="242" t="str">
        <f>IF(AND(I2472&lt;&gt;0,I2472&lt;&gt;""),IF(C2472="","",IF(AND(ISNUMBER(--LEFT(C2472,FIND(" ",C2472&amp;" ")-1)),OR(LEN(LEFT(C2472,FIND(" ",C2472&amp;" ")-1))=6,LEN(LEFT(C2472,FIND(" ",C2472&amp;" ")-1))=7),OR(ISNUMBER(MATCH(LEFT(C2472,FIND(" ",C2472&amp;" ")-1),'Look Up Values'!$G$2:$G$1000,0)),ISNUMBER(MATCH(LEFT(C2472,FIND(" ",C2472&amp;" ")-1),'Look Up Values'!$AE$2:$AE$2000,0)))),"","EWC error")),"")</f>
        <v/>
      </c>
      <c r="P2472" s="242" t="str" cm="1">
        <f t="array" ref="P2472">IF(AND(I2472&lt;&gt;0,I2472&lt;&gt;""),IF(D2472="","",IF(ISNUMBER(MATCH(SUBSTITUTE(D2472," ",""),SUBSTITUTE('Look Up Values'!$S$2:$S$120," ",""),0)),"","D&amp;R error")),"")</f>
        <v/>
      </c>
      <c r="Q2472" s="242" t="str" cm="1">
        <f t="array" ref="Q2472">IF(AND(I2472&lt;&gt;0,I2472&lt;&gt;""),IF(G2472="","",IF(ISNUMBER(MATCH(SUBSTITUTE(G2472," ",""),SUBSTITUTE('Look Up Values'!$I$2:$I$10," ",""),0)),"","State error")),"")</f>
        <v/>
      </c>
      <c r="R2472" s="260" t="str">
        <f t="shared" si="77"/>
        <v/>
      </c>
    </row>
    <row r="2473" spans="1:18" ht="15.75">
      <c r="A2473" s="250">
        <v>2466</v>
      </c>
      <c r="B2473" s="198"/>
      <c r="C2473" s="25"/>
      <c r="D2473" s="25"/>
      <c r="E2473" s="25"/>
      <c r="F2473" s="25"/>
      <c r="G2473" s="26"/>
      <c r="H2473" s="27"/>
      <c r="I2473" s="28"/>
      <c r="J2473" s="430"/>
      <c r="K2473" s="48"/>
      <c r="L2473" s="457" t="str">
        <f t="shared" si="76"/>
        <v/>
      </c>
      <c r="M2473" s="245" cm="1">
        <f t="array" ref="M2473">SUMPRODUCT(--(N2473:Q2473&lt;&gt;"")) + IF(TRIM(R2473)="",0,LEN(R2473)-LEN(SUBSTITUTE(R2473,",",""))+1)</f>
        <v>0</v>
      </c>
      <c r="N2473" s="242" t="str">
        <f>IF(AND(I2473&lt;&gt;0,I2473&lt;&gt;""),IF(TRIM(SUBSTITUTE(B2473,CHAR(160),""))="","",IF(ISNUMBER(MATCH(TRIM(SUBSTITUTE(B2473,CHAR(160),"")),'Look Up Values'!$B$2:$B$500,0)),"","Origin error")),"")</f>
        <v/>
      </c>
      <c r="O2473" s="242" t="str">
        <f>IF(AND(I2473&lt;&gt;0,I2473&lt;&gt;""),IF(C2473="","",IF(AND(ISNUMBER(--LEFT(C2473,FIND(" ",C2473&amp;" ")-1)),OR(LEN(LEFT(C2473,FIND(" ",C2473&amp;" ")-1))=6,LEN(LEFT(C2473,FIND(" ",C2473&amp;" ")-1))=7),OR(ISNUMBER(MATCH(LEFT(C2473,FIND(" ",C2473&amp;" ")-1),'Look Up Values'!$G$2:$G$1000,0)),ISNUMBER(MATCH(LEFT(C2473,FIND(" ",C2473&amp;" ")-1),'Look Up Values'!$AE$2:$AE$2000,0)))),"","EWC error")),"")</f>
        <v/>
      </c>
      <c r="P2473" s="242" t="str" cm="1">
        <f t="array" ref="P2473">IF(AND(I2473&lt;&gt;0,I2473&lt;&gt;""),IF(D2473="","",IF(ISNUMBER(MATCH(SUBSTITUTE(D2473," ",""),SUBSTITUTE('Look Up Values'!$S$2:$S$120," ",""),0)),"","D&amp;R error")),"")</f>
        <v/>
      </c>
      <c r="Q2473" s="242" t="str" cm="1">
        <f t="array" ref="Q2473">IF(AND(I2473&lt;&gt;0,I2473&lt;&gt;""),IF(G2473="","",IF(ISNUMBER(MATCH(SUBSTITUTE(G2473," ",""),SUBSTITUTE('Look Up Values'!$I$2:$I$10," ",""),0)),"","State error")),"")</f>
        <v/>
      </c>
      <c r="R2473" s="260" t="str">
        <f t="shared" si="77"/>
        <v/>
      </c>
    </row>
    <row r="2474" spans="1:18" ht="15.75">
      <c r="A2474" s="250">
        <v>2467</v>
      </c>
      <c r="B2474" s="198"/>
      <c r="C2474" s="25"/>
      <c r="D2474" s="25"/>
      <c r="E2474" s="25"/>
      <c r="F2474" s="25"/>
      <c r="G2474" s="26"/>
      <c r="H2474" s="27"/>
      <c r="I2474" s="28"/>
      <c r="J2474" s="430"/>
      <c r="K2474" s="48"/>
      <c r="L2474" s="457" t="str">
        <f t="shared" si="76"/>
        <v/>
      </c>
      <c r="M2474" s="245" cm="1">
        <f t="array" ref="M2474">SUMPRODUCT(--(N2474:Q2474&lt;&gt;"")) + IF(TRIM(R2474)="",0,LEN(R2474)-LEN(SUBSTITUTE(R2474,",",""))+1)</f>
        <v>0</v>
      </c>
      <c r="N2474" s="242" t="str">
        <f>IF(AND(I2474&lt;&gt;0,I2474&lt;&gt;""),IF(TRIM(SUBSTITUTE(B2474,CHAR(160),""))="","",IF(ISNUMBER(MATCH(TRIM(SUBSTITUTE(B2474,CHAR(160),"")),'Look Up Values'!$B$2:$B$500,0)),"","Origin error")),"")</f>
        <v/>
      </c>
      <c r="O2474" s="242" t="str">
        <f>IF(AND(I2474&lt;&gt;0,I2474&lt;&gt;""),IF(C2474="","",IF(AND(ISNUMBER(--LEFT(C2474,FIND(" ",C2474&amp;" ")-1)),OR(LEN(LEFT(C2474,FIND(" ",C2474&amp;" ")-1))=6,LEN(LEFT(C2474,FIND(" ",C2474&amp;" ")-1))=7),OR(ISNUMBER(MATCH(LEFT(C2474,FIND(" ",C2474&amp;" ")-1),'Look Up Values'!$G$2:$G$1000,0)),ISNUMBER(MATCH(LEFT(C2474,FIND(" ",C2474&amp;" ")-1),'Look Up Values'!$AE$2:$AE$2000,0)))),"","EWC error")),"")</f>
        <v/>
      </c>
      <c r="P2474" s="242" t="str" cm="1">
        <f t="array" ref="P2474">IF(AND(I2474&lt;&gt;0,I2474&lt;&gt;""),IF(D2474="","",IF(ISNUMBER(MATCH(SUBSTITUTE(D2474," ",""),SUBSTITUTE('Look Up Values'!$S$2:$S$120," ",""),0)),"","D&amp;R error")),"")</f>
        <v/>
      </c>
      <c r="Q2474" s="242" t="str" cm="1">
        <f t="array" ref="Q2474">IF(AND(I2474&lt;&gt;0,I2474&lt;&gt;""),IF(G2474="","",IF(ISNUMBER(MATCH(SUBSTITUTE(G2474," ",""),SUBSTITUTE('Look Up Values'!$I$2:$I$10," ",""),0)),"","State error")),"")</f>
        <v/>
      </c>
      <c r="R2474" s="260" t="str">
        <f t="shared" si="77"/>
        <v/>
      </c>
    </row>
    <row r="2475" spans="1:18" ht="15.75">
      <c r="A2475" s="250">
        <v>2468</v>
      </c>
      <c r="B2475" s="198"/>
      <c r="C2475" s="25"/>
      <c r="D2475" s="25"/>
      <c r="E2475" s="25"/>
      <c r="F2475" s="25"/>
      <c r="G2475" s="26"/>
      <c r="H2475" s="27"/>
      <c r="I2475" s="28"/>
      <c r="J2475" s="430"/>
      <c r="K2475" s="48"/>
      <c r="L2475" s="457" t="str">
        <f t="shared" si="76"/>
        <v/>
      </c>
      <c r="M2475" s="245" cm="1">
        <f t="array" ref="M2475">SUMPRODUCT(--(N2475:Q2475&lt;&gt;"")) + IF(TRIM(R2475)="",0,LEN(R2475)-LEN(SUBSTITUTE(R2475,",",""))+1)</f>
        <v>0</v>
      </c>
      <c r="N2475" s="242" t="str">
        <f>IF(AND(I2475&lt;&gt;0,I2475&lt;&gt;""),IF(TRIM(SUBSTITUTE(B2475,CHAR(160),""))="","",IF(ISNUMBER(MATCH(TRIM(SUBSTITUTE(B2475,CHAR(160),"")),'Look Up Values'!$B$2:$B$500,0)),"","Origin error")),"")</f>
        <v/>
      </c>
      <c r="O2475" s="242" t="str">
        <f>IF(AND(I2475&lt;&gt;0,I2475&lt;&gt;""),IF(C2475="","",IF(AND(ISNUMBER(--LEFT(C2475,FIND(" ",C2475&amp;" ")-1)),OR(LEN(LEFT(C2475,FIND(" ",C2475&amp;" ")-1))=6,LEN(LEFT(C2475,FIND(" ",C2475&amp;" ")-1))=7),OR(ISNUMBER(MATCH(LEFT(C2475,FIND(" ",C2475&amp;" ")-1),'Look Up Values'!$G$2:$G$1000,0)),ISNUMBER(MATCH(LEFT(C2475,FIND(" ",C2475&amp;" ")-1),'Look Up Values'!$AE$2:$AE$2000,0)))),"","EWC error")),"")</f>
        <v/>
      </c>
      <c r="P2475" s="242" t="str" cm="1">
        <f t="array" ref="P2475">IF(AND(I2475&lt;&gt;0,I2475&lt;&gt;""),IF(D2475="","",IF(ISNUMBER(MATCH(SUBSTITUTE(D2475," ",""),SUBSTITUTE('Look Up Values'!$S$2:$S$120," ",""),0)),"","D&amp;R error")),"")</f>
        <v/>
      </c>
      <c r="Q2475" s="242" t="str" cm="1">
        <f t="array" ref="Q2475">IF(AND(I2475&lt;&gt;0,I2475&lt;&gt;""),IF(G2475="","",IF(ISNUMBER(MATCH(SUBSTITUTE(G2475," ",""),SUBSTITUTE('Look Up Values'!$I$2:$I$10," ",""),0)),"","State error")),"")</f>
        <v/>
      </c>
      <c r="R2475" s="260" t="str">
        <f t="shared" si="77"/>
        <v/>
      </c>
    </row>
    <row r="2476" spans="1:18" ht="15.75">
      <c r="A2476" s="250">
        <v>2469</v>
      </c>
      <c r="B2476" s="198"/>
      <c r="C2476" s="25"/>
      <c r="D2476" s="25"/>
      <c r="E2476" s="25"/>
      <c r="F2476" s="25"/>
      <c r="G2476" s="26"/>
      <c r="H2476" s="27"/>
      <c r="I2476" s="28"/>
      <c r="J2476" s="430"/>
      <c r="K2476" s="48"/>
      <c r="L2476" s="457" t="str">
        <f t="shared" si="76"/>
        <v/>
      </c>
      <c r="M2476" s="245" cm="1">
        <f t="array" ref="M2476">SUMPRODUCT(--(N2476:Q2476&lt;&gt;"")) + IF(TRIM(R2476)="",0,LEN(R2476)-LEN(SUBSTITUTE(R2476,",",""))+1)</f>
        <v>0</v>
      </c>
      <c r="N2476" s="242" t="str">
        <f>IF(AND(I2476&lt;&gt;0,I2476&lt;&gt;""),IF(TRIM(SUBSTITUTE(B2476,CHAR(160),""))="","",IF(ISNUMBER(MATCH(TRIM(SUBSTITUTE(B2476,CHAR(160),"")),'Look Up Values'!$B$2:$B$500,0)),"","Origin error")),"")</f>
        <v/>
      </c>
      <c r="O2476" s="242" t="str">
        <f>IF(AND(I2476&lt;&gt;0,I2476&lt;&gt;""),IF(C2476="","",IF(AND(ISNUMBER(--LEFT(C2476,FIND(" ",C2476&amp;" ")-1)),OR(LEN(LEFT(C2476,FIND(" ",C2476&amp;" ")-1))=6,LEN(LEFT(C2476,FIND(" ",C2476&amp;" ")-1))=7),OR(ISNUMBER(MATCH(LEFT(C2476,FIND(" ",C2476&amp;" ")-1),'Look Up Values'!$G$2:$G$1000,0)),ISNUMBER(MATCH(LEFT(C2476,FIND(" ",C2476&amp;" ")-1),'Look Up Values'!$AE$2:$AE$2000,0)))),"","EWC error")),"")</f>
        <v/>
      </c>
      <c r="P2476" s="242" t="str" cm="1">
        <f t="array" ref="P2476">IF(AND(I2476&lt;&gt;0,I2476&lt;&gt;""),IF(D2476="","",IF(ISNUMBER(MATCH(SUBSTITUTE(D2476," ",""),SUBSTITUTE('Look Up Values'!$S$2:$S$120," ",""),0)),"","D&amp;R error")),"")</f>
        <v/>
      </c>
      <c r="Q2476" s="242" t="str" cm="1">
        <f t="array" ref="Q2476">IF(AND(I2476&lt;&gt;0,I2476&lt;&gt;""),IF(G2476="","",IF(ISNUMBER(MATCH(SUBSTITUTE(G2476," ",""),SUBSTITUTE('Look Up Values'!$I$2:$I$10," ",""),0)),"","State error")),"")</f>
        <v/>
      </c>
      <c r="R2476" s="260" t="str">
        <f t="shared" si="77"/>
        <v/>
      </c>
    </row>
    <row r="2477" spans="1:18" ht="15.75">
      <c r="A2477" s="250">
        <v>2470</v>
      </c>
      <c r="B2477" s="198"/>
      <c r="C2477" s="25"/>
      <c r="D2477" s="25"/>
      <c r="E2477" s="25"/>
      <c r="F2477" s="25"/>
      <c r="G2477" s="26"/>
      <c r="H2477" s="27"/>
      <c r="I2477" s="28"/>
      <c r="J2477" s="430"/>
      <c r="K2477" s="48"/>
      <c r="L2477" s="457" t="str">
        <f t="shared" si="76"/>
        <v/>
      </c>
      <c r="M2477" s="245" cm="1">
        <f t="array" ref="M2477">SUMPRODUCT(--(N2477:Q2477&lt;&gt;"")) + IF(TRIM(R2477)="",0,LEN(R2477)-LEN(SUBSTITUTE(R2477,",",""))+1)</f>
        <v>0</v>
      </c>
      <c r="N2477" s="242" t="str">
        <f>IF(AND(I2477&lt;&gt;0,I2477&lt;&gt;""),IF(TRIM(SUBSTITUTE(B2477,CHAR(160),""))="","",IF(ISNUMBER(MATCH(TRIM(SUBSTITUTE(B2477,CHAR(160),"")),'Look Up Values'!$B$2:$B$500,0)),"","Origin error")),"")</f>
        <v/>
      </c>
      <c r="O2477" s="242" t="str">
        <f>IF(AND(I2477&lt;&gt;0,I2477&lt;&gt;""),IF(C2477="","",IF(AND(ISNUMBER(--LEFT(C2477,FIND(" ",C2477&amp;" ")-1)),OR(LEN(LEFT(C2477,FIND(" ",C2477&amp;" ")-1))=6,LEN(LEFT(C2477,FIND(" ",C2477&amp;" ")-1))=7),OR(ISNUMBER(MATCH(LEFT(C2477,FIND(" ",C2477&amp;" ")-1),'Look Up Values'!$G$2:$G$1000,0)),ISNUMBER(MATCH(LEFT(C2477,FIND(" ",C2477&amp;" ")-1),'Look Up Values'!$AE$2:$AE$2000,0)))),"","EWC error")),"")</f>
        <v/>
      </c>
      <c r="P2477" s="242" t="str" cm="1">
        <f t="array" ref="P2477">IF(AND(I2477&lt;&gt;0,I2477&lt;&gt;""),IF(D2477="","",IF(ISNUMBER(MATCH(SUBSTITUTE(D2477," ",""),SUBSTITUTE('Look Up Values'!$S$2:$S$120," ",""),0)),"","D&amp;R error")),"")</f>
        <v/>
      </c>
      <c r="Q2477" s="242" t="str" cm="1">
        <f t="array" ref="Q2477">IF(AND(I2477&lt;&gt;0,I2477&lt;&gt;""),IF(G2477="","",IF(ISNUMBER(MATCH(SUBSTITUTE(G2477," ",""),SUBSTITUTE('Look Up Values'!$I$2:$I$10," ",""),0)),"","State error")),"")</f>
        <v/>
      </c>
      <c r="R2477" s="260" t="str">
        <f t="shared" si="77"/>
        <v/>
      </c>
    </row>
    <row r="2478" spans="1:18" ht="15.75">
      <c r="A2478" s="250">
        <v>2471</v>
      </c>
      <c r="B2478" s="198"/>
      <c r="C2478" s="25"/>
      <c r="D2478" s="25"/>
      <c r="E2478" s="25"/>
      <c r="F2478" s="25"/>
      <c r="G2478" s="26"/>
      <c r="H2478" s="27"/>
      <c r="I2478" s="28"/>
      <c r="J2478" s="430"/>
      <c r="K2478" s="48"/>
      <c r="L2478" s="457" t="str">
        <f t="shared" si="76"/>
        <v/>
      </c>
      <c r="M2478" s="245" cm="1">
        <f t="array" ref="M2478">SUMPRODUCT(--(N2478:Q2478&lt;&gt;"")) + IF(TRIM(R2478)="",0,LEN(R2478)-LEN(SUBSTITUTE(R2478,",",""))+1)</f>
        <v>0</v>
      </c>
      <c r="N2478" s="242" t="str">
        <f>IF(AND(I2478&lt;&gt;0,I2478&lt;&gt;""),IF(TRIM(SUBSTITUTE(B2478,CHAR(160),""))="","",IF(ISNUMBER(MATCH(TRIM(SUBSTITUTE(B2478,CHAR(160),"")),'Look Up Values'!$B$2:$B$500,0)),"","Origin error")),"")</f>
        <v/>
      </c>
      <c r="O2478" s="242" t="str">
        <f>IF(AND(I2478&lt;&gt;0,I2478&lt;&gt;""),IF(C2478="","",IF(AND(ISNUMBER(--LEFT(C2478,FIND(" ",C2478&amp;" ")-1)),OR(LEN(LEFT(C2478,FIND(" ",C2478&amp;" ")-1))=6,LEN(LEFT(C2478,FIND(" ",C2478&amp;" ")-1))=7),OR(ISNUMBER(MATCH(LEFT(C2478,FIND(" ",C2478&amp;" ")-1),'Look Up Values'!$G$2:$G$1000,0)),ISNUMBER(MATCH(LEFT(C2478,FIND(" ",C2478&amp;" ")-1),'Look Up Values'!$AE$2:$AE$2000,0)))),"","EWC error")),"")</f>
        <v/>
      </c>
      <c r="P2478" s="242" t="str" cm="1">
        <f t="array" ref="P2478">IF(AND(I2478&lt;&gt;0,I2478&lt;&gt;""),IF(D2478="","",IF(ISNUMBER(MATCH(SUBSTITUTE(D2478," ",""),SUBSTITUTE('Look Up Values'!$S$2:$S$120," ",""),0)),"","D&amp;R error")),"")</f>
        <v/>
      </c>
      <c r="Q2478" s="242" t="str" cm="1">
        <f t="array" ref="Q2478">IF(AND(I2478&lt;&gt;0,I2478&lt;&gt;""),IF(G2478="","",IF(ISNUMBER(MATCH(SUBSTITUTE(G2478," ",""),SUBSTITUTE('Look Up Values'!$I$2:$I$10," ",""),0)),"","State error")),"")</f>
        <v/>
      </c>
      <c r="R2478" s="260" t="str">
        <f t="shared" si="77"/>
        <v/>
      </c>
    </row>
    <row r="2479" spans="1:18" ht="15.75">
      <c r="A2479" s="250">
        <v>2472</v>
      </c>
      <c r="B2479" s="198"/>
      <c r="C2479" s="25"/>
      <c r="D2479" s="25"/>
      <c r="E2479" s="25"/>
      <c r="F2479" s="25"/>
      <c r="G2479" s="26"/>
      <c r="H2479" s="27"/>
      <c r="I2479" s="28"/>
      <c r="J2479" s="430"/>
      <c r="K2479" s="48"/>
      <c r="L2479" s="457" t="str">
        <f t="shared" si="76"/>
        <v/>
      </c>
      <c r="M2479" s="245" cm="1">
        <f t="array" ref="M2479">SUMPRODUCT(--(N2479:Q2479&lt;&gt;"")) + IF(TRIM(R2479)="",0,LEN(R2479)-LEN(SUBSTITUTE(R2479,",",""))+1)</f>
        <v>0</v>
      </c>
      <c r="N2479" s="242" t="str">
        <f>IF(AND(I2479&lt;&gt;0,I2479&lt;&gt;""),IF(TRIM(SUBSTITUTE(B2479,CHAR(160),""))="","",IF(ISNUMBER(MATCH(TRIM(SUBSTITUTE(B2479,CHAR(160),"")),'Look Up Values'!$B$2:$B$500,0)),"","Origin error")),"")</f>
        <v/>
      </c>
      <c r="O2479" s="242" t="str">
        <f>IF(AND(I2479&lt;&gt;0,I2479&lt;&gt;""),IF(C2479="","",IF(AND(ISNUMBER(--LEFT(C2479,FIND(" ",C2479&amp;" ")-1)),OR(LEN(LEFT(C2479,FIND(" ",C2479&amp;" ")-1))=6,LEN(LEFT(C2479,FIND(" ",C2479&amp;" ")-1))=7),OR(ISNUMBER(MATCH(LEFT(C2479,FIND(" ",C2479&amp;" ")-1),'Look Up Values'!$G$2:$G$1000,0)),ISNUMBER(MATCH(LEFT(C2479,FIND(" ",C2479&amp;" ")-1),'Look Up Values'!$AE$2:$AE$2000,0)))),"","EWC error")),"")</f>
        <v/>
      </c>
      <c r="P2479" s="242" t="str" cm="1">
        <f t="array" ref="P2479">IF(AND(I2479&lt;&gt;0,I2479&lt;&gt;""),IF(D2479="","",IF(ISNUMBER(MATCH(SUBSTITUTE(D2479," ",""),SUBSTITUTE('Look Up Values'!$S$2:$S$120," ",""),0)),"","D&amp;R error")),"")</f>
        <v/>
      </c>
      <c r="Q2479" s="242" t="str" cm="1">
        <f t="array" ref="Q2479">IF(AND(I2479&lt;&gt;0,I2479&lt;&gt;""),IF(G2479="","",IF(ISNUMBER(MATCH(SUBSTITUTE(G2479," ",""),SUBSTITUTE('Look Up Values'!$I$2:$I$10," ",""),0)),"","State error")),"")</f>
        <v/>
      </c>
      <c r="R2479" s="260" t="str">
        <f t="shared" si="77"/>
        <v/>
      </c>
    </row>
    <row r="2480" spans="1:18" ht="15.75">
      <c r="A2480" s="250">
        <v>2473</v>
      </c>
      <c r="B2480" s="198"/>
      <c r="C2480" s="25"/>
      <c r="D2480" s="25"/>
      <c r="E2480" s="25"/>
      <c r="F2480" s="25"/>
      <c r="G2480" s="26"/>
      <c r="H2480" s="27"/>
      <c r="I2480" s="28"/>
      <c r="J2480" s="430"/>
      <c r="K2480" s="48"/>
      <c r="L2480" s="457" t="str">
        <f t="shared" si="76"/>
        <v/>
      </c>
      <c r="M2480" s="245" cm="1">
        <f t="array" ref="M2480">SUMPRODUCT(--(N2480:Q2480&lt;&gt;"")) + IF(TRIM(R2480)="",0,LEN(R2480)-LEN(SUBSTITUTE(R2480,",",""))+1)</f>
        <v>0</v>
      </c>
      <c r="N2480" s="242" t="str">
        <f>IF(AND(I2480&lt;&gt;0,I2480&lt;&gt;""),IF(TRIM(SUBSTITUTE(B2480,CHAR(160),""))="","",IF(ISNUMBER(MATCH(TRIM(SUBSTITUTE(B2480,CHAR(160),"")),'Look Up Values'!$B$2:$B$500,0)),"","Origin error")),"")</f>
        <v/>
      </c>
      <c r="O2480" s="242" t="str">
        <f>IF(AND(I2480&lt;&gt;0,I2480&lt;&gt;""),IF(C2480="","",IF(AND(ISNUMBER(--LEFT(C2480,FIND(" ",C2480&amp;" ")-1)),OR(LEN(LEFT(C2480,FIND(" ",C2480&amp;" ")-1))=6,LEN(LEFT(C2480,FIND(" ",C2480&amp;" ")-1))=7),OR(ISNUMBER(MATCH(LEFT(C2480,FIND(" ",C2480&amp;" ")-1),'Look Up Values'!$G$2:$G$1000,0)),ISNUMBER(MATCH(LEFT(C2480,FIND(" ",C2480&amp;" ")-1),'Look Up Values'!$AE$2:$AE$2000,0)))),"","EWC error")),"")</f>
        <v/>
      </c>
      <c r="P2480" s="242" t="str" cm="1">
        <f t="array" ref="P2480">IF(AND(I2480&lt;&gt;0,I2480&lt;&gt;""),IF(D2480="","",IF(ISNUMBER(MATCH(SUBSTITUTE(D2480," ",""),SUBSTITUTE('Look Up Values'!$S$2:$S$120," ",""),0)),"","D&amp;R error")),"")</f>
        <v/>
      </c>
      <c r="Q2480" s="242" t="str" cm="1">
        <f t="array" ref="Q2480">IF(AND(I2480&lt;&gt;0,I2480&lt;&gt;""),IF(G2480="","",IF(ISNUMBER(MATCH(SUBSTITUTE(G2480," ",""),SUBSTITUTE('Look Up Values'!$I$2:$I$10," ",""),0)),"","State error")),"")</f>
        <v/>
      </c>
      <c r="R2480" s="260" t="str">
        <f t="shared" si="77"/>
        <v/>
      </c>
    </row>
    <row r="2481" spans="1:18" ht="15.75">
      <c r="A2481" s="250">
        <v>2474</v>
      </c>
      <c r="B2481" s="198"/>
      <c r="C2481" s="25"/>
      <c r="D2481" s="25"/>
      <c r="E2481" s="25"/>
      <c r="F2481" s="25"/>
      <c r="G2481" s="26"/>
      <c r="H2481" s="27"/>
      <c r="I2481" s="28"/>
      <c r="J2481" s="430"/>
      <c r="K2481" s="48"/>
      <c r="L2481" s="457" t="str">
        <f t="shared" si="76"/>
        <v/>
      </c>
      <c r="M2481" s="245" cm="1">
        <f t="array" ref="M2481">SUMPRODUCT(--(N2481:Q2481&lt;&gt;"")) + IF(TRIM(R2481)="",0,LEN(R2481)-LEN(SUBSTITUTE(R2481,",",""))+1)</f>
        <v>0</v>
      </c>
      <c r="N2481" s="242" t="str">
        <f>IF(AND(I2481&lt;&gt;0,I2481&lt;&gt;""),IF(TRIM(SUBSTITUTE(B2481,CHAR(160),""))="","",IF(ISNUMBER(MATCH(TRIM(SUBSTITUTE(B2481,CHAR(160),"")),'Look Up Values'!$B$2:$B$500,0)),"","Origin error")),"")</f>
        <v/>
      </c>
      <c r="O2481" s="242" t="str">
        <f>IF(AND(I2481&lt;&gt;0,I2481&lt;&gt;""),IF(C2481="","",IF(AND(ISNUMBER(--LEFT(C2481,FIND(" ",C2481&amp;" ")-1)),OR(LEN(LEFT(C2481,FIND(" ",C2481&amp;" ")-1))=6,LEN(LEFT(C2481,FIND(" ",C2481&amp;" ")-1))=7),OR(ISNUMBER(MATCH(LEFT(C2481,FIND(" ",C2481&amp;" ")-1),'Look Up Values'!$G$2:$G$1000,0)),ISNUMBER(MATCH(LEFT(C2481,FIND(" ",C2481&amp;" ")-1),'Look Up Values'!$AE$2:$AE$2000,0)))),"","EWC error")),"")</f>
        <v/>
      </c>
      <c r="P2481" s="242" t="str" cm="1">
        <f t="array" ref="P2481">IF(AND(I2481&lt;&gt;0,I2481&lt;&gt;""),IF(D2481="","",IF(ISNUMBER(MATCH(SUBSTITUTE(D2481," ",""),SUBSTITUTE('Look Up Values'!$S$2:$S$120," ",""),0)),"","D&amp;R error")),"")</f>
        <v/>
      </c>
      <c r="Q2481" s="242" t="str" cm="1">
        <f t="array" ref="Q2481">IF(AND(I2481&lt;&gt;0,I2481&lt;&gt;""),IF(G2481="","",IF(ISNUMBER(MATCH(SUBSTITUTE(G2481," ",""),SUBSTITUTE('Look Up Values'!$I$2:$I$10," ",""),0)),"","State error")),"")</f>
        <v/>
      </c>
      <c r="R2481" s="260" t="str">
        <f t="shared" si="77"/>
        <v/>
      </c>
    </row>
    <row r="2482" spans="1:18" ht="15.75">
      <c r="A2482" s="250">
        <v>2475</v>
      </c>
      <c r="B2482" s="198"/>
      <c r="C2482" s="25"/>
      <c r="D2482" s="25"/>
      <c r="E2482" s="25"/>
      <c r="F2482" s="25"/>
      <c r="G2482" s="26"/>
      <c r="H2482" s="27"/>
      <c r="I2482" s="28"/>
      <c r="J2482" s="430"/>
      <c r="K2482" s="48"/>
      <c r="L2482" s="457" t="str">
        <f t="shared" si="76"/>
        <v/>
      </c>
      <c r="M2482" s="245" cm="1">
        <f t="array" ref="M2482">SUMPRODUCT(--(N2482:Q2482&lt;&gt;"")) + IF(TRIM(R2482)="",0,LEN(R2482)-LEN(SUBSTITUTE(R2482,",",""))+1)</f>
        <v>0</v>
      </c>
      <c r="N2482" s="242" t="str">
        <f>IF(AND(I2482&lt;&gt;0,I2482&lt;&gt;""),IF(TRIM(SUBSTITUTE(B2482,CHAR(160),""))="","",IF(ISNUMBER(MATCH(TRIM(SUBSTITUTE(B2482,CHAR(160),"")),'Look Up Values'!$B$2:$B$500,0)),"","Origin error")),"")</f>
        <v/>
      </c>
      <c r="O2482" s="242" t="str">
        <f>IF(AND(I2482&lt;&gt;0,I2482&lt;&gt;""),IF(C2482="","",IF(AND(ISNUMBER(--LEFT(C2482,FIND(" ",C2482&amp;" ")-1)),OR(LEN(LEFT(C2482,FIND(" ",C2482&amp;" ")-1))=6,LEN(LEFT(C2482,FIND(" ",C2482&amp;" ")-1))=7),OR(ISNUMBER(MATCH(LEFT(C2482,FIND(" ",C2482&amp;" ")-1),'Look Up Values'!$G$2:$G$1000,0)),ISNUMBER(MATCH(LEFT(C2482,FIND(" ",C2482&amp;" ")-1),'Look Up Values'!$AE$2:$AE$2000,0)))),"","EWC error")),"")</f>
        <v/>
      </c>
      <c r="P2482" s="242" t="str" cm="1">
        <f t="array" ref="P2482">IF(AND(I2482&lt;&gt;0,I2482&lt;&gt;""),IF(D2482="","",IF(ISNUMBER(MATCH(SUBSTITUTE(D2482," ",""),SUBSTITUTE('Look Up Values'!$S$2:$S$120," ",""),0)),"","D&amp;R error")),"")</f>
        <v/>
      </c>
      <c r="Q2482" s="242" t="str" cm="1">
        <f t="array" ref="Q2482">IF(AND(I2482&lt;&gt;0,I2482&lt;&gt;""),IF(G2482="","",IF(ISNUMBER(MATCH(SUBSTITUTE(G2482," ",""),SUBSTITUTE('Look Up Values'!$I$2:$I$10," ",""),0)),"","State error")),"")</f>
        <v/>
      </c>
      <c r="R2482" s="260" t="str">
        <f t="shared" si="77"/>
        <v/>
      </c>
    </row>
    <row r="2483" spans="1:18" ht="15.75">
      <c r="A2483" s="250">
        <v>2476</v>
      </c>
      <c r="B2483" s="198"/>
      <c r="C2483" s="25"/>
      <c r="D2483" s="25"/>
      <c r="E2483" s="25"/>
      <c r="F2483" s="25"/>
      <c r="G2483" s="26"/>
      <c r="H2483" s="27"/>
      <c r="I2483" s="28"/>
      <c r="J2483" s="430"/>
      <c r="K2483" s="48"/>
      <c r="L2483" s="457" t="str">
        <f t="shared" si="76"/>
        <v/>
      </c>
      <c r="M2483" s="245" cm="1">
        <f t="array" ref="M2483">SUMPRODUCT(--(N2483:Q2483&lt;&gt;"")) + IF(TRIM(R2483)="",0,LEN(R2483)-LEN(SUBSTITUTE(R2483,",",""))+1)</f>
        <v>0</v>
      </c>
      <c r="N2483" s="242" t="str">
        <f>IF(AND(I2483&lt;&gt;0,I2483&lt;&gt;""),IF(TRIM(SUBSTITUTE(B2483,CHAR(160),""))="","",IF(ISNUMBER(MATCH(TRIM(SUBSTITUTE(B2483,CHAR(160),"")),'Look Up Values'!$B$2:$B$500,0)),"","Origin error")),"")</f>
        <v/>
      </c>
      <c r="O2483" s="242" t="str">
        <f>IF(AND(I2483&lt;&gt;0,I2483&lt;&gt;""),IF(C2483="","",IF(AND(ISNUMBER(--LEFT(C2483,FIND(" ",C2483&amp;" ")-1)),OR(LEN(LEFT(C2483,FIND(" ",C2483&amp;" ")-1))=6,LEN(LEFT(C2483,FIND(" ",C2483&amp;" ")-1))=7),OR(ISNUMBER(MATCH(LEFT(C2483,FIND(" ",C2483&amp;" ")-1),'Look Up Values'!$G$2:$G$1000,0)),ISNUMBER(MATCH(LEFT(C2483,FIND(" ",C2483&amp;" ")-1),'Look Up Values'!$AE$2:$AE$2000,0)))),"","EWC error")),"")</f>
        <v/>
      </c>
      <c r="P2483" s="242" t="str" cm="1">
        <f t="array" ref="P2483">IF(AND(I2483&lt;&gt;0,I2483&lt;&gt;""),IF(D2483="","",IF(ISNUMBER(MATCH(SUBSTITUTE(D2483," ",""),SUBSTITUTE('Look Up Values'!$S$2:$S$120," ",""),0)),"","D&amp;R error")),"")</f>
        <v/>
      </c>
      <c r="Q2483" s="242" t="str" cm="1">
        <f t="array" ref="Q2483">IF(AND(I2483&lt;&gt;0,I2483&lt;&gt;""),IF(G2483="","",IF(ISNUMBER(MATCH(SUBSTITUTE(G2483," ",""),SUBSTITUTE('Look Up Values'!$I$2:$I$10," ",""),0)),"","State error")),"")</f>
        <v/>
      </c>
      <c r="R2483" s="260" t="str">
        <f t="shared" si="77"/>
        <v/>
      </c>
    </row>
    <row r="2484" spans="1:18" ht="15.75">
      <c r="A2484" s="250">
        <v>2477</v>
      </c>
      <c r="B2484" s="198"/>
      <c r="C2484" s="25"/>
      <c r="D2484" s="25"/>
      <c r="E2484" s="25"/>
      <c r="F2484" s="25"/>
      <c r="G2484" s="26"/>
      <c r="H2484" s="27"/>
      <c r="I2484" s="28"/>
      <c r="J2484" s="430"/>
      <c r="K2484" s="48"/>
      <c r="L2484" s="457" t="str">
        <f t="shared" si="76"/>
        <v/>
      </c>
      <c r="M2484" s="245" cm="1">
        <f t="array" ref="M2484">SUMPRODUCT(--(N2484:Q2484&lt;&gt;"")) + IF(TRIM(R2484)="",0,LEN(R2484)-LEN(SUBSTITUTE(R2484,",",""))+1)</f>
        <v>0</v>
      </c>
      <c r="N2484" s="242" t="str">
        <f>IF(AND(I2484&lt;&gt;0,I2484&lt;&gt;""),IF(TRIM(SUBSTITUTE(B2484,CHAR(160),""))="","",IF(ISNUMBER(MATCH(TRIM(SUBSTITUTE(B2484,CHAR(160),"")),'Look Up Values'!$B$2:$B$500,0)),"","Origin error")),"")</f>
        <v/>
      </c>
      <c r="O2484" s="242" t="str">
        <f>IF(AND(I2484&lt;&gt;0,I2484&lt;&gt;""),IF(C2484="","",IF(AND(ISNUMBER(--LEFT(C2484,FIND(" ",C2484&amp;" ")-1)),OR(LEN(LEFT(C2484,FIND(" ",C2484&amp;" ")-1))=6,LEN(LEFT(C2484,FIND(" ",C2484&amp;" ")-1))=7),OR(ISNUMBER(MATCH(LEFT(C2484,FIND(" ",C2484&amp;" ")-1),'Look Up Values'!$G$2:$G$1000,0)),ISNUMBER(MATCH(LEFT(C2484,FIND(" ",C2484&amp;" ")-1),'Look Up Values'!$AE$2:$AE$2000,0)))),"","EWC error")),"")</f>
        <v/>
      </c>
      <c r="P2484" s="242" t="str" cm="1">
        <f t="array" ref="P2484">IF(AND(I2484&lt;&gt;0,I2484&lt;&gt;""),IF(D2484="","",IF(ISNUMBER(MATCH(SUBSTITUTE(D2484," ",""),SUBSTITUTE('Look Up Values'!$S$2:$S$120," ",""),0)),"","D&amp;R error")),"")</f>
        <v/>
      </c>
      <c r="Q2484" s="242" t="str" cm="1">
        <f t="array" ref="Q2484">IF(AND(I2484&lt;&gt;0,I2484&lt;&gt;""),IF(G2484="","",IF(ISNUMBER(MATCH(SUBSTITUTE(G2484," ",""),SUBSTITUTE('Look Up Values'!$I$2:$I$10," ",""),0)),"","State error")),"")</f>
        <v/>
      </c>
      <c r="R2484" s="260" t="str">
        <f t="shared" si="77"/>
        <v/>
      </c>
    </row>
    <row r="2485" spans="1:18" ht="15.75">
      <c r="A2485" s="250">
        <v>2478</v>
      </c>
      <c r="B2485" s="198"/>
      <c r="C2485" s="25"/>
      <c r="D2485" s="25"/>
      <c r="E2485" s="25"/>
      <c r="F2485" s="25"/>
      <c r="G2485" s="26"/>
      <c r="H2485" s="27"/>
      <c r="I2485" s="28"/>
      <c r="J2485" s="430"/>
      <c r="K2485" s="48"/>
      <c r="L2485" s="457" t="str">
        <f t="shared" si="76"/>
        <v/>
      </c>
      <c r="M2485" s="245" cm="1">
        <f t="array" ref="M2485">SUMPRODUCT(--(N2485:Q2485&lt;&gt;"")) + IF(TRIM(R2485)="",0,LEN(R2485)-LEN(SUBSTITUTE(R2485,",",""))+1)</f>
        <v>0</v>
      </c>
      <c r="N2485" s="242" t="str">
        <f>IF(AND(I2485&lt;&gt;0,I2485&lt;&gt;""),IF(TRIM(SUBSTITUTE(B2485,CHAR(160),""))="","",IF(ISNUMBER(MATCH(TRIM(SUBSTITUTE(B2485,CHAR(160),"")),'Look Up Values'!$B$2:$B$500,0)),"","Origin error")),"")</f>
        <v/>
      </c>
      <c r="O2485" s="242" t="str">
        <f>IF(AND(I2485&lt;&gt;0,I2485&lt;&gt;""),IF(C2485="","",IF(AND(ISNUMBER(--LEFT(C2485,FIND(" ",C2485&amp;" ")-1)),OR(LEN(LEFT(C2485,FIND(" ",C2485&amp;" ")-1))=6,LEN(LEFT(C2485,FIND(" ",C2485&amp;" ")-1))=7),OR(ISNUMBER(MATCH(LEFT(C2485,FIND(" ",C2485&amp;" ")-1),'Look Up Values'!$G$2:$G$1000,0)),ISNUMBER(MATCH(LEFT(C2485,FIND(" ",C2485&amp;" ")-1),'Look Up Values'!$AE$2:$AE$2000,0)))),"","EWC error")),"")</f>
        <v/>
      </c>
      <c r="P2485" s="242" t="str" cm="1">
        <f t="array" ref="P2485">IF(AND(I2485&lt;&gt;0,I2485&lt;&gt;""),IF(D2485="","",IF(ISNUMBER(MATCH(SUBSTITUTE(D2485," ",""),SUBSTITUTE('Look Up Values'!$S$2:$S$120," ",""),0)),"","D&amp;R error")),"")</f>
        <v/>
      </c>
      <c r="Q2485" s="242" t="str" cm="1">
        <f t="array" ref="Q2485">IF(AND(I2485&lt;&gt;0,I2485&lt;&gt;""),IF(G2485="","",IF(ISNUMBER(MATCH(SUBSTITUTE(G2485," ",""),SUBSTITUTE('Look Up Values'!$I$2:$I$10," ",""),0)),"","State error")),"")</f>
        <v/>
      </c>
      <c r="R2485" s="260" t="str">
        <f t="shared" si="77"/>
        <v/>
      </c>
    </row>
    <row r="2486" spans="1:18" ht="15.75">
      <c r="A2486" s="250">
        <v>2479</v>
      </c>
      <c r="B2486" s="198"/>
      <c r="C2486" s="25"/>
      <c r="D2486" s="25"/>
      <c r="E2486" s="25"/>
      <c r="F2486" s="25"/>
      <c r="G2486" s="26"/>
      <c r="H2486" s="27"/>
      <c r="I2486" s="28"/>
      <c r="J2486" s="430"/>
      <c r="K2486" s="48"/>
      <c r="L2486" s="457" t="str">
        <f t="shared" si="76"/>
        <v/>
      </c>
      <c r="M2486" s="245" cm="1">
        <f t="array" ref="M2486">SUMPRODUCT(--(N2486:Q2486&lt;&gt;"")) + IF(TRIM(R2486)="",0,LEN(R2486)-LEN(SUBSTITUTE(R2486,",",""))+1)</f>
        <v>0</v>
      </c>
      <c r="N2486" s="242" t="str">
        <f>IF(AND(I2486&lt;&gt;0,I2486&lt;&gt;""),IF(TRIM(SUBSTITUTE(B2486,CHAR(160),""))="","",IF(ISNUMBER(MATCH(TRIM(SUBSTITUTE(B2486,CHAR(160),"")),'Look Up Values'!$B$2:$B$500,0)),"","Origin error")),"")</f>
        <v/>
      </c>
      <c r="O2486" s="242" t="str">
        <f>IF(AND(I2486&lt;&gt;0,I2486&lt;&gt;""),IF(C2486="","",IF(AND(ISNUMBER(--LEFT(C2486,FIND(" ",C2486&amp;" ")-1)),OR(LEN(LEFT(C2486,FIND(" ",C2486&amp;" ")-1))=6,LEN(LEFT(C2486,FIND(" ",C2486&amp;" ")-1))=7),OR(ISNUMBER(MATCH(LEFT(C2486,FIND(" ",C2486&amp;" ")-1),'Look Up Values'!$G$2:$G$1000,0)),ISNUMBER(MATCH(LEFT(C2486,FIND(" ",C2486&amp;" ")-1),'Look Up Values'!$AE$2:$AE$2000,0)))),"","EWC error")),"")</f>
        <v/>
      </c>
      <c r="P2486" s="242" t="str" cm="1">
        <f t="array" ref="P2486">IF(AND(I2486&lt;&gt;0,I2486&lt;&gt;""),IF(D2486="","",IF(ISNUMBER(MATCH(SUBSTITUTE(D2486," ",""),SUBSTITUTE('Look Up Values'!$S$2:$S$120," ",""),0)),"","D&amp;R error")),"")</f>
        <v/>
      </c>
      <c r="Q2486" s="242" t="str" cm="1">
        <f t="array" ref="Q2486">IF(AND(I2486&lt;&gt;0,I2486&lt;&gt;""),IF(G2486="","",IF(ISNUMBER(MATCH(SUBSTITUTE(G2486," ",""),SUBSTITUTE('Look Up Values'!$I$2:$I$10," ",""),0)),"","State error")),"")</f>
        <v/>
      </c>
      <c r="R2486" s="260" t="str">
        <f t="shared" si="77"/>
        <v/>
      </c>
    </row>
    <row r="2487" spans="1:18" ht="15.75">
      <c r="A2487" s="250">
        <v>2480</v>
      </c>
      <c r="B2487" s="198"/>
      <c r="C2487" s="25"/>
      <c r="D2487" s="25"/>
      <c r="E2487" s="25"/>
      <c r="F2487" s="25"/>
      <c r="G2487" s="26"/>
      <c r="H2487" s="27"/>
      <c r="I2487" s="28"/>
      <c r="J2487" s="430"/>
      <c r="K2487" s="48"/>
      <c r="L2487" s="457" t="str">
        <f t="shared" si="76"/>
        <v/>
      </c>
      <c r="M2487" s="245" cm="1">
        <f t="array" ref="M2487">SUMPRODUCT(--(N2487:Q2487&lt;&gt;"")) + IF(TRIM(R2487)="",0,LEN(R2487)-LEN(SUBSTITUTE(R2487,",",""))+1)</f>
        <v>0</v>
      </c>
      <c r="N2487" s="242" t="str">
        <f>IF(AND(I2487&lt;&gt;0,I2487&lt;&gt;""),IF(TRIM(SUBSTITUTE(B2487,CHAR(160),""))="","",IF(ISNUMBER(MATCH(TRIM(SUBSTITUTE(B2487,CHAR(160),"")),'Look Up Values'!$B$2:$B$500,0)),"","Origin error")),"")</f>
        <v/>
      </c>
      <c r="O2487" s="242" t="str">
        <f>IF(AND(I2487&lt;&gt;0,I2487&lt;&gt;""),IF(C2487="","",IF(AND(ISNUMBER(--LEFT(C2487,FIND(" ",C2487&amp;" ")-1)),OR(LEN(LEFT(C2487,FIND(" ",C2487&amp;" ")-1))=6,LEN(LEFT(C2487,FIND(" ",C2487&amp;" ")-1))=7),OR(ISNUMBER(MATCH(LEFT(C2487,FIND(" ",C2487&amp;" ")-1),'Look Up Values'!$G$2:$G$1000,0)),ISNUMBER(MATCH(LEFT(C2487,FIND(" ",C2487&amp;" ")-1),'Look Up Values'!$AE$2:$AE$2000,0)))),"","EWC error")),"")</f>
        <v/>
      </c>
      <c r="P2487" s="242" t="str" cm="1">
        <f t="array" ref="P2487">IF(AND(I2487&lt;&gt;0,I2487&lt;&gt;""),IF(D2487="","",IF(ISNUMBER(MATCH(SUBSTITUTE(D2487," ",""),SUBSTITUTE('Look Up Values'!$S$2:$S$120," ",""),0)),"","D&amp;R error")),"")</f>
        <v/>
      </c>
      <c r="Q2487" s="242" t="str" cm="1">
        <f t="array" ref="Q2487">IF(AND(I2487&lt;&gt;0,I2487&lt;&gt;""),IF(G2487="","",IF(ISNUMBER(MATCH(SUBSTITUTE(G2487," ",""),SUBSTITUTE('Look Up Values'!$I$2:$I$10," ",""),0)),"","State error")),"")</f>
        <v/>
      </c>
      <c r="R2487" s="260" t="str">
        <f t="shared" si="77"/>
        <v/>
      </c>
    </row>
    <row r="2488" spans="1:18" ht="15.75">
      <c r="A2488" s="250">
        <v>2481</v>
      </c>
      <c r="B2488" s="198"/>
      <c r="C2488" s="25"/>
      <c r="D2488" s="25"/>
      <c r="E2488" s="25"/>
      <c r="F2488" s="25"/>
      <c r="G2488" s="26"/>
      <c r="H2488" s="27"/>
      <c r="I2488" s="28"/>
      <c r="J2488" s="430"/>
      <c r="K2488" s="48"/>
      <c r="L2488" s="457" t="str">
        <f t="shared" si="76"/>
        <v/>
      </c>
      <c r="M2488" s="245" cm="1">
        <f t="array" ref="M2488">SUMPRODUCT(--(N2488:Q2488&lt;&gt;"")) + IF(TRIM(R2488)="",0,LEN(R2488)-LEN(SUBSTITUTE(R2488,",",""))+1)</f>
        <v>0</v>
      </c>
      <c r="N2488" s="242" t="str">
        <f>IF(AND(I2488&lt;&gt;0,I2488&lt;&gt;""),IF(TRIM(SUBSTITUTE(B2488,CHAR(160),""))="","",IF(ISNUMBER(MATCH(TRIM(SUBSTITUTE(B2488,CHAR(160),"")),'Look Up Values'!$B$2:$B$500,0)),"","Origin error")),"")</f>
        <v/>
      </c>
      <c r="O2488" s="242" t="str">
        <f>IF(AND(I2488&lt;&gt;0,I2488&lt;&gt;""),IF(C2488="","",IF(AND(ISNUMBER(--LEFT(C2488,FIND(" ",C2488&amp;" ")-1)),OR(LEN(LEFT(C2488,FIND(" ",C2488&amp;" ")-1))=6,LEN(LEFT(C2488,FIND(" ",C2488&amp;" ")-1))=7),OR(ISNUMBER(MATCH(LEFT(C2488,FIND(" ",C2488&amp;" ")-1),'Look Up Values'!$G$2:$G$1000,0)),ISNUMBER(MATCH(LEFT(C2488,FIND(" ",C2488&amp;" ")-1),'Look Up Values'!$AE$2:$AE$2000,0)))),"","EWC error")),"")</f>
        <v/>
      </c>
      <c r="P2488" s="242" t="str" cm="1">
        <f t="array" ref="P2488">IF(AND(I2488&lt;&gt;0,I2488&lt;&gt;""),IF(D2488="","",IF(ISNUMBER(MATCH(SUBSTITUTE(D2488," ",""),SUBSTITUTE('Look Up Values'!$S$2:$S$120," ",""),0)),"","D&amp;R error")),"")</f>
        <v/>
      </c>
      <c r="Q2488" s="242" t="str" cm="1">
        <f t="array" ref="Q2488">IF(AND(I2488&lt;&gt;0,I2488&lt;&gt;""),IF(G2488="","",IF(ISNUMBER(MATCH(SUBSTITUTE(G2488," ",""),SUBSTITUTE('Look Up Values'!$I$2:$I$10," ",""),0)),"","State error")),"")</f>
        <v/>
      </c>
      <c r="R2488" s="260" t="str">
        <f t="shared" si="77"/>
        <v/>
      </c>
    </row>
    <row r="2489" spans="1:18" ht="15.75">
      <c r="A2489" s="250">
        <v>2482</v>
      </c>
      <c r="B2489" s="198"/>
      <c r="C2489" s="25"/>
      <c r="D2489" s="25"/>
      <c r="E2489" s="25"/>
      <c r="F2489" s="25"/>
      <c r="G2489" s="26"/>
      <c r="H2489" s="27"/>
      <c r="I2489" s="28"/>
      <c r="J2489" s="430"/>
      <c r="K2489" s="48"/>
      <c r="L2489" s="457" t="str">
        <f t="shared" si="76"/>
        <v/>
      </c>
      <c r="M2489" s="245" cm="1">
        <f t="array" ref="M2489">SUMPRODUCT(--(N2489:Q2489&lt;&gt;"")) + IF(TRIM(R2489)="",0,LEN(R2489)-LEN(SUBSTITUTE(R2489,",",""))+1)</f>
        <v>0</v>
      </c>
      <c r="N2489" s="242" t="str">
        <f>IF(AND(I2489&lt;&gt;0,I2489&lt;&gt;""),IF(TRIM(SUBSTITUTE(B2489,CHAR(160),""))="","",IF(ISNUMBER(MATCH(TRIM(SUBSTITUTE(B2489,CHAR(160),"")),'Look Up Values'!$B$2:$B$500,0)),"","Origin error")),"")</f>
        <v/>
      </c>
      <c r="O2489" s="242" t="str">
        <f>IF(AND(I2489&lt;&gt;0,I2489&lt;&gt;""),IF(C2489="","",IF(AND(ISNUMBER(--LEFT(C2489,FIND(" ",C2489&amp;" ")-1)),OR(LEN(LEFT(C2489,FIND(" ",C2489&amp;" ")-1))=6,LEN(LEFT(C2489,FIND(" ",C2489&amp;" ")-1))=7),OR(ISNUMBER(MATCH(LEFT(C2489,FIND(" ",C2489&amp;" ")-1),'Look Up Values'!$G$2:$G$1000,0)),ISNUMBER(MATCH(LEFT(C2489,FIND(" ",C2489&amp;" ")-1),'Look Up Values'!$AE$2:$AE$2000,0)))),"","EWC error")),"")</f>
        <v/>
      </c>
      <c r="P2489" s="242" t="str" cm="1">
        <f t="array" ref="P2489">IF(AND(I2489&lt;&gt;0,I2489&lt;&gt;""),IF(D2489="","",IF(ISNUMBER(MATCH(SUBSTITUTE(D2489," ",""),SUBSTITUTE('Look Up Values'!$S$2:$S$120," ",""),0)),"","D&amp;R error")),"")</f>
        <v/>
      </c>
      <c r="Q2489" s="242" t="str" cm="1">
        <f t="array" ref="Q2489">IF(AND(I2489&lt;&gt;0,I2489&lt;&gt;""),IF(G2489="","",IF(ISNUMBER(MATCH(SUBSTITUTE(G2489," ",""),SUBSTITUTE('Look Up Values'!$I$2:$I$10," ",""),0)),"","State error")),"")</f>
        <v/>
      </c>
      <c r="R2489" s="260" t="str">
        <f t="shared" si="77"/>
        <v/>
      </c>
    </row>
    <row r="2490" spans="1:18" ht="15.75">
      <c r="A2490" s="250">
        <v>2483</v>
      </c>
      <c r="B2490" s="198"/>
      <c r="C2490" s="25"/>
      <c r="D2490" s="25"/>
      <c r="E2490" s="25"/>
      <c r="F2490" s="25"/>
      <c r="G2490" s="26"/>
      <c r="H2490" s="27"/>
      <c r="I2490" s="28"/>
      <c r="J2490" s="430"/>
      <c r="K2490" s="48"/>
      <c r="L2490" s="457" t="str">
        <f t="shared" si="76"/>
        <v/>
      </c>
      <c r="M2490" s="245" cm="1">
        <f t="array" ref="M2490">SUMPRODUCT(--(N2490:Q2490&lt;&gt;"")) + IF(TRIM(R2490)="",0,LEN(R2490)-LEN(SUBSTITUTE(R2490,",",""))+1)</f>
        <v>0</v>
      </c>
      <c r="N2490" s="242" t="str">
        <f>IF(AND(I2490&lt;&gt;0,I2490&lt;&gt;""),IF(TRIM(SUBSTITUTE(B2490,CHAR(160),""))="","",IF(ISNUMBER(MATCH(TRIM(SUBSTITUTE(B2490,CHAR(160),"")),'Look Up Values'!$B$2:$B$500,0)),"","Origin error")),"")</f>
        <v/>
      </c>
      <c r="O2490" s="242" t="str">
        <f>IF(AND(I2490&lt;&gt;0,I2490&lt;&gt;""),IF(C2490="","",IF(AND(ISNUMBER(--LEFT(C2490,FIND(" ",C2490&amp;" ")-1)),OR(LEN(LEFT(C2490,FIND(" ",C2490&amp;" ")-1))=6,LEN(LEFT(C2490,FIND(" ",C2490&amp;" ")-1))=7),OR(ISNUMBER(MATCH(LEFT(C2490,FIND(" ",C2490&amp;" ")-1),'Look Up Values'!$G$2:$G$1000,0)),ISNUMBER(MATCH(LEFT(C2490,FIND(" ",C2490&amp;" ")-1),'Look Up Values'!$AE$2:$AE$2000,0)))),"","EWC error")),"")</f>
        <v/>
      </c>
      <c r="P2490" s="242" t="str" cm="1">
        <f t="array" ref="P2490">IF(AND(I2490&lt;&gt;0,I2490&lt;&gt;""),IF(D2490="","",IF(ISNUMBER(MATCH(SUBSTITUTE(D2490," ",""),SUBSTITUTE('Look Up Values'!$S$2:$S$120," ",""),0)),"","D&amp;R error")),"")</f>
        <v/>
      </c>
      <c r="Q2490" s="242" t="str" cm="1">
        <f t="array" ref="Q2490">IF(AND(I2490&lt;&gt;0,I2490&lt;&gt;""),IF(G2490="","",IF(ISNUMBER(MATCH(SUBSTITUTE(G2490," ",""),SUBSTITUTE('Look Up Values'!$I$2:$I$10," ",""),0)),"","State error")),"")</f>
        <v/>
      </c>
      <c r="R2490" s="260" t="str">
        <f t="shared" si="77"/>
        <v/>
      </c>
    </row>
    <row r="2491" spans="1:18" ht="15.75">
      <c r="A2491" s="250">
        <v>2484</v>
      </c>
      <c r="B2491" s="198"/>
      <c r="C2491" s="25"/>
      <c r="D2491" s="25"/>
      <c r="E2491" s="25"/>
      <c r="F2491" s="25"/>
      <c r="G2491" s="26"/>
      <c r="H2491" s="27"/>
      <c r="I2491" s="28"/>
      <c r="J2491" s="430"/>
      <c r="K2491" s="48"/>
      <c r="L2491" s="457" t="str">
        <f t="shared" si="76"/>
        <v/>
      </c>
      <c r="M2491" s="245" cm="1">
        <f t="array" ref="M2491">SUMPRODUCT(--(N2491:Q2491&lt;&gt;"")) + IF(TRIM(R2491)="",0,LEN(R2491)-LEN(SUBSTITUTE(R2491,",",""))+1)</f>
        <v>0</v>
      </c>
      <c r="N2491" s="242" t="str">
        <f>IF(AND(I2491&lt;&gt;0,I2491&lt;&gt;""),IF(TRIM(SUBSTITUTE(B2491,CHAR(160),""))="","",IF(ISNUMBER(MATCH(TRIM(SUBSTITUTE(B2491,CHAR(160),"")),'Look Up Values'!$B$2:$B$500,0)),"","Origin error")),"")</f>
        <v/>
      </c>
      <c r="O2491" s="242" t="str">
        <f>IF(AND(I2491&lt;&gt;0,I2491&lt;&gt;""),IF(C2491="","",IF(AND(ISNUMBER(--LEFT(C2491,FIND(" ",C2491&amp;" ")-1)),OR(LEN(LEFT(C2491,FIND(" ",C2491&amp;" ")-1))=6,LEN(LEFT(C2491,FIND(" ",C2491&amp;" ")-1))=7),OR(ISNUMBER(MATCH(LEFT(C2491,FIND(" ",C2491&amp;" ")-1),'Look Up Values'!$G$2:$G$1000,0)),ISNUMBER(MATCH(LEFT(C2491,FIND(" ",C2491&amp;" ")-1),'Look Up Values'!$AE$2:$AE$2000,0)))),"","EWC error")),"")</f>
        <v/>
      </c>
      <c r="P2491" s="242" t="str" cm="1">
        <f t="array" ref="P2491">IF(AND(I2491&lt;&gt;0,I2491&lt;&gt;""),IF(D2491="","",IF(ISNUMBER(MATCH(SUBSTITUTE(D2491," ",""),SUBSTITUTE('Look Up Values'!$S$2:$S$120," ",""),0)),"","D&amp;R error")),"")</f>
        <v/>
      </c>
      <c r="Q2491" s="242" t="str" cm="1">
        <f t="array" ref="Q2491">IF(AND(I2491&lt;&gt;0,I2491&lt;&gt;""),IF(G2491="","",IF(ISNUMBER(MATCH(SUBSTITUTE(G2491," ",""),SUBSTITUTE('Look Up Values'!$I$2:$I$10," ",""),0)),"","State error")),"")</f>
        <v/>
      </c>
      <c r="R2491" s="260" t="str">
        <f t="shared" si="77"/>
        <v/>
      </c>
    </row>
    <row r="2492" spans="1:18" ht="15.75">
      <c r="A2492" s="250">
        <v>2485</v>
      </c>
      <c r="B2492" s="198"/>
      <c r="C2492" s="25"/>
      <c r="D2492" s="25"/>
      <c r="E2492" s="25"/>
      <c r="F2492" s="25"/>
      <c r="G2492" s="26"/>
      <c r="H2492" s="27"/>
      <c r="I2492" s="28"/>
      <c r="J2492" s="430"/>
      <c r="K2492" s="48"/>
      <c r="L2492" s="457" t="str">
        <f t="shared" si="76"/>
        <v/>
      </c>
      <c r="M2492" s="245" cm="1">
        <f t="array" ref="M2492">SUMPRODUCT(--(N2492:Q2492&lt;&gt;"")) + IF(TRIM(R2492)="",0,LEN(R2492)-LEN(SUBSTITUTE(R2492,",",""))+1)</f>
        <v>0</v>
      </c>
      <c r="N2492" s="242" t="str">
        <f>IF(AND(I2492&lt;&gt;0,I2492&lt;&gt;""),IF(TRIM(SUBSTITUTE(B2492,CHAR(160),""))="","",IF(ISNUMBER(MATCH(TRIM(SUBSTITUTE(B2492,CHAR(160),"")),'Look Up Values'!$B$2:$B$500,0)),"","Origin error")),"")</f>
        <v/>
      </c>
      <c r="O2492" s="242" t="str">
        <f>IF(AND(I2492&lt;&gt;0,I2492&lt;&gt;""),IF(C2492="","",IF(AND(ISNUMBER(--LEFT(C2492,FIND(" ",C2492&amp;" ")-1)),OR(LEN(LEFT(C2492,FIND(" ",C2492&amp;" ")-1))=6,LEN(LEFT(C2492,FIND(" ",C2492&amp;" ")-1))=7),OR(ISNUMBER(MATCH(LEFT(C2492,FIND(" ",C2492&amp;" ")-1),'Look Up Values'!$G$2:$G$1000,0)),ISNUMBER(MATCH(LEFT(C2492,FIND(" ",C2492&amp;" ")-1),'Look Up Values'!$AE$2:$AE$2000,0)))),"","EWC error")),"")</f>
        <v/>
      </c>
      <c r="P2492" s="242" t="str" cm="1">
        <f t="array" ref="P2492">IF(AND(I2492&lt;&gt;0,I2492&lt;&gt;""),IF(D2492="","",IF(ISNUMBER(MATCH(SUBSTITUTE(D2492," ",""),SUBSTITUTE('Look Up Values'!$S$2:$S$120," ",""),0)),"","D&amp;R error")),"")</f>
        <v/>
      </c>
      <c r="Q2492" s="242" t="str" cm="1">
        <f t="array" ref="Q2492">IF(AND(I2492&lt;&gt;0,I2492&lt;&gt;""),IF(G2492="","",IF(ISNUMBER(MATCH(SUBSTITUTE(G2492," ",""),SUBSTITUTE('Look Up Values'!$I$2:$I$10," ",""),0)),"","State error")),"")</f>
        <v/>
      </c>
      <c r="R2492" s="260" t="str">
        <f t="shared" si="77"/>
        <v/>
      </c>
    </row>
    <row r="2493" spans="1:18" ht="15.75">
      <c r="A2493" s="250">
        <v>2486</v>
      </c>
      <c r="B2493" s="198"/>
      <c r="C2493" s="25"/>
      <c r="D2493" s="25"/>
      <c r="E2493" s="25"/>
      <c r="F2493" s="25"/>
      <c r="G2493" s="26"/>
      <c r="H2493" s="27"/>
      <c r="I2493" s="28"/>
      <c r="J2493" s="430"/>
      <c r="K2493" s="48"/>
      <c r="L2493" s="457" t="str">
        <f t="shared" si="76"/>
        <v/>
      </c>
      <c r="M2493" s="245" cm="1">
        <f t="array" ref="M2493">SUMPRODUCT(--(N2493:Q2493&lt;&gt;"")) + IF(TRIM(R2493)="",0,LEN(R2493)-LEN(SUBSTITUTE(R2493,",",""))+1)</f>
        <v>0</v>
      </c>
      <c r="N2493" s="242" t="str">
        <f>IF(AND(I2493&lt;&gt;0,I2493&lt;&gt;""),IF(TRIM(SUBSTITUTE(B2493,CHAR(160),""))="","",IF(ISNUMBER(MATCH(TRIM(SUBSTITUTE(B2493,CHAR(160),"")),'Look Up Values'!$B$2:$B$500,0)),"","Origin error")),"")</f>
        <v/>
      </c>
      <c r="O2493" s="242" t="str">
        <f>IF(AND(I2493&lt;&gt;0,I2493&lt;&gt;""),IF(C2493="","",IF(AND(ISNUMBER(--LEFT(C2493,FIND(" ",C2493&amp;" ")-1)),OR(LEN(LEFT(C2493,FIND(" ",C2493&amp;" ")-1))=6,LEN(LEFT(C2493,FIND(" ",C2493&amp;" ")-1))=7),OR(ISNUMBER(MATCH(LEFT(C2493,FIND(" ",C2493&amp;" ")-1),'Look Up Values'!$G$2:$G$1000,0)),ISNUMBER(MATCH(LEFT(C2493,FIND(" ",C2493&amp;" ")-1),'Look Up Values'!$AE$2:$AE$2000,0)))),"","EWC error")),"")</f>
        <v/>
      </c>
      <c r="P2493" s="242" t="str" cm="1">
        <f t="array" ref="P2493">IF(AND(I2493&lt;&gt;0,I2493&lt;&gt;""),IF(D2493="","",IF(ISNUMBER(MATCH(SUBSTITUTE(D2493," ",""),SUBSTITUTE('Look Up Values'!$S$2:$S$120," ",""),0)),"","D&amp;R error")),"")</f>
        <v/>
      </c>
      <c r="Q2493" s="242" t="str" cm="1">
        <f t="array" ref="Q2493">IF(AND(I2493&lt;&gt;0,I2493&lt;&gt;""),IF(G2493="","",IF(ISNUMBER(MATCH(SUBSTITUTE(G2493," ",""),SUBSTITUTE('Look Up Values'!$I$2:$I$10," ",""),0)),"","State error")),"")</f>
        <v/>
      </c>
      <c r="R2493" s="260" t="str">
        <f t="shared" si="77"/>
        <v/>
      </c>
    </row>
    <row r="2494" spans="1:18" ht="15.75">
      <c r="A2494" s="250">
        <v>2487</v>
      </c>
      <c r="B2494" s="198"/>
      <c r="C2494" s="25"/>
      <c r="D2494" s="25"/>
      <c r="E2494" s="25"/>
      <c r="F2494" s="25"/>
      <c r="G2494" s="26"/>
      <c r="H2494" s="27"/>
      <c r="I2494" s="28"/>
      <c r="J2494" s="430"/>
      <c r="K2494" s="48"/>
      <c r="L2494" s="457" t="str">
        <f t="shared" si="76"/>
        <v/>
      </c>
      <c r="M2494" s="245" cm="1">
        <f t="array" ref="M2494">SUMPRODUCT(--(N2494:Q2494&lt;&gt;"")) + IF(TRIM(R2494)="",0,LEN(R2494)-LEN(SUBSTITUTE(R2494,",",""))+1)</f>
        <v>0</v>
      </c>
      <c r="N2494" s="242" t="str">
        <f>IF(AND(I2494&lt;&gt;0,I2494&lt;&gt;""),IF(TRIM(SUBSTITUTE(B2494,CHAR(160),""))="","",IF(ISNUMBER(MATCH(TRIM(SUBSTITUTE(B2494,CHAR(160),"")),'Look Up Values'!$B$2:$B$500,0)),"","Origin error")),"")</f>
        <v/>
      </c>
      <c r="O2494" s="242" t="str">
        <f>IF(AND(I2494&lt;&gt;0,I2494&lt;&gt;""),IF(C2494="","",IF(AND(ISNUMBER(--LEFT(C2494,FIND(" ",C2494&amp;" ")-1)),OR(LEN(LEFT(C2494,FIND(" ",C2494&amp;" ")-1))=6,LEN(LEFT(C2494,FIND(" ",C2494&amp;" ")-1))=7),OR(ISNUMBER(MATCH(LEFT(C2494,FIND(" ",C2494&amp;" ")-1),'Look Up Values'!$G$2:$G$1000,0)),ISNUMBER(MATCH(LEFT(C2494,FIND(" ",C2494&amp;" ")-1),'Look Up Values'!$AE$2:$AE$2000,0)))),"","EWC error")),"")</f>
        <v/>
      </c>
      <c r="P2494" s="242" t="str" cm="1">
        <f t="array" ref="P2494">IF(AND(I2494&lt;&gt;0,I2494&lt;&gt;""),IF(D2494="","",IF(ISNUMBER(MATCH(SUBSTITUTE(D2494," ",""),SUBSTITUTE('Look Up Values'!$S$2:$S$120," ",""),0)),"","D&amp;R error")),"")</f>
        <v/>
      </c>
      <c r="Q2494" s="242" t="str" cm="1">
        <f t="array" ref="Q2494">IF(AND(I2494&lt;&gt;0,I2494&lt;&gt;""),IF(G2494="","",IF(ISNUMBER(MATCH(SUBSTITUTE(G2494," ",""),SUBSTITUTE('Look Up Values'!$I$2:$I$10," ",""),0)),"","State error")),"")</f>
        <v/>
      </c>
      <c r="R2494" s="260" t="str">
        <f t="shared" si="77"/>
        <v/>
      </c>
    </row>
    <row r="2495" spans="1:18" ht="15.75">
      <c r="A2495" s="250">
        <v>2488</v>
      </c>
      <c r="B2495" s="198"/>
      <c r="C2495" s="25"/>
      <c r="D2495" s="25"/>
      <c r="E2495" s="25"/>
      <c r="F2495" s="25"/>
      <c r="G2495" s="26"/>
      <c r="H2495" s="27"/>
      <c r="I2495" s="28"/>
      <c r="J2495" s="430"/>
      <c r="K2495" s="48"/>
      <c r="L2495" s="457" t="str">
        <f t="shared" si="76"/>
        <v/>
      </c>
      <c r="M2495" s="245" cm="1">
        <f t="array" ref="M2495">SUMPRODUCT(--(N2495:Q2495&lt;&gt;"")) + IF(TRIM(R2495)="",0,LEN(R2495)-LEN(SUBSTITUTE(R2495,",",""))+1)</f>
        <v>0</v>
      </c>
      <c r="N2495" s="242" t="str">
        <f>IF(AND(I2495&lt;&gt;0,I2495&lt;&gt;""),IF(TRIM(SUBSTITUTE(B2495,CHAR(160),""))="","",IF(ISNUMBER(MATCH(TRIM(SUBSTITUTE(B2495,CHAR(160),"")),'Look Up Values'!$B$2:$B$500,0)),"","Origin error")),"")</f>
        <v/>
      </c>
      <c r="O2495" s="242" t="str">
        <f>IF(AND(I2495&lt;&gt;0,I2495&lt;&gt;""),IF(C2495="","",IF(AND(ISNUMBER(--LEFT(C2495,FIND(" ",C2495&amp;" ")-1)),OR(LEN(LEFT(C2495,FIND(" ",C2495&amp;" ")-1))=6,LEN(LEFT(C2495,FIND(" ",C2495&amp;" ")-1))=7),OR(ISNUMBER(MATCH(LEFT(C2495,FIND(" ",C2495&amp;" ")-1),'Look Up Values'!$G$2:$G$1000,0)),ISNUMBER(MATCH(LEFT(C2495,FIND(" ",C2495&amp;" ")-1),'Look Up Values'!$AE$2:$AE$2000,0)))),"","EWC error")),"")</f>
        <v/>
      </c>
      <c r="P2495" s="242" t="str" cm="1">
        <f t="array" ref="P2495">IF(AND(I2495&lt;&gt;0,I2495&lt;&gt;""),IF(D2495="","",IF(ISNUMBER(MATCH(SUBSTITUTE(D2495," ",""),SUBSTITUTE('Look Up Values'!$S$2:$S$120," ",""),0)),"","D&amp;R error")),"")</f>
        <v/>
      </c>
      <c r="Q2495" s="242" t="str" cm="1">
        <f t="array" ref="Q2495">IF(AND(I2495&lt;&gt;0,I2495&lt;&gt;""),IF(G2495="","",IF(ISNUMBER(MATCH(SUBSTITUTE(G2495," ",""),SUBSTITUTE('Look Up Values'!$I$2:$I$10," ",""),0)),"","State error")),"")</f>
        <v/>
      </c>
      <c r="R2495" s="260" t="str">
        <f t="shared" si="77"/>
        <v/>
      </c>
    </row>
    <row r="2496" spans="1:18" ht="15.75">
      <c r="A2496" s="250">
        <v>2489</v>
      </c>
      <c r="B2496" s="198"/>
      <c r="C2496" s="25"/>
      <c r="D2496" s="25"/>
      <c r="E2496" s="25"/>
      <c r="F2496" s="25"/>
      <c r="G2496" s="26"/>
      <c r="H2496" s="27"/>
      <c r="I2496" s="28"/>
      <c r="J2496" s="430"/>
      <c r="K2496" s="48"/>
      <c r="L2496" s="457" t="str">
        <f t="shared" si="76"/>
        <v/>
      </c>
      <c r="M2496" s="245" cm="1">
        <f t="array" ref="M2496">SUMPRODUCT(--(N2496:Q2496&lt;&gt;"")) + IF(TRIM(R2496)="",0,LEN(R2496)-LEN(SUBSTITUTE(R2496,",",""))+1)</f>
        <v>0</v>
      </c>
      <c r="N2496" s="242" t="str">
        <f>IF(AND(I2496&lt;&gt;0,I2496&lt;&gt;""),IF(TRIM(SUBSTITUTE(B2496,CHAR(160),""))="","",IF(ISNUMBER(MATCH(TRIM(SUBSTITUTE(B2496,CHAR(160),"")),'Look Up Values'!$B$2:$B$500,0)),"","Origin error")),"")</f>
        <v/>
      </c>
      <c r="O2496" s="242" t="str">
        <f>IF(AND(I2496&lt;&gt;0,I2496&lt;&gt;""),IF(C2496="","",IF(AND(ISNUMBER(--LEFT(C2496,FIND(" ",C2496&amp;" ")-1)),OR(LEN(LEFT(C2496,FIND(" ",C2496&amp;" ")-1))=6,LEN(LEFT(C2496,FIND(" ",C2496&amp;" ")-1))=7),OR(ISNUMBER(MATCH(LEFT(C2496,FIND(" ",C2496&amp;" ")-1),'Look Up Values'!$G$2:$G$1000,0)),ISNUMBER(MATCH(LEFT(C2496,FIND(" ",C2496&amp;" ")-1),'Look Up Values'!$AE$2:$AE$2000,0)))),"","EWC error")),"")</f>
        <v/>
      </c>
      <c r="P2496" s="242" t="str" cm="1">
        <f t="array" ref="P2496">IF(AND(I2496&lt;&gt;0,I2496&lt;&gt;""),IF(D2496="","",IF(ISNUMBER(MATCH(SUBSTITUTE(D2496," ",""),SUBSTITUTE('Look Up Values'!$S$2:$S$120," ",""),0)),"","D&amp;R error")),"")</f>
        <v/>
      </c>
      <c r="Q2496" s="242" t="str" cm="1">
        <f t="array" ref="Q2496">IF(AND(I2496&lt;&gt;0,I2496&lt;&gt;""),IF(G2496="","",IF(ISNUMBER(MATCH(SUBSTITUTE(G2496," ",""),SUBSTITUTE('Look Up Values'!$I$2:$I$10," ",""),0)),"","State error")),"")</f>
        <v/>
      </c>
      <c r="R2496" s="260" t="str">
        <f t="shared" si="77"/>
        <v/>
      </c>
    </row>
    <row r="2497" spans="1:18" ht="15.75">
      <c r="A2497" s="250">
        <v>2490</v>
      </c>
      <c r="B2497" s="198"/>
      <c r="C2497" s="25"/>
      <c r="D2497" s="25"/>
      <c r="E2497" s="25"/>
      <c r="F2497" s="25"/>
      <c r="G2497" s="26"/>
      <c r="H2497" s="27"/>
      <c r="I2497" s="28"/>
      <c r="J2497" s="430"/>
      <c r="K2497" s="48"/>
      <c r="L2497" s="457" t="str">
        <f t="shared" si="76"/>
        <v/>
      </c>
      <c r="M2497" s="245" cm="1">
        <f t="array" ref="M2497">SUMPRODUCT(--(N2497:Q2497&lt;&gt;"")) + IF(TRIM(R2497)="",0,LEN(R2497)-LEN(SUBSTITUTE(R2497,",",""))+1)</f>
        <v>0</v>
      </c>
      <c r="N2497" s="242" t="str">
        <f>IF(AND(I2497&lt;&gt;0,I2497&lt;&gt;""),IF(TRIM(SUBSTITUTE(B2497,CHAR(160),""))="","",IF(ISNUMBER(MATCH(TRIM(SUBSTITUTE(B2497,CHAR(160),"")),'Look Up Values'!$B$2:$B$500,0)),"","Origin error")),"")</f>
        <v/>
      </c>
      <c r="O2497" s="242" t="str">
        <f>IF(AND(I2497&lt;&gt;0,I2497&lt;&gt;""),IF(C2497="","",IF(AND(ISNUMBER(--LEFT(C2497,FIND(" ",C2497&amp;" ")-1)),OR(LEN(LEFT(C2497,FIND(" ",C2497&amp;" ")-1))=6,LEN(LEFT(C2497,FIND(" ",C2497&amp;" ")-1))=7),OR(ISNUMBER(MATCH(LEFT(C2497,FIND(" ",C2497&amp;" ")-1),'Look Up Values'!$G$2:$G$1000,0)),ISNUMBER(MATCH(LEFT(C2497,FIND(" ",C2497&amp;" ")-1),'Look Up Values'!$AE$2:$AE$2000,0)))),"","EWC error")),"")</f>
        <v/>
      </c>
      <c r="P2497" s="242" t="str" cm="1">
        <f t="array" ref="P2497">IF(AND(I2497&lt;&gt;0,I2497&lt;&gt;""),IF(D2497="","",IF(ISNUMBER(MATCH(SUBSTITUTE(D2497," ",""),SUBSTITUTE('Look Up Values'!$S$2:$S$120," ",""),0)),"","D&amp;R error")),"")</f>
        <v/>
      </c>
      <c r="Q2497" s="242" t="str" cm="1">
        <f t="array" ref="Q2497">IF(AND(I2497&lt;&gt;0,I2497&lt;&gt;""),IF(G2497="","",IF(ISNUMBER(MATCH(SUBSTITUTE(G2497," ",""),SUBSTITUTE('Look Up Values'!$I$2:$I$10," ",""),0)),"","State error")),"")</f>
        <v/>
      </c>
      <c r="R2497" s="260" t="str">
        <f t="shared" si="77"/>
        <v/>
      </c>
    </row>
    <row r="2498" spans="1:18" ht="15.75">
      <c r="A2498" s="250">
        <v>2491</v>
      </c>
      <c r="B2498" s="198"/>
      <c r="C2498" s="25"/>
      <c r="D2498" s="25"/>
      <c r="E2498" s="25"/>
      <c r="F2498" s="25"/>
      <c r="G2498" s="26"/>
      <c r="H2498" s="27"/>
      <c r="I2498" s="28"/>
      <c r="J2498" s="430"/>
      <c r="K2498" s="48"/>
      <c r="L2498" s="457" t="str">
        <f t="shared" si="76"/>
        <v/>
      </c>
      <c r="M2498" s="245" cm="1">
        <f t="array" ref="M2498">SUMPRODUCT(--(N2498:Q2498&lt;&gt;"")) + IF(TRIM(R2498)="",0,LEN(R2498)-LEN(SUBSTITUTE(R2498,",",""))+1)</f>
        <v>0</v>
      </c>
      <c r="N2498" s="242" t="str">
        <f>IF(AND(I2498&lt;&gt;0,I2498&lt;&gt;""),IF(TRIM(SUBSTITUTE(B2498,CHAR(160),""))="","",IF(ISNUMBER(MATCH(TRIM(SUBSTITUTE(B2498,CHAR(160),"")),'Look Up Values'!$B$2:$B$500,0)),"","Origin error")),"")</f>
        <v/>
      </c>
      <c r="O2498" s="242" t="str">
        <f>IF(AND(I2498&lt;&gt;0,I2498&lt;&gt;""),IF(C2498="","",IF(AND(ISNUMBER(--LEFT(C2498,FIND(" ",C2498&amp;" ")-1)),OR(LEN(LEFT(C2498,FIND(" ",C2498&amp;" ")-1))=6,LEN(LEFT(C2498,FIND(" ",C2498&amp;" ")-1))=7),OR(ISNUMBER(MATCH(LEFT(C2498,FIND(" ",C2498&amp;" ")-1),'Look Up Values'!$G$2:$G$1000,0)),ISNUMBER(MATCH(LEFT(C2498,FIND(" ",C2498&amp;" ")-1),'Look Up Values'!$AE$2:$AE$2000,0)))),"","EWC error")),"")</f>
        <v/>
      </c>
      <c r="P2498" s="242" t="str" cm="1">
        <f t="array" ref="P2498">IF(AND(I2498&lt;&gt;0,I2498&lt;&gt;""),IF(D2498="","",IF(ISNUMBER(MATCH(SUBSTITUTE(D2498," ",""),SUBSTITUTE('Look Up Values'!$S$2:$S$120," ",""),0)),"","D&amp;R error")),"")</f>
        <v/>
      </c>
      <c r="Q2498" s="242" t="str" cm="1">
        <f t="array" ref="Q2498">IF(AND(I2498&lt;&gt;0,I2498&lt;&gt;""),IF(G2498="","",IF(ISNUMBER(MATCH(SUBSTITUTE(G2498," ",""),SUBSTITUTE('Look Up Values'!$I$2:$I$10," ",""),0)),"","State error")),"")</f>
        <v/>
      </c>
      <c r="R2498" s="260" t="str">
        <f t="shared" si="77"/>
        <v/>
      </c>
    </row>
    <row r="2499" spans="1:18" ht="15.75">
      <c r="A2499" s="250">
        <v>2492</v>
      </c>
      <c r="B2499" s="198"/>
      <c r="C2499" s="25"/>
      <c r="D2499" s="25"/>
      <c r="E2499" s="25"/>
      <c r="F2499" s="25"/>
      <c r="G2499" s="26"/>
      <c r="H2499" s="27"/>
      <c r="I2499" s="28"/>
      <c r="J2499" s="430"/>
      <c r="K2499" s="48"/>
      <c r="L2499" s="457" t="str">
        <f t="shared" si="76"/>
        <v/>
      </c>
      <c r="M2499" s="245" cm="1">
        <f t="array" ref="M2499">SUMPRODUCT(--(N2499:Q2499&lt;&gt;"")) + IF(TRIM(R2499)="",0,LEN(R2499)-LEN(SUBSTITUTE(R2499,",",""))+1)</f>
        <v>0</v>
      </c>
      <c r="N2499" s="242" t="str">
        <f>IF(AND(I2499&lt;&gt;0,I2499&lt;&gt;""),IF(TRIM(SUBSTITUTE(B2499,CHAR(160),""))="","",IF(ISNUMBER(MATCH(TRIM(SUBSTITUTE(B2499,CHAR(160),"")),'Look Up Values'!$B$2:$B$500,0)),"","Origin error")),"")</f>
        <v/>
      </c>
      <c r="O2499" s="242" t="str">
        <f>IF(AND(I2499&lt;&gt;0,I2499&lt;&gt;""),IF(C2499="","",IF(AND(ISNUMBER(--LEFT(C2499,FIND(" ",C2499&amp;" ")-1)),OR(LEN(LEFT(C2499,FIND(" ",C2499&amp;" ")-1))=6,LEN(LEFT(C2499,FIND(" ",C2499&amp;" ")-1))=7),OR(ISNUMBER(MATCH(LEFT(C2499,FIND(" ",C2499&amp;" ")-1),'Look Up Values'!$G$2:$G$1000,0)),ISNUMBER(MATCH(LEFT(C2499,FIND(" ",C2499&amp;" ")-1),'Look Up Values'!$AE$2:$AE$2000,0)))),"","EWC error")),"")</f>
        <v/>
      </c>
      <c r="P2499" s="242" t="str" cm="1">
        <f t="array" ref="P2499">IF(AND(I2499&lt;&gt;0,I2499&lt;&gt;""),IF(D2499="","",IF(ISNUMBER(MATCH(SUBSTITUTE(D2499," ",""),SUBSTITUTE('Look Up Values'!$S$2:$S$120," ",""),0)),"","D&amp;R error")),"")</f>
        <v/>
      </c>
      <c r="Q2499" s="242" t="str" cm="1">
        <f t="array" ref="Q2499">IF(AND(I2499&lt;&gt;0,I2499&lt;&gt;""),IF(G2499="","",IF(ISNUMBER(MATCH(SUBSTITUTE(G2499," ",""),SUBSTITUTE('Look Up Values'!$I$2:$I$10," ",""),0)),"","State error")),"")</f>
        <v/>
      </c>
      <c r="R2499" s="260" t="str">
        <f t="shared" si="77"/>
        <v/>
      </c>
    </row>
    <row r="2500" spans="1:18" ht="15.75">
      <c r="A2500" s="250">
        <v>2493</v>
      </c>
      <c r="B2500" s="198"/>
      <c r="C2500" s="25"/>
      <c r="D2500" s="25"/>
      <c r="E2500" s="25"/>
      <c r="F2500" s="25"/>
      <c r="G2500" s="26"/>
      <c r="H2500" s="27"/>
      <c r="I2500" s="28"/>
      <c r="J2500" s="430"/>
      <c r="K2500" s="48"/>
      <c r="L2500" s="457" t="str">
        <f t="shared" si="76"/>
        <v/>
      </c>
      <c r="M2500" s="245" cm="1">
        <f t="array" ref="M2500">SUMPRODUCT(--(N2500:Q2500&lt;&gt;"")) + IF(TRIM(R2500)="",0,LEN(R2500)-LEN(SUBSTITUTE(R2500,",",""))+1)</f>
        <v>0</v>
      </c>
      <c r="N2500" s="242" t="str">
        <f>IF(AND(I2500&lt;&gt;0,I2500&lt;&gt;""),IF(TRIM(SUBSTITUTE(B2500,CHAR(160),""))="","",IF(ISNUMBER(MATCH(TRIM(SUBSTITUTE(B2500,CHAR(160),"")),'Look Up Values'!$B$2:$B$500,0)),"","Origin error")),"")</f>
        <v/>
      </c>
      <c r="O2500" s="242" t="str">
        <f>IF(AND(I2500&lt;&gt;0,I2500&lt;&gt;""),IF(C2500="","",IF(AND(ISNUMBER(--LEFT(C2500,FIND(" ",C2500&amp;" ")-1)),OR(LEN(LEFT(C2500,FIND(" ",C2500&amp;" ")-1))=6,LEN(LEFT(C2500,FIND(" ",C2500&amp;" ")-1))=7),OR(ISNUMBER(MATCH(LEFT(C2500,FIND(" ",C2500&amp;" ")-1),'Look Up Values'!$G$2:$G$1000,0)),ISNUMBER(MATCH(LEFT(C2500,FIND(" ",C2500&amp;" ")-1),'Look Up Values'!$AE$2:$AE$2000,0)))),"","EWC error")),"")</f>
        <v/>
      </c>
      <c r="P2500" s="242" t="str" cm="1">
        <f t="array" ref="P2500">IF(AND(I2500&lt;&gt;0,I2500&lt;&gt;""),IF(D2500="","",IF(ISNUMBER(MATCH(SUBSTITUTE(D2500," ",""),SUBSTITUTE('Look Up Values'!$S$2:$S$120," ",""),0)),"","D&amp;R error")),"")</f>
        <v/>
      </c>
      <c r="Q2500" s="242" t="str" cm="1">
        <f t="array" ref="Q2500">IF(AND(I2500&lt;&gt;0,I2500&lt;&gt;""),IF(G2500="","",IF(ISNUMBER(MATCH(SUBSTITUTE(G2500," ",""),SUBSTITUTE('Look Up Values'!$I$2:$I$10," ",""),0)),"","State error")),"")</f>
        <v/>
      </c>
      <c r="R2500" s="260" t="str">
        <f t="shared" si="77"/>
        <v/>
      </c>
    </row>
    <row r="2501" spans="1:18" ht="15.75">
      <c r="A2501" s="250">
        <v>2494</v>
      </c>
      <c r="B2501" s="198"/>
      <c r="C2501" s="25"/>
      <c r="D2501" s="25"/>
      <c r="E2501" s="25"/>
      <c r="F2501" s="25"/>
      <c r="G2501" s="26"/>
      <c r="H2501" s="27"/>
      <c r="I2501" s="28"/>
      <c r="J2501" s="430"/>
      <c r="K2501" s="48"/>
      <c r="L2501" s="457" t="str">
        <f t="shared" si="76"/>
        <v/>
      </c>
      <c r="M2501" s="245" cm="1">
        <f t="array" ref="M2501">SUMPRODUCT(--(N2501:Q2501&lt;&gt;"")) + IF(TRIM(R2501)="",0,LEN(R2501)-LEN(SUBSTITUTE(R2501,",",""))+1)</f>
        <v>0</v>
      </c>
      <c r="N2501" s="242" t="str">
        <f>IF(AND(I2501&lt;&gt;0,I2501&lt;&gt;""),IF(TRIM(SUBSTITUTE(B2501,CHAR(160),""))="","",IF(ISNUMBER(MATCH(TRIM(SUBSTITUTE(B2501,CHAR(160),"")),'Look Up Values'!$B$2:$B$500,0)),"","Origin error")),"")</f>
        <v/>
      </c>
      <c r="O2501" s="242" t="str">
        <f>IF(AND(I2501&lt;&gt;0,I2501&lt;&gt;""),IF(C2501="","",IF(AND(ISNUMBER(--LEFT(C2501,FIND(" ",C2501&amp;" ")-1)),OR(LEN(LEFT(C2501,FIND(" ",C2501&amp;" ")-1))=6,LEN(LEFT(C2501,FIND(" ",C2501&amp;" ")-1))=7),OR(ISNUMBER(MATCH(LEFT(C2501,FIND(" ",C2501&amp;" ")-1),'Look Up Values'!$G$2:$G$1000,0)),ISNUMBER(MATCH(LEFT(C2501,FIND(" ",C2501&amp;" ")-1),'Look Up Values'!$AE$2:$AE$2000,0)))),"","EWC error")),"")</f>
        <v/>
      </c>
      <c r="P2501" s="242" t="str" cm="1">
        <f t="array" ref="P2501">IF(AND(I2501&lt;&gt;0,I2501&lt;&gt;""),IF(D2501="","",IF(ISNUMBER(MATCH(SUBSTITUTE(D2501," ",""),SUBSTITUTE('Look Up Values'!$S$2:$S$120," ",""),0)),"","D&amp;R error")),"")</f>
        <v/>
      </c>
      <c r="Q2501" s="242" t="str" cm="1">
        <f t="array" ref="Q2501">IF(AND(I2501&lt;&gt;0,I2501&lt;&gt;""),IF(G2501="","",IF(ISNUMBER(MATCH(SUBSTITUTE(G2501," ",""),SUBSTITUTE('Look Up Values'!$I$2:$I$10," ",""),0)),"","State error")),"")</f>
        <v/>
      </c>
      <c r="R2501" s="260" t="str">
        <f t="shared" si="77"/>
        <v/>
      </c>
    </row>
    <row r="2502" spans="1:18" ht="15.75">
      <c r="A2502" s="250">
        <v>2495</v>
      </c>
      <c r="B2502" s="198"/>
      <c r="C2502" s="25"/>
      <c r="D2502" s="25"/>
      <c r="E2502" s="25"/>
      <c r="F2502" s="25"/>
      <c r="G2502" s="26"/>
      <c r="H2502" s="27"/>
      <c r="I2502" s="28"/>
      <c r="J2502" s="430"/>
      <c r="K2502" s="48"/>
      <c r="L2502" s="457" t="str">
        <f t="shared" si="76"/>
        <v/>
      </c>
      <c r="M2502" s="245" cm="1">
        <f t="array" ref="M2502">SUMPRODUCT(--(N2502:Q2502&lt;&gt;"")) + IF(TRIM(R2502)="",0,LEN(R2502)-LEN(SUBSTITUTE(R2502,",",""))+1)</f>
        <v>0</v>
      </c>
      <c r="N2502" s="242" t="str">
        <f>IF(AND(I2502&lt;&gt;0,I2502&lt;&gt;""),IF(TRIM(SUBSTITUTE(B2502,CHAR(160),""))="","",IF(ISNUMBER(MATCH(TRIM(SUBSTITUTE(B2502,CHAR(160),"")),'Look Up Values'!$B$2:$B$500,0)),"","Origin error")),"")</f>
        <v/>
      </c>
      <c r="O2502" s="242" t="str">
        <f>IF(AND(I2502&lt;&gt;0,I2502&lt;&gt;""),IF(C2502="","",IF(AND(ISNUMBER(--LEFT(C2502,FIND(" ",C2502&amp;" ")-1)),OR(LEN(LEFT(C2502,FIND(" ",C2502&amp;" ")-1))=6,LEN(LEFT(C2502,FIND(" ",C2502&amp;" ")-1))=7),OR(ISNUMBER(MATCH(LEFT(C2502,FIND(" ",C2502&amp;" ")-1),'Look Up Values'!$G$2:$G$1000,0)),ISNUMBER(MATCH(LEFT(C2502,FIND(" ",C2502&amp;" ")-1),'Look Up Values'!$AE$2:$AE$2000,0)))),"","EWC error")),"")</f>
        <v/>
      </c>
      <c r="P2502" s="242" t="str" cm="1">
        <f t="array" ref="P2502">IF(AND(I2502&lt;&gt;0,I2502&lt;&gt;""),IF(D2502="","",IF(ISNUMBER(MATCH(SUBSTITUTE(D2502," ",""),SUBSTITUTE('Look Up Values'!$S$2:$S$120," ",""),0)),"","D&amp;R error")),"")</f>
        <v/>
      </c>
      <c r="Q2502" s="242" t="str" cm="1">
        <f t="array" ref="Q2502">IF(AND(I2502&lt;&gt;0,I2502&lt;&gt;""),IF(G2502="","",IF(ISNUMBER(MATCH(SUBSTITUTE(G2502," ",""),SUBSTITUTE('Look Up Values'!$I$2:$I$10," ",""),0)),"","State error")),"")</f>
        <v/>
      </c>
      <c r="R2502" s="260" t="str">
        <f t="shared" si="77"/>
        <v/>
      </c>
    </row>
    <row r="2503" spans="1:18" ht="15.75">
      <c r="A2503" s="250">
        <v>2496</v>
      </c>
      <c r="B2503" s="198"/>
      <c r="C2503" s="25"/>
      <c r="D2503" s="25"/>
      <c r="E2503" s="25"/>
      <c r="F2503" s="25"/>
      <c r="G2503" s="26"/>
      <c r="H2503" s="27"/>
      <c r="I2503" s="28"/>
      <c r="J2503" s="430"/>
      <c r="K2503" s="48"/>
      <c r="L2503" s="457" t="str">
        <f t="shared" si="76"/>
        <v/>
      </c>
      <c r="M2503" s="245" cm="1">
        <f t="array" ref="M2503">SUMPRODUCT(--(N2503:Q2503&lt;&gt;"")) + IF(TRIM(R2503)="",0,LEN(R2503)-LEN(SUBSTITUTE(R2503,",",""))+1)</f>
        <v>0</v>
      </c>
      <c r="N2503" s="242" t="str">
        <f>IF(AND(I2503&lt;&gt;0,I2503&lt;&gt;""),IF(TRIM(SUBSTITUTE(B2503,CHAR(160),""))="","",IF(ISNUMBER(MATCH(TRIM(SUBSTITUTE(B2503,CHAR(160),"")),'Look Up Values'!$B$2:$B$500,0)),"","Origin error")),"")</f>
        <v/>
      </c>
      <c r="O2503" s="242" t="str">
        <f>IF(AND(I2503&lt;&gt;0,I2503&lt;&gt;""),IF(C2503="","",IF(AND(ISNUMBER(--LEFT(C2503,FIND(" ",C2503&amp;" ")-1)),OR(LEN(LEFT(C2503,FIND(" ",C2503&amp;" ")-1))=6,LEN(LEFT(C2503,FIND(" ",C2503&amp;" ")-1))=7),OR(ISNUMBER(MATCH(LEFT(C2503,FIND(" ",C2503&amp;" ")-1),'Look Up Values'!$G$2:$G$1000,0)),ISNUMBER(MATCH(LEFT(C2503,FIND(" ",C2503&amp;" ")-1),'Look Up Values'!$AE$2:$AE$2000,0)))),"","EWC error")),"")</f>
        <v/>
      </c>
      <c r="P2503" s="242" t="str" cm="1">
        <f t="array" ref="P2503">IF(AND(I2503&lt;&gt;0,I2503&lt;&gt;""),IF(D2503="","",IF(ISNUMBER(MATCH(SUBSTITUTE(D2503," ",""),SUBSTITUTE('Look Up Values'!$S$2:$S$120," ",""),0)),"","D&amp;R error")),"")</f>
        <v/>
      </c>
      <c r="Q2503" s="242" t="str" cm="1">
        <f t="array" ref="Q2503">IF(AND(I2503&lt;&gt;0,I2503&lt;&gt;""),IF(G2503="","",IF(ISNUMBER(MATCH(SUBSTITUTE(G2503," ",""),SUBSTITUTE('Look Up Values'!$I$2:$I$10," ",""),0)),"","State error")),"")</f>
        <v/>
      </c>
      <c r="R2503" s="260" t="str">
        <f t="shared" si="77"/>
        <v/>
      </c>
    </row>
    <row r="2504" spans="1:18" ht="15.75">
      <c r="A2504" s="250">
        <v>2497</v>
      </c>
      <c r="B2504" s="198"/>
      <c r="C2504" s="25"/>
      <c r="D2504" s="25"/>
      <c r="E2504" s="25"/>
      <c r="F2504" s="25"/>
      <c r="G2504" s="26"/>
      <c r="H2504" s="27"/>
      <c r="I2504" s="28"/>
      <c r="J2504" s="430"/>
      <c r="K2504" s="48"/>
      <c r="L2504" s="457" t="str">
        <f t="shared" ref="L2504:L2567" si="78">IF(IFERROR(--SUBSTITUTE(M2504,CHAR(160),""),0)&gt;0,A2504,"")</f>
        <v/>
      </c>
      <c r="M2504" s="245" cm="1">
        <f t="array" ref="M2504">SUMPRODUCT(--(N2504:Q2504&lt;&gt;"")) + IF(TRIM(R2504)="",0,LEN(R2504)-LEN(SUBSTITUTE(R2504,",",""))+1)</f>
        <v>0</v>
      </c>
      <c r="N2504" s="242" t="str">
        <f>IF(AND(I2504&lt;&gt;0,I2504&lt;&gt;""),IF(TRIM(SUBSTITUTE(B2504,CHAR(160),""))="","",IF(ISNUMBER(MATCH(TRIM(SUBSTITUTE(B2504,CHAR(160),"")),'Look Up Values'!$B$2:$B$500,0)),"","Origin error")),"")</f>
        <v/>
      </c>
      <c r="O2504" s="242" t="str">
        <f>IF(AND(I2504&lt;&gt;0,I2504&lt;&gt;""),IF(C2504="","",IF(AND(ISNUMBER(--LEFT(C2504,FIND(" ",C2504&amp;" ")-1)),OR(LEN(LEFT(C2504,FIND(" ",C2504&amp;" ")-1))=6,LEN(LEFT(C2504,FIND(" ",C2504&amp;" ")-1))=7),OR(ISNUMBER(MATCH(LEFT(C2504,FIND(" ",C2504&amp;" ")-1),'Look Up Values'!$G$2:$G$1000,0)),ISNUMBER(MATCH(LEFT(C2504,FIND(" ",C2504&amp;" ")-1),'Look Up Values'!$AE$2:$AE$2000,0)))),"","EWC error")),"")</f>
        <v/>
      </c>
      <c r="P2504" s="242" t="str" cm="1">
        <f t="array" ref="P2504">IF(AND(I2504&lt;&gt;0,I2504&lt;&gt;""),IF(D2504="","",IF(ISNUMBER(MATCH(SUBSTITUTE(D2504," ",""),SUBSTITUTE('Look Up Values'!$S$2:$S$120," ",""),0)),"","D&amp;R error")),"")</f>
        <v/>
      </c>
      <c r="Q2504" s="242" t="str" cm="1">
        <f t="array" ref="Q2504">IF(AND(I2504&lt;&gt;0,I2504&lt;&gt;""),IF(G2504="","",IF(ISNUMBER(MATCH(SUBSTITUTE(G2504," ",""),SUBSTITUTE('Look Up Values'!$I$2:$I$10," ",""),0)),"","State error")),"")</f>
        <v/>
      </c>
      <c r="R2504" s="260" t="str">
        <f t="shared" si="77"/>
        <v/>
      </c>
    </row>
    <row r="2505" spans="1:18" ht="15.75">
      <c r="A2505" s="250">
        <v>2498</v>
      </c>
      <c r="B2505" s="198"/>
      <c r="C2505" s="25"/>
      <c r="D2505" s="25"/>
      <c r="E2505" s="25"/>
      <c r="F2505" s="25"/>
      <c r="G2505" s="26"/>
      <c r="H2505" s="27"/>
      <c r="I2505" s="28"/>
      <c r="J2505" s="430"/>
      <c r="K2505" s="48"/>
      <c r="L2505" s="457" t="str">
        <f t="shared" si="78"/>
        <v/>
      </c>
      <c r="M2505" s="245" cm="1">
        <f t="array" ref="M2505">SUMPRODUCT(--(N2505:Q2505&lt;&gt;"")) + IF(TRIM(R2505)="",0,LEN(R2505)-LEN(SUBSTITUTE(R2505,",",""))+1)</f>
        <v>0</v>
      </c>
      <c r="N2505" s="242" t="str">
        <f>IF(AND(I2505&lt;&gt;0,I2505&lt;&gt;""),IF(TRIM(SUBSTITUTE(B2505,CHAR(160),""))="","",IF(ISNUMBER(MATCH(TRIM(SUBSTITUTE(B2505,CHAR(160),"")),'Look Up Values'!$B$2:$B$500,0)),"","Origin error")),"")</f>
        <v/>
      </c>
      <c r="O2505" s="242" t="str">
        <f>IF(AND(I2505&lt;&gt;0,I2505&lt;&gt;""),IF(C2505="","",IF(AND(ISNUMBER(--LEFT(C2505,FIND(" ",C2505&amp;" ")-1)),OR(LEN(LEFT(C2505,FIND(" ",C2505&amp;" ")-1))=6,LEN(LEFT(C2505,FIND(" ",C2505&amp;" ")-1))=7),OR(ISNUMBER(MATCH(LEFT(C2505,FIND(" ",C2505&amp;" ")-1),'Look Up Values'!$G$2:$G$1000,0)),ISNUMBER(MATCH(LEFT(C2505,FIND(" ",C2505&amp;" ")-1),'Look Up Values'!$AE$2:$AE$2000,0)))),"","EWC error")),"")</f>
        <v/>
      </c>
      <c r="P2505" s="242" t="str" cm="1">
        <f t="array" ref="P2505">IF(AND(I2505&lt;&gt;0,I2505&lt;&gt;""),IF(D2505="","",IF(ISNUMBER(MATCH(SUBSTITUTE(D2505," ",""),SUBSTITUTE('Look Up Values'!$S$2:$S$120," ",""),0)),"","D&amp;R error")),"")</f>
        <v/>
      </c>
      <c r="Q2505" s="242" t="str" cm="1">
        <f t="array" ref="Q2505">IF(AND(I2505&lt;&gt;0,I2505&lt;&gt;""),IF(G2505="","",IF(ISNUMBER(MATCH(SUBSTITUTE(G2505," ",""),SUBSTITUTE('Look Up Values'!$I$2:$I$10," ",""),0)),"","State error")),"")</f>
        <v/>
      </c>
      <c r="R2505" s="260" t="str">
        <f t="shared" ref="R2505:R2568" si="79">IF(OR(I2505="",I2505=0),"",IF(COUNTA(B2505,C2505,D2505,G2505,I2505)=0,"",IF(COUNTA(B2505,C2505,D2505,G2505,I2505)=5,"",LEFT(IF(TRIM(SUBSTITUTE(B2505,CHAR(160),""))="","Origin, ","")&amp;IF(TRIM(SUBSTITUTE(C2505,CHAR(160),""))="","EWC, ","")&amp;IF(TRIM(SUBSTITUTE(D2505,CHAR(160),""))="","D&amp;R, ","")&amp;IF(TRIM(SUBSTITUTE(G2505,CHAR(160),""))="","State, ",""),LEN(IF(TRIM(SUBSTITUTE(B2505,CHAR(160),""))="","Origin, ","")&amp;IF(TRIM(SUBSTITUTE(C2505,CHAR(160),""))="","EWC, ","")&amp;IF(TRIM(SUBSTITUTE(D2505,CHAR(160),""))="","D&amp;R, ","")&amp;IF(TRIM(SUBSTITUTE(G2505,CHAR(160),""))="","State, ",""))-2))))</f>
        <v/>
      </c>
    </row>
    <row r="2506" spans="1:18" ht="15.75">
      <c r="A2506" s="250">
        <v>2499</v>
      </c>
      <c r="B2506" s="198"/>
      <c r="C2506" s="25"/>
      <c r="D2506" s="25"/>
      <c r="E2506" s="25"/>
      <c r="F2506" s="25"/>
      <c r="G2506" s="26"/>
      <c r="H2506" s="27"/>
      <c r="I2506" s="28"/>
      <c r="J2506" s="430"/>
      <c r="K2506" s="48"/>
      <c r="L2506" s="457" t="str">
        <f t="shared" si="78"/>
        <v/>
      </c>
      <c r="M2506" s="245" cm="1">
        <f t="array" ref="M2506">SUMPRODUCT(--(N2506:Q2506&lt;&gt;"")) + IF(TRIM(R2506)="",0,LEN(R2506)-LEN(SUBSTITUTE(R2506,",",""))+1)</f>
        <v>0</v>
      </c>
      <c r="N2506" s="242" t="str">
        <f>IF(AND(I2506&lt;&gt;0,I2506&lt;&gt;""),IF(TRIM(SUBSTITUTE(B2506,CHAR(160),""))="","",IF(ISNUMBER(MATCH(TRIM(SUBSTITUTE(B2506,CHAR(160),"")),'Look Up Values'!$B$2:$B$500,0)),"","Origin error")),"")</f>
        <v/>
      </c>
      <c r="O2506" s="242" t="str">
        <f>IF(AND(I2506&lt;&gt;0,I2506&lt;&gt;""),IF(C2506="","",IF(AND(ISNUMBER(--LEFT(C2506,FIND(" ",C2506&amp;" ")-1)),OR(LEN(LEFT(C2506,FIND(" ",C2506&amp;" ")-1))=6,LEN(LEFT(C2506,FIND(" ",C2506&amp;" ")-1))=7),OR(ISNUMBER(MATCH(LEFT(C2506,FIND(" ",C2506&amp;" ")-1),'Look Up Values'!$G$2:$G$1000,0)),ISNUMBER(MATCH(LEFT(C2506,FIND(" ",C2506&amp;" ")-1),'Look Up Values'!$AE$2:$AE$2000,0)))),"","EWC error")),"")</f>
        <v/>
      </c>
      <c r="P2506" s="242" t="str" cm="1">
        <f t="array" ref="P2506">IF(AND(I2506&lt;&gt;0,I2506&lt;&gt;""),IF(D2506="","",IF(ISNUMBER(MATCH(SUBSTITUTE(D2506," ",""),SUBSTITUTE('Look Up Values'!$S$2:$S$120," ",""),0)),"","D&amp;R error")),"")</f>
        <v/>
      </c>
      <c r="Q2506" s="242" t="str" cm="1">
        <f t="array" ref="Q2506">IF(AND(I2506&lt;&gt;0,I2506&lt;&gt;""),IF(G2506="","",IF(ISNUMBER(MATCH(SUBSTITUTE(G2506," ",""),SUBSTITUTE('Look Up Values'!$I$2:$I$10," ",""),0)),"","State error")),"")</f>
        <v/>
      </c>
      <c r="R2506" s="260" t="str">
        <f t="shared" si="79"/>
        <v/>
      </c>
    </row>
    <row r="2507" spans="1:18" ht="15.75">
      <c r="A2507" s="250">
        <v>2500</v>
      </c>
      <c r="B2507" s="198"/>
      <c r="C2507" s="25"/>
      <c r="D2507" s="25"/>
      <c r="E2507" s="25"/>
      <c r="F2507" s="25"/>
      <c r="G2507" s="26"/>
      <c r="H2507" s="27"/>
      <c r="I2507" s="28"/>
      <c r="J2507" s="430"/>
      <c r="K2507" s="48"/>
      <c r="L2507" s="457" t="str">
        <f t="shared" si="78"/>
        <v/>
      </c>
      <c r="M2507" s="245" cm="1">
        <f t="array" ref="M2507">SUMPRODUCT(--(N2507:Q2507&lt;&gt;"")) + IF(TRIM(R2507)="",0,LEN(R2507)-LEN(SUBSTITUTE(R2507,",",""))+1)</f>
        <v>0</v>
      </c>
      <c r="N2507" s="242" t="str">
        <f>IF(AND(I2507&lt;&gt;0,I2507&lt;&gt;""),IF(TRIM(SUBSTITUTE(B2507,CHAR(160),""))="","",IF(ISNUMBER(MATCH(TRIM(SUBSTITUTE(B2507,CHAR(160),"")),'Look Up Values'!$B$2:$B$500,0)),"","Origin error")),"")</f>
        <v/>
      </c>
      <c r="O2507" s="242" t="str">
        <f>IF(AND(I2507&lt;&gt;0,I2507&lt;&gt;""),IF(C2507="","",IF(AND(ISNUMBER(--LEFT(C2507,FIND(" ",C2507&amp;" ")-1)),OR(LEN(LEFT(C2507,FIND(" ",C2507&amp;" ")-1))=6,LEN(LEFT(C2507,FIND(" ",C2507&amp;" ")-1))=7),OR(ISNUMBER(MATCH(LEFT(C2507,FIND(" ",C2507&amp;" ")-1),'Look Up Values'!$G$2:$G$1000,0)),ISNUMBER(MATCH(LEFT(C2507,FIND(" ",C2507&amp;" ")-1),'Look Up Values'!$AE$2:$AE$2000,0)))),"","EWC error")),"")</f>
        <v/>
      </c>
      <c r="P2507" s="242" t="str" cm="1">
        <f t="array" ref="P2507">IF(AND(I2507&lt;&gt;0,I2507&lt;&gt;""),IF(D2507="","",IF(ISNUMBER(MATCH(SUBSTITUTE(D2507," ",""),SUBSTITUTE('Look Up Values'!$S$2:$S$120," ",""),0)),"","D&amp;R error")),"")</f>
        <v/>
      </c>
      <c r="Q2507" s="242" t="str" cm="1">
        <f t="array" ref="Q2507">IF(AND(I2507&lt;&gt;0,I2507&lt;&gt;""),IF(G2507="","",IF(ISNUMBER(MATCH(SUBSTITUTE(G2507," ",""),SUBSTITUTE('Look Up Values'!$I$2:$I$10," ",""),0)),"","State error")),"")</f>
        <v/>
      </c>
      <c r="R2507" s="260" t="str">
        <f t="shared" si="79"/>
        <v/>
      </c>
    </row>
    <row r="2508" spans="1:18" ht="15.75">
      <c r="A2508" s="250">
        <v>2501</v>
      </c>
      <c r="B2508" s="198"/>
      <c r="C2508" s="25"/>
      <c r="D2508" s="25"/>
      <c r="E2508" s="25"/>
      <c r="F2508" s="25"/>
      <c r="G2508" s="26"/>
      <c r="H2508" s="27"/>
      <c r="I2508" s="28"/>
      <c r="J2508" s="430"/>
      <c r="K2508" s="48"/>
      <c r="L2508" s="457" t="str">
        <f t="shared" si="78"/>
        <v/>
      </c>
      <c r="M2508" s="245" cm="1">
        <f t="array" ref="M2508">SUMPRODUCT(--(N2508:Q2508&lt;&gt;"")) + IF(TRIM(R2508)="",0,LEN(R2508)-LEN(SUBSTITUTE(R2508,",",""))+1)</f>
        <v>0</v>
      </c>
      <c r="N2508" s="242" t="str">
        <f>IF(AND(I2508&lt;&gt;0,I2508&lt;&gt;""),IF(TRIM(SUBSTITUTE(B2508,CHAR(160),""))="","",IF(ISNUMBER(MATCH(TRIM(SUBSTITUTE(B2508,CHAR(160),"")),'Look Up Values'!$B$2:$B$500,0)),"","Origin error")),"")</f>
        <v/>
      </c>
      <c r="O2508" s="242" t="str">
        <f>IF(AND(I2508&lt;&gt;0,I2508&lt;&gt;""),IF(C2508="","",IF(AND(ISNUMBER(--LEFT(C2508,FIND(" ",C2508&amp;" ")-1)),OR(LEN(LEFT(C2508,FIND(" ",C2508&amp;" ")-1))=6,LEN(LEFT(C2508,FIND(" ",C2508&amp;" ")-1))=7),OR(ISNUMBER(MATCH(LEFT(C2508,FIND(" ",C2508&amp;" ")-1),'Look Up Values'!$G$2:$G$1000,0)),ISNUMBER(MATCH(LEFT(C2508,FIND(" ",C2508&amp;" ")-1),'Look Up Values'!$AE$2:$AE$2000,0)))),"","EWC error")),"")</f>
        <v/>
      </c>
      <c r="P2508" s="242" t="str" cm="1">
        <f t="array" ref="P2508">IF(AND(I2508&lt;&gt;0,I2508&lt;&gt;""),IF(D2508="","",IF(ISNUMBER(MATCH(SUBSTITUTE(D2508," ",""),SUBSTITUTE('Look Up Values'!$S$2:$S$120," ",""),0)),"","D&amp;R error")),"")</f>
        <v/>
      </c>
      <c r="Q2508" s="242" t="str" cm="1">
        <f t="array" ref="Q2508">IF(AND(I2508&lt;&gt;0,I2508&lt;&gt;""),IF(G2508="","",IF(ISNUMBER(MATCH(SUBSTITUTE(G2508," ",""),SUBSTITUTE('Look Up Values'!$I$2:$I$10," ",""),0)),"","State error")),"")</f>
        <v/>
      </c>
      <c r="R2508" s="260" t="str">
        <f t="shared" si="79"/>
        <v/>
      </c>
    </row>
    <row r="2509" spans="1:18" ht="15.75">
      <c r="A2509" s="250">
        <v>2502</v>
      </c>
      <c r="B2509" s="198"/>
      <c r="C2509" s="25"/>
      <c r="D2509" s="25"/>
      <c r="E2509" s="25"/>
      <c r="F2509" s="25"/>
      <c r="G2509" s="26"/>
      <c r="H2509" s="27"/>
      <c r="I2509" s="28"/>
      <c r="J2509" s="430"/>
      <c r="K2509" s="48"/>
      <c r="L2509" s="457" t="str">
        <f t="shared" si="78"/>
        <v/>
      </c>
      <c r="M2509" s="245" cm="1">
        <f t="array" ref="M2509">SUMPRODUCT(--(N2509:Q2509&lt;&gt;"")) + IF(TRIM(R2509)="",0,LEN(R2509)-LEN(SUBSTITUTE(R2509,",",""))+1)</f>
        <v>0</v>
      </c>
      <c r="N2509" s="242" t="str">
        <f>IF(AND(I2509&lt;&gt;0,I2509&lt;&gt;""),IF(TRIM(SUBSTITUTE(B2509,CHAR(160),""))="","",IF(ISNUMBER(MATCH(TRIM(SUBSTITUTE(B2509,CHAR(160),"")),'Look Up Values'!$B$2:$B$500,0)),"","Origin error")),"")</f>
        <v/>
      </c>
      <c r="O2509" s="242" t="str">
        <f>IF(AND(I2509&lt;&gt;0,I2509&lt;&gt;""),IF(C2509="","",IF(AND(ISNUMBER(--LEFT(C2509,FIND(" ",C2509&amp;" ")-1)),OR(LEN(LEFT(C2509,FIND(" ",C2509&amp;" ")-1))=6,LEN(LEFT(C2509,FIND(" ",C2509&amp;" ")-1))=7),OR(ISNUMBER(MATCH(LEFT(C2509,FIND(" ",C2509&amp;" ")-1),'Look Up Values'!$G$2:$G$1000,0)),ISNUMBER(MATCH(LEFT(C2509,FIND(" ",C2509&amp;" ")-1),'Look Up Values'!$AE$2:$AE$2000,0)))),"","EWC error")),"")</f>
        <v/>
      </c>
      <c r="P2509" s="242" t="str" cm="1">
        <f t="array" ref="P2509">IF(AND(I2509&lt;&gt;0,I2509&lt;&gt;""),IF(D2509="","",IF(ISNUMBER(MATCH(SUBSTITUTE(D2509," ",""),SUBSTITUTE('Look Up Values'!$S$2:$S$120," ",""),0)),"","D&amp;R error")),"")</f>
        <v/>
      </c>
      <c r="Q2509" s="242" t="str" cm="1">
        <f t="array" ref="Q2509">IF(AND(I2509&lt;&gt;0,I2509&lt;&gt;""),IF(G2509="","",IF(ISNUMBER(MATCH(SUBSTITUTE(G2509," ",""),SUBSTITUTE('Look Up Values'!$I$2:$I$10," ",""),0)),"","State error")),"")</f>
        <v/>
      </c>
      <c r="R2509" s="260" t="str">
        <f t="shared" si="79"/>
        <v/>
      </c>
    </row>
    <row r="2510" spans="1:18" ht="15.75">
      <c r="A2510" s="250">
        <v>2503</v>
      </c>
      <c r="B2510" s="198"/>
      <c r="C2510" s="25"/>
      <c r="D2510" s="25"/>
      <c r="E2510" s="25"/>
      <c r="F2510" s="25"/>
      <c r="G2510" s="26"/>
      <c r="H2510" s="27"/>
      <c r="I2510" s="28"/>
      <c r="J2510" s="430"/>
      <c r="K2510" s="48"/>
      <c r="L2510" s="457" t="str">
        <f t="shared" si="78"/>
        <v/>
      </c>
      <c r="M2510" s="245" cm="1">
        <f t="array" ref="M2510">SUMPRODUCT(--(N2510:Q2510&lt;&gt;"")) + IF(TRIM(R2510)="",0,LEN(R2510)-LEN(SUBSTITUTE(R2510,",",""))+1)</f>
        <v>0</v>
      </c>
      <c r="N2510" s="242" t="str">
        <f>IF(AND(I2510&lt;&gt;0,I2510&lt;&gt;""),IF(TRIM(SUBSTITUTE(B2510,CHAR(160),""))="","",IF(ISNUMBER(MATCH(TRIM(SUBSTITUTE(B2510,CHAR(160),"")),'Look Up Values'!$B$2:$B$500,0)),"","Origin error")),"")</f>
        <v/>
      </c>
      <c r="O2510" s="242" t="str">
        <f>IF(AND(I2510&lt;&gt;0,I2510&lt;&gt;""),IF(C2510="","",IF(AND(ISNUMBER(--LEFT(C2510,FIND(" ",C2510&amp;" ")-1)),OR(LEN(LEFT(C2510,FIND(" ",C2510&amp;" ")-1))=6,LEN(LEFT(C2510,FIND(" ",C2510&amp;" ")-1))=7),OR(ISNUMBER(MATCH(LEFT(C2510,FIND(" ",C2510&amp;" ")-1),'Look Up Values'!$G$2:$G$1000,0)),ISNUMBER(MATCH(LEFT(C2510,FIND(" ",C2510&amp;" ")-1),'Look Up Values'!$AE$2:$AE$2000,0)))),"","EWC error")),"")</f>
        <v/>
      </c>
      <c r="P2510" s="242" t="str" cm="1">
        <f t="array" ref="P2510">IF(AND(I2510&lt;&gt;0,I2510&lt;&gt;""),IF(D2510="","",IF(ISNUMBER(MATCH(SUBSTITUTE(D2510," ",""),SUBSTITUTE('Look Up Values'!$S$2:$S$120," ",""),0)),"","D&amp;R error")),"")</f>
        <v/>
      </c>
      <c r="Q2510" s="242" t="str" cm="1">
        <f t="array" ref="Q2510">IF(AND(I2510&lt;&gt;0,I2510&lt;&gt;""),IF(G2510="","",IF(ISNUMBER(MATCH(SUBSTITUTE(G2510," ",""),SUBSTITUTE('Look Up Values'!$I$2:$I$10," ",""),0)),"","State error")),"")</f>
        <v/>
      </c>
      <c r="R2510" s="260" t="str">
        <f t="shared" si="79"/>
        <v/>
      </c>
    </row>
    <row r="2511" spans="1:18" ht="15.75">
      <c r="A2511" s="250">
        <v>2504</v>
      </c>
      <c r="B2511" s="198"/>
      <c r="C2511" s="25"/>
      <c r="D2511" s="25"/>
      <c r="E2511" s="25"/>
      <c r="F2511" s="25"/>
      <c r="G2511" s="26"/>
      <c r="H2511" s="27"/>
      <c r="I2511" s="28"/>
      <c r="J2511" s="430"/>
      <c r="K2511" s="48"/>
      <c r="L2511" s="457" t="str">
        <f t="shared" si="78"/>
        <v/>
      </c>
      <c r="M2511" s="245" cm="1">
        <f t="array" ref="M2511">SUMPRODUCT(--(N2511:Q2511&lt;&gt;"")) + IF(TRIM(R2511)="",0,LEN(R2511)-LEN(SUBSTITUTE(R2511,",",""))+1)</f>
        <v>0</v>
      </c>
      <c r="N2511" s="242" t="str">
        <f>IF(AND(I2511&lt;&gt;0,I2511&lt;&gt;""),IF(TRIM(SUBSTITUTE(B2511,CHAR(160),""))="","",IF(ISNUMBER(MATCH(TRIM(SUBSTITUTE(B2511,CHAR(160),"")),'Look Up Values'!$B$2:$B$500,0)),"","Origin error")),"")</f>
        <v/>
      </c>
      <c r="O2511" s="242" t="str">
        <f>IF(AND(I2511&lt;&gt;0,I2511&lt;&gt;""),IF(C2511="","",IF(AND(ISNUMBER(--LEFT(C2511,FIND(" ",C2511&amp;" ")-1)),OR(LEN(LEFT(C2511,FIND(" ",C2511&amp;" ")-1))=6,LEN(LEFT(C2511,FIND(" ",C2511&amp;" ")-1))=7),OR(ISNUMBER(MATCH(LEFT(C2511,FIND(" ",C2511&amp;" ")-1),'Look Up Values'!$G$2:$G$1000,0)),ISNUMBER(MATCH(LEFT(C2511,FIND(" ",C2511&amp;" ")-1),'Look Up Values'!$AE$2:$AE$2000,0)))),"","EWC error")),"")</f>
        <v/>
      </c>
      <c r="P2511" s="242" t="str" cm="1">
        <f t="array" ref="P2511">IF(AND(I2511&lt;&gt;0,I2511&lt;&gt;""),IF(D2511="","",IF(ISNUMBER(MATCH(SUBSTITUTE(D2511," ",""),SUBSTITUTE('Look Up Values'!$S$2:$S$120," ",""),0)),"","D&amp;R error")),"")</f>
        <v/>
      </c>
      <c r="Q2511" s="242" t="str" cm="1">
        <f t="array" ref="Q2511">IF(AND(I2511&lt;&gt;0,I2511&lt;&gt;""),IF(G2511="","",IF(ISNUMBER(MATCH(SUBSTITUTE(G2511," ",""),SUBSTITUTE('Look Up Values'!$I$2:$I$10," ",""),0)),"","State error")),"")</f>
        <v/>
      </c>
      <c r="R2511" s="260" t="str">
        <f t="shared" si="79"/>
        <v/>
      </c>
    </row>
    <row r="2512" spans="1:18" ht="15.75">
      <c r="A2512" s="250">
        <v>2505</v>
      </c>
      <c r="B2512" s="198"/>
      <c r="C2512" s="25"/>
      <c r="D2512" s="25"/>
      <c r="E2512" s="25"/>
      <c r="F2512" s="25"/>
      <c r="G2512" s="26"/>
      <c r="H2512" s="27"/>
      <c r="I2512" s="28"/>
      <c r="J2512" s="430"/>
      <c r="K2512" s="48"/>
      <c r="L2512" s="457" t="str">
        <f t="shared" si="78"/>
        <v/>
      </c>
      <c r="M2512" s="245" cm="1">
        <f t="array" ref="M2512">SUMPRODUCT(--(N2512:Q2512&lt;&gt;"")) + IF(TRIM(R2512)="",0,LEN(R2512)-LEN(SUBSTITUTE(R2512,",",""))+1)</f>
        <v>0</v>
      </c>
      <c r="N2512" s="242" t="str">
        <f>IF(AND(I2512&lt;&gt;0,I2512&lt;&gt;""),IF(TRIM(SUBSTITUTE(B2512,CHAR(160),""))="","",IF(ISNUMBER(MATCH(TRIM(SUBSTITUTE(B2512,CHAR(160),"")),'Look Up Values'!$B$2:$B$500,0)),"","Origin error")),"")</f>
        <v/>
      </c>
      <c r="O2512" s="242" t="str">
        <f>IF(AND(I2512&lt;&gt;0,I2512&lt;&gt;""),IF(C2512="","",IF(AND(ISNUMBER(--LEFT(C2512,FIND(" ",C2512&amp;" ")-1)),OR(LEN(LEFT(C2512,FIND(" ",C2512&amp;" ")-1))=6,LEN(LEFT(C2512,FIND(" ",C2512&amp;" ")-1))=7),OR(ISNUMBER(MATCH(LEFT(C2512,FIND(" ",C2512&amp;" ")-1),'Look Up Values'!$G$2:$G$1000,0)),ISNUMBER(MATCH(LEFT(C2512,FIND(" ",C2512&amp;" ")-1),'Look Up Values'!$AE$2:$AE$2000,0)))),"","EWC error")),"")</f>
        <v/>
      </c>
      <c r="P2512" s="242" t="str" cm="1">
        <f t="array" ref="P2512">IF(AND(I2512&lt;&gt;0,I2512&lt;&gt;""),IF(D2512="","",IF(ISNUMBER(MATCH(SUBSTITUTE(D2512," ",""),SUBSTITUTE('Look Up Values'!$S$2:$S$120," ",""),0)),"","D&amp;R error")),"")</f>
        <v/>
      </c>
      <c r="Q2512" s="242" t="str" cm="1">
        <f t="array" ref="Q2512">IF(AND(I2512&lt;&gt;0,I2512&lt;&gt;""),IF(G2512="","",IF(ISNUMBER(MATCH(SUBSTITUTE(G2512," ",""),SUBSTITUTE('Look Up Values'!$I$2:$I$10," ",""),0)),"","State error")),"")</f>
        <v/>
      </c>
      <c r="R2512" s="260" t="str">
        <f t="shared" si="79"/>
        <v/>
      </c>
    </row>
    <row r="2513" spans="1:18" ht="15.75">
      <c r="A2513" s="250">
        <v>2506</v>
      </c>
      <c r="B2513" s="198"/>
      <c r="C2513" s="25"/>
      <c r="D2513" s="25"/>
      <c r="E2513" s="25"/>
      <c r="F2513" s="25"/>
      <c r="G2513" s="26"/>
      <c r="H2513" s="27"/>
      <c r="I2513" s="28"/>
      <c r="J2513" s="430"/>
      <c r="K2513" s="48"/>
      <c r="L2513" s="457" t="str">
        <f t="shared" si="78"/>
        <v/>
      </c>
      <c r="M2513" s="245" cm="1">
        <f t="array" ref="M2513">SUMPRODUCT(--(N2513:Q2513&lt;&gt;"")) + IF(TRIM(R2513)="",0,LEN(R2513)-LEN(SUBSTITUTE(R2513,",",""))+1)</f>
        <v>0</v>
      </c>
      <c r="N2513" s="242" t="str">
        <f>IF(AND(I2513&lt;&gt;0,I2513&lt;&gt;""),IF(TRIM(SUBSTITUTE(B2513,CHAR(160),""))="","",IF(ISNUMBER(MATCH(TRIM(SUBSTITUTE(B2513,CHAR(160),"")),'Look Up Values'!$B$2:$B$500,0)),"","Origin error")),"")</f>
        <v/>
      </c>
      <c r="O2513" s="242" t="str">
        <f>IF(AND(I2513&lt;&gt;0,I2513&lt;&gt;""),IF(C2513="","",IF(AND(ISNUMBER(--LEFT(C2513,FIND(" ",C2513&amp;" ")-1)),OR(LEN(LEFT(C2513,FIND(" ",C2513&amp;" ")-1))=6,LEN(LEFT(C2513,FIND(" ",C2513&amp;" ")-1))=7),OR(ISNUMBER(MATCH(LEFT(C2513,FIND(" ",C2513&amp;" ")-1),'Look Up Values'!$G$2:$G$1000,0)),ISNUMBER(MATCH(LEFT(C2513,FIND(" ",C2513&amp;" ")-1),'Look Up Values'!$AE$2:$AE$2000,0)))),"","EWC error")),"")</f>
        <v/>
      </c>
      <c r="P2513" s="242" t="str" cm="1">
        <f t="array" ref="P2513">IF(AND(I2513&lt;&gt;0,I2513&lt;&gt;""),IF(D2513="","",IF(ISNUMBER(MATCH(SUBSTITUTE(D2513," ",""),SUBSTITUTE('Look Up Values'!$S$2:$S$120," ",""),0)),"","D&amp;R error")),"")</f>
        <v/>
      </c>
      <c r="Q2513" s="242" t="str" cm="1">
        <f t="array" ref="Q2513">IF(AND(I2513&lt;&gt;0,I2513&lt;&gt;""),IF(G2513="","",IF(ISNUMBER(MATCH(SUBSTITUTE(G2513," ",""),SUBSTITUTE('Look Up Values'!$I$2:$I$10," ",""),0)),"","State error")),"")</f>
        <v/>
      </c>
      <c r="R2513" s="260" t="str">
        <f t="shared" si="79"/>
        <v/>
      </c>
    </row>
    <row r="2514" spans="1:18" ht="15.75">
      <c r="A2514" s="250">
        <v>2507</v>
      </c>
      <c r="B2514" s="198"/>
      <c r="C2514" s="25"/>
      <c r="D2514" s="25"/>
      <c r="E2514" s="25"/>
      <c r="F2514" s="25"/>
      <c r="G2514" s="26"/>
      <c r="H2514" s="27"/>
      <c r="I2514" s="28"/>
      <c r="J2514" s="430"/>
      <c r="K2514" s="48"/>
      <c r="L2514" s="457" t="str">
        <f t="shared" si="78"/>
        <v/>
      </c>
      <c r="M2514" s="245" cm="1">
        <f t="array" ref="M2514">SUMPRODUCT(--(N2514:Q2514&lt;&gt;"")) + IF(TRIM(R2514)="",0,LEN(R2514)-LEN(SUBSTITUTE(R2514,",",""))+1)</f>
        <v>0</v>
      </c>
      <c r="N2514" s="242" t="str">
        <f>IF(AND(I2514&lt;&gt;0,I2514&lt;&gt;""),IF(TRIM(SUBSTITUTE(B2514,CHAR(160),""))="","",IF(ISNUMBER(MATCH(TRIM(SUBSTITUTE(B2514,CHAR(160),"")),'Look Up Values'!$B$2:$B$500,0)),"","Origin error")),"")</f>
        <v/>
      </c>
      <c r="O2514" s="242" t="str">
        <f>IF(AND(I2514&lt;&gt;0,I2514&lt;&gt;""),IF(C2514="","",IF(AND(ISNUMBER(--LEFT(C2514,FIND(" ",C2514&amp;" ")-1)),OR(LEN(LEFT(C2514,FIND(" ",C2514&amp;" ")-1))=6,LEN(LEFT(C2514,FIND(" ",C2514&amp;" ")-1))=7),OR(ISNUMBER(MATCH(LEFT(C2514,FIND(" ",C2514&amp;" ")-1),'Look Up Values'!$G$2:$G$1000,0)),ISNUMBER(MATCH(LEFT(C2514,FIND(" ",C2514&amp;" ")-1),'Look Up Values'!$AE$2:$AE$2000,0)))),"","EWC error")),"")</f>
        <v/>
      </c>
      <c r="P2514" s="242" t="str" cm="1">
        <f t="array" ref="P2514">IF(AND(I2514&lt;&gt;0,I2514&lt;&gt;""),IF(D2514="","",IF(ISNUMBER(MATCH(SUBSTITUTE(D2514," ",""),SUBSTITUTE('Look Up Values'!$S$2:$S$120," ",""),0)),"","D&amp;R error")),"")</f>
        <v/>
      </c>
      <c r="Q2514" s="242" t="str" cm="1">
        <f t="array" ref="Q2514">IF(AND(I2514&lt;&gt;0,I2514&lt;&gt;""),IF(G2514="","",IF(ISNUMBER(MATCH(SUBSTITUTE(G2514," ",""),SUBSTITUTE('Look Up Values'!$I$2:$I$10," ",""),0)),"","State error")),"")</f>
        <v/>
      </c>
      <c r="R2514" s="260" t="str">
        <f t="shared" si="79"/>
        <v/>
      </c>
    </row>
    <row r="2515" spans="1:18" ht="15.75">
      <c r="A2515" s="250">
        <v>2508</v>
      </c>
      <c r="B2515" s="198"/>
      <c r="C2515" s="25"/>
      <c r="D2515" s="25"/>
      <c r="E2515" s="25"/>
      <c r="F2515" s="25"/>
      <c r="G2515" s="26"/>
      <c r="H2515" s="27"/>
      <c r="I2515" s="28"/>
      <c r="J2515" s="430"/>
      <c r="K2515" s="48"/>
      <c r="L2515" s="457" t="str">
        <f t="shared" si="78"/>
        <v/>
      </c>
      <c r="M2515" s="245" cm="1">
        <f t="array" ref="M2515">SUMPRODUCT(--(N2515:Q2515&lt;&gt;"")) + IF(TRIM(R2515)="",0,LEN(R2515)-LEN(SUBSTITUTE(R2515,",",""))+1)</f>
        <v>0</v>
      </c>
      <c r="N2515" s="242" t="str">
        <f>IF(AND(I2515&lt;&gt;0,I2515&lt;&gt;""),IF(TRIM(SUBSTITUTE(B2515,CHAR(160),""))="","",IF(ISNUMBER(MATCH(TRIM(SUBSTITUTE(B2515,CHAR(160),"")),'Look Up Values'!$B$2:$B$500,0)),"","Origin error")),"")</f>
        <v/>
      </c>
      <c r="O2515" s="242" t="str">
        <f>IF(AND(I2515&lt;&gt;0,I2515&lt;&gt;""),IF(C2515="","",IF(AND(ISNUMBER(--LEFT(C2515,FIND(" ",C2515&amp;" ")-1)),OR(LEN(LEFT(C2515,FIND(" ",C2515&amp;" ")-1))=6,LEN(LEFT(C2515,FIND(" ",C2515&amp;" ")-1))=7),OR(ISNUMBER(MATCH(LEFT(C2515,FIND(" ",C2515&amp;" ")-1),'Look Up Values'!$G$2:$G$1000,0)),ISNUMBER(MATCH(LEFT(C2515,FIND(" ",C2515&amp;" ")-1),'Look Up Values'!$AE$2:$AE$2000,0)))),"","EWC error")),"")</f>
        <v/>
      </c>
      <c r="P2515" s="242" t="str" cm="1">
        <f t="array" ref="P2515">IF(AND(I2515&lt;&gt;0,I2515&lt;&gt;""),IF(D2515="","",IF(ISNUMBER(MATCH(SUBSTITUTE(D2515," ",""),SUBSTITUTE('Look Up Values'!$S$2:$S$120," ",""),0)),"","D&amp;R error")),"")</f>
        <v/>
      </c>
      <c r="Q2515" s="242" t="str" cm="1">
        <f t="array" ref="Q2515">IF(AND(I2515&lt;&gt;0,I2515&lt;&gt;""),IF(G2515="","",IF(ISNUMBER(MATCH(SUBSTITUTE(G2515," ",""),SUBSTITUTE('Look Up Values'!$I$2:$I$10," ",""),0)),"","State error")),"")</f>
        <v/>
      </c>
      <c r="R2515" s="260" t="str">
        <f t="shared" si="79"/>
        <v/>
      </c>
    </row>
    <row r="2516" spans="1:18" ht="15.75">
      <c r="A2516" s="250">
        <v>2509</v>
      </c>
      <c r="B2516" s="198"/>
      <c r="C2516" s="25"/>
      <c r="D2516" s="25"/>
      <c r="E2516" s="25"/>
      <c r="F2516" s="25"/>
      <c r="G2516" s="26"/>
      <c r="H2516" s="27"/>
      <c r="I2516" s="28"/>
      <c r="J2516" s="430"/>
      <c r="K2516" s="48"/>
      <c r="L2516" s="457" t="str">
        <f t="shared" si="78"/>
        <v/>
      </c>
      <c r="M2516" s="245" cm="1">
        <f t="array" ref="M2516">SUMPRODUCT(--(N2516:Q2516&lt;&gt;"")) + IF(TRIM(R2516)="",0,LEN(R2516)-LEN(SUBSTITUTE(R2516,",",""))+1)</f>
        <v>0</v>
      </c>
      <c r="N2516" s="242" t="str">
        <f>IF(AND(I2516&lt;&gt;0,I2516&lt;&gt;""),IF(TRIM(SUBSTITUTE(B2516,CHAR(160),""))="","",IF(ISNUMBER(MATCH(TRIM(SUBSTITUTE(B2516,CHAR(160),"")),'Look Up Values'!$B$2:$B$500,0)),"","Origin error")),"")</f>
        <v/>
      </c>
      <c r="O2516" s="242" t="str">
        <f>IF(AND(I2516&lt;&gt;0,I2516&lt;&gt;""),IF(C2516="","",IF(AND(ISNUMBER(--LEFT(C2516,FIND(" ",C2516&amp;" ")-1)),OR(LEN(LEFT(C2516,FIND(" ",C2516&amp;" ")-1))=6,LEN(LEFT(C2516,FIND(" ",C2516&amp;" ")-1))=7),OR(ISNUMBER(MATCH(LEFT(C2516,FIND(" ",C2516&amp;" ")-1),'Look Up Values'!$G$2:$G$1000,0)),ISNUMBER(MATCH(LEFT(C2516,FIND(" ",C2516&amp;" ")-1),'Look Up Values'!$AE$2:$AE$2000,0)))),"","EWC error")),"")</f>
        <v/>
      </c>
      <c r="P2516" s="242" t="str" cm="1">
        <f t="array" ref="P2516">IF(AND(I2516&lt;&gt;0,I2516&lt;&gt;""),IF(D2516="","",IF(ISNUMBER(MATCH(SUBSTITUTE(D2516," ",""),SUBSTITUTE('Look Up Values'!$S$2:$S$120," ",""),0)),"","D&amp;R error")),"")</f>
        <v/>
      </c>
      <c r="Q2516" s="242" t="str" cm="1">
        <f t="array" ref="Q2516">IF(AND(I2516&lt;&gt;0,I2516&lt;&gt;""),IF(G2516="","",IF(ISNUMBER(MATCH(SUBSTITUTE(G2516," ",""),SUBSTITUTE('Look Up Values'!$I$2:$I$10," ",""),0)),"","State error")),"")</f>
        <v/>
      </c>
      <c r="R2516" s="260" t="str">
        <f t="shared" si="79"/>
        <v/>
      </c>
    </row>
    <row r="2517" spans="1:18" ht="15.75">
      <c r="A2517" s="250">
        <v>2510</v>
      </c>
      <c r="B2517" s="198"/>
      <c r="C2517" s="25"/>
      <c r="D2517" s="25"/>
      <c r="E2517" s="25"/>
      <c r="F2517" s="25"/>
      <c r="G2517" s="26"/>
      <c r="H2517" s="27"/>
      <c r="I2517" s="28"/>
      <c r="J2517" s="430"/>
      <c r="K2517" s="48"/>
      <c r="L2517" s="457" t="str">
        <f t="shared" si="78"/>
        <v/>
      </c>
      <c r="M2517" s="245" cm="1">
        <f t="array" ref="M2517">SUMPRODUCT(--(N2517:Q2517&lt;&gt;"")) + IF(TRIM(R2517)="",0,LEN(R2517)-LEN(SUBSTITUTE(R2517,",",""))+1)</f>
        <v>0</v>
      </c>
      <c r="N2517" s="242" t="str">
        <f>IF(AND(I2517&lt;&gt;0,I2517&lt;&gt;""),IF(TRIM(SUBSTITUTE(B2517,CHAR(160),""))="","",IF(ISNUMBER(MATCH(TRIM(SUBSTITUTE(B2517,CHAR(160),"")),'Look Up Values'!$B$2:$B$500,0)),"","Origin error")),"")</f>
        <v/>
      </c>
      <c r="O2517" s="242" t="str">
        <f>IF(AND(I2517&lt;&gt;0,I2517&lt;&gt;""),IF(C2517="","",IF(AND(ISNUMBER(--LEFT(C2517,FIND(" ",C2517&amp;" ")-1)),OR(LEN(LEFT(C2517,FIND(" ",C2517&amp;" ")-1))=6,LEN(LEFT(C2517,FIND(" ",C2517&amp;" ")-1))=7),OR(ISNUMBER(MATCH(LEFT(C2517,FIND(" ",C2517&amp;" ")-1),'Look Up Values'!$G$2:$G$1000,0)),ISNUMBER(MATCH(LEFT(C2517,FIND(" ",C2517&amp;" ")-1),'Look Up Values'!$AE$2:$AE$2000,0)))),"","EWC error")),"")</f>
        <v/>
      </c>
      <c r="P2517" s="242" t="str" cm="1">
        <f t="array" ref="P2517">IF(AND(I2517&lt;&gt;0,I2517&lt;&gt;""),IF(D2517="","",IF(ISNUMBER(MATCH(SUBSTITUTE(D2517," ",""),SUBSTITUTE('Look Up Values'!$S$2:$S$120," ",""),0)),"","D&amp;R error")),"")</f>
        <v/>
      </c>
      <c r="Q2517" s="242" t="str" cm="1">
        <f t="array" ref="Q2517">IF(AND(I2517&lt;&gt;0,I2517&lt;&gt;""),IF(G2517="","",IF(ISNUMBER(MATCH(SUBSTITUTE(G2517," ",""),SUBSTITUTE('Look Up Values'!$I$2:$I$10," ",""),0)),"","State error")),"")</f>
        <v/>
      </c>
      <c r="R2517" s="260" t="str">
        <f t="shared" si="79"/>
        <v/>
      </c>
    </row>
    <row r="2518" spans="1:18" ht="15.75">
      <c r="A2518" s="250">
        <v>2511</v>
      </c>
      <c r="B2518" s="198"/>
      <c r="C2518" s="25"/>
      <c r="D2518" s="25"/>
      <c r="E2518" s="25"/>
      <c r="F2518" s="25"/>
      <c r="G2518" s="26"/>
      <c r="H2518" s="27"/>
      <c r="I2518" s="28"/>
      <c r="J2518" s="430"/>
      <c r="K2518" s="48"/>
      <c r="L2518" s="457" t="str">
        <f t="shared" si="78"/>
        <v/>
      </c>
      <c r="M2518" s="245" cm="1">
        <f t="array" ref="M2518">SUMPRODUCT(--(N2518:Q2518&lt;&gt;"")) + IF(TRIM(R2518)="",0,LEN(R2518)-LEN(SUBSTITUTE(R2518,",",""))+1)</f>
        <v>0</v>
      </c>
      <c r="N2518" s="242" t="str">
        <f>IF(AND(I2518&lt;&gt;0,I2518&lt;&gt;""),IF(TRIM(SUBSTITUTE(B2518,CHAR(160),""))="","",IF(ISNUMBER(MATCH(TRIM(SUBSTITUTE(B2518,CHAR(160),"")),'Look Up Values'!$B$2:$B$500,0)),"","Origin error")),"")</f>
        <v/>
      </c>
      <c r="O2518" s="242" t="str">
        <f>IF(AND(I2518&lt;&gt;0,I2518&lt;&gt;""),IF(C2518="","",IF(AND(ISNUMBER(--LEFT(C2518,FIND(" ",C2518&amp;" ")-1)),OR(LEN(LEFT(C2518,FIND(" ",C2518&amp;" ")-1))=6,LEN(LEFT(C2518,FIND(" ",C2518&amp;" ")-1))=7),OR(ISNUMBER(MATCH(LEFT(C2518,FIND(" ",C2518&amp;" ")-1),'Look Up Values'!$G$2:$G$1000,0)),ISNUMBER(MATCH(LEFT(C2518,FIND(" ",C2518&amp;" ")-1),'Look Up Values'!$AE$2:$AE$2000,0)))),"","EWC error")),"")</f>
        <v/>
      </c>
      <c r="P2518" s="242" t="str" cm="1">
        <f t="array" ref="P2518">IF(AND(I2518&lt;&gt;0,I2518&lt;&gt;""),IF(D2518="","",IF(ISNUMBER(MATCH(SUBSTITUTE(D2518," ",""),SUBSTITUTE('Look Up Values'!$S$2:$S$120," ",""),0)),"","D&amp;R error")),"")</f>
        <v/>
      </c>
      <c r="Q2518" s="242" t="str" cm="1">
        <f t="array" ref="Q2518">IF(AND(I2518&lt;&gt;0,I2518&lt;&gt;""),IF(G2518="","",IF(ISNUMBER(MATCH(SUBSTITUTE(G2518," ",""),SUBSTITUTE('Look Up Values'!$I$2:$I$10," ",""),0)),"","State error")),"")</f>
        <v/>
      </c>
      <c r="R2518" s="260" t="str">
        <f t="shared" si="79"/>
        <v/>
      </c>
    </row>
    <row r="2519" spans="1:18" ht="15.75">
      <c r="A2519" s="250">
        <v>2512</v>
      </c>
      <c r="B2519" s="198"/>
      <c r="C2519" s="25"/>
      <c r="D2519" s="25"/>
      <c r="E2519" s="25"/>
      <c r="F2519" s="25"/>
      <c r="G2519" s="26"/>
      <c r="H2519" s="27"/>
      <c r="I2519" s="28"/>
      <c r="J2519" s="430"/>
      <c r="K2519" s="48"/>
      <c r="L2519" s="457" t="str">
        <f t="shared" si="78"/>
        <v/>
      </c>
      <c r="M2519" s="245" cm="1">
        <f t="array" ref="M2519">SUMPRODUCT(--(N2519:Q2519&lt;&gt;"")) + IF(TRIM(R2519)="",0,LEN(R2519)-LEN(SUBSTITUTE(R2519,",",""))+1)</f>
        <v>0</v>
      </c>
      <c r="N2519" s="242" t="str">
        <f>IF(AND(I2519&lt;&gt;0,I2519&lt;&gt;""),IF(TRIM(SUBSTITUTE(B2519,CHAR(160),""))="","",IF(ISNUMBER(MATCH(TRIM(SUBSTITUTE(B2519,CHAR(160),"")),'Look Up Values'!$B$2:$B$500,0)),"","Origin error")),"")</f>
        <v/>
      </c>
      <c r="O2519" s="242" t="str">
        <f>IF(AND(I2519&lt;&gt;0,I2519&lt;&gt;""),IF(C2519="","",IF(AND(ISNUMBER(--LEFT(C2519,FIND(" ",C2519&amp;" ")-1)),OR(LEN(LEFT(C2519,FIND(" ",C2519&amp;" ")-1))=6,LEN(LEFT(C2519,FIND(" ",C2519&amp;" ")-1))=7),OR(ISNUMBER(MATCH(LEFT(C2519,FIND(" ",C2519&amp;" ")-1),'Look Up Values'!$G$2:$G$1000,0)),ISNUMBER(MATCH(LEFT(C2519,FIND(" ",C2519&amp;" ")-1),'Look Up Values'!$AE$2:$AE$2000,0)))),"","EWC error")),"")</f>
        <v/>
      </c>
      <c r="P2519" s="242" t="str" cm="1">
        <f t="array" ref="P2519">IF(AND(I2519&lt;&gt;0,I2519&lt;&gt;""),IF(D2519="","",IF(ISNUMBER(MATCH(SUBSTITUTE(D2519," ",""),SUBSTITUTE('Look Up Values'!$S$2:$S$120," ",""),0)),"","D&amp;R error")),"")</f>
        <v/>
      </c>
      <c r="Q2519" s="242" t="str" cm="1">
        <f t="array" ref="Q2519">IF(AND(I2519&lt;&gt;0,I2519&lt;&gt;""),IF(G2519="","",IF(ISNUMBER(MATCH(SUBSTITUTE(G2519," ",""),SUBSTITUTE('Look Up Values'!$I$2:$I$10," ",""),0)),"","State error")),"")</f>
        <v/>
      </c>
      <c r="R2519" s="260" t="str">
        <f t="shared" si="79"/>
        <v/>
      </c>
    </row>
    <row r="2520" spans="1:18" ht="15.75">
      <c r="A2520" s="250">
        <v>2513</v>
      </c>
      <c r="B2520" s="198"/>
      <c r="C2520" s="25"/>
      <c r="D2520" s="25"/>
      <c r="E2520" s="25"/>
      <c r="F2520" s="25"/>
      <c r="G2520" s="26"/>
      <c r="H2520" s="27"/>
      <c r="I2520" s="28"/>
      <c r="J2520" s="430"/>
      <c r="K2520" s="48"/>
      <c r="L2520" s="457" t="str">
        <f t="shared" si="78"/>
        <v/>
      </c>
      <c r="M2520" s="245" cm="1">
        <f t="array" ref="M2520">SUMPRODUCT(--(N2520:Q2520&lt;&gt;"")) + IF(TRIM(R2520)="",0,LEN(R2520)-LEN(SUBSTITUTE(R2520,",",""))+1)</f>
        <v>0</v>
      </c>
      <c r="N2520" s="242" t="str">
        <f>IF(AND(I2520&lt;&gt;0,I2520&lt;&gt;""),IF(TRIM(SUBSTITUTE(B2520,CHAR(160),""))="","",IF(ISNUMBER(MATCH(TRIM(SUBSTITUTE(B2520,CHAR(160),"")),'Look Up Values'!$B$2:$B$500,0)),"","Origin error")),"")</f>
        <v/>
      </c>
      <c r="O2520" s="242" t="str">
        <f>IF(AND(I2520&lt;&gt;0,I2520&lt;&gt;""),IF(C2520="","",IF(AND(ISNUMBER(--LEFT(C2520,FIND(" ",C2520&amp;" ")-1)),OR(LEN(LEFT(C2520,FIND(" ",C2520&amp;" ")-1))=6,LEN(LEFT(C2520,FIND(" ",C2520&amp;" ")-1))=7),OR(ISNUMBER(MATCH(LEFT(C2520,FIND(" ",C2520&amp;" ")-1),'Look Up Values'!$G$2:$G$1000,0)),ISNUMBER(MATCH(LEFT(C2520,FIND(" ",C2520&amp;" ")-1),'Look Up Values'!$AE$2:$AE$2000,0)))),"","EWC error")),"")</f>
        <v/>
      </c>
      <c r="P2520" s="242" t="str" cm="1">
        <f t="array" ref="P2520">IF(AND(I2520&lt;&gt;0,I2520&lt;&gt;""),IF(D2520="","",IF(ISNUMBER(MATCH(SUBSTITUTE(D2520," ",""),SUBSTITUTE('Look Up Values'!$S$2:$S$120," ",""),0)),"","D&amp;R error")),"")</f>
        <v/>
      </c>
      <c r="Q2520" s="242" t="str" cm="1">
        <f t="array" ref="Q2520">IF(AND(I2520&lt;&gt;0,I2520&lt;&gt;""),IF(G2520="","",IF(ISNUMBER(MATCH(SUBSTITUTE(G2520," ",""),SUBSTITUTE('Look Up Values'!$I$2:$I$10," ",""),0)),"","State error")),"")</f>
        <v/>
      </c>
      <c r="R2520" s="260" t="str">
        <f t="shared" si="79"/>
        <v/>
      </c>
    </row>
    <row r="2521" spans="1:18" ht="15.75">
      <c r="A2521" s="250">
        <v>2514</v>
      </c>
      <c r="B2521" s="198"/>
      <c r="C2521" s="25"/>
      <c r="D2521" s="25"/>
      <c r="E2521" s="25"/>
      <c r="F2521" s="25"/>
      <c r="G2521" s="26"/>
      <c r="H2521" s="27"/>
      <c r="I2521" s="28"/>
      <c r="J2521" s="430"/>
      <c r="K2521" s="48"/>
      <c r="L2521" s="457" t="str">
        <f t="shared" si="78"/>
        <v/>
      </c>
      <c r="M2521" s="245" cm="1">
        <f t="array" ref="M2521">SUMPRODUCT(--(N2521:Q2521&lt;&gt;"")) + IF(TRIM(R2521)="",0,LEN(R2521)-LEN(SUBSTITUTE(R2521,",",""))+1)</f>
        <v>0</v>
      </c>
      <c r="N2521" s="242" t="str">
        <f>IF(AND(I2521&lt;&gt;0,I2521&lt;&gt;""),IF(TRIM(SUBSTITUTE(B2521,CHAR(160),""))="","",IF(ISNUMBER(MATCH(TRIM(SUBSTITUTE(B2521,CHAR(160),"")),'Look Up Values'!$B$2:$B$500,0)),"","Origin error")),"")</f>
        <v/>
      </c>
      <c r="O2521" s="242" t="str">
        <f>IF(AND(I2521&lt;&gt;0,I2521&lt;&gt;""),IF(C2521="","",IF(AND(ISNUMBER(--LEFT(C2521,FIND(" ",C2521&amp;" ")-1)),OR(LEN(LEFT(C2521,FIND(" ",C2521&amp;" ")-1))=6,LEN(LEFT(C2521,FIND(" ",C2521&amp;" ")-1))=7),OR(ISNUMBER(MATCH(LEFT(C2521,FIND(" ",C2521&amp;" ")-1),'Look Up Values'!$G$2:$G$1000,0)),ISNUMBER(MATCH(LEFT(C2521,FIND(" ",C2521&amp;" ")-1),'Look Up Values'!$AE$2:$AE$2000,0)))),"","EWC error")),"")</f>
        <v/>
      </c>
      <c r="P2521" s="242" t="str" cm="1">
        <f t="array" ref="P2521">IF(AND(I2521&lt;&gt;0,I2521&lt;&gt;""),IF(D2521="","",IF(ISNUMBER(MATCH(SUBSTITUTE(D2521," ",""),SUBSTITUTE('Look Up Values'!$S$2:$S$120," ",""),0)),"","D&amp;R error")),"")</f>
        <v/>
      </c>
      <c r="Q2521" s="242" t="str" cm="1">
        <f t="array" ref="Q2521">IF(AND(I2521&lt;&gt;0,I2521&lt;&gt;""),IF(G2521="","",IF(ISNUMBER(MATCH(SUBSTITUTE(G2521," ",""),SUBSTITUTE('Look Up Values'!$I$2:$I$10," ",""),0)),"","State error")),"")</f>
        <v/>
      </c>
      <c r="R2521" s="260" t="str">
        <f t="shared" si="79"/>
        <v/>
      </c>
    </row>
    <row r="2522" spans="1:18" ht="15.75">
      <c r="A2522" s="250">
        <v>2515</v>
      </c>
      <c r="B2522" s="198"/>
      <c r="C2522" s="25"/>
      <c r="D2522" s="25"/>
      <c r="E2522" s="25"/>
      <c r="F2522" s="25"/>
      <c r="G2522" s="26"/>
      <c r="H2522" s="27"/>
      <c r="I2522" s="28"/>
      <c r="J2522" s="430"/>
      <c r="K2522" s="48"/>
      <c r="L2522" s="457" t="str">
        <f t="shared" si="78"/>
        <v/>
      </c>
      <c r="M2522" s="245" cm="1">
        <f t="array" ref="M2522">SUMPRODUCT(--(N2522:Q2522&lt;&gt;"")) + IF(TRIM(R2522)="",0,LEN(R2522)-LEN(SUBSTITUTE(R2522,",",""))+1)</f>
        <v>0</v>
      </c>
      <c r="N2522" s="242" t="str">
        <f>IF(AND(I2522&lt;&gt;0,I2522&lt;&gt;""),IF(TRIM(SUBSTITUTE(B2522,CHAR(160),""))="","",IF(ISNUMBER(MATCH(TRIM(SUBSTITUTE(B2522,CHAR(160),"")),'Look Up Values'!$B$2:$B$500,0)),"","Origin error")),"")</f>
        <v/>
      </c>
      <c r="O2522" s="242" t="str">
        <f>IF(AND(I2522&lt;&gt;0,I2522&lt;&gt;""),IF(C2522="","",IF(AND(ISNUMBER(--LEFT(C2522,FIND(" ",C2522&amp;" ")-1)),OR(LEN(LEFT(C2522,FIND(" ",C2522&amp;" ")-1))=6,LEN(LEFT(C2522,FIND(" ",C2522&amp;" ")-1))=7),OR(ISNUMBER(MATCH(LEFT(C2522,FIND(" ",C2522&amp;" ")-1),'Look Up Values'!$G$2:$G$1000,0)),ISNUMBER(MATCH(LEFT(C2522,FIND(" ",C2522&amp;" ")-1),'Look Up Values'!$AE$2:$AE$2000,0)))),"","EWC error")),"")</f>
        <v/>
      </c>
      <c r="P2522" s="242" t="str" cm="1">
        <f t="array" ref="P2522">IF(AND(I2522&lt;&gt;0,I2522&lt;&gt;""),IF(D2522="","",IF(ISNUMBER(MATCH(SUBSTITUTE(D2522," ",""),SUBSTITUTE('Look Up Values'!$S$2:$S$120," ",""),0)),"","D&amp;R error")),"")</f>
        <v/>
      </c>
      <c r="Q2522" s="242" t="str" cm="1">
        <f t="array" ref="Q2522">IF(AND(I2522&lt;&gt;0,I2522&lt;&gt;""),IF(G2522="","",IF(ISNUMBER(MATCH(SUBSTITUTE(G2522," ",""),SUBSTITUTE('Look Up Values'!$I$2:$I$10," ",""),0)),"","State error")),"")</f>
        <v/>
      </c>
      <c r="R2522" s="260" t="str">
        <f t="shared" si="79"/>
        <v/>
      </c>
    </row>
    <row r="2523" spans="1:18" ht="15.75">
      <c r="A2523" s="250">
        <v>2516</v>
      </c>
      <c r="B2523" s="198"/>
      <c r="C2523" s="25"/>
      <c r="D2523" s="25"/>
      <c r="E2523" s="25"/>
      <c r="F2523" s="25"/>
      <c r="G2523" s="26"/>
      <c r="H2523" s="27"/>
      <c r="I2523" s="28"/>
      <c r="J2523" s="430"/>
      <c r="K2523" s="48"/>
      <c r="L2523" s="457" t="str">
        <f t="shared" si="78"/>
        <v/>
      </c>
      <c r="M2523" s="245" cm="1">
        <f t="array" ref="M2523">SUMPRODUCT(--(N2523:Q2523&lt;&gt;"")) + IF(TRIM(R2523)="",0,LEN(R2523)-LEN(SUBSTITUTE(R2523,",",""))+1)</f>
        <v>0</v>
      </c>
      <c r="N2523" s="242" t="str">
        <f>IF(AND(I2523&lt;&gt;0,I2523&lt;&gt;""),IF(TRIM(SUBSTITUTE(B2523,CHAR(160),""))="","",IF(ISNUMBER(MATCH(TRIM(SUBSTITUTE(B2523,CHAR(160),"")),'Look Up Values'!$B$2:$B$500,0)),"","Origin error")),"")</f>
        <v/>
      </c>
      <c r="O2523" s="242" t="str">
        <f>IF(AND(I2523&lt;&gt;0,I2523&lt;&gt;""),IF(C2523="","",IF(AND(ISNUMBER(--LEFT(C2523,FIND(" ",C2523&amp;" ")-1)),OR(LEN(LEFT(C2523,FIND(" ",C2523&amp;" ")-1))=6,LEN(LEFT(C2523,FIND(" ",C2523&amp;" ")-1))=7),OR(ISNUMBER(MATCH(LEFT(C2523,FIND(" ",C2523&amp;" ")-1),'Look Up Values'!$G$2:$G$1000,0)),ISNUMBER(MATCH(LEFT(C2523,FIND(" ",C2523&amp;" ")-1),'Look Up Values'!$AE$2:$AE$2000,0)))),"","EWC error")),"")</f>
        <v/>
      </c>
      <c r="P2523" s="242" t="str" cm="1">
        <f t="array" ref="P2523">IF(AND(I2523&lt;&gt;0,I2523&lt;&gt;""),IF(D2523="","",IF(ISNUMBER(MATCH(SUBSTITUTE(D2523," ",""),SUBSTITUTE('Look Up Values'!$S$2:$S$120," ",""),0)),"","D&amp;R error")),"")</f>
        <v/>
      </c>
      <c r="Q2523" s="242" t="str" cm="1">
        <f t="array" ref="Q2523">IF(AND(I2523&lt;&gt;0,I2523&lt;&gt;""),IF(G2523="","",IF(ISNUMBER(MATCH(SUBSTITUTE(G2523," ",""),SUBSTITUTE('Look Up Values'!$I$2:$I$10," ",""),0)),"","State error")),"")</f>
        <v/>
      </c>
      <c r="R2523" s="260" t="str">
        <f t="shared" si="79"/>
        <v/>
      </c>
    </row>
    <row r="2524" spans="1:18" ht="15.75">
      <c r="A2524" s="250">
        <v>2517</v>
      </c>
      <c r="B2524" s="198"/>
      <c r="C2524" s="25"/>
      <c r="D2524" s="25"/>
      <c r="E2524" s="25"/>
      <c r="F2524" s="25"/>
      <c r="G2524" s="26"/>
      <c r="H2524" s="27"/>
      <c r="I2524" s="28"/>
      <c r="J2524" s="430"/>
      <c r="K2524" s="48"/>
      <c r="L2524" s="457" t="str">
        <f t="shared" si="78"/>
        <v/>
      </c>
      <c r="M2524" s="245" cm="1">
        <f t="array" ref="M2524">SUMPRODUCT(--(N2524:Q2524&lt;&gt;"")) + IF(TRIM(R2524)="",0,LEN(R2524)-LEN(SUBSTITUTE(R2524,",",""))+1)</f>
        <v>0</v>
      </c>
      <c r="N2524" s="242" t="str">
        <f>IF(AND(I2524&lt;&gt;0,I2524&lt;&gt;""),IF(TRIM(SUBSTITUTE(B2524,CHAR(160),""))="","",IF(ISNUMBER(MATCH(TRIM(SUBSTITUTE(B2524,CHAR(160),"")),'Look Up Values'!$B$2:$B$500,0)),"","Origin error")),"")</f>
        <v/>
      </c>
      <c r="O2524" s="242" t="str">
        <f>IF(AND(I2524&lt;&gt;0,I2524&lt;&gt;""),IF(C2524="","",IF(AND(ISNUMBER(--LEFT(C2524,FIND(" ",C2524&amp;" ")-1)),OR(LEN(LEFT(C2524,FIND(" ",C2524&amp;" ")-1))=6,LEN(LEFT(C2524,FIND(" ",C2524&amp;" ")-1))=7),OR(ISNUMBER(MATCH(LEFT(C2524,FIND(" ",C2524&amp;" ")-1),'Look Up Values'!$G$2:$G$1000,0)),ISNUMBER(MATCH(LEFT(C2524,FIND(" ",C2524&amp;" ")-1),'Look Up Values'!$AE$2:$AE$2000,0)))),"","EWC error")),"")</f>
        <v/>
      </c>
      <c r="P2524" s="242" t="str" cm="1">
        <f t="array" ref="P2524">IF(AND(I2524&lt;&gt;0,I2524&lt;&gt;""),IF(D2524="","",IF(ISNUMBER(MATCH(SUBSTITUTE(D2524," ",""),SUBSTITUTE('Look Up Values'!$S$2:$S$120," ",""),0)),"","D&amp;R error")),"")</f>
        <v/>
      </c>
      <c r="Q2524" s="242" t="str" cm="1">
        <f t="array" ref="Q2524">IF(AND(I2524&lt;&gt;0,I2524&lt;&gt;""),IF(G2524="","",IF(ISNUMBER(MATCH(SUBSTITUTE(G2524," ",""),SUBSTITUTE('Look Up Values'!$I$2:$I$10," ",""),0)),"","State error")),"")</f>
        <v/>
      </c>
      <c r="R2524" s="260" t="str">
        <f t="shared" si="79"/>
        <v/>
      </c>
    </row>
    <row r="2525" spans="1:18" ht="15.75">
      <c r="A2525" s="250">
        <v>2518</v>
      </c>
      <c r="B2525" s="198"/>
      <c r="C2525" s="25"/>
      <c r="D2525" s="25"/>
      <c r="E2525" s="25"/>
      <c r="F2525" s="25"/>
      <c r="G2525" s="26"/>
      <c r="H2525" s="27"/>
      <c r="I2525" s="28"/>
      <c r="J2525" s="430"/>
      <c r="K2525" s="48"/>
      <c r="L2525" s="457" t="str">
        <f t="shared" si="78"/>
        <v/>
      </c>
      <c r="M2525" s="245" cm="1">
        <f t="array" ref="M2525">SUMPRODUCT(--(N2525:Q2525&lt;&gt;"")) + IF(TRIM(R2525)="",0,LEN(R2525)-LEN(SUBSTITUTE(R2525,",",""))+1)</f>
        <v>0</v>
      </c>
      <c r="N2525" s="242" t="str">
        <f>IF(AND(I2525&lt;&gt;0,I2525&lt;&gt;""),IF(TRIM(SUBSTITUTE(B2525,CHAR(160),""))="","",IF(ISNUMBER(MATCH(TRIM(SUBSTITUTE(B2525,CHAR(160),"")),'Look Up Values'!$B$2:$B$500,0)),"","Origin error")),"")</f>
        <v/>
      </c>
      <c r="O2525" s="242" t="str">
        <f>IF(AND(I2525&lt;&gt;0,I2525&lt;&gt;""),IF(C2525="","",IF(AND(ISNUMBER(--LEFT(C2525,FIND(" ",C2525&amp;" ")-1)),OR(LEN(LEFT(C2525,FIND(" ",C2525&amp;" ")-1))=6,LEN(LEFT(C2525,FIND(" ",C2525&amp;" ")-1))=7),OR(ISNUMBER(MATCH(LEFT(C2525,FIND(" ",C2525&amp;" ")-1),'Look Up Values'!$G$2:$G$1000,0)),ISNUMBER(MATCH(LEFT(C2525,FIND(" ",C2525&amp;" ")-1),'Look Up Values'!$AE$2:$AE$2000,0)))),"","EWC error")),"")</f>
        <v/>
      </c>
      <c r="P2525" s="242" t="str" cm="1">
        <f t="array" ref="P2525">IF(AND(I2525&lt;&gt;0,I2525&lt;&gt;""),IF(D2525="","",IF(ISNUMBER(MATCH(SUBSTITUTE(D2525," ",""),SUBSTITUTE('Look Up Values'!$S$2:$S$120," ",""),0)),"","D&amp;R error")),"")</f>
        <v/>
      </c>
      <c r="Q2525" s="242" t="str" cm="1">
        <f t="array" ref="Q2525">IF(AND(I2525&lt;&gt;0,I2525&lt;&gt;""),IF(G2525="","",IF(ISNUMBER(MATCH(SUBSTITUTE(G2525," ",""),SUBSTITUTE('Look Up Values'!$I$2:$I$10," ",""),0)),"","State error")),"")</f>
        <v/>
      </c>
      <c r="R2525" s="260" t="str">
        <f t="shared" si="79"/>
        <v/>
      </c>
    </row>
    <row r="2526" spans="1:18" ht="15.75">
      <c r="A2526" s="250">
        <v>2519</v>
      </c>
      <c r="B2526" s="198"/>
      <c r="C2526" s="25"/>
      <c r="D2526" s="25"/>
      <c r="E2526" s="25"/>
      <c r="F2526" s="25"/>
      <c r="G2526" s="26"/>
      <c r="H2526" s="27"/>
      <c r="I2526" s="28"/>
      <c r="J2526" s="430"/>
      <c r="K2526" s="48"/>
      <c r="L2526" s="457" t="str">
        <f t="shared" si="78"/>
        <v/>
      </c>
      <c r="M2526" s="245" cm="1">
        <f t="array" ref="M2526">SUMPRODUCT(--(N2526:Q2526&lt;&gt;"")) + IF(TRIM(R2526)="",0,LEN(R2526)-LEN(SUBSTITUTE(R2526,",",""))+1)</f>
        <v>0</v>
      </c>
      <c r="N2526" s="242" t="str">
        <f>IF(AND(I2526&lt;&gt;0,I2526&lt;&gt;""),IF(TRIM(SUBSTITUTE(B2526,CHAR(160),""))="","",IF(ISNUMBER(MATCH(TRIM(SUBSTITUTE(B2526,CHAR(160),"")),'Look Up Values'!$B$2:$B$500,0)),"","Origin error")),"")</f>
        <v/>
      </c>
      <c r="O2526" s="242" t="str">
        <f>IF(AND(I2526&lt;&gt;0,I2526&lt;&gt;""),IF(C2526="","",IF(AND(ISNUMBER(--LEFT(C2526,FIND(" ",C2526&amp;" ")-1)),OR(LEN(LEFT(C2526,FIND(" ",C2526&amp;" ")-1))=6,LEN(LEFT(C2526,FIND(" ",C2526&amp;" ")-1))=7),OR(ISNUMBER(MATCH(LEFT(C2526,FIND(" ",C2526&amp;" ")-1),'Look Up Values'!$G$2:$G$1000,0)),ISNUMBER(MATCH(LEFT(C2526,FIND(" ",C2526&amp;" ")-1),'Look Up Values'!$AE$2:$AE$2000,0)))),"","EWC error")),"")</f>
        <v/>
      </c>
      <c r="P2526" s="242" t="str" cm="1">
        <f t="array" ref="P2526">IF(AND(I2526&lt;&gt;0,I2526&lt;&gt;""),IF(D2526="","",IF(ISNUMBER(MATCH(SUBSTITUTE(D2526," ",""),SUBSTITUTE('Look Up Values'!$S$2:$S$120," ",""),0)),"","D&amp;R error")),"")</f>
        <v/>
      </c>
      <c r="Q2526" s="242" t="str" cm="1">
        <f t="array" ref="Q2526">IF(AND(I2526&lt;&gt;0,I2526&lt;&gt;""),IF(G2526="","",IF(ISNUMBER(MATCH(SUBSTITUTE(G2526," ",""),SUBSTITUTE('Look Up Values'!$I$2:$I$10," ",""),0)),"","State error")),"")</f>
        <v/>
      </c>
      <c r="R2526" s="260" t="str">
        <f t="shared" si="79"/>
        <v/>
      </c>
    </row>
    <row r="2527" spans="1:18" ht="15.75">
      <c r="A2527" s="250">
        <v>2520</v>
      </c>
      <c r="B2527" s="198"/>
      <c r="C2527" s="25"/>
      <c r="D2527" s="25"/>
      <c r="E2527" s="25"/>
      <c r="F2527" s="25"/>
      <c r="G2527" s="26"/>
      <c r="H2527" s="27"/>
      <c r="I2527" s="28"/>
      <c r="J2527" s="430"/>
      <c r="K2527" s="48"/>
      <c r="L2527" s="457" t="str">
        <f t="shared" si="78"/>
        <v/>
      </c>
      <c r="M2527" s="245" cm="1">
        <f t="array" ref="M2527">SUMPRODUCT(--(N2527:Q2527&lt;&gt;"")) + IF(TRIM(R2527)="",0,LEN(R2527)-LEN(SUBSTITUTE(R2527,",",""))+1)</f>
        <v>0</v>
      </c>
      <c r="N2527" s="242" t="str">
        <f>IF(AND(I2527&lt;&gt;0,I2527&lt;&gt;""),IF(TRIM(SUBSTITUTE(B2527,CHAR(160),""))="","",IF(ISNUMBER(MATCH(TRIM(SUBSTITUTE(B2527,CHAR(160),"")),'Look Up Values'!$B$2:$B$500,0)),"","Origin error")),"")</f>
        <v/>
      </c>
      <c r="O2527" s="242" t="str">
        <f>IF(AND(I2527&lt;&gt;0,I2527&lt;&gt;""),IF(C2527="","",IF(AND(ISNUMBER(--LEFT(C2527,FIND(" ",C2527&amp;" ")-1)),OR(LEN(LEFT(C2527,FIND(" ",C2527&amp;" ")-1))=6,LEN(LEFT(C2527,FIND(" ",C2527&amp;" ")-1))=7),OR(ISNUMBER(MATCH(LEFT(C2527,FIND(" ",C2527&amp;" ")-1),'Look Up Values'!$G$2:$G$1000,0)),ISNUMBER(MATCH(LEFT(C2527,FIND(" ",C2527&amp;" ")-1),'Look Up Values'!$AE$2:$AE$2000,0)))),"","EWC error")),"")</f>
        <v/>
      </c>
      <c r="P2527" s="242" t="str" cm="1">
        <f t="array" ref="P2527">IF(AND(I2527&lt;&gt;0,I2527&lt;&gt;""),IF(D2527="","",IF(ISNUMBER(MATCH(SUBSTITUTE(D2527," ",""),SUBSTITUTE('Look Up Values'!$S$2:$S$120," ",""),0)),"","D&amp;R error")),"")</f>
        <v/>
      </c>
      <c r="Q2527" s="242" t="str" cm="1">
        <f t="array" ref="Q2527">IF(AND(I2527&lt;&gt;0,I2527&lt;&gt;""),IF(G2527="","",IF(ISNUMBER(MATCH(SUBSTITUTE(G2527," ",""),SUBSTITUTE('Look Up Values'!$I$2:$I$10," ",""),0)),"","State error")),"")</f>
        <v/>
      </c>
      <c r="R2527" s="260" t="str">
        <f t="shared" si="79"/>
        <v/>
      </c>
    </row>
    <row r="2528" spans="1:18" ht="15.75">
      <c r="A2528" s="250">
        <v>2521</v>
      </c>
      <c r="B2528" s="198"/>
      <c r="C2528" s="25"/>
      <c r="D2528" s="25"/>
      <c r="E2528" s="25"/>
      <c r="F2528" s="25"/>
      <c r="G2528" s="26"/>
      <c r="H2528" s="27"/>
      <c r="I2528" s="28"/>
      <c r="J2528" s="430"/>
      <c r="K2528" s="48"/>
      <c r="L2528" s="457" t="str">
        <f t="shared" si="78"/>
        <v/>
      </c>
      <c r="M2528" s="245" cm="1">
        <f t="array" ref="M2528">SUMPRODUCT(--(N2528:Q2528&lt;&gt;"")) + IF(TRIM(R2528)="",0,LEN(R2528)-LEN(SUBSTITUTE(R2528,",",""))+1)</f>
        <v>0</v>
      </c>
      <c r="N2528" s="242" t="str">
        <f>IF(AND(I2528&lt;&gt;0,I2528&lt;&gt;""),IF(TRIM(SUBSTITUTE(B2528,CHAR(160),""))="","",IF(ISNUMBER(MATCH(TRIM(SUBSTITUTE(B2528,CHAR(160),"")),'Look Up Values'!$B$2:$B$500,0)),"","Origin error")),"")</f>
        <v/>
      </c>
      <c r="O2528" s="242" t="str">
        <f>IF(AND(I2528&lt;&gt;0,I2528&lt;&gt;""),IF(C2528="","",IF(AND(ISNUMBER(--LEFT(C2528,FIND(" ",C2528&amp;" ")-1)),OR(LEN(LEFT(C2528,FIND(" ",C2528&amp;" ")-1))=6,LEN(LEFT(C2528,FIND(" ",C2528&amp;" ")-1))=7),OR(ISNUMBER(MATCH(LEFT(C2528,FIND(" ",C2528&amp;" ")-1),'Look Up Values'!$G$2:$G$1000,0)),ISNUMBER(MATCH(LEFT(C2528,FIND(" ",C2528&amp;" ")-1),'Look Up Values'!$AE$2:$AE$2000,0)))),"","EWC error")),"")</f>
        <v/>
      </c>
      <c r="P2528" s="242" t="str" cm="1">
        <f t="array" ref="P2528">IF(AND(I2528&lt;&gt;0,I2528&lt;&gt;""),IF(D2528="","",IF(ISNUMBER(MATCH(SUBSTITUTE(D2528," ",""),SUBSTITUTE('Look Up Values'!$S$2:$S$120," ",""),0)),"","D&amp;R error")),"")</f>
        <v/>
      </c>
      <c r="Q2528" s="242" t="str" cm="1">
        <f t="array" ref="Q2528">IF(AND(I2528&lt;&gt;0,I2528&lt;&gt;""),IF(G2528="","",IF(ISNUMBER(MATCH(SUBSTITUTE(G2528," ",""),SUBSTITUTE('Look Up Values'!$I$2:$I$10," ",""),0)),"","State error")),"")</f>
        <v/>
      </c>
      <c r="R2528" s="260" t="str">
        <f t="shared" si="79"/>
        <v/>
      </c>
    </row>
    <row r="2529" spans="1:18" ht="15.75">
      <c r="A2529" s="250">
        <v>2522</v>
      </c>
      <c r="B2529" s="198"/>
      <c r="C2529" s="25"/>
      <c r="D2529" s="25"/>
      <c r="E2529" s="25"/>
      <c r="F2529" s="25"/>
      <c r="G2529" s="26"/>
      <c r="H2529" s="27"/>
      <c r="I2529" s="28"/>
      <c r="J2529" s="430"/>
      <c r="K2529" s="48"/>
      <c r="L2529" s="457" t="str">
        <f t="shared" si="78"/>
        <v/>
      </c>
      <c r="M2529" s="245" cm="1">
        <f t="array" ref="M2529">SUMPRODUCT(--(N2529:Q2529&lt;&gt;"")) + IF(TRIM(R2529)="",0,LEN(R2529)-LEN(SUBSTITUTE(R2529,",",""))+1)</f>
        <v>0</v>
      </c>
      <c r="N2529" s="242" t="str">
        <f>IF(AND(I2529&lt;&gt;0,I2529&lt;&gt;""),IF(TRIM(SUBSTITUTE(B2529,CHAR(160),""))="","",IF(ISNUMBER(MATCH(TRIM(SUBSTITUTE(B2529,CHAR(160),"")),'Look Up Values'!$B$2:$B$500,0)),"","Origin error")),"")</f>
        <v/>
      </c>
      <c r="O2529" s="242" t="str">
        <f>IF(AND(I2529&lt;&gt;0,I2529&lt;&gt;""),IF(C2529="","",IF(AND(ISNUMBER(--LEFT(C2529,FIND(" ",C2529&amp;" ")-1)),OR(LEN(LEFT(C2529,FIND(" ",C2529&amp;" ")-1))=6,LEN(LEFT(C2529,FIND(" ",C2529&amp;" ")-1))=7),OR(ISNUMBER(MATCH(LEFT(C2529,FIND(" ",C2529&amp;" ")-1),'Look Up Values'!$G$2:$G$1000,0)),ISNUMBER(MATCH(LEFT(C2529,FIND(" ",C2529&amp;" ")-1),'Look Up Values'!$AE$2:$AE$2000,0)))),"","EWC error")),"")</f>
        <v/>
      </c>
      <c r="P2529" s="242" t="str" cm="1">
        <f t="array" ref="P2529">IF(AND(I2529&lt;&gt;0,I2529&lt;&gt;""),IF(D2529="","",IF(ISNUMBER(MATCH(SUBSTITUTE(D2529," ",""),SUBSTITUTE('Look Up Values'!$S$2:$S$120," ",""),0)),"","D&amp;R error")),"")</f>
        <v/>
      </c>
      <c r="Q2529" s="242" t="str" cm="1">
        <f t="array" ref="Q2529">IF(AND(I2529&lt;&gt;0,I2529&lt;&gt;""),IF(G2529="","",IF(ISNUMBER(MATCH(SUBSTITUTE(G2529," ",""),SUBSTITUTE('Look Up Values'!$I$2:$I$10," ",""),0)),"","State error")),"")</f>
        <v/>
      </c>
      <c r="R2529" s="260" t="str">
        <f t="shared" si="79"/>
        <v/>
      </c>
    </row>
    <row r="2530" spans="1:18" ht="15.75">
      <c r="A2530" s="250">
        <v>2523</v>
      </c>
      <c r="B2530" s="198"/>
      <c r="C2530" s="25"/>
      <c r="D2530" s="25"/>
      <c r="E2530" s="25"/>
      <c r="F2530" s="25"/>
      <c r="G2530" s="26"/>
      <c r="H2530" s="27"/>
      <c r="I2530" s="28"/>
      <c r="J2530" s="430"/>
      <c r="K2530" s="48"/>
      <c r="L2530" s="457" t="str">
        <f t="shared" si="78"/>
        <v/>
      </c>
      <c r="M2530" s="245" cm="1">
        <f t="array" ref="M2530">SUMPRODUCT(--(N2530:Q2530&lt;&gt;"")) + IF(TRIM(R2530)="",0,LEN(R2530)-LEN(SUBSTITUTE(R2530,",",""))+1)</f>
        <v>0</v>
      </c>
      <c r="N2530" s="242" t="str">
        <f>IF(AND(I2530&lt;&gt;0,I2530&lt;&gt;""),IF(TRIM(SUBSTITUTE(B2530,CHAR(160),""))="","",IF(ISNUMBER(MATCH(TRIM(SUBSTITUTE(B2530,CHAR(160),"")),'Look Up Values'!$B$2:$B$500,0)),"","Origin error")),"")</f>
        <v/>
      </c>
      <c r="O2530" s="242" t="str">
        <f>IF(AND(I2530&lt;&gt;0,I2530&lt;&gt;""),IF(C2530="","",IF(AND(ISNUMBER(--LEFT(C2530,FIND(" ",C2530&amp;" ")-1)),OR(LEN(LEFT(C2530,FIND(" ",C2530&amp;" ")-1))=6,LEN(LEFT(C2530,FIND(" ",C2530&amp;" ")-1))=7),OR(ISNUMBER(MATCH(LEFT(C2530,FIND(" ",C2530&amp;" ")-1),'Look Up Values'!$G$2:$G$1000,0)),ISNUMBER(MATCH(LEFT(C2530,FIND(" ",C2530&amp;" ")-1),'Look Up Values'!$AE$2:$AE$2000,0)))),"","EWC error")),"")</f>
        <v/>
      </c>
      <c r="P2530" s="242" t="str" cm="1">
        <f t="array" ref="P2530">IF(AND(I2530&lt;&gt;0,I2530&lt;&gt;""),IF(D2530="","",IF(ISNUMBER(MATCH(SUBSTITUTE(D2530," ",""),SUBSTITUTE('Look Up Values'!$S$2:$S$120," ",""),0)),"","D&amp;R error")),"")</f>
        <v/>
      </c>
      <c r="Q2530" s="242" t="str" cm="1">
        <f t="array" ref="Q2530">IF(AND(I2530&lt;&gt;0,I2530&lt;&gt;""),IF(G2530="","",IF(ISNUMBER(MATCH(SUBSTITUTE(G2530," ",""),SUBSTITUTE('Look Up Values'!$I$2:$I$10," ",""),0)),"","State error")),"")</f>
        <v/>
      </c>
      <c r="R2530" s="260" t="str">
        <f t="shared" si="79"/>
        <v/>
      </c>
    </row>
    <row r="2531" spans="1:18" ht="15.75">
      <c r="A2531" s="250">
        <v>2524</v>
      </c>
      <c r="B2531" s="198"/>
      <c r="C2531" s="25"/>
      <c r="D2531" s="25"/>
      <c r="E2531" s="25"/>
      <c r="F2531" s="25"/>
      <c r="G2531" s="26"/>
      <c r="H2531" s="27"/>
      <c r="I2531" s="28"/>
      <c r="J2531" s="430"/>
      <c r="K2531" s="48"/>
      <c r="L2531" s="457" t="str">
        <f t="shared" si="78"/>
        <v/>
      </c>
      <c r="M2531" s="245" cm="1">
        <f t="array" ref="M2531">SUMPRODUCT(--(N2531:Q2531&lt;&gt;"")) + IF(TRIM(R2531)="",0,LEN(R2531)-LEN(SUBSTITUTE(R2531,",",""))+1)</f>
        <v>0</v>
      </c>
      <c r="N2531" s="242" t="str">
        <f>IF(AND(I2531&lt;&gt;0,I2531&lt;&gt;""),IF(TRIM(SUBSTITUTE(B2531,CHAR(160),""))="","",IF(ISNUMBER(MATCH(TRIM(SUBSTITUTE(B2531,CHAR(160),"")),'Look Up Values'!$B$2:$B$500,0)),"","Origin error")),"")</f>
        <v/>
      </c>
      <c r="O2531" s="242" t="str">
        <f>IF(AND(I2531&lt;&gt;0,I2531&lt;&gt;""),IF(C2531="","",IF(AND(ISNUMBER(--LEFT(C2531,FIND(" ",C2531&amp;" ")-1)),OR(LEN(LEFT(C2531,FIND(" ",C2531&amp;" ")-1))=6,LEN(LEFT(C2531,FIND(" ",C2531&amp;" ")-1))=7),OR(ISNUMBER(MATCH(LEFT(C2531,FIND(" ",C2531&amp;" ")-1),'Look Up Values'!$G$2:$G$1000,0)),ISNUMBER(MATCH(LEFT(C2531,FIND(" ",C2531&amp;" ")-1),'Look Up Values'!$AE$2:$AE$2000,0)))),"","EWC error")),"")</f>
        <v/>
      </c>
      <c r="P2531" s="242" t="str" cm="1">
        <f t="array" ref="P2531">IF(AND(I2531&lt;&gt;0,I2531&lt;&gt;""),IF(D2531="","",IF(ISNUMBER(MATCH(SUBSTITUTE(D2531," ",""),SUBSTITUTE('Look Up Values'!$S$2:$S$120," ",""),0)),"","D&amp;R error")),"")</f>
        <v/>
      </c>
      <c r="Q2531" s="242" t="str" cm="1">
        <f t="array" ref="Q2531">IF(AND(I2531&lt;&gt;0,I2531&lt;&gt;""),IF(G2531="","",IF(ISNUMBER(MATCH(SUBSTITUTE(G2531," ",""),SUBSTITUTE('Look Up Values'!$I$2:$I$10," ",""),0)),"","State error")),"")</f>
        <v/>
      </c>
      <c r="R2531" s="260" t="str">
        <f t="shared" si="79"/>
        <v/>
      </c>
    </row>
    <row r="2532" spans="1:18" ht="15.75">
      <c r="A2532" s="250">
        <v>2525</v>
      </c>
      <c r="B2532" s="198"/>
      <c r="C2532" s="25"/>
      <c r="D2532" s="25"/>
      <c r="E2532" s="25"/>
      <c r="F2532" s="25"/>
      <c r="G2532" s="26"/>
      <c r="H2532" s="27"/>
      <c r="I2532" s="28"/>
      <c r="J2532" s="430"/>
      <c r="K2532" s="48"/>
      <c r="L2532" s="457" t="str">
        <f t="shared" si="78"/>
        <v/>
      </c>
      <c r="M2532" s="245" cm="1">
        <f t="array" ref="M2532">SUMPRODUCT(--(N2532:Q2532&lt;&gt;"")) + IF(TRIM(R2532)="",0,LEN(R2532)-LEN(SUBSTITUTE(R2532,",",""))+1)</f>
        <v>0</v>
      </c>
      <c r="N2532" s="242" t="str">
        <f>IF(AND(I2532&lt;&gt;0,I2532&lt;&gt;""),IF(TRIM(SUBSTITUTE(B2532,CHAR(160),""))="","",IF(ISNUMBER(MATCH(TRIM(SUBSTITUTE(B2532,CHAR(160),"")),'Look Up Values'!$B$2:$B$500,0)),"","Origin error")),"")</f>
        <v/>
      </c>
      <c r="O2532" s="242" t="str">
        <f>IF(AND(I2532&lt;&gt;0,I2532&lt;&gt;""),IF(C2532="","",IF(AND(ISNUMBER(--LEFT(C2532,FIND(" ",C2532&amp;" ")-1)),OR(LEN(LEFT(C2532,FIND(" ",C2532&amp;" ")-1))=6,LEN(LEFT(C2532,FIND(" ",C2532&amp;" ")-1))=7),OR(ISNUMBER(MATCH(LEFT(C2532,FIND(" ",C2532&amp;" ")-1),'Look Up Values'!$G$2:$G$1000,0)),ISNUMBER(MATCH(LEFT(C2532,FIND(" ",C2532&amp;" ")-1),'Look Up Values'!$AE$2:$AE$2000,0)))),"","EWC error")),"")</f>
        <v/>
      </c>
      <c r="P2532" s="242" t="str" cm="1">
        <f t="array" ref="P2532">IF(AND(I2532&lt;&gt;0,I2532&lt;&gt;""),IF(D2532="","",IF(ISNUMBER(MATCH(SUBSTITUTE(D2532," ",""),SUBSTITUTE('Look Up Values'!$S$2:$S$120," ",""),0)),"","D&amp;R error")),"")</f>
        <v/>
      </c>
      <c r="Q2532" s="242" t="str" cm="1">
        <f t="array" ref="Q2532">IF(AND(I2532&lt;&gt;0,I2532&lt;&gt;""),IF(G2532="","",IF(ISNUMBER(MATCH(SUBSTITUTE(G2532," ",""),SUBSTITUTE('Look Up Values'!$I$2:$I$10," ",""),0)),"","State error")),"")</f>
        <v/>
      </c>
      <c r="R2532" s="260" t="str">
        <f t="shared" si="79"/>
        <v/>
      </c>
    </row>
    <row r="2533" spans="1:18" ht="15.75">
      <c r="A2533" s="250">
        <v>2526</v>
      </c>
      <c r="B2533" s="198"/>
      <c r="C2533" s="25"/>
      <c r="D2533" s="25"/>
      <c r="E2533" s="25"/>
      <c r="F2533" s="25"/>
      <c r="G2533" s="26"/>
      <c r="H2533" s="27"/>
      <c r="I2533" s="28"/>
      <c r="J2533" s="430"/>
      <c r="K2533" s="48"/>
      <c r="L2533" s="457" t="str">
        <f t="shared" si="78"/>
        <v/>
      </c>
      <c r="M2533" s="245" cm="1">
        <f t="array" ref="M2533">SUMPRODUCT(--(N2533:Q2533&lt;&gt;"")) + IF(TRIM(R2533)="",0,LEN(R2533)-LEN(SUBSTITUTE(R2533,",",""))+1)</f>
        <v>0</v>
      </c>
      <c r="N2533" s="242" t="str">
        <f>IF(AND(I2533&lt;&gt;0,I2533&lt;&gt;""),IF(TRIM(SUBSTITUTE(B2533,CHAR(160),""))="","",IF(ISNUMBER(MATCH(TRIM(SUBSTITUTE(B2533,CHAR(160),"")),'Look Up Values'!$B$2:$B$500,0)),"","Origin error")),"")</f>
        <v/>
      </c>
      <c r="O2533" s="242" t="str">
        <f>IF(AND(I2533&lt;&gt;0,I2533&lt;&gt;""),IF(C2533="","",IF(AND(ISNUMBER(--LEFT(C2533,FIND(" ",C2533&amp;" ")-1)),OR(LEN(LEFT(C2533,FIND(" ",C2533&amp;" ")-1))=6,LEN(LEFT(C2533,FIND(" ",C2533&amp;" ")-1))=7),OR(ISNUMBER(MATCH(LEFT(C2533,FIND(" ",C2533&amp;" ")-1),'Look Up Values'!$G$2:$G$1000,0)),ISNUMBER(MATCH(LEFT(C2533,FIND(" ",C2533&amp;" ")-1),'Look Up Values'!$AE$2:$AE$2000,0)))),"","EWC error")),"")</f>
        <v/>
      </c>
      <c r="P2533" s="242" t="str" cm="1">
        <f t="array" ref="P2533">IF(AND(I2533&lt;&gt;0,I2533&lt;&gt;""),IF(D2533="","",IF(ISNUMBER(MATCH(SUBSTITUTE(D2533," ",""),SUBSTITUTE('Look Up Values'!$S$2:$S$120," ",""),0)),"","D&amp;R error")),"")</f>
        <v/>
      </c>
      <c r="Q2533" s="242" t="str" cm="1">
        <f t="array" ref="Q2533">IF(AND(I2533&lt;&gt;0,I2533&lt;&gt;""),IF(G2533="","",IF(ISNUMBER(MATCH(SUBSTITUTE(G2533," ",""),SUBSTITUTE('Look Up Values'!$I$2:$I$10," ",""),0)),"","State error")),"")</f>
        <v/>
      </c>
      <c r="R2533" s="260" t="str">
        <f t="shared" si="79"/>
        <v/>
      </c>
    </row>
    <row r="2534" spans="1:18" ht="15.75">
      <c r="A2534" s="250">
        <v>2527</v>
      </c>
      <c r="B2534" s="198"/>
      <c r="C2534" s="25"/>
      <c r="D2534" s="25"/>
      <c r="E2534" s="25"/>
      <c r="F2534" s="25"/>
      <c r="G2534" s="26"/>
      <c r="H2534" s="27"/>
      <c r="I2534" s="28"/>
      <c r="J2534" s="430"/>
      <c r="K2534" s="48"/>
      <c r="L2534" s="457" t="str">
        <f t="shared" si="78"/>
        <v/>
      </c>
      <c r="M2534" s="245" cm="1">
        <f t="array" ref="M2534">SUMPRODUCT(--(N2534:Q2534&lt;&gt;"")) + IF(TRIM(R2534)="",0,LEN(R2534)-LEN(SUBSTITUTE(R2534,",",""))+1)</f>
        <v>0</v>
      </c>
      <c r="N2534" s="242" t="str">
        <f>IF(AND(I2534&lt;&gt;0,I2534&lt;&gt;""),IF(TRIM(SUBSTITUTE(B2534,CHAR(160),""))="","",IF(ISNUMBER(MATCH(TRIM(SUBSTITUTE(B2534,CHAR(160),"")),'Look Up Values'!$B$2:$B$500,0)),"","Origin error")),"")</f>
        <v/>
      </c>
      <c r="O2534" s="242" t="str">
        <f>IF(AND(I2534&lt;&gt;0,I2534&lt;&gt;""),IF(C2534="","",IF(AND(ISNUMBER(--LEFT(C2534,FIND(" ",C2534&amp;" ")-1)),OR(LEN(LEFT(C2534,FIND(" ",C2534&amp;" ")-1))=6,LEN(LEFT(C2534,FIND(" ",C2534&amp;" ")-1))=7),OR(ISNUMBER(MATCH(LEFT(C2534,FIND(" ",C2534&amp;" ")-1),'Look Up Values'!$G$2:$G$1000,0)),ISNUMBER(MATCH(LEFT(C2534,FIND(" ",C2534&amp;" ")-1),'Look Up Values'!$AE$2:$AE$2000,0)))),"","EWC error")),"")</f>
        <v/>
      </c>
      <c r="P2534" s="242" t="str" cm="1">
        <f t="array" ref="P2534">IF(AND(I2534&lt;&gt;0,I2534&lt;&gt;""),IF(D2534="","",IF(ISNUMBER(MATCH(SUBSTITUTE(D2534," ",""),SUBSTITUTE('Look Up Values'!$S$2:$S$120," ",""),0)),"","D&amp;R error")),"")</f>
        <v/>
      </c>
      <c r="Q2534" s="242" t="str" cm="1">
        <f t="array" ref="Q2534">IF(AND(I2534&lt;&gt;0,I2534&lt;&gt;""),IF(G2534="","",IF(ISNUMBER(MATCH(SUBSTITUTE(G2534," ",""),SUBSTITUTE('Look Up Values'!$I$2:$I$10," ",""),0)),"","State error")),"")</f>
        <v/>
      </c>
      <c r="R2534" s="260" t="str">
        <f t="shared" si="79"/>
        <v/>
      </c>
    </row>
    <row r="2535" spans="1:18" ht="15.75">
      <c r="A2535" s="250">
        <v>2528</v>
      </c>
      <c r="B2535" s="198"/>
      <c r="C2535" s="25"/>
      <c r="D2535" s="25"/>
      <c r="E2535" s="25"/>
      <c r="F2535" s="25"/>
      <c r="G2535" s="26"/>
      <c r="H2535" s="27"/>
      <c r="I2535" s="28"/>
      <c r="J2535" s="430"/>
      <c r="K2535" s="48"/>
      <c r="L2535" s="457" t="str">
        <f t="shared" si="78"/>
        <v/>
      </c>
      <c r="M2535" s="245" cm="1">
        <f t="array" ref="M2535">SUMPRODUCT(--(N2535:Q2535&lt;&gt;"")) + IF(TRIM(R2535)="",0,LEN(R2535)-LEN(SUBSTITUTE(R2535,",",""))+1)</f>
        <v>0</v>
      </c>
      <c r="N2535" s="242" t="str">
        <f>IF(AND(I2535&lt;&gt;0,I2535&lt;&gt;""),IF(TRIM(SUBSTITUTE(B2535,CHAR(160),""))="","",IF(ISNUMBER(MATCH(TRIM(SUBSTITUTE(B2535,CHAR(160),"")),'Look Up Values'!$B$2:$B$500,0)),"","Origin error")),"")</f>
        <v/>
      </c>
      <c r="O2535" s="242" t="str">
        <f>IF(AND(I2535&lt;&gt;0,I2535&lt;&gt;""),IF(C2535="","",IF(AND(ISNUMBER(--LEFT(C2535,FIND(" ",C2535&amp;" ")-1)),OR(LEN(LEFT(C2535,FIND(" ",C2535&amp;" ")-1))=6,LEN(LEFT(C2535,FIND(" ",C2535&amp;" ")-1))=7),OR(ISNUMBER(MATCH(LEFT(C2535,FIND(" ",C2535&amp;" ")-1),'Look Up Values'!$G$2:$G$1000,0)),ISNUMBER(MATCH(LEFT(C2535,FIND(" ",C2535&amp;" ")-1),'Look Up Values'!$AE$2:$AE$2000,0)))),"","EWC error")),"")</f>
        <v/>
      </c>
      <c r="P2535" s="242" t="str" cm="1">
        <f t="array" ref="P2535">IF(AND(I2535&lt;&gt;0,I2535&lt;&gt;""),IF(D2535="","",IF(ISNUMBER(MATCH(SUBSTITUTE(D2535," ",""),SUBSTITUTE('Look Up Values'!$S$2:$S$120," ",""),0)),"","D&amp;R error")),"")</f>
        <v/>
      </c>
      <c r="Q2535" s="242" t="str" cm="1">
        <f t="array" ref="Q2535">IF(AND(I2535&lt;&gt;0,I2535&lt;&gt;""),IF(G2535="","",IF(ISNUMBER(MATCH(SUBSTITUTE(G2535," ",""),SUBSTITUTE('Look Up Values'!$I$2:$I$10," ",""),0)),"","State error")),"")</f>
        <v/>
      </c>
      <c r="R2535" s="260" t="str">
        <f t="shared" si="79"/>
        <v/>
      </c>
    </row>
    <row r="2536" spans="1:18" ht="15.75">
      <c r="A2536" s="250">
        <v>2529</v>
      </c>
      <c r="B2536" s="198"/>
      <c r="C2536" s="25"/>
      <c r="D2536" s="25"/>
      <c r="E2536" s="25"/>
      <c r="F2536" s="25"/>
      <c r="G2536" s="26"/>
      <c r="H2536" s="27"/>
      <c r="I2536" s="28"/>
      <c r="J2536" s="430"/>
      <c r="K2536" s="48"/>
      <c r="L2536" s="457" t="str">
        <f t="shared" si="78"/>
        <v/>
      </c>
      <c r="M2536" s="245" cm="1">
        <f t="array" ref="M2536">SUMPRODUCT(--(N2536:Q2536&lt;&gt;"")) + IF(TRIM(R2536)="",0,LEN(R2536)-LEN(SUBSTITUTE(R2536,",",""))+1)</f>
        <v>0</v>
      </c>
      <c r="N2536" s="242" t="str">
        <f>IF(AND(I2536&lt;&gt;0,I2536&lt;&gt;""),IF(TRIM(SUBSTITUTE(B2536,CHAR(160),""))="","",IF(ISNUMBER(MATCH(TRIM(SUBSTITUTE(B2536,CHAR(160),"")),'Look Up Values'!$B$2:$B$500,0)),"","Origin error")),"")</f>
        <v/>
      </c>
      <c r="O2536" s="242" t="str">
        <f>IF(AND(I2536&lt;&gt;0,I2536&lt;&gt;""),IF(C2536="","",IF(AND(ISNUMBER(--LEFT(C2536,FIND(" ",C2536&amp;" ")-1)),OR(LEN(LEFT(C2536,FIND(" ",C2536&amp;" ")-1))=6,LEN(LEFT(C2536,FIND(" ",C2536&amp;" ")-1))=7),OR(ISNUMBER(MATCH(LEFT(C2536,FIND(" ",C2536&amp;" ")-1),'Look Up Values'!$G$2:$G$1000,0)),ISNUMBER(MATCH(LEFT(C2536,FIND(" ",C2536&amp;" ")-1),'Look Up Values'!$AE$2:$AE$2000,0)))),"","EWC error")),"")</f>
        <v/>
      </c>
      <c r="P2536" s="242" t="str" cm="1">
        <f t="array" ref="P2536">IF(AND(I2536&lt;&gt;0,I2536&lt;&gt;""),IF(D2536="","",IF(ISNUMBER(MATCH(SUBSTITUTE(D2536," ",""),SUBSTITUTE('Look Up Values'!$S$2:$S$120," ",""),0)),"","D&amp;R error")),"")</f>
        <v/>
      </c>
      <c r="Q2536" s="242" t="str" cm="1">
        <f t="array" ref="Q2536">IF(AND(I2536&lt;&gt;0,I2536&lt;&gt;""),IF(G2536="","",IF(ISNUMBER(MATCH(SUBSTITUTE(G2536," ",""),SUBSTITUTE('Look Up Values'!$I$2:$I$10," ",""),0)),"","State error")),"")</f>
        <v/>
      </c>
      <c r="R2536" s="260" t="str">
        <f t="shared" si="79"/>
        <v/>
      </c>
    </row>
    <row r="2537" spans="1:18" ht="15.75">
      <c r="A2537" s="250">
        <v>2530</v>
      </c>
      <c r="B2537" s="198"/>
      <c r="C2537" s="25"/>
      <c r="D2537" s="25"/>
      <c r="E2537" s="25"/>
      <c r="F2537" s="25"/>
      <c r="G2537" s="26"/>
      <c r="H2537" s="27"/>
      <c r="I2537" s="28"/>
      <c r="J2537" s="430"/>
      <c r="K2537" s="48"/>
      <c r="L2537" s="457" t="str">
        <f t="shared" si="78"/>
        <v/>
      </c>
      <c r="M2537" s="245" cm="1">
        <f t="array" ref="M2537">SUMPRODUCT(--(N2537:Q2537&lt;&gt;"")) + IF(TRIM(R2537)="",0,LEN(R2537)-LEN(SUBSTITUTE(R2537,",",""))+1)</f>
        <v>0</v>
      </c>
      <c r="N2537" s="242" t="str">
        <f>IF(AND(I2537&lt;&gt;0,I2537&lt;&gt;""),IF(TRIM(SUBSTITUTE(B2537,CHAR(160),""))="","",IF(ISNUMBER(MATCH(TRIM(SUBSTITUTE(B2537,CHAR(160),"")),'Look Up Values'!$B$2:$B$500,0)),"","Origin error")),"")</f>
        <v/>
      </c>
      <c r="O2537" s="242" t="str">
        <f>IF(AND(I2537&lt;&gt;0,I2537&lt;&gt;""),IF(C2537="","",IF(AND(ISNUMBER(--LEFT(C2537,FIND(" ",C2537&amp;" ")-1)),OR(LEN(LEFT(C2537,FIND(" ",C2537&amp;" ")-1))=6,LEN(LEFT(C2537,FIND(" ",C2537&amp;" ")-1))=7),OR(ISNUMBER(MATCH(LEFT(C2537,FIND(" ",C2537&amp;" ")-1),'Look Up Values'!$G$2:$G$1000,0)),ISNUMBER(MATCH(LEFT(C2537,FIND(" ",C2537&amp;" ")-1),'Look Up Values'!$AE$2:$AE$2000,0)))),"","EWC error")),"")</f>
        <v/>
      </c>
      <c r="P2537" s="242" t="str" cm="1">
        <f t="array" ref="P2537">IF(AND(I2537&lt;&gt;0,I2537&lt;&gt;""),IF(D2537="","",IF(ISNUMBER(MATCH(SUBSTITUTE(D2537," ",""),SUBSTITUTE('Look Up Values'!$S$2:$S$120," ",""),0)),"","D&amp;R error")),"")</f>
        <v/>
      </c>
      <c r="Q2537" s="242" t="str" cm="1">
        <f t="array" ref="Q2537">IF(AND(I2537&lt;&gt;0,I2537&lt;&gt;""),IF(G2537="","",IF(ISNUMBER(MATCH(SUBSTITUTE(G2537," ",""),SUBSTITUTE('Look Up Values'!$I$2:$I$10," ",""),0)),"","State error")),"")</f>
        <v/>
      </c>
      <c r="R2537" s="260" t="str">
        <f t="shared" si="79"/>
        <v/>
      </c>
    </row>
    <row r="2538" spans="1:18" ht="15.75">
      <c r="A2538" s="250">
        <v>2531</v>
      </c>
      <c r="B2538" s="198"/>
      <c r="C2538" s="25"/>
      <c r="D2538" s="25"/>
      <c r="E2538" s="25"/>
      <c r="F2538" s="25"/>
      <c r="G2538" s="26"/>
      <c r="H2538" s="27"/>
      <c r="I2538" s="28"/>
      <c r="J2538" s="430"/>
      <c r="K2538" s="48"/>
      <c r="L2538" s="457" t="str">
        <f t="shared" si="78"/>
        <v/>
      </c>
      <c r="M2538" s="245" cm="1">
        <f t="array" ref="M2538">SUMPRODUCT(--(N2538:Q2538&lt;&gt;"")) + IF(TRIM(R2538)="",0,LEN(R2538)-LEN(SUBSTITUTE(R2538,",",""))+1)</f>
        <v>0</v>
      </c>
      <c r="N2538" s="242" t="str">
        <f>IF(AND(I2538&lt;&gt;0,I2538&lt;&gt;""),IF(TRIM(SUBSTITUTE(B2538,CHAR(160),""))="","",IF(ISNUMBER(MATCH(TRIM(SUBSTITUTE(B2538,CHAR(160),"")),'Look Up Values'!$B$2:$B$500,0)),"","Origin error")),"")</f>
        <v/>
      </c>
      <c r="O2538" s="242" t="str">
        <f>IF(AND(I2538&lt;&gt;0,I2538&lt;&gt;""),IF(C2538="","",IF(AND(ISNUMBER(--LEFT(C2538,FIND(" ",C2538&amp;" ")-1)),OR(LEN(LEFT(C2538,FIND(" ",C2538&amp;" ")-1))=6,LEN(LEFT(C2538,FIND(" ",C2538&amp;" ")-1))=7),OR(ISNUMBER(MATCH(LEFT(C2538,FIND(" ",C2538&amp;" ")-1),'Look Up Values'!$G$2:$G$1000,0)),ISNUMBER(MATCH(LEFT(C2538,FIND(" ",C2538&amp;" ")-1),'Look Up Values'!$AE$2:$AE$2000,0)))),"","EWC error")),"")</f>
        <v/>
      </c>
      <c r="P2538" s="242" t="str" cm="1">
        <f t="array" ref="P2538">IF(AND(I2538&lt;&gt;0,I2538&lt;&gt;""),IF(D2538="","",IF(ISNUMBER(MATCH(SUBSTITUTE(D2538," ",""),SUBSTITUTE('Look Up Values'!$S$2:$S$120," ",""),0)),"","D&amp;R error")),"")</f>
        <v/>
      </c>
      <c r="Q2538" s="242" t="str" cm="1">
        <f t="array" ref="Q2538">IF(AND(I2538&lt;&gt;0,I2538&lt;&gt;""),IF(G2538="","",IF(ISNUMBER(MATCH(SUBSTITUTE(G2538," ",""),SUBSTITUTE('Look Up Values'!$I$2:$I$10," ",""),0)),"","State error")),"")</f>
        <v/>
      </c>
      <c r="R2538" s="260" t="str">
        <f t="shared" si="79"/>
        <v/>
      </c>
    </row>
    <row r="2539" spans="1:18" ht="15.75">
      <c r="A2539" s="250">
        <v>2532</v>
      </c>
      <c r="B2539" s="198"/>
      <c r="C2539" s="25"/>
      <c r="D2539" s="25"/>
      <c r="E2539" s="25"/>
      <c r="F2539" s="25"/>
      <c r="G2539" s="26"/>
      <c r="H2539" s="27"/>
      <c r="I2539" s="28"/>
      <c r="J2539" s="430"/>
      <c r="K2539" s="48"/>
      <c r="L2539" s="457" t="str">
        <f t="shared" si="78"/>
        <v/>
      </c>
      <c r="M2539" s="245" cm="1">
        <f t="array" ref="M2539">SUMPRODUCT(--(N2539:Q2539&lt;&gt;"")) + IF(TRIM(R2539)="",0,LEN(R2539)-LEN(SUBSTITUTE(R2539,",",""))+1)</f>
        <v>0</v>
      </c>
      <c r="N2539" s="242" t="str">
        <f>IF(AND(I2539&lt;&gt;0,I2539&lt;&gt;""),IF(TRIM(SUBSTITUTE(B2539,CHAR(160),""))="","",IF(ISNUMBER(MATCH(TRIM(SUBSTITUTE(B2539,CHAR(160),"")),'Look Up Values'!$B$2:$B$500,0)),"","Origin error")),"")</f>
        <v/>
      </c>
      <c r="O2539" s="242" t="str">
        <f>IF(AND(I2539&lt;&gt;0,I2539&lt;&gt;""),IF(C2539="","",IF(AND(ISNUMBER(--LEFT(C2539,FIND(" ",C2539&amp;" ")-1)),OR(LEN(LEFT(C2539,FIND(" ",C2539&amp;" ")-1))=6,LEN(LEFT(C2539,FIND(" ",C2539&amp;" ")-1))=7),OR(ISNUMBER(MATCH(LEFT(C2539,FIND(" ",C2539&amp;" ")-1),'Look Up Values'!$G$2:$G$1000,0)),ISNUMBER(MATCH(LEFT(C2539,FIND(" ",C2539&amp;" ")-1),'Look Up Values'!$AE$2:$AE$2000,0)))),"","EWC error")),"")</f>
        <v/>
      </c>
      <c r="P2539" s="242" t="str" cm="1">
        <f t="array" ref="P2539">IF(AND(I2539&lt;&gt;0,I2539&lt;&gt;""),IF(D2539="","",IF(ISNUMBER(MATCH(SUBSTITUTE(D2539," ",""),SUBSTITUTE('Look Up Values'!$S$2:$S$120," ",""),0)),"","D&amp;R error")),"")</f>
        <v/>
      </c>
      <c r="Q2539" s="242" t="str" cm="1">
        <f t="array" ref="Q2539">IF(AND(I2539&lt;&gt;0,I2539&lt;&gt;""),IF(G2539="","",IF(ISNUMBER(MATCH(SUBSTITUTE(G2539," ",""),SUBSTITUTE('Look Up Values'!$I$2:$I$10," ",""),0)),"","State error")),"")</f>
        <v/>
      </c>
      <c r="R2539" s="260" t="str">
        <f t="shared" si="79"/>
        <v/>
      </c>
    </row>
    <row r="2540" spans="1:18" ht="15.75">
      <c r="A2540" s="250">
        <v>2533</v>
      </c>
      <c r="B2540" s="198"/>
      <c r="C2540" s="25"/>
      <c r="D2540" s="25"/>
      <c r="E2540" s="25"/>
      <c r="F2540" s="25"/>
      <c r="G2540" s="26"/>
      <c r="H2540" s="27"/>
      <c r="I2540" s="28"/>
      <c r="J2540" s="430"/>
      <c r="K2540" s="48"/>
      <c r="L2540" s="457" t="str">
        <f t="shared" si="78"/>
        <v/>
      </c>
      <c r="M2540" s="245" cm="1">
        <f t="array" ref="M2540">SUMPRODUCT(--(N2540:Q2540&lt;&gt;"")) + IF(TRIM(R2540)="",0,LEN(R2540)-LEN(SUBSTITUTE(R2540,",",""))+1)</f>
        <v>0</v>
      </c>
      <c r="N2540" s="242" t="str">
        <f>IF(AND(I2540&lt;&gt;0,I2540&lt;&gt;""),IF(TRIM(SUBSTITUTE(B2540,CHAR(160),""))="","",IF(ISNUMBER(MATCH(TRIM(SUBSTITUTE(B2540,CHAR(160),"")),'Look Up Values'!$B$2:$B$500,0)),"","Origin error")),"")</f>
        <v/>
      </c>
      <c r="O2540" s="242" t="str">
        <f>IF(AND(I2540&lt;&gt;0,I2540&lt;&gt;""),IF(C2540="","",IF(AND(ISNUMBER(--LEFT(C2540,FIND(" ",C2540&amp;" ")-1)),OR(LEN(LEFT(C2540,FIND(" ",C2540&amp;" ")-1))=6,LEN(LEFT(C2540,FIND(" ",C2540&amp;" ")-1))=7),OR(ISNUMBER(MATCH(LEFT(C2540,FIND(" ",C2540&amp;" ")-1),'Look Up Values'!$G$2:$G$1000,0)),ISNUMBER(MATCH(LEFT(C2540,FIND(" ",C2540&amp;" ")-1),'Look Up Values'!$AE$2:$AE$2000,0)))),"","EWC error")),"")</f>
        <v/>
      </c>
      <c r="P2540" s="242" t="str" cm="1">
        <f t="array" ref="P2540">IF(AND(I2540&lt;&gt;0,I2540&lt;&gt;""),IF(D2540="","",IF(ISNUMBER(MATCH(SUBSTITUTE(D2540," ",""),SUBSTITUTE('Look Up Values'!$S$2:$S$120," ",""),0)),"","D&amp;R error")),"")</f>
        <v/>
      </c>
      <c r="Q2540" s="242" t="str" cm="1">
        <f t="array" ref="Q2540">IF(AND(I2540&lt;&gt;0,I2540&lt;&gt;""),IF(G2540="","",IF(ISNUMBER(MATCH(SUBSTITUTE(G2540," ",""),SUBSTITUTE('Look Up Values'!$I$2:$I$10," ",""),0)),"","State error")),"")</f>
        <v/>
      </c>
      <c r="R2540" s="260" t="str">
        <f t="shared" si="79"/>
        <v/>
      </c>
    </row>
    <row r="2541" spans="1:18" ht="15.75">
      <c r="A2541" s="250">
        <v>2534</v>
      </c>
      <c r="B2541" s="198"/>
      <c r="C2541" s="25"/>
      <c r="D2541" s="25"/>
      <c r="E2541" s="25"/>
      <c r="F2541" s="25"/>
      <c r="G2541" s="26"/>
      <c r="H2541" s="27"/>
      <c r="I2541" s="28"/>
      <c r="J2541" s="430"/>
      <c r="K2541" s="48"/>
      <c r="L2541" s="457" t="str">
        <f t="shared" si="78"/>
        <v/>
      </c>
      <c r="M2541" s="245" cm="1">
        <f t="array" ref="M2541">SUMPRODUCT(--(N2541:Q2541&lt;&gt;"")) + IF(TRIM(R2541)="",0,LEN(R2541)-LEN(SUBSTITUTE(R2541,",",""))+1)</f>
        <v>0</v>
      </c>
      <c r="N2541" s="242" t="str">
        <f>IF(AND(I2541&lt;&gt;0,I2541&lt;&gt;""),IF(TRIM(SUBSTITUTE(B2541,CHAR(160),""))="","",IF(ISNUMBER(MATCH(TRIM(SUBSTITUTE(B2541,CHAR(160),"")),'Look Up Values'!$B$2:$B$500,0)),"","Origin error")),"")</f>
        <v/>
      </c>
      <c r="O2541" s="242" t="str">
        <f>IF(AND(I2541&lt;&gt;0,I2541&lt;&gt;""),IF(C2541="","",IF(AND(ISNUMBER(--LEFT(C2541,FIND(" ",C2541&amp;" ")-1)),OR(LEN(LEFT(C2541,FIND(" ",C2541&amp;" ")-1))=6,LEN(LEFT(C2541,FIND(" ",C2541&amp;" ")-1))=7),OR(ISNUMBER(MATCH(LEFT(C2541,FIND(" ",C2541&amp;" ")-1),'Look Up Values'!$G$2:$G$1000,0)),ISNUMBER(MATCH(LEFT(C2541,FIND(" ",C2541&amp;" ")-1),'Look Up Values'!$AE$2:$AE$2000,0)))),"","EWC error")),"")</f>
        <v/>
      </c>
      <c r="P2541" s="242" t="str" cm="1">
        <f t="array" ref="P2541">IF(AND(I2541&lt;&gt;0,I2541&lt;&gt;""),IF(D2541="","",IF(ISNUMBER(MATCH(SUBSTITUTE(D2541," ",""),SUBSTITUTE('Look Up Values'!$S$2:$S$120," ",""),0)),"","D&amp;R error")),"")</f>
        <v/>
      </c>
      <c r="Q2541" s="242" t="str" cm="1">
        <f t="array" ref="Q2541">IF(AND(I2541&lt;&gt;0,I2541&lt;&gt;""),IF(G2541="","",IF(ISNUMBER(MATCH(SUBSTITUTE(G2541," ",""),SUBSTITUTE('Look Up Values'!$I$2:$I$10," ",""),0)),"","State error")),"")</f>
        <v/>
      </c>
      <c r="R2541" s="260" t="str">
        <f t="shared" si="79"/>
        <v/>
      </c>
    </row>
    <row r="2542" spans="1:18" ht="15.75">
      <c r="A2542" s="250">
        <v>2535</v>
      </c>
      <c r="B2542" s="198"/>
      <c r="C2542" s="25"/>
      <c r="D2542" s="25"/>
      <c r="E2542" s="25"/>
      <c r="F2542" s="25"/>
      <c r="G2542" s="26"/>
      <c r="H2542" s="27"/>
      <c r="I2542" s="28"/>
      <c r="J2542" s="430"/>
      <c r="K2542" s="48"/>
      <c r="L2542" s="457" t="str">
        <f t="shared" si="78"/>
        <v/>
      </c>
      <c r="M2542" s="245" cm="1">
        <f t="array" ref="M2542">SUMPRODUCT(--(N2542:Q2542&lt;&gt;"")) + IF(TRIM(R2542)="",0,LEN(R2542)-LEN(SUBSTITUTE(R2542,",",""))+1)</f>
        <v>0</v>
      </c>
      <c r="N2542" s="242" t="str">
        <f>IF(AND(I2542&lt;&gt;0,I2542&lt;&gt;""),IF(TRIM(SUBSTITUTE(B2542,CHAR(160),""))="","",IF(ISNUMBER(MATCH(TRIM(SUBSTITUTE(B2542,CHAR(160),"")),'Look Up Values'!$B$2:$B$500,0)),"","Origin error")),"")</f>
        <v/>
      </c>
      <c r="O2542" s="242" t="str">
        <f>IF(AND(I2542&lt;&gt;0,I2542&lt;&gt;""),IF(C2542="","",IF(AND(ISNUMBER(--LEFT(C2542,FIND(" ",C2542&amp;" ")-1)),OR(LEN(LEFT(C2542,FIND(" ",C2542&amp;" ")-1))=6,LEN(LEFT(C2542,FIND(" ",C2542&amp;" ")-1))=7),OR(ISNUMBER(MATCH(LEFT(C2542,FIND(" ",C2542&amp;" ")-1),'Look Up Values'!$G$2:$G$1000,0)),ISNUMBER(MATCH(LEFT(C2542,FIND(" ",C2542&amp;" ")-1),'Look Up Values'!$AE$2:$AE$2000,0)))),"","EWC error")),"")</f>
        <v/>
      </c>
      <c r="P2542" s="242" t="str" cm="1">
        <f t="array" ref="P2542">IF(AND(I2542&lt;&gt;0,I2542&lt;&gt;""),IF(D2542="","",IF(ISNUMBER(MATCH(SUBSTITUTE(D2542," ",""),SUBSTITUTE('Look Up Values'!$S$2:$S$120," ",""),0)),"","D&amp;R error")),"")</f>
        <v/>
      </c>
      <c r="Q2542" s="242" t="str" cm="1">
        <f t="array" ref="Q2542">IF(AND(I2542&lt;&gt;0,I2542&lt;&gt;""),IF(G2542="","",IF(ISNUMBER(MATCH(SUBSTITUTE(G2542," ",""),SUBSTITUTE('Look Up Values'!$I$2:$I$10," ",""),0)),"","State error")),"")</f>
        <v/>
      </c>
      <c r="R2542" s="260" t="str">
        <f t="shared" si="79"/>
        <v/>
      </c>
    </row>
    <row r="2543" spans="1:18" ht="15.75">
      <c r="A2543" s="250">
        <v>2536</v>
      </c>
      <c r="B2543" s="198"/>
      <c r="C2543" s="25"/>
      <c r="D2543" s="25"/>
      <c r="E2543" s="25"/>
      <c r="F2543" s="25"/>
      <c r="G2543" s="26"/>
      <c r="H2543" s="27"/>
      <c r="I2543" s="28"/>
      <c r="J2543" s="430"/>
      <c r="K2543" s="48"/>
      <c r="L2543" s="457" t="str">
        <f t="shared" si="78"/>
        <v/>
      </c>
      <c r="M2543" s="245" cm="1">
        <f t="array" ref="M2543">SUMPRODUCT(--(N2543:Q2543&lt;&gt;"")) + IF(TRIM(R2543)="",0,LEN(R2543)-LEN(SUBSTITUTE(R2543,",",""))+1)</f>
        <v>0</v>
      </c>
      <c r="N2543" s="242" t="str">
        <f>IF(AND(I2543&lt;&gt;0,I2543&lt;&gt;""),IF(TRIM(SUBSTITUTE(B2543,CHAR(160),""))="","",IF(ISNUMBER(MATCH(TRIM(SUBSTITUTE(B2543,CHAR(160),"")),'Look Up Values'!$B$2:$B$500,0)),"","Origin error")),"")</f>
        <v/>
      </c>
      <c r="O2543" s="242" t="str">
        <f>IF(AND(I2543&lt;&gt;0,I2543&lt;&gt;""),IF(C2543="","",IF(AND(ISNUMBER(--LEFT(C2543,FIND(" ",C2543&amp;" ")-1)),OR(LEN(LEFT(C2543,FIND(" ",C2543&amp;" ")-1))=6,LEN(LEFT(C2543,FIND(" ",C2543&amp;" ")-1))=7),OR(ISNUMBER(MATCH(LEFT(C2543,FIND(" ",C2543&amp;" ")-1),'Look Up Values'!$G$2:$G$1000,0)),ISNUMBER(MATCH(LEFT(C2543,FIND(" ",C2543&amp;" ")-1),'Look Up Values'!$AE$2:$AE$2000,0)))),"","EWC error")),"")</f>
        <v/>
      </c>
      <c r="P2543" s="242" t="str" cm="1">
        <f t="array" ref="P2543">IF(AND(I2543&lt;&gt;0,I2543&lt;&gt;""),IF(D2543="","",IF(ISNUMBER(MATCH(SUBSTITUTE(D2543," ",""),SUBSTITUTE('Look Up Values'!$S$2:$S$120," ",""),0)),"","D&amp;R error")),"")</f>
        <v/>
      </c>
      <c r="Q2543" s="242" t="str" cm="1">
        <f t="array" ref="Q2543">IF(AND(I2543&lt;&gt;0,I2543&lt;&gt;""),IF(G2543="","",IF(ISNUMBER(MATCH(SUBSTITUTE(G2543," ",""),SUBSTITUTE('Look Up Values'!$I$2:$I$10," ",""),0)),"","State error")),"")</f>
        <v/>
      </c>
      <c r="R2543" s="260" t="str">
        <f t="shared" si="79"/>
        <v/>
      </c>
    </row>
    <row r="2544" spans="1:18" ht="15.75">
      <c r="A2544" s="250">
        <v>2537</v>
      </c>
      <c r="B2544" s="198"/>
      <c r="C2544" s="25"/>
      <c r="D2544" s="25"/>
      <c r="E2544" s="25"/>
      <c r="F2544" s="25"/>
      <c r="G2544" s="26"/>
      <c r="H2544" s="27"/>
      <c r="I2544" s="28"/>
      <c r="J2544" s="430"/>
      <c r="K2544" s="48"/>
      <c r="L2544" s="457" t="str">
        <f t="shared" si="78"/>
        <v/>
      </c>
      <c r="M2544" s="245" cm="1">
        <f t="array" ref="M2544">SUMPRODUCT(--(N2544:Q2544&lt;&gt;"")) + IF(TRIM(R2544)="",0,LEN(R2544)-LEN(SUBSTITUTE(R2544,",",""))+1)</f>
        <v>0</v>
      </c>
      <c r="N2544" s="242" t="str">
        <f>IF(AND(I2544&lt;&gt;0,I2544&lt;&gt;""),IF(TRIM(SUBSTITUTE(B2544,CHAR(160),""))="","",IF(ISNUMBER(MATCH(TRIM(SUBSTITUTE(B2544,CHAR(160),"")),'Look Up Values'!$B$2:$B$500,0)),"","Origin error")),"")</f>
        <v/>
      </c>
      <c r="O2544" s="242" t="str">
        <f>IF(AND(I2544&lt;&gt;0,I2544&lt;&gt;""),IF(C2544="","",IF(AND(ISNUMBER(--LEFT(C2544,FIND(" ",C2544&amp;" ")-1)),OR(LEN(LEFT(C2544,FIND(" ",C2544&amp;" ")-1))=6,LEN(LEFT(C2544,FIND(" ",C2544&amp;" ")-1))=7),OR(ISNUMBER(MATCH(LEFT(C2544,FIND(" ",C2544&amp;" ")-1),'Look Up Values'!$G$2:$G$1000,0)),ISNUMBER(MATCH(LEFT(C2544,FIND(" ",C2544&amp;" ")-1),'Look Up Values'!$AE$2:$AE$2000,0)))),"","EWC error")),"")</f>
        <v/>
      </c>
      <c r="P2544" s="242" t="str" cm="1">
        <f t="array" ref="P2544">IF(AND(I2544&lt;&gt;0,I2544&lt;&gt;""),IF(D2544="","",IF(ISNUMBER(MATCH(SUBSTITUTE(D2544," ",""),SUBSTITUTE('Look Up Values'!$S$2:$S$120," ",""),0)),"","D&amp;R error")),"")</f>
        <v/>
      </c>
      <c r="Q2544" s="242" t="str" cm="1">
        <f t="array" ref="Q2544">IF(AND(I2544&lt;&gt;0,I2544&lt;&gt;""),IF(G2544="","",IF(ISNUMBER(MATCH(SUBSTITUTE(G2544," ",""),SUBSTITUTE('Look Up Values'!$I$2:$I$10," ",""),0)),"","State error")),"")</f>
        <v/>
      </c>
      <c r="R2544" s="260" t="str">
        <f t="shared" si="79"/>
        <v/>
      </c>
    </row>
    <row r="2545" spans="1:18" ht="15.75">
      <c r="A2545" s="250">
        <v>2538</v>
      </c>
      <c r="B2545" s="198"/>
      <c r="C2545" s="25"/>
      <c r="D2545" s="25"/>
      <c r="E2545" s="25"/>
      <c r="F2545" s="25"/>
      <c r="G2545" s="26"/>
      <c r="H2545" s="27"/>
      <c r="I2545" s="28"/>
      <c r="J2545" s="430"/>
      <c r="K2545" s="48"/>
      <c r="L2545" s="457" t="str">
        <f t="shared" si="78"/>
        <v/>
      </c>
      <c r="M2545" s="245" cm="1">
        <f t="array" ref="M2545">SUMPRODUCT(--(N2545:Q2545&lt;&gt;"")) + IF(TRIM(R2545)="",0,LEN(R2545)-LEN(SUBSTITUTE(R2545,",",""))+1)</f>
        <v>0</v>
      </c>
      <c r="N2545" s="242" t="str">
        <f>IF(AND(I2545&lt;&gt;0,I2545&lt;&gt;""),IF(TRIM(SUBSTITUTE(B2545,CHAR(160),""))="","",IF(ISNUMBER(MATCH(TRIM(SUBSTITUTE(B2545,CHAR(160),"")),'Look Up Values'!$B$2:$B$500,0)),"","Origin error")),"")</f>
        <v/>
      </c>
      <c r="O2545" s="242" t="str">
        <f>IF(AND(I2545&lt;&gt;0,I2545&lt;&gt;""),IF(C2545="","",IF(AND(ISNUMBER(--LEFT(C2545,FIND(" ",C2545&amp;" ")-1)),OR(LEN(LEFT(C2545,FIND(" ",C2545&amp;" ")-1))=6,LEN(LEFT(C2545,FIND(" ",C2545&amp;" ")-1))=7),OR(ISNUMBER(MATCH(LEFT(C2545,FIND(" ",C2545&amp;" ")-1),'Look Up Values'!$G$2:$G$1000,0)),ISNUMBER(MATCH(LEFT(C2545,FIND(" ",C2545&amp;" ")-1),'Look Up Values'!$AE$2:$AE$2000,0)))),"","EWC error")),"")</f>
        <v/>
      </c>
      <c r="P2545" s="242" t="str" cm="1">
        <f t="array" ref="P2545">IF(AND(I2545&lt;&gt;0,I2545&lt;&gt;""),IF(D2545="","",IF(ISNUMBER(MATCH(SUBSTITUTE(D2545," ",""),SUBSTITUTE('Look Up Values'!$S$2:$S$120," ",""),0)),"","D&amp;R error")),"")</f>
        <v/>
      </c>
      <c r="Q2545" s="242" t="str" cm="1">
        <f t="array" ref="Q2545">IF(AND(I2545&lt;&gt;0,I2545&lt;&gt;""),IF(G2545="","",IF(ISNUMBER(MATCH(SUBSTITUTE(G2545," ",""),SUBSTITUTE('Look Up Values'!$I$2:$I$10," ",""),0)),"","State error")),"")</f>
        <v/>
      </c>
      <c r="R2545" s="260" t="str">
        <f t="shared" si="79"/>
        <v/>
      </c>
    </row>
    <row r="2546" spans="1:18" ht="15.75">
      <c r="A2546" s="250">
        <v>2539</v>
      </c>
      <c r="B2546" s="198"/>
      <c r="C2546" s="25"/>
      <c r="D2546" s="25"/>
      <c r="E2546" s="25"/>
      <c r="F2546" s="25"/>
      <c r="G2546" s="26"/>
      <c r="H2546" s="27"/>
      <c r="I2546" s="28"/>
      <c r="J2546" s="430"/>
      <c r="K2546" s="48"/>
      <c r="L2546" s="457" t="str">
        <f t="shared" si="78"/>
        <v/>
      </c>
      <c r="M2546" s="245" cm="1">
        <f t="array" ref="M2546">SUMPRODUCT(--(N2546:Q2546&lt;&gt;"")) + IF(TRIM(R2546)="",0,LEN(R2546)-LEN(SUBSTITUTE(R2546,",",""))+1)</f>
        <v>0</v>
      </c>
      <c r="N2546" s="242" t="str">
        <f>IF(AND(I2546&lt;&gt;0,I2546&lt;&gt;""),IF(TRIM(SUBSTITUTE(B2546,CHAR(160),""))="","",IF(ISNUMBER(MATCH(TRIM(SUBSTITUTE(B2546,CHAR(160),"")),'Look Up Values'!$B$2:$B$500,0)),"","Origin error")),"")</f>
        <v/>
      </c>
      <c r="O2546" s="242" t="str">
        <f>IF(AND(I2546&lt;&gt;0,I2546&lt;&gt;""),IF(C2546="","",IF(AND(ISNUMBER(--LEFT(C2546,FIND(" ",C2546&amp;" ")-1)),OR(LEN(LEFT(C2546,FIND(" ",C2546&amp;" ")-1))=6,LEN(LEFT(C2546,FIND(" ",C2546&amp;" ")-1))=7),OR(ISNUMBER(MATCH(LEFT(C2546,FIND(" ",C2546&amp;" ")-1),'Look Up Values'!$G$2:$G$1000,0)),ISNUMBER(MATCH(LEFT(C2546,FIND(" ",C2546&amp;" ")-1),'Look Up Values'!$AE$2:$AE$2000,0)))),"","EWC error")),"")</f>
        <v/>
      </c>
      <c r="P2546" s="242" t="str" cm="1">
        <f t="array" ref="P2546">IF(AND(I2546&lt;&gt;0,I2546&lt;&gt;""),IF(D2546="","",IF(ISNUMBER(MATCH(SUBSTITUTE(D2546," ",""),SUBSTITUTE('Look Up Values'!$S$2:$S$120," ",""),0)),"","D&amp;R error")),"")</f>
        <v/>
      </c>
      <c r="Q2546" s="242" t="str" cm="1">
        <f t="array" ref="Q2546">IF(AND(I2546&lt;&gt;0,I2546&lt;&gt;""),IF(G2546="","",IF(ISNUMBER(MATCH(SUBSTITUTE(G2546," ",""),SUBSTITUTE('Look Up Values'!$I$2:$I$10," ",""),0)),"","State error")),"")</f>
        <v/>
      </c>
      <c r="R2546" s="260" t="str">
        <f t="shared" si="79"/>
        <v/>
      </c>
    </row>
    <row r="2547" spans="1:18" ht="15.75">
      <c r="A2547" s="250">
        <v>2540</v>
      </c>
      <c r="B2547" s="198"/>
      <c r="C2547" s="25"/>
      <c r="D2547" s="25"/>
      <c r="E2547" s="25"/>
      <c r="F2547" s="25"/>
      <c r="G2547" s="26"/>
      <c r="H2547" s="27"/>
      <c r="I2547" s="28"/>
      <c r="J2547" s="430"/>
      <c r="K2547" s="48"/>
      <c r="L2547" s="457" t="str">
        <f t="shared" si="78"/>
        <v/>
      </c>
      <c r="M2547" s="245" cm="1">
        <f t="array" ref="M2547">SUMPRODUCT(--(N2547:Q2547&lt;&gt;"")) + IF(TRIM(R2547)="",0,LEN(R2547)-LEN(SUBSTITUTE(R2547,",",""))+1)</f>
        <v>0</v>
      </c>
      <c r="N2547" s="242" t="str">
        <f>IF(AND(I2547&lt;&gt;0,I2547&lt;&gt;""),IF(TRIM(SUBSTITUTE(B2547,CHAR(160),""))="","",IF(ISNUMBER(MATCH(TRIM(SUBSTITUTE(B2547,CHAR(160),"")),'Look Up Values'!$B$2:$B$500,0)),"","Origin error")),"")</f>
        <v/>
      </c>
      <c r="O2547" s="242" t="str">
        <f>IF(AND(I2547&lt;&gt;0,I2547&lt;&gt;""),IF(C2547="","",IF(AND(ISNUMBER(--LEFT(C2547,FIND(" ",C2547&amp;" ")-1)),OR(LEN(LEFT(C2547,FIND(" ",C2547&amp;" ")-1))=6,LEN(LEFT(C2547,FIND(" ",C2547&amp;" ")-1))=7),OR(ISNUMBER(MATCH(LEFT(C2547,FIND(" ",C2547&amp;" ")-1),'Look Up Values'!$G$2:$G$1000,0)),ISNUMBER(MATCH(LEFT(C2547,FIND(" ",C2547&amp;" ")-1),'Look Up Values'!$AE$2:$AE$2000,0)))),"","EWC error")),"")</f>
        <v/>
      </c>
      <c r="P2547" s="242" t="str" cm="1">
        <f t="array" ref="P2547">IF(AND(I2547&lt;&gt;0,I2547&lt;&gt;""),IF(D2547="","",IF(ISNUMBER(MATCH(SUBSTITUTE(D2547," ",""),SUBSTITUTE('Look Up Values'!$S$2:$S$120," ",""),0)),"","D&amp;R error")),"")</f>
        <v/>
      </c>
      <c r="Q2547" s="242" t="str" cm="1">
        <f t="array" ref="Q2547">IF(AND(I2547&lt;&gt;0,I2547&lt;&gt;""),IF(G2547="","",IF(ISNUMBER(MATCH(SUBSTITUTE(G2547," ",""),SUBSTITUTE('Look Up Values'!$I$2:$I$10," ",""),0)),"","State error")),"")</f>
        <v/>
      </c>
      <c r="R2547" s="260" t="str">
        <f t="shared" si="79"/>
        <v/>
      </c>
    </row>
    <row r="2548" spans="1:18" ht="15.75">
      <c r="A2548" s="250">
        <v>2541</v>
      </c>
      <c r="B2548" s="198"/>
      <c r="C2548" s="25"/>
      <c r="D2548" s="25"/>
      <c r="E2548" s="25"/>
      <c r="F2548" s="25"/>
      <c r="G2548" s="26"/>
      <c r="H2548" s="27"/>
      <c r="I2548" s="28"/>
      <c r="J2548" s="430"/>
      <c r="K2548" s="48"/>
      <c r="L2548" s="457" t="str">
        <f t="shared" si="78"/>
        <v/>
      </c>
      <c r="M2548" s="245" cm="1">
        <f t="array" ref="M2548">SUMPRODUCT(--(N2548:Q2548&lt;&gt;"")) + IF(TRIM(R2548)="",0,LEN(R2548)-LEN(SUBSTITUTE(R2548,",",""))+1)</f>
        <v>0</v>
      </c>
      <c r="N2548" s="242" t="str">
        <f>IF(AND(I2548&lt;&gt;0,I2548&lt;&gt;""),IF(TRIM(SUBSTITUTE(B2548,CHAR(160),""))="","",IF(ISNUMBER(MATCH(TRIM(SUBSTITUTE(B2548,CHAR(160),"")),'Look Up Values'!$B$2:$B$500,0)),"","Origin error")),"")</f>
        <v/>
      </c>
      <c r="O2548" s="242" t="str">
        <f>IF(AND(I2548&lt;&gt;0,I2548&lt;&gt;""),IF(C2548="","",IF(AND(ISNUMBER(--LEFT(C2548,FIND(" ",C2548&amp;" ")-1)),OR(LEN(LEFT(C2548,FIND(" ",C2548&amp;" ")-1))=6,LEN(LEFT(C2548,FIND(" ",C2548&amp;" ")-1))=7),OR(ISNUMBER(MATCH(LEFT(C2548,FIND(" ",C2548&amp;" ")-1),'Look Up Values'!$G$2:$G$1000,0)),ISNUMBER(MATCH(LEFT(C2548,FIND(" ",C2548&amp;" ")-1),'Look Up Values'!$AE$2:$AE$2000,0)))),"","EWC error")),"")</f>
        <v/>
      </c>
      <c r="P2548" s="242" t="str" cm="1">
        <f t="array" ref="P2548">IF(AND(I2548&lt;&gt;0,I2548&lt;&gt;""),IF(D2548="","",IF(ISNUMBER(MATCH(SUBSTITUTE(D2548," ",""),SUBSTITUTE('Look Up Values'!$S$2:$S$120," ",""),0)),"","D&amp;R error")),"")</f>
        <v/>
      </c>
      <c r="Q2548" s="242" t="str" cm="1">
        <f t="array" ref="Q2548">IF(AND(I2548&lt;&gt;0,I2548&lt;&gt;""),IF(G2548="","",IF(ISNUMBER(MATCH(SUBSTITUTE(G2548," ",""),SUBSTITUTE('Look Up Values'!$I$2:$I$10," ",""),0)),"","State error")),"")</f>
        <v/>
      </c>
      <c r="R2548" s="260" t="str">
        <f t="shared" si="79"/>
        <v/>
      </c>
    </row>
    <row r="2549" spans="1:18" ht="15.75">
      <c r="A2549" s="250">
        <v>2542</v>
      </c>
      <c r="B2549" s="198"/>
      <c r="C2549" s="25"/>
      <c r="D2549" s="25"/>
      <c r="E2549" s="25"/>
      <c r="F2549" s="25"/>
      <c r="G2549" s="26"/>
      <c r="H2549" s="27"/>
      <c r="I2549" s="28"/>
      <c r="J2549" s="430"/>
      <c r="K2549" s="48"/>
      <c r="L2549" s="457" t="str">
        <f t="shared" si="78"/>
        <v/>
      </c>
      <c r="M2549" s="245" cm="1">
        <f t="array" ref="M2549">SUMPRODUCT(--(N2549:Q2549&lt;&gt;"")) + IF(TRIM(R2549)="",0,LEN(R2549)-LEN(SUBSTITUTE(R2549,",",""))+1)</f>
        <v>0</v>
      </c>
      <c r="N2549" s="242" t="str">
        <f>IF(AND(I2549&lt;&gt;0,I2549&lt;&gt;""),IF(TRIM(SUBSTITUTE(B2549,CHAR(160),""))="","",IF(ISNUMBER(MATCH(TRIM(SUBSTITUTE(B2549,CHAR(160),"")),'Look Up Values'!$B$2:$B$500,0)),"","Origin error")),"")</f>
        <v/>
      </c>
      <c r="O2549" s="242" t="str">
        <f>IF(AND(I2549&lt;&gt;0,I2549&lt;&gt;""),IF(C2549="","",IF(AND(ISNUMBER(--LEFT(C2549,FIND(" ",C2549&amp;" ")-1)),OR(LEN(LEFT(C2549,FIND(" ",C2549&amp;" ")-1))=6,LEN(LEFT(C2549,FIND(" ",C2549&amp;" ")-1))=7),OR(ISNUMBER(MATCH(LEFT(C2549,FIND(" ",C2549&amp;" ")-1),'Look Up Values'!$G$2:$G$1000,0)),ISNUMBER(MATCH(LEFT(C2549,FIND(" ",C2549&amp;" ")-1),'Look Up Values'!$AE$2:$AE$2000,0)))),"","EWC error")),"")</f>
        <v/>
      </c>
      <c r="P2549" s="242" t="str" cm="1">
        <f t="array" ref="P2549">IF(AND(I2549&lt;&gt;0,I2549&lt;&gt;""),IF(D2549="","",IF(ISNUMBER(MATCH(SUBSTITUTE(D2549," ",""),SUBSTITUTE('Look Up Values'!$S$2:$S$120," ",""),0)),"","D&amp;R error")),"")</f>
        <v/>
      </c>
      <c r="Q2549" s="242" t="str" cm="1">
        <f t="array" ref="Q2549">IF(AND(I2549&lt;&gt;0,I2549&lt;&gt;""),IF(G2549="","",IF(ISNUMBER(MATCH(SUBSTITUTE(G2549," ",""),SUBSTITUTE('Look Up Values'!$I$2:$I$10," ",""),0)),"","State error")),"")</f>
        <v/>
      </c>
      <c r="R2549" s="260" t="str">
        <f t="shared" si="79"/>
        <v/>
      </c>
    </row>
    <row r="2550" spans="1:18" ht="15.75">
      <c r="A2550" s="250">
        <v>2543</v>
      </c>
      <c r="B2550" s="198"/>
      <c r="C2550" s="25"/>
      <c r="D2550" s="25"/>
      <c r="E2550" s="25"/>
      <c r="F2550" s="25"/>
      <c r="G2550" s="26"/>
      <c r="H2550" s="27"/>
      <c r="I2550" s="28"/>
      <c r="J2550" s="430"/>
      <c r="K2550" s="48"/>
      <c r="L2550" s="457" t="str">
        <f t="shared" si="78"/>
        <v/>
      </c>
      <c r="M2550" s="245" cm="1">
        <f t="array" ref="M2550">SUMPRODUCT(--(N2550:Q2550&lt;&gt;"")) + IF(TRIM(R2550)="",0,LEN(R2550)-LEN(SUBSTITUTE(R2550,",",""))+1)</f>
        <v>0</v>
      </c>
      <c r="N2550" s="242" t="str">
        <f>IF(AND(I2550&lt;&gt;0,I2550&lt;&gt;""),IF(TRIM(SUBSTITUTE(B2550,CHAR(160),""))="","",IF(ISNUMBER(MATCH(TRIM(SUBSTITUTE(B2550,CHAR(160),"")),'Look Up Values'!$B$2:$B$500,0)),"","Origin error")),"")</f>
        <v/>
      </c>
      <c r="O2550" s="242" t="str">
        <f>IF(AND(I2550&lt;&gt;0,I2550&lt;&gt;""),IF(C2550="","",IF(AND(ISNUMBER(--LEFT(C2550,FIND(" ",C2550&amp;" ")-1)),OR(LEN(LEFT(C2550,FIND(" ",C2550&amp;" ")-1))=6,LEN(LEFT(C2550,FIND(" ",C2550&amp;" ")-1))=7),OR(ISNUMBER(MATCH(LEFT(C2550,FIND(" ",C2550&amp;" ")-1),'Look Up Values'!$G$2:$G$1000,0)),ISNUMBER(MATCH(LEFT(C2550,FIND(" ",C2550&amp;" ")-1),'Look Up Values'!$AE$2:$AE$2000,0)))),"","EWC error")),"")</f>
        <v/>
      </c>
      <c r="P2550" s="242" t="str" cm="1">
        <f t="array" ref="P2550">IF(AND(I2550&lt;&gt;0,I2550&lt;&gt;""),IF(D2550="","",IF(ISNUMBER(MATCH(SUBSTITUTE(D2550," ",""),SUBSTITUTE('Look Up Values'!$S$2:$S$120," ",""),0)),"","D&amp;R error")),"")</f>
        <v/>
      </c>
      <c r="Q2550" s="242" t="str" cm="1">
        <f t="array" ref="Q2550">IF(AND(I2550&lt;&gt;0,I2550&lt;&gt;""),IF(G2550="","",IF(ISNUMBER(MATCH(SUBSTITUTE(G2550," ",""),SUBSTITUTE('Look Up Values'!$I$2:$I$10," ",""),0)),"","State error")),"")</f>
        <v/>
      </c>
      <c r="R2550" s="260" t="str">
        <f t="shared" si="79"/>
        <v/>
      </c>
    </row>
    <row r="2551" spans="1:18" ht="15.75">
      <c r="A2551" s="250">
        <v>2544</v>
      </c>
      <c r="B2551" s="198"/>
      <c r="C2551" s="25"/>
      <c r="D2551" s="25"/>
      <c r="E2551" s="25"/>
      <c r="F2551" s="25"/>
      <c r="G2551" s="26"/>
      <c r="H2551" s="27"/>
      <c r="I2551" s="28"/>
      <c r="J2551" s="430"/>
      <c r="K2551" s="48"/>
      <c r="L2551" s="457" t="str">
        <f t="shared" si="78"/>
        <v/>
      </c>
      <c r="M2551" s="245" cm="1">
        <f t="array" ref="M2551">SUMPRODUCT(--(N2551:Q2551&lt;&gt;"")) + IF(TRIM(R2551)="",0,LEN(R2551)-LEN(SUBSTITUTE(R2551,",",""))+1)</f>
        <v>0</v>
      </c>
      <c r="N2551" s="242" t="str">
        <f>IF(AND(I2551&lt;&gt;0,I2551&lt;&gt;""),IF(TRIM(SUBSTITUTE(B2551,CHAR(160),""))="","",IF(ISNUMBER(MATCH(TRIM(SUBSTITUTE(B2551,CHAR(160),"")),'Look Up Values'!$B$2:$B$500,0)),"","Origin error")),"")</f>
        <v/>
      </c>
      <c r="O2551" s="242" t="str">
        <f>IF(AND(I2551&lt;&gt;0,I2551&lt;&gt;""),IF(C2551="","",IF(AND(ISNUMBER(--LEFT(C2551,FIND(" ",C2551&amp;" ")-1)),OR(LEN(LEFT(C2551,FIND(" ",C2551&amp;" ")-1))=6,LEN(LEFT(C2551,FIND(" ",C2551&amp;" ")-1))=7),OR(ISNUMBER(MATCH(LEFT(C2551,FIND(" ",C2551&amp;" ")-1),'Look Up Values'!$G$2:$G$1000,0)),ISNUMBER(MATCH(LEFT(C2551,FIND(" ",C2551&amp;" ")-1),'Look Up Values'!$AE$2:$AE$2000,0)))),"","EWC error")),"")</f>
        <v/>
      </c>
      <c r="P2551" s="242" t="str" cm="1">
        <f t="array" ref="P2551">IF(AND(I2551&lt;&gt;0,I2551&lt;&gt;""),IF(D2551="","",IF(ISNUMBER(MATCH(SUBSTITUTE(D2551," ",""),SUBSTITUTE('Look Up Values'!$S$2:$S$120," ",""),0)),"","D&amp;R error")),"")</f>
        <v/>
      </c>
      <c r="Q2551" s="242" t="str" cm="1">
        <f t="array" ref="Q2551">IF(AND(I2551&lt;&gt;0,I2551&lt;&gt;""),IF(G2551="","",IF(ISNUMBER(MATCH(SUBSTITUTE(G2551," ",""),SUBSTITUTE('Look Up Values'!$I$2:$I$10," ",""),0)),"","State error")),"")</f>
        <v/>
      </c>
      <c r="R2551" s="260" t="str">
        <f t="shared" si="79"/>
        <v/>
      </c>
    </row>
    <row r="2552" spans="1:18" ht="15.75">
      <c r="A2552" s="250">
        <v>2545</v>
      </c>
      <c r="B2552" s="198"/>
      <c r="C2552" s="25"/>
      <c r="D2552" s="25"/>
      <c r="E2552" s="25"/>
      <c r="F2552" s="25"/>
      <c r="G2552" s="26"/>
      <c r="H2552" s="27"/>
      <c r="I2552" s="28"/>
      <c r="J2552" s="430"/>
      <c r="K2552" s="48"/>
      <c r="L2552" s="457" t="str">
        <f t="shared" si="78"/>
        <v/>
      </c>
      <c r="M2552" s="245" cm="1">
        <f t="array" ref="M2552">SUMPRODUCT(--(N2552:Q2552&lt;&gt;"")) + IF(TRIM(R2552)="",0,LEN(R2552)-LEN(SUBSTITUTE(R2552,",",""))+1)</f>
        <v>0</v>
      </c>
      <c r="N2552" s="242" t="str">
        <f>IF(AND(I2552&lt;&gt;0,I2552&lt;&gt;""),IF(TRIM(SUBSTITUTE(B2552,CHAR(160),""))="","",IF(ISNUMBER(MATCH(TRIM(SUBSTITUTE(B2552,CHAR(160),"")),'Look Up Values'!$B$2:$B$500,0)),"","Origin error")),"")</f>
        <v/>
      </c>
      <c r="O2552" s="242" t="str">
        <f>IF(AND(I2552&lt;&gt;0,I2552&lt;&gt;""),IF(C2552="","",IF(AND(ISNUMBER(--LEFT(C2552,FIND(" ",C2552&amp;" ")-1)),OR(LEN(LEFT(C2552,FIND(" ",C2552&amp;" ")-1))=6,LEN(LEFT(C2552,FIND(" ",C2552&amp;" ")-1))=7),OR(ISNUMBER(MATCH(LEFT(C2552,FIND(" ",C2552&amp;" ")-1),'Look Up Values'!$G$2:$G$1000,0)),ISNUMBER(MATCH(LEFT(C2552,FIND(" ",C2552&amp;" ")-1),'Look Up Values'!$AE$2:$AE$2000,0)))),"","EWC error")),"")</f>
        <v/>
      </c>
      <c r="P2552" s="242" t="str" cm="1">
        <f t="array" ref="P2552">IF(AND(I2552&lt;&gt;0,I2552&lt;&gt;""),IF(D2552="","",IF(ISNUMBER(MATCH(SUBSTITUTE(D2552," ",""),SUBSTITUTE('Look Up Values'!$S$2:$S$120," ",""),0)),"","D&amp;R error")),"")</f>
        <v/>
      </c>
      <c r="Q2552" s="242" t="str" cm="1">
        <f t="array" ref="Q2552">IF(AND(I2552&lt;&gt;0,I2552&lt;&gt;""),IF(G2552="","",IF(ISNUMBER(MATCH(SUBSTITUTE(G2552," ",""),SUBSTITUTE('Look Up Values'!$I$2:$I$10," ",""),0)),"","State error")),"")</f>
        <v/>
      </c>
      <c r="R2552" s="260" t="str">
        <f t="shared" si="79"/>
        <v/>
      </c>
    </row>
    <row r="2553" spans="1:18" ht="15.75">
      <c r="A2553" s="250">
        <v>2546</v>
      </c>
      <c r="B2553" s="198"/>
      <c r="C2553" s="25"/>
      <c r="D2553" s="25"/>
      <c r="E2553" s="25"/>
      <c r="F2553" s="25"/>
      <c r="G2553" s="26"/>
      <c r="H2553" s="27"/>
      <c r="I2553" s="28"/>
      <c r="J2553" s="430"/>
      <c r="K2553" s="48"/>
      <c r="L2553" s="457" t="str">
        <f t="shared" si="78"/>
        <v/>
      </c>
      <c r="M2553" s="245" cm="1">
        <f t="array" ref="M2553">SUMPRODUCT(--(N2553:Q2553&lt;&gt;"")) + IF(TRIM(R2553)="",0,LEN(R2553)-LEN(SUBSTITUTE(R2553,",",""))+1)</f>
        <v>0</v>
      </c>
      <c r="N2553" s="242" t="str">
        <f>IF(AND(I2553&lt;&gt;0,I2553&lt;&gt;""),IF(TRIM(SUBSTITUTE(B2553,CHAR(160),""))="","",IF(ISNUMBER(MATCH(TRIM(SUBSTITUTE(B2553,CHAR(160),"")),'Look Up Values'!$B$2:$B$500,0)),"","Origin error")),"")</f>
        <v/>
      </c>
      <c r="O2553" s="242" t="str">
        <f>IF(AND(I2553&lt;&gt;0,I2553&lt;&gt;""),IF(C2553="","",IF(AND(ISNUMBER(--LEFT(C2553,FIND(" ",C2553&amp;" ")-1)),OR(LEN(LEFT(C2553,FIND(" ",C2553&amp;" ")-1))=6,LEN(LEFT(C2553,FIND(" ",C2553&amp;" ")-1))=7),OR(ISNUMBER(MATCH(LEFT(C2553,FIND(" ",C2553&amp;" ")-1),'Look Up Values'!$G$2:$G$1000,0)),ISNUMBER(MATCH(LEFT(C2553,FIND(" ",C2553&amp;" ")-1),'Look Up Values'!$AE$2:$AE$2000,0)))),"","EWC error")),"")</f>
        <v/>
      </c>
      <c r="P2553" s="242" t="str" cm="1">
        <f t="array" ref="P2553">IF(AND(I2553&lt;&gt;0,I2553&lt;&gt;""),IF(D2553="","",IF(ISNUMBER(MATCH(SUBSTITUTE(D2553," ",""),SUBSTITUTE('Look Up Values'!$S$2:$S$120," ",""),0)),"","D&amp;R error")),"")</f>
        <v/>
      </c>
      <c r="Q2553" s="242" t="str" cm="1">
        <f t="array" ref="Q2553">IF(AND(I2553&lt;&gt;0,I2553&lt;&gt;""),IF(G2553="","",IF(ISNUMBER(MATCH(SUBSTITUTE(G2553," ",""),SUBSTITUTE('Look Up Values'!$I$2:$I$10," ",""),0)),"","State error")),"")</f>
        <v/>
      </c>
      <c r="R2553" s="260" t="str">
        <f t="shared" si="79"/>
        <v/>
      </c>
    </row>
    <row r="2554" spans="1:18" ht="15.75">
      <c r="A2554" s="250">
        <v>2547</v>
      </c>
      <c r="B2554" s="198"/>
      <c r="C2554" s="25"/>
      <c r="D2554" s="25"/>
      <c r="E2554" s="25"/>
      <c r="F2554" s="25"/>
      <c r="G2554" s="26"/>
      <c r="H2554" s="27"/>
      <c r="I2554" s="28"/>
      <c r="J2554" s="430"/>
      <c r="K2554" s="48"/>
      <c r="L2554" s="457" t="str">
        <f t="shared" si="78"/>
        <v/>
      </c>
      <c r="M2554" s="245" cm="1">
        <f t="array" ref="M2554">SUMPRODUCT(--(N2554:Q2554&lt;&gt;"")) + IF(TRIM(R2554)="",0,LEN(R2554)-LEN(SUBSTITUTE(R2554,",",""))+1)</f>
        <v>0</v>
      </c>
      <c r="N2554" s="242" t="str">
        <f>IF(AND(I2554&lt;&gt;0,I2554&lt;&gt;""),IF(TRIM(SUBSTITUTE(B2554,CHAR(160),""))="","",IF(ISNUMBER(MATCH(TRIM(SUBSTITUTE(B2554,CHAR(160),"")),'Look Up Values'!$B$2:$B$500,0)),"","Origin error")),"")</f>
        <v/>
      </c>
      <c r="O2554" s="242" t="str">
        <f>IF(AND(I2554&lt;&gt;0,I2554&lt;&gt;""),IF(C2554="","",IF(AND(ISNUMBER(--LEFT(C2554,FIND(" ",C2554&amp;" ")-1)),OR(LEN(LEFT(C2554,FIND(" ",C2554&amp;" ")-1))=6,LEN(LEFT(C2554,FIND(" ",C2554&amp;" ")-1))=7),OR(ISNUMBER(MATCH(LEFT(C2554,FIND(" ",C2554&amp;" ")-1),'Look Up Values'!$G$2:$G$1000,0)),ISNUMBER(MATCH(LEFT(C2554,FIND(" ",C2554&amp;" ")-1),'Look Up Values'!$AE$2:$AE$2000,0)))),"","EWC error")),"")</f>
        <v/>
      </c>
      <c r="P2554" s="242" t="str" cm="1">
        <f t="array" ref="P2554">IF(AND(I2554&lt;&gt;0,I2554&lt;&gt;""),IF(D2554="","",IF(ISNUMBER(MATCH(SUBSTITUTE(D2554," ",""),SUBSTITUTE('Look Up Values'!$S$2:$S$120," ",""),0)),"","D&amp;R error")),"")</f>
        <v/>
      </c>
      <c r="Q2554" s="242" t="str" cm="1">
        <f t="array" ref="Q2554">IF(AND(I2554&lt;&gt;0,I2554&lt;&gt;""),IF(G2554="","",IF(ISNUMBER(MATCH(SUBSTITUTE(G2554," ",""),SUBSTITUTE('Look Up Values'!$I$2:$I$10," ",""),0)),"","State error")),"")</f>
        <v/>
      </c>
      <c r="R2554" s="260" t="str">
        <f t="shared" si="79"/>
        <v/>
      </c>
    </row>
    <row r="2555" spans="1:18" ht="15.75">
      <c r="A2555" s="250">
        <v>2548</v>
      </c>
      <c r="B2555" s="198"/>
      <c r="C2555" s="25"/>
      <c r="D2555" s="25"/>
      <c r="E2555" s="25"/>
      <c r="F2555" s="25"/>
      <c r="G2555" s="26"/>
      <c r="H2555" s="27"/>
      <c r="I2555" s="28"/>
      <c r="J2555" s="430"/>
      <c r="K2555" s="48"/>
      <c r="L2555" s="457" t="str">
        <f t="shared" si="78"/>
        <v/>
      </c>
      <c r="M2555" s="245" cm="1">
        <f t="array" ref="M2555">SUMPRODUCT(--(N2555:Q2555&lt;&gt;"")) + IF(TRIM(R2555)="",0,LEN(R2555)-LEN(SUBSTITUTE(R2555,",",""))+1)</f>
        <v>0</v>
      </c>
      <c r="N2555" s="242" t="str">
        <f>IF(AND(I2555&lt;&gt;0,I2555&lt;&gt;""),IF(TRIM(SUBSTITUTE(B2555,CHAR(160),""))="","",IF(ISNUMBER(MATCH(TRIM(SUBSTITUTE(B2555,CHAR(160),"")),'Look Up Values'!$B$2:$B$500,0)),"","Origin error")),"")</f>
        <v/>
      </c>
      <c r="O2555" s="242" t="str">
        <f>IF(AND(I2555&lt;&gt;0,I2555&lt;&gt;""),IF(C2555="","",IF(AND(ISNUMBER(--LEFT(C2555,FIND(" ",C2555&amp;" ")-1)),OR(LEN(LEFT(C2555,FIND(" ",C2555&amp;" ")-1))=6,LEN(LEFT(C2555,FIND(" ",C2555&amp;" ")-1))=7),OR(ISNUMBER(MATCH(LEFT(C2555,FIND(" ",C2555&amp;" ")-1),'Look Up Values'!$G$2:$G$1000,0)),ISNUMBER(MATCH(LEFT(C2555,FIND(" ",C2555&amp;" ")-1),'Look Up Values'!$AE$2:$AE$2000,0)))),"","EWC error")),"")</f>
        <v/>
      </c>
      <c r="P2555" s="242" t="str" cm="1">
        <f t="array" ref="P2555">IF(AND(I2555&lt;&gt;0,I2555&lt;&gt;""),IF(D2555="","",IF(ISNUMBER(MATCH(SUBSTITUTE(D2555," ",""),SUBSTITUTE('Look Up Values'!$S$2:$S$120," ",""),0)),"","D&amp;R error")),"")</f>
        <v/>
      </c>
      <c r="Q2555" s="242" t="str" cm="1">
        <f t="array" ref="Q2555">IF(AND(I2555&lt;&gt;0,I2555&lt;&gt;""),IF(G2555="","",IF(ISNUMBER(MATCH(SUBSTITUTE(G2555," ",""),SUBSTITUTE('Look Up Values'!$I$2:$I$10," ",""),0)),"","State error")),"")</f>
        <v/>
      </c>
      <c r="R2555" s="260" t="str">
        <f t="shared" si="79"/>
        <v/>
      </c>
    </row>
    <row r="2556" spans="1:18" ht="15.75">
      <c r="A2556" s="250">
        <v>2549</v>
      </c>
      <c r="B2556" s="198"/>
      <c r="C2556" s="25"/>
      <c r="D2556" s="25"/>
      <c r="E2556" s="25"/>
      <c r="F2556" s="25"/>
      <c r="G2556" s="26"/>
      <c r="H2556" s="27"/>
      <c r="I2556" s="28"/>
      <c r="J2556" s="430"/>
      <c r="K2556" s="48"/>
      <c r="L2556" s="457" t="str">
        <f t="shared" si="78"/>
        <v/>
      </c>
      <c r="M2556" s="245" cm="1">
        <f t="array" ref="M2556">SUMPRODUCT(--(N2556:Q2556&lt;&gt;"")) + IF(TRIM(R2556)="",0,LEN(R2556)-LEN(SUBSTITUTE(R2556,",",""))+1)</f>
        <v>0</v>
      </c>
      <c r="N2556" s="242" t="str">
        <f>IF(AND(I2556&lt;&gt;0,I2556&lt;&gt;""),IF(TRIM(SUBSTITUTE(B2556,CHAR(160),""))="","",IF(ISNUMBER(MATCH(TRIM(SUBSTITUTE(B2556,CHAR(160),"")),'Look Up Values'!$B$2:$B$500,0)),"","Origin error")),"")</f>
        <v/>
      </c>
      <c r="O2556" s="242" t="str">
        <f>IF(AND(I2556&lt;&gt;0,I2556&lt;&gt;""),IF(C2556="","",IF(AND(ISNUMBER(--LEFT(C2556,FIND(" ",C2556&amp;" ")-1)),OR(LEN(LEFT(C2556,FIND(" ",C2556&amp;" ")-1))=6,LEN(LEFT(C2556,FIND(" ",C2556&amp;" ")-1))=7),OR(ISNUMBER(MATCH(LEFT(C2556,FIND(" ",C2556&amp;" ")-1),'Look Up Values'!$G$2:$G$1000,0)),ISNUMBER(MATCH(LEFT(C2556,FIND(" ",C2556&amp;" ")-1),'Look Up Values'!$AE$2:$AE$2000,0)))),"","EWC error")),"")</f>
        <v/>
      </c>
      <c r="P2556" s="242" t="str" cm="1">
        <f t="array" ref="P2556">IF(AND(I2556&lt;&gt;0,I2556&lt;&gt;""),IF(D2556="","",IF(ISNUMBER(MATCH(SUBSTITUTE(D2556," ",""),SUBSTITUTE('Look Up Values'!$S$2:$S$120," ",""),0)),"","D&amp;R error")),"")</f>
        <v/>
      </c>
      <c r="Q2556" s="242" t="str" cm="1">
        <f t="array" ref="Q2556">IF(AND(I2556&lt;&gt;0,I2556&lt;&gt;""),IF(G2556="","",IF(ISNUMBER(MATCH(SUBSTITUTE(G2556," ",""),SUBSTITUTE('Look Up Values'!$I$2:$I$10," ",""),0)),"","State error")),"")</f>
        <v/>
      </c>
      <c r="R2556" s="260" t="str">
        <f t="shared" si="79"/>
        <v/>
      </c>
    </row>
    <row r="2557" spans="1:18" ht="15.75">
      <c r="A2557" s="250">
        <v>2550</v>
      </c>
      <c r="B2557" s="198"/>
      <c r="C2557" s="25"/>
      <c r="D2557" s="25"/>
      <c r="E2557" s="25"/>
      <c r="F2557" s="25"/>
      <c r="G2557" s="26"/>
      <c r="H2557" s="27"/>
      <c r="I2557" s="28"/>
      <c r="J2557" s="430"/>
      <c r="K2557" s="48"/>
      <c r="L2557" s="457" t="str">
        <f t="shared" si="78"/>
        <v/>
      </c>
      <c r="M2557" s="245" cm="1">
        <f t="array" ref="M2557">SUMPRODUCT(--(N2557:Q2557&lt;&gt;"")) + IF(TRIM(R2557)="",0,LEN(R2557)-LEN(SUBSTITUTE(R2557,",",""))+1)</f>
        <v>0</v>
      </c>
      <c r="N2557" s="242" t="str">
        <f>IF(AND(I2557&lt;&gt;0,I2557&lt;&gt;""),IF(TRIM(SUBSTITUTE(B2557,CHAR(160),""))="","",IF(ISNUMBER(MATCH(TRIM(SUBSTITUTE(B2557,CHAR(160),"")),'Look Up Values'!$B$2:$B$500,0)),"","Origin error")),"")</f>
        <v/>
      </c>
      <c r="O2557" s="242" t="str">
        <f>IF(AND(I2557&lt;&gt;0,I2557&lt;&gt;""),IF(C2557="","",IF(AND(ISNUMBER(--LEFT(C2557,FIND(" ",C2557&amp;" ")-1)),OR(LEN(LEFT(C2557,FIND(" ",C2557&amp;" ")-1))=6,LEN(LEFT(C2557,FIND(" ",C2557&amp;" ")-1))=7),OR(ISNUMBER(MATCH(LEFT(C2557,FIND(" ",C2557&amp;" ")-1),'Look Up Values'!$G$2:$G$1000,0)),ISNUMBER(MATCH(LEFT(C2557,FIND(" ",C2557&amp;" ")-1),'Look Up Values'!$AE$2:$AE$2000,0)))),"","EWC error")),"")</f>
        <v/>
      </c>
      <c r="P2557" s="242" t="str" cm="1">
        <f t="array" ref="P2557">IF(AND(I2557&lt;&gt;0,I2557&lt;&gt;""),IF(D2557="","",IF(ISNUMBER(MATCH(SUBSTITUTE(D2557," ",""),SUBSTITUTE('Look Up Values'!$S$2:$S$120," ",""),0)),"","D&amp;R error")),"")</f>
        <v/>
      </c>
      <c r="Q2557" s="242" t="str" cm="1">
        <f t="array" ref="Q2557">IF(AND(I2557&lt;&gt;0,I2557&lt;&gt;""),IF(G2557="","",IF(ISNUMBER(MATCH(SUBSTITUTE(G2557," ",""),SUBSTITUTE('Look Up Values'!$I$2:$I$10," ",""),0)),"","State error")),"")</f>
        <v/>
      </c>
      <c r="R2557" s="260" t="str">
        <f t="shared" si="79"/>
        <v/>
      </c>
    </row>
    <row r="2558" spans="1:18" ht="15.75">
      <c r="A2558" s="250">
        <v>2551</v>
      </c>
      <c r="B2558" s="198"/>
      <c r="C2558" s="25"/>
      <c r="D2558" s="25"/>
      <c r="E2558" s="25"/>
      <c r="F2558" s="25"/>
      <c r="G2558" s="26"/>
      <c r="H2558" s="27"/>
      <c r="I2558" s="28"/>
      <c r="J2558" s="430"/>
      <c r="K2558" s="48"/>
      <c r="L2558" s="457" t="str">
        <f t="shared" si="78"/>
        <v/>
      </c>
      <c r="M2558" s="245" cm="1">
        <f t="array" ref="M2558">SUMPRODUCT(--(N2558:Q2558&lt;&gt;"")) + IF(TRIM(R2558)="",0,LEN(R2558)-LEN(SUBSTITUTE(R2558,",",""))+1)</f>
        <v>0</v>
      </c>
      <c r="N2558" s="242" t="str">
        <f>IF(AND(I2558&lt;&gt;0,I2558&lt;&gt;""),IF(TRIM(SUBSTITUTE(B2558,CHAR(160),""))="","",IF(ISNUMBER(MATCH(TRIM(SUBSTITUTE(B2558,CHAR(160),"")),'Look Up Values'!$B$2:$B$500,0)),"","Origin error")),"")</f>
        <v/>
      </c>
      <c r="O2558" s="242" t="str">
        <f>IF(AND(I2558&lt;&gt;0,I2558&lt;&gt;""),IF(C2558="","",IF(AND(ISNUMBER(--LEFT(C2558,FIND(" ",C2558&amp;" ")-1)),OR(LEN(LEFT(C2558,FIND(" ",C2558&amp;" ")-1))=6,LEN(LEFT(C2558,FIND(" ",C2558&amp;" ")-1))=7),OR(ISNUMBER(MATCH(LEFT(C2558,FIND(" ",C2558&amp;" ")-1),'Look Up Values'!$G$2:$G$1000,0)),ISNUMBER(MATCH(LEFT(C2558,FIND(" ",C2558&amp;" ")-1),'Look Up Values'!$AE$2:$AE$2000,0)))),"","EWC error")),"")</f>
        <v/>
      </c>
      <c r="P2558" s="242" t="str" cm="1">
        <f t="array" ref="P2558">IF(AND(I2558&lt;&gt;0,I2558&lt;&gt;""),IF(D2558="","",IF(ISNUMBER(MATCH(SUBSTITUTE(D2558," ",""),SUBSTITUTE('Look Up Values'!$S$2:$S$120," ",""),0)),"","D&amp;R error")),"")</f>
        <v/>
      </c>
      <c r="Q2558" s="242" t="str" cm="1">
        <f t="array" ref="Q2558">IF(AND(I2558&lt;&gt;0,I2558&lt;&gt;""),IF(G2558="","",IF(ISNUMBER(MATCH(SUBSTITUTE(G2558," ",""),SUBSTITUTE('Look Up Values'!$I$2:$I$10," ",""),0)),"","State error")),"")</f>
        <v/>
      </c>
      <c r="R2558" s="260" t="str">
        <f t="shared" si="79"/>
        <v/>
      </c>
    </row>
    <row r="2559" spans="1:18" ht="15.75">
      <c r="A2559" s="250">
        <v>2552</v>
      </c>
      <c r="B2559" s="198"/>
      <c r="C2559" s="25"/>
      <c r="D2559" s="25"/>
      <c r="E2559" s="25"/>
      <c r="F2559" s="25"/>
      <c r="G2559" s="26"/>
      <c r="H2559" s="27"/>
      <c r="I2559" s="28"/>
      <c r="J2559" s="430"/>
      <c r="K2559" s="48"/>
      <c r="L2559" s="457" t="str">
        <f t="shared" si="78"/>
        <v/>
      </c>
      <c r="M2559" s="245" cm="1">
        <f t="array" ref="M2559">SUMPRODUCT(--(N2559:Q2559&lt;&gt;"")) + IF(TRIM(R2559)="",0,LEN(R2559)-LEN(SUBSTITUTE(R2559,",",""))+1)</f>
        <v>0</v>
      </c>
      <c r="N2559" s="242" t="str">
        <f>IF(AND(I2559&lt;&gt;0,I2559&lt;&gt;""),IF(TRIM(SUBSTITUTE(B2559,CHAR(160),""))="","",IF(ISNUMBER(MATCH(TRIM(SUBSTITUTE(B2559,CHAR(160),"")),'Look Up Values'!$B$2:$B$500,0)),"","Origin error")),"")</f>
        <v/>
      </c>
      <c r="O2559" s="242" t="str">
        <f>IF(AND(I2559&lt;&gt;0,I2559&lt;&gt;""),IF(C2559="","",IF(AND(ISNUMBER(--LEFT(C2559,FIND(" ",C2559&amp;" ")-1)),OR(LEN(LEFT(C2559,FIND(" ",C2559&amp;" ")-1))=6,LEN(LEFT(C2559,FIND(" ",C2559&amp;" ")-1))=7),OR(ISNUMBER(MATCH(LEFT(C2559,FIND(" ",C2559&amp;" ")-1),'Look Up Values'!$G$2:$G$1000,0)),ISNUMBER(MATCH(LEFT(C2559,FIND(" ",C2559&amp;" ")-1),'Look Up Values'!$AE$2:$AE$2000,0)))),"","EWC error")),"")</f>
        <v/>
      </c>
      <c r="P2559" s="242" t="str" cm="1">
        <f t="array" ref="P2559">IF(AND(I2559&lt;&gt;0,I2559&lt;&gt;""),IF(D2559="","",IF(ISNUMBER(MATCH(SUBSTITUTE(D2559," ",""),SUBSTITUTE('Look Up Values'!$S$2:$S$120," ",""),0)),"","D&amp;R error")),"")</f>
        <v/>
      </c>
      <c r="Q2559" s="242" t="str" cm="1">
        <f t="array" ref="Q2559">IF(AND(I2559&lt;&gt;0,I2559&lt;&gt;""),IF(G2559="","",IF(ISNUMBER(MATCH(SUBSTITUTE(G2559," ",""),SUBSTITUTE('Look Up Values'!$I$2:$I$10," ",""),0)),"","State error")),"")</f>
        <v/>
      </c>
      <c r="R2559" s="260" t="str">
        <f t="shared" si="79"/>
        <v/>
      </c>
    </row>
    <row r="2560" spans="1:18" ht="15.75">
      <c r="A2560" s="250">
        <v>2553</v>
      </c>
      <c r="B2560" s="198"/>
      <c r="C2560" s="25"/>
      <c r="D2560" s="25"/>
      <c r="E2560" s="25"/>
      <c r="F2560" s="25"/>
      <c r="G2560" s="26"/>
      <c r="H2560" s="27"/>
      <c r="I2560" s="28"/>
      <c r="J2560" s="430"/>
      <c r="K2560" s="48"/>
      <c r="L2560" s="457" t="str">
        <f t="shared" si="78"/>
        <v/>
      </c>
      <c r="M2560" s="245" cm="1">
        <f t="array" ref="M2560">SUMPRODUCT(--(N2560:Q2560&lt;&gt;"")) + IF(TRIM(R2560)="",0,LEN(R2560)-LEN(SUBSTITUTE(R2560,",",""))+1)</f>
        <v>0</v>
      </c>
      <c r="N2560" s="242" t="str">
        <f>IF(AND(I2560&lt;&gt;0,I2560&lt;&gt;""),IF(TRIM(SUBSTITUTE(B2560,CHAR(160),""))="","",IF(ISNUMBER(MATCH(TRIM(SUBSTITUTE(B2560,CHAR(160),"")),'Look Up Values'!$B$2:$B$500,0)),"","Origin error")),"")</f>
        <v/>
      </c>
      <c r="O2560" s="242" t="str">
        <f>IF(AND(I2560&lt;&gt;0,I2560&lt;&gt;""),IF(C2560="","",IF(AND(ISNUMBER(--LEFT(C2560,FIND(" ",C2560&amp;" ")-1)),OR(LEN(LEFT(C2560,FIND(" ",C2560&amp;" ")-1))=6,LEN(LEFT(C2560,FIND(" ",C2560&amp;" ")-1))=7),OR(ISNUMBER(MATCH(LEFT(C2560,FIND(" ",C2560&amp;" ")-1),'Look Up Values'!$G$2:$G$1000,0)),ISNUMBER(MATCH(LEFT(C2560,FIND(" ",C2560&amp;" ")-1),'Look Up Values'!$AE$2:$AE$2000,0)))),"","EWC error")),"")</f>
        <v/>
      </c>
      <c r="P2560" s="242" t="str" cm="1">
        <f t="array" ref="P2560">IF(AND(I2560&lt;&gt;0,I2560&lt;&gt;""),IF(D2560="","",IF(ISNUMBER(MATCH(SUBSTITUTE(D2560," ",""),SUBSTITUTE('Look Up Values'!$S$2:$S$120," ",""),0)),"","D&amp;R error")),"")</f>
        <v/>
      </c>
      <c r="Q2560" s="242" t="str" cm="1">
        <f t="array" ref="Q2560">IF(AND(I2560&lt;&gt;0,I2560&lt;&gt;""),IF(G2560="","",IF(ISNUMBER(MATCH(SUBSTITUTE(G2560," ",""),SUBSTITUTE('Look Up Values'!$I$2:$I$10," ",""),0)),"","State error")),"")</f>
        <v/>
      </c>
      <c r="R2560" s="260" t="str">
        <f t="shared" si="79"/>
        <v/>
      </c>
    </row>
    <row r="2561" spans="1:18" ht="15.75">
      <c r="A2561" s="250">
        <v>2554</v>
      </c>
      <c r="B2561" s="198"/>
      <c r="C2561" s="25"/>
      <c r="D2561" s="25"/>
      <c r="E2561" s="25"/>
      <c r="F2561" s="25"/>
      <c r="G2561" s="26"/>
      <c r="H2561" s="27"/>
      <c r="I2561" s="28"/>
      <c r="J2561" s="430"/>
      <c r="K2561" s="48"/>
      <c r="L2561" s="457" t="str">
        <f t="shared" si="78"/>
        <v/>
      </c>
      <c r="M2561" s="245" cm="1">
        <f t="array" ref="M2561">SUMPRODUCT(--(N2561:Q2561&lt;&gt;"")) + IF(TRIM(R2561)="",0,LEN(R2561)-LEN(SUBSTITUTE(R2561,",",""))+1)</f>
        <v>0</v>
      </c>
      <c r="N2561" s="242" t="str">
        <f>IF(AND(I2561&lt;&gt;0,I2561&lt;&gt;""),IF(TRIM(SUBSTITUTE(B2561,CHAR(160),""))="","",IF(ISNUMBER(MATCH(TRIM(SUBSTITUTE(B2561,CHAR(160),"")),'Look Up Values'!$B$2:$B$500,0)),"","Origin error")),"")</f>
        <v/>
      </c>
      <c r="O2561" s="242" t="str">
        <f>IF(AND(I2561&lt;&gt;0,I2561&lt;&gt;""),IF(C2561="","",IF(AND(ISNUMBER(--LEFT(C2561,FIND(" ",C2561&amp;" ")-1)),OR(LEN(LEFT(C2561,FIND(" ",C2561&amp;" ")-1))=6,LEN(LEFT(C2561,FIND(" ",C2561&amp;" ")-1))=7),OR(ISNUMBER(MATCH(LEFT(C2561,FIND(" ",C2561&amp;" ")-1),'Look Up Values'!$G$2:$G$1000,0)),ISNUMBER(MATCH(LEFT(C2561,FIND(" ",C2561&amp;" ")-1),'Look Up Values'!$AE$2:$AE$2000,0)))),"","EWC error")),"")</f>
        <v/>
      </c>
      <c r="P2561" s="242" t="str" cm="1">
        <f t="array" ref="P2561">IF(AND(I2561&lt;&gt;0,I2561&lt;&gt;""),IF(D2561="","",IF(ISNUMBER(MATCH(SUBSTITUTE(D2561," ",""),SUBSTITUTE('Look Up Values'!$S$2:$S$120," ",""),0)),"","D&amp;R error")),"")</f>
        <v/>
      </c>
      <c r="Q2561" s="242" t="str" cm="1">
        <f t="array" ref="Q2561">IF(AND(I2561&lt;&gt;0,I2561&lt;&gt;""),IF(G2561="","",IF(ISNUMBER(MATCH(SUBSTITUTE(G2561," ",""),SUBSTITUTE('Look Up Values'!$I$2:$I$10," ",""),0)),"","State error")),"")</f>
        <v/>
      </c>
      <c r="R2561" s="260" t="str">
        <f t="shared" si="79"/>
        <v/>
      </c>
    </row>
    <row r="2562" spans="1:18" ht="15.75">
      <c r="A2562" s="250">
        <v>2555</v>
      </c>
      <c r="B2562" s="198"/>
      <c r="C2562" s="25"/>
      <c r="D2562" s="25"/>
      <c r="E2562" s="25"/>
      <c r="F2562" s="25"/>
      <c r="G2562" s="26"/>
      <c r="H2562" s="27"/>
      <c r="I2562" s="28"/>
      <c r="J2562" s="430"/>
      <c r="K2562" s="48"/>
      <c r="L2562" s="457" t="str">
        <f t="shared" si="78"/>
        <v/>
      </c>
      <c r="M2562" s="245" cm="1">
        <f t="array" ref="M2562">SUMPRODUCT(--(N2562:Q2562&lt;&gt;"")) + IF(TRIM(R2562)="",0,LEN(R2562)-LEN(SUBSTITUTE(R2562,",",""))+1)</f>
        <v>0</v>
      </c>
      <c r="N2562" s="242" t="str">
        <f>IF(AND(I2562&lt;&gt;0,I2562&lt;&gt;""),IF(TRIM(SUBSTITUTE(B2562,CHAR(160),""))="","",IF(ISNUMBER(MATCH(TRIM(SUBSTITUTE(B2562,CHAR(160),"")),'Look Up Values'!$B$2:$B$500,0)),"","Origin error")),"")</f>
        <v/>
      </c>
      <c r="O2562" s="242" t="str">
        <f>IF(AND(I2562&lt;&gt;0,I2562&lt;&gt;""),IF(C2562="","",IF(AND(ISNUMBER(--LEFT(C2562,FIND(" ",C2562&amp;" ")-1)),OR(LEN(LEFT(C2562,FIND(" ",C2562&amp;" ")-1))=6,LEN(LEFT(C2562,FIND(" ",C2562&amp;" ")-1))=7),OR(ISNUMBER(MATCH(LEFT(C2562,FIND(" ",C2562&amp;" ")-1),'Look Up Values'!$G$2:$G$1000,0)),ISNUMBER(MATCH(LEFT(C2562,FIND(" ",C2562&amp;" ")-1),'Look Up Values'!$AE$2:$AE$2000,0)))),"","EWC error")),"")</f>
        <v/>
      </c>
      <c r="P2562" s="242" t="str" cm="1">
        <f t="array" ref="P2562">IF(AND(I2562&lt;&gt;0,I2562&lt;&gt;""),IF(D2562="","",IF(ISNUMBER(MATCH(SUBSTITUTE(D2562," ",""),SUBSTITUTE('Look Up Values'!$S$2:$S$120," ",""),0)),"","D&amp;R error")),"")</f>
        <v/>
      </c>
      <c r="Q2562" s="242" t="str" cm="1">
        <f t="array" ref="Q2562">IF(AND(I2562&lt;&gt;0,I2562&lt;&gt;""),IF(G2562="","",IF(ISNUMBER(MATCH(SUBSTITUTE(G2562," ",""),SUBSTITUTE('Look Up Values'!$I$2:$I$10," ",""),0)),"","State error")),"")</f>
        <v/>
      </c>
      <c r="R2562" s="260" t="str">
        <f t="shared" si="79"/>
        <v/>
      </c>
    </row>
    <row r="2563" spans="1:18" ht="15.75">
      <c r="A2563" s="250">
        <v>2556</v>
      </c>
      <c r="B2563" s="198"/>
      <c r="C2563" s="25"/>
      <c r="D2563" s="25"/>
      <c r="E2563" s="25"/>
      <c r="F2563" s="25"/>
      <c r="G2563" s="26"/>
      <c r="H2563" s="27"/>
      <c r="I2563" s="28"/>
      <c r="J2563" s="430"/>
      <c r="K2563" s="48"/>
      <c r="L2563" s="457" t="str">
        <f t="shared" si="78"/>
        <v/>
      </c>
      <c r="M2563" s="245" cm="1">
        <f t="array" ref="M2563">SUMPRODUCT(--(N2563:Q2563&lt;&gt;"")) + IF(TRIM(R2563)="",0,LEN(R2563)-LEN(SUBSTITUTE(R2563,",",""))+1)</f>
        <v>0</v>
      </c>
      <c r="N2563" s="242" t="str">
        <f>IF(AND(I2563&lt;&gt;0,I2563&lt;&gt;""),IF(TRIM(SUBSTITUTE(B2563,CHAR(160),""))="","",IF(ISNUMBER(MATCH(TRIM(SUBSTITUTE(B2563,CHAR(160),"")),'Look Up Values'!$B$2:$B$500,0)),"","Origin error")),"")</f>
        <v/>
      </c>
      <c r="O2563" s="242" t="str">
        <f>IF(AND(I2563&lt;&gt;0,I2563&lt;&gt;""),IF(C2563="","",IF(AND(ISNUMBER(--LEFT(C2563,FIND(" ",C2563&amp;" ")-1)),OR(LEN(LEFT(C2563,FIND(" ",C2563&amp;" ")-1))=6,LEN(LEFT(C2563,FIND(" ",C2563&amp;" ")-1))=7),OR(ISNUMBER(MATCH(LEFT(C2563,FIND(" ",C2563&amp;" ")-1),'Look Up Values'!$G$2:$G$1000,0)),ISNUMBER(MATCH(LEFT(C2563,FIND(" ",C2563&amp;" ")-1),'Look Up Values'!$AE$2:$AE$2000,0)))),"","EWC error")),"")</f>
        <v/>
      </c>
      <c r="P2563" s="242" t="str" cm="1">
        <f t="array" ref="P2563">IF(AND(I2563&lt;&gt;0,I2563&lt;&gt;""),IF(D2563="","",IF(ISNUMBER(MATCH(SUBSTITUTE(D2563," ",""),SUBSTITUTE('Look Up Values'!$S$2:$S$120," ",""),0)),"","D&amp;R error")),"")</f>
        <v/>
      </c>
      <c r="Q2563" s="242" t="str" cm="1">
        <f t="array" ref="Q2563">IF(AND(I2563&lt;&gt;0,I2563&lt;&gt;""),IF(G2563="","",IF(ISNUMBER(MATCH(SUBSTITUTE(G2563," ",""),SUBSTITUTE('Look Up Values'!$I$2:$I$10," ",""),0)),"","State error")),"")</f>
        <v/>
      </c>
      <c r="R2563" s="260" t="str">
        <f t="shared" si="79"/>
        <v/>
      </c>
    </row>
    <row r="2564" spans="1:18" ht="15.75">
      <c r="A2564" s="250">
        <v>2557</v>
      </c>
      <c r="B2564" s="198"/>
      <c r="C2564" s="25"/>
      <c r="D2564" s="25"/>
      <c r="E2564" s="25"/>
      <c r="F2564" s="25"/>
      <c r="G2564" s="26"/>
      <c r="H2564" s="27"/>
      <c r="I2564" s="28"/>
      <c r="J2564" s="430"/>
      <c r="K2564" s="48"/>
      <c r="L2564" s="457" t="str">
        <f t="shared" si="78"/>
        <v/>
      </c>
      <c r="M2564" s="245" cm="1">
        <f t="array" ref="M2564">SUMPRODUCT(--(N2564:Q2564&lt;&gt;"")) + IF(TRIM(R2564)="",0,LEN(R2564)-LEN(SUBSTITUTE(R2564,",",""))+1)</f>
        <v>0</v>
      </c>
      <c r="N2564" s="242" t="str">
        <f>IF(AND(I2564&lt;&gt;0,I2564&lt;&gt;""),IF(TRIM(SUBSTITUTE(B2564,CHAR(160),""))="","",IF(ISNUMBER(MATCH(TRIM(SUBSTITUTE(B2564,CHAR(160),"")),'Look Up Values'!$B$2:$B$500,0)),"","Origin error")),"")</f>
        <v/>
      </c>
      <c r="O2564" s="242" t="str">
        <f>IF(AND(I2564&lt;&gt;0,I2564&lt;&gt;""),IF(C2564="","",IF(AND(ISNUMBER(--LEFT(C2564,FIND(" ",C2564&amp;" ")-1)),OR(LEN(LEFT(C2564,FIND(" ",C2564&amp;" ")-1))=6,LEN(LEFT(C2564,FIND(" ",C2564&amp;" ")-1))=7),OR(ISNUMBER(MATCH(LEFT(C2564,FIND(" ",C2564&amp;" ")-1),'Look Up Values'!$G$2:$G$1000,0)),ISNUMBER(MATCH(LEFT(C2564,FIND(" ",C2564&amp;" ")-1),'Look Up Values'!$AE$2:$AE$2000,0)))),"","EWC error")),"")</f>
        <v/>
      </c>
      <c r="P2564" s="242" t="str" cm="1">
        <f t="array" ref="P2564">IF(AND(I2564&lt;&gt;0,I2564&lt;&gt;""),IF(D2564="","",IF(ISNUMBER(MATCH(SUBSTITUTE(D2564," ",""),SUBSTITUTE('Look Up Values'!$S$2:$S$120," ",""),0)),"","D&amp;R error")),"")</f>
        <v/>
      </c>
      <c r="Q2564" s="242" t="str" cm="1">
        <f t="array" ref="Q2564">IF(AND(I2564&lt;&gt;0,I2564&lt;&gt;""),IF(G2564="","",IF(ISNUMBER(MATCH(SUBSTITUTE(G2564," ",""),SUBSTITUTE('Look Up Values'!$I$2:$I$10," ",""),0)),"","State error")),"")</f>
        <v/>
      </c>
      <c r="R2564" s="260" t="str">
        <f t="shared" si="79"/>
        <v/>
      </c>
    </row>
    <row r="2565" spans="1:18" ht="15.75">
      <c r="A2565" s="250">
        <v>2558</v>
      </c>
      <c r="B2565" s="198"/>
      <c r="C2565" s="25"/>
      <c r="D2565" s="25"/>
      <c r="E2565" s="25"/>
      <c r="F2565" s="25"/>
      <c r="G2565" s="26"/>
      <c r="H2565" s="27"/>
      <c r="I2565" s="28"/>
      <c r="J2565" s="430"/>
      <c r="K2565" s="48"/>
      <c r="L2565" s="457" t="str">
        <f t="shared" si="78"/>
        <v/>
      </c>
      <c r="M2565" s="245" cm="1">
        <f t="array" ref="M2565">SUMPRODUCT(--(N2565:Q2565&lt;&gt;"")) + IF(TRIM(R2565)="",0,LEN(R2565)-LEN(SUBSTITUTE(R2565,",",""))+1)</f>
        <v>0</v>
      </c>
      <c r="N2565" s="242" t="str">
        <f>IF(AND(I2565&lt;&gt;0,I2565&lt;&gt;""),IF(TRIM(SUBSTITUTE(B2565,CHAR(160),""))="","",IF(ISNUMBER(MATCH(TRIM(SUBSTITUTE(B2565,CHAR(160),"")),'Look Up Values'!$B$2:$B$500,0)),"","Origin error")),"")</f>
        <v/>
      </c>
      <c r="O2565" s="242" t="str">
        <f>IF(AND(I2565&lt;&gt;0,I2565&lt;&gt;""),IF(C2565="","",IF(AND(ISNUMBER(--LEFT(C2565,FIND(" ",C2565&amp;" ")-1)),OR(LEN(LEFT(C2565,FIND(" ",C2565&amp;" ")-1))=6,LEN(LEFT(C2565,FIND(" ",C2565&amp;" ")-1))=7),OR(ISNUMBER(MATCH(LEFT(C2565,FIND(" ",C2565&amp;" ")-1),'Look Up Values'!$G$2:$G$1000,0)),ISNUMBER(MATCH(LEFT(C2565,FIND(" ",C2565&amp;" ")-1),'Look Up Values'!$AE$2:$AE$2000,0)))),"","EWC error")),"")</f>
        <v/>
      </c>
      <c r="P2565" s="242" t="str" cm="1">
        <f t="array" ref="P2565">IF(AND(I2565&lt;&gt;0,I2565&lt;&gt;""),IF(D2565="","",IF(ISNUMBER(MATCH(SUBSTITUTE(D2565," ",""),SUBSTITUTE('Look Up Values'!$S$2:$S$120," ",""),0)),"","D&amp;R error")),"")</f>
        <v/>
      </c>
      <c r="Q2565" s="242" t="str" cm="1">
        <f t="array" ref="Q2565">IF(AND(I2565&lt;&gt;0,I2565&lt;&gt;""),IF(G2565="","",IF(ISNUMBER(MATCH(SUBSTITUTE(G2565," ",""),SUBSTITUTE('Look Up Values'!$I$2:$I$10," ",""),0)),"","State error")),"")</f>
        <v/>
      </c>
      <c r="R2565" s="260" t="str">
        <f t="shared" si="79"/>
        <v/>
      </c>
    </row>
    <row r="2566" spans="1:18" ht="15.75">
      <c r="A2566" s="250">
        <v>2559</v>
      </c>
      <c r="B2566" s="198"/>
      <c r="C2566" s="25"/>
      <c r="D2566" s="25"/>
      <c r="E2566" s="25"/>
      <c r="F2566" s="25"/>
      <c r="G2566" s="26"/>
      <c r="H2566" s="27"/>
      <c r="I2566" s="28"/>
      <c r="J2566" s="430"/>
      <c r="K2566" s="48"/>
      <c r="L2566" s="457" t="str">
        <f t="shared" si="78"/>
        <v/>
      </c>
      <c r="M2566" s="245" cm="1">
        <f t="array" ref="M2566">SUMPRODUCT(--(N2566:Q2566&lt;&gt;"")) + IF(TRIM(R2566)="",0,LEN(R2566)-LEN(SUBSTITUTE(R2566,",",""))+1)</f>
        <v>0</v>
      </c>
      <c r="N2566" s="242" t="str">
        <f>IF(AND(I2566&lt;&gt;0,I2566&lt;&gt;""),IF(TRIM(SUBSTITUTE(B2566,CHAR(160),""))="","",IF(ISNUMBER(MATCH(TRIM(SUBSTITUTE(B2566,CHAR(160),"")),'Look Up Values'!$B$2:$B$500,0)),"","Origin error")),"")</f>
        <v/>
      </c>
      <c r="O2566" s="242" t="str">
        <f>IF(AND(I2566&lt;&gt;0,I2566&lt;&gt;""),IF(C2566="","",IF(AND(ISNUMBER(--LEFT(C2566,FIND(" ",C2566&amp;" ")-1)),OR(LEN(LEFT(C2566,FIND(" ",C2566&amp;" ")-1))=6,LEN(LEFT(C2566,FIND(" ",C2566&amp;" ")-1))=7),OR(ISNUMBER(MATCH(LEFT(C2566,FIND(" ",C2566&amp;" ")-1),'Look Up Values'!$G$2:$G$1000,0)),ISNUMBER(MATCH(LEFT(C2566,FIND(" ",C2566&amp;" ")-1),'Look Up Values'!$AE$2:$AE$2000,0)))),"","EWC error")),"")</f>
        <v/>
      </c>
      <c r="P2566" s="242" t="str" cm="1">
        <f t="array" ref="P2566">IF(AND(I2566&lt;&gt;0,I2566&lt;&gt;""),IF(D2566="","",IF(ISNUMBER(MATCH(SUBSTITUTE(D2566," ",""),SUBSTITUTE('Look Up Values'!$S$2:$S$120," ",""),0)),"","D&amp;R error")),"")</f>
        <v/>
      </c>
      <c r="Q2566" s="242" t="str" cm="1">
        <f t="array" ref="Q2566">IF(AND(I2566&lt;&gt;0,I2566&lt;&gt;""),IF(G2566="","",IF(ISNUMBER(MATCH(SUBSTITUTE(G2566," ",""),SUBSTITUTE('Look Up Values'!$I$2:$I$10," ",""),0)),"","State error")),"")</f>
        <v/>
      </c>
      <c r="R2566" s="260" t="str">
        <f t="shared" si="79"/>
        <v/>
      </c>
    </row>
    <row r="2567" spans="1:18" ht="15.75">
      <c r="A2567" s="250">
        <v>2560</v>
      </c>
      <c r="B2567" s="198"/>
      <c r="C2567" s="25"/>
      <c r="D2567" s="25"/>
      <c r="E2567" s="25"/>
      <c r="F2567" s="25"/>
      <c r="G2567" s="26"/>
      <c r="H2567" s="27"/>
      <c r="I2567" s="28"/>
      <c r="J2567" s="430"/>
      <c r="K2567" s="48"/>
      <c r="L2567" s="457" t="str">
        <f t="shared" si="78"/>
        <v/>
      </c>
      <c r="M2567" s="245" cm="1">
        <f t="array" ref="M2567">SUMPRODUCT(--(N2567:Q2567&lt;&gt;"")) + IF(TRIM(R2567)="",0,LEN(R2567)-LEN(SUBSTITUTE(R2567,",",""))+1)</f>
        <v>0</v>
      </c>
      <c r="N2567" s="242" t="str">
        <f>IF(AND(I2567&lt;&gt;0,I2567&lt;&gt;""),IF(TRIM(SUBSTITUTE(B2567,CHAR(160),""))="","",IF(ISNUMBER(MATCH(TRIM(SUBSTITUTE(B2567,CHAR(160),"")),'Look Up Values'!$B$2:$B$500,0)),"","Origin error")),"")</f>
        <v/>
      </c>
      <c r="O2567" s="242" t="str">
        <f>IF(AND(I2567&lt;&gt;0,I2567&lt;&gt;""),IF(C2567="","",IF(AND(ISNUMBER(--LEFT(C2567,FIND(" ",C2567&amp;" ")-1)),OR(LEN(LEFT(C2567,FIND(" ",C2567&amp;" ")-1))=6,LEN(LEFT(C2567,FIND(" ",C2567&amp;" ")-1))=7),OR(ISNUMBER(MATCH(LEFT(C2567,FIND(" ",C2567&amp;" ")-1),'Look Up Values'!$G$2:$G$1000,0)),ISNUMBER(MATCH(LEFT(C2567,FIND(" ",C2567&amp;" ")-1),'Look Up Values'!$AE$2:$AE$2000,0)))),"","EWC error")),"")</f>
        <v/>
      </c>
      <c r="P2567" s="242" t="str" cm="1">
        <f t="array" ref="P2567">IF(AND(I2567&lt;&gt;0,I2567&lt;&gt;""),IF(D2567="","",IF(ISNUMBER(MATCH(SUBSTITUTE(D2567," ",""),SUBSTITUTE('Look Up Values'!$S$2:$S$120," ",""),0)),"","D&amp;R error")),"")</f>
        <v/>
      </c>
      <c r="Q2567" s="242" t="str" cm="1">
        <f t="array" ref="Q2567">IF(AND(I2567&lt;&gt;0,I2567&lt;&gt;""),IF(G2567="","",IF(ISNUMBER(MATCH(SUBSTITUTE(G2567," ",""),SUBSTITUTE('Look Up Values'!$I$2:$I$10," ",""),0)),"","State error")),"")</f>
        <v/>
      </c>
      <c r="R2567" s="260" t="str">
        <f t="shared" si="79"/>
        <v/>
      </c>
    </row>
    <row r="2568" spans="1:18" ht="15.75">
      <c r="A2568" s="250">
        <v>2561</v>
      </c>
      <c r="B2568" s="198"/>
      <c r="C2568" s="25"/>
      <c r="D2568" s="25"/>
      <c r="E2568" s="25"/>
      <c r="F2568" s="25"/>
      <c r="G2568" s="26"/>
      <c r="H2568" s="27"/>
      <c r="I2568" s="28"/>
      <c r="J2568" s="430"/>
      <c r="K2568" s="48"/>
      <c r="L2568" s="457" t="str">
        <f t="shared" ref="L2568:L2631" si="80">IF(IFERROR(--SUBSTITUTE(M2568,CHAR(160),""),0)&gt;0,A2568,"")</f>
        <v/>
      </c>
      <c r="M2568" s="245" cm="1">
        <f t="array" ref="M2568">SUMPRODUCT(--(N2568:Q2568&lt;&gt;"")) + IF(TRIM(R2568)="",0,LEN(R2568)-LEN(SUBSTITUTE(R2568,",",""))+1)</f>
        <v>0</v>
      </c>
      <c r="N2568" s="242" t="str">
        <f>IF(AND(I2568&lt;&gt;0,I2568&lt;&gt;""),IF(TRIM(SUBSTITUTE(B2568,CHAR(160),""))="","",IF(ISNUMBER(MATCH(TRIM(SUBSTITUTE(B2568,CHAR(160),"")),'Look Up Values'!$B$2:$B$500,0)),"","Origin error")),"")</f>
        <v/>
      </c>
      <c r="O2568" s="242" t="str">
        <f>IF(AND(I2568&lt;&gt;0,I2568&lt;&gt;""),IF(C2568="","",IF(AND(ISNUMBER(--LEFT(C2568,FIND(" ",C2568&amp;" ")-1)),OR(LEN(LEFT(C2568,FIND(" ",C2568&amp;" ")-1))=6,LEN(LEFT(C2568,FIND(" ",C2568&amp;" ")-1))=7),OR(ISNUMBER(MATCH(LEFT(C2568,FIND(" ",C2568&amp;" ")-1),'Look Up Values'!$G$2:$G$1000,0)),ISNUMBER(MATCH(LEFT(C2568,FIND(" ",C2568&amp;" ")-1),'Look Up Values'!$AE$2:$AE$2000,0)))),"","EWC error")),"")</f>
        <v/>
      </c>
      <c r="P2568" s="242" t="str" cm="1">
        <f t="array" ref="P2568">IF(AND(I2568&lt;&gt;0,I2568&lt;&gt;""),IF(D2568="","",IF(ISNUMBER(MATCH(SUBSTITUTE(D2568," ",""),SUBSTITUTE('Look Up Values'!$S$2:$S$120," ",""),0)),"","D&amp;R error")),"")</f>
        <v/>
      </c>
      <c r="Q2568" s="242" t="str" cm="1">
        <f t="array" ref="Q2568">IF(AND(I2568&lt;&gt;0,I2568&lt;&gt;""),IF(G2568="","",IF(ISNUMBER(MATCH(SUBSTITUTE(G2568," ",""),SUBSTITUTE('Look Up Values'!$I$2:$I$10," ",""),0)),"","State error")),"")</f>
        <v/>
      </c>
      <c r="R2568" s="260" t="str">
        <f t="shared" si="79"/>
        <v/>
      </c>
    </row>
    <row r="2569" spans="1:18" ht="15.75">
      <c r="A2569" s="250">
        <v>2562</v>
      </c>
      <c r="B2569" s="198"/>
      <c r="C2569" s="25"/>
      <c r="D2569" s="25"/>
      <c r="E2569" s="25"/>
      <c r="F2569" s="25"/>
      <c r="G2569" s="26"/>
      <c r="H2569" s="27"/>
      <c r="I2569" s="28"/>
      <c r="J2569" s="430"/>
      <c r="K2569" s="48"/>
      <c r="L2569" s="457" t="str">
        <f t="shared" si="80"/>
        <v/>
      </c>
      <c r="M2569" s="245" cm="1">
        <f t="array" ref="M2569">SUMPRODUCT(--(N2569:Q2569&lt;&gt;"")) + IF(TRIM(R2569)="",0,LEN(R2569)-LEN(SUBSTITUTE(R2569,",",""))+1)</f>
        <v>0</v>
      </c>
      <c r="N2569" s="242" t="str">
        <f>IF(AND(I2569&lt;&gt;0,I2569&lt;&gt;""),IF(TRIM(SUBSTITUTE(B2569,CHAR(160),""))="","",IF(ISNUMBER(MATCH(TRIM(SUBSTITUTE(B2569,CHAR(160),"")),'Look Up Values'!$B$2:$B$500,0)),"","Origin error")),"")</f>
        <v/>
      </c>
      <c r="O2569" s="242" t="str">
        <f>IF(AND(I2569&lt;&gt;0,I2569&lt;&gt;""),IF(C2569="","",IF(AND(ISNUMBER(--LEFT(C2569,FIND(" ",C2569&amp;" ")-1)),OR(LEN(LEFT(C2569,FIND(" ",C2569&amp;" ")-1))=6,LEN(LEFT(C2569,FIND(" ",C2569&amp;" ")-1))=7),OR(ISNUMBER(MATCH(LEFT(C2569,FIND(" ",C2569&amp;" ")-1),'Look Up Values'!$G$2:$G$1000,0)),ISNUMBER(MATCH(LEFT(C2569,FIND(" ",C2569&amp;" ")-1),'Look Up Values'!$AE$2:$AE$2000,0)))),"","EWC error")),"")</f>
        <v/>
      </c>
      <c r="P2569" s="242" t="str" cm="1">
        <f t="array" ref="P2569">IF(AND(I2569&lt;&gt;0,I2569&lt;&gt;""),IF(D2569="","",IF(ISNUMBER(MATCH(SUBSTITUTE(D2569," ",""),SUBSTITUTE('Look Up Values'!$S$2:$S$120," ",""),0)),"","D&amp;R error")),"")</f>
        <v/>
      </c>
      <c r="Q2569" s="242" t="str" cm="1">
        <f t="array" ref="Q2569">IF(AND(I2569&lt;&gt;0,I2569&lt;&gt;""),IF(G2569="","",IF(ISNUMBER(MATCH(SUBSTITUTE(G2569," ",""),SUBSTITUTE('Look Up Values'!$I$2:$I$10," ",""),0)),"","State error")),"")</f>
        <v/>
      </c>
      <c r="R2569" s="260" t="str">
        <f t="shared" ref="R2569:R2632" si="81">IF(OR(I2569="",I2569=0),"",IF(COUNTA(B2569,C2569,D2569,G2569,I2569)=0,"",IF(COUNTA(B2569,C2569,D2569,G2569,I2569)=5,"",LEFT(IF(TRIM(SUBSTITUTE(B2569,CHAR(160),""))="","Origin, ","")&amp;IF(TRIM(SUBSTITUTE(C2569,CHAR(160),""))="","EWC, ","")&amp;IF(TRIM(SUBSTITUTE(D2569,CHAR(160),""))="","D&amp;R, ","")&amp;IF(TRIM(SUBSTITUTE(G2569,CHAR(160),""))="","State, ",""),LEN(IF(TRIM(SUBSTITUTE(B2569,CHAR(160),""))="","Origin, ","")&amp;IF(TRIM(SUBSTITUTE(C2569,CHAR(160),""))="","EWC, ","")&amp;IF(TRIM(SUBSTITUTE(D2569,CHAR(160),""))="","D&amp;R, ","")&amp;IF(TRIM(SUBSTITUTE(G2569,CHAR(160),""))="","State, ",""))-2))))</f>
        <v/>
      </c>
    </row>
    <row r="2570" spans="1:18" ht="15.75">
      <c r="A2570" s="250">
        <v>2563</v>
      </c>
      <c r="B2570" s="198"/>
      <c r="C2570" s="25"/>
      <c r="D2570" s="25"/>
      <c r="E2570" s="25"/>
      <c r="F2570" s="25"/>
      <c r="G2570" s="26"/>
      <c r="H2570" s="27"/>
      <c r="I2570" s="28"/>
      <c r="J2570" s="430"/>
      <c r="K2570" s="48"/>
      <c r="L2570" s="457" t="str">
        <f t="shared" si="80"/>
        <v/>
      </c>
      <c r="M2570" s="245" cm="1">
        <f t="array" ref="M2570">SUMPRODUCT(--(N2570:Q2570&lt;&gt;"")) + IF(TRIM(R2570)="",0,LEN(R2570)-LEN(SUBSTITUTE(R2570,",",""))+1)</f>
        <v>0</v>
      </c>
      <c r="N2570" s="242" t="str">
        <f>IF(AND(I2570&lt;&gt;0,I2570&lt;&gt;""),IF(TRIM(SUBSTITUTE(B2570,CHAR(160),""))="","",IF(ISNUMBER(MATCH(TRIM(SUBSTITUTE(B2570,CHAR(160),"")),'Look Up Values'!$B$2:$B$500,0)),"","Origin error")),"")</f>
        <v/>
      </c>
      <c r="O2570" s="242" t="str">
        <f>IF(AND(I2570&lt;&gt;0,I2570&lt;&gt;""),IF(C2570="","",IF(AND(ISNUMBER(--LEFT(C2570,FIND(" ",C2570&amp;" ")-1)),OR(LEN(LEFT(C2570,FIND(" ",C2570&amp;" ")-1))=6,LEN(LEFT(C2570,FIND(" ",C2570&amp;" ")-1))=7),OR(ISNUMBER(MATCH(LEFT(C2570,FIND(" ",C2570&amp;" ")-1),'Look Up Values'!$G$2:$G$1000,0)),ISNUMBER(MATCH(LEFT(C2570,FIND(" ",C2570&amp;" ")-1),'Look Up Values'!$AE$2:$AE$2000,0)))),"","EWC error")),"")</f>
        <v/>
      </c>
      <c r="P2570" s="242" t="str" cm="1">
        <f t="array" ref="P2570">IF(AND(I2570&lt;&gt;0,I2570&lt;&gt;""),IF(D2570="","",IF(ISNUMBER(MATCH(SUBSTITUTE(D2570," ",""),SUBSTITUTE('Look Up Values'!$S$2:$S$120," ",""),0)),"","D&amp;R error")),"")</f>
        <v/>
      </c>
      <c r="Q2570" s="242" t="str" cm="1">
        <f t="array" ref="Q2570">IF(AND(I2570&lt;&gt;0,I2570&lt;&gt;""),IF(G2570="","",IF(ISNUMBER(MATCH(SUBSTITUTE(G2570," ",""),SUBSTITUTE('Look Up Values'!$I$2:$I$10," ",""),0)),"","State error")),"")</f>
        <v/>
      </c>
      <c r="R2570" s="260" t="str">
        <f t="shared" si="81"/>
        <v/>
      </c>
    </row>
    <row r="2571" spans="1:18" ht="15.75">
      <c r="A2571" s="250">
        <v>2564</v>
      </c>
      <c r="B2571" s="198"/>
      <c r="C2571" s="25"/>
      <c r="D2571" s="25"/>
      <c r="E2571" s="25"/>
      <c r="F2571" s="25"/>
      <c r="G2571" s="26"/>
      <c r="H2571" s="27"/>
      <c r="I2571" s="28"/>
      <c r="J2571" s="430"/>
      <c r="K2571" s="48"/>
      <c r="L2571" s="457" t="str">
        <f t="shared" si="80"/>
        <v/>
      </c>
      <c r="M2571" s="245" cm="1">
        <f t="array" ref="M2571">SUMPRODUCT(--(N2571:Q2571&lt;&gt;"")) + IF(TRIM(R2571)="",0,LEN(R2571)-LEN(SUBSTITUTE(R2571,",",""))+1)</f>
        <v>0</v>
      </c>
      <c r="N2571" s="242" t="str">
        <f>IF(AND(I2571&lt;&gt;0,I2571&lt;&gt;""),IF(TRIM(SUBSTITUTE(B2571,CHAR(160),""))="","",IF(ISNUMBER(MATCH(TRIM(SUBSTITUTE(B2571,CHAR(160),"")),'Look Up Values'!$B$2:$B$500,0)),"","Origin error")),"")</f>
        <v/>
      </c>
      <c r="O2571" s="242" t="str">
        <f>IF(AND(I2571&lt;&gt;0,I2571&lt;&gt;""),IF(C2571="","",IF(AND(ISNUMBER(--LEFT(C2571,FIND(" ",C2571&amp;" ")-1)),OR(LEN(LEFT(C2571,FIND(" ",C2571&amp;" ")-1))=6,LEN(LEFT(C2571,FIND(" ",C2571&amp;" ")-1))=7),OR(ISNUMBER(MATCH(LEFT(C2571,FIND(" ",C2571&amp;" ")-1),'Look Up Values'!$G$2:$G$1000,0)),ISNUMBER(MATCH(LEFT(C2571,FIND(" ",C2571&amp;" ")-1),'Look Up Values'!$AE$2:$AE$2000,0)))),"","EWC error")),"")</f>
        <v/>
      </c>
      <c r="P2571" s="242" t="str" cm="1">
        <f t="array" ref="P2571">IF(AND(I2571&lt;&gt;0,I2571&lt;&gt;""),IF(D2571="","",IF(ISNUMBER(MATCH(SUBSTITUTE(D2571," ",""),SUBSTITUTE('Look Up Values'!$S$2:$S$120," ",""),0)),"","D&amp;R error")),"")</f>
        <v/>
      </c>
      <c r="Q2571" s="242" t="str" cm="1">
        <f t="array" ref="Q2571">IF(AND(I2571&lt;&gt;0,I2571&lt;&gt;""),IF(G2571="","",IF(ISNUMBER(MATCH(SUBSTITUTE(G2571," ",""),SUBSTITUTE('Look Up Values'!$I$2:$I$10," ",""),0)),"","State error")),"")</f>
        <v/>
      </c>
      <c r="R2571" s="260" t="str">
        <f t="shared" si="81"/>
        <v/>
      </c>
    </row>
    <row r="2572" spans="1:18" ht="15.75">
      <c r="A2572" s="250">
        <v>2565</v>
      </c>
      <c r="B2572" s="198"/>
      <c r="C2572" s="25"/>
      <c r="D2572" s="25"/>
      <c r="E2572" s="25"/>
      <c r="F2572" s="25"/>
      <c r="G2572" s="26"/>
      <c r="H2572" s="27"/>
      <c r="I2572" s="28"/>
      <c r="J2572" s="430"/>
      <c r="K2572" s="48"/>
      <c r="L2572" s="457" t="str">
        <f t="shared" si="80"/>
        <v/>
      </c>
      <c r="M2572" s="245" cm="1">
        <f t="array" ref="M2572">SUMPRODUCT(--(N2572:Q2572&lt;&gt;"")) + IF(TRIM(R2572)="",0,LEN(R2572)-LEN(SUBSTITUTE(R2572,",",""))+1)</f>
        <v>0</v>
      </c>
      <c r="N2572" s="242" t="str">
        <f>IF(AND(I2572&lt;&gt;0,I2572&lt;&gt;""),IF(TRIM(SUBSTITUTE(B2572,CHAR(160),""))="","",IF(ISNUMBER(MATCH(TRIM(SUBSTITUTE(B2572,CHAR(160),"")),'Look Up Values'!$B$2:$B$500,0)),"","Origin error")),"")</f>
        <v/>
      </c>
      <c r="O2572" s="242" t="str">
        <f>IF(AND(I2572&lt;&gt;0,I2572&lt;&gt;""),IF(C2572="","",IF(AND(ISNUMBER(--LEFT(C2572,FIND(" ",C2572&amp;" ")-1)),OR(LEN(LEFT(C2572,FIND(" ",C2572&amp;" ")-1))=6,LEN(LEFT(C2572,FIND(" ",C2572&amp;" ")-1))=7),OR(ISNUMBER(MATCH(LEFT(C2572,FIND(" ",C2572&amp;" ")-1),'Look Up Values'!$G$2:$G$1000,0)),ISNUMBER(MATCH(LEFT(C2572,FIND(" ",C2572&amp;" ")-1),'Look Up Values'!$AE$2:$AE$2000,0)))),"","EWC error")),"")</f>
        <v/>
      </c>
      <c r="P2572" s="242" t="str" cm="1">
        <f t="array" ref="P2572">IF(AND(I2572&lt;&gt;0,I2572&lt;&gt;""),IF(D2572="","",IF(ISNUMBER(MATCH(SUBSTITUTE(D2572," ",""),SUBSTITUTE('Look Up Values'!$S$2:$S$120," ",""),0)),"","D&amp;R error")),"")</f>
        <v/>
      </c>
      <c r="Q2572" s="242" t="str" cm="1">
        <f t="array" ref="Q2572">IF(AND(I2572&lt;&gt;0,I2572&lt;&gt;""),IF(G2572="","",IF(ISNUMBER(MATCH(SUBSTITUTE(G2572," ",""),SUBSTITUTE('Look Up Values'!$I$2:$I$10," ",""),0)),"","State error")),"")</f>
        <v/>
      </c>
      <c r="R2572" s="260" t="str">
        <f t="shared" si="81"/>
        <v/>
      </c>
    </row>
    <row r="2573" spans="1:18" ht="15.75">
      <c r="A2573" s="250">
        <v>2566</v>
      </c>
      <c r="B2573" s="198"/>
      <c r="C2573" s="25"/>
      <c r="D2573" s="25"/>
      <c r="E2573" s="25"/>
      <c r="F2573" s="25"/>
      <c r="G2573" s="26"/>
      <c r="H2573" s="27"/>
      <c r="I2573" s="28"/>
      <c r="J2573" s="430"/>
      <c r="K2573" s="48"/>
      <c r="L2573" s="457" t="str">
        <f t="shared" si="80"/>
        <v/>
      </c>
      <c r="M2573" s="245" cm="1">
        <f t="array" ref="M2573">SUMPRODUCT(--(N2573:Q2573&lt;&gt;"")) + IF(TRIM(R2573)="",0,LEN(R2573)-LEN(SUBSTITUTE(R2573,",",""))+1)</f>
        <v>0</v>
      </c>
      <c r="N2573" s="242" t="str">
        <f>IF(AND(I2573&lt;&gt;0,I2573&lt;&gt;""),IF(TRIM(SUBSTITUTE(B2573,CHAR(160),""))="","",IF(ISNUMBER(MATCH(TRIM(SUBSTITUTE(B2573,CHAR(160),"")),'Look Up Values'!$B$2:$B$500,0)),"","Origin error")),"")</f>
        <v/>
      </c>
      <c r="O2573" s="242" t="str">
        <f>IF(AND(I2573&lt;&gt;0,I2573&lt;&gt;""),IF(C2573="","",IF(AND(ISNUMBER(--LEFT(C2573,FIND(" ",C2573&amp;" ")-1)),OR(LEN(LEFT(C2573,FIND(" ",C2573&amp;" ")-1))=6,LEN(LEFT(C2573,FIND(" ",C2573&amp;" ")-1))=7),OR(ISNUMBER(MATCH(LEFT(C2573,FIND(" ",C2573&amp;" ")-1),'Look Up Values'!$G$2:$G$1000,0)),ISNUMBER(MATCH(LEFT(C2573,FIND(" ",C2573&amp;" ")-1),'Look Up Values'!$AE$2:$AE$2000,0)))),"","EWC error")),"")</f>
        <v/>
      </c>
      <c r="P2573" s="242" t="str" cm="1">
        <f t="array" ref="P2573">IF(AND(I2573&lt;&gt;0,I2573&lt;&gt;""),IF(D2573="","",IF(ISNUMBER(MATCH(SUBSTITUTE(D2573," ",""),SUBSTITUTE('Look Up Values'!$S$2:$S$120," ",""),0)),"","D&amp;R error")),"")</f>
        <v/>
      </c>
      <c r="Q2573" s="242" t="str" cm="1">
        <f t="array" ref="Q2573">IF(AND(I2573&lt;&gt;0,I2573&lt;&gt;""),IF(G2573="","",IF(ISNUMBER(MATCH(SUBSTITUTE(G2573," ",""),SUBSTITUTE('Look Up Values'!$I$2:$I$10," ",""),0)),"","State error")),"")</f>
        <v/>
      </c>
      <c r="R2573" s="260" t="str">
        <f t="shared" si="81"/>
        <v/>
      </c>
    </row>
    <row r="2574" spans="1:18" ht="15.75">
      <c r="A2574" s="250">
        <v>2567</v>
      </c>
      <c r="B2574" s="198"/>
      <c r="C2574" s="25"/>
      <c r="D2574" s="25"/>
      <c r="E2574" s="25"/>
      <c r="F2574" s="25"/>
      <c r="G2574" s="26"/>
      <c r="H2574" s="27"/>
      <c r="I2574" s="28"/>
      <c r="J2574" s="430"/>
      <c r="K2574" s="48"/>
      <c r="L2574" s="457" t="str">
        <f t="shared" si="80"/>
        <v/>
      </c>
      <c r="M2574" s="245" cm="1">
        <f t="array" ref="M2574">SUMPRODUCT(--(N2574:Q2574&lt;&gt;"")) + IF(TRIM(R2574)="",0,LEN(R2574)-LEN(SUBSTITUTE(R2574,",",""))+1)</f>
        <v>0</v>
      </c>
      <c r="N2574" s="242" t="str">
        <f>IF(AND(I2574&lt;&gt;0,I2574&lt;&gt;""),IF(TRIM(SUBSTITUTE(B2574,CHAR(160),""))="","",IF(ISNUMBER(MATCH(TRIM(SUBSTITUTE(B2574,CHAR(160),"")),'Look Up Values'!$B$2:$B$500,0)),"","Origin error")),"")</f>
        <v/>
      </c>
      <c r="O2574" s="242" t="str">
        <f>IF(AND(I2574&lt;&gt;0,I2574&lt;&gt;""),IF(C2574="","",IF(AND(ISNUMBER(--LEFT(C2574,FIND(" ",C2574&amp;" ")-1)),OR(LEN(LEFT(C2574,FIND(" ",C2574&amp;" ")-1))=6,LEN(LEFT(C2574,FIND(" ",C2574&amp;" ")-1))=7),OR(ISNUMBER(MATCH(LEFT(C2574,FIND(" ",C2574&amp;" ")-1),'Look Up Values'!$G$2:$G$1000,0)),ISNUMBER(MATCH(LEFT(C2574,FIND(" ",C2574&amp;" ")-1),'Look Up Values'!$AE$2:$AE$2000,0)))),"","EWC error")),"")</f>
        <v/>
      </c>
      <c r="P2574" s="242" t="str" cm="1">
        <f t="array" ref="P2574">IF(AND(I2574&lt;&gt;0,I2574&lt;&gt;""),IF(D2574="","",IF(ISNUMBER(MATCH(SUBSTITUTE(D2574," ",""),SUBSTITUTE('Look Up Values'!$S$2:$S$120," ",""),0)),"","D&amp;R error")),"")</f>
        <v/>
      </c>
      <c r="Q2574" s="242" t="str" cm="1">
        <f t="array" ref="Q2574">IF(AND(I2574&lt;&gt;0,I2574&lt;&gt;""),IF(G2574="","",IF(ISNUMBER(MATCH(SUBSTITUTE(G2574," ",""),SUBSTITUTE('Look Up Values'!$I$2:$I$10," ",""),0)),"","State error")),"")</f>
        <v/>
      </c>
      <c r="R2574" s="260" t="str">
        <f t="shared" si="81"/>
        <v/>
      </c>
    </row>
    <row r="2575" spans="1:18" ht="15.75">
      <c r="A2575" s="250">
        <v>2568</v>
      </c>
      <c r="B2575" s="198"/>
      <c r="C2575" s="25"/>
      <c r="D2575" s="25"/>
      <c r="E2575" s="25"/>
      <c r="F2575" s="25"/>
      <c r="G2575" s="26"/>
      <c r="H2575" s="27"/>
      <c r="I2575" s="28"/>
      <c r="J2575" s="430"/>
      <c r="K2575" s="48"/>
      <c r="L2575" s="457" t="str">
        <f t="shared" si="80"/>
        <v/>
      </c>
      <c r="M2575" s="245" cm="1">
        <f t="array" ref="M2575">SUMPRODUCT(--(N2575:Q2575&lt;&gt;"")) + IF(TRIM(R2575)="",0,LEN(R2575)-LEN(SUBSTITUTE(R2575,",",""))+1)</f>
        <v>0</v>
      </c>
      <c r="N2575" s="242" t="str">
        <f>IF(AND(I2575&lt;&gt;0,I2575&lt;&gt;""),IF(TRIM(SUBSTITUTE(B2575,CHAR(160),""))="","",IF(ISNUMBER(MATCH(TRIM(SUBSTITUTE(B2575,CHAR(160),"")),'Look Up Values'!$B$2:$B$500,0)),"","Origin error")),"")</f>
        <v/>
      </c>
      <c r="O2575" s="242" t="str">
        <f>IF(AND(I2575&lt;&gt;0,I2575&lt;&gt;""),IF(C2575="","",IF(AND(ISNUMBER(--LEFT(C2575,FIND(" ",C2575&amp;" ")-1)),OR(LEN(LEFT(C2575,FIND(" ",C2575&amp;" ")-1))=6,LEN(LEFT(C2575,FIND(" ",C2575&amp;" ")-1))=7),OR(ISNUMBER(MATCH(LEFT(C2575,FIND(" ",C2575&amp;" ")-1),'Look Up Values'!$G$2:$G$1000,0)),ISNUMBER(MATCH(LEFT(C2575,FIND(" ",C2575&amp;" ")-1),'Look Up Values'!$AE$2:$AE$2000,0)))),"","EWC error")),"")</f>
        <v/>
      </c>
      <c r="P2575" s="242" t="str" cm="1">
        <f t="array" ref="P2575">IF(AND(I2575&lt;&gt;0,I2575&lt;&gt;""),IF(D2575="","",IF(ISNUMBER(MATCH(SUBSTITUTE(D2575," ",""),SUBSTITUTE('Look Up Values'!$S$2:$S$120," ",""),0)),"","D&amp;R error")),"")</f>
        <v/>
      </c>
      <c r="Q2575" s="242" t="str" cm="1">
        <f t="array" ref="Q2575">IF(AND(I2575&lt;&gt;0,I2575&lt;&gt;""),IF(G2575="","",IF(ISNUMBER(MATCH(SUBSTITUTE(G2575," ",""),SUBSTITUTE('Look Up Values'!$I$2:$I$10," ",""),0)),"","State error")),"")</f>
        <v/>
      </c>
      <c r="R2575" s="260" t="str">
        <f t="shared" si="81"/>
        <v/>
      </c>
    </row>
    <row r="2576" spans="1:18" ht="15.75">
      <c r="A2576" s="250">
        <v>2569</v>
      </c>
      <c r="B2576" s="198"/>
      <c r="C2576" s="25"/>
      <c r="D2576" s="25"/>
      <c r="E2576" s="25"/>
      <c r="F2576" s="25"/>
      <c r="G2576" s="26"/>
      <c r="H2576" s="27"/>
      <c r="I2576" s="28"/>
      <c r="J2576" s="430"/>
      <c r="K2576" s="48"/>
      <c r="L2576" s="457" t="str">
        <f t="shared" si="80"/>
        <v/>
      </c>
      <c r="M2576" s="245" cm="1">
        <f t="array" ref="M2576">SUMPRODUCT(--(N2576:Q2576&lt;&gt;"")) + IF(TRIM(R2576)="",0,LEN(R2576)-LEN(SUBSTITUTE(R2576,",",""))+1)</f>
        <v>0</v>
      </c>
      <c r="N2576" s="242" t="str">
        <f>IF(AND(I2576&lt;&gt;0,I2576&lt;&gt;""),IF(TRIM(SUBSTITUTE(B2576,CHAR(160),""))="","",IF(ISNUMBER(MATCH(TRIM(SUBSTITUTE(B2576,CHAR(160),"")),'Look Up Values'!$B$2:$B$500,0)),"","Origin error")),"")</f>
        <v/>
      </c>
      <c r="O2576" s="242" t="str">
        <f>IF(AND(I2576&lt;&gt;0,I2576&lt;&gt;""),IF(C2576="","",IF(AND(ISNUMBER(--LEFT(C2576,FIND(" ",C2576&amp;" ")-1)),OR(LEN(LEFT(C2576,FIND(" ",C2576&amp;" ")-1))=6,LEN(LEFT(C2576,FIND(" ",C2576&amp;" ")-1))=7),OR(ISNUMBER(MATCH(LEFT(C2576,FIND(" ",C2576&amp;" ")-1),'Look Up Values'!$G$2:$G$1000,0)),ISNUMBER(MATCH(LEFT(C2576,FIND(" ",C2576&amp;" ")-1),'Look Up Values'!$AE$2:$AE$2000,0)))),"","EWC error")),"")</f>
        <v/>
      </c>
      <c r="P2576" s="242" t="str" cm="1">
        <f t="array" ref="P2576">IF(AND(I2576&lt;&gt;0,I2576&lt;&gt;""),IF(D2576="","",IF(ISNUMBER(MATCH(SUBSTITUTE(D2576," ",""),SUBSTITUTE('Look Up Values'!$S$2:$S$120," ",""),0)),"","D&amp;R error")),"")</f>
        <v/>
      </c>
      <c r="Q2576" s="242" t="str" cm="1">
        <f t="array" ref="Q2576">IF(AND(I2576&lt;&gt;0,I2576&lt;&gt;""),IF(G2576="","",IF(ISNUMBER(MATCH(SUBSTITUTE(G2576," ",""),SUBSTITUTE('Look Up Values'!$I$2:$I$10," ",""),0)),"","State error")),"")</f>
        <v/>
      </c>
      <c r="R2576" s="260" t="str">
        <f t="shared" si="81"/>
        <v/>
      </c>
    </row>
    <row r="2577" spans="1:18" ht="15.75">
      <c r="A2577" s="250">
        <v>2570</v>
      </c>
      <c r="B2577" s="198"/>
      <c r="C2577" s="25"/>
      <c r="D2577" s="25"/>
      <c r="E2577" s="25"/>
      <c r="F2577" s="25"/>
      <c r="G2577" s="26"/>
      <c r="H2577" s="27"/>
      <c r="I2577" s="28"/>
      <c r="J2577" s="430"/>
      <c r="K2577" s="48"/>
      <c r="L2577" s="457" t="str">
        <f t="shared" si="80"/>
        <v/>
      </c>
      <c r="M2577" s="245" cm="1">
        <f t="array" ref="M2577">SUMPRODUCT(--(N2577:Q2577&lt;&gt;"")) + IF(TRIM(R2577)="",0,LEN(R2577)-LEN(SUBSTITUTE(R2577,",",""))+1)</f>
        <v>0</v>
      </c>
      <c r="N2577" s="242" t="str">
        <f>IF(AND(I2577&lt;&gt;0,I2577&lt;&gt;""),IF(TRIM(SUBSTITUTE(B2577,CHAR(160),""))="","",IF(ISNUMBER(MATCH(TRIM(SUBSTITUTE(B2577,CHAR(160),"")),'Look Up Values'!$B$2:$B$500,0)),"","Origin error")),"")</f>
        <v/>
      </c>
      <c r="O2577" s="242" t="str">
        <f>IF(AND(I2577&lt;&gt;0,I2577&lt;&gt;""),IF(C2577="","",IF(AND(ISNUMBER(--LEFT(C2577,FIND(" ",C2577&amp;" ")-1)),OR(LEN(LEFT(C2577,FIND(" ",C2577&amp;" ")-1))=6,LEN(LEFT(C2577,FIND(" ",C2577&amp;" ")-1))=7),OR(ISNUMBER(MATCH(LEFT(C2577,FIND(" ",C2577&amp;" ")-1),'Look Up Values'!$G$2:$G$1000,0)),ISNUMBER(MATCH(LEFT(C2577,FIND(" ",C2577&amp;" ")-1),'Look Up Values'!$AE$2:$AE$2000,0)))),"","EWC error")),"")</f>
        <v/>
      </c>
      <c r="P2577" s="242" t="str" cm="1">
        <f t="array" ref="P2577">IF(AND(I2577&lt;&gt;0,I2577&lt;&gt;""),IF(D2577="","",IF(ISNUMBER(MATCH(SUBSTITUTE(D2577," ",""),SUBSTITUTE('Look Up Values'!$S$2:$S$120," ",""),0)),"","D&amp;R error")),"")</f>
        <v/>
      </c>
      <c r="Q2577" s="242" t="str" cm="1">
        <f t="array" ref="Q2577">IF(AND(I2577&lt;&gt;0,I2577&lt;&gt;""),IF(G2577="","",IF(ISNUMBER(MATCH(SUBSTITUTE(G2577," ",""),SUBSTITUTE('Look Up Values'!$I$2:$I$10," ",""),0)),"","State error")),"")</f>
        <v/>
      </c>
      <c r="R2577" s="260" t="str">
        <f t="shared" si="81"/>
        <v/>
      </c>
    </row>
    <row r="2578" spans="1:18" ht="15.75">
      <c r="A2578" s="250">
        <v>2571</v>
      </c>
      <c r="B2578" s="198"/>
      <c r="C2578" s="25"/>
      <c r="D2578" s="25"/>
      <c r="E2578" s="25"/>
      <c r="F2578" s="25"/>
      <c r="G2578" s="26"/>
      <c r="H2578" s="27"/>
      <c r="I2578" s="28"/>
      <c r="J2578" s="430"/>
      <c r="K2578" s="48"/>
      <c r="L2578" s="457" t="str">
        <f t="shared" si="80"/>
        <v/>
      </c>
      <c r="M2578" s="245" cm="1">
        <f t="array" ref="M2578">SUMPRODUCT(--(N2578:Q2578&lt;&gt;"")) + IF(TRIM(R2578)="",0,LEN(R2578)-LEN(SUBSTITUTE(R2578,",",""))+1)</f>
        <v>0</v>
      </c>
      <c r="N2578" s="242" t="str">
        <f>IF(AND(I2578&lt;&gt;0,I2578&lt;&gt;""),IF(TRIM(SUBSTITUTE(B2578,CHAR(160),""))="","",IF(ISNUMBER(MATCH(TRIM(SUBSTITUTE(B2578,CHAR(160),"")),'Look Up Values'!$B$2:$B$500,0)),"","Origin error")),"")</f>
        <v/>
      </c>
      <c r="O2578" s="242" t="str">
        <f>IF(AND(I2578&lt;&gt;0,I2578&lt;&gt;""),IF(C2578="","",IF(AND(ISNUMBER(--LEFT(C2578,FIND(" ",C2578&amp;" ")-1)),OR(LEN(LEFT(C2578,FIND(" ",C2578&amp;" ")-1))=6,LEN(LEFT(C2578,FIND(" ",C2578&amp;" ")-1))=7),OR(ISNUMBER(MATCH(LEFT(C2578,FIND(" ",C2578&amp;" ")-1),'Look Up Values'!$G$2:$G$1000,0)),ISNUMBER(MATCH(LEFT(C2578,FIND(" ",C2578&amp;" ")-1),'Look Up Values'!$AE$2:$AE$2000,0)))),"","EWC error")),"")</f>
        <v/>
      </c>
      <c r="P2578" s="242" t="str" cm="1">
        <f t="array" ref="P2578">IF(AND(I2578&lt;&gt;0,I2578&lt;&gt;""),IF(D2578="","",IF(ISNUMBER(MATCH(SUBSTITUTE(D2578," ",""),SUBSTITUTE('Look Up Values'!$S$2:$S$120," ",""),0)),"","D&amp;R error")),"")</f>
        <v/>
      </c>
      <c r="Q2578" s="242" t="str" cm="1">
        <f t="array" ref="Q2578">IF(AND(I2578&lt;&gt;0,I2578&lt;&gt;""),IF(G2578="","",IF(ISNUMBER(MATCH(SUBSTITUTE(G2578," ",""),SUBSTITUTE('Look Up Values'!$I$2:$I$10," ",""),0)),"","State error")),"")</f>
        <v/>
      </c>
      <c r="R2578" s="260" t="str">
        <f t="shared" si="81"/>
        <v/>
      </c>
    </row>
    <row r="2579" spans="1:18" ht="15.75">
      <c r="A2579" s="250">
        <v>2572</v>
      </c>
      <c r="B2579" s="198"/>
      <c r="C2579" s="25"/>
      <c r="D2579" s="25"/>
      <c r="E2579" s="25"/>
      <c r="F2579" s="25"/>
      <c r="G2579" s="26"/>
      <c r="H2579" s="27"/>
      <c r="I2579" s="28"/>
      <c r="J2579" s="430"/>
      <c r="K2579" s="48"/>
      <c r="L2579" s="457" t="str">
        <f t="shared" si="80"/>
        <v/>
      </c>
      <c r="M2579" s="245" cm="1">
        <f t="array" ref="M2579">SUMPRODUCT(--(N2579:Q2579&lt;&gt;"")) + IF(TRIM(R2579)="",0,LEN(R2579)-LEN(SUBSTITUTE(R2579,",",""))+1)</f>
        <v>0</v>
      </c>
      <c r="N2579" s="242" t="str">
        <f>IF(AND(I2579&lt;&gt;0,I2579&lt;&gt;""),IF(TRIM(SUBSTITUTE(B2579,CHAR(160),""))="","",IF(ISNUMBER(MATCH(TRIM(SUBSTITUTE(B2579,CHAR(160),"")),'Look Up Values'!$B$2:$B$500,0)),"","Origin error")),"")</f>
        <v/>
      </c>
      <c r="O2579" s="242" t="str">
        <f>IF(AND(I2579&lt;&gt;0,I2579&lt;&gt;""),IF(C2579="","",IF(AND(ISNUMBER(--LEFT(C2579,FIND(" ",C2579&amp;" ")-1)),OR(LEN(LEFT(C2579,FIND(" ",C2579&amp;" ")-1))=6,LEN(LEFT(C2579,FIND(" ",C2579&amp;" ")-1))=7),OR(ISNUMBER(MATCH(LEFT(C2579,FIND(" ",C2579&amp;" ")-1),'Look Up Values'!$G$2:$G$1000,0)),ISNUMBER(MATCH(LEFT(C2579,FIND(" ",C2579&amp;" ")-1),'Look Up Values'!$AE$2:$AE$2000,0)))),"","EWC error")),"")</f>
        <v/>
      </c>
      <c r="P2579" s="242" t="str" cm="1">
        <f t="array" ref="P2579">IF(AND(I2579&lt;&gt;0,I2579&lt;&gt;""),IF(D2579="","",IF(ISNUMBER(MATCH(SUBSTITUTE(D2579," ",""),SUBSTITUTE('Look Up Values'!$S$2:$S$120," ",""),0)),"","D&amp;R error")),"")</f>
        <v/>
      </c>
      <c r="Q2579" s="242" t="str" cm="1">
        <f t="array" ref="Q2579">IF(AND(I2579&lt;&gt;0,I2579&lt;&gt;""),IF(G2579="","",IF(ISNUMBER(MATCH(SUBSTITUTE(G2579," ",""),SUBSTITUTE('Look Up Values'!$I$2:$I$10," ",""),0)),"","State error")),"")</f>
        <v/>
      </c>
      <c r="R2579" s="260" t="str">
        <f t="shared" si="81"/>
        <v/>
      </c>
    </row>
    <row r="2580" spans="1:18" ht="15.75">
      <c r="A2580" s="250">
        <v>2573</v>
      </c>
      <c r="B2580" s="198"/>
      <c r="C2580" s="25"/>
      <c r="D2580" s="25"/>
      <c r="E2580" s="25"/>
      <c r="F2580" s="25"/>
      <c r="G2580" s="26"/>
      <c r="H2580" s="27"/>
      <c r="I2580" s="28"/>
      <c r="J2580" s="430"/>
      <c r="K2580" s="48"/>
      <c r="L2580" s="457" t="str">
        <f t="shared" si="80"/>
        <v/>
      </c>
      <c r="M2580" s="245" cm="1">
        <f t="array" ref="M2580">SUMPRODUCT(--(N2580:Q2580&lt;&gt;"")) + IF(TRIM(R2580)="",0,LEN(R2580)-LEN(SUBSTITUTE(R2580,",",""))+1)</f>
        <v>0</v>
      </c>
      <c r="N2580" s="242" t="str">
        <f>IF(AND(I2580&lt;&gt;0,I2580&lt;&gt;""),IF(TRIM(SUBSTITUTE(B2580,CHAR(160),""))="","",IF(ISNUMBER(MATCH(TRIM(SUBSTITUTE(B2580,CHAR(160),"")),'Look Up Values'!$B$2:$B$500,0)),"","Origin error")),"")</f>
        <v/>
      </c>
      <c r="O2580" s="242" t="str">
        <f>IF(AND(I2580&lt;&gt;0,I2580&lt;&gt;""),IF(C2580="","",IF(AND(ISNUMBER(--LEFT(C2580,FIND(" ",C2580&amp;" ")-1)),OR(LEN(LEFT(C2580,FIND(" ",C2580&amp;" ")-1))=6,LEN(LEFT(C2580,FIND(" ",C2580&amp;" ")-1))=7),OR(ISNUMBER(MATCH(LEFT(C2580,FIND(" ",C2580&amp;" ")-1),'Look Up Values'!$G$2:$G$1000,0)),ISNUMBER(MATCH(LEFT(C2580,FIND(" ",C2580&amp;" ")-1),'Look Up Values'!$AE$2:$AE$2000,0)))),"","EWC error")),"")</f>
        <v/>
      </c>
      <c r="P2580" s="242" t="str" cm="1">
        <f t="array" ref="P2580">IF(AND(I2580&lt;&gt;0,I2580&lt;&gt;""),IF(D2580="","",IF(ISNUMBER(MATCH(SUBSTITUTE(D2580," ",""),SUBSTITUTE('Look Up Values'!$S$2:$S$120," ",""),0)),"","D&amp;R error")),"")</f>
        <v/>
      </c>
      <c r="Q2580" s="242" t="str" cm="1">
        <f t="array" ref="Q2580">IF(AND(I2580&lt;&gt;0,I2580&lt;&gt;""),IF(G2580="","",IF(ISNUMBER(MATCH(SUBSTITUTE(G2580," ",""),SUBSTITUTE('Look Up Values'!$I$2:$I$10," ",""),0)),"","State error")),"")</f>
        <v/>
      </c>
      <c r="R2580" s="260" t="str">
        <f t="shared" si="81"/>
        <v/>
      </c>
    </row>
    <row r="2581" spans="1:18" ht="15.75">
      <c r="A2581" s="250">
        <v>2574</v>
      </c>
      <c r="B2581" s="198"/>
      <c r="C2581" s="25"/>
      <c r="D2581" s="25"/>
      <c r="E2581" s="25"/>
      <c r="F2581" s="25"/>
      <c r="G2581" s="26"/>
      <c r="H2581" s="27"/>
      <c r="I2581" s="28"/>
      <c r="J2581" s="430"/>
      <c r="K2581" s="48"/>
      <c r="L2581" s="457" t="str">
        <f t="shared" si="80"/>
        <v/>
      </c>
      <c r="M2581" s="245" cm="1">
        <f t="array" ref="M2581">SUMPRODUCT(--(N2581:Q2581&lt;&gt;"")) + IF(TRIM(R2581)="",0,LEN(R2581)-LEN(SUBSTITUTE(R2581,",",""))+1)</f>
        <v>0</v>
      </c>
      <c r="N2581" s="242" t="str">
        <f>IF(AND(I2581&lt;&gt;0,I2581&lt;&gt;""),IF(TRIM(SUBSTITUTE(B2581,CHAR(160),""))="","",IF(ISNUMBER(MATCH(TRIM(SUBSTITUTE(B2581,CHAR(160),"")),'Look Up Values'!$B$2:$B$500,0)),"","Origin error")),"")</f>
        <v/>
      </c>
      <c r="O2581" s="242" t="str">
        <f>IF(AND(I2581&lt;&gt;0,I2581&lt;&gt;""),IF(C2581="","",IF(AND(ISNUMBER(--LEFT(C2581,FIND(" ",C2581&amp;" ")-1)),OR(LEN(LEFT(C2581,FIND(" ",C2581&amp;" ")-1))=6,LEN(LEFT(C2581,FIND(" ",C2581&amp;" ")-1))=7),OR(ISNUMBER(MATCH(LEFT(C2581,FIND(" ",C2581&amp;" ")-1),'Look Up Values'!$G$2:$G$1000,0)),ISNUMBER(MATCH(LEFT(C2581,FIND(" ",C2581&amp;" ")-1),'Look Up Values'!$AE$2:$AE$2000,0)))),"","EWC error")),"")</f>
        <v/>
      </c>
      <c r="P2581" s="242" t="str" cm="1">
        <f t="array" ref="P2581">IF(AND(I2581&lt;&gt;0,I2581&lt;&gt;""),IF(D2581="","",IF(ISNUMBER(MATCH(SUBSTITUTE(D2581," ",""),SUBSTITUTE('Look Up Values'!$S$2:$S$120," ",""),0)),"","D&amp;R error")),"")</f>
        <v/>
      </c>
      <c r="Q2581" s="242" t="str" cm="1">
        <f t="array" ref="Q2581">IF(AND(I2581&lt;&gt;0,I2581&lt;&gt;""),IF(G2581="","",IF(ISNUMBER(MATCH(SUBSTITUTE(G2581," ",""),SUBSTITUTE('Look Up Values'!$I$2:$I$10," ",""),0)),"","State error")),"")</f>
        <v/>
      </c>
      <c r="R2581" s="260" t="str">
        <f t="shared" si="81"/>
        <v/>
      </c>
    </row>
    <row r="2582" spans="1:18" ht="15.75">
      <c r="A2582" s="250">
        <v>2575</v>
      </c>
      <c r="B2582" s="198"/>
      <c r="C2582" s="25"/>
      <c r="D2582" s="25"/>
      <c r="E2582" s="25"/>
      <c r="F2582" s="25"/>
      <c r="G2582" s="26"/>
      <c r="H2582" s="27"/>
      <c r="I2582" s="28"/>
      <c r="J2582" s="430"/>
      <c r="K2582" s="48"/>
      <c r="L2582" s="457" t="str">
        <f t="shared" si="80"/>
        <v/>
      </c>
      <c r="M2582" s="245" cm="1">
        <f t="array" ref="M2582">SUMPRODUCT(--(N2582:Q2582&lt;&gt;"")) + IF(TRIM(R2582)="",0,LEN(R2582)-LEN(SUBSTITUTE(R2582,",",""))+1)</f>
        <v>0</v>
      </c>
      <c r="N2582" s="242" t="str">
        <f>IF(AND(I2582&lt;&gt;0,I2582&lt;&gt;""),IF(TRIM(SUBSTITUTE(B2582,CHAR(160),""))="","",IF(ISNUMBER(MATCH(TRIM(SUBSTITUTE(B2582,CHAR(160),"")),'Look Up Values'!$B$2:$B$500,0)),"","Origin error")),"")</f>
        <v/>
      </c>
      <c r="O2582" s="242" t="str">
        <f>IF(AND(I2582&lt;&gt;0,I2582&lt;&gt;""),IF(C2582="","",IF(AND(ISNUMBER(--LEFT(C2582,FIND(" ",C2582&amp;" ")-1)),OR(LEN(LEFT(C2582,FIND(" ",C2582&amp;" ")-1))=6,LEN(LEFT(C2582,FIND(" ",C2582&amp;" ")-1))=7),OR(ISNUMBER(MATCH(LEFT(C2582,FIND(" ",C2582&amp;" ")-1),'Look Up Values'!$G$2:$G$1000,0)),ISNUMBER(MATCH(LEFT(C2582,FIND(" ",C2582&amp;" ")-1),'Look Up Values'!$AE$2:$AE$2000,0)))),"","EWC error")),"")</f>
        <v/>
      </c>
      <c r="P2582" s="242" t="str" cm="1">
        <f t="array" ref="P2582">IF(AND(I2582&lt;&gt;0,I2582&lt;&gt;""),IF(D2582="","",IF(ISNUMBER(MATCH(SUBSTITUTE(D2582," ",""),SUBSTITUTE('Look Up Values'!$S$2:$S$120," ",""),0)),"","D&amp;R error")),"")</f>
        <v/>
      </c>
      <c r="Q2582" s="242" t="str" cm="1">
        <f t="array" ref="Q2582">IF(AND(I2582&lt;&gt;0,I2582&lt;&gt;""),IF(G2582="","",IF(ISNUMBER(MATCH(SUBSTITUTE(G2582," ",""),SUBSTITUTE('Look Up Values'!$I$2:$I$10," ",""),0)),"","State error")),"")</f>
        <v/>
      </c>
      <c r="R2582" s="260" t="str">
        <f t="shared" si="81"/>
        <v/>
      </c>
    </row>
    <row r="2583" spans="1:18" ht="15.75">
      <c r="A2583" s="250">
        <v>2576</v>
      </c>
      <c r="B2583" s="198"/>
      <c r="C2583" s="25"/>
      <c r="D2583" s="25"/>
      <c r="E2583" s="25"/>
      <c r="F2583" s="25"/>
      <c r="G2583" s="26"/>
      <c r="H2583" s="27"/>
      <c r="I2583" s="28"/>
      <c r="J2583" s="430"/>
      <c r="K2583" s="48"/>
      <c r="L2583" s="457" t="str">
        <f t="shared" si="80"/>
        <v/>
      </c>
      <c r="M2583" s="245" cm="1">
        <f t="array" ref="M2583">SUMPRODUCT(--(N2583:Q2583&lt;&gt;"")) + IF(TRIM(R2583)="",0,LEN(R2583)-LEN(SUBSTITUTE(R2583,",",""))+1)</f>
        <v>0</v>
      </c>
      <c r="N2583" s="242" t="str">
        <f>IF(AND(I2583&lt;&gt;0,I2583&lt;&gt;""),IF(TRIM(SUBSTITUTE(B2583,CHAR(160),""))="","",IF(ISNUMBER(MATCH(TRIM(SUBSTITUTE(B2583,CHAR(160),"")),'Look Up Values'!$B$2:$B$500,0)),"","Origin error")),"")</f>
        <v/>
      </c>
      <c r="O2583" s="242" t="str">
        <f>IF(AND(I2583&lt;&gt;0,I2583&lt;&gt;""),IF(C2583="","",IF(AND(ISNUMBER(--LEFT(C2583,FIND(" ",C2583&amp;" ")-1)),OR(LEN(LEFT(C2583,FIND(" ",C2583&amp;" ")-1))=6,LEN(LEFT(C2583,FIND(" ",C2583&amp;" ")-1))=7),OR(ISNUMBER(MATCH(LEFT(C2583,FIND(" ",C2583&amp;" ")-1),'Look Up Values'!$G$2:$G$1000,0)),ISNUMBER(MATCH(LEFT(C2583,FIND(" ",C2583&amp;" ")-1),'Look Up Values'!$AE$2:$AE$2000,0)))),"","EWC error")),"")</f>
        <v/>
      </c>
      <c r="P2583" s="242" t="str" cm="1">
        <f t="array" ref="P2583">IF(AND(I2583&lt;&gt;0,I2583&lt;&gt;""),IF(D2583="","",IF(ISNUMBER(MATCH(SUBSTITUTE(D2583," ",""),SUBSTITUTE('Look Up Values'!$S$2:$S$120," ",""),0)),"","D&amp;R error")),"")</f>
        <v/>
      </c>
      <c r="Q2583" s="242" t="str" cm="1">
        <f t="array" ref="Q2583">IF(AND(I2583&lt;&gt;0,I2583&lt;&gt;""),IF(G2583="","",IF(ISNUMBER(MATCH(SUBSTITUTE(G2583," ",""),SUBSTITUTE('Look Up Values'!$I$2:$I$10," ",""),0)),"","State error")),"")</f>
        <v/>
      </c>
      <c r="R2583" s="260" t="str">
        <f t="shared" si="81"/>
        <v/>
      </c>
    </row>
    <row r="2584" spans="1:18" ht="15.75">
      <c r="A2584" s="250">
        <v>2577</v>
      </c>
      <c r="B2584" s="198"/>
      <c r="C2584" s="25"/>
      <c r="D2584" s="25"/>
      <c r="E2584" s="25"/>
      <c r="F2584" s="25"/>
      <c r="G2584" s="26"/>
      <c r="H2584" s="27"/>
      <c r="I2584" s="28"/>
      <c r="J2584" s="430"/>
      <c r="K2584" s="48"/>
      <c r="L2584" s="457" t="str">
        <f t="shared" si="80"/>
        <v/>
      </c>
      <c r="M2584" s="245" cm="1">
        <f t="array" ref="M2584">SUMPRODUCT(--(N2584:Q2584&lt;&gt;"")) + IF(TRIM(R2584)="",0,LEN(R2584)-LEN(SUBSTITUTE(R2584,",",""))+1)</f>
        <v>0</v>
      </c>
      <c r="N2584" s="242" t="str">
        <f>IF(AND(I2584&lt;&gt;0,I2584&lt;&gt;""),IF(TRIM(SUBSTITUTE(B2584,CHAR(160),""))="","",IF(ISNUMBER(MATCH(TRIM(SUBSTITUTE(B2584,CHAR(160),"")),'Look Up Values'!$B$2:$B$500,0)),"","Origin error")),"")</f>
        <v/>
      </c>
      <c r="O2584" s="242" t="str">
        <f>IF(AND(I2584&lt;&gt;0,I2584&lt;&gt;""),IF(C2584="","",IF(AND(ISNUMBER(--LEFT(C2584,FIND(" ",C2584&amp;" ")-1)),OR(LEN(LEFT(C2584,FIND(" ",C2584&amp;" ")-1))=6,LEN(LEFT(C2584,FIND(" ",C2584&amp;" ")-1))=7),OR(ISNUMBER(MATCH(LEFT(C2584,FIND(" ",C2584&amp;" ")-1),'Look Up Values'!$G$2:$G$1000,0)),ISNUMBER(MATCH(LEFT(C2584,FIND(" ",C2584&amp;" ")-1),'Look Up Values'!$AE$2:$AE$2000,0)))),"","EWC error")),"")</f>
        <v/>
      </c>
      <c r="P2584" s="242" t="str" cm="1">
        <f t="array" ref="P2584">IF(AND(I2584&lt;&gt;0,I2584&lt;&gt;""),IF(D2584="","",IF(ISNUMBER(MATCH(SUBSTITUTE(D2584," ",""),SUBSTITUTE('Look Up Values'!$S$2:$S$120," ",""),0)),"","D&amp;R error")),"")</f>
        <v/>
      </c>
      <c r="Q2584" s="242" t="str" cm="1">
        <f t="array" ref="Q2584">IF(AND(I2584&lt;&gt;0,I2584&lt;&gt;""),IF(G2584="","",IF(ISNUMBER(MATCH(SUBSTITUTE(G2584," ",""),SUBSTITUTE('Look Up Values'!$I$2:$I$10," ",""),0)),"","State error")),"")</f>
        <v/>
      </c>
      <c r="R2584" s="260" t="str">
        <f t="shared" si="81"/>
        <v/>
      </c>
    </row>
    <row r="2585" spans="1:18" ht="15.75">
      <c r="A2585" s="250">
        <v>2578</v>
      </c>
      <c r="B2585" s="198"/>
      <c r="C2585" s="25"/>
      <c r="D2585" s="25"/>
      <c r="E2585" s="25"/>
      <c r="F2585" s="25"/>
      <c r="G2585" s="26"/>
      <c r="H2585" s="27"/>
      <c r="I2585" s="28"/>
      <c r="J2585" s="430"/>
      <c r="K2585" s="48"/>
      <c r="L2585" s="457" t="str">
        <f t="shared" si="80"/>
        <v/>
      </c>
      <c r="M2585" s="245" cm="1">
        <f t="array" ref="M2585">SUMPRODUCT(--(N2585:Q2585&lt;&gt;"")) + IF(TRIM(R2585)="",0,LEN(R2585)-LEN(SUBSTITUTE(R2585,",",""))+1)</f>
        <v>0</v>
      </c>
      <c r="N2585" s="242" t="str">
        <f>IF(AND(I2585&lt;&gt;0,I2585&lt;&gt;""),IF(TRIM(SUBSTITUTE(B2585,CHAR(160),""))="","",IF(ISNUMBER(MATCH(TRIM(SUBSTITUTE(B2585,CHAR(160),"")),'Look Up Values'!$B$2:$B$500,0)),"","Origin error")),"")</f>
        <v/>
      </c>
      <c r="O2585" s="242" t="str">
        <f>IF(AND(I2585&lt;&gt;0,I2585&lt;&gt;""),IF(C2585="","",IF(AND(ISNUMBER(--LEFT(C2585,FIND(" ",C2585&amp;" ")-1)),OR(LEN(LEFT(C2585,FIND(" ",C2585&amp;" ")-1))=6,LEN(LEFT(C2585,FIND(" ",C2585&amp;" ")-1))=7),OR(ISNUMBER(MATCH(LEFT(C2585,FIND(" ",C2585&amp;" ")-1),'Look Up Values'!$G$2:$G$1000,0)),ISNUMBER(MATCH(LEFT(C2585,FIND(" ",C2585&amp;" ")-1),'Look Up Values'!$AE$2:$AE$2000,0)))),"","EWC error")),"")</f>
        <v/>
      </c>
      <c r="P2585" s="242" t="str" cm="1">
        <f t="array" ref="P2585">IF(AND(I2585&lt;&gt;0,I2585&lt;&gt;""),IF(D2585="","",IF(ISNUMBER(MATCH(SUBSTITUTE(D2585," ",""),SUBSTITUTE('Look Up Values'!$S$2:$S$120," ",""),0)),"","D&amp;R error")),"")</f>
        <v/>
      </c>
      <c r="Q2585" s="242" t="str" cm="1">
        <f t="array" ref="Q2585">IF(AND(I2585&lt;&gt;0,I2585&lt;&gt;""),IF(G2585="","",IF(ISNUMBER(MATCH(SUBSTITUTE(G2585," ",""),SUBSTITUTE('Look Up Values'!$I$2:$I$10," ",""),0)),"","State error")),"")</f>
        <v/>
      </c>
      <c r="R2585" s="260" t="str">
        <f t="shared" si="81"/>
        <v/>
      </c>
    </row>
    <row r="2586" spans="1:18" ht="15.75">
      <c r="A2586" s="250">
        <v>2579</v>
      </c>
      <c r="B2586" s="198"/>
      <c r="C2586" s="25"/>
      <c r="D2586" s="25"/>
      <c r="E2586" s="25"/>
      <c r="F2586" s="25"/>
      <c r="G2586" s="26"/>
      <c r="H2586" s="27"/>
      <c r="I2586" s="28"/>
      <c r="J2586" s="430"/>
      <c r="K2586" s="48"/>
      <c r="L2586" s="457" t="str">
        <f t="shared" si="80"/>
        <v/>
      </c>
      <c r="M2586" s="245" cm="1">
        <f t="array" ref="M2586">SUMPRODUCT(--(N2586:Q2586&lt;&gt;"")) + IF(TRIM(R2586)="",0,LEN(R2586)-LEN(SUBSTITUTE(R2586,",",""))+1)</f>
        <v>0</v>
      </c>
      <c r="N2586" s="242" t="str">
        <f>IF(AND(I2586&lt;&gt;0,I2586&lt;&gt;""),IF(TRIM(SUBSTITUTE(B2586,CHAR(160),""))="","",IF(ISNUMBER(MATCH(TRIM(SUBSTITUTE(B2586,CHAR(160),"")),'Look Up Values'!$B$2:$B$500,0)),"","Origin error")),"")</f>
        <v/>
      </c>
      <c r="O2586" s="242" t="str">
        <f>IF(AND(I2586&lt;&gt;0,I2586&lt;&gt;""),IF(C2586="","",IF(AND(ISNUMBER(--LEFT(C2586,FIND(" ",C2586&amp;" ")-1)),OR(LEN(LEFT(C2586,FIND(" ",C2586&amp;" ")-1))=6,LEN(LEFT(C2586,FIND(" ",C2586&amp;" ")-1))=7),OR(ISNUMBER(MATCH(LEFT(C2586,FIND(" ",C2586&amp;" ")-1),'Look Up Values'!$G$2:$G$1000,0)),ISNUMBER(MATCH(LEFT(C2586,FIND(" ",C2586&amp;" ")-1),'Look Up Values'!$AE$2:$AE$2000,0)))),"","EWC error")),"")</f>
        <v/>
      </c>
      <c r="P2586" s="242" t="str" cm="1">
        <f t="array" ref="P2586">IF(AND(I2586&lt;&gt;0,I2586&lt;&gt;""),IF(D2586="","",IF(ISNUMBER(MATCH(SUBSTITUTE(D2586," ",""),SUBSTITUTE('Look Up Values'!$S$2:$S$120," ",""),0)),"","D&amp;R error")),"")</f>
        <v/>
      </c>
      <c r="Q2586" s="242" t="str" cm="1">
        <f t="array" ref="Q2586">IF(AND(I2586&lt;&gt;0,I2586&lt;&gt;""),IF(G2586="","",IF(ISNUMBER(MATCH(SUBSTITUTE(G2586," ",""),SUBSTITUTE('Look Up Values'!$I$2:$I$10," ",""),0)),"","State error")),"")</f>
        <v/>
      </c>
      <c r="R2586" s="260" t="str">
        <f t="shared" si="81"/>
        <v/>
      </c>
    </row>
    <row r="2587" spans="1:18" ht="15.75">
      <c r="A2587" s="250">
        <v>2580</v>
      </c>
      <c r="B2587" s="198"/>
      <c r="C2587" s="25"/>
      <c r="D2587" s="25"/>
      <c r="E2587" s="25"/>
      <c r="F2587" s="25"/>
      <c r="G2587" s="26"/>
      <c r="H2587" s="27"/>
      <c r="I2587" s="28"/>
      <c r="J2587" s="430"/>
      <c r="K2587" s="48"/>
      <c r="L2587" s="457" t="str">
        <f t="shared" si="80"/>
        <v/>
      </c>
      <c r="M2587" s="245" cm="1">
        <f t="array" ref="M2587">SUMPRODUCT(--(N2587:Q2587&lt;&gt;"")) + IF(TRIM(R2587)="",0,LEN(R2587)-LEN(SUBSTITUTE(R2587,",",""))+1)</f>
        <v>0</v>
      </c>
      <c r="N2587" s="242" t="str">
        <f>IF(AND(I2587&lt;&gt;0,I2587&lt;&gt;""),IF(TRIM(SUBSTITUTE(B2587,CHAR(160),""))="","",IF(ISNUMBER(MATCH(TRIM(SUBSTITUTE(B2587,CHAR(160),"")),'Look Up Values'!$B$2:$B$500,0)),"","Origin error")),"")</f>
        <v/>
      </c>
      <c r="O2587" s="242" t="str">
        <f>IF(AND(I2587&lt;&gt;0,I2587&lt;&gt;""),IF(C2587="","",IF(AND(ISNUMBER(--LEFT(C2587,FIND(" ",C2587&amp;" ")-1)),OR(LEN(LEFT(C2587,FIND(" ",C2587&amp;" ")-1))=6,LEN(LEFT(C2587,FIND(" ",C2587&amp;" ")-1))=7),OR(ISNUMBER(MATCH(LEFT(C2587,FIND(" ",C2587&amp;" ")-1),'Look Up Values'!$G$2:$G$1000,0)),ISNUMBER(MATCH(LEFT(C2587,FIND(" ",C2587&amp;" ")-1),'Look Up Values'!$AE$2:$AE$2000,0)))),"","EWC error")),"")</f>
        <v/>
      </c>
      <c r="P2587" s="242" t="str" cm="1">
        <f t="array" ref="P2587">IF(AND(I2587&lt;&gt;0,I2587&lt;&gt;""),IF(D2587="","",IF(ISNUMBER(MATCH(SUBSTITUTE(D2587," ",""),SUBSTITUTE('Look Up Values'!$S$2:$S$120," ",""),0)),"","D&amp;R error")),"")</f>
        <v/>
      </c>
      <c r="Q2587" s="242" t="str" cm="1">
        <f t="array" ref="Q2587">IF(AND(I2587&lt;&gt;0,I2587&lt;&gt;""),IF(G2587="","",IF(ISNUMBER(MATCH(SUBSTITUTE(G2587," ",""),SUBSTITUTE('Look Up Values'!$I$2:$I$10," ",""),0)),"","State error")),"")</f>
        <v/>
      </c>
      <c r="R2587" s="260" t="str">
        <f t="shared" si="81"/>
        <v/>
      </c>
    </row>
    <row r="2588" spans="1:18" ht="15.75">
      <c r="A2588" s="250">
        <v>2581</v>
      </c>
      <c r="B2588" s="198"/>
      <c r="C2588" s="25"/>
      <c r="D2588" s="25"/>
      <c r="E2588" s="25"/>
      <c r="F2588" s="25"/>
      <c r="G2588" s="26"/>
      <c r="H2588" s="27"/>
      <c r="I2588" s="28"/>
      <c r="J2588" s="430"/>
      <c r="K2588" s="48"/>
      <c r="L2588" s="457" t="str">
        <f t="shared" si="80"/>
        <v/>
      </c>
      <c r="M2588" s="245" cm="1">
        <f t="array" ref="M2588">SUMPRODUCT(--(N2588:Q2588&lt;&gt;"")) + IF(TRIM(R2588)="",0,LEN(R2588)-LEN(SUBSTITUTE(R2588,",",""))+1)</f>
        <v>0</v>
      </c>
      <c r="N2588" s="242" t="str">
        <f>IF(AND(I2588&lt;&gt;0,I2588&lt;&gt;""),IF(TRIM(SUBSTITUTE(B2588,CHAR(160),""))="","",IF(ISNUMBER(MATCH(TRIM(SUBSTITUTE(B2588,CHAR(160),"")),'Look Up Values'!$B$2:$B$500,0)),"","Origin error")),"")</f>
        <v/>
      </c>
      <c r="O2588" s="242" t="str">
        <f>IF(AND(I2588&lt;&gt;0,I2588&lt;&gt;""),IF(C2588="","",IF(AND(ISNUMBER(--LEFT(C2588,FIND(" ",C2588&amp;" ")-1)),OR(LEN(LEFT(C2588,FIND(" ",C2588&amp;" ")-1))=6,LEN(LEFT(C2588,FIND(" ",C2588&amp;" ")-1))=7),OR(ISNUMBER(MATCH(LEFT(C2588,FIND(" ",C2588&amp;" ")-1),'Look Up Values'!$G$2:$G$1000,0)),ISNUMBER(MATCH(LEFT(C2588,FIND(" ",C2588&amp;" ")-1),'Look Up Values'!$AE$2:$AE$2000,0)))),"","EWC error")),"")</f>
        <v/>
      </c>
      <c r="P2588" s="242" t="str" cm="1">
        <f t="array" ref="P2588">IF(AND(I2588&lt;&gt;0,I2588&lt;&gt;""),IF(D2588="","",IF(ISNUMBER(MATCH(SUBSTITUTE(D2588," ",""),SUBSTITUTE('Look Up Values'!$S$2:$S$120," ",""),0)),"","D&amp;R error")),"")</f>
        <v/>
      </c>
      <c r="Q2588" s="242" t="str" cm="1">
        <f t="array" ref="Q2588">IF(AND(I2588&lt;&gt;0,I2588&lt;&gt;""),IF(G2588="","",IF(ISNUMBER(MATCH(SUBSTITUTE(G2588," ",""),SUBSTITUTE('Look Up Values'!$I$2:$I$10," ",""),0)),"","State error")),"")</f>
        <v/>
      </c>
      <c r="R2588" s="260" t="str">
        <f t="shared" si="81"/>
        <v/>
      </c>
    </row>
    <row r="2589" spans="1:18" ht="15.75">
      <c r="A2589" s="250">
        <v>2582</v>
      </c>
      <c r="B2589" s="198"/>
      <c r="C2589" s="25"/>
      <c r="D2589" s="25"/>
      <c r="E2589" s="25"/>
      <c r="F2589" s="25"/>
      <c r="G2589" s="26"/>
      <c r="H2589" s="27"/>
      <c r="I2589" s="28"/>
      <c r="J2589" s="430"/>
      <c r="K2589" s="48"/>
      <c r="L2589" s="457" t="str">
        <f t="shared" si="80"/>
        <v/>
      </c>
      <c r="M2589" s="245" cm="1">
        <f t="array" ref="M2589">SUMPRODUCT(--(N2589:Q2589&lt;&gt;"")) + IF(TRIM(R2589)="",0,LEN(R2589)-LEN(SUBSTITUTE(R2589,",",""))+1)</f>
        <v>0</v>
      </c>
      <c r="N2589" s="242" t="str">
        <f>IF(AND(I2589&lt;&gt;0,I2589&lt;&gt;""),IF(TRIM(SUBSTITUTE(B2589,CHAR(160),""))="","",IF(ISNUMBER(MATCH(TRIM(SUBSTITUTE(B2589,CHAR(160),"")),'Look Up Values'!$B$2:$B$500,0)),"","Origin error")),"")</f>
        <v/>
      </c>
      <c r="O2589" s="242" t="str">
        <f>IF(AND(I2589&lt;&gt;0,I2589&lt;&gt;""),IF(C2589="","",IF(AND(ISNUMBER(--LEFT(C2589,FIND(" ",C2589&amp;" ")-1)),OR(LEN(LEFT(C2589,FIND(" ",C2589&amp;" ")-1))=6,LEN(LEFT(C2589,FIND(" ",C2589&amp;" ")-1))=7),OR(ISNUMBER(MATCH(LEFT(C2589,FIND(" ",C2589&amp;" ")-1),'Look Up Values'!$G$2:$G$1000,0)),ISNUMBER(MATCH(LEFT(C2589,FIND(" ",C2589&amp;" ")-1),'Look Up Values'!$AE$2:$AE$2000,0)))),"","EWC error")),"")</f>
        <v/>
      </c>
      <c r="P2589" s="242" t="str" cm="1">
        <f t="array" ref="P2589">IF(AND(I2589&lt;&gt;0,I2589&lt;&gt;""),IF(D2589="","",IF(ISNUMBER(MATCH(SUBSTITUTE(D2589," ",""),SUBSTITUTE('Look Up Values'!$S$2:$S$120," ",""),0)),"","D&amp;R error")),"")</f>
        <v/>
      </c>
      <c r="Q2589" s="242" t="str" cm="1">
        <f t="array" ref="Q2589">IF(AND(I2589&lt;&gt;0,I2589&lt;&gt;""),IF(G2589="","",IF(ISNUMBER(MATCH(SUBSTITUTE(G2589," ",""),SUBSTITUTE('Look Up Values'!$I$2:$I$10," ",""),0)),"","State error")),"")</f>
        <v/>
      </c>
      <c r="R2589" s="260" t="str">
        <f t="shared" si="81"/>
        <v/>
      </c>
    </row>
    <row r="2590" spans="1:18" ht="15.75">
      <c r="A2590" s="250">
        <v>2583</v>
      </c>
      <c r="B2590" s="198"/>
      <c r="C2590" s="25"/>
      <c r="D2590" s="25"/>
      <c r="E2590" s="25"/>
      <c r="F2590" s="25"/>
      <c r="G2590" s="26"/>
      <c r="H2590" s="27"/>
      <c r="I2590" s="28"/>
      <c r="J2590" s="430"/>
      <c r="K2590" s="48"/>
      <c r="L2590" s="457" t="str">
        <f t="shared" si="80"/>
        <v/>
      </c>
      <c r="M2590" s="245" cm="1">
        <f t="array" ref="M2590">SUMPRODUCT(--(N2590:Q2590&lt;&gt;"")) + IF(TRIM(R2590)="",0,LEN(R2590)-LEN(SUBSTITUTE(R2590,",",""))+1)</f>
        <v>0</v>
      </c>
      <c r="N2590" s="242" t="str">
        <f>IF(AND(I2590&lt;&gt;0,I2590&lt;&gt;""),IF(TRIM(SUBSTITUTE(B2590,CHAR(160),""))="","",IF(ISNUMBER(MATCH(TRIM(SUBSTITUTE(B2590,CHAR(160),"")),'Look Up Values'!$B$2:$B$500,0)),"","Origin error")),"")</f>
        <v/>
      </c>
      <c r="O2590" s="242" t="str">
        <f>IF(AND(I2590&lt;&gt;0,I2590&lt;&gt;""),IF(C2590="","",IF(AND(ISNUMBER(--LEFT(C2590,FIND(" ",C2590&amp;" ")-1)),OR(LEN(LEFT(C2590,FIND(" ",C2590&amp;" ")-1))=6,LEN(LEFT(C2590,FIND(" ",C2590&amp;" ")-1))=7),OR(ISNUMBER(MATCH(LEFT(C2590,FIND(" ",C2590&amp;" ")-1),'Look Up Values'!$G$2:$G$1000,0)),ISNUMBER(MATCH(LEFT(C2590,FIND(" ",C2590&amp;" ")-1),'Look Up Values'!$AE$2:$AE$2000,0)))),"","EWC error")),"")</f>
        <v/>
      </c>
      <c r="P2590" s="242" t="str" cm="1">
        <f t="array" ref="P2590">IF(AND(I2590&lt;&gt;0,I2590&lt;&gt;""),IF(D2590="","",IF(ISNUMBER(MATCH(SUBSTITUTE(D2590," ",""),SUBSTITUTE('Look Up Values'!$S$2:$S$120," ",""),0)),"","D&amp;R error")),"")</f>
        <v/>
      </c>
      <c r="Q2590" s="242" t="str" cm="1">
        <f t="array" ref="Q2590">IF(AND(I2590&lt;&gt;0,I2590&lt;&gt;""),IF(G2590="","",IF(ISNUMBER(MATCH(SUBSTITUTE(G2590," ",""),SUBSTITUTE('Look Up Values'!$I$2:$I$10," ",""),0)),"","State error")),"")</f>
        <v/>
      </c>
      <c r="R2590" s="260" t="str">
        <f t="shared" si="81"/>
        <v/>
      </c>
    </row>
    <row r="2591" spans="1:18" ht="15.75">
      <c r="A2591" s="250">
        <v>2584</v>
      </c>
      <c r="B2591" s="198"/>
      <c r="C2591" s="25"/>
      <c r="D2591" s="25"/>
      <c r="E2591" s="25"/>
      <c r="F2591" s="25"/>
      <c r="G2591" s="26"/>
      <c r="H2591" s="27"/>
      <c r="I2591" s="28"/>
      <c r="J2591" s="430"/>
      <c r="K2591" s="48"/>
      <c r="L2591" s="457" t="str">
        <f t="shared" si="80"/>
        <v/>
      </c>
      <c r="M2591" s="245" cm="1">
        <f t="array" ref="M2591">SUMPRODUCT(--(N2591:Q2591&lt;&gt;"")) + IF(TRIM(R2591)="",0,LEN(R2591)-LEN(SUBSTITUTE(R2591,",",""))+1)</f>
        <v>0</v>
      </c>
      <c r="N2591" s="242" t="str">
        <f>IF(AND(I2591&lt;&gt;0,I2591&lt;&gt;""),IF(TRIM(SUBSTITUTE(B2591,CHAR(160),""))="","",IF(ISNUMBER(MATCH(TRIM(SUBSTITUTE(B2591,CHAR(160),"")),'Look Up Values'!$B$2:$B$500,0)),"","Origin error")),"")</f>
        <v/>
      </c>
      <c r="O2591" s="242" t="str">
        <f>IF(AND(I2591&lt;&gt;0,I2591&lt;&gt;""),IF(C2591="","",IF(AND(ISNUMBER(--LEFT(C2591,FIND(" ",C2591&amp;" ")-1)),OR(LEN(LEFT(C2591,FIND(" ",C2591&amp;" ")-1))=6,LEN(LEFT(C2591,FIND(" ",C2591&amp;" ")-1))=7),OR(ISNUMBER(MATCH(LEFT(C2591,FIND(" ",C2591&amp;" ")-1),'Look Up Values'!$G$2:$G$1000,0)),ISNUMBER(MATCH(LEFT(C2591,FIND(" ",C2591&amp;" ")-1),'Look Up Values'!$AE$2:$AE$2000,0)))),"","EWC error")),"")</f>
        <v/>
      </c>
      <c r="P2591" s="242" t="str" cm="1">
        <f t="array" ref="P2591">IF(AND(I2591&lt;&gt;0,I2591&lt;&gt;""),IF(D2591="","",IF(ISNUMBER(MATCH(SUBSTITUTE(D2591," ",""),SUBSTITUTE('Look Up Values'!$S$2:$S$120," ",""),0)),"","D&amp;R error")),"")</f>
        <v/>
      </c>
      <c r="Q2591" s="242" t="str" cm="1">
        <f t="array" ref="Q2591">IF(AND(I2591&lt;&gt;0,I2591&lt;&gt;""),IF(G2591="","",IF(ISNUMBER(MATCH(SUBSTITUTE(G2591," ",""),SUBSTITUTE('Look Up Values'!$I$2:$I$10," ",""),0)),"","State error")),"")</f>
        <v/>
      </c>
      <c r="R2591" s="260" t="str">
        <f t="shared" si="81"/>
        <v/>
      </c>
    </row>
    <row r="2592" spans="1:18" ht="15.75">
      <c r="A2592" s="250">
        <v>2585</v>
      </c>
      <c r="B2592" s="198"/>
      <c r="C2592" s="25"/>
      <c r="D2592" s="25"/>
      <c r="E2592" s="25"/>
      <c r="F2592" s="25"/>
      <c r="G2592" s="26"/>
      <c r="H2592" s="27"/>
      <c r="I2592" s="28"/>
      <c r="J2592" s="430"/>
      <c r="K2592" s="48"/>
      <c r="L2592" s="457" t="str">
        <f t="shared" si="80"/>
        <v/>
      </c>
      <c r="M2592" s="245" cm="1">
        <f t="array" ref="M2592">SUMPRODUCT(--(N2592:Q2592&lt;&gt;"")) + IF(TRIM(R2592)="",0,LEN(R2592)-LEN(SUBSTITUTE(R2592,",",""))+1)</f>
        <v>0</v>
      </c>
      <c r="N2592" s="242" t="str">
        <f>IF(AND(I2592&lt;&gt;0,I2592&lt;&gt;""),IF(TRIM(SUBSTITUTE(B2592,CHAR(160),""))="","",IF(ISNUMBER(MATCH(TRIM(SUBSTITUTE(B2592,CHAR(160),"")),'Look Up Values'!$B$2:$B$500,0)),"","Origin error")),"")</f>
        <v/>
      </c>
      <c r="O2592" s="242" t="str">
        <f>IF(AND(I2592&lt;&gt;0,I2592&lt;&gt;""),IF(C2592="","",IF(AND(ISNUMBER(--LEFT(C2592,FIND(" ",C2592&amp;" ")-1)),OR(LEN(LEFT(C2592,FIND(" ",C2592&amp;" ")-1))=6,LEN(LEFT(C2592,FIND(" ",C2592&amp;" ")-1))=7),OR(ISNUMBER(MATCH(LEFT(C2592,FIND(" ",C2592&amp;" ")-1),'Look Up Values'!$G$2:$G$1000,0)),ISNUMBER(MATCH(LEFT(C2592,FIND(" ",C2592&amp;" ")-1),'Look Up Values'!$AE$2:$AE$2000,0)))),"","EWC error")),"")</f>
        <v/>
      </c>
      <c r="P2592" s="242" t="str" cm="1">
        <f t="array" ref="P2592">IF(AND(I2592&lt;&gt;0,I2592&lt;&gt;""),IF(D2592="","",IF(ISNUMBER(MATCH(SUBSTITUTE(D2592," ",""),SUBSTITUTE('Look Up Values'!$S$2:$S$120," ",""),0)),"","D&amp;R error")),"")</f>
        <v/>
      </c>
      <c r="Q2592" s="242" t="str" cm="1">
        <f t="array" ref="Q2592">IF(AND(I2592&lt;&gt;0,I2592&lt;&gt;""),IF(G2592="","",IF(ISNUMBER(MATCH(SUBSTITUTE(G2592," ",""),SUBSTITUTE('Look Up Values'!$I$2:$I$10," ",""),0)),"","State error")),"")</f>
        <v/>
      </c>
      <c r="R2592" s="260" t="str">
        <f t="shared" si="81"/>
        <v/>
      </c>
    </row>
    <row r="2593" spans="1:18" ht="15.75">
      <c r="A2593" s="250">
        <v>2586</v>
      </c>
      <c r="B2593" s="198"/>
      <c r="C2593" s="25"/>
      <c r="D2593" s="25"/>
      <c r="E2593" s="25"/>
      <c r="F2593" s="25"/>
      <c r="G2593" s="26"/>
      <c r="H2593" s="27"/>
      <c r="I2593" s="28"/>
      <c r="J2593" s="430"/>
      <c r="K2593" s="48"/>
      <c r="L2593" s="457" t="str">
        <f t="shared" si="80"/>
        <v/>
      </c>
      <c r="M2593" s="245" cm="1">
        <f t="array" ref="M2593">SUMPRODUCT(--(N2593:Q2593&lt;&gt;"")) + IF(TRIM(R2593)="",0,LEN(R2593)-LEN(SUBSTITUTE(R2593,",",""))+1)</f>
        <v>0</v>
      </c>
      <c r="N2593" s="242" t="str">
        <f>IF(AND(I2593&lt;&gt;0,I2593&lt;&gt;""),IF(TRIM(SUBSTITUTE(B2593,CHAR(160),""))="","",IF(ISNUMBER(MATCH(TRIM(SUBSTITUTE(B2593,CHAR(160),"")),'Look Up Values'!$B$2:$B$500,0)),"","Origin error")),"")</f>
        <v/>
      </c>
      <c r="O2593" s="242" t="str">
        <f>IF(AND(I2593&lt;&gt;0,I2593&lt;&gt;""),IF(C2593="","",IF(AND(ISNUMBER(--LEFT(C2593,FIND(" ",C2593&amp;" ")-1)),OR(LEN(LEFT(C2593,FIND(" ",C2593&amp;" ")-1))=6,LEN(LEFT(C2593,FIND(" ",C2593&amp;" ")-1))=7),OR(ISNUMBER(MATCH(LEFT(C2593,FIND(" ",C2593&amp;" ")-1),'Look Up Values'!$G$2:$G$1000,0)),ISNUMBER(MATCH(LEFT(C2593,FIND(" ",C2593&amp;" ")-1),'Look Up Values'!$AE$2:$AE$2000,0)))),"","EWC error")),"")</f>
        <v/>
      </c>
      <c r="P2593" s="242" t="str" cm="1">
        <f t="array" ref="P2593">IF(AND(I2593&lt;&gt;0,I2593&lt;&gt;""),IF(D2593="","",IF(ISNUMBER(MATCH(SUBSTITUTE(D2593," ",""),SUBSTITUTE('Look Up Values'!$S$2:$S$120," ",""),0)),"","D&amp;R error")),"")</f>
        <v/>
      </c>
      <c r="Q2593" s="242" t="str" cm="1">
        <f t="array" ref="Q2593">IF(AND(I2593&lt;&gt;0,I2593&lt;&gt;""),IF(G2593="","",IF(ISNUMBER(MATCH(SUBSTITUTE(G2593," ",""),SUBSTITUTE('Look Up Values'!$I$2:$I$10," ",""),0)),"","State error")),"")</f>
        <v/>
      </c>
      <c r="R2593" s="260" t="str">
        <f t="shared" si="81"/>
        <v/>
      </c>
    </row>
    <row r="2594" spans="1:18" ht="15.75">
      <c r="A2594" s="250">
        <v>2587</v>
      </c>
      <c r="B2594" s="198"/>
      <c r="C2594" s="25"/>
      <c r="D2594" s="25"/>
      <c r="E2594" s="25"/>
      <c r="F2594" s="25"/>
      <c r="G2594" s="26"/>
      <c r="H2594" s="27"/>
      <c r="I2594" s="28"/>
      <c r="J2594" s="430"/>
      <c r="K2594" s="48"/>
      <c r="L2594" s="457" t="str">
        <f t="shared" si="80"/>
        <v/>
      </c>
      <c r="M2594" s="245" cm="1">
        <f t="array" ref="M2594">SUMPRODUCT(--(N2594:Q2594&lt;&gt;"")) + IF(TRIM(R2594)="",0,LEN(R2594)-LEN(SUBSTITUTE(R2594,",",""))+1)</f>
        <v>0</v>
      </c>
      <c r="N2594" s="242" t="str">
        <f>IF(AND(I2594&lt;&gt;0,I2594&lt;&gt;""),IF(TRIM(SUBSTITUTE(B2594,CHAR(160),""))="","",IF(ISNUMBER(MATCH(TRIM(SUBSTITUTE(B2594,CHAR(160),"")),'Look Up Values'!$B$2:$B$500,0)),"","Origin error")),"")</f>
        <v/>
      </c>
      <c r="O2594" s="242" t="str">
        <f>IF(AND(I2594&lt;&gt;0,I2594&lt;&gt;""),IF(C2594="","",IF(AND(ISNUMBER(--LEFT(C2594,FIND(" ",C2594&amp;" ")-1)),OR(LEN(LEFT(C2594,FIND(" ",C2594&amp;" ")-1))=6,LEN(LEFT(C2594,FIND(" ",C2594&amp;" ")-1))=7),OR(ISNUMBER(MATCH(LEFT(C2594,FIND(" ",C2594&amp;" ")-1),'Look Up Values'!$G$2:$G$1000,0)),ISNUMBER(MATCH(LEFT(C2594,FIND(" ",C2594&amp;" ")-1),'Look Up Values'!$AE$2:$AE$2000,0)))),"","EWC error")),"")</f>
        <v/>
      </c>
      <c r="P2594" s="242" t="str" cm="1">
        <f t="array" ref="P2594">IF(AND(I2594&lt;&gt;0,I2594&lt;&gt;""),IF(D2594="","",IF(ISNUMBER(MATCH(SUBSTITUTE(D2594," ",""),SUBSTITUTE('Look Up Values'!$S$2:$S$120," ",""),0)),"","D&amp;R error")),"")</f>
        <v/>
      </c>
      <c r="Q2594" s="242" t="str" cm="1">
        <f t="array" ref="Q2594">IF(AND(I2594&lt;&gt;0,I2594&lt;&gt;""),IF(G2594="","",IF(ISNUMBER(MATCH(SUBSTITUTE(G2594," ",""),SUBSTITUTE('Look Up Values'!$I$2:$I$10," ",""),0)),"","State error")),"")</f>
        <v/>
      </c>
      <c r="R2594" s="260" t="str">
        <f t="shared" si="81"/>
        <v/>
      </c>
    </row>
    <row r="2595" spans="1:18" ht="15.75">
      <c r="A2595" s="250">
        <v>2588</v>
      </c>
      <c r="B2595" s="198"/>
      <c r="C2595" s="25"/>
      <c r="D2595" s="25"/>
      <c r="E2595" s="25"/>
      <c r="F2595" s="25"/>
      <c r="G2595" s="26"/>
      <c r="H2595" s="27"/>
      <c r="I2595" s="28"/>
      <c r="J2595" s="430"/>
      <c r="K2595" s="48"/>
      <c r="L2595" s="457" t="str">
        <f t="shared" si="80"/>
        <v/>
      </c>
      <c r="M2595" s="245" cm="1">
        <f t="array" ref="M2595">SUMPRODUCT(--(N2595:Q2595&lt;&gt;"")) + IF(TRIM(R2595)="",0,LEN(R2595)-LEN(SUBSTITUTE(R2595,",",""))+1)</f>
        <v>0</v>
      </c>
      <c r="N2595" s="242" t="str">
        <f>IF(AND(I2595&lt;&gt;0,I2595&lt;&gt;""),IF(TRIM(SUBSTITUTE(B2595,CHAR(160),""))="","",IF(ISNUMBER(MATCH(TRIM(SUBSTITUTE(B2595,CHAR(160),"")),'Look Up Values'!$B$2:$B$500,0)),"","Origin error")),"")</f>
        <v/>
      </c>
      <c r="O2595" s="242" t="str">
        <f>IF(AND(I2595&lt;&gt;0,I2595&lt;&gt;""),IF(C2595="","",IF(AND(ISNUMBER(--LEFT(C2595,FIND(" ",C2595&amp;" ")-1)),OR(LEN(LEFT(C2595,FIND(" ",C2595&amp;" ")-1))=6,LEN(LEFT(C2595,FIND(" ",C2595&amp;" ")-1))=7),OR(ISNUMBER(MATCH(LEFT(C2595,FIND(" ",C2595&amp;" ")-1),'Look Up Values'!$G$2:$G$1000,0)),ISNUMBER(MATCH(LEFT(C2595,FIND(" ",C2595&amp;" ")-1),'Look Up Values'!$AE$2:$AE$2000,0)))),"","EWC error")),"")</f>
        <v/>
      </c>
      <c r="P2595" s="242" t="str" cm="1">
        <f t="array" ref="P2595">IF(AND(I2595&lt;&gt;0,I2595&lt;&gt;""),IF(D2595="","",IF(ISNUMBER(MATCH(SUBSTITUTE(D2595," ",""),SUBSTITUTE('Look Up Values'!$S$2:$S$120," ",""),0)),"","D&amp;R error")),"")</f>
        <v/>
      </c>
      <c r="Q2595" s="242" t="str" cm="1">
        <f t="array" ref="Q2595">IF(AND(I2595&lt;&gt;0,I2595&lt;&gt;""),IF(G2595="","",IF(ISNUMBER(MATCH(SUBSTITUTE(G2595," ",""),SUBSTITUTE('Look Up Values'!$I$2:$I$10," ",""),0)),"","State error")),"")</f>
        <v/>
      </c>
      <c r="R2595" s="260" t="str">
        <f t="shared" si="81"/>
        <v/>
      </c>
    </row>
    <row r="2596" spans="1:18" ht="15.75">
      <c r="A2596" s="250">
        <v>2589</v>
      </c>
      <c r="B2596" s="198"/>
      <c r="C2596" s="25"/>
      <c r="D2596" s="25"/>
      <c r="E2596" s="25"/>
      <c r="F2596" s="25"/>
      <c r="G2596" s="26"/>
      <c r="H2596" s="27"/>
      <c r="I2596" s="28"/>
      <c r="J2596" s="430"/>
      <c r="K2596" s="48"/>
      <c r="L2596" s="457" t="str">
        <f t="shared" si="80"/>
        <v/>
      </c>
      <c r="M2596" s="245" cm="1">
        <f t="array" ref="M2596">SUMPRODUCT(--(N2596:Q2596&lt;&gt;"")) + IF(TRIM(R2596)="",0,LEN(R2596)-LEN(SUBSTITUTE(R2596,",",""))+1)</f>
        <v>0</v>
      </c>
      <c r="N2596" s="242" t="str">
        <f>IF(AND(I2596&lt;&gt;0,I2596&lt;&gt;""),IF(TRIM(SUBSTITUTE(B2596,CHAR(160),""))="","",IF(ISNUMBER(MATCH(TRIM(SUBSTITUTE(B2596,CHAR(160),"")),'Look Up Values'!$B$2:$B$500,0)),"","Origin error")),"")</f>
        <v/>
      </c>
      <c r="O2596" s="242" t="str">
        <f>IF(AND(I2596&lt;&gt;0,I2596&lt;&gt;""),IF(C2596="","",IF(AND(ISNUMBER(--LEFT(C2596,FIND(" ",C2596&amp;" ")-1)),OR(LEN(LEFT(C2596,FIND(" ",C2596&amp;" ")-1))=6,LEN(LEFT(C2596,FIND(" ",C2596&amp;" ")-1))=7),OR(ISNUMBER(MATCH(LEFT(C2596,FIND(" ",C2596&amp;" ")-1),'Look Up Values'!$G$2:$G$1000,0)),ISNUMBER(MATCH(LEFT(C2596,FIND(" ",C2596&amp;" ")-1),'Look Up Values'!$AE$2:$AE$2000,0)))),"","EWC error")),"")</f>
        <v/>
      </c>
      <c r="P2596" s="242" t="str" cm="1">
        <f t="array" ref="P2596">IF(AND(I2596&lt;&gt;0,I2596&lt;&gt;""),IF(D2596="","",IF(ISNUMBER(MATCH(SUBSTITUTE(D2596," ",""),SUBSTITUTE('Look Up Values'!$S$2:$S$120," ",""),0)),"","D&amp;R error")),"")</f>
        <v/>
      </c>
      <c r="Q2596" s="242" t="str" cm="1">
        <f t="array" ref="Q2596">IF(AND(I2596&lt;&gt;0,I2596&lt;&gt;""),IF(G2596="","",IF(ISNUMBER(MATCH(SUBSTITUTE(G2596," ",""),SUBSTITUTE('Look Up Values'!$I$2:$I$10," ",""),0)),"","State error")),"")</f>
        <v/>
      </c>
      <c r="R2596" s="260" t="str">
        <f t="shared" si="81"/>
        <v/>
      </c>
    </row>
    <row r="2597" spans="1:18" ht="15.75">
      <c r="A2597" s="250">
        <v>2590</v>
      </c>
      <c r="B2597" s="198"/>
      <c r="C2597" s="25"/>
      <c r="D2597" s="25"/>
      <c r="E2597" s="25"/>
      <c r="F2597" s="25"/>
      <c r="G2597" s="26"/>
      <c r="H2597" s="27"/>
      <c r="I2597" s="28"/>
      <c r="J2597" s="430"/>
      <c r="K2597" s="48"/>
      <c r="L2597" s="457" t="str">
        <f t="shared" si="80"/>
        <v/>
      </c>
      <c r="M2597" s="245" cm="1">
        <f t="array" ref="M2597">SUMPRODUCT(--(N2597:Q2597&lt;&gt;"")) + IF(TRIM(R2597)="",0,LEN(R2597)-LEN(SUBSTITUTE(R2597,",",""))+1)</f>
        <v>0</v>
      </c>
      <c r="N2597" s="242" t="str">
        <f>IF(AND(I2597&lt;&gt;0,I2597&lt;&gt;""),IF(TRIM(SUBSTITUTE(B2597,CHAR(160),""))="","",IF(ISNUMBER(MATCH(TRIM(SUBSTITUTE(B2597,CHAR(160),"")),'Look Up Values'!$B$2:$B$500,0)),"","Origin error")),"")</f>
        <v/>
      </c>
      <c r="O2597" s="242" t="str">
        <f>IF(AND(I2597&lt;&gt;0,I2597&lt;&gt;""),IF(C2597="","",IF(AND(ISNUMBER(--LEFT(C2597,FIND(" ",C2597&amp;" ")-1)),OR(LEN(LEFT(C2597,FIND(" ",C2597&amp;" ")-1))=6,LEN(LEFT(C2597,FIND(" ",C2597&amp;" ")-1))=7),OR(ISNUMBER(MATCH(LEFT(C2597,FIND(" ",C2597&amp;" ")-1),'Look Up Values'!$G$2:$G$1000,0)),ISNUMBER(MATCH(LEFT(C2597,FIND(" ",C2597&amp;" ")-1),'Look Up Values'!$AE$2:$AE$2000,0)))),"","EWC error")),"")</f>
        <v/>
      </c>
      <c r="P2597" s="242" t="str" cm="1">
        <f t="array" ref="P2597">IF(AND(I2597&lt;&gt;0,I2597&lt;&gt;""),IF(D2597="","",IF(ISNUMBER(MATCH(SUBSTITUTE(D2597," ",""),SUBSTITUTE('Look Up Values'!$S$2:$S$120," ",""),0)),"","D&amp;R error")),"")</f>
        <v/>
      </c>
      <c r="Q2597" s="242" t="str" cm="1">
        <f t="array" ref="Q2597">IF(AND(I2597&lt;&gt;0,I2597&lt;&gt;""),IF(G2597="","",IF(ISNUMBER(MATCH(SUBSTITUTE(G2597," ",""),SUBSTITUTE('Look Up Values'!$I$2:$I$10," ",""),0)),"","State error")),"")</f>
        <v/>
      </c>
      <c r="R2597" s="260" t="str">
        <f t="shared" si="81"/>
        <v/>
      </c>
    </row>
    <row r="2598" spans="1:18" ht="15.75">
      <c r="A2598" s="250">
        <v>2591</v>
      </c>
      <c r="B2598" s="198"/>
      <c r="C2598" s="25"/>
      <c r="D2598" s="25"/>
      <c r="E2598" s="25"/>
      <c r="F2598" s="25"/>
      <c r="G2598" s="26"/>
      <c r="H2598" s="27"/>
      <c r="I2598" s="28"/>
      <c r="J2598" s="430"/>
      <c r="K2598" s="48"/>
      <c r="L2598" s="457" t="str">
        <f t="shared" si="80"/>
        <v/>
      </c>
      <c r="M2598" s="245" cm="1">
        <f t="array" ref="M2598">SUMPRODUCT(--(N2598:Q2598&lt;&gt;"")) + IF(TRIM(R2598)="",0,LEN(R2598)-LEN(SUBSTITUTE(R2598,",",""))+1)</f>
        <v>0</v>
      </c>
      <c r="N2598" s="242" t="str">
        <f>IF(AND(I2598&lt;&gt;0,I2598&lt;&gt;""),IF(TRIM(SUBSTITUTE(B2598,CHAR(160),""))="","",IF(ISNUMBER(MATCH(TRIM(SUBSTITUTE(B2598,CHAR(160),"")),'Look Up Values'!$B$2:$B$500,0)),"","Origin error")),"")</f>
        <v/>
      </c>
      <c r="O2598" s="242" t="str">
        <f>IF(AND(I2598&lt;&gt;0,I2598&lt;&gt;""),IF(C2598="","",IF(AND(ISNUMBER(--LEFT(C2598,FIND(" ",C2598&amp;" ")-1)),OR(LEN(LEFT(C2598,FIND(" ",C2598&amp;" ")-1))=6,LEN(LEFT(C2598,FIND(" ",C2598&amp;" ")-1))=7),OR(ISNUMBER(MATCH(LEFT(C2598,FIND(" ",C2598&amp;" ")-1),'Look Up Values'!$G$2:$G$1000,0)),ISNUMBER(MATCH(LEFT(C2598,FIND(" ",C2598&amp;" ")-1),'Look Up Values'!$AE$2:$AE$2000,0)))),"","EWC error")),"")</f>
        <v/>
      </c>
      <c r="P2598" s="242" t="str" cm="1">
        <f t="array" ref="P2598">IF(AND(I2598&lt;&gt;0,I2598&lt;&gt;""),IF(D2598="","",IF(ISNUMBER(MATCH(SUBSTITUTE(D2598," ",""),SUBSTITUTE('Look Up Values'!$S$2:$S$120," ",""),0)),"","D&amp;R error")),"")</f>
        <v/>
      </c>
      <c r="Q2598" s="242" t="str" cm="1">
        <f t="array" ref="Q2598">IF(AND(I2598&lt;&gt;0,I2598&lt;&gt;""),IF(G2598="","",IF(ISNUMBER(MATCH(SUBSTITUTE(G2598," ",""),SUBSTITUTE('Look Up Values'!$I$2:$I$10," ",""),0)),"","State error")),"")</f>
        <v/>
      </c>
      <c r="R2598" s="260" t="str">
        <f t="shared" si="81"/>
        <v/>
      </c>
    </row>
    <row r="2599" spans="1:18" ht="15.75">
      <c r="A2599" s="250">
        <v>2592</v>
      </c>
      <c r="B2599" s="198"/>
      <c r="C2599" s="25"/>
      <c r="D2599" s="25"/>
      <c r="E2599" s="25"/>
      <c r="F2599" s="25"/>
      <c r="G2599" s="26"/>
      <c r="H2599" s="27"/>
      <c r="I2599" s="28"/>
      <c r="J2599" s="430"/>
      <c r="K2599" s="48"/>
      <c r="L2599" s="457" t="str">
        <f t="shared" si="80"/>
        <v/>
      </c>
      <c r="M2599" s="245" cm="1">
        <f t="array" ref="M2599">SUMPRODUCT(--(N2599:Q2599&lt;&gt;"")) + IF(TRIM(R2599)="",0,LEN(R2599)-LEN(SUBSTITUTE(R2599,",",""))+1)</f>
        <v>0</v>
      </c>
      <c r="N2599" s="242" t="str">
        <f>IF(AND(I2599&lt;&gt;0,I2599&lt;&gt;""),IF(TRIM(SUBSTITUTE(B2599,CHAR(160),""))="","",IF(ISNUMBER(MATCH(TRIM(SUBSTITUTE(B2599,CHAR(160),"")),'Look Up Values'!$B$2:$B$500,0)),"","Origin error")),"")</f>
        <v/>
      </c>
      <c r="O2599" s="242" t="str">
        <f>IF(AND(I2599&lt;&gt;0,I2599&lt;&gt;""),IF(C2599="","",IF(AND(ISNUMBER(--LEFT(C2599,FIND(" ",C2599&amp;" ")-1)),OR(LEN(LEFT(C2599,FIND(" ",C2599&amp;" ")-1))=6,LEN(LEFT(C2599,FIND(" ",C2599&amp;" ")-1))=7),OR(ISNUMBER(MATCH(LEFT(C2599,FIND(" ",C2599&amp;" ")-1),'Look Up Values'!$G$2:$G$1000,0)),ISNUMBER(MATCH(LEFT(C2599,FIND(" ",C2599&amp;" ")-1),'Look Up Values'!$AE$2:$AE$2000,0)))),"","EWC error")),"")</f>
        <v/>
      </c>
      <c r="P2599" s="242" t="str" cm="1">
        <f t="array" ref="P2599">IF(AND(I2599&lt;&gt;0,I2599&lt;&gt;""),IF(D2599="","",IF(ISNUMBER(MATCH(SUBSTITUTE(D2599," ",""),SUBSTITUTE('Look Up Values'!$S$2:$S$120," ",""),0)),"","D&amp;R error")),"")</f>
        <v/>
      </c>
      <c r="Q2599" s="242" t="str" cm="1">
        <f t="array" ref="Q2599">IF(AND(I2599&lt;&gt;0,I2599&lt;&gt;""),IF(G2599="","",IF(ISNUMBER(MATCH(SUBSTITUTE(G2599," ",""),SUBSTITUTE('Look Up Values'!$I$2:$I$10," ",""),0)),"","State error")),"")</f>
        <v/>
      </c>
      <c r="R2599" s="260" t="str">
        <f t="shared" si="81"/>
        <v/>
      </c>
    </row>
    <row r="2600" spans="1:18" ht="15.75">
      <c r="A2600" s="250">
        <v>2593</v>
      </c>
      <c r="B2600" s="198"/>
      <c r="C2600" s="25"/>
      <c r="D2600" s="25"/>
      <c r="E2600" s="25"/>
      <c r="F2600" s="25"/>
      <c r="G2600" s="26"/>
      <c r="H2600" s="27"/>
      <c r="I2600" s="28"/>
      <c r="J2600" s="430"/>
      <c r="K2600" s="48"/>
      <c r="L2600" s="457" t="str">
        <f t="shared" si="80"/>
        <v/>
      </c>
      <c r="M2600" s="245" cm="1">
        <f t="array" ref="M2600">SUMPRODUCT(--(N2600:Q2600&lt;&gt;"")) + IF(TRIM(R2600)="",0,LEN(R2600)-LEN(SUBSTITUTE(R2600,",",""))+1)</f>
        <v>0</v>
      </c>
      <c r="N2600" s="242" t="str">
        <f>IF(AND(I2600&lt;&gt;0,I2600&lt;&gt;""),IF(TRIM(SUBSTITUTE(B2600,CHAR(160),""))="","",IF(ISNUMBER(MATCH(TRIM(SUBSTITUTE(B2600,CHAR(160),"")),'Look Up Values'!$B$2:$B$500,0)),"","Origin error")),"")</f>
        <v/>
      </c>
      <c r="O2600" s="242" t="str">
        <f>IF(AND(I2600&lt;&gt;0,I2600&lt;&gt;""),IF(C2600="","",IF(AND(ISNUMBER(--LEFT(C2600,FIND(" ",C2600&amp;" ")-1)),OR(LEN(LEFT(C2600,FIND(" ",C2600&amp;" ")-1))=6,LEN(LEFT(C2600,FIND(" ",C2600&amp;" ")-1))=7),OR(ISNUMBER(MATCH(LEFT(C2600,FIND(" ",C2600&amp;" ")-1),'Look Up Values'!$G$2:$G$1000,0)),ISNUMBER(MATCH(LEFT(C2600,FIND(" ",C2600&amp;" ")-1),'Look Up Values'!$AE$2:$AE$2000,0)))),"","EWC error")),"")</f>
        <v/>
      </c>
      <c r="P2600" s="242" t="str" cm="1">
        <f t="array" ref="P2600">IF(AND(I2600&lt;&gt;0,I2600&lt;&gt;""),IF(D2600="","",IF(ISNUMBER(MATCH(SUBSTITUTE(D2600," ",""),SUBSTITUTE('Look Up Values'!$S$2:$S$120," ",""),0)),"","D&amp;R error")),"")</f>
        <v/>
      </c>
      <c r="Q2600" s="242" t="str" cm="1">
        <f t="array" ref="Q2600">IF(AND(I2600&lt;&gt;0,I2600&lt;&gt;""),IF(G2600="","",IF(ISNUMBER(MATCH(SUBSTITUTE(G2600," ",""),SUBSTITUTE('Look Up Values'!$I$2:$I$10," ",""),0)),"","State error")),"")</f>
        <v/>
      </c>
      <c r="R2600" s="260" t="str">
        <f t="shared" si="81"/>
        <v/>
      </c>
    </row>
    <row r="2601" spans="1:18" ht="15.75">
      <c r="A2601" s="250">
        <v>2594</v>
      </c>
      <c r="B2601" s="198"/>
      <c r="C2601" s="25"/>
      <c r="D2601" s="25"/>
      <c r="E2601" s="25"/>
      <c r="F2601" s="25"/>
      <c r="G2601" s="26"/>
      <c r="H2601" s="27"/>
      <c r="I2601" s="28"/>
      <c r="J2601" s="430"/>
      <c r="K2601" s="48"/>
      <c r="L2601" s="457" t="str">
        <f t="shared" si="80"/>
        <v/>
      </c>
      <c r="M2601" s="245" cm="1">
        <f t="array" ref="M2601">SUMPRODUCT(--(N2601:Q2601&lt;&gt;"")) + IF(TRIM(R2601)="",0,LEN(R2601)-LEN(SUBSTITUTE(R2601,",",""))+1)</f>
        <v>0</v>
      </c>
      <c r="N2601" s="242" t="str">
        <f>IF(AND(I2601&lt;&gt;0,I2601&lt;&gt;""),IF(TRIM(SUBSTITUTE(B2601,CHAR(160),""))="","",IF(ISNUMBER(MATCH(TRIM(SUBSTITUTE(B2601,CHAR(160),"")),'Look Up Values'!$B$2:$B$500,0)),"","Origin error")),"")</f>
        <v/>
      </c>
      <c r="O2601" s="242" t="str">
        <f>IF(AND(I2601&lt;&gt;0,I2601&lt;&gt;""),IF(C2601="","",IF(AND(ISNUMBER(--LEFT(C2601,FIND(" ",C2601&amp;" ")-1)),OR(LEN(LEFT(C2601,FIND(" ",C2601&amp;" ")-1))=6,LEN(LEFT(C2601,FIND(" ",C2601&amp;" ")-1))=7),OR(ISNUMBER(MATCH(LEFT(C2601,FIND(" ",C2601&amp;" ")-1),'Look Up Values'!$G$2:$G$1000,0)),ISNUMBER(MATCH(LEFT(C2601,FIND(" ",C2601&amp;" ")-1),'Look Up Values'!$AE$2:$AE$2000,0)))),"","EWC error")),"")</f>
        <v/>
      </c>
      <c r="P2601" s="242" t="str" cm="1">
        <f t="array" ref="P2601">IF(AND(I2601&lt;&gt;0,I2601&lt;&gt;""),IF(D2601="","",IF(ISNUMBER(MATCH(SUBSTITUTE(D2601," ",""),SUBSTITUTE('Look Up Values'!$S$2:$S$120," ",""),0)),"","D&amp;R error")),"")</f>
        <v/>
      </c>
      <c r="Q2601" s="242" t="str" cm="1">
        <f t="array" ref="Q2601">IF(AND(I2601&lt;&gt;0,I2601&lt;&gt;""),IF(G2601="","",IF(ISNUMBER(MATCH(SUBSTITUTE(G2601," ",""),SUBSTITUTE('Look Up Values'!$I$2:$I$10," ",""),0)),"","State error")),"")</f>
        <v/>
      </c>
      <c r="R2601" s="260" t="str">
        <f t="shared" si="81"/>
        <v/>
      </c>
    </row>
    <row r="2602" spans="1:18" ht="15.75">
      <c r="A2602" s="250">
        <v>2595</v>
      </c>
      <c r="B2602" s="198"/>
      <c r="C2602" s="25"/>
      <c r="D2602" s="25"/>
      <c r="E2602" s="25"/>
      <c r="F2602" s="25"/>
      <c r="G2602" s="26"/>
      <c r="H2602" s="27"/>
      <c r="I2602" s="28"/>
      <c r="J2602" s="430"/>
      <c r="K2602" s="48"/>
      <c r="L2602" s="457" t="str">
        <f t="shared" si="80"/>
        <v/>
      </c>
      <c r="M2602" s="245" cm="1">
        <f t="array" ref="M2602">SUMPRODUCT(--(N2602:Q2602&lt;&gt;"")) + IF(TRIM(R2602)="",0,LEN(R2602)-LEN(SUBSTITUTE(R2602,",",""))+1)</f>
        <v>0</v>
      </c>
      <c r="N2602" s="242" t="str">
        <f>IF(AND(I2602&lt;&gt;0,I2602&lt;&gt;""),IF(TRIM(SUBSTITUTE(B2602,CHAR(160),""))="","",IF(ISNUMBER(MATCH(TRIM(SUBSTITUTE(B2602,CHAR(160),"")),'Look Up Values'!$B$2:$B$500,0)),"","Origin error")),"")</f>
        <v/>
      </c>
      <c r="O2602" s="242" t="str">
        <f>IF(AND(I2602&lt;&gt;0,I2602&lt;&gt;""),IF(C2602="","",IF(AND(ISNUMBER(--LEFT(C2602,FIND(" ",C2602&amp;" ")-1)),OR(LEN(LEFT(C2602,FIND(" ",C2602&amp;" ")-1))=6,LEN(LEFT(C2602,FIND(" ",C2602&amp;" ")-1))=7),OR(ISNUMBER(MATCH(LEFT(C2602,FIND(" ",C2602&amp;" ")-1),'Look Up Values'!$G$2:$G$1000,0)),ISNUMBER(MATCH(LEFT(C2602,FIND(" ",C2602&amp;" ")-1),'Look Up Values'!$AE$2:$AE$2000,0)))),"","EWC error")),"")</f>
        <v/>
      </c>
      <c r="P2602" s="242" t="str" cm="1">
        <f t="array" ref="P2602">IF(AND(I2602&lt;&gt;0,I2602&lt;&gt;""),IF(D2602="","",IF(ISNUMBER(MATCH(SUBSTITUTE(D2602," ",""),SUBSTITUTE('Look Up Values'!$S$2:$S$120," ",""),0)),"","D&amp;R error")),"")</f>
        <v/>
      </c>
      <c r="Q2602" s="242" t="str" cm="1">
        <f t="array" ref="Q2602">IF(AND(I2602&lt;&gt;0,I2602&lt;&gt;""),IF(G2602="","",IF(ISNUMBER(MATCH(SUBSTITUTE(G2602," ",""),SUBSTITUTE('Look Up Values'!$I$2:$I$10," ",""),0)),"","State error")),"")</f>
        <v/>
      </c>
      <c r="R2602" s="260" t="str">
        <f t="shared" si="81"/>
        <v/>
      </c>
    </row>
    <row r="2603" spans="1:18" ht="15.75">
      <c r="A2603" s="250">
        <v>2596</v>
      </c>
      <c r="B2603" s="198"/>
      <c r="C2603" s="25"/>
      <c r="D2603" s="25"/>
      <c r="E2603" s="25"/>
      <c r="F2603" s="25"/>
      <c r="G2603" s="26"/>
      <c r="H2603" s="27"/>
      <c r="I2603" s="28"/>
      <c r="J2603" s="430"/>
      <c r="K2603" s="48"/>
      <c r="L2603" s="457" t="str">
        <f t="shared" si="80"/>
        <v/>
      </c>
      <c r="M2603" s="245" cm="1">
        <f t="array" ref="M2603">SUMPRODUCT(--(N2603:Q2603&lt;&gt;"")) + IF(TRIM(R2603)="",0,LEN(R2603)-LEN(SUBSTITUTE(R2603,",",""))+1)</f>
        <v>0</v>
      </c>
      <c r="N2603" s="242" t="str">
        <f>IF(AND(I2603&lt;&gt;0,I2603&lt;&gt;""),IF(TRIM(SUBSTITUTE(B2603,CHAR(160),""))="","",IF(ISNUMBER(MATCH(TRIM(SUBSTITUTE(B2603,CHAR(160),"")),'Look Up Values'!$B$2:$B$500,0)),"","Origin error")),"")</f>
        <v/>
      </c>
      <c r="O2603" s="242" t="str">
        <f>IF(AND(I2603&lt;&gt;0,I2603&lt;&gt;""),IF(C2603="","",IF(AND(ISNUMBER(--LEFT(C2603,FIND(" ",C2603&amp;" ")-1)),OR(LEN(LEFT(C2603,FIND(" ",C2603&amp;" ")-1))=6,LEN(LEFT(C2603,FIND(" ",C2603&amp;" ")-1))=7),OR(ISNUMBER(MATCH(LEFT(C2603,FIND(" ",C2603&amp;" ")-1),'Look Up Values'!$G$2:$G$1000,0)),ISNUMBER(MATCH(LEFT(C2603,FIND(" ",C2603&amp;" ")-1),'Look Up Values'!$AE$2:$AE$2000,0)))),"","EWC error")),"")</f>
        <v/>
      </c>
      <c r="P2603" s="242" t="str" cm="1">
        <f t="array" ref="P2603">IF(AND(I2603&lt;&gt;0,I2603&lt;&gt;""),IF(D2603="","",IF(ISNUMBER(MATCH(SUBSTITUTE(D2603," ",""),SUBSTITUTE('Look Up Values'!$S$2:$S$120," ",""),0)),"","D&amp;R error")),"")</f>
        <v/>
      </c>
      <c r="Q2603" s="242" t="str" cm="1">
        <f t="array" ref="Q2603">IF(AND(I2603&lt;&gt;0,I2603&lt;&gt;""),IF(G2603="","",IF(ISNUMBER(MATCH(SUBSTITUTE(G2603," ",""),SUBSTITUTE('Look Up Values'!$I$2:$I$10," ",""),0)),"","State error")),"")</f>
        <v/>
      </c>
      <c r="R2603" s="260" t="str">
        <f t="shared" si="81"/>
        <v/>
      </c>
    </row>
    <row r="2604" spans="1:18" ht="15.75">
      <c r="A2604" s="250">
        <v>2597</v>
      </c>
      <c r="B2604" s="198"/>
      <c r="C2604" s="25"/>
      <c r="D2604" s="25"/>
      <c r="E2604" s="25"/>
      <c r="F2604" s="25"/>
      <c r="G2604" s="26"/>
      <c r="H2604" s="27"/>
      <c r="I2604" s="28"/>
      <c r="J2604" s="430"/>
      <c r="K2604" s="48"/>
      <c r="L2604" s="457" t="str">
        <f t="shared" si="80"/>
        <v/>
      </c>
      <c r="M2604" s="245" cm="1">
        <f t="array" ref="M2604">SUMPRODUCT(--(N2604:Q2604&lt;&gt;"")) + IF(TRIM(R2604)="",0,LEN(R2604)-LEN(SUBSTITUTE(R2604,",",""))+1)</f>
        <v>0</v>
      </c>
      <c r="N2604" s="242" t="str">
        <f>IF(AND(I2604&lt;&gt;0,I2604&lt;&gt;""),IF(TRIM(SUBSTITUTE(B2604,CHAR(160),""))="","",IF(ISNUMBER(MATCH(TRIM(SUBSTITUTE(B2604,CHAR(160),"")),'Look Up Values'!$B$2:$B$500,0)),"","Origin error")),"")</f>
        <v/>
      </c>
      <c r="O2604" s="242" t="str">
        <f>IF(AND(I2604&lt;&gt;0,I2604&lt;&gt;""),IF(C2604="","",IF(AND(ISNUMBER(--LEFT(C2604,FIND(" ",C2604&amp;" ")-1)),OR(LEN(LEFT(C2604,FIND(" ",C2604&amp;" ")-1))=6,LEN(LEFT(C2604,FIND(" ",C2604&amp;" ")-1))=7),OR(ISNUMBER(MATCH(LEFT(C2604,FIND(" ",C2604&amp;" ")-1),'Look Up Values'!$G$2:$G$1000,0)),ISNUMBER(MATCH(LEFT(C2604,FIND(" ",C2604&amp;" ")-1),'Look Up Values'!$AE$2:$AE$2000,0)))),"","EWC error")),"")</f>
        <v/>
      </c>
      <c r="P2604" s="242" t="str" cm="1">
        <f t="array" ref="P2604">IF(AND(I2604&lt;&gt;0,I2604&lt;&gt;""),IF(D2604="","",IF(ISNUMBER(MATCH(SUBSTITUTE(D2604," ",""),SUBSTITUTE('Look Up Values'!$S$2:$S$120," ",""),0)),"","D&amp;R error")),"")</f>
        <v/>
      </c>
      <c r="Q2604" s="242" t="str" cm="1">
        <f t="array" ref="Q2604">IF(AND(I2604&lt;&gt;0,I2604&lt;&gt;""),IF(G2604="","",IF(ISNUMBER(MATCH(SUBSTITUTE(G2604," ",""),SUBSTITUTE('Look Up Values'!$I$2:$I$10," ",""),0)),"","State error")),"")</f>
        <v/>
      </c>
      <c r="R2604" s="260" t="str">
        <f t="shared" si="81"/>
        <v/>
      </c>
    </row>
    <row r="2605" spans="1:18" ht="15.75">
      <c r="A2605" s="250">
        <v>2598</v>
      </c>
      <c r="B2605" s="198"/>
      <c r="C2605" s="25"/>
      <c r="D2605" s="25"/>
      <c r="E2605" s="25"/>
      <c r="F2605" s="25"/>
      <c r="G2605" s="26"/>
      <c r="H2605" s="27"/>
      <c r="I2605" s="28"/>
      <c r="J2605" s="430"/>
      <c r="K2605" s="48"/>
      <c r="L2605" s="457" t="str">
        <f t="shared" si="80"/>
        <v/>
      </c>
      <c r="M2605" s="245" cm="1">
        <f t="array" ref="M2605">SUMPRODUCT(--(N2605:Q2605&lt;&gt;"")) + IF(TRIM(R2605)="",0,LEN(R2605)-LEN(SUBSTITUTE(R2605,",",""))+1)</f>
        <v>0</v>
      </c>
      <c r="N2605" s="242" t="str">
        <f>IF(AND(I2605&lt;&gt;0,I2605&lt;&gt;""),IF(TRIM(SUBSTITUTE(B2605,CHAR(160),""))="","",IF(ISNUMBER(MATCH(TRIM(SUBSTITUTE(B2605,CHAR(160),"")),'Look Up Values'!$B$2:$B$500,0)),"","Origin error")),"")</f>
        <v/>
      </c>
      <c r="O2605" s="242" t="str">
        <f>IF(AND(I2605&lt;&gt;0,I2605&lt;&gt;""),IF(C2605="","",IF(AND(ISNUMBER(--LEFT(C2605,FIND(" ",C2605&amp;" ")-1)),OR(LEN(LEFT(C2605,FIND(" ",C2605&amp;" ")-1))=6,LEN(LEFT(C2605,FIND(" ",C2605&amp;" ")-1))=7),OR(ISNUMBER(MATCH(LEFT(C2605,FIND(" ",C2605&amp;" ")-1),'Look Up Values'!$G$2:$G$1000,0)),ISNUMBER(MATCH(LEFT(C2605,FIND(" ",C2605&amp;" ")-1),'Look Up Values'!$AE$2:$AE$2000,0)))),"","EWC error")),"")</f>
        <v/>
      </c>
      <c r="P2605" s="242" t="str" cm="1">
        <f t="array" ref="P2605">IF(AND(I2605&lt;&gt;0,I2605&lt;&gt;""),IF(D2605="","",IF(ISNUMBER(MATCH(SUBSTITUTE(D2605," ",""),SUBSTITUTE('Look Up Values'!$S$2:$S$120," ",""),0)),"","D&amp;R error")),"")</f>
        <v/>
      </c>
      <c r="Q2605" s="242" t="str" cm="1">
        <f t="array" ref="Q2605">IF(AND(I2605&lt;&gt;0,I2605&lt;&gt;""),IF(G2605="","",IF(ISNUMBER(MATCH(SUBSTITUTE(G2605," ",""),SUBSTITUTE('Look Up Values'!$I$2:$I$10," ",""),0)),"","State error")),"")</f>
        <v/>
      </c>
      <c r="R2605" s="260" t="str">
        <f t="shared" si="81"/>
        <v/>
      </c>
    </row>
    <row r="2606" spans="1:18" ht="15.75">
      <c r="A2606" s="250">
        <v>2599</v>
      </c>
      <c r="B2606" s="198"/>
      <c r="C2606" s="25"/>
      <c r="D2606" s="25"/>
      <c r="E2606" s="25"/>
      <c r="F2606" s="25"/>
      <c r="G2606" s="26"/>
      <c r="H2606" s="27"/>
      <c r="I2606" s="28"/>
      <c r="J2606" s="430"/>
      <c r="K2606" s="48"/>
      <c r="L2606" s="457" t="str">
        <f t="shared" si="80"/>
        <v/>
      </c>
      <c r="M2606" s="245" cm="1">
        <f t="array" ref="M2606">SUMPRODUCT(--(N2606:Q2606&lt;&gt;"")) + IF(TRIM(R2606)="",0,LEN(R2606)-LEN(SUBSTITUTE(R2606,",",""))+1)</f>
        <v>0</v>
      </c>
      <c r="N2606" s="242" t="str">
        <f>IF(AND(I2606&lt;&gt;0,I2606&lt;&gt;""),IF(TRIM(SUBSTITUTE(B2606,CHAR(160),""))="","",IF(ISNUMBER(MATCH(TRIM(SUBSTITUTE(B2606,CHAR(160),"")),'Look Up Values'!$B$2:$B$500,0)),"","Origin error")),"")</f>
        <v/>
      </c>
      <c r="O2606" s="242" t="str">
        <f>IF(AND(I2606&lt;&gt;0,I2606&lt;&gt;""),IF(C2606="","",IF(AND(ISNUMBER(--LEFT(C2606,FIND(" ",C2606&amp;" ")-1)),OR(LEN(LEFT(C2606,FIND(" ",C2606&amp;" ")-1))=6,LEN(LEFT(C2606,FIND(" ",C2606&amp;" ")-1))=7),OR(ISNUMBER(MATCH(LEFT(C2606,FIND(" ",C2606&amp;" ")-1),'Look Up Values'!$G$2:$G$1000,0)),ISNUMBER(MATCH(LEFT(C2606,FIND(" ",C2606&amp;" ")-1),'Look Up Values'!$AE$2:$AE$2000,0)))),"","EWC error")),"")</f>
        <v/>
      </c>
      <c r="P2606" s="242" t="str" cm="1">
        <f t="array" ref="P2606">IF(AND(I2606&lt;&gt;0,I2606&lt;&gt;""),IF(D2606="","",IF(ISNUMBER(MATCH(SUBSTITUTE(D2606," ",""),SUBSTITUTE('Look Up Values'!$S$2:$S$120," ",""),0)),"","D&amp;R error")),"")</f>
        <v/>
      </c>
      <c r="Q2606" s="242" t="str" cm="1">
        <f t="array" ref="Q2606">IF(AND(I2606&lt;&gt;0,I2606&lt;&gt;""),IF(G2606="","",IF(ISNUMBER(MATCH(SUBSTITUTE(G2606," ",""),SUBSTITUTE('Look Up Values'!$I$2:$I$10," ",""),0)),"","State error")),"")</f>
        <v/>
      </c>
      <c r="R2606" s="260" t="str">
        <f t="shared" si="81"/>
        <v/>
      </c>
    </row>
    <row r="2607" spans="1:18" ht="15.75">
      <c r="A2607" s="250">
        <v>2600</v>
      </c>
      <c r="B2607" s="198"/>
      <c r="C2607" s="25"/>
      <c r="D2607" s="25"/>
      <c r="E2607" s="25"/>
      <c r="F2607" s="25"/>
      <c r="G2607" s="26"/>
      <c r="H2607" s="27"/>
      <c r="I2607" s="28"/>
      <c r="J2607" s="430"/>
      <c r="K2607" s="48"/>
      <c r="L2607" s="457" t="str">
        <f t="shared" si="80"/>
        <v/>
      </c>
      <c r="M2607" s="245" cm="1">
        <f t="array" ref="M2607">SUMPRODUCT(--(N2607:Q2607&lt;&gt;"")) + IF(TRIM(R2607)="",0,LEN(R2607)-LEN(SUBSTITUTE(R2607,",",""))+1)</f>
        <v>0</v>
      </c>
      <c r="N2607" s="242" t="str">
        <f>IF(AND(I2607&lt;&gt;0,I2607&lt;&gt;""),IF(TRIM(SUBSTITUTE(B2607,CHAR(160),""))="","",IF(ISNUMBER(MATCH(TRIM(SUBSTITUTE(B2607,CHAR(160),"")),'Look Up Values'!$B$2:$B$500,0)),"","Origin error")),"")</f>
        <v/>
      </c>
      <c r="O2607" s="242" t="str">
        <f>IF(AND(I2607&lt;&gt;0,I2607&lt;&gt;""),IF(C2607="","",IF(AND(ISNUMBER(--LEFT(C2607,FIND(" ",C2607&amp;" ")-1)),OR(LEN(LEFT(C2607,FIND(" ",C2607&amp;" ")-1))=6,LEN(LEFT(C2607,FIND(" ",C2607&amp;" ")-1))=7),OR(ISNUMBER(MATCH(LEFT(C2607,FIND(" ",C2607&amp;" ")-1),'Look Up Values'!$G$2:$G$1000,0)),ISNUMBER(MATCH(LEFT(C2607,FIND(" ",C2607&amp;" ")-1),'Look Up Values'!$AE$2:$AE$2000,0)))),"","EWC error")),"")</f>
        <v/>
      </c>
      <c r="P2607" s="242" t="str" cm="1">
        <f t="array" ref="P2607">IF(AND(I2607&lt;&gt;0,I2607&lt;&gt;""),IF(D2607="","",IF(ISNUMBER(MATCH(SUBSTITUTE(D2607," ",""),SUBSTITUTE('Look Up Values'!$S$2:$S$120," ",""),0)),"","D&amp;R error")),"")</f>
        <v/>
      </c>
      <c r="Q2607" s="242" t="str" cm="1">
        <f t="array" ref="Q2607">IF(AND(I2607&lt;&gt;0,I2607&lt;&gt;""),IF(G2607="","",IF(ISNUMBER(MATCH(SUBSTITUTE(G2607," ",""),SUBSTITUTE('Look Up Values'!$I$2:$I$10," ",""),0)),"","State error")),"")</f>
        <v/>
      </c>
      <c r="R2607" s="260" t="str">
        <f t="shared" si="81"/>
        <v/>
      </c>
    </row>
    <row r="2608" spans="1:18" ht="15.75">
      <c r="A2608" s="250">
        <v>2601</v>
      </c>
      <c r="B2608" s="198"/>
      <c r="C2608" s="25"/>
      <c r="D2608" s="25"/>
      <c r="E2608" s="25"/>
      <c r="F2608" s="25"/>
      <c r="G2608" s="26"/>
      <c r="H2608" s="27"/>
      <c r="I2608" s="28"/>
      <c r="J2608" s="430"/>
      <c r="K2608" s="48"/>
      <c r="L2608" s="457" t="str">
        <f t="shared" si="80"/>
        <v/>
      </c>
      <c r="M2608" s="245" cm="1">
        <f t="array" ref="M2608">SUMPRODUCT(--(N2608:Q2608&lt;&gt;"")) + IF(TRIM(R2608)="",0,LEN(R2608)-LEN(SUBSTITUTE(R2608,",",""))+1)</f>
        <v>0</v>
      </c>
      <c r="N2608" s="242" t="str">
        <f>IF(AND(I2608&lt;&gt;0,I2608&lt;&gt;""),IF(TRIM(SUBSTITUTE(B2608,CHAR(160),""))="","",IF(ISNUMBER(MATCH(TRIM(SUBSTITUTE(B2608,CHAR(160),"")),'Look Up Values'!$B$2:$B$500,0)),"","Origin error")),"")</f>
        <v/>
      </c>
      <c r="O2608" s="242" t="str">
        <f>IF(AND(I2608&lt;&gt;0,I2608&lt;&gt;""),IF(C2608="","",IF(AND(ISNUMBER(--LEFT(C2608,FIND(" ",C2608&amp;" ")-1)),OR(LEN(LEFT(C2608,FIND(" ",C2608&amp;" ")-1))=6,LEN(LEFT(C2608,FIND(" ",C2608&amp;" ")-1))=7),OR(ISNUMBER(MATCH(LEFT(C2608,FIND(" ",C2608&amp;" ")-1),'Look Up Values'!$G$2:$G$1000,0)),ISNUMBER(MATCH(LEFT(C2608,FIND(" ",C2608&amp;" ")-1),'Look Up Values'!$AE$2:$AE$2000,0)))),"","EWC error")),"")</f>
        <v/>
      </c>
      <c r="P2608" s="242" t="str" cm="1">
        <f t="array" ref="P2608">IF(AND(I2608&lt;&gt;0,I2608&lt;&gt;""),IF(D2608="","",IF(ISNUMBER(MATCH(SUBSTITUTE(D2608," ",""),SUBSTITUTE('Look Up Values'!$S$2:$S$120," ",""),0)),"","D&amp;R error")),"")</f>
        <v/>
      </c>
      <c r="Q2608" s="242" t="str" cm="1">
        <f t="array" ref="Q2608">IF(AND(I2608&lt;&gt;0,I2608&lt;&gt;""),IF(G2608="","",IF(ISNUMBER(MATCH(SUBSTITUTE(G2608," ",""),SUBSTITUTE('Look Up Values'!$I$2:$I$10," ",""),0)),"","State error")),"")</f>
        <v/>
      </c>
      <c r="R2608" s="260" t="str">
        <f t="shared" si="81"/>
        <v/>
      </c>
    </row>
    <row r="2609" spans="1:18" ht="15.75">
      <c r="A2609" s="250">
        <v>2602</v>
      </c>
      <c r="B2609" s="198"/>
      <c r="C2609" s="25"/>
      <c r="D2609" s="25"/>
      <c r="E2609" s="25"/>
      <c r="F2609" s="25"/>
      <c r="G2609" s="26"/>
      <c r="H2609" s="27"/>
      <c r="I2609" s="28"/>
      <c r="J2609" s="430"/>
      <c r="K2609" s="48"/>
      <c r="L2609" s="457" t="str">
        <f t="shared" si="80"/>
        <v/>
      </c>
      <c r="M2609" s="245" cm="1">
        <f t="array" ref="M2609">SUMPRODUCT(--(N2609:Q2609&lt;&gt;"")) + IF(TRIM(R2609)="",0,LEN(R2609)-LEN(SUBSTITUTE(R2609,",",""))+1)</f>
        <v>0</v>
      </c>
      <c r="N2609" s="242" t="str">
        <f>IF(AND(I2609&lt;&gt;0,I2609&lt;&gt;""),IF(TRIM(SUBSTITUTE(B2609,CHAR(160),""))="","",IF(ISNUMBER(MATCH(TRIM(SUBSTITUTE(B2609,CHAR(160),"")),'Look Up Values'!$B$2:$B$500,0)),"","Origin error")),"")</f>
        <v/>
      </c>
      <c r="O2609" s="242" t="str">
        <f>IF(AND(I2609&lt;&gt;0,I2609&lt;&gt;""),IF(C2609="","",IF(AND(ISNUMBER(--LEFT(C2609,FIND(" ",C2609&amp;" ")-1)),OR(LEN(LEFT(C2609,FIND(" ",C2609&amp;" ")-1))=6,LEN(LEFT(C2609,FIND(" ",C2609&amp;" ")-1))=7),OR(ISNUMBER(MATCH(LEFT(C2609,FIND(" ",C2609&amp;" ")-1),'Look Up Values'!$G$2:$G$1000,0)),ISNUMBER(MATCH(LEFT(C2609,FIND(" ",C2609&amp;" ")-1),'Look Up Values'!$AE$2:$AE$2000,0)))),"","EWC error")),"")</f>
        <v/>
      </c>
      <c r="P2609" s="242" t="str" cm="1">
        <f t="array" ref="P2609">IF(AND(I2609&lt;&gt;0,I2609&lt;&gt;""),IF(D2609="","",IF(ISNUMBER(MATCH(SUBSTITUTE(D2609," ",""),SUBSTITUTE('Look Up Values'!$S$2:$S$120," ",""),0)),"","D&amp;R error")),"")</f>
        <v/>
      </c>
      <c r="Q2609" s="242" t="str" cm="1">
        <f t="array" ref="Q2609">IF(AND(I2609&lt;&gt;0,I2609&lt;&gt;""),IF(G2609="","",IF(ISNUMBER(MATCH(SUBSTITUTE(G2609," ",""),SUBSTITUTE('Look Up Values'!$I$2:$I$10," ",""),0)),"","State error")),"")</f>
        <v/>
      </c>
      <c r="R2609" s="260" t="str">
        <f t="shared" si="81"/>
        <v/>
      </c>
    </row>
    <row r="2610" spans="1:18" ht="15.75">
      <c r="A2610" s="250">
        <v>2603</v>
      </c>
      <c r="B2610" s="198"/>
      <c r="C2610" s="25"/>
      <c r="D2610" s="25"/>
      <c r="E2610" s="25"/>
      <c r="F2610" s="25"/>
      <c r="G2610" s="26"/>
      <c r="H2610" s="27"/>
      <c r="I2610" s="28"/>
      <c r="J2610" s="430"/>
      <c r="K2610" s="48"/>
      <c r="L2610" s="457" t="str">
        <f t="shared" si="80"/>
        <v/>
      </c>
      <c r="M2610" s="245" cm="1">
        <f t="array" ref="M2610">SUMPRODUCT(--(N2610:Q2610&lt;&gt;"")) + IF(TRIM(R2610)="",0,LEN(R2610)-LEN(SUBSTITUTE(R2610,",",""))+1)</f>
        <v>0</v>
      </c>
      <c r="N2610" s="242" t="str">
        <f>IF(AND(I2610&lt;&gt;0,I2610&lt;&gt;""),IF(TRIM(SUBSTITUTE(B2610,CHAR(160),""))="","",IF(ISNUMBER(MATCH(TRIM(SUBSTITUTE(B2610,CHAR(160),"")),'Look Up Values'!$B$2:$B$500,0)),"","Origin error")),"")</f>
        <v/>
      </c>
      <c r="O2610" s="242" t="str">
        <f>IF(AND(I2610&lt;&gt;0,I2610&lt;&gt;""),IF(C2610="","",IF(AND(ISNUMBER(--LEFT(C2610,FIND(" ",C2610&amp;" ")-1)),OR(LEN(LEFT(C2610,FIND(" ",C2610&amp;" ")-1))=6,LEN(LEFT(C2610,FIND(" ",C2610&amp;" ")-1))=7),OR(ISNUMBER(MATCH(LEFT(C2610,FIND(" ",C2610&amp;" ")-1),'Look Up Values'!$G$2:$G$1000,0)),ISNUMBER(MATCH(LEFT(C2610,FIND(" ",C2610&amp;" ")-1),'Look Up Values'!$AE$2:$AE$2000,0)))),"","EWC error")),"")</f>
        <v/>
      </c>
      <c r="P2610" s="242" t="str" cm="1">
        <f t="array" ref="P2610">IF(AND(I2610&lt;&gt;0,I2610&lt;&gt;""),IF(D2610="","",IF(ISNUMBER(MATCH(SUBSTITUTE(D2610," ",""),SUBSTITUTE('Look Up Values'!$S$2:$S$120," ",""),0)),"","D&amp;R error")),"")</f>
        <v/>
      </c>
      <c r="Q2610" s="242" t="str" cm="1">
        <f t="array" ref="Q2610">IF(AND(I2610&lt;&gt;0,I2610&lt;&gt;""),IF(G2610="","",IF(ISNUMBER(MATCH(SUBSTITUTE(G2610," ",""),SUBSTITUTE('Look Up Values'!$I$2:$I$10," ",""),0)),"","State error")),"")</f>
        <v/>
      </c>
      <c r="R2610" s="260" t="str">
        <f t="shared" si="81"/>
        <v/>
      </c>
    </row>
    <row r="2611" spans="1:18" ht="15.75">
      <c r="A2611" s="250">
        <v>2604</v>
      </c>
      <c r="B2611" s="198"/>
      <c r="C2611" s="25"/>
      <c r="D2611" s="25"/>
      <c r="E2611" s="25"/>
      <c r="F2611" s="25"/>
      <c r="G2611" s="26"/>
      <c r="H2611" s="27"/>
      <c r="I2611" s="28"/>
      <c r="J2611" s="430"/>
      <c r="K2611" s="48"/>
      <c r="L2611" s="457" t="str">
        <f t="shared" si="80"/>
        <v/>
      </c>
      <c r="M2611" s="245" cm="1">
        <f t="array" ref="M2611">SUMPRODUCT(--(N2611:Q2611&lt;&gt;"")) + IF(TRIM(R2611)="",0,LEN(R2611)-LEN(SUBSTITUTE(R2611,",",""))+1)</f>
        <v>0</v>
      </c>
      <c r="N2611" s="242" t="str">
        <f>IF(AND(I2611&lt;&gt;0,I2611&lt;&gt;""),IF(TRIM(SUBSTITUTE(B2611,CHAR(160),""))="","",IF(ISNUMBER(MATCH(TRIM(SUBSTITUTE(B2611,CHAR(160),"")),'Look Up Values'!$B$2:$B$500,0)),"","Origin error")),"")</f>
        <v/>
      </c>
      <c r="O2611" s="242" t="str">
        <f>IF(AND(I2611&lt;&gt;0,I2611&lt;&gt;""),IF(C2611="","",IF(AND(ISNUMBER(--LEFT(C2611,FIND(" ",C2611&amp;" ")-1)),OR(LEN(LEFT(C2611,FIND(" ",C2611&amp;" ")-1))=6,LEN(LEFT(C2611,FIND(" ",C2611&amp;" ")-1))=7),OR(ISNUMBER(MATCH(LEFT(C2611,FIND(" ",C2611&amp;" ")-1),'Look Up Values'!$G$2:$G$1000,0)),ISNUMBER(MATCH(LEFT(C2611,FIND(" ",C2611&amp;" ")-1),'Look Up Values'!$AE$2:$AE$2000,0)))),"","EWC error")),"")</f>
        <v/>
      </c>
      <c r="P2611" s="242" t="str" cm="1">
        <f t="array" ref="P2611">IF(AND(I2611&lt;&gt;0,I2611&lt;&gt;""),IF(D2611="","",IF(ISNUMBER(MATCH(SUBSTITUTE(D2611," ",""),SUBSTITUTE('Look Up Values'!$S$2:$S$120," ",""),0)),"","D&amp;R error")),"")</f>
        <v/>
      </c>
      <c r="Q2611" s="242" t="str" cm="1">
        <f t="array" ref="Q2611">IF(AND(I2611&lt;&gt;0,I2611&lt;&gt;""),IF(G2611="","",IF(ISNUMBER(MATCH(SUBSTITUTE(G2611," ",""),SUBSTITUTE('Look Up Values'!$I$2:$I$10," ",""),0)),"","State error")),"")</f>
        <v/>
      </c>
      <c r="R2611" s="260" t="str">
        <f t="shared" si="81"/>
        <v/>
      </c>
    </row>
    <row r="2612" spans="1:18" ht="15.75">
      <c r="A2612" s="250">
        <v>2605</v>
      </c>
      <c r="B2612" s="198"/>
      <c r="C2612" s="25"/>
      <c r="D2612" s="25"/>
      <c r="E2612" s="25"/>
      <c r="F2612" s="25"/>
      <c r="G2612" s="26"/>
      <c r="H2612" s="27"/>
      <c r="I2612" s="28"/>
      <c r="J2612" s="430"/>
      <c r="K2612" s="48"/>
      <c r="L2612" s="457" t="str">
        <f t="shared" si="80"/>
        <v/>
      </c>
      <c r="M2612" s="245" cm="1">
        <f t="array" ref="M2612">SUMPRODUCT(--(N2612:Q2612&lt;&gt;"")) + IF(TRIM(R2612)="",0,LEN(R2612)-LEN(SUBSTITUTE(R2612,",",""))+1)</f>
        <v>0</v>
      </c>
      <c r="N2612" s="242" t="str">
        <f>IF(AND(I2612&lt;&gt;0,I2612&lt;&gt;""),IF(TRIM(SUBSTITUTE(B2612,CHAR(160),""))="","",IF(ISNUMBER(MATCH(TRIM(SUBSTITUTE(B2612,CHAR(160),"")),'Look Up Values'!$B$2:$B$500,0)),"","Origin error")),"")</f>
        <v/>
      </c>
      <c r="O2612" s="242" t="str">
        <f>IF(AND(I2612&lt;&gt;0,I2612&lt;&gt;""),IF(C2612="","",IF(AND(ISNUMBER(--LEFT(C2612,FIND(" ",C2612&amp;" ")-1)),OR(LEN(LEFT(C2612,FIND(" ",C2612&amp;" ")-1))=6,LEN(LEFT(C2612,FIND(" ",C2612&amp;" ")-1))=7),OR(ISNUMBER(MATCH(LEFT(C2612,FIND(" ",C2612&amp;" ")-1),'Look Up Values'!$G$2:$G$1000,0)),ISNUMBER(MATCH(LEFT(C2612,FIND(" ",C2612&amp;" ")-1),'Look Up Values'!$AE$2:$AE$2000,0)))),"","EWC error")),"")</f>
        <v/>
      </c>
      <c r="P2612" s="242" t="str" cm="1">
        <f t="array" ref="P2612">IF(AND(I2612&lt;&gt;0,I2612&lt;&gt;""),IF(D2612="","",IF(ISNUMBER(MATCH(SUBSTITUTE(D2612," ",""),SUBSTITUTE('Look Up Values'!$S$2:$S$120," ",""),0)),"","D&amp;R error")),"")</f>
        <v/>
      </c>
      <c r="Q2612" s="242" t="str" cm="1">
        <f t="array" ref="Q2612">IF(AND(I2612&lt;&gt;0,I2612&lt;&gt;""),IF(G2612="","",IF(ISNUMBER(MATCH(SUBSTITUTE(G2612," ",""),SUBSTITUTE('Look Up Values'!$I$2:$I$10," ",""),0)),"","State error")),"")</f>
        <v/>
      </c>
      <c r="R2612" s="260" t="str">
        <f t="shared" si="81"/>
        <v/>
      </c>
    </row>
    <row r="2613" spans="1:18" ht="15.75">
      <c r="A2613" s="250">
        <v>2606</v>
      </c>
      <c r="B2613" s="198"/>
      <c r="C2613" s="25"/>
      <c r="D2613" s="25"/>
      <c r="E2613" s="25"/>
      <c r="F2613" s="25"/>
      <c r="G2613" s="26"/>
      <c r="H2613" s="27"/>
      <c r="I2613" s="28"/>
      <c r="J2613" s="430"/>
      <c r="K2613" s="48"/>
      <c r="L2613" s="457" t="str">
        <f t="shared" si="80"/>
        <v/>
      </c>
      <c r="M2613" s="245" cm="1">
        <f t="array" ref="M2613">SUMPRODUCT(--(N2613:Q2613&lt;&gt;"")) + IF(TRIM(R2613)="",0,LEN(R2613)-LEN(SUBSTITUTE(R2613,",",""))+1)</f>
        <v>0</v>
      </c>
      <c r="N2613" s="242" t="str">
        <f>IF(AND(I2613&lt;&gt;0,I2613&lt;&gt;""),IF(TRIM(SUBSTITUTE(B2613,CHAR(160),""))="","",IF(ISNUMBER(MATCH(TRIM(SUBSTITUTE(B2613,CHAR(160),"")),'Look Up Values'!$B$2:$B$500,0)),"","Origin error")),"")</f>
        <v/>
      </c>
      <c r="O2613" s="242" t="str">
        <f>IF(AND(I2613&lt;&gt;0,I2613&lt;&gt;""),IF(C2613="","",IF(AND(ISNUMBER(--LEFT(C2613,FIND(" ",C2613&amp;" ")-1)),OR(LEN(LEFT(C2613,FIND(" ",C2613&amp;" ")-1))=6,LEN(LEFT(C2613,FIND(" ",C2613&amp;" ")-1))=7),OR(ISNUMBER(MATCH(LEFT(C2613,FIND(" ",C2613&amp;" ")-1),'Look Up Values'!$G$2:$G$1000,0)),ISNUMBER(MATCH(LEFT(C2613,FIND(" ",C2613&amp;" ")-1),'Look Up Values'!$AE$2:$AE$2000,0)))),"","EWC error")),"")</f>
        <v/>
      </c>
      <c r="P2613" s="242" t="str" cm="1">
        <f t="array" ref="P2613">IF(AND(I2613&lt;&gt;0,I2613&lt;&gt;""),IF(D2613="","",IF(ISNUMBER(MATCH(SUBSTITUTE(D2613," ",""),SUBSTITUTE('Look Up Values'!$S$2:$S$120," ",""),0)),"","D&amp;R error")),"")</f>
        <v/>
      </c>
      <c r="Q2613" s="242" t="str" cm="1">
        <f t="array" ref="Q2613">IF(AND(I2613&lt;&gt;0,I2613&lt;&gt;""),IF(G2613="","",IF(ISNUMBER(MATCH(SUBSTITUTE(G2613," ",""),SUBSTITUTE('Look Up Values'!$I$2:$I$10," ",""),0)),"","State error")),"")</f>
        <v/>
      </c>
      <c r="R2613" s="260" t="str">
        <f t="shared" si="81"/>
        <v/>
      </c>
    </row>
    <row r="2614" spans="1:18" ht="15.75">
      <c r="A2614" s="250">
        <v>2607</v>
      </c>
      <c r="B2614" s="198"/>
      <c r="C2614" s="25"/>
      <c r="D2614" s="25"/>
      <c r="E2614" s="25"/>
      <c r="F2614" s="25"/>
      <c r="G2614" s="26"/>
      <c r="H2614" s="27"/>
      <c r="I2614" s="28"/>
      <c r="J2614" s="430"/>
      <c r="K2614" s="48"/>
      <c r="L2614" s="457" t="str">
        <f t="shared" si="80"/>
        <v/>
      </c>
      <c r="M2614" s="245" cm="1">
        <f t="array" ref="M2614">SUMPRODUCT(--(N2614:Q2614&lt;&gt;"")) + IF(TRIM(R2614)="",0,LEN(R2614)-LEN(SUBSTITUTE(R2614,",",""))+1)</f>
        <v>0</v>
      </c>
      <c r="N2614" s="242" t="str">
        <f>IF(AND(I2614&lt;&gt;0,I2614&lt;&gt;""),IF(TRIM(SUBSTITUTE(B2614,CHAR(160),""))="","",IF(ISNUMBER(MATCH(TRIM(SUBSTITUTE(B2614,CHAR(160),"")),'Look Up Values'!$B$2:$B$500,0)),"","Origin error")),"")</f>
        <v/>
      </c>
      <c r="O2614" s="242" t="str">
        <f>IF(AND(I2614&lt;&gt;0,I2614&lt;&gt;""),IF(C2614="","",IF(AND(ISNUMBER(--LEFT(C2614,FIND(" ",C2614&amp;" ")-1)),OR(LEN(LEFT(C2614,FIND(" ",C2614&amp;" ")-1))=6,LEN(LEFT(C2614,FIND(" ",C2614&amp;" ")-1))=7),OR(ISNUMBER(MATCH(LEFT(C2614,FIND(" ",C2614&amp;" ")-1),'Look Up Values'!$G$2:$G$1000,0)),ISNUMBER(MATCH(LEFT(C2614,FIND(" ",C2614&amp;" ")-1),'Look Up Values'!$AE$2:$AE$2000,0)))),"","EWC error")),"")</f>
        <v/>
      </c>
      <c r="P2614" s="242" t="str" cm="1">
        <f t="array" ref="P2614">IF(AND(I2614&lt;&gt;0,I2614&lt;&gt;""),IF(D2614="","",IF(ISNUMBER(MATCH(SUBSTITUTE(D2614," ",""),SUBSTITUTE('Look Up Values'!$S$2:$S$120," ",""),0)),"","D&amp;R error")),"")</f>
        <v/>
      </c>
      <c r="Q2614" s="242" t="str" cm="1">
        <f t="array" ref="Q2614">IF(AND(I2614&lt;&gt;0,I2614&lt;&gt;""),IF(G2614="","",IF(ISNUMBER(MATCH(SUBSTITUTE(G2614," ",""),SUBSTITUTE('Look Up Values'!$I$2:$I$10," ",""),0)),"","State error")),"")</f>
        <v/>
      </c>
      <c r="R2614" s="260" t="str">
        <f t="shared" si="81"/>
        <v/>
      </c>
    </row>
    <row r="2615" spans="1:18" ht="15.75">
      <c r="A2615" s="250">
        <v>2608</v>
      </c>
      <c r="B2615" s="198"/>
      <c r="C2615" s="25"/>
      <c r="D2615" s="25"/>
      <c r="E2615" s="25"/>
      <c r="F2615" s="25"/>
      <c r="G2615" s="26"/>
      <c r="H2615" s="27"/>
      <c r="I2615" s="28"/>
      <c r="J2615" s="430"/>
      <c r="K2615" s="48"/>
      <c r="L2615" s="457" t="str">
        <f t="shared" si="80"/>
        <v/>
      </c>
      <c r="M2615" s="245" cm="1">
        <f t="array" ref="M2615">SUMPRODUCT(--(N2615:Q2615&lt;&gt;"")) + IF(TRIM(R2615)="",0,LEN(R2615)-LEN(SUBSTITUTE(R2615,",",""))+1)</f>
        <v>0</v>
      </c>
      <c r="N2615" s="242" t="str">
        <f>IF(AND(I2615&lt;&gt;0,I2615&lt;&gt;""),IF(TRIM(SUBSTITUTE(B2615,CHAR(160),""))="","",IF(ISNUMBER(MATCH(TRIM(SUBSTITUTE(B2615,CHAR(160),"")),'Look Up Values'!$B$2:$B$500,0)),"","Origin error")),"")</f>
        <v/>
      </c>
      <c r="O2615" s="242" t="str">
        <f>IF(AND(I2615&lt;&gt;0,I2615&lt;&gt;""),IF(C2615="","",IF(AND(ISNUMBER(--LEFT(C2615,FIND(" ",C2615&amp;" ")-1)),OR(LEN(LEFT(C2615,FIND(" ",C2615&amp;" ")-1))=6,LEN(LEFT(C2615,FIND(" ",C2615&amp;" ")-1))=7),OR(ISNUMBER(MATCH(LEFT(C2615,FIND(" ",C2615&amp;" ")-1),'Look Up Values'!$G$2:$G$1000,0)),ISNUMBER(MATCH(LEFT(C2615,FIND(" ",C2615&amp;" ")-1),'Look Up Values'!$AE$2:$AE$2000,0)))),"","EWC error")),"")</f>
        <v/>
      </c>
      <c r="P2615" s="242" t="str" cm="1">
        <f t="array" ref="P2615">IF(AND(I2615&lt;&gt;0,I2615&lt;&gt;""),IF(D2615="","",IF(ISNUMBER(MATCH(SUBSTITUTE(D2615," ",""),SUBSTITUTE('Look Up Values'!$S$2:$S$120," ",""),0)),"","D&amp;R error")),"")</f>
        <v/>
      </c>
      <c r="Q2615" s="242" t="str" cm="1">
        <f t="array" ref="Q2615">IF(AND(I2615&lt;&gt;0,I2615&lt;&gt;""),IF(G2615="","",IF(ISNUMBER(MATCH(SUBSTITUTE(G2615," ",""),SUBSTITUTE('Look Up Values'!$I$2:$I$10," ",""),0)),"","State error")),"")</f>
        <v/>
      </c>
      <c r="R2615" s="260" t="str">
        <f t="shared" si="81"/>
        <v/>
      </c>
    </row>
    <row r="2616" spans="1:18" ht="15.75">
      <c r="A2616" s="250">
        <v>2609</v>
      </c>
      <c r="B2616" s="198"/>
      <c r="C2616" s="25"/>
      <c r="D2616" s="25"/>
      <c r="E2616" s="25"/>
      <c r="F2616" s="25"/>
      <c r="G2616" s="26"/>
      <c r="H2616" s="27"/>
      <c r="I2616" s="28"/>
      <c r="J2616" s="430"/>
      <c r="K2616" s="48"/>
      <c r="L2616" s="457" t="str">
        <f t="shared" si="80"/>
        <v/>
      </c>
      <c r="M2616" s="245" cm="1">
        <f t="array" ref="M2616">SUMPRODUCT(--(N2616:Q2616&lt;&gt;"")) + IF(TRIM(R2616)="",0,LEN(R2616)-LEN(SUBSTITUTE(R2616,",",""))+1)</f>
        <v>0</v>
      </c>
      <c r="N2616" s="242" t="str">
        <f>IF(AND(I2616&lt;&gt;0,I2616&lt;&gt;""),IF(TRIM(SUBSTITUTE(B2616,CHAR(160),""))="","",IF(ISNUMBER(MATCH(TRIM(SUBSTITUTE(B2616,CHAR(160),"")),'Look Up Values'!$B$2:$B$500,0)),"","Origin error")),"")</f>
        <v/>
      </c>
      <c r="O2616" s="242" t="str">
        <f>IF(AND(I2616&lt;&gt;0,I2616&lt;&gt;""),IF(C2616="","",IF(AND(ISNUMBER(--LEFT(C2616,FIND(" ",C2616&amp;" ")-1)),OR(LEN(LEFT(C2616,FIND(" ",C2616&amp;" ")-1))=6,LEN(LEFT(C2616,FIND(" ",C2616&amp;" ")-1))=7),OR(ISNUMBER(MATCH(LEFT(C2616,FIND(" ",C2616&amp;" ")-1),'Look Up Values'!$G$2:$G$1000,0)),ISNUMBER(MATCH(LEFT(C2616,FIND(" ",C2616&amp;" ")-1),'Look Up Values'!$AE$2:$AE$2000,0)))),"","EWC error")),"")</f>
        <v/>
      </c>
      <c r="P2616" s="242" t="str" cm="1">
        <f t="array" ref="P2616">IF(AND(I2616&lt;&gt;0,I2616&lt;&gt;""),IF(D2616="","",IF(ISNUMBER(MATCH(SUBSTITUTE(D2616," ",""),SUBSTITUTE('Look Up Values'!$S$2:$S$120," ",""),0)),"","D&amp;R error")),"")</f>
        <v/>
      </c>
      <c r="Q2616" s="242" t="str" cm="1">
        <f t="array" ref="Q2616">IF(AND(I2616&lt;&gt;0,I2616&lt;&gt;""),IF(G2616="","",IF(ISNUMBER(MATCH(SUBSTITUTE(G2616," ",""),SUBSTITUTE('Look Up Values'!$I$2:$I$10," ",""),0)),"","State error")),"")</f>
        <v/>
      </c>
      <c r="R2616" s="260" t="str">
        <f t="shared" si="81"/>
        <v/>
      </c>
    </row>
    <row r="2617" spans="1:18" ht="15.75">
      <c r="A2617" s="250">
        <v>2610</v>
      </c>
      <c r="B2617" s="198"/>
      <c r="C2617" s="25"/>
      <c r="D2617" s="25"/>
      <c r="E2617" s="25"/>
      <c r="F2617" s="25"/>
      <c r="G2617" s="26"/>
      <c r="H2617" s="27"/>
      <c r="I2617" s="28"/>
      <c r="J2617" s="430"/>
      <c r="K2617" s="48"/>
      <c r="L2617" s="457" t="str">
        <f t="shared" si="80"/>
        <v/>
      </c>
      <c r="M2617" s="245" cm="1">
        <f t="array" ref="M2617">SUMPRODUCT(--(N2617:Q2617&lt;&gt;"")) + IF(TRIM(R2617)="",0,LEN(R2617)-LEN(SUBSTITUTE(R2617,",",""))+1)</f>
        <v>0</v>
      </c>
      <c r="N2617" s="242" t="str">
        <f>IF(AND(I2617&lt;&gt;0,I2617&lt;&gt;""),IF(TRIM(SUBSTITUTE(B2617,CHAR(160),""))="","",IF(ISNUMBER(MATCH(TRIM(SUBSTITUTE(B2617,CHAR(160),"")),'Look Up Values'!$B$2:$B$500,0)),"","Origin error")),"")</f>
        <v/>
      </c>
      <c r="O2617" s="242" t="str">
        <f>IF(AND(I2617&lt;&gt;0,I2617&lt;&gt;""),IF(C2617="","",IF(AND(ISNUMBER(--LEFT(C2617,FIND(" ",C2617&amp;" ")-1)),OR(LEN(LEFT(C2617,FIND(" ",C2617&amp;" ")-1))=6,LEN(LEFT(C2617,FIND(" ",C2617&amp;" ")-1))=7),OR(ISNUMBER(MATCH(LEFT(C2617,FIND(" ",C2617&amp;" ")-1),'Look Up Values'!$G$2:$G$1000,0)),ISNUMBER(MATCH(LEFT(C2617,FIND(" ",C2617&amp;" ")-1),'Look Up Values'!$AE$2:$AE$2000,0)))),"","EWC error")),"")</f>
        <v/>
      </c>
      <c r="P2617" s="242" t="str" cm="1">
        <f t="array" ref="P2617">IF(AND(I2617&lt;&gt;0,I2617&lt;&gt;""),IF(D2617="","",IF(ISNUMBER(MATCH(SUBSTITUTE(D2617," ",""),SUBSTITUTE('Look Up Values'!$S$2:$S$120," ",""),0)),"","D&amp;R error")),"")</f>
        <v/>
      </c>
      <c r="Q2617" s="242" t="str" cm="1">
        <f t="array" ref="Q2617">IF(AND(I2617&lt;&gt;0,I2617&lt;&gt;""),IF(G2617="","",IF(ISNUMBER(MATCH(SUBSTITUTE(G2617," ",""),SUBSTITUTE('Look Up Values'!$I$2:$I$10," ",""),0)),"","State error")),"")</f>
        <v/>
      </c>
      <c r="R2617" s="260" t="str">
        <f t="shared" si="81"/>
        <v/>
      </c>
    </row>
    <row r="2618" spans="1:18" ht="15.75">
      <c r="A2618" s="250">
        <v>2611</v>
      </c>
      <c r="B2618" s="198"/>
      <c r="C2618" s="25"/>
      <c r="D2618" s="25"/>
      <c r="E2618" s="25"/>
      <c r="F2618" s="25"/>
      <c r="G2618" s="26"/>
      <c r="H2618" s="27"/>
      <c r="I2618" s="28"/>
      <c r="J2618" s="430"/>
      <c r="K2618" s="48"/>
      <c r="L2618" s="457" t="str">
        <f t="shared" si="80"/>
        <v/>
      </c>
      <c r="M2618" s="245" cm="1">
        <f t="array" ref="M2618">SUMPRODUCT(--(N2618:Q2618&lt;&gt;"")) + IF(TRIM(R2618)="",0,LEN(R2618)-LEN(SUBSTITUTE(R2618,",",""))+1)</f>
        <v>0</v>
      </c>
      <c r="N2618" s="242" t="str">
        <f>IF(AND(I2618&lt;&gt;0,I2618&lt;&gt;""),IF(TRIM(SUBSTITUTE(B2618,CHAR(160),""))="","",IF(ISNUMBER(MATCH(TRIM(SUBSTITUTE(B2618,CHAR(160),"")),'Look Up Values'!$B$2:$B$500,0)),"","Origin error")),"")</f>
        <v/>
      </c>
      <c r="O2618" s="242" t="str">
        <f>IF(AND(I2618&lt;&gt;0,I2618&lt;&gt;""),IF(C2618="","",IF(AND(ISNUMBER(--LEFT(C2618,FIND(" ",C2618&amp;" ")-1)),OR(LEN(LEFT(C2618,FIND(" ",C2618&amp;" ")-1))=6,LEN(LEFT(C2618,FIND(" ",C2618&amp;" ")-1))=7),OR(ISNUMBER(MATCH(LEFT(C2618,FIND(" ",C2618&amp;" ")-1),'Look Up Values'!$G$2:$G$1000,0)),ISNUMBER(MATCH(LEFT(C2618,FIND(" ",C2618&amp;" ")-1),'Look Up Values'!$AE$2:$AE$2000,0)))),"","EWC error")),"")</f>
        <v/>
      </c>
      <c r="P2618" s="242" t="str" cm="1">
        <f t="array" ref="P2618">IF(AND(I2618&lt;&gt;0,I2618&lt;&gt;""),IF(D2618="","",IF(ISNUMBER(MATCH(SUBSTITUTE(D2618," ",""),SUBSTITUTE('Look Up Values'!$S$2:$S$120," ",""),0)),"","D&amp;R error")),"")</f>
        <v/>
      </c>
      <c r="Q2618" s="242" t="str" cm="1">
        <f t="array" ref="Q2618">IF(AND(I2618&lt;&gt;0,I2618&lt;&gt;""),IF(G2618="","",IF(ISNUMBER(MATCH(SUBSTITUTE(G2618," ",""),SUBSTITUTE('Look Up Values'!$I$2:$I$10," ",""),0)),"","State error")),"")</f>
        <v/>
      </c>
      <c r="R2618" s="260" t="str">
        <f t="shared" si="81"/>
        <v/>
      </c>
    </row>
    <row r="2619" spans="1:18" ht="15.75">
      <c r="A2619" s="250">
        <v>2612</v>
      </c>
      <c r="B2619" s="198"/>
      <c r="C2619" s="25"/>
      <c r="D2619" s="25"/>
      <c r="E2619" s="25"/>
      <c r="F2619" s="25"/>
      <c r="G2619" s="26"/>
      <c r="H2619" s="27"/>
      <c r="I2619" s="28"/>
      <c r="J2619" s="430"/>
      <c r="K2619" s="48"/>
      <c r="L2619" s="457" t="str">
        <f t="shared" si="80"/>
        <v/>
      </c>
      <c r="M2619" s="245" cm="1">
        <f t="array" ref="M2619">SUMPRODUCT(--(N2619:Q2619&lt;&gt;"")) + IF(TRIM(R2619)="",0,LEN(R2619)-LEN(SUBSTITUTE(R2619,",",""))+1)</f>
        <v>0</v>
      </c>
      <c r="N2619" s="242" t="str">
        <f>IF(AND(I2619&lt;&gt;0,I2619&lt;&gt;""),IF(TRIM(SUBSTITUTE(B2619,CHAR(160),""))="","",IF(ISNUMBER(MATCH(TRIM(SUBSTITUTE(B2619,CHAR(160),"")),'Look Up Values'!$B$2:$B$500,0)),"","Origin error")),"")</f>
        <v/>
      </c>
      <c r="O2619" s="242" t="str">
        <f>IF(AND(I2619&lt;&gt;0,I2619&lt;&gt;""),IF(C2619="","",IF(AND(ISNUMBER(--LEFT(C2619,FIND(" ",C2619&amp;" ")-1)),OR(LEN(LEFT(C2619,FIND(" ",C2619&amp;" ")-1))=6,LEN(LEFT(C2619,FIND(" ",C2619&amp;" ")-1))=7),OR(ISNUMBER(MATCH(LEFT(C2619,FIND(" ",C2619&amp;" ")-1),'Look Up Values'!$G$2:$G$1000,0)),ISNUMBER(MATCH(LEFT(C2619,FIND(" ",C2619&amp;" ")-1),'Look Up Values'!$AE$2:$AE$2000,0)))),"","EWC error")),"")</f>
        <v/>
      </c>
      <c r="P2619" s="242" t="str" cm="1">
        <f t="array" ref="P2619">IF(AND(I2619&lt;&gt;0,I2619&lt;&gt;""),IF(D2619="","",IF(ISNUMBER(MATCH(SUBSTITUTE(D2619," ",""),SUBSTITUTE('Look Up Values'!$S$2:$S$120," ",""),0)),"","D&amp;R error")),"")</f>
        <v/>
      </c>
      <c r="Q2619" s="242" t="str" cm="1">
        <f t="array" ref="Q2619">IF(AND(I2619&lt;&gt;0,I2619&lt;&gt;""),IF(G2619="","",IF(ISNUMBER(MATCH(SUBSTITUTE(G2619," ",""),SUBSTITUTE('Look Up Values'!$I$2:$I$10," ",""),0)),"","State error")),"")</f>
        <v/>
      </c>
      <c r="R2619" s="260" t="str">
        <f t="shared" si="81"/>
        <v/>
      </c>
    </row>
    <row r="2620" spans="1:18" ht="15.75">
      <c r="A2620" s="250">
        <v>2613</v>
      </c>
      <c r="B2620" s="198"/>
      <c r="C2620" s="25"/>
      <c r="D2620" s="25"/>
      <c r="E2620" s="25"/>
      <c r="F2620" s="25"/>
      <c r="G2620" s="26"/>
      <c r="H2620" s="27"/>
      <c r="I2620" s="28"/>
      <c r="J2620" s="430"/>
      <c r="K2620" s="48"/>
      <c r="L2620" s="457" t="str">
        <f t="shared" si="80"/>
        <v/>
      </c>
      <c r="M2620" s="245" cm="1">
        <f t="array" ref="M2620">SUMPRODUCT(--(N2620:Q2620&lt;&gt;"")) + IF(TRIM(R2620)="",0,LEN(R2620)-LEN(SUBSTITUTE(R2620,",",""))+1)</f>
        <v>0</v>
      </c>
      <c r="N2620" s="242" t="str">
        <f>IF(AND(I2620&lt;&gt;0,I2620&lt;&gt;""),IF(TRIM(SUBSTITUTE(B2620,CHAR(160),""))="","",IF(ISNUMBER(MATCH(TRIM(SUBSTITUTE(B2620,CHAR(160),"")),'Look Up Values'!$B$2:$B$500,0)),"","Origin error")),"")</f>
        <v/>
      </c>
      <c r="O2620" s="242" t="str">
        <f>IF(AND(I2620&lt;&gt;0,I2620&lt;&gt;""),IF(C2620="","",IF(AND(ISNUMBER(--LEFT(C2620,FIND(" ",C2620&amp;" ")-1)),OR(LEN(LEFT(C2620,FIND(" ",C2620&amp;" ")-1))=6,LEN(LEFT(C2620,FIND(" ",C2620&amp;" ")-1))=7),OR(ISNUMBER(MATCH(LEFT(C2620,FIND(" ",C2620&amp;" ")-1),'Look Up Values'!$G$2:$G$1000,0)),ISNUMBER(MATCH(LEFT(C2620,FIND(" ",C2620&amp;" ")-1),'Look Up Values'!$AE$2:$AE$2000,0)))),"","EWC error")),"")</f>
        <v/>
      </c>
      <c r="P2620" s="242" t="str" cm="1">
        <f t="array" ref="P2620">IF(AND(I2620&lt;&gt;0,I2620&lt;&gt;""),IF(D2620="","",IF(ISNUMBER(MATCH(SUBSTITUTE(D2620," ",""),SUBSTITUTE('Look Up Values'!$S$2:$S$120," ",""),0)),"","D&amp;R error")),"")</f>
        <v/>
      </c>
      <c r="Q2620" s="242" t="str" cm="1">
        <f t="array" ref="Q2620">IF(AND(I2620&lt;&gt;0,I2620&lt;&gt;""),IF(G2620="","",IF(ISNUMBER(MATCH(SUBSTITUTE(G2620," ",""),SUBSTITUTE('Look Up Values'!$I$2:$I$10," ",""),0)),"","State error")),"")</f>
        <v/>
      </c>
      <c r="R2620" s="260" t="str">
        <f t="shared" si="81"/>
        <v/>
      </c>
    </row>
    <row r="2621" spans="1:18" ht="15.75">
      <c r="A2621" s="250">
        <v>2614</v>
      </c>
      <c r="B2621" s="198"/>
      <c r="C2621" s="25"/>
      <c r="D2621" s="25"/>
      <c r="E2621" s="25"/>
      <c r="F2621" s="25"/>
      <c r="G2621" s="26"/>
      <c r="H2621" s="27"/>
      <c r="I2621" s="28"/>
      <c r="J2621" s="430"/>
      <c r="K2621" s="48"/>
      <c r="L2621" s="457" t="str">
        <f t="shared" si="80"/>
        <v/>
      </c>
      <c r="M2621" s="245" cm="1">
        <f t="array" ref="M2621">SUMPRODUCT(--(N2621:Q2621&lt;&gt;"")) + IF(TRIM(R2621)="",0,LEN(R2621)-LEN(SUBSTITUTE(R2621,",",""))+1)</f>
        <v>0</v>
      </c>
      <c r="N2621" s="242" t="str">
        <f>IF(AND(I2621&lt;&gt;0,I2621&lt;&gt;""),IF(TRIM(SUBSTITUTE(B2621,CHAR(160),""))="","",IF(ISNUMBER(MATCH(TRIM(SUBSTITUTE(B2621,CHAR(160),"")),'Look Up Values'!$B$2:$B$500,0)),"","Origin error")),"")</f>
        <v/>
      </c>
      <c r="O2621" s="242" t="str">
        <f>IF(AND(I2621&lt;&gt;0,I2621&lt;&gt;""),IF(C2621="","",IF(AND(ISNUMBER(--LEFT(C2621,FIND(" ",C2621&amp;" ")-1)),OR(LEN(LEFT(C2621,FIND(" ",C2621&amp;" ")-1))=6,LEN(LEFT(C2621,FIND(" ",C2621&amp;" ")-1))=7),OR(ISNUMBER(MATCH(LEFT(C2621,FIND(" ",C2621&amp;" ")-1),'Look Up Values'!$G$2:$G$1000,0)),ISNUMBER(MATCH(LEFT(C2621,FIND(" ",C2621&amp;" ")-1),'Look Up Values'!$AE$2:$AE$2000,0)))),"","EWC error")),"")</f>
        <v/>
      </c>
      <c r="P2621" s="242" t="str" cm="1">
        <f t="array" ref="P2621">IF(AND(I2621&lt;&gt;0,I2621&lt;&gt;""),IF(D2621="","",IF(ISNUMBER(MATCH(SUBSTITUTE(D2621," ",""),SUBSTITUTE('Look Up Values'!$S$2:$S$120," ",""),0)),"","D&amp;R error")),"")</f>
        <v/>
      </c>
      <c r="Q2621" s="242" t="str" cm="1">
        <f t="array" ref="Q2621">IF(AND(I2621&lt;&gt;0,I2621&lt;&gt;""),IF(G2621="","",IF(ISNUMBER(MATCH(SUBSTITUTE(G2621," ",""),SUBSTITUTE('Look Up Values'!$I$2:$I$10," ",""),0)),"","State error")),"")</f>
        <v/>
      </c>
      <c r="R2621" s="260" t="str">
        <f t="shared" si="81"/>
        <v/>
      </c>
    </row>
    <row r="2622" spans="1:18" ht="15.75">
      <c r="A2622" s="250">
        <v>2615</v>
      </c>
      <c r="B2622" s="198"/>
      <c r="C2622" s="25"/>
      <c r="D2622" s="25"/>
      <c r="E2622" s="25"/>
      <c r="F2622" s="25"/>
      <c r="G2622" s="26"/>
      <c r="H2622" s="27"/>
      <c r="I2622" s="28"/>
      <c r="J2622" s="430"/>
      <c r="K2622" s="48"/>
      <c r="L2622" s="457" t="str">
        <f t="shared" si="80"/>
        <v/>
      </c>
      <c r="M2622" s="245" cm="1">
        <f t="array" ref="M2622">SUMPRODUCT(--(N2622:Q2622&lt;&gt;"")) + IF(TRIM(R2622)="",0,LEN(R2622)-LEN(SUBSTITUTE(R2622,",",""))+1)</f>
        <v>0</v>
      </c>
      <c r="N2622" s="242" t="str">
        <f>IF(AND(I2622&lt;&gt;0,I2622&lt;&gt;""),IF(TRIM(SUBSTITUTE(B2622,CHAR(160),""))="","",IF(ISNUMBER(MATCH(TRIM(SUBSTITUTE(B2622,CHAR(160),"")),'Look Up Values'!$B$2:$B$500,0)),"","Origin error")),"")</f>
        <v/>
      </c>
      <c r="O2622" s="242" t="str">
        <f>IF(AND(I2622&lt;&gt;0,I2622&lt;&gt;""),IF(C2622="","",IF(AND(ISNUMBER(--LEFT(C2622,FIND(" ",C2622&amp;" ")-1)),OR(LEN(LEFT(C2622,FIND(" ",C2622&amp;" ")-1))=6,LEN(LEFT(C2622,FIND(" ",C2622&amp;" ")-1))=7),OR(ISNUMBER(MATCH(LEFT(C2622,FIND(" ",C2622&amp;" ")-1),'Look Up Values'!$G$2:$G$1000,0)),ISNUMBER(MATCH(LEFT(C2622,FIND(" ",C2622&amp;" ")-1),'Look Up Values'!$AE$2:$AE$2000,0)))),"","EWC error")),"")</f>
        <v/>
      </c>
      <c r="P2622" s="242" t="str" cm="1">
        <f t="array" ref="P2622">IF(AND(I2622&lt;&gt;0,I2622&lt;&gt;""),IF(D2622="","",IF(ISNUMBER(MATCH(SUBSTITUTE(D2622," ",""),SUBSTITUTE('Look Up Values'!$S$2:$S$120," ",""),0)),"","D&amp;R error")),"")</f>
        <v/>
      </c>
      <c r="Q2622" s="242" t="str" cm="1">
        <f t="array" ref="Q2622">IF(AND(I2622&lt;&gt;0,I2622&lt;&gt;""),IF(G2622="","",IF(ISNUMBER(MATCH(SUBSTITUTE(G2622," ",""),SUBSTITUTE('Look Up Values'!$I$2:$I$10," ",""),0)),"","State error")),"")</f>
        <v/>
      </c>
      <c r="R2622" s="260" t="str">
        <f t="shared" si="81"/>
        <v/>
      </c>
    </row>
    <row r="2623" spans="1:18" ht="15.75">
      <c r="A2623" s="250">
        <v>2616</v>
      </c>
      <c r="B2623" s="198"/>
      <c r="C2623" s="25"/>
      <c r="D2623" s="25"/>
      <c r="E2623" s="25"/>
      <c r="F2623" s="25"/>
      <c r="G2623" s="26"/>
      <c r="H2623" s="27"/>
      <c r="I2623" s="28"/>
      <c r="J2623" s="430"/>
      <c r="K2623" s="48"/>
      <c r="L2623" s="457" t="str">
        <f t="shared" si="80"/>
        <v/>
      </c>
      <c r="M2623" s="245" cm="1">
        <f t="array" ref="M2623">SUMPRODUCT(--(N2623:Q2623&lt;&gt;"")) + IF(TRIM(R2623)="",0,LEN(R2623)-LEN(SUBSTITUTE(R2623,",",""))+1)</f>
        <v>0</v>
      </c>
      <c r="N2623" s="242" t="str">
        <f>IF(AND(I2623&lt;&gt;0,I2623&lt;&gt;""),IF(TRIM(SUBSTITUTE(B2623,CHAR(160),""))="","",IF(ISNUMBER(MATCH(TRIM(SUBSTITUTE(B2623,CHAR(160),"")),'Look Up Values'!$B$2:$B$500,0)),"","Origin error")),"")</f>
        <v/>
      </c>
      <c r="O2623" s="242" t="str">
        <f>IF(AND(I2623&lt;&gt;0,I2623&lt;&gt;""),IF(C2623="","",IF(AND(ISNUMBER(--LEFT(C2623,FIND(" ",C2623&amp;" ")-1)),OR(LEN(LEFT(C2623,FIND(" ",C2623&amp;" ")-1))=6,LEN(LEFT(C2623,FIND(" ",C2623&amp;" ")-1))=7),OR(ISNUMBER(MATCH(LEFT(C2623,FIND(" ",C2623&amp;" ")-1),'Look Up Values'!$G$2:$G$1000,0)),ISNUMBER(MATCH(LEFT(C2623,FIND(" ",C2623&amp;" ")-1),'Look Up Values'!$AE$2:$AE$2000,0)))),"","EWC error")),"")</f>
        <v/>
      </c>
      <c r="P2623" s="242" t="str" cm="1">
        <f t="array" ref="P2623">IF(AND(I2623&lt;&gt;0,I2623&lt;&gt;""),IF(D2623="","",IF(ISNUMBER(MATCH(SUBSTITUTE(D2623," ",""),SUBSTITUTE('Look Up Values'!$S$2:$S$120," ",""),0)),"","D&amp;R error")),"")</f>
        <v/>
      </c>
      <c r="Q2623" s="242" t="str" cm="1">
        <f t="array" ref="Q2623">IF(AND(I2623&lt;&gt;0,I2623&lt;&gt;""),IF(G2623="","",IF(ISNUMBER(MATCH(SUBSTITUTE(G2623," ",""),SUBSTITUTE('Look Up Values'!$I$2:$I$10," ",""),0)),"","State error")),"")</f>
        <v/>
      </c>
      <c r="R2623" s="260" t="str">
        <f t="shared" si="81"/>
        <v/>
      </c>
    </row>
    <row r="2624" spans="1:18" ht="15.75">
      <c r="A2624" s="250">
        <v>2617</v>
      </c>
      <c r="B2624" s="198"/>
      <c r="C2624" s="25"/>
      <c r="D2624" s="25"/>
      <c r="E2624" s="25"/>
      <c r="F2624" s="25"/>
      <c r="G2624" s="26"/>
      <c r="H2624" s="27"/>
      <c r="I2624" s="28"/>
      <c r="J2624" s="430"/>
      <c r="K2624" s="48"/>
      <c r="L2624" s="457" t="str">
        <f t="shared" si="80"/>
        <v/>
      </c>
      <c r="M2624" s="245" cm="1">
        <f t="array" ref="M2624">SUMPRODUCT(--(N2624:Q2624&lt;&gt;"")) + IF(TRIM(R2624)="",0,LEN(R2624)-LEN(SUBSTITUTE(R2624,",",""))+1)</f>
        <v>0</v>
      </c>
      <c r="N2624" s="242" t="str">
        <f>IF(AND(I2624&lt;&gt;0,I2624&lt;&gt;""),IF(TRIM(SUBSTITUTE(B2624,CHAR(160),""))="","",IF(ISNUMBER(MATCH(TRIM(SUBSTITUTE(B2624,CHAR(160),"")),'Look Up Values'!$B$2:$B$500,0)),"","Origin error")),"")</f>
        <v/>
      </c>
      <c r="O2624" s="242" t="str">
        <f>IF(AND(I2624&lt;&gt;0,I2624&lt;&gt;""),IF(C2624="","",IF(AND(ISNUMBER(--LEFT(C2624,FIND(" ",C2624&amp;" ")-1)),OR(LEN(LEFT(C2624,FIND(" ",C2624&amp;" ")-1))=6,LEN(LEFT(C2624,FIND(" ",C2624&amp;" ")-1))=7),OR(ISNUMBER(MATCH(LEFT(C2624,FIND(" ",C2624&amp;" ")-1),'Look Up Values'!$G$2:$G$1000,0)),ISNUMBER(MATCH(LEFT(C2624,FIND(" ",C2624&amp;" ")-1),'Look Up Values'!$AE$2:$AE$2000,0)))),"","EWC error")),"")</f>
        <v/>
      </c>
      <c r="P2624" s="242" t="str" cm="1">
        <f t="array" ref="P2624">IF(AND(I2624&lt;&gt;0,I2624&lt;&gt;""),IF(D2624="","",IF(ISNUMBER(MATCH(SUBSTITUTE(D2624," ",""),SUBSTITUTE('Look Up Values'!$S$2:$S$120," ",""),0)),"","D&amp;R error")),"")</f>
        <v/>
      </c>
      <c r="Q2624" s="242" t="str" cm="1">
        <f t="array" ref="Q2624">IF(AND(I2624&lt;&gt;0,I2624&lt;&gt;""),IF(G2624="","",IF(ISNUMBER(MATCH(SUBSTITUTE(G2624," ",""),SUBSTITUTE('Look Up Values'!$I$2:$I$10," ",""),0)),"","State error")),"")</f>
        <v/>
      </c>
      <c r="R2624" s="260" t="str">
        <f t="shared" si="81"/>
        <v/>
      </c>
    </row>
    <row r="2625" spans="1:18" ht="15.75">
      <c r="A2625" s="250">
        <v>2618</v>
      </c>
      <c r="B2625" s="198"/>
      <c r="C2625" s="25"/>
      <c r="D2625" s="25"/>
      <c r="E2625" s="25"/>
      <c r="F2625" s="25"/>
      <c r="G2625" s="26"/>
      <c r="H2625" s="27"/>
      <c r="I2625" s="28"/>
      <c r="J2625" s="430"/>
      <c r="K2625" s="48"/>
      <c r="L2625" s="457" t="str">
        <f t="shared" si="80"/>
        <v/>
      </c>
      <c r="M2625" s="245" cm="1">
        <f t="array" ref="M2625">SUMPRODUCT(--(N2625:Q2625&lt;&gt;"")) + IF(TRIM(R2625)="",0,LEN(R2625)-LEN(SUBSTITUTE(R2625,",",""))+1)</f>
        <v>0</v>
      </c>
      <c r="N2625" s="242" t="str">
        <f>IF(AND(I2625&lt;&gt;0,I2625&lt;&gt;""),IF(TRIM(SUBSTITUTE(B2625,CHAR(160),""))="","",IF(ISNUMBER(MATCH(TRIM(SUBSTITUTE(B2625,CHAR(160),"")),'Look Up Values'!$B$2:$B$500,0)),"","Origin error")),"")</f>
        <v/>
      </c>
      <c r="O2625" s="242" t="str">
        <f>IF(AND(I2625&lt;&gt;0,I2625&lt;&gt;""),IF(C2625="","",IF(AND(ISNUMBER(--LEFT(C2625,FIND(" ",C2625&amp;" ")-1)),OR(LEN(LEFT(C2625,FIND(" ",C2625&amp;" ")-1))=6,LEN(LEFT(C2625,FIND(" ",C2625&amp;" ")-1))=7),OR(ISNUMBER(MATCH(LEFT(C2625,FIND(" ",C2625&amp;" ")-1),'Look Up Values'!$G$2:$G$1000,0)),ISNUMBER(MATCH(LEFT(C2625,FIND(" ",C2625&amp;" ")-1),'Look Up Values'!$AE$2:$AE$2000,0)))),"","EWC error")),"")</f>
        <v/>
      </c>
      <c r="P2625" s="242" t="str" cm="1">
        <f t="array" ref="P2625">IF(AND(I2625&lt;&gt;0,I2625&lt;&gt;""),IF(D2625="","",IF(ISNUMBER(MATCH(SUBSTITUTE(D2625," ",""),SUBSTITUTE('Look Up Values'!$S$2:$S$120," ",""),0)),"","D&amp;R error")),"")</f>
        <v/>
      </c>
      <c r="Q2625" s="242" t="str" cm="1">
        <f t="array" ref="Q2625">IF(AND(I2625&lt;&gt;0,I2625&lt;&gt;""),IF(G2625="","",IF(ISNUMBER(MATCH(SUBSTITUTE(G2625," ",""),SUBSTITUTE('Look Up Values'!$I$2:$I$10," ",""),0)),"","State error")),"")</f>
        <v/>
      </c>
      <c r="R2625" s="260" t="str">
        <f t="shared" si="81"/>
        <v/>
      </c>
    </row>
    <row r="2626" spans="1:18" ht="15.75">
      <c r="A2626" s="250">
        <v>2619</v>
      </c>
      <c r="B2626" s="198"/>
      <c r="C2626" s="25"/>
      <c r="D2626" s="25"/>
      <c r="E2626" s="25"/>
      <c r="F2626" s="25"/>
      <c r="G2626" s="26"/>
      <c r="H2626" s="27"/>
      <c r="I2626" s="28"/>
      <c r="J2626" s="430"/>
      <c r="K2626" s="48"/>
      <c r="L2626" s="457" t="str">
        <f t="shared" si="80"/>
        <v/>
      </c>
      <c r="M2626" s="245" cm="1">
        <f t="array" ref="M2626">SUMPRODUCT(--(N2626:Q2626&lt;&gt;"")) + IF(TRIM(R2626)="",0,LEN(R2626)-LEN(SUBSTITUTE(R2626,",",""))+1)</f>
        <v>0</v>
      </c>
      <c r="N2626" s="242" t="str">
        <f>IF(AND(I2626&lt;&gt;0,I2626&lt;&gt;""),IF(TRIM(SUBSTITUTE(B2626,CHAR(160),""))="","",IF(ISNUMBER(MATCH(TRIM(SUBSTITUTE(B2626,CHAR(160),"")),'Look Up Values'!$B$2:$B$500,0)),"","Origin error")),"")</f>
        <v/>
      </c>
      <c r="O2626" s="242" t="str">
        <f>IF(AND(I2626&lt;&gt;0,I2626&lt;&gt;""),IF(C2626="","",IF(AND(ISNUMBER(--LEFT(C2626,FIND(" ",C2626&amp;" ")-1)),OR(LEN(LEFT(C2626,FIND(" ",C2626&amp;" ")-1))=6,LEN(LEFT(C2626,FIND(" ",C2626&amp;" ")-1))=7),OR(ISNUMBER(MATCH(LEFT(C2626,FIND(" ",C2626&amp;" ")-1),'Look Up Values'!$G$2:$G$1000,0)),ISNUMBER(MATCH(LEFT(C2626,FIND(" ",C2626&amp;" ")-1),'Look Up Values'!$AE$2:$AE$2000,0)))),"","EWC error")),"")</f>
        <v/>
      </c>
      <c r="P2626" s="242" t="str" cm="1">
        <f t="array" ref="P2626">IF(AND(I2626&lt;&gt;0,I2626&lt;&gt;""),IF(D2626="","",IF(ISNUMBER(MATCH(SUBSTITUTE(D2626," ",""),SUBSTITUTE('Look Up Values'!$S$2:$S$120," ",""),0)),"","D&amp;R error")),"")</f>
        <v/>
      </c>
      <c r="Q2626" s="242" t="str" cm="1">
        <f t="array" ref="Q2626">IF(AND(I2626&lt;&gt;0,I2626&lt;&gt;""),IF(G2626="","",IF(ISNUMBER(MATCH(SUBSTITUTE(G2626," ",""),SUBSTITUTE('Look Up Values'!$I$2:$I$10," ",""),0)),"","State error")),"")</f>
        <v/>
      </c>
      <c r="R2626" s="260" t="str">
        <f t="shared" si="81"/>
        <v/>
      </c>
    </row>
    <row r="2627" spans="1:18" ht="15.75">
      <c r="A2627" s="250">
        <v>2620</v>
      </c>
      <c r="B2627" s="198"/>
      <c r="C2627" s="25"/>
      <c r="D2627" s="25"/>
      <c r="E2627" s="25"/>
      <c r="F2627" s="25"/>
      <c r="G2627" s="26"/>
      <c r="H2627" s="27"/>
      <c r="I2627" s="28"/>
      <c r="J2627" s="430"/>
      <c r="K2627" s="48"/>
      <c r="L2627" s="457" t="str">
        <f t="shared" si="80"/>
        <v/>
      </c>
      <c r="M2627" s="245" cm="1">
        <f t="array" ref="M2627">SUMPRODUCT(--(N2627:Q2627&lt;&gt;"")) + IF(TRIM(R2627)="",0,LEN(R2627)-LEN(SUBSTITUTE(R2627,",",""))+1)</f>
        <v>0</v>
      </c>
      <c r="N2627" s="242" t="str">
        <f>IF(AND(I2627&lt;&gt;0,I2627&lt;&gt;""),IF(TRIM(SUBSTITUTE(B2627,CHAR(160),""))="","",IF(ISNUMBER(MATCH(TRIM(SUBSTITUTE(B2627,CHAR(160),"")),'Look Up Values'!$B$2:$B$500,0)),"","Origin error")),"")</f>
        <v/>
      </c>
      <c r="O2627" s="242" t="str">
        <f>IF(AND(I2627&lt;&gt;0,I2627&lt;&gt;""),IF(C2627="","",IF(AND(ISNUMBER(--LEFT(C2627,FIND(" ",C2627&amp;" ")-1)),OR(LEN(LEFT(C2627,FIND(" ",C2627&amp;" ")-1))=6,LEN(LEFT(C2627,FIND(" ",C2627&amp;" ")-1))=7),OR(ISNUMBER(MATCH(LEFT(C2627,FIND(" ",C2627&amp;" ")-1),'Look Up Values'!$G$2:$G$1000,0)),ISNUMBER(MATCH(LEFT(C2627,FIND(" ",C2627&amp;" ")-1),'Look Up Values'!$AE$2:$AE$2000,0)))),"","EWC error")),"")</f>
        <v/>
      </c>
      <c r="P2627" s="242" t="str" cm="1">
        <f t="array" ref="P2627">IF(AND(I2627&lt;&gt;0,I2627&lt;&gt;""),IF(D2627="","",IF(ISNUMBER(MATCH(SUBSTITUTE(D2627," ",""),SUBSTITUTE('Look Up Values'!$S$2:$S$120," ",""),0)),"","D&amp;R error")),"")</f>
        <v/>
      </c>
      <c r="Q2627" s="242" t="str" cm="1">
        <f t="array" ref="Q2627">IF(AND(I2627&lt;&gt;0,I2627&lt;&gt;""),IF(G2627="","",IF(ISNUMBER(MATCH(SUBSTITUTE(G2627," ",""),SUBSTITUTE('Look Up Values'!$I$2:$I$10," ",""),0)),"","State error")),"")</f>
        <v/>
      </c>
      <c r="R2627" s="260" t="str">
        <f t="shared" si="81"/>
        <v/>
      </c>
    </row>
    <row r="2628" spans="1:18" ht="15.75">
      <c r="A2628" s="250">
        <v>2621</v>
      </c>
      <c r="B2628" s="198"/>
      <c r="C2628" s="25"/>
      <c r="D2628" s="25"/>
      <c r="E2628" s="25"/>
      <c r="F2628" s="25"/>
      <c r="G2628" s="26"/>
      <c r="H2628" s="27"/>
      <c r="I2628" s="28"/>
      <c r="J2628" s="430"/>
      <c r="K2628" s="48"/>
      <c r="L2628" s="457" t="str">
        <f t="shared" si="80"/>
        <v/>
      </c>
      <c r="M2628" s="245" cm="1">
        <f t="array" ref="M2628">SUMPRODUCT(--(N2628:Q2628&lt;&gt;"")) + IF(TRIM(R2628)="",0,LEN(R2628)-LEN(SUBSTITUTE(R2628,",",""))+1)</f>
        <v>0</v>
      </c>
      <c r="N2628" s="242" t="str">
        <f>IF(AND(I2628&lt;&gt;0,I2628&lt;&gt;""),IF(TRIM(SUBSTITUTE(B2628,CHAR(160),""))="","",IF(ISNUMBER(MATCH(TRIM(SUBSTITUTE(B2628,CHAR(160),"")),'Look Up Values'!$B$2:$B$500,0)),"","Origin error")),"")</f>
        <v/>
      </c>
      <c r="O2628" s="242" t="str">
        <f>IF(AND(I2628&lt;&gt;0,I2628&lt;&gt;""),IF(C2628="","",IF(AND(ISNUMBER(--LEFT(C2628,FIND(" ",C2628&amp;" ")-1)),OR(LEN(LEFT(C2628,FIND(" ",C2628&amp;" ")-1))=6,LEN(LEFT(C2628,FIND(" ",C2628&amp;" ")-1))=7),OR(ISNUMBER(MATCH(LEFT(C2628,FIND(" ",C2628&amp;" ")-1),'Look Up Values'!$G$2:$G$1000,0)),ISNUMBER(MATCH(LEFT(C2628,FIND(" ",C2628&amp;" ")-1),'Look Up Values'!$AE$2:$AE$2000,0)))),"","EWC error")),"")</f>
        <v/>
      </c>
      <c r="P2628" s="242" t="str" cm="1">
        <f t="array" ref="P2628">IF(AND(I2628&lt;&gt;0,I2628&lt;&gt;""),IF(D2628="","",IF(ISNUMBER(MATCH(SUBSTITUTE(D2628," ",""),SUBSTITUTE('Look Up Values'!$S$2:$S$120," ",""),0)),"","D&amp;R error")),"")</f>
        <v/>
      </c>
      <c r="Q2628" s="242" t="str" cm="1">
        <f t="array" ref="Q2628">IF(AND(I2628&lt;&gt;0,I2628&lt;&gt;""),IF(G2628="","",IF(ISNUMBER(MATCH(SUBSTITUTE(G2628," ",""),SUBSTITUTE('Look Up Values'!$I$2:$I$10," ",""),0)),"","State error")),"")</f>
        <v/>
      </c>
      <c r="R2628" s="260" t="str">
        <f t="shared" si="81"/>
        <v/>
      </c>
    </row>
    <row r="2629" spans="1:18" ht="15.75">
      <c r="A2629" s="250">
        <v>2622</v>
      </c>
      <c r="B2629" s="198"/>
      <c r="C2629" s="25"/>
      <c r="D2629" s="25"/>
      <c r="E2629" s="25"/>
      <c r="F2629" s="25"/>
      <c r="G2629" s="26"/>
      <c r="H2629" s="27"/>
      <c r="I2629" s="28"/>
      <c r="J2629" s="430"/>
      <c r="K2629" s="48"/>
      <c r="L2629" s="457" t="str">
        <f t="shared" si="80"/>
        <v/>
      </c>
      <c r="M2629" s="245" cm="1">
        <f t="array" ref="M2629">SUMPRODUCT(--(N2629:Q2629&lt;&gt;"")) + IF(TRIM(R2629)="",0,LEN(R2629)-LEN(SUBSTITUTE(R2629,",",""))+1)</f>
        <v>0</v>
      </c>
      <c r="N2629" s="242" t="str">
        <f>IF(AND(I2629&lt;&gt;0,I2629&lt;&gt;""),IF(TRIM(SUBSTITUTE(B2629,CHAR(160),""))="","",IF(ISNUMBER(MATCH(TRIM(SUBSTITUTE(B2629,CHAR(160),"")),'Look Up Values'!$B$2:$B$500,0)),"","Origin error")),"")</f>
        <v/>
      </c>
      <c r="O2629" s="242" t="str">
        <f>IF(AND(I2629&lt;&gt;0,I2629&lt;&gt;""),IF(C2629="","",IF(AND(ISNUMBER(--LEFT(C2629,FIND(" ",C2629&amp;" ")-1)),OR(LEN(LEFT(C2629,FIND(" ",C2629&amp;" ")-1))=6,LEN(LEFT(C2629,FIND(" ",C2629&amp;" ")-1))=7),OR(ISNUMBER(MATCH(LEFT(C2629,FIND(" ",C2629&amp;" ")-1),'Look Up Values'!$G$2:$G$1000,0)),ISNUMBER(MATCH(LEFT(C2629,FIND(" ",C2629&amp;" ")-1),'Look Up Values'!$AE$2:$AE$2000,0)))),"","EWC error")),"")</f>
        <v/>
      </c>
      <c r="P2629" s="242" t="str" cm="1">
        <f t="array" ref="P2629">IF(AND(I2629&lt;&gt;0,I2629&lt;&gt;""),IF(D2629="","",IF(ISNUMBER(MATCH(SUBSTITUTE(D2629," ",""),SUBSTITUTE('Look Up Values'!$S$2:$S$120," ",""),0)),"","D&amp;R error")),"")</f>
        <v/>
      </c>
      <c r="Q2629" s="242" t="str" cm="1">
        <f t="array" ref="Q2629">IF(AND(I2629&lt;&gt;0,I2629&lt;&gt;""),IF(G2629="","",IF(ISNUMBER(MATCH(SUBSTITUTE(G2629," ",""),SUBSTITUTE('Look Up Values'!$I$2:$I$10," ",""),0)),"","State error")),"")</f>
        <v/>
      </c>
      <c r="R2629" s="260" t="str">
        <f t="shared" si="81"/>
        <v/>
      </c>
    </row>
    <row r="2630" spans="1:18" ht="15.75">
      <c r="A2630" s="250">
        <v>2623</v>
      </c>
      <c r="B2630" s="198"/>
      <c r="C2630" s="25"/>
      <c r="D2630" s="25"/>
      <c r="E2630" s="25"/>
      <c r="F2630" s="25"/>
      <c r="G2630" s="26"/>
      <c r="H2630" s="27"/>
      <c r="I2630" s="28"/>
      <c r="J2630" s="430"/>
      <c r="K2630" s="48"/>
      <c r="L2630" s="457" t="str">
        <f t="shared" si="80"/>
        <v/>
      </c>
      <c r="M2630" s="245" cm="1">
        <f t="array" ref="M2630">SUMPRODUCT(--(N2630:Q2630&lt;&gt;"")) + IF(TRIM(R2630)="",0,LEN(R2630)-LEN(SUBSTITUTE(R2630,",",""))+1)</f>
        <v>0</v>
      </c>
      <c r="N2630" s="242" t="str">
        <f>IF(AND(I2630&lt;&gt;0,I2630&lt;&gt;""),IF(TRIM(SUBSTITUTE(B2630,CHAR(160),""))="","",IF(ISNUMBER(MATCH(TRIM(SUBSTITUTE(B2630,CHAR(160),"")),'Look Up Values'!$B$2:$B$500,0)),"","Origin error")),"")</f>
        <v/>
      </c>
      <c r="O2630" s="242" t="str">
        <f>IF(AND(I2630&lt;&gt;0,I2630&lt;&gt;""),IF(C2630="","",IF(AND(ISNUMBER(--LEFT(C2630,FIND(" ",C2630&amp;" ")-1)),OR(LEN(LEFT(C2630,FIND(" ",C2630&amp;" ")-1))=6,LEN(LEFT(C2630,FIND(" ",C2630&amp;" ")-1))=7),OR(ISNUMBER(MATCH(LEFT(C2630,FIND(" ",C2630&amp;" ")-1),'Look Up Values'!$G$2:$G$1000,0)),ISNUMBER(MATCH(LEFT(C2630,FIND(" ",C2630&amp;" ")-1),'Look Up Values'!$AE$2:$AE$2000,0)))),"","EWC error")),"")</f>
        <v/>
      </c>
      <c r="P2630" s="242" t="str" cm="1">
        <f t="array" ref="P2630">IF(AND(I2630&lt;&gt;0,I2630&lt;&gt;""),IF(D2630="","",IF(ISNUMBER(MATCH(SUBSTITUTE(D2630," ",""),SUBSTITUTE('Look Up Values'!$S$2:$S$120," ",""),0)),"","D&amp;R error")),"")</f>
        <v/>
      </c>
      <c r="Q2630" s="242" t="str" cm="1">
        <f t="array" ref="Q2630">IF(AND(I2630&lt;&gt;0,I2630&lt;&gt;""),IF(G2630="","",IF(ISNUMBER(MATCH(SUBSTITUTE(G2630," ",""),SUBSTITUTE('Look Up Values'!$I$2:$I$10," ",""),0)),"","State error")),"")</f>
        <v/>
      </c>
      <c r="R2630" s="260" t="str">
        <f t="shared" si="81"/>
        <v/>
      </c>
    </row>
    <row r="2631" spans="1:18" ht="15.75">
      <c r="A2631" s="250">
        <v>2624</v>
      </c>
      <c r="B2631" s="198"/>
      <c r="C2631" s="25"/>
      <c r="D2631" s="25"/>
      <c r="E2631" s="25"/>
      <c r="F2631" s="25"/>
      <c r="G2631" s="26"/>
      <c r="H2631" s="27"/>
      <c r="I2631" s="28"/>
      <c r="J2631" s="430"/>
      <c r="K2631" s="48"/>
      <c r="L2631" s="457" t="str">
        <f t="shared" si="80"/>
        <v/>
      </c>
      <c r="M2631" s="245" cm="1">
        <f t="array" ref="M2631">SUMPRODUCT(--(N2631:Q2631&lt;&gt;"")) + IF(TRIM(R2631)="",0,LEN(R2631)-LEN(SUBSTITUTE(R2631,",",""))+1)</f>
        <v>0</v>
      </c>
      <c r="N2631" s="242" t="str">
        <f>IF(AND(I2631&lt;&gt;0,I2631&lt;&gt;""),IF(TRIM(SUBSTITUTE(B2631,CHAR(160),""))="","",IF(ISNUMBER(MATCH(TRIM(SUBSTITUTE(B2631,CHAR(160),"")),'Look Up Values'!$B$2:$B$500,0)),"","Origin error")),"")</f>
        <v/>
      </c>
      <c r="O2631" s="242" t="str">
        <f>IF(AND(I2631&lt;&gt;0,I2631&lt;&gt;""),IF(C2631="","",IF(AND(ISNUMBER(--LEFT(C2631,FIND(" ",C2631&amp;" ")-1)),OR(LEN(LEFT(C2631,FIND(" ",C2631&amp;" ")-1))=6,LEN(LEFT(C2631,FIND(" ",C2631&amp;" ")-1))=7),OR(ISNUMBER(MATCH(LEFT(C2631,FIND(" ",C2631&amp;" ")-1),'Look Up Values'!$G$2:$G$1000,0)),ISNUMBER(MATCH(LEFT(C2631,FIND(" ",C2631&amp;" ")-1),'Look Up Values'!$AE$2:$AE$2000,0)))),"","EWC error")),"")</f>
        <v/>
      </c>
      <c r="P2631" s="242" t="str" cm="1">
        <f t="array" ref="P2631">IF(AND(I2631&lt;&gt;0,I2631&lt;&gt;""),IF(D2631="","",IF(ISNUMBER(MATCH(SUBSTITUTE(D2631," ",""),SUBSTITUTE('Look Up Values'!$S$2:$S$120," ",""),0)),"","D&amp;R error")),"")</f>
        <v/>
      </c>
      <c r="Q2631" s="242" t="str" cm="1">
        <f t="array" ref="Q2631">IF(AND(I2631&lt;&gt;0,I2631&lt;&gt;""),IF(G2631="","",IF(ISNUMBER(MATCH(SUBSTITUTE(G2631," ",""),SUBSTITUTE('Look Up Values'!$I$2:$I$10," ",""),0)),"","State error")),"")</f>
        <v/>
      </c>
      <c r="R2631" s="260" t="str">
        <f t="shared" si="81"/>
        <v/>
      </c>
    </row>
    <row r="2632" spans="1:18" ht="15.75">
      <c r="A2632" s="250">
        <v>2625</v>
      </c>
      <c r="B2632" s="198"/>
      <c r="C2632" s="25"/>
      <c r="D2632" s="25"/>
      <c r="E2632" s="25"/>
      <c r="F2632" s="25"/>
      <c r="G2632" s="26"/>
      <c r="H2632" s="27"/>
      <c r="I2632" s="28"/>
      <c r="J2632" s="430"/>
      <c r="K2632" s="48"/>
      <c r="L2632" s="457" t="str">
        <f t="shared" ref="L2632:L2695" si="82">IF(IFERROR(--SUBSTITUTE(M2632,CHAR(160),""),0)&gt;0,A2632,"")</f>
        <v/>
      </c>
      <c r="M2632" s="245" cm="1">
        <f t="array" ref="M2632">SUMPRODUCT(--(N2632:Q2632&lt;&gt;"")) + IF(TRIM(R2632)="",0,LEN(R2632)-LEN(SUBSTITUTE(R2632,",",""))+1)</f>
        <v>0</v>
      </c>
      <c r="N2632" s="242" t="str">
        <f>IF(AND(I2632&lt;&gt;0,I2632&lt;&gt;""),IF(TRIM(SUBSTITUTE(B2632,CHAR(160),""))="","",IF(ISNUMBER(MATCH(TRIM(SUBSTITUTE(B2632,CHAR(160),"")),'Look Up Values'!$B$2:$B$500,0)),"","Origin error")),"")</f>
        <v/>
      </c>
      <c r="O2632" s="242" t="str">
        <f>IF(AND(I2632&lt;&gt;0,I2632&lt;&gt;""),IF(C2632="","",IF(AND(ISNUMBER(--LEFT(C2632,FIND(" ",C2632&amp;" ")-1)),OR(LEN(LEFT(C2632,FIND(" ",C2632&amp;" ")-1))=6,LEN(LEFT(C2632,FIND(" ",C2632&amp;" ")-1))=7),OR(ISNUMBER(MATCH(LEFT(C2632,FIND(" ",C2632&amp;" ")-1),'Look Up Values'!$G$2:$G$1000,0)),ISNUMBER(MATCH(LEFT(C2632,FIND(" ",C2632&amp;" ")-1),'Look Up Values'!$AE$2:$AE$2000,0)))),"","EWC error")),"")</f>
        <v/>
      </c>
      <c r="P2632" s="242" t="str" cm="1">
        <f t="array" ref="P2632">IF(AND(I2632&lt;&gt;0,I2632&lt;&gt;""),IF(D2632="","",IF(ISNUMBER(MATCH(SUBSTITUTE(D2632," ",""),SUBSTITUTE('Look Up Values'!$S$2:$S$120," ",""),0)),"","D&amp;R error")),"")</f>
        <v/>
      </c>
      <c r="Q2632" s="242" t="str" cm="1">
        <f t="array" ref="Q2632">IF(AND(I2632&lt;&gt;0,I2632&lt;&gt;""),IF(G2632="","",IF(ISNUMBER(MATCH(SUBSTITUTE(G2632," ",""),SUBSTITUTE('Look Up Values'!$I$2:$I$10," ",""),0)),"","State error")),"")</f>
        <v/>
      </c>
      <c r="R2632" s="260" t="str">
        <f t="shared" si="81"/>
        <v/>
      </c>
    </row>
    <row r="2633" spans="1:18" ht="15.75">
      <c r="A2633" s="250">
        <v>2626</v>
      </c>
      <c r="B2633" s="198"/>
      <c r="C2633" s="25"/>
      <c r="D2633" s="25"/>
      <c r="E2633" s="25"/>
      <c r="F2633" s="25"/>
      <c r="G2633" s="26"/>
      <c r="H2633" s="27"/>
      <c r="I2633" s="28"/>
      <c r="J2633" s="430"/>
      <c r="K2633" s="48"/>
      <c r="L2633" s="457" t="str">
        <f t="shared" si="82"/>
        <v/>
      </c>
      <c r="M2633" s="245" cm="1">
        <f t="array" ref="M2633">SUMPRODUCT(--(N2633:Q2633&lt;&gt;"")) + IF(TRIM(R2633)="",0,LEN(R2633)-LEN(SUBSTITUTE(R2633,",",""))+1)</f>
        <v>0</v>
      </c>
      <c r="N2633" s="242" t="str">
        <f>IF(AND(I2633&lt;&gt;0,I2633&lt;&gt;""),IF(TRIM(SUBSTITUTE(B2633,CHAR(160),""))="","",IF(ISNUMBER(MATCH(TRIM(SUBSTITUTE(B2633,CHAR(160),"")),'Look Up Values'!$B$2:$B$500,0)),"","Origin error")),"")</f>
        <v/>
      </c>
      <c r="O2633" s="242" t="str">
        <f>IF(AND(I2633&lt;&gt;0,I2633&lt;&gt;""),IF(C2633="","",IF(AND(ISNUMBER(--LEFT(C2633,FIND(" ",C2633&amp;" ")-1)),OR(LEN(LEFT(C2633,FIND(" ",C2633&amp;" ")-1))=6,LEN(LEFT(C2633,FIND(" ",C2633&amp;" ")-1))=7),OR(ISNUMBER(MATCH(LEFT(C2633,FIND(" ",C2633&amp;" ")-1),'Look Up Values'!$G$2:$G$1000,0)),ISNUMBER(MATCH(LEFT(C2633,FIND(" ",C2633&amp;" ")-1),'Look Up Values'!$AE$2:$AE$2000,0)))),"","EWC error")),"")</f>
        <v/>
      </c>
      <c r="P2633" s="242" t="str" cm="1">
        <f t="array" ref="P2633">IF(AND(I2633&lt;&gt;0,I2633&lt;&gt;""),IF(D2633="","",IF(ISNUMBER(MATCH(SUBSTITUTE(D2633," ",""),SUBSTITUTE('Look Up Values'!$S$2:$S$120," ",""),0)),"","D&amp;R error")),"")</f>
        <v/>
      </c>
      <c r="Q2633" s="242" t="str" cm="1">
        <f t="array" ref="Q2633">IF(AND(I2633&lt;&gt;0,I2633&lt;&gt;""),IF(G2633="","",IF(ISNUMBER(MATCH(SUBSTITUTE(G2633," ",""),SUBSTITUTE('Look Up Values'!$I$2:$I$10," ",""),0)),"","State error")),"")</f>
        <v/>
      </c>
      <c r="R2633" s="260" t="str">
        <f t="shared" ref="R2633:R2696" si="83">IF(OR(I2633="",I2633=0),"",IF(COUNTA(B2633,C2633,D2633,G2633,I2633)=0,"",IF(COUNTA(B2633,C2633,D2633,G2633,I2633)=5,"",LEFT(IF(TRIM(SUBSTITUTE(B2633,CHAR(160),""))="","Origin, ","")&amp;IF(TRIM(SUBSTITUTE(C2633,CHAR(160),""))="","EWC, ","")&amp;IF(TRIM(SUBSTITUTE(D2633,CHAR(160),""))="","D&amp;R, ","")&amp;IF(TRIM(SUBSTITUTE(G2633,CHAR(160),""))="","State, ",""),LEN(IF(TRIM(SUBSTITUTE(B2633,CHAR(160),""))="","Origin, ","")&amp;IF(TRIM(SUBSTITUTE(C2633,CHAR(160),""))="","EWC, ","")&amp;IF(TRIM(SUBSTITUTE(D2633,CHAR(160),""))="","D&amp;R, ","")&amp;IF(TRIM(SUBSTITUTE(G2633,CHAR(160),""))="","State, ",""))-2))))</f>
        <v/>
      </c>
    </row>
    <row r="2634" spans="1:18" ht="15.75">
      <c r="A2634" s="250">
        <v>2627</v>
      </c>
      <c r="B2634" s="198"/>
      <c r="C2634" s="25"/>
      <c r="D2634" s="25"/>
      <c r="E2634" s="25"/>
      <c r="F2634" s="25"/>
      <c r="G2634" s="26"/>
      <c r="H2634" s="27"/>
      <c r="I2634" s="28"/>
      <c r="J2634" s="430"/>
      <c r="K2634" s="48"/>
      <c r="L2634" s="457" t="str">
        <f t="shared" si="82"/>
        <v/>
      </c>
      <c r="M2634" s="245" cm="1">
        <f t="array" ref="M2634">SUMPRODUCT(--(N2634:Q2634&lt;&gt;"")) + IF(TRIM(R2634)="",0,LEN(R2634)-LEN(SUBSTITUTE(R2634,",",""))+1)</f>
        <v>0</v>
      </c>
      <c r="N2634" s="242" t="str">
        <f>IF(AND(I2634&lt;&gt;0,I2634&lt;&gt;""),IF(TRIM(SUBSTITUTE(B2634,CHAR(160),""))="","",IF(ISNUMBER(MATCH(TRIM(SUBSTITUTE(B2634,CHAR(160),"")),'Look Up Values'!$B$2:$B$500,0)),"","Origin error")),"")</f>
        <v/>
      </c>
      <c r="O2634" s="242" t="str">
        <f>IF(AND(I2634&lt;&gt;0,I2634&lt;&gt;""),IF(C2634="","",IF(AND(ISNUMBER(--LEFT(C2634,FIND(" ",C2634&amp;" ")-1)),OR(LEN(LEFT(C2634,FIND(" ",C2634&amp;" ")-1))=6,LEN(LEFT(C2634,FIND(" ",C2634&amp;" ")-1))=7),OR(ISNUMBER(MATCH(LEFT(C2634,FIND(" ",C2634&amp;" ")-1),'Look Up Values'!$G$2:$G$1000,0)),ISNUMBER(MATCH(LEFT(C2634,FIND(" ",C2634&amp;" ")-1),'Look Up Values'!$AE$2:$AE$2000,0)))),"","EWC error")),"")</f>
        <v/>
      </c>
      <c r="P2634" s="242" t="str" cm="1">
        <f t="array" ref="P2634">IF(AND(I2634&lt;&gt;0,I2634&lt;&gt;""),IF(D2634="","",IF(ISNUMBER(MATCH(SUBSTITUTE(D2634," ",""),SUBSTITUTE('Look Up Values'!$S$2:$S$120," ",""),0)),"","D&amp;R error")),"")</f>
        <v/>
      </c>
      <c r="Q2634" s="242" t="str" cm="1">
        <f t="array" ref="Q2634">IF(AND(I2634&lt;&gt;0,I2634&lt;&gt;""),IF(G2634="","",IF(ISNUMBER(MATCH(SUBSTITUTE(G2634," ",""),SUBSTITUTE('Look Up Values'!$I$2:$I$10," ",""),0)),"","State error")),"")</f>
        <v/>
      </c>
      <c r="R2634" s="260" t="str">
        <f t="shared" si="83"/>
        <v/>
      </c>
    </row>
    <row r="2635" spans="1:18" ht="15.75">
      <c r="A2635" s="250">
        <v>2628</v>
      </c>
      <c r="B2635" s="198"/>
      <c r="C2635" s="25"/>
      <c r="D2635" s="25"/>
      <c r="E2635" s="25"/>
      <c r="F2635" s="25"/>
      <c r="G2635" s="26"/>
      <c r="H2635" s="27"/>
      <c r="I2635" s="28"/>
      <c r="J2635" s="430"/>
      <c r="K2635" s="48"/>
      <c r="L2635" s="457" t="str">
        <f t="shared" si="82"/>
        <v/>
      </c>
      <c r="M2635" s="245" cm="1">
        <f t="array" ref="M2635">SUMPRODUCT(--(N2635:Q2635&lt;&gt;"")) + IF(TRIM(R2635)="",0,LEN(R2635)-LEN(SUBSTITUTE(R2635,",",""))+1)</f>
        <v>0</v>
      </c>
      <c r="N2635" s="242" t="str">
        <f>IF(AND(I2635&lt;&gt;0,I2635&lt;&gt;""),IF(TRIM(SUBSTITUTE(B2635,CHAR(160),""))="","",IF(ISNUMBER(MATCH(TRIM(SUBSTITUTE(B2635,CHAR(160),"")),'Look Up Values'!$B$2:$B$500,0)),"","Origin error")),"")</f>
        <v/>
      </c>
      <c r="O2635" s="242" t="str">
        <f>IF(AND(I2635&lt;&gt;0,I2635&lt;&gt;""),IF(C2635="","",IF(AND(ISNUMBER(--LEFT(C2635,FIND(" ",C2635&amp;" ")-1)),OR(LEN(LEFT(C2635,FIND(" ",C2635&amp;" ")-1))=6,LEN(LEFT(C2635,FIND(" ",C2635&amp;" ")-1))=7),OR(ISNUMBER(MATCH(LEFT(C2635,FIND(" ",C2635&amp;" ")-1),'Look Up Values'!$G$2:$G$1000,0)),ISNUMBER(MATCH(LEFT(C2635,FIND(" ",C2635&amp;" ")-1),'Look Up Values'!$AE$2:$AE$2000,0)))),"","EWC error")),"")</f>
        <v/>
      </c>
      <c r="P2635" s="242" t="str" cm="1">
        <f t="array" ref="P2635">IF(AND(I2635&lt;&gt;0,I2635&lt;&gt;""),IF(D2635="","",IF(ISNUMBER(MATCH(SUBSTITUTE(D2635," ",""),SUBSTITUTE('Look Up Values'!$S$2:$S$120," ",""),0)),"","D&amp;R error")),"")</f>
        <v/>
      </c>
      <c r="Q2635" s="242" t="str" cm="1">
        <f t="array" ref="Q2635">IF(AND(I2635&lt;&gt;0,I2635&lt;&gt;""),IF(G2635="","",IF(ISNUMBER(MATCH(SUBSTITUTE(G2635," ",""),SUBSTITUTE('Look Up Values'!$I$2:$I$10," ",""),0)),"","State error")),"")</f>
        <v/>
      </c>
      <c r="R2635" s="260" t="str">
        <f t="shared" si="83"/>
        <v/>
      </c>
    </row>
    <row r="2636" spans="1:18" ht="15.75">
      <c r="A2636" s="250">
        <v>2629</v>
      </c>
      <c r="B2636" s="198"/>
      <c r="C2636" s="25"/>
      <c r="D2636" s="25"/>
      <c r="E2636" s="25"/>
      <c r="F2636" s="25"/>
      <c r="G2636" s="26"/>
      <c r="H2636" s="27"/>
      <c r="I2636" s="28"/>
      <c r="J2636" s="430"/>
      <c r="K2636" s="48"/>
      <c r="L2636" s="457" t="str">
        <f t="shared" si="82"/>
        <v/>
      </c>
      <c r="M2636" s="245" cm="1">
        <f t="array" ref="M2636">SUMPRODUCT(--(N2636:Q2636&lt;&gt;"")) + IF(TRIM(R2636)="",0,LEN(R2636)-LEN(SUBSTITUTE(R2636,",",""))+1)</f>
        <v>0</v>
      </c>
      <c r="N2636" s="242" t="str">
        <f>IF(AND(I2636&lt;&gt;0,I2636&lt;&gt;""),IF(TRIM(SUBSTITUTE(B2636,CHAR(160),""))="","",IF(ISNUMBER(MATCH(TRIM(SUBSTITUTE(B2636,CHAR(160),"")),'Look Up Values'!$B$2:$B$500,0)),"","Origin error")),"")</f>
        <v/>
      </c>
      <c r="O2636" s="242" t="str">
        <f>IF(AND(I2636&lt;&gt;0,I2636&lt;&gt;""),IF(C2636="","",IF(AND(ISNUMBER(--LEFT(C2636,FIND(" ",C2636&amp;" ")-1)),OR(LEN(LEFT(C2636,FIND(" ",C2636&amp;" ")-1))=6,LEN(LEFT(C2636,FIND(" ",C2636&amp;" ")-1))=7),OR(ISNUMBER(MATCH(LEFT(C2636,FIND(" ",C2636&amp;" ")-1),'Look Up Values'!$G$2:$G$1000,0)),ISNUMBER(MATCH(LEFT(C2636,FIND(" ",C2636&amp;" ")-1),'Look Up Values'!$AE$2:$AE$2000,0)))),"","EWC error")),"")</f>
        <v/>
      </c>
      <c r="P2636" s="242" t="str" cm="1">
        <f t="array" ref="P2636">IF(AND(I2636&lt;&gt;0,I2636&lt;&gt;""),IF(D2636="","",IF(ISNUMBER(MATCH(SUBSTITUTE(D2636," ",""),SUBSTITUTE('Look Up Values'!$S$2:$S$120," ",""),0)),"","D&amp;R error")),"")</f>
        <v/>
      </c>
      <c r="Q2636" s="242" t="str" cm="1">
        <f t="array" ref="Q2636">IF(AND(I2636&lt;&gt;0,I2636&lt;&gt;""),IF(G2636="","",IF(ISNUMBER(MATCH(SUBSTITUTE(G2636," ",""),SUBSTITUTE('Look Up Values'!$I$2:$I$10," ",""),0)),"","State error")),"")</f>
        <v/>
      </c>
      <c r="R2636" s="260" t="str">
        <f t="shared" si="83"/>
        <v/>
      </c>
    </row>
    <row r="2637" spans="1:18" ht="15.75">
      <c r="A2637" s="250">
        <v>2630</v>
      </c>
      <c r="B2637" s="198"/>
      <c r="C2637" s="25"/>
      <c r="D2637" s="25"/>
      <c r="E2637" s="25"/>
      <c r="F2637" s="25"/>
      <c r="G2637" s="26"/>
      <c r="H2637" s="27"/>
      <c r="I2637" s="28"/>
      <c r="J2637" s="430"/>
      <c r="K2637" s="48"/>
      <c r="L2637" s="457" t="str">
        <f t="shared" si="82"/>
        <v/>
      </c>
      <c r="M2637" s="245" cm="1">
        <f t="array" ref="M2637">SUMPRODUCT(--(N2637:Q2637&lt;&gt;"")) + IF(TRIM(R2637)="",0,LEN(R2637)-LEN(SUBSTITUTE(R2637,",",""))+1)</f>
        <v>0</v>
      </c>
      <c r="N2637" s="242" t="str">
        <f>IF(AND(I2637&lt;&gt;0,I2637&lt;&gt;""),IF(TRIM(SUBSTITUTE(B2637,CHAR(160),""))="","",IF(ISNUMBER(MATCH(TRIM(SUBSTITUTE(B2637,CHAR(160),"")),'Look Up Values'!$B$2:$B$500,0)),"","Origin error")),"")</f>
        <v/>
      </c>
      <c r="O2637" s="242" t="str">
        <f>IF(AND(I2637&lt;&gt;0,I2637&lt;&gt;""),IF(C2637="","",IF(AND(ISNUMBER(--LEFT(C2637,FIND(" ",C2637&amp;" ")-1)),OR(LEN(LEFT(C2637,FIND(" ",C2637&amp;" ")-1))=6,LEN(LEFT(C2637,FIND(" ",C2637&amp;" ")-1))=7),OR(ISNUMBER(MATCH(LEFT(C2637,FIND(" ",C2637&amp;" ")-1),'Look Up Values'!$G$2:$G$1000,0)),ISNUMBER(MATCH(LEFT(C2637,FIND(" ",C2637&amp;" ")-1),'Look Up Values'!$AE$2:$AE$2000,0)))),"","EWC error")),"")</f>
        <v/>
      </c>
      <c r="P2637" s="242" t="str" cm="1">
        <f t="array" ref="P2637">IF(AND(I2637&lt;&gt;0,I2637&lt;&gt;""),IF(D2637="","",IF(ISNUMBER(MATCH(SUBSTITUTE(D2637," ",""),SUBSTITUTE('Look Up Values'!$S$2:$S$120," ",""),0)),"","D&amp;R error")),"")</f>
        <v/>
      </c>
      <c r="Q2637" s="242" t="str" cm="1">
        <f t="array" ref="Q2637">IF(AND(I2637&lt;&gt;0,I2637&lt;&gt;""),IF(G2637="","",IF(ISNUMBER(MATCH(SUBSTITUTE(G2637," ",""),SUBSTITUTE('Look Up Values'!$I$2:$I$10," ",""),0)),"","State error")),"")</f>
        <v/>
      </c>
      <c r="R2637" s="260" t="str">
        <f t="shared" si="83"/>
        <v/>
      </c>
    </row>
    <row r="2638" spans="1:18" ht="15.75">
      <c r="A2638" s="250">
        <v>2631</v>
      </c>
      <c r="B2638" s="198"/>
      <c r="C2638" s="25"/>
      <c r="D2638" s="25"/>
      <c r="E2638" s="25"/>
      <c r="F2638" s="25"/>
      <c r="G2638" s="26"/>
      <c r="H2638" s="27"/>
      <c r="I2638" s="28"/>
      <c r="J2638" s="430"/>
      <c r="K2638" s="48"/>
      <c r="L2638" s="457" t="str">
        <f t="shared" si="82"/>
        <v/>
      </c>
      <c r="M2638" s="245" cm="1">
        <f t="array" ref="M2638">SUMPRODUCT(--(N2638:Q2638&lt;&gt;"")) + IF(TRIM(R2638)="",0,LEN(R2638)-LEN(SUBSTITUTE(R2638,",",""))+1)</f>
        <v>0</v>
      </c>
      <c r="N2638" s="242" t="str">
        <f>IF(AND(I2638&lt;&gt;0,I2638&lt;&gt;""),IF(TRIM(SUBSTITUTE(B2638,CHAR(160),""))="","",IF(ISNUMBER(MATCH(TRIM(SUBSTITUTE(B2638,CHAR(160),"")),'Look Up Values'!$B$2:$B$500,0)),"","Origin error")),"")</f>
        <v/>
      </c>
      <c r="O2638" s="242" t="str">
        <f>IF(AND(I2638&lt;&gt;0,I2638&lt;&gt;""),IF(C2638="","",IF(AND(ISNUMBER(--LEFT(C2638,FIND(" ",C2638&amp;" ")-1)),OR(LEN(LEFT(C2638,FIND(" ",C2638&amp;" ")-1))=6,LEN(LEFT(C2638,FIND(" ",C2638&amp;" ")-1))=7),OR(ISNUMBER(MATCH(LEFT(C2638,FIND(" ",C2638&amp;" ")-1),'Look Up Values'!$G$2:$G$1000,0)),ISNUMBER(MATCH(LEFT(C2638,FIND(" ",C2638&amp;" ")-1),'Look Up Values'!$AE$2:$AE$2000,0)))),"","EWC error")),"")</f>
        <v/>
      </c>
      <c r="P2638" s="242" t="str" cm="1">
        <f t="array" ref="P2638">IF(AND(I2638&lt;&gt;0,I2638&lt;&gt;""),IF(D2638="","",IF(ISNUMBER(MATCH(SUBSTITUTE(D2638," ",""),SUBSTITUTE('Look Up Values'!$S$2:$S$120," ",""),0)),"","D&amp;R error")),"")</f>
        <v/>
      </c>
      <c r="Q2638" s="242" t="str" cm="1">
        <f t="array" ref="Q2638">IF(AND(I2638&lt;&gt;0,I2638&lt;&gt;""),IF(G2638="","",IF(ISNUMBER(MATCH(SUBSTITUTE(G2638," ",""),SUBSTITUTE('Look Up Values'!$I$2:$I$10," ",""),0)),"","State error")),"")</f>
        <v/>
      </c>
      <c r="R2638" s="260" t="str">
        <f t="shared" si="83"/>
        <v/>
      </c>
    </row>
    <row r="2639" spans="1:18" ht="15.75">
      <c r="A2639" s="250">
        <v>2632</v>
      </c>
      <c r="B2639" s="198"/>
      <c r="C2639" s="25"/>
      <c r="D2639" s="25"/>
      <c r="E2639" s="25"/>
      <c r="F2639" s="25"/>
      <c r="G2639" s="26"/>
      <c r="H2639" s="27"/>
      <c r="I2639" s="28"/>
      <c r="J2639" s="430"/>
      <c r="K2639" s="48"/>
      <c r="L2639" s="457" t="str">
        <f t="shared" si="82"/>
        <v/>
      </c>
      <c r="M2639" s="245" cm="1">
        <f t="array" ref="M2639">SUMPRODUCT(--(N2639:Q2639&lt;&gt;"")) + IF(TRIM(R2639)="",0,LEN(R2639)-LEN(SUBSTITUTE(R2639,",",""))+1)</f>
        <v>0</v>
      </c>
      <c r="N2639" s="242" t="str">
        <f>IF(AND(I2639&lt;&gt;0,I2639&lt;&gt;""),IF(TRIM(SUBSTITUTE(B2639,CHAR(160),""))="","",IF(ISNUMBER(MATCH(TRIM(SUBSTITUTE(B2639,CHAR(160),"")),'Look Up Values'!$B$2:$B$500,0)),"","Origin error")),"")</f>
        <v/>
      </c>
      <c r="O2639" s="242" t="str">
        <f>IF(AND(I2639&lt;&gt;0,I2639&lt;&gt;""),IF(C2639="","",IF(AND(ISNUMBER(--LEFT(C2639,FIND(" ",C2639&amp;" ")-1)),OR(LEN(LEFT(C2639,FIND(" ",C2639&amp;" ")-1))=6,LEN(LEFT(C2639,FIND(" ",C2639&amp;" ")-1))=7),OR(ISNUMBER(MATCH(LEFT(C2639,FIND(" ",C2639&amp;" ")-1),'Look Up Values'!$G$2:$G$1000,0)),ISNUMBER(MATCH(LEFT(C2639,FIND(" ",C2639&amp;" ")-1),'Look Up Values'!$AE$2:$AE$2000,0)))),"","EWC error")),"")</f>
        <v/>
      </c>
      <c r="P2639" s="242" t="str" cm="1">
        <f t="array" ref="P2639">IF(AND(I2639&lt;&gt;0,I2639&lt;&gt;""),IF(D2639="","",IF(ISNUMBER(MATCH(SUBSTITUTE(D2639," ",""),SUBSTITUTE('Look Up Values'!$S$2:$S$120," ",""),0)),"","D&amp;R error")),"")</f>
        <v/>
      </c>
      <c r="Q2639" s="242" t="str" cm="1">
        <f t="array" ref="Q2639">IF(AND(I2639&lt;&gt;0,I2639&lt;&gt;""),IF(G2639="","",IF(ISNUMBER(MATCH(SUBSTITUTE(G2639," ",""),SUBSTITUTE('Look Up Values'!$I$2:$I$10," ",""),0)),"","State error")),"")</f>
        <v/>
      </c>
      <c r="R2639" s="260" t="str">
        <f t="shared" si="83"/>
        <v/>
      </c>
    </row>
    <row r="2640" spans="1:18" ht="15.75">
      <c r="A2640" s="250">
        <v>2633</v>
      </c>
      <c r="B2640" s="198"/>
      <c r="C2640" s="25"/>
      <c r="D2640" s="25"/>
      <c r="E2640" s="25"/>
      <c r="F2640" s="25"/>
      <c r="G2640" s="26"/>
      <c r="H2640" s="27"/>
      <c r="I2640" s="28"/>
      <c r="J2640" s="430"/>
      <c r="K2640" s="48"/>
      <c r="L2640" s="457" t="str">
        <f t="shared" si="82"/>
        <v/>
      </c>
      <c r="M2640" s="245" cm="1">
        <f t="array" ref="M2640">SUMPRODUCT(--(N2640:Q2640&lt;&gt;"")) + IF(TRIM(R2640)="",0,LEN(R2640)-LEN(SUBSTITUTE(R2640,",",""))+1)</f>
        <v>0</v>
      </c>
      <c r="N2640" s="242" t="str">
        <f>IF(AND(I2640&lt;&gt;0,I2640&lt;&gt;""),IF(TRIM(SUBSTITUTE(B2640,CHAR(160),""))="","",IF(ISNUMBER(MATCH(TRIM(SUBSTITUTE(B2640,CHAR(160),"")),'Look Up Values'!$B$2:$B$500,0)),"","Origin error")),"")</f>
        <v/>
      </c>
      <c r="O2640" s="242" t="str">
        <f>IF(AND(I2640&lt;&gt;0,I2640&lt;&gt;""),IF(C2640="","",IF(AND(ISNUMBER(--LEFT(C2640,FIND(" ",C2640&amp;" ")-1)),OR(LEN(LEFT(C2640,FIND(" ",C2640&amp;" ")-1))=6,LEN(LEFT(C2640,FIND(" ",C2640&amp;" ")-1))=7),OR(ISNUMBER(MATCH(LEFT(C2640,FIND(" ",C2640&amp;" ")-1),'Look Up Values'!$G$2:$G$1000,0)),ISNUMBER(MATCH(LEFT(C2640,FIND(" ",C2640&amp;" ")-1),'Look Up Values'!$AE$2:$AE$2000,0)))),"","EWC error")),"")</f>
        <v/>
      </c>
      <c r="P2640" s="242" t="str" cm="1">
        <f t="array" ref="P2640">IF(AND(I2640&lt;&gt;0,I2640&lt;&gt;""),IF(D2640="","",IF(ISNUMBER(MATCH(SUBSTITUTE(D2640," ",""),SUBSTITUTE('Look Up Values'!$S$2:$S$120," ",""),0)),"","D&amp;R error")),"")</f>
        <v/>
      </c>
      <c r="Q2640" s="242" t="str" cm="1">
        <f t="array" ref="Q2640">IF(AND(I2640&lt;&gt;0,I2640&lt;&gt;""),IF(G2640="","",IF(ISNUMBER(MATCH(SUBSTITUTE(G2640," ",""),SUBSTITUTE('Look Up Values'!$I$2:$I$10," ",""),0)),"","State error")),"")</f>
        <v/>
      </c>
      <c r="R2640" s="260" t="str">
        <f t="shared" si="83"/>
        <v/>
      </c>
    </row>
    <row r="2641" spans="1:18" ht="15.75">
      <c r="A2641" s="250">
        <v>2634</v>
      </c>
      <c r="B2641" s="198"/>
      <c r="C2641" s="25"/>
      <c r="D2641" s="25"/>
      <c r="E2641" s="25"/>
      <c r="F2641" s="25"/>
      <c r="G2641" s="26"/>
      <c r="H2641" s="27"/>
      <c r="I2641" s="28"/>
      <c r="J2641" s="430"/>
      <c r="K2641" s="48"/>
      <c r="L2641" s="457" t="str">
        <f t="shared" si="82"/>
        <v/>
      </c>
      <c r="M2641" s="245" cm="1">
        <f t="array" ref="M2641">SUMPRODUCT(--(N2641:Q2641&lt;&gt;"")) + IF(TRIM(R2641)="",0,LEN(R2641)-LEN(SUBSTITUTE(R2641,",",""))+1)</f>
        <v>0</v>
      </c>
      <c r="N2641" s="242" t="str">
        <f>IF(AND(I2641&lt;&gt;0,I2641&lt;&gt;""),IF(TRIM(SUBSTITUTE(B2641,CHAR(160),""))="","",IF(ISNUMBER(MATCH(TRIM(SUBSTITUTE(B2641,CHAR(160),"")),'Look Up Values'!$B$2:$B$500,0)),"","Origin error")),"")</f>
        <v/>
      </c>
      <c r="O2641" s="242" t="str">
        <f>IF(AND(I2641&lt;&gt;0,I2641&lt;&gt;""),IF(C2641="","",IF(AND(ISNUMBER(--LEFT(C2641,FIND(" ",C2641&amp;" ")-1)),OR(LEN(LEFT(C2641,FIND(" ",C2641&amp;" ")-1))=6,LEN(LEFT(C2641,FIND(" ",C2641&amp;" ")-1))=7),OR(ISNUMBER(MATCH(LEFT(C2641,FIND(" ",C2641&amp;" ")-1),'Look Up Values'!$G$2:$G$1000,0)),ISNUMBER(MATCH(LEFT(C2641,FIND(" ",C2641&amp;" ")-1),'Look Up Values'!$AE$2:$AE$2000,0)))),"","EWC error")),"")</f>
        <v/>
      </c>
      <c r="P2641" s="242" t="str" cm="1">
        <f t="array" ref="P2641">IF(AND(I2641&lt;&gt;0,I2641&lt;&gt;""),IF(D2641="","",IF(ISNUMBER(MATCH(SUBSTITUTE(D2641," ",""),SUBSTITUTE('Look Up Values'!$S$2:$S$120," ",""),0)),"","D&amp;R error")),"")</f>
        <v/>
      </c>
      <c r="Q2641" s="242" t="str" cm="1">
        <f t="array" ref="Q2641">IF(AND(I2641&lt;&gt;0,I2641&lt;&gt;""),IF(G2641="","",IF(ISNUMBER(MATCH(SUBSTITUTE(G2641," ",""),SUBSTITUTE('Look Up Values'!$I$2:$I$10," ",""),0)),"","State error")),"")</f>
        <v/>
      </c>
      <c r="R2641" s="260" t="str">
        <f t="shared" si="83"/>
        <v/>
      </c>
    </row>
    <row r="2642" spans="1:18" ht="15.75">
      <c r="A2642" s="250">
        <v>2635</v>
      </c>
      <c r="B2642" s="198"/>
      <c r="C2642" s="25"/>
      <c r="D2642" s="25"/>
      <c r="E2642" s="25"/>
      <c r="F2642" s="25"/>
      <c r="G2642" s="26"/>
      <c r="H2642" s="27"/>
      <c r="I2642" s="28"/>
      <c r="J2642" s="430"/>
      <c r="K2642" s="48"/>
      <c r="L2642" s="457" t="str">
        <f t="shared" si="82"/>
        <v/>
      </c>
      <c r="M2642" s="245" cm="1">
        <f t="array" ref="M2642">SUMPRODUCT(--(N2642:Q2642&lt;&gt;"")) + IF(TRIM(R2642)="",0,LEN(R2642)-LEN(SUBSTITUTE(R2642,",",""))+1)</f>
        <v>0</v>
      </c>
      <c r="N2642" s="242" t="str">
        <f>IF(AND(I2642&lt;&gt;0,I2642&lt;&gt;""),IF(TRIM(SUBSTITUTE(B2642,CHAR(160),""))="","",IF(ISNUMBER(MATCH(TRIM(SUBSTITUTE(B2642,CHAR(160),"")),'Look Up Values'!$B$2:$B$500,0)),"","Origin error")),"")</f>
        <v/>
      </c>
      <c r="O2642" s="242" t="str">
        <f>IF(AND(I2642&lt;&gt;0,I2642&lt;&gt;""),IF(C2642="","",IF(AND(ISNUMBER(--LEFT(C2642,FIND(" ",C2642&amp;" ")-1)),OR(LEN(LEFT(C2642,FIND(" ",C2642&amp;" ")-1))=6,LEN(LEFT(C2642,FIND(" ",C2642&amp;" ")-1))=7),OR(ISNUMBER(MATCH(LEFT(C2642,FIND(" ",C2642&amp;" ")-1),'Look Up Values'!$G$2:$G$1000,0)),ISNUMBER(MATCH(LEFT(C2642,FIND(" ",C2642&amp;" ")-1),'Look Up Values'!$AE$2:$AE$2000,0)))),"","EWC error")),"")</f>
        <v/>
      </c>
      <c r="P2642" s="242" t="str" cm="1">
        <f t="array" ref="P2642">IF(AND(I2642&lt;&gt;0,I2642&lt;&gt;""),IF(D2642="","",IF(ISNUMBER(MATCH(SUBSTITUTE(D2642," ",""),SUBSTITUTE('Look Up Values'!$S$2:$S$120," ",""),0)),"","D&amp;R error")),"")</f>
        <v/>
      </c>
      <c r="Q2642" s="242" t="str" cm="1">
        <f t="array" ref="Q2642">IF(AND(I2642&lt;&gt;0,I2642&lt;&gt;""),IF(G2642="","",IF(ISNUMBER(MATCH(SUBSTITUTE(G2642," ",""),SUBSTITUTE('Look Up Values'!$I$2:$I$10," ",""),0)),"","State error")),"")</f>
        <v/>
      </c>
      <c r="R2642" s="260" t="str">
        <f t="shared" si="83"/>
        <v/>
      </c>
    </row>
    <row r="2643" spans="1:18" ht="15.75">
      <c r="A2643" s="250">
        <v>2636</v>
      </c>
      <c r="B2643" s="198"/>
      <c r="C2643" s="25"/>
      <c r="D2643" s="25"/>
      <c r="E2643" s="25"/>
      <c r="F2643" s="25"/>
      <c r="G2643" s="26"/>
      <c r="H2643" s="27"/>
      <c r="I2643" s="28"/>
      <c r="J2643" s="430"/>
      <c r="K2643" s="48"/>
      <c r="L2643" s="457" t="str">
        <f t="shared" si="82"/>
        <v/>
      </c>
      <c r="M2643" s="245" cm="1">
        <f t="array" ref="M2643">SUMPRODUCT(--(N2643:Q2643&lt;&gt;"")) + IF(TRIM(R2643)="",0,LEN(R2643)-LEN(SUBSTITUTE(R2643,",",""))+1)</f>
        <v>0</v>
      </c>
      <c r="N2643" s="242" t="str">
        <f>IF(AND(I2643&lt;&gt;0,I2643&lt;&gt;""),IF(TRIM(SUBSTITUTE(B2643,CHAR(160),""))="","",IF(ISNUMBER(MATCH(TRIM(SUBSTITUTE(B2643,CHAR(160),"")),'Look Up Values'!$B$2:$B$500,0)),"","Origin error")),"")</f>
        <v/>
      </c>
      <c r="O2643" s="242" t="str">
        <f>IF(AND(I2643&lt;&gt;0,I2643&lt;&gt;""),IF(C2643="","",IF(AND(ISNUMBER(--LEFT(C2643,FIND(" ",C2643&amp;" ")-1)),OR(LEN(LEFT(C2643,FIND(" ",C2643&amp;" ")-1))=6,LEN(LEFT(C2643,FIND(" ",C2643&amp;" ")-1))=7),OR(ISNUMBER(MATCH(LEFT(C2643,FIND(" ",C2643&amp;" ")-1),'Look Up Values'!$G$2:$G$1000,0)),ISNUMBER(MATCH(LEFT(C2643,FIND(" ",C2643&amp;" ")-1),'Look Up Values'!$AE$2:$AE$2000,0)))),"","EWC error")),"")</f>
        <v/>
      </c>
      <c r="P2643" s="242" t="str" cm="1">
        <f t="array" ref="P2643">IF(AND(I2643&lt;&gt;0,I2643&lt;&gt;""),IF(D2643="","",IF(ISNUMBER(MATCH(SUBSTITUTE(D2643," ",""),SUBSTITUTE('Look Up Values'!$S$2:$S$120," ",""),0)),"","D&amp;R error")),"")</f>
        <v/>
      </c>
      <c r="Q2643" s="242" t="str" cm="1">
        <f t="array" ref="Q2643">IF(AND(I2643&lt;&gt;0,I2643&lt;&gt;""),IF(G2643="","",IF(ISNUMBER(MATCH(SUBSTITUTE(G2643," ",""),SUBSTITUTE('Look Up Values'!$I$2:$I$10," ",""),0)),"","State error")),"")</f>
        <v/>
      </c>
      <c r="R2643" s="260" t="str">
        <f t="shared" si="83"/>
        <v/>
      </c>
    </row>
    <row r="2644" spans="1:18" ht="15.75">
      <c r="A2644" s="250">
        <v>2637</v>
      </c>
      <c r="B2644" s="198"/>
      <c r="C2644" s="25"/>
      <c r="D2644" s="25"/>
      <c r="E2644" s="25"/>
      <c r="F2644" s="25"/>
      <c r="G2644" s="26"/>
      <c r="H2644" s="27"/>
      <c r="I2644" s="28"/>
      <c r="J2644" s="430"/>
      <c r="K2644" s="48"/>
      <c r="L2644" s="457" t="str">
        <f t="shared" si="82"/>
        <v/>
      </c>
      <c r="M2644" s="245" cm="1">
        <f t="array" ref="M2644">SUMPRODUCT(--(N2644:Q2644&lt;&gt;"")) + IF(TRIM(R2644)="",0,LEN(R2644)-LEN(SUBSTITUTE(R2644,",",""))+1)</f>
        <v>0</v>
      </c>
      <c r="N2644" s="242" t="str">
        <f>IF(AND(I2644&lt;&gt;0,I2644&lt;&gt;""),IF(TRIM(SUBSTITUTE(B2644,CHAR(160),""))="","",IF(ISNUMBER(MATCH(TRIM(SUBSTITUTE(B2644,CHAR(160),"")),'Look Up Values'!$B$2:$B$500,0)),"","Origin error")),"")</f>
        <v/>
      </c>
      <c r="O2644" s="242" t="str">
        <f>IF(AND(I2644&lt;&gt;0,I2644&lt;&gt;""),IF(C2644="","",IF(AND(ISNUMBER(--LEFT(C2644,FIND(" ",C2644&amp;" ")-1)),OR(LEN(LEFT(C2644,FIND(" ",C2644&amp;" ")-1))=6,LEN(LEFT(C2644,FIND(" ",C2644&amp;" ")-1))=7),OR(ISNUMBER(MATCH(LEFT(C2644,FIND(" ",C2644&amp;" ")-1),'Look Up Values'!$G$2:$G$1000,0)),ISNUMBER(MATCH(LEFT(C2644,FIND(" ",C2644&amp;" ")-1),'Look Up Values'!$AE$2:$AE$2000,0)))),"","EWC error")),"")</f>
        <v/>
      </c>
      <c r="P2644" s="242" t="str" cm="1">
        <f t="array" ref="P2644">IF(AND(I2644&lt;&gt;0,I2644&lt;&gt;""),IF(D2644="","",IF(ISNUMBER(MATCH(SUBSTITUTE(D2644," ",""),SUBSTITUTE('Look Up Values'!$S$2:$S$120," ",""),0)),"","D&amp;R error")),"")</f>
        <v/>
      </c>
      <c r="Q2644" s="242" t="str" cm="1">
        <f t="array" ref="Q2644">IF(AND(I2644&lt;&gt;0,I2644&lt;&gt;""),IF(G2644="","",IF(ISNUMBER(MATCH(SUBSTITUTE(G2644," ",""),SUBSTITUTE('Look Up Values'!$I$2:$I$10," ",""),0)),"","State error")),"")</f>
        <v/>
      </c>
      <c r="R2644" s="260" t="str">
        <f t="shared" si="83"/>
        <v/>
      </c>
    </row>
    <row r="2645" spans="1:18" ht="15.75">
      <c r="A2645" s="250">
        <v>2638</v>
      </c>
      <c r="B2645" s="198"/>
      <c r="C2645" s="25"/>
      <c r="D2645" s="25"/>
      <c r="E2645" s="25"/>
      <c r="F2645" s="25"/>
      <c r="G2645" s="26"/>
      <c r="H2645" s="27"/>
      <c r="I2645" s="28"/>
      <c r="J2645" s="430"/>
      <c r="K2645" s="48"/>
      <c r="L2645" s="457" t="str">
        <f t="shared" si="82"/>
        <v/>
      </c>
      <c r="M2645" s="245" cm="1">
        <f t="array" ref="M2645">SUMPRODUCT(--(N2645:Q2645&lt;&gt;"")) + IF(TRIM(R2645)="",0,LEN(R2645)-LEN(SUBSTITUTE(R2645,",",""))+1)</f>
        <v>0</v>
      </c>
      <c r="N2645" s="242" t="str">
        <f>IF(AND(I2645&lt;&gt;0,I2645&lt;&gt;""),IF(TRIM(SUBSTITUTE(B2645,CHAR(160),""))="","",IF(ISNUMBER(MATCH(TRIM(SUBSTITUTE(B2645,CHAR(160),"")),'Look Up Values'!$B$2:$B$500,0)),"","Origin error")),"")</f>
        <v/>
      </c>
      <c r="O2645" s="242" t="str">
        <f>IF(AND(I2645&lt;&gt;0,I2645&lt;&gt;""),IF(C2645="","",IF(AND(ISNUMBER(--LEFT(C2645,FIND(" ",C2645&amp;" ")-1)),OR(LEN(LEFT(C2645,FIND(" ",C2645&amp;" ")-1))=6,LEN(LEFT(C2645,FIND(" ",C2645&amp;" ")-1))=7),OR(ISNUMBER(MATCH(LEFT(C2645,FIND(" ",C2645&amp;" ")-1),'Look Up Values'!$G$2:$G$1000,0)),ISNUMBER(MATCH(LEFT(C2645,FIND(" ",C2645&amp;" ")-1),'Look Up Values'!$AE$2:$AE$2000,0)))),"","EWC error")),"")</f>
        <v/>
      </c>
      <c r="P2645" s="242" t="str" cm="1">
        <f t="array" ref="P2645">IF(AND(I2645&lt;&gt;0,I2645&lt;&gt;""),IF(D2645="","",IF(ISNUMBER(MATCH(SUBSTITUTE(D2645," ",""),SUBSTITUTE('Look Up Values'!$S$2:$S$120," ",""),0)),"","D&amp;R error")),"")</f>
        <v/>
      </c>
      <c r="Q2645" s="242" t="str" cm="1">
        <f t="array" ref="Q2645">IF(AND(I2645&lt;&gt;0,I2645&lt;&gt;""),IF(G2645="","",IF(ISNUMBER(MATCH(SUBSTITUTE(G2645," ",""),SUBSTITUTE('Look Up Values'!$I$2:$I$10," ",""),0)),"","State error")),"")</f>
        <v/>
      </c>
      <c r="R2645" s="260" t="str">
        <f t="shared" si="83"/>
        <v/>
      </c>
    </row>
    <row r="2646" spans="1:18" ht="15.75">
      <c r="A2646" s="250">
        <v>2639</v>
      </c>
      <c r="B2646" s="198"/>
      <c r="C2646" s="25"/>
      <c r="D2646" s="25"/>
      <c r="E2646" s="25"/>
      <c r="F2646" s="25"/>
      <c r="G2646" s="26"/>
      <c r="H2646" s="27"/>
      <c r="I2646" s="28"/>
      <c r="J2646" s="430"/>
      <c r="K2646" s="48"/>
      <c r="L2646" s="457" t="str">
        <f t="shared" si="82"/>
        <v/>
      </c>
      <c r="M2646" s="245" cm="1">
        <f t="array" ref="M2646">SUMPRODUCT(--(N2646:Q2646&lt;&gt;"")) + IF(TRIM(R2646)="",0,LEN(R2646)-LEN(SUBSTITUTE(R2646,",",""))+1)</f>
        <v>0</v>
      </c>
      <c r="N2646" s="242" t="str">
        <f>IF(AND(I2646&lt;&gt;0,I2646&lt;&gt;""),IF(TRIM(SUBSTITUTE(B2646,CHAR(160),""))="","",IF(ISNUMBER(MATCH(TRIM(SUBSTITUTE(B2646,CHAR(160),"")),'Look Up Values'!$B$2:$B$500,0)),"","Origin error")),"")</f>
        <v/>
      </c>
      <c r="O2646" s="242" t="str">
        <f>IF(AND(I2646&lt;&gt;0,I2646&lt;&gt;""),IF(C2646="","",IF(AND(ISNUMBER(--LEFT(C2646,FIND(" ",C2646&amp;" ")-1)),OR(LEN(LEFT(C2646,FIND(" ",C2646&amp;" ")-1))=6,LEN(LEFT(C2646,FIND(" ",C2646&amp;" ")-1))=7),OR(ISNUMBER(MATCH(LEFT(C2646,FIND(" ",C2646&amp;" ")-1),'Look Up Values'!$G$2:$G$1000,0)),ISNUMBER(MATCH(LEFT(C2646,FIND(" ",C2646&amp;" ")-1),'Look Up Values'!$AE$2:$AE$2000,0)))),"","EWC error")),"")</f>
        <v/>
      </c>
      <c r="P2646" s="242" t="str" cm="1">
        <f t="array" ref="P2646">IF(AND(I2646&lt;&gt;0,I2646&lt;&gt;""),IF(D2646="","",IF(ISNUMBER(MATCH(SUBSTITUTE(D2646," ",""),SUBSTITUTE('Look Up Values'!$S$2:$S$120," ",""),0)),"","D&amp;R error")),"")</f>
        <v/>
      </c>
      <c r="Q2646" s="242" t="str" cm="1">
        <f t="array" ref="Q2646">IF(AND(I2646&lt;&gt;0,I2646&lt;&gt;""),IF(G2646="","",IF(ISNUMBER(MATCH(SUBSTITUTE(G2646," ",""),SUBSTITUTE('Look Up Values'!$I$2:$I$10," ",""),0)),"","State error")),"")</f>
        <v/>
      </c>
      <c r="R2646" s="260" t="str">
        <f t="shared" si="83"/>
        <v/>
      </c>
    </row>
    <row r="2647" spans="1:18" ht="15.75">
      <c r="A2647" s="250">
        <v>2640</v>
      </c>
      <c r="B2647" s="198"/>
      <c r="C2647" s="25"/>
      <c r="D2647" s="25"/>
      <c r="E2647" s="25"/>
      <c r="F2647" s="25"/>
      <c r="G2647" s="26"/>
      <c r="H2647" s="27"/>
      <c r="I2647" s="28"/>
      <c r="J2647" s="430"/>
      <c r="K2647" s="48"/>
      <c r="L2647" s="457" t="str">
        <f t="shared" si="82"/>
        <v/>
      </c>
      <c r="M2647" s="245" cm="1">
        <f t="array" ref="M2647">SUMPRODUCT(--(N2647:Q2647&lt;&gt;"")) + IF(TRIM(R2647)="",0,LEN(R2647)-LEN(SUBSTITUTE(R2647,",",""))+1)</f>
        <v>0</v>
      </c>
      <c r="N2647" s="242" t="str">
        <f>IF(AND(I2647&lt;&gt;0,I2647&lt;&gt;""),IF(TRIM(SUBSTITUTE(B2647,CHAR(160),""))="","",IF(ISNUMBER(MATCH(TRIM(SUBSTITUTE(B2647,CHAR(160),"")),'Look Up Values'!$B$2:$B$500,0)),"","Origin error")),"")</f>
        <v/>
      </c>
      <c r="O2647" s="242" t="str">
        <f>IF(AND(I2647&lt;&gt;0,I2647&lt;&gt;""),IF(C2647="","",IF(AND(ISNUMBER(--LEFT(C2647,FIND(" ",C2647&amp;" ")-1)),OR(LEN(LEFT(C2647,FIND(" ",C2647&amp;" ")-1))=6,LEN(LEFT(C2647,FIND(" ",C2647&amp;" ")-1))=7),OR(ISNUMBER(MATCH(LEFT(C2647,FIND(" ",C2647&amp;" ")-1),'Look Up Values'!$G$2:$G$1000,0)),ISNUMBER(MATCH(LEFT(C2647,FIND(" ",C2647&amp;" ")-1),'Look Up Values'!$AE$2:$AE$2000,0)))),"","EWC error")),"")</f>
        <v/>
      </c>
      <c r="P2647" s="242" t="str" cm="1">
        <f t="array" ref="P2647">IF(AND(I2647&lt;&gt;0,I2647&lt;&gt;""),IF(D2647="","",IF(ISNUMBER(MATCH(SUBSTITUTE(D2647," ",""),SUBSTITUTE('Look Up Values'!$S$2:$S$120," ",""),0)),"","D&amp;R error")),"")</f>
        <v/>
      </c>
      <c r="Q2647" s="242" t="str" cm="1">
        <f t="array" ref="Q2647">IF(AND(I2647&lt;&gt;0,I2647&lt;&gt;""),IF(G2647="","",IF(ISNUMBER(MATCH(SUBSTITUTE(G2647," ",""),SUBSTITUTE('Look Up Values'!$I$2:$I$10," ",""),0)),"","State error")),"")</f>
        <v/>
      </c>
      <c r="R2647" s="260" t="str">
        <f t="shared" si="83"/>
        <v/>
      </c>
    </row>
    <row r="2648" spans="1:18" ht="15.75">
      <c r="A2648" s="250">
        <v>2641</v>
      </c>
      <c r="B2648" s="198"/>
      <c r="C2648" s="25"/>
      <c r="D2648" s="25"/>
      <c r="E2648" s="25"/>
      <c r="F2648" s="25"/>
      <c r="G2648" s="26"/>
      <c r="H2648" s="27"/>
      <c r="I2648" s="28"/>
      <c r="J2648" s="430"/>
      <c r="K2648" s="48"/>
      <c r="L2648" s="457" t="str">
        <f t="shared" si="82"/>
        <v/>
      </c>
      <c r="M2648" s="245" cm="1">
        <f t="array" ref="M2648">SUMPRODUCT(--(N2648:Q2648&lt;&gt;"")) + IF(TRIM(R2648)="",0,LEN(R2648)-LEN(SUBSTITUTE(R2648,",",""))+1)</f>
        <v>0</v>
      </c>
      <c r="N2648" s="242" t="str">
        <f>IF(AND(I2648&lt;&gt;0,I2648&lt;&gt;""),IF(TRIM(SUBSTITUTE(B2648,CHAR(160),""))="","",IF(ISNUMBER(MATCH(TRIM(SUBSTITUTE(B2648,CHAR(160),"")),'Look Up Values'!$B$2:$B$500,0)),"","Origin error")),"")</f>
        <v/>
      </c>
      <c r="O2648" s="242" t="str">
        <f>IF(AND(I2648&lt;&gt;0,I2648&lt;&gt;""),IF(C2648="","",IF(AND(ISNUMBER(--LEFT(C2648,FIND(" ",C2648&amp;" ")-1)),OR(LEN(LEFT(C2648,FIND(" ",C2648&amp;" ")-1))=6,LEN(LEFT(C2648,FIND(" ",C2648&amp;" ")-1))=7),OR(ISNUMBER(MATCH(LEFT(C2648,FIND(" ",C2648&amp;" ")-1),'Look Up Values'!$G$2:$G$1000,0)),ISNUMBER(MATCH(LEFT(C2648,FIND(" ",C2648&amp;" ")-1),'Look Up Values'!$AE$2:$AE$2000,0)))),"","EWC error")),"")</f>
        <v/>
      </c>
      <c r="P2648" s="242" t="str" cm="1">
        <f t="array" ref="P2648">IF(AND(I2648&lt;&gt;0,I2648&lt;&gt;""),IF(D2648="","",IF(ISNUMBER(MATCH(SUBSTITUTE(D2648," ",""),SUBSTITUTE('Look Up Values'!$S$2:$S$120," ",""),0)),"","D&amp;R error")),"")</f>
        <v/>
      </c>
      <c r="Q2648" s="242" t="str" cm="1">
        <f t="array" ref="Q2648">IF(AND(I2648&lt;&gt;0,I2648&lt;&gt;""),IF(G2648="","",IF(ISNUMBER(MATCH(SUBSTITUTE(G2648," ",""),SUBSTITUTE('Look Up Values'!$I$2:$I$10," ",""),0)),"","State error")),"")</f>
        <v/>
      </c>
      <c r="R2648" s="260" t="str">
        <f t="shared" si="83"/>
        <v/>
      </c>
    </row>
    <row r="2649" spans="1:18" ht="15.75">
      <c r="A2649" s="250">
        <v>2642</v>
      </c>
      <c r="B2649" s="198"/>
      <c r="C2649" s="25"/>
      <c r="D2649" s="25"/>
      <c r="E2649" s="25"/>
      <c r="F2649" s="25"/>
      <c r="G2649" s="26"/>
      <c r="H2649" s="27"/>
      <c r="I2649" s="28"/>
      <c r="J2649" s="430"/>
      <c r="K2649" s="48"/>
      <c r="L2649" s="457" t="str">
        <f t="shared" si="82"/>
        <v/>
      </c>
      <c r="M2649" s="245" cm="1">
        <f t="array" ref="M2649">SUMPRODUCT(--(N2649:Q2649&lt;&gt;"")) + IF(TRIM(R2649)="",0,LEN(R2649)-LEN(SUBSTITUTE(R2649,",",""))+1)</f>
        <v>0</v>
      </c>
      <c r="N2649" s="242" t="str">
        <f>IF(AND(I2649&lt;&gt;0,I2649&lt;&gt;""),IF(TRIM(SUBSTITUTE(B2649,CHAR(160),""))="","",IF(ISNUMBER(MATCH(TRIM(SUBSTITUTE(B2649,CHAR(160),"")),'Look Up Values'!$B$2:$B$500,0)),"","Origin error")),"")</f>
        <v/>
      </c>
      <c r="O2649" s="242" t="str">
        <f>IF(AND(I2649&lt;&gt;0,I2649&lt;&gt;""),IF(C2649="","",IF(AND(ISNUMBER(--LEFT(C2649,FIND(" ",C2649&amp;" ")-1)),OR(LEN(LEFT(C2649,FIND(" ",C2649&amp;" ")-1))=6,LEN(LEFT(C2649,FIND(" ",C2649&amp;" ")-1))=7),OR(ISNUMBER(MATCH(LEFT(C2649,FIND(" ",C2649&amp;" ")-1),'Look Up Values'!$G$2:$G$1000,0)),ISNUMBER(MATCH(LEFT(C2649,FIND(" ",C2649&amp;" ")-1),'Look Up Values'!$AE$2:$AE$2000,0)))),"","EWC error")),"")</f>
        <v/>
      </c>
      <c r="P2649" s="242" t="str" cm="1">
        <f t="array" ref="P2649">IF(AND(I2649&lt;&gt;0,I2649&lt;&gt;""),IF(D2649="","",IF(ISNUMBER(MATCH(SUBSTITUTE(D2649," ",""),SUBSTITUTE('Look Up Values'!$S$2:$S$120," ",""),0)),"","D&amp;R error")),"")</f>
        <v/>
      </c>
      <c r="Q2649" s="242" t="str" cm="1">
        <f t="array" ref="Q2649">IF(AND(I2649&lt;&gt;0,I2649&lt;&gt;""),IF(G2649="","",IF(ISNUMBER(MATCH(SUBSTITUTE(G2649," ",""),SUBSTITUTE('Look Up Values'!$I$2:$I$10," ",""),0)),"","State error")),"")</f>
        <v/>
      </c>
      <c r="R2649" s="260" t="str">
        <f t="shared" si="83"/>
        <v/>
      </c>
    </row>
    <row r="2650" spans="1:18" ht="15.75">
      <c r="A2650" s="250">
        <v>2643</v>
      </c>
      <c r="B2650" s="198"/>
      <c r="C2650" s="25"/>
      <c r="D2650" s="25"/>
      <c r="E2650" s="25"/>
      <c r="F2650" s="25"/>
      <c r="G2650" s="26"/>
      <c r="H2650" s="27"/>
      <c r="I2650" s="28"/>
      <c r="J2650" s="430"/>
      <c r="K2650" s="48"/>
      <c r="L2650" s="457" t="str">
        <f t="shared" si="82"/>
        <v/>
      </c>
      <c r="M2650" s="245" cm="1">
        <f t="array" ref="M2650">SUMPRODUCT(--(N2650:Q2650&lt;&gt;"")) + IF(TRIM(R2650)="",0,LEN(R2650)-LEN(SUBSTITUTE(R2650,",",""))+1)</f>
        <v>0</v>
      </c>
      <c r="N2650" s="242" t="str">
        <f>IF(AND(I2650&lt;&gt;0,I2650&lt;&gt;""),IF(TRIM(SUBSTITUTE(B2650,CHAR(160),""))="","",IF(ISNUMBER(MATCH(TRIM(SUBSTITUTE(B2650,CHAR(160),"")),'Look Up Values'!$B$2:$B$500,0)),"","Origin error")),"")</f>
        <v/>
      </c>
      <c r="O2650" s="242" t="str">
        <f>IF(AND(I2650&lt;&gt;0,I2650&lt;&gt;""),IF(C2650="","",IF(AND(ISNUMBER(--LEFT(C2650,FIND(" ",C2650&amp;" ")-1)),OR(LEN(LEFT(C2650,FIND(" ",C2650&amp;" ")-1))=6,LEN(LEFT(C2650,FIND(" ",C2650&amp;" ")-1))=7),OR(ISNUMBER(MATCH(LEFT(C2650,FIND(" ",C2650&amp;" ")-1),'Look Up Values'!$G$2:$G$1000,0)),ISNUMBER(MATCH(LEFT(C2650,FIND(" ",C2650&amp;" ")-1),'Look Up Values'!$AE$2:$AE$2000,0)))),"","EWC error")),"")</f>
        <v/>
      </c>
      <c r="P2650" s="242" t="str" cm="1">
        <f t="array" ref="P2650">IF(AND(I2650&lt;&gt;0,I2650&lt;&gt;""),IF(D2650="","",IF(ISNUMBER(MATCH(SUBSTITUTE(D2650," ",""),SUBSTITUTE('Look Up Values'!$S$2:$S$120," ",""),0)),"","D&amp;R error")),"")</f>
        <v/>
      </c>
      <c r="Q2650" s="242" t="str" cm="1">
        <f t="array" ref="Q2650">IF(AND(I2650&lt;&gt;0,I2650&lt;&gt;""),IF(G2650="","",IF(ISNUMBER(MATCH(SUBSTITUTE(G2650," ",""),SUBSTITUTE('Look Up Values'!$I$2:$I$10," ",""),0)),"","State error")),"")</f>
        <v/>
      </c>
      <c r="R2650" s="260" t="str">
        <f t="shared" si="83"/>
        <v/>
      </c>
    </row>
    <row r="2651" spans="1:18" ht="15.75">
      <c r="A2651" s="250">
        <v>2644</v>
      </c>
      <c r="B2651" s="198"/>
      <c r="C2651" s="25"/>
      <c r="D2651" s="25"/>
      <c r="E2651" s="25"/>
      <c r="F2651" s="25"/>
      <c r="G2651" s="26"/>
      <c r="H2651" s="27"/>
      <c r="I2651" s="28"/>
      <c r="J2651" s="430"/>
      <c r="K2651" s="48"/>
      <c r="L2651" s="457" t="str">
        <f t="shared" si="82"/>
        <v/>
      </c>
      <c r="M2651" s="245" cm="1">
        <f t="array" ref="M2651">SUMPRODUCT(--(N2651:Q2651&lt;&gt;"")) + IF(TRIM(R2651)="",0,LEN(R2651)-LEN(SUBSTITUTE(R2651,",",""))+1)</f>
        <v>0</v>
      </c>
      <c r="N2651" s="242" t="str">
        <f>IF(AND(I2651&lt;&gt;0,I2651&lt;&gt;""),IF(TRIM(SUBSTITUTE(B2651,CHAR(160),""))="","",IF(ISNUMBER(MATCH(TRIM(SUBSTITUTE(B2651,CHAR(160),"")),'Look Up Values'!$B$2:$B$500,0)),"","Origin error")),"")</f>
        <v/>
      </c>
      <c r="O2651" s="242" t="str">
        <f>IF(AND(I2651&lt;&gt;0,I2651&lt;&gt;""),IF(C2651="","",IF(AND(ISNUMBER(--LEFT(C2651,FIND(" ",C2651&amp;" ")-1)),OR(LEN(LEFT(C2651,FIND(" ",C2651&amp;" ")-1))=6,LEN(LEFT(C2651,FIND(" ",C2651&amp;" ")-1))=7),OR(ISNUMBER(MATCH(LEFT(C2651,FIND(" ",C2651&amp;" ")-1),'Look Up Values'!$G$2:$G$1000,0)),ISNUMBER(MATCH(LEFT(C2651,FIND(" ",C2651&amp;" ")-1),'Look Up Values'!$AE$2:$AE$2000,0)))),"","EWC error")),"")</f>
        <v/>
      </c>
      <c r="P2651" s="242" t="str" cm="1">
        <f t="array" ref="P2651">IF(AND(I2651&lt;&gt;0,I2651&lt;&gt;""),IF(D2651="","",IF(ISNUMBER(MATCH(SUBSTITUTE(D2651," ",""),SUBSTITUTE('Look Up Values'!$S$2:$S$120," ",""),0)),"","D&amp;R error")),"")</f>
        <v/>
      </c>
      <c r="Q2651" s="242" t="str" cm="1">
        <f t="array" ref="Q2651">IF(AND(I2651&lt;&gt;0,I2651&lt;&gt;""),IF(G2651="","",IF(ISNUMBER(MATCH(SUBSTITUTE(G2651," ",""),SUBSTITUTE('Look Up Values'!$I$2:$I$10," ",""),0)),"","State error")),"")</f>
        <v/>
      </c>
      <c r="R2651" s="260" t="str">
        <f t="shared" si="83"/>
        <v/>
      </c>
    </row>
    <row r="2652" spans="1:18" ht="15.75">
      <c r="A2652" s="250">
        <v>2645</v>
      </c>
      <c r="B2652" s="198"/>
      <c r="C2652" s="25"/>
      <c r="D2652" s="25"/>
      <c r="E2652" s="25"/>
      <c r="F2652" s="25"/>
      <c r="G2652" s="26"/>
      <c r="H2652" s="27"/>
      <c r="I2652" s="28"/>
      <c r="J2652" s="430"/>
      <c r="K2652" s="48"/>
      <c r="L2652" s="457" t="str">
        <f t="shared" si="82"/>
        <v/>
      </c>
      <c r="M2652" s="245" cm="1">
        <f t="array" ref="M2652">SUMPRODUCT(--(N2652:Q2652&lt;&gt;"")) + IF(TRIM(R2652)="",0,LEN(R2652)-LEN(SUBSTITUTE(R2652,",",""))+1)</f>
        <v>0</v>
      </c>
      <c r="N2652" s="242" t="str">
        <f>IF(AND(I2652&lt;&gt;0,I2652&lt;&gt;""),IF(TRIM(SUBSTITUTE(B2652,CHAR(160),""))="","",IF(ISNUMBER(MATCH(TRIM(SUBSTITUTE(B2652,CHAR(160),"")),'Look Up Values'!$B$2:$B$500,0)),"","Origin error")),"")</f>
        <v/>
      </c>
      <c r="O2652" s="242" t="str">
        <f>IF(AND(I2652&lt;&gt;0,I2652&lt;&gt;""),IF(C2652="","",IF(AND(ISNUMBER(--LEFT(C2652,FIND(" ",C2652&amp;" ")-1)),OR(LEN(LEFT(C2652,FIND(" ",C2652&amp;" ")-1))=6,LEN(LEFT(C2652,FIND(" ",C2652&amp;" ")-1))=7),OR(ISNUMBER(MATCH(LEFT(C2652,FIND(" ",C2652&amp;" ")-1),'Look Up Values'!$G$2:$G$1000,0)),ISNUMBER(MATCH(LEFT(C2652,FIND(" ",C2652&amp;" ")-1),'Look Up Values'!$AE$2:$AE$2000,0)))),"","EWC error")),"")</f>
        <v/>
      </c>
      <c r="P2652" s="242" t="str" cm="1">
        <f t="array" ref="P2652">IF(AND(I2652&lt;&gt;0,I2652&lt;&gt;""),IF(D2652="","",IF(ISNUMBER(MATCH(SUBSTITUTE(D2652," ",""),SUBSTITUTE('Look Up Values'!$S$2:$S$120," ",""),0)),"","D&amp;R error")),"")</f>
        <v/>
      </c>
      <c r="Q2652" s="242" t="str" cm="1">
        <f t="array" ref="Q2652">IF(AND(I2652&lt;&gt;0,I2652&lt;&gt;""),IF(G2652="","",IF(ISNUMBER(MATCH(SUBSTITUTE(G2652," ",""),SUBSTITUTE('Look Up Values'!$I$2:$I$10," ",""),0)),"","State error")),"")</f>
        <v/>
      </c>
      <c r="R2652" s="260" t="str">
        <f t="shared" si="83"/>
        <v/>
      </c>
    </row>
    <row r="2653" spans="1:18" ht="15.75">
      <c r="A2653" s="250">
        <v>2646</v>
      </c>
      <c r="B2653" s="198"/>
      <c r="C2653" s="25"/>
      <c r="D2653" s="25"/>
      <c r="E2653" s="25"/>
      <c r="F2653" s="25"/>
      <c r="G2653" s="26"/>
      <c r="H2653" s="27"/>
      <c r="I2653" s="28"/>
      <c r="J2653" s="430"/>
      <c r="K2653" s="48"/>
      <c r="L2653" s="457" t="str">
        <f t="shared" si="82"/>
        <v/>
      </c>
      <c r="M2653" s="245" cm="1">
        <f t="array" ref="M2653">SUMPRODUCT(--(N2653:Q2653&lt;&gt;"")) + IF(TRIM(R2653)="",0,LEN(R2653)-LEN(SUBSTITUTE(R2653,",",""))+1)</f>
        <v>0</v>
      </c>
      <c r="N2653" s="242" t="str">
        <f>IF(AND(I2653&lt;&gt;0,I2653&lt;&gt;""),IF(TRIM(SUBSTITUTE(B2653,CHAR(160),""))="","",IF(ISNUMBER(MATCH(TRIM(SUBSTITUTE(B2653,CHAR(160),"")),'Look Up Values'!$B$2:$B$500,0)),"","Origin error")),"")</f>
        <v/>
      </c>
      <c r="O2653" s="242" t="str">
        <f>IF(AND(I2653&lt;&gt;0,I2653&lt;&gt;""),IF(C2653="","",IF(AND(ISNUMBER(--LEFT(C2653,FIND(" ",C2653&amp;" ")-1)),OR(LEN(LEFT(C2653,FIND(" ",C2653&amp;" ")-1))=6,LEN(LEFT(C2653,FIND(" ",C2653&amp;" ")-1))=7),OR(ISNUMBER(MATCH(LEFT(C2653,FIND(" ",C2653&amp;" ")-1),'Look Up Values'!$G$2:$G$1000,0)),ISNUMBER(MATCH(LEFT(C2653,FIND(" ",C2653&amp;" ")-1),'Look Up Values'!$AE$2:$AE$2000,0)))),"","EWC error")),"")</f>
        <v/>
      </c>
      <c r="P2653" s="242" t="str" cm="1">
        <f t="array" ref="P2653">IF(AND(I2653&lt;&gt;0,I2653&lt;&gt;""),IF(D2653="","",IF(ISNUMBER(MATCH(SUBSTITUTE(D2653," ",""),SUBSTITUTE('Look Up Values'!$S$2:$S$120," ",""),0)),"","D&amp;R error")),"")</f>
        <v/>
      </c>
      <c r="Q2653" s="242" t="str" cm="1">
        <f t="array" ref="Q2653">IF(AND(I2653&lt;&gt;0,I2653&lt;&gt;""),IF(G2653="","",IF(ISNUMBER(MATCH(SUBSTITUTE(G2653," ",""),SUBSTITUTE('Look Up Values'!$I$2:$I$10," ",""),0)),"","State error")),"")</f>
        <v/>
      </c>
      <c r="R2653" s="260" t="str">
        <f t="shared" si="83"/>
        <v/>
      </c>
    </row>
    <row r="2654" spans="1:18" ht="15.75">
      <c r="A2654" s="250">
        <v>2647</v>
      </c>
      <c r="B2654" s="198"/>
      <c r="C2654" s="25"/>
      <c r="D2654" s="25"/>
      <c r="E2654" s="25"/>
      <c r="F2654" s="25"/>
      <c r="G2654" s="26"/>
      <c r="H2654" s="27"/>
      <c r="I2654" s="28"/>
      <c r="J2654" s="430"/>
      <c r="K2654" s="48"/>
      <c r="L2654" s="457" t="str">
        <f t="shared" si="82"/>
        <v/>
      </c>
      <c r="M2654" s="245" cm="1">
        <f t="array" ref="M2654">SUMPRODUCT(--(N2654:Q2654&lt;&gt;"")) + IF(TRIM(R2654)="",0,LEN(R2654)-LEN(SUBSTITUTE(R2654,",",""))+1)</f>
        <v>0</v>
      </c>
      <c r="N2654" s="242" t="str">
        <f>IF(AND(I2654&lt;&gt;0,I2654&lt;&gt;""),IF(TRIM(SUBSTITUTE(B2654,CHAR(160),""))="","",IF(ISNUMBER(MATCH(TRIM(SUBSTITUTE(B2654,CHAR(160),"")),'Look Up Values'!$B$2:$B$500,0)),"","Origin error")),"")</f>
        <v/>
      </c>
      <c r="O2654" s="242" t="str">
        <f>IF(AND(I2654&lt;&gt;0,I2654&lt;&gt;""),IF(C2654="","",IF(AND(ISNUMBER(--LEFT(C2654,FIND(" ",C2654&amp;" ")-1)),OR(LEN(LEFT(C2654,FIND(" ",C2654&amp;" ")-1))=6,LEN(LEFT(C2654,FIND(" ",C2654&amp;" ")-1))=7),OR(ISNUMBER(MATCH(LEFT(C2654,FIND(" ",C2654&amp;" ")-1),'Look Up Values'!$G$2:$G$1000,0)),ISNUMBER(MATCH(LEFT(C2654,FIND(" ",C2654&amp;" ")-1),'Look Up Values'!$AE$2:$AE$2000,0)))),"","EWC error")),"")</f>
        <v/>
      </c>
      <c r="P2654" s="242" t="str" cm="1">
        <f t="array" ref="P2654">IF(AND(I2654&lt;&gt;0,I2654&lt;&gt;""),IF(D2654="","",IF(ISNUMBER(MATCH(SUBSTITUTE(D2654," ",""),SUBSTITUTE('Look Up Values'!$S$2:$S$120," ",""),0)),"","D&amp;R error")),"")</f>
        <v/>
      </c>
      <c r="Q2654" s="242" t="str" cm="1">
        <f t="array" ref="Q2654">IF(AND(I2654&lt;&gt;0,I2654&lt;&gt;""),IF(G2654="","",IF(ISNUMBER(MATCH(SUBSTITUTE(G2654," ",""),SUBSTITUTE('Look Up Values'!$I$2:$I$10," ",""),0)),"","State error")),"")</f>
        <v/>
      </c>
      <c r="R2654" s="260" t="str">
        <f t="shared" si="83"/>
        <v/>
      </c>
    </row>
    <row r="2655" spans="1:18" ht="15.75">
      <c r="A2655" s="250">
        <v>2648</v>
      </c>
      <c r="B2655" s="198"/>
      <c r="C2655" s="25"/>
      <c r="D2655" s="25"/>
      <c r="E2655" s="25"/>
      <c r="F2655" s="25"/>
      <c r="G2655" s="26"/>
      <c r="H2655" s="27"/>
      <c r="I2655" s="28"/>
      <c r="J2655" s="430"/>
      <c r="K2655" s="48"/>
      <c r="L2655" s="457" t="str">
        <f t="shared" si="82"/>
        <v/>
      </c>
      <c r="M2655" s="245" cm="1">
        <f t="array" ref="M2655">SUMPRODUCT(--(N2655:Q2655&lt;&gt;"")) + IF(TRIM(R2655)="",0,LEN(R2655)-LEN(SUBSTITUTE(R2655,",",""))+1)</f>
        <v>0</v>
      </c>
      <c r="N2655" s="242" t="str">
        <f>IF(AND(I2655&lt;&gt;0,I2655&lt;&gt;""),IF(TRIM(SUBSTITUTE(B2655,CHAR(160),""))="","",IF(ISNUMBER(MATCH(TRIM(SUBSTITUTE(B2655,CHAR(160),"")),'Look Up Values'!$B$2:$B$500,0)),"","Origin error")),"")</f>
        <v/>
      </c>
      <c r="O2655" s="242" t="str">
        <f>IF(AND(I2655&lt;&gt;0,I2655&lt;&gt;""),IF(C2655="","",IF(AND(ISNUMBER(--LEFT(C2655,FIND(" ",C2655&amp;" ")-1)),OR(LEN(LEFT(C2655,FIND(" ",C2655&amp;" ")-1))=6,LEN(LEFT(C2655,FIND(" ",C2655&amp;" ")-1))=7),OR(ISNUMBER(MATCH(LEFT(C2655,FIND(" ",C2655&amp;" ")-1),'Look Up Values'!$G$2:$G$1000,0)),ISNUMBER(MATCH(LEFT(C2655,FIND(" ",C2655&amp;" ")-1),'Look Up Values'!$AE$2:$AE$2000,0)))),"","EWC error")),"")</f>
        <v/>
      </c>
      <c r="P2655" s="242" t="str" cm="1">
        <f t="array" ref="P2655">IF(AND(I2655&lt;&gt;0,I2655&lt;&gt;""),IF(D2655="","",IF(ISNUMBER(MATCH(SUBSTITUTE(D2655," ",""),SUBSTITUTE('Look Up Values'!$S$2:$S$120," ",""),0)),"","D&amp;R error")),"")</f>
        <v/>
      </c>
      <c r="Q2655" s="242" t="str" cm="1">
        <f t="array" ref="Q2655">IF(AND(I2655&lt;&gt;0,I2655&lt;&gt;""),IF(G2655="","",IF(ISNUMBER(MATCH(SUBSTITUTE(G2655," ",""),SUBSTITUTE('Look Up Values'!$I$2:$I$10," ",""),0)),"","State error")),"")</f>
        <v/>
      </c>
      <c r="R2655" s="260" t="str">
        <f t="shared" si="83"/>
        <v/>
      </c>
    </row>
    <row r="2656" spans="1:18" ht="15.75">
      <c r="A2656" s="250">
        <v>2649</v>
      </c>
      <c r="B2656" s="198"/>
      <c r="C2656" s="25"/>
      <c r="D2656" s="25"/>
      <c r="E2656" s="25"/>
      <c r="F2656" s="25"/>
      <c r="G2656" s="26"/>
      <c r="H2656" s="27"/>
      <c r="I2656" s="28"/>
      <c r="J2656" s="430"/>
      <c r="K2656" s="48"/>
      <c r="L2656" s="457" t="str">
        <f t="shared" si="82"/>
        <v/>
      </c>
      <c r="M2656" s="245" cm="1">
        <f t="array" ref="M2656">SUMPRODUCT(--(N2656:Q2656&lt;&gt;"")) + IF(TRIM(R2656)="",0,LEN(R2656)-LEN(SUBSTITUTE(R2656,",",""))+1)</f>
        <v>0</v>
      </c>
      <c r="N2656" s="242" t="str">
        <f>IF(AND(I2656&lt;&gt;0,I2656&lt;&gt;""),IF(TRIM(SUBSTITUTE(B2656,CHAR(160),""))="","",IF(ISNUMBER(MATCH(TRIM(SUBSTITUTE(B2656,CHAR(160),"")),'Look Up Values'!$B$2:$B$500,0)),"","Origin error")),"")</f>
        <v/>
      </c>
      <c r="O2656" s="242" t="str">
        <f>IF(AND(I2656&lt;&gt;0,I2656&lt;&gt;""),IF(C2656="","",IF(AND(ISNUMBER(--LEFT(C2656,FIND(" ",C2656&amp;" ")-1)),OR(LEN(LEFT(C2656,FIND(" ",C2656&amp;" ")-1))=6,LEN(LEFT(C2656,FIND(" ",C2656&amp;" ")-1))=7),OR(ISNUMBER(MATCH(LEFT(C2656,FIND(" ",C2656&amp;" ")-1),'Look Up Values'!$G$2:$G$1000,0)),ISNUMBER(MATCH(LEFT(C2656,FIND(" ",C2656&amp;" ")-1),'Look Up Values'!$AE$2:$AE$2000,0)))),"","EWC error")),"")</f>
        <v/>
      </c>
      <c r="P2656" s="242" t="str" cm="1">
        <f t="array" ref="P2656">IF(AND(I2656&lt;&gt;0,I2656&lt;&gt;""),IF(D2656="","",IF(ISNUMBER(MATCH(SUBSTITUTE(D2656," ",""),SUBSTITUTE('Look Up Values'!$S$2:$S$120," ",""),0)),"","D&amp;R error")),"")</f>
        <v/>
      </c>
      <c r="Q2656" s="242" t="str" cm="1">
        <f t="array" ref="Q2656">IF(AND(I2656&lt;&gt;0,I2656&lt;&gt;""),IF(G2656="","",IF(ISNUMBER(MATCH(SUBSTITUTE(G2656," ",""),SUBSTITUTE('Look Up Values'!$I$2:$I$10," ",""),0)),"","State error")),"")</f>
        <v/>
      </c>
      <c r="R2656" s="260" t="str">
        <f t="shared" si="83"/>
        <v/>
      </c>
    </row>
    <row r="2657" spans="1:18" ht="15.75">
      <c r="A2657" s="250">
        <v>2650</v>
      </c>
      <c r="B2657" s="198"/>
      <c r="C2657" s="25"/>
      <c r="D2657" s="25"/>
      <c r="E2657" s="25"/>
      <c r="F2657" s="25"/>
      <c r="G2657" s="26"/>
      <c r="H2657" s="27"/>
      <c r="I2657" s="28"/>
      <c r="J2657" s="430"/>
      <c r="K2657" s="48"/>
      <c r="L2657" s="457" t="str">
        <f t="shared" si="82"/>
        <v/>
      </c>
      <c r="M2657" s="245" cm="1">
        <f t="array" ref="M2657">SUMPRODUCT(--(N2657:Q2657&lt;&gt;"")) + IF(TRIM(R2657)="",0,LEN(R2657)-LEN(SUBSTITUTE(R2657,",",""))+1)</f>
        <v>0</v>
      </c>
      <c r="N2657" s="242" t="str">
        <f>IF(AND(I2657&lt;&gt;0,I2657&lt;&gt;""),IF(TRIM(SUBSTITUTE(B2657,CHAR(160),""))="","",IF(ISNUMBER(MATCH(TRIM(SUBSTITUTE(B2657,CHAR(160),"")),'Look Up Values'!$B$2:$B$500,0)),"","Origin error")),"")</f>
        <v/>
      </c>
      <c r="O2657" s="242" t="str">
        <f>IF(AND(I2657&lt;&gt;0,I2657&lt;&gt;""),IF(C2657="","",IF(AND(ISNUMBER(--LEFT(C2657,FIND(" ",C2657&amp;" ")-1)),OR(LEN(LEFT(C2657,FIND(" ",C2657&amp;" ")-1))=6,LEN(LEFT(C2657,FIND(" ",C2657&amp;" ")-1))=7),OR(ISNUMBER(MATCH(LEFT(C2657,FIND(" ",C2657&amp;" ")-1),'Look Up Values'!$G$2:$G$1000,0)),ISNUMBER(MATCH(LEFT(C2657,FIND(" ",C2657&amp;" ")-1),'Look Up Values'!$AE$2:$AE$2000,0)))),"","EWC error")),"")</f>
        <v/>
      </c>
      <c r="P2657" s="242" t="str" cm="1">
        <f t="array" ref="P2657">IF(AND(I2657&lt;&gt;0,I2657&lt;&gt;""),IF(D2657="","",IF(ISNUMBER(MATCH(SUBSTITUTE(D2657," ",""),SUBSTITUTE('Look Up Values'!$S$2:$S$120," ",""),0)),"","D&amp;R error")),"")</f>
        <v/>
      </c>
      <c r="Q2657" s="242" t="str" cm="1">
        <f t="array" ref="Q2657">IF(AND(I2657&lt;&gt;0,I2657&lt;&gt;""),IF(G2657="","",IF(ISNUMBER(MATCH(SUBSTITUTE(G2657," ",""),SUBSTITUTE('Look Up Values'!$I$2:$I$10," ",""),0)),"","State error")),"")</f>
        <v/>
      </c>
      <c r="R2657" s="260" t="str">
        <f t="shared" si="83"/>
        <v/>
      </c>
    </row>
    <row r="2658" spans="1:18" ht="15.75">
      <c r="A2658" s="250">
        <v>2651</v>
      </c>
      <c r="B2658" s="198"/>
      <c r="C2658" s="25"/>
      <c r="D2658" s="25"/>
      <c r="E2658" s="25"/>
      <c r="F2658" s="25"/>
      <c r="G2658" s="26"/>
      <c r="H2658" s="27"/>
      <c r="I2658" s="28"/>
      <c r="J2658" s="430"/>
      <c r="K2658" s="48"/>
      <c r="L2658" s="457" t="str">
        <f t="shared" si="82"/>
        <v/>
      </c>
      <c r="M2658" s="245" cm="1">
        <f t="array" ref="M2658">SUMPRODUCT(--(N2658:Q2658&lt;&gt;"")) + IF(TRIM(R2658)="",0,LEN(R2658)-LEN(SUBSTITUTE(R2658,",",""))+1)</f>
        <v>0</v>
      </c>
      <c r="N2658" s="242" t="str">
        <f>IF(AND(I2658&lt;&gt;0,I2658&lt;&gt;""),IF(TRIM(SUBSTITUTE(B2658,CHAR(160),""))="","",IF(ISNUMBER(MATCH(TRIM(SUBSTITUTE(B2658,CHAR(160),"")),'Look Up Values'!$B$2:$B$500,0)),"","Origin error")),"")</f>
        <v/>
      </c>
      <c r="O2658" s="242" t="str">
        <f>IF(AND(I2658&lt;&gt;0,I2658&lt;&gt;""),IF(C2658="","",IF(AND(ISNUMBER(--LEFT(C2658,FIND(" ",C2658&amp;" ")-1)),OR(LEN(LEFT(C2658,FIND(" ",C2658&amp;" ")-1))=6,LEN(LEFT(C2658,FIND(" ",C2658&amp;" ")-1))=7),OR(ISNUMBER(MATCH(LEFT(C2658,FIND(" ",C2658&amp;" ")-1),'Look Up Values'!$G$2:$G$1000,0)),ISNUMBER(MATCH(LEFT(C2658,FIND(" ",C2658&amp;" ")-1),'Look Up Values'!$AE$2:$AE$2000,0)))),"","EWC error")),"")</f>
        <v/>
      </c>
      <c r="P2658" s="242" t="str" cm="1">
        <f t="array" ref="P2658">IF(AND(I2658&lt;&gt;0,I2658&lt;&gt;""),IF(D2658="","",IF(ISNUMBER(MATCH(SUBSTITUTE(D2658," ",""),SUBSTITUTE('Look Up Values'!$S$2:$S$120," ",""),0)),"","D&amp;R error")),"")</f>
        <v/>
      </c>
      <c r="Q2658" s="242" t="str" cm="1">
        <f t="array" ref="Q2658">IF(AND(I2658&lt;&gt;0,I2658&lt;&gt;""),IF(G2658="","",IF(ISNUMBER(MATCH(SUBSTITUTE(G2658," ",""),SUBSTITUTE('Look Up Values'!$I$2:$I$10," ",""),0)),"","State error")),"")</f>
        <v/>
      </c>
      <c r="R2658" s="260" t="str">
        <f t="shared" si="83"/>
        <v/>
      </c>
    </row>
    <row r="2659" spans="1:18" ht="15.75">
      <c r="A2659" s="250">
        <v>2652</v>
      </c>
      <c r="B2659" s="198"/>
      <c r="C2659" s="25"/>
      <c r="D2659" s="25"/>
      <c r="E2659" s="25"/>
      <c r="F2659" s="25"/>
      <c r="G2659" s="26"/>
      <c r="H2659" s="27"/>
      <c r="I2659" s="28"/>
      <c r="J2659" s="430"/>
      <c r="K2659" s="48"/>
      <c r="L2659" s="457" t="str">
        <f t="shared" si="82"/>
        <v/>
      </c>
      <c r="M2659" s="245" cm="1">
        <f t="array" ref="M2659">SUMPRODUCT(--(N2659:Q2659&lt;&gt;"")) + IF(TRIM(R2659)="",0,LEN(R2659)-LEN(SUBSTITUTE(R2659,",",""))+1)</f>
        <v>0</v>
      </c>
      <c r="N2659" s="242" t="str">
        <f>IF(AND(I2659&lt;&gt;0,I2659&lt;&gt;""),IF(TRIM(SUBSTITUTE(B2659,CHAR(160),""))="","",IF(ISNUMBER(MATCH(TRIM(SUBSTITUTE(B2659,CHAR(160),"")),'Look Up Values'!$B$2:$B$500,0)),"","Origin error")),"")</f>
        <v/>
      </c>
      <c r="O2659" s="242" t="str">
        <f>IF(AND(I2659&lt;&gt;0,I2659&lt;&gt;""),IF(C2659="","",IF(AND(ISNUMBER(--LEFT(C2659,FIND(" ",C2659&amp;" ")-1)),OR(LEN(LEFT(C2659,FIND(" ",C2659&amp;" ")-1))=6,LEN(LEFT(C2659,FIND(" ",C2659&amp;" ")-1))=7),OR(ISNUMBER(MATCH(LEFT(C2659,FIND(" ",C2659&amp;" ")-1),'Look Up Values'!$G$2:$G$1000,0)),ISNUMBER(MATCH(LEFT(C2659,FIND(" ",C2659&amp;" ")-1),'Look Up Values'!$AE$2:$AE$2000,0)))),"","EWC error")),"")</f>
        <v/>
      </c>
      <c r="P2659" s="242" t="str" cm="1">
        <f t="array" ref="P2659">IF(AND(I2659&lt;&gt;0,I2659&lt;&gt;""),IF(D2659="","",IF(ISNUMBER(MATCH(SUBSTITUTE(D2659," ",""),SUBSTITUTE('Look Up Values'!$S$2:$S$120," ",""),0)),"","D&amp;R error")),"")</f>
        <v/>
      </c>
      <c r="Q2659" s="242" t="str" cm="1">
        <f t="array" ref="Q2659">IF(AND(I2659&lt;&gt;0,I2659&lt;&gt;""),IF(G2659="","",IF(ISNUMBER(MATCH(SUBSTITUTE(G2659," ",""),SUBSTITUTE('Look Up Values'!$I$2:$I$10," ",""),0)),"","State error")),"")</f>
        <v/>
      </c>
      <c r="R2659" s="260" t="str">
        <f t="shared" si="83"/>
        <v/>
      </c>
    </row>
    <row r="2660" spans="1:18" ht="15.75">
      <c r="A2660" s="250">
        <v>2653</v>
      </c>
      <c r="B2660" s="198"/>
      <c r="C2660" s="25"/>
      <c r="D2660" s="25"/>
      <c r="E2660" s="25"/>
      <c r="F2660" s="25"/>
      <c r="G2660" s="26"/>
      <c r="H2660" s="27"/>
      <c r="I2660" s="28"/>
      <c r="J2660" s="430"/>
      <c r="K2660" s="48"/>
      <c r="L2660" s="457" t="str">
        <f t="shared" si="82"/>
        <v/>
      </c>
      <c r="M2660" s="245" cm="1">
        <f t="array" ref="M2660">SUMPRODUCT(--(N2660:Q2660&lt;&gt;"")) + IF(TRIM(R2660)="",0,LEN(R2660)-LEN(SUBSTITUTE(R2660,",",""))+1)</f>
        <v>0</v>
      </c>
      <c r="N2660" s="242" t="str">
        <f>IF(AND(I2660&lt;&gt;0,I2660&lt;&gt;""),IF(TRIM(SUBSTITUTE(B2660,CHAR(160),""))="","",IF(ISNUMBER(MATCH(TRIM(SUBSTITUTE(B2660,CHAR(160),"")),'Look Up Values'!$B$2:$B$500,0)),"","Origin error")),"")</f>
        <v/>
      </c>
      <c r="O2660" s="242" t="str">
        <f>IF(AND(I2660&lt;&gt;0,I2660&lt;&gt;""),IF(C2660="","",IF(AND(ISNUMBER(--LEFT(C2660,FIND(" ",C2660&amp;" ")-1)),OR(LEN(LEFT(C2660,FIND(" ",C2660&amp;" ")-1))=6,LEN(LEFT(C2660,FIND(" ",C2660&amp;" ")-1))=7),OR(ISNUMBER(MATCH(LEFT(C2660,FIND(" ",C2660&amp;" ")-1),'Look Up Values'!$G$2:$G$1000,0)),ISNUMBER(MATCH(LEFT(C2660,FIND(" ",C2660&amp;" ")-1),'Look Up Values'!$AE$2:$AE$2000,0)))),"","EWC error")),"")</f>
        <v/>
      </c>
      <c r="P2660" s="242" t="str" cm="1">
        <f t="array" ref="P2660">IF(AND(I2660&lt;&gt;0,I2660&lt;&gt;""),IF(D2660="","",IF(ISNUMBER(MATCH(SUBSTITUTE(D2660," ",""),SUBSTITUTE('Look Up Values'!$S$2:$S$120," ",""),0)),"","D&amp;R error")),"")</f>
        <v/>
      </c>
      <c r="Q2660" s="242" t="str" cm="1">
        <f t="array" ref="Q2660">IF(AND(I2660&lt;&gt;0,I2660&lt;&gt;""),IF(G2660="","",IF(ISNUMBER(MATCH(SUBSTITUTE(G2660," ",""),SUBSTITUTE('Look Up Values'!$I$2:$I$10," ",""),0)),"","State error")),"")</f>
        <v/>
      </c>
      <c r="R2660" s="260" t="str">
        <f t="shared" si="83"/>
        <v/>
      </c>
    </row>
    <row r="2661" spans="1:18" ht="15.75">
      <c r="A2661" s="250">
        <v>2654</v>
      </c>
      <c r="B2661" s="198"/>
      <c r="C2661" s="25"/>
      <c r="D2661" s="25"/>
      <c r="E2661" s="25"/>
      <c r="F2661" s="25"/>
      <c r="G2661" s="26"/>
      <c r="H2661" s="27"/>
      <c r="I2661" s="28"/>
      <c r="J2661" s="430"/>
      <c r="K2661" s="48"/>
      <c r="L2661" s="457" t="str">
        <f t="shared" si="82"/>
        <v/>
      </c>
      <c r="M2661" s="245" cm="1">
        <f t="array" ref="M2661">SUMPRODUCT(--(N2661:Q2661&lt;&gt;"")) + IF(TRIM(R2661)="",0,LEN(R2661)-LEN(SUBSTITUTE(R2661,",",""))+1)</f>
        <v>0</v>
      </c>
      <c r="N2661" s="242" t="str">
        <f>IF(AND(I2661&lt;&gt;0,I2661&lt;&gt;""),IF(TRIM(SUBSTITUTE(B2661,CHAR(160),""))="","",IF(ISNUMBER(MATCH(TRIM(SUBSTITUTE(B2661,CHAR(160),"")),'Look Up Values'!$B$2:$B$500,0)),"","Origin error")),"")</f>
        <v/>
      </c>
      <c r="O2661" s="242" t="str">
        <f>IF(AND(I2661&lt;&gt;0,I2661&lt;&gt;""),IF(C2661="","",IF(AND(ISNUMBER(--LEFT(C2661,FIND(" ",C2661&amp;" ")-1)),OR(LEN(LEFT(C2661,FIND(" ",C2661&amp;" ")-1))=6,LEN(LEFT(C2661,FIND(" ",C2661&amp;" ")-1))=7),OR(ISNUMBER(MATCH(LEFT(C2661,FIND(" ",C2661&amp;" ")-1),'Look Up Values'!$G$2:$G$1000,0)),ISNUMBER(MATCH(LEFT(C2661,FIND(" ",C2661&amp;" ")-1),'Look Up Values'!$AE$2:$AE$2000,0)))),"","EWC error")),"")</f>
        <v/>
      </c>
      <c r="P2661" s="242" t="str" cm="1">
        <f t="array" ref="P2661">IF(AND(I2661&lt;&gt;0,I2661&lt;&gt;""),IF(D2661="","",IF(ISNUMBER(MATCH(SUBSTITUTE(D2661," ",""),SUBSTITUTE('Look Up Values'!$S$2:$S$120," ",""),0)),"","D&amp;R error")),"")</f>
        <v/>
      </c>
      <c r="Q2661" s="242" t="str" cm="1">
        <f t="array" ref="Q2661">IF(AND(I2661&lt;&gt;0,I2661&lt;&gt;""),IF(G2661="","",IF(ISNUMBER(MATCH(SUBSTITUTE(G2661," ",""),SUBSTITUTE('Look Up Values'!$I$2:$I$10," ",""),0)),"","State error")),"")</f>
        <v/>
      </c>
      <c r="R2661" s="260" t="str">
        <f t="shared" si="83"/>
        <v/>
      </c>
    </row>
    <row r="2662" spans="1:18" ht="15.75">
      <c r="A2662" s="250">
        <v>2655</v>
      </c>
      <c r="B2662" s="198"/>
      <c r="C2662" s="25"/>
      <c r="D2662" s="25"/>
      <c r="E2662" s="25"/>
      <c r="F2662" s="25"/>
      <c r="G2662" s="26"/>
      <c r="H2662" s="27"/>
      <c r="I2662" s="28"/>
      <c r="J2662" s="430"/>
      <c r="K2662" s="48"/>
      <c r="L2662" s="457" t="str">
        <f t="shared" si="82"/>
        <v/>
      </c>
      <c r="M2662" s="245" cm="1">
        <f t="array" ref="M2662">SUMPRODUCT(--(N2662:Q2662&lt;&gt;"")) + IF(TRIM(R2662)="",0,LEN(R2662)-LEN(SUBSTITUTE(R2662,",",""))+1)</f>
        <v>0</v>
      </c>
      <c r="N2662" s="242" t="str">
        <f>IF(AND(I2662&lt;&gt;0,I2662&lt;&gt;""),IF(TRIM(SUBSTITUTE(B2662,CHAR(160),""))="","",IF(ISNUMBER(MATCH(TRIM(SUBSTITUTE(B2662,CHAR(160),"")),'Look Up Values'!$B$2:$B$500,0)),"","Origin error")),"")</f>
        <v/>
      </c>
      <c r="O2662" s="242" t="str">
        <f>IF(AND(I2662&lt;&gt;0,I2662&lt;&gt;""),IF(C2662="","",IF(AND(ISNUMBER(--LEFT(C2662,FIND(" ",C2662&amp;" ")-1)),OR(LEN(LEFT(C2662,FIND(" ",C2662&amp;" ")-1))=6,LEN(LEFT(C2662,FIND(" ",C2662&amp;" ")-1))=7),OR(ISNUMBER(MATCH(LEFT(C2662,FIND(" ",C2662&amp;" ")-1),'Look Up Values'!$G$2:$G$1000,0)),ISNUMBER(MATCH(LEFT(C2662,FIND(" ",C2662&amp;" ")-1),'Look Up Values'!$AE$2:$AE$2000,0)))),"","EWC error")),"")</f>
        <v/>
      </c>
      <c r="P2662" s="242" t="str" cm="1">
        <f t="array" ref="P2662">IF(AND(I2662&lt;&gt;0,I2662&lt;&gt;""),IF(D2662="","",IF(ISNUMBER(MATCH(SUBSTITUTE(D2662," ",""),SUBSTITUTE('Look Up Values'!$S$2:$S$120," ",""),0)),"","D&amp;R error")),"")</f>
        <v/>
      </c>
      <c r="Q2662" s="242" t="str" cm="1">
        <f t="array" ref="Q2662">IF(AND(I2662&lt;&gt;0,I2662&lt;&gt;""),IF(G2662="","",IF(ISNUMBER(MATCH(SUBSTITUTE(G2662," ",""),SUBSTITUTE('Look Up Values'!$I$2:$I$10," ",""),0)),"","State error")),"")</f>
        <v/>
      </c>
      <c r="R2662" s="260" t="str">
        <f t="shared" si="83"/>
        <v/>
      </c>
    </row>
    <row r="2663" spans="1:18" ht="15.75">
      <c r="A2663" s="250">
        <v>2656</v>
      </c>
      <c r="B2663" s="198"/>
      <c r="C2663" s="25"/>
      <c r="D2663" s="25"/>
      <c r="E2663" s="25"/>
      <c r="F2663" s="25"/>
      <c r="G2663" s="26"/>
      <c r="H2663" s="27"/>
      <c r="I2663" s="28"/>
      <c r="J2663" s="430"/>
      <c r="K2663" s="48"/>
      <c r="L2663" s="457" t="str">
        <f t="shared" si="82"/>
        <v/>
      </c>
      <c r="M2663" s="245" cm="1">
        <f t="array" ref="M2663">SUMPRODUCT(--(N2663:Q2663&lt;&gt;"")) + IF(TRIM(R2663)="",0,LEN(R2663)-LEN(SUBSTITUTE(R2663,",",""))+1)</f>
        <v>0</v>
      </c>
      <c r="N2663" s="242" t="str">
        <f>IF(AND(I2663&lt;&gt;0,I2663&lt;&gt;""),IF(TRIM(SUBSTITUTE(B2663,CHAR(160),""))="","",IF(ISNUMBER(MATCH(TRIM(SUBSTITUTE(B2663,CHAR(160),"")),'Look Up Values'!$B$2:$B$500,0)),"","Origin error")),"")</f>
        <v/>
      </c>
      <c r="O2663" s="242" t="str">
        <f>IF(AND(I2663&lt;&gt;0,I2663&lt;&gt;""),IF(C2663="","",IF(AND(ISNUMBER(--LEFT(C2663,FIND(" ",C2663&amp;" ")-1)),OR(LEN(LEFT(C2663,FIND(" ",C2663&amp;" ")-1))=6,LEN(LEFT(C2663,FIND(" ",C2663&amp;" ")-1))=7),OR(ISNUMBER(MATCH(LEFT(C2663,FIND(" ",C2663&amp;" ")-1),'Look Up Values'!$G$2:$G$1000,0)),ISNUMBER(MATCH(LEFT(C2663,FIND(" ",C2663&amp;" ")-1),'Look Up Values'!$AE$2:$AE$2000,0)))),"","EWC error")),"")</f>
        <v/>
      </c>
      <c r="P2663" s="242" t="str" cm="1">
        <f t="array" ref="P2663">IF(AND(I2663&lt;&gt;0,I2663&lt;&gt;""),IF(D2663="","",IF(ISNUMBER(MATCH(SUBSTITUTE(D2663," ",""),SUBSTITUTE('Look Up Values'!$S$2:$S$120," ",""),0)),"","D&amp;R error")),"")</f>
        <v/>
      </c>
      <c r="Q2663" s="242" t="str" cm="1">
        <f t="array" ref="Q2663">IF(AND(I2663&lt;&gt;0,I2663&lt;&gt;""),IF(G2663="","",IF(ISNUMBER(MATCH(SUBSTITUTE(G2663," ",""),SUBSTITUTE('Look Up Values'!$I$2:$I$10," ",""),0)),"","State error")),"")</f>
        <v/>
      </c>
      <c r="R2663" s="260" t="str">
        <f t="shared" si="83"/>
        <v/>
      </c>
    </row>
    <row r="2664" spans="1:18" ht="15.75">
      <c r="A2664" s="250">
        <v>2657</v>
      </c>
      <c r="B2664" s="198"/>
      <c r="C2664" s="25"/>
      <c r="D2664" s="25"/>
      <c r="E2664" s="25"/>
      <c r="F2664" s="25"/>
      <c r="G2664" s="26"/>
      <c r="H2664" s="27"/>
      <c r="I2664" s="28"/>
      <c r="J2664" s="430"/>
      <c r="K2664" s="48"/>
      <c r="L2664" s="457" t="str">
        <f t="shared" si="82"/>
        <v/>
      </c>
      <c r="M2664" s="245" cm="1">
        <f t="array" ref="M2664">SUMPRODUCT(--(N2664:Q2664&lt;&gt;"")) + IF(TRIM(R2664)="",0,LEN(R2664)-LEN(SUBSTITUTE(R2664,",",""))+1)</f>
        <v>0</v>
      </c>
      <c r="N2664" s="242" t="str">
        <f>IF(AND(I2664&lt;&gt;0,I2664&lt;&gt;""),IF(TRIM(SUBSTITUTE(B2664,CHAR(160),""))="","",IF(ISNUMBER(MATCH(TRIM(SUBSTITUTE(B2664,CHAR(160),"")),'Look Up Values'!$B$2:$B$500,0)),"","Origin error")),"")</f>
        <v/>
      </c>
      <c r="O2664" s="242" t="str">
        <f>IF(AND(I2664&lt;&gt;0,I2664&lt;&gt;""),IF(C2664="","",IF(AND(ISNUMBER(--LEFT(C2664,FIND(" ",C2664&amp;" ")-1)),OR(LEN(LEFT(C2664,FIND(" ",C2664&amp;" ")-1))=6,LEN(LEFT(C2664,FIND(" ",C2664&amp;" ")-1))=7),OR(ISNUMBER(MATCH(LEFT(C2664,FIND(" ",C2664&amp;" ")-1),'Look Up Values'!$G$2:$G$1000,0)),ISNUMBER(MATCH(LEFT(C2664,FIND(" ",C2664&amp;" ")-1),'Look Up Values'!$AE$2:$AE$2000,0)))),"","EWC error")),"")</f>
        <v/>
      </c>
      <c r="P2664" s="242" t="str" cm="1">
        <f t="array" ref="P2664">IF(AND(I2664&lt;&gt;0,I2664&lt;&gt;""),IF(D2664="","",IF(ISNUMBER(MATCH(SUBSTITUTE(D2664," ",""),SUBSTITUTE('Look Up Values'!$S$2:$S$120," ",""),0)),"","D&amp;R error")),"")</f>
        <v/>
      </c>
      <c r="Q2664" s="242" t="str" cm="1">
        <f t="array" ref="Q2664">IF(AND(I2664&lt;&gt;0,I2664&lt;&gt;""),IF(G2664="","",IF(ISNUMBER(MATCH(SUBSTITUTE(G2664," ",""),SUBSTITUTE('Look Up Values'!$I$2:$I$10," ",""),0)),"","State error")),"")</f>
        <v/>
      </c>
      <c r="R2664" s="260" t="str">
        <f t="shared" si="83"/>
        <v/>
      </c>
    </row>
    <row r="2665" spans="1:18" ht="15.75">
      <c r="A2665" s="250">
        <v>2658</v>
      </c>
      <c r="B2665" s="198"/>
      <c r="C2665" s="25"/>
      <c r="D2665" s="25"/>
      <c r="E2665" s="25"/>
      <c r="F2665" s="25"/>
      <c r="G2665" s="26"/>
      <c r="H2665" s="27"/>
      <c r="I2665" s="28"/>
      <c r="J2665" s="430"/>
      <c r="K2665" s="48"/>
      <c r="L2665" s="457" t="str">
        <f t="shared" si="82"/>
        <v/>
      </c>
      <c r="M2665" s="245" cm="1">
        <f t="array" ref="M2665">SUMPRODUCT(--(N2665:Q2665&lt;&gt;"")) + IF(TRIM(R2665)="",0,LEN(R2665)-LEN(SUBSTITUTE(R2665,",",""))+1)</f>
        <v>0</v>
      </c>
      <c r="N2665" s="242" t="str">
        <f>IF(AND(I2665&lt;&gt;0,I2665&lt;&gt;""),IF(TRIM(SUBSTITUTE(B2665,CHAR(160),""))="","",IF(ISNUMBER(MATCH(TRIM(SUBSTITUTE(B2665,CHAR(160),"")),'Look Up Values'!$B$2:$B$500,0)),"","Origin error")),"")</f>
        <v/>
      </c>
      <c r="O2665" s="242" t="str">
        <f>IF(AND(I2665&lt;&gt;0,I2665&lt;&gt;""),IF(C2665="","",IF(AND(ISNUMBER(--LEFT(C2665,FIND(" ",C2665&amp;" ")-1)),OR(LEN(LEFT(C2665,FIND(" ",C2665&amp;" ")-1))=6,LEN(LEFT(C2665,FIND(" ",C2665&amp;" ")-1))=7),OR(ISNUMBER(MATCH(LEFT(C2665,FIND(" ",C2665&amp;" ")-1),'Look Up Values'!$G$2:$G$1000,0)),ISNUMBER(MATCH(LEFT(C2665,FIND(" ",C2665&amp;" ")-1),'Look Up Values'!$AE$2:$AE$2000,0)))),"","EWC error")),"")</f>
        <v/>
      </c>
      <c r="P2665" s="242" t="str" cm="1">
        <f t="array" ref="P2665">IF(AND(I2665&lt;&gt;0,I2665&lt;&gt;""),IF(D2665="","",IF(ISNUMBER(MATCH(SUBSTITUTE(D2665," ",""),SUBSTITUTE('Look Up Values'!$S$2:$S$120," ",""),0)),"","D&amp;R error")),"")</f>
        <v/>
      </c>
      <c r="Q2665" s="242" t="str" cm="1">
        <f t="array" ref="Q2665">IF(AND(I2665&lt;&gt;0,I2665&lt;&gt;""),IF(G2665="","",IF(ISNUMBER(MATCH(SUBSTITUTE(G2665," ",""),SUBSTITUTE('Look Up Values'!$I$2:$I$10," ",""),0)),"","State error")),"")</f>
        <v/>
      </c>
      <c r="R2665" s="260" t="str">
        <f t="shared" si="83"/>
        <v/>
      </c>
    </row>
    <row r="2666" spans="1:18" ht="15.75">
      <c r="A2666" s="250">
        <v>2659</v>
      </c>
      <c r="B2666" s="198"/>
      <c r="C2666" s="25"/>
      <c r="D2666" s="25"/>
      <c r="E2666" s="25"/>
      <c r="F2666" s="25"/>
      <c r="G2666" s="26"/>
      <c r="H2666" s="27"/>
      <c r="I2666" s="28"/>
      <c r="J2666" s="430"/>
      <c r="K2666" s="48"/>
      <c r="L2666" s="457" t="str">
        <f t="shared" si="82"/>
        <v/>
      </c>
      <c r="M2666" s="245" cm="1">
        <f t="array" ref="M2666">SUMPRODUCT(--(N2666:Q2666&lt;&gt;"")) + IF(TRIM(R2666)="",0,LEN(R2666)-LEN(SUBSTITUTE(R2666,",",""))+1)</f>
        <v>0</v>
      </c>
      <c r="N2666" s="242" t="str">
        <f>IF(AND(I2666&lt;&gt;0,I2666&lt;&gt;""),IF(TRIM(SUBSTITUTE(B2666,CHAR(160),""))="","",IF(ISNUMBER(MATCH(TRIM(SUBSTITUTE(B2666,CHAR(160),"")),'Look Up Values'!$B$2:$B$500,0)),"","Origin error")),"")</f>
        <v/>
      </c>
      <c r="O2666" s="242" t="str">
        <f>IF(AND(I2666&lt;&gt;0,I2666&lt;&gt;""),IF(C2666="","",IF(AND(ISNUMBER(--LEFT(C2666,FIND(" ",C2666&amp;" ")-1)),OR(LEN(LEFT(C2666,FIND(" ",C2666&amp;" ")-1))=6,LEN(LEFT(C2666,FIND(" ",C2666&amp;" ")-1))=7),OR(ISNUMBER(MATCH(LEFT(C2666,FIND(" ",C2666&amp;" ")-1),'Look Up Values'!$G$2:$G$1000,0)),ISNUMBER(MATCH(LEFT(C2666,FIND(" ",C2666&amp;" ")-1),'Look Up Values'!$AE$2:$AE$2000,0)))),"","EWC error")),"")</f>
        <v/>
      </c>
      <c r="P2666" s="242" t="str" cm="1">
        <f t="array" ref="P2666">IF(AND(I2666&lt;&gt;0,I2666&lt;&gt;""),IF(D2666="","",IF(ISNUMBER(MATCH(SUBSTITUTE(D2666," ",""),SUBSTITUTE('Look Up Values'!$S$2:$S$120," ",""),0)),"","D&amp;R error")),"")</f>
        <v/>
      </c>
      <c r="Q2666" s="242" t="str" cm="1">
        <f t="array" ref="Q2666">IF(AND(I2666&lt;&gt;0,I2666&lt;&gt;""),IF(G2666="","",IF(ISNUMBER(MATCH(SUBSTITUTE(G2666," ",""),SUBSTITUTE('Look Up Values'!$I$2:$I$10," ",""),0)),"","State error")),"")</f>
        <v/>
      </c>
      <c r="R2666" s="260" t="str">
        <f t="shared" si="83"/>
        <v/>
      </c>
    </row>
    <row r="2667" spans="1:18" ht="15.75">
      <c r="A2667" s="250">
        <v>2660</v>
      </c>
      <c r="B2667" s="198"/>
      <c r="C2667" s="25"/>
      <c r="D2667" s="25"/>
      <c r="E2667" s="25"/>
      <c r="F2667" s="25"/>
      <c r="G2667" s="26"/>
      <c r="H2667" s="27"/>
      <c r="I2667" s="28"/>
      <c r="J2667" s="430"/>
      <c r="K2667" s="48"/>
      <c r="L2667" s="457" t="str">
        <f t="shared" si="82"/>
        <v/>
      </c>
      <c r="M2667" s="245" cm="1">
        <f t="array" ref="M2667">SUMPRODUCT(--(N2667:Q2667&lt;&gt;"")) + IF(TRIM(R2667)="",0,LEN(R2667)-LEN(SUBSTITUTE(R2667,",",""))+1)</f>
        <v>0</v>
      </c>
      <c r="N2667" s="242" t="str">
        <f>IF(AND(I2667&lt;&gt;0,I2667&lt;&gt;""),IF(TRIM(SUBSTITUTE(B2667,CHAR(160),""))="","",IF(ISNUMBER(MATCH(TRIM(SUBSTITUTE(B2667,CHAR(160),"")),'Look Up Values'!$B$2:$B$500,0)),"","Origin error")),"")</f>
        <v/>
      </c>
      <c r="O2667" s="242" t="str">
        <f>IF(AND(I2667&lt;&gt;0,I2667&lt;&gt;""),IF(C2667="","",IF(AND(ISNUMBER(--LEFT(C2667,FIND(" ",C2667&amp;" ")-1)),OR(LEN(LEFT(C2667,FIND(" ",C2667&amp;" ")-1))=6,LEN(LEFT(C2667,FIND(" ",C2667&amp;" ")-1))=7),OR(ISNUMBER(MATCH(LEFT(C2667,FIND(" ",C2667&amp;" ")-1),'Look Up Values'!$G$2:$G$1000,0)),ISNUMBER(MATCH(LEFT(C2667,FIND(" ",C2667&amp;" ")-1),'Look Up Values'!$AE$2:$AE$2000,0)))),"","EWC error")),"")</f>
        <v/>
      </c>
      <c r="P2667" s="242" t="str" cm="1">
        <f t="array" ref="P2667">IF(AND(I2667&lt;&gt;0,I2667&lt;&gt;""),IF(D2667="","",IF(ISNUMBER(MATCH(SUBSTITUTE(D2667," ",""),SUBSTITUTE('Look Up Values'!$S$2:$S$120," ",""),0)),"","D&amp;R error")),"")</f>
        <v/>
      </c>
      <c r="Q2667" s="242" t="str" cm="1">
        <f t="array" ref="Q2667">IF(AND(I2667&lt;&gt;0,I2667&lt;&gt;""),IF(G2667="","",IF(ISNUMBER(MATCH(SUBSTITUTE(G2667," ",""),SUBSTITUTE('Look Up Values'!$I$2:$I$10," ",""),0)),"","State error")),"")</f>
        <v/>
      </c>
      <c r="R2667" s="260" t="str">
        <f t="shared" si="83"/>
        <v/>
      </c>
    </row>
    <row r="2668" spans="1:18" ht="15.75">
      <c r="A2668" s="250">
        <v>2661</v>
      </c>
      <c r="B2668" s="198"/>
      <c r="C2668" s="25"/>
      <c r="D2668" s="25"/>
      <c r="E2668" s="25"/>
      <c r="F2668" s="25"/>
      <c r="G2668" s="26"/>
      <c r="H2668" s="27"/>
      <c r="I2668" s="28"/>
      <c r="J2668" s="430"/>
      <c r="K2668" s="48"/>
      <c r="L2668" s="457" t="str">
        <f t="shared" si="82"/>
        <v/>
      </c>
      <c r="M2668" s="245" cm="1">
        <f t="array" ref="M2668">SUMPRODUCT(--(N2668:Q2668&lt;&gt;"")) + IF(TRIM(R2668)="",0,LEN(R2668)-LEN(SUBSTITUTE(R2668,",",""))+1)</f>
        <v>0</v>
      </c>
      <c r="N2668" s="242" t="str">
        <f>IF(AND(I2668&lt;&gt;0,I2668&lt;&gt;""),IF(TRIM(SUBSTITUTE(B2668,CHAR(160),""))="","",IF(ISNUMBER(MATCH(TRIM(SUBSTITUTE(B2668,CHAR(160),"")),'Look Up Values'!$B$2:$B$500,0)),"","Origin error")),"")</f>
        <v/>
      </c>
      <c r="O2668" s="242" t="str">
        <f>IF(AND(I2668&lt;&gt;0,I2668&lt;&gt;""),IF(C2668="","",IF(AND(ISNUMBER(--LEFT(C2668,FIND(" ",C2668&amp;" ")-1)),OR(LEN(LEFT(C2668,FIND(" ",C2668&amp;" ")-1))=6,LEN(LEFT(C2668,FIND(" ",C2668&amp;" ")-1))=7),OR(ISNUMBER(MATCH(LEFT(C2668,FIND(" ",C2668&amp;" ")-1),'Look Up Values'!$G$2:$G$1000,0)),ISNUMBER(MATCH(LEFT(C2668,FIND(" ",C2668&amp;" ")-1),'Look Up Values'!$AE$2:$AE$2000,0)))),"","EWC error")),"")</f>
        <v/>
      </c>
      <c r="P2668" s="242" t="str" cm="1">
        <f t="array" ref="P2668">IF(AND(I2668&lt;&gt;0,I2668&lt;&gt;""),IF(D2668="","",IF(ISNUMBER(MATCH(SUBSTITUTE(D2668," ",""),SUBSTITUTE('Look Up Values'!$S$2:$S$120," ",""),0)),"","D&amp;R error")),"")</f>
        <v/>
      </c>
      <c r="Q2668" s="242" t="str" cm="1">
        <f t="array" ref="Q2668">IF(AND(I2668&lt;&gt;0,I2668&lt;&gt;""),IF(G2668="","",IF(ISNUMBER(MATCH(SUBSTITUTE(G2668," ",""),SUBSTITUTE('Look Up Values'!$I$2:$I$10," ",""),0)),"","State error")),"")</f>
        <v/>
      </c>
      <c r="R2668" s="260" t="str">
        <f t="shared" si="83"/>
        <v/>
      </c>
    </row>
    <row r="2669" spans="1:18" ht="15.75">
      <c r="A2669" s="250">
        <v>2662</v>
      </c>
      <c r="B2669" s="198"/>
      <c r="C2669" s="25"/>
      <c r="D2669" s="25"/>
      <c r="E2669" s="25"/>
      <c r="F2669" s="25"/>
      <c r="G2669" s="26"/>
      <c r="H2669" s="27"/>
      <c r="I2669" s="28"/>
      <c r="J2669" s="430"/>
      <c r="K2669" s="48"/>
      <c r="L2669" s="457" t="str">
        <f t="shared" si="82"/>
        <v/>
      </c>
      <c r="M2669" s="245" cm="1">
        <f t="array" ref="M2669">SUMPRODUCT(--(N2669:Q2669&lt;&gt;"")) + IF(TRIM(R2669)="",0,LEN(R2669)-LEN(SUBSTITUTE(R2669,",",""))+1)</f>
        <v>0</v>
      </c>
      <c r="N2669" s="242" t="str">
        <f>IF(AND(I2669&lt;&gt;0,I2669&lt;&gt;""),IF(TRIM(SUBSTITUTE(B2669,CHAR(160),""))="","",IF(ISNUMBER(MATCH(TRIM(SUBSTITUTE(B2669,CHAR(160),"")),'Look Up Values'!$B$2:$B$500,0)),"","Origin error")),"")</f>
        <v/>
      </c>
      <c r="O2669" s="242" t="str">
        <f>IF(AND(I2669&lt;&gt;0,I2669&lt;&gt;""),IF(C2669="","",IF(AND(ISNUMBER(--LEFT(C2669,FIND(" ",C2669&amp;" ")-1)),OR(LEN(LEFT(C2669,FIND(" ",C2669&amp;" ")-1))=6,LEN(LEFT(C2669,FIND(" ",C2669&amp;" ")-1))=7),OR(ISNUMBER(MATCH(LEFT(C2669,FIND(" ",C2669&amp;" ")-1),'Look Up Values'!$G$2:$G$1000,0)),ISNUMBER(MATCH(LEFT(C2669,FIND(" ",C2669&amp;" ")-1),'Look Up Values'!$AE$2:$AE$2000,0)))),"","EWC error")),"")</f>
        <v/>
      </c>
      <c r="P2669" s="242" t="str" cm="1">
        <f t="array" ref="P2669">IF(AND(I2669&lt;&gt;0,I2669&lt;&gt;""),IF(D2669="","",IF(ISNUMBER(MATCH(SUBSTITUTE(D2669," ",""),SUBSTITUTE('Look Up Values'!$S$2:$S$120," ",""),0)),"","D&amp;R error")),"")</f>
        <v/>
      </c>
      <c r="Q2669" s="242" t="str" cm="1">
        <f t="array" ref="Q2669">IF(AND(I2669&lt;&gt;0,I2669&lt;&gt;""),IF(G2669="","",IF(ISNUMBER(MATCH(SUBSTITUTE(G2669," ",""),SUBSTITUTE('Look Up Values'!$I$2:$I$10," ",""),0)),"","State error")),"")</f>
        <v/>
      </c>
      <c r="R2669" s="260" t="str">
        <f t="shared" si="83"/>
        <v/>
      </c>
    </row>
    <row r="2670" spans="1:18" ht="15.75">
      <c r="A2670" s="250">
        <v>2663</v>
      </c>
      <c r="B2670" s="198"/>
      <c r="C2670" s="25"/>
      <c r="D2670" s="25"/>
      <c r="E2670" s="25"/>
      <c r="F2670" s="25"/>
      <c r="G2670" s="26"/>
      <c r="H2670" s="27"/>
      <c r="I2670" s="28"/>
      <c r="J2670" s="430"/>
      <c r="K2670" s="48"/>
      <c r="L2670" s="457" t="str">
        <f t="shared" si="82"/>
        <v/>
      </c>
      <c r="M2670" s="245" cm="1">
        <f t="array" ref="M2670">SUMPRODUCT(--(N2670:Q2670&lt;&gt;"")) + IF(TRIM(R2670)="",0,LEN(R2670)-LEN(SUBSTITUTE(R2670,",",""))+1)</f>
        <v>0</v>
      </c>
      <c r="N2670" s="242" t="str">
        <f>IF(AND(I2670&lt;&gt;0,I2670&lt;&gt;""),IF(TRIM(SUBSTITUTE(B2670,CHAR(160),""))="","",IF(ISNUMBER(MATCH(TRIM(SUBSTITUTE(B2670,CHAR(160),"")),'Look Up Values'!$B$2:$B$500,0)),"","Origin error")),"")</f>
        <v/>
      </c>
      <c r="O2670" s="242" t="str">
        <f>IF(AND(I2670&lt;&gt;0,I2670&lt;&gt;""),IF(C2670="","",IF(AND(ISNUMBER(--LEFT(C2670,FIND(" ",C2670&amp;" ")-1)),OR(LEN(LEFT(C2670,FIND(" ",C2670&amp;" ")-1))=6,LEN(LEFT(C2670,FIND(" ",C2670&amp;" ")-1))=7),OR(ISNUMBER(MATCH(LEFT(C2670,FIND(" ",C2670&amp;" ")-1),'Look Up Values'!$G$2:$G$1000,0)),ISNUMBER(MATCH(LEFT(C2670,FIND(" ",C2670&amp;" ")-1),'Look Up Values'!$AE$2:$AE$2000,0)))),"","EWC error")),"")</f>
        <v/>
      </c>
      <c r="P2670" s="242" t="str" cm="1">
        <f t="array" ref="P2670">IF(AND(I2670&lt;&gt;0,I2670&lt;&gt;""),IF(D2670="","",IF(ISNUMBER(MATCH(SUBSTITUTE(D2670," ",""),SUBSTITUTE('Look Up Values'!$S$2:$S$120," ",""),0)),"","D&amp;R error")),"")</f>
        <v/>
      </c>
      <c r="Q2670" s="242" t="str" cm="1">
        <f t="array" ref="Q2670">IF(AND(I2670&lt;&gt;0,I2670&lt;&gt;""),IF(G2670="","",IF(ISNUMBER(MATCH(SUBSTITUTE(G2670," ",""),SUBSTITUTE('Look Up Values'!$I$2:$I$10," ",""),0)),"","State error")),"")</f>
        <v/>
      </c>
      <c r="R2670" s="260" t="str">
        <f t="shared" si="83"/>
        <v/>
      </c>
    </row>
    <row r="2671" spans="1:18" ht="15.75">
      <c r="A2671" s="250">
        <v>2664</v>
      </c>
      <c r="B2671" s="198"/>
      <c r="C2671" s="25"/>
      <c r="D2671" s="25"/>
      <c r="E2671" s="25"/>
      <c r="F2671" s="25"/>
      <c r="G2671" s="26"/>
      <c r="H2671" s="27"/>
      <c r="I2671" s="28"/>
      <c r="J2671" s="430"/>
      <c r="K2671" s="48"/>
      <c r="L2671" s="457" t="str">
        <f t="shared" si="82"/>
        <v/>
      </c>
      <c r="M2671" s="245" cm="1">
        <f t="array" ref="M2671">SUMPRODUCT(--(N2671:Q2671&lt;&gt;"")) + IF(TRIM(R2671)="",0,LEN(R2671)-LEN(SUBSTITUTE(R2671,",",""))+1)</f>
        <v>0</v>
      </c>
      <c r="N2671" s="242" t="str">
        <f>IF(AND(I2671&lt;&gt;0,I2671&lt;&gt;""),IF(TRIM(SUBSTITUTE(B2671,CHAR(160),""))="","",IF(ISNUMBER(MATCH(TRIM(SUBSTITUTE(B2671,CHAR(160),"")),'Look Up Values'!$B$2:$B$500,0)),"","Origin error")),"")</f>
        <v/>
      </c>
      <c r="O2671" s="242" t="str">
        <f>IF(AND(I2671&lt;&gt;0,I2671&lt;&gt;""),IF(C2671="","",IF(AND(ISNUMBER(--LEFT(C2671,FIND(" ",C2671&amp;" ")-1)),OR(LEN(LEFT(C2671,FIND(" ",C2671&amp;" ")-1))=6,LEN(LEFT(C2671,FIND(" ",C2671&amp;" ")-1))=7),OR(ISNUMBER(MATCH(LEFT(C2671,FIND(" ",C2671&amp;" ")-1),'Look Up Values'!$G$2:$G$1000,0)),ISNUMBER(MATCH(LEFT(C2671,FIND(" ",C2671&amp;" ")-1),'Look Up Values'!$AE$2:$AE$2000,0)))),"","EWC error")),"")</f>
        <v/>
      </c>
      <c r="P2671" s="242" t="str" cm="1">
        <f t="array" ref="P2671">IF(AND(I2671&lt;&gt;0,I2671&lt;&gt;""),IF(D2671="","",IF(ISNUMBER(MATCH(SUBSTITUTE(D2671," ",""),SUBSTITUTE('Look Up Values'!$S$2:$S$120," ",""),0)),"","D&amp;R error")),"")</f>
        <v/>
      </c>
      <c r="Q2671" s="242" t="str" cm="1">
        <f t="array" ref="Q2671">IF(AND(I2671&lt;&gt;0,I2671&lt;&gt;""),IF(G2671="","",IF(ISNUMBER(MATCH(SUBSTITUTE(G2671," ",""),SUBSTITUTE('Look Up Values'!$I$2:$I$10," ",""),0)),"","State error")),"")</f>
        <v/>
      </c>
      <c r="R2671" s="260" t="str">
        <f t="shared" si="83"/>
        <v/>
      </c>
    </row>
    <row r="2672" spans="1:18" ht="15.75">
      <c r="A2672" s="250">
        <v>2665</v>
      </c>
      <c r="B2672" s="198"/>
      <c r="C2672" s="25"/>
      <c r="D2672" s="25"/>
      <c r="E2672" s="25"/>
      <c r="F2672" s="25"/>
      <c r="G2672" s="26"/>
      <c r="H2672" s="27"/>
      <c r="I2672" s="28"/>
      <c r="J2672" s="430"/>
      <c r="K2672" s="48"/>
      <c r="L2672" s="457" t="str">
        <f t="shared" si="82"/>
        <v/>
      </c>
      <c r="M2672" s="245" cm="1">
        <f t="array" ref="M2672">SUMPRODUCT(--(N2672:Q2672&lt;&gt;"")) + IF(TRIM(R2672)="",0,LEN(R2672)-LEN(SUBSTITUTE(R2672,",",""))+1)</f>
        <v>0</v>
      </c>
      <c r="N2672" s="242" t="str">
        <f>IF(AND(I2672&lt;&gt;0,I2672&lt;&gt;""),IF(TRIM(SUBSTITUTE(B2672,CHAR(160),""))="","",IF(ISNUMBER(MATCH(TRIM(SUBSTITUTE(B2672,CHAR(160),"")),'Look Up Values'!$B$2:$B$500,0)),"","Origin error")),"")</f>
        <v/>
      </c>
      <c r="O2672" s="242" t="str">
        <f>IF(AND(I2672&lt;&gt;0,I2672&lt;&gt;""),IF(C2672="","",IF(AND(ISNUMBER(--LEFT(C2672,FIND(" ",C2672&amp;" ")-1)),OR(LEN(LEFT(C2672,FIND(" ",C2672&amp;" ")-1))=6,LEN(LEFT(C2672,FIND(" ",C2672&amp;" ")-1))=7),OR(ISNUMBER(MATCH(LEFT(C2672,FIND(" ",C2672&amp;" ")-1),'Look Up Values'!$G$2:$G$1000,0)),ISNUMBER(MATCH(LEFT(C2672,FIND(" ",C2672&amp;" ")-1),'Look Up Values'!$AE$2:$AE$2000,0)))),"","EWC error")),"")</f>
        <v/>
      </c>
      <c r="P2672" s="242" t="str" cm="1">
        <f t="array" ref="P2672">IF(AND(I2672&lt;&gt;0,I2672&lt;&gt;""),IF(D2672="","",IF(ISNUMBER(MATCH(SUBSTITUTE(D2672," ",""),SUBSTITUTE('Look Up Values'!$S$2:$S$120," ",""),0)),"","D&amp;R error")),"")</f>
        <v/>
      </c>
      <c r="Q2672" s="242" t="str" cm="1">
        <f t="array" ref="Q2672">IF(AND(I2672&lt;&gt;0,I2672&lt;&gt;""),IF(G2672="","",IF(ISNUMBER(MATCH(SUBSTITUTE(G2672," ",""),SUBSTITUTE('Look Up Values'!$I$2:$I$10," ",""),0)),"","State error")),"")</f>
        <v/>
      </c>
      <c r="R2672" s="260" t="str">
        <f t="shared" si="83"/>
        <v/>
      </c>
    </row>
    <row r="2673" spans="1:18" ht="15.75">
      <c r="A2673" s="250">
        <v>2666</v>
      </c>
      <c r="B2673" s="198"/>
      <c r="C2673" s="25"/>
      <c r="D2673" s="25"/>
      <c r="E2673" s="25"/>
      <c r="F2673" s="25"/>
      <c r="G2673" s="26"/>
      <c r="H2673" s="27"/>
      <c r="I2673" s="28"/>
      <c r="J2673" s="430"/>
      <c r="K2673" s="48"/>
      <c r="L2673" s="457" t="str">
        <f t="shared" si="82"/>
        <v/>
      </c>
      <c r="M2673" s="245" cm="1">
        <f t="array" ref="M2673">SUMPRODUCT(--(N2673:Q2673&lt;&gt;"")) + IF(TRIM(R2673)="",0,LEN(R2673)-LEN(SUBSTITUTE(R2673,",",""))+1)</f>
        <v>0</v>
      </c>
      <c r="N2673" s="242" t="str">
        <f>IF(AND(I2673&lt;&gt;0,I2673&lt;&gt;""),IF(TRIM(SUBSTITUTE(B2673,CHAR(160),""))="","",IF(ISNUMBER(MATCH(TRIM(SUBSTITUTE(B2673,CHAR(160),"")),'Look Up Values'!$B$2:$B$500,0)),"","Origin error")),"")</f>
        <v/>
      </c>
      <c r="O2673" s="242" t="str">
        <f>IF(AND(I2673&lt;&gt;0,I2673&lt;&gt;""),IF(C2673="","",IF(AND(ISNUMBER(--LEFT(C2673,FIND(" ",C2673&amp;" ")-1)),OR(LEN(LEFT(C2673,FIND(" ",C2673&amp;" ")-1))=6,LEN(LEFT(C2673,FIND(" ",C2673&amp;" ")-1))=7),OR(ISNUMBER(MATCH(LEFT(C2673,FIND(" ",C2673&amp;" ")-1),'Look Up Values'!$G$2:$G$1000,0)),ISNUMBER(MATCH(LEFT(C2673,FIND(" ",C2673&amp;" ")-1),'Look Up Values'!$AE$2:$AE$2000,0)))),"","EWC error")),"")</f>
        <v/>
      </c>
      <c r="P2673" s="242" t="str" cm="1">
        <f t="array" ref="P2673">IF(AND(I2673&lt;&gt;0,I2673&lt;&gt;""),IF(D2673="","",IF(ISNUMBER(MATCH(SUBSTITUTE(D2673," ",""),SUBSTITUTE('Look Up Values'!$S$2:$S$120," ",""),0)),"","D&amp;R error")),"")</f>
        <v/>
      </c>
      <c r="Q2673" s="242" t="str" cm="1">
        <f t="array" ref="Q2673">IF(AND(I2673&lt;&gt;0,I2673&lt;&gt;""),IF(G2673="","",IF(ISNUMBER(MATCH(SUBSTITUTE(G2673," ",""),SUBSTITUTE('Look Up Values'!$I$2:$I$10," ",""),0)),"","State error")),"")</f>
        <v/>
      </c>
      <c r="R2673" s="260" t="str">
        <f t="shared" si="83"/>
        <v/>
      </c>
    </row>
    <row r="2674" spans="1:18" ht="15.75">
      <c r="A2674" s="250">
        <v>2667</v>
      </c>
      <c r="B2674" s="198"/>
      <c r="C2674" s="25"/>
      <c r="D2674" s="25"/>
      <c r="E2674" s="25"/>
      <c r="F2674" s="25"/>
      <c r="G2674" s="26"/>
      <c r="H2674" s="27"/>
      <c r="I2674" s="28"/>
      <c r="J2674" s="430"/>
      <c r="K2674" s="48"/>
      <c r="L2674" s="457" t="str">
        <f t="shared" si="82"/>
        <v/>
      </c>
      <c r="M2674" s="245" cm="1">
        <f t="array" ref="M2674">SUMPRODUCT(--(N2674:Q2674&lt;&gt;"")) + IF(TRIM(R2674)="",0,LEN(R2674)-LEN(SUBSTITUTE(R2674,",",""))+1)</f>
        <v>0</v>
      </c>
      <c r="N2674" s="242" t="str">
        <f>IF(AND(I2674&lt;&gt;0,I2674&lt;&gt;""),IF(TRIM(SUBSTITUTE(B2674,CHAR(160),""))="","",IF(ISNUMBER(MATCH(TRIM(SUBSTITUTE(B2674,CHAR(160),"")),'Look Up Values'!$B$2:$B$500,0)),"","Origin error")),"")</f>
        <v/>
      </c>
      <c r="O2674" s="242" t="str">
        <f>IF(AND(I2674&lt;&gt;0,I2674&lt;&gt;""),IF(C2674="","",IF(AND(ISNUMBER(--LEFT(C2674,FIND(" ",C2674&amp;" ")-1)),OR(LEN(LEFT(C2674,FIND(" ",C2674&amp;" ")-1))=6,LEN(LEFT(C2674,FIND(" ",C2674&amp;" ")-1))=7),OR(ISNUMBER(MATCH(LEFT(C2674,FIND(" ",C2674&amp;" ")-1),'Look Up Values'!$G$2:$G$1000,0)),ISNUMBER(MATCH(LEFT(C2674,FIND(" ",C2674&amp;" ")-1),'Look Up Values'!$AE$2:$AE$2000,0)))),"","EWC error")),"")</f>
        <v/>
      </c>
      <c r="P2674" s="242" t="str" cm="1">
        <f t="array" ref="P2674">IF(AND(I2674&lt;&gt;0,I2674&lt;&gt;""),IF(D2674="","",IF(ISNUMBER(MATCH(SUBSTITUTE(D2674," ",""),SUBSTITUTE('Look Up Values'!$S$2:$S$120," ",""),0)),"","D&amp;R error")),"")</f>
        <v/>
      </c>
      <c r="Q2674" s="242" t="str" cm="1">
        <f t="array" ref="Q2674">IF(AND(I2674&lt;&gt;0,I2674&lt;&gt;""),IF(G2674="","",IF(ISNUMBER(MATCH(SUBSTITUTE(G2674," ",""),SUBSTITUTE('Look Up Values'!$I$2:$I$10," ",""),0)),"","State error")),"")</f>
        <v/>
      </c>
      <c r="R2674" s="260" t="str">
        <f t="shared" si="83"/>
        <v/>
      </c>
    </row>
    <row r="2675" spans="1:18" ht="15.75">
      <c r="A2675" s="250">
        <v>2668</v>
      </c>
      <c r="B2675" s="198"/>
      <c r="C2675" s="25"/>
      <c r="D2675" s="25"/>
      <c r="E2675" s="25"/>
      <c r="F2675" s="25"/>
      <c r="G2675" s="26"/>
      <c r="H2675" s="27"/>
      <c r="I2675" s="28"/>
      <c r="J2675" s="430"/>
      <c r="K2675" s="48"/>
      <c r="L2675" s="457" t="str">
        <f t="shared" si="82"/>
        <v/>
      </c>
      <c r="M2675" s="245" cm="1">
        <f t="array" ref="M2675">SUMPRODUCT(--(N2675:Q2675&lt;&gt;"")) + IF(TRIM(R2675)="",0,LEN(R2675)-LEN(SUBSTITUTE(R2675,",",""))+1)</f>
        <v>0</v>
      </c>
      <c r="N2675" s="242" t="str">
        <f>IF(AND(I2675&lt;&gt;0,I2675&lt;&gt;""),IF(TRIM(SUBSTITUTE(B2675,CHAR(160),""))="","",IF(ISNUMBER(MATCH(TRIM(SUBSTITUTE(B2675,CHAR(160),"")),'Look Up Values'!$B$2:$B$500,0)),"","Origin error")),"")</f>
        <v/>
      </c>
      <c r="O2675" s="242" t="str">
        <f>IF(AND(I2675&lt;&gt;0,I2675&lt;&gt;""),IF(C2675="","",IF(AND(ISNUMBER(--LEFT(C2675,FIND(" ",C2675&amp;" ")-1)),OR(LEN(LEFT(C2675,FIND(" ",C2675&amp;" ")-1))=6,LEN(LEFT(C2675,FIND(" ",C2675&amp;" ")-1))=7),OR(ISNUMBER(MATCH(LEFT(C2675,FIND(" ",C2675&amp;" ")-1),'Look Up Values'!$G$2:$G$1000,0)),ISNUMBER(MATCH(LEFT(C2675,FIND(" ",C2675&amp;" ")-1),'Look Up Values'!$AE$2:$AE$2000,0)))),"","EWC error")),"")</f>
        <v/>
      </c>
      <c r="P2675" s="242" t="str" cm="1">
        <f t="array" ref="P2675">IF(AND(I2675&lt;&gt;0,I2675&lt;&gt;""),IF(D2675="","",IF(ISNUMBER(MATCH(SUBSTITUTE(D2675," ",""),SUBSTITUTE('Look Up Values'!$S$2:$S$120," ",""),0)),"","D&amp;R error")),"")</f>
        <v/>
      </c>
      <c r="Q2675" s="242" t="str" cm="1">
        <f t="array" ref="Q2675">IF(AND(I2675&lt;&gt;0,I2675&lt;&gt;""),IF(G2675="","",IF(ISNUMBER(MATCH(SUBSTITUTE(G2675," ",""),SUBSTITUTE('Look Up Values'!$I$2:$I$10," ",""),0)),"","State error")),"")</f>
        <v/>
      </c>
      <c r="R2675" s="260" t="str">
        <f t="shared" si="83"/>
        <v/>
      </c>
    </row>
    <row r="2676" spans="1:18" ht="15.75">
      <c r="A2676" s="250">
        <v>2669</v>
      </c>
      <c r="B2676" s="198"/>
      <c r="C2676" s="25"/>
      <c r="D2676" s="25"/>
      <c r="E2676" s="25"/>
      <c r="F2676" s="25"/>
      <c r="G2676" s="26"/>
      <c r="H2676" s="27"/>
      <c r="I2676" s="28"/>
      <c r="J2676" s="430"/>
      <c r="K2676" s="48"/>
      <c r="L2676" s="457" t="str">
        <f t="shared" si="82"/>
        <v/>
      </c>
      <c r="M2676" s="245" cm="1">
        <f t="array" ref="M2676">SUMPRODUCT(--(N2676:Q2676&lt;&gt;"")) + IF(TRIM(R2676)="",0,LEN(R2676)-LEN(SUBSTITUTE(R2676,",",""))+1)</f>
        <v>0</v>
      </c>
      <c r="N2676" s="242" t="str">
        <f>IF(AND(I2676&lt;&gt;0,I2676&lt;&gt;""),IF(TRIM(SUBSTITUTE(B2676,CHAR(160),""))="","",IF(ISNUMBER(MATCH(TRIM(SUBSTITUTE(B2676,CHAR(160),"")),'Look Up Values'!$B$2:$B$500,0)),"","Origin error")),"")</f>
        <v/>
      </c>
      <c r="O2676" s="242" t="str">
        <f>IF(AND(I2676&lt;&gt;0,I2676&lt;&gt;""),IF(C2676="","",IF(AND(ISNUMBER(--LEFT(C2676,FIND(" ",C2676&amp;" ")-1)),OR(LEN(LEFT(C2676,FIND(" ",C2676&amp;" ")-1))=6,LEN(LEFT(C2676,FIND(" ",C2676&amp;" ")-1))=7),OR(ISNUMBER(MATCH(LEFT(C2676,FIND(" ",C2676&amp;" ")-1),'Look Up Values'!$G$2:$G$1000,0)),ISNUMBER(MATCH(LEFT(C2676,FIND(" ",C2676&amp;" ")-1),'Look Up Values'!$AE$2:$AE$2000,0)))),"","EWC error")),"")</f>
        <v/>
      </c>
      <c r="P2676" s="242" t="str" cm="1">
        <f t="array" ref="P2676">IF(AND(I2676&lt;&gt;0,I2676&lt;&gt;""),IF(D2676="","",IF(ISNUMBER(MATCH(SUBSTITUTE(D2676," ",""),SUBSTITUTE('Look Up Values'!$S$2:$S$120," ",""),0)),"","D&amp;R error")),"")</f>
        <v/>
      </c>
      <c r="Q2676" s="242" t="str" cm="1">
        <f t="array" ref="Q2676">IF(AND(I2676&lt;&gt;0,I2676&lt;&gt;""),IF(G2676="","",IF(ISNUMBER(MATCH(SUBSTITUTE(G2676," ",""),SUBSTITUTE('Look Up Values'!$I$2:$I$10," ",""),0)),"","State error")),"")</f>
        <v/>
      </c>
      <c r="R2676" s="260" t="str">
        <f t="shared" si="83"/>
        <v/>
      </c>
    </row>
    <row r="2677" spans="1:18" ht="15.75">
      <c r="A2677" s="250">
        <v>2670</v>
      </c>
      <c r="B2677" s="198"/>
      <c r="C2677" s="25"/>
      <c r="D2677" s="25"/>
      <c r="E2677" s="25"/>
      <c r="F2677" s="25"/>
      <c r="G2677" s="26"/>
      <c r="H2677" s="27"/>
      <c r="I2677" s="28"/>
      <c r="J2677" s="430"/>
      <c r="K2677" s="48"/>
      <c r="L2677" s="457" t="str">
        <f t="shared" si="82"/>
        <v/>
      </c>
      <c r="M2677" s="245" cm="1">
        <f t="array" ref="M2677">SUMPRODUCT(--(N2677:Q2677&lt;&gt;"")) + IF(TRIM(R2677)="",0,LEN(R2677)-LEN(SUBSTITUTE(R2677,",",""))+1)</f>
        <v>0</v>
      </c>
      <c r="N2677" s="242" t="str">
        <f>IF(AND(I2677&lt;&gt;0,I2677&lt;&gt;""),IF(TRIM(SUBSTITUTE(B2677,CHAR(160),""))="","",IF(ISNUMBER(MATCH(TRIM(SUBSTITUTE(B2677,CHAR(160),"")),'Look Up Values'!$B$2:$B$500,0)),"","Origin error")),"")</f>
        <v/>
      </c>
      <c r="O2677" s="242" t="str">
        <f>IF(AND(I2677&lt;&gt;0,I2677&lt;&gt;""),IF(C2677="","",IF(AND(ISNUMBER(--LEFT(C2677,FIND(" ",C2677&amp;" ")-1)),OR(LEN(LEFT(C2677,FIND(" ",C2677&amp;" ")-1))=6,LEN(LEFT(C2677,FIND(" ",C2677&amp;" ")-1))=7),OR(ISNUMBER(MATCH(LEFT(C2677,FIND(" ",C2677&amp;" ")-1),'Look Up Values'!$G$2:$G$1000,0)),ISNUMBER(MATCH(LEFT(C2677,FIND(" ",C2677&amp;" ")-1),'Look Up Values'!$AE$2:$AE$2000,0)))),"","EWC error")),"")</f>
        <v/>
      </c>
      <c r="P2677" s="242" t="str" cm="1">
        <f t="array" ref="P2677">IF(AND(I2677&lt;&gt;0,I2677&lt;&gt;""),IF(D2677="","",IF(ISNUMBER(MATCH(SUBSTITUTE(D2677," ",""),SUBSTITUTE('Look Up Values'!$S$2:$S$120," ",""),0)),"","D&amp;R error")),"")</f>
        <v/>
      </c>
      <c r="Q2677" s="242" t="str" cm="1">
        <f t="array" ref="Q2677">IF(AND(I2677&lt;&gt;0,I2677&lt;&gt;""),IF(G2677="","",IF(ISNUMBER(MATCH(SUBSTITUTE(G2677," ",""),SUBSTITUTE('Look Up Values'!$I$2:$I$10," ",""),0)),"","State error")),"")</f>
        <v/>
      </c>
      <c r="R2677" s="260" t="str">
        <f t="shared" si="83"/>
        <v/>
      </c>
    </row>
    <row r="2678" spans="1:18" ht="15.75">
      <c r="A2678" s="250">
        <v>2671</v>
      </c>
      <c r="B2678" s="198"/>
      <c r="C2678" s="25"/>
      <c r="D2678" s="25"/>
      <c r="E2678" s="25"/>
      <c r="F2678" s="25"/>
      <c r="G2678" s="26"/>
      <c r="H2678" s="27"/>
      <c r="I2678" s="28"/>
      <c r="J2678" s="430"/>
      <c r="K2678" s="48"/>
      <c r="L2678" s="457" t="str">
        <f t="shared" si="82"/>
        <v/>
      </c>
      <c r="M2678" s="245" cm="1">
        <f t="array" ref="M2678">SUMPRODUCT(--(N2678:Q2678&lt;&gt;"")) + IF(TRIM(R2678)="",0,LEN(R2678)-LEN(SUBSTITUTE(R2678,",",""))+1)</f>
        <v>0</v>
      </c>
      <c r="N2678" s="242" t="str">
        <f>IF(AND(I2678&lt;&gt;0,I2678&lt;&gt;""),IF(TRIM(SUBSTITUTE(B2678,CHAR(160),""))="","",IF(ISNUMBER(MATCH(TRIM(SUBSTITUTE(B2678,CHAR(160),"")),'Look Up Values'!$B$2:$B$500,0)),"","Origin error")),"")</f>
        <v/>
      </c>
      <c r="O2678" s="242" t="str">
        <f>IF(AND(I2678&lt;&gt;0,I2678&lt;&gt;""),IF(C2678="","",IF(AND(ISNUMBER(--LEFT(C2678,FIND(" ",C2678&amp;" ")-1)),OR(LEN(LEFT(C2678,FIND(" ",C2678&amp;" ")-1))=6,LEN(LEFT(C2678,FIND(" ",C2678&amp;" ")-1))=7),OR(ISNUMBER(MATCH(LEFT(C2678,FIND(" ",C2678&amp;" ")-1),'Look Up Values'!$G$2:$G$1000,0)),ISNUMBER(MATCH(LEFT(C2678,FIND(" ",C2678&amp;" ")-1),'Look Up Values'!$AE$2:$AE$2000,0)))),"","EWC error")),"")</f>
        <v/>
      </c>
      <c r="P2678" s="242" t="str" cm="1">
        <f t="array" ref="P2678">IF(AND(I2678&lt;&gt;0,I2678&lt;&gt;""),IF(D2678="","",IF(ISNUMBER(MATCH(SUBSTITUTE(D2678," ",""),SUBSTITUTE('Look Up Values'!$S$2:$S$120," ",""),0)),"","D&amp;R error")),"")</f>
        <v/>
      </c>
      <c r="Q2678" s="242" t="str" cm="1">
        <f t="array" ref="Q2678">IF(AND(I2678&lt;&gt;0,I2678&lt;&gt;""),IF(G2678="","",IF(ISNUMBER(MATCH(SUBSTITUTE(G2678," ",""),SUBSTITUTE('Look Up Values'!$I$2:$I$10," ",""),0)),"","State error")),"")</f>
        <v/>
      </c>
      <c r="R2678" s="260" t="str">
        <f t="shared" si="83"/>
        <v/>
      </c>
    </row>
    <row r="2679" spans="1:18" ht="15.75">
      <c r="A2679" s="250">
        <v>2672</v>
      </c>
      <c r="B2679" s="198"/>
      <c r="C2679" s="25"/>
      <c r="D2679" s="25"/>
      <c r="E2679" s="25"/>
      <c r="F2679" s="25"/>
      <c r="G2679" s="26"/>
      <c r="H2679" s="27"/>
      <c r="I2679" s="28"/>
      <c r="J2679" s="430"/>
      <c r="K2679" s="48"/>
      <c r="L2679" s="457" t="str">
        <f t="shared" si="82"/>
        <v/>
      </c>
      <c r="M2679" s="245" cm="1">
        <f t="array" ref="M2679">SUMPRODUCT(--(N2679:Q2679&lt;&gt;"")) + IF(TRIM(R2679)="",0,LEN(R2679)-LEN(SUBSTITUTE(R2679,",",""))+1)</f>
        <v>0</v>
      </c>
      <c r="N2679" s="242" t="str">
        <f>IF(AND(I2679&lt;&gt;0,I2679&lt;&gt;""),IF(TRIM(SUBSTITUTE(B2679,CHAR(160),""))="","",IF(ISNUMBER(MATCH(TRIM(SUBSTITUTE(B2679,CHAR(160),"")),'Look Up Values'!$B$2:$B$500,0)),"","Origin error")),"")</f>
        <v/>
      </c>
      <c r="O2679" s="242" t="str">
        <f>IF(AND(I2679&lt;&gt;0,I2679&lt;&gt;""),IF(C2679="","",IF(AND(ISNUMBER(--LEFT(C2679,FIND(" ",C2679&amp;" ")-1)),OR(LEN(LEFT(C2679,FIND(" ",C2679&amp;" ")-1))=6,LEN(LEFT(C2679,FIND(" ",C2679&amp;" ")-1))=7),OR(ISNUMBER(MATCH(LEFT(C2679,FIND(" ",C2679&amp;" ")-1),'Look Up Values'!$G$2:$G$1000,0)),ISNUMBER(MATCH(LEFT(C2679,FIND(" ",C2679&amp;" ")-1),'Look Up Values'!$AE$2:$AE$2000,0)))),"","EWC error")),"")</f>
        <v/>
      </c>
      <c r="P2679" s="242" t="str" cm="1">
        <f t="array" ref="P2679">IF(AND(I2679&lt;&gt;0,I2679&lt;&gt;""),IF(D2679="","",IF(ISNUMBER(MATCH(SUBSTITUTE(D2679," ",""),SUBSTITUTE('Look Up Values'!$S$2:$S$120," ",""),0)),"","D&amp;R error")),"")</f>
        <v/>
      </c>
      <c r="Q2679" s="242" t="str" cm="1">
        <f t="array" ref="Q2679">IF(AND(I2679&lt;&gt;0,I2679&lt;&gt;""),IF(G2679="","",IF(ISNUMBER(MATCH(SUBSTITUTE(G2679," ",""),SUBSTITUTE('Look Up Values'!$I$2:$I$10," ",""),0)),"","State error")),"")</f>
        <v/>
      </c>
      <c r="R2679" s="260" t="str">
        <f t="shared" si="83"/>
        <v/>
      </c>
    </row>
    <row r="2680" spans="1:18" ht="15.75">
      <c r="A2680" s="250">
        <v>2673</v>
      </c>
      <c r="B2680" s="198"/>
      <c r="C2680" s="25"/>
      <c r="D2680" s="25"/>
      <c r="E2680" s="25"/>
      <c r="F2680" s="25"/>
      <c r="G2680" s="26"/>
      <c r="H2680" s="27"/>
      <c r="I2680" s="28"/>
      <c r="J2680" s="430"/>
      <c r="K2680" s="48"/>
      <c r="L2680" s="457" t="str">
        <f t="shared" si="82"/>
        <v/>
      </c>
      <c r="M2680" s="245" cm="1">
        <f t="array" ref="M2680">SUMPRODUCT(--(N2680:Q2680&lt;&gt;"")) + IF(TRIM(R2680)="",0,LEN(R2680)-LEN(SUBSTITUTE(R2680,",",""))+1)</f>
        <v>0</v>
      </c>
      <c r="N2680" s="242" t="str">
        <f>IF(AND(I2680&lt;&gt;0,I2680&lt;&gt;""),IF(TRIM(SUBSTITUTE(B2680,CHAR(160),""))="","",IF(ISNUMBER(MATCH(TRIM(SUBSTITUTE(B2680,CHAR(160),"")),'Look Up Values'!$B$2:$B$500,0)),"","Origin error")),"")</f>
        <v/>
      </c>
      <c r="O2680" s="242" t="str">
        <f>IF(AND(I2680&lt;&gt;0,I2680&lt;&gt;""),IF(C2680="","",IF(AND(ISNUMBER(--LEFT(C2680,FIND(" ",C2680&amp;" ")-1)),OR(LEN(LEFT(C2680,FIND(" ",C2680&amp;" ")-1))=6,LEN(LEFT(C2680,FIND(" ",C2680&amp;" ")-1))=7),OR(ISNUMBER(MATCH(LEFT(C2680,FIND(" ",C2680&amp;" ")-1),'Look Up Values'!$G$2:$G$1000,0)),ISNUMBER(MATCH(LEFT(C2680,FIND(" ",C2680&amp;" ")-1),'Look Up Values'!$AE$2:$AE$2000,0)))),"","EWC error")),"")</f>
        <v/>
      </c>
      <c r="P2680" s="242" t="str" cm="1">
        <f t="array" ref="P2680">IF(AND(I2680&lt;&gt;0,I2680&lt;&gt;""),IF(D2680="","",IF(ISNUMBER(MATCH(SUBSTITUTE(D2680," ",""),SUBSTITUTE('Look Up Values'!$S$2:$S$120," ",""),0)),"","D&amp;R error")),"")</f>
        <v/>
      </c>
      <c r="Q2680" s="242" t="str" cm="1">
        <f t="array" ref="Q2680">IF(AND(I2680&lt;&gt;0,I2680&lt;&gt;""),IF(G2680="","",IF(ISNUMBER(MATCH(SUBSTITUTE(G2680," ",""),SUBSTITUTE('Look Up Values'!$I$2:$I$10," ",""),0)),"","State error")),"")</f>
        <v/>
      </c>
      <c r="R2680" s="260" t="str">
        <f t="shared" si="83"/>
        <v/>
      </c>
    </row>
    <row r="2681" spans="1:18" ht="15.75">
      <c r="A2681" s="250">
        <v>2674</v>
      </c>
      <c r="B2681" s="198"/>
      <c r="C2681" s="25"/>
      <c r="D2681" s="25"/>
      <c r="E2681" s="25"/>
      <c r="F2681" s="25"/>
      <c r="G2681" s="26"/>
      <c r="H2681" s="27"/>
      <c r="I2681" s="28"/>
      <c r="J2681" s="430"/>
      <c r="K2681" s="48"/>
      <c r="L2681" s="457" t="str">
        <f t="shared" si="82"/>
        <v/>
      </c>
      <c r="M2681" s="245" cm="1">
        <f t="array" ref="M2681">SUMPRODUCT(--(N2681:Q2681&lt;&gt;"")) + IF(TRIM(R2681)="",0,LEN(R2681)-LEN(SUBSTITUTE(R2681,",",""))+1)</f>
        <v>0</v>
      </c>
      <c r="N2681" s="242" t="str">
        <f>IF(AND(I2681&lt;&gt;0,I2681&lt;&gt;""),IF(TRIM(SUBSTITUTE(B2681,CHAR(160),""))="","",IF(ISNUMBER(MATCH(TRIM(SUBSTITUTE(B2681,CHAR(160),"")),'Look Up Values'!$B$2:$B$500,0)),"","Origin error")),"")</f>
        <v/>
      </c>
      <c r="O2681" s="242" t="str">
        <f>IF(AND(I2681&lt;&gt;0,I2681&lt;&gt;""),IF(C2681="","",IF(AND(ISNUMBER(--LEFT(C2681,FIND(" ",C2681&amp;" ")-1)),OR(LEN(LEFT(C2681,FIND(" ",C2681&amp;" ")-1))=6,LEN(LEFT(C2681,FIND(" ",C2681&amp;" ")-1))=7),OR(ISNUMBER(MATCH(LEFT(C2681,FIND(" ",C2681&amp;" ")-1),'Look Up Values'!$G$2:$G$1000,0)),ISNUMBER(MATCH(LEFT(C2681,FIND(" ",C2681&amp;" ")-1),'Look Up Values'!$AE$2:$AE$2000,0)))),"","EWC error")),"")</f>
        <v/>
      </c>
      <c r="P2681" s="242" t="str" cm="1">
        <f t="array" ref="P2681">IF(AND(I2681&lt;&gt;0,I2681&lt;&gt;""),IF(D2681="","",IF(ISNUMBER(MATCH(SUBSTITUTE(D2681," ",""),SUBSTITUTE('Look Up Values'!$S$2:$S$120," ",""),0)),"","D&amp;R error")),"")</f>
        <v/>
      </c>
      <c r="Q2681" s="242" t="str" cm="1">
        <f t="array" ref="Q2681">IF(AND(I2681&lt;&gt;0,I2681&lt;&gt;""),IF(G2681="","",IF(ISNUMBER(MATCH(SUBSTITUTE(G2681," ",""),SUBSTITUTE('Look Up Values'!$I$2:$I$10," ",""),0)),"","State error")),"")</f>
        <v/>
      </c>
      <c r="R2681" s="260" t="str">
        <f t="shared" si="83"/>
        <v/>
      </c>
    </row>
    <row r="2682" spans="1:18" ht="15.75">
      <c r="A2682" s="250">
        <v>2675</v>
      </c>
      <c r="B2682" s="198"/>
      <c r="C2682" s="25"/>
      <c r="D2682" s="25"/>
      <c r="E2682" s="25"/>
      <c r="F2682" s="25"/>
      <c r="G2682" s="26"/>
      <c r="H2682" s="27"/>
      <c r="I2682" s="28"/>
      <c r="J2682" s="430"/>
      <c r="K2682" s="48"/>
      <c r="L2682" s="457" t="str">
        <f t="shared" si="82"/>
        <v/>
      </c>
      <c r="M2682" s="245" cm="1">
        <f t="array" ref="M2682">SUMPRODUCT(--(N2682:Q2682&lt;&gt;"")) + IF(TRIM(R2682)="",0,LEN(R2682)-LEN(SUBSTITUTE(R2682,",",""))+1)</f>
        <v>0</v>
      </c>
      <c r="N2682" s="242" t="str">
        <f>IF(AND(I2682&lt;&gt;0,I2682&lt;&gt;""),IF(TRIM(SUBSTITUTE(B2682,CHAR(160),""))="","",IF(ISNUMBER(MATCH(TRIM(SUBSTITUTE(B2682,CHAR(160),"")),'Look Up Values'!$B$2:$B$500,0)),"","Origin error")),"")</f>
        <v/>
      </c>
      <c r="O2682" s="242" t="str">
        <f>IF(AND(I2682&lt;&gt;0,I2682&lt;&gt;""),IF(C2682="","",IF(AND(ISNUMBER(--LEFT(C2682,FIND(" ",C2682&amp;" ")-1)),OR(LEN(LEFT(C2682,FIND(" ",C2682&amp;" ")-1))=6,LEN(LEFT(C2682,FIND(" ",C2682&amp;" ")-1))=7),OR(ISNUMBER(MATCH(LEFT(C2682,FIND(" ",C2682&amp;" ")-1),'Look Up Values'!$G$2:$G$1000,0)),ISNUMBER(MATCH(LEFT(C2682,FIND(" ",C2682&amp;" ")-1),'Look Up Values'!$AE$2:$AE$2000,0)))),"","EWC error")),"")</f>
        <v/>
      </c>
      <c r="P2682" s="242" t="str" cm="1">
        <f t="array" ref="P2682">IF(AND(I2682&lt;&gt;0,I2682&lt;&gt;""),IF(D2682="","",IF(ISNUMBER(MATCH(SUBSTITUTE(D2682," ",""),SUBSTITUTE('Look Up Values'!$S$2:$S$120," ",""),0)),"","D&amp;R error")),"")</f>
        <v/>
      </c>
      <c r="Q2682" s="242" t="str" cm="1">
        <f t="array" ref="Q2682">IF(AND(I2682&lt;&gt;0,I2682&lt;&gt;""),IF(G2682="","",IF(ISNUMBER(MATCH(SUBSTITUTE(G2682," ",""),SUBSTITUTE('Look Up Values'!$I$2:$I$10," ",""),0)),"","State error")),"")</f>
        <v/>
      </c>
      <c r="R2682" s="260" t="str">
        <f t="shared" si="83"/>
        <v/>
      </c>
    </row>
    <row r="2683" spans="1:18" ht="15.75">
      <c r="A2683" s="250">
        <v>2676</v>
      </c>
      <c r="B2683" s="198"/>
      <c r="C2683" s="25"/>
      <c r="D2683" s="25"/>
      <c r="E2683" s="25"/>
      <c r="F2683" s="25"/>
      <c r="G2683" s="26"/>
      <c r="H2683" s="27"/>
      <c r="I2683" s="28"/>
      <c r="J2683" s="430"/>
      <c r="K2683" s="48"/>
      <c r="L2683" s="457" t="str">
        <f t="shared" si="82"/>
        <v/>
      </c>
      <c r="M2683" s="245" cm="1">
        <f t="array" ref="M2683">SUMPRODUCT(--(N2683:Q2683&lt;&gt;"")) + IF(TRIM(R2683)="",0,LEN(R2683)-LEN(SUBSTITUTE(R2683,",",""))+1)</f>
        <v>0</v>
      </c>
      <c r="N2683" s="242" t="str">
        <f>IF(AND(I2683&lt;&gt;0,I2683&lt;&gt;""),IF(TRIM(SUBSTITUTE(B2683,CHAR(160),""))="","",IF(ISNUMBER(MATCH(TRIM(SUBSTITUTE(B2683,CHAR(160),"")),'Look Up Values'!$B$2:$B$500,0)),"","Origin error")),"")</f>
        <v/>
      </c>
      <c r="O2683" s="242" t="str">
        <f>IF(AND(I2683&lt;&gt;0,I2683&lt;&gt;""),IF(C2683="","",IF(AND(ISNUMBER(--LEFT(C2683,FIND(" ",C2683&amp;" ")-1)),OR(LEN(LEFT(C2683,FIND(" ",C2683&amp;" ")-1))=6,LEN(LEFT(C2683,FIND(" ",C2683&amp;" ")-1))=7),OR(ISNUMBER(MATCH(LEFT(C2683,FIND(" ",C2683&amp;" ")-1),'Look Up Values'!$G$2:$G$1000,0)),ISNUMBER(MATCH(LEFT(C2683,FIND(" ",C2683&amp;" ")-1),'Look Up Values'!$AE$2:$AE$2000,0)))),"","EWC error")),"")</f>
        <v/>
      </c>
      <c r="P2683" s="242" t="str" cm="1">
        <f t="array" ref="P2683">IF(AND(I2683&lt;&gt;0,I2683&lt;&gt;""),IF(D2683="","",IF(ISNUMBER(MATCH(SUBSTITUTE(D2683," ",""),SUBSTITUTE('Look Up Values'!$S$2:$S$120," ",""),0)),"","D&amp;R error")),"")</f>
        <v/>
      </c>
      <c r="Q2683" s="242" t="str" cm="1">
        <f t="array" ref="Q2683">IF(AND(I2683&lt;&gt;0,I2683&lt;&gt;""),IF(G2683="","",IF(ISNUMBER(MATCH(SUBSTITUTE(G2683," ",""),SUBSTITUTE('Look Up Values'!$I$2:$I$10," ",""),0)),"","State error")),"")</f>
        <v/>
      </c>
      <c r="R2683" s="260" t="str">
        <f t="shared" si="83"/>
        <v/>
      </c>
    </row>
    <row r="2684" spans="1:18" ht="15.75">
      <c r="A2684" s="250">
        <v>2677</v>
      </c>
      <c r="B2684" s="198"/>
      <c r="C2684" s="25"/>
      <c r="D2684" s="25"/>
      <c r="E2684" s="25"/>
      <c r="F2684" s="25"/>
      <c r="G2684" s="26"/>
      <c r="H2684" s="27"/>
      <c r="I2684" s="28"/>
      <c r="J2684" s="430"/>
      <c r="K2684" s="48"/>
      <c r="L2684" s="457" t="str">
        <f t="shared" si="82"/>
        <v/>
      </c>
      <c r="M2684" s="245" cm="1">
        <f t="array" ref="M2684">SUMPRODUCT(--(N2684:Q2684&lt;&gt;"")) + IF(TRIM(R2684)="",0,LEN(R2684)-LEN(SUBSTITUTE(R2684,",",""))+1)</f>
        <v>0</v>
      </c>
      <c r="N2684" s="242" t="str">
        <f>IF(AND(I2684&lt;&gt;0,I2684&lt;&gt;""),IF(TRIM(SUBSTITUTE(B2684,CHAR(160),""))="","",IF(ISNUMBER(MATCH(TRIM(SUBSTITUTE(B2684,CHAR(160),"")),'Look Up Values'!$B$2:$B$500,0)),"","Origin error")),"")</f>
        <v/>
      </c>
      <c r="O2684" s="242" t="str">
        <f>IF(AND(I2684&lt;&gt;0,I2684&lt;&gt;""),IF(C2684="","",IF(AND(ISNUMBER(--LEFT(C2684,FIND(" ",C2684&amp;" ")-1)),OR(LEN(LEFT(C2684,FIND(" ",C2684&amp;" ")-1))=6,LEN(LEFT(C2684,FIND(" ",C2684&amp;" ")-1))=7),OR(ISNUMBER(MATCH(LEFT(C2684,FIND(" ",C2684&amp;" ")-1),'Look Up Values'!$G$2:$G$1000,0)),ISNUMBER(MATCH(LEFT(C2684,FIND(" ",C2684&amp;" ")-1),'Look Up Values'!$AE$2:$AE$2000,0)))),"","EWC error")),"")</f>
        <v/>
      </c>
      <c r="P2684" s="242" t="str" cm="1">
        <f t="array" ref="P2684">IF(AND(I2684&lt;&gt;0,I2684&lt;&gt;""),IF(D2684="","",IF(ISNUMBER(MATCH(SUBSTITUTE(D2684," ",""),SUBSTITUTE('Look Up Values'!$S$2:$S$120," ",""),0)),"","D&amp;R error")),"")</f>
        <v/>
      </c>
      <c r="Q2684" s="242" t="str" cm="1">
        <f t="array" ref="Q2684">IF(AND(I2684&lt;&gt;0,I2684&lt;&gt;""),IF(G2684="","",IF(ISNUMBER(MATCH(SUBSTITUTE(G2684," ",""),SUBSTITUTE('Look Up Values'!$I$2:$I$10," ",""),0)),"","State error")),"")</f>
        <v/>
      </c>
      <c r="R2684" s="260" t="str">
        <f t="shared" si="83"/>
        <v/>
      </c>
    </row>
    <row r="2685" spans="1:18" ht="15.75">
      <c r="A2685" s="250">
        <v>2678</v>
      </c>
      <c r="B2685" s="198"/>
      <c r="C2685" s="25"/>
      <c r="D2685" s="25"/>
      <c r="E2685" s="25"/>
      <c r="F2685" s="25"/>
      <c r="G2685" s="26"/>
      <c r="H2685" s="27"/>
      <c r="I2685" s="28"/>
      <c r="J2685" s="430"/>
      <c r="K2685" s="48"/>
      <c r="L2685" s="457" t="str">
        <f t="shared" si="82"/>
        <v/>
      </c>
      <c r="M2685" s="245" cm="1">
        <f t="array" ref="M2685">SUMPRODUCT(--(N2685:Q2685&lt;&gt;"")) + IF(TRIM(R2685)="",0,LEN(R2685)-LEN(SUBSTITUTE(R2685,",",""))+1)</f>
        <v>0</v>
      </c>
      <c r="N2685" s="242" t="str">
        <f>IF(AND(I2685&lt;&gt;0,I2685&lt;&gt;""),IF(TRIM(SUBSTITUTE(B2685,CHAR(160),""))="","",IF(ISNUMBER(MATCH(TRIM(SUBSTITUTE(B2685,CHAR(160),"")),'Look Up Values'!$B$2:$B$500,0)),"","Origin error")),"")</f>
        <v/>
      </c>
      <c r="O2685" s="242" t="str">
        <f>IF(AND(I2685&lt;&gt;0,I2685&lt;&gt;""),IF(C2685="","",IF(AND(ISNUMBER(--LEFT(C2685,FIND(" ",C2685&amp;" ")-1)),OR(LEN(LEFT(C2685,FIND(" ",C2685&amp;" ")-1))=6,LEN(LEFT(C2685,FIND(" ",C2685&amp;" ")-1))=7),OR(ISNUMBER(MATCH(LEFT(C2685,FIND(" ",C2685&amp;" ")-1),'Look Up Values'!$G$2:$G$1000,0)),ISNUMBER(MATCH(LEFT(C2685,FIND(" ",C2685&amp;" ")-1),'Look Up Values'!$AE$2:$AE$2000,0)))),"","EWC error")),"")</f>
        <v/>
      </c>
      <c r="P2685" s="242" t="str" cm="1">
        <f t="array" ref="P2685">IF(AND(I2685&lt;&gt;0,I2685&lt;&gt;""),IF(D2685="","",IF(ISNUMBER(MATCH(SUBSTITUTE(D2685," ",""),SUBSTITUTE('Look Up Values'!$S$2:$S$120," ",""),0)),"","D&amp;R error")),"")</f>
        <v/>
      </c>
      <c r="Q2685" s="242" t="str" cm="1">
        <f t="array" ref="Q2685">IF(AND(I2685&lt;&gt;0,I2685&lt;&gt;""),IF(G2685="","",IF(ISNUMBER(MATCH(SUBSTITUTE(G2685," ",""),SUBSTITUTE('Look Up Values'!$I$2:$I$10," ",""),0)),"","State error")),"")</f>
        <v/>
      </c>
      <c r="R2685" s="260" t="str">
        <f t="shared" si="83"/>
        <v/>
      </c>
    </row>
    <row r="2686" spans="1:18" ht="15.75">
      <c r="A2686" s="250">
        <v>2679</v>
      </c>
      <c r="B2686" s="198"/>
      <c r="C2686" s="25"/>
      <c r="D2686" s="25"/>
      <c r="E2686" s="25"/>
      <c r="F2686" s="25"/>
      <c r="G2686" s="26"/>
      <c r="H2686" s="27"/>
      <c r="I2686" s="28"/>
      <c r="J2686" s="430"/>
      <c r="K2686" s="48"/>
      <c r="L2686" s="457" t="str">
        <f t="shared" si="82"/>
        <v/>
      </c>
      <c r="M2686" s="245" cm="1">
        <f t="array" ref="M2686">SUMPRODUCT(--(N2686:Q2686&lt;&gt;"")) + IF(TRIM(R2686)="",0,LEN(R2686)-LEN(SUBSTITUTE(R2686,",",""))+1)</f>
        <v>0</v>
      </c>
      <c r="N2686" s="242" t="str">
        <f>IF(AND(I2686&lt;&gt;0,I2686&lt;&gt;""),IF(TRIM(SUBSTITUTE(B2686,CHAR(160),""))="","",IF(ISNUMBER(MATCH(TRIM(SUBSTITUTE(B2686,CHAR(160),"")),'Look Up Values'!$B$2:$B$500,0)),"","Origin error")),"")</f>
        <v/>
      </c>
      <c r="O2686" s="242" t="str">
        <f>IF(AND(I2686&lt;&gt;0,I2686&lt;&gt;""),IF(C2686="","",IF(AND(ISNUMBER(--LEFT(C2686,FIND(" ",C2686&amp;" ")-1)),OR(LEN(LEFT(C2686,FIND(" ",C2686&amp;" ")-1))=6,LEN(LEFT(C2686,FIND(" ",C2686&amp;" ")-1))=7),OR(ISNUMBER(MATCH(LEFT(C2686,FIND(" ",C2686&amp;" ")-1),'Look Up Values'!$G$2:$G$1000,0)),ISNUMBER(MATCH(LEFT(C2686,FIND(" ",C2686&amp;" ")-1),'Look Up Values'!$AE$2:$AE$2000,0)))),"","EWC error")),"")</f>
        <v/>
      </c>
      <c r="P2686" s="242" t="str" cm="1">
        <f t="array" ref="P2686">IF(AND(I2686&lt;&gt;0,I2686&lt;&gt;""),IF(D2686="","",IF(ISNUMBER(MATCH(SUBSTITUTE(D2686," ",""),SUBSTITUTE('Look Up Values'!$S$2:$S$120," ",""),0)),"","D&amp;R error")),"")</f>
        <v/>
      </c>
      <c r="Q2686" s="242" t="str" cm="1">
        <f t="array" ref="Q2686">IF(AND(I2686&lt;&gt;0,I2686&lt;&gt;""),IF(G2686="","",IF(ISNUMBER(MATCH(SUBSTITUTE(G2686," ",""),SUBSTITUTE('Look Up Values'!$I$2:$I$10," ",""),0)),"","State error")),"")</f>
        <v/>
      </c>
      <c r="R2686" s="260" t="str">
        <f t="shared" si="83"/>
        <v/>
      </c>
    </row>
    <row r="2687" spans="1:18" ht="15.75">
      <c r="A2687" s="250">
        <v>2680</v>
      </c>
      <c r="B2687" s="198"/>
      <c r="C2687" s="25"/>
      <c r="D2687" s="25"/>
      <c r="E2687" s="25"/>
      <c r="F2687" s="25"/>
      <c r="G2687" s="26"/>
      <c r="H2687" s="27"/>
      <c r="I2687" s="28"/>
      <c r="J2687" s="430"/>
      <c r="K2687" s="48"/>
      <c r="L2687" s="457" t="str">
        <f t="shared" si="82"/>
        <v/>
      </c>
      <c r="M2687" s="245" cm="1">
        <f t="array" ref="M2687">SUMPRODUCT(--(N2687:Q2687&lt;&gt;"")) + IF(TRIM(R2687)="",0,LEN(R2687)-LEN(SUBSTITUTE(R2687,",",""))+1)</f>
        <v>0</v>
      </c>
      <c r="N2687" s="242" t="str">
        <f>IF(AND(I2687&lt;&gt;0,I2687&lt;&gt;""),IF(TRIM(SUBSTITUTE(B2687,CHAR(160),""))="","",IF(ISNUMBER(MATCH(TRIM(SUBSTITUTE(B2687,CHAR(160),"")),'Look Up Values'!$B$2:$B$500,0)),"","Origin error")),"")</f>
        <v/>
      </c>
      <c r="O2687" s="242" t="str">
        <f>IF(AND(I2687&lt;&gt;0,I2687&lt;&gt;""),IF(C2687="","",IF(AND(ISNUMBER(--LEFT(C2687,FIND(" ",C2687&amp;" ")-1)),OR(LEN(LEFT(C2687,FIND(" ",C2687&amp;" ")-1))=6,LEN(LEFT(C2687,FIND(" ",C2687&amp;" ")-1))=7),OR(ISNUMBER(MATCH(LEFT(C2687,FIND(" ",C2687&amp;" ")-1),'Look Up Values'!$G$2:$G$1000,0)),ISNUMBER(MATCH(LEFT(C2687,FIND(" ",C2687&amp;" ")-1),'Look Up Values'!$AE$2:$AE$2000,0)))),"","EWC error")),"")</f>
        <v/>
      </c>
      <c r="P2687" s="242" t="str" cm="1">
        <f t="array" ref="P2687">IF(AND(I2687&lt;&gt;0,I2687&lt;&gt;""),IF(D2687="","",IF(ISNUMBER(MATCH(SUBSTITUTE(D2687," ",""),SUBSTITUTE('Look Up Values'!$S$2:$S$120," ",""),0)),"","D&amp;R error")),"")</f>
        <v/>
      </c>
      <c r="Q2687" s="242" t="str" cm="1">
        <f t="array" ref="Q2687">IF(AND(I2687&lt;&gt;0,I2687&lt;&gt;""),IF(G2687="","",IF(ISNUMBER(MATCH(SUBSTITUTE(G2687," ",""),SUBSTITUTE('Look Up Values'!$I$2:$I$10," ",""),0)),"","State error")),"")</f>
        <v/>
      </c>
      <c r="R2687" s="260" t="str">
        <f t="shared" si="83"/>
        <v/>
      </c>
    </row>
    <row r="2688" spans="1:18" ht="15.75">
      <c r="A2688" s="250">
        <v>2681</v>
      </c>
      <c r="B2688" s="198"/>
      <c r="C2688" s="25"/>
      <c r="D2688" s="25"/>
      <c r="E2688" s="25"/>
      <c r="F2688" s="25"/>
      <c r="G2688" s="26"/>
      <c r="H2688" s="27"/>
      <c r="I2688" s="28"/>
      <c r="J2688" s="430"/>
      <c r="K2688" s="48"/>
      <c r="L2688" s="457" t="str">
        <f t="shared" si="82"/>
        <v/>
      </c>
      <c r="M2688" s="245" cm="1">
        <f t="array" ref="M2688">SUMPRODUCT(--(N2688:Q2688&lt;&gt;"")) + IF(TRIM(R2688)="",0,LEN(R2688)-LEN(SUBSTITUTE(R2688,",",""))+1)</f>
        <v>0</v>
      </c>
      <c r="N2688" s="242" t="str">
        <f>IF(AND(I2688&lt;&gt;0,I2688&lt;&gt;""),IF(TRIM(SUBSTITUTE(B2688,CHAR(160),""))="","",IF(ISNUMBER(MATCH(TRIM(SUBSTITUTE(B2688,CHAR(160),"")),'Look Up Values'!$B$2:$B$500,0)),"","Origin error")),"")</f>
        <v/>
      </c>
      <c r="O2688" s="242" t="str">
        <f>IF(AND(I2688&lt;&gt;0,I2688&lt;&gt;""),IF(C2688="","",IF(AND(ISNUMBER(--LEFT(C2688,FIND(" ",C2688&amp;" ")-1)),OR(LEN(LEFT(C2688,FIND(" ",C2688&amp;" ")-1))=6,LEN(LEFT(C2688,FIND(" ",C2688&amp;" ")-1))=7),OR(ISNUMBER(MATCH(LEFT(C2688,FIND(" ",C2688&amp;" ")-1),'Look Up Values'!$G$2:$G$1000,0)),ISNUMBER(MATCH(LEFT(C2688,FIND(" ",C2688&amp;" ")-1),'Look Up Values'!$AE$2:$AE$2000,0)))),"","EWC error")),"")</f>
        <v/>
      </c>
      <c r="P2688" s="242" t="str" cm="1">
        <f t="array" ref="P2688">IF(AND(I2688&lt;&gt;0,I2688&lt;&gt;""),IF(D2688="","",IF(ISNUMBER(MATCH(SUBSTITUTE(D2688," ",""),SUBSTITUTE('Look Up Values'!$S$2:$S$120," ",""),0)),"","D&amp;R error")),"")</f>
        <v/>
      </c>
      <c r="Q2688" s="242" t="str" cm="1">
        <f t="array" ref="Q2688">IF(AND(I2688&lt;&gt;0,I2688&lt;&gt;""),IF(G2688="","",IF(ISNUMBER(MATCH(SUBSTITUTE(G2688," ",""),SUBSTITUTE('Look Up Values'!$I$2:$I$10," ",""),0)),"","State error")),"")</f>
        <v/>
      </c>
      <c r="R2688" s="260" t="str">
        <f t="shared" si="83"/>
        <v/>
      </c>
    </row>
    <row r="2689" spans="1:18" ht="15.75">
      <c r="A2689" s="250">
        <v>2682</v>
      </c>
      <c r="B2689" s="198"/>
      <c r="C2689" s="25"/>
      <c r="D2689" s="25"/>
      <c r="E2689" s="25"/>
      <c r="F2689" s="25"/>
      <c r="G2689" s="26"/>
      <c r="H2689" s="27"/>
      <c r="I2689" s="28"/>
      <c r="J2689" s="430"/>
      <c r="K2689" s="48"/>
      <c r="L2689" s="457" t="str">
        <f t="shared" si="82"/>
        <v/>
      </c>
      <c r="M2689" s="245" cm="1">
        <f t="array" ref="M2689">SUMPRODUCT(--(N2689:Q2689&lt;&gt;"")) + IF(TRIM(R2689)="",0,LEN(R2689)-LEN(SUBSTITUTE(R2689,",",""))+1)</f>
        <v>0</v>
      </c>
      <c r="N2689" s="242" t="str">
        <f>IF(AND(I2689&lt;&gt;0,I2689&lt;&gt;""),IF(TRIM(SUBSTITUTE(B2689,CHAR(160),""))="","",IF(ISNUMBER(MATCH(TRIM(SUBSTITUTE(B2689,CHAR(160),"")),'Look Up Values'!$B$2:$B$500,0)),"","Origin error")),"")</f>
        <v/>
      </c>
      <c r="O2689" s="242" t="str">
        <f>IF(AND(I2689&lt;&gt;0,I2689&lt;&gt;""),IF(C2689="","",IF(AND(ISNUMBER(--LEFT(C2689,FIND(" ",C2689&amp;" ")-1)),OR(LEN(LEFT(C2689,FIND(" ",C2689&amp;" ")-1))=6,LEN(LEFT(C2689,FIND(" ",C2689&amp;" ")-1))=7),OR(ISNUMBER(MATCH(LEFT(C2689,FIND(" ",C2689&amp;" ")-1),'Look Up Values'!$G$2:$G$1000,0)),ISNUMBER(MATCH(LEFT(C2689,FIND(" ",C2689&amp;" ")-1),'Look Up Values'!$AE$2:$AE$2000,0)))),"","EWC error")),"")</f>
        <v/>
      </c>
      <c r="P2689" s="242" t="str" cm="1">
        <f t="array" ref="P2689">IF(AND(I2689&lt;&gt;0,I2689&lt;&gt;""),IF(D2689="","",IF(ISNUMBER(MATCH(SUBSTITUTE(D2689," ",""),SUBSTITUTE('Look Up Values'!$S$2:$S$120," ",""),0)),"","D&amp;R error")),"")</f>
        <v/>
      </c>
      <c r="Q2689" s="242" t="str" cm="1">
        <f t="array" ref="Q2689">IF(AND(I2689&lt;&gt;0,I2689&lt;&gt;""),IF(G2689="","",IF(ISNUMBER(MATCH(SUBSTITUTE(G2689," ",""),SUBSTITUTE('Look Up Values'!$I$2:$I$10," ",""),0)),"","State error")),"")</f>
        <v/>
      </c>
      <c r="R2689" s="260" t="str">
        <f t="shared" si="83"/>
        <v/>
      </c>
    </row>
    <row r="2690" spans="1:18" ht="15.75">
      <c r="A2690" s="250">
        <v>2683</v>
      </c>
      <c r="B2690" s="198"/>
      <c r="C2690" s="25"/>
      <c r="D2690" s="25"/>
      <c r="E2690" s="25"/>
      <c r="F2690" s="25"/>
      <c r="G2690" s="26"/>
      <c r="H2690" s="27"/>
      <c r="I2690" s="28"/>
      <c r="J2690" s="430"/>
      <c r="K2690" s="48"/>
      <c r="L2690" s="457" t="str">
        <f t="shared" si="82"/>
        <v/>
      </c>
      <c r="M2690" s="245" cm="1">
        <f t="array" ref="M2690">SUMPRODUCT(--(N2690:Q2690&lt;&gt;"")) + IF(TRIM(R2690)="",0,LEN(R2690)-LEN(SUBSTITUTE(R2690,",",""))+1)</f>
        <v>0</v>
      </c>
      <c r="N2690" s="242" t="str">
        <f>IF(AND(I2690&lt;&gt;0,I2690&lt;&gt;""),IF(TRIM(SUBSTITUTE(B2690,CHAR(160),""))="","",IF(ISNUMBER(MATCH(TRIM(SUBSTITUTE(B2690,CHAR(160),"")),'Look Up Values'!$B$2:$B$500,0)),"","Origin error")),"")</f>
        <v/>
      </c>
      <c r="O2690" s="242" t="str">
        <f>IF(AND(I2690&lt;&gt;0,I2690&lt;&gt;""),IF(C2690="","",IF(AND(ISNUMBER(--LEFT(C2690,FIND(" ",C2690&amp;" ")-1)),OR(LEN(LEFT(C2690,FIND(" ",C2690&amp;" ")-1))=6,LEN(LEFT(C2690,FIND(" ",C2690&amp;" ")-1))=7),OR(ISNUMBER(MATCH(LEFT(C2690,FIND(" ",C2690&amp;" ")-1),'Look Up Values'!$G$2:$G$1000,0)),ISNUMBER(MATCH(LEFT(C2690,FIND(" ",C2690&amp;" ")-1),'Look Up Values'!$AE$2:$AE$2000,0)))),"","EWC error")),"")</f>
        <v/>
      </c>
      <c r="P2690" s="242" t="str" cm="1">
        <f t="array" ref="P2690">IF(AND(I2690&lt;&gt;0,I2690&lt;&gt;""),IF(D2690="","",IF(ISNUMBER(MATCH(SUBSTITUTE(D2690," ",""),SUBSTITUTE('Look Up Values'!$S$2:$S$120," ",""),0)),"","D&amp;R error")),"")</f>
        <v/>
      </c>
      <c r="Q2690" s="242" t="str" cm="1">
        <f t="array" ref="Q2690">IF(AND(I2690&lt;&gt;0,I2690&lt;&gt;""),IF(G2690="","",IF(ISNUMBER(MATCH(SUBSTITUTE(G2690," ",""),SUBSTITUTE('Look Up Values'!$I$2:$I$10," ",""),0)),"","State error")),"")</f>
        <v/>
      </c>
      <c r="R2690" s="260" t="str">
        <f t="shared" si="83"/>
        <v/>
      </c>
    </row>
    <row r="2691" spans="1:18" ht="15.75">
      <c r="A2691" s="250">
        <v>2684</v>
      </c>
      <c r="B2691" s="198"/>
      <c r="C2691" s="25"/>
      <c r="D2691" s="25"/>
      <c r="E2691" s="25"/>
      <c r="F2691" s="25"/>
      <c r="G2691" s="26"/>
      <c r="H2691" s="27"/>
      <c r="I2691" s="28"/>
      <c r="J2691" s="430"/>
      <c r="K2691" s="48"/>
      <c r="L2691" s="457" t="str">
        <f t="shared" si="82"/>
        <v/>
      </c>
      <c r="M2691" s="245" cm="1">
        <f t="array" ref="M2691">SUMPRODUCT(--(N2691:Q2691&lt;&gt;"")) + IF(TRIM(R2691)="",0,LEN(R2691)-LEN(SUBSTITUTE(R2691,",",""))+1)</f>
        <v>0</v>
      </c>
      <c r="N2691" s="242" t="str">
        <f>IF(AND(I2691&lt;&gt;0,I2691&lt;&gt;""),IF(TRIM(SUBSTITUTE(B2691,CHAR(160),""))="","",IF(ISNUMBER(MATCH(TRIM(SUBSTITUTE(B2691,CHAR(160),"")),'Look Up Values'!$B$2:$B$500,0)),"","Origin error")),"")</f>
        <v/>
      </c>
      <c r="O2691" s="242" t="str">
        <f>IF(AND(I2691&lt;&gt;0,I2691&lt;&gt;""),IF(C2691="","",IF(AND(ISNUMBER(--LEFT(C2691,FIND(" ",C2691&amp;" ")-1)),OR(LEN(LEFT(C2691,FIND(" ",C2691&amp;" ")-1))=6,LEN(LEFT(C2691,FIND(" ",C2691&amp;" ")-1))=7),OR(ISNUMBER(MATCH(LEFT(C2691,FIND(" ",C2691&amp;" ")-1),'Look Up Values'!$G$2:$G$1000,0)),ISNUMBER(MATCH(LEFT(C2691,FIND(" ",C2691&amp;" ")-1),'Look Up Values'!$AE$2:$AE$2000,0)))),"","EWC error")),"")</f>
        <v/>
      </c>
      <c r="P2691" s="242" t="str" cm="1">
        <f t="array" ref="P2691">IF(AND(I2691&lt;&gt;0,I2691&lt;&gt;""),IF(D2691="","",IF(ISNUMBER(MATCH(SUBSTITUTE(D2691," ",""),SUBSTITUTE('Look Up Values'!$S$2:$S$120," ",""),0)),"","D&amp;R error")),"")</f>
        <v/>
      </c>
      <c r="Q2691" s="242" t="str" cm="1">
        <f t="array" ref="Q2691">IF(AND(I2691&lt;&gt;0,I2691&lt;&gt;""),IF(G2691="","",IF(ISNUMBER(MATCH(SUBSTITUTE(G2691," ",""),SUBSTITUTE('Look Up Values'!$I$2:$I$10," ",""),0)),"","State error")),"")</f>
        <v/>
      </c>
      <c r="R2691" s="260" t="str">
        <f t="shared" si="83"/>
        <v/>
      </c>
    </row>
    <row r="2692" spans="1:18" ht="15.75">
      <c r="A2692" s="250">
        <v>2685</v>
      </c>
      <c r="B2692" s="198"/>
      <c r="C2692" s="25"/>
      <c r="D2692" s="25"/>
      <c r="E2692" s="25"/>
      <c r="F2692" s="25"/>
      <c r="G2692" s="26"/>
      <c r="H2692" s="27"/>
      <c r="I2692" s="28"/>
      <c r="J2692" s="430"/>
      <c r="K2692" s="48"/>
      <c r="L2692" s="457" t="str">
        <f t="shared" si="82"/>
        <v/>
      </c>
      <c r="M2692" s="245" cm="1">
        <f t="array" ref="M2692">SUMPRODUCT(--(N2692:Q2692&lt;&gt;"")) + IF(TRIM(R2692)="",0,LEN(R2692)-LEN(SUBSTITUTE(R2692,",",""))+1)</f>
        <v>0</v>
      </c>
      <c r="N2692" s="242" t="str">
        <f>IF(AND(I2692&lt;&gt;0,I2692&lt;&gt;""),IF(TRIM(SUBSTITUTE(B2692,CHAR(160),""))="","",IF(ISNUMBER(MATCH(TRIM(SUBSTITUTE(B2692,CHAR(160),"")),'Look Up Values'!$B$2:$B$500,0)),"","Origin error")),"")</f>
        <v/>
      </c>
      <c r="O2692" s="242" t="str">
        <f>IF(AND(I2692&lt;&gt;0,I2692&lt;&gt;""),IF(C2692="","",IF(AND(ISNUMBER(--LEFT(C2692,FIND(" ",C2692&amp;" ")-1)),OR(LEN(LEFT(C2692,FIND(" ",C2692&amp;" ")-1))=6,LEN(LEFT(C2692,FIND(" ",C2692&amp;" ")-1))=7),OR(ISNUMBER(MATCH(LEFT(C2692,FIND(" ",C2692&amp;" ")-1),'Look Up Values'!$G$2:$G$1000,0)),ISNUMBER(MATCH(LEFT(C2692,FIND(" ",C2692&amp;" ")-1),'Look Up Values'!$AE$2:$AE$2000,0)))),"","EWC error")),"")</f>
        <v/>
      </c>
      <c r="P2692" s="242" t="str" cm="1">
        <f t="array" ref="P2692">IF(AND(I2692&lt;&gt;0,I2692&lt;&gt;""),IF(D2692="","",IF(ISNUMBER(MATCH(SUBSTITUTE(D2692," ",""),SUBSTITUTE('Look Up Values'!$S$2:$S$120," ",""),0)),"","D&amp;R error")),"")</f>
        <v/>
      </c>
      <c r="Q2692" s="242" t="str" cm="1">
        <f t="array" ref="Q2692">IF(AND(I2692&lt;&gt;0,I2692&lt;&gt;""),IF(G2692="","",IF(ISNUMBER(MATCH(SUBSTITUTE(G2692," ",""),SUBSTITUTE('Look Up Values'!$I$2:$I$10," ",""),0)),"","State error")),"")</f>
        <v/>
      </c>
      <c r="R2692" s="260" t="str">
        <f t="shared" si="83"/>
        <v/>
      </c>
    </row>
    <row r="2693" spans="1:18" ht="15.75">
      <c r="A2693" s="250">
        <v>2686</v>
      </c>
      <c r="B2693" s="198"/>
      <c r="C2693" s="25"/>
      <c r="D2693" s="25"/>
      <c r="E2693" s="25"/>
      <c r="F2693" s="25"/>
      <c r="G2693" s="26"/>
      <c r="H2693" s="27"/>
      <c r="I2693" s="28"/>
      <c r="J2693" s="430"/>
      <c r="K2693" s="48"/>
      <c r="L2693" s="457" t="str">
        <f t="shared" si="82"/>
        <v/>
      </c>
      <c r="M2693" s="245" cm="1">
        <f t="array" ref="M2693">SUMPRODUCT(--(N2693:Q2693&lt;&gt;"")) + IF(TRIM(R2693)="",0,LEN(R2693)-LEN(SUBSTITUTE(R2693,",",""))+1)</f>
        <v>0</v>
      </c>
      <c r="N2693" s="242" t="str">
        <f>IF(AND(I2693&lt;&gt;0,I2693&lt;&gt;""),IF(TRIM(SUBSTITUTE(B2693,CHAR(160),""))="","",IF(ISNUMBER(MATCH(TRIM(SUBSTITUTE(B2693,CHAR(160),"")),'Look Up Values'!$B$2:$B$500,0)),"","Origin error")),"")</f>
        <v/>
      </c>
      <c r="O2693" s="242" t="str">
        <f>IF(AND(I2693&lt;&gt;0,I2693&lt;&gt;""),IF(C2693="","",IF(AND(ISNUMBER(--LEFT(C2693,FIND(" ",C2693&amp;" ")-1)),OR(LEN(LEFT(C2693,FIND(" ",C2693&amp;" ")-1))=6,LEN(LEFT(C2693,FIND(" ",C2693&amp;" ")-1))=7),OR(ISNUMBER(MATCH(LEFT(C2693,FIND(" ",C2693&amp;" ")-1),'Look Up Values'!$G$2:$G$1000,0)),ISNUMBER(MATCH(LEFT(C2693,FIND(" ",C2693&amp;" ")-1),'Look Up Values'!$AE$2:$AE$2000,0)))),"","EWC error")),"")</f>
        <v/>
      </c>
      <c r="P2693" s="242" t="str" cm="1">
        <f t="array" ref="P2693">IF(AND(I2693&lt;&gt;0,I2693&lt;&gt;""),IF(D2693="","",IF(ISNUMBER(MATCH(SUBSTITUTE(D2693," ",""),SUBSTITUTE('Look Up Values'!$S$2:$S$120," ",""),0)),"","D&amp;R error")),"")</f>
        <v/>
      </c>
      <c r="Q2693" s="242" t="str" cm="1">
        <f t="array" ref="Q2693">IF(AND(I2693&lt;&gt;0,I2693&lt;&gt;""),IF(G2693="","",IF(ISNUMBER(MATCH(SUBSTITUTE(G2693," ",""),SUBSTITUTE('Look Up Values'!$I$2:$I$10," ",""),0)),"","State error")),"")</f>
        <v/>
      </c>
      <c r="R2693" s="260" t="str">
        <f t="shared" si="83"/>
        <v/>
      </c>
    </row>
    <row r="2694" spans="1:18" ht="15.75">
      <c r="A2694" s="250">
        <v>2687</v>
      </c>
      <c r="B2694" s="198"/>
      <c r="C2694" s="25"/>
      <c r="D2694" s="25"/>
      <c r="E2694" s="25"/>
      <c r="F2694" s="25"/>
      <c r="G2694" s="26"/>
      <c r="H2694" s="27"/>
      <c r="I2694" s="28"/>
      <c r="J2694" s="430"/>
      <c r="K2694" s="48"/>
      <c r="L2694" s="457" t="str">
        <f t="shared" si="82"/>
        <v/>
      </c>
      <c r="M2694" s="245" cm="1">
        <f t="array" ref="M2694">SUMPRODUCT(--(N2694:Q2694&lt;&gt;"")) + IF(TRIM(R2694)="",0,LEN(R2694)-LEN(SUBSTITUTE(R2694,",",""))+1)</f>
        <v>0</v>
      </c>
      <c r="N2694" s="242" t="str">
        <f>IF(AND(I2694&lt;&gt;0,I2694&lt;&gt;""),IF(TRIM(SUBSTITUTE(B2694,CHAR(160),""))="","",IF(ISNUMBER(MATCH(TRIM(SUBSTITUTE(B2694,CHAR(160),"")),'Look Up Values'!$B$2:$B$500,0)),"","Origin error")),"")</f>
        <v/>
      </c>
      <c r="O2694" s="242" t="str">
        <f>IF(AND(I2694&lt;&gt;0,I2694&lt;&gt;""),IF(C2694="","",IF(AND(ISNUMBER(--LEFT(C2694,FIND(" ",C2694&amp;" ")-1)),OR(LEN(LEFT(C2694,FIND(" ",C2694&amp;" ")-1))=6,LEN(LEFT(C2694,FIND(" ",C2694&amp;" ")-1))=7),OR(ISNUMBER(MATCH(LEFT(C2694,FIND(" ",C2694&amp;" ")-1),'Look Up Values'!$G$2:$G$1000,0)),ISNUMBER(MATCH(LEFT(C2694,FIND(" ",C2694&amp;" ")-1),'Look Up Values'!$AE$2:$AE$2000,0)))),"","EWC error")),"")</f>
        <v/>
      </c>
      <c r="P2694" s="242" t="str" cm="1">
        <f t="array" ref="P2694">IF(AND(I2694&lt;&gt;0,I2694&lt;&gt;""),IF(D2694="","",IF(ISNUMBER(MATCH(SUBSTITUTE(D2694," ",""),SUBSTITUTE('Look Up Values'!$S$2:$S$120," ",""),0)),"","D&amp;R error")),"")</f>
        <v/>
      </c>
      <c r="Q2694" s="242" t="str" cm="1">
        <f t="array" ref="Q2694">IF(AND(I2694&lt;&gt;0,I2694&lt;&gt;""),IF(G2694="","",IF(ISNUMBER(MATCH(SUBSTITUTE(G2694," ",""),SUBSTITUTE('Look Up Values'!$I$2:$I$10," ",""),0)),"","State error")),"")</f>
        <v/>
      </c>
      <c r="R2694" s="260" t="str">
        <f t="shared" si="83"/>
        <v/>
      </c>
    </row>
    <row r="2695" spans="1:18" ht="15.75">
      <c r="A2695" s="250">
        <v>2688</v>
      </c>
      <c r="B2695" s="198"/>
      <c r="C2695" s="25"/>
      <c r="D2695" s="25"/>
      <c r="E2695" s="25"/>
      <c r="F2695" s="25"/>
      <c r="G2695" s="26"/>
      <c r="H2695" s="27"/>
      <c r="I2695" s="28"/>
      <c r="J2695" s="430"/>
      <c r="K2695" s="48"/>
      <c r="L2695" s="457" t="str">
        <f t="shared" si="82"/>
        <v/>
      </c>
      <c r="M2695" s="245" cm="1">
        <f t="array" ref="M2695">SUMPRODUCT(--(N2695:Q2695&lt;&gt;"")) + IF(TRIM(R2695)="",0,LEN(R2695)-LEN(SUBSTITUTE(R2695,",",""))+1)</f>
        <v>0</v>
      </c>
      <c r="N2695" s="242" t="str">
        <f>IF(AND(I2695&lt;&gt;0,I2695&lt;&gt;""),IF(TRIM(SUBSTITUTE(B2695,CHAR(160),""))="","",IF(ISNUMBER(MATCH(TRIM(SUBSTITUTE(B2695,CHAR(160),"")),'Look Up Values'!$B$2:$B$500,0)),"","Origin error")),"")</f>
        <v/>
      </c>
      <c r="O2695" s="242" t="str">
        <f>IF(AND(I2695&lt;&gt;0,I2695&lt;&gt;""),IF(C2695="","",IF(AND(ISNUMBER(--LEFT(C2695,FIND(" ",C2695&amp;" ")-1)),OR(LEN(LEFT(C2695,FIND(" ",C2695&amp;" ")-1))=6,LEN(LEFT(C2695,FIND(" ",C2695&amp;" ")-1))=7),OR(ISNUMBER(MATCH(LEFT(C2695,FIND(" ",C2695&amp;" ")-1),'Look Up Values'!$G$2:$G$1000,0)),ISNUMBER(MATCH(LEFT(C2695,FIND(" ",C2695&amp;" ")-1),'Look Up Values'!$AE$2:$AE$2000,0)))),"","EWC error")),"")</f>
        <v/>
      </c>
      <c r="P2695" s="242" t="str" cm="1">
        <f t="array" ref="P2695">IF(AND(I2695&lt;&gt;0,I2695&lt;&gt;""),IF(D2695="","",IF(ISNUMBER(MATCH(SUBSTITUTE(D2695," ",""),SUBSTITUTE('Look Up Values'!$S$2:$S$120," ",""),0)),"","D&amp;R error")),"")</f>
        <v/>
      </c>
      <c r="Q2695" s="242" t="str" cm="1">
        <f t="array" ref="Q2695">IF(AND(I2695&lt;&gt;0,I2695&lt;&gt;""),IF(G2695="","",IF(ISNUMBER(MATCH(SUBSTITUTE(G2695," ",""),SUBSTITUTE('Look Up Values'!$I$2:$I$10," ",""),0)),"","State error")),"")</f>
        <v/>
      </c>
      <c r="R2695" s="260" t="str">
        <f t="shared" si="83"/>
        <v/>
      </c>
    </row>
    <row r="2696" spans="1:18" ht="15.75">
      <c r="A2696" s="250">
        <v>2689</v>
      </c>
      <c r="B2696" s="198"/>
      <c r="C2696" s="25"/>
      <c r="D2696" s="25"/>
      <c r="E2696" s="25"/>
      <c r="F2696" s="25"/>
      <c r="G2696" s="26"/>
      <c r="H2696" s="27"/>
      <c r="I2696" s="28"/>
      <c r="J2696" s="430"/>
      <c r="K2696" s="48"/>
      <c r="L2696" s="457" t="str">
        <f t="shared" ref="L2696:L2759" si="84">IF(IFERROR(--SUBSTITUTE(M2696,CHAR(160),""),0)&gt;0,A2696,"")</f>
        <v/>
      </c>
      <c r="M2696" s="245" cm="1">
        <f t="array" ref="M2696">SUMPRODUCT(--(N2696:Q2696&lt;&gt;"")) + IF(TRIM(R2696)="",0,LEN(R2696)-LEN(SUBSTITUTE(R2696,",",""))+1)</f>
        <v>0</v>
      </c>
      <c r="N2696" s="242" t="str">
        <f>IF(AND(I2696&lt;&gt;0,I2696&lt;&gt;""),IF(TRIM(SUBSTITUTE(B2696,CHAR(160),""))="","",IF(ISNUMBER(MATCH(TRIM(SUBSTITUTE(B2696,CHAR(160),"")),'Look Up Values'!$B$2:$B$500,0)),"","Origin error")),"")</f>
        <v/>
      </c>
      <c r="O2696" s="242" t="str">
        <f>IF(AND(I2696&lt;&gt;0,I2696&lt;&gt;""),IF(C2696="","",IF(AND(ISNUMBER(--LEFT(C2696,FIND(" ",C2696&amp;" ")-1)),OR(LEN(LEFT(C2696,FIND(" ",C2696&amp;" ")-1))=6,LEN(LEFT(C2696,FIND(" ",C2696&amp;" ")-1))=7),OR(ISNUMBER(MATCH(LEFT(C2696,FIND(" ",C2696&amp;" ")-1),'Look Up Values'!$G$2:$G$1000,0)),ISNUMBER(MATCH(LEFT(C2696,FIND(" ",C2696&amp;" ")-1),'Look Up Values'!$AE$2:$AE$2000,0)))),"","EWC error")),"")</f>
        <v/>
      </c>
      <c r="P2696" s="242" t="str" cm="1">
        <f t="array" ref="P2696">IF(AND(I2696&lt;&gt;0,I2696&lt;&gt;""),IF(D2696="","",IF(ISNUMBER(MATCH(SUBSTITUTE(D2696," ",""),SUBSTITUTE('Look Up Values'!$S$2:$S$120," ",""),0)),"","D&amp;R error")),"")</f>
        <v/>
      </c>
      <c r="Q2696" s="242" t="str" cm="1">
        <f t="array" ref="Q2696">IF(AND(I2696&lt;&gt;0,I2696&lt;&gt;""),IF(G2696="","",IF(ISNUMBER(MATCH(SUBSTITUTE(G2696," ",""),SUBSTITUTE('Look Up Values'!$I$2:$I$10," ",""),0)),"","State error")),"")</f>
        <v/>
      </c>
      <c r="R2696" s="260" t="str">
        <f t="shared" si="83"/>
        <v/>
      </c>
    </row>
    <row r="2697" spans="1:18" ht="15.75">
      <c r="A2697" s="250">
        <v>2690</v>
      </c>
      <c r="B2697" s="198"/>
      <c r="C2697" s="25"/>
      <c r="D2697" s="25"/>
      <c r="E2697" s="25"/>
      <c r="F2697" s="25"/>
      <c r="G2697" s="26"/>
      <c r="H2697" s="27"/>
      <c r="I2697" s="28"/>
      <c r="J2697" s="430"/>
      <c r="K2697" s="48"/>
      <c r="L2697" s="457" t="str">
        <f t="shared" si="84"/>
        <v/>
      </c>
      <c r="M2697" s="245" cm="1">
        <f t="array" ref="M2697">SUMPRODUCT(--(N2697:Q2697&lt;&gt;"")) + IF(TRIM(R2697)="",0,LEN(R2697)-LEN(SUBSTITUTE(R2697,",",""))+1)</f>
        <v>0</v>
      </c>
      <c r="N2697" s="242" t="str">
        <f>IF(AND(I2697&lt;&gt;0,I2697&lt;&gt;""),IF(TRIM(SUBSTITUTE(B2697,CHAR(160),""))="","",IF(ISNUMBER(MATCH(TRIM(SUBSTITUTE(B2697,CHAR(160),"")),'Look Up Values'!$B$2:$B$500,0)),"","Origin error")),"")</f>
        <v/>
      </c>
      <c r="O2697" s="242" t="str">
        <f>IF(AND(I2697&lt;&gt;0,I2697&lt;&gt;""),IF(C2697="","",IF(AND(ISNUMBER(--LEFT(C2697,FIND(" ",C2697&amp;" ")-1)),OR(LEN(LEFT(C2697,FIND(" ",C2697&amp;" ")-1))=6,LEN(LEFT(C2697,FIND(" ",C2697&amp;" ")-1))=7),OR(ISNUMBER(MATCH(LEFT(C2697,FIND(" ",C2697&amp;" ")-1),'Look Up Values'!$G$2:$G$1000,0)),ISNUMBER(MATCH(LEFT(C2697,FIND(" ",C2697&amp;" ")-1),'Look Up Values'!$AE$2:$AE$2000,0)))),"","EWC error")),"")</f>
        <v/>
      </c>
      <c r="P2697" s="242" t="str" cm="1">
        <f t="array" ref="P2697">IF(AND(I2697&lt;&gt;0,I2697&lt;&gt;""),IF(D2697="","",IF(ISNUMBER(MATCH(SUBSTITUTE(D2697," ",""),SUBSTITUTE('Look Up Values'!$S$2:$S$120," ",""),0)),"","D&amp;R error")),"")</f>
        <v/>
      </c>
      <c r="Q2697" s="242" t="str" cm="1">
        <f t="array" ref="Q2697">IF(AND(I2697&lt;&gt;0,I2697&lt;&gt;""),IF(G2697="","",IF(ISNUMBER(MATCH(SUBSTITUTE(G2697," ",""),SUBSTITUTE('Look Up Values'!$I$2:$I$10," ",""),0)),"","State error")),"")</f>
        <v/>
      </c>
      <c r="R2697" s="260" t="str">
        <f t="shared" ref="R2697:R2760" si="85">IF(OR(I2697="",I2697=0),"",IF(COUNTA(B2697,C2697,D2697,G2697,I2697)=0,"",IF(COUNTA(B2697,C2697,D2697,G2697,I2697)=5,"",LEFT(IF(TRIM(SUBSTITUTE(B2697,CHAR(160),""))="","Origin, ","")&amp;IF(TRIM(SUBSTITUTE(C2697,CHAR(160),""))="","EWC, ","")&amp;IF(TRIM(SUBSTITUTE(D2697,CHAR(160),""))="","D&amp;R, ","")&amp;IF(TRIM(SUBSTITUTE(G2697,CHAR(160),""))="","State, ",""),LEN(IF(TRIM(SUBSTITUTE(B2697,CHAR(160),""))="","Origin, ","")&amp;IF(TRIM(SUBSTITUTE(C2697,CHAR(160),""))="","EWC, ","")&amp;IF(TRIM(SUBSTITUTE(D2697,CHAR(160),""))="","D&amp;R, ","")&amp;IF(TRIM(SUBSTITUTE(G2697,CHAR(160),""))="","State, ",""))-2))))</f>
        <v/>
      </c>
    </row>
    <row r="2698" spans="1:18" ht="15.75">
      <c r="A2698" s="250">
        <v>2691</v>
      </c>
      <c r="B2698" s="198"/>
      <c r="C2698" s="25"/>
      <c r="D2698" s="25"/>
      <c r="E2698" s="25"/>
      <c r="F2698" s="25"/>
      <c r="G2698" s="26"/>
      <c r="H2698" s="27"/>
      <c r="I2698" s="28"/>
      <c r="J2698" s="430"/>
      <c r="K2698" s="48"/>
      <c r="L2698" s="457" t="str">
        <f t="shared" si="84"/>
        <v/>
      </c>
      <c r="M2698" s="245" cm="1">
        <f t="array" ref="M2698">SUMPRODUCT(--(N2698:Q2698&lt;&gt;"")) + IF(TRIM(R2698)="",0,LEN(R2698)-LEN(SUBSTITUTE(R2698,",",""))+1)</f>
        <v>0</v>
      </c>
      <c r="N2698" s="242" t="str">
        <f>IF(AND(I2698&lt;&gt;0,I2698&lt;&gt;""),IF(TRIM(SUBSTITUTE(B2698,CHAR(160),""))="","",IF(ISNUMBER(MATCH(TRIM(SUBSTITUTE(B2698,CHAR(160),"")),'Look Up Values'!$B$2:$B$500,0)),"","Origin error")),"")</f>
        <v/>
      </c>
      <c r="O2698" s="242" t="str">
        <f>IF(AND(I2698&lt;&gt;0,I2698&lt;&gt;""),IF(C2698="","",IF(AND(ISNUMBER(--LEFT(C2698,FIND(" ",C2698&amp;" ")-1)),OR(LEN(LEFT(C2698,FIND(" ",C2698&amp;" ")-1))=6,LEN(LEFT(C2698,FIND(" ",C2698&amp;" ")-1))=7),OR(ISNUMBER(MATCH(LEFT(C2698,FIND(" ",C2698&amp;" ")-1),'Look Up Values'!$G$2:$G$1000,0)),ISNUMBER(MATCH(LEFT(C2698,FIND(" ",C2698&amp;" ")-1),'Look Up Values'!$AE$2:$AE$2000,0)))),"","EWC error")),"")</f>
        <v/>
      </c>
      <c r="P2698" s="242" t="str" cm="1">
        <f t="array" ref="P2698">IF(AND(I2698&lt;&gt;0,I2698&lt;&gt;""),IF(D2698="","",IF(ISNUMBER(MATCH(SUBSTITUTE(D2698," ",""),SUBSTITUTE('Look Up Values'!$S$2:$S$120," ",""),0)),"","D&amp;R error")),"")</f>
        <v/>
      </c>
      <c r="Q2698" s="242" t="str" cm="1">
        <f t="array" ref="Q2698">IF(AND(I2698&lt;&gt;0,I2698&lt;&gt;""),IF(G2698="","",IF(ISNUMBER(MATCH(SUBSTITUTE(G2698," ",""),SUBSTITUTE('Look Up Values'!$I$2:$I$10," ",""),0)),"","State error")),"")</f>
        <v/>
      </c>
      <c r="R2698" s="260" t="str">
        <f t="shared" si="85"/>
        <v/>
      </c>
    </row>
    <row r="2699" spans="1:18" ht="15.75">
      <c r="A2699" s="250">
        <v>2692</v>
      </c>
      <c r="B2699" s="198"/>
      <c r="C2699" s="25"/>
      <c r="D2699" s="25"/>
      <c r="E2699" s="25"/>
      <c r="F2699" s="25"/>
      <c r="G2699" s="26"/>
      <c r="H2699" s="27"/>
      <c r="I2699" s="28"/>
      <c r="J2699" s="430"/>
      <c r="K2699" s="48"/>
      <c r="L2699" s="457" t="str">
        <f t="shared" si="84"/>
        <v/>
      </c>
      <c r="M2699" s="245" cm="1">
        <f t="array" ref="M2699">SUMPRODUCT(--(N2699:Q2699&lt;&gt;"")) + IF(TRIM(R2699)="",0,LEN(R2699)-LEN(SUBSTITUTE(R2699,",",""))+1)</f>
        <v>0</v>
      </c>
      <c r="N2699" s="242" t="str">
        <f>IF(AND(I2699&lt;&gt;0,I2699&lt;&gt;""),IF(TRIM(SUBSTITUTE(B2699,CHAR(160),""))="","",IF(ISNUMBER(MATCH(TRIM(SUBSTITUTE(B2699,CHAR(160),"")),'Look Up Values'!$B$2:$B$500,0)),"","Origin error")),"")</f>
        <v/>
      </c>
      <c r="O2699" s="242" t="str">
        <f>IF(AND(I2699&lt;&gt;0,I2699&lt;&gt;""),IF(C2699="","",IF(AND(ISNUMBER(--LEFT(C2699,FIND(" ",C2699&amp;" ")-1)),OR(LEN(LEFT(C2699,FIND(" ",C2699&amp;" ")-1))=6,LEN(LEFT(C2699,FIND(" ",C2699&amp;" ")-1))=7),OR(ISNUMBER(MATCH(LEFT(C2699,FIND(" ",C2699&amp;" ")-1),'Look Up Values'!$G$2:$G$1000,0)),ISNUMBER(MATCH(LEFT(C2699,FIND(" ",C2699&amp;" ")-1),'Look Up Values'!$AE$2:$AE$2000,0)))),"","EWC error")),"")</f>
        <v/>
      </c>
      <c r="P2699" s="242" t="str" cm="1">
        <f t="array" ref="P2699">IF(AND(I2699&lt;&gt;0,I2699&lt;&gt;""),IF(D2699="","",IF(ISNUMBER(MATCH(SUBSTITUTE(D2699," ",""),SUBSTITUTE('Look Up Values'!$S$2:$S$120," ",""),0)),"","D&amp;R error")),"")</f>
        <v/>
      </c>
      <c r="Q2699" s="242" t="str" cm="1">
        <f t="array" ref="Q2699">IF(AND(I2699&lt;&gt;0,I2699&lt;&gt;""),IF(G2699="","",IF(ISNUMBER(MATCH(SUBSTITUTE(G2699," ",""),SUBSTITUTE('Look Up Values'!$I$2:$I$10," ",""),0)),"","State error")),"")</f>
        <v/>
      </c>
      <c r="R2699" s="260" t="str">
        <f t="shared" si="85"/>
        <v/>
      </c>
    </row>
    <row r="2700" spans="1:18" ht="15.75">
      <c r="A2700" s="250">
        <v>2693</v>
      </c>
      <c r="B2700" s="198"/>
      <c r="C2700" s="25"/>
      <c r="D2700" s="25"/>
      <c r="E2700" s="25"/>
      <c r="F2700" s="25"/>
      <c r="G2700" s="26"/>
      <c r="H2700" s="27"/>
      <c r="I2700" s="28"/>
      <c r="J2700" s="430"/>
      <c r="K2700" s="48"/>
      <c r="L2700" s="457" t="str">
        <f t="shared" si="84"/>
        <v/>
      </c>
      <c r="M2700" s="245" cm="1">
        <f t="array" ref="M2700">SUMPRODUCT(--(N2700:Q2700&lt;&gt;"")) + IF(TRIM(R2700)="",0,LEN(R2700)-LEN(SUBSTITUTE(R2700,",",""))+1)</f>
        <v>0</v>
      </c>
      <c r="N2700" s="242" t="str">
        <f>IF(AND(I2700&lt;&gt;0,I2700&lt;&gt;""),IF(TRIM(SUBSTITUTE(B2700,CHAR(160),""))="","",IF(ISNUMBER(MATCH(TRIM(SUBSTITUTE(B2700,CHAR(160),"")),'Look Up Values'!$B$2:$B$500,0)),"","Origin error")),"")</f>
        <v/>
      </c>
      <c r="O2700" s="242" t="str">
        <f>IF(AND(I2700&lt;&gt;0,I2700&lt;&gt;""),IF(C2700="","",IF(AND(ISNUMBER(--LEFT(C2700,FIND(" ",C2700&amp;" ")-1)),OR(LEN(LEFT(C2700,FIND(" ",C2700&amp;" ")-1))=6,LEN(LEFT(C2700,FIND(" ",C2700&amp;" ")-1))=7),OR(ISNUMBER(MATCH(LEFT(C2700,FIND(" ",C2700&amp;" ")-1),'Look Up Values'!$G$2:$G$1000,0)),ISNUMBER(MATCH(LEFT(C2700,FIND(" ",C2700&amp;" ")-1),'Look Up Values'!$AE$2:$AE$2000,0)))),"","EWC error")),"")</f>
        <v/>
      </c>
      <c r="P2700" s="242" t="str" cm="1">
        <f t="array" ref="P2700">IF(AND(I2700&lt;&gt;0,I2700&lt;&gt;""),IF(D2700="","",IF(ISNUMBER(MATCH(SUBSTITUTE(D2700," ",""),SUBSTITUTE('Look Up Values'!$S$2:$S$120," ",""),0)),"","D&amp;R error")),"")</f>
        <v/>
      </c>
      <c r="Q2700" s="242" t="str" cm="1">
        <f t="array" ref="Q2700">IF(AND(I2700&lt;&gt;0,I2700&lt;&gt;""),IF(G2700="","",IF(ISNUMBER(MATCH(SUBSTITUTE(G2700," ",""),SUBSTITUTE('Look Up Values'!$I$2:$I$10," ",""),0)),"","State error")),"")</f>
        <v/>
      </c>
      <c r="R2700" s="260" t="str">
        <f t="shared" si="85"/>
        <v/>
      </c>
    </row>
    <row r="2701" spans="1:18" ht="15.75">
      <c r="A2701" s="250">
        <v>2694</v>
      </c>
      <c r="B2701" s="198"/>
      <c r="C2701" s="25"/>
      <c r="D2701" s="25"/>
      <c r="E2701" s="25"/>
      <c r="F2701" s="25"/>
      <c r="G2701" s="26"/>
      <c r="H2701" s="27"/>
      <c r="I2701" s="28"/>
      <c r="J2701" s="430"/>
      <c r="K2701" s="48"/>
      <c r="L2701" s="457" t="str">
        <f t="shared" si="84"/>
        <v/>
      </c>
      <c r="M2701" s="245" cm="1">
        <f t="array" ref="M2701">SUMPRODUCT(--(N2701:Q2701&lt;&gt;"")) + IF(TRIM(R2701)="",0,LEN(R2701)-LEN(SUBSTITUTE(R2701,",",""))+1)</f>
        <v>0</v>
      </c>
      <c r="N2701" s="242" t="str">
        <f>IF(AND(I2701&lt;&gt;0,I2701&lt;&gt;""),IF(TRIM(SUBSTITUTE(B2701,CHAR(160),""))="","",IF(ISNUMBER(MATCH(TRIM(SUBSTITUTE(B2701,CHAR(160),"")),'Look Up Values'!$B$2:$B$500,0)),"","Origin error")),"")</f>
        <v/>
      </c>
      <c r="O2701" s="242" t="str">
        <f>IF(AND(I2701&lt;&gt;0,I2701&lt;&gt;""),IF(C2701="","",IF(AND(ISNUMBER(--LEFT(C2701,FIND(" ",C2701&amp;" ")-1)),OR(LEN(LEFT(C2701,FIND(" ",C2701&amp;" ")-1))=6,LEN(LEFT(C2701,FIND(" ",C2701&amp;" ")-1))=7),OR(ISNUMBER(MATCH(LEFT(C2701,FIND(" ",C2701&amp;" ")-1),'Look Up Values'!$G$2:$G$1000,0)),ISNUMBER(MATCH(LEFT(C2701,FIND(" ",C2701&amp;" ")-1),'Look Up Values'!$AE$2:$AE$2000,0)))),"","EWC error")),"")</f>
        <v/>
      </c>
      <c r="P2701" s="242" t="str" cm="1">
        <f t="array" ref="P2701">IF(AND(I2701&lt;&gt;0,I2701&lt;&gt;""),IF(D2701="","",IF(ISNUMBER(MATCH(SUBSTITUTE(D2701," ",""),SUBSTITUTE('Look Up Values'!$S$2:$S$120," ",""),0)),"","D&amp;R error")),"")</f>
        <v/>
      </c>
      <c r="Q2701" s="242" t="str" cm="1">
        <f t="array" ref="Q2701">IF(AND(I2701&lt;&gt;0,I2701&lt;&gt;""),IF(G2701="","",IF(ISNUMBER(MATCH(SUBSTITUTE(G2701," ",""),SUBSTITUTE('Look Up Values'!$I$2:$I$10," ",""),0)),"","State error")),"")</f>
        <v/>
      </c>
      <c r="R2701" s="260" t="str">
        <f t="shared" si="85"/>
        <v/>
      </c>
    </row>
    <row r="2702" spans="1:18" ht="15.75">
      <c r="A2702" s="250">
        <v>2695</v>
      </c>
      <c r="B2702" s="198"/>
      <c r="C2702" s="25"/>
      <c r="D2702" s="25"/>
      <c r="E2702" s="25"/>
      <c r="F2702" s="25"/>
      <c r="G2702" s="26"/>
      <c r="H2702" s="27"/>
      <c r="I2702" s="28"/>
      <c r="J2702" s="430"/>
      <c r="K2702" s="48"/>
      <c r="L2702" s="457" t="str">
        <f t="shared" si="84"/>
        <v/>
      </c>
      <c r="M2702" s="245" cm="1">
        <f t="array" ref="M2702">SUMPRODUCT(--(N2702:Q2702&lt;&gt;"")) + IF(TRIM(R2702)="",0,LEN(R2702)-LEN(SUBSTITUTE(R2702,",",""))+1)</f>
        <v>0</v>
      </c>
      <c r="N2702" s="242" t="str">
        <f>IF(AND(I2702&lt;&gt;0,I2702&lt;&gt;""),IF(TRIM(SUBSTITUTE(B2702,CHAR(160),""))="","",IF(ISNUMBER(MATCH(TRIM(SUBSTITUTE(B2702,CHAR(160),"")),'Look Up Values'!$B$2:$B$500,0)),"","Origin error")),"")</f>
        <v/>
      </c>
      <c r="O2702" s="242" t="str">
        <f>IF(AND(I2702&lt;&gt;0,I2702&lt;&gt;""),IF(C2702="","",IF(AND(ISNUMBER(--LEFT(C2702,FIND(" ",C2702&amp;" ")-1)),OR(LEN(LEFT(C2702,FIND(" ",C2702&amp;" ")-1))=6,LEN(LEFT(C2702,FIND(" ",C2702&amp;" ")-1))=7),OR(ISNUMBER(MATCH(LEFT(C2702,FIND(" ",C2702&amp;" ")-1),'Look Up Values'!$G$2:$G$1000,0)),ISNUMBER(MATCH(LEFT(C2702,FIND(" ",C2702&amp;" ")-1),'Look Up Values'!$AE$2:$AE$2000,0)))),"","EWC error")),"")</f>
        <v/>
      </c>
      <c r="P2702" s="242" t="str" cm="1">
        <f t="array" ref="P2702">IF(AND(I2702&lt;&gt;0,I2702&lt;&gt;""),IF(D2702="","",IF(ISNUMBER(MATCH(SUBSTITUTE(D2702," ",""),SUBSTITUTE('Look Up Values'!$S$2:$S$120," ",""),0)),"","D&amp;R error")),"")</f>
        <v/>
      </c>
      <c r="Q2702" s="242" t="str" cm="1">
        <f t="array" ref="Q2702">IF(AND(I2702&lt;&gt;0,I2702&lt;&gt;""),IF(G2702="","",IF(ISNUMBER(MATCH(SUBSTITUTE(G2702," ",""),SUBSTITUTE('Look Up Values'!$I$2:$I$10," ",""),0)),"","State error")),"")</f>
        <v/>
      </c>
      <c r="R2702" s="260" t="str">
        <f t="shared" si="85"/>
        <v/>
      </c>
    </row>
    <row r="2703" spans="1:18" ht="15.75">
      <c r="A2703" s="250">
        <v>2696</v>
      </c>
      <c r="B2703" s="198"/>
      <c r="C2703" s="25"/>
      <c r="D2703" s="25"/>
      <c r="E2703" s="25"/>
      <c r="F2703" s="25"/>
      <c r="G2703" s="26"/>
      <c r="H2703" s="27"/>
      <c r="I2703" s="28"/>
      <c r="J2703" s="430"/>
      <c r="K2703" s="48"/>
      <c r="L2703" s="457" t="str">
        <f t="shared" si="84"/>
        <v/>
      </c>
      <c r="M2703" s="245" cm="1">
        <f t="array" ref="M2703">SUMPRODUCT(--(N2703:Q2703&lt;&gt;"")) + IF(TRIM(R2703)="",0,LEN(R2703)-LEN(SUBSTITUTE(R2703,",",""))+1)</f>
        <v>0</v>
      </c>
      <c r="N2703" s="242" t="str">
        <f>IF(AND(I2703&lt;&gt;0,I2703&lt;&gt;""),IF(TRIM(SUBSTITUTE(B2703,CHAR(160),""))="","",IF(ISNUMBER(MATCH(TRIM(SUBSTITUTE(B2703,CHAR(160),"")),'Look Up Values'!$B$2:$B$500,0)),"","Origin error")),"")</f>
        <v/>
      </c>
      <c r="O2703" s="242" t="str">
        <f>IF(AND(I2703&lt;&gt;0,I2703&lt;&gt;""),IF(C2703="","",IF(AND(ISNUMBER(--LEFT(C2703,FIND(" ",C2703&amp;" ")-1)),OR(LEN(LEFT(C2703,FIND(" ",C2703&amp;" ")-1))=6,LEN(LEFT(C2703,FIND(" ",C2703&amp;" ")-1))=7),OR(ISNUMBER(MATCH(LEFT(C2703,FIND(" ",C2703&amp;" ")-1),'Look Up Values'!$G$2:$G$1000,0)),ISNUMBER(MATCH(LEFT(C2703,FIND(" ",C2703&amp;" ")-1),'Look Up Values'!$AE$2:$AE$2000,0)))),"","EWC error")),"")</f>
        <v/>
      </c>
      <c r="P2703" s="242" t="str" cm="1">
        <f t="array" ref="P2703">IF(AND(I2703&lt;&gt;0,I2703&lt;&gt;""),IF(D2703="","",IF(ISNUMBER(MATCH(SUBSTITUTE(D2703," ",""),SUBSTITUTE('Look Up Values'!$S$2:$S$120," ",""),0)),"","D&amp;R error")),"")</f>
        <v/>
      </c>
      <c r="Q2703" s="242" t="str" cm="1">
        <f t="array" ref="Q2703">IF(AND(I2703&lt;&gt;0,I2703&lt;&gt;""),IF(G2703="","",IF(ISNUMBER(MATCH(SUBSTITUTE(G2703," ",""),SUBSTITUTE('Look Up Values'!$I$2:$I$10," ",""),0)),"","State error")),"")</f>
        <v/>
      </c>
      <c r="R2703" s="260" t="str">
        <f t="shared" si="85"/>
        <v/>
      </c>
    </row>
    <row r="2704" spans="1:18" ht="15.75">
      <c r="A2704" s="250">
        <v>2697</v>
      </c>
      <c r="B2704" s="198"/>
      <c r="C2704" s="25"/>
      <c r="D2704" s="25"/>
      <c r="E2704" s="25"/>
      <c r="F2704" s="25"/>
      <c r="G2704" s="26"/>
      <c r="H2704" s="27"/>
      <c r="I2704" s="28"/>
      <c r="J2704" s="430"/>
      <c r="K2704" s="48"/>
      <c r="L2704" s="457" t="str">
        <f t="shared" si="84"/>
        <v/>
      </c>
      <c r="M2704" s="245" cm="1">
        <f t="array" ref="M2704">SUMPRODUCT(--(N2704:Q2704&lt;&gt;"")) + IF(TRIM(R2704)="",0,LEN(R2704)-LEN(SUBSTITUTE(R2704,",",""))+1)</f>
        <v>0</v>
      </c>
      <c r="N2704" s="242" t="str">
        <f>IF(AND(I2704&lt;&gt;0,I2704&lt;&gt;""),IF(TRIM(SUBSTITUTE(B2704,CHAR(160),""))="","",IF(ISNUMBER(MATCH(TRIM(SUBSTITUTE(B2704,CHAR(160),"")),'Look Up Values'!$B$2:$B$500,0)),"","Origin error")),"")</f>
        <v/>
      </c>
      <c r="O2704" s="242" t="str">
        <f>IF(AND(I2704&lt;&gt;0,I2704&lt;&gt;""),IF(C2704="","",IF(AND(ISNUMBER(--LEFT(C2704,FIND(" ",C2704&amp;" ")-1)),OR(LEN(LEFT(C2704,FIND(" ",C2704&amp;" ")-1))=6,LEN(LEFT(C2704,FIND(" ",C2704&amp;" ")-1))=7),OR(ISNUMBER(MATCH(LEFT(C2704,FIND(" ",C2704&amp;" ")-1),'Look Up Values'!$G$2:$G$1000,0)),ISNUMBER(MATCH(LEFT(C2704,FIND(" ",C2704&amp;" ")-1),'Look Up Values'!$AE$2:$AE$2000,0)))),"","EWC error")),"")</f>
        <v/>
      </c>
      <c r="P2704" s="242" t="str" cm="1">
        <f t="array" ref="P2704">IF(AND(I2704&lt;&gt;0,I2704&lt;&gt;""),IF(D2704="","",IF(ISNUMBER(MATCH(SUBSTITUTE(D2704," ",""),SUBSTITUTE('Look Up Values'!$S$2:$S$120," ",""),0)),"","D&amp;R error")),"")</f>
        <v/>
      </c>
      <c r="Q2704" s="242" t="str" cm="1">
        <f t="array" ref="Q2704">IF(AND(I2704&lt;&gt;0,I2704&lt;&gt;""),IF(G2704="","",IF(ISNUMBER(MATCH(SUBSTITUTE(G2704," ",""),SUBSTITUTE('Look Up Values'!$I$2:$I$10," ",""),0)),"","State error")),"")</f>
        <v/>
      </c>
      <c r="R2704" s="260" t="str">
        <f t="shared" si="85"/>
        <v/>
      </c>
    </row>
    <row r="2705" spans="1:18" ht="15.75">
      <c r="A2705" s="250">
        <v>2698</v>
      </c>
      <c r="B2705" s="198"/>
      <c r="C2705" s="25"/>
      <c r="D2705" s="25"/>
      <c r="E2705" s="25"/>
      <c r="F2705" s="25"/>
      <c r="G2705" s="26"/>
      <c r="H2705" s="27"/>
      <c r="I2705" s="28"/>
      <c r="J2705" s="430"/>
      <c r="K2705" s="48"/>
      <c r="L2705" s="457" t="str">
        <f t="shared" si="84"/>
        <v/>
      </c>
      <c r="M2705" s="245" cm="1">
        <f t="array" ref="M2705">SUMPRODUCT(--(N2705:Q2705&lt;&gt;"")) + IF(TRIM(R2705)="",0,LEN(R2705)-LEN(SUBSTITUTE(R2705,",",""))+1)</f>
        <v>0</v>
      </c>
      <c r="N2705" s="242" t="str">
        <f>IF(AND(I2705&lt;&gt;0,I2705&lt;&gt;""),IF(TRIM(SUBSTITUTE(B2705,CHAR(160),""))="","",IF(ISNUMBER(MATCH(TRIM(SUBSTITUTE(B2705,CHAR(160),"")),'Look Up Values'!$B$2:$B$500,0)),"","Origin error")),"")</f>
        <v/>
      </c>
      <c r="O2705" s="242" t="str">
        <f>IF(AND(I2705&lt;&gt;0,I2705&lt;&gt;""),IF(C2705="","",IF(AND(ISNUMBER(--LEFT(C2705,FIND(" ",C2705&amp;" ")-1)),OR(LEN(LEFT(C2705,FIND(" ",C2705&amp;" ")-1))=6,LEN(LEFT(C2705,FIND(" ",C2705&amp;" ")-1))=7),OR(ISNUMBER(MATCH(LEFT(C2705,FIND(" ",C2705&amp;" ")-1),'Look Up Values'!$G$2:$G$1000,0)),ISNUMBER(MATCH(LEFT(C2705,FIND(" ",C2705&amp;" ")-1),'Look Up Values'!$AE$2:$AE$2000,0)))),"","EWC error")),"")</f>
        <v/>
      </c>
      <c r="P2705" s="242" t="str" cm="1">
        <f t="array" ref="P2705">IF(AND(I2705&lt;&gt;0,I2705&lt;&gt;""),IF(D2705="","",IF(ISNUMBER(MATCH(SUBSTITUTE(D2705," ",""),SUBSTITUTE('Look Up Values'!$S$2:$S$120," ",""),0)),"","D&amp;R error")),"")</f>
        <v/>
      </c>
      <c r="Q2705" s="242" t="str" cm="1">
        <f t="array" ref="Q2705">IF(AND(I2705&lt;&gt;0,I2705&lt;&gt;""),IF(G2705="","",IF(ISNUMBER(MATCH(SUBSTITUTE(G2705," ",""),SUBSTITUTE('Look Up Values'!$I$2:$I$10," ",""),0)),"","State error")),"")</f>
        <v/>
      </c>
      <c r="R2705" s="260" t="str">
        <f t="shared" si="85"/>
        <v/>
      </c>
    </row>
    <row r="2706" spans="1:18" ht="15.75">
      <c r="A2706" s="250">
        <v>2699</v>
      </c>
      <c r="B2706" s="198"/>
      <c r="C2706" s="25"/>
      <c r="D2706" s="25"/>
      <c r="E2706" s="25"/>
      <c r="F2706" s="25"/>
      <c r="G2706" s="26"/>
      <c r="H2706" s="27"/>
      <c r="I2706" s="28"/>
      <c r="J2706" s="430"/>
      <c r="K2706" s="48"/>
      <c r="L2706" s="457" t="str">
        <f t="shared" si="84"/>
        <v/>
      </c>
      <c r="M2706" s="245" cm="1">
        <f t="array" ref="M2706">SUMPRODUCT(--(N2706:Q2706&lt;&gt;"")) + IF(TRIM(R2706)="",0,LEN(R2706)-LEN(SUBSTITUTE(R2706,",",""))+1)</f>
        <v>0</v>
      </c>
      <c r="N2706" s="242" t="str">
        <f>IF(AND(I2706&lt;&gt;0,I2706&lt;&gt;""),IF(TRIM(SUBSTITUTE(B2706,CHAR(160),""))="","",IF(ISNUMBER(MATCH(TRIM(SUBSTITUTE(B2706,CHAR(160),"")),'Look Up Values'!$B$2:$B$500,0)),"","Origin error")),"")</f>
        <v/>
      </c>
      <c r="O2706" s="242" t="str">
        <f>IF(AND(I2706&lt;&gt;0,I2706&lt;&gt;""),IF(C2706="","",IF(AND(ISNUMBER(--LEFT(C2706,FIND(" ",C2706&amp;" ")-1)),OR(LEN(LEFT(C2706,FIND(" ",C2706&amp;" ")-1))=6,LEN(LEFT(C2706,FIND(" ",C2706&amp;" ")-1))=7),OR(ISNUMBER(MATCH(LEFT(C2706,FIND(" ",C2706&amp;" ")-1),'Look Up Values'!$G$2:$G$1000,0)),ISNUMBER(MATCH(LEFT(C2706,FIND(" ",C2706&amp;" ")-1),'Look Up Values'!$AE$2:$AE$2000,0)))),"","EWC error")),"")</f>
        <v/>
      </c>
      <c r="P2706" s="242" t="str" cm="1">
        <f t="array" ref="P2706">IF(AND(I2706&lt;&gt;0,I2706&lt;&gt;""),IF(D2706="","",IF(ISNUMBER(MATCH(SUBSTITUTE(D2706," ",""),SUBSTITUTE('Look Up Values'!$S$2:$S$120," ",""),0)),"","D&amp;R error")),"")</f>
        <v/>
      </c>
      <c r="Q2706" s="242" t="str" cm="1">
        <f t="array" ref="Q2706">IF(AND(I2706&lt;&gt;0,I2706&lt;&gt;""),IF(G2706="","",IF(ISNUMBER(MATCH(SUBSTITUTE(G2706," ",""),SUBSTITUTE('Look Up Values'!$I$2:$I$10," ",""),0)),"","State error")),"")</f>
        <v/>
      </c>
      <c r="R2706" s="260" t="str">
        <f t="shared" si="85"/>
        <v/>
      </c>
    </row>
    <row r="2707" spans="1:18" ht="15.75">
      <c r="A2707" s="250">
        <v>2700</v>
      </c>
      <c r="B2707" s="198"/>
      <c r="C2707" s="25"/>
      <c r="D2707" s="25"/>
      <c r="E2707" s="25"/>
      <c r="F2707" s="25"/>
      <c r="G2707" s="26"/>
      <c r="H2707" s="27"/>
      <c r="I2707" s="28"/>
      <c r="J2707" s="430"/>
      <c r="K2707" s="48"/>
      <c r="L2707" s="457" t="str">
        <f t="shared" si="84"/>
        <v/>
      </c>
      <c r="M2707" s="245" cm="1">
        <f t="array" ref="M2707">SUMPRODUCT(--(N2707:Q2707&lt;&gt;"")) + IF(TRIM(R2707)="",0,LEN(R2707)-LEN(SUBSTITUTE(R2707,",",""))+1)</f>
        <v>0</v>
      </c>
      <c r="N2707" s="242" t="str">
        <f>IF(AND(I2707&lt;&gt;0,I2707&lt;&gt;""),IF(TRIM(SUBSTITUTE(B2707,CHAR(160),""))="","",IF(ISNUMBER(MATCH(TRIM(SUBSTITUTE(B2707,CHAR(160),"")),'Look Up Values'!$B$2:$B$500,0)),"","Origin error")),"")</f>
        <v/>
      </c>
      <c r="O2707" s="242" t="str">
        <f>IF(AND(I2707&lt;&gt;0,I2707&lt;&gt;""),IF(C2707="","",IF(AND(ISNUMBER(--LEFT(C2707,FIND(" ",C2707&amp;" ")-1)),OR(LEN(LEFT(C2707,FIND(" ",C2707&amp;" ")-1))=6,LEN(LEFT(C2707,FIND(" ",C2707&amp;" ")-1))=7),OR(ISNUMBER(MATCH(LEFT(C2707,FIND(" ",C2707&amp;" ")-1),'Look Up Values'!$G$2:$G$1000,0)),ISNUMBER(MATCH(LEFT(C2707,FIND(" ",C2707&amp;" ")-1),'Look Up Values'!$AE$2:$AE$2000,0)))),"","EWC error")),"")</f>
        <v/>
      </c>
      <c r="P2707" s="242" t="str" cm="1">
        <f t="array" ref="P2707">IF(AND(I2707&lt;&gt;0,I2707&lt;&gt;""),IF(D2707="","",IF(ISNUMBER(MATCH(SUBSTITUTE(D2707," ",""),SUBSTITUTE('Look Up Values'!$S$2:$S$120," ",""),0)),"","D&amp;R error")),"")</f>
        <v/>
      </c>
      <c r="Q2707" s="242" t="str" cm="1">
        <f t="array" ref="Q2707">IF(AND(I2707&lt;&gt;0,I2707&lt;&gt;""),IF(G2707="","",IF(ISNUMBER(MATCH(SUBSTITUTE(G2707," ",""),SUBSTITUTE('Look Up Values'!$I$2:$I$10," ",""),0)),"","State error")),"")</f>
        <v/>
      </c>
      <c r="R2707" s="260" t="str">
        <f t="shared" si="85"/>
        <v/>
      </c>
    </row>
    <row r="2708" spans="1:18" ht="15.75">
      <c r="A2708" s="250">
        <v>2701</v>
      </c>
      <c r="B2708" s="198"/>
      <c r="C2708" s="25"/>
      <c r="D2708" s="25"/>
      <c r="E2708" s="25"/>
      <c r="F2708" s="25"/>
      <c r="G2708" s="26"/>
      <c r="H2708" s="27"/>
      <c r="I2708" s="28"/>
      <c r="J2708" s="430"/>
      <c r="K2708" s="48"/>
      <c r="L2708" s="457" t="str">
        <f t="shared" si="84"/>
        <v/>
      </c>
      <c r="M2708" s="245" cm="1">
        <f t="array" ref="M2708">SUMPRODUCT(--(N2708:Q2708&lt;&gt;"")) + IF(TRIM(R2708)="",0,LEN(R2708)-LEN(SUBSTITUTE(R2708,",",""))+1)</f>
        <v>0</v>
      </c>
      <c r="N2708" s="242" t="str">
        <f>IF(AND(I2708&lt;&gt;0,I2708&lt;&gt;""),IF(TRIM(SUBSTITUTE(B2708,CHAR(160),""))="","",IF(ISNUMBER(MATCH(TRIM(SUBSTITUTE(B2708,CHAR(160),"")),'Look Up Values'!$B$2:$B$500,0)),"","Origin error")),"")</f>
        <v/>
      </c>
      <c r="O2708" s="242" t="str">
        <f>IF(AND(I2708&lt;&gt;0,I2708&lt;&gt;""),IF(C2708="","",IF(AND(ISNUMBER(--LEFT(C2708,FIND(" ",C2708&amp;" ")-1)),OR(LEN(LEFT(C2708,FIND(" ",C2708&amp;" ")-1))=6,LEN(LEFT(C2708,FIND(" ",C2708&amp;" ")-1))=7),OR(ISNUMBER(MATCH(LEFT(C2708,FIND(" ",C2708&amp;" ")-1),'Look Up Values'!$G$2:$G$1000,0)),ISNUMBER(MATCH(LEFT(C2708,FIND(" ",C2708&amp;" ")-1),'Look Up Values'!$AE$2:$AE$2000,0)))),"","EWC error")),"")</f>
        <v/>
      </c>
      <c r="P2708" s="242" t="str" cm="1">
        <f t="array" ref="P2708">IF(AND(I2708&lt;&gt;0,I2708&lt;&gt;""),IF(D2708="","",IF(ISNUMBER(MATCH(SUBSTITUTE(D2708," ",""),SUBSTITUTE('Look Up Values'!$S$2:$S$120," ",""),0)),"","D&amp;R error")),"")</f>
        <v/>
      </c>
      <c r="Q2708" s="242" t="str" cm="1">
        <f t="array" ref="Q2708">IF(AND(I2708&lt;&gt;0,I2708&lt;&gt;""),IF(G2708="","",IF(ISNUMBER(MATCH(SUBSTITUTE(G2708," ",""),SUBSTITUTE('Look Up Values'!$I$2:$I$10," ",""),0)),"","State error")),"")</f>
        <v/>
      </c>
      <c r="R2708" s="260" t="str">
        <f t="shared" si="85"/>
        <v/>
      </c>
    </row>
    <row r="2709" spans="1:18" ht="15.75">
      <c r="A2709" s="250">
        <v>2702</v>
      </c>
      <c r="B2709" s="198"/>
      <c r="C2709" s="25"/>
      <c r="D2709" s="25"/>
      <c r="E2709" s="25"/>
      <c r="F2709" s="25"/>
      <c r="G2709" s="26"/>
      <c r="H2709" s="27"/>
      <c r="I2709" s="28"/>
      <c r="J2709" s="430"/>
      <c r="K2709" s="48"/>
      <c r="L2709" s="457" t="str">
        <f t="shared" si="84"/>
        <v/>
      </c>
      <c r="M2709" s="245" cm="1">
        <f t="array" ref="M2709">SUMPRODUCT(--(N2709:Q2709&lt;&gt;"")) + IF(TRIM(R2709)="",0,LEN(R2709)-LEN(SUBSTITUTE(R2709,",",""))+1)</f>
        <v>0</v>
      </c>
      <c r="N2709" s="242" t="str">
        <f>IF(AND(I2709&lt;&gt;0,I2709&lt;&gt;""),IF(TRIM(SUBSTITUTE(B2709,CHAR(160),""))="","",IF(ISNUMBER(MATCH(TRIM(SUBSTITUTE(B2709,CHAR(160),"")),'Look Up Values'!$B$2:$B$500,0)),"","Origin error")),"")</f>
        <v/>
      </c>
      <c r="O2709" s="242" t="str">
        <f>IF(AND(I2709&lt;&gt;0,I2709&lt;&gt;""),IF(C2709="","",IF(AND(ISNUMBER(--LEFT(C2709,FIND(" ",C2709&amp;" ")-1)),OR(LEN(LEFT(C2709,FIND(" ",C2709&amp;" ")-1))=6,LEN(LEFT(C2709,FIND(" ",C2709&amp;" ")-1))=7),OR(ISNUMBER(MATCH(LEFT(C2709,FIND(" ",C2709&amp;" ")-1),'Look Up Values'!$G$2:$G$1000,0)),ISNUMBER(MATCH(LEFT(C2709,FIND(" ",C2709&amp;" ")-1),'Look Up Values'!$AE$2:$AE$2000,0)))),"","EWC error")),"")</f>
        <v/>
      </c>
      <c r="P2709" s="242" t="str" cm="1">
        <f t="array" ref="P2709">IF(AND(I2709&lt;&gt;0,I2709&lt;&gt;""),IF(D2709="","",IF(ISNUMBER(MATCH(SUBSTITUTE(D2709," ",""),SUBSTITUTE('Look Up Values'!$S$2:$S$120," ",""),0)),"","D&amp;R error")),"")</f>
        <v/>
      </c>
      <c r="Q2709" s="242" t="str" cm="1">
        <f t="array" ref="Q2709">IF(AND(I2709&lt;&gt;0,I2709&lt;&gt;""),IF(G2709="","",IF(ISNUMBER(MATCH(SUBSTITUTE(G2709," ",""),SUBSTITUTE('Look Up Values'!$I$2:$I$10," ",""),0)),"","State error")),"")</f>
        <v/>
      </c>
      <c r="R2709" s="260" t="str">
        <f t="shared" si="85"/>
        <v/>
      </c>
    </row>
    <row r="2710" spans="1:18" ht="15.75">
      <c r="A2710" s="250">
        <v>2703</v>
      </c>
      <c r="B2710" s="198"/>
      <c r="C2710" s="25"/>
      <c r="D2710" s="25"/>
      <c r="E2710" s="25"/>
      <c r="F2710" s="25"/>
      <c r="G2710" s="26"/>
      <c r="H2710" s="27"/>
      <c r="I2710" s="28"/>
      <c r="J2710" s="430"/>
      <c r="K2710" s="48"/>
      <c r="L2710" s="457" t="str">
        <f t="shared" si="84"/>
        <v/>
      </c>
      <c r="M2710" s="245" cm="1">
        <f t="array" ref="M2710">SUMPRODUCT(--(N2710:Q2710&lt;&gt;"")) + IF(TRIM(R2710)="",0,LEN(R2710)-LEN(SUBSTITUTE(R2710,",",""))+1)</f>
        <v>0</v>
      </c>
      <c r="N2710" s="242" t="str">
        <f>IF(AND(I2710&lt;&gt;0,I2710&lt;&gt;""),IF(TRIM(SUBSTITUTE(B2710,CHAR(160),""))="","",IF(ISNUMBER(MATCH(TRIM(SUBSTITUTE(B2710,CHAR(160),"")),'Look Up Values'!$B$2:$B$500,0)),"","Origin error")),"")</f>
        <v/>
      </c>
      <c r="O2710" s="242" t="str">
        <f>IF(AND(I2710&lt;&gt;0,I2710&lt;&gt;""),IF(C2710="","",IF(AND(ISNUMBER(--LEFT(C2710,FIND(" ",C2710&amp;" ")-1)),OR(LEN(LEFT(C2710,FIND(" ",C2710&amp;" ")-1))=6,LEN(LEFT(C2710,FIND(" ",C2710&amp;" ")-1))=7),OR(ISNUMBER(MATCH(LEFT(C2710,FIND(" ",C2710&amp;" ")-1),'Look Up Values'!$G$2:$G$1000,0)),ISNUMBER(MATCH(LEFT(C2710,FIND(" ",C2710&amp;" ")-1),'Look Up Values'!$AE$2:$AE$2000,0)))),"","EWC error")),"")</f>
        <v/>
      </c>
      <c r="P2710" s="242" t="str" cm="1">
        <f t="array" ref="P2710">IF(AND(I2710&lt;&gt;0,I2710&lt;&gt;""),IF(D2710="","",IF(ISNUMBER(MATCH(SUBSTITUTE(D2710," ",""),SUBSTITUTE('Look Up Values'!$S$2:$S$120," ",""),0)),"","D&amp;R error")),"")</f>
        <v/>
      </c>
      <c r="Q2710" s="242" t="str" cm="1">
        <f t="array" ref="Q2710">IF(AND(I2710&lt;&gt;0,I2710&lt;&gt;""),IF(G2710="","",IF(ISNUMBER(MATCH(SUBSTITUTE(G2710," ",""),SUBSTITUTE('Look Up Values'!$I$2:$I$10," ",""),0)),"","State error")),"")</f>
        <v/>
      </c>
      <c r="R2710" s="260" t="str">
        <f t="shared" si="85"/>
        <v/>
      </c>
    </row>
    <row r="2711" spans="1:18" ht="15.75">
      <c r="A2711" s="250">
        <v>2704</v>
      </c>
      <c r="B2711" s="198"/>
      <c r="C2711" s="25"/>
      <c r="D2711" s="25"/>
      <c r="E2711" s="25"/>
      <c r="F2711" s="25"/>
      <c r="G2711" s="26"/>
      <c r="H2711" s="27"/>
      <c r="I2711" s="28"/>
      <c r="J2711" s="430"/>
      <c r="K2711" s="48"/>
      <c r="L2711" s="457" t="str">
        <f t="shared" si="84"/>
        <v/>
      </c>
      <c r="M2711" s="245" cm="1">
        <f t="array" ref="M2711">SUMPRODUCT(--(N2711:Q2711&lt;&gt;"")) + IF(TRIM(R2711)="",0,LEN(R2711)-LEN(SUBSTITUTE(R2711,",",""))+1)</f>
        <v>0</v>
      </c>
      <c r="N2711" s="242" t="str">
        <f>IF(AND(I2711&lt;&gt;0,I2711&lt;&gt;""),IF(TRIM(SUBSTITUTE(B2711,CHAR(160),""))="","",IF(ISNUMBER(MATCH(TRIM(SUBSTITUTE(B2711,CHAR(160),"")),'Look Up Values'!$B$2:$B$500,0)),"","Origin error")),"")</f>
        <v/>
      </c>
      <c r="O2711" s="242" t="str">
        <f>IF(AND(I2711&lt;&gt;0,I2711&lt;&gt;""),IF(C2711="","",IF(AND(ISNUMBER(--LEFT(C2711,FIND(" ",C2711&amp;" ")-1)),OR(LEN(LEFT(C2711,FIND(" ",C2711&amp;" ")-1))=6,LEN(LEFT(C2711,FIND(" ",C2711&amp;" ")-1))=7),OR(ISNUMBER(MATCH(LEFT(C2711,FIND(" ",C2711&amp;" ")-1),'Look Up Values'!$G$2:$G$1000,0)),ISNUMBER(MATCH(LEFT(C2711,FIND(" ",C2711&amp;" ")-1),'Look Up Values'!$AE$2:$AE$2000,0)))),"","EWC error")),"")</f>
        <v/>
      </c>
      <c r="P2711" s="242" t="str" cm="1">
        <f t="array" ref="P2711">IF(AND(I2711&lt;&gt;0,I2711&lt;&gt;""),IF(D2711="","",IF(ISNUMBER(MATCH(SUBSTITUTE(D2711," ",""),SUBSTITUTE('Look Up Values'!$S$2:$S$120," ",""),0)),"","D&amp;R error")),"")</f>
        <v/>
      </c>
      <c r="Q2711" s="242" t="str" cm="1">
        <f t="array" ref="Q2711">IF(AND(I2711&lt;&gt;0,I2711&lt;&gt;""),IF(G2711="","",IF(ISNUMBER(MATCH(SUBSTITUTE(G2711," ",""),SUBSTITUTE('Look Up Values'!$I$2:$I$10," ",""),0)),"","State error")),"")</f>
        <v/>
      </c>
      <c r="R2711" s="260" t="str">
        <f t="shared" si="85"/>
        <v/>
      </c>
    </row>
    <row r="2712" spans="1:18" ht="15.75">
      <c r="A2712" s="250">
        <v>2705</v>
      </c>
      <c r="B2712" s="198"/>
      <c r="C2712" s="25"/>
      <c r="D2712" s="25"/>
      <c r="E2712" s="25"/>
      <c r="F2712" s="25"/>
      <c r="G2712" s="26"/>
      <c r="H2712" s="27"/>
      <c r="I2712" s="28"/>
      <c r="J2712" s="430"/>
      <c r="K2712" s="48"/>
      <c r="L2712" s="457" t="str">
        <f t="shared" si="84"/>
        <v/>
      </c>
      <c r="M2712" s="245" cm="1">
        <f t="array" ref="M2712">SUMPRODUCT(--(N2712:Q2712&lt;&gt;"")) + IF(TRIM(R2712)="",0,LEN(R2712)-LEN(SUBSTITUTE(R2712,",",""))+1)</f>
        <v>0</v>
      </c>
      <c r="N2712" s="242" t="str">
        <f>IF(AND(I2712&lt;&gt;0,I2712&lt;&gt;""),IF(TRIM(SUBSTITUTE(B2712,CHAR(160),""))="","",IF(ISNUMBER(MATCH(TRIM(SUBSTITUTE(B2712,CHAR(160),"")),'Look Up Values'!$B$2:$B$500,0)),"","Origin error")),"")</f>
        <v/>
      </c>
      <c r="O2712" s="242" t="str">
        <f>IF(AND(I2712&lt;&gt;0,I2712&lt;&gt;""),IF(C2712="","",IF(AND(ISNUMBER(--LEFT(C2712,FIND(" ",C2712&amp;" ")-1)),OR(LEN(LEFT(C2712,FIND(" ",C2712&amp;" ")-1))=6,LEN(LEFT(C2712,FIND(" ",C2712&amp;" ")-1))=7),OR(ISNUMBER(MATCH(LEFT(C2712,FIND(" ",C2712&amp;" ")-1),'Look Up Values'!$G$2:$G$1000,0)),ISNUMBER(MATCH(LEFT(C2712,FIND(" ",C2712&amp;" ")-1),'Look Up Values'!$AE$2:$AE$2000,0)))),"","EWC error")),"")</f>
        <v/>
      </c>
      <c r="P2712" s="242" t="str" cm="1">
        <f t="array" ref="P2712">IF(AND(I2712&lt;&gt;0,I2712&lt;&gt;""),IF(D2712="","",IF(ISNUMBER(MATCH(SUBSTITUTE(D2712," ",""),SUBSTITUTE('Look Up Values'!$S$2:$S$120," ",""),0)),"","D&amp;R error")),"")</f>
        <v/>
      </c>
      <c r="Q2712" s="242" t="str" cm="1">
        <f t="array" ref="Q2712">IF(AND(I2712&lt;&gt;0,I2712&lt;&gt;""),IF(G2712="","",IF(ISNUMBER(MATCH(SUBSTITUTE(G2712," ",""),SUBSTITUTE('Look Up Values'!$I$2:$I$10," ",""),0)),"","State error")),"")</f>
        <v/>
      </c>
      <c r="R2712" s="260" t="str">
        <f t="shared" si="85"/>
        <v/>
      </c>
    </row>
    <row r="2713" spans="1:18" ht="15.75">
      <c r="A2713" s="250">
        <v>2706</v>
      </c>
      <c r="B2713" s="198"/>
      <c r="C2713" s="25"/>
      <c r="D2713" s="25"/>
      <c r="E2713" s="25"/>
      <c r="F2713" s="25"/>
      <c r="G2713" s="26"/>
      <c r="H2713" s="27"/>
      <c r="I2713" s="28"/>
      <c r="J2713" s="430"/>
      <c r="K2713" s="48"/>
      <c r="L2713" s="457" t="str">
        <f t="shared" si="84"/>
        <v/>
      </c>
      <c r="M2713" s="245" cm="1">
        <f t="array" ref="M2713">SUMPRODUCT(--(N2713:Q2713&lt;&gt;"")) + IF(TRIM(R2713)="",0,LEN(R2713)-LEN(SUBSTITUTE(R2713,",",""))+1)</f>
        <v>0</v>
      </c>
      <c r="N2713" s="242" t="str">
        <f>IF(AND(I2713&lt;&gt;0,I2713&lt;&gt;""),IF(TRIM(SUBSTITUTE(B2713,CHAR(160),""))="","",IF(ISNUMBER(MATCH(TRIM(SUBSTITUTE(B2713,CHAR(160),"")),'Look Up Values'!$B$2:$B$500,0)),"","Origin error")),"")</f>
        <v/>
      </c>
      <c r="O2713" s="242" t="str">
        <f>IF(AND(I2713&lt;&gt;0,I2713&lt;&gt;""),IF(C2713="","",IF(AND(ISNUMBER(--LEFT(C2713,FIND(" ",C2713&amp;" ")-1)),OR(LEN(LEFT(C2713,FIND(" ",C2713&amp;" ")-1))=6,LEN(LEFT(C2713,FIND(" ",C2713&amp;" ")-1))=7),OR(ISNUMBER(MATCH(LEFT(C2713,FIND(" ",C2713&amp;" ")-1),'Look Up Values'!$G$2:$G$1000,0)),ISNUMBER(MATCH(LEFT(C2713,FIND(" ",C2713&amp;" ")-1),'Look Up Values'!$AE$2:$AE$2000,0)))),"","EWC error")),"")</f>
        <v/>
      </c>
      <c r="P2713" s="242" t="str" cm="1">
        <f t="array" ref="P2713">IF(AND(I2713&lt;&gt;0,I2713&lt;&gt;""),IF(D2713="","",IF(ISNUMBER(MATCH(SUBSTITUTE(D2713," ",""),SUBSTITUTE('Look Up Values'!$S$2:$S$120," ",""),0)),"","D&amp;R error")),"")</f>
        <v/>
      </c>
      <c r="Q2713" s="242" t="str" cm="1">
        <f t="array" ref="Q2713">IF(AND(I2713&lt;&gt;0,I2713&lt;&gt;""),IF(G2713="","",IF(ISNUMBER(MATCH(SUBSTITUTE(G2713," ",""),SUBSTITUTE('Look Up Values'!$I$2:$I$10," ",""),0)),"","State error")),"")</f>
        <v/>
      </c>
      <c r="R2713" s="260" t="str">
        <f t="shared" si="85"/>
        <v/>
      </c>
    </row>
    <row r="2714" spans="1:18" ht="15.75">
      <c r="A2714" s="250">
        <v>2707</v>
      </c>
      <c r="B2714" s="198"/>
      <c r="C2714" s="25"/>
      <c r="D2714" s="25"/>
      <c r="E2714" s="25"/>
      <c r="F2714" s="25"/>
      <c r="G2714" s="26"/>
      <c r="H2714" s="27"/>
      <c r="I2714" s="28"/>
      <c r="J2714" s="430"/>
      <c r="K2714" s="48"/>
      <c r="L2714" s="457" t="str">
        <f t="shared" si="84"/>
        <v/>
      </c>
      <c r="M2714" s="245" cm="1">
        <f t="array" ref="M2714">SUMPRODUCT(--(N2714:Q2714&lt;&gt;"")) + IF(TRIM(R2714)="",0,LEN(R2714)-LEN(SUBSTITUTE(R2714,",",""))+1)</f>
        <v>0</v>
      </c>
      <c r="N2714" s="242" t="str">
        <f>IF(AND(I2714&lt;&gt;0,I2714&lt;&gt;""),IF(TRIM(SUBSTITUTE(B2714,CHAR(160),""))="","",IF(ISNUMBER(MATCH(TRIM(SUBSTITUTE(B2714,CHAR(160),"")),'Look Up Values'!$B$2:$B$500,0)),"","Origin error")),"")</f>
        <v/>
      </c>
      <c r="O2714" s="242" t="str">
        <f>IF(AND(I2714&lt;&gt;0,I2714&lt;&gt;""),IF(C2714="","",IF(AND(ISNUMBER(--LEFT(C2714,FIND(" ",C2714&amp;" ")-1)),OR(LEN(LEFT(C2714,FIND(" ",C2714&amp;" ")-1))=6,LEN(LEFT(C2714,FIND(" ",C2714&amp;" ")-1))=7),OR(ISNUMBER(MATCH(LEFT(C2714,FIND(" ",C2714&amp;" ")-1),'Look Up Values'!$G$2:$G$1000,0)),ISNUMBER(MATCH(LEFT(C2714,FIND(" ",C2714&amp;" ")-1),'Look Up Values'!$AE$2:$AE$2000,0)))),"","EWC error")),"")</f>
        <v/>
      </c>
      <c r="P2714" s="242" t="str" cm="1">
        <f t="array" ref="P2714">IF(AND(I2714&lt;&gt;0,I2714&lt;&gt;""),IF(D2714="","",IF(ISNUMBER(MATCH(SUBSTITUTE(D2714," ",""),SUBSTITUTE('Look Up Values'!$S$2:$S$120," ",""),0)),"","D&amp;R error")),"")</f>
        <v/>
      </c>
      <c r="Q2714" s="242" t="str" cm="1">
        <f t="array" ref="Q2714">IF(AND(I2714&lt;&gt;0,I2714&lt;&gt;""),IF(G2714="","",IF(ISNUMBER(MATCH(SUBSTITUTE(G2714," ",""),SUBSTITUTE('Look Up Values'!$I$2:$I$10," ",""),0)),"","State error")),"")</f>
        <v/>
      </c>
      <c r="R2714" s="260" t="str">
        <f t="shared" si="85"/>
        <v/>
      </c>
    </row>
    <row r="2715" spans="1:18" ht="15.75">
      <c r="A2715" s="250">
        <v>2708</v>
      </c>
      <c r="B2715" s="198"/>
      <c r="C2715" s="25"/>
      <c r="D2715" s="25"/>
      <c r="E2715" s="25"/>
      <c r="F2715" s="25"/>
      <c r="G2715" s="26"/>
      <c r="H2715" s="27"/>
      <c r="I2715" s="28"/>
      <c r="J2715" s="430"/>
      <c r="K2715" s="48"/>
      <c r="L2715" s="457" t="str">
        <f t="shared" si="84"/>
        <v/>
      </c>
      <c r="M2715" s="245" cm="1">
        <f t="array" ref="M2715">SUMPRODUCT(--(N2715:Q2715&lt;&gt;"")) + IF(TRIM(R2715)="",0,LEN(R2715)-LEN(SUBSTITUTE(R2715,",",""))+1)</f>
        <v>0</v>
      </c>
      <c r="N2715" s="242" t="str">
        <f>IF(AND(I2715&lt;&gt;0,I2715&lt;&gt;""),IF(TRIM(SUBSTITUTE(B2715,CHAR(160),""))="","",IF(ISNUMBER(MATCH(TRIM(SUBSTITUTE(B2715,CHAR(160),"")),'Look Up Values'!$B$2:$B$500,0)),"","Origin error")),"")</f>
        <v/>
      </c>
      <c r="O2715" s="242" t="str">
        <f>IF(AND(I2715&lt;&gt;0,I2715&lt;&gt;""),IF(C2715="","",IF(AND(ISNUMBER(--LEFT(C2715,FIND(" ",C2715&amp;" ")-1)),OR(LEN(LEFT(C2715,FIND(" ",C2715&amp;" ")-1))=6,LEN(LEFT(C2715,FIND(" ",C2715&amp;" ")-1))=7),OR(ISNUMBER(MATCH(LEFT(C2715,FIND(" ",C2715&amp;" ")-1),'Look Up Values'!$G$2:$G$1000,0)),ISNUMBER(MATCH(LEFT(C2715,FIND(" ",C2715&amp;" ")-1),'Look Up Values'!$AE$2:$AE$2000,0)))),"","EWC error")),"")</f>
        <v/>
      </c>
      <c r="P2715" s="242" t="str" cm="1">
        <f t="array" ref="P2715">IF(AND(I2715&lt;&gt;0,I2715&lt;&gt;""),IF(D2715="","",IF(ISNUMBER(MATCH(SUBSTITUTE(D2715," ",""),SUBSTITUTE('Look Up Values'!$S$2:$S$120," ",""),0)),"","D&amp;R error")),"")</f>
        <v/>
      </c>
      <c r="Q2715" s="242" t="str" cm="1">
        <f t="array" ref="Q2715">IF(AND(I2715&lt;&gt;0,I2715&lt;&gt;""),IF(G2715="","",IF(ISNUMBER(MATCH(SUBSTITUTE(G2715," ",""),SUBSTITUTE('Look Up Values'!$I$2:$I$10," ",""),0)),"","State error")),"")</f>
        <v/>
      </c>
      <c r="R2715" s="260" t="str">
        <f t="shared" si="85"/>
        <v/>
      </c>
    </row>
    <row r="2716" spans="1:18" ht="15.75">
      <c r="A2716" s="250">
        <v>2709</v>
      </c>
      <c r="B2716" s="198"/>
      <c r="C2716" s="25"/>
      <c r="D2716" s="25"/>
      <c r="E2716" s="25"/>
      <c r="F2716" s="25"/>
      <c r="G2716" s="26"/>
      <c r="H2716" s="27"/>
      <c r="I2716" s="28"/>
      <c r="J2716" s="430"/>
      <c r="K2716" s="48"/>
      <c r="L2716" s="457" t="str">
        <f t="shared" si="84"/>
        <v/>
      </c>
      <c r="M2716" s="245" cm="1">
        <f t="array" ref="M2716">SUMPRODUCT(--(N2716:Q2716&lt;&gt;"")) + IF(TRIM(R2716)="",0,LEN(R2716)-LEN(SUBSTITUTE(R2716,",",""))+1)</f>
        <v>0</v>
      </c>
      <c r="N2716" s="242" t="str">
        <f>IF(AND(I2716&lt;&gt;0,I2716&lt;&gt;""),IF(TRIM(SUBSTITUTE(B2716,CHAR(160),""))="","",IF(ISNUMBER(MATCH(TRIM(SUBSTITUTE(B2716,CHAR(160),"")),'Look Up Values'!$B$2:$B$500,0)),"","Origin error")),"")</f>
        <v/>
      </c>
      <c r="O2716" s="242" t="str">
        <f>IF(AND(I2716&lt;&gt;0,I2716&lt;&gt;""),IF(C2716="","",IF(AND(ISNUMBER(--LEFT(C2716,FIND(" ",C2716&amp;" ")-1)),OR(LEN(LEFT(C2716,FIND(" ",C2716&amp;" ")-1))=6,LEN(LEFT(C2716,FIND(" ",C2716&amp;" ")-1))=7),OR(ISNUMBER(MATCH(LEFT(C2716,FIND(" ",C2716&amp;" ")-1),'Look Up Values'!$G$2:$G$1000,0)),ISNUMBER(MATCH(LEFT(C2716,FIND(" ",C2716&amp;" ")-1),'Look Up Values'!$AE$2:$AE$2000,0)))),"","EWC error")),"")</f>
        <v/>
      </c>
      <c r="P2716" s="242" t="str" cm="1">
        <f t="array" ref="P2716">IF(AND(I2716&lt;&gt;0,I2716&lt;&gt;""),IF(D2716="","",IF(ISNUMBER(MATCH(SUBSTITUTE(D2716," ",""),SUBSTITUTE('Look Up Values'!$S$2:$S$120," ",""),0)),"","D&amp;R error")),"")</f>
        <v/>
      </c>
      <c r="Q2716" s="242" t="str" cm="1">
        <f t="array" ref="Q2716">IF(AND(I2716&lt;&gt;0,I2716&lt;&gt;""),IF(G2716="","",IF(ISNUMBER(MATCH(SUBSTITUTE(G2716," ",""),SUBSTITUTE('Look Up Values'!$I$2:$I$10," ",""),0)),"","State error")),"")</f>
        <v/>
      </c>
      <c r="R2716" s="260" t="str">
        <f t="shared" si="85"/>
        <v/>
      </c>
    </row>
    <row r="2717" spans="1:18" ht="15.75">
      <c r="A2717" s="250">
        <v>2710</v>
      </c>
      <c r="B2717" s="198"/>
      <c r="C2717" s="25"/>
      <c r="D2717" s="25"/>
      <c r="E2717" s="25"/>
      <c r="F2717" s="25"/>
      <c r="G2717" s="26"/>
      <c r="H2717" s="27"/>
      <c r="I2717" s="28"/>
      <c r="J2717" s="430"/>
      <c r="K2717" s="48"/>
      <c r="L2717" s="457" t="str">
        <f t="shared" si="84"/>
        <v/>
      </c>
      <c r="M2717" s="245" cm="1">
        <f t="array" ref="M2717">SUMPRODUCT(--(N2717:Q2717&lt;&gt;"")) + IF(TRIM(R2717)="",0,LEN(R2717)-LEN(SUBSTITUTE(R2717,",",""))+1)</f>
        <v>0</v>
      </c>
      <c r="N2717" s="242" t="str">
        <f>IF(AND(I2717&lt;&gt;0,I2717&lt;&gt;""),IF(TRIM(SUBSTITUTE(B2717,CHAR(160),""))="","",IF(ISNUMBER(MATCH(TRIM(SUBSTITUTE(B2717,CHAR(160),"")),'Look Up Values'!$B$2:$B$500,0)),"","Origin error")),"")</f>
        <v/>
      </c>
      <c r="O2717" s="242" t="str">
        <f>IF(AND(I2717&lt;&gt;0,I2717&lt;&gt;""),IF(C2717="","",IF(AND(ISNUMBER(--LEFT(C2717,FIND(" ",C2717&amp;" ")-1)),OR(LEN(LEFT(C2717,FIND(" ",C2717&amp;" ")-1))=6,LEN(LEFT(C2717,FIND(" ",C2717&amp;" ")-1))=7),OR(ISNUMBER(MATCH(LEFT(C2717,FIND(" ",C2717&amp;" ")-1),'Look Up Values'!$G$2:$G$1000,0)),ISNUMBER(MATCH(LEFT(C2717,FIND(" ",C2717&amp;" ")-1),'Look Up Values'!$AE$2:$AE$2000,0)))),"","EWC error")),"")</f>
        <v/>
      </c>
      <c r="P2717" s="242" t="str" cm="1">
        <f t="array" ref="P2717">IF(AND(I2717&lt;&gt;0,I2717&lt;&gt;""),IF(D2717="","",IF(ISNUMBER(MATCH(SUBSTITUTE(D2717," ",""),SUBSTITUTE('Look Up Values'!$S$2:$S$120," ",""),0)),"","D&amp;R error")),"")</f>
        <v/>
      </c>
      <c r="Q2717" s="242" t="str" cm="1">
        <f t="array" ref="Q2717">IF(AND(I2717&lt;&gt;0,I2717&lt;&gt;""),IF(G2717="","",IF(ISNUMBER(MATCH(SUBSTITUTE(G2717," ",""),SUBSTITUTE('Look Up Values'!$I$2:$I$10," ",""),0)),"","State error")),"")</f>
        <v/>
      </c>
      <c r="R2717" s="260" t="str">
        <f t="shared" si="85"/>
        <v/>
      </c>
    </row>
    <row r="2718" spans="1:18" ht="15.75">
      <c r="A2718" s="250">
        <v>2711</v>
      </c>
      <c r="B2718" s="198"/>
      <c r="C2718" s="25"/>
      <c r="D2718" s="25"/>
      <c r="E2718" s="25"/>
      <c r="F2718" s="25"/>
      <c r="G2718" s="26"/>
      <c r="H2718" s="27"/>
      <c r="I2718" s="28"/>
      <c r="J2718" s="430"/>
      <c r="K2718" s="48"/>
      <c r="L2718" s="457" t="str">
        <f t="shared" si="84"/>
        <v/>
      </c>
      <c r="M2718" s="245" cm="1">
        <f t="array" ref="M2718">SUMPRODUCT(--(N2718:Q2718&lt;&gt;"")) + IF(TRIM(R2718)="",0,LEN(R2718)-LEN(SUBSTITUTE(R2718,",",""))+1)</f>
        <v>0</v>
      </c>
      <c r="N2718" s="242" t="str">
        <f>IF(AND(I2718&lt;&gt;0,I2718&lt;&gt;""),IF(TRIM(SUBSTITUTE(B2718,CHAR(160),""))="","",IF(ISNUMBER(MATCH(TRIM(SUBSTITUTE(B2718,CHAR(160),"")),'Look Up Values'!$B$2:$B$500,0)),"","Origin error")),"")</f>
        <v/>
      </c>
      <c r="O2718" s="242" t="str">
        <f>IF(AND(I2718&lt;&gt;0,I2718&lt;&gt;""),IF(C2718="","",IF(AND(ISNUMBER(--LEFT(C2718,FIND(" ",C2718&amp;" ")-1)),OR(LEN(LEFT(C2718,FIND(" ",C2718&amp;" ")-1))=6,LEN(LEFT(C2718,FIND(" ",C2718&amp;" ")-1))=7),OR(ISNUMBER(MATCH(LEFT(C2718,FIND(" ",C2718&amp;" ")-1),'Look Up Values'!$G$2:$G$1000,0)),ISNUMBER(MATCH(LEFT(C2718,FIND(" ",C2718&amp;" ")-1),'Look Up Values'!$AE$2:$AE$2000,0)))),"","EWC error")),"")</f>
        <v/>
      </c>
      <c r="P2718" s="242" t="str" cm="1">
        <f t="array" ref="P2718">IF(AND(I2718&lt;&gt;0,I2718&lt;&gt;""),IF(D2718="","",IF(ISNUMBER(MATCH(SUBSTITUTE(D2718," ",""),SUBSTITUTE('Look Up Values'!$S$2:$S$120," ",""),0)),"","D&amp;R error")),"")</f>
        <v/>
      </c>
      <c r="Q2718" s="242" t="str" cm="1">
        <f t="array" ref="Q2718">IF(AND(I2718&lt;&gt;0,I2718&lt;&gt;""),IF(G2718="","",IF(ISNUMBER(MATCH(SUBSTITUTE(G2718," ",""),SUBSTITUTE('Look Up Values'!$I$2:$I$10," ",""),0)),"","State error")),"")</f>
        <v/>
      </c>
      <c r="R2718" s="260" t="str">
        <f t="shared" si="85"/>
        <v/>
      </c>
    </row>
    <row r="2719" spans="1:18" ht="15.75">
      <c r="A2719" s="250">
        <v>2712</v>
      </c>
      <c r="B2719" s="198"/>
      <c r="C2719" s="25"/>
      <c r="D2719" s="25"/>
      <c r="E2719" s="25"/>
      <c r="F2719" s="25"/>
      <c r="G2719" s="26"/>
      <c r="H2719" s="27"/>
      <c r="I2719" s="28"/>
      <c r="J2719" s="430"/>
      <c r="K2719" s="48"/>
      <c r="L2719" s="457" t="str">
        <f t="shared" si="84"/>
        <v/>
      </c>
      <c r="M2719" s="245" cm="1">
        <f t="array" ref="M2719">SUMPRODUCT(--(N2719:Q2719&lt;&gt;"")) + IF(TRIM(R2719)="",0,LEN(R2719)-LEN(SUBSTITUTE(R2719,",",""))+1)</f>
        <v>0</v>
      </c>
      <c r="N2719" s="242" t="str">
        <f>IF(AND(I2719&lt;&gt;0,I2719&lt;&gt;""),IF(TRIM(SUBSTITUTE(B2719,CHAR(160),""))="","",IF(ISNUMBER(MATCH(TRIM(SUBSTITUTE(B2719,CHAR(160),"")),'Look Up Values'!$B$2:$B$500,0)),"","Origin error")),"")</f>
        <v/>
      </c>
      <c r="O2719" s="242" t="str">
        <f>IF(AND(I2719&lt;&gt;0,I2719&lt;&gt;""),IF(C2719="","",IF(AND(ISNUMBER(--LEFT(C2719,FIND(" ",C2719&amp;" ")-1)),OR(LEN(LEFT(C2719,FIND(" ",C2719&amp;" ")-1))=6,LEN(LEFT(C2719,FIND(" ",C2719&amp;" ")-1))=7),OR(ISNUMBER(MATCH(LEFT(C2719,FIND(" ",C2719&amp;" ")-1),'Look Up Values'!$G$2:$G$1000,0)),ISNUMBER(MATCH(LEFT(C2719,FIND(" ",C2719&amp;" ")-1),'Look Up Values'!$AE$2:$AE$2000,0)))),"","EWC error")),"")</f>
        <v/>
      </c>
      <c r="P2719" s="242" t="str" cm="1">
        <f t="array" ref="P2719">IF(AND(I2719&lt;&gt;0,I2719&lt;&gt;""),IF(D2719="","",IF(ISNUMBER(MATCH(SUBSTITUTE(D2719," ",""),SUBSTITUTE('Look Up Values'!$S$2:$S$120," ",""),0)),"","D&amp;R error")),"")</f>
        <v/>
      </c>
      <c r="Q2719" s="242" t="str" cm="1">
        <f t="array" ref="Q2719">IF(AND(I2719&lt;&gt;0,I2719&lt;&gt;""),IF(G2719="","",IF(ISNUMBER(MATCH(SUBSTITUTE(G2719," ",""),SUBSTITUTE('Look Up Values'!$I$2:$I$10," ",""),0)),"","State error")),"")</f>
        <v/>
      </c>
      <c r="R2719" s="260" t="str">
        <f t="shared" si="85"/>
        <v/>
      </c>
    </row>
    <row r="2720" spans="1:18" ht="15.75">
      <c r="A2720" s="250">
        <v>2713</v>
      </c>
      <c r="B2720" s="198"/>
      <c r="C2720" s="25"/>
      <c r="D2720" s="25"/>
      <c r="E2720" s="25"/>
      <c r="F2720" s="25"/>
      <c r="G2720" s="26"/>
      <c r="H2720" s="27"/>
      <c r="I2720" s="28"/>
      <c r="J2720" s="430"/>
      <c r="K2720" s="48"/>
      <c r="L2720" s="457" t="str">
        <f t="shared" si="84"/>
        <v/>
      </c>
      <c r="M2720" s="245" cm="1">
        <f t="array" ref="M2720">SUMPRODUCT(--(N2720:Q2720&lt;&gt;"")) + IF(TRIM(R2720)="",0,LEN(R2720)-LEN(SUBSTITUTE(R2720,",",""))+1)</f>
        <v>0</v>
      </c>
      <c r="N2720" s="242" t="str">
        <f>IF(AND(I2720&lt;&gt;0,I2720&lt;&gt;""),IF(TRIM(SUBSTITUTE(B2720,CHAR(160),""))="","",IF(ISNUMBER(MATCH(TRIM(SUBSTITUTE(B2720,CHAR(160),"")),'Look Up Values'!$B$2:$B$500,0)),"","Origin error")),"")</f>
        <v/>
      </c>
      <c r="O2720" s="242" t="str">
        <f>IF(AND(I2720&lt;&gt;0,I2720&lt;&gt;""),IF(C2720="","",IF(AND(ISNUMBER(--LEFT(C2720,FIND(" ",C2720&amp;" ")-1)),OR(LEN(LEFT(C2720,FIND(" ",C2720&amp;" ")-1))=6,LEN(LEFT(C2720,FIND(" ",C2720&amp;" ")-1))=7),OR(ISNUMBER(MATCH(LEFT(C2720,FIND(" ",C2720&amp;" ")-1),'Look Up Values'!$G$2:$G$1000,0)),ISNUMBER(MATCH(LEFT(C2720,FIND(" ",C2720&amp;" ")-1),'Look Up Values'!$AE$2:$AE$2000,0)))),"","EWC error")),"")</f>
        <v/>
      </c>
      <c r="P2720" s="242" t="str" cm="1">
        <f t="array" ref="P2720">IF(AND(I2720&lt;&gt;0,I2720&lt;&gt;""),IF(D2720="","",IF(ISNUMBER(MATCH(SUBSTITUTE(D2720," ",""),SUBSTITUTE('Look Up Values'!$S$2:$S$120," ",""),0)),"","D&amp;R error")),"")</f>
        <v/>
      </c>
      <c r="Q2720" s="242" t="str" cm="1">
        <f t="array" ref="Q2720">IF(AND(I2720&lt;&gt;0,I2720&lt;&gt;""),IF(G2720="","",IF(ISNUMBER(MATCH(SUBSTITUTE(G2720," ",""),SUBSTITUTE('Look Up Values'!$I$2:$I$10," ",""),0)),"","State error")),"")</f>
        <v/>
      </c>
      <c r="R2720" s="260" t="str">
        <f t="shared" si="85"/>
        <v/>
      </c>
    </row>
    <row r="2721" spans="1:18" ht="15.75">
      <c r="A2721" s="250">
        <v>2714</v>
      </c>
      <c r="B2721" s="198"/>
      <c r="C2721" s="25"/>
      <c r="D2721" s="25"/>
      <c r="E2721" s="25"/>
      <c r="F2721" s="25"/>
      <c r="G2721" s="26"/>
      <c r="H2721" s="27"/>
      <c r="I2721" s="28"/>
      <c r="J2721" s="430"/>
      <c r="K2721" s="48"/>
      <c r="L2721" s="457" t="str">
        <f t="shared" si="84"/>
        <v/>
      </c>
      <c r="M2721" s="245" cm="1">
        <f t="array" ref="M2721">SUMPRODUCT(--(N2721:Q2721&lt;&gt;"")) + IF(TRIM(R2721)="",0,LEN(R2721)-LEN(SUBSTITUTE(R2721,",",""))+1)</f>
        <v>0</v>
      </c>
      <c r="N2721" s="242" t="str">
        <f>IF(AND(I2721&lt;&gt;0,I2721&lt;&gt;""),IF(TRIM(SUBSTITUTE(B2721,CHAR(160),""))="","",IF(ISNUMBER(MATCH(TRIM(SUBSTITUTE(B2721,CHAR(160),"")),'Look Up Values'!$B$2:$B$500,0)),"","Origin error")),"")</f>
        <v/>
      </c>
      <c r="O2721" s="242" t="str">
        <f>IF(AND(I2721&lt;&gt;0,I2721&lt;&gt;""),IF(C2721="","",IF(AND(ISNUMBER(--LEFT(C2721,FIND(" ",C2721&amp;" ")-1)),OR(LEN(LEFT(C2721,FIND(" ",C2721&amp;" ")-1))=6,LEN(LEFT(C2721,FIND(" ",C2721&amp;" ")-1))=7),OR(ISNUMBER(MATCH(LEFT(C2721,FIND(" ",C2721&amp;" ")-1),'Look Up Values'!$G$2:$G$1000,0)),ISNUMBER(MATCH(LEFT(C2721,FIND(" ",C2721&amp;" ")-1),'Look Up Values'!$AE$2:$AE$2000,0)))),"","EWC error")),"")</f>
        <v/>
      </c>
      <c r="P2721" s="242" t="str" cm="1">
        <f t="array" ref="P2721">IF(AND(I2721&lt;&gt;0,I2721&lt;&gt;""),IF(D2721="","",IF(ISNUMBER(MATCH(SUBSTITUTE(D2721," ",""),SUBSTITUTE('Look Up Values'!$S$2:$S$120," ",""),0)),"","D&amp;R error")),"")</f>
        <v/>
      </c>
      <c r="Q2721" s="242" t="str" cm="1">
        <f t="array" ref="Q2721">IF(AND(I2721&lt;&gt;0,I2721&lt;&gt;""),IF(G2721="","",IF(ISNUMBER(MATCH(SUBSTITUTE(G2721," ",""),SUBSTITUTE('Look Up Values'!$I$2:$I$10," ",""),0)),"","State error")),"")</f>
        <v/>
      </c>
      <c r="R2721" s="260" t="str">
        <f t="shared" si="85"/>
        <v/>
      </c>
    </row>
    <row r="2722" spans="1:18" ht="15.75">
      <c r="A2722" s="250">
        <v>2715</v>
      </c>
      <c r="B2722" s="198"/>
      <c r="C2722" s="25"/>
      <c r="D2722" s="25"/>
      <c r="E2722" s="25"/>
      <c r="F2722" s="25"/>
      <c r="G2722" s="26"/>
      <c r="H2722" s="27"/>
      <c r="I2722" s="28"/>
      <c r="J2722" s="430"/>
      <c r="K2722" s="48"/>
      <c r="L2722" s="457" t="str">
        <f t="shared" si="84"/>
        <v/>
      </c>
      <c r="M2722" s="245" cm="1">
        <f t="array" ref="M2722">SUMPRODUCT(--(N2722:Q2722&lt;&gt;"")) + IF(TRIM(R2722)="",0,LEN(R2722)-LEN(SUBSTITUTE(R2722,",",""))+1)</f>
        <v>0</v>
      </c>
      <c r="N2722" s="242" t="str">
        <f>IF(AND(I2722&lt;&gt;0,I2722&lt;&gt;""),IF(TRIM(SUBSTITUTE(B2722,CHAR(160),""))="","",IF(ISNUMBER(MATCH(TRIM(SUBSTITUTE(B2722,CHAR(160),"")),'Look Up Values'!$B$2:$B$500,0)),"","Origin error")),"")</f>
        <v/>
      </c>
      <c r="O2722" s="242" t="str">
        <f>IF(AND(I2722&lt;&gt;0,I2722&lt;&gt;""),IF(C2722="","",IF(AND(ISNUMBER(--LEFT(C2722,FIND(" ",C2722&amp;" ")-1)),OR(LEN(LEFT(C2722,FIND(" ",C2722&amp;" ")-1))=6,LEN(LEFT(C2722,FIND(" ",C2722&amp;" ")-1))=7),OR(ISNUMBER(MATCH(LEFT(C2722,FIND(" ",C2722&amp;" ")-1),'Look Up Values'!$G$2:$G$1000,0)),ISNUMBER(MATCH(LEFT(C2722,FIND(" ",C2722&amp;" ")-1),'Look Up Values'!$AE$2:$AE$2000,0)))),"","EWC error")),"")</f>
        <v/>
      </c>
      <c r="P2722" s="242" t="str" cm="1">
        <f t="array" ref="P2722">IF(AND(I2722&lt;&gt;0,I2722&lt;&gt;""),IF(D2722="","",IF(ISNUMBER(MATCH(SUBSTITUTE(D2722," ",""),SUBSTITUTE('Look Up Values'!$S$2:$S$120," ",""),0)),"","D&amp;R error")),"")</f>
        <v/>
      </c>
      <c r="Q2722" s="242" t="str" cm="1">
        <f t="array" ref="Q2722">IF(AND(I2722&lt;&gt;0,I2722&lt;&gt;""),IF(G2722="","",IF(ISNUMBER(MATCH(SUBSTITUTE(G2722," ",""),SUBSTITUTE('Look Up Values'!$I$2:$I$10," ",""),0)),"","State error")),"")</f>
        <v/>
      </c>
      <c r="R2722" s="260" t="str">
        <f t="shared" si="85"/>
        <v/>
      </c>
    </row>
    <row r="2723" spans="1:18" ht="15.75">
      <c r="A2723" s="250">
        <v>2716</v>
      </c>
      <c r="B2723" s="198"/>
      <c r="C2723" s="25"/>
      <c r="D2723" s="25"/>
      <c r="E2723" s="25"/>
      <c r="F2723" s="25"/>
      <c r="G2723" s="26"/>
      <c r="H2723" s="27"/>
      <c r="I2723" s="28"/>
      <c r="J2723" s="430"/>
      <c r="K2723" s="48"/>
      <c r="L2723" s="457" t="str">
        <f t="shared" si="84"/>
        <v/>
      </c>
      <c r="M2723" s="245" cm="1">
        <f t="array" ref="M2723">SUMPRODUCT(--(N2723:Q2723&lt;&gt;"")) + IF(TRIM(R2723)="",0,LEN(R2723)-LEN(SUBSTITUTE(R2723,",",""))+1)</f>
        <v>0</v>
      </c>
      <c r="N2723" s="242" t="str">
        <f>IF(AND(I2723&lt;&gt;0,I2723&lt;&gt;""),IF(TRIM(SUBSTITUTE(B2723,CHAR(160),""))="","",IF(ISNUMBER(MATCH(TRIM(SUBSTITUTE(B2723,CHAR(160),"")),'Look Up Values'!$B$2:$B$500,0)),"","Origin error")),"")</f>
        <v/>
      </c>
      <c r="O2723" s="242" t="str">
        <f>IF(AND(I2723&lt;&gt;0,I2723&lt;&gt;""),IF(C2723="","",IF(AND(ISNUMBER(--LEFT(C2723,FIND(" ",C2723&amp;" ")-1)),OR(LEN(LEFT(C2723,FIND(" ",C2723&amp;" ")-1))=6,LEN(LEFT(C2723,FIND(" ",C2723&amp;" ")-1))=7),OR(ISNUMBER(MATCH(LEFT(C2723,FIND(" ",C2723&amp;" ")-1),'Look Up Values'!$G$2:$G$1000,0)),ISNUMBER(MATCH(LEFT(C2723,FIND(" ",C2723&amp;" ")-1),'Look Up Values'!$AE$2:$AE$2000,0)))),"","EWC error")),"")</f>
        <v/>
      </c>
      <c r="P2723" s="242" t="str" cm="1">
        <f t="array" ref="P2723">IF(AND(I2723&lt;&gt;0,I2723&lt;&gt;""),IF(D2723="","",IF(ISNUMBER(MATCH(SUBSTITUTE(D2723," ",""),SUBSTITUTE('Look Up Values'!$S$2:$S$120," ",""),0)),"","D&amp;R error")),"")</f>
        <v/>
      </c>
      <c r="Q2723" s="242" t="str" cm="1">
        <f t="array" ref="Q2723">IF(AND(I2723&lt;&gt;0,I2723&lt;&gt;""),IF(G2723="","",IF(ISNUMBER(MATCH(SUBSTITUTE(G2723," ",""),SUBSTITUTE('Look Up Values'!$I$2:$I$10," ",""),0)),"","State error")),"")</f>
        <v/>
      </c>
      <c r="R2723" s="260" t="str">
        <f t="shared" si="85"/>
        <v/>
      </c>
    </row>
    <row r="2724" spans="1:18" ht="15.75">
      <c r="A2724" s="250">
        <v>2717</v>
      </c>
      <c r="B2724" s="198"/>
      <c r="C2724" s="25"/>
      <c r="D2724" s="25"/>
      <c r="E2724" s="25"/>
      <c r="F2724" s="25"/>
      <c r="G2724" s="26"/>
      <c r="H2724" s="27"/>
      <c r="I2724" s="28"/>
      <c r="J2724" s="430"/>
      <c r="K2724" s="48"/>
      <c r="L2724" s="457" t="str">
        <f t="shared" si="84"/>
        <v/>
      </c>
      <c r="M2724" s="245" cm="1">
        <f t="array" ref="M2724">SUMPRODUCT(--(N2724:Q2724&lt;&gt;"")) + IF(TRIM(R2724)="",0,LEN(R2724)-LEN(SUBSTITUTE(R2724,",",""))+1)</f>
        <v>0</v>
      </c>
      <c r="N2724" s="242" t="str">
        <f>IF(AND(I2724&lt;&gt;0,I2724&lt;&gt;""),IF(TRIM(SUBSTITUTE(B2724,CHAR(160),""))="","",IF(ISNUMBER(MATCH(TRIM(SUBSTITUTE(B2724,CHAR(160),"")),'Look Up Values'!$B$2:$B$500,0)),"","Origin error")),"")</f>
        <v/>
      </c>
      <c r="O2724" s="242" t="str">
        <f>IF(AND(I2724&lt;&gt;0,I2724&lt;&gt;""),IF(C2724="","",IF(AND(ISNUMBER(--LEFT(C2724,FIND(" ",C2724&amp;" ")-1)),OR(LEN(LEFT(C2724,FIND(" ",C2724&amp;" ")-1))=6,LEN(LEFT(C2724,FIND(" ",C2724&amp;" ")-1))=7),OR(ISNUMBER(MATCH(LEFT(C2724,FIND(" ",C2724&amp;" ")-1),'Look Up Values'!$G$2:$G$1000,0)),ISNUMBER(MATCH(LEFT(C2724,FIND(" ",C2724&amp;" ")-1),'Look Up Values'!$AE$2:$AE$2000,0)))),"","EWC error")),"")</f>
        <v/>
      </c>
      <c r="P2724" s="242" t="str" cm="1">
        <f t="array" ref="P2724">IF(AND(I2724&lt;&gt;0,I2724&lt;&gt;""),IF(D2724="","",IF(ISNUMBER(MATCH(SUBSTITUTE(D2724," ",""),SUBSTITUTE('Look Up Values'!$S$2:$S$120," ",""),0)),"","D&amp;R error")),"")</f>
        <v/>
      </c>
      <c r="Q2724" s="242" t="str" cm="1">
        <f t="array" ref="Q2724">IF(AND(I2724&lt;&gt;0,I2724&lt;&gt;""),IF(G2724="","",IF(ISNUMBER(MATCH(SUBSTITUTE(G2724," ",""),SUBSTITUTE('Look Up Values'!$I$2:$I$10," ",""),0)),"","State error")),"")</f>
        <v/>
      </c>
      <c r="R2724" s="260" t="str">
        <f t="shared" si="85"/>
        <v/>
      </c>
    </row>
    <row r="2725" spans="1:18" ht="15.75">
      <c r="A2725" s="250">
        <v>2718</v>
      </c>
      <c r="B2725" s="198"/>
      <c r="C2725" s="25"/>
      <c r="D2725" s="25"/>
      <c r="E2725" s="25"/>
      <c r="F2725" s="25"/>
      <c r="G2725" s="26"/>
      <c r="H2725" s="27"/>
      <c r="I2725" s="28"/>
      <c r="J2725" s="430"/>
      <c r="K2725" s="48"/>
      <c r="L2725" s="457" t="str">
        <f t="shared" si="84"/>
        <v/>
      </c>
      <c r="M2725" s="245" cm="1">
        <f t="array" ref="M2725">SUMPRODUCT(--(N2725:Q2725&lt;&gt;"")) + IF(TRIM(R2725)="",0,LEN(R2725)-LEN(SUBSTITUTE(R2725,",",""))+1)</f>
        <v>0</v>
      </c>
      <c r="N2725" s="242" t="str">
        <f>IF(AND(I2725&lt;&gt;0,I2725&lt;&gt;""),IF(TRIM(SUBSTITUTE(B2725,CHAR(160),""))="","",IF(ISNUMBER(MATCH(TRIM(SUBSTITUTE(B2725,CHAR(160),"")),'Look Up Values'!$B$2:$B$500,0)),"","Origin error")),"")</f>
        <v/>
      </c>
      <c r="O2725" s="242" t="str">
        <f>IF(AND(I2725&lt;&gt;0,I2725&lt;&gt;""),IF(C2725="","",IF(AND(ISNUMBER(--LEFT(C2725,FIND(" ",C2725&amp;" ")-1)),OR(LEN(LEFT(C2725,FIND(" ",C2725&amp;" ")-1))=6,LEN(LEFT(C2725,FIND(" ",C2725&amp;" ")-1))=7),OR(ISNUMBER(MATCH(LEFT(C2725,FIND(" ",C2725&amp;" ")-1),'Look Up Values'!$G$2:$G$1000,0)),ISNUMBER(MATCH(LEFT(C2725,FIND(" ",C2725&amp;" ")-1),'Look Up Values'!$AE$2:$AE$2000,0)))),"","EWC error")),"")</f>
        <v/>
      </c>
      <c r="P2725" s="242" t="str" cm="1">
        <f t="array" ref="P2725">IF(AND(I2725&lt;&gt;0,I2725&lt;&gt;""),IF(D2725="","",IF(ISNUMBER(MATCH(SUBSTITUTE(D2725," ",""),SUBSTITUTE('Look Up Values'!$S$2:$S$120," ",""),0)),"","D&amp;R error")),"")</f>
        <v/>
      </c>
      <c r="Q2725" s="242" t="str" cm="1">
        <f t="array" ref="Q2725">IF(AND(I2725&lt;&gt;0,I2725&lt;&gt;""),IF(G2725="","",IF(ISNUMBER(MATCH(SUBSTITUTE(G2725," ",""),SUBSTITUTE('Look Up Values'!$I$2:$I$10," ",""),0)),"","State error")),"")</f>
        <v/>
      </c>
      <c r="R2725" s="260" t="str">
        <f t="shared" si="85"/>
        <v/>
      </c>
    </row>
    <row r="2726" spans="1:18" ht="15.75">
      <c r="A2726" s="250">
        <v>2719</v>
      </c>
      <c r="B2726" s="198"/>
      <c r="C2726" s="25"/>
      <c r="D2726" s="25"/>
      <c r="E2726" s="25"/>
      <c r="F2726" s="25"/>
      <c r="G2726" s="26"/>
      <c r="H2726" s="27"/>
      <c r="I2726" s="28"/>
      <c r="J2726" s="430"/>
      <c r="K2726" s="48"/>
      <c r="L2726" s="457" t="str">
        <f t="shared" si="84"/>
        <v/>
      </c>
      <c r="M2726" s="245" cm="1">
        <f t="array" ref="M2726">SUMPRODUCT(--(N2726:Q2726&lt;&gt;"")) + IF(TRIM(R2726)="",0,LEN(R2726)-LEN(SUBSTITUTE(R2726,",",""))+1)</f>
        <v>0</v>
      </c>
      <c r="N2726" s="242" t="str">
        <f>IF(AND(I2726&lt;&gt;0,I2726&lt;&gt;""),IF(TRIM(SUBSTITUTE(B2726,CHAR(160),""))="","",IF(ISNUMBER(MATCH(TRIM(SUBSTITUTE(B2726,CHAR(160),"")),'Look Up Values'!$B$2:$B$500,0)),"","Origin error")),"")</f>
        <v/>
      </c>
      <c r="O2726" s="242" t="str">
        <f>IF(AND(I2726&lt;&gt;0,I2726&lt;&gt;""),IF(C2726="","",IF(AND(ISNUMBER(--LEFT(C2726,FIND(" ",C2726&amp;" ")-1)),OR(LEN(LEFT(C2726,FIND(" ",C2726&amp;" ")-1))=6,LEN(LEFT(C2726,FIND(" ",C2726&amp;" ")-1))=7),OR(ISNUMBER(MATCH(LEFT(C2726,FIND(" ",C2726&amp;" ")-1),'Look Up Values'!$G$2:$G$1000,0)),ISNUMBER(MATCH(LEFT(C2726,FIND(" ",C2726&amp;" ")-1),'Look Up Values'!$AE$2:$AE$2000,0)))),"","EWC error")),"")</f>
        <v/>
      </c>
      <c r="P2726" s="242" t="str" cm="1">
        <f t="array" ref="P2726">IF(AND(I2726&lt;&gt;0,I2726&lt;&gt;""),IF(D2726="","",IF(ISNUMBER(MATCH(SUBSTITUTE(D2726," ",""),SUBSTITUTE('Look Up Values'!$S$2:$S$120," ",""),0)),"","D&amp;R error")),"")</f>
        <v/>
      </c>
      <c r="Q2726" s="242" t="str" cm="1">
        <f t="array" ref="Q2726">IF(AND(I2726&lt;&gt;0,I2726&lt;&gt;""),IF(G2726="","",IF(ISNUMBER(MATCH(SUBSTITUTE(G2726," ",""),SUBSTITUTE('Look Up Values'!$I$2:$I$10," ",""),0)),"","State error")),"")</f>
        <v/>
      </c>
      <c r="R2726" s="260" t="str">
        <f t="shared" si="85"/>
        <v/>
      </c>
    </row>
    <row r="2727" spans="1:18" ht="15.75">
      <c r="A2727" s="250">
        <v>2720</v>
      </c>
      <c r="B2727" s="198"/>
      <c r="C2727" s="25"/>
      <c r="D2727" s="25"/>
      <c r="E2727" s="25"/>
      <c r="F2727" s="25"/>
      <c r="G2727" s="26"/>
      <c r="H2727" s="27"/>
      <c r="I2727" s="28"/>
      <c r="J2727" s="430"/>
      <c r="K2727" s="48"/>
      <c r="L2727" s="457" t="str">
        <f t="shared" si="84"/>
        <v/>
      </c>
      <c r="M2727" s="245" cm="1">
        <f t="array" ref="M2727">SUMPRODUCT(--(N2727:Q2727&lt;&gt;"")) + IF(TRIM(R2727)="",0,LEN(R2727)-LEN(SUBSTITUTE(R2727,",",""))+1)</f>
        <v>0</v>
      </c>
      <c r="N2727" s="242" t="str">
        <f>IF(AND(I2727&lt;&gt;0,I2727&lt;&gt;""),IF(TRIM(SUBSTITUTE(B2727,CHAR(160),""))="","",IF(ISNUMBER(MATCH(TRIM(SUBSTITUTE(B2727,CHAR(160),"")),'Look Up Values'!$B$2:$B$500,0)),"","Origin error")),"")</f>
        <v/>
      </c>
      <c r="O2727" s="242" t="str">
        <f>IF(AND(I2727&lt;&gt;0,I2727&lt;&gt;""),IF(C2727="","",IF(AND(ISNUMBER(--LEFT(C2727,FIND(" ",C2727&amp;" ")-1)),OR(LEN(LEFT(C2727,FIND(" ",C2727&amp;" ")-1))=6,LEN(LEFT(C2727,FIND(" ",C2727&amp;" ")-1))=7),OR(ISNUMBER(MATCH(LEFT(C2727,FIND(" ",C2727&amp;" ")-1),'Look Up Values'!$G$2:$G$1000,0)),ISNUMBER(MATCH(LEFT(C2727,FIND(" ",C2727&amp;" ")-1),'Look Up Values'!$AE$2:$AE$2000,0)))),"","EWC error")),"")</f>
        <v/>
      </c>
      <c r="P2727" s="242" t="str" cm="1">
        <f t="array" ref="P2727">IF(AND(I2727&lt;&gt;0,I2727&lt;&gt;""),IF(D2727="","",IF(ISNUMBER(MATCH(SUBSTITUTE(D2727," ",""),SUBSTITUTE('Look Up Values'!$S$2:$S$120," ",""),0)),"","D&amp;R error")),"")</f>
        <v/>
      </c>
      <c r="Q2727" s="242" t="str" cm="1">
        <f t="array" ref="Q2727">IF(AND(I2727&lt;&gt;0,I2727&lt;&gt;""),IF(G2727="","",IF(ISNUMBER(MATCH(SUBSTITUTE(G2727," ",""),SUBSTITUTE('Look Up Values'!$I$2:$I$10," ",""),0)),"","State error")),"")</f>
        <v/>
      </c>
      <c r="R2727" s="260" t="str">
        <f t="shared" si="85"/>
        <v/>
      </c>
    </row>
    <row r="2728" spans="1:18" ht="15.75">
      <c r="A2728" s="250">
        <v>2721</v>
      </c>
      <c r="B2728" s="198"/>
      <c r="C2728" s="25"/>
      <c r="D2728" s="25"/>
      <c r="E2728" s="25"/>
      <c r="F2728" s="25"/>
      <c r="G2728" s="26"/>
      <c r="H2728" s="27"/>
      <c r="I2728" s="28"/>
      <c r="J2728" s="430"/>
      <c r="K2728" s="48"/>
      <c r="L2728" s="457" t="str">
        <f t="shared" si="84"/>
        <v/>
      </c>
      <c r="M2728" s="245" cm="1">
        <f t="array" ref="M2728">SUMPRODUCT(--(N2728:Q2728&lt;&gt;"")) + IF(TRIM(R2728)="",0,LEN(R2728)-LEN(SUBSTITUTE(R2728,",",""))+1)</f>
        <v>0</v>
      </c>
      <c r="N2728" s="242" t="str">
        <f>IF(AND(I2728&lt;&gt;0,I2728&lt;&gt;""),IF(TRIM(SUBSTITUTE(B2728,CHAR(160),""))="","",IF(ISNUMBER(MATCH(TRIM(SUBSTITUTE(B2728,CHAR(160),"")),'Look Up Values'!$B$2:$B$500,0)),"","Origin error")),"")</f>
        <v/>
      </c>
      <c r="O2728" s="242" t="str">
        <f>IF(AND(I2728&lt;&gt;0,I2728&lt;&gt;""),IF(C2728="","",IF(AND(ISNUMBER(--LEFT(C2728,FIND(" ",C2728&amp;" ")-1)),OR(LEN(LEFT(C2728,FIND(" ",C2728&amp;" ")-1))=6,LEN(LEFT(C2728,FIND(" ",C2728&amp;" ")-1))=7),OR(ISNUMBER(MATCH(LEFT(C2728,FIND(" ",C2728&amp;" ")-1),'Look Up Values'!$G$2:$G$1000,0)),ISNUMBER(MATCH(LEFT(C2728,FIND(" ",C2728&amp;" ")-1),'Look Up Values'!$AE$2:$AE$2000,0)))),"","EWC error")),"")</f>
        <v/>
      </c>
      <c r="P2728" s="242" t="str" cm="1">
        <f t="array" ref="P2728">IF(AND(I2728&lt;&gt;0,I2728&lt;&gt;""),IF(D2728="","",IF(ISNUMBER(MATCH(SUBSTITUTE(D2728," ",""),SUBSTITUTE('Look Up Values'!$S$2:$S$120," ",""),0)),"","D&amp;R error")),"")</f>
        <v/>
      </c>
      <c r="Q2728" s="242" t="str" cm="1">
        <f t="array" ref="Q2728">IF(AND(I2728&lt;&gt;0,I2728&lt;&gt;""),IF(G2728="","",IF(ISNUMBER(MATCH(SUBSTITUTE(G2728," ",""),SUBSTITUTE('Look Up Values'!$I$2:$I$10," ",""),0)),"","State error")),"")</f>
        <v/>
      </c>
      <c r="R2728" s="260" t="str">
        <f t="shared" si="85"/>
        <v/>
      </c>
    </row>
    <row r="2729" spans="1:18" ht="15.75">
      <c r="A2729" s="250">
        <v>2722</v>
      </c>
      <c r="B2729" s="198"/>
      <c r="C2729" s="25"/>
      <c r="D2729" s="25"/>
      <c r="E2729" s="25"/>
      <c r="F2729" s="25"/>
      <c r="G2729" s="26"/>
      <c r="H2729" s="27"/>
      <c r="I2729" s="28"/>
      <c r="J2729" s="430"/>
      <c r="K2729" s="48"/>
      <c r="L2729" s="457" t="str">
        <f t="shared" si="84"/>
        <v/>
      </c>
      <c r="M2729" s="245" cm="1">
        <f t="array" ref="M2729">SUMPRODUCT(--(N2729:Q2729&lt;&gt;"")) + IF(TRIM(R2729)="",0,LEN(R2729)-LEN(SUBSTITUTE(R2729,",",""))+1)</f>
        <v>0</v>
      </c>
      <c r="N2729" s="242" t="str">
        <f>IF(AND(I2729&lt;&gt;0,I2729&lt;&gt;""),IF(TRIM(SUBSTITUTE(B2729,CHAR(160),""))="","",IF(ISNUMBER(MATCH(TRIM(SUBSTITUTE(B2729,CHAR(160),"")),'Look Up Values'!$B$2:$B$500,0)),"","Origin error")),"")</f>
        <v/>
      </c>
      <c r="O2729" s="242" t="str">
        <f>IF(AND(I2729&lt;&gt;0,I2729&lt;&gt;""),IF(C2729="","",IF(AND(ISNUMBER(--LEFT(C2729,FIND(" ",C2729&amp;" ")-1)),OR(LEN(LEFT(C2729,FIND(" ",C2729&amp;" ")-1))=6,LEN(LEFT(C2729,FIND(" ",C2729&amp;" ")-1))=7),OR(ISNUMBER(MATCH(LEFT(C2729,FIND(" ",C2729&amp;" ")-1),'Look Up Values'!$G$2:$G$1000,0)),ISNUMBER(MATCH(LEFT(C2729,FIND(" ",C2729&amp;" ")-1),'Look Up Values'!$AE$2:$AE$2000,0)))),"","EWC error")),"")</f>
        <v/>
      </c>
      <c r="P2729" s="242" t="str" cm="1">
        <f t="array" ref="P2729">IF(AND(I2729&lt;&gt;0,I2729&lt;&gt;""),IF(D2729="","",IF(ISNUMBER(MATCH(SUBSTITUTE(D2729," ",""),SUBSTITUTE('Look Up Values'!$S$2:$S$120," ",""),0)),"","D&amp;R error")),"")</f>
        <v/>
      </c>
      <c r="Q2729" s="242" t="str" cm="1">
        <f t="array" ref="Q2729">IF(AND(I2729&lt;&gt;0,I2729&lt;&gt;""),IF(G2729="","",IF(ISNUMBER(MATCH(SUBSTITUTE(G2729," ",""),SUBSTITUTE('Look Up Values'!$I$2:$I$10," ",""),0)),"","State error")),"")</f>
        <v/>
      </c>
      <c r="R2729" s="260" t="str">
        <f t="shared" si="85"/>
        <v/>
      </c>
    </row>
    <row r="2730" spans="1:18" ht="15.75">
      <c r="A2730" s="250">
        <v>2723</v>
      </c>
      <c r="B2730" s="198"/>
      <c r="C2730" s="25"/>
      <c r="D2730" s="25"/>
      <c r="E2730" s="25"/>
      <c r="F2730" s="25"/>
      <c r="G2730" s="26"/>
      <c r="H2730" s="27"/>
      <c r="I2730" s="28"/>
      <c r="J2730" s="430"/>
      <c r="K2730" s="48"/>
      <c r="L2730" s="457" t="str">
        <f t="shared" si="84"/>
        <v/>
      </c>
      <c r="M2730" s="245" cm="1">
        <f t="array" ref="M2730">SUMPRODUCT(--(N2730:Q2730&lt;&gt;"")) + IF(TRIM(R2730)="",0,LEN(R2730)-LEN(SUBSTITUTE(R2730,",",""))+1)</f>
        <v>0</v>
      </c>
      <c r="N2730" s="242" t="str">
        <f>IF(AND(I2730&lt;&gt;0,I2730&lt;&gt;""),IF(TRIM(SUBSTITUTE(B2730,CHAR(160),""))="","",IF(ISNUMBER(MATCH(TRIM(SUBSTITUTE(B2730,CHAR(160),"")),'Look Up Values'!$B$2:$B$500,0)),"","Origin error")),"")</f>
        <v/>
      </c>
      <c r="O2730" s="242" t="str">
        <f>IF(AND(I2730&lt;&gt;0,I2730&lt;&gt;""),IF(C2730="","",IF(AND(ISNUMBER(--LEFT(C2730,FIND(" ",C2730&amp;" ")-1)),OR(LEN(LEFT(C2730,FIND(" ",C2730&amp;" ")-1))=6,LEN(LEFT(C2730,FIND(" ",C2730&amp;" ")-1))=7),OR(ISNUMBER(MATCH(LEFT(C2730,FIND(" ",C2730&amp;" ")-1),'Look Up Values'!$G$2:$G$1000,0)),ISNUMBER(MATCH(LEFT(C2730,FIND(" ",C2730&amp;" ")-1),'Look Up Values'!$AE$2:$AE$2000,0)))),"","EWC error")),"")</f>
        <v/>
      </c>
      <c r="P2730" s="242" t="str" cm="1">
        <f t="array" ref="P2730">IF(AND(I2730&lt;&gt;0,I2730&lt;&gt;""),IF(D2730="","",IF(ISNUMBER(MATCH(SUBSTITUTE(D2730," ",""),SUBSTITUTE('Look Up Values'!$S$2:$S$120," ",""),0)),"","D&amp;R error")),"")</f>
        <v/>
      </c>
      <c r="Q2730" s="242" t="str" cm="1">
        <f t="array" ref="Q2730">IF(AND(I2730&lt;&gt;0,I2730&lt;&gt;""),IF(G2730="","",IF(ISNUMBER(MATCH(SUBSTITUTE(G2730," ",""),SUBSTITUTE('Look Up Values'!$I$2:$I$10," ",""),0)),"","State error")),"")</f>
        <v/>
      </c>
      <c r="R2730" s="260" t="str">
        <f t="shared" si="85"/>
        <v/>
      </c>
    </row>
    <row r="2731" spans="1:18" ht="15.75">
      <c r="A2731" s="250">
        <v>2724</v>
      </c>
      <c r="B2731" s="198"/>
      <c r="C2731" s="25"/>
      <c r="D2731" s="25"/>
      <c r="E2731" s="25"/>
      <c r="F2731" s="25"/>
      <c r="G2731" s="26"/>
      <c r="H2731" s="27"/>
      <c r="I2731" s="28"/>
      <c r="J2731" s="430"/>
      <c r="K2731" s="48"/>
      <c r="L2731" s="457" t="str">
        <f t="shared" si="84"/>
        <v/>
      </c>
      <c r="M2731" s="245" cm="1">
        <f t="array" ref="M2731">SUMPRODUCT(--(N2731:Q2731&lt;&gt;"")) + IF(TRIM(R2731)="",0,LEN(R2731)-LEN(SUBSTITUTE(R2731,",",""))+1)</f>
        <v>0</v>
      </c>
      <c r="N2731" s="242" t="str">
        <f>IF(AND(I2731&lt;&gt;0,I2731&lt;&gt;""),IF(TRIM(SUBSTITUTE(B2731,CHAR(160),""))="","",IF(ISNUMBER(MATCH(TRIM(SUBSTITUTE(B2731,CHAR(160),"")),'Look Up Values'!$B$2:$B$500,0)),"","Origin error")),"")</f>
        <v/>
      </c>
      <c r="O2731" s="242" t="str">
        <f>IF(AND(I2731&lt;&gt;0,I2731&lt;&gt;""),IF(C2731="","",IF(AND(ISNUMBER(--LEFT(C2731,FIND(" ",C2731&amp;" ")-1)),OR(LEN(LEFT(C2731,FIND(" ",C2731&amp;" ")-1))=6,LEN(LEFT(C2731,FIND(" ",C2731&amp;" ")-1))=7),OR(ISNUMBER(MATCH(LEFT(C2731,FIND(" ",C2731&amp;" ")-1),'Look Up Values'!$G$2:$G$1000,0)),ISNUMBER(MATCH(LEFT(C2731,FIND(" ",C2731&amp;" ")-1),'Look Up Values'!$AE$2:$AE$2000,0)))),"","EWC error")),"")</f>
        <v/>
      </c>
      <c r="P2731" s="242" t="str" cm="1">
        <f t="array" ref="P2731">IF(AND(I2731&lt;&gt;0,I2731&lt;&gt;""),IF(D2731="","",IF(ISNUMBER(MATCH(SUBSTITUTE(D2731," ",""),SUBSTITUTE('Look Up Values'!$S$2:$S$120," ",""),0)),"","D&amp;R error")),"")</f>
        <v/>
      </c>
      <c r="Q2731" s="242" t="str" cm="1">
        <f t="array" ref="Q2731">IF(AND(I2731&lt;&gt;0,I2731&lt;&gt;""),IF(G2731="","",IF(ISNUMBER(MATCH(SUBSTITUTE(G2731," ",""),SUBSTITUTE('Look Up Values'!$I$2:$I$10," ",""),0)),"","State error")),"")</f>
        <v/>
      </c>
      <c r="R2731" s="260" t="str">
        <f t="shared" si="85"/>
        <v/>
      </c>
    </row>
    <row r="2732" spans="1:18" ht="15.75">
      <c r="A2732" s="250">
        <v>2725</v>
      </c>
      <c r="B2732" s="198"/>
      <c r="C2732" s="25"/>
      <c r="D2732" s="25"/>
      <c r="E2732" s="25"/>
      <c r="F2732" s="25"/>
      <c r="G2732" s="26"/>
      <c r="H2732" s="27"/>
      <c r="I2732" s="28"/>
      <c r="J2732" s="430"/>
      <c r="K2732" s="48"/>
      <c r="L2732" s="457" t="str">
        <f t="shared" si="84"/>
        <v/>
      </c>
      <c r="M2732" s="245" cm="1">
        <f t="array" ref="M2732">SUMPRODUCT(--(N2732:Q2732&lt;&gt;"")) + IF(TRIM(R2732)="",0,LEN(R2732)-LEN(SUBSTITUTE(R2732,",",""))+1)</f>
        <v>0</v>
      </c>
      <c r="N2732" s="242" t="str">
        <f>IF(AND(I2732&lt;&gt;0,I2732&lt;&gt;""),IF(TRIM(SUBSTITUTE(B2732,CHAR(160),""))="","",IF(ISNUMBER(MATCH(TRIM(SUBSTITUTE(B2732,CHAR(160),"")),'Look Up Values'!$B$2:$B$500,0)),"","Origin error")),"")</f>
        <v/>
      </c>
      <c r="O2732" s="242" t="str">
        <f>IF(AND(I2732&lt;&gt;0,I2732&lt;&gt;""),IF(C2732="","",IF(AND(ISNUMBER(--LEFT(C2732,FIND(" ",C2732&amp;" ")-1)),OR(LEN(LEFT(C2732,FIND(" ",C2732&amp;" ")-1))=6,LEN(LEFT(C2732,FIND(" ",C2732&amp;" ")-1))=7),OR(ISNUMBER(MATCH(LEFT(C2732,FIND(" ",C2732&amp;" ")-1),'Look Up Values'!$G$2:$G$1000,0)),ISNUMBER(MATCH(LEFT(C2732,FIND(" ",C2732&amp;" ")-1),'Look Up Values'!$AE$2:$AE$2000,0)))),"","EWC error")),"")</f>
        <v/>
      </c>
      <c r="P2732" s="242" t="str" cm="1">
        <f t="array" ref="P2732">IF(AND(I2732&lt;&gt;0,I2732&lt;&gt;""),IF(D2732="","",IF(ISNUMBER(MATCH(SUBSTITUTE(D2732," ",""),SUBSTITUTE('Look Up Values'!$S$2:$S$120," ",""),0)),"","D&amp;R error")),"")</f>
        <v/>
      </c>
      <c r="Q2732" s="242" t="str" cm="1">
        <f t="array" ref="Q2732">IF(AND(I2732&lt;&gt;0,I2732&lt;&gt;""),IF(G2732="","",IF(ISNUMBER(MATCH(SUBSTITUTE(G2732," ",""),SUBSTITUTE('Look Up Values'!$I$2:$I$10," ",""),0)),"","State error")),"")</f>
        <v/>
      </c>
      <c r="R2732" s="260" t="str">
        <f t="shared" si="85"/>
        <v/>
      </c>
    </row>
    <row r="2733" spans="1:18" ht="15.75">
      <c r="A2733" s="250">
        <v>2726</v>
      </c>
      <c r="B2733" s="198"/>
      <c r="C2733" s="25"/>
      <c r="D2733" s="25"/>
      <c r="E2733" s="25"/>
      <c r="F2733" s="25"/>
      <c r="G2733" s="26"/>
      <c r="H2733" s="27"/>
      <c r="I2733" s="28"/>
      <c r="J2733" s="430"/>
      <c r="K2733" s="48"/>
      <c r="L2733" s="457" t="str">
        <f t="shared" si="84"/>
        <v/>
      </c>
      <c r="M2733" s="245" cm="1">
        <f t="array" ref="M2733">SUMPRODUCT(--(N2733:Q2733&lt;&gt;"")) + IF(TRIM(R2733)="",0,LEN(R2733)-LEN(SUBSTITUTE(R2733,",",""))+1)</f>
        <v>0</v>
      </c>
      <c r="N2733" s="242" t="str">
        <f>IF(AND(I2733&lt;&gt;0,I2733&lt;&gt;""),IF(TRIM(SUBSTITUTE(B2733,CHAR(160),""))="","",IF(ISNUMBER(MATCH(TRIM(SUBSTITUTE(B2733,CHAR(160),"")),'Look Up Values'!$B$2:$B$500,0)),"","Origin error")),"")</f>
        <v/>
      </c>
      <c r="O2733" s="242" t="str">
        <f>IF(AND(I2733&lt;&gt;0,I2733&lt;&gt;""),IF(C2733="","",IF(AND(ISNUMBER(--LEFT(C2733,FIND(" ",C2733&amp;" ")-1)),OR(LEN(LEFT(C2733,FIND(" ",C2733&amp;" ")-1))=6,LEN(LEFT(C2733,FIND(" ",C2733&amp;" ")-1))=7),OR(ISNUMBER(MATCH(LEFT(C2733,FIND(" ",C2733&amp;" ")-1),'Look Up Values'!$G$2:$G$1000,0)),ISNUMBER(MATCH(LEFT(C2733,FIND(" ",C2733&amp;" ")-1),'Look Up Values'!$AE$2:$AE$2000,0)))),"","EWC error")),"")</f>
        <v/>
      </c>
      <c r="P2733" s="242" t="str" cm="1">
        <f t="array" ref="P2733">IF(AND(I2733&lt;&gt;0,I2733&lt;&gt;""),IF(D2733="","",IF(ISNUMBER(MATCH(SUBSTITUTE(D2733," ",""),SUBSTITUTE('Look Up Values'!$S$2:$S$120," ",""),0)),"","D&amp;R error")),"")</f>
        <v/>
      </c>
      <c r="Q2733" s="242" t="str" cm="1">
        <f t="array" ref="Q2733">IF(AND(I2733&lt;&gt;0,I2733&lt;&gt;""),IF(G2733="","",IF(ISNUMBER(MATCH(SUBSTITUTE(G2733," ",""),SUBSTITUTE('Look Up Values'!$I$2:$I$10," ",""),0)),"","State error")),"")</f>
        <v/>
      </c>
      <c r="R2733" s="260" t="str">
        <f t="shared" si="85"/>
        <v/>
      </c>
    </row>
    <row r="2734" spans="1:18" ht="15.75">
      <c r="A2734" s="250">
        <v>2727</v>
      </c>
      <c r="B2734" s="198"/>
      <c r="C2734" s="25"/>
      <c r="D2734" s="25"/>
      <c r="E2734" s="25"/>
      <c r="F2734" s="25"/>
      <c r="G2734" s="26"/>
      <c r="H2734" s="27"/>
      <c r="I2734" s="28"/>
      <c r="J2734" s="430"/>
      <c r="K2734" s="48"/>
      <c r="L2734" s="457" t="str">
        <f t="shared" si="84"/>
        <v/>
      </c>
      <c r="M2734" s="245" cm="1">
        <f t="array" ref="M2734">SUMPRODUCT(--(N2734:Q2734&lt;&gt;"")) + IF(TRIM(R2734)="",0,LEN(R2734)-LEN(SUBSTITUTE(R2734,",",""))+1)</f>
        <v>0</v>
      </c>
      <c r="N2734" s="242" t="str">
        <f>IF(AND(I2734&lt;&gt;0,I2734&lt;&gt;""),IF(TRIM(SUBSTITUTE(B2734,CHAR(160),""))="","",IF(ISNUMBER(MATCH(TRIM(SUBSTITUTE(B2734,CHAR(160),"")),'Look Up Values'!$B$2:$B$500,0)),"","Origin error")),"")</f>
        <v/>
      </c>
      <c r="O2734" s="242" t="str">
        <f>IF(AND(I2734&lt;&gt;0,I2734&lt;&gt;""),IF(C2734="","",IF(AND(ISNUMBER(--LEFT(C2734,FIND(" ",C2734&amp;" ")-1)),OR(LEN(LEFT(C2734,FIND(" ",C2734&amp;" ")-1))=6,LEN(LEFT(C2734,FIND(" ",C2734&amp;" ")-1))=7),OR(ISNUMBER(MATCH(LEFT(C2734,FIND(" ",C2734&amp;" ")-1),'Look Up Values'!$G$2:$G$1000,0)),ISNUMBER(MATCH(LEFT(C2734,FIND(" ",C2734&amp;" ")-1),'Look Up Values'!$AE$2:$AE$2000,0)))),"","EWC error")),"")</f>
        <v/>
      </c>
      <c r="P2734" s="242" t="str" cm="1">
        <f t="array" ref="P2734">IF(AND(I2734&lt;&gt;0,I2734&lt;&gt;""),IF(D2734="","",IF(ISNUMBER(MATCH(SUBSTITUTE(D2734," ",""),SUBSTITUTE('Look Up Values'!$S$2:$S$120," ",""),0)),"","D&amp;R error")),"")</f>
        <v/>
      </c>
      <c r="Q2734" s="242" t="str" cm="1">
        <f t="array" ref="Q2734">IF(AND(I2734&lt;&gt;0,I2734&lt;&gt;""),IF(G2734="","",IF(ISNUMBER(MATCH(SUBSTITUTE(G2734," ",""),SUBSTITUTE('Look Up Values'!$I$2:$I$10," ",""),0)),"","State error")),"")</f>
        <v/>
      </c>
      <c r="R2734" s="260" t="str">
        <f t="shared" si="85"/>
        <v/>
      </c>
    </row>
    <row r="2735" spans="1:18" ht="15.75">
      <c r="A2735" s="250">
        <v>2728</v>
      </c>
      <c r="B2735" s="198"/>
      <c r="C2735" s="25"/>
      <c r="D2735" s="25"/>
      <c r="E2735" s="25"/>
      <c r="F2735" s="25"/>
      <c r="G2735" s="26"/>
      <c r="H2735" s="27"/>
      <c r="I2735" s="28"/>
      <c r="J2735" s="430"/>
      <c r="K2735" s="48"/>
      <c r="L2735" s="457" t="str">
        <f t="shared" si="84"/>
        <v/>
      </c>
      <c r="M2735" s="245" cm="1">
        <f t="array" ref="M2735">SUMPRODUCT(--(N2735:Q2735&lt;&gt;"")) + IF(TRIM(R2735)="",0,LEN(R2735)-LEN(SUBSTITUTE(R2735,",",""))+1)</f>
        <v>0</v>
      </c>
      <c r="N2735" s="242" t="str">
        <f>IF(AND(I2735&lt;&gt;0,I2735&lt;&gt;""),IF(TRIM(SUBSTITUTE(B2735,CHAR(160),""))="","",IF(ISNUMBER(MATCH(TRIM(SUBSTITUTE(B2735,CHAR(160),"")),'Look Up Values'!$B$2:$B$500,0)),"","Origin error")),"")</f>
        <v/>
      </c>
      <c r="O2735" s="242" t="str">
        <f>IF(AND(I2735&lt;&gt;0,I2735&lt;&gt;""),IF(C2735="","",IF(AND(ISNUMBER(--LEFT(C2735,FIND(" ",C2735&amp;" ")-1)),OR(LEN(LEFT(C2735,FIND(" ",C2735&amp;" ")-1))=6,LEN(LEFT(C2735,FIND(" ",C2735&amp;" ")-1))=7),OR(ISNUMBER(MATCH(LEFT(C2735,FIND(" ",C2735&amp;" ")-1),'Look Up Values'!$G$2:$G$1000,0)),ISNUMBER(MATCH(LEFT(C2735,FIND(" ",C2735&amp;" ")-1),'Look Up Values'!$AE$2:$AE$2000,0)))),"","EWC error")),"")</f>
        <v/>
      </c>
      <c r="P2735" s="242" t="str" cm="1">
        <f t="array" ref="P2735">IF(AND(I2735&lt;&gt;0,I2735&lt;&gt;""),IF(D2735="","",IF(ISNUMBER(MATCH(SUBSTITUTE(D2735," ",""),SUBSTITUTE('Look Up Values'!$S$2:$S$120," ",""),0)),"","D&amp;R error")),"")</f>
        <v/>
      </c>
      <c r="Q2735" s="242" t="str" cm="1">
        <f t="array" ref="Q2735">IF(AND(I2735&lt;&gt;0,I2735&lt;&gt;""),IF(G2735="","",IF(ISNUMBER(MATCH(SUBSTITUTE(G2735," ",""),SUBSTITUTE('Look Up Values'!$I$2:$I$10," ",""),0)),"","State error")),"")</f>
        <v/>
      </c>
      <c r="R2735" s="260" t="str">
        <f t="shared" si="85"/>
        <v/>
      </c>
    </row>
    <row r="2736" spans="1:18" ht="15.75">
      <c r="A2736" s="250">
        <v>2729</v>
      </c>
      <c r="B2736" s="198"/>
      <c r="C2736" s="25"/>
      <c r="D2736" s="25"/>
      <c r="E2736" s="25"/>
      <c r="F2736" s="25"/>
      <c r="G2736" s="26"/>
      <c r="H2736" s="27"/>
      <c r="I2736" s="28"/>
      <c r="J2736" s="430"/>
      <c r="K2736" s="48"/>
      <c r="L2736" s="457" t="str">
        <f t="shared" si="84"/>
        <v/>
      </c>
      <c r="M2736" s="245" cm="1">
        <f t="array" ref="M2736">SUMPRODUCT(--(N2736:Q2736&lt;&gt;"")) + IF(TRIM(R2736)="",0,LEN(R2736)-LEN(SUBSTITUTE(R2736,",",""))+1)</f>
        <v>0</v>
      </c>
      <c r="N2736" s="242" t="str">
        <f>IF(AND(I2736&lt;&gt;0,I2736&lt;&gt;""),IF(TRIM(SUBSTITUTE(B2736,CHAR(160),""))="","",IF(ISNUMBER(MATCH(TRIM(SUBSTITUTE(B2736,CHAR(160),"")),'Look Up Values'!$B$2:$B$500,0)),"","Origin error")),"")</f>
        <v/>
      </c>
      <c r="O2736" s="242" t="str">
        <f>IF(AND(I2736&lt;&gt;0,I2736&lt;&gt;""),IF(C2736="","",IF(AND(ISNUMBER(--LEFT(C2736,FIND(" ",C2736&amp;" ")-1)),OR(LEN(LEFT(C2736,FIND(" ",C2736&amp;" ")-1))=6,LEN(LEFT(C2736,FIND(" ",C2736&amp;" ")-1))=7),OR(ISNUMBER(MATCH(LEFT(C2736,FIND(" ",C2736&amp;" ")-1),'Look Up Values'!$G$2:$G$1000,0)),ISNUMBER(MATCH(LEFT(C2736,FIND(" ",C2736&amp;" ")-1),'Look Up Values'!$AE$2:$AE$2000,0)))),"","EWC error")),"")</f>
        <v/>
      </c>
      <c r="P2736" s="242" t="str" cm="1">
        <f t="array" ref="P2736">IF(AND(I2736&lt;&gt;0,I2736&lt;&gt;""),IF(D2736="","",IF(ISNUMBER(MATCH(SUBSTITUTE(D2736," ",""),SUBSTITUTE('Look Up Values'!$S$2:$S$120," ",""),0)),"","D&amp;R error")),"")</f>
        <v/>
      </c>
      <c r="Q2736" s="242" t="str" cm="1">
        <f t="array" ref="Q2736">IF(AND(I2736&lt;&gt;0,I2736&lt;&gt;""),IF(G2736="","",IF(ISNUMBER(MATCH(SUBSTITUTE(G2736," ",""),SUBSTITUTE('Look Up Values'!$I$2:$I$10," ",""),0)),"","State error")),"")</f>
        <v/>
      </c>
      <c r="R2736" s="260" t="str">
        <f t="shared" si="85"/>
        <v/>
      </c>
    </row>
    <row r="2737" spans="1:18" ht="15.75">
      <c r="A2737" s="250">
        <v>2730</v>
      </c>
      <c r="B2737" s="198"/>
      <c r="C2737" s="25"/>
      <c r="D2737" s="25"/>
      <c r="E2737" s="25"/>
      <c r="F2737" s="25"/>
      <c r="G2737" s="26"/>
      <c r="H2737" s="27"/>
      <c r="I2737" s="28"/>
      <c r="J2737" s="430"/>
      <c r="K2737" s="48"/>
      <c r="L2737" s="457" t="str">
        <f t="shared" si="84"/>
        <v/>
      </c>
      <c r="M2737" s="245" cm="1">
        <f t="array" ref="M2737">SUMPRODUCT(--(N2737:Q2737&lt;&gt;"")) + IF(TRIM(R2737)="",0,LEN(R2737)-LEN(SUBSTITUTE(R2737,",",""))+1)</f>
        <v>0</v>
      </c>
      <c r="N2737" s="242" t="str">
        <f>IF(AND(I2737&lt;&gt;0,I2737&lt;&gt;""),IF(TRIM(SUBSTITUTE(B2737,CHAR(160),""))="","",IF(ISNUMBER(MATCH(TRIM(SUBSTITUTE(B2737,CHAR(160),"")),'Look Up Values'!$B$2:$B$500,0)),"","Origin error")),"")</f>
        <v/>
      </c>
      <c r="O2737" s="242" t="str">
        <f>IF(AND(I2737&lt;&gt;0,I2737&lt;&gt;""),IF(C2737="","",IF(AND(ISNUMBER(--LEFT(C2737,FIND(" ",C2737&amp;" ")-1)),OR(LEN(LEFT(C2737,FIND(" ",C2737&amp;" ")-1))=6,LEN(LEFT(C2737,FIND(" ",C2737&amp;" ")-1))=7),OR(ISNUMBER(MATCH(LEFT(C2737,FIND(" ",C2737&amp;" ")-1),'Look Up Values'!$G$2:$G$1000,0)),ISNUMBER(MATCH(LEFT(C2737,FIND(" ",C2737&amp;" ")-1),'Look Up Values'!$AE$2:$AE$2000,0)))),"","EWC error")),"")</f>
        <v/>
      </c>
      <c r="P2737" s="242" t="str" cm="1">
        <f t="array" ref="P2737">IF(AND(I2737&lt;&gt;0,I2737&lt;&gt;""),IF(D2737="","",IF(ISNUMBER(MATCH(SUBSTITUTE(D2737," ",""),SUBSTITUTE('Look Up Values'!$S$2:$S$120," ",""),0)),"","D&amp;R error")),"")</f>
        <v/>
      </c>
      <c r="Q2737" s="242" t="str" cm="1">
        <f t="array" ref="Q2737">IF(AND(I2737&lt;&gt;0,I2737&lt;&gt;""),IF(G2737="","",IF(ISNUMBER(MATCH(SUBSTITUTE(G2737," ",""),SUBSTITUTE('Look Up Values'!$I$2:$I$10," ",""),0)),"","State error")),"")</f>
        <v/>
      </c>
      <c r="R2737" s="260" t="str">
        <f t="shared" si="85"/>
        <v/>
      </c>
    </row>
    <row r="2738" spans="1:18" ht="15.75">
      <c r="A2738" s="250">
        <v>2731</v>
      </c>
      <c r="B2738" s="198"/>
      <c r="C2738" s="25"/>
      <c r="D2738" s="25"/>
      <c r="E2738" s="25"/>
      <c r="F2738" s="25"/>
      <c r="G2738" s="26"/>
      <c r="H2738" s="27"/>
      <c r="I2738" s="28"/>
      <c r="J2738" s="430"/>
      <c r="K2738" s="48"/>
      <c r="L2738" s="457" t="str">
        <f t="shared" si="84"/>
        <v/>
      </c>
      <c r="M2738" s="245" cm="1">
        <f t="array" ref="M2738">SUMPRODUCT(--(N2738:Q2738&lt;&gt;"")) + IF(TRIM(R2738)="",0,LEN(R2738)-LEN(SUBSTITUTE(R2738,",",""))+1)</f>
        <v>0</v>
      </c>
      <c r="N2738" s="242" t="str">
        <f>IF(AND(I2738&lt;&gt;0,I2738&lt;&gt;""),IF(TRIM(SUBSTITUTE(B2738,CHAR(160),""))="","",IF(ISNUMBER(MATCH(TRIM(SUBSTITUTE(B2738,CHAR(160),"")),'Look Up Values'!$B$2:$B$500,0)),"","Origin error")),"")</f>
        <v/>
      </c>
      <c r="O2738" s="242" t="str">
        <f>IF(AND(I2738&lt;&gt;0,I2738&lt;&gt;""),IF(C2738="","",IF(AND(ISNUMBER(--LEFT(C2738,FIND(" ",C2738&amp;" ")-1)),OR(LEN(LEFT(C2738,FIND(" ",C2738&amp;" ")-1))=6,LEN(LEFT(C2738,FIND(" ",C2738&amp;" ")-1))=7),OR(ISNUMBER(MATCH(LEFT(C2738,FIND(" ",C2738&amp;" ")-1),'Look Up Values'!$G$2:$G$1000,0)),ISNUMBER(MATCH(LEFT(C2738,FIND(" ",C2738&amp;" ")-1),'Look Up Values'!$AE$2:$AE$2000,0)))),"","EWC error")),"")</f>
        <v/>
      </c>
      <c r="P2738" s="242" t="str" cm="1">
        <f t="array" ref="P2738">IF(AND(I2738&lt;&gt;0,I2738&lt;&gt;""),IF(D2738="","",IF(ISNUMBER(MATCH(SUBSTITUTE(D2738," ",""),SUBSTITUTE('Look Up Values'!$S$2:$S$120," ",""),0)),"","D&amp;R error")),"")</f>
        <v/>
      </c>
      <c r="Q2738" s="242" t="str" cm="1">
        <f t="array" ref="Q2738">IF(AND(I2738&lt;&gt;0,I2738&lt;&gt;""),IF(G2738="","",IF(ISNUMBER(MATCH(SUBSTITUTE(G2738," ",""),SUBSTITUTE('Look Up Values'!$I$2:$I$10," ",""),0)),"","State error")),"")</f>
        <v/>
      </c>
      <c r="R2738" s="260" t="str">
        <f t="shared" si="85"/>
        <v/>
      </c>
    </row>
    <row r="2739" spans="1:18" ht="15.75">
      <c r="A2739" s="250">
        <v>2732</v>
      </c>
      <c r="B2739" s="198"/>
      <c r="C2739" s="25"/>
      <c r="D2739" s="25"/>
      <c r="E2739" s="25"/>
      <c r="F2739" s="25"/>
      <c r="G2739" s="26"/>
      <c r="H2739" s="27"/>
      <c r="I2739" s="28"/>
      <c r="J2739" s="430"/>
      <c r="K2739" s="48"/>
      <c r="L2739" s="457" t="str">
        <f t="shared" si="84"/>
        <v/>
      </c>
      <c r="M2739" s="245" cm="1">
        <f t="array" ref="M2739">SUMPRODUCT(--(N2739:Q2739&lt;&gt;"")) + IF(TRIM(R2739)="",0,LEN(R2739)-LEN(SUBSTITUTE(R2739,",",""))+1)</f>
        <v>0</v>
      </c>
      <c r="N2739" s="242" t="str">
        <f>IF(AND(I2739&lt;&gt;0,I2739&lt;&gt;""),IF(TRIM(SUBSTITUTE(B2739,CHAR(160),""))="","",IF(ISNUMBER(MATCH(TRIM(SUBSTITUTE(B2739,CHAR(160),"")),'Look Up Values'!$B$2:$B$500,0)),"","Origin error")),"")</f>
        <v/>
      </c>
      <c r="O2739" s="242" t="str">
        <f>IF(AND(I2739&lt;&gt;0,I2739&lt;&gt;""),IF(C2739="","",IF(AND(ISNUMBER(--LEFT(C2739,FIND(" ",C2739&amp;" ")-1)),OR(LEN(LEFT(C2739,FIND(" ",C2739&amp;" ")-1))=6,LEN(LEFT(C2739,FIND(" ",C2739&amp;" ")-1))=7),OR(ISNUMBER(MATCH(LEFT(C2739,FIND(" ",C2739&amp;" ")-1),'Look Up Values'!$G$2:$G$1000,0)),ISNUMBER(MATCH(LEFT(C2739,FIND(" ",C2739&amp;" ")-1),'Look Up Values'!$AE$2:$AE$2000,0)))),"","EWC error")),"")</f>
        <v/>
      </c>
      <c r="P2739" s="242" t="str" cm="1">
        <f t="array" ref="P2739">IF(AND(I2739&lt;&gt;0,I2739&lt;&gt;""),IF(D2739="","",IF(ISNUMBER(MATCH(SUBSTITUTE(D2739," ",""),SUBSTITUTE('Look Up Values'!$S$2:$S$120," ",""),0)),"","D&amp;R error")),"")</f>
        <v/>
      </c>
      <c r="Q2739" s="242" t="str" cm="1">
        <f t="array" ref="Q2739">IF(AND(I2739&lt;&gt;0,I2739&lt;&gt;""),IF(G2739="","",IF(ISNUMBER(MATCH(SUBSTITUTE(G2739," ",""),SUBSTITUTE('Look Up Values'!$I$2:$I$10," ",""),0)),"","State error")),"")</f>
        <v/>
      </c>
      <c r="R2739" s="260" t="str">
        <f t="shared" si="85"/>
        <v/>
      </c>
    </row>
    <row r="2740" spans="1:18" ht="15.75">
      <c r="A2740" s="250">
        <v>2733</v>
      </c>
      <c r="B2740" s="198"/>
      <c r="C2740" s="25"/>
      <c r="D2740" s="25"/>
      <c r="E2740" s="25"/>
      <c r="F2740" s="25"/>
      <c r="G2740" s="26"/>
      <c r="H2740" s="27"/>
      <c r="I2740" s="28"/>
      <c r="J2740" s="430"/>
      <c r="K2740" s="48"/>
      <c r="L2740" s="457" t="str">
        <f t="shared" si="84"/>
        <v/>
      </c>
      <c r="M2740" s="245" cm="1">
        <f t="array" ref="M2740">SUMPRODUCT(--(N2740:Q2740&lt;&gt;"")) + IF(TRIM(R2740)="",0,LEN(R2740)-LEN(SUBSTITUTE(R2740,",",""))+1)</f>
        <v>0</v>
      </c>
      <c r="N2740" s="242" t="str">
        <f>IF(AND(I2740&lt;&gt;0,I2740&lt;&gt;""),IF(TRIM(SUBSTITUTE(B2740,CHAR(160),""))="","",IF(ISNUMBER(MATCH(TRIM(SUBSTITUTE(B2740,CHAR(160),"")),'Look Up Values'!$B$2:$B$500,0)),"","Origin error")),"")</f>
        <v/>
      </c>
      <c r="O2740" s="242" t="str">
        <f>IF(AND(I2740&lt;&gt;0,I2740&lt;&gt;""),IF(C2740="","",IF(AND(ISNUMBER(--LEFT(C2740,FIND(" ",C2740&amp;" ")-1)),OR(LEN(LEFT(C2740,FIND(" ",C2740&amp;" ")-1))=6,LEN(LEFT(C2740,FIND(" ",C2740&amp;" ")-1))=7),OR(ISNUMBER(MATCH(LEFT(C2740,FIND(" ",C2740&amp;" ")-1),'Look Up Values'!$G$2:$G$1000,0)),ISNUMBER(MATCH(LEFT(C2740,FIND(" ",C2740&amp;" ")-1),'Look Up Values'!$AE$2:$AE$2000,0)))),"","EWC error")),"")</f>
        <v/>
      </c>
      <c r="P2740" s="242" t="str" cm="1">
        <f t="array" ref="P2740">IF(AND(I2740&lt;&gt;0,I2740&lt;&gt;""),IF(D2740="","",IF(ISNUMBER(MATCH(SUBSTITUTE(D2740," ",""),SUBSTITUTE('Look Up Values'!$S$2:$S$120," ",""),0)),"","D&amp;R error")),"")</f>
        <v/>
      </c>
      <c r="Q2740" s="242" t="str" cm="1">
        <f t="array" ref="Q2740">IF(AND(I2740&lt;&gt;0,I2740&lt;&gt;""),IF(G2740="","",IF(ISNUMBER(MATCH(SUBSTITUTE(G2740," ",""),SUBSTITUTE('Look Up Values'!$I$2:$I$10," ",""),0)),"","State error")),"")</f>
        <v/>
      </c>
      <c r="R2740" s="260" t="str">
        <f t="shared" si="85"/>
        <v/>
      </c>
    </row>
    <row r="2741" spans="1:18" ht="15.75">
      <c r="A2741" s="250">
        <v>2734</v>
      </c>
      <c r="B2741" s="198"/>
      <c r="C2741" s="25"/>
      <c r="D2741" s="25"/>
      <c r="E2741" s="25"/>
      <c r="F2741" s="25"/>
      <c r="G2741" s="26"/>
      <c r="H2741" s="27"/>
      <c r="I2741" s="28"/>
      <c r="J2741" s="430"/>
      <c r="K2741" s="48"/>
      <c r="L2741" s="457" t="str">
        <f t="shared" si="84"/>
        <v/>
      </c>
      <c r="M2741" s="245" cm="1">
        <f t="array" ref="M2741">SUMPRODUCT(--(N2741:Q2741&lt;&gt;"")) + IF(TRIM(R2741)="",0,LEN(R2741)-LEN(SUBSTITUTE(R2741,",",""))+1)</f>
        <v>0</v>
      </c>
      <c r="N2741" s="242" t="str">
        <f>IF(AND(I2741&lt;&gt;0,I2741&lt;&gt;""),IF(TRIM(SUBSTITUTE(B2741,CHAR(160),""))="","",IF(ISNUMBER(MATCH(TRIM(SUBSTITUTE(B2741,CHAR(160),"")),'Look Up Values'!$B$2:$B$500,0)),"","Origin error")),"")</f>
        <v/>
      </c>
      <c r="O2741" s="242" t="str">
        <f>IF(AND(I2741&lt;&gt;0,I2741&lt;&gt;""),IF(C2741="","",IF(AND(ISNUMBER(--LEFT(C2741,FIND(" ",C2741&amp;" ")-1)),OR(LEN(LEFT(C2741,FIND(" ",C2741&amp;" ")-1))=6,LEN(LEFT(C2741,FIND(" ",C2741&amp;" ")-1))=7),OR(ISNUMBER(MATCH(LEFT(C2741,FIND(" ",C2741&amp;" ")-1),'Look Up Values'!$G$2:$G$1000,0)),ISNUMBER(MATCH(LEFT(C2741,FIND(" ",C2741&amp;" ")-1),'Look Up Values'!$AE$2:$AE$2000,0)))),"","EWC error")),"")</f>
        <v/>
      </c>
      <c r="P2741" s="242" t="str" cm="1">
        <f t="array" ref="P2741">IF(AND(I2741&lt;&gt;0,I2741&lt;&gt;""),IF(D2741="","",IF(ISNUMBER(MATCH(SUBSTITUTE(D2741," ",""),SUBSTITUTE('Look Up Values'!$S$2:$S$120," ",""),0)),"","D&amp;R error")),"")</f>
        <v/>
      </c>
      <c r="Q2741" s="242" t="str" cm="1">
        <f t="array" ref="Q2741">IF(AND(I2741&lt;&gt;0,I2741&lt;&gt;""),IF(G2741="","",IF(ISNUMBER(MATCH(SUBSTITUTE(G2741," ",""),SUBSTITUTE('Look Up Values'!$I$2:$I$10," ",""),0)),"","State error")),"")</f>
        <v/>
      </c>
      <c r="R2741" s="260" t="str">
        <f t="shared" si="85"/>
        <v/>
      </c>
    </row>
    <row r="2742" spans="1:18" ht="15.75">
      <c r="A2742" s="250">
        <v>2735</v>
      </c>
      <c r="B2742" s="198"/>
      <c r="C2742" s="25"/>
      <c r="D2742" s="25"/>
      <c r="E2742" s="25"/>
      <c r="F2742" s="25"/>
      <c r="G2742" s="26"/>
      <c r="H2742" s="27"/>
      <c r="I2742" s="28"/>
      <c r="J2742" s="430"/>
      <c r="K2742" s="48"/>
      <c r="L2742" s="457" t="str">
        <f t="shared" si="84"/>
        <v/>
      </c>
      <c r="M2742" s="245" cm="1">
        <f t="array" ref="M2742">SUMPRODUCT(--(N2742:Q2742&lt;&gt;"")) + IF(TRIM(R2742)="",0,LEN(R2742)-LEN(SUBSTITUTE(R2742,",",""))+1)</f>
        <v>0</v>
      </c>
      <c r="N2742" s="242" t="str">
        <f>IF(AND(I2742&lt;&gt;0,I2742&lt;&gt;""),IF(TRIM(SUBSTITUTE(B2742,CHAR(160),""))="","",IF(ISNUMBER(MATCH(TRIM(SUBSTITUTE(B2742,CHAR(160),"")),'Look Up Values'!$B$2:$B$500,0)),"","Origin error")),"")</f>
        <v/>
      </c>
      <c r="O2742" s="242" t="str">
        <f>IF(AND(I2742&lt;&gt;0,I2742&lt;&gt;""),IF(C2742="","",IF(AND(ISNUMBER(--LEFT(C2742,FIND(" ",C2742&amp;" ")-1)),OR(LEN(LEFT(C2742,FIND(" ",C2742&amp;" ")-1))=6,LEN(LEFT(C2742,FIND(" ",C2742&amp;" ")-1))=7),OR(ISNUMBER(MATCH(LEFT(C2742,FIND(" ",C2742&amp;" ")-1),'Look Up Values'!$G$2:$G$1000,0)),ISNUMBER(MATCH(LEFT(C2742,FIND(" ",C2742&amp;" ")-1),'Look Up Values'!$AE$2:$AE$2000,0)))),"","EWC error")),"")</f>
        <v/>
      </c>
      <c r="P2742" s="242" t="str" cm="1">
        <f t="array" ref="P2742">IF(AND(I2742&lt;&gt;0,I2742&lt;&gt;""),IF(D2742="","",IF(ISNUMBER(MATCH(SUBSTITUTE(D2742," ",""),SUBSTITUTE('Look Up Values'!$S$2:$S$120," ",""),0)),"","D&amp;R error")),"")</f>
        <v/>
      </c>
      <c r="Q2742" s="242" t="str" cm="1">
        <f t="array" ref="Q2742">IF(AND(I2742&lt;&gt;0,I2742&lt;&gt;""),IF(G2742="","",IF(ISNUMBER(MATCH(SUBSTITUTE(G2742," ",""),SUBSTITUTE('Look Up Values'!$I$2:$I$10," ",""),0)),"","State error")),"")</f>
        <v/>
      </c>
      <c r="R2742" s="260" t="str">
        <f t="shared" si="85"/>
        <v/>
      </c>
    </row>
    <row r="2743" spans="1:18" ht="15.75">
      <c r="A2743" s="250">
        <v>2736</v>
      </c>
      <c r="B2743" s="198"/>
      <c r="C2743" s="25"/>
      <c r="D2743" s="25"/>
      <c r="E2743" s="25"/>
      <c r="F2743" s="25"/>
      <c r="G2743" s="26"/>
      <c r="H2743" s="27"/>
      <c r="I2743" s="28"/>
      <c r="J2743" s="430"/>
      <c r="K2743" s="48"/>
      <c r="L2743" s="457" t="str">
        <f t="shared" si="84"/>
        <v/>
      </c>
      <c r="M2743" s="245" cm="1">
        <f t="array" ref="M2743">SUMPRODUCT(--(N2743:Q2743&lt;&gt;"")) + IF(TRIM(R2743)="",0,LEN(R2743)-LEN(SUBSTITUTE(R2743,",",""))+1)</f>
        <v>0</v>
      </c>
      <c r="N2743" s="242" t="str">
        <f>IF(AND(I2743&lt;&gt;0,I2743&lt;&gt;""),IF(TRIM(SUBSTITUTE(B2743,CHAR(160),""))="","",IF(ISNUMBER(MATCH(TRIM(SUBSTITUTE(B2743,CHAR(160),"")),'Look Up Values'!$B$2:$B$500,0)),"","Origin error")),"")</f>
        <v/>
      </c>
      <c r="O2743" s="242" t="str">
        <f>IF(AND(I2743&lt;&gt;0,I2743&lt;&gt;""),IF(C2743="","",IF(AND(ISNUMBER(--LEFT(C2743,FIND(" ",C2743&amp;" ")-1)),OR(LEN(LEFT(C2743,FIND(" ",C2743&amp;" ")-1))=6,LEN(LEFT(C2743,FIND(" ",C2743&amp;" ")-1))=7),OR(ISNUMBER(MATCH(LEFT(C2743,FIND(" ",C2743&amp;" ")-1),'Look Up Values'!$G$2:$G$1000,0)),ISNUMBER(MATCH(LEFT(C2743,FIND(" ",C2743&amp;" ")-1),'Look Up Values'!$AE$2:$AE$2000,0)))),"","EWC error")),"")</f>
        <v/>
      </c>
      <c r="P2743" s="242" t="str" cm="1">
        <f t="array" ref="P2743">IF(AND(I2743&lt;&gt;0,I2743&lt;&gt;""),IF(D2743="","",IF(ISNUMBER(MATCH(SUBSTITUTE(D2743," ",""),SUBSTITUTE('Look Up Values'!$S$2:$S$120," ",""),0)),"","D&amp;R error")),"")</f>
        <v/>
      </c>
      <c r="Q2743" s="242" t="str" cm="1">
        <f t="array" ref="Q2743">IF(AND(I2743&lt;&gt;0,I2743&lt;&gt;""),IF(G2743="","",IF(ISNUMBER(MATCH(SUBSTITUTE(G2743," ",""),SUBSTITUTE('Look Up Values'!$I$2:$I$10," ",""),0)),"","State error")),"")</f>
        <v/>
      </c>
      <c r="R2743" s="260" t="str">
        <f t="shared" si="85"/>
        <v/>
      </c>
    </row>
    <row r="2744" spans="1:18" ht="15.75">
      <c r="A2744" s="250">
        <v>2737</v>
      </c>
      <c r="B2744" s="198"/>
      <c r="C2744" s="25"/>
      <c r="D2744" s="25"/>
      <c r="E2744" s="25"/>
      <c r="F2744" s="25"/>
      <c r="G2744" s="26"/>
      <c r="H2744" s="27"/>
      <c r="I2744" s="28"/>
      <c r="J2744" s="430"/>
      <c r="K2744" s="48"/>
      <c r="L2744" s="457" t="str">
        <f t="shared" si="84"/>
        <v/>
      </c>
      <c r="M2744" s="245" cm="1">
        <f t="array" ref="M2744">SUMPRODUCT(--(N2744:Q2744&lt;&gt;"")) + IF(TRIM(R2744)="",0,LEN(R2744)-LEN(SUBSTITUTE(R2744,",",""))+1)</f>
        <v>0</v>
      </c>
      <c r="N2744" s="242" t="str">
        <f>IF(AND(I2744&lt;&gt;0,I2744&lt;&gt;""),IF(TRIM(SUBSTITUTE(B2744,CHAR(160),""))="","",IF(ISNUMBER(MATCH(TRIM(SUBSTITUTE(B2744,CHAR(160),"")),'Look Up Values'!$B$2:$B$500,0)),"","Origin error")),"")</f>
        <v/>
      </c>
      <c r="O2744" s="242" t="str">
        <f>IF(AND(I2744&lt;&gt;0,I2744&lt;&gt;""),IF(C2744="","",IF(AND(ISNUMBER(--LEFT(C2744,FIND(" ",C2744&amp;" ")-1)),OR(LEN(LEFT(C2744,FIND(" ",C2744&amp;" ")-1))=6,LEN(LEFT(C2744,FIND(" ",C2744&amp;" ")-1))=7),OR(ISNUMBER(MATCH(LEFT(C2744,FIND(" ",C2744&amp;" ")-1),'Look Up Values'!$G$2:$G$1000,0)),ISNUMBER(MATCH(LEFT(C2744,FIND(" ",C2744&amp;" ")-1),'Look Up Values'!$AE$2:$AE$2000,0)))),"","EWC error")),"")</f>
        <v/>
      </c>
      <c r="P2744" s="242" t="str" cm="1">
        <f t="array" ref="P2744">IF(AND(I2744&lt;&gt;0,I2744&lt;&gt;""),IF(D2744="","",IF(ISNUMBER(MATCH(SUBSTITUTE(D2744," ",""),SUBSTITUTE('Look Up Values'!$S$2:$S$120," ",""),0)),"","D&amp;R error")),"")</f>
        <v/>
      </c>
      <c r="Q2744" s="242" t="str" cm="1">
        <f t="array" ref="Q2744">IF(AND(I2744&lt;&gt;0,I2744&lt;&gt;""),IF(G2744="","",IF(ISNUMBER(MATCH(SUBSTITUTE(G2744," ",""),SUBSTITUTE('Look Up Values'!$I$2:$I$10," ",""),0)),"","State error")),"")</f>
        <v/>
      </c>
      <c r="R2744" s="260" t="str">
        <f t="shared" si="85"/>
        <v/>
      </c>
    </row>
    <row r="2745" spans="1:18" ht="15.75">
      <c r="A2745" s="250">
        <v>2738</v>
      </c>
      <c r="B2745" s="198"/>
      <c r="C2745" s="25"/>
      <c r="D2745" s="25"/>
      <c r="E2745" s="25"/>
      <c r="F2745" s="25"/>
      <c r="G2745" s="26"/>
      <c r="H2745" s="27"/>
      <c r="I2745" s="28"/>
      <c r="J2745" s="430"/>
      <c r="K2745" s="48"/>
      <c r="L2745" s="457" t="str">
        <f t="shared" si="84"/>
        <v/>
      </c>
      <c r="M2745" s="245" cm="1">
        <f t="array" ref="M2745">SUMPRODUCT(--(N2745:Q2745&lt;&gt;"")) + IF(TRIM(R2745)="",0,LEN(R2745)-LEN(SUBSTITUTE(R2745,",",""))+1)</f>
        <v>0</v>
      </c>
      <c r="N2745" s="242" t="str">
        <f>IF(AND(I2745&lt;&gt;0,I2745&lt;&gt;""),IF(TRIM(SUBSTITUTE(B2745,CHAR(160),""))="","",IF(ISNUMBER(MATCH(TRIM(SUBSTITUTE(B2745,CHAR(160),"")),'Look Up Values'!$B$2:$B$500,0)),"","Origin error")),"")</f>
        <v/>
      </c>
      <c r="O2745" s="242" t="str">
        <f>IF(AND(I2745&lt;&gt;0,I2745&lt;&gt;""),IF(C2745="","",IF(AND(ISNUMBER(--LEFT(C2745,FIND(" ",C2745&amp;" ")-1)),OR(LEN(LEFT(C2745,FIND(" ",C2745&amp;" ")-1))=6,LEN(LEFT(C2745,FIND(" ",C2745&amp;" ")-1))=7),OR(ISNUMBER(MATCH(LEFT(C2745,FIND(" ",C2745&amp;" ")-1),'Look Up Values'!$G$2:$G$1000,0)),ISNUMBER(MATCH(LEFT(C2745,FIND(" ",C2745&amp;" ")-1),'Look Up Values'!$AE$2:$AE$2000,0)))),"","EWC error")),"")</f>
        <v/>
      </c>
      <c r="P2745" s="242" t="str" cm="1">
        <f t="array" ref="P2745">IF(AND(I2745&lt;&gt;0,I2745&lt;&gt;""),IF(D2745="","",IF(ISNUMBER(MATCH(SUBSTITUTE(D2745," ",""),SUBSTITUTE('Look Up Values'!$S$2:$S$120," ",""),0)),"","D&amp;R error")),"")</f>
        <v/>
      </c>
      <c r="Q2745" s="242" t="str" cm="1">
        <f t="array" ref="Q2745">IF(AND(I2745&lt;&gt;0,I2745&lt;&gt;""),IF(G2745="","",IF(ISNUMBER(MATCH(SUBSTITUTE(G2745," ",""),SUBSTITUTE('Look Up Values'!$I$2:$I$10," ",""),0)),"","State error")),"")</f>
        <v/>
      </c>
      <c r="R2745" s="260" t="str">
        <f t="shared" si="85"/>
        <v/>
      </c>
    </row>
    <row r="2746" spans="1:18" ht="15.75">
      <c r="A2746" s="250">
        <v>2739</v>
      </c>
      <c r="B2746" s="198"/>
      <c r="C2746" s="25"/>
      <c r="D2746" s="25"/>
      <c r="E2746" s="25"/>
      <c r="F2746" s="25"/>
      <c r="G2746" s="26"/>
      <c r="H2746" s="27"/>
      <c r="I2746" s="28"/>
      <c r="J2746" s="430"/>
      <c r="K2746" s="48"/>
      <c r="L2746" s="457" t="str">
        <f t="shared" si="84"/>
        <v/>
      </c>
      <c r="M2746" s="245" cm="1">
        <f t="array" ref="M2746">SUMPRODUCT(--(N2746:Q2746&lt;&gt;"")) + IF(TRIM(R2746)="",0,LEN(R2746)-LEN(SUBSTITUTE(R2746,",",""))+1)</f>
        <v>0</v>
      </c>
      <c r="N2746" s="242" t="str">
        <f>IF(AND(I2746&lt;&gt;0,I2746&lt;&gt;""),IF(TRIM(SUBSTITUTE(B2746,CHAR(160),""))="","",IF(ISNUMBER(MATCH(TRIM(SUBSTITUTE(B2746,CHAR(160),"")),'Look Up Values'!$B$2:$B$500,0)),"","Origin error")),"")</f>
        <v/>
      </c>
      <c r="O2746" s="242" t="str">
        <f>IF(AND(I2746&lt;&gt;0,I2746&lt;&gt;""),IF(C2746="","",IF(AND(ISNUMBER(--LEFT(C2746,FIND(" ",C2746&amp;" ")-1)),OR(LEN(LEFT(C2746,FIND(" ",C2746&amp;" ")-1))=6,LEN(LEFT(C2746,FIND(" ",C2746&amp;" ")-1))=7),OR(ISNUMBER(MATCH(LEFT(C2746,FIND(" ",C2746&amp;" ")-1),'Look Up Values'!$G$2:$G$1000,0)),ISNUMBER(MATCH(LEFT(C2746,FIND(" ",C2746&amp;" ")-1),'Look Up Values'!$AE$2:$AE$2000,0)))),"","EWC error")),"")</f>
        <v/>
      </c>
      <c r="P2746" s="242" t="str" cm="1">
        <f t="array" ref="P2746">IF(AND(I2746&lt;&gt;0,I2746&lt;&gt;""),IF(D2746="","",IF(ISNUMBER(MATCH(SUBSTITUTE(D2746," ",""),SUBSTITUTE('Look Up Values'!$S$2:$S$120," ",""),0)),"","D&amp;R error")),"")</f>
        <v/>
      </c>
      <c r="Q2746" s="242" t="str" cm="1">
        <f t="array" ref="Q2746">IF(AND(I2746&lt;&gt;0,I2746&lt;&gt;""),IF(G2746="","",IF(ISNUMBER(MATCH(SUBSTITUTE(G2746," ",""),SUBSTITUTE('Look Up Values'!$I$2:$I$10," ",""),0)),"","State error")),"")</f>
        <v/>
      </c>
      <c r="R2746" s="260" t="str">
        <f t="shared" si="85"/>
        <v/>
      </c>
    </row>
    <row r="2747" spans="1:18" ht="15.75">
      <c r="A2747" s="250">
        <v>2740</v>
      </c>
      <c r="B2747" s="198"/>
      <c r="C2747" s="25"/>
      <c r="D2747" s="25"/>
      <c r="E2747" s="25"/>
      <c r="F2747" s="25"/>
      <c r="G2747" s="26"/>
      <c r="H2747" s="27"/>
      <c r="I2747" s="28"/>
      <c r="J2747" s="430"/>
      <c r="K2747" s="48"/>
      <c r="L2747" s="457" t="str">
        <f t="shared" si="84"/>
        <v/>
      </c>
      <c r="M2747" s="245" cm="1">
        <f t="array" ref="M2747">SUMPRODUCT(--(N2747:Q2747&lt;&gt;"")) + IF(TRIM(R2747)="",0,LEN(R2747)-LEN(SUBSTITUTE(R2747,",",""))+1)</f>
        <v>0</v>
      </c>
      <c r="N2747" s="242" t="str">
        <f>IF(AND(I2747&lt;&gt;0,I2747&lt;&gt;""),IF(TRIM(SUBSTITUTE(B2747,CHAR(160),""))="","",IF(ISNUMBER(MATCH(TRIM(SUBSTITUTE(B2747,CHAR(160),"")),'Look Up Values'!$B$2:$B$500,0)),"","Origin error")),"")</f>
        <v/>
      </c>
      <c r="O2747" s="242" t="str">
        <f>IF(AND(I2747&lt;&gt;0,I2747&lt;&gt;""),IF(C2747="","",IF(AND(ISNUMBER(--LEFT(C2747,FIND(" ",C2747&amp;" ")-1)),OR(LEN(LEFT(C2747,FIND(" ",C2747&amp;" ")-1))=6,LEN(LEFT(C2747,FIND(" ",C2747&amp;" ")-1))=7),OR(ISNUMBER(MATCH(LEFT(C2747,FIND(" ",C2747&amp;" ")-1),'Look Up Values'!$G$2:$G$1000,0)),ISNUMBER(MATCH(LEFT(C2747,FIND(" ",C2747&amp;" ")-1),'Look Up Values'!$AE$2:$AE$2000,0)))),"","EWC error")),"")</f>
        <v/>
      </c>
      <c r="P2747" s="242" t="str" cm="1">
        <f t="array" ref="P2747">IF(AND(I2747&lt;&gt;0,I2747&lt;&gt;""),IF(D2747="","",IF(ISNUMBER(MATCH(SUBSTITUTE(D2747," ",""),SUBSTITUTE('Look Up Values'!$S$2:$S$120," ",""),0)),"","D&amp;R error")),"")</f>
        <v/>
      </c>
      <c r="Q2747" s="242" t="str" cm="1">
        <f t="array" ref="Q2747">IF(AND(I2747&lt;&gt;0,I2747&lt;&gt;""),IF(G2747="","",IF(ISNUMBER(MATCH(SUBSTITUTE(G2747," ",""),SUBSTITUTE('Look Up Values'!$I$2:$I$10," ",""),0)),"","State error")),"")</f>
        <v/>
      </c>
      <c r="R2747" s="260" t="str">
        <f t="shared" si="85"/>
        <v/>
      </c>
    </row>
    <row r="2748" spans="1:18" ht="15.75">
      <c r="A2748" s="250">
        <v>2741</v>
      </c>
      <c r="B2748" s="198"/>
      <c r="C2748" s="25"/>
      <c r="D2748" s="25"/>
      <c r="E2748" s="25"/>
      <c r="F2748" s="25"/>
      <c r="G2748" s="26"/>
      <c r="H2748" s="27"/>
      <c r="I2748" s="28"/>
      <c r="J2748" s="430"/>
      <c r="K2748" s="48"/>
      <c r="L2748" s="457" t="str">
        <f t="shared" si="84"/>
        <v/>
      </c>
      <c r="M2748" s="245" cm="1">
        <f t="array" ref="M2748">SUMPRODUCT(--(N2748:Q2748&lt;&gt;"")) + IF(TRIM(R2748)="",0,LEN(R2748)-LEN(SUBSTITUTE(R2748,",",""))+1)</f>
        <v>0</v>
      </c>
      <c r="N2748" s="242" t="str">
        <f>IF(AND(I2748&lt;&gt;0,I2748&lt;&gt;""),IF(TRIM(SUBSTITUTE(B2748,CHAR(160),""))="","",IF(ISNUMBER(MATCH(TRIM(SUBSTITUTE(B2748,CHAR(160),"")),'Look Up Values'!$B$2:$B$500,0)),"","Origin error")),"")</f>
        <v/>
      </c>
      <c r="O2748" s="242" t="str">
        <f>IF(AND(I2748&lt;&gt;0,I2748&lt;&gt;""),IF(C2748="","",IF(AND(ISNUMBER(--LEFT(C2748,FIND(" ",C2748&amp;" ")-1)),OR(LEN(LEFT(C2748,FIND(" ",C2748&amp;" ")-1))=6,LEN(LEFT(C2748,FIND(" ",C2748&amp;" ")-1))=7),OR(ISNUMBER(MATCH(LEFT(C2748,FIND(" ",C2748&amp;" ")-1),'Look Up Values'!$G$2:$G$1000,0)),ISNUMBER(MATCH(LEFT(C2748,FIND(" ",C2748&amp;" ")-1),'Look Up Values'!$AE$2:$AE$2000,0)))),"","EWC error")),"")</f>
        <v/>
      </c>
      <c r="P2748" s="242" t="str" cm="1">
        <f t="array" ref="P2748">IF(AND(I2748&lt;&gt;0,I2748&lt;&gt;""),IF(D2748="","",IF(ISNUMBER(MATCH(SUBSTITUTE(D2748," ",""),SUBSTITUTE('Look Up Values'!$S$2:$S$120," ",""),0)),"","D&amp;R error")),"")</f>
        <v/>
      </c>
      <c r="Q2748" s="242" t="str" cm="1">
        <f t="array" ref="Q2748">IF(AND(I2748&lt;&gt;0,I2748&lt;&gt;""),IF(G2748="","",IF(ISNUMBER(MATCH(SUBSTITUTE(G2748," ",""),SUBSTITUTE('Look Up Values'!$I$2:$I$10," ",""),0)),"","State error")),"")</f>
        <v/>
      </c>
      <c r="R2748" s="260" t="str">
        <f t="shared" si="85"/>
        <v/>
      </c>
    </row>
    <row r="2749" spans="1:18" ht="15.75">
      <c r="A2749" s="250">
        <v>2742</v>
      </c>
      <c r="B2749" s="198"/>
      <c r="C2749" s="25"/>
      <c r="D2749" s="25"/>
      <c r="E2749" s="25"/>
      <c r="F2749" s="25"/>
      <c r="G2749" s="26"/>
      <c r="H2749" s="27"/>
      <c r="I2749" s="28"/>
      <c r="J2749" s="430"/>
      <c r="K2749" s="48"/>
      <c r="L2749" s="457" t="str">
        <f t="shared" si="84"/>
        <v/>
      </c>
      <c r="M2749" s="245" cm="1">
        <f t="array" ref="M2749">SUMPRODUCT(--(N2749:Q2749&lt;&gt;"")) + IF(TRIM(R2749)="",0,LEN(R2749)-LEN(SUBSTITUTE(R2749,",",""))+1)</f>
        <v>0</v>
      </c>
      <c r="N2749" s="242" t="str">
        <f>IF(AND(I2749&lt;&gt;0,I2749&lt;&gt;""),IF(TRIM(SUBSTITUTE(B2749,CHAR(160),""))="","",IF(ISNUMBER(MATCH(TRIM(SUBSTITUTE(B2749,CHAR(160),"")),'Look Up Values'!$B$2:$B$500,0)),"","Origin error")),"")</f>
        <v/>
      </c>
      <c r="O2749" s="242" t="str">
        <f>IF(AND(I2749&lt;&gt;0,I2749&lt;&gt;""),IF(C2749="","",IF(AND(ISNUMBER(--LEFT(C2749,FIND(" ",C2749&amp;" ")-1)),OR(LEN(LEFT(C2749,FIND(" ",C2749&amp;" ")-1))=6,LEN(LEFT(C2749,FIND(" ",C2749&amp;" ")-1))=7),OR(ISNUMBER(MATCH(LEFT(C2749,FIND(" ",C2749&amp;" ")-1),'Look Up Values'!$G$2:$G$1000,0)),ISNUMBER(MATCH(LEFT(C2749,FIND(" ",C2749&amp;" ")-1),'Look Up Values'!$AE$2:$AE$2000,0)))),"","EWC error")),"")</f>
        <v/>
      </c>
      <c r="P2749" s="242" t="str" cm="1">
        <f t="array" ref="P2749">IF(AND(I2749&lt;&gt;0,I2749&lt;&gt;""),IF(D2749="","",IF(ISNUMBER(MATCH(SUBSTITUTE(D2749," ",""),SUBSTITUTE('Look Up Values'!$S$2:$S$120," ",""),0)),"","D&amp;R error")),"")</f>
        <v/>
      </c>
      <c r="Q2749" s="242" t="str" cm="1">
        <f t="array" ref="Q2749">IF(AND(I2749&lt;&gt;0,I2749&lt;&gt;""),IF(G2749="","",IF(ISNUMBER(MATCH(SUBSTITUTE(G2749," ",""),SUBSTITUTE('Look Up Values'!$I$2:$I$10," ",""),0)),"","State error")),"")</f>
        <v/>
      </c>
      <c r="R2749" s="260" t="str">
        <f t="shared" si="85"/>
        <v/>
      </c>
    </row>
    <row r="2750" spans="1:18" ht="15.75">
      <c r="A2750" s="250">
        <v>2743</v>
      </c>
      <c r="B2750" s="198"/>
      <c r="C2750" s="25"/>
      <c r="D2750" s="25"/>
      <c r="E2750" s="25"/>
      <c r="F2750" s="25"/>
      <c r="G2750" s="26"/>
      <c r="H2750" s="27"/>
      <c r="I2750" s="28"/>
      <c r="J2750" s="430"/>
      <c r="K2750" s="48"/>
      <c r="L2750" s="457" t="str">
        <f t="shared" si="84"/>
        <v/>
      </c>
      <c r="M2750" s="245" cm="1">
        <f t="array" ref="M2750">SUMPRODUCT(--(N2750:Q2750&lt;&gt;"")) + IF(TRIM(R2750)="",0,LEN(R2750)-LEN(SUBSTITUTE(R2750,",",""))+1)</f>
        <v>0</v>
      </c>
      <c r="N2750" s="242" t="str">
        <f>IF(AND(I2750&lt;&gt;0,I2750&lt;&gt;""),IF(TRIM(SUBSTITUTE(B2750,CHAR(160),""))="","",IF(ISNUMBER(MATCH(TRIM(SUBSTITUTE(B2750,CHAR(160),"")),'Look Up Values'!$B$2:$B$500,0)),"","Origin error")),"")</f>
        <v/>
      </c>
      <c r="O2750" s="242" t="str">
        <f>IF(AND(I2750&lt;&gt;0,I2750&lt;&gt;""),IF(C2750="","",IF(AND(ISNUMBER(--LEFT(C2750,FIND(" ",C2750&amp;" ")-1)),OR(LEN(LEFT(C2750,FIND(" ",C2750&amp;" ")-1))=6,LEN(LEFT(C2750,FIND(" ",C2750&amp;" ")-1))=7),OR(ISNUMBER(MATCH(LEFT(C2750,FIND(" ",C2750&amp;" ")-1),'Look Up Values'!$G$2:$G$1000,0)),ISNUMBER(MATCH(LEFT(C2750,FIND(" ",C2750&amp;" ")-1),'Look Up Values'!$AE$2:$AE$2000,0)))),"","EWC error")),"")</f>
        <v/>
      </c>
      <c r="P2750" s="242" t="str" cm="1">
        <f t="array" ref="P2750">IF(AND(I2750&lt;&gt;0,I2750&lt;&gt;""),IF(D2750="","",IF(ISNUMBER(MATCH(SUBSTITUTE(D2750," ",""),SUBSTITUTE('Look Up Values'!$S$2:$S$120," ",""),0)),"","D&amp;R error")),"")</f>
        <v/>
      </c>
      <c r="Q2750" s="242" t="str" cm="1">
        <f t="array" ref="Q2750">IF(AND(I2750&lt;&gt;0,I2750&lt;&gt;""),IF(G2750="","",IF(ISNUMBER(MATCH(SUBSTITUTE(G2750," ",""),SUBSTITUTE('Look Up Values'!$I$2:$I$10," ",""),0)),"","State error")),"")</f>
        <v/>
      </c>
      <c r="R2750" s="260" t="str">
        <f t="shared" si="85"/>
        <v/>
      </c>
    </row>
    <row r="2751" spans="1:18" ht="15.75">
      <c r="A2751" s="250">
        <v>2744</v>
      </c>
      <c r="B2751" s="198"/>
      <c r="C2751" s="25"/>
      <c r="D2751" s="25"/>
      <c r="E2751" s="25"/>
      <c r="F2751" s="25"/>
      <c r="G2751" s="26"/>
      <c r="H2751" s="27"/>
      <c r="I2751" s="28"/>
      <c r="J2751" s="430"/>
      <c r="K2751" s="48"/>
      <c r="L2751" s="457" t="str">
        <f t="shared" si="84"/>
        <v/>
      </c>
      <c r="M2751" s="245" cm="1">
        <f t="array" ref="M2751">SUMPRODUCT(--(N2751:Q2751&lt;&gt;"")) + IF(TRIM(R2751)="",0,LEN(R2751)-LEN(SUBSTITUTE(R2751,",",""))+1)</f>
        <v>0</v>
      </c>
      <c r="N2751" s="242" t="str">
        <f>IF(AND(I2751&lt;&gt;0,I2751&lt;&gt;""),IF(TRIM(SUBSTITUTE(B2751,CHAR(160),""))="","",IF(ISNUMBER(MATCH(TRIM(SUBSTITUTE(B2751,CHAR(160),"")),'Look Up Values'!$B$2:$B$500,0)),"","Origin error")),"")</f>
        <v/>
      </c>
      <c r="O2751" s="242" t="str">
        <f>IF(AND(I2751&lt;&gt;0,I2751&lt;&gt;""),IF(C2751="","",IF(AND(ISNUMBER(--LEFT(C2751,FIND(" ",C2751&amp;" ")-1)),OR(LEN(LEFT(C2751,FIND(" ",C2751&amp;" ")-1))=6,LEN(LEFT(C2751,FIND(" ",C2751&amp;" ")-1))=7),OR(ISNUMBER(MATCH(LEFT(C2751,FIND(" ",C2751&amp;" ")-1),'Look Up Values'!$G$2:$G$1000,0)),ISNUMBER(MATCH(LEFT(C2751,FIND(" ",C2751&amp;" ")-1),'Look Up Values'!$AE$2:$AE$2000,0)))),"","EWC error")),"")</f>
        <v/>
      </c>
      <c r="P2751" s="242" t="str" cm="1">
        <f t="array" ref="P2751">IF(AND(I2751&lt;&gt;0,I2751&lt;&gt;""),IF(D2751="","",IF(ISNUMBER(MATCH(SUBSTITUTE(D2751," ",""),SUBSTITUTE('Look Up Values'!$S$2:$S$120," ",""),0)),"","D&amp;R error")),"")</f>
        <v/>
      </c>
      <c r="Q2751" s="242" t="str" cm="1">
        <f t="array" ref="Q2751">IF(AND(I2751&lt;&gt;0,I2751&lt;&gt;""),IF(G2751="","",IF(ISNUMBER(MATCH(SUBSTITUTE(G2751," ",""),SUBSTITUTE('Look Up Values'!$I$2:$I$10," ",""),0)),"","State error")),"")</f>
        <v/>
      </c>
      <c r="R2751" s="260" t="str">
        <f t="shared" si="85"/>
        <v/>
      </c>
    </row>
    <row r="2752" spans="1:18" ht="15.75">
      <c r="A2752" s="250">
        <v>2745</v>
      </c>
      <c r="B2752" s="198"/>
      <c r="C2752" s="25"/>
      <c r="D2752" s="25"/>
      <c r="E2752" s="25"/>
      <c r="F2752" s="25"/>
      <c r="G2752" s="26"/>
      <c r="H2752" s="27"/>
      <c r="I2752" s="28"/>
      <c r="J2752" s="430"/>
      <c r="K2752" s="48"/>
      <c r="L2752" s="457" t="str">
        <f t="shared" si="84"/>
        <v/>
      </c>
      <c r="M2752" s="245" cm="1">
        <f t="array" ref="M2752">SUMPRODUCT(--(N2752:Q2752&lt;&gt;"")) + IF(TRIM(R2752)="",0,LEN(R2752)-LEN(SUBSTITUTE(R2752,",",""))+1)</f>
        <v>0</v>
      </c>
      <c r="N2752" s="242" t="str">
        <f>IF(AND(I2752&lt;&gt;0,I2752&lt;&gt;""),IF(TRIM(SUBSTITUTE(B2752,CHAR(160),""))="","",IF(ISNUMBER(MATCH(TRIM(SUBSTITUTE(B2752,CHAR(160),"")),'Look Up Values'!$B$2:$B$500,0)),"","Origin error")),"")</f>
        <v/>
      </c>
      <c r="O2752" s="242" t="str">
        <f>IF(AND(I2752&lt;&gt;0,I2752&lt;&gt;""),IF(C2752="","",IF(AND(ISNUMBER(--LEFT(C2752,FIND(" ",C2752&amp;" ")-1)),OR(LEN(LEFT(C2752,FIND(" ",C2752&amp;" ")-1))=6,LEN(LEFT(C2752,FIND(" ",C2752&amp;" ")-1))=7),OR(ISNUMBER(MATCH(LEFT(C2752,FIND(" ",C2752&amp;" ")-1),'Look Up Values'!$G$2:$G$1000,0)),ISNUMBER(MATCH(LEFT(C2752,FIND(" ",C2752&amp;" ")-1),'Look Up Values'!$AE$2:$AE$2000,0)))),"","EWC error")),"")</f>
        <v/>
      </c>
      <c r="P2752" s="242" t="str" cm="1">
        <f t="array" ref="P2752">IF(AND(I2752&lt;&gt;0,I2752&lt;&gt;""),IF(D2752="","",IF(ISNUMBER(MATCH(SUBSTITUTE(D2752," ",""),SUBSTITUTE('Look Up Values'!$S$2:$S$120," ",""),0)),"","D&amp;R error")),"")</f>
        <v/>
      </c>
      <c r="Q2752" s="242" t="str" cm="1">
        <f t="array" ref="Q2752">IF(AND(I2752&lt;&gt;0,I2752&lt;&gt;""),IF(G2752="","",IF(ISNUMBER(MATCH(SUBSTITUTE(G2752," ",""),SUBSTITUTE('Look Up Values'!$I$2:$I$10," ",""),0)),"","State error")),"")</f>
        <v/>
      </c>
      <c r="R2752" s="260" t="str">
        <f t="shared" si="85"/>
        <v/>
      </c>
    </row>
    <row r="2753" spans="1:18" ht="15.75">
      <c r="A2753" s="250">
        <v>2746</v>
      </c>
      <c r="B2753" s="198"/>
      <c r="C2753" s="25"/>
      <c r="D2753" s="25"/>
      <c r="E2753" s="25"/>
      <c r="F2753" s="25"/>
      <c r="G2753" s="26"/>
      <c r="H2753" s="27"/>
      <c r="I2753" s="28"/>
      <c r="J2753" s="430"/>
      <c r="K2753" s="48"/>
      <c r="L2753" s="457" t="str">
        <f t="shared" si="84"/>
        <v/>
      </c>
      <c r="M2753" s="245" cm="1">
        <f t="array" ref="M2753">SUMPRODUCT(--(N2753:Q2753&lt;&gt;"")) + IF(TRIM(R2753)="",0,LEN(R2753)-LEN(SUBSTITUTE(R2753,",",""))+1)</f>
        <v>0</v>
      </c>
      <c r="N2753" s="242" t="str">
        <f>IF(AND(I2753&lt;&gt;0,I2753&lt;&gt;""),IF(TRIM(SUBSTITUTE(B2753,CHAR(160),""))="","",IF(ISNUMBER(MATCH(TRIM(SUBSTITUTE(B2753,CHAR(160),"")),'Look Up Values'!$B$2:$B$500,0)),"","Origin error")),"")</f>
        <v/>
      </c>
      <c r="O2753" s="242" t="str">
        <f>IF(AND(I2753&lt;&gt;0,I2753&lt;&gt;""),IF(C2753="","",IF(AND(ISNUMBER(--LEFT(C2753,FIND(" ",C2753&amp;" ")-1)),OR(LEN(LEFT(C2753,FIND(" ",C2753&amp;" ")-1))=6,LEN(LEFT(C2753,FIND(" ",C2753&amp;" ")-1))=7),OR(ISNUMBER(MATCH(LEFT(C2753,FIND(" ",C2753&amp;" ")-1),'Look Up Values'!$G$2:$G$1000,0)),ISNUMBER(MATCH(LEFT(C2753,FIND(" ",C2753&amp;" ")-1),'Look Up Values'!$AE$2:$AE$2000,0)))),"","EWC error")),"")</f>
        <v/>
      </c>
      <c r="P2753" s="242" t="str" cm="1">
        <f t="array" ref="P2753">IF(AND(I2753&lt;&gt;0,I2753&lt;&gt;""),IF(D2753="","",IF(ISNUMBER(MATCH(SUBSTITUTE(D2753," ",""),SUBSTITUTE('Look Up Values'!$S$2:$S$120," ",""),0)),"","D&amp;R error")),"")</f>
        <v/>
      </c>
      <c r="Q2753" s="242" t="str" cm="1">
        <f t="array" ref="Q2753">IF(AND(I2753&lt;&gt;0,I2753&lt;&gt;""),IF(G2753="","",IF(ISNUMBER(MATCH(SUBSTITUTE(G2753," ",""),SUBSTITUTE('Look Up Values'!$I$2:$I$10," ",""),0)),"","State error")),"")</f>
        <v/>
      </c>
      <c r="R2753" s="260" t="str">
        <f t="shared" si="85"/>
        <v/>
      </c>
    </row>
    <row r="2754" spans="1:18" ht="15.75">
      <c r="A2754" s="250">
        <v>2747</v>
      </c>
      <c r="B2754" s="198"/>
      <c r="C2754" s="25"/>
      <c r="D2754" s="25"/>
      <c r="E2754" s="25"/>
      <c r="F2754" s="25"/>
      <c r="G2754" s="26"/>
      <c r="H2754" s="27"/>
      <c r="I2754" s="28"/>
      <c r="J2754" s="430"/>
      <c r="K2754" s="48"/>
      <c r="L2754" s="457" t="str">
        <f t="shared" si="84"/>
        <v/>
      </c>
      <c r="M2754" s="245" cm="1">
        <f t="array" ref="M2754">SUMPRODUCT(--(N2754:Q2754&lt;&gt;"")) + IF(TRIM(R2754)="",0,LEN(R2754)-LEN(SUBSTITUTE(R2754,",",""))+1)</f>
        <v>0</v>
      </c>
      <c r="N2754" s="242" t="str">
        <f>IF(AND(I2754&lt;&gt;0,I2754&lt;&gt;""),IF(TRIM(SUBSTITUTE(B2754,CHAR(160),""))="","",IF(ISNUMBER(MATCH(TRIM(SUBSTITUTE(B2754,CHAR(160),"")),'Look Up Values'!$B$2:$B$500,0)),"","Origin error")),"")</f>
        <v/>
      </c>
      <c r="O2754" s="242" t="str">
        <f>IF(AND(I2754&lt;&gt;0,I2754&lt;&gt;""),IF(C2754="","",IF(AND(ISNUMBER(--LEFT(C2754,FIND(" ",C2754&amp;" ")-1)),OR(LEN(LEFT(C2754,FIND(" ",C2754&amp;" ")-1))=6,LEN(LEFT(C2754,FIND(" ",C2754&amp;" ")-1))=7),OR(ISNUMBER(MATCH(LEFT(C2754,FIND(" ",C2754&amp;" ")-1),'Look Up Values'!$G$2:$G$1000,0)),ISNUMBER(MATCH(LEFT(C2754,FIND(" ",C2754&amp;" ")-1),'Look Up Values'!$AE$2:$AE$2000,0)))),"","EWC error")),"")</f>
        <v/>
      </c>
      <c r="P2754" s="242" t="str" cm="1">
        <f t="array" ref="P2754">IF(AND(I2754&lt;&gt;0,I2754&lt;&gt;""),IF(D2754="","",IF(ISNUMBER(MATCH(SUBSTITUTE(D2754," ",""),SUBSTITUTE('Look Up Values'!$S$2:$S$120," ",""),0)),"","D&amp;R error")),"")</f>
        <v/>
      </c>
      <c r="Q2754" s="242" t="str" cm="1">
        <f t="array" ref="Q2754">IF(AND(I2754&lt;&gt;0,I2754&lt;&gt;""),IF(G2754="","",IF(ISNUMBER(MATCH(SUBSTITUTE(G2754," ",""),SUBSTITUTE('Look Up Values'!$I$2:$I$10," ",""),0)),"","State error")),"")</f>
        <v/>
      </c>
      <c r="R2754" s="260" t="str">
        <f t="shared" si="85"/>
        <v/>
      </c>
    </row>
    <row r="2755" spans="1:18" ht="15.75">
      <c r="A2755" s="250">
        <v>2748</v>
      </c>
      <c r="B2755" s="198"/>
      <c r="C2755" s="25"/>
      <c r="D2755" s="25"/>
      <c r="E2755" s="25"/>
      <c r="F2755" s="25"/>
      <c r="G2755" s="26"/>
      <c r="H2755" s="27"/>
      <c r="I2755" s="28"/>
      <c r="J2755" s="430"/>
      <c r="K2755" s="48"/>
      <c r="L2755" s="457" t="str">
        <f t="shared" si="84"/>
        <v/>
      </c>
      <c r="M2755" s="245" cm="1">
        <f t="array" ref="M2755">SUMPRODUCT(--(N2755:Q2755&lt;&gt;"")) + IF(TRIM(R2755)="",0,LEN(R2755)-LEN(SUBSTITUTE(R2755,",",""))+1)</f>
        <v>0</v>
      </c>
      <c r="N2755" s="242" t="str">
        <f>IF(AND(I2755&lt;&gt;0,I2755&lt;&gt;""),IF(TRIM(SUBSTITUTE(B2755,CHAR(160),""))="","",IF(ISNUMBER(MATCH(TRIM(SUBSTITUTE(B2755,CHAR(160),"")),'Look Up Values'!$B$2:$B$500,0)),"","Origin error")),"")</f>
        <v/>
      </c>
      <c r="O2755" s="242" t="str">
        <f>IF(AND(I2755&lt;&gt;0,I2755&lt;&gt;""),IF(C2755="","",IF(AND(ISNUMBER(--LEFT(C2755,FIND(" ",C2755&amp;" ")-1)),OR(LEN(LEFT(C2755,FIND(" ",C2755&amp;" ")-1))=6,LEN(LEFT(C2755,FIND(" ",C2755&amp;" ")-1))=7),OR(ISNUMBER(MATCH(LEFT(C2755,FIND(" ",C2755&amp;" ")-1),'Look Up Values'!$G$2:$G$1000,0)),ISNUMBER(MATCH(LEFT(C2755,FIND(" ",C2755&amp;" ")-1),'Look Up Values'!$AE$2:$AE$2000,0)))),"","EWC error")),"")</f>
        <v/>
      </c>
      <c r="P2755" s="242" t="str" cm="1">
        <f t="array" ref="P2755">IF(AND(I2755&lt;&gt;0,I2755&lt;&gt;""),IF(D2755="","",IF(ISNUMBER(MATCH(SUBSTITUTE(D2755," ",""),SUBSTITUTE('Look Up Values'!$S$2:$S$120," ",""),0)),"","D&amp;R error")),"")</f>
        <v/>
      </c>
      <c r="Q2755" s="242" t="str" cm="1">
        <f t="array" ref="Q2755">IF(AND(I2755&lt;&gt;0,I2755&lt;&gt;""),IF(G2755="","",IF(ISNUMBER(MATCH(SUBSTITUTE(G2755," ",""),SUBSTITUTE('Look Up Values'!$I$2:$I$10," ",""),0)),"","State error")),"")</f>
        <v/>
      </c>
      <c r="R2755" s="260" t="str">
        <f t="shared" si="85"/>
        <v/>
      </c>
    </row>
    <row r="2756" spans="1:18" ht="15.75">
      <c r="A2756" s="250">
        <v>2749</v>
      </c>
      <c r="B2756" s="198"/>
      <c r="C2756" s="25"/>
      <c r="D2756" s="25"/>
      <c r="E2756" s="25"/>
      <c r="F2756" s="25"/>
      <c r="G2756" s="26"/>
      <c r="H2756" s="27"/>
      <c r="I2756" s="28"/>
      <c r="J2756" s="430"/>
      <c r="K2756" s="48"/>
      <c r="L2756" s="457" t="str">
        <f t="shared" si="84"/>
        <v/>
      </c>
      <c r="M2756" s="245" cm="1">
        <f t="array" ref="M2756">SUMPRODUCT(--(N2756:Q2756&lt;&gt;"")) + IF(TRIM(R2756)="",0,LEN(R2756)-LEN(SUBSTITUTE(R2756,",",""))+1)</f>
        <v>0</v>
      </c>
      <c r="N2756" s="242" t="str">
        <f>IF(AND(I2756&lt;&gt;0,I2756&lt;&gt;""),IF(TRIM(SUBSTITUTE(B2756,CHAR(160),""))="","",IF(ISNUMBER(MATCH(TRIM(SUBSTITUTE(B2756,CHAR(160),"")),'Look Up Values'!$B$2:$B$500,0)),"","Origin error")),"")</f>
        <v/>
      </c>
      <c r="O2756" s="242" t="str">
        <f>IF(AND(I2756&lt;&gt;0,I2756&lt;&gt;""),IF(C2756="","",IF(AND(ISNUMBER(--LEFT(C2756,FIND(" ",C2756&amp;" ")-1)),OR(LEN(LEFT(C2756,FIND(" ",C2756&amp;" ")-1))=6,LEN(LEFT(C2756,FIND(" ",C2756&amp;" ")-1))=7),OR(ISNUMBER(MATCH(LEFT(C2756,FIND(" ",C2756&amp;" ")-1),'Look Up Values'!$G$2:$G$1000,0)),ISNUMBER(MATCH(LEFT(C2756,FIND(" ",C2756&amp;" ")-1),'Look Up Values'!$AE$2:$AE$2000,0)))),"","EWC error")),"")</f>
        <v/>
      </c>
      <c r="P2756" s="242" t="str" cm="1">
        <f t="array" ref="P2756">IF(AND(I2756&lt;&gt;0,I2756&lt;&gt;""),IF(D2756="","",IF(ISNUMBER(MATCH(SUBSTITUTE(D2756," ",""),SUBSTITUTE('Look Up Values'!$S$2:$S$120," ",""),0)),"","D&amp;R error")),"")</f>
        <v/>
      </c>
      <c r="Q2756" s="242" t="str" cm="1">
        <f t="array" ref="Q2756">IF(AND(I2756&lt;&gt;0,I2756&lt;&gt;""),IF(G2756="","",IF(ISNUMBER(MATCH(SUBSTITUTE(G2756," ",""),SUBSTITUTE('Look Up Values'!$I$2:$I$10," ",""),0)),"","State error")),"")</f>
        <v/>
      </c>
      <c r="R2756" s="260" t="str">
        <f t="shared" si="85"/>
        <v/>
      </c>
    </row>
    <row r="2757" spans="1:18" ht="15.75">
      <c r="A2757" s="250">
        <v>2750</v>
      </c>
      <c r="B2757" s="198"/>
      <c r="C2757" s="25"/>
      <c r="D2757" s="25"/>
      <c r="E2757" s="25"/>
      <c r="F2757" s="25"/>
      <c r="G2757" s="26"/>
      <c r="H2757" s="27"/>
      <c r="I2757" s="28"/>
      <c r="J2757" s="430"/>
      <c r="K2757" s="48"/>
      <c r="L2757" s="457" t="str">
        <f t="shared" si="84"/>
        <v/>
      </c>
      <c r="M2757" s="245" cm="1">
        <f t="array" ref="M2757">SUMPRODUCT(--(N2757:Q2757&lt;&gt;"")) + IF(TRIM(R2757)="",0,LEN(R2757)-LEN(SUBSTITUTE(R2757,",",""))+1)</f>
        <v>0</v>
      </c>
      <c r="N2757" s="242" t="str">
        <f>IF(AND(I2757&lt;&gt;0,I2757&lt;&gt;""),IF(TRIM(SUBSTITUTE(B2757,CHAR(160),""))="","",IF(ISNUMBER(MATCH(TRIM(SUBSTITUTE(B2757,CHAR(160),"")),'Look Up Values'!$B$2:$B$500,0)),"","Origin error")),"")</f>
        <v/>
      </c>
      <c r="O2757" s="242" t="str">
        <f>IF(AND(I2757&lt;&gt;0,I2757&lt;&gt;""),IF(C2757="","",IF(AND(ISNUMBER(--LEFT(C2757,FIND(" ",C2757&amp;" ")-1)),OR(LEN(LEFT(C2757,FIND(" ",C2757&amp;" ")-1))=6,LEN(LEFT(C2757,FIND(" ",C2757&amp;" ")-1))=7),OR(ISNUMBER(MATCH(LEFT(C2757,FIND(" ",C2757&amp;" ")-1),'Look Up Values'!$G$2:$G$1000,0)),ISNUMBER(MATCH(LEFT(C2757,FIND(" ",C2757&amp;" ")-1),'Look Up Values'!$AE$2:$AE$2000,0)))),"","EWC error")),"")</f>
        <v/>
      </c>
      <c r="P2757" s="242" t="str" cm="1">
        <f t="array" ref="P2757">IF(AND(I2757&lt;&gt;0,I2757&lt;&gt;""),IF(D2757="","",IF(ISNUMBER(MATCH(SUBSTITUTE(D2757," ",""),SUBSTITUTE('Look Up Values'!$S$2:$S$120," ",""),0)),"","D&amp;R error")),"")</f>
        <v/>
      </c>
      <c r="Q2757" s="242" t="str" cm="1">
        <f t="array" ref="Q2757">IF(AND(I2757&lt;&gt;0,I2757&lt;&gt;""),IF(G2757="","",IF(ISNUMBER(MATCH(SUBSTITUTE(G2757," ",""),SUBSTITUTE('Look Up Values'!$I$2:$I$10," ",""),0)),"","State error")),"")</f>
        <v/>
      </c>
      <c r="R2757" s="260" t="str">
        <f t="shared" si="85"/>
        <v/>
      </c>
    </row>
    <row r="2758" spans="1:18" ht="15.75">
      <c r="A2758" s="250">
        <v>2751</v>
      </c>
      <c r="B2758" s="198"/>
      <c r="C2758" s="25"/>
      <c r="D2758" s="25"/>
      <c r="E2758" s="25"/>
      <c r="F2758" s="25"/>
      <c r="G2758" s="26"/>
      <c r="H2758" s="27"/>
      <c r="I2758" s="28"/>
      <c r="J2758" s="430"/>
      <c r="K2758" s="48"/>
      <c r="L2758" s="457" t="str">
        <f t="shared" si="84"/>
        <v/>
      </c>
      <c r="M2758" s="245" cm="1">
        <f t="array" ref="M2758">SUMPRODUCT(--(N2758:Q2758&lt;&gt;"")) + IF(TRIM(R2758)="",0,LEN(R2758)-LEN(SUBSTITUTE(R2758,",",""))+1)</f>
        <v>0</v>
      </c>
      <c r="N2758" s="242" t="str">
        <f>IF(AND(I2758&lt;&gt;0,I2758&lt;&gt;""),IF(TRIM(SUBSTITUTE(B2758,CHAR(160),""))="","",IF(ISNUMBER(MATCH(TRIM(SUBSTITUTE(B2758,CHAR(160),"")),'Look Up Values'!$B$2:$B$500,0)),"","Origin error")),"")</f>
        <v/>
      </c>
      <c r="O2758" s="242" t="str">
        <f>IF(AND(I2758&lt;&gt;0,I2758&lt;&gt;""),IF(C2758="","",IF(AND(ISNUMBER(--LEFT(C2758,FIND(" ",C2758&amp;" ")-1)),OR(LEN(LEFT(C2758,FIND(" ",C2758&amp;" ")-1))=6,LEN(LEFT(C2758,FIND(" ",C2758&amp;" ")-1))=7),OR(ISNUMBER(MATCH(LEFT(C2758,FIND(" ",C2758&amp;" ")-1),'Look Up Values'!$G$2:$G$1000,0)),ISNUMBER(MATCH(LEFT(C2758,FIND(" ",C2758&amp;" ")-1),'Look Up Values'!$AE$2:$AE$2000,0)))),"","EWC error")),"")</f>
        <v/>
      </c>
      <c r="P2758" s="242" t="str" cm="1">
        <f t="array" ref="P2758">IF(AND(I2758&lt;&gt;0,I2758&lt;&gt;""),IF(D2758="","",IF(ISNUMBER(MATCH(SUBSTITUTE(D2758," ",""),SUBSTITUTE('Look Up Values'!$S$2:$S$120," ",""),0)),"","D&amp;R error")),"")</f>
        <v/>
      </c>
      <c r="Q2758" s="242" t="str" cm="1">
        <f t="array" ref="Q2758">IF(AND(I2758&lt;&gt;0,I2758&lt;&gt;""),IF(G2758="","",IF(ISNUMBER(MATCH(SUBSTITUTE(G2758," ",""),SUBSTITUTE('Look Up Values'!$I$2:$I$10," ",""),0)),"","State error")),"")</f>
        <v/>
      </c>
      <c r="R2758" s="260" t="str">
        <f t="shared" si="85"/>
        <v/>
      </c>
    </row>
    <row r="2759" spans="1:18" ht="15.75">
      <c r="A2759" s="250">
        <v>2752</v>
      </c>
      <c r="B2759" s="198"/>
      <c r="C2759" s="25"/>
      <c r="D2759" s="25"/>
      <c r="E2759" s="25"/>
      <c r="F2759" s="25"/>
      <c r="G2759" s="26"/>
      <c r="H2759" s="27"/>
      <c r="I2759" s="28"/>
      <c r="J2759" s="430"/>
      <c r="K2759" s="48"/>
      <c r="L2759" s="457" t="str">
        <f t="shared" si="84"/>
        <v/>
      </c>
      <c r="M2759" s="245" cm="1">
        <f t="array" ref="M2759">SUMPRODUCT(--(N2759:Q2759&lt;&gt;"")) + IF(TRIM(R2759)="",0,LEN(R2759)-LEN(SUBSTITUTE(R2759,",",""))+1)</f>
        <v>0</v>
      </c>
      <c r="N2759" s="242" t="str">
        <f>IF(AND(I2759&lt;&gt;0,I2759&lt;&gt;""),IF(TRIM(SUBSTITUTE(B2759,CHAR(160),""))="","",IF(ISNUMBER(MATCH(TRIM(SUBSTITUTE(B2759,CHAR(160),"")),'Look Up Values'!$B$2:$B$500,0)),"","Origin error")),"")</f>
        <v/>
      </c>
      <c r="O2759" s="242" t="str">
        <f>IF(AND(I2759&lt;&gt;0,I2759&lt;&gt;""),IF(C2759="","",IF(AND(ISNUMBER(--LEFT(C2759,FIND(" ",C2759&amp;" ")-1)),OR(LEN(LEFT(C2759,FIND(" ",C2759&amp;" ")-1))=6,LEN(LEFT(C2759,FIND(" ",C2759&amp;" ")-1))=7),OR(ISNUMBER(MATCH(LEFT(C2759,FIND(" ",C2759&amp;" ")-1),'Look Up Values'!$G$2:$G$1000,0)),ISNUMBER(MATCH(LEFT(C2759,FIND(" ",C2759&amp;" ")-1),'Look Up Values'!$AE$2:$AE$2000,0)))),"","EWC error")),"")</f>
        <v/>
      </c>
      <c r="P2759" s="242" t="str" cm="1">
        <f t="array" ref="P2759">IF(AND(I2759&lt;&gt;0,I2759&lt;&gt;""),IF(D2759="","",IF(ISNUMBER(MATCH(SUBSTITUTE(D2759," ",""),SUBSTITUTE('Look Up Values'!$S$2:$S$120," ",""),0)),"","D&amp;R error")),"")</f>
        <v/>
      </c>
      <c r="Q2759" s="242" t="str" cm="1">
        <f t="array" ref="Q2759">IF(AND(I2759&lt;&gt;0,I2759&lt;&gt;""),IF(G2759="","",IF(ISNUMBER(MATCH(SUBSTITUTE(G2759," ",""),SUBSTITUTE('Look Up Values'!$I$2:$I$10," ",""),0)),"","State error")),"")</f>
        <v/>
      </c>
      <c r="R2759" s="260" t="str">
        <f t="shared" si="85"/>
        <v/>
      </c>
    </row>
    <row r="2760" spans="1:18" ht="15.75">
      <c r="A2760" s="250">
        <v>2753</v>
      </c>
      <c r="B2760" s="198"/>
      <c r="C2760" s="25"/>
      <c r="D2760" s="25"/>
      <c r="E2760" s="25"/>
      <c r="F2760" s="25"/>
      <c r="G2760" s="26"/>
      <c r="H2760" s="27"/>
      <c r="I2760" s="28"/>
      <c r="J2760" s="430"/>
      <c r="K2760" s="48"/>
      <c r="L2760" s="457" t="str">
        <f t="shared" ref="L2760:L2823" si="86">IF(IFERROR(--SUBSTITUTE(M2760,CHAR(160),""),0)&gt;0,A2760,"")</f>
        <v/>
      </c>
      <c r="M2760" s="245" cm="1">
        <f t="array" ref="M2760">SUMPRODUCT(--(N2760:Q2760&lt;&gt;"")) + IF(TRIM(R2760)="",0,LEN(R2760)-LEN(SUBSTITUTE(R2760,",",""))+1)</f>
        <v>0</v>
      </c>
      <c r="N2760" s="242" t="str">
        <f>IF(AND(I2760&lt;&gt;0,I2760&lt;&gt;""),IF(TRIM(SUBSTITUTE(B2760,CHAR(160),""))="","",IF(ISNUMBER(MATCH(TRIM(SUBSTITUTE(B2760,CHAR(160),"")),'Look Up Values'!$B$2:$B$500,0)),"","Origin error")),"")</f>
        <v/>
      </c>
      <c r="O2760" s="242" t="str">
        <f>IF(AND(I2760&lt;&gt;0,I2760&lt;&gt;""),IF(C2760="","",IF(AND(ISNUMBER(--LEFT(C2760,FIND(" ",C2760&amp;" ")-1)),OR(LEN(LEFT(C2760,FIND(" ",C2760&amp;" ")-1))=6,LEN(LEFT(C2760,FIND(" ",C2760&amp;" ")-1))=7),OR(ISNUMBER(MATCH(LEFT(C2760,FIND(" ",C2760&amp;" ")-1),'Look Up Values'!$G$2:$G$1000,0)),ISNUMBER(MATCH(LEFT(C2760,FIND(" ",C2760&amp;" ")-1),'Look Up Values'!$AE$2:$AE$2000,0)))),"","EWC error")),"")</f>
        <v/>
      </c>
      <c r="P2760" s="242" t="str" cm="1">
        <f t="array" ref="P2760">IF(AND(I2760&lt;&gt;0,I2760&lt;&gt;""),IF(D2760="","",IF(ISNUMBER(MATCH(SUBSTITUTE(D2760," ",""),SUBSTITUTE('Look Up Values'!$S$2:$S$120," ",""),0)),"","D&amp;R error")),"")</f>
        <v/>
      </c>
      <c r="Q2760" s="242" t="str" cm="1">
        <f t="array" ref="Q2760">IF(AND(I2760&lt;&gt;0,I2760&lt;&gt;""),IF(G2760="","",IF(ISNUMBER(MATCH(SUBSTITUTE(G2760," ",""),SUBSTITUTE('Look Up Values'!$I$2:$I$10," ",""),0)),"","State error")),"")</f>
        <v/>
      </c>
      <c r="R2760" s="260" t="str">
        <f t="shared" si="85"/>
        <v/>
      </c>
    </row>
    <row r="2761" spans="1:18" ht="15.75">
      <c r="A2761" s="250">
        <v>2754</v>
      </c>
      <c r="B2761" s="198"/>
      <c r="C2761" s="25"/>
      <c r="D2761" s="25"/>
      <c r="E2761" s="25"/>
      <c r="F2761" s="25"/>
      <c r="G2761" s="26"/>
      <c r="H2761" s="27"/>
      <c r="I2761" s="28"/>
      <c r="J2761" s="430"/>
      <c r="K2761" s="48"/>
      <c r="L2761" s="457" t="str">
        <f t="shared" si="86"/>
        <v/>
      </c>
      <c r="M2761" s="245" cm="1">
        <f t="array" ref="M2761">SUMPRODUCT(--(N2761:Q2761&lt;&gt;"")) + IF(TRIM(R2761)="",0,LEN(R2761)-LEN(SUBSTITUTE(R2761,",",""))+1)</f>
        <v>0</v>
      </c>
      <c r="N2761" s="242" t="str">
        <f>IF(AND(I2761&lt;&gt;0,I2761&lt;&gt;""),IF(TRIM(SUBSTITUTE(B2761,CHAR(160),""))="","",IF(ISNUMBER(MATCH(TRIM(SUBSTITUTE(B2761,CHAR(160),"")),'Look Up Values'!$B$2:$B$500,0)),"","Origin error")),"")</f>
        <v/>
      </c>
      <c r="O2761" s="242" t="str">
        <f>IF(AND(I2761&lt;&gt;0,I2761&lt;&gt;""),IF(C2761="","",IF(AND(ISNUMBER(--LEFT(C2761,FIND(" ",C2761&amp;" ")-1)),OR(LEN(LEFT(C2761,FIND(" ",C2761&amp;" ")-1))=6,LEN(LEFT(C2761,FIND(" ",C2761&amp;" ")-1))=7),OR(ISNUMBER(MATCH(LEFT(C2761,FIND(" ",C2761&amp;" ")-1),'Look Up Values'!$G$2:$G$1000,0)),ISNUMBER(MATCH(LEFT(C2761,FIND(" ",C2761&amp;" ")-1),'Look Up Values'!$AE$2:$AE$2000,0)))),"","EWC error")),"")</f>
        <v/>
      </c>
      <c r="P2761" s="242" t="str" cm="1">
        <f t="array" ref="P2761">IF(AND(I2761&lt;&gt;0,I2761&lt;&gt;""),IF(D2761="","",IF(ISNUMBER(MATCH(SUBSTITUTE(D2761," ",""),SUBSTITUTE('Look Up Values'!$S$2:$S$120," ",""),0)),"","D&amp;R error")),"")</f>
        <v/>
      </c>
      <c r="Q2761" s="242" t="str" cm="1">
        <f t="array" ref="Q2761">IF(AND(I2761&lt;&gt;0,I2761&lt;&gt;""),IF(G2761="","",IF(ISNUMBER(MATCH(SUBSTITUTE(G2761," ",""),SUBSTITUTE('Look Up Values'!$I$2:$I$10," ",""),0)),"","State error")),"")</f>
        <v/>
      </c>
      <c r="R2761" s="260" t="str">
        <f t="shared" ref="R2761:R2824" si="87">IF(OR(I2761="",I2761=0),"",IF(COUNTA(B2761,C2761,D2761,G2761,I2761)=0,"",IF(COUNTA(B2761,C2761,D2761,G2761,I2761)=5,"",LEFT(IF(TRIM(SUBSTITUTE(B2761,CHAR(160),""))="","Origin, ","")&amp;IF(TRIM(SUBSTITUTE(C2761,CHAR(160),""))="","EWC, ","")&amp;IF(TRIM(SUBSTITUTE(D2761,CHAR(160),""))="","D&amp;R, ","")&amp;IF(TRIM(SUBSTITUTE(G2761,CHAR(160),""))="","State, ",""),LEN(IF(TRIM(SUBSTITUTE(B2761,CHAR(160),""))="","Origin, ","")&amp;IF(TRIM(SUBSTITUTE(C2761,CHAR(160),""))="","EWC, ","")&amp;IF(TRIM(SUBSTITUTE(D2761,CHAR(160),""))="","D&amp;R, ","")&amp;IF(TRIM(SUBSTITUTE(G2761,CHAR(160),""))="","State, ",""))-2))))</f>
        <v/>
      </c>
    </row>
    <row r="2762" spans="1:18" ht="15.75">
      <c r="A2762" s="250">
        <v>2755</v>
      </c>
      <c r="B2762" s="198"/>
      <c r="C2762" s="25"/>
      <c r="D2762" s="25"/>
      <c r="E2762" s="25"/>
      <c r="F2762" s="25"/>
      <c r="G2762" s="26"/>
      <c r="H2762" s="27"/>
      <c r="I2762" s="28"/>
      <c r="J2762" s="430"/>
      <c r="K2762" s="48"/>
      <c r="L2762" s="457" t="str">
        <f t="shared" si="86"/>
        <v/>
      </c>
      <c r="M2762" s="245" cm="1">
        <f t="array" ref="M2762">SUMPRODUCT(--(N2762:Q2762&lt;&gt;"")) + IF(TRIM(R2762)="",0,LEN(R2762)-LEN(SUBSTITUTE(R2762,",",""))+1)</f>
        <v>0</v>
      </c>
      <c r="N2762" s="242" t="str">
        <f>IF(AND(I2762&lt;&gt;0,I2762&lt;&gt;""),IF(TRIM(SUBSTITUTE(B2762,CHAR(160),""))="","",IF(ISNUMBER(MATCH(TRIM(SUBSTITUTE(B2762,CHAR(160),"")),'Look Up Values'!$B$2:$B$500,0)),"","Origin error")),"")</f>
        <v/>
      </c>
      <c r="O2762" s="242" t="str">
        <f>IF(AND(I2762&lt;&gt;0,I2762&lt;&gt;""),IF(C2762="","",IF(AND(ISNUMBER(--LEFT(C2762,FIND(" ",C2762&amp;" ")-1)),OR(LEN(LEFT(C2762,FIND(" ",C2762&amp;" ")-1))=6,LEN(LEFT(C2762,FIND(" ",C2762&amp;" ")-1))=7),OR(ISNUMBER(MATCH(LEFT(C2762,FIND(" ",C2762&amp;" ")-1),'Look Up Values'!$G$2:$G$1000,0)),ISNUMBER(MATCH(LEFT(C2762,FIND(" ",C2762&amp;" ")-1),'Look Up Values'!$AE$2:$AE$2000,0)))),"","EWC error")),"")</f>
        <v/>
      </c>
      <c r="P2762" s="242" t="str" cm="1">
        <f t="array" ref="P2762">IF(AND(I2762&lt;&gt;0,I2762&lt;&gt;""),IF(D2762="","",IF(ISNUMBER(MATCH(SUBSTITUTE(D2762," ",""),SUBSTITUTE('Look Up Values'!$S$2:$S$120," ",""),0)),"","D&amp;R error")),"")</f>
        <v/>
      </c>
      <c r="Q2762" s="242" t="str" cm="1">
        <f t="array" ref="Q2762">IF(AND(I2762&lt;&gt;0,I2762&lt;&gt;""),IF(G2762="","",IF(ISNUMBER(MATCH(SUBSTITUTE(G2762," ",""),SUBSTITUTE('Look Up Values'!$I$2:$I$10," ",""),0)),"","State error")),"")</f>
        <v/>
      </c>
      <c r="R2762" s="260" t="str">
        <f t="shared" si="87"/>
        <v/>
      </c>
    </row>
    <row r="2763" spans="1:18" ht="15.75">
      <c r="A2763" s="250">
        <v>2756</v>
      </c>
      <c r="B2763" s="198"/>
      <c r="C2763" s="25"/>
      <c r="D2763" s="25"/>
      <c r="E2763" s="25"/>
      <c r="F2763" s="25"/>
      <c r="G2763" s="26"/>
      <c r="H2763" s="27"/>
      <c r="I2763" s="28"/>
      <c r="J2763" s="430"/>
      <c r="K2763" s="48"/>
      <c r="L2763" s="457" t="str">
        <f t="shared" si="86"/>
        <v/>
      </c>
      <c r="M2763" s="245" cm="1">
        <f t="array" ref="M2763">SUMPRODUCT(--(N2763:Q2763&lt;&gt;"")) + IF(TRIM(R2763)="",0,LEN(R2763)-LEN(SUBSTITUTE(R2763,",",""))+1)</f>
        <v>0</v>
      </c>
      <c r="N2763" s="242" t="str">
        <f>IF(AND(I2763&lt;&gt;0,I2763&lt;&gt;""),IF(TRIM(SUBSTITUTE(B2763,CHAR(160),""))="","",IF(ISNUMBER(MATCH(TRIM(SUBSTITUTE(B2763,CHAR(160),"")),'Look Up Values'!$B$2:$B$500,0)),"","Origin error")),"")</f>
        <v/>
      </c>
      <c r="O2763" s="242" t="str">
        <f>IF(AND(I2763&lt;&gt;0,I2763&lt;&gt;""),IF(C2763="","",IF(AND(ISNUMBER(--LEFT(C2763,FIND(" ",C2763&amp;" ")-1)),OR(LEN(LEFT(C2763,FIND(" ",C2763&amp;" ")-1))=6,LEN(LEFT(C2763,FIND(" ",C2763&amp;" ")-1))=7),OR(ISNUMBER(MATCH(LEFT(C2763,FIND(" ",C2763&amp;" ")-1),'Look Up Values'!$G$2:$G$1000,0)),ISNUMBER(MATCH(LEFT(C2763,FIND(" ",C2763&amp;" ")-1),'Look Up Values'!$AE$2:$AE$2000,0)))),"","EWC error")),"")</f>
        <v/>
      </c>
      <c r="P2763" s="242" t="str" cm="1">
        <f t="array" ref="P2763">IF(AND(I2763&lt;&gt;0,I2763&lt;&gt;""),IF(D2763="","",IF(ISNUMBER(MATCH(SUBSTITUTE(D2763," ",""),SUBSTITUTE('Look Up Values'!$S$2:$S$120," ",""),0)),"","D&amp;R error")),"")</f>
        <v/>
      </c>
      <c r="Q2763" s="242" t="str" cm="1">
        <f t="array" ref="Q2763">IF(AND(I2763&lt;&gt;0,I2763&lt;&gt;""),IF(G2763="","",IF(ISNUMBER(MATCH(SUBSTITUTE(G2763," ",""),SUBSTITUTE('Look Up Values'!$I$2:$I$10," ",""),0)),"","State error")),"")</f>
        <v/>
      </c>
      <c r="R2763" s="260" t="str">
        <f t="shared" si="87"/>
        <v/>
      </c>
    </row>
    <row r="2764" spans="1:18" ht="15.75">
      <c r="A2764" s="250">
        <v>2757</v>
      </c>
      <c r="B2764" s="198"/>
      <c r="C2764" s="25"/>
      <c r="D2764" s="25"/>
      <c r="E2764" s="25"/>
      <c r="F2764" s="25"/>
      <c r="G2764" s="26"/>
      <c r="H2764" s="27"/>
      <c r="I2764" s="28"/>
      <c r="J2764" s="430"/>
      <c r="K2764" s="48"/>
      <c r="L2764" s="457" t="str">
        <f t="shared" si="86"/>
        <v/>
      </c>
      <c r="M2764" s="245" cm="1">
        <f t="array" ref="M2764">SUMPRODUCT(--(N2764:Q2764&lt;&gt;"")) + IF(TRIM(R2764)="",0,LEN(R2764)-LEN(SUBSTITUTE(R2764,",",""))+1)</f>
        <v>0</v>
      </c>
      <c r="N2764" s="242" t="str">
        <f>IF(AND(I2764&lt;&gt;0,I2764&lt;&gt;""),IF(TRIM(SUBSTITUTE(B2764,CHAR(160),""))="","",IF(ISNUMBER(MATCH(TRIM(SUBSTITUTE(B2764,CHAR(160),"")),'Look Up Values'!$B$2:$B$500,0)),"","Origin error")),"")</f>
        <v/>
      </c>
      <c r="O2764" s="242" t="str">
        <f>IF(AND(I2764&lt;&gt;0,I2764&lt;&gt;""),IF(C2764="","",IF(AND(ISNUMBER(--LEFT(C2764,FIND(" ",C2764&amp;" ")-1)),OR(LEN(LEFT(C2764,FIND(" ",C2764&amp;" ")-1))=6,LEN(LEFT(C2764,FIND(" ",C2764&amp;" ")-1))=7),OR(ISNUMBER(MATCH(LEFT(C2764,FIND(" ",C2764&amp;" ")-1),'Look Up Values'!$G$2:$G$1000,0)),ISNUMBER(MATCH(LEFT(C2764,FIND(" ",C2764&amp;" ")-1),'Look Up Values'!$AE$2:$AE$2000,0)))),"","EWC error")),"")</f>
        <v/>
      </c>
      <c r="P2764" s="242" t="str" cm="1">
        <f t="array" ref="P2764">IF(AND(I2764&lt;&gt;0,I2764&lt;&gt;""),IF(D2764="","",IF(ISNUMBER(MATCH(SUBSTITUTE(D2764," ",""),SUBSTITUTE('Look Up Values'!$S$2:$S$120," ",""),0)),"","D&amp;R error")),"")</f>
        <v/>
      </c>
      <c r="Q2764" s="242" t="str" cm="1">
        <f t="array" ref="Q2764">IF(AND(I2764&lt;&gt;0,I2764&lt;&gt;""),IF(G2764="","",IF(ISNUMBER(MATCH(SUBSTITUTE(G2764," ",""),SUBSTITUTE('Look Up Values'!$I$2:$I$10," ",""),0)),"","State error")),"")</f>
        <v/>
      </c>
      <c r="R2764" s="260" t="str">
        <f t="shared" si="87"/>
        <v/>
      </c>
    </row>
    <row r="2765" spans="1:18" ht="15.75">
      <c r="A2765" s="250">
        <v>2758</v>
      </c>
      <c r="B2765" s="198"/>
      <c r="C2765" s="25"/>
      <c r="D2765" s="25"/>
      <c r="E2765" s="25"/>
      <c r="F2765" s="25"/>
      <c r="G2765" s="26"/>
      <c r="H2765" s="27"/>
      <c r="I2765" s="28"/>
      <c r="J2765" s="430"/>
      <c r="K2765" s="48"/>
      <c r="L2765" s="457" t="str">
        <f t="shared" si="86"/>
        <v/>
      </c>
      <c r="M2765" s="245" cm="1">
        <f t="array" ref="M2765">SUMPRODUCT(--(N2765:Q2765&lt;&gt;"")) + IF(TRIM(R2765)="",0,LEN(R2765)-LEN(SUBSTITUTE(R2765,",",""))+1)</f>
        <v>0</v>
      </c>
      <c r="N2765" s="242" t="str">
        <f>IF(AND(I2765&lt;&gt;0,I2765&lt;&gt;""),IF(TRIM(SUBSTITUTE(B2765,CHAR(160),""))="","",IF(ISNUMBER(MATCH(TRIM(SUBSTITUTE(B2765,CHAR(160),"")),'Look Up Values'!$B$2:$B$500,0)),"","Origin error")),"")</f>
        <v/>
      </c>
      <c r="O2765" s="242" t="str">
        <f>IF(AND(I2765&lt;&gt;0,I2765&lt;&gt;""),IF(C2765="","",IF(AND(ISNUMBER(--LEFT(C2765,FIND(" ",C2765&amp;" ")-1)),OR(LEN(LEFT(C2765,FIND(" ",C2765&amp;" ")-1))=6,LEN(LEFT(C2765,FIND(" ",C2765&amp;" ")-1))=7),OR(ISNUMBER(MATCH(LEFT(C2765,FIND(" ",C2765&amp;" ")-1),'Look Up Values'!$G$2:$G$1000,0)),ISNUMBER(MATCH(LEFT(C2765,FIND(" ",C2765&amp;" ")-1),'Look Up Values'!$AE$2:$AE$2000,0)))),"","EWC error")),"")</f>
        <v/>
      </c>
      <c r="P2765" s="242" t="str" cm="1">
        <f t="array" ref="P2765">IF(AND(I2765&lt;&gt;0,I2765&lt;&gt;""),IF(D2765="","",IF(ISNUMBER(MATCH(SUBSTITUTE(D2765," ",""),SUBSTITUTE('Look Up Values'!$S$2:$S$120," ",""),0)),"","D&amp;R error")),"")</f>
        <v/>
      </c>
      <c r="Q2765" s="242" t="str" cm="1">
        <f t="array" ref="Q2765">IF(AND(I2765&lt;&gt;0,I2765&lt;&gt;""),IF(G2765="","",IF(ISNUMBER(MATCH(SUBSTITUTE(G2765," ",""),SUBSTITUTE('Look Up Values'!$I$2:$I$10," ",""),0)),"","State error")),"")</f>
        <v/>
      </c>
      <c r="R2765" s="260" t="str">
        <f t="shared" si="87"/>
        <v/>
      </c>
    </row>
    <row r="2766" spans="1:18" ht="15.75">
      <c r="A2766" s="250">
        <v>2759</v>
      </c>
      <c r="B2766" s="198"/>
      <c r="C2766" s="25"/>
      <c r="D2766" s="25"/>
      <c r="E2766" s="25"/>
      <c r="F2766" s="25"/>
      <c r="G2766" s="26"/>
      <c r="H2766" s="27"/>
      <c r="I2766" s="28"/>
      <c r="J2766" s="430"/>
      <c r="K2766" s="48"/>
      <c r="L2766" s="457" t="str">
        <f t="shared" si="86"/>
        <v/>
      </c>
      <c r="M2766" s="245" cm="1">
        <f t="array" ref="M2766">SUMPRODUCT(--(N2766:Q2766&lt;&gt;"")) + IF(TRIM(R2766)="",0,LEN(R2766)-LEN(SUBSTITUTE(R2766,",",""))+1)</f>
        <v>0</v>
      </c>
      <c r="N2766" s="242" t="str">
        <f>IF(AND(I2766&lt;&gt;0,I2766&lt;&gt;""),IF(TRIM(SUBSTITUTE(B2766,CHAR(160),""))="","",IF(ISNUMBER(MATCH(TRIM(SUBSTITUTE(B2766,CHAR(160),"")),'Look Up Values'!$B$2:$B$500,0)),"","Origin error")),"")</f>
        <v/>
      </c>
      <c r="O2766" s="242" t="str">
        <f>IF(AND(I2766&lt;&gt;0,I2766&lt;&gt;""),IF(C2766="","",IF(AND(ISNUMBER(--LEFT(C2766,FIND(" ",C2766&amp;" ")-1)),OR(LEN(LEFT(C2766,FIND(" ",C2766&amp;" ")-1))=6,LEN(LEFT(C2766,FIND(" ",C2766&amp;" ")-1))=7),OR(ISNUMBER(MATCH(LEFT(C2766,FIND(" ",C2766&amp;" ")-1),'Look Up Values'!$G$2:$G$1000,0)),ISNUMBER(MATCH(LEFT(C2766,FIND(" ",C2766&amp;" ")-1),'Look Up Values'!$AE$2:$AE$2000,0)))),"","EWC error")),"")</f>
        <v/>
      </c>
      <c r="P2766" s="242" t="str" cm="1">
        <f t="array" ref="P2766">IF(AND(I2766&lt;&gt;0,I2766&lt;&gt;""),IF(D2766="","",IF(ISNUMBER(MATCH(SUBSTITUTE(D2766," ",""),SUBSTITUTE('Look Up Values'!$S$2:$S$120," ",""),0)),"","D&amp;R error")),"")</f>
        <v/>
      </c>
      <c r="Q2766" s="242" t="str" cm="1">
        <f t="array" ref="Q2766">IF(AND(I2766&lt;&gt;0,I2766&lt;&gt;""),IF(G2766="","",IF(ISNUMBER(MATCH(SUBSTITUTE(G2766," ",""),SUBSTITUTE('Look Up Values'!$I$2:$I$10," ",""),0)),"","State error")),"")</f>
        <v/>
      </c>
      <c r="R2766" s="260" t="str">
        <f t="shared" si="87"/>
        <v/>
      </c>
    </row>
    <row r="2767" spans="1:18" ht="15.75">
      <c r="A2767" s="250">
        <v>2760</v>
      </c>
      <c r="B2767" s="198"/>
      <c r="C2767" s="25"/>
      <c r="D2767" s="25"/>
      <c r="E2767" s="25"/>
      <c r="F2767" s="25"/>
      <c r="G2767" s="26"/>
      <c r="H2767" s="27"/>
      <c r="I2767" s="28"/>
      <c r="J2767" s="430"/>
      <c r="K2767" s="48"/>
      <c r="L2767" s="457" t="str">
        <f t="shared" si="86"/>
        <v/>
      </c>
      <c r="M2767" s="245" cm="1">
        <f t="array" ref="M2767">SUMPRODUCT(--(N2767:Q2767&lt;&gt;"")) + IF(TRIM(R2767)="",0,LEN(R2767)-LEN(SUBSTITUTE(R2767,",",""))+1)</f>
        <v>0</v>
      </c>
      <c r="N2767" s="242" t="str">
        <f>IF(AND(I2767&lt;&gt;0,I2767&lt;&gt;""),IF(TRIM(SUBSTITUTE(B2767,CHAR(160),""))="","",IF(ISNUMBER(MATCH(TRIM(SUBSTITUTE(B2767,CHAR(160),"")),'Look Up Values'!$B$2:$B$500,0)),"","Origin error")),"")</f>
        <v/>
      </c>
      <c r="O2767" s="242" t="str">
        <f>IF(AND(I2767&lt;&gt;0,I2767&lt;&gt;""),IF(C2767="","",IF(AND(ISNUMBER(--LEFT(C2767,FIND(" ",C2767&amp;" ")-1)),OR(LEN(LEFT(C2767,FIND(" ",C2767&amp;" ")-1))=6,LEN(LEFT(C2767,FIND(" ",C2767&amp;" ")-1))=7),OR(ISNUMBER(MATCH(LEFT(C2767,FIND(" ",C2767&amp;" ")-1),'Look Up Values'!$G$2:$G$1000,0)),ISNUMBER(MATCH(LEFT(C2767,FIND(" ",C2767&amp;" ")-1),'Look Up Values'!$AE$2:$AE$2000,0)))),"","EWC error")),"")</f>
        <v/>
      </c>
      <c r="P2767" s="242" t="str" cm="1">
        <f t="array" ref="P2767">IF(AND(I2767&lt;&gt;0,I2767&lt;&gt;""),IF(D2767="","",IF(ISNUMBER(MATCH(SUBSTITUTE(D2767," ",""),SUBSTITUTE('Look Up Values'!$S$2:$S$120," ",""),0)),"","D&amp;R error")),"")</f>
        <v/>
      </c>
      <c r="Q2767" s="242" t="str" cm="1">
        <f t="array" ref="Q2767">IF(AND(I2767&lt;&gt;0,I2767&lt;&gt;""),IF(G2767="","",IF(ISNUMBER(MATCH(SUBSTITUTE(G2767," ",""),SUBSTITUTE('Look Up Values'!$I$2:$I$10," ",""),0)),"","State error")),"")</f>
        <v/>
      </c>
      <c r="R2767" s="260" t="str">
        <f t="shared" si="87"/>
        <v/>
      </c>
    </row>
    <row r="2768" spans="1:18" ht="15.75">
      <c r="A2768" s="250">
        <v>2761</v>
      </c>
      <c r="B2768" s="198"/>
      <c r="C2768" s="25"/>
      <c r="D2768" s="25"/>
      <c r="E2768" s="25"/>
      <c r="F2768" s="25"/>
      <c r="G2768" s="26"/>
      <c r="H2768" s="27"/>
      <c r="I2768" s="28"/>
      <c r="J2768" s="430"/>
      <c r="K2768" s="48"/>
      <c r="L2768" s="457" t="str">
        <f t="shared" si="86"/>
        <v/>
      </c>
      <c r="M2768" s="245" cm="1">
        <f t="array" ref="M2768">SUMPRODUCT(--(N2768:Q2768&lt;&gt;"")) + IF(TRIM(R2768)="",0,LEN(R2768)-LEN(SUBSTITUTE(R2768,",",""))+1)</f>
        <v>0</v>
      </c>
      <c r="N2768" s="242" t="str">
        <f>IF(AND(I2768&lt;&gt;0,I2768&lt;&gt;""),IF(TRIM(SUBSTITUTE(B2768,CHAR(160),""))="","",IF(ISNUMBER(MATCH(TRIM(SUBSTITUTE(B2768,CHAR(160),"")),'Look Up Values'!$B$2:$B$500,0)),"","Origin error")),"")</f>
        <v/>
      </c>
      <c r="O2768" s="242" t="str">
        <f>IF(AND(I2768&lt;&gt;0,I2768&lt;&gt;""),IF(C2768="","",IF(AND(ISNUMBER(--LEFT(C2768,FIND(" ",C2768&amp;" ")-1)),OR(LEN(LEFT(C2768,FIND(" ",C2768&amp;" ")-1))=6,LEN(LEFT(C2768,FIND(" ",C2768&amp;" ")-1))=7),OR(ISNUMBER(MATCH(LEFT(C2768,FIND(" ",C2768&amp;" ")-1),'Look Up Values'!$G$2:$G$1000,0)),ISNUMBER(MATCH(LEFT(C2768,FIND(" ",C2768&amp;" ")-1),'Look Up Values'!$AE$2:$AE$2000,0)))),"","EWC error")),"")</f>
        <v/>
      </c>
      <c r="P2768" s="242" t="str" cm="1">
        <f t="array" ref="P2768">IF(AND(I2768&lt;&gt;0,I2768&lt;&gt;""),IF(D2768="","",IF(ISNUMBER(MATCH(SUBSTITUTE(D2768," ",""),SUBSTITUTE('Look Up Values'!$S$2:$S$120," ",""),0)),"","D&amp;R error")),"")</f>
        <v/>
      </c>
      <c r="Q2768" s="242" t="str" cm="1">
        <f t="array" ref="Q2768">IF(AND(I2768&lt;&gt;0,I2768&lt;&gt;""),IF(G2768="","",IF(ISNUMBER(MATCH(SUBSTITUTE(G2768," ",""),SUBSTITUTE('Look Up Values'!$I$2:$I$10," ",""),0)),"","State error")),"")</f>
        <v/>
      </c>
      <c r="R2768" s="260" t="str">
        <f t="shared" si="87"/>
        <v/>
      </c>
    </row>
    <row r="2769" spans="1:18" ht="15.75">
      <c r="A2769" s="250">
        <v>2762</v>
      </c>
      <c r="B2769" s="198"/>
      <c r="C2769" s="25"/>
      <c r="D2769" s="25"/>
      <c r="E2769" s="25"/>
      <c r="F2769" s="25"/>
      <c r="G2769" s="26"/>
      <c r="H2769" s="27"/>
      <c r="I2769" s="28"/>
      <c r="J2769" s="430"/>
      <c r="K2769" s="48"/>
      <c r="L2769" s="457" t="str">
        <f t="shared" si="86"/>
        <v/>
      </c>
      <c r="M2769" s="245" cm="1">
        <f t="array" ref="M2769">SUMPRODUCT(--(N2769:Q2769&lt;&gt;"")) + IF(TRIM(R2769)="",0,LEN(R2769)-LEN(SUBSTITUTE(R2769,",",""))+1)</f>
        <v>0</v>
      </c>
      <c r="N2769" s="242" t="str">
        <f>IF(AND(I2769&lt;&gt;0,I2769&lt;&gt;""),IF(TRIM(SUBSTITUTE(B2769,CHAR(160),""))="","",IF(ISNUMBER(MATCH(TRIM(SUBSTITUTE(B2769,CHAR(160),"")),'Look Up Values'!$B$2:$B$500,0)),"","Origin error")),"")</f>
        <v/>
      </c>
      <c r="O2769" s="242" t="str">
        <f>IF(AND(I2769&lt;&gt;0,I2769&lt;&gt;""),IF(C2769="","",IF(AND(ISNUMBER(--LEFT(C2769,FIND(" ",C2769&amp;" ")-1)),OR(LEN(LEFT(C2769,FIND(" ",C2769&amp;" ")-1))=6,LEN(LEFT(C2769,FIND(" ",C2769&amp;" ")-1))=7),OR(ISNUMBER(MATCH(LEFT(C2769,FIND(" ",C2769&amp;" ")-1),'Look Up Values'!$G$2:$G$1000,0)),ISNUMBER(MATCH(LEFT(C2769,FIND(" ",C2769&amp;" ")-1),'Look Up Values'!$AE$2:$AE$2000,0)))),"","EWC error")),"")</f>
        <v/>
      </c>
      <c r="P2769" s="242" t="str" cm="1">
        <f t="array" ref="P2769">IF(AND(I2769&lt;&gt;0,I2769&lt;&gt;""),IF(D2769="","",IF(ISNUMBER(MATCH(SUBSTITUTE(D2769," ",""),SUBSTITUTE('Look Up Values'!$S$2:$S$120," ",""),0)),"","D&amp;R error")),"")</f>
        <v/>
      </c>
      <c r="Q2769" s="242" t="str" cm="1">
        <f t="array" ref="Q2769">IF(AND(I2769&lt;&gt;0,I2769&lt;&gt;""),IF(G2769="","",IF(ISNUMBER(MATCH(SUBSTITUTE(G2769," ",""),SUBSTITUTE('Look Up Values'!$I$2:$I$10," ",""),0)),"","State error")),"")</f>
        <v/>
      </c>
      <c r="R2769" s="260" t="str">
        <f t="shared" si="87"/>
        <v/>
      </c>
    </row>
    <row r="2770" spans="1:18" ht="15.75">
      <c r="A2770" s="250">
        <v>2763</v>
      </c>
      <c r="B2770" s="198"/>
      <c r="C2770" s="25"/>
      <c r="D2770" s="25"/>
      <c r="E2770" s="25"/>
      <c r="F2770" s="25"/>
      <c r="G2770" s="26"/>
      <c r="H2770" s="27"/>
      <c r="I2770" s="28"/>
      <c r="J2770" s="430"/>
      <c r="K2770" s="48"/>
      <c r="L2770" s="457" t="str">
        <f t="shared" si="86"/>
        <v/>
      </c>
      <c r="M2770" s="245" cm="1">
        <f t="array" ref="M2770">SUMPRODUCT(--(N2770:Q2770&lt;&gt;"")) + IF(TRIM(R2770)="",0,LEN(R2770)-LEN(SUBSTITUTE(R2770,",",""))+1)</f>
        <v>0</v>
      </c>
      <c r="N2770" s="242" t="str">
        <f>IF(AND(I2770&lt;&gt;0,I2770&lt;&gt;""),IF(TRIM(SUBSTITUTE(B2770,CHAR(160),""))="","",IF(ISNUMBER(MATCH(TRIM(SUBSTITUTE(B2770,CHAR(160),"")),'Look Up Values'!$B$2:$B$500,0)),"","Origin error")),"")</f>
        <v/>
      </c>
      <c r="O2770" s="242" t="str">
        <f>IF(AND(I2770&lt;&gt;0,I2770&lt;&gt;""),IF(C2770="","",IF(AND(ISNUMBER(--LEFT(C2770,FIND(" ",C2770&amp;" ")-1)),OR(LEN(LEFT(C2770,FIND(" ",C2770&amp;" ")-1))=6,LEN(LEFT(C2770,FIND(" ",C2770&amp;" ")-1))=7),OR(ISNUMBER(MATCH(LEFT(C2770,FIND(" ",C2770&amp;" ")-1),'Look Up Values'!$G$2:$G$1000,0)),ISNUMBER(MATCH(LEFT(C2770,FIND(" ",C2770&amp;" ")-1),'Look Up Values'!$AE$2:$AE$2000,0)))),"","EWC error")),"")</f>
        <v/>
      </c>
      <c r="P2770" s="242" t="str" cm="1">
        <f t="array" ref="P2770">IF(AND(I2770&lt;&gt;0,I2770&lt;&gt;""),IF(D2770="","",IF(ISNUMBER(MATCH(SUBSTITUTE(D2770," ",""),SUBSTITUTE('Look Up Values'!$S$2:$S$120," ",""),0)),"","D&amp;R error")),"")</f>
        <v/>
      </c>
      <c r="Q2770" s="242" t="str" cm="1">
        <f t="array" ref="Q2770">IF(AND(I2770&lt;&gt;0,I2770&lt;&gt;""),IF(G2770="","",IF(ISNUMBER(MATCH(SUBSTITUTE(G2770," ",""),SUBSTITUTE('Look Up Values'!$I$2:$I$10," ",""),0)),"","State error")),"")</f>
        <v/>
      </c>
      <c r="R2770" s="260" t="str">
        <f t="shared" si="87"/>
        <v/>
      </c>
    </row>
    <row r="2771" spans="1:18" ht="15.75">
      <c r="A2771" s="250">
        <v>2764</v>
      </c>
      <c r="B2771" s="198"/>
      <c r="C2771" s="25"/>
      <c r="D2771" s="25"/>
      <c r="E2771" s="25"/>
      <c r="F2771" s="25"/>
      <c r="G2771" s="26"/>
      <c r="H2771" s="27"/>
      <c r="I2771" s="28"/>
      <c r="J2771" s="430"/>
      <c r="K2771" s="48"/>
      <c r="L2771" s="457" t="str">
        <f t="shared" si="86"/>
        <v/>
      </c>
      <c r="M2771" s="245" cm="1">
        <f t="array" ref="M2771">SUMPRODUCT(--(N2771:Q2771&lt;&gt;"")) + IF(TRIM(R2771)="",0,LEN(R2771)-LEN(SUBSTITUTE(R2771,",",""))+1)</f>
        <v>0</v>
      </c>
      <c r="N2771" s="242" t="str">
        <f>IF(AND(I2771&lt;&gt;0,I2771&lt;&gt;""),IF(TRIM(SUBSTITUTE(B2771,CHAR(160),""))="","",IF(ISNUMBER(MATCH(TRIM(SUBSTITUTE(B2771,CHAR(160),"")),'Look Up Values'!$B$2:$B$500,0)),"","Origin error")),"")</f>
        <v/>
      </c>
      <c r="O2771" s="242" t="str">
        <f>IF(AND(I2771&lt;&gt;0,I2771&lt;&gt;""),IF(C2771="","",IF(AND(ISNUMBER(--LEFT(C2771,FIND(" ",C2771&amp;" ")-1)),OR(LEN(LEFT(C2771,FIND(" ",C2771&amp;" ")-1))=6,LEN(LEFT(C2771,FIND(" ",C2771&amp;" ")-1))=7),OR(ISNUMBER(MATCH(LEFT(C2771,FIND(" ",C2771&amp;" ")-1),'Look Up Values'!$G$2:$G$1000,0)),ISNUMBER(MATCH(LEFT(C2771,FIND(" ",C2771&amp;" ")-1),'Look Up Values'!$AE$2:$AE$2000,0)))),"","EWC error")),"")</f>
        <v/>
      </c>
      <c r="P2771" s="242" t="str" cm="1">
        <f t="array" ref="P2771">IF(AND(I2771&lt;&gt;0,I2771&lt;&gt;""),IF(D2771="","",IF(ISNUMBER(MATCH(SUBSTITUTE(D2771," ",""),SUBSTITUTE('Look Up Values'!$S$2:$S$120," ",""),0)),"","D&amp;R error")),"")</f>
        <v/>
      </c>
      <c r="Q2771" s="242" t="str" cm="1">
        <f t="array" ref="Q2771">IF(AND(I2771&lt;&gt;0,I2771&lt;&gt;""),IF(G2771="","",IF(ISNUMBER(MATCH(SUBSTITUTE(G2771," ",""),SUBSTITUTE('Look Up Values'!$I$2:$I$10," ",""),0)),"","State error")),"")</f>
        <v/>
      </c>
      <c r="R2771" s="260" t="str">
        <f t="shared" si="87"/>
        <v/>
      </c>
    </row>
    <row r="2772" spans="1:18" ht="15.75">
      <c r="A2772" s="250">
        <v>2765</v>
      </c>
      <c r="B2772" s="198"/>
      <c r="C2772" s="25"/>
      <c r="D2772" s="25"/>
      <c r="E2772" s="25"/>
      <c r="F2772" s="25"/>
      <c r="G2772" s="26"/>
      <c r="H2772" s="27"/>
      <c r="I2772" s="28"/>
      <c r="J2772" s="430"/>
      <c r="K2772" s="48"/>
      <c r="L2772" s="457" t="str">
        <f t="shared" si="86"/>
        <v/>
      </c>
      <c r="M2772" s="245" cm="1">
        <f t="array" ref="M2772">SUMPRODUCT(--(N2772:Q2772&lt;&gt;"")) + IF(TRIM(R2772)="",0,LEN(R2772)-LEN(SUBSTITUTE(R2772,",",""))+1)</f>
        <v>0</v>
      </c>
      <c r="N2772" s="242" t="str">
        <f>IF(AND(I2772&lt;&gt;0,I2772&lt;&gt;""),IF(TRIM(SUBSTITUTE(B2772,CHAR(160),""))="","",IF(ISNUMBER(MATCH(TRIM(SUBSTITUTE(B2772,CHAR(160),"")),'Look Up Values'!$B$2:$B$500,0)),"","Origin error")),"")</f>
        <v/>
      </c>
      <c r="O2772" s="242" t="str">
        <f>IF(AND(I2772&lt;&gt;0,I2772&lt;&gt;""),IF(C2772="","",IF(AND(ISNUMBER(--LEFT(C2772,FIND(" ",C2772&amp;" ")-1)),OR(LEN(LEFT(C2772,FIND(" ",C2772&amp;" ")-1))=6,LEN(LEFT(C2772,FIND(" ",C2772&amp;" ")-1))=7),OR(ISNUMBER(MATCH(LEFT(C2772,FIND(" ",C2772&amp;" ")-1),'Look Up Values'!$G$2:$G$1000,0)),ISNUMBER(MATCH(LEFT(C2772,FIND(" ",C2772&amp;" ")-1),'Look Up Values'!$AE$2:$AE$2000,0)))),"","EWC error")),"")</f>
        <v/>
      </c>
      <c r="P2772" s="242" t="str" cm="1">
        <f t="array" ref="P2772">IF(AND(I2772&lt;&gt;0,I2772&lt;&gt;""),IF(D2772="","",IF(ISNUMBER(MATCH(SUBSTITUTE(D2772," ",""),SUBSTITUTE('Look Up Values'!$S$2:$S$120," ",""),0)),"","D&amp;R error")),"")</f>
        <v/>
      </c>
      <c r="Q2772" s="242" t="str" cm="1">
        <f t="array" ref="Q2772">IF(AND(I2772&lt;&gt;0,I2772&lt;&gt;""),IF(G2772="","",IF(ISNUMBER(MATCH(SUBSTITUTE(G2772," ",""),SUBSTITUTE('Look Up Values'!$I$2:$I$10," ",""),0)),"","State error")),"")</f>
        <v/>
      </c>
      <c r="R2772" s="260" t="str">
        <f t="shared" si="87"/>
        <v/>
      </c>
    </row>
    <row r="2773" spans="1:18" ht="15.75">
      <c r="A2773" s="250">
        <v>2766</v>
      </c>
      <c r="B2773" s="198"/>
      <c r="C2773" s="25"/>
      <c r="D2773" s="25"/>
      <c r="E2773" s="25"/>
      <c r="F2773" s="25"/>
      <c r="G2773" s="26"/>
      <c r="H2773" s="27"/>
      <c r="I2773" s="28"/>
      <c r="J2773" s="430"/>
      <c r="K2773" s="48"/>
      <c r="L2773" s="457" t="str">
        <f t="shared" si="86"/>
        <v/>
      </c>
      <c r="M2773" s="245" cm="1">
        <f t="array" ref="M2773">SUMPRODUCT(--(N2773:Q2773&lt;&gt;"")) + IF(TRIM(R2773)="",0,LEN(R2773)-LEN(SUBSTITUTE(R2773,",",""))+1)</f>
        <v>0</v>
      </c>
      <c r="N2773" s="242" t="str">
        <f>IF(AND(I2773&lt;&gt;0,I2773&lt;&gt;""),IF(TRIM(SUBSTITUTE(B2773,CHAR(160),""))="","",IF(ISNUMBER(MATCH(TRIM(SUBSTITUTE(B2773,CHAR(160),"")),'Look Up Values'!$B$2:$B$500,0)),"","Origin error")),"")</f>
        <v/>
      </c>
      <c r="O2773" s="242" t="str">
        <f>IF(AND(I2773&lt;&gt;0,I2773&lt;&gt;""),IF(C2773="","",IF(AND(ISNUMBER(--LEFT(C2773,FIND(" ",C2773&amp;" ")-1)),OR(LEN(LEFT(C2773,FIND(" ",C2773&amp;" ")-1))=6,LEN(LEFT(C2773,FIND(" ",C2773&amp;" ")-1))=7),OR(ISNUMBER(MATCH(LEFT(C2773,FIND(" ",C2773&amp;" ")-1),'Look Up Values'!$G$2:$G$1000,0)),ISNUMBER(MATCH(LEFT(C2773,FIND(" ",C2773&amp;" ")-1),'Look Up Values'!$AE$2:$AE$2000,0)))),"","EWC error")),"")</f>
        <v/>
      </c>
      <c r="P2773" s="242" t="str" cm="1">
        <f t="array" ref="P2773">IF(AND(I2773&lt;&gt;0,I2773&lt;&gt;""),IF(D2773="","",IF(ISNUMBER(MATCH(SUBSTITUTE(D2773," ",""),SUBSTITUTE('Look Up Values'!$S$2:$S$120," ",""),0)),"","D&amp;R error")),"")</f>
        <v/>
      </c>
      <c r="Q2773" s="242" t="str" cm="1">
        <f t="array" ref="Q2773">IF(AND(I2773&lt;&gt;0,I2773&lt;&gt;""),IF(G2773="","",IF(ISNUMBER(MATCH(SUBSTITUTE(G2773," ",""),SUBSTITUTE('Look Up Values'!$I$2:$I$10," ",""),0)),"","State error")),"")</f>
        <v/>
      </c>
      <c r="R2773" s="260" t="str">
        <f t="shared" si="87"/>
        <v/>
      </c>
    </row>
    <row r="2774" spans="1:18" ht="15.75">
      <c r="A2774" s="250">
        <v>2767</v>
      </c>
      <c r="B2774" s="198"/>
      <c r="C2774" s="25"/>
      <c r="D2774" s="25"/>
      <c r="E2774" s="25"/>
      <c r="F2774" s="25"/>
      <c r="G2774" s="26"/>
      <c r="H2774" s="27"/>
      <c r="I2774" s="28"/>
      <c r="J2774" s="430"/>
      <c r="K2774" s="48"/>
      <c r="L2774" s="457" t="str">
        <f t="shared" si="86"/>
        <v/>
      </c>
      <c r="M2774" s="245" cm="1">
        <f t="array" ref="M2774">SUMPRODUCT(--(N2774:Q2774&lt;&gt;"")) + IF(TRIM(R2774)="",0,LEN(R2774)-LEN(SUBSTITUTE(R2774,",",""))+1)</f>
        <v>0</v>
      </c>
      <c r="N2774" s="242" t="str">
        <f>IF(AND(I2774&lt;&gt;0,I2774&lt;&gt;""),IF(TRIM(SUBSTITUTE(B2774,CHAR(160),""))="","",IF(ISNUMBER(MATCH(TRIM(SUBSTITUTE(B2774,CHAR(160),"")),'Look Up Values'!$B$2:$B$500,0)),"","Origin error")),"")</f>
        <v/>
      </c>
      <c r="O2774" s="242" t="str">
        <f>IF(AND(I2774&lt;&gt;0,I2774&lt;&gt;""),IF(C2774="","",IF(AND(ISNUMBER(--LEFT(C2774,FIND(" ",C2774&amp;" ")-1)),OR(LEN(LEFT(C2774,FIND(" ",C2774&amp;" ")-1))=6,LEN(LEFT(C2774,FIND(" ",C2774&amp;" ")-1))=7),OR(ISNUMBER(MATCH(LEFT(C2774,FIND(" ",C2774&amp;" ")-1),'Look Up Values'!$G$2:$G$1000,0)),ISNUMBER(MATCH(LEFT(C2774,FIND(" ",C2774&amp;" ")-1),'Look Up Values'!$AE$2:$AE$2000,0)))),"","EWC error")),"")</f>
        <v/>
      </c>
      <c r="P2774" s="242" t="str" cm="1">
        <f t="array" ref="P2774">IF(AND(I2774&lt;&gt;0,I2774&lt;&gt;""),IF(D2774="","",IF(ISNUMBER(MATCH(SUBSTITUTE(D2774," ",""),SUBSTITUTE('Look Up Values'!$S$2:$S$120," ",""),0)),"","D&amp;R error")),"")</f>
        <v/>
      </c>
      <c r="Q2774" s="242" t="str" cm="1">
        <f t="array" ref="Q2774">IF(AND(I2774&lt;&gt;0,I2774&lt;&gt;""),IF(G2774="","",IF(ISNUMBER(MATCH(SUBSTITUTE(G2774," ",""),SUBSTITUTE('Look Up Values'!$I$2:$I$10," ",""),0)),"","State error")),"")</f>
        <v/>
      </c>
      <c r="R2774" s="260" t="str">
        <f t="shared" si="87"/>
        <v/>
      </c>
    </row>
    <row r="2775" spans="1:18" ht="15.75">
      <c r="A2775" s="250">
        <v>2768</v>
      </c>
      <c r="B2775" s="198"/>
      <c r="C2775" s="25"/>
      <c r="D2775" s="25"/>
      <c r="E2775" s="25"/>
      <c r="F2775" s="25"/>
      <c r="G2775" s="26"/>
      <c r="H2775" s="27"/>
      <c r="I2775" s="28"/>
      <c r="J2775" s="430"/>
      <c r="K2775" s="48"/>
      <c r="L2775" s="457" t="str">
        <f t="shared" si="86"/>
        <v/>
      </c>
      <c r="M2775" s="245" cm="1">
        <f t="array" ref="M2775">SUMPRODUCT(--(N2775:Q2775&lt;&gt;"")) + IF(TRIM(R2775)="",0,LEN(R2775)-LEN(SUBSTITUTE(R2775,",",""))+1)</f>
        <v>0</v>
      </c>
      <c r="N2775" s="242" t="str">
        <f>IF(AND(I2775&lt;&gt;0,I2775&lt;&gt;""),IF(TRIM(SUBSTITUTE(B2775,CHAR(160),""))="","",IF(ISNUMBER(MATCH(TRIM(SUBSTITUTE(B2775,CHAR(160),"")),'Look Up Values'!$B$2:$B$500,0)),"","Origin error")),"")</f>
        <v/>
      </c>
      <c r="O2775" s="242" t="str">
        <f>IF(AND(I2775&lt;&gt;0,I2775&lt;&gt;""),IF(C2775="","",IF(AND(ISNUMBER(--LEFT(C2775,FIND(" ",C2775&amp;" ")-1)),OR(LEN(LEFT(C2775,FIND(" ",C2775&amp;" ")-1))=6,LEN(LEFT(C2775,FIND(" ",C2775&amp;" ")-1))=7),OR(ISNUMBER(MATCH(LEFT(C2775,FIND(" ",C2775&amp;" ")-1),'Look Up Values'!$G$2:$G$1000,0)),ISNUMBER(MATCH(LEFT(C2775,FIND(" ",C2775&amp;" ")-1),'Look Up Values'!$AE$2:$AE$2000,0)))),"","EWC error")),"")</f>
        <v/>
      </c>
      <c r="P2775" s="242" t="str" cm="1">
        <f t="array" ref="P2775">IF(AND(I2775&lt;&gt;0,I2775&lt;&gt;""),IF(D2775="","",IF(ISNUMBER(MATCH(SUBSTITUTE(D2775," ",""),SUBSTITUTE('Look Up Values'!$S$2:$S$120," ",""),0)),"","D&amp;R error")),"")</f>
        <v/>
      </c>
      <c r="Q2775" s="242" t="str" cm="1">
        <f t="array" ref="Q2775">IF(AND(I2775&lt;&gt;0,I2775&lt;&gt;""),IF(G2775="","",IF(ISNUMBER(MATCH(SUBSTITUTE(G2775," ",""),SUBSTITUTE('Look Up Values'!$I$2:$I$10," ",""),0)),"","State error")),"")</f>
        <v/>
      </c>
      <c r="R2775" s="260" t="str">
        <f t="shared" si="87"/>
        <v/>
      </c>
    </row>
    <row r="2776" spans="1:18" ht="15.75">
      <c r="A2776" s="250">
        <v>2769</v>
      </c>
      <c r="B2776" s="198"/>
      <c r="C2776" s="25"/>
      <c r="D2776" s="25"/>
      <c r="E2776" s="25"/>
      <c r="F2776" s="25"/>
      <c r="G2776" s="26"/>
      <c r="H2776" s="27"/>
      <c r="I2776" s="28"/>
      <c r="J2776" s="430"/>
      <c r="K2776" s="48"/>
      <c r="L2776" s="457" t="str">
        <f t="shared" si="86"/>
        <v/>
      </c>
      <c r="M2776" s="245" cm="1">
        <f t="array" ref="M2776">SUMPRODUCT(--(N2776:Q2776&lt;&gt;"")) + IF(TRIM(R2776)="",0,LEN(R2776)-LEN(SUBSTITUTE(R2776,",",""))+1)</f>
        <v>0</v>
      </c>
      <c r="N2776" s="242" t="str">
        <f>IF(AND(I2776&lt;&gt;0,I2776&lt;&gt;""),IF(TRIM(SUBSTITUTE(B2776,CHAR(160),""))="","",IF(ISNUMBER(MATCH(TRIM(SUBSTITUTE(B2776,CHAR(160),"")),'Look Up Values'!$B$2:$B$500,0)),"","Origin error")),"")</f>
        <v/>
      </c>
      <c r="O2776" s="242" t="str">
        <f>IF(AND(I2776&lt;&gt;0,I2776&lt;&gt;""),IF(C2776="","",IF(AND(ISNUMBER(--LEFT(C2776,FIND(" ",C2776&amp;" ")-1)),OR(LEN(LEFT(C2776,FIND(" ",C2776&amp;" ")-1))=6,LEN(LEFT(C2776,FIND(" ",C2776&amp;" ")-1))=7),OR(ISNUMBER(MATCH(LEFT(C2776,FIND(" ",C2776&amp;" ")-1),'Look Up Values'!$G$2:$G$1000,0)),ISNUMBER(MATCH(LEFT(C2776,FIND(" ",C2776&amp;" ")-1),'Look Up Values'!$AE$2:$AE$2000,0)))),"","EWC error")),"")</f>
        <v/>
      </c>
      <c r="P2776" s="242" t="str" cm="1">
        <f t="array" ref="P2776">IF(AND(I2776&lt;&gt;0,I2776&lt;&gt;""),IF(D2776="","",IF(ISNUMBER(MATCH(SUBSTITUTE(D2776," ",""),SUBSTITUTE('Look Up Values'!$S$2:$S$120," ",""),0)),"","D&amp;R error")),"")</f>
        <v/>
      </c>
      <c r="Q2776" s="242" t="str" cm="1">
        <f t="array" ref="Q2776">IF(AND(I2776&lt;&gt;0,I2776&lt;&gt;""),IF(G2776="","",IF(ISNUMBER(MATCH(SUBSTITUTE(G2776," ",""),SUBSTITUTE('Look Up Values'!$I$2:$I$10," ",""),0)),"","State error")),"")</f>
        <v/>
      </c>
      <c r="R2776" s="260" t="str">
        <f t="shared" si="87"/>
        <v/>
      </c>
    </row>
    <row r="2777" spans="1:18" ht="15.75">
      <c r="A2777" s="250">
        <v>2770</v>
      </c>
      <c r="B2777" s="198"/>
      <c r="C2777" s="25"/>
      <c r="D2777" s="25"/>
      <c r="E2777" s="25"/>
      <c r="F2777" s="25"/>
      <c r="G2777" s="26"/>
      <c r="H2777" s="27"/>
      <c r="I2777" s="28"/>
      <c r="J2777" s="430"/>
      <c r="K2777" s="48"/>
      <c r="L2777" s="457" t="str">
        <f t="shared" si="86"/>
        <v/>
      </c>
      <c r="M2777" s="245" cm="1">
        <f t="array" ref="M2777">SUMPRODUCT(--(N2777:Q2777&lt;&gt;"")) + IF(TRIM(R2777)="",0,LEN(R2777)-LEN(SUBSTITUTE(R2777,",",""))+1)</f>
        <v>0</v>
      </c>
      <c r="N2777" s="242" t="str">
        <f>IF(AND(I2777&lt;&gt;0,I2777&lt;&gt;""),IF(TRIM(SUBSTITUTE(B2777,CHAR(160),""))="","",IF(ISNUMBER(MATCH(TRIM(SUBSTITUTE(B2777,CHAR(160),"")),'Look Up Values'!$B$2:$B$500,0)),"","Origin error")),"")</f>
        <v/>
      </c>
      <c r="O2777" s="242" t="str">
        <f>IF(AND(I2777&lt;&gt;0,I2777&lt;&gt;""),IF(C2777="","",IF(AND(ISNUMBER(--LEFT(C2777,FIND(" ",C2777&amp;" ")-1)),OR(LEN(LEFT(C2777,FIND(" ",C2777&amp;" ")-1))=6,LEN(LEFT(C2777,FIND(" ",C2777&amp;" ")-1))=7),OR(ISNUMBER(MATCH(LEFT(C2777,FIND(" ",C2777&amp;" ")-1),'Look Up Values'!$G$2:$G$1000,0)),ISNUMBER(MATCH(LEFT(C2777,FIND(" ",C2777&amp;" ")-1),'Look Up Values'!$AE$2:$AE$2000,0)))),"","EWC error")),"")</f>
        <v/>
      </c>
      <c r="P2777" s="242" t="str" cm="1">
        <f t="array" ref="P2777">IF(AND(I2777&lt;&gt;0,I2777&lt;&gt;""),IF(D2777="","",IF(ISNUMBER(MATCH(SUBSTITUTE(D2777," ",""),SUBSTITUTE('Look Up Values'!$S$2:$S$120," ",""),0)),"","D&amp;R error")),"")</f>
        <v/>
      </c>
      <c r="Q2777" s="242" t="str" cm="1">
        <f t="array" ref="Q2777">IF(AND(I2777&lt;&gt;0,I2777&lt;&gt;""),IF(G2777="","",IF(ISNUMBER(MATCH(SUBSTITUTE(G2777," ",""),SUBSTITUTE('Look Up Values'!$I$2:$I$10," ",""),0)),"","State error")),"")</f>
        <v/>
      </c>
      <c r="R2777" s="260" t="str">
        <f t="shared" si="87"/>
        <v/>
      </c>
    </row>
    <row r="2778" spans="1:18" ht="15.75">
      <c r="A2778" s="250">
        <v>2771</v>
      </c>
      <c r="B2778" s="198"/>
      <c r="C2778" s="25"/>
      <c r="D2778" s="25"/>
      <c r="E2778" s="25"/>
      <c r="F2778" s="25"/>
      <c r="G2778" s="26"/>
      <c r="H2778" s="27"/>
      <c r="I2778" s="28"/>
      <c r="J2778" s="430"/>
      <c r="K2778" s="48"/>
      <c r="L2778" s="457" t="str">
        <f t="shared" si="86"/>
        <v/>
      </c>
      <c r="M2778" s="245" cm="1">
        <f t="array" ref="M2778">SUMPRODUCT(--(N2778:Q2778&lt;&gt;"")) + IF(TRIM(R2778)="",0,LEN(R2778)-LEN(SUBSTITUTE(R2778,",",""))+1)</f>
        <v>0</v>
      </c>
      <c r="N2778" s="242" t="str">
        <f>IF(AND(I2778&lt;&gt;0,I2778&lt;&gt;""),IF(TRIM(SUBSTITUTE(B2778,CHAR(160),""))="","",IF(ISNUMBER(MATCH(TRIM(SUBSTITUTE(B2778,CHAR(160),"")),'Look Up Values'!$B$2:$B$500,0)),"","Origin error")),"")</f>
        <v/>
      </c>
      <c r="O2778" s="242" t="str">
        <f>IF(AND(I2778&lt;&gt;0,I2778&lt;&gt;""),IF(C2778="","",IF(AND(ISNUMBER(--LEFT(C2778,FIND(" ",C2778&amp;" ")-1)),OR(LEN(LEFT(C2778,FIND(" ",C2778&amp;" ")-1))=6,LEN(LEFT(C2778,FIND(" ",C2778&amp;" ")-1))=7),OR(ISNUMBER(MATCH(LEFT(C2778,FIND(" ",C2778&amp;" ")-1),'Look Up Values'!$G$2:$G$1000,0)),ISNUMBER(MATCH(LEFT(C2778,FIND(" ",C2778&amp;" ")-1),'Look Up Values'!$AE$2:$AE$2000,0)))),"","EWC error")),"")</f>
        <v/>
      </c>
      <c r="P2778" s="242" t="str" cm="1">
        <f t="array" ref="P2778">IF(AND(I2778&lt;&gt;0,I2778&lt;&gt;""),IF(D2778="","",IF(ISNUMBER(MATCH(SUBSTITUTE(D2778," ",""),SUBSTITUTE('Look Up Values'!$S$2:$S$120," ",""),0)),"","D&amp;R error")),"")</f>
        <v/>
      </c>
      <c r="Q2778" s="242" t="str" cm="1">
        <f t="array" ref="Q2778">IF(AND(I2778&lt;&gt;0,I2778&lt;&gt;""),IF(G2778="","",IF(ISNUMBER(MATCH(SUBSTITUTE(G2778," ",""),SUBSTITUTE('Look Up Values'!$I$2:$I$10," ",""),0)),"","State error")),"")</f>
        <v/>
      </c>
      <c r="R2778" s="260" t="str">
        <f t="shared" si="87"/>
        <v/>
      </c>
    </row>
    <row r="2779" spans="1:18" ht="15.75">
      <c r="A2779" s="250">
        <v>2772</v>
      </c>
      <c r="B2779" s="198"/>
      <c r="C2779" s="25"/>
      <c r="D2779" s="25"/>
      <c r="E2779" s="25"/>
      <c r="F2779" s="25"/>
      <c r="G2779" s="26"/>
      <c r="H2779" s="27"/>
      <c r="I2779" s="28"/>
      <c r="J2779" s="430"/>
      <c r="K2779" s="48"/>
      <c r="L2779" s="457" t="str">
        <f t="shared" si="86"/>
        <v/>
      </c>
      <c r="M2779" s="245" cm="1">
        <f t="array" ref="M2779">SUMPRODUCT(--(N2779:Q2779&lt;&gt;"")) + IF(TRIM(R2779)="",0,LEN(R2779)-LEN(SUBSTITUTE(R2779,",",""))+1)</f>
        <v>0</v>
      </c>
      <c r="N2779" s="242" t="str">
        <f>IF(AND(I2779&lt;&gt;0,I2779&lt;&gt;""),IF(TRIM(SUBSTITUTE(B2779,CHAR(160),""))="","",IF(ISNUMBER(MATCH(TRIM(SUBSTITUTE(B2779,CHAR(160),"")),'Look Up Values'!$B$2:$B$500,0)),"","Origin error")),"")</f>
        <v/>
      </c>
      <c r="O2779" s="242" t="str">
        <f>IF(AND(I2779&lt;&gt;0,I2779&lt;&gt;""),IF(C2779="","",IF(AND(ISNUMBER(--LEFT(C2779,FIND(" ",C2779&amp;" ")-1)),OR(LEN(LEFT(C2779,FIND(" ",C2779&amp;" ")-1))=6,LEN(LEFT(C2779,FIND(" ",C2779&amp;" ")-1))=7),OR(ISNUMBER(MATCH(LEFT(C2779,FIND(" ",C2779&amp;" ")-1),'Look Up Values'!$G$2:$G$1000,0)),ISNUMBER(MATCH(LEFT(C2779,FIND(" ",C2779&amp;" ")-1),'Look Up Values'!$AE$2:$AE$2000,0)))),"","EWC error")),"")</f>
        <v/>
      </c>
      <c r="P2779" s="242" t="str" cm="1">
        <f t="array" ref="P2779">IF(AND(I2779&lt;&gt;0,I2779&lt;&gt;""),IF(D2779="","",IF(ISNUMBER(MATCH(SUBSTITUTE(D2779," ",""),SUBSTITUTE('Look Up Values'!$S$2:$S$120," ",""),0)),"","D&amp;R error")),"")</f>
        <v/>
      </c>
      <c r="Q2779" s="242" t="str" cm="1">
        <f t="array" ref="Q2779">IF(AND(I2779&lt;&gt;0,I2779&lt;&gt;""),IF(G2779="","",IF(ISNUMBER(MATCH(SUBSTITUTE(G2779," ",""),SUBSTITUTE('Look Up Values'!$I$2:$I$10," ",""),0)),"","State error")),"")</f>
        <v/>
      </c>
      <c r="R2779" s="260" t="str">
        <f t="shared" si="87"/>
        <v/>
      </c>
    </row>
    <row r="2780" spans="1:18" ht="15.75">
      <c r="A2780" s="250">
        <v>2773</v>
      </c>
      <c r="B2780" s="198"/>
      <c r="C2780" s="25"/>
      <c r="D2780" s="25"/>
      <c r="E2780" s="25"/>
      <c r="F2780" s="25"/>
      <c r="G2780" s="26"/>
      <c r="H2780" s="27"/>
      <c r="I2780" s="28"/>
      <c r="J2780" s="430"/>
      <c r="K2780" s="48"/>
      <c r="L2780" s="457" t="str">
        <f t="shared" si="86"/>
        <v/>
      </c>
      <c r="M2780" s="245" cm="1">
        <f t="array" ref="M2780">SUMPRODUCT(--(N2780:Q2780&lt;&gt;"")) + IF(TRIM(R2780)="",0,LEN(R2780)-LEN(SUBSTITUTE(R2780,",",""))+1)</f>
        <v>0</v>
      </c>
      <c r="N2780" s="242" t="str">
        <f>IF(AND(I2780&lt;&gt;0,I2780&lt;&gt;""),IF(TRIM(SUBSTITUTE(B2780,CHAR(160),""))="","",IF(ISNUMBER(MATCH(TRIM(SUBSTITUTE(B2780,CHAR(160),"")),'Look Up Values'!$B$2:$B$500,0)),"","Origin error")),"")</f>
        <v/>
      </c>
      <c r="O2780" s="242" t="str">
        <f>IF(AND(I2780&lt;&gt;0,I2780&lt;&gt;""),IF(C2780="","",IF(AND(ISNUMBER(--LEFT(C2780,FIND(" ",C2780&amp;" ")-1)),OR(LEN(LEFT(C2780,FIND(" ",C2780&amp;" ")-1))=6,LEN(LEFT(C2780,FIND(" ",C2780&amp;" ")-1))=7),OR(ISNUMBER(MATCH(LEFT(C2780,FIND(" ",C2780&amp;" ")-1),'Look Up Values'!$G$2:$G$1000,0)),ISNUMBER(MATCH(LEFT(C2780,FIND(" ",C2780&amp;" ")-1),'Look Up Values'!$AE$2:$AE$2000,0)))),"","EWC error")),"")</f>
        <v/>
      </c>
      <c r="P2780" s="242" t="str" cm="1">
        <f t="array" ref="P2780">IF(AND(I2780&lt;&gt;0,I2780&lt;&gt;""),IF(D2780="","",IF(ISNUMBER(MATCH(SUBSTITUTE(D2780," ",""),SUBSTITUTE('Look Up Values'!$S$2:$S$120," ",""),0)),"","D&amp;R error")),"")</f>
        <v/>
      </c>
      <c r="Q2780" s="242" t="str" cm="1">
        <f t="array" ref="Q2780">IF(AND(I2780&lt;&gt;0,I2780&lt;&gt;""),IF(G2780="","",IF(ISNUMBER(MATCH(SUBSTITUTE(G2780," ",""),SUBSTITUTE('Look Up Values'!$I$2:$I$10," ",""),0)),"","State error")),"")</f>
        <v/>
      </c>
      <c r="R2780" s="260" t="str">
        <f t="shared" si="87"/>
        <v/>
      </c>
    </row>
    <row r="2781" spans="1:18" ht="15.75">
      <c r="A2781" s="250">
        <v>2774</v>
      </c>
      <c r="B2781" s="198"/>
      <c r="C2781" s="25"/>
      <c r="D2781" s="25"/>
      <c r="E2781" s="25"/>
      <c r="F2781" s="25"/>
      <c r="G2781" s="26"/>
      <c r="H2781" s="27"/>
      <c r="I2781" s="28"/>
      <c r="J2781" s="430"/>
      <c r="K2781" s="48"/>
      <c r="L2781" s="457" t="str">
        <f t="shared" si="86"/>
        <v/>
      </c>
      <c r="M2781" s="245" cm="1">
        <f t="array" ref="M2781">SUMPRODUCT(--(N2781:Q2781&lt;&gt;"")) + IF(TRIM(R2781)="",0,LEN(R2781)-LEN(SUBSTITUTE(R2781,",",""))+1)</f>
        <v>0</v>
      </c>
      <c r="N2781" s="242" t="str">
        <f>IF(AND(I2781&lt;&gt;0,I2781&lt;&gt;""),IF(TRIM(SUBSTITUTE(B2781,CHAR(160),""))="","",IF(ISNUMBER(MATCH(TRIM(SUBSTITUTE(B2781,CHAR(160),"")),'Look Up Values'!$B$2:$B$500,0)),"","Origin error")),"")</f>
        <v/>
      </c>
      <c r="O2781" s="242" t="str">
        <f>IF(AND(I2781&lt;&gt;0,I2781&lt;&gt;""),IF(C2781="","",IF(AND(ISNUMBER(--LEFT(C2781,FIND(" ",C2781&amp;" ")-1)),OR(LEN(LEFT(C2781,FIND(" ",C2781&amp;" ")-1))=6,LEN(LEFT(C2781,FIND(" ",C2781&amp;" ")-1))=7),OR(ISNUMBER(MATCH(LEFT(C2781,FIND(" ",C2781&amp;" ")-1),'Look Up Values'!$G$2:$G$1000,0)),ISNUMBER(MATCH(LEFT(C2781,FIND(" ",C2781&amp;" ")-1),'Look Up Values'!$AE$2:$AE$2000,0)))),"","EWC error")),"")</f>
        <v/>
      </c>
      <c r="P2781" s="242" t="str" cm="1">
        <f t="array" ref="P2781">IF(AND(I2781&lt;&gt;0,I2781&lt;&gt;""),IF(D2781="","",IF(ISNUMBER(MATCH(SUBSTITUTE(D2781," ",""),SUBSTITUTE('Look Up Values'!$S$2:$S$120," ",""),0)),"","D&amp;R error")),"")</f>
        <v/>
      </c>
      <c r="Q2781" s="242" t="str" cm="1">
        <f t="array" ref="Q2781">IF(AND(I2781&lt;&gt;0,I2781&lt;&gt;""),IF(G2781="","",IF(ISNUMBER(MATCH(SUBSTITUTE(G2781," ",""),SUBSTITUTE('Look Up Values'!$I$2:$I$10," ",""),0)),"","State error")),"")</f>
        <v/>
      </c>
      <c r="R2781" s="260" t="str">
        <f t="shared" si="87"/>
        <v/>
      </c>
    </row>
    <row r="2782" spans="1:18" ht="15.75">
      <c r="A2782" s="250">
        <v>2775</v>
      </c>
      <c r="B2782" s="198"/>
      <c r="C2782" s="25"/>
      <c r="D2782" s="25"/>
      <c r="E2782" s="25"/>
      <c r="F2782" s="25"/>
      <c r="G2782" s="26"/>
      <c r="H2782" s="27"/>
      <c r="I2782" s="28"/>
      <c r="J2782" s="430"/>
      <c r="K2782" s="48"/>
      <c r="L2782" s="457" t="str">
        <f t="shared" si="86"/>
        <v/>
      </c>
      <c r="M2782" s="245" cm="1">
        <f t="array" ref="M2782">SUMPRODUCT(--(N2782:Q2782&lt;&gt;"")) + IF(TRIM(R2782)="",0,LEN(R2782)-LEN(SUBSTITUTE(R2782,",",""))+1)</f>
        <v>0</v>
      </c>
      <c r="N2782" s="242" t="str">
        <f>IF(AND(I2782&lt;&gt;0,I2782&lt;&gt;""),IF(TRIM(SUBSTITUTE(B2782,CHAR(160),""))="","",IF(ISNUMBER(MATCH(TRIM(SUBSTITUTE(B2782,CHAR(160),"")),'Look Up Values'!$B$2:$B$500,0)),"","Origin error")),"")</f>
        <v/>
      </c>
      <c r="O2782" s="242" t="str">
        <f>IF(AND(I2782&lt;&gt;0,I2782&lt;&gt;""),IF(C2782="","",IF(AND(ISNUMBER(--LEFT(C2782,FIND(" ",C2782&amp;" ")-1)),OR(LEN(LEFT(C2782,FIND(" ",C2782&amp;" ")-1))=6,LEN(LEFT(C2782,FIND(" ",C2782&amp;" ")-1))=7),OR(ISNUMBER(MATCH(LEFT(C2782,FIND(" ",C2782&amp;" ")-1),'Look Up Values'!$G$2:$G$1000,0)),ISNUMBER(MATCH(LEFT(C2782,FIND(" ",C2782&amp;" ")-1),'Look Up Values'!$AE$2:$AE$2000,0)))),"","EWC error")),"")</f>
        <v/>
      </c>
      <c r="P2782" s="242" t="str" cm="1">
        <f t="array" ref="P2782">IF(AND(I2782&lt;&gt;0,I2782&lt;&gt;""),IF(D2782="","",IF(ISNUMBER(MATCH(SUBSTITUTE(D2782," ",""),SUBSTITUTE('Look Up Values'!$S$2:$S$120," ",""),0)),"","D&amp;R error")),"")</f>
        <v/>
      </c>
      <c r="Q2782" s="242" t="str" cm="1">
        <f t="array" ref="Q2782">IF(AND(I2782&lt;&gt;0,I2782&lt;&gt;""),IF(G2782="","",IF(ISNUMBER(MATCH(SUBSTITUTE(G2782," ",""),SUBSTITUTE('Look Up Values'!$I$2:$I$10," ",""),0)),"","State error")),"")</f>
        <v/>
      </c>
      <c r="R2782" s="260" t="str">
        <f t="shared" si="87"/>
        <v/>
      </c>
    </row>
    <row r="2783" spans="1:18" ht="15.75">
      <c r="A2783" s="250">
        <v>2776</v>
      </c>
      <c r="B2783" s="198"/>
      <c r="C2783" s="25"/>
      <c r="D2783" s="25"/>
      <c r="E2783" s="25"/>
      <c r="F2783" s="25"/>
      <c r="G2783" s="26"/>
      <c r="H2783" s="27"/>
      <c r="I2783" s="28"/>
      <c r="J2783" s="430"/>
      <c r="K2783" s="48"/>
      <c r="L2783" s="457" t="str">
        <f t="shared" si="86"/>
        <v/>
      </c>
      <c r="M2783" s="245" cm="1">
        <f t="array" ref="M2783">SUMPRODUCT(--(N2783:Q2783&lt;&gt;"")) + IF(TRIM(R2783)="",0,LEN(R2783)-LEN(SUBSTITUTE(R2783,",",""))+1)</f>
        <v>0</v>
      </c>
      <c r="N2783" s="242" t="str">
        <f>IF(AND(I2783&lt;&gt;0,I2783&lt;&gt;""),IF(TRIM(SUBSTITUTE(B2783,CHAR(160),""))="","",IF(ISNUMBER(MATCH(TRIM(SUBSTITUTE(B2783,CHAR(160),"")),'Look Up Values'!$B$2:$B$500,0)),"","Origin error")),"")</f>
        <v/>
      </c>
      <c r="O2783" s="242" t="str">
        <f>IF(AND(I2783&lt;&gt;0,I2783&lt;&gt;""),IF(C2783="","",IF(AND(ISNUMBER(--LEFT(C2783,FIND(" ",C2783&amp;" ")-1)),OR(LEN(LEFT(C2783,FIND(" ",C2783&amp;" ")-1))=6,LEN(LEFT(C2783,FIND(" ",C2783&amp;" ")-1))=7),OR(ISNUMBER(MATCH(LEFT(C2783,FIND(" ",C2783&amp;" ")-1),'Look Up Values'!$G$2:$G$1000,0)),ISNUMBER(MATCH(LEFT(C2783,FIND(" ",C2783&amp;" ")-1),'Look Up Values'!$AE$2:$AE$2000,0)))),"","EWC error")),"")</f>
        <v/>
      </c>
      <c r="P2783" s="242" t="str" cm="1">
        <f t="array" ref="P2783">IF(AND(I2783&lt;&gt;0,I2783&lt;&gt;""),IF(D2783="","",IF(ISNUMBER(MATCH(SUBSTITUTE(D2783," ",""),SUBSTITUTE('Look Up Values'!$S$2:$S$120," ",""),0)),"","D&amp;R error")),"")</f>
        <v/>
      </c>
      <c r="Q2783" s="242" t="str" cm="1">
        <f t="array" ref="Q2783">IF(AND(I2783&lt;&gt;0,I2783&lt;&gt;""),IF(G2783="","",IF(ISNUMBER(MATCH(SUBSTITUTE(G2783," ",""),SUBSTITUTE('Look Up Values'!$I$2:$I$10," ",""),0)),"","State error")),"")</f>
        <v/>
      </c>
      <c r="R2783" s="260" t="str">
        <f t="shared" si="87"/>
        <v/>
      </c>
    </row>
    <row r="2784" spans="1:18" ht="15.75">
      <c r="A2784" s="250">
        <v>2777</v>
      </c>
      <c r="B2784" s="198"/>
      <c r="C2784" s="25"/>
      <c r="D2784" s="25"/>
      <c r="E2784" s="25"/>
      <c r="F2784" s="25"/>
      <c r="G2784" s="26"/>
      <c r="H2784" s="27"/>
      <c r="I2784" s="28"/>
      <c r="J2784" s="430"/>
      <c r="K2784" s="48"/>
      <c r="L2784" s="457" t="str">
        <f t="shared" si="86"/>
        <v/>
      </c>
      <c r="M2784" s="245" cm="1">
        <f t="array" ref="M2784">SUMPRODUCT(--(N2784:Q2784&lt;&gt;"")) + IF(TRIM(R2784)="",0,LEN(R2784)-LEN(SUBSTITUTE(R2784,",",""))+1)</f>
        <v>0</v>
      </c>
      <c r="N2784" s="242" t="str">
        <f>IF(AND(I2784&lt;&gt;0,I2784&lt;&gt;""),IF(TRIM(SUBSTITUTE(B2784,CHAR(160),""))="","",IF(ISNUMBER(MATCH(TRIM(SUBSTITUTE(B2784,CHAR(160),"")),'Look Up Values'!$B$2:$B$500,0)),"","Origin error")),"")</f>
        <v/>
      </c>
      <c r="O2784" s="242" t="str">
        <f>IF(AND(I2784&lt;&gt;0,I2784&lt;&gt;""),IF(C2784="","",IF(AND(ISNUMBER(--LEFT(C2784,FIND(" ",C2784&amp;" ")-1)),OR(LEN(LEFT(C2784,FIND(" ",C2784&amp;" ")-1))=6,LEN(LEFT(C2784,FIND(" ",C2784&amp;" ")-1))=7),OR(ISNUMBER(MATCH(LEFT(C2784,FIND(" ",C2784&amp;" ")-1),'Look Up Values'!$G$2:$G$1000,0)),ISNUMBER(MATCH(LEFT(C2784,FIND(" ",C2784&amp;" ")-1),'Look Up Values'!$AE$2:$AE$2000,0)))),"","EWC error")),"")</f>
        <v/>
      </c>
      <c r="P2784" s="242" t="str" cm="1">
        <f t="array" ref="P2784">IF(AND(I2784&lt;&gt;0,I2784&lt;&gt;""),IF(D2784="","",IF(ISNUMBER(MATCH(SUBSTITUTE(D2784," ",""),SUBSTITUTE('Look Up Values'!$S$2:$S$120," ",""),0)),"","D&amp;R error")),"")</f>
        <v/>
      </c>
      <c r="Q2784" s="242" t="str" cm="1">
        <f t="array" ref="Q2784">IF(AND(I2784&lt;&gt;0,I2784&lt;&gt;""),IF(G2784="","",IF(ISNUMBER(MATCH(SUBSTITUTE(G2784," ",""),SUBSTITUTE('Look Up Values'!$I$2:$I$10," ",""),0)),"","State error")),"")</f>
        <v/>
      </c>
      <c r="R2784" s="260" t="str">
        <f t="shared" si="87"/>
        <v/>
      </c>
    </row>
    <row r="2785" spans="1:18" ht="15.75">
      <c r="A2785" s="250">
        <v>2778</v>
      </c>
      <c r="B2785" s="198"/>
      <c r="C2785" s="25"/>
      <c r="D2785" s="25"/>
      <c r="E2785" s="25"/>
      <c r="F2785" s="25"/>
      <c r="G2785" s="26"/>
      <c r="H2785" s="27"/>
      <c r="I2785" s="28"/>
      <c r="J2785" s="430"/>
      <c r="K2785" s="48"/>
      <c r="L2785" s="457" t="str">
        <f t="shared" si="86"/>
        <v/>
      </c>
      <c r="M2785" s="245" cm="1">
        <f t="array" ref="M2785">SUMPRODUCT(--(N2785:Q2785&lt;&gt;"")) + IF(TRIM(R2785)="",0,LEN(R2785)-LEN(SUBSTITUTE(R2785,",",""))+1)</f>
        <v>0</v>
      </c>
      <c r="N2785" s="242" t="str">
        <f>IF(AND(I2785&lt;&gt;0,I2785&lt;&gt;""),IF(TRIM(SUBSTITUTE(B2785,CHAR(160),""))="","",IF(ISNUMBER(MATCH(TRIM(SUBSTITUTE(B2785,CHAR(160),"")),'Look Up Values'!$B$2:$B$500,0)),"","Origin error")),"")</f>
        <v/>
      </c>
      <c r="O2785" s="242" t="str">
        <f>IF(AND(I2785&lt;&gt;0,I2785&lt;&gt;""),IF(C2785="","",IF(AND(ISNUMBER(--LEFT(C2785,FIND(" ",C2785&amp;" ")-1)),OR(LEN(LEFT(C2785,FIND(" ",C2785&amp;" ")-1))=6,LEN(LEFT(C2785,FIND(" ",C2785&amp;" ")-1))=7),OR(ISNUMBER(MATCH(LEFT(C2785,FIND(" ",C2785&amp;" ")-1),'Look Up Values'!$G$2:$G$1000,0)),ISNUMBER(MATCH(LEFT(C2785,FIND(" ",C2785&amp;" ")-1),'Look Up Values'!$AE$2:$AE$2000,0)))),"","EWC error")),"")</f>
        <v/>
      </c>
      <c r="P2785" s="242" t="str" cm="1">
        <f t="array" ref="P2785">IF(AND(I2785&lt;&gt;0,I2785&lt;&gt;""),IF(D2785="","",IF(ISNUMBER(MATCH(SUBSTITUTE(D2785," ",""),SUBSTITUTE('Look Up Values'!$S$2:$S$120," ",""),0)),"","D&amp;R error")),"")</f>
        <v/>
      </c>
      <c r="Q2785" s="242" t="str" cm="1">
        <f t="array" ref="Q2785">IF(AND(I2785&lt;&gt;0,I2785&lt;&gt;""),IF(G2785="","",IF(ISNUMBER(MATCH(SUBSTITUTE(G2785," ",""),SUBSTITUTE('Look Up Values'!$I$2:$I$10," ",""),0)),"","State error")),"")</f>
        <v/>
      </c>
      <c r="R2785" s="260" t="str">
        <f t="shared" si="87"/>
        <v/>
      </c>
    </row>
    <row r="2786" spans="1:18" ht="15.75">
      <c r="A2786" s="250">
        <v>2779</v>
      </c>
      <c r="B2786" s="198"/>
      <c r="C2786" s="25"/>
      <c r="D2786" s="25"/>
      <c r="E2786" s="25"/>
      <c r="F2786" s="25"/>
      <c r="G2786" s="26"/>
      <c r="H2786" s="27"/>
      <c r="I2786" s="28"/>
      <c r="J2786" s="430"/>
      <c r="K2786" s="48"/>
      <c r="L2786" s="457" t="str">
        <f t="shared" si="86"/>
        <v/>
      </c>
      <c r="M2786" s="245" cm="1">
        <f t="array" ref="M2786">SUMPRODUCT(--(N2786:Q2786&lt;&gt;"")) + IF(TRIM(R2786)="",0,LEN(R2786)-LEN(SUBSTITUTE(R2786,",",""))+1)</f>
        <v>0</v>
      </c>
      <c r="N2786" s="242" t="str">
        <f>IF(AND(I2786&lt;&gt;0,I2786&lt;&gt;""),IF(TRIM(SUBSTITUTE(B2786,CHAR(160),""))="","",IF(ISNUMBER(MATCH(TRIM(SUBSTITUTE(B2786,CHAR(160),"")),'Look Up Values'!$B$2:$B$500,0)),"","Origin error")),"")</f>
        <v/>
      </c>
      <c r="O2786" s="242" t="str">
        <f>IF(AND(I2786&lt;&gt;0,I2786&lt;&gt;""),IF(C2786="","",IF(AND(ISNUMBER(--LEFT(C2786,FIND(" ",C2786&amp;" ")-1)),OR(LEN(LEFT(C2786,FIND(" ",C2786&amp;" ")-1))=6,LEN(LEFT(C2786,FIND(" ",C2786&amp;" ")-1))=7),OR(ISNUMBER(MATCH(LEFT(C2786,FIND(" ",C2786&amp;" ")-1),'Look Up Values'!$G$2:$G$1000,0)),ISNUMBER(MATCH(LEFT(C2786,FIND(" ",C2786&amp;" ")-1),'Look Up Values'!$AE$2:$AE$2000,0)))),"","EWC error")),"")</f>
        <v/>
      </c>
      <c r="P2786" s="242" t="str" cm="1">
        <f t="array" ref="P2786">IF(AND(I2786&lt;&gt;0,I2786&lt;&gt;""),IF(D2786="","",IF(ISNUMBER(MATCH(SUBSTITUTE(D2786," ",""),SUBSTITUTE('Look Up Values'!$S$2:$S$120," ",""),0)),"","D&amp;R error")),"")</f>
        <v/>
      </c>
      <c r="Q2786" s="242" t="str" cm="1">
        <f t="array" ref="Q2786">IF(AND(I2786&lt;&gt;0,I2786&lt;&gt;""),IF(G2786="","",IF(ISNUMBER(MATCH(SUBSTITUTE(G2786," ",""),SUBSTITUTE('Look Up Values'!$I$2:$I$10," ",""),0)),"","State error")),"")</f>
        <v/>
      </c>
      <c r="R2786" s="260" t="str">
        <f t="shared" si="87"/>
        <v/>
      </c>
    </row>
    <row r="2787" spans="1:18" ht="15.75">
      <c r="A2787" s="250">
        <v>2780</v>
      </c>
      <c r="B2787" s="198"/>
      <c r="C2787" s="25"/>
      <c r="D2787" s="25"/>
      <c r="E2787" s="25"/>
      <c r="F2787" s="25"/>
      <c r="G2787" s="26"/>
      <c r="H2787" s="27"/>
      <c r="I2787" s="28"/>
      <c r="J2787" s="430"/>
      <c r="K2787" s="48"/>
      <c r="L2787" s="457" t="str">
        <f t="shared" si="86"/>
        <v/>
      </c>
      <c r="M2787" s="245" cm="1">
        <f t="array" ref="M2787">SUMPRODUCT(--(N2787:Q2787&lt;&gt;"")) + IF(TRIM(R2787)="",0,LEN(R2787)-LEN(SUBSTITUTE(R2787,",",""))+1)</f>
        <v>0</v>
      </c>
      <c r="N2787" s="242" t="str">
        <f>IF(AND(I2787&lt;&gt;0,I2787&lt;&gt;""),IF(TRIM(SUBSTITUTE(B2787,CHAR(160),""))="","",IF(ISNUMBER(MATCH(TRIM(SUBSTITUTE(B2787,CHAR(160),"")),'Look Up Values'!$B$2:$B$500,0)),"","Origin error")),"")</f>
        <v/>
      </c>
      <c r="O2787" s="242" t="str">
        <f>IF(AND(I2787&lt;&gt;0,I2787&lt;&gt;""),IF(C2787="","",IF(AND(ISNUMBER(--LEFT(C2787,FIND(" ",C2787&amp;" ")-1)),OR(LEN(LEFT(C2787,FIND(" ",C2787&amp;" ")-1))=6,LEN(LEFT(C2787,FIND(" ",C2787&amp;" ")-1))=7),OR(ISNUMBER(MATCH(LEFT(C2787,FIND(" ",C2787&amp;" ")-1),'Look Up Values'!$G$2:$G$1000,0)),ISNUMBER(MATCH(LEFT(C2787,FIND(" ",C2787&amp;" ")-1),'Look Up Values'!$AE$2:$AE$2000,0)))),"","EWC error")),"")</f>
        <v/>
      </c>
      <c r="P2787" s="242" t="str" cm="1">
        <f t="array" ref="P2787">IF(AND(I2787&lt;&gt;0,I2787&lt;&gt;""),IF(D2787="","",IF(ISNUMBER(MATCH(SUBSTITUTE(D2787," ",""),SUBSTITUTE('Look Up Values'!$S$2:$S$120," ",""),0)),"","D&amp;R error")),"")</f>
        <v/>
      </c>
      <c r="Q2787" s="242" t="str" cm="1">
        <f t="array" ref="Q2787">IF(AND(I2787&lt;&gt;0,I2787&lt;&gt;""),IF(G2787="","",IF(ISNUMBER(MATCH(SUBSTITUTE(G2787," ",""),SUBSTITUTE('Look Up Values'!$I$2:$I$10," ",""),0)),"","State error")),"")</f>
        <v/>
      </c>
      <c r="R2787" s="260" t="str">
        <f t="shared" si="87"/>
        <v/>
      </c>
    </row>
    <row r="2788" spans="1:18" ht="15.75">
      <c r="A2788" s="250">
        <v>2781</v>
      </c>
      <c r="B2788" s="198"/>
      <c r="C2788" s="25"/>
      <c r="D2788" s="25"/>
      <c r="E2788" s="25"/>
      <c r="F2788" s="25"/>
      <c r="G2788" s="26"/>
      <c r="H2788" s="27"/>
      <c r="I2788" s="28"/>
      <c r="J2788" s="430"/>
      <c r="K2788" s="48"/>
      <c r="L2788" s="457" t="str">
        <f t="shared" si="86"/>
        <v/>
      </c>
      <c r="M2788" s="245" cm="1">
        <f t="array" ref="M2788">SUMPRODUCT(--(N2788:Q2788&lt;&gt;"")) + IF(TRIM(R2788)="",0,LEN(R2788)-LEN(SUBSTITUTE(R2788,",",""))+1)</f>
        <v>0</v>
      </c>
      <c r="N2788" s="242" t="str">
        <f>IF(AND(I2788&lt;&gt;0,I2788&lt;&gt;""),IF(TRIM(SUBSTITUTE(B2788,CHAR(160),""))="","",IF(ISNUMBER(MATCH(TRIM(SUBSTITUTE(B2788,CHAR(160),"")),'Look Up Values'!$B$2:$B$500,0)),"","Origin error")),"")</f>
        <v/>
      </c>
      <c r="O2788" s="242" t="str">
        <f>IF(AND(I2788&lt;&gt;0,I2788&lt;&gt;""),IF(C2788="","",IF(AND(ISNUMBER(--LEFT(C2788,FIND(" ",C2788&amp;" ")-1)),OR(LEN(LEFT(C2788,FIND(" ",C2788&amp;" ")-1))=6,LEN(LEFT(C2788,FIND(" ",C2788&amp;" ")-1))=7),OR(ISNUMBER(MATCH(LEFT(C2788,FIND(" ",C2788&amp;" ")-1),'Look Up Values'!$G$2:$G$1000,0)),ISNUMBER(MATCH(LEFT(C2788,FIND(" ",C2788&amp;" ")-1),'Look Up Values'!$AE$2:$AE$2000,0)))),"","EWC error")),"")</f>
        <v/>
      </c>
      <c r="P2788" s="242" t="str" cm="1">
        <f t="array" ref="P2788">IF(AND(I2788&lt;&gt;0,I2788&lt;&gt;""),IF(D2788="","",IF(ISNUMBER(MATCH(SUBSTITUTE(D2788," ",""),SUBSTITUTE('Look Up Values'!$S$2:$S$120," ",""),0)),"","D&amp;R error")),"")</f>
        <v/>
      </c>
      <c r="Q2788" s="242" t="str" cm="1">
        <f t="array" ref="Q2788">IF(AND(I2788&lt;&gt;0,I2788&lt;&gt;""),IF(G2788="","",IF(ISNUMBER(MATCH(SUBSTITUTE(G2788," ",""),SUBSTITUTE('Look Up Values'!$I$2:$I$10," ",""),0)),"","State error")),"")</f>
        <v/>
      </c>
      <c r="R2788" s="260" t="str">
        <f t="shared" si="87"/>
        <v/>
      </c>
    </row>
    <row r="2789" spans="1:18" ht="15.75">
      <c r="A2789" s="250">
        <v>2782</v>
      </c>
      <c r="B2789" s="198"/>
      <c r="C2789" s="25"/>
      <c r="D2789" s="25"/>
      <c r="E2789" s="25"/>
      <c r="F2789" s="25"/>
      <c r="G2789" s="26"/>
      <c r="H2789" s="27"/>
      <c r="I2789" s="28"/>
      <c r="J2789" s="430"/>
      <c r="K2789" s="48"/>
      <c r="L2789" s="457" t="str">
        <f t="shared" si="86"/>
        <v/>
      </c>
      <c r="M2789" s="245" cm="1">
        <f t="array" ref="M2789">SUMPRODUCT(--(N2789:Q2789&lt;&gt;"")) + IF(TRIM(R2789)="",0,LEN(R2789)-LEN(SUBSTITUTE(R2789,",",""))+1)</f>
        <v>0</v>
      </c>
      <c r="N2789" s="242" t="str">
        <f>IF(AND(I2789&lt;&gt;0,I2789&lt;&gt;""),IF(TRIM(SUBSTITUTE(B2789,CHAR(160),""))="","",IF(ISNUMBER(MATCH(TRIM(SUBSTITUTE(B2789,CHAR(160),"")),'Look Up Values'!$B$2:$B$500,0)),"","Origin error")),"")</f>
        <v/>
      </c>
      <c r="O2789" s="242" t="str">
        <f>IF(AND(I2789&lt;&gt;0,I2789&lt;&gt;""),IF(C2789="","",IF(AND(ISNUMBER(--LEFT(C2789,FIND(" ",C2789&amp;" ")-1)),OR(LEN(LEFT(C2789,FIND(" ",C2789&amp;" ")-1))=6,LEN(LEFT(C2789,FIND(" ",C2789&amp;" ")-1))=7),OR(ISNUMBER(MATCH(LEFT(C2789,FIND(" ",C2789&amp;" ")-1),'Look Up Values'!$G$2:$G$1000,0)),ISNUMBER(MATCH(LEFT(C2789,FIND(" ",C2789&amp;" ")-1),'Look Up Values'!$AE$2:$AE$2000,0)))),"","EWC error")),"")</f>
        <v/>
      </c>
      <c r="P2789" s="242" t="str" cm="1">
        <f t="array" ref="P2789">IF(AND(I2789&lt;&gt;0,I2789&lt;&gt;""),IF(D2789="","",IF(ISNUMBER(MATCH(SUBSTITUTE(D2789," ",""),SUBSTITUTE('Look Up Values'!$S$2:$S$120," ",""),0)),"","D&amp;R error")),"")</f>
        <v/>
      </c>
      <c r="Q2789" s="242" t="str" cm="1">
        <f t="array" ref="Q2789">IF(AND(I2789&lt;&gt;0,I2789&lt;&gt;""),IF(G2789="","",IF(ISNUMBER(MATCH(SUBSTITUTE(G2789," ",""),SUBSTITUTE('Look Up Values'!$I$2:$I$10," ",""),0)),"","State error")),"")</f>
        <v/>
      </c>
      <c r="R2789" s="260" t="str">
        <f t="shared" si="87"/>
        <v/>
      </c>
    </row>
    <row r="2790" spans="1:18" ht="15.75">
      <c r="A2790" s="250">
        <v>2783</v>
      </c>
      <c r="B2790" s="198"/>
      <c r="C2790" s="25"/>
      <c r="D2790" s="25"/>
      <c r="E2790" s="25"/>
      <c r="F2790" s="25"/>
      <c r="G2790" s="26"/>
      <c r="H2790" s="27"/>
      <c r="I2790" s="28"/>
      <c r="J2790" s="430"/>
      <c r="K2790" s="48"/>
      <c r="L2790" s="457" t="str">
        <f t="shared" si="86"/>
        <v/>
      </c>
      <c r="M2790" s="245" cm="1">
        <f t="array" ref="M2790">SUMPRODUCT(--(N2790:Q2790&lt;&gt;"")) + IF(TRIM(R2790)="",0,LEN(R2790)-LEN(SUBSTITUTE(R2790,",",""))+1)</f>
        <v>0</v>
      </c>
      <c r="N2790" s="242" t="str">
        <f>IF(AND(I2790&lt;&gt;0,I2790&lt;&gt;""),IF(TRIM(SUBSTITUTE(B2790,CHAR(160),""))="","",IF(ISNUMBER(MATCH(TRIM(SUBSTITUTE(B2790,CHAR(160),"")),'Look Up Values'!$B$2:$B$500,0)),"","Origin error")),"")</f>
        <v/>
      </c>
      <c r="O2790" s="242" t="str">
        <f>IF(AND(I2790&lt;&gt;0,I2790&lt;&gt;""),IF(C2790="","",IF(AND(ISNUMBER(--LEFT(C2790,FIND(" ",C2790&amp;" ")-1)),OR(LEN(LEFT(C2790,FIND(" ",C2790&amp;" ")-1))=6,LEN(LEFT(C2790,FIND(" ",C2790&amp;" ")-1))=7),OR(ISNUMBER(MATCH(LEFT(C2790,FIND(" ",C2790&amp;" ")-1),'Look Up Values'!$G$2:$G$1000,0)),ISNUMBER(MATCH(LEFT(C2790,FIND(" ",C2790&amp;" ")-1),'Look Up Values'!$AE$2:$AE$2000,0)))),"","EWC error")),"")</f>
        <v/>
      </c>
      <c r="P2790" s="242" t="str" cm="1">
        <f t="array" ref="P2790">IF(AND(I2790&lt;&gt;0,I2790&lt;&gt;""),IF(D2790="","",IF(ISNUMBER(MATCH(SUBSTITUTE(D2790," ",""),SUBSTITUTE('Look Up Values'!$S$2:$S$120," ",""),0)),"","D&amp;R error")),"")</f>
        <v/>
      </c>
      <c r="Q2790" s="242" t="str" cm="1">
        <f t="array" ref="Q2790">IF(AND(I2790&lt;&gt;0,I2790&lt;&gt;""),IF(G2790="","",IF(ISNUMBER(MATCH(SUBSTITUTE(G2790," ",""),SUBSTITUTE('Look Up Values'!$I$2:$I$10," ",""),0)),"","State error")),"")</f>
        <v/>
      </c>
      <c r="R2790" s="260" t="str">
        <f t="shared" si="87"/>
        <v/>
      </c>
    </row>
    <row r="2791" spans="1:18" ht="15.75">
      <c r="A2791" s="250">
        <v>2784</v>
      </c>
      <c r="B2791" s="198"/>
      <c r="C2791" s="25"/>
      <c r="D2791" s="25"/>
      <c r="E2791" s="25"/>
      <c r="F2791" s="25"/>
      <c r="G2791" s="26"/>
      <c r="H2791" s="27"/>
      <c r="I2791" s="28"/>
      <c r="J2791" s="430"/>
      <c r="K2791" s="48"/>
      <c r="L2791" s="457" t="str">
        <f t="shared" si="86"/>
        <v/>
      </c>
      <c r="M2791" s="245" cm="1">
        <f t="array" ref="M2791">SUMPRODUCT(--(N2791:Q2791&lt;&gt;"")) + IF(TRIM(R2791)="",0,LEN(R2791)-LEN(SUBSTITUTE(R2791,",",""))+1)</f>
        <v>0</v>
      </c>
      <c r="N2791" s="242" t="str">
        <f>IF(AND(I2791&lt;&gt;0,I2791&lt;&gt;""),IF(TRIM(SUBSTITUTE(B2791,CHAR(160),""))="","",IF(ISNUMBER(MATCH(TRIM(SUBSTITUTE(B2791,CHAR(160),"")),'Look Up Values'!$B$2:$B$500,0)),"","Origin error")),"")</f>
        <v/>
      </c>
      <c r="O2791" s="242" t="str">
        <f>IF(AND(I2791&lt;&gt;0,I2791&lt;&gt;""),IF(C2791="","",IF(AND(ISNUMBER(--LEFT(C2791,FIND(" ",C2791&amp;" ")-1)),OR(LEN(LEFT(C2791,FIND(" ",C2791&amp;" ")-1))=6,LEN(LEFT(C2791,FIND(" ",C2791&amp;" ")-1))=7),OR(ISNUMBER(MATCH(LEFT(C2791,FIND(" ",C2791&amp;" ")-1),'Look Up Values'!$G$2:$G$1000,0)),ISNUMBER(MATCH(LEFT(C2791,FIND(" ",C2791&amp;" ")-1),'Look Up Values'!$AE$2:$AE$2000,0)))),"","EWC error")),"")</f>
        <v/>
      </c>
      <c r="P2791" s="242" t="str" cm="1">
        <f t="array" ref="P2791">IF(AND(I2791&lt;&gt;0,I2791&lt;&gt;""),IF(D2791="","",IF(ISNUMBER(MATCH(SUBSTITUTE(D2791," ",""),SUBSTITUTE('Look Up Values'!$S$2:$S$120," ",""),0)),"","D&amp;R error")),"")</f>
        <v/>
      </c>
      <c r="Q2791" s="242" t="str" cm="1">
        <f t="array" ref="Q2791">IF(AND(I2791&lt;&gt;0,I2791&lt;&gt;""),IF(G2791="","",IF(ISNUMBER(MATCH(SUBSTITUTE(G2791," ",""),SUBSTITUTE('Look Up Values'!$I$2:$I$10," ",""),0)),"","State error")),"")</f>
        <v/>
      </c>
      <c r="R2791" s="260" t="str">
        <f t="shared" si="87"/>
        <v/>
      </c>
    </row>
    <row r="2792" spans="1:18" ht="15.75">
      <c r="A2792" s="250">
        <v>2785</v>
      </c>
      <c r="B2792" s="198"/>
      <c r="C2792" s="25"/>
      <c r="D2792" s="25"/>
      <c r="E2792" s="25"/>
      <c r="F2792" s="25"/>
      <c r="G2792" s="26"/>
      <c r="H2792" s="27"/>
      <c r="I2792" s="28"/>
      <c r="J2792" s="430"/>
      <c r="K2792" s="48"/>
      <c r="L2792" s="457" t="str">
        <f t="shared" si="86"/>
        <v/>
      </c>
      <c r="M2792" s="245" cm="1">
        <f t="array" ref="M2792">SUMPRODUCT(--(N2792:Q2792&lt;&gt;"")) + IF(TRIM(R2792)="",0,LEN(R2792)-LEN(SUBSTITUTE(R2792,",",""))+1)</f>
        <v>0</v>
      </c>
      <c r="N2792" s="242" t="str">
        <f>IF(AND(I2792&lt;&gt;0,I2792&lt;&gt;""),IF(TRIM(SUBSTITUTE(B2792,CHAR(160),""))="","",IF(ISNUMBER(MATCH(TRIM(SUBSTITUTE(B2792,CHAR(160),"")),'Look Up Values'!$B$2:$B$500,0)),"","Origin error")),"")</f>
        <v/>
      </c>
      <c r="O2792" s="242" t="str">
        <f>IF(AND(I2792&lt;&gt;0,I2792&lt;&gt;""),IF(C2792="","",IF(AND(ISNUMBER(--LEFT(C2792,FIND(" ",C2792&amp;" ")-1)),OR(LEN(LEFT(C2792,FIND(" ",C2792&amp;" ")-1))=6,LEN(LEFT(C2792,FIND(" ",C2792&amp;" ")-1))=7),OR(ISNUMBER(MATCH(LEFT(C2792,FIND(" ",C2792&amp;" ")-1),'Look Up Values'!$G$2:$G$1000,0)),ISNUMBER(MATCH(LEFT(C2792,FIND(" ",C2792&amp;" ")-1),'Look Up Values'!$AE$2:$AE$2000,0)))),"","EWC error")),"")</f>
        <v/>
      </c>
      <c r="P2792" s="242" t="str" cm="1">
        <f t="array" ref="P2792">IF(AND(I2792&lt;&gt;0,I2792&lt;&gt;""),IF(D2792="","",IF(ISNUMBER(MATCH(SUBSTITUTE(D2792," ",""),SUBSTITUTE('Look Up Values'!$S$2:$S$120," ",""),0)),"","D&amp;R error")),"")</f>
        <v/>
      </c>
      <c r="Q2792" s="242" t="str" cm="1">
        <f t="array" ref="Q2792">IF(AND(I2792&lt;&gt;0,I2792&lt;&gt;""),IF(G2792="","",IF(ISNUMBER(MATCH(SUBSTITUTE(G2792," ",""),SUBSTITUTE('Look Up Values'!$I$2:$I$10," ",""),0)),"","State error")),"")</f>
        <v/>
      </c>
      <c r="R2792" s="260" t="str">
        <f t="shared" si="87"/>
        <v/>
      </c>
    </row>
    <row r="2793" spans="1:18" ht="15.75">
      <c r="A2793" s="250">
        <v>2786</v>
      </c>
      <c r="B2793" s="198"/>
      <c r="C2793" s="25"/>
      <c r="D2793" s="25"/>
      <c r="E2793" s="25"/>
      <c r="F2793" s="25"/>
      <c r="G2793" s="26"/>
      <c r="H2793" s="27"/>
      <c r="I2793" s="28"/>
      <c r="J2793" s="430"/>
      <c r="K2793" s="48"/>
      <c r="L2793" s="457" t="str">
        <f t="shared" si="86"/>
        <v/>
      </c>
      <c r="M2793" s="245" cm="1">
        <f t="array" ref="M2793">SUMPRODUCT(--(N2793:Q2793&lt;&gt;"")) + IF(TRIM(R2793)="",0,LEN(R2793)-LEN(SUBSTITUTE(R2793,",",""))+1)</f>
        <v>0</v>
      </c>
      <c r="N2793" s="242" t="str">
        <f>IF(AND(I2793&lt;&gt;0,I2793&lt;&gt;""),IF(TRIM(SUBSTITUTE(B2793,CHAR(160),""))="","",IF(ISNUMBER(MATCH(TRIM(SUBSTITUTE(B2793,CHAR(160),"")),'Look Up Values'!$B$2:$B$500,0)),"","Origin error")),"")</f>
        <v/>
      </c>
      <c r="O2793" s="242" t="str">
        <f>IF(AND(I2793&lt;&gt;0,I2793&lt;&gt;""),IF(C2793="","",IF(AND(ISNUMBER(--LEFT(C2793,FIND(" ",C2793&amp;" ")-1)),OR(LEN(LEFT(C2793,FIND(" ",C2793&amp;" ")-1))=6,LEN(LEFT(C2793,FIND(" ",C2793&amp;" ")-1))=7),OR(ISNUMBER(MATCH(LEFT(C2793,FIND(" ",C2793&amp;" ")-1),'Look Up Values'!$G$2:$G$1000,0)),ISNUMBER(MATCH(LEFT(C2793,FIND(" ",C2793&amp;" ")-1),'Look Up Values'!$AE$2:$AE$2000,0)))),"","EWC error")),"")</f>
        <v/>
      </c>
      <c r="P2793" s="242" t="str" cm="1">
        <f t="array" ref="P2793">IF(AND(I2793&lt;&gt;0,I2793&lt;&gt;""),IF(D2793="","",IF(ISNUMBER(MATCH(SUBSTITUTE(D2793," ",""),SUBSTITUTE('Look Up Values'!$S$2:$S$120," ",""),0)),"","D&amp;R error")),"")</f>
        <v/>
      </c>
      <c r="Q2793" s="242" t="str" cm="1">
        <f t="array" ref="Q2793">IF(AND(I2793&lt;&gt;0,I2793&lt;&gt;""),IF(G2793="","",IF(ISNUMBER(MATCH(SUBSTITUTE(G2793," ",""),SUBSTITUTE('Look Up Values'!$I$2:$I$10," ",""),0)),"","State error")),"")</f>
        <v/>
      </c>
      <c r="R2793" s="260" t="str">
        <f t="shared" si="87"/>
        <v/>
      </c>
    </row>
    <row r="2794" spans="1:18" ht="15.75">
      <c r="A2794" s="250">
        <v>2787</v>
      </c>
      <c r="B2794" s="198"/>
      <c r="C2794" s="25"/>
      <c r="D2794" s="25"/>
      <c r="E2794" s="25"/>
      <c r="F2794" s="25"/>
      <c r="G2794" s="26"/>
      <c r="H2794" s="27"/>
      <c r="I2794" s="28"/>
      <c r="J2794" s="430"/>
      <c r="K2794" s="48"/>
      <c r="L2794" s="457" t="str">
        <f t="shared" si="86"/>
        <v/>
      </c>
      <c r="M2794" s="245" cm="1">
        <f t="array" ref="M2794">SUMPRODUCT(--(N2794:Q2794&lt;&gt;"")) + IF(TRIM(R2794)="",0,LEN(R2794)-LEN(SUBSTITUTE(R2794,",",""))+1)</f>
        <v>0</v>
      </c>
      <c r="N2794" s="242" t="str">
        <f>IF(AND(I2794&lt;&gt;0,I2794&lt;&gt;""),IF(TRIM(SUBSTITUTE(B2794,CHAR(160),""))="","",IF(ISNUMBER(MATCH(TRIM(SUBSTITUTE(B2794,CHAR(160),"")),'Look Up Values'!$B$2:$B$500,0)),"","Origin error")),"")</f>
        <v/>
      </c>
      <c r="O2794" s="242" t="str">
        <f>IF(AND(I2794&lt;&gt;0,I2794&lt;&gt;""),IF(C2794="","",IF(AND(ISNUMBER(--LEFT(C2794,FIND(" ",C2794&amp;" ")-1)),OR(LEN(LEFT(C2794,FIND(" ",C2794&amp;" ")-1))=6,LEN(LEFT(C2794,FIND(" ",C2794&amp;" ")-1))=7),OR(ISNUMBER(MATCH(LEFT(C2794,FIND(" ",C2794&amp;" ")-1),'Look Up Values'!$G$2:$G$1000,0)),ISNUMBER(MATCH(LEFT(C2794,FIND(" ",C2794&amp;" ")-1),'Look Up Values'!$AE$2:$AE$2000,0)))),"","EWC error")),"")</f>
        <v/>
      </c>
      <c r="P2794" s="242" t="str" cm="1">
        <f t="array" ref="P2794">IF(AND(I2794&lt;&gt;0,I2794&lt;&gt;""),IF(D2794="","",IF(ISNUMBER(MATCH(SUBSTITUTE(D2794," ",""),SUBSTITUTE('Look Up Values'!$S$2:$S$120," ",""),0)),"","D&amp;R error")),"")</f>
        <v/>
      </c>
      <c r="Q2794" s="242" t="str" cm="1">
        <f t="array" ref="Q2794">IF(AND(I2794&lt;&gt;0,I2794&lt;&gt;""),IF(G2794="","",IF(ISNUMBER(MATCH(SUBSTITUTE(G2794," ",""),SUBSTITUTE('Look Up Values'!$I$2:$I$10," ",""),0)),"","State error")),"")</f>
        <v/>
      </c>
      <c r="R2794" s="260" t="str">
        <f t="shared" si="87"/>
        <v/>
      </c>
    </row>
    <row r="2795" spans="1:18" ht="15.75">
      <c r="A2795" s="250">
        <v>2788</v>
      </c>
      <c r="B2795" s="198"/>
      <c r="C2795" s="25"/>
      <c r="D2795" s="25"/>
      <c r="E2795" s="25"/>
      <c r="F2795" s="25"/>
      <c r="G2795" s="26"/>
      <c r="H2795" s="27"/>
      <c r="I2795" s="28"/>
      <c r="J2795" s="430"/>
      <c r="K2795" s="48"/>
      <c r="L2795" s="457" t="str">
        <f t="shared" si="86"/>
        <v/>
      </c>
      <c r="M2795" s="245" cm="1">
        <f t="array" ref="M2795">SUMPRODUCT(--(N2795:Q2795&lt;&gt;"")) + IF(TRIM(R2795)="",0,LEN(R2795)-LEN(SUBSTITUTE(R2795,",",""))+1)</f>
        <v>0</v>
      </c>
      <c r="N2795" s="242" t="str">
        <f>IF(AND(I2795&lt;&gt;0,I2795&lt;&gt;""),IF(TRIM(SUBSTITUTE(B2795,CHAR(160),""))="","",IF(ISNUMBER(MATCH(TRIM(SUBSTITUTE(B2795,CHAR(160),"")),'Look Up Values'!$B$2:$B$500,0)),"","Origin error")),"")</f>
        <v/>
      </c>
      <c r="O2795" s="242" t="str">
        <f>IF(AND(I2795&lt;&gt;0,I2795&lt;&gt;""),IF(C2795="","",IF(AND(ISNUMBER(--LEFT(C2795,FIND(" ",C2795&amp;" ")-1)),OR(LEN(LEFT(C2795,FIND(" ",C2795&amp;" ")-1))=6,LEN(LEFT(C2795,FIND(" ",C2795&amp;" ")-1))=7),OR(ISNUMBER(MATCH(LEFT(C2795,FIND(" ",C2795&amp;" ")-1),'Look Up Values'!$G$2:$G$1000,0)),ISNUMBER(MATCH(LEFT(C2795,FIND(" ",C2795&amp;" ")-1),'Look Up Values'!$AE$2:$AE$2000,0)))),"","EWC error")),"")</f>
        <v/>
      </c>
      <c r="P2795" s="242" t="str" cm="1">
        <f t="array" ref="P2795">IF(AND(I2795&lt;&gt;0,I2795&lt;&gt;""),IF(D2795="","",IF(ISNUMBER(MATCH(SUBSTITUTE(D2795," ",""),SUBSTITUTE('Look Up Values'!$S$2:$S$120," ",""),0)),"","D&amp;R error")),"")</f>
        <v/>
      </c>
      <c r="Q2795" s="242" t="str" cm="1">
        <f t="array" ref="Q2795">IF(AND(I2795&lt;&gt;0,I2795&lt;&gt;""),IF(G2795="","",IF(ISNUMBER(MATCH(SUBSTITUTE(G2795," ",""),SUBSTITUTE('Look Up Values'!$I$2:$I$10," ",""),0)),"","State error")),"")</f>
        <v/>
      </c>
      <c r="R2795" s="260" t="str">
        <f t="shared" si="87"/>
        <v/>
      </c>
    </row>
    <row r="2796" spans="1:18" ht="15.75">
      <c r="A2796" s="250">
        <v>2789</v>
      </c>
      <c r="B2796" s="198"/>
      <c r="C2796" s="25"/>
      <c r="D2796" s="25"/>
      <c r="E2796" s="25"/>
      <c r="F2796" s="25"/>
      <c r="G2796" s="26"/>
      <c r="H2796" s="27"/>
      <c r="I2796" s="28"/>
      <c r="J2796" s="430"/>
      <c r="K2796" s="48"/>
      <c r="L2796" s="457" t="str">
        <f t="shared" si="86"/>
        <v/>
      </c>
      <c r="M2796" s="245" cm="1">
        <f t="array" ref="M2796">SUMPRODUCT(--(N2796:Q2796&lt;&gt;"")) + IF(TRIM(R2796)="",0,LEN(R2796)-LEN(SUBSTITUTE(R2796,",",""))+1)</f>
        <v>0</v>
      </c>
      <c r="N2796" s="242" t="str">
        <f>IF(AND(I2796&lt;&gt;0,I2796&lt;&gt;""),IF(TRIM(SUBSTITUTE(B2796,CHAR(160),""))="","",IF(ISNUMBER(MATCH(TRIM(SUBSTITUTE(B2796,CHAR(160),"")),'Look Up Values'!$B$2:$B$500,0)),"","Origin error")),"")</f>
        <v/>
      </c>
      <c r="O2796" s="242" t="str">
        <f>IF(AND(I2796&lt;&gt;0,I2796&lt;&gt;""),IF(C2796="","",IF(AND(ISNUMBER(--LEFT(C2796,FIND(" ",C2796&amp;" ")-1)),OR(LEN(LEFT(C2796,FIND(" ",C2796&amp;" ")-1))=6,LEN(LEFT(C2796,FIND(" ",C2796&amp;" ")-1))=7),OR(ISNUMBER(MATCH(LEFT(C2796,FIND(" ",C2796&amp;" ")-1),'Look Up Values'!$G$2:$G$1000,0)),ISNUMBER(MATCH(LEFT(C2796,FIND(" ",C2796&amp;" ")-1),'Look Up Values'!$AE$2:$AE$2000,0)))),"","EWC error")),"")</f>
        <v/>
      </c>
      <c r="P2796" s="242" t="str" cm="1">
        <f t="array" ref="P2796">IF(AND(I2796&lt;&gt;0,I2796&lt;&gt;""),IF(D2796="","",IF(ISNUMBER(MATCH(SUBSTITUTE(D2796," ",""),SUBSTITUTE('Look Up Values'!$S$2:$S$120," ",""),0)),"","D&amp;R error")),"")</f>
        <v/>
      </c>
      <c r="Q2796" s="242" t="str" cm="1">
        <f t="array" ref="Q2796">IF(AND(I2796&lt;&gt;0,I2796&lt;&gt;""),IF(G2796="","",IF(ISNUMBER(MATCH(SUBSTITUTE(G2796," ",""),SUBSTITUTE('Look Up Values'!$I$2:$I$10," ",""),0)),"","State error")),"")</f>
        <v/>
      </c>
      <c r="R2796" s="260" t="str">
        <f t="shared" si="87"/>
        <v/>
      </c>
    </row>
    <row r="2797" spans="1:18" ht="15.75">
      <c r="A2797" s="250">
        <v>2790</v>
      </c>
      <c r="B2797" s="198"/>
      <c r="C2797" s="25"/>
      <c r="D2797" s="25"/>
      <c r="E2797" s="25"/>
      <c r="F2797" s="25"/>
      <c r="G2797" s="26"/>
      <c r="H2797" s="27"/>
      <c r="I2797" s="28"/>
      <c r="J2797" s="430"/>
      <c r="K2797" s="48"/>
      <c r="L2797" s="457" t="str">
        <f t="shared" si="86"/>
        <v/>
      </c>
      <c r="M2797" s="245" cm="1">
        <f t="array" ref="M2797">SUMPRODUCT(--(N2797:Q2797&lt;&gt;"")) + IF(TRIM(R2797)="",0,LEN(R2797)-LEN(SUBSTITUTE(R2797,",",""))+1)</f>
        <v>0</v>
      </c>
      <c r="N2797" s="242" t="str">
        <f>IF(AND(I2797&lt;&gt;0,I2797&lt;&gt;""),IF(TRIM(SUBSTITUTE(B2797,CHAR(160),""))="","",IF(ISNUMBER(MATCH(TRIM(SUBSTITUTE(B2797,CHAR(160),"")),'Look Up Values'!$B$2:$B$500,0)),"","Origin error")),"")</f>
        <v/>
      </c>
      <c r="O2797" s="242" t="str">
        <f>IF(AND(I2797&lt;&gt;0,I2797&lt;&gt;""),IF(C2797="","",IF(AND(ISNUMBER(--LEFT(C2797,FIND(" ",C2797&amp;" ")-1)),OR(LEN(LEFT(C2797,FIND(" ",C2797&amp;" ")-1))=6,LEN(LEFT(C2797,FIND(" ",C2797&amp;" ")-1))=7),OR(ISNUMBER(MATCH(LEFT(C2797,FIND(" ",C2797&amp;" ")-1),'Look Up Values'!$G$2:$G$1000,0)),ISNUMBER(MATCH(LEFT(C2797,FIND(" ",C2797&amp;" ")-1),'Look Up Values'!$AE$2:$AE$2000,0)))),"","EWC error")),"")</f>
        <v/>
      </c>
      <c r="P2797" s="242" t="str" cm="1">
        <f t="array" ref="P2797">IF(AND(I2797&lt;&gt;0,I2797&lt;&gt;""),IF(D2797="","",IF(ISNUMBER(MATCH(SUBSTITUTE(D2797," ",""),SUBSTITUTE('Look Up Values'!$S$2:$S$120," ",""),0)),"","D&amp;R error")),"")</f>
        <v/>
      </c>
      <c r="Q2797" s="242" t="str" cm="1">
        <f t="array" ref="Q2797">IF(AND(I2797&lt;&gt;0,I2797&lt;&gt;""),IF(G2797="","",IF(ISNUMBER(MATCH(SUBSTITUTE(G2797," ",""),SUBSTITUTE('Look Up Values'!$I$2:$I$10," ",""),0)),"","State error")),"")</f>
        <v/>
      </c>
      <c r="R2797" s="260" t="str">
        <f t="shared" si="87"/>
        <v/>
      </c>
    </row>
    <row r="2798" spans="1:18" ht="15.75">
      <c r="A2798" s="250">
        <v>2791</v>
      </c>
      <c r="B2798" s="198"/>
      <c r="C2798" s="25"/>
      <c r="D2798" s="25"/>
      <c r="E2798" s="25"/>
      <c r="F2798" s="25"/>
      <c r="G2798" s="26"/>
      <c r="H2798" s="27"/>
      <c r="I2798" s="28"/>
      <c r="J2798" s="430"/>
      <c r="K2798" s="48"/>
      <c r="L2798" s="457" t="str">
        <f t="shared" si="86"/>
        <v/>
      </c>
      <c r="M2798" s="245" cm="1">
        <f t="array" ref="M2798">SUMPRODUCT(--(N2798:Q2798&lt;&gt;"")) + IF(TRIM(R2798)="",0,LEN(R2798)-LEN(SUBSTITUTE(R2798,",",""))+1)</f>
        <v>0</v>
      </c>
      <c r="N2798" s="242" t="str">
        <f>IF(AND(I2798&lt;&gt;0,I2798&lt;&gt;""),IF(TRIM(SUBSTITUTE(B2798,CHAR(160),""))="","",IF(ISNUMBER(MATCH(TRIM(SUBSTITUTE(B2798,CHAR(160),"")),'Look Up Values'!$B$2:$B$500,0)),"","Origin error")),"")</f>
        <v/>
      </c>
      <c r="O2798" s="242" t="str">
        <f>IF(AND(I2798&lt;&gt;0,I2798&lt;&gt;""),IF(C2798="","",IF(AND(ISNUMBER(--LEFT(C2798,FIND(" ",C2798&amp;" ")-1)),OR(LEN(LEFT(C2798,FIND(" ",C2798&amp;" ")-1))=6,LEN(LEFT(C2798,FIND(" ",C2798&amp;" ")-1))=7),OR(ISNUMBER(MATCH(LEFT(C2798,FIND(" ",C2798&amp;" ")-1),'Look Up Values'!$G$2:$G$1000,0)),ISNUMBER(MATCH(LEFT(C2798,FIND(" ",C2798&amp;" ")-1),'Look Up Values'!$AE$2:$AE$2000,0)))),"","EWC error")),"")</f>
        <v/>
      </c>
      <c r="P2798" s="242" t="str" cm="1">
        <f t="array" ref="P2798">IF(AND(I2798&lt;&gt;0,I2798&lt;&gt;""),IF(D2798="","",IF(ISNUMBER(MATCH(SUBSTITUTE(D2798," ",""),SUBSTITUTE('Look Up Values'!$S$2:$S$120," ",""),0)),"","D&amp;R error")),"")</f>
        <v/>
      </c>
      <c r="Q2798" s="242" t="str" cm="1">
        <f t="array" ref="Q2798">IF(AND(I2798&lt;&gt;0,I2798&lt;&gt;""),IF(G2798="","",IF(ISNUMBER(MATCH(SUBSTITUTE(G2798," ",""),SUBSTITUTE('Look Up Values'!$I$2:$I$10," ",""),0)),"","State error")),"")</f>
        <v/>
      </c>
      <c r="R2798" s="260" t="str">
        <f t="shared" si="87"/>
        <v/>
      </c>
    </row>
    <row r="2799" spans="1:18" ht="15.75">
      <c r="A2799" s="250">
        <v>2792</v>
      </c>
      <c r="B2799" s="198"/>
      <c r="C2799" s="25"/>
      <c r="D2799" s="25"/>
      <c r="E2799" s="25"/>
      <c r="F2799" s="25"/>
      <c r="G2799" s="26"/>
      <c r="H2799" s="27"/>
      <c r="I2799" s="28"/>
      <c r="J2799" s="430"/>
      <c r="K2799" s="48"/>
      <c r="L2799" s="457" t="str">
        <f t="shared" si="86"/>
        <v/>
      </c>
      <c r="M2799" s="245" cm="1">
        <f t="array" ref="M2799">SUMPRODUCT(--(N2799:Q2799&lt;&gt;"")) + IF(TRIM(R2799)="",0,LEN(R2799)-LEN(SUBSTITUTE(R2799,",",""))+1)</f>
        <v>0</v>
      </c>
      <c r="N2799" s="242" t="str">
        <f>IF(AND(I2799&lt;&gt;0,I2799&lt;&gt;""),IF(TRIM(SUBSTITUTE(B2799,CHAR(160),""))="","",IF(ISNUMBER(MATCH(TRIM(SUBSTITUTE(B2799,CHAR(160),"")),'Look Up Values'!$B$2:$B$500,0)),"","Origin error")),"")</f>
        <v/>
      </c>
      <c r="O2799" s="242" t="str">
        <f>IF(AND(I2799&lt;&gt;0,I2799&lt;&gt;""),IF(C2799="","",IF(AND(ISNUMBER(--LEFT(C2799,FIND(" ",C2799&amp;" ")-1)),OR(LEN(LEFT(C2799,FIND(" ",C2799&amp;" ")-1))=6,LEN(LEFT(C2799,FIND(" ",C2799&amp;" ")-1))=7),OR(ISNUMBER(MATCH(LEFT(C2799,FIND(" ",C2799&amp;" ")-1),'Look Up Values'!$G$2:$G$1000,0)),ISNUMBER(MATCH(LEFT(C2799,FIND(" ",C2799&amp;" ")-1),'Look Up Values'!$AE$2:$AE$2000,0)))),"","EWC error")),"")</f>
        <v/>
      </c>
      <c r="P2799" s="242" t="str" cm="1">
        <f t="array" ref="P2799">IF(AND(I2799&lt;&gt;0,I2799&lt;&gt;""),IF(D2799="","",IF(ISNUMBER(MATCH(SUBSTITUTE(D2799," ",""),SUBSTITUTE('Look Up Values'!$S$2:$S$120," ",""),0)),"","D&amp;R error")),"")</f>
        <v/>
      </c>
      <c r="Q2799" s="242" t="str" cm="1">
        <f t="array" ref="Q2799">IF(AND(I2799&lt;&gt;0,I2799&lt;&gt;""),IF(G2799="","",IF(ISNUMBER(MATCH(SUBSTITUTE(G2799," ",""),SUBSTITUTE('Look Up Values'!$I$2:$I$10," ",""),0)),"","State error")),"")</f>
        <v/>
      </c>
      <c r="R2799" s="260" t="str">
        <f t="shared" si="87"/>
        <v/>
      </c>
    </row>
    <row r="2800" spans="1:18" ht="15.75">
      <c r="A2800" s="250">
        <v>2793</v>
      </c>
      <c r="B2800" s="198"/>
      <c r="C2800" s="25"/>
      <c r="D2800" s="25"/>
      <c r="E2800" s="25"/>
      <c r="F2800" s="25"/>
      <c r="G2800" s="26"/>
      <c r="H2800" s="27"/>
      <c r="I2800" s="28"/>
      <c r="J2800" s="430"/>
      <c r="K2800" s="48"/>
      <c r="L2800" s="457" t="str">
        <f t="shared" si="86"/>
        <v/>
      </c>
      <c r="M2800" s="245" cm="1">
        <f t="array" ref="M2800">SUMPRODUCT(--(N2800:Q2800&lt;&gt;"")) + IF(TRIM(R2800)="",0,LEN(R2800)-LEN(SUBSTITUTE(R2800,",",""))+1)</f>
        <v>0</v>
      </c>
      <c r="N2800" s="242" t="str">
        <f>IF(AND(I2800&lt;&gt;0,I2800&lt;&gt;""),IF(TRIM(SUBSTITUTE(B2800,CHAR(160),""))="","",IF(ISNUMBER(MATCH(TRIM(SUBSTITUTE(B2800,CHAR(160),"")),'Look Up Values'!$B$2:$B$500,0)),"","Origin error")),"")</f>
        <v/>
      </c>
      <c r="O2800" s="242" t="str">
        <f>IF(AND(I2800&lt;&gt;0,I2800&lt;&gt;""),IF(C2800="","",IF(AND(ISNUMBER(--LEFT(C2800,FIND(" ",C2800&amp;" ")-1)),OR(LEN(LEFT(C2800,FIND(" ",C2800&amp;" ")-1))=6,LEN(LEFT(C2800,FIND(" ",C2800&amp;" ")-1))=7),OR(ISNUMBER(MATCH(LEFT(C2800,FIND(" ",C2800&amp;" ")-1),'Look Up Values'!$G$2:$G$1000,0)),ISNUMBER(MATCH(LEFT(C2800,FIND(" ",C2800&amp;" ")-1),'Look Up Values'!$AE$2:$AE$2000,0)))),"","EWC error")),"")</f>
        <v/>
      </c>
      <c r="P2800" s="242" t="str" cm="1">
        <f t="array" ref="P2800">IF(AND(I2800&lt;&gt;0,I2800&lt;&gt;""),IF(D2800="","",IF(ISNUMBER(MATCH(SUBSTITUTE(D2800," ",""),SUBSTITUTE('Look Up Values'!$S$2:$S$120," ",""),0)),"","D&amp;R error")),"")</f>
        <v/>
      </c>
      <c r="Q2800" s="242" t="str" cm="1">
        <f t="array" ref="Q2800">IF(AND(I2800&lt;&gt;0,I2800&lt;&gt;""),IF(G2800="","",IF(ISNUMBER(MATCH(SUBSTITUTE(G2800," ",""),SUBSTITUTE('Look Up Values'!$I$2:$I$10," ",""),0)),"","State error")),"")</f>
        <v/>
      </c>
      <c r="R2800" s="260" t="str">
        <f t="shared" si="87"/>
        <v/>
      </c>
    </row>
    <row r="2801" spans="1:18" ht="15.75">
      <c r="A2801" s="250">
        <v>2794</v>
      </c>
      <c r="B2801" s="198"/>
      <c r="C2801" s="25"/>
      <c r="D2801" s="25"/>
      <c r="E2801" s="25"/>
      <c r="F2801" s="25"/>
      <c r="G2801" s="26"/>
      <c r="H2801" s="27"/>
      <c r="I2801" s="28"/>
      <c r="J2801" s="430"/>
      <c r="K2801" s="48"/>
      <c r="L2801" s="457" t="str">
        <f t="shared" si="86"/>
        <v/>
      </c>
      <c r="M2801" s="245" cm="1">
        <f t="array" ref="M2801">SUMPRODUCT(--(N2801:Q2801&lt;&gt;"")) + IF(TRIM(R2801)="",0,LEN(R2801)-LEN(SUBSTITUTE(R2801,",",""))+1)</f>
        <v>0</v>
      </c>
      <c r="N2801" s="242" t="str">
        <f>IF(AND(I2801&lt;&gt;0,I2801&lt;&gt;""),IF(TRIM(SUBSTITUTE(B2801,CHAR(160),""))="","",IF(ISNUMBER(MATCH(TRIM(SUBSTITUTE(B2801,CHAR(160),"")),'Look Up Values'!$B$2:$B$500,0)),"","Origin error")),"")</f>
        <v/>
      </c>
      <c r="O2801" s="242" t="str">
        <f>IF(AND(I2801&lt;&gt;0,I2801&lt;&gt;""),IF(C2801="","",IF(AND(ISNUMBER(--LEFT(C2801,FIND(" ",C2801&amp;" ")-1)),OR(LEN(LEFT(C2801,FIND(" ",C2801&amp;" ")-1))=6,LEN(LEFT(C2801,FIND(" ",C2801&amp;" ")-1))=7),OR(ISNUMBER(MATCH(LEFT(C2801,FIND(" ",C2801&amp;" ")-1),'Look Up Values'!$G$2:$G$1000,0)),ISNUMBER(MATCH(LEFT(C2801,FIND(" ",C2801&amp;" ")-1),'Look Up Values'!$AE$2:$AE$2000,0)))),"","EWC error")),"")</f>
        <v/>
      </c>
      <c r="P2801" s="242" t="str" cm="1">
        <f t="array" ref="P2801">IF(AND(I2801&lt;&gt;0,I2801&lt;&gt;""),IF(D2801="","",IF(ISNUMBER(MATCH(SUBSTITUTE(D2801," ",""),SUBSTITUTE('Look Up Values'!$S$2:$S$120," ",""),0)),"","D&amp;R error")),"")</f>
        <v/>
      </c>
      <c r="Q2801" s="242" t="str" cm="1">
        <f t="array" ref="Q2801">IF(AND(I2801&lt;&gt;0,I2801&lt;&gt;""),IF(G2801="","",IF(ISNUMBER(MATCH(SUBSTITUTE(G2801," ",""),SUBSTITUTE('Look Up Values'!$I$2:$I$10," ",""),0)),"","State error")),"")</f>
        <v/>
      </c>
      <c r="R2801" s="260" t="str">
        <f t="shared" si="87"/>
        <v/>
      </c>
    </row>
    <row r="2802" spans="1:18" ht="15.75">
      <c r="A2802" s="250">
        <v>2795</v>
      </c>
      <c r="B2802" s="198"/>
      <c r="C2802" s="25"/>
      <c r="D2802" s="25"/>
      <c r="E2802" s="25"/>
      <c r="F2802" s="25"/>
      <c r="G2802" s="26"/>
      <c r="H2802" s="27"/>
      <c r="I2802" s="28"/>
      <c r="J2802" s="430"/>
      <c r="K2802" s="48"/>
      <c r="L2802" s="457" t="str">
        <f t="shared" si="86"/>
        <v/>
      </c>
      <c r="M2802" s="245" cm="1">
        <f t="array" ref="M2802">SUMPRODUCT(--(N2802:Q2802&lt;&gt;"")) + IF(TRIM(R2802)="",0,LEN(R2802)-LEN(SUBSTITUTE(R2802,",",""))+1)</f>
        <v>0</v>
      </c>
      <c r="N2802" s="242" t="str">
        <f>IF(AND(I2802&lt;&gt;0,I2802&lt;&gt;""),IF(TRIM(SUBSTITUTE(B2802,CHAR(160),""))="","",IF(ISNUMBER(MATCH(TRIM(SUBSTITUTE(B2802,CHAR(160),"")),'Look Up Values'!$B$2:$B$500,0)),"","Origin error")),"")</f>
        <v/>
      </c>
      <c r="O2802" s="242" t="str">
        <f>IF(AND(I2802&lt;&gt;0,I2802&lt;&gt;""),IF(C2802="","",IF(AND(ISNUMBER(--LEFT(C2802,FIND(" ",C2802&amp;" ")-1)),OR(LEN(LEFT(C2802,FIND(" ",C2802&amp;" ")-1))=6,LEN(LEFT(C2802,FIND(" ",C2802&amp;" ")-1))=7),OR(ISNUMBER(MATCH(LEFT(C2802,FIND(" ",C2802&amp;" ")-1),'Look Up Values'!$G$2:$G$1000,0)),ISNUMBER(MATCH(LEFT(C2802,FIND(" ",C2802&amp;" ")-1),'Look Up Values'!$AE$2:$AE$2000,0)))),"","EWC error")),"")</f>
        <v/>
      </c>
      <c r="P2802" s="242" t="str" cm="1">
        <f t="array" ref="P2802">IF(AND(I2802&lt;&gt;0,I2802&lt;&gt;""),IF(D2802="","",IF(ISNUMBER(MATCH(SUBSTITUTE(D2802," ",""),SUBSTITUTE('Look Up Values'!$S$2:$S$120," ",""),0)),"","D&amp;R error")),"")</f>
        <v/>
      </c>
      <c r="Q2802" s="242" t="str" cm="1">
        <f t="array" ref="Q2802">IF(AND(I2802&lt;&gt;0,I2802&lt;&gt;""),IF(G2802="","",IF(ISNUMBER(MATCH(SUBSTITUTE(G2802," ",""),SUBSTITUTE('Look Up Values'!$I$2:$I$10," ",""),0)),"","State error")),"")</f>
        <v/>
      </c>
      <c r="R2802" s="260" t="str">
        <f t="shared" si="87"/>
        <v/>
      </c>
    </row>
    <row r="2803" spans="1:18" ht="15.75">
      <c r="A2803" s="250">
        <v>2796</v>
      </c>
      <c r="B2803" s="198"/>
      <c r="C2803" s="25"/>
      <c r="D2803" s="25"/>
      <c r="E2803" s="25"/>
      <c r="F2803" s="25"/>
      <c r="G2803" s="26"/>
      <c r="H2803" s="27"/>
      <c r="I2803" s="28"/>
      <c r="J2803" s="430"/>
      <c r="K2803" s="48"/>
      <c r="L2803" s="457" t="str">
        <f t="shared" si="86"/>
        <v/>
      </c>
      <c r="M2803" s="245" cm="1">
        <f t="array" ref="M2803">SUMPRODUCT(--(N2803:Q2803&lt;&gt;"")) + IF(TRIM(R2803)="",0,LEN(R2803)-LEN(SUBSTITUTE(R2803,",",""))+1)</f>
        <v>0</v>
      </c>
      <c r="N2803" s="242" t="str">
        <f>IF(AND(I2803&lt;&gt;0,I2803&lt;&gt;""),IF(TRIM(SUBSTITUTE(B2803,CHAR(160),""))="","",IF(ISNUMBER(MATCH(TRIM(SUBSTITUTE(B2803,CHAR(160),"")),'Look Up Values'!$B$2:$B$500,0)),"","Origin error")),"")</f>
        <v/>
      </c>
      <c r="O2803" s="242" t="str">
        <f>IF(AND(I2803&lt;&gt;0,I2803&lt;&gt;""),IF(C2803="","",IF(AND(ISNUMBER(--LEFT(C2803,FIND(" ",C2803&amp;" ")-1)),OR(LEN(LEFT(C2803,FIND(" ",C2803&amp;" ")-1))=6,LEN(LEFT(C2803,FIND(" ",C2803&amp;" ")-1))=7),OR(ISNUMBER(MATCH(LEFT(C2803,FIND(" ",C2803&amp;" ")-1),'Look Up Values'!$G$2:$G$1000,0)),ISNUMBER(MATCH(LEFT(C2803,FIND(" ",C2803&amp;" ")-1),'Look Up Values'!$AE$2:$AE$2000,0)))),"","EWC error")),"")</f>
        <v/>
      </c>
      <c r="P2803" s="242" t="str" cm="1">
        <f t="array" ref="P2803">IF(AND(I2803&lt;&gt;0,I2803&lt;&gt;""),IF(D2803="","",IF(ISNUMBER(MATCH(SUBSTITUTE(D2803," ",""),SUBSTITUTE('Look Up Values'!$S$2:$S$120," ",""),0)),"","D&amp;R error")),"")</f>
        <v/>
      </c>
      <c r="Q2803" s="242" t="str" cm="1">
        <f t="array" ref="Q2803">IF(AND(I2803&lt;&gt;0,I2803&lt;&gt;""),IF(G2803="","",IF(ISNUMBER(MATCH(SUBSTITUTE(G2803," ",""),SUBSTITUTE('Look Up Values'!$I$2:$I$10," ",""),0)),"","State error")),"")</f>
        <v/>
      </c>
      <c r="R2803" s="260" t="str">
        <f t="shared" si="87"/>
        <v/>
      </c>
    </row>
    <row r="2804" spans="1:18" ht="15.75">
      <c r="A2804" s="250">
        <v>2797</v>
      </c>
      <c r="B2804" s="198"/>
      <c r="C2804" s="25"/>
      <c r="D2804" s="25"/>
      <c r="E2804" s="25"/>
      <c r="F2804" s="25"/>
      <c r="G2804" s="26"/>
      <c r="H2804" s="27"/>
      <c r="I2804" s="28"/>
      <c r="J2804" s="430"/>
      <c r="K2804" s="48"/>
      <c r="L2804" s="457" t="str">
        <f t="shared" si="86"/>
        <v/>
      </c>
      <c r="M2804" s="245" cm="1">
        <f t="array" ref="M2804">SUMPRODUCT(--(N2804:Q2804&lt;&gt;"")) + IF(TRIM(R2804)="",0,LEN(R2804)-LEN(SUBSTITUTE(R2804,",",""))+1)</f>
        <v>0</v>
      </c>
      <c r="N2804" s="242" t="str">
        <f>IF(AND(I2804&lt;&gt;0,I2804&lt;&gt;""),IF(TRIM(SUBSTITUTE(B2804,CHAR(160),""))="","",IF(ISNUMBER(MATCH(TRIM(SUBSTITUTE(B2804,CHAR(160),"")),'Look Up Values'!$B$2:$B$500,0)),"","Origin error")),"")</f>
        <v/>
      </c>
      <c r="O2804" s="242" t="str">
        <f>IF(AND(I2804&lt;&gt;0,I2804&lt;&gt;""),IF(C2804="","",IF(AND(ISNUMBER(--LEFT(C2804,FIND(" ",C2804&amp;" ")-1)),OR(LEN(LEFT(C2804,FIND(" ",C2804&amp;" ")-1))=6,LEN(LEFT(C2804,FIND(" ",C2804&amp;" ")-1))=7),OR(ISNUMBER(MATCH(LEFT(C2804,FIND(" ",C2804&amp;" ")-1),'Look Up Values'!$G$2:$G$1000,0)),ISNUMBER(MATCH(LEFT(C2804,FIND(" ",C2804&amp;" ")-1),'Look Up Values'!$AE$2:$AE$2000,0)))),"","EWC error")),"")</f>
        <v/>
      </c>
      <c r="P2804" s="242" t="str" cm="1">
        <f t="array" ref="P2804">IF(AND(I2804&lt;&gt;0,I2804&lt;&gt;""),IF(D2804="","",IF(ISNUMBER(MATCH(SUBSTITUTE(D2804," ",""),SUBSTITUTE('Look Up Values'!$S$2:$S$120," ",""),0)),"","D&amp;R error")),"")</f>
        <v/>
      </c>
      <c r="Q2804" s="242" t="str" cm="1">
        <f t="array" ref="Q2804">IF(AND(I2804&lt;&gt;0,I2804&lt;&gt;""),IF(G2804="","",IF(ISNUMBER(MATCH(SUBSTITUTE(G2804," ",""),SUBSTITUTE('Look Up Values'!$I$2:$I$10," ",""),0)),"","State error")),"")</f>
        <v/>
      </c>
      <c r="R2804" s="260" t="str">
        <f t="shared" si="87"/>
        <v/>
      </c>
    </row>
    <row r="2805" spans="1:18" ht="15.75">
      <c r="A2805" s="250">
        <v>2798</v>
      </c>
      <c r="B2805" s="198"/>
      <c r="C2805" s="25"/>
      <c r="D2805" s="25"/>
      <c r="E2805" s="25"/>
      <c r="F2805" s="25"/>
      <c r="G2805" s="26"/>
      <c r="H2805" s="27"/>
      <c r="I2805" s="28"/>
      <c r="J2805" s="430"/>
      <c r="K2805" s="48"/>
      <c r="L2805" s="457" t="str">
        <f t="shared" si="86"/>
        <v/>
      </c>
      <c r="M2805" s="245" cm="1">
        <f t="array" ref="M2805">SUMPRODUCT(--(N2805:Q2805&lt;&gt;"")) + IF(TRIM(R2805)="",0,LEN(R2805)-LEN(SUBSTITUTE(R2805,",",""))+1)</f>
        <v>0</v>
      </c>
      <c r="N2805" s="242" t="str">
        <f>IF(AND(I2805&lt;&gt;0,I2805&lt;&gt;""),IF(TRIM(SUBSTITUTE(B2805,CHAR(160),""))="","",IF(ISNUMBER(MATCH(TRIM(SUBSTITUTE(B2805,CHAR(160),"")),'Look Up Values'!$B$2:$B$500,0)),"","Origin error")),"")</f>
        <v/>
      </c>
      <c r="O2805" s="242" t="str">
        <f>IF(AND(I2805&lt;&gt;0,I2805&lt;&gt;""),IF(C2805="","",IF(AND(ISNUMBER(--LEFT(C2805,FIND(" ",C2805&amp;" ")-1)),OR(LEN(LEFT(C2805,FIND(" ",C2805&amp;" ")-1))=6,LEN(LEFT(C2805,FIND(" ",C2805&amp;" ")-1))=7),OR(ISNUMBER(MATCH(LEFT(C2805,FIND(" ",C2805&amp;" ")-1),'Look Up Values'!$G$2:$G$1000,0)),ISNUMBER(MATCH(LEFT(C2805,FIND(" ",C2805&amp;" ")-1),'Look Up Values'!$AE$2:$AE$2000,0)))),"","EWC error")),"")</f>
        <v/>
      </c>
      <c r="P2805" s="242" t="str" cm="1">
        <f t="array" ref="P2805">IF(AND(I2805&lt;&gt;0,I2805&lt;&gt;""),IF(D2805="","",IF(ISNUMBER(MATCH(SUBSTITUTE(D2805," ",""),SUBSTITUTE('Look Up Values'!$S$2:$S$120," ",""),0)),"","D&amp;R error")),"")</f>
        <v/>
      </c>
      <c r="Q2805" s="242" t="str" cm="1">
        <f t="array" ref="Q2805">IF(AND(I2805&lt;&gt;0,I2805&lt;&gt;""),IF(G2805="","",IF(ISNUMBER(MATCH(SUBSTITUTE(G2805," ",""),SUBSTITUTE('Look Up Values'!$I$2:$I$10," ",""),0)),"","State error")),"")</f>
        <v/>
      </c>
      <c r="R2805" s="260" t="str">
        <f t="shared" si="87"/>
        <v/>
      </c>
    </row>
    <row r="2806" spans="1:18" ht="15.75">
      <c r="A2806" s="250">
        <v>2799</v>
      </c>
      <c r="B2806" s="198"/>
      <c r="C2806" s="25"/>
      <c r="D2806" s="25"/>
      <c r="E2806" s="25"/>
      <c r="F2806" s="25"/>
      <c r="G2806" s="26"/>
      <c r="H2806" s="27"/>
      <c r="I2806" s="28"/>
      <c r="J2806" s="430"/>
      <c r="K2806" s="48"/>
      <c r="L2806" s="457" t="str">
        <f t="shared" si="86"/>
        <v/>
      </c>
      <c r="M2806" s="245" cm="1">
        <f t="array" ref="M2806">SUMPRODUCT(--(N2806:Q2806&lt;&gt;"")) + IF(TRIM(R2806)="",0,LEN(R2806)-LEN(SUBSTITUTE(R2806,",",""))+1)</f>
        <v>0</v>
      </c>
      <c r="N2806" s="242" t="str">
        <f>IF(AND(I2806&lt;&gt;0,I2806&lt;&gt;""),IF(TRIM(SUBSTITUTE(B2806,CHAR(160),""))="","",IF(ISNUMBER(MATCH(TRIM(SUBSTITUTE(B2806,CHAR(160),"")),'Look Up Values'!$B$2:$B$500,0)),"","Origin error")),"")</f>
        <v/>
      </c>
      <c r="O2806" s="242" t="str">
        <f>IF(AND(I2806&lt;&gt;0,I2806&lt;&gt;""),IF(C2806="","",IF(AND(ISNUMBER(--LEFT(C2806,FIND(" ",C2806&amp;" ")-1)),OR(LEN(LEFT(C2806,FIND(" ",C2806&amp;" ")-1))=6,LEN(LEFT(C2806,FIND(" ",C2806&amp;" ")-1))=7),OR(ISNUMBER(MATCH(LEFT(C2806,FIND(" ",C2806&amp;" ")-1),'Look Up Values'!$G$2:$G$1000,0)),ISNUMBER(MATCH(LEFT(C2806,FIND(" ",C2806&amp;" ")-1),'Look Up Values'!$AE$2:$AE$2000,0)))),"","EWC error")),"")</f>
        <v/>
      </c>
      <c r="P2806" s="242" t="str" cm="1">
        <f t="array" ref="P2806">IF(AND(I2806&lt;&gt;0,I2806&lt;&gt;""),IF(D2806="","",IF(ISNUMBER(MATCH(SUBSTITUTE(D2806," ",""),SUBSTITUTE('Look Up Values'!$S$2:$S$120," ",""),0)),"","D&amp;R error")),"")</f>
        <v/>
      </c>
      <c r="Q2806" s="242" t="str" cm="1">
        <f t="array" ref="Q2806">IF(AND(I2806&lt;&gt;0,I2806&lt;&gt;""),IF(G2806="","",IF(ISNUMBER(MATCH(SUBSTITUTE(G2806," ",""),SUBSTITUTE('Look Up Values'!$I$2:$I$10," ",""),0)),"","State error")),"")</f>
        <v/>
      </c>
      <c r="R2806" s="260" t="str">
        <f t="shared" si="87"/>
        <v/>
      </c>
    </row>
    <row r="2807" spans="1:18" ht="15.75">
      <c r="A2807" s="250">
        <v>2800</v>
      </c>
      <c r="B2807" s="198"/>
      <c r="C2807" s="25"/>
      <c r="D2807" s="25"/>
      <c r="E2807" s="25"/>
      <c r="F2807" s="25"/>
      <c r="G2807" s="26"/>
      <c r="H2807" s="27"/>
      <c r="I2807" s="28"/>
      <c r="J2807" s="430"/>
      <c r="K2807" s="48"/>
      <c r="L2807" s="457" t="str">
        <f t="shared" si="86"/>
        <v/>
      </c>
      <c r="M2807" s="245" cm="1">
        <f t="array" ref="M2807">SUMPRODUCT(--(N2807:Q2807&lt;&gt;"")) + IF(TRIM(R2807)="",0,LEN(R2807)-LEN(SUBSTITUTE(R2807,",",""))+1)</f>
        <v>0</v>
      </c>
      <c r="N2807" s="242" t="str">
        <f>IF(AND(I2807&lt;&gt;0,I2807&lt;&gt;""),IF(TRIM(SUBSTITUTE(B2807,CHAR(160),""))="","",IF(ISNUMBER(MATCH(TRIM(SUBSTITUTE(B2807,CHAR(160),"")),'Look Up Values'!$B$2:$B$500,0)),"","Origin error")),"")</f>
        <v/>
      </c>
      <c r="O2807" s="242" t="str">
        <f>IF(AND(I2807&lt;&gt;0,I2807&lt;&gt;""),IF(C2807="","",IF(AND(ISNUMBER(--LEFT(C2807,FIND(" ",C2807&amp;" ")-1)),OR(LEN(LEFT(C2807,FIND(" ",C2807&amp;" ")-1))=6,LEN(LEFT(C2807,FIND(" ",C2807&amp;" ")-1))=7),OR(ISNUMBER(MATCH(LEFT(C2807,FIND(" ",C2807&amp;" ")-1),'Look Up Values'!$G$2:$G$1000,0)),ISNUMBER(MATCH(LEFT(C2807,FIND(" ",C2807&amp;" ")-1),'Look Up Values'!$AE$2:$AE$2000,0)))),"","EWC error")),"")</f>
        <v/>
      </c>
      <c r="P2807" s="242" t="str" cm="1">
        <f t="array" ref="P2807">IF(AND(I2807&lt;&gt;0,I2807&lt;&gt;""),IF(D2807="","",IF(ISNUMBER(MATCH(SUBSTITUTE(D2807," ",""),SUBSTITUTE('Look Up Values'!$S$2:$S$120," ",""),0)),"","D&amp;R error")),"")</f>
        <v/>
      </c>
      <c r="Q2807" s="242" t="str" cm="1">
        <f t="array" ref="Q2807">IF(AND(I2807&lt;&gt;0,I2807&lt;&gt;""),IF(G2807="","",IF(ISNUMBER(MATCH(SUBSTITUTE(G2807," ",""),SUBSTITUTE('Look Up Values'!$I$2:$I$10," ",""),0)),"","State error")),"")</f>
        <v/>
      </c>
      <c r="R2807" s="260" t="str">
        <f t="shared" si="87"/>
        <v/>
      </c>
    </row>
    <row r="2808" spans="1:18" ht="15.75">
      <c r="A2808" s="250">
        <v>2801</v>
      </c>
      <c r="B2808" s="198"/>
      <c r="C2808" s="25"/>
      <c r="D2808" s="25"/>
      <c r="E2808" s="25"/>
      <c r="F2808" s="25"/>
      <c r="G2808" s="26"/>
      <c r="H2808" s="27"/>
      <c r="I2808" s="28"/>
      <c r="J2808" s="430"/>
      <c r="K2808" s="48"/>
      <c r="L2808" s="457" t="str">
        <f t="shared" si="86"/>
        <v/>
      </c>
      <c r="M2808" s="245" cm="1">
        <f t="array" ref="M2808">SUMPRODUCT(--(N2808:Q2808&lt;&gt;"")) + IF(TRIM(R2808)="",0,LEN(R2808)-LEN(SUBSTITUTE(R2808,",",""))+1)</f>
        <v>0</v>
      </c>
      <c r="N2808" s="242" t="str">
        <f>IF(AND(I2808&lt;&gt;0,I2808&lt;&gt;""),IF(TRIM(SUBSTITUTE(B2808,CHAR(160),""))="","",IF(ISNUMBER(MATCH(TRIM(SUBSTITUTE(B2808,CHAR(160),"")),'Look Up Values'!$B$2:$B$500,0)),"","Origin error")),"")</f>
        <v/>
      </c>
      <c r="O2808" s="242" t="str">
        <f>IF(AND(I2808&lt;&gt;0,I2808&lt;&gt;""),IF(C2808="","",IF(AND(ISNUMBER(--LEFT(C2808,FIND(" ",C2808&amp;" ")-1)),OR(LEN(LEFT(C2808,FIND(" ",C2808&amp;" ")-1))=6,LEN(LEFT(C2808,FIND(" ",C2808&amp;" ")-1))=7),OR(ISNUMBER(MATCH(LEFT(C2808,FIND(" ",C2808&amp;" ")-1),'Look Up Values'!$G$2:$G$1000,0)),ISNUMBER(MATCH(LEFT(C2808,FIND(" ",C2808&amp;" ")-1),'Look Up Values'!$AE$2:$AE$2000,0)))),"","EWC error")),"")</f>
        <v/>
      </c>
      <c r="P2808" s="242" t="str" cm="1">
        <f t="array" ref="P2808">IF(AND(I2808&lt;&gt;0,I2808&lt;&gt;""),IF(D2808="","",IF(ISNUMBER(MATCH(SUBSTITUTE(D2808," ",""),SUBSTITUTE('Look Up Values'!$S$2:$S$120," ",""),0)),"","D&amp;R error")),"")</f>
        <v/>
      </c>
      <c r="Q2808" s="242" t="str" cm="1">
        <f t="array" ref="Q2808">IF(AND(I2808&lt;&gt;0,I2808&lt;&gt;""),IF(G2808="","",IF(ISNUMBER(MATCH(SUBSTITUTE(G2808," ",""),SUBSTITUTE('Look Up Values'!$I$2:$I$10," ",""),0)),"","State error")),"")</f>
        <v/>
      </c>
      <c r="R2808" s="260" t="str">
        <f t="shared" si="87"/>
        <v/>
      </c>
    </row>
    <row r="2809" spans="1:18" ht="15.75">
      <c r="A2809" s="250">
        <v>2802</v>
      </c>
      <c r="B2809" s="198"/>
      <c r="C2809" s="25"/>
      <c r="D2809" s="25"/>
      <c r="E2809" s="25"/>
      <c r="F2809" s="25"/>
      <c r="G2809" s="26"/>
      <c r="H2809" s="27"/>
      <c r="I2809" s="28"/>
      <c r="J2809" s="430"/>
      <c r="K2809" s="48"/>
      <c r="L2809" s="457" t="str">
        <f t="shared" si="86"/>
        <v/>
      </c>
      <c r="M2809" s="245" cm="1">
        <f t="array" ref="M2809">SUMPRODUCT(--(N2809:Q2809&lt;&gt;"")) + IF(TRIM(R2809)="",0,LEN(R2809)-LEN(SUBSTITUTE(R2809,",",""))+1)</f>
        <v>0</v>
      </c>
      <c r="N2809" s="242" t="str">
        <f>IF(AND(I2809&lt;&gt;0,I2809&lt;&gt;""),IF(TRIM(SUBSTITUTE(B2809,CHAR(160),""))="","",IF(ISNUMBER(MATCH(TRIM(SUBSTITUTE(B2809,CHAR(160),"")),'Look Up Values'!$B$2:$B$500,0)),"","Origin error")),"")</f>
        <v/>
      </c>
      <c r="O2809" s="242" t="str">
        <f>IF(AND(I2809&lt;&gt;0,I2809&lt;&gt;""),IF(C2809="","",IF(AND(ISNUMBER(--LEFT(C2809,FIND(" ",C2809&amp;" ")-1)),OR(LEN(LEFT(C2809,FIND(" ",C2809&amp;" ")-1))=6,LEN(LEFT(C2809,FIND(" ",C2809&amp;" ")-1))=7),OR(ISNUMBER(MATCH(LEFT(C2809,FIND(" ",C2809&amp;" ")-1),'Look Up Values'!$G$2:$G$1000,0)),ISNUMBER(MATCH(LEFT(C2809,FIND(" ",C2809&amp;" ")-1),'Look Up Values'!$AE$2:$AE$2000,0)))),"","EWC error")),"")</f>
        <v/>
      </c>
      <c r="P2809" s="242" t="str" cm="1">
        <f t="array" ref="P2809">IF(AND(I2809&lt;&gt;0,I2809&lt;&gt;""),IF(D2809="","",IF(ISNUMBER(MATCH(SUBSTITUTE(D2809," ",""),SUBSTITUTE('Look Up Values'!$S$2:$S$120," ",""),0)),"","D&amp;R error")),"")</f>
        <v/>
      </c>
      <c r="Q2809" s="242" t="str" cm="1">
        <f t="array" ref="Q2809">IF(AND(I2809&lt;&gt;0,I2809&lt;&gt;""),IF(G2809="","",IF(ISNUMBER(MATCH(SUBSTITUTE(G2809," ",""),SUBSTITUTE('Look Up Values'!$I$2:$I$10," ",""),0)),"","State error")),"")</f>
        <v/>
      </c>
      <c r="R2809" s="260" t="str">
        <f t="shared" si="87"/>
        <v/>
      </c>
    </row>
    <row r="2810" spans="1:18" ht="15.75">
      <c r="A2810" s="250">
        <v>2803</v>
      </c>
      <c r="B2810" s="198"/>
      <c r="C2810" s="25"/>
      <c r="D2810" s="25"/>
      <c r="E2810" s="25"/>
      <c r="F2810" s="25"/>
      <c r="G2810" s="26"/>
      <c r="H2810" s="27"/>
      <c r="I2810" s="28"/>
      <c r="J2810" s="430"/>
      <c r="K2810" s="48"/>
      <c r="L2810" s="457" t="str">
        <f t="shared" si="86"/>
        <v/>
      </c>
      <c r="M2810" s="245" cm="1">
        <f t="array" ref="M2810">SUMPRODUCT(--(N2810:Q2810&lt;&gt;"")) + IF(TRIM(R2810)="",0,LEN(R2810)-LEN(SUBSTITUTE(R2810,",",""))+1)</f>
        <v>0</v>
      </c>
      <c r="N2810" s="242" t="str">
        <f>IF(AND(I2810&lt;&gt;0,I2810&lt;&gt;""),IF(TRIM(SUBSTITUTE(B2810,CHAR(160),""))="","",IF(ISNUMBER(MATCH(TRIM(SUBSTITUTE(B2810,CHAR(160),"")),'Look Up Values'!$B$2:$B$500,0)),"","Origin error")),"")</f>
        <v/>
      </c>
      <c r="O2810" s="242" t="str">
        <f>IF(AND(I2810&lt;&gt;0,I2810&lt;&gt;""),IF(C2810="","",IF(AND(ISNUMBER(--LEFT(C2810,FIND(" ",C2810&amp;" ")-1)),OR(LEN(LEFT(C2810,FIND(" ",C2810&amp;" ")-1))=6,LEN(LEFT(C2810,FIND(" ",C2810&amp;" ")-1))=7),OR(ISNUMBER(MATCH(LEFT(C2810,FIND(" ",C2810&amp;" ")-1),'Look Up Values'!$G$2:$G$1000,0)),ISNUMBER(MATCH(LEFT(C2810,FIND(" ",C2810&amp;" ")-1),'Look Up Values'!$AE$2:$AE$2000,0)))),"","EWC error")),"")</f>
        <v/>
      </c>
      <c r="P2810" s="242" t="str" cm="1">
        <f t="array" ref="P2810">IF(AND(I2810&lt;&gt;0,I2810&lt;&gt;""),IF(D2810="","",IF(ISNUMBER(MATCH(SUBSTITUTE(D2810," ",""),SUBSTITUTE('Look Up Values'!$S$2:$S$120," ",""),0)),"","D&amp;R error")),"")</f>
        <v/>
      </c>
      <c r="Q2810" s="242" t="str" cm="1">
        <f t="array" ref="Q2810">IF(AND(I2810&lt;&gt;0,I2810&lt;&gt;""),IF(G2810="","",IF(ISNUMBER(MATCH(SUBSTITUTE(G2810," ",""),SUBSTITUTE('Look Up Values'!$I$2:$I$10," ",""),0)),"","State error")),"")</f>
        <v/>
      </c>
      <c r="R2810" s="260" t="str">
        <f t="shared" si="87"/>
        <v/>
      </c>
    </row>
    <row r="2811" spans="1:18" ht="15.75">
      <c r="A2811" s="250">
        <v>2804</v>
      </c>
      <c r="B2811" s="198"/>
      <c r="C2811" s="25"/>
      <c r="D2811" s="25"/>
      <c r="E2811" s="25"/>
      <c r="F2811" s="25"/>
      <c r="G2811" s="26"/>
      <c r="H2811" s="27"/>
      <c r="I2811" s="28"/>
      <c r="J2811" s="430"/>
      <c r="K2811" s="48"/>
      <c r="L2811" s="457" t="str">
        <f t="shared" si="86"/>
        <v/>
      </c>
      <c r="M2811" s="245" cm="1">
        <f t="array" ref="M2811">SUMPRODUCT(--(N2811:Q2811&lt;&gt;"")) + IF(TRIM(R2811)="",0,LEN(R2811)-LEN(SUBSTITUTE(R2811,",",""))+1)</f>
        <v>0</v>
      </c>
      <c r="N2811" s="242" t="str">
        <f>IF(AND(I2811&lt;&gt;0,I2811&lt;&gt;""),IF(TRIM(SUBSTITUTE(B2811,CHAR(160),""))="","",IF(ISNUMBER(MATCH(TRIM(SUBSTITUTE(B2811,CHAR(160),"")),'Look Up Values'!$B$2:$B$500,0)),"","Origin error")),"")</f>
        <v/>
      </c>
      <c r="O2811" s="242" t="str">
        <f>IF(AND(I2811&lt;&gt;0,I2811&lt;&gt;""),IF(C2811="","",IF(AND(ISNUMBER(--LEFT(C2811,FIND(" ",C2811&amp;" ")-1)),OR(LEN(LEFT(C2811,FIND(" ",C2811&amp;" ")-1))=6,LEN(LEFT(C2811,FIND(" ",C2811&amp;" ")-1))=7),OR(ISNUMBER(MATCH(LEFT(C2811,FIND(" ",C2811&amp;" ")-1),'Look Up Values'!$G$2:$G$1000,0)),ISNUMBER(MATCH(LEFT(C2811,FIND(" ",C2811&amp;" ")-1),'Look Up Values'!$AE$2:$AE$2000,0)))),"","EWC error")),"")</f>
        <v/>
      </c>
      <c r="P2811" s="242" t="str" cm="1">
        <f t="array" ref="P2811">IF(AND(I2811&lt;&gt;0,I2811&lt;&gt;""),IF(D2811="","",IF(ISNUMBER(MATCH(SUBSTITUTE(D2811," ",""),SUBSTITUTE('Look Up Values'!$S$2:$S$120," ",""),0)),"","D&amp;R error")),"")</f>
        <v/>
      </c>
      <c r="Q2811" s="242" t="str" cm="1">
        <f t="array" ref="Q2811">IF(AND(I2811&lt;&gt;0,I2811&lt;&gt;""),IF(G2811="","",IF(ISNUMBER(MATCH(SUBSTITUTE(G2811," ",""),SUBSTITUTE('Look Up Values'!$I$2:$I$10," ",""),0)),"","State error")),"")</f>
        <v/>
      </c>
      <c r="R2811" s="260" t="str">
        <f t="shared" si="87"/>
        <v/>
      </c>
    </row>
    <row r="2812" spans="1:18" ht="15.75">
      <c r="A2812" s="250">
        <v>2805</v>
      </c>
      <c r="B2812" s="198"/>
      <c r="C2812" s="25"/>
      <c r="D2812" s="25"/>
      <c r="E2812" s="25"/>
      <c r="F2812" s="25"/>
      <c r="G2812" s="26"/>
      <c r="H2812" s="27"/>
      <c r="I2812" s="28"/>
      <c r="J2812" s="430"/>
      <c r="K2812" s="48"/>
      <c r="L2812" s="457" t="str">
        <f t="shared" si="86"/>
        <v/>
      </c>
      <c r="M2812" s="245" cm="1">
        <f t="array" ref="M2812">SUMPRODUCT(--(N2812:Q2812&lt;&gt;"")) + IF(TRIM(R2812)="",0,LEN(R2812)-LEN(SUBSTITUTE(R2812,",",""))+1)</f>
        <v>0</v>
      </c>
      <c r="N2812" s="242" t="str">
        <f>IF(AND(I2812&lt;&gt;0,I2812&lt;&gt;""),IF(TRIM(SUBSTITUTE(B2812,CHAR(160),""))="","",IF(ISNUMBER(MATCH(TRIM(SUBSTITUTE(B2812,CHAR(160),"")),'Look Up Values'!$B$2:$B$500,0)),"","Origin error")),"")</f>
        <v/>
      </c>
      <c r="O2812" s="242" t="str">
        <f>IF(AND(I2812&lt;&gt;0,I2812&lt;&gt;""),IF(C2812="","",IF(AND(ISNUMBER(--LEFT(C2812,FIND(" ",C2812&amp;" ")-1)),OR(LEN(LEFT(C2812,FIND(" ",C2812&amp;" ")-1))=6,LEN(LEFT(C2812,FIND(" ",C2812&amp;" ")-1))=7),OR(ISNUMBER(MATCH(LEFT(C2812,FIND(" ",C2812&amp;" ")-1),'Look Up Values'!$G$2:$G$1000,0)),ISNUMBER(MATCH(LEFT(C2812,FIND(" ",C2812&amp;" ")-1),'Look Up Values'!$AE$2:$AE$2000,0)))),"","EWC error")),"")</f>
        <v/>
      </c>
      <c r="P2812" s="242" t="str" cm="1">
        <f t="array" ref="P2812">IF(AND(I2812&lt;&gt;0,I2812&lt;&gt;""),IF(D2812="","",IF(ISNUMBER(MATCH(SUBSTITUTE(D2812," ",""),SUBSTITUTE('Look Up Values'!$S$2:$S$120," ",""),0)),"","D&amp;R error")),"")</f>
        <v/>
      </c>
      <c r="Q2812" s="242" t="str" cm="1">
        <f t="array" ref="Q2812">IF(AND(I2812&lt;&gt;0,I2812&lt;&gt;""),IF(G2812="","",IF(ISNUMBER(MATCH(SUBSTITUTE(G2812," ",""),SUBSTITUTE('Look Up Values'!$I$2:$I$10," ",""),0)),"","State error")),"")</f>
        <v/>
      </c>
      <c r="R2812" s="260" t="str">
        <f t="shared" si="87"/>
        <v/>
      </c>
    </row>
    <row r="2813" spans="1:18" ht="15.75">
      <c r="A2813" s="250">
        <v>2806</v>
      </c>
      <c r="B2813" s="198"/>
      <c r="C2813" s="25"/>
      <c r="D2813" s="25"/>
      <c r="E2813" s="25"/>
      <c r="F2813" s="25"/>
      <c r="G2813" s="26"/>
      <c r="H2813" s="27"/>
      <c r="I2813" s="28"/>
      <c r="J2813" s="430"/>
      <c r="K2813" s="48"/>
      <c r="L2813" s="457" t="str">
        <f t="shared" si="86"/>
        <v/>
      </c>
      <c r="M2813" s="245" cm="1">
        <f t="array" ref="M2813">SUMPRODUCT(--(N2813:Q2813&lt;&gt;"")) + IF(TRIM(R2813)="",0,LEN(R2813)-LEN(SUBSTITUTE(R2813,",",""))+1)</f>
        <v>0</v>
      </c>
      <c r="N2813" s="242" t="str">
        <f>IF(AND(I2813&lt;&gt;0,I2813&lt;&gt;""),IF(TRIM(SUBSTITUTE(B2813,CHAR(160),""))="","",IF(ISNUMBER(MATCH(TRIM(SUBSTITUTE(B2813,CHAR(160),"")),'Look Up Values'!$B$2:$B$500,0)),"","Origin error")),"")</f>
        <v/>
      </c>
      <c r="O2813" s="242" t="str">
        <f>IF(AND(I2813&lt;&gt;0,I2813&lt;&gt;""),IF(C2813="","",IF(AND(ISNUMBER(--LEFT(C2813,FIND(" ",C2813&amp;" ")-1)),OR(LEN(LEFT(C2813,FIND(" ",C2813&amp;" ")-1))=6,LEN(LEFT(C2813,FIND(" ",C2813&amp;" ")-1))=7),OR(ISNUMBER(MATCH(LEFT(C2813,FIND(" ",C2813&amp;" ")-1),'Look Up Values'!$G$2:$G$1000,0)),ISNUMBER(MATCH(LEFT(C2813,FIND(" ",C2813&amp;" ")-1),'Look Up Values'!$AE$2:$AE$2000,0)))),"","EWC error")),"")</f>
        <v/>
      </c>
      <c r="P2813" s="242" t="str" cm="1">
        <f t="array" ref="P2813">IF(AND(I2813&lt;&gt;0,I2813&lt;&gt;""),IF(D2813="","",IF(ISNUMBER(MATCH(SUBSTITUTE(D2813," ",""),SUBSTITUTE('Look Up Values'!$S$2:$S$120," ",""),0)),"","D&amp;R error")),"")</f>
        <v/>
      </c>
      <c r="Q2813" s="242" t="str" cm="1">
        <f t="array" ref="Q2813">IF(AND(I2813&lt;&gt;0,I2813&lt;&gt;""),IF(G2813="","",IF(ISNUMBER(MATCH(SUBSTITUTE(G2813," ",""),SUBSTITUTE('Look Up Values'!$I$2:$I$10," ",""),0)),"","State error")),"")</f>
        <v/>
      </c>
      <c r="R2813" s="260" t="str">
        <f t="shared" si="87"/>
        <v/>
      </c>
    </row>
    <row r="2814" spans="1:18" ht="15.75">
      <c r="A2814" s="250">
        <v>2807</v>
      </c>
      <c r="B2814" s="198"/>
      <c r="C2814" s="25"/>
      <c r="D2814" s="25"/>
      <c r="E2814" s="25"/>
      <c r="F2814" s="25"/>
      <c r="G2814" s="26"/>
      <c r="H2814" s="27"/>
      <c r="I2814" s="28"/>
      <c r="J2814" s="430"/>
      <c r="K2814" s="48"/>
      <c r="L2814" s="457" t="str">
        <f t="shared" si="86"/>
        <v/>
      </c>
      <c r="M2814" s="245" cm="1">
        <f t="array" ref="M2814">SUMPRODUCT(--(N2814:Q2814&lt;&gt;"")) + IF(TRIM(R2814)="",0,LEN(R2814)-LEN(SUBSTITUTE(R2814,",",""))+1)</f>
        <v>0</v>
      </c>
      <c r="N2814" s="242" t="str">
        <f>IF(AND(I2814&lt;&gt;0,I2814&lt;&gt;""),IF(TRIM(SUBSTITUTE(B2814,CHAR(160),""))="","",IF(ISNUMBER(MATCH(TRIM(SUBSTITUTE(B2814,CHAR(160),"")),'Look Up Values'!$B$2:$B$500,0)),"","Origin error")),"")</f>
        <v/>
      </c>
      <c r="O2814" s="242" t="str">
        <f>IF(AND(I2814&lt;&gt;0,I2814&lt;&gt;""),IF(C2814="","",IF(AND(ISNUMBER(--LEFT(C2814,FIND(" ",C2814&amp;" ")-1)),OR(LEN(LEFT(C2814,FIND(" ",C2814&amp;" ")-1))=6,LEN(LEFT(C2814,FIND(" ",C2814&amp;" ")-1))=7),OR(ISNUMBER(MATCH(LEFT(C2814,FIND(" ",C2814&amp;" ")-1),'Look Up Values'!$G$2:$G$1000,0)),ISNUMBER(MATCH(LEFT(C2814,FIND(" ",C2814&amp;" ")-1),'Look Up Values'!$AE$2:$AE$2000,0)))),"","EWC error")),"")</f>
        <v/>
      </c>
      <c r="P2814" s="242" t="str" cm="1">
        <f t="array" ref="P2814">IF(AND(I2814&lt;&gt;0,I2814&lt;&gt;""),IF(D2814="","",IF(ISNUMBER(MATCH(SUBSTITUTE(D2814," ",""),SUBSTITUTE('Look Up Values'!$S$2:$S$120," ",""),0)),"","D&amp;R error")),"")</f>
        <v/>
      </c>
      <c r="Q2814" s="242" t="str" cm="1">
        <f t="array" ref="Q2814">IF(AND(I2814&lt;&gt;0,I2814&lt;&gt;""),IF(G2814="","",IF(ISNUMBER(MATCH(SUBSTITUTE(G2814," ",""),SUBSTITUTE('Look Up Values'!$I$2:$I$10," ",""),0)),"","State error")),"")</f>
        <v/>
      </c>
      <c r="R2814" s="260" t="str">
        <f t="shared" si="87"/>
        <v/>
      </c>
    </row>
    <row r="2815" spans="1:18" ht="15.75">
      <c r="A2815" s="250">
        <v>2808</v>
      </c>
      <c r="B2815" s="198"/>
      <c r="C2815" s="25"/>
      <c r="D2815" s="25"/>
      <c r="E2815" s="25"/>
      <c r="F2815" s="25"/>
      <c r="G2815" s="26"/>
      <c r="H2815" s="27"/>
      <c r="I2815" s="28"/>
      <c r="J2815" s="430"/>
      <c r="K2815" s="48"/>
      <c r="L2815" s="457" t="str">
        <f t="shared" si="86"/>
        <v/>
      </c>
      <c r="M2815" s="245" cm="1">
        <f t="array" ref="M2815">SUMPRODUCT(--(N2815:Q2815&lt;&gt;"")) + IF(TRIM(R2815)="",0,LEN(R2815)-LEN(SUBSTITUTE(R2815,",",""))+1)</f>
        <v>0</v>
      </c>
      <c r="N2815" s="242" t="str">
        <f>IF(AND(I2815&lt;&gt;0,I2815&lt;&gt;""),IF(TRIM(SUBSTITUTE(B2815,CHAR(160),""))="","",IF(ISNUMBER(MATCH(TRIM(SUBSTITUTE(B2815,CHAR(160),"")),'Look Up Values'!$B$2:$B$500,0)),"","Origin error")),"")</f>
        <v/>
      </c>
      <c r="O2815" s="242" t="str">
        <f>IF(AND(I2815&lt;&gt;0,I2815&lt;&gt;""),IF(C2815="","",IF(AND(ISNUMBER(--LEFT(C2815,FIND(" ",C2815&amp;" ")-1)),OR(LEN(LEFT(C2815,FIND(" ",C2815&amp;" ")-1))=6,LEN(LEFT(C2815,FIND(" ",C2815&amp;" ")-1))=7),OR(ISNUMBER(MATCH(LEFT(C2815,FIND(" ",C2815&amp;" ")-1),'Look Up Values'!$G$2:$G$1000,0)),ISNUMBER(MATCH(LEFT(C2815,FIND(" ",C2815&amp;" ")-1),'Look Up Values'!$AE$2:$AE$2000,0)))),"","EWC error")),"")</f>
        <v/>
      </c>
      <c r="P2815" s="242" t="str" cm="1">
        <f t="array" ref="P2815">IF(AND(I2815&lt;&gt;0,I2815&lt;&gt;""),IF(D2815="","",IF(ISNUMBER(MATCH(SUBSTITUTE(D2815," ",""),SUBSTITUTE('Look Up Values'!$S$2:$S$120," ",""),0)),"","D&amp;R error")),"")</f>
        <v/>
      </c>
      <c r="Q2815" s="242" t="str" cm="1">
        <f t="array" ref="Q2815">IF(AND(I2815&lt;&gt;0,I2815&lt;&gt;""),IF(G2815="","",IF(ISNUMBER(MATCH(SUBSTITUTE(G2815," ",""),SUBSTITUTE('Look Up Values'!$I$2:$I$10," ",""),0)),"","State error")),"")</f>
        <v/>
      </c>
      <c r="R2815" s="260" t="str">
        <f t="shared" si="87"/>
        <v/>
      </c>
    </row>
    <row r="2816" spans="1:18" ht="15.75">
      <c r="A2816" s="250">
        <v>2809</v>
      </c>
      <c r="B2816" s="198"/>
      <c r="C2816" s="25"/>
      <c r="D2816" s="25"/>
      <c r="E2816" s="25"/>
      <c r="F2816" s="25"/>
      <c r="G2816" s="26"/>
      <c r="H2816" s="27"/>
      <c r="I2816" s="28"/>
      <c r="J2816" s="430"/>
      <c r="K2816" s="48"/>
      <c r="L2816" s="457" t="str">
        <f t="shared" si="86"/>
        <v/>
      </c>
      <c r="M2816" s="245" cm="1">
        <f t="array" ref="M2816">SUMPRODUCT(--(N2816:Q2816&lt;&gt;"")) + IF(TRIM(R2816)="",0,LEN(R2816)-LEN(SUBSTITUTE(R2816,",",""))+1)</f>
        <v>0</v>
      </c>
      <c r="N2816" s="242" t="str">
        <f>IF(AND(I2816&lt;&gt;0,I2816&lt;&gt;""),IF(TRIM(SUBSTITUTE(B2816,CHAR(160),""))="","",IF(ISNUMBER(MATCH(TRIM(SUBSTITUTE(B2816,CHAR(160),"")),'Look Up Values'!$B$2:$B$500,0)),"","Origin error")),"")</f>
        <v/>
      </c>
      <c r="O2816" s="242" t="str">
        <f>IF(AND(I2816&lt;&gt;0,I2816&lt;&gt;""),IF(C2816="","",IF(AND(ISNUMBER(--LEFT(C2816,FIND(" ",C2816&amp;" ")-1)),OR(LEN(LEFT(C2816,FIND(" ",C2816&amp;" ")-1))=6,LEN(LEFT(C2816,FIND(" ",C2816&amp;" ")-1))=7),OR(ISNUMBER(MATCH(LEFT(C2816,FIND(" ",C2816&amp;" ")-1),'Look Up Values'!$G$2:$G$1000,0)),ISNUMBER(MATCH(LEFT(C2816,FIND(" ",C2816&amp;" ")-1),'Look Up Values'!$AE$2:$AE$2000,0)))),"","EWC error")),"")</f>
        <v/>
      </c>
      <c r="P2816" s="242" t="str" cm="1">
        <f t="array" ref="P2816">IF(AND(I2816&lt;&gt;0,I2816&lt;&gt;""),IF(D2816="","",IF(ISNUMBER(MATCH(SUBSTITUTE(D2816," ",""),SUBSTITUTE('Look Up Values'!$S$2:$S$120," ",""),0)),"","D&amp;R error")),"")</f>
        <v/>
      </c>
      <c r="Q2816" s="242" t="str" cm="1">
        <f t="array" ref="Q2816">IF(AND(I2816&lt;&gt;0,I2816&lt;&gt;""),IF(G2816="","",IF(ISNUMBER(MATCH(SUBSTITUTE(G2816," ",""),SUBSTITUTE('Look Up Values'!$I$2:$I$10," ",""),0)),"","State error")),"")</f>
        <v/>
      </c>
      <c r="R2816" s="260" t="str">
        <f t="shared" si="87"/>
        <v/>
      </c>
    </row>
    <row r="2817" spans="1:18" ht="15.75">
      <c r="A2817" s="250">
        <v>2810</v>
      </c>
      <c r="B2817" s="198"/>
      <c r="C2817" s="25"/>
      <c r="D2817" s="25"/>
      <c r="E2817" s="25"/>
      <c r="F2817" s="25"/>
      <c r="G2817" s="26"/>
      <c r="H2817" s="27"/>
      <c r="I2817" s="28"/>
      <c r="J2817" s="430"/>
      <c r="K2817" s="48"/>
      <c r="L2817" s="457" t="str">
        <f t="shared" si="86"/>
        <v/>
      </c>
      <c r="M2817" s="245" cm="1">
        <f t="array" ref="M2817">SUMPRODUCT(--(N2817:Q2817&lt;&gt;"")) + IF(TRIM(R2817)="",0,LEN(R2817)-LEN(SUBSTITUTE(R2817,",",""))+1)</f>
        <v>0</v>
      </c>
      <c r="N2817" s="242" t="str">
        <f>IF(AND(I2817&lt;&gt;0,I2817&lt;&gt;""),IF(TRIM(SUBSTITUTE(B2817,CHAR(160),""))="","",IF(ISNUMBER(MATCH(TRIM(SUBSTITUTE(B2817,CHAR(160),"")),'Look Up Values'!$B$2:$B$500,0)),"","Origin error")),"")</f>
        <v/>
      </c>
      <c r="O2817" s="242" t="str">
        <f>IF(AND(I2817&lt;&gt;0,I2817&lt;&gt;""),IF(C2817="","",IF(AND(ISNUMBER(--LEFT(C2817,FIND(" ",C2817&amp;" ")-1)),OR(LEN(LEFT(C2817,FIND(" ",C2817&amp;" ")-1))=6,LEN(LEFT(C2817,FIND(" ",C2817&amp;" ")-1))=7),OR(ISNUMBER(MATCH(LEFT(C2817,FIND(" ",C2817&amp;" ")-1),'Look Up Values'!$G$2:$G$1000,0)),ISNUMBER(MATCH(LEFT(C2817,FIND(" ",C2817&amp;" ")-1),'Look Up Values'!$AE$2:$AE$2000,0)))),"","EWC error")),"")</f>
        <v/>
      </c>
      <c r="P2817" s="242" t="str" cm="1">
        <f t="array" ref="P2817">IF(AND(I2817&lt;&gt;0,I2817&lt;&gt;""),IF(D2817="","",IF(ISNUMBER(MATCH(SUBSTITUTE(D2817," ",""),SUBSTITUTE('Look Up Values'!$S$2:$S$120," ",""),0)),"","D&amp;R error")),"")</f>
        <v/>
      </c>
      <c r="Q2817" s="242" t="str" cm="1">
        <f t="array" ref="Q2817">IF(AND(I2817&lt;&gt;0,I2817&lt;&gt;""),IF(G2817="","",IF(ISNUMBER(MATCH(SUBSTITUTE(G2817," ",""),SUBSTITUTE('Look Up Values'!$I$2:$I$10," ",""),0)),"","State error")),"")</f>
        <v/>
      </c>
      <c r="R2817" s="260" t="str">
        <f t="shared" si="87"/>
        <v/>
      </c>
    </row>
    <row r="2818" spans="1:18" ht="15.75">
      <c r="A2818" s="250">
        <v>2811</v>
      </c>
      <c r="B2818" s="198"/>
      <c r="C2818" s="25"/>
      <c r="D2818" s="25"/>
      <c r="E2818" s="25"/>
      <c r="F2818" s="25"/>
      <c r="G2818" s="26"/>
      <c r="H2818" s="27"/>
      <c r="I2818" s="28"/>
      <c r="J2818" s="430"/>
      <c r="K2818" s="48"/>
      <c r="L2818" s="457" t="str">
        <f t="shared" si="86"/>
        <v/>
      </c>
      <c r="M2818" s="245" cm="1">
        <f t="array" ref="M2818">SUMPRODUCT(--(N2818:Q2818&lt;&gt;"")) + IF(TRIM(R2818)="",0,LEN(R2818)-LEN(SUBSTITUTE(R2818,",",""))+1)</f>
        <v>0</v>
      </c>
      <c r="N2818" s="242" t="str">
        <f>IF(AND(I2818&lt;&gt;0,I2818&lt;&gt;""),IF(TRIM(SUBSTITUTE(B2818,CHAR(160),""))="","",IF(ISNUMBER(MATCH(TRIM(SUBSTITUTE(B2818,CHAR(160),"")),'Look Up Values'!$B$2:$B$500,0)),"","Origin error")),"")</f>
        <v/>
      </c>
      <c r="O2818" s="242" t="str">
        <f>IF(AND(I2818&lt;&gt;0,I2818&lt;&gt;""),IF(C2818="","",IF(AND(ISNUMBER(--LEFT(C2818,FIND(" ",C2818&amp;" ")-1)),OR(LEN(LEFT(C2818,FIND(" ",C2818&amp;" ")-1))=6,LEN(LEFT(C2818,FIND(" ",C2818&amp;" ")-1))=7),OR(ISNUMBER(MATCH(LEFT(C2818,FIND(" ",C2818&amp;" ")-1),'Look Up Values'!$G$2:$G$1000,0)),ISNUMBER(MATCH(LEFT(C2818,FIND(" ",C2818&amp;" ")-1),'Look Up Values'!$AE$2:$AE$2000,0)))),"","EWC error")),"")</f>
        <v/>
      </c>
      <c r="P2818" s="242" t="str" cm="1">
        <f t="array" ref="P2818">IF(AND(I2818&lt;&gt;0,I2818&lt;&gt;""),IF(D2818="","",IF(ISNUMBER(MATCH(SUBSTITUTE(D2818," ",""),SUBSTITUTE('Look Up Values'!$S$2:$S$120," ",""),0)),"","D&amp;R error")),"")</f>
        <v/>
      </c>
      <c r="Q2818" s="242" t="str" cm="1">
        <f t="array" ref="Q2818">IF(AND(I2818&lt;&gt;0,I2818&lt;&gt;""),IF(G2818="","",IF(ISNUMBER(MATCH(SUBSTITUTE(G2818," ",""),SUBSTITUTE('Look Up Values'!$I$2:$I$10," ",""),0)),"","State error")),"")</f>
        <v/>
      </c>
      <c r="R2818" s="260" t="str">
        <f t="shared" si="87"/>
        <v/>
      </c>
    </row>
    <row r="2819" spans="1:18" ht="15.75">
      <c r="A2819" s="250">
        <v>2812</v>
      </c>
      <c r="B2819" s="198"/>
      <c r="C2819" s="25"/>
      <c r="D2819" s="25"/>
      <c r="E2819" s="25"/>
      <c r="F2819" s="25"/>
      <c r="G2819" s="26"/>
      <c r="H2819" s="27"/>
      <c r="I2819" s="28"/>
      <c r="J2819" s="430"/>
      <c r="K2819" s="48"/>
      <c r="L2819" s="457" t="str">
        <f t="shared" si="86"/>
        <v/>
      </c>
      <c r="M2819" s="245" cm="1">
        <f t="array" ref="M2819">SUMPRODUCT(--(N2819:Q2819&lt;&gt;"")) + IF(TRIM(R2819)="",0,LEN(R2819)-LEN(SUBSTITUTE(R2819,",",""))+1)</f>
        <v>0</v>
      </c>
      <c r="N2819" s="242" t="str">
        <f>IF(AND(I2819&lt;&gt;0,I2819&lt;&gt;""),IF(TRIM(SUBSTITUTE(B2819,CHAR(160),""))="","",IF(ISNUMBER(MATCH(TRIM(SUBSTITUTE(B2819,CHAR(160),"")),'Look Up Values'!$B$2:$B$500,0)),"","Origin error")),"")</f>
        <v/>
      </c>
      <c r="O2819" s="242" t="str">
        <f>IF(AND(I2819&lt;&gt;0,I2819&lt;&gt;""),IF(C2819="","",IF(AND(ISNUMBER(--LEFT(C2819,FIND(" ",C2819&amp;" ")-1)),OR(LEN(LEFT(C2819,FIND(" ",C2819&amp;" ")-1))=6,LEN(LEFT(C2819,FIND(" ",C2819&amp;" ")-1))=7),OR(ISNUMBER(MATCH(LEFT(C2819,FIND(" ",C2819&amp;" ")-1),'Look Up Values'!$G$2:$G$1000,0)),ISNUMBER(MATCH(LEFT(C2819,FIND(" ",C2819&amp;" ")-1),'Look Up Values'!$AE$2:$AE$2000,0)))),"","EWC error")),"")</f>
        <v/>
      </c>
      <c r="P2819" s="242" t="str" cm="1">
        <f t="array" ref="P2819">IF(AND(I2819&lt;&gt;0,I2819&lt;&gt;""),IF(D2819="","",IF(ISNUMBER(MATCH(SUBSTITUTE(D2819," ",""),SUBSTITUTE('Look Up Values'!$S$2:$S$120," ",""),0)),"","D&amp;R error")),"")</f>
        <v/>
      </c>
      <c r="Q2819" s="242" t="str" cm="1">
        <f t="array" ref="Q2819">IF(AND(I2819&lt;&gt;0,I2819&lt;&gt;""),IF(G2819="","",IF(ISNUMBER(MATCH(SUBSTITUTE(G2819," ",""),SUBSTITUTE('Look Up Values'!$I$2:$I$10," ",""),0)),"","State error")),"")</f>
        <v/>
      </c>
      <c r="R2819" s="260" t="str">
        <f t="shared" si="87"/>
        <v/>
      </c>
    </row>
    <row r="2820" spans="1:18" ht="15.75">
      <c r="A2820" s="250">
        <v>2813</v>
      </c>
      <c r="B2820" s="198"/>
      <c r="C2820" s="25"/>
      <c r="D2820" s="25"/>
      <c r="E2820" s="25"/>
      <c r="F2820" s="25"/>
      <c r="G2820" s="26"/>
      <c r="H2820" s="27"/>
      <c r="I2820" s="28"/>
      <c r="J2820" s="430"/>
      <c r="K2820" s="48"/>
      <c r="L2820" s="457" t="str">
        <f t="shared" si="86"/>
        <v/>
      </c>
      <c r="M2820" s="245" cm="1">
        <f t="array" ref="M2820">SUMPRODUCT(--(N2820:Q2820&lt;&gt;"")) + IF(TRIM(R2820)="",0,LEN(R2820)-LEN(SUBSTITUTE(R2820,",",""))+1)</f>
        <v>0</v>
      </c>
      <c r="N2820" s="242" t="str">
        <f>IF(AND(I2820&lt;&gt;0,I2820&lt;&gt;""),IF(TRIM(SUBSTITUTE(B2820,CHAR(160),""))="","",IF(ISNUMBER(MATCH(TRIM(SUBSTITUTE(B2820,CHAR(160),"")),'Look Up Values'!$B$2:$B$500,0)),"","Origin error")),"")</f>
        <v/>
      </c>
      <c r="O2820" s="242" t="str">
        <f>IF(AND(I2820&lt;&gt;0,I2820&lt;&gt;""),IF(C2820="","",IF(AND(ISNUMBER(--LEFT(C2820,FIND(" ",C2820&amp;" ")-1)),OR(LEN(LEFT(C2820,FIND(" ",C2820&amp;" ")-1))=6,LEN(LEFT(C2820,FIND(" ",C2820&amp;" ")-1))=7),OR(ISNUMBER(MATCH(LEFT(C2820,FIND(" ",C2820&amp;" ")-1),'Look Up Values'!$G$2:$G$1000,0)),ISNUMBER(MATCH(LEFT(C2820,FIND(" ",C2820&amp;" ")-1),'Look Up Values'!$AE$2:$AE$2000,0)))),"","EWC error")),"")</f>
        <v/>
      </c>
      <c r="P2820" s="242" t="str" cm="1">
        <f t="array" ref="P2820">IF(AND(I2820&lt;&gt;0,I2820&lt;&gt;""),IF(D2820="","",IF(ISNUMBER(MATCH(SUBSTITUTE(D2820," ",""),SUBSTITUTE('Look Up Values'!$S$2:$S$120," ",""),0)),"","D&amp;R error")),"")</f>
        <v/>
      </c>
      <c r="Q2820" s="242" t="str" cm="1">
        <f t="array" ref="Q2820">IF(AND(I2820&lt;&gt;0,I2820&lt;&gt;""),IF(G2820="","",IF(ISNUMBER(MATCH(SUBSTITUTE(G2820," ",""),SUBSTITUTE('Look Up Values'!$I$2:$I$10," ",""),0)),"","State error")),"")</f>
        <v/>
      </c>
      <c r="R2820" s="260" t="str">
        <f t="shared" si="87"/>
        <v/>
      </c>
    </row>
    <row r="2821" spans="1:18" ht="15.75">
      <c r="A2821" s="250">
        <v>2814</v>
      </c>
      <c r="B2821" s="198"/>
      <c r="C2821" s="25"/>
      <c r="D2821" s="25"/>
      <c r="E2821" s="25"/>
      <c r="F2821" s="25"/>
      <c r="G2821" s="26"/>
      <c r="H2821" s="27"/>
      <c r="I2821" s="28"/>
      <c r="J2821" s="430"/>
      <c r="K2821" s="48"/>
      <c r="L2821" s="457" t="str">
        <f t="shared" si="86"/>
        <v/>
      </c>
      <c r="M2821" s="245" cm="1">
        <f t="array" ref="M2821">SUMPRODUCT(--(N2821:Q2821&lt;&gt;"")) + IF(TRIM(R2821)="",0,LEN(R2821)-LEN(SUBSTITUTE(R2821,",",""))+1)</f>
        <v>0</v>
      </c>
      <c r="N2821" s="242" t="str">
        <f>IF(AND(I2821&lt;&gt;0,I2821&lt;&gt;""),IF(TRIM(SUBSTITUTE(B2821,CHAR(160),""))="","",IF(ISNUMBER(MATCH(TRIM(SUBSTITUTE(B2821,CHAR(160),"")),'Look Up Values'!$B$2:$B$500,0)),"","Origin error")),"")</f>
        <v/>
      </c>
      <c r="O2821" s="242" t="str">
        <f>IF(AND(I2821&lt;&gt;0,I2821&lt;&gt;""),IF(C2821="","",IF(AND(ISNUMBER(--LEFT(C2821,FIND(" ",C2821&amp;" ")-1)),OR(LEN(LEFT(C2821,FIND(" ",C2821&amp;" ")-1))=6,LEN(LEFT(C2821,FIND(" ",C2821&amp;" ")-1))=7),OR(ISNUMBER(MATCH(LEFT(C2821,FIND(" ",C2821&amp;" ")-1),'Look Up Values'!$G$2:$G$1000,0)),ISNUMBER(MATCH(LEFT(C2821,FIND(" ",C2821&amp;" ")-1),'Look Up Values'!$AE$2:$AE$2000,0)))),"","EWC error")),"")</f>
        <v/>
      </c>
      <c r="P2821" s="242" t="str" cm="1">
        <f t="array" ref="P2821">IF(AND(I2821&lt;&gt;0,I2821&lt;&gt;""),IF(D2821="","",IF(ISNUMBER(MATCH(SUBSTITUTE(D2821," ",""),SUBSTITUTE('Look Up Values'!$S$2:$S$120," ",""),0)),"","D&amp;R error")),"")</f>
        <v/>
      </c>
      <c r="Q2821" s="242" t="str" cm="1">
        <f t="array" ref="Q2821">IF(AND(I2821&lt;&gt;0,I2821&lt;&gt;""),IF(G2821="","",IF(ISNUMBER(MATCH(SUBSTITUTE(G2821," ",""),SUBSTITUTE('Look Up Values'!$I$2:$I$10," ",""),0)),"","State error")),"")</f>
        <v/>
      </c>
      <c r="R2821" s="260" t="str">
        <f t="shared" si="87"/>
        <v/>
      </c>
    </row>
    <row r="2822" spans="1:18" ht="15.75">
      <c r="A2822" s="250">
        <v>2815</v>
      </c>
      <c r="B2822" s="198"/>
      <c r="C2822" s="25"/>
      <c r="D2822" s="25"/>
      <c r="E2822" s="25"/>
      <c r="F2822" s="25"/>
      <c r="G2822" s="26"/>
      <c r="H2822" s="27"/>
      <c r="I2822" s="28"/>
      <c r="J2822" s="430"/>
      <c r="K2822" s="48"/>
      <c r="L2822" s="457" t="str">
        <f t="shared" si="86"/>
        <v/>
      </c>
      <c r="M2822" s="245" cm="1">
        <f t="array" ref="M2822">SUMPRODUCT(--(N2822:Q2822&lt;&gt;"")) + IF(TRIM(R2822)="",0,LEN(R2822)-LEN(SUBSTITUTE(R2822,",",""))+1)</f>
        <v>0</v>
      </c>
      <c r="N2822" s="242" t="str">
        <f>IF(AND(I2822&lt;&gt;0,I2822&lt;&gt;""),IF(TRIM(SUBSTITUTE(B2822,CHAR(160),""))="","",IF(ISNUMBER(MATCH(TRIM(SUBSTITUTE(B2822,CHAR(160),"")),'Look Up Values'!$B$2:$B$500,0)),"","Origin error")),"")</f>
        <v/>
      </c>
      <c r="O2822" s="242" t="str">
        <f>IF(AND(I2822&lt;&gt;0,I2822&lt;&gt;""),IF(C2822="","",IF(AND(ISNUMBER(--LEFT(C2822,FIND(" ",C2822&amp;" ")-1)),OR(LEN(LEFT(C2822,FIND(" ",C2822&amp;" ")-1))=6,LEN(LEFT(C2822,FIND(" ",C2822&amp;" ")-1))=7),OR(ISNUMBER(MATCH(LEFT(C2822,FIND(" ",C2822&amp;" ")-1),'Look Up Values'!$G$2:$G$1000,0)),ISNUMBER(MATCH(LEFT(C2822,FIND(" ",C2822&amp;" ")-1),'Look Up Values'!$AE$2:$AE$2000,0)))),"","EWC error")),"")</f>
        <v/>
      </c>
      <c r="P2822" s="242" t="str" cm="1">
        <f t="array" ref="P2822">IF(AND(I2822&lt;&gt;0,I2822&lt;&gt;""),IF(D2822="","",IF(ISNUMBER(MATCH(SUBSTITUTE(D2822," ",""),SUBSTITUTE('Look Up Values'!$S$2:$S$120," ",""),0)),"","D&amp;R error")),"")</f>
        <v/>
      </c>
      <c r="Q2822" s="242" t="str" cm="1">
        <f t="array" ref="Q2822">IF(AND(I2822&lt;&gt;0,I2822&lt;&gt;""),IF(G2822="","",IF(ISNUMBER(MATCH(SUBSTITUTE(G2822," ",""),SUBSTITUTE('Look Up Values'!$I$2:$I$10," ",""),0)),"","State error")),"")</f>
        <v/>
      </c>
      <c r="R2822" s="260" t="str">
        <f t="shared" si="87"/>
        <v/>
      </c>
    </row>
    <row r="2823" spans="1:18" ht="15.75">
      <c r="A2823" s="250">
        <v>2816</v>
      </c>
      <c r="B2823" s="198"/>
      <c r="C2823" s="25"/>
      <c r="D2823" s="25"/>
      <c r="E2823" s="25"/>
      <c r="F2823" s="25"/>
      <c r="G2823" s="26"/>
      <c r="H2823" s="27"/>
      <c r="I2823" s="28"/>
      <c r="J2823" s="430"/>
      <c r="K2823" s="48"/>
      <c r="L2823" s="457" t="str">
        <f t="shared" si="86"/>
        <v/>
      </c>
      <c r="M2823" s="245" cm="1">
        <f t="array" ref="M2823">SUMPRODUCT(--(N2823:Q2823&lt;&gt;"")) + IF(TRIM(R2823)="",0,LEN(R2823)-LEN(SUBSTITUTE(R2823,",",""))+1)</f>
        <v>0</v>
      </c>
      <c r="N2823" s="242" t="str">
        <f>IF(AND(I2823&lt;&gt;0,I2823&lt;&gt;""),IF(TRIM(SUBSTITUTE(B2823,CHAR(160),""))="","",IF(ISNUMBER(MATCH(TRIM(SUBSTITUTE(B2823,CHAR(160),"")),'Look Up Values'!$B$2:$B$500,0)),"","Origin error")),"")</f>
        <v/>
      </c>
      <c r="O2823" s="242" t="str">
        <f>IF(AND(I2823&lt;&gt;0,I2823&lt;&gt;""),IF(C2823="","",IF(AND(ISNUMBER(--LEFT(C2823,FIND(" ",C2823&amp;" ")-1)),OR(LEN(LEFT(C2823,FIND(" ",C2823&amp;" ")-1))=6,LEN(LEFT(C2823,FIND(" ",C2823&amp;" ")-1))=7),OR(ISNUMBER(MATCH(LEFT(C2823,FIND(" ",C2823&amp;" ")-1),'Look Up Values'!$G$2:$G$1000,0)),ISNUMBER(MATCH(LEFT(C2823,FIND(" ",C2823&amp;" ")-1),'Look Up Values'!$AE$2:$AE$2000,0)))),"","EWC error")),"")</f>
        <v/>
      </c>
      <c r="P2823" s="242" t="str" cm="1">
        <f t="array" ref="P2823">IF(AND(I2823&lt;&gt;0,I2823&lt;&gt;""),IF(D2823="","",IF(ISNUMBER(MATCH(SUBSTITUTE(D2823," ",""),SUBSTITUTE('Look Up Values'!$S$2:$S$120," ",""),0)),"","D&amp;R error")),"")</f>
        <v/>
      </c>
      <c r="Q2823" s="242" t="str" cm="1">
        <f t="array" ref="Q2823">IF(AND(I2823&lt;&gt;0,I2823&lt;&gt;""),IF(G2823="","",IF(ISNUMBER(MATCH(SUBSTITUTE(G2823," ",""),SUBSTITUTE('Look Up Values'!$I$2:$I$10," ",""),0)),"","State error")),"")</f>
        <v/>
      </c>
      <c r="R2823" s="260" t="str">
        <f t="shared" si="87"/>
        <v/>
      </c>
    </row>
    <row r="2824" spans="1:18" ht="15.75">
      <c r="A2824" s="250">
        <v>2817</v>
      </c>
      <c r="B2824" s="198"/>
      <c r="C2824" s="25"/>
      <c r="D2824" s="25"/>
      <c r="E2824" s="25"/>
      <c r="F2824" s="25"/>
      <c r="G2824" s="26"/>
      <c r="H2824" s="27"/>
      <c r="I2824" s="28"/>
      <c r="J2824" s="430"/>
      <c r="K2824" s="48"/>
      <c r="L2824" s="457" t="str">
        <f t="shared" ref="L2824:L2887" si="88">IF(IFERROR(--SUBSTITUTE(M2824,CHAR(160),""),0)&gt;0,A2824,"")</f>
        <v/>
      </c>
      <c r="M2824" s="245" cm="1">
        <f t="array" ref="M2824">SUMPRODUCT(--(N2824:Q2824&lt;&gt;"")) + IF(TRIM(R2824)="",0,LEN(R2824)-LEN(SUBSTITUTE(R2824,",",""))+1)</f>
        <v>0</v>
      </c>
      <c r="N2824" s="242" t="str">
        <f>IF(AND(I2824&lt;&gt;0,I2824&lt;&gt;""),IF(TRIM(SUBSTITUTE(B2824,CHAR(160),""))="","",IF(ISNUMBER(MATCH(TRIM(SUBSTITUTE(B2824,CHAR(160),"")),'Look Up Values'!$B$2:$B$500,0)),"","Origin error")),"")</f>
        <v/>
      </c>
      <c r="O2824" s="242" t="str">
        <f>IF(AND(I2824&lt;&gt;0,I2824&lt;&gt;""),IF(C2824="","",IF(AND(ISNUMBER(--LEFT(C2824,FIND(" ",C2824&amp;" ")-1)),OR(LEN(LEFT(C2824,FIND(" ",C2824&amp;" ")-1))=6,LEN(LEFT(C2824,FIND(" ",C2824&amp;" ")-1))=7),OR(ISNUMBER(MATCH(LEFT(C2824,FIND(" ",C2824&amp;" ")-1),'Look Up Values'!$G$2:$G$1000,0)),ISNUMBER(MATCH(LEFT(C2824,FIND(" ",C2824&amp;" ")-1),'Look Up Values'!$AE$2:$AE$2000,0)))),"","EWC error")),"")</f>
        <v/>
      </c>
      <c r="P2824" s="242" t="str" cm="1">
        <f t="array" ref="P2824">IF(AND(I2824&lt;&gt;0,I2824&lt;&gt;""),IF(D2824="","",IF(ISNUMBER(MATCH(SUBSTITUTE(D2824," ",""),SUBSTITUTE('Look Up Values'!$S$2:$S$120," ",""),0)),"","D&amp;R error")),"")</f>
        <v/>
      </c>
      <c r="Q2824" s="242" t="str" cm="1">
        <f t="array" ref="Q2824">IF(AND(I2824&lt;&gt;0,I2824&lt;&gt;""),IF(G2824="","",IF(ISNUMBER(MATCH(SUBSTITUTE(G2824," ",""),SUBSTITUTE('Look Up Values'!$I$2:$I$10," ",""),0)),"","State error")),"")</f>
        <v/>
      </c>
      <c r="R2824" s="260" t="str">
        <f t="shared" si="87"/>
        <v/>
      </c>
    </row>
    <row r="2825" spans="1:18" ht="15.75">
      <c r="A2825" s="250">
        <v>2818</v>
      </c>
      <c r="B2825" s="198"/>
      <c r="C2825" s="25"/>
      <c r="D2825" s="25"/>
      <c r="E2825" s="25"/>
      <c r="F2825" s="25"/>
      <c r="G2825" s="26"/>
      <c r="H2825" s="27"/>
      <c r="I2825" s="28"/>
      <c r="J2825" s="430"/>
      <c r="K2825" s="48"/>
      <c r="L2825" s="457" t="str">
        <f t="shared" si="88"/>
        <v/>
      </c>
      <c r="M2825" s="245" cm="1">
        <f t="array" ref="M2825">SUMPRODUCT(--(N2825:Q2825&lt;&gt;"")) + IF(TRIM(R2825)="",0,LEN(R2825)-LEN(SUBSTITUTE(R2825,",",""))+1)</f>
        <v>0</v>
      </c>
      <c r="N2825" s="242" t="str">
        <f>IF(AND(I2825&lt;&gt;0,I2825&lt;&gt;""),IF(TRIM(SUBSTITUTE(B2825,CHAR(160),""))="","",IF(ISNUMBER(MATCH(TRIM(SUBSTITUTE(B2825,CHAR(160),"")),'Look Up Values'!$B$2:$B$500,0)),"","Origin error")),"")</f>
        <v/>
      </c>
      <c r="O2825" s="242" t="str">
        <f>IF(AND(I2825&lt;&gt;0,I2825&lt;&gt;""),IF(C2825="","",IF(AND(ISNUMBER(--LEFT(C2825,FIND(" ",C2825&amp;" ")-1)),OR(LEN(LEFT(C2825,FIND(" ",C2825&amp;" ")-1))=6,LEN(LEFT(C2825,FIND(" ",C2825&amp;" ")-1))=7),OR(ISNUMBER(MATCH(LEFT(C2825,FIND(" ",C2825&amp;" ")-1),'Look Up Values'!$G$2:$G$1000,0)),ISNUMBER(MATCH(LEFT(C2825,FIND(" ",C2825&amp;" ")-1),'Look Up Values'!$AE$2:$AE$2000,0)))),"","EWC error")),"")</f>
        <v/>
      </c>
      <c r="P2825" s="242" t="str" cm="1">
        <f t="array" ref="P2825">IF(AND(I2825&lt;&gt;0,I2825&lt;&gt;""),IF(D2825="","",IF(ISNUMBER(MATCH(SUBSTITUTE(D2825," ",""),SUBSTITUTE('Look Up Values'!$S$2:$S$120," ",""),0)),"","D&amp;R error")),"")</f>
        <v/>
      </c>
      <c r="Q2825" s="242" t="str" cm="1">
        <f t="array" ref="Q2825">IF(AND(I2825&lt;&gt;0,I2825&lt;&gt;""),IF(G2825="","",IF(ISNUMBER(MATCH(SUBSTITUTE(G2825," ",""),SUBSTITUTE('Look Up Values'!$I$2:$I$10," ",""),0)),"","State error")),"")</f>
        <v/>
      </c>
      <c r="R2825" s="260" t="str">
        <f t="shared" ref="R2825:R2888" si="89">IF(OR(I2825="",I2825=0),"",IF(COUNTA(B2825,C2825,D2825,G2825,I2825)=0,"",IF(COUNTA(B2825,C2825,D2825,G2825,I2825)=5,"",LEFT(IF(TRIM(SUBSTITUTE(B2825,CHAR(160),""))="","Origin, ","")&amp;IF(TRIM(SUBSTITUTE(C2825,CHAR(160),""))="","EWC, ","")&amp;IF(TRIM(SUBSTITUTE(D2825,CHAR(160),""))="","D&amp;R, ","")&amp;IF(TRIM(SUBSTITUTE(G2825,CHAR(160),""))="","State, ",""),LEN(IF(TRIM(SUBSTITUTE(B2825,CHAR(160),""))="","Origin, ","")&amp;IF(TRIM(SUBSTITUTE(C2825,CHAR(160),""))="","EWC, ","")&amp;IF(TRIM(SUBSTITUTE(D2825,CHAR(160),""))="","D&amp;R, ","")&amp;IF(TRIM(SUBSTITUTE(G2825,CHAR(160),""))="","State, ",""))-2))))</f>
        <v/>
      </c>
    </row>
    <row r="2826" spans="1:18" ht="15.75">
      <c r="A2826" s="250">
        <v>2819</v>
      </c>
      <c r="B2826" s="198"/>
      <c r="C2826" s="25"/>
      <c r="D2826" s="25"/>
      <c r="E2826" s="25"/>
      <c r="F2826" s="25"/>
      <c r="G2826" s="26"/>
      <c r="H2826" s="27"/>
      <c r="I2826" s="28"/>
      <c r="J2826" s="430"/>
      <c r="K2826" s="48"/>
      <c r="L2826" s="457" t="str">
        <f t="shared" si="88"/>
        <v/>
      </c>
      <c r="M2826" s="245" cm="1">
        <f t="array" ref="M2826">SUMPRODUCT(--(N2826:Q2826&lt;&gt;"")) + IF(TRIM(R2826)="",0,LEN(R2826)-LEN(SUBSTITUTE(R2826,",",""))+1)</f>
        <v>0</v>
      </c>
      <c r="N2826" s="242" t="str">
        <f>IF(AND(I2826&lt;&gt;0,I2826&lt;&gt;""),IF(TRIM(SUBSTITUTE(B2826,CHAR(160),""))="","",IF(ISNUMBER(MATCH(TRIM(SUBSTITUTE(B2826,CHAR(160),"")),'Look Up Values'!$B$2:$B$500,0)),"","Origin error")),"")</f>
        <v/>
      </c>
      <c r="O2826" s="242" t="str">
        <f>IF(AND(I2826&lt;&gt;0,I2826&lt;&gt;""),IF(C2826="","",IF(AND(ISNUMBER(--LEFT(C2826,FIND(" ",C2826&amp;" ")-1)),OR(LEN(LEFT(C2826,FIND(" ",C2826&amp;" ")-1))=6,LEN(LEFT(C2826,FIND(" ",C2826&amp;" ")-1))=7),OR(ISNUMBER(MATCH(LEFT(C2826,FIND(" ",C2826&amp;" ")-1),'Look Up Values'!$G$2:$G$1000,0)),ISNUMBER(MATCH(LEFT(C2826,FIND(" ",C2826&amp;" ")-1),'Look Up Values'!$AE$2:$AE$2000,0)))),"","EWC error")),"")</f>
        <v/>
      </c>
      <c r="P2826" s="242" t="str" cm="1">
        <f t="array" ref="P2826">IF(AND(I2826&lt;&gt;0,I2826&lt;&gt;""),IF(D2826="","",IF(ISNUMBER(MATCH(SUBSTITUTE(D2826," ",""),SUBSTITUTE('Look Up Values'!$S$2:$S$120," ",""),0)),"","D&amp;R error")),"")</f>
        <v/>
      </c>
      <c r="Q2826" s="242" t="str" cm="1">
        <f t="array" ref="Q2826">IF(AND(I2826&lt;&gt;0,I2826&lt;&gt;""),IF(G2826="","",IF(ISNUMBER(MATCH(SUBSTITUTE(G2826," ",""),SUBSTITUTE('Look Up Values'!$I$2:$I$10," ",""),0)),"","State error")),"")</f>
        <v/>
      </c>
      <c r="R2826" s="260" t="str">
        <f t="shared" si="89"/>
        <v/>
      </c>
    </row>
    <row r="2827" spans="1:18" ht="15.75">
      <c r="A2827" s="250">
        <v>2820</v>
      </c>
      <c r="B2827" s="198"/>
      <c r="C2827" s="25"/>
      <c r="D2827" s="25"/>
      <c r="E2827" s="25"/>
      <c r="F2827" s="25"/>
      <c r="G2827" s="26"/>
      <c r="H2827" s="27"/>
      <c r="I2827" s="28"/>
      <c r="J2827" s="430"/>
      <c r="K2827" s="48"/>
      <c r="L2827" s="457" t="str">
        <f t="shared" si="88"/>
        <v/>
      </c>
      <c r="M2827" s="245" cm="1">
        <f t="array" ref="M2827">SUMPRODUCT(--(N2827:Q2827&lt;&gt;"")) + IF(TRIM(R2827)="",0,LEN(R2827)-LEN(SUBSTITUTE(R2827,",",""))+1)</f>
        <v>0</v>
      </c>
      <c r="N2827" s="242" t="str">
        <f>IF(AND(I2827&lt;&gt;0,I2827&lt;&gt;""),IF(TRIM(SUBSTITUTE(B2827,CHAR(160),""))="","",IF(ISNUMBER(MATCH(TRIM(SUBSTITUTE(B2827,CHAR(160),"")),'Look Up Values'!$B$2:$B$500,0)),"","Origin error")),"")</f>
        <v/>
      </c>
      <c r="O2827" s="242" t="str">
        <f>IF(AND(I2827&lt;&gt;0,I2827&lt;&gt;""),IF(C2827="","",IF(AND(ISNUMBER(--LEFT(C2827,FIND(" ",C2827&amp;" ")-1)),OR(LEN(LEFT(C2827,FIND(" ",C2827&amp;" ")-1))=6,LEN(LEFT(C2827,FIND(" ",C2827&amp;" ")-1))=7),OR(ISNUMBER(MATCH(LEFT(C2827,FIND(" ",C2827&amp;" ")-1),'Look Up Values'!$G$2:$G$1000,0)),ISNUMBER(MATCH(LEFT(C2827,FIND(" ",C2827&amp;" ")-1),'Look Up Values'!$AE$2:$AE$2000,0)))),"","EWC error")),"")</f>
        <v/>
      </c>
      <c r="P2827" s="242" t="str" cm="1">
        <f t="array" ref="P2827">IF(AND(I2827&lt;&gt;0,I2827&lt;&gt;""),IF(D2827="","",IF(ISNUMBER(MATCH(SUBSTITUTE(D2827," ",""),SUBSTITUTE('Look Up Values'!$S$2:$S$120," ",""),0)),"","D&amp;R error")),"")</f>
        <v/>
      </c>
      <c r="Q2827" s="242" t="str" cm="1">
        <f t="array" ref="Q2827">IF(AND(I2827&lt;&gt;0,I2827&lt;&gt;""),IF(G2827="","",IF(ISNUMBER(MATCH(SUBSTITUTE(G2827," ",""),SUBSTITUTE('Look Up Values'!$I$2:$I$10," ",""),0)),"","State error")),"")</f>
        <v/>
      </c>
      <c r="R2827" s="260" t="str">
        <f t="shared" si="89"/>
        <v/>
      </c>
    </row>
    <row r="2828" spans="1:18" ht="15.75">
      <c r="A2828" s="250">
        <v>2821</v>
      </c>
      <c r="B2828" s="198"/>
      <c r="C2828" s="25"/>
      <c r="D2828" s="25"/>
      <c r="E2828" s="25"/>
      <c r="F2828" s="25"/>
      <c r="G2828" s="26"/>
      <c r="H2828" s="27"/>
      <c r="I2828" s="28"/>
      <c r="J2828" s="430"/>
      <c r="K2828" s="48"/>
      <c r="L2828" s="457" t="str">
        <f t="shared" si="88"/>
        <v/>
      </c>
      <c r="M2828" s="245" cm="1">
        <f t="array" ref="M2828">SUMPRODUCT(--(N2828:Q2828&lt;&gt;"")) + IF(TRIM(R2828)="",0,LEN(R2828)-LEN(SUBSTITUTE(R2828,",",""))+1)</f>
        <v>0</v>
      </c>
      <c r="N2828" s="242" t="str">
        <f>IF(AND(I2828&lt;&gt;0,I2828&lt;&gt;""),IF(TRIM(SUBSTITUTE(B2828,CHAR(160),""))="","",IF(ISNUMBER(MATCH(TRIM(SUBSTITUTE(B2828,CHAR(160),"")),'Look Up Values'!$B$2:$B$500,0)),"","Origin error")),"")</f>
        <v/>
      </c>
      <c r="O2828" s="242" t="str">
        <f>IF(AND(I2828&lt;&gt;0,I2828&lt;&gt;""),IF(C2828="","",IF(AND(ISNUMBER(--LEFT(C2828,FIND(" ",C2828&amp;" ")-1)),OR(LEN(LEFT(C2828,FIND(" ",C2828&amp;" ")-1))=6,LEN(LEFT(C2828,FIND(" ",C2828&amp;" ")-1))=7),OR(ISNUMBER(MATCH(LEFT(C2828,FIND(" ",C2828&amp;" ")-1),'Look Up Values'!$G$2:$G$1000,0)),ISNUMBER(MATCH(LEFT(C2828,FIND(" ",C2828&amp;" ")-1),'Look Up Values'!$AE$2:$AE$2000,0)))),"","EWC error")),"")</f>
        <v/>
      </c>
      <c r="P2828" s="242" t="str" cm="1">
        <f t="array" ref="P2828">IF(AND(I2828&lt;&gt;0,I2828&lt;&gt;""),IF(D2828="","",IF(ISNUMBER(MATCH(SUBSTITUTE(D2828," ",""),SUBSTITUTE('Look Up Values'!$S$2:$S$120," ",""),0)),"","D&amp;R error")),"")</f>
        <v/>
      </c>
      <c r="Q2828" s="242" t="str" cm="1">
        <f t="array" ref="Q2828">IF(AND(I2828&lt;&gt;0,I2828&lt;&gt;""),IF(G2828="","",IF(ISNUMBER(MATCH(SUBSTITUTE(G2828," ",""),SUBSTITUTE('Look Up Values'!$I$2:$I$10," ",""),0)),"","State error")),"")</f>
        <v/>
      </c>
      <c r="R2828" s="260" t="str">
        <f t="shared" si="89"/>
        <v/>
      </c>
    </row>
    <row r="2829" spans="1:18" ht="15.75">
      <c r="A2829" s="250">
        <v>2822</v>
      </c>
      <c r="B2829" s="198"/>
      <c r="C2829" s="25"/>
      <c r="D2829" s="25"/>
      <c r="E2829" s="25"/>
      <c r="F2829" s="25"/>
      <c r="G2829" s="26"/>
      <c r="H2829" s="27"/>
      <c r="I2829" s="28"/>
      <c r="J2829" s="430"/>
      <c r="K2829" s="48"/>
      <c r="L2829" s="457" t="str">
        <f t="shared" si="88"/>
        <v/>
      </c>
      <c r="M2829" s="245" cm="1">
        <f t="array" ref="M2829">SUMPRODUCT(--(N2829:Q2829&lt;&gt;"")) + IF(TRIM(R2829)="",0,LEN(R2829)-LEN(SUBSTITUTE(R2829,",",""))+1)</f>
        <v>0</v>
      </c>
      <c r="N2829" s="242" t="str">
        <f>IF(AND(I2829&lt;&gt;0,I2829&lt;&gt;""),IF(TRIM(SUBSTITUTE(B2829,CHAR(160),""))="","",IF(ISNUMBER(MATCH(TRIM(SUBSTITUTE(B2829,CHAR(160),"")),'Look Up Values'!$B$2:$B$500,0)),"","Origin error")),"")</f>
        <v/>
      </c>
      <c r="O2829" s="242" t="str">
        <f>IF(AND(I2829&lt;&gt;0,I2829&lt;&gt;""),IF(C2829="","",IF(AND(ISNUMBER(--LEFT(C2829,FIND(" ",C2829&amp;" ")-1)),OR(LEN(LEFT(C2829,FIND(" ",C2829&amp;" ")-1))=6,LEN(LEFT(C2829,FIND(" ",C2829&amp;" ")-1))=7),OR(ISNUMBER(MATCH(LEFT(C2829,FIND(" ",C2829&amp;" ")-1),'Look Up Values'!$G$2:$G$1000,0)),ISNUMBER(MATCH(LEFT(C2829,FIND(" ",C2829&amp;" ")-1),'Look Up Values'!$AE$2:$AE$2000,0)))),"","EWC error")),"")</f>
        <v/>
      </c>
      <c r="P2829" s="242" t="str" cm="1">
        <f t="array" ref="P2829">IF(AND(I2829&lt;&gt;0,I2829&lt;&gt;""),IF(D2829="","",IF(ISNUMBER(MATCH(SUBSTITUTE(D2829," ",""),SUBSTITUTE('Look Up Values'!$S$2:$S$120," ",""),0)),"","D&amp;R error")),"")</f>
        <v/>
      </c>
      <c r="Q2829" s="242" t="str" cm="1">
        <f t="array" ref="Q2829">IF(AND(I2829&lt;&gt;0,I2829&lt;&gt;""),IF(G2829="","",IF(ISNUMBER(MATCH(SUBSTITUTE(G2829," ",""),SUBSTITUTE('Look Up Values'!$I$2:$I$10," ",""),0)),"","State error")),"")</f>
        <v/>
      </c>
      <c r="R2829" s="260" t="str">
        <f t="shared" si="89"/>
        <v/>
      </c>
    </row>
    <row r="2830" spans="1:18" ht="15.75">
      <c r="A2830" s="250">
        <v>2823</v>
      </c>
      <c r="B2830" s="198"/>
      <c r="C2830" s="25"/>
      <c r="D2830" s="25"/>
      <c r="E2830" s="25"/>
      <c r="F2830" s="25"/>
      <c r="G2830" s="26"/>
      <c r="H2830" s="27"/>
      <c r="I2830" s="28"/>
      <c r="J2830" s="430"/>
      <c r="K2830" s="48"/>
      <c r="L2830" s="457" t="str">
        <f t="shared" si="88"/>
        <v/>
      </c>
      <c r="M2830" s="245" cm="1">
        <f t="array" ref="M2830">SUMPRODUCT(--(N2830:Q2830&lt;&gt;"")) + IF(TRIM(R2830)="",0,LEN(R2830)-LEN(SUBSTITUTE(R2830,",",""))+1)</f>
        <v>0</v>
      </c>
      <c r="N2830" s="242" t="str">
        <f>IF(AND(I2830&lt;&gt;0,I2830&lt;&gt;""),IF(TRIM(SUBSTITUTE(B2830,CHAR(160),""))="","",IF(ISNUMBER(MATCH(TRIM(SUBSTITUTE(B2830,CHAR(160),"")),'Look Up Values'!$B$2:$B$500,0)),"","Origin error")),"")</f>
        <v/>
      </c>
      <c r="O2830" s="242" t="str">
        <f>IF(AND(I2830&lt;&gt;0,I2830&lt;&gt;""),IF(C2830="","",IF(AND(ISNUMBER(--LEFT(C2830,FIND(" ",C2830&amp;" ")-1)),OR(LEN(LEFT(C2830,FIND(" ",C2830&amp;" ")-1))=6,LEN(LEFT(C2830,FIND(" ",C2830&amp;" ")-1))=7),OR(ISNUMBER(MATCH(LEFT(C2830,FIND(" ",C2830&amp;" ")-1),'Look Up Values'!$G$2:$G$1000,0)),ISNUMBER(MATCH(LEFT(C2830,FIND(" ",C2830&amp;" ")-1),'Look Up Values'!$AE$2:$AE$2000,0)))),"","EWC error")),"")</f>
        <v/>
      </c>
      <c r="P2830" s="242" t="str" cm="1">
        <f t="array" ref="P2830">IF(AND(I2830&lt;&gt;0,I2830&lt;&gt;""),IF(D2830="","",IF(ISNUMBER(MATCH(SUBSTITUTE(D2830," ",""),SUBSTITUTE('Look Up Values'!$S$2:$S$120," ",""),0)),"","D&amp;R error")),"")</f>
        <v/>
      </c>
      <c r="Q2830" s="242" t="str" cm="1">
        <f t="array" ref="Q2830">IF(AND(I2830&lt;&gt;0,I2830&lt;&gt;""),IF(G2830="","",IF(ISNUMBER(MATCH(SUBSTITUTE(G2830," ",""),SUBSTITUTE('Look Up Values'!$I$2:$I$10," ",""),0)),"","State error")),"")</f>
        <v/>
      </c>
      <c r="R2830" s="260" t="str">
        <f t="shared" si="89"/>
        <v/>
      </c>
    </row>
    <row r="2831" spans="1:18" ht="15.75">
      <c r="A2831" s="250">
        <v>2824</v>
      </c>
      <c r="B2831" s="198"/>
      <c r="C2831" s="25"/>
      <c r="D2831" s="25"/>
      <c r="E2831" s="25"/>
      <c r="F2831" s="25"/>
      <c r="G2831" s="26"/>
      <c r="H2831" s="27"/>
      <c r="I2831" s="28"/>
      <c r="J2831" s="430"/>
      <c r="K2831" s="48"/>
      <c r="L2831" s="457" t="str">
        <f t="shared" si="88"/>
        <v/>
      </c>
      <c r="M2831" s="245" cm="1">
        <f t="array" ref="M2831">SUMPRODUCT(--(N2831:Q2831&lt;&gt;"")) + IF(TRIM(R2831)="",0,LEN(R2831)-LEN(SUBSTITUTE(R2831,",",""))+1)</f>
        <v>0</v>
      </c>
      <c r="N2831" s="242" t="str">
        <f>IF(AND(I2831&lt;&gt;0,I2831&lt;&gt;""),IF(TRIM(SUBSTITUTE(B2831,CHAR(160),""))="","",IF(ISNUMBER(MATCH(TRIM(SUBSTITUTE(B2831,CHAR(160),"")),'Look Up Values'!$B$2:$B$500,0)),"","Origin error")),"")</f>
        <v/>
      </c>
      <c r="O2831" s="242" t="str">
        <f>IF(AND(I2831&lt;&gt;0,I2831&lt;&gt;""),IF(C2831="","",IF(AND(ISNUMBER(--LEFT(C2831,FIND(" ",C2831&amp;" ")-1)),OR(LEN(LEFT(C2831,FIND(" ",C2831&amp;" ")-1))=6,LEN(LEFT(C2831,FIND(" ",C2831&amp;" ")-1))=7),OR(ISNUMBER(MATCH(LEFT(C2831,FIND(" ",C2831&amp;" ")-1),'Look Up Values'!$G$2:$G$1000,0)),ISNUMBER(MATCH(LEFT(C2831,FIND(" ",C2831&amp;" ")-1),'Look Up Values'!$AE$2:$AE$2000,0)))),"","EWC error")),"")</f>
        <v/>
      </c>
      <c r="P2831" s="242" t="str" cm="1">
        <f t="array" ref="P2831">IF(AND(I2831&lt;&gt;0,I2831&lt;&gt;""),IF(D2831="","",IF(ISNUMBER(MATCH(SUBSTITUTE(D2831," ",""),SUBSTITUTE('Look Up Values'!$S$2:$S$120," ",""),0)),"","D&amp;R error")),"")</f>
        <v/>
      </c>
      <c r="Q2831" s="242" t="str" cm="1">
        <f t="array" ref="Q2831">IF(AND(I2831&lt;&gt;0,I2831&lt;&gt;""),IF(G2831="","",IF(ISNUMBER(MATCH(SUBSTITUTE(G2831," ",""),SUBSTITUTE('Look Up Values'!$I$2:$I$10," ",""),0)),"","State error")),"")</f>
        <v/>
      </c>
      <c r="R2831" s="260" t="str">
        <f t="shared" si="89"/>
        <v/>
      </c>
    </row>
    <row r="2832" spans="1:18" ht="15.75">
      <c r="A2832" s="250">
        <v>2825</v>
      </c>
      <c r="B2832" s="198"/>
      <c r="C2832" s="25"/>
      <c r="D2832" s="25"/>
      <c r="E2832" s="25"/>
      <c r="F2832" s="25"/>
      <c r="G2832" s="26"/>
      <c r="H2832" s="27"/>
      <c r="I2832" s="28"/>
      <c r="J2832" s="430"/>
      <c r="K2832" s="48"/>
      <c r="L2832" s="457" t="str">
        <f t="shared" si="88"/>
        <v/>
      </c>
      <c r="M2832" s="245" cm="1">
        <f t="array" ref="M2832">SUMPRODUCT(--(N2832:Q2832&lt;&gt;"")) + IF(TRIM(R2832)="",0,LEN(R2832)-LEN(SUBSTITUTE(R2832,",",""))+1)</f>
        <v>0</v>
      </c>
      <c r="N2832" s="242" t="str">
        <f>IF(AND(I2832&lt;&gt;0,I2832&lt;&gt;""),IF(TRIM(SUBSTITUTE(B2832,CHAR(160),""))="","",IF(ISNUMBER(MATCH(TRIM(SUBSTITUTE(B2832,CHAR(160),"")),'Look Up Values'!$B$2:$B$500,0)),"","Origin error")),"")</f>
        <v/>
      </c>
      <c r="O2832" s="242" t="str">
        <f>IF(AND(I2832&lt;&gt;0,I2832&lt;&gt;""),IF(C2832="","",IF(AND(ISNUMBER(--LEFT(C2832,FIND(" ",C2832&amp;" ")-1)),OR(LEN(LEFT(C2832,FIND(" ",C2832&amp;" ")-1))=6,LEN(LEFT(C2832,FIND(" ",C2832&amp;" ")-1))=7),OR(ISNUMBER(MATCH(LEFT(C2832,FIND(" ",C2832&amp;" ")-1),'Look Up Values'!$G$2:$G$1000,0)),ISNUMBER(MATCH(LEFT(C2832,FIND(" ",C2832&amp;" ")-1),'Look Up Values'!$AE$2:$AE$2000,0)))),"","EWC error")),"")</f>
        <v/>
      </c>
      <c r="P2832" s="242" t="str" cm="1">
        <f t="array" ref="P2832">IF(AND(I2832&lt;&gt;0,I2832&lt;&gt;""),IF(D2832="","",IF(ISNUMBER(MATCH(SUBSTITUTE(D2832," ",""),SUBSTITUTE('Look Up Values'!$S$2:$S$120," ",""),0)),"","D&amp;R error")),"")</f>
        <v/>
      </c>
      <c r="Q2832" s="242" t="str" cm="1">
        <f t="array" ref="Q2832">IF(AND(I2832&lt;&gt;0,I2832&lt;&gt;""),IF(G2832="","",IF(ISNUMBER(MATCH(SUBSTITUTE(G2832," ",""),SUBSTITUTE('Look Up Values'!$I$2:$I$10," ",""),0)),"","State error")),"")</f>
        <v/>
      </c>
      <c r="R2832" s="260" t="str">
        <f t="shared" si="89"/>
        <v/>
      </c>
    </row>
    <row r="2833" spans="1:18" ht="15.75">
      <c r="A2833" s="250">
        <v>2826</v>
      </c>
      <c r="B2833" s="198"/>
      <c r="C2833" s="25"/>
      <c r="D2833" s="25"/>
      <c r="E2833" s="25"/>
      <c r="F2833" s="25"/>
      <c r="G2833" s="26"/>
      <c r="H2833" s="27"/>
      <c r="I2833" s="28"/>
      <c r="J2833" s="430"/>
      <c r="K2833" s="48"/>
      <c r="L2833" s="457" t="str">
        <f t="shared" si="88"/>
        <v/>
      </c>
      <c r="M2833" s="245" cm="1">
        <f t="array" ref="M2833">SUMPRODUCT(--(N2833:Q2833&lt;&gt;"")) + IF(TRIM(R2833)="",0,LEN(R2833)-LEN(SUBSTITUTE(R2833,",",""))+1)</f>
        <v>0</v>
      </c>
      <c r="N2833" s="242" t="str">
        <f>IF(AND(I2833&lt;&gt;0,I2833&lt;&gt;""),IF(TRIM(SUBSTITUTE(B2833,CHAR(160),""))="","",IF(ISNUMBER(MATCH(TRIM(SUBSTITUTE(B2833,CHAR(160),"")),'Look Up Values'!$B$2:$B$500,0)),"","Origin error")),"")</f>
        <v/>
      </c>
      <c r="O2833" s="242" t="str">
        <f>IF(AND(I2833&lt;&gt;0,I2833&lt;&gt;""),IF(C2833="","",IF(AND(ISNUMBER(--LEFT(C2833,FIND(" ",C2833&amp;" ")-1)),OR(LEN(LEFT(C2833,FIND(" ",C2833&amp;" ")-1))=6,LEN(LEFT(C2833,FIND(" ",C2833&amp;" ")-1))=7),OR(ISNUMBER(MATCH(LEFT(C2833,FIND(" ",C2833&amp;" ")-1),'Look Up Values'!$G$2:$G$1000,0)),ISNUMBER(MATCH(LEFT(C2833,FIND(" ",C2833&amp;" ")-1),'Look Up Values'!$AE$2:$AE$2000,0)))),"","EWC error")),"")</f>
        <v/>
      </c>
      <c r="P2833" s="242" t="str" cm="1">
        <f t="array" ref="P2833">IF(AND(I2833&lt;&gt;0,I2833&lt;&gt;""),IF(D2833="","",IF(ISNUMBER(MATCH(SUBSTITUTE(D2833," ",""),SUBSTITUTE('Look Up Values'!$S$2:$S$120," ",""),0)),"","D&amp;R error")),"")</f>
        <v/>
      </c>
      <c r="Q2833" s="242" t="str" cm="1">
        <f t="array" ref="Q2833">IF(AND(I2833&lt;&gt;0,I2833&lt;&gt;""),IF(G2833="","",IF(ISNUMBER(MATCH(SUBSTITUTE(G2833," ",""),SUBSTITUTE('Look Up Values'!$I$2:$I$10," ",""),0)),"","State error")),"")</f>
        <v/>
      </c>
      <c r="R2833" s="260" t="str">
        <f t="shared" si="89"/>
        <v/>
      </c>
    </row>
    <row r="2834" spans="1:18" ht="15.75">
      <c r="A2834" s="250">
        <v>2827</v>
      </c>
      <c r="B2834" s="198"/>
      <c r="C2834" s="25"/>
      <c r="D2834" s="25"/>
      <c r="E2834" s="25"/>
      <c r="F2834" s="25"/>
      <c r="G2834" s="26"/>
      <c r="H2834" s="27"/>
      <c r="I2834" s="28"/>
      <c r="J2834" s="430"/>
      <c r="K2834" s="48"/>
      <c r="L2834" s="457" t="str">
        <f t="shared" si="88"/>
        <v/>
      </c>
      <c r="M2834" s="245" cm="1">
        <f t="array" ref="M2834">SUMPRODUCT(--(N2834:Q2834&lt;&gt;"")) + IF(TRIM(R2834)="",0,LEN(R2834)-LEN(SUBSTITUTE(R2834,",",""))+1)</f>
        <v>0</v>
      </c>
      <c r="N2834" s="242" t="str">
        <f>IF(AND(I2834&lt;&gt;0,I2834&lt;&gt;""),IF(TRIM(SUBSTITUTE(B2834,CHAR(160),""))="","",IF(ISNUMBER(MATCH(TRIM(SUBSTITUTE(B2834,CHAR(160),"")),'Look Up Values'!$B$2:$B$500,0)),"","Origin error")),"")</f>
        <v/>
      </c>
      <c r="O2834" s="242" t="str">
        <f>IF(AND(I2834&lt;&gt;0,I2834&lt;&gt;""),IF(C2834="","",IF(AND(ISNUMBER(--LEFT(C2834,FIND(" ",C2834&amp;" ")-1)),OR(LEN(LEFT(C2834,FIND(" ",C2834&amp;" ")-1))=6,LEN(LEFT(C2834,FIND(" ",C2834&amp;" ")-1))=7),OR(ISNUMBER(MATCH(LEFT(C2834,FIND(" ",C2834&amp;" ")-1),'Look Up Values'!$G$2:$G$1000,0)),ISNUMBER(MATCH(LEFT(C2834,FIND(" ",C2834&amp;" ")-1),'Look Up Values'!$AE$2:$AE$2000,0)))),"","EWC error")),"")</f>
        <v/>
      </c>
      <c r="P2834" s="242" t="str" cm="1">
        <f t="array" ref="P2834">IF(AND(I2834&lt;&gt;0,I2834&lt;&gt;""),IF(D2834="","",IF(ISNUMBER(MATCH(SUBSTITUTE(D2834," ",""),SUBSTITUTE('Look Up Values'!$S$2:$S$120," ",""),0)),"","D&amp;R error")),"")</f>
        <v/>
      </c>
      <c r="Q2834" s="242" t="str" cm="1">
        <f t="array" ref="Q2834">IF(AND(I2834&lt;&gt;0,I2834&lt;&gt;""),IF(G2834="","",IF(ISNUMBER(MATCH(SUBSTITUTE(G2834," ",""),SUBSTITUTE('Look Up Values'!$I$2:$I$10," ",""),0)),"","State error")),"")</f>
        <v/>
      </c>
      <c r="R2834" s="260" t="str">
        <f t="shared" si="89"/>
        <v/>
      </c>
    </row>
    <row r="2835" spans="1:18" ht="15.75">
      <c r="A2835" s="250">
        <v>2828</v>
      </c>
      <c r="B2835" s="198"/>
      <c r="C2835" s="25"/>
      <c r="D2835" s="25"/>
      <c r="E2835" s="25"/>
      <c r="F2835" s="25"/>
      <c r="G2835" s="26"/>
      <c r="H2835" s="27"/>
      <c r="I2835" s="28"/>
      <c r="J2835" s="430"/>
      <c r="K2835" s="48"/>
      <c r="L2835" s="457" t="str">
        <f t="shared" si="88"/>
        <v/>
      </c>
      <c r="M2835" s="245" cm="1">
        <f t="array" ref="M2835">SUMPRODUCT(--(N2835:Q2835&lt;&gt;"")) + IF(TRIM(R2835)="",0,LEN(R2835)-LEN(SUBSTITUTE(R2835,",",""))+1)</f>
        <v>0</v>
      </c>
      <c r="N2835" s="242" t="str">
        <f>IF(AND(I2835&lt;&gt;0,I2835&lt;&gt;""),IF(TRIM(SUBSTITUTE(B2835,CHAR(160),""))="","",IF(ISNUMBER(MATCH(TRIM(SUBSTITUTE(B2835,CHAR(160),"")),'Look Up Values'!$B$2:$B$500,0)),"","Origin error")),"")</f>
        <v/>
      </c>
      <c r="O2835" s="242" t="str">
        <f>IF(AND(I2835&lt;&gt;0,I2835&lt;&gt;""),IF(C2835="","",IF(AND(ISNUMBER(--LEFT(C2835,FIND(" ",C2835&amp;" ")-1)),OR(LEN(LEFT(C2835,FIND(" ",C2835&amp;" ")-1))=6,LEN(LEFT(C2835,FIND(" ",C2835&amp;" ")-1))=7),OR(ISNUMBER(MATCH(LEFT(C2835,FIND(" ",C2835&amp;" ")-1),'Look Up Values'!$G$2:$G$1000,0)),ISNUMBER(MATCH(LEFT(C2835,FIND(" ",C2835&amp;" ")-1),'Look Up Values'!$AE$2:$AE$2000,0)))),"","EWC error")),"")</f>
        <v/>
      </c>
      <c r="P2835" s="242" t="str" cm="1">
        <f t="array" ref="P2835">IF(AND(I2835&lt;&gt;0,I2835&lt;&gt;""),IF(D2835="","",IF(ISNUMBER(MATCH(SUBSTITUTE(D2835," ",""),SUBSTITUTE('Look Up Values'!$S$2:$S$120," ",""),0)),"","D&amp;R error")),"")</f>
        <v/>
      </c>
      <c r="Q2835" s="242" t="str" cm="1">
        <f t="array" ref="Q2835">IF(AND(I2835&lt;&gt;0,I2835&lt;&gt;""),IF(G2835="","",IF(ISNUMBER(MATCH(SUBSTITUTE(G2835," ",""),SUBSTITUTE('Look Up Values'!$I$2:$I$10," ",""),0)),"","State error")),"")</f>
        <v/>
      </c>
      <c r="R2835" s="260" t="str">
        <f t="shared" si="89"/>
        <v/>
      </c>
    </row>
    <row r="2836" spans="1:18" ht="15.75">
      <c r="A2836" s="250">
        <v>2829</v>
      </c>
      <c r="B2836" s="198"/>
      <c r="C2836" s="25"/>
      <c r="D2836" s="25"/>
      <c r="E2836" s="25"/>
      <c r="F2836" s="25"/>
      <c r="G2836" s="26"/>
      <c r="H2836" s="27"/>
      <c r="I2836" s="28"/>
      <c r="J2836" s="430"/>
      <c r="K2836" s="48"/>
      <c r="L2836" s="457" t="str">
        <f t="shared" si="88"/>
        <v/>
      </c>
      <c r="M2836" s="245" cm="1">
        <f t="array" ref="M2836">SUMPRODUCT(--(N2836:Q2836&lt;&gt;"")) + IF(TRIM(R2836)="",0,LEN(R2836)-LEN(SUBSTITUTE(R2836,",",""))+1)</f>
        <v>0</v>
      </c>
      <c r="N2836" s="242" t="str">
        <f>IF(AND(I2836&lt;&gt;0,I2836&lt;&gt;""),IF(TRIM(SUBSTITUTE(B2836,CHAR(160),""))="","",IF(ISNUMBER(MATCH(TRIM(SUBSTITUTE(B2836,CHAR(160),"")),'Look Up Values'!$B$2:$B$500,0)),"","Origin error")),"")</f>
        <v/>
      </c>
      <c r="O2836" s="242" t="str">
        <f>IF(AND(I2836&lt;&gt;0,I2836&lt;&gt;""),IF(C2836="","",IF(AND(ISNUMBER(--LEFT(C2836,FIND(" ",C2836&amp;" ")-1)),OR(LEN(LEFT(C2836,FIND(" ",C2836&amp;" ")-1))=6,LEN(LEFT(C2836,FIND(" ",C2836&amp;" ")-1))=7),OR(ISNUMBER(MATCH(LEFT(C2836,FIND(" ",C2836&amp;" ")-1),'Look Up Values'!$G$2:$G$1000,0)),ISNUMBER(MATCH(LEFT(C2836,FIND(" ",C2836&amp;" ")-1),'Look Up Values'!$AE$2:$AE$2000,0)))),"","EWC error")),"")</f>
        <v/>
      </c>
      <c r="P2836" s="242" t="str" cm="1">
        <f t="array" ref="P2836">IF(AND(I2836&lt;&gt;0,I2836&lt;&gt;""),IF(D2836="","",IF(ISNUMBER(MATCH(SUBSTITUTE(D2836," ",""),SUBSTITUTE('Look Up Values'!$S$2:$S$120," ",""),0)),"","D&amp;R error")),"")</f>
        <v/>
      </c>
      <c r="Q2836" s="242" t="str" cm="1">
        <f t="array" ref="Q2836">IF(AND(I2836&lt;&gt;0,I2836&lt;&gt;""),IF(G2836="","",IF(ISNUMBER(MATCH(SUBSTITUTE(G2836," ",""),SUBSTITUTE('Look Up Values'!$I$2:$I$10," ",""),0)),"","State error")),"")</f>
        <v/>
      </c>
      <c r="R2836" s="260" t="str">
        <f t="shared" si="89"/>
        <v/>
      </c>
    </row>
    <row r="2837" spans="1:18" ht="15.75">
      <c r="A2837" s="250">
        <v>2830</v>
      </c>
      <c r="B2837" s="198"/>
      <c r="C2837" s="25"/>
      <c r="D2837" s="25"/>
      <c r="E2837" s="25"/>
      <c r="F2837" s="25"/>
      <c r="G2837" s="26"/>
      <c r="H2837" s="27"/>
      <c r="I2837" s="28"/>
      <c r="J2837" s="430"/>
      <c r="K2837" s="48"/>
      <c r="L2837" s="457" t="str">
        <f t="shared" si="88"/>
        <v/>
      </c>
      <c r="M2837" s="245" cm="1">
        <f t="array" ref="M2837">SUMPRODUCT(--(N2837:Q2837&lt;&gt;"")) + IF(TRIM(R2837)="",0,LEN(R2837)-LEN(SUBSTITUTE(R2837,",",""))+1)</f>
        <v>0</v>
      </c>
      <c r="N2837" s="242" t="str">
        <f>IF(AND(I2837&lt;&gt;0,I2837&lt;&gt;""),IF(TRIM(SUBSTITUTE(B2837,CHAR(160),""))="","",IF(ISNUMBER(MATCH(TRIM(SUBSTITUTE(B2837,CHAR(160),"")),'Look Up Values'!$B$2:$B$500,0)),"","Origin error")),"")</f>
        <v/>
      </c>
      <c r="O2837" s="242" t="str">
        <f>IF(AND(I2837&lt;&gt;0,I2837&lt;&gt;""),IF(C2837="","",IF(AND(ISNUMBER(--LEFT(C2837,FIND(" ",C2837&amp;" ")-1)),OR(LEN(LEFT(C2837,FIND(" ",C2837&amp;" ")-1))=6,LEN(LEFT(C2837,FIND(" ",C2837&amp;" ")-1))=7),OR(ISNUMBER(MATCH(LEFT(C2837,FIND(" ",C2837&amp;" ")-1),'Look Up Values'!$G$2:$G$1000,0)),ISNUMBER(MATCH(LEFT(C2837,FIND(" ",C2837&amp;" ")-1),'Look Up Values'!$AE$2:$AE$2000,0)))),"","EWC error")),"")</f>
        <v/>
      </c>
      <c r="P2837" s="242" t="str" cm="1">
        <f t="array" ref="P2837">IF(AND(I2837&lt;&gt;0,I2837&lt;&gt;""),IF(D2837="","",IF(ISNUMBER(MATCH(SUBSTITUTE(D2837," ",""),SUBSTITUTE('Look Up Values'!$S$2:$S$120," ",""),0)),"","D&amp;R error")),"")</f>
        <v/>
      </c>
      <c r="Q2837" s="242" t="str" cm="1">
        <f t="array" ref="Q2837">IF(AND(I2837&lt;&gt;0,I2837&lt;&gt;""),IF(G2837="","",IF(ISNUMBER(MATCH(SUBSTITUTE(G2837," ",""),SUBSTITUTE('Look Up Values'!$I$2:$I$10," ",""),0)),"","State error")),"")</f>
        <v/>
      </c>
      <c r="R2837" s="260" t="str">
        <f t="shared" si="89"/>
        <v/>
      </c>
    </row>
    <row r="2838" spans="1:18" ht="15.75">
      <c r="A2838" s="250">
        <v>2831</v>
      </c>
      <c r="B2838" s="198"/>
      <c r="C2838" s="25"/>
      <c r="D2838" s="25"/>
      <c r="E2838" s="25"/>
      <c r="F2838" s="25"/>
      <c r="G2838" s="26"/>
      <c r="H2838" s="27"/>
      <c r="I2838" s="28"/>
      <c r="J2838" s="430"/>
      <c r="K2838" s="48"/>
      <c r="L2838" s="457" t="str">
        <f t="shared" si="88"/>
        <v/>
      </c>
      <c r="M2838" s="245" cm="1">
        <f t="array" ref="M2838">SUMPRODUCT(--(N2838:Q2838&lt;&gt;"")) + IF(TRIM(R2838)="",0,LEN(R2838)-LEN(SUBSTITUTE(R2838,",",""))+1)</f>
        <v>0</v>
      </c>
      <c r="N2838" s="242" t="str">
        <f>IF(AND(I2838&lt;&gt;0,I2838&lt;&gt;""),IF(TRIM(SUBSTITUTE(B2838,CHAR(160),""))="","",IF(ISNUMBER(MATCH(TRIM(SUBSTITUTE(B2838,CHAR(160),"")),'Look Up Values'!$B$2:$B$500,0)),"","Origin error")),"")</f>
        <v/>
      </c>
      <c r="O2838" s="242" t="str">
        <f>IF(AND(I2838&lt;&gt;0,I2838&lt;&gt;""),IF(C2838="","",IF(AND(ISNUMBER(--LEFT(C2838,FIND(" ",C2838&amp;" ")-1)),OR(LEN(LEFT(C2838,FIND(" ",C2838&amp;" ")-1))=6,LEN(LEFT(C2838,FIND(" ",C2838&amp;" ")-1))=7),OR(ISNUMBER(MATCH(LEFT(C2838,FIND(" ",C2838&amp;" ")-1),'Look Up Values'!$G$2:$G$1000,0)),ISNUMBER(MATCH(LEFT(C2838,FIND(" ",C2838&amp;" ")-1),'Look Up Values'!$AE$2:$AE$2000,0)))),"","EWC error")),"")</f>
        <v/>
      </c>
      <c r="P2838" s="242" t="str" cm="1">
        <f t="array" ref="P2838">IF(AND(I2838&lt;&gt;0,I2838&lt;&gt;""),IF(D2838="","",IF(ISNUMBER(MATCH(SUBSTITUTE(D2838," ",""),SUBSTITUTE('Look Up Values'!$S$2:$S$120," ",""),0)),"","D&amp;R error")),"")</f>
        <v/>
      </c>
      <c r="Q2838" s="242" t="str" cm="1">
        <f t="array" ref="Q2838">IF(AND(I2838&lt;&gt;0,I2838&lt;&gt;""),IF(G2838="","",IF(ISNUMBER(MATCH(SUBSTITUTE(G2838," ",""),SUBSTITUTE('Look Up Values'!$I$2:$I$10," ",""),0)),"","State error")),"")</f>
        <v/>
      </c>
      <c r="R2838" s="260" t="str">
        <f t="shared" si="89"/>
        <v/>
      </c>
    </row>
    <row r="2839" spans="1:18" ht="15.75">
      <c r="A2839" s="250">
        <v>2832</v>
      </c>
      <c r="B2839" s="198"/>
      <c r="C2839" s="25"/>
      <c r="D2839" s="25"/>
      <c r="E2839" s="25"/>
      <c r="F2839" s="25"/>
      <c r="G2839" s="26"/>
      <c r="H2839" s="27"/>
      <c r="I2839" s="28"/>
      <c r="J2839" s="430"/>
      <c r="K2839" s="48"/>
      <c r="L2839" s="457" t="str">
        <f t="shared" si="88"/>
        <v/>
      </c>
      <c r="M2839" s="245" cm="1">
        <f t="array" ref="M2839">SUMPRODUCT(--(N2839:Q2839&lt;&gt;"")) + IF(TRIM(R2839)="",0,LEN(R2839)-LEN(SUBSTITUTE(R2839,",",""))+1)</f>
        <v>0</v>
      </c>
      <c r="N2839" s="242" t="str">
        <f>IF(AND(I2839&lt;&gt;0,I2839&lt;&gt;""),IF(TRIM(SUBSTITUTE(B2839,CHAR(160),""))="","",IF(ISNUMBER(MATCH(TRIM(SUBSTITUTE(B2839,CHAR(160),"")),'Look Up Values'!$B$2:$B$500,0)),"","Origin error")),"")</f>
        <v/>
      </c>
      <c r="O2839" s="242" t="str">
        <f>IF(AND(I2839&lt;&gt;0,I2839&lt;&gt;""),IF(C2839="","",IF(AND(ISNUMBER(--LEFT(C2839,FIND(" ",C2839&amp;" ")-1)),OR(LEN(LEFT(C2839,FIND(" ",C2839&amp;" ")-1))=6,LEN(LEFT(C2839,FIND(" ",C2839&amp;" ")-1))=7),OR(ISNUMBER(MATCH(LEFT(C2839,FIND(" ",C2839&amp;" ")-1),'Look Up Values'!$G$2:$G$1000,0)),ISNUMBER(MATCH(LEFT(C2839,FIND(" ",C2839&amp;" ")-1),'Look Up Values'!$AE$2:$AE$2000,0)))),"","EWC error")),"")</f>
        <v/>
      </c>
      <c r="P2839" s="242" t="str" cm="1">
        <f t="array" ref="P2839">IF(AND(I2839&lt;&gt;0,I2839&lt;&gt;""),IF(D2839="","",IF(ISNUMBER(MATCH(SUBSTITUTE(D2839," ",""),SUBSTITUTE('Look Up Values'!$S$2:$S$120," ",""),0)),"","D&amp;R error")),"")</f>
        <v/>
      </c>
      <c r="Q2839" s="242" t="str" cm="1">
        <f t="array" ref="Q2839">IF(AND(I2839&lt;&gt;0,I2839&lt;&gt;""),IF(G2839="","",IF(ISNUMBER(MATCH(SUBSTITUTE(G2839," ",""),SUBSTITUTE('Look Up Values'!$I$2:$I$10," ",""),0)),"","State error")),"")</f>
        <v/>
      </c>
      <c r="R2839" s="260" t="str">
        <f t="shared" si="89"/>
        <v/>
      </c>
    </row>
    <row r="2840" spans="1:18" ht="15.75">
      <c r="A2840" s="250">
        <v>2833</v>
      </c>
      <c r="B2840" s="198"/>
      <c r="C2840" s="25"/>
      <c r="D2840" s="25"/>
      <c r="E2840" s="25"/>
      <c r="F2840" s="25"/>
      <c r="G2840" s="26"/>
      <c r="H2840" s="27"/>
      <c r="I2840" s="28"/>
      <c r="J2840" s="430"/>
      <c r="K2840" s="48"/>
      <c r="L2840" s="457" t="str">
        <f t="shared" si="88"/>
        <v/>
      </c>
      <c r="M2840" s="245" cm="1">
        <f t="array" ref="M2840">SUMPRODUCT(--(N2840:Q2840&lt;&gt;"")) + IF(TRIM(R2840)="",0,LEN(R2840)-LEN(SUBSTITUTE(R2840,",",""))+1)</f>
        <v>0</v>
      </c>
      <c r="N2840" s="242" t="str">
        <f>IF(AND(I2840&lt;&gt;0,I2840&lt;&gt;""),IF(TRIM(SUBSTITUTE(B2840,CHAR(160),""))="","",IF(ISNUMBER(MATCH(TRIM(SUBSTITUTE(B2840,CHAR(160),"")),'Look Up Values'!$B$2:$B$500,0)),"","Origin error")),"")</f>
        <v/>
      </c>
      <c r="O2840" s="242" t="str">
        <f>IF(AND(I2840&lt;&gt;0,I2840&lt;&gt;""),IF(C2840="","",IF(AND(ISNUMBER(--LEFT(C2840,FIND(" ",C2840&amp;" ")-1)),OR(LEN(LEFT(C2840,FIND(" ",C2840&amp;" ")-1))=6,LEN(LEFT(C2840,FIND(" ",C2840&amp;" ")-1))=7),OR(ISNUMBER(MATCH(LEFT(C2840,FIND(" ",C2840&amp;" ")-1),'Look Up Values'!$G$2:$G$1000,0)),ISNUMBER(MATCH(LEFT(C2840,FIND(" ",C2840&amp;" ")-1),'Look Up Values'!$AE$2:$AE$2000,0)))),"","EWC error")),"")</f>
        <v/>
      </c>
      <c r="P2840" s="242" t="str" cm="1">
        <f t="array" ref="P2840">IF(AND(I2840&lt;&gt;0,I2840&lt;&gt;""),IF(D2840="","",IF(ISNUMBER(MATCH(SUBSTITUTE(D2840," ",""),SUBSTITUTE('Look Up Values'!$S$2:$S$120," ",""),0)),"","D&amp;R error")),"")</f>
        <v/>
      </c>
      <c r="Q2840" s="242" t="str" cm="1">
        <f t="array" ref="Q2840">IF(AND(I2840&lt;&gt;0,I2840&lt;&gt;""),IF(G2840="","",IF(ISNUMBER(MATCH(SUBSTITUTE(G2840," ",""),SUBSTITUTE('Look Up Values'!$I$2:$I$10," ",""),0)),"","State error")),"")</f>
        <v/>
      </c>
      <c r="R2840" s="260" t="str">
        <f t="shared" si="89"/>
        <v/>
      </c>
    </row>
    <row r="2841" spans="1:18" ht="15.75">
      <c r="A2841" s="250">
        <v>2834</v>
      </c>
      <c r="B2841" s="198"/>
      <c r="C2841" s="25"/>
      <c r="D2841" s="25"/>
      <c r="E2841" s="25"/>
      <c r="F2841" s="25"/>
      <c r="G2841" s="26"/>
      <c r="H2841" s="27"/>
      <c r="I2841" s="28"/>
      <c r="J2841" s="430"/>
      <c r="K2841" s="48"/>
      <c r="L2841" s="457" t="str">
        <f t="shared" si="88"/>
        <v/>
      </c>
      <c r="M2841" s="245" cm="1">
        <f t="array" ref="M2841">SUMPRODUCT(--(N2841:Q2841&lt;&gt;"")) + IF(TRIM(R2841)="",0,LEN(R2841)-LEN(SUBSTITUTE(R2841,",",""))+1)</f>
        <v>0</v>
      </c>
      <c r="N2841" s="242" t="str">
        <f>IF(AND(I2841&lt;&gt;0,I2841&lt;&gt;""),IF(TRIM(SUBSTITUTE(B2841,CHAR(160),""))="","",IF(ISNUMBER(MATCH(TRIM(SUBSTITUTE(B2841,CHAR(160),"")),'Look Up Values'!$B$2:$B$500,0)),"","Origin error")),"")</f>
        <v/>
      </c>
      <c r="O2841" s="242" t="str">
        <f>IF(AND(I2841&lt;&gt;0,I2841&lt;&gt;""),IF(C2841="","",IF(AND(ISNUMBER(--LEFT(C2841,FIND(" ",C2841&amp;" ")-1)),OR(LEN(LEFT(C2841,FIND(" ",C2841&amp;" ")-1))=6,LEN(LEFT(C2841,FIND(" ",C2841&amp;" ")-1))=7),OR(ISNUMBER(MATCH(LEFT(C2841,FIND(" ",C2841&amp;" ")-1),'Look Up Values'!$G$2:$G$1000,0)),ISNUMBER(MATCH(LEFT(C2841,FIND(" ",C2841&amp;" ")-1),'Look Up Values'!$AE$2:$AE$2000,0)))),"","EWC error")),"")</f>
        <v/>
      </c>
      <c r="P2841" s="242" t="str" cm="1">
        <f t="array" ref="P2841">IF(AND(I2841&lt;&gt;0,I2841&lt;&gt;""),IF(D2841="","",IF(ISNUMBER(MATCH(SUBSTITUTE(D2841," ",""),SUBSTITUTE('Look Up Values'!$S$2:$S$120," ",""),0)),"","D&amp;R error")),"")</f>
        <v/>
      </c>
      <c r="Q2841" s="242" t="str" cm="1">
        <f t="array" ref="Q2841">IF(AND(I2841&lt;&gt;0,I2841&lt;&gt;""),IF(G2841="","",IF(ISNUMBER(MATCH(SUBSTITUTE(G2841," ",""),SUBSTITUTE('Look Up Values'!$I$2:$I$10," ",""),0)),"","State error")),"")</f>
        <v/>
      </c>
      <c r="R2841" s="260" t="str">
        <f t="shared" si="89"/>
        <v/>
      </c>
    </row>
    <row r="2842" spans="1:18" ht="15.75">
      <c r="A2842" s="250">
        <v>2835</v>
      </c>
      <c r="B2842" s="198"/>
      <c r="C2842" s="25"/>
      <c r="D2842" s="25"/>
      <c r="E2842" s="25"/>
      <c r="F2842" s="25"/>
      <c r="G2842" s="26"/>
      <c r="H2842" s="27"/>
      <c r="I2842" s="28"/>
      <c r="J2842" s="430"/>
      <c r="K2842" s="48"/>
      <c r="L2842" s="457" t="str">
        <f t="shared" si="88"/>
        <v/>
      </c>
      <c r="M2842" s="245" cm="1">
        <f t="array" ref="M2842">SUMPRODUCT(--(N2842:Q2842&lt;&gt;"")) + IF(TRIM(R2842)="",0,LEN(R2842)-LEN(SUBSTITUTE(R2842,",",""))+1)</f>
        <v>0</v>
      </c>
      <c r="N2842" s="242" t="str">
        <f>IF(AND(I2842&lt;&gt;0,I2842&lt;&gt;""),IF(TRIM(SUBSTITUTE(B2842,CHAR(160),""))="","",IF(ISNUMBER(MATCH(TRIM(SUBSTITUTE(B2842,CHAR(160),"")),'Look Up Values'!$B$2:$B$500,0)),"","Origin error")),"")</f>
        <v/>
      </c>
      <c r="O2842" s="242" t="str">
        <f>IF(AND(I2842&lt;&gt;0,I2842&lt;&gt;""),IF(C2842="","",IF(AND(ISNUMBER(--LEFT(C2842,FIND(" ",C2842&amp;" ")-1)),OR(LEN(LEFT(C2842,FIND(" ",C2842&amp;" ")-1))=6,LEN(LEFT(C2842,FIND(" ",C2842&amp;" ")-1))=7),OR(ISNUMBER(MATCH(LEFT(C2842,FIND(" ",C2842&amp;" ")-1),'Look Up Values'!$G$2:$G$1000,0)),ISNUMBER(MATCH(LEFT(C2842,FIND(" ",C2842&amp;" ")-1),'Look Up Values'!$AE$2:$AE$2000,0)))),"","EWC error")),"")</f>
        <v/>
      </c>
      <c r="P2842" s="242" t="str" cm="1">
        <f t="array" ref="P2842">IF(AND(I2842&lt;&gt;0,I2842&lt;&gt;""),IF(D2842="","",IF(ISNUMBER(MATCH(SUBSTITUTE(D2842," ",""),SUBSTITUTE('Look Up Values'!$S$2:$S$120," ",""),0)),"","D&amp;R error")),"")</f>
        <v/>
      </c>
      <c r="Q2842" s="242" t="str" cm="1">
        <f t="array" ref="Q2842">IF(AND(I2842&lt;&gt;0,I2842&lt;&gt;""),IF(G2842="","",IF(ISNUMBER(MATCH(SUBSTITUTE(G2842," ",""),SUBSTITUTE('Look Up Values'!$I$2:$I$10," ",""),0)),"","State error")),"")</f>
        <v/>
      </c>
      <c r="R2842" s="260" t="str">
        <f t="shared" si="89"/>
        <v/>
      </c>
    </row>
    <row r="2843" spans="1:18" ht="15.75">
      <c r="A2843" s="250">
        <v>2836</v>
      </c>
      <c r="B2843" s="198"/>
      <c r="C2843" s="25"/>
      <c r="D2843" s="25"/>
      <c r="E2843" s="25"/>
      <c r="F2843" s="25"/>
      <c r="G2843" s="26"/>
      <c r="H2843" s="27"/>
      <c r="I2843" s="28"/>
      <c r="J2843" s="430"/>
      <c r="K2843" s="48"/>
      <c r="L2843" s="457" t="str">
        <f t="shared" si="88"/>
        <v/>
      </c>
      <c r="M2843" s="245" cm="1">
        <f t="array" ref="M2843">SUMPRODUCT(--(N2843:Q2843&lt;&gt;"")) + IF(TRIM(R2843)="",0,LEN(R2843)-LEN(SUBSTITUTE(R2843,",",""))+1)</f>
        <v>0</v>
      </c>
      <c r="N2843" s="242" t="str">
        <f>IF(AND(I2843&lt;&gt;0,I2843&lt;&gt;""),IF(TRIM(SUBSTITUTE(B2843,CHAR(160),""))="","",IF(ISNUMBER(MATCH(TRIM(SUBSTITUTE(B2843,CHAR(160),"")),'Look Up Values'!$B$2:$B$500,0)),"","Origin error")),"")</f>
        <v/>
      </c>
      <c r="O2843" s="242" t="str">
        <f>IF(AND(I2843&lt;&gt;0,I2843&lt;&gt;""),IF(C2843="","",IF(AND(ISNUMBER(--LEFT(C2843,FIND(" ",C2843&amp;" ")-1)),OR(LEN(LEFT(C2843,FIND(" ",C2843&amp;" ")-1))=6,LEN(LEFT(C2843,FIND(" ",C2843&amp;" ")-1))=7),OR(ISNUMBER(MATCH(LEFT(C2843,FIND(" ",C2843&amp;" ")-1),'Look Up Values'!$G$2:$G$1000,0)),ISNUMBER(MATCH(LEFT(C2843,FIND(" ",C2843&amp;" ")-1),'Look Up Values'!$AE$2:$AE$2000,0)))),"","EWC error")),"")</f>
        <v/>
      </c>
      <c r="P2843" s="242" t="str" cm="1">
        <f t="array" ref="P2843">IF(AND(I2843&lt;&gt;0,I2843&lt;&gt;""),IF(D2843="","",IF(ISNUMBER(MATCH(SUBSTITUTE(D2843," ",""),SUBSTITUTE('Look Up Values'!$S$2:$S$120," ",""),0)),"","D&amp;R error")),"")</f>
        <v/>
      </c>
      <c r="Q2843" s="242" t="str" cm="1">
        <f t="array" ref="Q2843">IF(AND(I2843&lt;&gt;0,I2843&lt;&gt;""),IF(G2843="","",IF(ISNUMBER(MATCH(SUBSTITUTE(G2843," ",""),SUBSTITUTE('Look Up Values'!$I$2:$I$10," ",""),0)),"","State error")),"")</f>
        <v/>
      </c>
      <c r="R2843" s="260" t="str">
        <f t="shared" si="89"/>
        <v/>
      </c>
    </row>
    <row r="2844" spans="1:18" ht="15.75">
      <c r="A2844" s="250">
        <v>2837</v>
      </c>
      <c r="B2844" s="198"/>
      <c r="C2844" s="25"/>
      <c r="D2844" s="25"/>
      <c r="E2844" s="25"/>
      <c r="F2844" s="25"/>
      <c r="G2844" s="26"/>
      <c r="H2844" s="27"/>
      <c r="I2844" s="28"/>
      <c r="J2844" s="430"/>
      <c r="K2844" s="48"/>
      <c r="L2844" s="457" t="str">
        <f t="shared" si="88"/>
        <v/>
      </c>
      <c r="M2844" s="245" cm="1">
        <f t="array" ref="M2844">SUMPRODUCT(--(N2844:Q2844&lt;&gt;"")) + IF(TRIM(R2844)="",0,LEN(R2844)-LEN(SUBSTITUTE(R2844,",",""))+1)</f>
        <v>0</v>
      </c>
      <c r="N2844" s="242" t="str">
        <f>IF(AND(I2844&lt;&gt;0,I2844&lt;&gt;""),IF(TRIM(SUBSTITUTE(B2844,CHAR(160),""))="","",IF(ISNUMBER(MATCH(TRIM(SUBSTITUTE(B2844,CHAR(160),"")),'Look Up Values'!$B$2:$B$500,0)),"","Origin error")),"")</f>
        <v/>
      </c>
      <c r="O2844" s="242" t="str">
        <f>IF(AND(I2844&lt;&gt;0,I2844&lt;&gt;""),IF(C2844="","",IF(AND(ISNUMBER(--LEFT(C2844,FIND(" ",C2844&amp;" ")-1)),OR(LEN(LEFT(C2844,FIND(" ",C2844&amp;" ")-1))=6,LEN(LEFT(C2844,FIND(" ",C2844&amp;" ")-1))=7),OR(ISNUMBER(MATCH(LEFT(C2844,FIND(" ",C2844&amp;" ")-1),'Look Up Values'!$G$2:$G$1000,0)),ISNUMBER(MATCH(LEFT(C2844,FIND(" ",C2844&amp;" ")-1),'Look Up Values'!$AE$2:$AE$2000,0)))),"","EWC error")),"")</f>
        <v/>
      </c>
      <c r="P2844" s="242" t="str" cm="1">
        <f t="array" ref="P2844">IF(AND(I2844&lt;&gt;0,I2844&lt;&gt;""),IF(D2844="","",IF(ISNUMBER(MATCH(SUBSTITUTE(D2844," ",""),SUBSTITUTE('Look Up Values'!$S$2:$S$120," ",""),0)),"","D&amp;R error")),"")</f>
        <v/>
      </c>
      <c r="Q2844" s="242" t="str" cm="1">
        <f t="array" ref="Q2844">IF(AND(I2844&lt;&gt;0,I2844&lt;&gt;""),IF(G2844="","",IF(ISNUMBER(MATCH(SUBSTITUTE(G2844," ",""),SUBSTITUTE('Look Up Values'!$I$2:$I$10," ",""),0)),"","State error")),"")</f>
        <v/>
      </c>
      <c r="R2844" s="260" t="str">
        <f t="shared" si="89"/>
        <v/>
      </c>
    </row>
    <row r="2845" spans="1:18" ht="15.75">
      <c r="A2845" s="250">
        <v>2838</v>
      </c>
      <c r="B2845" s="198"/>
      <c r="C2845" s="25"/>
      <c r="D2845" s="25"/>
      <c r="E2845" s="25"/>
      <c r="F2845" s="25"/>
      <c r="G2845" s="26"/>
      <c r="H2845" s="27"/>
      <c r="I2845" s="28"/>
      <c r="J2845" s="430"/>
      <c r="K2845" s="48"/>
      <c r="L2845" s="457" t="str">
        <f t="shared" si="88"/>
        <v/>
      </c>
      <c r="M2845" s="245" cm="1">
        <f t="array" ref="M2845">SUMPRODUCT(--(N2845:Q2845&lt;&gt;"")) + IF(TRIM(R2845)="",0,LEN(R2845)-LEN(SUBSTITUTE(R2845,",",""))+1)</f>
        <v>0</v>
      </c>
      <c r="N2845" s="242" t="str">
        <f>IF(AND(I2845&lt;&gt;0,I2845&lt;&gt;""),IF(TRIM(SUBSTITUTE(B2845,CHAR(160),""))="","",IF(ISNUMBER(MATCH(TRIM(SUBSTITUTE(B2845,CHAR(160),"")),'Look Up Values'!$B$2:$B$500,0)),"","Origin error")),"")</f>
        <v/>
      </c>
      <c r="O2845" s="242" t="str">
        <f>IF(AND(I2845&lt;&gt;0,I2845&lt;&gt;""),IF(C2845="","",IF(AND(ISNUMBER(--LEFT(C2845,FIND(" ",C2845&amp;" ")-1)),OR(LEN(LEFT(C2845,FIND(" ",C2845&amp;" ")-1))=6,LEN(LEFT(C2845,FIND(" ",C2845&amp;" ")-1))=7),OR(ISNUMBER(MATCH(LEFT(C2845,FIND(" ",C2845&amp;" ")-1),'Look Up Values'!$G$2:$G$1000,0)),ISNUMBER(MATCH(LEFT(C2845,FIND(" ",C2845&amp;" ")-1),'Look Up Values'!$AE$2:$AE$2000,0)))),"","EWC error")),"")</f>
        <v/>
      </c>
      <c r="P2845" s="242" t="str" cm="1">
        <f t="array" ref="P2845">IF(AND(I2845&lt;&gt;0,I2845&lt;&gt;""),IF(D2845="","",IF(ISNUMBER(MATCH(SUBSTITUTE(D2845," ",""),SUBSTITUTE('Look Up Values'!$S$2:$S$120," ",""),0)),"","D&amp;R error")),"")</f>
        <v/>
      </c>
      <c r="Q2845" s="242" t="str" cm="1">
        <f t="array" ref="Q2845">IF(AND(I2845&lt;&gt;0,I2845&lt;&gt;""),IF(G2845="","",IF(ISNUMBER(MATCH(SUBSTITUTE(G2845," ",""),SUBSTITUTE('Look Up Values'!$I$2:$I$10," ",""),0)),"","State error")),"")</f>
        <v/>
      </c>
      <c r="R2845" s="260" t="str">
        <f t="shared" si="89"/>
        <v/>
      </c>
    </row>
    <row r="2846" spans="1:18" ht="15.75">
      <c r="A2846" s="250">
        <v>2839</v>
      </c>
      <c r="B2846" s="198"/>
      <c r="C2846" s="25"/>
      <c r="D2846" s="25"/>
      <c r="E2846" s="25"/>
      <c r="F2846" s="25"/>
      <c r="G2846" s="26"/>
      <c r="H2846" s="27"/>
      <c r="I2846" s="28"/>
      <c r="J2846" s="430"/>
      <c r="K2846" s="48"/>
      <c r="L2846" s="457" t="str">
        <f t="shared" si="88"/>
        <v/>
      </c>
      <c r="M2846" s="245" cm="1">
        <f t="array" ref="M2846">SUMPRODUCT(--(N2846:Q2846&lt;&gt;"")) + IF(TRIM(R2846)="",0,LEN(R2846)-LEN(SUBSTITUTE(R2846,",",""))+1)</f>
        <v>0</v>
      </c>
      <c r="N2846" s="242" t="str">
        <f>IF(AND(I2846&lt;&gt;0,I2846&lt;&gt;""),IF(TRIM(SUBSTITUTE(B2846,CHAR(160),""))="","",IF(ISNUMBER(MATCH(TRIM(SUBSTITUTE(B2846,CHAR(160),"")),'Look Up Values'!$B$2:$B$500,0)),"","Origin error")),"")</f>
        <v/>
      </c>
      <c r="O2846" s="242" t="str">
        <f>IF(AND(I2846&lt;&gt;0,I2846&lt;&gt;""),IF(C2846="","",IF(AND(ISNUMBER(--LEFT(C2846,FIND(" ",C2846&amp;" ")-1)),OR(LEN(LEFT(C2846,FIND(" ",C2846&amp;" ")-1))=6,LEN(LEFT(C2846,FIND(" ",C2846&amp;" ")-1))=7),OR(ISNUMBER(MATCH(LEFT(C2846,FIND(" ",C2846&amp;" ")-1),'Look Up Values'!$G$2:$G$1000,0)),ISNUMBER(MATCH(LEFT(C2846,FIND(" ",C2846&amp;" ")-1),'Look Up Values'!$AE$2:$AE$2000,0)))),"","EWC error")),"")</f>
        <v/>
      </c>
      <c r="P2846" s="242" t="str" cm="1">
        <f t="array" ref="P2846">IF(AND(I2846&lt;&gt;0,I2846&lt;&gt;""),IF(D2846="","",IF(ISNUMBER(MATCH(SUBSTITUTE(D2846," ",""),SUBSTITUTE('Look Up Values'!$S$2:$S$120," ",""),0)),"","D&amp;R error")),"")</f>
        <v/>
      </c>
      <c r="Q2846" s="242" t="str" cm="1">
        <f t="array" ref="Q2846">IF(AND(I2846&lt;&gt;0,I2846&lt;&gt;""),IF(G2846="","",IF(ISNUMBER(MATCH(SUBSTITUTE(G2846," ",""),SUBSTITUTE('Look Up Values'!$I$2:$I$10," ",""),0)),"","State error")),"")</f>
        <v/>
      </c>
      <c r="R2846" s="260" t="str">
        <f t="shared" si="89"/>
        <v/>
      </c>
    </row>
    <row r="2847" spans="1:18" ht="15.75">
      <c r="A2847" s="250">
        <v>2840</v>
      </c>
      <c r="B2847" s="198"/>
      <c r="C2847" s="25"/>
      <c r="D2847" s="25"/>
      <c r="E2847" s="25"/>
      <c r="F2847" s="25"/>
      <c r="G2847" s="26"/>
      <c r="H2847" s="27"/>
      <c r="I2847" s="28"/>
      <c r="J2847" s="430"/>
      <c r="K2847" s="48"/>
      <c r="L2847" s="457" t="str">
        <f t="shared" si="88"/>
        <v/>
      </c>
      <c r="M2847" s="245" cm="1">
        <f t="array" ref="M2847">SUMPRODUCT(--(N2847:Q2847&lt;&gt;"")) + IF(TRIM(R2847)="",0,LEN(R2847)-LEN(SUBSTITUTE(R2847,",",""))+1)</f>
        <v>0</v>
      </c>
      <c r="N2847" s="242" t="str">
        <f>IF(AND(I2847&lt;&gt;0,I2847&lt;&gt;""),IF(TRIM(SUBSTITUTE(B2847,CHAR(160),""))="","",IF(ISNUMBER(MATCH(TRIM(SUBSTITUTE(B2847,CHAR(160),"")),'Look Up Values'!$B$2:$B$500,0)),"","Origin error")),"")</f>
        <v/>
      </c>
      <c r="O2847" s="242" t="str">
        <f>IF(AND(I2847&lt;&gt;0,I2847&lt;&gt;""),IF(C2847="","",IF(AND(ISNUMBER(--LEFT(C2847,FIND(" ",C2847&amp;" ")-1)),OR(LEN(LEFT(C2847,FIND(" ",C2847&amp;" ")-1))=6,LEN(LEFT(C2847,FIND(" ",C2847&amp;" ")-1))=7),OR(ISNUMBER(MATCH(LEFT(C2847,FIND(" ",C2847&amp;" ")-1),'Look Up Values'!$G$2:$G$1000,0)),ISNUMBER(MATCH(LEFT(C2847,FIND(" ",C2847&amp;" ")-1),'Look Up Values'!$AE$2:$AE$2000,0)))),"","EWC error")),"")</f>
        <v/>
      </c>
      <c r="P2847" s="242" t="str" cm="1">
        <f t="array" ref="P2847">IF(AND(I2847&lt;&gt;0,I2847&lt;&gt;""),IF(D2847="","",IF(ISNUMBER(MATCH(SUBSTITUTE(D2847," ",""),SUBSTITUTE('Look Up Values'!$S$2:$S$120," ",""),0)),"","D&amp;R error")),"")</f>
        <v/>
      </c>
      <c r="Q2847" s="242" t="str" cm="1">
        <f t="array" ref="Q2847">IF(AND(I2847&lt;&gt;0,I2847&lt;&gt;""),IF(G2847="","",IF(ISNUMBER(MATCH(SUBSTITUTE(G2847," ",""),SUBSTITUTE('Look Up Values'!$I$2:$I$10," ",""),0)),"","State error")),"")</f>
        <v/>
      </c>
      <c r="R2847" s="260" t="str">
        <f t="shared" si="89"/>
        <v/>
      </c>
    </row>
    <row r="2848" spans="1:18" ht="15.75">
      <c r="A2848" s="250">
        <v>2841</v>
      </c>
      <c r="B2848" s="198"/>
      <c r="C2848" s="25"/>
      <c r="D2848" s="25"/>
      <c r="E2848" s="25"/>
      <c r="F2848" s="25"/>
      <c r="G2848" s="26"/>
      <c r="H2848" s="27"/>
      <c r="I2848" s="28"/>
      <c r="J2848" s="430"/>
      <c r="K2848" s="48"/>
      <c r="L2848" s="457" t="str">
        <f t="shared" si="88"/>
        <v/>
      </c>
      <c r="M2848" s="245" cm="1">
        <f t="array" ref="M2848">SUMPRODUCT(--(N2848:Q2848&lt;&gt;"")) + IF(TRIM(R2848)="",0,LEN(R2848)-LEN(SUBSTITUTE(R2848,",",""))+1)</f>
        <v>0</v>
      </c>
      <c r="N2848" s="242" t="str">
        <f>IF(AND(I2848&lt;&gt;0,I2848&lt;&gt;""),IF(TRIM(SUBSTITUTE(B2848,CHAR(160),""))="","",IF(ISNUMBER(MATCH(TRIM(SUBSTITUTE(B2848,CHAR(160),"")),'Look Up Values'!$B$2:$B$500,0)),"","Origin error")),"")</f>
        <v/>
      </c>
      <c r="O2848" s="242" t="str">
        <f>IF(AND(I2848&lt;&gt;0,I2848&lt;&gt;""),IF(C2848="","",IF(AND(ISNUMBER(--LEFT(C2848,FIND(" ",C2848&amp;" ")-1)),OR(LEN(LEFT(C2848,FIND(" ",C2848&amp;" ")-1))=6,LEN(LEFT(C2848,FIND(" ",C2848&amp;" ")-1))=7),OR(ISNUMBER(MATCH(LEFT(C2848,FIND(" ",C2848&amp;" ")-1),'Look Up Values'!$G$2:$G$1000,0)),ISNUMBER(MATCH(LEFT(C2848,FIND(" ",C2848&amp;" ")-1),'Look Up Values'!$AE$2:$AE$2000,0)))),"","EWC error")),"")</f>
        <v/>
      </c>
      <c r="P2848" s="242" t="str" cm="1">
        <f t="array" ref="P2848">IF(AND(I2848&lt;&gt;0,I2848&lt;&gt;""),IF(D2848="","",IF(ISNUMBER(MATCH(SUBSTITUTE(D2848," ",""),SUBSTITUTE('Look Up Values'!$S$2:$S$120," ",""),0)),"","D&amp;R error")),"")</f>
        <v/>
      </c>
      <c r="Q2848" s="242" t="str" cm="1">
        <f t="array" ref="Q2848">IF(AND(I2848&lt;&gt;0,I2848&lt;&gt;""),IF(G2848="","",IF(ISNUMBER(MATCH(SUBSTITUTE(G2848," ",""),SUBSTITUTE('Look Up Values'!$I$2:$I$10," ",""),0)),"","State error")),"")</f>
        <v/>
      </c>
      <c r="R2848" s="260" t="str">
        <f t="shared" si="89"/>
        <v/>
      </c>
    </row>
    <row r="2849" spans="1:18" ht="15.75">
      <c r="A2849" s="250">
        <v>2842</v>
      </c>
      <c r="B2849" s="198"/>
      <c r="C2849" s="25"/>
      <c r="D2849" s="25"/>
      <c r="E2849" s="25"/>
      <c r="F2849" s="25"/>
      <c r="G2849" s="26"/>
      <c r="H2849" s="27"/>
      <c r="I2849" s="28"/>
      <c r="J2849" s="430"/>
      <c r="K2849" s="48"/>
      <c r="L2849" s="457" t="str">
        <f t="shared" si="88"/>
        <v/>
      </c>
      <c r="M2849" s="245" cm="1">
        <f t="array" ref="M2849">SUMPRODUCT(--(N2849:Q2849&lt;&gt;"")) + IF(TRIM(R2849)="",0,LEN(R2849)-LEN(SUBSTITUTE(R2849,",",""))+1)</f>
        <v>0</v>
      </c>
      <c r="N2849" s="242" t="str">
        <f>IF(AND(I2849&lt;&gt;0,I2849&lt;&gt;""),IF(TRIM(SUBSTITUTE(B2849,CHAR(160),""))="","",IF(ISNUMBER(MATCH(TRIM(SUBSTITUTE(B2849,CHAR(160),"")),'Look Up Values'!$B$2:$B$500,0)),"","Origin error")),"")</f>
        <v/>
      </c>
      <c r="O2849" s="242" t="str">
        <f>IF(AND(I2849&lt;&gt;0,I2849&lt;&gt;""),IF(C2849="","",IF(AND(ISNUMBER(--LEFT(C2849,FIND(" ",C2849&amp;" ")-1)),OR(LEN(LEFT(C2849,FIND(" ",C2849&amp;" ")-1))=6,LEN(LEFT(C2849,FIND(" ",C2849&amp;" ")-1))=7),OR(ISNUMBER(MATCH(LEFT(C2849,FIND(" ",C2849&amp;" ")-1),'Look Up Values'!$G$2:$G$1000,0)),ISNUMBER(MATCH(LEFT(C2849,FIND(" ",C2849&amp;" ")-1),'Look Up Values'!$AE$2:$AE$2000,0)))),"","EWC error")),"")</f>
        <v/>
      </c>
      <c r="P2849" s="242" t="str" cm="1">
        <f t="array" ref="P2849">IF(AND(I2849&lt;&gt;0,I2849&lt;&gt;""),IF(D2849="","",IF(ISNUMBER(MATCH(SUBSTITUTE(D2849," ",""),SUBSTITUTE('Look Up Values'!$S$2:$S$120," ",""),0)),"","D&amp;R error")),"")</f>
        <v/>
      </c>
      <c r="Q2849" s="242" t="str" cm="1">
        <f t="array" ref="Q2849">IF(AND(I2849&lt;&gt;0,I2849&lt;&gt;""),IF(G2849="","",IF(ISNUMBER(MATCH(SUBSTITUTE(G2849," ",""),SUBSTITUTE('Look Up Values'!$I$2:$I$10," ",""),0)),"","State error")),"")</f>
        <v/>
      </c>
      <c r="R2849" s="260" t="str">
        <f t="shared" si="89"/>
        <v/>
      </c>
    </row>
    <row r="2850" spans="1:18" ht="15.75">
      <c r="A2850" s="250">
        <v>2843</v>
      </c>
      <c r="B2850" s="198"/>
      <c r="C2850" s="25"/>
      <c r="D2850" s="25"/>
      <c r="E2850" s="25"/>
      <c r="F2850" s="25"/>
      <c r="G2850" s="26"/>
      <c r="H2850" s="27"/>
      <c r="I2850" s="28"/>
      <c r="J2850" s="430"/>
      <c r="K2850" s="48"/>
      <c r="L2850" s="457" t="str">
        <f t="shared" si="88"/>
        <v/>
      </c>
      <c r="M2850" s="245" cm="1">
        <f t="array" ref="M2850">SUMPRODUCT(--(N2850:Q2850&lt;&gt;"")) + IF(TRIM(R2850)="",0,LEN(R2850)-LEN(SUBSTITUTE(R2850,",",""))+1)</f>
        <v>0</v>
      </c>
      <c r="N2850" s="242" t="str">
        <f>IF(AND(I2850&lt;&gt;0,I2850&lt;&gt;""),IF(TRIM(SUBSTITUTE(B2850,CHAR(160),""))="","",IF(ISNUMBER(MATCH(TRIM(SUBSTITUTE(B2850,CHAR(160),"")),'Look Up Values'!$B$2:$B$500,0)),"","Origin error")),"")</f>
        <v/>
      </c>
      <c r="O2850" s="242" t="str">
        <f>IF(AND(I2850&lt;&gt;0,I2850&lt;&gt;""),IF(C2850="","",IF(AND(ISNUMBER(--LEFT(C2850,FIND(" ",C2850&amp;" ")-1)),OR(LEN(LEFT(C2850,FIND(" ",C2850&amp;" ")-1))=6,LEN(LEFT(C2850,FIND(" ",C2850&amp;" ")-1))=7),OR(ISNUMBER(MATCH(LEFT(C2850,FIND(" ",C2850&amp;" ")-1),'Look Up Values'!$G$2:$G$1000,0)),ISNUMBER(MATCH(LEFT(C2850,FIND(" ",C2850&amp;" ")-1),'Look Up Values'!$AE$2:$AE$2000,0)))),"","EWC error")),"")</f>
        <v/>
      </c>
      <c r="P2850" s="242" t="str" cm="1">
        <f t="array" ref="P2850">IF(AND(I2850&lt;&gt;0,I2850&lt;&gt;""),IF(D2850="","",IF(ISNUMBER(MATCH(SUBSTITUTE(D2850," ",""),SUBSTITUTE('Look Up Values'!$S$2:$S$120," ",""),0)),"","D&amp;R error")),"")</f>
        <v/>
      </c>
      <c r="Q2850" s="242" t="str" cm="1">
        <f t="array" ref="Q2850">IF(AND(I2850&lt;&gt;0,I2850&lt;&gt;""),IF(G2850="","",IF(ISNUMBER(MATCH(SUBSTITUTE(G2850," ",""),SUBSTITUTE('Look Up Values'!$I$2:$I$10," ",""),0)),"","State error")),"")</f>
        <v/>
      </c>
      <c r="R2850" s="260" t="str">
        <f t="shared" si="89"/>
        <v/>
      </c>
    </row>
    <row r="2851" spans="1:18" ht="15.75">
      <c r="A2851" s="250">
        <v>2844</v>
      </c>
      <c r="B2851" s="198"/>
      <c r="C2851" s="25"/>
      <c r="D2851" s="25"/>
      <c r="E2851" s="25"/>
      <c r="F2851" s="25"/>
      <c r="G2851" s="26"/>
      <c r="H2851" s="27"/>
      <c r="I2851" s="28"/>
      <c r="J2851" s="430"/>
      <c r="K2851" s="48"/>
      <c r="L2851" s="457" t="str">
        <f t="shared" si="88"/>
        <v/>
      </c>
      <c r="M2851" s="245" cm="1">
        <f t="array" ref="M2851">SUMPRODUCT(--(N2851:Q2851&lt;&gt;"")) + IF(TRIM(R2851)="",0,LEN(R2851)-LEN(SUBSTITUTE(R2851,",",""))+1)</f>
        <v>0</v>
      </c>
      <c r="N2851" s="242" t="str">
        <f>IF(AND(I2851&lt;&gt;0,I2851&lt;&gt;""),IF(TRIM(SUBSTITUTE(B2851,CHAR(160),""))="","",IF(ISNUMBER(MATCH(TRIM(SUBSTITUTE(B2851,CHAR(160),"")),'Look Up Values'!$B$2:$B$500,0)),"","Origin error")),"")</f>
        <v/>
      </c>
      <c r="O2851" s="242" t="str">
        <f>IF(AND(I2851&lt;&gt;0,I2851&lt;&gt;""),IF(C2851="","",IF(AND(ISNUMBER(--LEFT(C2851,FIND(" ",C2851&amp;" ")-1)),OR(LEN(LEFT(C2851,FIND(" ",C2851&amp;" ")-1))=6,LEN(LEFT(C2851,FIND(" ",C2851&amp;" ")-1))=7),OR(ISNUMBER(MATCH(LEFT(C2851,FIND(" ",C2851&amp;" ")-1),'Look Up Values'!$G$2:$G$1000,0)),ISNUMBER(MATCH(LEFT(C2851,FIND(" ",C2851&amp;" ")-1),'Look Up Values'!$AE$2:$AE$2000,0)))),"","EWC error")),"")</f>
        <v/>
      </c>
      <c r="P2851" s="242" t="str" cm="1">
        <f t="array" ref="P2851">IF(AND(I2851&lt;&gt;0,I2851&lt;&gt;""),IF(D2851="","",IF(ISNUMBER(MATCH(SUBSTITUTE(D2851," ",""),SUBSTITUTE('Look Up Values'!$S$2:$S$120," ",""),0)),"","D&amp;R error")),"")</f>
        <v/>
      </c>
      <c r="Q2851" s="242" t="str" cm="1">
        <f t="array" ref="Q2851">IF(AND(I2851&lt;&gt;0,I2851&lt;&gt;""),IF(G2851="","",IF(ISNUMBER(MATCH(SUBSTITUTE(G2851," ",""),SUBSTITUTE('Look Up Values'!$I$2:$I$10," ",""),0)),"","State error")),"")</f>
        <v/>
      </c>
      <c r="R2851" s="260" t="str">
        <f t="shared" si="89"/>
        <v/>
      </c>
    </row>
    <row r="2852" spans="1:18" ht="15.75">
      <c r="A2852" s="250">
        <v>2845</v>
      </c>
      <c r="B2852" s="198"/>
      <c r="C2852" s="25"/>
      <c r="D2852" s="25"/>
      <c r="E2852" s="25"/>
      <c r="F2852" s="25"/>
      <c r="G2852" s="26"/>
      <c r="H2852" s="27"/>
      <c r="I2852" s="28"/>
      <c r="J2852" s="430"/>
      <c r="K2852" s="48"/>
      <c r="L2852" s="457" t="str">
        <f t="shared" si="88"/>
        <v/>
      </c>
      <c r="M2852" s="245" cm="1">
        <f t="array" ref="M2852">SUMPRODUCT(--(N2852:Q2852&lt;&gt;"")) + IF(TRIM(R2852)="",0,LEN(R2852)-LEN(SUBSTITUTE(R2852,",",""))+1)</f>
        <v>0</v>
      </c>
      <c r="N2852" s="242" t="str">
        <f>IF(AND(I2852&lt;&gt;0,I2852&lt;&gt;""),IF(TRIM(SUBSTITUTE(B2852,CHAR(160),""))="","",IF(ISNUMBER(MATCH(TRIM(SUBSTITUTE(B2852,CHAR(160),"")),'Look Up Values'!$B$2:$B$500,0)),"","Origin error")),"")</f>
        <v/>
      </c>
      <c r="O2852" s="242" t="str">
        <f>IF(AND(I2852&lt;&gt;0,I2852&lt;&gt;""),IF(C2852="","",IF(AND(ISNUMBER(--LEFT(C2852,FIND(" ",C2852&amp;" ")-1)),OR(LEN(LEFT(C2852,FIND(" ",C2852&amp;" ")-1))=6,LEN(LEFT(C2852,FIND(" ",C2852&amp;" ")-1))=7),OR(ISNUMBER(MATCH(LEFT(C2852,FIND(" ",C2852&amp;" ")-1),'Look Up Values'!$G$2:$G$1000,0)),ISNUMBER(MATCH(LEFT(C2852,FIND(" ",C2852&amp;" ")-1),'Look Up Values'!$AE$2:$AE$2000,0)))),"","EWC error")),"")</f>
        <v/>
      </c>
      <c r="P2852" s="242" t="str" cm="1">
        <f t="array" ref="P2852">IF(AND(I2852&lt;&gt;0,I2852&lt;&gt;""),IF(D2852="","",IF(ISNUMBER(MATCH(SUBSTITUTE(D2852," ",""),SUBSTITUTE('Look Up Values'!$S$2:$S$120," ",""),0)),"","D&amp;R error")),"")</f>
        <v/>
      </c>
      <c r="Q2852" s="242" t="str" cm="1">
        <f t="array" ref="Q2852">IF(AND(I2852&lt;&gt;0,I2852&lt;&gt;""),IF(G2852="","",IF(ISNUMBER(MATCH(SUBSTITUTE(G2852," ",""),SUBSTITUTE('Look Up Values'!$I$2:$I$10," ",""),0)),"","State error")),"")</f>
        <v/>
      </c>
      <c r="R2852" s="260" t="str">
        <f t="shared" si="89"/>
        <v/>
      </c>
    </row>
    <row r="2853" spans="1:18" ht="15.75">
      <c r="A2853" s="250">
        <v>2846</v>
      </c>
      <c r="B2853" s="198"/>
      <c r="C2853" s="25"/>
      <c r="D2853" s="25"/>
      <c r="E2853" s="25"/>
      <c r="F2853" s="25"/>
      <c r="G2853" s="26"/>
      <c r="H2853" s="27"/>
      <c r="I2853" s="28"/>
      <c r="J2853" s="430"/>
      <c r="K2853" s="48"/>
      <c r="L2853" s="457" t="str">
        <f t="shared" si="88"/>
        <v/>
      </c>
      <c r="M2853" s="245" cm="1">
        <f t="array" ref="M2853">SUMPRODUCT(--(N2853:Q2853&lt;&gt;"")) + IF(TRIM(R2853)="",0,LEN(R2853)-LEN(SUBSTITUTE(R2853,",",""))+1)</f>
        <v>0</v>
      </c>
      <c r="N2853" s="242" t="str">
        <f>IF(AND(I2853&lt;&gt;0,I2853&lt;&gt;""),IF(TRIM(SUBSTITUTE(B2853,CHAR(160),""))="","",IF(ISNUMBER(MATCH(TRIM(SUBSTITUTE(B2853,CHAR(160),"")),'Look Up Values'!$B$2:$B$500,0)),"","Origin error")),"")</f>
        <v/>
      </c>
      <c r="O2853" s="242" t="str">
        <f>IF(AND(I2853&lt;&gt;0,I2853&lt;&gt;""),IF(C2853="","",IF(AND(ISNUMBER(--LEFT(C2853,FIND(" ",C2853&amp;" ")-1)),OR(LEN(LEFT(C2853,FIND(" ",C2853&amp;" ")-1))=6,LEN(LEFT(C2853,FIND(" ",C2853&amp;" ")-1))=7),OR(ISNUMBER(MATCH(LEFT(C2853,FIND(" ",C2853&amp;" ")-1),'Look Up Values'!$G$2:$G$1000,0)),ISNUMBER(MATCH(LEFT(C2853,FIND(" ",C2853&amp;" ")-1),'Look Up Values'!$AE$2:$AE$2000,0)))),"","EWC error")),"")</f>
        <v/>
      </c>
      <c r="P2853" s="242" t="str" cm="1">
        <f t="array" ref="P2853">IF(AND(I2853&lt;&gt;0,I2853&lt;&gt;""),IF(D2853="","",IF(ISNUMBER(MATCH(SUBSTITUTE(D2853," ",""),SUBSTITUTE('Look Up Values'!$S$2:$S$120," ",""),0)),"","D&amp;R error")),"")</f>
        <v/>
      </c>
      <c r="Q2853" s="242" t="str" cm="1">
        <f t="array" ref="Q2853">IF(AND(I2853&lt;&gt;0,I2853&lt;&gt;""),IF(G2853="","",IF(ISNUMBER(MATCH(SUBSTITUTE(G2853," ",""),SUBSTITUTE('Look Up Values'!$I$2:$I$10," ",""),0)),"","State error")),"")</f>
        <v/>
      </c>
      <c r="R2853" s="260" t="str">
        <f t="shared" si="89"/>
        <v/>
      </c>
    </row>
    <row r="2854" spans="1:18" ht="15.75">
      <c r="A2854" s="250">
        <v>2847</v>
      </c>
      <c r="B2854" s="198"/>
      <c r="C2854" s="25"/>
      <c r="D2854" s="25"/>
      <c r="E2854" s="25"/>
      <c r="F2854" s="25"/>
      <c r="G2854" s="26"/>
      <c r="H2854" s="27"/>
      <c r="I2854" s="28"/>
      <c r="J2854" s="430"/>
      <c r="K2854" s="48"/>
      <c r="L2854" s="457" t="str">
        <f t="shared" si="88"/>
        <v/>
      </c>
      <c r="M2854" s="245" cm="1">
        <f t="array" ref="M2854">SUMPRODUCT(--(N2854:Q2854&lt;&gt;"")) + IF(TRIM(R2854)="",0,LEN(R2854)-LEN(SUBSTITUTE(R2854,",",""))+1)</f>
        <v>0</v>
      </c>
      <c r="N2854" s="242" t="str">
        <f>IF(AND(I2854&lt;&gt;0,I2854&lt;&gt;""),IF(TRIM(SUBSTITUTE(B2854,CHAR(160),""))="","",IF(ISNUMBER(MATCH(TRIM(SUBSTITUTE(B2854,CHAR(160),"")),'Look Up Values'!$B$2:$B$500,0)),"","Origin error")),"")</f>
        <v/>
      </c>
      <c r="O2854" s="242" t="str">
        <f>IF(AND(I2854&lt;&gt;0,I2854&lt;&gt;""),IF(C2854="","",IF(AND(ISNUMBER(--LEFT(C2854,FIND(" ",C2854&amp;" ")-1)),OR(LEN(LEFT(C2854,FIND(" ",C2854&amp;" ")-1))=6,LEN(LEFT(C2854,FIND(" ",C2854&amp;" ")-1))=7),OR(ISNUMBER(MATCH(LEFT(C2854,FIND(" ",C2854&amp;" ")-1),'Look Up Values'!$G$2:$G$1000,0)),ISNUMBER(MATCH(LEFT(C2854,FIND(" ",C2854&amp;" ")-1),'Look Up Values'!$AE$2:$AE$2000,0)))),"","EWC error")),"")</f>
        <v/>
      </c>
      <c r="P2854" s="242" t="str" cm="1">
        <f t="array" ref="P2854">IF(AND(I2854&lt;&gt;0,I2854&lt;&gt;""),IF(D2854="","",IF(ISNUMBER(MATCH(SUBSTITUTE(D2854," ",""),SUBSTITUTE('Look Up Values'!$S$2:$S$120," ",""),0)),"","D&amp;R error")),"")</f>
        <v/>
      </c>
      <c r="Q2854" s="242" t="str" cm="1">
        <f t="array" ref="Q2854">IF(AND(I2854&lt;&gt;0,I2854&lt;&gt;""),IF(G2854="","",IF(ISNUMBER(MATCH(SUBSTITUTE(G2854," ",""),SUBSTITUTE('Look Up Values'!$I$2:$I$10," ",""),0)),"","State error")),"")</f>
        <v/>
      </c>
      <c r="R2854" s="260" t="str">
        <f t="shared" si="89"/>
        <v/>
      </c>
    </row>
    <row r="2855" spans="1:18" ht="15.75">
      <c r="A2855" s="250">
        <v>2848</v>
      </c>
      <c r="B2855" s="198"/>
      <c r="C2855" s="25"/>
      <c r="D2855" s="25"/>
      <c r="E2855" s="25"/>
      <c r="F2855" s="25"/>
      <c r="G2855" s="26"/>
      <c r="H2855" s="27"/>
      <c r="I2855" s="28"/>
      <c r="J2855" s="430"/>
      <c r="K2855" s="48"/>
      <c r="L2855" s="457" t="str">
        <f t="shared" si="88"/>
        <v/>
      </c>
      <c r="M2855" s="245" cm="1">
        <f t="array" ref="M2855">SUMPRODUCT(--(N2855:Q2855&lt;&gt;"")) + IF(TRIM(R2855)="",0,LEN(R2855)-LEN(SUBSTITUTE(R2855,",",""))+1)</f>
        <v>0</v>
      </c>
      <c r="N2855" s="242" t="str">
        <f>IF(AND(I2855&lt;&gt;0,I2855&lt;&gt;""),IF(TRIM(SUBSTITUTE(B2855,CHAR(160),""))="","",IF(ISNUMBER(MATCH(TRIM(SUBSTITUTE(B2855,CHAR(160),"")),'Look Up Values'!$B$2:$B$500,0)),"","Origin error")),"")</f>
        <v/>
      </c>
      <c r="O2855" s="242" t="str">
        <f>IF(AND(I2855&lt;&gt;0,I2855&lt;&gt;""),IF(C2855="","",IF(AND(ISNUMBER(--LEFT(C2855,FIND(" ",C2855&amp;" ")-1)),OR(LEN(LEFT(C2855,FIND(" ",C2855&amp;" ")-1))=6,LEN(LEFT(C2855,FIND(" ",C2855&amp;" ")-1))=7),OR(ISNUMBER(MATCH(LEFT(C2855,FIND(" ",C2855&amp;" ")-1),'Look Up Values'!$G$2:$G$1000,0)),ISNUMBER(MATCH(LEFT(C2855,FIND(" ",C2855&amp;" ")-1),'Look Up Values'!$AE$2:$AE$2000,0)))),"","EWC error")),"")</f>
        <v/>
      </c>
      <c r="P2855" s="242" t="str" cm="1">
        <f t="array" ref="P2855">IF(AND(I2855&lt;&gt;0,I2855&lt;&gt;""),IF(D2855="","",IF(ISNUMBER(MATCH(SUBSTITUTE(D2855," ",""),SUBSTITUTE('Look Up Values'!$S$2:$S$120," ",""),0)),"","D&amp;R error")),"")</f>
        <v/>
      </c>
      <c r="Q2855" s="242" t="str" cm="1">
        <f t="array" ref="Q2855">IF(AND(I2855&lt;&gt;0,I2855&lt;&gt;""),IF(G2855="","",IF(ISNUMBER(MATCH(SUBSTITUTE(G2855," ",""),SUBSTITUTE('Look Up Values'!$I$2:$I$10," ",""),0)),"","State error")),"")</f>
        <v/>
      </c>
      <c r="R2855" s="260" t="str">
        <f t="shared" si="89"/>
        <v/>
      </c>
    </row>
    <row r="2856" spans="1:18" ht="15.75">
      <c r="A2856" s="250">
        <v>2849</v>
      </c>
      <c r="B2856" s="198"/>
      <c r="C2856" s="25"/>
      <c r="D2856" s="25"/>
      <c r="E2856" s="25"/>
      <c r="F2856" s="25"/>
      <c r="G2856" s="26"/>
      <c r="H2856" s="27"/>
      <c r="I2856" s="28"/>
      <c r="J2856" s="430"/>
      <c r="K2856" s="48"/>
      <c r="L2856" s="457" t="str">
        <f t="shared" si="88"/>
        <v/>
      </c>
      <c r="M2856" s="245" cm="1">
        <f t="array" ref="M2856">SUMPRODUCT(--(N2856:Q2856&lt;&gt;"")) + IF(TRIM(R2856)="",0,LEN(R2856)-LEN(SUBSTITUTE(R2856,",",""))+1)</f>
        <v>0</v>
      </c>
      <c r="N2856" s="242" t="str">
        <f>IF(AND(I2856&lt;&gt;0,I2856&lt;&gt;""),IF(TRIM(SUBSTITUTE(B2856,CHAR(160),""))="","",IF(ISNUMBER(MATCH(TRIM(SUBSTITUTE(B2856,CHAR(160),"")),'Look Up Values'!$B$2:$B$500,0)),"","Origin error")),"")</f>
        <v/>
      </c>
      <c r="O2856" s="242" t="str">
        <f>IF(AND(I2856&lt;&gt;0,I2856&lt;&gt;""),IF(C2856="","",IF(AND(ISNUMBER(--LEFT(C2856,FIND(" ",C2856&amp;" ")-1)),OR(LEN(LEFT(C2856,FIND(" ",C2856&amp;" ")-1))=6,LEN(LEFT(C2856,FIND(" ",C2856&amp;" ")-1))=7),OR(ISNUMBER(MATCH(LEFT(C2856,FIND(" ",C2856&amp;" ")-1),'Look Up Values'!$G$2:$G$1000,0)),ISNUMBER(MATCH(LEFT(C2856,FIND(" ",C2856&amp;" ")-1),'Look Up Values'!$AE$2:$AE$2000,0)))),"","EWC error")),"")</f>
        <v/>
      </c>
      <c r="P2856" s="242" t="str" cm="1">
        <f t="array" ref="P2856">IF(AND(I2856&lt;&gt;0,I2856&lt;&gt;""),IF(D2856="","",IF(ISNUMBER(MATCH(SUBSTITUTE(D2856," ",""),SUBSTITUTE('Look Up Values'!$S$2:$S$120," ",""),0)),"","D&amp;R error")),"")</f>
        <v/>
      </c>
      <c r="Q2856" s="242" t="str" cm="1">
        <f t="array" ref="Q2856">IF(AND(I2856&lt;&gt;0,I2856&lt;&gt;""),IF(G2856="","",IF(ISNUMBER(MATCH(SUBSTITUTE(G2856," ",""),SUBSTITUTE('Look Up Values'!$I$2:$I$10," ",""),0)),"","State error")),"")</f>
        <v/>
      </c>
      <c r="R2856" s="260" t="str">
        <f t="shared" si="89"/>
        <v/>
      </c>
    </row>
    <row r="2857" spans="1:18" ht="15.75">
      <c r="A2857" s="250">
        <v>2850</v>
      </c>
      <c r="B2857" s="198"/>
      <c r="C2857" s="25"/>
      <c r="D2857" s="25"/>
      <c r="E2857" s="25"/>
      <c r="F2857" s="25"/>
      <c r="G2857" s="26"/>
      <c r="H2857" s="27"/>
      <c r="I2857" s="28"/>
      <c r="J2857" s="430"/>
      <c r="K2857" s="48"/>
      <c r="L2857" s="457" t="str">
        <f t="shared" si="88"/>
        <v/>
      </c>
      <c r="M2857" s="245" cm="1">
        <f t="array" ref="M2857">SUMPRODUCT(--(N2857:Q2857&lt;&gt;"")) + IF(TRIM(R2857)="",0,LEN(R2857)-LEN(SUBSTITUTE(R2857,",",""))+1)</f>
        <v>0</v>
      </c>
      <c r="N2857" s="242" t="str">
        <f>IF(AND(I2857&lt;&gt;0,I2857&lt;&gt;""),IF(TRIM(SUBSTITUTE(B2857,CHAR(160),""))="","",IF(ISNUMBER(MATCH(TRIM(SUBSTITUTE(B2857,CHAR(160),"")),'Look Up Values'!$B$2:$B$500,0)),"","Origin error")),"")</f>
        <v/>
      </c>
      <c r="O2857" s="242" t="str">
        <f>IF(AND(I2857&lt;&gt;0,I2857&lt;&gt;""),IF(C2857="","",IF(AND(ISNUMBER(--LEFT(C2857,FIND(" ",C2857&amp;" ")-1)),OR(LEN(LEFT(C2857,FIND(" ",C2857&amp;" ")-1))=6,LEN(LEFT(C2857,FIND(" ",C2857&amp;" ")-1))=7),OR(ISNUMBER(MATCH(LEFT(C2857,FIND(" ",C2857&amp;" ")-1),'Look Up Values'!$G$2:$G$1000,0)),ISNUMBER(MATCH(LEFT(C2857,FIND(" ",C2857&amp;" ")-1),'Look Up Values'!$AE$2:$AE$2000,0)))),"","EWC error")),"")</f>
        <v/>
      </c>
      <c r="P2857" s="242" t="str" cm="1">
        <f t="array" ref="P2857">IF(AND(I2857&lt;&gt;0,I2857&lt;&gt;""),IF(D2857="","",IF(ISNUMBER(MATCH(SUBSTITUTE(D2857," ",""),SUBSTITUTE('Look Up Values'!$S$2:$S$120," ",""),0)),"","D&amp;R error")),"")</f>
        <v/>
      </c>
      <c r="Q2857" s="242" t="str" cm="1">
        <f t="array" ref="Q2857">IF(AND(I2857&lt;&gt;0,I2857&lt;&gt;""),IF(G2857="","",IF(ISNUMBER(MATCH(SUBSTITUTE(G2857," ",""),SUBSTITUTE('Look Up Values'!$I$2:$I$10," ",""),0)),"","State error")),"")</f>
        <v/>
      </c>
      <c r="R2857" s="260" t="str">
        <f t="shared" si="89"/>
        <v/>
      </c>
    </row>
    <row r="2858" spans="1:18" ht="15.75">
      <c r="A2858" s="250">
        <v>2851</v>
      </c>
      <c r="B2858" s="198"/>
      <c r="C2858" s="25"/>
      <c r="D2858" s="25"/>
      <c r="E2858" s="25"/>
      <c r="F2858" s="25"/>
      <c r="G2858" s="26"/>
      <c r="H2858" s="27"/>
      <c r="I2858" s="28"/>
      <c r="J2858" s="430"/>
      <c r="K2858" s="48"/>
      <c r="L2858" s="457" t="str">
        <f t="shared" si="88"/>
        <v/>
      </c>
      <c r="M2858" s="245" cm="1">
        <f t="array" ref="M2858">SUMPRODUCT(--(N2858:Q2858&lt;&gt;"")) + IF(TRIM(R2858)="",0,LEN(R2858)-LEN(SUBSTITUTE(R2858,",",""))+1)</f>
        <v>0</v>
      </c>
      <c r="N2858" s="242" t="str">
        <f>IF(AND(I2858&lt;&gt;0,I2858&lt;&gt;""),IF(TRIM(SUBSTITUTE(B2858,CHAR(160),""))="","",IF(ISNUMBER(MATCH(TRIM(SUBSTITUTE(B2858,CHAR(160),"")),'Look Up Values'!$B$2:$B$500,0)),"","Origin error")),"")</f>
        <v/>
      </c>
      <c r="O2858" s="242" t="str">
        <f>IF(AND(I2858&lt;&gt;0,I2858&lt;&gt;""),IF(C2858="","",IF(AND(ISNUMBER(--LEFT(C2858,FIND(" ",C2858&amp;" ")-1)),OR(LEN(LEFT(C2858,FIND(" ",C2858&amp;" ")-1))=6,LEN(LEFT(C2858,FIND(" ",C2858&amp;" ")-1))=7),OR(ISNUMBER(MATCH(LEFT(C2858,FIND(" ",C2858&amp;" ")-1),'Look Up Values'!$G$2:$G$1000,0)),ISNUMBER(MATCH(LEFT(C2858,FIND(" ",C2858&amp;" ")-1),'Look Up Values'!$AE$2:$AE$2000,0)))),"","EWC error")),"")</f>
        <v/>
      </c>
      <c r="P2858" s="242" t="str" cm="1">
        <f t="array" ref="P2858">IF(AND(I2858&lt;&gt;0,I2858&lt;&gt;""),IF(D2858="","",IF(ISNUMBER(MATCH(SUBSTITUTE(D2858," ",""),SUBSTITUTE('Look Up Values'!$S$2:$S$120," ",""),0)),"","D&amp;R error")),"")</f>
        <v/>
      </c>
      <c r="Q2858" s="242" t="str" cm="1">
        <f t="array" ref="Q2858">IF(AND(I2858&lt;&gt;0,I2858&lt;&gt;""),IF(G2858="","",IF(ISNUMBER(MATCH(SUBSTITUTE(G2858," ",""),SUBSTITUTE('Look Up Values'!$I$2:$I$10," ",""),0)),"","State error")),"")</f>
        <v/>
      </c>
      <c r="R2858" s="260" t="str">
        <f t="shared" si="89"/>
        <v/>
      </c>
    </row>
    <row r="2859" spans="1:18" ht="15.75">
      <c r="A2859" s="250">
        <v>2852</v>
      </c>
      <c r="B2859" s="198"/>
      <c r="C2859" s="25"/>
      <c r="D2859" s="25"/>
      <c r="E2859" s="25"/>
      <c r="F2859" s="25"/>
      <c r="G2859" s="26"/>
      <c r="H2859" s="27"/>
      <c r="I2859" s="28"/>
      <c r="J2859" s="430"/>
      <c r="K2859" s="48"/>
      <c r="L2859" s="457" t="str">
        <f t="shared" si="88"/>
        <v/>
      </c>
      <c r="M2859" s="245" cm="1">
        <f t="array" ref="M2859">SUMPRODUCT(--(N2859:Q2859&lt;&gt;"")) + IF(TRIM(R2859)="",0,LEN(R2859)-LEN(SUBSTITUTE(R2859,",",""))+1)</f>
        <v>0</v>
      </c>
      <c r="N2859" s="242" t="str">
        <f>IF(AND(I2859&lt;&gt;0,I2859&lt;&gt;""),IF(TRIM(SUBSTITUTE(B2859,CHAR(160),""))="","",IF(ISNUMBER(MATCH(TRIM(SUBSTITUTE(B2859,CHAR(160),"")),'Look Up Values'!$B$2:$B$500,0)),"","Origin error")),"")</f>
        <v/>
      </c>
      <c r="O2859" s="242" t="str">
        <f>IF(AND(I2859&lt;&gt;0,I2859&lt;&gt;""),IF(C2859="","",IF(AND(ISNUMBER(--LEFT(C2859,FIND(" ",C2859&amp;" ")-1)),OR(LEN(LEFT(C2859,FIND(" ",C2859&amp;" ")-1))=6,LEN(LEFT(C2859,FIND(" ",C2859&amp;" ")-1))=7),OR(ISNUMBER(MATCH(LEFT(C2859,FIND(" ",C2859&amp;" ")-1),'Look Up Values'!$G$2:$G$1000,0)),ISNUMBER(MATCH(LEFT(C2859,FIND(" ",C2859&amp;" ")-1),'Look Up Values'!$AE$2:$AE$2000,0)))),"","EWC error")),"")</f>
        <v/>
      </c>
      <c r="P2859" s="242" t="str" cm="1">
        <f t="array" ref="P2859">IF(AND(I2859&lt;&gt;0,I2859&lt;&gt;""),IF(D2859="","",IF(ISNUMBER(MATCH(SUBSTITUTE(D2859," ",""),SUBSTITUTE('Look Up Values'!$S$2:$S$120," ",""),0)),"","D&amp;R error")),"")</f>
        <v/>
      </c>
      <c r="Q2859" s="242" t="str" cm="1">
        <f t="array" ref="Q2859">IF(AND(I2859&lt;&gt;0,I2859&lt;&gt;""),IF(G2859="","",IF(ISNUMBER(MATCH(SUBSTITUTE(G2859," ",""),SUBSTITUTE('Look Up Values'!$I$2:$I$10," ",""),0)),"","State error")),"")</f>
        <v/>
      </c>
      <c r="R2859" s="260" t="str">
        <f t="shared" si="89"/>
        <v/>
      </c>
    </row>
    <row r="2860" spans="1:18" ht="15.75">
      <c r="A2860" s="250">
        <v>2853</v>
      </c>
      <c r="B2860" s="198"/>
      <c r="C2860" s="25"/>
      <c r="D2860" s="25"/>
      <c r="E2860" s="25"/>
      <c r="F2860" s="25"/>
      <c r="G2860" s="26"/>
      <c r="H2860" s="27"/>
      <c r="I2860" s="28"/>
      <c r="J2860" s="430"/>
      <c r="K2860" s="48"/>
      <c r="L2860" s="457" t="str">
        <f t="shared" si="88"/>
        <v/>
      </c>
      <c r="M2860" s="245" cm="1">
        <f t="array" ref="M2860">SUMPRODUCT(--(N2860:Q2860&lt;&gt;"")) + IF(TRIM(R2860)="",0,LEN(R2860)-LEN(SUBSTITUTE(R2860,",",""))+1)</f>
        <v>0</v>
      </c>
      <c r="N2860" s="242" t="str">
        <f>IF(AND(I2860&lt;&gt;0,I2860&lt;&gt;""),IF(TRIM(SUBSTITUTE(B2860,CHAR(160),""))="","",IF(ISNUMBER(MATCH(TRIM(SUBSTITUTE(B2860,CHAR(160),"")),'Look Up Values'!$B$2:$B$500,0)),"","Origin error")),"")</f>
        <v/>
      </c>
      <c r="O2860" s="242" t="str">
        <f>IF(AND(I2860&lt;&gt;0,I2860&lt;&gt;""),IF(C2860="","",IF(AND(ISNUMBER(--LEFT(C2860,FIND(" ",C2860&amp;" ")-1)),OR(LEN(LEFT(C2860,FIND(" ",C2860&amp;" ")-1))=6,LEN(LEFT(C2860,FIND(" ",C2860&amp;" ")-1))=7),OR(ISNUMBER(MATCH(LEFT(C2860,FIND(" ",C2860&amp;" ")-1),'Look Up Values'!$G$2:$G$1000,0)),ISNUMBER(MATCH(LEFT(C2860,FIND(" ",C2860&amp;" ")-1),'Look Up Values'!$AE$2:$AE$2000,0)))),"","EWC error")),"")</f>
        <v/>
      </c>
      <c r="P2860" s="242" t="str" cm="1">
        <f t="array" ref="P2860">IF(AND(I2860&lt;&gt;0,I2860&lt;&gt;""),IF(D2860="","",IF(ISNUMBER(MATCH(SUBSTITUTE(D2860," ",""),SUBSTITUTE('Look Up Values'!$S$2:$S$120," ",""),0)),"","D&amp;R error")),"")</f>
        <v/>
      </c>
      <c r="Q2860" s="242" t="str" cm="1">
        <f t="array" ref="Q2860">IF(AND(I2860&lt;&gt;0,I2860&lt;&gt;""),IF(G2860="","",IF(ISNUMBER(MATCH(SUBSTITUTE(G2860," ",""),SUBSTITUTE('Look Up Values'!$I$2:$I$10," ",""),0)),"","State error")),"")</f>
        <v/>
      </c>
      <c r="R2860" s="260" t="str">
        <f t="shared" si="89"/>
        <v/>
      </c>
    </row>
    <row r="2861" spans="1:18" ht="15.75">
      <c r="A2861" s="250">
        <v>2854</v>
      </c>
      <c r="B2861" s="198"/>
      <c r="C2861" s="25"/>
      <c r="D2861" s="25"/>
      <c r="E2861" s="25"/>
      <c r="F2861" s="25"/>
      <c r="G2861" s="26"/>
      <c r="H2861" s="27"/>
      <c r="I2861" s="28"/>
      <c r="J2861" s="430"/>
      <c r="K2861" s="48"/>
      <c r="L2861" s="457" t="str">
        <f t="shared" si="88"/>
        <v/>
      </c>
      <c r="M2861" s="245" cm="1">
        <f t="array" ref="M2861">SUMPRODUCT(--(N2861:Q2861&lt;&gt;"")) + IF(TRIM(R2861)="",0,LEN(R2861)-LEN(SUBSTITUTE(R2861,",",""))+1)</f>
        <v>0</v>
      </c>
      <c r="N2861" s="242" t="str">
        <f>IF(AND(I2861&lt;&gt;0,I2861&lt;&gt;""),IF(TRIM(SUBSTITUTE(B2861,CHAR(160),""))="","",IF(ISNUMBER(MATCH(TRIM(SUBSTITUTE(B2861,CHAR(160),"")),'Look Up Values'!$B$2:$B$500,0)),"","Origin error")),"")</f>
        <v/>
      </c>
      <c r="O2861" s="242" t="str">
        <f>IF(AND(I2861&lt;&gt;0,I2861&lt;&gt;""),IF(C2861="","",IF(AND(ISNUMBER(--LEFT(C2861,FIND(" ",C2861&amp;" ")-1)),OR(LEN(LEFT(C2861,FIND(" ",C2861&amp;" ")-1))=6,LEN(LEFT(C2861,FIND(" ",C2861&amp;" ")-1))=7),OR(ISNUMBER(MATCH(LEFT(C2861,FIND(" ",C2861&amp;" ")-1),'Look Up Values'!$G$2:$G$1000,0)),ISNUMBER(MATCH(LEFT(C2861,FIND(" ",C2861&amp;" ")-1),'Look Up Values'!$AE$2:$AE$2000,0)))),"","EWC error")),"")</f>
        <v/>
      </c>
      <c r="P2861" s="242" t="str" cm="1">
        <f t="array" ref="P2861">IF(AND(I2861&lt;&gt;0,I2861&lt;&gt;""),IF(D2861="","",IF(ISNUMBER(MATCH(SUBSTITUTE(D2861," ",""),SUBSTITUTE('Look Up Values'!$S$2:$S$120," ",""),0)),"","D&amp;R error")),"")</f>
        <v/>
      </c>
      <c r="Q2861" s="242" t="str" cm="1">
        <f t="array" ref="Q2861">IF(AND(I2861&lt;&gt;0,I2861&lt;&gt;""),IF(G2861="","",IF(ISNUMBER(MATCH(SUBSTITUTE(G2861," ",""),SUBSTITUTE('Look Up Values'!$I$2:$I$10," ",""),0)),"","State error")),"")</f>
        <v/>
      </c>
      <c r="R2861" s="260" t="str">
        <f t="shared" si="89"/>
        <v/>
      </c>
    </row>
    <row r="2862" spans="1:18" ht="15.75">
      <c r="A2862" s="250">
        <v>2855</v>
      </c>
      <c r="B2862" s="198"/>
      <c r="C2862" s="25"/>
      <c r="D2862" s="25"/>
      <c r="E2862" s="25"/>
      <c r="F2862" s="25"/>
      <c r="G2862" s="26"/>
      <c r="H2862" s="27"/>
      <c r="I2862" s="28"/>
      <c r="J2862" s="430"/>
      <c r="K2862" s="48"/>
      <c r="L2862" s="457" t="str">
        <f t="shared" si="88"/>
        <v/>
      </c>
      <c r="M2862" s="245" cm="1">
        <f t="array" ref="M2862">SUMPRODUCT(--(N2862:Q2862&lt;&gt;"")) + IF(TRIM(R2862)="",0,LEN(R2862)-LEN(SUBSTITUTE(R2862,",",""))+1)</f>
        <v>0</v>
      </c>
      <c r="N2862" s="242" t="str">
        <f>IF(AND(I2862&lt;&gt;0,I2862&lt;&gt;""),IF(TRIM(SUBSTITUTE(B2862,CHAR(160),""))="","",IF(ISNUMBER(MATCH(TRIM(SUBSTITUTE(B2862,CHAR(160),"")),'Look Up Values'!$B$2:$B$500,0)),"","Origin error")),"")</f>
        <v/>
      </c>
      <c r="O2862" s="242" t="str">
        <f>IF(AND(I2862&lt;&gt;0,I2862&lt;&gt;""),IF(C2862="","",IF(AND(ISNUMBER(--LEFT(C2862,FIND(" ",C2862&amp;" ")-1)),OR(LEN(LEFT(C2862,FIND(" ",C2862&amp;" ")-1))=6,LEN(LEFT(C2862,FIND(" ",C2862&amp;" ")-1))=7),OR(ISNUMBER(MATCH(LEFT(C2862,FIND(" ",C2862&amp;" ")-1),'Look Up Values'!$G$2:$G$1000,0)),ISNUMBER(MATCH(LEFT(C2862,FIND(" ",C2862&amp;" ")-1),'Look Up Values'!$AE$2:$AE$2000,0)))),"","EWC error")),"")</f>
        <v/>
      </c>
      <c r="P2862" s="242" t="str" cm="1">
        <f t="array" ref="P2862">IF(AND(I2862&lt;&gt;0,I2862&lt;&gt;""),IF(D2862="","",IF(ISNUMBER(MATCH(SUBSTITUTE(D2862," ",""),SUBSTITUTE('Look Up Values'!$S$2:$S$120," ",""),0)),"","D&amp;R error")),"")</f>
        <v/>
      </c>
      <c r="Q2862" s="242" t="str" cm="1">
        <f t="array" ref="Q2862">IF(AND(I2862&lt;&gt;0,I2862&lt;&gt;""),IF(G2862="","",IF(ISNUMBER(MATCH(SUBSTITUTE(G2862," ",""),SUBSTITUTE('Look Up Values'!$I$2:$I$10," ",""),0)),"","State error")),"")</f>
        <v/>
      </c>
      <c r="R2862" s="260" t="str">
        <f t="shared" si="89"/>
        <v/>
      </c>
    </row>
    <row r="2863" spans="1:18" ht="15.75">
      <c r="A2863" s="250">
        <v>2856</v>
      </c>
      <c r="B2863" s="198"/>
      <c r="C2863" s="25"/>
      <c r="D2863" s="25"/>
      <c r="E2863" s="25"/>
      <c r="F2863" s="25"/>
      <c r="G2863" s="26"/>
      <c r="H2863" s="27"/>
      <c r="I2863" s="28"/>
      <c r="J2863" s="430"/>
      <c r="K2863" s="48"/>
      <c r="L2863" s="457" t="str">
        <f t="shared" si="88"/>
        <v/>
      </c>
      <c r="M2863" s="245" cm="1">
        <f t="array" ref="M2863">SUMPRODUCT(--(N2863:Q2863&lt;&gt;"")) + IF(TRIM(R2863)="",0,LEN(R2863)-LEN(SUBSTITUTE(R2863,",",""))+1)</f>
        <v>0</v>
      </c>
      <c r="N2863" s="242" t="str">
        <f>IF(AND(I2863&lt;&gt;0,I2863&lt;&gt;""),IF(TRIM(SUBSTITUTE(B2863,CHAR(160),""))="","",IF(ISNUMBER(MATCH(TRIM(SUBSTITUTE(B2863,CHAR(160),"")),'Look Up Values'!$B$2:$B$500,0)),"","Origin error")),"")</f>
        <v/>
      </c>
      <c r="O2863" s="242" t="str">
        <f>IF(AND(I2863&lt;&gt;0,I2863&lt;&gt;""),IF(C2863="","",IF(AND(ISNUMBER(--LEFT(C2863,FIND(" ",C2863&amp;" ")-1)),OR(LEN(LEFT(C2863,FIND(" ",C2863&amp;" ")-1))=6,LEN(LEFT(C2863,FIND(" ",C2863&amp;" ")-1))=7),OR(ISNUMBER(MATCH(LEFT(C2863,FIND(" ",C2863&amp;" ")-1),'Look Up Values'!$G$2:$G$1000,0)),ISNUMBER(MATCH(LEFT(C2863,FIND(" ",C2863&amp;" ")-1),'Look Up Values'!$AE$2:$AE$2000,0)))),"","EWC error")),"")</f>
        <v/>
      </c>
      <c r="P2863" s="242" t="str" cm="1">
        <f t="array" ref="P2863">IF(AND(I2863&lt;&gt;0,I2863&lt;&gt;""),IF(D2863="","",IF(ISNUMBER(MATCH(SUBSTITUTE(D2863," ",""),SUBSTITUTE('Look Up Values'!$S$2:$S$120," ",""),0)),"","D&amp;R error")),"")</f>
        <v/>
      </c>
      <c r="Q2863" s="242" t="str" cm="1">
        <f t="array" ref="Q2863">IF(AND(I2863&lt;&gt;0,I2863&lt;&gt;""),IF(G2863="","",IF(ISNUMBER(MATCH(SUBSTITUTE(G2863," ",""),SUBSTITUTE('Look Up Values'!$I$2:$I$10," ",""),0)),"","State error")),"")</f>
        <v/>
      </c>
      <c r="R2863" s="260" t="str">
        <f t="shared" si="89"/>
        <v/>
      </c>
    </row>
    <row r="2864" spans="1:18" ht="15.75">
      <c r="A2864" s="250">
        <v>2857</v>
      </c>
      <c r="B2864" s="198"/>
      <c r="C2864" s="25"/>
      <c r="D2864" s="25"/>
      <c r="E2864" s="25"/>
      <c r="F2864" s="25"/>
      <c r="G2864" s="26"/>
      <c r="H2864" s="27"/>
      <c r="I2864" s="28"/>
      <c r="J2864" s="430"/>
      <c r="K2864" s="48"/>
      <c r="L2864" s="457" t="str">
        <f t="shared" si="88"/>
        <v/>
      </c>
      <c r="M2864" s="245" cm="1">
        <f t="array" ref="M2864">SUMPRODUCT(--(N2864:Q2864&lt;&gt;"")) + IF(TRIM(R2864)="",0,LEN(R2864)-LEN(SUBSTITUTE(R2864,",",""))+1)</f>
        <v>0</v>
      </c>
      <c r="N2864" s="242" t="str">
        <f>IF(AND(I2864&lt;&gt;0,I2864&lt;&gt;""),IF(TRIM(SUBSTITUTE(B2864,CHAR(160),""))="","",IF(ISNUMBER(MATCH(TRIM(SUBSTITUTE(B2864,CHAR(160),"")),'Look Up Values'!$B$2:$B$500,0)),"","Origin error")),"")</f>
        <v/>
      </c>
      <c r="O2864" s="242" t="str">
        <f>IF(AND(I2864&lt;&gt;0,I2864&lt;&gt;""),IF(C2864="","",IF(AND(ISNUMBER(--LEFT(C2864,FIND(" ",C2864&amp;" ")-1)),OR(LEN(LEFT(C2864,FIND(" ",C2864&amp;" ")-1))=6,LEN(LEFT(C2864,FIND(" ",C2864&amp;" ")-1))=7),OR(ISNUMBER(MATCH(LEFT(C2864,FIND(" ",C2864&amp;" ")-1),'Look Up Values'!$G$2:$G$1000,0)),ISNUMBER(MATCH(LEFT(C2864,FIND(" ",C2864&amp;" ")-1),'Look Up Values'!$AE$2:$AE$2000,0)))),"","EWC error")),"")</f>
        <v/>
      </c>
      <c r="P2864" s="242" t="str" cm="1">
        <f t="array" ref="P2864">IF(AND(I2864&lt;&gt;0,I2864&lt;&gt;""),IF(D2864="","",IF(ISNUMBER(MATCH(SUBSTITUTE(D2864," ",""),SUBSTITUTE('Look Up Values'!$S$2:$S$120," ",""),0)),"","D&amp;R error")),"")</f>
        <v/>
      </c>
      <c r="Q2864" s="242" t="str" cm="1">
        <f t="array" ref="Q2864">IF(AND(I2864&lt;&gt;0,I2864&lt;&gt;""),IF(G2864="","",IF(ISNUMBER(MATCH(SUBSTITUTE(G2864," ",""),SUBSTITUTE('Look Up Values'!$I$2:$I$10," ",""),0)),"","State error")),"")</f>
        <v/>
      </c>
      <c r="R2864" s="260" t="str">
        <f t="shared" si="89"/>
        <v/>
      </c>
    </row>
    <row r="2865" spans="1:18" ht="15.75">
      <c r="A2865" s="250">
        <v>2858</v>
      </c>
      <c r="B2865" s="198"/>
      <c r="C2865" s="25"/>
      <c r="D2865" s="25"/>
      <c r="E2865" s="25"/>
      <c r="F2865" s="25"/>
      <c r="G2865" s="26"/>
      <c r="H2865" s="27"/>
      <c r="I2865" s="28"/>
      <c r="J2865" s="430"/>
      <c r="K2865" s="48"/>
      <c r="L2865" s="457" t="str">
        <f t="shared" si="88"/>
        <v/>
      </c>
      <c r="M2865" s="245" cm="1">
        <f t="array" ref="M2865">SUMPRODUCT(--(N2865:Q2865&lt;&gt;"")) + IF(TRIM(R2865)="",0,LEN(R2865)-LEN(SUBSTITUTE(R2865,",",""))+1)</f>
        <v>0</v>
      </c>
      <c r="N2865" s="242" t="str">
        <f>IF(AND(I2865&lt;&gt;0,I2865&lt;&gt;""),IF(TRIM(SUBSTITUTE(B2865,CHAR(160),""))="","",IF(ISNUMBER(MATCH(TRIM(SUBSTITUTE(B2865,CHAR(160),"")),'Look Up Values'!$B$2:$B$500,0)),"","Origin error")),"")</f>
        <v/>
      </c>
      <c r="O2865" s="242" t="str">
        <f>IF(AND(I2865&lt;&gt;0,I2865&lt;&gt;""),IF(C2865="","",IF(AND(ISNUMBER(--LEFT(C2865,FIND(" ",C2865&amp;" ")-1)),OR(LEN(LEFT(C2865,FIND(" ",C2865&amp;" ")-1))=6,LEN(LEFT(C2865,FIND(" ",C2865&amp;" ")-1))=7),OR(ISNUMBER(MATCH(LEFT(C2865,FIND(" ",C2865&amp;" ")-1),'Look Up Values'!$G$2:$G$1000,0)),ISNUMBER(MATCH(LEFT(C2865,FIND(" ",C2865&amp;" ")-1),'Look Up Values'!$AE$2:$AE$2000,0)))),"","EWC error")),"")</f>
        <v/>
      </c>
      <c r="P2865" s="242" t="str" cm="1">
        <f t="array" ref="P2865">IF(AND(I2865&lt;&gt;0,I2865&lt;&gt;""),IF(D2865="","",IF(ISNUMBER(MATCH(SUBSTITUTE(D2865," ",""),SUBSTITUTE('Look Up Values'!$S$2:$S$120," ",""),0)),"","D&amp;R error")),"")</f>
        <v/>
      </c>
      <c r="Q2865" s="242" t="str" cm="1">
        <f t="array" ref="Q2865">IF(AND(I2865&lt;&gt;0,I2865&lt;&gt;""),IF(G2865="","",IF(ISNUMBER(MATCH(SUBSTITUTE(G2865," ",""),SUBSTITUTE('Look Up Values'!$I$2:$I$10," ",""),0)),"","State error")),"")</f>
        <v/>
      </c>
      <c r="R2865" s="260" t="str">
        <f t="shared" si="89"/>
        <v/>
      </c>
    </row>
    <row r="2866" spans="1:18" ht="15.75">
      <c r="A2866" s="250">
        <v>2859</v>
      </c>
      <c r="B2866" s="198"/>
      <c r="C2866" s="25"/>
      <c r="D2866" s="25"/>
      <c r="E2866" s="25"/>
      <c r="F2866" s="25"/>
      <c r="G2866" s="26"/>
      <c r="H2866" s="27"/>
      <c r="I2866" s="28"/>
      <c r="J2866" s="430"/>
      <c r="K2866" s="48"/>
      <c r="L2866" s="457" t="str">
        <f t="shared" si="88"/>
        <v/>
      </c>
      <c r="M2866" s="245" cm="1">
        <f t="array" ref="M2866">SUMPRODUCT(--(N2866:Q2866&lt;&gt;"")) + IF(TRIM(R2866)="",0,LEN(R2866)-LEN(SUBSTITUTE(R2866,",",""))+1)</f>
        <v>0</v>
      </c>
      <c r="N2866" s="242" t="str">
        <f>IF(AND(I2866&lt;&gt;0,I2866&lt;&gt;""),IF(TRIM(SUBSTITUTE(B2866,CHAR(160),""))="","",IF(ISNUMBER(MATCH(TRIM(SUBSTITUTE(B2866,CHAR(160),"")),'Look Up Values'!$B$2:$B$500,0)),"","Origin error")),"")</f>
        <v/>
      </c>
      <c r="O2866" s="242" t="str">
        <f>IF(AND(I2866&lt;&gt;0,I2866&lt;&gt;""),IF(C2866="","",IF(AND(ISNUMBER(--LEFT(C2866,FIND(" ",C2866&amp;" ")-1)),OR(LEN(LEFT(C2866,FIND(" ",C2866&amp;" ")-1))=6,LEN(LEFT(C2866,FIND(" ",C2866&amp;" ")-1))=7),OR(ISNUMBER(MATCH(LEFT(C2866,FIND(" ",C2866&amp;" ")-1),'Look Up Values'!$G$2:$G$1000,0)),ISNUMBER(MATCH(LEFT(C2866,FIND(" ",C2866&amp;" ")-1),'Look Up Values'!$AE$2:$AE$2000,0)))),"","EWC error")),"")</f>
        <v/>
      </c>
      <c r="P2866" s="242" t="str" cm="1">
        <f t="array" ref="P2866">IF(AND(I2866&lt;&gt;0,I2866&lt;&gt;""),IF(D2866="","",IF(ISNUMBER(MATCH(SUBSTITUTE(D2866," ",""),SUBSTITUTE('Look Up Values'!$S$2:$S$120," ",""),0)),"","D&amp;R error")),"")</f>
        <v/>
      </c>
      <c r="Q2866" s="242" t="str" cm="1">
        <f t="array" ref="Q2866">IF(AND(I2866&lt;&gt;0,I2866&lt;&gt;""),IF(G2866="","",IF(ISNUMBER(MATCH(SUBSTITUTE(G2866," ",""),SUBSTITUTE('Look Up Values'!$I$2:$I$10," ",""),0)),"","State error")),"")</f>
        <v/>
      </c>
      <c r="R2866" s="260" t="str">
        <f t="shared" si="89"/>
        <v/>
      </c>
    </row>
    <row r="2867" spans="1:18" ht="15.75">
      <c r="A2867" s="250">
        <v>2860</v>
      </c>
      <c r="B2867" s="198"/>
      <c r="C2867" s="25"/>
      <c r="D2867" s="25"/>
      <c r="E2867" s="25"/>
      <c r="F2867" s="25"/>
      <c r="G2867" s="26"/>
      <c r="H2867" s="27"/>
      <c r="I2867" s="28"/>
      <c r="J2867" s="430"/>
      <c r="K2867" s="48"/>
      <c r="L2867" s="457" t="str">
        <f t="shared" si="88"/>
        <v/>
      </c>
      <c r="M2867" s="245" cm="1">
        <f t="array" ref="M2867">SUMPRODUCT(--(N2867:Q2867&lt;&gt;"")) + IF(TRIM(R2867)="",0,LEN(R2867)-LEN(SUBSTITUTE(R2867,",",""))+1)</f>
        <v>0</v>
      </c>
      <c r="N2867" s="242" t="str">
        <f>IF(AND(I2867&lt;&gt;0,I2867&lt;&gt;""),IF(TRIM(SUBSTITUTE(B2867,CHAR(160),""))="","",IF(ISNUMBER(MATCH(TRIM(SUBSTITUTE(B2867,CHAR(160),"")),'Look Up Values'!$B$2:$B$500,0)),"","Origin error")),"")</f>
        <v/>
      </c>
      <c r="O2867" s="242" t="str">
        <f>IF(AND(I2867&lt;&gt;0,I2867&lt;&gt;""),IF(C2867="","",IF(AND(ISNUMBER(--LEFT(C2867,FIND(" ",C2867&amp;" ")-1)),OR(LEN(LEFT(C2867,FIND(" ",C2867&amp;" ")-1))=6,LEN(LEFT(C2867,FIND(" ",C2867&amp;" ")-1))=7),OR(ISNUMBER(MATCH(LEFT(C2867,FIND(" ",C2867&amp;" ")-1),'Look Up Values'!$G$2:$G$1000,0)),ISNUMBER(MATCH(LEFT(C2867,FIND(" ",C2867&amp;" ")-1),'Look Up Values'!$AE$2:$AE$2000,0)))),"","EWC error")),"")</f>
        <v/>
      </c>
      <c r="P2867" s="242" t="str" cm="1">
        <f t="array" ref="P2867">IF(AND(I2867&lt;&gt;0,I2867&lt;&gt;""),IF(D2867="","",IF(ISNUMBER(MATCH(SUBSTITUTE(D2867," ",""),SUBSTITUTE('Look Up Values'!$S$2:$S$120," ",""),0)),"","D&amp;R error")),"")</f>
        <v/>
      </c>
      <c r="Q2867" s="242" t="str" cm="1">
        <f t="array" ref="Q2867">IF(AND(I2867&lt;&gt;0,I2867&lt;&gt;""),IF(G2867="","",IF(ISNUMBER(MATCH(SUBSTITUTE(G2867," ",""),SUBSTITUTE('Look Up Values'!$I$2:$I$10," ",""),0)),"","State error")),"")</f>
        <v/>
      </c>
      <c r="R2867" s="260" t="str">
        <f t="shared" si="89"/>
        <v/>
      </c>
    </row>
    <row r="2868" spans="1:18" ht="15.75">
      <c r="A2868" s="250">
        <v>2861</v>
      </c>
      <c r="B2868" s="198"/>
      <c r="C2868" s="25"/>
      <c r="D2868" s="25"/>
      <c r="E2868" s="25"/>
      <c r="F2868" s="25"/>
      <c r="G2868" s="26"/>
      <c r="H2868" s="27"/>
      <c r="I2868" s="28"/>
      <c r="J2868" s="430"/>
      <c r="K2868" s="48"/>
      <c r="L2868" s="457" t="str">
        <f t="shared" si="88"/>
        <v/>
      </c>
      <c r="M2868" s="245" cm="1">
        <f t="array" ref="M2868">SUMPRODUCT(--(N2868:Q2868&lt;&gt;"")) + IF(TRIM(R2868)="",0,LEN(R2868)-LEN(SUBSTITUTE(R2868,",",""))+1)</f>
        <v>0</v>
      </c>
      <c r="N2868" s="242" t="str">
        <f>IF(AND(I2868&lt;&gt;0,I2868&lt;&gt;""),IF(TRIM(SUBSTITUTE(B2868,CHAR(160),""))="","",IF(ISNUMBER(MATCH(TRIM(SUBSTITUTE(B2868,CHAR(160),"")),'Look Up Values'!$B$2:$B$500,0)),"","Origin error")),"")</f>
        <v/>
      </c>
      <c r="O2868" s="242" t="str">
        <f>IF(AND(I2868&lt;&gt;0,I2868&lt;&gt;""),IF(C2868="","",IF(AND(ISNUMBER(--LEFT(C2868,FIND(" ",C2868&amp;" ")-1)),OR(LEN(LEFT(C2868,FIND(" ",C2868&amp;" ")-1))=6,LEN(LEFT(C2868,FIND(" ",C2868&amp;" ")-1))=7),OR(ISNUMBER(MATCH(LEFT(C2868,FIND(" ",C2868&amp;" ")-1),'Look Up Values'!$G$2:$G$1000,0)),ISNUMBER(MATCH(LEFT(C2868,FIND(" ",C2868&amp;" ")-1),'Look Up Values'!$AE$2:$AE$2000,0)))),"","EWC error")),"")</f>
        <v/>
      </c>
      <c r="P2868" s="242" t="str" cm="1">
        <f t="array" ref="P2868">IF(AND(I2868&lt;&gt;0,I2868&lt;&gt;""),IF(D2868="","",IF(ISNUMBER(MATCH(SUBSTITUTE(D2868," ",""),SUBSTITUTE('Look Up Values'!$S$2:$S$120," ",""),0)),"","D&amp;R error")),"")</f>
        <v/>
      </c>
      <c r="Q2868" s="242" t="str" cm="1">
        <f t="array" ref="Q2868">IF(AND(I2868&lt;&gt;0,I2868&lt;&gt;""),IF(G2868="","",IF(ISNUMBER(MATCH(SUBSTITUTE(G2868," ",""),SUBSTITUTE('Look Up Values'!$I$2:$I$10," ",""),0)),"","State error")),"")</f>
        <v/>
      </c>
      <c r="R2868" s="260" t="str">
        <f t="shared" si="89"/>
        <v/>
      </c>
    </row>
    <row r="2869" spans="1:18" ht="15.75">
      <c r="A2869" s="250">
        <v>2862</v>
      </c>
      <c r="B2869" s="198"/>
      <c r="C2869" s="25"/>
      <c r="D2869" s="25"/>
      <c r="E2869" s="25"/>
      <c r="F2869" s="25"/>
      <c r="G2869" s="26"/>
      <c r="H2869" s="27"/>
      <c r="I2869" s="28"/>
      <c r="J2869" s="430"/>
      <c r="K2869" s="48"/>
      <c r="L2869" s="457" t="str">
        <f t="shared" si="88"/>
        <v/>
      </c>
      <c r="M2869" s="245" cm="1">
        <f t="array" ref="M2869">SUMPRODUCT(--(N2869:Q2869&lt;&gt;"")) + IF(TRIM(R2869)="",0,LEN(R2869)-LEN(SUBSTITUTE(R2869,",",""))+1)</f>
        <v>0</v>
      </c>
      <c r="N2869" s="242" t="str">
        <f>IF(AND(I2869&lt;&gt;0,I2869&lt;&gt;""),IF(TRIM(SUBSTITUTE(B2869,CHAR(160),""))="","",IF(ISNUMBER(MATCH(TRIM(SUBSTITUTE(B2869,CHAR(160),"")),'Look Up Values'!$B$2:$B$500,0)),"","Origin error")),"")</f>
        <v/>
      </c>
      <c r="O2869" s="242" t="str">
        <f>IF(AND(I2869&lt;&gt;0,I2869&lt;&gt;""),IF(C2869="","",IF(AND(ISNUMBER(--LEFT(C2869,FIND(" ",C2869&amp;" ")-1)),OR(LEN(LEFT(C2869,FIND(" ",C2869&amp;" ")-1))=6,LEN(LEFT(C2869,FIND(" ",C2869&amp;" ")-1))=7),OR(ISNUMBER(MATCH(LEFT(C2869,FIND(" ",C2869&amp;" ")-1),'Look Up Values'!$G$2:$G$1000,0)),ISNUMBER(MATCH(LEFT(C2869,FIND(" ",C2869&amp;" ")-1),'Look Up Values'!$AE$2:$AE$2000,0)))),"","EWC error")),"")</f>
        <v/>
      </c>
      <c r="P2869" s="242" t="str" cm="1">
        <f t="array" ref="P2869">IF(AND(I2869&lt;&gt;0,I2869&lt;&gt;""),IF(D2869="","",IF(ISNUMBER(MATCH(SUBSTITUTE(D2869," ",""),SUBSTITUTE('Look Up Values'!$S$2:$S$120," ",""),0)),"","D&amp;R error")),"")</f>
        <v/>
      </c>
      <c r="Q2869" s="242" t="str" cm="1">
        <f t="array" ref="Q2869">IF(AND(I2869&lt;&gt;0,I2869&lt;&gt;""),IF(G2869="","",IF(ISNUMBER(MATCH(SUBSTITUTE(G2869," ",""),SUBSTITUTE('Look Up Values'!$I$2:$I$10," ",""),0)),"","State error")),"")</f>
        <v/>
      </c>
      <c r="R2869" s="260" t="str">
        <f t="shared" si="89"/>
        <v/>
      </c>
    </row>
    <row r="2870" spans="1:18" ht="15.75">
      <c r="A2870" s="250">
        <v>2863</v>
      </c>
      <c r="B2870" s="198"/>
      <c r="C2870" s="25"/>
      <c r="D2870" s="25"/>
      <c r="E2870" s="25"/>
      <c r="F2870" s="25"/>
      <c r="G2870" s="26"/>
      <c r="H2870" s="27"/>
      <c r="I2870" s="28"/>
      <c r="J2870" s="430"/>
      <c r="K2870" s="48"/>
      <c r="L2870" s="457" t="str">
        <f t="shared" si="88"/>
        <v/>
      </c>
      <c r="M2870" s="245" cm="1">
        <f t="array" ref="M2870">SUMPRODUCT(--(N2870:Q2870&lt;&gt;"")) + IF(TRIM(R2870)="",0,LEN(R2870)-LEN(SUBSTITUTE(R2870,",",""))+1)</f>
        <v>0</v>
      </c>
      <c r="N2870" s="242" t="str">
        <f>IF(AND(I2870&lt;&gt;0,I2870&lt;&gt;""),IF(TRIM(SUBSTITUTE(B2870,CHAR(160),""))="","",IF(ISNUMBER(MATCH(TRIM(SUBSTITUTE(B2870,CHAR(160),"")),'Look Up Values'!$B$2:$B$500,0)),"","Origin error")),"")</f>
        <v/>
      </c>
      <c r="O2870" s="242" t="str">
        <f>IF(AND(I2870&lt;&gt;0,I2870&lt;&gt;""),IF(C2870="","",IF(AND(ISNUMBER(--LEFT(C2870,FIND(" ",C2870&amp;" ")-1)),OR(LEN(LEFT(C2870,FIND(" ",C2870&amp;" ")-1))=6,LEN(LEFT(C2870,FIND(" ",C2870&amp;" ")-1))=7),OR(ISNUMBER(MATCH(LEFT(C2870,FIND(" ",C2870&amp;" ")-1),'Look Up Values'!$G$2:$G$1000,0)),ISNUMBER(MATCH(LEFT(C2870,FIND(" ",C2870&amp;" ")-1),'Look Up Values'!$AE$2:$AE$2000,0)))),"","EWC error")),"")</f>
        <v/>
      </c>
      <c r="P2870" s="242" t="str" cm="1">
        <f t="array" ref="P2870">IF(AND(I2870&lt;&gt;0,I2870&lt;&gt;""),IF(D2870="","",IF(ISNUMBER(MATCH(SUBSTITUTE(D2870," ",""),SUBSTITUTE('Look Up Values'!$S$2:$S$120," ",""),0)),"","D&amp;R error")),"")</f>
        <v/>
      </c>
      <c r="Q2870" s="242" t="str" cm="1">
        <f t="array" ref="Q2870">IF(AND(I2870&lt;&gt;0,I2870&lt;&gt;""),IF(G2870="","",IF(ISNUMBER(MATCH(SUBSTITUTE(G2870," ",""),SUBSTITUTE('Look Up Values'!$I$2:$I$10," ",""),0)),"","State error")),"")</f>
        <v/>
      </c>
      <c r="R2870" s="260" t="str">
        <f t="shared" si="89"/>
        <v/>
      </c>
    </row>
    <row r="2871" spans="1:18" ht="15.75">
      <c r="A2871" s="250">
        <v>2864</v>
      </c>
      <c r="B2871" s="198"/>
      <c r="C2871" s="25"/>
      <c r="D2871" s="25"/>
      <c r="E2871" s="25"/>
      <c r="F2871" s="25"/>
      <c r="G2871" s="26"/>
      <c r="H2871" s="27"/>
      <c r="I2871" s="28"/>
      <c r="J2871" s="430"/>
      <c r="K2871" s="48"/>
      <c r="L2871" s="457" t="str">
        <f t="shared" si="88"/>
        <v/>
      </c>
      <c r="M2871" s="245" cm="1">
        <f t="array" ref="M2871">SUMPRODUCT(--(N2871:Q2871&lt;&gt;"")) + IF(TRIM(R2871)="",0,LEN(R2871)-LEN(SUBSTITUTE(R2871,",",""))+1)</f>
        <v>0</v>
      </c>
      <c r="N2871" s="242" t="str">
        <f>IF(AND(I2871&lt;&gt;0,I2871&lt;&gt;""),IF(TRIM(SUBSTITUTE(B2871,CHAR(160),""))="","",IF(ISNUMBER(MATCH(TRIM(SUBSTITUTE(B2871,CHAR(160),"")),'Look Up Values'!$B$2:$B$500,0)),"","Origin error")),"")</f>
        <v/>
      </c>
      <c r="O2871" s="242" t="str">
        <f>IF(AND(I2871&lt;&gt;0,I2871&lt;&gt;""),IF(C2871="","",IF(AND(ISNUMBER(--LEFT(C2871,FIND(" ",C2871&amp;" ")-1)),OR(LEN(LEFT(C2871,FIND(" ",C2871&amp;" ")-1))=6,LEN(LEFT(C2871,FIND(" ",C2871&amp;" ")-1))=7),OR(ISNUMBER(MATCH(LEFT(C2871,FIND(" ",C2871&amp;" ")-1),'Look Up Values'!$G$2:$G$1000,0)),ISNUMBER(MATCH(LEFT(C2871,FIND(" ",C2871&amp;" ")-1),'Look Up Values'!$AE$2:$AE$2000,0)))),"","EWC error")),"")</f>
        <v/>
      </c>
      <c r="P2871" s="242" t="str" cm="1">
        <f t="array" ref="P2871">IF(AND(I2871&lt;&gt;0,I2871&lt;&gt;""),IF(D2871="","",IF(ISNUMBER(MATCH(SUBSTITUTE(D2871," ",""),SUBSTITUTE('Look Up Values'!$S$2:$S$120," ",""),0)),"","D&amp;R error")),"")</f>
        <v/>
      </c>
      <c r="Q2871" s="242" t="str" cm="1">
        <f t="array" ref="Q2871">IF(AND(I2871&lt;&gt;0,I2871&lt;&gt;""),IF(G2871="","",IF(ISNUMBER(MATCH(SUBSTITUTE(G2871," ",""),SUBSTITUTE('Look Up Values'!$I$2:$I$10," ",""),0)),"","State error")),"")</f>
        <v/>
      </c>
      <c r="R2871" s="260" t="str">
        <f t="shared" si="89"/>
        <v/>
      </c>
    </row>
    <row r="2872" spans="1:18" ht="15.75">
      <c r="A2872" s="250">
        <v>2865</v>
      </c>
      <c r="B2872" s="198"/>
      <c r="C2872" s="25"/>
      <c r="D2872" s="25"/>
      <c r="E2872" s="25"/>
      <c r="F2872" s="25"/>
      <c r="G2872" s="26"/>
      <c r="H2872" s="27"/>
      <c r="I2872" s="28"/>
      <c r="J2872" s="430"/>
      <c r="K2872" s="48"/>
      <c r="L2872" s="457" t="str">
        <f t="shared" si="88"/>
        <v/>
      </c>
      <c r="M2872" s="245" cm="1">
        <f t="array" ref="M2872">SUMPRODUCT(--(N2872:Q2872&lt;&gt;"")) + IF(TRIM(R2872)="",0,LEN(R2872)-LEN(SUBSTITUTE(R2872,",",""))+1)</f>
        <v>0</v>
      </c>
      <c r="N2872" s="242" t="str">
        <f>IF(AND(I2872&lt;&gt;0,I2872&lt;&gt;""),IF(TRIM(SUBSTITUTE(B2872,CHAR(160),""))="","",IF(ISNUMBER(MATCH(TRIM(SUBSTITUTE(B2872,CHAR(160),"")),'Look Up Values'!$B$2:$B$500,0)),"","Origin error")),"")</f>
        <v/>
      </c>
      <c r="O2872" s="242" t="str">
        <f>IF(AND(I2872&lt;&gt;0,I2872&lt;&gt;""),IF(C2872="","",IF(AND(ISNUMBER(--LEFT(C2872,FIND(" ",C2872&amp;" ")-1)),OR(LEN(LEFT(C2872,FIND(" ",C2872&amp;" ")-1))=6,LEN(LEFT(C2872,FIND(" ",C2872&amp;" ")-1))=7),OR(ISNUMBER(MATCH(LEFT(C2872,FIND(" ",C2872&amp;" ")-1),'Look Up Values'!$G$2:$G$1000,0)),ISNUMBER(MATCH(LEFT(C2872,FIND(" ",C2872&amp;" ")-1),'Look Up Values'!$AE$2:$AE$2000,0)))),"","EWC error")),"")</f>
        <v/>
      </c>
      <c r="P2872" s="242" t="str" cm="1">
        <f t="array" ref="P2872">IF(AND(I2872&lt;&gt;0,I2872&lt;&gt;""),IF(D2872="","",IF(ISNUMBER(MATCH(SUBSTITUTE(D2872," ",""),SUBSTITUTE('Look Up Values'!$S$2:$S$120," ",""),0)),"","D&amp;R error")),"")</f>
        <v/>
      </c>
      <c r="Q2872" s="242" t="str" cm="1">
        <f t="array" ref="Q2872">IF(AND(I2872&lt;&gt;0,I2872&lt;&gt;""),IF(G2872="","",IF(ISNUMBER(MATCH(SUBSTITUTE(G2872," ",""),SUBSTITUTE('Look Up Values'!$I$2:$I$10," ",""),0)),"","State error")),"")</f>
        <v/>
      </c>
      <c r="R2872" s="260" t="str">
        <f t="shared" si="89"/>
        <v/>
      </c>
    </row>
    <row r="2873" spans="1:18" ht="15.75">
      <c r="A2873" s="250">
        <v>2866</v>
      </c>
      <c r="B2873" s="198"/>
      <c r="C2873" s="25"/>
      <c r="D2873" s="25"/>
      <c r="E2873" s="25"/>
      <c r="F2873" s="25"/>
      <c r="G2873" s="26"/>
      <c r="H2873" s="27"/>
      <c r="I2873" s="28"/>
      <c r="J2873" s="430"/>
      <c r="K2873" s="48"/>
      <c r="L2873" s="457" t="str">
        <f t="shared" si="88"/>
        <v/>
      </c>
      <c r="M2873" s="245" cm="1">
        <f t="array" ref="M2873">SUMPRODUCT(--(N2873:Q2873&lt;&gt;"")) + IF(TRIM(R2873)="",0,LEN(R2873)-LEN(SUBSTITUTE(R2873,",",""))+1)</f>
        <v>0</v>
      </c>
      <c r="N2873" s="242" t="str">
        <f>IF(AND(I2873&lt;&gt;0,I2873&lt;&gt;""),IF(TRIM(SUBSTITUTE(B2873,CHAR(160),""))="","",IF(ISNUMBER(MATCH(TRIM(SUBSTITUTE(B2873,CHAR(160),"")),'Look Up Values'!$B$2:$B$500,0)),"","Origin error")),"")</f>
        <v/>
      </c>
      <c r="O2873" s="242" t="str">
        <f>IF(AND(I2873&lt;&gt;0,I2873&lt;&gt;""),IF(C2873="","",IF(AND(ISNUMBER(--LEFT(C2873,FIND(" ",C2873&amp;" ")-1)),OR(LEN(LEFT(C2873,FIND(" ",C2873&amp;" ")-1))=6,LEN(LEFT(C2873,FIND(" ",C2873&amp;" ")-1))=7),OR(ISNUMBER(MATCH(LEFT(C2873,FIND(" ",C2873&amp;" ")-1),'Look Up Values'!$G$2:$G$1000,0)),ISNUMBER(MATCH(LEFT(C2873,FIND(" ",C2873&amp;" ")-1),'Look Up Values'!$AE$2:$AE$2000,0)))),"","EWC error")),"")</f>
        <v/>
      </c>
      <c r="P2873" s="242" t="str" cm="1">
        <f t="array" ref="P2873">IF(AND(I2873&lt;&gt;0,I2873&lt;&gt;""),IF(D2873="","",IF(ISNUMBER(MATCH(SUBSTITUTE(D2873," ",""),SUBSTITUTE('Look Up Values'!$S$2:$S$120," ",""),0)),"","D&amp;R error")),"")</f>
        <v/>
      </c>
      <c r="Q2873" s="242" t="str" cm="1">
        <f t="array" ref="Q2873">IF(AND(I2873&lt;&gt;0,I2873&lt;&gt;""),IF(G2873="","",IF(ISNUMBER(MATCH(SUBSTITUTE(G2873," ",""),SUBSTITUTE('Look Up Values'!$I$2:$I$10," ",""),0)),"","State error")),"")</f>
        <v/>
      </c>
      <c r="R2873" s="260" t="str">
        <f t="shared" si="89"/>
        <v/>
      </c>
    </row>
    <row r="2874" spans="1:18" ht="15.75">
      <c r="A2874" s="250">
        <v>2867</v>
      </c>
      <c r="B2874" s="198"/>
      <c r="C2874" s="25"/>
      <c r="D2874" s="25"/>
      <c r="E2874" s="25"/>
      <c r="F2874" s="25"/>
      <c r="G2874" s="26"/>
      <c r="H2874" s="27"/>
      <c r="I2874" s="28"/>
      <c r="J2874" s="430"/>
      <c r="K2874" s="48"/>
      <c r="L2874" s="457" t="str">
        <f t="shared" si="88"/>
        <v/>
      </c>
      <c r="M2874" s="245" cm="1">
        <f t="array" ref="M2874">SUMPRODUCT(--(N2874:Q2874&lt;&gt;"")) + IF(TRIM(R2874)="",0,LEN(R2874)-LEN(SUBSTITUTE(R2874,",",""))+1)</f>
        <v>0</v>
      </c>
      <c r="N2874" s="242" t="str">
        <f>IF(AND(I2874&lt;&gt;0,I2874&lt;&gt;""),IF(TRIM(SUBSTITUTE(B2874,CHAR(160),""))="","",IF(ISNUMBER(MATCH(TRIM(SUBSTITUTE(B2874,CHAR(160),"")),'Look Up Values'!$B$2:$B$500,0)),"","Origin error")),"")</f>
        <v/>
      </c>
      <c r="O2874" s="242" t="str">
        <f>IF(AND(I2874&lt;&gt;0,I2874&lt;&gt;""),IF(C2874="","",IF(AND(ISNUMBER(--LEFT(C2874,FIND(" ",C2874&amp;" ")-1)),OR(LEN(LEFT(C2874,FIND(" ",C2874&amp;" ")-1))=6,LEN(LEFT(C2874,FIND(" ",C2874&amp;" ")-1))=7),OR(ISNUMBER(MATCH(LEFT(C2874,FIND(" ",C2874&amp;" ")-1),'Look Up Values'!$G$2:$G$1000,0)),ISNUMBER(MATCH(LEFT(C2874,FIND(" ",C2874&amp;" ")-1),'Look Up Values'!$AE$2:$AE$2000,0)))),"","EWC error")),"")</f>
        <v/>
      </c>
      <c r="P2874" s="242" t="str" cm="1">
        <f t="array" ref="P2874">IF(AND(I2874&lt;&gt;0,I2874&lt;&gt;""),IF(D2874="","",IF(ISNUMBER(MATCH(SUBSTITUTE(D2874," ",""),SUBSTITUTE('Look Up Values'!$S$2:$S$120," ",""),0)),"","D&amp;R error")),"")</f>
        <v/>
      </c>
      <c r="Q2874" s="242" t="str" cm="1">
        <f t="array" ref="Q2874">IF(AND(I2874&lt;&gt;0,I2874&lt;&gt;""),IF(G2874="","",IF(ISNUMBER(MATCH(SUBSTITUTE(G2874," ",""),SUBSTITUTE('Look Up Values'!$I$2:$I$10," ",""),0)),"","State error")),"")</f>
        <v/>
      </c>
      <c r="R2874" s="260" t="str">
        <f t="shared" si="89"/>
        <v/>
      </c>
    </row>
    <row r="2875" spans="1:18" ht="15.75">
      <c r="A2875" s="250">
        <v>2868</v>
      </c>
      <c r="B2875" s="198"/>
      <c r="C2875" s="25"/>
      <c r="D2875" s="25"/>
      <c r="E2875" s="25"/>
      <c r="F2875" s="25"/>
      <c r="G2875" s="26"/>
      <c r="H2875" s="27"/>
      <c r="I2875" s="28"/>
      <c r="J2875" s="430"/>
      <c r="K2875" s="48"/>
      <c r="L2875" s="457" t="str">
        <f t="shared" si="88"/>
        <v/>
      </c>
      <c r="M2875" s="245" cm="1">
        <f t="array" ref="M2875">SUMPRODUCT(--(N2875:Q2875&lt;&gt;"")) + IF(TRIM(R2875)="",0,LEN(R2875)-LEN(SUBSTITUTE(R2875,",",""))+1)</f>
        <v>0</v>
      </c>
      <c r="N2875" s="242" t="str">
        <f>IF(AND(I2875&lt;&gt;0,I2875&lt;&gt;""),IF(TRIM(SUBSTITUTE(B2875,CHAR(160),""))="","",IF(ISNUMBER(MATCH(TRIM(SUBSTITUTE(B2875,CHAR(160),"")),'Look Up Values'!$B$2:$B$500,0)),"","Origin error")),"")</f>
        <v/>
      </c>
      <c r="O2875" s="242" t="str">
        <f>IF(AND(I2875&lt;&gt;0,I2875&lt;&gt;""),IF(C2875="","",IF(AND(ISNUMBER(--LEFT(C2875,FIND(" ",C2875&amp;" ")-1)),OR(LEN(LEFT(C2875,FIND(" ",C2875&amp;" ")-1))=6,LEN(LEFT(C2875,FIND(" ",C2875&amp;" ")-1))=7),OR(ISNUMBER(MATCH(LEFT(C2875,FIND(" ",C2875&amp;" ")-1),'Look Up Values'!$G$2:$G$1000,0)),ISNUMBER(MATCH(LEFT(C2875,FIND(" ",C2875&amp;" ")-1),'Look Up Values'!$AE$2:$AE$2000,0)))),"","EWC error")),"")</f>
        <v/>
      </c>
      <c r="P2875" s="242" t="str" cm="1">
        <f t="array" ref="P2875">IF(AND(I2875&lt;&gt;0,I2875&lt;&gt;""),IF(D2875="","",IF(ISNUMBER(MATCH(SUBSTITUTE(D2875," ",""),SUBSTITUTE('Look Up Values'!$S$2:$S$120," ",""),0)),"","D&amp;R error")),"")</f>
        <v/>
      </c>
      <c r="Q2875" s="242" t="str" cm="1">
        <f t="array" ref="Q2875">IF(AND(I2875&lt;&gt;0,I2875&lt;&gt;""),IF(G2875="","",IF(ISNUMBER(MATCH(SUBSTITUTE(G2875," ",""),SUBSTITUTE('Look Up Values'!$I$2:$I$10," ",""),0)),"","State error")),"")</f>
        <v/>
      </c>
      <c r="R2875" s="260" t="str">
        <f t="shared" si="89"/>
        <v/>
      </c>
    </row>
    <row r="2876" spans="1:18" ht="15.75">
      <c r="A2876" s="250">
        <v>2869</v>
      </c>
      <c r="B2876" s="198"/>
      <c r="C2876" s="25"/>
      <c r="D2876" s="25"/>
      <c r="E2876" s="25"/>
      <c r="F2876" s="25"/>
      <c r="G2876" s="26"/>
      <c r="H2876" s="27"/>
      <c r="I2876" s="28"/>
      <c r="J2876" s="430"/>
      <c r="K2876" s="48"/>
      <c r="L2876" s="457" t="str">
        <f t="shared" si="88"/>
        <v/>
      </c>
      <c r="M2876" s="245" cm="1">
        <f t="array" ref="M2876">SUMPRODUCT(--(N2876:Q2876&lt;&gt;"")) + IF(TRIM(R2876)="",0,LEN(R2876)-LEN(SUBSTITUTE(R2876,",",""))+1)</f>
        <v>0</v>
      </c>
      <c r="N2876" s="242" t="str">
        <f>IF(AND(I2876&lt;&gt;0,I2876&lt;&gt;""),IF(TRIM(SUBSTITUTE(B2876,CHAR(160),""))="","",IF(ISNUMBER(MATCH(TRIM(SUBSTITUTE(B2876,CHAR(160),"")),'Look Up Values'!$B$2:$B$500,0)),"","Origin error")),"")</f>
        <v/>
      </c>
      <c r="O2876" s="242" t="str">
        <f>IF(AND(I2876&lt;&gt;0,I2876&lt;&gt;""),IF(C2876="","",IF(AND(ISNUMBER(--LEFT(C2876,FIND(" ",C2876&amp;" ")-1)),OR(LEN(LEFT(C2876,FIND(" ",C2876&amp;" ")-1))=6,LEN(LEFT(C2876,FIND(" ",C2876&amp;" ")-1))=7),OR(ISNUMBER(MATCH(LEFT(C2876,FIND(" ",C2876&amp;" ")-1),'Look Up Values'!$G$2:$G$1000,0)),ISNUMBER(MATCH(LEFT(C2876,FIND(" ",C2876&amp;" ")-1),'Look Up Values'!$AE$2:$AE$2000,0)))),"","EWC error")),"")</f>
        <v/>
      </c>
      <c r="P2876" s="242" t="str" cm="1">
        <f t="array" ref="P2876">IF(AND(I2876&lt;&gt;0,I2876&lt;&gt;""),IF(D2876="","",IF(ISNUMBER(MATCH(SUBSTITUTE(D2876," ",""),SUBSTITUTE('Look Up Values'!$S$2:$S$120," ",""),0)),"","D&amp;R error")),"")</f>
        <v/>
      </c>
      <c r="Q2876" s="242" t="str" cm="1">
        <f t="array" ref="Q2876">IF(AND(I2876&lt;&gt;0,I2876&lt;&gt;""),IF(G2876="","",IF(ISNUMBER(MATCH(SUBSTITUTE(G2876," ",""),SUBSTITUTE('Look Up Values'!$I$2:$I$10," ",""),0)),"","State error")),"")</f>
        <v/>
      </c>
      <c r="R2876" s="260" t="str">
        <f t="shared" si="89"/>
        <v/>
      </c>
    </row>
    <row r="2877" spans="1:18" ht="15.75">
      <c r="A2877" s="250">
        <v>2870</v>
      </c>
      <c r="B2877" s="198"/>
      <c r="C2877" s="25"/>
      <c r="D2877" s="25"/>
      <c r="E2877" s="25"/>
      <c r="F2877" s="25"/>
      <c r="G2877" s="26"/>
      <c r="H2877" s="27"/>
      <c r="I2877" s="28"/>
      <c r="J2877" s="430"/>
      <c r="K2877" s="48"/>
      <c r="L2877" s="457" t="str">
        <f t="shared" si="88"/>
        <v/>
      </c>
      <c r="M2877" s="245" cm="1">
        <f t="array" ref="M2877">SUMPRODUCT(--(N2877:Q2877&lt;&gt;"")) + IF(TRIM(R2877)="",0,LEN(R2877)-LEN(SUBSTITUTE(R2877,",",""))+1)</f>
        <v>0</v>
      </c>
      <c r="N2877" s="242" t="str">
        <f>IF(AND(I2877&lt;&gt;0,I2877&lt;&gt;""),IF(TRIM(SUBSTITUTE(B2877,CHAR(160),""))="","",IF(ISNUMBER(MATCH(TRIM(SUBSTITUTE(B2877,CHAR(160),"")),'Look Up Values'!$B$2:$B$500,0)),"","Origin error")),"")</f>
        <v/>
      </c>
      <c r="O2877" s="242" t="str">
        <f>IF(AND(I2877&lt;&gt;0,I2877&lt;&gt;""),IF(C2877="","",IF(AND(ISNUMBER(--LEFT(C2877,FIND(" ",C2877&amp;" ")-1)),OR(LEN(LEFT(C2877,FIND(" ",C2877&amp;" ")-1))=6,LEN(LEFT(C2877,FIND(" ",C2877&amp;" ")-1))=7),OR(ISNUMBER(MATCH(LEFT(C2877,FIND(" ",C2877&amp;" ")-1),'Look Up Values'!$G$2:$G$1000,0)),ISNUMBER(MATCH(LEFT(C2877,FIND(" ",C2877&amp;" ")-1),'Look Up Values'!$AE$2:$AE$2000,0)))),"","EWC error")),"")</f>
        <v/>
      </c>
      <c r="P2877" s="242" t="str" cm="1">
        <f t="array" ref="P2877">IF(AND(I2877&lt;&gt;0,I2877&lt;&gt;""),IF(D2877="","",IF(ISNUMBER(MATCH(SUBSTITUTE(D2877," ",""),SUBSTITUTE('Look Up Values'!$S$2:$S$120," ",""),0)),"","D&amp;R error")),"")</f>
        <v/>
      </c>
      <c r="Q2877" s="242" t="str" cm="1">
        <f t="array" ref="Q2877">IF(AND(I2877&lt;&gt;0,I2877&lt;&gt;""),IF(G2877="","",IF(ISNUMBER(MATCH(SUBSTITUTE(G2877," ",""),SUBSTITUTE('Look Up Values'!$I$2:$I$10," ",""),0)),"","State error")),"")</f>
        <v/>
      </c>
      <c r="R2877" s="260" t="str">
        <f t="shared" si="89"/>
        <v/>
      </c>
    </row>
    <row r="2878" spans="1:18" ht="15.75">
      <c r="A2878" s="250">
        <v>2871</v>
      </c>
      <c r="B2878" s="198"/>
      <c r="C2878" s="25"/>
      <c r="D2878" s="25"/>
      <c r="E2878" s="25"/>
      <c r="F2878" s="25"/>
      <c r="G2878" s="26"/>
      <c r="H2878" s="27"/>
      <c r="I2878" s="28"/>
      <c r="J2878" s="430"/>
      <c r="K2878" s="48"/>
      <c r="L2878" s="457" t="str">
        <f t="shared" si="88"/>
        <v/>
      </c>
      <c r="M2878" s="245" cm="1">
        <f t="array" ref="M2878">SUMPRODUCT(--(N2878:Q2878&lt;&gt;"")) + IF(TRIM(R2878)="",0,LEN(R2878)-LEN(SUBSTITUTE(R2878,",",""))+1)</f>
        <v>0</v>
      </c>
      <c r="N2878" s="242" t="str">
        <f>IF(AND(I2878&lt;&gt;0,I2878&lt;&gt;""),IF(TRIM(SUBSTITUTE(B2878,CHAR(160),""))="","",IF(ISNUMBER(MATCH(TRIM(SUBSTITUTE(B2878,CHAR(160),"")),'Look Up Values'!$B$2:$B$500,0)),"","Origin error")),"")</f>
        <v/>
      </c>
      <c r="O2878" s="242" t="str">
        <f>IF(AND(I2878&lt;&gt;0,I2878&lt;&gt;""),IF(C2878="","",IF(AND(ISNUMBER(--LEFT(C2878,FIND(" ",C2878&amp;" ")-1)),OR(LEN(LEFT(C2878,FIND(" ",C2878&amp;" ")-1))=6,LEN(LEFT(C2878,FIND(" ",C2878&amp;" ")-1))=7),OR(ISNUMBER(MATCH(LEFT(C2878,FIND(" ",C2878&amp;" ")-1),'Look Up Values'!$G$2:$G$1000,0)),ISNUMBER(MATCH(LEFT(C2878,FIND(" ",C2878&amp;" ")-1),'Look Up Values'!$AE$2:$AE$2000,0)))),"","EWC error")),"")</f>
        <v/>
      </c>
      <c r="P2878" s="242" t="str" cm="1">
        <f t="array" ref="P2878">IF(AND(I2878&lt;&gt;0,I2878&lt;&gt;""),IF(D2878="","",IF(ISNUMBER(MATCH(SUBSTITUTE(D2878," ",""),SUBSTITUTE('Look Up Values'!$S$2:$S$120," ",""),0)),"","D&amp;R error")),"")</f>
        <v/>
      </c>
      <c r="Q2878" s="242" t="str" cm="1">
        <f t="array" ref="Q2878">IF(AND(I2878&lt;&gt;0,I2878&lt;&gt;""),IF(G2878="","",IF(ISNUMBER(MATCH(SUBSTITUTE(G2878," ",""),SUBSTITUTE('Look Up Values'!$I$2:$I$10," ",""),0)),"","State error")),"")</f>
        <v/>
      </c>
      <c r="R2878" s="260" t="str">
        <f t="shared" si="89"/>
        <v/>
      </c>
    </row>
    <row r="2879" spans="1:18" ht="15.75">
      <c r="A2879" s="250">
        <v>2872</v>
      </c>
      <c r="B2879" s="198"/>
      <c r="C2879" s="25"/>
      <c r="D2879" s="25"/>
      <c r="E2879" s="25"/>
      <c r="F2879" s="25"/>
      <c r="G2879" s="26"/>
      <c r="H2879" s="27"/>
      <c r="I2879" s="28"/>
      <c r="J2879" s="430"/>
      <c r="K2879" s="48"/>
      <c r="L2879" s="457" t="str">
        <f t="shared" si="88"/>
        <v/>
      </c>
      <c r="M2879" s="245" cm="1">
        <f t="array" ref="M2879">SUMPRODUCT(--(N2879:Q2879&lt;&gt;"")) + IF(TRIM(R2879)="",0,LEN(R2879)-LEN(SUBSTITUTE(R2879,",",""))+1)</f>
        <v>0</v>
      </c>
      <c r="N2879" s="242" t="str">
        <f>IF(AND(I2879&lt;&gt;0,I2879&lt;&gt;""),IF(TRIM(SUBSTITUTE(B2879,CHAR(160),""))="","",IF(ISNUMBER(MATCH(TRIM(SUBSTITUTE(B2879,CHAR(160),"")),'Look Up Values'!$B$2:$B$500,0)),"","Origin error")),"")</f>
        <v/>
      </c>
      <c r="O2879" s="242" t="str">
        <f>IF(AND(I2879&lt;&gt;0,I2879&lt;&gt;""),IF(C2879="","",IF(AND(ISNUMBER(--LEFT(C2879,FIND(" ",C2879&amp;" ")-1)),OR(LEN(LEFT(C2879,FIND(" ",C2879&amp;" ")-1))=6,LEN(LEFT(C2879,FIND(" ",C2879&amp;" ")-1))=7),OR(ISNUMBER(MATCH(LEFT(C2879,FIND(" ",C2879&amp;" ")-1),'Look Up Values'!$G$2:$G$1000,0)),ISNUMBER(MATCH(LEFT(C2879,FIND(" ",C2879&amp;" ")-1),'Look Up Values'!$AE$2:$AE$2000,0)))),"","EWC error")),"")</f>
        <v/>
      </c>
      <c r="P2879" s="242" t="str" cm="1">
        <f t="array" ref="P2879">IF(AND(I2879&lt;&gt;0,I2879&lt;&gt;""),IF(D2879="","",IF(ISNUMBER(MATCH(SUBSTITUTE(D2879," ",""),SUBSTITUTE('Look Up Values'!$S$2:$S$120," ",""),0)),"","D&amp;R error")),"")</f>
        <v/>
      </c>
      <c r="Q2879" s="242" t="str" cm="1">
        <f t="array" ref="Q2879">IF(AND(I2879&lt;&gt;0,I2879&lt;&gt;""),IF(G2879="","",IF(ISNUMBER(MATCH(SUBSTITUTE(G2879," ",""),SUBSTITUTE('Look Up Values'!$I$2:$I$10," ",""),0)),"","State error")),"")</f>
        <v/>
      </c>
      <c r="R2879" s="260" t="str">
        <f t="shared" si="89"/>
        <v/>
      </c>
    </row>
    <row r="2880" spans="1:18" ht="15.75">
      <c r="A2880" s="250">
        <v>2873</v>
      </c>
      <c r="B2880" s="198"/>
      <c r="C2880" s="25"/>
      <c r="D2880" s="25"/>
      <c r="E2880" s="25"/>
      <c r="F2880" s="25"/>
      <c r="G2880" s="26"/>
      <c r="H2880" s="27"/>
      <c r="I2880" s="28"/>
      <c r="J2880" s="430"/>
      <c r="K2880" s="48"/>
      <c r="L2880" s="457" t="str">
        <f t="shared" si="88"/>
        <v/>
      </c>
      <c r="M2880" s="245" cm="1">
        <f t="array" ref="M2880">SUMPRODUCT(--(N2880:Q2880&lt;&gt;"")) + IF(TRIM(R2880)="",0,LEN(R2880)-LEN(SUBSTITUTE(R2880,",",""))+1)</f>
        <v>0</v>
      </c>
      <c r="N2880" s="242" t="str">
        <f>IF(AND(I2880&lt;&gt;0,I2880&lt;&gt;""),IF(TRIM(SUBSTITUTE(B2880,CHAR(160),""))="","",IF(ISNUMBER(MATCH(TRIM(SUBSTITUTE(B2880,CHAR(160),"")),'Look Up Values'!$B$2:$B$500,0)),"","Origin error")),"")</f>
        <v/>
      </c>
      <c r="O2880" s="242" t="str">
        <f>IF(AND(I2880&lt;&gt;0,I2880&lt;&gt;""),IF(C2880="","",IF(AND(ISNUMBER(--LEFT(C2880,FIND(" ",C2880&amp;" ")-1)),OR(LEN(LEFT(C2880,FIND(" ",C2880&amp;" ")-1))=6,LEN(LEFT(C2880,FIND(" ",C2880&amp;" ")-1))=7),OR(ISNUMBER(MATCH(LEFT(C2880,FIND(" ",C2880&amp;" ")-1),'Look Up Values'!$G$2:$G$1000,0)),ISNUMBER(MATCH(LEFT(C2880,FIND(" ",C2880&amp;" ")-1),'Look Up Values'!$AE$2:$AE$2000,0)))),"","EWC error")),"")</f>
        <v/>
      </c>
      <c r="P2880" s="242" t="str" cm="1">
        <f t="array" ref="P2880">IF(AND(I2880&lt;&gt;0,I2880&lt;&gt;""),IF(D2880="","",IF(ISNUMBER(MATCH(SUBSTITUTE(D2880," ",""),SUBSTITUTE('Look Up Values'!$S$2:$S$120," ",""),0)),"","D&amp;R error")),"")</f>
        <v/>
      </c>
      <c r="Q2880" s="242" t="str" cm="1">
        <f t="array" ref="Q2880">IF(AND(I2880&lt;&gt;0,I2880&lt;&gt;""),IF(G2880="","",IF(ISNUMBER(MATCH(SUBSTITUTE(G2880," ",""),SUBSTITUTE('Look Up Values'!$I$2:$I$10," ",""),0)),"","State error")),"")</f>
        <v/>
      </c>
      <c r="R2880" s="260" t="str">
        <f t="shared" si="89"/>
        <v/>
      </c>
    </row>
    <row r="2881" spans="1:18" ht="15.75">
      <c r="A2881" s="250">
        <v>2874</v>
      </c>
      <c r="B2881" s="198"/>
      <c r="C2881" s="25"/>
      <c r="D2881" s="25"/>
      <c r="E2881" s="25"/>
      <c r="F2881" s="25"/>
      <c r="G2881" s="26"/>
      <c r="H2881" s="27"/>
      <c r="I2881" s="28"/>
      <c r="J2881" s="430"/>
      <c r="K2881" s="48"/>
      <c r="L2881" s="457" t="str">
        <f t="shared" si="88"/>
        <v/>
      </c>
      <c r="M2881" s="245" cm="1">
        <f t="array" ref="M2881">SUMPRODUCT(--(N2881:Q2881&lt;&gt;"")) + IF(TRIM(R2881)="",0,LEN(R2881)-LEN(SUBSTITUTE(R2881,",",""))+1)</f>
        <v>0</v>
      </c>
      <c r="N2881" s="242" t="str">
        <f>IF(AND(I2881&lt;&gt;0,I2881&lt;&gt;""),IF(TRIM(SUBSTITUTE(B2881,CHAR(160),""))="","",IF(ISNUMBER(MATCH(TRIM(SUBSTITUTE(B2881,CHAR(160),"")),'Look Up Values'!$B$2:$B$500,0)),"","Origin error")),"")</f>
        <v/>
      </c>
      <c r="O2881" s="242" t="str">
        <f>IF(AND(I2881&lt;&gt;0,I2881&lt;&gt;""),IF(C2881="","",IF(AND(ISNUMBER(--LEFT(C2881,FIND(" ",C2881&amp;" ")-1)),OR(LEN(LEFT(C2881,FIND(" ",C2881&amp;" ")-1))=6,LEN(LEFT(C2881,FIND(" ",C2881&amp;" ")-1))=7),OR(ISNUMBER(MATCH(LEFT(C2881,FIND(" ",C2881&amp;" ")-1),'Look Up Values'!$G$2:$G$1000,0)),ISNUMBER(MATCH(LEFT(C2881,FIND(" ",C2881&amp;" ")-1),'Look Up Values'!$AE$2:$AE$2000,0)))),"","EWC error")),"")</f>
        <v/>
      </c>
      <c r="P2881" s="242" t="str" cm="1">
        <f t="array" ref="P2881">IF(AND(I2881&lt;&gt;0,I2881&lt;&gt;""),IF(D2881="","",IF(ISNUMBER(MATCH(SUBSTITUTE(D2881," ",""),SUBSTITUTE('Look Up Values'!$S$2:$S$120," ",""),0)),"","D&amp;R error")),"")</f>
        <v/>
      </c>
      <c r="Q2881" s="242" t="str" cm="1">
        <f t="array" ref="Q2881">IF(AND(I2881&lt;&gt;0,I2881&lt;&gt;""),IF(G2881="","",IF(ISNUMBER(MATCH(SUBSTITUTE(G2881," ",""),SUBSTITUTE('Look Up Values'!$I$2:$I$10," ",""),0)),"","State error")),"")</f>
        <v/>
      </c>
      <c r="R2881" s="260" t="str">
        <f t="shared" si="89"/>
        <v/>
      </c>
    </row>
    <row r="2882" spans="1:18" ht="15.75">
      <c r="A2882" s="250">
        <v>2875</v>
      </c>
      <c r="B2882" s="198"/>
      <c r="C2882" s="25"/>
      <c r="D2882" s="25"/>
      <c r="E2882" s="25"/>
      <c r="F2882" s="25"/>
      <c r="G2882" s="26"/>
      <c r="H2882" s="27"/>
      <c r="I2882" s="28"/>
      <c r="J2882" s="430"/>
      <c r="K2882" s="48"/>
      <c r="L2882" s="457" t="str">
        <f t="shared" si="88"/>
        <v/>
      </c>
      <c r="M2882" s="245" cm="1">
        <f t="array" ref="M2882">SUMPRODUCT(--(N2882:Q2882&lt;&gt;"")) + IF(TRIM(R2882)="",0,LEN(R2882)-LEN(SUBSTITUTE(R2882,",",""))+1)</f>
        <v>0</v>
      </c>
      <c r="N2882" s="242" t="str">
        <f>IF(AND(I2882&lt;&gt;0,I2882&lt;&gt;""),IF(TRIM(SUBSTITUTE(B2882,CHAR(160),""))="","",IF(ISNUMBER(MATCH(TRIM(SUBSTITUTE(B2882,CHAR(160),"")),'Look Up Values'!$B$2:$B$500,0)),"","Origin error")),"")</f>
        <v/>
      </c>
      <c r="O2882" s="242" t="str">
        <f>IF(AND(I2882&lt;&gt;0,I2882&lt;&gt;""),IF(C2882="","",IF(AND(ISNUMBER(--LEFT(C2882,FIND(" ",C2882&amp;" ")-1)),OR(LEN(LEFT(C2882,FIND(" ",C2882&amp;" ")-1))=6,LEN(LEFT(C2882,FIND(" ",C2882&amp;" ")-1))=7),OR(ISNUMBER(MATCH(LEFT(C2882,FIND(" ",C2882&amp;" ")-1),'Look Up Values'!$G$2:$G$1000,0)),ISNUMBER(MATCH(LEFT(C2882,FIND(" ",C2882&amp;" ")-1),'Look Up Values'!$AE$2:$AE$2000,0)))),"","EWC error")),"")</f>
        <v/>
      </c>
      <c r="P2882" s="242" t="str" cm="1">
        <f t="array" ref="P2882">IF(AND(I2882&lt;&gt;0,I2882&lt;&gt;""),IF(D2882="","",IF(ISNUMBER(MATCH(SUBSTITUTE(D2882," ",""),SUBSTITUTE('Look Up Values'!$S$2:$S$120," ",""),0)),"","D&amp;R error")),"")</f>
        <v/>
      </c>
      <c r="Q2882" s="242" t="str" cm="1">
        <f t="array" ref="Q2882">IF(AND(I2882&lt;&gt;0,I2882&lt;&gt;""),IF(G2882="","",IF(ISNUMBER(MATCH(SUBSTITUTE(G2882," ",""),SUBSTITUTE('Look Up Values'!$I$2:$I$10," ",""),0)),"","State error")),"")</f>
        <v/>
      </c>
      <c r="R2882" s="260" t="str">
        <f t="shared" si="89"/>
        <v/>
      </c>
    </row>
    <row r="2883" spans="1:18" ht="15.75">
      <c r="A2883" s="250">
        <v>2876</v>
      </c>
      <c r="B2883" s="198"/>
      <c r="C2883" s="25"/>
      <c r="D2883" s="25"/>
      <c r="E2883" s="25"/>
      <c r="F2883" s="25"/>
      <c r="G2883" s="26"/>
      <c r="H2883" s="27"/>
      <c r="I2883" s="28"/>
      <c r="J2883" s="430"/>
      <c r="K2883" s="48"/>
      <c r="L2883" s="457" t="str">
        <f t="shared" si="88"/>
        <v/>
      </c>
      <c r="M2883" s="245" cm="1">
        <f t="array" ref="M2883">SUMPRODUCT(--(N2883:Q2883&lt;&gt;"")) + IF(TRIM(R2883)="",0,LEN(R2883)-LEN(SUBSTITUTE(R2883,",",""))+1)</f>
        <v>0</v>
      </c>
      <c r="N2883" s="242" t="str">
        <f>IF(AND(I2883&lt;&gt;0,I2883&lt;&gt;""),IF(TRIM(SUBSTITUTE(B2883,CHAR(160),""))="","",IF(ISNUMBER(MATCH(TRIM(SUBSTITUTE(B2883,CHAR(160),"")),'Look Up Values'!$B$2:$B$500,0)),"","Origin error")),"")</f>
        <v/>
      </c>
      <c r="O2883" s="242" t="str">
        <f>IF(AND(I2883&lt;&gt;0,I2883&lt;&gt;""),IF(C2883="","",IF(AND(ISNUMBER(--LEFT(C2883,FIND(" ",C2883&amp;" ")-1)),OR(LEN(LEFT(C2883,FIND(" ",C2883&amp;" ")-1))=6,LEN(LEFT(C2883,FIND(" ",C2883&amp;" ")-1))=7),OR(ISNUMBER(MATCH(LEFT(C2883,FIND(" ",C2883&amp;" ")-1),'Look Up Values'!$G$2:$G$1000,0)),ISNUMBER(MATCH(LEFT(C2883,FIND(" ",C2883&amp;" ")-1),'Look Up Values'!$AE$2:$AE$2000,0)))),"","EWC error")),"")</f>
        <v/>
      </c>
      <c r="P2883" s="242" t="str" cm="1">
        <f t="array" ref="P2883">IF(AND(I2883&lt;&gt;0,I2883&lt;&gt;""),IF(D2883="","",IF(ISNUMBER(MATCH(SUBSTITUTE(D2883," ",""),SUBSTITUTE('Look Up Values'!$S$2:$S$120," ",""),0)),"","D&amp;R error")),"")</f>
        <v/>
      </c>
      <c r="Q2883" s="242" t="str" cm="1">
        <f t="array" ref="Q2883">IF(AND(I2883&lt;&gt;0,I2883&lt;&gt;""),IF(G2883="","",IF(ISNUMBER(MATCH(SUBSTITUTE(G2883," ",""),SUBSTITUTE('Look Up Values'!$I$2:$I$10," ",""),0)),"","State error")),"")</f>
        <v/>
      </c>
      <c r="R2883" s="260" t="str">
        <f t="shared" si="89"/>
        <v/>
      </c>
    </row>
    <row r="2884" spans="1:18" ht="15.75">
      <c r="A2884" s="250">
        <v>2877</v>
      </c>
      <c r="B2884" s="198"/>
      <c r="C2884" s="25"/>
      <c r="D2884" s="25"/>
      <c r="E2884" s="25"/>
      <c r="F2884" s="25"/>
      <c r="G2884" s="26"/>
      <c r="H2884" s="27"/>
      <c r="I2884" s="28"/>
      <c r="J2884" s="430"/>
      <c r="K2884" s="48"/>
      <c r="L2884" s="457" t="str">
        <f t="shared" si="88"/>
        <v/>
      </c>
      <c r="M2884" s="245" cm="1">
        <f t="array" ref="M2884">SUMPRODUCT(--(N2884:Q2884&lt;&gt;"")) + IF(TRIM(R2884)="",0,LEN(R2884)-LEN(SUBSTITUTE(R2884,",",""))+1)</f>
        <v>0</v>
      </c>
      <c r="N2884" s="242" t="str">
        <f>IF(AND(I2884&lt;&gt;0,I2884&lt;&gt;""),IF(TRIM(SUBSTITUTE(B2884,CHAR(160),""))="","",IF(ISNUMBER(MATCH(TRIM(SUBSTITUTE(B2884,CHAR(160),"")),'Look Up Values'!$B$2:$B$500,0)),"","Origin error")),"")</f>
        <v/>
      </c>
      <c r="O2884" s="242" t="str">
        <f>IF(AND(I2884&lt;&gt;0,I2884&lt;&gt;""),IF(C2884="","",IF(AND(ISNUMBER(--LEFT(C2884,FIND(" ",C2884&amp;" ")-1)),OR(LEN(LEFT(C2884,FIND(" ",C2884&amp;" ")-1))=6,LEN(LEFT(C2884,FIND(" ",C2884&amp;" ")-1))=7),OR(ISNUMBER(MATCH(LEFT(C2884,FIND(" ",C2884&amp;" ")-1),'Look Up Values'!$G$2:$G$1000,0)),ISNUMBER(MATCH(LEFT(C2884,FIND(" ",C2884&amp;" ")-1),'Look Up Values'!$AE$2:$AE$2000,0)))),"","EWC error")),"")</f>
        <v/>
      </c>
      <c r="P2884" s="242" t="str" cm="1">
        <f t="array" ref="P2884">IF(AND(I2884&lt;&gt;0,I2884&lt;&gt;""),IF(D2884="","",IF(ISNUMBER(MATCH(SUBSTITUTE(D2884," ",""),SUBSTITUTE('Look Up Values'!$S$2:$S$120," ",""),0)),"","D&amp;R error")),"")</f>
        <v/>
      </c>
      <c r="Q2884" s="242" t="str" cm="1">
        <f t="array" ref="Q2884">IF(AND(I2884&lt;&gt;0,I2884&lt;&gt;""),IF(G2884="","",IF(ISNUMBER(MATCH(SUBSTITUTE(G2884," ",""),SUBSTITUTE('Look Up Values'!$I$2:$I$10," ",""),0)),"","State error")),"")</f>
        <v/>
      </c>
      <c r="R2884" s="260" t="str">
        <f t="shared" si="89"/>
        <v/>
      </c>
    </row>
    <row r="2885" spans="1:18" ht="15.75">
      <c r="A2885" s="250">
        <v>2878</v>
      </c>
      <c r="B2885" s="198"/>
      <c r="C2885" s="25"/>
      <c r="D2885" s="25"/>
      <c r="E2885" s="25"/>
      <c r="F2885" s="25"/>
      <c r="G2885" s="26"/>
      <c r="H2885" s="27"/>
      <c r="I2885" s="28"/>
      <c r="J2885" s="430"/>
      <c r="K2885" s="48"/>
      <c r="L2885" s="457" t="str">
        <f t="shared" si="88"/>
        <v/>
      </c>
      <c r="M2885" s="245" cm="1">
        <f t="array" ref="M2885">SUMPRODUCT(--(N2885:Q2885&lt;&gt;"")) + IF(TRIM(R2885)="",0,LEN(R2885)-LEN(SUBSTITUTE(R2885,",",""))+1)</f>
        <v>0</v>
      </c>
      <c r="N2885" s="242" t="str">
        <f>IF(AND(I2885&lt;&gt;0,I2885&lt;&gt;""),IF(TRIM(SUBSTITUTE(B2885,CHAR(160),""))="","",IF(ISNUMBER(MATCH(TRIM(SUBSTITUTE(B2885,CHAR(160),"")),'Look Up Values'!$B$2:$B$500,0)),"","Origin error")),"")</f>
        <v/>
      </c>
      <c r="O2885" s="242" t="str">
        <f>IF(AND(I2885&lt;&gt;0,I2885&lt;&gt;""),IF(C2885="","",IF(AND(ISNUMBER(--LEFT(C2885,FIND(" ",C2885&amp;" ")-1)),OR(LEN(LEFT(C2885,FIND(" ",C2885&amp;" ")-1))=6,LEN(LEFT(C2885,FIND(" ",C2885&amp;" ")-1))=7),OR(ISNUMBER(MATCH(LEFT(C2885,FIND(" ",C2885&amp;" ")-1),'Look Up Values'!$G$2:$G$1000,0)),ISNUMBER(MATCH(LEFT(C2885,FIND(" ",C2885&amp;" ")-1),'Look Up Values'!$AE$2:$AE$2000,0)))),"","EWC error")),"")</f>
        <v/>
      </c>
      <c r="P2885" s="242" t="str" cm="1">
        <f t="array" ref="P2885">IF(AND(I2885&lt;&gt;0,I2885&lt;&gt;""),IF(D2885="","",IF(ISNUMBER(MATCH(SUBSTITUTE(D2885," ",""),SUBSTITUTE('Look Up Values'!$S$2:$S$120," ",""),0)),"","D&amp;R error")),"")</f>
        <v/>
      </c>
      <c r="Q2885" s="242" t="str" cm="1">
        <f t="array" ref="Q2885">IF(AND(I2885&lt;&gt;0,I2885&lt;&gt;""),IF(G2885="","",IF(ISNUMBER(MATCH(SUBSTITUTE(G2885," ",""),SUBSTITUTE('Look Up Values'!$I$2:$I$10," ",""),0)),"","State error")),"")</f>
        <v/>
      </c>
      <c r="R2885" s="260" t="str">
        <f t="shared" si="89"/>
        <v/>
      </c>
    </row>
    <row r="2886" spans="1:18" ht="15.75">
      <c r="A2886" s="250">
        <v>2879</v>
      </c>
      <c r="B2886" s="198"/>
      <c r="C2886" s="25"/>
      <c r="D2886" s="25"/>
      <c r="E2886" s="25"/>
      <c r="F2886" s="25"/>
      <c r="G2886" s="26"/>
      <c r="H2886" s="27"/>
      <c r="I2886" s="28"/>
      <c r="J2886" s="430"/>
      <c r="K2886" s="48"/>
      <c r="L2886" s="457" t="str">
        <f t="shared" si="88"/>
        <v/>
      </c>
      <c r="M2886" s="245" cm="1">
        <f t="array" ref="M2886">SUMPRODUCT(--(N2886:Q2886&lt;&gt;"")) + IF(TRIM(R2886)="",0,LEN(R2886)-LEN(SUBSTITUTE(R2886,",",""))+1)</f>
        <v>0</v>
      </c>
      <c r="N2886" s="242" t="str">
        <f>IF(AND(I2886&lt;&gt;0,I2886&lt;&gt;""),IF(TRIM(SUBSTITUTE(B2886,CHAR(160),""))="","",IF(ISNUMBER(MATCH(TRIM(SUBSTITUTE(B2886,CHAR(160),"")),'Look Up Values'!$B$2:$B$500,0)),"","Origin error")),"")</f>
        <v/>
      </c>
      <c r="O2886" s="242" t="str">
        <f>IF(AND(I2886&lt;&gt;0,I2886&lt;&gt;""),IF(C2886="","",IF(AND(ISNUMBER(--LEFT(C2886,FIND(" ",C2886&amp;" ")-1)),OR(LEN(LEFT(C2886,FIND(" ",C2886&amp;" ")-1))=6,LEN(LEFT(C2886,FIND(" ",C2886&amp;" ")-1))=7),OR(ISNUMBER(MATCH(LEFT(C2886,FIND(" ",C2886&amp;" ")-1),'Look Up Values'!$G$2:$G$1000,0)),ISNUMBER(MATCH(LEFT(C2886,FIND(" ",C2886&amp;" ")-1),'Look Up Values'!$AE$2:$AE$2000,0)))),"","EWC error")),"")</f>
        <v/>
      </c>
      <c r="P2886" s="242" t="str" cm="1">
        <f t="array" ref="P2886">IF(AND(I2886&lt;&gt;0,I2886&lt;&gt;""),IF(D2886="","",IF(ISNUMBER(MATCH(SUBSTITUTE(D2886," ",""),SUBSTITUTE('Look Up Values'!$S$2:$S$120," ",""),0)),"","D&amp;R error")),"")</f>
        <v/>
      </c>
      <c r="Q2886" s="242" t="str" cm="1">
        <f t="array" ref="Q2886">IF(AND(I2886&lt;&gt;0,I2886&lt;&gt;""),IF(G2886="","",IF(ISNUMBER(MATCH(SUBSTITUTE(G2886," ",""),SUBSTITUTE('Look Up Values'!$I$2:$I$10," ",""),0)),"","State error")),"")</f>
        <v/>
      </c>
      <c r="R2886" s="260" t="str">
        <f t="shared" si="89"/>
        <v/>
      </c>
    </row>
    <row r="2887" spans="1:18" ht="15.75">
      <c r="A2887" s="250">
        <v>2880</v>
      </c>
      <c r="B2887" s="198"/>
      <c r="C2887" s="25"/>
      <c r="D2887" s="25"/>
      <c r="E2887" s="25"/>
      <c r="F2887" s="25"/>
      <c r="G2887" s="26"/>
      <c r="H2887" s="27"/>
      <c r="I2887" s="28"/>
      <c r="J2887" s="430"/>
      <c r="K2887" s="48"/>
      <c r="L2887" s="457" t="str">
        <f t="shared" si="88"/>
        <v/>
      </c>
      <c r="M2887" s="245" cm="1">
        <f t="array" ref="M2887">SUMPRODUCT(--(N2887:Q2887&lt;&gt;"")) + IF(TRIM(R2887)="",0,LEN(R2887)-LEN(SUBSTITUTE(R2887,",",""))+1)</f>
        <v>0</v>
      </c>
      <c r="N2887" s="242" t="str">
        <f>IF(AND(I2887&lt;&gt;0,I2887&lt;&gt;""),IF(TRIM(SUBSTITUTE(B2887,CHAR(160),""))="","",IF(ISNUMBER(MATCH(TRIM(SUBSTITUTE(B2887,CHAR(160),"")),'Look Up Values'!$B$2:$B$500,0)),"","Origin error")),"")</f>
        <v/>
      </c>
      <c r="O2887" s="242" t="str">
        <f>IF(AND(I2887&lt;&gt;0,I2887&lt;&gt;""),IF(C2887="","",IF(AND(ISNUMBER(--LEFT(C2887,FIND(" ",C2887&amp;" ")-1)),OR(LEN(LEFT(C2887,FIND(" ",C2887&amp;" ")-1))=6,LEN(LEFT(C2887,FIND(" ",C2887&amp;" ")-1))=7),OR(ISNUMBER(MATCH(LEFT(C2887,FIND(" ",C2887&amp;" ")-1),'Look Up Values'!$G$2:$G$1000,0)),ISNUMBER(MATCH(LEFT(C2887,FIND(" ",C2887&amp;" ")-1),'Look Up Values'!$AE$2:$AE$2000,0)))),"","EWC error")),"")</f>
        <v/>
      </c>
      <c r="P2887" s="242" t="str" cm="1">
        <f t="array" ref="P2887">IF(AND(I2887&lt;&gt;0,I2887&lt;&gt;""),IF(D2887="","",IF(ISNUMBER(MATCH(SUBSTITUTE(D2887," ",""),SUBSTITUTE('Look Up Values'!$S$2:$S$120," ",""),0)),"","D&amp;R error")),"")</f>
        <v/>
      </c>
      <c r="Q2887" s="242" t="str" cm="1">
        <f t="array" ref="Q2887">IF(AND(I2887&lt;&gt;0,I2887&lt;&gt;""),IF(G2887="","",IF(ISNUMBER(MATCH(SUBSTITUTE(G2887," ",""),SUBSTITUTE('Look Up Values'!$I$2:$I$10," ",""),0)),"","State error")),"")</f>
        <v/>
      </c>
      <c r="R2887" s="260" t="str">
        <f t="shared" si="89"/>
        <v/>
      </c>
    </row>
    <row r="2888" spans="1:18" ht="15.75">
      <c r="A2888" s="250">
        <v>2881</v>
      </c>
      <c r="B2888" s="198"/>
      <c r="C2888" s="25"/>
      <c r="D2888" s="25"/>
      <c r="E2888" s="25"/>
      <c r="F2888" s="25"/>
      <c r="G2888" s="26"/>
      <c r="H2888" s="27"/>
      <c r="I2888" s="28"/>
      <c r="J2888" s="430"/>
      <c r="K2888" s="48"/>
      <c r="L2888" s="457" t="str">
        <f t="shared" ref="L2888:L2951" si="90">IF(IFERROR(--SUBSTITUTE(M2888,CHAR(160),""),0)&gt;0,A2888,"")</f>
        <v/>
      </c>
      <c r="M2888" s="245" cm="1">
        <f t="array" ref="M2888">SUMPRODUCT(--(N2888:Q2888&lt;&gt;"")) + IF(TRIM(R2888)="",0,LEN(R2888)-LEN(SUBSTITUTE(R2888,",",""))+1)</f>
        <v>0</v>
      </c>
      <c r="N2888" s="242" t="str">
        <f>IF(AND(I2888&lt;&gt;0,I2888&lt;&gt;""),IF(TRIM(SUBSTITUTE(B2888,CHAR(160),""))="","",IF(ISNUMBER(MATCH(TRIM(SUBSTITUTE(B2888,CHAR(160),"")),'Look Up Values'!$B$2:$B$500,0)),"","Origin error")),"")</f>
        <v/>
      </c>
      <c r="O2888" s="242" t="str">
        <f>IF(AND(I2888&lt;&gt;0,I2888&lt;&gt;""),IF(C2888="","",IF(AND(ISNUMBER(--LEFT(C2888,FIND(" ",C2888&amp;" ")-1)),OR(LEN(LEFT(C2888,FIND(" ",C2888&amp;" ")-1))=6,LEN(LEFT(C2888,FIND(" ",C2888&amp;" ")-1))=7),OR(ISNUMBER(MATCH(LEFT(C2888,FIND(" ",C2888&amp;" ")-1),'Look Up Values'!$G$2:$G$1000,0)),ISNUMBER(MATCH(LEFT(C2888,FIND(" ",C2888&amp;" ")-1),'Look Up Values'!$AE$2:$AE$2000,0)))),"","EWC error")),"")</f>
        <v/>
      </c>
      <c r="P2888" s="242" t="str" cm="1">
        <f t="array" ref="P2888">IF(AND(I2888&lt;&gt;0,I2888&lt;&gt;""),IF(D2888="","",IF(ISNUMBER(MATCH(SUBSTITUTE(D2888," ",""),SUBSTITUTE('Look Up Values'!$S$2:$S$120," ",""),0)),"","D&amp;R error")),"")</f>
        <v/>
      </c>
      <c r="Q2888" s="242" t="str" cm="1">
        <f t="array" ref="Q2888">IF(AND(I2888&lt;&gt;0,I2888&lt;&gt;""),IF(G2888="","",IF(ISNUMBER(MATCH(SUBSTITUTE(G2888," ",""),SUBSTITUTE('Look Up Values'!$I$2:$I$10," ",""),0)),"","State error")),"")</f>
        <v/>
      </c>
      <c r="R2888" s="260" t="str">
        <f t="shared" si="89"/>
        <v/>
      </c>
    </row>
    <row r="2889" spans="1:18" ht="15.75">
      <c r="A2889" s="250">
        <v>2882</v>
      </c>
      <c r="B2889" s="198"/>
      <c r="C2889" s="25"/>
      <c r="D2889" s="25"/>
      <c r="E2889" s="25"/>
      <c r="F2889" s="25"/>
      <c r="G2889" s="26"/>
      <c r="H2889" s="27"/>
      <c r="I2889" s="28"/>
      <c r="J2889" s="430"/>
      <c r="K2889" s="48"/>
      <c r="L2889" s="457" t="str">
        <f t="shared" si="90"/>
        <v/>
      </c>
      <c r="M2889" s="245" cm="1">
        <f t="array" ref="M2889">SUMPRODUCT(--(N2889:Q2889&lt;&gt;"")) + IF(TRIM(R2889)="",0,LEN(R2889)-LEN(SUBSTITUTE(R2889,",",""))+1)</f>
        <v>0</v>
      </c>
      <c r="N2889" s="242" t="str">
        <f>IF(AND(I2889&lt;&gt;0,I2889&lt;&gt;""),IF(TRIM(SUBSTITUTE(B2889,CHAR(160),""))="","",IF(ISNUMBER(MATCH(TRIM(SUBSTITUTE(B2889,CHAR(160),"")),'Look Up Values'!$B$2:$B$500,0)),"","Origin error")),"")</f>
        <v/>
      </c>
      <c r="O2889" s="242" t="str">
        <f>IF(AND(I2889&lt;&gt;0,I2889&lt;&gt;""),IF(C2889="","",IF(AND(ISNUMBER(--LEFT(C2889,FIND(" ",C2889&amp;" ")-1)),OR(LEN(LEFT(C2889,FIND(" ",C2889&amp;" ")-1))=6,LEN(LEFT(C2889,FIND(" ",C2889&amp;" ")-1))=7),OR(ISNUMBER(MATCH(LEFT(C2889,FIND(" ",C2889&amp;" ")-1),'Look Up Values'!$G$2:$G$1000,0)),ISNUMBER(MATCH(LEFT(C2889,FIND(" ",C2889&amp;" ")-1),'Look Up Values'!$AE$2:$AE$2000,0)))),"","EWC error")),"")</f>
        <v/>
      </c>
      <c r="P2889" s="242" t="str" cm="1">
        <f t="array" ref="P2889">IF(AND(I2889&lt;&gt;0,I2889&lt;&gt;""),IF(D2889="","",IF(ISNUMBER(MATCH(SUBSTITUTE(D2889," ",""),SUBSTITUTE('Look Up Values'!$S$2:$S$120," ",""),0)),"","D&amp;R error")),"")</f>
        <v/>
      </c>
      <c r="Q2889" s="242" t="str" cm="1">
        <f t="array" ref="Q2889">IF(AND(I2889&lt;&gt;0,I2889&lt;&gt;""),IF(G2889="","",IF(ISNUMBER(MATCH(SUBSTITUTE(G2889," ",""),SUBSTITUTE('Look Up Values'!$I$2:$I$10," ",""),0)),"","State error")),"")</f>
        <v/>
      </c>
      <c r="R2889" s="260" t="str">
        <f t="shared" ref="R2889:R2952" si="91">IF(OR(I2889="",I2889=0),"",IF(COUNTA(B2889,C2889,D2889,G2889,I2889)=0,"",IF(COUNTA(B2889,C2889,D2889,G2889,I2889)=5,"",LEFT(IF(TRIM(SUBSTITUTE(B2889,CHAR(160),""))="","Origin, ","")&amp;IF(TRIM(SUBSTITUTE(C2889,CHAR(160),""))="","EWC, ","")&amp;IF(TRIM(SUBSTITUTE(D2889,CHAR(160),""))="","D&amp;R, ","")&amp;IF(TRIM(SUBSTITUTE(G2889,CHAR(160),""))="","State, ",""),LEN(IF(TRIM(SUBSTITUTE(B2889,CHAR(160),""))="","Origin, ","")&amp;IF(TRIM(SUBSTITUTE(C2889,CHAR(160),""))="","EWC, ","")&amp;IF(TRIM(SUBSTITUTE(D2889,CHAR(160),""))="","D&amp;R, ","")&amp;IF(TRIM(SUBSTITUTE(G2889,CHAR(160),""))="","State, ",""))-2))))</f>
        <v/>
      </c>
    </row>
    <row r="2890" spans="1:18" ht="15.75">
      <c r="A2890" s="250">
        <v>2883</v>
      </c>
      <c r="B2890" s="198"/>
      <c r="C2890" s="25"/>
      <c r="D2890" s="25"/>
      <c r="E2890" s="25"/>
      <c r="F2890" s="25"/>
      <c r="G2890" s="26"/>
      <c r="H2890" s="27"/>
      <c r="I2890" s="28"/>
      <c r="J2890" s="430"/>
      <c r="K2890" s="48"/>
      <c r="L2890" s="457" t="str">
        <f t="shared" si="90"/>
        <v/>
      </c>
      <c r="M2890" s="245" cm="1">
        <f t="array" ref="M2890">SUMPRODUCT(--(N2890:Q2890&lt;&gt;"")) + IF(TRIM(R2890)="",0,LEN(R2890)-LEN(SUBSTITUTE(R2890,",",""))+1)</f>
        <v>0</v>
      </c>
      <c r="N2890" s="242" t="str">
        <f>IF(AND(I2890&lt;&gt;0,I2890&lt;&gt;""),IF(TRIM(SUBSTITUTE(B2890,CHAR(160),""))="","",IF(ISNUMBER(MATCH(TRIM(SUBSTITUTE(B2890,CHAR(160),"")),'Look Up Values'!$B$2:$B$500,0)),"","Origin error")),"")</f>
        <v/>
      </c>
      <c r="O2890" s="242" t="str">
        <f>IF(AND(I2890&lt;&gt;0,I2890&lt;&gt;""),IF(C2890="","",IF(AND(ISNUMBER(--LEFT(C2890,FIND(" ",C2890&amp;" ")-1)),OR(LEN(LEFT(C2890,FIND(" ",C2890&amp;" ")-1))=6,LEN(LEFT(C2890,FIND(" ",C2890&amp;" ")-1))=7),OR(ISNUMBER(MATCH(LEFT(C2890,FIND(" ",C2890&amp;" ")-1),'Look Up Values'!$G$2:$G$1000,0)),ISNUMBER(MATCH(LEFT(C2890,FIND(" ",C2890&amp;" ")-1),'Look Up Values'!$AE$2:$AE$2000,0)))),"","EWC error")),"")</f>
        <v/>
      </c>
      <c r="P2890" s="242" t="str" cm="1">
        <f t="array" ref="P2890">IF(AND(I2890&lt;&gt;0,I2890&lt;&gt;""),IF(D2890="","",IF(ISNUMBER(MATCH(SUBSTITUTE(D2890," ",""),SUBSTITUTE('Look Up Values'!$S$2:$S$120," ",""),0)),"","D&amp;R error")),"")</f>
        <v/>
      </c>
      <c r="Q2890" s="242" t="str" cm="1">
        <f t="array" ref="Q2890">IF(AND(I2890&lt;&gt;0,I2890&lt;&gt;""),IF(G2890="","",IF(ISNUMBER(MATCH(SUBSTITUTE(G2890," ",""),SUBSTITUTE('Look Up Values'!$I$2:$I$10," ",""),0)),"","State error")),"")</f>
        <v/>
      </c>
      <c r="R2890" s="260" t="str">
        <f t="shared" si="91"/>
        <v/>
      </c>
    </row>
    <row r="2891" spans="1:18" ht="15.75">
      <c r="A2891" s="250">
        <v>2884</v>
      </c>
      <c r="B2891" s="198"/>
      <c r="C2891" s="25"/>
      <c r="D2891" s="25"/>
      <c r="E2891" s="25"/>
      <c r="F2891" s="25"/>
      <c r="G2891" s="26"/>
      <c r="H2891" s="27"/>
      <c r="I2891" s="28"/>
      <c r="J2891" s="430"/>
      <c r="K2891" s="48"/>
      <c r="L2891" s="457" t="str">
        <f t="shared" si="90"/>
        <v/>
      </c>
      <c r="M2891" s="245" cm="1">
        <f t="array" ref="M2891">SUMPRODUCT(--(N2891:Q2891&lt;&gt;"")) + IF(TRIM(R2891)="",0,LEN(R2891)-LEN(SUBSTITUTE(R2891,",",""))+1)</f>
        <v>0</v>
      </c>
      <c r="N2891" s="242" t="str">
        <f>IF(AND(I2891&lt;&gt;0,I2891&lt;&gt;""),IF(TRIM(SUBSTITUTE(B2891,CHAR(160),""))="","",IF(ISNUMBER(MATCH(TRIM(SUBSTITUTE(B2891,CHAR(160),"")),'Look Up Values'!$B$2:$B$500,0)),"","Origin error")),"")</f>
        <v/>
      </c>
      <c r="O2891" s="242" t="str">
        <f>IF(AND(I2891&lt;&gt;0,I2891&lt;&gt;""),IF(C2891="","",IF(AND(ISNUMBER(--LEFT(C2891,FIND(" ",C2891&amp;" ")-1)),OR(LEN(LEFT(C2891,FIND(" ",C2891&amp;" ")-1))=6,LEN(LEFT(C2891,FIND(" ",C2891&amp;" ")-1))=7),OR(ISNUMBER(MATCH(LEFT(C2891,FIND(" ",C2891&amp;" ")-1),'Look Up Values'!$G$2:$G$1000,0)),ISNUMBER(MATCH(LEFT(C2891,FIND(" ",C2891&amp;" ")-1),'Look Up Values'!$AE$2:$AE$2000,0)))),"","EWC error")),"")</f>
        <v/>
      </c>
      <c r="P2891" s="242" t="str" cm="1">
        <f t="array" ref="P2891">IF(AND(I2891&lt;&gt;0,I2891&lt;&gt;""),IF(D2891="","",IF(ISNUMBER(MATCH(SUBSTITUTE(D2891," ",""),SUBSTITUTE('Look Up Values'!$S$2:$S$120," ",""),0)),"","D&amp;R error")),"")</f>
        <v/>
      </c>
      <c r="Q2891" s="242" t="str" cm="1">
        <f t="array" ref="Q2891">IF(AND(I2891&lt;&gt;0,I2891&lt;&gt;""),IF(G2891="","",IF(ISNUMBER(MATCH(SUBSTITUTE(G2891," ",""),SUBSTITUTE('Look Up Values'!$I$2:$I$10," ",""),0)),"","State error")),"")</f>
        <v/>
      </c>
      <c r="R2891" s="260" t="str">
        <f t="shared" si="91"/>
        <v/>
      </c>
    </row>
    <row r="2892" spans="1:18" ht="15.75">
      <c r="A2892" s="250">
        <v>2885</v>
      </c>
      <c r="B2892" s="198"/>
      <c r="C2892" s="25"/>
      <c r="D2892" s="25"/>
      <c r="E2892" s="25"/>
      <c r="F2892" s="25"/>
      <c r="G2892" s="26"/>
      <c r="H2892" s="27"/>
      <c r="I2892" s="28"/>
      <c r="J2892" s="430"/>
      <c r="K2892" s="48"/>
      <c r="L2892" s="457" t="str">
        <f t="shared" si="90"/>
        <v/>
      </c>
      <c r="M2892" s="245" cm="1">
        <f t="array" ref="M2892">SUMPRODUCT(--(N2892:Q2892&lt;&gt;"")) + IF(TRIM(R2892)="",0,LEN(R2892)-LEN(SUBSTITUTE(R2892,",",""))+1)</f>
        <v>0</v>
      </c>
      <c r="N2892" s="242" t="str">
        <f>IF(AND(I2892&lt;&gt;0,I2892&lt;&gt;""),IF(TRIM(SUBSTITUTE(B2892,CHAR(160),""))="","",IF(ISNUMBER(MATCH(TRIM(SUBSTITUTE(B2892,CHAR(160),"")),'Look Up Values'!$B$2:$B$500,0)),"","Origin error")),"")</f>
        <v/>
      </c>
      <c r="O2892" s="242" t="str">
        <f>IF(AND(I2892&lt;&gt;0,I2892&lt;&gt;""),IF(C2892="","",IF(AND(ISNUMBER(--LEFT(C2892,FIND(" ",C2892&amp;" ")-1)),OR(LEN(LEFT(C2892,FIND(" ",C2892&amp;" ")-1))=6,LEN(LEFT(C2892,FIND(" ",C2892&amp;" ")-1))=7),OR(ISNUMBER(MATCH(LEFT(C2892,FIND(" ",C2892&amp;" ")-1),'Look Up Values'!$G$2:$G$1000,0)),ISNUMBER(MATCH(LEFT(C2892,FIND(" ",C2892&amp;" ")-1),'Look Up Values'!$AE$2:$AE$2000,0)))),"","EWC error")),"")</f>
        <v/>
      </c>
      <c r="P2892" s="242" t="str" cm="1">
        <f t="array" ref="P2892">IF(AND(I2892&lt;&gt;0,I2892&lt;&gt;""),IF(D2892="","",IF(ISNUMBER(MATCH(SUBSTITUTE(D2892," ",""),SUBSTITUTE('Look Up Values'!$S$2:$S$120," ",""),0)),"","D&amp;R error")),"")</f>
        <v/>
      </c>
      <c r="Q2892" s="242" t="str" cm="1">
        <f t="array" ref="Q2892">IF(AND(I2892&lt;&gt;0,I2892&lt;&gt;""),IF(G2892="","",IF(ISNUMBER(MATCH(SUBSTITUTE(G2892," ",""),SUBSTITUTE('Look Up Values'!$I$2:$I$10," ",""),0)),"","State error")),"")</f>
        <v/>
      </c>
      <c r="R2892" s="260" t="str">
        <f t="shared" si="91"/>
        <v/>
      </c>
    </row>
    <row r="2893" spans="1:18" ht="15.75">
      <c r="A2893" s="250">
        <v>2886</v>
      </c>
      <c r="B2893" s="198"/>
      <c r="C2893" s="25"/>
      <c r="D2893" s="25"/>
      <c r="E2893" s="25"/>
      <c r="F2893" s="25"/>
      <c r="G2893" s="26"/>
      <c r="H2893" s="27"/>
      <c r="I2893" s="28"/>
      <c r="J2893" s="430"/>
      <c r="K2893" s="48"/>
      <c r="L2893" s="457" t="str">
        <f t="shared" si="90"/>
        <v/>
      </c>
      <c r="M2893" s="245" cm="1">
        <f t="array" ref="M2893">SUMPRODUCT(--(N2893:Q2893&lt;&gt;"")) + IF(TRIM(R2893)="",0,LEN(R2893)-LEN(SUBSTITUTE(R2893,",",""))+1)</f>
        <v>0</v>
      </c>
      <c r="N2893" s="242" t="str">
        <f>IF(AND(I2893&lt;&gt;0,I2893&lt;&gt;""),IF(TRIM(SUBSTITUTE(B2893,CHAR(160),""))="","",IF(ISNUMBER(MATCH(TRIM(SUBSTITUTE(B2893,CHAR(160),"")),'Look Up Values'!$B$2:$B$500,0)),"","Origin error")),"")</f>
        <v/>
      </c>
      <c r="O2893" s="242" t="str">
        <f>IF(AND(I2893&lt;&gt;0,I2893&lt;&gt;""),IF(C2893="","",IF(AND(ISNUMBER(--LEFT(C2893,FIND(" ",C2893&amp;" ")-1)),OR(LEN(LEFT(C2893,FIND(" ",C2893&amp;" ")-1))=6,LEN(LEFT(C2893,FIND(" ",C2893&amp;" ")-1))=7),OR(ISNUMBER(MATCH(LEFT(C2893,FIND(" ",C2893&amp;" ")-1),'Look Up Values'!$G$2:$G$1000,0)),ISNUMBER(MATCH(LEFT(C2893,FIND(" ",C2893&amp;" ")-1),'Look Up Values'!$AE$2:$AE$2000,0)))),"","EWC error")),"")</f>
        <v/>
      </c>
      <c r="P2893" s="242" t="str" cm="1">
        <f t="array" ref="P2893">IF(AND(I2893&lt;&gt;0,I2893&lt;&gt;""),IF(D2893="","",IF(ISNUMBER(MATCH(SUBSTITUTE(D2893," ",""),SUBSTITUTE('Look Up Values'!$S$2:$S$120," ",""),0)),"","D&amp;R error")),"")</f>
        <v/>
      </c>
      <c r="Q2893" s="242" t="str" cm="1">
        <f t="array" ref="Q2893">IF(AND(I2893&lt;&gt;0,I2893&lt;&gt;""),IF(G2893="","",IF(ISNUMBER(MATCH(SUBSTITUTE(G2893," ",""),SUBSTITUTE('Look Up Values'!$I$2:$I$10," ",""),0)),"","State error")),"")</f>
        <v/>
      </c>
      <c r="R2893" s="260" t="str">
        <f t="shared" si="91"/>
        <v/>
      </c>
    </row>
    <row r="2894" spans="1:18" ht="15.75">
      <c r="A2894" s="250">
        <v>2887</v>
      </c>
      <c r="B2894" s="198"/>
      <c r="C2894" s="25"/>
      <c r="D2894" s="25"/>
      <c r="E2894" s="25"/>
      <c r="F2894" s="25"/>
      <c r="G2894" s="26"/>
      <c r="H2894" s="27"/>
      <c r="I2894" s="28"/>
      <c r="J2894" s="430"/>
      <c r="K2894" s="48"/>
      <c r="L2894" s="457" t="str">
        <f t="shared" si="90"/>
        <v/>
      </c>
      <c r="M2894" s="245" cm="1">
        <f t="array" ref="M2894">SUMPRODUCT(--(N2894:Q2894&lt;&gt;"")) + IF(TRIM(R2894)="",0,LEN(R2894)-LEN(SUBSTITUTE(R2894,",",""))+1)</f>
        <v>0</v>
      </c>
      <c r="N2894" s="242" t="str">
        <f>IF(AND(I2894&lt;&gt;0,I2894&lt;&gt;""),IF(TRIM(SUBSTITUTE(B2894,CHAR(160),""))="","",IF(ISNUMBER(MATCH(TRIM(SUBSTITUTE(B2894,CHAR(160),"")),'Look Up Values'!$B$2:$B$500,0)),"","Origin error")),"")</f>
        <v/>
      </c>
      <c r="O2894" s="242" t="str">
        <f>IF(AND(I2894&lt;&gt;0,I2894&lt;&gt;""),IF(C2894="","",IF(AND(ISNUMBER(--LEFT(C2894,FIND(" ",C2894&amp;" ")-1)),OR(LEN(LEFT(C2894,FIND(" ",C2894&amp;" ")-1))=6,LEN(LEFT(C2894,FIND(" ",C2894&amp;" ")-1))=7),OR(ISNUMBER(MATCH(LEFT(C2894,FIND(" ",C2894&amp;" ")-1),'Look Up Values'!$G$2:$G$1000,0)),ISNUMBER(MATCH(LEFT(C2894,FIND(" ",C2894&amp;" ")-1),'Look Up Values'!$AE$2:$AE$2000,0)))),"","EWC error")),"")</f>
        <v/>
      </c>
      <c r="P2894" s="242" t="str" cm="1">
        <f t="array" ref="P2894">IF(AND(I2894&lt;&gt;0,I2894&lt;&gt;""),IF(D2894="","",IF(ISNUMBER(MATCH(SUBSTITUTE(D2894," ",""),SUBSTITUTE('Look Up Values'!$S$2:$S$120," ",""),0)),"","D&amp;R error")),"")</f>
        <v/>
      </c>
      <c r="Q2894" s="242" t="str" cm="1">
        <f t="array" ref="Q2894">IF(AND(I2894&lt;&gt;0,I2894&lt;&gt;""),IF(G2894="","",IF(ISNUMBER(MATCH(SUBSTITUTE(G2894," ",""),SUBSTITUTE('Look Up Values'!$I$2:$I$10," ",""),0)),"","State error")),"")</f>
        <v/>
      </c>
      <c r="R2894" s="260" t="str">
        <f t="shared" si="91"/>
        <v/>
      </c>
    </row>
    <row r="2895" spans="1:18" ht="15.75">
      <c r="A2895" s="250">
        <v>2888</v>
      </c>
      <c r="B2895" s="198"/>
      <c r="C2895" s="25"/>
      <c r="D2895" s="25"/>
      <c r="E2895" s="25"/>
      <c r="F2895" s="25"/>
      <c r="G2895" s="26"/>
      <c r="H2895" s="27"/>
      <c r="I2895" s="28"/>
      <c r="J2895" s="430"/>
      <c r="K2895" s="48"/>
      <c r="L2895" s="457" t="str">
        <f t="shared" si="90"/>
        <v/>
      </c>
      <c r="M2895" s="245" cm="1">
        <f t="array" ref="M2895">SUMPRODUCT(--(N2895:Q2895&lt;&gt;"")) + IF(TRIM(R2895)="",0,LEN(R2895)-LEN(SUBSTITUTE(R2895,",",""))+1)</f>
        <v>0</v>
      </c>
      <c r="N2895" s="242" t="str">
        <f>IF(AND(I2895&lt;&gt;0,I2895&lt;&gt;""),IF(TRIM(SUBSTITUTE(B2895,CHAR(160),""))="","",IF(ISNUMBER(MATCH(TRIM(SUBSTITUTE(B2895,CHAR(160),"")),'Look Up Values'!$B$2:$B$500,0)),"","Origin error")),"")</f>
        <v/>
      </c>
      <c r="O2895" s="242" t="str">
        <f>IF(AND(I2895&lt;&gt;0,I2895&lt;&gt;""),IF(C2895="","",IF(AND(ISNUMBER(--LEFT(C2895,FIND(" ",C2895&amp;" ")-1)),OR(LEN(LEFT(C2895,FIND(" ",C2895&amp;" ")-1))=6,LEN(LEFT(C2895,FIND(" ",C2895&amp;" ")-1))=7),OR(ISNUMBER(MATCH(LEFT(C2895,FIND(" ",C2895&amp;" ")-1),'Look Up Values'!$G$2:$G$1000,0)),ISNUMBER(MATCH(LEFT(C2895,FIND(" ",C2895&amp;" ")-1),'Look Up Values'!$AE$2:$AE$2000,0)))),"","EWC error")),"")</f>
        <v/>
      </c>
      <c r="P2895" s="242" t="str" cm="1">
        <f t="array" ref="P2895">IF(AND(I2895&lt;&gt;0,I2895&lt;&gt;""),IF(D2895="","",IF(ISNUMBER(MATCH(SUBSTITUTE(D2895," ",""),SUBSTITUTE('Look Up Values'!$S$2:$S$120," ",""),0)),"","D&amp;R error")),"")</f>
        <v/>
      </c>
      <c r="Q2895" s="242" t="str" cm="1">
        <f t="array" ref="Q2895">IF(AND(I2895&lt;&gt;0,I2895&lt;&gt;""),IF(G2895="","",IF(ISNUMBER(MATCH(SUBSTITUTE(G2895," ",""),SUBSTITUTE('Look Up Values'!$I$2:$I$10," ",""),0)),"","State error")),"")</f>
        <v/>
      </c>
      <c r="R2895" s="260" t="str">
        <f t="shared" si="91"/>
        <v/>
      </c>
    </row>
    <row r="2896" spans="1:18" ht="15.75">
      <c r="A2896" s="250">
        <v>2889</v>
      </c>
      <c r="B2896" s="198"/>
      <c r="C2896" s="25"/>
      <c r="D2896" s="25"/>
      <c r="E2896" s="25"/>
      <c r="F2896" s="25"/>
      <c r="G2896" s="26"/>
      <c r="H2896" s="27"/>
      <c r="I2896" s="28"/>
      <c r="J2896" s="430"/>
      <c r="K2896" s="48"/>
      <c r="L2896" s="457" t="str">
        <f t="shared" si="90"/>
        <v/>
      </c>
      <c r="M2896" s="245" cm="1">
        <f t="array" ref="M2896">SUMPRODUCT(--(N2896:Q2896&lt;&gt;"")) + IF(TRIM(R2896)="",0,LEN(R2896)-LEN(SUBSTITUTE(R2896,",",""))+1)</f>
        <v>0</v>
      </c>
      <c r="N2896" s="242" t="str">
        <f>IF(AND(I2896&lt;&gt;0,I2896&lt;&gt;""),IF(TRIM(SUBSTITUTE(B2896,CHAR(160),""))="","",IF(ISNUMBER(MATCH(TRIM(SUBSTITUTE(B2896,CHAR(160),"")),'Look Up Values'!$B$2:$B$500,0)),"","Origin error")),"")</f>
        <v/>
      </c>
      <c r="O2896" s="242" t="str">
        <f>IF(AND(I2896&lt;&gt;0,I2896&lt;&gt;""),IF(C2896="","",IF(AND(ISNUMBER(--LEFT(C2896,FIND(" ",C2896&amp;" ")-1)),OR(LEN(LEFT(C2896,FIND(" ",C2896&amp;" ")-1))=6,LEN(LEFT(C2896,FIND(" ",C2896&amp;" ")-1))=7),OR(ISNUMBER(MATCH(LEFT(C2896,FIND(" ",C2896&amp;" ")-1),'Look Up Values'!$G$2:$G$1000,0)),ISNUMBER(MATCH(LEFT(C2896,FIND(" ",C2896&amp;" ")-1),'Look Up Values'!$AE$2:$AE$2000,0)))),"","EWC error")),"")</f>
        <v/>
      </c>
      <c r="P2896" s="242" t="str" cm="1">
        <f t="array" ref="P2896">IF(AND(I2896&lt;&gt;0,I2896&lt;&gt;""),IF(D2896="","",IF(ISNUMBER(MATCH(SUBSTITUTE(D2896," ",""),SUBSTITUTE('Look Up Values'!$S$2:$S$120," ",""),0)),"","D&amp;R error")),"")</f>
        <v/>
      </c>
      <c r="Q2896" s="242" t="str" cm="1">
        <f t="array" ref="Q2896">IF(AND(I2896&lt;&gt;0,I2896&lt;&gt;""),IF(G2896="","",IF(ISNUMBER(MATCH(SUBSTITUTE(G2896," ",""),SUBSTITUTE('Look Up Values'!$I$2:$I$10," ",""),0)),"","State error")),"")</f>
        <v/>
      </c>
      <c r="R2896" s="260" t="str">
        <f t="shared" si="91"/>
        <v/>
      </c>
    </row>
    <row r="2897" spans="1:18" ht="15.75">
      <c r="A2897" s="250">
        <v>2890</v>
      </c>
      <c r="B2897" s="198"/>
      <c r="C2897" s="25"/>
      <c r="D2897" s="25"/>
      <c r="E2897" s="25"/>
      <c r="F2897" s="25"/>
      <c r="G2897" s="26"/>
      <c r="H2897" s="27"/>
      <c r="I2897" s="28"/>
      <c r="J2897" s="430"/>
      <c r="K2897" s="48"/>
      <c r="L2897" s="457" t="str">
        <f t="shared" si="90"/>
        <v/>
      </c>
      <c r="M2897" s="245" cm="1">
        <f t="array" ref="M2897">SUMPRODUCT(--(N2897:Q2897&lt;&gt;"")) + IF(TRIM(R2897)="",0,LEN(R2897)-LEN(SUBSTITUTE(R2897,",",""))+1)</f>
        <v>0</v>
      </c>
      <c r="N2897" s="242" t="str">
        <f>IF(AND(I2897&lt;&gt;0,I2897&lt;&gt;""),IF(TRIM(SUBSTITUTE(B2897,CHAR(160),""))="","",IF(ISNUMBER(MATCH(TRIM(SUBSTITUTE(B2897,CHAR(160),"")),'Look Up Values'!$B$2:$B$500,0)),"","Origin error")),"")</f>
        <v/>
      </c>
      <c r="O2897" s="242" t="str">
        <f>IF(AND(I2897&lt;&gt;0,I2897&lt;&gt;""),IF(C2897="","",IF(AND(ISNUMBER(--LEFT(C2897,FIND(" ",C2897&amp;" ")-1)),OR(LEN(LEFT(C2897,FIND(" ",C2897&amp;" ")-1))=6,LEN(LEFT(C2897,FIND(" ",C2897&amp;" ")-1))=7),OR(ISNUMBER(MATCH(LEFT(C2897,FIND(" ",C2897&amp;" ")-1),'Look Up Values'!$G$2:$G$1000,0)),ISNUMBER(MATCH(LEFT(C2897,FIND(" ",C2897&amp;" ")-1),'Look Up Values'!$AE$2:$AE$2000,0)))),"","EWC error")),"")</f>
        <v/>
      </c>
      <c r="P2897" s="242" t="str" cm="1">
        <f t="array" ref="P2897">IF(AND(I2897&lt;&gt;0,I2897&lt;&gt;""),IF(D2897="","",IF(ISNUMBER(MATCH(SUBSTITUTE(D2897," ",""),SUBSTITUTE('Look Up Values'!$S$2:$S$120," ",""),0)),"","D&amp;R error")),"")</f>
        <v/>
      </c>
      <c r="Q2897" s="242" t="str" cm="1">
        <f t="array" ref="Q2897">IF(AND(I2897&lt;&gt;0,I2897&lt;&gt;""),IF(G2897="","",IF(ISNUMBER(MATCH(SUBSTITUTE(G2897," ",""),SUBSTITUTE('Look Up Values'!$I$2:$I$10," ",""),0)),"","State error")),"")</f>
        <v/>
      </c>
      <c r="R2897" s="260" t="str">
        <f t="shared" si="91"/>
        <v/>
      </c>
    </row>
    <row r="2898" spans="1:18" ht="15.75">
      <c r="A2898" s="250">
        <v>2891</v>
      </c>
      <c r="B2898" s="198"/>
      <c r="C2898" s="25"/>
      <c r="D2898" s="25"/>
      <c r="E2898" s="25"/>
      <c r="F2898" s="25"/>
      <c r="G2898" s="26"/>
      <c r="H2898" s="27"/>
      <c r="I2898" s="28"/>
      <c r="J2898" s="430"/>
      <c r="K2898" s="48"/>
      <c r="L2898" s="457" t="str">
        <f t="shared" si="90"/>
        <v/>
      </c>
      <c r="M2898" s="245" cm="1">
        <f t="array" ref="M2898">SUMPRODUCT(--(N2898:Q2898&lt;&gt;"")) + IF(TRIM(R2898)="",0,LEN(R2898)-LEN(SUBSTITUTE(R2898,",",""))+1)</f>
        <v>0</v>
      </c>
      <c r="N2898" s="242" t="str">
        <f>IF(AND(I2898&lt;&gt;0,I2898&lt;&gt;""),IF(TRIM(SUBSTITUTE(B2898,CHAR(160),""))="","",IF(ISNUMBER(MATCH(TRIM(SUBSTITUTE(B2898,CHAR(160),"")),'Look Up Values'!$B$2:$B$500,0)),"","Origin error")),"")</f>
        <v/>
      </c>
      <c r="O2898" s="242" t="str">
        <f>IF(AND(I2898&lt;&gt;0,I2898&lt;&gt;""),IF(C2898="","",IF(AND(ISNUMBER(--LEFT(C2898,FIND(" ",C2898&amp;" ")-1)),OR(LEN(LEFT(C2898,FIND(" ",C2898&amp;" ")-1))=6,LEN(LEFT(C2898,FIND(" ",C2898&amp;" ")-1))=7),OR(ISNUMBER(MATCH(LEFT(C2898,FIND(" ",C2898&amp;" ")-1),'Look Up Values'!$G$2:$G$1000,0)),ISNUMBER(MATCH(LEFT(C2898,FIND(" ",C2898&amp;" ")-1),'Look Up Values'!$AE$2:$AE$2000,0)))),"","EWC error")),"")</f>
        <v/>
      </c>
      <c r="P2898" s="242" t="str" cm="1">
        <f t="array" ref="P2898">IF(AND(I2898&lt;&gt;0,I2898&lt;&gt;""),IF(D2898="","",IF(ISNUMBER(MATCH(SUBSTITUTE(D2898," ",""),SUBSTITUTE('Look Up Values'!$S$2:$S$120," ",""),0)),"","D&amp;R error")),"")</f>
        <v/>
      </c>
      <c r="Q2898" s="242" t="str" cm="1">
        <f t="array" ref="Q2898">IF(AND(I2898&lt;&gt;0,I2898&lt;&gt;""),IF(G2898="","",IF(ISNUMBER(MATCH(SUBSTITUTE(G2898," ",""),SUBSTITUTE('Look Up Values'!$I$2:$I$10," ",""),0)),"","State error")),"")</f>
        <v/>
      </c>
      <c r="R2898" s="260" t="str">
        <f t="shared" si="91"/>
        <v/>
      </c>
    </row>
    <row r="2899" spans="1:18" ht="15.75">
      <c r="A2899" s="250">
        <v>2892</v>
      </c>
      <c r="B2899" s="198"/>
      <c r="C2899" s="25"/>
      <c r="D2899" s="25"/>
      <c r="E2899" s="25"/>
      <c r="F2899" s="25"/>
      <c r="G2899" s="26"/>
      <c r="H2899" s="27"/>
      <c r="I2899" s="28"/>
      <c r="J2899" s="430"/>
      <c r="K2899" s="48"/>
      <c r="L2899" s="457" t="str">
        <f t="shared" si="90"/>
        <v/>
      </c>
      <c r="M2899" s="245" cm="1">
        <f t="array" ref="M2899">SUMPRODUCT(--(N2899:Q2899&lt;&gt;"")) + IF(TRIM(R2899)="",0,LEN(R2899)-LEN(SUBSTITUTE(R2899,",",""))+1)</f>
        <v>0</v>
      </c>
      <c r="N2899" s="242" t="str">
        <f>IF(AND(I2899&lt;&gt;0,I2899&lt;&gt;""),IF(TRIM(SUBSTITUTE(B2899,CHAR(160),""))="","",IF(ISNUMBER(MATCH(TRIM(SUBSTITUTE(B2899,CHAR(160),"")),'Look Up Values'!$B$2:$B$500,0)),"","Origin error")),"")</f>
        <v/>
      </c>
      <c r="O2899" s="242" t="str">
        <f>IF(AND(I2899&lt;&gt;0,I2899&lt;&gt;""),IF(C2899="","",IF(AND(ISNUMBER(--LEFT(C2899,FIND(" ",C2899&amp;" ")-1)),OR(LEN(LEFT(C2899,FIND(" ",C2899&amp;" ")-1))=6,LEN(LEFT(C2899,FIND(" ",C2899&amp;" ")-1))=7),OR(ISNUMBER(MATCH(LEFT(C2899,FIND(" ",C2899&amp;" ")-1),'Look Up Values'!$G$2:$G$1000,0)),ISNUMBER(MATCH(LEFT(C2899,FIND(" ",C2899&amp;" ")-1),'Look Up Values'!$AE$2:$AE$2000,0)))),"","EWC error")),"")</f>
        <v/>
      </c>
      <c r="P2899" s="242" t="str" cm="1">
        <f t="array" ref="P2899">IF(AND(I2899&lt;&gt;0,I2899&lt;&gt;""),IF(D2899="","",IF(ISNUMBER(MATCH(SUBSTITUTE(D2899," ",""),SUBSTITUTE('Look Up Values'!$S$2:$S$120," ",""),0)),"","D&amp;R error")),"")</f>
        <v/>
      </c>
      <c r="Q2899" s="242" t="str" cm="1">
        <f t="array" ref="Q2899">IF(AND(I2899&lt;&gt;0,I2899&lt;&gt;""),IF(G2899="","",IF(ISNUMBER(MATCH(SUBSTITUTE(G2899," ",""),SUBSTITUTE('Look Up Values'!$I$2:$I$10," ",""),0)),"","State error")),"")</f>
        <v/>
      </c>
      <c r="R2899" s="260" t="str">
        <f t="shared" si="91"/>
        <v/>
      </c>
    </row>
    <row r="2900" spans="1:18" ht="15.75">
      <c r="A2900" s="250">
        <v>2893</v>
      </c>
      <c r="B2900" s="198"/>
      <c r="C2900" s="25"/>
      <c r="D2900" s="25"/>
      <c r="E2900" s="25"/>
      <c r="F2900" s="25"/>
      <c r="G2900" s="26"/>
      <c r="H2900" s="27"/>
      <c r="I2900" s="28"/>
      <c r="J2900" s="430"/>
      <c r="K2900" s="48"/>
      <c r="L2900" s="457" t="str">
        <f t="shared" si="90"/>
        <v/>
      </c>
      <c r="M2900" s="245" cm="1">
        <f t="array" ref="M2900">SUMPRODUCT(--(N2900:Q2900&lt;&gt;"")) + IF(TRIM(R2900)="",0,LEN(R2900)-LEN(SUBSTITUTE(R2900,",",""))+1)</f>
        <v>0</v>
      </c>
      <c r="N2900" s="242" t="str">
        <f>IF(AND(I2900&lt;&gt;0,I2900&lt;&gt;""),IF(TRIM(SUBSTITUTE(B2900,CHAR(160),""))="","",IF(ISNUMBER(MATCH(TRIM(SUBSTITUTE(B2900,CHAR(160),"")),'Look Up Values'!$B$2:$B$500,0)),"","Origin error")),"")</f>
        <v/>
      </c>
      <c r="O2900" s="242" t="str">
        <f>IF(AND(I2900&lt;&gt;0,I2900&lt;&gt;""),IF(C2900="","",IF(AND(ISNUMBER(--LEFT(C2900,FIND(" ",C2900&amp;" ")-1)),OR(LEN(LEFT(C2900,FIND(" ",C2900&amp;" ")-1))=6,LEN(LEFT(C2900,FIND(" ",C2900&amp;" ")-1))=7),OR(ISNUMBER(MATCH(LEFT(C2900,FIND(" ",C2900&amp;" ")-1),'Look Up Values'!$G$2:$G$1000,0)),ISNUMBER(MATCH(LEFT(C2900,FIND(" ",C2900&amp;" ")-1),'Look Up Values'!$AE$2:$AE$2000,0)))),"","EWC error")),"")</f>
        <v/>
      </c>
      <c r="P2900" s="242" t="str" cm="1">
        <f t="array" ref="P2900">IF(AND(I2900&lt;&gt;0,I2900&lt;&gt;""),IF(D2900="","",IF(ISNUMBER(MATCH(SUBSTITUTE(D2900," ",""),SUBSTITUTE('Look Up Values'!$S$2:$S$120," ",""),0)),"","D&amp;R error")),"")</f>
        <v/>
      </c>
      <c r="Q2900" s="242" t="str" cm="1">
        <f t="array" ref="Q2900">IF(AND(I2900&lt;&gt;0,I2900&lt;&gt;""),IF(G2900="","",IF(ISNUMBER(MATCH(SUBSTITUTE(G2900," ",""),SUBSTITUTE('Look Up Values'!$I$2:$I$10," ",""),0)),"","State error")),"")</f>
        <v/>
      </c>
      <c r="R2900" s="260" t="str">
        <f t="shared" si="91"/>
        <v/>
      </c>
    </row>
    <row r="2901" spans="1:18" ht="15.75">
      <c r="A2901" s="250">
        <v>2894</v>
      </c>
      <c r="B2901" s="198"/>
      <c r="C2901" s="25"/>
      <c r="D2901" s="25"/>
      <c r="E2901" s="25"/>
      <c r="F2901" s="25"/>
      <c r="G2901" s="26"/>
      <c r="H2901" s="27"/>
      <c r="I2901" s="28"/>
      <c r="J2901" s="430"/>
      <c r="K2901" s="48"/>
      <c r="L2901" s="457" t="str">
        <f t="shared" si="90"/>
        <v/>
      </c>
      <c r="M2901" s="245" cm="1">
        <f t="array" ref="M2901">SUMPRODUCT(--(N2901:Q2901&lt;&gt;"")) + IF(TRIM(R2901)="",0,LEN(R2901)-LEN(SUBSTITUTE(R2901,",",""))+1)</f>
        <v>0</v>
      </c>
      <c r="N2901" s="242" t="str">
        <f>IF(AND(I2901&lt;&gt;0,I2901&lt;&gt;""),IF(TRIM(SUBSTITUTE(B2901,CHAR(160),""))="","",IF(ISNUMBER(MATCH(TRIM(SUBSTITUTE(B2901,CHAR(160),"")),'Look Up Values'!$B$2:$B$500,0)),"","Origin error")),"")</f>
        <v/>
      </c>
      <c r="O2901" s="242" t="str">
        <f>IF(AND(I2901&lt;&gt;0,I2901&lt;&gt;""),IF(C2901="","",IF(AND(ISNUMBER(--LEFT(C2901,FIND(" ",C2901&amp;" ")-1)),OR(LEN(LEFT(C2901,FIND(" ",C2901&amp;" ")-1))=6,LEN(LEFT(C2901,FIND(" ",C2901&amp;" ")-1))=7),OR(ISNUMBER(MATCH(LEFT(C2901,FIND(" ",C2901&amp;" ")-1),'Look Up Values'!$G$2:$G$1000,0)),ISNUMBER(MATCH(LEFT(C2901,FIND(" ",C2901&amp;" ")-1),'Look Up Values'!$AE$2:$AE$2000,0)))),"","EWC error")),"")</f>
        <v/>
      </c>
      <c r="P2901" s="242" t="str" cm="1">
        <f t="array" ref="P2901">IF(AND(I2901&lt;&gt;0,I2901&lt;&gt;""),IF(D2901="","",IF(ISNUMBER(MATCH(SUBSTITUTE(D2901," ",""),SUBSTITUTE('Look Up Values'!$S$2:$S$120," ",""),0)),"","D&amp;R error")),"")</f>
        <v/>
      </c>
      <c r="Q2901" s="242" t="str" cm="1">
        <f t="array" ref="Q2901">IF(AND(I2901&lt;&gt;0,I2901&lt;&gt;""),IF(G2901="","",IF(ISNUMBER(MATCH(SUBSTITUTE(G2901," ",""),SUBSTITUTE('Look Up Values'!$I$2:$I$10," ",""),0)),"","State error")),"")</f>
        <v/>
      </c>
      <c r="R2901" s="260" t="str">
        <f t="shared" si="91"/>
        <v/>
      </c>
    </row>
    <row r="2902" spans="1:18" ht="15.75">
      <c r="A2902" s="250">
        <v>2895</v>
      </c>
      <c r="B2902" s="198"/>
      <c r="C2902" s="25"/>
      <c r="D2902" s="25"/>
      <c r="E2902" s="25"/>
      <c r="F2902" s="25"/>
      <c r="G2902" s="26"/>
      <c r="H2902" s="27"/>
      <c r="I2902" s="28"/>
      <c r="J2902" s="430"/>
      <c r="K2902" s="48"/>
      <c r="L2902" s="457" t="str">
        <f t="shared" si="90"/>
        <v/>
      </c>
      <c r="M2902" s="245" cm="1">
        <f t="array" ref="M2902">SUMPRODUCT(--(N2902:Q2902&lt;&gt;"")) + IF(TRIM(R2902)="",0,LEN(R2902)-LEN(SUBSTITUTE(R2902,",",""))+1)</f>
        <v>0</v>
      </c>
      <c r="N2902" s="242" t="str">
        <f>IF(AND(I2902&lt;&gt;0,I2902&lt;&gt;""),IF(TRIM(SUBSTITUTE(B2902,CHAR(160),""))="","",IF(ISNUMBER(MATCH(TRIM(SUBSTITUTE(B2902,CHAR(160),"")),'Look Up Values'!$B$2:$B$500,0)),"","Origin error")),"")</f>
        <v/>
      </c>
      <c r="O2902" s="242" t="str">
        <f>IF(AND(I2902&lt;&gt;0,I2902&lt;&gt;""),IF(C2902="","",IF(AND(ISNUMBER(--LEFT(C2902,FIND(" ",C2902&amp;" ")-1)),OR(LEN(LEFT(C2902,FIND(" ",C2902&amp;" ")-1))=6,LEN(LEFT(C2902,FIND(" ",C2902&amp;" ")-1))=7),OR(ISNUMBER(MATCH(LEFT(C2902,FIND(" ",C2902&amp;" ")-1),'Look Up Values'!$G$2:$G$1000,0)),ISNUMBER(MATCH(LEFT(C2902,FIND(" ",C2902&amp;" ")-1),'Look Up Values'!$AE$2:$AE$2000,0)))),"","EWC error")),"")</f>
        <v/>
      </c>
      <c r="P2902" s="242" t="str" cm="1">
        <f t="array" ref="P2902">IF(AND(I2902&lt;&gt;0,I2902&lt;&gt;""),IF(D2902="","",IF(ISNUMBER(MATCH(SUBSTITUTE(D2902," ",""),SUBSTITUTE('Look Up Values'!$S$2:$S$120," ",""),0)),"","D&amp;R error")),"")</f>
        <v/>
      </c>
      <c r="Q2902" s="242" t="str" cm="1">
        <f t="array" ref="Q2902">IF(AND(I2902&lt;&gt;0,I2902&lt;&gt;""),IF(G2902="","",IF(ISNUMBER(MATCH(SUBSTITUTE(G2902," ",""),SUBSTITUTE('Look Up Values'!$I$2:$I$10," ",""),0)),"","State error")),"")</f>
        <v/>
      </c>
      <c r="R2902" s="260" t="str">
        <f t="shared" si="91"/>
        <v/>
      </c>
    </row>
    <row r="2903" spans="1:18" ht="15.75">
      <c r="A2903" s="250">
        <v>2896</v>
      </c>
      <c r="B2903" s="198"/>
      <c r="C2903" s="25"/>
      <c r="D2903" s="25"/>
      <c r="E2903" s="25"/>
      <c r="F2903" s="25"/>
      <c r="G2903" s="26"/>
      <c r="H2903" s="27"/>
      <c r="I2903" s="28"/>
      <c r="J2903" s="430"/>
      <c r="K2903" s="48"/>
      <c r="L2903" s="457" t="str">
        <f t="shared" si="90"/>
        <v/>
      </c>
      <c r="M2903" s="245" cm="1">
        <f t="array" ref="M2903">SUMPRODUCT(--(N2903:Q2903&lt;&gt;"")) + IF(TRIM(R2903)="",0,LEN(R2903)-LEN(SUBSTITUTE(R2903,",",""))+1)</f>
        <v>0</v>
      </c>
      <c r="N2903" s="242" t="str">
        <f>IF(AND(I2903&lt;&gt;0,I2903&lt;&gt;""),IF(TRIM(SUBSTITUTE(B2903,CHAR(160),""))="","",IF(ISNUMBER(MATCH(TRIM(SUBSTITUTE(B2903,CHAR(160),"")),'Look Up Values'!$B$2:$B$500,0)),"","Origin error")),"")</f>
        <v/>
      </c>
      <c r="O2903" s="242" t="str">
        <f>IF(AND(I2903&lt;&gt;0,I2903&lt;&gt;""),IF(C2903="","",IF(AND(ISNUMBER(--LEFT(C2903,FIND(" ",C2903&amp;" ")-1)),OR(LEN(LEFT(C2903,FIND(" ",C2903&amp;" ")-1))=6,LEN(LEFT(C2903,FIND(" ",C2903&amp;" ")-1))=7),OR(ISNUMBER(MATCH(LEFT(C2903,FIND(" ",C2903&amp;" ")-1),'Look Up Values'!$G$2:$G$1000,0)),ISNUMBER(MATCH(LEFT(C2903,FIND(" ",C2903&amp;" ")-1),'Look Up Values'!$AE$2:$AE$2000,0)))),"","EWC error")),"")</f>
        <v/>
      </c>
      <c r="P2903" s="242" t="str" cm="1">
        <f t="array" ref="P2903">IF(AND(I2903&lt;&gt;0,I2903&lt;&gt;""),IF(D2903="","",IF(ISNUMBER(MATCH(SUBSTITUTE(D2903," ",""),SUBSTITUTE('Look Up Values'!$S$2:$S$120," ",""),0)),"","D&amp;R error")),"")</f>
        <v/>
      </c>
      <c r="Q2903" s="242" t="str" cm="1">
        <f t="array" ref="Q2903">IF(AND(I2903&lt;&gt;0,I2903&lt;&gt;""),IF(G2903="","",IF(ISNUMBER(MATCH(SUBSTITUTE(G2903," ",""),SUBSTITUTE('Look Up Values'!$I$2:$I$10," ",""),0)),"","State error")),"")</f>
        <v/>
      </c>
      <c r="R2903" s="260" t="str">
        <f t="shared" si="91"/>
        <v/>
      </c>
    </row>
    <row r="2904" spans="1:18" ht="15.75">
      <c r="A2904" s="250">
        <v>2897</v>
      </c>
      <c r="B2904" s="198"/>
      <c r="C2904" s="25"/>
      <c r="D2904" s="25"/>
      <c r="E2904" s="25"/>
      <c r="F2904" s="25"/>
      <c r="G2904" s="26"/>
      <c r="H2904" s="27"/>
      <c r="I2904" s="28"/>
      <c r="J2904" s="430"/>
      <c r="K2904" s="48"/>
      <c r="L2904" s="457" t="str">
        <f t="shared" si="90"/>
        <v/>
      </c>
      <c r="M2904" s="245" cm="1">
        <f t="array" ref="M2904">SUMPRODUCT(--(N2904:Q2904&lt;&gt;"")) + IF(TRIM(R2904)="",0,LEN(R2904)-LEN(SUBSTITUTE(R2904,",",""))+1)</f>
        <v>0</v>
      </c>
      <c r="N2904" s="242" t="str">
        <f>IF(AND(I2904&lt;&gt;0,I2904&lt;&gt;""),IF(TRIM(SUBSTITUTE(B2904,CHAR(160),""))="","",IF(ISNUMBER(MATCH(TRIM(SUBSTITUTE(B2904,CHAR(160),"")),'Look Up Values'!$B$2:$B$500,0)),"","Origin error")),"")</f>
        <v/>
      </c>
      <c r="O2904" s="242" t="str">
        <f>IF(AND(I2904&lt;&gt;0,I2904&lt;&gt;""),IF(C2904="","",IF(AND(ISNUMBER(--LEFT(C2904,FIND(" ",C2904&amp;" ")-1)),OR(LEN(LEFT(C2904,FIND(" ",C2904&amp;" ")-1))=6,LEN(LEFT(C2904,FIND(" ",C2904&amp;" ")-1))=7),OR(ISNUMBER(MATCH(LEFT(C2904,FIND(" ",C2904&amp;" ")-1),'Look Up Values'!$G$2:$G$1000,0)),ISNUMBER(MATCH(LEFT(C2904,FIND(" ",C2904&amp;" ")-1),'Look Up Values'!$AE$2:$AE$2000,0)))),"","EWC error")),"")</f>
        <v/>
      </c>
      <c r="P2904" s="242" t="str" cm="1">
        <f t="array" ref="P2904">IF(AND(I2904&lt;&gt;0,I2904&lt;&gt;""),IF(D2904="","",IF(ISNUMBER(MATCH(SUBSTITUTE(D2904," ",""),SUBSTITUTE('Look Up Values'!$S$2:$S$120," ",""),0)),"","D&amp;R error")),"")</f>
        <v/>
      </c>
      <c r="Q2904" s="242" t="str" cm="1">
        <f t="array" ref="Q2904">IF(AND(I2904&lt;&gt;0,I2904&lt;&gt;""),IF(G2904="","",IF(ISNUMBER(MATCH(SUBSTITUTE(G2904," ",""),SUBSTITUTE('Look Up Values'!$I$2:$I$10," ",""),0)),"","State error")),"")</f>
        <v/>
      </c>
      <c r="R2904" s="260" t="str">
        <f t="shared" si="91"/>
        <v/>
      </c>
    </row>
    <row r="2905" spans="1:18" ht="15.75">
      <c r="A2905" s="250">
        <v>2898</v>
      </c>
      <c r="B2905" s="198"/>
      <c r="C2905" s="25"/>
      <c r="D2905" s="25"/>
      <c r="E2905" s="25"/>
      <c r="F2905" s="25"/>
      <c r="G2905" s="26"/>
      <c r="H2905" s="27"/>
      <c r="I2905" s="28"/>
      <c r="J2905" s="430"/>
      <c r="K2905" s="48"/>
      <c r="L2905" s="457" t="str">
        <f t="shared" si="90"/>
        <v/>
      </c>
      <c r="M2905" s="245" cm="1">
        <f t="array" ref="M2905">SUMPRODUCT(--(N2905:Q2905&lt;&gt;"")) + IF(TRIM(R2905)="",0,LEN(R2905)-LEN(SUBSTITUTE(R2905,",",""))+1)</f>
        <v>0</v>
      </c>
      <c r="N2905" s="242" t="str">
        <f>IF(AND(I2905&lt;&gt;0,I2905&lt;&gt;""),IF(TRIM(SUBSTITUTE(B2905,CHAR(160),""))="","",IF(ISNUMBER(MATCH(TRIM(SUBSTITUTE(B2905,CHAR(160),"")),'Look Up Values'!$B$2:$B$500,0)),"","Origin error")),"")</f>
        <v/>
      </c>
      <c r="O2905" s="242" t="str">
        <f>IF(AND(I2905&lt;&gt;0,I2905&lt;&gt;""),IF(C2905="","",IF(AND(ISNUMBER(--LEFT(C2905,FIND(" ",C2905&amp;" ")-1)),OR(LEN(LEFT(C2905,FIND(" ",C2905&amp;" ")-1))=6,LEN(LEFT(C2905,FIND(" ",C2905&amp;" ")-1))=7),OR(ISNUMBER(MATCH(LEFT(C2905,FIND(" ",C2905&amp;" ")-1),'Look Up Values'!$G$2:$G$1000,0)),ISNUMBER(MATCH(LEFT(C2905,FIND(" ",C2905&amp;" ")-1),'Look Up Values'!$AE$2:$AE$2000,0)))),"","EWC error")),"")</f>
        <v/>
      </c>
      <c r="P2905" s="242" t="str" cm="1">
        <f t="array" ref="P2905">IF(AND(I2905&lt;&gt;0,I2905&lt;&gt;""),IF(D2905="","",IF(ISNUMBER(MATCH(SUBSTITUTE(D2905," ",""),SUBSTITUTE('Look Up Values'!$S$2:$S$120," ",""),0)),"","D&amp;R error")),"")</f>
        <v/>
      </c>
      <c r="Q2905" s="242" t="str" cm="1">
        <f t="array" ref="Q2905">IF(AND(I2905&lt;&gt;0,I2905&lt;&gt;""),IF(G2905="","",IF(ISNUMBER(MATCH(SUBSTITUTE(G2905," ",""),SUBSTITUTE('Look Up Values'!$I$2:$I$10," ",""),0)),"","State error")),"")</f>
        <v/>
      </c>
      <c r="R2905" s="260" t="str">
        <f t="shared" si="91"/>
        <v/>
      </c>
    </row>
    <row r="2906" spans="1:18" ht="15.75">
      <c r="A2906" s="250">
        <v>2899</v>
      </c>
      <c r="B2906" s="198"/>
      <c r="C2906" s="25"/>
      <c r="D2906" s="25"/>
      <c r="E2906" s="25"/>
      <c r="F2906" s="25"/>
      <c r="G2906" s="26"/>
      <c r="H2906" s="27"/>
      <c r="I2906" s="28"/>
      <c r="J2906" s="430"/>
      <c r="K2906" s="48"/>
      <c r="L2906" s="457" t="str">
        <f t="shared" si="90"/>
        <v/>
      </c>
      <c r="M2906" s="245" cm="1">
        <f t="array" ref="M2906">SUMPRODUCT(--(N2906:Q2906&lt;&gt;"")) + IF(TRIM(R2906)="",0,LEN(R2906)-LEN(SUBSTITUTE(R2906,",",""))+1)</f>
        <v>0</v>
      </c>
      <c r="N2906" s="242" t="str">
        <f>IF(AND(I2906&lt;&gt;0,I2906&lt;&gt;""),IF(TRIM(SUBSTITUTE(B2906,CHAR(160),""))="","",IF(ISNUMBER(MATCH(TRIM(SUBSTITUTE(B2906,CHAR(160),"")),'Look Up Values'!$B$2:$B$500,0)),"","Origin error")),"")</f>
        <v/>
      </c>
      <c r="O2906" s="242" t="str">
        <f>IF(AND(I2906&lt;&gt;0,I2906&lt;&gt;""),IF(C2906="","",IF(AND(ISNUMBER(--LEFT(C2906,FIND(" ",C2906&amp;" ")-1)),OR(LEN(LEFT(C2906,FIND(" ",C2906&amp;" ")-1))=6,LEN(LEFT(C2906,FIND(" ",C2906&amp;" ")-1))=7),OR(ISNUMBER(MATCH(LEFT(C2906,FIND(" ",C2906&amp;" ")-1),'Look Up Values'!$G$2:$G$1000,0)),ISNUMBER(MATCH(LEFT(C2906,FIND(" ",C2906&amp;" ")-1),'Look Up Values'!$AE$2:$AE$2000,0)))),"","EWC error")),"")</f>
        <v/>
      </c>
      <c r="P2906" s="242" t="str" cm="1">
        <f t="array" ref="P2906">IF(AND(I2906&lt;&gt;0,I2906&lt;&gt;""),IF(D2906="","",IF(ISNUMBER(MATCH(SUBSTITUTE(D2906," ",""),SUBSTITUTE('Look Up Values'!$S$2:$S$120," ",""),0)),"","D&amp;R error")),"")</f>
        <v/>
      </c>
      <c r="Q2906" s="242" t="str" cm="1">
        <f t="array" ref="Q2906">IF(AND(I2906&lt;&gt;0,I2906&lt;&gt;""),IF(G2906="","",IF(ISNUMBER(MATCH(SUBSTITUTE(G2906," ",""),SUBSTITUTE('Look Up Values'!$I$2:$I$10," ",""),0)),"","State error")),"")</f>
        <v/>
      </c>
      <c r="R2906" s="260" t="str">
        <f t="shared" si="91"/>
        <v/>
      </c>
    </row>
    <row r="2907" spans="1:18" ht="15.75">
      <c r="A2907" s="250">
        <v>2900</v>
      </c>
      <c r="B2907" s="198"/>
      <c r="C2907" s="25"/>
      <c r="D2907" s="25"/>
      <c r="E2907" s="25"/>
      <c r="F2907" s="25"/>
      <c r="G2907" s="26"/>
      <c r="H2907" s="27"/>
      <c r="I2907" s="28"/>
      <c r="J2907" s="430"/>
      <c r="K2907" s="48"/>
      <c r="L2907" s="457" t="str">
        <f t="shared" si="90"/>
        <v/>
      </c>
      <c r="M2907" s="245" cm="1">
        <f t="array" ref="M2907">SUMPRODUCT(--(N2907:Q2907&lt;&gt;"")) + IF(TRIM(R2907)="",0,LEN(R2907)-LEN(SUBSTITUTE(R2907,",",""))+1)</f>
        <v>0</v>
      </c>
      <c r="N2907" s="242" t="str">
        <f>IF(AND(I2907&lt;&gt;0,I2907&lt;&gt;""),IF(TRIM(SUBSTITUTE(B2907,CHAR(160),""))="","",IF(ISNUMBER(MATCH(TRIM(SUBSTITUTE(B2907,CHAR(160),"")),'Look Up Values'!$B$2:$B$500,0)),"","Origin error")),"")</f>
        <v/>
      </c>
      <c r="O2907" s="242" t="str">
        <f>IF(AND(I2907&lt;&gt;0,I2907&lt;&gt;""),IF(C2907="","",IF(AND(ISNUMBER(--LEFT(C2907,FIND(" ",C2907&amp;" ")-1)),OR(LEN(LEFT(C2907,FIND(" ",C2907&amp;" ")-1))=6,LEN(LEFT(C2907,FIND(" ",C2907&amp;" ")-1))=7),OR(ISNUMBER(MATCH(LEFT(C2907,FIND(" ",C2907&amp;" ")-1),'Look Up Values'!$G$2:$G$1000,0)),ISNUMBER(MATCH(LEFT(C2907,FIND(" ",C2907&amp;" ")-1),'Look Up Values'!$AE$2:$AE$2000,0)))),"","EWC error")),"")</f>
        <v/>
      </c>
      <c r="P2907" s="242" t="str" cm="1">
        <f t="array" ref="P2907">IF(AND(I2907&lt;&gt;0,I2907&lt;&gt;""),IF(D2907="","",IF(ISNUMBER(MATCH(SUBSTITUTE(D2907," ",""),SUBSTITUTE('Look Up Values'!$S$2:$S$120," ",""),0)),"","D&amp;R error")),"")</f>
        <v/>
      </c>
      <c r="Q2907" s="242" t="str" cm="1">
        <f t="array" ref="Q2907">IF(AND(I2907&lt;&gt;0,I2907&lt;&gt;""),IF(G2907="","",IF(ISNUMBER(MATCH(SUBSTITUTE(G2907," ",""),SUBSTITUTE('Look Up Values'!$I$2:$I$10," ",""),0)),"","State error")),"")</f>
        <v/>
      </c>
      <c r="R2907" s="260" t="str">
        <f t="shared" si="91"/>
        <v/>
      </c>
    </row>
    <row r="2908" spans="1:18" ht="15.75">
      <c r="A2908" s="250">
        <v>2901</v>
      </c>
      <c r="B2908" s="198"/>
      <c r="C2908" s="25"/>
      <c r="D2908" s="25"/>
      <c r="E2908" s="25"/>
      <c r="F2908" s="25"/>
      <c r="G2908" s="26"/>
      <c r="H2908" s="27"/>
      <c r="I2908" s="28"/>
      <c r="J2908" s="430"/>
      <c r="K2908" s="48"/>
      <c r="L2908" s="457" t="str">
        <f t="shared" si="90"/>
        <v/>
      </c>
      <c r="M2908" s="245" cm="1">
        <f t="array" ref="M2908">SUMPRODUCT(--(N2908:Q2908&lt;&gt;"")) + IF(TRIM(R2908)="",0,LEN(R2908)-LEN(SUBSTITUTE(R2908,",",""))+1)</f>
        <v>0</v>
      </c>
      <c r="N2908" s="242" t="str">
        <f>IF(AND(I2908&lt;&gt;0,I2908&lt;&gt;""),IF(TRIM(SUBSTITUTE(B2908,CHAR(160),""))="","",IF(ISNUMBER(MATCH(TRIM(SUBSTITUTE(B2908,CHAR(160),"")),'Look Up Values'!$B$2:$B$500,0)),"","Origin error")),"")</f>
        <v/>
      </c>
      <c r="O2908" s="242" t="str">
        <f>IF(AND(I2908&lt;&gt;0,I2908&lt;&gt;""),IF(C2908="","",IF(AND(ISNUMBER(--LEFT(C2908,FIND(" ",C2908&amp;" ")-1)),OR(LEN(LEFT(C2908,FIND(" ",C2908&amp;" ")-1))=6,LEN(LEFT(C2908,FIND(" ",C2908&amp;" ")-1))=7),OR(ISNUMBER(MATCH(LEFT(C2908,FIND(" ",C2908&amp;" ")-1),'Look Up Values'!$G$2:$G$1000,0)),ISNUMBER(MATCH(LEFT(C2908,FIND(" ",C2908&amp;" ")-1),'Look Up Values'!$AE$2:$AE$2000,0)))),"","EWC error")),"")</f>
        <v/>
      </c>
      <c r="P2908" s="242" t="str" cm="1">
        <f t="array" ref="P2908">IF(AND(I2908&lt;&gt;0,I2908&lt;&gt;""),IF(D2908="","",IF(ISNUMBER(MATCH(SUBSTITUTE(D2908," ",""),SUBSTITUTE('Look Up Values'!$S$2:$S$120," ",""),0)),"","D&amp;R error")),"")</f>
        <v/>
      </c>
      <c r="Q2908" s="242" t="str" cm="1">
        <f t="array" ref="Q2908">IF(AND(I2908&lt;&gt;0,I2908&lt;&gt;""),IF(G2908="","",IF(ISNUMBER(MATCH(SUBSTITUTE(G2908," ",""),SUBSTITUTE('Look Up Values'!$I$2:$I$10," ",""),0)),"","State error")),"")</f>
        <v/>
      </c>
      <c r="R2908" s="260" t="str">
        <f t="shared" si="91"/>
        <v/>
      </c>
    </row>
    <row r="2909" spans="1:18" ht="15.75">
      <c r="A2909" s="250">
        <v>2902</v>
      </c>
      <c r="B2909" s="198"/>
      <c r="C2909" s="25"/>
      <c r="D2909" s="25"/>
      <c r="E2909" s="25"/>
      <c r="F2909" s="25"/>
      <c r="G2909" s="26"/>
      <c r="H2909" s="27"/>
      <c r="I2909" s="28"/>
      <c r="J2909" s="430"/>
      <c r="K2909" s="48"/>
      <c r="L2909" s="457" t="str">
        <f t="shared" si="90"/>
        <v/>
      </c>
      <c r="M2909" s="245" cm="1">
        <f t="array" ref="M2909">SUMPRODUCT(--(N2909:Q2909&lt;&gt;"")) + IF(TRIM(R2909)="",0,LEN(R2909)-LEN(SUBSTITUTE(R2909,",",""))+1)</f>
        <v>0</v>
      </c>
      <c r="N2909" s="242" t="str">
        <f>IF(AND(I2909&lt;&gt;0,I2909&lt;&gt;""),IF(TRIM(SUBSTITUTE(B2909,CHAR(160),""))="","",IF(ISNUMBER(MATCH(TRIM(SUBSTITUTE(B2909,CHAR(160),"")),'Look Up Values'!$B$2:$B$500,0)),"","Origin error")),"")</f>
        <v/>
      </c>
      <c r="O2909" s="242" t="str">
        <f>IF(AND(I2909&lt;&gt;0,I2909&lt;&gt;""),IF(C2909="","",IF(AND(ISNUMBER(--LEFT(C2909,FIND(" ",C2909&amp;" ")-1)),OR(LEN(LEFT(C2909,FIND(" ",C2909&amp;" ")-1))=6,LEN(LEFT(C2909,FIND(" ",C2909&amp;" ")-1))=7),OR(ISNUMBER(MATCH(LEFT(C2909,FIND(" ",C2909&amp;" ")-1),'Look Up Values'!$G$2:$G$1000,0)),ISNUMBER(MATCH(LEFT(C2909,FIND(" ",C2909&amp;" ")-1),'Look Up Values'!$AE$2:$AE$2000,0)))),"","EWC error")),"")</f>
        <v/>
      </c>
      <c r="P2909" s="242" t="str" cm="1">
        <f t="array" ref="P2909">IF(AND(I2909&lt;&gt;0,I2909&lt;&gt;""),IF(D2909="","",IF(ISNUMBER(MATCH(SUBSTITUTE(D2909," ",""),SUBSTITUTE('Look Up Values'!$S$2:$S$120," ",""),0)),"","D&amp;R error")),"")</f>
        <v/>
      </c>
      <c r="Q2909" s="242" t="str" cm="1">
        <f t="array" ref="Q2909">IF(AND(I2909&lt;&gt;0,I2909&lt;&gt;""),IF(G2909="","",IF(ISNUMBER(MATCH(SUBSTITUTE(G2909," ",""),SUBSTITUTE('Look Up Values'!$I$2:$I$10," ",""),0)),"","State error")),"")</f>
        <v/>
      </c>
      <c r="R2909" s="260" t="str">
        <f t="shared" si="91"/>
        <v/>
      </c>
    </row>
    <row r="2910" spans="1:18" ht="15.75">
      <c r="A2910" s="250">
        <v>2903</v>
      </c>
      <c r="B2910" s="198"/>
      <c r="C2910" s="25"/>
      <c r="D2910" s="25"/>
      <c r="E2910" s="25"/>
      <c r="F2910" s="25"/>
      <c r="G2910" s="26"/>
      <c r="H2910" s="27"/>
      <c r="I2910" s="28"/>
      <c r="J2910" s="430"/>
      <c r="K2910" s="48"/>
      <c r="L2910" s="457" t="str">
        <f t="shared" si="90"/>
        <v/>
      </c>
      <c r="M2910" s="245" cm="1">
        <f t="array" ref="M2910">SUMPRODUCT(--(N2910:Q2910&lt;&gt;"")) + IF(TRIM(R2910)="",0,LEN(R2910)-LEN(SUBSTITUTE(R2910,",",""))+1)</f>
        <v>0</v>
      </c>
      <c r="N2910" s="242" t="str">
        <f>IF(AND(I2910&lt;&gt;0,I2910&lt;&gt;""),IF(TRIM(SUBSTITUTE(B2910,CHAR(160),""))="","",IF(ISNUMBER(MATCH(TRIM(SUBSTITUTE(B2910,CHAR(160),"")),'Look Up Values'!$B$2:$B$500,0)),"","Origin error")),"")</f>
        <v/>
      </c>
      <c r="O2910" s="242" t="str">
        <f>IF(AND(I2910&lt;&gt;0,I2910&lt;&gt;""),IF(C2910="","",IF(AND(ISNUMBER(--LEFT(C2910,FIND(" ",C2910&amp;" ")-1)),OR(LEN(LEFT(C2910,FIND(" ",C2910&amp;" ")-1))=6,LEN(LEFT(C2910,FIND(" ",C2910&amp;" ")-1))=7),OR(ISNUMBER(MATCH(LEFT(C2910,FIND(" ",C2910&amp;" ")-1),'Look Up Values'!$G$2:$G$1000,0)),ISNUMBER(MATCH(LEFT(C2910,FIND(" ",C2910&amp;" ")-1),'Look Up Values'!$AE$2:$AE$2000,0)))),"","EWC error")),"")</f>
        <v/>
      </c>
      <c r="P2910" s="242" t="str" cm="1">
        <f t="array" ref="P2910">IF(AND(I2910&lt;&gt;0,I2910&lt;&gt;""),IF(D2910="","",IF(ISNUMBER(MATCH(SUBSTITUTE(D2910," ",""),SUBSTITUTE('Look Up Values'!$S$2:$S$120," ",""),0)),"","D&amp;R error")),"")</f>
        <v/>
      </c>
      <c r="Q2910" s="242" t="str" cm="1">
        <f t="array" ref="Q2910">IF(AND(I2910&lt;&gt;0,I2910&lt;&gt;""),IF(G2910="","",IF(ISNUMBER(MATCH(SUBSTITUTE(G2910," ",""),SUBSTITUTE('Look Up Values'!$I$2:$I$10," ",""),0)),"","State error")),"")</f>
        <v/>
      </c>
      <c r="R2910" s="260" t="str">
        <f t="shared" si="91"/>
        <v/>
      </c>
    </row>
    <row r="2911" spans="1:18" ht="15.75">
      <c r="A2911" s="250">
        <v>2904</v>
      </c>
      <c r="B2911" s="198"/>
      <c r="C2911" s="25"/>
      <c r="D2911" s="25"/>
      <c r="E2911" s="25"/>
      <c r="F2911" s="25"/>
      <c r="G2911" s="26"/>
      <c r="H2911" s="27"/>
      <c r="I2911" s="28"/>
      <c r="J2911" s="430"/>
      <c r="K2911" s="48"/>
      <c r="L2911" s="457" t="str">
        <f t="shared" si="90"/>
        <v/>
      </c>
      <c r="M2911" s="245" cm="1">
        <f t="array" ref="M2911">SUMPRODUCT(--(N2911:Q2911&lt;&gt;"")) + IF(TRIM(R2911)="",0,LEN(R2911)-LEN(SUBSTITUTE(R2911,",",""))+1)</f>
        <v>0</v>
      </c>
      <c r="N2911" s="242" t="str">
        <f>IF(AND(I2911&lt;&gt;0,I2911&lt;&gt;""),IF(TRIM(SUBSTITUTE(B2911,CHAR(160),""))="","",IF(ISNUMBER(MATCH(TRIM(SUBSTITUTE(B2911,CHAR(160),"")),'Look Up Values'!$B$2:$B$500,0)),"","Origin error")),"")</f>
        <v/>
      </c>
      <c r="O2911" s="242" t="str">
        <f>IF(AND(I2911&lt;&gt;0,I2911&lt;&gt;""),IF(C2911="","",IF(AND(ISNUMBER(--LEFT(C2911,FIND(" ",C2911&amp;" ")-1)),OR(LEN(LEFT(C2911,FIND(" ",C2911&amp;" ")-1))=6,LEN(LEFT(C2911,FIND(" ",C2911&amp;" ")-1))=7),OR(ISNUMBER(MATCH(LEFT(C2911,FIND(" ",C2911&amp;" ")-1),'Look Up Values'!$G$2:$G$1000,0)),ISNUMBER(MATCH(LEFT(C2911,FIND(" ",C2911&amp;" ")-1),'Look Up Values'!$AE$2:$AE$2000,0)))),"","EWC error")),"")</f>
        <v/>
      </c>
      <c r="P2911" s="242" t="str" cm="1">
        <f t="array" ref="P2911">IF(AND(I2911&lt;&gt;0,I2911&lt;&gt;""),IF(D2911="","",IF(ISNUMBER(MATCH(SUBSTITUTE(D2911," ",""),SUBSTITUTE('Look Up Values'!$S$2:$S$120," ",""),0)),"","D&amp;R error")),"")</f>
        <v/>
      </c>
      <c r="Q2911" s="242" t="str" cm="1">
        <f t="array" ref="Q2911">IF(AND(I2911&lt;&gt;0,I2911&lt;&gt;""),IF(G2911="","",IF(ISNUMBER(MATCH(SUBSTITUTE(G2911," ",""),SUBSTITUTE('Look Up Values'!$I$2:$I$10," ",""),0)),"","State error")),"")</f>
        <v/>
      </c>
      <c r="R2911" s="260" t="str">
        <f t="shared" si="91"/>
        <v/>
      </c>
    </row>
    <row r="2912" spans="1:18" ht="15.75">
      <c r="A2912" s="250">
        <v>2905</v>
      </c>
      <c r="B2912" s="198"/>
      <c r="C2912" s="25"/>
      <c r="D2912" s="25"/>
      <c r="E2912" s="25"/>
      <c r="F2912" s="25"/>
      <c r="G2912" s="26"/>
      <c r="H2912" s="27"/>
      <c r="I2912" s="28"/>
      <c r="J2912" s="430"/>
      <c r="K2912" s="48"/>
      <c r="L2912" s="457" t="str">
        <f t="shared" si="90"/>
        <v/>
      </c>
      <c r="M2912" s="245" cm="1">
        <f t="array" ref="M2912">SUMPRODUCT(--(N2912:Q2912&lt;&gt;"")) + IF(TRIM(R2912)="",0,LEN(R2912)-LEN(SUBSTITUTE(R2912,",",""))+1)</f>
        <v>0</v>
      </c>
      <c r="N2912" s="242" t="str">
        <f>IF(AND(I2912&lt;&gt;0,I2912&lt;&gt;""),IF(TRIM(SUBSTITUTE(B2912,CHAR(160),""))="","",IF(ISNUMBER(MATCH(TRIM(SUBSTITUTE(B2912,CHAR(160),"")),'Look Up Values'!$B$2:$B$500,0)),"","Origin error")),"")</f>
        <v/>
      </c>
      <c r="O2912" s="242" t="str">
        <f>IF(AND(I2912&lt;&gt;0,I2912&lt;&gt;""),IF(C2912="","",IF(AND(ISNUMBER(--LEFT(C2912,FIND(" ",C2912&amp;" ")-1)),OR(LEN(LEFT(C2912,FIND(" ",C2912&amp;" ")-1))=6,LEN(LEFT(C2912,FIND(" ",C2912&amp;" ")-1))=7),OR(ISNUMBER(MATCH(LEFT(C2912,FIND(" ",C2912&amp;" ")-1),'Look Up Values'!$G$2:$G$1000,0)),ISNUMBER(MATCH(LEFT(C2912,FIND(" ",C2912&amp;" ")-1),'Look Up Values'!$AE$2:$AE$2000,0)))),"","EWC error")),"")</f>
        <v/>
      </c>
      <c r="P2912" s="242" t="str" cm="1">
        <f t="array" ref="P2912">IF(AND(I2912&lt;&gt;0,I2912&lt;&gt;""),IF(D2912="","",IF(ISNUMBER(MATCH(SUBSTITUTE(D2912," ",""),SUBSTITUTE('Look Up Values'!$S$2:$S$120," ",""),0)),"","D&amp;R error")),"")</f>
        <v/>
      </c>
      <c r="Q2912" s="242" t="str" cm="1">
        <f t="array" ref="Q2912">IF(AND(I2912&lt;&gt;0,I2912&lt;&gt;""),IF(G2912="","",IF(ISNUMBER(MATCH(SUBSTITUTE(G2912," ",""),SUBSTITUTE('Look Up Values'!$I$2:$I$10," ",""),0)),"","State error")),"")</f>
        <v/>
      </c>
      <c r="R2912" s="260" t="str">
        <f t="shared" si="91"/>
        <v/>
      </c>
    </row>
    <row r="2913" spans="1:18" ht="15.75">
      <c r="A2913" s="250">
        <v>2906</v>
      </c>
      <c r="B2913" s="198"/>
      <c r="C2913" s="25"/>
      <c r="D2913" s="25"/>
      <c r="E2913" s="25"/>
      <c r="F2913" s="25"/>
      <c r="G2913" s="26"/>
      <c r="H2913" s="27"/>
      <c r="I2913" s="28"/>
      <c r="J2913" s="430"/>
      <c r="K2913" s="48"/>
      <c r="L2913" s="457" t="str">
        <f t="shared" si="90"/>
        <v/>
      </c>
      <c r="M2913" s="245" cm="1">
        <f t="array" ref="M2913">SUMPRODUCT(--(N2913:Q2913&lt;&gt;"")) + IF(TRIM(R2913)="",0,LEN(R2913)-LEN(SUBSTITUTE(R2913,",",""))+1)</f>
        <v>0</v>
      </c>
      <c r="N2913" s="242" t="str">
        <f>IF(AND(I2913&lt;&gt;0,I2913&lt;&gt;""),IF(TRIM(SUBSTITUTE(B2913,CHAR(160),""))="","",IF(ISNUMBER(MATCH(TRIM(SUBSTITUTE(B2913,CHAR(160),"")),'Look Up Values'!$B$2:$B$500,0)),"","Origin error")),"")</f>
        <v/>
      </c>
      <c r="O2913" s="242" t="str">
        <f>IF(AND(I2913&lt;&gt;0,I2913&lt;&gt;""),IF(C2913="","",IF(AND(ISNUMBER(--LEFT(C2913,FIND(" ",C2913&amp;" ")-1)),OR(LEN(LEFT(C2913,FIND(" ",C2913&amp;" ")-1))=6,LEN(LEFT(C2913,FIND(" ",C2913&amp;" ")-1))=7),OR(ISNUMBER(MATCH(LEFT(C2913,FIND(" ",C2913&amp;" ")-1),'Look Up Values'!$G$2:$G$1000,0)),ISNUMBER(MATCH(LEFT(C2913,FIND(" ",C2913&amp;" ")-1),'Look Up Values'!$AE$2:$AE$2000,0)))),"","EWC error")),"")</f>
        <v/>
      </c>
      <c r="P2913" s="242" t="str" cm="1">
        <f t="array" ref="P2913">IF(AND(I2913&lt;&gt;0,I2913&lt;&gt;""),IF(D2913="","",IF(ISNUMBER(MATCH(SUBSTITUTE(D2913," ",""),SUBSTITUTE('Look Up Values'!$S$2:$S$120," ",""),0)),"","D&amp;R error")),"")</f>
        <v/>
      </c>
      <c r="Q2913" s="242" t="str" cm="1">
        <f t="array" ref="Q2913">IF(AND(I2913&lt;&gt;0,I2913&lt;&gt;""),IF(G2913="","",IF(ISNUMBER(MATCH(SUBSTITUTE(G2913," ",""),SUBSTITUTE('Look Up Values'!$I$2:$I$10," ",""),0)),"","State error")),"")</f>
        <v/>
      </c>
      <c r="R2913" s="260" t="str">
        <f t="shared" si="91"/>
        <v/>
      </c>
    </row>
    <row r="2914" spans="1:18" ht="15.75">
      <c r="A2914" s="250">
        <v>2907</v>
      </c>
      <c r="B2914" s="198"/>
      <c r="C2914" s="25"/>
      <c r="D2914" s="25"/>
      <c r="E2914" s="25"/>
      <c r="F2914" s="25"/>
      <c r="G2914" s="26"/>
      <c r="H2914" s="27"/>
      <c r="I2914" s="28"/>
      <c r="J2914" s="430"/>
      <c r="K2914" s="48"/>
      <c r="L2914" s="457" t="str">
        <f t="shared" si="90"/>
        <v/>
      </c>
      <c r="M2914" s="245" cm="1">
        <f t="array" ref="M2914">SUMPRODUCT(--(N2914:Q2914&lt;&gt;"")) + IF(TRIM(R2914)="",0,LEN(R2914)-LEN(SUBSTITUTE(R2914,",",""))+1)</f>
        <v>0</v>
      </c>
      <c r="N2914" s="242" t="str">
        <f>IF(AND(I2914&lt;&gt;0,I2914&lt;&gt;""),IF(TRIM(SUBSTITUTE(B2914,CHAR(160),""))="","",IF(ISNUMBER(MATCH(TRIM(SUBSTITUTE(B2914,CHAR(160),"")),'Look Up Values'!$B$2:$B$500,0)),"","Origin error")),"")</f>
        <v/>
      </c>
      <c r="O2914" s="242" t="str">
        <f>IF(AND(I2914&lt;&gt;0,I2914&lt;&gt;""),IF(C2914="","",IF(AND(ISNUMBER(--LEFT(C2914,FIND(" ",C2914&amp;" ")-1)),OR(LEN(LEFT(C2914,FIND(" ",C2914&amp;" ")-1))=6,LEN(LEFT(C2914,FIND(" ",C2914&amp;" ")-1))=7),OR(ISNUMBER(MATCH(LEFT(C2914,FIND(" ",C2914&amp;" ")-1),'Look Up Values'!$G$2:$G$1000,0)),ISNUMBER(MATCH(LEFT(C2914,FIND(" ",C2914&amp;" ")-1),'Look Up Values'!$AE$2:$AE$2000,0)))),"","EWC error")),"")</f>
        <v/>
      </c>
      <c r="P2914" s="242" t="str" cm="1">
        <f t="array" ref="P2914">IF(AND(I2914&lt;&gt;0,I2914&lt;&gt;""),IF(D2914="","",IF(ISNUMBER(MATCH(SUBSTITUTE(D2914," ",""),SUBSTITUTE('Look Up Values'!$S$2:$S$120," ",""),0)),"","D&amp;R error")),"")</f>
        <v/>
      </c>
      <c r="Q2914" s="242" t="str" cm="1">
        <f t="array" ref="Q2914">IF(AND(I2914&lt;&gt;0,I2914&lt;&gt;""),IF(G2914="","",IF(ISNUMBER(MATCH(SUBSTITUTE(G2914," ",""),SUBSTITUTE('Look Up Values'!$I$2:$I$10," ",""),0)),"","State error")),"")</f>
        <v/>
      </c>
      <c r="R2914" s="260" t="str">
        <f t="shared" si="91"/>
        <v/>
      </c>
    </row>
    <row r="2915" spans="1:18" ht="15.75">
      <c r="A2915" s="250">
        <v>2908</v>
      </c>
      <c r="B2915" s="198"/>
      <c r="C2915" s="25"/>
      <c r="D2915" s="25"/>
      <c r="E2915" s="25"/>
      <c r="F2915" s="25"/>
      <c r="G2915" s="26"/>
      <c r="H2915" s="27"/>
      <c r="I2915" s="28"/>
      <c r="J2915" s="430"/>
      <c r="K2915" s="48"/>
      <c r="L2915" s="457" t="str">
        <f t="shared" si="90"/>
        <v/>
      </c>
      <c r="M2915" s="245" cm="1">
        <f t="array" ref="M2915">SUMPRODUCT(--(N2915:Q2915&lt;&gt;"")) + IF(TRIM(R2915)="",0,LEN(R2915)-LEN(SUBSTITUTE(R2915,",",""))+1)</f>
        <v>0</v>
      </c>
      <c r="N2915" s="242" t="str">
        <f>IF(AND(I2915&lt;&gt;0,I2915&lt;&gt;""),IF(TRIM(SUBSTITUTE(B2915,CHAR(160),""))="","",IF(ISNUMBER(MATCH(TRIM(SUBSTITUTE(B2915,CHAR(160),"")),'Look Up Values'!$B$2:$B$500,0)),"","Origin error")),"")</f>
        <v/>
      </c>
      <c r="O2915" s="242" t="str">
        <f>IF(AND(I2915&lt;&gt;0,I2915&lt;&gt;""),IF(C2915="","",IF(AND(ISNUMBER(--LEFT(C2915,FIND(" ",C2915&amp;" ")-1)),OR(LEN(LEFT(C2915,FIND(" ",C2915&amp;" ")-1))=6,LEN(LEFT(C2915,FIND(" ",C2915&amp;" ")-1))=7),OR(ISNUMBER(MATCH(LEFT(C2915,FIND(" ",C2915&amp;" ")-1),'Look Up Values'!$G$2:$G$1000,0)),ISNUMBER(MATCH(LEFT(C2915,FIND(" ",C2915&amp;" ")-1),'Look Up Values'!$AE$2:$AE$2000,0)))),"","EWC error")),"")</f>
        <v/>
      </c>
      <c r="P2915" s="242" t="str" cm="1">
        <f t="array" ref="P2915">IF(AND(I2915&lt;&gt;0,I2915&lt;&gt;""),IF(D2915="","",IF(ISNUMBER(MATCH(SUBSTITUTE(D2915," ",""),SUBSTITUTE('Look Up Values'!$S$2:$S$120," ",""),0)),"","D&amp;R error")),"")</f>
        <v/>
      </c>
      <c r="Q2915" s="242" t="str" cm="1">
        <f t="array" ref="Q2915">IF(AND(I2915&lt;&gt;0,I2915&lt;&gt;""),IF(G2915="","",IF(ISNUMBER(MATCH(SUBSTITUTE(G2915," ",""),SUBSTITUTE('Look Up Values'!$I$2:$I$10," ",""),0)),"","State error")),"")</f>
        <v/>
      </c>
      <c r="R2915" s="260" t="str">
        <f t="shared" si="91"/>
        <v/>
      </c>
    </row>
    <row r="2916" spans="1:18" ht="15.75">
      <c r="A2916" s="250">
        <v>2909</v>
      </c>
      <c r="B2916" s="198"/>
      <c r="C2916" s="25"/>
      <c r="D2916" s="25"/>
      <c r="E2916" s="25"/>
      <c r="F2916" s="25"/>
      <c r="G2916" s="26"/>
      <c r="H2916" s="27"/>
      <c r="I2916" s="28"/>
      <c r="J2916" s="430"/>
      <c r="K2916" s="48"/>
      <c r="L2916" s="457" t="str">
        <f t="shared" si="90"/>
        <v/>
      </c>
      <c r="M2916" s="245" cm="1">
        <f t="array" ref="M2916">SUMPRODUCT(--(N2916:Q2916&lt;&gt;"")) + IF(TRIM(R2916)="",0,LEN(R2916)-LEN(SUBSTITUTE(R2916,",",""))+1)</f>
        <v>0</v>
      </c>
      <c r="N2916" s="242" t="str">
        <f>IF(AND(I2916&lt;&gt;0,I2916&lt;&gt;""),IF(TRIM(SUBSTITUTE(B2916,CHAR(160),""))="","",IF(ISNUMBER(MATCH(TRIM(SUBSTITUTE(B2916,CHAR(160),"")),'Look Up Values'!$B$2:$B$500,0)),"","Origin error")),"")</f>
        <v/>
      </c>
      <c r="O2916" s="242" t="str">
        <f>IF(AND(I2916&lt;&gt;0,I2916&lt;&gt;""),IF(C2916="","",IF(AND(ISNUMBER(--LEFT(C2916,FIND(" ",C2916&amp;" ")-1)),OR(LEN(LEFT(C2916,FIND(" ",C2916&amp;" ")-1))=6,LEN(LEFT(C2916,FIND(" ",C2916&amp;" ")-1))=7),OR(ISNUMBER(MATCH(LEFT(C2916,FIND(" ",C2916&amp;" ")-1),'Look Up Values'!$G$2:$G$1000,0)),ISNUMBER(MATCH(LEFT(C2916,FIND(" ",C2916&amp;" ")-1),'Look Up Values'!$AE$2:$AE$2000,0)))),"","EWC error")),"")</f>
        <v/>
      </c>
      <c r="P2916" s="242" t="str" cm="1">
        <f t="array" ref="P2916">IF(AND(I2916&lt;&gt;0,I2916&lt;&gt;""),IF(D2916="","",IF(ISNUMBER(MATCH(SUBSTITUTE(D2916," ",""),SUBSTITUTE('Look Up Values'!$S$2:$S$120," ",""),0)),"","D&amp;R error")),"")</f>
        <v/>
      </c>
      <c r="Q2916" s="242" t="str" cm="1">
        <f t="array" ref="Q2916">IF(AND(I2916&lt;&gt;0,I2916&lt;&gt;""),IF(G2916="","",IF(ISNUMBER(MATCH(SUBSTITUTE(G2916," ",""),SUBSTITUTE('Look Up Values'!$I$2:$I$10," ",""),0)),"","State error")),"")</f>
        <v/>
      </c>
      <c r="R2916" s="260" t="str">
        <f t="shared" si="91"/>
        <v/>
      </c>
    </row>
    <row r="2917" spans="1:18" ht="15.75">
      <c r="A2917" s="250">
        <v>2910</v>
      </c>
      <c r="B2917" s="198"/>
      <c r="C2917" s="25"/>
      <c r="D2917" s="25"/>
      <c r="E2917" s="25"/>
      <c r="F2917" s="25"/>
      <c r="G2917" s="26"/>
      <c r="H2917" s="27"/>
      <c r="I2917" s="28"/>
      <c r="J2917" s="430"/>
      <c r="K2917" s="48"/>
      <c r="L2917" s="457" t="str">
        <f t="shared" si="90"/>
        <v/>
      </c>
      <c r="M2917" s="245" cm="1">
        <f t="array" ref="M2917">SUMPRODUCT(--(N2917:Q2917&lt;&gt;"")) + IF(TRIM(R2917)="",0,LEN(R2917)-LEN(SUBSTITUTE(R2917,",",""))+1)</f>
        <v>0</v>
      </c>
      <c r="N2917" s="242" t="str">
        <f>IF(AND(I2917&lt;&gt;0,I2917&lt;&gt;""),IF(TRIM(SUBSTITUTE(B2917,CHAR(160),""))="","",IF(ISNUMBER(MATCH(TRIM(SUBSTITUTE(B2917,CHAR(160),"")),'Look Up Values'!$B$2:$B$500,0)),"","Origin error")),"")</f>
        <v/>
      </c>
      <c r="O2917" s="242" t="str">
        <f>IF(AND(I2917&lt;&gt;0,I2917&lt;&gt;""),IF(C2917="","",IF(AND(ISNUMBER(--LEFT(C2917,FIND(" ",C2917&amp;" ")-1)),OR(LEN(LEFT(C2917,FIND(" ",C2917&amp;" ")-1))=6,LEN(LEFT(C2917,FIND(" ",C2917&amp;" ")-1))=7),OR(ISNUMBER(MATCH(LEFT(C2917,FIND(" ",C2917&amp;" ")-1),'Look Up Values'!$G$2:$G$1000,0)),ISNUMBER(MATCH(LEFT(C2917,FIND(" ",C2917&amp;" ")-1),'Look Up Values'!$AE$2:$AE$2000,0)))),"","EWC error")),"")</f>
        <v/>
      </c>
      <c r="P2917" s="242" t="str" cm="1">
        <f t="array" ref="P2917">IF(AND(I2917&lt;&gt;0,I2917&lt;&gt;""),IF(D2917="","",IF(ISNUMBER(MATCH(SUBSTITUTE(D2917," ",""),SUBSTITUTE('Look Up Values'!$S$2:$S$120," ",""),0)),"","D&amp;R error")),"")</f>
        <v/>
      </c>
      <c r="Q2917" s="242" t="str" cm="1">
        <f t="array" ref="Q2917">IF(AND(I2917&lt;&gt;0,I2917&lt;&gt;""),IF(G2917="","",IF(ISNUMBER(MATCH(SUBSTITUTE(G2917," ",""),SUBSTITUTE('Look Up Values'!$I$2:$I$10," ",""),0)),"","State error")),"")</f>
        <v/>
      </c>
      <c r="R2917" s="260" t="str">
        <f t="shared" si="91"/>
        <v/>
      </c>
    </row>
    <row r="2918" spans="1:18" ht="15.75">
      <c r="A2918" s="250">
        <v>2911</v>
      </c>
      <c r="B2918" s="198"/>
      <c r="C2918" s="25"/>
      <c r="D2918" s="25"/>
      <c r="E2918" s="25"/>
      <c r="F2918" s="25"/>
      <c r="G2918" s="26"/>
      <c r="H2918" s="27"/>
      <c r="I2918" s="28"/>
      <c r="J2918" s="430"/>
      <c r="K2918" s="48"/>
      <c r="L2918" s="457" t="str">
        <f t="shared" si="90"/>
        <v/>
      </c>
      <c r="M2918" s="245" cm="1">
        <f t="array" ref="M2918">SUMPRODUCT(--(N2918:Q2918&lt;&gt;"")) + IF(TRIM(R2918)="",0,LEN(R2918)-LEN(SUBSTITUTE(R2918,",",""))+1)</f>
        <v>0</v>
      </c>
      <c r="N2918" s="242" t="str">
        <f>IF(AND(I2918&lt;&gt;0,I2918&lt;&gt;""),IF(TRIM(SUBSTITUTE(B2918,CHAR(160),""))="","",IF(ISNUMBER(MATCH(TRIM(SUBSTITUTE(B2918,CHAR(160),"")),'Look Up Values'!$B$2:$B$500,0)),"","Origin error")),"")</f>
        <v/>
      </c>
      <c r="O2918" s="242" t="str">
        <f>IF(AND(I2918&lt;&gt;0,I2918&lt;&gt;""),IF(C2918="","",IF(AND(ISNUMBER(--LEFT(C2918,FIND(" ",C2918&amp;" ")-1)),OR(LEN(LEFT(C2918,FIND(" ",C2918&amp;" ")-1))=6,LEN(LEFT(C2918,FIND(" ",C2918&amp;" ")-1))=7),OR(ISNUMBER(MATCH(LEFT(C2918,FIND(" ",C2918&amp;" ")-1),'Look Up Values'!$G$2:$G$1000,0)),ISNUMBER(MATCH(LEFT(C2918,FIND(" ",C2918&amp;" ")-1),'Look Up Values'!$AE$2:$AE$2000,0)))),"","EWC error")),"")</f>
        <v/>
      </c>
      <c r="P2918" s="242" t="str" cm="1">
        <f t="array" ref="P2918">IF(AND(I2918&lt;&gt;0,I2918&lt;&gt;""),IF(D2918="","",IF(ISNUMBER(MATCH(SUBSTITUTE(D2918," ",""),SUBSTITUTE('Look Up Values'!$S$2:$S$120," ",""),0)),"","D&amp;R error")),"")</f>
        <v/>
      </c>
      <c r="Q2918" s="242" t="str" cm="1">
        <f t="array" ref="Q2918">IF(AND(I2918&lt;&gt;0,I2918&lt;&gt;""),IF(G2918="","",IF(ISNUMBER(MATCH(SUBSTITUTE(G2918," ",""),SUBSTITUTE('Look Up Values'!$I$2:$I$10," ",""),0)),"","State error")),"")</f>
        <v/>
      </c>
      <c r="R2918" s="260" t="str">
        <f t="shared" si="91"/>
        <v/>
      </c>
    </row>
    <row r="2919" spans="1:18" ht="15.75">
      <c r="A2919" s="250">
        <v>2912</v>
      </c>
      <c r="B2919" s="198"/>
      <c r="C2919" s="25"/>
      <c r="D2919" s="25"/>
      <c r="E2919" s="25"/>
      <c r="F2919" s="25"/>
      <c r="G2919" s="26"/>
      <c r="H2919" s="27"/>
      <c r="I2919" s="28"/>
      <c r="J2919" s="430"/>
      <c r="K2919" s="48"/>
      <c r="L2919" s="457" t="str">
        <f t="shared" si="90"/>
        <v/>
      </c>
      <c r="M2919" s="245" cm="1">
        <f t="array" ref="M2919">SUMPRODUCT(--(N2919:Q2919&lt;&gt;"")) + IF(TRIM(R2919)="",0,LEN(R2919)-LEN(SUBSTITUTE(R2919,",",""))+1)</f>
        <v>0</v>
      </c>
      <c r="N2919" s="242" t="str">
        <f>IF(AND(I2919&lt;&gt;0,I2919&lt;&gt;""),IF(TRIM(SUBSTITUTE(B2919,CHAR(160),""))="","",IF(ISNUMBER(MATCH(TRIM(SUBSTITUTE(B2919,CHAR(160),"")),'Look Up Values'!$B$2:$B$500,0)),"","Origin error")),"")</f>
        <v/>
      </c>
      <c r="O2919" s="242" t="str">
        <f>IF(AND(I2919&lt;&gt;0,I2919&lt;&gt;""),IF(C2919="","",IF(AND(ISNUMBER(--LEFT(C2919,FIND(" ",C2919&amp;" ")-1)),OR(LEN(LEFT(C2919,FIND(" ",C2919&amp;" ")-1))=6,LEN(LEFT(C2919,FIND(" ",C2919&amp;" ")-1))=7),OR(ISNUMBER(MATCH(LEFT(C2919,FIND(" ",C2919&amp;" ")-1),'Look Up Values'!$G$2:$G$1000,0)),ISNUMBER(MATCH(LEFT(C2919,FIND(" ",C2919&amp;" ")-1),'Look Up Values'!$AE$2:$AE$2000,0)))),"","EWC error")),"")</f>
        <v/>
      </c>
      <c r="P2919" s="242" t="str" cm="1">
        <f t="array" ref="P2919">IF(AND(I2919&lt;&gt;0,I2919&lt;&gt;""),IF(D2919="","",IF(ISNUMBER(MATCH(SUBSTITUTE(D2919," ",""),SUBSTITUTE('Look Up Values'!$S$2:$S$120," ",""),0)),"","D&amp;R error")),"")</f>
        <v/>
      </c>
      <c r="Q2919" s="242" t="str" cm="1">
        <f t="array" ref="Q2919">IF(AND(I2919&lt;&gt;0,I2919&lt;&gt;""),IF(G2919="","",IF(ISNUMBER(MATCH(SUBSTITUTE(G2919," ",""),SUBSTITUTE('Look Up Values'!$I$2:$I$10," ",""),0)),"","State error")),"")</f>
        <v/>
      </c>
      <c r="R2919" s="260" t="str">
        <f t="shared" si="91"/>
        <v/>
      </c>
    </row>
    <row r="2920" spans="1:18" ht="15.75">
      <c r="A2920" s="250">
        <v>2913</v>
      </c>
      <c r="B2920" s="198"/>
      <c r="C2920" s="25"/>
      <c r="D2920" s="25"/>
      <c r="E2920" s="25"/>
      <c r="F2920" s="25"/>
      <c r="G2920" s="26"/>
      <c r="H2920" s="27"/>
      <c r="I2920" s="28"/>
      <c r="J2920" s="430"/>
      <c r="K2920" s="48"/>
      <c r="L2920" s="457" t="str">
        <f t="shared" si="90"/>
        <v/>
      </c>
      <c r="M2920" s="245" cm="1">
        <f t="array" ref="M2920">SUMPRODUCT(--(N2920:Q2920&lt;&gt;"")) + IF(TRIM(R2920)="",0,LEN(R2920)-LEN(SUBSTITUTE(R2920,",",""))+1)</f>
        <v>0</v>
      </c>
      <c r="N2920" s="242" t="str">
        <f>IF(AND(I2920&lt;&gt;0,I2920&lt;&gt;""),IF(TRIM(SUBSTITUTE(B2920,CHAR(160),""))="","",IF(ISNUMBER(MATCH(TRIM(SUBSTITUTE(B2920,CHAR(160),"")),'Look Up Values'!$B$2:$B$500,0)),"","Origin error")),"")</f>
        <v/>
      </c>
      <c r="O2920" s="242" t="str">
        <f>IF(AND(I2920&lt;&gt;0,I2920&lt;&gt;""),IF(C2920="","",IF(AND(ISNUMBER(--LEFT(C2920,FIND(" ",C2920&amp;" ")-1)),OR(LEN(LEFT(C2920,FIND(" ",C2920&amp;" ")-1))=6,LEN(LEFT(C2920,FIND(" ",C2920&amp;" ")-1))=7),OR(ISNUMBER(MATCH(LEFT(C2920,FIND(" ",C2920&amp;" ")-1),'Look Up Values'!$G$2:$G$1000,0)),ISNUMBER(MATCH(LEFT(C2920,FIND(" ",C2920&amp;" ")-1),'Look Up Values'!$AE$2:$AE$2000,0)))),"","EWC error")),"")</f>
        <v/>
      </c>
      <c r="P2920" s="242" t="str" cm="1">
        <f t="array" ref="P2920">IF(AND(I2920&lt;&gt;0,I2920&lt;&gt;""),IF(D2920="","",IF(ISNUMBER(MATCH(SUBSTITUTE(D2920," ",""),SUBSTITUTE('Look Up Values'!$S$2:$S$120," ",""),0)),"","D&amp;R error")),"")</f>
        <v/>
      </c>
      <c r="Q2920" s="242" t="str" cm="1">
        <f t="array" ref="Q2920">IF(AND(I2920&lt;&gt;0,I2920&lt;&gt;""),IF(G2920="","",IF(ISNUMBER(MATCH(SUBSTITUTE(G2920," ",""),SUBSTITUTE('Look Up Values'!$I$2:$I$10," ",""),0)),"","State error")),"")</f>
        <v/>
      </c>
      <c r="R2920" s="260" t="str">
        <f t="shared" si="91"/>
        <v/>
      </c>
    </row>
    <row r="2921" spans="1:18" ht="15.75">
      <c r="A2921" s="250">
        <v>2914</v>
      </c>
      <c r="B2921" s="198"/>
      <c r="C2921" s="25"/>
      <c r="D2921" s="25"/>
      <c r="E2921" s="25"/>
      <c r="F2921" s="25"/>
      <c r="G2921" s="26"/>
      <c r="H2921" s="27"/>
      <c r="I2921" s="28"/>
      <c r="J2921" s="430"/>
      <c r="K2921" s="48"/>
      <c r="L2921" s="457" t="str">
        <f t="shared" si="90"/>
        <v/>
      </c>
      <c r="M2921" s="245" cm="1">
        <f t="array" ref="M2921">SUMPRODUCT(--(N2921:Q2921&lt;&gt;"")) + IF(TRIM(R2921)="",0,LEN(R2921)-LEN(SUBSTITUTE(R2921,",",""))+1)</f>
        <v>0</v>
      </c>
      <c r="N2921" s="242" t="str">
        <f>IF(AND(I2921&lt;&gt;0,I2921&lt;&gt;""),IF(TRIM(SUBSTITUTE(B2921,CHAR(160),""))="","",IF(ISNUMBER(MATCH(TRIM(SUBSTITUTE(B2921,CHAR(160),"")),'Look Up Values'!$B$2:$B$500,0)),"","Origin error")),"")</f>
        <v/>
      </c>
      <c r="O2921" s="242" t="str">
        <f>IF(AND(I2921&lt;&gt;0,I2921&lt;&gt;""),IF(C2921="","",IF(AND(ISNUMBER(--LEFT(C2921,FIND(" ",C2921&amp;" ")-1)),OR(LEN(LEFT(C2921,FIND(" ",C2921&amp;" ")-1))=6,LEN(LEFT(C2921,FIND(" ",C2921&amp;" ")-1))=7),OR(ISNUMBER(MATCH(LEFT(C2921,FIND(" ",C2921&amp;" ")-1),'Look Up Values'!$G$2:$G$1000,0)),ISNUMBER(MATCH(LEFT(C2921,FIND(" ",C2921&amp;" ")-1),'Look Up Values'!$AE$2:$AE$2000,0)))),"","EWC error")),"")</f>
        <v/>
      </c>
      <c r="P2921" s="242" t="str" cm="1">
        <f t="array" ref="P2921">IF(AND(I2921&lt;&gt;0,I2921&lt;&gt;""),IF(D2921="","",IF(ISNUMBER(MATCH(SUBSTITUTE(D2921," ",""),SUBSTITUTE('Look Up Values'!$S$2:$S$120," ",""),0)),"","D&amp;R error")),"")</f>
        <v/>
      </c>
      <c r="Q2921" s="242" t="str" cm="1">
        <f t="array" ref="Q2921">IF(AND(I2921&lt;&gt;0,I2921&lt;&gt;""),IF(G2921="","",IF(ISNUMBER(MATCH(SUBSTITUTE(G2921," ",""),SUBSTITUTE('Look Up Values'!$I$2:$I$10," ",""),0)),"","State error")),"")</f>
        <v/>
      </c>
      <c r="R2921" s="260" t="str">
        <f t="shared" si="91"/>
        <v/>
      </c>
    </row>
    <row r="2922" spans="1:18" ht="15.75">
      <c r="A2922" s="250">
        <v>2915</v>
      </c>
      <c r="B2922" s="198"/>
      <c r="C2922" s="25"/>
      <c r="D2922" s="25"/>
      <c r="E2922" s="25"/>
      <c r="F2922" s="25"/>
      <c r="G2922" s="26"/>
      <c r="H2922" s="27"/>
      <c r="I2922" s="28"/>
      <c r="J2922" s="430"/>
      <c r="K2922" s="48"/>
      <c r="L2922" s="457" t="str">
        <f t="shared" si="90"/>
        <v/>
      </c>
      <c r="M2922" s="245" cm="1">
        <f t="array" ref="M2922">SUMPRODUCT(--(N2922:Q2922&lt;&gt;"")) + IF(TRIM(R2922)="",0,LEN(R2922)-LEN(SUBSTITUTE(R2922,",",""))+1)</f>
        <v>0</v>
      </c>
      <c r="N2922" s="242" t="str">
        <f>IF(AND(I2922&lt;&gt;0,I2922&lt;&gt;""),IF(TRIM(SUBSTITUTE(B2922,CHAR(160),""))="","",IF(ISNUMBER(MATCH(TRIM(SUBSTITUTE(B2922,CHAR(160),"")),'Look Up Values'!$B$2:$B$500,0)),"","Origin error")),"")</f>
        <v/>
      </c>
      <c r="O2922" s="242" t="str">
        <f>IF(AND(I2922&lt;&gt;0,I2922&lt;&gt;""),IF(C2922="","",IF(AND(ISNUMBER(--LEFT(C2922,FIND(" ",C2922&amp;" ")-1)),OR(LEN(LEFT(C2922,FIND(" ",C2922&amp;" ")-1))=6,LEN(LEFT(C2922,FIND(" ",C2922&amp;" ")-1))=7),OR(ISNUMBER(MATCH(LEFT(C2922,FIND(" ",C2922&amp;" ")-1),'Look Up Values'!$G$2:$G$1000,0)),ISNUMBER(MATCH(LEFT(C2922,FIND(" ",C2922&amp;" ")-1),'Look Up Values'!$AE$2:$AE$2000,0)))),"","EWC error")),"")</f>
        <v/>
      </c>
      <c r="P2922" s="242" t="str" cm="1">
        <f t="array" ref="P2922">IF(AND(I2922&lt;&gt;0,I2922&lt;&gt;""),IF(D2922="","",IF(ISNUMBER(MATCH(SUBSTITUTE(D2922," ",""),SUBSTITUTE('Look Up Values'!$S$2:$S$120," ",""),0)),"","D&amp;R error")),"")</f>
        <v/>
      </c>
      <c r="Q2922" s="242" t="str" cm="1">
        <f t="array" ref="Q2922">IF(AND(I2922&lt;&gt;0,I2922&lt;&gt;""),IF(G2922="","",IF(ISNUMBER(MATCH(SUBSTITUTE(G2922," ",""),SUBSTITUTE('Look Up Values'!$I$2:$I$10," ",""),0)),"","State error")),"")</f>
        <v/>
      </c>
      <c r="R2922" s="260" t="str">
        <f t="shared" si="91"/>
        <v/>
      </c>
    </row>
    <row r="2923" spans="1:18" ht="15.75">
      <c r="A2923" s="250">
        <v>2916</v>
      </c>
      <c r="B2923" s="198"/>
      <c r="C2923" s="25"/>
      <c r="D2923" s="25"/>
      <c r="E2923" s="25"/>
      <c r="F2923" s="25"/>
      <c r="G2923" s="26"/>
      <c r="H2923" s="27"/>
      <c r="I2923" s="28"/>
      <c r="J2923" s="430"/>
      <c r="K2923" s="48"/>
      <c r="L2923" s="457" t="str">
        <f t="shared" si="90"/>
        <v/>
      </c>
      <c r="M2923" s="245" cm="1">
        <f t="array" ref="M2923">SUMPRODUCT(--(N2923:Q2923&lt;&gt;"")) + IF(TRIM(R2923)="",0,LEN(R2923)-LEN(SUBSTITUTE(R2923,",",""))+1)</f>
        <v>0</v>
      </c>
      <c r="N2923" s="242" t="str">
        <f>IF(AND(I2923&lt;&gt;0,I2923&lt;&gt;""),IF(TRIM(SUBSTITUTE(B2923,CHAR(160),""))="","",IF(ISNUMBER(MATCH(TRIM(SUBSTITUTE(B2923,CHAR(160),"")),'Look Up Values'!$B$2:$B$500,0)),"","Origin error")),"")</f>
        <v/>
      </c>
      <c r="O2923" s="242" t="str">
        <f>IF(AND(I2923&lt;&gt;0,I2923&lt;&gt;""),IF(C2923="","",IF(AND(ISNUMBER(--LEFT(C2923,FIND(" ",C2923&amp;" ")-1)),OR(LEN(LEFT(C2923,FIND(" ",C2923&amp;" ")-1))=6,LEN(LEFT(C2923,FIND(" ",C2923&amp;" ")-1))=7),OR(ISNUMBER(MATCH(LEFT(C2923,FIND(" ",C2923&amp;" ")-1),'Look Up Values'!$G$2:$G$1000,0)),ISNUMBER(MATCH(LEFT(C2923,FIND(" ",C2923&amp;" ")-1),'Look Up Values'!$AE$2:$AE$2000,0)))),"","EWC error")),"")</f>
        <v/>
      </c>
      <c r="P2923" s="242" t="str" cm="1">
        <f t="array" ref="P2923">IF(AND(I2923&lt;&gt;0,I2923&lt;&gt;""),IF(D2923="","",IF(ISNUMBER(MATCH(SUBSTITUTE(D2923," ",""),SUBSTITUTE('Look Up Values'!$S$2:$S$120," ",""),0)),"","D&amp;R error")),"")</f>
        <v/>
      </c>
      <c r="Q2923" s="242" t="str" cm="1">
        <f t="array" ref="Q2923">IF(AND(I2923&lt;&gt;0,I2923&lt;&gt;""),IF(G2923="","",IF(ISNUMBER(MATCH(SUBSTITUTE(G2923," ",""),SUBSTITUTE('Look Up Values'!$I$2:$I$10," ",""),0)),"","State error")),"")</f>
        <v/>
      </c>
      <c r="R2923" s="260" t="str">
        <f t="shared" si="91"/>
        <v/>
      </c>
    </row>
    <row r="2924" spans="1:18" ht="15.75">
      <c r="A2924" s="250">
        <v>2917</v>
      </c>
      <c r="B2924" s="198"/>
      <c r="C2924" s="25"/>
      <c r="D2924" s="25"/>
      <c r="E2924" s="25"/>
      <c r="F2924" s="25"/>
      <c r="G2924" s="26"/>
      <c r="H2924" s="27"/>
      <c r="I2924" s="28"/>
      <c r="J2924" s="430"/>
      <c r="K2924" s="48"/>
      <c r="L2924" s="457" t="str">
        <f t="shared" si="90"/>
        <v/>
      </c>
      <c r="M2924" s="245" cm="1">
        <f t="array" ref="M2924">SUMPRODUCT(--(N2924:Q2924&lt;&gt;"")) + IF(TRIM(R2924)="",0,LEN(R2924)-LEN(SUBSTITUTE(R2924,",",""))+1)</f>
        <v>0</v>
      </c>
      <c r="N2924" s="242" t="str">
        <f>IF(AND(I2924&lt;&gt;0,I2924&lt;&gt;""),IF(TRIM(SUBSTITUTE(B2924,CHAR(160),""))="","",IF(ISNUMBER(MATCH(TRIM(SUBSTITUTE(B2924,CHAR(160),"")),'Look Up Values'!$B$2:$B$500,0)),"","Origin error")),"")</f>
        <v/>
      </c>
      <c r="O2924" s="242" t="str">
        <f>IF(AND(I2924&lt;&gt;0,I2924&lt;&gt;""),IF(C2924="","",IF(AND(ISNUMBER(--LEFT(C2924,FIND(" ",C2924&amp;" ")-1)),OR(LEN(LEFT(C2924,FIND(" ",C2924&amp;" ")-1))=6,LEN(LEFT(C2924,FIND(" ",C2924&amp;" ")-1))=7),OR(ISNUMBER(MATCH(LEFT(C2924,FIND(" ",C2924&amp;" ")-1),'Look Up Values'!$G$2:$G$1000,0)),ISNUMBER(MATCH(LEFT(C2924,FIND(" ",C2924&amp;" ")-1),'Look Up Values'!$AE$2:$AE$2000,0)))),"","EWC error")),"")</f>
        <v/>
      </c>
      <c r="P2924" s="242" t="str" cm="1">
        <f t="array" ref="P2924">IF(AND(I2924&lt;&gt;0,I2924&lt;&gt;""),IF(D2924="","",IF(ISNUMBER(MATCH(SUBSTITUTE(D2924," ",""),SUBSTITUTE('Look Up Values'!$S$2:$S$120," ",""),0)),"","D&amp;R error")),"")</f>
        <v/>
      </c>
      <c r="Q2924" s="242" t="str" cm="1">
        <f t="array" ref="Q2924">IF(AND(I2924&lt;&gt;0,I2924&lt;&gt;""),IF(G2924="","",IF(ISNUMBER(MATCH(SUBSTITUTE(G2924," ",""),SUBSTITUTE('Look Up Values'!$I$2:$I$10," ",""),0)),"","State error")),"")</f>
        <v/>
      </c>
      <c r="R2924" s="260" t="str">
        <f t="shared" si="91"/>
        <v/>
      </c>
    </row>
    <row r="2925" spans="1:18" ht="15.75">
      <c r="A2925" s="250">
        <v>2918</v>
      </c>
      <c r="B2925" s="198"/>
      <c r="C2925" s="25"/>
      <c r="D2925" s="25"/>
      <c r="E2925" s="25"/>
      <c r="F2925" s="25"/>
      <c r="G2925" s="26"/>
      <c r="H2925" s="27"/>
      <c r="I2925" s="28"/>
      <c r="J2925" s="430"/>
      <c r="K2925" s="48"/>
      <c r="L2925" s="457" t="str">
        <f t="shared" si="90"/>
        <v/>
      </c>
      <c r="M2925" s="245" cm="1">
        <f t="array" ref="M2925">SUMPRODUCT(--(N2925:Q2925&lt;&gt;"")) + IF(TRIM(R2925)="",0,LEN(R2925)-LEN(SUBSTITUTE(R2925,",",""))+1)</f>
        <v>0</v>
      </c>
      <c r="N2925" s="242" t="str">
        <f>IF(AND(I2925&lt;&gt;0,I2925&lt;&gt;""),IF(TRIM(SUBSTITUTE(B2925,CHAR(160),""))="","",IF(ISNUMBER(MATCH(TRIM(SUBSTITUTE(B2925,CHAR(160),"")),'Look Up Values'!$B$2:$B$500,0)),"","Origin error")),"")</f>
        <v/>
      </c>
      <c r="O2925" s="242" t="str">
        <f>IF(AND(I2925&lt;&gt;0,I2925&lt;&gt;""),IF(C2925="","",IF(AND(ISNUMBER(--LEFT(C2925,FIND(" ",C2925&amp;" ")-1)),OR(LEN(LEFT(C2925,FIND(" ",C2925&amp;" ")-1))=6,LEN(LEFT(C2925,FIND(" ",C2925&amp;" ")-1))=7),OR(ISNUMBER(MATCH(LEFT(C2925,FIND(" ",C2925&amp;" ")-1),'Look Up Values'!$G$2:$G$1000,0)),ISNUMBER(MATCH(LEFT(C2925,FIND(" ",C2925&amp;" ")-1),'Look Up Values'!$AE$2:$AE$2000,0)))),"","EWC error")),"")</f>
        <v/>
      </c>
      <c r="P2925" s="242" t="str" cm="1">
        <f t="array" ref="P2925">IF(AND(I2925&lt;&gt;0,I2925&lt;&gt;""),IF(D2925="","",IF(ISNUMBER(MATCH(SUBSTITUTE(D2925," ",""),SUBSTITUTE('Look Up Values'!$S$2:$S$120," ",""),0)),"","D&amp;R error")),"")</f>
        <v/>
      </c>
      <c r="Q2925" s="242" t="str" cm="1">
        <f t="array" ref="Q2925">IF(AND(I2925&lt;&gt;0,I2925&lt;&gt;""),IF(G2925="","",IF(ISNUMBER(MATCH(SUBSTITUTE(G2925," ",""),SUBSTITUTE('Look Up Values'!$I$2:$I$10," ",""),0)),"","State error")),"")</f>
        <v/>
      </c>
      <c r="R2925" s="260" t="str">
        <f t="shared" si="91"/>
        <v/>
      </c>
    </row>
    <row r="2926" spans="1:18" ht="15.75">
      <c r="A2926" s="250">
        <v>2919</v>
      </c>
      <c r="B2926" s="198"/>
      <c r="C2926" s="25"/>
      <c r="D2926" s="25"/>
      <c r="E2926" s="25"/>
      <c r="F2926" s="25"/>
      <c r="G2926" s="26"/>
      <c r="H2926" s="27"/>
      <c r="I2926" s="28"/>
      <c r="J2926" s="430"/>
      <c r="K2926" s="48"/>
      <c r="L2926" s="457" t="str">
        <f t="shared" si="90"/>
        <v/>
      </c>
      <c r="M2926" s="245" cm="1">
        <f t="array" ref="M2926">SUMPRODUCT(--(N2926:Q2926&lt;&gt;"")) + IF(TRIM(R2926)="",0,LEN(R2926)-LEN(SUBSTITUTE(R2926,",",""))+1)</f>
        <v>0</v>
      </c>
      <c r="N2926" s="242" t="str">
        <f>IF(AND(I2926&lt;&gt;0,I2926&lt;&gt;""),IF(TRIM(SUBSTITUTE(B2926,CHAR(160),""))="","",IF(ISNUMBER(MATCH(TRIM(SUBSTITUTE(B2926,CHAR(160),"")),'Look Up Values'!$B$2:$B$500,0)),"","Origin error")),"")</f>
        <v/>
      </c>
      <c r="O2926" s="242" t="str">
        <f>IF(AND(I2926&lt;&gt;0,I2926&lt;&gt;""),IF(C2926="","",IF(AND(ISNUMBER(--LEFT(C2926,FIND(" ",C2926&amp;" ")-1)),OR(LEN(LEFT(C2926,FIND(" ",C2926&amp;" ")-1))=6,LEN(LEFT(C2926,FIND(" ",C2926&amp;" ")-1))=7),OR(ISNUMBER(MATCH(LEFT(C2926,FIND(" ",C2926&amp;" ")-1),'Look Up Values'!$G$2:$G$1000,0)),ISNUMBER(MATCH(LEFT(C2926,FIND(" ",C2926&amp;" ")-1),'Look Up Values'!$AE$2:$AE$2000,0)))),"","EWC error")),"")</f>
        <v/>
      </c>
      <c r="P2926" s="242" t="str" cm="1">
        <f t="array" ref="P2926">IF(AND(I2926&lt;&gt;0,I2926&lt;&gt;""),IF(D2926="","",IF(ISNUMBER(MATCH(SUBSTITUTE(D2926," ",""),SUBSTITUTE('Look Up Values'!$S$2:$S$120," ",""),0)),"","D&amp;R error")),"")</f>
        <v/>
      </c>
      <c r="Q2926" s="242" t="str" cm="1">
        <f t="array" ref="Q2926">IF(AND(I2926&lt;&gt;0,I2926&lt;&gt;""),IF(G2926="","",IF(ISNUMBER(MATCH(SUBSTITUTE(G2926," ",""),SUBSTITUTE('Look Up Values'!$I$2:$I$10," ",""),0)),"","State error")),"")</f>
        <v/>
      </c>
      <c r="R2926" s="260" t="str">
        <f t="shared" si="91"/>
        <v/>
      </c>
    </row>
    <row r="2927" spans="1:18" ht="15.75">
      <c r="A2927" s="250">
        <v>2920</v>
      </c>
      <c r="B2927" s="198"/>
      <c r="C2927" s="25"/>
      <c r="D2927" s="25"/>
      <c r="E2927" s="25"/>
      <c r="F2927" s="25"/>
      <c r="G2927" s="26"/>
      <c r="H2927" s="27"/>
      <c r="I2927" s="28"/>
      <c r="J2927" s="430"/>
      <c r="K2927" s="48"/>
      <c r="L2927" s="457" t="str">
        <f t="shared" si="90"/>
        <v/>
      </c>
      <c r="M2927" s="245" cm="1">
        <f t="array" ref="M2927">SUMPRODUCT(--(N2927:Q2927&lt;&gt;"")) + IF(TRIM(R2927)="",0,LEN(R2927)-LEN(SUBSTITUTE(R2927,",",""))+1)</f>
        <v>0</v>
      </c>
      <c r="N2927" s="242" t="str">
        <f>IF(AND(I2927&lt;&gt;0,I2927&lt;&gt;""),IF(TRIM(SUBSTITUTE(B2927,CHAR(160),""))="","",IF(ISNUMBER(MATCH(TRIM(SUBSTITUTE(B2927,CHAR(160),"")),'Look Up Values'!$B$2:$B$500,0)),"","Origin error")),"")</f>
        <v/>
      </c>
      <c r="O2927" s="242" t="str">
        <f>IF(AND(I2927&lt;&gt;0,I2927&lt;&gt;""),IF(C2927="","",IF(AND(ISNUMBER(--LEFT(C2927,FIND(" ",C2927&amp;" ")-1)),OR(LEN(LEFT(C2927,FIND(" ",C2927&amp;" ")-1))=6,LEN(LEFT(C2927,FIND(" ",C2927&amp;" ")-1))=7),OR(ISNUMBER(MATCH(LEFT(C2927,FIND(" ",C2927&amp;" ")-1),'Look Up Values'!$G$2:$G$1000,0)),ISNUMBER(MATCH(LEFT(C2927,FIND(" ",C2927&amp;" ")-1),'Look Up Values'!$AE$2:$AE$2000,0)))),"","EWC error")),"")</f>
        <v/>
      </c>
      <c r="P2927" s="242" t="str" cm="1">
        <f t="array" ref="P2927">IF(AND(I2927&lt;&gt;0,I2927&lt;&gt;""),IF(D2927="","",IF(ISNUMBER(MATCH(SUBSTITUTE(D2927," ",""),SUBSTITUTE('Look Up Values'!$S$2:$S$120," ",""),0)),"","D&amp;R error")),"")</f>
        <v/>
      </c>
      <c r="Q2927" s="242" t="str" cm="1">
        <f t="array" ref="Q2927">IF(AND(I2927&lt;&gt;0,I2927&lt;&gt;""),IF(G2927="","",IF(ISNUMBER(MATCH(SUBSTITUTE(G2927," ",""),SUBSTITUTE('Look Up Values'!$I$2:$I$10," ",""),0)),"","State error")),"")</f>
        <v/>
      </c>
      <c r="R2927" s="260" t="str">
        <f t="shared" si="91"/>
        <v/>
      </c>
    </row>
    <row r="2928" spans="1:18" ht="15.75">
      <c r="A2928" s="250">
        <v>2921</v>
      </c>
      <c r="B2928" s="198"/>
      <c r="C2928" s="25"/>
      <c r="D2928" s="25"/>
      <c r="E2928" s="25"/>
      <c r="F2928" s="25"/>
      <c r="G2928" s="26"/>
      <c r="H2928" s="27"/>
      <c r="I2928" s="28"/>
      <c r="J2928" s="430"/>
      <c r="K2928" s="48"/>
      <c r="L2928" s="457" t="str">
        <f t="shared" si="90"/>
        <v/>
      </c>
      <c r="M2928" s="245" cm="1">
        <f t="array" ref="M2928">SUMPRODUCT(--(N2928:Q2928&lt;&gt;"")) + IF(TRIM(R2928)="",0,LEN(R2928)-LEN(SUBSTITUTE(R2928,",",""))+1)</f>
        <v>0</v>
      </c>
      <c r="N2928" s="242" t="str">
        <f>IF(AND(I2928&lt;&gt;0,I2928&lt;&gt;""),IF(TRIM(SUBSTITUTE(B2928,CHAR(160),""))="","",IF(ISNUMBER(MATCH(TRIM(SUBSTITUTE(B2928,CHAR(160),"")),'Look Up Values'!$B$2:$B$500,0)),"","Origin error")),"")</f>
        <v/>
      </c>
      <c r="O2928" s="242" t="str">
        <f>IF(AND(I2928&lt;&gt;0,I2928&lt;&gt;""),IF(C2928="","",IF(AND(ISNUMBER(--LEFT(C2928,FIND(" ",C2928&amp;" ")-1)),OR(LEN(LEFT(C2928,FIND(" ",C2928&amp;" ")-1))=6,LEN(LEFT(C2928,FIND(" ",C2928&amp;" ")-1))=7),OR(ISNUMBER(MATCH(LEFT(C2928,FIND(" ",C2928&amp;" ")-1),'Look Up Values'!$G$2:$G$1000,0)),ISNUMBER(MATCH(LEFT(C2928,FIND(" ",C2928&amp;" ")-1),'Look Up Values'!$AE$2:$AE$2000,0)))),"","EWC error")),"")</f>
        <v/>
      </c>
      <c r="P2928" s="242" t="str" cm="1">
        <f t="array" ref="P2928">IF(AND(I2928&lt;&gt;0,I2928&lt;&gt;""),IF(D2928="","",IF(ISNUMBER(MATCH(SUBSTITUTE(D2928," ",""),SUBSTITUTE('Look Up Values'!$S$2:$S$120," ",""),0)),"","D&amp;R error")),"")</f>
        <v/>
      </c>
      <c r="Q2928" s="242" t="str" cm="1">
        <f t="array" ref="Q2928">IF(AND(I2928&lt;&gt;0,I2928&lt;&gt;""),IF(G2928="","",IF(ISNUMBER(MATCH(SUBSTITUTE(G2928," ",""),SUBSTITUTE('Look Up Values'!$I$2:$I$10," ",""),0)),"","State error")),"")</f>
        <v/>
      </c>
      <c r="R2928" s="260" t="str">
        <f t="shared" si="91"/>
        <v/>
      </c>
    </row>
    <row r="2929" spans="1:18" ht="15.75">
      <c r="A2929" s="250">
        <v>2922</v>
      </c>
      <c r="B2929" s="198"/>
      <c r="C2929" s="25"/>
      <c r="D2929" s="25"/>
      <c r="E2929" s="25"/>
      <c r="F2929" s="25"/>
      <c r="G2929" s="26"/>
      <c r="H2929" s="27"/>
      <c r="I2929" s="28"/>
      <c r="J2929" s="430"/>
      <c r="K2929" s="48"/>
      <c r="L2929" s="457" t="str">
        <f t="shared" si="90"/>
        <v/>
      </c>
      <c r="M2929" s="245" cm="1">
        <f t="array" ref="M2929">SUMPRODUCT(--(N2929:Q2929&lt;&gt;"")) + IF(TRIM(R2929)="",0,LEN(R2929)-LEN(SUBSTITUTE(R2929,",",""))+1)</f>
        <v>0</v>
      </c>
      <c r="N2929" s="242" t="str">
        <f>IF(AND(I2929&lt;&gt;0,I2929&lt;&gt;""),IF(TRIM(SUBSTITUTE(B2929,CHAR(160),""))="","",IF(ISNUMBER(MATCH(TRIM(SUBSTITUTE(B2929,CHAR(160),"")),'Look Up Values'!$B$2:$B$500,0)),"","Origin error")),"")</f>
        <v/>
      </c>
      <c r="O2929" s="242" t="str">
        <f>IF(AND(I2929&lt;&gt;0,I2929&lt;&gt;""),IF(C2929="","",IF(AND(ISNUMBER(--LEFT(C2929,FIND(" ",C2929&amp;" ")-1)),OR(LEN(LEFT(C2929,FIND(" ",C2929&amp;" ")-1))=6,LEN(LEFT(C2929,FIND(" ",C2929&amp;" ")-1))=7),OR(ISNUMBER(MATCH(LEFT(C2929,FIND(" ",C2929&amp;" ")-1),'Look Up Values'!$G$2:$G$1000,0)),ISNUMBER(MATCH(LEFT(C2929,FIND(" ",C2929&amp;" ")-1),'Look Up Values'!$AE$2:$AE$2000,0)))),"","EWC error")),"")</f>
        <v/>
      </c>
      <c r="P2929" s="242" t="str" cm="1">
        <f t="array" ref="P2929">IF(AND(I2929&lt;&gt;0,I2929&lt;&gt;""),IF(D2929="","",IF(ISNUMBER(MATCH(SUBSTITUTE(D2929," ",""),SUBSTITUTE('Look Up Values'!$S$2:$S$120," ",""),0)),"","D&amp;R error")),"")</f>
        <v/>
      </c>
      <c r="Q2929" s="242" t="str" cm="1">
        <f t="array" ref="Q2929">IF(AND(I2929&lt;&gt;0,I2929&lt;&gt;""),IF(G2929="","",IF(ISNUMBER(MATCH(SUBSTITUTE(G2929," ",""),SUBSTITUTE('Look Up Values'!$I$2:$I$10," ",""),0)),"","State error")),"")</f>
        <v/>
      </c>
      <c r="R2929" s="260" t="str">
        <f t="shared" si="91"/>
        <v/>
      </c>
    </row>
    <row r="2930" spans="1:18" ht="15.75">
      <c r="A2930" s="250">
        <v>2923</v>
      </c>
      <c r="B2930" s="198"/>
      <c r="C2930" s="25"/>
      <c r="D2930" s="25"/>
      <c r="E2930" s="25"/>
      <c r="F2930" s="25"/>
      <c r="G2930" s="26"/>
      <c r="H2930" s="27"/>
      <c r="I2930" s="28"/>
      <c r="J2930" s="430"/>
      <c r="K2930" s="48"/>
      <c r="L2930" s="457" t="str">
        <f t="shared" si="90"/>
        <v/>
      </c>
      <c r="M2930" s="245" cm="1">
        <f t="array" ref="M2930">SUMPRODUCT(--(N2930:Q2930&lt;&gt;"")) + IF(TRIM(R2930)="",0,LEN(R2930)-LEN(SUBSTITUTE(R2930,",",""))+1)</f>
        <v>0</v>
      </c>
      <c r="N2930" s="242" t="str">
        <f>IF(AND(I2930&lt;&gt;0,I2930&lt;&gt;""),IF(TRIM(SUBSTITUTE(B2930,CHAR(160),""))="","",IF(ISNUMBER(MATCH(TRIM(SUBSTITUTE(B2930,CHAR(160),"")),'Look Up Values'!$B$2:$B$500,0)),"","Origin error")),"")</f>
        <v/>
      </c>
      <c r="O2930" s="242" t="str">
        <f>IF(AND(I2930&lt;&gt;0,I2930&lt;&gt;""),IF(C2930="","",IF(AND(ISNUMBER(--LEFT(C2930,FIND(" ",C2930&amp;" ")-1)),OR(LEN(LEFT(C2930,FIND(" ",C2930&amp;" ")-1))=6,LEN(LEFT(C2930,FIND(" ",C2930&amp;" ")-1))=7),OR(ISNUMBER(MATCH(LEFT(C2930,FIND(" ",C2930&amp;" ")-1),'Look Up Values'!$G$2:$G$1000,0)),ISNUMBER(MATCH(LEFT(C2930,FIND(" ",C2930&amp;" ")-1),'Look Up Values'!$AE$2:$AE$2000,0)))),"","EWC error")),"")</f>
        <v/>
      </c>
      <c r="P2930" s="242" t="str" cm="1">
        <f t="array" ref="P2930">IF(AND(I2930&lt;&gt;0,I2930&lt;&gt;""),IF(D2930="","",IF(ISNUMBER(MATCH(SUBSTITUTE(D2930," ",""),SUBSTITUTE('Look Up Values'!$S$2:$S$120," ",""),0)),"","D&amp;R error")),"")</f>
        <v/>
      </c>
      <c r="Q2930" s="242" t="str" cm="1">
        <f t="array" ref="Q2930">IF(AND(I2930&lt;&gt;0,I2930&lt;&gt;""),IF(G2930="","",IF(ISNUMBER(MATCH(SUBSTITUTE(G2930," ",""),SUBSTITUTE('Look Up Values'!$I$2:$I$10," ",""),0)),"","State error")),"")</f>
        <v/>
      </c>
      <c r="R2930" s="260" t="str">
        <f t="shared" si="91"/>
        <v/>
      </c>
    </row>
    <row r="2931" spans="1:18" ht="15.75">
      <c r="A2931" s="250">
        <v>2924</v>
      </c>
      <c r="B2931" s="198"/>
      <c r="C2931" s="25"/>
      <c r="D2931" s="25"/>
      <c r="E2931" s="25"/>
      <c r="F2931" s="25"/>
      <c r="G2931" s="26"/>
      <c r="H2931" s="27"/>
      <c r="I2931" s="28"/>
      <c r="J2931" s="430"/>
      <c r="K2931" s="48"/>
      <c r="L2931" s="457" t="str">
        <f t="shared" si="90"/>
        <v/>
      </c>
      <c r="M2931" s="245" cm="1">
        <f t="array" ref="M2931">SUMPRODUCT(--(N2931:Q2931&lt;&gt;"")) + IF(TRIM(R2931)="",0,LEN(R2931)-LEN(SUBSTITUTE(R2931,",",""))+1)</f>
        <v>0</v>
      </c>
      <c r="N2931" s="242" t="str">
        <f>IF(AND(I2931&lt;&gt;0,I2931&lt;&gt;""),IF(TRIM(SUBSTITUTE(B2931,CHAR(160),""))="","",IF(ISNUMBER(MATCH(TRIM(SUBSTITUTE(B2931,CHAR(160),"")),'Look Up Values'!$B$2:$B$500,0)),"","Origin error")),"")</f>
        <v/>
      </c>
      <c r="O2931" s="242" t="str">
        <f>IF(AND(I2931&lt;&gt;0,I2931&lt;&gt;""),IF(C2931="","",IF(AND(ISNUMBER(--LEFT(C2931,FIND(" ",C2931&amp;" ")-1)),OR(LEN(LEFT(C2931,FIND(" ",C2931&amp;" ")-1))=6,LEN(LEFT(C2931,FIND(" ",C2931&amp;" ")-1))=7),OR(ISNUMBER(MATCH(LEFT(C2931,FIND(" ",C2931&amp;" ")-1),'Look Up Values'!$G$2:$G$1000,0)),ISNUMBER(MATCH(LEFT(C2931,FIND(" ",C2931&amp;" ")-1),'Look Up Values'!$AE$2:$AE$2000,0)))),"","EWC error")),"")</f>
        <v/>
      </c>
      <c r="P2931" s="242" t="str" cm="1">
        <f t="array" ref="P2931">IF(AND(I2931&lt;&gt;0,I2931&lt;&gt;""),IF(D2931="","",IF(ISNUMBER(MATCH(SUBSTITUTE(D2931," ",""),SUBSTITUTE('Look Up Values'!$S$2:$S$120," ",""),0)),"","D&amp;R error")),"")</f>
        <v/>
      </c>
      <c r="Q2931" s="242" t="str" cm="1">
        <f t="array" ref="Q2931">IF(AND(I2931&lt;&gt;0,I2931&lt;&gt;""),IF(G2931="","",IF(ISNUMBER(MATCH(SUBSTITUTE(G2931," ",""),SUBSTITUTE('Look Up Values'!$I$2:$I$10," ",""),0)),"","State error")),"")</f>
        <v/>
      </c>
      <c r="R2931" s="260" t="str">
        <f t="shared" si="91"/>
        <v/>
      </c>
    </row>
    <row r="2932" spans="1:18" ht="15.75">
      <c r="A2932" s="250">
        <v>2925</v>
      </c>
      <c r="B2932" s="198"/>
      <c r="C2932" s="25"/>
      <c r="D2932" s="25"/>
      <c r="E2932" s="25"/>
      <c r="F2932" s="25"/>
      <c r="G2932" s="26"/>
      <c r="H2932" s="27"/>
      <c r="I2932" s="28"/>
      <c r="J2932" s="430"/>
      <c r="K2932" s="48"/>
      <c r="L2932" s="457" t="str">
        <f t="shared" si="90"/>
        <v/>
      </c>
      <c r="M2932" s="245" cm="1">
        <f t="array" ref="M2932">SUMPRODUCT(--(N2932:Q2932&lt;&gt;"")) + IF(TRIM(R2932)="",0,LEN(R2932)-LEN(SUBSTITUTE(R2932,",",""))+1)</f>
        <v>0</v>
      </c>
      <c r="N2932" s="242" t="str">
        <f>IF(AND(I2932&lt;&gt;0,I2932&lt;&gt;""),IF(TRIM(SUBSTITUTE(B2932,CHAR(160),""))="","",IF(ISNUMBER(MATCH(TRIM(SUBSTITUTE(B2932,CHAR(160),"")),'Look Up Values'!$B$2:$B$500,0)),"","Origin error")),"")</f>
        <v/>
      </c>
      <c r="O2932" s="242" t="str">
        <f>IF(AND(I2932&lt;&gt;0,I2932&lt;&gt;""),IF(C2932="","",IF(AND(ISNUMBER(--LEFT(C2932,FIND(" ",C2932&amp;" ")-1)),OR(LEN(LEFT(C2932,FIND(" ",C2932&amp;" ")-1))=6,LEN(LEFT(C2932,FIND(" ",C2932&amp;" ")-1))=7),OR(ISNUMBER(MATCH(LEFT(C2932,FIND(" ",C2932&amp;" ")-1),'Look Up Values'!$G$2:$G$1000,0)),ISNUMBER(MATCH(LEFT(C2932,FIND(" ",C2932&amp;" ")-1),'Look Up Values'!$AE$2:$AE$2000,0)))),"","EWC error")),"")</f>
        <v/>
      </c>
      <c r="P2932" s="242" t="str" cm="1">
        <f t="array" ref="P2932">IF(AND(I2932&lt;&gt;0,I2932&lt;&gt;""),IF(D2932="","",IF(ISNUMBER(MATCH(SUBSTITUTE(D2932," ",""),SUBSTITUTE('Look Up Values'!$S$2:$S$120," ",""),0)),"","D&amp;R error")),"")</f>
        <v/>
      </c>
      <c r="Q2932" s="242" t="str" cm="1">
        <f t="array" ref="Q2932">IF(AND(I2932&lt;&gt;0,I2932&lt;&gt;""),IF(G2932="","",IF(ISNUMBER(MATCH(SUBSTITUTE(G2932," ",""),SUBSTITUTE('Look Up Values'!$I$2:$I$10," ",""),0)),"","State error")),"")</f>
        <v/>
      </c>
      <c r="R2932" s="260" t="str">
        <f t="shared" si="91"/>
        <v/>
      </c>
    </row>
    <row r="2933" spans="1:18" ht="15.75">
      <c r="A2933" s="250">
        <v>2926</v>
      </c>
      <c r="B2933" s="198"/>
      <c r="C2933" s="25"/>
      <c r="D2933" s="25"/>
      <c r="E2933" s="25"/>
      <c r="F2933" s="25"/>
      <c r="G2933" s="26"/>
      <c r="H2933" s="27"/>
      <c r="I2933" s="28"/>
      <c r="J2933" s="430"/>
      <c r="K2933" s="48"/>
      <c r="L2933" s="457" t="str">
        <f t="shared" si="90"/>
        <v/>
      </c>
      <c r="M2933" s="245" cm="1">
        <f t="array" ref="M2933">SUMPRODUCT(--(N2933:Q2933&lt;&gt;"")) + IF(TRIM(R2933)="",0,LEN(R2933)-LEN(SUBSTITUTE(R2933,",",""))+1)</f>
        <v>0</v>
      </c>
      <c r="N2933" s="242" t="str">
        <f>IF(AND(I2933&lt;&gt;0,I2933&lt;&gt;""),IF(TRIM(SUBSTITUTE(B2933,CHAR(160),""))="","",IF(ISNUMBER(MATCH(TRIM(SUBSTITUTE(B2933,CHAR(160),"")),'Look Up Values'!$B$2:$B$500,0)),"","Origin error")),"")</f>
        <v/>
      </c>
      <c r="O2933" s="242" t="str">
        <f>IF(AND(I2933&lt;&gt;0,I2933&lt;&gt;""),IF(C2933="","",IF(AND(ISNUMBER(--LEFT(C2933,FIND(" ",C2933&amp;" ")-1)),OR(LEN(LEFT(C2933,FIND(" ",C2933&amp;" ")-1))=6,LEN(LEFT(C2933,FIND(" ",C2933&amp;" ")-1))=7),OR(ISNUMBER(MATCH(LEFT(C2933,FIND(" ",C2933&amp;" ")-1),'Look Up Values'!$G$2:$G$1000,0)),ISNUMBER(MATCH(LEFT(C2933,FIND(" ",C2933&amp;" ")-1),'Look Up Values'!$AE$2:$AE$2000,0)))),"","EWC error")),"")</f>
        <v/>
      </c>
      <c r="P2933" s="242" t="str" cm="1">
        <f t="array" ref="P2933">IF(AND(I2933&lt;&gt;0,I2933&lt;&gt;""),IF(D2933="","",IF(ISNUMBER(MATCH(SUBSTITUTE(D2933," ",""),SUBSTITUTE('Look Up Values'!$S$2:$S$120," ",""),0)),"","D&amp;R error")),"")</f>
        <v/>
      </c>
      <c r="Q2933" s="242" t="str" cm="1">
        <f t="array" ref="Q2933">IF(AND(I2933&lt;&gt;0,I2933&lt;&gt;""),IF(G2933="","",IF(ISNUMBER(MATCH(SUBSTITUTE(G2933," ",""),SUBSTITUTE('Look Up Values'!$I$2:$I$10," ",""),0)),"","State error")),"")</f>
        <v/>
      </c>
      <c r="R2933" s="260" t="str">
        <f t="shared" si="91"/>
        <v/>
      </c>
    </row>
    <row r="2934" spans="1:18" ht="15.75">
      <c r="A2934" s="250">
        <v>2927</v>
      </c>
      <c r="B2934" s="198"/>
      <c r="C2934" s="25"/>
      <c r="D2934" s="25"/>
      <c r="E2934" s="25"/>
      <c r="F2934" s="25"/>
      <c r="G2934" s="26"/>
      <c r="H2934" s="27"/>
      <c r="I2934" s="28"/>
      <c r="J2934" s="430"/>
      <c r="K2934" s="48"/>
      <c r="L2934" s="457" t="str">
        <f t="shared" si="90"/>
        <v/>
      </c>
      <c r="M2934" s="245" cm="1">
        <f t="array" ref="M2934">SUMPRODUCT(--(N2934:Q2934&lt;&gt;"")) + IF(TRIM(R2934)="",0,LEN(R2934)-LEN(SUBSTITUTE(R2934,",",""))+1)</f>
        <v>0</v>
      </c>
      <c r="N2934" s="242" t="str">
        <f>IF(AND(I2934&lt;&gt;0,I2934&lt;&gt;""),IF(TRIM(SUBSTITUTE(B2934,CHAR(160),""))="","",IF(ISNUMBER(MATCH(TRIM(SUBSTITUTE(B2934,CHAR(160),"")),'Look Up Values'!$B$2:$B$500,0)),"","Origin error")),"")</f>
        <v/>
      </c>
      <c r="O2934" s="242" t="str">
        <f>IF(AND(I2934&lt;&gt;0,I2934&lt;&gt;""),IF(C2934="","",IF(AND(ISNUMBER(--LEFT(C2934,FIND(" ",C2934&amp;" ")-1)),OR(LEN(LEFT(C2934,FIND(" ",C2934&amp;" ")-1))=6,LEN(LEFT(C2934,FIND(" ",C2934&amp;" ")-1))=7),OR(ISNUMBER(MATCH(LEFT(C2934,FIND(" ",C2934&amp;" ")-1),'Look Up Values'!$G$2:$G$1000,0)),ISNUMBER(MATCH(LEFT(C2934,FIND(" ",C2934&amp;" ")-1),'Look Up Values'!$AE$2:$AE$2000,0)))),"","EWC error")),"")</f>
        <v/>
      </c>
      <c r="P2934" s="242" t="str" cm="1">
        <f t="array" ref="P2934">IF(AND(I2934&lt;&gt;0,I2934&lt;&gt;""),IF(D2934="","",IF(ISNUMBER(MATCH(SUBSTITUTE(D2934," ",""),SUBSTITUTE('Look Up Values'!$S$2:$S$120," ",""),0)),"","D&amp;R error")),"")</f>
        <v/>
      </c>
      <c r="Q2934" s="242" t="str" cm="1">
        <f t="array" ref="Q2934">IF(AND(I2934&lt;&gt;0,I2934&lt;&gt;""),IF(G2934="","",IF(ISNUMBER(MATCH(SUBSTITUTE(G2934," ",""),SUBSTITUTE('Look Up Values'!$I$2:$I$10," ",""),0)),"","State error")),"")</f>
        <v/>
      </c>
      <c r="R2934" s="260" t="str">
        <f t="shared" si="91"/>
        <v/>
      </c>
    </row>
    <row r="2935" spans="1:18" ht="15.75">
      <c r="A2935" s="250">
        <v>2928</v>
      </c>
      <c r="B2935" s="198"/>
      <c r="C2935" s="25"/>
      <c r="D2935" s="25"/>
      <c r="E2935" s="25"/>
      <c r="F2935" s="25"/>
      <c r="G2935" s="26"/>
      <c r="H2935" s="27"/>
      <c r="I2935" s="28"/>
      <c r="J2935" s="430"/>
      <c r="K2935" s="48"/>
      <c r="L2935" s="457" t="str">
        <f t="shared" si="90"/>
        <v/>
      </c>
      <c r="M2935" s="245" cm="1">
        <f t="array" ref="M2935">SUMPRODUCT(--(N2935:Q2935&lt;&gt;"")) + IF(TRIM(R2935)="",0,LEN(R2935)-LEN(SUBSTITUTE(R2935,",",""))+1)</f>
        <v>0</v>
      </c>
      <c r="N2935" s="242" t="str">
        <f>IF(AND(I2935&lt;&gt;0,I2935&lt;&gt;""),IF(TRIM(SUBSTITUTE(B2935,CHAR(160),""))="","",IF(ISNUMBER(MATCH(TRIM(SUBSTITUTE(B2935,CHAR(160),"")),'Look Up Values'!$B$2:$B$500,0)),"","Origin error")),"")</f>
        <v/>
      </c>
      <c r="O2935" s="242" t="str">
        <f>IF(AND(I2935&lt;&gt;0,I2935&lt;&gt;""),IF(C2935="","",IF(AND(ISNUMBER(--LEFT(C2935,FIND(" ",C2935&amp;" ")-1)),OR(LEN(LEFT(C2935,FIND(" ",C2935&amp;" ")-1))=6,LEN(LEFT(C2935,FIND(" ",C2935&amp;" ")-1))=7),OR(ISNUMBER(MATCH(LEFT(C2935,FIND(" ",C2935&amp;" ")-1),'Look Up Values'!$G$2:$G$1000,0)),ISNUMBER(MATCH(LEFT(C2935,FIND(" ",C2935&amp;" ")-1),'Look Up Values'!$AE$2:$AE$2000,0)))),"","EWC error")),"")</f>
        <v/>
      </c>
      <c r="P2935" s="242" t="str" cm="1">
        <f t="array" ref="P2935">IF(AND(I2935&lt;&gt;0,I2935&lt;&gt;""),IF(D2935="","",IF(ISNUMBER(MATCH(SUBSTITUTE(D2935," ",""),SUBSTITUTE('Look Up Values'!$S$2:$S$120," ",""),0)),"","D&amp;R error")),"")</f>
        <v/>
      </c>
      <c r="Q2935" s="242" t="str" cm="1">
        <f t="array" ref="Q2935">IF(AND(I2935&lt;&gt;0,I2935&lt;&gt;""),IF(G2935="","",IF(ISNUMBER(MATCH(SUBSTITUTE(G2935," ",""),SUBSTITUTE('Look Up Values'!$I$2:$I$10," ",""),0)),"","State error")),"")</f>
        <v/>
      </c>
      <c r="R2935" s="260" t="str">
        <f t="shared" si="91"/>
        <v/>
      </c>
    </row>
    <row r="2936" spans="1:18" ht="15.75">
      <c r="A2936" s="250">
        <v>2929</v>
      </c>
      <c r="B2936" s="198"/>
      <c r="C2936" s="25"/>
      <c r="D2936" s="25"/>
      <c r="E2936" s="25"/>
      <c r="F2936" s="25"/>
      <c r="G2936" s="26"/>
      <c r="H2936" s="27"/>
      <c r="I2936" s="28"/>
      <c r="J2936" s="430"/>
      <c r="K2936" s="48"/>
      <c r="L2936" s="457" t="str">
        <f t="shared" si="90"/>
        <v/>
      </c>
      <c r="M2936" s="245" cm="1">
        <f t="array" ref="M2936">SUMPRODUCT(--(N2936:Q2936&lt;&gt;"")) + IF(TRIM(R2936)="",0,LEN(R2936)-LEN(SUBSTITUTE(R2936,",",""))+1)</f>
        <v>0</v>
      </c>
      <c r="N2936" s="242" t="str">
        <f>IF(AND(I2936&lt;&gt;0,I2936&lt;&gt;""),IF(TRIM(SUBSTITUTE(B2936,CHAR(160),""))="","",IF(ISNUMBER(MATCH(TRIM(SUBSTITUTE(B2936,CHAR(160),"")),'Look Up Values'!$B$2:$B$500,0)),"","Origin error")),"")</f>
        <v/>
      </c>
      <c r="O2936" s="242" t="str">
        <f>IF(AND(I2936&lt;&gt;0,I2936&lt;&gt;""),IF(C2936="","",IF(AND(ISNUMBER(--LEFT(C2936,FIND(" ",C2936&amp;" ")-1)),OR(LEN(LEFT(C2936,FIND(" ",C2936&amp;" ")-1))=6,LEN(LEFT(C2936,FIND(" ",C2936&amp;" ")-1))=7),OR(ISNUMBER(MATCH(LEFT(C2936,FIND(" ",C2936&amp;" ")-1),'Look Up Values'!$G$2:$G$1000,0)),ISNUMBER(MATCH(LEFT(C2936,FIND(" ",C2936&amp;" ")-1),'Look Up Values'!$AE$2:$AE$2000,0)))),"","EWC error")),"")</f>
        <v/>
      </c>
      <c r="P2936" s="242" t="str" cm="1">
        <f t="array" ref="P2936">IF(AND(I2936&lt;&gt;0,I2936&lt;&gt;""),IF(D2936="","",IF(ISNUMBER(MATCH(SUBSTITUTE(D2936," ",""),SUBSTITUTE('Look Up Values'!$S$2:$S$120," ",""),0)),"","D&amp;R error")),"")</f>
        <v/>
      </c>
      <c r="Q2936" s="242" t="str" cm="1">
        <f t="array" ref="Q2936">IF(AND(I2936&lt;&gt;0,I2936&lt;&gt;""),IF(G2936="","",IF(ISNUMBER(MATCH(SUBSTITUTE(G2936," ",""),SUBSTITUTE('Look Up Values'!$I$2:$I$10," ",""),0)),"","State error")),"")</f>
        <v/>
      </c>
      <c r="R2936" s="260" t="str">
        <f t="shared" si="91"/>
        <v/>
      </c>
    </row>
    <row r="2937" spans="1:18" ht="15.75">
      <c r="A2937" s="250">
        <v>2930</v>
      </c>
      <c r="B2937" s="198"/>
      <c r="C2937" s="25"/>
      <c r="D2937" s="25"/>
      <c r="E2937" s="25"/>
      <c r="F2937" s="25"/>
      <c r="G2937" s="26"/>
      <c r="H2937" s="27"/>
      <c r="I2937" s="28"/>
      <c r="J2937" s="430"/>
      <c r="K2937" s="48"/>
      <c r="L2937" s="457" t="str">
        <f t="shared" si="90"/>
        <v/>
      </c>
      <c r="M2937" s="245" cm="1">
        <f t="array" ref="M2937">SUMPRODUCT(--(N2937:Q2937&lt;&gt;"")) + IF(TRIM(R2937)="",0,LEN(R2937)-LEN(SUBSTITUTE(R2937,",",""))+1)</f>
        <v>0</v>
      </c>
      <c r="N2937" s="242" t="str">
        <f>IF(AND(I2937&lt;&gt;0,I2937&lt;&gt;""),IF(TRIM(SUBSTITUTE(B2937,CHAR(160),""))="","",IF(ISNUMBER(MATCH(TRIM(SUBSTITUTE(B2937,CHAR(160),"")),'Look Up Values'!$B$2:$B$500,0)),"","Origin error")),"")</f>
        <v/>
      </c>
      <c r="O2937" s="242" t="str">
        <f>IF(AND(I2937&lt;&gt;0,I2937&lt;&gt;""),IF(C2937="","",IF(AND(ISNUMBER(--LEFT(C2937,FIND(" ",C2937&amp;" ")-1)),OR(LEN(LEFT(C2937,FIND(" ",C2937&amp;" ")-1))=6,LEN(LEFT(C2937,FIND(" ",C2937&amp;" ")-1))=7),OR(ISNUMBER(MATCH(LEFT(C2937,FIND(" ",C2937&amp;" ")-1),'Look Up Values'!$G$2:$G$1000,0)),ISNUMBER(MATCH(LEFT(C2937,FIND(" ",C2937&amp;" ")-1),'Look Up Values'!$AE$2:$AE$2000,0)))),"","EWC error")),"")</f>
        <v/>
      </c>
      <c r="P2937" s="242" t="str" cm="1">
        <f t="array" ref="P2937">IF(AND(I2937&lt;&gt;0,I2937&lt;&gt;""),IF(D2937="","",IF(ISNUMBER(MATCH(SUBSTITUTE(D2937," ",""),SUBSTITUTE('Look Up Values'!$S$2:$S$120," ",""),0)),"","D&amp;R error")),"")</f>
        <v/>
      </c>
      <c r="Q2937" s="242" t="str" cm="1">
        <f t="array" ref="Q2937">IF(AND(I2937&lt;&gt;0,I2937&lt;&gt;""),IF(G2937="","",IF(ISNUMBER(MATCH(SUBSTITUTE(G2937," ",""),SUBSTITUTE('Look Up Values'!$I$2:$I$10," ",""),0)),"","State error")),"")</f>
        <v/>
      </c>
      <c r="R2937" s="260" t="str">
        <f t="shared" si="91"/>
        <v/>
      </c>
    </row>
    <row r="2938" spans="1:18" ht="15.75">
      <c r="A2938" s="250">
        <v>2931</v>
      </c>
      <c r="B2938" s="198"/>
      <c r="C2938" s="25"/>
      <c r="D2938" s="25"/>
      <c r="E2938" s="25"/>
      <c r="F2938" s="25"/>
      <c r="G2938" s="26"/>
      <c r="H2938" s="27"/>
      <c r="I2938" s="28"/>
      <c r="J2938" s="430"/>
      <c r="K2938" s="48"/>
      <c r="L2938" s="457" t="str">
        <f t="shared" si="90"/>
        <v/>
      </c>
      <c r="M2938" s="245" cm="1">
        <f t="array" ref="M2938">SUMPRODUCT(--(N2938:Q2938&lt;&gt;"")) + IF(TRIM(R2938)="",0,LEN(R2938)-LEN(SUBSTITUTE(R2938,",",""))+1)</f>
        <v>0</v>
      </c>
      <c r="N2938" s="242" t="str">
        <f>IF(AND(I2938&lt;&gt;0,I2938&lt;&gt;""),IF(TRIM(SUBSTITUTE(B2938,CHAR(160),""))="","",IF(ISNUMBER(MATCH(TRIM(SUBSTITUTE(B2938,CHAR(160),"")),'Look Up Values'!$B$2:$B$500,0)),"","Origin error")),"")</f>
        <v/>
      </c>
      <c r="O2938" s="242" t="str">
        <f>IF(AND(I2938&lt;&gt;0,I2938&lt;&gt;""),IF(C2938="","",IF(AND(ISNUMBER(--LEFT(C2938,FIND(" ",C2938&amp;" ")-1)),OR(LEN(LEFT(C2938,FIND(" ",C2938&amp;" ")-1))=6,LEN(LEFT(C2938,FIND(" ",C2938&amp;" ")-1))=7),OR(ISNUMBER(MATCH(LEFT(C2938,FIND(" ",C2938&amp;" ")-1),'Look Up Values'!$G$2:$G$1000,0)),ISNUMBER(MATCH(LEFT(C2938,FIND(" ",C2938&amp;" ")-1),'Look Up Values'!$AE$2:$AE$2000,0)))),"","EWC error")),"")</f>
        <v/>
      </c>
      <c r="P2938" s="242" t="str" cm="1">
        <f t="array" ref="P2938">IF(AND(I2938&lt;&gt;0,I2938&lt;&gt;""),IF(D2938="","",IF(ISNUMBER(MATCH(SUBSTITUTE(D2938," ",""),SUBSTITUTE('Look Up Values'!$S$2:$S$120," ",""),0)),"","D&amp;R error")),"")</f>
        <v/>
      </c>
      <c r="Q2938" s="242" t="str" cm="1">
        <f t="array" ref="Q2938">IF(AND(I2938&lt;&gt;0,I2938&lt;&gt;""),IF(G2938="","",IF(ISNUMBER(MATCH(SUBSTITUTE(G2938," ",""),SUBSTITUTE('Look Up Values'!$I$2:$I$10," ",""),0)),"","State error")),"")</f>
        <v/>
      </c>
      <c r="R2938" s="260" t="str">
        <f t="shared" si="91"/>
        <v/>
      </c>
    </row>
    <row r="2939" spans="1:18" ht="15.75">
      <c r="A2939" s="250">
        <v>2932</v>
      </c>
      <c r="B2939" s="198"/>
      <c r="C2939" s="25"/>
      <c r="D2939" s="25"/>
      <c r="E2939" s="25"/>
      <c r="F2939" s="25"/>
      <c r="G2939" s="26"/>
      <c r="H2939" s="27"/>
      <c r="I2939" s="28"/>
      <c r="J2939" s="430"/>
      <c r="K2939" s="48"/>
      <c r="L2939" s="457" t="str">
        <f t="shared" si="90"/>
        <v/>
      </c>
      <c r="M2939" s="245" cm="1">
        <f t="array" ref="M2939">SUMPRODUCT(--(N2939:Q2939&lt;&gt;"")) + IF(TRIM(R2939)="",0,LEN(R2939)-LEN(SUBSTITUTE(R2939,",",""))+1)</f>
        <v>0</v>
      </c>
      <c r="N2939" s="242" t="str">
        <f>IF(AND(I2939&lt;&gt;0,I2939&lt;&gt;""),IF(TRIM(SUBSTITUTE(B2939,CHAR(160),""))="","",IF(ISNUMBER(MATCH(TRIM(SUBSTITUTE(B2939,CHAR(160),"")),'Look Up Values'!$B$2:$B$500,0)),"","Origin error")),"")</f>
        <v/>
      </c>
      <c r="O2939" s="242" t="str">
        <f>IF(AND(I2939&lt;&gt;0,I2939&lt;&gt;""),IF(C2939="","",IF(AND(ISNUMBER(--LEFT(C2939,FIND(" ",C2939&amp;" ")-1)),OR(LEN(LEFT(C2939,FIND(" ",C2939&amp;" ")-1))=6,LEN(LEFT(C2939,FIND(" ",C2939&amp;" ")-1))=7),OR(ISNUMBER(MATCH(LEFT(C2939,FIND(" ",C2939&amp;" ")-1),'Look Up Values'!$G$2:$G$1000,0)),ISNUMBER(MATCH(LEFT(C2939,FIND(" ",C2939&amp;" ")-1),'Look Up Values'!$AE$2:$AE$2000,0)))),"","EWC error")),"")</f>
        <v/>
      </c>
      <c r="P2939" s="242" t="str" cm="1">
        <f t="array" ref="P2939">IF(AND(I2939&lt;&gt;0,I2939&lt;&gt;""),IF(D2939="","",IF(ISNUMBER(MATCH(SUBSTITUTE(D2939," ",""),SUBSTITUTE('Look Up Values'!$S$2:$S$120," ",""),0)),"","D&amp;R error")),"")</f>
        <v/>
      </c>
      <c r="Q2939" s="242" t="str" cm="1">
        <f t="array" ref="Q2939">IF(AND(I2939&lt;&gt;0,I2939&lt;&gt;""),IF(G2939="","",IF(ISNUMBER(MATCH(SUBSTITUTE(G2939," ",""),SUBSTITUTE('Look Up Values'!$I$2:$I$10," ",""),0)),"","State error")),"")</f>
        <v/>
      </c>
      <c r="R2939" s="260" t="str">
        <f t="shared" si="91"/>
        <v/>
      </c>
    </row>
    <row r="2940" spans="1:18" ht="15.75">
      <c r="A2940" s="250">
        <v>2933</v>
      </c>
      <c r="B2940" s="198"/>
      <c r="C2940" s="25"/>
      <c r="D2940" s="25"/>
      <c r="E2940" s="25"/>
      <c r="F2940" s="25"/>
      <c r="G2940" s="26"/>
      <c r="H2940" s="27"/>
      <c r="I2940" s="28"/>
      <c r="J2940" s="430"/>
      <c r="K2940" s="48"/>
      <c r="L2940" s="457" t="str">
        <f t="shared" si="90"/>
        <v/>
      </c>
      <c r="M2940" s="245" cm="1">
        <f t="array" ref="M2940">SUMPRODUCT(--(N2940:Q2940&lt;&gt;"")) + IF(TRIM(R2940)="",0,LEN(R2940)-LEN(SUBSTITUTE(R2940,",",""))+1)</f>
        <v>0</v>
      </c>
      <c r="N2940" s="242" t="str">
        <f>IF(AND(I2940&lt;&gt;0,I2940&lt;&gt;""),IF(TRIM(SUBSTITUTE(B2940,CHAR(160),""))="","",IF(ISNUMBER(MATCH(TRIM(SUBSTITUTE(B2940,CHAR(160),"")),'Look Up Values'!$B$2:$B$500,0)),"","Origin error")),"")</f>
        <v/>
      </c>
      <c r="O2940" s="242" t="str">
        <f>IF(AND(I2940&lt;&gt;0,I2940&lt;&gt;""),IF(C2940="","",IF(AND(ISNUMBER(--LEFT(C2940,FIND(" ",C2940&amp;" ")-1)),OR(LEN(LEFT(C2940,FIND(" ",C2940&amp;" ")-1))=6,LEN(LEFT(C2940,FIND(" ",C2940&amp;" ")-1))=7),OR(ISNUMBER(MATCH(LEFT(C2940,FIND(" ",C2940&amp;" ")-1),'Look Up Values'!$G$2:$G$1000,0)),ISNUMBER(MATCH(LEFT(C2940,FIND(" ",C2940&amp;" ")-1),'Look Up Values'!$AE$2:$AE$2000,0)))),"","EWC error")),"")</f>
        <v/>
      </c>
      <c r="P2940" s="242" t="str" cm="1">
        <f t="array" ref="P2940">IF(AND(I2940&lt;&gt;0,I2940&lt;&gt;""),IF(D2940="","",IF(ISNUMBER(MATCH(SUBSTITUTE(D2940," ",""),SUBSTITUTE('Look Up Values'!$S$2:$S$120," ",""),0)),"","D&amp;R error")),"")</f>
        <v/>
      </c>
      <c r="Q2940" s="242" t="str" cm="1">
        <f t="array" ref="Q2940">IF(AND(I2940&lt;&gt;0,I2940&lt;&gt;""),IF(G2940="","",IF(ISNUMBER(MATCH(SUBSTITUTE(G2940," ",""),SUBSTITUTE('Look Up Values'!$I$2:$I$10," ",""),0)),"","State error")),"")</f>
        <v/>
      </c>
      <c r="R2940" s="260" t="str">
        <f t="shared" si="91"/>
        <v/>
      </c>
    </row>
    <row r="2941" spans="1:18" ht="15.75">
      <c r="A2941" s="250">
        <v>2934</v>
      </c>
      <c r="B2941" s="198"/>
      <c r="C2941" s="25"/>
      <c r="D2941" s="25"/>
      <c r="E2941" s="25"/>
      <c r="F2941" s="25"/>
      <c r="G2941" s="26"/>
      <c r="H2941" s="27"/>
      <c r="I2941" s="28"/>
      <c r="J2941" s="430"/>
      <c r="K2941" s="48"/>
      <c r="L2941" s="457" t="str">
        <f t="shared" si="90"/>
        <v/>
      </c>
      <c r="M2941" s="245" cm="1">
        <f t="array" ref="M2941">SUMPRODUCT(--(N2941:Q2941&lt;&gt;"")) + IF(TRIM(R2941)="",0,LEN(R2941)-LEN(SUBSTITUTE(R2941,",",""))+1)</f>
        <v>0</v>
      </c>
      <c r="N2941" s="242" t="str">
        <f>IF(AND(I2941&lt;&gt;0,I2941&lt;&gt;""),IF(TRIM(SUBSTITUTE(B2941,CHAR(160),""))="","",IF(ISNUMBER(MATCH(TRIM(SUBSTITUTE(B2941,CHAR(160),"")),'Look Up Values'!$B$2:$B$500,0)),"","Origin error")),"")</f>
        <v/>
      </c>
      <c r="O2941" s="242" t="str">
        <f>IF(AND(I2941&lt;&gt;0,I2941&lt;&gt;""),IF(C2941="","",IF(AND(ISNUMBER(--LEFT(C2941,FIND(" ",C2941&amp;" ")-1)),OR(LEN(LEFT(C2941,FIND(" ",C2941&amp;" ")-1))=6,LEN(LEFT(C2941,FIND(" ",C2941&amp;" ")-1))=7),OR(ISNUMBER(MATCH(LEFT(C2941,FIND(" ",C2941&amp;" ")-1),'Look Up Values'!$G$2:$G$1000,0)),ISNUMBER(MATCH(LEFT(C2941,FIND(" ",C2941&amp;" ")-1),'Look Up Values'!$AE$2:$AE$2000,0)))),"","EWC error")),"")</f>
        <v/>
      </c>
      <c r="P2941" s="242" t="str" cm="1">
        <f t="array" ref="P2941">IF(AND(I2941&lt;&gt;0,I2941&lt;&gt;""),IF(D2941="","",IF(ISNUMBER(MATCH(SUBSTITUTE(D2941," ",""),SUBSTITUTE('Look Up Values'!$S$2:$S$120," ",""),0)),"","D&amp;R error")),"")</f>
        <v/>
      </c>
      <c r="Q2941" s="242" t="str" cm="1">
        <f t="array" ref="Q2941">IF(AND(I2941&lt;&gt;0,I2941&lt;&gt;""),IF(G2941="","",IF(ISNUMBER(MATCH(SUBSTITUTE(G2941," ",""),SUBSTITUTE('Look Up Values'!$I$2:$I$10," ",""),0)),"","State error")),"")</f>
        <v/>
      </c>
      <c r="R2941" s="260" t="str">
        <f t="shared" si="91"/>
        <v/>
      </c>
    </row>
    <row r="2942" spans="1:18" ht="15.75">
      <c r="A2942" s="250">
        <v>2935</v>
      </c>
      <c r="B2942" s="198"/>
      <c r="C2942" s="25"/>
      <c r="D2942" s="25"/>
      <c r="E2942" s="25"/>
      <c r="F2942" s="25"/>
      <c r="G2942" s="26"/>
      <c r="H2942" s="27"/>
      <c r="I2942" s="28"/>
      <c r="J2942" s="430"/>
      <c r="K2942" s="48"/>
      <c r="L2942" s="457" t="str">
        <f t="shared" si="90"/>
        <v/>
      </c>
      <c r="M2942" s="245" cm="1">
        <f t="array" ref="M2942">SUMPRODUCT(--(N2942:Q2942&lt;&gt;"")) + IF(TRIM(R2942)="",0,LEN(R2942)-LEN(SUBSTITUTE(R2942,",",""))+1)</f>
        <v>0</v>
      </c>
      <c r="N2942" s="242" t="str">
        <f>IF(AND(I2942&lt;&gt;0,I2942&lt;&gt;""),IF(TRIM(SUBSTITUTE(B2942,CHAR(160),""))="","",IF(ISNUMBER(MATCH(TRIM(SUBSTITUTE(B2942,CHAR(160),"")),'Look Up Values'!$B$2:$B$500,0)),"","Origin error")),"")</f>
        <v/>
      </c>
      <c r="O2942" s="242" t="str">
        <f>IF(AND(I2942&lt;&gt;0,I2942&lt;&gt;""),IF(C2942="","",IF(AND(ISNUMBER(--LEFT(C2942,FIND(" ",C2942&amp;" ")-1)),OR(LEN(LEFT(C2942,FIND(" ",C2942&amp;" ")-1))=6,LEN(LEFT(C2942,FIND(" ",C2942&amp;" ")-1))=7),OR(ISNUMBER(MATCH(LEFT(C2942,FIND(" ",C2942&amp;" ")-1),'Look Up Values'!$G$2:$G$1000,0)),ISNUMBER(MATCH(LEFT(C2942,FIND(" ",C2942&amp;" ")-1),'Look Up Values'!$AE$2:$AE$2000,0)))),"","EWC error")),"")</f>
        <v/>
      </c>
      <c r="P2942" s="242" t="str" cm="1">
        <f t="array" ref="P2942">IF(AND(I2942&lt;&gt;0,I2942&lt;&gt;""),IF(D2942="","",IF(ISNUMBER(MATCH(SUBSTITUTE(D2942," ",""),SUBSTITUTE('Look Up Values'!$S$2:$S$120," ",""),0)),"","D&amp;R error")),"")</f>
        <v/>
      </c>
      <c r="Q2942" s="242" t="str" cm="1">
        <f t="array" ref="Q2942">IF(AND(I2942&lt;&gt;0,I2942&lt;&gt;""),IF(G2942="","",IF(ISNUMBER(MATCH(SUBSTITUTE(G2942," ",""),SUBSTITUTE('Look Up Values'!$I$2:$I$10," ",""),0)),"","State error")),"")</f>
        <v/>
      </c>
      <c r="R2942" s="260" t="str">
        <f t="shared" si="91"/>
        <v/>
      </c>
    </row>
    <row r="2943" spans="1:18" ht="15.75">
      <c r="A2943" s="250">
        <v>2936</v>
      </c>
      <c r="B2943" s="198"/>
      <c r="C2943" s="25"/>
      <c r="D2943" s="25"/>
      <c r="E2943" s="25"/>
      <c r="F2943" s="25"/>
      <c r="G2943" s="26"/>
      <c r="H2943" s="27"/>
      <c r="I2943" s="28"/>
      <c r="J2943" s="430"/>
      <c r="K2943" s="48"/>
      <c r="L2943" s="457" t="str">
        <f t="shared" si="90"/>
        <v/>
      </c>
      <c r="M2943" s="245" cm="1">
        <f t="array" ref="M2943">SUMPRODUCT(--(N2943:Q2943&lt;&gt;"")) + IF(TRIM(R2943)="",0,LEN(R2943)-LEN(SUBSTITUTE(R2943,",",""))+1)</f>
        <v>0</v>
      </c>
      <c r="N2943" s="242" t="str">
        <f>IF(AND(I2943&lt;&gt;0,I2943&lt;&gt;""),IF(TRIM(SUBSTITUTE(B2943,CHAR(160),""))="","",IF(ISNUMBER(MATCH(TRIM(SUBSTITUTE(B2943,CHAR(160),"")),'Look Up Values'!$B$2:$B$500,0)),"","Origin error")),"")</f>
        <v/>
      </c>
      <c r="O2943" s="242" t="str">
        <f>IF(AND(I2943&lt;&gt;0,I2943&lt;&gt;""),IF(C2943="","",IF(AND(ISNUMBER(--LEFT(C2943,FIND(" ",C2943&amp;" ")-1)),OR(LEN(LEFT(C2943,FIND(" ",C2943&amp;" ")-1))=6,LEN(LEFT(C2943,FIND(" ",C2943&amp;" ")-1))=7),OR(ISNUMBER(MATCH(LEFT(C2943,FIND(" ",C2943&amp;" ")-1),'Look Up Values'!$G$2:$G$1000,0)),ISNUMBER(MATCH(LEFT(C2943,FIND(" ",C2943&amp;" ")-1),'Look Up Values'!$AE$2:$AE$2000,0)))),"","EWC error")),"")</f>
        <v/>
      </c>
      <c r="P2943" s="242" t="str" cm="1">
        <f t="array" ref="P2943">IF(AND(I2943&lt;&gt;0,I2943&lt;&gt;""),IF(D2943="","",IF(ISNUMBER(MATCH(SUBSTITUTE(D2943," ",""),SUBSTITUTE('Look Up Values'!$S$2:$S$120," ",""),0)),"","D&amp;R error")),"")</f>
        <v/>
      </c>
      <c r="Q2943" s="242" t="str" cm="1">
        <f t="array" ref="Q2943">IF(AND(I2943&lt;&gt;0,I2943&lt;&gt;""),IF(G2943="","",IF(ISNUMBER(MATCH(SUBSTITUTE(G2943," ",""),SUBSTITUTE('Look Up Values'!$I$2:$I$10," ",""),0)),"","State error")),"")</f>
        <v/>
      </c>
      <c r="R2943" s="260" t="str">
        <f t="shared" si="91"/>
        <v/>
      </c>
    </row>
    <row r="2944" spans="1:18" ht="15.75">
      <c r="A2944" s="250">
        <v>2937</v>
      </c>
      <c r="B2944" s="198"/>
      <c r="C2944" s="25"/>
      <c r="D2944" s="25"/>
      <c r="E2944" s="25"/>
      <c r="F2944" s="25"/>
      <c r="G2944" s="26"/>
      <c r="H2944" s="27"/>
      <c r="I2944" s="28"/>
      <c r="J2944" s="430"/>
      <c r="K2944" s="48"/>
      <c r="L2944" s="457" t="str">
        <f t="shared" si="90"/>
        <v/>
      </c>
      <c r="M2944" s="245" cm="1">
        <f t="array" ref="M2944">SUMPRODUCT(--(N2944:Q2944&lt;&gt;"")) + IF(TRIM(R2944)="",0,LEN(R2944)-LEN(SUBSTITUTE(R2944,",",""))+1)</f>
        <v>0</v>
      </c>
      <c r="N2944" s="242" t="str">
        <f>IF(AND(I2944&lt;&gt;0,I2944&lt;&gt;""),IF(TRIM(SUBSTITUTE(B2944,CHAR(160),""))="","",IF(ISNUMBER(MATCH(TRIM(SUBSTITUTE(B2944,CHAR(160),"")),'Look Up Values'!$B$2:$B$500,0)),"","Origin error")),"")</f>
        <v/>
      </c>
      <c r="O2944" s="242" t="str">
        <f>IF(AND(I2944&lt;&gt;0,I2944&lt;&gt;""),IF(C2944="","",IF(AND(ISNUMBER(--LEFT(C2944,FIND(" ",C2944&amp;" ")-1)),OR(LEN(LEFT(C2944,FIND(" ",C2944&amp;" ")-1))=6,LEN(LEFT(C2944,FIND(" ",C2944&amp;" ")-1))=7),OR(ISNUMBER(MATCH(LEFT(C2944,FIND(" ",C2944&amp;" ")-1),'Look Up Values'!$G$2:$G$1000,0)),ISNUMBER(MATCH(LEFT(C2944,FIND(" ",C2944&amp;" ")-1),'Look Up Values'!$AE$2:$AE$2000,0)))),"","EWC error")),"")</f>
        <v/>
      </c>
      <c r="P2944" s="242" t="str" cm="1">
        <f t="array" ref="P2944">IF(AND(I2944&lt;&gt;0,I2944&lt;&gt;""),IF(D2944="","",IF(ISNUMBER(MATCH(SUBSTITUTE(D2944," ",""),SUBSTITUTE('Look Up Values'!$S$2:$S$120," ",""),0)),"","D&amp;R error")),"")</f>
        <v/>
      </c>
      <c r="Q2944" s="242" t="str" cm="1">
        <f t="array" ref="Q2944">IF(AND(I2944&lt;&gt;0,I2944&lt;&gt;""),IF(G2944="","",IF(ISNUMBER(MATCH(SUBSTITUTE(G2944," ",""),SUBSTITUTE('Look Up Values'!$I$2:$I$10," ",""),0)),"","State error")),"")</f>
        <v/>
      </c>
      <c r="R2944" s="260" t="str">
        <f t="shared" si="91"/>
        <v/>
      </c>
    </row>
    <row r="2945" spans="1:18" ht="15.75">
      <c r="A2945" s="250">
        <v>2938</v>
      </c>
      <c r="B2945" s="198"/>
      <c r="C2945" s="25"/>
      <c r="D2945" s="25"/>
      <c r="E2945" s="25"/>
      <c r="F2945" s="25"/>
      <c r="G2945" s="26"/>
      <c r="H2945" s="27"/>
      <c r="I2945" s="28"/>
      <c r="J2945" s="430"/>
      <c r="K2945" s="48"/>
      <c r="L2945" s="457" t="str">
        <f t="shared" si="90"/>
        <v/>
      </c>
      <c r="M2945" s="245" cm="1">
        <f t="array" ref="M2945">SUMPRODUCT(--(N2945:Q2945&lt;&gt;"")) + IF(TRIM(R2945)="",0,LEN(R2945)-LEN(SUBSTITUTE(R2945,",",""))+1)</f>
        <v>0</v>
      </c>
      <c r="N2945" s="242" t="str">
        <f>IF(AND(I2945&lt;&gt;0,I2945&lt;&gt;""),IF(TRIM(SUBSTITUTE(B2945,CHAR(160),""))="","",IF(ISNUMBER(MATCH(TRIM(SUBSTITUTE(B2945,CHAR(160),"")),'Look Up Values'!$B$2:$B$500,0)),"","Origin error")),"")</f>
        <v/>
      </c>
      <c r="O2945" s="242" t="str">
        <f>IF(AND(I2945&lt;&gt;0,I2945&lt;&gt;""),IF(C2945="","",IF(AND(ISNUMBER(--LEFT(C2945,FIND(" ",C2945&amp;" ")-1)),OR(LEN(LEFT(C2945,FIND(" ",C2945&amp;" ")-1))=6,LEN(LEFT(C2945,FIND(" ",C2945&amp;" ")-1))=7),OR(ISNUMBER(MATCH(LEFT(C2945,FIND(" ",C2945&amp;" ")-1),'Look Up Values'!$G$2:$G$1000,0)),ISNUMBER(MATCH(LEFT(C2945,FIND(" ",C2945&amp;" ")-1),'Look Up Values'!$AE$2:$AE$2000,0)))),"","EWC error")),"")</f>
        <v/>
      </c>
      <c r="P2945" s="242" t="str" cm="1">
        <f t="array" ref="P2945">IF(AND(I2945&lt;&gt;0,I2945&lt;&gt;""),IF(D2945="","",IF(ISNUMBER(MATCH(SUBSTITUTE(D2945," ",""),SUBSTITUTE('Look Up Values'!$S$2:$S$120," ",""),0)),"","D&amp;R error")),"")</f>
        <v/>
      </c>
      <c r="Q2945" s="242" t="str" cm="1">
        <f t="array" ref="Q2945">IF(AND(I2945&lt;&gt;0,I2945&lt;&gt;""),IF(G2945="","",IF(ISNUMBER(MATCH(SUBSTITUTE(G2945," ",""),SUBSTITUTE('Look Up Values'!$I$2:$I$10," ",""),0)),"","State error")),"")</f>
        <v/>
      </c>
      <c r="R2945" s="260" t="str">
        <f t="shared" si="91"/>
        <v/>
      </c>
    </row>
    <row r="2946" spans="1:18" ht="15.75">
      <c r="A2946" s="250">
        <v>2939</v>
      </c>
      <c r="B2946" s="198"/>
      <c r="C2946" s="25"/>
      <c r="D2946" s="25"/>
      <c r="E2946" s="25"/>
      <c r="F2946" s="25"/>
      <c r="G2946" s="26"/>
      <c r="H2946" s="27"/>
      <c r="I2946" s="28"/>
      <c r="J2946" s="430"/>
      <c r="K2946" s="48"/>
      <c r="L2946" s="457" t="str">
        <f t="shared" si="90"/>
        <v/>
      </c>
      <c r="M2946" s="245" cm="1">
        <f t="array" ref="M2946">SUMPRODUCT(--(N2946:Q2946&lt;&gt;"")) + IF(TRIM(R2946)="",0,LEN(R2946)-LEN(SUBSTITUTE(R2946,",",""))+1)</f>
        <v>0</v>
      </c>
      <c r="N2946" s="242" t="str">
        <f>IF(AND(I2946&lt;&gt;0,I2946&lt;&gt;""),IF(TRIM(SUBSTITUTE(B2946,CHAR(160),""))="","",IF(ISNUMBER(MATCH(TRIM(SUBSTITUTE(B2946,CHAR(160),"")),'Look Up Values'!$B$2:$B$500,0)),"","Origin error")),"")</f>
        <v/>
      </c>
      <c r="O2946" s="242" t="str">
        <f>IF(AND(I2946&lt;&gt;0,I2946&lt;&gt;""),IF(C2946="","",IF(AND(ISNUMBER(--LEFT(C2946,FIND(" ",C2946&amp;" ")-1)),OR(LEN(LEFT(C2946,FIND(" ",C2946&amp;" ")-1))=6,LEN(LEFT(C2946,FIND(" ",C2946&amp;" ")-1))=7),OR(ISNUMBER(MATCH(LEFT(C2946,FIND(" ",C2946&amp;" ")-1),'Look Up Values'!$G$2:$G$1000,0)),ISNUMBER(MATCH(LEFT(C2946,FIND(" ",C2946&amp;" ")-1),'Look Up Values'!$AE$2:$AE$2000,0)))),"","EWC error")),"")</f>
        <v/>
      </c>
      <c r="P2946" s="242" t="str" cm="1">
        <f t="array" ref="P2946">IF(AND(I2946&lt;&gt;0,I2946&lt;&gt;""),IF(D2946="","",IF(ISNUMBER(MATCH(SUBSTITUTE(D2946," ",""),SUBSTITUTE('Look Up Values'!$S$2:$S$120," ",""),0)),"","D&amp;R error")),"")</f>
        <v/>
      </c>
      <c r="Q2946" s="242" t="str" cm="1">
        <f t="array" ref="Q2946">IF(AND(I2946&lt;&gt;0,I2946&lt;&gt;""),IF(G2946="","",IF(ISNUMBER(MATCH(SUBSTITUTE(G2946," ",""),SUBSTITUTE('Look Up Values'!$I$2:$I$10," ",""),0)),"","State error")),"")</f>
        <v/>
      </c>
      <c r="R2946" s="260" t="str">
        <f t="shared" si="91"/>
        <v/>
      </c>
    </row>
    <row r="2947" spans="1:18" ht="15.75">
      <c r="A2947" s="250">
        <v>2940</v>
      </c>
      <c r="B2947" s="198"/>
      <c r="C2947" s="25"/>
      <c r="D2947" s="25"/>
      <c r="E2947" s="25"/>
      <c r="F2947" s="25"/>
      <c r="G2947" s="26"/>
      <c r="H2947" s="27"/>
      <c r="I2947" s="28"/>
      <c r="J2947" s="430"/>
      <c r="K2947" s="48"/>
      <c r="L2947" s="457" t="str">
        <f t="shared" si="90"/>
        <v/>
      </c>
      <c r="M2947" s="245" cm="1">
        <f t="array" ref="M2947">SUMPRODUCT(--(N2947:Q2947&lt;&gt;"")) + IF(TRIM(R2947)="",0,LEN(R2947)-LEN(SUBSTITUTE(R2947,",",""))+1)</f>
        <v>0</v>
      </c>
      <c r="N2947" s="242" t="str">
        <f>IF(AND(I2947&lt;&gt;0,I2947&lt;&gt;""),IF(TRIM(SUBSTITUTE(B2947,CHAR(160),""))="","",IF(ISNUMBER(MATCH(TRIM(SUBSTITUTE(B2947,CHAR(160),"")),'Look Up Values'!$B$2:$B$500,0)),"","Origin error")),"")</f>
        <v/>
      </c>
      <c r="O2947" s="242" t="str">
        <f>IF(AND(I2947&lt;&gt;0,I2947&lt;&gt;""),IF(C2947="","",IF(AND(ISNUMBER(--LEFT(C2947,FIND(" ",C2947&amp;" ")-1)),OR(LEN(LEFT(C2947,FIND(" ",C2947&amp;" ")-1))=6,LEN(LEFT(C2947,FIND(" ",C2947&amp;" ")-1))=7),OR(ISNUMBER(MATCH(LEFT(C2947,FIND(" ",C2947&amp;" ")-1),'Look Up Values'!$G$2:$G$1000,0)),ISNUMBER(MATCH(LEFT(C2947,FIND(" ",C2947&amp;" ")-1),'Look Up Values'!$AE$2:$AE$2000,0)))),"","EWC error")),"")</f>
        <v/>
      </c>
      <c r="P2947" s="242" t="str" cm="1">
        <f t="array" ref="P2947">IF(AND(I2947&lt;&gt;0,I2947&lt;&gt;""),IF(D2947="","",IF(ISNUMBER(MATCH(SUBSTITUTE(D2947," ",""),SUBSTITUTE('Look Up Values'!$S$2:$S$120," ",""),0)),"","D&amp;R error")),"")</f>
        <v/>
      </c>
      <c r="Q2947" s="242" t="str" cm="1">
        <f t="array" ref="Q2947">IF(AND(I2947&lt;&gt;0,I2947&lt;&gt;""),IF(G2947="","",IF(ISNUMBER(MATCH(SUBSTITUTE(G2947," ",""),SUBSTITUTE('Look Up Values'!$I$2:$I$10," ",""),0)),"","State error")),"")</f>
        <v/>
      </c>
      <c r="R2947" s="260" t="str">
        <f t="shared" si="91"/>
        <v/>
      </c>
    </row>
    <row r="2948" spans="1:18" ht="15.75">
      <c r="A2948" s="250">
        <v>2941</v>
      </c>
      <c r="B2948" s="198"/>
      <c r="C2948" s="25"/>
      <c r="D2948" s="25"/>
      <c r="E2948" s="25"/>
      <c r="F2948" s="25"/>
      <c r="G2948" s="26"/>
      <c r="H2948" s="27"/>
      <c r="I2948" s="28"/>
      <c r="J2948" s="430"/>
      <c r="K2948" s="48"/>
      <c r="L2948" s="457" t="str">
        <f t="shared" si="90"/>
        <v/>
      </c>
      <c r="M2948" s="245" cm="1">
        <f t="array" ref="M2948">SUMPRODUCT(--(N2948:Q2948&lt;&gt;"")) + IF(TRIM(R2948)="",0,LEN(R2948)-LEN(SUBSTITUTE(R2948,",",""))+1)</f>
        <v>0</v>
      </c>
      <c r="N2948" s="242" t="str">
        <f>IF(AND(I2948&lt;&gt;0,I2948&lt;&gt;""),IF(TRIM(SUBSTITUTE(B2948,CHAR(160),""))="","",IF(ISNUMBER(MATCH(TRIM(SUBSTITUTE(B2948,CHAR(160),"")),'Look Up Values'!$B$2:$B$500,0)),"","Origin error")),"")</f>
        <v/>
      </c>
      <c r="O2948" s="242" t="str">
        <f>IF(AND(I2948&lt;&gt;0,I2948&lt;&gt;""),IF(C2948="","",IF(AND(ISNUMBER(--LEFT(C2948,FIND(" ",C2948&amp;" ")-1)),OR(LEN(LEFT(C2948,FIND(" ",C2948&amp;" ")-1))=6,LEN(LEFT(C2948,FIND(" ",C2948&amp;" ")-1))=7),OR(ISNUMBER(MATCH(LEFT(C2948,FIND(" ",C2948&amp;" ")-1),'Look Up Values'!$G$2:$G$1000,0)),ISNUMBER(MATCH(LEFT(C2948,FIND(" ",C2948&amp;" ")-1),'Look Up Values'!$AE$2:$AE$2000,0)))),"","EWC error")),"")</f>
        <v/>
      </c>
      <c r="P2948" s="242" t="str" cm="1">
        <f t="array" ref="P2948">IF(AND(I2948&lt;&gt;0,I2948&lt;&gt;""),IF(D2948="","",IF(ISNUMBER(MATCH(SUBSTITUTE(D2948," ",""),SUBSTITUTE('Look Up Values'!$S$2:$S$120," ",""),0)),"","D&amp;R error")),"")</f>
        <v/>
      </c>
      <c r="Q2948" s="242" t="str" cm="1">
        <f t="array" ref="Q2948">IF(AND(I2948&lt;&gt;0,I2948&lt;&gt;""),IF(G2948="","",IF(ISNUMBER(MATCH(SUBSTITUTE(G2948," ",""),SUBSTITUTE('Look Up Values'!$I$2:$I$10," ",""),0)),"","State error")),"")</f>
        <v/>
      </c>
      <c r="R2948" s="260" t="str">
        <f t="shared" si="91"/>
        <v/>
      </c>
    </row>
    <row r="2949" spans="1:18" ht="15.75">
      <c r="A2949" s="250">
        <v>2942</v>
      </c>
      <c r="B2949" s="198"/>
      <c r="C2949" s="25"/>
      <c r="D2949" s="25"/>
      <c r="E2949" s="25"/>
      <c r="F2949" s="25"/>
      <c r="G2949" s="26"/>
      <c r="H2949" s="27"/>
      <c r="I2949" s="28"/>
      <c r="J2949" s="430"/>
      <c r="K2949" s="48"/>
      <c r="L2949" s="457" t="str">
        <f t="shared" si="90"/>
        <v/>
      </c>
      <c r="M2949" s="245" cm="1">
        <f t="array" ref="M2949">SUMPRODUCT(--(N2949:Q2949&lt;&gt;"")) + IF(TRIM(R2949)="",0,LEN(R2949)-LEN(SUBSTITUTE(R2949,",",""))+1)</f>
        <v>0</v>
      </c>
      <c r="N2949" s="242" t="str">
        <f>IF(AND(I2949&lt;&gt;0,I2949&lt;&gt;""),IF(TRIM(SUBSTITUTE(B2949,CHAR(160),""))="","",IF(ISNUMBER(MATCH(TRIM(SUBSTITUTE(B2949,CHAR(160),"")),'Look Up Values'!$B$2:$B$500,0)),"","Origin error")),"")</f>
        <v/>
      </c>
      <c r="O2949" s="242" t="str">
        <f>IF(AND(I2949&lt;&gt;0,I2949&lt;&gt;""),IF(C2949="","",IF(AND(ISNUMBER(--LEFT(C2949,FIND(" ",C2949&amp;" ")-1)),OR(LEN(LEFT(C2949,FIND(" ",C2949&amp;" ")-1))=6,LEN(LEFT(C2949,FIND(" ",C2949&amp;" ")-1))=7),OR(ISNUMBER(MATCH(LEFT(C2949,FIND(" ",C2949&amp;" ")-1),'Look Up Values'!$G$2:$G$1000,0)),ISNUMBER(MATCH(LEFT(C2949,FIND(" ",C2949&amp;" ")-1),'Look Up Values'!$AE$2:$AE$2000,0)))),"","EWC error")),"")</f>
        <v/>
      </c>
      <c r="P2949" s="242" t="str" cm="1">
        <f t="array" ref="P2949">IF(AND(I2949&lt;&gt;0,I2949&lt;&gt;""),IF(D2949="","",IF(ISNUMBER(MATCH(SUBSTITUTE(D2949," ",""),SUBSTITUTE('Look Up Values'!$S$2:$S$120," ",""),0)),"","D&amp;R error")),"")</f>
        <v/>
      </c>
      <c r="Q2949" s="242" t="str" cm="1">
        <f t="array" ref="Q2949">IF(AND(I2949&lt;&gt;0,I2949&lt;&gt;""),IF(G2949="","",IF(ISNUMBER(MATCH(SUBSTITUTE(G2949," ",""),SUBSTITUTE('Look Up Values'!$I$2:$I$10," ",""),0)),"","State error")),"")</f>
        <v/>
      </c>
      <c r="R2949" s="260" t="str">
        <f t="shared" si="91"/>
        <v/>
      </c>
    </row>
    <row r="2950" spans="1:18" ht="15.75">
      <c r="A2950" s="250">
        <v>2943</v>
      </c>
      <c r="B2950" s="198"/>
      <c r="C2950" s="25"/>
      <c r="D2950" s="25"/>
      <c r="E2950" s="25"/>
      <c r="F2950" s="25"/>
      <c r="G2950" s="26"/>
      <c r="H2950" s="27"/>
      <c r="I2950" s="28"/>
      <c r="J2950" s="430"/>
      <c r="K2950" s="48"/>
      <c r="L2950" s="457" t="str">
        <f t="shared" si="90"/>
        <v/>
      </c>
      <c r="M2950" s="245" cm="1">
        <f t="array" ref="M2950">SUMPRODUCT(--(N2950:Q2950&lt;&gt;"")) + IF(TRIM(R2950)="",0,LEN(R2950)-LEN(SUBSTITUTE(R2950,",",""))+1)</f>
        <v>0</v>
      </c>
      <c r="N2950" s="242" t="str">
        <f>IF(AND(I2950&lt;&gt;0,I2950&lt;&gt;""),IF(TRIM(SUBSTITUTE(B2950,CHAR(160),""))="","",IF(ISNUMBER(MATCH(TRIM(SUBSTITUTE(B2950,CHAR(160),"")),'Look Up Values'!$B$2:$B$500,0)),"","Origin error")),"")</f>
        <v/>
      </c>
      <c r="O2950" s="242" t="str">
        <f>IF(AND(I2950&lt;&gt;0,I2950&lt;&gt;""),IF(C2950="","",IF(AND(ISNUMBER(--LEFT(C2950,FIND(" ",C2950&amp;" ")-1)),OR(LEN(LEFT(C2950,FIND(" ",C2950&amp;" ")-1))=6,LEN(LEFT(C2950,FIND(" ",C2950&amp;" ")-1))=7),OR(ISNUMBER(MATCH(LEFT(C2950,FIND(" ",C2950&amp;" ")-1),'Look Up Values'!$G$2:$G$1000,0)),ISNUMBER(MATCH(LEFT(C2950,FIND(" ",C2950&amp;" ")-1),'Look Up Values'!$AE$2:$AE$2000,0)))),"","EWC error")),"")</f>
        <v/>
      </c>
      <c r="P2950" s="242" t="str" cm="1">
        <f t="array" ref="P2950">IF(AND(I2950&lt;&gt;0,I2950&lt;&gt;""),IF(D2950="","",IF(ISNUMBER(MATCH(SUBSTITUTE(D2950," ",""),SUBSTITUTE('Look Up Values'!$S$2:$S$120," ",""),0)),"","D&amp;R error")),"")</f>
        <v/>
      </c>
      <c r="Q2950" s="242" t="str" cm="1">
        <f t="array" ref="Q2950">IF(AND(I2950&lt;&gt;0,I2950&lt;&gt;""),IF(G2950="","",IF(ISNUMBER(MATCH(SUBSTITUTE(G2950," ",""),SUBSTITUTE('Look Up Values'!$I$2:$I$10," ",""),0)),"","State error")),"")</f>
        <v/>
      </c>
      <c r="R2950" s="260" t="str">
        <f t="shared" si="91"/>
        <v/>
      </c>
    </row>
    <row r="2951" spans="1:18" ht="15.75">
      <c r="A2951" s="250">
        <v>2944</v>
      </c>
      <c r="B2951" s="198"/>
      <c r="C2951" s="25"/>
      <c r="D2951" s="25"/>
      <c r="E2951" s="25"/>
      <c r="F2951" s="25"/>
      <c r="G2951" s="26"/>
      <c r="H2951" s="27"/>
      <c r="I2951" s="28"/>
      <c r="J2951" s="430"/>
      <c r="K2951" s="48"/>
      <c r="L2951" s="457" t="str">
        <f t="shared" si="90"/>
        <v/>
      </c>
      <c r="M2951" s="245" cm="1">
        <f t="array" ref="M2951">SUMPRODUCT(--(N2951:Q2951&lt;&gt;"")) + IF(TRIM(R2951)="",0,LEN(R2951)-LEN(SUBSTITUTE(R2951,",",""))+1)</f>
        <v>0</v>
      </c>
      <c r="N2951" s="242" t="str">
        <f>IF(AND(I2951&lt;&gt;0,I2951&lt;&gt;""),IF(TRIM(SUBSTITUTE(B2951,CHAR(160),""))="","",IF(ISNUMBER(MATCH(TRIM(SUBSTITUTE(B2951,CHAR(160),"")),'Look Up Values'!$B$2:$B$500,0)),"","Origin error")),"")</f>
        <v/>
      </c>
      <c r="O2951" s="242" t="str">
        <f>IF(AND(I2951&lt;&gt;0,I2951&lt;&gt;""),IF(C2951="","",IF(AND(ISNUMBER(--LEFT(C2951,FIND(" ",C2951&amp;" ")-1)),OR(LEN(LEFT(C2951,FIND(" ",C2951&amp;" ")-1))=6,LEN(LEFT(C2951,FIND(" ",C2951&amp;" ")-1))=7),OR(ISNUMBER(MATCH(LEFT(C2951,FIND(" ",C2951&amp;" ")-1),'Look Up Values'!$G$2:$G$1000,0)),ISNUMBER(MATCH(LEFT(C2951,FIND(" ",C2951&amp;" ")-1),'Look Up Values'!$AE$2:$AE$2000,0)))),"","EWC error")),"")</f>
        <v/>
      </c>
      <c r="P2951" s="242" t="str" cm="1">
        <f t="array" ref="P2951">IF(AND(I2951&lt;&gt;0,I2951&lt;&gt;""),IF(D2951="","",IF(ISNUMBER(MATCH(SUBSTITUTE(D2951," ",""),SUBSTITUTE('Look Up Values'!$S$2:$S$120," ",""),0)),"","D&amp;R error")),"")</f>
        <v/>
      </c>
      <c r="Q2951" s="242" t="str" cm="1">
        <f t="array" ref="Q2951">IF(AND(I2951&lt;&gt;0,I2951&lt;&gt;""),IF(G2951="","",IF(ISNUMBER(MATCH(SUBSTITUTE(G2951," ",""),SUBSTITUTE('Look Up Values'!$I$2:$I$10," ",""),0)),"","State error")),"")</f>
        <v/>
      </c>
      <c r="R2951" s="260" t="str">
        <f t="shared" si="91"/>
        <v/>
      </c>
    </row>
    <row r="2952" spans="1:18" ht="15.75">
      <c r="A2952" s="250">
        <v>2945</v>
      </c>
      <c r="B2952" s="198"/>
      <c r="C2952" s="25"/>
      <c r="D2952" s="25"/>
      <c r="E2952" s="25"/>
      <c r="F2952" s="25"/>
      <c r="G2952" s="26"/>
      <c r="H2952" s="27"/>
      <c r="I2952" s="28"/>
      <c r="J2952" s="430"/>
      <c r="K2952" s="48"/>
      <c r="L2952" s="457" t="str">
        <f t="shared" ref="L2952:L3015" si="92">IF(IFERROR(--SUBSTITUTE(M2952,CHAR(160),""),0)&gt;0,A2952,"")</f>
        <v/>
      </c>
      <c r="M2952" s="245" cm="1">
        <f t="array" ref="M2952">SUMPRODUCT(--(N2952:Q2952&lt;&gt;"")) + IF(TRIM(R2952)="",0,LEN(R2952)-LEN(SUBSTITUTE(R2952,",",""))+1)</f>
        <v>0</v>
      </c>
      <c r="N2952" s="242" t="str">
        <f>IF(AND(I2952&lt;&gt;0,I2952&lt;&gt;""),IF(TRIM(SUBSTITUTE(B2952,CHAR(160),""))="","",IF(ISNUMBER(MATCH(TRIM(SUBSTITUTE(B2952,CHAR(160),"")),'Look Up Values'!$B$2:$B$500,0)),"","Origin error")),"")</f>
        <v/>
      </c>
      <c r="O2952" s="242" t="str">
        <f>IF(AND(I2952&lt;&gt;0,I2952&lt;&gt;""),IF(C2952="","",IF(AND(ISNUMBER(--LEFT(C2952,FIND(" ",C2952&amp;" ")-1)),OR(LEN(LEFT(C2952,FIND(" ",C2952&amp;" ")-1))=6,LEN(LEFT(C2952,FIND(" ",C2952&amp;" ")-1))=7),OR(ISNUMBER(MATCH(LEFT(C2952,FIND(" ",C2952&amp;" ")-1),'Look Up Values'!$G$2:$G$1000,0)),ISNUMBER(MATCH(LEFT(C2952,FIND(" ",C2952&amp;" ")-1),'Look Up Values'!$AE$2:$AE$2000,0)))),"","EWC error")),"")</f>
        <v/>
      </c>
      <c r="P2952" s="242" t="str" cm="1">
        <f t="array" ref="P2952">IF(AND(I2952&lt;&gt;0,I2952&lt;&gt;""),IF(D2952="","",IF(ISNUMBER(MATCH(SUBSTITUTE(D2952," ",""),SUBSTITUTE('Look Up Values'!$S$2:$S$120," ",""),0)),"","D&amp;R error")),"")</f>
        <v/>
      </c>
      <c r="Q2952" s="242" t="str" cm="1">
        <f t="array" ref="Q2952">IF(AND(I2952&lt;&gt;0,I2952&lt;&gt;""),IF(G2952="","",IF(ISNUMBER(MATCH(SUBSTITUTE(G2952," ",""),SUBSTITUTE('Look Up Values'!$I$2:$I$10," ",""),0)),"","State error")),"")</f>
        <v/>
      </c>
      <c r="R2952" s="260" t="str">
        <f t="shared" si="91"/>
        <v/>
      </c>
    </row>
    <row r="2953" spans="1:18" ht="15.75">
      <c r="A2953" s="250">
        <v>2946</v>
      </c>
      <c r="B2953" s="198"/>
      <c r="C2953" s="25"/>
      <c r="D2953" s="25"/>
      <c r="E2953" s="25"/>
      <c r="F2953" s="25"/>
      <c r="G2953" s="26"/>
      <c r="H2953" s="27"/>
      <c r="I2953" s="28"/>
      <c r="J2953" s="430"/>
      <c r="K2953" s="48"/>
      <c r="L2953" s="457" t="str">
        <f t="shared" si="92"/>
        <v/>
      </c>
      <c r="M2953" s="245" cm="1">
        <f t="array" ref="M2953">SUMPRODUCT(--(N2953:Q2953&lt;&gt;"")) + IF(TRIM(R2953)="",0,LEN(R2953)-LEN(SUBSTITUTE(R2953,",",""))+1)</f>
        <v>0</v>
      </c>
      <c r="N2953" s="242" t="str">
        <f>IF(AND(I2953&lt;&gt;0,I2953&lt;&gt;""),IF(TRIM(SUBSTITUTE(B2953,CHAR(160),""))="","",IF(ISNUMBER(MATCH(TRIM(SUBSTITUTE(B2953,CHAR(160),"")),'Look Up Values'!$B$2:$B$500,0)),"","Origin error")),"")</f>
        <v/>
      </c>
      <c r="O2953" s="242" t="str">
        <f>IF(AND(I2953&lt;&gt;0,I2953&lt;&gt;""),IF(C2953="","",IF(AND(ISNUMBER(--LEFT(C2953,FIND(" ",C2953&amp;" ")-1)),OR(LEN(LEFT(C2953,FIND(" ",C2953&amp;" ")-1))=6,LEN(LEFT(C2953,FIND(" ",C2953&amp;" ")-1))=7),OR(ISNUMBER(MATCH(LEFT(C2953,FIND(" ",C2953&amp;" ")-1),'Look Up Values'!$G$2:$G$1000,0)),ISNUMBER(MATCH(LEFT(C2953,FIND(" ",C2953&amp;" ")-1),'Look Up Values'!$AE$2:$AE$2000,0)))),"","EWC error")),"")</f>
        <v/>
      </c>
      <c r="P2953" s="242" t="str" cm="1">
        <f t="array" ref="P2953">IF(AND(I2953&lt;&gt;0,I2953&lt;&gt;""),IF(D2953="","",IF(ISNUMBER(MATCH(SUBSTITUTE(D2953," ",""),SUBSTITUTE('Look Up Values'!$S$2:$S$120," ",""),0)),"","D&amp;R error")),"")</f>
        <v/>
      </c>
      <c r="Q2953" s="242" t="str" cm="1">
        <f t="array" ref="Q2953">IF(AND(I2953&lt;&gt;0,I2953&lt;&gt;""),IF(G2953="","",IF(ISNUMBER(MATCH(SUBSTITUTE(G2953," ",""),SUBSTITUTE('Look Up Values'!$I$2:$I$10," ",""),0)),"","State error")),"")</f>
        <v/>
      </c>
      <c r="R2953" s="260" t="str">
        <f t="shared" ref="R2953:R3016" si="93">IF(OR(I2953="",I2953=0),"",IF(COUNTA(B2953,C2953,D2953,G2953,I2953)=0,"",IF(COUNTA(B2953,C2953,D2953,G2953,I2953)=5,"",LEFT(IF(TRIM(SUBSTITUTE(B2953,CHAR(160),""))="","Origin, ","")&amp;IF(TRIM(SUBSTITUTE(C2953,CHAR(160),""))="","EWC, ","")&amp;IF(TRIM(SUBSTITUTE(D2953,CHAR(160),""))="","D&amp;R, ","")&amp;IF(TRIM(SUBSTITUTE(G2953,CHAR(160),""))="","State, ",""),LEN(IF(TRIM(SUBSTITUTE(B2953,CHAR(160),""))="","Origin, ","")&amp;IF(TRIM(SUBSTITUTE(C2953,CHAR(160),""))="","EWC, ","")&amp;IF(TRIM(SUBSTITUTE(D2953,CHAR(160),""))="","D&amp;R, ","")&amp;IF(TRIM(SUBSTITUTE(G2953,CHAR(160),""))="","State, ",""))-2))))</f>
        <v/>
      </c>
    </row>
    <row r="2954" spans="1:18" ht="15.75">
      <c r="A2954" s="250">
        <v>2947</v>
      </c>
      <c r="B2954" s="198"/>
      <c r="C2954" s="25"/>
      <c r="D2954" s="25"/>
      <c r="E2954" s="25"/>
      <c r="F2954" s="25"/>
      <c r="G2954" s="26"/>
      <c r="H2954" s="27"/>
      <c r="I2954" s="28"/>
      <c r="J2954" s="430"/>
      <c r="K2954" s="48"/>
      <c r="L2954" s="457" t="str">
        <f t="shared" si="92"/>
        <v/>
      </c>
      <c r="M2954" s="245" cm="1">
        <f t="array" ref="M2954">SUMPRODUCT(--(N2954:Q2954&lt;&gt;"")) + IF(TRIM(R2954)="",0,LEN(R2954)-LEN(SUBSTITUTE(R2954,",",""))+1)</f>
        <v>0</v>
      </c>
      <c r="N2954" s="242" t="str">
        <f>IF(AND(I2954&lt;&gt;0,I2954&lt;&gt;""),IF(TRIM(SUBSTITUTE(B2954,CHAR(160),""))="","",IF(ISNUMBER(MATCH(TRIM(SUBSTITUTE(B2954,CHAR(160),"")),'Look Up Values'!$B$2:$B$500,0)),"","Origin error")),"")</f>
        <v/>
      </c>
      <c r="O2954" s="242" t="str">
        <f>IF(AND(I2954&lt;&gt;0,I2954&lt;&gt;""),IF(C2954="","",IF(AND(ISNUMBER(--LEFT(C2954,FIND(" ",C2954&amp;" ")-1)),OR(LEN(LEFT(C2954,FIND(" ",C2954&amp;" ")-1))=6,LEN(LEFT(C2954,FIND(" ",C2954&amp;" ")-1))=7),OR(ISNUMBER(MATCH(LEFT(C2954,FIND(" ",C2954&amp;" ")-1),'Look Up Values'!$G$2:$G$1000,0)),ISNUMBER(MATCH(LEFT(C2954,FIND(" ",C2954&amp;" ")-1),'Look Up Values'!$AE$2:$AE$2000,0)))),"","EWC error")),"")</f>
        <v/>
      </c>
      <c r="P2954" s="242" t="str" cm="1">
        <f t="array" ref="P2954">IF(AND(I2954&lt;&gt;0,I2954&lt;&gt;""),IF(D2954="","",IF(ISNUMBER(MATCH(SUBSTITUTE(D2954," ",""),SUBSTITUTE('Look Up Values'!$S$2:$S$120," ",""),0)),"","D&amp;R error")),"")</f>
        <v/>
      </c>
      <c r="Q2954" s="242" t="str" cm="1">
        <f t="array" ref="Q2954">IF(AND(I2954&lt;&gt;0,I2954&lt;&gt;""),IF(G2954="","",IF(ISNUMBER(MATCH(SUBSTITUTE(G2954," ",""),SUBSTITUTE('Look Up Values'!$I$2:$I$10," ",""),0)),"","State error")),"")</f>
        <v/>
      </c>
      <c r="R2954" s="260" t="str">
        <f t="shared" si="93"/>
        <v/>
      </c>
    </row>
    <row r="2955" spans="1:18" ht="15.75">
      <c r="A2955" s="250">
        <v>2948</v>
      </c>
      <c r="B2955" s="198"/>
      <c r="C2955" s="25"/>
      <c r="D2955" s="25"/>
      <c r="E2955" s="25"/>
      <c r="F2955" s="25"/>
      <c r="G2955" s="26"/>
      <c r="H2955" s="27"/>
      <c r="I2955" s="28"/>
      <c r="J2955" s="430"/>
      <c r="K2955" s="48"/>
      <c r="L2955" s="457" t="str">
        <f t="shared" si="92"/>
        <v/>
      </c>
      <c r="M2955" s="245" cm="1">
        <f t="array" ref="M2955">SUMPRODUCT(--(N2955:Q2955&lt;&gt;"")) + IF(TRIM(R2955)="",0,LEN(R2955)-LEN(SUBSTITUTE(R2955,",",""))+1)</f>
        <v>0</v>
      </c>
      <c r="N2955" s="242" t="str">
        <f>IF(AND(I2955&lt;&gt;0,I2955&lt;&gt;""),IF(TRIM(SUBSTITUTE(B2955,CHAR(160),""))="","",IF(ISNUMBER(MATCH(TRIM(SUBSTITUTE(B2955,CHAR(160),"")),'Look Up Values'!$B$2:$B$500,0)),"","Origin error")),"")</f>
        <v/>
      </c>
      <c r="O2955" s="242" t="str">
        <f>IF(AND(I2955&lt;&gt;0,I2955&lt;&gt;""),IF(C2955="","",IF(AND(ISNUMBER(--LEFT(C2955,FIND(" ",C2955&amp;" ")-1)),OR(LEN(LEFT(C2955,FIND(" ",C2955&amp;" ")-1))=6,LEN(LEFT(C2955,FIND(" ",C2955&amp;" ")-1))=7),OR(ISNUMBER(MATCH(LEFT(C2955,FIND(" ",C2955&amp;" ")-1),'Look Up Values'!$G$2:$G$1000,0)),ISNUMBER(MATCH(LEFT(C2955,FIND(" ",C2955&amp;" ")-1),'Look Up Values'!$AE$2:$AE$2000,0)))),"","EWC error")),"")</f>
        <v/>
      </c>
      <c r="P2955" s="242" t="str" cm="1">
        <f t="array" ref="P2955">IF(AND(I2955&lt;&gt;0,I2955&lt;&gt;""),IF(D2955="","",IF(ISNUMBER(MATCH(SUBSTITUTE(D2955," ",""),SUBSTITUTE('Look Up Values'!$S$2:$S$120," ",""),0)),"","D&amp;R error")),"")</f>
        <v/>
      </c>
      <c r="Q2955" s="242" t="str" cm="1">
        <f t="array" ref="Q2955">IF(AND(I2955&lt;&gt;0,I2955&lt;&gt;""),IF(G2955="","",IF(ISNUMBER(MATCH(SUBSTITUTE(G2955," ",""),SUBSTITUTE('Look Up Values'!$I$2:$I$10," ",""),0)),"","State error")),"")</f>
        <v/>
      </c>
      <c r="R2955" s="260" t="str">
        <f t="shared" si="93"/>
        <v/>
      </c>
    </row>
    <row r="2956" spans="1:18" ht="15.75">
      <c r="A2956" s="250">
        <v>2949</v>
      </c>
      <c r="B2956" s="198"/>
      <c r="C2956" s="25"/>
      <c r="D2956" s="25"/>
      <c r="E2956" s="25"/>
      <c r="F2956" s="25"/>
      <c r="G2956" s="26"/>
      <c r="H2956" s="27"/>
      <c r="I2956" s="28"/>
      <c r="J2956" s="430"/>
      <c r="K2956" s="48"/>
      <c r="L2956" s="457" t="str">
        <f t="shared" si="92"/>
        <v/>
      </c>
      <c r="M2956" s="245" cm="1">
        <f t="array" ref="M2956">SUMPRODUCT(--(N2956:Q2956&lt;&gt;"")) + IF(TRIM(R2956)="",0,LEN(R2956)-LEN(SUBSTITUTE(R2956,",",""))+1)</f>
        <v>0</v>
      </c>
      <c r="N2956" s="242" t="str">
        <f>IF(AND(I2956&lt;&gt;0,I2956&lt;&gt;""),IF(TRIM(SUBSTITUTE(B2956,CHAR(160),""))="","",IF(ISNUMBER(MATCH(TRIM(SUBSTITUTE(B2956,CHAR(160),"")),'Look Up Values'!$B$2:$B$500,0)),"","Origin error")),"")</f>
        <v/>
      </c>
      <c r="O2956" s="242" t="str">
        <f>IF(AND(I2956&lt;&gt;0,I2956&lt;&gt;""),IF(C2956="","",IF(AND(ISNUMBER(--LEFT(C2956,FIND(" ",C2956&amp;" ")-1)),OR(LEN(LEFT(C2956,FIND(" ",C2956&amp;" ")-1))=6,LEN(LEFT(C2956,FIND(" ",C2956&amp;" ")-1))=7),OR(ISNUMBER(MATCH(LEFT(C2956,FIND(" ",C2956&amp;" ")-1),'Look Up Values'!$G$2:$G$1000,0)),ISNUMBER(MATCH(LEFT(C2956,FIND(" ",C2956&amp;" ")-1),'Look Up Values'!$AE$2:$AE$2000,0)))),"","EWC error")),"")</f>
        <v/>
      </c>
      <c r="P2956" s="242" t="str" cm="1">
        <f t="array" ref="P2956">IF(AND(I2956&lt;&gt;0,I2956&lt;&gt;""),IF(D2956="","",IF(ISNUMBER(MATCH(SUBSTITUTE(D2956," ",""),SUBSTITUTE('Look Up Values'!$S$2:$S$120," ",""),0)),"","D&amp;R error")),"")</f>
        <v/>
      </c>
      <c r="Q2956" s="242" t="str" cm="1">
        <f t="array" ref="Q2956">IF(AND(I2956&lt;&gt;0,I2956&lt;&gt;""),IF(G2956="","",IF(ISNUMBER(MATCH(SUBSTITUTE(G2956," ",""),SUBSTITUTE('Look Up Values'!$I$2:$I$10," ",""),0)),"","State error")),"")</f>
        <v/>
      </c>
      <c r="R2956" s="260" t="str">
        <f t="shared" si="93"/>
        <v/>
      </c>
    </row>
    <row r="2957" spans="1:18" ht="15.75">
      <c r="A2957" s="250">
        <v>2950</v>
      </c>
      <c r="B2957" s="198"/>
      <c r="C2957" s="25"/>
      <c r="D2957" s="25"/>
      <c r="E2957" s="25"/>
      <c r="F2957" s="25"/>
      <c r="G2957" s="26"/>
      <c r="H2957" s="27"/>
      <c r="I2957" s="28"/>
      <c r="J2957" s="430"/>
      <c r="K2957" s="48"/>
      <c r="L2957" s="457" t="str">
        <f t="shared" si="92"/>
        <v/>
      </c>
      <c r="M2957" s="245" cm="1">
        <f t="array" ref="M2957">SUMPRODUCT(--(N2957:Q2957&lt;&gt;"")) + IF(TRIM(R2957)="",0,LEN(R2957)-LEN(SUBSTITUTE(R2957,",",""))+1)</f>
        <v>0</v>
      </c>
      <c r="N2957" s="242" t="str">
        <f>IF(AND(I2957&lt;&gt;0,I2957&lt;&gt;""),IF(TRIM(SUBSTITUTE(B2957,CHAR(160),""))="","",IF(ISNUMBER(MATCH(TRIM(SUBSTITUTE(B2957,CHAR(160),"")),'Look Up Values'!$B$2:$B$500,0)),"","Origin error")),"")</f>
        <v/>
      </c>
      <c r="O2957" s="242" t="str">
        <f>IF(AND(I2957&lt;&gt;0,I2957&lt;&gt;""),IF(C2957="","",IF(AND(ISNUMBER(--LEFT(C2957,FIND(" ",C2957&amp;" ")-1)),OR(LEN(LEFT(C2957,FIND(" ",C2957&amp;" ")-1))=6,LEN(LEFT(C2957,FIND(" ",C2957&amp;" ")-1))=7),OR(ISNUMBER(MATCH(LEFT(C2957,FIND(" ",C2957&amp;" ")-1),'Look Up Values'!$G$2:$G$1000,0)),ISNUMBER(MATCH(LEFT(C2957,FIND(" ",C2957&amp;" ")-1),'Look Up Values'!$AE$2:$AE$2000,0)))),"","EWC error")),"")</f>
        <v/>
      </c>
      <c r="P2957" s="242" t="str" cm="1">
        <f t="array" ref="P2957">IF(AND(I2957&lt;&gt;0,I2957&lt;&gt;""),IF(D2957="","",IF(ISNUMBER(MATCH(SUBSTITUTE(D2957," ",""),SUBSTITUTE('Look Up Values'!$S$2:$S$120," ",""),0)),"","D&amp;R error")),"")</f>
        <v/>
      </c>
      <c r="Q2957" s="242" t="str" cm="1">
        <f t="array" ref="Q2957">IF(AND(I2957&lt;&gt;0,I2957&lt;&gt;""),IF(G2957="","",IF(ISNUMBER(MATCH(SUBSTITUTE(G2957," ",""),SUBSTITUTE('Look Up Values'!$I$2:$I$10," ",""),0)),"","State error")),"")</f>
        <v/>
      </c>
      <c r="R2957" s="260" t="str">
        <f t="shared" si="93"/>
        <v/>
      </c>
    </row>
    <row r="2958" spans="1:18" ht="15.75">
      <c r="A2958" s="250">
        <v>2951</v>
      </c>
      <c r="B2958" s="198"/>
      <c r="C2958" s="25"/>
      <c r="D2958" s="25"/>
      <c r="E2958" s="25"/>
      <c r="F2958" s="25"/>
      <c r="G2958" s="26"/>
      <c r="H2958" s="27"/>
      <c r="I2958" s="28"/>
      <c r="J2958" s="430"/>
      <c r="K2958" s="48"/>
      <c r="L2958" s="457" t="str">
        <f t="shared" si="92"/>
        <v/>
      </c>
      <c r="M2958" s="245" cm="1">
        <f t="array" ref="M2958">SUMPRODUCT(--(N2958:Q2958&lt;&gt;"")) + IF(TRIM(R2958)="",0,LEN(R2958)-LEN(SUBSTITUTE(R2958,",",""))+1)</f>
        <v>0</v>
      </c>
      <c r="N2958" s="242" t="str">
        <f>IF(AND(I2958&lt;&gt;0,I2958&lt;&gt;""),IF(TRIM(SUBSTITUTE(B2958,CHAR(160),""))="","",IF(ISNUMBER(MATCH(TRIM(SUBSTITUTE(B2958,CHAR(160),"")),'Look Up Values'!$B$2:$B$500,0)),"","Origin error")),"")</f>
        <v/>
      </c>
      <c r="O2958" s="242" t="str">
        <f>IF(AND(I2958&lt;&gt;0,I2958&lt;&gt;""),IF(C2958="","",IF(AND(ISNUMBER(--LEFT(C2958,FIND(" ",C2958&amp;" ")-1)),OR(LEN(LEFT(C2958,FIND(" ",C2958&amp;" ")-1))=6,LEN(LEFT(C2958,FIND(" ",C2958&amp;" ")-1))=7),OR(ISNUMBER(MATCH(LEFT(C2958,FIND(" ",C2958&amp;" ")-1),'Look Up Values'!$G$2:$G$1000,0)),ISNUMBER(MATCH(LEFT(C2958,FIND(" ",C2958&amp;" ")-1),'Look Up Values'!$AE$2:$AE$2000,0)))),"","EWC error")),"")</f>
        <v/>
      </c>
      <c r="P2958" s="242" t="str" cm="1">
        <f t="array" ref="P2958">IF(AND(I2958&lt;&gt;0,I2958&lt;&gt;""),IF(D2958="","",IF(ISNUMBER(MATCH(SUBSTITUTE(D2958," ",""),SUBSTITUTE('Look Up Values'!$S$2:$S$120," ",""),0)),"","D&amp;R error")),"")</f>
        <v/>
      </c>
      <c r="Q2958" s="242" t="str" cm="1">
        <f t="array" ref="Q2958">IF(AND(I2958&lt;&gt;0,I2958&lt;&gt;""),IF(G2958="","",IF(ISNUMBER(MATCH(SUBSTITUTE(G2958," ",""),SUBSTITUTE('Look Up Values'!$I$2:$I$10," ",""),0)),"","State error")),"")</f>
        <v/>
      </c>
      <c r="R2958" s="260" t="str">
        <f t="shared" si="93"/>
        <v/>
      </c>
    </row>
    <row r="2959" spans="1:18" ht="15.75">
      <c r="A2959" s="250">
        <v>2952</v>
      </c>
      <c r="B2959" s="198"/>
      <c r="C2959" s="25"/>
      <c r="D2959" s="25"/>
      <c r="E2959" s="25"/>
      <c r="F2959" s="25"/>
      <c r="G2959" s="26"/>
      <c r="H2959" s="27"/>
      <c r="I2959" s="28"/>
      <c r="J2959" s="430"/>
      <c r="K2959" s="48"/>
      <c r="L2959" s="457" t="str">
        <f t="shared" si="92"/>
        <v/>
      </c>
      <c r="M2959" s="245" cm="1">
        <f t="array" ref="M2959">SUMPRODUCT(--(N2959:Q2959&lt;&gt;"")) + IF(TRIM(R2959)="",0,LEN(R2959)-LEN(SUBSTITUTE(R2959,",",""))+1)</f>
        <v>0</v>
      </c>
      <c r="N2959" s="242" t="str">
        <f>IF(AND(I2959&lt;&gt;0,I2959&lt;&gt;""),IF(TRIM(SUBSTITUTE(B2959,CHAR(160),""))="","",IF(ISNUMBER(MATCH(TRIM(SUBSTITUTE(B2959,CHAR(160),"")),'Look Up Values'!$B$2:$B$500,0)),"","Origin error")),"")</f>
        <v/>
      </c>
      <c r="O2959" s="242" t="str">
        <f>IF(AND(I2959&lt;&gt;0,I2959&lt;&gt;""),IF(C2959="","",IF(AND(ISNUMBER(--LEFT(C2959,FIND(" ",C2959&amp;" ")-1)),OR(LEN(LEFT(C2959,FIND(" ",C2959&amp;" ")-1))=6,LEN(LEFT(C2959,FIND(" ",C2959&amp;" ")-1))=7),OR(ISNUMBER(MATCH(LEFT(C2959,FIND(" ",C2959&amp;" ")-1),'Look Up Values'!$G$2:$G$1000,0)),ISNUMBER(MATCH(LEFT(C2959,FIND(" ",C2959&amp;" ")-1),'Look Up Values'!$AE$2:$AE$2000,0)))),"","EWC error")),"")</f>
        <v/>
      </c>
      <c r="P2959" s="242" t="str" cm="1">
        <f t="array" ref="P2959">IF(AND(I2959&lt;&gt;0,I2959&lt;&gt;""),IF(D2959="","",IF(ISNUMBER(MATCH(SUBSTITUTE(D2959," ",""),SUBSTITUTE('Look Up Values'!$S$2:$S$120," ",""),0)),"","D&amp;R error")),"")</f>
        <v/>
      </c>
      <c r="Q2959" s="242" t="str" cm="1">
        <f t="array" ref="Q2959">IF(AND(I2959&lt;&gt;0,I2959&lt;&gt;""),IF(G2959="","",IF(ISNUMBER(MATCH(SUBSTITUTE(G2959," ",""),SUBSTITUTE('Look Up Values'!$I$2:$I$10," ",""),0)),"","State error")),"")</f>
        <v/>
      </c>
      <c r="R2959" s="260" t="str">
        <f t="shared" si="93"/>
        <v/>
      </c>
    </row>
    <row r="2960" spans="1:18" ht="15.75">
      <c r="A2960" s="250">
        <v>2953</v>
      </c>
      <c r="B2960" s="198"/>
      <c r="C2960" s="25"/>
      <c r="D2960" s="25"/>
      <c r="E2960" s="25"/>
      <c r="F2960" s="25"/>
      <c r="G2960" s="26"/>
      <c r="H2960" s="27"/>
      <c r="I2960" s="28"/>
      <c r="J2960" s="430"/>
      <c r="K2960" s="48"/>
      <c r="L2960" s="457" t="str">
        <f t="shared" si="92"/>
        <v/>
      </c>
      <c r="M2960" s="245" cm="1">
        <f t="array" ref="M2960">SUMPRODUCT(--(N2960:Q2960&lt;&gt;"")) + IF(TRIM(R2960)="",0,LEN(R2960)-LEN(SUBSTITUTE(R2960,",",""))+1)</f>
        <v>0</v>
      </c>
      <c r="N2960" s="242" t="str">
        <f>IF(AND(I2960&lt;&gt;0,I2960&lt;&gt;""),IF(TRIM(SUBSTITUTE(B2960,CHAR(160),""))="","",IF(ISNUMBER(MATCH(TRIM(SUBSTITUTE(B2960,CHAR(160),"")),'Look Up Values'!$B$2:$B$500,0)),"","Origin error")),"")</f>
        <v/>
      </c>
      <c r="O2960" s="242" t="str">
        <f>IF(AND(I2960&lt;&gt;0,I2960&lt;&gt;""),IF(C2960="","",IF(AND(ISNUMBER(--LEFT(C2960,FIND(" ",C2960&amp;" ")-1)),OR(LEN(LEFT(C2960,FIND(" ",C2960&amp;" ")-1))=6,LEN(LEFT(C2960,FIND(" ",C2960&amp;" ")-1))=7),OR(ISNUMBER(MATCH(LEFT(C2960,FIND(" ",C2960&amp;" ")-1),'Look Up Values'!$G$2:$G$1000,0)),ISNUMBER(MATCH(LEFT(C2960,FIND(" ",C2960&amp;" ")-1),'Look Up Values'!$AE$2:$AE$2000,0)))),"","EWC error")),"")</f>
        <v/>
      </c>
      <c r="P2960" s="242" t="str" cm="1">
        <f t="array" ref="P2960">IF(AND(I2960&lt;&gt;0,I2960&lt;&gt;""),IF(D2960="","",IF(ISNUMBER(MATCH(SUBSTITUTE(D2960," ",""),SUBSTITUTE('Look Up Values'!$S$2:$S$120," ",""),0)),"","D&amp;R error")),"")</f>
        <v/>
      </c>
      <c r="Q2960" s="242" t="str" cm="1">
        <f t="array" ref="Q2960">IF(AND(I2960&lt;&gt;0,I2960&lt;&gt;""),IF(G2960="","",IF(ISNUMBER(MATCH(SUBSTITUTE(G2960," ",""),SUBSTITUTE('Look Up Values'!$I$2:$I$10," ",""),0)),"","State error")),"")</f>
        <v/>
      </c>
      <c r="R2960" s="260" t="str">
        <f t="shared" si="93"/>
        <v/>
      </c>
    </row>
    <row r="2961" spans="1:18" ht="15.75">
      <c r="A2961" s="250">
        <v>2954</v>
      </c>
      <c r="B2961" s="198"/>
      <c r="C2961" s="25"/>
      <c r="D2961" s="25"/>
      <c r="E2961" s="25"/>
      <c r="F2961" s="25"/>
      <c r="G2961" s="26"/>
      <c r="H2961" s="27"/>
      <c r="I2961" s="28"/>
      <c r="J2961" s="430"/>
      <c r="K2961" s="48"/>
      <c r="L2961" s="457" t="str">
        <f t="shared" si="92"/>
        <v/>
      </c>
      <c r="M2961" s="245" cm="1">
        <f t="array" ref="M2961">SUMPRODUCT(--(N2961:Q2961&lt;&gt;"")) + IF(TRIM(R2961)="",0,LEN(R2961)-LEN(SUBSTITUTE(R2961,",",""))+1)</f>
        <v>0</v>
      </c>
      <c r="N2961" s="242" t="str">
        <f>IF(AND(I2961&lt;&gt;0,I2961&lt;&gt;""),IF(TRIM(SUBSTITUTE(B2961,CHAR(160),""))="","",IF(ISNUMBER(MATCH(TRIM(SUBSTITUTE(B2961,CHAR(160),"")),'Look Up Values'!$B$2:$B$500,0)),"","Origin error")),"")</f>
        <v/>
      </c>
      <c r="O2961" s="242" t="str">
        <f>IF(AND(I2961&lt;&gt;0,I2961&lt;&gt;""),IF(C2961="","",IF(AND(ISNUMBER(--LEFT(C2961,FIND(" ",C2961&amp;" ")-1)),OR(LEN(LEFT(C2961,FIND(" ",C2961&amp;" ")-1))=6,LEN(LEFT(C2961,FIND(" ",C2961&amp;" ")-1))=7),OR(ISNUMBER(MATCH(LEFT(C2961,FIND(" ",C2961&amp;" ")-1),'Look Up Values'!$G$2:$G$1000,0)),ISNUMBER(MATCH(LEFT(C2961,FIND(" ",C2961&amp;" ")-1),'Look Up Values'!$AE$2:$AE$2000,0)))),"","EWC error")),"")</f>
        <v/>
      </c>
      <c r="P2961" s="242" t="str" cm="1">
        <f t="array" ref="P2961">IF(AND(I2961&lt;&gt;0,I2961&lt;&gt;""),IF(D2961="","",IF(ISNUMBER(MATCH(SUBSTITUTE(D2961," ",""),SUBSTITUTE('Look Up Values'!$S$2:$S$120," ",""),0)),"","D&amp;R error")),"")</f>
        <v/>
      </c>
      <c r="Q2961" s="242" t="str" cm="1">
        <f t="array" ref="Q2961">IF(AND(I2961&lt;&gt;0,I2961&lt;&gt;""),IF(G2961="","",IF(ISNUMBER(MATCH(SUBSTITUTE(G2961," ",""),SUBSTITUTE('Look Up Values'!$I$2:$I$10," ",""),0)),"","State error")),"")</f>
        <v/>
      </c>
      <c r="R2961" s="260" t="str">
        <f t="shared" si="93"/>
        <v/>
      </c>
    </row>
    <row r="2962" spans="1:18" ht="15.75">
      <c r="A2962" s="250">
        <v>2955</v>
      </c>
      <c r="B2962" s="198"/>
      <c r="C2962" s="25"/>
      <c r="D2962" s="25"/>
      <c r="E2962" s="25"/>
      <c r="F2962" s="25"/>
      <c r="G2962" s="26"/>
      <c r="H2962" s="27"/>
      <c r="I2962" s="28"/>
      <c r="J2962" s="430"/>
      <c r="K2962" s="48"/>
      <c r="L2962" s="457" t="str">
        <f t="shared" si="92"/>
        <v/>
      </c>
      <c r="M2962" s="245" cm="1">
        <f t="array" ref="M2962">SUMPRODUCT(--(N2962:Q2962&lt;&gt;"")) + IF(TRIM(R2962)="",0,LEN(R2962)-LEN(SUBSTITUTE(R2962,",",""))+1)</f>
        <v>0</v>
      </c>
      <c r="N2962" s="242" t="str">
        <f>IF(AND(I2962&lt;&gt;0,I2962&lt;&gt;""),IF(TRIM(SUBSTITUTE(B2962,CHAR(160),""))="","",IF(ISNUMBER(MATCH(TRIM(SUBSTITUTE(B2962,CHAR(160),"")),'Look Up Values'!$B$2:$B$500,0)),"","Origin error")),"")</f>
        <v/>
      </c>
      <c r="O2962" s="242" t="str">
        <f>IF(AND(I2962&lt;&gt;0,I2962&lt;&gt;""),IF(C2962="","",IF(AND(ISNUMBER(--LEFT(C2962,FIND(" ",C2962&amp;" ")-1)),OR(LEN(LEFT(C2962,FIND(" ",C2962&amp;" ")-1))=6,LEN(LEFT(C2962,FIND(" ",C2962&amp;" ")-1))=7),OR(ISNUMBER(MATCH(LEFT(C2962,FIND(" ",C2962&amp;" ")-1),'Look Up Values'!$G$2:$G$1000,0)),ISNUMBER(MATCH(LEFT(C2962,FIND(" ",C2962&amp;" ")-1),'Look Up Values'!$AE$2:$AE$2000,0)))),"","EWC error")),"")</f>
        <v/>
      </c>
      <c r="P2962" s="242" t="str" cm="1">
        <f t="array" ref="P2962">IF(AND(I2962&lt;&gt;0,I2962&lt;&gt;""),IF(D2962="","",IF(ISNUMBER(MATCH(SUBSTITUTE(D2962," ",""),SUBSTITUTE('Look Up Values'!$S$2:$S$120," ",""),0)),"","D&amp;R error")),"")</f>
        <v/>
      </c>
      <c r="Q2962" s="242" t="str" cm="1">
        <f t="array" ref="Q2962">IF(AND(I2962&lt;&gt;0,I2962&lt;&gt;""),IF(G2962="","",IF(ISNUMBER(MATCH(SUBSTITUTE(G2962," ",""),SUBSTITUTE('Look Up Values'!$I$2:$I$10," ",""),0)),"","State error")),"")</f>
        <v/>
      </c>
      <c r="R2962" s="260" t="str">
        <f t="shared" si="93"/>
        <v/>
      </c>
    </row>
    <row r="2963" spans="1:18" ht="15.75">
      <c r="A2963" s="250">
        <v>2956</v>
      </c>
      <c r="B2963" s="198"/>
      <c r="C2963" s="25"/>
      <c r="D2963" s="25"/>
      <c r="E2963" s="25"/>
      <c r="F2963" s="25"/>
      <c r="G2963" s="26"/>
      <c r="H2963" s="27"/>
      <c r="I2963" s="28"/>
      <c r="J2963" s="430"/>
      <c r="K2963" s="48"/>
      <c r="L2963" s="457" t="str">
        <f t="shared" si="92"/>
        <v/>
      </c>
      <c r="M2963" s="245" cm="1">
        <f t="array" ref="M2963">SUMPRODUCT(--(N2963:Q2963&lt;&gt;"")) + IF(TRIM(R2963)="",0,LEN(R2963)-LEN(SUBSTITUTE(R2963,",",""))+1)</f>
        <v>0</v>
      </c>
      <c r="N2963" s="242" t="str">
        <f>IF(AND(I2963&lt;&gt;0,I2963&lt;&gt;""),IF(TRIM(SUBSTITUTE(B2963,CHAR(160),""))="","",IF(ISNUMBER(MATCH(TRIM(SUBSTITUTE(B2963,CHAR(160),"")),'Look Up Values'!$B$2:$B$500,0)),"","Origin error")),"")</f>
        <v/>
      </c>
      <c r="O2963" s="242" t="str">
        <f>IF(AND(I2963&lt;&gt;0,I2963&lt;&gt;""),IF(C2963="","",IF(AND(ISNUMBER(--LEFT(C2963,FIND(" ",C2963&amp;" ")-1)),OR(LEN(LEFT(C2963,FIND(" ",C2963&amp;" ")-1))=6,LEN(LEFT(C2963,FIND(" ",C2963&amp;" ")-1))=7),OR(ISNUMBER(MATCH(LEFT(C2963,FIND(" ",C2963&amp;" ")-1),'Look Up Values'!$G$2:$G$1000,0)),ISNUMBER(MATCH(LEFT(C2963,FIND(" ",C2963&amp;" ")-1),'Look Up Values'!$AE$2:$AE$2000,0)))),"","EWC error")),"")</f>
        <v/>
      </c>
      <c r="P2963" s="242" t="str" cm="1">
        <f t="array" ref="P2963">IF(AND(I2963&lt;&gt;0,I2963&lt;&gt;""),IF(D2963="","",IF(ISNUMBER(MATCH(SUBSTITUTE(D2963," ",""),SUBSTITUTE('Look Up Values'!$S$2:$S$120," ",""),0)),"","D&amp;R error")),"")</f>
        <v/>
      </c>
      <c r="Q2963" s="242" t="str" cm="1">
        <f t="array" ref="Q2963">IF(AND(I2963&lt;&gt;0,I2963&lt;&gt;""),IF(G2963="","",IF(ISNUMBER(MATCH(SUBSTITUTE(G2963," ",""),SUBSTITUTE('Look Up Values'!$I$2:$I$10," ",""),0)),"","State error")),"")</f>
        <v/>
      </c>
      <c r="R2963" s="260" t="str">
        <f t="shared" si="93"/>
        <v/>
      </c>
    </row>
    <row r="2964" spans="1:18" ht="15.75">
      <c r="A2964" s="250">
        <v>2957</v>
      </c>
      <c r="B2964" s="198"/>
      <c r="C2964" s="25"/>
      <c r="D2964" s="25"/>
      <c r="E2964" s="25"/>
      <c r="F2964" s="25"/>
      <c r="G2964" s="26"/>
      <c r="H2964" s="27"/>
      <c r="I2964" s="28"/>
      <c r="J2964" s="430"/>
      <c r="K2964" s="48"/>
      <c r="L2964" s="457" t="str">
        <f t="shared" si="92"/>
        <v/>
      </c>
      <c r="M2964" s="245" cm="1">
        <f t="array" ref="M2964">SUMPRODUCT(--(N2964:Q2964&lt;&gt;"")) + IF(TRIM(R2964)="",0,LEN(R2964)-LEN(SUBSTITUTE(R2964,",",""))+1)</f>
        <v>0</v>
      </c>
      <c r="N2964" s="242" t="str">
        <f>IF(AND(I2964&lt;&gt;0,I2964&lt;&gt;""),IF(TRIM(SUBSTITUTE(B2964,CHAR(160),""))="","",IF(ISNUMBER(MATCH(TRIM(SUBSTITUTE(B2964,CHAR(160),"")),'Look Up Values'!$B$2:$B$500,0)),"","Origin error")),"")</f>
        <v/>
      </c>
      <c r="O2964" s="242" t="str">
        <f>IF(AND(I2964&lt;&gt;0,I2964&lt;&gt;""),IF(C2964="","",IF(AND(ISNUMBER(--LEFT(C2964,FIND(" ",C2964&amp;" ")-1)),OR(LEN(LEFT(C2964,FIND(" ",C2964&amp;" ")-1))=6,LEN(LEFT(C2964,FIND(" ",C2964&amp;" ")-1))=7),OR(ISNUMBER(MATCH(LEFT(C2964,FIND(" ",C2964&amp;" ")-1),'Look Up Values'!$G$2:$G$1000,0)),ISNUMBER(MATCH(LEFT(C2964,FIND(" ",C2964&amp;" ")-1),'Look Up Values'!$AE$2:$AE$2000,0)))),"","EWC error")),"")</f>
        <v/>
      </c>
      <c r="P2964" s="242" t="str" cm="1">
        <f t="array" ref="P2964">IF(AND(I2964&lt;&gt;0,I2964&lt;&gt;""),IF(D2964="","",IF(ISNUMBER(MATCH(SUBSTITUTE(D2964," ",""),SUBSTITUTE('Look Up Values'!$S$2:$S$120," ",""),0)),"","D&amp;R error")),"")</f>
        <v/>
      </c>
      <c r="Q2964" s="242" t="str" cm="1">
        <f t="array" ref="Q2964">IF(AND(I2964&lt;&gt;0,I2964&lt;&gt;""),IF(G2964="","",IF(ISNUMBER(MATCH(SUBSTITUTE(G2964," ",""),SUBSTITUTE('Look Up Values'!$I$2:$I$10," ",""),0)),"","State error")),"")</f>
        <v/>
      </c>
      <c r="R2964" s="260" t="str">
        <f t="shared" si="93"/>
        <v/>
      </c>
    </row>
    <row r="2965" spans="1:18" ht="15.75">
      <c r="A2965" s="250">
        <v>2958</v>
      </c>
      <c r="B2965" s="198"/>
      <c r="C2965" s="25"/>
      <c r="D2965" s="25"/>
      <c r="E2965" s="25"/>
      <c r="F2965" s="25"/>
      <c r="G2965" s="26"/>
      <c r="H2965" s="27"/>
      <c r="I2965" s="28"/>
      <c r="J2965" s="430"/>
      <c r="K2965" s="48"/>
      <c r="L2965" s="457" t="str">
        <f t="shared" si="92"/>
        <v/>
      </c>
      <c r="M2965" s="245" cm="1">
        <f t="array" ref="M2965">SUMPRODUCT(--(N2965:Q2965&lt;&gt;"")) + IF(TRIM(R2965)="",0,LEN(R2965)-LEN(SUBSTITUTE(R2965,",",""))+1)</f>
        <v>0</v>
      </c>
      <c r="N2965" s="242" t="str">
        <f>IF(AND(I2965&lt;&gt;0,I2965&lt;&gt;""),IF(TRIM(SUBSTITUTE(B2965,CHAR(160),""))="","",IF(ISNUMBER(MATCH(TRIM(SUBSTITUTE(B2965,CHAR(160),"")),'Look Up Values'!$B$2:$B$500,0)),"","Origin error")),"")</f>
        <v/>
      </c>
      <c r="O2965" s="242" t="str">
        <f>IF(AND(I2965&lt;&gt;0,I2965&lt;&gt;""),IF(C2965="","",IF(AND(ISNUMBER(--LEFT(C2965,FIND(" ",C2965&amp;" ")-1)),OR(LEN(LEFT(C2965,FIND(" ",C2965&amp;" ")-1))=6,LEN(LEFT(C2965,FIND(" ",C2965&amp;" ")-1))=7),OR(ISNUMBER(MATCH(LEFT(C2965,FIND(" ",C2965&amp;" ")-1),'Look Up Values'!$G$2:$G$1000,0)),ISNUMBER(MATCH(LEFT(C2965,FIND(" ",C2965&amp;" ")-1),'Look Up Values'!$AE$2:$AE$2000,0)))),"","EWC error")),"")</f>
        <v/>
      </c>
      <c r="P2965" s="242" t="str" cm="1">
        <f t="array" ref="P2965">IF(AND(I2965&lt;&gt;0,I2965&lt;&gt;""),IF(D2965="","",IF(ISNUMBER(MATCH(SUBSTITUTE(D2965," ",""),SUBSTITUTE('Look Up Values'!$S$2:$S$120," ",""),0)),"","D&amp;R error")),"")</f>
        <v/>
      </c>
      <c r="Q2965" s="242" t="str" cm="1">
        <f t="array" ref="Q2965">IF(AND(I2965&lt;&gt;0,I2965&lt;&gt;""),IF(G2965="","",IF(ISNUMBER(MATCH(SUBSTITUTE(G2965," ",""),SUBSTITUTE('Look Up Values'!$I$2:$I$10," ",""),0)),"","State error")),"")</f>
        <v/>
      </c>
      <c r="R2965" s="260" t="str">
        <f t="shared" si="93"/>
        <v/>
      </c>
    </row>
    <row r="2966" spans="1:18" ht="15.75">
      <c r="A2966" s="250">
        <v>2959</v>
      </c>
      <c r="B2966" s="198"/>
      <c r="C2966" s="25"/>
      <c r="D2966" s="25"/>
      <c r="E2966" s="25"/>
      <c r="F2966" s="25"/>
      <c r="G2966" s="26"/>
      <c r="H2966" s="27"/>
      <c r="I2966" s="28"/>
      <c r="J2966" s="430"/>
      <c r="K2966" s="48"/>
      <c r="L2966" s="457" t="str">
        <f t="shared" si="92"/>
        <v/>
      </c>
      <c r="M2966" s="245" cm="1">
        <f t="array" ref="M2966">SUMPRODUCT(--(N2966:Q2966&lt;&gt;"")) + IF(TRIM(R2966)="",0,LEN(R2966)-LEN(SUBSTITUTE(R2966,",",""))+1)</f>
        <v>0</v>
      </c>
      <c r="N2966" s="242" t="str">
        <f>IF(AND(I2966&lt;&gt;0,I2966&lt;&gt;""),IF(TRIM(SUBSTITUTE(B2966,CHAR(160),""))="","",IF(ISNUMBER(MATCH(TRIM(SUBSTITUTE(B2966,CHAR(160),"")),'Look Up Values'!$B$2:$B$500,0)),"","Origin error")),"")</f>
        <v/>
      </c>
      <c r="O2966" s="242" t="str">
        <f>IF(AND(I2966&lt;&gt;0,I2966&lt;&gt;""),IF(C2966="","",IF(AND(ISNUMBER(--LEFT(C2966,FIND(" ",C2966&amp;" ")-1)),OR(LEN(LEFT(C2966,FIND(" ",C2966&amp;" ")-1))=6,LEN(LEFT(C2966,FIND(" ",C2966&amp;" ")-1))=7),OR(ISNUMBER(MATCH(LEFT(C2966,FIND(" ",C2966&amp;" ")-1),'Look Up Values'!$G$2:$G$1000,0)),ISNUMBER(MATCH(LEFT(C2966,FIND(" ",C2966&amp;" ")-1),'Look Up Values'!$AE$2:$AE$2000,0)))),"","EWC error")),"")</f>
        <v/>
      </c>
      <c r="P2966" s="242" t="str" cm="1">
        <f t="array" ref="P2966">IF(AND(I2966&lt;&gt;0,I2966&lt;&gt;""),IF(D2966="","",IF(ISNUMBER(MATCH(SUBSTITUTE(D2966," ",""),SUBSTITUTE('Look Up Values'!$S$2:$S$120," ",""),0)),"","D&amp;R error")),"")</f>
        <v/>
      </c>
      <c r="Q2966" s="242" t="str" cm="1">
        <f t="array" ref="Q2966">IF(AND(I2966&lt;&gt;0,I2966&lt;&gt;""),IF(G2966="","",IF(ISNUMBER(MATCH(SUBSTITUTE(G2966," ",""),SUBSTITUTE('Look Up Values'!$I$2:$I$10," ",""),0)),"","State error")),"")</f>
        <v/>
      </c>
      <c r="R2966" s="260" t="str">
        <f t="shared" si="93"/>
        <v/>
      </c>
    </row>
    <row r="2967" spans="1:18" ht="15.75">
      <c r="A2967" s="250">
        <v>2960</v>
      </c>
      <c r="B2967" s="198"/>
      <c r="C2967" s="25"/>
      <c r="D2967" s="25"/>
      <c r="E2967" s="25"/>
      <c r="F2967" s="25"/>
      <c r="G2967" s="26"/>
      <c r="H2967" s="27"/>
      <c r="I2967" s="28"/>
      <c r="J2967" s="430"/>
      <c r="K2967" s="48"/>
      <c r="L2967" s="457" t="str">
        <f t="shared" si="92"/>
        <v/>
      </c>
      <c r="M2967" s="245" cm="1">
        <f t="array" ref="M2967">SUMPRODUCT(--(N2967:Q2967&lt;&gt;"")) + IF(TRIM(R2967)="",0,LEN(R2967)-LEN(SUBSTITUTE(R2967,",",""))+1)</f>
        <v>0</v>
      </c>
      <c r="N2967" s="242" t="str">
        <f>IF(AND(I2967&lt;&gt;0,I2967&lt;&gt;""),IF(TRIM(SUBSTITUTE(B2967,CHAR(160),""))="","",IF(ISNUMBER(MATCH(TRIM(SUBSTITUTE(B2967,CHAR(160),"")),'Look Up Values'!$B$2:$B$500,0)),"","Origin error")),"")</f>
        <v/>
      </c>
      <c r="O2967" s="242" t="str">
        <f>IF(AND(I2967&lt;&gt;0,I2967&lt;&gt;""),IF(C2967="","",IF(AND(ISNUMBER(--LEFT(C2967,FIND(" ",C2967&amp;" ")-1)),OR(LEN(LEFT(C2967,FIND(" ",C2967&amp;" ")-1))=6,LEN(LEFT(C2967,FIND(" ",C2967&amp;" ")-1))=7),OR(ISNUMBER(MATCH(LEFT(C2967,FIND(" ",C2967&amp;" ")-1),'Look Up Values'!$G$2:$G$1000,0)),ISNUMBER(MATCH(LEFT(C2967,FIND(" ",C2967&amp;" ")-1),'Look Up Values'!$AE$2:$AE$2000,0)))),"","EWC error")),"")</f>
        <v/>
      </c>
      <c r="P2967" s="242" t="str" cm="1">
        <f t="array" ref="P2967">IF(AND(I2967&lt;&gt;0,I2967&lt;&gt;""),IF(D2967="","",IF(ISNUMBER(MATCH(SUBSTITUTE(D2967," ",""),SUBSTITUTE('Look Up Values'!$S$2:$S$120," ",""),0)),"","D&amp;R error")),"")</f>
        <v/>
      </c>
      <c r="Q2967" s="242" t="str" cm="1">
        <f t="array" ref="Q2967">IF(AND(I2967&lt;&gt;0,I2967&lt;&gt;""),IF(G2967="","",IF(ISNUMBER(MATCH(SUBSTITUTE(G2967," ",""),SUBSTITUTE('Look Up Values'!$I$2:$I$10," ",""),0)),"","State error")),"")</f>
        <v/>
      </c>
      <c r="R2967" s="260" t="str">
        <f t="shared" si="93"/>
        <v/>
      </c>
    </row>
    <row r="2968" spans="1:18" ht="15.75">
      <c r="A2968" s="250">
        <v>2961</v>
      </c>
      <c r="B2968" s="198"/>
      <c r="C2968" s="25"/>
      <c r="D2968" s="25"/>
      <c r="E2968" s="25"/>
      <c r="F2968" s="25"/>
      <c r="G2968" s="26"/>
      <c r="H2968" s="27"/>
      <c r="I2968" s="28"/>
      <c r="J2968" s="430"/>
      <c r="K2968" s="48"/>
      <c r="L2968" s="457" t="str">
        <f t="shared" si="92"/>
        <v/>
      </c>
      <c r="M2968" s="245" cm="1">
        <f t="array" ref="M2968">SUMPRODUCT(--(N2968:Q2968&lt;&gt;"")) + IF(TRIM(R2968)="",0,LEN(R2968)-LEN(SUBSTITUTE(R2968,",",""))+1)</f>
        <v>0</v>
      </c>
      <c r="N2968" s="242" t="str">
        <f>IF(AND(I2968&lt;&gt;0,I2968&lt;&gt;""),IF(TRIM(SUBSTITUTE(B2968,CHAR(160),""))="","",IF(ISNUMBER(MATCH(TRIM(SUBSTITUTE(B2968,CHAR(160),"")),'Look Up Values'!$B$2:$B$500,0)),"","Origin error")),"")</f>
        <v/>
      </c>
      <c r="O2968" s="242" t="str">
        <f>IF(AND(I2968&lt;&gt;0,I2968&lt;&gt;""),IF(C2968="","",IF(AND(ISNUMBER(--LEFT(C2968,FIND(" ",C2968&amp;" ")-1)),OR(LEN(LEFT(C2968,FIND(" ",C2968&amp;" ")-1))=6,LEN(LEFT(C2968,FIND(" ",C2968&amp;" ")-1))=7),OR(ISNUMBER(MATCH(LEFT(C2968,FIND(" ",C2968&amp;" ")-1),'Look Up Values'!$G$2:$G$1000,0)),ISNUMBER(MATCH(LEFT(C2968,FIND(" ",C2968&amp;" ")-1),'Look Up Values'!$AE$2:$AE$2000,0)))),"","EWC error")),"")</f>
        <v/>
      </c>
      <c r="P2968" s="242" t="str" cm="1">
        <f t="array" ref="P2968">IF(AND(I2968&lt;&gt;0,I2968&lt;&gt;""),IF(D2968="","",IF(ISNUMBER(MATCH(SUBSTITUTE(D2968," ",""),SUBSTITUTE('Look Up Values'!$S$2:$S$120," ",""),0)),"","D&amp;R error")),"")</f>
        <v/>
      </c>
      <c r="Q2968" s="242" t="str" cm="1">
        <f t="array" ref="Q2968">IF(AND(I2968&lt;&gt;0,I2968&lt;&gt;""),IF(G2968="","",IF(ISNUMBER(MATCH(SUBSTITUTE(G2968," ",""),SUBSTITUTE('Look Up Values'!$I$2:$I$10," ",""),0)),"","State error")),"")</f>
        <v/>
      </c>
      <c r="R2968" s="260" t="str">
        <f t="shared" si="93"/>
        <v/>
      </c>
    </row>
    <row r="2969" spans="1:18" ht="15.75">
      <c r="A2969" s="250">
        <v>2962</v>
      </c>
      <c r="B2969" s="198"/>
      <c r="C2969" s="25"/>
      <c r="D2969" s="25"/>
      <c r="E2969" s="25"/>
      <c r="F2969" s="25"/>
      <c r="G2969" s="26"/>
      <c r="H2969" s="27"/>
      <c r="I2969" s="28"/>
      <c r="J2969" s="430"/>
      <c r="K2969" s="48"/>
      <c r="L2969" s="457" t="str">
        <f t="shared" si="92"/>
        <v/>
      </c>
      <c r="M2969" s="245" cm="1">
        <f t="array" ref="M2969">SUMPRODUCT(--(N2969:Q2969&lt;&gt;"")) + IF(TRIM(R2969)="",0,LEN(R2969)-LEN(SUBSTITUTE(R2969,",",""))+1)</f>
        <v>0</v>
      </c>
      <c r="N2969" s="242" t="str">
        <f>IF(AND(I2969&lt;&gt;0,I2969&lt;&gt;""),IF(TRIM(SUBSTITUTE(B2969,CHAR(160),""))="","",IF(ISNUMBER(MATCH(TRIM(SUBSTITUTE(B2969,CHAR(160),"")),'Look Up Values'!$B$2:$B$500,0)),"","Origin error")),"")</f>
        <v/>
      </c>
      <c r="O2969" s="242" t="str">
        <f>IF(AND(I2969&lt;&gt;0,I2969&lt;&gt;""),IF(C2969="","",IF(AND(ISNUMBER(--LEFT(C2969,FIND(" ",C2969&amp;" ")-1)),OR(LEN(LEFT(C2969,FIND(" ",C2969&amp;" ")-1))=6,LEN(LEFT(C2969,FIND(" ",C2969&amp;" ")-1))=7),OR(ISNUMBER(MATCH(LEFT(C2969,FIND(" ",C2969&amp;" ")-1),'Look Up Values'!$G$2:$G$1000,0)),ISNUMBER(MATCH(LEFT(C2969,FIND(" ",C2969&amp;" ")-1),'Look Up Values'!$AE$2:$AE$2000,0)))),"","EWC error")),"")</f>
        <v/>
      </c>
      <c r="P2969" s="242" t="str" cm="1">
        <f t="array" ref="P2969">IF(AND(I2969&lt;&gt;0,I2969&lt;&gt;""),IF(D2969="","",IF(ISNUMBER(MATCH(SUBSTITUTE(D2969," ",""),SUBSTITUTE('Look Up Values'!$S$2:$S$120," ",""),0)),"","D&amp;R error")),"")</f>
        <v/>
      </c>
      <c r="Q2969" s="242" t="str" cm="1">
        <f t="array" ref="Q2969">IF(AND(I2969&lt;&gt;0,I2969&lt;&gt;""),IF(G2969="","",IF(ISNUMBER(MATCH(SUBSTITUTE(G2969," ",""),SUBSTITUTE('Look Up Values'!$I$2:$I$10," ",""),0)),"","State error")),"")</f>
        <v/>
      </c>
      <c r="R2969" s="260" t="str">
        <f t="shared" si="93"/>
        <v/>
      </c>
    </row>
    <row r="2970" spans="1:18" ht="15.75">
      <c r="A2970" s="250">
        <v>2963</v>
      </c>
      <c r="B2970" s="198"/>
      <c r="C2970" s="25"/>
      <c r="D2970" s="25"/>
      <c r="E2970" s="25"/>
      <c r="F2970" s="25"/>
      <c r="G2970" s="26"/>
      <c r="H2970" s="27"/>
      <c r="I2970" s="28"/>
      <c r="J2970" s="430"/>
      <c r="K2970" s="48"/>
      <c r="L2970" s="457" t="str">
        <f t="shared" si="92"/>
        <v/>
      </c>
      <c r="M2970" s="245" cm="1">
        <f t="array" ref="M2970">SUMPRODUCT(--(N2970:Q2970&lt;&gt;"")) + IF(TRIM(R2970)="",0,LEN(R2970)-LEN(SUBSTITUTE(R2970,",",""))+1)</f>
        <v>0</v>
      </c>
      <c r="N2970" s="242" t="str">
        <f>IF(AND(I2970&lt;&gt;0,I2970&lt;&gt;""),IF(TRIM(SUBSTITUTE(B2970,CHAR(160),""))="","",IF(ISNUMBER(MATCH(TRIM(SUBSTITUTE(B2970,CHAR(160),"")),'Look Up Values'!$B$2:$B$500,0)),"","Origin error")),"")</f>
        <v/>
      </c>
      <c r="O2970" s="242" t="str">
        <f>IF(AND(I2970&lt;&gt;0,I2970&lt;&gt;""),IF(C2970="","",IF(AND(ISNUMBER(--LEFT(C2970,FIND(" ",C2970&amp;" ")-1)),OR(LEN(LEFT(C2970,FIND(" ",C2970&amp;" ")-1))=6,LEN(LEFT(C2970,FIND(" ",C2970&amp;" ")-1))=7),OR(ISNUMBER(MATCH(LEFT(C2970,FIND(" ",C2970&amp;" ")-1),'Look Up Values'!$G$2:$G$1000,0)),ISNUMBER(MATCH(LEFT(C2970,FIND(" ",C2970&amp;" ")-1),'Look Up Values'!$AE$2:$AE$2000,0)))),"","EWC error")),"")</f>
        <v/>
      </c>
      <c r="P2970" s="242" t="str" cm="1">
        <f t="array" ref="P2970">IF(AND(I2970&lt;&gt;0,I2970&lt;&gt;""),IF(D2970="","",IF(ISNUMBER(MATCH(SUBSTITUTE(D2970," ",""),SUBSTITUTE('Look Up Values'!$S$2:$S$120," ",""),0)),"","D&amp;R error")),"")</f>
        <v/>
      </c>
      <c r="Q2970" s="242" t="str" cm="1">
        <f t="array" ref="Q2970">IF(AND(I2970&lt;&gt;0,I2970&lt;&gt;""),IF(G2970="","",IF(ISNUMBER(MATCH(SUBSTITUTE(G2970," ",""),SUBSTITUTE('Look Up Values'!$I$2:$I$10," ",""),0)),"","State error")),"")</f>
        <v/>
      </c>
      <c r="R2970" s="260" t="str">
        <f t="shared" si="93"/>
        <v/>
      </c>
    </row>
    <row r="2971" spans="1:18" ht="15.75">
      <c r="A2971" s="250">
        <v>2964</v>
      </c>
      <c r="B2971" s="198"/>
      <c r="C2971" s="25"/>
      <c r="D2971" s="25"/>
      <c r="E2971" s="25"/>
      <c r="F2971" s="25"/>
      <c r="G2971" s="26"/>
      <c r="H2971" s="27"/>
      <c r="I2971" s="28"/>
      <c r="J2971" s="430"/>
      <c r="K2971" s="48"/>
      <c r="L2971" s="457" t="str">
        <f t="shared" si="92"/>
        <v/>
      </c>
      <c r="M2971" s="245" cm="1">
        <f t="array" ref="M2971">SUMPRODUCT(--(N2971:Q2971&lt;&gt;"")) + IF(TRIM(R2971)="",0,LEN(R2971)-LEN(SUBSTITUTE(R2971,",",""))+1)</f>
        <v>0</v>
      </c>
      <c r="N2971" s="242" t="str">
        <f>IF(AND(I2971&lt;&gt;0,I2971&lt;&gt;""),IF(TRIM(SUBSTITUTE(B2971,CHAR(160),""))="","",IF(ISNUMBER(MATCH(TRIM(SUBSTITUTE(B2971,CHAR(160),"")),'Look Up Values'!$B$2:$B$500,0)),"","Origin error")),"")</f>
        <v/>
      </c>
      <c r="O2971" s="242" t="str">
        <f>IF(AND(I2971&lt;&gt;0,I2971&lt;&gt;""),IF(C2971="","",IF(AND(ISNUMBER(--LEFT(C2971,FIND(" ",C2971&amp;" ")-1)),OR(LEN(LEFT(C2971,FIND(" ",C2971&amp;" ")-1))=6,LEN(LEFT(C2971,FIND(" ",C2971&amp;" ")-1))=7),OR(ISNUMBER(MATCH(LEFT(C2971,FIND(" ",C2971&amp;" ")-1),'Look Up Values'!$G$2:$G$1000,0)),ISNUMBER(MATCH(LEFT(C2971,FIND(" ",C2971&amp;" ")-1),'Look Up Values'!$AE$2:$AE$2000,0)))),"","EWC error")),"")</f>
        <v/>
      </c>
      <c r="P2971" s="242" t="str" cm="1">
        <f t="array" ref="P2971">IF(AND(I2971&lt;&gt;0,I2971&lt;&gt;""),IF(D2971="","",IF(ISNUMBER(MATCH(SUBSTITUTE(D2971," ",""),SUBSTITUTE('Look Up Values'!$S$2:$S$120," ",""),0)),"","D&amp;R error")),"")</f>
        <v/>
      </c>
      <c r="Q2971" s="242" t="str" cm="1">
        <f t="array" ref="Q2971">IF(AND(I2971&lt;&gt;0,I2971&lt;&gt;""),IF(G2971="","",IF(ISNUMBER(MATCH(SUBSTITUTE(G2971," ",""),SUBSTITUTE('Look Up Values'!$I$2:$I$10," ",""),0)),"","State error")),"")</f>
        <v/>
      </c>
      <c r="R2971" s="260" t="str">
        <f t="shared" si="93"/>
        <v/>
      </c>
    </row>
    <row r="2972" spans="1:18" ht="15.75">
      <c r="A2972" s="250">
        <v>2965</v>
      </c>
      <c r="B2972" s="198"/>
      <c r="C2972" s="25"/>
      <c r="D2972" s="25"/>
      <c r="E2972" s="25"/>
      <c r="F2972" s="25"/>
      <c r="G2972" s="26"/>
      <c r="H2972" s="27"/>
      <c r="I2972" s="28"/>
      <c r="J2972" s="430"/>
      <c r="K2972" s="48"/>
      <c r="L2972" s="457" t="str">
        <f t="shared" si="92"/>
        <v/>
      </c>
      <c r="M2972" s="245" cm="1">
        <f t="array" ref="M2972">SUMPRODUCT(--(N2972:Q2972&lt;&gt;"")) + IF(TRIM(R2972)="",0,LEN(R2972)-LEN(SUBSTITUTE(R2972,",",""))+1)</f>
        <v>0</v>
      </c>
      <c r="N2972" s="242" t="str">
        <f>IF(AND(I2972&lt;&gt;0,I2972&lt;&gt;""),IF(TRIM(SUBSTITUTE(B2972,CHAR(160),""))="","",IF(ISNUMBER(MATCH(TRIM(SUBSTITUTE(B2972,CHAR(160),"")),'Look Up Values'!$B$2:$B$500,0)),"","Origin error")),"")</f>
        <v/>
      </c>
      <c r="O2972" s="242" t="str">
        <f>IF(AND(I2972&lt;&gt;0,I2972&lt;&gt;""),IF(C2972="","",IF(AND(ISNUMBER(--LEFT(C2972,FIND(" ",C2972&amp;" ")-1)),OR(LEN(LEFT(C2972,FIND(" ",C2972&amp;" ")-1))=6,LEN(LEFT(C2972,FIND(" ",C2972&amp;" ")-1))=7),OR(ISNUMBER(MATCH(LEFT(C2972,FIND(" ",C2972&amp;" ")-1),'Look Up Values'!$G$2:$G$1000,0)),ISNUMBER(MATCH(LEFT(C2972,FIND(" ",C2972&amp;" ")-1),'Look Up Values'!$AE$2:$AE$2000,0)))),"","EWC error")),"")</f>
        <v/>
      </c>
      <c r="P2972" s="242" t="str" cm="1">
        <f t="array" ref="P2972">IF(AND(I2972&lt;&gt;0,I2972&lt;&gt;""),IF(D2972="","",IF(ISNUMBER(MATCH(SUBSTITUTE(D2972," ",""),SUBSTITUTE('Look Up Values'!$S$2:$S$120," ",""),0)),"","D&amp;R error")),"")</f>
        <v/>
      </c>
      <c r="Q2972" s="242" t="str" cm="1">
        <f t="array" ref="Q2972">IF(AND(I2972&lt;&gt;0,I2972&lt;&gt;""),IF(G2972="","",IF(ISNUMBER(MATCH(SUBSTITUTE(G2972," ",""),SUBSTITUTE('Look Up Values'!$I$2:$I$10," ",""),0)),"","State error")),"")</f>
        <v/>
      </c>
      <c r="R2972" s="260" t="str">
        <f t="shared" si="93"/>
        <v/>
      </c>
    </row>
    <row r="2973" spans="1:18" ht="15.75">
      <c r="A2973" s="250">
        <v>2966</v>
      </c>
      <c r="B2973" s="198"/>
      <c r="C2973" s="25"/>
      <c r="D2973" s="25"/>
      <c r="E2973" s="25"/>
      <c r="F2973" s="25"/>
      <c r="G2973" s="26"/>
      <c r="H2973" s="27"/>
      <c r="I2973" s="28"/>
      <c r="J2973" s="430"/>
      <c r="K2973" s="48"/>
      <c r="L2973" s="457" t="str">
        <f t="shared" si="92"/>
        <v/>
      </c>
      <c r="M2973" s="245" cm="1">
        <f t="array" ref="M2973">SUMPRODUCT(--(N2973:Q2973&lt;&gt;"")) + IF(TRIM(R2973)="",0,LEN(R2973)-LEN(SUBSTITUTE(R2973,",",""))+1)</f>
        <v>0</v>
      </c>
      <c r="N2973" s="242" t="str">
        <f>IF(AND(I2973&lt;&gt;0,I2973&lt;&gt;""),IF(TRIM(SUBSTITUTE(B2973,CHAR(160),""))="","",IF(ISNUMBER(MATCH(TRIM(SUBSTITUTE(B2973,CHAR(160),"")),'Look Up Values'!$B$2:$B$500,0)),"","Origin error")),"")</f>
        <v/>
      </c>
      <c r="O2973" s="242" t="str">
        <f>IF(AND(I2973&lt;&gt;0,I2973&lt;&gt;""),IF(C2973="","",IF(AND(ISNUMBER(--LEFT(C2973,FIND(" ",C2973&amp;" ")-1)),OR(LEN(LEFT(C2973,FIND(" ",C2973&amp;" ")-1))=6,LEN(LEFT(C2973,FIND(" ",C2973&amp;" ")-1))=7),OR(ISNUMBER(MATCH(LEFT(C2973,FIND(" ",C2973&amp;" ")-1),'Look Up Values'!$G$2:$G$1000,0)),ISNUMBER(MATCH(LEFT(C2973,FIND(" ",C2973&amp;" ")-1),'Look Up Values'!$AE$2:$AE$2000,0)))),"","EWC error")),"")</f>
        <v/>
      </c>
      <c r="P2973" s="242" t="str" cm="1">
        <f t="array" ref="P2973">IF(AND(I2973&lt;&gt;0,I2973&lt;&gt;""),IF(D2973="","",IF(ISNUMBER(MATCH(SUBSTITUTE(D2973," ",""),SUBSTITUTE('Look Up Values'!$S$2:$S$120," ",""),0)),"","D&amp;R error")),"")</f>
        <v/>
      </c>
      <c r="Q2973" s="242" t="str" cm="1">
        <f t="array" ref="Q2973">IF(AND(I2973&lt;&gt;0,I2973&lt;&gt;""),IF(G2973="","",IF(ISNUMBER(MATCH(SUBSTITUTE(G2973," ",""),SUBSTITUTE('Look Up Values'!$I$2:$I$10," ",""),0)),"","State error")),"")</f>
        <v/>
      </c>
      <c r="R2973" s="260" t="str">
        <f t="shared" si="93"/>
        <v/>
      </c>
    </row>
    <row r="2974" spans="1:18" ht="15.75">
      <c r="A2974" s="250">
        <v>2967</v>
      </c>
      <c r="B2974" s="198"/>
      <c r="C2974" s="25"/>
      <c r="D2974" s="25"/>
      <c r="E2974" s="25"/>
      <c r="F2974" s="25"/>
      <c r="G2974" s="26"/>
      <c r="H2974" s="27"/>
      <c r="I2974" s="28"/>
      <c r="J2974" s="430"/>
      <c r="K2974" s="48"/>
      <c r="L2974" s="457" t="str">
        <f t="shared" si="92"/>
        <v/>
      </c>
      <c r="M2974" s="245" cm="1">
        <f t="array" ref="M2974">SUMPRODUCT(--(N2974:Q2974&lt;&gt;"")) + IF(TRIM(R2974)="",0,LEN(R2974)-LEN(SUBSTITUTE(R2974,",",""))+1)</f>
        <v>0</v>
      </c>
      <c r="N2974" s="242" t="str">
        <f>IF(AND(I2974&lt;&gt;0,I2974&lt;&gt;""),IF(TRIM(SUBSTITUTE(B2974,CHAR(160),""))="","",IF(ISNUMBER(MATCH(TRIM(SUBSTITUTE(B2974,CHAR(160),"")),'Look Up Values'!$B$2:$B$500,0)),"","Origin error")),"")</f>
        <v/>
      </c>
      <c r="O2974" s="242" t="str">
        <f>IF(AND(I2974&lt;&gt;0,I2974&lt;&gt;""),IF(C2974="","",IF(AND(ISNUMBER(--LEFT(C2974,FIND(" ",C2974&amp;" ")-1)),OR(LEN(LEFT(C2974,FIND(" ",C2974&amp;" ")-1))=6,LEN(LEFT(C2974,FIND(" ",C2974&amp;" ")-1))=7),OR(ISNUMBER(MATCH(LEFT(C2974,FIND(" ",C2974&amp;" ")-1),'Look Up Values'!$G$2:$G$1000,0)),ISNUMBER(MATCH(LEFT(C2974,FIND(" ",C2974&amp;" ")-1),'Look Up Values'!$AE$2:$AE$2000,0)))),"","EWC error")),"")</f>
        <v/>
      </c>
      <c r="P2974" s="242" t="str" cm="1">
        <f t="array" ref="P2974">IF(AND(I2974&lt;&gt;0,I2974&lt;&gt;""),IF(D2974="","",IF(ISNUMBER(MATCH(SUBSTITUTE(D2974," ",""),SUBSTITUTE('Look Up Values'!$S$2:$S$120," ",""),0)),"","D&amp;R error")),"")</f>
        <v/>
      </c>
      <c r="Q2974" s="242" t="str" cm="1">
        <f t="array" ref="Q2974">IF(AND(I2974&lt;&gt;0,I2974&lt;&gt;""),IF(G2974="","",IF(ISNUMBER(MATCH(SUBSTITUTE(G2974," ",""),SUBSTITUTE('Look Up Values'!$I$2:$I$10," ",""),0)),"","State error")),"")</f>
        <v/>
      </c>
      <c r="R2974" s="260" t="str">
        <f t="shared" si="93"/>
        <v/>
      </c>
    </row>
    <row r="2975" spans="1:18" ht="15.75">
      <c r="A2975" s="250">
        <v>2968</v>
      </c>
      <c r="B2975" s="198"/>
      <c r="C2975" s="25"/>
      <c r="D2975" s="25"/>
      <c r="E2975" s="25"/>
      <c r="F2975" s="25"/>
      <c r="G2975" s="26"/>
      <c r="H2975" s="27"/>
      <c r="I2975" s="28"/>
      <c r="J2975" s="430"/>
      <c r="K2975" s="48"/>
      <c r="L2975" s="457" t="str">
        <f t="shared" si="92"/>
        <v/>
      </c>
      <c r="M2975" s="245" cm="1">
        <f t="array" ref="M2975">SUMPRODUCT(--(N2975:Q2975&lt;&gt;"")) + IF(TRIM(R2975)="",0,LEN(R2975)-LEN(SUBSTITUTE(R2975,",",""))+1)</f>
        <v>0</v>
      </c>
      <c r="N2975" s="242" t="str">
        <f>IF(AND(I2975&lt;&gt;0,I2975&lt;&gt;""),IF(TRIM(SUBSTITUTE(B2975,CHAR(160),""))="","",IF(ISNUMBER(MATCH(TRIM(SUBSTITUTE(B2975,CHAR(160),"")),'Look Up Values'!$B$2:$B$500,0)),"","Origin error")),"")</f>
        <v/>
      </c>
      <c r="O2975" s="242" t="str">
        <f>IF(AND(I2975&lt;&gt;0,I2975&lt;&gt;""),IF(C2975="","",IF(AND(ISNUMBER(--LEFT(C2975,FIND(" ",C2975&amp;" ")-1)),OR(LEN(LEFT(C2975,FIND(" ",C2975&amp;" ")-1))=6,LEN(LEFT(C2975,FIND(" ",C2975&amp;" ")-1))=7),OR(ISNUMBER(MATCH(LEFT(C2975,FIND(" ",C2975&amp;" ")-1),'Look Up Values'!$G$2:$G$1000,0)),ISNUMBER(MATCH(LEFT(C2975,FIND(" ",C2975&amp;" ")-1),'Look Up Values'!$AE$2:$AE$2000,0)))),"","EWC error")),"")</f>
        <v/>
      </c>
      <c r="P2975" s="242" t="str" cm="1">
        <f t="array" ref="P2975">IF(AND(I2975&lt;&gt;0,I2975&lt;&gt;""),IF(D2975="","",IF(ISNUMBER(MATCH(SUBSTITUTE(D2975," ",""),SUBSTITUTE('Look Up Values'!$S$2:$S$120," ",""),0)),"","D&amp;R error")),"")</f>
        <v/>
      </c>
      <c r="Q2975" s="242" t="str" cm="1">
        <f t="array" ref="Q2975">IF(AND(I2975&lt;&gt;0,I2975&lt;&gt;""),IF(G2975="","",IF(ISNUMBER(MATCH(SUBSTITUTE(G2975," ",""),SUBSTITUTE('Look Up Values'!$I$2:$I$10," ",""),0)),"","State error")),"")</f>
        <v/>
      </c>
      <c r="R2975" s="260" t="str">
        <f t="shared" si="93"/>
        <v/>
      </c>
    </row>
    <row r="2976" spans="1:18" ht="15.75">
      <c r="A2976" s="250">
        <v>2969</v>
      </c>
      <c r="B2976" s="198"/>
      <c r="C2976" s="25"/>
      <c r="D2976" s="25"/>
      <c r="E2976" s="25"/>
      <c r="F2976" s="25"/>
      <c r="G2976" s="26"/>
      <c r="H2976" s="27"/>
      <c r="I2976" s="28"/>
      <c r="J2976" s="430"/>
      <c r="K2976" s="48"/>
      <c r="L2976" s="457" t="str">
        <f t="shared" si="92"/>
        <v/>
      </c>
      <c r="M2976" s="245" cm="1">
        <f t="array" ref="M2976">SUMPRODUCT(--(N2976:Q2976&lt;&gt;"")) + IF(TRIM(R2976)="",0,LEN(R2976)-LEN(SUBSTITUTE(R2976,",",""))+1)</f>
        <v>0</v>
      </c>
      <c r="N2976" s="242" t="str">
        <f>IF(AND(I2976&lt;&gt;0,I2976&lt;&gt;""),IF(TRIM(SUBSTITUTE(B2976,CHAR(160),""))="","",IF(ISNUMBER(MATCH(TRIM(SUBSTITUTE(B2976,CHAR(160),"")),'Look Up Values'!$B$2:$B$500,0)),"","Origin error")),"")</f>
        <v/>
      </c>
      <c r="O2976" s="242" t="str">
        <f>IF(AND(I2976&lt;&gt;0,I2976&lt;&gt;""),IF(C2976="","",IF(AND(ISNUMBER(--LEFT(C2976,FIND(" ",C2976&amp;" ")-1)),OR(LEN(LEFT(C2976,FIND(" ",C2976&amp;" ")-1))=6,LEN(LEFT(C2976,FIND(" ",C2976&amp;" ")-1))=7),OR(ISNUMBER(MATCH(LEFT(C2976,FIND(" ",C2976&amp;" ")-1),'Look Up Values'!$G$2:$G$1000,0)),ISNUMBER(MATCH(LEFT(C2976,FIND(" ",C2976&amp;" ")-1),'Look Up Values'!$AE$2:$AE$2000,0)))),"","EWC error")),"")</f>
        <v/>
      </c>
      <c r="P2976" s="242" t="str" cm="1">
        <f t="array" ref="P2976">IF(AND(I2976&lt;&gt;0,I2976&lt;&gt;""),IF(D2976="","",IF(ISNUMBER(MATCH(SUBSTITUTE(D2976," ",""),SUBSTITUTE('Look Up Values'!$S$2:$S$120," ",""),0)),"","D&amp;R error")),"")</f>
        <v/>
      </c>
      <c r="Q2976" s="242" t="str" cm="1">
        <f t="array" ref="Q2976">IF(AND(I2976&lt;&gt;0,I2976&lt;&gt;""),IF(G2976="","",IF(ISNUMBER(MATCH(SUBSTITUTE(G2976," ",""),SUBSTITUTE('Look Up Values'!$I$2:$I$10," ",""),0)),"","State error")),"")</f>
        <v/>
      </c>
      <c r="R2976" s="260" t="str">
        <f t="shared" si="93"/>
        <v/>
      </c>
    </row>
    <row r="2977" spans="1:18" ht="15.75">
      <c r="A2977" s="250">
        <v>2970</v>
      </c>
      <c r="B2977" s="198"/>
      <c r="C2977" s="25"/>
      <c r="D2977" s="25"/>
      <c r="E2977" s="25"/>
      <c r="F2977" s="25"/>
      <c r="G2977" s="26"/>
      <c r="H2977" s="27"/>
      <c r="I2977" s="28"/>
      <c r="J2977" s="430"/>
      <c r="K2977" s="48"/>
      <c r="L2977" s="457" t="str">
        <f t="shared" si="92"/>
        <v/>
      </c>
      <c r="M2977" s="245" cm="1">
        <f t="array" ref="M2977">SUMPRODUCT(--(N2977:Q2977&lt;&gt;"")) + IF(TRIM(R2977)="",0,LEN(R2977)-LEN(SUBSTITUTE(R2977,",",""))+1)</f>
        <v>0</v>
      </c>
      <c r="N2977" s="242" t="str">
        <f>IF(AND(I2977&lt;&gt;0,I2977&lt;&gt;""),IF(TRIM(SUBSTITUTE(B2977,CHAR(160),""))="","",IF(ISNUMBER(MATCH(TRIM(SUBSTITUTE(B2977,CHAR(160),"")),'Look Up Values'!$B$2:$B$500,0)),"","Origin error")),"")</f>
        <v/>
      </c>
      <c r="O2977" s="242" t="str">
        <f>IF(AND(I2977&lt;&gt;0,I2977&lt;&gt;""),IF(C2977="","",IF(AND(ISNUMBER(--LEFT(C2977,FIND(" ",C2977&amp;" ")-1)),OR(LEN(LEFT(C2977,FIND(" ",C2977&amp;" ")-1))=6,LEN(LEFT(C2977,FIND(" ",C2977&amp;" ")-1))=7),OR(ISNUMBER(MATCH(LEFT(C2977,FIND(" ",C2977&amp;" ")-1),'Look Up Values'!$G$2:$G$1000,0)),ISNUMBER(MATCH(LEFT(C2977,FIND(" ",C2977&amp;" ")-1),'Look Up Values'!$AE$2:$AE$2000,0)))),"","EWC error")),"")</f>
        <v/>
      </c>
      <c r="P2977" s="242" t="str" cm="1">
        <f t="array" ref="P2977">IF(AND(I2977&lt;&gt;0,I2977&lt;&gt;""),IF(D2977="","",IF(ISNUMBER(MATCH(SUBSTITUTE(D2977," ",""),SUBSTITUTE('Look Up Values'!$S$2:$S$120," ",""),0)),"","D&amp;R error")),"")</f>
        <v/>
      </c>
      <c r="Q2977" s="242" t="str" cm="1">
        <f t="array" ref="Q2977">IF(AND(I2977&lt;&gt;0,I2977&lt;&gt;""),IF(G2977="","",IF(ISNUMBER(MATCH(SUBSTITUTE(G2977," ",""),SUBSTITUTE('Look Up Values'!$I$2:$I$10," ",""),0)),"","State error")),"")</f>
        <v/>
      </c>
      <c r="R2977" s="260" t="str">
        <f t="shared" si="93"/>
        <v/>
      </c>
    </row>
    <row r="2978" spans="1:18" ht="15.75">
      <c r="A2978" s="250">
        <v>2971</v>
      </c>
      <c r="B2978" s="198"/>
      <c r="C2978" s="25"/>
      <c r="D2978" s="25"/>
      <c r="E2978" s="25"/>
      <c r="F2978" s="25"/>
      <c r="G2978" s="26"/>
      <c r="H2978" s="27"/>
      <c r="I2978" s="28"/>
      <c r="J2978" s="430"/>
      <c r="K2978" s="48"/>
      <c r="L2978" s="457" t="str">
        <f t="shared" si="92"/>
        <v/>
      </c>
      <c r="M2978" s="245" cm="1">
        <f t="array" ref="M2978">SUMPRODUCT(--(N2978:Q2978&lt;&gt;"")) + IF(TRIM(R2978)="",0,LEN(R2978)-LEN(SUBSTITUTE(R2978,",",""))+1)</f>
        <v>0</v>
      </c>
      <c r="N2978" s="242" t="str">
        <f>IF(AND(I2978&lt;&gt;0,I2978&lt;&gt;""),IF(TRIM(SUBSTITUTE(B2978,CHAR(160),""))="","",IF(ISNUMBER(MATCH(TRIM(SUBSTITUTE(B2978,CHAR(160),"")),'Look Up Values'!$B$2:$B$500,0)),"","Origin error")),"")</f>
        <v/>
      </c>
      <c r="O2978" s="242" t="str">
        <f>IF(AND(I2978&lt;&gt;0,I2978&lt;&gt;""),IF(C2978="","",IF(AND(ISNUMBER(--LEFT(C2978,FIND(" ",C2978&amp;" ")-1)),OR(LEN(LEFT(C2978,FIND(" ",C2978&amp;" ")-1))=6,LEN(LEFT(C2978,FIND(" ",C2978&amp;" ")-1))=7),OR(ISNUMBER(MATCH(LEFT(C2978,FIND(" ",C2978&amp;" ")-1),'Look Up Values'!$G$2:$G$1000,0)),ISNUMBER(MATCH(LEFT(C2978,FIND(" ",C2978&amp;" ")-1),'Look Up Values'!$AE$2:$AE$2000,0)))),"","EWC error")),"")</f>
        <v/>
      </c>
      <c r="P2978" s="242" t="str" cm="1">
        <f t="array" ref="P2978">IF(AND(I2978&lt;&gt;0,I2978&lt;&gt;""),IF(D2978="","",IF(ISNUMBER(MATCH(SUBSTITUTE(D2978," ",""),SUBSTITUTE('Look Up Values'!$S$2:$S$120," ",""),0)),"","D&amp;R error")),"")</f>
        <v/>
      </c>
      <c r="Q2978" s="242" t="str" cm="1">
        <f t="array" ref="Q2978">IF(AND(I2978&lt;&gt;0,I2978&lt;&gt;""),IF(G2978="","",IF(ISNUMBER(MATCH(SUBSTITUTE(G2978," ",""),SUBSTITUTE('Look Up Values'!$I$2:$I$10," ",""),0)),"","State error")),"")</f>
        <v/>
      </c>
      <c r="R2978" s="260" t="str">
        <f t="shared" si="93"/>
        <v/>
      </c>
    </row>
    <row r="2979" spans="1:18" ht="15.75">
      <c r="A2979" s="250">
        <v>2972</v>
      </c>
      <c r="B2979" s="198"/>
      <c r="C2979" s="25"/>
      <c r="D2979" s="25"/>
      <c r="E2979" s="25"/>
      <c r="F2979" s="25"/>
      <c r="G2979" s="26"/>
      <c r="H2979" s="27"/>
      <c r="I2979" s="28"/>
      <c r="J2979" s="430"/>
      <c r="K2979" s="48"/>
      <c r="L2979" s="457" t="str">
        <f t="shared" si="92"/>
        <v/>
      </c>
      <c r="M2979" s="245" cm="1">
        <f t="array" ref="M2979">SUMPRODUCT(--(N2979:Q2979&lt;&gt;"")) + IF(TRIM(R2979)="",0,LEN(R2979)-LEN(SUBSTITUTE(R2979,",",""))+1)</f>
        <v>0</v>
      </c>
      <c r="N2979" s="242" t="str">
        <f>IF(AND(I2979&lt;&gt;0,I2979&lt;&gt;""),IF(TRIM(SUBSTITUTE(B2979,CHAR(160),""))="","",IF(ISNUMBER(MATCH(TRIM(SUBSTITUTE(B2979,CHAR(160),"")),'Look Up Values'!$B$2:$B$500,0)),"","Origin error")),"")</f>
        <v/>
      </c>
      <c r="O2979" s="242" t="str">
        <f>IF(AND(I2979&lt;&gt;0,I2979&lt;&gt;""),IF(C2979="","",IF(AND(ISNUMBER(--LEFT(C2979,FIND(" ",C2979&amp;" ")-1)),OR(LEN(LEFT(C2979,FIND(" ",C2979&amp;" ")-1))=6,LEN(LEFT(C2979,FIND(" ",C2979&amp;" ")-1))=7),OR(ISNUMBER(MATCH(LEFT(C2979,FIND(" ",C2979&amp;" ")-1),'Look Up Values'!$G$2:$G$1000,0)),ISNUMBER(MATCH(LEFT(C2979,FIND(" ",C2979&amp;" ")-1),'Look Up Values'!$AE$2:$AE$2000,0)))),"","EWC error")),"")</f>
        <v/>
      </c>
      <c r="P2979" s="242" t="str" cm="1">
        <f t="array" ref="P2979">IF(AND(I2979&lt;&gt;0,I2979&lt;&gt;""),IF(D2979="","",IF(ISNUMBER(MATCH(SUBSTITUTE(D2979," ",""),SUBSTITUTE('Look Up Values'!$S$2:$S$120," ",""),0)),"","D&amp;R error")),"")</f>
        <v/>
      </c>
      <c r="Q2979" s="242" t="str" cm="1">
        <f t="array" ref="Q2979">IF(AND(I2979&lt;&gt;0,I2979&lt;&gt;""),IF(G2979="","",IF(ISNUMBER(MATCH(SUBSTITUTE(G2979," ",""),SUBSTITUTE('Look Up Values'!$I$2:$I$10," ",""),0)),"","State error")),"")</f>
        <v/>
      </c>
      <c r="R2979" s="260" t="str">
        <f t="shared" si="93"/>
        <v/>
      </c>
    </row>
    <row r="2980" spans="1:18" ht="15.75">
      <c r="A2980" s="250">
        <v>2973</v>
      </c>
      <c r="B2980" s="198"/>
      <c r="C2980" s="25"/>
      <c r="D2980" s="25"/>
      <c r="E2980" s="25"/>
      <c r="F2980" s="25"/>
      <c r="G2980" s="26"/>
      <c r="H2980" s="27"/>
      <c r="I2980" s="28"/>
      <c r="J2980" s="430"/>
      <c r="K2980" s="48"/>
      <c r="L2980" s="457" t="str">
        <f t="shared" si="92"/>
        <v/>
      </c>
      <c r="M2980" s="245" cm="1">
        <f t="array" ref="M2980">SUMPRODUCT(--(N2980:Q2980&lt;&gt;"")) + IF(TRIM(R2980)="",0,LEN(R2980)-LEN(SUBSTITUTE(R2980,",",""))+1)</f>
        <v>0</v>
      </c>
      <c r="N2980" s="242" t="str">
        <f>IF(AND(I2980&lt;&gt;0,I2980&lt;&gt;""),IF(TRIM(SUBSTITUTE(B2980,CHAR(160),""))="","",IF(ISNUMBER(MATCH(TRIM(SUBSTITUTE(B2980,CHAR(160),"")),'Look Up Values'!$B$2:$B$500,0)),"","Origin error")),"")</f>
        <v/>
      </c>
      <c r="O2980" s="242" t="str">
        <f>IF(AND(I2980&lt;&gt;0,I2980&lt;&gt;""),IF(C2980="","",IF(AND(ISNUMBER(--LEFT(C2980,FIND(" ",C2980&amp;" ")-1)),OR(LEN(LEFT(C2980,FIND(" ",C2980&amp;" ")-1))=6,LEN(LEFT(C2980,FIND(" ",C2980&amp;" ")-1))=7),OR(ISNUMBER(MATCH(LEFT(C2980,FIND(" ",C2980&amp;" ")-1),'Look Up Values'!$G$2:$G$1000,0)),ISNUMBER(MATCH(LEFT(C2980,FIND(" ",C2980&amp;" ")-1),'Look Up Values'!$AE$2:$AE$2000,0)))),"","EWC error")),"")</f>
        <v/>
      </c>
      <c r="P2980" s="242" t="str" cm="1">
        <f t="array" ref="P2980">IF(AND(I2980&lt;&gt;0,I2980&lt;&gt;""),IF(D2980="","",IF(ISNUMBER(MATCH(SUBSTITUTE(D2980," ",""),SUBSTITUTE('Look Up Values'!$S$2:$S$120," ",""),0)),"","D&amp;R error")),"")</f>
        <v/>
      </c>
      <c r="Q2980" s="242" t="str" cm="1">
        <f t="array" ref="Q2980">IF(AND(I2980&lt;&gt;0,I2980&lt;&gt;""),IF(G2980="","",IF(ISNUMBER(MATCH(SUBSTITUTE(G2980," ",""),SUBSTITUTE('Look Up Values'!$I$2:$I$10," ",""),0)),"","State error")),"")</f>
        <v/>
      </c>
      <c r="R2980" s="260" t="str">
        <f t="shared" si="93"/>
        <v/>
      </c>
    </row>
    <row r="2981" spans="1:18" ht="15.75">
      <c r="A2981" s="250">
        <v>2974</v>
      </c>
      <c r="B2981" s="198"/>
      <c r="C2981" s="25"/>
      <c r="D2981" s="25"/>
      <c r="E2981" s="25"/>
      <c r="F2981" s="25"/>
      <c r="G2981" s="26"/>
      <c r="H2981" s="27"/>
      <c r="I2981" s="28"/>
      <c r="J2981" s="430"/>
      <c r="K2981" s="48"/>
      <c r="L2981" s="457" t="str">
        <f t="shared" si="92"/>
        <v/>
      </c>
      <c r="M2981" s="245" cm="1">
        <f t="array" ref="M2981">SUMPRODUCT(--(N2981:Q2981&lt;&gt;"")) + IF(TRIM(R2981)="",0,LEN(R2981)-LEN(SUBSTITUTE(R2981,",",""))+1)</f>
        <v>0</v>
      </c>
      <c r="N2981" s="242" t="str">
        <f>IF(AND(I2981&lt;&gt;0,I2981&lt;&gt;""),IF(TRIM(SUBSTITUTE(B2981,CHAR(160),""))="","",IF(ISNUMBER(MATCH(TRIM(SUBSTITUTE(B2981,CHAR(160),"")),'Look Up Values'!$B$2:$B$500,0)),"","Origin error")),"")</f>
        <v/>
      </c>
      <c r="O2981" s="242" t="str">
        <f>IF(AND(I2981&lt;&gt;0,I2981&lt;&gt;""),IF(C2981="","",IF(AND(ISNUMBER(--LEFT(C2981,FIND(" ",C2981&amp;" ")-1)),OR(LEN(LEFT(C2981,FIND(" ",C2981&amp;" ")-1))=6,LEN(LEFT(C2981,FIND(" ",C2981&amp;" ")-1))=7),OR(ISNUMBER(MATCH(LEFT(C2981,FIND(" ",C2981&amp;" ")-1),'Look Up Values'!$G$2:$G$1000,0)),ISNUMBER(MATCH(LEFT(C2981,FIND(" ",C2981&amp;" ")-1),'Look Up Values'!$AE$2:$AE$2000,0)))),"","EWC error")),"")</f>
        <v/>
      </c>
      <c r="P2981" s="242" t="str" cm="1">
        <f t="array" ref="P2981">IF(AND(I2981&lt;&gt;0,I2981&lt;&gt;""),IF(D2981="","",IF(ISNUMBER(MATCH(SUBSTITUTE(D2981," ",""),SUBSTITUTE('Look Up Values'!$S$2:$S$120," ",""),0)),"","D&amp;R error")),"")</f>
        <v/>
      </c>
      <c r="Q2981" s="242" t="str" cm="1">
        <f t="array" ref="Q2981">IF(AND(I2981&lt;&gt;0,I2981&lt;&gt;""),IF(G2981="","",IF(ISNUMBER(MATCH(SUBSTITUTE(G2981," ",""),SUBSTITUTE('Look Up Values'!$I$2:$I$10," ",""),0)),"","State error")),"")</f>
        <v/>
      </c>
      <c r="R2981" s="260" t="str">
        <f t="shared" si="93"/>
        <v/>
      </c>
    </row>
    <row r="2982" spans="1:18" ht="15.75">
      <c r="A2982" s="250">
        <v>2975</v>
      </c>
      <c r="B2982" s="198"/>
      <c r="C2982" s="25"/>
      <c r="D2982" s="25"/>
      <c r="E2982" s="25"/>
      <c r="F2982" s="25"/>
      <c r="G2982" s="26"/>
      <c r="H2982" s="27"/>
      <c r="I2982" s="28"/>
      <c r="J2982" s="430"/>
      <c r="K2982" s="48"/>
      <c r="L2982" s="457" t="str">
        <f t="shared" si="92"/>
        <v/>
      </c>
      <c r="M2982" s="245" cm="1">
        <f t="array" ref="M2982">SUMPRODUCT(--(N2982:Q2982&lt;&gt;"")) + IF(TRIM(R2982)="",0,LEN(R2982)-LEN(SUBSTITUTE(R2982,",",""))+1)</f>
        <v>0</v>
      </c>
      <c r="N2982" s="242" t="str">
        <f>IF(AND(I2982&lt;&gt;0,I2982&lt;&gt;""),IF(TRIM(SUBSTITUTE(B2982,CHAR(160),""))="","",IF(ISNUMBER(MATCH(TRIM(SUBSTITUTE(B2982,CHAR(160),"")),'Look Up Values'!$B$2:$B$500,0)),"","Origin error")),"")</f>
        <v/>
      </c>
      <c r="O2982" s="242" t="str">
        <f>IF(AND(I2982&lt;&gt;0,I2982&lt;&gt;""),IF(C2982="","",IF(AND(ISNUMBER(--LEFT(C2982,FIND(" ",C2982&amp;" ")-1)),OR(LEN(LEFT(C2982,FIND(" ",C2982&amp;" ")-1))=6,LEN(LEFT(C2982,FIND(" ",C2982&amp;" ")-1))=7),OR(ISNUMBER(MATCH(LEFT(C2982,FIND(" ",C2982&amp;" ")-1),'Look Up Values'!$G$2:$G$1000,0)),ISNUMBER(MATCH(LEFT(C2982,FIND(" ",C2982&amp;" ")-1),'Look Up Values'!$AE$2:$AE$2000,0)))),"","EWC error")),"")</f>
        <v/>
      </c>
      <c r="P2982" s="242" t="str" cm="1">
        <f t="array" ref="P2982">IF(AND(I2982&lt;&gt;0,I2982&lt;&gt;""),IF(D2982="","",IF(ISNUMBER(MATCH(SUBSTITUTE(D2982," ",""),SUBSTITUTE('Look Up Values'!$S$2:$S$120," ",""),0)),"","D&amp;R error")),"")</f>
        <v/>
      </c>
      <c r="Q2982" s="242" t="str" cm="1">
        <f t="array" ref="Q2982">IF(AND(I2982&lt;&gt;0,I2982&lt;&gt;""),IF(G2982="","",IF(ISNUMBER(MATCH(SUBSTITUTE(G2982," ",""),SUBSTITUTE('Look Up Values'!$I$2:$I$10," ",""),0)),"","State error")),"")</f>
        <v/>
      </c>
      <c r="R2982" s="260" t="str">
        <f t="shared" si="93"/>
        <v/>
      </c>
    </row>
    <row r="2983" spans="1:18" ht="15.75">
      <c r="A2983" s="250">
        <v>2976</v>
      </c>
      <c r="B2983" s="198"/>
      <c r="C2983" s="25"/>
      <c r="D2983" s="25"/>
      <c r="E2983" s="25"/>
      <c r="F2983" s="25"/>
      <c r="G2983" s="26"/>
      <c r="H2983" s="27"/>
      <c r="I2983" s="28"/>
      <c r="J2983" s="430"/>
      <c r="K2983" s="48"/>
      <c r="L2983" s="457" t="str">
        <f t="shared" si="92"/>
        <v/>
      </c>
      <c r="M2983" s="245" cm="1">
        <f t="array" ref="M2983">SUMPRODUCT(--(N2983:Q2983&lt;&gt;"")) + IF(TRIM(R2983)="",0,LEN(R2983)-LEN(SUBSTITUTE(R2983,",",""))+1)</f>
        <v>0</v>
      </c>
      <c r="N2983" s="242" t="str">
        <f>IF(AND(I2983&lt;&gt;0,I2983&lt;&gt;""),IF(TRIM(SUBSTITUTE(B2983,CHAR(160),""))="","",IF(ISNUMBER(MATCH(TRIM(SUBSTITUTE(B2983,CHAR(160),"")),'Look Up Values'!$B$2:$B$500,0)),"","Origin error")),"")</f>
        <v/>
      </c>
      <c r="O2983" s="242" t="str">
        <f>IF(AND(I2983&lt;&gt;0,I2983&lt;&gt;""),IF(C2983="","",IF(AND(ISNUMBER(--LEFT(C2983,FIND(" ",C2983&amp;" ")-1)),OR(LEN(LEFT(C2983,FIND(" ",C2983&amp;" ")-1))=6,LEN(LEFT(C2983,FIND(" ",C2983&amp;" ")-1))=7),OR(ISNUMBER(MATCH(LEFT(C2983,FIND(" ",C2983&amp;" ")-1),'Look Up Values'!$G$2:$G$1000,0)),ISNUMBER(MATCH(LEFT(C2983,FIND(" ",C2983&amp;" ")-1),'Look Up Values'!$AE$2:$AE$2000,0)))),"","EWC error")),"")</f>
        <v/>
      </c>
      <c r="P2983" s="242" t="str" cm="1">
        <f t="array" ref="P2983">IF(AND(I2983&lt;&gt;0,I2983&lt;&gt;""),IF(D2983="","",IF(ISNUMBER(MATCH(SUBSTITUTE(D2983," ",""),SUBSTITUTE('Look Up Values'!$S$2:$S$120," ",""),0)),"","D&amp;R error")),"")</f>
        <v/>
      </c>
      <c r="Q2983" s="242" t="str" cm="1">
        <f t="array" ref="Q2983">IF(AND(I2983&lt;&gt;0,I2983&lt;&gt;""),IF(G2983="","",IF(ISNUMBER(MATCH(SUBSTITUTE(G2983," ",""),SUBSTITUTE('Look Up Values'!$I$2:$I$10," ",""),0)),"","State error")),"")</f>
        <v/>
      </c>
      <c r="R2983" s="260" t="str">
        <f t="shared" si="93"/>
        <v/>
      </c>
    </row>
    <row r="2984" spans="1:18" ht="15.75">
      <c r="A2984" s="250">
        <v>2977</v>
      </c>
      <c r="B2984" s="198"/>
      <c r="C2984" s="25"/>
      <c r="D2984" s="25"/>
      <c r="E2984" s="25"/>
      <c r="F2984" s="25"/>
      <c r="G2984" s="26"/>
      <c r="H2984" s="27"/>
      <c r="I2984" s="28"/>
      <c r="J2984" s="430"/>
      <c r="K2984" s="48"/>
      <c r="L2984" s="457" t="str">
        <f t="shared" si="92"/>
        <v/>
      </c>
      <c r="M2984" s="245" cm="1">
        <f t="array" ref="M2984">SUMPRODUCT(--(N2984:Q2984&lt;&gt;"")) + IF(TRIM(R2984)="",0,LEN(R2984)-LEN(SUBSTITUTE(R2984,",",""))+1)</f>
        <v>0</v>
      </c>
      <c r="N2984" s="242" t="str">
        <f>IF(AND(I2984&lt;&gt;0,I2984&lt;&gt;""),IF(TRIM(SUBSTITUTE(B2984,CHAR(160),""))="","",IF(ISNUMBER(MATCH(TRIM(SUBSTITUTE(B2984,CHAR(160),"")),'Look Up Values'!$B$2:$B$500,0)),"","Origin error")),"")</f>
        <v/>
      </c>
      <c r="O2984" s="242" t="str">
        <f>IF(AND(I2984&lt;&gt;0,I2984&lt;&gt;""),IF(C2984="","",IF(AND(ISNUMBER(--LEFT(C2984,FIND(" ",C2984&amp;" ")-1)),OR(LEN(LEFT(C2984,FIND(" ",C2984&amp;" ")-1))=6,LEN(LEFT(C2984,FIND(" ",C2984&amp;" ")-1))=7),OR(ISNUMBER(MATCH(LEFT(C2984,FIND(" ",C2984&amp;" ")-1),'Look Up Values'!$G$2:$G$1000,0)),ISNUMBER(MATCH(LEFT(C2984,FIND(" ",C2984&amp;" ")-1),'Look Up Values'!$AE$2:$AE$2000,0)))),"","EWC error")),"")</f>
        <v/>
      </c>
      <c r="P2984" s="242" t="str" cm="1">
        <f t="array" ref="P2984">IF(AND(I2984&lt;&gt;0,I2984&lt;&gt;""),IF(D2984="","",IF(ISNUMBER(MATCH(SUBSTITUTE(D2984," ",""),SUBSTITUTE('Look Up Values'!$S$2:$S$120," ",""),0)),"","D&amp;R error")),"")</f>
        <v/>
      </c>
      <c r="Q2984" s="242" t="str" cm="1">
        <f t="array" ref="Q2984">IF(AND(I2984&lt;&gt;0,I2984&lt;&gt;""),IF(G2984="","",IF(ISNUMBER(MATCH(SUBSTITUTE(G2984," ",""),SUBSTITUTE('Look Up Values'!$I$2:$I$10," ",""),0)),"","State error")),"")</f>
        <v/>
      </c>
      <c r="R2984" s="260" t="str">
        <f t="shared" si="93"/>
        <v/>
      </c>
    </row>
    <row r="2985" spans="1:18" ht="15.75">
      <c r="A2985" s="250">
        <v>2978</v>
      </c>
      <c r="B2985" s="198"/>
      <c r="C2985" s="25"/>
      <c r="D2985" s="25"/>
      <c r="E2985" s="25"/>
      <c r="F2985" s="25"/>
      <c r="G2985" s="26"/>
      <c r="H2985" s="27"/>
      <c r="I2985" s="28"/>
      <c r="J2985" s="430"/>
      <c r="K2985" s="48"/>
      <c r="L2985" s="457" t="str">
        <f t="shared" si="92"/>
        <v/>
      </c>
      <c r="M2985" s="245" cm="1">
        <f t="array" ref="M2985">SUMPRODUCT(--(N2985:Q2985&lt;&gt;"")) + IF(TRIM(R2985)="",0,LEN(R2985)-LEN(SUBSTITUTE(R2985,",",""))+1)</f>
        <v>0</v>
      </c>
      <c r="N2985" s="242" t="str">
        <f>IF(AND(I2985&lt;&gt;0,I2985&lt;&gt;""),IF(TRIM(SUBSTITUTE(B2985,CHAR(160),""))="","",IF(ISNUMBER(MATCH(TRIM(SUBSTITUTE(B2985,CHAR(160),"")),'Look Up Values'!$B$2:$B$500,0)),"","Origin error")),"")</f>
        <v/>
      </c>
      <c r="O2985" s="242" t="str">
        <f>IF(AND(I2985&lt;&gt;0,I2985&lt;&gt;""),IF(C2985="","",IF(AND(ISNUMBER(--LEFT(C2985,FIND(" ",C2985&amp;" ")-1)),OR(LEN(LEFT(C2985,FIND(" ",C2985&amp;" ")-1))=6,LEN(LEFT(C2985,FIND(" ",C2985&amp;" ")-1))=7),OR(ISNUMBER(MATCH(LEFT(C2985,FIND(" ",C2985&amp;" ")-1),'Look Up Values'!$G$2:$G$1000,0)),ISNUMBER(MATCH(LEFT(C2985,FIND(" ",C2985&amp;" ")-1),'Look Up Values'!$AE$2:$AE$2000,0)))),"","EWC error")),"")</f>
        <v/>
      </c>
      <c r="P2985" s="242" t="str" cm="1">
        <f t="array" ref="P2985">IF(AND(I2985&lt;&gt;0,I2985&lt;&gt;""),IF(D2985="","",IF(ISNUMBER(MATCH(SUBSTITUTE(D2985," ",""),SUBSTITUTE('Look Up Values'!$S$2:$S$120," ",""),0)),"","D&amp;R error")),"")</f>
        <v/>
      </c>
      <c r="Q2985" s="242" t="str" cm="1">
        <f t="array" ref="Q2985">IF(AND(I2985&lt;&gt;0,I2985&lt;&gt;""),IF(G2985="","",IF(ISNUMBER(MATCH(SUBSTITUTE(G2985," ",""),SUBSTITUTE('Look Up Values'!$I$2:$I$10," ",""),0)),"","State error")),"")</f>
        <v/>
      </c>
      <c r="R2985" s="260" t="str">
        <f t="shared" si="93"/>
        <v/>
      </c>
    </row>
    <row r="2986" spans="1:18" ht="15.75">
      <c r="A2986" s="250">
        <v>2979</v>
      </c>
      <c r="B2986" s="198"/>
      <c r="C2986" s="25"/>
      <c r="D2986" s="25"/>
      <c r="E2986" s="25"/>
      <c r="F2986" s="25"/>
      <c r="G2986" s="26"/>
      <c r="H2986" s="27"/>
      <c r="I2986" s="28"/>
      <c r="J2986" s="430"/>
      <c r="K2986" s="48"/>
      <c r="L2986" s="457" t="str">
        <f t="shared" si="92"/>
        <v/>
      </c>
      <c r="M2986" s="245" cm="1">
        <f t="array" ref="M2986">SUMPRODUCT(--(N2986:Q2986&lt;&gt;"")) + IF(TRIM(R2986)="",0,LEN(R2986)-LEN(SUBSTITUTE(R2986,",",""))+1)</f>
        <v>0</v>
      </c>
      <c r="N2986" s="242" t="str">
        <f>IF(AND(I2986&lt;&gt;0,I2986&lt;&gt;""),IF(TRIM(SUBSTITUTE(B2986,CHAR(160),""))="","",IF(ISNUMBER(MATCH(TRIM(SUBSTITUTE(B2986,CHAR(160),"")),'Look Up Values'!$B$2:$B$500,0)),"","Origin error")),"")</f>
        <v/>
      </c>
      <c r="O2986" s="242" t="str">
        <f>IF(AND(I2986&lt;&gt;0,I2986&lt;&gt;""),IF(C2986="","",IF(AND(ISNUMBER(--LEFT(C2986,FIND(" ",C2986&amp;" ")-1)),OR(LEN(LEFT(C2986,FIND(" ",C2986&amp;" ")-1))=6,LEN(LEFT(C2986,FIND(" ",C2986&amp;" ")-1))=7),OR(ISNUMBER(MATCH(LEFT(C2986,FIND(" ",C2986&amp;" ")-1),'Look Up Values'!$G$2:$G$1000,0)),ISNUMBER(MATCH(LEFT(C2986,FIND(" ",C2986&amp;" ")-1),'Look Up Values'!$AE$2:$AE$2000,0)))),"","EWC error")),"")</f>
        <v/>
      </c>
      <c r="P2986" s="242" t="str" cm="1">
        <f t="array" ref="P2986">IF(AND(I2986&lt;&gt;0,I2986&lt;&gt;""),IF(D2986="","",IF(ISNUMBER(MATCH(SUBSTITUTE(D2986," ",""),SUBSTITUTE('Look Up Values'!$S$2:$S$120," ",""),0)),"","D&amp;R error")),"")</f>
        <v/>
      </c>
      <c r="Q2986" s="242" t="str" cm="1">
        <f t="array" ref="Q2986">IF(AND(I2986&lt;&gt;0,I2986&lt;&gt;""),IF(G2986="","",IF(ISNUMBER(MATCH(SUBSTITUTE(G2986," ",""),SUBSTITUTE('Look Up Values'!$I$2:$I$10," ",""),0)),"","State error")),"")</f>
        <v/>
      </c>
      <c r="R2986" s="260" t="str">
        <f t="shared" si="93"/>
        <v/>
      </c>
    </row>
    <row r="2987" spans="1:18" ht="15.75">
      <c r="A2987" s="250">
        <v>2980</v>
      </c>
      <c r="B2987" s="198"/>
      <c r="C2987" s="25"/>
      <c r="D2987" s="25"/>
      <c r="E2987" s="25"/>
      <c r="F2987" s="25"/>
      <c r="G2987" s="26"/>
      <c r="H2987" s="27"/>
      <c r="I2987" s="28"/>
      <c r="J2987" s="430"/>
      <c r="K2987" s="48"/>
      <c r="L2987" s="457" t="str">
        <f t="shared" si="92"/>
        <v/>
      </c>
      <c r="M2987" s="245" cm="1">
        <f t="array" ref="M2987">SUMPRODUCT(--(N2987:Q2987&lt;&gt;"")) + IF(TRIM(R2987)="",0,LEN(R2987)-LEN(SUBSTITUTE(R2987,",",""))+1)</f>
        <v>0</v>
      </c>
      <c r="N2987" s="242" t="str">
        <f>IF(AND(I2987&lt;&gt;0,I2987&lt;&gt;""),IF(TRIM(SUBSTITUTE(B2987,CHAR(160),""))="","",IF(ISNUMBER(MATCH(TRIM(SUBSTITUTE(B2987,CHAR(160),"")),'Look Up Values'!$B$2:$B$500,0)),"","Origin error")),"")</f>
        <v/>
      </c>
      <c r="O2987" s="242" t="str">
        <f>IF(AND(I2987&lt;&gt;0,I2987&lt;&gt;""),IF(C2987="","",IF(AND(ISNUMBER(--LEFT(C2987,FIND(" ",C2987&amp;" ")-1)),OR(LEN(LEFT(C2987,FIND(" ",C2987&amp;" ")-1))=6,LEN(LEFT(C2987,FIND(" ",C2987&amp;" ")-1))=7),OR(ISNUMBER(MATCH(LEFT(C2987,FIND(" ",C2987&amp;" ")-1),'Look Up Values'!$G$2:$G$1000,0)),ISNUMBER(MATCH(LEFT(C2987,FIND(" ",C2987&amp;" ")-1),'Look Up Values'!$AE$2:$AE$2000,0)))),"","EWC error")),"")</f>
        <v/>
      </c>
      <c r="P2987" s="242" t="str" cm="1">
        <f t="array" ref="P2987">IF(AND(I2987&lt;&gt;0,I2987&lt;&gt;""),IF(D2987="","",IF(ISNUMBER(MATCH(SUBSTITUTE(D2987," ",""),SUBSTITUTE('Look Up Values'!$S$2:$S$120," ",""),0)),"","D&amp;R error")),"")</f>
        <v/>
      </c>
      <c r="Q2987" s="242" t="str" cm="1">
        <f t="array" ref="Q2987">IF(AND(I2987&lt;&gt;0,I2987&lt;&gt;""),IF(G2987="","",IF(ISNUMBER(MATCH(SUBSTITUTE(G2987," ",""),SUBSTITUTE('Look Up Values'!$I$2:$I$10," ",""),0)),"","State error")),"")</f>
        <v/>
      </c>
      <c r="R2987" s="260" t="str">
        <f t="shared" si="93"/>
        <v/>
      </c>
    </row>
    <row r="2988" spans="1:18" ht="15.75">
      <c r="A2988" s="250">
        <v>2981</v>
      </c>
      <c r="B2988" s="198"/>
      <c r="C2988" s="25"/>
      <c r="D2988" s="25"/>
      <c r="E2988" s="25"/>
      <c r="F2988" s="25"/>
      <c r="G2988" s="26"/>
      <c r="H2988" s="27"/>
      <c r="I2988" s="28"/>
      <c r="J2988" s="430"/>
      <c r="K2988" s="48"/>
      <c r="L2988" s="457" t="str">
        <f t="shared" si="92"/>
        <v/>
      </c>
      <c r="M2988" s="245" cm="1">
        <f t="array" ref="M2988">SUMPRODUCT(--(N2988:Q2988&lt;&gt;"")) + IF(TRIM(R2988)="",0,LEN(R2988)-LEN(SUBSTITUTE(R2988,",",""))+1)</f>
        <v>0</v>
      </c>
      <c r="N2988" s="242" t="str">
        <f>IF(AND(I2988&lt;&gt;0,I2988&lt;&gt;""),IF(TRIM(SUBSTITUTE(B2988,CHAR(160),""))="","",IF(ISNUMBER(MATCH(TRIM(SUBSTITUTE(B2988,CHAR(160),"")),'Look Up Values'!$B$2:$B$500,0)),"","Origin error")),"")</f>
        <v/>
      </c>
      <c r="O2988" s="242" t="str">
        <f>IF(AND(I2988&lt;&gt;0,I2988&lt;&gt;""),IF(C2988="","",IF(AND(ISNUMBER(--LEFT(C2988,FIND(" ",C2988&amp;" ")-1)),OR(LEN(LEFT(C2988,FIND(" ",C2988&amp;" ")-1))=6,LEN(LEFT(C2988,FIND(" ",C2988&amp;" ")-1))=7),OR(ISNUMBER(MATCH(LEFT(C2988,FIND(" ",C2988&amp;" ")-1),'Look Up Values'!$G$2:$G$1000,0)),ISNUMBER(MATCH(LEFT(C2988,FIND(" ",C2988&amp;" ")-1),'Look Up Values'!$AE$2:$AE$2000,0)))),"","EWC error")),"")</f>
        <v/>
      </c>
      <c r="P2988" s="242" t="str" cm="1">
        <f t="array" ref="P2988">IF(AND(I2988&lt;&gt;0,I2988&lt;&gt;""),IF(D2988="","",IF(ISNUMBER(MATCH(SUBSTITUTE(D2988," ",""),SUBSTITUTE('Look Up Values'!$S$2:$S$120," ",""),0)),"","D&amp;R error")),"")</f>
        <v/>
      </c>
      <c r="Q2988" s="242" t="str" cm="1">
        <f t="array" ref="Q2988">IF(AND(I2988&lt;&gt;0,I2988&lt;&gt;""),IF(G2988="","",IF(ISNUMBER(MATCH(SUBSTITUTE(G2988," ",""),SUBSTITUTE('Look Up Values'!$I$2:$I$10," ",""),0)),"","State error")),"")</f>
        <v/>
      </c>
      <c r="R2988" s="260" t="str">
        <f t="shared" si="93"/>
        <v/>
      </c>
    </row>
    <row r="2989" spans="1:18" ht="15.75">
      <c r="A2989" s="250">
        <v>2982</v>
      </c>
      <c r="B2989" s="198"/>
      <c r="C2989" s="25"/>
      <c r="D2989" s="25"/>
      <c r="E2989" s="25"/>
      <c r="F2989" s="25"/>
      <c r="G2989" s="26"/>
      <c r="H2989" s="27"/>
      <c r="I2989" s="28"/>
      <c r="J2989" s="430"/>
      <c r="K2989" s="48"/>
      <c r="L2989" s="457" t="str">
        <f t="shared" si="92"/>
        <v/>
      </c>
      <c r="M2989" s="245" cm="1">
        <f t="array" ref="M2989">SUMPRODUCT(--(N2989:Q2989&lt;&gt;"")) + IF(TRIM(R2989)="",0,LEN(R2989)-LEN(SUBSTITUTE(R2989,",",""))+1)</f>
        <v>0</v>
      </c>
      <c r="N2989" s="242" t="str">
        <f>IF(AND(I2989&lt;&gt;0,I2989&lt;&gt;""),IF(TRIM(SUBSTITUTE(B2989,CHAR(160),""))="","",IF(ISNUMBER(MATCH(TRIM(SUBSTITUTE(B2989,CHAR(160),"")),'Look Up Values'!$B$2:$B$500,0)),"","Origin error")),"")</f>
        <v/>
      </c>
      <c r="O2989" s="242" t="str">
        <f>IF(AND(I2989&lt;&gt;0,I2989&lt;&gt;""),IF(C2989="","",IF(AND(ISNUMBER(--LEFT(C2989,FIND(" ",C2989&amp;" ")-1)),OR(LEN(LEFT(C2989,FIND(" ",C2989&amp;" ")-1))=6,LEN(LEFT(C2989,FIND(" ",C2989&amp;" ")-1))=7),OR(ISNUMBER(MATCH(LEFT(C2989,FIND(" ",C2989&amp;" ")-1),'Look Up Values'!$G$2:$G$1000,0)),ISNUMBER(MATCH(LEFT(C2989,FIND(" ",C2989&amp;" ")-1),'Look Up Values'!$AE$2:$AE$2000,0)))),"","EWC error")),"")</f>
        <v/>
      </c>
      <c r="P2989" s="242" t="str" cm="1">
        <f t="array" ref="P2989">IF(AND(I2989&lt;&gt;0,I2989&lt;&gt;""),IF(D2989="","",IF(ISNUMBER(MATCH(SUBSTITUTE(D2989," ",""),SUBSTITUTE('Look Up Values'!$S$2:$S$120," ",""),0)),"","D&amp;R error")),"")</f>
        <v/>
      </c>
      <c r="Q2989" s="242" t="str" cm="1">
        <f t="array" ref="Q2989">IF(AND(I2989&lt;&gt;0,I2989&lt;&gt;""),IF(G2989="","",IF(ISNUMBER(MATCH(SUBSTITUTE(G2989," ",""),SUBSTITUTE('Look Up Values'!$I$2:$I$10," ",""),0)),"","State error")),"")</f>
        <v/>
      </c>
      <c r="R2989" s="260" t="str">
        <f t="shared" si="93"/>
        <v/>
      </c>
    </row>
    <row r="2990" spans="1:18" ht="15.75">
      <c r="A2990" s="250">
        <v>2983</v>
      </c>
      <c r="B2990" s="198"/>
      <c r="C2990" s="25"/>
      <c r="D2990" s="25"/>
      <c r="E2990" s="25"/>
      <c r="F2990" s="25"/>
      <c r="G2990" s="26"/>
      <c r="H2990" s="27"/>
      <c r="I2990" s="28"/>
      <c r="J2990" s="430"/>
      <c r="K2990" s="48"/>
      <c r="L2990" s="457" t="str">
        <f t="shared" si="92"/>
        <v/>
      </c>
      <c r="M2990" s="245" cm="1">
        <f t="array" ref="M2990">SUMPRODUCT(--(N2990:Q2990&lt;&gt;"")) + IF(TRIM(R2990)="",0,LEN(R2990)-LEN(SUBSTITUTE(R2990,",",""))+1)</f>
        <v>0</v>
      </c>
      <c r="N2990" s="242" t="str">
        <f>IF(AND(I2990&lt;&gt;0,I2990&lt;&gt;""),IF(TRIM(SUBSTITUTE(B2990,CHAR(160),""))="","",IF(ISNUMBER(MATCH(TRIM(SUBSTITUTE(B2990,CHAR(160),"")),'Look Up Values'!$B$2:$B$500,0)),"","Origin error")),"")</f>
        <v/>
      </c>
      <c r="O2990" s="242" t="str">
        <f>IF(AND(I2990&lt;&gt;0,I2990&lt;&gt;""),IF(C2990="","",IF(AND(ISNUMBER(--LEFT(C2990,FIND(" ",C2990&amp;" ")-1)),OR(LEN(LEFT(C2990,FIND(" ",C2990&amp;" ")-1))=6,LEN(LEFT(C2990,FIND(" ",C2990&amp;" ")-1))=7),OR(ISNUMBER(MATCH(LEFT(C2990,FIND(" ",C2990&amp;" ")-1),'Look Up Values'!$G$2:$G$1000,0)),ISNUMBER(MATCH(LEFT(C2990,FIND(" ",C2990&amp;" ")-1),'Look Up Values'!$AE$2:$AE$2000,0)))),"","EWC error")),"")</f>
        <v/>
      </c>
      <c r="P2990" s="242" t="str" cm="1">
        <f t="array" ref="P2990">IF(AND(I2990&lt;&gt;0,I2990&lt;&gt;""),IF(D2990="","",IF(ISNUMBER(MATCH(SUBSTITUTE(D2990," ",""),SUBSTITUTE('Look Up Values'!$S$2:$S$120," ",""),0)),"","D&amp;R error")),"")</f>
        <v/>
      </c>
      <c r="Q2990" s="242" t="str" cm="1">
        <f t="array" ref="Q2990">IF(AND(I2990&lt;&gt;0,I2990&lt;&gt;""),IF(G2990="","",IF(ISNUMBER(MATCH(SUBSTITUTE(G2990," ",""),SUBSTITUTE('Look Up Values'!$I$2:$I$10," ",""),0)),"","State error")),"")</f>
        <v/>
      </c>
      <c r="R2990" s="260" t="str">
        <f t="shared" si="93"/>
        <v/>
      </c>
    </row>
    <row r="2991" spans="1:18" ht="15.75">
      <c r="A2991" s="250">
        <v>2984</v>
      </c>
      <c r="B2991" s="198"/>
      <c r="C2991" s="25"/>
      <c r="D2991" s="25"/>
      <c r="E2991" s="25"/>
      <c r="F2991" s="25"/>
      <c r="G2991" s="26"/>
      <c r="H2991" s="27"/>
      <c r="I2991" s="28"/>
      <c r="J2991" s="430"/>
      <c r="K2991" s="48"/>
      <c r="L2991" s="457" t="str">
        <f t="shared" si="92"/>
        <v/>
      </c>
      <c r="M2991" s="245" cm="1">
        <f t="array" ref="M2991">SUMPRODUCT(--(N2991:Q2991&lt;&gt;"")) + IF(TRIM(R2991)="",0,LEN(R2991)-LEN(SUBSTITUTE(R2991,",",""))+1)</f>
        <v>0</v>
      </c>
      <c r="N2991" s="242" t="str">
        <f>IF(AND(I2991&lt;&gt;0,I2991&lt;&gt;""),IF(TRIM(SUBSTITUTE(B2991,CHAR(160),""))="","",IF(ISNUMBER(MATCH(TRIM(SUBSTITUTE(B2991,CHAR(160),"")),'Look Up Values'!$B$2:$B$500,0)),"","Origin error")),"")</f>
        <v/>
      </c>
      <c r="O2991" s="242" t="str">
        <f>IF(AND(I2991&lt;&gt;0,I2991&lt;&gt;""),IF(C2991="","",IF(AND(ISNUMBER(--LEFT(C2991,FIND(" ",C2991&amp;" ")-1)),OR(LEN(LEFT(C2991,FIND(" ",C2991&amp;" ")-1))=6,LEN(LEFT(C2991,FIND(" ",C2991&amp;" ")-1))=7),OR(ISNUMBER(MATCH(LEFT(C2991,FIND(" ",C2991&amp;" ")-1),'Look Up Values'!$G$2:$G$1000,0)),ISNUMBER(MATCH(LEFT(C2991,FIND(" ",C2991&amp;" ")-1),'Look Up Values'!$AE$2:$AE$2000,0)))),"","EWC error")),"")</f>
        <v/>
      </c>
      <c r="P2991" s="242" t="str" cm="1">
        <f t="array" ref="P2991">IF(AND(I2991&lt;&gt;0,I2991&lt;&gt;""),IF(D2991="","",IF(ISNUMBER(MATCH(SUBSTITUTE(D2991," ",""),SUBSTITUTE('Look Up Values'!$S$2:$S$120," ",""),0)),"","D&amp;R error")),"")</f>
        <v/>
      </c>
      <c r="Q2991" s="242" t="str" cm="1">
        <f t="array" ref="Q2991">IF(AND(I2991&lt;&gt;0,I2991&lt;&gt;""),IF(G2991="","",IF(ISNUMBER(MATCH(SUBSTITUTE(G2991," ",""),SUBSTITUTE('Look Up Values'!$I$2:$I$10," ",""),0)),"","State error")),"")</f>
        <v/>
      </c>
      <c r="R2991" s="260" t="str">
        <f t="shared" si="93"/>
        <v/>
      </c>
    </row>
    <row r="2992" spans="1:18" ht="15.75">
      <c r="A2992" s="250">
        <v>2985</v>
      </c>
      <c r="B2992" s="198"/>
      <c r="C2992" s="25"/>
      <c r="D2992" s="25"/>
      <c r="E2992" s="25"/>
      <c r="F2992" s="25"/>
      <c r="G2992" s="26"/>
      <c r="H2992" s="27"/>
      <c r="I2992" s="28"/>
      <c r="J2992" s="430"/>
      <c r="K2992" s="48"/>
      <c r="L2992" s="457" t="str">
        <f t="shared" si="92"/>
        <v/>
      </c>
      <c r="M2992" s="245" cm="1">
        <f t="array" ref="M2992">SUMPRODUCT(--(N2992:Q2992&lt;&gt;"")) + IF(TRIM(R2992)="",0,LEN(R2992)-LEN(SUBSTITUTE(R2992,",",""))+1)</f>
        <v>0</v>
      </c>
      <c r="N2992" s="242" t="str">
        <f>IF(AND(I2992&lt;&gt;0,I2992&lt;&gt;""),IF(TRIM(SUBSTITUTE(B2992,CHAR(160),""))="","",IF(ISNUMBER(MATCH(TRIM(SUBSTITUTE(B2992,CHAR(160),"")),'Look Up Values'!$B$2:$B$500,0)),"","Origin error")),"")</f>
        <v/>
      </c>
      <c r="O2992" s="242" t="str">
        <f>IF(AND(I2992&lt;&gt;0,I2992&lt;&gt;""),IF(C2992="","",IF(AND(ISNUMBER(--LEFT(C2992,FIND(" ",C2992&amp;" ")-1)),OR(LEN(LEFT(C2992,FIND(" ",C2992&amp;" ")-1))=6,LEN(LEFT(C2992,FIND(" ",C2992&amp;" ")-1))=7),OR(ISNUMBER(MATCH(LEFT(C2992,FIND(" ",C2992&amp;" ")-1),'Look Up Values'!$G$2:$G$1000,0)),ISNUMBER(MATCH(LEFT(C2992,FIND(" ",C2992&amp;" ")-1),'Look Up Values'!$AE$2:$AE$2000,0)))),"","EWC error")),"")</f>
        <v/>
      </c>
      <c r="P2992" s="242" t="str" cm="1">
        <f t="array" ref="P2992">IF(AND(I2992&lt;&gt;0,I2992&lt;&gt;""),IF(D2992="","",IF(ISNUMBER(MATCH(SUBSTITUTE(D2992," ",""),SUBSTITUTE('Look Up Values'!$S$2:$S$120," ",""),0)),"","D&amp;R error")),"")</f>
        <v/>
      </c>
      <c r="Q2992" s="242" t="str" cm="1">
        <f t="array" ref="Q2992">IF(AND(I2992&lt;&gt;0,I2992&lt;&gt;""),IF(G2992="","",IF(ISNUMBER(MATCH(SUBSTITUTE(G2992," ",""),SUBSTITUTE('Look Up Values'!$I$2:$I$10," ",""),0)),"","State error")),"")</f>
        <v/>
      </c>
      <c r="R2992" s="260" t="str">
        <f t="shared" si="93"/>
        <v/>
      </c>
    </row>
    <row r="2993" spans="1:18" ht="15.75">
      <c r="A2993" s="250">
        <v>2986</v>
      </c>
      <c r="B2993" s="198"/>
      <c r="C2993" s="25"/>
      <c r="D2993" s="25"/>
      <c r="E2993" s="25"/>
      <c r="F2993" s="25"/>
      <c r="G2993" s="26"/>
      <c r="H2993" s="27"/>
      <c r="I2993" s="28"/>
      <c r="J2993" s="430"/>
      <c r="K2993" s="48"/>
      <c r="L2993" s="457" t="str">
        <f t="shared" si="92"/>
        <v/>
      </c>
      <c r="M2993" s="245" cm="1">
        <f t="array" ref="M2993">SUMPRODUCT(--(N2993:Q2993&lt;&gt;"")) + IF(TRIM(R2993)="",0,LEN(R2993)-LEN(SUBSTITUTE(R2993,",",""))+1)</f>
        <v>0</v>
      </c>
      <c r="N2993" s="242" t="str">
        <f>IF(AND(I2993&lt;&gt;0,I2993&lt;&gt;""),IF(TRIM(SUBSTITUTE(B2993,CHAR(160),""))="","",IF(ISNUMBER(MATCH(TRIM(SUBSTITUTE(B2993,CHAR(160),"")),'Look Up Values'!$B$2:$B$500,0)),"","Origin error")),"")</f>
        <v/>
      </c>
      <c r="O2993" s="242" t="str">
        <f>IF(AND(I2993&lt;&gt;0,I2993&lt;&gt;""),IF(C2993="","",IF(AND(ISNUMBER(--LEFT(C2993,FIND(" ",C2993&amp;" ")-1)),OR(LEN(LEFT(C2993,FIND(" ",C2993&amp;" ")-1))=6,LEN(LEFT(C2993,FIND(" ",C2993&amp;" ")-1))=7),OR(ISNUMBER(MATCH(LEFT(C2993,FIND(" ",C2993&amp;" ")-1),'Look Up Values'!$G$2:$G$1000,0)),ISNUMBER(MATCH(LEFT(C2993,FIND(" ",C2993&amp;" ")-1),'Look Up Values'!$AE$2:$AE$2000,0)))),"","EWC error")),"")</f>
        <v/>
      </c>
      <c r="P2993" s="242" t="str" cm="1">
        <f t="array" ref="P2993">IF(AND(I2993&lt;&gt;0,I2993&lt;&gt;""),IF(D2993="","",IF(ISNUMBER(MATCH(SUBSTITUTE(D2993," ",""),SUBSTITUTE('Look Up Values'!$S$2:$S$120," ",""),0)),"","D&amp;R error")),"")</f>
        <v/>
      </c>
      <c r="Q2993" s="242" t="str" cm="1">
        <f t="array" ref="Q2993">IF(AND(I2993&lt;&gt;0,I2993&lt;&gt;""),IF(G2993="","",IF(ISNUMBER(MATCH(SUBSTITUTE(G2993," ",""),SUBSTITUTE('Look Up Values'!$I$2:$I$10," ",""),0)),"","State error")),"")</f>
        <v/>
      </c>
      <c r="R2993" s="260" t="str">
        <f t="shared" si="93"/>
        <v/>
      </c>
    </row>
    <row r="2994" spans="1:18" ht="15.75">
      <c r="A2994" s="250">
        <v>2987</v>
      </c>
      <c r="B2994" s="198"/>
      <c r="C2994" s="25"/>
      <c r="D2994" s="25"/>
      <c r="E2994" s="25"/>
      <c r="F2994" s="25"/>
      <c r="G2994" s="26"/>
      <c r="H2994" s="27"/>
      <c r="I2994" s="28"/>
      <c r="J2994" s="430"/>
      <c r="K2994" s="48"/>
      <c r="L2994" s="457" t="str">
        <f t="shared" si="92"/>
        <v/>
      </c>
      <c r="M2994" s="245" cm="1">
        <f t="array" ref="M2994">SUMPRODUCT(--(N2994:Q2994&lt;&gt;"")) + IF(TRIM(R2994)="",0,LEN(R2994)-LEN(SUBSTITUTE(R2994,",",""))+1)</f>
        <v>0</v>
      </c>
      <c r="N2994" s="242" t="str">
        <f>IF(AND(I2994&lt;&gt;0,I2994&lt;&gt;""),IF(TRIM(SUBSTITUTE(B2994,CHAR(160),""))="","",IF(ISNUMBER(MATCH(TRIM(SUBSTITUTE(B2994,CHAR(160),"")),'Look Up Values'!$B$2:$B$500,0)),"","Origin error")),"")</f>
        <v/>
      </c>
      <c r="O2994" s="242" t="str">
        <f>IF(AND(I2994&lt;&gt;0,I2994&lt;&gt;""),IF(C2994="","",IF(AND(ISNUMBER(--LEFT(C2994,FIND(" ",C2994&amp;" ")-1)),OR(LEN(LEFT(C2994,FIND(" ",C2994&amp;" ")-1))=6,LEN(LEFT(C2994,FIND(" ",C2994&amp;" ")-1))=7),OR(ISNUMBER(MATCH(LEFT(C2994,FIND(" ",C2994&amp;" ")-1),'Look Up Values'!$G$2:$G$1000,0)),ISNUMBER(MATCH(LEFT(C2994,FIND(" ",C2994&amp;" ")-1),'Look Up Values'!$AE$2:$AE$2000,0)))),"","EWC error")),"")</f>
        <v/>
      </c>
      <c r="P2994" s="242" t="str" cm="1">
        <f t="array" ref="P2994">IF(AND(I2994&lt;&gt;0,I2994&lt;&gt;""),IF(D2994="","",IF(ISNUMBER(MATCH(SUBSTITUTE(D2994," ",""),SUBSTITUTE('Look Up Values'!$S$2:$S$120," ",""),0)),"","D&amp;R error")),"")</f>
        <v/>
      </c>
      <c r="Q2994" s="242" t="str" cm="1">
        <f t="array" ref="Q2994">IF(AND(I2994&lt;&gt;0,I2994&lt;&gt;""),IF(G2994="","",IF(ISNUMBER(MATCH(SUBSTITUTE(G2994," ",""),SUBSTITUTE('Look Up Values'!$I$2:$I$10," ",""),0)),"","State error")),"")</f>
        <v/>
      </c>
      <c r="R2994" s="260" t="str">
        <f t="shared" si="93"/>
        <v/>
      </c>
    </row>
    <row r="2995" spans="1:18" ht="15.75">
      <c r="A2995" s="250">
        <v>2988</v>
      </c>
      <c r="B2995" s="198"/>
      <c r="C2995" s="25"/>
      <c r="D2995" s="25"/>
      <c r="E2995" s="25"/>
      <c r="F2995" s="25"/>
      <c r="G2995" s="26"/>
      <c r="H2995" s="27"/>
      <c r="I2995" s="28"/>
      <c r="J2995" s="430"/>
      <c r="K2995" s="48"/>
      <c r="L2995" s="457" t="str">
        <f t="shared" si="92"/>
        <v/>
      </c>
      <c r="M2995" s="245" cm="1">
        <f t="array" ref="M2995">SUMPRODUCT(--(N2995:Q2995&lt;&gt;"")) + IF(TRIM(R2995)="",0,LEN(R2995)-LEN(SUBSTITUTE(R2995,",",""))+1)</f>
        <v>0</v>
      </c>
      <c r="N2995" s="242" t="str">
        <f>IF(AND(I2995&lt;&gt;0,I2995&lt;&gt;""),IF(TRIM(SUBSTITUTE(B2995,CHAR(160),""))="","",IF(ISNUMBER(MATCH(TRIM(SUBSTITUTE(B2995,CHAR(160),"")),'Look Up Values'!$B$2:$B$500,0)),"","Origin error")),"")</f>
        <v/>
      </c>
      <c r="O2995" s="242" t="str">
        <f>IF(AND(I2995&lt;&gt;0,I2995&lt;&gt;""),IF(C2995="","",IF(AND(ISNUMBER(--LEFT(C2995,FIND(" ",C2995&amp;" ")-1)),OR(LEN(LEFT(C2995,FIND(" ",C2995&amp;" ")-1))=6,LEN(LEFT(C2995,FIND(" ",C2995&amp;" ")-1))=7),OR(ISNUMBER(MATCH(LEFT(C2995,FIND(" ",C2995&amp;" ")-1),'Look Up Values'!$G$2:$G$1000,0)),ISNUMBER(MATCH(LEFT(C2995,FIND(" ",C2995&amp;" ")-1),'Look Up Values'!$AE$2:$AE$2000,0)))),"","EWC error")),"")</f>
        <v/>
      </c>
      <c r="P2995" s="242" t="str" cm="1">
        <f t="array" ref="P2995">IF(AND(I2995&lt;&gt;0,I2995&lt;&gt;""),IF(D2995="","",IF(ISNUMBER(MATCH(SUBSTITUTE(D2995," ",""),SUBSTITUTE('Look Up Values'!$S$2:$S$120," ",""),0)),"","D&amp;R error")),"")</f>
        <v/>
      </c>
      <c r="Q2995" s="242" t="str" cm="1">
        <f t="array" ref="Q2995">IF(AND(I2995&lt;&gt;0,I2995&lt;&gt;""),IF(G2995="","",IF(ISNUMBER(MATCH(SUBSTITUTE(G2995," ",""),SUBSTITUTE('Look Up Values'!$I$2:$I$10," ",""),0)),"","State error")),"")</f>
        <v/>
      </c>
      <c r="R2995" s="260" t="str">
        <f t="shared" si="93"/>
        <v/>
      </c>
    </row>
    <row r="2996" spans="1:18" ht="15.75">
      <c r="A2996" s="250">
        <v>2989</v>
      </c>
      <c r="B2996" s="198"/>
      <c r="C2996" s="25"/>
      <c r="D2996" s="25"/>
      <c r="E2996" s="25"/>
      <c r="F2996" s="25"/>
      <c r="G2996" s="26"/>
      <c r="H2996" s="27"/>
      <c r="I2996" s="28"/>
      <c r="J2996" s="430"/>
      <c r="K2996" s="48"/>
      <c r="L2996" s="457" t="str">
        <f t="shared" si="92"/>
        <v/>
      </c>
      <c r="M2996" s="245" cm="1">
        <f t="array" ref="M2996">SUMPRODUCT(--(N2996:Q2996&lt;&gt;"")) + IF(TRIM(R2996)="",0,LEN(R2996)-LEN(SUBSTITUTE(R2996,",",""))+1)</f>
        <v>0</v>
      </c>
      <c r="N2996" s="242" t="str">
        <f>IF(AND(I2996&lt;&gt;0,I2996&lt;&gt;""),IF(TRIM(SUBSTITUTE(B2996,CHAR(160),""))="","",IF(ISNUMBER(MATCH(TRIM(SUBSTITUTE(B2996,CHAR(160),"")),'Look Up Values'!$B$2:$B$500,0)),"","Origin error")),"")</f>
        <v/>
      </c>
      <c r="O2996" s="242" t="str">
        <f>IF(AND(I2996&lt;&gt;0,I2996&lt;&gt;""),IF(C2996="","",IF(AND(ISNUMBER(--LEFT(C2996,FIND(" ",C2996&amp;" ")-1)),OR(LEN(LEFT(C2996,FIND(" ",C2996&amp;" ")-1))=6,LEN(LEFT(C2996,FIND(" ",C2996&amp;" ")-1))=7),OR(ISNUMBER(MATCH(LEFT(C2996,FIND(" ",C2996&amp;" ")-1),'Look Up Values'!$G$2:$G$1000,0)),ISNUMBER(MATCH(LEFT(C2996,FIND(" ",C2996&amp;" ")-1),'Look Up Values'!$AE$2:$AE$2000,0)))),"","EWC error")),"")</f>
        <v/>
      </c>
      <c r="P2996" s="242" t="str" cm="1">
        <f t="array" ref="P2996">IF(AND(I2996&lt;&gt;0,I2996&lt;&gt;""),IF(D2996="","",IF(ISNUMBER(MATCH(SUBSTITUTE(D2996," ",""),SUBSTITUTE('Look Up Values'!$S$2:$S$120," ",""),0)),"","D&amp;R error")),"")</f>
        <v/>
      </c>
      <c r="Q2996" s="242" t="str" cm="1">
        <f t="array" ref="Q2996">IF(AND(I2996&lt;&gt;0,I2996&lt;&gt;""),IF(G2996="","",IF(ISNUMBER(MATCH(SUBSTITUTE(G2996," ",""),SUBSTITUTE('Look Up Values'!$I$2:$I$10," ",""),0)),"","State error")),"")</f>
        <v/>
      </c>
      <c r="R2996" s="260" t="str">
        <f t="shared" si="93"/>
        <v/>
      </c>
    </row>
    <row r="2997" spans="1:18" ht="15.75">
      <c r="A2997" s="250">
        <v>2990</v>
      </c>
      <c r="B2997" s="198"/>
      <c r="C2997" s="25"/>
      <c r="D2997" s="25"/>
      <c r="E2997" s="25"/>
      <c r="F2997" s="25"/>
      <c r="G2997" s="26"/>
      <c r="H2997" s="27"/>
      <c r="I2997" s="28"/>
      <c r="J2997" s="430"/>
      <c r="K2997" s="48"/>
      <c r="L2997" s="457" t="str">
        <f t="shared" si="92"/>
        <v/>
      </c>
      <c r="M2997" s="245" cm="1">
        <f t="array" ref="M2997">SUMPRODUCT(--(N2997:Q2997&lt;&gt;"")) + IF(TRIM(R2997)="",0,LEN(R2997)-LEN(SUBSTITUTE(R2997,",",""))+1)</f>
        <v>0</v>
      </c>
      <c r="N2997" s="242" t="str">
        <f>IF(AND(I2997&lt;&gt;0,I2997&lt;&gt;""),IF(TRIM(SUBSTITUTE(B2997,CHAR(160),""))="","",IF(ISNUMBER(MATCH(TRIM(SUBSTITUTE(B2997,CHAR(160),"")),'Look Up Values'!$B$2:$B$500,0)),"","Origin error")),"")</f>
        <v/>
      </c>
      <c r="O2997" s="242" t="str">
        <f>IF(AND(I2997&lt;&gt;0,I2997&lt;&gt;""),IF(C2997="","",IF(AND(ISNUMBER(--LEFT(C2997,FIND(" ",C2997&amp;" ")-1)),OR(LEN(LEFT(C2997,FIND(" ",C2997&amp;" ")-1))=6,LEN(LEFT(C2997,FIND(" ",C2997&amp;" ")-1))=7),OR(ISNUMBER(MATCH(LEFT(C2997,FIND(" ",C2997&amp;" ")-1),'Look Up Values'!$G$2:$G$1000,0)),ISNUMBER(MATCH(LEFT(C2997,FIND(" ",C2997&amp;" ")-1),'Look Up Values'!$AE$2:$AE$2000,0)))),"","EWC error")),"")</f>
        <v/>
      </c>
      <c r="P2997" s="242" t="str" cm="1">
        <f t="array" ref="P2997">IF(AND(I2997&lt;&gt;0,I2997&lt;&gt;""),IF(D2997="","",IF(ISNUMBER(MATCH(SUBSTITUTE(D2997," ",""),SUBSTITUTE('Look Up Values'!$S$2:$S$120," ",""),0)),"","D&amp;R error")),"")</f>
        <v/>
      </c>
      <c r="Q2997" s="242" t="str" cm="1">
        <f t="array" ref="Q2997">IF(AND(I2997&lt;&gt;0,I2997&lt;&gt;""),IF(G2997="","",IF(ISNUMBER(MATCH(SUBSTITUTE(G2997," ",""),SUBSTITUTE('Look Up Values'!$I$2:$I$10," ",""),0)),"","State error")),"")</f>
        <v/>
      </c>
      <c r="R2997" s="260" t="str">
        <f t="shared" si="93"/>
        <v/>
      </c>
    </row>
    <row r="2998" spans="1:18" ht="15.75">
      <c r="A2998" s="250">
        <v>2991</v>
      </c>
      <c r="B2998" s="198"/>
      <c r="C2998" s="25"/>
      <c r="D2998" s="25"/>
      <c r="E2998" s="25"/>
      <c r="F2998" s="25"/>
      <c r="G2998" s="26"/>
      <c r="H2998" s="27"/>
      <c r="I2998" s="28"/>
      <c r="J2998" s="430"/>
      <c r="K2998" s="48"/>
      <c r="L2998" s="457" t="str">
        <f t="shared" si="92"/>
        <v/>
      </c>
      <c r="M2998" s="245" cm="1">
        <f t="array" ref="M2998">SUMPRODUCT(--(N2998:Q2998&lt;&gt;"")) + IF(TRIM(R2998)="",0,LEN(R2998)-LEN(SUBSTITUTE(R2998,",",""))+1)</f>
        <v>0</v>
      </c>
      <c r="N2998" s="242" t="str">
        <f>IF(AND(I2998&lt;&gt;0,I2998&lt;&gt;""),IF(TRIM(SUBSTITUTE(B2998,CHAR(160),""))="","",IF(ISNUMBER(MATCH(TRIM(SUBSTITUTE(B2998,CHAR(160),"")),'Look Up Values'!$B$2:$B$500,0)),"","Origin error")),"")</f>
        <v/>
      </c>
      <c r="O2998" s="242" t="str">
        <f>IF(AND(I2998&lt;&gt;0,I2998&lt;&gt;""),IF(C2998="","",IF(AND(ISNUMBER(--LEFT(C2998,FIND(" ",C2998&amp;" ")-1)),OR(LEN(LEFT(C2998,FIND(" ",C2998&amp;" ")-1))=6,LEN(LEFT(C2998,FIND(" ",C2998&amp;" ")-1))=7),OR(ISNUMBER(MATCH(LEFT(C2998,FIND(" ",C2998&amp;" ")-1),'Look Up Values'!$G$2:$G$1000,0)),ISNUMBER(MATCH(LEFT(C2998,FIND(" ",C2998&amp;" ")-1),'Look Up Values'!$AE$2:$AE$2000,0)))),"","EWC error")),"")</f>
        <v/>
      </c>
      <c r="P2998" s="242" t="str" cm="1">
        <f t="array" ref="P2998">IF(AND(I2998&lt;&gt;0,I2998&lt;&gt;""),IF(D2998="","",IF(ISNUMBER(MATCH(SUBSTITUTE(D2998," ",""),SUBSTITUTE('Look Up Values'!$S$2:$S$120," ",""),0)),"","D&amp;R error")),"")</f>
        <v/>
      </c>
      <c r="Q2998" s="242" t="str" cm="1">
        <f t="array" ref="Q2998">IF(AND(I2998&lt;&gt;0,I2998&lt;&gt;""),IF(G2998="","",IF(ISNUMBER(MATCH(SUBSTITUTE(G2998," ",""),SUBSTITUTE('Look Up Values'!$I$2:$I$10," ",""),0)),"","State error")),"")</f>
        <v/>
      </c>
      <c r="R2998" s="260" t="str">
        <f t="shared" si="93"/>
        <v/>
      </c>
    </row>
    <row r="2999" spans="1:18" ht="15.75">
      <c r="A2999" s="250">
        <v>2992</v>
      </c>
      <c r="B2999" s="198"/>
      <c r="C2999" s="25"/>
      <c r="D2999" s="25"/>
      <c r="E2999" s="25"/>
      <c r="F2999" s="25"/>
      <c r="G2999" s="26"/>
      <c r="H2999" s="27"/>
      <c r="I2999" s="28"/>
      <c r="J2999" s="430"/>
      <c r="K2999" s="48"/>
      <c r="L2999" s="457" t="str">
        <f t="shared" si="92"/>
        <v/>
      </c>
      <c r="M2999" s="245" cm="1">
        <f t="array" ref="M2999">SUMPRODUCT(--(N2999:Q2999&lt;&gt;"")) + IF(TRIM(R2999)="",0,LEN(R2999)-LEN(SUBSTITUTE(R2999,",",""))+1)</f>
        <v>0</v>
      </c>
      <c r="N2999" s="242" t="str">
        <f>IF(AND(I2999&lt;&gt;0,I2999&lt;&gt;""),IF(TRIM(SUBSTITUTE(B2999,CHAR(160),""))="","",IF(ISNUMBER(MATCH(TRIM(SUBSTITUTE(B2999,CHAR(160),"")),'Look Up Values'!$B$2:$B$500,0)),"","Origin error")),"")</f>
        <v/>
      </c>
      <c r="O2999" s="242" t="str">
        <f>IF(AND(I2999&lt;&gt;0,I2999&lt;&gt;""),IF(C2999="","",IF(AND(ISNUMBER(--LEFT(C2999,FIND(" ",C2999&amp;" ")-1)),OR(LEN(LEFT(C2999,FIND(" ",C2999&amp;" ")-1))=6,LEN(LEFT(C2999,FIND(" ",C2999&amp;" ")-1))=7),OR(ISNUMBER(MATCH(LEFT(C2999,FIND(" ",C2999&amp;" ")-1),'Look Up Values'!$G$2:$G$1000,0)),ISNUMBER(MATCH(LEFT(C2999,FIND(" ",C2999&amp;" ")-1),'Look Up Values'!$AE$2:$AE$2000,0)))),"","EWC error")),"")</f>
        <v/>
      </c>
      <c r="P2999" s="242" t="str" cm="1">
        <f t="array" ref="P2999">IF(AND(I2999&lt;&gt;0,I2999&lt;&gt;""),IF(D2999="","",IF(ISNUMBER(MATCH(SUBSTITUTE(D2999," ",""),SUBSTITUTE('Look Up Values'!$S$2:$S$120," ",""),0)),"","D&amp;R error")),"")</f>
        <v/>
      </c>
      <c r="Q2999" s="242" t="str" cm="1">
        <f t="array" ref="Q2999">IF(AND(I2999&lt;&gt;0,I2999&lt;&gt;""),IF(G2999="","",IF(ISNUMBER(MATCH(SUBSTITUTE(G2999," ",""),SUBSTITUTE('Look Up Values'!$I$2:$I$10," ",""),0)),"","State error")),"")</f>
        <v/>
      </c>
      <c r="R2999" s="260" t="str">
        <f t="shared" si="93"/>
        <v/>
      </c>
    </row>
    <row r="3000" spans="1:18" ht="15.75">
      <c r="A3000" s="250">
        <v>2993</v>
      </c>
      <c r="B3000" s="198"/>
      <c r="C3000" s="25"/>
      <c r="D3000" s="25"/>
      <c r="E3000" s="25"/>
      <c r="F3000" s="25"/>
      <c r="G3000" s="26"/>
      <c r="H3000" s="27"/>
      <c r="I3000" s="28"/>
      <c r="J3000" s="430"/>
      <c r="K3000" s="48"/>
      <c r="L3000" s="457" t="str">
        <f t="shared" si="92"/>
        <v/>
      </c>
      <c r="M3000" s="245" cm="1">
        <f t="array" ref="M3000">SUMPRODUCT(--(N3000:Q3000&lt;&gt;"")) + IF(TRIM(R3000)="",0,LEN(R3000)-LEN(SUBSTITUTE(R3000,",",""))+1)</f>
        <v>0</v>
      </c>
      <c r="N3000" s="242" t="str">
        <f>IF(AND(I3000&lt;&gt;0,I3000&lt;&gt;""),IF(TRIM(SUBSTITUTE(B3000,CHAR(160),""))="","",IF(ISNUMBER(MATCH(TRIM(SUBSTITUTE(B3000,CHAR(160),"")),'Look Up Values'!$B$2:$B$500,0)),"","Origin error")),"")</f>
        <v/>
      </c>
      <c r="O3000" s="242" t="str">
        <f>IF(AND(I3000&lt;&gt;0,I3000&lt;&gt;""),IF(C3000="","",IF(AND(ISNUMBER(--LEFT(C3000,FIND(" ",C3000&amp;" ")-1)),OR(LEN(LEFT(C3000,FIND(" ",C3000&amp;" ")-1))=6,LEN(LEFT(C3000,FIND(" ",C3000&amp;" ")-1))=7),OR(ISNUMBER(MATCH(LEFT(C3000,FIND(" ",C3000&amp;" ")-1),'Look Up Values'!$G$2:$G$1000,0)),ISNUMBER(MATCH(LEFT(C3000,FIND(" ",C3000&amp;" ")-1),'Look Up Values'!$AE$2:$AE$2000,0)))),"","EWC error")),"")</f>
        <v/>
      </c>
      <c r="P3000" s="242" t="str" cm="1">
        <f t="array" ref="P3000">IF(AND(I3000&lt;&gt;0,I3000&lt;&gt;""),IF(D3000="","",IF(ISNUMBER(MATCH(SUBSTITUTE(D3000," ",""),SUBSTITUTE('Look Up Values'!$S$2:$S$120," ",""),0)),"","D&amp;R error")),"")</f>
        <v/>
      </c>
      <c r="Q3000" s="242" t="str" cm="1">
        <f t="array" ref="Q3000">IF(AND(I3000&lt;&gt;0,I3000&lt;&gt;""),IF(G3000="","",IF(ISNUMBER(MATCH(SUBSTITUTE(G3000," ",""),SUBSTITUTE('Look Up Values'!$I$2:$I$10," ",""),0)),"","State error")),"")</f>
        <v/>
      </c>
      <c r="R3000" s="260" t="str">
        <f t="shared" si="93"/>
        <v/>
      </c>
    </row>
    <row r="3001" spans="1:18" ht="15.75">
      <c r="A3001" s="250">
        <v>2994</v>
      </c>
      <c r="B3001" s="198"/>
      <c r="C3001" s="25"/>
      <c r="D3001" s="25"/>
      <c r="E3001" s="25"/>
      <c r="F3001" s="25"/>
      <c r="G3001" s="26"/>
      <c r="H3001" s="27"/>
      <c r="I3001" s="28"/>
      <c r="J3001" s="430"/>
      <c r="K3001" s="48"/>
      <c r="L3001" s="457" t="str">
        <f t="shared" si="92"/>
        <v/>
      </c>
      <c r="M3001" s="245" cm="1">
        <f t="array" ref="M3001">SUMPRODUCT(--(N3001:Q3001&lt;&gt;"")) + IF(TRIM(R3001)="",0,LEN(R3001)-LEN(SUBSTITUTE(R3001,",",""))+1)</f>
        <v>0</v>
      </c>
      <c r="N3001" s="242" t="str">
        <f>IF(AND(I3001&lt;&gt;0,I3001&lt;&gt;""),IF(TRIM(SUBSTITUTE(B3001,CHAR(160),""))="","",IF(ISNUMBER(MATCH(TRIM(SUBSTITUTE(B3001,CHAR(160),"")),'Look Up Values'!$B$2:$B$500,0)),"","Origin error")),"")</f>
        <v/>
      </c>
      <c r="O3001" s="242" t="str">
        <f>IF(AND(I3001&lt;&gt;0,I3001&lt;&gt;""),IF(C3001="","",IF(AND(ISNUMBER(--LEFT(C3001,FIND(" ",C3001&amp;" ")-1)),OR(LEN(LEFT(C3001,FIND(" ",C3001&amp;" ")-1))=6,LEN(LEFT(C3001,FIND(" ",C3001&amp;" ")-1))=7),OR(ISNUMBER(MATCH(LEFT(C3001,FIND(" ",C3001&amp;" ")-1),'Look Up Values'!$G$2:$G$1000,0)),ISNUMBER(MATCH(LEFT(C3001,FIND(" ",C3001&amp;" ")-1),'Look Up Values'!$AE$2:$AE$2000,0)))),"","EWC error")),"")</f>
        <v/>
      </c>
      <c r="P3001" s="242" t="str" cm="1">
        <f t="array" ref="P3001">IF(AND(I3001&lt;&gt;0,I3001&lt;&gt;""),IF(D3001="","",IF(ISNUMBER(MATCH(SUBSTITUTE(D3001," ",""),SUBSTITUTE('Look Up Values'!$S$2:$S$120," ",""),0)),"","D&amp;R error")),"")</f>
        <v/>
      </c>
      <c r="Q3001" s="242" t="str" cm="1">
        <f t="array" ref="Q3001">IF(AND(I3001&lt;&gt;0,I3001&lt;&gt;""),IF(G3001="","",IF(ISNUMBER(MATCH(SUBSTITUTE(G3001," ",""),SUBSTITUTE('Look Up Values'!$I$2:$I$10," ",""),0)),"","State error")),"")</f>
        <v/>
      </c>
      <c r="R3001" s="260" t="str">
        <f t="shared" si="93"/>
        <v/>
      </c>
    </row>
    <row r="3002" spans="1:18" ht="15.75">
      <c r="A3002" s="250">
        <v>2995</v>
      </c>
      <c r="B3002" s="198"/>
      <c r="C3002" s="25"/>
      <c r="D3002" s="25"/>
      <c r="E3002" s="25"/>
      <c r="F3002" s="25"/>
      <c r="G3002" s="26"/>
      <c r="H3002" s="27"/>
      <c r="I3002" s="28"/>
      <c r="J3002" s="430"/>
      <c r="K3002" s="48"/>
      <c r="L3002" s="457" t="str">
        <f t="shared" si="92"/>
        <v/>
      </c>
      <c r="M3002" s="245" cm="1">
        <f t="array" ref="M3002">SUMPRODUCT(--(N3002:Q3002&lt;&gt;"")) + IF(TRIM(R3002)="",0,LEN(R3002)-LEN(SUBSTITUTE(R3002,",",""))+1)</f>
        <v>0</v>
      </c>
      <c r="N3002" s="242" t="str">
        <f>IF(AND(I3002&lt;&gt;0,I3002&lt;&gt;""),IF(TRIM(SUBSTITUTE(B3002,CHAR(160),""))="","",IF(ISNUMBER(MATCH(TRIM(SUBSTITUTE(B3002,CHAR(160),"")),'Look Up Values'!$B$2:$B$500,0)),"","Origin error")),"")</f>
        <v/>
      </c>
      <c r="O3002" s="242" t="str">
        <f>IF(AND(I3002&lt;&gt;0,I3002&lt;&gt;""),IF(C3002="","",IF(AND(ISNUMBER(--LEFT(C3002,FIND(" ",C3002&amp;" ")-1)),OR(LEN(LEFT(C3002,FIND(" ",C3002&amp;" ")-1))=6,LEN(LEFT(C3002,FIND(" ",C3002&amp;" ")-1))=7),OR(ISNUMBER(MATCH(LEFT(C3002,FIND(" ",C3002&amp;" ")-1),'Look Up Values'!$G$2:$G$1000,0)),ISNUMBER(MATCH(LEFT(C3002,FIND(" ",C3002&amp;" ")-1),'Look Up Values'!$AE$2:$AE$2000,0)))),"","EWC error")),"")</f>
        <v/>
      </c>
      <c r="P3002" s="242" t="str" cm="1">
        <f t="array" ref="P3002">IF(AND(I3002&lt;&gt;0,I3002&lt;&gt;""),IF(D3002="","",IF(ISNUMBER(MATCH(SUBSTITUTE(D3002," ",""),SUBSTITUTE('Look Up Values'!$S$2:$S$120," ",""),0)),"","D&amp;R error")),"")</f>
        <v/>
      </c>
      <c r="Q3002" s="242" t="str" cm="1">
        <f t="array" ref="Q3002">IF(AND(I3002&lt;&gt;0,I3002&lt;&gt;""),IF(G3002="","",IF(ISNUMBER(MATCH(SUBSTITUTE(G3002," ",""),SUBSTITUTE('Look Up Values'!$I$2:$I$10," ",""),0)),"","State error")),"")</f>
        <v/>
      </c>
      <c r="R3002" s="260" t="str">
        <f t="shared" si="93"/>
        <v/>
      </c>
    </row>
    <row r="3003" spans="1:18" ht="15.75">
      <c r="A3003" s="250">
        <v>2996</v>
      </c>
      <c r="B3003" s="198"/>
      <c r="C3003" s="25"/>
      <c r="D3003" s="25"/>
      <c r="E3003" s="25"/>
      <c r="F3003" s="25"/>
      <c r="G3003" s="26"/>
      <c r="H3003" s="27"/>
      <c r="I3003" s="28"/>
      <c r="J3003" s="430"/>
      <c r="K3003" s="48"/>
      <c r="L3003" s="457" t="str">
        <f t="shared" si="92"/>
        <v/>
      </c>
      <c r="M3003" s="245" cm="1">
        <f t="array" ref="M3003">SUMPRODUCT(--(N3003:Q3003&lt;&gt;"")) + IF(TRIM(R3003)="",0,LEN(R3003)-LEN(SUBSTITUTE(R3003,",",""))+1)</f>
        <v>0</v>
      </c>
      <c r="N3003" s="242" t="str">
        <f>IF(AND(I3003&lt;&gt;0,I3003&lt;&gt;""),IF(TRIM(SUBSTITUTE(B3003,CHAR(160),""))="","",IF(ISNUMBER(MATCH(TRIM(SUBSTITUTE(B3003,CHAR(160),"")),'Look Up Values'!$B$2:$B$500,0)),"","Origin error")),"")</f>
        <v/>
      </c>
      <c r="O3003" s="242" t="str">
        <f>IF(AND(I3003&lt;&gt;0,I3003&lt;&gt;""),IF(C3003="","",IF(AND(ISNUMBER(--LEFT(C3003,FIND(" ",C3003&amp;" ")-1)),OR(LEN(LEFT(C3003,FIND(" ",C3003&amp;" ")-1))=6,LEN(LEFT(C3003,FIND(" ",C3003&amp;" ")-1))=7),OR(ISNUMBER(MATCH(LEFT(C3003,FIND(" ",C3003&amp;" ")-1),'Look Up Values'!$G$2:$G$1000,0)),ISNUMBER(MATCH(LEFT(C3003,FIND(" ",C3003&amp;" ")-1),'Look Up Values'!$AE$2:$AE$2000,0)))),"","EWC error")),"")</f>
        <v/>
      </c>
      <c r="P3003" s="242" t="str" cm="1">
        <f t="array" ref="P3003">IF(AND(I3003&lt;&gt;0,I3003&lt;&gt;""),IF(D3003="","",IF(ISNUMBER(MATCH(SUBSTITUTE(D3003," ",""),SUBSTITUTE('Look Up Values'!$S$2:$S$120," ",""),0)),"","D&amp;R error")),"")</f>
        <v/>
      </c>
      <c r="Q3003" s="242" t="str" cm="1">
        <f t="array" ref="Q3003">IF(AND(I3003&lt;&gt;0,I3003&lt;&gt;""),IF(G3003="","",IF(ISNUMBER(MATCH(SUBSTITUTE(G3003," ",""),SUBSTITUTE('Look Up Values'!$I$2:$I$10," ",""),0)),"","State error")),"")</f>
        <v/>
      </c>
      <c r="R3003" s="260" t="str">
        <f t="shared" si="93"/>
        <v/>
      </c>
    </row>
    <row r="3004" spans="1:18" ht="15.75">
      <c r="A3004" s="250">
        <v>2997</v>
      </c>
      <c r="B3004" s="198"/>
      <c r="C3004" s="25"/>
      <c r="D3004" s="25"/>
      <c r="E3004" s="25"/>
      <c r="F3004" s="25"/>
      <c r="G3004" s="26"/>
      <c r="H3004" s="27"/>
      <c r="I3004" s="28"/>
      <c r="J3004" s="430"/>
      <c r="K3004" s="48"/>
      <c r="L3004" s="457" t="str">
        <f t="shared" si="92"/>
        <v/>
      </c>
      <c r="M3004" s="245" cm="1">
        <f t="array" ref="M3004">SUMPRODUCT(--(N3004:Q3004&lt;&gt;"")) + IF(TRIM(R3004)="",0,LEN(R3004)-LEN(SUBSTITUTE(R3004,",",""))+1)</f>
        <v>0</v>
      </c>
      <c r="N3004" s="242" t="str">
        <f>IF(AND(I3004&lt;&gt;0,I3004&lt;&gt;""),IF(TRIM(SUBSTITUTE(B3004,CHAR(160),""))="","",IF(ISNUMBER(MATCH(TRIM(SUBSTITUTE(B3004,CHAR(160),"")),'Look Up Values'!$B$2:$B$500,0)),"","Origin error")),"")</f>
        <v/>
      </c>
      <c r="O3004" s="242" t="str">
        <f>IF(AND(I3004&lt;&gt;0,I3004&lt;&gt;""),IF(C3004="","",IF(AND(ISNUMBER(--LEFT(C3004,FIND(" ",C3004&amp;" ")-1)),OR(LEN(LEFT(C3004,FIND(" ",C3004&amp;" ")-1))=6,LEN(LEFT(C3004,FIND(" ",C3004&amp;" ")-1))=7),OR(ISNUMBER(MATCH(LEFT(C3004,FIND(" ",C3004&amp;" ")-1),'Look Up Values'!$G$2:$G$1000,0)),ISNUMBER(MATCH(LEFT(C3004,FIND(" ",C3004&amp;" ")-1),'Look Up Values'!$AE$2:$AE$2000,0)))),"","EWC error")),"")</f>
        <v/>
      </c>
      <c r="P3004" s="242" t="str" cm="1">
        <f t="array" ref="P3004">IF(AND(I3004&lt;&gt;0,I3004&lt;&gt;""),IF(D3004="","",IF(ISNUMBER(MATCH(SUBSTITUTE(D3004," ",""),SUBSTITUTE('Look Up Values'!$S$2:$S$120," ",""),0)),"","D&amp;R error")),"")</f>
        <v/>
      </c>
      <c r="Q3004" s="242" t="str" cm="1">
        <f t="array" ref="Q3004">IF(AND(I3004&lt;&gt;0,I3004&lt;&gt;""),IF(G3004="","",IF(ISNUMBER(MATCH(SUBSTITUTE(G3004," ",""),SUBSTITUTE('Look Up Values'!$I$2:$I$10," ",""),0)),"","State error")),"")</f>
        <v/>
      </c>
      <c r="R3004" s="260" t="str">
        <f t="shared" si="93"/>
        <v/>
      </c>
    </row>
    <row r="3005" spans="1:18" ht="15.75">
      <c r="A3005" s="250">
        <v>2998</v>
      </c>
      <c r="B3005" s="198"/>
      <c r="C3005" s="25"/>
      <c r="D3005" s="25"/>
      <c r="E3005" s="25"/>
      <c r="F3005" s="25"/>
      <c r="G3005" s="26"/>
      <c r="H3005" s="27"/>
      <c r="I3005" s="28"/>
      <c r="J3005" s="430"/>
      <c r="K3005" s="48"/>
      <c r="L3005" s="457" t="str">
        <f t="shared" si="92"/>
        <v/>
      </c>
      <c r="M3005" s="245" cm="1">
        <f t="array" ref="M3005">SUMPRODUCT(--(N3005:Q3005&lt;&gt;"")) + IF(TRIM(R3005)="",0,LEN(R3005)-LEN(SUBSTITUTE(R3005,",",""))+1)</f>
        <v>0</v>
      </c>
      <c r="N3005" s="242" t="str">
        <f>IF(AND(I3005&lt;&gt;0,I3005&lt;&gt;""),IF(TRIM(SUBSTITUTE(B3005,CHAR(160),""))="","",IF(ISNUMBER(MATCH(TRIM(SUBSTITUTE(B3005,CHAR(160),"")),'Look Up Values'!$B$2:$B$500,0)),"","Origin error")),"")</f>
        <v/>
      </c>
      <c r="O3005" s="242" t="str">
        <f>IF(AND(I3005&lt;&gt;0,I3005&lt;&gt;""),IF(C3005="","",IF(AND(ISNUMBER(--LEFT(C3005,FIND(" ",C3005&amp;" ")-1)),OR(LEN(LEFT(C3005,FIND(" ",C3005&amp;" ")-1))=6,LEN(LEFT(C3005,FIND(" ",C3005&amp;" ")-1))=7),OR(ISNUMBER(MATCH(LEFT(C3005,FIND(" ",C3005&amp;" ")-1),'Look Up Values'!$G$2:$G$1000,0)),ISNUMBER(MATCH(LEFT(C3005,FIND(" ",C3005&amp;" ")-1),'Look Up Values'!$AE$2:$AE$2000,0)))),"","EWC error")),"")</f>
        <v/>
      </c>
      <c r="P3005" s="242" t="str" cm="1">
        <f t="array" ref="P3005">IF(AND(I3005&lt;&gt;0,I3005&lt;&gt;""),IF(D3005="","",IF(ISNUMBER(MATCH(SUBSTITUTE(D3005," ",""),SUBSTITUTE('Look Up Values'!$S$2:$S$120," ",""),0)),"","D&amp;R error")),"")</f>
        <v/>
      </c>
      <c r="Q3005" s="242" t="str" cm="1">
        <f t="array" ref="Q3005">IF(AND(I3005&lt;&gt;0,I3005&lt;&gt;""),IF(G3005="","",IF(ISNUMBER(MATCH(SUBSTITUTE(G3005," ",""),SUBSTITUTE('Look Up Values'!$I$2:$I$10," ",""),0)),"","State error")),"")</f>
        <v/>
      </c>
      <c r="R3005" s="260" t="str">
        <f t="shared" si="93"/>
        <v/>
      </c>
    </row>
    <row r="3006" spans="1:18" ht="15.75">
      <c r="A3006" s="250">
        <v>2999</v>
      </c>
      <c r="B3006" s="198"/>
      <c r="C3006" s="25"/>
      <c r="D3006" s="25"/>
      <c r="E3006" s="25"/>
      <c r="F3006" s="25"/>
      <c r="G3006" s="26"/>
      <c r="H3006" s="27"/>
      <c r="I3006" s="28"/>
      <c r="J3006" s="430"/>
      <c r="K3006" s="48"/>
      <c r="L3006" s="457" t="str">
        <f t="shared" si="92"/>
        <v/>
      </c>
      <c r="M3006" s="245" cm="1">
        <f t="array" ref="M3006">SUMPRODUCT(--(N3006:Q3006&lt;&gt;"")) + IF(TRIM(R3006)="",0,LEN(R3006)-LEN(SUBSTITUTE(R3006,",",""))+1)</f>
        <v>0</v>
      </c>
      <c r="N3006" s="242" t="str">
        <f>IF(AND(I3006&lt;&gt;0,I3006&lt;&gt;""),IF(TRIM(SUBSTITUTE(B3006,CHAR(160),""))="","",IF(ISNUMBER(MATCH(TRIM(SUBSTITUTE(B3006,CHAR(160),"")),'Look Up Values'!$B$2:$B$500,0)),"","Origin error")),"")</f>
        <v/>
      </c>
      <c r="O3006" s="242" t="str">
        <f>IF(AND(I3006&lt;&gt;0,I3006&lt;&gt;""),IF(C3006="","",IF(AND(ISNUMBER(--LEFT(C3006,FIND(" ",C3006&amp;" ")-1)),OR(LEN(LEFT(C3006,FIND(" ",C3006&amp;" ")-1))=6,LEN(LEFT(C3006,FIND(" ",C3006&amp;" ")-1))=7),OR(ISNUMBER(MATCH(LEFT(C3006,FIND(" ",C3006&amp;" ")-1),'Look Up Values'!$G$2:$G$1000,0)),ISNUMBER(MATCH(LEFT(C3006,FIND(" ",C3006&amp;" ")-1),'Look Up Values'!$AE$2:$AE$2000,0)))),"","EWC error")),"")</f>
        <v/>
      </c>
      <c r="P3006" s="242" t="str" cm="1">
        <f t="array" ref="P3006">IF(AND(I3006&lt;&gt;0,I3006&lt;&gt;""),IF(D3006="","",IF(ISNUMBER(MATCH(SUBSTITUTE(D3006," ",""),SUBSTITUTE('Look Up Values'!$S$2:$S$120," ",""),0)),"","D&amp;R error")),"")</f>
        <v/>
      </c>
      <c r="Q3006" s="242" t="str" cm="1">
        <f t="array" ref="Q3006">IF(AND(I3006&lt;&gt;0,I3006&lt;&gt;""),IF(G3006="","",IF(ISNUMBER(MATCH(SUBSTITUTE(G3006," ",""),SUBSTITUTE('Look Up Values'!$I$2:$I$10," ",""),0)),"","State error")),"")</f>
        <v/>
      </c>
      <c r="R3006" s="260" t="str">
        <f t="shared" si="93"/>
        <v/>
      </c>
    </row>
    <row r="3007" spans="1:18" ht="15.75">
      <c r="A3007" s="250">
        <v>3000</v>
      </c>
      <c r="B3007" s="198"/>
      <c r="C3007" s="25"/>
      <c r="D3007" s="25"/>
      <c r="E3007" s="25"/>
      <c r="F3007" s="25"/>
      <c r="G3007" s="26"/>
      <c r="H3007" s="27"/>
      <c r="I3007" s="28"/>
      <c r="J3007" s="430"/>
      <c r="K3007" s="48"/>
      <c r="L3007" s="457" t="str">
        <f t="shared" si="92"/>
        <v/>
      </c>
      <c r="M3007" s="245" cm="1">
        <f t="array" ref="M3007">SUMPRODUCT(--(N3007:Q3007&lt;&gt;"")) + IF(TRIM(R3007)="",0,LEN(R3007)-LEN(SUBSTITUTE(R3007,",",""))+1)</f>
        <v>0</v>
      </c>
      <c r="N3007" s="242" t="str">
        <f>IF(AND(I3007&lt;&gt;0,I3007&lt;&gt;""),IF(TRIM(SUBSTITUTE(B3007,CHAR(160),""))="","",IF(ISNUMBER(MATCH(TRIM(SUBSTITUTE(B3007,CHAR(160),"")),'Look Up Values'!$B$2:$B$500,0)),"","Origin error")),"")</f>
        <v/>
      </c>
      <c r="O3007" s="242" t="str">
        <f>IF(AND(I3007&lt;&gt;0,I3007&lt;&gt;""),IF(C3007="","",IF(AND(ISNUMBER(--LEFT(C3007,FIND(" ",C3007&amp;" ")-1)),OR(LEN(LEFT(C3007,FIND(" ",C3007&amp;" ")-1))=6,LEN(LEFT(C3007,FIND(" ",C3007&amp;" ")-1))=7),OR(ISNUMBER(MATCH(LEFT(C3007,FIND(" ",C3007&amp;" ")-1),'Look Up Values'!$G$2:$G$1000,0)),ISNUMBER(MATCH(LEFT(C3007,FIND(" ",C3007&amp;" ")-1),'Look Up Values'!$AE$2:$AE$2000,0)))),"","EWC error")),"")</f>
        <v/>
      </c>
      <c r="P3007" s="242" t="str" cm="1">
        <f t="array" ref="P3007">IF(AND(I3007&lt;&gt;0,I3007&lt;&gt;""),IF(D3007="","",IF(ISNUMBER(MATCH(SUBSTITUTE(D3007," ",""),SUBSTITUTE('Look Up Values'!$S$2:$S$120," ",""),0)),"","D&amp;R error")),"")</f>
        <v/>
      </c>
      <c r="Q3007" s="242" t="str" cm="1">
        <f t="array" ref="Q3007">IF(AND(I3007&lt;&gt;0,I3007&lt;&gt;""),IF(G3007="","",IF(ISNUMBER(MATCH(SUBSTITUTE(G3007," ",""),SUBSTITUTE('Look Up Values'!$I$2:$I$10," ",""),0)),"","State error")),"")</f>
        <v/>
      </c>
      <c r="R3007" s="260" t="str">
        <f t="shared" si="93"/>
        <v/>
      </c>
    </row>
    <row r="3008" spans="1:18" ht="15.75">
      <c r="A3008" s="250">
        <v>3001</v>
      </c>
      <c r="B3008" s="198"/>
      <c r="C3008" s="25"/>
      <c r="D3008" s="25"/>
      <c r="E3008" s="25"/>
      <c r="F3008" s="25"/>
      <c r="G3008" s="26"/>
      <c r="H3008" s="27"/>
      <c r="I3008" s="28"/>
      <c r="J3008" s="430"/>
      <c r="K3008" s="48"/>
      <c r="L3008" s="457" t="str">
        <f t="shared" si="92"/>
        <v/>
      </c>
      <c r="M3008" s="245" cm="1">
        <f t="array" ref="M3008">SUMPRODUCT(--(N3008:Q3008&lt;&gt;"")) + IF(TRIM(R3008)="",0,LEN(R3008)-LEN(SUBSTITUTE(R3008,",",""))+1)</f>
        <v>0</v>
      </c>
      <c r="N3008" s="242" t="str">
        <f>IF(AND(I3008&lt;&gt;0,I3008&lt;&gt;""),IF(TRIM(SUBSTITUTE(B3008,CHAR(160),""))="","",IF(ISNUMBER(MATCH(TRIM(SUBSTITUTE(B3008,CHAR(160),"")),'Look Up Values'!$B$2:$B$500,0)),"","Origin error")),"")</f>
        <v/>
      </c>
      <c r="O3008" s="242" t="str">
        <f>IF(AND(I3008&lt;&gt;0,I3008&lt;&gt;""),IF(C3008="","",IF(AND(ISNUMBER(--LEFT(C3008,FIND(" ",C3008&amp;" ")-1)),OR(LEN(LEFT(C3008,FIND(" ",C3008&amp;" ")-1))=6,LEN(LEFT(C3008,FIND(" ",C3008&amp;" ")-1))=7),OR(ISNUMBER(MATCH(LEFT(C3008,FIND(" ",C3008&amp;" ")-1),'Look Up Values'!$G$2:$G$1000,0)),ISNUMBER(MATCH(LEFT(C3008,FIND(" ",C3008&amp;" ")-1),'Look Up Values'!$AE$2:$AE$2000,0)))),"","EWC error")),"")</f>
        <v/>
      </c>
      <c r="P3008" s="242" t="str" cm="1">
        <f t="array" ref="P3008">IF(AND(I3008&lt;&gt;0,I3008&lt;&gt;""),IF(D3008="","",IF(ISNUMBER(MATCH(SUBSTITUTE(D3008," ",""),SUBSTITUTE('Look Up Values'!$S$2:$S$120," ",""),0)),"","D&amp;R error")),"")</f>
        <v/>
      </c>
      <c r="Q3008" s="242" t="str" cm="1">
        <f t="array" ref="Q3008">IF(AND(I3008&lt;&gt;0,I3008&lt;&gt;""),IF(G3008="","",IF(ISNUMBER(MATCH(SUBSTITUTE(G3008," ",""),SUBSTITUTE('Look Up Values'!$I$2:$I$10," ",""),0)),"","State error")),"")</f>
        <v/>
      </c>
      <c r="R3008" s="260" t="str">
        <f t="shared" si="93"/>
        <v/>
      </c>
    </row>
    <row r="3009" spans="1:18" ht="15.75">
      <c r="A3009" s="250">
        <v>3002</v>
      </c>
      <c r="B3009" s="198"/>
      <c r="C3009" s="25"/>
      <c r="D3009" s="25"/>
      <c r="E3009" s="25"/>
      <c r="F3009" s="25"/>
      <c r="G3009" s="26"/>
      <c r="H3009" s="27"/>
      <c r="I3009" s="28"/>
      <c r="J3009" s="430"/>
      <c r="K3009" s="48"/>
      <c r="L3009" s="457" t="str">
        <f t="shared" si="92"/>
        <v/>
      </c>
      <c r="M3009" s="245" cm="1">
        <f t="array" ref="M3009">SUMPRODUCT(--(N3009:Q3009&lt;&gt;"")) + IF(TRIM(R3009)="",0,LEN(R3009)-LEN(SUBSTITUTE(R3009,",",""))+1)</f>
        <v>0</v>
      </c>
      <c r="N3009" s="242" t="str">
        <f>IF(AND(I3009&lt;&gt;0,I3009&lt;&gt;""),IF(TRIM(SUBSTITUTE(B3009,CHAR(160),""))="","",IF(ISNUMBER(MATCH(TRIM(SUBSTITUTE(B3009,CHAR(160),"")),'Look Up Values'!$B$2:$B$500,0)),"","Origin error")),"")</f>
        <v/>
      </c>
      <c r="O3009" s="242" t="str">
        <f>IF(AND(I3009&lt;&gt;0,I3009&lt;&gt;""),IF(C3009="","",IF(AND(ISNUMBER(--LEFT(C3009,FIND(" ",C3009&amp;" ")-1)),OR(LEN(LEFT(C3009,FIND(" ",C3009&amp;" ")-1))=6,LEN(LEFT(C3009,FIND(" ",C3009&amp;" ")-1))=7),OR(ISNUMBER(MATCH(LEFT(C3009,FIND(" ",C3009&amp;" ")-1),'Look Up Values'!$G$2:$G$1000,0)),ISNUMBER(MATCH(LEFT(C3009,FIND(" ",C3009&amp;" ")-1),'Look Up Values'!$AE$2:$AE$2000,0)))),"","EWC error")),"")</f>
        <v/>
      </c>
      <c r="P3009" s="242" t="str" cm="1">
        <f t="array" ref="P3009">IF(AND(I3009&lt;&gt;0,I3009&lt;&gt;""),IF(D3009="","",IF(ISNUMBER(MATCH(SUBSTITUTE(D3009," ",""),SUBSTITUTE('Look Up Values'!$S$2:$S$120," ",""),0)),"","D&amp;R error")),"")</f>
        <v/>
      </c>
      <c r="Q3009" s="242" t="str" cm="1">
        <f t="array" ref="Q3009">IF(AND(I3009&lt;&gt;0,I3009&lt;&gt;""),IF(G3009="","",IF(ISNUMBER(MATCH(SUBSTITUTE(G3009," ",""),SUBSTITUTE('Look Up Values'!$I$2:$I$10," ",""),0)),"","State error")),"")</f>
        <v/>
      </c>
      <c r="R3009" s="260" t="str">
        <f t="shared" si="93"/>
        <v/>
      </c>
    </row>
    <row r="3010" spans="1:18" ht="15.75">
      <c r="A3010" s="250">
        <v>3003</v>
      </c>
      <c r="B3010" s="198"/>
      <c r="C3010" s="25"/>
      <c r="D3010" s="25"/>
      <c r="E3010" s="25"/>
      <c r="F3010" s="25"/>
      <c r="G3010" s="26"/>
      <c r="H3010" s="27"/>
      <c r="I3010" s="28"/>
      <c r="J3010" s="430"/>
      <c r="K3010" s="48"/>
      <c r="L3010" s="457" t="str">
        <f t="shared" si="92"/>
        <v/>
      </c>
      <c r="M3010" s="245" cm="1">
        <f t="array" ref="M3010">SUMPRODUCT(--(N3010:Q3010&lt;&gt;"")) + IF(TRIM(R3010)="",0,LEN(R3010)-LEN(SUBSTITUTE(R3010,",",""))+1)</f>
        <v>0</v>
      </c>
      <c r="N3010" s="242" t="str">
        <f>IF(AND(I3010&lt;&gt;0,I3010&lt;&gt;""),IF(TRIM(SUBSTITUTE(B3010,CHAR(160),""))="","",IF(ISNUMBER(MATCH(TRIM(SUBSTITUTE(B3010,CHAR(160),"")),'Look Up Values'!$B$2:$B$500,0)),"","Origin error")),"")</f>
        <v/>
      </c>
      <c r="O3010" s="242" t="str">
        <f>IF(AND(I3010&lt;&gt;0,I3010&lt;&gt;""),IF(C3010="","",IF(AND(ISNUMBER(--LEFT(C3010,FIND(" ",C3010&amp;" ")-1)),OR(LEN(LEFT(C3010,FIND(" ",C3010&amp;" ")-1))=6,LEN(LEFT(C3010,FIND(" ",C3010&amp;" ")-1))=7),OR(ISNUMBER(MATCH(LEFT(C3010,FIND(" ",C3010&amp;" ")-1),'Look Up Values'!$G$2:$G$1000,0)),ISNUMBER(MATCH(LEFT(C3010,FIND(" ",C3010&amp;" ")-1),'Look Up Values'!$AE$2:$AE$2000,0)))),"","EWC error")),"")</f>
        <v/>
      </c>
      <c r="P3010" s="242" t="str" cm="1">
        <f t="array" ref="P3010">IF(AND(I3010&lt;&gt;0,I3010&lt;&gt;""),IF(D3010="","",IF(ISNUMBER(MATCH(SUBSTITUTE(D3010," ",""),SUBSTITUTE('Look Up Values'!$S$2:$S$120," ",""),0)),"","D&amp;R error")),"")</f>
        <v/>
      </c>
      <c r="Q3010" s="242" t="str" cm="1">
        <f t="array" ref="Q3010">IF(AND(I3010&lt;&gt;0,I3010&lt;&gt;""),IF(G3010="","",IF(ISNUMBER(MATCH(SUBSTITUTE(G3010," ",""),SUBSTITUTE('Look Up Values'!$I$2:$I$10," ",""),0)),"","State error")),"")</f>
        <v/>
      </c>
      <c r="R3010" s="260" t="str">
        <f t="shared" si="93"/>
        <v/>
      </c>
    </row>
    <row r="3011" spans="1:18" ht="15.75">
      <c r="A3011" s="250">
        <v>3004</v>
      </c>
      <c r="B3011" s="198"/>
      <c r="C3011" s="25"/>
      <c r="D3011" s="25"/>
      <c r="E3011" s="25"/>
      <c r="F3011" s="25"/>
      <c r="G3011" s="26"/>
      <c r="H3011" s="27"/>
      <c r="I3011" s="28"/>
      <c r="J3011" s="430"/>
      <c r="K3011" s="48"/>
      <c r="L3011" s="457" t="str">
        <f t="shared" si="92"/>
        <v/>
      </c>
      <c r="M3011" s="245" cm="1">
        <f t="array" ref="M3011">SUMPRODUCT(--(N3011:Q3011&lt;&gt;"")) + IF(TRIM(R3011)="",0,LEN(R3011)-LEN(SUBSTITUTE(R3011,",",""))+1)</f>
        <v>0</v>
      </c>
      <c r="N3011" s="242" t="str">
        <f>IF(AND(I3011&lt;&gt;0,I3011&lt;&gt;""),IF(TRIM(SUBSTITUTE(B3011,CHAR(160),""))="","",IF(ISNUMBER(MATCH(TRIM(SUBSTITUTE(B3011,CHAR(160),"")),'Look Up Values'!$B$2:$B$500,0)),"","Origin error")),"")</f>
        <v/>
      </c>
      <c r="O3011" s="242" t="str">
        <f>IF(AND(I3011&lt;&gt;0,I3011&lt;&gt;""),IF(C3011="","",IF(AND(ISNUMBER(--LEFT(C3011,FIND(" ",C3011&amp;" ")-1)),OR(LEN(LEFT(C3011,FIND(" ",C3011&amp;" ")-1))=6,LEN(LEFT(C3011,FIND(" ",C3011&amp;" ")-1))=7),OR(ISNUMBER(MATCH(LEFT(C3011,FIND(" ",C3011&amp;" ")-1),'Look Up Values'!$G$2:$G$1000,0)),ISNUMBER(MATCH(LEFT(C3011,FIND(" ",C3011&amp;" ")-1),'Look Up Values'!$AE$2:$AE$2000,0)))),"","EWC error")),"")</f>
        <v/>
      </c>
      <c r="P3011" s="242" t="str" cm="1">
        <f t="array" ref="P3011">IF(AND(I3011&lt;&gt;0,I3011&lt;&gt;""),IF(D3011="","",IF(ISNUMBER(MATCH(SUBSTITUTE(D3011," ",""),SUBSTITUTE('Look Up Values'!$S$2:$S$120," ",""),0)),"","D&amp;R error")),"")</f>
        <v/>
      </c>
      <c r="Q3011" s="242" t="str" cm="1">
        <f t="array" ref="Q3011">IF(AND(I3011&lt;&gt;0,I3011&lt;&gt;""),IF(G3011="","",IF(ISNUMBER(MATCH(SUBSTITUTE(G3011," ",""),SUBSTITUTE('Look Up Values'!$I$2:$I$10," ",""),0)),"","State error")),"")</f>
        <v/>
      </c>
      <c r="R3011" s="260" t="str">
        <f t="shared" si="93"/>
        <v/>
      </c>
    </row>
    <row r="3012" spans="1:18" ht="15.75">
      <c r="A3012" s="250">
        <v>3005</v>
      </c>
      <c r="B3012" s="198"/>
      <c r="C3012" s="25"/>
      <c r="D3012" s="25"/>
      <c r="E3012" s="25"/>
      <c r="F3012" s="25"/>
      <c r="G3012" s="26"/>
      <c r="H3012" s="27"/>
      <c r="I3012" s="28"/>
      <c r="J3012" s="430"/>
      <c r="K3012" s="48"/>
      <c r="L3012" s="457" t="str">
        <f t="shared" si="92"/>
        <v/>
      </c>
      <c r="M3012" s="245" cm="1">
        <f t="array" ref="M3012">SUMPRODUCT(--(N3012:Q3012&lt;&gt;"")) + IF(TRIM(R3012)="",0,LEN(R3012)-LEN(SUBSTITUTE(R3012,",",""))+1)</f>
        <v>0</v>
      </c>
      <c r="N3012" s="242" t="str">
        <f>IF(AND(I3012&lt;&gt;0,I3012&lt;&gt;""),IF(TRIM(SUBSTITUTE(B3012,CHAR(160),""))="","",IF(ISNUMBER(MATCH(TRIM(SUBSTITUTE(B3012,CHAR(160),"")),'Look Up Values'!$B$2:$B$500,0)),"","Origin error")),"")</f>
        <v/>
      </c>
      <c r="O3012" s="242" t="str">
        <f>IF(AND(I3012&lt;&gt;0,I3012&lt;&gt;""),IF(C3012="","",IF(AND(ISNUMBER(--LEFT(C3012,FIND(" ",C3012&amp;" ")-1)),OR(LEN(LEFT(C3012,FIND(" ",C3012&amp;" ")-1))=6,LEN(LEFT(C3012,FIND(" ",C3012&amp;" ")-1))=7),OR(ISNUMBER(MATCH(LEFT(C3012,FIND(" ",C3012&amp;" ")-1),'Look Up Values'!$G$2:$G$1000,0)),ISNUMBER(MATCH(LEFT(C3012,FIND(" ",C3012&amp;" ")-1),'Look Up Values'!$AE$2:$AE$2000,0)))),"","EWC error")),"")</f>
        <v/>
      </c>
      <c r="P3012" s="242" t="str" cm="1">
        <f t="array" ref="P3012">IF(AND(I3012&lt;&gt;0,I3012&lt;&gt;""),IF(D3012="","",IF(ISNUMBER(MATCH(SUBSTITUTE(D3012," ",""),SUBSTITUTE('Look Up Values'!$S$2:$S$120," ",""),0)),"","D&amp;R error")),"")</f>
        <v/>
      </c>
      <c r="Q3012" s="242" t="str" cm="1">
        <f t="array" ref="Q3012">IF(AND(I3012&lt;&gt;0,I3012&lt;&gt;""),IF(G3012="","",IF(ISNUMBER(MATCH(SUBSTITUTE(G3012," ",""),SUBSTITUTE('Look Up Values'!$I$2:$I$10," ",""),0)),"","State error")),"")</f>
        <v/>
      </c>
      <c r="R3012" s="260" t="str">
        <f t="shared" si="93"/>
        <v/>
      </c>
    </row>
    <row r="3013" spans="1:18" ht="15.75">
      <c r="A3013" s="250">
        <v>3006</v>
      </c>
      <c r="B3013" s="198"/>
      <c r="C3013" s="25"/>
      <c r="D3013" s="25"/>
      <c r="E3013" s="25"/>
      <c r="F3013" s="25"/>
      <c r="G3013" s="26"/>
      <c r="H3013" s="27"/>
      <c r="I3013" s="28"/>
      <c r="J3013" s="430"/>
      <c r="K3013" s="48"/>
      <c r="L3013" s="457" t="str">
        <f t="shared" si="92"/>
        <v/>
      </c>
      <c r="M3013" s="245" cm="1">
        <f t="array" ref="M3013">SUMPRODUCT(--(N3013:Q3013&lt;&gt;"")) + IF(TRIM(R3013)="",0,LEN(R3013)-LEN(SUBSTITUTE(R3013,",",""))+1)</f>
        <v>0</v>
      </c>
      <c r="N3013" s="242" t="str">
        <f>IF(AND(I3013&lt;&gt;0,I3013&lt;&gt;""),IF(TRIM(SUBSTITUTE(B3013,CHAR(160),""))="","",IF(ISNUMBER(MATCH(TRIM(SUBSTITUTE(B3013,CHAR(160),"")),'Look Up Values'!$B$2:$B$500,0)),"","Origin error")),"")</f>
        <v/>
      </c>
      <c r="O3013" s="242" t="str">
        <f>IF(AND(I3013&lt;&gt;0,I3013&lt;&gt;""),IF(C3013="","",IF(AND(ISNUMBER(--LEFT(C3013,FIND(" ",C3013&amp;" ")-1)),OR(LEN(LEFT(C3013,FIND(" ",C3013&amp;" ")-1))=6,LEN(LEFT(C3013,FIND(" ",C3013&amp;" ")-1))=7),OR(ISNUMBER(MATCH(LEFT(C3013,FIND(" ",C3013&amp;" ")-1),'Look Up Values'!$G$2:$G$1000,0)),ISNUMBER(MATCH(LEFT(C3013,FIND(" ",C3013&amp;" ")-1),'Look Up Values'!$AE$2:$AE$2000,0)))),"","EWC error")),"")</f>
        <v/>
      </c>
      <c r="P3013" s="242" t="str" cm="1">
        <f t="array" ref="P3013">IF(AND(I3013&lt;&gt;0,I3013&lt;&gt;""),IF(D3013="","",IF(ISNUMBER(MATCH(SUBSTITUTE(D3013," ",""),SUBSTITUTE('Look Up Values'!$S$2:$S$120," ",""),0)),"","D&amp;R error")),"")</f>
        <v/>
      </c>
      <c r="Q3013" s="242" t="str" cm="1">
        <f t="array" ref="Q3013">IF(AND(I3013&lt;&gt;0,I3013&lt;&gt;""),IF(G3013="","",IF(ISNUMBER(MATCH(SUBSTITUTE(G3013," ",""),SUBSTITUTE('Look Up Values'!$I$2:$I$10," ",""),0)),"","State error")),"")</f>
        <v/>
      </c>
      <c r="R3013" s="260" t="str">
        <f t="shared" si="93"/>
        <v/>
      </c>
    </row>
    <row r="3014" spans="1:18" ht="15.75">
      <c r="A3014" s="250">
        <v>3007</v>
      </c>
      <c r="B3014" s="198"/>
      <c r="C3014" s="25"/>
      <c r="D3014" s="25"/>
      <c r="E3014" s="25"/>
      <c r="F3014" s="25"/>
      <c r="G3014" s="26"/>
      <c r="H3014" s="27"/>
      <c r="I3014" s="28"/>
      <c r="J3014" s="430"/>
      <c r="K3014" s="48"/>
      <c r="L3014" s="457" t="str">
        <f t="shared" si="92"/>
        <v/>
      </c>
      <c r="M3014" s="245" cm="1">
        <f t="array" ref="M3014">SUMPRODUCT(--(N3014:Q3014&lt;&gt;"")) + IF(TRIM(R3014)="",0,LEN(R3014)-LEN(SUBSTITUTE(R3014,",",""))+1)</f>
        <v>0</v>
      </c>
      <c r="N3014" s="242" t="str">
        <f>IF(AND(I3014&lt;&gt;0,I3014&lt;&gt;""),IF(TRIM(SUBSTITUTE(B3014,CHAR(160),""))="","",IF(ISNUMBER(MATCH(TRIM(SUBSTITUTE(B3014,CHAR(160),"")),'Look Up Values'!$B$2:$B$500,0)),"","Origin error")),"")</f>
        <v/>
      </c>
      <c r="O3014" s="242" t="str">
        <f>IF(AND(I3014&lt;&gt;0,I3014&lt;&gt;""),IF(C3014="","",IF(AND(ISNUMBER(--LEFT(C3014,FIND(" ",C3014&amp;" ")-1)),OR(LEN(LEFT(C3014,FIND(" ",C3014&amp;" ")-1))=6,LEN(LEFT(C3014,FIND(" ",C3014&amp;" ")-1))=7),OR(ISNUMBER(MATCH(LEFT(C3014,FIND(" ",C3014&amp;" ")-1),'Look Up Values'!$G$2:$G$1000,0)),ISNUMBER(MATCH(LEFT(C3014,FIND(" ",C3014&amp;" ")-1),'Look Up Values'!$AE$2:$AE$2000,0)))),"","EWC error")),"")</f>
        <v/>
      </c>
      <c r="P3014" s="242" t="str" cm="1">
        <f t="array" ref="P3014">IF(AND(I3014&lt;&gt;0,I3014&lt;&gt;""),IF(D3014="","",IF(ISNUMBER(MATCH(SUBSTITUTE(D3014," ",""),SUBSTITUTE('Look Up Values'!$S$2:$S$120," ",""),0)),"","D&amp;R error")),"")</f>
        <v/>
      </c>
      <c r="Q3014" s="242" t="str" cm="1">
        <f t="array" ref="Q3014">IF(AND(I3014&lt;&gt;0,I3014&lt;&gt;""),IF(G3014="","",IF(ISNUMBER(MATCH(SUBSTITUTE(G3014," ",""),SUBSTITUTE('Look Up Values'!$I$2:$I$10," ",""),0)),"","State error")),"")</f>
        <v/>
      </c>
      <c r="R3014" s="260" t="str">
        <f t="shared" si="93"/>
        <v/>
      </c>
    </row>
    <row r="3015" spans="1:18" ht="15.75">
      <c r="A3015" s="250">
        <v>3008</v>
      </c>
      <c r="B3015" s="198"/>
      <c r="C3015" s="25"/>
      <c r="D3015" s="25"/>
      <c r="E3015" s="25"/>
      <c r="F3015" s="25"/>
      <c r="G3015" s="26"/>
      <c r="H3015" s="27"/>
      <c r="I3015" s="28"/>
      <c r="J3015" s="430"/>
      <c r="K3015" s="48"/>
      <c r="L3015" s="457" t="str">
        <f t="shared" si="92"/>
        <v/>
      </c>
      <c r="M3015" s="245" cm="1">
        <f t="array" ref="M3015">SUMPRODUCT(--(N3015:Q3015&lt;&gt;"")) + IF(TRIM(R3015)="",0,LEN(R3015)-LEN(SUBSTITUTE(R3015,",",""))+1)</f>
        <v>0</v>
      </c>
      <c r="N3015" s="242" t="str">
        <f>IF(AND(I3015&lt;&gt;0,I3015&lt;&gt;""),IF(TRIM(SUBSTITUTE(B3015,CHAR(160),""))="","",IF(ISNUMBER(MATCH(TRIM(SUBSTITUTE(B3015,CHAR(160),"")),'Look Up Values'!$B$2:$B$500,0)),"","Origin error")),"")</f>
        <v/>
      </c>
      <c r="O3015" s="242" t="str">
        <f>IF(AND(I3015&lt;&gt;0,I3015&lt;&gt;""),IF(C3015="","",IF(AND(ISNUMBER(--LEFT(C3015,FIND(" ",C3015&amp;" ")-1)),OR(LEN(LEFT(C3015,FIND(" ",C3015&amp;" ")-1))=6,LEN(LEFT(C3015,FIND(" ",C3015&amp;" ")-1))=7),OR(ISNUMBER(MATCH(LEFT(C3015,FIND(" ",C3015&amp;" ")-1),'Look Up Values'!$G$2:$G$1000,0)),ISNUMBER(MATCH(LEFT(C3015,FIND(" ",C3015&amp;" ")-1),'Look Up Values'!$AE$2:$AE$2000,0)))),"","EWC error")),"")</f>
        <v/>
      </c>
      <c r="P3015" s="242" t="str" cm="1">
        <f t="array" ref="P3015">IF(AND(I3015&lt;&gt;0,I3015&lt;&gt;""),IF(D3015="","",IF(ISNUMBER(MATCH(SUBSTITUTE(D3015," ",""),SUBSTITUTE('Look Up Values'!$S$2:$S$120," ",""),0)),"","D&amp;R error")),"")</f>
        <v/>
      </c>
      <c r="Q3015" s="242" t="str" cm="1">
        <f t="array" ref="Q3015">IF(AND(I3015&lt;&gt;0,I3015&lt;&gt;""),IF(G3015="","",IF(ISNUMBER(MATCH(SUBSTITUTE(G3015," ",""),SUBSTITUTE('Look Up Values'!$I$2:$I$10," ",""),0)),"","State error")),"")</f>
        <v/>
      </c>
      <c r="R3015" s="260" t="str">
        <f t="shared" si="93"/>
        <v/>
      </c>
    </row>
    <row r="3016" spans="1:18" ht="15.75">
      <c r="A3016" s="250">
        <v>3009</v>
      </c>
      <c r="B3016" s="198"/>
      <c r="C3016" s="25"/>
      <c r="D3016" s="25"/>
      <c r="E3016" s="25"/>
      <c r="F3016" s="25"/>
      <c r="G3016" s="26"/>
      <c r="H3016" s="27"/>
      <c r="I3016" s="28"/>
      <c r="J3016" s="430"/>
      <c r="K3016" s="48"/>
      <c r="L3016" s="457" t="str">
        <f t="shared" ref="L3016:L3079" si="94">IF(IFERROR(--SUBSTITUTE(M3016,CHAR(160),""),0)&gt;0,A3016,"")</f>
        <v/>
      </c>
      <c r="M3016" s="245" cm="1">
        <f t="array" ref="M3016">SUMPRODUCT(--(N3016:Q3016&lt;&gt;"")) + IF(TRIM(R3016)="",0,LEN(R3016)-LEN(SUBSTITUTE(R3016,",",""))+1)</f>
        <v>0</v>
      </c>
      <c r="N3016" s="242" t="str">
        <f>IF(AND(I3016&lt;&gt;0,I3016&lt;&gt;""),IF(TRIM(SUBSTITUTE(B3016,CHAR(160),""))="","",IF(ISNUMBER(MATCH(TRIM(SUBSTITUTE(B3016,CHAR(160),"")),'Look Up Values'!$B$2:$B$500,0)),"","Origin error")),"")</f>
        <v/>
      </c>
      <c r="O3016" s="242" t="str">
        <f>IF(AND(I3016&lt;&gt;0,I3016&lt;&gt;""),IF(C3016="","",IF(AND(ISNUMBER(--LEFT(C3016,FIND(" ",C3016&amp;" ")-1)),OR(LEN(LEFT(C3016,FIND(" ",C3016&amp;" ")-1))=6,LEN(LEFT(C3016,FIND(" ",C3016&amp;" ")-1))=7),OR(ISNUMBER(MATCH(LEFT(C3016,FIND(" ",C3016&amp;" ")-1),'Look Up Values'!$G$2:$G$1000,0)),ISNUMBER(MATCH(LEFT(C3016,FIND(" ",C3016&amp;" ")-1),'Look Up Values'!$AE$2:$AE$2000,0)))),"","EWC error")),"")</f>
        <v/>
      </c>
      <c r="P3016" s="242" t="str" cm="1">
        <f t="array" ref="P3016">IF(AND(I3016&lt;&gt;0,I3016&lt;&gt;""),IF(D3016="","",IF(ISNUMBER(MATCH(SUBSTITUTE(D3016," ",""),SUBSTITUTE('Look Up Values'!$S$2:$S$120," ",""),0)),"","D&amp;R error")),"")</f>
        <v/>
      </c>
      <c r="Q3016" s="242" t="str" cm="1">
        <f t="array" ref="Q3016">IF(AND(I3016&lt;&gt;0,I3016&lt;&gt;""),IF(G3016="","",IF(ISNUMBER(MATCH(SUBSTITUTE(G3016," ",""),SUBSTITUTE('Look Up Values'!$I$2:$I$10," ",""),0)),"","State error")),"")</f>
        <v/>
      </c>
      <c r="R3016" s="260" t="str">
        <f t="shared" si="93"/>
        <v/>
      </c>
    </row>
    <row r="3017" spans="1:18" ht="15.75">
      <c r="A3017" s="250">
        <v>3010</v>
      </c>
      <c r="B3017" s="198"/>
      <c r="C3017" s="25"/>
      <c r="D3017" s="25"/>
      <c r="E3017" s="25"/>
      <c r="F3017" s="25"/>
      <c r="G3017" s="26"/>
      <c r="H3017" s="27"/>
      <c r="I3017" s="28"/>
      <c r="J3017" s="430"/>
      <c r="K3017" s="48"/>
      <c r="L3017" s="457" t="str">
        <f t="shared" si="94"/>
        <v/>
      </c>
      <c r="M3017" s="245" cm="1">
        <f t="array" ref="M3017">SUMPRODUCT(--(N3017:Q3017&lt;&gt;"")) + IF(TRIM(R3017)="",0,LEN(R3017)-LEN(SUBSTITUTE(R3017,",",""))+1)</f>
        <v>0</v>
      </c>
      <c r="N3017" s="242" t="str">
        <f>IF(AND(I3017&lt;&gt;0,I3017&lt;&gt;""),IF(TRIM(SUBSTITUTE(B3017,CHAR(160),""))="","",IF(ISNUMBER(MATCH(TRIM(SUBSTITUTE(B3017,CHAR(160),"")),'Look Up Values'!$B$2:$B$500,0)),"","Origin error")),"")</f>
        <v/>
      </c>
      <c r="O3017" s="242" t="str">
        <f>IF(AND(I3017&lt;&gt;0,I3017&lt;&gt;""),IF(C3017="","",IF(AND(ISNUMBER(--LEFT(C3017,FIND(" ",C3017&amp;" ")-1)),OR(LEN(LEFT(C3017,FIND(" ",C3017&amp;" ")-1))=6,LEN(LEFT(C3017,FIND(" ",C3017&amp;" ")-1))=7),OR(ISNUMBER(MATCH(LEFT(C3017,FIND(" ",C3017&amp;" ")-1),'Look Up Values'!$G$2:$G$1000,0)),ISNUMBER(MATCH(LEFT(C3017,FIND(" ",C3017&amp;" ")-1),'Look Up Values'!$AE$2:$AE$2000,0)))),"","EWC error")),"")</f>
        <v/>
      </c>
      <c r="P3017" s="242" t="str" cm="1">
        <f t="array" ref="P3017">IF(AND(I3017&lt;&gt;0,I3017&lt;&gt;""),IF(D3017="","",IF(ISNUMBER(MATCH(SUBSTITUTE(D3017," ",""),SUBSTITUTE('Look Up Values'!$S$2:$S$120," ",""),0)),"","D&amp;R error")),"")</f>
        <v/>
      </c>
      <c r="Q3017" s="242" t="str" cm="1">
        <f t="array" ref="Q3017">IF(AND(I3017&lt;&gt;0,I3017&lt;&gt;""),IF(G3017="","",IF(ISNUMBER(MATCH(SUBSTITUTE(G3017," ",""),SUBSTITUTE('Look Up Values'!$I$2:$I$10," ",""),0)),"","State error")),"")</f>
        <v/>
      </c>
      <c r="R3017" s="260" t="str">
        <f t="shared" ref="R3017:R3080" si="95">IF(OR(I3017="",I3017=0),"",IF(COUNTA(B3017,C3017,D3017,G3017,I3017)=0,"",IF(COUNTA(B3017,C3017,D3017,G3017,I3017)=5,"",LEFT(IF(TRIM(SUBSTITUTE(B3017,CHAR(160),""))="","Origin, ","")&amp;IF(TRIM(SUBSTITUTE(C3017,CHAR(160),""))="","EWC, ","")&amp;IF(TRIM(SUBSTITUTE(D3017,CHAR(160),""))="","D&amp;R, ","")&amp;IF(TRIM(SUBSTITUTE(G3017,CHAR(160),""))="","State, ",""),LEN(IF(TRIM(SUBSTITUTE(B3017,CHAR(160),""))="","Origin, ","")&amp;IF(TRIM(SUBSTITUTE(C3017,CHAR(160),""))="","EWC, ","")&amp;IF(TRIM(SUBSTITUTE(D3017,CHAR(160),""))="","D&amp;R, ","")&amp;IF(TRIM(SUBSTITUTE(G3017,CHAR(160),""))="","State, ",""))-2))))</f>
        <v/>
      </c>
    </row>
    <row r="3018" spans="1:18" ht="15.75">
      <c r="A3018" s="250">
        <v>3011</v>
      </c>
      <c r="B3018" s="198"/>
      <c r="C3018" s="25"/>
      <c r="D3018" s="25"/>
      <c r="E3018" s="25"/>
      <c r="F3018" s="25"/>
      <c r="G3018" s="26"/>
      <c r="H3018" s="27"/>
      <c r="I3018" s="28"/>
      <c r="J3018" s="430"/>
      <c r="K3018" s="48"/>
      <c r="L3018" s="457" t="str">
        <f t="shared" si="94"/>
        <v/>
      </c>
      <c r="M3018" s="245" cm="1">
        <f t="array" ref="M3018">SUMPRODUCT(--(N3018:Q3018&lt;&gt;"")) + IF(TRIM(R3018)="",0,LEN(R3018)-LEN(SUBSTITUTE(R3018,",",""))+1)</f>
        <v>0</v>
      </c>
      <c r="N3018" s="242" t="str">
        <f>IF(AND(I3018&lt;&gt;0,I3018&lt;&gt;""),IF(TRIM(SUBSTITUTE(B3018,CHAR(160),""))="","",IF(ISNUMBER(MATCH(TRIM(SUBSTITUTE(B3018,CHAR(160),"")),'Look Up Values'!$B$2:$B$500,0)),"","Origin error")),"")</f>
        <v/>
      </c>
      <c r="O3018" s="242" t="str">
        <f>IF(AND(I3018&lt;&gt;0,I3018&lt;&gt;""),IF(C3018="","",IF(AND(ISNUMBER(--LEFT(C3018,FIND(" ",C3018&amp;" ")-1)),OR(LEN(LEFT(C3018,FIND(" ",C3018&amp;" ")-1))=6,LEN(LEFT(C3018,FIND(" ",C3018&amp;" ")-1))=7),OR(ISNUMBER(MATCH(LEFT(C3018,FIND(" ",C3018&amp;" ")-1),'Look Up Values'!$G$2:$G$1000,0)),ISNUMBER(MATCH(LEFT(C3018,FIND(" ",C3018&amp;" ")-1),'Look Up Values'!$AE$2:$AE$2000,0)))),"","EWC error")),"")</f>
        <v/>
      </c>
      <c r="P3018" s="242" t="str" cm="1">
        <f t="array" ref="P3018">IF(AND(I3018&lt;&gt;0,I3018&lt;&gt;""),IF(D3018="","",IF(ISNUMBER(MATCH(SUBSTITUTE(D3018," ",""),SUBSTITUTE('Look Up Values'!$S$2:$S$120," ",""),0)),"","D&amp;R error")),"")</f>
        <v/>
      </c>
      <c r="Q3018" s="242" t="str" cm="1">
        <f t="array" ref="Q3018">IF(AND(I3018&lt;&gt;0,I3018&lt;&gt;""),IF(G3018="","",IF(ISNUMBER(MATCH(SUBSTITUTE(G3018," ",""),SUBSTITUTE('Look Up Values'!$I$2:$I$10," ",""),0)),"","State error")),"")</f>
        <v/>
      </c>
      <c r="R3018" s="260" t="str">
        <f t="shared" si="95"/>
        <v/>
      </c>
    </row>
    <row r="3019" spans="1:18" ht="15.75">
      <c r="A3019" s="250">
        <v>3012</v>
      </c>
      <c r="B3019" s="198"/>
      <c r="C3019" s="25"/>
      <c r="D3019" s="25"/>
      <c r="E3019" s="25"/>
      <c r="F3019" s="25"/>
      <c r="G3019" s="26"/>
      <c r="H3019" s="27"/>
      <c r="I3019" s="28"/>
      <c r="J3019" s="430"/>
      <c r="K3019" s="48"/>
      <c r="L3019" s="457" t="str">
        <f t="shared" si="94"/>
        <v/>
      </c>
      <c r="M3019" s="245" cm="1">
        <f t="array" ref="M3019">SUMPRODUCT(--(N3019:Q3019&lt;&gt;"")) + IF(TRIM(R3019)="",0,LEN(R3019)-LEN(SUBSTITUTE(R3019,",",""))+1)</f>
        <v>0</v>
      </c>
      <c r="N3019" s="242" t="str">
        <f>IF(AND(I3019&lt;&gt;0,I3019&lt;&gt;""),IF(TRIM(SUBSTITUTE(B3019,CHAR(160),""))="","",IF(ISNUMBER(MATCH(TRIM(SUBSTITUTE(B3019,CHAR(160),"")),'Look Up Values'!$B$2:$B$500,0)),"","Origin error")),"")</f>
        <v/>
      </c>
      <c r="O3019" s="242" t="str">
        <f>IF(AND(I3019&lt;&gt;0,I3019&lt;&gt;""),IF(C3019="","",IF(AND(ISNUMBER(--LEFT(C3019,FIND(" ",C3019&amp;" ")-1)),OR(LEN(LEFT(C3019,FIND(" ",C3019&amp;" ")-1))=6,LEN(LEFT(C3019,FIND(" ",C3019&amp;" ")-1))=7),OR(ISNUMBER(MATCH(LEFT(C3019,FIND(" ",C3019&amp;" ")-1),'Look Up Values'!$G$2:$G$1000,0)),ISNUMBER(MATCH(LEFT(C3019,FIND(" ",C3019&amp;" ")-1),'Look Up Values'!$AE$2:$AE$2000,0)))),"","EWC error")),"")</f>
        <v/>
      </c>
      <c r="P3019" s="242" t="str" cm="1">
        <f t="array" ref="P3019">IF(AND(I3019&lt;&gt;0,I3019&lt;&gt;""),IF(D3019="","",IF(ISNUMBER(MATCH(SUBSTITUTE(D3019," ",""),SUBSTITUTE('Look Up Values'!$S$2:$S$120," ",""),0)),"","D&amp;R error")),"")</f>
        <v/>
      </c>
      <c r="Q3019" s="242" t="str" cm="1">
        <f t="array" ref="Q3019">IF(AND(I3019&lt;&gt;0,I3019&lt;&gt;""),IF(G3019="","",IF(ISNUMBER(MATCH(SUBSTITUTE(G3019," ",""),SUBSTITUTE('Look Up Values'!$I$2:$I$10," ",""),0)),"","State error")),"")</f>
        <v/>
      </c>
      <c r="R3019" s="260" t="str">
        <f t="shared" si="95"/>
        <v/>
      </c>
    </row>
    <row r="3020" spans="1:18" ht="15.75">
      <c r="A3020" s="250">
        <v>3013</v>
      </c>
      <c r="B3020" s="198"/>
      <c r="C3020" s="25"/>
      <c r="D3020" s="25"/>
      <c r="E3020" s="25"/>
      <c r="F3020" s="25"/>
      <c r="G3020" s="26"/>
      <c r="H3020" s="27"/>
      <c r="I3020" s="28"/>
      <c r="J3020" s="430"/>
      <c r="K3020" s="48"/>
      <c r="L3020" s="457" t="str">
        <f t="shared" si="94"/>
        <v/>
      </c>
      <c r="M3020" s="245" cm="1">
        <f t="array" ref="M3020">SUMPRODUCT(--(N3020:Q3020&lt;&gt;"")) + IF(TRIM(R3020)="",0,LEN(R3020)-LEN(SUBSTITUTE(R3020,",",""))+1)</f>
        <v>0</v>
      </c>
      <c r="N3020" s="242" t="str">
        <f>IF(AND(I3020&lt;&gt;0,I3020&lt;&gt;""),IF(TRIM(SUBSTITUTE(B3020,CHAR(160),""))="","",IF(ISNUMBER(MATCH(TRIM(SUBSTITUTE(B3020,CHAR(160),"")),'Look Up Values'!$B$2:$B$500,0)),"","Origin error")),"")</f>
        <v/>
      </c>
      <c r="O3020" s="242" t="str">
        <f>IF(AND(I3020&lt;&gt;0,I3020&lt;&gt;""),IF(C3020="","",IF(AND(ISNUMBER(--LEFT(C3020,FIND(" ",C3020&amp;" ")-1)),OR(LEN(LEFT(C3020,FIND(" ",C3020&amp;" ")-1))=6,LEN(LEFT(C3020,FIND(" ",C3020&amp;" ")-1))=7),OR(ISNUMBER(MATCH(LEFT(C3020,FIND(" ",C3020&amp;" ")-1),'Look Up Values'!$G$2:$G$1000,0)),ISNUMBER(MATCH(LEFT(C3020,FIND(" ",C3020&amp;" ")-1),'Look Up Values'!$AE$2:$AE$2000,0)))),"","EWC error")),"")</f>
        <v/>
      </c>
      <c r="P3020" s="242" t="str" cm="1">
        <f t="array" ref="P3020">IF(AND(I3020&lt;&gt;0,I3020&lt;&gt;""),IF(D3020="","",IF(ISNUMBER(MATCH(SUBSTITUTE(D3020," ",""),SUBSTITUTE('Look Up Values'!$S$2:$S$120," ",""),0)),"","D&amp;R error")),"")</f>
        <v/>
      </c>
      <c r="Q3020" s="242" t="str" cm="1">
        <f t="array" ref="Q3020">IF(AND(I3020&lt;&gt;0,I3020&lt;&gt;""),IF(G3020="","",IF(ISNUMBER(MATCH(SUBSTITUTE(G3020," ",""),SUBSTITUTE('Look Up Values'!$I$2:$I$10," ",""),0)),"","State error")),"")</f>
        <v/>
      </c>
      <c r="R3020" s="260" t="str">
        <f t="shared" si="95"/>
        <v/>
      </c>
    </row>
    <row r="3021" spans="1:18" ht="15.75">
      <c r="A3021" s="250">
        <v>3014</v>
      </c>
      <c r="B3021" s="198"/>
      <c r="C3021" s="25"/>
      <c r="D3021" s="25"/>
      <c r="E3021" s="25"/>
      <c r="F3021" s="25"/>
      <c r="G3021" s="26"/>
      <c r="H3021" s="27"/>
      <c r="I3021" s="28"/>
      <c r="J3021" s="430"/>
      <c r="K3021" s="48"/>
      <c r="L3021" s="457" t="str">
        <f t="shared" si="94"/>
        <v/>
      </c>
      <c r="M3021" s="245" cm="1">
        <f t="array" ref="M3021">SUMPRODUCT(--(N3021:Q3021&lt;&gt;"")) + IF(TRIM(R3021)="",0,LEN(R3021)-LEN(SUBSTITUTE(R3021,",",""))+1)</f>
        <v>0</v>
      </c>
      <c r="N3021" s="242" t="str">
        <f>IF(AND(I3021&lt;&gt;0,I3021&lt;&gt;""),IF(TRIM(SUBSTITUTE(B3021,CHAR(160),""))="","",IF(ISNUMBER(MATCH(TRIM(SUBSTITUTE(B3021,CHAR(160),"")),'Look Up Values'!$B$2:$B$500,0)),"","Origin error")),"")</f>
        <v/>
      </c>
      <c r="O3021" s="242" t="str">
        <f>IF(AND(I3021&lt;&gt;0,I3021&lt;&gt;""),IF(C3021="","",IF(AND(ISNUMBER(--LEFT(C3021,FIND(" ",C3021&amp;" ")-1)),OR(LEN(LEFT(C3021,FIND(" ",C3021&amp;" ")-1))=6,LEN(LEFT(C3021,FIND(" ",C3021&amp;" ")-1))=7),OR(ISNUMBER(MATCH(LEFT(C3021,FIND(" ",C3021&amp;" ")-1),'Look Up Values'!$G$2:$G$1000,0)),ISNUMBER(MATCH(LEFT(C3021,FIND(" ",C3021&amp;" ")-1),'Look Up Values'!$AE$2:$AE$2000,0)))),"","EWC error")),"")</f>
        <v/>
      </c>
      <c r="P3021" s="242" t="str" cm="1">
        <f t="array" ref="P3021">IF(AND(I3021&lt;&gt;0,I3021&lt;&gt;""),IF(D3021="","",IF(ISNUMBER(MATCH(SUBSTITUTE(D3021," ",""),SUBSTITUTE('Look Up Values'!$S$2:$S$120," ",""),0)),"","D&amp;R error")),"")</f>
        <v/>
      </c>
      <c r="Q3021" s="242" t="str" cm="1">
        <f t="array" ref="Q3021">IF(AND(I3021&lt;&gt;0,I3021&lt;&gt;""),IF(G3021="","",IF(ISNUMBER(MATCH(SUBSTITUTE(G3021," ",""),SUBSTITUTE('Look Up Values'!$I$2:$I$10," ",""),0)),"","State error")),"")</f>
        <v/>
      </c>
      <c r="R3021" s="260" t="str">
        <f t="shared" si="95"/>
        <v/>
      </c>
    </row>
    <row r="3022" spans="1:18" ht="15.75">
      <c r="A3022" s="250">
        <v>3015</v>
      </c>
      <c r="B3022" s="198"/>
      <c r="C3022" s="25"/>
      <c r="D3022" s="25"/>
      <c r="E3022" s="25"/>
      <c r="F3022" s="25"/>
      <c r="G3022" s="26"/>
      <c r="H3022" s="27"/>
      <c r="I3022" s="28"/>
      <c r="J3022" s="430"/>
      <c r="K3022" s="48"/>
      <c r="L3022" s="457" t="str">
        <f t="shared" si="94"/>
        <v/>
      </c>
      <c r="M3022" s="245" cm="1">
        <f t="array" ref="M3022">SUMPRODUCT(--(N3022:Q3022&lt;&gt;"")) + IF(TRIM(R3022)="",0,LEN(R3022)-LEN(SUBSTITUTE(R3022,",",""))+1)</f>
        <v>0</v>
      </c>
      <c r="N3022" s="242" t="str">
        <f>IF(AND(I3022&lt;&gt;0,I3022&lt;&gt;""),IF(TRIM(SUBSTITUTE(B3022,CHAR(160),""))="","",IF(ISNUMBER(MATCH(TRIM(SUBSTITUTE(B3022,CHAR(160),"")),'Look Up Values'!$B$2:$B$500,0)),"","Origin error")),"")</f>
        <v/>
      </c>
      <c r="O3022" s="242" t="str">
        <f>IF(AND(I3022&lt;&gt;0,I3022&lt;&gt;""),IF(C3022="","",IF(AND(ISNUMBER(--LEFT(C3022,FIND(" ",C3022&amp;" ")-1)),OR(LEN(LEFT(C3022,FIND(" ",C3022&amp;" ")-1))=6,LEN(LEFT(C3022,FIND(" ",C3022&amp;" ")-1))=7),OR(ISNUMBER(MATCH(LEFT(C3022,FIND(" ",C3022&amp;" ")-1),'Look Up Values'!$G$2:$G$1000,0)),ISNUMBER(MATCH(LEFT(C3022,FIND(" ",C3022&amp;" ")-1),'Look Up Values'!$AE$2:$AE$2000,0)))),"","EWC error")),"")</f>
        <v/>
      </c>
      <c r="P3022" s="242" t="str" cm="1">
        <f t="array" ref="P3022">IF(AND(I3022&lt;&gt;0,I3022&lt;&gt;""),IF(D3022="","",IF(ISNUMBER(MATCH(SUBSTITUTE(D3022," ",""),SUBSTITUTE('Look Up Values'!$S$2:$S$120," ",""),0)),"","D&amp;R error")),"")</f>
        <v/>
      </c>
      <c r="Q3022" s="242" t="str" cm="1">
        <f t="array" ref="Q3022">IF(AND(I3022&lt;&gt;0,I3022&lt;&gt;""),IF(G3022="","",IF(ISNUMBER(MATCH(SUBSTITUTE(G3022," ",""),SUBSTITUTE('Look Up Values'!$I$2:$I$10," ",""),0)),"","State error")),"")</f>
        <v/>
      </c>
      <c r="R3022" s="260" t="str">
        <f t="shared" si="95"/>
        <v/>
      </c>
    </row>
    <row r="3023" spans="1:18" ht="15.75">
      <c r="A3023" s="250">
        <v>3016</v>
      </c>
      <c r="B3023" s="198"/>
      <c r="C3023" s="25"/>
      <c r="D3023" s="25"/>
      <c r="E3023" s="25"/>
      <c r="F3023" s="25"/>
      <c r="G3023" s="26"/>
      <c r="H3023" s="27"/>
      <c r="I3023" s="28"/>
      <c r="J3023" s="430"/>
      <c r="K3023" s="48"/>
      <c r="L3023" s="457" t="str">
        <f t="shared" si="94"/>
        <v/>
      </c>
      <c r="M3023" s="245" cm="1">
        <f t="array" ref="M3023">SUMPRODUCT(--(N3023:Q3023&lt;&gt;"")) + IF(TRIM(R3023)="",0,LEN(R3023)-LEN(SUBSTITUTE(R3023,",",""))+1)</f>
        <v>0</v>
      </c>
      <c r="N3023" s="242" t="str">
        <f>IF(AND(I3023&lt;&gt;0,I3023&lt;&gt;""),IF(TRIM(SUBSTITUTE(B3023,CHAR(160),""))="","",IF(ISNUMBER(MATCH(TRIM(SUBSTITUTE(B3023,CHAR(160),"")),'Look Up Values'!$B$2:$B$500,0)),"","Origin error")),"")</f>
        <v/>
      </c>
      <c r="O3023" s="242" t="str">
        <f>IF(AND(I3023&lt;&gt;0,I3023&lt;&gt;""),IF(C3023="","",IF(AND(ISNUMBER(--LEFT(C3023,FIND(" ",C3023&amp;" ")-1)),OR(LEN(LEFT(C3023,FIND(" ",C3023&amp;" ")-1))=6,LEN(LEFT(C3023,FIND(" ",C3023&amp;" ")-1))=7),OR(ISNUMBER(MATCH(LEFT(C3023,FIND(" ",C3023&amp;" ")-1),'Look Up Values'!$G$2:$G$1000,0)),ISNUMBER(MATCH(LEFT(C3023,FIND(" ",C3023&amp;" ")-1),'Look Up Values'!$AE$2:$AE$2000,0)))),"","EWC error")),"")</f>
        <v/>
      </c>
      <c r="P3023" s="242" t="str" cm="1">
        <f t="array" ref="P3023">IF(AND(I3023&lt;&gt;0,I3023&lt;&gt;""),IF(D3023="","",IF(ISNUMBER(MATCH(SUBSTITUTE(D3023," ",""),SUBSTITUTE('Look Up Values'!$S$2:$S$120," ",""),0)),"","D&amp;R error")),"")</f>
        <v/>
      </c>
      <c r="Q3023" s="242" t="str" cm="1">
        <f t="array" ref="Q3023">IF(AND(I3023&lt;&gt;0,I3023&lt;&gt;""),IF(G3023="","",IF(ISNUMBER(MATCH(SUBSTITUTE(G3023," ",""),SUBSTITUTE('Look Up Values'!$I$2:$I$10," ",""),0)),"","State error")),"")</f>
        <v/>
      </c>
      <c r="R3023" s="260" t="str">
        <f t="shared" si="95"/>
        <v/>
      </c>
    </row>
    <row r="3024" spans="1:18" ht="15.75">
      <c r="A3024" s="250">
        <v>3017</v>
      </c>
      <c r="B3024" s="198"/>
      <c r="C3024" s="25"/>
      <c r="D3024" s="25"/>
      <c r="E3024" s="25"/>
      <c r="F3024" s="25"/>
      <c r="G3024" s="26"/>
      <c r="H3024" s="27"/>
      <c r="I3024" s="28"/>
      <c r="J3024" s="430"/>
      <c r="K3024" s="48"/>
      <c r="L3024" s="457" t="str">
        <f t="shared" si="94"/>
        <v/>
      </c>
      <c r="M3024" s="245" cm="1">
        <f t="array" ref="M3024">SUMPRODUCT(--(N3024:Q3024&lt;&gt;"")) + IF(TRIM(R3024)="",0,LEN(R3024)-LEN(SUBSTITUTE(R3024,",",""))+1)</f>
        <v>0</v>
      </c>
      <c r="N3024" s="242" t="str">
        <f>IF(AND(I3024&lt;&gt;0,I3024&lt;&gt;""),IF(TRIM(SUBSTITUTE(B3024,CHAR(160),""))="","",IF(ISNUMBER(MATCH(TRIM(SUBSTITUTE(B3024,CHAR(160),"")),'Look Up Values'!$B$2:$B$500,0)),"","Origin error")),"")</f>
        <v/>
      </c>
      <c r="O3024" s="242" t="str">
        <f>IF(AND(I3024&lt;&gt;0,I3024&lt;&gt;""),IF(C3024="","",IF(AND(ISNUMBER(--LEFT(C3024,FIND(" ",C3024&amp;" ")-1)),OR(LEN(LEFT(C3024,FIND(" ",C3024&amp;" ")-1))=6,LEN(LEFT(C3024,FIND(" ",C3024&amp;" ")-1))=7),OR(ISNUMBER(MATCH(LEFT(C3024,FIND(" ",C3024&amp;" ")-1),'Look Up Values'!$G$2:$G$1000,0)),ISNUMBER(MATCH(LEFT(C3024,FIND(" ",C3024&amp;" ")-1),'Look Up Values'!$AE$2:$AE$2000,0)))),"","EWC error")),"")</f>
        <v/>
      </c>
      <c r="P3024" s="242" t="str" cm="1">
        <f t="array" ref="P3024">IF(AND(I3024&lt;&gt;0,I3024&lt;&gt;""),IF(D3024="","",IF(ISNUMBER(MATCH(SUBSTITUTE(D3024," ",""),SUBSTITUTE('Look Up Values'!$S$2:$S$120," ",""),0)),"","D&amp;R error")),"")</f>
        <v/>
      </c>
      <c r="Q3024" s="242" t="str" cm="1">
        <f t="array" ref="Q3024">IF(AND(I3024&lt;&gt;0,I3024&lt;&gt;""),IF(G3024="","",IF(ISNUMBER(MATCH(SUBSTITUTE(G3024," ",""),SUBSTITUTE('Look Up Values'!$I$2:$I$10," ",""),0)),"","State error")),"")</f>
        <v/>
      </c>
      <c r="R3024" s="260" t="str">
        <f t="shared" si="95"/>
        <v/>
      </c>
    </row>
    <row r="3025" spans="1:18" ht="15.75">
      <c r="A3025" s="250">
        <v>3018</v>
      </c>
      <c r="B3025" s="198"/>
      <c r="C3025" s="25"/>
      <c r="D3025" s="25"/>
      <c r="E3025" s="25"/>
      <c r="F3025" s="25"/>
      <c r="G3025" s="26"/>
      <c r="H3025" s="27"/>
      <c r="I3025" s="28"/>
      <c r="J3025" s="430"/>
      <c r="K3025" s="48"/>
      <c r="L3025" s="457" t="str">
        <f t="shared" si="94"/>
        <v/>
      </c>
      <c r="M3025" s="245" cm="1">
        <f t="array" ref="M3025">SUMPRODUCT(--(N3025:Q3025&lt;&gt;"")) + IF(TRIM(R3025)="",0,LEN(R3025)-LEN(SUBSTITUTE(R3025,",",""))+1)</f>
        <v>0</v>
      </c>
      <c r="N3025" s="242" t="str">
        <f>IF(AND(I3025&lt;&gt;0,I3025&lt;&gt;""),IF(TRIM(SUBSTITUTE(B3025,CHAR(160),""))="","",IF(ISNUMBER(MATCH(TRIM(SUBSTITUTE(B3025,CHAR(160),"")),'Look Up Values'!$B$2:$B$500,0)),"","Origin error")),"")</f>
        <v/>
      </c>
      <c r="O3025" s="242" t="str">
        <f>IF(AND(I3025&lt;&gt;0,I3025&lt;&gt;""),IF(C3025="","",IF(AND(ISNUMBER(--LEFT(C3025,FIND(" ",C3025&amp;" ")-1)),OR(LEN(LEFT(C3025,FIND(" ",C3025&amp;" ")-1))=6,LEN(LEFT(C3025,FIND(" ",C3025&amp;" ")-1))=7),OR(ISNUMBER(MATCH(LEFT(C3025,FIND(" ",C3025&amp;" ")-1),'Look Up Values'!$G$2:$G$1000,0)),ISNUMBER(MATCH(LEFT(C3025,FIND(" ",C3025&amp;" ")-1),'Look Up Values'!$AE$2:$AE$2000,0)))),"","EWC error")),"")</f>
        <v/>
      </c>
      <c r="P3025" s="242" t="str" cm="1">
        <f t="array" ref="P3025">IF(AND(I3025&lt;&gt;0,I3025&lt;&gt;""),IF(D3025="","",IF(ISNUMBER(MATCH(SUBSTITUTE(D3025," ",""),SUBSTITUTE('Look Up Values'!$S$2:$S$120," ",""),0)),"","D&amp;R error")),"")</f>
        <v/>
      </c>
      <c r="Q3025" s="242" t="str" cm="1">
        <f t="array" ref="Q3025">IF(AND(I3025&lt;&gt;0,I3025&lt;&gt;""),IF(G3025="","",IF(ISNUMBER(MATCH(SUBSTITUTE(G3025," ",""),SUBSTITUTE('Look Up Values'!$I$2:$I$10," ",""),0)),"","State error")),"")</f>
        <v/>
      </c>
      <c r="R3025" s="260" t="str">
        <f t="shared" si="95"/>
        <v/>
      </c>
    </row>
    <row r="3026" spans="1:18" ht="15.75">
      <c r="A3026" s="250">
        <v>3019</v>
      </c>
      <c r="B3026" s="198"/>
      <c r="C3026" s="25"/>
      <c r="D3026" s="25"/>
      <c r="E3026" s="25"/>
      <c r="F3026" s="25"/>
      <c r="G3026" s="26"/>
      <c r="H3026" s="27"/>
      <c r="I3026" s="28"/>
      <c r="J3026" s="430"/>
      <c r="K3026" s="48"/>
      <c r="L3026" s="457" t="str">
        <f t="shared" si="94"/>
        <v/>
      </c>
      <c r="M3026" s="245" cm="1">
        <f t="array" ref="M3026">SUMPRODUCT(--(N3026:Q3026&lt;&gt;"")) + IF(TRIM(R3026)="",0,LEN(R3026)-LEN(SUBSTITUTE(R3026,",",""))+1)</f>
        <v>0</v>
      </c>
      <c r="N3026" s="242" t="str">
        <f>IF(AND(I3026&lt;&gt;0,I3026&lt;&gt;""),IF(TRIM(SUBSTITUTE(B3026,CHAR(160),""))="","",IF(ISNUMBER(MATCH(TRIM(SUBSTITUTE(B3026,CHAR(160),"")),'Look Up Values'!$B$2:$B$500,0)),"","Origin error")),"")</f>
        <v/>
      </c>
      <c r="O3026" s="242" t="str">
        <f>IF(AND(I3026&lt;&gt;0,I3026&lt;&gt;""),IF(C3026="","",IF(AND(ISNUMBER(--LEFT(C3026,FIND(" ",C3026&amp;" ")-1)),OR(LEN(LEFT(C3026,FIND(" ",C3026&amp;" ")-1))=6,LEN(LEFT(C3026,FIND(" ",C3026&amp;" ")-1))=7),OR(ISNUMBER(MATCH(LEFT(C3026,FIND(" ",C3026&amp;" ")-1),'Look Up Values'!$G$2:$G$1000,0)),ISNUMBER(MATCH(LEFT(C3026,FIND(" ",C3026&amp;" ")-1),'Look Up Values'!$AE$2:$AE$2000,0)))),"","EWC error")),"")</f>
        <v/>
      </c>
      <c r="P3026" s="242" t="str" cm="1">
        <f t="array" ref="P3026">IF(AND(I3026&lt;&gt;0,I3026&lt;&gt;""),IF(D3026="","",IF(ISNUMBER(MATCH(SUBSTITUTE(D3026," ",""),SUBSTITUTE('Look Up Values'!$S$2:$S$120," ",""),0)),"","D&amp;R error")),"")</f>
        <v/>
      </c>
      <c r="Q3026" s="242" t="str" cm="1">
        <f t="array" ref="Q3026">IF(AND(I3026&lt;&gt;0,I3026&lt;&gt;""),IF(G3026="","",IF(ISNUMBER(MATCH(SUBSTITUTE(G3026," ",""),SUBSTITUTE('Look Up Values'!$I$2:$I$10," ",""),0)),"","State error")),"")</f>
        <v/>
      </c>
      <c r="R3026" s="260" t="str">
        <f t="shared" si="95"/>
        <v/>
      </c>
    </row>
    <row r="3027" spans="1:18" ht="15.75">
      <c r="A3027" s="250">
        <v>3020</v>
      </c>
      <c r="B3027" s="198"/>
      <c r="C3027" s="25"/>
      <c r="D3027" s="25"/>
      <c r="E3027" s="25"/>
      <c r="F3027" s="25"/>
      <c r="G3027" s="26"/>
      <c r="H3027" s="27"/>
      <c r="I3027" s="28"/>
      <c r="J3027" s="430"/>
      <c r="K3027" s="48"/>
      <c r="L3027" s="457" t="str">
        <f t="shared" si="94"/>
        <v/>
      </c>
      <c r="M3027" s="245" cm="1">
        <f t="array" ref="M3027">SUMPRODUCT(--(N3027:Q3027&lt;&gt;"")) + IF(TRIM(R3027)="",0,LEN(R3027)-LEN(SUBSTITUTE(R3027,",",""))+1)</f>
        <v>0</v>
      </c>
      <c r="N3027" s="242" t="str">
        <f>IF(AND(I3027&lt;&gt;0,I3027&lt;&gt;""),IF(TRIM(SUBSTITUTE(B3027,CHAR(160),""))="","",IF(ISNUMBER(MATCH(TRIM(SUBSTITUTE(B3027,CHAR(160),"")),'Look Up Values'!$B$2:$B$500,0)),"","Origin error")),"")</f>
        <v/>
      </c>
      <c r="O3027" s="242" t="str">
        <f>IF(AND(I3027&lt;&gt;0,I3027&lt;&gt;""),IF(C3027="","",IF(AND(ISNUMBER(--LEFT(C3027,FIND(" ",C3027&amp;" ")-1)),OR(LEN(LEFT(C3027,FIND(" ",C3027&amp;" ")-1))=6,LEN(LEFT(C3027,FIND(" ",C3027&amp;" ")-1))=7),OR(ISNUMBER(MATCH(LEFT(C3027,FIND(" ",C3027&amp;" ")-1),'Look Up Values'!$G$2:$G$1000,0)),ISNUMBER(MATCH(LEFT(C3027,FIND(" ",C3027&amp;" ")-1),'Look Up Values'!$AE$2:$AE$2000,0)))),"","EWC error")),"")</f>
        <v/>
      </c>
      <c r="P3027" s="242" t="str" cm="1">
        <f t="array" ref="P3027">IF(AND(I3027&lt;&gt;0,I3027&lt;&gt;""),IF(D3027="","",IF(ISNUMBER(MATCH(SUBSTITUTE(D3027," ",""),SUBSTITUTE('Look Up Values'!$S$2:$S$120," ",""),0)),"","D&amp;R error")),"")</f>
        <v/>
      </c>
      <c r="Q3027" s="242" t="str" cm="1">
        <f t="array" ref="Q3027">IF(AND(I3027&lt;&gt;0,I3027&lt;&gt;""),IF(G3027="","",IF(ISNUMBER(MATCH(SUBSTITUTE(G3027," ",""),SUBSTITUTE('Look Up Values'!$I$2:$I$10," ",""),0)),"","State error")),"")</f>
        <v/>
      </c>
      <c r="R3027" s="260" t="str">
        <f t="shared" si="95"/>
        <v/>
      </c>
    </row>
    <row r="3028" spans="1:18" ht="15.75">
      <c r="A3028" s="250">
        <v>3021</v>
      </c>
      <c r="B3028" s="198"/>
      <c r="C3028" s="25"/>
      <c r="D3028" s="25"/>
      <c r="E3028" s="25"/>
      <c r="F3028" s="25"/>
      <c r="G3028" s="26"/>
      <c r="H3028" s="27"/>
      <c r="I3028" s="28"/>
      <c r="J3028" s="430"/>
      <c r="K3028" s="48"/>
      <c r="L3028" s="457" t="str">
        <f t="shared" si="94"/>
        <v/>
      </c>
      <c r="M3028" s="245" cm="1">
        <f t="array" ref="M3028">SUMPRODUCT(--(N3028:Q3028&lt;&gt;"")) + IF(TRIM(R3028)="",0,LEN(R3028)-LEN(SUBSTITUTE(R3028,",",""))+1)</f>
        <v>0</v>
      </c>
      <c r="N3028" s="242" t="str">
        <f>IF(AND(I3028&lt;&gt;0,I3028&lt;&gt;""),IF(TRIM(SUBSTITUTE(B3028,CHAR(160),""))="","",IF(ISNUMBER(MATCH(TRIM(SUBSTITUTE(B3028,CHAR(160),"")),'Look Up Values'!$B$2:$B$500,0)),"","Origin error")),"")</f>
        <v/>
      </c>
      <c r="O3028" s="242" t="str">
        <f>IF(AND(I3028&lt;&gt;0,I3028&lt;&gt;""),IF(C3028="","",IF(AND(ISNUMBER(--LEFT(C3028,FIND(" ",C3028&amp;" ")-1)),OR(LEN(LEFT(C3028,FIND(" ",C3028&amp;" ")-1))=6,LEN(LEFT(C3028,FIND(" ",C3028&amp;" ")-1))=7),OR(ISNUMBER(MATCH(LEFT(C3028,FIND(" ",C3028&amp;" ")-1),'Look Up Values'!$G$2:$G$1000,0)),ISNUMBER(MATCH(LEFT(C3028,FIND(" ",C3028&amp;" ")-1),'Look Up Values'!$AE$2:$AE$2000,0)))),"","EWC error")),"")</f>
        <v/>
      </c>
      <c r="P3028" s="242" t="str" cm="1">
        <f t="array" ref="P3028">IF(AND(I3028&lt;&gt;0,I3028&lt;&gt;""),IF(D3028="","",IF(ISNUMBER(MATCH(SUBSTITUTE(D3028," ",""),SUBSTITUTE('Look Up Values'!$S$2:$S$120," ",""),0)),"","D&amp;R error")),"")</f>
        <v/>
      </c>
      <c r="Q3028" s="242" t="str" cm="1">
        <f t="array" ref="Q3028">IF(AND(I3028&lt;&gt;0,I3028&lt;&gt;""),IF(G3028="","",IF(ISNUMBER(MATCH(SUBSTITUTE(G3028," ",""),SUBSTITUTE('Look Up Values'!$I$2:$I$10," ",""),0)),"","State error")),"")</f>
        <v/>
      </c>
      <c r="R3028" s="260" t="str">
        <f t="shared" si="95"/>
        <v/>
      </c>
    </row>
    <row r="3029" spans="1:18" ht="15.75">
      <c r="A3029" s="250">
        <v>3022</v>
      </c>
      <c r="B3029" s="198"/>
      <c r="C3029" s="25"/>
      <c r="D3029" s="25"/>
      <c r="E3029" s="25"/>
      <c r="F3029" s="25"/>
      <c r="G3029" s="26"/>
      <c r="H3029" s="27"/>
      <c r="I3029" s="28"/>
      <c r="J3029" s="430"/>
      <c r="K3029" s="48"/>
      <c r="L3029" s="457" t="str">
        <f t="shared" si="94"/>
        <v/>
      </c>
      <c r="M3029" s="245" cm="1">
        <f t="array" ref="M3029">SUMPRODUCT(--(N3029:Q3029&lt;&gt;"")) + IF(TRIM(R3029)="",0,LEN(R3029)-LEN(SUBSTITUTE(R3029,",",""))+1)</f>
        <v>0</v>
      </c>
      <c r="N3029" s="242" t="str">
        <f>IF(AND(I3029&lt;&gt;0,I3029&lt;&gt;""),IF(TRIM(SUBSTITUTE(B3029,CHAR(160),""))="","",IF(ISNUMBER(MATCH(TRIM(SUBSTITUTE(B3029,CHAR(160),"")),'Look Up Values'!$B$2:$B$500,0)),"","Origin error")),"")</f>
        <v/>
      </c>
      <c r="O3029" s="242" t="str">
        <f>IF(AND(I3029&lt;&gt;0,I3029&lt;&gt;""),IF(C3029="","",IF(AND(ISNUMBER(--LEFT(C3029,FIND(" ",C3029&amp;" ")-1)),OR(LEN(LEFT(C3029,FIND(" ",C3029&amp;" ")-1))=6,LEN(LEFT(C3029,FIND(" ",C3029&amp;" ")-1))=7),OR(ISNUMBER(MATCH(LEFT(C3029,FIND(" ",C3029&amp;" ")-1),'Look Up Values'!$G$2:$G$1000,0)),ISNUMBER(MATCH(LEFT(C3029,FIND(" ",C3029&amp;" ")-1),'Look Up Values'!$AE$2:$AE$2000,0)))),"","EWC error")),"")</f>
        <v/>
      </c>
      <c r="P3029" s="242" t="str" cm="1">
        <f t="array" ref="P3029">IF(AND(I3029&lt;&gt;0,I3029&lt;&gt;""),IF(D3029="","",IF(ISNUMBER(MATCH(SUBSTITUTE(D3029," ",""),SUBSTITUTE('Look Up Values'!$S$2:$S$120," ",""),0)),"","D&amp;R error")),"")</f>
        <v/>
      </c>
      <c r="Q3029" s="242" t="str" cm="1">
        <f t="array" ref="Q3029">IF(AND(I3029&lt;&gt;0,I3029&lt;&gt;""),IF(G3029="","",IF(ISNUMBER(MATCH(SUBSTITUTE(G3029," ",""),SUBSTITUTE('Look Up Values'!$I$2:$I$10," ",""),0)),"","State error")),"")</f>
        <v/>
      </c>
      <c r="R3029" s="260" t="str">
        <f t="shared" si="95"/>
        <v/>
      </c>
    </row>
    <row r="3030" spans="1:18" ht="15.75">
      <c r="A3030" s="250">
        <v>3023</v>
      </c>
      <c r="B3030" s="198"/>
      <c r="C3030" s="25"/>
      <c r="D3030" s="25"/>
      <c r="E3030" s="25"/>
      <c r="F3030" s="25"/>
      <c r="G3030" s="26"/>
      <c r="H3030" s="27"/>
      <c r="I3030" s="28"/>
      <c r="J3030" s="430"/>
      <c r="K3030" s="48"/>
      <c r="L3030" s="457" t="str">
        <f t="shared" si="94"/>
        <v/>
      </c>
      <c r="M3030" s="245" cm="1">
        <f t="array" ref="M3030">SUMPRODUCT(--(N3030:Q3030&lt;&gt;"")) + IF(TRIM(R3030)="",0,LEN(R3030)-LEN(SUBSTITUTE(R3030,",",""))+1)</f>
        <v>0</v>
      </c>
      <c r="N3030" s="242" t="str">
        <f>IF(AND(I3030&lt;&gt;0,I3030&lt;&gt;""),IF(TRIM(SUBSTITUTE(B3030,CHAR(160),""))="","",IF(ISNUMBER(MATCH(TRIM(SUBSTITUTE(B3030,CHAR(160),"")),'Look Up Values'!$B$2:$B$500,0)),"","Origin error")),"")</f>
        <v/>
      </c>
      <c r="O3030" s="242" t="str">
        <f>IF(AND(I3030&lt;&gt;0,I3030&lt;&gt;""),IF(C3030="","",IF(AND(ISNUMBER(--LEFT(C3030,FIND(" ",C3030&amp;" ")-1)),OR(LEN(LEFT(C3030,FIND(" ",C3030&amp;" ")-1))=6,LEN(LEFT(C3030,FIND(" ",C3030&amp;" ")-1))=7),OR(ISNUMBER(MATCH(LEFT(C3030,FIND(" ",C3030&amp;" ")-1),'Look Up Values'!$G$2:$G$1000,0)),ISNUMBER(MATCH(LEFT(C3030,FIND(" ",C3030&amp;" ")-1),'Look Up Values'!$AE$2:$AE$2000,0)))),"","EWC error")),"")</f>
        <v/>
      </c>
      <c r="P3030" s="242" t="str" cm="1">
        <f t="array" ref="P3030">IF(AND(I3030&lt;&gt;0,I3030&lt;&gt;""),IF(D3030="","",IF(ISNUMBER(MATCH(SUBSTITUTE(D3030," ",""),SUBSTITUTE('Look Up Values'!$S$2:$S$120," ",""),0)),"","D&amp;R error")),"")</f>
        <v/>
      </c>
      <c r="Q3030" s="242" t="str" cm="1">
        <f t="array" ref="Q3030">IF(AND(I3030&lt;&gt;0,I3030&lt;&gt;""),IF(G3030="","",IF(ISNUMBER(MATCH(SUBSTITUTE(G3030," ",""),SUBSTITUTE('Look Up Values'!$I$2:$I$10," ",""),0)),"","State error")),"")</f>
        <v/>
      </c>
      <c r="R3030" s="260" t="str">
        <f t="shared" si="95"/>
        <v/>
      </c>
    </row>
    <row r="3031" spans="1:18" ht="15.75">
      <c r="A3031" s="250">
        <v>3024</v>
      </c>
      <c r="B3031" s="198"/>
      <c r="C3031" s="25"/>
      <c r="D3031" s="25"/>
      <c r="E3031" s="25"/>
      <c r="F3031" s="25"/>
      <c r="G3031" s="26"/>
      <c r="H3031" s="27"/>
      <c r="I3031" s="28"/>
      <c r="J3031" s="430"/>
      <c r="K3031" s="48"/>
      <c r="L3031" s="457" t="str">
        <f t="shared" si="94"/>
        <v/>
      </c>
      <c r="M3031" s="245" cm="1">
        <f t="array" ref="M3031">SUMPRODUCT(--(N3031:Q3031&lt;&gt;"")) + IF(TRIM(R3031)="",0,LEN(R3031)-LEN(SUBSTITUTE(R3031,",",""))+1)</f>
        <v>0</v>
      </c>
      <c r="N3031" s="242" t="str">
        <f>IF(AND(I3031&lt;&gt;0,I3031&lt;&gt;""),IF(TRIM(SUBSTITUTE(B3031,CHAR(160),""))="","",IF(ISNUMBER(MATCH(TRIM(SUBSTITUTE(B3031,CHAR(160),"")),'Look Up Values'!$B$2:$B$500,0)),"","Origin error")),"")</f>
        <v/>
      </c>
      <c r="O3031" s="242" t="str">
        <f>IF(AND(I3031&lt;&gt;0,I3031&lt;&gt;""),IF(C3031="","",IF(AND(ISNUMBER(--LEFT(C3031,FIND(" ",C3031&amp;" ")-1)),OR(LEN(LEFT(C3031,FIND(" ",C3031&amp;" ")-1))=6,LEN(LEFT(C3031,FIND(" ",C3031&amp;" ")-1))=7),OR(ISNUMBER(MATCH(LEFT(C3031,FIND(" ",C3031&amp;" ")-1),'Look Up Values'!$G$2:$G$1000,0)),ISNUMBER(MATCH(LEFT(C3031,FIND(" ",C3031&amp;" ")-1),'Look Up Values'!$AE$2:$AE$2000,0)))),"","EWC error")),"")</f>
        <v/>
      </c>
      <c r="P3031" s="242" t="str" cm="1">
        <f t="array" ref="P3031">IF(AND(I3031&lt;&gt;0,I3031&lt;&gt;""),IF(D3031="","",IF(ISNUMBER(MATCH(SUBSTITUTE(D3031," ",""),SUBSTITUTE('Look Up Values'!$S$2:$S$120," ",""),0)),"","D&amp;R error")),"")</f>
        <v/>
      </c>
      <c r="Q3031" s="242" t="str" cm="1">
        <f t="array" ref="Q3031">IF(AND(I3031&lt;&gt;0,I3031&lt;&gt;""),IF(G3031="","",IF(ISNUMBER(MATCH(SUBSTITUTE(G3031," ",""),SUBSTITUTE('Look Up Values'!$I$2:$I$10," ",""),0)),"","State error")),"")</f>
        <v/>
      </c>
      <c r="R3031" s="260" t="str">
        <f t="shared" si="95"/>
        <v/>
      </c>
    </row>
    <row r="3032" spans="1:18" ht="15.75">
      <c r="A3032" s="250">
        <v>3025</v>
      </c>
      <c r="B3032" s="198"/>
      <c r="C3032" s="25"/>
      <c r="D3032" s="25"/>
      <c r="E3032" s="25"/>
      <c r="F3032" s="25"/>
      <c r="G3032" s="26"/>
      <c r="H3032" s="27"/>
      <c r="I3032" s="28"/>
      <c r="J3032" s="430"/>
      <c r="K3032" s="48"/>
      <c r="L3032" s="457" t="str">
        <f t="shared" si="94"/>
        <v/>
      </c>
      <c r="M3032" s="245" cm="1">
        <f t="array" ref="M3032">SUMPRODUCT(--(N3032:Q3032&lt;&gt;"")) + IF(TRIM(R3032)="",0,LEN(R3032)-LEN(SUBSTITUTE(R3032,",",""))+1)</f>
        <v>0</v>
      </c>
      <c r="N3032" s="242" t="str">
        <f>IF(AND(I3032&lt;&gt;0,I3032&lt;&gt;""),IF(TRIM(SUBSTITUTE(B3032,CHAR(160),""))="","",IF(ISNUMBER(MATCH(TRIM(SUBSTITUTE(B3032,CHAR(160),"")),'Look Up Values'!$B$2:$B$500,0)),"","Origin error")),"")</f>
        <v/>
      </c>
      <c r="O3032" s="242" t="str">
        <f>IF(AND(I3032&lt;&gt;0,I3032&lt;&gt;""),IF(C3032="","",IF(AND(ISNUMBER(--LEFT(C3032,FIND(" ",C3032&amp;" ")-1)),OR(LEN(LEFT(C3032,FIND(" ",C3032&amp;" ")-1))=6,LEN(LEFT(C3032,FIND(" ",C3032&amp;" ")-1))=7),OR(ISNUMBER(MATCH(LEFT(C3032,FIND(" ",C3032&amp;" ")-1),'Look Up Values'!$G$2:$G$1000,0)),ISNUMBER(MATCH(LEFT(C3032,FIND(" ",C3032&amp;" ")-1),'Look Up Values'!$AE$2:$AE$2000,0)))),"","EWC error")),"")</f>
        <v/>
      </c>
      <c r="P3032" s="242" t="str" cm="1">
        <f t="array" ref="P3032">IF(AND(I3032&lt;&gt;0,I3032&lt;&gt;""),IF(D3032="","",IF(ISNUMBER(MATCH(SUBSTITUTE(D3032," ",""),SUBSTITUTE('Look Up Values'!$S$2:$S$120," ",""),0)),"","D&amp;R error")),"")</f>
        <v/>
      </c>
      <c r="Q3032" s="242" t="str" cm="1">
        <f t="array" ref="Q3032">IF(AND(I3032&lt;&gt;0,I3032&lt;&gt;""),IF(G3032="","",IF(ISNUMBER(MATCH(SUBSTITUTE(G3032," ",""),SUBSTITUTE('Look Up Values'!$I$2:$I$10," ",""),0)),"","State error")),"")</f>
        <v/>
      </c>
      <c r="R3032" s="260" t="str">
        <f t="shared" si="95"/>
        <v/>
      </c>
    </row>
    <row r="3033" spans="1:18" ht="15.75">
      <c r="A3033" s="250">
        <v>3026</v>
      </c>
      <c r="B3033" s="198"/>
      <c r="C3033" s="25"/>
      <c r="D3033" s="25"/>
      <c r="E3033" s="25"/>
      <c r="F3033" s="25"/>
      <c r="G3033" s="26"/>
      <c r="H3033" s="27"/>
      <c r="I3033" s="28"/>
      <c r="J3033" s="430"/>
      <c r="K3033" s="48"/>
      <c r="L3033" s="457" t="str">
        <f t="shared" si="94"/>
        <v/>
      </c>
      <c r="M3033" s="245" cm="1">
        <f t="array" ref="M3033">SUMPRODUCT(--(N3033:Q3033&lt;&gt;"")) + IF(TRIM(R3033)="",0,LEN(R3033)-LEN(SUBSTITUTE(R3033,",",""))+1)</f>
        <v>0</v>
      </c>
      <c r="N3033" s="242" t="str">
        <f>IF(AND(I3033&lt;&gt;0,I3033&lt;&gt;""),IF(TRIM(SUBSTITUTE(B3033,CHAR(160),""))="","",IF(ISNUMBER(MATCH(TRIM(SUBSTITUTE(B3033,CHAR(160),"")),'Look Up Values'!$B$2:$B$500,0)),"","Origin error")),"")</f>
        <v/>
      </c>
      <c r="O3033" s="242" t="str">
        <f>IF(AND(I3033&lt;&gt;0,I3033&lt;&gt;""),IF(C3033="","",IF(AND(ISNUMBER(--LEFT(C3033,FIND(" ",C3033&amp;" ")-1)),OR(LEN(LEFT(C3033,FIND(" ",C3033&amp;" ")-1))=6,LEN(LEFT(C3033,FIND(" ",C3033&amp;" ")-1))=7),OR(ISNUMBER(MATCH(LEFT(C3033,FIND(" ",C3033&amp;" ")-1),'Look Up Values'!$G$2:$G$1000,0)),ISNUMBER(MATCH(LEFT(C3033,FIND(" ",C3033&amp;" ")-1),'Look Up Values'!$AE$2:$AE$2000,0)))),"","EWC error")),"")</f>
        <v/>
      </c>
      <c r="P3033" s="242" t="str" cm="1">
        <f t="array" ref="P3033">IF(AND(I3033&lt;&gt;0,I3033&lt;&gt;""),IF(D3033="","",IF(ISNUMBER(MATCH(SUBSTITUTE(D3033," ",""),SUBSTITUTE('Look Up Values'!$S$2:$S$120," ",""),0)),"","D&amp;R error")),"")</f>
        <v/>
      </c>
      <c r="Q3033" s="242" t="str" cm="1">
        <f t="array" ref="Q3033">IF(AND(I3033&lt;&gt;0,I3033&lt;&gt;""),IF(G3033="","",IF(ISNUMBER(MATCH(SUBSTITUTE(G3033," ",""),SUBSTITUTE('Look Up Values'!$I$2:$I$10," ",""),0)),"","State error")),"")</f>
        <v/>
      </c>
      <c r="R3033" s="260" t="str">
        <f t="shared" si="95"/>
        <v/>
      </c>
    </row>
    <row r="3034" spans="1:18" ht="15.75">
      <c r="A3034" s="250">
        <v>3027</v>
      </c>
      <c r="B3034" s="198"/>
      <c r="C3034" s="25"/>
      <c r="D3034" s="25"/>
      <c r="E3034" s="25"/>
      <c r="F3034" s="25"/>
      <c r="G3034" s="26"/>
      <c r="H3034" s="27"/>
      <c r="I3034" s="28"/>
      <c r="J3034" s="430"/>
      <c r="K3034" s="48"/>
      <c r="L3034" s="457" t="str">
        <f t="shared" si="94"/>
        <v/>
      </c>
      <c r="M3034" s="245" cm="1">
        <f t="array" ref="M3034">SUMPRODUCT(--(N3034:Q3034&lt;&gt;"")) + IF(TRIM(R3034)="",0,LEN(R3034)-LEN(SUBSTITUTE(R3034,",",""))+1)</f>
        <v>0</v>
      </c>
      <c r="N3034" s="242" t="str">
        <f>IF(AND(I3034&lt;&gt;0,I3034&lt;&gt;""),IF(TRIM(SUBSTITUTE(B3034,CHAR(160),""))="","",IF(ISNUMBER(MATCH(TRIM(SUBSTITUTE(B3034,CHAR(160),"")),'Look Up Values'!$B$2:$B$500,0)),"","Origin error")),"")</f>
        <v/>
      </c>
      <c r="O3034" s="242" t="str">
        <f>IF(AND(I3034&lt;&gt;0,I3034&lt;&gt;""),IF(C3034="","",IF(AND(ISNUMBER(--LEFT(C3034,FIND(" ",C3034&amp;" ")-1)),OR(LEN(LEFT(C3034,FIND(" ",C3034&amp;" ")-1))=6,LEN(LEFT(C3034,FIND(" ",C3034&amp;" ")-1))=7),OR(ISNUMBER(MATCH(LEFT(C3034,FIND(" ",C3034&amp;" ")-1),'Look Up Values'!$G$2:$G$1000,0)),ISNUMBER(MATCH(LEFT(C3034,FIND(" ",C3034&amp;" ")-1),'Look Up Values'!$AE$2:$AE$2000,0)))),"","EWC error")),"")</f>
        <v/>
      </c>
      <c r="P3034" s="242" t="str" cm="1">
        <f t="array" ref="P3034">IF(AND(I3034&lt;&gt;0,I3034&lt;&gt;""),IF(D3034="","",IF(ISNUMBER(MATCH(SUBSTITUTE(D3034," ",""),SUBSTITUTE('Look Up Values'!$S$2:$S$120," ",""),0)),"","D&amp;R error")),"")</f>
        <v/>
      </c>
      <c r="Q3034" s="242" t="str" cm="1">
        <f t="array" ref="Q3034">IF(AND(I3034&lt;&gt;0,I3034&lt;&gt;""),IF(G3034="","",IF(ISNUMBER(MATCH(SUBSTITUTE(G3034," ",""),SUBSTITUTE('Look Up Values'!$I$2:$I$10," ",""),0)),"","State error")),"")</f>
        <v/>
      </c>
      <c r="R3034" s="260" t="str">
        <f t="shared" si="95"/>
        <v/>
      </c>
    </row>
    <row r="3035" spans="1:18" ht="15.75">
      <c r="A3035" s="250">
        <v>3028</v>
      </c>
      <c r="B3035" s="198"/>
      <c r="C3035" s="25"/>
      <c r="D3035" s="25"/>
      <c r="E3035" s="25"/>
      <c r="F3035" s="25"/>
      <c r="G3035" s="26"/>
      <c r="H3035" s="27"/>
      <c r="I3035" s="28"/>
      <c r="J3035" s="430"/>
      <c r="K3035" s="48"/>
      <c r="L3035" s="457" t="str">
        <f t="shared" si="94"/>
        <v/>
      </c>
      <c r="M3035" s="245" cm="1">
        <f t="array" ref="M3035">SUMPRODUCT(--(N3035:Q3035&lt;&gt;"")) + IF(TRIM(R3035)="",0,LEN(R3035)-LEN(SUBSTITUTE(R3035,",",""))+1)</f>
        <v>0</v>
      </c>
      <c r="N3035" s="242" t="str">
        <f>IF(AND(I3035&lt;&gt;0,I3035&lt;&gt;""),IF(TRIM(SUBSTITUTE(B3035,CHAR(160),""))="","",IF(ISNUMBER(MATCH(TRIM(SUBSTITUTE(B3035,CHAR(160),"")),'Look Up Values'!$B$2:$B$500,0)),"","Origin error")),"")</f>
        <v/>
      </c>
      <c r="O3035" s="242" t="str">
        <f>IF(AND(I3035&lt;&gt;0,I3035&lt;&gt;""),IF(C3035="","",IF(AND(ISNUMBER(--LEFT(C3035,FIND(" ",C3035&amp;" ")-1)),OR(LEN(LEFT(C3035,FIND(" ",C3035&amp;" ")-1))=6,LEN(LEFT(C3035,FIND(" ",C3035&amp;" ")-1))=7),OR(ISNUMBER(MATCH(LEFT(C3035,FIND(" ",C3035&amp;" ")-1),'Look Up Values'!$G$2:$G$1000,0)),ISNUMBER(MATCH(LEFT(C3035,FIND(" ",C3035&amp;" ")-1),'Look Up Values'!$AE$2:$AE$2000,0)))),"","EWC error")),"")</f>
        <v/>
      </c>
      <c r="P3035" s="242" t="str" cm="1">
        <f t="array" ref="P3035">IF(AND(I3035&lt;&gt;0,I3035&lt;&gt;""),IF(D3035="","",IF(ISNUMBER(MATCH(SUBSTITUTE(D3035," ",""),SUBSTITUTE('Look Up Values'!$S$2:$S$120," ",""),0)),"","D&amp;R error")),"")</f>
        <v/>
      </c>
      <c r="Q3035" s="242" t="str" cm="1">
        <f t="array" ref="Q3035">IF(AND(I3035&lt;&gt;0,I3035&lt;&gt;""),IF(G3035="","",IF(ISNUMBER(MATCH(SUBSTITUTE(G3035," ",""),SUBSTITUTE('Look Up Values'!$I$2:$I$10," ",""),0)),"","State error")),"")</f>
        <v/>
      </c>
      <c r="R3035" s="260" t="str">
        <f t="shared" si="95"/>
        <v/>
      </c>
    </row>
    <row r="3036" spans="1:18" ht="15.75">
      <c r="A3036" s="250">
        <v>3029</v>
      </c>
      <c r="B3036" s="198"/>
      <c r="C3036" s="25"/>
      <c r="D3036" s="25"/>
      <c r="E3036" s="25"/>
      <c r="F3036" s="25"/>
      <c r="G3036" s="26"/>
      <c r="H3036" s="27"/>
      <c r="I3036" s="28"/>
      <c r="J3036" s="430"/>
      <c r="K3036" s="48"/>
      <c r="L3036" s="457" t="str">
        <f t="shared" si="94"/>
        <v/>
      </c>
      <c r="M3036" s="245" cm="1">
        <f t="array" ref="M3036">SUMPRODUCT(--(N3036:Q3036&lt;&gt;"")) + IF(TRIM(R3036)="",0,LEN(R3036)-LEN(SUBSTITUTE(R3036,",",""))+1)</f>
        <v>0</v>
      </c>
      <c r="N3036" s="242" t="str">
        <f>IF(AND(I3036&lt;&gt;0,I3036&lt;&gt;""),IF(TRIM(SUBSTITUTE(B3036,CHAR(160),""))="","",IF(ISNUMBER(MATCH(TRIM(SUBSTITUTE(B3036,CHAR(160),"")),'Look Up Values'!$B$2:$B$500,0)),"","Origin error")),"")</f>
        <v/>
      </c>
      <c r="O3036" s="242" t="str">
        <f>IF(AND(I3036&lt;&gt;0,I3036&lt;&gt;""),IF(C3036="","",IF(AND(ISNUMBER(--LEFT(C3036,FIND(" ",C3036&amp;" ")-1)),OR(LEN(LEFT(C3036,FIND(" ",C3036&amp;" ")-1))=6,LEN(LEFT(C3036,FIND(" ",C3036&amp;" ")-1))=7),OR(ISNUMBER(MATCH(LEFT(C3036,FIND(" ",C3036&amp;" ")-1),'Look Up Values'!$G$2:$G$1000,0)),ISNUMBER(MATCH(LEFT(C3036,FIND(" ",C3036&amp;" ")-1),'Look Up Values'!$AE$2:$AE$2000,0)))),"","EWC error")),"")</f>
        <v/>
      </c>
      <c r="P3036" s="242" t="str" cm="1">
        <f t="array" ref="P3036">IF(AND(I3036&lt;&gt;0,I3036&lt;&gt;""),IF(D3036="","",IF(ISNUMBER(MATCH(SUBSTITUTE(D3036," ",""),SUBSTITUTE('Look Up Values'!$S$2:$S$120," ",""),0)),"","D&amp;R error")),"")</f>
        <v/>
      </c>
      <c r="Q3036" s="242" t="str" cm="1">
        <f t="array" ref="Q3036">IF(AND(I3036&lt;&gt;0,I3036&lt;&gt;""),IF(G3036="","",IF(ISNUMBER(MATCH(SUBSTITUTE(G3036," ",""),SUBSTITUTE('Look Up Values'!$I$2:$I$10," ",""),0)),"","State error")),"")</f>
        <v/>
      </c>
      <c r="R3036" s="260" t="str">
        <f t="shared" si="95"/>
        <v/>
      </c>
    </row>
    <row r="3037" spans="1:18" ht="15.75">
      <c r="A3037" s="250">
        <v>3030</v>
      </c>
      <c r="B3037" s="198"/>
      <c r="C3037" s="25"/>
      <c r="D3037" s="25"/>
      <c r="E3037" s="25"/>
      <c r="F3037" s="25"/>
      <c r="G3037" s="26"/>
      <c r="H3037" s="27"/>
      <c r="I3037" s="28"/>
      <c r="J3037" s="430"/>
      <c r="K3037" s="48"/>
      <c r="L3037" s="457" t="str">
        <f t="shared" si="94"/>
        <v/>
      </c>
      <c r="M3037" s="245" cm="1">
        <f t="array" ref="M3037">SUMPRODUCT(--(N3037:Q3037&lt;&gt;"")) + IF(TRIM(R3037)="",0,LEN(R3037)-LEN(SUBSTITUTE(R3037,",",""))+1)</f>
        <v>0</v>
      </c>
      <c r="N3037" s="242" t="str">
        <f>IF(AND(I3037&lt;&gt;0,I3037&lt;&gt;""),IF(TRIM(SUBSTITUTE(B3037,CHAR(160),""))="","",IF(ISNUMBER(MATCH(TRIM(SUBSTITUTE(B3037,CHAR(160),"")),'Look Up Values'!$B$2:$B$500,0)),"","Origin error")),"")</f>
        <v/>
      </c>
      <c r="O3037" s="242" t="str">
        <f>IF(AND(I3037&lt;&gt;0,I3037&lt;&gt;""),IF(C3037="","",IF(AND(ISNUMBER(--LEFT(C3037,FIND(" ",C3037&amp;" ")-1)),OR(LEN(LEFT(C3037,FIND(" ",C3037&amp;" ")-1))=6,LEN(LEFT(C3037,FIND(" ",C3037&amp;" ")-1))=7),OR(ISNUMBER(MATCH(LEFT(C3037,FIND(" ",C3037&amp;" ")-1),'Look Up Values'!$G$2:$G$1000,0)),ISNUMBER(MATCH(LEFT(C3037,FIND(" ",C3037&amp;" ")-1),'Look Up Values'!$AE$2:$AE$2000,0)))),"","EWC error")),"")</f>
        <v/>
      </c>
      <c r="P3037" s="242" t="str" cm="1">
        <f t="array" ref="P3037">IF(AND(I3037&lt;&gt;0,I3037&lt;&gt;""),IF(D3037="","",IF(ISNUMBER(MATCH(SUBSTITUTE(D3037," ",""),SUBSTITUTE('Look Up Values'!$S$2:$S$120," ",""),0)),"","D&amp;R error")),"")</f>
        <v/>
      </c>
      <c r="Q3037" s="242" t="str" cm="1">
        <f t="array" ref="Q3037">IF(AND(I3037&lt;&gt;0,I3037&lt;&gt;""),IF(G3037="","",IF(ISNUMBER(MATCH(SUBSTITUTE(G3037," ",""),SUBSTITUTE('Look Up Values'!$I$2:$I$10," ",""),0)),"","State error")),"")</f>
        <v/>
      </c>
      <c r="R3037" s="260" t="str">
        <f t="shared" si="95"/>
        <v/>
      </c>
    </row>
    <row r="3038" spans="1:18" ht="15.75">
      <c r="A3038" s="250">
        <v>3031</v>
      </c>
      <c r="B3038" s="198"/>
      <c r="C3038" s="25"/>
      <c r="D3038" s="25"/>
      <c r="E3038" s="25"/>
      <c r="F3038" s="25"/>
      <c r="G3038" s="26"/>
      <c r="H3038" s="27"/>
      <c r="I3038" s="28"/>
      <c r="J3038" s="430"/>
      <c r="K3038" s="48"/>
      <c r="L3038" s="457" t="str">
        <f t="shared" si="94"/>
        <v/>
      </c>
      <c r="M3038" s="245" cm="1">
        <f t="array" ref="M3038">SUMPRODUCT(--(N3038:Q3038&lt;&gt;"")) + IF(TRIM(R3038)="",0,LEN(R3038)-LEN(SUBSTITUTE(R3038,",",""))+1)</f>
        <v>0</v>
      </c>
      <c r="N3038" s="242" t="str">
        <f>IF(AND(I3038&lt;&gt;0,I3038&lt;&gt;""),IF(TRIM(SUBSTITUTE(B3038,CHAR(160),""))="","",IF(ISNUMBER(MATCH(TRIM(SUBSTITUTE(B3038,CHAR(160),"")),'Look Up Values'!$B$2:$B$500,0)),"","Origin error")),"")</f>
        <v/>
      </c>
      <c r="O3038" s="242" t="str">
        <f>IF(AND(I3038&lt;&gt;0,I3038&lt;&gt;""),IF(C3038="","",IF(AND(ISNUMBER(--LEFT(C3038,FIND(" ",C3038&amp;" ")-1)),OR(LEN(LEFT(C3038,FIND(" ",C3038&amp;" ")-1))=6,LEN(LEFT(C3038,FIND(" ",C3038&amp;" ")-1))=7),OR(ISNUMBER(MATCH(LEFT(C3038,FIND(" ",C3038&amp;" ")-1),'Look Up Values'!$G$2:$G$1000,0)),ISNUMBER(MATCH(LEFT(C3038,FIND(" ",C3038&amp;" ")-1),'Look Up Values'!$AE$2:$AE$2000,0)))),"","EWC error")),"")</f>
        <v/>
      </c>
      <c r="P3038" s="242" t="str" cm="1">
        <f t="array" ref="P3038">IF(AND(I3038&lt;&gt;0,I3038&lt;&gt;""),IF(D3038="","",IF(ISNUMBER(MATCH(SUBSTITUTE(D3038," ",""),SUBSTITUTE('Look Up Values'!$S$2:$S$120," ",""),0)),"","D&amp;R error")),"")</f>
        <v/>
      </c>
      <c r="Q3038" s="242" t="str" cm="1">
        <f t="array" ref="Q3038">IF(AND(I3038&lt;&gt;0,I3038&lt;&gt;""),IF(G3038="","",IF(ISNUMBER(MATCH(SUBSTITUTE(G3038," ",""),SUBSTITUTE('Look Up Values'!$I$2:$I$10," ",""),0)),"","State error")),"")</f>
        <v/>
      </c>
      <c r="R3038" s="260" t="str">
        <f t="shared" si="95"/>
        <v/>
      </c>
    </row>
    <row r="3039" spans="1:18" ht="15.75">
      <c r="A3039" s="250">
        <v>3032</v>
      </c>
      <c r="B3039" s="198"/>
      <c r="C3039" s="25"/>
      <c r="D3039" s="25"/>
      <c r="E3039" s="25"/>
      <c r="F3039" s="25"/>
      <c r="G3039" s="26"/>
      <c r="H3039" s="27"/>
      <c r="I3039" s="28"/>
      <c r="J3039" s="430"/>
      <c r="K3039" s="48"/>
      <c r="L3039" s="457" t="str">
        <f t="shared" si="94"/>
        <v/>
      </c>
      <c r="M3039" s="245" cm="1">
        <f t="array" ref="M3039">SUMPRODUCT(--(N3039:Q3039&lt;&gt;"")) + IF(TRIM(R3039)="",0,LEN(R3039)-LEN(SUBSTITUTE(R3039,",",""))+1)</f>
        <v>0</v>
      </c>
      <c r="N3039" s="242" t="str">
        <f>IF(AND(I3039&lt;&gt;0,I3039&lt;&gt;""),IF(TRIM(SUBSTITUTE(B3039,CHAR(160),""))="","",IF(ISNUMBER(MATCH(TRIM(SUBSTITUTE(B3039,CHAR(160),"")),'Look Up Values'!$B$2:$B$500,0)),"","Origin error")),"")</f>
        <v/>
      </c>
      <c r="O3039" s="242" t="str">
        <f>IF(AND(I3039&lt;&gt;0,I3039&lt;&gt;""),IF(C3039="","",IF(AND(ISNUMBER(--LEFT(C3039,FIND(" ",C3039&amp;" ")-1)),OR(LEN(LEFT(C3039,FIND(" ",C3039&amp;" ")-1))=6,LEN(LEFT(C3039,FIND(" ",C3039&amp;" ")-1))=7),OR(ISNUMBER(MATCH(LEFT(C3039,FIND(" ",C3039&amp;" ")-1),'Look Up Values'!$G$2:$G$1000,0)),ISNUMBER(MATCH(LEFT(C3039,FIND(" ",C3039&amp;" ")-1),'Look Up Values'!$AE$2:$AE$2000,0)))),"","EWC error")),"")</f>
        <v/>
      </c>
      <c r="P3039" s="242" t="str" cm="1">
        <f t="array" ref="P3039">IF(AND(I3039&lt;&gt;0,I3039&lt;&gt;""),IF(D3039="","",IF(ISNUMBER(MATCH(SUBSTITUTE(D3039," ",""),SUBSTITUTE('Look Up Values'!$S$2:$S$120," ",""),0)),"","D&amp;R error")),"")</f>
        <v/>
      </c>
      <c r="Q3039" s="242" t="str" cm="1">
        <f t="array" ref="Q3039">IF(AND(I3039&lt;&gt;0,I3039&lt;&gt;""),IF(G3039="","",IF(ISNUMBER(MATCH(SUBSTITUTE(G3039," ",""),SUBSTITUTE('Look Up Values'!$I$2:$I$10," ",""),0)),"","State error")),"")</f>
        <v/>
      </c>
      <c r="R3039" s="260" t="str">
        <f t="shared" si="95"/>
        <v/>
      </c>
    </row>
    <row r="3040" spans="1:18" ht="15.75">
      <c r="A3040" s="250">
        <v>3033</v>
      </c>
      <c r="B3040" s="198"/>
      <c r="C3040" s="25"/>
      <c r="D3040" s="25"/>
      <c r="E3040" s="25"/>
      <c r="F3040" s="25"/>
      <c r="G3040" s="26"/>
      <c r="H3040" s="27"/>
      <c r="I3040" s="28"/>
      <c r="J3040" s="430"/>
      <c r="K3040" s="48"/>
      <c r="L3040" s="457" t="str">
        <f t="shared" si="94"/>
        <v/>
      </c>
      <c r="M3040" s="245" cm="1">
        <f t="array" ref="M3040">SUMPRODUCT(--(N3040:Q3040&lt;&gt;"")) + IF(TRIM(R3040)="",0,LEN(R3040)-LEN(SUBSTITUTE(R3040,",",""))+1)</f>
        <v>0</v>
      </c>
      <c r="N3040" s="242" t="str">
        <f>IF(AND(I3040&lt;&gt;0,I3040&lt;&gt;""),IF(TRIM(SUBSTITUTE(B3040,CHAR(160),""))="","",IF(ISNUMBER(MATCH(TRIM(SUBSTITUTE(B3040,CHAR(160),"")),'Look Up Values'!$B$2:$B$500,0)),"","Origin error")),"")</f>
        <v/>
      </c>
      <c r="O3040" s="242" t="str">
        <f>IF(AND(I3040&lt;&gt;0,I3040&lt;&gt;""),IF(C3040="","",IF(AND(ISNUMBER(--LEFT(C3040,FIND(" ",C3040&amp;" ")-1)),OR(LEN(LEFT(C3040,FIND(" ",C3040&amp;" ")-1))=6,LEN(LEFT(C3040,FIND(" ",C3040&amp;" ")-1))=7),OR(ISNUMBER(MATCH(LEFT(C3040,FIND(" ",C3040&amp;" ")-1),'Look Up Values'!$G$2:$G$1000,0)),ISNUMBER(MATCH(LEFT(C3040,FIND(" ",C3040&amp;" ")-1),'Look Up Values'!$AE$2:$AE$2000,0)))),"","EWC error")),"")</f>
        <v/>
      </c>
      <c r="P3040" s="242" t="str" cm="1">
        <f t="array" ref="P3040">IF(AND(I3040&lt;&gt;0,I3040&lt;&gt;""),IF(D3040="","",IF(ISNUMBER(MATCH(SUBSTITUTE(D3040," ",""),SUBSTITUTE('Look Up Values'!$S$2:$S$120," ",""),0)),"","D&amp;R error")),"")</f>
        <v/>
      </c>
      <c r="Q3040" s="242" t="str" cm="1">
        <f t="array" ref="Q3040">IF(AND(I3040&lt;&gt;0,I3040&lt;&gt;""),IF(G3040="","",IF(ISNUMBER(MATCH(SUBSTITUTE(G3040," ",""),SUBSTITUTE('Look Up Values'!$I$2:$I$10," ",""),0)),"","State error")),"")</f>
        <v/>
      </c>
      <c r="R3040" s="260" t="str">
        <f t="shared" si="95"/>
        <v/>
      </c>
    </row>
    <row r="3041" spans="1:18" ht="15.75">
      <c r="A3041" s="250">
        <v>3034</v>
      </c>
      <c r="B3041" s="198"/>
      <c r="C3041" s="25"/>
      <c r="D3041" s="25"/>
      <c r="E3041" s="25"/>
      <c r="F3041" s="25"/>
      <c r="G3041" s="26"/>
      <c r="H3041" s="27"/>
      <c r="I3041" s="28"/>
      <c r="J3041" s="430"/>
      <c r="K3041" s="48"/>
      <c r="L3041" s="457" t="str">
        <f t="shared" si="94"/>
        <v/>
      </c>
      <c r="M3041" s="245" cm="1">
        <f t="array" ref="M3041">SUMPRODUCT(--(N3041:Q3041&lt;&gt;"")) + IF(TRIM(R3041)="",0,LEN(R3041)-LEN(SUBSTITUTE(R3041,",",""))+1)</f>
        <v>0</v>
      </c>
      <c r="N3041" s="242" t="str">
        <f>IF(AND(I3041&lt;&gt;0,I3041&lt;&gt;""),IF(TRIM(SUBSTITUTE(B3041,CHAR(160),""))="","",IF(ISNUMBER(MATCH(TRIM(SUBSTITUTE(B3041,CHAR(160),"")),'Look Up Values'!$B$2:$B$500,0)),"","Origin error")),"")</f>
        <v/>
      </c>
      <c r="O3041" s="242" t="str">
        <f>IF(AND(I3041&lt;&gt;0,I3041&lt;&gt;""),IF(C3041="","",IF(AND(ISNUMBER(--LEFT(C3041,FIND(" ",C3041&amp;" ")-1)),OR(LEN(LEFT(C3041,FIND(" ",C3041&amp;" ")-1))=6,LEN(LEFT(C3041,FIND(" ",C3041&amp;" ")-1))=7),OR(ISNUMBER(MATCH(LEFT(C3041,FIND(" ",C3041&amp;" ")-1),'Look Up Values'!$G$2:$G$1000,0)),ISNUMBER(MATCH(LEFT(C3041,FIND(" ",C3041&amp;" ")-1),'Look Up Values'!$AE$2:$AE$2000,0)))),"","EWC error")),"")</f>
        <v/>
      </c>
      <c r="P3041" s="242" t="str" cm="1">
        <f t="array" ref="P3041">IF(AND(I3041&lt;&gt;0,I3041&lt;&gt;""),IF(D3041="","",IF(ISNUMBER(MATCH(SUBSTITUTE(D3041," ",""),SUBSTITUTE('Look Up Values'!$S$2:$S$120," ",""),0)),"","D&amp;R error")),"")</f>
        <v/>
      </c>
      <c r="Q3041" s="242" t="str" cm="1">
        <f t="array" ref="Q3041">IF(AND(I3041&lt;&gt;0,I3041&lt;&gt;""),IF(G3041="","",IF(ISNUMBER(MATCH(SUBSTITUTE(G3041," ",""),SUBSTITUTE('Look Up Values'!$I$2:$I$10," ",""),0)),"","State error")),"")</f>
        <v/>
      </c>
      <c r="R3041" s="260" t="str">
        <f t="shared" si="95"/>
        <v/>
      </c>
    </row>
    <row r="3042" spans="1:18" ht="15.75">
      <c r="A3042" s="250">
        <v>3035</v>
      </c>
      <c r="B3042" s="198"/>
      <c r="C3042" s="25"/>
      <c r="D3042" s="25"/>
      <c r="E3042" s="25"/>
      <c r="F3042" s="25"/>
      <c r="G3042" s="26"/>
      <c r="H3042" s="27"/>
      <c r="I3042" s="28"/>
      <c r="J3042" s="430"/>
      <c r="K3042" s="48"/>
      <c r="L3042" s="457" t="str">
        <f t="shared" si="94"/>
        <v/>
      </c>
      <c r="M3042" s="245" cm="1">
        <f t="array" ref="M3042">SUMPRODUCT(--(N3042:Q3042&lt;&gt;"")) + IF(TRIM(R3042)="",0,LEN(R3042)-LEN(SUBSTITUTE(R3042,",",""))+1)</f>
        <v>0</v>
      </c>
      <c r="N3042" s="242" t="str">
        <f>IF(AND(I3042&lt;&gt;0,I3042&lt;&gt;""),IF(TRIM(SUBSTITUTE(B3042,CHAR(160),""))="","",IF(ISNUMBER(MATCH(TRIM(SUBSTITUTE(B3042,CHAR(160),"")),'Look Up Values'!$B$2:$B$500,0)),"","Origin error")),"")</f>
        <v/>
      </c>
      <c r="O3042" s="242" t="str">
        <f>IF(AND(I3042&lt;&gt;0,I3042&lt;&gt;""),IF(C3042="","",IF(AND(ISNUMBER(--LEFT(C3042,FIND(" ",C3042&amp;" ")-1)),OR(LEN(LEFT(C3042,FIND(" ",C3042&amp;" ")-1))=6,LEN(LEFT(C3042,FIND(" ",C3042&amp;" ")-1))=7),OR(ISNUMBER(MATCH(LEFT(C3042,FIND(" ",C3042&amp;" ")-1),'Look Up Values'!$G$2:$G$1000,0)),ISNUMBER(MATCH(LEFT(C3042,FIND(" ",C3042&amp;" ")-1),'Look Up Values'!$AE$2:$AE$2000,0)))),"","EWC error")),"")</f>
        <v/>
      </c>
      <c r="P3042" s="242" t="str" cm="1">
        <f t="array" ref="P3042">IF(AND(I3042&lt;&gt;0,I3042&lt;&gt;""),IF(D3042="","",IF(ISNUMBER(MATCH(SUBSTITUTE(D3042," ",""),SUBSTITUTE('Look Up Values'!$S$2:$S$120," ",""),0)),"","D&amp;R error")),"")</f>
        <v/>
      </c>
      <c r="Q3042" s="242" t="str" cm="1">
        <f t="array" ref="Q3042">IF(AND(I3042&lt;&gt;0,I3042&lt;&gt;""),IF(G3042="","",IF(ISNUMBER(MATCH(SUBSTITUTE(G3042," ",""),SUBSTITUTE('Look Up Values'!$I$2:$I$10," ",""),0)),"","State error")),"")</f>
        <v/>
      </c>
      <c r="R3042" s="260" t="str">
        <f t="shared" si="95"/>
        <v/>
      </c>
    </row>
    <row r="3043" spans="1:18" ht="15.75">
      <c r="A3043" s="250">
        <v>3036</v>
      </c>
      <c r="B3043" s="198"/>
      <c r="C3043" s="25"/>
      <c r="D3043" s="25"/>
      <c r="E3043" s="25"/>
      <c r="F3043" s="25"/>
      <c r="G3043" s="26"/>
      <c r="H3043" s="27"/>
      <c r="I3043" s="28"/>
      <c r="J3043" s="430"/>
      <c r="K3043" s="48"/>
      <c r="L3043" s="457" t="str">
        <f t="shared" si="94"/>
        <v/>
      </c>
      <c r="M3043" s="245" cm="1">
        <f t="array" ref="M3043">SUMPRODUCT(--(N3043:Q3043&lt;&gt;"")) + IF(TRIM(R3043)="",0,LEN(R3043)-LEN(SUBSTITUTE(R3043,",",""))+1)</f>
        <v>0</v>
      </c>
      <c r="N3043" s="242" t="str">
        <f>IF(AND(I3043&lt;&gt;0,I3043&lt;&gt;""),IF(TRIM(SUBSTITUTE(B3043,CHAR(160),""))="","",IF(ISNUMBER(MATCH(TRIM(SUBSTITUTE(B3043,CHAR(160),"")),'Look Up Values'!$B$2:$B$500,0)),"","Origin error")),"")</f>
        <v/>
      </c>
      <c r="O3043" s="242" t="str">
        <f>IF(AND(I3043&lt;&gt;0,I3043&lt;&gt;""),IF(C3043="","",IF(AND(ISNUMBER(--LEFT(C3043,FIND(" ",C3043&amp;" ")-1)),OR(LEN(LEFT(C3043,FIND(" ",C3043&amp;" ")-1))=6,LEN(LEFT(C3043,FIND(" ",C3043&amp;" ")-1))=7),OR(ISNUMBER(MATCH(LEFT(C3043,FIND(" ",C3043&amp;" ")-1),'Look Up Values'!$G$2:$G$1000,0)),ISNUMBER(MATCH(LEFT(C3043,FIND(" ",C3043&amp;" ")-1),'Look Up Values'!$AE$2:$AE$2000,0)))),"","EWC error")),"")</f>
        <v/>
      </c>
      <c r="P3043" s="242" t="str" cm="1">
        <f t="array" ref="P3043">IF(AND(I3043&lt;&gt;0,I3043&lt;&gt;""),IF(D3043="","",IF(ISNUMBER(MATCH(SUBSTITUTE(D3043," ",""),SUBSTITUTE('Look Up Values'!$S$2:$S$120," ",""),0)),"","D&amp;R error")),"")</f>
        <v/>
      </c>
      <c r="Q3043" s="242" t="str" cm="1">
        <f t="array" ref="Q3043">IF(AND(I3043&lt;&gt;0,I3043&lt;&gt;""),IF(G3043="","",IF(ISNUMBER(MATCH(SUBSTITUTE(G3043," ",""),SUBSTITUTE('Look Up Values'!$I$2:$I$10," ",""),0)),"","State error")),"")</f>
        <v/>
      </c>
      <c r="R3043" s="260" t="str">
        <f t="shared" si="95"/>
        <v/>
      </c>
    </row>
    <row r="3044" spans="1:18" ht="15.75">
      <c r="A3044" s="250">
        <v>3037</v>
      </c>
      <c r="B3044" s="198"/>
      <c r="C3044" s="25"/>
      <c r="D3044" s="25"/>
      <c r="E3044" s="25"/>
      <c r="F3044" s="25"/>
      <c r="G3044" s="26"/>
      <c r="H3044" s="27"/>
      <c r="I3044" s="28"/>
      <c r="J3044" s="430"/>
      <c r="K3044" s="48"/>
      <c r="L3044" s="457" t="str">
        <f t="shared" si="94"/>
        <v/>
      </c>
      <c r="M3044" s="245" cm="1">
        <f t="array" ref="M3044">SUMPRODUCT(--(N3044:Q3044&lt;&gt;"")) + IF(TRIM(R3044)="",0,LEN(R3044)-LEN(SUBSTITUTE(R3044,",",""))+1)</f>
        <v>0</v>
      </c>
      <c r="N3044" s="242" t="str">
        <f>IF(AND(I3044&lt;&gt;0,I3044&lt;&gt;""),IF(TRIM(SUBSTITUTE(B3044,CHAR(160),""))="","",IF(ISNUMBER(MATCH(TRIM(SUBSTITUTE(B3044,CHAR(160),"")),'Look Up Values'!$B$2:$B$500,0)),"","Origin error")),"")</f>
        <v/>
      </c>
      <c r="O3044" s="242" t="str">
        <f>IF(AND(I3044&lt;&gt;0,I3044&lt;&gt;""),IF(C3044="","",IF(AND(ISNUMBER(--LEFT(C3044,FIND(" ",C3044&amp;" ")-1)),OR(LEN(LEFT(C3044,FIND(" ",C3044&amp;" ")-1))=6,LEN(LEFT(C3044,FIND(" ",C3044&amp;" ")-1))=7),OR(ISNUMBER(MATCH(LEFT(C3044,FIND(" ",C3044&amp;" ")-1),'Look Up Values'!$G$2:$G$1000,0)),ISNUMBER(MATCH(LEFT(C3044,FIND(" ",C3044&amp;" ")-1),'Look Up Values'!$AE$2:$AE$2000,0)))),"","EWC error")),"")</f>
        <v/>
      </c>
      <c r="P3044" s="242" t="str" cm="1">
        <f t="array" ref="P3044">IF(AND(I3044&lt;&gt;0,I3044&lt;&gt;""),IF(D3044="","",IF(ISNUMBER(MATCH(SUBSTITUTE(D3044," ",""),SUBSTITUTE('Look Up Values'!$S$2:$S$120," ",""),0)),"","D&amp;R error")),"")</f>
        <v/>
      </c>
      <c r="Q3044" s="242" t="str" cm="1">
        <f t="array" ref="Q3044">IF(AND(I3044&lt;&gt;0,I3044&lt;&gt;""),IF(G3044="","",IF(ISNUMBER(MATCH(SUBSTITUTE(G3044," ",""),SUBSTITUTE('Look Up Values'!$I$2:$I$10," ",""),0)),"","State error")),"")</f>
        <v/>
      </c>
      <c r="R3044" s="260" t="str">
        <f t="shared" si="95"/>
        <v/>
      </c>
    </row>
    <row r="3045" spans="1:18" ht="15.75">
      <c r="A3045" s="250">
        <v>3038</v>
      </c>
      <c r="B3045" s="198"/>
      <c r="C3045" s="25"/>
      <c r="D3045" s="25"/>
      <c r="E3045" s="25"/>
      <c r="F3045" s="25"/>
      <c r="G3045" s="26"/>
      <c r="H3045" s="27"/>
      <c r="I3045" s="28"/>
      <c r="J3045" s="430"/>
      <c r="K3045" s="48"/>
      <c r="L3045" s="457" t="str">
        <f t="shared" si="94"/>
        <v/>
      </c>
      <c r="M3045" s="245" cm="1">
        <f t="array" ref="M3045">SUMPRODUCT(--(N3045:Q3045&lt;&gt;"")) + IF(TRIM(R3045)="",0,LEN(R3045)-LEN(SUBSTITUTE(R3045,",",""))+1)</f>
        <v>0</v>
      </c>
      <c r="N3045" s="242" t="str">
        <f>IF(AND(I3045&lt;&gt;0,I3045&lt;&gt;""),IF(TRIM(SUBSTITUTE(B3045,CHAR(160),""))="","",IF(ISNUMBER(MATCH(TRIM(SUBSTITUTE(B3045,CHAR(160),"")),'Look Up Values'!$B$2:$B$500,0)),"","Origin error")),"")</f>
        <v/>
      </c>
      <c r="O3045" s="242" t="str">
        <f>IF(AND(I3045&lt;&gt;0,I3045&lt;&gt;""),IF(C3045="","",IF(AND(ISNUMBER(--LEFT(C3045,FIND(" ",C3045&amp;" ")-1)),OR(LEN(LEFT(C3045,FIND(" ",C3045&amp;" ")-1))=6,LEN(LEFT(C3045,FIND(" ",C3045&amp;" ")-1))=7),OR(ISNUMBER(MATCH(LEFT(C3045,FIND(" ",C3045&amp;" ")-1),'Look Up Values'!$G$2:$G$1000,0)),ISNUMBER(MATCH(LEFT(C3045,FIND(" ",C3045&amp;" ")-1),'Look Up Values'!$AE$2:$AE$2000,0)))),"","EWC error")),"")</f>
        <v/>
      </c>
      <c r="P3045" s="242" t="str" cm="1">
        <f t="array" ref="P3045">IF(AND(I3045&lt;&gt;0,I3045&lt;&gt;""),IF(D3045="","",IF(ISNUMBER(MATCH(SUBSTITUTE(D3045," ",""),SUBSTITUTE('Look Up Values'!$S$2:$S$120," ",""),0)),"","D&amp;R error")),"")</f>
        <v/>
      </c>
      <c r="Q3045" s="242" t="str" cm="1">
        <f t="array" ref="Q3045">IF(AND(I3045&lt;&gt;0,I3045&lt;&gt;""),IF(G3045="","",IF(ISNUMBER(MATCH(SUBSTITUTE(G3045," ",""),SUBSTITUTE('Look Up Values'!$I$2:$I$10," ",""),0)),"","State error")),"")</f>
        <v/>
      </c>
      <c r="R3045" s="260" t="str">
        <f t="shared" si="95"/>
        <v/>
      </c>
    </row>
    <row r="3046" spans="1:18" ht="15.75">
      <c r="A3046" s="250">
        <v>3039</v>
      </c>
      <c r="B3046" s="198"/>
      <c r="C3046" s="25"/>
      <c r="D3046" s="25"/>
      <c r="E3046" s="25"/>
      <c r="F3046" s="25"/>
      <c r="G3046" s="26"/>
      <c r="H3046" s="27"/>
      <c r="I3046" s="28"/>
      <c r="J3046" s="430"/>
      <c r="K3046" s="48"/>
      <c r="L3046" s="457" t="str">
        <f t="shared" si="94"/>
        <v/>
      </c>
      <c r="M3046" s="245" cm="1">
        <f t="array" ref="M3046">SUMPRODUCT(--(N3046:Q3046&lt;&gt;"")) + IF(TRIM(R3046)="",0,LEN(R3046)-LEN(SUBSTITUTE(R3046,",",""))+1)</f>
        <v>0</v>
      </c>
      <c r="N3046" s="242" t="str">
        <f>IF(AND(I3046&lt;&gt;0,I3046&lt;&gt;""),IF(TRIM(SUBSTITUTE(B3046,CHAR(160),""))="","",IF(ISNUMBER(MATCH(TRIM(SUBSTITUTE(B3046,CHAR(160),"")),'Look Up Values'!$B$2:$B$500,0)),"","Origin error")),"")</f>
        <v/>
      </c>
      <c r="O3046" s="242" t="str">
        <f>IF(AND(I3046&lt;&gt;0,I3046&lt;&gt;""),IF(C3046="","",IF(AND(ISNUMBER(--LEFT(C3046,FIND(" ",C3046&amp;" ")-1)),OR(LEN(LEFT(C3046,FIND(" ",C3046&amp;" ")-1))=6,LEN(LEFT(C3046,FIND(" ",C3046&amp;" ")-1))=7),OR(ISNUMBER(MATCH(LEFT(C3046,FIND(" ",C3046&amp;" ")-1),'Look Up Values'!$G$2:$G$1000,0)),ISNUMBER(MATCH(LEFT(C3046,FIND(" ",C3046&amp;" ")-1),'Look Up Values'!$AE$2:$AE$2000,0)))),"","EWC error")),"")</f>
        <v/>
      </c>
      <c r="P3046" s="242" t="str" cm="1">
        <f t="array" ref="P3046">IF(AND(I3046&lt;&gt;0,I3046&lt;&gt;""),IF(D3046="","",IF(ISNUMBER(MATCH(SUBSTITUTE(D3046," ",""),SUBSTITUTE('Look Up Values'!$S$2:$S$120," ",""),0)),"","D&amp;R error")),"")</f>
        <v/>
      </c>
      <c r="Q3046" s="242" t="str" cm="1">
        <f t="array" ref="Q3046">IF(AND(I3046&lt;&gt;0,I3046&lt;&gt;""),IF(G3046="","",IF(ISNUMBER(MATCH(SUBSTITUTE(G3046," ",""),SUBSTITUTE('Look Up Values'!$I$2:$I$10," ",""),0)),"","State error")),"")</f>
        <v/>
      </c>
      <c r="R3046" s="260" t="str">
        <f t="shared" si="95"/>
        <v/>
      </c>
    </row>
    <row r="3047" spans="1:18" ht="15.75">
      <c r="A3047" s="250">
        <v>3040</v>
      </c>
      <c r="B3047" s="198"/>
      <c r="C3047" s="25"/>
      <c r="D3047" s="25"/>
      <c r="E3047" s="25"/>
      <c r="F3047" s="25"/>
      <c r="G3047" s="26"/>
      <c r="H3047" s="27"/>
      <c r="I3047" s="28"/>
      <c r="J3047" s="430"/>
      <c r="K3047" s="48"/>
      <c r="L3047" s="457" t="str">
        <f t="shared" si="94"/>
        <v/>
      </c>
      <c r="M3047" s="245" cm="1">
        <f t="array" ref="M3047">SUMPRODUCT(--(N3047:Q3047&lt;&gt;"")) + IF(TRIM(R3047)="",0,LEN(R3047)-LEN(SUBSTITUTE(R3047,",",""))+1)</f>
        <v>0</v>
      </c>
      <c r="N3047" s="242" t="str">
        <f>IF(AND(I3047&lt;&gt;0,I3047&lt;&gt;""),IF(TRIM(SUBSTITUTE(B3047,CHAR(160),""))="","",IF(ISNUMBER(MATCH(TRIM(SUBSTITUTE(B3047,CHAR(160),"")),'Look Up Values'!$B$2:$B$500,0)),"","Origin error")),"")</f>
        <v/>
      </c>
      <c r="O3047" s="242" t="str">
        <f>IF(AND(I3047&lt;&gt;0,I3047&lt;&gt;""),IF(C3047="","",IF(AND(ISNUMBER(--LEFT(C3047,FIND(" ",C3047&amp;" ")-1)),OR(LEN(LEFT(C3047,FIND(" ",C3047&amp;" ")-1))=6,LEN(LEFT(C3047,FIND(" ",C3047&amp;" ")-1))=7),OR(ISNUMBER(MATCH(LEFT(C3047,FIND(" ",C3047&amp;" ")-1),'Look Up Values'!$G$2:$G$1000,0)),ISNUMBER(MATCH(LEFT(C3047,FIND(" ",C3047&amp;" ")-1),'Look Up Values'!$AE$2:$AE$2000,0)))),"","EWC error")),"")</f>
        <v/>
      </c>
      <c r="P3047" s="242" t="str" cm="1">
        <f t="array" ref="P3047">IF(AND(I3047&lt;&gt;0,I3047&lt;&gt;""),IF(D3047="","",IF(ISNUMBER(MATCH(SUBSTITUTE(D3047," ",""),SUBSTITUTE('Look Up Values'!$S$2:$S$120," ",""),0)),"","D&amp;R error")),"")</f>
        <v/>
      </c>
      <c r="Q3047" s="242" t="str" cm="1">
        <f t="array" ref="Q3047">IF(AND(I3047&lt;&gt;0,I3047&lt;&gt;""),IF(G3047="","",IF(ISNUMBER(MATCH(SUBSTITUTE(G3047," ",""),SUBSTITUTE('Look Up Values'!$I$2:$I$10," ",""),0)),"","State error")),"")</f>
        <v/>
      </c>
      <c r="R3047" s="260" t="str">
        <f t="shared" si="95"/>
        <v/>
      </c>
    </row>
    <row r="3048" spans="1:18" ht="15.75">
      <c r="A3048" s="250">
        <v>3041</v>
      </c>
      <c r="B3048" s="198"/>
      <c r="C3048" s="25"/>
      <c r="D3048" s="25"/>
      <c r="E3048" s="25"/>
      <c r="F3048" s="25"/>
      <c r="G3048" s="26"/>
      <c r="H3048" s="27"/>
      <c r="I3048" s="28"/>
      <c r="J3048" s="430"/>
      <c r="K3048" s="48"/>
      <c r="L3048" s="457" t="str">
        <f t="shared" si="94"/>
        <v/>
      </c>
      <c r="M3048" s="245" cm="1">
        <f t="array" ref="M3048">SUMPRODUCT(--(N3048:Q3048&lt;&gt;"")) + IF(TRIM(R3048)="",0,LEN(R3048)-LEN(SUBSTITUTE(R3048,",",""))+1)</f>
        <v>0</v>
      </c>
      <c r="N3048" s="242" t="str">
        <f>IF(AND(I3048&lt;&gt;0,I3048&lt;&gt;""),IF(TRIM(SUBSTITUTE(B3048,CHAR(160),""))="","",IF(ISNUMBER(MATCH(TRIM(SUBSTITUTE(B3048,CHAR(160),"")),'Look Up Values'!$B$2:$B$500,0)),"","Origin error")),"")</f>
        <v/>
      </c>
      <c r="O3048" s="242" t="str">
        <f>IF(AND(I3048&lt;&gt;0,I3048&lt;&gt;""),IF(C3048="","",IF(AND(ISNUMBER(--LEFT(C3048,FIND(" ",C3048&amp;" ")-1)),OR(LEN(LEFT(C3048,FIND(" ",C3048&amp;" ")-1))=6,LEN(LEFT(C3048,FIND(" ",C3048&amp;" ")-1))=7),OR(ISNUMBER(MATCH(LEFT(C3048,FIND(" ",C3048&amp;" ")-1),'Look Up Values'!$G$2:$G$1000,0)),ISNUMBER(MATCH(LEFT(C3048,FIND(" ",C3048&amp;" ")-1),'Look Up Values'!$AE$2:$AE$2000,0)))),"","EWC error")),"")</f>
        <v/>
      </c>
      <c r="P3048" s="242" t="str" cm="1">
        <f t="array" ref="P3048">IF(AND(I3048&lt;&gt;0,I3048&lt;&gt;""),IF(D3048="","",IF(ISNUMBER(MATCH(SUBSTITUTE(D3048," ",""),SUBSTITUTE('Look Up Values'!$S$2:$S$120," ",""),0)),"","D&amp;R error")),"")</f>
        <v/>
      </c>
      <c r="Q3048" s="242" t="str" cm="1">
        <f t="array" ref="Q3048">IF(AND(I3048&lt;&gt;0,I3048&lt;&gt;""),IF(G3048="","",IF(ISNUMBER(MATCH(SUBSTITUTE(G3048," ",""),SUBSTITUTE('Look Up Values'!$I$2:$I$10," ",""),0)),"","State error")),"")</f>
        <v/>
      </c>
      <c r="R3048" s="260" t="str">
        <f t="shared" si="95"/>
        <v/>
      </c>
    </row>
    <row r="3049" spans="1:18" ht="15.75">
      <c r="A3049" s="250">
        <v>3042</v>
      </c>
      <c r="B3049" s="198"/>
      <c r="C3049" s="25"/>
      <c r="D3049" s="25"/>
      <c r="E3049" s="25"/>
      <c r="F3049" s="25"/>
      <c r="G3049" s="26"/>
      <c r="H3049" s="27"/>
      <c r="I3049" s="28"/>
      <c r="J3049" s="430"/>
      <c r="K3049" s="48"/>
      <c r="L3049" s="457" t="str">
        <f t="shared" si="94"/>
        <v/>
      </c>
      <c r="M3049" s="245" cm="1">
        <f t="array" ref="M3049">SUMPRODUCT(--(N3049:Q3049&lt;&gt;"")) + IF(TRIM(R3049)="",0,LEN(R3049)-LEN(SUBSTITUTE(R3049,",",""))+1)</f>
        <v>0</v>
      </c>
      <c r="N3049" s="242" t="str">
        <f>IF(AND(I3049&lt;&gt;0,I3049&lt;&gt;""),IF(TRIM(SUBSTITUTE(B3049,CHAR(160),""))="","",IF(ISNUMBER(MATCH(TRIM(SUBSTITUTE(B3049,CHAR(160),"")),'Look Up Values'!$B$2:$B$500,0)),"","Origin error")),"")</f>
        <v/>
      </c>
      <c r="O3049" s="242" t="str">
        <f>IF(AND(I3049&lt;&gt;0,I3049&lt;&gt;""),IF(C3049="","",IF(AND(ISNUMBER(--LEFT(C3049,FIND(" ",C3049&amp;" ")-1)),OR(LEN(LEFT(C3049,FIND(" ",C3049&amp;" ")-1))=6,LEN(LEFT(C3049,FIND(" ",C3049&amp;" ")-1))=7),OR(ISNUMBER(MATCH(LEFT(C3049,FIND(" ",C3049&amp;" ")-1),'Look Up Values'!$G$2:$G$1000,0)),ISNUMBER(MATCH(LEFT(C3049,FIND(" ",C3049&amp;" ")-1),'Look Up Values'!$AE$2:$AE$2000,0)))),"","EWC error")),"")</f>
        <v/>
      </c>
      <c r="P3049" s="242" t="str" cm="1">
        <f t="array" ref="P3049">IF(AND(I3049&lt;&gt;0,I3049&lt;&gt;""),IF(D3049="","",IF(ISNUMBER(MATCH(SUBSTITUTE(D3049," ",""),SUBSTITUTE('Look Up Values'!$S$2:$S$120," ",""),0)),"","D&amp;R error")),"")</f>
        <v/>
      </c>
      <c r="Q3049" s="242" t="str" cm="1">
        <f t="array" ref="Q3049">IF(AND(I3049&lt;&gt;0,I3049&lt;&gt;""),IF(G3049="","",IF(ISNUMBER(MATCH(SUBSTITUTE(G3049," ",""),SUBSTITUTE('Look Up Values'!$I$2:$I$10," ",""),0)),"","State error")),"")</f>
        <v/>
      </c>
      <c r="R3049" s="260" t="str">
        <f t="shared" si="95"/>
        <v/>
      </c>
    </row>
    <row r="3050" spans="1:18" ht="15.75">
      <c r="A3050" s="250">
        <v>3043</v>
      </c>
      <c r="B3050" s="198"/>
      <c r="C3050" s="25"/>
      <c r="D3050" s="25"/>
      <c r="E3050" s="25"/>
      <c r="F3050" s="25"/>
      <c r="G3050" s="26"/>
      <c r="H3050" s="27"/>
      <c r="I3050" s="28"/>
      <c r="J3050" s="430"/>
      <c r="K3050" s="48"/>
      <c r="L3050" s="457" t="str">
        <f t="shared" si="94"/>
        <v/>
      </c>
      <c r="M3050" s="245" cm="1">
        <f t="array" ref="M3050">SUMPRODUCT(--(N3050:Q3050&lt;&gt;"")) + IF(TRIM(R3050)="",0,LEN(R3050)-LEN(SUBSTITUTE(R3050,",",""))+1)</f>
        <v>0</v>
      </c>
      <c r="N3050" s="242" t="str">
        <f>IF(AND(I3050&lt;&gt;0,I3050&lt;&gt;""),IF(TRIM(SUBSTITUTE(B3050,CHAR(160),""))="","",IF(ISNUMBER(MATCH(TRIM(SUBSTITUTE(B3050,CHAR(160),"")),'Look Up Values'!$B$2:$B$500,0)),"","Origin error")),"")</f>
        <v/>
      </c>
      <c r="O3050" s="242" t="str">
        <f>IF(AND(I3050&lt;&gt;0,I3050&lt;&gt;""),IF(C3050="","",IF(AND(ISNUMBER(--LEFT(C3050,FIND(" ",C3050&amp;" ")-1)),OR(LEN(LEFT(C3050,FIND(" ",C3050&amp;" ")-1))=6,LEN(LEFT(C3050,FIND(" ",C3050&amp;" ")-1))=7),OR(ISNUMBER(MATCH(LEFT(C3050,FIND(" ",C3050&amp;" ")-1),'Look Up Values'!$G$2:$G$1000,0)),ISNUMBER(MATCH(LEFT(C3050,FIND(" ",C3050&amp;" ")-1),'Look Up Values'!$AE$2:$AE$2000,0)))),"","EWC error")),"")</f>
        <v/>
      </c>
      <c r="P3050" s="242" t="str" cm="1">
        <f t="array" ref="P3050">IF(AND(I3050&lt;&gt;0,I3050&lt;&gt;""),IF(D3050="","",IF(ISNUMBER(MATCH(SUBSTITUTE(D3050," ",""),SUBSTITUTE('Look Up Values'!$S$2:$S$120," ",""),0)),"","D&amp;R error")),"")</f>
        <v/>
      </c>
      <c r="Q3050" s="242" t="str" cm="1">
        <f t="array" ref="Q3050">IF(AND(I3050&lt;&gt;0,I3050&lt;&gt;""),IF(G3050="","",IF(ISNUMBER(MATCH(SUBSTITUTE(G3050," ",""),SUBSTITUTE('Look Up Values'!$I$2:$I$10," ",""),0)),"","State error")),"")</f>
        <v/>
      </c>
      <c r="R3050" s="260" t="str">
        <f t="shared" si="95"/>
        <v/>
      </c>
    </row>
    <row r="3051" spans="1:18" ht="15.75">
      <c r="A3051" s="250">
        <v>3044</v>
      </c>
      <c r="B3051" s="198"/>
      <c r="C3051" s="25"/>
      <c r="D3051" s="25"/>
      <c r="E3051" s="25"/>
      <c r="F3051" s="25"/>
      <c r="G3051" s="26"/>
      <c r="H3051" s="27"/>
      <c r="I3051" s="28"/>
      <c r="J3051" s="430"/>
      <c r="K3051" s="48"/>
      <c r="L3051" s="457" t="str">
        <f t="shared" si="94"/>
        <v/>
      </c>
      <c r="M3051" s="245" cm="1">
        <f t="array" ref="M3051">SUMPRODUCT(--(N3051:Q3051&lt;&gt;"")) + IF(TRIM(R3051)="",0,LEN(R3051)-LEN(SUBSTITUTE(R3051,",",""))+1)</f>
        <v>0</v>
      </c>
      <c r="N3051" s="242" t="str">
        <f>IF(AND(I3051&lt;&gt;0,I3051&lt;&gt;""),IF(TRIM(SUBSTITUTE(B3051,CHAR(160),""))="","",IF(ISNUMBER(MATCH(TRIM(SUBSTITUTE(B3051,CHAR(160),"")),'Look Up Values'!$B$2:$B$500,0)),"","Origin error")),"")</f>
        <v/>
      </c>
      <c r="O3051" s="242" t="str">
        <f>IF(AND(I3051&lt;&gt;0,I3051&lt;&gt;""),IF(C3051="","",IF(AND(ISNUMBER(--LEFT(C3051,FIND(" ",C3051&amp;" ")-1)),OR(LEN(LEFT(C3051,FIND(" ",C3051&amp;" ")-1))=6,LEN(LEFT(C3051,FIND(" ",C3051&amp;" ")-1))=7),OR(ISNUMBER(MATCH(LEFT(C3051,FIND(" ",C3051&amp;" ")-1),'Look Up Values'!$G$2:$G$1000,0)),ISNUMBER(MATCH(LEFT(C3051,FIND(" ",C3051&amp;" ")-1),'Look Up Values'!$AE$2:$AE$2000,0)))),"","EWC error")),"")</f>
        <v/>
      </c>
      <c r="P3051" s="242" t="str" cm="1">
        <f t="array" ref="P3051">IF(AND(I3051&lt;&gt;0,I3051&lt;&gt;""),IF(D3051="","",IF(ISNUMBER(MATCH(SUBSTITUTE(D3051," ",""),SUBSTITUTE('Look Up Values'!$S$2:$S$120," ",""),0)),"","D&amp;R error")),"")</f>
        <v/>
      </c>
      <c r="Q3051" s="242" t="str" cm="1">
        <f t="array" ref="Q3051">IF(AND(I3051&lt;&gt;0,I3051&lt;&gt;""),IF(G3051="","",IF(ISNUMBER(MATCH(SUBSTITUTE(G3051," ",""),SUBSTITUTE('Look Up Values'!$I$2:$I$10," ",""),0)),"","State error")),"")</f>
        <v/>
      </c>
      <c r="R3051" s="260" t="str">
        <f t="shared" si="95"/>
        <v/>
      </c>
    </row>
    <row r="3052" spans="1:18" ht="15.75">
      <c r="A3052" s="250">
        <v>3045</v>
      </c>
      <c r="B3052" s="198"/>
      <c r="C3052" s="25"/>
      <c r="D3052" s="25"/>
      <c r="E3052" s="25"/>
      <c r="F3052" s="25"/>
      <c r="G3052" s="26"/>
      <c r="H3052" s="27"/>
      <c r="I3052" s="28"/>
      <c r="J3052" s="430"/>
      <c r="K3052" s="48"/>
      <c r="L3052" s="457" t="str">
        <f t="shared" si="94"/>
        <v/>
      </c>
      <c r="M3052" s="245" cm="1">
        <f t="array" ref="M3052">SUMPRODUCT(--(N3052:Q3052&lt;&gt;"")) + IF(TRIM(R3052)="",0,LEN(R3052)-LEN(SUBSTITUTE(R3052,",",""))+1)</f>
        <v>0</v>
      </c>
      <c r="N3052" s="242" t="str">
        <f>IF(AND(I3052&lt;&gt;0,I3052&lt;&gt;""),IF(TRIM(SUBSTITUTE(B3052,CHAR(160),""))="","",IF(ISNUMBER(MATCH(TRIM(SUBSTITUTE(B3052,CHAR(160),"")),'Look Up Values'!$B$2:$B$500,0)),"","Origin error")),"")</f>
        <v/>
      </c>
      <c r="O3052" s="242" t="str">
        <f>IF(AND(I3052&lt;&gt;0,I3052&lt;&gt;""),IF(C3052="","",IF(AND(ISNUMBER(--LEFT(C3052,FIND(" ",C3052&amp;" ")-1)),OR(LEN(LEFT(C3052,FIND(" ",C3052&amp;" ")-1))=6,LEN(LEFT(C3052,FIND(" ",C3052&amp;" ")-1))=7),OR(ISNUMBER(MATCH(LEFT(C3052,FIND(" ",C3052&amp;" ")-1),'Look Up Values'!$G$2:$G$1000,0)),ISNUMBER(MATCH(LEFT(C3052,FIND(" ",C3052&amp;" ")-1),'Look Up Values'!$AE$2:$AE$2000,0)))),"","EWC error")),"")</f>
        <v/>
      </c>
      <c r="P3052" s="242" t="str" cm="1">
        <f t="array" ref="P3052">IF(AND(I3052&lt;&gt;0,I3052&lt;&gt;""),IF(D3052="","",IF(ISNUMBER(MATCH(SUBSTITUTE(D3052," ",""),SUBSTITUTE('Look Up Values'!$S$2:$S$120," ",""),0)),"","D&amp;R error")),"")</f>
        <v/>
      </c>
      <c r="Q3052" s="242" t="str" cm="1">
        <f t="array" ref="Q3052">IF(AND(I3052&lt;&gt;0,I3052&lt;&gt;""),IF(G3052="","",IF(ISNUMBER(MATCH(SUBSTITUTE(G3052," ",""),SUBSTITUTE('Look Up Values'!$I$2:$I$10," ",""),0)),"","State error")),"")</f>
        <v/>
      </c>
      <c r="R3052" s="260" t="str">
        <f t="shared" si="95"/>
        <v/>
      </c>
    </row>
    <row r="3053" spans="1:18" ht="15.75">
      <c r="A3053" s="250">
        <v>3046</v>
      </c>
      <c r="B3053" s="198"/>
      <c r="C3053" s="25"/>
      <c r="D3053" s="25"/>
      <c r="E3053" s="25"/>
      <c r="F3053" s="25"/>
      <c r="G3053" s="26"/>
      <c r="H3053" s="27"/>
      <c r="I3053" s="28"/>
      <c r="J3053" s="430"/>
      <c r="K3053" s="48"/>
      <c r="L3053" s="457" t="str">
        <f t="shared" si="94"/>
        <v/>
      </c>
      <c r="M3053" s="245" cm="1">
        <f t="array" ref="M3053">SUMPRODUCT(--(N3053:Q3053&lt;&gt;"")) + IF(TRIM(R3053)="",0,LEN(R3053)-LEN(SUBSTITUTE(R3053,",",""))+1)</f>
        <v>0</v>
      </c>
      <c r="N3053" s="242" t="str">
        <f>IF(AND(I3053&lt;&gt;0,I3053&lt;&gt;""),IF(TRIM(SUBSTITUTE(B3053,CHAR(160),""))="","",IF(ISNUMBER(MATCH(TRIM(SUBSTITUTE(B3053,CHAR(160),"")),'Look Up Values'!$B$2:$B$500,0)),"","Origin error")),"")</f>
        <v/>
      </c>
      <c r="O3053" s="242" t="str">
        <f>IF(AND(I3053&lt;&gt;0,I3053&lt;&gt;""),IF(C3053="","",IF(AND(ISNUMBER(--LEFT(C3053,FIND(" ",C3053&amp;" ")-1)),OR(LEN(LEFT(C3053,FIND(" ",C3053&amp;" ")-1))=6,LEN(LEFT(C3053,FIND(" ",C3053&amp;" ")-1))=7),OR(ISNUMBER(MATCH(LEFT(C3053,FIND(" ",C3053&amp;" ")-1),'Look Up Values'!$G$2:$G$1000,0)),ISNUMBER(MATCH(LEFT(C3053,FIND(" ",C3053&amp;" ")-1),'Look Up Values'!$AE$2:$AE$2000,0)))),"","EWC error")),"")</f>
        <v/>
      </c>
      <c r="P3053" s="242" t="str" cm="1">
        <f t="array" ref="P3053">IF(AND(I3053&lt;&gt;0,I3053&lt;&gt;""),IF(D3053="","",IF(ISNUMBER(MATCH(SUBSTITUTE(D3053," ",""),SUBSTITUTE('Look Up Values'!$S$2:$S$120," ",""),0)),"","D&amp;R error")),"")</f>
        <v/>
      </c>
      <c r="Q3053" s="242" t="str" cm="1">
        <f t="array" ref="Q3053">IF(AND(I3053&lt;&gt;0,I3053&lt;&gt;""),IF(G3053="","",IF(ISNUMBER(MATCH(SUBSTITUTE(G3053," ",""),SUBSTITUTE('Look Up Values'!$I$2:$I$10," ",""),0)),"","State error")),"")</f>
        <v/>
      </c>
      <c r="R3053" s="260" t="str">
        <f t="shared" si="95"/>
        <v/>
      </c>
    </row>
    <row r="3054" spans="1:18" ht="15.75">
      <c r="A3054" s="250">
        <v>3047</v>
      </c>
      <c r="B3054" s="198"/>
      <c r="C3054" s="25"/>
      <c r="D3054" s="25"/>
      <c r="E3054" s="25"/>
      <c r="F3054" s="25"/>
      <c r="G3054" s="26"/>
      <c r="H3054" s="27"/>
      <c r="I3054" s="28"/>
      <c r="J3054" s="430"/>
      <c r="K3054" s="48"/>
      <c r="L3054" s="457" t="str">
        <f t="shared" si="94"/>
        <v/>
      </c>
      <c r="M3054" s="245" cm="1">
        <f t="array" ref="M3054">SUMPRODUCT(--(N3054:Q3054&lt;&gt;"")) + IF(TRIM(R3054)="",0,LEN(R3054)-LEN(SUBSTITUTE(R3054,",",""))+1)</f>
        <v>0</v>
      </c>
      <c r="N3054" s="242" t="str">
        <f>IF(AND(I3054&lt;&gt;0,I3054&lt;&gt;""),IF(TRIM(SUBSTITUTE(B3054,CHAR(160),""))="","",IF(ISNUMBER(MATCH(TRIM(SUBSTITUTE(B3054,CHAR(160),"")),'Look Up Values'!$B$2:$B$500,0)),"","Origin error")),"")</f>
        <v/>
      </c>
      <c r="O3054" s="242" t="str">
        <f>IF(AND(I3054&lt;&gt;0,I3054&lt;&gt;""),IF(C3054="","",IF(AND(ISNUMBER(--LEFT(C3054,FIND(" ",C3054&amp;" ")-1)),OR(LEN(LEFT(C3054,FIND(" ",C3054&amp;" ")-1))=6,LEN(LEFT(C3054,FIND(" ",C3054&amp;" ")-1))=7),OR(ISNUMBER(MATCH(LEFT(C3054,FIND(" ",C3054&amp;" ")-1),'Look Up Values'!$G$2:$G$1000,0)),ISNUMBER(MATCH(LEFT(C3054,FIND(" ",C3054&amp;" ")-1),'Look Up Values'!$AE$2:$AE$2000,0)))),"","EWC error")),"")</f>
        <v/>
      </c>
      <c r="P3054" s="242" t="str" cm="1">
        <f t="array" ref="P3054">IF(AND(I3054&lt;&gt;0,I3054&lt;&gt;""),IF(D3054="","",IF(ISNUMBER(MATCH(SUBSTITUTE(D3054," ",""),SUBSTITUTE('Look Up Values'!$S$2:$S$120," ",""),0)),"","D&amp;R error")),"")</f>
        <v/>
      </c>
      <c r="Q3054" s="242" t="str" cm="1">
        <f t="array" ref="Q3054">IF(AND(I3054&lt;&gt;0,I3054&lt;&gt;""),IF(G3054="","",IF(ISNUMBER(MATCH(SUBSTITUTE(G3054," ",""),SUBSTITUTE('Look Up Values'!$I$2:$I$10," ",""),0)),"","State error")),"")</f>
        <v/>
      </c>
      <c r="R3054" s="260" t="str">
        <f t="shared" si="95"/>
        <v/>
      </c>
    </row>
    <row r="3055" spans="1:18" ht="15.75">
      <c r="A3055" s="250">
        <v>3048</v>
      </c>
      <c r="B3055" s="198"/>
      <c r="C3055" s="25"/>
      <c r="D3055" s="25"/>
      <c r="E3055" s="25"/>
      <c r="F3055" s="25"/>
      <c r="G3055" s="26"/>
      <c r="H3055" s="27"/>
      <c r="I3055" s="28"/>
      <c r="J3055" s="430"/>
      <c r="K3055" s="48"/>
      <c r="L3055" s="457" t="str">
        <f t="shared" si="94"/>
        <v/>
      </c>
      <c r="M3055" s="245" cm="1">
        <f t="array" ref="M3055">SUMPRODUCT(--(N3055:Q3055&lt;&gt;"")) + IF(TRIM(R3055)="",0,LEN(R3055)-LEN(SUBSTITUTE(R3055,",",""))+1)</f>
        <v>0</v>
      </c>
      <c r="N3055" s="242" t="str">
        <f>IF(AND(I3055&lt;&gt;0,I3055&lt;&gt;""),IF(TRIM(SUBSTITUTE(B3055,CHAR(160),""))="","",IF(ISNUMBER(MATCH(TRIM(SUBSTITUTE(B3055,CHAR(160),"")),'Look Up Values'!$B$2:$B$500,0)),"","Origin error")),"")</f>
        <v/>
      </c>
      <c r="O3055" s="242" t="str">
        <f>IF(AND(I3055&lt;&gt;0,I3055&lt;&gt;""),IF(C3055="","",IF(AND(ISNUMBER(--LEFT(C3055,FIND(" ",C3055&amp;" ")-1)),OR(LEN(LEFT(C3055,FIND(" ",C3055&amp;" ")-1))=6,LEN(LEFT(C3055,FIND(" ",C3055&amp;" ")-1))=7),OR(ISNUMBER(MATCH(LEFT(C3055,FIND(" ",C3055&amp;" ")-1),'Look Up Values'!$G$2:$G$1000,0)),ISNUMBER(MATCH(LEFT(C3055,FIND(" ",C3055&amp;" ")-1),'Look Up Values'!$AE$2:$AE$2000,0)))),"","EWC error")),"")</f>
        <v/>
      </c>
      <c r="P3055" s="242" t="str" cm="1">
        <f t="array" ref="P3055">IF(AND(I3055&lt;&gt;0,I3055&lt;&gt;""),IF(D3055="","",IF(ISNUMBER(MATCH(SUBSTITUTE(D3055," ",""),SUBSTITUTE('Look Up Values'!$S$2:$S$120," ",""),0)),"","D&amp;R error")),"")</f>
        <v/>
      </c>
      <c r="Q3055" s="242" t="str" cm="1">
        <f t="array" ref="Q3055">IF(AND(I3055&lt;&gt;0,I3055&lt;&gt;""),IF(G3055="","",IF(ISNUMBER(MATCH(SUBSTITUTE(G3055," ",""),SUBSTITUTE('Look Up Values'!$I$2:$I$10," ",""),0)),"","State error")),"")</f>
        <v/>
      </c>
      <c r="R3055" s="260" t="str">
        <f t="shared" si="95"/>
        <v/>
      </c>
    </row>
    <row r="3056" spans="1:18" ht="15.75">
      <c r="A3056" s="250">
        <v>3049</v>
      </c>
      <c r="B3056" s="198"/>
      <c r="C3056" s="25"/>
      <c r="D3056" s="25"/>
      <c r="E3056" s="25"/>
      <c r="F3056" s="25"/>
      <c r="G3056" s="26"/>
      <c r="H3056" s="27"/>
      <c r="I3056" s="28"/>
      <c r="J3056" s="430"/>
      <c r="K3056" s="48"/>
      <c r="L3056" s="457" t="str">
        <f t="shared" si="94"/>
        <v/>
      </c>
      <c r="M3056" s="245" cm="1">
        <f t="array" ref="M3056">SUMPRODUCT(--(N3056:Q3056&lt;&gt;"")) + IF(TRIM(R3056)="",0,LEN(R3056)-LEN(SUBSTITUTE(R3056,",",""))+1)</f>
        <v>0</v>
      </c>
      <c r="N3056" s="242" t="str">
        <f>IF(AND(I3056&lt;&gt;0,I3056&lt;&gt;""),IF(TRIM(SUBSTITUTE(B3056,CHAR(160),""))="","",IF(ISNUMBER(MATCH(TRIM(SUBSTITUTE(B3056,CHAR(160),"")),'Look Up Values'!$B$2:$B$500,0)),"","Origin error")),"")</f>
        <v/>
      </c>
      <c r="O3056" s="242" t="str">
        <f>IF(AND(I3056&lt;&gt;0,I3056&lt;&gt;""),IF(C3056="","",IF(AND(ISNUMBER(--LEFT(C3056,FIND(" ",C3056&amp;" ")-1)),OR(LEN(LEFT(C3056,FIND(" ",C3056&amp;" ")-1))=6,LEN(LEFT(C3056,FIND(" ",C3056&amp;" ")-1))=7),OR(ISNUMBER(MATCH(LEFT(C3056,FIND(" ",C3056&amp;" ")-1),'Look Up Values'!$G$2:$G$1000,0)),ISNUMBER(MATCH(LEFT(C3056,FIND(" ",C3056&amp;" ")-1),'Look Up Values'!$AE$2:$AE$2000,0)))),"","EWC error")),"")</f>
        <v/>
      </c>
      <c r="P3056" s="242" t="str" cm="1">
        <f t="array" ref="P3056">IF(AND(I3056&lt;&gt;0,I3056&lt;&gt;""),IF(D3056="","",IF(ISNUMBER(MATCH(SUBSTITUTE(D3056," ",""),SUBSTITUTE('Look Up Values'!$S$2:$S$120," ",""),0)),"","D&amp;R error")),"")</f>
        <v/>
      </c>
      <c r="Q3056" s="242" t="str" cm="1">
        <f t="array" ref="Q3056">IF(AND(I3056&lt;&gt;0,I3056&lt;&gt;""),IF(G3056="","",IF(ISNUMBER(MATCH(SUBSTITUTE(G3056," ",""),SUBSTITUTE('Look Up Values'!$I$2:$I$10," ",""),0)),"","State error")),"")</f>
        <v/>
      </c>
      <c r="R3056" s="260" t="str">
        <f t="shared" si="95"/>
        <v/>
      </c>
    </row>
    <row r="3057" spans="1:18" ht="15.75">
      <c r="A3057" s="250">
        <v>3050</v>
      </c>
      <c r="B3057" s="198"/>
      <c r="C3057" s="25"/>
      <c r="D3057" s="25"/>
      <c r="E3057" s="25"/>
      <c r="F3057" s="25"/>
      <c r="G3057" s="26"/>
      <c r="H3057" s="27"/>
      <c r="I3057" s="28"/>
      <c r="J3057" s="430"/>
      <c r="K3057" s="48"/>
      <c r="L3057" s="457" t="str">
        <f t="shared" si="94"/>
        <v/>
      </c>
      <c r="M3057" s="245" cm="1">
        <f t="array" ref="M3057">SUMPRODUCT(--(N3057:Q3057&lt;&gt;"")) + IF(TRIM(R3057)="",0,LEN(R3057)-LEN(SUBSTITUTE(R3057,",",""))+1)</f>
        <v>0</v>
      </c>
      <c r="N3057" s="242" t="str">
        <f>IF(AND(I3057&lt;&gt;0,I3057&lt;&gt;""),IF(TRIM(SUBSTITUTE(B3057,CHAR(160),""))="","",IF(ISNUMBER(MATCH(TRIM(SUBSTITUTE(B3057,CHAR(160),"")),'Look Up Values'!$B$2:$B$500,0)),"","Origin error")),"")</f>
        <v/>
      </c>
      <c r="O3057" s="242" t="str">
        <f>IF(AND(I3057&lt;&gt;0,I3057&lt;&gt;""),IF(C3057="","",IF(AND(ISNUMBER(--LEFT(C3057,FIND(" ",C3057&amp;" ")-1)),OR(LEN(LEFT(C3057,FIND(" ",C3057&amp;" ")-1))=6,LEN(LEFT(C3057,FIND(" ",C3057&amp;" ")-1))=7),OR(ISNUMBER(MATCH(LEFT(C3057,FIND(" ",C3057&amp;" ")-1),'Look Up Values'!$G$2:$G$1000,0)),ISNUMBER(MATCH(LEFT(C3057,FIND(" ",C3057&amp;" ")-1),'Look Up Values'!$AE$2:$AE$2000,0)))),"","EWC error")),"")</f>
        <v/>
      </c>
      <c r="P3057" s="242" t="str" cm="1">
        <f t="array" ref="P3057">IF(AND(I3057&lt;&gt;0,I3057&lt;&gt;""),IF(D3057="","",IF(ISNUMBER(MATCH(SUBSTITUTE(D3057," ",""),SUBSTITUTE('Look Up Values'!$S$2:$S$120," ",""),0)),"","D&amp;R error")),"")</f>
        <v/>
      </c>
      <c r="Q3057" s="242" t="str" cm="1">
        <f t="array" ref="Q3057">IF(AND(I3057&lt;&gt;0,I3057&lt;&gt;""),IF(G3057="","",IF(ISNUMBER(MATCH(SUBSTITUTE(G3057," ",""),SUBSTITUTE('Look Up Values'!$I$2:$I$10," ",""),0)),"","State error")),"")</f>
        <v/>
      </c>
      <c r="R3057" s="260" t="str">
        <f t="shared" si="95"/>
        <v/>
      </c>
    </row>
    <row r="3058" spans="1:18" ht="15.75">
      <c r="A3058" s="250">
        <v>3051</v>
      </c>
      <c r="B3058" s="198"/>
      <c r="C3058" s="25"/>
      <c r="D3058" s="25"/>
      <c r="E3058" s="25"/>
      <c r="F3058" s="25"/>
      <c r="G3058" s="26"/>
      <c r="H3058" s="27"/>
      <c r="I3058" s="28"/>
      <c r="J3058" s="430"/>
      <c r="K3058" s="48"/>
      <c r="L3058" s="457" t="str">
        <f t="shared" si="94"/>
        <v/>
      </c>
      <c r="M3058" s="245" cm="1">
        <f t="array" ref="M3058">SUMPRODUCT(--(N3058:Q3058&lt;&gt;"")) + IF(TRIM(R3058)="",0,LEN(R3058)-LEN(SUBSTITUTE(R3058,",",""))+1)</f>
        <v>0</v>
      </c>
      <c r="N3058" s="242" t="str">
        <f>IF(AND(I3058&lt;&gt;0,I3058&lt;&gt;""),IF(TRIM(SUBSTITUTE(B3058,CHAR(160),""))="","",IF(ISNUMBER(MATCH(TRIM(SUBSTITUTE(B3058,CHAR(160),"")),'Look Up Values'!$B$2:$B$500,0)),"","Origin error")),"")</f>
        <v/>
      </c>
      <c r="O3058" s="242" t="str">
        <f>IF(AND(I3058&lt;&gt;0,I3058&lt;&gt;""),IF(C3058="","",IF(AND(ISNUMBER(--LEFT(C3058,FIND(" ",C3058&amp;" ")-1)),OR(LEN(LEFT(C3058,FIND(" ",C3058&amp;" ")-1))=6,LEN(LEFT(C3058,FIND(" ",C3058&amp;" ")-1))=7),OR(ISNUMBER(MATCH(LEFT(C3058,FIND(" ",C3058&amp;" ")-1),'Look Up Values'!$G$2:$G$1000,0)),ISNUMBER(MATCH(LEFT(C3058,FIND(" ",C3058&amp;" ")-1),'Look Up Values'!$AE$2:$AE$2000,0)))),"","EWC error")),"")</f>
        <v/>
      </c>
      <c r="P3058" s="242" t="str" cm="1">
        <f t="array" ref="P3058">IF(AND(I3058&lt;&gt;0,I3058&lt;&gt;""),IF(D3058="","",IF(ISNUMBER(MATCH(SUBSTITUTE(D3058," ",""),SUBSTITUTE('Look Up Values'!$S$2:$S$120," ",""),0)),"","D&amp;R error")),"")</f>
        <v/>
      </c>
      <c r="Q3058" s="242" t="str" cm="1">
        <f t="array" ref="Q3058">IF(AND(I3058&lt;&gt;0,I3058&lt;&gt;""),IF(G3058="","",IF(ISNUMBER(MATCH(SUBSTITUTE(G3058," ",""),SUBSTITUTE('Look Up Values'!$I$2:$I$10," ",""),0)),"","State error")),"")</f>
        <v/>
      </c>
      <c r="R3058" s="260" t="str">
        <f t="shared" si="95"/>
        <v/>
      </c>
    </row>
    <row r="3059" spans="1:18" ht="15.75">
      <c r="A3059" s="250">
        <v>3052</v>
      </c>
      <c r="B3059" s="198"/>
      <c r="C3059" s="25"/>
      <c r="D3059" s="25"/>
      <c r="E3059" s="25"/>
      <c r="F3059" s="25"/>
      <c r="G3059" s="26"/>
      <c r="H3059" s="27"/>
      <c r="I3059" s="28"/>
      <c r="J3059" s="430"/>
      <c r="K3059" s="48"/>
      <c r="L3059" s="457" t="str">
        <f t="shared" si="94"/>
        <v/>
      </c>
      <c r="M3059" s="245" cm="1">
        <f t="array" ref="M3059">SUMPRODUCT(--(N3059:Q3059&lt;&gt;"")) + IF(TRIM(R3059)="",0,LEN(R3059)-LEN(SUBSTITUTE(R3059,",",""))+1)</f>
        <v>0</v>
      </c>
      <c r="N3059" s="242" t="str">
        <f>IF(AND(I3059&lt;&gt;0,I3059&lt;&gt;""),IF(TRIM(SUBSTITUTE(B3059,CHAR(160),""))="","",IF(ISNUMBER(MATCH(TRIM(SUBSTITUTE(B3059,CHAR(160),"")),'Look Up Values'!$B$2:$B$500,0)),"","Origin error")),"")</f>
        <v/>
      </c>
      <c r="O3059" s="242" t="str">
        <f>IF(AND(I3059&lt;&gt;0,I3059&lt;&gt;""),IF(C3059="","",IF(AND(ISNUMBER(--LEFT(C3059,FIND(" ",C3059&amp;" ")-1)),OR(LEN(LEFT(C3059,FIND(" ",C3059&amp;" ")-1))=6,LEN(LEFT(C3059,FIND(" ",C3059&amp;" ")-1))=7),OR(ISNUMBER(MATCH(LEFT(C3059,FIND(" ",C3059&amp;" ")-1),'Look Up Values'!$G$2:$G$1000,0)),ISNUMBER(MATCH(LEFT(C3059,FIND(" ",C3059&amp;" ")-1),'Look Up Values'!$AE$2:$AE$2000,0)))),"","EWC error")),"")</f>
        <v/>
      </c>
      <c r="P3059" s="242" t="str" cm="1">
        <f t="array" ref="P3059">IF(AND(I3059&lt;&gt;0,I3059&lt;&gt;""),IF(D3059="","",IF(ISNUMBER(MATCH(SUBSTITUTE(D3059," ",""),SUBSTITUTE('Look Up Values'!$S$2:$S$120," ",""),0)),"","D&amp;R error")),"")</f>
        <v/>
      </c>
      <c r="Q3059" s="242" t="str" cm="1">
        <f t="array" ref="Q3059">IF(AND(I3059&lt;&gt;0,I3059&lt;&gt;""),IF(G3059="","",IF(ISNUMBER(MATCH(SUBSTITUTE(G3059," ",""),SUBSTITUTE('Look Up Values'!$I$2:$I$10," ",""),0)),"","State error")),"")</f>
        <v/>
      </c>
      <c r="R3059" s="260" t="str">
        <f t="shared" si="95"/>
        <v/>
      </c>
    </row>
    <row r="3060" spans="1:18" ht="15.75">
      <c r="A3060" s="250">
        <v>3053</v>
      </c>
      <c r="B3060" s="198"/>
      <c r="C3060" s="25"/>
      <c r="D3060" s="25"/>
      <c r="E3060" s="25"/>
      <c r="F3060" s="25"/>
      <c r="G3060" s="26"/>
      <c r="H3060" s="27"/>
      <c r="I3060" s="28"/>
      <c r="J3060" s="430"/>
      <c r="K3060" s="48"/>
      <c r="L3060" s="457" t="str">
        <f t="shared" si="94"/>
        <v/>
      </c>
      <c r="M3060" s="245" cm="1">
        <f t="array" ref="M3060">SUMPRODUCT(--(N3060:Q3060&lt;&gt;"")) + IF(TRIM(R3060)="",0,LEN(R3060)-LEN(SUBSTITUTE(R3060,",",""))+1)</f>
        <v>0</v>
      </c>
      <c r="N3060" s="242" t="str">
        <f>IF(AND(I3060&lt;&gt;0,I3060&lt;&gt;""),IF(TRIM(SUBSTITUTE(B3060,CHAR(160),""))="","",IF(ISNUMBER(MATCH(TRIM(SUBSTITUTE(B3060,CHAR(160),"")),'Look Up Values'!$B$2:$B$500,0)),"","Origin error")),"")</f>
        <v/>
      </c>
      <c r="O3060" s="242" t="str">
        <f>IF(AND(I3060&lt;&gt;0,I3060&lt;&gt;""),IF(C3060="","",IF(AND(ISNUMBER(--LEFT(C3060,FIND(" ",C3060&amp;" ")-1)),OR(LEN(LEFT(C3060,FIND(" ",C3060&amp;" ")-1))=6,LEN(LEFT(C3060,FIND(" ",C3060&amp;" ")-1))=7),OR(ISNUMBER(MATCH(LEFT(C3060,FIND(" ",C3060&amp;" ")-1),'Look Up Values'!$G$2:$G$1000,0)),ISNUMBER(MATCH(LEFT(C3060,FIND(" ",C3060&amp;" ")-1),'Look Up Values'!$AE$2:$AE$2000,0)))),"","EWC error")),"")</f>
        <v/>
      </c>
      <c r="P3060" s="242" t="str" cm="1">
        <f t="array" ref="P3060">IF(AND(I3060&lt;&gt;0,I3060&lt;&gt;""),IF(D3060="","",IF(ISNUMBER(MATCH(SUBSTITUTE(D3060," ",""),SUBSTITUTE('Look Up Values'!$S$2:$S$120," ",""),0)),"","D&amp;R error")),"")</f>
        <v/>
      </c>
      <c r="Q3060" s="242" t="str" cm="1">
        <f t="array" ref="Q3060">IF(AND(I3060&lt;&gt;0,I3060&lt;&gt;""),IF(G3060="","",IF(ISNUMBER(MATCH(SUBSTITUTE(G3060," ",""),SUBSTITUTE('Look Up Values'!$I$2:$I$10," ",""),0)),"","State error")),"")</f>
        <v/>
      </c>
      <c r="R3060" s="260" t="str">
        <f t="shared" si="95"/>
        <v/>
      </c>
    </row>
    <row r="3061" spans="1:18" ht="15.75">
      <c r="A3061" s="250">
        <v>3054</v>
      </c>
      <c r="B3061" s="198"/>
      <c r="C3061" s="25"/>
      <c r="D3061" s="25"/>
      <c r="E3061" s="25"/>
      <c r="F3061" s="25"/>
      <c r="G3061" s="26"/>
      <c r="H3061" s="27"/>
      <c r="I3061" s="28"/>
      <c r="J3061" s="430"/>
      <c r="K3061" s="48"/>
      <c r="L3061" s="457" t="str">
        <f t="shared" si="94"/>
        <v/>
      </c>
      <c r="M3061" s="245" cm="1">
        <f t="array" ref="M3061">SUMPRODUCT(--(N3061:Q3061&lt;&gt;"")) + IF(TRIM(R3061)="",0,LEN(R3061)-LEN(SUBSTITUTE(R3061,",",""))+1)</f>
        <v>0</v>
      </c>
      <c r="N3061" s="242" t="str">
        <f>IF(AND(I3061&lt;&gt;0,I3061&lt;&gt;""),IF(TRIM(SUBSTITUTE(B3061,CHAR(160),""))="","",IF(ISNUMBER(MATCH(TRIM(SUBSTITUTE(B3061,CHAR(160),"")),'Look Up Values'!$B$2:$B$500,0)),"","Origin error")),"")</f>
        <v/>
      </c>
      <c r="O3061" s="242" t="str">
        <f>IF(AND(I3061&lt;&gt;0,I3061&lt;&gt;""),IF(C3061="","",IF(AND(ISNUMBER(--LEFT(C3061,FIND(" ",C3061&amp;" ")-1)),OR(LEN(LEFT(C3061,FIND(" ",C3061&amp;" ")-1))=6,LEN(LEFT(C3061,FIND(" ",C3061&amp;" ")-1))=7),OR(ISNUMBER(MATCH(LEFT(C3061,FIND(" ",C3061&amp;" ")-1),'Look Up Values'!$G$2:$G$1000,0)),ISNUMBER(MATCH(LEFT(C3061,FIND(" ",C3061&amp;" ")-1),'Look Up Values'!$AE$2:$AE$2000,0)))),"","EWC error")),"")</f>
        <v/>
      </c>
      <c r="P3061" s="242" t="str" cm="1">
        <f t="array" ref="P3061">IF(AND(I3061&lt;&gt;0,I3061&lt;&gt;""),IF(D3061="","",IF(ISNUMBER(MATCH(SUBSTITUTE(D3061," ",""),SUBSTITUTE('Look Up Values'!$S$2:$S$120," ",""),0)),"","D&amp;R error")),"")</f>
        <v/>
      </c>
      <c r="Q3061" s="242" t="str" cm="1">
        <f t="array" ref="Q3061">IF(AND(I3061&lt;&gt;0,I3061&lt;&gt;""),IF(G3061="","",IF(ISNUMBER(MATCH(SUBSTITUTE(G3061," ",""),SUBSTITUTE('Look Up Values'!$I$2:$I$10," ",""),0)),"","State error")),"")</f>
        <v/>
      </c>
      <c r="R3061" s="260" t="str">
        <f t="shared" si="95"/>
        <v/>
      </c>
    </row>
    <row r="3062" spans="1:18" ht="15.75">
      <c r="A3062" s="250">
        <v>3055</v>
      </c>
      <c r="B3062" s="198"/>
      <c r="C3062" s="25"/>
      <c r="D3062" s="25"/>
      <c r="E3062" s="25"/>
      <c r="F3062" s="25"/>
      <c r="G3062" s="26"/>
      <c r="H3062" s="27"/>
      <c r="I3062" s="28"/>
      <c r="J3062" s="430"/>
      <c r="K3062" s="48"/>
      <c r="L3062" s="457" t="str">
        <f t="shared" si="94"/>
        <v/>
      </c>
      <c r="M3062" s="245" cm="1">
        <f t="array" ref="M3062">SUMPRODUCT(--(N3062:Q3062&lt;&gt;"")) + IF(TRIM(R3062)="",0,LEN(R3062)-LEN(SUBSTITUTE(R3062,",",""))+1)</f>
        <v>0</v>
      </c>
      <c r="N3062" s="242" t="str">
        <f>IF(AND(I3062&lt;&gt;0,I3062&lt;&gt;""),IF(TRIM(SUBSTITUTE(B3062,CHAR(160),""))="","",IF(ISNUMBER(MATCH(TRIM(SUBSTITUTE(B3062,CHAR(160),"")),'Look Up Values'!$B$2:$B$500,0)),"","Origin error")),"")</f>
        <v/>
      </c>
      <c r="O3062" s="242" t="str">
        <f>IF(AND(I3062&lt;&gt;0,I3062&lt;&gt;""),IF(C3062="","",IF(AND(ISNUMBER(--LEFT(C3062,FIND(" ",C3062&amp;" ")-1)),OR(LEN(LEFT(C3062,FIND(" ",C3062&amp;" ")-1))=6,LEN(LEFT(C3062,FIND(" ",C3062&amp;" ")-1))=7),OR(ISNUMBER(MATCH(LEFT(C3062,FIND(" ",C3062&amp;" ")-1),'Look Up Values'!$G$2:$G$1000,0)),ISNUMBER(MATCH(LEFT(C3062,FIND(" ",C3062&amp;" ")-1),'Look Up Values'!$AE$2:$AE$2000,0)))),"","EWC error")),"")</f>
        <v/>
      </c>
      <c r="P3062" s="242" t="str" cm="1">
        <f t="array" ref="P3062">IF(AND(I3062&lt;&gt;0,I3062&lt;&gt;""),IF(D3062="","",IF(ISNUMBER(MATCH(SUBSTITUTE(D3062," ",""),SUBSTITUTE('Look Up Values'!$S$2:$S$120," ",""),0)),"","D&amp;R error")),"")</f>
        <v/>
      </c>
      <c r="Q3062" s="242" t="str" cm="1">
        <f t="array" ref="Q3062">IF(AND(I3062&lt;&gt;0,I3062&lt;&gt;""),IF(G3062="","",IF(ISNUMBER(MATCH(SUBSTITUTE(G3062," ",""),SUBSTITUTE('Look Up Values'!$I$2:$I$10," ",""),0)),"","State error")),"")</f>
        <v/>
      </c>
      <c r="R3062" s="260" t="str">
        <f t="shared" si="95"/>
        <v/>
      </c>
    </row>
    <row r="3063" spans="1:18" ht="15.75">
      <c r="A3063" s="250">
        <v>3056</v>
      </c>
      <c r="B3063" s="198"/>
      <c r="C3063" s="25"/>
      <c r="D3063" s="25"/>
      <c r="E3063" s="25"/>
      <c r="F3063" s="25"/>
      <c r="G3063" s="26"/>
      <c r="H3063" s="27"/>
      <c r="I3063" s="28"/>
      <c r="J3063" s="430"/>
      <c r="K3063" s="48"/>
      <c r="L3063" s="457" t="str">
        <f t="shared" si="94"/>
        <v/>
      </c>
      <c r="M3063" s="245" cm="1">
        <f t="array" ref="M3063">SUMPRODUCT(--(N3063:Q3063&lt;&gt;"")) + IF(TRIM(R3063)="",0,LEN(R3063)-LEN(SUBSTITUTE(R3063,",",""))+1)</f>
        <v>0</v>
      </c>
      <c r="N3063" s="242" t="str">
        <f>IF(AND(I3063&lt;&gt;0,I3063&lt;&gt;""),IF(TRIM(SUBSTITUTE(B3063,CHAR(160),""))="","",IF(ISNUMBER(MATCH(TRIM(SUBSTITUTE(B3063,CHAR(160),"")),'Look Up Values'!$B$2:$B$500,0)),"","Origin error")),"")</f>
        <v/>
      </c>
      <c r="O3063" s="242" t="str">
        <f>IF(AND(I3063&lt;&gt;0,I3063&lt;&gt;""),IF(C3063="","",IF(AND(ISNUMBER(--LEFT(C3063,FIND(" ",C3063&amp;" ")-1)),OR(LEN(LEFT(C3063,FIND(" ",C3063&amp;" ")-1))=6,LEN(LEFT(C3063,FIND(" ",C3063&amp;" ")-1))=7),OR(ISNUMBER(MATCH(LEFT(C3063,FIND(" ",C3063&amp;" ")-1),'Look Up Values'!$G$2:$G$1000,0)),ISNUMBER(MATCH(LEFT(C3063,FIND(" ",C3063&amp;" ")-1),'Look Up Values'!$AE$2:$AE$2000,0)))),"","EWC error")),"")</f>
        <v/>
      </c>
      <c r="P3063" s="242" t="str" cm="1">
        <f t="array" ref="P3063">IF(AND(I3063&lt;&gt;0,I3063&lt;&gt;""),IF(D3063="","",IF(ISNUMBER(MATCH(SUBSTITUTE(D3063," ",""),SUBSTITUTE('Look Up Values'!$S$2:$S$120," ",""),0)),"","D&amp;R error")),"")</f>
        <v/>
      </c>
      <c r="Q3063" s="242" t="str" cm="1">
        <f t="array" ref="Q3063">IF(AND(I3063&lt;&gt;0,I3063&lt;&gt;""),IF(G3063="","",IF(ISNUMBER(MATCH(SUBSTITUTE(G3063," ",""),SUBSTITUTE('Look Up Values'!$I$2:$I$10," ",""),0)),"","State error")),"")</f>
        <v/>
      </c>
      <c r="R3063" s="260" t="str">
        <f t="shared" si="95"/>
        <v/>
      </c>
    </row>
    <row r="3064" spans="1:18" ht="15.75">
      <c r="A3064" s="250">
        <v>3057</v>
      </c>
      <c r="B3064" s="198"/>
      <c r="C3064" s="25"/>
      <c r="D3064" s="25"/>
      <c r="E3064" s="25"/>
      <c r="F3064" s="25"/>
      <c r="G3064" s="26"/>
      <c r="H3064" s="27"/>
      <c r="I3064" s="28"/>
      <c r="J3064" s="430"/>
      <c r="K3064" s="48"/>
      <c r="L3064" s="457" t="str">
        <f t="shared" si="94"/>
        <v/>
      </c>
      <c r="M3064" s="245" cm="1">
        <f t="array" ref="M3064">SUMPRODUCT(--(N3064:Q3064&lt;&gt;"")) + IF(TRIM(R3064)="",0,LEN(R3064)-LEN(SUBSTITUTE(R3064,",",""))+1)</f>
        <v>0</v>
      </c>
      <c r="N3064" s="242" t="str">
        <f>IF(AND(I3064&lt;&gt;0,I3064&lt;&gt;""),IF(TRIM(SUBSTITUTE(B3064,CHAR(160),""))="","",IF(ISNUMBER(MATCH(TRIM(SUBSTITUTE(B3064,CHAR(160),"")),'Look Up Values'!$B$2:$B$500,0)),"","Origin error")),"")</f>
        <v/>
      </c>
      <c r="O3064" s="242" t="str">
        <f>IF(AND(I3064&lt;&gt;0,I3064&lt;&gt;""),IF(C3064="","",IF(AND(ISNUMBER(--LEFT(C3064,FIND(" ",C3064&amp;" ")-1)),OR(LEN(LEFT(C3064,FIND(" ",C3064&amp;" ")-1))=6,LEN(LEFT(C3064,FIND(" ",C3064&amp;" ")-1))=7),OR(ISNUMBER(MATCH(LEFT(C3064,FIND(" ",C3064&amp;" ")-1),'Look Up Values'!$G$2:$G$1000,0)),ISNUMBER(MATCH(LEFT(C3064,FIND(" ",C3064&amp;" ")-1),'Look Up Values'!$AE$2:$AE$2000,0)))),"","EWC error")),"")</f>
        <v/>
      </c>
      <c r="P3064" s="242" t="str" cm="1">
        <f t="array" ref="P3064">IF(AND(I3064&lt;&gt;0,I3064&lt;&gt;""),IF(D3064="","",IF(ISNUMBER(MATCH(SUBSTITUTE(D3064," ",""),SUBSTITUTE('Look Up Values'!$S$2:$S$120," ",""),0)),"","D&amp;R error")),"")</f>
        <v/>
      </c>
      <c r="Q3064" s="242" t="str" cm="1">
        <f t="array" ref="Q3064">IF(AND(I3064&lt;&gt;0,I3064&lt;&gt;""),IF(G3064="","",IF(ISNUMBER(MATCH(SUBSTITUTE(G3064," ",""),SUBSTITUTE('Look Up Values'!$I$2:$I$10," ",""),0)),"","State error")),"")</f>
        <v/>
      </c>
      <c r="R3064" s="260" t="str">
        <f t="shared" si="95"/>
        <v/>
      </c>
    </row>
    <row r="3065" spans="1:18" ht="15.75">
      <c r="A3065" s="250">
        <v>3058</v>
      </c>
      <c r="B3065" s="198"/>
      <c r="C3065" s="25"/>
      <c r="D3065" s="25"/>
      <c r="E3065" s="25"/>
      <c r="F3065" s="25"/>
      <c r="G3065" s="26"/>
      <c r="H3065" s="27"/>
      <c r="I3065" s="28"/>
      <c r="J3065" s="430"/>
      <c r="K3065" s="48"/>
      <c r="L3065" s="457" t="str">
        <f t="shared" si="94"/>
        <v/>
      </c>
      <c r="M3065" s="245" cm="1">
        <f t="array" ref="M3065">SUMPRODUCT(--(N3065:Q3065&lt;&gt;"")) + IF(TRIM(R3065)="",0,LEN(R3065)-LEN(SUBSTITUTE(R3065,",",""))+1)</f>
        <v>0</v>
      </c>
      <c r="N3065" s="242" t="str">
        <f>IF(AND(I3065&lt;&gt;0,I3065&lt;&gt;""),IF(TRIM(SUBSTITUTE(B3065,CHAR(160),""))="","",IF(ISNUMBER(MATCH(TRIM(SUBSTITUTE(B3065,CHAR(160),"")),'Look Up Values'!$B$2:$B$500,0)),"","Origin error")),"")</f>
        <v/>
      </c>
      <c r="O3065" s="242" t="str">
        <f>IF(AND(I3065&lt;&gt;0,I3065&lt;&gt;""),IF(C3065="","",IF(AND(ISNUMBER(--LEFT(C3065,FIND(" ",C3065&amp;" ")-1)),OR(LEN(LEFT(C3065,FIND(" ",C3065&amp;" ")-1))=6,LEN(LEFT(C3065,FIND(" ",C3065&amp;" ")-1))=7),OR(ISNUMBER(MATCH(LEFT(C3065,FIND(" ",C3065&amp;" ")-1),'Look Up Values'!$G$2:$G$1000,0)),ISNUMBER(MATCH(LEFT(C3065,FIND(" ",C3065&amp;" ")-1),'Look Up Values'!$AE$2:$AE$2000,0)))),"","EWC error")),"")</f>
        <v/>
      </c>
      <c r="P3065" s="242" t="str" cm="1">
        <f t="array" ref="P3065">IF(AND(I3065&lt;&gt;0,I3065&lt;&gt;""),IF(D3065="","",IF(ISNUMBER(MATCH(SUBSTITUTE(D3065," ",""),SUBSTITUTE('Look Up Values'!$S$2:$S$120," ",""),0)),"","D&amp;R error")),"")</f>
        <v/>
      </c>
      <c r="Q3065" s="242" t="str" cm="1">
        <f t="array" ref="Q3065">IF(AND(I3065&lt;&gt;0,I3065&lt;&gt;""),IF(G3065="","",IF(ISNUMBER(MATCH(SUBSTITUTE(G3065," ",""),SUBSTITUTE('Look Up Values'!$I$2:$I$10," ",""),0)),"","State error")),"")</f>
        <v/>
      </c>
      <c r="R3065" s="260" t="str">
        <f t="shared" si="95"/>
        <v/>
      </c>
    </row>
    <row r="3066" spans="1:18" ht="15.75">
      <c r="A3066" s="250">
        <v>3059</v>
      </c>
      <c r="B3066" s="198"/>
      <c r="C3066" s="25"/>
      <c r="D3066" s="25"/>
      <c r="E3066" s="25"/>
      <c r="F3066" s="25"/>
      <c r="G3066" s="26"/>
      <c r="H3066" s="27"/>
      <c r="I3066" s="28"/>
      <c r="J3066" s="430"/>
      <c r="K3066" s="48"/>
      <c r="L3066" s="457" t="str">
        <f t="shared" si="94"/>
        <v/>
      </c>
      <c r="M3066" s="245" cm="1">
        <f t="array" ref="M3066">SUMPRODUCT(--(N3066:Q3066&lt;&gt;"")) + IF(TRIM(R3066)="",0,LEN(R3066)-LEN(SUBSTITUTE(R3066,",",""))+1)</f>
        <v>0</v>
      </c>
      <c r="N3066" s="242" t="str">
        <f>IF(AND(I3066&lt;&gt;0,I3066&lt;&gt;""),IF(TRIM(SUBSTITUTE(B3066,CHAR(160),""))="","",IF(ISNUMBER(MATCH(TRIM(SUBSTITUTE(B3066,CHAR(160),"")),'Look Up Values'!$B$2:$B$500,0)),"","Origin error")),"")</f>
        <v/>
      </c>
      <c r="O3066" s="242" t="str">
        <f>IF(AND(I3066&lt;&gt;0,I3066&lt;&gt;""),IF(C3066="","",IF(AND(ISNUMBER(--LEFT(C3066,FIND(" ",C3066&amp;" ")-1)),OR(LEN(LEFT(C3066,FIND(" ",C3066&amp;" ")-1))=6,LEN(LEFT(C3066,FIND(" ",C3066&amp;" ")-1))=7),OR(ISNUMBER(MATCH(LEFT(C3066,FIND(" ",C3066&amp;" ")-1),'Look Up Values'!$G$2:$G$1000,0)),ISNUMBER(MATCH(LEFT(C3066,FIND(" ",C3066&amp;" ")-1),'Look Up Values'!$AE$2:$AE$2000,0)))),"","EWC error")),"")</f>
        <v/>
      </c>
      <c r="P3066" s="242" t="str" cm="1">
        <f t="array" ref="P3066">IF(AND(I3066&lt;&gt;0,I3066&lt;&gt;""),IF(D3066="","",IF(ISNUMBER(MATCH(SUBSTITUTE(D3066," ",""),SUBSTITUTE('Look Up Values'!$S$2:$S$120," ",""),0)),"","D&amp;R error")),"")</f>
        <v/>
      </c>
      <c r="Q3066" s="242" t="str" cm="1">
        <f t="array" ref="Q3066">IF(AND(I3066&lt;&gt;0,I3066&lt;&gt;""),IF(G3066="","",IF(ISNUMBER(MATCH(SUBSTITUTE(G3066," ",""),SUBSTITUTE('Look Up Values'!$I$2:$I$10," ",""),0)),"","State error")),"")</f>
        <v/>
      </c>
      <c r="R3066" s="260" t="str">
        <f t="shared" si="95"/>
        <v/>
      </c>
    </row>
    <row r="3067" spans="1:18" ht="15.75">
      <c r="A3067" s="250">
        <v>3060</v>
      </c>
      <c r="B3067" s="198"/>
      <c r="C3067" s="25"/>
      <c r="D3067" s="25"/>
      <c r="E3067" s="25"/>
      <c r="F3067" s="25"/>
      <c r="G3067" s="26"/>
      <c r="H3067" s="27"/>
      <c r="I3067" s="28"/>
      <c r="J3067" s="430"/>
      <c r="K3067" s="48"/>
      <c r="L3067" s="457" t="str">
        <f t="shared" si="94"/>
        <v/>
      </c>
      <c r="M3067" s="245" cm="1">
        <f t="array" ref="M3067">SUMPRODUCT(--(N3067:Q3067&lt;&gt;"")) + IF(TRIM(R3067)="",0,LEN(R3067)-LEN(SUBSTITUTE(R3067,",",""))+1)</f>
        <v>0</v>
      </c>
      <c r="N3067" s="242" t="str">
        <f>IF(AND(I3067&lt;&gt;0,I3067&lt;&gt;""),IF(TRIM(SUBSTITUTE(B3067,CHAR(160),""))="","",IF(ISNUMBER(MATCH(TRIM(SUBSTITUTE(B3067,CHAR(160),"")),'Look Up Values'!$B$2:$B$500,0)),"","Origin error")),"")</f>
        <v/>
      </c>
      <c r="O3067" s="242" t="str">
        <f>IF(AND(I3067&lt;&gt;0,I3067&lt;&gt;""),IF(C3067="","",IF(AND(ISNUMBER(--LEFT(C3067,FIND(" ",C3067&amp;" ")-1)),OR(LEN(LEFT(C3067,FIND(" ",C3067&amp;" ")-1))=6,LEN(LEFT(C3067,FIND(" ",C3067&amp;" ")-1))=7),OR(ISNUMBER(MATCH(LEFT(C3067,FIND(" ",C3067&amp;" ")-1),'Look Up Values'!$G$2:$G$1000,0)),ISNUMBER(MATCH(LEFT(C3067,FIND(" ",C3067&amp;" ")-1),'Look Up Values'!$AE$2:$AE$2000,0)))),"","EWC error")),"")</f>
        <v/>
      </c>
      <c r="P3067" s="242" t="str" cm="1">
        <f t="array" ref="P3067">IF(AND(I3067&lt;&gt;0,I3067&lt;&gt;""),IF(D3067="","",IF(ISNUMBER(MATCH(SUBSTITUTE(D3067," ",""),SUBSTITUTE('Look Up Values'!$S$2:$S$120," ",""),0)),"","D&amp;R error")),"")</f>
        <v/>
      </c>
      <c r="Q3067" s="242" t="str" cm="1">
        <f t="array" ref="Q3067">IF(AND(I3067&lt;&gt;0,I3067&lt;&gt;""),IF(G3067="","",IF(ISNUMBER(MATCH(SUBSTITUTE(G3067," ",""),SUBSTITUTE('Look Up Values'!$I$2:$I$10," ",""),0)),"","State error")),"")</f>
        <v/>
      </c>
      <c r="R3067" s="260" t="str">
        <f t="shared" si="95"/>
        <v/>
      </c>
    </row>
    <row r="3068" spans="1:18" ht="15.75">
      <c r="A3068" s="250">
        <v>3061</v>
      </c>
      <c r="B3068" s="198"/>
      <c r="C3068" s="25"/>
      <c r="D3068" s="25"/>
      <c r="E3068" s="25"/>
      <c r="F3068" s="25"/>
      <c r="G3068" s="26"/>
      <c r="H3068" s="27"/>
      <c r="I3068" s="28"/>
      <c r="J3068" s="430"/>
      <c r="K3068" s="48"/>
      <c r="L3068" s="457" t="str">
        <f t="shared" si="94"/>
        <v/>
      </c>
      <c r="M3068" s="245" cm="1">
        <f t="array" ref="M3068">SUMPRODUCT(--(N3068:Q3068&lt;&gt;"")) + IF(TRIM(R3068)="",0,LEN(R3068)-LEN(SUBSTITUTE(R3068,",",""))+1)</f>
        <v>0</v>
      </c>
      <c r="N3068" s="242" t="str">
        <f>IF(AND(I3068&lt;&gt;0,I3068&lt;&gt;""),IF(TRIM(SUBSTITUTE(B3068,CHAR(160),""))="","",IF(ISNUMBER(MATCH(TRIM(SUBSTITUTE(B3068,CHAR(160),"")),'Look Up Values'!$B$2:$B$500,0)),"","Origin error")),"")</f>
        <v/>
      </c>
      <c r="O3068" s="242" t="str">
        <f>IF(AND(I3068&lt;&gt;0,I3068&lt;&gt;""),IF(C3068="","",IF(AND(ISNUMBER(--LEFT(C3068,FIND(" ",C3068&amp;" ")-1)),OR(LEN(LEFT(C3068,FIND(" ",C3068&amp;" ")-1))=6,LEN(LEFT(C3068,FIND(" ",C3068&amp;" ")-1))=7),OR(ISNUMBER(MATCH(LEFT(C3068,FIND(" ",C3068&amp;" ")-1),'Look Up Values'!$G$2:$G$1000,0)),ISNUMBER(MATCH(LEFT(C3068,FIND(" ",C3068&amp;" ")-1),'Look Up Values'!$AE$2:$AE$2000,0)))),"","EWC error")),"")</f>
        <v/>
      </c>
      <c r="P3068" s="242" t="str" cm="1">
        <f t="array" ref="P3068">IF(AND(I3068&lt;&gt;0,I3068&lt;&gt;""),IF(D3068="","",IF(ISNUMBER(MATCH(SUBSTITUTE(D3068," ",""),SUBSTITUTE('Look Up Values'!$S$2:$S$120," ",""),0)),"","D&amp;R error")),"")</f>
        <v/>
      </c>
      <c r="Q3068" s="242" t="str" cm="1">
        <f t="array" ref="Q3068">IF(AND(I3068&lt;&gt;0,I3068&lt;&gt;""),IF(G3068="","",IF(ISNUMBER(MATCH(SUBSTITUTE(G3068," ",""),SUBSTITUTE('Look Up Values'!$I$2:$I$10," ",""),0)),"","State error")),"")</f>
        <v/>
      </c>
      <c r="R3068" s="260" t="str">
        <f t="shared" si="95"/>
        <v/>
      </c>
    </row>
    <row r="3069" spans="1:18" ht="15.75">
      <c r="A3069" s="250">
        <v>3062</v>
      </c>
      <c r="B3069" s="198"/>
      <c r="C3069" s="25"/>
      <c r="D3069" s="25"/>
      <c r="E3069" s="25"/>
      <c r="F3069" s="25"/>
      <c r="G3069" s="26"/>
      <c r="H3069" s="27"/>
      <c r="I3069" s="28"/>
      <c r="J3069" s="430"/>
      <c r="K3069" s="48"/>
      <c r="L3069" s="457" t="str">
        <f t="shared" si="94"/>
        <v/>
      </c>
      <c r="M3069" s="245" cm="1">
        <f t="array" ref="M3069">SUMPRODUCT(--(N3069:Q3069&lt;&gt;"")) + IF(TRIM(R3069)="",0,LEN(R3069)-LEN(SUBSTITUTE(R3069,",",""))+1)</f>
        <v>0</v>
      </c>
      <c r="N3069" s="242" t="str">
        <f>IF(AND(I3069&lt;&gt;0,I3069&lt;&gt;""),IF(TRIM(SUBSTITUTE(B3069,CHAR(160),""))="","",IF(ISNUMBER(MATCH(TRIM(SUBSTITUTE(B3069,CHAR(160),"")),'Look Up Values'!$B$2:$B$500,0)),"","Origin error")),"")</f>
        <v/>
      </c>
      <c r="O3069" s="242" t="str">
        <f>IF(AND(I3069&lt;&gt;0,I3069&lt;&gt;""),IF(C3069="","",IF(AND(ISNUMBER(--LEFT(C3069,FIND(" ",C3069&amp;" ")-1)),OR(LEN(LEFT(C3069,FIND(" ",C3069&amp;" ")-1))=6,LEN(LEFT(C3069,FIND(" ",C3069&amp;" ")-1))=7),OR(ISNUMBER(MATCH(LEFT(C3069,FIND(" ",C3069&amp;" ")-1),'Look Up Values'!$G$2:$G$1000,0)),ISNUMBER(MATCH(LEFT(C3069,FIND(" ",C3069&amp;" ")-1),'Look Up Values'!$AE$2:$AE$2000,0)))),"","EWC error")),"")</f>
        <v/>
      </c>
      <c r="P3069" s="242" t="str" cm="1">
        <f t="array" ref="P3069">IF(AND(I3069&lt;&gt;0,I3069&lt;&gt;""),IF(D3069="","",IF(ISNUMBER(MATCH(SUBSTITUTE(D3069," ",""),SUBSTITUTE('Look Up Values'!$S$2:$S$120," ",""),0)),"","D&amp;R error")),"")</f>
        <v/>
      </c>
      <c r="Q3069" s="242" t="str" cm="1">
        <f t="array" ref="Q3069">IF(AND(I3069&lt;&gt;0,I3069&lt;&gt;""),IF(G3069="","",IF(ISNUMBER(MATCH(SUBSTITUTE(G3069," ",""),SUBSTITUTE('Look Up Values'!$I$2:$I$10," ",""),0)),"","State error")),"")</f>
        <v/>
      </c>
      <c r="R3069" s="260" t="str">
        <f t="shared" si="95"/>
        <v/>
      </c>
    </row>
    <row r="3070" spans="1:18" ht="15.75">
      <c r="A3070" s="250">
        <v>3063</v>
      </c>
      <c r="B3070" s="198"/>
      <c r="C3070" s="25"/>
      <c r="D3070" s="25"/>
      <c r="E3070" s="25"/>
      <c r="F3070" s="25"/>
      <c r="G3070" s="26"/>
      <c r="H3070" s="27"/>
      <c r="I3070" s="28"/>
      <c r="J3070" s="430"/>
      <c r="K3070" s="48"/>
      <c r="L3070" s="457" t="str">
        <f t="shared" si="94"/>
        <v/>
      </c>
      <c r="M3070" s="245" cm="1">
        <f t="array" ref="M3070">SUMPRODUCT(--(N3070:Q3070&lt;&gt;"")) + IF(TRIM(R3070)="",0,LEN(R3070)-LEN(SUBSTITUTE(R3070,",",""))+1)</f>
        <v>0</v>
      </c>
      <c r="N3070" s="242" t="str">
        <f>IF(AND(I3070&lt;&gt;0,I3070&lt;&gt;""),IF(TRIM(SUBSTITUTE(B3070,CHAR(160),""))="","",IF(ISNUMBER(MATCH(TRIM(SUBSTITUTE(B3070,CHAR(160),"")),'Look Up Values'!$B$2:$B$500,0)),"","Origin error")),"")</f>
        <v/>
      </c>
      <c r="O3070" s="242" t="str">
        <f>IF(AND(I3070&lt;&gt;0,I3070&lt;&gt;""),IF(C3070="","",IF(AND(ISNUMBER(--LEFT(C3070,FIND(" ",C3070&amp;" ")-1)),OR(LEN(LEFT(C3070,FIND(" ",C3070&amp;" ")-1))=6,LEN(LEFT(C3070,FIND(" ",C3070&amp;" ")-1))=7),OR(ISNUMBER(MATCH(LEFT(C3070,FIND(" ",C3070&amp;" ")-1),'Look Up Values'!$G$2:$G$1000,0)),ISNUMBER(MATCH(LEFT(C3070,FIND(" ",C3070&amp;" ")-1),'Look Up Values'!$AE$2:$AE$2000,0)))),"","EWC error")),"")</f>
        <v/>
      </c>
      <c r="P3070" s="242" t="str" cm="1">
        <f t="array" ref="P3070">IF(AND(I3070&lt;&gt;0,I3070&lt;&gt;""),IF(D3070="","",IF(ISNUMBER(MATCH(SUBSTITUTE(D3070," ",""),SUBSTITUTE('Look Up Values'!$S$2:$S$120," ",""),0)),"","D&amp;R error")),"")</f>
        <v/>
      </c>
      <c r="Q3070" s="242" t="str" cm="1">
        <f t="array" ref="Q3070">IF(AND(I3070&lt;&gt;0,I3070&lt;&gt;""),IF(G3070="","",IF(ISNUMBER(MATCH(SUBSTITUTE(G3070," ",""),SUBSTITUTE('Look Up Values'!$I$2:$I$10," ",""),0)),"","State error")),"")</f>
        <v/>
      </c>
      <c r="R3070" s="260" t="str">
        <f t="shared" si="95"/>
        <v/>
      </c>
    </row>
    <row r="3071" spans="1:18" ht="15.75">
      <c r="A3071" s="250">
        <v>3064</v>
      </c>
      <c r="B3071" s="198"/>
      <c r="C3071" s="25"/>
      <c r="D3071" s="25"/>
      <c r="E3071" s="25"/>
      <c r="F3071" s="25"/>
      <c r="G3071" s="26"/>
      <c r="H3071" s="27"/>
      <c r="I3071" s="28"/>
      <c r="J3071" s="430"/>
      <c r="K3071" s="48"/>
      <c r="L3071" s="457" t="str">
        <f t="shared" si="94"/>
        <v/>
      </c>
      <c r="M3071" s="245" cm="1">
        <f t="array" ref="M3071">SUMPRODUCT(--(N3071:Q3071&lt;&gt;"")) + IF(TRIM(R3071)="",0,LEN(R3071)-LEN(SUBSTITUTE(R3071,",",""))+1)</f>
        <v>0</v>
      </c>
      <c r="N3071" s="242" t="str">
        <f>IF(AND(I3071&lt;&gt;0,I3071&lt;&gt;""),IF(TRIM(SUBSTITUTE(B3071,CHAR(160),""))="","",IF(ISNUMBER(MATCH(TRIM(SUBSTITUTE(B3071,CHAR(160),"")),'Look Up Values'!$B$2:$B$500,0)),"","Origin error")),"")</f>
        <v/>
      </c>
      <c r="O3071" s="242" t="str">
        <f>IF(AND(I3071&lt;&gt;0,I3071&lt;&gt;""),IF(C3071="","",IF(AND(ISNUMBER(--LEFT(C3071,FIND(" ",C3071&amp;" ")-1)),OR(LEN(LEFT(C3071,FIND(" ",C3071&amp;" ")-1))=6,LEN(LEFT(C3071,FIND(" ",C3071&amp;" ")-1))=7),OR(ISNUMBER(MATCH(LEFT(C3071,FIND(" ",C3071&amp;" ")-1),'Look Up Values'!$G$2:$G$1000,0)),ISNUMBER(MATCH(LEFT(C3071,FIND(" ",C3071&amp;" ")-1),'Look Up Values'!$AE$2:$AE$2000,0)))),"","EWC error")),"")</f>
        <v/>
      </c>
      <c r="P3071" s="242" t="str" cm="1">
        <f t="array" ref="P3071">IF(AND(I3071&lt;&gt;0,I3071&lt;&gt;""),IF(D3071="","",IF(ISNUMBER(MATCH(SUBSTITUTE(D3071," ",""),SUBSTITUTE('Look Up Values'!$S$2:$S$120," ",""),0)),"","D&amp;R error")),"")</f>
        <v/>
      </c>
      <c r="Q3071" s="242" t="str" cm="1">
        <f t="array" ref="Q3071">IF(AND(I3071&lt;&gt;0,I3071&lt;&gt;""),IF(G3071="","",IF(ISNUMBER(MATCH(SUBSTITUTE(G3071," ",""),SUBSTITUTE('Look Up Values'!$I$2:$I$10," ",""),0)),"","State error")),"")</f>
        <v/>
      </c>
      <c r="R3071" s="260" t="str">
        <f t="shared" si="95"/>
        <v/>
      </c>
    </row>
    <row r="3072" spans="1:18" ht="15.75">
      <c r="A3072" s="250">
        <v>3065</v>
      </c>
      <c r="B3072" s="198"/>
      <c r="C3072" s="25"/>
      <c r="D3072" s="25"/>
      <c r="E3072" s="25"/>
      <c r="F3072" s="25"/>
      <c r="G3072" s="26"/>
      <c r="H3072" s="27"/>
      <c r="I3072" s="28"/>
      <c r="J3072" s="430"/>
      <c r="K3072" s="48"/>
      <c r="L3072" s="457" t="str">
        <f t="shared" si="94"/>
        <v/>
      </c>
      <c r="M3072" s="245" cm="1">
        <f t="array" ref="M3072">SUMPRODUCT(--(N3072:Q3072&lt;&gt;"")) + IF(TRIM(R3072)="",0,LEN(R3072)-LEN(SUBSTITUTE(R3072,",",""))+1)</f>
        <v>0</v>
      </c>
      <c r="N3072" s="242" t="str">
        <f>IF(AND(I3072&lt;&gt;0,I3072&lt;&gt;""),IF(TRIM(SUBSTITUTE(B3072,CHAR(160),""))="","",IF(ISNUMBER(MATCH(TRIM(SUBSTITUTE(B3072,CHAR(160),"")),'Look Up Values'!$B$2:$B$500,0)),"","Origin error")),"")</f>
        <v/>
      </c>
      <c r="O3072" s="242" t="str">
        <f>IF(AND(I3072&lt;&gt;0,I3072&lt;&gt;""),IF(C3072="","",IF(AND(ISNUMBER(--LEFT(C3072,FIND(" ",C3072&amp;" ")-1)),OR(LEN(LEFT(C3072,FIND(" ",C3072&amp;" ")-1))=6,LEN(LEFT(C3072,FIND(" ",C3072&amp;" ")-1))=7),OR(ISNUMBER(MATCH(LEFT(C3072,FIND(" ",C3072&amp;" ")-1),'Look Up Values'!$G$2:$G$1000,0)),ISNUMBER(MATCH(LEFT(C3072,FIND(" ",C3072&amp;" ")-1),'Look Up Values'!$AE$2:$AE$2000,0)))),"","EWC error")),"")</f>
        <v/>
      </c>
      <c r="P3072" s="242" t="str" cm="1">
        <f t="array" ref="P3072">IF(AND(I3072&lt;&gt;0,I3072&lt;&gt;""),IF(D3072="","",IF(ISNUMBER(MATCH(SUBSTITUTE(D3072," ",""),SUBSTITUTE('Look Up Values'!$S$2:$S$120," ",""),0)),"","D&amp;R error")),"")</f>
        <v/>
      </c>
      <c r="Q3072" s="242" t="str" cm="1">
        <f t="array" ref="Q3072">IF(AND(I3072&lt;&gt;0,I3072&lt;&gt;""),IF(G3072="","",IF(ISNUMBER(MATCH(SUBSTITUTE(G3072," ",""),SUBSTITUTE('Look Up Values'!$I$2:$I$10," ",""),0)),"","State error")),"")</f>
        <v/>
      </c>
      <c r="R3072" s="260" t="str">
        <f t="shared" si="95"/>
        <v/>
      </c>
    </row>
    <row r="3073" spans="1:18" ht="15.75">
      <c r="A3073" s="250">
        <v>3066</v>
      </c>
      <c r="B3073" s="198"/>
      <c r="C3073" s="25"/>
      <c r="D3073" s="25"/>
      <c r="E3073" s="25"/>
      <c r="F3073" s="25"/>
      <c r="G3073" s="26"/>
      <c r="H3073" s="27"/>
      <c r="I3073" s="28"/>
      <c r="J3073" s="430"/>
      <c r="K3073" s="48"/>
      <c r="L3073" s="457" t="str">
        <f t="shared" si="94"/>
        <v/>
      </c>
      <c r="M3073" s="245" cm="1">
        <f t="array" ref="M3073">SUMPRODUCT(--(N3073:Q3073&lt;&gt;"")) + IF(TRIM(R3073)="",0,LEN(R3073)-LEN(SUBSTITUTE(R3073,",",""))+1)</f>
        <v>0</v>
      </c>
      <c r="N3073" s="242" t="str">
        <f>IF(AND(I3073&lt;&gt;0,I3073&lt;&gt;""),IF(TRIM(SUBSTITUTE(B3073,CHAR(160),""))="","",IF(ISNUMBER(MATCH(TRIM(SUBSTITUTE(B3073,CHAR(160),"")),'Look Up Values'!$B$2:$B$500,0)),"","Origin error")),"")</f>
        <v/>
      </c>
      <c r="O3073" s="242" t="str">
        <f>IF(AND(I3073&lt;&gt;0,I3073&lt;&gt;""),IF(C3073="","",IF(AND(ISNUMBER(--LEFT(C3073,FIND(" ",C3073&amp;" ")-1)),OR(LEN(LEFT(C3073,FIND(" ",C3073&amp;" ")-1))=6,LEN(LEFT(C3073,FIND(" ",C3073&amp;" ")-1))=7),OR(ISNUMBER(MATCH(LEFT(C3073,FIND(" ",C3073&amp;" ")-1),'Look Up Values'!$G$2:$G$1000,0)),ISNUMBER(MATCH(LEFT(C3073,FIND(" ",C3073&amp;" ")-1),'Look Up Values'!$AE$2:$AE$2000,0)))),"","EWC error")),"")</f>
        <v/>
      </c>
      <c r="P3073" s="242" t="str" cm="1">
        <f t="array" ref="P3073">IF(AND(I3073&lt;&gt;0,I3073&lt;&gt;""),IF(D3073="","",IF(ISNUMBER(MATCH(SUBSTITUTE(D3073," ",""),SUBSTITUTE('Look Up Values'!$S$2:$S$120," ",""),0)),"","D&amp;R error")),"")</f>
        <v/>
      </c>
      <c r="Q3073" s="242" t="str" cm="1">
        <f t="array" ref="Q3073">IF(AND(I3073&lt;&gt;0,I3073&lt;&gt;""),IF(G3073="","",IF(ISNUMBER(MATCH(SUBSTITUTE(G3073," ",""),SUBSTITUTE('Look Up Values'!$I$2:$I$10," ",""),0)),"","State error")),"")</f>
        <v/>
      </c>
      <c r="R3073" s="260" t="str">
        <f t="shared" si="95"/>
        <v/>
      </c>
    </row>
    <row r="3074" spans="1:18" ht="15.75">
      <c r="A3074" s="250">
        <v>3067</v>
      </c>
      <c r="B3074" s="198"/>
      <c r="C3074" s="25"/>
      <c r="D3074" s="25"/>
      <c r="E3074" s="25"/>
      <c r="F3074" s="25"/>
      <c r="G3074" s="26"/>
      <c r="H3074" s="27"/>
      <c r="I3074" s="28"/>
      <c r="J3074" s="430"/>
      <c r="K3074" s="48"/>
      <c r="L3074" s="457" t="str">
        <f t="shared" si="94"/>
        <v/>
      </c>
      <c r="M3074" s="245" cm="1">
        <f t="array" ref="M3074">SUMPRODUCT(--(N3074:Q3074&lt;&gt;"")) + IF(TRIM(R3074)="",0,LEN(R3074)-LEN(SUBSTITUTE(R3074,",",""))+1)</f>
        <v>0</v>
      </c>
      <c r="N3074" s="242" t="str">
        <f>IF(AND(I3074&lt;&gt;0,I3074&lt;&gt;""),IF(TRIM(SUBSTITUTE(B3074,CHAR(160),""))="","",IF(ISNUMBER(MATCH(TRIM(SUBSTITUTE(B3074,CHAR(160),"")),'Look Up Values'!$B$2:$B$500,0)),"","Origin error")),"")</f>
        <v/>
      </c>
      <c r="O3074" s="242" t="str">
        <f>IF(AND(I3074&lt;&gt;0,I3074&lt;&gt;""),IF(C3074="","",IF(AND(ISNUMBER(--LEFT(C3074,FIND(" ",C3074&amp;" ")-1)),OR(LEN(LEFT(C3074,FIND(" ",C3074&amp;" ")-1))=6,LEN(LEFT(C3074,FIND(" ",C3074&amp;" ")-1))=7),OR(ISNUMBER(MATCH(LEFT(C3074,FIND(" ",C3074&amp;" ")-1),'Look Up Values'!$G$2:$G$1000,0)),ISNUMBER(MATCH(LEFT(C3074,FIND(" ",C3074&amp;" ")-1),'Look Up Values'!$AE$2:$AE$2000,0)))),"","EWC error")),"")</f>
        <v/>
      </c>
      <c r="P3074" s="242" t="str" cm="1">
        <f t="array" ref="P3074">IF(AND(I3074&lt;&gt;0,I3074&lt;&gt;""),IF(D3074="","",IF(ISNUMBER(MATCH(SUBSTITUTE(D3074," ",""),SUBSTITUTE('Look Up Values'!$S$2:$S$120," ",""),0)),"","D&amp;R error")),"")</f>
        <v/>
      </c>
      <c r="Q3074" s="242" t="str" cm="1">
        <f t="array" ref="Q3074">IF(AND(I3074&lt;&gt;0,I3074&lt;&gt;""),IF(G3074="","",IF(ISNUMBER(MATCH(SUBSTITUTE(G3074," ",""),SUBSTITUTE('Look Up Values'!$I$2:$I$10," ",""),0)),"","State error")),"")</f>
        <v/>
      </c>
      <c r="R3074" s="260" t="str">
        <f t="shared" si="95"/>
        <v/>
      </c>
    </row>
    <row r="3075" spans="1:18" ht="15.75">
      <c r="A3075" s="250">
        <v>3068</v>
      </c>
      <c r="B3075" s="198"/>
      <c r="C3075" s="25"/>
      <c r="D3075" s="25"/>
      <c r="E3075" s="25"/>
      <c r="F3075" s="25"/>
      <c r="G3075" s="26"/>
      <c r="H3075" s="27"/>
      <c r="I3075" s="28"/>
      <c r="J3075" s="430"/>
      <c r="K3075" s="48"/>
      <c r="L3075" s="457" t="str">
        <f t="shared" si="94"/>
        <v/>
      </c>
      <c r="M3075" s="245" cm="1">
        <f t="array" ref="M3075">SUMPRODUCT(--(N3075:Q3075&lt;&gt;"")) + IF(TRIM(R3075)="",0,LEN(R3075)-LEN(SUBSTITUTE(R3075,",",""))+1)</f>
        <v>0</v>
      </c>
      <c r="N3075" s="242" t="str">
        <f>IF(AND(I3075&lt;&gt;0,I3075&lt;&gt;""),IF(TRIM(SUBSTITUTE(B3075,CHAR(160),""))="","",IF(ISNUMBER(MATCH(TRIM(SUBSTITUTE(B3075,CHAR(160),"")),'Look Up Values'!$B$2:$B$500,0)),"","Origin error")),"")</f>
        <v/>
      </c>
      <c r="O3075" s="242" t="str">
        <f>IF(AND(I3075&lt;&gt;0,I3075&lt;&gt;""),IF(C3075="","",IF(AND(ISNUMBER(--LEFT(C3075,FIND(" ",C3075&amp;" ")-1)),OR(LEN(LEFT(C3075,FIND(" ",C3075&amp;" ")-1))=6,LEN(LEFT(C3075,FIND(" ",C3075&amp;" ")-1))=7),OR(ISNUMBER(MATCH(LEFT(C3075,FIND(" ",C3075&amp;" ")-1),'Look Up Values'!$G$2:$G$1000,0)),ISNUMBER(MATCH(LEFT(C3075,FIND(" ",C3075&amp;" ")-1),'Look Up Values'!$AE$2:$AE$2000,0)))),"","EWC error")),"")</f>
        <v/>
      </c>
      <c r="P3075" s="242" t="str" cm="1">
        <f t="array" ref="P3075">IF(AND(I3075&lt;&gt;0,I3075&lt;&gt;""),IF(D3075="","",IF(ISNUMBER(MATCH(SUBSTITUTE(D3075," ",""),SUBSTITUTE('Look Up Values'!$S$2:$S$120," ",""),0)),"","D&amp;R error")),"")</f>
        <v/>
      </c>
      <c r="Q3075" s="242" t="str" cm="1">
        <f t="array" ref="Q3075">IF(AND(I3075&lt;&gt;0,I3075&lt;&gt;""),IF(G3075="","",IF(ISNUMBER(MATCH(SUBSTITUTE(G3075," ",""),SUBSTITUTE('Look Up Values'!$I$2:$I$10," ",""),0)),"","State error")),"")</f>
        <v/>
      </c>
      <c r="R3075" s="260" t="str">
        <f t="shared" si="95"/>
        <v/>
      </c>
    </row>
    <row r="3076" spans="1:18" ht="15.75">
      <c r="A3076" s="250">
        <v>3069</v>
      </c>
      <c r="B3076" s="198"/>
      <c r="C3076" s="25"/>
      <c r="D3076" s="25"/>
      <c r="E3076" s="25"/>
      <c r="F3076" s="25"/>
      <c r="G3076" s="26"/>
      <c r="H3076" s="27"/>
      <c r="I3076" s="28"/>
      <c r="J3076" s="430"/>
      <c r="K3076" s="48"/>
      <c r="L3076" s="457" t="str">
        <f t="shared" si="94"/>
        <v/>
      </c>
      <c r="M3076" s="245" cm="1">
        <f t="array" ref="M3076">SUMPRODUCT(--(N3076:Q3076&lt;&gt;"")) + IF(TRIM(R3076)="",0,LEN(R3076)-LEN(SUBSTITUTE(R3076,",",""))+1)</f>
        <v>0</v>
      </c>
      <c r="N3076" s="242" t="str">
        <f>IF(AND(I3076&lt;&gt;0,I3076&lt;&gt;""),IF(TRIM(SUBSTITUTE(B3076,CHAR(160),""))="","",IF(ISNUMBER(MATCH(TRIM(SUBSTITUTE(B3076,CHAR(160),"")),'Look Up Values'!$B$2:$B$500,0)),"","Origin error")),"")</f>
        <v/>
      </c>
      <c r="O3076" s="242" t="str">
        <f>IF(AND(I3076&lt;&gt;0,I3076&lt;&gt;""),IF(C3076="","",IF(AND(ISNUMBER(--LEFT(C3076,FIND(" ",C3076&amp;" ")-1)),OR(LEN(LEFT(C3076,FIND(" ",C3076&amp;" ")-1))=6,LEN(LEFT(C3076,FIND(" ",C3076&amp;" ")-1))=7),OR(ISNUMBER(MATCH(LEFT(C3076,FIND(" ",C3076&amp;" ")-1),'Look Up Values'!$G$2:$G$1000,0)),ISNUMBER(MATCH(LEFT(C3076,FIND(" ",C3076&amp;" ")-1),'Look Up Values'!$AE$2:$AE$2000,0)))),"","EWC error")),"")</f>
        <v/>
      </c>
      <c r="P3076" s="242" t="str" cm="1">
        <f t="array" ref="P3076">IF(AND(I3076&lt;&gt;0,I3076&lt;&gt;""),IF(D3076="","",IF(ISNUMBER(MATCH(SUBSTITUTE(D3076," ",""),SUBSTITUTE('Look Up Values'!$S$2:$S$120," ",""),0)),"","D&amp;R error")),"")</f>
        <v/>
      </c>
      <c r="Q3076" s="242" t="str" cm="1">
        <f t="array" ref="Q3076">IF(AND(I3076&lt;&gt;0,I3076&lt;&gt;""),IF(G3076="","",IF(ISNUMBER(MATCH(SUBSTITUTE(G3076," ",""),SUBSTITUTE('Look Up Values'!$I$2:$I$10," ",""),0)),"","State error")),"")</f>
        <v/>
      </c>
      <c r="R3076" s="260" t="str">
        <f t="shared" si="95"/>
        <v/>
      </c>
    </row>
    <row r="3077" spans="1:18" ht="15.75">
      <c r="A3077" s="250">
        <v>3070</v>
      </c>
      <c r="B3077" s="198"/>
      <c r="C3077" s="25"/>
      <c r="D3077" s="25"/>
      <c r="E3077" s="25"/>
      <c r="F3077" s="25"/>
      <c r="G3077" s="26"/>
      <c r="H3077" s="27"/>
      <c r="I3077" s="28"/>
      <c r="J3077" s="430"/>
      <c r="K3077" s="48"/>
      <c r="L3077" s="457" t="str">
        <f t="shared" si="94"/>
        <v/>
      </c>
      <c r="M3077" s="245" cm="1">
        <f t="array" ref="M3077">SUMPRODUCT(--(N3077:Q3077&lt;&gt;"")) + IF(TRIM(R3077)="",0,LEN(R3077)-LEN(SUBSTITUTE(R3077,",",""))+1)</f>
        <v>0</v>
      </c>
      <c r="N3077" s="242" t="str">
        <f>IF(AND(I3077&lt;&gt;0,I3077&lt;&gt;""),IF(TRIM(SUBSTITUTE(B3077,CHAR(160),""))="","",IF(ISNUMBER(MATCH(TRIM(SUBSTITUTE(B3077,CHAR(160),"")),'Look Up Values'!$B$2:$B$500,0)),"","Origin error")),"")</f>
        <v/>
      </c>
      <c r="O3077" s="242" t="str">
        <f>IF(AND(I3077&lt;&gt;0,I3077&lt;&gt;""),IF(C3077="","",IF(AND(ISNUMBER(--LEFT(C3077,FIND(" ",C3077&amp;" ")-1)),OR(LEN(LEFT(C3077,FIND(" ",C3077&amp;" ")-1))=6,LEN(LEFT(C3077,FIND(" ",C3077&amp;" ")-1))=7),OR(ISNUMBER(MATCH(LEFT(C3077,FIND(" ",C3077&amp;" ")-1),'Look Up Values'!$G$2:$G$1000,0)),ISNUMBER(MATCH(LEFT(C3077,FIND(" ",C3077&amp;" ")-1),'Look Up Values'!$AE$2:$AE$2000,0)))),"","EWC error")),"")</f>
        <v/>
      </c>
      <c r="P3077" s="242" t="str" cm="1">
        <f t="array" ref="P3077">IF(AND(I3077&lt;&gt;0,I3077&lt;&gt;""),IF(D3077="","",IF(ISNUMBER(MATCH(SUBSTITUTE(D3077," ",""),SUBSTITUTE('Look Up Values'!$S$2:$S$120," ",""),0)),"","D&amp;R error")),"")</f>
        <v/>
      </c>
      <c r="Q3077" s="242" t="str" cm="1">
        <f t="array" ref="Q3077">IF(AND(I3077&lt;&gt;0,I3077&lt;&gt;""),IF(G3077="","",IF(ISNUMBER(MATCH(SUBSTITUTE(G3077," ",""),SUBSTITUTE('Look Up Values'!$I$2:$I$10," ",""),0)),"","State error")),"")</f>
        <v/>
      </c>
      <c r="R3077" s="260" t="str">
        <f t="shared" si="95"/>
        <v/>
      </c>
    </row>
    <row r="3078" spans="1:18" ht="15.75">
      <c r="A3078" s="250">
        <v>3071</v>
      </c>
      <c r="B3078" s="198"/>
      <c r="C3078" s="25"/>
      <c r="D3078" s="25"/>
      <c r="E3078" s="25"/>
      <c r="F3078" s="25"/>
      <c r="G3078" s="26"/>
      <c r="H3078" s="27"/>
      <c r="I3078" s="28"/>
      <c r="J3078" s="430"/>
      <c r="K3078" s="48"/>
      <c r="L3078" s="457" t="str">
        <f t="shared" si="94"/>
        <v/>
      </c>
      <c r="M3078" s="245" cm="1">
        <f t="array" ref="M3078">SUMPRODUCT(--(N3078:Q3078&lt;&gt;"")) + IF(TRIM(R3078)="",0,LEN(R3078)-LEN(SUBSTITUTE(R3078,",",""))+1)</f>
        <v>0</v>
      </c>
      <c r="N3078" s="242" t="str">
        <f>IF(AND(I3078&lt;&gt;0,I3078&lt;&gt;""),IF(TRIM(SUBSTITUTE(B3078,CHAR(160),""))="","",IF(ISNUMBER(MATCH(TRIM(SUBSTITUTE(B3078,CHAR(160),"")),'Look Up Values'!$B$2:$B$500,0)),"","Origin error")),"")</f>
        <v/>
      </c>
      <c r="O3078" s="242" t="str">
        <f>IF(AND(I3078&lt;&gt;0,I3078&lt;&gt;""),IF(C3078="","",IF(AND(ISNUMBER(--LEFT(C3078,FIND(" ",C3078&amp;" ")-1)),OR(LEN(LEFT(C3078,FIND(" ",C3078&amp;" ")-1))=6,LEN(LEFT(C3078,FIND(" ",C3078&amp;" ")-1))=7),OR(ISNUMBER(MATCH(LEFT(C3078,FIND(" ",C3078&amp;" ")-1),'Look Up Values'!$G$2:$G$1000,0)),ISNUMBER(MATCH(LEFT(C3078,FIND(" ",C3078&amp;" ")-1),'Look Up Values'!$AE$2:$AE$2000,0)))),"","EWC error")),"")</f>
        <v/>
      </c>
      <c r="P3078" s="242" t="str" cm="1">
        <f t="array" ref="P3078">IF(AND(I3078&lt;&gt;0,I3078&lt;&gt;""),IF(D3078="","",IF(ISNUMBER(MATCH(SUBSTITUTE(D3078," ",""),SUBSTITUTE('Look Up Values'!$S$2:$S$120," ",""),0)),"","D&amp;R error")),"")</f>
        <v/>
      </c>
      <c r="Q3078" s="242" t="str" cm="1">
        <f t="array" ref="Q3078">IF(AND(I3078&lt;&gt;0,I3078&lt;&gt;""),IF(G3078="","",IF(ISNUMBER(MATCH(SUBSTITUTE(G3078," ",""),SUBSTITUTE('Look Up Values'!$I$2:$I$10," ",""),0)),"","State error")),"")</f>
        <v/>
      </c>
      <c r="R3078" s="260" t="str">
        <f t="shared" si="95"/>
        <v/>
      </c>
    </row>
    <row r="3079" spans="1:18" ht="15.75">
      <c r="A3079" s="250">
        <v>3072</v>
      </c>
      <c r="B3079" s="198"/>
      <c r="C3079" s="25"/>
      <c r="D3079" s="25"/>
      <c r="E3079" s="25"/>
      <c r="F3079" s="25"/>
      <c r="G3079" s="26"/>
      <c r="H3079" s="27"/>
      <c r="I3079" s="28"/>
      <c r="J3079" s="430"/>
      <c r="K3079" s="48"/>
      <c r="L3079" s="457" t="str">
        <f t="shared" si="94"/>
        <v/>
      </c>
      <c r="M3079" s="245" cm="1">
        <f t="array" ref="M3079">SUMPRODUCT(--(N3079:Q3079&lt;&gt;"")) + IF(TRIM(R3079)="",0,LEN(R3079)-LEN(SUBSTITUTE(R3079,",",""))+1)</f>
        <v>0</v>
      </c>
      <c r="N3079" s="242" t="str">
        <f>IF(AND(I3079&lt;&gt;0,I3079&lt;&gt;""),IF(TRIM(SUBSTITUTE(B3079,CHAR(160),""))="","",IF(ISNUMBER(MATCH(TRIM(SUBSTITUTE(B3079,CHAR(160),"")),'Look Up Values'!$B$2:$B$500,0)),"","Origin error")),"")</f>
        <v/>
      </c>
      <c r="O3079" s="242" t="str">
        <f>IF(AND(I3079&lt;&gt;0,I3079&lt;&gt;""),IF(C3079="","",IF(AND(ISNUMBER(--LEFT(C3079,FIND(" ",C3079&amp;" ")-1)),OR(LEN(LEFT(C3079,FIND(" ",C3079&amp;" ")-1))=6,LEN(LEFT(C3079,FIND(" ",C3079&amp;" ")-1))=7),OR(ISNUMBER(MATCH(LEFT(C3079,FIND(" ",C3079&amp;" ")-1),'Look Up Values'!$G$2:$G$1000,0)),ISNUMBER(MATCH(LEFT(C3079,FIND(" ",C3079&amp;" ")-1),'Look Up Values'!$AE$2:$AE$2000,0)))),"","EWC error")),"")</f>
        <v/>
      </c>
      <c r="P3079" s="242" t="str" cm="1">
        <f t="array" ref="P3079">IF(AND(I3079&lt;&gt;0,I3079&lt;&gt;""),IF(D3079="","",IF(ISNUMBER(MATCH(SUBSTITUTE(D3079," ",""),SUBSTITUTE('Look Up Values'!$S$2:$S$120," ",""),0)),"","D&amp;R error")),"")</f>
        <v/>
      </c>
      <c r="Q3079" s="242" t="str" cm="1">
        <f t="array" ref="Q3079">IF(AND(I3079&lt;&gt;0,I3079&lt;&gt;""),IF(G3079="","",IF(ISNUMBER(MATCH(SUBSTITUTE(G3079," ",""),SUBSTITUTE('Look Up Values'!$I$2:$I$10," ",""),0)),"","State error")),"")</f>
        <v/>
      </c>
      <c r="R3079" s="260" t="str">
        <f t="shared" si="95"/>
        <v/>
      </c>
    </row>
    <row r="3080" spans="1:18" ht="15.75">
      <c r="A3080" s="250">
        <v>3073</v>
      </c>
      <c r="B3080" s="198"/>
      <c r="C3080" s="25"/>
      <c r="D3080" s="25"/>
      <c r="E3080" s="25"/>
      <c r="F3080" s="25"/>
      <c r="G3080" s="26"/>
      <c r="H3080" s="27"/>
      <c r="I3080" s="28"/>
      <c r="J3080" s="430"/>
      <c r="K3080" s="48"/>
      <c r="L3080" s="457" t="str">
        <f t="shared" ref="L3080:L3143" si="96">IF(IFERROR(--SUBSTITUTE(M3080,CHAR(160),""),0)&gt;0,A3080,"")</f>
        <v/>
      </c>
      <c r="M3080" s="245" cm="1">
        <f t="array" ref="M3080">SUMPRODUCT(--(N3080:Q3080&lt;&gt;"")) + IF(TRIM(R3080)="",0,LEN(R3080)-LEN(SUBSTITUTE(R3080,",",""))+1)</f>
        <v>0</v>
      </c>
      <c r="N3080" s="242" t="str">
        <f>IF(AND(I3080&lt;&gt;0,I3080&lt;&gt;""),IF(TRIM(SUBSTITUTE(B3080,CHAR(160),""))="","",IF(ISNUMBER(MATCH(TRIM(SUBSTITUTE(B3080,CHAR(160),"")),'Look Up Values'!$B$2:$B$500,0)),"","Origin error")),"")</f>
        <v/>
      </c>
      <c r="O3080" s="242" t="str">
        <f>IF(AND(I3080&lt;&gt;0,I3080&lt;&gt;""),IF(C3080="","",IF(AND(ISNUMBER(--LEFT(C3080,FIND(" ",C3080&amp;" ")-1)),OR(LEN(LEFT(C3080,FIND(" ",C3080&amp;" ")-1))=6,LEN(LEFT(C3080,FIND(" ",C3080&amp;" ")-1))=7),OR(ISNUMBER(MATCH(LEFT(C3080,FIND(" ",C3080&amp;" ")-1),'Look Up Values'!$G$2:$G$1000,0)),ISNUMBER(MATCH(LEFT(C3080,FIND(" ",C3080&amp;" ")-1),'Look Up Values'!$AE$2:$AE$2000,0)))),"","EWC error")),"")</f>
        <v/>
      </c>
      <c r="P3080" s="242" t="str" cm="1">
        <f t="array" ref="P3080">IF(AND(I3080&lt;&gt;0,I3080&lt;&gt;""),IF(D3080="","",IF(ISNUMBER(MATCH(SUBSTITUTE(D3080," ",""),SUBSTITUTE('Look Up Values'!$S$2:$S$120," ",""),0)),"","D&amp;R error")),"")</f>
        <v/>
      </c>
      <c r="Q3080" s="242" t="str" cm="1">
        <f t="array" ref="Q3080">IF(AND(I3080&lt;&gt;0,I3080&lt;&gt;""),IF(G3080="","",IF(ISNUMBER(MATCH(SUBSTITUTE(G3080," ",""),SUBSTITUTE('Look Up Values'!$I$2:$I$10," ",""),0)),"","State error")),"")</f>
        <v/>
      </c>
      <c r="R3080" s="260" t="str">
        <f t="shared" si="95"/>
        <v/>
      </c>
    </row>
    <row r="3081" spans="1:18" ht="15.75">
      <c r="A3081" s="250">
        <v>3074</v>
      </c>
      <c r="B3081" s="198"/>
      <c r="C3081" s="25"/>
      <c r="D3081" s="25"/>
      <c r="E3081" s="25"/>
      <c r="F3081" s="25"/>
      <c r="G3081" s="26"/>
      <c r="H3081" s="27"/>
      <c r="I3081" s="28"/>
      <c r="J3081" s="430"/>
      <c r="K3081" s="48"/>
      <c r="L3081" s="457" t="str">
        <f t="shared" si="96"/>
        <v/>
      </c>
      <c r="M3081" s="245" cm="1">
        <f t="array" ref="M3081">SUMPRODUCT(--(N3081:Q3081&lt;&gt;"")) + IF(TRIM(R3081)="",0,LEN(R3081)-LEN(SUBSTITUTE(R3081,",",""))+1)</f>
        <v>0</v>
      </c>
      <c r="N3081" s="242" t="str">
        <f>IF(AND(I3081&lt;&gt;0,I3081&lt;&gt;""),IF(TRIM(SUBSTITUTE(B3081,CHAR(160),""))="","",IF(ISNUMBER(MATCH(TRIM(SUBSTITUTE(B3081,CHAR(160),"")),'Look Up Values'!$B$2:$B$500,0)),"","Origin error")),"")</f>
        <v/>
      </c>
      <c r="O3081" s="242" t="str">
        <f>IF(AND(I3081&lt;&gt;0,I3081&lt;&gt;""),IF(C3081="","",IF(AND(ISNUMBER(--LEFT(C3081,FIND(" ",C3081&amp;" ")-1)),OR(LEN(LEFT(C3081,FIND(" ",C3081&amp;" ")-1))=6,LEN(LEFT(C3081,FIND(" ",C3081&amp;" ")-1))=7),OR(ISNUMBER(MATCH(LEFT(C3081,FIND(" ",C3081&amp;" ")-1),'Look Up Values'!$G$2:$G$1000,0)),ISNUMBER(MATCH(LEFT(C3081,FIND(" ",C3081&amp;" ")-1),'Look Up Values'!$AE$2:$AE$2000,0)))),"","EWC error")),"")</f>
        <v/>
      </c>
      <c r="P3081" s="242" t="str" cm="1">
        <f t="array" ref="P3081">IF(AND(I3081&lt;&gt;0,I3081&lt;&gt;""),IF(D3081="","",IF(ISNUMBER(MATCH(SUBSTITUTE(D3081," ",""),SUBSTITUTE('Look Up Values'!$S$2:$S$120," ",""),0)),"","D&amp;R error")),"")</f>
        <v/>
      </c>
      <c r="Q3081" s="242" t="str" cm="1">
        <f t="array" ref="Q3081">IF(AND(I3081&lt;&gt;0,I3081&lt;&gt;""),IF(G3081="","",IF(ISNUMBER(MATCH(SUBSTITUTE(G3081," ",""),SUBSTITUTE('Look Up Values'!$I$2:$I$10," ",""),0)),"","State error")),"")</f>
        <v/>
      </c>
      <c r="R3081" s="260" t="str">
        <f t="shared" ref="R3081:R3144" si="97">IF(OR(I3081="",I3081=0),"",IF(COUNTA(B3081,C3081,D3081,G3081,I3081)=0,"",IF(COUNTA(B3081,C3081,D3081,G3081,I3081)=5,"",LEFT(IF(TRIM(SUBSTITUTE(B3081,CHAR(160),""))="","Origin, ","")&amp;IF(TRIM(SUBSTITUTE(C3081,CHAR(160),""))="","EWC, ","")&amp;IF(TRIM(SUBSTITUTE(D3081,CHAR(160),""))="","D&amp;R, ","")&amp;IF(TRIM(SUBSTITUTE(G3081,CHAR(160),""))="","State, ",""),LEN(IF(TRIM(SUBSTITUTE(B3081,CHAR(160),""))="","Origin, ","")&amp;IF(TRIM(SUBSTITUTE(C3081,CHAR(160),""))="","EWC, ","")&amp;IF(TRIM(SUBSTITUTE(D3081,CHAR(160),""))="","D&amp;R, ","")&amp;IF(TRIM(SUBSTITUTE(G3081,CHAR(160),""))="","State, ",""))-2))))</f>
        <v/>
      </c>
    </row>
    <row r="3082" spans="1:18" ht="15.75">
      <c r="A3082" s="250">
        <v>3075</v>
      </c>
      <c r="B3082" s="198"/>
      <c r="C3082" s="25"/>
      <c r="D3082" s="25"/>
      <c r="E3082" s="25"/>
      <c r="F3082" s="25"/>
      <c r="G3082" s="26"/>
      <c r="H3082" s="27"/>
      <c r="I3082" s="28"/>
      <c r="J3082" s="430"/>
      <c r="K3082" s="48"/>
      <c r="L3082" s="457" t="str">
        <f t="shared" si="96"/>
        <v/>
      </c>
      <c r="M3082" s="245" cm="1">
        <f t="array" ref="M3082">SUMPRODUCT(--(N3082:Q3082&lt;&gt;"")) + IF(TRIM(R3082)="",0,LEN(R3082)-LEN(SUBSTITUTE(R3082,",",""))+1)</f>
        <v>0</v>
      </c>
      <c r="N3082" s="242" t="str">
        <f>IF(AND(I3082&lt;&gt;0,I3082&lt;&gt;""),IF(TRIM(SUBSTITUTE(B3082,CHAR(160),""))="","",IF(ISNUMBER(MATCH(TRIM(SUBSTITUTE(B3082,CHAR(160),"")),'Look Up Values'!$B$2:$B$500,0)),"","Origin error")),"")</f>
        <v/>
      </c>
      <c r="O3082" s="242" t="str">
        <f>IF(AND(I3082&lt;&gt;0,I3082&lt;&gt;""),IF(C3082="","",IF(AND(ISNUMBER(--LEFT(C3082,FIND(" ",C3082&amp;" ")-1)),OR(LEN(LEFT(C3082,FIND(" ",C3082&amp;" ")-1))=6,LEN(LEFT(C3082,FIND(" ",C3082&amp;" ")-1))=7),OR(ISNUMBER(MATCH(LEFT(C3082,FIND(" ",C3082&amp;" ")-1),'Look Up Values'!$G$2:$G$1000,0)),ISNUMBER(MATCH(LEFT(C3082,FIND(" ",C3082&amp;" ")-1),'Look Up Values'!$AE$2:$AE$2000,0)))),"","EWC error")),"")</f>
        <v/>
      </c>
      <c r="P3082" s="242" t="str" cm="1">
        <f t="array" ref="P3082">IF(AND(I3082&lt;&gt;0,I3082&lt;&gt;""),IF(D3082="","",IF(ISNUMBER(MATCH(SUBSTITUTE(D3082," ",""),SUBSTITUTE('Look Up Values'!$S$2:$S$120," ",""),0)),"","D&amp;R error")),"")</f>
        <v/>
      </c>
      <c r="Q3082" s="242" t="str" cm="1">
        <f t="array" ref="Q3082">IF(AND(I3082&lt;&gt;0,I3082&lt;&gt;""),IF(G3082="","",IF(ISNUMBER(MATCH(SUBSTITUTE(G3082," ",""),SUBSTITUTE('Look Up Values'!$I$2:$I$10," ",""),0)),"","State error")),"")</f>
        <v/>
      </c>
      <c r="R3082" s="260" t="str">
        <f t="shared" si="97"/>
        <v/>
      </c>
    </row>
    <row r="3083" spans="1:18" ht="15.75">
      <c r="A3083" s="250">
        <v>3076</v>
      </c>
      <c r="B3083" s="198"/>
      <c r="C3083" s="25"/>
      <c r="D3083" s="25"/>
      <c r="E3083" s="25"/>
      <c r="F3083" s="25"/>
      <c r="G3083" s="26"/>
      <c r="H3083" s="27"/>
      <c r="I3083" s="28"/>
      <c r="J3083" s="430"/>
      <c r="K3083" s="48"/>
      <c r="L3083" s="457" t="str">
        <f t="shared" si="96"/>
        <v/>
      </c>
      <c r="M3083" s="245" cm="1">
        <f t="array" ref="M3083">SUMPRODUCT(--(N3083:Q3083&lt;&gt;"")) + IF(TRIM(R3083)="",0,LEN(R3083)-LEN(SUBSTITUTE(R3083,",",""))+1)</f>
        <v>0</v>
      </c>
      <c r="N3083" s="242" t="str">
        <f>IF(AND(I3083&lt;&gt;0,I3083&lt;&gt;""),IF(TRIM(SUBSTITUTE(B3083,CHAR(160),""))="","",IF(ISNUMBER(MATCH(TRIM(SUBSTITUTE(B3083,CHAR(160),"")),'Look Up Values'!$B$2:$B$500,0)),"","Origin error")),"")</f>
        <v/>
      </c>
      <c r="O3083" s="242" t="str">
        <f>IF(AND(I3083&lt;&gt;0,I3083&lt;&gt;""),IF(C3083="","",IF(AND(ISNUMBER(--LEFT(C3083,FIND(" ",C3083&amp;" ")-1)),OR(LEN(LEFT(C3083,FIND(" ",C3083&amp;" ")-1))=6,LEN(LEFT(C3083,FIND(" ",C3083&amp;" ")-1))=7),OR(ISNUMBER(MATCH(LEFT(C3083,FIND(" ",C3083&amp;" ")-1),'Look Up Values'!$G$2:$G$1000,0)),ISNUMBER(MATCH(LEFT(C3083,FIND(" ",C3083&amp;" ")-1),'Look Up Values'!$AE$2:$AE$2000,0)))),"","EWC error")),"")</f>
        <v/>
      </c>
      <c r="P3083" s="242" t="str" cm="1">
        <f t="array" ref="P3083">IF(AND(I3083&lt;&gt;0,I3083&lt;&gt;""),IF(D3083="","",IF(ISNUMBER(MATCH(SUBSTITUTE(D3083," ",""),SUBSTITUTE('Look Up Values'!$S$2:$S$120," ",""),0)),"","D&amp;R error")),"")</f>
        <v/>
      </c>
      <c r="Q3083" s="242" t="str" cm="1">
        <f t="array" ref="Q3083">IF(AND(I3083&lt;&gt;0,I3083&lt;&gt;""),IF(G3083="","",IF(ISNUMBER(MATCH(SUBSTITUTE(G3083," ",""),SUBSTITUTE('Look Up Values'!$I$2:$I$10," ",""),0)),"","State error")),"")</f>
        <v/>
      </c>
      <c r="R3083" s="260" t="str">
        <f t="shared" si="97"/>
        <v/>
      </c>
    </row>
    <row r="3084" spans="1:18" ht="15.75">
      <c r="A3084" s="250">
        <v>3077</v>
      </c>
      <c r="B3084" s="198"/>
      <c r="C3084" s="25"/>
      <c r="D3084" s="25"/>
      <c r="E3084" s="25"/>
      <c r="F3084" s="25"/>
      <c r="G3084" s="26"/>
      <c r="H3084" s="27"/>
      <c r="I3084" s="28"/>
      <c r="J3084" s="430"/>
      <c r="K3084" s="48"/>
      <c r="L3084" s="457" t="str">
        <f t="shared" si="96"/>
        <v/>
      </c>
      <c r="M3084" s="245" cm="1">
        <f t="array" ref="M3084">SUMPRODUCT(--(N3084:Q3084&lt;&gt;"")) + IF(TRIM(R3084)="",0,LEN(R3084)-LEN(SUBSTITUTE(R3084,",",""))+1)</f>
        <v>0</v>
      </c>
      <c r="N3084" s="242" t="str">
        <f>IF(AND(I3084&lt;&gt;0,I3084&lt;&gt;""),IF(TRIM(SUBSTITUTE(B3084,CHAR(160),""))="","",IF(ISNUMBER(MATCH(TRIM(SUBSTITUTE(B3084,CHAR(160),"")),'Look Up Values'!$B$2:$B$500,0)),"","Origin error")),"")</f>
        <v/>
      </c>
      <c r="O3084" s="242" t="str">
        <f>IF(AND(I3084&lt;&gt;0,I3084&lt;&gt;""),IF(C3084="","",IF(AND(ISNUMBER(--LEFT(C3084,FIND(" ",C3084&amp;" ")-1)),OR(LEN(LEFT(C3084,FIND(" ",C3084&amp;" ")-1))=6,LEN(LEFT(C3084,FIND(" ",C3084&amp;" ")-1))=7),OR(ISNUMBER(MATCH(LEFT(C3084,FIND(" ",C3084&amp;" ")-1),'Look Up Values'!$G$2:$G$1000,0)),ISNUMBER(MATCH(LEFT(C3084,FIND(" ",C3084&amp;" ")-1),'Look Up Values'!$AE$2:$AE$2000,0)))),"","EWC error")),"")</f>
        <v/>
      </c>
      <c r="P3084" s="242" t="str" cm="1">
        <f t="array" ref="P3084">IF(AND(I3084&lt;&gt;0,I3084&lt;&gt;""),IF(D3084="","",IF(ISNUMBER(MATCH(SUBSTITUTE(D3084," ",""),SUBSTITUTE('Look Up Values'!$S$2:$S$120," ",""),0)),"","D&amp;R error")),"")</f>
        <v/>
      </c>
      <c r="Q3084" s="242" t="str" cm="1">
        <f t="array" ref="Q3084">IF(AND(I3084&lt;&gt;0,I3084&lt;&gt;""),IF(G3084="","",IF(ISNUMBER(MATCH(SUBSTITUTE(G3084," ",""),SUBSTITUTE('Look Up Values'!$I$2:$I$10," ",""),0)),"","State error")),"")</f>
        <v/>
      </c>
      <c r="R3084" s="260" t="str">
        <f t="shared" si="97"/>
        <v/>
      </c>
    </row>
    <row r="3085" spans="1:18" ht="15.75">
      <c r="A3085" s="250">
        <v>3078</v>
      </c>
      <c r="B3085" s="198"/>
      <c r="C3085" s="25"/>
      <c r="D3085" s="25"/>
      <c r="E3085" s="25"/>
      <c r="F3085" s="25"/>
      <c r="G3085" s="26"/>
      <c r="H3085" s="27"/>
      <c r="I3085" s="28"/>
      <c r="J3085" s="430"/>
      <c r="K3085" s="48"/>
      <c r="L3085" s="457" t="str">
        <f t="shared" si="96"/>
        <v/>
      </c>
      <c r="M3085" s="245" cm="1">
        <f t="array" ref="M3085">SUMPRODUCT(--(N3085:Q3085&lt;&gt;"")) + IF(TRIM(R3085)="",0,LEN(R3085)-LEN(SUBSTITUTE(R3085,",",""))+1)</f>
        <v>0</v>
      </c>
      <c r="N3085" s="242" t="str">
        <f>IF(AND(I3085&lt;&gt;0,I3085&lt;&gt;""),IF(TRIM(SUBSTITUTE(B3085,CHAR(160),""))="","",IF(ISNUMBER(MATCH(TRIM(SUBSTITUTE(B3085,CHAR(160),"")),'Look Up Values'!$B$2:$B$500,0)),"","Origin error")),"")</f>
        <v/>
      </c>
      <c r="O3085" s="242" t="str">
        <f>IF(AND(I3085&lt;&gt;0,I3085&lt;&gt;""),IF(C3085="","",IF(AND(ISNUMBER(--LEFT(C3085,FIND(" ",C3085&amp;" ")-1)),OR(LEN(LEFT(C3085,FIND(" ",C3085&amp;" ")-1))=6,LEN(LEFT(C3085,FIND(" ",C3085&amp;" ")-1))=7),OR(ISNUMBER(MATCH(LEFT(C3085,FIND(" ",C3085&amp;" ")-1),'Look Up Values'!$G$2:$G$1000,0)),ISNUMBER(MATCH(LEFT(C3085,FIND(" ",C3085&amp;" ")-1),'Look Up Values'!$AE$2:$AE$2000,0)))),"","EWC error")),"")</f>
        <v/>
      </c>
      <c r="P3085" s="242" t="str" cm="1">
        <f t="array" ref="P3085">IF(AND(I3085&lt;&gt;0,I3085&lt;&gt;""),IF(D3085="","",IF(ISNUMBER(MATCH(SUBSTITUTE(D3085," ",""),SUBSTITUTE('Look Up Values'!$S$2:$S$120," ",""),0)),"","D&amp;R error")),"")</f>
        <v/>
      </c>
      <c r="Q3085" s="242" t="str" cm="1">
        <f t="array" ref="Q3085">IF(AND(I3085&lt;&gt;0,I3085&lt;&gt;""),IF(G3085="","",IF(ISNUMBER(MATCH(SUBSTITUTE(G3085," ",""),SUBSTITUTE('Look Up Values'!$I$2:$I$10," ",""),0)),"","State error")),"")</f>
        <v/>
      </c>
      <c r="R3085" s="260" t="str">
        <f t="shared" si="97"/>
        <v/>
      </c>
    </row>
    <row r="3086" spans="1:18" ht="15.75">
      <c r="A3086" s="250">
        <v>3079</v>
      </c>
      <c r="B3086" s="198"/>
      <c r="C3086" s="25"/>
      <c r="D3086" s="25"/>
      <c r="E3086" s="25"/>
      <c r="F3086" s="25"/>
      <c r="G3086" s="26"/>
      <c r="H3086" s="27"/>
      <c r="I3086" s="28"/>
      <c r="J3086" s="430"/>
      <c r="K3086" s="48"/>
      <c r="L3086" s="457" t="str">
        <f t="shared" si="96"/>
        <v/>
      </c>
      <c r="M3086" s="245" cm="1">
        <f t="array" ref="M3086">SUMPRODUCT(--(N3086:Q3086&lt;&gt;"")) + IF(TRIM(R3086)="",0,LEN(R3086)-LEN(SUBSTITUTE(R3086,",",""))+1)</f>
        <v>0</v>
      </c>
      <c r="N3086" s="242" t="str">
        <f>IF(AND(I3086&lt;&gt;0,I3086&lt;&gt;""),IF(TRIM(SUBSTITUTE(B3086,CHAR(160),""))="","",IF(ISNUMBER(MATCH(TRIM(SUBSTITUTE(B3086,CHAR(160),"")),'Look Up Values'!$B$2:$B$500,0)),"","Origin error")),"")</f>
        <v/>
      </c>
      <c r="O3086" s="242" t="str">
        <f>IF(AND(I3086&lt;&gt;0,I3086&lt;&gt;""),IF(C3086="","",IF(AND(ISNUMBER(--LEFT(C3086,FIND(" ",C3086&amp;" ")-1)),OR(LEN(LEFT(C3086,FIND(" ",C3086&amp;" ")-1))=6,LEN(LEFT(C3086,FIND(" ",C3086&amp;" ")-1))=7),OR(ISNUMBER(MATCH(LEFT(C3086,FIND(" ",C3086&amp;" ")-1),'Look Up Values'!$G$2:$G$1000,0)),ISNUMBER(MATCH(LEFT(C3086,FIND(" ",C3086&amp;" ")-1),'Look Up Values'!$AE$2:$AE$2000,0)))),"","EWC error")),"")</f>
        <v/>
      </c>
      <c r="P3086" s="242" t="str" cm="1">
        <f t="array" ref="P3086">IF(AND(I3086&lt;&gt;0,I3086&lt;&gt;""),IF(D3086="","",IF(ISNUMBER(MATCH(SUBSTITUTE(D3086," ",""),SUBSTITUTE('Look Up Values'!$S$2:$S$120," ",""),0)),"","D&amp;R error")),"")</f>
        <v/>
      </c>
      <c r="Q3086" s="242" t="str" cm="1">
        <f t="array" ref="Q3086">IF(AND(I3086&lt;&gt;0,I3086&lt;&gt;""),IF(G3086="","",IF(ISNUMBER(MATCH(SUBSTITUTE(G3086," ",""),SUBSTITUTE('Look Up Values'!$I$2:$I$10," ",""),0)),"","State error")),"")</f>
        <v/>
      </c>
      <c r="R3086" s="260" t="str">
        <f t="shared" si="97"/>
        <v/>
      </c>
    </row>
    <row r="3087" spans="1:18" ht="15.75">
      <c r="A3087" s="250">
        <v>3080</v>
      </c>
      <c r="B3087" s="198"/>
      <c r="C3087" s="25"/>
      <c r="D3087" s="25"/>
      <c r="E3087" s="25"/>
      <c r="F3087" s="25"/>
      <c r="G3087" s="26"/>
      <c r="H3087" s="27"/>
      <c r="I3087" s="28"/>
      <c r="J3087" s="430"/>
      <c r="K3087" s="48"/>
      <c r="L3087" s="457" t="str">
        <f t="shared" si="96"/>
        <v/>
      </c>
      <c r="M3087" s="245" cm="1">
        <f t="array" ref="M3087">SUMPRODUCT(--(N3087:Q3087&lt;&gt;"")) + IF(TRIM(R3087)="",0,LEN(R3087)-LEN(SUBSTITUTE(R3087,",",""))+1)</f>
        <v>0</v>
      </c>
      <c r="N3087" s="242" t="str">
        <f>IF(AND(I3087&lt;&gt;0,I3087&lt;&gt;""),IF(TRIM(SUBSTITUTE(B3087,CHAR(160),""))="","",IF(ISNUMBER(MATCH(TRIM(SUBSTITUTE(B3087,CHAR(160),"")),'Look Up Values'!$B$2:$B$500,0)),"","Origin error")),"")</f>
        <v/>
      </c>
      <c r="O3087" s="242" t="str">
        <f>IF(AND(I3087&lt;&gt;0,I3087&lt;&gt;""),IF(C3087="","",IF(AND(ISNUMBER(--LEFT(C3087,FIND(" ",C3087&amp;" ")-1)),OR(LEN(LEFT(C3087,FIND(" ",C3087&amp;" ")-1))=6,LEN(LEFT(C3087,FIND(" ",C3087&amp;" ")-1))=7),OR(ISNUMBER(MATCH(LEFT(C3087,FIND(" ",C3087&amp;" ")-1),'Look Up Values'!$G$2:$G$1000,0)),ISNUMBER(MATCH(LEFT(C3087,FIND(" ",C3087&amp;" ")-1),'Look Up Values'!$AE$2:$AE$2000,0)))),"","EWC error")),"")</f>
        <v/>
      </c>
      <c r="P3087" s="242" t="str" cm="1">
        <f t="array" ref="P3087">IF(AND(I3087&lt;&gt;0,I3087&lt;&gt;""),IF(D3087="","",IF(ISNUMBER(MATCH(SUBSTITUTE(D3087," ",""),SUBSTITUTE('Look Up Values'!$S$2:$S$120," ",""),0)),"","D&amp;R error")),"")</f>
        <v/>
      </c>
      <c r="Q3087" s="242" t="str" cm="1">
        <f t="array" ref="Q3087">IF(AND(I3087&lt;&gt;0,I3087&lt;&gt;""),IF(G3087="","",IF(ISNUMBER(MATCH(SUBSTITUTE(G3087," ",""),SUBSTITUTE('Look Up Values'!$I$2:$I$10," ",""),0)),"","State error")),"")</f>
        <v/>
      </c>
      <c r="R3087" s="260" t="str">
        <f t="shared" si="97"/>
        <v/>
      </c>
    </row>
    <row r="3088" spans="1:18" ht="15.75">
      <c r="A3088" s="250">
        <v>3081</v>
      </c>
      <c r="B3088" s="198"/>
      <c r="C3088" s="25"/>
      <c r="D3088" s="25"/>
      <c r="E3088" s="25"/>
      <c r="F3088" s="25"/>
      <c r="G3088" s="26"/>
      <c r="H3088" s="27"/>
      <c r="I3088" s="28"/>
      <c r="J3088" s="430"/>
      <c r="K3088" s="48"/>
      <c r="L3088" s="457" t="str">
        <f t="shared" si="96"/>
        <v/>
      </c>
      <c r="M3088" s="245" cm="1">
        <f t="array" ref="M3088">SUMPRODUCT(--(N3088:Q3088&lt;&gt;"")) + IF(TRIM(R3088)="",0,LEN(R3088)-LEN(SUBSTITUTE(R3088,",",""))+1)</f>
        <v>0</v>
      </c>
      <c r="N3088" s="242" t="str">
        <f>IF(AND(I3088&lt;&gt;0,I3088&lt;&gt;""),IF(TRIM(SUBSTITUTE(B3088,CHAR(160),""))="","",IF(ISNUMBER(MATCH(TRIM(SUBSTITUTE(B3088,CHAR(160),"")),'Look Up Values'!$B$2:$B$500,0)),"","Origin error")),"")</f>
        <v/>
      </c>
      <c r="O3088" s="242" t="str">
        <f>IF(AND(I3088&lt;&gt;0,I3088&lt;&gt;""),IF(C3088="","",IF(AND(ISNUMBER(--LEFT(C3088,FIND(" ",C3088&amp;" ")-1)),OR(LEN(LEFT(C3088,FIND(" ",C3088&amp;" ")-1))=6,LEN(LEFT(C3088,FIND(" ",C3088&amp;" ")-1))=7),OR(ISNUMBER(MATCH(LEFT(C3088,FIND(" ",C3088&amp;" ")-1),'Look Up Values'!$G$2:$G$1000,0)),ISNUMBER(MATCH(LEFT(C3088,FIND(" ",C3088&amp;" ")-1),'Look Up Values'!$AE$2:$AE$2000,0)))),"","EWC error")),"")</f>
        <v/>
      </c>
      <c r="P3088" s="242" t="str" cm="1">
        <f t="array" ref="P3088">IF(AND(I3088&lt;&gt;0,I3088&lt;&gt;""),IF(D3088="","",IF(ISNUMBER(MATCH(SUBSTITUTE(D3088," ",""),SUBSTITUTE('Look Up Values'!$S$2:$S$120," ",""),0)),"","D&amp;R error")),"")</f>
        <v/>
      </c>
      <c r="Q3088" s="242" t="str" cm="1">
        <f t="array" ref="Q3088">IF(AND(I3088&lt;&gt;0,I3088&lt;&gt;""),IF(G3088="","",IF(ISNUMBER(MATCH(SUBSTITUTE(G3088," ",""),SUBSTITUTE('Look Up Values'!$I$2:$I$10," ",""),0)),"","State error")),"")</f>
        <v/>
      </c>
      <c r="R3088" s="260" t="str">
        <f t="shared" si="97"/>
        <v/>
      </c>
    </row>
    <row r="3089" spans="1:18" ht="15.75">
      <c r="A3089" s="250">
        <v>3082</v>
      </c>
      <c r="B3089" s="198"/>
      <c r="C3089" s="25"/>
      <c r="D3089" s="25"/>
      <c r="E3089" s="25"/>
      <c r="F3089" s="25"/>
      <c r="G3089" s="26"/>
      <c r="H3089" s="27"/>
      <c r="I3089" s="28"/>
      <c r="J3089" s="430"/>
      <c r="K3089" s="48"/>
      <c r="L3089" s="457" t="str">
        <f t="shared" si="96"/>
        <v/>
      </c>
      <c r="M3089" s="245" cm="1">
        <f t="array" ref="M3089">SUMPRODUCT(--(N3089:Q3089&lt;&gt;"")) + IF(TRIM(R3089)="",0,LEN(R3089)-LEN(SUBSTITUTE(R3089,",",""))+1)</f>
        <v>0</v>
      </c>
      <c r="N3089" s="242" t="str">
        <f>IF(AND(I3089&lt;&gt;0,I3089&lt;&gt;""),IF(TRIM(SUBSTITUTE(B3089,CHAR(160),""))="","",IF(ISNUMBER(MATCH(TRIM(SUBSTITUTE(B3089,CHAR(160),"")),'Look Up Values'!$B$2:$B$500,0)),"","Origin error")),"")</f>
        <v/>
      </c>
      <c r="O3089" s="242" t="str">
        <f>IF(AND(I3089&lt;&gt;0,I3089&lt;&gt;""),IF(C3089="","",IF(AND(ISNUMBER(--LEFT(C3089,FIND(" ",C3089&amp;" ")-1)),OR(LEN(LEFT(C3089,FIND(" ",C3089&amp;" ")-1))=6,LEN(LEFT(C3089,FIND(" ",C3089&amp;" ")-1))=7),OR(ISNUMBER(MATCH(LEFT(C3089,FIND(" ",C3089&amp;" ")-1),'Look Up Values'!$G$2:$G$1000,0)),ISNUMBER(MATCH(LEFT(C3089,FIND(" ",C3089&amp;" ")-1),'Look Up Values'!$AE$2:$AE$2000,0)))),"","EWC error")),"")</f>
        <v/>
      </c>
      <c r="P3089" s="242" t="str" cm="1">
        <f t="array" ref="P3089">IF(AND(I3089&lt;&gt;0,I3089&lt;&gt;""),IF(D3089="","",IF(ISNUMBER(MATCH(SUBSTITUTE(D3089," ",""),SUBSTITUTE('Look Up Values'!$S$2:$S$120," ",""),0)),"","D&amp;R error")),"")</f>
        <v/>
      </c>
      <c r="Q3089" s="242" t="str" cm="1">
        <f t="array" ref="Q3089">IF(AND(I3089&lt;&gt;0,I3089&lt;&gt;""),IF(G3089="","",IF(ISNUMBER(MATCH(SUBSTITUTE(G3089," ",""),SUBSTITUTE('Look Up Values'!$I$2:$I$10," ",""),0)),"","State error")),"")</f>
        <v/>
      </c>
      <c r="R3089" s="260" t="str">
        <f t="shared" si="97"/>
        <v/>
      </c>
    </row>
    <row r="3090" spans="1:18" ht="15.75">
      <c r="A3090" s="250">
        <v>3083</v>
      </c>
      <c r="B3090" s="198"/>
      <c r="C3090" s="25"/>
      <c r="D3090" s="25"/>
      <c r="E3090" s="25"/>
      <c r="F3090" s="25"/>
      <c r="G3090" s="26"/>
      <c r="H3090" s="27"/>
      <c r="I3090" s="28"/>
      <c r="J3090" s="430"/>
      <c r="K3090" s="48"/>
      <c r="L3090" s="457" t="str">
        <f t="shared" si="96"/>
        <v/>
      </c>
      <c r="M3090" s="245" cm="1">
        <f t="array" ref="M3090">SUMPRODUCT(--(N3090:Q3090&lt;&gt;"")) + IF(TRIM(R3090)="",0,LEN(R3090)-LEN(SUBSTITUTE(R3090,",",""))+1)</f>
        <v>0</v>
      </c>
      <c r="N3090" s="242" t="str">
        <f>IF(AND(I3090&lt;&gt;0,I3090&lt;&gt;""),IF(TRIM(SUBSTITUTE(B3090,CHAR(160),""))="","",IF(ISNUMBER(MATCH(TRIM(SUBSTITUTE(B3090,CHAR(160),"")),'Look Up Values'!$B$2:$B$500,0)),"","Origin error")),"")</f>
        <v/>
      </c>
      <c r="O3090" s="242" t="str">
        <f>IF(AND(I3090&lt;&gt;0,I3090&lt;&gt;""),IF(C3090="","",IF(AND(ISNUMBER(--LEFT(C3090,FIND(" ",C3090&amp;" ")-1)),OR(LEN(LEFT(C3090,FIND(" ",C3090&amp;" ")-1))=6,LEN(LEFT(C3090,FIND(" ",C3090&amp;" ")-1))=7),OR(ISNUMBER(MATCH(LEFT(C3090,FIND(" ",C3090&amp;" ")-1),'Look Up Values'!$G$2:$G$1000,0)),ISNUMBER(MATCH(LEFT(C3090,FIND(" ",C3090&amp;" ")-1),'Look Up Values'!$AE$2:$AE$2000,0)))),"","EWC error")),"")</f>
        <v/>
      </c>
      <c r="P3090" s="242" t="str" cm="1">
        <f t="array" ref="P3090">IF(AND(I3090&lt;&gt;0,I3090&lt;&gt;""),IF(D3090="","",IF(ISNUMBER(MATCH(SUBSTITUTE(D3090," ",""),SUBSTITUTE('Look Up Values'!$S$2:$S$120," ",""),0)),"","D&amp;R error")),"")</f>
        <v/>
      </c>
      <c r="Q3090" s="242" t="str" cm="1">
        <f t="array" ref="Q3090">IF(AND(I3090&lt;&gt;0,I3090&lt;&gt;""),IF(G3090="","",IF(ISNUMBER(MATCH(SUBSTITUTE(G3090," ",""),SUBSTITUTE('Look Up Values'!$I$2:$I$10," ",""),0)),"","State error")),"")</f>
        <v/>
      </c>
      <c r="R3090" s="260" t="str">
        <f t="shared" si="97"/>
        <v/>
      </c>
    </row>
    <row r="3091" spans="1:18" ht="15.75">
      <c r="A3091" s="250">
        <v>3084</v>
      </c>
      <c r="B3091" s="198"/>
      <c r="C3091" s="25"/>
      <c r="D3091" s="25"/>
      <c r="E3091" s="25"/>
      <c r="F3091" s="25"/>
      <c r="G3091" s="26"/>
      <c r="H3091" s="27"/>
      <c r="I3091" s="28"/>
      <c r="J3091" s="430"/>
      <c r="K3091" s="48"/>
      <c r="L3091" s="457" t="str">
        <f t="shared" si="96"/>
        <v/>
      </c>
      <c r="M3091" s="245" cm="1">
        <f t="array" ref="M3091">SUMPRODUCT(--(N3091:Q3091&lt;&gt;"")) + IF(TRIM(R3091)="",0,LEN(R3091)-LEN(SUBSTITUTE(R3091,",",""))+1)</f>
        <v>0</v>
      </c>
      <c r="N3091" s="242" t="str">
        <f>IF(AND(I3091&lt;&gt;0,I3091&lt;&gt;""),IF(TRIM(SUBSTITUTE(B3091,CHAR(160),""))="","",IF(ISNUMBER(MATCH(TRIM(SUBSTITUTE(B3091,CHAR(160),"")),'Look Up Values'!$B$2:$B$500,0)),"","Origin error")),"")</f>
        <v/>
      </c>
      <c r="O3091" s="242" t="str">
        <f>IF(AND(I3091&lt;&gt;0,I3091&lt;&gt;""),IF(C3091="","",IF(AND(ISNUMBER(--LEFT(C3091,FIND(" ",C3091&amp;" ")-1)),OR(LEN(LEFT(C3091,FIND(" ",C3091&amp;" ")-1))=6,LEN(LEFT(C3091,FIND(" ",C3091&amp;" ")-1))=7),OR(ISNUMBER(MATCH(LEFT(C3091,FIND(" ",C3091&amp;" ")-1),'Look Up Values'!$G$2:$G$1000,0)),ISNUMBER(MATCH(LEFT(C3091,FIND(" ",C3091&amp;" ")-1),'Look Up Values'!$AE$2:$AE$2000,0)))),"","EWC error")),"")</f>
        <v/>
      </c>
      <c r="P3091" s="242" t="str" cm="1">
        <f t="array" ref="P3091">IF(AND(I3091&lt;&gt;0,I3091&lt;&gt;""),IF(D3091="","",IF(ISNUMBER(MATCH(SUBSTITUTE(D3091," ",""),SUBSTITUTE('Look Up Values'!$S$2:$S$120," ",""),0)),"","D&amp;R error")),"")</f>
        <v/>
      </c>
      <c r="Q3091" s="242" t="str" cm="1">
        <f t="array" ref="Q3091">IF(AND(I3091&lt;&gt;0,I3091&lt;&gt;""),IF(G3091="","",IF(ISNUMBER(MATCH(SUBSTITUTE(G3091," ",""),SUBSTITUTE('Look Up Values'!$I$2:$I$10," ",""),0)),"","State error")),"")</f>
        <v/>
      </c>
      <c r="R3091" s="260" t="str">
        <f t="shared" si="97"/>
        <v/>
      </c>
    </row>
    <row r="3092" spans="1:18" ht="15.75">
      <c r="A3092" s="250">
        <v>3085</v>
      </c>
      <c r="B3092" s="198"/>
      <c r="C3092" s="25"/>
      <c r="D3092" s="25"/>
      <c r="E3092" s="25"/>
      <c r="F3092" s="25"/>
      <c r="G3092" s="26"/>
      <c r="H3092" s="27"/>
      <c r="I3092" s="28"/>
      <c r="J3092" s="430"/>
      <c r="K3092" s="48"/>
      <c r="L3092" s="457" t="str">
        <f t="shared" si="96"/>
        <v/>
      </c>
      <c r="M3092" s="245" cm="1">
        <f t="array" ref="M3092">SUMPRODUCT(--(N3092:Q3092&lt;&gt;"")) + IF(TRIM(R3092)="",0,LEN(R3092)-LEN(SUBSTITUTE(R3092,",",""))+1)</f>
        <v>0</v>
      </c>
      <c r="N3092" s="242" t="str">
        <f>IF(AND(I3092&lt;&gt;0,I3092&lt;&gt;""),IF(TRIM(SUBSTITUTE(B3092,CHAR(160),""))="","",IF(ISNUMBER(MATCH(TRIM(SUBSTITUTE(B3092,CHAR(160),"")),'Look Up Values'!$B$2:$B$500,0)),"","Origin error")),"")</f>
        <v/>
      </c>
      <c r="O3092" s="242" t="str">
        <f>IF(AND(I3092&lt;&gt;0,I3092&lt;&gt;""),IF(C3092="","",IF(AND(ISNUMBER(--LEFT(C3092,FIND(" ",C3092&amp;" ")-1)),OR(LEN(LEFT(C3092,FIND(" ",C3092&amp;" ")-1))=6,LEN(LEFT(C3092,FIND(" ",C3092&amp;" ")-1))=7),OR(ISNUMBER(MATCH(LEFT(C3092,FIND(" ",C3092&amp;" ")-1),'Look Up Values'!$G$2:$G$1000,0)),ISNUMBER(MATCH(LEFT(C3092,FIND(" ",C3092&amp;" ")-1),'Look Up Values'!$AE$2:$AE$2000,0)))),"","EWC error")),"")</f>
        <v/>
      </c>
      <c r="P3092" s="242" t="str" cm="1">
        <f t="array" ref="P3092">IF(AND(I3092&lt;&gt;0,I3092&lt;&gt;""),IF(D3092="","",IF(ISNUMBER(MATCH(SUBSTITUTE(D3092," ",""),SUBSTITUTE('Look Up Values'!$S$2:$S$120," ",""),0)),"","D&amp;R error")),"")</f>
        <v/>
      </c>
      <c r="Q3092" s="242" t="str" cm="1">
        <f t="array" ref="Q3092">IF(AND(I3092&lt;&gt;0,I3092&lt;&gt;""),IF(G3092="","",IF(ISNUMBER(MATCH(SUBSTITUTE(G3092," ",""),SUBSTITUTE('Look Up Values'!$I$2:$I$10," ",""),0)),"","State error")),"")</f>
        <v/>
      </c>
      <c r="R3092" s="260" t="str">
        <f t="shared" si="97"/>
        <v/>
      </c>
    </row>
    <row r="3093" spans="1:18" ht="15.75">
      <c r="A3093" s="250">
        <v>3086</v>
      </c>
      <c r="B3093" s="198"/>
      <c r="C3093" s="25"/>
      <c r="D3093" s="25"/>
      <c r="E3093" s="25"/>
      <c r="F3093" s="25"/>
      <c r="G3093" s="26"/>
      <c r="H3093" s="27"/>
      <c r="I3093" s="28"/>
      <c r="J3093" s="430"/>
      <c r="K3093" s="48"/>
      <c r="L3093" s="457" t="str">
        <f t="shared" si="96"/>
        <v/>
      </c>
      <c r="M3093" s="245" cm="1">
        <f t="array" ref="M3093">SUMPRODUCT(--(N3093:Q3093&lt;&gt;"")) + IF(TRIM(R3093)="",0,LEN(R3093)-LEN(SUBSTITUTE(R3093,",",""))+1)</f>
        <v>0</v>
      </c>
      <c r="N3093" s="242" t="str">
        <f>IF(AND(I3093&lt;&gt;0,I3093&lt;&gt;""),IF(TRIM(SUBSTITUTE(B3093,CHAR(160),""))="","",IF(ISNUMBER(MATCH(TRIM(SUBSTITUTE(B3093,CHAR(160),"")),'Look Up Values'!$B$2:$B$500,0)),"","Origin error")),"")</f>
        <v/>
      </c>
      <c r="O3093" s="242" t="str">
        <f>IF(AND(I3093&lt;&gt;0,I3093&lt;&gt;""),IF(C3093="","",IF(AND(ISNUMBER(--LEFT(C3093,FIND(" ",C3093&amp;" ")-1)),OR(LEN(LEFT(C3093,FIND(" ",C3093&amp;" ")-1))=6,LEN(LEFT(C3093,FIND(" ",C3093&amp;" ")-1))=7),OR(ISNUMBER(MATCH(LEFT(C3093,FIND(" ",C3093&amp;" ")-1),'Look Up Values'!$G$2:$G$1000,0)),ISNUMBER(MATCH(LEFT(C3093,FIND(" ",C3093&amp;" ")-1),'Look Up Values'!$AE$2:$AE$2000,0)))),"","EWC error")),"")</f>
        <v/>
      </c>
      <c r="P3093" s="242" t="str" cm="1">
        <f t="array" ref="P3093">IF(AND(I3093&lt;&gt;0,I3093&lt;&gt;""),IF(D3093="","",IF(ISNUMBER(MATCH(SUBSTITUTE(D3093," ",""),SUBSTITUTE('Look Up Values'!$S$2:$S$120," ",""),0)),"","D&amp;R error")),"")</f>
        <v/>
      </c>
      <c r="Q3093" s="242" t="str" cm="1">
        <f t="array" ref="Q3093">IF(AND(I3093&lt;&gt;0,I3093&lt;&gt;""),IF(G3093="","",IF(ISNUMBER(MATCH(SUBSTITUTE(G3093," ",""),SUBSTITUTE('Look Up Values'!$I$2:$I$10," ",""),0)),"","State error")),"")</f>
        <v/>
      </c>
      <c r="R3093" s="260" t="str">
        <f t="shared" si="97"/>
        <v/>
      </c>
    </row>
    <row r="3094" spans="1:18" ht="15.75">
      <c r="A3094" s="250">
        <v>3087</v>
      </c>
      <c r="B3094" s="198"/>
      <c r="C3094" s="25"/>
      <c r="D3094" s="25"/>
      <c r="E3094" s="25"/>
      <c r="F3094" s="25"/>
      <c r="G3094" s="26"/>
      <c r="H3094" s="27"/>
      <c r="I3094" s="28"/>
      <c r="J3094" s="430"/>
      <c r="K3094" s="48"/>
      <c r="L3094" s="457" t="str">
        <f t="shared" si="96"/>
        <v/>
      </c>
      <c r="M3094" s="245" cm="1">
        <f t="array" ref="M3094">SUMPRODUCT(--(N3094:Q3094&lt;&gt;"")) + IF(TRIM(R3094)="",0,LEN(R3094)-LEN(SUBSTITUTE(R3094,",",""))+1)</f>
        <v>0</v>
      </c>
      <c r="N3094" s="242" t="str">
        <f>IF(AND(I3094&lt;&gt;0,I3094&lt;&gt;""),IF(TRIM(SUBSTITUTE(B3094,CHAR(160),""))="","",IF(ISNUMBER(MATCH(TRIM(SUBSTITUTE(B3094,CHAR(160),"")),'Look Up Values'!$B$2:$B$500,0)),"","Origin error")),"")</f>
        <v/>
      </c>
      <c r="O3094" s="242" t="str">
        <f>IF(AND(I3094&lt;&gt;0,I3094&lt;&gt;""),IF(C3094="","",IF(AND(ISNUMBER(--LEFT(C3094,FIND(" ",C3094&amp;" ")-1)),OR(LEN(LEFT(C3094,FIND(" ",C3094&amp;" ")-1))=6,LEN(LEFT(C3094,FIND(" ",C3094&amp;" ")-1))=7),OR(ISNUMBER(MATCH(LEFT(C3094,FIND(" ",C3094&amp;" ")-1),'Look Up Values'!$G$2:$G$1000,0)),ISNUMBER(MATCH(LEFT(C3094,FIND(" ",C3094&amp;" ")-1),'Look Up Values'!$AE$2:$AE$2000,0)))),"","EWC error")),"")</f>
        <v/>
      </c>
      <c r="P3094" s="242" t="str" cm="1">
        <f t="array" ref="P3094">IF(AND(I3094&lt;&gt;0,I3094&lt;&gt;""),IF(D3094="","",IF(ISNUMBER(MATCH(SUBSTITUTE(D3094," ",""),SUBSTITUTE('Look Up Values'!$S$2:$S$120," ",""),0)),"","D&amp;R error")),"")</f>
        <v/>
      </c>
      <c r="Q3094" s="242" t="str" cm="1">
        <f t="array" ref="Q3094">IF(AND(I3094&lt;&gt;0,I3094&lt;&gt;""),IF(G3094="","",IF(ISNUMBER(MATCH(SUBSTITUTE(G3094," ",""),SUBSTITUTE('Look Up Values'!$I$2:$I$10," ",""),0)),"","State error")),"")</f>
        <v/>
      </c>
      <c r="R3094" s="260" t="str">
        <f t="shared" si="97"/>
        <v/>
      </c>
    </row>
    <row r="3095" spans="1:18" ht="15.75">
      <c r="A3095" s="250">
        <v>3088</v>
      </c>
      <c r="B3095" s="198"/>
      <c r="C3095" s="25"/>
      <c r="D3095" s="25"/>
      <c r="E3095" s="25"/>
      <c r="F3095" s="25"/>
      <c r="G3095" s="26"/>
      <c r="H3095" s="27"/>
      <c r="I3095" s="28"/>
      <c r="J3095" s="430"/>
      <c r="K3095" s="48"/>
      <c r="L3095" s="457" t="str">
        <f t="shared" si="96"/>
        <v/>
      </c>
      <c r="M3095" s="245" cm="1">
        <f t="array" ref="M3095">SUMPRODUCT(--(N3095:Q3095&lt;&gt;"")) + IF(TRIM(R3095)="",0,LEN(R3095)-LEN(SUBSTITUTE(R3095,",",""))+1)</f>
        <v>0</v>
      </c>
      <c r="N3095" s="242" t="str">
        <f>IF(AND(I3095&lt;&gt;0,I3095&lt;&gt;""),IF(TRIM(SUBSTITUTE(B3095,CHAR(160),""))="","",IF(ISNUMBER(MATCH(TRIM(SUBSTITUTE(B3095,CHAR(160),"")),'Look Up Values'!$B$2:$B$500,0)),"","Origin error")),"")</f>
        <v/>
      </c>
      <c r="O3095" s="242" t="str">
        <f>IF(AND(I3095&lt;&gt;0,I3095&lt;&gt;""),IF(C3095="","",IF(AND(ISNUMBER(--LEFT(C3095,FIND(" ",C3095&amp;" ")-1)),OR(LEN(LEFT(C3095,FIND(" ",C3095&amp;" ")-1))=6,LEN(LEFT(C3095,FIND(" ",C3095&amp;" ")-1))=7),OR(ISNUMBER(MATCH(LEFT(C3095,FIND(" ",C3095&amp;" ")-1),'Look Up Values'!$G$2:$G$1000,0)),ISNUMBER(MATCH(LEFT(C3095,FIND(" ",C3095&amp;" ")-1),'Look Up Values'!$AE$2:$AE$2000,0)))),"","EWC error")),"")</f>
        <v/>
      </c>
      <c r="P3095" s="242" t="str" cm="1">
        <f t="array" ref="P3095">IF(AND(I3095&lt;&gt;0,I3095&lt;&gt;""),IF(D3095="","",IF(ISNUMBER(MATCH(SUBSTITUTE(D3095," ",""),SUBSTITUTE('Look Up Values'!$S$2:$S$120," ",""),0)),"","D&amp;R error")),"")</f>
        <v/>
      </c>
      <c r="Q3095" s="242" t="str" cm="1">
        <f t="array" ref="Q3095">IF(AND(I3095&lt;&gt;0,I3095&lt;&gt;""),IF(G3095="","",IF(ISNUMBER(MATCH(SUBSTITUTE(G3095," ",""),SUBSTITUTE('Look Up Values'!$I$2:$I$10," ",""),0)),"","State error")),"")</f>
        <v/>
      </c>
      <c r="R3095" s="260" t="str">
        <f t="shared" si="97"/>
        <v/>
      </c>
    </row>
    <row r="3096" spans="1:18" ht="15.75">
      <c r="A3096" s="250">
        <v>3089</v>
      </c>
      <c r="B3096" s="198"/>
      <c r="C3096" s="25"/>
      <c r="D3096" s="25"/>
      <c r="E3096" s="25"/>
      <c r="F3096" s="25"/>
      <c r="G3096" s="26"/>
      <c r="H3096" s="27"/>
      <c r="I3096" s="28"/>
      <c r="J3096" s="430"/>
      <c r="K3096" s="48"/>
      <c r="L3096" s="457" t="str">
        <f t="shared" si="96"/>
        <v/>
      </c>
      <c r="M3096" s="245" cm="1">
        <f t="array" ref="M3096">SUMPRODUCT(--(N3096:Q3096&lt;&gt;"")) + IF(TRIM(R3096)="",0,LEN(R3096)-LEN(SUBSTITUTE(R3096,",",""))+1)</f>
        <v>0</v>
      </c>
      <c r="N3096" s="242" t="str">
        <f>IF(AND(I3096&lt;&gt;0,I3096&lt;&gt;""),IF(TRIM(SUBSTITUTE(B3096,CHAR(160),""))="","",IF(ISNUMBER(MATCH(TRIM(SUBSTITUTE(B3096,CHAR(160),"")),'Look Up Values'!$B$2:$B$500,0)),"","Origin error")),"")</f>
        <v/>
      </c>
      <c r="O3096" s="242" t="str">
        <f>IF(AND(I3096&lt;&gt;0,I3096&lt;&gt;""),IF(C3096="","",IF(AND(ISNUMBER(--LEFT(C3096,FIND(" ",C3096&amp;" ")-1)),OR(LEN(LEFT(C3096,FIND(" ",C3096&amp;" ")-1))=6,LEN(LEFT(C3096,FIND(" ",C3096&amp;" ")-1))=7),OR(ISNUMBER(MATCH(LEFT(C3096,FIND(" ",C3096&amp;" ")-1),'Look Up Values'!$G$2:$G$1000,0)),ISNUMBER(MATCH(LEFT(C3096,FIND(" ",C3096&amp;" ")-1),'Look Up Values'!$AE$2:$AE$2000,0)))),"","EWC error")),"")</f>
        <v/>
      </c>
      <c r="P3096" s="242" t="str" cm="1">
        <f t="array" ref="P3096">IF(AND(I3096&lt;&gt;0,I3096&lt;&gt;""),IF(D3096="","",IF(ISNUMBER(MATCH(SUBSTITUTE(D3096," ",""),SUBSTITUTE('Look Up Values'!$S$2:$S$120," ",""),0)),"","D&amp;R error")),"")</f>
        <v/>
      </c>
      <c r="Q3096" s="242" t="str" cm="1">
        <f t="array" ref="Q3096">IF(AND(I3096&lt;&gt;0,I3096&lt;&gt;""),IF(G3096="","",IF(ISNUMBER(MATCH(SUBSTITUTE(G3096," ",""),SUBSTITUTE('Look Up Values'!$I$2:$I$10," ",""),0)),"","State error")),"")</f>
        <v/>
      </c>
      <c r="R3096" s="260" t="str">
        <f t="shared" si="97"/>
        <v/>
      </c>
    </row>
    <row r="3097" spans="1:18" ht="15.75">
      <c r="A3097" s="250">
        <v>3090</v>
      </c>
      <c r="B3097" s="198"/>
      <c r="C3097" s="25"/>
      <c r="D3097" s="25"/>
      <c r="E3097" s="25"/>
      <c r="F3097" s="25"/>
      <c r="G3097" s="26"/>
      <c r="H3097" s="27"/>
      <c r="I3097" s="28"/>
      <c r="J3097" s="430"/>
      <c r="K3097" s="48"/>
      <c r="L3097" s="457" t="str">
        <f t="shared" si="96"/>
        <v/>
      </c>
      <c r="M3097" s="245" cm="1">
        <f t="array" ref="M3097">SUMPRODUCT(--(N3097:Q3097&lt;&gt;"")) + IF(TRIM(R3097)="",0,LEN(R3097)-LEN(SUBSTITUTE(R3097,",",""))+1)</f>
        <v>0</v>
      </c>
      <c r="N3097" s="242" t="str">
        <f>IF(AND(I3097&lt;&gt;0,I3097&lt;&gt;""),IF(TRIM(SUBSTITUTE(B3097,CHAR(160),""))="","",IF(ISNUMBER(MATCH(TRIM(SUBSTITUTE(B3097,CHAR(160),"")),'Look Up Values'!$B$2:$B$500,0)),"","Origin error")),"")</f>
        <v/>
      </c>
      <c r="O3097" s="242" t="str">
        <f>IF(AND(I3097&lt;&gt;0,I3097&lt;&gt;""),IF(C3097="","",IF(AND(ISNUMBER(--LEFT(C3097,FIND(" ",C3097&amp;" ")-1)),OR(LEN(LEFT(C3097,FIND(" ",C3097&amp;" ")-1))=6,LEN(LEFT(C3097,FIND(" ",C3097&amp;" ")-1))=7),OR(ISNUMBER(MATCH(LEFT(C3097,FIND(" ",C3097&amp;" ")-1),'Look Up Values'!$G$2:$G$1000,0)),ISNUMBER(MATCH(LEFT(C3097,FIND(" ",C3097&amp;" ")-1),'Look Up Values'!$AE$2:$AE$2000,0)))),"","EWC error")),"")</f>
        <v/>
      </c>
      <c r="P3097" s="242" t="str" cm="1">
        <f t="array" ref="P3097">IF(AND(I3097&lt;&gt;0,I3097&lt;&gt;""),IF(D3097="","",IF(ISNUMBER(MATCH(SUBSTITUTE(D3097," ",""),SUBSTITUTE('Look Up Values'!$S$2:$S$120," ",""),0)),"","D&amp;R error")),"")</f>
        <v/>
      </c>
      <c r="Q3097" s="242" t="str" cm="1">
        <f t="array" ref="Q3097">IF(AND(I3097&lt;&gt;0,I3097&lt;&gt;""),IF(G3097="","",IF(ISNUMBER(MATCH(SUBSTITUTE(G3097," ",""),SUBSTITUTE('Look Up Values'!$I$2:$I$10," ",""),0)),"","State error")),"")</f>
        <v/>
      </c>
      <c r="R3097" s="260" t="str">
        <f t="shared" si="97"/>
        <v/>
      </c>
    </row>
    <row r="3098" spans="1:18" ht="15.75">
      <c r="A3098" s="250">
        <v>3091</v>
      </c>
      <c r="B3098" s="198"/>
      <c r="C3098" s="25"/>
      <c r="D3098" s="25"/>
      <c r="E3098" s="25"/>
      <c r="F3098" s="25"/>
      <c r="G3098" s="26"/>
      <c r="H3098" s="27"/>
      <c r="I3098" s="28"/>
      <c r="J3098" s="430"/>
      <c r="K3098" s="48"/>
      <c r="L3098" s="457" t="str">
        <f t="shared" si="96"/>
        <v/>
      </c>
      <c r="M3098" s="245" cm="1">
        <f t="array" ref="M3098">SUMPRODUCT(--(N3098:Q3098&lt;&gt;"")) + IF(TRIM(R3098)="",0,LEN(R3098)-LEN(SUBSTITUTE(R3098,",",""))+1)</f>
        <v>0</v>
      </c>
      <c r="N3098" s="242" t="str">
        <f>IF(AND(I3098&lt;&gt;0,I3098&lt;&gt;""),IF(TRIM(SUBSTITUTE(B3098,CHAR(160),""))="","",IF(ISNUMBER(MATCH(TRIM(SUBSTITUTE(B3098,CHAR(160),"")),'Look Up Values'!$B$2:$B$500,0)),"","Origin error")),"")</f>
        <v/>
      </c>
      <c r="O3098" s="242" t="str">
        <f>IF(AND(I3098&lt;&gt;0,I3098&lt;&gt;""),IF(C3098="","",IF(AND(ISNUMBER(--LEFT(C3098,FIND(" ",C3098&amp;" ")-1)),OR(LEN(LEFT(C3098,FIND(" ",C3098&amp;" ")-1))=6,LEN(LEFT(C3098,FIND(" ",C3098&amp;" ")-1))=7),OR(ISNUMBER(MATCH(LEFT(C3098,FIND(" ",C3098&amp;" ")-1),'Look Up Values'!$G$2:$G$1000,0)),ISNUMBER(MATCH(LEFT(C3098,FIND(" ",C3098&amp;" ")-1),'Look Up Values'!$AE$2:$AE$2000,0)))),"","EWC error")),"")</f>
        <v/>
      </c>
      <c r="P3098" s="242" t="str" cm="1">
        <f t="array" ref="P3098">IF(AND(I3098&lt;&gt;0,I3098&lt;&gt;""),IF(D3098="","",IF(ISNUMBER(MATCH(SUBSTITUTE(D3098," ",""),SUBSTITUTE('Look Up Values'!$S$2:$S$120," ",""),0)),"","D&amp;R error")),"")</f>
        <v/>
      </c>
      <c r="Q3098" s="242" t="str" cm="1">
        <f t="array" ref="Q3098">IF(AND(I3098&lt;&gt;0,I3098&lt;&gt;""),IF(G3098="","",IF(ISNUMBER(MATCH(SUBSTITUTE(G3098," ",""),SUBSTITUTE('Look Up Values'!$I$2:$I$10," ",""),0)),"","State error")),"")</f>
        <v/>
      </c>
      <c r="R3098" s="260" t="str">
        <f t="shared" si="97"/>
        <v/>
      </c>
    </row>
    <row r="3099" spans="1:18" ht="15.75">
      <c r="A3099" s="250">
        <v>3092</v>
      </c>
      <c r="B3099" s="198"/>
      <c r="C3099" s="25"/>
      <c r="D3099" s="25"/>
      <c r="E3099" s="25"/>
      <c r="F3099" s="25"/>
      <c r="G3099" s="26"/>
      <c r="H3099" s="27"/>
      <c r="I3099" s="28"/>
      <c r="J3099" s="430"/>
      <c r="K3099" s="48"/>
      <c r="L3099" s="457" t="str">
        <f t="shared" si="96"/>
        <v/>
      </c>
      <c r="M3099" s="245" cm="1">
        <f t="array" ref="M3099">SUMPRODUCT(--(N3099:Q3099&lt;&gt;"")) + IF(TRIM(R3099)="",0,LEN(R3099)-LEN(SUBSTITUTE(R3099,",",""))+1)</f>
        <v>0</v>
      </c>
      <c r="N3099" s="242" t="str">
        <f>IF(AND(I3099&lt;&gt;0,I3099&lt;&gt;""),IF(TRIM(SUBSTITUTE(B3099,CHAR(160),""))="","",IF(ISNUMBER(MATCH(TRIM(SUBSTITUTE(B3099,CHAR(160),"")),'Look Up Values'!$B$2:$B$500,0)),"","Origin error")),"")</f>
        <v/>
      </c>
      <c r="O3099" s="242" t="str">
        <f>IF(AND(I3099&lt;&gt;0,I3099&lt;&gt;""),IF(C3099="","",IF(AND(ISNUMBER(--LEFT(C3099,FIND(" ",C3099&amp;" ")-1)),OR(LEN(LEFT(C3099,FIND(" ",C3099&amp;" ")-1))=6,LEN(LEFT(C3099,FIND(" ",C3099&amp;" ")-1))=7),OR(ISNUMBER(MATCH(LEFT(C3099,FIND(" ",C3099&amp;" ")-1),'Look Up Values'!$G$2:$G$1000,0)),ISNUMBER(MATCH(LEFT(C3099,FIND(" ",C3099&amp;" ")-1),'Look Up Values'!$AE$2:$AE$2000,0)))),"","EWC error")),"")</f>
        <v/>
      </c>
      <c r="P3099" s="242" t="str" cm="1">
        <f t="array" ref="P3099">IF(AND(I3099&lt;&gt;0,I3099&lt;&gt;""),IF(D3099="","",IF(ISNUMBER(MATCH(SUBSTITUTE(D3099," ",""),SUBSTITUTE('Look Up Values'!$S$2:$S$120," ",""),0)),"","D&amp;R error")),"")</f>
        <v/>
      </c>
      <c r="Q3099" s="242" t="str" cm="1">
        <f t="array" ref="Q3099">IF(AND(I3099&lt;&gt;0,I3099&lt;&gt;""),IF(G3099="","",IF(ISNUMBER(MATCH(SUBSTITUTE(G3099," ",""),SUBSTITUTE('Look Up Values'!$I$2:$I$10," ",""),0)),"","State error")),"")</f>
        <v/>
      </c>
      <c r="R3099" s="260" t="str">
        <f t="shared" si="97"/>
        <v/>
      </c>
    </row>
    <row r="3100" spans="1:18" ht="15.75">
      <c r="A3100" s="250">
        <v>3093</v>
      </c>
      <c r="B3100" s="198"/>
      <c r="C3100" s="25"/>
      <c r="D3100" s="25"/>
      <c r="E3100" s="25"/>
      <c r="F3100" s="25"/>
      <c r="G3100" s="26"/>
      <c r="H3100" s="27"/>
      <c r="I3100" s="28"/>
      <c r="J3100" s="430"/>
      <c r="K3100" s="48"/>
      <c r="L3100" s="457" t="str">
        <f t="shared" si="96"/>
        <v/>
      </c>
      <c r="M3100" s="245" cm="1">
        <f t="array" ref="M3100">SUMPRODUCT(--(N3100:Q3100&lt;&gt;"")) + IF(TRIM(R3100)="",0,LEN(R3100)-LEN(SUBSTITUTE(R3100,",",""))+1)</f>
        <v>0</v>
      </c>
      <c r="N3100" s="242" t="str">
        <f>IF(AND(I3100&lt;&gt;0,I3100&lt;&gt;""),IF(TRIM(SUBSTITUTE(B3100,CHAR(160),""))="","",IF(ISNUMBER(MATCH(TRIM(SUBSTITUTE(B3100,CHAR(160),"")),'Look Up Values'!$B$2:$B$500,0)),"","Origin error")),"")</f>
        <v/>
      </c>
      <c r="O3100" s="242" t="str">
        <f>IF(AND(I3100&lt;&gt;0,I3100&lt;&gt;""),IF(C3100="","",IF(AND(ISNUMBER(--LEFT(C3100,FIND(" ",C3100&amp;" ")-1)),OR(LEN(LEFT(C3100,FIND(" ",C3100&amp;" ")-1))=6,LEN(LEFT(C3100,FIND(" ",C3100&amp;" ")-1))=7),OR(ISNUMBER(MATCH(LEFT(C3100,FIND(" ",C3100&amp;" ")-1),'Look Up Values'!$G$2:$G$1000,0)),ISNUMBER(MATCH(LEFT(C3100,FIND(" ",C3100&amp;" ")-1),'Look Up Values'!$AE$2:$AE$2000,0)))),"","EWC error")),"")</f>
        <v/>
      </c>
      <c r="P3100" s="242" t="str" cm="1">
        <f t="array" ref="P3100">IF(AND(I3100&lt;&gt;0,I3100&lt;&gt;""),IF(D3100="","",IF(ISNUMBER(MATCH(SUBSTITUTE(D3100," ",""),SUBSTITUTE('Look Up Values'!$S$2:$S$120," ",""),0)),"","D&amp;R error")),"")</f>
        <v/>
      </c>
      <c r="Q3100" s="242" t="str" cm="1">
        <f t="array" ref="Q3100">IF(AND(I3100&lt;&gt;0,I3100&lt;&gt;""),IF(G3100="","",IF(ISNUMBER(MATCH(SUBSTITUTE(G3100," ",""),SUBSTITUTE('Look Up Values'!$I$2:$I$10," ",""),0)),"","State error")),"")</f>
        <v/>
      </c>
      <c r="R3100" s="260" t="str">
        <f t="shared" si="97"/>
        <v/>
      </c>
    </row>
    <row r="3101" spans="1:18" ht="15.75">
      <c r="A3101" s="250">
        <v>3094</v>
      </c>
      <c r="B3101" s="198"/>
      <c r="C3101" s="25"/>
      <c r="D3101" s="25"/>
      <c r="E3101" s="25"/>
      <c r="F3101" s="25"/>
      <c r="G3101" s="26"/>
      <c r="H3101" s="27"/>
      <c r="I3101" s="28"/>
      <c r="J3101" s="430"/>
      <c r="K3101" s="48"/>
      <c r="L3101" s="457" t="str">
        <f t="shared" si="96"/>
        <v/>
      </c>
      <c r="M3101" s="245" cm="1">
        <f t="array" ref="M3101">SUMPRODUCT(--(N3101:Q3101&lt;&gt;"")) + IF(TRIM(R3101)="",0,LEN(R3101)-LEN(SUBSTITUTE(R3101,",",""))+1)</f>
        <v>0</v>
      </c>
      <c r="N3101" s="242" t="str">
        <f>IF(AND(I3101&lt;&gt;0,I3101&lt;&gt;""),IF(TRIM(SUBSTITUTE(B3101,CHAR(160),""))="","",IF(ISNUMBER(MATCH(TRIM(SUBSTITUTE(B3101,CHAR(160),"")),'Look Up Values'!$B$2:$B$500,0)),"","Origin error")),"")</f>
        <v/>
      </c>
      <c r="O3101" s="242" t="str">
        <f>IF(AND(I3101&lt;&gt;0,I3101&lt;&gt;""),IF(C3101="","",IF(AND(ISNUMBER(--LEFT(C3101,FIND(" ",C3101&amp;" ")-1)),OR(LEN(LEFT(C3101,FIND(" ",C3101&amp;" ")-1))=6,LEN(LEFT(C3101,FIND(" ",C3101&amp;" ")-1))=7),OR(ISNUMBER(MATCH(LEFT(C3101,FIND(" ",C3101&amp;" ")-1),'Look Up Values'!$G$2:$G$1000,0)),ISNUMBER(MATCH(LEFT(C3101,FIND(" ",C3101&amp;" ")-1),'Look Up Values'!$AE$2:$AE$2000,0)))),"","EWC error")),"")</f>
        <v/>
      </c>
      <c r="P3101" s="242" t="str" cm="1">
        <f t="array" ref="P3101">IF(AND(I3101&lt;&gt;0,I3101&lt;&gt;""),IF(D3101="","",IF(ISNUMBER(MATCH(SUBSTITUTE(D3101," ",""),SUBSTITUTE('Look Up Values'!$S$2:$S$120," ",""),0)),"","D&amp;R error")),"")</f>
        <v/>
      </c>
      <c r="Q3101" s="242" t="str" cm="1">
        <f t="array" ref="Q3101">IF(AND(I3101&lt;&gt;0,I3101&lt;&gt;""),IF(G3101="","",IF(ISNUMBER(MATCH(SUBSTITUTE(G3101," ",""),SUBSTITUTE('Look Up Values'!$I$2:$I$10," ",""),0)),"","State error")),"")</f>
        <v/>
      </c>
      <c r="R3101" s="260" t="str">
        <f t="shared" si="97"/>
        <v/>
      </c>
    </row>
    <row r="3102" spans="1:18" ht="15.75">
      <c r="A3102" s="250">
        <v>3095</v>
      </c>
      <c r="B3102" s="198"/>
      <c r="C3102" s="25"/>
      <c r="D3102" s="25"/>
      <c r="E3102" s="25"/>
      <c r="F3102" s="25"/>
      <c r="G3102" s="26"/>
      <c r="H3102" s="27"/>
      <c r="I3102" s="28"/>
      <c r="J3102" s="430"/>
      <c r="K3102" s="48"/>
      <c r="L3102" s="457" t="str">
        <f t="shared" si="96"/>
        <v/>
      </c>
      <c r="M3102" s="245" cm="1">
        <f t="array" ref="M3102">SUMPRODUCT(--(N3102:Q3102&lt;&gt;"")) + IF(TRIM(R3102)="",0,LEN(R3102)-LEN(SUBSTITUTE(R3102,",",""))+1)</f>
        <v>0</v>
      </c>
      <c r="N3102" s="242" t="str">
        <f>IF(AND(I3102&lt;&gt;0,I3102&lt;&gt;""),IF(TRIM(SUBSTITUTE(B3102,CHAR(160),""))="","",IF(ISNUMBER(MATCH(TRIM(SUBSTITUTE(B3102,CHAR(160),"")),'Look Up Values'!$B$2:$B$500,0)),"","Origin error")),"")</f>
        <v/>
      </c>
      <c r="O3102" s="242" t="str">
        <f>IF(AND(I3102&lt;&gt;0,I3102&lt;&gt;""),IF(C3102="","",IF(AND(ISNUMBER(--LEFT(C3102,FIND(" ",C3102&amp;" ")-1)),OR(LEN(LEFT(C3102,FIND(" ",C3102&amp;" ")-1))=6,LEN(LEFT(C3102,FIND(" ",C3102&amp;" ")-1))=7),OR(ISNUMBER(MATCH(LEFT(C3102,FIND(" ",C3102&amp;" ")-1),'Look Up Values'!$G$2:$G$1000,0)),ISNUMBER(MATCH(LEFT(C3102,FIND(" ",C3102&amp;" ")-1),'Look Up Values'!$AE$2:$AE$2000,0)))),"","EWC error")),"")</f>
        <v/>
      </c>
      <c r="P3102" s="242" t="str" cm="1">
        <f t="array" ref="P3102">IF(AND(I3102&lt;&gt;0,I3102&lt;&gt;""),IF(D3102="","",IF(ISNUMBER(MATCH(SUBSTITUTE(D3102," ",""),SUBSTITUTE('Look Up Values'!$S$2:$S$120," ",""),0)),"","D&amp;R error")),"")</f>
        <v/>
      </c>
      <c r="Q3102" s="242" t="str" cm="1">
        <f t="array" ref="Q3102">IF(AND(I3102&lt;&gt;0,I3102&lt;&gt;""),IF(G3102="","",IF(ISNUMBER(MATCH(SUBSTITUTE(G3102," ",""),SUBSTITUTE('Look Up Values'!$I$2:$I$10," ",""),0)),"","State error")),"")</f>
        <v/>
      </c>
      <c r="R3102" s="260" t="str">
        <f t="shared" si="97"/>
        <v/>
      </c>
    </row>
    <row r="3103" spans="1:18" ht="15.75">
      <c r="A3103" s="250">
        <v>3096</v>
      </c>
      <c r="B3103" s="198"/>
      <c r="C3103" s="25"/>
      <c r="D3103" s="25"/>
      <c r="E3103" s="25"/>
      <c r="F3103" s="25"/>
      <c r="G3103" s="26"/>
      <c r="H3103" s="27"/>
      <c r="I3103" s="28"/>
      <c r="J3103" s="430"/>
      <c r="K3103" s="48"/>
      <c r="L3103" s="457" t="str">
        <f t="shared" si="96"/>
        <v/>
      </c>
      <c r="M3103" s="245" cm="1">
        <f t="array" ref="M3103">SUMPRODUCT(--(N3103:Q3103&lt;&gt;"")) + IF(TRIM(R3103)="",0,LEN(R3103)-LEN(SUBSTITUTE(R3103,",",""))+1)</f>
        <v>0</v>
      </c>
      <c r="N3103" s="242" t="str">
        <f>IF(AND(I3103&lt;&gt;0,I3103&lt;&gt;""),IF(TRIM(SUBSTITUTE(B3103,CHAR(160),""))="","",IF(ISNUMBER(MATCH(TRIM(SUBSTITUTE(B3103,CHAR(160),"")),'Look Up Values'!$B$2:$B$500,0)),"","Origin error")),"")</f>
        <v/>
      </c>
      <c r="O3103" s="242" t="str">
        <f>IF(AND(I3103&lt;&gt;0,I3103&lt;&gt;""),IF(C3103="","",IF(AND(ISNUMBER(--LEFT(C3103,FIND(" ",C3103&amp;" ")-1)),OR(LEN(LEFT(C3103,FIND(" ",C3103&amp;" ")-1))=6,LEN(LEFT(C3103,FIND(" ",C3103&amp;" ")-1))=7),OR(ISNUMBER(MATCH(LEFT(C3103,FIND(" ",C3103&amp;" ")-1),'Look Up Values'!$G$2:$G$1000,0)),ISNUMBER(MATCH(LEFT(C3103,FIND(" ",C3103&amp;" ")-1),'Look Up Values'!$AE$2:$AE$2000,0)))),"","EWC error")),"")</f>
        <v/>
      </c>
      <c r="P3103" s="242" t="str" cm="1">
        <f t="array" ref="P3103">IF(AND(I3103&lt;&gt;0,I3103&lt;&gt;""),IF(D3103="","",IF(ISNUMBER(MATCH(SUBSTITUTE(D3103," ",""),SUBSTITUTE('Look Up Values'!$S$2:$S$120," ",""),0)),"","D&amp;R error")),"")</f>
        <v/>
      </c>
      <c r="Q3103" s="242" t="str" cm="1">
        <f t="array" ref="Q3103">IF(AND(I3103&lt;&gt;0,I3103&lt;&gt;""),IF(G3103="","",IF(ISNUMBER(MATCH(SUBSTITUTE(G3103," ",""),SUBSTITUTE('Look Up Values'!$I$2:$I$10," ",""),0)),"","State error")),"")</f>
        <v/>
      </c>
      <c r="R3103" s="260" t="str">
        <f t="shared" si="97"/>
        <v/>
      </c>
    </row>
    <row r="3104" spans="1:18" ht="15.75">
      <c r="A3104" s="250">
        <v>3097</v>
      </c>
      <c r="B3104" s="198"/>
      <c r="C3104" s="25"/>
      <c r="D3104" s="25"/>
      <c r="E3104" s="25"/>
      <c r="F3104" s="25"/>
      <c r="G3104" s="26"/>
      <c r="H3104" s="27"/>
      <c r="I3104" s="28"/>
      <c r="J3104" s="430"/>
      <c r="K3104" s="48"/>
      <c r="L3104" s="457" t="str">
        <f t="shared" si="96"/>
        <v/>
      </c>
      <c r="M3104" s="245" cm="1">
        <f t="array" ref="M3104">SUMPRODUCT(--(N3104:Q3104&lt;&gt;"")) + IF(TRIM(R3104)="",0,LEN(R3104)-LEN(SUBSTITUTE(R3104,",",""))+1)</f>
        <v>0</v>
      </c>
      <c r="N3104" s="242" t="str">
        <f>IF(AND(I3104&lt;&gt;0,I3104&lt;&gt;""),IF(TRIM(SUBSTITUTE(B3104,CHAR(160),""))="","",IF(ISNUMBER(MATCH(TRIM(SUBSTITUTE(B3104,CHAR(160),"")),'Look Up Values'!$B$2:$B$500,0)),"","Origin error")),"")</f>
        <v/>
      </c>
      <c r="O3104" s="242" t="str">
        <f>IF(AND(I3104&lt;&gt;0,I3104&lt;&gt;""),IF(C3104="","",IF(AND(ISNUMBER(--LEFT(C3104,FIND(" ",C3104&amp;" ")-1)),OR(LEN(LEFT(C3104,FIND(" ",C3104&amp;" ")-1))=6,LEN(LEFT(C3104,FIND(" ",C3104&amp;" ")-1))=7),OR(ISNUMBER(MATCH(LEFT(C3104,FIND(" ",C3104&amp;" ")-1),'Look Up Values'!$G$2:$G$1000,0)),ISNUMBER(MATCH(LEFT(C3104,FIND(" ",C3104&amp;" ")-1),'Look Up Values'!$AE$2:$AE$2000,0)))),"","EWC error")),"")</f>
        <v/>
      </c>
      <c r="P3104" s="242" t="str" cm="1">
        <f t="array" ref="P3104">IF(AND(I3104&lt;&gt;0,I3104&lt;&gt;""),IF(D3104="","",IF(ISNUMBER(MATCH(SUBSTITUTE(D3104," ",""),SUBSTITUTE('Look Up Values'!$S$2:$S$120," ",""),0)),"","D&amp;R error")),"")</f>
        <v/>
      </c>
      <c r="Q3104" s="242" t="str" cm="1">
        <f t="array" ref="Q3104">IF(AND(I3104&lt;&gt;0,I3104&lt;&gt;""),IF(G3104="","",IF(ISNUMBER(MATCH(SUBSTITUTE(G3104," ",""),SUBSTITUTE('Look Up Values'!$I$2:$I$10," ",""),0)),"","State error")),"")</f>
        <v/>
      </c>
      <c r="R3104" s="260" t="str">
        <f t="shared" si="97"/>
        <v/>
      </c>
    </row>
    <row r="3105" spans="1:18" ht="15.75">
      <c r="A3105" s="250">
        <v>3098</v>
      </c>
      <c r="B3105" s="198"/>
      <c r="C3105" s="25"/>
      <c r="D3105" s="25"/>
      <c r="E3105" s="25"/>
      <c r="F3105" s="25"/>
      <c r="G3105" s="26"/>
      <c r="H3105" s="27"/>
      <c r="I3105" s="28"/>
      <c r="J3105" s="430"/>
      <c r="K3105" s="48"/>
      <c r="L3105" s="457" t="str">
        <f t="shared" si="96"/>
        <v/>
      </c>
      <c r="M3105" s="245" cm="1">
        <f t="array" ref="M3105">SUMPRODUCT(--(N3105:Q3105&lt;&gt;"")) + IF(TRIM(R3105)="",0,LEN(R3105)-LEN(SUBSTITUTE(R3105,",",""))+1)</f>
        <v>0</v>
      </c>
      <c r="N3105" s="242" t="str">
        <f>IF(AND(I3105&lt;&gt;0,I3105&lt;&gt;""),IF(TRIM(SUBSTITUTE(B3105,CHAR(160),""))="","",IF(ISNUMBER(MATCH(TRIM(SUBSTITUTE(B3105,CHAR(160),"")),'Look Up Values'!$B$2:$B$500,0)),"","Origin error")),"")</f>
        <v/>
      </c>
      <c r="O3105" s="242" t="str">
        <f>IF(AND(I3105&lt;&gt;0,I3105&lt;&gt;""),IF(C3105="","",IF(AND(ISNUMBER(--LEFT(C3105,FIND(" ",C3105&amp;" ")-1)),OR(LEN(LEFT(C3105,FIND(" ",C3105&amp;" ")-1))=6,LEN(LEFT(C3105,FIND(" ",C3105&amp;" ")-1))=7),OR(ISNUMBER(MATCH(LEFT(C3105,FIND(" ",C3105&amp;" ")-1),'Look Up Values'!$G$2:$G$1000,0)),ISNUMBER(MATCH(LEFT(C3105,FIND(" ",C3105&amp;" ")-1),'Look Up Values'!$AE$2:$AE$2000,0)))),"","EWC error")),"")</f>
        <v/>
      </c>
      <c r="P3105" s="242" t="str" cm="1">
        <f t="array" ref="P3105">IF(AND(I3105&lt;&gt;0,I3105&lt;&gt;""),IF(D3105="","",IF(ISNUMBER(MATCH(SUBSTITUTE(D3105," ",""),SUBSTITUTE('Look Up Values'!$S$2:$S$120," ",""),0)),"","D&amp;R error")),"")</f>
        <v/>
      </c>
      <c r="Q3105" s="242" t="str" cm="1">
        <f t="array" ref="Q3105">IF(AND(I3105&lt;&gt;0,I3105&lt;&gt;""),IF(G3105="","",IF(ISNUMBER(MATCH(SUBSTITUTE(G3105," ",""),SUBSTITUTE('Look Up Values'!$I$2:$I$10," ",""),0)),"","State error")),"")</f>
        <v/>
      </c>
      <c r="R3105" s="260" t="str">
        <f t="shared" si="97"/>
        <v/>
      </c>
    </row>
    <row r="3106" spans="1:18" ht="15.75">
      <c r="A3106" s="250">
        <v>3099</v>
      </c>
      <c r="B3106" s="198"/>
      <c r="C3106" s="25"/>
      <c r="D3106" s="25"/>
      <c r="E3106" s="25"/>
      <c r="F3106" s="25"/>
      <c r="G3106" s="26"/>
      <c r="H3106" s="27"/>
      <c r="I3106" s="28"/>
      <c r="J3106" s="430"/>
      <c r="K3106" s="48"/>
      <c r="L3106" s="457" t="str">
        <f t="shared" si="96"/>
        <v/>
      </c>
      <c r="M3106" s="245" cm="1">
        <f t="array" ref="M3106">SUMPRODUCT(--(N3106:Q3106&lt;&gt;"")) + IF(TRIM(R3106)="",0,LEN(R3106)-LEN(SUBSTITUTE(R3106,",",""))+1)</f>
        <v>0</v>
      </c>
      <c r="N3106" s="242" t="str">
        <f>IF(AND(I3106&lt;&gt;0,I3106&lt;&gt;""),IF(TRIM(SUBSTITUTE(B3106,CHAR(160),""))="","",IF(ISNUMBER(MATCH(TRIM(SUBSTITUTE(B3106,CHAR(160),"")),'Look Up Values'!$B$2:$B$500,0)),"","Origin error")),"")</f>
        <v/>
      </c>
      <c r="O3106" s="242" t="str">
        <f>IF(AND(I3106&lt;&gt;0,I3106&lt;&gt;""),IF(C3106="","",IF(AND(ISNUMBER(--LEFT(C3106,FIND(" ",C3106&amp;" ")-1)),OR(LEN(LEFT(C3106,FIND(" ",C3106&amp;" ")-1))=6,LEN(LEFT(C3106,FIND(" ",C3106&amp;" ")-1))=7),OR(ISNUMBER(MATCH(LEFT(C3106,FIND(" ",C3106&amp;" ")-1),'Look Up Values'!$G$2:$G$1000,0)),ISNUMBER(MATCH(LEFT(C3106,FIND(" ",C3106&amp;" ")-1),'Look Up Values'!$AE$2:$AE$2000,0)))),"","EWC error")),"")</f>
        <v/>
      </c>
      <c r="P3106" s="242" t="str" cm="1">
        <f t="array" ref="P3106">IF(AND(I3106&lt;&gt;0,I3106&lt;&gt;""),IF(D3106="","",IF(ISNUMBER(MATCH(SUBSTITUTE(D3106," ",""),SUBSTITUTE('Look Up Values'!$S$2:$S$120," ",""),0)),"","D&amp;R error")),"")</f>
        <v/>
      </c>
      <c r="Q3106" s="242" t="str" cm="1">
        <f t="array" ref="Q3106">IF(AND(I3106&lt;&gt;0,I3106&lt;&gt;""),IF(G3106="","",IF(ISNUMBER(MATCH(SUBSTITUTE(G3106," ",""),SUBSTITUTE('Look Up Values'!$I$2:$I$10," ",""),0)),"","State error")),"")</f>
        <v/>
      </c>
      <c r="R3106" s="260" t="str">
        <f t="shared" si="97"/>
        <v/>
      </c>
    </row>
    <row r="3107" spans="1:18" ht="15.75">
      <c r="A3107" s="250">
        <v>3100</v>
      </c>
      <c r="B3107" s="198"/>
      <c r="C3107" s="25"/>
      <c r="D3107" s="25"/>
      <c r="E3107" s="25"/>
      <c r="F3107" s="25"/>
      <c r="G3107" s="26"/>
      <c r="H3107" s="27"/>
      <c r="I3107" s="28"/>
      <c r="J3107" s="430"/>
      <c r="K3107" s="48"/>
      <c r="L3107" s="457" t="str">
        <f t="shared" si="96"/>
        <v/>
      </c>
      <c r="M3107" s="245" cm="1">
        <f t="array" ref="M3107">SUMPRODUCT(--(N3107:Q3107&lt;&gt;"")) + IF(TRIM(R3107)="",0,LEN(R3107)-LEN(SUBSTITUTE(R3107,",",""))+1)</f>
        <v>0</v>
      </c>
      <c r="N3107" s="242" t="str">
        <f>IF(AND(I3107&lt;&gt;0,I3107&lt;&gt;""),IF(TRIM(SUBSTITUTE(B3107,CHAR(160),""))="","",IF(ISNUMBER(MATCH(TRIM(SUBSTITUTE(B3107,CHAR(160),"")),'Look Up Values'!$B$2:$B$500,0)),"","Origin error")),"")</f>
        <v/>
      </c>
      <c r="O3107" s="242" t="str">
        <f>IF(AND(I3107&lt;&gt;0,I3107&lt;&gt;""),IF(C3107="","",IF(AND(ISNUMBER(--LEFT(C3107,FIND(" ",C3107&amp;" ")-1)),OR(LEN(LEFT(C3107,FIND(" ",C3107&amp;" ")-1))=6,LEN(LEFT(C3107,FIND(" ",C3107&amp;" ")-1))=7),OR(ISNUMBER(MATCH(LEFT(C3107,FIND(" ",C3107&amp;" ")-1),'Look Up Values'!$G$2:$G$1000,0)),ISNUMBER(MATCH(LEFT(C3107,FIND(" ",C3107&amp;" ")-1),'Look Up Values'!$AE$2:$AE$2000,0)))),"","EWC error")),"")</f>
        <v/>
      </c>
      <c r="P3107" s="242" t="str" cm="1">
        <f t="array" ref="P3107">IF(AND(I3107&lt;&gt;0,I3107&lt;&gt;""),IF(D3107="","",IF(ISNUMBER(MATCH(SUBSTITUTE(D3107," ",""),SUBSTITUTE('Look Up Values'!$S$2:$S$120," ",""),0)),"","D&amp;R error")),"")</f>
        <v/>
      </c>
      <c r="Q3107" s="242" t="str" cm="1">
        <f t="array" ref="Q3107">IF(AND(I3107&lt;&gt;0,I3107&lt;&gt;""),IF(G3107="","",IF(ISNUMBER(MATCH(SUBSTITUTE(G3107," ",""),SUBSTITUTE('Look Up Values'!$I$2:$I$10," ",""),0)),"","State error")),"")</f>
        <v/>
      </c>
      <c r="R3107" s="260" t="str">
        <f t="shared" si="97"/>
        <v/>
      </c>
    </row>
    <row r="3108" spans="1:18" ht="15.75">
      <c r="A3108" s="250">
        <v>3101</v>
      </c>
      <c r="B3108" s="198"/>
      <c r="C3108" s="25"/>
      <c r="D3108" s="25"/>
      <c r="E3108" s="25"/>
      <c r="F3108" s="25"/>
      <c r="G3108" s="26"/>
      <c r="H3108" s="27"/>
      <c r="I3108" s="28"/>
      <c r="J3108" s="430"/>
      <c r="K3108" s="48"/>
      <c r="L3108" s="457" t="str">
        <f t="shared" si="96"/>
        <v/>
      </c>
      <c r="M3108" s="245" cm="1">
        <f t="array" ref="M3108">SUMPRODUCT(--(N3108:Q3108&lt;&gt;"")) + IF(TRIM(R3108)="",0,LEN(R3108)-LEN(SUBSTITUTE(R3108,",",""))+1)</f>
        <v>0</v>
      </c>
      <c r="N3108" s="242" t="str">
        <f>IF(AND(I3108&lt;&gt;0,I3108&lt;&gt;""),IF(TRIM(SUBSTITUTE(B3108,CHAR(160),""))="","",IF(ISNUMBER(MATCH(TRIM(SUBSTITUTE(B3108,CHAR(160),"")),'Look Up Values'!$B$2:$B$500,0)),"","Origin error")),"")</f>
        <v/>
      </c>
      <c r="O3108" s="242" t="str">
        <f>IF(AND(I3108&lt;&gt;0,I3108&lt;&gt;""),IF(C3108="","",IF(AND(ISNUMBER(--LEFT(C3108,FIND(" ",C3108&amp;" ")-1)),OR(LEN(LEFT(C3108,FIND(" ",C3108&amp;" ")-1))=6,LEN(LEFT(C3108,FIND(" ",C3108&amp;" ")-1))=7),OR(ISNUMBER(MATCH(LEFT(C3108,FIND(" ",C3108&amp;" ")-1),'Look Up Values'!$G$2:$G$1000,0)),ISNUMBER(MATCH(LEFT(C3108,FIND(" ",C3108&amp;" ")-1),'Look Up Values'!$AE$2:$AE$2000,0)))),"","EWC error")),"")</f>
        <v/>
      </c>
      <c r="P3108" s="242" t="str" cm="1">
        <f t="array" ref="P3108">IF(AND(I3108&lt;&gt;0,I3108&lt;&gt;""),IF(D3108="","",IF(ISNUMBER(MATCH(SUBSTITUTE(D3108," ",""),SUBSTITUTE('Look Up Values'!$S$2:$S$120," ",""),0)),"","D&amp;R error")),"")</f>
        <v/>
      </c>
      <c r="Q3108" s="242" t="str" cm="1">
        <f t="array" ref="Q3108">IF(AND(I3108&lt;&gt;0,I3108&lt;&gt;""),IF(G3108="","",IF(ISNUMBER(MATCH(SUBSTITUTE(G3108," ",""),SUBSTITUTE('Look Up Values'!$I$2:$I$10," ",""),0)),"","State error")),"")</f>
        <v/>
      </c>
      <c r="R3108" s="260" t="str">
        <f t="shared" si="97"/>
        <v/>
      </c>
    </row>
    <row r="3109" spans="1:18" ht="15.75">
      <c r="A3109" s="250">
        <v>3102</v>
      </c>
      <c r="B3109" s="198"/>
      <c r="C3109" s="25"/>
      <c r="D3109" s="25"/>
      <c r="E3109" s="25"/>
      <c r="F3109" s="25"/>
      <c r="G3109" s="26"/>
      <c r="H3109" s="27"/>
      <c r="I3109" s="28"/>
      <c r="J3109" s="430"/>
      <c r="K3109" s="48"/>
      <c r="L3109" s="457" t="str">
        <f t="shared" si="96"/>
        <v/>
      </c>
      <c r="M3109" s="245" cm="1">
        <f t="array" ref="M3109">SUMPRODUCT(--(N3109:Q3109&lt;&gt;"")) + IF(TRIM(R3109)="",0,LEN(R3109)-LEN(SUBSTITUTE(R3109,",",""))+1)</f>
        <v>0</v>
      </c>
      <c r="N3109" s="242" t="str">
        <f>IF(AND(I3109&lt;&gt;0,I3109&lt;&gt;""),IF(TRIM(SUBSTITUTE(B3109,CHAR(160),""))="","",IF(ISNUMBER(MATCH(TRIM(SUBSTITUTE(B3109,CHAR(160),"")),'Look Up Values'!$B$2:$B$500,0)),"","Origin error")),"")</f>
        <v/>
      </c>
      <c r="O3109" s="242" t="str">
        <f>IF(AND(I3109&lt;&gt;0,I3109&lt;&gt;""),IF(C3109="","",IF(AND(ISNUMBER(--LEFT(C3109,FIND(" ",C3109&amp;" ")-1)),OR(LEN(LEFT(C3109,FIND(" ",C3109&amp;" ")-1))=6,LEN(LEFT(C3109,FIND(" ",C3109&amp;" ")-1))=7),OR(ISNUMBER(MATCH(LEFT(C3109,FIND(" ",C3109&amp;" ")-1),'Look Up Values'!$G$2:$G$1000,0)),ISNUMBER(MATCH(LEFT(C3109,FIND(" ",C3109&amp;" ")-1),'Look Up Values'!$AE$2:$AE$2000,0)))),"","EWC error")),"")</f>
        <v/>
      </c>
      <c r="P3109" s="242" t="str" cm="1">
        <f t="array" ref="P3109">IF(AND(I3109&lt;&gt;0,I3109&lt;&gt;""),IF(D3109="","",IF(ISNUMBER(MATCH(SUBSTITUTE(D3109," ",""),SUBSTITUTE('Look Up Values'!$S$2:$S$120," ",""),0)),"","D&amp;R error")),"")</f>
        <v/>
      </c>
      <c r="Q3109" s="242" t="str" cm="1">
        <f t="array" ref="Q3109">IF(AND(I3109&lt;&gt;0,I3109&lt;&gt;""),IF(G3109="","",IF(ISNUMBER(MATCH(SUBSTITUTE(G3109," ",""),SUBSTITUTE('Look Up Values'!$I$2:$I$10," ",""),0)),"","State error")),"")</f>
        <v/>
      </c>
      <c r="R3109" s="260" t="str">
        <f t="shared" si="97"/>
        <v/>
      </c>
    </row>
    <row r="3110" spans="1:18" ht="15.75">
      <c r="A3110" s="250">
        <v>3103</v>
      </c>
      <c r="B3110" s="198"/>
      <c r="C3110" s="25"/>
      <c r="D3110" s="25"/>
      <c r="E3110" s="25"/>
      <c r="F3110" s="25"/>
      <c r="G3110" s="26"/>
      <c r="H3110" s="27"/>
      <c r="I3110" s="28"/>
      <c r="J3110" s="430"/>
      <c r="K3110" s="48"/>
      <c r="L3110" s="457" t="str">
        <f t="shared" si="96"/>
        <v/>
      </c>
      <c r="M3110" s="245" cm="1">
        <f t="array" ref="M3110">SUMPRODUCT(--(N3110:Q3110&lt;&gt;"")) + IF(TRIM(R3110)="",0,LEN(R3110)-LEN(SUBSTITUTE(R3110,",",""))+1)</f>
        <v>0</v>
      </c>
      <c r="N3110" s="242" t="str">
        <f>IF(AND(I3110&lt;&gt;0,I3110&lt;&gt;""),IF(TRIM(SUBSTITUTE(B3110,CHAR(160),""))="","",IF(ISNUMBER(MATCH(TRIM(SUBSTITUTE(B3110,CHAR(160),"")),'Look Up Values'!$B$2:$B$500,0)),"","Origin error")),"")</f>
        <v/>
      </c>
      <c r="O3110" s="242" t="str">
        <f>IF(AND(I3110&lt;&gt;0,I3110&lt;&gt;""),IF(C3110="","",IF(AND(ISNUMBER(--LEFT(C3110,FIND(" ",C3110&amp;" ")-1)),OR(LEN(LEFT(C3110,FIND(" ",C3110&amp;" ")-1))=6,LEN(LEFT(C3110,FIND(" ",C3110&amp;" ")-1))=7),OR(ISNUMBER(MATCH(LEFT(C3110,FIND(" ",C3110&amp;" ")-1),'Look Up Values'!$G$2:$G$1000,0)),ISNUMBER(MATCH(LEFT(C3110,FIND(" ",C3110&amp;" ")-1),'Look Up Values'!$AE$2:$AE$2000,0)))),"","EWC error")),"")</f>
        <v/>
      </c>
      <c r="P3110" s="242" t="str" cm="1">
        <f t="array" ref="P3110">IF(AND(I3110&lt;&gt;0,I3110&lt;&gt;""),IF(D3110="","",IF(ISNUMBER(MATCH(SUBSTITUTE(D3110," ",""),SUBSTITUTE('Look Up Values'!$S$2:$S$120," ",""),0)),"","D&amp;R error")),"")</f>
        <v/>
      </c>
      <c r="Q3110" s="242" t="str" cm="1">
        <f t="array" ref="Q3110">IF(AND(I3110&lt;&gt;0,I3110&lt;&gt;""),IF(G3110="","",IF(ISNUMBER(MATCH(SUBSTITUTE(G3110," ",""),SUBSTITUTE('Look Up Values'!$I$2:$I$10," ",""),0)),"","State error")),"")</f>
        <v/>
      </c>
      <c r="R3110" s="260" t="str">
        <f t="shared" si="97"/>
        <v/>
      </c>
    </row>
    <row r="3111" spans="1:18" ht="15.75">
      <c r="A3111" s="250">
        <v>3104</v>
      </c>
      <c r="B3111" s="198"/>
      <c r="C3111" s="25"/>
      <c r="D3111" s="25"/>
      <c r="E3111" s="25"/>
      <c r="F3111" s="25"/>
      <c r="G3111" s="26"/>
      <c r="H3111" s="27"/>
      <c r="I3111" s="28"/>
      <c r="J3111" s="430"/>
      <c r="K3111" s="48"/>
      <c r="L3111" s="457" t="str">
        <f t="shared" si="96"/>
        <v/>
      </c>
      <c r="M3111" s="245" cm="1">
        <f t="array" ref="M3111">SUMPRODUCT(--(N3111:Q3111&lt;&gt;"")) + IF(TRIM(R3111)="",0,LEN(R3111)-LEN(SUBSTITUTE(R3111,",",""))+1)</f>
        <v>0</v>
      </c>
      <c r="N3111" s="242" t="str">
        <f>IF(AND(I3111&lt;&gt;0,I3111&lt;&gt;""),IF(TRIM(SUBSTITUTE(B3111,CHAR(160),""))="","",IF(ISNUMBER(MATCH(TRIM(SUBSTITUTE(B3111,CHAR(160),"")),'Look Up Values'!$B$2:$B$500,0)),"","Origin error")),"")</f>
        <v/>
      </c>
      <c r="O3111" s="242" t="str">
        <f>IF(AND(I3111&lt;&gt;0,I3111&lt;&gt;""),IF(C3111="","",IF(AND(ISNUMBER(--LEFT(C3111,FIND(" ",C3111&amp;" ")-1)),OR(LEN(LEFT(C3111,FIND(" ",C3111&amp;" ")-1))=6,LEN(LEFT(C3111,FIND(" ",C3111&amp;" ")-1))=7),OR(ISNUMBER(MATCH(LEFT(C3111,FIND(" ",C3111&amp;" ")-1),'Look Up Values'!$G$2:$G$1000,0)),ISNUMBER(MATCH(LEFT(C3111,FIND(" ",C3111&amp;" ")-1),'Look Up Values'!$AE$2:$AE$2000,0)))),"","EWC error")),"")</f>
        <v/>
      </c>
      <c r="P3111" s="242" t="str" cm="1">
        <f t="array" ref="P3111">IF(AND(I3111&lt;&gt;0,I3111&lt;&gt;""),IF(D3111="","",IF(ISNUMBER(MATCH(SUBSTITUTE(D3111," ",""),SUBSTITUTE('Look Up Values'!$S$2:$S$120," ",""),0)),"","D&amp;R error")),"")</f>
        <v/>
      </c>
      <c r="Q3111" s="242" t="str" cm="1">
        <f t="array" ref="Q3111">IF(AND(I3111&lt;&gt;0,I3111&lt;&gt;""),IF(G3111="","",IF(ISNUMBER(MATCH(SUBSTITUTE(G3111," ",""),SUBSTITUTE('Look Up Values'!$I$2:$I$10," ",""),0)),"","State error")),"")</f>
        <v/>
      </c>
      <c r="R3111" s="260" t="str">
        <f t="shared" si="97"/>
        <v/>
      </c>
    </row>
    <row r="3112" spans="1:18" ht="15.75">
      <c r="A3112" s="250">
        <v>3105</v>
      </c>
      <c r="B3112" s="198"/>
      <c r="C3112" s="25"/>
      <c r="D3112" s="25"/>
      <c r="E3112" s="25"/>
      <c r="F3112" s="25"/>
      <c r="G3112" s="26"/>
      <c r="H3112" s="27"/>
      <c r="I3112" s="28"/>
      <c r="J3112" s="430"/>
      <c r="K3112" s="48"/>
      <c r="L3112" s="457" t="str">
        <f t="shared" si="96"/>
        <v/>
      </c>
      <c r="M3112" s="245" cm="1">
        <f t="array" ref="M3112">SUMPRODUCT(--(N3112:Q3112&lt;&gt;"")) + IF(TRIM(R3112)="",0,LEN(R3112)-LEN(SUBSTITUTE(R3112,",",""))+1)</f>
        <v>0</v>
      </c>
      <c r="N3112" s="242" t="str">
        <f>IF(AND(I3112&lt;&gt;0,I3112&lt;&gt;""),IF(TRIM(SUBSTITUTE(B3112,CHAR(160),""))="","",IF(ISNUMBER(MATCH(TRIM(SUBSTITUTE(B3112,CHAR(160),"")),'Look Up Values'!$B$2:$B$500,0)),"","Origin error")),"")</f>
        <v/>
      </c>
      <c r="O3112" s="242" t="str">
        <f>IF(AND(I3112&lt;&gt;0,I3112&lt;&gt;""),IF(C3112="","",IF(AND(ISNUMBER(--LEFT(C3112,FIND(" ",C3112&amp;" ")-1)),OR(LEN(LEFT(C3112,FIND(" ",C3112&amp;" ")-1))=6,LEN(LEFT(C3112,FIND(" ",C3112&amp;" ")-1))=7),OR(ISNUMBER(MATCH(LEFT(C3112,FIND(" ",C3112&amp;" ")-1),'Look Up Values'!$G$2:$G$1000,0)),ISNUMBER(MATCH(LEFT(C3112,FIND(" ",C3112&amp;" ")-1),'Look Up Values'!$AE$2:$AE$2000,0)))),"","EWC error")),"")</f>
        <v/>
      </c>
      <c r="P3112" s="242" t="str" cm="1">
        <f t="array" ref="P3112">IF(AND(I3112&lt;&gt;0,I3112&lt;&gt;""),IF(D3112="","",IF(ISNUMBER(MATCH(SUBSTITUTE(D3112," ",""),SUBSTITUTE('Look Up Values'!$S$2:$S$120," ",""),0)),"","D&amp;R error")),"")</f>
        <v/>
      </c>
      <c r="Q3112" s="242" t="str" cm="1">
        <f t="array" ref="Q3112">IF(AND(I3112&lt;&gt;0,I3112&lt;&gt;""),IF(G3112="","",IF(ISNUMBER(MATCH(SUBSTITUTE(G3112," ",""),SUBSTITUTE('Look Up Values'!$I$2:$I$10," ",""),0)),"","State error")),"")</f>
        <v/>
      </c>
      <c r="R3112" s="260" t="str">
        <f t="shared" si="97"/>
        <v/>
      </c>
    </row>
    <row r="3113" spans="1:18" ht="15.75">
      <c r="A3113" s="250">
        <v>3106</v>
      </c>
      <c r="B3113" s="198"/>
      <c r="C3113" s="25"/>
      <c r="D3113" s="25"/>
      <c r="E3113" s="25"/>
      <c r="F3113" s="25"/>
      <c r="G3113" s="26"/>
      <c r="H3113" s="27"/>
      <c r="I3113" s="28"/>
      <c r="J3113" s="430"/>
      <c r="K3113" s="48"/>
      <c r="L3113" s="457" t="str">
        <f t="shared" si="96"/>
        <v/>
      </c>
      <c r="M3113" s="245" cm="1">
        <f t="array" ref="M3113">SUMPRODUCT(--(N3113:Q3113&lt;&gt;"")) + IF(TRIM(R3113)="",0,LEN(R3113)-LEN(SUBSTITUTE(R3113,",",""))+1)</f>
        <v>0</v>
      </c>
      <c r="N3113" s="242" t="str">
        <f>IF(AND(I3113&lt;&gt;0,I3113&lt;&gt;""),IF(TRIM(SUBSTITUTE(B3113,CHAR(160),""))="","",IF(ISNUMBER(MATCH(TRIM(SUBSTITUTE(B3113,CHAR(160),"")),'Look Up Values'!$B$2:$B$500,0)),"","Origin error")),"")</f>
        <v/>
      </c>
      <c r="O3113" s="242" t="str">
        <f>IF(AND(I3113&lt;&gt;0,I3113&lt;&gt;""),IF(C3113="","",IF(AND(ISNUMBER(--LEFT(C3113,FIND(" ",C3113&amp;" ")-1)),OR(LEN(LEFT(C3113,FIND(" ",C3113&amp;" ")-1))=6,LEN(LEFT(C3113,FIND(" ",C3113&amp;" ")-1))=7),OR(ISNUMBER(MATCH(LEFT(C3113,FIND(" ",C3113&amp;" ")-1),'Look Up Values'!$G$2:$G$1000,0)),ISNUMBER(MATCH(LEFT(C3113,FIND(" ",C3113&amp;" ")-1),'Look Up Values'!$AE$2:$AE$2000,0)))),"","EWC error")),"")</f>
        <v/>
      </c>
      <c r="P3113" s="242" t="str" cm="1">
        <f t="array" ref="P3113">IF(AND(I3113&lt;&gt;0,I3113&lt;&gt;""),IF(D3113="","",IF(ISNUMBER(MATCH(SUBSTITUTE(D3113," ",""),SUBSTITUTE('Look Up Values'!$S$2:$S$120," ",""),0)),"","D&amp;R error")),"")</f>
        <v/>
      </c>
      <c r="Q3113" s="242" t="str" cm="1">
        <f t="array" ref="Q3113">IF(AND(I3113&lt;&gt;0,I3113&lt;&gt;""),IF(G3113="","",IF(ISNUMBER(MATCH(SUBSTITUTE(G3113," ",""),SUBSTITUTE('Look Up Values'!$I$2:$I$10," ",""),0)),"","State error")),"")</f>
        <v/>
      </c>
      <c r="R3113" s="260" t="str">
        <f t="shared" si="97"/>
        <v/>
      </c>
    </row>
    <row r="3114" spans="1:18" ht="15.75">
      <c r="A3114" s="250">
        <v>3107</v>
      </c>
      <c r="B3114" s="198"/>
      <c r="C3114" s="25"/>
      <c r="D3114" s="25"/>
      <c r="E3114" s="25"/>
      <c r="F3114" s="25"/>
      <c r="G3114" s="26"/>
      <c r="H3114" s="27"/>
      <c r="I3114" s="28"/>
      <c r="J3114" s="430"/>
      <c r="K3114" s="48"/>
      <c r="L3114" s="457" t="str">
        <f t="shared" si="96"/>
        <v/>
      </c>
      <c r="M3114" s="245" cm="1">
        <f t="array" ref="M3114">SUMPRODUCT(--(N3114:Q3114&lt;&gt;"")) + IF(TRIM(R3114)="",0,LEN(R3114)-LEN(SUBSTITUTE(R3114,",",""))+1)</f>
        <v>0</v>
      </c>
      <c r="N3114" s="242" t="str">
        <f>IF(AND(I3114&lt;&gt;0,I3114&lt;&gt;""),IF(TRIM(SUBSTITUTE(B3114,CHAR(160),""))="","",IF(ISNUMBER(MATCH(TRIM(SUBSTITUTE(B3114,CHAR(160),"")),'Look Up Values'!$B$2:$B$500,0)),"","Origin error")),"")</f>
        <v/>
      </c>
      <c r="O3114" s="242" t="str">
        <f>IF(AND(I3114&lt;&gt;0,I3114&lt;&gt;""),IF(C3114="","",IF(AND(ISNUMBER(--LEFT(C3114,FIND(" ",C3114&amp;" ")-1)),OR(LEN(LEFT(C3114,FIND(" ",C3114&amp;" ")-1))=6,LEN(LEFT(C3114,FIND(" ",C3114&amp;" ")-1))=7),OR(ISNUMBER(MATCH(LEFT(C3114,FIND(" ",C3114&amp;" ")-1),'Look Up Values'!$G$2:$G$1000,0)),ISNUMBER(MATCH(LEFT(C3114,FIND(" ",C3114&amp;" ")-1),'Look Up Values'!$AE$2:$AE$2000,0)))),"","EWC error")),"")</f>
        <v/>
      </c>
      <c r="P3114" s="242" t="str" cm="1">
        <f t="array" ref="P3114">IF(AND(I3114&lt;&gt;0,I3114&lt;&gt;""),IF(D3114="","",IF(ISNUMBER(MATCH(SUBSTITUTE(D3114," ",""),SUBSTITUTE('Look Up Values'!$S$2:$S$120," ",""),0)),"","D&amp;R error")),"")</f>
        <v/>
      </c>
      <c r="Q3114" s="242" t="str" cm="1">
        <f t="array" ref="Q3114">IF(AND(I3114&lt;&gt;0,I3114&lt;&gt;""),IF(G3114="","",IF(ISNUMBER(MATCH(SUBSTITUTE(G3114," ",""),SUBSTITUTE('Look Up Values'!$I$2:$I$10," ",""),0)),"","State error")),"")</f>
        <v/>
      </c>
      <c r="R3114" s="260" t="str">
        <f t="shared" si="97"/>
        <v/>
      </c>
    </row>
    <row r="3115" spans="1:18" ht="15.75">
      <c r="A3115" s="250">
        <v>3108</v>
      </c>
      <c r="B3115" s="198"/>
      <c r="C3115" s="25"/>
      <c r="D3115" s="25"/>
      <c r="E3115" s="25"/>
      <c r="F3115" s="25"/>
      <c r="G3115" s="26"/>
      <c r="H3115" s="27"/>
      <c r="I3115" s="28"/>
      <c r="J3115" s="430"/>
      <c r="K3115" s="48"/>
      <c r="L3115" s="457" t="str">
        <f t="shared" si="96"/>
        <v/>
      </c>
      <c r="M3115" s="245" cm="1">
        <f t="array" ref="M3115">SUMPRODUCT(--(N3115:Q3115&lt;&gt;"")) + IF(TRIM(R3115)="",0,LEN(R3115)-LEN(SUBSTITUTE(R3115,",",""))+1)</f>
        <v>0</v>
      </c>
      <c r="N3115" s="242" t="str">
        <f>IF(AND(I3115&lt;&gt;0,I3115&lt;&gt;""),IF(TRIM(SUBSTITUTE(B3115,CHAR(160),""))="","",IF(ISNUMBER(MATCH(TRIM(SUBSTITUTE(B3115,CHAR(160),"")),'Look Up Values'!$B$2:$B$500,0)),"","Origin error")),"")</f>
        <v/>
      </c>
      <c r="O3115" s="242" t="str">
        <f>IF(AND(I3115&lt;&gt;0,I3115&lt;&gt;""),IF(C3115="","",IF(AND(ISNUMBER(--LEFT(C3115,FIND(" ",C3115&amp;" ")-1)),OR(LEN(LEFT(C3115,FIND(" ",C3115&amp;" ")-1))=6,LEN(LEFT(C3115,FIND(" ",C3115&amp;" ")-1))=7),OR(ISNUMBER(MATCH(LEFT(C3115,FIND(" ",C3115&amp;" ")-1),'Look Up Values'!$G$2:$G$1000,0)),ISNUMBER(MATCH(LEFT(C3115,FIND(" ",C3115&amp;" ")-1),'Look Up Values'!$AE$2:$AE$2000,0)))),"","EWC error")),"")</f>
        <v/>
      </c>
      <c r="P3115" s="242" t="str" cm="1">
        <f t="array" ref="P3115">IF(AND(I3115&lt;&gt;0,I3115&lt;&gt;""),IF(D3115="","",IF(ISNUMBER(MATCH(SUBSTITUTE(D3115," ",""),SUBSTITUTE('Look Up Values'!$S$2:$S$120," ",""),0)),"","D&amp;R error")),"")</f>
        <v/>
      </c>
      <c r="Q3115" s="242" t="str" cm="1">
        <f t="array" ref="Q3115">IF(AND(I3115&lt;&gt;0,I3115&lt;&gt;""),IF(G3115="","",IF(ISNUMBER(MATCH(SUBSTITUTE(G3115," ",""),SUBSTITUTE('Look Up Values'!$I$2:$I$10," ",""),0)),"","State error")),"")</f>
        <v/>
      </c>
      <c r="R3115" s="260" t="str">
        <f t="shared" si="97"/>
        <v/>
      </c>
    </row>
    <row r="3116" spans="1:18" ht="15.75">
      <c r="A3116" s="250">
        <v>3109</v>
      </c>
      <c r="B3116" s="198"/>
      <c r="C3116" s="25"/>
      <c r="D3116" s="25"/>
      <c r="E3116" s="25"/>
      <c r="F3116" s="25"/>
      <c r="G3116" s="26"/>
      <c r="H3116" s="27"/>
      <c r="I3116" s="28"/>
      <c r="J3116" s="430"/>
      <c r="K3116" s="48"/>
      <c r="L3116" s="457" t="str">
        <f t="shared" si="96"/>
        <v/>
      </c>
      <c r="M3116" s="245" cm="1">
        <f t="array" ref="M3116">SUMPRODUCT(--(N3116:Q3116&lt;&gt;"")) + IF(TRIM(R3116)="",0,LEN(R3116)-LEN(SUBSTITUTE(R3116,",",""))+1)</f>
        <v>0</v>
      </c>
      <c r="N3116" s="242" t="str">
        <f>IF(AND(I3116&lt;&gt;0,I3116&lt;&gt;""),IF(TRIM(SUBSTITUTE(B3116,CHAR(160),""))="","",IF(ISNUMBER(MATCH(TRIM(SUBSTITUTE(B3116,CHAR(160),"")),'Look Up Values'!$B$2:$B$500,0)),"","Origin error")),"")</f>
        <v/>
      </c>
      <c r="O3116" s="242" t="str">
        <f>IF(AND(I3116&lt;&gt;0,I3116&lt;&gt;""),IF(C3116="","",IF(AND(ISNUMBER(--LEFT(C3116,FIND(" ",C3116&amp;" ")-1)),OR(LEN(LEFT(C3116,FIND(" ",C3116&amp;" ")-1))=6,LEN(LEFT(C3116,FIND(" ",C3116&amp;" ")-1))=7),OR(ISNUMBER(MATCH(LEFT(C3116,FIND(" ",C3116&amp;" ")-1),'Look Up Values'!$G$2:$G$1000,0)),ISNUMBER(MATCH(LEFT(C3116,FIND(" ",C3116&amp;" ")-1),'Look Up Values'!$AE$2:$AE$2000,0)))),"","EWC error")),"")</f>
        <v/>
      </c>
      <c r="P3116" s="242" t="str" cm="1">
        <f t="array" ref="P3116">IF(AND(I3116&lt;&gt;0,I3116&lt;&gt;""),IF(D3116="","",IF(ISNUMBER(MATCH(SUBSTITUTE(D3116," ",""),SUBSTITUTE('Look Up Values'!$S$2:$S$120," ",""),0)),"","D&amp;R error")),"")</f>
        <v/>
      </c>
      <c r="Q3116" s="242" t="str" cm="1">
        <f t="array" ref="Q3116">IF(AND(I3116&lt;&gt;0,I3116&lt;&gt;""),IF(G3116="","",IF(ISNUMBER(MATCH(SUBSTITUTE(G3116," ",""),SUBSTITUTE('Look Up Values'!$I$2:$I$10," ",""),0)),"","State error")),"")</f>
        <v/>
      </c>
      <c r="R3116" s="260" t="str">
        <f t="shared" si="97"/>
        <v/>
      </c>
    </row>
    <row r="3117" spans="1:18" ht="15.75">
      <c r="A3117" s="250">
        <v>3110</v>
      </c>
      <c r="B3117" s="198"/>
      <c r="C3117" s="25"/>
      <c r="D3117" s="25"/>
      <c r="E3117" s="25"/>
      <c r="F3117" s="25"/>
      <c r="G3117" s="26"/>
      <c r="H3117" s="27"/>
      <c r="I3117" s="28"/>
      <c r="J3117" s="430"/>
      <c r="K3117" s="48"/>
      <c r="L3117" s="457" t="str">
        <f t="shared" si="96"/>
        <v/>
      </c>
      <c r="M3117" s="245" cm="1">
        <f t="array" ref="M3117">SUMPRODUCT(--(N3117:Q3117&lt;&gt;"")) + IF(TRIM(R3117)="",0,LEN(R3117)-LEN(SUBSTITUTE(R3117,",",""))+1)</f>
        <v>0</v>
      </c>
      <c r="N3117" s="242" t="str">
        <f>IF(AND(I3117&lt;&gt;0,I3117&lt;&gt;""),IF(TRIM(SUBSTITUTE(B3117,CHAR(160),""))="","",IF(ISNUMBER(MATCH(TRIM(SUBSTITUTE(B3117,CHAR(160),"")),'Look Up Values'!$B$2:$B$500,0)),"","Origin error")),"")</f>
        <v/>
      </c>
      <c r="O3117" s="242" t="str">
        <f>IF(AND(I3117&lt;&gt;0,I3117&lt;&gt;""),IF(C3117="","",IF(AND(ISNUMBER(--LEFT(C3117,FIND(" ",C3117&amp;" ")-1)),OR(LEN(LEFT(C3117,FIND(" ",C3117&amp;" ")-1))=6,LEN(LEFT(C3117,FIND(" ",C3117&amp;" ")-1))=7),OR(ISNUMBER(MATCH(LEFT(C3117,FIND(" ",C3117&amp;" ")-1),'Look Up Values'!$G$2:$G$1000,0)),ISNUMBER(MATCH(LEFT(C3117,FIND(" ",C3117&amp;" ")-1),'Look Up Values'!$AE$2:$AE$2000,0)))),"","EWC error")),"")</f>
        <v/>
      </c>
      <c r="P3117" s="242" t="str" cm="1">
        <f t="array" ref="P3117">IF(AND(I3117&lt;&gt;0,I3117&lt;&gt;""),IF(D3117="","",IF(ISNUMBER(MATCH(SUBSTITUTE(D3117," ",""),SUBSTITUTE('Look Up Values'!$S$2:$S$120," ",""),0)),"","D&amp;R error")),"")</f>
        <v/>
      </c>
      <c r="Q3117" s="242" t="str" cm="1">
        <f t="array" ref="Q3117">IF(AND(I3117&lt;&gt;0,I3117&lt;&gt;""),IF(G3117="","",IF(ISNUMBER(MATCH(SUBSTITUTE(G3117," ",""),SUBSTITUTE('Look Up Values'!$I$2:$I$10," ",""),0)),"","State error")),"")</f>
        <v/>
      </c>
      <c r="R3117" s="260" t="str">
        <f t="shared" si="97"/>
        <v/>
      </c>
    </row>
    <row r="3118" spans="1:18" ht="15.75">
      <c r="A3118" s="250">
        <v>3111</v>
      </c>
      <c r="B3118" s="198"/>
      <c r="C3118" s="25"/>
      <c r="D3118" s="25"/>
      <c r="E3118" s="25"/>
      <c r="F3118" s="25"/>
      <c r="G3118" s="26"/>
      <c r="H3118" s="27"/>
      <c r="I3118" s="28"/>
      <c r="J3118" s="430"/>
      <c r="K3118" s="48"/>
      <c r="L3118" s="457" t="str">
        <f t="shared" si="96"/>
        <v/>
      </c>
      <c r="M3118" s="245" cm="1">
        <f t="array" ref="M3118">SUMPRODUCT(--(N3118:Q3118&lt;&gt;"")) + IF(TRIM(R3118)="",0,LEN(R3118)-LEN(SUBSTITUTE(R3118,",",""))+1)</f>
        <v>0</v>
      </c>
      <c r="N3118" s="242" t="str">
        <f>IF(AND(I3118&lt;&gt;0,I3118&lt;&gt;""),IF(TRIM(SUBSTITUTE(B3118,CHAR(160),""))="","",IF(ISNUMBER(MATCH(TRIM(SUBSTITUTE(B3118,CHAR(160),"")),'Look Up Values'!$B$2:$B$500,0)),"","Origin error")),"")</f>
        <v/>
      </c>
      <c r="O3118" s="242" t="str">
        <f>IF(AND(I3118&lt;&gt;0,I3118&lt;&gt;""),IF(C3118="","",IF(AND(ISNUMBER(--LEFT(C3118,FIND(" ",C3118&amp;" ")-1)),OR(LEN(LEFT(C3118,FIND(" ",C3118&amp;" ")-1))=6,LEN(LEFT(C3118,FIND(" ",C3118&amp;" ")-1))=7),OR(ISNUMBER(MATCH(LEFT(C3118,FIND(" ",C3118&amp;" ")-1),'Look Up Values'!$G$2:$G$1000,0)),ISNUMBER(MATCH(LEFT(C3118,FIND(" ",C3118&amp;" ")-1),'Look Up Values'!$AE$2:$AE$2000,0)))),"","EWC error")),"")</f>
        <v/>
      </c>
      <c r="P3118" s="242" t="str" cm="1">
        <f t="array" ref="P3118">IF(AND(I3118&lt;&gt;0,I3118&lt;&gt;""),IF(D3118="","",IF(ISNUMBER(MATCH(SUBSTITUTE(D3118," ",""),SUBSTITUTE('Look Up Values'!$S$2:$S$120," ",""),0)),"","D&amp;R error")),"")</f>
        <v/>
      </c>
      <c r="Q3118" s="242" t="str" cm="1">
        <f t="array" ref="Q3118">IF(AND(I3118&lt;&gt;0,I3118&lt;&gt;""),IF(G3118="","",IF(ISNUMBER(MATCH(SUBSTITUTE(G3118," ",""),SUBSTITUTE('Look Up Values'!$I$2:$I$10," ",""),0)),"","State error")),"")</f>
        <v/>
      </c>
      <c r="R3118" s="260" t="str">
        <f t="shared" si="97"/>
        <v/>
      </c>
    </row>
    <row r="3119" spans="1:18" ht="15.75">
      <c r="A3119" s="250">
        <v>3112</v>
      </c>
      <c r="B3119" s="198"/>
      <c r="C3119" s="25"/>
      <c r="D3119" s="25"/>
      <c r="E3119" s="25"/>
      <c r="F3119" s="25"/>
      <c r="G3119" s="26"/>
      <c r="H3119" s="27"/>
      <c r="I3119" s="28"/>
      <c r="J3119" s="430"/>
      <c r="K3119" s="48"/>
      <c r="L3119" s="457" t="str">
        <f t="shared" si="96"/>
        <v/>
      </c>
      <c r="M3119" s="245" cm="1">
        <f t="array" ref="M3119">SUMPRODUCT(--(N3119:Q3119&lt;&gt;"")) + IF(TRIM(R3119)="",0,LEN(R3119)-LEN(SUBSTITUTE(R3119,",",""))+1)</f>
        <v>0</v>
      </c>
      <c r="N3119" s="242" t="str">
        <f>IF(AND(I3119&lt;&gt;0,I3119&lt;&gt;""),IF(TRIM(SUBSTITUTE(B3119,CHAR(160),""))="","",IF(ISNUMBER(MATCH(TRIM(SUBSTITUTE(B3119,CHAR(160),"")),'Look Up Values'!$B$2:$B$500,0)),"","Origin error")),"")</f>
        <v/>
      </c>
      <c r="O3119" s="242" t="str">
        <f>IF(AND(I3119&lt;&gt;0,I3119&lt;&gt;""),IF(C3119="","",IF(AND(ISNUMBER(--LEFT(C3119,FIND(" ",C3119&amp;" ")-1)),OR(LEN(LEFT(C3119,FIND(" ",C3119&amp;" ")-1))=6,LEN(LEFT(C3119,FIND(" ",C3119&amp;" ")-1))=7),OR(ISNUMBER(MATCH(LEFT(C3119,FIND(" ",C3119&amp;" ")-1),'Look Up Values'!$G$2:$G$1000,0)),ISNUMBER(MATCH(LEFT(C3119,FIND(" ",C3119&amp;" ")-1),'Look Up Values'!$AE$2:$AE$2000,0)))),"","EWC error")),"")</f>
        <v/>
      </c>
      <c r="P3119" s="242" t="str" cm="1">
        <f t="array" ref="P3119">IF(AND(I3119&lt;&gt;0,I3119&lt;&gt;""),IF(D3119="","",IF(ISNUMBER(MATCH(SUBSTITUTE(D3119," ",""),SUBSTITUTE('Look Up Values'!$S$2:$S$120," ",""),0)),"","D&amp;R error")),"")</f>
        <v/>
      </c>
      <c r="Q3119" s="242" t="str" cm="1">
        <f t="array" ref="Q3119">IF(AND(I3119&lt;&gt;0,I3119&lt;&gt;""),IF(G3119="","",IF(ISNUMBER(MATCH(SUBSTITUTE(G3119," ",""),SUBSTITUTE('Look Up Values'!$I$2:$I$10," ",""),0)),"","State error")),"")</f>
        <v/>
      </c>
      <c r="R3119" s="260" t="str">
        <f t="shared" si="97"/>
        <v/>
      </c>
    </row>
    <row r="3120" spans="1:18" ht="15.75">
      <c r="A3120" s="250">
        <v>3113</v>
      </c>
      <c r="B3120" s="198"/>
      <c r="C3120" s="25"/>
      <c r="D3120" s="25"/>
      <c r="E3120" s="25"/>
      <c r="F3120" s="25"/>
      <c r="G3120" s="26"/>
      <c r="H3120" s="27"/>
      <c r="I3120" s="28"/>
      <c r="J3120" s="430"/>
      <c r="K3120" s="48"/>
      <c r="L3120" s="457" t="str">
        <f t="shared" si="96"/>
        <v/>
      </c>
      <c r="M3120" s="245" cm="1">
        <f t="array" ref="M3120">SUMPRODUCT(--(N3120:Q3120&lt;&gt;"")) + IF(TRIM(R3120)="",0,LEN(R3120)-LEN(SUBSTITUTE(R3120,",",""))+1)</f>
        <v>0</v>
      </c>
      <c r="N3120" s="242" t="str">
        <f>IF(AND(I3120&lt;&gt;0,I3120&lt;&gt;""),IF(TRIM(SUBSTITUTE(B3120,CHAR(160),""))="","",IF(ISNUMBER(MATCH(TRIM(SUBSTITUTE(B3120,CHAR(160),"")),'Look Up Values'!$B$2:$B$500,0)),"","Origin error")),"")</f>
        <v/>
      </c>
      <c r="O3120" s="242" t="str">
        <f>IF(AND(I3120&lt;&gt;0,I3120&lt;&gt;""),IF(C3120="","",IF(AND(ISNUMBER(--LEFT(C3120,FIND(" ",C3120&amp;" ")-1)),OR(LEN(LEFT(C3120,FIND(" ",C3120&amp;" ")-1))=6,LEN(LEFT(C3120,FIND(" ",C3120&amp;" ")-1))=7),OR(ISNUMBER(MATCH(LEFT(C3120,FIND(" ",C3120&amp;" ")-1),'Look Up Values'!$G$2:$G$1000,0)),ISNUMBER(MATCH(LEFT(C3120,FIND(" ",C3120&amp;" ")-1),'Look Up Values'!$AE$2:$AE$2000,0)))),"","EWC error")),"")</f>
        <v/>
      </c>
      <c r="P3120" s="242" t="str" cm="1">
        <f t="array" ref="P3120">IF(AND(I3120&lt;&gt;0,I3120&lt;&gt;""),IF(D3120="","",IF(ISNUMBER(MATCH(SUBSTITUTE(D3120," ",""),SUBSTITUTE('Look Up Values'!$S$2:$S$120," ",""),0)),"","D&amp;R error")),"")</f>
        <v/>
      </c>
      <c r="Q3120" s="242" t="str" cm="1">
        <f t="array" ref="Q3120">IF(AND(I3120&lt;&gt;0,I3120&lt;&gt;""),IF(G3120="","",IF(ISNUMBER(MATCH(SUBSTITUTE(G3120," ",""),SUBSTITUTE('Look Up Values'!$I$2:$I$10," ",""),0)),"","State error")),"")</f>
        <v/>
      </c>
      <c r="R3120" s="260" t="str">
        <f t="shared" si="97"/>
        <v/>
      </c>
    </row>
    <row r="3121" spans="1:18" ht="15.75">
      <c r="A3121" s="250">
        <v>3114</v>
      </c>
      <c r="B3121" s="198"/>
      <c r="C3121" s="25"/>
      <c r="D3121" s="25"/>
      <c r="E3121" s="25"/>
      <c r="F3121" s="25"/>
      <c r="G3121" s="26"/>
      <c r="H3121" s="27"/>
      <c r="I3121" s="28"/>
      <c r="J3121" s="430"/>
      <c r="K3121" s="48"/>
      <c r="L3121" s="457" t="str">
        <f t="shared" si="96"/>
        <v/>
      </c>
      <c r="M3121" s="245" cm="1">
        <f t="array" ref="M3121">SUMPRODUCT(--(N3121:Q3121&lt;&gt;"")) + IF(TRIM(R3121)="",0,LEN(R3121)-LEN(SUBSTITUTE(R3121,",",""))+1)</f>
        <v>0</v>
      </c>
      <c r="N3121" s="242" t="str">
        <f>IF(AND(I3121&lt;&gt;0,I3121&lt;&gt;""),IF(TRIM(SUBSTITUTE(B3121,CHAR(160),""))="","",IF(ISNUMBER(MATCH(TRIM(SUBSTITUTE(B3121,CHAR(160),"")),'Look Up Values'!$B$2:$B$500,0)),"","Origin error")),"")</f>
        <v/>
      </c>
      <c r="O3121" s="242" t="str">
        <f>IF(AND(I3121&lt;&gt;0,I3121&lt;&gt;""),IF(C3121="","",IF(AND(ISNUMBER(--LEFT(C3121,FIND(" ",C3121&amp;" ")-1)),OR(LEN(LEFT(C3121,FIND(" ",C3121&amp;" ")-1))=6,LEN(LEFT(C3121,FIND(" ",C3121&amp;" ")-1))=7),OR(ISNUMBER(MATCH(LEFT(C3121,FIND(" ",C3121&amp;" ")-1),'Look Up Values'!$G$2:$G$1000,0)),ISNUMBER(MATCH(LEFT(C3121,FIND(" ",C3121&amp;" ")-1),'Look Up Values'!$AE$2:$AE$2000,0)))),"","EWC error")),"")</f>
        <v/>
      </c>
      <c r="P3121" s="242" t="str" cm="1">
        <f t="array" ref="P3121">IF(AND(I3121&lt;&gt;0,I3121&lt;&gt;""),IF(D3121="","",IF(ISNUMBER(MATCH(SUBSTITUTE(D3121," ",""),SUBSTITUTE('Look Up Values'!$S$2:$S$120," ",""),0)),"","D&amp;R error")),"")</f>
        <v/>
      </c>
      <c r="Q3121" s="242" t="str" cm="1">
        <f t="array" ref="Q3121">IF(AND(I3121&lt;&gt;0,I3121&lt;&gt;""),IF(G3121="","",IF(ISNUMBER(MATCH(SUBSTITUTE(G3121," ",""),SUBSTITUTE('Look Up Values'!$I$2:$I$10," ",""),0)),"","State error")),"")</f>
        <v/>
      </c>
      <c r="R3121" s="260" t="str">
        <f t="shared" si="97"/>
        <v/>
      </c>
    </row>
    <row r="3122" spans="1:18" ht="15.75">
      <c r="A3122" s="250">
        <v>3115</v>
      </c>
      <c r="B3122" s="198"/>
      <c r="C3122" s="25"/>
      <c r="D3122" s="25"/>
      <c r="E3122" s="25"/>
      <c r="F3122" s="25"/>
      <c r="G3122" s="26"/>
      <c r="H3122" s="27"/>
      <c r="I3122" s="28"/>
      <c r="J3122" s="430"/>
      <c r="K3122" s="48"/>
      <c r="L3122" s="457" t="str">
        <f t="shared" si="96"/>
        <v/>
      </c>
      <c r="M3122" s="245" cm="1">
        <f t="array" ref="M3122">SUMPRODUCT(--(N3122:Q3122&lt;&gt;"")) + IF(TRIM(R3122)="",0,LEN(R3122)-LEN(SUBSTITUTE(R3122,",",""))+1)</f>
        <v>0</v>
      </c>
      <c r="N3122" s="242" t="str">
        <f>IF(AND(I3122&lt;&gt;0,I3122&lt;&gt;""),IF(TRIM(SUBSTITUTE(B3122,CHAR(160),""))="","",IF(ISNUMBER(MATCH(TRIM(SUBSTITUTE(B3122,CHAR(160),"")),'Look Up Values'!$B$2:$B$500,0)),"","Origin error")),"")</f>
        <v/>
      </c>
      <c r="O3122" s="242" t="str">
        <f>IF(AND(I3122&lt;&gt;0,I3122&lt;&gt;""),IF(C3122="","",IF(AND(ISNUMBER(--LEFT(C3122,FIND(" ",C3122&amp;" ")-1)),OR(LEN(LEFT(C3122,FIND(" ",C3122&amp;" ")-1))=6,LEN(LEFT(C3122,FIND(" ",C3122&amp;" ")-1))=7),OR(ISNUMBER(MATCH(LEFT(C3122,FIND(" ",C3122&amp;" ")-1),'Look Up Values'!$G$2:$G$1000,0)),ISNUMBER(MATCH(LEFT(C3122,FIND(" ",C3122&amp;" ")-1),'Look Up Values'!$AE$2:$AE$2000,0)))),"","EWC error")),"")</f>
        <v/>
      </c>
      <c r="P3122" s="242" t="str" cm="1">
        <f t="array" ref="P3122">IF(AND(I3122&lt;&gt;0,I3122&lt;&gt;""),IF(D3122="","",IF(ISNUMBER(MATCH(SUBSTITUTE(D3122," ",""),SUBSTITUTE('Look Up Values'!$S$2:$S$120," ",""),0)),"","D&amp;R error")),"")</f>
        <v/>
      </c>
      <c r="Q3122" s="242" t="str" cm="1">
        <f t="array" ref="Q3122">IF(AND(I3122&lt;&gt;0,I3122&lt;&gt;""),IF(G3122="","",IF(ISNUMBER(MATCH(SUBSTITUTE(G3122," ",""),SUBSTITUTE('Look Up Values'!$I$2:$I$10," ",""),0)),"","State error")),"")</f>
        <v/>
      </c>
      <c r="R3122" s="260" t="str">
        <f t="shared" si="97"/>
        <v/>
      </c>
    </row>
    <row r="3123" spans="1:18" ht="15.75">
      <c r="A3123" s="250">
        <v>3116</v>
      </c>
      <c r="B3123" s="198"/>
      <c r="C3123" s="25"/>
      <c r="D3123" s="25"/>
      <c r="E3123" s="25"/>
      <c r="F3123" s="25"/>
      <c r="G3123" s="26"/>
      <c r="H3123" s="27"/>
      <c r="I3123" s="28"/>
      <c r="J3123" s="430"/>
      <c r="K3123" s="48"/>
      <c r="L3123" s="457" t="str">
        <f t="shared" si="96"/>
        <v/>
      </c>
      <c r="M3123" s="245" cm="1">
        <f t="array" ref="M3123">SUMPRODUCT(--(N3123:Q3123&lt;&gt;"")) + IF(TRIM(R3123)="",0,LEN(R3123)-LEN(SUBSTITUTE(R3123,",",""))+1)</f>
        <v>0</v>
      </c>
      <c r="N3123" s="242" t="str">
        <f>IF(AND(I3123&lt;&gt;0,I3123&lt;&gt;""),IF(TRIM(SUBSTITUTE(B3123,CHAR(160),""))="","",IF(ISNUMBER(MATCH(TRIM(SUBSTITUTE(B3123,CHAR(160),"")),'Look Up Values'!$B$2:$B$500,0)),"","Origin error")),"")</f>
        <v/>
      </c>
      <c r="O3123" s="242" t="str">
        <f>IF(AND(I3123&lt;&gt;0,I3123&lt;&gt;""),IF(C3123="","",IF(AND(ISNUMBER(--LEFT(C3123,FIND(" ",C3123&amp;" ")-1)),OR(LEN(LEFT(C3123,FIND(" ",C3123&amp;" ")-1))=6,LEN(LEFT(C3123,FIND(" ",C3123&amp;" ")-1))=7),OR(ISNUMBER(MATCH(LEFT(C3123,FIND(" ",C3123&amp;" ")-1),'Look Up Values'!$G$2:$G$1000,0)),ISNUMBER(MATCH(LEFT(C3123,FIND(" ",C3123&amp;" ")-1),'Look Up Values'!$AE$2:$AE$2000,0)))),"","EWC error")),"")</f>
        <v/>
      </c>
      <c r="P3123" s="242" t="str" cm="1">
        <f t="array" ref="P3123">IF(AND(I3123&lt;&gt;0,I3123&lt;&gt;""),IF(D3123="","",IF(ISNUMBER(MATCH(SUBSTITUTE(D3123," ",""),SUBSTITUTE('Look Up Values'!$S$2:$S$120," ",""),0)),"","D&amp;R error")),"")</f>
        <v/>
      </c>
      <c r="Q3123" s="242" t="str" cm="1">
        <f t="array" ref="Q3123">IF(AND(I3123&lt;&gt;0,I3123&lt;&gt;""),IF(G3123="","",IF(ISNUMBER(MATCH(SUBSTITUTE(G3123," ",""),SUBSTITUTE('Look Up Values'!$I$2:$I$10," ",""),0)),"","State error")),"")</f>
        <v/>
      </c>
      <c r="R3123" s="260" t="str">
        <f t="shared" si="97"/>
        <v/>
      </c>
    </row>
    <row r="3124" spans="1:18" ht="15.75">
      <c r="A3124" s="250">
        <v>3117</v>
      </c>
      <c r="B3124" s="198"/>
      <c r="C3124" s="25"/>
      <c r="D3124" s="25"/>
      <c r="E3124" s="25"/>
      <c r="F3124" s="25"/>
      <c r="G3124" s="26"/>
      <c r="H3124" s="27"/>
      <c r="I3124" s="28"/>
      <c r="J3124" s="430"/>
      <c r="K3124" s="48"/>
      <c r="L3124" s="457" t="str">
        <f t="shared" si="96"/>
        <v/>
      </c>
      <c r="M3124" s="245" cm="1">
        <f t="array" ref="M3124">SUMPRODUCT(--(N3124:Q3124&lt;&gt;"")) + IF(TRIM(R3124)="",0,LEN(R3124)-LEN(SUBSTITUTE(R3124,",",""))+1)</f>
        <v>0</v>
      </c>
      <c r="N3124" s="242" t="str">
        <f>IF(AND(I3124&lt;&gt;0,I3124&lt;&gt;""),IF(TRIM(SUBSTITUTE(B3124,CHAR(160),""))="","",IF(ISNUMBER(MATCH(TRIM(SUBSTITUTE(B3124,CHAR(160),"")),'Look Up Values'!$B$2:$B$500,0)),"","Origin error")),"")</f>
        <v/>
      </c>
      <c r="O3124" s="242" t="str">
        <f>IF(AND(I3124&lt;&gt;0,I3124&lt;&gt;""),IF(C3124="","",IF(AND(ISNUMBER(--LEFT(C3124,FIND(" ",C3124&amp;" ")-1)),OR(LEN(LEFT(C3124,FIND(" ",C3124&amp;" ")-1))=6,LEN(LEFT(C3124,FIND(" ",C3124&amp;" ")-1))=7),OR(ISNUMBER(MATCH(LEFT(C3124,FIND(" ",C3124&amp;" ")-1),'Look Up Values'!$G$2:$G$1000,0)),ISNUMBER(MATCH(LEFT(C3124,FIND(" ",C3124&amp;" ")-1),'Look Up Values'!$AE$2:$AE$2000,0)))),"","EWC error")),"")</f>
        <v/>
      </c>
      <c r="P3124" s="242" t="str" cm="1">
        <f t="array" ref="P3124">IF(AND(I3124&lt;&gt;0,I3124&lt;&gt;""),IF(D3124="","",IF(ISNUMBER(MATCH(SUBSTITUTE(D3124," ",""),SUBSTITUTE('Look Up Values'!$S$2:$S$120," ",""),0)),"","D&amp;R error")),"")</f>
        <v/>
      </c>
      <c r="Q3124" s="242" t="str" cm="1">
        <f t="array" ref="Q3124">IF(AND(I3124&lt;&gt;0,I3124&lt;&gt;""),IF(G3124="","",IF(ISNUMBER(MATCH(SUBSTITUTE(G3124," ",""),SUBSTITUTE('Look Up Values'!$I$2:$I$10," ",""),0)),"","State error")),"")</f>
        <v/>
      </c>
      <c r="R3124" s="260" t="str">
        <f t="shared" si="97"/>
        <v/>
      </c>
    </row>
    <row r="3125" spans="1:18" ht="15.75">
      <c r="A3125" s="250">
        <v>3118</v>
      </c>
      <c r="B3125" s="198"/>
      <c r="C3125" s="25"/>
      <c r="D3125" s="25"/>
      <c r="E3125" s="25"/>
      <c r="F3125" s="25"/>
      <c r="G3125" s="26"/>
      <c r="H3125" s="27"/>
      <c r="I3125" s="28"/>
      <c r="J3125" s="430"/>
      <c r="K3125" s="48"/>
      <c r="L3125" s="457" t="str">
        <f t="shared" si="96"/>
        <v/>
      </c>
      <c r="M3125" s="245" cm="1">
        <f t="array" ref="M3125">SUMPRODUCT(--(N3125:Q3125&lt;&gt;"")) + IF(TRIM(R3125)="",0,LEN(R3125)-LEN(SUBSTITUTE(R3125,",",""))+1)</f>
        <v>0</v>
      </c>
      <c r="N3125" s="242" t="str">
        <f>IF(AND(I3125&lt;&gt;0,I3125&lt;&gt;""),IF(TRIM(SUBSTITUTE(B3125,CHAR(160),""))="","",IF(ISNUMBER(MATCH(TRIM(SUBSTITUTE(B3125,CHAR(160),"")),'Look Up Values'!$B$2:$B$500,0)),"","Origin error")),"")</f>
        <v/>
      </c>
      <c r="O3125" s="242" t="str">
        <f>IF(AND(I3125&lt;&gt;0,I3125&lt;&gt;""),IF(C3125="","",IF(AND(ISNUMBER(--LEFT(C3125,FIND(" ",C3125&amp;" ")-1)),OR(LEN(LEFT(C3125,FIND(" ",C3125&amp;" ")-1))=6,LEN(LEFT(C3125,FIND(" ",C3125&amp;" ")-1))=7),OR(ISNUMBER(MATCH(LEFT(C3125,FIND(" ",C3125&amp;" ")-1),'Look Up Values'!$G$2:$G$1000,0)),ISNUMBER(MATCH(LEFT(C3125,FIND(" ",C3125&amp;" ")-1),'Look Up Values'!$AE$2:$AE$2000,0)))),"","EWC error")),"")</f>
        <v/>
      </c>
      <c r="P3125" s="242" t="str" cm="1">
        <f t="array" ref="P3125">IF(AND(I3125&lt;&gt;0,I3125&lt;&gt;""),IF(D3125="","",IF(ISNUMBER(MATCH(SUBSTITUTE(D3125," ",""),SUBSTITUTE('Look Up Values'!$S$2:$S$120," ",""),0)),"","D&amp;R error")),"")</f>
        <v/>
      </c>
      <c r="Q3125" s="242" t="str" cm="1">
        <f t="array" ref="Q3125">IF(AND(I3125&lt;&gt;0,I3125&lt;&gt;""),IF(G3125="","",IF(ISNUMBER(MATCH(SUBSTITUTE(G3125," ",""),SUBSTITUTE('Look Up Values'!$I$2:$I$10," ",""),0)),"","State error")),"")</f>
        <v/>
      </c>
      <c r="R3125" s="260" t="str">
        <f t="shared" si="97"/>
        <v/>
      </c>
    </row>
    <row r="3126" spans="1:18" ht="15.75">
      <c r="A3126" s="250">
        <v>3119</v>
      </c>
      <c r="B3126" s="198"/>
      <c r="C3126" s="25"/>
      <c r="D3126" s="25"/>
      <c r="E3126" s="25"/>
      <c r="F3126" s="25"/>
      <c r="G3126" s="26"/>
      <c r="H3126" s="27"/>
      <c r="I3126" s="28"/>
      <c r="J3126" s="430"/>
      <c r="K3126" s="48"/>
      <c r="L3126" s="457" t="str">
        <f t="shared" si="96"/>
        <v/>
      </c>
      <c r="M3126" s="245" cm="1">
        <f t="array" ref="M3126">SUMPRODUCT(--(N3126:Q3126&lt;&gt;"")) + IF(TRIM(R3126)="",0,LEN(R3126)-LEN(SUBSTITUTE(R3126,",",""))+1)</f>
        <v>0</v>
      </c>
      <c r="N3126" s="242" t="str">
        <f>IF(AND(I3126&lt;&gt;0,I3126&lt;&gt;""),IF(TRIM(SUBSTITUTE(B3126,CHAR(160),""))="","",IF(ISNUMBER(MATCH(TRIM(SUBSTITUTE(B3126,CHAR(160),"")),'Look Up Values'!$B$2:$B$500,0)),"","Origin error")),"")</f>
        <v/>
      </c>
      <c r="O3126" s="242" t="str">
        <f>IF(AND(I3126&lt;&gt;0,I3126&lt;&gt;""),IF(C3126="","",IF(AND(ISNUMBER(--LEFT(C3126,FIND(" ",C3126&amp;" ")-1)),OR(LEN(LEFT(C3126,FIND(" ",C3126&amp;" ")-1))=6,LEN(LEFT(C3126,FIND(" ",C3126&amp;" ")-1))=7),OR(ISNUMBER(MATCH(LEFT(C3126,FIND(" ",C3126&amp;" ")-1),'Look Up Values'!$G$2:$G$1000,0)),ISNUMBER(MATCH(LEFT(C3126,FIND(" ",C3126&amp;" ")-1),'Look Up Values'!$AE$2:$AE$2000,0)))),"","EWC error")),"")</f>
        <v/>
      </c>
      <c r="P3126" s="242" t="str" cm="1">
        <f t="array" ref="P3126">IF(AND(I3126&lt;&gt;0,I3126&lt;&gt;""),IF(D3126="","",IF(ISNUMBER(MATCH(SUBSTITUTE(D3126," ",""),SUBSTITUTE('Look Up Values'!$S$2:$S$120," ",""),0)),"","D&amp;R error")),"")</f>
        <v/>
      </c>
      <c r="Q3126" s="242" t="str" cm="1">
        <f t="array" ref="Q3126">IF(AND(I3126&lt;&gt;0,I3126&lt;&gt;""),IF(G3126="","",IF(ISNUMBER(MATCH(SUBSTITUTE(G3126," ",""),SUBSTITUTE('Look Up Values'!$I$2:$I$10," ",""),0)),"","State error")),"")</f>
        <v/>
      </c>
      <c r="R3126" s="260" t="str">
        <f t="shared" si="97"/>
        <v/>
      </c>
    </row>
    <row r="3127" spans="1:18" ht="15.75">
      <c r="A3127" s="250">
        <v>3120</v>
      </c>
      <c r="B3127" s="198"/>
      <c r="C3127" s="25"/>
      <c r="D3127" s="25"/>
      <c r="E3127" s="25"/>
      <c r="F3127" s="25"/>
      <c r="G3127" s="26"/>
      <c r="H3127" s="27"/>
      <c r="I3127" s="28"/>
      <c r="J3127" s="430"/>
      <c r="K3127" s="48"/>
      <c r="L3127" s="457" t="str">
        <f t="shared" si="96"/>
        <v/>
      </c>
      <c r="M3127" s="245" cm="1">
        <f t="array" ref="M3127">SUMPRODUCT(--(N3127:Q3127&lt;&gt;"")) + IF(TRIM(R3127)="",0,LEN(R3127)-LEN(SUBSTITUTE(R3127,",",""))+1)</f>
        <v>0</v>
      </c>
      <c r="N3127" s="242" t="str">
        <f>IF(AND(I3127&lt;&gt;0,I3127&lt;&gt;""),IF(TRIM(SUBSTITUTE(B3127,CHAR(160),""))="","",IF(ISNUMBER(MATCH(TRIM(SUBSTITUTE(B3127,CHAR(160),"")),'Look Up Values'!$B$2:$B$500,0)),"","Origin error")),"")</f>
        <v/>
      </c>
      <c r="O3127" s="242" t="str">
        <f>IF(AND(I3127&lt;&gt;0,I3127&lt;&gt;""),IF(C3127="","",IF(AND(ISNUMBER(--LEFT(C3127,FIND(" ",C3127&amp;" ")-1)),OR(LEN(LEFT(C3127,FIND(" ",C3127&amp;" ")-1))=6,LEN(LEFT(C3127,FIND(" ",C3127&amp;" ")-1))=7),OR(ISNUMBER(MATCH(LEFT(C3127,FIND(" ",C3127&amp;" ")-1),'Look Up Values'!$G$2:$G$1000,0)),ISNUMBER(MATCH(LEFT(C3127,FIND(" ",C3127&amp;" ")-1),'Look Up Values'!$AE$2:$AE$2000,0)))),"","EWC error")),"")</f>
        <v/>
      </c>
      <c r="P3127" s="242" t="str" cm="1">
        <f t="array" ref="P3127">IF(AND(I3127&lt;&gt;0,I3127&lt;&gt;""),IF(D3127="","",IF(ISNUMBER(MATCH(SUBSTITUTE(D3127," ",""),SUBSTITUTE('Look Up Values'!$S$2:$S$120," ",""),0)),"","D&amp;R error")),"")</f>
        <v/>
      </c>
      <c r="Q3127" s="242" t="str" cm="1">
        <f t="array" ref="Q3127">IF(AND(I3127&lt;&gt;0,I3127&lt;&gt;""),IF(G3127="","",IF(ISNUMBER(MATCH(SUBSTITUTE(G3127," ",""),SUBSTITUTE('Look Up Values'!$I$2:$I$10," ",""),0)),"","State error")),"")</f>
        <v/>
      </c>
      <c r="R3127" s="260" t="str">
        <f t="shared" si="97"/>
        <v/>
      </c>
    </row>
    <row r="3128" spans="1:18" ht="15.75">
      <c r="A3128" s="250">
        <v>3121</v>
      </c>
      <c r="B3128" s="198"/>
      <c r="C3128" s="25"/>
      <c r="D3128" s="25"/>
      <c r="E3128" s="25"/>
      <c r="F3128" s="25"/>
      <c r="G3128" s="26"/>
      <c r="H3128" s="27"/>
      <c r="I3128" s="28"/>
      <c r="J3128" s="430"/>
      <c r="K3128" s="48"/>
      <c r="L3128" s="457" t="str">
        <f t="shared" si="96"/>
        <v/>
      </c>
      <c r="M3128" s="245" cm="1">
        <f t="array" ref="M3128">SUMPRODUCT(--(N3128:Q3128&lt;&gt;"")) + IF(TRIM(R3128)="",0,LEN(R3128)-LEN(SUBSTITUTE(R3128,",",""))+1)</f>
        <v>0</v>
      </c>
      <c r="N3128" s="242" t="str">
        <f>IF(AND(I3128&lt;&gt;0,I3128&lt;&gt;""),IF(TRIM(SUBSTITUTE(B3128,CHAR(160),""))="","",IF(ISNUMBER(MATCH(TRIM(SUBSTITUTE(B3128,CHAR(160),"")),'Look Up Values'!$B$2:$B$500,0)),"","Origin error")),"")</f>
        <v/>
      </c>
      <c r="O3128" s="242" t="str">
        <f>IF(AND(I3128&lt;&gt;0,I3128&lt;&gt;""),IF(C3128="","",IF(AND(ISNUMBER(--LEFT(C3128,FIND(" ",C3128&amp;" ")-1)),OR(LEN(LEFT(C3128,FIND(" ",C3128&amp;" ")-1))=6,LEN(LEFT(C3128,FIND(" ",C3128&amp;" ")-1))=7),OR(ISNUMBER(MATCH(LEFT(C3128,FIND(" ",C3128&amp;" ")-1),'Look Up Values'!$G$2:$G$1000,0)),ISNUMBER(MATCH(LEFT(C3128,FIND(" ",C3128&amp;" ")-1),'Look Up Values'!$AE$2:$AE$2000,0)))),"","EWC error")),"")</f>
        <v/>
      </c>
      <c r="P3128" s="242" t="str" cm="1">
        <f t="array" ref="P3128">IF(AND(I3128&lt;&gt;0,I3128&lt;&gt;""),IF(D3128="","",IF(ISNUMBER(MATCH(SUBSTITUTE(D3128," ",""),SUBSTITUTE('Look Up Values'!$S$2:$S$120," ",""),0)),"","D&amp;R error")),"")</f>
        <v/>
      </c>
      <c r="Q3128" s="242" t="str" cm="1">
        <f t="array" ref="Q3128">IF(AND(I3128&lt;&gt;0,I3128&lt;&gt;""),IF(G3128="","",IF(ISNUMBER(MATCH(SUBSTITUTE(G3128," ",""),SUBSTITUTE('Look Up Values'!$I$2:$I$10," ",""),0)),"","State error")),"")</f>
        <v/>
      </c>
      <c r="R3128" s="260" t="str">
        <f t="shared" si="97"/>
        <v/>
      </c>
    </row>
    <row r="3129" spans="1:18" ht="15.75">
      <c r="A3129" s="250">
        <v>3122</v>
      </c>
      <c r="B3129" s="198"/>
      <c r="C3129" s="25"/>
      <c r="D3129" s="25"/>
      <c r="E3129" s="25"/>
      <c r="F3129" s="25"/>
      <c r="G3129" s="26"/>
      <c r="H3129" s="27"/>
      <c r="I3129" s="28"/>
      <c r="J3129" s="430"/>
      <c r="K3129" s="48"/>
      <c r="L3129" s="457" t="str">
        <f t="shared" si="96"/>
        <v/>
      </c>
      <c r="M3129" s="245" cm="1">
        <f t="array" ref="M3129">SUMPRODUCT(--(N3129:Q3129&lt;&gt;"")) + IF(TRIM(R3129)="",0,LEN(R3129)-LEN(SUBSTITUTE(R3129,",",""))+1)</f>
        <v>0</v>
      </c>
      <c r="N3129" s="242" t="str">
        <f>IF(AND(I3129&lt;&gt;0,I3129&lt;&gt;""),IF(TRIM(SUBSTITUTE(B3129,CHAR(160),""))="","",IF(ISNUMBER(MATCH(TRIM(SUBSTITUTE(B3129,CHAR(160),"")),'Look Up Values'!$B$2:$B$500,0)),"","Origin error")),"")</f>
        <v/>
      </c>
      <c r="O3129" s="242" t="str">
        <f>IF(AND(I3129&lt;&gt;0,I3129&lt;&gt;""),IF(C3129="","",IF(AND(ISNUMBER(--LEFT(C3129,FIND(" ",C3129&amp;" ")-1)),OR(LEN(LEFT(C3129,FIND(" ",C3129&amp;" ")-1))=6,LEN(LEFT(C3129,FIND(" ",C3129&amp;" ")-1))=7),OR(ISNUMBER(MATCH(LEFT(C3129,FIND(" ",C3129&amp;" ")-1),'Look Up Values'!$G$2:$G$1000,0)),ISNUMBER(MATCH(LEFT(C3129,FIND(" ",C3129&amp;" ")-1),'Look Up Values'!$AE$2:$AE$2000,0)))),"","EWC error")),"")</f>
        <v/>
      </c>
      <c r="P3129" s="242" t="str" cm="1">
        <f t="array" ref="P3129">IF(AND(I3129&lt;&gt;0,I3129&lt;&gt;""),IF(D3129="","",IF(ISNUMBER(MATCH(SUBSTITUTE(D3129," ",""),SUBSTITUTE('Look Up Values'!$S$2:$S$120," ",""),0)),"","D&amp;R error")),"")</f>
        <v/>
      </c>
      <c r="Q3129" s="242" t="str" cm="1">
        <f t="array" ref="Q3129">IF(AND(I3129&lt;&gt;0,I3129&lt;&gt;""),IF(G3129="","",IF(ISNUMBER(MATCH(SUBSTITUTE(G3129," ",""),SUBSTITUTE('Look Up Values'!$I$2:$I$10," ",""),0)),"","State error")),"")</f>
        <v/>
      </c>
      <c r="R3129" s="260" t="str">
        <f t="shared" si="97"/>
        <v/>
      </c>
    </row>
    <row r="3130" spans="1:18" ht="15.75">
      <c r="A3130" s="250">
        <v>3123</v>
      </c>
      <c r="B3130" s="198"/>
      <c r="C3130" s="25"/>
      <c r="D3130" s="25"/>
      <c r="E3130" s="25"/>
      <c r="F3130" s="25"/>
      <c r="G3130" s="26"/>
      <c r="H3130" s="27"/>
      <c r="I3130" s="28"/>
      <c r="J3130" s="430"/>
      <c r="K3130" s="48"/>
      <c r="L3130" s="457" t="str">
        <f t="shared" si="96"/>
        <v/>
      </c>
      <c r="M3130" s="245" cm="1">
        <f t="array" ref="M3130">SUMPRODUCT(--(N3130:Q3130&lt;&gt;"")) + IF(TRIM(R3130)="",0,LEN(R3130)-LEN(SUBSTITUTE(R3130,",",""))+1)</f>
        <v>0</v>
      </c>
      <c r="N3130" s="242" t="str">
        <f>IF(AND(I3130&lt;&gt;0,I3130&lt;&gt;""),IF(TRIM(SUBSTITUTE(B3130,CHAR(160),""))="","",IF(ISNUMBER(MATCH(TRIM(SUBSTITUTE(B3130,CHAR(160),"")),'Look Up Values'!$B$2:$B$500,0)),"","Origin error")),"")</f>
        <v/>
      </c>
      <c r="O3130" s="242" t="str">
        <f>IF(AND(I3130&lt;&gt;0,I3130&lt;&gt;""),IF(C3130="","",IF(AND(ISNUMBER(--LEFT(C3130,FIND(" ",C3130&amp;" ")-1)),OR(LEN(LEFT(C3130,FIND(" ",C3130&amp;" ")-1))=6,LEN(LEFT(C3130,FIND(" ",C3130&amp;" ")-1))=7),OR(ISNUMBER(MATCH(LEFT(C3130,FIND(" ",C3130&amp;" ")-1),'Look Up Values'!$G$2:$G$1000,0)),ISNUMBER(MATCH(LEFT(C3130,FIND(" ",C3130&amp;" ")-1),'Look Up Values'!$AE$2:$AE$2000,0)))),"","EWC error")),"")</f>
        <v/>
      </c>
      <c r="P3130" s="242" t="str" cm="1">
        <f t="array" ref="P3130">IF(AND(I3130&lt;&gt;0,I3130&lt;&gt;""),IF(D3130="","",IF(ISNUMBER(MATCH(SUBSTITUTE(D3130," ",""),SUBSTITUTE('Look Up Values'!$S$2:$S$120," ",""),0)),"","D&amp;R error")),"")</f>
        <v/>
      </c>
      <c r="Q3130" s="242" t="str" cm="1">
        <f t="array" ref="Q3130">IF(AND(I3130&lt;&gt;0,I3130&lt;&gt;""),IF(G3130="","",IF(ISNUMBER(MATCH(SUBSTITUTE(G3130," ",""),SUBSTITUTE('Look Up Values'!$I$2:$I$10," ",""),0)),"","State error")),"")</f>
        <v/>
      </c>
      <c r="R3130" s="260" t="str">
        <f t="shared" si="97"/>
        <v/>
      </c>
    </row>
    <row r="3131" spans="1:18" ht="15.75">
      <c r="A3131" s="250">
        <v>3124</v>
      </c>
      <c r="B3131" s="198"/>
      <c r="C3131" s="25"/>
      <c r="D3131" s="25"/>
      <c r="E3131" s="25"/>
      <c r="F3131" s="25"/>
      <c r="G3131" s="26"/>
      <c r="H3131" s="27"/>
      <c r="I3131" s="28"/>
      <c r="J3131" s="430"/>
      <c r="K3131" s="48"/>
      <c r="L3131" s="457" t="str">
        <f t="shared" si="96"/>
        <v/>
      </c>
      <c r="M3131" s="245" cm="1">
        <f t="array" ref="M3131">SUMPRODUCT(--(N3131:Q3131&lt;&gt;"")) + IF(TRIM(R3131)="",0,LEN(R3131)-LEN(SUBSTITUTE(R3131,",",""))+1)</f>
        <v>0</v>
      </c>
      <c r="N3131" s="242" t="str">
        <f>IF(AND(I3131&lt;&gt;0,I3131&lt;&gt;""),IF(TRIM(SUBSTITUTE(B3131,CHAR(160),""))="","",IF(ISNUMBER(MATCH(TRIM(SUBSTITUTE(B3131,CHAR(160),"")),'Look Up Values'!$B$2:$B$500,0)),"","Origin error")),"")</f>
        <v/>
      </c>
      <c r="O3131" s="242" t="str">
        <f>IF(AND(I3131&lt;&gt;0,I3131&lt;&gt;""),IF(C3131="","",IF(AND(ISNUMBER(--LEFT(C3131,FIND(" ",C3131&amp;" ")-1)),OR(LEN(LEFT(C3131,FIND(" ",C3131&amp;" ")-1))=6,LEN(LEFT(C3131,FIND(" ",C3131&amp;" ")-1))=7),OR(ISNUMBER(MATCH(LEFT(C3131,FIND(" ",C3131&amp;" ")-1),'Look Up Values'!$G$2:$G$1000,0)),ISNUMBER(MATCH(LEFT(C3131,FIND(" ",C3131&amp;" ")-1),'Look Up Values'!$AE$2:$AE$2000,0)))),"","EWC error")),"")</f>
        <v/>
      </c>
      <c r="P3131" s="242" t="str" cm="1">
        <f t="array" ref="P3131">IF(AND(I3131&lt;&gt;0,I3131&lt;&gt;""),IF(D3131="","",IF(ISNUMBER(MATCH(SUBSTITUTE(D3131," ",""),SUBSTITUTE('Look Up Values'!$S$2:$S$120," ",""),0)),"","D&amp;R error")),"")</f>
        <v/>
      </c>
      <c r="Q3131" s="242" t="str" cm="1">
        <f t="array" ref="Q3131">IF(AND(I3131&lt;&gt;0,I3131&lt;&gt;""),IF(G3131="","",IF(ISNUMBER(MATCH(SUBSTITUTE(G3131," ",""),SUBSTITUTE('Look Up Values'!$I$2:$I$10," ",""),0)),"","State error")),"")</f>
        <v/>
      </c>
      <c r="R3131" s="260" t="str">
        <f t="shared" si="97"/>
        <v/>
      </c>
    </row>
    <row r="3132" spans="1:18" ht="15.75">
      <c r="A3132" s="250">
        <v>3125</v>
      </c>
      <c r="B3132" s="198"/>
      <c r="C3132" s="25"/>
      <c r="D3132" s="25"/>
      <c r="E3132" s="25"/>
      <c r="F3132" s="25"/>
      <c r="G3132" s="26"/>
      <c r="H3132" s="27"/>
      <c r="I3132" s="28"/>
      <c r="J3132" s="430"/>
      <c r="K3132" s="48"/>
      <c r="L3132" s="457" t="str">
        <f t="shared" si="96"/>
        <v/>
      </c>
      <c r="M3132" s="245" cm="1">
        <f t="array" ref="M3132">SUMPRODUCT(--(N3132:Q3132&lt;&gt;"")) + IF(TRIM(R3132)="",0,LEN(R3132)-LEN(SUBSTITUTE(R3132,",",""))+1)</f>
        <v>0</v>
      </c>
      <c r="N3132" s="242" t="str">
        <f>IF(AND(I3132&lt;&gt;0,I3132&lt;&gt;""),IF(TRIM(SUBSTITUTE(B3132,CHAR(160),""))="","",IF(ISNUMBER(MATCH(TRIM(SUBSTITUTE(B3132,CHAR(160),"")),'Look Up Values'!$B$2:$B$500,0)),"","Origin error")),"")</f>
        <v/>
      </c>
      <c r="O3132" s="242" t="str">
        <f>IF(AND(I3132&lt;&gt;0,I3132&lt;&gt;""),IF(C3132="","",IF(AND(ISNUMBER(--LEFT(C3132,FIND(" ",C3132&amp;" ")-1)),OR(LEN(LEFT(C3132,FIND(" ",C3132&amp;" ")-1))=6,LEN(LEFT(C3132,FIND(" ",C3132&amp;" ")-1))=7),OR(ISNUMBER(MATCH(LEFT(C3132,FIND(" ",C3132&amp;" ")-1),'Look Up Values'!$G$2:$G$1000,0)),ISNUMBER(MATCH(LEFT(C3132,FIND(" ",C3132&amp;" ")-1),'Look Up Values'!$AE$2:$AE$2000,0)))),"","EWC error")),"")</f>
        <v/>
      </c>
      <c r="P3132" s="242" t="str" cm="1">
        <f t="array" ref="P3132">IF(AND(I3132&lt;&gt;0,I3132&lt;&gt;""),IF(D3132="","",IF(ISNUMBER(MATCH(SUBSTITUTE(D3132," ",""),SUBSTITUTE('Look Up Values'!$S$2:$S$120," ",""),0)),"","D&amp;R error")),"")</f>
        <v/>
      </c>
      <c r="Q3132" s="242" t="str" cm="1">
        <f t="array" ref="Q3132">IF(AND(I3132&lt;&gt;0,I3132&lt;&gt;""),IF(G3132="","",IF(ISNUMBER(MATCH(SUBSTITUTE(G3132," ",""),SUBSTITUTE('Look Up Values'!$I$2:$I$10," ",""),0)),"","State error")),"")</f>
        <v/>
      </c>
      <c r="R3132" s="260" t="str">
        <f t="shared" si="97"/>
        <v/>
      </c>
    </row>
    <row r="3133" spans="1:18" ht="15.75">
      <c r="A3133" s="250">
        <v>3126</v>
      </c>
      <c r="B3133" s="198"/>
      <c r="C3133" s="25"/>
      <c r="D3133" s="25"/>
      <c r="E3133" s="25"/>
      <c r="F3133" s="25"/>
      <c r="G3133" s="26"/>
      <c r="H3133" s="27"/>
      <c r="I3133" s="28"/>
      <c r="J3133" s="430"/>
      <c r="K3133" s="48"/>
      <c r="L3133" s="457" t="str">
        <f t="shared" si="96"/>
        <v/>
      </c>
      <c r="M3133" s="245" cm="1">
        <f t="array" ref="M3133">SUMPRODUCT(--(N3133:Q3133&lt;&gt;"")) + IF(TRIM(R3133)="",0,LEN(R3133)-LEN(SUBSTITUTE(R3133,",",""))+1)</f>
        <v>0</v>
      </c>
      <c r="N3133" s="242" t="str">
        <f>IF(AND(I3133&lt;&gt;0,I3133&lt;&gt;""),IF(TRIM(SUBSTITUTE(B3133,CHAR(160),""))="","",IF(ISNUMBER(MATCH(TRIM(SUBSTITUTE(B3133,CHAR(160),"")),'Look Up Values'!$B$2:$B$500,0)),"","Origin error")),"")</f>
        <v/>
      </c>
      <c r="O3133" s="242" t="str">
        <f>IF(AND(I3133&lt;&gt;0,I3133&lt;&gt;""),IF(C3133="","",IF(AND(ISNUMBER(--LEFT(C3133,FIND(" ",C3133&amp;" ")-1)),OR(LEN(LEFT(C3133,FIND(" ",C3133&amp;" ")-1))=6,LEN(LEFT(C3133,FIND(" ",C3133&amp;" ")-1))=7),OR(ISNUMBER(MATCH(LEFT(C3133,FIND(" ",C3133&amp;" ")-1),'Look Up Values'!$G$2:$G$1000,0)),ISNUMBER(MATCH(LEFT(C3133,FIND(" ",C3133&amp;" ")-1),'Look Up Values'!$AE$2:$AE$2000,0)))),"","EWC error")),"")</f>
        <v/>
      </c>
      <c r="P3133" s="242" t="str" cm="1">
        <f t="array" ref="P3133">IF(AND(I3133&lt;&gt;0,I3133&lt;&gt;""),IF(D3133="","",IF(ISNUMBER(MATCH(SUBSTITUTE(D3133," ",""),SUBSTITUTE('Look Up Values'!$S$2:$S$120," ",""),0)),"","D&amp;R error")),"")</f>
        <v/>
      </c>
      <c r="Q3133" s="242" t="str" cm="1">
        <f t="array" ref="Q3133">IF(AND(I3133&lt;&gt;0,I3133&lt;&gt;""),IF(G3133="","",IF(ISNUMBER(MATCH(SUBSTITUTE(G3133," ",""),SUBSTITUTE('Look Up Values'!$I$2:$I$10," ",""),0)),"","State error")),"")</f>
        <v/>
      </c>
      <c r="R3133" s="260" t="str">
        <f t="shared" si="97"/>
        <v/>
      </c>
    </row>
    <row r="3134" spans="1:18" ht="15.75">
      <c r="A3134" s="250">
        <v>3127</v>
      </c>
      <c r="B3134" s="198"/>
      <c r="C3134" s="25"/>
      <c r="D3134" s="25"/>
      <c r="E3134" s="25"/>
      <c r="F3134" s="25"/>
      <c r="G3134" s="26"/>
      <c r="H3134" s="27"/>
      <c r="I3134" s="28"/>
      <c r="J3134" s="430"/>
      <c r="K3134" s="48"/>
      <c r="L3134" s="457" t="str">
        <f t="shared" si="96"/>
        <v/>
      </c>
      <c r="M3134" s="245" cm="1">
        <f t="array" ref="M3134">SUMPRODUCT(--(N3134:Q3134&lt;&gt;"")) + IF(TRIM(R3134)="",0,LEN(R3134)-LEN(SUBSTITUTE(R3134,",",""))+1)</f>
        <v>0</v>
      </c>
      <c r="N3134" s="242" t="str">
        <f>IF(AND(I3134&lt;&gt;0,I3134&lt;&gt;""),IF(TRIM(SUBSTITUTE(B3134,CHAR(160),""))="","",IF(ISNUMBER(MATCH(TRIM(SUBSTITUTE(B3134,CHAR(160),"")),'Look Up Values'!$B$2:$B$500,0)),"","Origin error")),"")</f>
        <v/>
      </c>
      <c r="O3134" s="242" t="str">
        <f>IF(AND(I3134&lt;&gt;0,I3134&lt;&gt;""),IF(C3134="","",IF(AND(ISNUMBER(--LEFT(C3134,FIND(" ",C3134&amp;" ")-1)),OR(LEN(LEFT(C3134,FIND(" ",C3134&amp;" ")-1))=6,LEN(LEFT(C3134,FIND(" ",C3134&amp;" ")-1))=7),OR(ISNUMBER(MATCH(LEFT(C3134,FIND(" ",C3134&amp;" ")-1),'Look Up Values'!$G$2:$G$1000,0)),ISNUMBER(MATCH(LEFT(C3134,FIND(" ",C3134&amp;" ")-1),'Look Up Values'!$AE$2:$AE$2000,0)))),"","EWC error")),"")</f>
        <v/>
      </c>
      <c r="P3134" s="242" t="str" cm="1">
        <f t="array" ref="P3134">IF(AND(I3134&lt;&gt;0,I3134&lt;&gt;""),IF(D3134="","",IF(ISNUMBER(MATCH(SUBSTITUTE(D3134," ",""),SUBSTITUTE('Look Up Values'!$S$2:$S$120," ",""),0)),"","D&amp;R error")),"")</f>
        <v/>
      </c>
      <c r="Q3134" s="242" t="str" cm="1">
        <f t="array" ref="Q3134">IF(AND(I3134&lt;&gt;0,I3134&lt;&gt;""),IF(G3134="","",IF(ISNUMBER(MATCH(SUBSTITUTE(G3134," ",""),SUBSTITUTE('Look Up Values'!$I$2:$I$10," ",""),0)),"","State error")),"")</f>
        <v/>
      </c>
      <c r="R3134" s="260" t="str">
        <f t="shared" si="97"/>
        <v/>
      </c>
    </row>
    <row r="3135" spans="1:18" ht="15.75">
      <c r="A3135" s="250">
        <v>3128</v>
      </c>
      <c r="B3135" s="198"/>
      <c r="C3135" s="25"/>
      <c r="D3135" s="25"/>
      <c r="E3135" s="25"/>
      <c r="F3135" s="25"/>
      <c r="G3135" s="26"/>
      <c r="H3135" s="27"/>
      <c r="I3135" s="28"/>
      <c r="J3135" s="430"/>
      <c r="K3135" s="48"/>
      <c r="L3135" s="457" t="str">
        <f t="shared" si="96"/>
        <v/>
      </c>
      <c r="M3135" s="245" cm="1">
        <f t="array" ref="M3135">SUMPRODUCT(--(N3135:Q3135&lt;&gt;"")) + IF(TRIM(R3135)="",0,LEN(R3135)-LEN(SUBSTITUTE(R3135,",",""))+1)</f>
        <v>0</v>
      </c>
      <c r="N3135" s="242" t="str">
        <f>IF(AND(I3135&lt;&gt;0,I3135&lt;&gt;""),IF(TRIM(SUBSTITUTE(B3135,CHAR(160),""))="","",IF(ISNUMBER(MATCH(TRIM(SUBSTITUTE(B3135,CHAR(160),"")),'Look Up Values'!$B$2:$B$500,0)),"","Origin error")),"")</f>
        <v/>
      </c>
      <c r="O3135" s="242" t="str">
        <f>IF(AND(I3135&lt;&gt;0,I3135&lt;&gt;""),IF(C3135="","",IF(AND(ISNUMBER(--LEFT(C3135,FIND(" ",C3135&amp;" ")-1)),OR(LEN(LEFT(C3135,FIND(" ",C3135&amp;" ")-1))=6,LEN(LEFT(C3135,FIND(" ",C3135&amp;" ")-1))=7),OR(ISNUMBER(MATCH(LEFT(C3135,FIND(" ",C3135&amp;" ")-1),'Look Up Values'!$G$2:$G$1000,0)),ISNUMBER(MATCH(LEFT(C3135,FIND(" ",C3135&amp;" ")-1),'Look Up Values'!$AE$2:$AE$2000,0)))),"","EWC error")),"")</f>
        <v/>
      </c>
      <c r="P3135" s="242" t="str" cm="1">
        <f t="array" ref="P3135">IF(AND(I3135&lt;&gt;0,I3135&lt;&gt;""),IF(D3135="","",IF(ISNUMBER(MATCH(SUBSTITUTE(D3135," ",""),SUBSTITUTE('Look Up Values'!$S$2:$S$120," ",""),0)),"","D&amp;R error")),"")</f>
        <v/>
      </c>
      <c r="Q3135" s="242" t="str" cm="1">
        <f t="array" ref="Q3135">IF(AND(I3135&lt;&gt;0,I3135&lt;&gt;""),IF(G3135="","",IF(ISNUMBER(MATCH(SUBSTITUTE(G3135," ",""),SUBSTITUTE('Look Up Values'!$I$2:$I$10," ",""),0)),"","State error")),"")</f>
        <v/>
      </c>
      <c r="R3135" s="260" t="str">
        <f t="shared" si="97"/>
        <v/>
      </c>
    </row>
    <row r="3136" spans="1:18" ht="15.75">
      <c r="A3136" s="250">
        <v>3129</v>
      </c>
      <c r="B3136" s="198"/>
      <c r="C3136" s="25"/>
      <c r="D3136" s="25"/>
      <c r="E3136" s="25"/>
      <c r="F3136" s="25"/>
      <c r="G3136" s="26"/>
      <c r="H3136" s="27"/>
      <c r="I3136" s="28"/>
      <c r="J3136" s="430"/>
      <c r="K3136" s="48"/>
      <c r="L3136" s="457" t="str">
        <f t="shared" si="96"/>
        <v/>
      </c>
      <c r="M3136" s="245" cm="1">
        <f t="array" ref="M3136">SUMPRODUCT(--(N3136:Q3136&lt;&gt;"")) + IF(TRIM(R3136)="",0,LEN(R3136)-LEN(SUBSTITUTE(R3136,",",""))+1)</f>
        <v>0</v>
      </c>
      <c r="N3136" s="242" t="str">
        <f>IF(AND(I3136&lt;&gt;0,I3136&lt;&gt;""),IF(TRIM(SUBSTITUTE(B3136,CHAR(160),""))="","",IF(ISNUMBER(MATCH(TRIM(SUBSTITUTE(B3136,CHAR(160),"")),'Look Up Values'!$B$2:$B$500,0)),"","Origin error")),"")</f>
        <v/>
      </c>
      <c r="O3136" s="242" t="str">
        <f>IF(AND(I3136&lt;&gt;0,I3136&lt;&gt;""),IF(C3136="","",IF(AND(ISNUMBER(--LEFT(C3136,FIND(" ",C3136&amp;" ")-1)),OR(LEN(LEFT(C3136,FIND(" ",C3136&amp;" ")-1))=6,LEN(LEFT(C3136,FIND(" ",C3136&amp;" ")-1))=7),OR(ISNUMBER(MATCH(LEFT(C3136,FIND(" ",C3136&amp;" ")-1),'Look Up Values'!$G$2:$G$1000,0)),ISNUMBER(MATCH(LEFT(C3136,FIND(" ",C3136&amp;" ")-1),'Look Up Values'!$AE$2:$AE$2000,0)))),"","EWC error")),"")</f>
        <v/>
      </c>
      <c r="P3136" s="242" t="str" cm="1">
        <f t="array" ref="P3136">IF(AND(I3136&lt;&gt;0,I3136&lt;&gt;""),IF(D3136="","",IF(ISNUMBER(MATCH(SUBSTITUTE(D3136," ",""),SUBSTITUTE('Look Up Values'!$S$2:$S$120," ",""),0)),"","D&amp;R error")),"")</f>
        <v/>
      </c>
      <c r="Q3136" s="242" t="str" cm="1">
        <f t="array" ref="Q3136">IF(AND(I3136&lt;&gt;0,I3136&lt;&gt;""),IF(G3136="","",IF(ISNUMBER(MATCH(SUBSTITUTE(G3136," ",""),SUBSTITUTE('Look Up Values'!$I$2:$I$10," ",""),0)),"","State error")),"")</f>
        <v/>
      </c>
      <c r="R3136" s="260" t="str">
        <f t="shared" si="97"/>
        <v/>
      </c>
    </row>
    <row r="3137" spans="1:18" ht="15.75">
      <c r="A3137" s="250">
        <v>3130</v>
      </c>
      <c r="B3137" s="198"/>
      <c r="C3137" s="25"/>
      <c r="D3137" s="25"/>
      <c r="E3137" s="25"/>
      <c r="F3137" s="25"/>
      <c r="G3137" s="26"/>
      <c r="H3137" s="27"/>
      <c r="I3137" s="28"/>
      <c r="J3137" s="430"/>
      <c r="K3137" s="48"/>
      <c r="L3137" s="457" t="str">
        <f t="shared" si="96"/>
        <v/>
      </c>
      <c r="M3137" s="245" cm="1">
        <f t="array" ref="M3137">SUMPRODUCT(--(N3137:Q3137&lt;&gt;"")) + IF(TRIM(R3137)="",0,LEN(R3137)-LEN(SUBSTITUTE(R3137,",",""))+1)</f>
        <v>0</v>
      </c>
      <c r="N3137" s="242" t="str">
        <f>IF(AND(I3137&lt;&gt;0,I3137&lt;&gt;""),IF(TRIM(SUBSTITUTE(B3137,CHAR(160),""))="","",IF(ISNUMBER(MATCH(TRIM(SUBSTITUTE(B3137,CHAR(160),"")),'Look Up Values'!$B$2:$B$500,0)),"","Origin error")),"")</f>
        <v/>
      </c>
      <c r="O3137" s="242" t="str">
        <f>IF(AND(I3137&lt;&gt;0,I3137&lt;&gt;""),IF(C3137="","",IF(AND(ISNUMBER(--LEFT(C3137,FIND(" ",C3137&amp;" ")-1)),OR(LEN(LEFT(C3137,FIND(" ",C3137&amp;" ")-1))=6,LEN(LEFT(C3137,FIND(" ",C3137&amp;" ")-1))=7),OR(ISNUMBER(MATCH(LEFT(C3137,FIND(" ",C3137&amp;" ")-1),'Look Up Values'!$G$2:$G$1000,0)),ISNUMBER(MATCH(LEFT(C3137,FIND(" ",C3137&amp;" ")-1),'Look Up Values'!$AE$2:$AE$2000,0)))),"","EWC error")),"")</f>
        <v/>
      </c>
      <c r="P3137" s="242" t="str" cm="1">
        <f t="array" ref="P3137">IF(AND(I3137&lt;&gt;0,I3137&lt;&gt;""),IF(D3137="","",IF(ISNUMBER(MATCH(SUBSTITUTE(D3137," ",""),SUBSTITUTE('Look Up Values'!$S$2:$S$120," ",""),0)),"","D&amp;R error")),"")</f>
        <v/>
      </c>
      <c r="Q3137" s="242" t="str" cm="1">
        <f t="array" ref="Q3137">IF(AND(I3137&lt;&gt;0,I3137&lt;&gt;""),IF(G3137="","",IF(ISNUMBER(MATCH(SUBSTITUTE(G3137," ",""),SUBSTITUTE('Look Up Values'!$I$2:$I$10," ",""),0)),"","State error")),"")</f>
        <v/>
      </c>
      <c r="R3137" s="260" t="str">
        <f t="shared" si="97"/>
        <v/>
      </c>
    </row>
    <row r="3138" spans="1:18" ht="15.75">
      <c r="A3138" s="250">
        <v>3131</v>
      </c>
      <c r="B3138" s="198"/>
      <c r="C3138" s="25"/>
      <c r="D3138" s="25"/>
      <c r="E3138" s="25"/>
      <c r="F3138" s="25"/>
      <c r="G3138" s="26"/>
      <c r="H3138" s="27"/>
      <c r="I3138" s="28"/>
      <c r="J3138" s="430"/>
      <c r="K3138" s="48"/>
      <c r="L3138" s="457" t="str">
        <f t="shared" si="96"/>
        <v/>
      </c>
      <c r="M3138" s="245" cm="1">
        <f t="array" ref="M3138">SUMPRODUCT(--(N3138:Q3138&lt;&gt;"")) + IF(TRIM(R3138)="",0,LEN(R3138)-LEN(SUBSTITUTE(R3138,",",""))+1)</f>
        <v>0</v>
      </c>
      <c r="N3138" s="242" t="str">
        <f>IF(AND(I3138&lt;&gt;0,I3138&lt;&gt;""),IF(TRIM(SUBSTITUTE(B3138,CHAR(160),""))="","",IF(ISNUMBER(MATCH(TRIM(SUBSTITUTE(B3138,CHAR(160),"")),'Look Up Values'!$B$2:$B$500,0)),"","Origin error")),"")</f>
        <v/>
      </c>
      <c r="O3138" s="242" t="str">
        <f>IF(AND(I3138&lt;&gt;0,I3138&lt;&gt;""),IF(C3138="","",IF(AND(ISNUMBER(--LEFT(C3138,FIND(" ",C3138&amp;" ")-1)),OR(LEN(LEFT(C3138,FIND(" ",C3138&amp;" ")-1))=6,LEN(LEFT(C3138,FIND(" ",C3138&amp;" ")-1))=7),OR(ISNUMBER(MATCH(LEFT(C3138,FIND(" ",C3138&amp;" ")-1),'Look Up Values'!$G$2:$G$1000,0)),ISNUMBER(MATCH(LEFT(C3138,FIND(" ",C3138&amp;" ")-1),'Look Up Values'!$AE$2:$AE$2000,0)))),"","EWC error")),"")</f>
        <v/>
      </c>
      <c r="P3138" s="242" t="str" cm="1">
        <f t="array" ref="P3138">IF(AND(I3138&lt;&gt;0,I3138&lt;&gt;""),IF(D3138="","",IF(ISNUMBER(MATCH(SUBSTITUTE(D3138," ",""),SUBSTITUTE('Look Up Values'!$S$2:$S$120," ",""),0)),"","D&amp;R error")),"")</f>
        <v/>
      </c>
      <c r="Q3138" s="242" t="str" cm="1">
        <f t="array" ref="Q3138">IF(AND(I3138&lt;&gt;0,I3138&lt;&gt;""),IF(G3138="","",IF(ISNUMBER(MATCH(SUBSTITUTE(G3138," ",""),SUBSTITUTE('Look Up Values'!$I$2:$I$10," ",""),0)),"","State error")),"")</f>
        <v/>
      </c>
      <c r="R3138" s="260" t="str">
        <f t="shared" si="97"/>
        <v/>
      </c>
    </row>
    <row r="3139" spans="1:18" ht="15.75">
      <c r="A3139" s="250">
        <v>3132</v>
      </c>
      <c r="B3139" s="198"/>
      <c r="C3139" s="25"/>
      <c r="D3139" s="25"/>
      <c r="E3139" s="25"/>
      <c r="F3139" s="25"/>
      <c r="G3139" s="26"/>
      <c r="H3139" s="27"/>
      <c r="I3139" s="28"/>
      <c r="J3139" s="430"/>
      <c r="K3139" s="48"/>
      <c r="L3139" s="457" t="str">
        <f t="shared" si="96"/>
        <v/>
      </c>
      <c r="M3139" s="245" cm="1">
        <f t="array" ref="M3139">SUMPRODUCT(--(N3139:Q3139&lt;&gt;"")) + IF(TRIM(R3139)="",0,LEN(R3139)-LEN(SUBSTITUTE(R3139,",",""))+1)</f>
        <v>0</v>
      </c>
      <c r="N3139" s="242" t="str">
        <f>IF(AND(I3139&lt;&gt;0,I3139&lt;&gt;""),IF(TRIM(SUBSTITUTE(B3139,CHAR(160),""))="","",IF(ISNUMBER(MATCH(TRIM(SUBSTITUTE(B3139,CHAR(160),"")),'Look Up Values'!$B$2:$B$500,0)),"","Origin error")),"")</f>
        <v/>
      </c>
      <c r="O3139" s="242" t="str">
        <f>IF(AND(I3139&lt;&gt;0,I3139&lt;&gt;""),IF(C3139="","",IF(AND(ISNUMBER(--LEFT(C3139,FIND(" ",C3139&amp;" ")-1)),OR(LEN(LEFT(C3139,FIND(" ",C3139&amp;" ")-1))=6,LEN(LEFT(C3139,FIND(" ",C3139&amp;" ")-1))=7),OR(ISNUMBER(MATCH(LEFT(C3139,FIND(" ",C3139&amp;" ")-1),'Look Up Values'!$G$2:$G$1000,0)),ISNUMBER(MATCH(LEFT(C3139,FIND(" ",C3139&amp;" ")-1),'Look Up Values'!$AE$2:$AE$2000,0)))),"","EWC error")),"")</f>
        <v/>
      </c>
      <c r="P3139" s="242" t="str" cm="1">
        <f t="array" ref="P3139">IF(AND(I3139&lt;&gt;0,I3139&lt;&gt;""),IF(D3139="","",IF(ISNUMBER(MATCH(SUBSTITUTE(D3139," ",""),SUBSTITUTE('Look Up Values'!$S$2:$S$120," ",""),0)),"","D&amp;R error")),"")</f>
        <v/>
      </c>
      <c r="Q3139" s="242" t="str" cm="1">
        <f t="array" ref="Q3139">IF(AND(I3139&lt;&gt;0,I3139&lt;&gt;""),IF(G3139="","",IF(ISNUMBER(MATCH(SUBSTITUTE(G3139," ",""),SUBSTITUTE('Look Up Values'!$I$2:$I$10," ",""),0)),"","State error")),"")</f>
        <v/>
      </c>
      <c r="R3139" s="260" t="str">
        <f t="shared" si="97"/>
        <v/>
      </c>
    </row>
    <row r="3140" spans="1:18" ht="15.75">
      <c r="A3140" s="250">
        <v>3133</v>
      </c>
      <c r="B3140" s="198"/>
      <c r="C3140" s="25"/>
      <c r="D3140" s="25"/>
      <c r="E3140" s="25"/>
      <c r="F3140" s="25"/>
      <c r="G3140" s="26"/>
      <c r="H3140" s="27"/>
      <c r="I3140" s="28"/>
      <c r="J3140" s="430"/>
      <c r="K3140" s="48"/>
      <c r="L3140" s="457" t="str">
        <f t="shared" si="96"/>
        <v/>
      </c>
      <c r="M3140" s="245" cm="1">
        <f t="array" ref="M3140">SUMPRODUCT(--(N3140:Q3140&lt;&gt;"")) + IF(TRIM(R3140)="",0,LEN(R3140)-LEN(SUBSTITUTE(R3140,",",""))+1)</f>
        <v>0</v>
      </c>
      <c r="N3140" s="242" t="str">
        <f>IF(AND(I3140&lt;&gt;0,I3140&lt;&gt;""),IF(TRIM(SUBSTITUTE(B3140,CHAR(160),""))="","",IF(ISNUMBER(MATCH(TRIM(SUBSTITUTE(B3140,CHAR(160),"")),'Look Up Values'!$B$2:$B$500,0)),"","Origin error")),"")</f>
        <v/>
      </c>
      <c r="O3140" s="242" t="str">
        <f>IF(AND(I3140&lt;&gt;0,I3140&lt;&gt;""),IF(C3140="","",IF(AND(ISNUMBER(--LEFT(C3140,FIND(" ",C3140&amp;" ")-1)),OR(LEN(LEFT(C3140,FIND(" ",C3140&amp;" ")-1))=6,LEN(LEFT(C3140,FIND(" ",C3140&amp;" ")-1))=7),OR(ISNUMBER(MATCH(LEFT(C3140,FIND(" ",C3140&amp;" ")-1),'Look Up Values'!$G$2:$G$1000,0)),ISNUMBER(MATCH(LEFT(C3140,FIND(" ",C3140&amp;" ")-1),'Look Up Values'!$AE$2:$AE$2000,0)))),"","EWC error")),"")</f>
        <v/>
      </c>
      <c r="P3140" s="242" t="str" cm="1">
        <f t="array" ref="P3140">IF(AND(I3140&lt;&gt;0,I3140&lt;&gt;""),IF(D3140="","",IF(ISNUMBER(MATCH(SUBSTITUTE(D3140," ",""),SUBSTITUTE('Look Up Values'!$S$2:$S$120," ",""),0)),"","D&amp;R error")),"")</f>
        <v/>
      </c>
      <c r="Q3140" s="242" t="str" cm="1">
        <f t="array" ref="Q3140">IF(AND(I3140&lt;&gt;0,I3140&lt;&gt;""),IF(G3140="","",IF(ISNUMBER(MATCH(SUBSTITUTE(G3140," ",""),SUBSTITUTE('Look Up Values'!$I$2:$I$10," ",""),0)),"","State error")),"")</f>
        <v/>
      </c>
      <c r="R3140" s="260" t="str">
        <f t="shared" si="97"/>
        <v/>
      </c>
    </row>
    <row r="3141" spans="1:18" ht="15.75">
      <c r="A3141" s="250">
        <v>3134</v>
      </c>
      <c r="B3141" s="198"/>
      <c r="C3141" s="25"/>
      <c r="D3141" s="25"/>
      <c r="E3141" s="25"/>
      <c r="F3141" s="25"/>
      <c r="G3141" s="26"/>
      <c r="H3141" s="27"/>
      <c r="I3141" s="28"/>
      <c r="J3141" s="430"/>
      <c r="K3141" s="48"/>
      <c r="L3141" s="457" t="str">
        <f t="shared" si="96"/>
        <v/>
      </c>
      <c r="M3141" s="245" cm="1">
        <f t="array" ref="M3141">SUMPRODUCT(--(N3141:Q3141&lt;&gt;"")) + IF(TRIM(R3141)="",0,LEN(R3141)-LEN(SUBSTITUTE(R3141,",",""))+1)</f>
        <v>0</v>
      </c>
      <c r="N3141" s="242" t="str">
        <f>IF(AND(I3141&lt;&gt;0,I3141&lt;&gt;""),IF(TRIM(SUBSTITUTE(B3141,CHAR(160),""))="","",IF(ISNUMBER(MATCH(TRIM(SUBSTITUTE(B3141,CHAR(160),"")),'Look Up Values'!$B$2:$B$500,0)),"","Origin error")),"")</f>
        <v/>
      </c>
      <c r="O3141" s="242" t="str">
        <f>IF(AND(I3141&lt;&gt;0,I3141&lt;&gt;""),IF(C3141="","",IF(AND(ISNUMBER(--LEFT(C3141,FIND(" ",C3141&amp;" ")-1)),OR(LEN(LEFT(C3141,FIND(" ",C3141&amp;" ")-1))=6,LEN(LEFT(C3141,FIND(" ",C3141&amp;" ")-1))=7),OR(ISNUMBER(MATCH(LEFT(C3141,FIND(" ",C3141&amp;" ")-1),'Look Up Values'!$G$2:$G$1000,0)),ISNUMBER(MATCH(LEFT(C3141,FIND(" ",C3141&amp;" ")-1),'Look Up Values'!$AE$2:$AE$2000,0)))),"","EWC error")),"")</f>
        <v/>
      </c>
      <c r="P3141" s="242" t="str" cm="1">
        <f t="array" ref="P3141">IF(AND(I3141&lt;&gt;0,I3141&lt;&gt;""),IF(D3141="","",IF(ISNUMBER(MATCH(SUBSTITUTE(D3141," ",""),SUBSTITUTE('Look Up Values'!$S$2:$S$120," ",""),0)),"","D&amp;R error")),"")</f>
        <v/>
      </c>
      <c r="Q3141" s="242" t="str" cm="1">
        <f t="array" ref="Q3141">IF(AND(I3141&lt;&gt;0,I3141&lt;&gt;""),IF(G3141="","",IF(ISNUMBER(MATCH(SUBSTITUTE(G3141," ",""),SUBSTITUTE('Look Up Values'!$I$2:$I$10," ",""),0)),"","State error")),"")</f>
        <v/>
      </c>
      <c r="R3141" s="260" t="str">
        <f t="shared" si="97"/>
        <v/>
      </c>
    </row>
    <row r="3142" spans="1:18" ht="15.75">
      <c r="A3142" s="250">
        <v>3135</v>
      </c>
      <c r="B3142" s="198"/>
      <c r="C3142" s="25"/>
      <c r="D3142" s="25"/>
      <c r="E3142" s="25"/>
      <c r="F3142" s="25"/>
      <c r="G3142" s="26"/>
      <c r="H3142" s="27"/>
      <c r="I3142" s="28"/>
      <c r="J3142" s="430"/>
      <c r="K3142" s="48"/>
      <c r="L3142" s="457" t="str">
        <f t="shared" si="96"/>
        <v/>
      </c>
      <c r="M3142" s="245" cm="1">
        <f t="array" ref="M3142">SUMPRODUCT(--(N3142:Q3142&lt;&gt;"")) + IF(TRIM(R3142)="",0,LEN(R3142)-LEN(SUBSTITUTE(R3142,",",""))+1)</f>
        <v>0</v>
      </c>
      <c r="N3142" s="242" t="str">
        <f>IF(AND(I3142&lt;&gt;0,I3142&lt;&gt;""),IF(TRIM(SUBSTITUTE(B3142,CHAR(160),""))="","",IF(ISNUMBER(MATCH(TRIM(SUBSTITUTE(B3142,CHAR(160),"")),'Look Up Values'!$B$2:$B$500,0)),"","Origin error")),"")</f>
        <v/>
      </c>
      <c r="O3142" s="242" t="str">
        <f>IF(AND(I3142&lt;&gt;0,I3142&lt;&gt;""),IF(C3142="","",IF(AND(ISNUMBER(--LEFT(C3142,FIND(" ",C3142&amp;" ")-1)),OR(LEN(LEFT(C3142,FIND(" ",C3142&amp;" ")-1))=6,LEN(LEFT(C3142,FIND(" ",C3142&amp;" ")-1))=7),OR(ISNUMBER(MATCH(LEFT(C3142,FIND(" ",C3142&amp;" ")-1),'Look Up Values'!$G$2:$G$1000,0)),ISNUMBER(MATCH(LEFT(C3142,FIND(" ",C3142&amp;" ")-1),'Look Up Values'!$AE$2:$AE$2000,0)))),"","EWC error")),"")</f>
        <v/>
      </c>
      <c r="P3142" s="242" t="str" cm="1">
        <f t="array" ref="P3142">IF(AND(I3142&lt;&gt;0,I3142&lt;&gt;""),IF(D3142="","",IF(ISNUMBER(MATCH(SUBSTITUTE(D3142," ",""),SUBSTITUTE('Look Up Values'!$S$2:$S$120," ",""),0)),"","D&amp;R error")),"")</f>
        <v/>
      </c>
      <c r="Q3142" s="242" t="str" cm="1">
        <f t="array" ref="Q3142">IF(AND(I3142&lt;&gt;0,I3142&lt;&gt;""),IF(G3142="","",IF(ISNUMBER(MATCH(SUBSTITUTE(G3142," ",""),SUBSTITUTE('Look Up Values'!$I$2:$I$10," ",""),0)),"","State error")),"")</f>
        <v/>
      </c>
      <c r="R3142" s="260" t="str">
        <f t="shared" si="97"/>
        <v/>
      </c>
    </row>
    <row r="3143" spans="1:18" ht="15.75">
      <c r="A3143" s="250">
        <v>3136</v>
      </c>
      <c r="B3143" s="198"/>
      <c r="C3143" s="25"/>
      <c r="D3143" s="25"/>
      <c r="E3143" s="25"/>
      <c r="F3143" s="25"/>
      <c r="G3143" s="26"/>
      <c r="H3143" s="27"/>
      <c r="I3143" s="28"/>
      <c r="J3143" s="430"/>
      <c r="K3143" s="48"/>
      <c r="L3143" s="457" t="str">
        <f t="shared" si="96"/>
        <v/>
      </c>
      <c r="M3143" s="245" cm="1">
        <f t="array" ref="M3143">SUMPRODUCT(--(N3143:Q3143&lt;&gt;"")) + IF(TRIM(R3143)="",0,LEN(R3143)-LEN(SUBSTITUTE(R3143,",",""))+1)</f>
        <v>0</v>
      </c>
      <c r="N3143" s="242" t="str">
        <f>IF(AND(I3143&lt;&gt;0,I3143&lt;&gt;""),IF(TRIM(SUBSTITUTE(B3143,CHAR(160),""))="","",IF(ISNUMBER(MATCH(TRIM(SUBSTITUTE(B3143,CHAR(160),"")),'Look Up Values'!$B$2:$B$500,0)),"","Origin error")),"")</f>
        <v/>
      </c>
      <c r="O3143" s="242" t="str">
        <f>IF(AND(I3143&lt;&gt;0,I3143&lt;&gt;""),IF(C3143="","",IF(AND(ISNUMBER(--LEFT(C3143,FIND(" ",C3143&amp;" ")-1)),OR(LEN(LEFT(C3143,FIND(" ",C3143&amp;" ")-1))=6,LEN(LEFT(C3143,FIND(" ",C3143&amp;" ")-1))=7),OR(ISNUMBER(MATCH(LEFT(C3143,FIND(" ",C3143&amp;" ")-1),'Look Up Values'!$G$2:$G$1000,0)),ISNUMBER(MATCH(LEFT(C3143,FIND(" ",C3143&amp;" ")-1),'Look Up Values'!$AE$2:$AE$2000,0)))),"","EWC error")),"")</f>
        <v/>
      </c>
      <c r="P3143" s="242" t="str" cm="1">
        <f t="array" ref="P3143">IF(AND(I3143&lt;&gt;0,I3143&lt;&gt;""),IF(D3143="","",IF(ISNUMBER(MATCH(SUBSTITUTE(D3143," ",""),SUBSTITUTE('Look Up Values'!$S$2:$S$120," ",""),0)),"","D&amp;R error")),"")</f>
        <v/>
      </c>
      <c r="Q3143" s="242" t="str" cm="1">
        <f t="array" ref="Q3143">IF(AND(I3143&lt;&gt;0,I3143&lt;&gt;""),IF(G3143="","",IF(ISNUMBER(MATCH(SUBSTITUTE(G3143," ",""),SUBSTITUTE('Look Up Values'!$I$2:$I$10," ",""),0)),"","State error")),"")</f>
        <v/>
      </c>
      <c r="R3143" s="260" t="str">
        <f t="shared" si="97"/>
        <v/>
      </c>
    </row>
    <row r="3144" spans="1:18" ht="15.75">
      <c r="A3144" s="250">
        <v>3137</v>
      </c>
      <c r="B3144" s="198"/>
      <c r="C3144" s="25"/>
      <c r="D3144" s="25"/>
      <c r="E3144" s="25"/>
      <c r="F3144" s="25"/>
      <c r="G3144" s="26"/>
      <c r="H3144" s="27"/>
      <c r="I3144" s="28"/>
      <c r="J3144" s="430"/>
      <c r="K3144" s="48"/>
      <c r="L3144" s="457" t="str">
        <f t="shared" ref="L3144:L3207" si="98">IF(IFERROR(--SUBSTITUTE(M3144,CHAR(160),""),0)&gt;0,A3144,"")</f>
        <v/>
      </c>
      <c r="M3144" s="245" cm="1">
        <f t="array" ref="M3144">SUMPRODUCT(--(N3144:Q3144&lt;&gt;"")) + IF(TRIM(R3144)="",0,LEN(R3144)-LEN(SUBSTITUTE(R3144,",",""))+1)</f>
        <v>0</v>
      </c>
      <c r="N3144" s="242" t="str">
        <f>IF(AND(I3144&lt;&gt;0,I3144&lt;&gt;""),IF(TRIM(SUBSTITUTE(B3144,CHAR(160),""))="","",IF(ISNUMBER(MATCH(TRIM(SUBSTITUTE(B3144,CHAR(160),"")),'Look Up Values'!$B$2:$B$500,0)),"","Origin error")),"")</f>
        <v/>
      </c>
      <c r="O3144" s="242" t="str">
        <f>IF(AND(I3144&lt;&gt;0,I3144&lt;&gt;""),IF(C3144="","",IF(AND(ISNUMBER(--LEFT(C3144,FIND(" ",C3144&amp;" ")-1)),OR(LEN(LEFT(C3144,FIND(" ",C3144&amp;" ")-1))=6,LEN(LEFT(C3144,FIND(" ",C3144&amp;" ")-1))=7),OR(ISNUMBER(MATCH(LEFT(C3144,FIND(" ",C3144&amp;" ")-1),'Look Up Values'!$G$2:$G$1000,0)),ISNUMBER(MATCH(LEFT(C3144,FIND(" ",C3144&amp;" ")-1),'Look Up Values'!$AE$2:$AE$2000,0)))),"","EWC error")),"")</f>
        <v/>
      </c>
      <c r="P3144" s="242" t="str" cm="1">
        <f t="array" ref="P3144">IF(AND(I3144&lt;&gt;0,I3144&lt;&gt;""),IF(D3144="","",IF(ISNUMBER(MATCH(SUBSTITUTE(D3144," ",""),SUBSTITUTE('Look Up Values'!$S$2:$S$120," ",""),0)),"","D&amp;R error")),"")</f>
        <v/>
      </c>
      <c r="Q3144" s="242" t="str" cm="1">
        <f t="array" ref="Q3144">IF(AND(I3144&lt;&gt;0,I3144&lt;&gt;""),IF(G3144="","",IF(ISNUMBER(MATCH(SUBSTITUTE(G3144," ",""),SUBSTITUTE('Look Up Values'!$I$2:$I$10," ",""),0)),"","State error")),"")</f>
        <v/>
      </c>
      <c r="R3144" s="260" t="str">
        <f t="shared" si="97"/>
        <v/>
      </c>
    </row>
    <row r="3145" spans="1:18" ht="15.75">
      <c r="A3145" s="250">
        <v>3138</v>
      </c>
      <c r="B3145" s="198"/>
      <c r="C3145" s="25"/>
      <c r="D3145" s="25"/>
      <c r="E3145" s="25"/>
      <c r="F3145" s="25"/>
      <c r="G3145" s="26"/>
      <c r="H3145" s="27"/>
      <c r="I3145" s="28"/>
      <c r="J3145" s="430"/>
      <c r="K3145" s="48"/>
      <c r="L3145" s="457" t="str">
        <f t="shared" si="98"/>
        <v/>
      </c>
      <c r="M3145" s="245" cm="1">
        <f t="array" ref="M3145">SUMPRODUCT(--(N3145:Q3145&lt;&gt;"")) + IF(TRIM(R3145)="",0,LEN(R3145)-LEN(SUBSTITUTE(R3145,",",""))+1)</f>
        <v>0</v>
      </c>
      <c r="N3145" s="242" t="str">
        <f>IF(AND(I3145&lt;&gt;0,I3145&lt;&gt;""),IF(TRIM(SUBSTITUTE(B3145,CHAR(160),""))="","",IF(ISNUMBER(MATCH(TRIM(SUBSTITUTE(B3145,CHAR(160),"")),'Look Up Values'!$B$2:$B$500,0)),"","Origin error")),"")</f>
        <v/>
      </c>
      <c r="O3145" s="242" t="str">
        <f>IF(AND(I3145&lt;&gt;0,I3145&lt;&gt;""),IF(C3145="","",IF(AND(ISNUMBER(--LEFT(C3145,FIND(" ",C3145&amp;" ")-1)),OR(LEN(LEFT(C3145,FIND(" ",C3145&amp;" ")-1))=6,LEN(LEFT(C3145,FIND(" ",C3145&amp;" ")-1))=7),OR(ISNUMBER(MATCH(LEFT(C3145,FIND(" ",C3145&amp;" ")-1),'Look Up Values'!$G$2:$G$1000,0)),ISNUMBER(MATCH(LEFT(C3145,FIND(" ",C3145&amp;" ")-1),'Look Up Values'!$AE$2:$AE$2000,0)))),"","EWC error")),"")</f>
        <v/>
      </c>
      <c r="P3145" s="242" t="str" cm="1">
        <f t="array" ref="P3145">IF(AND(I3145&lt;&gt;0,I3145&lt;&gt;""),IF(D3145="","",IF(ISNUMBER(MATCH(SUBSTITUTE(D3145," ",""),SUBSTITUTE('Look Up Values'!$S$2:$S$120," ",""),0)),"","D&amp;R error")),"")</f>
        <v/>
      </c>
      <c r="Q3145" s="242" t="str" cm="1">
        <f t="array" ref="Q3145">IF(AND(I3145&lt;&gt;0,I3145&lt;&gt;""),IF(G3145="","",IF(ISNUMBER(MATCH(SUBSTITUTE(G3145," ",""),SUBSTITUTE('Look Up Values'!$I$2:$I$10," ",""),0)),"","State error")),"")</f>
        <v/>
      </c>
      <c r="R3145" s="260" t="str">
        <f t="shared" ref="R3145:R3208" si="99">IF(OR(I3145="",I3145=0),"",IF(COUNTA(B3145,C3145,D3145,G3145,I3145)=0,"",IF(COUNTA(B3145,C3145,D3145,G3145,I3145)=5,"",LEFT(IF(TRIM(SUBSTITUTE(B3145,CHAR(160),""))="","Origin, ","")&amp;IF(TRIM(SUBSTITUTE(C3145,CHAR(160),""))="","EWC, ","")&amp;IF(TRIM(SUBSTITUTE(D3145,CHAR(160),""))="","D&amp;R, ","")&amp;IF(TRIM(SUBSTITUTE(G3145,CHAR(160),""))="","State, ",""),LEN(IF(TRIM(SUBSTITUTE(B3145,CHAR(160),""))="","Origin, ","")&amp;IF(TRIM(SUBSTITUTE(C3145,CHAR(160),""))="","EWC, ","")&amp;IF(TRIM(SUBSTITUTE(D3145,CHAR(160),""))="","D&amp;R, ","")&amp;IF(TRIM(SUBSTITUTE(G3145,CHAR(160),""))="","State, ",""))-2))))</f>
        <v/>
      </c>
    </row>
    <row r="3146" spans="1:18" ht="15.75">
      <c r="A3146" s="250">
        <v>3139</v>
      </c>
      <c r="B3146" s="198"/>
      <c r="C3146" s="25"/>
      <c r="D3146" s="25"/>
      <c r="E3146" s="25"/>
      <c r="F3146" s="25"/>
      <c r="G3146" s="26"/>
      <c r="H3146" s="27"/>
      <c r="I3146" s="28"/>
      <c r="J3146" s="430"/>
      <c r="K3146" s="48"/>
      <c r="L3146" s="457" t="str">
        <f t="shared" si="98"/>
        <v/>
      </c>
      <c r="M3146" s="245" cm="1">
        <f t="array" ref="M3146">SUMPRODUCT(--(N3146:Q3146&lt;&gt;"")) + IF(TRIM(R3146)="",0,LEN(R3146)-LEN(SUBSTITUTE(R3146,",",""))+1)</f>
        <v>0</v>
      </c>
      <c r="N3146" s="242" t="str">
        <f>IF(AND(I3146&lt;&gt;0,I3146&lt;&gt;""),IF(TRIM(SUBSTITUTE(B3146,CHAR(160),""))="","",IF(ISNUMBER(MATCH(TRIM(SUBSTITUTE(B3146,CHAR(160),"")),'Look Up Values'!$B$2:$B$500,0)),"","Origin error")),"")</f>
        <v/>
      </c>
      <c r="O3146" s="242" t="str">
        <f>IF(AND(I3146&lt;&gt;0,I3146&lt;&gt;""),IF(C3146="","",IF(AND(ISNUMBER(--LEFT(C3146,FIND(" ",C3146&amp;" ")-1)),OR(LEN(LEFT(C3146,FIND(" ",C3146&amp;" ")-1))=6,LEN(LEFT(C3146,FIND(" ",C3146&amp;" ")-1))=7),OR(ISNUMBER(MATCH(LEFT(C3146,FIND(" ",C3146&amp;" ")-1),'Look Up Values'!$G$2:$G$1000,0)),ISNUMBER(MATCH(LEFT(C3146,FIND(" ",C3146&amp;" ")-1),'Look Up Values'!$AE$2:$AE$2000,0)))),"","EWC error")),"")</f>
        <v/>
      </c>
      <c r="P3146" s="242" t="str" cm="1">
        <f t="array" ref="P3146">IF(AND(I3146&lt;&gt;0,I3146&lt;&gt;""),IF(D3146="","",IF(ISNUMBER(MATCH(SUBSTITUTE(D3146," ",""),SUBSTITUTE('Look Up Values'!$S$2:$S$120," ",""),0)),"","D&amp;R error")),"")</f>
        <v/>
      </c>
      <c r="Q3146" s="242" t="str" cm="1">
        <f t="array" ref="Q3146">IF(AND(I3146&lt;&gt;0,I3146&lt;&gt;""),IF(G3146="","",IF(ISNUMBER(MATCH(SUBSTITUTE(G3146," ",""),SUBSTITUTE('Look Up Values'!$I$2:$I$10," ",""),0)),"","State error")),"")</f>
        <v/>
      </c>
      <c r="R3146" s="260" t="str">
        <f t="shared" si="99"/>
        <v/>
      </c>
    </row>
    <row r="3147" spans="1:18" ht="15.75">
      <c r="A3147" s="250">
        <v>3140</v>
      </c>
      <c r="B3147" s="198"/>
      <c r="C3147" s="25"/>
      <c r="D3147" s="25"/>
      <c r="E3147" s="25"/>
      <c r="F3147" s="25"/>
      <c r="G3147" s="26"/>
      <c r="H3147" s="27"/>
      <c r="I3147" s="28"/>
      <c r="J3147" s="430"/>
      <c r="K3147" s="48"/>
      <c r="L3147" s="457" t="str">
        <f t="shared" si="98"/>
        <v/>
      </c>
      <c r="M3147" s="245" cm="1">
        <f t="array" ref="M3147">SUMPRODUCT(--(N3147:Q3147&lt;&gt;"")) + IF(TRIM(R3147)="",0,LEN(R3147)-LEN(SUBSTITUTE(R3147,",",""))+1)</f>
        <v>0</v>
      </c>
      <c r="N3147" s="242" t="str">
        <f>IF(AND(I3147&lt;&gt;0,I3147&lt;&gt;""),IF(TRIM(SUBSTITUTE(B3147,CHAR(160),""))="","",IF(ISNUMBER(MATCH(TRIM(SUBSTITUTE(B3147,CHAR(160),"")),'Look Up Values'!$B$2:$B$500,0)),"","Origin error")),"")</f>
        <v/>
      </c>
      <c r="O3147" s="242" t="str">
        <f>IF(AND(I3147&lt;&gt;0,I3147&lt;&gt;""),IF(C3147="","",IF(AND(ISNUMBER(--LEFT(C3147,FIND(" ",C3147&amp;" ")-1)),OR(LEN(LEFT(C3147,FIND(" ",C3147&amp;" ")-1))=6,LEN(LEFT(C3147,FIND(" ",C3147&amp;" ")-1))=7),OR(ISNUMBER(MATCH(LEFT(C3147,FIND(" ",C3147&amp;" ")-1),'Look Up Values'!$G$2:$G$1000,0)),ISNUMBER(MATCH(LEFT(C3147,FIND(" ",C3147&amp;" ")-1),'Look Up Values'!$AE$2:$AE$2000,0)))),"","EWC error")),"")</f>
        <v/>
      </c>
      <c r="P3147" s="242" t="str" cm="1">
        <f t="array" ref="P3147">IF(AND(I3147&lt;&gt;0,I3147&lt;&gt;""),IF(D3147="","",IF(ISNUMBER(MATCH(SUBSTITUTE(D3147," ",""),SUBSTITUTE('Look Up Values'!$S$2:$S$120," ",""),0)),"","D&amp;R error")),"")</f>
        <v/>
      </c>
      <c r="Q3147" s="242" t="str" cm="1">
        <f t="array" ref="Q3147">IF(AND(I3147&lt;&gt;0,I3147&lt;&gt;""),IF(G3147="","",IF(ISNUMBER(MATCH(SUBSTITUTE(G3147," ",""),SUBSTITUTE('Look Up Values'!$I$2:$I$10," ",""),0)),"","State error")),"")</f>
        <v/>
      </c>
      <c r="R3147" s="260" t="str">
        <f t="shared" si="99"/>
        <v/>
      </c>
    </row>
    <row r="3148" spans="1:18" ht="15.75">
      <c r="A3148" s="250">
        <v>3141</v>
      </c>
      <c r="B3148" s="198"/>
      <c r="C3148" s="25"/>
      <c r="D3148" s="25"/>
      <c r="E3148" s="25"/>
      <c r="F3148" s="25"/>
      <c r="G3148" s="26"/>
      <c r="H3148" s="27"/>
      <c r="I3148" s="28"/>
      <c r="J3148" s="430"/>
      <c r="K3148" s="48"/>
      <c r="L3148" s="457" t="str">
        <f t="shared" si="98"/>
        <v/>
      </c>
      <c r="M3148" s="245" cm="1">
        <f t="array" ref="M3148">SUMPRODUCT(--(N3148:Q3148&lt;&gt;"")) + IF(TRIM(R3148)="",0,LEN(R3148)-LEN(SUBSTITUTE(R3148,",",""))+1)</f>
        <v>0</v>
      </c>
      <c r="N3148" s="242" t="str">
        <f>IF(AND(I3148&lt;&gt;0,I3148&lt;&gt;""),IF(TRIM(SUBSTITUTE(B3148,CHAR(160),""))="","",IF(ISNUMBER(MATCH(TRIM(SUBSTITUTE(B3148,CHAR(160),"")),'Look Up Values'!$B$2:$B$500,0)),"","Origin error")),"")</f>
        <v/>
      </c>
      <c r="O3148" s="242" t="str">
        <f>IF(AND(I3148&lt;&gt;0,I3148&lt;&gt;""),IF(C3148="","",IF(AND(ISNUMBER(--LEFT(C3148,FIND(" ",C3148&amp;" ")-1)),OR(LEN(LEFT(C3148,FIND(" ",C3148&amp;" ")-1))=6,LEN(LEFT(C3148,FIND(" ",C3148&amp;" ")-1))=7),OR(ISNUMBER(MATCH(LEFT(C3148,FIND(" ",C3148&amp;" ")-1),'Look Up Values'!$G$2:$G$1000,0)),ISNUMBER(MATCH(LEFT(C3148,FIND(" ",C3148&amp;" ")-1),'Look Up Values'!$AE$2:$AE$2000,0)))),"","EWC error")),"")</f>
        <v/>
      </c>
      <c r="P3148" s="242" t="str" cm="1">
        <f t="array" ref="P3148">IF(AND(I3148&lt;&gt;0,I3148&lt;&gt;""),IF(D3148="","",IF(ISNUMBER(MATCH(SUBSTITUTE(D3148," ",""),SUBSTITUTE('Look Up Values'!$S$2:$S$120," ",""),0)),"","D&amp;R error")),"")</f>
        <v/>
      </c>
      <c r="Q3148" s="242" t="str" cm="1">
        <f t="array" ref="Q3148">IF(AND(I3148&lt;&gt;0,I3148&lt;&gt;""),IF(G3148="","",IF(ISNUMBER(MATCH(SUBSTITUTE(G3148," ",""),SUBSTITUTE('Look Up Values'!$I$2:$I$10," ",""),0)),"","State error")),"")</f>
        <v/>
      </c>
      <c r="R3148" s="260" t="str">
        <f t="shared" si="99"/>
        <v/>
      </c>
    </row>
    <row r="3149" spans="1:18" ht="15.75">
      <c r="A3149" s="250">
        <v>3142</v>
      </c>
      <c r="B3149" s="198"/>
      <c r="C3149" s="25"/>
      <c r="D3149" s="25"/>
      <c r="E3149" s="25"/>
      <c r="F3149" s="25"/>
      <c r="G3149" s="26"/>
      <c r="H3149" s="27"/>
      <c r="I3149" s="28"/>
      <c r="J3149" s="430"/>
      <c r="K3149" s="48"/>
      <c r="L3149" s="457" t="str">
        <f t="shared" si="98"/>
        <v/>
      </c>
      <c r="M3149" s="245" cm="1">
        <f t="array" ref="M3149">SUMPRODUCT(--(N3149:Q3149&lt;&gt;"")) + IF(TRIM(R3149)="",0,LEN(R3149)-LEN(SUBSTITUTE(R3149,",",""))+1)</f>
        <v>0</v>
      </c>
      <c r="N3149" s="242" t="str">
        <f>IF(AND(I3149&lt;&gt;0,I3149&lt;&gt;""),IF(TRIM(SUBSTITUTE(B3149,CHAR(160),""))="","",IF(ISNUMBER(MATCH(TRIM(SUBSTITUTE(B3149,CHAR(160),"")),'Look Up Values'!$B$2:$B$500,0)),"","Origin error")),"")</f>
        <v/>
      </c>
      <c r="O3149" s="242" t="str">
        <f>IF(AND(I3149&lt;&gt;0,I3149&lt;&gt;""),IF(C3149="","",IF(AND(ISNUMBER(--LEFT(C3149,FIND(" ",C3149&amp;" ")-1)),OR(LEN(LEFT(C3149,FIND(" ",C3149&amp;" ")-1))=6,LEN(LEFT(C3149,FIND(" ",C3149&amp;" ")-1))=7),OR(ISNUMBER(MATCH(LEFT(C3149,FIND(" ",C3149&amp;" ")-1),'Look Up Values'!$G$2:$G$1000,0)),ISNUMBER(MATCH(LEFT(C3149,FIND(" ",C3149&amp;" ")-1),'Look Up Values'!$AE$2:$AE$2000,0)))),"","EWC error")),"")</f>
        <v/>
      </c>
      <c r="P3149" s="242" t="str" cm="1">
        <f t="array" ref="P3149">IF(AND(I3149&lt;&gt;0,I3149&lt;&gt;""),IF(D3149="","",IF(ISNUMBER(MATCH(SUBSTITUTE(D3149," ",""),SUBSTITUTE('Look Up Values'!$S$2:$S$120," ",""),0)),"","D&amp;R error")),"")</f>
        <v/>
      </c>
      <c r="Q3149" s="242" t="str" cm="1">
        <f t="array" ref="Q3149">IF(AND(I3149&lt;&gt;0,I3149&lt;&gt;""),IF(G3149="","",IF(ISNUMBER(MATCH(SUBSTITUTE(G3149," ",""),SUBSTITUTE('Look Up Values'!$I$2:$I$10," ",""),0)),"","State error")),"")</f>
        <v/>
      </c>
      <c r="R3149" s="260" t="str">
        <f t="shared" si="99"/>
        <v/>
      </c>
    </row>
    <row r="3150" spans="1:18" ht="15.75">
      <c r="A3150" s="250">
        <v>3143</v>
      </c>
      <c r="B3150" s="198"/>
      <c r="C3150" s="25"/>
      <c r="D3150" s="25"/>
      <c r="E3150" s="25"/>
      <c r="F3150" s="25"/>
      <c r="G3150" s="26"/>
      <c r="H3150" s="27"/>
      <c r="I3150" s="28"/>
      <c r="J3150" s="430"/>
      <c r="K3150" s="48"/>
      <c r="L3150" s="457" t="str">
        <f t="shared" si="98"/>
        <v/>
      </c>
      <c r="M3150" s="245" cm="1">
        <f t="array" ref="M3150">SUMPRODUCT(--(N3150:Q3150&lt;&gt;"")) + IF(TRIM(R3150)="",0,LEN(R3150)-LEN(SUBSTITUTE(R3150,",",""))+1)</f>
        <v>0</v>
      </c>
      <c r="N3150" s="242" t="str">
        <f>IF(AND(I3150&lt;&gt;0,I3150&lt;&gt;""),IF(TRIM(SUBSTITUTE(B3150,CHAR(160),""))="","",IF(ISNUMBER(MATCH(TRIM(SUBSTITUTE(B3150,CHAR(160),"")),'Look Up Values'!$B$2:$B$500,0)),"","Origin error")),"")</f>
        <v/>
      </c>
      <c r="O3150" s="242" t="str">
        <f>IF(AND(I3150&lt;&gt;0,I3150&lt;&gt;""),IF(C3150="","",IF(AND(ISNUMBER(--LEFT(C3150,FIND(" ",C3150&amp;" ")-1)),OR(LEN(LEFT(C3150,FIND(" ",C3150&amp;" ")-1))=6,LEN(LEFT(C3150,FIND(" ",C3150&amp;" ")-1))=7),OR(ISNUMBER(MATCH(LEFT(C3150,FIND(" ",C3150&amp;" ")-1),'Look Up Values'!$G$2:$G$1000,0)),ISNUMBER(MATCH(LEFT(C3150,FIND(" ",C3150&amp;" ")-1),'Look Up Values'!$AE$2:$AE$2000,0)))),"","EWC error")),"")</f>
        <v/>
      </c>
      <c r="P3150" s="242" t="str" cm="1">
        <f t="array" ref="P3150">IF(AND(I3150&lt;&gt;0,I3150&lt;&gt;""),IF(D3150="","",IF(ISNUMBER(MATCH(SUBSTITUTE(D3150," ",""),SUBSTITUTE('Look Up Values'!$S$2:$S$120," ",""),0)),"","D&amp;R error")),"")</f>
        <v/>
      </c>
      <c r="Q3150" s="242" t="str" cm="1">
        <f t="array" ref="Q3150">IF(AND(I3150&lt;&gt;0,I3150&lt;&gt;""),IF(G3150="","",IF(ISNUMBER(MATCH(SUBSTITUTE(G3150," ",""),SUBSTITUTE('Look Up Values'!$I$2:$I$10," ",""),0)),"","State error")),"")</f>
        <v/>
      </c>
      <c r="R3150" s="260" t="str">
        <f t="shared" si="99"/>
        <v/>
      </c>
    </row>
    <row r="3151" spans="1:18" ht="15.75">
      <c r="A3151" s="250">
        <v>3144</v>
      </c>
      <c r="B3151" s="198"/>
      <c r="C3151" s="25"/>
      <c r="D3151" s="25"/>
      <c r="E3151" s="25"/>
      <c r="F3151" s="25"/>
      <c r="G3151" s="26"/>
      <c r="H3151" s="27"/>
      <c r="I3151" s="28"/>
      <c r="J3151" s="430"/>
      <c r="K3151" s="48"/>
      <c r="L3151" s="457" t="str">
        <f t="shared" si="98"/>
        <v/>
      </c>
      <c r="M3151" s="245" cm="1">
        <f t="array" ref="M3151">SUMPRODUCT(--(N3151:Q3151&lt;&gt;"")) + IF(TRIM(R3151)="",0,LEN(R3151)-LEN(SUBSTITUTE(R3151,",",""))+1)</f>
        <v>0</v>
      </c>
      <c r="N3151" s="242" t="str">
        <f>IF(AND(I3151&lt;&gt;0,I3151&lt;&gt;""),IF(TRIM(SUBSTITUTE(B3151,CHAR(160),""))="","",IF(ISNUMBER(MATCH(TRIM(SUBSTITUTE(B3151,CHAR(160),"")),'Look Up Values'!$B$2:$B$500,0)),"","Origin error")),"")</f>
        <v/>
      </c>
      <c r="O3151" s="242" t="str">
        <f>IF(AND(I3151&lt;&gt;0,I3151&lt;&gt;""),IF(C3151="","",IF(AND(ISNUMBER(--LEFT(C3151,FIND(" ",C3151&amp;" ")-1)),OR(LEN(LEFT(C3151,FIND(" ",C3151&amp;" ")-1))=6,LEN(LEFT(C3151,FIND(" ",C3151&amp;" ")-1))=7),OR(ISNUMBER(MATCH(LEFT(C3151,FIND(" ",C3151&amp;" ")-1),'Look Up Values'!$G$2:$G$1000,0)),ISNUMBER(MATCH(LEFT(C3151,FIND(" ",C3151&amp;" ")-1),'Look Up Values'!$AE$2:$AE$2000,0)))),"","EWC error")),"")</f>
        <v/>
      </c>
      <c r="P3151" s="242" t="str" cm="1">
        <f t="array" ref="P3151">IF(AND(I3151&lt;&gt;0,I3151&lt;&gt;""),IF(D3151="","",IF(ISNUMBER(MATCH(SUBSTITUTE(D3151," ",""),SUBSTITUTE('Look Up Values'!$S$2:$S$120," ",""),0)),"","D&amp;R error")),"")</f>
        <v/>
      </c>
      <c r="Q3151" s="242" t="str" cm="1">
        <f t="array" ref="Q3151">IF(AND(I3151&lt;&gt;0,I3151&lt;&gt;""),IF(G3151="","",IF(ISNUMBER(MATCH(SUBSTITUTE(G3151," ",""),SUBSTITUTE('Look Up Values'!$I$2:$I$10," ",""),0)),"","State error")),"")</f>
        <v/>
      </c>
      <c r="R3151" s="260" t="str">
        <f t="shared" si="99"/>
        <v/>
      </c>
    </row>
    <row r="3152" spans="1:18" ht="15.75">
      <c r="A3152" s="250">
        <v>3145</v>
      </c>
      <c r="B3152" s="198"/>
      <c r="C3152" s="25"/>
      <c r="D3152" s="25"/>
      <c r="E3152" s="25"/>
      <c r="F3152" s="25"/>
      <c r="G3152" s="26"/>
      <c r="H3152" s="27"/>
      <c r="I3152" s="28"/>
      <c r="J3152" s="430"/>
      <c r="K3152" s="48"/>
      <c r="L3152" s="457" t="str">
        <f t="shared" si="98"/>
        <v/>
      </c>
      <c r="M3152" s="245" cm="1">
        <f t="array" ref="M3152">SUMPRODUCT(--(N3152:Q3152&lt;&gt;"")) + IF(TRIM(R3152)="",0,LEN(R3152)-LEN(SUBSTITUTE(R3152,",",""))+1)</f>
        <v>0</v>
      </c>
      <c r="N3152" s="242" t="str">
        <f>IF(AND(I3152&lt;&gt;0,I3152&lt;&gt;""),IF(TRIM(SUBSTITUTE(B3152,CHAR(160),""))="","",IF(ISNUMBER(MATCH(TRIM(SUBSTITUTE(B3152,CHAR(160),"")),'Look Up Values'!$B$2:$B$500,0)),"","Origin error")),"")</f>
        <v/>
      </c>
      <c r="O3152" s="242" t="str">
        <f>IF(AND(I3152&lt;&gt;0,I3152&lt;&gt;""),IF(C3152="","",IF(AND(ISNUMBER(--LEFT(C3152,FIND(" ",C3152&amp;" ")-1)),OR(LEN(LEFT(C3152,FIND(" ",C3152&amp;" ")-1))=6,LEN(LEFT(C3152,FIND(" ",C3152&amp;" ")-1))=7),OR(ISNUMBER(MATCH(LEFT(C3152,FIND(" ",C3152&amp;" ")-1),'Look Up Values'!$G$2:$G$1000,0)),ISNUMBER(MATCH(LEFT(C3152,FIND(" ",C3152&amp;" ")-1),'Look Up Values'!$AE$2:$AE$2000,0)))),"","EWC error")),"")</f>
        <v/>
      </c>
      <c r="P3152" s="242" t="str" cm="1">
        <f t="array" ref="P3152">IF(AND(I3152&lt;&gt;0,I3152&lt;&gt;""),IF(D3152="","",IF(ISNUMBER(MATCH(SUBSTITUTE(D3152," ",""),SUBSTITUTE('Look Up Values'!$S$2:$S$120," ",""),0)),"","D&amp;R error")),"")</f>
        <v/>
      </c>
      <c r="Q3152" s="242" t="str" cm="1">
        <f t="array" ref="Q3152">IF(AND(I3152&lt;&gt;0,I3152&lt;&gt;""),IF(G3152="","",IF(ISNUMBER(MATCH(SUBSTITUTE(G3152," ",""),SUBSTITUTE('Look Up Values'!$I$2:$I$10," ",""),0)),"","State error")),"")</f>
        <v/>
      </c>
      <c r="R3152" s="260" t="str">
        <f t="shared" si="99"/>
        <v/>
      </c>
    </row>
    <row r="3153" spans="1:18" ht="15.75">
      <c r="A3153" s="250">
        <v>3146</v>
      </c>
      <c r="B3153" s="198"/>
      <c r="C3153" s="25"/>
      <c r="D3153" s="25"/>
      <c r="E3153" s="25"/>
      <c r="F3153" s="25"/>
      <c r="G3153" s="26"/>
      <c r="H3153" s="27"/>
      <c r="I3153" s="28"/>
      <c r="J3153" s="430"/>
      <c r="K3153" s="48"/>
      <c r="L3153" s="457" t="str">
        <f t="shared" si="98"/>
        <v/>
      </c>
      <c r="M3153" s="245" cm="1">
        <f t="array" ref="M3153">SUMPRODUCT(--(N3153:Q3153&lt;&gt;"")) + IF(TRIM(R3153)="",0,LEN(R3153)-LEN(SUBSTITUTE(R3153,",",""))+1)</f>
        <v>0</v>
      </c>
      <c r="N3153" s="242" t="str">
        <f>IF(AND(I3153&lt;&gt;0,I3153&lt;&gt;""),IF(TRIM(SUBSTITUTE(B3153,CHAR(160),""))="","",IF(ISNUMBER(MATCH(TRIM(SUBSTITUTE(B3153,CHAR(160),"")),'Look Up Values'!$B$2:$B$500,0)),"","Origin error")),"")</f>
        <v/>
      </c>
      <c r="O3153" s="242" t="str">
        <f>IF(AND(I3153&lt;&gt;0,I3153&lt;&gt;""),IF(C3153="","",IF(AND(ISNUMBER(--LEFT(C3153,FIND(" ",C3153&amp;" ")-1)),OR(LEN(LEFT(C3153,FIND(" ",C3153&amp;" ")-1))=6,LEN(LEFT(C3153,FIND(" ",C3153&amp;" ")-1))=7),OR(ISNUMBER(MATCH(LEFT(C3153,FIND(" ",C3153&amp;" ")-1),'Look Up Values'!$G$2:$G$1000,0)),ISNUMBER(MATCH(LEFT(C3153,FIND(" ",C3153&amp;" ")-1),'Look Up Values'!$AE$2:$AE$2000,0)))),"","EWC error")),"")</f>
        <v/>
      </c>
      <c r="P3153" s="242" t="str" cm="1">
        <f t="array" ref="P3153">IF(AND(I3153&lt;&gt;0,I3153&lt;&gt;""),IF(D3153="","",IF(ISNUMBER(MATCH(SUBSTITUTE(D3153," ",""),SUBSTITUTE('Look Up Values'!$S$2:$S$120," ",""),0)),"","D&amp;R error")),"")</f>
        <v/>
      </c>
      <c r="Q3153" s="242" t="str" cm="1">
        <f t="array" ref="Q3153">IF(AND(I3153&lt;&gt;0,I3153&lt;&gt;""),IF(G3153="","",IF(ISNUMBER(MATCH(SUBSTITUTE(G3153," ",""),SUBSTITUTE('Look Up Values'!$I$2:$I$10," ",""),0)),"","State error")),"")</f>
        <v/>
      </c>
      <c r="R3153" s="260" t="str">
        <f t="shared" si="99"/>
        <v/>
      </c>
    </row>
    <row r="3154" spans="1:18" ht="15.75">
      <c r="A3154" s="250">
        <v>3147</v>
      </c>
      <c r="B3154" s="198"/>
      <c r="C3154" s="25"/>
      <c r="D3154" s="25"/>
      <c r="E3154" s="25"/>
      <c r="F3154" s="25"/>
      <c r="G3154" s="26"/>
      <c r="H3154" s="27"/>
      <c r="I3154" s="28"/>
      <c r="J3154" s="430"/>
      <c r="K3154" s="48"/>
      <c r="L3154" s="457" t="str">
        <f t="shared" si="98"/>
        <v/>
      </c>
      <c r="M3154" s="245" cm="1">
        <f t="array" ref="M3154">SUMPRODUCT(--(N3154:Q3154&lt;&gt;"")) + IF(TRIM(R3154)="",0,LEN(R3154)-LEN(SUBSTITUTE(R3154,",",""))+1)</f>
        <v>0</v>
      </c>
      <c r="N3154" s="242" t="str">
        <f>IF(AND(I3154&lt;&gt;0,I3154&lt;&gt;""),IF(TRIM(SUBSTITUTE(B3154,CHAR(160),""))="","",IF(ISNUMBER(MATCH(TRIM(SUBSTITUTE(B3154,CHAR(160),"")),'Look Up Values'!$B$2:$B$500,0)),"","Origin error")),"")</f>
        <v/>
      </c>
      <c r="O3154" s="242" t="str">
        <f>IF(AND(I3154&lt;&gt;0,I3154&lt;&gt;""),IF(C3154="","",IF(AND(ISNUMBER(--LEFT(C3154,FIND(" ",C3154&amp;" ")-1)),OR(LEN(LEFT(C3154,FIND(" ",C3154&amp;" ")-1))=6,LEN(LEFT(C3154,FIND(" ",C3154&amp;" ")-1))=7),OR(ISNUMBER(MATCH(LEFT(C3154,FIND(" ",C3154&amp;" ")-1),'Look Up Values'!$G$2:$G$1000,0)),ISNUMBER(MATCH(LEFT(C3154,FIND(" ",C3154&amp;" ")-1),'Look Up Values'!$AE$2:$AE$2000,0)))),"","EWC error")),"")</f>
        <v/>
      </c>
      <c r="P3154" s="242" t="str" cm="1">
        <f t="array" ref="P3154">IF(AND(I3154&lt;&gt;0,I3154&lt;&gt;""),IF(D3154="","",IF(ISNUMBER(MATCH(SUBSTITUTE(D3154," ",""),SUBSTITUTE('Look Up Values'!$S$2:$S$120," ",""),0)),"","D&amp;R error")),"")</f>
        <v/>
      </c>
      <c r="Q3154" s="242" t="str" cm="1">
        <f t="array" ref="Q3154">IF(AND(I3154&lt;&gt;0,I3154&lt;&gt;""),IF(G3154="","",IF(ISNUMBER(MATCH(SUBSTITUTE(G3154," ",""),SUBSTITUTE('Look Up Values'!$I$2:$I$10," ",""),0)),"","State error")),"")</f>
        <v/>
      </c>
      <c r="R3154" s="260" t="str">
        <f t="shared" si="99"/>
        <v/>
      </c>
    </row>
    <row r="3155" spans="1:18" ht="15.75">
      <c r="A3155" s="250">
        <v>3148</v>
      </c>
      <c r="B3155" s="198"/>
      <c r="C3155" s="25"/>
      <c r="D3155" s="25"/>
      <c r="E3155" s="25"/>
      <c r="F3155" s="25"/>
      <c r="G3155" s="26"/>
      <c r="H3155" s="27"/>
      <c r="I3155" s="28"/>
      <c r="J3155" s="430"/>
      <c r="K3155" s="48"/>
      <c r="L3155" s="457" t="str">
        <f t="shared" si="98"/>
        <v/>
      </c>
      <c r="M3155" s="245" cm="1">
        <f t="array" ref="M3155">SUMPRODUCT(--(N3155:Q3155&lt;&gt;"")) + IF(TRIM(R3155)="",0,LEN(R3155)-LEN(SUBSTITUTE(R3155,",",""))+1)</f>
        <v>0</v>
      </c>
      <c r="N3155" s="242" t="str">
        <f>IF(AND(I3155&lt;&gt;0,I3155&lt;&gt;""),IF(TRIM(SUBSTITUTE(B3155,CHAR(160),""))="","",IF(ISNUMBER(MATCH(TRIM(SUBSTITUTE(B3155,CHAR(160),"")),'Look Up Values'!$B$2:$B$500,0)),"","Origin error")),"")</f>
        <v/>
      </c>
      <c r="O3155" s="242" t="str">
        <f>IF(AND(I3155&lt;&gt;0,I3155&lt;&gt;""),IF(C3155="","",IF(AND(ISNUMBER(--LEFT(C3155,FIND(" ",C3155&amp;" ")-1)),OR(LEN(LEFT(C3155,FIND(" ",C3155&amp;" ")-1))=6,LEN(LEFT(C3155,FIND(" ",C3155&amp;" ")-1))=7),OR(ISNUMBER(MATCH(LEFT(C3155,FIND(" ",C3155&amp;" ")-1),'Look Up Values'!$G$2:$G$1000,0)),ISNUMBER(MATCH(LEFT(C3155,FIND(" ",C3155&amp;" ")-1),'Look Up Values'!$AE$2:$AE$2000,0)))),"","EWC error")),"")</f>
        <v/>
      </c>
      <c r="P3155" s="242" t="str" cm="1">
        <f t="array" ref="P3155">IF(AND(I3155&lt;&gt;0,I3155&lt;&gt;""),IF(D3155="","",IF(ISNUMBER(MATCH(SUBSTITUTE(D3155," ",""),SUBSTITUTE('Look Up Values'!$S$2:$S$120," ",""),0)),"","D&amp;R error")),"")</f>
        <v/>
      </c>
      <c r="Q3155" s="242" t="str" cm="1">
        <f t="array" ref="Q3155">IF(AND(I3155&lt;&gt;0,I3155&lt;&gt;""),IF(G3155="","",IF(ISNUMBER(MATCH(SUBSTITUTE(G3155," ",""),SUBSTITUTE('Look Up Values'!$I$2:$I$10," ",""),0)),"","State error")),"")</f>
        <v/>
      </c>
      <c r="R3155" s="260" t="str">
        <f t="shared" si="99"/>
        <v/>
      </c>
    </row>
    <row r="3156" spans="1:18" ht="15.75">
      <c r="A3156" s="250">
        <v>3149</v>
      </c>
      <c r="B3156" s="198"/>
      <c r="C3156" s="25"/>
      <c r="D3156" s="25"/>
      <c r="E3156" s="25"/>
      <c r="F3156" s="25"/>
      <c r="G3156" s="26"/>
      <c r="H3156" s="27"/>
      <c r="I3156" s="28"/>
      <c r="J3156" s="430"/>
      <c r="K3156" s="48"/>
      <c r="L3156" s="457" t="str">
        <f t="shared" si="98"/>
        <v/>
      </c>
      <c r="M3156" s="245" cm="1">
        <f t="array" ref="M3156">SUMPRODUCT(--(N3156:Q3156&lt;&gt;"")) + IF(TRIM(R3156)="",0,LEN(R3156)-LEN(SUBSTITUTE(R3156,",",""))+1)</f>
        <v>0</v>
      </c>
      <c r="N3156" s="242" t="str">
        <f>IF(AND(I3156&lt;&gt;0,I3156&lt;&gt;""),IF(TRIM(SUBSTITUTE(B3156,CHAR(160),""))="","",IF(ISNUMBER(MATCH(TRIM(SUBSTITUTE(B3156,CHAR(160),"")),'Look Up Values'!$B$2:$B$500,0)),"","Origin error")),"")</f>
        <v/>
      </c>
      <c r="O3156" s="242" t="str">
        <f>IF(AND(I3156&lt;&gt;0,I3156&lt;&gt;""),IF(C3156="","",IF(AND(ISNUMBER(--LEFT(C3156,FIND(" ",C3156&amp;" ")-1)),OR(LEN(LEFT(C3156,FIND(" ",C3156&amp;" ")-1))=6,LEN(LEFT(C3156,FIND(" ",C3156&amp;" ")-1))=7),OR(ISNUMBER(MATCH(LEFT(C3156,FIND(" ",C3156&amp;" ")-1),'Look Up Values'!$G$2:$G$1000,0)),ISNUMBER(MATCH(LEFT(C3156,FIND(" ",C3156&amp;" ")-1),'Look Up Values'!$AE$2:$AE$2000,0)))),"","EWC error")),"")</f>
        <v/>
      </c>
      <c r="P3156" s="242" t="str" cm="1">
        <f t="array" ref="P3156">IF(AND(I3156&lt;&gt;0,I3156&lt;&gt;""),IF(D3156="","",IF(ISNUMBER(MATCH(SUBSTITUTE(D3156," ",""),SUBSTITUTE('Look Up Values'!$S$2:$S$120," ",""),0)),"","D&amp;R error")),"")</f>
        <v/>
      </c>
      <c r="Q3156" s="242" t="str" cm="1">
        <f t="array" ref="Q3156">IF(AND(I3156&lt;&gt;0,I3156&lt;&gt;""),IF(G3156="","",IF(ISNUMBER(MATCH(SUBSTITUTE(G3156," ",""),SUBSTITUTE('Look Up Values'!$I$2:$I$10," ",""),0)),"","State error")),"")</f>
        <v/>
      </c>
      <c r="R3156" s="260" t="str">
        <f t="shared" si="99"/>
        <v/>
      </c>
    </row>
    <row r="3157" spans="1:18" ht="15.75">
      <c r="A3157" s="250">
        <v>3150</v>
      </c>
      <c r="B3157" s="198"/>
      <c r="C3157" s="25"/>
      <c r="D3157" s="25"/>
      <c r="E3157" s="25"/>
      <c r="F3157" s="25"/>
      <c r="G3157" s="26"/>
      <c r="H3157" s="27"/>
      <c r="I3157" s="28"/>
      <c r="J3157" s="430"/>
      <c r="K3157" s="48"/>
      <c r="L3157" s="457" t="str">
        <f t="shared" si="98"/>
        <v/>
      </c>
      <c r="M3157" s="245" cm="1">
        <f t="array" ref="M3157">SUMPRODUCT(--(N3157:Q3157&lt;&gt;"")) + IF(TRIM(R3157)="",0,LEN(R3157)-LEN(SUBSTITUTE(R3157,",",""))+1)</f>
        <v>0</v>
      </c>
      <c r="N3157" s="242" t="str">
        <f>IF(AND(I3157&lt;&gt;0,I3157&lt;&gt;""),IF(TRIM(SUBSTITUTE(B3157,CHAR(160),""))="","",IF(ISNUMBER(MATCH(TRIM(SUBSTITUTE(B3157,CHAR(160),"")),'Look Up Values'!$B$2:$B$500,0)),"","Origin error")),"")</f>
        <v/>
      </c>
      <c r="O3157" s="242" t="str">
        <f>IF(AND(I3157&lt;&gt;0,I3157&lt;&gt;""),IF(C3157="","",IF(AND(ISNUMBER(--LEFT(C3157,FIND(" ",C3157&amp;" ")-1)),OR(LEN(LEFT(C3157,FIND(" ",C3157&amp;" ")-1))=6,LEN(LEFT(C3157,FIND(" ",C3157&amp;" ")-1))=7),OR(ISNUMBER(MATCH(LEFT(C3157,FIND(" ",C3157&amp;" ")-1),'Look Up Values'!$G$2:$G$1000,0)),ISNUMBER(MATCH(LEFT(C3157,FIND(" ",C3157&amp;" ")-1),'Look Up Values'!$AE$2:$AE$2000,0)))),"","EWC error")),"")</f>
        <v/>
      </c>
      <c r="P3157" s="242" t="str" cm="1">
        <f t="array" ref="P3157">IF(AND(I3157&lt;&gt;0,I3157&lt;&gt;""),IF(D3157="","",IF(ISNUMBER(MATCH(SUBSTITUTE(D3157," ",""),SUBSTITUTE('Look Up Values'!$S$2:$S$120," ",""),0)),"","D&amp;R error")),"")</f>
        <v/>
      </c>
      <c r="Q3157" s="242" t="str" cm="1">
        <f t="array" ref="Q3157">IF(AND(I3157&lt;&gt;0,I3157&lt;&gt;""),IF(G3157="","",IF(ISNUMBER(MATCH(SUBSTITUTE(G3157," ",""),SUBSTITUTE('Look Up Values'!$I$2:$I$10," ",""),0)),"","State error")),"")</f>
        <v/>
      </c>
      <c r="R3157" s="260" t="str">
        <f t="shared" si="99"/>
        <v/>
      </c>
    </row>
    <row r="3158" spans="1:18" ht="15.75">
      <c r="A3158" s="250">
        <v>3151</v>
      </c>
      <c r="B3158" s="198"/>
      <c r="C3158" s="25"/>
      <c r="D3158" s="25"/>
      <c r="E3158" s="25"/>
      <c r="F3158" s="25"/>
      <c r="G3158" s="26"/>
      <c r="H3158" s="27"/>
      <c r="I3158" s="28"/>
      <c r="J3158" s="430"/>
      <c r="K3158" s="48"/>
      <c r="L3158" s="457" t="str">
        <f t="shared" si="98"/>
        <v/>
      </c>
      <c r="M3158" s="245" cm="1">
        <f t="array" ref="M3158">SUMPRODUCT(--(N3158:Q3158&lt;&gt;"")) + IF(TRIM(R3158)="",0,LEN(R3158)-LEN(SUBSTITUTE(R3158,",",""))+1)</f>
        <v>0</v>
      </c>
      <c r="N3158" s="242" t="str">
        <f>IF(AND(I3158&lt;&gt;0,I3158&lt;&gt;""),IF(TRIM(SUBSTITUTE(B3158,CHAR(160),""))="","",IF(ISNUMBER(MATCH(TRIM(SUBSTITUTE(B3158,CHAR(160),"")),'Look Up Values'!$B$2:$B$500,0)),"","Origin error")),"")</f>
        <v/>
      </c>
      <c r="O3158" s="242" t="str">
        <f>IF(AND(I3158&lt;&gt;0,I3158&lt;&gt;""),IF(C3158="","",IF(AND(ISNUMBER(--LEFT(C3158,FIND(" ",C3158&amp;" ")-1)),OR(LEN(LEFT(C3158,FIND(" ",C3158&amp;" ")-1))=6,LEN(LEFT(C3158,FIND(" ",C3158&amp;" ")-1))=7),OR(ISNUMBER(MATCH(LEFT(C3158,FIND(" ",C3158&amp;" ")-1),'Look Up Values'!$G$2:$G$1000,0)),ISNUMBER(MATCH(LEFT(C3158,FIND(" ",C3158&amp;" ")-1),'Look Up Values'!$AE$2:$AE$2000,0)))),"","EWC error")),"")</f>
        <v/>
      </c>
      <c r="P3158" s="242" t="str" cm="1">
        <f t="array" ref="P3158">IF(AND(I3158&lt;&gt;0,I3158&lt;&gt;""),IF(D3158="","",IF(ISNUMBER(MATCH(SUBSTITUTE(D3158," ",""),SUBSTITUTE('Look Up Values'!$S$2:$S$120," ",""),0)),"","D&amp;R error")),"")</f>
        <v/>
      </c>
      <c r="Q3158" s="242" t="str" cm="1">
        <f t="array" ref="Q3158">IF(AND(I3158&lt;&gt;0,I3158&lt;&gt;""),IF(G3158="","",IF(ISNUMBER(MATCH(SUBSTITUTE(G3158," ",""),SUBSTITUTE('Look Up Values'!$I$2:$I$10," ",""),0)),"","State error")),"")</f>
        <v/>
      </c>
      <c r="R3158" s="260" t="str">
        <f t="shared" si="99"/>
        <v/>
      </c>
    </row>
    <row r="3159" spans="1:18" ht="15.75">
      <c r="A3159" s="250">
        <v>3152</v>
      </c>
      <c r="B3159" s="198"/>
      <c r="C3159" s="25"/>
      <c r="D3159" s="25"/>
      <c r="E3159" s="25"/>
      <c r="F3159" s="25"/>
      <c r="G3159" s="26"/>
      <c r="H3159" s="27"/>
      <c r="I3159" s="28"/>
      <c r="J3159" s="430"/>
      <c r="K3159" s="48"/>
      <c r="L3159" s="457" t="str">
        <f t="shared" si="98"/>
        <v/>
      </c>
      <c r="M3159" s="245" cm="1">
        <f t="array" ref="M3159">SUMPRODUCT(--(N3159:Q3159&lt;&gt;"")) + IF(TRIM(R3159)="",0,LEN(R3159)-LEN(SUBSTITUTE(R3159,",",""))+1)</f>
        <v>0</v>
      </c>
      <c r="N3159" s="242" t="str">
        <f>IF(AND(I3159&lt;&gt;0,I3159&lt;&gt;""),IF(TRIM(SUBSTITUTE(B3159,CHAR(160),""))="","",IF(ISNUMBER(MATCH(TRIM(SUBSTITUTE(B3159,CHAR(160),"")),'Look Up Values'!$B$2:$B$500,0)),"","Origin error")),"")</f>
        <v/>
      </c>
      <c r="O3159" s="242" t="str">
        <f>IF(AND(I3159&lt;&gt;0,I3159&lt;&gt;""),IF(C3159="","",IF(AND(ISNUMBER(--LEFT(C3159,FIND(" ",C3159&amp;" ")-1)),OR(LEN(LEFT(C3159,FIND(" ",C3159&amp;" ")-1))=6,LEN(LEFT(C3159,FIND(" ",C3159&amp;" ")-1))=7),OR(ISNUMBER(MATCH(LEFT(C3159,FIND(" ",C3159&amp;" ")-1),'Look Up Values'!$G$2:$G$1000,0)),ISNUMBER(MATCH(LEFT(C3159,FIND(" ",C3159&amp;" ")-1),'Look Up Values'!$AE$2:$AE$2000,0)))),"","EWC error")),"")</f>
        <v/>
      </c>
      <c r="P3159" s="242" t="str" cm="1">
        <f t="array" ref="P3159">IF(AND(I3159&lt;&gt;0,I3159&lt;&gt;""),IF(D3159="","",IF(ISNUMBER(MATCH(SUBSTITUTE(D3159," ",""),SUBSTITUTE('Look Up Values'!$S$2:$S$120," ",""),0)),"","D&amp;R error")),"")</f>
        <v/>
      </c>
      <c r="Q3159" s="242" t="str" cm="1">
        <f t="array" ref="Q3159">IF(AND(I3159&lt;&gt;0,I3159&lt;&gt;""),IF(G3159="","",IF(ISNUMBER(MATCH(SUBSTITUTE(G3159," ",""),SUBSTITUTE('Look Up Values'!$I$2:$I$10," ",""),0)),"","State error")),"")</f>
        <v/>
      </c>
      <c r="R3159" s="260" t="str">
        <f t="shared" si="99"/>
        <v/>
      </c>
    </row>
    <row r="3160" spans="1:18" ht="15.75">
      <c r="A3160" s="250">
        <v>3153</v>
      </c>
      <c r="B3160" s="198"/>
      <c r="C3160" s="25"/>
      <c r="D3160" s="25"/>
      <c r="E3160" s="25"/>
      <c r="F3160" s="25"/>
      <c r="G3160" s="26"/>
      <c r="H3160" s="27"/>
      <c r="I3160" s="28"/>
      <c r="J3160" s="430"/>
      <c r="K3160" s="48"/>
      <c r="L3160" s="457" t="str">
        <f t="shared" si="98"/>
        <v/>
      </c>
      <c r="M3160" s="245" cm="1">
        <f t="array" ref="M3160">SUMPRODUCT(--(N3160:Q3160&lt;&gt;"")) + IF(TRIM(R3160)="",0,LEN(R3160)-LEN(SUBSTITUTE(R3160,",",""))+1)</f>
        <v>0</v>
      </c>
      <c r="N3160" s="242" t="str">
        <f>IF(AND(I3160&lt;&gt;0,I3160&lt;&gt;""),IF(TRIM(SUBSTITUTE(B3160,CHAR(160),""))="","",IF(ISNUMBER(MATCH(TRIM(SUBSTITUTE(B3160,CHAR(160),"")),'Look Up Values'!$B$2:$B$500,0)),"","Origin error")),"")</f>
        <v/>
      </c>
      <c r="O3160" s="242" t="str">
        <f>IF(AND(I3160&lt;&gt;0,I3160&lt;&gt;""),IF(C3160="","",IF(AND(ISNUMBER(--LEFT(C3160,FIND(" ",C3160&amp;" ")-1)),OR(LEN(LEFT(C3160,FIND(" ",C3160&amp;" ")-1))=6,LEN(LEFT(C3160,FIND(" ",C3160&amp;" ")-1))=7),OR(ISNUMBER(MATCH(LEFT(C3160,FIND(" ",C3160&amp;" ")-1),'Look Up Values'!$G$2:$G$1000,0)),ISNUMBER(MATCH(LEFT(C3160,FIND(" ",C3160&amp;" ")-1),'Look Up Values'!$AE$2:$AE$2000,0)))),"","EWC error")),"")</f>
        <v/>
      </c>
      <c r="P3160" s="242" t="str" cm="1">
        <f t="array" ref="P3160">IF(AND(I3160&lt;&gt;0,I3160&lt;&gt;""),IF(D3160="","",IF(ISNUMBER(MATCH(SUBSTITUTE(D3160," ",""),SUBSTITUTE('Look Up Values'!$S$2:$S$120," ",""),0)),"","D&amp;R error")),"")</f>
        <v/>
      </c>
      <c r="Q3160" s="242" t="str" cm="1">
        <f t="array" ref="Q3160">IF(AND(I3160&lt;&gt;0,I3160&lt;&gt;""),IF(G3160="","",IF(ISNUMBER(MATCH(SUBSTITUTE(G3160," ",""),SUBSTITUTE('Look Up Values'!$I$2:$I$10," ",""),0)),"","State error")),"")</f>
        <v/>
      </c>
      <c r="R3160" s="260" t="str">
        <f t="shared" si="99"/>
        <v/>
      </c>
    </row>
    <row r="3161" spans="1:18" ht="15.75">
      <c r="A3161" s="250">
        <v>3154</v>
      </c>
      <c r="B3161" s="198"/>
      <c r="C3161" s="25"/>
      <c r="D3161" s="25"/>
      <c r="E3161" s="25"/>
      <c r="F3161" s="25"/>
      <c r="G3161" s="26"/>
      <c r="H3161" s="27"/>
      <c r="I3161" s="28"/>
      <c r="J3161" s="430"/>
      <c r="K3161" s="48"/>
      <c r="L3161" s="457" t="str">
        <f t="shared" si="98"/>
        <v/>
      </c>
      <c r="M3161" s="245" cm="1">
        <f t="array" ref="M3161">SUMPRODUCT(--(N3161:Q3161&lt;&gt;"")) + IF(TRIM(R3161)="",0,LEN(R3161)-LEN(SUBSTITUTE(R3161,",",""))+1)</f>
        <v>0</v>
      </c>
      <c r="N3161" s="242" t="str">
        <f>IF(AND(I3161&lt;&gt;0,I3161&lt;&gt;""),IF(TRIM(SUBSTITUTE(B3161,CHAR(160),""))="","",IF(ISNUMBER(MATCH(TRIM(SUBSTITUTE(B3161,CHAR(160),"")),'Look Up Values'!$B$2:$B$500,0)),"","Origin error")),"")</f>
        <v/>
      </c>
      <c r="O3161" s="242" t="str">
        <f>IF(AND(I3161&lt;&gt;0,I3161&lt;&gt;""),IF(C3161="","",IF(AND(ISNUMBER(--LEFT(C3161,FIND(" ",C3161&amp;" ")-1)),OR(LEN(LEFT(C3161,FIND(" ",C3161&amp;" ")-1))=6,LEN(LEFT(C3161,FIND(" ",C3161&amp;" ")-1))=7),OR(ISNUMBER(MATCH(LEFT(C3161,FIND(" ",C3161&amp;" ")-1),'Look Up Values'!$G$2:$G$1000,0)),ISNUMBER(MATCH(LEFT(C3161,FIND(" ",C3161&amp;" ")-1),'Look Up Values'!$AE$2:$AE$2000,0)))),"","EWC error")),"")</f>
        <v/>
      </c>
      <c r="P3161" s="242" t="str" cm="1">
        <f t="array" ref="P3161">IF(AND(I3161&lt;&gt;0,I3161&lt;&gt;""),IF(D3161="","",IF(ISNUMBER(MATCH(SUBSTITUTE(D3161," ",""),SUBSTITUTE('Look Up Values'!$S$2:$S$120," ",""),0)),"","D&amp;R error")),"")</f>
        <v/>
      </c>
      <c r="Q3161" s="242" t="str" cm="1">
        <f t="array" ref="Q3161">IF(AND(I3161&lt;&gt;0,I3161&lt;&gt;""),IF(G3161="","",IF(ISNUMBER(MATCH(SUBSTITUTE(G3161," ",""),SUBSTITUTE('Look Up Values'!$I$2:$I$10," ",""),0)),"","State error")),"")</f>
        <v/>
      </c>
      <c r="R3161" s="260" t="str">
        <f t="shared" si="99"/>
        <v/>
      </c>
    </row>
    <row r="3162" spans="1:18" ht="15.75">
      <c r="A3162" s="250">
        <v>3155</v>
      </c>
      <c r="B3162" s="198"/>
      <c r="C3162" s="25"/>
      <c r="D3162" s="25"/>
      <c r="E3162" s="25"/>
      <c r="F3162" s="25"/>
      <c r="G3162" s="26"/>
      <c r="H3162" s="27"/>
      <c r="I3162" s="28"/>
      <c r="J3162" s="430"/>
      <c r="K3162" s="48"/>
      <c r="L3162" s="457" t="str">
        <f t="shared" si="98"/>
        <v/>
      </c>
      <c r="M3162" s="245" cm="1">
        <f t="array" ref="M3162">SUMPRODUCT(--(N3162:Q3162&lt;&gt;"")) + IF(TRIM(R3162)="",0,LEN(R3162)-LEN(SUBSTITUTE(R3162,",",""))+1)</f>
        <v>0</v>
      </c>
      <c r="N3162" s="242" t="str">
        <f>IF(AND(I3162&lt;&gt;0,I3162&lt;&gt;""),IF(TRIM(SUBSTITUTE(B3162,CHAR(160),""))="","",IF(ISNUMBER(MATCH(TRIM(SUBSTITUTE(B3162,CHAR(160),"")),'Look Up Values'!$B$2:$B$500,0)),"","Origin error")),"")</f>
        <v/>
      </c>
      <c r="O3162" s="242" t="str">
        <f>IF(AND(I3162&lt;&gt;0,I3162&lt;&gt;""),IF(C3162="","",IF(AND(ISNUMBER(--LEFT(C3162,FIND(" ",C3162&amp;" ")-1)),OR(LEN(LEFT(C3162,FIND(" ",C3162&amp;" ")-1))=6,LEN(LEFT(C3162,FIND(" ",C3162&amp;" ")-1))=7),OR(ISNUMBER(MATCH(LEFT(C3162,FIND(" ",C3162&amp;" ")-1),'Look Up Values'!$G$2:$G$1000,0)),ISNUMBER(MATCH(LEFT(C3162,FIND(" ",C3162&amp;" ")-1),'Look Up Values'!$AE$2:$AE$2000,0)))),"","EWC error")),"")</f>
        <v/>
      </c>
      <c r="P3162" s="242" t="str" cm="1">
        <f t="array" ref="P3162">IF(AND(I3162&lt;&gt;0,I3162&lt;&gt;""),IF(D3162="","",IF(ISNUMBER(MATCH(SUBSTITUTE(D3162," ",""),SUBSTITUTE('Look Up Values'!$S$2:$S$120," ",""),0)),"","D&amp;R error")),"")</f>
        <v/>
      </c>
      <c r="Q3162" s="242" t="str" cm="1">
        <f t="array" ref="Q3162">IF(AND(I3162&lt;&gt;0,I3162&lt;&gt;""),IF(G3162="","",IF(ISNUMBER(MATCH(SUBSTITUTE(G3162," ",""),SUBSTITUTE('Look Up Values'!$I$2:$I$10," ",""),0)),"","State error")),"")</f>
        <v/>
      </c>
      <c r="R3162" s="260" t="str">
        <f t="shared" si="99"/>
        <v/>
      </c>
    </row>
    <row r="3163" spans="1:18" ht="15.75">
      <c r="A3163" s="250">
        <v>3156</v>
      </c>
      <c r="B3163" s="198"/>
      <c r="C3163" s="25"/>
      <c r="D3163" s="25"/>
      <c r="E3163" s="25"/>
      <c r="F3163" s="25"/>
      <c r="G3163" s="26"/>
      <c r="H3163" s="27"/>
      <c r="I3163" s="28"/>
      <c r="J3163" s="430"/>
      <c r="K3163" s="48"/>
      <c r="L3163" s="457" t="str">
        <f t="shared" si="98"/>
        <v/>
      </c>
      <c r="M3163" s="245" cm="1">
        <f t="array" ref="M3163">SUMPRODUCT(--(N3163:Q3163&lt;&gt;"")) + IF(TRIM(R3163)="",0,LEN(R3163)-LEN(SUBSTITUTE(R3163,",",""))+1)</f>
        <v>0</v>
      </c>
      <c r="N3163" s="242" t="str">
        <f>IF(AND(I3163&lt;&gt;0,I3163&lt;&gt;""),IF(TRIM(SUBSTITUTE(B3163,CHAR(160),""))="","",IF(ISNUMBER(MATCH(TRIM(SUBSTITUTE(B3163,CHAR(160),"")),'Look Up Values'!$B$2:$B$500,0)),"","Origin error")),"")</f>
        <v/>
      </c>
      <c r="O3163" s="242" t="str">
        <f>IF(AND(I3163&lt;&gt;0,I3163&lt;&gt;""),IF(C3163="","",IF(AND(ISNUMBER(--LEFT(C3163,FIND(" ",C3163&amp;" ")-1)),OR(LEN(LEFT(C3163,FIND(" ",C3163&amp;" ")-1))=6,LEN(LEFT(C3163,FIND(" ",C3163&amp;" ")-1))=7),OR(ISNUMBER(MATCH(LEFT(C3163,FIND(" ",C3163&amp;" ")-1),'Look Up Values'!$G$2:$G$1000,0)),ISNUMBER(MATCH(LEFT(C3163,FIND(" ",C3163&amp;" ")-1),'Look Up Values'!$AE$2:$AE$2000,0)))),"","EWC error")),"")</f>
        <v/>
      </c>
      <c r="P3163" s="242" t="str" cm="1">
        <f t="array" ref="P3163">IF(AND(I3163&lt;&gt;0,I3163&lt;&gt;""),IF(D3163="","",IF(ISNUMBER(MATCH(SUBSTITUTE(D3163," ",""),SUBSTITUTE('Look Up Values'!$S$2:$S$120," ",""),0)),"","D&amp;R error")),"")</f>
        <v/>
      </c>
      <c r="Q3163" s="242" t="str" cm="1">
        <f t="array" ref="Q3163">IF(AND(I3163&lt;&gt;0,I3163&lt;&gt;""),IF(G3163="","",IF(ISNUMBER(MATCH(SUBSTITUTE(G3163," ",""),SUBSTITUTE('Look Up Values'!$I$2:$I$10," ",""),0)),"","State error")),"")</f>
        <v/>
      </c>
      <c r="R3163" s="260" t="str">
        <f t="shared" si="99"/>
        <v/>
      </c>
    </row>
    <row r="3164" spans="1:18" ht="15.75">
      <c r="A3164" s="250">
        <v>3157</v>
      </c>
      <c r="B3164" s="198"/>
      <c r="C3164" s="25"/>
      <c r="D3164" s="25"/>
      <c r="E3164" s="25"/>
      <c r="F3164" s="25"/>
      <c r="G3164" s="26"/>
      <c r="H3164" s="27"/>
      <c r="I3164" s="28"/>
      <c r="J3164" s="430"/>
      <c r="K3164" s="48"/>
      <c r="L3164" s="457" t="str">
        <f t="shared" si="98"/>
        <v/>
      </c>
      <c r="M3164" s="245" cm="1">
        <f t="array" ref="M3164">SUMPRODUCT(--(N3164:Q3164&lt;&gt;"")) + IF(TRIM(R3164)="",0,LEN(R3164)-LEN(SUBSTITUTE(R3164,",",""))+1)</f>
        <v>0</v>
      </c>
      <c r="N3164" s="242" t="str">
        <f>IF(AND(I3164&lt;&gt;0,I3164&lt;&gt;""),IF(TRIM(SUBSTITUTE(B3164,CHAR(160),""))="","",IF(ISNUMBER(MATCH(TRIM(SUBSTITUTE(B3164,CHAR(160),"")),'Look Up Values'!$B$2:$B$500,0)),"","Origin error")),"")</f>
        <v/>
      </c>
      <c r="O3164" s="242" t="str">
        <f>IF(AND(I3164&lt;&gt;0,I3164&lt;&gt;""),IF(C3164="","",IF(AND(ISNUMBER(--LEFT(C3164,FIND(" ",C3164&amp;" ")-1)),OR(LEN(LEFT(C3164,FIND(" ",C3164&amp;" ")-1))=6,LEN(LEFT(C3164,FIND(" ",C3164&amp;" ")-1))=7),OR(ISNUMBER(MATCH(LEFT(C3164,FIND(" ",C3164&amp;" ")-1),'Look Up Values'!$G$2:$G$1000,0)),ISNUMBER(MATCH(LEFT(C3164,FIND(" ",C3164&amp;" ")-1),'Look Up Values'!$AE$2:$AE$2000,0)))),"","EWC error")),"")</f>
        <v/>
      </c>
      <c r="P3164" s="242" t="str" cm="1">
        <f t="array" ref="P3164">IF(AND(I3164&lt;&gt;0,I3164&lt;&gt;""),IF(D3164="","",IF(ISNUMBER(MATCH(SUBSTITUTE(D3164," ",""),SUBSTITUTE('Look Up Values'!$S$2:$S$120," ",""),0)),"","D&amp;R error")),"")</f>
        <v/>
      </c>
      <c r="Q3164" s="242" t="str" cm="1">
        <f t="array" ref="Q3164">IF(AND(I3164&lt;&gt;0,I3164&lt;&gt;""),IF(G3164="","",IF(ISNUMBER(MATCH(SUBSTITUTE(G3164," ",""),SUBSTITUTE('Look Up Values'!$I$2:$I$10," ",""),0)),"","State error")),"")</f>
        <v/>
      </c>
      <c r="R3164" s="260" t="str">
        <f t="shared" si="99"/>
        <v/>
      </c>
    </row>
    <row r="3165" spans="1:18" ht="15.75">
      <c r="A3165" s="250">
        <v>3158</v>
      </c>
      <c r="B3165" s="198"/>
      <c r="C3165" s="25"/>
      <c r="D3165" s="25"/>
      <c r="E3165" s="25"/>
      <c r="F3165" s="25"/>
      <c r="G3165" s="26"/>
      <c r="H3165" s="27"/>
      <c r="I3165" s="28"/>
      <c r="J3165" s="430"/>
      <c r="K3165" s="48"/>
      <c r="L3165" s="457" t="str">
        <f t="shared" si="98"/>
        <v/>
      </c>
      <c r="M3165" s="245" cm="1">
        <f t="array" ref="M3165">SUMPRODUCT(--(N3165:Q3165&lt;&gt;"")) + IF(TRIM(R3165)="",0,LEN(R3165)-LEN(SUBSTITUTE(R3165,",",""))+1)</f>
        <v>0</v>
      </c>
      <c r="N3165" s="242" t="str">
        <f>IF(AND(I3165&lt;&gt;0,I3165&lt;&gt;""),IF(TRIM(SUBSTITUTE(B3165,CHAR(160),""))="","",IF(ISNUMBER(MATCH(TRIM(SUBSTITUTE(B3165,CHAR(160),"")),'Look Up Values'!$B$2:$B$500,0)),"","Origin error")),"")</f>
        <v/>
      </c>
      <c r="O3165" s="242" t="str">
        <f>IF(AND(I3165&lt;&gt;0,I3165&lt;&gt;""),IF(C3165="","",IF(AND(ISNUMBER(--LEFT(C3165,FIND(" ",C3165&amp;" ")-1)),OR(LEN(LEFT(C3165,FIND(" ",C3165&amp;" ")-1))=6,LEN(LEFT(C3165,FIND(" ",C3165&amp;" ")-1))=7),OR(ISNUMBER(MATCH(LEFT(C3165,FIND(" ",C3165&amp;" ")-1),'Look Up Values'!$G$2:$G$1000,0)),ISNUMBER(MATCH(LEFT(C3165,FIND(" ",C3165&amp;" ")-1),'Look Up Values'!$AE$2:$AE$2000,0)))),"","EWC error")),"")</f>
        <v/>
      </c>
      <c r="P3165" s="242" t="str" cm="1">
        <f t="array" ref="P3165">IF(AND(I3165&lt;&gt;0,I3165&lt;&gt;""),IF(D3165="","",IF(ISNUMBER(MATCH(SUBSTITUTE(D3165," ",""),SUBSTITUTE('Look Up Values'!$S$2:$S$120," ",""),0)),"","D&amp;R error")),"")</f>
        <v/>
      </c>
      <c r="Q3165" s="242" t="str" cm="1">
        <f t="array" ref="Q3165">IF(AND(I3165&lt;&gt;0,I3165&lt;&gt;""),IF(G3165="","",IF(ISNUMBER(MATCH(SUBSTITUTE(G3165," ",""),SUBSTITUTE('Look Up Values'!$I$2:$I$10," ",""),0)),"","State error")),"")</f>
        <v/>
      </c>
      <c r="R3165" s="260" t="str">
        <f t="shared" si="99"/>
        <v/>
      </c>
    </row>
    <row r="3166" spans="1:18" ht="15.75">
      <c r="A3166" s="250">
        <v>3159</v>
      </c>
      <c r="B3166" s="198"/>
      <c r="C3166" s="25"/>
      <c r="D3166" s="25"/>
      <c r="E3166" s="25"/>
      <c r="F3166" s="25"/>
      <c r="G3166" s="26"/>
      <c r="H3166" s="27"/>
      <c r="I3166" s="28"/>
      <c r="J3166" s="430"/>
      <c r="K3166" s="48"/>
      <c r="L3166" s="457" t="str">
        <f t="shared" si="98"/>
        <v/>
      </c>
      <c r="M3166" s="245" cm="1">
        <f t="array" ref="M3166">SUMPRODUCT(--(N3166:Q3166&lt;&gt;"")) + IF(TRIM(R3166)="",0,LEN(R3166)-LEN(SUBSTITUTE(R3166,",",""))+1)</f>
        <v>0</v>
      </c>
      <c r="N3166" s="242" t="str">
        <f>IF(AND(I3166&lt;&gt;0,I3166&lt;&gt;""),IF(TRIM(SUBSTITUTE(B3166,CHAR(160),""))="","",IF(ISNUMBER(MATCH(TRIM(SUBSTITUTE(B3166,CHAR(160),"")),'Look Up Values'!$B$2:$B$500,0)),"","Origin error")),"")</f>
        <v/>
      </c>
      <c r="O3166" s="242" t="str">
        <f>IF(AND(I3166&lt;&gt;0,I3166&lt;&gt;""),IF(C3166="","",IF(AND(ISNUMBER(--LEFT(C3166,FIND(" ",C3166&amp;" ")-1)),OR(LEN(LEFT(C3166,FIND(" ",C3166&amp;" ")-1))=6,LEN(LEFT(C3166,FIND(" ",C3166&amp;" ")-1))=7),OR(ISNUMBER(MATCH(LEFT(C3166,FIND(" ",C3166&amp;" ")-1),'Look Up Values'!$G$2:$G$1000,0)),ISNUMBER(MATCH(LEFT(C3166,FIND(" ",C3166&amp;" ")-1),'Look Up Values'!$AE$2:$AE$2000,0)))),"","EWC error")),"")</f>
        <v/>
      </c>
      <c r="P3166" s="242" t="str" cm="1">
        <f t="array" ref="P3166">IF(AND(I3166&lt;&gt;0,I3166&lt;&gt;""),IF(D3166="","",IF(ISNUMBER(MATCH(SUBSTITUTE(D3166," ",""),SUBSTITUTE('Look Up Values'!$S$2:$S$120," ",""),0)),"","D&amp;R error")),"")</f>
        <v/>
      </c>
      <c r="Q3166" s="242" t="str" cm="1">
        <f t="array" ref="Q3166">IF(AND(I3166&lt;&gt;0,I3166&lt;&gt;""),IF(G3166="","",IF(ISNUMBER(MATCH(SUBSTITUTE(G3166," ",""),SUBSTITUTE('Look Up Values'!$I$2:$I$10," ",""),0)),"","State error")),"")</f>
        <v/>
      </c>
      <c r="R3166" s="260" t="str">
        <f t="shared" si="99"/>
        <v/>
      </c>
    </row>
    <row r="3167" spans="1:18" ht="15.75">
      <c r="A3167" s="250">
        <v>3160</v>
      </c>
      <c r="B3167" s="198"/>
      <c r="C3167" s="25"/>
      <c r="D3167" s="25"/>
      <c r="E3167" s="25"/>
      <c r="F3167" s="25"/>
      <c r="G3167" s="26"/>
      <c r="H3167" s="27"/>
      <c r="I3167" s="28"/>
      <c r="J3167" s="430"/>
      <c r="K3167" s="48"/>
      <c r="L3167" s="457" t="str">
        <f t="shared" si="98"/>
        <v/>
      </c>
      <c r="M3167" s="245" cm="1">
        <f t="array" ref="M3167">SUMPRODUCT(--(N3167:Q3167&lt;&gt;"")) + IF(TRIM(R3167)="",0,LEN(R3167)-LEN(SUBSTITUTE(R3167,",",""))+1)</f>
        <v>0</v>
      </c>
      <c r="N3167" s="242" t="str">
        <f>IF(AND(I3167&lt;&gt;0,I3167&lt;&gt;""),IF(TRIM(SUBSTITUTE(B3167,CHAR(160),""))="","",IF(ISNUMBER(MATCH(TRIM(SUBSTITUTE(B3167,CHAR(160),"")),'Look Up Values'!$B$2:$B$500,0)),"","Origin error")),"")</f>
        <v/>
      </c>
      <c r="O3167" s="242" t="str">
        <f>IF(AND(I3167&lt;&gt;0,I3167&lt;&gt;""),IF(C3167="","",IF(AND(ISNUMBER(--LEFT(C3167,FIND(" ",C3167&amp;" ")-1)),OR(LEN(LEFT(C3167,FIND(" ",C3167&amp;" ")-1))=6,LEN(LEFT(C3167,FIND(" ",C3167&amp;" ")-1))=7),OR(ISNUMBER(MATCH(LEFT(C3167,FIND(" ",C3167&amp;" ")-1),'Look Up Values'!$G$2:$G$1000,0)),ISNUMBER(MATCH(LEFT(C3167,FIND(" ",C3167&amp;" ")-1),'Look Up Values'!$AE$2:$AE$2000,0)))),"","EWC error")),"")</f>
        <v/>
      </c>
      <c r="P3167" s="242" t="str" cm="1">
        <f t="array" ref="P3167">IF(AND(I3167&lt;&gt;0,I3167&lt;&gt;""),IF(D3167="","",IF(ISNUMBER(MATCH(SUBSTITUTE(D3167," ",""),SUBSTITUTE('Look Up Values'!$S$2:$S$120," ",""),0)),"","D&amp;R error")),"")</f>
        <v/>
      </c>
      <c r="Q3167" s="242" t="str" cm="1">
        <f t="array" ref="Q3167">IF(AND(I3167&lt;&gt;0,I3167&lt;&gt;""),IF(G3167="","",IF(ISNUMBER(MATCH(SUBSTITUTE(G3167," ",""),SUBSTITUTE('Look Up Values'!$I$2:$I$10," ",""),0)),"","State error")),"")</f>
        <v/>
      </c>
      <c r="R3167" s="260" t="str">
        <f t="shared" si="99"/>
        <v/>
      </c>
    </row>
    <row r="3168" spans="1:18" ht="15.75">
      <c r="A3168" s="250">
        <v>3161</v>
      </c>
      <c r="B3168" s="198"/>
      <c r="C3168" s="25"/>
      <c r="D3168" s="25"/>
      <c r="E3168" s="25"/>
      <c r="F3168" s="25"/>
      <c r="G3168" s="26"/>
      <c r="H3168" s="27"/>
      <c r="I3168" s="28"/>
      <c r="J3168" s="430"/>
      <c r="K3168" s="48"/>
      <c r="L3168" s="457" t="str">
        <f t="shared" si="98"/>
        <v/>
      </c>
      <c r="M3168" s="245" cm="1">
        <f t="array" ref="M3168">SUMPRODUCT(--(N3168:Q3168&lt;&gt;"")) + IF(TRIM(R3168)="",0,LEN(R3168)-LEN(SUBSTITUTE(R3168,",",""))+1)</f>
        <v>0</v>
      </c>
      <c r="N3168" s="242" t="str">
        <f>IF(AND(I3168&lt;&gt;0,I3168&lt;&gt;""),IF(TRIM(SUBSTITUTE(B3168,CHAR(160),""))="","",IF(ISNUMBER(MATCH(TRIM(SUBSTITUTE(B3168,CHAR(160),"")),'Look Up Values'!$B$2:$B$500,0)),"","Origin error")),"")</f>
        <v/>
      </c>
      <c r="O3168" s="242" t="str">
        <f>IF(AND(I3168&lt;&gt;0,I3168&lt;&gt;""),IF(C3168="","",IF(AND(ISNUMBER(--LEFT(C3168,FIND(" ",C3168&amp;" ")-1)),OR(LEN(LEFT(C3168,FIND(" ",C3168&amp;" ")-1))=6,LEN(LEFT(C3168,FIND(" ",C3168&amp;" ")-1))=7),OR(ISNUMBER(MATCH(LEFT(C3168,FIND(" ",C3168&amp;" ")-1),'Look Up Values'!$G$2:$G$1000,0)),ISNUMBER(MATCH(LEFT(C3168,FIND(" ",C3168&amp;" ")-1),'Look Up Values'!$AE$2:$AE$2000,0)))),"","EWC error")),"")</f>
        <v/>
      </c>
      <c r="P3168" s="242" t="str" cm="1">
        <f t="array" ref="P3168">IF(AND(I3168&lt;&gt;0,I3168&lt;&gt;""),IF(D3168="","",IF(ISNUMBER(MATCH(SUBSTITUTE(D3168," ",""),SUBSTITUTE('Look Up Values'!$S$2:$S$120," ",""),0)),"","D&amp;R error")),"")</f>
        <v/>
      </c>
      <c r="Q3168" s="242" t="str" cm="1">
        <f t="array" ref="Q3168">IF(AND(I3168&lt;&gt;0,I3168&lt;&gt;""),IF(G3168="","",IF(ISNUMBER(MATCH(SUBSTITUTE(G3168," ",""),SUBSTITUTE('Look Up Values'!$I$2:$I$10," ",""),0)),"","State error")),"")</f>
        <v/>
      </c>
      <c r="R3168" s="260" t="str">
        <f t="shared" si="99"/>
        <v/>
      </c>
    </row>
    <row r="3169" spans="1:18" ht="15.75">
      <c r="A3169" s="250">
        <v>3162</v>
      </c>
      <c r="B3169" s="198"/>
      <c r="C3169" s="25"/>
      <c r="D3169" s="25"/>
      <c r="E3169" s="25"/>
      <c r="F3169" s="25"/>
      <c r="G3169" s="26"/>
      <c r="H3169" s="27"/>
      <c r="I3169" s="28"/>
      <c r="J3169" s="430"/>
      <c r="K3169" s="48"/>
      <c r="L3169" s="457" t="str">
        <f t="shared" si="98"/>
        <v/>
      </c>
      <c r="M3169" s="245" cm="1">
        <f t="array" ref="M3169">SUMPRODUCT(--(N3169:Q3169&lt;&gt;"")) + IF(TRIM(R3169)="",0,LEN(R3169)-LEN(SUBSTITUTE(R3169,",",""))+1)</f>
        <v>0</v>
      </c>
      <c r="N3169" s="242" t="str">
        <f>IF(AND(I3169&lt;&gt;0,I3169&lt;&gt;""),IF(TRIM(SUBSTITUTE(B3169,CHAR(160),""))="","",IF(ISNUMBER(MATCH(TRIM(SUBSTITUTE(B3169,CHAR(160),"")),'Look Up Values'!$B$2:$B$500,0)),"","Origin error")),"")</f>
        <v/>
      </c>
      <c r="O3169" s="242" t="str">
        <f>IF(AND(I3169&lt;&gt;0,I3169&lt;&gt;""),IF(C3169="","",IF(AND(ISNUMBER(--LEFT(C3169,FIND(" ",C3169&amp;" ")-1)),OR(LEN(LEFT(C3169,FIND(" ",C3169&amp;" ")-1))=6,LEN(LEFT(C3169,FIND(" ",C3169&amp;" ")-1))=7),OR(ISNUMBER(MATCH(LEFT(C3169,FIND(" ",C3169&amp;" ")-1),'Look Up Values'!$G$2:$G$1000,0)),ISNUMBER(MATCH(LEFT(C3169,FIND(" ",C3169&amp;" ")-1),'Look Up Values'!$AE$2:$AE$2000,0)))),"","EWC error")),"")</f>
        <v/>
      </c>
      <c r="P3169" s="242" t="str" cm="1">
        <f t="array" ref="P3169">IF(AND(I3169&lt;&gt;0,I3169&lt;&gt;""),IF(D3169="","",IF(ISNUMBER(MATCH(SUBSTITUTE(D3169," ",""),SUBSTITUTE('Look Up Values'!$S$2:$S$120," ",""),0)),"","D&amp;R error")),"")</f>
        <v/>
      </c>
      <c r="Q3169" s="242" t="str" cm="1">
        <f t="array" ref="Q3169">IF(AND(I3169&lt;&gt;0,I3169&lt;&gt;""),IF(G3169="","",IF(ISNUMBER(MATCH(SUBSTITUTE(G3169," ",""),SUBSTITUTE('Look Up Values'!$I$2:$I$10," ",""),0)),"","State error")),"")</f>
        <v/>
      </c>
      <c r="R3169" s="260" t="str">
        <f t="shared" si="99"/>
        <v/>
      </c>
    </row>
    <row r="3170" spans="1:18" ht="15.75">
      <c r="A3170" s="250">
        <v>3163</v>
      </c>
      <c r="B3170" s="198"/>
      <c r="C3170" s="25"/>
      <c r="D3170" s="25"/>
      <c r="E3170" s="25"/>
      <c r="F3170" s="25"/>
      <c r="G3170" s="26"/>
      <c r="H3170" s="27"/>
      <c r="I3170" s="28"/>
      <c r="J3170" s="430"/>
      <c r="K3170" s="48"/>
      <c r="L3170" s="457" t="str">
        <f t="shared" si="98"/>
        <v/>
      </c>
      <c r="M3170" s="245" cm="1">
        <f t="array" ref="M3170">SUMPRODUCT(--(N3170:Q3170&lt;&gt;"")) + IF(TRIM(R3170)="",0,LEN(R3170)-LEN(SUBSTITUTE(R3170,",",""))+1)</f>
        <v>0</v>
      </c>
      <c r="N3170" s="242" t="str">
        <f>IF(AND(I3170&lt;&gt;0,I3170&lt;&gt;""),IF(TRIM(SUBSTITUTE(B3170,CHAR(160),""))="","",IF(ISNUMBER(MATCH(TRIM(SUBSTITUTE(B3170,CHAR(160),"")),'Look Up Values'!$B$2:$B$500,0)),"","Origin error")),"")</f>
        <v/>
      </c>
      <c r="O3170" s="242" t="str">
        <f>IF(AND(I3170&lt;&gt;0,I3170&lt;&gt;""),IF(C3170="","",IF(AND(ISNUMBER(--LEFT(C3170,FIND(" ",C3170&amp;" ")-1)),OR(LEN(LEFT(C3170,FIND(" ",C3170&amp;" ")-1))=6,LEN(LEFT(C3170,FIND(" ",C3170&amp;" ")-1))=7),OR(ISNUMBER(MATCH(LEFT(C3170,FIND(" ",C3170&amp;" ")-1),'Look Up Values'!$G$2:$G$1000,0)),ISNUMBER(MATCH(LEFT(C3170,FIND(" ",C3170&amp;" ")-1),'Look Up Values'!$AE$2:$AE$2000,0)))),"","EWC error")),"")</f>
        <v/>
      </c>
      <c r="P3170" s="242" t="str" cm="1">
        <f t="array" ref="P3170">IF(AND(I3170&lt;&gt;0,I3170&lt;&gt;""),IF(D3170="","",IF(ISNUMBER(MATCH(SUBSTITUTE(D3170," ",""),SUBSTITUTE('Look Up Values'!$S$2:$S$120," ",""),0)),"","D&amp;R error")),"")</f>
        <v/>
      </c>
      <c r="Q3170" s="242" t="str" cm="1">
        <f t="array" ref="Q3170">IF(AND(I3170&lt;&gt;0,I3170&lt;&gt;""),IF(G3170="","",IF(ISNUMBER(MATCH(SUBSTITUTE(G3170," ",""),SUBSTITUTE('Look Up Values'!$I$2:$I$10," ",""),0)),"","State error")),"")</f>
        <v/>
      </c>
      <c r="R3170" s="260" t="str">
        <f t="shared" si="99"/>
        <v/>
      </c>
    </row>
    <row r="3171" spans="1:18" ht="15.75">
      <c r="A3171" s="250">
        <v>3164</v>
      </c>
      <c r="B3171" s="198"/>
      <c r="C3171" s="25"/>
      <c r="D3171" s="25"/>
      <c r="E3171" s="25"/>
      <c r="F3171" s="25"/>
      <c r="G3171" s="26"/>
      <c r="H3171" s="27"/>
      <c r="I3171" s="28"/>
      <c r="J3171" s="430"/>
      <c r="K3171" s="48"/>
      <c r="L3171" s="457" t="str">
        <f t="shared" si="98"/>
        <v/>
      </c>
      <c r="M3171" s="245" cm="1">
        <f t="array" ref="M3171">SUMPRODUCT(--(N3171:Q3171&lt;&gt;"")) + IF(TRIM(R3171)="",0,LEN(R3171)-LEN(SUBSTITUTE(R3171,",",""))+1)</f>
        <v>0</v>
      </c>
      <c r="N3171" s="242" t="str">
        <f>IF(AND(I3171&lt;&gt;0,I3171&lt;&gt;""),IF(TRIM(SUBSTITUTE(B3171,CHAR(160),""))="","",IF(ISNUMBER(MATCH(TRIM(SUBSTITUTE(B3171,CHAR(160),"")),'Look Up Values'!$B$2:$B$500,0)),"","Origin error")),"")</f>
        <v/>
      </c>
      <c r="O3171" s="242" t="str">
        <f>IF(AND(I3171&lt;&gt;0,I3171&lt;&gt;""),IF(C3171="","",IF(AND(ISNUMBER(--LEFT(C3171,FIND(" ",C3171&amp;" ")-1)),OR(LEN(LEFT(C3171,FIND(" ",C3171&amp;" ")-1))=6,LEN(LEFT(C3171,FIND(" ",C3171&amp;" ")-1))=7),OR(ISNUMBER(MATCH(LEFT(C3171,FIND(" ",C3171&amp;" ")-1),'Look Up Values'!$G$2:$G$1000,0)),ISNUMBER(MATCH(LEFT(C3171,FIND(" ",C3171&amp;" ")-1),'Look Up Values'!$AE$2:$AE$2000,0)))),"","EWC error")),"")</f>
        <v/>
      </c>
      <c r="P3171" s="242" t="str" cm="1">
        <f t="array" ref="P3171">IF(AND(I3171&lt;&gt;0,I3171&lt;&gt;""),IF(D3171="","",IF(ISNUMBER(MATCH(SUBSTITUTE(D3171," ",""),SUBSTITUTE('Look Up Values'!$S$2:$S$120," ",""),0)),"","D&amp;R error")),"")</f>
        <v/>
      </c>
      <c r="Q3171" s="242" t="str" cm="1">
        <f t="array" ref="Q3171">IF(AND(I3171&lt;&gt;0,I3171&lt;&gt;""),IF(G3171="","",IF(ISNUMBER(MATCH(SUBSTITUTE(G3171," ",""),SUBSTITUTE('Look Up Values'!$I$2:$I$10," ",""),0)),"","State error")),"")</f>
        <v/>
      </c>
      <c r="R3171" s="260" t="str">
        <f t="shared" si="99"/>
        <v/>
      </c>
    </row>
    <row r="3172" spans="1:18" ht="15.75">
      <c r="A3172" s="250">
        <v>3165</v>
      </c>
      <c r="B3172" s="198"/>
      <c r="C3172" s="25"/>
      <c r="D3172" s="25"/>
      <c r="E3172" s="25"/>
      <c r="F3172" s="25"/>
      <c r="G3172" s="26"/>
      <c r="H3172" s="27"/>
      <c r="I3172" s="28"/>
      <c r="J3172" s="430"/>
      <c r="K3172" s="48"/>
      <c r="L3172" s="457" t="str">
        <f t="shared" si="98"/>
        <v/>
      </c>
      <c r="M3172" s="245" cm="1">
        <f t="array" ref="M3172">SUMPRODUCT(--(N3172:Q3172&lt;&gt;"")) + IF(TRIM(R3172)="",0,LEN(R3172)-LEN(SUBSTITUTE(R3172,",",""))+1)</f>
        <v>0</v>
      </c>
      <c r="N3172" s="242" t="str">
        <f>IF(AND(I3172&lt;&gt;0,I3172&lt;&gt;""),IF(TRIM(SUBSTITUTE(B3172,CHAR(160),""))="","",IF(ISNUMBER(MATCH(TRIM(SUBSTITUTE(B3172,CHAR(160),"")),'Look Up Values'!$B$2:$B$500,0)),"","Origin error")),"")</f>
        <v/>
      </c>
      <c r="O3172" s="242" t="str">
        <f>IF(AND(I3172&lt;&gt;0,I3172&lt;&gt;""),IF(C3172="","",IF(AND(ISNUMBER(--LEFT(C3172,FIND(" ",C3172&amp;" ")-1)),OR(LEN(LEFT(C3172,FIND(" ",C3172&amp;" ")-1))=6,LEN(LEFT(C3172,FIND(" ",C3172&amp;" ")-1))=7),OR(ISNUMBER(MATCH(LEFT(C3172,FIND(" ",C3172&amp;" ")-1),'Look Up Values'!$G$2:$G$1000,0)),ISNUMBER(MATCH(LEFT(C3172,FIND(" ",C3172&amp;" ")-1),'Look Up Values'!$AE$2:$AE$2000,0)))),"","EWC error")),"")</f>
        <v/>
      </c>
      <c r="P3172" s="242" t="str" cm="1">
        <f t="array" ref="P3172">IF(AND(I3172&lt;&gt;0,I3172&lt;&gt;""),IF(D3172="","",IF(ISNUMBER(MATCH(SUBSTITUTE(D3172," ",""),SUBSTITUTE('Look Up Values'!$S$2:$S$120," ",""),0)),"","D&amp;R error")),"")</f>
        <v/>
      </c>
      <c r="Q3172" s="242" t="str" cm="1">
        <f t="array" ref="Q3172">IF(AND(I3172&lt;&gt;0,I3172&lt;&gt;""),IF(G3172="","",IF(ISNUMBER(MATCH(SUBSTITUTE(G3172," ",""),SUBSTITUTE('Look Up Values'!$I$2:$I$10," ",""),0)),"","State error")),"")</f>
        <v/>
      </c>
      <c r="R3172" s="260" t="str">
        <f t="shared" si="99"/>
        <v/>
      </c>
    </row>
    <row r="3173" spans="1:18" ht="15.75">
      <c r="A3173" s="250">
        <v>3166</v>
      </c>
      <c r="B3173" s="198"/>
      <c r="C3173" s="25"/>
      <c r="D3173" s="25"/>
      <c r="E3173" s="25"/>
      <c r="F3173" s="25"/>
      <c r="G3173" s="26"/>
      <c r="H3173" s="27"/>
      <c r="I3173" s="28"/>
      <c r="J3173" s="430"/>
      <c r="K3173" s="48"/>
      <c r="L3173" s="457" t="str">
        <f t="shared" si="98"/>
        <v/>
      </c>
      <c r="M3173" s="245" cm="1">
        <f t="array" ref="M3173">SUMPRODUCT(--(N3173:Q3173&lt;&gt;"")) + IF(TRIM(R3173)="",0,LEN(R3173)-LEN(SUBSTITUTE(R3173,",",""))+1)</f>
        <v>0</v>
      </c>
      <c r="N3173" s="242" t="str">
        <f>IF(AND(I3173&lt;&gt;0,I3173&lt;&gt;""),IF(TRIM(SUBSTITUTE(B3173,CHAR(160),""))="","",IF(ISNUMBER(MATCH(TRIM(SUBSTITUTE(B3173,CHAR(160),"")),'Look Up Values'!$B$2:$B$500,0)),"","Origin error")),"")</f>
        <v/>
      </c>
      <c r="O3173" s="242" t="str">
        <f>IF(AND(I3173&lt;&gt;0,I3173&lt;&gt;""),IF(C3173="","",IF(AND(ISNUMBER(--LEFT(C3173,FIND(" ",C3173&amp;" ")-1)),OR(LEN(LEFT(C3173,FIND(" ",C3173&amp;" ")-1))=6,LEN(LEFT(C3173,FIND(" ",C3173&amp;" ")-1))=7),OR(ISNUMBER(MATCH(LEFT(C3173,FIND(" ",C3173&amp;" ")-1),'Look Up Values'!$G$2:$G$1000,0)),ISNUMBER(MATCH(LEFT(C3173,FIND(" ",C3173&amp;" ")-1),'Look Up Values'!$AE$2:$AE$2000,0)))),"","EWC error")),"")</f>
        <v/>
      </c>
      <c r="P3173" s="242" t="str" cm="1">
        <f t="array" ref="P3173">IF(AND(I3173&lt;&gt;0,I3173&lt;&gt;""),IF(D3173="","",IF(ISNUMBER(MATCH(SUBSTITUTE(D3173," ",""),SUBSTITUTE('Look Up Values'!$S$2:$S$120," ",""),0)),"","D&amp;R error")),"")</f>
        <v/>
      </c>
      <c r="Q3173" s="242" t="str" cm="1">
        <f t="array" ref="Q3173">IF(AND(I3173&lt;&gt;0,I3173&lt;&gt;""),IF(G3173="","",IF(ISNUMBER(MATCH(SUBSTITUTE(G3173," ",""),SUBSTITUTE('Look Up Values'!$I$2:$I$10," ",""),0)),"","State error")),"")</f>
        <v/>
      </c>
      <c r="R3173" s="260" t="str">
        <f t="shared" si="99"/>
        <v/>
      </c>
    </row>
    <row r="3174" spans="1:18" ht="15.75">
      <c r="A3174" s="250">
        <v>3167</v>
      </c>
      <c r="B3174" s="198"/>
      <c r="C3174" s="25"/>
      <c r="D3174" s="25"/>
      <c r="E3174" s="25"/>
      <c r="F3174" s="25"/>
      <c r="G3174" s="26"/>
      <c r="H3174" s="27"/>
      <c r="I3174" s="28"/>
      <c r="J3174" s="430"/>
      <c r="K3174" s="48"/>
      <c r="L3174" s="457" t="str">
        <f t="shared" si="98"/>
        <v/>
      </c>
      <c r="M3174" s="245" cm="1">
        <f t="array" ref="M3174">SUMPRODUCT(--(N3174:Q3174&lt;&gt;"")) + IF(TRIM(R3174)="",0,LEN(R3174)-LEN(SUBSTITUTE(R3174,",",""))+1)</f>
        <v>0</v>
      </c>
      <c r="N3174" s="242" t="str">
        <f>IF(AND(I3174&lt;&gt;0,I3174&lt;&gt;""),IF(TRIM(SUBSTITUTE(B3174,CHAR(160),""))="","",IF(ISNUMBER(MATCH(TRIM(SUBSTITUTE(B3174,CHAR(160),"")),'Look Up Values'!$B$2:$B$500,0)),"","Origin error")),"")</f>
        <v/>
      </c>
      <c r="O3174" s="242" t="str">
        <f>IF(AND(I3174&lt;&gt;0,I3174&lt;&gt;""),IF(C3174="","",IF(AND(ISNUMBER(--LEFT(C3174,FIND(" ",C3174&amp;" ")-1)),OR(LEN(LEFT(C3174,FIND(" ",C3174&amp;" ")-1))=6,LEN(LEFT(C3174,FIND(" ",C3174&amp;" ")-1))=7),OR(ISNUMBER(MATCH(LEFT(C3174,FIND(" ",C3174&amp;" ")-1),'Look Up Values'!$G$2:$G$1000,0)),ISNUMBER(MATCH(LEFT(C3174,FIND(" ",C3174&amp;" ")-1),'Look Up Values'!$AE$2:$AE$2000,0)))),"","EWC error")),"")</f>
        <v/>
      </c>
      <c r="P3174" s="242" t="str" cm="1">
        <f t="array" ref="P3174">IF(AND(I3174&lt;&gt;0,I3174&lt;&gt;""),IF(D3174="","",IF(ISNUMBER(MATCH(SUBSTITUTE(D3174," ",""),SUBSTITUTE('Look Up Values'!$S$2:$S$120," ",""),0)),"","D&amp;R error")),"")</f>
        <v/>
      </c>
      <c r="Q3174" s="242" t="str" cm="1">
        <f t="array" ref="Q3174">IF(AND(I3174&lt;&gt;0,I3174&lt;&gt;""),IF(G3174="","",IF(ISNUMBER(MATCH(SUBSTITUTE(G3174," ",""),SUBSTITUTE('Look Up Values'!$I$2:$I$10," ",""),0)),"","State error")),"")</f>
        <v/>
      </c>
      <c r="R3174" s="260" t="str">
        <f t="shared" si="99"/>
        <v/>
      </c>
    </row>
    <row r="3175" spans="1:18" ht="15.75">
      <c r="A3175" s="250">
        <v>3168</v>
      </c>
      <c r="B3175" s="198"/>
      <c r="C3175" s="25"/>
      <c r="D3175" s="25"/>
      <c r="E3175" s="25"/>
      <c r="F3175" s="25"/>
      <c r="G3175" s="26"/>
      <c r="H3175" s="27"/>
      <c r="I3175" s="28"/>
      <c r="J3175" s="430"/>
      <c r="K3175" s="48"/>
      <c r="L3175" s="457" t="str">
        <f t="shared" si="98"/>
        <v/>
      </c>
      <c r="M3175" s="245" cm="1">
        <f t="array" ref="M3175">SUMPRODUCT(--(N3175:Q3175&lt;&gt;"")) + IF(TRIM(R3175)="",0,LEN(R3175)-LEN(SUBSTITUTE(R3175,",",""))+1)</f>
        <v>0</v>
      </c>
      <c r="N3175" s="242" t="str">
        <f>IF(AND(I3175&lt;&gt;0,I3175&lt;&gt;""),IF(TRIM(SUBSTITUTE(B3175,CHAR(160),""))="","",IF(ISNUMBER(MATCH(TRIM(SUBSTITUTE(B3175,CHAR(160),"")),'Look Up Values'!$B$2:$B$500,0)),"","Origin error")),"")</f>
        <v/>
      </c>
      <c r="O3175" s="242" t="str">
        <f>IF(AND(I3175&lt;&gt;0,I3175&lt;&gt;""),IF(C3175="","",IF(AND(ISNUMBER(--LEFT(C3175,FIND(" ",C3175&amp;" ")-1)),OR(LEN(LEFT(C3175,FIND(" ",C3175&amp;" ")-1))=6,LEN(LEFT(C3175,FIND(" ",C3175&amp;" ")-1))=7),OR(ISNUMBER(MATCH(LEFT(C3175,FIND(" ",C3175&amp;" ")-1),'Look Up Values'!$G$2:$G$1000,0)),ISNUMBER(MATCH(LEFT(C3175,FIND(" ",C3175&amp;" ")-1),'Look Up Values'!$AE$2:$AE$2000,0)))),"","EWC error")),"")</f>
        <v/>
      </c>
      <c r="P3175" s="242" t="str" cm="1">
        <f t="array" ref="P3175">IF(AND(I3175&lt;&gt;0,I3175&lt;&gt;""),IF(D3175="","",IF(ISNUMBER(MATCH(SUBSTITUTE(D3175," ",""),SUBSTITUTE('Look Up Values'!$S$2:$S$120," ",""),0)),"","D&amp;R error")),"")</f>
        <v/>
      </c>
      <c r="Q3175" s="242" t="str" cm="1">
        <f t="array" ref="Q3175">IF(AND(I3175&lt;&gt;0,I3175&lt;&gt;""),IF(G3175="","",IF(ISNUMBER(MATCH(SUBSTITUTE(G3175," ",""),SUBSTITUTE('Look Up Values'!$I$2:$I$10," ",""),0)),"","State error")),"")</f>
        <v/>
      </c>
      <c r="R3175" s="260" t="str">
        <f t="shared" si="99"/>
        <v/>
      </c>
    </row>
    <row r="3176" spans="1:18" ht="15.75">
      <c r="A3176" s="250">
        <v>3169</v>
      </c>
      <c r="B3176" s="198"/>
      <c r="C3176" s="25"/>
      <c r="D3176" s="25"/>
      <c r="E3176" s="25"/>
      <c r="F3176" s="25"/>
      <c r="G3176" s="26"/>
      <c r="H3176" s="27"/>
      <c r="I3176" s="28"/>
      <c r="J3176" s="430"/>
      <c r="K3176" s="48"/>
      <c r="L3176" s="457" t="str">
        <f t="shared" si="98"/>
        <v/>
      </c>
      <c r="M3176" s="245" cm="1">
        <f t="array" ref="M3176">SUMPRODUCT(--(N3176:Q3176&lt;&gt;"")) + IF(TRIM(R3176)="",0,LEN(R3176)-LEN(SUBSTITUTE(R3176,",",""))+1)</f>
        <v>0</v>
      </c>
      <c r="N3176" s="242" t="str">
        <f>IF(AND(I3176&lt;&gt;0,I3176&lt;&gt;""),IF(TRIM(SUBSTITUTE(B3176,CHAR(160),""))="","",IF(ISNUMBER(MATCH(TRIM(SUBSTITUTE(B3176,CHAR(160),"")),'Look Up Values'!$B$2:$B$500,0)),"","Origin error")),"")</f>
        <v/>
      </c>
      <c r="O3176" s="242" t="str">
        <f>IF(AND(I3176&lt;&gt;0,I3176&lt;&gt;""),IF(C3176="","",IF(AND(ISNUMBER(--LEFT(C3176,FIND(" ",C3176&amp;" ")-1)),OR(LEN(LEFT(C3176,FIND(" ",C3176&amp;" ")-1))=6,LEN(LEFT(C3176,FIND(" ",C3176&amp;" ")-1))=7),OR(ISNUMBER(MATCH(LEFT(C3176,FIND(" ",C3176&amp;" ")-1),'Look Up Values'!$G$2:$G$1000,0)),ISNUMBER(MATCH(LEFT(C3176,FIND(" ",C3176&amp;" ")-1),'Look Up Values'!$AE$2:$AE$2000,0)))),"","EWC error")),"")</f>
        <v/>
      </c>
      <c r="P3176" s="242" t="str" cm="1">
        <f t="array" ref="P3176">IF(AND(I3176&lt;&gt;0,I3176&lt;&gt;""),IF(D3176="","",IF(ISNUMBER(MATCH(SUBSTITUTE(D3176," ",""),SUBSTITUTE('Look Up Values'!$S$2:$S$120," ",""),0)),"","D&amp;R error")),"")</f>
        <v/>
      </c>
      <c r="Q3176" s="242" t="str" cm="1">
        <f t="array" ref="Q3176">IF(AND(I3176&lt;&gt;0,I3176&lt;&gt;""),IF(G3176="","",IF(ISNUMBER(MATCH(SUBSTITUTE(G3176," ",""),SUBSTITUTE('Look Up Values'!$I$2:$I$10," ",""),0)),"","State error")),"")</f>
        <v/>
      </c>
      <c r="R3176" s="260" t="str">
        <f t="shared" si="99"/>
        <v/>
      </c>
    </row>
    <row r="3177" spans="1:18" ht="15.75">
      <c r="A3177" s="250">
        <v>3170</v>
      </c>
      <c r="B3177" s="198"/>
      <c r="C3177" s="25"/>
      <c r="D3177" s="25"/>
      <c r="E3177" s="25"/>
      <c r="F3177" s="25"/>
      <c r="G3177" s="26"/>
      <c r="H3177" s="27"/>
      <c r="I3177" s="28"/>
      <c r="J3177" s="430"/>
      <c r="K3177" s="48"/>
      <c r="L3177" s="457" t="str">
        <f t="shared" si="98"/>
        <v/>
      </c>
      <c r="M3177" s="245" cm="1">
        <f t="array" ref="M3177">SUMPRODUCT(--(N3177:Q3177&lt;&gt;"")) + IF(TRIM(R3177)="",0,LEN(R3177)-LEN(SUBSTITUTE(R3177,",",""))+1)</f>
        <v>0</v>
      </c>
      <c r="N3177" s="242" t="str">
        <f>IF(AND(I3177&lt;&gt;0,I3177&lt;&gt;""),IF(TRIM(SUBSTITUTE(B3177,CHAR(160),""))="","",IF(ISNUMBER(MATCH(TRIM(SUBSTITUTE(B3177,CHAR(160),"")),'Look Up Values'!$B$2:$B$500,0)),"","Origin error")),"")</f>
        <v/>
      </c>
      <c r="O3177" s="242" t="str">
        <f>IF(AND(I3177&lt;&gt;0,I3177&lt;&gt;""),IF(C3177="","",IF(AND(ISNUMBER(--LEFT(C3177,FIND(" ",C3177&amp;" ")-1)),OR(LEN(LEFT(C3177,FIND(" ",C3177&amp;" ")-1))=6,LEN(LEFT(C3177,FIND(" ",C3177&amp;" ")-1))=7),OR(ISNUMBER(MATCH(LEFT(C3177,FIND(" ",C3177&amp;" ")-1),'Look Up Values'!$G$2:$G$1000,0)),ISNUMBER(MATCH(LEFT(C3177,FIND(" ",C3177&amp;" ")-1),'Look Up Values'!$AE$2:$AE$2000,0)))),"","EWC error")),"")</f>
        <v/>
      </c>
      <c r="P3177" s="242" t="str" cm="1">
        <f t="array" ref="P3177">IF(AND(I3177&lt;&gt;0,I3177&lt;&gt;""),IF(D3177="","",IF(ISNUMBER(MATCH(SUBSTITUTE(D3177," ",""),SUBSTITUTE('Look Up Values'!$S$2:$S$120," ",""),0)),"","D&amp;R error")),"")</f>
        <v/>
      </c>
      <c r="Q3177" s="242" t="str" cm="1">
        <f t="array" ref="Q3177">IF(AND(I3177&lt;&gt;0,I3177&lt;&gt;""),IF(G3177="","",IF(ISNUMBER(MATCH(SUBSTITUTE(G3177," ",""),SUBSTITUTE('Look Up Values'!$I$2:$I$10," ",""),0)),"","State error")),"")</f>
        <v/>
      </c>
      <c r="R3177" s="260" t="str">
        <f t="shared" si="99"/>
        <v/>
      </c>
    </row>
    <row r="3178" spans="1:18" ht="15.75">
      <c r="A3178" s="250">
        <v>3171</v>
      </c>
      <c r="B3178" s="198"/>
      <c r="C3178" s="25"/>
      <c r="D3178" s="25"/>
      <c r="E3178" s="25"/>
      <c r="F3178" s="25"/>
      <c r="G3178" s="26"/>
      <c r="H3178" s="27"/>
      <c r="I3178" s="28"/>
      <c r="J3178" s="430"/>
      <c r="K3178" s="48"/>
      <c r="L3178" s="457" t="str">
        <f t="shared" si="98"/>
        <v/>
      </c>
      <c r="M3178" s="245" cm="1">
        <f t="array" ref="M3178">SUMPRODUCT(--(N3178:Q3178&lt;&gt;"")) + IF(TRIM(R3178)="",0,LEN(R3178)-LEN(SUBSTITUTE(R3178,",",""))+1)</f>
        <v>0</v>
      </c>
      <c r="N3178" s="242" t="str">
        <f>IF(AND(I3178&lt;&gt;0,I3178&lt;&gt;""),IF(TRIM(SUBSTITUTE(B3178,CHAR(160),""))="","",IF(ISNUMBER(MATCH(TRIM(SUBSTITUTE(B3178,CHAR(160),"")),'Look Up Values'!$B$2:$B$500,0)),"","Origin error")),"")</f>
        <v/>
      </c>
      <c r="O3178" s="242" t="str">
        <f>IF(AND(I3178&lt;&gt;0,I3178&lt;&gt;""),IF(C3178="","",IF(AND(ISNUMBER(--LEFT(C3178,FIND(" ",C3178&amp;" ")-1)),OR(LEN(LEFT(C3178,FIND(" ",C3178&amp;" ")-1))=6,LEN(LEFT(C3178,FIND(" ",C3178&amp;" ")-1))=7),OR(ISNUMBER(MATCH(LEFT(C3178,FIND(" ",C3178&amp;" ")-1),'Look Up Values'!$G$2:$G$1000,0)),ISNUMBER(MATCH(LEFT(C3178,FIND(" ",C3178&amp;" ")-1),'Look Up Values'!$AE$2:$AE$2000,0)))),"","EWC error")),"")</f>
        <v/>
      </c>
      <c r="P3178" s="242" t="str" cm="1">
        <f t="array" ref="P3178">IF(AND(I3178&lt;&gt;0,I3178&lt;&gt;""),IF(D3178="","",IF(ISNUMBER(MATCH(SUBSTITUTE(D3178," ",""),SUBSTITUTE('Look Up Values'!$S$2:$S$120," ",""),0)),"","D&amp;R error")),"")</f>
        <v/>
      </c>
      <c r="Q3178" s="242" t="str" cm="1">
        <f t="array" ref="Q3178">IF(AND(I3178&lt;&gt;0,I3178&lt;&gt;""),IF(G3178="","",IF(ISNUMBER(MATCH(SUBSTITUTE(G3178," ",""),SUBSTITUTE('Look Up Values'!$I$2:$I$10," ",""),0)),"","State error")),"")</f>
        <v/>
      </c>
      <c r="R3178" s="260" t="str">
        <f t="shared" si="99"/>
        <v/>
      </c>
    </row>
    <row r="3179" spans="1:18" ht="15.75">
      <c r="A3179" s="250">
        <v>3172</v>
      </c>
      <c r="B3179" s="198"/>
      <c r="C3179" s="25"/>
      <c r="D3179" s="25"/>
      <c r="E3179" s="25"/>
      <c r="F3179" s="25"/>
      <c r="G3179" s="26"/>
      <c r="H3179" s="27"/>
      <c r="I3179" s="28"/>
      <c r="J3179" s="430"/>
      <c r="K3179" s="48"/>
      <c r="L3179" s="457" t="str">
        <f t="shared" si="98"/>
        <v/>
      </c>
      <c r="M3179" s="245" cm="1">
        <f t="array" ref="M3179">SUMPRODUCT(--(N3179:Q3179&lt;&gt;"")) + IF(TRIM(R3179)="",0,LEN(R3179)-LEN(SUBSTITUTE(R3179,",",""))+1)</f>
        <v>0</v>
      </c>
      <c r="N3179" s="242" t="str">
        <f>IF(AND(I3179&lt;&gt;0,I3179&lt;&gt;""),IF(TRIM(SUBSTITUTE(B3179,CHAR(160),""))="","",IF(ISNUMBER(MATCH(TRIM(SUBSTITUTE(B3179,CHAR(160),"")),'Look Up Values'!$B$2:$B$500,0)),"","Origin error")),"")</f>
        <v/>
      </c>
      <c r="O3179" s="242" t="str">
        <f>IF(AND(I3179&lt;&gt;0,I3179&lt;&gt;""),IF(C3179="","",IF(AND(ISNUMBER(--LEFT(C3179,FIND(" ",C3179&amp;" ")-1)),OR(LEN(LEFT(C3179,FIND(" ",C3179&amp;" ")-1))=6,LEN(LEFT(C3179,FIND(" ",C3179&amp;" ")-1))=7),OR(ISNUMBER(MATCH(LEFT(C3179,FIND(" ",C3179&amp;" ")-1),'Look Up Values'!$G$2:$G$1000,0)),ISNUMBER(MATCH(LEFT(C3179,FIND(" ",C3179&amp;" ")-1),'Look Up Values'!$AE$2:$AE$2000,0)))),"","EWC error")),"")</f>
        <v/>
      </c>
      <c r="P3179" s="242" t="str" cm="1">
        <f t="array" ref="P3179">IF(AND(I3179&lt;&gt;0,I3179&lt;&gt;""),IF(D3179="","",IF(ISNUMBER(MATCH(SUBSTITUTE(D3179," ",""),SUBSTITUTE('Look Up Values'!$S$2:$S$120," ",""),0)),"","D&amp;R error")),"")</f>
        <v/>
      </c>
      <c r="Q3179" s="242" t="str" cm="1">
        <f t="array" ref="Q3179">IF(AND(I3179&lt;&gt;0,I3179&lt;&gt;""),IF(G3179="","",IF(ISNUMBER(MATCH(SUBSTITUTE(G3179," ",""),SUBSTITUTE('Look Up Values'!$I$2:$I$10," ",""),0)),"","State error")),"")</f>
        <v/>
      </c>
      <c r="R3179" s="260" t="str">
        <f t="shared" si="99"/>
        <v/>
      </c>
    </row>
    <row r="3180" spans="1:18" ht="15.75">
      <c r="A3180" s="250">
        <v>3173</v>
      </c>
      <c r="B3180" s="198"/>
      <c r="C3180" s="25"/>
      <c r="D3180" s="25"/>
      <c r="E3180" s="25"/>
      <c r="F3180" s="25"/>
      <c r="G3180" s="26"/>
      <c r="H3180" s="27"/>
      <c r="I3180" s="28"/>
      <c r="J3180" s="430"/>
      <c r="K3180" s="48"/>
      <c r="L3180" s="457" t="str">
        <f t="shared" si="98"/>
        <v/>
      </c>
      <c r="M3180" s="245" cm="1">
        <f t="array" ref="M3180">SUMPRODUCT(--(N3180:Q3180&lt;&gt;"")) + IF(TRIM(R3180)="",0,LEN(R3180)-LEN(SUBSTITUTE(R3180,",",""))+1)</f>
        <v>0</v>
      </c>
      <c r="N3180" s="242" t="str">
        <f>IF(AND(I3180&lt;&gt;0,I3180&lt;&gt;""),IF(TRIM(SUBSTITUTE(B3180,CHAR(160),""))="","",IF(ISNUMBER(MATCH(TRIM(SUBSTITUTE(B3180,CHAR(160),"")),'Look Up Values'!$B$2:$B$500,0)),"","Origin error")),"")</f>
        <v/>
      </c>
      <c r="O3180" s="242" t="str">
        <f>IF(AND(I3180&lt;&gt;0,I3180&lt;&gt;""),IF(C3180="","",IF(AND(ISNUMBER(--LEFT(C3180,FIND(" ",C3180&amp;" ")-1)),OR(LEN(LEFT(C3180,FIND(" ",C3180&amp;" ")-1))=6,LEN(LEFT(C3180,FIND(" ",C3180&amp;" ")-1))=7),OR(ISNUMBER(MATCH(LEFT(C3180,FIND(" ",C3180&amp;" ")-1),'Look Up Values'!$G$2:$G$1000,0)),ISNUMBER(MATCH(LEFT(C3180,FIND(" ",C3180&amp;" ")-1),'Look Up Values'!$AE$2:$AE$2000,0)))),"","EWC error")),"")</f>
        <v/>
      </c>
      <c r="P3180" s="242" t="str" cm="1">
        <f t="array" ref="P3180">IF(AND(I3180&lt;&gt;0,I3180&lt;&gt;""),IF(D3180="","",IF(ISNUMBER(MATCH(SUBSTITUTE(D3180," ",""),SUBSTITUTE('Look Up Values'!$S$2:$S$120," ",""),0)),"","D&amp;R error")),"")</f>
        <v/>
      </c>
      <c r="Q3180" s="242" t="str" cm="1">
        <f t="array" ref="Q3180">IF(AND(I3180&lt;&gt;0,I3180&lt;&gt;""),IF(G3180="","",IF(ISNUMBER(MATCH(SUBSTITUTE(G3180," ",""),SUBSTITUTE('Look Up Values'!$I$2:$I$10," ",""),0)),"","State error")),"")</f>
        <v/>
      </c>
      <c r="R3180" s="260" t="str">
        <f t="shared" si="99"/>
        <v/>
      </c>
    </row>
    <row r="3181" spans="1:18" ht="15.75">
      <c r="A3181" s="250">
        <v>3174</v>
      </c>
      <c r="B3181" s="198"/>
      <c r="C3181" s="25"/>
      <c r="D3181" s="25"/>
      <c r="E3181" s="25"/>
      <c r="F3181" s="25"/>
      <c r="G3181" s="26"/>
      <c r="H3181" s="27"/>
      <c r="I3181" s="28"/>
      <c r="J3181" s="430"/>
      <c r="K3181" s="48"/>
      <c r="L3181" s="457" t="str">
        <f t="shared" si="98"/>
        <v/>
      </c>
      <c r="M3181" s="245" cm="1">
        <f t="array" ref="M3181">SUMPRODUCT(--(N3181:Q3181&lt;&gt;"")) + IF(TRIM(R3181)="",0,LEN(R3181)-LEN(SUBSTITUTE(R3181,",",""))+1)</f>
        <v>0</v>
      </c>
      <c r="N3181" s="242" t="str">
        <f>IF(AND(I3181&lt;&gt;0,I3181&lt;&gt;""),IF(TRIM(SUBSTITUTE(B3181,CHAR(160),""))="","",IF(ISNUMBER(MATCH(TRIM(SUBSTITUTE(B3181,CHAR(160),"")),'Look Up Values'!$B$2:$B$500,0)),"","Origin error")),"")</f>
        <v/>
      </c>
      <c r="O3181" s="242" t="str">
        <f>IF(AND(I3181&lt;&gt;0,I3181&lt;&gt;""),IF(C3181="","",IF(AND(ISNUMBER(--LEFT(C3181,FIND(" ",C3181&amp;" ")-1)),OR(LEN(LEFT(C3181,FIND(" ",C3181&amp;" ")-1))=6,LEN(LEFT(C3181,FIND(" ",C3181&amp;" ")-1))=7),OR(ISNUMBER(MATCH(LEFT(C3181,FIND(" ",C3181&amp;" ")-1),'Look Up Values'!$G$2:$G$1000,0)),ISNUMBER(MATCH(LEFT(C3181,FIND(" ",C3181&amp;" ")-1),'Look Up Values'!$AE$2:$AE$2000,0)))),"","EWC error")),"")</f>
        <v/>
      </c>
      <c r="P3181" s="242" t="str" cm="1">
        <f t="array" ref="P3181">IF(AND(I3181&lt;&gt;0,I3181&lt;&gt;""),IF(D3181="","",IF(ISNUMBER(MATCH(SUBSTITUTE(D3181," ",""),SUBSTITUTE('Look Up Values'!$S$2:$S$120," ",""),0)),"","D&amp;R error")),"")</f>
        <v/>
      </c>
      <c r="Q3181" s="242" t="str" cm="1">
        <f t="array" ref="Q3181">IF(AND(I3181&lt;&gt;0,I3181&lt;&gt;""),IF(G3181="","",IF(ISNUMBER(MATCH(SUBSTITUTE(G3181," ",""),SUBSTITUTE('Look Up Values'!$I$2:$I$10," ",""),0)),"","State error")),"")</f>
        <v/>
      </c>
      <c r="R3181" s="260" t="str">
        <f t="shared" si="99"/>
        <v/>
      </c>
    </row>
    <row r="3182" spans="1:18" ht="15.75">
      <c r="A3182" s="250">
        <v>3175</v>
      </c>
      <c r="B3182" s="198"/>
      <c r="C3182" s="25"/>
      <c r="D3182" s="25"/>
      <c r="E3182" s="25"/>
      <c r="F3182" s="25"/>
      <c r="G3182" s="26"/>
      <c r="H3182" s="27"/>
      <c r="I3182" s="28"/>
      <c r="J3182" s="430"/>
      <c r="K3182" s="48"/>
      <c r="L3182" s="457" t="str">
        <f t="shared" si="98"/>
        <v/>
      </c>
      <c r="M3182" s="245" cm="1">
        <f t="array" ref="M3182">SUMPRODUCT(--(N3182:Q3182&lt;&gt;"")) + IF(TRIM(R3182)="",0,LEN(R3182)-LEN(SUBSTITUTE(R3182,",",""))+1)</f>
        <v>0</v>
      </c>
      <c r="N3182" s="242" t="str">
        <f>IF(AND(I3182&lt;&gt;0,I3182&lt;&gt;""),IF(TRIM(SUBSTITUTE(B3182,CHAR(160),""))="","",IF(ISNUMBER(MATCH(TRIM(SUBSTITUTE(B3182,CHAR(160),"")),'Look Up Values'!$B$2:$B$500,0)),"","Origin error")),"")</f>
        <v/>
      </c>
      <c r="O3182" s="242" t="str">
        <f>IF(AND(I3182&lt;&gt;0,I3182&lt;&gt;""),IF(C3182="","",IF(AND(ISNUMBER(--LEFT(C3182,FIND(" ",C3182&amp;" ")-1)),OR(LEN(LEFT(C3182,FIND(" ",C3182&amp;" ")-1))=6,LEN(LEFT(C3182,FIND(" ",C3182&amp;" ")-1))=7),OR(ISNUMBER(MATCH(LEFT(C3182,FIND(" ",C3182&amp;" ")-1),'Look Up Values'!$G$2:$G$1000,0)),ISNUMBER(MATCH(LEFT(C3182,FIND(" ",C3182&amp;" ")-1),'Look Up Values'!$AE$2:$AE$2000,0)))),"","EWC error")),"")</f>
        <v/>
      </c>
      <c r="P3182" s="242" t="str" cm="1">
        <f t="array" ref="P3182">IF(AND(I3182&lt;&gt;0,I3182&lt;&gt;""),IF(D3182="","",IF(ISNUMBER(MATCH(SUBSTITUTE(D3182," ",""),SUBSTITUTE('Look Up Values'!$S$2:$S$120," ",""),0)),"","D&amp;R error")),"")</f>
        <v/>
      </c>
      <c r="Q3182" s="242" t="str" cm="1">
        <f t="array" ref="Q3182">IF(AND(I3182&lt;&gt;0,I3182&lt;&gt;""),IF(G3182="","",IF(ISNUMBER(MATCH(SUBSTITUTE(G3182," ",""),SUBSTITUTE('Look Up Values'!$I$2:$I$10," ",""),0)),"","State error")),"")</f>
        <v/>
      </c>
      <c r="R3182" s="260" t="str">
        <f t="shared" si="99"/>
        <v/>
      </c>
    </row>
    <row r="3183" spans="1:18" ht="15.75">
      <c r="A3183" s="250">
        <v>3176</v>
      </c>
      <c r="B3183" s="198"/>
      <c r="C3183" s="25"/>
      <c r="D3183" s="25"/>
      <c r="E3183" s="25"/>
      <c r="F3183" s="25"/>
      <c r="G3183" s="26"/>
      <c r="H3183" s="27"/>
      <c r="I3183" s="28"/>
      <c r="J3183" s="430"/>
      <c r="K3183" s="48"/>
      <c r="L3183" s="457" t="str">
        <f t="shared" si="98"/>
        <v/>
      </c>
      <c r="M3183" s="245" cm="1">
        <f t="array" ref="M3183">SUMPRODUCT(--(N3183:Q3183&lt;&gt;"")) + IF(TRIM(R3183)="",0,LEN(R3183)-LEN(SUBSTITUTE(R3183,",",""))+1)</f>
        <v>0</v>
      </c>
      <c r="N3183" s="242" t="str">
        <f>IF(AND(I3183&lt;&gt;0,I3183&lt;&gt;""),IF(TRIM(SUBSTITUTE(B3183,CHAR(160),""))="","",IF(ISNUMBER(MATCH(TRIM(SUBSTITUTE(B3183,CHAR(160),"")),'Look Up Values'!$B$2:$B$500,0)),"","Origin error")),"")</f>
        <v/>
      </c>
      <c r="O3183" s="242" t="str">
        <f>IF(AND(I3183&lt;&gt;0,I3183&lt;&gt;""),IF(C3183="","",IF(AND(ISNUMBER(--LEFT(C3183,FIND(" ",C3183&amp;" ")-1)),OR(LEN(LEFT(C3183,FIND(" ",C3183&amp;" ")-1))=6,LEN(LEFT(C3183,FIND(" ",C3183&amp;" ")-1))=7),OR(ISNUMBER(MATCH(LEFT(C3183,FIND(" ",C3183&amp;" ")-1),'Look Up Values'!$G$2:$G$1000,0)),ISNUMBER(MATCH(LEFT(C3183,FIND(" ",C3183&amp;" ")-1),'Look Up Values'!$AE$2:$AE$2000,0)))),"","EWC error")),"")</f>
        <v/>
      </c>
      <c r="P3183" s="242" t="str" cm="1">
        <f t="array" ref="P3183">IF(AND(I3183&lt;&gt;0,I3183&lt;&gt;""),IF(D3183="","",IF(ISNUMBER(MATCH(SUBSTITUTE(D3183," ",""),SUBSTITUTE('Look Up Values'!$S$2:$S$120," ",""),0)),"","D&amp;R error")),"")</f>
        <v/>
      </c>
      <c r="Q3183" s="242" t="str" cm="1">
        <f t="array" ref="Q3183">IF(AND(I3183&lt;&gt;0,I3183&lt;&gt;""),IF(G3183="","",IF(ISNUMBER(MATCH(SUBSTITUTE(G3183," ",""),SUBSTITUTE('Look Up Values'!$I$2:$I$10," ",""),0)),"","State error")),"")</f>
        <v/>
      </c>
      <c r="R3183" s="260" t="str">
        <f t="shared" si="99"/>
        <v/>
      </c>
    </row>
    <row r="3184" spans="1:18" ht="15.75">
      <c r="A3184" s="250">
        <v>3177</v>
      </c>
      <c r="B3184" s="198"/>
      <c r="C3184" s="25"/>
      <c r="D3184" s="25"/>
      <c r="E3184" s="25"/>
      <c r="F3184" s="25"/>
      <c r="G3184" s="26"/>
      <c r="H3184" s="27"/>
      <c r="I3184" s="28"/>
      <c r="J3184" s="430"/>
      <c r="K3184" s="48"/>
      <c r="L3184" s="457" t="str">
        <f t="shared" si="98"/>
        <v/>
      </c>
      <c r="M3184" s="245" cm="1">
        <f t="array" ref="M3184">SUMPRODUCT(--(N3184:Q3184&lt;&gt;"")) + IF(TRIM(R3184)="",0,LEN(R3184)-LEN(SUBSTITUTE(R3184,",",""))+1)</f>
        <v>0</v>
      </c>
      <c r="N3184" s="242" t="str">
        <f>IF(AND(I3184&lt;&gt;0,I3184&lt;&gt;""),IF(TRIM(SUBSTITUTE(B3184,CHAR(160),""))="","",IF(ISNUMBER(MATCH(TRIM(SUBSTITUTE(B3184,CHAR(160),"")),'Look Up Values'!$B$2:$B$500,0)),"","Origin error")),"")</f>
        <v/>
      </c>
      <c r="O3184" s="242" t="str">
        <f>IF(AND(I3184&lt;&gt;0,I3184&lt;&gt;""),IF(C3184="","",IF(AND(ISNUMBER(--LEFT(C3184,FIND(" ",C3184&amp;" ")-1)),OR(LEN(LEFT(C3184,FIND(" ",C3184&amp;" ")-1))=6,LEN(LEFT(C3184,FIND(" ",C3184&amp;" ")-1))=7),OR(ISNUMBER(MATCH(LEFT(C3184,FIND(" ",C3184&amp;" ")-1),'Look Up Values'!$G$2:$G$1000,0)),ISNUMBER(MATCH(LEFT(C3184,FIND(" ",C3184&amp;" ")-1),'Look Up Values'!$AE$2:$AE$2000,0)))),"","EWC error")),"")</f>
        <v/>
      </c>
      <c r="P3184" s="242" t="str" cm="1">
        <f t="array" ref="P3184">IF(AND(I3184&lt;&gt;0,I3184&lt;&gt;""),IF(D3184="","",IF(ISNUMBER(MATCH(SUBSTITUTE(D3184," ",""),SUBSTITUTE('Look Up Values'!$S$2:$S$120," ",""),0)),"","D&amp;R error")),"")</f>
        <v/>
      </c>
      <c r="Q3184" s="242" t="str" cm="1">
        <f t="array" ref="Q3184">IF(AND(I3184&lt;&gt;0,I3184&lt;&gt;""),IF(G3184="","",IF(ISNUMBER(MATCH(SUBSTITUTE(G3184," ",""),SUBSTITUTE('Look Up Values'!$I$2:$I$10," ",""),0)),"","State error")),"")</f>
        <v/>
      </c>
      <c r="R3184" s="260" t="str">
        <f t="shared" si="99"/>
        <v/>
      </c>
    </row>
    <row r="3185" spans="1:18" ht="15.75">
      <c r="A3185" s="250">
        <v>3178</v>
      </c>
      <c r="B3185" s="198"/>
      <c r="C3185" s="25"/>
      <c r="D3185" s="25"/>
      <c r="E3185" s="25"/>
      <c r="F3185" s="25"/>
      <c r="G3185" s="26"/>
      <c r="H3185" s="27"/>
      <c r="I3185" s="28"/>
      <c r="J3185" s="430"/>
      <c r="K3185" s="48"/>
      <c r="L3185" s="457" t="str">
        <f t="shared" si="98"/>
        <v/>
      </c>
      <c r="M3185" s="245" cm="1">
        <f t="array" ref="M3185">SUMPRODUCT(--(N3185:Q3185&lt;&gt;"")) + IF(TRIM(R3185)="",0,LEN(R3185)-LEN(SUBSTITUTE(R3185,",",""))+1)</f>
        <v>0</v>
      </c>
      <c r="N3185" s="242" t="str">
        <f>IF(AND(I3185&lt;&gt;0,I3185&lt;&gt;""),IF(TRIM(SUBSTITUTE(B3185,CHAR(160),""))="","",IF(ISNUMBER(MATCH(TRIM(SUBSTITUTE(B3185,CHAR(160),"")),'Look Up Values'!$B$2:$B$500,0)),"","Origin error")),"")</f>
        <v/>
      </c>
      <c r="O3185" s="242" t="str">
        <f>IF(AND(I3185&lt;&gt;0,I3185&lt;&gt;""),IF(C3185="","",IF(AND(ISNUMBER(--LEFT(C3185,FIND(" ",C3185&amp;" ")-1)),OR(LEN(LEFT(C3185,FIND(" ",C3185&amp;" ")-1))=6,LEN(LEFT(C3185,FIND(" ",C3185&amp;" ")-1))=7),OR(ISNUMBER(MATCH(LEFT(C3185,FIND(" ",C3185&amp;" ")-1),'Look Up Values'!$G$2:$G$1000,0)),ISNUMBER(MATCH(LEFT(C3185,FIND(" ",C3185&amp;" ")-1),'Look Up Values'!$AE$2:$AE$2000,0)))),"","EWC error")),"")</f>
        <v/>
      </c>
      <c r="P3185" s="242" t="str" cm="1">
        <f t="array" ref="P3185">IF(AND(I3185&lt;&gt;0,I3185&lt;&gt;""),IF(D3185="","",IF(ISNUMBER(MATCH(SUBSTITUTE(D3185," ",""),SUBSTITUTE('Look Up Values'!$S$2:$S$120," ",""),0)),"","D&amp;R error")),"")</f>
        <v/>
      </c>
      <c r="Q3185" s="242" t="str" cm="1">
        <f t="array" ref="Q3185">IF(AND(I3185&lt;&gt;0,I3185&lt;&gt;""),IF(G3185="","",IF(ISNUMBER(MATCH(SUBSTITUTE(G3185," ",""),SUBSTITUTE('Look Up Values'!$I$2:$I$10," ",""),0)),"","State error")),"")</f>
        <v/>
      </c>
      <c r="R3185" s="260" t="str">
        <f t="shared" si="99"/>
        <v/>
      </c>
    </row>
    <row r="3186" spans="1:18" ht="15.75">
      <c r="A3186" s="250">
        <v>3179</v>
      </c>
      <c r="B3186" s="198"/>
      <c r="C3186" s="25"/>
      <c r="D3186" s="25"/>
      <c r="E3186" s="25"/>
      <c r="F3186" s="25"/>
      <c r="G3186" s="26"/>
      <c r="H3186" s="27"/>
      <c r="I3186" s="28"/>
      <c r="J3186" s="430"/>
      <c r="K3186" s="48"/>
      <c r="L3186" s="457" t="str">
        <f t="shared" si="98"/>
        <v/>
      </c>
      <c r="M3186" s="245" cm="1">
        <f t="array" ref="M3186">SUMPRODUCT(--(N3186:Q3186&lt;&gt;"")) + IF(TRIM(R3186)="",0,LEN(R3186)-LEN(SUBSTITUTE(R3186,",",""))+1)</f>
        <v>0</v>
      </c>
      <c r="N3186" s="242" t="str">
        <f>IF(AND(I3186&lt;&gt;0,I3186&lt;&gt;""),IF(TRIM(SUBSTITUTE(B3186,CHAR(160),""))="","",IF(ISNUMBER(MATCH(TRIM(SUBSTITUTE(B3186,CHAR(160),"")),'Look Up Values'!$B$2:$B$500,0)),"","Origin error")),"")</f>
        <v/>
      </c>
      <c r="O3186" s="242" t="str">
        <f>IF(AND(I3186&lt;&gt;0,I3186&lt;&gt;""),IF(C3186="","",IF(AND(ISNUMBER(--LEFT(C3186,FIND(" ",C3186&amp;" ")-1)),OR(LEN(LEFT(C3186,FIND(" ",C3186&amp;" ")-1))=6,LEN(LEFT(C3186,FIND(" ",C3186&amp;" ")-1))=7),OR(ISNUMBER(MATCH(LEFT(C3186,FIND(" ",C3186&amp;" ")-1),'Look Up Values'!$G$2:$G$1000,0)),ISNUMBER(MATCH(LEFT(C3186,FIND(" ",C3186&amp;" ")-1),'Look Up Values'!$AE$2:$AE$2000,0)))),"","EWC error")),"")</f>
        <v/>
      </c>
      <c r="P3186" s="242" t="str" cm="1">
        <f t="array" ref="P3186">IF(AND(I3186&lt;&gt;0,I3186&lt;&gt;""),IF(D3186="","",IF(ISNUMBER(MATCH(SUBSTITUTE(D3186," ",""),SUBSTITUTE('Look Up Values'!$S$2:$S$120," ",""),0)),"","D&amp;R error")),"")</f>
        <v/>
      </c>
      <c r="Q3186" s="242" t="str" cm="1">
        <f t="array" ref="Q3186">IF(AND(I3186&lt;&gt;0,I3186&lt;&gt;""),IF(G3186="","",IF(ISNUMBER(MATCH(SUBSTITUTE(G3186," ",""),SUBSTITUTE('Look Up Values'!$I$2:$I$10," ",""),0)),"","State error")),"")</f>
        <v/>
      </c>
      <c r="R3186" s="260" t="str">
        <f t="shared" si="99"/>
        <v/>
      </c>
    </row>
    <row r="3187" spans="1:18" ht="15.75">
      <c r="A3187" s="250">
        <v>3180</v>
      </c>
      <c r="B3187" s="198"/>
      <c r="C3187" s="25"/>
      <c r="D3187" s="25"/>
      <c r="E3187" s="25"/>
      <c r="F3187" s="25"/>
      <c r="G3187" s="26"/>
      <c r="H3187" s="27"/>
      <c r="I3187" s="28"/>
      <c r="J3187" s="430"/>
      <c r="K3187" s="48"/>
      <c r="L3187" s="457" t="str">
        <f t="shared" si="98"/>
        <v/>
      </c>
      <c r="M3187" s="245" cm="1">
        <f t="array" ref="M3187">SUMPRODUCT(--(N3187:Q3187&lt;&gt;"")) + IF(TRIM(R3187)="",0,LEN(R3187)-LEN(SUBSTITUTE(R3187,",",""))+1)</f>
        <v>0</v>
      </c>
      <c r="N3187" s="242" t="str">
        <f>IF(AND(I3187&lt;&gt;0,I3187&lt;&gt;""),IF(TRIM(SUBSTITUTE(B3187,CHAR(160),""))="","",IF(ISNUMBER(MATCH(TRIM(SUBSTITUTE(B3187,CHAR(160),"")),'Look Up Values'!$B$2:$B$500,0)),"","Origin error")),"")</f>
        <v/>
      </c>
      <c r="O3187" s="242" t="str">
        <f>IF(AND(I3187&lt;&gt;0,I3187&lt;&gt;""),IF(C3187="","",IF(AND(ISNUMBER(--LEFT(C3187,FIND(" ",C3187&amp;" ")-1)),OR(LEN(LEFT(C3187,FIND(" ",C3187&amp;" ")-1))=6,LEN(LEFT(C3187,FIND(" ",C3187&amp;" ")-1))=7),OR(ISNUMBER(MATCH(LEFT(C3187,FIND(" ",C3187&amp;" ")-1),'Look Up Values'!$G$2:$G$1000,0)),ISNUMBER(MATCH(LEFT(C3187,FIND(" ",C3187&amp;" ")-1),'Look Up Values'!$AE$2:$AE$2000,0)))),"","EWC error")),"")</f>
        <v/>
      </c>
      <c r="P3187" s="242" t="str" cm="1">
        <f t="array" ref="P3187">IF(AND(I3187&lt;&gt;0,I3187&lt;&gt;""),IF(D3187="","",IF(ISNUMBER(MATCH(SUBSTITUTE(D3187," ",""),SUBSTITUTE('Look Up Values'!$S$2:$S$120," ",""),0)),"","D&amp;R error")),"")</f>
        <v/>
      </c>
      <c r="Q3187" s="242" t="str" cm="1">
        <f t="array" ref="Q3187">IF(AND(I3187&lt;&gt;0,I3187&lt;&gt;""),IF(G3187="","",IF(ISNUMBER(MATCH(SUBSTITUTE(G3187," ",""),SUBSTITUTE('Look Up Values'!$I$2:$I$10," ",""),0)),"","State error")),"")</f>
        <v/>
      </c>
      <c r="R3187" s="260" t="str">
        <f t="shared" si="99"/>
        <v/>
      </c>
    </row>
    <row r="3188" spans="1:18" ht="15.75">
      <c r="A3188" s="250">
        <v>3181</v>
      </c>
      <c r="B3188" s="198"/>
      <c r="C3188" s="25"/>
      <c r="D3188" s="25"/>
      <c r="E3188" s="25"/>
      <c r="F3188" s="25"/>
      <c r="G3188" s="26"/>
      <c r="H3188" s="27"/>
      <c r="I3188" s="28"/>
      <c r="J3188" s="430"/>
      <c r="K3188" s="48"/>
      <c r="L3188" s="457" t="str">
        <f t="shared" si="98"/>
        <v/>
      </c>
      <c r="M3188" s="245" cm="1">
        <f t="array" ref="M3188">SUMPRODUCT(--(N3188:Q3188&lt;&gt;"")) + IF(TRIM(R3188)="",0,LEN(R3188)-LEN(SUBSTITUTE(R3188,",",""))+1)</f>
        <v>0</v>
      </c>
      <c r="N3188" s="242" t="str">
        <f>IF(AND(I3188&lt;&gt;0,I3188&lt;&gt;""),IF(TRIM(SUBSTITUTE(B3188,CHAR(160),""))="","",IF(ISNUMBER(MATCH(TRIM(SUBSTITUTE(B3188,CHAR(160),"")),'Look Up Values'!$B$2:$B$500,0)),"","Origin error")),"")</f>
        <v/>
      </c>
      <c r="O3188" s="242" t="str">
        <f>IF(AND(I3188&lt;&gt;0,I3188&lt;&gt;""),IF(C3188="","",IF(AND(ISNUMBER(--LEFT(C3188,FIND(" ",C3188&amp;" ")-1)),OR(LEN(LEFT(C3188,FIND(" ",C3188&amp;" ")-1))=6,LEN(LEFT(C3188,FIND(" ",C3188&amp;" ")-1))=7),OR(ISNUMBER(MATCH(LEFT(C3188,FIND(" ",C3188&amp;" ")-1),'Look Up Values'!$G$2:$G$1000,0)),ISNUMBER(MATCH(LEFT(C3188,FIND(" ",C3188&amp;" ")-1),'Look Up Values'!$AE$2:$AE$2000,0)))),"","EWC error")),"")</f>
        <v/>
      </c>
      <c r="P3188" s="242" t="str" cm="1">
        <f t="array" ref="P3188">IF(AND(I3188&lt;&gt;0,I3188&lt;&gt;""),IF(D3188="","",IF(ISNUMBER(MATCH(SUBSTITUTE(D3188," ",""),SUBSTITUTE('Look Up Values'!$S$2:$S$120," ",""),0)),"","D&amp;R error")),"")</f>
        <v/>
      </c>
      <c r="Q3188" s="242" t="str" cm="1">
        <f t="array" ref="Q3188">IF(AND(I3188&lt;&gt;0,I3188&lt;&gt;""),IF(G3188="","",IF(ISNUMBER(MATCH(SUBSTITUTE(G3188," ",""),SUBSTITUTE('Look Up Values'!$I$2:$I$10," ",""),0)),"","State error")),"")</f>
        <v/>
      </c>
      <c r="R3188" s="260" t="str">
        <f t="shared" si="99"/>
        <v/>
      </c>
    </row>
    <row r="3189" spans="1:18" ht="15.75">
      <c r="A3189" s="250">
        <v>3182</v>
      </c>
      <c r="B3189" s="198"/>
      <c r="C3189" s="25"/>
      <c r="D3189" s="25"/>
      <c r="E3189" s="25"/>
      <c r="F3189" s="25"/>
      <c r="G3189" s="26"/>
      <c r="H3189" s="27"/>
      <c r="I3189" s="28"/>
      <c r="J3189" s="430"/>
      <c r="K3189" s="48"/>
      <c r="L3189" s="457" t="str">
        <f t="shared" si="98"/>
        <v/>
      </c>
      <c r="M3189" s="245" cm="1">
        <f t="array" ref="M3189">SUMPRODUCT(--(N3189:Q3189&lt;&gt;"")) + IF(TRIM(R3189)="",0,LEN(R3189)-LEN(SUBSTITUTE(R3189,",",""))+1)</f>
        <v>0</v>
      </c>
      <c r="N3189" s="242" t="str">
        <f>IF(AND(I3189&lt;&gt;0,I3189&lt;&gt;""),IF(TRIM(SUBSTITUTE(B3189,CHAR(160),""))="","",IF(ISNUMBER(MATCH(TRIM(SUBSTITUTE(B3189,CHAR(160),"")),'Look Up Values'!$B$2:$B$500,0)),"","Origin error")),"")</f>
        <v/>
      </c>
      <c r="O3189" s="242" t="str">
        <f>IF(AND(I3189&lt;&gt;0,I3189&lt;&gt;""),IF(C3189="","",IF(AND(ISNUMBER(--LEFT(C3189,FIND(" ",C3189&amp;" ")-1)),OR(LEN(LEFT(C3189,FIND(" ",C3189&amp;" ")-1))=6,LEN(LEFT(C3189,FIND(" ",C3189&amp;" ")-1))=7),OR(ISNUMBER(MATCH(LEFT(C3189,FIND(" ",C3189&amp;" ")-1),'Look Up Values'!$G$2:$G$1000,0)),ISNUMBER(MATCH(LEFT(C3189,FIND(" ",C3189&amp;" ")-1),'Look Up Values'!$AE$2:$AE$2000,0)))),"","EWC error")),"")</f>
        <v/>
      </c>
      <c r="P3189" s="242" t="str" cm="1">
        <f t="array" ref="P3189">IF(AND(I3189&lt;&gt;0,I3189&lt;&gt;""),IF(D3189="","",IF(ISNUMBER(MATCH(SUBSTITUTE(D3189," ",""),SUBSTITUTE('Look Up Values'!$S$2:$S$120," ",""),0)),"","D&amp;R error")),"")</f>
        <v/>
      </c>
      <c r="Q3189" s="242" t="str" cm="1">
        <f t="array" ref="Q3189">IF(AND(I3189&lt;&gt;0,I3189&lt;&gt;""),IF(G3189="","",IF(ISNUMBER(MATCH(SUBSTITUTE(G3189," ",""),SUBSTITUTE('Look Up Values'!$I$2:$I$10," ",""),0)),"","State error")),"")</f>
        <v/>
      </c>
      <c r="R3189" s="260" t="str">
        <f t="shared" si="99"/>
        <v/>
      </c>
    </row>
    <row r="3190" spans="1:18" ht="15.75">
      <c r="A3190" s="250">
        <v>3183</v>
      </c>
      <c r="B3190" s="198"/>
      <c r="C3190" s="25"/>
      <c r="D3190" s="25"/>
      <c r="E3190" s="25"/>
      <c r="F3190" s="25"/>
      <c r="G3190" s="26"/>
      <c r="H3190" s="27"/>
      <c r="I3190" s="28"/>
      <c r="J3190" s="430"/>
      <c r="K3190" s="48"/>
      <c r="L3190" s="457" t="str">
        <f t="shared" si="98"/>
        <v/>
      </c>
      <c r="M3190" s="245" cm="1">
        <f t="array" ref="M3190">SUMPRODUCT(--(N3190:Q3190&lt;&gt;"")) + IF(TRIM(R3190)="",0,LEN(R3190)-LEN(SUBSTITUTE(R3190,",",""))+1)</f>
        <v>0</v>
      </c>
      <c r="N3190" s="242" t="str">
        <f>IF(AND(I3190&lt;&gt;0,I3190&lt;&gt;""),IF(TRIM(SUBSTITUTE(B3190,CHAR(160),""))="","",IF(ISNUMBER(MATCH(TRIM(SUBSTITUTE(B3190,CHAR(160),"")),'Look Up Values'!$B$2:$B$500,0)),"","Origin error")),"")</f>
        <v/>
      </c>
      <c r="O3190" s="242" t="str">
        <f>IF(AND(I3190&lt;&gt;0,I3190&lt;&gt;""),IF(C3190="","",IF(AND(ISNUMBER(--LEFT(C3190,FIND(" ",C3190&amp;" ")-1)),OR(LEN(LEFT(C3190,FIND(" ",C3190&amp;" ")-1))=6,LEN(LEFT(C3190,FIND(" ",C3190&amp;" ")-1))=7),OR(ISNUMBER(MATCH(LEFT(C3190,FIND(" ",C3190&amp;" ")-1),'Look Up Values'!$G$2:$G$1000,0)),ISNUMBER(MATCH(LEFT(C3190,FIND(" ",C3190&amp;" ")-1),'Look Up Values'!$AE$2:$AE$2000,0)))),"","EWC error")),"")</f>
        <v/>
      </c>
      <c r="P3190" s="242" t="str" cm="1">
        <f t="array" ref="P3190">IF(AND(I3190&lt;&gt;0,I3190&lt;&gt;""),IF(D3190="","",IF(ISNUMBER(MATCH(SUBSTITUTE(D3190," ",""),SUBSTITUTE('Look Up Values'!$S$2:$S$120," ",""),0)),"","D&amp;R error")),"")</f>
        <v/>
      </c>
      <c r="Q3190" s="242" t="str" cm="1">
        <f t="array" ref="Q3190">IF(AND(I3190&lt;&gt;0,I3190&lt;&gt;""),IF(G3190="","",IF(ISNUMBER(MATCH(SUBSTITUTE(G3190," ",""),SUBSTITUTE('Look Up Values'!$I$2:$I$10," ",""),0)),"","State error")),"")</f>
        <v/>
      </c>
      <c r="R3190" s="260" t="str">
        <f t="shared" si="99"/>
        <v/>
      </c>
    </row>
    <row r="3191" spans="1:18" ht="15.75">
      <c r="A3191" s="250">
        <v>3184</v>
      </c>
      <c r="B3191" s="198"/>
      <c r="C3191" s="25"/>
      <c r="D3191" s="25"/>
      <c r="E3191" s="25"/>
      <c r="F3191" s="25"/>
      <c r="G3191" s="26"/>
      <c r="H3191" s="27"/>
      <c r="I3191" s="28"/>
      <c r="J3191" s="430"/>
      <c r="K3191" s="48"/>
      <c r="L3191" s="457" t="str">
        <f t="shared" si="98"/>
        <v/>
      </c>
      <c r="M3191" s="245" cm="1">
        <f t="array" ref="M3191">SUMPRODUCT(--(N3191:Q3191&lt;&gt;"")) + IF(TRIM(R3191)="",0,LEN(R3191)-LEN(SUBSTITUTE(R3191,",",""))+1)</f>
        <v>0</v>
      </c>
      <c r="N3191" s="242" t="str">
        <f>IF(AND(I3191&lt;&gt;0,I3191&lt;&gt;""),IF(TRIM(SUBSTITUTE(B3191,CHAR(160),""))="","",IF(ISNUMBER(MATCH(TRIM(SUBSTITUTE(B3191,CHAR(160),"")),'Look Up Values'!$B$2:$B$500,0)),"","Origin error")),"")</f>
        <v/>
      </c>
      <c r="O3191" s="242" t="str">
        <f>IF(AND(I3191&lt;&gt;0,I3191&lt;&gt;""),IF(C3191="","",IF(AND(ISNUMBER(--LEFT(C3191,FIND(" ",C3191&amp;" ")-1)),OR(LEN(LEFT(C3191,FIND(" ",C3191&amp;" ")-1))=6,LEN(LEFT(C3191,FIND(" ",C3191&amp;" ")-1))=7),OR(ISNUMBER(MATCH(LEFT(C3191,FIND(" ",C3191&amp;" ")-1),'Look Up Values'!$G$2:$G$1000,0)),ISNUMBER(MATCH(LEFT(C3191,FIND(" ",C3191&amp;" ")-1),'Look Up Values'!$AE$2:$AE$2000,0)))),"","EWC error")),"")</f>
        <v/>
      </c>
      <c r="P3191" s="242" t="str" cm="1">
        <f t="array" ref="P3191">IF(AND(I3191&lt;&gt;0,I3191&lt;&gt;""),IF(D3191="","",IF(ISNUMBER(MATCH(SUBSTITUTE(D3191," ",""),SUBSTITUTE('Look Up Values'!$S$2:$S$120," ",""),0)),"","D&amp;R error")),"")</f>
        <v/>
      </c>
      <c r="Q3191" s="242" t="str" cm="1">
        <f t="array" ref="Q3191">IF(AND(I3191&lt;&gt;0,I3191&lt;&gt;""),IF(G3191="","",IF(ISNUMBER(MATCH(SUBSTITUTE(G3191," ",""),SUBSTITUTE('Look Up Values'!$I$2:$I$10," ",""),0)),"","State error")),"")</f>
        <v/>
      </c>
      <c r="R3191" s="260" t="str">
        <f t="shared" si="99"/>
        <v/>
      </c>
    </row>
    <row r="3192" spans="1:18" ht="15.75">
      <c r="A3192" s="250">
        <v>3185</v>
      </c>
      <c r="B3192" s="198"/>
      <c r="C3192" s="25"/>
      <c r="D3192" s="25"/>
      <c r="E3192" s="25"/>
      <c r="F3192" s="25"/>
      <c r="G3192" s="26"/>
      <c r="H3192" s="27"/>
      <c r="I3192" s="28"/>
      <c r="J3192" s="430"/>
      <c r="K3192" s="48"/>
      <c r="L3192" s="457" t="str">
        <f t="shared" si="98"/>
        <v/>
      </c>
      <c r="M3192" s="245" cm="1">
        <f t="array" ref="M3192">SUMPRODUCT(--(N3192:Q3192&lt;&gt;"")) + IF(TRIM(R3192)="",0,LEN(R3192)-LEN(SUBSTITUTE(R3192,",",""))+1)</f>
        <v>0</v>
      </c>
      <c r="N3192" s="242" t="str">
        <f>IF(AND(I3192&lt;&gt;0,I3192&lt;&gt;""),IF(TRIM(SUBSTITUTE(B3192,CHAR(160),""))="","",IF(ISNUMBER(MATCH(TRIM(SUBSTITUTE(B3192,CHAR(160),"")),'Look Up Values'!$B$2:$B$500,0)),"","Origin error")),"")</f>
        <v/>
      </c>
      <c r="O3192" s="242" t="str">
        <f>IF(AND(I3192&lt;&gt;0,I3192&lt;&gt;""),IF(C3192="","",IF(AND(ISNUMBER(--LEFT(C3192,FIND(" ",C3192&amp;" ")-1)),OR(LEN(LEFT(C3192,FIND(" ",C3192&amp;" ")-1))=6,LEN(LEFT(C3192,FIND(" ",C3192&amp;" ")-1))=7),OR(ISNUMBER(MATCH(LEFT(C3192,FIND(" ",C3192&amp;" ")-1),'Look Up Values'!$G$2:$G$1000,0)),ISNUMBER(MATCH(LEFT(C3192,FIND(" ",C3192&amp;" ")-1),'Look Up Values'!$AE$2:$AE$2000,0)))),"","EWC error")),"")</f>
        <v/>
      </c>
      <c r="P3192" s="242" t="str" cm="1">
        <f t="array" ref="P3192">IF(AND(I3192&lt;&gt;0,I3192&lt;&gt;""),IF(D3192="","",IF(ISNUMBER(MATCH(SUBSTITUTE(D3192," ",""),SUBSTITUTE('Look Up Values'!$S$2:$S$120," ",""),0)),"","D&amp;R error")),"")</f>
        <v/>
      </c>
      <c r="Q3192" s="242" t="str" cm="1">
        <f t="array" ref="Q3192">IF(AND(I3192&lt;&gt;0,I3192&lt;&gt;""),IF(G3192="","",IF(ISNUMBER(MATCH(SUBSTITUTE(G3192," ",""),SUBSTITUTE('Look Up Values'!$I$2:$I$10," ",""),0)),"","State error")),"")</f>
        <v/>
      </c>
      <c r="R3192" s="260" t="str">
        <f t="shared" si="99"/>
        <v/>
      </c>
    </row>
    <row r="3193" spans="1:18" ht="15.75">
      <c r="A3193" s="250">
        <v>3186</v>
      </c>
      <c r="B3193" s="198"/>
      <c r="C3193" s="25"/>
      <c r="D3193" s="25"/>
      <c r="E3193" s="25"/>
      <c r="F3193" s="25"/>
      <c r="G3193" s="26"/>
      <c r="H3193" s="27"/>
      <c r="I3193" s="28"/>
      <c r="J3193" s="430"/>
      <c r="K3193" s="48"/>
      <c r="L3193" s="457" t="str">
        <f t="shared" si="98"/>
        <v/>
      </c>
      <c r="M3193" s="245" cm="1">
        <f t="array" ref="M3193">SUMPRODUCT(--(N3193:Q3193&lt;&gt;"")) + IF(TRIM(R3193)="",0,LEN(R3193)-LEN(SUBSTITUTE(R3193,",",""))+1)</f>
        <v>0</v>
      </c>
      <c r="N3193" s="242" t="str">
        <f>IF(AND(I3193&lt;&gt;0,I3193&lt;&gt;""),IF(TRIM(SUBSTITUTE(B3193,CHAR(160),""))="","",IF(ISNUMBER(MATCH(TRIM(SUBSTITUTE(B3193,CHAR(160),"")),'Look Up Values'!$B$2:$B$500,0)),"","Origin error")),"")</f>
        <v/>
      </c>
      <c r="O3193" s="242" t="str">
        <f>IF(AND(I3193&lt;&gt;0,I3193&lt;&gt;""),IF(C3193="","",IF(AND(ISNUMBER(--LEFT(C3193,FIND(" ",C3193&amp;" ")-1)),OR(LEN(LEFT(C3193,FIND(" ",C3193&amp;" ")-1))=6,LEN(LEFT(C3193,FIND(" ",C3193&amp;" ")-1))=7),OR(ISNUMBER(MATCH(LEFT(C3193,FIND(" ",C3193&amp;" ")-1),'Look Up Values'!$G$2:$G$1000,0)),ISNUMBER(MATCH(LEFT(C3193,FIND(" ",C3193&amp;" ")-1),'Look Up Values'!$AE$2:$AE$2000,0)))),"","EWC error")),"")</f>
        <v/>
      </c>
      <c r="P3193" s="242" t="str" cm="1">
        <f t="array" ref="P3193">IF(AND(I3193&lt;&gt;0,I3193&lt;&gt;""),IF(D3193="","",IF(ISNUMBER(MATCH(SUBSTITUTE(D3193," ",""),SUBSTITUTE('Look Up Values'!$S$2:$S$120," ",""),0)),"","D&amp;R error")),"")</f>
        <v/>
      </c>
      <c r="Q3193" s="242" t="str" cm="1">
        <f t="array" ref="Q3193">IF(AND(I3193&lt;&gt;0,I3193&lt;&gt;""),IF(G3193="","",IF(ISNUMBER(MATCH(SUBSTITUTE(G3193," ",""),SUBSTITUTE('Look Up Values'!$I$2:$I$10," ",""),0)),"","State error")),"")</f>
        <v/>
      </c>
      <c r="R3193" s="260" t="str">
        <f t="shared" si="99"/>
        <v/>
      </c>
    </row>
    <row r="3194" spans="1:18" ht="15.75">
      <c r="A3194" s="250">
        <v>3187</v>
      </c>
      <c r="B3194" s="198"/>
      <c r="C3194" s="25"/>
      <c r="D3194" s="25"/>
      <c r="E3194" s="25"/>
      <c r="F3194" s="25"/>
      <c r="G3194" s="26"/>
      <c r="H3194" s="27"/>
      <c r="I3194" s="28"/>
      <c r="J3194" s="430"/>
      <c r="K3194" s="48"/>
      <c r="L3194" s="457" t="str">
        <f t="shared" si="98"/>
        <v/>
      </c>
      <c r="M3194" s="245" cm="1">
        <f t="array" ref="M3194">SUMPRODUCT(--(N3194:Q3194&lt;&gt;"")) + IF(TRIM(R3194)="",0,LEN(R3194)-LEN(SUBSTITUTE(R3194,",",""))+1)</f>
        <v>0</v>
      </c>
      <c r="N3194" s="242" t="str">
        <f>IF(AND(I3194&lt;&gt;0,I3194&lt;&gt;""),IF(TRIM(SUBSTITUTE(B3194,CHAR(160),""))="","",IF(ISNUMBER(MATCH(TRIM(SUBSTITUTE(B3194,CHAR(160),"")),'Look Up Values'!$B$2:$B$500,0)),"","Origin error")),"")</f>
        <v/>
      </c>
      <c r="O3194" s="242" t="str">
        <f>IF(AND(I3194&lt;&gt;0,I3194&lt;&gt;""),IF(C3194="","",IF(AND(ISNUMBER(--LEFT(C3194,FIND(" ",C3194&amp;" ")-1)),OR(LEN(LEFT(C3194,FIND(" ",C3194&amp;" ")-1))=6,LEN(LEFT(C3194,FIND(" ",C3194&amp;" ")-1))=7),OR(ISNUMBER(MATCH(LEFT(C3194,FIND(" ",C3194&amp;" ")-1),'Look Up Values'!$G$2:$G$1000,0)),ISNUMBER(MATCH(LEFT(C3194,FIND(" ",C3194&amp;" ")-1),'Look Up Values'!$AE$2:$AE$2000,0)))),"","EWC error")),"")</f>
        <v/>
      </c>
      <c r="P3194" s="242" t="str" cm="1">
        <f t="array" ref="P3194">IF(AND(I3194&lt;&gt;0,I3194&lt;&gt;""),IF(D3194="","",IF(ISNUMBER(MATCH(SUBSTITUTE(D3194," ",""),SUBSTITUTE('Look Up Values'!$S$2:$S$120," ",""),0)),"","D&amp;R error")),"")</f>
        <v/>
      </c>
      <c r="Q3194" s="242" t="str" cm="1">
        <f t="array" ref="Q3194">IF(AND(I3194&lt;&gt;0,I3194&lt;&gt;""),IF(G3194="","",IF(ISNUMBER(MATCH(SUBSTITUTE(G3194," ",""),SUBSTITUTE('Look Up Values'!$I$2:$I$10," ",""),0)),"","State error")),"")</f>
        <v/>
      </c>
      <c r="R3194" s="260" t="str">
        <f t="shared" si="99"/>
        <v/>
      </c>
    </row>
    <row r="3195" spans="1:18" ht="15.75">
      <c r="A3195" s="250">
        <v>3188</v>
      </c>
      <c r="B3195" s="198"/>
      <c r="C3195" s="25"/>
      <c r="D3195" s="25"/>
      <c r="E3195" s="25"/>
      <c r="F3195" s="25"/>
      <c r="G3195" s="26"/>
      <c r="H3195" s="27"/>
      <c r="I3195" s="28"/>
      <c r="J3195" s="430"/>
      <c r="K3195" s="48"/>
      <c r="L3195" s="457" t="str">
        <f t="shared" si="98"/>
        <v/>
      </c>
      <c r="M3195" s="245" cm="1">
        <f t="array" ref="M3195">SUMPRODUCT(--(N3195:Q3195&lt;&gt;"")) + IF(TRIM(R3195)="",0,LEN(R3195)-LEN(SUBSTITUTE(R3195,",",""))+1)</f>
        <v>0</v>
      </c>
      <c r="N3195" s="242" t="str">
        <f>IF(AND(I3195&lt;&gt;0,I3195&lt;&gt;""),IF(TRIM(SUBSTITUTE(B3195,CHAR(160),""))="","",IF(ISNUMBER(MATCH(TRIM(SUBSTITUTE(B3195,CHAR(160),"")),'Look Up Values'!$B$2:$B$500,0)),"","Origin error")),"")</f>
        <v/>
      </c>
      <c r="O3195" s="242" t="str">
        <f>IF(AND(I3195&lt;&gt;0,I3195&lt;&gt;""),IF(C3195="","",IF(AND(ISNUMBER(--LEFT(C3195,FIND(" ",C3195&amp;" ")-1)),OR(LEN(LEFT(C3195,FIND(" ",C3195&amp;" ")-1))=6,LEN(LEFT(C3195,FIND(" ",C3195&amp;" ")-1))=7),OR(ISNUMBER(MATCH(LEFT(C3195,FIND(" ",C3195&amp;" ")-1),'Look Up Values'!$G$2:$G$1000,0)),ISNUMBER(MATCH(LEFT(C3195,FIND(" ",C3195&amp;" ")-1),'Look Up Values'!$AE$2:$AE$2000,0)))),"","EWC error")),"")</f>
        <v/>
      </c>
      <c r="P3195" s="242" t="str" cm="1">
        <f t="array" ref="P3195">IF(AND(I3195&lt;&gt;0,I3195&lt;&gt;""),IF(D3195="","",IF(ISNUMBER(MATCH(SUBSTITUTE(D3195," ",""),SUBSTITUTE('Look Up Values'!$S$2:$S$120," ",""),0)),"","D&amp;R error")),"")</f>
        <v/>
      </c>
      <c r="Q3195" s="242" t="str" cm="1">
        <f t="array" ref="Q3195">IF(AND(I3195&lt;&gt;0,I3195&lt;&gt;""),IF(G3195="","",IF(ISNUMBER(MATCH(SUBSTITUTE(G3195," ",""),SUBSTITUTE('Look Up Values'!$I$2:$I$10," ",""),0)),"","State error")),"")</f>
        <v/>
      </c>
      <c r="R3195" s="260" t="str">
        <f t="shared" si="99"/>
        <v/>
      </c>
    </row>
    <row r="3196" spans="1:18" ht="15.75">
      <c r="A3196" s="250">
        <v>3189</v>
      </c>
      <c r="B3196" s="198"/>
      <c r="C3196" s="25"/>
      <c r="D3196" s="25"/>
      <c r="E3196" s="25"/>
      <c r="F3196" s="25"/>
      <c r="G3196" s="26"/>
      <c r="H3196" s="27"/>
      <c r="I3196" s="28"/>
      <c r="J3196" s="430"/>
      <c r="K3196" s="48"/>
      <c r="L3196" s="457" t="str">
        <f t="shared" si="98"/>
        <v/>
      </c>
      <c r="M3196" s="245" cm="1">
        <f t="array" ref="M3196">SUMPRODUCT(--(N3196:Q3196&lt;&gt;"")) + IF(TRIM(R3196)="",0,LEN(R3196)-LEN(SUBSTITUTE(R3196,",",""))+1)</f>
        <v>0</v>
      </c>
      <c r="N3196" s="242" t="str">
        <f>IF(AND(I3196&lt;&gt;0,I3196&lt;&gt;""),IF(TRIM(SUBSTITUTE(B3196,CHAR(160),""))="","",IF(ISNUMBER(MATCH(TRIM(SUBSTITUTE(B3196,CHAR(160),"")),'Look Up Values'!$B$2:$B$500,0)),"","Origin error")),"")</f>
        <v/>
      </c>
      <c r="O3196" s="242" t="str">
        <f>IF(AND(I3196&lt;&gt;0,I3196&lt;&gt;""),IF(C3196="","",IF(AND(ISNUMBER(--LEFT(C3196,FIND(" ",C3196&amp;" ")-1)),OR(LEN(LEFT(C3196,FIND(" ",C3196&amp;" ")-1))=6,LEN(LEFT(C3196,FIND(" ",C3196&amp;" ")-1))=7),OR(ISNUMBER(MATCH(LEFT(C3196,FIND(" ",C3196&amp;" ")-1),'Look Up Values'!$G$2:$G$1000,0)),ISNUMBER(MATCH(LEFT(C3196,FIND(" ",C3196&amp;" ")-1),'Look Up Values'!$AE$2:$AE$2000,0)))),"","EWC error")),"")</f>
        <v/>
      </c>
      <c r="P3196" s="242" t="str" cm="1">
        <f t="array" ref="P3196">IF(AND(I3196&lt;&gt;0,I3196&lt;&gt;""),IF(D3196="","",IF(ISNUMBER(MATCH(SUBSTITUTE(D3196," ",""),SUBSTITUTE('Look Up Values'!$S$2:$S$120," ",""),0)),"","D&amp;R error")),"")</f>
        <v/>
      </c>
      <c r="Q3196" s="242" t="str" cm="1">
        <f t="array" ref="Q3196">IF(AND(I3196&lt;&gt;0,I3196&lt;&gt;""),IF(G3196="","",IF(ISNUMBER(MATCH(SUBSTITUTE(G3196," ",""),SUBSTITUTE('Look Up Values'!$I$2:$I$10," ",""),0)),"","State error")),"")</f>
        <v/>
      </c>
      <c r="R3196" s="260" t="str">
        <f t="shared" si="99"/>
        <v/>
      </c>
    </row>
    <row r="3197" spans="1:18" ht="15.75">
      <c r="A3197" s="250">
        <v>3190</v>
      </c>
      <c r="B3197" s="198"/>
      <c r="C3197" s="25"/>
      <c r="D3197" s="25"/>
      <c r="E3197" s="25"/>
      <c r="F3197" s="25"/>
      <c r="G3197" s="26"/>
      <c r="H3197" s="27"/>
      <c r="I3197" s="28"/>
      <c r="J3197" s="430"/>
      <c r="K3197" s="48"/>
      <c r="L3197" s="457" t="str">
        <f t="shared" si="98"/>
        <v/>
      </c>
      <c r="M3197" s="245" cm="1">
        <f t="array" ref="M3197">SUMPRODUCT(--(N3197:Q3197&lt;&gt;"")) + IF(TRIM(R3197)="",0,LEN(R3197)-LEN(SUBSTITUTE(R3197,",",""))+1)</f>
        <v>0</v>
      </c>
      <c r="N3197" s="242" t="str">
        <f>IF(AND(I3197&lt;&gt;0,I3197&lt;&gt;""),IF(TRIM(SUBSTITUTE(B3197,CHAR(160),""))="","",IF(ISNUMBER(MATCH(TRIM(SUBSTITUTE(B3197,CHAR(160),"")),'Look Up Values'!$B$2:$B$500,0)),"","Origin error")),"")</f>
        <v/>
      </c>
      <c r="O3197" s="242" t="str">
        <f>IF(AND(I3197&lt;&gt;0,I3197&lt;&gt;""),IF(C3197="","",IF(AND(ISNUMBER(--LEFT(C3197,FIND(" ",C3197&amp;" ")-1)),OR(LEN(LEFT(C3197,FIND(" ",C3197&amp;" ")-1))=6,LEN(LEFT(C3197,FIND(" ",C3197&amp;" ")-1))=7),OR(ISNUMBER(MATCH(LEFT(C3197,FIND(" ",C3197&amp;" ")-1),'Look Up Values'!$G$2:$G$1000,0)),ISNUMBER(MATCH(LEFT(C3197,FIND(" ",C3197&amp;" ")-1),'Look Up Values'!$AE$2:$AE$2000,0)))),"","EWC error")),"")</f>
        <v/>
      </c>
      <c r="P3197" s="242" t="str" cm="1">
        <f t="array" ref="P3197">IF(AND(I3197&lt;&gt;0,I3197&lt;&gt;""),IF(D3197="","",IF(ISNUMBER(MATCH(SUBSTITUTE(D3197," ",""),SUBSTITUTE('Look Up Values'!$S$2:$S$120," ",""),0)),"","D&amp;R error")),"")</f>
        <v/>
      </c>
      <c r="Q3197" s="242" t="str" cm="1">
        <f t="array" ref="Q3197">IF(AND(I3197&lt;&gt;0,I3197&lt;&gt;""),IF(G3197="","",IF(ISNUMBER(MATCH(SUBSTITUTE(G3197," ",""),SUBSTITUTE('Look Up Values'!$I$2:$I$10," ",""),0)),"","State error")),"")</f>
        <v/>
      </c>
      <c r="R3197" s="260" t="str">
        <f t="shared" si="99"/>
        <v/>
      </c>
    </row>
    <row r="3198" spans="1:18" ht="15.75">
      <c r="A3198" s="250">
        <v>3191</v>
      </c>
      <c r="B3198" s="198"/>
      <c r="C3198" s="25"/>
      <c r="D3198" s="25"/>
      <c r="E3198" s="25"/>
      <c r="F3198" s="25"/>
      <c r="G3198" s="26"/>
      <c r="H3198" s="27"/>
      <c r="I3198" s="28"/>
      <c r="J3198" s="430"/>
      <c r="K3198" s="48"/>
      <c r="L3198" s="457" t="str">
        <f t="shared" si="98"/>
        <v/>
      </c>
      <c r="M3198" s="245" cm="1">
        <f t="array" ref="M3198">SUMPRODUCT(--(N3198:Q3198&lt;&gt;"")) + IF(TRIM(R3198)="",0,LEN(R3198)-LEN(SUBSTITUTE(R3198,",",""))+1)</f>
        <v>0</v>
      </c>
      <c r="N3198" s="242" t="str">
        <f>IF(AND(I3198&lt;&gt;0,I3198&lt;&gt;""),IF(TRIM(SUBSTITUTE(B3198,CHAR(160),""))="","",IF(ISNUMBER(MATCH(TRIM(SUBSTITUTE(B3198,CHAR(160),"")),'Look Up Values'!$B$2:$B$500,0)),"","Origin error")),"")</f>
        <v/>
      </c>
      <c r="O3198" s="242" t="str">
        <f>IF(AND(I3198&lt;&gt;0,I3198&lt;&gt;""),IF(C3198="","",IF(AND(ISNUMBER(--LEFT(C3198,FIND(" ",C3198&amp;" ")-1)),OR(LEN(LEFT(C3198,FIND(" ",C3198&amp;" ")-1))=6,LEN(LEFT(C3198,FIND(" ",C3198&amp;" ")-1))=7),OR(ISNUMBER(MATCH(LEFT(C3198,FIND(" ",C3198&amp;" ")-1),'Look Up Values'!$G$2:$G$1000,0)),ISNUMBER(MATCH(LEFT(C3198,FIND(" ",C3198&amp;" ")-1),'Look Up Values'!$AE$2:$AE$2000,0)))),"","EWC error")),"")</f>
        <v/>
      </c>
      <c r="P3198" s="242" t="str" cm="1">
        <f t="array" ref="P3198">IF(AND(I3198&lt;&gt;0,I3198&lt;&gt;""),IF(D3198="","",IF(ISNUMBER(MATCH(SUBSTITUTE(D3198," ",""),SUBSTITUTE('Look Up Values'!$S$2:$S$120," ",""),0)),"","D&amp;R error")),"")</f>
        <v/>
      </c>
      <c r="Q3198" s="242" t="str" cm="1">
        <f t="array" ref="Q3198">IF(AND(I3198&lt;&gt;0,I3198&lt;&gt;""),IF(G3198="","",IF(ISNUMBER(MATCH(SUBSTITUTE(G3198," ",""),SUBSTITUTE('Look Up Values'!$I$2:$I$10," ",""),0)),"","State error")),"")</f>
        <v/>
      </c>
      <c r="R3198" s="260" t="str">
        <f t="shared" si="99"/>
        <v/>
      </c>
    </row>
    <row r="3199" spans="1:18" ht="15.75">
      <c r="A3199" s="250">
        <v>3192</v>
      </c>
      <c r="B3199" s="198"/>
      <c r="C3199" s="25"/>
      <c r="D3199" s="25"/>
      <c r="E3199" s="25"/>
      <c r="F3199" s="25"/>
      <c r="G3199" s="26"/>
      <c r="H3199" s="27"/>
      <c r="I3199" s="28"/>
      <c r="J3199" s="430"/>
      <c r="K3199" s="48"/>
      <c r="L3199" s="457" t="str">
        <f t="shared" si="98"/>
        <v/>
      </c>
      <c r="M3199" s="245" cm="1">
        <f t="array" ref="M3199">SUMPRODUCT(--(N3199:Q3199&lt;&gt;"")) + IF(TRIM(R3199)="",0,LEN(R3199)-LEN(SUBSTITUTE(R3199,",",""))+1)</f>
        <v>0</v>
      </c>
      <c r="N3199" s="242" t="str">
        <f>IF(AND(I3199&lt;&gt;0,I3199&lt;&gt;""),IF(TRIM(SUBSTITUTE(B3199,CHAR(160),""))="","",IF(ISNUMBER(MATCH(TRIM(SUBSTITUTE(B3199,CHAR(160),"")),'Look Up Values'!$B$2:$B$500,0)),"","Origin error")),"")</f>
        <v/>
      </c>
      <c r="O3199" s="242" t="str">
        <f>IF(AND(I3199&lt;&gt;0,I3199&lt;&gt;""),IF(C3199="","",IF(AND(ISNUMBER(--LEFT(C3199,FIND(" ",C3199&amp;" ")-1)),OR(LEN(LEFT(C3199,FIND(" ",C3199&amp;" ")-1))=6,LEN(LEFT(C3199,FIND(" ",C3199&amp;" ")-1))=7),OR(ISNUMBER(MATCH(LEFT(C3199,FIND(" ",C3199&amp;" ")-1),'Look Up Values'!$G$2:$G$1000,0)),ISNUMBER(MATCH(LEFT(C3199,FIND(" ",C3199&amp;" ")-1),'Look Up Values'!$AE$2:$AE$2000,0)))),"","EWC error")),"")</f>
        <v/>
      </c>
      <c r="P3199" s="242" t="str" cm="1">
        <f t="array" ref="P3199">IF(AND(I3199&lt;&gt;0,I3199&lt;&gt;""),IF(D3199="","",IF(ISNUMBER(MATCH(SUBSTITUTE(D3199," ",""),SUBSTITUTE('Look Up Values'!$S$2:$S$120," ",""),0)),"","D&amp;R error")),"")</f>
        <v/>
      </c>
      <c r="Q3199" s="242" t="str" cm="1">
        <f t="array" ref="Q3199">IF(AND(I3199&lt;&gt;0,I3199&lt;&gt;""),IF(G3199="","",IF(ISNUMBER(MATCH(SUBSTITUTE(G3199," ",""),SUBSTITUTE('Look Up Values'!$I$2:$I$10," ",""),0)),"","State error")),"")</f>
        <v/>
      </c>
      <c r="R3199" s="260" t="str">
        <f t="shared" si="99"/>
        <v/>
      </c>
    </row>
    <row r="3200" spans="1:18" ht="15.75">
      <c r="A3200" s="250">
        <v>3193</v>
      </c>
      <c r="B3200" s="198"/>
      <c r="C3200" s="25"/>
      <c r="D3200" s="25"/>
      <c r="E3200" s="25"/>
      <c r="F3200" s="25"/>
      <c r="G3200" s="26"/>
      <c r="H3200" s="27"/>
      <c r="I3200" s="28"/>
      <c r="J3200" s="430"/>
      <c r="K3200" s="48"/>
      <c r="L3200" s="457" t="str">
        <f t="shared" si="98"/>
        <v/>
      </c>
      <c r="M3200" s="245" cm="1">
        <f t="array" ref="M3200">SUMPRODUCT(--(N3200:Q3200&lt;&gt;"")) + IF(TRIM(R3200)="",0,LEN(R3200)-LEN(SUBSTITUTE(R3200,",",""))+1)</f>
        <v>0</v>
      </c>
      <c r="N3200" s="242" t="str">
        <f>IF(AND(I3200&lt;&gt;0,I3200&lt;&gt;""),IF(TRIM(SUBSTITUTE(B3200,CHAR(160),""))="","",IF(ISNUMBER(MATCH(TRIM(SUBSTITUTE(B3200,CHAR(160),"")),'Look Up Values'!$B$2:$B$500,0)),"","Origin error")),"")</f>
        <v/>
      </c>
      <c r="O3200" s="242" t="str">
        <f>IF(AND(I3200&lt;&gt;0,I3200&lt;&gt;""),IF(C3200="","",IF(AND(ISNUMBER(--LEFT(C3200,FIND(" ",C3200&amp;" ")-1)),OR(LEN(LEFT(C3200,FIND(" ",C3200&amp;" ")-1))=6,LEN(LEFT(C3200,FIND(" ",C3200&amp;" ")-1))=7),OR(ISNUMBER(MATCH(LEFT(C3200,FIND(" ",C3200&amp;" ")-1),'Look Up Values'!$G$2:$G$1000,0)),ISNUMBER(MATCH(LEFT(C3200,FIND(" ",C3200&amp;" ")-1),'Look Up Values'!$AE$2:$AE$2000,0)))),"","EWC error")),"")</f>
        <v/>
      </c>
      <c r="P3200" s="242" t="str" cm="1">
        <f t="array" ref="P3200">IF(AND(I3200&lt;&gt;0,I3200&lt;&gt;""),IF(D3200="","",IF(ISNUMBER(MATCH(SUBSTITUTE(D3200," ",""),SUBSTITUTE('Look Up Values'!$S$2:$S$120," ",""),0)),"","D&amp;R error")),"")</f>
        <v/>
      </c>
      <c r="Q3200" s="242" t="str" cm="1">
        <f t="array" ref="Q3200">IF(AND(I3200&lt;&gt;0,I3200&lt;&gt;""),IF(G3200="","",IF(ISNUMBER(MATCH(SUBSTITUTE(G3200," ",""),SUBSTITUTE('Look Up Values'!$I$2:$I$10," ",""),0)),"","State error")),"")</f>
        <v/>
      </c>
      <c r="R3200" s="260" t="str">
        <f t="shared" si="99"/>
        <v/>
      </c>
    </row>
    <row r="3201" spans="1:18" ht="15.75">
      <c r="A3201" s="250">
        <v>3194</v>
      </c>
      <c r="B3201" s="198"/>
      <c r="C3201" s="25"/>
      <c r="D3201" s="25"/>
      <c r="E3201" s="25"/>
      <c r="F3201" s="25"/>
      <c r="G3201" s="26"/>
      <c r="H3201" s="27"/>
      <c r="I3201" s="28"/>
      <c r="J3201" s="430"/>
      <c r="K3201" s="48"/>
      <c r="L3201" s="457" t="str">
        <f t="shared" si="98"/>
        <v/>
      </c>
      <c r="M3201" s="245" cm="1">
        <f t="array" ref="M3201">SUMPRODUCT(--(N3201:Q3201&lt;&gt;"")) + IF(TRIM(R3201)="",0,LEN(R3201)-LEN(SUBSTITUTE(R3201,",",""))+1)</f>
        <v>0</v>
      </c>
      <c r="N3201" s="242" t="str">
        <f>IF(AND(I3201&lt;&gt;0,I3201&lt;&gt;""),IF(TRIM(SUBSTITUTE(B3201,CHAR(160),""))="","",IF(ISNUMBER(MATCH(TRIM(SUBSTITUTE(B3201,CHAR(160),"")),'Look Up Values'!$B$2:$B$500,0)),"","Origin error")),"")</f>
        <v/>
      </c>
      <c r="O3201" s="242" t="str">
        <f>IF(AND(I3201&lt;&gt;0,I3201&lt;&gt;""),IF(C3201="","",IF(AND(ISNUMBER(--LEFT(C3201,FIND(" ",C3201&amp;" ")-1)),OR(LEN(LEFT(C3201,FIND(" ",C3201&amp;" ")-1))=6,LEN(LEFT(C3201,FIND(" ",C3201&amp;" ")-1))=7),OR(ISNUMBER(MATCH(LEFT(C3201,FIND(" ",C3201&amp;" ")-1),'Look Up Values'!$G$2:$G$1000,0)),ISNUMBER(MATCH(LEFT(C3201,FIND(" ",C3201&amp;" ")-1),'Look Up Values'!$AE$2:$AE$2000,0)))),"","EWC error")),"")</f>
        <v/>
      </c>
      <c r="P3201" s="242" t="str" cm="1">
        <f t="array" ref="P3201">IF(AND(I3201&lt;&gt;0,I3201&lt;&gt;""),IF(D3201="","",IF(ISNUMBER(MATCH(SUBSTITUTE(D3201," ",""),SUBSTITUTE('Look Up Values'!$S$2:$S$120," ",""),0)),"","D&amp;R error")),"")</f>
        <v/>
      </c>
      <c r="Q3201" s="242" t="str" cm="1">
        <f t="array" ref="Q3201">IF(AND(I3201&lt;&gt;0,I3201&lt;&gt;""),IF(G3201="","",IF(ISNUMBER(MATCH(SUBSTITUTE(G3201," ",""),SUBSTITUTE('Look Up Values'!$I$2:$I$10," ",""),0)),"","State error")),"")</f>
        <v/>
      </c>
      <c r="R3201" s="260" t="str">
        <f t="shared" si="99"/>
        <v/>
      </c>
    </row>
    <row r="3202" spans="1:18" ht="15.75">
      <c r="A3202" s="250">
        <v>3195</v>
      </c>
      <c r="B3202" s="198"/>
      <c r="C3202" s="25"/>
      <c r="D3202" s="25"/>
      <c r="E3202" s="25"/>
      <c r="F3202" s="25"/>
      <c r="G3202" s="26"/>
      <c r="H3202" s="27"/>
      <c r="I3202" s="28"/>
      <c r="J3202" s="430"/>
      <c r="K3202" s="48"/>
      <c r="L3202" s="457" t="str">
        <f t="shared" si="98"/>
        <v/>
      </c>
      <c r="M3202" s="245" cm="1">
        <f t="array" ref="M3202">SUMPRODUCT(--(N3202:Q3202&lt;&gt;"")) + IF(TRIM(R3202)="",0,LEN(R3202)-LEN(SUBSTITUTE(R3202,",",""))+1)</f>
        <v>0</v>
      </c>
      <c r="N3202" s="242" t="str">
        <f>IF(AND(I3202&lt;&gt;0,I3202&lt;&gt;""),IF(TRIM(SUBSTITUTE(B3202,CHAR(160),""))="","",IF(ISNUMBER(MATCH(TRIM(SUBSTITUTE(B3202,CHAR(160),"")),'Look Up Values'!$B$2:$B$500,0)),"","Origin error")),"")</f>
        <v/>
      </c>
      <c r="O3202" s="242" t="str">
        <f>IF(AND(I3202&lt;&gt;0,I3202&lt;&gt;""),IF(C3202="","",IF(AND(ISNUMBER(--LEFT(C3202,FIND(" ",C3202&amp;" ")-1)),OR(LEN(LEFT(C3202,FIND(" ",C3202&amp;" ")-1))=6,LEN(LEFT(C3202,FIND(" ",C3202&amp;" ")-1))=7),OR(ISNUMBER(MATCH(LEFT(C3202,FIND(" ",C3202&amp;" ")-1),'Look Up Values'!$G$2:$G$1000,0)),ISNUMBER(MATCH(LEFT(C3202,FIND(" ",C3202&amp;" ")-1),'Look Up Values'!$AE$2:$AE$2000,0)))),"","EWC error")),"")</f>
        <v/>
      </c>
      <c r="P3202" s="242" t="str" cm="1">
        <f t="array" ref="P3202">IF(AND(I3202&lt;&gt;0,I3202&lt;&gt;""),IF(D3202="","",IF(ISNUMBER(MATCH(SUBSTITUTE(D3202," ",""),SUBSTITUTE('Look Up Values'!$S$2:$S$120," ",""),0)),"","D&amp;R error")),"")</f>
        <v/>
      </c>
      <c r="Q3202" s="242" t="str" cm="1">
        <f t="array" ref="Q3202">IF(AND(I3202&lt;&gt;0,I3202&lt;&gt;""),IF(G3202="","",IF(ISNUMBER(MATCH(SUBSTITUTE(G3202," ",""),SUBSTITUTE('Look Up Values'!$I$2:$I$10," ",""),0)),"","State error")),"")</f>
        <v/>
      </c>
      <c r="R3202" s="260" t="str">
        <f t="shared" si="99"/>
        <v/>
      </c>
    </row>
    <row r="3203" spans="1:18" ht="15.75">
      <c r="A3203" s="250">
        <v>3196</v>
      </c>
      <c r="B3203" s="198"/>
      <c r="C3203" s="25"/>
      <c r="D3203" s="25"/>
      <c r="E3203" s="25"/>
      <c r="F3203" s="25"/>
      <c r="G3203" s="26"/>
      <c r="H3203" s="27"/>
      <c r="I3203" s="28"/>
      <c r="J3203" s="430"/>
      <c r="K3203" s="48"/>
      <c r="L3203" s="457" t="str">
        <f t="shared" si="98"/>
        <v/>
      </c>
      <c r="M3203" s="245" cm="1">
        <f t="array" ref="M3203">SUMPRODUCT(--(N3203:Q3203&lt;&gt;"")) + IF(TRIM(R3203)="",0,LEN(R3203)-LEN(SUBSTITUTE(R3203,",",""))+1)</f>
        <v>0</v>
      </c>
      <c r="N3203" s="242" t="str">
        <f>IF(AND(I3203&lt;&gt;0,I3203&lt;&gt;""),IF(TRIM(SUBSTITUTE(B3203,CHAR(160),""))="","",IF(ISNUMBER(MATCH(TRIM(SUBSTITUTE(B3203,CHAR(160),"")),'Look Up Values'!$B$2:$B$500,0)),"","Origin error")),"")</f>
        <v/>
      </c>
      <c r="O3203" s="242" t="str">
        <f>IF(AND(I3203&lt;&gt;0,I3203&lt;&gt;""),IF(C3203="","",IF(AND(ISNUMBER(--LEFT(C3203,FIND(" ",C3203&amp;" ")-1)),OR(LEN(LEFT(C3203,FIND(" ",C3203&amp;" ")-1))=6,LEN(LEFT(C3203,FIND(" ",C3203&amp;" ")-1))=7),OR(ISNUMBER(MATCH(LEFT(C3203,FIND(" ",C3203&amp;" ")-1),'Look Up Values'!$G$2:$G$1000,0)),ISNUMBER(MATCH(LEFT(C3203,FIND(" ",C3203&amp;" ")-1),'Look Up Values'!$AE$2:$AE$2000,0)))),"","EWC error")),"")</f>
        <v/>
      </c>
      <c r="P3203" s="242" t="str" cm="1">
        <f t="array" ref="P3203">IF(AND(I3203&lt;&gt;0,I3203&lt;&gt;""),IF(D3203="","",IF(ISNUMBER(MATCH(SUBSTITUTE(D3203," ",""),SUBSTITUTE('Look Up Values'!$S$2:$S$120," ",""),0)),"","D&amp;R error")),"")</f>
        <v/>
      </c>
      <c r="Q3203" s="242" t="str" cm="1">
        <f t="array" ref="Q3203">IF(AND(I3203&lt;&gt;0,I3203&lt;&gt;""),IF(G3203="","",IF(ISNUMBER(MATCH(SUBSTITUTE(G3203," ",""),SUBSTITUTE('Look Up Values'!$I$2:$I$10," ",""),0)),"","State error")),"")</f>
        <v/>
      </c>
      <c r="R3203" s="260" t="str">
        <f t="shared" si="99"/>
        <v/>
      </c>
    </row>
    <row r="3204" spans="1:18" ht="15.75">
      <c r="A3204" s="250">
        <v>3197</v>
      </c>
      <c r="B3204" s="198"/>
      <c r="C3204" s="25"/>
      <c r="D3204" s="25"/>
      <c r="E3204" s="25"/>
      <c r="F3204" s="25"/>
      <c r="G3204" s="26"/>
      <c r="H3204" s="27"/>
      <c r="I3204" s="28"/>
      <c r="J3204" s="430"/>
      <c r="K3204" s="48"/>
      <c r="L3204" s="457" t="str">
        <f t="shared" si="98"/>
        <v/>
      </c>
      <c r="M3204" s="245" cm="1">
        <f t="array" ref="M3204">SUMPRODUCT(--(N3204:Q3204&lt;&gt;"")) + IF(TRIM(R3204)="",0,LEN(R3204)-LEN(SUBSTITUTE(R3204,",",""))+1)</f>
        <v>0</v>
      </c>
      <c r="N3204" s="242" t="str">
        <f>IF(AND(I3204&lt;&gt;0,I3204&lt;&gt;""),IF(TRIM(SUBSTITUTE(B3204,CHAR(160),""))="","",IF(ISNUMBER(MATCH(TRIM(SUBSTITUTE(B3204,CHAR(160),"")),'Look Up Values'!$B$2:$B$500,0)),"","Origin error")),"")</f>
        <v/>
      </c>
      <c r="O3204" s="242" t="str">
        <f>IF(AND(I3204&lt;&gt;0,I3204&lt;&gt;""),IF(C3204="","",IF(AND(ISNUMBER(--LEFT(C3204,FIND(" ",C3204&amp;" ")-1)),OR(LEN(LEFT(C3204,FIND(" ",C3204&amp;" ")-1))=6,LEN(LEFT(C3204,FIND(" ",C3204&amp;" ")-1))=7),OR(ISNUMBER(MATCH(LEFT(C3204,FIND(" ",C3204&amp;" ")-1),'Look Up Values'!$G$2:$G$1000,0)),ISNUMBER(MATCH(LEFT(C3204,FIND(" ",C3204&amp;" ")-1),'Look Up Values'!$AE$2:$AE$2000,0)))),"","EWC error")),"")</f>
        <v/>
      </c>
      <c r="P3204" s="242" t="str" cm="1">
        <f t="array" ref="P3204">IF(AND(I3204&lt;&gt;0,I3204&lt;&gt;""),IF(D3204="","",IF(ISNUMBER(MATCH(SUBSTITUTE(D3204," ",""),SUBSTITUTE('Look Up Values'!$S$2:$S$120," ",""),0)),"","D&amp;R error")),"")</f>
        <v/>
      </c>
      <c r="Q3204" s="242" t="str" cm="1">
        <f t="array" ref="Q3204">IF(AND(I3204&lt;&gt;0,I3204&lt;&gt;""),IF(G3204="","",IF(ISNUMBER(MATCH(SUBSTITUTE(G3204," ",""),SUBSTITUTE('Look Up Values'!$I$2:$I$10," ",""),0)),"","State error")),"")</f>
        <v/>
      </c>
      <c r="R3204" s="260" t="str">
        <f t="shared" si="99"/>
        <v/>
      </c>
    </row>
    <row r="3205" spans="1:18" ht="15.75">
      <c r="A3205" s="250">
        <v>3198</v>
      </c>
      <c r="B3205" s="198"/>
      <c r="C3205" s="25"/>
      <c r="D3205" s="25"/>
      <c r="E3205" s="25"/>
      <c r="F3205" s="25"/>
      <c r="G3205" s="26"/>
      <c r="H3205" s="27"/>
      <c r="I3205" s="28"/>
      <c r="J3205" s="430"/>
      <c r="K3205" s="48"/>
      <c r="L3205" s="457" t="str">
        <f t="shared" si="98"/>
        <v/>
      </c>
      <c r="M3205" s="245" cm="1">
        <f t="array" ref="M3205">SUMPRODUCT(--(N3205:Q3205&lt;&gt;"")) + IF(TRIM(R3205)="",0,LEN(R3205)-LEN(SUBSTITUTE(R3205,",",""))+1)</f>
        <v>0</v>
      </c>
      <c r="N3205" s="242" t="str">
        <f>IF(AND(I3205&lt;&gt;0,I3205&lt;&gt;""),IF(TRIM(SUBSTITUTE(B3205,CHAR(160),""))="","",IF(ISNUMBER(MATCH(TRIM(SUBSTITUTE(B3205,CHAR(160),"")),'Look Up Values'!$B$2:$B$500,0)),"","Origin error")),"")</f>
        <v/>
      </c>
      <c r="O3205" s="242" t="str">
        <f>IF(AND(I3205&lt;&gt;0,I3205&lt;&gt;""),IF(C3205="","",IF(AND(ISNUMBER(--LEFT(C3205,FIND(" ",C3205&amp;" ")-1)),OR(LEN(LEFT(C3205,FIND(" ",C3205&amp;" ")-1))=6,LEN(LEFT(C3205,FIND(" ",C3205&amp;" ")-1))=7),OR(ISNUMBER(MATCH(LEFT(C3205,FIND(" ",C3205&amp;" ")-1),'Look Up Values'!$G$2:$G$1000,0)),ISNUMBER(MATCH(LEFT(C3205,FIND(" ",C3205&amp;" ")-1),'Look Up Values'!$AE$2:$AE$2000,0)))),"","EWC error")),"")</f>
        <v/>
      </c>
      <c r="P3205" s="242" t="str" cm="1">
        <f t="array" ref="P3205">IF(AND(I3205&lt;&gt;0,I3205&lt;&gt;""),IF(D3205="","",IF(ISNUMBER(MATCH(SUBSTITUTE(D3205," ",""),SUBSTITUTE('Look Up Values'!$S$2:$S$120," ",""),0)),"","D&amp;R error")),"")</f>
        <v/>
      </c>
      <c r="Q3205" s="242" t="str" cm="1">
        <f t="array" ref="Q3205">IF(AND(I3205&lt;&gt;0,I3205&lt;&gt;""),IF(G3205="","",IF(ISNUMBER(MATCH(SUBSTITUTE(G3205," ",""),SUBSTITUTE('Look Up Values'!$I$2:$I$10," ",""),0)),"","State error")),"")</f>
        <v/>
      </c>
      <c r="R3205" s="260" t="str">
        <f t="shared" si="99"/>
        <v/>
      </c>
    </row>
    <row r="3206" spans="1:18" ht="15.75">
      <c r="A3206" s="250">
        <v>3199</v>
      </c>
      <c r="B3206" s="198"/>
      <c r="C3206" s="25"/>
      <c r="D3206" s="25"/>
      <c r="E3206" s="25"/>
      <c r="F3206" s="25"/>
      <c r="G3206" s="26"/>
      <c r="H3206" s="27"/>
      <c r="I3206" s="28"/>
      <c r="J3206" s="430"/>
      <c r="K3206" s="48"/>
      <c r="L3206" s="457" t="str">
        <f t="shared" si="98"/>
        <v/>
      </c>
      <c r="M3206" s="245" cm="1">
        <f t="array" ref="M3206">SUMPRODUCT(--(N3206:Q3206&lt;&gt;"")) + IF(TRIM(R3206)="",0,LEN(R3206)-LEN(SUBSTITUTE(R3206,",",""))+1)</f>
        <v>0</v>
      </c>
      <c r="N3206" s="242" t="str">
        <f>IF(AND(I3206&lt;&gt;0,I3206&lt;&gt;""),IF(TRIM(SUBSTITUTE(B3206,CHAR(160),""))="","",IF(ISNUMBER(MATCH(TRIM(SUBSTITUTE(B3206,CHAR(160),"")),'Look Up Values'!$B$2:$B$500,0)),"","Origin error")),"")</f>
        <v/>
      </c>
      <c r="O3206" s="242" t="str">
        <f>IF(AND(I3206&lt;&gt;0,I3206&lt;&gt;""),IF(C3206="","",IF(AND(ISNUMBER(--LEFT(C3206,FIND(" ",C3206&amp;" ")-1)),OR(LEN(LEFT(C3206,FIND(" ",C3206&amp;" ")-1))=6,LEN(LEFT(C3206,FIND(" ",C3206&amp;" ")-1))=7),OR(ISNUMBER(MATCH(LEFT(C3206,FIND(" ",C3206&amp;" ")-1),'Look Up Values'!$G$2:$G$1000,0)),ISNUMBER(MATCH(LEFT(C3206,FIND(" ",C3206&amp;" ")-1),'Look Up Values'!$AE$2:$AE$2000,0)))),"","EWC error")),"")</f>
        <v/>
      </c>
      <c r="P3206" s="242" t="str" cm="1">
        <f t="array" ref="P3206">IF(AND(I3206&lt;&gt;0,I3206&lt;&gt;""),IF(D3206="","",IF(ISNUMBER(MATCH(SUBSTITUTE(D3206," ",""),SUBSTITUTE('Look Up Values'!$S$2:$S$120," ",""),0)),"","D&amp;R error")),"")</f>
        <v/>
      </c>
      <c r="Q3206" s="242" t="str" cm="1">
        <f t="array" ref="Q3206">IF(AND(I3206&lt;&gt;0,I3206&lt;&gt;""),IF(G3206="","",IF(ISNUMBER(MATCH(SUBSTITUTE(G3206," ",""),SUBSTITUTE('Look Up Values'!$I$2:$I$10," ",""),0)),"","State error")),"")</f>
        <v/>
      </c>
      <c r="R3206" s="260" t="str">
        <f t="shared" si="99"/>
        <v/>
      </c>
    </row>
    <row r="3207" spans="1:18" ht="15.75">
      <c r="A3207" s="250">
        <v>3200</v>
      </c>
      <c r="B3207" s="198"/>
      <c r="C3207" s="25"/>
      <c r="D3207" s="25"/>
      <c r="E3207" s="25"/>
      <c r="F3207" s="25"/>
      <c r="G3207" s="26"/>
      <c r="H3207" s="27"/>
      <c r="I3207" s="28"/>
      <c r="J3207" s="430"/>
      <c r="K3207" s="48"/>
      <c r="L3207" s="457" t="str">
        <f t="shared" si="98"/>
        <v/>
      </c>
      <c r="M3207" s="245" cm="1">
        <f t="array" ref="M3207">SUMPRODUCT(--(N3207:Q3207&lt;&gt;"")) + IF(TRIM(R3207)="",0,LEN(R3207)-LEN(SUBSTITUTE(R3207,",",""))+1)</f>
        <v>0</v>
      </c>
      <c r="N3207" s="242" t="str">
        <f>IF(AND(I3207&lt;&gt;0,I3207&lt;&gt;""),IF(TRIM(SUBSTITUTE(B3207,CHAR(160),""))="","",IF(ISNUMBER(MATCH(TRIM(SUBSTITUTE(B3207,CHAR(160),"")),'Look Up Values'!$B$2:$B$500,0)),"","Origin error")),"")</f>
        <v/>
      </c>
      <c r="O3207" s="242" t="str">
        <f>IF(AND(I3207&lt;&gt;0,I3207&lt;&gt;""),IF(C3207="","",IF(AND(ISNUMBER(--LEFT(C3207,FIND(" ",C3207&amp;" ")-1)),OR(LEN(LEFT(C3207,FIND(" ",C3207&amp;" ")-1))=6,LEN(LEFT(C3207,FIND(" ",C3207&amp;" ")-1))=7),OR(ISNUMBER(MATCH(LEFT(C3207,FIND(" ",C3207&amp;" ")-1),'Look Up Values'!$G$2:$G$1000,0)),ISNUMBER(MATCH(LEFT(C3207,FIND(" ",C3207&amp;" ")-1),'Look Up Values'!$AE$2:$AE$2000,0)))),"","EWC error")),"")</f>
        <v/>
      </c>
      <c r="P3207" s="242" t="str" cm="1">
        <f t="array" ref="P3207">IF(AND(I3207&lt;&gt;0,I3207&lt;&gt;""),IF(D3207="","",IF(ISNUMBER(MATCH(SUBSTITUTE(D3207," ",""),SUBSTITUTE('Look Up Values'!$S$2:$S$120," ",""),0)),"","D&amp;R error")),"")</f>
        <v/>
      </c>
      <c r="Q3207" s="242" t="str" cm="1">
        <f t="array" ref="Q3207">IF(AND(I3207&lt;&gt;0,I3207&lt;&gt;""),IF(G3207="","",IF(ISNUMBER(MATCH(SUBSTITUTE(G3207," ",""),SUBSTITUTE('Look Up Values'!$I$2:$I$10," ",""),0)),"","State error")),"")</f>
        <v/>
      </c>
      <c r="R3207" s="260" t="str">
        <f t="shared" si="99"/>
        <v/>
      </c>
    </row>
    <row r="3208" spans="1:18" ht="15.75">
      <c r="A3208" s="250">
        <v>3201</v>
      </c>
      <c r="B3208" s="198"/>
      <c r="C3208" s="25"/>
      <c r="D3208" s="25"/>
      <c r="E3208" s="25"/>
      <c r="F3208" s="25"/>
      <c r="G3208" s="26"/>
      <c r="H3208" s="27"/>
      <c r="I3208" s="28"/>
      <c r="J3208" s="430"/>
      <c r="K3208" s="48"/>
      <c r="L3208" s="457" t="str">
        <f t="shared" ref="L3208:L3271" si="100">IF(IFERROR(--SUBSTITUTE(M3208,CHAR(160),""),0)&gt;0,A3208,"")</f>
        <v/>
      </c>
      <c r="M3208" s="245" cm="1">
        <f t="array" ref="M3208">SUMPRODUCT(--(N3208:Q3208&lt;&gt;"")) + IF(TRIM(R3208)="",0,LEN(R3208)-LEN(SUBSTITUTE(R3208,",",""))+1)</f>
        <v>0</v>
      </c>
      <c r="N3208" s="242" t="str">
        <f>IF(AND(I3208&lt;&gt;0,I3208&lt;&gt;""),IF(TRIM(SUBSTITUTE(B3208,CHAR(160),""))="","",IF(ISNUMBER(MATCH(TRIM(SUBSTITUTE(B3208,CHAR(160),"")),'Look Up Values'!$B$2:$B$500,0)),"","Origin error")),"")</f>
        <v/>
      </c>
      <c r="O3208" s="242" t="str">
        <f>IF(AND(I3208&lt;&gt;0,I3208&lt;&gt;""),IF(C3208="","",IF(AND(ISNUMBER(--LEFT(C3208,FIND(" ",C3208&amp;" ")-1)),OR(LEN(LEFT(C3208,FIND(" ",C3208&amp;" ")-1))=6,LEN(LEFT(C3208,FIND(" ",C3208&amp;" ")-1))=7),OR(ISNUMBER(MATCH(LEFT(C3208,FIND(" ",C3208&amp;" ")-1),'Look Up Values'!$G$2:$G$1000,0)),ISNUMBER(MATCH(LEFT(C3208,FIND(" ",C3208&amp;" ")-1),'Look Up Values'!$AE$2:$AE$2000,0)))),"","EWC error")),"")</f>
        <v/>
      </c>
      <c r="P3208" s="242" t="str" cm="1">
        <f t="array" ref="P3208">IF(AND(I3208&lt;&gt;0,I3208&lt;&gt;""),IF(D3208="","",IF(ISNUMBER(MATCH(SUBSTITUTE(D3208," ",""),SUBSTITUTE('Look Up Values'!$S$2:$S$120," ",""),0)),"","D&amp;R error")),"")</f>
        <v/>
      </c>
      <c r="Q3208" s="242" t="str" cm="1">
        <f t="array" ref="Q3208">IF(AND(I3208&lt;&gt;0,I3208&lt;&gt;""),IF(G3208="","",IF(ISNUMBER(MATCH(SUBSTITUTE(G3208," ",""),SUBSTITUTE('Look Up Values'!$I$2:$I$10," ",""),0)),"","State error")),"")</f>
        <v/>
      </c>
      <c r="R3208" s="260" t="str">
        <f t="shared" si="99"/>
        <v/>
      </c>
    </row>
    <row r="3209" spans="1:18" ht="15.75">
      <c r="A3209" s="250">
        <v>3202</v>
      </c>
      <c r="B3209" s="198"/>
      <c r="C3209" s="25"/>
      <c r="D3209" s="25"/>
      <c r="E3209" s="25"/>
      <c r="F3209" s="25"/>
      <c r="G3209" s="26"/>
      <c r="H3209" s="27"/>
      <c r="I3209" s="28"/>
      <c r="J3209" s="430"/>
      <c r="K3209" s="48"/>
      <c r="L3209" s="457" t="str">
        <f t="shared" si="100"/>
        <v/>
      </c>
      <c r="M3209" s="245" cm="1">
        <f t="array" ref="M3209">SUMPRODUCT(--(N3209:Q3209&lt;&gt;"")) + IF(TRIM(R3209)="",0,LEN(R3209)-LEN(SUBSTITUTE(R3209,",",""))+1)</f>
        <v>0</v>
      </c>
      <c r="N3209" s="242" t="str">
        <f>IF(AND(I3209&lt;&gt;0,I3209&lt;&gt;""),IF(TRIM(SUBSTITUTE(B3209,CHAR(160),""))="","",IF(ISNUMBER(MATCH(TRIM(SUBSTITUTE(B3209,CHAR(160),"")),'Look Up Values'!$B$2:$B$500,0)),"","Origin error")),"")</f>
        <v/>
      </c>
      <c r="O3209" s="242" t="str">
        <f>IF(AND(I3209&lt;&gt;0,I3209&lt;&gt;""),IF(C3209="","",IF(AND(ISNUMBER(--LEFT(C3209,FIND(" ",C3209&amp;" ")-1)),OR(LEN(LEFT(C3209,FIND(" ",C3209&amp;" ")-1))=6,LEN(LEFT(C3209,FIND(" ",C3209&amp;" ")-1))=7),OR(ISNUMBER(MATCH(LEFT(C3209,FIND(" ",C3209&amp;" ")-1),'Look Up Values'!$G$2:$G$1000,0)),ISNUMBER(MATCH(LEFT(C3209,FIND(" ",C3209&amp;" ")-1),'Look Up Values'!$AE$2:$AE$2000,0)))),"","EWC error")),"")</f>
        <v/>
      </c>
      <c r="P3209" s="242" t="str" cm="1">
        <f t="array" ref="P3209">IF(AND(I3209&lt;&gt;0,I3209&lt;&gt;""),IF(D3209="","",IF(ISNUMBER(MATCH(SUBSTITUTE(D3209," ",""),SUBSTITUTE('Look Up Values'!$S$2:$S$120," ",""),0)),"","D&amp;R error")),"")</f>
        <v/>
      </c>
      <c r="Q3209" s="242" t="str" cm="1">
        <f t="array" ref="Q3209">IF(AND(I3209&lt;&gt;0,I3209&lt;&gt;""),IF(G3209="","",IF(ISNUMBER(MATCH(SUBSTITUTE(G3209," ",""),SUBSTITUTE('Look Up Values'!$I$2:$I$10," ",""),0)),"","State error")),"")</f>
        <v/>
      </c>
      <c r="R3209" s="260" t="str">
        <f t="shared" ref="R3209:R3272" si="101">IF(OR(I3209="",I3209=0),"",IF(COUNTA(B3209,C3209,D3209,G3209,I3209)=0,"",IF(COUNTA(B3209,C3209,D3209,G3209,I3209)=5,"",LEFT(IF(TRIM(SUBSTITUTE(B3209,CHAR(160),""))="","Origin, ","")&amp;IF(TRIM(SUBSTITUTE(C3209,CHAR(160),""))="","EWC, ","")&amp;IF(TRIM(SUBSTITUTE(D3209,CHAR(160),""))="","D&amp;R, ","")&amp;IF(TRIM(SUBSTITUTE(G3209,CHAR(160),""))="","State, ",""),LEN(IF(TRIM(SUBSTITUTE(B3209,CHAR(160),""))="","Origin, ","")&amp;IF(TRIM(SUBSTITUTE(C3209,CHAR(160),""))="","EWC, ","")&amp;IF(TRIM(SUBSTITUTE(D3209,CHAR(160),""))="","D&amp;R, ","")&amp;IF(TRIM(SUBSTITUTE(G3209,CHAR(160),""))="","State, ",""))-2))))</f>
        <v/>
      </c>
    </row>
    <row r="3210" spans="1:18" ht="15.75">
      <c r="A3210" s="250">
        <v>3203</v>
      </c>
      <c r="B3210" s="198"/>
      <c r="C3210" s="25"/>
      <c r="D3210" s="25"/>
      <c r="E3210" s="25"/>
      <c r="F3210" s="25"/>
      <c r="G3210" s="26"/>
      <c r="H3210" s="27"/>
      <c r="I3210" s="28"/>
      <c r="J3210" s="430"/>
      <c r="K3210" s="48"/>
      <c r="L3210" s="457" t="str">
        <f t="shared" si="100"/>
        <v/>
      </c>
      <c r="M3210" s="245" cm="1">
        <f t="array" ref="M3210">SUMPRODUCT(--(N3210:Q3210&lt;&gt;"")) + IF(TRIM(R3210)="",0,LEN(R3210)-LEN(SUBSTITUTE(R3210,",",""))+1)</f>
        <v>0</v>
      </c>
      <c r="N3210" s="242" t="str">
        <f>IF(AND(I3210&lt;&gt;0,I3210&lt;&gt;""),IF(TRIM(SUBSTITUTE(B3210,CHAR(160),""))="","",IF(ISNUMBER(MATCH(TRIM(SUBSTITUTE(B3210,CHAR(160),"")),'Look Up Values'!$B$2:$B$500,0)),"","Origin error")),"")</f>
        <v/>
      </c>
      <c r="O3210" s="242" t="str">
        <f>IF(AND(I3210&lt;&gt;0,I3210&lt;&gt;""),IF(C3210="","",IF(AND(ISNUMBER(--LEFT(C3210,FIND(" ",C3210&amp;" ")-1)),OR(LEN(LEFT(C3210,FIND(" ",C3210&amp;" ")-1))=6,LEN(LEFT(C3210,FIND(" ",C3210&amp;" ")-1))=7),OR(ISNUMBER(MATCH(LEFT(C3210,FIND(" ",C3210&amp;" ")-1),'Look Up Values'!$G$2:$G$1000,0)),ISNUMBER(MATCH(LEFT(C3210,FIND(" ",C3210&amp;" ")-1),'Look Up Values'!$AE$2:$AE$2000,0)))),"","EWC error")),"")</f>
        <v/>
      </c>
      <c r="P3210" s="242" t="str" cm="1">
        <f t="array" ref="P3210">IF(AND(I3210&lt;&gt;0,I3210&lt;&gt;""),IF(D3210="","",IF(ISNUMBER(MATCH(SUBSTITUTE(D3210," ",""),SUBSTITUTE('Look Up Values'!$S$2:$S$120," ",""),0)),"","D&amp;R error")),"")</f>
        <v/>
      </c>
      <c r="Q3210" s="242" t="str" cm="1">
        <f t="array" ref="Q3210">IF(AND(I3210&lt;&gt;0,I3210&lt;&gt;""),IF(G3210="","",IF(ISNUMBER(MATCH(SUBSTITUTE(G3210," ",""),SUBSTITUTE('Look Up Values'!$I$2:$I$10," ",""),0)),"","State error")),"")</f>
        <v/>
      </c>
      <c r="R3210" s="260" t="str">
        <f t="shared" si="101"/>
        <v/>
      </c>
    </row>
    <row r="3211" spans="1:18" ht="15.75">
      <c r="A3211" s="250">
        <v>3204</v>
      </c>
      <c r="B3211" s="198"/>
      <c r="C3211" s="25"/>
      <c r="D3211" s="25"/>
      <c r="E3211" s="25"/>
      <c r="F3211" s="25"/>
      <c r="G3211" s="26"/>
      <c r="H3211" s="27"/>
      <c r="I3211" s="28"/>
      <c r="J3211" s="430"/>
      <c r="K3211" s="48"/>
      <c r="L3211" s="457" t="str">
        <f t="shared" si="100"/>
        <v/>
      </c>
      <c r="M3211" s="245" cm="1">
        <f t="array" ref="M3211">SUMPRODUCT(--(N3211:Q3211&lt;&gt;"")) + IF(TRIM(R3211)="",0,LEN(R3211)-LEN(SUBSTITUTE(R3211,",",""))+1)</f>
        <v>0</v>
      </c>
      <c r="N3211" s="242" t="str">
        <f>IF(AND(I3211&lt;&gt;0,I3211&lt;&gt;""),IF(TRIM(SUBSTITUTE(B3211,CHAR(160),""))="","",IF(ISNUMBER(MATCH(TRIM(SUBSTITUTE(B3211,CHAR(160),"")),'Look Up Values'!$B$2:$B$500,0)),"","Origin error")),"")</f>
        <v/>
      </c>
      <c r="O3211" s="242" t="str">
        <f>IF(AND(I3211&lt;&gt;0,I3211&lt;&gt;""),IF(C3211="","",IF(AND(ISNUMBER(--LEFT(C3211,FIND(" ",C3211&amp;" ")-1)),OR(LEN(LEFT(C3211,FIND(" ",C3211&amp;" ")-1))=6,LEN(LEFT(C3211,FIND(" ",C3211&amp;" ")-1))=7),OR(ISNUMBER(MATCH(LEFT(C3211,FIND(" ",C3211&amp;" ")-1),'Look Up Values'!$G$2:$G$1000,0)),ISNUMBER(MATCH(LEFT(C3211,FIND(" ",C3211&amp;" ")-1),'Look Up Values'!$AE$2:$AE$2000,0)))),"","EWC error")),"")</f>
        <v/>
      </c>
      <c r="P3211" s="242" t="str" cm="1">
        <f t="array" ref="P3211">IF(AND(I3211&lt;&gt;0,I3211&lt;&gt;""),IF(D3211="","",IF(ISNUMBER(MATCH(SUBSTITUTE(D3211," ",""),SUBSTITUTE('Look Up Values'!$S$2:$S$120," ",""),0)),"","D&amp;R error")),"")</f>
        <v/>
      </c>
      <c r="Q3211" s="242" t="str" cm="1">
        <f t="array" ref="Q3211">IF(AND(I3211&lt;&gt;0,I3211&lt;&gt;""),IF(G3211="","",IF(ISNUMBER(MATCH(SUBSTITUTE(G3211," ",""),SUBSTITUTE('Look Up Values'!$I$2:$I$10," ",""),0)),"","State error")),"")</f>
        <v/>
      </c>
      <c r="R3211" s="260" t="str">
        <f t="shared" si="101"/>
        <v/>
      </c>
    </row>
    <row r="3212" spans="1:18" ht="15.75">
      <c r="A3212" s="250">
        <v>3205</v>
      </c>
      <c r="B3212" s="198"/>
      <c r="C3212" s="25"/>
      <c r="D3212" s="25"/>
      <c r="E3212" s="25"/>
      <c r="F3212" s="25"/>
      <c r="G3212" s="26"/>
      <c r="H3212" s="27"/>
      <c r="I3212" s="28"/>
      <c r="J3212" s="430"/>
      <c r="K3212" s="48"/>
      <c r="L3212" s="457" t="str">
        <f t="shared" si="100"/>
        <v/>
      </c>
      <c r="M3212" s="245" cm="1">
        <f t="array" ref="M3212">SUMPRODUCT(--(N3212:Q3212&lt;&gt;"")) + IF(TRIM(R3212)="",0,LEN(R3212)-LEN(SUBSTITUTE(R3212,",",""))+1)</f>
        <v>0</v>
      </c>
      <c r="N3212" s="242" t="str">
        <f>IF(AND(I3212&lt;&gt;0,I3212&lt;&gt;""),IF(TRIM(SUBSTITUTE(B3212,CHAR(160),""))="","",IF(ISNUMBER(MATCH(TRIM(SUBSTITUTE(B3212,CHAR(160),"")),'Look Up Values'!$B$2:$B$500,0)),"","Origin error")),"")</f>
        <v/>
      </c>
      <c r="O3212" s="242" t="str">
        <f>IF(AND(I3212&lt;&gt;0,I3212&lt;&gt;""),IF(C3212="","",IF(AND(ISNUMBER(--LEFT(C3212,FIND(" ",C3212&amp;" ")-1)),OR(LEN(LEFT(C3212,FIND(" ",C3212&amp;" ")-1))=6,LEN(LEFT(C3212,FIND(" ",C3212&amp;" ")-1))=7),OR(ISNUMBER(MATCH(LEFT(C3212,FIND(" ",C3212&amp;" ")-1),'Look Up Values'!$G$2:$G$1000,0)),ISNUMBER(MATCH(LEFT(C3212,FIND(" ",C3212&amp;" ")-1),'Look Up Values'!$AE$2:$AE$2000,0)))),"","EWC error")),"")</f>
        <v/>
      </c>
      <c r="P3212" s="242" t="str" cm="1">
        <f t="array" ref="P3212">IF(AND(I3212&lt;&gt;0,I3212&lt;&gt;""),IF(D3212="","",IF(ISNUMBER(MATCH(SUBSTITUTE(D3212," ",""),SUBSTITUTE('Look Up Values'!$S$2:$S$120," ",""),0)),"","D&amp;R error")),"")</f>
        <v/>
      </c>
      <c r="Q3212" s="242" t="str" cm="1">
        <f t="array" ref="Q3212">IF(AND(I3212&lt;&gt;0,I3212&lt;&gt;""),IF(G3212="","",IF(ISNUMBER(MATCH(SUBSTITUTE(G3212," ",""),SUBSTITUTE('Look Up Values'!$I$2:$I$10," ",""),0)),"","State error")),"")</f>
        <v/>
      </c>
      <c r="R3212" s="260" t="str">
        <f t="shared" si="101"/>
        <v/>
      </c>
    </row>
    <row r="3213" spans="1:18" ht="15.75">
      <c r="A3213" s="250">
        <v>3206</v>
      </c>
      <c r="B3213" s="198"/>
      <c r="C3213" s="25"/>
      <c r="D3213" s="25"/>
      <c r="E3213" s="25"/>
      <c r="F3213" s="25"/>
      <c r="G3213" s="26"/>
      <c r="H3213" s="27"/>
      <c r="I3213" s="28"/>
      <c r="J3213" s="430"/>
      <c r="K3213" s="48"/>
      <c r="L3213" s="457" t="str">
        <f t="shared" si="100"/>
        <v/>
      </c>
      <c r="M3213" s="245" cm="1">
        <f t="array" ref="M3213">SUMPRODUCT(--(N3213:Q3213&lt;&gt;"")) + IF(TRIM(R3213)="",0,LEN(R3213)-LEN(SUBSTITUTE(R3213,",",""))+1)</f>
        <v>0</v>
      </c>
      <c r="N3213" s="242" t="str">
        <f>IF(AND(I3213&lt;&gt;0,I3213&lt;&gt;""),IF(TRIM(SUBSTITUTE(B3213,CHAR(160),""))="","",IF(ISNUMBER(MATCH(TRIM(SUBSTITUTE(B3213,CHAR(160),"")),'Look Up Values'!$B$2:$B$500,0)),"","Origin error")),"")</f>
        <v/>
      </c>
      <c r="O3213" s="242" t="str">
        <f>IF(AND(I3213&lt;&gt;0,I3213&lt;&gt;""),IF(C3213="","",IF(AND(ISNUMBER(--LEFT(C3213,FIND(" ",C3213&amp;" ")-1)),OR(LEN(LEFT(C3213,FIND(" ",C3213&amp;" ")-1))=6,LEN(LEFT(C3213,FIND(" ",C3213&amp;" ")-1))=7),OR(ISNUMBER(MATCH(LEFT(C3213,FIND(" ",C3213&amp;" ")-1),'Look Up Values'!$G$2:$G$1000,0)),ISNUMBER(MATCH(LEFT(C3213,FIND(" ",C3213&amp;" ")-1),'Look Up Values'!$AE$2:$AE$2000,0)))),"","EWC error")),"")</f>
        <v/>
      </c>
      <c r="P3213" s="242" t="str" cm="1">
        <f t="array" ref="P3213">IF(AND(I3213&lt;&gt;0,I3213&lt;&gt;""),IF(D3213="","",IF(ISNUMBER(MATCH(SUBSTITUTE(D3213," ",""),SUBSTITUTE('Look Up Values'!$S$2:$S$120," ",""),0)),"","D&amp;R error")),"")</f>
        <v/>
      </c>
      <c r="Q3213" s="242" t="str" cm="1">
        <f t="array" ref="Q3213">IF(AND(I3213&lt;&gt;0,I3213&lt;&gt;""),IF(G3213="","",IF(ISNUMBER(MATCH(SUBSTITUTE(G3213," ",""),SUBSTITUTE('Look Up Values'!$I$2:$I$10," ",""),0)),"","State error")),"")</f>
        <v/>
      </c>
      <c r="R3213" s="260" t="str">
        <f t="shared" si="101"/>
        <v/>
      </c>
    </row>
    <row r="3214" spans="1:18" ht="15.75">
      <c r="A3214" s="250">
        <v>3207</v>
      </c>
      <c r="B3214" s="198"/>
      <c r="C3214" s="25"/>
      <c r="D3214" s="25"/>
      <c r="E3214" s="25"/>
      <c r="F3214" s="25"/>
      <c r="G3214" s="26"/>
      <c r="H3214" s="27"/>
      <c r="I3214" s="28"/>
      <c r="J3214" s="430"/>
      <c r="K3214" s="48"/>
      <c r="L3214" s="457" t="str">
        <f t="shared" si="100"/>
        <v/>
      </c>
      <c r="M3214" s="245" cm="1">
        <f t="array" ref="M3214">SUMPRODUCT(--(N3214:Q3214&lt;&gt;"")) + IF(TRIM(R3214)="",0,LEN(R3214)-LEN(SUBSTITUTE(R3214,",",""))+1)</f>
        <v>0</v>
      </c>
      <c r="N3214" s="242" t="str">
        <f>IF(AND(I3214&lt;&gt;0,I3214&lt;&gt;""),IF(TRIM(SUBSTITUTE(B3214,CHAR(160),""))="","",IF(ISNUMBER(MATCH(TRIM(SUBSTITUTE(B3214,CHAR(160),"")),'Look Up Values'!$B$2:$B$500,0)),"","Origin error")),"")</f>
        <v/>
      </c>
      <c r="O3214" s="242" t="str">
        <f>IF(AND(I3214&lt;&gt;0,I3214&lt;&gt;""),IF(C3214="","",IF(AND(ISNUMBER(--LEFT(C3214,FIND(" ",C3214&amp;" ")-1)),OR(LEN(LEFT(C3214,FIND(" ",C3214&amp;" ")-1))=6,LEN(LEFT(C3214,FIND(" ",C3214&amp;" ")-1))=7),OR(ISNUMBER(MATCH(LEFT(C3214,FIND(" ",C3214&amp;" ")-1),'Look Up Values'!$G$2:$G$1000,0)),ISNUMBER(MATCH(LEFT(C3214,FIND(" ",C3214&amp;" ")-1),'Look Up Values'!$AE$2:$AE$2000,0)))),"","EWC error")),"")</f>
        <v/>
      </c>
      <c r="P3214" s="242" t="str" cm="1">
        <f t="array" ref="P3214">IF(AND(I3214&lt;&gt;0,I3214&lt;&gt;""),IF(D3214="","",IF(ISNUMBER(MATCH(SUBSTITUTE(D3214," ",""),SUBSTITUTE('Look Up Values'!$S$2:$S$120," ",""),0)),"","D&amp;R error")),"")</f>
        <v/>
      </c>
      <c r="Q3214" s="242" t="str" cm="1">
        <f t="array" ref="Q3214">IF(AND(I3214&lt;&gt;0,I3214&lt;&gt;""),IF(G3214="","",IF(ISNUMBER(MATCH(SUBSTITUTE(G3214," ",""),SUBSTITUTE('Look Up Values'!$I$2:$I$10," ",""),0)),"","State error")),"")</f>
        <v/>
      </c>
      <c r="R3214" s="260" t="str">
        <f t="shared" si="101"/>
        <v/>
      </c>
    </row>
    <row r="3215" spans="1:18" ht="15.75">
      <c r="A3215" s="250">
        <v>3208</v>
      </c>
      <c r="B3215" s="198"/>
      <c r="C3215" s="25"/>
      <c r="D3215" s="25"/>
      <c r="E3215" s="25"/>
      <c r="F3215" s="25"/>
      <c r="G3215" s="26"/>
      <c r="H3215" s="27"/>
      <c r="I3215" s="28"/>
      <c r="J3215" s="430"/>
      <c r="K3215" s="48"/>
      <c r="L3215" s="457" t="str">
        <f t="shared" si="100"/>
        <v/>
      </c>
      <c r="M3215" s="245" cm="1">
        <f t="array" ref="M3215">SUMPRODUCT(--(N3215:Q3215&lt;&gt;"")) + IF(TRIM(R3215)="",0,LEN(R3215)-LEN(SUBSTITUTE(R3215,",",""))+1)</f>
        <v>0</v>
      </c>
      <c r="N3215" s="242" t="str">
        <f>IF(AND(I3215&lt;&gt;0,I3215&lt;&gt;""),IF(TRIM(SUBSTITUTE(B3215,CHAR(160),""))="","",IF(ISNUMBER(MATCH(TRIM(SUBSTITUTE(B3215,CHAR(160),"")),'Look Up Values'!$B$2:$B$500,0)),"","Origin error")),"")</f>
        <v/>
      </c>
      <c r="O3215" s="242" t="str">
        <f>IF(AND(I3215&lt;&gt;0,I3215&lt;&gt;""),IF(C3215="","",IF(AND(ISNUMBER(--LEFT(C3215,FIND(" ",C3215&amp;" ")-1)),OR(LEN(LEFT(C3215,FIND(" ",C3215&amp;" ")-1))=6,LEN(LEFT(C3215,FIND(" ",C3215&amp;" ")-1))=7),OR(ISNUMBER(MATCH(LEFT(C3215,FIND(" ",C3215&amp;" ")-1),'Look Up Values'!$G$2:$G$1000,0)),ISNUMBER(MATCH(LEFT(C3215,FIND(" ",C3215&amp;" ")-1),'Look Up Values'!$AE$2:$AE$2000,0)))),"","EWC error")),"")</f>
        <v/>
      </c>
      <c r="P3215" s="242" t="str" cm="1">
        <f t="array" ref="P3215">IF(AND(I3215&lt;&gt;0,I3215&lt;&gt;""),IF(D3215="","",IF(ISNUMBER(MATCH(SUBSTITUTE(D3215," ",""),SUBSTITUTE('Look Up Values'!$S$2:$S$120," ",""),0)),"","D&amp;R error")),"")</f>
        <v/>
      </c>
      <c r="Q3215" s="242" t="str" cm="1">
        <f t="array" ref="Q3215">IF(AND(I3215&lt;&gt;0,I3215&lt;&gt;""),IF(G3215="","",IF(ISNUMBER(MATCH(SUBSTITUTE(G3215," ",""),SUBSTITUTE('Look Up Values'!$I$2:$I$10," ",""),0)),"","State error")),"")</f>
        <v/>
      </c>
      <c r="R3215" s="260" t="str">
        <f t="shared" si="101"/>
        <v/>
      </c>
    </row>
    <row r="3216" spans="1:18" ht="15.75">
      <c r="A3216" s="250">
        <v>3209</v>
      </c>
      <c r="B3216" s="198"/>
      <c r="C3216" s="25"/>
      <c r="D3216" s="25"/>
      <c r="E3216" s="25"/>
      <c r="F3216" s="25"/>
      <c r="G3216" s="26"/>
      <c r="H3216" s="27"/>
      <c r="I3216" s="28"/>
      <c r="J3216" s="430"/>
      <c r="K3216" s="48"/>
      <c r="L3216" s="457" t="str">
        <f t="shared" si="100"/>
        <v/>
      </c>
      <c r="M3216" s="245" cm="1">
        <f t="array" ref="M3216">SUMPRODUCT(--(N3216:Q3216&lt;&gt;"")) + IF(TRIM(R3216)="",0,LEN(R3216)-LEN(SUBSTITUTE(R3216,",",""))+1)</f>
        <v>0</v>
      </c>
      <c r="N3216" s="242" t="str">
        <f>IF(AND(I3216&lt;&gt;0,I3216&lt;&gt;""),IF(TRIM(SUBSTITUTE(B3216,CHAR(160),""))="","",IF(ISNUMBER(MATCH(TRIM(SUBSTITUTE(B3216,CHAR(160),"")),'Look Up Values'!$B$2:$B$500,0)),"","Origin error")),"")</f>
        <v/>
      </c>
      <c r="O3216" s="242" t="str">
        <f>IF(AND(I3216&lt;&gt;0,I3216&lt;&gt;""),IF(C3216="","",IF(AND(ISNUMBER(--LEFT(C3216,FIND(" ",C3216&amp;" ")-1)),OR(LEN(LEFT(C3216,FIND(" ",C3216&amp;" ")-1))=6,LEN(LEFT(C3216,FIND(" ",C3216&amp;" ")-1))=7),OR(ISNUMBER(MATCH(LEFT(C3216,FIND(" ",C3216&amp;" ")-1),'Look Up Values'!$G$2:$G$1000,0)),ISNUMBER(MATCH(LEFT(C3216,FIND(" ",C3216&amp;" ")-1),'Look Up Values'!$AE$2:$AE$2000,0)))),"","EWC error")),"")</f>
        <v/>
      </c>
      <c r="P3216" s="242" t="str" cm="1">
        <f t="array" ref="P3216">IF(AND(I3216&lt;&gt;0,I3216&lt;&gt;""),IF(D3216="","",IF(ISNUMBER(MATCH(SUBSTITUTE(D3216," ",""),SUBSTITUTE('Look Up Values'!$S$2:$S$120," ",""),0)),"","D&amp;R error")),"")</f>
        <v/>
      </c>
      <c r="Q3216" s="242" t="str" cm="1">
        <f t="array" ref="Q3216">IF(AND(I3216&lt;&gt;0,I3216&lt;&gt;""),IF(G3216="","",IF(ISNUMBER(MATCH(SUBSTITUTE(G3216," ",""),SUBSTITUTE('Look Up Values'!$I$2:$I$10," ",""),0)),"","State error")),"")</f>
        <v/>
      </c>
      <c r="R3216" s="260" t="str">
        <f t="shared" si="101"/>
        <v/>
      </c>
    </row>
    <row r="3217" spans="1:18" ht="15.75">
      <c r="A3217" s="250">
        <v>3210</v>
      </c>
      <c r="B3217" s="198"/>
      <c r="C3217" s="25"/>
      <c r="D3217" s="25"/>
      <c r="E3217" s="25"/>
      <c r="F3217" s="25"/>
      <c r="G3217" s="26"/>
      <c r="H3217" s="27"/>
      <c r="I3217" s="28"/>
      <c r="J3217" s="430"/>
      <c r="K3217" s="48"/>
      <c r="L3217" s="457" t="str">
        <f t="shared" si="100"/>
        <v/>
      </c>
      <c r="M3217" s="245" cm="1">
        <f t="array" ref="M3217">SUMPRODUCT(--(N3217:Q3217&lt;&gt;"")) + IF(TRIM(R3217)="",0,LEN(R3217)-LEN(SUBSTITUTE(R3217,",",""))+1)</f>
        <v>0</v>
      </c>
      <c r="N3217" s="242" t="str">
        <f>IF(AND(I3217&lt;&gt;0,I3217&lt;&gt;""),IF(TRIM(SUBSTITUTE(B3217,CHAR(160),""))="","",IF(ISNUMBER(MATCH(TRIM(SUBSTITUTE(B3217,CHAR(160),"")),'Look Up Values'!$B$2:$B$500,0)),"","Origin error")),"")</f>
        <v/>
      </c>
      <c r="O3217" s="242" t="str">
        <f>IF(AND(I3217&lt;&gt;0,I3217&lt;&gt;""),IF(C3217="","",IF(AND(ISNUMBER(--LEFT(C3217,FIND(" ",C3217&amp;" ")-1)),OR(LEN(LEFT(C3217,FIND(" ",C3217&amp;" ")-1))=6,LEN(LEFT(C3217,FIND(" ",C3217&amp;" ")-1))=7),OR(ISNUMBER(MATCH(LEFT(C3217,FIND(" ",C3217&amp;" ")-1),'Look Up Values'!$G$2:$G$1000,0)),ISNUMBER(MATCH(LEFT(C3217,FIND(" ",C3217&amp;" ")-1),'Look Up Values'!$AE$2:$AE$2000,0)))),"","EWC error")),"")</f>
        <v/>
      </c>
      <c r="P3217" s="242" t="str" cm="1">
        <f t="array" ref="P3217">IF(AND(I3217&lt;&gt;0,I3217&lt;&gt;""),IF(D3217="","",IF(ISNUMBER(MATCH(SUBSTITUTE(D3217," ",""),SUBSTITUTE('Look Up Values'!$S$2:$S$120," ",""),0)),"","D&amp;R error")),"")</f>
        <v/>
      </c>
      <c r="Q3217" s="242" t="str" cm="1">
        <f t="array" ref="Q3217">IF(AND(I3217&lt;&gt;0,I3217&lt;&gt;""),IF(G3217="","",IF(ISNUMBER(MATCH(SUBSTITUTE(G3217," ",""),SUBSTITUTE('Look Up Values'!$I$2:$I$10," ",""),0)),"","State error")),"")</f>
        <v/>
      </c>
      <c r="R3217" s="260" t="str">
        <f t="shared" si="101"/>
        <v/>
      </c>
    </row>
    <row r="3218" spans="1:18" ht="15.75">
      <c r="A3218" s="250">
        <v>3211</v>
      </c>
      <c r="B3218" s="198"/>
      <c r="C3218" s="25"/>
      <c r="D3218" s="25"/>
      <c r="E3218" s="25"/>
      <c r="F3218" s="25"/>
      <c r="G3218" s="26"/>
      <c r="H3218" s="27"/>
      <c r="I3218" s="28"/>
      <c r="J3218" s="430"/>
      <c r="K3218" s="48"/>
      <c r="L3218" s="457" t="str">
        <f t="shared" si="100"/>
        <v/>
      </c>
      <c r="M3218" s="245" cm="1">
        <f t="array" ref="M3218">SUMPRODUCT(--(N3218:Q3218&lt;&gt;"")) + IF(TRIM(R3218)="",0,LEN(R3218)-LEN(SUBSTITUTE(R3218,",",""))+1)</f>
        <v>0</v>
      </c>
      <c r="N3218" s="242" t="str">
        <f>IF(AND(I3218&lt;&gt;0,I3218&lt;&gt;""),IF(TRIM(SUBSTITUTE(B3218,CHAR(160),""))="","",IF(ISNUMBER(MATCH(TRIM(SUBSTITUTE(B3218,CHAR(160),"")),'Look Up Values'!$B$2:$B$500,0)),"","Origin error")),"")</f>
        <v/>
      </c>
      <c r="O3218" s="242" t="str">
        <f>IF(AND(I3218&lt;&gt;0,I3218&lt;&gt;""),IF(C3218="","",IF(AND(ISNUMBER(--LEFT(C3218,FIND(" ",C3218&amp;" ")-1)),OR(LEN(LEFT(C3218,FIND(" ",C3218&amp;" ")-1))=6,LEN(LEFT(C3218,FIND(" ",C3218&amp;" ")-1))=7),OR(ISNUMBER(MATCH(LEFT(C3218,FIND(" ",C3218&amp;" ")-1),'Look Up Values'!$G$2:$G$1000,0)),ISNUMBER(MATCH(LEFT(C3218,FIND(" ",C3218&amp;" ")-1),'Look Up Values'!$AE$2:$AE$2000,0)))),"","EWC error")),"")</f>
        <v/>
      </c>
      <c r="P3218" s="242" t="str" cm="1">
        <f t="array" ref="P3218">IF(AND(I3218&lt;&gt;0,I3218&lt;&gt;""),IF(D3218="","",IF(ISNUMBER(MATCH(SUBSTITUTE(D3218," ",""),SUBSTITUTE('Look Up Values'!$S$2:$S$120," ",""),0)),"","D&amp;R error")),"")</f>
        <v/>
      </c>
      <c r="Q3218" s="242" t="str" cm="1">
        <f t="array" ref="Q3218">IF(AND(I3218&lt;&gt;0,I3218&lt;&gt;""),IF(G3218="","",IF(ISNUMBER(MATCH(SUBSTITUTE(G3218," ",""),SUBSTITUTE('Look Up Values'!$I$2:$I$10," ",""),0)),"","State error")),"")</f>
        <v/>
      </c>
      <c r="R3218" s="260" t="str">
        <f t="shared" si="101"/>
        <v/>
      </c>
    </row>
    <row r="3219" spans="1:18" ht="15.75">
      <c r="A3219" s="250">
        <v>3212</v>
      </c>
      <c r="B3219" s="198"/>
      <c r="C3219" s="25"/>
      <c r="D3219" s="25"/>
      <c r="E3219" s="25"/>
      <c r="F3219" s="25"/>
      <c r="G3219" s="26"/>
      <c r="H3219" s="27"/>
      <c r="I3219" s="28"/>
      <c r="J3219" s="430"/>
      <c r="K3219" s="48"/>
      <c r="L3219" s="457" t="str">
        <f t="shared" si="100"/>
        <v/>
      </c>
      <c r="M3219" s="245" cm="1">
        <f t="array" ref="M3219">SUMPRODUCT(--(N3219:Q3219&lt;&gt;"")) + IF(TRIM(R3219)="",0,LEN(R3219)-LEN(SUBSTITUTE(R3219,",",""))+1)</f>
        <v>0</v>
      </c>
      <c r="N3219" s="242" t="str">
        <f>IF(AND(I3219&lt;&gt;0,I3219&lt;&gt;""),IF(TRIM(SUBSTITUTE(B3219,CHAR(160),""))="","",IF(ISNUMBER(MATCH(TRIM(SUBSTITUTE(B3219,CHAR(160),"")),'Look Up Values'!$B$2:$B$500,0)),"","Origin error")),"")</f>
        <v/>
      </c>
      <c r="O3219" s="242" t="str">
        <f>IF(AND(I3219&lt;&gt;0,I3219&lt;&gt;""),IF(C3219="","",IF(AND(ISNUMBER(--LEFT(C3219,FIND(" ",C3219&amp;" ")-1)),OR(LEN(LEFT(C3219,FIND(" ",C3219&amp;" ")-1))=6,LEN(LEFT(C3219,FIND(" ",C3219&amp;" ")-1))=7),OR(ISNUMBER(MATCH(LEFT(C3219,FIND(" ",C3219&amp;" ")-1),'Look Up Values'!$G$2:$G$1000,0)),ISNUMBER(MATCH(LEFT(C3219,FIND(" ",C3219&amp;" ")-1),'Look Up Values'!$AE$2:$AE$2000,0)))),"","EWC error")),"")</f>
        <v/>
      </c>
      <c r="P3219" s="242" t="str" cm="1">
        <f t="array" ref="P3219">IF(AND(I3219&lt;&gt;0,I3219&lt;&gt;""),IF(D3219="","",IF(ISNUMBER(MATCH(SUBSTITUTE(D3219," ",""),SUBSTITUTE('Look Up Values'!$S$2:$S$120," ",""),0)),"","D&amp;R error")),"")</f>
        <v/>
      </c>
      <c r="Q3219" s="242" t="str" cm="1">
        <f t="array" ref="Q3219">IF(AND(I3219&lt;&gt;0,I3219&lt;&gt;""),IF(G3219="","",IF(ISNUMBER(MATCH(SUBSTITUTE(G3219," ",""),SUBSTITUTE('Look Up Values'!$I$2:$I$10," ",""),0)),"","State error")),"")</f>
        <v/>
      </c>
      <c r="R3219" s="260" t="str">
        <f t="shared" si="101"/>
        <v/>
      </c>
    </row>
    <row r="3220" spans="1:18" ht="15.75">
      <c r="A3220" s="250">
        <v>3213</v>
      </c>
      <c r="B3220" s="198"/>
      <c r="C3220" s="25"/>
      <c r="D3220" s="25"/>
      <c r="E3220" s="25"/>
      <c r="F3220" s="25"/>
      <c r="G3220" s="26"/>
      <c r="H3220" s="27"/>
      <c r="I3220" s="28"/>
      <c r="J3220" s="430"/>
      <c r="K3220" s="48"/>
      <c r="L3220" s="457" t="str">
        <f t="shared" si="100"/>
        <v/>
      </c>
      <c r="M3220" s="245" cm="1">
        <f t="array" ref="M3220">SUMPRODUCT(--(N3220:Q3220&lt;&gt;"")) + IF(TRIM(R3220)="",0,LEN(R3220)-LEN(SUBSTITUTE(R3220,",",""))+1)</f>
        <v>0</v>
      </c>
      <c r="N3220" s="242" t="str">
        <f>IF(AND(I3220&lt;&gt;0,I3220&lt;&gt;""),IF(TRIM(SUBSTITUTE(B3220,CHAR(160),""))="","",IF(ISNUMBER(MATCH(TRIM(SUBSTITUTE(B3220,CHAR(160),"")),'Look Up Values'!$B$2:$B$500,0)),"","Origin error")),"")</f>
        <v/>
      </c>
      <c r="O3220" s="242" t="str">
        <f>IF(AND(I3220&lt;&gt;0,I3220&lt;&gt;""),IF(C3220="","",IF(AND(ISNUMBER(--LEFT(C3220,FIND(" ",C3220&amp;" ")-1)),OR(LEN(LEFT(C3220,FIND(" ",C3220&amp;" ")-1))=6,LEN(LEFT(C3220,FIND(" ",C3220&amp;" ")-1))=7),OR(ISNUMBER(MATCH(LEFT(C3220,FIND(" ",C3220&amp;" ")-1),'Look Up Values'!$G$2:$G$1000,0)),ISNUMBER(MATCH(LEFT(C3220,FIND(" ",C3220&amp;" ")-1),'Look Up Values'!$AE$2:$AE$2000,0)))),"","EWC error")),"")</f>
        <v/>
      </c>
      <c r="P3220" s="242" t="str" cm="1">
        <f t="array" ref="P3220">IF(AND(I3220&lt;&gt;0,I3220&lt;&gt;""),IF(D3220="","",IF(ISNUMBER(MATCH(SUBSTITUTE(D3220," ",""),SUBSTITUTE('Look Up Values'!$S$2:$S$120," ",""),0)),"","D&amp;R error")),"")</f>
        <v/>
      </c>
      <c r="Q3220" s="242" t="str" cm="1">
        <f t="array" ref="Q3220">IF(AND(I3220&lt;&gt;0,I3220&lt;&gt;""),IF(G3220="","",IF(ISNUMBER(MATCH(SUBSTITUTE(G3220," ",""),SUBSTITUTE('Look Up Values'!$I$2:$I$10," ",""),0)),"","State error")),"")</f>
        <v/>
      </c>
      <c r="R3220" s="260" t="str">
        <f t="shared" si="101"/>
        <v/>
      </c>
    </row>
    <row r="3221" spans="1:18" ht="15.75">
      <c r="A3221" s="250">
        <v>3214</v>
      </c>
      <c r="B3221" s="198"/>
      <c r="C3221" s="25"/>
      <c r="D3221" s="25"/>
      <c r="E3221" s="25"/>
      <c r="F3221" s="25"/>
      <c r="G3221" s="26"/>
      <c r="H3221" s="27"/>
      <c r="I3221" s="28"/>
      <c r="J3221" s="430"/>
      <c r="K3221" s="48"/>
      <c r="L3221" s="457" t="str">
        <f t="shared" si="100"/>
        <v/>
      </c>
      <c r="M3221" s="245" cm="1">
        <f t="array" ref="M3221">SUMPRODUCT(--(N3221:Q3221&lt;&gt;"")) + IF(TRIM(R3221)="",0,LEN(R3221)-LEN(SUBSTITUTE(R3221,",",""))+1)</f>
        <v>0</v>
      </c>
      <c r="N3221" s="242" t="str">
        <f>IF(AND(I3221&lt;&gt;0,I3221&lt;&gt;""),IF(TRIM(SUBSTITUTE(B3221,CHAR(160),""))="","",IF(ISNUMBER(MATCH(TRIM(SUBSTITUTE(B3221,CHAR(160),"")),'Look Up Values'!$B$2:$B$500,0)),"","Origin error")),"")</f>
        <v/>
      </c>
      <c r="O3221" s="242" t="str">
        <f>IF(AND(I3221&lt;&gt;0,I3221&lt;&gt;""),IF(C3221="","",IF(AND(ISNUMBER(--LEFT(C3221,FIND(" ",C3221&amp;" ")-1)),OR(LEN(LEFT(C3221,FIND(" ",C3221&amp;" ")-1))=6,LEN(LEFT(C3221,FIND(" ",C3221&amp;" ")-1))=7),OR(ISNUMBER(MATCH(LEFT(C3221,FIND(" ",C3221&amp;" ")-1),'Look Up Values'!$G$2:$G$1000,0)),ISNUMBER(MATCH(LEFT(C3221,FIND(" ",C3221&amp;" ")-1),'Look Up Values'!$AE$2:$AE$2000,0)))),"","EWC error")),"")</f>
        <v/>
      </c>
      <c r="P3221" s="242" t="str" cm="1">
        <f t="array" ref="P3221">IF(AND(I3221&lt;&gt;0,I3221&lt;&gt;""),IF(D3221="","",IF(ISNUMBER(MATCH(SUBSTITUTE(D3221," ",""),SUBSTITUTE('Look Up Values'!$S$2:$S$120," ",""),0)),"","D&amp;R error")),"")</f>
        <v/>
      </c>
      <c r="Q3221" s="242" t="str" cm="1">
        <f t="array" ref="Q3221">IF(AND(I3221&lt;&gt;0,I3221&lt;&gt;""),IF(G3221="","",IF(ISNUMBER(MATCH(SUBSTITUTE(G3221," ",""),SUBSTITUTE('Look Up Values'!$I$2:$I$10," ",""),0)),"","State error")),"")</f>
        <v/>
      </c>
      <c r="R3221" s="260" t="str">
        <f t="shared" si="101"/>
        <v/>
      </c>
    </row>
    <row r="3222" spans="1:18" ht="15.75">
      <c r="A3222" s="250">
        <v>3215</v>
      </c>
      <c r="B3222" s="198"/>
      <c r="C3222" s="25"/>
      <c r="D3222" s="25"/>
      <c r="E3222" s="25"/>
      <c r="F3222" s="25"/>
      <c r="G3222" s="26"/>
      <c r="H3222" s="27"/>
      <c r="I3222" s="28"/>
      <c r="J3222" s="430"/>
      <c r="K3222" s="48"/>
      <c r="L3222" s="457" t="str">
        <f t="shared" si="100"/>
        <v/>
      </c>
      <c r="M3222" s="245" cm="1">
        <f t="array" ref="M3222">SUMPRODUCT(--(N3222:Q3222&lt;&gt;"")) + IF(TRIM(R3222)="",0,LEN(R3222)-LEN(SUBSTITUTE(R3222,",",""))+1)</f>
        <v>0</v>
      </c>
      <c r="N3222" s="242" t="str">
        <f>IF(AND(I3222&lt;&gt;0,I3222&lt;&gt;""),IF(TRIM(SUBSTITUTE(B3222,CHAR(160),""))="","",IF(ISNUMBER(MATCH(TRIM(SUBSTITUTE(B3222,CHAR(160),"")),'Look Up Values'!$B$2:$B$500,0)),"","Origin error")),"")</f>
        <v/>
      </c>
      <c r="O3222" s="242" t="str">
        <f>IF(AND(I3222&lt;&gt;0,I3222&lt;&gt;""),IF(C3222="","",IF(AND(ISNUMBER(--LEFT(C3222,FIND(" ",C3222&amp;" ")-1)),OR(LEN(LEFT(C3222,FIND(" ",C3222&amp;" ")-1))=6,LEN(LEFT(C3222,FIND(" ",C3222&amp;" ")-1))=7),OR(ISNUMBER(MATCH(LEFT(C3222,FIND(" ",C3222&amp;" ")-1),'Look Up Values'!$G$2:$G$1000,0)),ISNUMBER(MATCH(LEFT(C3222,FIND(" ",C3222&amp;" ")-1),'Look Up Values'!$AE$2:$AE$2000,0)))),"","EWC error")),"")</f>
        <v/>
      </c>
      <c r="P3222" s="242" t="str" cm="1">
        <f t="array" ref="P3222">IF(AND(I3222&lt;&gt;0,I3222&lt;&gt;""),IF(D3222="","",IF(ISNUMBER(MATCH(SUBSTITUTE(D3222," ",""),SUBSTITUTE('Look Up Values'!$S$2:$S$120," ",""),0)),"","D&amp;R error")),"")</f>
        <v/>
      </c>
      <c r="Q3222" s="242" t="str" cm="1">
        <f t="array" ref="Q3222">IF(AND(I3222&lt;&gt;0,I3222&lt;&gt;""),IF(G3222="","",IF(ISNUMBER(MATCH(SUBSTITUTE(G3222," ",""),SUBSTITUTE('Look Up Values'!$I$2:$I$10," ",""),0)),"","State error")),"")</f>
        <v/>
      </c>
      <c r="R3222" s="260" t="str">
        <f t="shared" si="101"/>
        <v/>
      </c>
    </row>
    <row r="3223" spans="1:18" ht="15.75">
      <c r="A3223" s="250">
        <v>3216</v>
      </c>
      <c r="B3223" s="198"/>
      <c r="C3223" s="25"/>
      <c r="D3223" s="25"/>
      <c r="E3223" s="25"/>
      <c r="F3223" s="25"/>
      <c r="G3223" s="26"/>
      <c r="H3223" s="27"/>
      <c r="I3223" s="28"/>
      <c r="J3223" s="430"/>
      <c r="K3223" s="48"/>
      <c r="L3223" s="457" t="str">
        <f t="shared" si="100"/>
        <v/>
      </c>
      <c r="M3223" s="245" cm="1">
        <f t="array" ref="M3223">SUMPRODUCT(--(N3223:Q3223&lt;&gt;"")) + IF(TRIM(R3223)="",0,LEN(R3223)-LEN(SUBSTITUTE(R3223,",",""))+1)</f>
        <v>0</v>
      </c>
      <c r="N3223" s="242" t="str">
        <f>IF(AND(I3223&lt;&gt;0,I3223&lt;&gt;""),IF(TRIM(SUBSTITUTE(B3223,CHAR(160),""))="","",IF(ISNUMBER(MATCH(TRIM(SUBSTITUTE(B3223,CHAR(160),"")),'Look Up Values'!$B$2:$B$500,0)),"","Origin error")),"")</f>
        <v/>
      </c>
      <c r="O3223" s="242" t="str">
        <f>IF(AND(I3223&lt;&gt;0,I3223&lt;&gt;""),IF(C3223="","",IF(AND(ISNUMBER(--LEFT(C3223,FIND(" ",C3223&amp;" ")-1)),OR(LEN(LEFT(C3223,FIND(" ",C3223&amp;" ")-1))=6,LEN(LEFT(C3223,FIND(" ",C3223&amp;" ")-1))=7),OR(ISNUMBER(MATCH(LEFT(C3223,FIND(" ",C3223&amp;" ")-1),'Look Up Values'!$G$2:$G$1000,0)),ISNUMBER(MATCH(LEFT(C3223,FIND(" ",C3223&amp;" ")-1),'Look Up Values'!$AE$2:$AE$2000,0)))),"","EWC error")),"")</f>
        <v/>
      </c>
      <c r="P3223" s="242" t="str" cm="1">
        <f t="array" ref="P3223">IF(AND(I3223&lt;&gt;0,I3223&lt;&gt;""),IF(D3223="","",IF(ISNUMBER(MATCH(SUBSTITUTE(D3223," ",""),SUBSTITUTE('Look Up Values'!$S$2:$S$120," ",""),0)),"","D&amp;R error")),"")</f>
        <v/>
      </c>
      <c r="Q3223" s="242" t="str" cm="1">
        <f t="array" ref="Q3223">IF(AND(I3223&lt;&gt;0,I3223&lt;&gt;""),IF(G3223="","",IF(ISNUMBER(MATCH(SUBSTITUTE(G3223," ",""),SUBSTITUTE('Look Up Values'!$I$2:$I$10," ",""),0)),"","State error")),"")</f>
        <v/>
      </c>
      <c r="R3223" s="260" t="str">
        <f t="shared" si="101"/>
        <v/>
      </c>
    </row>
    <row r="3224" spans="1:18" ht="15.75">
      <c r="A3224" s="250">
        <v>3217</v>
      </c>
      <c r="B3224" s="198"/>
      <c r="C3224" s="25"/>
      <c r="D3224" s="25"/>
      <c r="E3224" s="25"/>
      <c r="F3224" s="25"/>
      <c r="G3224" s="26"/>
      <c r="H3224" s="27"/>
      <c r="I3224" s="28"/>
      <c r="J3224" s="430"/>
      <c r="K3224" s="48"/>
      <c r="L3224" s="457" t="str">
        <f t="shared" si="100"/>
        <v/>
      </c>
      <c r="M3224" s="245" cm="1">
        <f t="array" ref="M3224">SUMPRODUCT(--(N3224:Q3224&lt;&gt;"")) + IF(TRIM(R3224)="",0,LEN(R3224)-LEN(SUBSTITUTE(R3224,",",""))+1)</f>
        <v>0</v>
      </c>
      <c r="N3224" s="242" t="str">
        <f>IF(AND(I3224&lt;&gt;0,I3224&lt;&gt;""),IF(TRIM(SUBSTITUTE(B3224,CHAR(160),""))="","",IF(ISNUMBER(MATCH(TRIM(SUBSTITUTE(B3224,CHAR(160),"")),'Look Up Values'!$B$2:$B$500,0)),"","Origin error")),"")</f>
        <v/>
      </c>
      <c r="O3224" s="242" t="str">
        <f>IF(AND(I3224&lt;&gt;0,I3224&lt;&gt;""),IF(C3224="","",IF(AND(ISNUMBER(--LEFT(C3224,FIND(" ",C3224&amp;" ")-1)),OR(LEN(LEFT(C3224,FIND(" ",C3224&amp;" ")-1))=6,LEN(LEFT(C3224,FIND(" ",C3224&amp;" ")-1))=7),OR(ISNUMBER(MATCH(LEFT(C3224,FIND(" ",C3224&amp;" ")-1),'Look Up Values'!$G$2:$G$1000,0)),ISNUMBER(MATCH(LEFT(C3224,FIND(" ",C3224&amp;" ")-1),'Look Up Values'!$AE$2:$AE$2000,0)))),"","EWC error")),"")</f>
        <v/>
      </c>
      <c r="P3224" s="242" t="str" cm="1">
        <f t="array" ref="P3224">IF(AND(I3224&lt;&gt;0,I3224&lt;&gt;""),IF(D3224="","",IF(ISNUMBER(MATCH(SUBSTITUTE(D3224," ",""),SUBSTITUTE('Look Up Values'!$S$2:$S$120," ",""),0)),"","D&amp;R error")),"")</f>
        <v/>
      </c>
      <c r="Q3224" s="242" t="str" cm="1">
        <f t="array" ref="Q3224">IF(AND(I3224&lt;&gt;0,I3224&lt;&gt;""),IF(G3224="","",IF(ISNUMBER(MATCH(SUBSTITUTE(G3224," ",""),SUBSTITUTE('Look Up Values'!$I$2:$I$10," ",""),0)),"","State error")),"")</f>
        <v/>
      </c>
      <c r="R3224" s="260" t="str">
        <f t="shared" si="101"/>
        <v/>
      </c>
    </row>
    <row r="3225" spans="1:18" ht="15.75">
      <c r="A3225" s="250">
        <v>3218</v>
      </c>
      <c r="B3225" s="198"/>
      <c r="C3225" s="25"/>
      <c r="D3225" s="25"/>
      <c r="E3225" s="25"/>
      <c r="F3225" s="25"/>
      <c r="G3225" s="26"/>
      <c r="H3225" s="27"/>
      <c r="I3225" s="28"/>
      <c r="J3225" s="430"/>
      <c r="K3225" s="48"/>
      <c r="L3225" s="457" t="str">
        <f t="shared" si="100"/>
        <v/>
      </c>
      <c r="M3225" s="245" cm="1">
        <f t="array" ref="M3225">SUMPRODUCT(--(N3225:Q3225&lt;&gt;"")) + IF(TRIM(R3225)="",0,LEN(R3225)-LEN(SUBSTITUTE(R3225,",",""))+1)</f>
        <v>0</v>
      </c>
      <c r="N3225" s="242" t="str">
        <f>IF(AND(I3225&lt;&gt;0,I3225&lt;&gt;""),IF(TRIM(SUBSTITUTE(B3225,CHAR(160),""))="","",IF(ISNUMBER(MATCH(TRIM(SUBSTITUTE(B3225,CHAR(160),"")),'Look Up Values'!$B$2:$B$500,0)),"","Origin error")),"")</f>
        <v/>
      </c>
      <c r="O3225" s="242" t="str">
        <f>IF(AND(I3225&lt;&gt;0,I3225&lt;&gt;""),IF(C3225="","",IF(AND(ISNUMBER(--LEFT(C3225,FIND(" ",C3225&amp;" ")-1)),OR(LEN(LEFT(C3225,FIND(" ",C3225&amp;" ")-1))=6,LEN(LEFT(C3225,FIND(" ",C3225&amp;" ")-1))=7),OR(ISNUMBER(MATCH(LEFT(C3225,FIND(" ",C3225&amp;" ")-1),'Look Up Values'!$G$2:$G$1000,0)),ISNUMBER(MATCH(LEFT(C3225,FIND(" ",C3225&amp;" ")-1),'Look Up Values'!$AE$2:$AE$2000,0)))),"","EWC error")),"")</f>
        <v/>
      </c>
      <c r="P3225" s="242" t="str" cm="1">
        <f t="array" ref="P3225">IF(AND(I3225&lt;&gt;0,I3225&lt;&gt;""),IF(D3225="","",IF(ISNUMBER(MATCH(SUBSTITUTE(D3225," ",""),SUBSTITUTE('Look Up Values'!$S$2:$S$120," ",""),0)),"","D&amp;R error")),"")</f>
        <v/>
      </c>
      <c r="Q3225" s="242" t="str" cm="1">
        <f t="array" ref="Q3225">IF(AND(I3225&lt;&gt;0,I3225&lt;&gt;""),IF(G3225="","",IF(ISNUMBER(MATCH(SUBSTITUTE(G3225," ",""),SUBSTITUTE('Look Up Values'!$I$2:$I$10," ",""),0)),"","State error")),"")</f>
        <v/>
      </c>
      <c r="R3225" s="260" t="str">
        <f t="shared" si="101"/>
        <v/>
      </c>
    </row>
    <row r="3226" spans="1:18" ht="15.75">
      <c r="A3226" s="250">
        <v>3219</v>
      </c>
      <c r="B3226" s="198"/>
      <c r="C3226" s="25"/>
      <c r="D3226" s="25"/>
      <c r="E3226" s="25"/>
      <c r="F3226" s="25"/>
      <c r="G3226" s="26"/>
      <c r="H3226" s="27"/>
      <c r="I3226" s="28"/>
      <c r="J3226" s="430"/>
      <c r="K3226" s="48"/>
      <c r="L3226" s="457" t="str">
        <f t="shared" si="100"/>
        <v/>
      </c>
      <c r="M3226" s="245" cm="1">
        <f t="array" ref="M3226">SUMPRODUCT(--(N3226:Q3226&lt;&gt;"")) + IF(TRIM(R3226)="",0,LEN(R3226)-LEN(SUBSTITUTE(R3226,",",""))+1)</f>
        <v>0</v>
      </c>
      <c r="N3226" s="242" t="str">
        <f>IF(AND(I3226&lt;&gt;0,I3226&lt;&gt;""),IF(TRIM(SUBSTITUTE(B3226,CHAR(160),""))="","",IF(ISNUMBER(MATCH(TRIM(SUBSTITUTE(B3226,CHAR(160),"")),'Look Up Values'!$B$2:$B$500,0)),"","Origin error")),"")</f>
        <v/>
      </c>
      <c r="O3226" s="242" t="str">
        <f>IF(AND(I3226&lt;&gt;0,I3226&lt;&gt;""),IF(C3226="","",IF(AND(ISNUMBER(--LEFT(C3226,FIND(" ",C3226&amp;" ")-1)),OR(LEN(LEFT(C3226,FIND(" ",C3226&amp;" ")-1))=6,LEN(LEFT(C3226,FIND(" ",C3226&amp;" ")-1))=7),OR(ISNUMBER(MATCH(LEFT(C3226,FIND(" ",C3226&amp;" ")-1),'Look Up Values'!$G$2:$G$1000,0)),ISNUMBER(MATCH(LEFT(C3226,FIND(" ",C3226&amp;" ")-1),'Look Up Values'!$AE$2:$AE$2000,0)))),"","EWC error")),"")</f>
        <v/>
      </c>
      <c r="P3226" s="242" t="str" cm="1">
        <f t="array" ref="P3226">IF(AND(I3226&lt;&gt;0,I3226&lt;&gt;""),IF(D3226="","",IF(ISNUMBER(MATCH(SUBSTITUTE(D3226," ",""),SUBSTITUTE('Look Up Values'!$S$2:$S$120," ",""),0)),"","D&amp;R error")),"")</f>
        <v/>
      </c>
      <c r="Q3226" s="242" t="str" cm="1">
        <f t="array" ref="Q3226">IF(AND(I3226&lt;&gt;0,I3226&lt;&gt;""),IF(G3226="","",IF(ISNUMBER(MATCH(SUBSTITUTE(G3226," ",""),SUBSTITUTE('Look Up Values'!$I$2:$I$10," ",""),0)),"","State error")),"")</f>
        <v/>
      </c>
      <c r="R3226" s="260" t="str">
        <f t="shared" si="101"/>
        <v/>
      </c>
    </row>
    <row r="3227" spans="1:18" ht="15.75">
      <c r="A3227" s="250">
        <v>3220</v>
      </c>
      <c r="B3227" s="198"/>
      <c r="C3227" s="25"/>
      <c r="D3227" s="25"/>
      <c r="E3227" s="25"/>
      <c r="F3227" s="25"/>
      <c r="G3227" s="26"/>
      <c r="H3227" s="27"/>
      <c r="I3227" s="28"/>
      <c r="J3227" s="430"/>
      <c r="K3227" s="48"/>
      <c r="L3227" s="457" t="str">
        <f t="shared" si="100"/>
        <v/>
      </c>
      <c r="M3227" s="245" cm="1">
        <f t="array" ref="M3227">SUMPRODUCT(--(N3227:Q3227&lt;&gt;"")) + IF(TRIM(R3227)="",0,LEN(R3227)-LEN(SUBSTITUTE(R3227,",",""))+1)</f>
        <v>0</v>
      </c>
      <c r="N3227" s="242" t="str">
        <f>IF(AND(I3227&lt;&gt;0,I3227&lt;&gt;""),IF(TRIM(SUBSTITUTE(B3227,CHAR(160),""))="","",IF(ISNUMBER(MATCH(TRIM(SUBSTITUTE(B3227,CHAR(160),"")),'Look Up Values'!$B$2:$B$500,0)),"","Origin error")),"")</f>
        <v/>
      </c>
      <c r="O3227" s="242" t="str">
        <f>IF(AND(I3227&lt;&gt;0,I3227&lt;&gt;""),IF(C3227="","",IF(AND(ISNUMBER(--LEFT(C3227,FIND(" ",C3227&amp;" ")-1)),OR(LEN(LEFT(C3227,FIND(" ",C3227&amp;" ")-1))=6,LEN(LEFT(C3227,FIND(" ",C3227&amp;" ")-1))=7),OR(ISNUMBER(MATCH(LEFT(C3227,FIND(" ",C3227&amp;" ")-1),'Look Up Values'!$G$2:$G$1000,0)),ISNUMBER(MATCH(LEFT(C3227,FIND(" ",C3227&amp;" ")-1),'Look Up Values'!$AE$2:$AE$2000,0)))),"","EWC error")),"")</f>
        <v/>
      </c>
      <c r="P3227" s="242" t="str" cm="1">
        <f t="array" ref="P3227">IF(AND(I3227&lt;&gt;0,I3227&lt;&gt;""),IF(D3227="","",IF(ISNUMBER(MATCH(SUBSTITUTE(D3227," ",""),SUBSTITUTE('Look Up Values'!$S$2:$S$120," ",""),0)),"","D&amp;R error")),"")</f>
        <v/>
      </c>
      <c r="Q3227" s="242" t="str" cm="1">
        <f t="array" ref="Q3227">IF(AND(I3227&lt;&gt;0,I3227&lt;&gt;""),IF(G3227="","",IF(ISNUMBER(MATCH(SUBSTITUTE(G3227," ",""),SUBSTITUTE('Look Up Values'!$I$2:$I$10," ",""),0)),"","State error")),"")</f>
        <v/>
      </c>
      <c r="R3227" s="260" t="str">
        <f t="shared" si="101"/>
        <v/>
      </c>
    </row>
    <row r="3228" spans="1:18" ht="15.75">
      <c r="A3228" s="250">
        <v>3221</v>
      </c>
      <c r="B3228" s="198"/>
      <c r="C3228" s="25"/>
      <c r="D3228" s="25"/>
      <c r="E3228" s="25"/>
      <c r="F3228" s="25"/>
      <c r="G3228" s="26"/>
      <c r="H3228" s="27"/>
      <c r="I3228" s="28"/>
      <c r="J3228" s="430"/>
      <c r="K3228" s="48"/>
      <c r="L3228" s="457" t="str">
        <f t="shared" si="100"/>
        <v/>
      </c>
      <c r="M3228" s="245" cm="1">
        <f t="array" ref="M3228">SUMPRODUCT(--(N3228:Q3228&lt;&gt;"")) + IF(TRIM(R3228)="",0,LEN(R3228)-LEN(SUBSTITUTE(R3228,",",""))+1)</f>
        <v>0</v>
      </c>
      <c r="N3228" s="242" t="str">
        <f>IF(AND(I3228&lt;&gt;0,I3228&lt;&gt;""),IF(TRIM(SUBSTITUTE(B3228,CHAR(160),""))="","",IF(ISNUMBER(MATCH(TRIM(SUBSTITUTE(B3228,CHAR(160),"")),'Look Up Values'!$B$2:$B$500,0)),"","Origin error")),"")</f>
        <v/>
      </c>
      <c r="O3228" s="242" t="str">
        <f>IF(AND(I3228&lt;&gt;0,I3228&lt;&gt;""),IF(C3228="","",IF(AND(ISNUMBER(--LEFT(C3228,FIND(" ",C3228&amp;" ")-1)),OR(LEN(LEFT(C3228,FIND(" ",C3228&amp;" ")-1))=6,LEN(LEFT(C3228,FIND(" ",C3228&amp;" ")-1))=7),OR(ISNUMBER(MATCH(LEFT(C3228,FIND(" ",C3228&amp;" ")-1),'Look Up Values'!$G$2:$G$1000,0)),ISNUMBER(MATCH(LEFT(C3228,FIND(" ",C3228&amp;" ")-1),'Look Up Values'!$AE$2:$AE$2000,0)))),"","EWC error")),"")</f>
        <v/>
      </c>
      <c r="P3228" s="242" t="str" cm="1">
        <f t="array" ref="P3228">IF(AND(I3228&lt;&gt;0,I3228&lt;&gt;""),IF(D3228="","",IF(ISNUMBER(MATCH(SUBSTITUTE(D3228," ",""),SUBSTITUTE('Look Up Values'!$S$2:$S$120," ",""),0)),"","D&amp;R error")),"")</f>
        <v/>
      </c>
      <c r="Q3228" s="242" t="str" cm="1">
        <f t="array" ref="Q3228">IF(AND(I3228&lt;&gt;0,I3228&lt;&gt;""),IF(G3228="","",IF(ISNUMBER(MATCH(SUBSTITUTE(G3228," ",""),SUBSTITUTE('Look Up Values'!$I$2:$I$10," ",""),0)),"","State error")),"")</f>
        <v/>
      </c>
      <c r="R3228" s="260" t="str">
        <f t="shared" si="101"/>
        <v/>
      </c>
    </row>
    <row r="3229" spans="1:18" ht="15.75">
      <c r="A3229" s="250">
        <v>3222</v>
      </c>
      <c r="B3229" s="198"/>
      <c r="C3229" s="25"/>
      <c r="D3229" s="25"/>
      <c r="E3229" s="25"/>
      <c r="F3229" s="25"/>
      <c r="G3229" s="26"/>
      <c r="H3229" s="27"/>
      <c r="I3229" s="28"/>
      <c r="J3229" s="430"/>
      <c r="K3229" s="48"/>
      <c r="L3229" s="457" t="str">
        <f t="shared" si="100"/>
        <v/>
      </c>
      <c r="M3229" s="245" cm="1">
        <f t="array" ref="M3229">SUMPRODUCT(--(N3229:Q3229&lt;&gt;"")) + IF(TRIM(R3229)="",0,LEN(R3229)-LEN(SUBSTITUTE(R3229,",",""))+1)</f>
        <v>0</v>
      </c>
      <c r="N3229" s="242" t="str">
        <f>IF(AND(I3229&lt;&gt;0,I3229&lt;&gt;""),IF(TRIM(SUBSTITUTE(B3229,CHAR(160),""))="","",IF(ISNUMBER(MATCH(TRIM(SUBSTITUTE(B3229,CHAR(160),"")),'Look Up Values'!$B$2:$B$500,0)),"","Origin error")),"")</f>
        <v/>
      </c>
      <c r="O3229" s="242" t="str">
        <f>IF(AND(I3229&lt;&gt;0,I3229&lt;&gt;""),IF(C3229="","",IF(AND(ISNUMBER(--LEFT(C3229,FIND(" ",C3229&amp;" ")-1)),OR(LEN(LEFT(C3229,FIND(" ",C3229&amp;" ")-1))=6,LEN(LEFT(C3229,FIND(" ",C3229&amp;" ")-1))=7),OR(ISNUMBER(MATCH(LEFT(C3229,FIND(" ",C3229&amp;" ")-1),'Look Up Values'!$G$2:$G$1000,0)),ISNUMBER(MATCH(LEFT(C3229,FIND(" ",C3229&amp;" ")-1),'Look Up Values'!$AE$2:$AE$2000,0)))),"","EWC error")),"")</f>
        <v/>
      </c>
      <c r="P3229" s="242" t="str" cm="1">
        <f t="array" ref="P3229">IF(AND(I3229&lt;&gt;0,I3229&lt;&gt;""),IF(D3229="","",IF(ISNUMBER(MATCH(SUBSTITUTE(D3229," ",""),SUBSTITUTE('Look Up Values'!$S$2:$S$120," ",""),0)),"","D&amp;R error")),"")</f>
        <v/>
      </c>
      <c r="Q3229" s="242" t="str" cm="1">
        <f t="array" ref="Q3229">IF(AND(I3229&lt;&gt;0,I3229&lt;&gt;""),IF(G3229="","",IF(ISNUMBER(MATCH(SUBSTITUTE(G3229," ",""),SUBSTITUTE('Look Up Values'!$I$2:$I$10," ",""),0)),"","State error")),"")</f>
        <v/>
      </c>
      <c r="R3229" s="260" t="str">
        <f t="shared" si="101"/>
        <v/>
      </c>
    </row>
    <row r="3230" spans="1:18" ht="15.75">
      <c r="A3230" s="250">
        <v>3223</v>
      </c>
      <c r="B3230" s="198"/>
      <c r="C3230" s="25"/>
      <c r="D3230" s="25"/>
      <c r="E3230" s="25"/>
      <c r="F3230" s="25"/>
      <c r="G3230" s="26"/>
      <c r="H3230" s="27"/>
      <c r="I3230" s="28"/>
      <c r="J3230" s="430"/>
      <c r="K3230" s="48"/>
      <c r="L3230" s="457" t="str">
        <f t="shared" si="100"/>
        <v/>
      </c>
      <c r="M3230" s="245" cm="1">
        <f t="array" ref="M3230">SUMPRODUCT(--(N3230:Q3230&lt;&gt;"")) + IF(TRIM(R3230)="",0,LEN(R3230)-LEN(SUBSTITUTE(R3230,",",""))+1)</f>
        <v>0</v>
      </c>
      <c r="N3230" s="242" t="str">
        <f>IF(AND(I3230&lt;&gt;0,I3230&lt;&gt;""),IF(TRIM(SUBSTITUTE(B3230,CHAR(160),""))="","",IF(ISNUMBER(MATCH(TRIM(SUBSTITUTE(B3230,CHAR(160),"")),'Look Up Values'!$B$2:$B$500,0)),"","Origin error")),"")</f>
        <v/>
      </c>
      <c r="O3230" s="242" t="str">
        <f>IF(AND(I3230&lt;&gt;0,I3230&lt;&gt;""),IF(C3230="","",IF(AND(ISNUMBER(--LEFT(C3230,FIND(" ",C3230&amp;" ")-1)),OR(LEN(LEFT(C3230,FIND(" ",C3230&amp;" ")-1))=6,LEN(LEFT(C3230,FIND(" ",C3230&amp;" ")-1))=7),OR(ISNUMBER(MATCH(LEFT(C3230,FIND(" ",C3230&amp;" ")-1),'Look Up Values'!$G$2:$G$1000,0)),ISNUMBER(MATCH(LEFT(C3230,FIND(" ",C3230&amp;" ")-1),'Look Up Values'!$AE$2:$AE$2000,0)))),"","EWC error")),"")</f>
        <v/>
      </c>
      <c r="P3230" s="242" t="str" cm="1">
        <f t="array" ref="P3230">IF(AND(I3230&lt;&gt;0,I3230&lt;&gt;""),IF(D3230="","",IF(ISNUMBER(MATCH(SUBSTITUTE(D3230," ",""),SUBSTITUTE('Look Up Values'!$S$2:$S$120," ",""),0)),"","D&amp;R error")),"")</f>
        <v/>
      </c>
      <c r="Q3230" s="242" t="str" cm="1">
        <f t="array" ref="Q3230">IF(AND(I3230&lt;&gt;0,I3230&lt;&gt;""),IF(G3230="","",IF(ISNUMBER(MATCH(SUBSTITUTE(G3230," ",""),SUBSTITUTE('Look Up Values'!$I$2:$I$10," ",""),0)),"","State error")),"")</f>
        <v/>
      </c>
      <c r="R3230" s="260" t="str">
        <f t="shared" si="101"/>
        <v/>
      </c>
    </row>
    <row r="3231" spans="1:18" ht="15.75">
      <c r="A3231" s="250">
        <v>3224</v>
      </c>
      <c r="B3231" s="198"/>
      <c r="C3231" s="25"/>
      <c r="D3231" s="25"/>
      <c r="E3231" s="25"/>
      <c r="F3231" s="25"/>
      <c r="G3231" s="26"/>
      <c r="H3231" s="27"/>
      <c r="I3231" s="28"/>
      <c r="J3231" s="430"/>
      <c r="K3231" s="48"/>
      <c r="L3231" s="457" t="str">
        <f t="shared" si="100"/>
        <v/>
      </c>
      <c r="M3231" s="245" cm="1">
        <f t="array" ref="M3231">SUMPRODUCT(--(N3231:Q3231&lt;&gt;"")) + IF(TRIM(R3231)="",0,LEN(R3231)-LEN(SUBSTITUTE(R3231,",",""))+1)</f>
        <v>0</v>
      </c>
      <c r="N3231" s="242" t="str">
        <f>IF(AND(I3231&lt;&gt;0,I3231&lt;&gt;""),IF(TRIM(SUBSTITUTE(B3231,CHAR(160),""))="","",IF(ISNUMBER(MATCH(TRIM(SUBSTITUTE(B3231,CHAR(160),"")),'Look Up Values'!$B$2:$B$500,0)),"","Origin error")),"")</f>
        <v/>
      </c>
      <c r="O3231" s="242" t="str">
        <f>IF(AND(I3231&lt;&gt;0,I3231&lt;&gt;""),IF(C3231="","",IF(AND(ISNUMBER(--LEFT(C3231,FIND(" ",C3231&amp;" ")-1)),OR(LEN(LEFT(C3231,FIND(" ",C3231&amp;" ")-1))=6,LEN(LEFT(C3231,FIND(" ",C3231&amp;" ")-1))=7),OR(ISNUMBER(MATCH(LEFT(C3231,FIND(" ",C3231&amp;" ")-1),'Look Up Values'!$G$2:$G$1000,0)),ISNUMBER(MATCH(LEFT(C3231,FIND(" ",C3231&amp;" ")-1),'Look Up Values'!$AE$2:$AE$2000,0)))),"","EWC error")),"")</f>
        <v/>
      </c>
      <c r="P3231" s="242" t="str" cm="1">
        <f t="array" ref="P3231">IF(AND(I3231&lt;&gt;0,I3231&lt;&gt;""),IF(D3231="","",IF(ISNUMBER(MATCH(SUBSTITUTE(D3231," ",""),SUBSTITUTE('Look Up Values'!$S$2:$S$120," ",""),0)),"","D&amp;R error")),"")</f>
        <v/>
      </c>
      <c r="Q3231" s="242" t="str" cm="1">
        <f t="array" ref="Q3231">IF(AND(I3231&lt;&gt;0,I3231&lt;&gt;""),IF(G3231="","",IF(ISNUMBER(MATCH(SUBSTITUTE(G3231," ",""),SUBSTITUTE('Look Up Values'!$I$2:$I$10," ",""),0)),"","State error")),"")</f>
        <v/>
      </c>
      <c r="R3231" s="260" t="str">
        <f t="shared" si="101"/>
        <v/>
      </c>
    </row>
    <row r="3232" spans="1:18" ht="15.75">
      <c r="A3232" s="250">
        <v>3225</v>
      </c>
      <c r="B3232" s="198"/>
      <c r="C3232" s="25"/>
      <c r="D3232" s="25"/>
      <c r="E3232" s="25"/>
      <c r="F3232" s="25"/>
      <c r="G3232" s="26"/>
      <c r="H3232" s="27"/>
      <c r="I3232" s="28"/>
      <c r="J3232" s="430"/>
      <c r="K3232" s="48"/>
      <c r="L3232" s="457" t="str">
        <f t="shared" si="100"/>
        <v/>
      </c>
      <c r="M3232" s="245" cm="1">
        <f t="array" ref="M3232">SUMPRODUCT(--(N3232:Q3232&lt;&gt;"")) + IF(TRIM(R3232)="",0,LEN(R3232)-LEN(SUBSTITUTE(R3232,",",""))+1)</f>
        <v>0</v>
      </c>
      <c r="N3232" s="242" t="str">
        <f>IF(AND(I3232&lt;&gt;0,I3232&lt;&gt;""),IF(TRIM(SUBSTITUTE(B3232,CHAR(160),""))="","",IF(ISNUMBER(MATCH(TRIM(SUBSTITUTE(B3232,CHAR(160),"")),'Look Up Values'!$B$2:$B$500,0)),"","Origin error")),"")</f>
        <v/>
      </c>
      <c r="O3232" s="242" t="str">
        <f>IF(AND(I3232&lt;&gt;0,I3232&lt;&gt;""),IF(C3232="","",IF(AND(ISNUMBER(--LEFT(C3232,FIND(" ",C3232&amp;" ")-1)),OR(LEN(LEFT(C3232,FIND(" ",C3232&amp;" ")-1))=6,LEN(LEFT(C3232,FIND(" ",C3232&amp;" ")-1))=7),OR(ISNUMBER(MATCH(LEFT(C3232,FIND(" ",C3232&amp;" ")-1),'Look Up Values'!$G$2:$G$1000,0)),ISNUMBER(MATCH(LEFT(C3232,FIND(" ",C3232&amp;" ")-1),'Look Up Values'!$AE$2:$AE$2000,0)))),"","EWC error")),"")</f>
        <v/>
      </c>
      <c r="P3232" s="242" t="str" cm="1">
        <f t="array" ref="P3232">IF(AND(I3232&lt;&gt;0,I3232&lt;&gt;""),IF(D3232="","",IF(ISNUMBER(MATCH(SUBSTITUTE(D3232," ",""),SUBSTITUTE('Look Up Values'!$S$2:$S$120," ",""),0)),"","D&amp;R error")),"")</f>
        <v/>
      </c>
      <c r="Q3232" s="242" t="str" cm="1">
        <f t="array" ref="Q3232">IF(AND(I3232&lt;&gt;0,I3232&lt;&gt;""),IF(G3232="","",IF(ISNUMBER(MATCH(SUBSTITUTE(G3232," ",""),SUBSTITUTE('Look Up Values'!$I$2:$I$10," ",""),0)),"","State error")),"")</f>
        <v/>
      </c>
      <c r="R3232" s="260" t="str">
        <f t="shared" si="101"/>
        <v/>
      </c>
    </row>
    <row r="3233" spans="1:18" ht="15.75">
      <c r="A3233" s="250">
        <v>3226</v>
      </c>
      <c r="B3233" s="198"/>
      <c r="C3233" s="25"/>
      <c r="D3233" s="25"/>
      <c r="E3233" s="25"/>
      <c r="F3233" s="25"/>
      <c r="G3233" s="26"/>
      <c r="H3233" s="27"/>
      <c r="I3233" s="28"/>
      <c r="J3233" s="430"/>
      <c r="K3233" s="48"/>
      <c r="L3233" s="457" t="str">
        <f t="shared" si="100"/>
        <v/>
      </c>
      <c r="M3233" s="245" cm="1">
        <f t="array" ref="M3233">SUMPRODUCT(--(N3233:Q3233&lt;&gt;"")) + IF(TRIM(R3233)="",0,LEN(R3233)-LEN(SUBSTITUTE(R3233,",",""))+1)</f>
        <v>0</v>
      </c>
      <c r="N3233" s="242" t="str">
        <f>IF(AND(I3233&lt;&gt;0,I3233&lt;&gt;""),IF(TRIM(SUBSTITUTE(B3233,CHAR(160),""))="","",IF(ISNUMBER(MATCH(TRIM(SUBSTITUTE(B3233,CHAR(160),"")),'Look Up Values'!$B$2:$B$500,0)),"","Origin error")),"")</f>
        <v/>
      </c>
      <c r="O3233" s="242" t="str">
        <f>IF(AND(I3233&lt;&gt;0,I3233&lt;&gt;""),IF(C3233="","",IF(AND(ISNUMBER(--LEFT(C3233,FIND(" ",C3233&amp;" ")-1)),OR(LEN(LEFT(C3233,FIND(" ",C3233&amp;" ")-1))=6,LEN(LEFT(C3233,FIND(" ",C3233&amp;" ")-1))=7),OR(ISNUMBER(MATCH(LEFT(C3233,FIND(" ",C3233&amp;" ")-1),'Look Up Values'!$G$2:$G$1000,0)),ISNUMBER(MATCH(LEFT(C3233,FIND(" ",C3233&amp;" ")-1),'Look Up Values'!$AE$2:$AE$2000,0)))),"","EWC error")),"")</f>
        <v/>
      </c>
      <c r="P3233" s="242" t="str" cm="1">
        <f t="array" ref="P3233">IF(AND(I3233&lt;&gt;0,I3233&lt;&gt;""),IF(D3233="","",IF(ISNUMBER(MATCH(SUBSTITUTE(D3233," ",""),SUBSTITUTE('Look Up Values'!$S$2:$S$120," ",""),0)),"","D&amp;R error")),"")</f>
        <v/>
      </c>
      <c r="Q3233" s="242" t="str" cm="1">
        <f t="array" ref="Q3233">IF(AND(I3233&lt;&gt;0,I3233&lt;&gt;""),IF(G3233="","",IF(ISNUMBER(MATCH(SUBSTITUTE(G3233," ",""),SUBSTITUTE('Look Up Values'!$I$2:$I$10," ",""),0)),"","State error")),"")</f>
        <v/>
      </c>
      <c r="R3233" s="260" t="str">
        <f t="shared" si="101"/>
        <v/>
      </c>
    </row>
    <row r="3234" spans="1:18" ht="15.75">
      <c r="A3234" s="250">
        <v>3227</v>
      </c>
      <c r="B3234" s="198"/>
      <c r="C3234" s="25"/>
      <c r="D3234" s="25"/>
      <c r="E3234" s="25"/>
      <c r="F3234" s="25"/>
      <c r="G3234" s="26"/>
      <c r="H3234" s="27"/>
      <c r="I3234" s="28"/>
      <c r="J3234" s="430"/>
      <c r="K3234" s="48"/>
      <c r="L3234" s="457" t="str">
        <f t="shared" si="100"/>
        <v/>
      </c>
      <c r="M3234" s="245" cm="1">
        <f t="array" ref="M3234">SUMPRODUCT(--(N3234:Q3234&lt;&gt;"")) + IF(TRIM(R3234)="",0,LEN(R3234)-LEN(SUBSTITUTE(R3234,",",""))+1)</f>
        <v>0</v>
      </c>
      <c r="N3234" s="242" t="str">
        <f>IF(AND(I3234&lt;&gt;0,I3234&lt;&gt;""),IF(TRIM(SUBSTITUTE(B3234,CHAR(160),""))="","",IF(ISNUMBER(MATCH(TRIM(SUBSTITUTE(B3234,CHAR(160),"")),'Look Up Values'!$B$2:$B$500,0)),"","Origin error")),"")</f>
        <v/>
      </c>
      <c r="O3234" s="242" t="str">
        <f>IF(AND(I3234&lt;&gt;0,I3234&lt;&gt;""),IF(C3234="","",IF(AND(ISNUMBER(--LEFT(C3234,FIND(" ",C3234&amp;" ")-1)),OR(LEN(LEFT(C3234,FIND(" ",C3234&amp;" ")-1))=6,LEN(LEFT(C3234,FIND(" ",C3234&amp;" ")-1))=7),OR(ISNUMBER(MATCH(LEFT(C3234,FIND(" ",C3234&amp;" ")-1),'Look Up Values'!$G$2:$G$1000,0)),ISNUMBER(MATCH(LEFT(C3234,FIND(" ",C3234&amp;" ")-1),'Look Up Values'!$AE$2:$AE$2000,0)))),"","EWC error")),"")</f>
        <v/>
      </c>
      <c r="P3234" s="242" t="str" cm="1">
        <f t="array" ref="P3234">IF(AND(I3234&lt;&gt;0,I3234&lt;&gt;""),IF(D3234="","",IF(ISNUMBER(MATCH(SUBSTITUTE(D3234," ",""),SUBSTITUTE('Look Up Values'!$S$2:$S$120," ",""),0)),"","D&amp;R error")),"")</f>
        <v/>
      </c>
      <c r="Q3234" s="242" t="str" cm="1">
        <f t="array" ref="Q3234">IF(AND(I3234&lt;&gt;0,I3234&lt;&gt;""),IF(G3234="","",IF(ISNUMBER(MATCH(SUBSTITUTE(G3234," ",""),SUBSTITUTE('Look Up Values'!$I$2:$I$10," ",""),0)),"","State error")),"")</f>
        <v/>
      </c>
      <c r="R3234" s="260" t="str">
        <f t="shared" si="101"/>
        <v/>
      </c>
    </row>
    <row r="3235" spans="1:18" ht="15.75">
      <c r="A3235" s="250">
        <v>3228</v>
      </c>
      <c r="B3235" s="198"/>
      <c r="C3235" s="25"/>
      <c r="D3235" s="25"/>
      <c r="E3235" s="25"/>
      <c r="F3235" s="25"/>
      <c r="G3235" s="26"/>
      <c r="H3235" s="27"/>
      <c r="I3235" s="28"/>
      <c r="J3235" s="430"/>
      <c r="K3235" s="48"/>
      <c r="L3235" s="457" t="str">
        <f t="shared" si="100"/>
        <v/>
      </c>
      <c r="M3235" s="245" cm="1">
        <f t="array" ref="M3235">SUMPRODUCT(--(N3235:Q3235&lt;&gt;"")) + IF(TRIM(R3235)="",0,LEN(R3235)-LEN(SUBSTITUTE(R3235,",",""))+1)</f>
        <v>0</v>
      </c>
      <c r="N3235" s="242" t="str">
        <f>IF(AND(I3235&lt;&gt;0,I3235&lt;&gt;""),IF(TRIM(SUBSTITUTE(B3235,CHAR(160),""))="","",IF(ISNUMBER(MATCH(TRIM(SUBSTITUTE(B3235,CHAR(160),"")),'Look Up Values'!$B$2:$B$500,0)),"","Origin error")),"")</f>
        <v/>
      </c>
      <c r="O3235" s="242" t="str">
        <f>IF(AND(I3235&lt;&gt;0,I3235&lt;&gt;""),IF(C3235="","",IF(AND(ISNUMBER(--LEFT(C3235,FIND(" ",C3235&amp;" ")-1)),OR(LEN(LEFT(C3235,FIND(" ",C3235&amp;" ")-1))=6,LEN(LEFT(C3235,FIND(" ",C3235&amp;" ")-1))=7),OR(ISNUMBER(MATCH(LEFT(C3235,FIND(" ",C3235&amp;" ")-1),'Look Up Values'!$G$2:$G$1000,0)),ISNUMBER(MATCH(LEFT(C3235,FIND(" ",C3235&amp;" ")-1),'Look Up Values'!$AE$2:$AE$2000,0)))),"","EWC error")),"")</f>
        <v/>
      </c>
      <c r="P3235" s="242" t="str" cm="1">
        <f t="array" ref="P3235">IF(AND(I3235&lt;&gt;0,I3235&lt;&gt;""),IF(D3235="","",IF(ISNUMBER(MATCH(SUBSTITUTE(D3235," ",""),SUBSTITUTE('Look Up Values'!$S$2:$S$120," ",""),0)),"","D&amp;R error")),"")</f>
        <v/>
      </c>
      <c r="Q3235" s="242" t="str" cm="1">
        <f t="array" ref="Q3235">IF(AND(I3235&lt;&gt;0,I3235&lt;&gt;""),IF(G3235="","",IF(ISNUMBER(MATCH(SUBSTITUTE(G3235," ",""),SUBSTITUTE('Look Up Values'!$I$2:$I$10," ",""),0)),"","State error")),"")</f>
        <v/>
      </c>
      <c r="R3235" s="260" t="str">
        <f t="shared" si="101"/>
        <v/>
      </c>
    </row>
    <row r="3236" spans="1:18" ht="15.75">
      <c r="A3236" s="250">
        <v>3229</v>
      </c>
      <c r="B3236" s="198"/>
      <c r="C3236" s="25"/>
      <c r="D3236" s="25"/>
      <c r="E3236" s="25"/>
      <c r="F3236" s="25"/>
      <c r="G3236" s="26"/>
      <c r="H3236" s="27"/>
      <c r="I3236" s="28"/>
      <c r="J3236" s="430"/>
      <c r="K3236" s="48"/>
      <c r="L3236" s="457" t="str">
        <f t="shared" si="100"/>
        <v/>
      </c>
      <c r="M3236" s="245" cm="1">
        <f t="array" ref="M3236">SUMPRODUCT(--(N3236:Q3236&lt;&gt;"")) + IF(TRIM(R3236)="",0,LEN(R3236)-LEN(SUBSTITUTE(R3236,",",""))+1)</f>
        <v>0</v>
      </c>
      <c r="N3236" s="242" t="str">
        <f>IF(AND(I3236&lt;&gt;0,I3236&lt;&gt;""),IF(TRIM(SUBSTITUTE(B3236,CHAR(160),""))="","",IF(ISNUMBER(MATCH(TRIM(SUBSTITUTE(B3236,CHAR(160),"")),'Look Up Values'!$B$2:$B$500,0)),"","Origin error")),"")</f>
        <v/>
      </c>
      <c r="O3236" s="242" t="str">
        <f>IF(AND(I3236&lt;&gt;0,I3236&lt;&gt;""),IF(C3236="","",IF(AND(ISNUMBER(--LEFT(C3236,FIND(" ",C3236&amp;" ")-1)),OR(LEN(LEFT(C3236,FIND(" ",C3236&amp;" ")-1))=6,LEN(LEFT(C3236,FIND(" ",C3236&amp;" ")-1))=7),OR(ISNUMBER(MATCH(LEFT(C3236,FIND(" ",C3236&amp;" ")-1),'Look Up Values'!$G$2:$G$1000,0)),ISNUMBER(MATCH(LEFT(C3236,FIND(" ",C3236&amp;" ")-1),'Look Up Values'!$AE$2:$AE$2000,0)))),"","EWC error")),"")</f>
        <v/>
      </c>
      <c r="P3236" s="242" t="str" cm="1">
        <f t="array" ref="P3236">IF(AND(I3236&lt;&gt;0,I3236&lt;&gt;""),IF(D3236="","",IF(ISNUMBER(MATCH(SUBSTITUTE(D3236," ",""),SUBSTITUTE('Look Up Values'!$S$2:$S$120," ",""),0)),"","D&amp;R error")),"")</f>
        <v/>
      </c>
      <c r="Q3236" s="242" t="str" cm="1">
        <f t="array" ref="Q3236">IF(AND(I3236&lt;&gt;0,I3236&lt;&gt;""),IF(G3236="","",IF(ISNUMBER(MATCH(SUBSTITUTE(G3236," ",""),SUBSTITUTE('Look Up Values'!$I$2:$I$10," ",""),0)),"","State error")),"")</f>
        <v/>
      </c>
      <c r="R3236" s="260" t="str">
        <f t="shared" si="101"/>
        <v/>
      </c>
    </row>
    <row r="3237" spans="1:18" ht="15.75">
      <c r="A3237" s="250">
        <v>3230</v>
      </c>
      <c r="B3237" s="198"/>
      <c r="C3237" s="25"/>
      <c r="D3237" s="25"/>
      <c r="E3237" s="25"/>
      <c r="F3237" s="25"/>
      <c r="G3237" s="26"/>
      <c r="H3237" s="27"/>
      <c r="I3237" s="28"/>
      <c r="J3237" s="430"/>
      <c r="K3237" s="48"/>
      <c r="L3237" s="457" t="str">
        <f t="shared" si="100"/>
        <v/>
      </c>
      <c r="M3237" s="245" cm="1">
        <f t="array" ref="M3237">SUMPRODUCT(--(N3237:Q3237&lt;&gt;"")) + IF(TRIM(R3237)="",0,LEN(R3237)-LEN(SUBSTITUTE(R3237,",",""))+1)</f>
        <v>0</v>
      </c>
      <c r="N3237" s="242" t="str">
        <f>IF(AND(I3237&lt;&gt;0,I3237&lt;&gt;""),IF(TRIM(SUBSTITUTE(B3237,CHAR(160),""))="","",IF(ISNUMBER(MATCH(TRIM(SUBSTITUTE(B3237,CHAR(160),"")),'Look Up Values'!$B$2:$B$500,0)),"","Origin error")),"")</f>
        <v/>
      </c>
      <c r="O3237" s="242" t="str">
        <f>IF(AND(I3237&lt;&gt;0,I3237&lt;&gt;""),IF(C3237="","",IF(AND(ISNUMBER(--LEFT(C3237,FIND(" ",C3237&amp;" ")-1)),OR(LEN(LEFT(C3237,FIND(" ",C3237&amp;" ")-1))=6,LEN(LEFT(C3237,FIND(" ",C3237&amp;" ")-1))=7),OR(ISNUMBER(MATCH(LEFT(C3237,FIND(" ",C3237&amp;" ")-1),'Look Up Values'!$G$2:$G$1000,0)),ISNUMBER(MATCH(LEFT(C3237,FIND(" ",C3237&amp;" ")-1),'Look Up Values'!$AE$2:$AE$2000,0)))),"","EWC error")),"")</f>
        <v/>
      </c>
      <c r="P3237" s="242" t="str" cm="1">
        <f t="array" ref="P3237">IF(AND(I3237&lt;&gt;0,I3237&lt;&gt;""),IF(D3237="","",IF(ISNUMBER(MATCH(SUBSTITUTE(D3237," ",""),SUBSTITUTE('Look Up Values'!$S$2:$S$120," ",""),0)),"","D&amp;R error")),"")</f>
        <v/>
      </c>
      <c r="Q3237" s="242" t="str" cm="1">
        <f t="array" ref="Q3237">IF(AND(I3237&lt;&gt;0,I3237&lt;&gt;""),IF(G3237="","",IF(ISNUMBER(MATCH(SUBSTITUTE(G3237," ",""),SUBSTITUTE('Look Up Values'!$I$2:$I$10," ",""),0)),"","State error")),"")</f>
        <v/>
      </c>
      <c r="R3237" s="260" t="str">
        <f t="shared" si="101"/>
        <v/>
      </c>
    </row>
    <row r="3238" spans="1:18" ht="15.75">
      <c r="A3238" s="250">
        <v>3231</v>
      </c>
      <c r="B3238" s="198"/>
      <c r="C3238" s="25"/>
      <c r="D3238" s="25"/>
      <c r="E3238" s="25"/>
      <c r="F3238" s="25"/>
      <c r="G3238" s="26"/>
      <c r="H3238" s="27"/>
      <c r="I3238" s="28"/>
      <c r="J3238" s="430"/>
      <c r="K3238" s="48"/>
      <c r="L3238" s="457" t="str">
        <f t="shared" si="100"/>
        <v/>
      </c>
      <c r="M3238" s="245" cm="1">
        <f t="array" ref="M3238">SUMPRODUCT(--(N3238:Q3238&lt;&gt;"")) + IF(TRIM(R3238)="",0,LEN(R3238)-LEN(SUBSTITUTE(R3238,",",""))+1)</f>
        <v>0</v>
      </c>
      <c r="N3238" s="242" t="str">
        <f>IF(AND(I3238&lt;&gt;0,I3238&lt;&gt;""),IF(TRIM(SUBSTITUTE(B3238,CHAR(160),""))="","",IF(ISNUMBER(MATCH(TRIM(SUBSTITUTE(B3238,CHAR(160),"")),'Look Up Values'!$B$2:$B$500,0)),"","Origin error")),"")</f>
        <v/>
      </c>
      <c r="O3238" s="242" t="str">
        <f>IF(AND(I3238&lt;&gt;0,I3238&lt;&gt;""),IF(C3238="","",IF(AND(ISNUMBER(--LEFT(C3238,FIND(" ",C3238&amp;" ")-1)),OR(LEN(LEFT(C3238,FIND(" ",C3238&amp;" ")-1))=6,LEN(LEFT(C3238,FIND(" ",C3238&amp;" ")-1))=7),OR(ISNUMBER(MATCH(LEFT(C3238,FIND(" ",C3238&amp;" ")-1),'Look Up Values'!$G$2:$G$1000,0)),ISNUMBER(MATCH(LEFT(C3238,FIND(" ",C3238&amp;" ")-1),'Look Up Values'!$AE$2:$AE$2000,0)))),"","EWC error")),"")</f>
        <v/>
      </c>
      <c r="P3238" s="242" t="str" cm="1">
        <f t="array" ref="P3238">IF(AND(I3238&lt;&gt;0,I3238&lt;&gt;""),IF(D3238="","",IF(ISNUMBER(MATCH(SUBSTITUTE(D3238," ",""),SUBSTITUTE('Look Up Values'!$S$2:$S$120," ",""),0)),"","D&amp;R error")),"")</f>
        <v/>
      </c>
      <c r="Q3238" s="242" t="str" cm="1">
        <f t="array" ref="Q3238">IF(AND(I3238&lt;&gt;0,I3238&lt;&gt;""),IF(G3238="","",IF(ISNUMBER(MATCH(SUBSTITUTE(G3238," ",""),SUBSTITUTE('Look Up Values'!$I$2:$I$10," ",""),0)),"","State error")),"")</f>
        <v/>
      </c>
      <c r="R3238" s="260" t="str">
        <f t="shared" si="101"/>
        <v/>
      </c>
    </row>
    <row r="3239" spans="1:18" ht="15.75">
      <c r="A3239" s="250">
        <v>3232</v>
      </c>
      <c r="B3239" s="198"/>
      <c r="C3239" s="25"/>
      <c r="D3239" s="25"/>
      <c r="E3239" s="25"/>
      <c r="F3239" s="25"/>
      <c r="G3239" s="26"/>
      <c r="H3239" s="27"/>
      <c r="I3239" s="28"/>
      <c r="J3239" s="430"/>
      <c r="K3239" s="48"/>
      <c r="L3239" s="457" t="str">
        <f t="shared" si="100"/>
        <v/>
      </c>
      <c r="M3239" s="245" cm="1">
        <f t="array" ref="M3239">SUMPRODUCT(--(N3239:Q3239&lt;&gt;"")) + IF(TRIM(R3239)="",0,LEN(R3239)-LEN(SUBSTITUTE(R3239,",",""))+1)</f>
        <v>0</v>
      </c>
      <c r="N3239" s="242" t="str">
        <f>IF(AND(I3239&lt;&gt;0,I3239&lt;&gt;""),IF(TRIM(SUBSTITUTE(B3239,CHAR(160),""))="","",IF(ISNUMBER(MATCH(TRIM(SUBSTITUTE(B3239,CHAR(160),"")),'Look Up Values'!$B$2:$B$500,0)),"","Origin error")),"")</f>
        <v/>
      </c>
      <c r="O3239" s="242" t="str">
        <f>IF(AND(I3239&lt;&gt;0,I3239&lt;&gt;""),IF(C3239="","",IF(AND(ISNUMBER(--LEFT(C3239,FIND(" ",C3239&amp;" ")-1)),OR(LEN(LEFT(C3239,FIND(" ",C3239&amp;" ")-1))=6,LEN(LEFT(C3239,FIND(" ",C3239&amp;" ")-1))=7),OR(ISNUMBER(MATCH(LEFT(C3239,FIND(" ",C3239&amp;" ")-1),'Look Up Values'!$G$2:$G$1000,0)),ISNUMBER(MATCH(LEFT(C3239,FIND(" ",C3239&amp;" ")-1),'Look Up Values'!$AE$2:$AE$2000,0)))),"","EWC error")),"")</f>
        <v/>
      </c>
      <c r="P3239" s="242" t="str" cm="1">
        <f t="array" ref="P3239">IF(AND(I3239&lt;&gt;0,I3239&lt;&gt;""),IF(D3239="","",IF(ISNUMBER(MATCH(SUBSTITUTE(D3239," ",""),SUBSTITUTE('Look Up Values'!$S$2:$S$120," ",""),0)),"","D&amp;R error")),"")</f>
        <v/>
      </c>
      <c r="Q3239" s="242" t="str" cm="1">
        <f t="array" ref="Q3239">IF(AND(I3239&lt;&gt;0,I3239&lt;&gt;""),IF(G3239="","",IF(ISNUMBER(MATCH(SUBSTITUTE(G3239," ",""),SUBSTITUTE('Look Up Values'!$I$2:$I$10," ",""),0)),"","State error")),"")</f>
        <v/>
      </c>
      <c r="R3239" s="260" t="str">
        <f t="shared" si="101"/>
        <v/>
      </c>
    </row>
    <row r="3240" spans="1:18" ht="15.75">
      <c r="A3240" s="250">
        <v>3233</v>
      </c>
      <c r="B3240" s="198"/>
      <c r="C3240" s="25"/>
      <c r="D3240" s="25"/>
      <c r="E3240" s="25"/>
      <c r="F3240" s="25"/>
      <c r="G3240" s="26"/>
      <c r="H3240" s="27"/>
      <c r="I3240" s="28"/>
      <c r="J3240" s="430"/>
      <c r="K3240" s="48"/>
      <c r="L3240" s="457" t="str">
        <f t="shared" si="100"/>
        <v/>
      </c>
      <c r="M3240" s="245" cm="1">
        <f t="array" ref="M3240">SUMPRODUCT(--(N3240:Q3240&lt;&gt;"")) + IF(TRIM(R3240)="",0,LEN(R3240)-LEN(SUBSTITUTE(R3240,",",""))+1)</f>
        <v>0</v>
      </c>
      <c r="N3240" s="242" t="str">
        <f>IF(AND(I3240&lt;&gt;0,I3240&lt;&gt;""),IF(TRIM(SUBSTITUTE(B3240,CHAR(160),""))="","",IF(ISNUMBER(MATCH(TRIM(SUBSTITUTE(B3240,CHAR(160),"")),'Look Up Values'!$B$2:$B$500,0)),"","Origin error")),"")</f>
        <v/>
      </c>
      <c r="O3240" s="242" t="str">
        <f>IF(AND(I3240&lt;&gt;0,I3240&lt;&gt;""),IF(C3240="","",IF(AND(ISNUMBER(--LEFT(C3240,FIND(" ",C3240&amp;" ")-1)),OR(LEN(LEFT(C3240,FIND(" ",C3240&amp;" ")-1))=6,LEN(LEFT(C3240,FIND(" ",C3240&amp;" ")-1))=7),OR(ISNUMBER(MATCH(LEFT(C3240,FIND(" ",C3240&amp;" ")-1),'Look Up Values'!$G$2:$G$1000,0)),ISNUMBER(MATCH(LEFT(C3240,FIND(" ",C3240&amp;" ")-1),'Look Up Values'!$AE$2:$AE$2000,0)))),"","EWC error")),"")</f>
        <v/>
      </c>
      <c r="P3240" s="242" t="str" cm="1">
        <f t="array" ref="P3240">IF(AND(I3240&lt;&gt;0,I3240&lt;&gt;""),IF(D3240="","",IF(ISNUMBER(MATCH(SUBSTITUTE(D3240," ",""),SUBSTITUTE('Look Up Values'!$S$2:$S$120," ",""),0)),"","D&amp;R error")),"")</f>
        <v/>
      </c>
      <c r="Q3240" s="242" t="str" cm="1">
        <f t="array" ref="Q3240">IF(AND(I3240&lt;&gt;0,I3240&lt;&gt;""),IF(G3240="","",IF(ISNUMBER(MATCH(SUBSTITUTE(G3240," ",""),SUBSTITUTE('Look Up Values'!$I$2:$I$10," ",""),0)),"","State error")),"")</f>
        <v/>
      </c>
      <c r="R3240" s="260" t="str">
        <f t="shared" si="101"/>
        <v/>
      </c>
    </row>
    <row r="3241" spans="1:18" ht="15.75">
      <c r="A3241" s="250">
        <v>3234</v>
      </c>
      <c r="B3241" s="198"/>
      <c r="C3241" s="25"/>
      <c r="D3241" s="25"/>
      <c r="E3241" s="25"/>
      <c r="F3241" s="25"/>
      <c r="G3241" s="26"/>
      <c r="H3241" s="27"/>
      <c r="I3241" s="28"/>
      <c r="J3241" s="430"/>
      <c r="K3241" s="48"/>
      <c r="L3241" s="457" t="str">
        <f t="shared" si="100"/>
        <v/>
      </c>
      <c r="M3241" s="245" cm="1">
        <f t="array" ref="M3241">SUMPRODUCT(--(N3241:Q3241&lt;&gt;"")) + IF(TRIM(R3241)="",0,LEN(R3241)-LEN(SUBSTITUTE(R3241,",",""))+1)</f>
        <v>0</v>
      </c>
      <c r="N3241" s="242" t="str">
        <f>IF(AND(I3241&lt;&gt;0,I3241&lt;&gt;""),IF(TRIM(SUBSTITUTE(B3241,CHAR(160),""))="","",IF(ISNUMBER(MATCH(TRIM(SUBSTITUTE(B3241,CHAR(160),"")),'Look Up Values'!$B$2:$B$500,0)),"","Origin error")),"")</f>
        <v/>
      </c>
      <c r="O3241" s="242" t="str">
        <f>IF(AND(I3241&lt;&gt;0,I3241&lt;&gt;""),IF(C3241="","",IF(AND(ISNUMBER(--LEFT(C3241,FIND(" ",C3241&amp;" ")-1)),OR(LEN(LEFT(C3241,FIND(" ",C3241&amp;" ")-1))=6,LEN(LEFT(C3241,FIND(" ",C3241&amp;" ")-1))=7),OR(ISNUMBER(MATCH(LEFT(C3241,FIND(" ",C3241&amp;" ")-1),'Look Up Values'!$G$2:$G$1000,0)),ISNUMBER(MATCH(LEFT(C3241,FIND(" ",C3241&amp;" ")-1),'Look Up Values'!$AE$2:$AE$2000,0)))),"","EWC error")),"")</f>
        <v/>
      </c>
      <c r="P3241" s="242" t="str" cm="1">
        <f t="array" ref="P3241">IF(AND(I3241&lt;&gt;0,I3241&lt;&gt;""),IF(D3241="","",IF(ISNUMBER(MATCH(SUBSTITUTE(D3241," ",""),SUBSTITUTE('Look Up Values'!$S$2:$S$120," ",""),0)),"","D&amp;R error")),"")</f>
        <v/>
      </c>
      <c r="Q3241" s="242" t="str" cm="1">
        <f t="array" ref="Q3241">IF(AND(I3241&lt;&gt;0,I3241&lt;&gt;""),IF(G3241="","",IF(ISNUMBER(MATCH(SUBSTITUTE(G3241," ",""),SUBSTITUTE('Look Up Values'!$I$2:$I$10," ",""),0)),"","State error")),"")</f>
        <v/>
      </c>
      <c r="R3241" s="260" t="str">
        <f t="shared" si="101"/>
        <v/>
      </c>
    </row>
    <row r="3242" spans="1:18" ht="15.75">
      <c r="A3242" s="250">
        <v>3235</v>
      </c>
      <c r="B3242" s="198"/>
      <c r="C3242" s="25"/>
      <c r="D3242" s="25"/>
      <c r="E3242" s="25"/>
      <c r="F3242" s="25"/>
      <c r="G3242" s="26"/>
      <c r="H3242" s="27"/>
      <c r="I3242" s="28"/>
      <c r="J3242" s="430"/>
      <c r="K3242" s="48"/>
      <c r="L3242" s="457" t="str">
        <f t="shared" si="100"/>
        <v/>
      </c>
      <c r="M3242" s="245" cm="1">
        <f t="array" ref="M3242">SUMPRODUCT(--(N3242:Q3242&lt;&gt;"")) + IF(TRIM(R3242)="",0,LEN(R3242)-LEN(SUBSTITUTE(R3242,",",""))+1)</f>
        <v>0</v>
      </c>
      <c r="N3242" s="242" t="str">
        <f>IF(AND(I3242&lt;&gt;0,I3242&lt;&gt;""),IF(TRIM(SUBSTITUTE(B3242,CHAR(160),""))="","",IF(ISNUMBER(MATCH(TRIM(SUBSTITUTE(B3242,CHAR(160),"")),'Look Up Values'!$B$2:$B$500,0)),"","Origin error")),"")</f>
        <v/>
      </c>
      <c r="O3242" s="242" t="str">
        <f>IF(AND(I3242&lt;&gt;0,I3242&lt;&gt;""),IF(C3242="","",IF(AND(ISNUMBER(--LEFT(C3242,FIND(" ",C3242&amp;" ")-1)),OR(LEN(LEFT(C3242,FIND(" ",C3242&amp;" ")-1))=6,LEN(LEFT(C3242,FIND(" ",C3242&amp;" ")-1))=7),OR(ISNUMBER(MATCH(LEFT(C3242,FIND(" ",C3242&amp;" ")-1),'Look Up Values'!$G$2:$G$1000,0)),ISNUMBER(MATCH(LEFT(C3242,FIND(" ",C3242&amp;" ")-1),'Look Up Values'!$AE$2:$AE$2000,0)))),"","EWC error")),"")</f>
        <v/>
      </c>
      <c r="P3242" s="242" t="str" cm="1">
        <f t="array" ref="P3242">IF(AND(I3242&lt;&gt;0,I3242&lt;&gt;""),IF(D3242="","",IF(ISNUMBER(MATCH(SUBSTITUTE(D3242," ",""),SUBSTITUTE('Look Up Values'!$S$2:$S$120," ",""),0)),"","D&amp;R error")),"")</f>
        <v/>
      </c>
      <c r="Q3242" s="242" t="str" cm="1">
        <f t="array" ref="Q3242">IF(AND(I3242&lt;&gt;0,I3242&lt;&gt;""),IF(G3242="","",IF(ISNUMBER(MATCH(SUBSTITUTE(G3242," ",""),SUBSTITUTE('Look Up Values'!$I$2:$I$10," ",""),0)),"","State error")),"")</f>
        <v/>
      </c>
      <c r="R3242" s="260" t="str">
        <f t="shared" si="101"/>
        <v/>
      </c>
    </row>
    <row r="3243" spans="1:18" ht="15.75">
      <c r="A3243" s="250">
        <v>3236</v>
      </c>
      <c r="B3243" s="198"/>
      <c r="C3243" s="25"/>
      <c r="D3243" s="25"/>
      <c r="E3243" s="25"/>
      <c r="F3243" s="25"/>
      <c r="G3243" s="26"/>
      <c r="H3243" s="27"/>
      <c r="I3243" s="28"/>
      <c r="J3243" s="430"/>
      <c r="K3243" s="48"/>
      <c r="L3243" s="457" t="str">
        <f t="shared" si="100"/>
        <v/>
      </c>
      <c r="M3243" s="245" cm="1">
        <f t="array" ref="M3243">SUMPRODUCT(--(N3243:Q3243&lt;&gt;"")) + IF(TRIM(R3243)="",0,LEN(R3243)-LEN(SUBSTITUTE(R3243,",",""))+1)</f>
        <v>0</v>
      </c>
      <c r="N3243" s="242" t="str">
        <f>IF(AND(I3243&lt;&gt;0,I3243&lt;&gt;""),IF(TRIM(SUBSTITUTE(B3243,CHAR(160),""))="","",IF(ISNUMBER(MATCH(TRIM(SUBSTITUTE(B3243,CHAR(160),"")),'Look Up Values'!$B$2:$B$500,0)),"","Origin error")),"")</f>
        <v/>
      </c>
      <c r="O3243" s="242" t="str">
        <f>IF(AND(I3243&lt;&gt;0,I3243&lt;&gt;""),IF(C3243="","",IF(AND(ISNUMBER(--LEFT(C3243,FIND(" ",C3243&amp;" ")-1)),OR(LEN(LEFT(C3243,FIND(" ",C3243&amp;" ")-1))=6,LEN(LEFT(C3243,FIND(" ",C3243&amp;" ")-1))=7),OR(ISNUMBER(MATCH(LEFT(C3243,FIND(" ",C3243&amp;" ")-1),'Look Up Values'!$G$2:$G$1000,0)),ISNUMBER(MATCH(LEFT(C3243,FIND(" ",C3243&amp;" ")-1),'Look Up Values'!$AE$2:$AE$2000,0)))),"","EWC error")),"")</f>
        <v/>
      </c>
      <c r="P3243" s="242" t="str" cm="1">
        <f t="array" ref="P3243">IF(AND(I3243&lt;&gt;0,I3243&lt;&gt;""),IF(D3243="","",IF(ISNUMBER(MATCH(SUBSTITUTE(D3243," ",""),SUBSTITUTE('Look Up Values'!$S$2:$S$120," ",""),0)),"","D&amp;R error")),"")</f>
        <v/>
      </c>
      <c r="Q3243" s="242" t="str" cm="1">
        <f t="array" ref="Q3243">IF(AND(I3243&lt;&gt;0,I3243&lt;&gt;""),IF(G3243="","",IF(ISNUMBER(MATCH(SUBSTITUTE(G3243," ",""),SUBSTITUTE('Look Up Values'!$I$2:$I$10," ",""),0)),"","State error")),"")</f>
        <v/>
      </c>
      <c r="R3243" s="260" t="str">
        <f t="shared" si="101"/>
        <v/>
      </c>
    </row>
    <row r="3244" spans="1:18" ht="15.75">
      <c r="A3244" s="250">
        <v>3237</v>
      </c>
      <c r="B3244" s="198"/>
      <c r="C3244" s="25"/>
      <c r="D3244" s="25"/>
      <c r="E3244" s="25"/>
      <c r="F3244" s="25"/>
      <c r="G3244" s="26"/>
      <c r="H3244" s="27"/>
      <c r="I3244" s="28"/>
      <c r="J3244" s="430"/>
      <c r="K3244" s="48"/>
      <c r="L3244" s="457" t="str">
        <f t="shared" si="100"/>
        <v/>
      </c>
      <c r="M3244" s="245" cm="1">
        <f t="array" ref="M3244">SUMPRODUCT(--(N3244:Q3244&lt;&gt;"")) + IF(TRIM(R3244)="",0,LEN(R3244)-LEN(SUBSTITUTE(R3244,",",""))+1)</f>
        <v>0</v>
      </c>
      <c r="N3244" s="242" t="str">
        <f>IF(AND(I3244&lt;&gt;0,I3244&lt;&gt;""),IF(TRIM(SUBSTITUTE(B3244,CHAR(160),""))="","",IF(ISNUMBER(MATCH(TRIM(SUBSTITUTE(B3244,CHAR(160),"")),'Look Up Values'!$B$2:$B$500,0)),"","Origin error")),"")</f>
        <v/>
      </c>
      <c r="O3244" s="242" t="str">
        <f>IF(AND(I3244&lt;&gt;0,I3244&lt;&gt;""),IF(C3244="","",IF(AND(ISNUMBER(--LEFT(C3244,FIND(" ",C3244&amp;" ")-1)),OR(LEN(LEFT(C3244,FIND(" ",C3244&amp;" ")-1))=6,LEN(LEFT(C3244,FIND(" ",C3244&amp;" ")-1))=7),OR(ISNUMBER(MATCH(LEFT(C3244,FIND(" ",C3244&amp;" ")-1),'Look Up Values'!$G$2:$G$1000,0)),ISNUMBER(MATCH(LEFT(C3244,FIND(" ",C3244&amp;" ")-1),'Look Up Values'!$AE$2:$AE$2000,0)))),"","EWC error")),"")</f>
        <v/>
      </c>
      <c r="P3244" s="242" t="str" cm="1">
        <f t="array" ref="P3244">IF(AND(I3244&lt;&gt;0,I3244&lt;&gt;""),IF(D3244="","",IF(ISNUMBER(MATCH(SUBSTITUTE(D3244," ",""),SUBSTITUTE('Look Up Values'!$S$2:$S$120," ",""),0)),"","D&amp;R error")),"")</f>
        <v/>
      </c>
      <c r="Q3244" s="242" t="str" cm="1">
        <f t="array" ref="Q3244">IF(AND(I3244&lt;&gt;0,I3244&lt;&gt;""),IF(G3244="","",IF(ISNUMBER(MATCH(SUBSTITUTE(G3244," ",""),SUBSTITUTE('Look Up Values'!$I$2:$I$10," ",""),0)),"","State error")),"")</f>
        <v/>
      </c>
      <c r="R3244" s="260" t="str">
        <f t="shared" si="101"/>
        <v/>
      </c>
    </row>
    <row r="3245" spans="1:18" ht="15.75">
      <c r="A3245" s="250">
        <v>3238</v>
      </c>
      <c r="B3245" s="198"/>
      <c r="C3245" s="25"/>
      <c r="D3245" s="25"/>
      <c r="E3245" s="25"/>
      <c r="F3245" s="25"/>
      <c r="G3245" s="26"/>
      <c r="H3245" s="27"/>
      <c r="I3245" s="28"/>
      <c r="J3245" s="430"/>
      <c r="K3245" s="48"/>
      <c r="L3245" s="457" t="str">
        <f t="shared" si="100"/>
        <v/>
      </c>
      <c r="M3245" s="245" cm="1">
        <f t="array" ref="M3245">SUMPRODUCT(--(N3245:Q3245&lt;&gt;"")) + IF(TRIM(R3245)="",0,LEN(R3245)-LEN(SUBSTITUTE(R3245,",",""))+1)</f>
        <v>0</v>
      </c>
      <c r="N3245" s="242" t="str">
        <f>IF(AND(I3245&lt;&gt;0,I3245&lt;&gt;""),IF(TRIM(SUBSTITUTE(B3245,CHAR(160),""))="","",IF(ISNUMBER(MATCH(TRIM(SUBSTITUTE(B3245,CHAR(160),"")),'Look Up Values'!$B$2:$B$500,0)),"","Origin error")),"")</f>
        <v/>
      </c>
      <c r="O3245" s="242" t="str">
        <f>IF(AND(I3245&lt;&gt;0,I3245&lt;&gt;""),IF(C3245="","",IF(AND(ISNUMBER(--LEFT(C3245,FIND(" ",C3245&amp;" ")-1)),OR(LEN(LEFT(C3245,FIND(" ",C3245&amp;" ")-1))=6,LEN(LEFT(C3245,FIND(" ",C3245&amp;" ")-1))=7),OR(ISNUMBER(MATCH(LEFT(C3245,FIND(" ",C3245&amp;" ")-1),'Look Up Values'!$G$2:$G$1000,0)),ISNUMBER(MATCH(LEFT(C3245,FIND(" ",C3245&amp;" ")-1),'Look Up Values'!$AE$2:$AE$2000,0)))),"","EWC error")),"")</f>
        <v/>
      </c>
      <c r="P3245" s="242" t="str" cm="1">
        <f t="array" ref="P3245">IF(AND(I3245&lt;&gt;0,I3245&lt;&gt;""),IF(D3245="","",IF(ISNUMBER(MATCH(SUBSTITUTE(D3245," ",""),SUBSTITUTE('Look Up Values'!$S$2:$S$120," ",""),0)),"","D&amp;R error")),"")</f>
        <v/>
      </c>
      <c r="Q3245" s="242" t="str" cm="1">
        <f t="array" ref="Q3245">IF(AND(I3245&lt;&gt;0,I3245&lt;&gt;""),IF(G3245="","",IF(ISNUMBER(MATCH(SUBSTITUTE(G3245," ",""),SUBSTITUTE('Look Up Values'!$I$2:$I$10," ",""),0)),"","State error")),"")</f>
        <v/>
      </c>
      <c r="R3245" s="260" t="str">
        <f t="shared" si="101"/>
        <v/>
      </c>
    </row>
    <row r="3246" spans="1:18" ht="15.75">
      <c r="A3246" s="250">
        <v>3239</v>
      </c>
      <c r="B3246" s="198"/>
      <c r="C3246" s="25"/>
      <c r="D3246" s="25"/>
      <c r="E3246" s="25"/>
      <c r="F3246" s="25"/>
      <c r="G3246" s="26"/>
      <c r="H3246" s="27"/>
      <c r="I3246" s="28"/>
      <c r="J3246" s="430"/>
      <c r="K3246" s="48"/>
      <c r="L3246" s="457" t="str">
        <f t="shared" si="100"/>
        <v/>
      </c>
      <c r="M3246" s="245" cm="1">
        <f t="array" ref="M3246">SUMPRODUCT(--(N3246:Q3246&lt;&gt;"")) + IF(TRIM(R3246)="",0,LEN(R3246)-LEN(SUBSTITUTE(R3246,",",""))+1)</f>
        <v>0</v>
      </c>
      <c r="N3246" s="242" t="str">
        <f>IF(AND(I3246&lt;&gt;0,I3246&lt;&gt;""),IF(TRIM(SUBSTITUTE(B3246,CHAR(160),""))="","",IF(ISNUMBER(MATCH(TRIM(SUBSTITUTE(B3246,CHAR(160),"")),'Look Up Values'!$B$2:$B$500,0)),"","Origin error")),"")</f>
        <v/>
      </c>
      <c r="O3246" s="242" t="str">
        <f>IF(AND(I3246&lt;&gt;0,I3246&lt;&gt;""),IF(C3246="","",IF(AND(ISNUMBER(--LEFT(C3246,FIND(" ",C3246&amp;" ")-1)),OR(LEN(LEFT(C3246,FIND(" ",C3246&amp;" ")-1))=6,LEN(LEFT(C3246,FIND(" ",C3246&amp;" ")-1))=7),OR(ISNUMBER(MATCH(LEFT(C3246,FIND(" ",C3246&amp;" ")-1),'Look Up Values'!$G$2:$G$1000,0)),ISNUMBER(MATCH(LEFT(C3246,FIND(" ",C3246&amp;" ")-1),'Look Up Values'!$AE$2:$AE$2000,0)))),"","EWC error")),"")</f>
        <v/>
      </c>
      <c r="P3246" s="242" t="str" cm="1">
        <f t="array" ref="P3246">IF(AND(I3246&lt;&gt;0,I3246&lt;&gt;""),IF(D3246="","",IF(ISNUMBER(MATCH(SUBSTITUTE(D3246," ",""),SUBSTITUTE('Look Up Values'!$S$2:$S$120," ",""),0)),"","D&amp;R error")),"")</f>
        <v/>
      </c>
      <c r="Q3246" s="242" t="str" cm="1">
        <f t="array" ref="Q3246">IF(AND(I3246&lt;&gt;0,I3246&lt;&gt;""),IF(G3246="","",IF(ISNUMBER(MATCH(SUBSTITUTE(G3246," ",""),SUBSTITUTE('Look Up Values'!$I$2:$I$10," ",""),0)),"","State error")),"")</f>
        <v/>
      </c>
      <c r="R3246" s="260" t="str">
        <f t="shared" si="101"/>
        <v/>
      </c>
    </row>
    <row r="3247" spans="1:18" ht="15.75">
      <c r="A3247" s="250">
        <v>3240</v>
      </c>
      <c r="B3247" s="198"/>
      <c r="C3247" s="25"/>
      <c r="D3247" s="25"/>
      <c r="E3247" s="25"/>
      <c r="F3247" s="25"/>
      <c r="G3247" s="26"/>
      <c r="H3247" s="27"/>
      <c r="I3247" s="28"/>
      <c r="J3247" s="430"/>
      <c r="K3247" s="48"/>
      <c r="L3247" s="457" t="str">
        <f t="shared" si="100"/>
        <v/>
      </c>
      <c r="M3247" s="245" cm="1">
        <f t="array" ref="M3247">SUMPRODUCT(--(N3247:Q3247&lt;&gt;"")) + IF(TRIM(R3247)="",0,LEN(R3247)-LEN(SUBSTITUTE(R3247,",",""))+1)</f>
        <v>0</v>
      </c>
      <c r="N3247" s="242" t="str">
        <f>IF(AND(I3247&lt;&gt;0,I3247&lt;&gt;""),IF(TRIM(SUBSTITUTE(B3247,CHAR(160),""))="","",IF(ISNUMBER(MATCH(TRIM(SUBSTITUTE(B3247,CHAR(160),"")),'Look Up Values'!$B$2:$B$500,0)),"","Origin error")),"")</f>
        <v/>
      </c>
      <c r="O3247" s="242" t="str">
        <f>IF(AND(I3247&lt;&gt;0,I3247&lt;&gt;""),IF(C3247="","",IF(AND(ISNUMBER(--LEFT(C3247,FIND(" ",C3247&amp;" ")-1)),OR(LEN(LEFT(C3247,FIND(" ",C3247&amp;" ")-1))=6,LEN(LEFT(C3247,FIND(" ",C3247&amp;" ")-1))=7),OR(ISNUMBER(MATCH(LEFT(C3247,FIND(" ",C3247&amp;" ")-1),'Look Up Values'!$G$2:$G$1000,0)),ISNUMBER(MATCH(LEFT(C3247,FIND(" ",C3247&amp;" ")-1),'Look Up Values'!$AE$2:$AE$2000,0)))),"","EWC error")),"")</f>
        <v/>
      </c>
      <c r="P3247" s="242" t="str" cm="1">
        <f t="array" ref="P3247">IF(AND(I3247&lt;&gt;0,I3247&lt;&gt;""),IF(D3247="","",IF(ISNUMBER(MATCH(SUBSTITUTE(D3247," ",""),SUBSTITUTE('Look Up Values'!$S$2:$S$120," ",""),0)),"","D&amp;R error")),"")</f>
        <v/>
      </c>
      <c r="Q3247" s="242" t="str" cm="1">
        <f t="array" ref="Q3247">IF(AND(I3247&lt;&gt;0,I3247&lt;&gt;""),IF(G3247="","",IF(ISNUMBER(MATCH(SUBSTITUTE(G3247," ",""),SUBSTITUTE('Look Up Values'!$I$2:$I$10," ",""),0)),"","State error")),"")</f>
        <v/>
      </c>
      <c r="R3247" s="260" t="str">
        <f t="shared" si="101"/>
        <v/>
      </c>
    </row>
    <row r="3248" spans="1:18" ht="15.75">
      <c r="A3248" s="250">
        <v>3241</v>
      </c>
      <c r="B3248" s="198"/>
      <c r="C3248" s="25"/>
      <c r="D3248" s="25"/>
      <c r="E3248" s="25"/>
      <c r="F3248" s="25"/>
      <c r="G3248" s="26"/>
      <c r="H3248" s="27"/>
      <c r="I3248" s="28"/>
      <c r="J3248" s="430"/>
      <c r="K3248" s="48"/>
      <c r="L3248" s="457" t="str">
        <f t="shared" si="100"/>
        <v/>
      </c>
      <c r="M3248" s="245" cm="1">
        <f t="array" ref="M3248">SUMPRODUCT(--(N3248:Q3248&lt;&gt;"")) + IF(TRIM(R3248)="",0,LEN(R3248)-LEN(SUBSTITUTE(R3248,",",""))+1)</f>
        <v>0</v>
      </c>
      <c r="N3248" s="242" t="str">
        <f>IF(AND(I3248&lt;&gt;0,I3248&lt;&gt;""),IF(TRIM(SUBSTITUTE(B3248,CHAR(160),""))="","",IF(ISNUMBER(MATCH(TRIM(SUBSTITUTE(B3248,CHAR(160),"")),'Look Up Values'!$B$2:$B$500,0)),"","Origin error")),"")</f>
        <v/>
      </c>
      <c r="O3248" s="242" t="str">
        <f>IF(AND(I3248&lt;&gt;0,I3248&lt;&gt;""),IF(C3248="","",IF(AND(ISNUMBER(--LEFT(C3248,FIND(" ",C3248&amp;" ")-1)),OR(LEN(LEFT(C3248,FIND(" ",C3248&amp;" ")-1))=6,LEN(LEFT(C3248,FIND(" ",C3248&amp;" ")-1))=7),OR(ISNUMBER(MATCH(LEFT(C3248,FIND(" ",C3248&amp;" ")-1),'Look Up Values'!$G$2:$G$1000,0)),ISNUMBER(MATCH(LEFT(C3248,FIND(" ",C3248&amp;" ")-1),'Look Up Values'!$AE$2:$AE$2000,0)))),"","EWC error")),"")</f>
        <v/>
      </c>
      <c r="P3248" s="242" t="str" cm="1">
        <f t="array" ref="P3248">IF(AND(I3248&lt;&gt;0,I3248&lt;&gt;""),IF(D3248="","",IF(ISNUMBER(MATCH(SUBSTITUTE(D3248," ",""),SUBSTITUTE('Look Up Values'!$S$2:$S$120," ",""),0)),"","D&amp;R error")),"")</f>
        <v/>
      </c>
      <c r="Q3248" s="242" t="str" cm="1">
        <f t="array" ref="Q3248">IF(AND(I3248&lt;&gt;0,I3248&lt;&gt;""),IF(G3248="","",IF(ISNUMBER(MATCH(SUBSTITUTE(G3248," ",""),SUBSTITUTE('Look Up Values'!$I$2:$I$10," ",""),0)),"","State error")),"")</f>
        <v/>
      </c>
      <c r="R3248" s="260" t="str">
        <f t="shared" si="101"/>
        <v/>
      </c>
    </row>
    <row r="3249" spans="1:18" ht="15.75">
      <c r="A3249" s="250">
        <v>3242</v>
      </c>
      <c r="B3249" s="198"/>
      <c r="C3249" s="25"/>
      <c r="D3249" s="25"/>
      <c r="E3249" s="25"/>
      <c r="F3249" s="25"/>
      <c r="G3249" s="26"/>
      <c r="H3249" s="27"/>
      <c r="I3249" s="28"/>
      <c r="J3249" s="430"/>
      <c r="K3249" s="48"/>
      <c r="L3249" s="457" t="str">
        <f t="shared" si="100"/>
        <v/>
      </c>
      <c r="M3249" s="245" cm="1">
        <f t="array" ref="M3249">SUMPRODUCT(--(N3249:Q3249&lt;&gt;"")) + IF(TRIM(R3249)="",0,LEN(R3249)-LEN(SUBSTITUTE(R3249,",",""))+1)</f>
        <v>0</v>
      </c>
      <c r="N3249" s="242" t="str">
        <f>IF(AND(I3249&lt;&gt;0,I3249&lt;&gt;""),IF(TRIM(SUBSTITUTE(B3249,CHAR(160),""))="","",IF(ISNUMBER(MATCH(TRIM(SUBSTITUTE(B3249,CHAR(160),"")),'Look Up Values'!$B$2:$B$500,0)),"","Origin error")),"")</f>
        <v/>
      </c>
      <c r="O3249" s="242" t="str">
        <f>IF(AND(I3249&lt;&gt;0,I3249&lt;&gt;""),IF(C3249="","",IF(AND(ISNUMBER(--LEFT(C3249,FIND(" ",C3249&amp;" ")-1)),OR(LEN(LEFT(C3249,FIND(" ",C3249&amp;" ")-1))=6,LEN(LEFT(C3249,FIND(" ",C3249&amp;" ")-1))=7),OR(ISNUMBER(MATCH(LEFT(C3249,FIND(" ",C3249&amp;" ")-1),'Look Up Values'!$G$2:$G$1000,0)),ISNUMBER(MATCH(LEFT(C3249,FIND(" ",C3249&amp;" ")-1),'Look Up Values'!$AE$2:$AE$2000,0)))),"","EWC error")),"")</f>
        <v/>
      </c>
      <c r="P3249" s="242" t="str" cm="1">
        <f t="array" ref="P3249">IF(AND(I3249&lt;&gt;0,I3249&lt;&gt;""),IF(D3249="","",IF(ISNUMBER(MATCH(SUBSTITUTE(D3249," ",""),SUBSTITUTE('Look Up Values'!$S$2:$S$120," ",""),0)),"","D&amp;R error")),"")</f>
        <v/>
      </c>
      <c r="Q3249" s="242" t="str" cm="1">
        <f t="array" ref="Q3249">IF(AND(I3249&lt;&gt;0,I3249&lt;&gt;""),IF(G3249="","",IF(ISNUMBER(MATCH(SUBSTITUTE(G3249," ",""),SUBSTITUTE('Look Up Values'!$I$2:$I$10," ",""),0)),"","State error")),"")</f>
        <v/>
      </c>
      <c r="R3249" s="260" t="str">
        <f t="shared" si="101"/>
        <v/>
      </c>
    </row>
    <row r="3250" spans="1:18" ht="15.75">
      <c r="A3250" s="250">
        <v>3243</v>
      </c>
      <c r="B3250" s="198"/>
      <c r="C3250" s="25"/>
      <c r="D3250" s="25"/>
      <c r="E3250" s="25"/>
      <c r="F3250" s="25"/>
      <c r="G3250" s="26"/>
      <c r="H3250" s="27"/>
      <c r="I3250" s="28"/>
      <c r="J3250" s="430"/>
      <c r="K3250" s="48"/>
      <c r="L3250" s="457" t="str">
        <f t="shared" si="100"/>
        <v/>
      </c>
      <c r="M3250" s="245" cm="1">
        <f t="array" ref="M3250">SUMPRODUCT(--(N3250:Q3250&lt;&gt;"")) + IF(TRIM(R3250)="",0,LEN(R3250)-LEN(SUBSTITUTE(R3250,",",""))+1)</f>
        <v>0</v>
      </c>
      <c r="N3250" s="242" t="str">
        <f>IF(AND(I3250&lt;&gt;0,I3250&lt;&gt;""),IF(TRIM(SUBSTITUTE(B3250,CHAR(160),""))="","",IF(ISNUMBER(MATCH(TRIM(SUBSTITUTE(B3250,CHAR(160),"")),'Look Up Values'!$B$2:$B$500,0)),"","Origin error")),"")</f>
        <v/>
      </c>
      <c r="O3250" s="242" t="str">
        <f>IF(AND(I3250&lt;&gt;0,I3250&lt;&gt;""),IF(C3250="","",IF(AND(ISNUMBER(--LEFT(C3250,FIND(" ",C3250&amp;" ")-1)),OR(LEN(LEFT(C3250,FIND(" ",C3250&amp;" ")-1))=6,LEN(LEFT(C3250,FIND(" ",C3250&amp;" ")-1))=7),OR(ISNUMBER(MATCH(LEFT(C3250,FIND(" ",C3250&amp;" ")-1),'Look Up Values'!$G$2:$G$1000,0)),ISNUMBER(MATCH(LEFT(C3250,FIND(" ",C3250&amp;" ")-1),'Look Up Values'!$AE$2:$AE$2000,0)))),"","EWC error")),"")</f>
        <v/>
      </c>
      <c r="P3250" s="242" t="str" cm="1">
        <f t="array" ref="P3250">IF(AND(I3250&lt;&gt;0,I3250&lt;&gt;""),IF(D3250="","",IF(ISNUMBER(MATCH(SUBSTITUTE(D3250," ",""),SUBSTITUTE('Look Up Values'!$S$2:$S$120," ",""),0)),"","D&amp;R error")),"")</f>
        <v/>
      </c>
      <c r="Q3250" s="242" t="str" cm="1">
        <f t="array" ref="Q3250">IF(AND(I3250&lt;&gt;0,I3250&lt;&gt;""),IF(G3250="","",IF(ISNUMBER(MATCH(SUBSTITUTE(G3250," ",""),SUBSTITUTE('Look Up Values'!$I$2:$I$10," ",""),0)),"","State error")),"")</f>
        <v/>
      </c>
      <c r="R3250" s="260" t="str">
        <f t="shared" si="101"/>
        <v/>
      </c>
    </row>
    <row r="3251" spans="1:18" ht="15.75">
      <c r="A3251" s="250">
        <v>3244</v>
      </c>
      <c r="B3251" s="198"/>
      <c r="C3251" s="25"/>
      <c r="D3251" s="25"/>
      <c r="E3251" s="25"/>
      <c r="F3251" s="25"/>
      <c r="G3251" s="26"/>
      <c r="H3251" s="27"/>
      <c r="I3251" s="28"/>
      <c r="J3251" s="430"/>
      <c r="K3251" s="48"/>
      <c r="L3251" s="457" t="str">
        <f t="shared" si="100"/>
        <v/>
      </c>
      <c r="M3251" s="245" cm="1">
        <f t="array" ref="M3251">SUMPRODUCT(--(N3251:Q3251&lt;&gt;"")) + IF(TRIM(R3251)="",0,LEN(R3251)-LEN(SUBSTITUTE(R3251,",",""))+1)</f>
        <v>0</v>
      </c>
      <c r="N3251" s="242" t="str">
        <f>IF(AND(I3251&lt;&gt;0,I3251&lt;&gt;""),IF(TRIM(SUBSTITUTE(B3251,CHAR(160),""))="","",IF(ISNUMBER(MATCH(TRIM(SUBSTITUTE(B3251,CHAR(160),"")),'Look Up Values'!$B$2:$B$500,0)),"","Origin error")),"")</f>
        <v/>
      </c>
      <c r="O3251" s="242" t="str">
        <f>IF(AND(I3251&lt;&gt;0,I3251&lt;&gt;""),IF(C3251="","",IF(AND(ISNUMBER(--LEFT(C3251,FIND(" ",C3251&amp;" ")-1)),OR(LEN(LEFT(C3251,FIND(" ",C3251&amp;" ")-1))=6,LEN(LEFT(C3251,FIND(" ",C3251&amp;" ")-1))=7),OR(ISNUMBER(MATCH(LEFT(C3251,FIND(" ",C3251&amp;" ")-1),'Look Up Values'!$G$2:$G$1000,0)),ISNUMBER(MATCH(LEFT(C3251,FIND(" ",C3251&amp;" ")-1),'Look Up Values'!$AE$2:$AE$2000,0)))),"","EWC error")),"")</f>
        <v/>
      </c>
      <c r="P3251" s="242" t="str" cm="1">
        <f t="array" ref="P3251">IF(AND(I3251&lt;&gt;0,I3251&lt;&gt;""),IF(D3251="","",IF(ISNUMBER(MATCH(SUBSTITUTE(D3251," ",""),SUBSTITUTE('Look Up Values'!$S$2:$S$120," ",""),0)),"","D&amp;R error")),"")</f>
        <v/>
      </c>
      <c r="Q3251" s="242" t="str" cm="1">
        <f t="array" ref="Q3251">IF(AND(I3251&lt;&gt;0,I3251&lt;&gt;""),IF(G3251="","",IF(ISNUMBER(MATCH(SUBSTITUTE(G3251," ",""),SUBSTITUTE('Look Up Values'!$I$2:$I$10," ",""),0)),"","State error")),"")</f>
        <v/>
      </c>
      <c r="R3251" s="260" t="str">
        <f t="shared" si="101"/>
        <v/>
      </c>
    </row>
    <row r="3252" spans="1:18" ht="15.75">
      <c r="A3252" s="250">
        <v>3245</v>
      </c>
      <c r="B3252" s="198"/>
      <c r="C3252" s="25"/>
      <c r="D3252" s="25"/>
      <c r="E3252" s="25"/>
      <c r="F3252" s="25"/>
      <c r="G3252" s="26"/>
      <c r="H3252" s="27"/>
      <c r="I3252" s="28"/>
      <c r="J3252" s="430"/>
      <c r="K3252" s="48"/>
      <c r="L3252" s="457" t="str">
        <f t="shared" si="100"/>
        <v/>
      </c>
      <c r="M3252" s="245" cm="1">
        <f t="array" ref="M3252">SUMPRODUCT(--(N3252:Q3252&lt;&gt;"")) + IF(TRIM(R3252)="",0,LEN(R3252)-LEN(SUBSTITUTE(R3252,",",""))+1)</f>
        <v>0</v>
      </c>
      <c r="N3252" s="242" t="str">
        <f>IF(AND(I3252&lt;&gt;0,I3252&lt;&gt;""),IF(TRIM(SUBSTITUTE(B3252,CHAR(160),""))="","",IF(ISNUMBER(MATCH(TRIM(SUBSTITUTE(B3252,CHAR(160),"")),'Look Up Values'!$B$2:$B$500,0)),"","Origin error")),"")</f>
        <v/>
      </c>
      <c r="O3252" s="242" t="str">
        <f>IF(AND(I3252&lt;&gt;0,I3252&lt;&gt;""),IF(C3252="","",IF(AND(ISNUMBER(--LEFT(C3252,FIND(" ",C3252&amp;" ")-1)),OR(LEN(LEFT(C3252,FIND(" ",C3252&amp;" ")-1))=6,LEN(LEFT(C3252,FIND(" ",C3252&amp;" ")-1))=7),OR(ISNUMBER(MATCH(LEFT(C3252,FIND(" ",C3252&amp;" ")-1),'Look Up Values'!$G$2:$G$1000,0)),ISNUMBER(MATCH(LEFT(C3252,FIND(" ",C3252&amp;" ")-1),'Look Up Values'!$AE$2:$AE$2000,0)))),"","EWC error")),"")</f>
        <v/>
      </c>
      <c r="P3252" s="242" t="str" cm="1">
        <f t="array" ref="P3252">IF(AND(I3252&lt;&gt;0,I3252&lt;&gt;""),IF(D3252="","",IF(ISNUMBER(MATCH(SUBSTITUTE(D3252," ",""),SUBSTITUTE('Look Up Values'!$S$2:$S$120," ",""),0)),"","D&amp;R error")),"")</f>
        <v/>
      </c>
      <c r="Q3252" s="242" t="str" cm="1">
        <f t="array" ref="Q3252">IF(AND(I3252&lt;&gt;0,I3252&lt;&gt;""),IF(G3252="","",IF(ISNUMBER(MATCH(SUBSTITUTE(G3252," ",""),SUBSTITUTE('Look Up Values'!$I$2:$I$10," ",""),0)),"","State error")),"")</f>
        <v/>
      </c>
      <c r="R3252" s="260" t="str">
        <f t="shared" si="101"/>
        <v/>
      </c>
    </row>
    <row r="3253" spans="1:18" ht="15.75">
      <c r="A3253" s="250">
        <v>3246</v>
      </c>
      <c r="B3253" s="198"/>
      <c r="C3253" s="25"/>
      <c r="D3253" s="25"/>
      <c r="E3253" s="25"/>
      <c r="F3253" s="25"/>
      <c r="G3253" s="26"/>
      <c r="H3253" s="27"/>
      <c r="I3253" s="28"/>
      <c r="J3253" s="430"/>
      <c r="K3253" s="48"/>
      <c r="L3253" s="457" t="str">
        <f t="shared" si="100"/>
        <v/>
      </c>
      <c r="M3253" s="245" cm="1">
        <f t="array" ref="M3253">SUMPRODUCT(--(N3253:Q3253&lt;&gt;"")) + IF(TRIM(R3253)="",0,LEN(R3253)-LEN(SUBSTITUTE(R3253,",",""))+1)</f>
        <v>0</v>
      </c>
      <c r="N3253" s="242" t="str">
        <f>IF(AND(I3253&lt;&gt;0,I3253&lt;&gt;""),IF(TRIM(SUBSTITUTE(B3253,CHAR(160),""))="","",IF(ISNUMBER(MATCH(TRIM(SUBSTITUTE(B3253,CHAR(160),"")),'Look Up Values'!$B$2:$B$500,0)),"","Origin error")),"")</f>
        <v/>
      </c>
      <c r="O3253" s="242" t="str">
        <f>IF(AND(I3253&lt;&gt;0,I3253&lt;&gt;""),IF(C3253="","",IF(AND(ISNUMBER(--LEFT(C3253,FIND(" ",C3253&amp;" ")-1)),OR(LEN(LEFT(C3253,FIND(" ",C3253&amp;" ")-1))=6,LEN(LEFT(C3253,FIND(" ",C3253&amp;" ")-1))=7),OR(ISNUMBER(MATCH(LEFT(C3253,FIND(" ",C3253&amp;" ")-1),'Look Up Values'!$G$2:$G$1000,0)),ISNUMBER(MATCH(LEFT(C3253,FIND(" ",C3253&amp;" ")-1),'Look Up Values'!$AE$2:$AE$2000,0)))),"","EWC error")),"")</f>
        <v/>
      </c>
      <c r="P3253" s="242" t="str" cm="1">
        <f t="array" ref="P3253">IF(AND(I3253&lt;&gt;0,I3253&lt;&gt;""),IF(D3253="","",IF(ISNUMBER(MATCH(SUBSTITUTE(D3253," ",""),SUBSTITUTE('Look Up Values'!$S$2:$S$120," ",""),0)),"","D&amp;R error")),"")</f>
        <v/>
      </c>
      <c r="Q3253" s="242" t="str" cm="1">
        <f t="array" ref="Q3253">IF(AND(I3253&lt;&gt;0,I3253&lt;&gt;""),IF(G3253="","",IF(ISNUMBER(MATCH(SUBSTITUTE(G3253," ",""),SUBSTITUTE('Look Up Values'!$I$2:$I$10," ",""),0)),"","State error")),"")</f>
        <v/>
      </c>
      <c r="R3253" s="260" t="str">
        <f t="shared" si="101"/>
        <v/>
      </c>
    </row>
    <row r="3254" spans="1:18" ht="15.75">
      <c r="A3254" s="250">
        <v>3247</v>
      </c>
      <c r="B3254" s="198"/>
      <c r="C3254" s="25"/>
      <c r="D3254" s="25"/>
      <c r="E3254" s="25"/>
      <c r="F3254" s="25"/>
      <c r="G3254" s="26"/>
      <c r="H3254" s="27"/>
      <c r="I3254" s="28"/>
      <c r="J3254" s="430"/>
      <c r="K3254" s="48"/>
      <c r="L3254" s="457" t="str">
        <f t="shared" si="100"/>
        <v/>
      </c>
      <c r="M3254" s="245" cm="1">
        <f t="array" ref="M3254">SUMPRODUCT(--(N3254:Q3254&lt;&gt;"")) + IF(TRIM(R3254)="",0,LEN(R3254)-LEN(SUBSTITUTE(R3254,",",""))+1)</f>
        <v>0</v>
      </c>
      <c r="N3254" s="242" t="str">
        <f>IF(AND(I3254&lt;&gt;0,I3254&lt;&gt;""),IF(TRIM(SUBSTITUTE(B3254,CHAR(160),""))="","",IF(ISNUMBER(MATCH(TRIM(SUBSTITUTE(B3254,CHAR(160),"")),'Look Up Values'!$B$2:$B$500,0)),"","Origin error")),"")</f>
        <v/>
      </c>
      <c r="O3254" s="242" t="str">
        <f>IF(AND(I3254&lt;&gt;0,I3254&lt;&gt;""),IF(C3254="","",IF(AND(ISNUMBER(--LEFT(C3254,FIND(" ",C3254&amp;" ")-1)),OR(LEN(LEFT(C3254,FIND(" ",C3254&amp;" ")-1))=6,LEN(LEFT(C3254,FIND(" ",C3254&amp;" ")-1))=7),OR(ISNUMBER(MATCH(LEFT(C3254,FIND(" ",C3254&amp;" ")-1),'Look Up Values'!$G$2:$G$1000,0)),ISNUMBER(MATCH(LEFT(C3254,FIND(" ",C3254&amp;" ")-1),'Look Up Values'!$AE$2:$AE$2000,0)))),"","EWC error")),"")</f>
        <v/>
      </c>
      <c r="P3254" s="242" t="str" cm="1">
        <f t="array" ref="P3254">IF(AND(I3254&lt;&gt;0,I3254&lt;&gt;""),IF(D3254="","",IF(ISNUMBER(MATCH(SUBSTITUTE(D3254," ",""),SUBSTITUTE('Look Up Values'!$S$2:$S$120," ",""),0)),"","D&amp;R error")),"")</f>
        <v/>
      </c>
      <c r="Q3254" s="242" t="str" cm="1">
        <f t="array" ref="Q3254">IF(AND(I3254&lt;&gt;0,I3254&lt;&gt;""),IF(G3254="","",IF(ISNUMBER(MATCH(SUBSTITUTE(G3254," ",""),SUBSTITUTE('Look Up Values'!$I$2:$I$10," ",""),0)),"","State error")),"")</f>
        <v/>
      </c>
      <c r="R3254" s="260" t="str">
        <f t="shared" si="101"/>
        <v/>
      </c>
    </row>
    <row r="3255" spans="1:18" ht="15.75">
      <c r="A3255" s="250">
        <v>3248</v>
      </c>
      <c r="B3255" s="198"/>
      <c r="C3255" s="25"/>
      <c r="D3255" s="25"/>
      <c r="E3255" s="25"/>
      <c r="F3255" s="25"/>
      <c r="G3255" s="26"/>
      <c r="H3255" s="27"/>
      <c r="I3255" s="28"/>
      <c r="J3255" s="430"/>
      <c r="K3255" s="48"/>
      <c r="L3255" s="457" t="str">
        <f t="shared" si="100"/>
        <v/>
      </c>
      <c r="M3255" s="245" cm="1">
        <f t="array" ref="M3255">SUMPRODUCT(--(N3255:Q3255&lt;&gt;"")) + IF(TRIM(R3255)="",0,LEN(R3255)-LEN(SUBSTITUTE(R3255,",",""))+1)</f>
        <v>0</v>
      </c>
      <c r="N3255" s="242" t="str">
        <f>IF(AND(I3255&lt;&gt;0,I3255&lt;&gt;""),IF(TRIM(SUBSTITUTE(B3255,CHAR(160),""))="","",IF(ISNUMBER(MATCH(TRIM(SUBSTITUTE(B3255,CHAR(160),"")),'Look Up Values'!$B$2:$B$500,0)),"","Origin error")),"")</f>
        <v/>
      </c>
      <c r="O3255" s="242" t="str">
        <f>IF(AND(I3255&lt;&gt;0,I3255&lt;&gt;""),IF(C3255="","",IF(AND(ISNUMBER(--LEFT(C3255,FIND(" ",C3255&amp;" ")-1)),OR(LEN(LEFT(C3255,FIND(" ",C3255&amp;" ")-1))=6,LEN(LEFT(C3255,FIND(" ",C3255&amp;" ")-1))=7),OR(ISNUMBER(MATCH(LEFT(C3255,FIND(" ",C3255&amp;" ")-1),'Look Up Values'!$G$2:$G$1000,0)),ISNUMBER(MATCH(LEFT(C3255,FIND(" ",C3255&amp;" ")-1),'Look Up Values'!$AE$2:$AE$2000,0)))),"","EWC error")),"")</f>
        <v/>
      </c>
      <c r="P3255" s="242" t="str" cm="1">
        <f t="array" ref="P3255">IF(AND(I3255&lt;&gt;0,I3255&lt;&gt;""),IF(D3255="","",IF(ISNUMBER(MATCH(SUBSTITUTE(D3255," ",""),SUBSTITUTE('Look Up Values'!$S$2:$S$120," ",""),0)),"","D&amp;R error")),"")</f>
        <v/>
      </c>
      <c r="Q3255" s="242" t="str" cm="1">
        <f t="array" ref="Q3255">IF(AND(I3255&lt;&gt;0,I3255&lt;&gt;""),IF(G3255="","",IF(ISNUMBER(MATCH(SUBSTITUTE(G3255," ",""),SUBSTITUTE('Look Up Values'!$I$2:$I$10," ",""),0)),"","State error")),"")</f>
        <v/>
      </c>
      <c r="R3255" s="260" t="str">
        <f t="shared" si="101"/>
        <v/>
      </c>
    </row>
    <row r="3256" spans="1:18" ht="15.75">
      <c r="A3256" s="250">
        <v>3249</v>
      </c>
      <c r="B3256" s="198"/>
      <c r="C3256" s="25"/>
      <c r="D3256" s="25"/>
      <c r="E3256" s="25"/>
      <c r="F3256" s="25"/>
      <c r="G3256" s="26"/>
      <c r="H3256" s="27"/>
      <c r="I3256" s="28"/>
      <c r="J3256" s="430"/>
      <c r="K3256" s="48"/>
      <c r="L3256" s="457" t="str">
        <f t="shared" si="100"/>
        <v/>
      </c>
      <c r="M3256" s="245" cm="1">
        <f t="array" ref="M3256">SUMPRODUCT(--(N3256:Q3256&lt;&gt;"")) + IF(TRIM(R3256)="",0,LEN(R3256)-LEN(SUBSTITUTE(R3256,",",""))+1)</f>
        <v>0</v>
      </c>
      <c r="N3256" s="242" t="str">
        <f>IF(AND(I3256&lt;&gt;0,I3256&lt;&gt;""),IF(TRIM(SUBSTITUTE(B3256,CHAR(160),""))="","",IF(ISNUMBER(MATCH(TRIM(SUBSTITUTE(B3256,CHAR(160),"")),'Look Up Values'!$B$2:$B$500,0)),"","Origin error")),"")</f>
        <v/>
      </c>
      <c r="O3256" s="242" t="str">
        <f>IF(AND(I3256&lt;&gt;0,I3256&lt;&gt;""),IF(C3256="","",IF(AND(ISNUMBER(--LEFT(C3256,FIND(" ",C3256&amp;" ")-1)),OR(LEN(LEFT(C3256,FIND(" ",C3256&amp;" ")-1))=6,LEN(LEFT(C3256,FIND(" ",C3256&amp;" ")-1))=7),OR(ISNUMBER(MATCH(LEFT(C3256,FIND(" ",C3256&amp;" ")-1),'Look Up Values'!$G$2:$G$1000,0)),ISNUMBER(MATCH(LEFT(C3256,FIND(" ",C3256&amp;" ")-1),'Look Up Values'!$AE$2:$AE$2000,0)))),"","EWC error")),"")</f>
        <v/>
      </c>
      <c r="P3256" s="242" t="str" cm="1">
        <f t="array" ref="P3256">IF(AND(I3256&lt;&gt;0,I3256&lt;&gt;""),IF(D3256="","",IF(ISNUMBER(MATCH(SUBSTITUTE(D3256," ",""),SUBSTITUTE('Look Up Values'!$S$2:$S$120," ",""),0)),"","D&amp;R error")),"")</f>
        <v/>
      </c>
      <c r="Q3256" s="242" t="str" cm="1">
        <f t="array" ref="Q3256">IF(AND(I3256&lt;&gt;0,I3256&lt;&gt;""),IF(G3256="","",IF(ISNUMBER(MATCH(SUBSTITUTE(G3256," ",""),SUBSTITUTE('Look Up Values'!$I$2:$I$10," ",""),0)),"","State error")),"")</f>
        <v/>
      </c>
      <c r="R3256" s="260" t="str">
        <f t="shared" si="101"/>
        <v/>
      </c>
    </row>
    <row r="3257" spans="1:18" ht="15.75">
      <c r="A3257" s="250">
        <v>3250</v>
      </c>
      <c r="B3257" s="198"/>
      <c r="C3257" s="25"/>
      <c r="D3257" s="25"/>
      <c r="E3257" s="25"/>
      <c r="F3257" s="25"/>
      <c r="G3257" s="26"/>
      <c r="H3257" s="27"/>
      <c r="I3257" s="28"/>
      <c r="J3257" s="430"/>
      <c r="K3257" s="48"/>
      <c r="L3257" s="457" t="str">
        <f t="shared" si="100"/>
        <v/>
      </c>
      <c r="M3257" s="245" cm="1">
        <f t="array" ref="M3257">SUMPRODUCT(--(N3257:Q3257&lt;&gt;"")) + IF(TRIM(R3257)="",0,LEN(R3257)-LEN(SUBSTITUTE(R3257,",",""))+1)</f>
        <v>0</v>
      </c>
      <c r="N3257" s="242" t="str">
        <f>IF(AND(I3257&lt;&gt;0,I3257&lt;&gt;""),IF(TRIM(SUBSTITUTE(B3257,CHAR(160),""))="","",IF(ISNUMBER(MATCH(TRIM(SUBSTITUTE(B3257,CHAR(160),"")),'Look Up Values'!$B$2:$B$500,0)),"","Origin error")),"")</f>
        <v/>
      </c>
      <c r="O3257" s="242" t="str">
        <f>IF(AND(I3257&lt;&gt;0,I3257&lt;&gt;""),IF(C3257="","",IF(AND(ISNUMBER(--LEFT(C3257,FIND(" ",C3257&amp;" ")-1)),OR(LEN(LEFT(C3257,FIND(" ",C3257&amp;" ")-1))=6,LEN(LEFT(C3257,FIND(" ",C3257&amp;" ")-1))=7),OR(ISNUMBER(MATCH(LEFT(C3257,FIND(" ",C3257&amp;" ")-1),'Look Up Values'!$G$2:$G$1000,0)),ISNUMBER(MATCH(LEFT(C3257,FIND(" ",C3257&amp;" ")-1),'Look Up Values'!$AE$2:$AE$2000,0)))),"","EWC error")),"")</f>
        <v/>
      </c>
      <c r="P3257" s="242" t="str" cm="1">
        <f t="array" ref="P3257">IF(AND(I3257&lt;&gt;0,I3257&lt;&gt;""),IF(D3257="","",IF(ISNUMBER(MATCH(SUBSTITUTE(D3257," ",""),SUBSTITUTE('Look Up Values'!$S$2:$S$120," ",""),0)),"","D&amp;R error")),"")</f>
        <v/>
      </c>
      <c r="Q3257" s="242" t="str" cm="1">
        <f t="array" ref="Q3257">IF(AND(I3257&lt;&gt;0,I3257&lt;&gt;""),IF(G3257="","",IF(ISNUMBER(MATCH(SUBSTITUTE(G3257," ",""),SUBSTITUTE('Look Up Values'!$I$2:$I$10," ",""),0)),"","State error")),"")</f>
        <v/>
      </c>
      <c r="R3257" s="260" t="str">
        <f t="shared" si="101"/>
        <v/>
      </c>
    </row>
    <row r="3258" spans="1:18" ht="15.75">
      <c r="A3258" s="250">
        <v>3251</v>
      </c>
      <c r="B3258" s="198"/>
      <c r="C3258" s="25"/>
      <c r="D3258" s="25"/>
      <c r="E3258" s="25"/>
      <c r="F3258" s="25"/>
      <c r="G3258" s="26"/>
      <c r="H3258" s="27"/>
      <c r="I3258" s="28"/>
      <c r="J3258" s="430"/>
      <c r="K3258" s="48"/>
      <c r="L3258" s="457" t="str">
        <f t="shared" si="100"/>
        <v/>
      </c>
      <c r="M3258" s="245" cm="1">
        <f t="array" ref="M3258">SUMPRODUCT(--(N3258:Q3258&lt;&gt;"")) + IF(TRIM(R3258)="",0,LEN(R3258)-LEN(SUBSTITUTE(R3258,",",""))+1)</f>
        <v>0</v>
      </c>
      <c r="N3258" s="242" t="str">
        <f>IF(AND(I3258&lt;&gt;0,I3258&lt;&gt;""),IF(TRIM(SUBSTITUTE(B3258,CHAR(160),""))="","",IF(ISNUMBER(MATCH(TRIM(SUBSTITUTE(B3258,CHAR(160),"")),'Look Up Values'!$B$2:$B$500,0)),"","Origin error")),"")</f>
        <v/>
      </c>
      <c r="O3258" s="242" t="str">
        <f>IF(AND(I3258&lt;&gt;0,I3258&lt;&gt;""),IF(C3258="","",IF(AND(ISNUMBER(--LEFT(C3258,FIND(" ",C3258&amp;" ")-1)),OR(LEN(LEFT(C3258,FIND(" ",C3258&amp;" ")-1))=6,LEN(LEFT(C3258,FIND(" ",C3258&amp;" ")-1))=7),OR(ISNUMBER(MATCH(LEFT(C3258,FIND(" ",C3258&amp;" ")-1),'Look Up Values'!$G$2:$G$1000,0)),ISNUMBER(MATCH(LEFT(C3258,FIND(" ",C3258&amp;" ")-1),'Look Up Values'!$AE$2:$AE$2000,0)))),"","EWC error")),"")</f>
        <v/>
      </c>
      <c r="P3258" s="242" t="str" cm="1">
        <f t="array" ref="P3258">IF(AND(I3258&lt;&gt;0,I3258&lt;&gt;""),IF(D3258="","",IF(ISNUMBER(MATCH(SUBSTITUTE(D3258," ",""),SUBSTITUTE('Look Up Values'!$S$2:$S$120," ",""),0)),"","D&amp;R error")),"")</f>
        <v/>
      </c>
      <c r="Q3258" s="242" t="str" cm="1">
        <f t="array" ref="Q3258">IF(AND(I3258&lt;&gt;0,I3258&lt;&gt;""),IF(G3258="","",IF(ISNUMBER(MATCH(SUBSTITUTE(G3258," ",""),SUBSTITUTE('Look Up Values'!$I$2:$I$10," ",""),0)),"","State error")),"")</f>
        <v/>
      </c>
      <c r="R3258" s="260" t="str">
        <f t="shared" si="101"/>
        <v/>
      </c>
    </row>
    <row r="3259" spans="1:18" ht="15.75">
      <c r="A3259" s="250">
        <v>3252</v>
      </c>
      <c r="B3259" s="198"/>
      <c r="C3259" s="25"/>
      <c r="D3259" s="25"/>
      <c r="E3259" s="25"/>
      <c r="F3259" s="25"/>
      <c r="G3259" s="26"/>
      <c r="H3259" s="27"/>
      <c r="I3259" s="28"/>
      <c r="J3259" s="430"/>
      <c r="K3259" s="48"/>
      <c r="L3259" s="457" t="str">
        <f t="shared" si="100"/>
        <v/>
      </c>
      <c r="M3259" s="245" cm="1">
        <f t="array" ref="M3259">SUMPRODUCT(--(N3259:Q3259&lt;&gt;"")) + IF(TRIM(R3259)="",0,LEN(R3259)-LEN(SUBSTITUTE(R3259,",",""))+1)</f>
        <v>0</v>
      </c>
      <c r="N3259" s="242" t="str">
        <f>IF(AND(I3259&lt;&gt;0,I3259&lt;&gt;""),IF(TRIM(SUBSTITUTE(B3259,CHAR(160),""))="","",IF(ISNUMBER(MATCH(TRIM(SUBSTITUTE(B3259,CHAR(160),"")),'Look Up Values'!$B$2:$B$500,0)),"","Origin error")),"")</f>
        <v/>
      </c>
      <c r="O3259" s="242" t="str">
        <f>IF(AND(I3259&lt;&gt;0,I3259&lt;&gt;""),IF(C3259="","",IF(AND(ISNUMBER(--LEFT(C3259,FIND(" ",C3259&amp;" ")-1)),OR(LEN(LEFT(C3259,FIND(" ",C3259&amp;" ")-1))=6,LEN(LEFT(C3259,FIND(" ",C3259&amp;" ")-1))=7),OR(ISNUMBER(MATCH(LEFT(C3259,FIND(" ",C3259&amp;" ")-1),'Look Up Values'!$G$2:$G$1000,0)),ISNUMBER(MATCH(LEFT(C3259,FIND(" ",C3259&amp;" ")-1),'Look Up Values'!$AE$2:$AE$2000,0)))),"","EWC error")),"")</f>
        <v/>
      </c>
      <c r="P3259" s="242" t="str" cm="1">
        <f t="array" ref="P3259">IF(AND(I3259&lt;&gt;0,I3259&lt;&gt;""),IF(D3259="","",IF(ISNUMBER(MATCH(SUBSTITUTE(D3259," ",""),SUBSTITUTE('Look Up Values'!$S$2:$S$120," ",""),0)),"","D&amp;R error")),"")</f>
        <v/>
      </c>
      <c r="Q3259" s="242" t="str" cm="1">
        <f t="array" ref="Q3259">IF(AND(I3259&lt;&gt;0,I3259&lt;&gt;""),IF(G3259="","",IF(ISNUMBER(MATCH(SUBSTITUTE(G3259," ",""),SUBSTITUTE('Look Up Values'!$I$2:$I$10," ",""),0)),"","State error")),"")</f>
        <v/>
      </c>
      <c r="R3259" s="260" t="str">
        <f t="shared" si="101"/>
        <v/>
      </c>
    </row>
    <row r="3260" spans="1:18" ht="15.75">
      <c r="A3260" s="250">
        <v>3253</v>
      </c>
      <c r="B3260" s="198"/>
      <c r="C3260" s="25"/>
      <c r="D3260" s="25"/>
      <c r="E3260" s="25"/>
      <c r="F3260" s="25"/>
      <c r="G3260" s="26"/>
      <c r="H3260" s="27"/>
      <c r="I3260" s="28"/>
      <c r="J3260" s="430"/>
      <c r="K3260" s="48"/>
      <c r="L3260" s="457" t="str">
        <f t="shared" si="100"/>
        <v/>
      </c>
      <c r="M3260" s="245" cm="1">
        <f t="array" ref="M3260">SUMPRODUCT(--(N3260:Q3260&lt;&gt;"")) + IF(TRIM(R3260)="",0,LEN(R3260)-LEN(SUBSTITUTE(R3260,",",""))+1)</f>
        <v>0</v>
      </c>
      <c r="N3260" s="242" t="str">
        <f>IF(AND(I3260&lt;&gt;0,I3260&lt;&gt;""),IF(TRIM(SUBSTITUTE(B3260,CHAR(160),""))="","",IF(ISNUMBER(MATCH(TRIM(SUBSTITUTE(B3260,CHAR(160),"")),'Look Up Values'!$B$2:$B$500,0)),"","Origin error")),"")</f>
        <v/>
      </c>
      <c r="O3260" s="242" t="str">
        <f>IF(AND(I3260&lt;&gt;0,I3260&lt;&gt;""),IF(C3260="","",IF(AND(ISNUMBER(--LEFT(C3260,FIND(" ",C3260&amp;" ")-1)),OR(LEN(LEFT(C3260,FIND(" ",C3260&amp;" ")-1))=6,LEN(LEFT(C3260,FIND(" ",C3260&amp;" ")-1))=7),OR(ISNUMBER(MATCH(LEFT(C3260,FIND(" ",C3260&amp;" ")-1),'Look Up Values'!$G$2:$G$1000,0)),ISNUMBER(MATCH(LEFT(C3260,FIND(" ",C3260&amp;" ")-1),'Look Up Values'!$AE$2:$AE$2000,0)))),"","EWC error")),"")</f>
        <v/>
      </c>
      <c r="P3260" s="242" t="str" cm="1">
        <f t="array" ref="P3260">IF(AND(I3260&lt;&gt;0,I3260&lt;&gt;""),IF(D3260="","",IF(ISNUMBER(MATCH(SUBSTITUTE(D3260," ",""),SUBSTITUTE('Look Up Values'!$S$2:$S$120," ",""),0)),"","D&amp;R error")),"")</f>
        <v/>
      </c>
      <c r="Q3260" s="242" t="str" cm="1">
        <f t="array" ref="Q3260">IF(AND(I3260&lt;&gt;0,I3260&lt;&gt;""),IF(G3260="","",IF(ISNUMBER(MATCH(SUBSTITUTE(G3260," ",""),SUBSTITUTE('Look Up Values'!$I$2:$I$10," ",""),0)),"","State error")),"")</f>
        <v/>
      </c>
      <c r="R3260" s="260" t="str">
        <f t="shared" si="101"/>
        <v/>
      </c>
    </row>
    <row r="3261" spans="1:18" ht="15.75">
      <c r="A3261" s="250">
        <v>3254</v>
      </c>
      <c r="B3261" s="198"/>
      <c r="C3261" s="25"/>
      <c r="D3261" s="25"/>
      <c r="E3261" s="25"/>
      <c r="F3261" s="25"/>
      <c r="G3261" s="26"/>
      <c r="H3261" s="27"/>
      <c r="I3261" s="28"/>
      <c r="J3261" s="430"/>
      <c r="K3261" s="48"/>
      <c r="L3261" s="457" t="str">
        <f t="shared" si="100"/>
        <v/>
      </c>
      <c r="M3261" s="245" cm="1">
        <f t="array" ref="M3261">SUMPRODUCT(--(N3261:Q3261&lt;&gt;"")) + IF(TRIM(R3261)="",0,LEN(R3261)-LEN(SUBSTITUTE(R3261,",",""))+1)</f>
        <v>0</v>
      </c>
      <c r="N3261" s="242" t="str">
        <f>IF(AND(I3261&lt;&gt;0,I3261&lt;&gt;""),IF(TRIM(SUBSTITUTE(B3261,CHAR(160),""))="","",IF(ISNUMBER(MATCH(TRIM(SUBSTITUTE(B3261,CHAR(160),"")),'Look Up Values'!$B$2:$B$500,0)),"","Origin error")),"")</f>
        <v/>
      </c>
      <c r="O3261" s="242" t="str">
        <f>IF(AND(I3261&lt;&gt;0,I3261&lt;&gt;""),IF(C3261="","",IF(AND(ISNUMBER(--LEFT(C3261,FIND(" ",C3261&amp;" ")-1)),OR(LEN(LEFT(C3261,FIND(" ",C3261&amp;" ")-1))=6,LEN(LEFT(C3261,FIND(" ",C3261&amp;" ")-1))=7),OR(ISNUMBER(MATCH(LEFT(C3261,FIND(" ",C3261&amp;" ")-1),'Look Up Values'!$G$2:$G$1000,0)),ISNUMBER(MATCH(LEFT(C3261,FIND(" ",C3261&amp;" ")-1),'Look Up Values'!$AE$2:$AE$2000,0)))),"","EWC error")),"")</f>
        <v/>
      </c>
      <c r="P3261" s="242" t="str" cm="1">
        <f t="array" ref="P3261">IF(AND(I3261&lt;&gt;0,I3261&lt;&gt;""),IF(D3261="","",IF(ISNUMBER(MATCH(SUBSTITUTE(D3261," ",""),SUBSTITUTE('Look Up Values'!$S$2:$S$120," ",""),0)),"","D&amp;R error")),"")</f>
        <v/>
      </c>
      <c r="Q3261" s="242" t="str" cm="1">
        <f t="array" ref="Q3261">IF(AND(I3261&lt;&gt;0,I3261&lt;&gt;""),IF(G3261="","",IF(ISNUMBER(MATCH(SUBSTITUTE(G3261," ",""),SUBSTITUTE('Look Up Values'!$I$2:$I$10," ",""),0)),"","State error")),"")</f>
        <v/>
      </c>
      <c r="R3261" s="260" t="str">
        <f t="shared" si="101"/>
        <v/>
      </c>
    </row>
    <row r="3262" spans="1:18" ht="15.75">
      <c r="A3262" s="250">
        <v>3255</v>
      </c>
      <c r="B3262" s="198"/>
      <c r="C3262" s="25"/>
      <c r="D3262" s="25"/>
      <c r="E3262" s="25"/>
      <c r="F3262" s="25"/>
      <c r="G3262" s="26"/>
      <c r="H3262" s="27"/>
      <c r="I3262" s="28"/>
      <c r="J3262" s="430"/>
      <c r="K3262" s="48"/>
      <c r="L3262" s="457" t="str">
        <f t="shared" si="100"/>
        <v/>
      </c>
      <c r="M3262" s="245" cm="1">
        <f t="array" ref="M3262">SUMPRODUCT(--(N3262:Q3262&lt;&gt;"")) + IF(TRIM(R3262)="",0,LEN(R3262)-LEN(SUBSTITUTE(R3262,",",""))+1)</f>
        <v>0</v>
      </c>
      <c r="N3262" s="242" t="str">
        <f>IF(AND(I3262&lt;&gt;0,I3262&lt;&gt;""),IF(TRIM(SUBSTITUTE(B3262,CHAR(160),""))="","",IF(ISNUMBER(MATCH(TRIM(SUBSTITUTE(B3262,CHAR(160),"")),'Look Up Values'!$B$2:$B$500,0)),"","Origin error")),"")</f>
        <v/>
      </c>
      <c r="O3262" s="242" t="str">
        <f>IF(AND(I3262&lt;&gt;0,I3262&lt;&gt;""),IF(C3262="","",IF(AND(ISNUMBER(--LEFT(C3262,FIND(" ",C3262&amp;" ")-1)),OR(LEN(LEFT(C3262,FIND(" ",C3262&amp;" ")-1))=6,LEN(LEFT(C3262,FIND(" ",C3262&amp;" ")-1))=7),OR(ISNUMBER(MATCH(LEFT(C3262,FIND(" ",C3262&amp;" ")-1),'Look Up Values'!$G$2:$G$1000,0)),ISNUMBER(MATCH(LEFT(C3262,FIND(" ",C3262&amp;" ")-1),'Look Up Values'!$AE$2:$AE$2000,0)))),"","EWC error")),"")</f>
        <v/>
      </c>
      <c r="P3262" s="242" t="str" cm="1">
        <f t="array" ref="P3262">IF(AND(I3262&lt;&gt;0,I3262&lt;&gt;""),IF(D3262="","",IF(ISNUMBER(MATCH(SUBSTITUTE(D3262," ",""),SUBSTITUTE('Look Up Values'!$S$2:$S$120," ",""),0)),"","D&amp;R error")),"")</f>
        <v/>
      </c>
      <c r="Q3262" s="242" t="str" cm="1">
        <f t="array" ref="Q3262">IF(AND(I3262&lt;&gt;0,I3262&lt;&gt;""),IF(G3262="","",IF(ISNUMBER(MATCH(SUBSTITUTE(G3262," ",""),SUBSTITUTE('Look Up Values'!$I$2:$I$10," ",""),0)),"","State error")),"")</f>
        <v/>
      </c>
      <c r="R3262" s="260" t="str">
        <f t="shared" si="101"/>
        <v/>
      </c>
    </row>
    <row r="3263" spans="1:18" ht="15.75">
      <c r="A3263" s="250">
        <v>3256</v>
      </c>
      <c r="B3263" s="198"/>
      <c r="C3263" s="25"/>
      <c r="D3263" s="25"/>
      <c r="E3263" s="25"/>
      <c r="F3263" s="25"/>
      <c r="G3263" s="26"/>
      <c r="H3263" s="27"/>
      <c r="I3263" s="28"/>
      <c r="J3263" s="430"/>
      <c r="K3263" s="48"/>
      <c r="L3263" s="457" t="str">
        <f t="shared" si="100"/>
        <v/>
      </c>
      <c r="M3263" s="245" cm="1">
        <f t="array" ref="M3263">SUMPRODUCT(--(N3263:Q3263&lt;&gt;"")) + IF(TRIM(R3263)="",0,LEN(R3263)-LEN(SUBSTITUTE(R3263,",",""))+1)</f>
        <v>0</v>
      </c>
      <c r="N3263" s="242" t="str">
        <f>IF(AND(I3263&lt;&gt;0,I3263&lt;&gt;""),IF(TRIM(SUBSTITUTE(B3263,CHAR(160),""))="","",IF(ISNUMBER(MATCH(TRIM(SUBSTITUTE(B3263,CHAR(160),"")),'Look Up Values'!$B$2:$B$500,0)),"","Origin error")),"")</f>
        <v/>
      </c>
      <c r="O3263" s="242" t="str">
        <f>IF(AND(I3263&lt;&gt;0,I3263&lt;&gt;""),IF(C3263="","",IF(AND(ISNUMBER(--LEFT(C3263,FIND(" ",C3263&amp;" ")-1)),OR(LEN(LEFT(C3263,FIND(" ",C3263&amp;" ")-1))=6,LEN(LEFT(C3263,FIND(" ",C3263&amp;" ")-1))=7),OR(ISNUMBER(MATCH(LEFT(C3263,FIND(" ",C3263&amp;" ")-1),'Look Up Values'!$G$2:$G$1000,0)),ISNUMBER(MATCH(LEFT(C3263,FIND(" ",C3263&amp;" ")-1),'Look Up Values'!$AE$2:$AE$2000,0)))),"","EWC error")),"")</f>
        <v/>
      </c>
      <c r="P3263" s="242" t="str" cm="1">
        <f t="array" ref="P3263">IF(AND(I3263&lt;&gt;0,I3263&lt;&gt;""),IF(D3263="","",IF(ISNUMBER(MATCH(SUBSTITUTE(D3263," ",""),SUBSTITUTE('Look Up Values'!$S$2:$S$120," ",""),0)),"","D&amp;R error")),"")</f>
        <v/>
      </c>
      <c r="Q3263" s="242" t="str" cm="1">
        <f t="array" ref="Q3263">IF(AND(I3263&lt;&gt;0,I3263&lt;&gt;""),IF(G3263="","",IF(ISNUMBER(MATCH(SUBSTITUTE(G3263," ",""),SUBSTITUTE('Look Up Values'!$I$2:$I$10," ",""),0)),"","State error")),"")</f>
        <v/>
      </c>
      <c r="R3263" s="260" t="str">
        <f t="shared" si="101"/>
        <v/>
      </c>
    </row>
    <row r="3264" spans="1:18" ht="15.75">
      <c r="A3264" s="250">
        <v>3257</v>
      </c>
      <c r="B3264" s="198"/>
      <c r="C3264" s="25"/>
      <c r="D3264" s="25"/>
      <c r="E3264" s="25"/>
      <c r="F3264" s="25"/>
      <c r="G3264" s="26"/>
      <c r="H3264" s="27"/>
      <c r="I3264" s="28"/>
      <c r="J3264" s="430"/>
      <c r="K3264" s="48"/>
      <c r="L3264" s="457" t="str">
        <f t="shared" si="100"/>
        <v/>
      </c>
      <c r="M3264" s="245" cm="1">
        <f t="array" ref="M3264">SUMPRODUCT(--(N3264:Q3264&lt;&gt;"")) + IF(TRIM(R3264)="",0,LEN(R3264)-LEN(SUBSTITUTE(R3264,",",""))+1)</f>
        <v>0</v>
      </c>
      <c r="N3264" s="242" t="str">
        <f>IF(AND(I3264&lt;&gt;0,I3264&lt;&gt;""),IF(TRIM(SUBSTITUTE(B3264,CHAR(160),""))="","",IF(ISNUMBER(MATCH(TRIM(SUBSTITUTE(B3264,CHAR(160),"")),'Look Up Values'!$B$2:$B$500,0)),"","Origin error")),"")</f>
        <v/>
      </c>
      <c r="O3264" s="242" t="str">
        <f>IF(AND(I3264&lt;&gt;0,I3264&lt;&gt;""),IF(C3264="","",IF(AND(ISNUMBER(--LEFT(C3264,FIND(" ",C3264&amp;" ")-1)),OR(LEN(LEFT(C3264,FIND(" ",C3264&amp;" ")-1))=6,LEN(LEFT(C3264,FIND(" ",C3264&amp;" ")-1))=7),OR(ISNUMBER(MATCH(LEFT(C3264,FIND(" ",C3264&amp;" ")-1),'Look Up Values'!$G$2:$G$1000,0)),ISNUMBER(MATCH(LEFT(C3264,FIND(" ",C3264&amp;" ")-1),'Look Up Values'!$AE$2:$AE$2000,0)))),"","EWC error")),"")</f>
        <v/>
      </c>
      <c r="P3264" s="242" t="str" cm="1">
        <f t="array" ref="P3264">IF(AND(I3264&lt;&gt;0,I3264&lt;&gt;""),IF(D3264="","",IF(ISNUMBER(MATCH(SUBSTITUTE(D3264," ",""),SUBSTITUTE('Look Up Values'!$S$2:$S$120," ",""),0)),"","D&amp;R error")),"")</f>
        <v/>
      </c>
      <c r="Q3264" s="242" t="str" cm="1">
        <f t="array" ref="Q3264">IF(AND(I3264&lt;&gt;0,I3264&lt;&gt;""),IF(G3264="","",IF(ISNUMBER(MATCH(SUBSTITUTE(G3264," ",""),SUBSTITUTE('Look Up Values'!$I$2:$I$10," ",""),0)),"","State error")),"")</f>
        <v/>
      </c>
      <c r="R3264" s="260" t="str">
        <f t="shared" si="101"/>
        <v/>
      </c>
    </row>
    <row r="3265" spans="1:18" ht="15.75">
      <c r="A3265" s="250">
        <v>3258</v>
      </c>
      <c r="B3265" s="198"/>
      <c r="C3265" s="25"/>
      <c r="D3265" s="25"/>
      <c r="E3265" s="25"/>
      <c r="F3265" s="25"/>
      <c r="G3265" s="26"/>
      <c r="H3265" s="27"/>
      <c r="I3265" s="28"/>
      <c r="J3265" s="430"/>
      <c r="K3265" s="48"/>
      <c r="L3265" s="457" t="str">
        <f t="shared" si="100"/>
        <v/>
      </c>
      <c r="M3265" s="245" cm="1">
        <f t="array" ref="M3265">SUMPRODUCT(--(N3265:Q3265&lt;&gt;"")) + IF(TRIM(R3265)="",0,LEN(R3265)-LEN(SUBSTITUTE(R3265,",",""))+1)</f>
        <v>0</v>
      </c>
      <c r="N3265" s="242" t="str">
        <f>IF(AND(I3265&lt;&gt;0,I3265&lt;&gt;""),IF(TRIM(SUBSTITUTE(B3265,CHAR(160),""))="","",IF(ISNUMBER(MATCH(TRIM(SUBSTITUTE(B3265,CHAR(160),"")),'Look Up Values'!$B$2:$B$500,0)),"","Origin error")),"")</f>
        <v/>
      </c>
      <c r="O3265" s="242" t="str">
        <f>IF(AND(I3265&lt;&gt;0,I3265&lt;&gt;""),IF(C3265="","",IF(AND(ISNUMBER(--LEFT(C3265,FIND(" ",C3265&amp;" ")-1)),OR(LEN(LEFT(C3265,FIND(" ",C3265&amp;" ")-1))=6,LEN(LEFT(C3265,FIND(" ",C3265&amp;" ")-1))=7),OR(ISNUMBER(MATCH(LEFT(C3265,FIND(" ",C3265&amp;" ")-1),'Look Up Values'!$G$2:$G$1000,0)),ISNUMBER(MATCH(LEFT(C3265,FIND(" ",C3265&amp;" ")-1),'Look Up Values'!$AE$2:$AE$2000,0)))),"","EWC error")),"")</f>
        <v/>
      </c>
      <c r="P3265" s="242" t="str" cm="1">
        <f t="array" ref="P3265">IF(AND(I3265&lt;&gt;0,I3265&lt;&gt;""),IF(D3265="","",IF(ISNUMBER(MATCH(SUBSTITUTE(D3265," ",""),SUBSTITUTE('Look Up Values'!$S$2:$S$120," ",""),0)),"","D&amp;R error")),"")</f>
        <v/>
      </c>
      <c r="Q3265" s="242" t="str" cm="1">
        <f t="array" ref="Q3265">IF(AND(I3265&lt;&gt;0,I3265&lt;&gt;""),IF(G3265="","",IF(ISNUMBER(MATCH(SUBSTITUTE(G3265," ",""),SUBSTITUTE('Look Up Values'!$I$2:$I$10," ",""),0)),"","State error")),"")</f>
        <v/>
      </c>
      <c r="R3265" s="260" t="str">
        <f t="shared" si="101"/>
        <v/>
      </c>
    </row>
    <row r="3266" spans="1:18" ht="15.75">
      <c r="A3266" s="250">
        <v>3259</v>
      </c>
      <c r="B3266" s="198"/>
      <c r="C3266" s="25"/>
      <c r="D3266" s="25"/>
      <c r="E3266" s="25"/>
      <c r="F3266" s="25"/>
      <c r="G3266" s="26"/>
      <c r="H3266" s="27"/>
      <c r="I3266" s="28"/>
      <c r="J3266" s="430"/>
      <c r="K3266" s="48"/>
      <c r="L3266" s="457" t="str">
        <f t="shared" si="100"/>
        <v/>
      </c>
      <c r="M3266" s="245" cm="1">
        <f t="array" ref="M3266">SUMPRODUCT(--(N3266:Q3266&lt;&gt;"")) + IF(TRIM(R3266)="",0,LEN(R3266)-LEN(SUBSTITUTE(R3266,",",""))+1)</f>
        <v>0</v>
      </c>
      <c r="N3266" s="242" t="str">
        <f>IF(AND(I3266&lt;&gt;0,I3266&lt;&gt;""),IF(TRIM(SUBSTITUTE(B3266,CHAR(160),""))="","",IF(ISNUMBER(MATCH(TRIM(SUBSTITUTE(B3266,CHAR(160),"")),'Look Up Values'!$B$2:$B$500,0)),"","Origin error")),"")</f>
        <v/>
      </c>
      <c r="O3266" s="242" t="str">
        <f>IF(AND(I3266&lt;&gt;0,I3266&lt;&gt;""),IF(C3266="","",IF(AND(ISNUMBER(--LEFT(C3266,FIND(" ",C3266&amp;" ")-1)),OR(LEN(LEFT(C3266,FIND(" ",C3266&amp;" ")-1))=6,LEN(LEFT(C3266,FIND(" ",C3266&amp;" ")-1))=7),OR(ISNUMBER(MATCH(LEFT(C3266,FIND(" ",C3266&amp;" ")-1),'Look Up Values'!$G$2:$G$1000,0)),ISNUMBER(MATCH(LEFT(C3266,FIND(" ",C3266&amp;" ")-1),'Look Up Values'!$AE$2:$AE$2000,0)))),"","EWC error")),"")</f>
        <v/>
      </c>
      <c r="P3266" s="242" t="str" cm="1">
        <f t="array" ref="P3266">IF(AND(I3266&lt;&gt;0,I3266&lt;&gt;""),IF(D3266="","",IF(ISNUMBER(MATCH(SUBSTITUTE(D3266," ",""),SUBSTITUTE('Look Up Values'!$S$2:$S$120," ",""),0)),"","D&amp;R error")),"")</f>
        <v/>
      </c>
      <c r="Q3266" s="242" t="str" cm="1">
        <f t="array" ref="Q3266">IF(AND(I3266&lt;&gt;0,I3266&lt;&gt;""),IF(G3266="","",IF(ISNUMBER(MATCH(SUBSTITUTE(G3266," ",""),SUBSTITUTE('Look Up Values'!$I$2:$I$10," ",""),0)),"","State error")),"")</f>
        <v/>
      </c>
      <c r="R3266" s="260" t="str">
        <f t="shared" si="101"/>
        <v/>
      </c>
    </row>
    <row r="3267" spans="1:18" ht="15.75">
      <c r="A3267" s="250">
        <v>3260</v>
      </c>
      <c r="B3267" s="198"/>
      <c r="C3267" s="25"/>
      <c r="D3267" s="25"/>
      <c r="E3267" s="25"/>
      <c r="F3267" s="25"/>
      <c r="G3267" s="26"/>
      <c r="H3267" s="27"/>
      <c r="I3267" s="28"/>
      <c r="J3267" s="430"/>
      <c r="K3267" s="48"/>
      <c r="L3267" s="457" t="str">
        <f t="shared" si="100"/>
        <v/>
      </c>
      <c r="M3267" s="245" cm="1">
        <f t="array" ref="M3267">SUMPRODUCT(--(N3267:Q3267&lt;&gt;"")) + IF(TRIM(R3267)="",0,LEN(R3267)-LEN(SUBSTITUTE(R3267,",",""))+1)</f>
        <v>0</v>
      </c>
      <c r="N3267" s="242" t="str">
        <f>IF(AND(I3267&lt;&gt;0,I3267&lt;&gt;""),IF(TRIM(SUBSTITUTE(B3267,CHAR(160),""))="","",IF(ISNUMBER(MATCH(TRIM(SUBSTITUTE(B3267,CHAR(160),"")),'Look Up Values'!$B$2:$B$500,0)),"","Origin error")),"")</f>
        <v/>
      </c>
      <c r="O3267" s="242" t="str">
        <f>IF(AND(I3267&lt;&gt;0,I3267&lt;&gt;""),IF(C3267="","",IF(AND(ISNUMBER(--LEFT(C3267,FIND(" ",C3267&amp;" ")-1)),OR(LEN(LEFT(C3267,FIND(" ",C3267&amp;" ")-1))=6,LEN(LEFT(C3267,FIND(" ",C3267&amp;" ")-1))=7),OR(ISNUMBER(MATCH(LEFT(C3267,FIND(" ",C3267&amp;" ")-1),'Look Up Values'!$G$2:$G$1000,0)),ISNUMBER(MATCH(LEFT(C3267,FIND(" ",C3267&amp;" ")-1),'Look Up Values'!$AE$2:$AE$2000,0)))),"","EWC error")),"")</f>
        <v/>
      </c>
      <c r="P3267" s="242" t="str" cm="1">
        <f t="array" ref="P3267">IF(AND(I3267&lt;&gt;0,I3267&lt;&gt;""),IF(D3267="","",IF(ISNUMBER(MATCH(SUBSTITUTE(D3267," ",""),SUBSTITUTE('Look Up Values'!$S$2:$S$120," ",""),0)),"","D&amp;R error")),"")</f>
        <v/>
      </c>
      <c r="Q3267" s="242" t="str" cm="1">
        <f t="array" ref="Q3267">IF(AND(I3267&lt;&gt;0,I3267&lt;&gt;""),IF(G3267="","",IF(ISNUMBER(MATCH(SUBSTITUTE(G3267," ",""),SUBSTITUTE('Look Up Values'!$I$2:$I$10," ",""),0)),"","State error")),"")</f>
        <v/>
      </c>
      <c r="R3267" s="260" t="str">
        <f t="shared" si="101"/>
        <v/>
      </c>
    </row>
    <row r="3268" spans="1:18" ht="15.75">
      <c r="A3268" s="250">
        <v>3261</v>
      </c>
      <c r="B3268" s="198"/>
      <c r="C3268" s="25"/>
      <c r="D3268" s="25"/>
      <c r="E3268" s="25"/>
      <c r="F3268" s="25"/>
      <c r="G3268" s="26"/>
      <c r="H3268" s="27"/>
      <c r="I3268" s="28"/>
      <c r="J3268" s="430"/>
      <c r="K3268" s="48"/>
      <c r="L3268" s="457" t="str">
        <f t="shared" si="100"/>
        <v/>
      </c>
      <c r="M3268" s="245" cm="1">
        <f t="array" ref="M3268">SUMPRODUCT(--(N3268:Q3268&lt;&gt;"")) + IF(TRIM(R3268)="",0,LEN(R3268)-LEN(SUBSTITUTE(R3268,",",""))+1)</f>
        <v>0</v>
      </c>
      <c r="N3268" s="242" t="str">
        <f>IF(AND(I3268&lt;&gt;0,I3268&lt;&gt;""),IF(TRIM(SUBSTITUTE(B3268,CHAR(160),""))="","",IF(ISNUMBER(MATCH(TRIM(SUBSTITUTE(B3268,CHAR(160),"")),'Look Up Values'!$B$2:$B$500,0)),"","Origin error")),"")</f>
        <v/>
      </c>
      <c r="O3268" s="242" t="str">
        <f>IF(AND(I3268&lt;&gt;0,I3268&lt;&gt;""),IF(C3268="","",IF(AND(ISNUMBER(--LEFT(C3268,FIND(" ",C3268&amp;" ")-1)),OR(LEN(LEFT(C3268,FIND(" ",C3268&amp;" ")-1))=6,LEN(LEFT(C3268,FIND(" ",C3268&amp;" ")-1))=7),OR(ISNUMBER(MATCH(LEFT(C3268,FIND(" ",C3268&amp;" ")-1),'Look Up Values'!$G$2:$G$1000,0)),ISNUMBER(MATCH(LEFT(C3268,FIND(" ",C3268&amp;" ")-1),'Look Up Values'!$AE$2:$AE$2000,0)))),"","EWC error")),"")</f>
        <v/>
      </c>
      <c r="P3268" s="242" t="str" cm="1">
        <f t="array" ref="P3268">IF(AND(I3268&lt;&gt;0,I3268&lt;&gt;""),IF(D3268="","",IF(ISNUMBER(MATCH(SUBSTITUTE(D3268," ",""),SUBSTITUTE('Look Up Values'!$S$2:$S$120," ",""),0)),"","D&amp;R error")),"")</f>
        <v/>
      </c>
      <c r="Q3268" s="242" t="str" cm="1">
        <f t="array" ref="Q3268">IF(AND(I3268&lt;&gt;0,I3268&lt;&gt;""),IF(G3268="","",IF(ISNUMBER(MATCH(SUBSTITUTE(G3268," ",""),SUBSTITUTE('Look Up Values'!$I$2:$I$10," ",""),0)),"","State error")),"")</f>
        <v/>
      </c>
      <c r="R3268" s="260" t="str">
        <f t="shared" si="101"/>
        <v/>
      </c>
    </row>
    <row r="3269" spans="1:18" ht="15.75">
      <c r="A3269" s="250">
        <v>3262</v>
      </c>
      <c r="B3269" s="198"/>
      <c r="C3269" s="25"/>
      <c r="D3269" s="25"/>
      <c r="E3269" s="25"/>
      <c r="F3269" s="25"/>
      <c r="G3269" s="26"/>
      <c r="H3269" s="27"/>
      <c r="I3269" s="28"/>
      <c r="J3269" s="430"/>
      <c r="K3269" s="48"/>
      <c r="L3269" s="457" t="str">
        <f t="shared" si="100"/>
        <v/>
      </c>
      <c r="M3269" s="245" cm="1">
        <f t="array" ref="M3269">SUMPRODUCT(--(N3269:Q3269&lt;&gt;"")) + IF(TRIM(R3269)="",0,LEN(R3269)-LEN(SUBSTITUTE(R3269,",",""))+1)</f>
        <v>0</v>
      </c>
      <c r="N3269" s="242" t="str">
        <f>IF(AND(I3269&lt;&gt;0,I3269&lt;&gt;""),IF(TRIM(SUBSTITUTE(B3269,CHAR(160),""))="","",IF(ISNUMBER(MATCH(TRIM(SUBSTITUTE(B3269,CHAR(160),"")),'Look Up Values'!$B$2:$B$500,0)),"","Origin error")),"")</f>
        <v/>
      </c>
      <c r="O3269" s="242" t="str">
        <f>IF(AND(I3269&lt;&gt;0,I3269&lt;&gt;""),IF(C3269="","",IF(AND(ISNUMBER(--LEFT(C3269,FIND(" ",C3269&amp;" ")-1)),OR(LEN(LEFT(C3269,FIND(" ",C3269&amp;" ")-1))=6,LEN(LEFT(C3269,FIND(" ",C3269&amp;" ")-1))=7),OR(ISNUMBER(MATCH(LEFT(C3269,FIND(" ",C3269&amp;" ")-1),'Look Up Values'!$G$2:$G$1000,0)),ISNUMBER(MATCH(LEFT(C3269,FIND(" ",C3269&amp;" ")-1),'Look Up Values'!$AE$2:$AE$2000,0)))),"","EWC error")),"")</f>
        <v/>
      </c>
      <c r="P3269" s="242" t="str" cm="1">
        <f t="array" ref="P3269">IF(AND(I3269&lt;&gt;0,I3269&lt;&gt;""),IF(D3269="","",IF(ISNUMBER(MATCH(SUBSTITUTE(D3269," ",""),SUBSTITUTE('Look Up Values'!$S$2:$S$120," ",""),0)),"","D&amp;R error")),"")</f>
        <v/>
      </c>
      <c r="Q3269" s="242" t="str" cm="1">
        <f t="array" ref="Q3269">IF(AND(I3269&lt;&gt;0,I3269&lt;&gt;""),IF(G3269="","",IF(ISNUMBER(MATCH(SUBSTITUTE(G3269," ",""),SUBSTITUTE('Look Up Values'!$I$2:$I$10," ",""),0)),"","State error")),"")</f>
        <v/>
      </c>
      <c r="R3269" s="260" t="str">
        <f t="shared" si="101"/>
        <v/>
      </c>
    </row>
    <row r="3270" spans="1:18" ht="15.75">
      <c r="A3270" s="250">
        <v>3263</v>
      </c>
      <c r="B3270" s="198"/>
      <c r="C3270" s="25"/>
      <c r="D3270" s="25"/>
      <c r="E3270" s="25"/>
      <c r="F3270" s="25"/>
      <c r="G3270" s="26"/>
      <c r="H3270" s="27"/>
      <c r="I3270" s="28"/>
      <c r="J3270" s="430"/>
      <c r="K3270" s="48"/>
      <c r="L3270" s="457" t="str">
        <f t="shared" si="100"/>
        <v/>
      </c>
      <c r="M3270" s="245" cm="1">
        <f t="array" ref="M3270">SUMPRODUCT(--(N3270:Q3270&lt;&gt;"")) + IF(TRIM(R3270)="",0,LEN(R3270)-LEN(SUBSTITUTE(R3270,",",""))+1)</f>
        <v>0</v>
      </c>
      <c r="N3270" s="242" t="str">
        <f>IF(AND(I3270&lt;&gt;0,I3270&lt;&gt;""),IF(TRIM(SUBSTITUTE(B3270,CHAR(160),""))="","",IF(ISNUMBER(MATCH(TRIM(SUBSTITUTE(B3270,CHAR(160),"")),'Look Up Values'!$B$2:$B$500,0)),"","Origin error")),"")</f>
        <v/>
      </c>
      <c r="O3270" s="242" t="str">
        <f>IF(AND(I3270&lt;&gt;0,I3270&lt;&gt;""),IF(C3270="","",IF(AND(ISNUMBER(--LEFT(C3270,FIND(" ",C3270&amp;" ")-1)),OR(LEN(LEFT(C3270,FIND(" ",C3270&amp;" ")-1))=6,LEN(LEFT(C3270,FIND(" ",C3270&amp;" ")-1))=7),OR(ISNUMBER(MATCH(LEFT(C3270,FIND(" ",C3270&amp;" ")-1),'Look Up Values'!$G$2:$G$1000,0)),ISNUMBER(MATCH(LEFT(C3270,FIND(" ",C3270&amp;" ")-1),'Look Up Values'!$AE$2:$AE$2000,0)))),"","EWC error")),"")</f>
        <v/>
      </c>
      <c r="P3270" s="242" t="str" cm="1">
        <f t="array" ref="P3270">IF(AND(I3270&lt;&gt;0,I3270&lt;&gt;""),IF(D3270="","",IF(ISNUMBER(MATCH(SUBSTITUTE(D3270," ",""),SUBSTITUTE('Look Up Values'!$S$2:$S$120," ",""),0)),"","D&amp;R error")),"")</f>
        <v/>
      </c>
      <c r="Q3270" s="242" t="str" cm="1">
        <f t="array" ref="Q3270">IF(AND(I3270&lt;&gt;0,I3270&lt;&gt;""),IF(G3270="","",IF(ISNUMBER(MATCH(SUBSTITUTE(G3270," ",""),SUBSTITUTE('Look Up Values'!$I$2:$I$10," ",""),0)),"","State error")),"")</f>
        <v/>
      </c>
      <c r="R3270" s="260" t="str">
        <f t="shared" si="101"/>
        <v/>
      </c>
    </row>
    <row r="3271" spans="1:18" ht="15.75">
      <c r="A3271" s="250">
        <v>3264</v>
      </c>
      <c r="B3271" s="198"/>
      <c r="C3271" s="25"/>
      <c r="D3271" s="25"/>
      <c r="E3271" s="25"/>
      <c r="F3271" s="25"/>
      <c r="G3271" s="26"/>
      <c r="H3271" s="27"/>
      <c r="I3271" s="28"/>
      <c r="J3271" s="430"/>
      <c r="K3271" s="48"/>
      <c r="L3271" s="457" t="str">
        <f t="shared" si="100"/>
        <v/>
      </c>
      <c r="M3271" s="245" cm="1">
        <f t="array" ref="M3271">SUMPRODUCT(--(N3271:Q3271&lt;&gt;"")) + IF(TRIM(R3271)="",0,LEN(R3271)-LEN(SUBSTITUTE(R3271,",",""))+1)</f>
        <v>0</v>
      </c>
      <c r="N3271" s="242" t="str">
        <f>IF(AND(I3271&lt;&gt;0,I3271&lt;&gt;""),IF(TRIM(SUBSTITUTE(B3271,CHAR(160),""))="","",IF(ISNUMBER(MATCH(TRIM(SUBSTITUTE(B3271,CHAR(160),"")),'Look Up Values'!$B$2:$B$500,0)),"","Origin error")),"")</f>
        <v/>
      </c>
      <c r="O3271" s="242" t="str">
        <f>IF(AND(I3271&lt;&gt;0,I3271&lt;&gt;""),IF(C3271="","",IF(AND(ISNUMBER(--LEFT(C3271,FIND(" ",C3271&amp;" ")-1)),OR(LEN(LEFT(C3271,FIND(" ",C3271&amp;" ")-1))=6,LEN(LEFT(C3271,FIND(" ",C3271&amp;" ")-1))=7),OR(ISNUMBER(MATCH(LEFT(C3271,FIND(" ",C3271&amp;" ")-1),'Look Up Values'!$G$2:$G$1000,0)),ISNUMBER(MATCH(LEFT(C3271,FIND(" ",C3271&amp;" ")-1),'Look Up Values'!$AE$2:$AE$2000,0)))),"","EWC error")),"")</f>
        <v/>
      </c>
      <c r="P3271" s="242" t="str" cm="1">
        <f t="array" ref="P3271">IF(AND(I3271&lt;&gt;0,I3271&lt;&gt;""),IF(D3271="","",IF(ISNUMBER(MATCH(SUBSTITUTE(D3271," ",""),SUBSTITUTE('Look Up Values'!$S$2:$S$120," ",""),0)),"","D&amp;R error")),"")</f>
        <v/>
      </c>
      <c r="Q3271" s="242" t="str" cm="1">
        <f t="array" ref="Q3271">IF(AND(I3271&lt;&gt;0,I3271&lt;&gt;""),IF(G3271="","",IF(ISNUMBER(MATCH(SUBSTITUTE(G3271," ",""),SUBSTITUTE('Look Up Values'!$I$2:$I$10," ",""),0)),"","State error")),"")</f>
        <v/>
      </c>
      <c r="R3271" s="260" t="str">
        <f t="shared" si="101"/>
        <v/>
      </c>
    </row>
    <row r="3272" spans="1:18" ht="15.75">
      <c r="A3272" s="250">
        <v>3265</v>
      </c>
      <c r="B3272" s="198"/>
      <c r="C3272" s="25"/>
      <c r="D3272" s="25"/>
      <c r="E3272" s="25"/>
      <c r="F3272" s="25"/>
      <c r="G3272" s="26"/>
      <c r="H3272" s="27"/>
      <c r="I3272" s="28"/>
      <c r="J3272" s="430"/>
      <c r="K3272" s="48"/>
      <c r="L3272" s="457" t="str">
        <f t="shared" ref="L3272:L3335" si="102">IF(IFERROR(--SUBSTITUTE(M3272,CHAR(160),""),0)&gt;0,A3272,"")</f>
        <v/>
      </c>
      <c r="M3272" s="245" cm="1">
        <f t="array" ref="M3272">SUMPRODUCT(--(N3272:Q3272&lt;&gt;"")) + IF(TRIM(R3272)="",0,LEN(R3272)-LEN(SUBSTITUTE(R3272,",",""))+1)</f>
        <v>0</v>
      </c>
      <c r="N3272" s="242" t="str">
        <f>IF(AND(I3272&lt;&gt;0,I3272&lt;&gt;""),IF(TRIM(SUBSTITUTE(B3272,CHAR(160),""))="","",IF(ISNUMBER(MATCH(TRIM(SUBSTITUTE(B3272,CHAR(160),"")),'Look Up Values'!$B$2:$B$500,0)),"","Origin error")),"")</f>
        <v/>
      </c>
      <c r="O3272" s="242" t="str">
        <f>IF(AND(I3272&lt;&gt;0,I3272&lt;&gt;""),IF(C3272="","",IF(AND(ISNUMBER(--LEFT(C3272,FIND(" ",C3272&amp;" ")-1)),OR(LEN(LEFT(C3272,FIND(" ",C3272&amp;" ")-1))=6,LEN(LEFT(C3272,FIND(" ",C3272&amp;" ")-1))=7),OR(ISNUMBER(MATCH(LEFT(C3272,FIND(" ",C3272&amp;" ")-1),'Look Up Values'!$G$2:$G$1000,0)),ISNUMBER(MATCH(LEFT(C3272,FIND(" ",C3272&amp;" ")-1),'Look Up Values'!$AE$2:$AE$2000,0)))),"","EWC error")),"")</f>
        <v/>
      </c>
      <c r="P3272" s="242" t="str" cm="1">
        <f t="array" ref="P3272">IF(AND(I3272&lt;&gt;0,I3272&lt;&gt;""),IF(D3272="","",IF(ISNUMBER(MATCH(SUBSTITUTE(D3272," ",""),SUBSTITUTE('Look Up Values'!$S$2:$S$120," ",""),0)),"","D&amp;R error")),"")</f>
        <v/>
      </c>
      <c r="Q3272" s="242" t="str" cm="1">
        <f t="array" ref="Q3272">IF(AND(I3272&lt;&gt;0,I3272&lt;&gt;""),IF(G3272="","",IF(ISNUMBER(MATCH(SUBSTITUTE(G3272," ",""),SUBSTITUTE('Look Up Values'!$I$2:$I$10," ",""),0)),"","State error")),"")</f>
        <v/>
      </c>
      <c r="R3272" s="260" t="str">
        <f t="shared" si="101"/>
        <v/>
      </c>
    </row>
    <row r="3273" spans="1:18" ht="15.75">
      <c r="A3273" s="250">
        <v>3266</v>
      </c>
      <c r="B3273" s="198"/>
      <c r="C3273" s="25"/>
      <c r="D3273" s="25"/>
      <c r="E3273" s="25"/>
      <c r="F3273" s="25"/>
      <c r="G3273" s="26"/>
      <c r="H3273" s="27"/>
      <c r="I3273" s="28"/>
      <c r="J3273" s="430"/>
      <c r="K3273" s="48"/>
      <c r="L3273" s="457" t="str">
        <f t="shared" si="102"/>
        <v/>
      </c>
      <c r="M3273" s="245" cm="1">
        <f t="array" ref="M3273">SUMPRODUCT(--(N3273:Q3273&lt;&gt;"")) + IF(TRIM(R3273)="",0,LEN(R3273)-LEN(SUBSTITUTE(R3273,",",""))+1)</f>
        <v>0</v>
      </c>
      <c r="N3273" s="242" t="str">
        <f>IF(AND(I3273&lt;&gt;0,I3273&lt;&gt;""),IF(TRIM(SUBSTITUTE(B3273,CHAR(160),""))="","",IF(ISNUMBER(MATCH(TRIM(SUBSTITUTE(B3273,CHAR(160),"")),'Look Up Values'!$B$2:$B$500,0)),"","Origin error")),"")</f>
        <v/>
      </c>
      <c r="O3273" s="242" t="str">
        <f>IF(AND(I3273&lt;&gt;0,I3273&lt;&gt;""),IF(C3273="","",IF(AND(ISNUMBER(--LEFT(C3273,FIND(" ",C3273&amp;" ")-1)),OR(LEN(LEFT(C3273,FIND(" ",C3273&amp;" ")-1))=6,LEN(LEFT(C3273,FIND(" ",C3273&amp;" ")-1))=7),OR(ISNUMBER(MATCH(LEFT(C3273,FIND(" ",C3273&amp;" ")-1),'Look Up Values'!$G$2:$G$1000,0)),ISNUMBER(MATCH(LEFT(C3273,FIND(" ",C3273&amp;" ")-1),'Look Up Values'!$AE$2:$AE$2000,0)))),"","EWC error")),"")</f>
        <v/>
      </c>
      <c r="P3273" s="242" t="str" cm="1">
        <f t="array" ref="P3273">IF(AND(I3273&lt;&gt;0,I3273&lt;&gt;""),IF(D3273="","",IF(ISNUMBER(MATCH(SUBSTITUTE(D3273," ",""),SUBSTITUTE('Look Up Values'!$S$2:$S$120," ",""),0)),"","D&amp;R error")),"")</f>
        <v/>
      </c>
      <c r="Q3273" s="242" t="str" cm="1">
        <f t="array" ref="Q3273">IF(AND(I3273&lt;&gt;0,I3273&lt;&gt;""),IF(G3273="","",IF(ISNUMBER(MATCH(SUBSTITUTE(G3273," ",""),SUBSTITUTE('Look Up Values'!$I$2:$I$10," ",""),0)),"","State error")),"")</f>
        <v/>
      </c>
      <c r="R3273" s="260" t="str">
        <f t="shared" ref="R3273:R3336" si="103">IF(OR(I3273="",I3273=0),"",IF(COUNTA(B3273,C3273,D3273,G3273,I3273)=0,"",IF(COUNTA(B3273,C3273,D3273,G3273,I3273)=5,"",LEFT(IF(TRIM(SUBSTITUTE(B3273,CHAR(160),""))="","Origin, ","")&amp;IF(TRIM(SUBSTITUTE(C3273,CHAR(160),""))="","EWC, ","")&amp;IF(TRIM(SUBSTITUTE(D3273,CHAR(160),""))="","D&amp;R, ","")&amp;IF(TRIM(SUBSTITUTE(G3273,CHAR(160),""))="","State, ",""),LEN(IF(TRIM(SUBSTITUTE(B3273,CHAR(160),""))="","Origin, ","")&amp;IF(TRIM(SUBSTITUTE(C3273,CHAR(160),""))="","EWC, ","")&amp;IF(TRIM(SUBSTITUTE(D3273,CHAR(160),""))="","D&amp;R, ","")&amp;IF(TRIM(SUBSTITUTE(G3273,CHAR(160),""))="","State, ",""))-2))))</f>
        <v/>
      </c>
    </row>
    <row r="3274" spans="1:18" ht="15.75">
      <c r="A3274" s="250">
        <v>3267</v>
      </c>
      <c r="B3274" s="198"/>
      <c r="C3274" s="25"/>
      <c r="D3274" s="25"/>
      <c r="E3274" s="25"/>
      <c r="F3274" s="25"/>
      <c r="G3274" s="26"/>
      <c r="H3274" s="27"/>
      <c r="I3274" s="28"/>
      <c r="J3274" s="430"/>
      <c r="K3274" s="48"/>
      <c r="L3274" s="457" t="str">
        <f t="shared" si="102"/>
        <v/>
      </c>
      <c r="M3274" s="245" cm="1">
        <f t="array" ref="M3274">SUMPRODUCT(--(N3274:Q3274&lt;&gt;"")) + IF(TRIM(R3274)="",0,LEN(R3274)-LEN(SUBSTITUTE(R3274,",",""))+1)</f>
        <v>0</v>
      </c>
      <c r="N3274" s="242" t="str">
        <f>IF(AND(I3274&lt;&gt;0,I3274&lt;&gt;""),IF(TRIM(SUBSTITUTE(B3274,CHAR(160),""))="","",IF(ISNUMBER(MATCH(TRIM(SUBSTITUTE(B3274,CHAR(160),"")),'Look Up Values'!$B$2:$B$500,0)),"","Origin error")),"")</f>
        <v/>
      </c>
      <c r="O3274" s="242" t="str">
        <f>IF(AND(I3274&lt;&gt;0,I3274&lt;&gt;""),IF(C3274="","",IF(AND(ISNUMBER(--LEFT(C3274,FIND(" ",C3274&amp;" ")-1)),OR(LEN(LEFT(C3274,FIND(" ",C3274&amp;" ")-1))=6,LEN(LEFT(C3274,FIND(" ",C3274&amp;" ")-1))=7),OR(ISNUMBER(MATCH(LEFT(C3274,FIND(" ",C3274&amp;" ")-1),'Look Up Values'!$G$2:$G$1000,0)),ISNUMBER(MATCH(LEFT(C3274,FIND(" ",C3274&amp;" ")-1),'Look Up Values'!$AE$2:$AE$2000,0)))),"","EWC error")),"")</f>
        <v/>
      </c>
      <c r="P3274" s="242" t="str" cm="1">
        <f t="array" ref="P3274">IF(AND(I3274&lt;&gt;0,I3274&lt;&gt;""),IF(D3274="","",IF(ISNUMBER(MATCH(SUBSTITUTE(D3274," ",""),SUBSTITUTE('Look Up Values'!$S$2:$S$120," ",""),0)),"","D&amp;R error")),"")</f>
        <v/>
      </c>
      <c r="Q3274" s="242" t="str" cm="1">
        <f t="array" ref="Q3274">IF(AND(I3274&lt;&gt;0,I3274&lt;&gt;""),IF(G3274="","",IF(ISNUMBER(MATCH(SUBSTITUTE(G3274," ",""),SUBSTITUTE('Look Up Values'!$I$2:$I$10," ",""),0)),"","State error")),"")</f>
        <v/>
      </c>
      <c r="R3274" s="260" t="str">
        <f t="shared" si="103"/>
        <v/>
      </c>
    </row>
    <row r="3275" spans="1:18" ht="15.75">
      <c r="A3275" s="250">
        <v>3268</v>
      </c>
      <c r="B3275" s="198"/>
      <c r="C3275" s="25"/>
      <c r="D3275" s="25"/>
      <c r="E3275" s="25"/>
      <c r="F3275" s="25"/>
      <c r="G3275" s="26"/>
      <c r="H3275" s="27"/>
      <c r="I3275" s="28"/>
      <c r="J3275" s="430"/>
      <c r="K3275" s="48"/>
      <c r="L3275" s="457" t="str">
        <f t="shared" si="102"/>
        <v/>
      </c>
      <c r="M3275" s="245" cm="1">
        <f t="array" ref="M3275">SUMPRODUCT(--(N3275:Q3275&lt;&gt;"")) + IF(TRIM(R3275)="",0,LEN(R3275)-LEN(SUBSTITUTE(R3275,",",""))+1)</f>
        <v>0</v>
      </c>
      <c r="N3275" s="242" t="str">
        <f>IF(AND(I3275&lt;&gt;0,I3275&lt;&gt;""),IF(TRIM(SUBSTITUTE(B3275,CHAR(160),""))="","",IF(ISNUMBER(MATCH(TRIM(SUBSTITUTE(B3275,CHAR(160),"")),'Look Up Values'!$B$2:$B$500,0)),"","Origin error")),"")</f>
        <v/>
      </c>
      <c r="O3275" s="242" t="str">
        <f>IF(AND(I3275&lt;&gt;0,I3275&lt;&gt;""),IF(C3275="","",IF(AND(ISNUMBER(--LEFT(C3275,FIND(" ",C3275&amp;" ")-1)),OR(LEN(LEFT(C3275,FIND(" ",C3275&amp;" ")-1))=6,LEN(LEFT(C3275,FIND(" ",C3275&amp;" ")-1))=7),OR(ISNUMBER(MATCH(LEFT(C3275,FIND(" ",C3275&amp;" ")-1),'Look Up Values'!$G$2:$G$1000,0)),ISNUMBER(MATCH(LEFT(C3275,FIND(" ",C3275&amp;" ")-1),'Look Up Values'!$AE$2:$AE$2000,0)))),"","EWC error")),"")</f>
        <v/>
      </c>
      <c r="P3275" s="242" t="str" cm="1">
        <f t="array" ref="P3275">IF(AND(I3275&lt;&gt;0,I3275&lt;&gt;""),IF(D3275="","",IF(ISNUMBER(MATCH(SUBSTITUTE(D3275," ",""),SUBSTITUTE('Look Up Values'!$S$2:$S$120," ",""),0)),"","D&amp;R error")),"")</f>
        <v/>
      </c>
      <c r="Q3275" s="242" t="str" cm="1">
        <f t="array" ref="Q3275">IF(AND(I3275&lt;&gt;0,I3275&lt;&gt;""),IF(G3275="","",IF(ISNUMBER(MATCH(SUBSTITUTE(G3275," ",""),SUBSTITUTE('Look Up Values'!$I$2:$I$10," ",""),0)),"","State error")),"")</f>
        <v/>
      </c>
      <c r="R3275" s="260" t="str">
        <f t="shared" si="103"/>
        <v/>
      </c>
    </row>
    <row r="3276" spans="1:18" ht="15.75">
      <c r="A3276" s="250">
        <v>3269</v>
      </c>
      <c r="B3276" s="198"/>
      <c r="C3276" s="25"/>
      <c r="D3276" s="25"/>
      <c r="E3276" s="25"/>
      <c r="F3276" s="25"/>
      <c r="G3276" s="26"/>
      <c r="H3276" s="27"/>
      <c r="I3276" s="28"/>
      <c r="J3276" s="430"/>
      <c r="K3276" s="48"/>
      <c r="L3276" s="457" t="str">
        <f t="shared" si="102"/>
        <v/>
      </c>
      <c r="M3276" s="245" cm="1">
        <f t="array" ref="M3276">SUMPRODUCT(--(N3276:Q3276&lt;&gt;"")) + IF(TRIM(R3276)="",0,LEN(R3276)-LEN(SUBSTITUTE(R3276,",",""))+1)</f>
        <v>0</v>
      </c>
      <c r="N3276" s="242" t="str">
        <f>IF(AND(I3276&lt;&gt;0,I3276&lt;&gt;""),IF(TRIM(SUBSTITUTE(B3276,CHAR(160),""))="","",IF(ISNUMBER(MATCH(TRIM(SUBSTITUTE(B3276,CHAR(160),"")),'Look Up Values'!$B$2:$B$500,0)),"","Origin error")),"")</f>
        <v/>
      </c>
      <c r="O3276" s="242" t="str">
        <f>IF(AND(I3276&lt;&gt;0,I3276&lt;&gt;""),IF(C3276="","",IF(AND(ISNUMBER(--LEFT(C3276,FIND(" ",C3276&amp;" ")-1)),OR(LEN(LEFT(C3276,FIND(" ",C3276&amp;" ")-1))=6,LEN(LEFT(C3276,FIND(" ",C3276&amp;" ")-1))=7),OR(ISNUMBER(MATCH(LEFT(C3276,FIND(" ",C3276&amp;" ")-1),'Look Up Values'!$G$2:$G$1000,0)),ISNUMBER(MATCH(LEFT(C3276,FIND(" ",C3276&amp;" ")-1),'Look Up Values'!$AE$2:$AE$2000,0)))),"","EWC error")),"")</f>
        <v/>
      </c>
      <c r="P3276" s="242" t="str" cm="1">
        <f t="array" ref="P3276">IF(AND(I3276&lt;&gt;0,I3276&lt;&gt;""),IF(D3276="","",IF(ISNUMBER(MATCH(SUBSTITUTE(D3276," ",""),SUBSTITUTE('Look Up Values'!$S$2:$S$120," ",""),0)),"","D&amp;R error")),"")</f>
        <v/>
      </c>
      <c r="Q3276" s="242" t="str" cm="1">
        <f t="array" ref="Q3276">IF(AND(I3276&lt;&gt;0,I3276&lt;&gt;""),IF(G3276="","",IF(ISNUMBER(MATCH(SUBSTITUTE(G3276," ",""),SUBSTITUTE('Look Up Values'!$I$2:$I$10," ",""),0)),"","State error")),"")</f>
        <v/>
      </c>
      <c r="R3276" s="260" t="str">
        <f t="shared" si="103"/>
        <v/>
      </c>
    </row>
    <row r="3277" spans="1:18" ht="15.75">
      <c r="A3277" s="250">
        <v>3270</v>
      </c>
      <c r="B3277" s="198"/>
      <c r="C3277" s="25"/>
      <c r="D3277" s="25"/>
      <c r="E3277" s="25"/>
      <c r="F3277" s="25"/>
      <c r="G3277" s="26"/>
      <c r="H3277" s="27"/>
      <c r="I3277" s="28"/>
      <c r="J3277" s="430"/>
      <c r="K3277" s="48"/>
      <c r="L3277" s="457" t="str">
        <f t="shared" si="102"/>
        <v/>
      </c>
      <c r="M3277" s="245" cm="1">
        <f t="array" ref="M3277">SUMPRODUCT(--(N3277:Q3277&lt;&gt;"")) + IF(TRIM(R3277)="",0,LEN(R3277)-LEN(SUBSTITUTE(R3277,",",""))+1)</f>
        <v>0</v>
      </c>
      <c r="N3277" s="242" t="str">
        <f>IF(AND(I3277&lt;&gt;0,I3277&lt;&gt;""),IF(TRIM(SUBSTITUTE(B3277,CHAR(160),""))="","",IF(ISNUMBER(MATCH(TRIM(SUBSTITUTE(B3277,CHAR(160),"")),'Look Up Values'!$B$2:$B$500,0)),"","Origin error")),"")</f>
        <v/>
      </c>
      <c r="O3277" s="242" t="str">
        <f>IF(AND(I3277&lt;&gt;0,I3277&lt;&gt;""),IF(C3277="","",IF(AND(ISNUMBER(--LEFT(C3277,FIND(" ",C3277&amp;" ")-1)),OR(LEN(LEFT(C3277,FIND(" ",C3277&amp;" ")-1))=6,LEN(LEFT(C3277,FIND(" ",C3277&amp;" ")-1))=7),OR(ISNUMBER(MATCH(LEFT(C3277,FIND(" ",C3277&amp;" ")-1),'Look Up Values'!$G$2:$G$1000,0)),ISNUMBER(MATCH(LEFT(C3277,FIND(" ",C3277&amp;" ")-1),'Look Up Values'!$AE$2:$AE$2000,0)))),"","EWC error")),"")</f>
        <v/>
      </c>
      <c r="P3277" s="242" t="str" cm="1">
        <f t="array" ref="P3277">IF(AND(I3277&lt;&gt;0,I3277&lt;&gt;""),IF(D3277="","",IF(ISNUMBER(MATCH(SUBSTITUTE(D3277," ",""),SUBSTITUTE('Look Up Values'!$S$2:$S$120," ",""),0)),"","D&amp;R error")),"")</f>
        <v/>
      </c>
      <c r="Q3277" s="242" t="str" cm="1">
        <f t="array" ref="Q3277">IF(AND(I3277&lt;&gt;0,I3277&lt;&gt;""),IF(G3277="","",IF(ISNUMBER(MATCH(SUBSTITUTE(G3277," ",""),SUBSTITUTE('Look Up Values'!$I$2:$I$10," ",""),0)),"","State error")),"")</f>
        <v/>
      </c>
      <c r="R3277" s="260" t="str">
        <f t="shared" si="103"/>
        <v/>
      </c>
    </row>
    <row r="3278" spans="1:18" ht="15.75">
      <c r="A3278" s="250">
        <v>3271</v>
      </c>
      <c r="B3278" s="198"/>
      <c r="C3278" s="25"/>
      <c r="D3278" s="25"/>
      <c r="E3278" s="25"/>
      <c r="F3278" s="25"/>
      <c r="G3278" s="26"/>
      <c r="H3278" s="27"/>
      <c r="I3278" s="28"/>
      <c r="J3278" s="430"/>
      <c r="K3278" s="48"/>
      <c r="L3278" s="457" t="str">
        <f t="shared" si="102"/>
        <v/>
      </c>
      <c r="M3278" s="245" cm="1">
        <f t="array" ref="M3278">SUMPRODUCT(--(N3278:Q3278&lt;&gt;"")) + IF(TRIM(R3278)="",0,LEN(R3278)-LEN(SUBSTITUTE(R3278,",",""))+1)</f>
        <v>0</v>
      </c>
      <c r="N3278" s="242" t="str">
        <f>IF(AND(I3278&lt;&gt;0,I3278&lt;&gt;""),IF(TRIM(SUBSTITUTE(B3278,CHAR(160),""))="","",IF(ISNUMBER(MATCH(TRIM(SUBSTITUTE(B3278,CHAR(160),"")),'Look Up Values'!$B$2:$B$500,0)),"","Origin error")),"")</f>
        <v/>
      </c>
      <c r="O3278" s="242" t="str">
        <f>IF(AND(I3278&lt;&gt;0,I3278&lt;&gt;""),IF(C3278="","",IF(AND(ISNUMBER(--LEFT(C3278,FIND(" ",C3278&amp;" ")-1)),OR(LEN(LEFT(C3278,FIND(" ",C3278&amp;" ")-1))=6,LEN(LEFT(C3278,FIND(" ",C3278&amp;" ")-1))=7),OR(ISNUMBER(MATCH(LEFT(C3278,FIND(" ",C3278&amp;" ")-1),'Look Up Values'!$G$2:$G$1000,0)),ISNUMBER(MATCH(LEFT(C3278,FIND(" ",C3278&amp;" ")-1),'Look Up Values'!$AE$2:$AE$2000,0)))),"","EWC error")),"")</f>
        <v/>
      </c>
      <c r="P3278" s="242" t="str" cm="1">
        <f t="array" ref="P3278">IF(AND(I3278&lt;&gt;0,I3278&lt;&gt;""),IF(D3278="","",IF(ISNUMBER(MATCH(SUBSTITUTE(D3278," ",""),SUBSTITUTE('Look Up Values'!$S$2:$S$120," ",""),0)),"","D&amp;R error")),"")</f>
        <v/>
      </c>
      <c r="Q3278" s="242" t="str" cm="1">
        <f t="array" ref="Q3278">IF(AND(I3278&lt;&gt;0,I3278&lt;&gt;""),IF(G3278="","",IF(ISNUMBER(MATCH(SUBSTITUTE(G3278," ",""),SUBSTITUTE('Look Up Values'!$I$2:$I$10," ",""),0)),"","State error")),"")</f>
        <v/>
      </c>
      <c r="R3278" s="260" t="str">
        <f t="shared" si="103"/>
        <v/>
      </c>
    </row>
    <row r="3279" spans="1:18" ht="15.75">
      <c r="A3279" s="250">
        <v>3272</v>
      </c>
      <c r="B3279" s="198"/>
      <c r="C3279" s="25"/>
      <c r="D3279" s="25"/>
      <c r="E3279" s="25"/>
      <c r="F3279" s="25"/>
      <c r="G3279" s="26"/>
      <c r="H3279" s="27"/>
      <c r="I3279" s="28"/>
      <c r="J3279" s="430"/>
      <c r="K3279" s="48"/>
      <c r="L3279" s="457" t="str">
        <f t="shared" si="102"/>
        <v/>
      </c>
      <c r="M3279" s="245" cm="1">
        <f t="array" ref="M3279">SUMPRODUCT(--(N3279:Q3279&lt;&gt;"")) + IF(TRIM(R3279)="",0,LEN(R3279)-LEN(SUBSTITUTE(R3279,",",""))+1)</f>
        <v>0</v>
      </c>
      <c r="N3279" s="242" t="str">
        <f>IF(AND(I3279&lt;&gt;0,I3279&lt;&gt;""),IF(TRIM(SUBSTITUTE(B3279,CHAR(160),""))="","",IF(ISNUMBER(MATCH(TRIM(SUBSTITUTE(B3279,CHAR(160),"")),'Look Up Values'!$B$2:$B$500,0)),"","Origin error")),"")</f>
        <v/>
      </c>
      <c r="O3279" s="242" t="str">
        <f>IF(AND(I3279&lt;&gt;0,I3279&lt;&gt;""),IF(C3279="","",IF(AND(ISNUMBER(--LEFT(C3279,FIND(" ",C3279&amp;" ")-1)),OR(LEN(LEFT(C3279,FIND(" ",C3279&amp;" ")-1))=6,LEN(LEFT(C3279,FIND(" ",C3279&amp;" ")-1))=7),OR(ISNUMBER(MATCH(LEFT(C3279,FIND(" ",C3279&amp;" ")-1),'Look Up Values'!$G$2:$G$1000,0)),ISNUMBER(MATCH(LEFT(C3279,FIND(" ",C3279&amp;" ")-1),'Look Up Values'!$AE$2:$AE$2000,0)))),"","EWC error")),"")</f>
        <v/>
      </c>
      <c r="P3279" s="242" t="str" cm="1">
        <f t="array" ref="P3279">IF(AND(I3279&lt;&gt;0,I3279&lt;&gt;""),IF(D3279="","",IF(ISNUMBER(MATCH(SUBSTITUTE(D3279," ",""),SUBSTITUTE('Look Up Values'!$S$2:$S$120," ",""),0)),"","D&amp;R error")),"")</f>
        <v/>
      </c>
      <c r="Q3279" s="242" t="str" cm="1">
        <f t="array" ref="Q3279">IF(AND(I3279&lt;&gt;0,I3279&lt;&gt;""),IF(G3279="","",IF(ISNUMBER(MATCH(SUBSTITUTE(G3279," ",""),SUBSTITUTE('Look Up Values'!$I$2:$I$10," ",""),0)),"","State error")),"")</f>
        <v/>
      </c>
      <c r="R3279" s="260" t="str">
        <f t="shared" si="103"/>
        <v/>
      </c>
    </row>
    <row r="3280" spans="1:18" ht="15.75">
      <c r="A3280" s="250">
        <v>3273</v>
      </c>
      <c r="B3280" s="198"/>
      <c r="C3280" s="25"/>
      <c r="D3280" s="25"/>
      <c r="E3280" s="25"/>
      <c r="F3280" s="25"/>
      <c r="G3280" s="26"/>
      <c r="H3280" s="27"/>
      <c r="I3280" s="28"/>
      <c r="J3280" s="430"/>
      <c r="K3280" s="48"/>
      <c r="L3280" s="457" t="str">
        <f t="shared" si="102"/>
        <v/>
      </c>
      <c r="M3280" s="245" cm="1">
        <f t="array" ref="M3280">SUMPRODUCT(--(N3280:Q3280&lt;&gt;"")) + IF(TRIM(R3280)="",0,LEN(R3280)-LEN(SUBSTITUTE(R3280,",",""))+1)</f>
        <v>0</v>
      </c>
      <c r="N3280" s="242" t="str">
        <f>IF(AND(I3280&lt;&gt;0,I3280&lt;&gt;""),IF(TRIM(SUBSTITUTE(B3280,CHAR(160),""))="","",IF(ISNUMBER(MATCH(TRIM(SUBSTITUTE(B3280,CHAR(160),"")),'Look Up Values'!$B$2:$B$500,0)),"","Origin error")),"")</f>
        <v/>
      </c>
      <c r="O3280" s="242" t="str">
        <f>IF(AND(I3280&lt;&gt;0,I3280&lt;&gt;""),IF(C3280="","",IF(AND(ISNUMBER(--LEFT(C3280,FIND(" ",C3280&amp;" ")-1)),OR(LEN(LEFT(C3280,FIND(" ",C3280&amp;" ")-1))=6,LEN(LEFT(C3280,FIND(" ",C3280&amp;" ")-1))=7),OR(ISNUMBER(MATCH(LEFT(C3280,FIND(" ",C3280&amp;" ")-1),'Look Up Values'!$G$2:$G$1000,0)),ISNUMBER(MATCH(LEFT(C3280,FIND(" ",C3280&amp;" ")-1),'Look Up Values'!$AE$2:$AE$2000,0)))),"","EWC error")),"")</f>
        <v/>
      </c>
      <c r="P3280" s="242" t="str" cm="1">
        <f t="array" ref="P3280">IF(AND(I3280&lt;&gt;0,I3280&lt;&gt;""),IF(D3280="","",IF(ISNUMBER(MATCH(SUBSTITUTE(D3280," ",""),SUBSTITUTE('Look Up Values'!$S$2:$S$120," ",""),0)),"","D&amp;R error")),"")</f>
        <v/>
      </c>
      <c r="Q3280" s="242" t="str" cm="1">
        <f t="array" ref="Q3280">IF(AND(I3280&lt;&gt;0,I3280&lt;&gt;""),IF(G3280="","",IF(ISNUMBER(MATCH(SUBSTITUTE(G3280," ",""),SUBSTITUTE('Look Up Values'!$I$2:$I$10," ",""),0)),"","State error")),"")</f>
        <v/>
      </c>
      <c r="R3280" s="260" t="str">
        <f t="shared" si="103"/>
        <v/>
      </c>
    </row>
    <row r="3281" spans="1:18" ht="15.75">
      <c r="A3281" s="250">
        <v>3274</v>
      </c>
      <c r="B3281" s="198"/>
      <c r="C3281" s="25"/>
      <c r="D3281" s="25"/>
      <c r="E3281" s="25"/>
      <c r="F3281" s="25"/>
      <c r="G3281" s="26"/>
      <c r="H3281" s="27"/>
      <c r="I3281" s="28"/>
      <c r="J3281" s="430"/>
      <c r="K3281" s="48"/>
      <c r="L3281" s="457" t="str">
        <f t="shared" si="102"/>
        <v/>
      </c>
      <c r="M3281" s="245" cm="1">
        <f t="array" ref="M3281">SUMPRODUCT(--(N3281:Q3281&lt;&gt;"")) + IF(TRIM(R3281)="",0,LEN(R3281)-LEN(SUBSTITUTE(R3281,",",""))+1)</f>
        <v>0</v>
      </c>
      <c r="N3281" s="242" t="str">
        <f>IF(AND(I3281&lt;&gt;0,I3281&lt;&gt;""),IF(TRIM(SUBSTITUTE(B3281,CHAR(160),""))="","",IF(ISNUMBER(MATCH(TRIM(SUBSTITUTE(B3281,CHAR(160),"")),'Look Up Values'!$B$2:$B$500,0)),"","Origin error")),"")</f>
        <v/>
      </c>
      <c r="O3281" s="242" t="str">
        <f>IF(AND(I3281&lt;&gt;0,I3281&lt;&gt;""),IF(C3281="","",IF(AND(ISNUMBER(--LEFT(C3281,FIND(" ",C3281&amp;" ")-1)),OR(LEN(LEFT(C3281,FIND(" ",C3281&amp;" ")-1))=6,LEN(LEFT(C3281,FIND(" ",C3281&amp;" ")-1))=7),OR(ISNUMBER(MATCH(LEFT(C3281,FIND(" ",C3281&amp;" ")-1),'Look Up Values'!$G$2:$G$1000,0)),ISNUMBER(MATCH(LEFT(C3281,FIND(" ",C3281&amp;" ")-1),'Look Up Values'!$AE$2:$AE$2000,0)))),"","EWC error")),"")</f>
        <v/>
      </c>
      <c r="P3281" s="242" t="str" cm="1">
        <f t="array" ref="P3281">IF(AND(I3281&lt;&gt;0,I3281&lt;&gt;""),IF(D3281="","",IF(ISNUMBER(MATCH(SUBSTITUTE(D3281," ",""),SUBSTITUTE('Look Up Values'!$S$2:$S$120," ",""),0)),"","D&amp;R error")),"")</f>
        <v/>
      </c>
      <c r="Q3281" s="242" t="str" cm="1">
        <f t="array" ref="Q3281">IF(AND(I3281&lt;&gt;0,I3281&lt;&gt;""),IF(G3281="","",IF(ISNUMBER(MATCH(SUBSTITUTE(G3281," ",""),SUBSTITUTE('Look Up Values'!$I$2:$I$10," ",""),0)),"","State error")),"")</f>
        <v/>
      </c>
      <c r="R3281" s="260" t="str">
        <f t="shared" si="103"/>
        <v/>
      </c>
    </row>
    <row r="3282" spans="1:18" ht="15.75">
      <c r="A3282" s="250">
        <v>3275</v>
      </c>
      <c r="B3282" s="198"/>
      <c r="C3282" s="25"/>
      <c r="D3282" s="25"/>
      <c r="E3282" s="25"/>
      <c r="F3282" s="25"/>
      <c r="G3282" s="26"/>
      <c r="H3282" s="27"/>
      <c r="I3282" s="28"/>
      <c r="J3282" s="430"/>
      <c r="K3282" s="48"/>
      <c r="L3282" s="457" t="str">
        <f t="shared" si="102"/>
        <v/>
      </c>
      <c r="M3282" s="245" cm="1">
        <f t="array" ref="M3282">SUMPRODUCT(--(N3282:Q3282&lt;&gt;"")) + IF(TRIM(R3282)="",0,LEN(R3282)-LEN(SUBSTITUTE(R3282,",",""))+1)</f>
        <v>0</v>
      </c>
      <c r="N3282" s="242" t="str">
        <f>IF(AND(I3282&lt;&gt;0,I3282&lt;&gt;""),IF(TRIM(SUBSTITUTE(B3282,CHAR(160),""))="","",IF(ISNUMBER(MATCH(TRIM(SUBSTITUTE(B3282,CHAR(160),"")),'Look Up Values'!$B$2:$B$500,0)),"","Origin error")),"")</f>
        <v/>
      </c>
      <c r="O3282" s="242" t="str">
        <f>IF(AND(I3282&lt;&gt;0,I3282&lt;&gt;""),IF(C3282="","",IF(AND(ISNUMBER(--LEFT(C3282,FIND(" ",C3282&amp;" ")-1)),OR(LEN(LEFT(C3282,FIND(" ",C3282&amp;" ")-1))=6,LEN(LEFT(C3282,FIND(" ",C3282&amp;" ")-1))=7),OR(ISNUMBER(MATCH(LEFT(C3282,FIND(" ",C3282&amp;" ")-1),'Look Up Values'!$G$2:$G$1000,0)),ISNUMBER(MATCH(LEFT(C3282,FIND(" ",C3282&amp;" ")-1),'Look Up Values'!$AE$2:$AE$2000,0)))),"","EWC error")),"")</f>
        <v/>
      </c>
      <c r="P3282" s="242" t="str" cm="1">
        <f t="array" ref="P3282">IF(AND(I3282&lt;&gt;0,I3282&lt;&gt;""),IF(D3282="","",IF(ISNUMBER(MATCH(SUBSTITUTE(D3282," ",""),SUBSTITUTE('Look Up Values'!$S$2:$S$120," ",""),0)),"","D&amp;R error")),"")</f>
        <v/>
      </c>
      <c r="Q3282" s="242" t="str" cm="1">
        <f t="array" ref="Q3282">IF(AND(I3282&lt;&gt;0,I3282&lt;&gt;""),IF(G3282="","",IF(ISNUMBER(MATCH(SUBSTITUTE(G3282," ",""),SUBSTITUTE('Look Up Values'!$I$2:$I$10," ",""),0)),"","State error")),"")</f>
        <v/>
      </c>
      <c r="R3282" s="260" t="str">
        <f t="shared" si="103"/>
        <v/>
      </c>
    </row>
    <row r="3283" spans="1:18" ht="15.75">
      <c r="A3283" s="250">
        <v>3276</v>
      </c>
      <c r="B3283" s="198"/>
      <c r="C3283" s="25"/>
      <c r="D3283" s="25"/>
      <c r="E3283" s="25"/>
      <c r="F3283" s="25"/>
      <c r="G3283" s="26"/>
      <c r="H3283" s="27"/>
      <c r="I3283" s="28"/>
      <c r="J3283" s="430"/>
      <c r="K3283" s="48"/>
      <c r="L3283" s="457" t="str">
        <f t="shared" si="102"/>
        <v/>
      </c>
      <c r="M3283" s="245" cm="1">
        <f t="array" ref="M3283">SUMPRODUCT(--(N3283:Q3283&lt;&gt;"")) + IF(TRIM(R3283)="",0,LEN(R3283)-LEN(SUBSTITUTE(R3283,",",""))+1)</f>
        <v>0</v>
      </c>
      <c r="N3283" s="242" t="str">
        <f>IF(AND(I3283&lt;&gt;0,I3283&lt;&gt;""),IF(TRIM(SUBSTITUTE(B3283,CHAR(160),""))="","",IF(ISNUMBER(MATCH(TRIM(SUBSTITUTE(B3283,CHAR(160),"")),'Look Up Values'!$B$2:$B$500,0)),"","Origin error")),"")</f>
        <v/>
      </c>
      <c r="O3283" s="242" t="str">
        <f>IF(AND(I3283&lt;&gt;0,I3283&lt;&gt;""),IF(C3283="","",IF(AND(ISNUMBER(--LEFT(C3283,FIND(" ",C3283&amp;" ")-1)),OR(LEN(LEFT(C3283,FIND(" ",C3283&amp;" ")-1))=6,LEN(LEFT(C3283,FIND(" ",C3283&amp;" ")-1))=7),OR(ISNUMBER(MATCH(LEFT(C3283,FIND(" ",C3283&amp;" ")-1),'Look Up Values'!$G$2:$G$1000,0)),ISNUMBER(MATCH(LEFT(C3283,FIND(" ",C3283&amp;" ")-1),'Look Up Values'!$AE$2:$AE$2000,0)))),"","EWC error")),"")</f>
        <v/>
      </c>
      <c r="P3283" s="242" t="str" cm="1">
        <f t="array" ref="P3283">IF(AND(I3283&lt;&gt;0,I3283&lt;&gt;""),IF(D3283="","",IF(ISNUMBER(MATCH(SUBSTITUTE(D3283," ",""),SUBSTITUTE('Look Up Values'!$S$2:$S$120," ",""),0)),"","D&amp;R error")),"")</f>
        <v/>
      </c>
      <c r="Q3283" s="242" t="str" cm="1">
        <f t="array" ref="Q3283">IF(AND(I3283&lt;&gt;0,I3283&lt;&gt;""),IF(G3283="","",IF(ISNUMBER(MATCH(SUBSTITUTE(G3283," ",""),SUBSTITUTE('Look Up Values'!$I$2:$I$10," ",""),0)),"","State error")),"")</f>
        <v/>
      </c>
      <c r="R3283" s="260" t="str">
        <f t="shared" si="103"/>
        <v/>
      </c>
    </row>
    <row r="3284" spans="1:18" ht="15.75">
      <c r="A3284" s="250">
        <v>3277</v>
      </c>
      <c r="B3284" s="198"/>
      <c r="C3284" s="25"/>
      <c r="D3284" s="25"/>
      <c r="E3284" s="25"/>
      <c r="F3284" s="25"/>
      <c r="G3284" s="26"/>
      <c r="H3284" s="27"/>
      <c r="I3284" s="28"/>
      <c r="J3284" s="430"/>
      <c r="K3284" s="48"/>
      <c r="L3284" s="457" t="str">
        <f t="shared" si="102"/>
        <v/>
      </c>
      <c r="M3284" s="245" cm="1">
        <f t="array" ref="M3284">SUMPRODUCT(--(N3284:Q3284&lt;&gt;"")) + IF(TRIM(R3284)="",0,LEN(R3284)-LEN(SUBSTITUTE(R3284,",",""))+1)</f>
        <v>0</v>
      </c>
      <c r="N3284" s="242" t="str">
        <f>IF(AND(I3284&lt;&gt;0,I3284&lt;&gt;""),IF(TRIM(SUBSTITUTE(B3284,CHAR(160),""))="","",IF(ISNUMBER(MATCH(TRIM(SUBSTITUTE(B3284,CHAR(160),"")),'Look Up Values'!$B$2:$B$500,0)),"","Origin error")),"")</f>
        <v/>
      </c>
      <c r="O3284" s="242" t="str">
        <f>IF(AND(I3284&lt;&gt;0,I3284&lt;&gt;""),IF(C3284="","",IF(AND(ISNUMBER(--LEFT(C3284,FIND(" ",C3284&amp;" ")-1)),OR(LEN(LEFT(C3284,FIND(" ",C3284&amp;" ")-1))=6,LEN(LEFT(C3284,FIND(" ",C3284&amp;" ")-1))=7),OR(ISNUMBER(MATCH(LEFT(C3284,FIND(" ",C3284&amp;" ")-1),'Look Up Values'!$G$2:$G$1000,0)),ISNUMBER(MATCH(LEFT(C3284,FIND(" ",C3284&amp;" ")-1),'Look Up Values'!$AE$2:$AE$2000,0)))),"","EWC error")),"")</f>
        <v/>
      </c>
      <c r="P3284" s="242" t="str" cm="1">
        <f t="array" ref="P3284">IF(AND(I3284&lt;&gt;0,I3284&lt;&gt;""),IF(D3284="","",IF(ISNUMBER(MATCH(SUBSTITUTE(D3284," ",""),SUBSTITUTE('Look Up Values'!$S$2:$S$120," ",""),0)),"","D&amp;R error")),"")</f>
        <v/>
      </c>
      <c r="Q3284" s="242" t="str" cm="1">
        <f t="array" ref="Q3284">IF(AND(I3284&lt;&gt;0,I3284&lt;&gt;""),IF(G3284="","",IF(ISNUMBER(MATCH(SUBSTITUTE(G3284," ",""),SUBSTITUTE('Look Up Values'!$I$2:$I$10," ",""),0)),"","State error")),"")</f>
        <v/>
      </c>
      <c r="R3284" s="260" t="str">
        <f t="shared" si="103"/>
        <v/>
      </c>
    </row>
    <row r="3285" spans="1:18" ht="15.75">
      <c r="A3285" s="250">
        <v>3278</v>
      </c>
      <c r="B3285" s="198"/>
      <c r="C3285" s="25"/>
      <c r="D3285" s="25"/>
      <c r="E3285" s="25"/>
      <c r="F3285" s="25"/>
      <c r="G3285" s="26"/>
      <c r="H3285" s="27"/>
      <c r="I3285" s="28"/>
      <c r="J3285" s="430"/>
      <c r="K3285" s="48"/>
      <c r="L3285" s="457" t="str">
        <f t="shared" si="102"/>
        <v/>
      </c>
      <c r="M3285" s="245" cm="1">
        <f t="array" ref="M3285">SUMPRODUCT(--(N3285:Q3285&lt;&gt;"")) + IF(TRIM(R3285)="",0,LEN(R3285)-LEN(SUBSTITUTE(R3285,",",""))+1)</f>
        <v>0</v>
      </c>
      <c r="N3285" s="242" t="str">
        <f>IF(AND(I3285&lt;&gt;0,I3285&lt;&gt;""),IF(TRIM(SUBSTITUTE(B3285,CHAR(160),""))="","",IF(ISNUMBER(MATCH(TRIM(SUBSTITUTE(B3285,CHAR(160),"")),'Look Up Values'!$B$2:$B$500,0)),"","Origin error")),"")</f>
        <v/>
      </c>
      <c r="O3285" s="242" t="str">
        <f>IF(AND(I3285&lt;&gt;0,I3285&lt;&gt;""),IF(C3285="","",IF(AND(ISNUMBER(--LEFT(C3285,FIND(" ",C3285&amp;" ")-1)),OR(LEN(LEFT(C3285,FIND(" ",C3285&amp;" ")-1))=6,LEN(LEFT(C3285,FIND(" ",C3285&amp;" ")-1))=7),OR(ISNUMBER(MATCH(LEFT(C3285,FIND(" ",C3285&amp;" ")-1),'Look Up Values'!$G$2:$G$1000,0)),ISNUMBER(MATCH(LEFT(C3285,FIND(" ",C3285&amp;" ")-1),'Look Up Values'!$AE$2:$AE$2000,0)))),"","EWC error")),"")</f>
        <v/>
      </c>
      <c r="P3285" s="242" t="str" cm="1">
        <f t="array" ref="P3285">IF(AND(I3285&lt;&gt;0,I3285&lt;&gt;""),IF(D3285="","",IF(ISNUMBER(MATCH(SUBSTITUTE(D3285," ",""),SUBSTITUTE('Look Up Values'!$S$2:$S$120," ",""),0)),"","D&amp;R error")),"")</f>
        <v/>
      </c>
      <c r="Q3285" s="242" t="str" cm="1">
        <f t="array" ref="Q3285">IF(AND(I3285&lt;&gt;0,I3285&lt;&gt;""),IF(G3285="","",IF(ISNUMBER(MATCH(SUBSTITUTE(G3285," ",""),SUBSTITUTE('Look Up Values'!$I$2:$I$10," ",""),0)),"","State error")),"")</f>
        <v/>
      </c>
      <c r="R3285" s="260" t="str">
        <f t="shared" si="103"/>
        <v/>
      </c>
    </row>
    <row r="3286" spans="1:18" ht="15.75">
      <c r="A3286" s="250">
        <v>3279</v>
      </c>
      <c r="B3286" s="198"/>
      <c r="C3286" s="25"/>
      <c r="D3286" s="25"/>
      <c r="E3286" s="25"/>
      <c r="F3286" s="25"/>
      <c r="G3286" s="26"/>
      <c r="H3286" s="27"/>
      <c r="I3286" s="28"/>
      <c r="J3286" s="430"/>
      <c r="K3286" s="48"/>
      <c r="L3286" s="457" t="str">
        <f t="shared" si="102"/>
        <v/>
      </c>
      <c r="M3286" s="245" cm="1">
        <f t="array" ref="M3286">SUMPRODUCT(--(N3286:Q3286&lt;&gt;"")) + IF(TRIM(R3286)="",0,LEN(R3286)-LEN(SUBSTITUTE(R3286,",",""))+1)</f>
        <v>0</v>
      </c>
      <c r="N3286" s="242" t="str">
        <f>IF(AND(I3286&lt;&gt;0,I3286&lt;&gt;""),IF(TRIM(SUBSTITUTE(B3286,CHAR(160),""))="","",IF(ISNUMBER(MATCH(TRIM(SUBSTITUTE(B3286,CHAR(160),"")),'Look Up Values'!$B$2:$B$500,0)),"","Origin error")),"")</f>
        <v/>
      </c>
      <c r="O3286" s="242" t="str">
        <f>IF(AND(I3286&lt;&gt;0,I3286&lt;&gt;""),IF(C3286="","",IF(AND(ISNUMBER(--LEFT(C3286,FIND(" ",C3286&amp;" ")-1)),OR(LEN(LEFT(C3286,FIND(" ",C3286&amp;" ")-1))=6,LEN(LEFT(C3286,FIND(" ",C3286&amp;" ")-1))=7),OR(ISNUMBER(MATCH(LEFT(C3286,FIND(" ",C3286&amp;" ")-1),'Look Up Values'!$G$2:$G$1000,0)),ISNUMBER(MATCH(LEFT(C3286,FIND(" ",C3286&amp;" ")-1),'Look Up Values'!$AE$2:$AE$2000,0)))),"","EWC error")),"")</f>
        <v/>
      </c>
      <c r="P3286" s="242" t="str" cm="1">
        <f t="array" ref="P3286">IF(AND(I3286&lt;&gt;0,I3286&lt;&gt;""),IF(D3286="","",IF(ISNUMBER(MATCH(SUBSTITUTE(D3286," ",""),SUBSTITUTE('Look Up Values'!$S$2:$S$120," ",""),0)),"","D&amp;R error")),"")</f>
        <v/>
      </c>
      <c r="Q3286" s="242" t="str" cm="1">
        <f t="array" ref="Q3286">IF(AND(I3286&lt;&gt;0,I3286&lt;&gt;""),IF(G3286="","",IF(ISNUMBER(MATCH(SUBSTITUTE(G3286," ",""),SUBSTITUTE('Look Up Values'!$I$2:$I$10," ",""),0)),"","State error")),"")</f>
        <v/>
      </c>
      <c r="R3286" s="260" t="str">
        <f t="shared" si="103"/>
        <v/>
      </c>
    </row>
    <row r="3287" spans="1:18" ht="15.75">
      <c r="A3287" s="250">
        <v>3280</v>
      </c>
      <c r="B3287" s="198"/>
      <c r="C3287" s="25"/>
      <c r="D3287" s="25"/>
      <c r="E3287" s="25"/>
      <c r="F3287" s="25"/>
      <c r="G3287" s="26"/>
      <c r="H3287" s="27"/>
      <c r="I3287" s="28"/>
      <c r="J3287" s="430"/>
      <c r="K3287" s="48"/>
      <c r="L3287" s="457" t="str">
        <f t="shared" si="102"/>
        <v/>
      </c>
      <c r="M3287" s="245" cm="1">
        <f t="array" ref="M3287">SUMPRODUCT(--(N3287:Q3287&lt;&gt;"")) + IF(TRIM(R3287)="",0,LEN(R3287)-LEN(SUBSTITUTE(R3287,",",""))+1)</f>
        <v>0</v>
      </c>
      <c r="N3287" s="242" t="str">
        <f>IF(AND(I3287&lt;&gt;0,I3287&lt;&gt;""),IF(TRIM(SUBSTITUTE(B3287,CHAR(160),""))="","",IF(ISNUMBER(MATCH(TRIM(SUBSTITUTE(B3287,CHAR(160),"")),'Look Up Values'!$B$2:$B$500,0)),"","Origin error")),"")</f>
        <v/>
      </c>
      <c r="O3287" s="242" t="str">
        <f>IF(AND(I3287&lt;&gt;0,I3287&lt;&gt;""),IF(C3287="","",IF(AND(ISNUMBER(--LEFT(C3287,FIND(" ",C3287&amp;" ")-1)),OR(LEN(LEFT(C3287,FIND(" ",C3287&amp;" ")-1))=6,LEN(LEFT(C3287,FIND(" ",C3287&amp;" ")-1))=7),OR(ISNUMBER(MATCH(LEFT(C3287,FIND(" ",C3287&amp;" ")-1),'Look Up Values'!$G$2:$G$1000,0)),ISNUMBER(MATCH(LEFT(C3287,FIND(" ",C3287&amp;" ")-1),'Look Up Values'!$AE$2:$AE$2000,0)))),"","EWC error")),"")</f>
        <v/>
      </c>
      <c r="P3287" s="242" t="str" cm="1">
        <f t="array" ref="P3287">IF(AND(I3287&lt;&gt;0,I3287&lt;&gt;""),IF(D3287="","",IF(ISNUMBER(MATCH(SUBSTITUTE(D3287," ",""),SUBSTITUTE('Look Up Values'!$S$2:$S$120," ",""),0)),"","D&amp;R error")),"")</f>
        <v/>
      </c>
      <c r="Q3287" s="242" t="str" cm="1">
        <f t="array" ref="Q3287">IF(AND(I3287&lt;&gt;0,I3287&lt;&gt;""),IF(G3287="","",IF(ISNUMBER(MATCH(SUBSTITUTE(G3287," ",""),SUBSTITUTE('Look Up Values'!$I$2:$I$10," ",""),0)),"","State error")),"")</f>
        <v/>
      </c>
      <c r="R3287" s="260" t="str">
        <f t="shared" si="103"/>
        <v/>
      </c>
    </row>
    <row r="3288" spans="1:18" ht="15.75">
      <c r="A3288" s="250">
        <v>3281</v>
      </c>
      <c r="B3288" s="198"/>
      <c r="C3288" s="25"/>
      <c r="D3288" s="25"/>
      <c r="E3288" s="25"/>
      <c r="F3288" s="25"/>
      <c r="G3288" s="26"/>
      <c r="H3288" s="27"/>
      <c r="I3288" s="28"/>
      <c r="J3288" s="430"/>
      <c r="K3288" s="48"/>
      <c r="L3288" s="457" t="str">
        <f t="shared" si="102"/>
        <v/>
      </c>
      <c r="M3288" s="245" cm="1">
        <f t="array" ref="M3288">SUMPRODUCT(--(N3288:Q3288&lt;&gt;"")) + IF(TRIM(R3288)="",0,LEN(R3288)-LEN(SUBSTITUTE(R3288,",",""))+1)</f>
        <v>0</v>
      </c>
      <c r="N3288" s="242" t="str">
        <f>IF(AND(I3288&lt;&gt;0,I3288&lt;&gt;""),IF(TRIM(SUBSTITUTE(B3288,CHAR(160),""))="","",IF(ISNUMBER(MATCH(TRIM(SUBSTITUTE(B3288,CHAR(160),"")),'Look Up Values'!$B$2:$B$500,0)),"","Origin error")),"")</f>
        <v/>
      </c>
      <c r="O3288" s="242" t="str">
        <f>IF(AND(I3288&lt;&gt;0,I3288&lt;&gt;""),IF(C3288="","",IF(AND(ISNUMBER(--LEFT(C3288,FIND(" ",C3288&amp;" ")-1)),OR(LEN(LEFT(C3288,FIND(" ",C3288&amp;" ")-1))=6,LEN(LEFT(C3288,FIND(" ",C3288&amp;" ")-1))=7),OR(ISNUMBER(MATCH(LEFT(C3288,FIND(" ",C3288&amp;" ")-1),'Look Up Values'!$G$2:$G$1000,0)),ISNUMBER(MATCH(LEFT(C3288,FIND(" ",C3288&amp;" ")-1),'Look Up Values'!$AE$2:$AE$2000,0)))),"","EWC error")),"")</f>
        <v/>
      </c>
      <c r="P3288" s="242" t="str" cm="1">
        <f t="array" ref="P3288">IF(AND(I3288&lt;&gt;0,I3288&lt;&gt;""),IF(D3288="","",IF(ISNUMBER(MATCH(SUBSTITUTE(D3288," ",""),SUBSTITUTE('Look Up Values'!$S$2:$S$120," ",""),0)),"","D&amp;R error")),"")</f>
        <v/>
      </c>
      <c r="Q3288" s="242" t="str" cm="1">
        <f t="array" ref="Q3288">IF(AND(I3288&lt;&gt;0,I3288&lt;&gt;""),IF(G3288="","",IF(ISNUMBER(MATCH(SUBSTITUTE(G3288," ",""),SUBSTITUTE('Look Up Values'!$I$2:$I$10," ",""),0)),"","State error")),"")</f>
        <v/>
      </c>
      <c r="R3288" s="260" t="str">
        <f t="shared" si="103"/>
        <v/>
      </c>
    </row>
    <row r="3289" spans="1:18" ht="15.75">
      <c r="A3289" s="250">
        <v>3282</v>
      </c>
      <c r="B3289" s="198"/>
      <c r="C3289" s="25"/>
      <c r="D3289" s="25"/>
      <c r="E3289" s="25"/>
      <c r="F3289" s="25"/>
      <c r="G3289" s="26"/>
      <c r="H3289" s="27"/>
      <c r="I3289" s="28"/>
      <c r="J3289" s="430"/>
      <c r="K3289" s="48"/>
      <c r="L3289" s="457" t="str">
        <f t="shared" si="102"/>
        <v/>
      </c>
      <c r="M3289" s="245" cm="1">
        <f t="array" ref="M3289">SUMPRODUCT(--(N3289:Q3289&lt;&gt;"")) + IF(TRIM(R3289)="",0,LEN(R3289)-LEN(SUBSTITUTE(R3289,",",""))+1)</f>
        <v>0</v>
      </c>
      <c r="N3289" s="242" t="str">
        <f>IF(AND(I3289&lt;&gt;0,I3289&lt;&gt;""),IF(TRIM(SUBSTITUTE(B3289,CHAR(160),""))="","",IF(ISNUMBER(MATCH(TRIM(SUBSTITUTE(B3289,CHAR(160),"")),'Look Up Values'!$B$2:$B$500,0)),"","Origin error")),"")</f>
        <v/>
      </c>
      <c r="O3289" s="242" t="str">
        <f>IF(AND(I3289&lt;&gt;0,I3289&lt;&gt;""),IF(C3289="","",IF(AND(ISNUMBER(--LEFT(C3289,FIND(" ",C3289&amp;" ")-1)),OR(LEN(LEFT(C3289,FIND(" ",C3289&amp;" ")-1))=6,LEN(LEFT(C3289,FIND(" ",C3289&amp;" ")-1))=7),OR(ISNUMBER(MATCH(LEFT(C3289,FIND(" ",C3289&amp;" ")-1),'Look Up Values'!$G$2:$G$1000,0)),ISNUMBER(MATCH(LEFT(C3289,FIND(" ",C3289&amp;" ")-1),'Look Up Values'!$AE$2:$AE$2000,0)))),"","EWC error")),"")</f>
        <v/>
      </c>
      <c r="P3289" s="242" t="str" cm="1">
        <f t="array" ref="P3289">IF(AND(I3289&lt;&gt;0,I3289&lt;&gt;""),IF(D3289="","",IF(ISNUMBER(MATCH(SUBSTITUTE(D3289," ",""),SUBSTITUTE('Look Up Values'!$S$2:$S$120," ",""),0)),"","D&amp;R error")),"")</f>
        <v/>
      </c>
      <c r="Q3289" s="242" t="str" cm="1">
        <f t="array" ref="Q3289">IF(AND(I3289&lt;&gt;0,I3289&lt;&gt;""),IF(G3289="","",IF(ISNUMBER(MATCH(SUBSTITUTE(G3289," ",""),SUBSTITUTE('Look Up Values'!$I$2:$I$10," ",""),0)),"","State error")),"")</f>
        <v/>
      </c>
      <c r="R3289" s="260" t="str">
        <f t="shared" si="103"/>
        <v/>
      </c>
    </row>
    <row r="3290" spans="1:18" ht="15.75">
      <c r="A3290" s="250">
        <v>3283</v>
      </c>
      <c r="B3290" s="198"/>
      <c r="C3290" s="25"/>
      <c r="D3290" s="25"/>
      <c r="E3290" s="25"/>
      <c r="F3290" s="25"/>
      <c r="G3290" s="26"/>
      <c r="H3290" s="27"/>
      <c r="I3290" s="28"/>
      <c r="J3290" s="430"/>
      <c r="K3290" s="48"/>
      <c r="L3290" s="457" t="str">
        <f t="shared" si="102"/>
        <v/>
      </c>
      <c r="M3290" s="245" cm="1">
        <f t="array" ref="M3290">SUMPRODUCT(--(N3290:Q3290&lt;&gt;"")) + IF(TRIM(R3290)="",0,LEN(R3290)-LEN(SUBSTITUTE(R3290,",",""))+1)</f>
        <v>0</v>
      </c>
      <c r="N3290" s="242" t="str">
        <f>IF(AND(I3290&lt;&gt;0,I3290&lt;&gt;""),IF(TRIM(SUBSTITUTE(B3290,CHAR(160),""))="","",IF(ISNUMBER(MATCH(TRIM(SUBSTITUTE(B3290,CHAR(160),"")),'Look Up Values'!$B$2:$B$500,0)),"","Origin error")),"")</f>
        <v/>
      </c>
      <c r="O3290" s="242" t="str">
        <f>IF(AND(I3290&lt;&gt;0,I3290&lt;&gt;""),IF(C3290="","",IF(AND(ISNUMBER(--LEFT(C3290,FIND(" ",C3290&amp;" ")-1)),OR(LEN(LEFT(C3290,FIND(" ",C3290&amp;" ")-1))=6,LEN(LEFT(C3290,FIND(" ",C3290&amp;" ")-1))=7),OR(ISNUMBER(MATCH(LEFT(C3290,FIND(" ",C3290&amp;" ")-1),'Look Up Values'!$G$2:$G$1000,0)),ISNUMBER(MATCH(LEFT(C3290,FIND(" ",C3290&amp;" ")-1),'Look Up Values'!$AE$2:$AE$2000,0)))),"","EWC error")),"")</f>
        <v/>
      </c>
      <c r="P3290" s="242" t="str" cm="1">
        <f t="array" ref="P3290">IF(AND(I3290&lt;&gt;0,I3290&lt;&gt;""),IF(D3290="","",IF(ISNUMBER(MATCH(SUBSTITUTE(D3290," ",""),SUBSTITUTE('Look Up Values'!$S$2:$S$120," ",""),0)),"","D&amp;R error")),"")</f>
        <v/>
      </c>
      <c r="Q3290" s="242" t="str" cm="1">
        <f t="array" ref="Q3290">IF(AND(I3290&lt;&gt;0,I3290&lt;&gt;""),IF(G3290="","",IF(ISNUMBER(MATCH(SUBSTITUTE(G3290," ",""),SUBSTITUTE('Look Up Values'!$I$2:$I$10," ",""),0)),"","State error")),"")</f>
        <v/>
      </c>
      <c r="R3290" s="260" t="str">
        <f t="shared" si="103"/>
        <v/>
      </c>
    </row>
    <row r="3291" spans="1:18" ht="15.75">
      <c r="A3291" s="250">
        <v>3284</v>
      </c>
      <c r="B3291" s="198"/>
      <c r="C3291" s="25"/>
      <c r="D3291" s="25"/>
      <c r="E3291" s="25"/>
      <c r="F3291" s="25"/>
      <c r="G3291" s="26"/>
      <c r="H3291" s="27"/>
      <c r="I3291" s="28"/>
      <c r="J3291" s="430"/>
      <c r="K3291" s="48"/>
      <c r="L3291" s="457" t="str">
        <f t="shared" si="102"/>
        <v/>
      </c>
      <c r="M3291" s="245" cm="1">
        <f t="array" ref="M3291">SUMPRODUCT(--(N3291:Q3291&lt;&gt;"")) + IF(TRIM(R3291)="",0,LEN(R3291)-LEN(SUBSTITUTE(R3291,",",""))+1)</f>
        <v>0</v>
      </c>
      <c r="N3291" s="242" t="str">
        <f>IF(AND(I3291&lt;&gt;0,I3291&lt;&gt;""),IF(TRIM(SUBSTITUTE(B3291,CHAR(160),""))="","",IF(ISNUMBER(MATCH(TRIM(SUBSTITUTE(B3291,CHAR(160),"")),'Look Up Values'!$B$2:$B$500,0)),"","Origin error")),"")</f>
        <v/>
      </c>
      <c r="O3291" s="242" t="str">
        <f>IF(AND(I3291&lt;&gt;0,I3291&lt;&gt;""),IF(C3291="","",IF(AND(ISNUMBER(--LEFT(C3291,FIND(" ",C3291&amp;" ")-1)),OR(LEN(LEFT(C3291,FIND(" ",C3291&amp;" ")-1))=6,LEN(LEFT(C3291,FIND(" ",C3291&amp;" ")-1))=7),OR(ISNUMBER(MATCH(LEFT(C3291,FIND(" ",C3291&amp;" ")-1),'Look Up Values'!$G$2:$G$1000,0)),ISNUMBER(MATCH(LEFT(C3291,FIND(" ",C3291&amp;" ")-1),'Look Up Values'!$AE$2:$AE$2000,0)))),"","EWC error")),"")</f>
        <v/>
      </c>
      <c r="P3291" s="242" t="str" cm="1">
        <f t="array" ref="P3291">IF(AND(I3291&lt;&gt;0,I3291&lt;&gt;""),IF(D3291="","",IF(ISNUMBER(MATCH(SUBSTITUTE(D3291," ",""),SUBSTITUTE('Look Up Values'!$S$2:$S$120," ",""),0)),"","D&amp;R error")),"")</f>
        <v/>
      </c>
      <c r="Q3291" s="242" t="str" cm="1">
        <f t="array" ref="Q3291">IF(AND(I3291&lt;&gt;0,I3291&lt;&gt;""),IF(G3291="","",IF(ISNUMBER(MATCH(SUBSTITUTE(G3291," ",""),SUBSTITUTE('Look Up Values'!$I$2:$I$10," ",""),0)),"","State error")),"")</f>
        <v/>
      </c>
      <c r="R3291" s="260" t="str">
        <f t="shared" si="103"/>
        <v/>
      </c>
    </row>
    <row r="3292" spans="1:18" ht="15.75">
      <c r="A3292" s="250">
        <v>3285</v>
      </c>
      <c r="B3292" s="198"/>
      <c r="C3292" s="25"/>
      <c r="D3292" s="25"/>
      <c r="E3292" s="25"/>
      <c r="F3292" s="25"/>
      <c r="G3292" s="26"/>
      <c r="H3292" s="27"/>
      <c r="I3292" s="28"/>
      <c r="J3292" s="430"/>
      <c r="K3292" s="48"/>
      <c r="L3292" s="457" t="str">
        <f t="shared" si="102"/>
        <v/>
      </c>
      <c r="M3292" s="245" cm="1">
        <f t="array" ref="M3292">SUMPRODUCT(--(N3292:Q3292&lt;&gt;"")) + IF(TRIM(R3292)="",0,LEN(R3292)-LEN(SUBSTITUTE(R3292,",",""))+1)</f>
        <v>0</v>
      </c>
      <c r="N3292" s="242" t="str">
        <f>IF(AND(I3292&lt;&gt;0,I3292&lt;&gt;""),IF(TRIM(SUBSTITUTE(B3292,CHAR(160),""))="","",IF(ISNUMBER(MATCH(TRIM(SUBSTITUTE(B3292,CHAR(160),"")),'Look Up Values'!$B$2:$B$500,0)),"","Origin error")),"")</f>
        <v/>
      </c>
      <c r="O3292" s="242" t="str">
        <f>IF(AND(I3292&lt;&gt;0,I3292&lt;&gt;""),IF(C3292="","",IF(AND(ISNUMBER(--LEFT(C3292,FIND(" ",C3292&amp;" ")-1)),OR(LEN(LEFT(C3292,FIND(" ",C3292&amp;" ")-1))=6,LEN(LEFT(C3292,FIND(" ",C3292&amp;" ")-1))=7),OR(ISNUMBER(MATCH(LEFT(C3292,FIND(" ",C3292&amp;" ")-1),'Look Up Values'!$G$2:$G$1000,0)),ISNUMBER(MATCH(LEFT(C3292,FIND(" ",C3292&amp;" ")-1),'Look Up Values'!$AE$2:$AE$2000,0)))),"","EWC error")),"")</f>
        <v/>
      </c>
      <c r="P3292" s="242" t="str" cm="1">
        <f t="array" ref="P3292">IF(AND(I3292&lt;&gt;0,I3292&lt;&gt;""),IF(D3292="","",IF(ISNUMBER(MATCH(SUBSTITUTE(D3292," ",""),SUBSTITUTE('Look Up Values'!$S$2:$S$120," ",""),0)),"","D&amp;R error")),"")</f>
        <v/>
      </c>
      <c r="Q3292" s="242" t="str" cm="1">
        <f t="array" ref="Q3292">IF(AND(I3292&lt;&gt;0,I3292&lt;&gt;""),IF(G3292="","",IF(ISNUMBER(MATCH(SUBSTITUTE(G3292," ",""),SUBSTITUTE('Look Up Values'!$I$2:$I$10," ",""),0)),"","State error")),"")</f>
        <v/>
      </c>
      <c r="R3292" s="260" t="str">
        <f t="shared" si="103"/>
        <v/>
      </c>
    </row>
    <row r="3293" spans="1:18" ht="15.75">
      <c r="A3293" s="250">
        <v>3286</v>
      </c>
      <c r="B3293" s="198"/>
      <c r="C3293" s="25"/>
      <c r="D3293" s="25"/>
      <c r="E3293" s="25"/>
      <c r="F3293" s="25"/>
      <c r="G3293" s="26"/>
      <c r="H3293" s="27"/>
      <c r="I3293" s="28"/>
      <c r="J3293" s="430"/>
      <c r="K3293" s="48"/>
      <c r="L3293" s="457" t="str">
        <f t="shared" si="102"/>
        <v/>
      </c>
      <c r="M3293" s="245" cm="1">
        <f t="array" ref="M3293">SUMPRODUCT(--(N3293:Q3293&lt;&gt;"")) + IF(TRIM(R3293)="",0,LEN(R3293)-LEN(SUBSTITUTE(R3293,",",""))+1)</f>
        <v>0</v>
      </c>
      <c r="N3293" s="242" t="str">
        <f>IF(AND(I3293&lt;&gt;0,I3293&lt;&gt;""),IF(TRIM(SUBSTITUTE(B3293,CHAR(160),""))="","",IF(ISNUMBER(MATCH(TRIM(SUBSTITUTE(B3293,CHAR(160),"")),'Look Up Values'!$B$2:$B$500,0)),"","Origin error")),"")</f>
        <v/>
      </c>
      <c r="O3293" s="242" t="str">
        <f>IF(AND(I3293&lt;&gt;0,I3293&lt;&gt;""),IF(C3293="","",IF(AND(ISNUMBER(--LEFT(C3293,FIND(" ",C3293&amp;" ")-1)),OR(LEN(LEFT(C3293,FIND(" ",C3293&amp;" ")-1))=6,LEN(LEFT(C3293,FIND(" ",C3293&amp;" ")-1))=7),OR(ISNUMBER(MATCH(LEFT(C3293,FIND(" ",C3293&amp;" ")-1),'Look Up Values'!$G$2:$G$1000,0)),ISNUMBER(MATCH(LEFT(C3293,FIND(" ",C3293&amp;" ")-1),'Look Up Values'!$AE$2:$AE$2000,0)))),"","EWC error")),"")</f>
        <v/>
      </c>
      <c r="P3293" s="242" t="str" cm="1">
        <f t="array" ref="P3293">IF(AND(I3293&lt;&gt;0,I3293&lt;&gt;""),IF(D3293="","",IF(ISNUMBER(MATCH(SUBSTITUTE(D3293," ",""),SUBSTITUTE('Look Up Values'!$S$2:$S$120," ",""),0)),"","D&amp;R error")),"")</f>
        <v/>
      </c>
      <c r="Q3293" s="242" t="str" cm="1">
        <f t="array" ref="Q3293">IF(AND(I3293&lt;&gt;0,I3293&lt;&gt;""),IF(G3293="","",IF(ISNUMBER(MATCH(SUBSTITUTE(G3293," ",""),SUBSTITUTE('Look Up Values'!$I$2:$I$10," ",""),0)),"","State error")),"")</f>
        <v/>
      </c>
      <c r="R3293" s="260" t="str">
        <f t="shared" si="103"/>
        <v/>
      </c>
    </row>
    <row r="3294" spans="1:18" ht="15.75">
      <c r="A3294" s="250">
        <v>3287</v>
      </c>
      <c r="B3294" s="198"/>
      <c r="C3294" s="25"/>
      <c r="D3294" s="25"/>
      <c r="E3294" s="25"/>
      <c r="F3294" s="25"/>
      <c r="G3294" s="26"/>
      <c r="H3294" s="27"/>
      <c r="I3294" s="28"/>
      <c r="J3294" s="430"/>
      <c r="K3294" s="48"/>
      <c r="L3294" s="457" t="str">
        <f t="shared" si="102"/>
        <v/>
      </c>
      <c r="M3294" s="245" cm="1">
        <f t="array" ref="M3294">SUMPRODUCT(--(N3294:Q3294&lt;&gt;"")) + IF(TRIM(R3294)="",0,LEN(R3294)-LEN(SUBSTITUTE(R3294,",",""))+1)</f>
        <v>0</v>
      </c>
      <c r="N3294" s="242" t="str">
        <f>IF(AND(I3294&lt;&gt;0,I3294&lt;&gt;""),IF(TRIM(SUBSTITUTE(B3294,CHAR(160),""))="","",IF(ISNUMBER(MATCH(TRIM(SUBSTITUTE(B3294,CHAR(160),"")),'Look Up Values'!$B$2:$B$500,0)),"","Origin error")),"")</f>
        <v/>
      </c>
      <c r="O3294" s="242" t="str">
        <f>IF(AND(I3294&lt;&gt;0,I3294&lt;&gt;""),IF(C3294="","",IF(AND(ISNUMBER(--LEFT(C3294,FIND(" ",C3294&amp;" ")-1)),OR(LEN(LEFT(C3294,FIND(" ",C3294&amp;" ")-1))=6,LEN(LEFT(C3294,FIND(" ",C3294&amp;" ")-1))=7),OR(ISNUMBER(MATCH(LEFT(C3294,FIND(" ",C3294&amp;" ")-1),'Look Up Values'!$G$2:$G$1000,0)),ISNUMBER(MATCH(LEFT(C3294,FIND(" ",C3294&amp;" ")-1),'Look Up Values'!$AE$2:$AE$2000,0)))),"","EWC error")),"")</f>
        <v/>
      </c>
      <c r="P3294" s="242" t="str" cm="1">
        <f t="array" ref="P3294">IF(AND(I3294&lt;&gt;0,I3294&lt;&gt;""),IF(D3294="","",IF(ISNUMBER(MATCH(SUBSTITUTE(D3294," ",""),SUBSTITUTE('Look Up Values'!$S$2:$S$120," ",""),0)),"","D&amp;R error")),"")</f>
        <v/>
      </c>
      <c r="Q3294" s="242" t="str" cm="1">
        <f t="array" ref="Q3294">IF(AND(I3294&lt;&gt;0,I3294&lt;&gt;""),IF(G3294="","",IF(ISNUMBER(MATCH(SUBSTITUTE(G3294," ",""),SUBSTITUTE('Look Up Values'!$I$2:$I$10," ",""),0)),"","State error")),"")</f>
        <v/>
      </c>
      <c r="R3294" s="260" t="str">
        <f t="shared" si="103"/>
        <v/>
      </c>
    </row>
    <row r="3295" spans="1:18" ht="15.75">
      <c r="A3295" s="250">
        <v>3288</v>
      </c>
      <c r="B3295" s="198"/>
      <c r="C3295" s="25"/>
      <c r="D3295" s="25"/>
      <c r="E3295" s="25"/>
      <c r="F3295" s="25"/>
      <c r="G3295" s="26"/>
      <c r="H3295" s="27"/>
      <c r="I3295" s="28"/>
      <c r="J3295" s="430"/>
      <c r="K3295" s="48"/>
      <c r="L3295" s="457" t="str">
        <f t="shared" si="102"/>
        <v/>
      </c>
      <c r="M3295" s="245" cm="1">
        <f t="array" ref="M3295">SUMPRODUCT(--(N3295:Q3295&lt;&gt;"")) + IF(TRIM(R3295)="",0,LEN(R3295)-LEN(SUBSTITUTE(R3295,",",""))+1)</f>
        <v>0</v>
      </c>
      <c r="N3295" s="242" t="str">
        <f>IF(AND(I3295&lt;&gt;0,I3295&lt;&gt;""),IF(TRIM(SUBSTITUTE(B3295,CHAR(160),""))="","",IF(ISNUMBER(MATCH(TRIM(SUBSTITUTE(B3295,CHAR(160),"")),'Look Up Values'!$B$2:$B$500,0)),"","Origin error")),"")</f>
        <v/>
      </c>
      <c r="O3295" s="242" t="str">
        <f>IF(AND(I3295&lt;&gt;0,I3295&lt;&gt;""),IF(C3295="","",IF(AND(ISNUMBER(--LEFT(C3295,FIND(" ",C3295&amp;" ")-1)),OR(LEN(LEFT(C3295,FIND(" ",C3295&amp;" ")-1))=6,LEN(LEFT(C3295,FIND(" ",C3295&amp;" ")-1))=7),OR(ISNUMBER(MATCH(LEFT(C3295,FIND(" ",C3295&amp;" ")-1),'Look Up Values'!$G$2:$G$1000,0)),ISNUMBER(MATCH(LEFT(C3295,FIND(" ",C3295&amp;" ")-1),'Look Up Values'!$AE$2:$AE$2000,0)))),"","EWC error")),"")</f>
        <v/>
      </c>
      <c r="P3295" s="242" t="str" cm="1">
        <f t="array" ref="P3295">IF(AND(I3295&lt;&gt;0,I3295&lt;&gt;""),IF(D3295="","",IF(ISNUMBER(MATCH(SUBSTITUTE(D3295," ",""),SUBSTITUTE('Look Up Values'!$S$2:$S$120," ",""),0)),"","D&amp;R error")),"")</f>
        <v/>
      </c>
      <c r="Q3295" s="242" t="str" cm="1">
        <f t="array" ref="Q3295">IF(AND(I3295&lt;&gt;0,I3295&lt;&gt;""),IF(G3295="","",IF(ISNUMBER(MATCH(SUBSTITUTE(G3295," ",""),SUBSTITUTE('Look Up Values'!$I$2:$I$10," ",""),0)),"","State error")),"")</f>
        <v/>
      </c>
      <c r="R3295" s="260" t="str">
        <f t="shared" si="103"/>
        <v/>
      </c>
    </row>
    <row r="3296" spans="1:18" ht="15.75">
      <c r="A3296" s="250">
        <v>3289</v>
      </c>
      <c r="B3296" s="198"/>
      <c r="C3296" s="25"/>
      <c r="D3296" s="25"/>
      <c r="E3296" s="25"/>
      <c r="F3296" s="25"/>
      <c r="G3296" s="26"/>
      <c r="H3296" s="27"/>
      <c r="I3296" s="28"/>
      <c r="J3296" s="430"/>
      <c r="K3296" s="48"/>
      <c r="L3296" s="457" t="str">
        <f t="shared" si="102"/>
        <v/>
      </c>
      <c r="M3296" s="245" cm="1">
        <f t="array" ref="M3296">SUMPRODUCT(--(N3296:Q3296&lt;&gt;"")) + IF(TRIM(R3296)="",0,LEN(R3296)-LEN(SUBSTITUTE(R3296,",",""))+1)</f>
        <v>0</v>
      </c>
      <c r="N3296" s="242" t="str">
        <f>IF(AND(I3296&lt;&gt;0,I3296&lt;&gt;""),IF(TRIM(SUBSTITUTE(B3296,CHAR(160),""))="","",IF(ISNUMBER(MATCH(TRIM(SUBSTITUTE(B3296,CHAR(160),"")),'Look Up Values'!$B$2:$B$500,0)),"","Origin error")),"")</f>
        <v/>
      </c>
      <c r="O3296" s="242" t="str">
        <f>IF(AND(I3296&lt;&gt;0,I3296&lt;&gt;""),IF(C3296="","",IF(AND(ISNUMBER(--LEFT(C3296,FIND(" ",C3296&amp;" ")-1)),OR(LEN(LEFT(C3296,FIND(" ",C3296&amp;" ")-1))=6,LEN(LEFT(C3296,FIND(" ",C3296&amp;" ")-1))=7),OR(ISNUMBER(MATCH(LEFT(C3296,FIND(" ",C3296&amp;" ")-1),'Look Up Values'!$G$2:$G$1000,0)),ISNUMBER(MATCH(LEFT(C3296,FIND(" ",C3296&amp;" ")-1),'Look Up Values'!$AE$2:$AE$2000,0)))),"","EWC error")),"")</f>
        <v/>
      </c>
      <c r="P3296" s="242" t="str" cm="1">
        <f t="array" ref="P3296">IF(AND(I3296&lt;&gt;0,I3296&lt;&gt;""),IF(D3296="","",IF(ISNUMBER(MATCH(SUBSTITUTE(D3296," ",""),SUBSTITUTE('Look Up Values'!$S$2:$S$120," ",""),0)),"","D&amp;R error")),"")</f>
        <v/>
      </c>
      <c r="Q3296" s="242" t="str" cm="1">
        <f t="array" ref="Q3296">IF(AND(I3296&lt;&gt;0,I3296&lt;&gt;""),IF(G3296="","",IF(ISNUMBER(MATCH(SUBSTITUTE(G3296," ",""),SUBSTITUTE('Look Up Values'!$I$2:$I$10," ",""),0)),"","State error")),"")</f>
        <v/>
      </c>
      <c r="R3296" s="260" t="str">
        <f t="shared" si="103"/>
        <v/>
      </c>
    </row>
    <row r="3297" spans="1:18" ht="15.75">
      <c r="A3297" s="250">
        <v>3290</v>
      </c>
      <c r="B3297" s="198"/>
      <c r="C3297" s="25"/>
      <c r="D3297" s="25"/>
      <c r="E3297" s="25"/>
      <c r="F3297" s="25"/>
      <c r="G3297" s="26"/>
      <c r="H3297" s="27"/>
      <c r="I3297" s="28"/>
      <c r="J3297" s="430"/>
      <c r="K3297" s="48"/>
      <c r="L3297" s="457" t="str">
        <f t="shared" si="102"/>
        <v/>
      </c>
      <c r="M3297" s="245" cm="1">
        <f t="array" ref="M3297">SUMPRODUCT(--(N3297:Q3297&lt;&gt;"")) + IF(TRIM(R3297)="",0,LEN(R3297)-LEN(SUBSTITUTE(R3297,",",""))+1)</f>
        <v>0</v>
      </c>
      <c r="N3297" s="242" t="str">
        <f>IF(AND(I3297&lt;&gt;0,I3297&lt;&gt;""),IF(TRIM(SUBSTITUTE(B3297,CHAR(160),""))="","",IF(ISNUMBER(MATCH(TRIM(SUBSTITUTE(B3297,CHAR(160),"")),'Look Up Values'!$B$2:$B$500,0)),"","Origin error")),"")</f>
        <v/>
      </c>
      <c r="O3297" s="242" t="str">
        <f>IF(AND(I3297&lt;&gt;0,I3297&lt;&gt;""),IF(C3297="","",IF(AND(ISNUMBER(--LEFT(C3297,FIND(" ",C3297&amp;" ")-1)),OR(LEN(LEFT(C3297,FIND(" ",C3297&amp;" ")-1))=6,LEN(LEFT(C3297,FIND(" ",C3297&amp;" ")-1))=7),OR(ISNUMBER(MATCH(LEFT(C3297,FIND(" ",C3297&amp;" ")-1),'Look Up Values'!$G$2:$G$1000,0)),ISNUMBER(MATCH(LEFT(C3297,FIND(" ",C3297&amp;" ")-1),'Look Up Values'!$AE$2:$AE$2000,0)))),"","EWC error")),"")</f>
        <v/>
      </c>
      <c r="P3297" s="242" t="str" cm="1">
        <f t="array" ref="P3297">IF(AND(I3297&lt;&gt;0,I3297&lt;&gt;""),IF(D3297="","",IF(ISNUMBER(MATCH(SUBSTITUTE(D3297," ",""),SUBSTITUTE('Look Up Values'!$S$2:$S$120," ",""),0)),"","D&amp;R error")),"")</f>
        <v/>
      </c>
      <c r="Q3297" s="242" t="str" cm="1">
        <f t="array" ref="Q3297">IF(AND(I3297&lt;&gt;0,I3297&lt;&gt;""),IF(G3297="","",IF(ISNUMBER(MATCH(SUBSTITUTE(G3297," ",""),SUBSTITUTE('Look Up Values'!$I$2:$I$10," ",""),0)),"","State error")),"")</f>
        <v/>
      </c>
      <c r="R3297" s="260" t="str">
        <f t="shared" si="103"/>
        <v/>
      </c>
    </row>
    <row r="3298" spans="1:18" ht="15.75">
      <c r="A3298" s="250">
        <v>3291</v>
      </c>
      <c r="B3298" s="198"/>
      <c r="C3298" s="25"/>
      <c r="D3298" s="25"/>
      <c r="E3298" s="25"/>
      <c r="F3298" s="25"/>
      <c r="G3298" s="26"/>
      <c r="H3298" s="27"/>
      <c r="I3298" s="28"/>
      <c r="J3298" s="430"/>
      <c r="K3298" s="48"/>
      <c r="L3298" s="457" t="str">
        <f t="shared" si="102"/>
        <v/>
      </c>
      <c r="M3298" s="245" cm="1">
        <f t="array" ref="M3298">SUMPRODUCT(--(N3298:Q3298&lt;&gt;"")) + IF(TRIM(R3298)="",0,LEN(R3298)-LEN(SUBSTITUTE(R3298,",",""))+1)</f>
        <v>0</v>
      </c>
      <c r="N3298" s="242" t="str">
        <f>IF(AND(I3298&lt;&gt;0,I3298&lt;&gt;""),IF(TRIM(SUBSTITUTE(B3298,CHAR(160),""))="","",IF(ISNUMBER(MATCH(TRIM(SUBSTITUTE(B3298,CHAR(160),"")),'Look Up Values'!$B$2:$B$500,0)),"","Origin error")),"")</f>
        <v/>
      </c>
      <c r="O3298" s="242" t="str">
        <f>IF(AND(I3298&lt;&gt;0,I3298&lt;&gt;""),IF(C3298="","",IF(AND(ISNUMBER(--LEFT(C3298,FIND(" ",C3298&amp;" ")-1)),OR(LEN(LEFT(C3298,FIND(" ",C3298&amp;" ")-1))=6,LEN(LEFT(C3298,FIND(" ",C3298&amp;" ")-1))=7),OR(ISNUMBER(MATCH(LEFT(C3298,FIND(" ",C3298&amp;" ")-1),'Look Up Values'!$G$2:$G$1000,0)),ISNUMBER(MATCH(LEFT(C3298,FIND(" ",C3298&amp;" ")-1),'Look Up Values'!$AE$2:$AE$2000,0)))),"","EWC error")),"")</f>
        <v/>
      </c>
      <c r="P3298" s="242" t="str" cm="1">
        <f t="array" ref="P3298">IF(AND(I3298&lt;&gt;0,I3298&lt;&gt;""),IF(D3298="","",IF(ISNUMBER(MATCH(SUBSTITUTE(D3298," ",""),SUBSTITUTE('Look Up Values'!$S$2:$S$120," ",""),0)),"","D&amp;R error")),"")</f>
        <v/>
      </c>
      <c r="Q3298" s="242" t="str" cm="1">
        <f t="array" ref="Q3298">IF(AND(I3298&lt;&gt;0,I3298&lt;&gt;""),IF(G3298="","",IF(ISNUMBER(MATCH(SUBSTITUTE(G3298," ",""),SUBSTITUTE('Look Up Values'!$I$2:$I$10," ",""),0)),"","State error")),"")</f>
        <v/>
      </c>
      <c r="R3298" s="260" t="str">
        <f t="shared" si="103"/>
        <v/>
      </c>
    </row>
    <row r="3299" spans="1:18" ht="15.75">
      <c r="A3299" s="250">
        <v>3292</v>
      </c>
      <c r="B3299" s="198"/>
      <c r="C3299" s="25"/>
      <c r="D3299" s="25"/>
      <c r="E3299" s="25"/>
      <c r="F3299" s="25"/>
      <c r="G3299" s="26"/>
      <c r="H3299" s="27"/>
      <c r="I3299" s="28"/>
      <c r="J3299" s="430"/>
      <c r="K3299" s="48"/>
      <c r="L3299" s="457" t="str">
        <f t="shared" si="102"/>
        <v/>
      </c>
      <c r="M3299" s="245" cm="1">
        <f t="array" ref="M3299">SUMPRODUCT(--(N3299:Q3299&lt;&gt;"")) + IF(TRIM(R3299)="",0,LEN(R3299)-LEN(SUBSTITUTE(R3299,",",""))+1)</f>
        <v>0</v>
      </c>
      <c r="N3299" s="242" t="str">
        <f>IF(AND(I3299&lt;&gt;0,I3299&lt;&gt;""),IF(TRIM(SUBSTITUTE(B3299,CHAR(160),""))="","",IF(ISNUMBER(MATCH(TRIM(SUBSTITUTE(B3299,CHAR(160),"")),'Look Up Values'!$B$2:$B$500,0)),"","Origin error")),"")</f>
        <v/>
      </c>
      <c r="O3299" s="242" t="str">
        <f>IF(AND(I3299&lt;&gt;0,I3299&lt;&gt;""),IF(C3299="","",IF(AND(ISNUMBER(--LEFT(C3299,FIND(" ",C3299&amp;" ")-1)),OR(LEN(LEFT(C3299,FIND(" ",C3299&amp;" ")-1))=6,LEN(LEFT(C3299,FIND(" ",C3299&amp;" ")-1))=7),OR(ISNUMBER(MATCH(LEFT(C3299,FIND(" ",C3299&amp;" ")-1),'Look Up Values'!$G$2:$G$1000,0)),ISNUMBER(MATCH(LEFT(C3299,FIND(" ",C3299&amp;" ")-1),'Look Up Values'!$AE$2:$AE$2000,0)))),"","EWC error")),"")</f>
        <v/>
      </c>
      <c r="P3299" s="242" t="str" cm="1">
        <f t="array" ref="P3299">IF(AND(I3299&lt;&gt;0,I3299&lt;&gt;""),IF(D3299="","",IF(ISNUMBER(MATCH(SUBSTITUTE(D3299," ",""),SUBSTITUTE('Look Up Values'!$S$2:$S$120," ",""),0)),"","D&amp;R error")),"")</f>
        <v/>
      </c>
      <c r="Q3299" s="242" t="str" cm="1">
        <f t="array" ref="Q3299">IF(AND(I3299&lt;&gt;0,I3299&lt;&gt;""),IF(G3299="","",IF(ISNUMBER(MATCH(SUBSTITUTE(G3299," ",""),SUBSTITUTE('Look Up Values'!$I$2:$I$10," ",""),0)),"","State error")),"")</f>
        <v/>
      </c>
      <c r="R3299" s="260" t="str">
        <f t="shared" si="103"/>
        <v/>
      </c>
    </row>
    <row r="3300" spans="1:18" ht="15.75">
      <c r="A3300" s="250">
        <v>3293</v>
      </c>
      <c r="B3300" s="198"/>
      <c r="C3300" s="25"/>
      <c r="D3300" s="25"/>
      <c r="E3300" s="25"/>
      <c r="F3300" s="25"/>
      <c r="G3300" s="26"/>
      <c r="H3300" s="27"/>
      <c r="I3300" s="28"/>
      <c r="J3300" s="430"/>
      <c r="K3300" s="48"/>
      <c r="L3300" s="457" t="str">
        <f t="shared" si="102"/>
        <v/>
      </c>
      <c r="M3300" s="245" cm="1">
        <f t="array" ref="M3300">SUMPRODUCT(--(N3300:Q3300&lt;&gt;"")) + IF(TRIM(R3300)="",0,LEN(R3300)-LEN(SUBSTITUTE(R3300,",",""))+1)</f>
        <v>0</v>
      </c>
      <c r="N3300" s="242" t="str">
        <f>IF(AND(I3300&lt;&gt;0,I3300&lt;&gt;""),IF(TRIM(SUBSTITUTE(B3300,CHAR(160),""))="","",IF(ISNUMBER(MATCH(TRIM(SUBSTITUTE(B3300,CHAR(160),"")),'Look Up Values'!$B$2:$B$500,0)),"","Origin error")),"")</f>
        <v/>
      </c>
      <c r="O3300" s="242" t="str">
        <f>IF(AND(I3300&lt;&gt;0,I3300&lt;&gt;""),IF(C3300="","",IF(AND(ISNUMBER(--LEFT(C3300,FIND(" ",C3300&amp;" ")-1)),OR(LEN(LEFT(C3300,FIND(" ",C3300&amp;" ")-1))=6,LEN(LEFT(C3300,FIND(" ",C3300&amp;" ")-1))=7),OR(ISNUMBER(MATCH(LEFT(C3300,FIND(" ",C3300&amp;" ")-1),'Look Up Values'!$G$2:$G$1000,0)),ISNUMBER(MATCH(LEFT(C3300,FIND(" ",C3300&amp;" ")-1),'Look Up Values'!$AE$2:$AE$2000,0)))),"","EWC error")),"")</f>
        <v/>
      </c>
      <c r="P3300" s="242" t="str" cm="1">
        <f t="array" ref="P3300">IF(AND(I3300&lt;&gt;0,I3300&lt;&gt;""),IF(D3300="","",IF(ISNUMBER(MATCH(SUBSTITUTE(D3300," ",""),SUBSTITUTE('Look Up Values'!$S$2:$S$120," ",""),0)),"","D&amp;R error")),"")</f>
        <v/>
      </c>
      <c r="Q3300" s="242" t="str" cm="1">
        <f t="array" ref="Q3300">IF(AND(I3300&lt;&gt;0,I3300&lt;&gt;""),IF(G3300="","",IF(ISNUMBER(MATCH(SUBSTITUTE(G3300," ",""),SUBSTITUTE('Look Up Values'!$I$2:$I$10," ",""),0)),"","State error")),"")</f>
        <v/>
      </c>
      <c r="R3300" s="260" t="str">
        <f t="shared" si="103"/>
        <v/>
      </c>
    </row>
    <row r="3301" spans="1:18" ht="15.75">
      <c r="A3301" s="250">
        <v>3294</v>
      </c>
      <c r="B3301" s="198"/>
      <c r="C3301" s="25"/>
      <c r="D3301" s="25"/>
      <c r="E3301" s="25"/>
      <c r="F3301" s="25"/>
      <c r="G3301" s="26"/>
      <c r="H3301" s="27"/>
      <c r="I3301" s="28"/>
      <c r="J3301" s="430"/>
      <c r="K3301" s="48"/>
      <c r="L3301" s="457" t="str">
        <f t="shared" si="102"/>
        <v/>
      </c>
      <c r="M3301" s="245" cm="1">
        <f t="array" ref="M3301">SUMPRODUCT(--(N3301:Q3301&lt;&gt;"")) + IF(TRIM(R3301)="",0,LEN(R3301)-LEN(SUBSTITUTE(R3301,",",""))+1)</f>
        <v>0</v>
      </c>
      <c r="N3301" s="242" t="str">
        <f>IF(AND(I3301&lt;&gt;0,I3301&lt;&gt;""),IF(TRIM(SUBSTITUTE(B3301,CHAR(160),""))="","",IF(ISNUMBER(MATCH(TRIM(SUBSTITUTE(B3301,CHAR(160),"")),'Look Up Values'!$B$2:$B$500,0)),"","Origin error")),"")</f>
        <v/>
      </c>
      <c r="O3301" s="242" t="str">
        <f>IF(AND(I3301&lt;&gt;0,I3301&lt;&gt;""),IF(C3301="","",IF(AND(ISNUMBER(--LEFT(C3301,FIND(" ",C3301&amp;" ")-1)),OR(LEN(LEFT(C3301,FIND(" ",C3301&amp;" ")-1))=6,LEN(LEFT(C3301,FIND(" ",C3301&amp;" ")-1))=7),OR(ISNUMBER(MATCH(LEFT(C3301,FIND(" ",C3301&amp;" ")-1),'Look Up Values'!$G$2:$G$1000,0)),ISNUMBER(MATCH(LEFT(C3301,FIND(" ",C3301&amp;" ")-1),'Look Up Values'!$AE$2:$AE$2000,0)))),"","EWC error")),"")</f>
        <v/>
      </c>
      <c r="P3301" s="242" t="str" cm="1">
        <f t="array" ref="P3301">IF(AND(I3301&lt;&gt;0,I3301&lt;&gt;""),IF(D3301="","",IF(ISNUMBER(MATCH(SUBSTITUTE(D3301," ",""),SUBSTITUTE('Look Up Values'!$S$2:$S$120," ",""),0)),"","D&amp;R error")),"")</f>
        <v/>
      </c>
      <c r="Q3301" s="242" t="str" cm="1">
        <f t="array" ref="Q3301">IF(AND(I3301&lt;&gt;0,I3301&lt;&gt;""),IF(G3301="","",IF(ISNUMBER(MATCH(SUBSTITUTE(G3301," ",""),SUBSTITUTE('Look Up Values'!$I$2:$I$10," ",""),0)),"","State error")),"")</f>
        <v/>
      </c>
      <c r="R3301" s="260" t="str">
        <f t="shared" si="103"/>
        <v/>
      </c>
    </row>
    <row r="3302" spans="1:18" ht="15.75">
      <c r="A3302" s="250">
        <v>3295</v>
      </c>
      <c r="B3302" s="198"/>
      <c r="C3302" s="25"/>
      <c r="D3302" s="25"/>
      <c r="E3302" s="25"/>
      <c r="F3302" s="25"/>
      <c r="G3302" s="26"/>
      <c r="H3302" s="27"/>
      <c r="I3302" s="28"/>
      <c r="J3302" s="430"/>
      <c r="K3302" s="48"/>
      <c r="L3302" s="457" t="str">
        <f t="shared" si="102"/>
        <v/>
      </c>
      <c r="M3302" s="245" cm="1">
        <f t="array" ref="M3302">SUMPRODUCT(--(N3302:Q3302&lt;&gt;"")) + IF(TRIM(R3302)="",0,LEN(R3302)-LEN(SUBSTITUTE(R3302,",",""))+1)</f>
        <v>0</v>
      </c>
      <c r="N3302" s="242" t="str">
        <f>IF(AND(I3302&lt;&gt;0,I3302&lt;&gt;""),IF(TRIM(SUBSTITUTE(B3302,CHAR(160),""))="","",IF(ISNUMBER(MATCH(TRIM(SUBSTITUTE(B3302,CHAR(160),"")),'Look Up Values'!$B$2:$B$500,0)),"","Origin error")),"")</f>
        <v/>
      </c>
      <c r="O3302" s="242" t="str">
        <f>IF(AND(I3302&lt;&gt;0,I3302&lt;&gt;""),IF(C3302="","",IF(AND(ISNUMBER(--LEFT(C3302,FIND(" ",C3302&amp;" ")-1)),OR(LEN(LEFT(C3302,FIND(" ",C3302&amp;" ")-1))=6,LEN(LEFT(C3302,FIND(" ",C3302&amp;" ")-1))=7),OR(ISNUMBER(MATCH(LEFT(C3302,FIND(" ",C3302&amp;" ")-1),'Look Up Values'!$G$2:$G$1000,0)),ISNUMBER(MATCH(LEFT(C3302,FIND(" ",C3302&amp;" ")-1),'Look Up Values'!$AE$2:$AE$2000,0)))),"","EWC error")),"")</f>
        <v/>
      </c>
      <c r="P3302" s="242" t="str" cm="1">
        <f t="array" ref="P3302">IF(AND(I3302&lt;&gt;0,I3302&lt;&gt;""),IF(D3302="","",IF(ISNUMBER(MATCH(SUBSTITUTE(D3302," ",""),SUBSTITUTE('Look Up Values'!$S$2:$S$120," ",""),0)),"","D&amp;R error")),"")</f>
        <v/>
      </c>
      <c r="Q3302" s="242" t="str" cm="1">
        <f t="array" ref="Q3302">IF(AND(I3302&lt;&gt;0,I3302&lt;&gt;""),IF(G3302="","",IF(ISNUMBER(MATCH(SUBSTITUTE(G3302," ",""),SUBSTITUTE('Look Up Values'!$I$2:$I$10," ",""),0)),"","State error")),"")</f>
        <v/>
      </c>
      <c r="R3302" s="260" t="str">
        <f t="shared" si="103"/>
        <v/>
      </c>
    </row>
    <row r="3303" spans="1:18" ht="15.75">
      <c r="A3303" s="250">
        <v>3296</v>
      </c>
      <c r="B3303" s="198"/>
      <c r="C3303" s="25"/>
      <c r="D3303" s="25"/>
      <c r="E3303" s="25"/>
      <c r="F3303" s="25"/>
      <c r="G3303" s="26"/>
      <c r="H3303" s="27"/>
      <c r="I3303" s="28"/>
      <c r="J3303" s="430"/>
      <c r="K3303" s="48"/>
      <c r="L3303" s="457" t="str">
        <f t="shared" si="102"/>
        <v/>
      </c>
      <c r="M3303" s="245" cm="1">
        <f t="array" ref="M3303">SUMPRODUCT(--(N3303:Q3303&lt;&gt;"")) + IF(TRIM(R3303)="",0,LEN(R3303)-LEN(SUBSTITUTE(R3303,",",""))+1)</f>
        <v>0</v>
      </c>
      <c r="N3303" s="242" t="str">
        <f>IF(AND(I3303&lt;&gt;0,I3303&lt;&gt;""),IF(TRIM(SUBSTITUTE(B3303,CHAR(160),""))="","",IF(ISNUMBER(MATCH(TRIM(SUBSTITUTE(B3303,CHAR(160),"")),'Look Up Values'!$B$2:$B$500,0)),"","Origin error")),"")</f>
        <v/>
      </c>
      <c r="O3303" s="242" t="str">
        <f>IF(AND(I3303&lt;&gt;0,I3303&lt;&gt;""),IF(C3303="","",IF(AND(ISNUMBER(--LEFT(C3303,FIND(" ",C3303&amp;" ")-1)),OR(LEN(LEFT(C3303,FIND(" ",C3303&amp;" ")-1))=6,LEN(LEFT(C3303,FIND(" ",C3303&amp;" ")-1))=7),OR(ISNUMBER(MATCH(LEFT(C3303,FIND(" ",C3303&amp;" ")-1),'Look Up Values'!$G$2:$G$1000,0)),ISNUMBER(MATCH(LEFT(C3303,FIND(" ",C3303&amp;" ")-1),'Look Up Values'!$AE$2:$AE$2000,0)))),"","EWC error")),"")</f>
        <v/>
      </c>
      <c r="P3303" s="242" t="str" cm="1">
        <f t="array" ref="P3303">IF(AND(I3303&lt;&gt;0,I3303&lt;&gt;""),IF(D3303="","",IF(ISNUMBER(MATCH(SUBSTITUTE(D3303," ",""),SUBSTITUTE('Look Up Values'!$S$2:$S$120," ",""),0)),"","D&amp;R error")),"")</f>
        <v/>
      </c>
      <c r="Q3303" s="242" t="str" cm="1">
        <f t="array" ref="Q3303">IF(AND(I3303&lt;&gt;0,I3303&lt;&gt;""),IF(G3303="","",IF(ISNUMBER(MATCH(SUBSTITUTE(G3303," ",""),SUBSTITUTE('Look Up Values'!$I$2:$I$10," ",""),0)),"","State error")),"")</f>
        <v/>
      </c>
      <c r="R3303" s="260" t="str">
        <f t="shared" si="103"/>
        <v/>
      </c>
    </row>
    <row r="3304" spans="1:18" ht="15.75">
      <c r="A3304" s="250">
        <v>3297</v>
      </c>
      <c r="B3304" s="198"/>
      <c r="C3304" s="25"/>
      <c r="D3304" s="25"/>
      <c r="E3304" s="25"/>
      <c r="F3304" s="25"/>
      <c r="G3304" s="26"/>
      <c r="H3304" s="27"/>
      <c r="I3304" s="28"/>
      <c r="J3304" s="430"/>
      <c r="K3304" s="48"/>
      <c r="L3304" s="457" t="str">
        <f t="shared" si="102"/>
        <v/>
      </c>
      <c r="M3304" s="245" cm="1">
        <f t="array" ref="M3304">SUMPRODUCT(--(N3304:Q3304&lt;&gt;"")) + IF(TRIM(R3304)="",0,LEN(R3304)-LEN(SUBSTITUTE(R3304,",",""))+1)</f>
        <v>0</v>
      </c>
      <c r="N3304" s="242" t="str">
        <f>IF(AND(I3304&lt;&gt;0,I3304&lt;&gt;""),IF(TRIM(SUBSTITUTE(B3304,CHAR(160),""))="","",IF(ISNUMBER(MATCH(TRIM(SUBSTITUTE(B3304,CHAR(160),"")),'Look Up Values'!$B$2:$B$500,0)),"","Origin error")),"")</f>
        <v/>
      </c>
      <c r="O3304" s="242" t="str">
        <f>IF(AND(I3304&lt;&gt;0,I3304&lt;&gt;""),IF(C3304="","",IF(AND(ISNUMBER(--LEFT(C3304,FIND(" ",C3304&amp;" ")-1)),OR(LEN(LEFT(C3304,FIND(" ",C3304&amp;" ")-1))=6,LEN(LEFT(C3304,FIND(" ",C3304&amp;" ")-1))=7),OR(ISNUMBER(MATCH(LEFT(C3304,FIND(" ",C3304&amp;" ")-1),'Look Up Values'!$G$2:$G$1000,0)),ISNUMBER(MATCH(LEFT(C3304,FIND(" ",C3304&amp;" ")-1),'Look Up Values'!$AE$2:$AE$2000,0)))),"","EWC error")),"")</f>
        <v/>
      </c>
      <c r="P3304" s="242" t="str" cm="1">
        <f t="array" ref="P3304">IF(AND(I3304&lt;&gt;0,I3304&lt;&gt;""),IF(D3304="","",IF(ISNUMBER(MATCH(SUBSTITUTE(D3304," ",""),SUBSTITUTE('Look Up Values'!$S$2:$S$120," ",""),0)),"","D&amp;R error")),"")</f>
        <v/>
      </c>
      <c r="Q3304" s="242" t="str" cm="1">
        <f t="array" ref="Q3304">IF(AND(I3304&lt;&gt;0,I3304&lt;&gt;""),IF(G3304="","",IF(ISNUMBER(MATCH(SUBSTITUTE(G3304," ",""),SUBSTITUTE('Look Up Values'!$I$2:$I$10," ",""),0)),"","State error")),"")</f>
        <v/>
      </c>
      <c r="R3304" s="260" t="str">
        <f t="shared" si="103"/>
        <v/>
      </c>
    </row>
    <row r="3305" spans="1:18" ht="15.75">
      <c r="A3305" s="250">
        <v>3298</v>
      </c>
      <c r="B3305" s="198"/>
      <c r="C3305" s="25"/>
      <c r="D3305" s="25"/>
      <c r="E3305" s="25"/>
      <c r="F3305" s="25"/>
      <c r="G3305" s="26"/>
      <c r="H3305" s="27"/>
      <c r="I3305" s="28"/>
      <c r="J3305" s="430"/>
      <c r="K3305" s="48"/>
      <c r="L3305" s="457" t="str">
        <f t="shared" si="102"/>
        <v/>
      </c>
      <c r="M3305" s="245" cm="1">
        <f t="array" ref="M3305">SUMPRODUCT(--(N3305:Q3305&lt;&gt;"")) + IF(TRIM(R3305)="",0,LEN(R3305)-LEN(SUBSTITUTE(R3305,",",""))+1)</f>
        <v>0</v>
      </c>
      <c r="N3305" s="242" t="str">
        <f>IF(AND(I3305&lt;&gt;0,I3305&lt;&gt;""),IF(TRIM(SUBSTITUTE(B3305,CHAR(160),""))="","",IF(ISNUMBER(MATCH(TRIM(SUBSTITUTE(B3305,CHAR(160),"")),'Look Up Values'!$B$2:$B$500,0)),"","Origin error")),"")</f>
        <v/>
      </c>
      <c r="O3305" s="242" t="str">
        <f>IF(AND(I3305&lt;&gt;0,I3305&lt;&gt;""),IF(C3305="","",IF(AND(ISNUMBER(--LEFT(C3305,FIND(" ",C3305&amp;" ")-1)),OR(LEN(LEFT(C3305,FIND(" ",C3305&amp;" ")-1))=6,LEN(LEFT(C3305,FIND(" ",C3305&amp;" ")-1))=7),OR(ISNUMBER(MATCH(LEFT(C3305,FIND(" ",C3305&amp;" ")-1),'Look Up Values'!$G$2:$G$1000,0)),ISNUMBER(MATCH(LEFT(C3305,FIND(" ",C3305&amp;" ")-1),'Look Up Values'!$AE$2:$AE$2000,0)))),"","EWC error")),"")</f>
        <v/>
      </c>
      <c r="P3305" s="242" t="str" cm="1">
        <f t="array" ref="P3305">IF(AND(I3305&lt;&gt;0,I3305&lt;&gt;""),IF(D3305="","",IF(ISNUMBER(MATCH(SUBSTITUTE(D3305," ",""),SUBSTITUTE('Look Up Values'!$S$2:$S$120," ",""),0)),"","D&amp;R error")),"")</f>
        <v/>
      </c>
      <c r="Q3305" s="242" t="str" cm="1">
        <f t="array" ref="Q3305">IF(AND(I3305&lt;&gt;0,I3305&lt;&gt;""),IF(G3305="","",IF(ISNUMBER(MATCH(SUBSTITUTE(G3305," ",""),SUBSTITUTE('Look Up Values'!$I$2:$I$10," ",""),0)),"","State error")),"")</f>
        <v/>
      </c>
      <c r="R3305" s="260" t="str">
        <f t="shared" si="103"/>
        <v/>
      </c>
    </row>
    <row r="3306" spans="1:18" ht="15.75">
      <c r="A3306" s="250">
        <v>3299</v>
      </c>
      <c r="B3306" s="198"/>
      <c r="C3306" s="25"/>
      <c r="D3306" s="25"/>
      <c r="E3306" s="25"/>
      <c r="F3306" s="25"/>
      <c r="G3306" s="26"/>
      <c r="H3306" s="27"/>
      <c r="I3306" s="28"/>
      <c r="J3306" s="430"/>
      <c r="K3306" s="48"/>
      <c r="L3306" s="457" t="str">
        <f t="shared" si="102"/>
        <v/>
      </c>
      <c r="M3306" s="245" cm="1">
        <f t="array" ref="M3306">SUMPRODUCT(--(N3306:Q3306&lt;&gt;"")) + IF(TRIM(R3306)="",0,LEN(R3306)-LEN(SUBSTITUTE(R3306,",",""))+1)</f>
        <v>0</v>
      </c>
      <c r="N3306" s="242" t="str">
        <f>IF(AND(I3306&lt;&gt;0,I3306&lt;&gt;""),IF(TRIM(SUBSTITUTE(B3306,CHAR(160),""))="","",IF(ISNUMBER(MATCH(TRIM(SUBSTITUTE(B3306,CHAR(160),"")),'Look Up Values'!$B$2:$B$500,0)),"","Origin error")),"")</f>
        <v/>
      </c>
      <c r="O3306" s="242" t="str">
        <f>IF(AND(I3306&lt;&gt;0,I3306&lt;&gt;""),IF(C3306="","",IF(AND(ISNUMBER(--LEFT(C3306,FIND(" ",C3306&amp;" ")-1)),OR(LEN(LEFT(C3306,FIND(" ",C3306&amp;" ")-1))=6,LEN(LEFT(C3306,FIND(" ",C3306&amp;" ")-1))=7),OR(ISNUMBER(MATCH(LEFT(C3306,FIND(" ",C3306&amp;" ")-1),'Look Up Values'!$G$2:$G$1000,0)),ISNUMBER(MATCH(LEFT(C3306,FIND(" ",C3306&amp;" ")-1),'Look Up Values'!$AE$2:$AE$2000,0)))),"","EWC error")),"")</f>
        <v/>
      </c>
      <c r="P3306" s="242" t="str" cm="1">
        <f t="array" ref="P3306">IF(AND(I3306&lt;&gt;0,I3306&lt;&gt;""),IF(D3306="","",IF(ISNUMBER(MATCH(SUBSTITUTE(D3306," ",""),SUBSTITUTE('Look Up Values'!$S$2:$S$120," ",""),0)),"","D&amp;R error")),"")</f>
        <v/>
      </c>
      <c r="Q3306" s="242" t="str" cm="1">
        <f t="array" ref="Q3306">IF(AND(I3306&lt;&gt;0,I3306&lt;&gt;""),IF(G3306="","",IF(ISNUMBER(MATCH(SUBSTITUTE(G3306," ",""),SUBSTITUTE('Look Up Values'!$I$2:$I$10," ",""),0)),"","State error")),"")</f>
        <v/>
      </c>
      <c r="R3306" s="260" t="str">
        <f t="shared" si="103"/>
        <v/>
      </c>
    </row>
    <row r="3307" spans="1:18" ht="15.75">
      <c r="A3307" s="250">
        <v>3300</v>
      </c>
      <c r="B3307" s="198"/>
      <c r="C3307" s="25"/>
      <c r="D3307" s="25"/>
      <c r="E3307" s="25"/>
      <c r="F3307" s="25"/>
      <c r="G3307" s="26"/>
      <c r="H3307" s="27"/>
      <c r="I3307" s="28"/>
      <c r="J3307" s="430"/>
      <c r="K3307" s="48"/>
      <c r="L3307" s="457" t="str">
        <f t="shared" si="102"/>
        <v/>
      </c>
      <c r="M3307" s="245" cm="1">
        <f t="array" ref="M3307">SUMPRODUCT(--(N3307:Q3307&lt;&gt;"")) + IF(TRIM(R3307)="",0,LEN(R3307)-LEN(SUBSTITUTE(R3307,",",""))+1)</f>
        <v>0</v>
      </c>
      <c r="N3307" s="242" t="str">
        <f>IF(AND(I3307&lt;&gt;0,I3307&lt;&gt;""),IF(TRIM(SUBSTITUTE(B3307,CHAR(160),""))="","",IF(ISNUMBER(MATCH(TRIM(SUBSTITUTE(B3307,CHAR(160),"")),'Look Up Values'!$B$2:$B$500,0)),"","Origin error")),"")</f>
        <v/>
      </c>
      <c r="O3307" s="242" t="str">
        <f>IF(AND(I3307&lt;&gt;0,I3307&lt;&gt;""),IF(C3307="","",IF(AND(ISNUMBER(--LEFT(C3307,FIND(" ",C3307&amp;" ")-1)),OR(LEN(LEFT(C3307,FIND(" ",C3307&amp;" ")-1))=6,LEN(LEFT(C3307,FIND(" ",C3307&amp;" ")-1))=7),OR(ISNUMBER(MATCH(LEFT(C3307,FIND(" ",C3307&amp;" ")-1),'Look Up Values'!$G$2:$G$1000,0)),ISNUMBER(MATCH(LEFT(C3307,FIND(" ",C3307&amp;" ")-1),'Look Up Values'!$AE$2:$AE$2000,0)))),"","EWC error")),"")</f>
        <v/>
      </c>
      <c r="P3307" s="242" t="str" cm="1">
        <f t="array" ref="P3307">IF(AND(I3307&lt;&gt;0,I3307&lt;&gt;""),IF(D3307="","",IF(ISNUMBER(MATCH(SUBSTITUTE(D3307," ",""),SUBSTITUTE('Look Up Values'!$S$2:$S$120," ",""),0)),"","D&amp;R error")),"")</f>
        <v/>
      </c>
      <c r="Q3307" s="242" t="str" cm="1">
        <f t="array" ref="Q3307">IF(AND(I3307&lt;&gt;0,I3307&lt;&gt;""),IF(G3307="","",IF(ISNUMBER(MATCH(SUBSTITUTE(G3307," ",""),SUBSTITUTE('Look Up Values'!$I$2:$I$10," ",""),0)),"","State error")),"")</f>
        <v/>
      </c>
      <c r="R3307" s="260" t="str">
        <f t="shared" si="103"/>
        <v/>
      </c>
    </row>
    <row r="3308" spans="1:18" ht="15.75">
      <c r="A3308" s="250">
        <v>3301</v>
      </c>
      <c r="B3308" s="198"/>
      <c r="C3308" s="25"/>
      <c r="D3308" s="25"/>
      <c r="E3308" s="25"/>
      <c r="F3308" s="25"/>
      <c r="G3308" s="26"/>
      <c r="H3308" s="27"/>
      <c r="I3308" s="28"/>
      <c r="J3308" s="430"/>
      <c r="K3308" s="48"/>
      <c r="L3308" s="457" t="str">
        <f t="shared" si="102"/>
        <v/>
      </c>
      <c r="M3308" s="245" cm="1">
        <f t="array" ref="M3308">SUMPRODUCT(--(N3308:Q3308&lt;&gt;"")) + IF(TRIM(R3308)="",0,LEN(R3308)-LEN(SUBSTITUTE(R3308,",",""))+1)</f>
        <v>0</v>
      </c>
      <c r="N3308" s="242" t="str">
        <f>IF(AND(I3308&lt;&gt;0,I3308&lt;&gt;""),IF(TRIM(SUBSTITUTE(B3308,CHAR(160),""))="","",IF(ISNUMBER(MATCH(TRIM(SUBSTITUTE(B3308,CHAR(160),"")),'Look Up Values'!$B$2:$B$500,0)),"","Origin error")),"")</f>
        <v/>
      </c>
      <c r="O3308" s="242" t="str">
        <f>IF(AND(I3308&lt;&gt;0,I3308&lt;&gt;""),IF(C3308="","",IF(AND(ISNUMBER(--LEFT(C3308,FIND(" ",C3308&amp;" ")-1)),OR(LEN(LEFT(C3308,FIND(" ",C3308&amp;" ")-1))=6,LEN(LEFT(C3308,FIND(" ",C3308&amp;" ")-1))=7),OR(ISNUMBER(MATCH(LEFT(C3308,FIND(" ",C3308&amp;" ")-1),'Look Up Values'!$G$2:$G$1000,0)),ISNUMBER(MATCH(LEFT(C3308,FIND(" ",C3308&amp;" ")-1),'Look Up Values'!$AE$2:$AE$2000,0)))),"","EWC error")),"")</f>
        <v/>
      </c>
      <c r="P3308" s="242" t="str" cm="1">
        <f t="array" ref="P3308">IF(AND(I3308&lt;&gt;0,I3308&lt;&gt;""),IF(D3308="","",IF(ISNUMBER(MATCH(SUBSTITUTE(D3308," ",""),SUBSTITUTE('Look Up Values'!$S$2:$S$120," ",""),0)),"","D&amp;R error")),"")</f>
        <v/>
      </c>
      <c r="Q3308" s="242" t="str" cm="1">
        <f t="array" ref="Q3308">IF(AND(I3308&lt;&gt;0,I3308&lt;&gt;""),IF(G3308="","",IF(ISNUMBER(MATCH(SUBSTITUTE(G3308," ",""),SUBSTITUTE('Look Up Values'!$I$2:$I$10," ",""),0)),"","State error")),"")</f>
        <v/>
      </c>
      <c r="R3308" s="260" t="str">
        <f t="shared" si="103"/>
        <v/>
      </c>
    </row>
    <row r="3309" spans="1:18" ht="15.75">
      <c r="A3309" s="250">
        <v>3302</v>
      </c>
      <c r="B3309" s="198"/>
      <c r="C3309" s="25"/>
      <c r="D3309" s="25"/>
      <c r="E3309" s="25"/>
      <c r="F3309" s="25"/>
      <c r="G3309" s="26"/>
      <c r="H3309" s="27"/>
      <c r="I3309" s="28"/>
      <c r="J3309" s="430"/>
      <c r="K3309" s="48"/>
      <c r="L3309" s="457" t="str">
        <f t="shared" si="102"/>
        <v/>
      </c>
      <c r="M3309" s="245" cm="1">
        <f t="array" ref="M3309">SUMPRODUCT(--(N3309:Q3309&lt;&gt;"")) + IF(TRIM(R3309)="",0,LEN(R3309)-LEN(SUBSTITUTE(R3309,",",""))+1)</f>
        <v>0</v>
      </c>
      <c r="N3309" s="242" t="str">
        <f>IF(AND(I3309&lt;&gt;0,I3309&lt;&gt;""),IF(TRIM(SUBSTITUTE(B3309,CHAR(160),""))="","",IF(ISNUMBER(MATCH(TRIM(SUBSTITUTE(B3309,CHAR(160),"")),'Look Up Values'!$B$2:$B$500,0)),"","Origin error")),"")</f>
        <v/>
      </c>
      <c r="O3309" s="242" t="str">
        <f>IF(AND(I3309&lt;&gt;0,I3309&lt;&gt;""),IF(C3309="","",IF(AND(ISNUMBER(--LEFT(C3309,FIND(" ",C3309&amp;" ")-1)),OR(LEN(LEFT(C3309,FIND(" ",C3309&amp;" ")-1))=6,LEN(LEFT(C3309,FIND(" ",C3309&amp;" ")-1))=7),OR(ISNUMBER(MATCH(LEFT(C3309,FIND(" ",C3309&amp;" ")-1),'Look Up Values'!$G$2:$G$1000,0)),ISNUMBER(MATCH(LEFT(C3309,FIND(" ",C3309&amp;" ")-1),'Look Up Values'!$AE$2:$AE$2000,0)))),"","EWC error")),"")</f>
        <v/>
      </c>
      <c r="P3309" s="242" t="str" cm="1">
        <f t="array" ref="P3309">IF(AND(I3309&lt;&gt;0,I3309&lt;&gt;""),IF(D3309="","",IF(ISNUMBER(MATCH(SUBSTITUTE(D3309," ",""),SUBSTITUTE('Look Up Values'!$S$2:$S$120," ",""),0)),"","D&amp;R error")),"")</f>
        <v/>
      </c>
      <c r="Q3309" s="242" t="str" cm="1">
        <f t="array" ref="Q3309">IF(AND(I3309&lt;&gt;0,I3309&lt;&gt;""),IF(G3309="","",IF(ISNUMBER(MATCH(SUBSTITUTE(G3309," ",""),SUBSTITUTE('Look Up Values'!$I$2:$I$10," ",""),0)),"","State error")),"")</f>
        <v/>
      </c>
      <c r="R3309" s="260" t="str">
        <f t="shared" si="103"/>
        <v/>
      </c>
    </row>
    <row r="3310" spans="1:18" ht="15.75">
      <c r="A3310" s="250">
        <v>3303</v>
      </c>
      <c r="B3310" s="198"/>
      <c r="C3310" s="25"/>
      <c r="D3310" s="25"/>
      <c r="E3310" s="25"/>
      <c r="F3310" s="25"/>
      <c r="G3310" s="26"/>
      <c r="H3310" s="27"/>
      <c r="I3310" s="28"/>
      <c r="J3310" s="430"/>
      <c r="K3310" s="48"/>
      <c r="L3310" s="457" t="str">
        <f t="shared" si="102"/>
        <v/>
      </c>
      <c r="M3310" s="245" cm="1">
        <f t="array" ref="M3310">SUMPRODUCT(--(N3310:Q3310&lt;&gt;"")) + IF(TRIM(R3310)="",0,LEN(R3310)-LEN(SUBSTITUTE(R3310,",",""))+1)</f>
        <v>0</v>
      </c>
      <c r="N3310" s="242" t="str">
        <f>IF(AND(I3310&lt;&gt;0,I3310&lt;&gt;""),IF(TRIM(SUBSTITUTE(B3310,CHAR(160),""))="","",IF(ISNUMBER(MATCH(TRIM(SUBSTITUTE(B3310,CHAR(160),"")),'Look Up Values'!$B$2:$B$500,0)),"","Origin error")),"")</f>
        <v/>
      </c>
      <c r="O3310" s="242" t="str">
        <f>IF(AND(I3310&lt;&gt;0,I3310&lt;&gt;""),IF(C3310="","",IF(AND(ISNUMBER(--LEFT(C3310,FIND(" ",C3310&amp;" ")-1)),OR(LEN(LEFT(C3310,FIND(" ",C3310&amp;" ")-1))=6,LEN(LEFT(C3310,FIND(" ",C3310&amp;" ")-1))=7),OR(ISNUMBER(MATCH(LEFT(C3310,FIND(" ",C3310&amp;" ")-1),'Look Up Values'!$G$2:$G$1000,0)),ISNUMBER(MATCH(LEFT(C3310,FIND(" ",C3310&amp;" ")-1),'Look Up Values'!$AE$2:$AE$2000,0)))),"","EWC error")),"")</f>
        <v/>
      </c>
      <c r="P3310" s="242" t="str" cm="1">
        <f t="array" ref="P3310">IF(AND(I3310&lt;&gt;0,I3310&lt;&gt;""),IF(D3310="","",IF(ISNUMBER(MATCH(SUBSTITUTE(D3310," ",""),SUBSTITUTE('Look Up Values'!$S$2:$S$120," ",""),0)),"","D&amp;R error")),"")</f>
        <v/>
      </c>
      <c r="Q3310" s="242" t="str" cm="1">
        <f t="array" ref="Q3310">IF(AND(I3310&lt;&gt;0,I3310&lt;&gt;""),IF(G3310="","",IF(ISNUMBER(MATCH(SUBSTITUTE(G3310," ",""),SUBSTITUTE('Look Up Values'!$I$2:$I$10," ",""),0)),"","State error")),"")</f>
        <v/>
      </c>
      <c r="R3310" s="260" t="str">
        <f t="shared" si="103"/>
        <v/>
      </c>
    </row>
    <row r="3311" spans="1:18" ht="15.75">
      <c r="A3311" s="250">
        <v>3304</v>
      </c>
      <c r="B3311" s="198"/>
      <c r="C3311" s="25"/>
      <c r="D3311" s="25"/>
      <c r="E3311" s="25"/>
      <c r="F3311" s="25"/>
      <c r="G3311" s="26"/>
      <c r="H3311" s="27"/>
      <c r="I3311" s="28"/>
      <c r="J3311" s="430"/>
      <c r="K3311" s="48"/>
      <c r="L3311" s="457" t="str">
        <f t="shared" si="102"/>
        <v/>
      </c>
      <c r="M3311" s="245" cm="1">
        <f t="array" ref="M3311">SUMPRODUCT(--(N3311:Q3311&lt;&gt;"")) + IF(TRIM(R3311)="",0,LEN(R3311)-LEN(SUBSTITUTE(R3311,",",""))+1)</f>
        <v>0</v>
      </c>
      <c r="N3311" s="242" t="str">
        <f>IF(AND(I3311&lt;&gt;0,I3311&lt;&gt;""),IF(TRIM(SUBSTITUTE(B3311,CHAR(160),""))="","",IF(ISNUMBER(MATCH(TRIM(SUBSTITUTE(B3311,CHAR(160),"")),'Look Up Values'!$B$2:$B$500,0)),"","Origin error")),"")</f>
        <v/>
      </c>
      <c r="O3311" s="242" t="str">
        <f>IF(AND(I3311&lt;&gt;0,I3311&lt;&gt;""),IF(C3311="","",IF(AND(ISNUMBER(--LEFT(C3311,FIND(" ",C3311&amp;" ")-1)),OR(LEN(LEFT(C3311,FIND(" ",C3311&amp;" ")-1))=6,LEN(LEFT(C3311,FIND(" ",C3311&amp;" ")-1))=7),OR(ISNUMBER(MATCH(LEFT(C3311,FIND(" ",C3311&amp;" ")-1),'Look Up Values'!$G$2:$G$1000,0)),ISNUMBER(MATCH(LEFT(C3311,FIND(" ",C3311&amp;" ")-1),'Look Up Values'!$AE$2:$AE$2000,0)))),"","EWC error")),"")</f>
        <v/>
      </c>
      <c r="P3311" s="242" t="str" cm="1">
        <f t="array" ref="P3311">IF(AND(I3311&lt;&gt;0,I3311&lt;&gt;""),IF(D3311="","",IF(ISNUMBER(MATCH(SUBSTITUTE(D3311," ",""),SUBSTITUTE('Look Up Values'!$S$2:$S$120," ",""),0)),"","D&amp;R error")),"")</f>
        <v/>
      </c>
      <c r="Q3311" s="242" t="str" cm="1">
        <f t="array" ref="Q3311">IF(AND(I3311&lt;&gt;0,I3311&lt;&gt;""),IF(G3311="","",IF(ISNUMBER(MATCH(SUBSTITUTE(G3311," ",""),SUBSTITUTE('Look Up Values'!$I$2:$I$10," ",""),0)),"","State error")),"")</f>
        <v/>
      </c>
      <c r="R3311" s="260" t="str">
        <f t="shared" si="103"/>
        <v/>
      </c>
    </row>
    <row r="3312" spans="1:18" ht="15.75">
      <c r="A3312" s="250">
        <v>3305</v>
      </c>
      <c r="B3312" s="198"/>
      <c r="C3312" s="25"/>
      <c r="D3312" s="25"/>
      <c r="E3312" s="25"/>
      <c r="F3312" s="25"/>
      <c r="G3312" s="26"/>
      <c r="H3312" s="27"/>
      <c r="I3312" s="28"/>
      <c r="J3312" s="430"/>
      <c r="K3312" s="48"/>
      <c r="L3312" s="457" t="str">
        <f t="shared" si="102"/>
        <v/>
      </c>
      <c r="M3312" s="245" cm="1">
        <f t="array" ref="M3312">SUMPRODUCT(--(N3312:Q3312&lt;&gt;"")) + IF(TRIM(R3312)="",0,LEN(R3312)-LEN(SUBSTITUTE(R3312,",",""))+1)</f>
        <v>0</v>
      </c>
      <c r="N3312" s="242" t="str">
        <f>IF(AND(I3312&lt;&gt;0,I3312&lt;&gt;""),IF(TRIM(SUBSTITUTE(B3312,CHAR(160),""))="","",IF(ISNUMBER(MATCH(TRIM(SUBSTITUTE(B3312,CHAR(160),"")),'Look Up Values'!$B$2:$B$500,0)),"","Origin error")),"")</f>
        <v/>
      </c>
      <c r="O3312" s="242" t="str">
        <f>IF(AND(I3312&lt;&gt;0,I3312&lt;&gt;""),IF(C3312="","",IF(AND(ISNUMBER(--LEFT(C3312,FIND(" ",C3312&amp;" ")-1)),OR(LEN(LEFT(C3312,FIND(" ",C3312&amp;" ")-1))=6,LEN(LEFT(C3312,FIND(" ",C3312&amp;" ")-1))=7),OR(ISNUMBER(MATCH(LEFT(C3312,FIND(" ",C3312&amp;" ")-1),'Look Up Values'!$G$2:$G$1000,0)),ISNUMBER(MATCH(LEFT(C3312,FIND(" ",C3312&amp;" ")-1),'Look Up Values'!$AE$2:$AE$2000,0)))),"","EWC error")),"")</f>
        <v/>
      </c>
      <c r="P3312" s="242" t="str" cm="1">
        <f t="array" ref="P3312">IF(AND(I3312&lt;&gt;0,I3312&lt;&gt;""),IF(D3312="","",IF(ISNUMBER(MATCH(SUBSTITUTE(D3312," ",""),SUBSTITUTE('Look Up Values'!$S$2:$S$120," ",""),0)),"","D&amp;R error")),"")</f>
        <v/>
      </c>
      <c r="Q3312" s="242" t="str" cm="1">
        <f t="array" ref="Q3312">IF(AND(I3312&lt;&gt;0,I3312&lt;&gt;""),IF(G3312="","",IF(ISNUMBER(MATCH(SUBSTITUTE(G3312," ",""),SUBSTITUTE('Look Up Values'!$I$2:$I$10," ",""),0)),"","State error")),"")</f>
        <v/>
      </c>
      <c r="R3312" s="260" t="str">
        <f t="shared" si="103"/>
        <v/>
      </c>
    </row>
    <row r="3313" spans="1:18" ht="15.75">
      <c r="A3313" s="250">
        <v>3306</v>
      </c>
      <c r="B3313" s="198"/>
      <c r="C3313" s="25"/>
      <c r="D3313" s="25"/>
      <c r="E3313" s="25"/>
      <c r="F3313" s="25"/>
      <c r="G3313" s="26"/>
      <c r="H3313" s="27"/>
      <c r="I3313" s="28"/>
      <c r="J3313" s="430"/>
      <c r="K3313" s="48"/>
      <c r="L3313" s="457" t="str">
        <f t="shared" si="102"/>
        <v/>
      </c>
      <c r="M3313" s="245" cm="1">
        <f t="array" ref="M3313">SUMPRODUCT(--(N3313:Q3313&lt;&gt;"")) + IF(TRIM(R3313)="",0,LEN(R3313)-LEN(SUBSTITUTE(R3313,",",""))+1)</f>
        <v>0</v>
      </c>
      <c r="N3313" s="242" t="str">
        <f>IF(AND(I3313&lt;&gt;0,I3313&lt;&gt;""),IF(TRIM(SUBSTITUTE(B3313,CHAR(160),""))="","",IF(ISNUMBER(MATCH(TRIM(SUBSTITUTE(B3313,CHAR(160),"")),'Look Up Values'!$B$2:$B$500,0)),"","Origin error")),"")</f>
        <v/>
      </c>
      <c r="O3313" s="242" t="str">
        <f>IF(AND(I3313&lt;&gt;0,I3313&lt;&gt;""),IF(C3313="","",IF(AND(ISNUMBER(--LEFT(C3313,FIND(" ",C3313&amp;" ")-1)),OR(LEN(LEFT(C3313,FIND(" ",C3313&amp;" ")-1))=6,LEN(LEFT(C3313,FIND(" ",C3313&amp;" ")-1))=7),OR(ISNUMBER(MATCH(LEFT(C3313,FIND(" ",C3313&amp;" ")-1),'Look Up Values'!$G$2:$G$1000,0)),ISNUMBER(MATCH(LEFT(C3313,FIND(" ",C3313&amp;" ")-1),'Look Up Values'!$AE$2:$AE$2000,0)))),"","EWC error")),"")</f>
        <v/>
      </c>
      <c r="P3313" s="242" t="str" cm="1">
        <f t="array" ref="P3313">IF(AND(I3313&lt;&gt;0,I3313&lt;&gt;""),IF(D3313="","",IF(ISNUMBER(MATCH(SUBSTITUTE(D3313," ",""),SUBSTITUTE('Look Up Values'!$S$2:$S$120," ",""),0)),"","D&amp;R error")),"")</f>
        <v/>
      </c>
      <c r="Q3313" s="242" t="str" cm="1">
        <f t="array" ref="Q3313">IF(AND(I3313&lt;&gt;0,I3313&lt;&gt;""),IF(G3313="","",IF(ISNUMBER(MATCH(SUBSTITUTE(G3313," ",""),SUBSTITUTE('Look Up Values'!$I$2:$I$10," ",""),0)),"","State error")),"")</f>
        <v/>
      </c>
      <c r="R3313" s="260" t="str">
        <f t="shared" si="103"/>
        <v/>
      </c>
    </row>
    <row r="3314" spans="1:18" ht="15.75">
      <c r="A3314" s="250">
        <v>3307</v>
      </c>
      <c r="B3314" s="198"/>
      <c r="C3314" s="25"/>
      <c r="D3314" s="25"/>
      <c r="E3314" s="25"/>
      <c r="F3314" s="25"/>
      <c r="G3314" s="26"/>
      <c r="H3314" s="27"/>
      <c r="I3314" s="28"/>
      <c r="J3314" s="430"/>
      <c r="K3314" s="48"/>
      <c r="L3314" s="457" t="str">
        <f t="shared" si="102"/>
        <v/>
      </c>
      <c r="M3314" s="245" cm="1">
        <f t="array" ref="M3314">SUMPRODUCT(--(N3314:Q3314&lt;&gt;"")) + IF(TRIM(R3314)="",0,LEN(R3314)-LEN(SUBSTITUTE(R3314,",",""))+1)</f>
        <v>0</v>
      </c>
      <c r="N3314" s="242" t="str">
        <f>IF(AND(I3314&lt;&gt;0,I3314&lt;&gt;""),IF(TRIM(SUBSTITUTE(B3314,CHAR(160),""))="","",IF(ISNUMBER(MATCH(TRIM(SUBSTITUTE(B3314,CHAR(160),"")),'Look Up Values'!$B$2:$B$500,0)),"","Origin error")),"")</f>
        <v/>
      </c>
      <c r="O3314" s="242" t="str">
        <f>IF(AND(I3314&lt;&gt;0,I3314&lt;&gt;""),IF(C3314="","",IF(AND(ISNUMBER(--LEFT(C3314,FIND(" ",C3314&amp;" ")-1)),OR(LEN(LEFT(C3314,FIND(" ",C3314&amp;" ")-1))=6,LEN(LEFT(C3314,FIND(" ",C3314&amp;" ")-1))=7),OR(ISNUMBER(MATCH(LEFT(C3314,FIND(" ",C3314&amp;" ")-1),'Look Up Values'!$G$2:$G$1000,0)),ISNUMBER(MATCH(LEFT(C3314,FIND(" ",C3314&amp;" ")-1),'Look Up Values'!$AE$2:$AE$2000,0)))),"","EWC error")),"")</f>
        <v/>
      </c>
      <c r="P3314" s="242" t="str" cm="1">
        <f t="array" ref="P3314">IF(AND(I3314&lt;&gt;0,I3314&lt;&gt;""),IF(D3314="","",IF(ISNUMBER(MATCH(SUBSTITUTE(D3314," ",""),SUBSTITUTE('Look Up Values'!$S$2:$S$120," ",""),0)),"","D&amp;R error")),"")</f>
        <v/>
      </c>
      <c r="Q3314" s="242" t="str" cm="1">
        <f t="array" ref="Q3314">IF(AND(I3314&lt;&gt;0,I3314&lt;&gt;""),IF(G3314="","",IF(ISNUMBER(MATCH(SUBSTITUTE(G3314," ",""),SUBSTITUTE('Look Up Values'!$I$2:$I$10," ",""),0)),"","State error")),"")</f>
        <v/>
      </c>
      <c r="R3314" s="260" t="str">
        <f t="shared" si="103"/>
        <v/>
      </c>
    </row>
    <row r="3315" spans="1:18" ht="15.75">
      <c r="A3315" s="250">
        <v>3308</v>
      </c>
      <c r="B3315" s="198"/>
      <c r="C3315" s="25"/>
      <c r="D3315" s="25"/>
      <c r="E3315" s="25"/>
      <c r="F3315" s="25"/>
      <c r="G3315" s="26"/>
      <c r="H3315" s="27"/>
      <c r="I3315" s="28"/>
      <c r="J3315" s="430"/>
      <c r="K3315" s="48"/>
      <c r="L3315" s="457" t="str">
        <f t="shared" si="102"/>
        <v/>
      </c>
      <c r="M3315" s="245" cm="1">
        <f t="array" ref="M3315">SUMPRODUCT(--(N3315:Q3315&lt;&gt;"")) + IF(TRIM(R3315)="",0,LEN(R3315)-LEN(SUBSTITUTE(R3315,",",""))+1)</f>
        <v>0</v>
      </c>
      <c r="N3315" s="242" t="str">
        <f>IF(AND(I3315&lt;&gt;0,I3315&lt;&gt;""),IF(TRIM(SUBSTITUTE(B3315,CHAR(160),""))="","",IF(ISNUMBER(MATCH(TRIM(SUBSTITUTE(B3315,CHAR(160),"")),'Look Up Values'!$B$2:$B$500,0)),"","Origin error")),"")</f>
        <v/>
      </c>
      <c r="O3315" s="242" t="str">
        <f>IF(AND(I3315&lt;&gt;0,I3315&lt;&gt;""),IF(C3315="","",IF(AND(ISNUMBER(--LEFT(C3315,FIND(" ",C3315&amp;" ")-1)),OR(LEN(LEFT(C3315,FIND(" ",C3315&amp;" ")-1))=6,LEN(LEFT(C3315,FIND(" ",C3315&amp;" ")-1))=7),OR(ISNUMBER(MATCH(LEFT(C3315,FIND(" ",C3315&amp;" ")-1),'Look Up Values'!$G$2:$G$1000,0)),ISNUMBER(MATCH(LEFT(C3315,FIND(" ",C3315&amp;" ")-1),'Look Up Values'!$AE$2:$AE$2000,0)))),"","EWC error")),"")</f>
        <v/>
      </c>
      <c r="P3315" s="242" t="str" cm="1">
        <f t="array" ref="P3315">IF(AND(I3315&lt;&gt;0,I3315&lt;&gt;""),IF(D3315="","",IF(ISNUMBER(MATCH(SUBSTITUTE(D3315," ",""),SUBSTITUTE('Look Up Values'!$S$2:$S$120," ",""),0)),"","D&amp;R error")),"")</f>
        <v/>
      </c>
      <c r="Q3315" s="242" t="str" cm="1">
        <f t="array" ref="Q3315">IF(AND(I3315&lt;&gt;0,I3315&lt;&gt;""),IF(G3315="","",IF(ISNUMBER(MATCH(SUBSTITUTE(G3315," ",""),SUBSTITUTE('Look Up Values'!$I$2:$I$10," ",""),0)),"","State error")),"")</f>
        <v/>
      </c>
      <c r="R3315" s="260" t="str">
        <f t="shared" si="103"/>
        <v/>
      </c>
    </row>
    <row r="3316" spans="1:18" ht="15.75">
      <c r="A3316" s="250">
        <v>3309</v>
      </c>
      <c r="B3316" s="198"/>
      <c r="C3316" s="25"/>
      <c r="D3316" s="25"/>
      <c r="E3316" s="25"/>
      <c r="F3316" s="25"/>
      <c r="G3316" s="26"/>
      <c r="H3316" s="27"/>
      <c r="I3316" s="28"/>
      <c r="J3316" s="430"/>
      <c r="K3316" s="48"/>
      <c r="L3316" s="457" t="str">
        <f t="shared" si="102"/>
        <v/>
      </c>
      <c r="M3316" s="245" cm="1">
        <f t="array" ref="M3316">SUMPRODUCT(--(N3316:Q3316&lt;&gt;"")) + IF(TRIM(R3316)="",0,LEN(R3316)-LEN(SUBSTITUTE(R3316,",",""))+1)</f>
        <v>0</v>
      </c>
      <c r="N3316" s="242" t="str">
        <f>IF(AND(I3316&lt;&gt;0,I3316&lt;&gt;""),IF(TRIM(SUBSTITUTE(B3316,CHAR(160),""))="","",IF(ISNUMBER(MATCH(TRIM(SUBSTITUTE(B3316,CHAR(160),"")),'Look Up Values'!$B$2:$B$500,0)),"","Origin error")),"")</f>
        <v/>
      </c>
      <c r="O3316" s="242" t="str">
        <f>IF(AND(I3316&lt;&gt;0,I3316&lt;&gt;""),IF(C3316="","",IF(AND(ISNUMBER(--LEFT(C3316,FIND(" ",C3316&amp;" ")-1)),OR(LEN(LEFT(C3316,FIND(" ",C3316&amp;" ")-1))=6,LEN(LEFT(C3316,FIND(" ",C3316&amp;" ")-1))=7),OR(ISNUMBER(MATCH(LEFT(C3316,FIND(" ",C3316&amp;" ")-1),'Look Up Values'!$G$2:$G$1000,0)),ISNUMBER(MATCH(LEFT(C3316,FIND(" ",C3316&amp;" ")-1),'Look Up Values'!$AE$2:$AE$2000,0)))),"","EWC error")),"")</f>
        <v/>
      </c>
      <c r="P3316" s="242" t="str" cm="1">
        <f t="array" ref="P3316">IF(AND(I3316&lt;&gt;0,I3316&lt;&gt;""),IF(D3316="","",IF(ISNUMBER(MATCH(SUBSTITUTE(D3316," ",""),SUBSTITUTE('Look Up Values'!$S$2:$S$120," ",""),0)),"","D&amp;R error")),"")</f>
        <v/>
      </c>
      <c r="Q3316" s="242" t="str" cm="1">
        <f t="array" ref="Q3316">IF(AND(I3316&lt;&gt;0,I3316&lt;&gt;""),IF(G3316="","",IF(ISNUMBER(MATCH(SUBSTITUTE(G3316," ",""),SUBSTITUTE('Look Up Values'!$I$2:$I$10," ",""),0)),"","State error")),"")</f>
        <v/>
      </c>
      <c r="R3316" s="260" t="str">
        <f t="shared" si="103"/>
        <v/>
      </c>
    </row>
    <row r="3317" spans="1:18" ht="15.75">
      <c r="A3317" s="250">
        <v>3310</v>
      </c>
      <c r="B3317" s="198"/>
      <c r="C3317" s="25"/>
      <c r="D3317" s="25"/>
      <c r="E3317" s="25"/>
      <c r="F3317" s="25"/>
      <c r="G3317" s="26"/>
      <c r="H3317" s="27"/>
      <c r="I3317" s="28"/>
      <c r="J3317" s="430"/>
      <c r="K3317" s="48"/>
      <c r="L3317" s="457" t="str">
        <f t="shared" si="102"/>
        <v/>
      </c>
      <c r="M3317" s="245" cm="1">
        <f t="array" ref="M3317">SUMPRODUCT(--(N3317:Q3317&lt;&gt;"")) + IF(TRIM(R3317)="",0,LEN(R3317)-LEN(SUBSTITUTE(R3317,",",""))+1)</f>
        <v>0</v>
      </c>
      <c r="N3317" s="242" t="str">
        <f>IF(AND(I3317&lt;&gt;0,I3317&lt;&gt;""),IF(TRIM(SUBSTITUTE(B3317,CHAR(160),""))="","",IF(ISNUMBER(MATCH(TRIM(SUBSTITUTE(B3317,CHAR(160),"")),'Look Up Values'!$B$2:$B$500,0)),"","Origin error")),"")</f>
        <v/>
      </c>
      <c r="O3317" s="242" t="str">
        <f>IF(AND(I3317&lt;&gt;0,I3317&lt;&gt;""),IF(C3317="","",IF(AND(ISNUMBER(--LEFT(C3317,FIND(" ",C3317&amp;" ")-1)),OR(LEN(LEFT(C3317,FIND(" ",C3317&amp;" ")-1))=6,LEN(LEFT(C3317,FIND(" ",C3317&amp;" ")-1))=7),OR(ISNUMBER(MATCH(LEFT(C3317,FIND(" ",C3317&amp;" ")-1),'Look Up Values'!$G$2:$G$1000,0)),ISNUMBER(MATCH(LEFT(C3317,FIND(" ",C3317&amp;" ")-1),'Look Up Values'!$AE$2:$AE$2000,0)))),"","EWC error")),"")</f>
        <v/>
      </c>
      <c r="P3317" s="242" t="str" cm="1">
        <f t="array" ref="P3317">IF(AND(I3317&lt;&gt;0,I3317&lt;&gt;""),IF(D3317="","",IF(ISNUMBER(MATCH(SUBSTITUTE(D3317," ",""),SUBSTITUTE('Look Up Values'!$S$2:$S$120," ",""),0)),"","D&amp;R error")),"")</f>
        <v/>
      </c>
      <c r="Q3317" s="242" t="str" cm="1">
        <f t="array" ref="Q3317">IF(AND(I3317&lt;&gt;0,I3317&lt;&gt;""),IF(G3317="","",IF(ISNUMBER(MATCH(SUBSTITUTE(G3317," ",""),SUBSTITUTE('Look Up Values'!$I$2:$I$10," ",""),0)),"","State error")),"")</f>
        <v/>
      </c>
      <c r="R3317" s="260" t="str">
        <f t="shared" si="103"/>
        <v/>
      </c>
    </row>
    <row r="3318" spans="1:18" ht="15.75">
      <c r="A3318" s="250">
        <v>3311</v>
      </c>
      <c r="B3318" s="198"/>
      <c r="C3318" s="25"/>
      <c r="D3318" s="25"/>
      <c r="E3318" s="25"/>
      <c r="F3318" s="25"/>
      <c r="G3318" s="26"/>
      <c r="H3318" s="27"/>
      <c r="I3318" s="28"/>
      <c r="J3318" s="430"/>
      <c r="K3318" s="48"/>
      <c r="L3318" s="457" t="str">
        <f t="shared" si="102"/>
        <v/>
      </c>
      <c r="M3318" s="245" cm="1">
        <f t="array" ref="M3318">SUMPRODUCT(--(N3318:Q3318&lt;&gt;"")) + IF(TRIM(R3318)="",0,LEN(R3318)-LEN(SUBSTITUTE(R3318,",",""))+1)</f>
        <v>0</v>
      </c>
      <c r="N3318" s="242" t="str">
        <f>IF(AND(I3318&lt;&gt;0,I3318&lt;&gt;""),IF(TRIM(SUBSTITUTE(B3318,CHAR(160),""))="","",IF(ISNUMBER(MATCH(TRIM(SUBSTITUTE(B3318,CHAR(160),"")),'Look Up Values'!$B$2:$B$500,0)),"","Origin error")),"")</f>
        <v/>
      </c>
      <c r="O3318" s="242" t="str">
        <f>IF(AND(I3318&lt;&gt;0,I3318&lt;&gt;""),IF(C3318="","",IF(AND(ISNUMBER(--LEFT(C3318,FIND(" ",C3318&amp;" ")-1)),OR(LEN(LEFT(C3318,FIND(" ",C3318&amp;" ")-1))=6,LEN(LEFT(C3318,FIND(" ",C3318&amp;" ")-1))=7),OR(ISNUMBER(MATCH(LEFT(C3318,FIND(" ",C3318&amp;" ")-1),'Look Up Values'!$G$2:$G$1000,0)),ISNUMBER(MATCH(LEFT(C3318,FIND(" ",C3318&amp;" ")-1),'Look Up Values'!$AE$2:$AE$2000,0)))),"","EWC error")),"")</f>
        <v/>
      </c>
      <c r="P3318" s="242" t="str" cm="1">
        <f t="array" ref="P3318">IF(AND(I3318&lt;&gt;0,I3318&lt;&gt;""),IF(D3318="","",IF(ISNUMBER(MATCH(SUBSTITUTE(D3318," ",""),SUBSTITUTE('Look Up Values'!$S$2:$S$120," ",""),0)),"","D&amp;R error")),"")</f>
        <v/>
      </c>
      <c r="Q3318" s="242" t="str" cm="1">
        <f t="array" ref="Q3318">IF(AND(I3318&lt;&gt;0,I3318&lt;&gt;""),IF(G3318="","",IF(ISNUMBER(MATCH(SUBSTITUTE(G3318," ",""),SUBSTITUTE('Look Up Values'!$I$2:$I$10," ",""),0)),"","State error")),"")</f>
        <v/>
      </c>
      <c r="R3318" s="260" t="str">
        <f t="shared" si="103"/>
        <v/>
      </c>
    </row>
    <row r="3319" spans="1:18" ht="15.75">
      <c r="A3319" s="250">
        <v>3312</v>
      </c>
      <c r="B3319" s="198"/>
      <c r="C3319" s="25"/>
      <c r="D3319" s="25"/>
      <c r="E3319" s="25"/>
      <c r="F3319" s="25"/>
      <c r="G3319" s="26"/>
      <c r="H3319" s="27"/>
      <c r="I3319" s="28"/>
      <c r="J3319" s="430"/>
      <c r="K3319" s="48"/>
      <c r="L3319" s="457" t="str">
        <f t="shared" si="102"/>
        <v/>
      </c>
      <c r="M3319" s="245" cm="1">
        <f t="array" ref="M3319">SUMPRODUCT(--(N3319:Q3319&lt;&gt;"")) + IF(TRIM(R3319)="",0,LEN(R3319)-LEN(SUBSTITUTE(R3319,",",""))+1)</f>
        <v>0</v>
      </c>
      <c r="N3319" s="242" t="str">
        <f>IF(AND(I3319&lt;&gt;0,I3319&lt;&gt;""),IF(TRIM(SUBSTITUTE(B3319,CHAR(160),""))="","",IF(ISNUMBER(MATCH(TRIM(SUBSTITUTE(B3319,CHAR(160),"")),'Look Up Values'!$B$2:$B$500,0)),"","Origin error")),"")</f>
        <v/>
      </c>
      <c r="O3319" s="242" t="str">
        <f>IF(AND(I3319&lt;&gt;0,I3319&lt;&gt;""),IF(C3319="","",IF(AND(ISNUMBER(--LEFT(C3319,FIND(" ",C3319&amp;" ")-1)),OR(LEN(LEFT(C3319,FIND(" ",C3319&amp;" ")-1))=6,LEN(LEFT(C3319,FIND(" ",C3319&amp;" ")-1))=7),OR(ISNUMBER(MATCH(LEFT(C3319,FIND(" ",C3319&amp;" ")-1),'Look Up Values'!$G$2:$G$1000,0)),ISNUMBER(MATCH(LEFT(C3319,FIND(" ",C3319&amp;" ")-1),'Look Up Values'!$AE$2:$AE$2000,0)))),"","EWC error")),"")</f>
        <v/>
      </c>
      <c r="P3319" s="242" t="str" cm="1">
        <f t="array" ref="P3319">IF(AND(I3319&lt;&gt;0,I3319&lt;&gt;""),IF(D3319="","",IF(ISNUMBER(MATCH(SUBSTITUTE(D3319," ",""),SUBSTITUTE('Look Up Values'!$S$2:$S$120," ",""),0)),"","D&amp;R error")),"")</f>
        <v/>
      </c>
      <c r="Q3319" s="242" t="str" cm="1">
        <f t="array" ref="Q3319">IF(AND(I3319&lt;&gt;0,I3319&lt;&gt;""),IF(G3319="","",IF(ISNUMBER(MATCH(SUBSTITUTE(G3319," ",""),SUBSTITUTE('Look Up Values'!$I$2:$I$10," ",""),0)),"","State error")),"")</f>
        <v/>
      </c>
      <c r="R3319" s="260" t="str">
        <f t="shared" si="103"/>
        <v/>
      </c>
    </row>
    <row r="3320" spans="1:18" ht="15.75">
      <c r="A3320" s="250">
        <v>3313</v>
      </c>
      <c r="B3320" s="198"/>
      <c r="C3320" s="25"/>
      <c r="D3320" s="25"/>
      <c r="E3320" s="25"/>
      <c r="F3320" s="25"/>
      <c r="G3320" s="26"/>
      <c r="H3320" s="27"/>
      <c r="I3320" s="28"/>
      <c r="J3320" s="430"/>
      <c r="K3320" s="48"/>
      <c r="L3320" s="457" t="str">
        <f t="shared" si="102"/>
        <v/>
      </c>
      <c r="M3320" s="245" cm="1">
        <f t="array" ref="M3320">SUMPRODUCT(--(N3320:Q3320&lt;&gt;"")) + IF(TRIM(R3320)="",0,LEN(R3320)-LEN(SUBSTITUTE(R3320,",",""))+1)</f>
        <v>0</v>
      </c>
      <c r="N3320" s="242" t="str">
        <f>IF(AND(I3320&lt;&gt;0,I3320&lt;&gt;""),IF(TRIM(SUBSTITUTE(B3320,CHAR(160),""))="","",IF(ISNUMBER(MATCH(TRIM(SUBSTITUTE(B3320,CHAR(160),"")),'Look Up Values'!$B$2:$B$500,0)),"","Origin error")),"")</f>
        <v/>
      </c>
      <c r="O3320" s="242" t="str">
        <f>IF(AND(I3320&lt;&gt;0,I3320&lt;&gt;""),IF(C3320="","",IF(AND(ISNUMBER(--LEFT(C3320,FIND(" ",C3320&amp;" ")-1)),OR(LEN(LEFT(C3320,FIND(" ",C3320&amp;" ")-1))=6,LEN(LEFT(C3320,FIND(" ",C3320&amp;" ")-1))=7),OR(ISNUMBER(MATCH(LEFT(C3320,FIND(" ",C3320&amp;" ")-1),'Look Up Values'!$G$2:$G$1000,0)),ISNUMBER(MATCH(LEFT(C3320,FIND(" ",C3320&amp;" ")-1),'Look Up Values'!$AE$2:$AE$2000,0)))),"","EWC error")),"")</f>
        <v/>
      </c>
      <c r="P3320" s="242" t="str" cm="1">
        <f t="array" ref="P3320">IF(AND(I3320&lt;&gt;0,I3320&lt;&gt;""),IF(D3320="","",IF(ISNUMBER(MATCH(SUBSTITUTE(D3320," ",""),SUBSTITUTE('Look Up Values'!$S$2:$S$120," ",""),0)),"","D&amp;R error")),"")</f>
        <v/>
      </c>
      <c r="Q3320" s="242" t="str" cm="1">
        <f t="array" ref="Q3320">IF(AND(I3320&lt;&gt;0,I3320&lt;&gt;""),IF(G3320="","",IF(ISNUMBER(MATCH(SUBSTITUTE(G3320," ",""),SUBSTITUTE('Look Up Values'!$I$2:$I$10," ",""),0)),"","State error")),"")</f>
        <v/>
      </c>
      <c r="R3320" s="260" t="str">
        <f t="shared" si="103"/>
        <v/>
      </c>
    </row>
    <row r="3321" spans="1:18" ht="15.75">
      <c r="A3321" s="250">
        <v>3314</v>
      </c>
      <c r="B3321" s="198"/>
      <c r="C3321" s="25"/>
      <c r="D3321" s="25"/>
      <c r="E3321" s="25"/>
      <c r="F3321" s="25"/>
      <c r="G3321" s="26"/>
      <c r="H3321" s="27"/>
      <c r="I3321" s="28"/>
      <c r="J3321" s="430"/>
      <c r="K3321" s="48"/>
      <c r="L3321" s="457" t="str">
        <f t="shared" si="102"/>
        <v/>
      </c>
      <c r="M3321" s="245" cm="1">
        <f t="array" ref="M3321">SUMPRODUCT(--(N3321:Q3321&lt;&gt;"")) + IF(TRIM(R3321)="",0,LEN(R3321)-LEN(SUBSTITUTE(R3321,",",""))+1)</f>
        <v>0</v>
      </c>
      <c r="N3321" s="242" t="str">
        <f>IF(AND(I3321&lt;&gt;0,I3321&lt;&gt;""),IF(TRIM(SUBSTITUTE(B3321,CHAR(160),""))="","",IF(ISNUMBER(MATCH(TRIM(SUBSTITUTE(B3321,CHAR(160),"")),'Look Up Values'!$B$2:$B$500,0)),"","Origin error")),"")</f>
        <v/>
      </c>
      <c r="O3321" s="242" t="str">
        <f>IF(AND(I3321&lt;&gt;0,I3321&lt;&gt;""),IF(C3321="","",IF(AND(ISNUMBER(--LEFT(C3321,FIND(" ",C3321&amp;" ")-1)),OR(LEN(LEFT(C3321,FIND(" ",C3321&amp;" ")-1))=6,LEN(LEFT(C3321,FIND(" ",C3321&amp;" ")-1))=7),OR(ISNUMBER(MATCH(LEFT(C3321,FIND(" ",C3321&amp;" ")-1),'Look Up Values'!$G$2:$G$1000,0)),ISNUMBER(MATCH(LEFT(C3321,FIND(" ",C3321&amp;" ")-1),'Look Up Values'!$AE$2:$AE$2000,0)))),"","EWC error")),"")</f>
        <v/>
      </c>
      <c r="P3321" s="242" t="str" cm="1">
        <f t="array" ref="P3321">IF(AND(I3321&lt;&gt;0,I3321&lt;&gt;""),IF(D3321="","",IF(ISNUMBER(MATCH(SUBSTITUTE(D3321," ",""),SUBSTITUTE('Look Up Values'!$S$2:$S$120," ",""),0)),"","D&amp;R error")),"")</f>
        <v/>
      </c>
      <c r="Q3321" s="242" t="str" cm="1">
        <f t="array" ref="Q3321">IF(AND(I3321&lt;&gt;0,I3321&lt;&gt;""),IF(G3321="","",IF(ISNUMBER(MATCH(SUBSTITUTE(G3321," ",""),SUBSTITUTE('Look Up Values'!$I$2:$I$10," ",""),0)),"","State error")),"")</f>
        <v/>
      </c>
      <c r="R3321" s="260" t="str">
        <f t="shared" si="103"/>
        <v/>
      </c>
    </row>
    <row r="3322" spans="1:18" ht="15.75">
      <c r="A3322" s="250">
        <v>3315</v>
      </c>
      <c r="B3322" s="198"/>
      <c r="C3322" s="25"/>
      <c r="D3322" s="25"/>
      <c r="E3322" s="25"/>
      <c r="F3322" s="25"/>
      <c r="G3322" s="26"/>
      <c r="H3322" s="27"/>
      <c r="I3322" s="28"/>
      <c r="J3322" s="430"/>
      <c r="K3322" s="48"/>
      <c r="L3322" s="457" t="str">
        <f t="shared" si="102"/>
        <v/>
      </c>
      <c r="M3322" s="245" cm="1">
        <f t="array" ref="M3322">SUMPRODUCT(--(N3322:Q3322&lt;&gt;"")) + IF(TRIM(R3322)="",0,LEN(R3322)-LEN(SUBSTITUTE(R3322,",",""))+1)</f>
        <v>0</v>
      </c>
      <c r="N3322" s="242" t="str">
        <f>IF(AND(I3322&lt;&gt;0,I3322&lt;&gt;""),IF(TRIM(SUBSTITUTE(B3322,CHAR(160),""))="","",IF(ISNUMBER(MATCH(TRIM(SUBSTITUTE(B3322,CHAR(160),"")),'Look Up Values'!$B$2:$B$500,0)),"","Origin error")),"")</f>
        <v/>
      </c>
      <c r="O3322" s="242" t="str">
        <f>IF(AND(I3322&lt;&gt;0,I3322&lt;&gt;""),IF(C3322="","",IF(AND(ISNUMBER(--LEFT(C3322,FIND(" ",C3322&amp;" ")-1)),OR(LEN(LEFT(C3322,FIND(" ",C3322&amp;" ")-1))=6,LEN(LEFT(C3322,FIND(" ",C3322&amp;" ")-1))=7),OR(ISNUMBER(MATCH(LEFT(C3322,FIND(" ",C3322&amp;" ")-1),'Look Up Values'!$G$2:$G$1000,0)),ISNUMBER(MATCH(LEFT(C3322,FIND(" ",C3322&amp;" ")-1),'Look Up Values'!$AE$2:$AE$2000,0)))),"","EWC error")),"")</f>
        <v/>
      </c>
      <c r="P3322" s="242" t="str" cm="1">
        <f t="array" ref="P3322">IF(AND(I3322&lt;&gt;0,I3322&lt;&gt;""),IF(D3322="","",IF(ISNUMBER(MATCH(SUBSTITUTE(D3322," ",""),SUBSTITUTE('Look Up Values'!$S$2:$S$120," ",""),0)),"","D&amp;R error")),"")</f>
        <v/>
      </c>
      <c r="Q3322" s="242" t="str" cm="1">
        <f t="array" ref="Q3322">IF(AND(I3322&lt;&gt;0,I3322&lt;&gt;""),IF(G3322="","",IF(ISNUMBER(MATCH(SUBSTITUTE(G3322," ",""),SUBSTITUTE('Look Up Values'!$I$2:$I$10," ",""),0)),"","State error")),"")</f>
        <v/>
      </c>
      <c r="R3322" s="260" t="str">
        <f t="shared" si="103"/>
        <v/>
      </c>
    </row>
    <row r="3323" spans="1:18" ht="15.75">
      <c r="A3323" s="250">
        <v>3316</v>
      </c>
      <c r="B3323" s="198"/>
      <c r="C3323" s="25"/>
      <c r="D3323" s="25"/>
      <c r="E3323" s="25"/>
      <c r="F3323" s="25"/>
      <c r="G3323" s="26"/>
      <c r="H3323" s="27"/>
      <c r="I3323" s="28"/>
      <c r="J3323" s="430"/>
      <c r="K3323" s="48"/>
      <c r="L3323" s="457" t="str">
        <f t="shared" si="102"/>
        <v/>
      </c>
      <c r="M3323" s="245" cm="1">
        <f t="array" ref="M3323">SUMPRODUCT(--(N3323:Q3323&lt;&gt;"")) + IF(TRIM(R3323)="",0,LEN(R3323)-LEN(SUBSTITUTE(R3323,",",""))+1)</f>
        <v>0</v>
      </c>
      <c r="N3323" s="242" t="str">
        <f>IF(AND(I3323&lt;&gt;0,I3323&lt;&gt;""),IF(TRIM(SUBSTITUTE(B3323,CHAR(160),""))="","",IF(ISNUMBER(MATCH(TRIM(SUBSTITUTE(B3323,CHAR(160),"")),'Look Up Values'!$B$2:$B$500,0)),"","Origin error")),"")</f>
        <v/>
      </c>
      <c r="O3323" s="242" t="str">
        <f>IF(AND(I3323&lt;&gt;0,I3323&lt;&gt;""),IF(C3323="","",IF(AND(ISNUMBER(--LEFT(C3323,FIND(" ",C3323&amp;" ")-1)),OR(LEN(LEFT(C3323,FIND(" ",C3323&amp;" ")-1))=6,LEN(LEFT(C3323,FIND(" ",C3323&amp;" ")-1))=7),OR(ISNUMBER(MATCH(LEFT(C3323,FIND(" ",C3323&amp;" ")-1),'Look Up Values'!$G$2:$G$1000,0)),ISNUMBER(MATCH(LEFT(C3323,FIND(" ",C3323&amp;" ")-1),'Look Up Values'!$AE$2:$AE$2000,0)))),"","EWC error")),"")</f>
        <v/>
      </c>
      <c r="P3323" s="242" t="str" cm="1">
        <f t="array" ref="P3323">IF(AND(I3323&lt;&gt;0,I3323&lt;&gt;""),IF(D3323="","",IF(ISNUMBER(MATCH(SUBSTITUTE(D3323," ",""),SUBSTITUTE('Look Up Values'!$S$2:$S$120," ",""),0)),"","D&amp;R error")),"")</f>
        <v/>
      </c>
      <c r="Q3323" s="242" t="str" cm="1">
        <f t="array" ref="Q3323">IF(AND(I3323&lt;&gt;0,I3323&lt;&gt;""),IF(G3323="","",IF(ISNUMBER(MATCH(SUBSTITUTE(G3323," ",""),SUBSTITUTE('Look Up Values'!$I$2:$I$10," ",""),0)),"","State error")),"")</f>
        <v/>
      </c>
      <c r="R3323" s="260" t="str">
        <f t="shared" si="103"/>
        <v/>
      </c>
    </row>
    <row r="3324" spans="1:18" ht="15.75">
      <c r="A3324" s="250">
        <v>3317</v>
      </c>
      <c r="B3324" s="198"/>
      <c r="C3324" s="25"/>
      <c r="D3324" s="25"/>
      <c r="E3324" s="25"/>
      <c r="F3324" s="25"/>
      <c r="G3324" s="26"/>
      <c r="H3324" s="27"/>
      <c r="I3324" s="28"/>
      <c r="J3324" s="430"/>
      <c r="K3324" s="48"/>
      <c r="L3324" s="457" t="str">
        <f t="shared" si="102"/>
        <v/>
      </c>
      <c r="M3324" s="245" cm="1">
        <f t="array" ref="M3324">SUMPRODUCT(--(N3324:Q3324&lt;&gt;"")) + IF(TRIM(R3324)="",0,LEN(R3324)-LEN(SUBSTITUTE(R3324,",",""))+1)</f>
        <v>0</v>
      </c>
      <c r="N3324" s="242" t="str">
        <f>IF(AND(I3324&lt;&gt;0,I3324&lt;&gt;""),IF(TRIM(SUBSTITUTE(B3324,CHAR(160),""))="","",IF(ISNUMBER(MATCH(TRIM(SUBSTITUTE(B3324,CHAR(160),"")),'Look Up Values'!$B$2:$B$500,0)),"","Origin error")),"")</f>
        <v/>
      </c>
      <c r="O3324" s="242" t="str">
        <f>IF(AND(I3324&lt;&gt;0,I3324&lt;&gt;""),IF(C3324="","",IF(AND(ISNUMBER(--LEFT(C3324,FIND(" ",C3324&amp;" ")-1)),OR(LEN(LEFT(C3324,FIND(" ",C3324&amp;" ")-1))=6,LEN(LEFT(C3324,FIND(" ",C3324&amp;" ")-1))=7),OR(ISNUMBER(MATCH(LEFT(C3324,FIND(" ",C3324&amp;" ")-1),'Look Up Values'!$G$2:$G$1000,0)),ISNUMBER(MATCH(LEFT(C3324,FIND(" ",C3324&amp;" ")-1),'Look Up Values'!$AE$2:$AE$2000,0)))),"","EWC error")),"")</f>
        <v/>
      </c>
      <c r="P3324" s="242" t="str" cm="1">
        <f t="array" ref="P3324">IF(AND(I3324&lt;&gt;0,I3324&lt;&gt;""),IF(D3324="","",IF(ISNUMBER(MATCH(SUBSTITUTE(D3324," ",""),SUBSTITUTE('Look Up Values'!$S$2:$S$120," ",""),0)),"","D&amp;R error")),"")</f>
        <v/>
      </c>
      <c r="Q3324" s="242" t="str" cm="1">
        <f t="array" ref="Q3324">IF(AND(I3324&lt;&gt;0,I3324&lt;&gt;""),IF(G3324="","",IF(ISNUMBER(MATCH(SUBSTITUTE(G3324," ",""),SUBSTITUTE('Look Up Values'!$I$2:$I$10," ",""),0)),"","State error")),"")</f>
        <v/>
      </c>
      <c r="R3324" s="260" t="str">
        <f t="shared" si="103"/>
        <v/>
      </c>
    </row>
    <row r="3325" spans="1:18" ht="15.75">
      <c r="A3325" s="250">
        <v>3318</v>
      </c>
      <c r="B3325" s="198"/>
      <c r="C3325" s="25"/>
      <c r="D3325" s="25"/>
      <c r="E3325" s="25"/>
      <c r="F3325" s="25"/>
      <c r="G3325" s="26"/>
      <c r="H3325" s="27"/>
      <c r="I3325" s="28"/>
      <c r="J3325" s="430"/>
      <c r="K3325" s="48"/>
      <c r="L3325" s="457" t="str">
        <f t="shared" si="102"/>
        <v/>
      </c>
      <c r="M3325" s="245" cm="1">
        <f t="array" ref="M3325">SUMPRODUCT(--(N3325:Q3325&lt;&gt;"")) + IF(TRIM(R3325)="",0,LEN(R3325)-LEN(SUBSTITUTE(R3325,",",""))+1)</f>
        <v>0</v>
      </c>
      <c r="N3325" s="242" t="str">
        <f>IF(AND(I3325&lt;&gt;0,I3325&lt;&gt;""),IF(TRIM(SUBSTITUTE(B3325,CHAR(160),""))="","",IF(ISNUMBER(MATCH(TRIM(SUBSTITUTE(B3325,CHAR(160),"")),'Look Up Values'!$B$2:$B$500,0)),"","Origin error")),"")</f>
        <v/>
      </c>
      <c r="O3325" s="242" t="str">
        <f>IF(AND(I3325&lt;&gt;0,I3325&lt;&gt;""),IF(C3325="","",IF(AND(ISNUMBER(--LEFT(C3325,FIND(" ",C3325&amp;" ")-1)),OR(LEN(LEFT(C3325,FIND(" ",C3325&amp;" ")-1))=6,LEN(LEFT(C3325,FIND(" ",C3325&amp;" ")-1))=7),OR(ISNUMBER(MATCH(LEFT(C3325,FIND(" ",C3325&amp;" ")-1),'Look Up Values'!$G$2:$G$1000,0)),ISNUMBER(MATCH(LEFT(C3325,FIND(" ",C3325&amp;" ")-1),'Look Up Values'!$AE$2:$AE$2000,0)))),"","EWC error")),"")</f>
        <v/>
      </c>
      <c r="P3325" s="242" t="str" cm="1">
        <f t="array" ref="P3325">IF(AND(I3325&lt;&gt;0,I3325&lt;&gt;""),IF(D3325="","",IF(ISNUMBER(MATCH(SUBSTITUTE(D3325," ",""),SUBSTITUTE('Look Up Values'!$S$2:$S$120," ",""),0)),"","D&amp;R error")),"")</f>
        <v/>
      </c>
      <c r="Q3325" s="242" t="str" cm="1">
        <f t="array" ref="Q3325">IF(AND(I3325&lt;&gt;0,I3325&lt;&gt;""),IF(G3325="","",IF(ISNUMBER(MATCH(SUBSTITUTE(G3325," ",""),SUBSTITUTE('Look Up Values'!$I$2:$I$10," ",""),0)),"","State error")),"")</f>
        <v/>
      </c>
      <c r="R3325" s="260" t="str">
        <f t="shared" si="103"/>
        <v/>
      </c>
    </row>
    <row r="3326" spans="1:18" ht="15.75">
      <c r="A3326" s="250">
        <v>3319</v>
      </c>
      <c r="B3326" s="198"/>
      <c r="C3326" s="25"/>
      <c r="D3326" s="25"/>
      <c r="E3326" s="25"/>
      <c r="F3326" s="25"/>
      <c r="G3326" s="26"/>
      <c r="H3326" s="27"/>
      <c r="I3326" s="28"/>
      <c r="J3326" s="430"/>
      <c r="K3326" s="48"/>
      <c r="L3326" s="457" t="str">
        <f t="shared" si="102"/>
        <v/>
      </c>
      <c r="M3326" s="245" cm="1">
        <f t="array" ref="M3326">SUMPRODUCT(--(N3326:Q3326&lt;&gt;"")) + IF(TRIM(R3326)="",0,LEN(R3326)-LEN(SUBSTITUTE(R3326,",",""))+1)</f>
        <v>0</v>
      </c>
      <c r="N3326" s="242" t="str">
        <f>IF(AND(I3326&lt;&gt;0,I3326&lt;&gt;""),IF(TRIM(SUBSTITUTE(B3326,CHAR(160),""))="","",IF(ISNUMBER(MATCH(TRIM(SUBSTITUTE(B3326,CHAR(160),"")),'Look Up Values'!$B$2:$B$500,0)),"","Origin error")),"")</f>
        <v/>
      </c>
      <c r="O3326" s="242" t="str">
        <f>IF(AND(I3326&lt;&gt;0,I3326&lt;&gt;""),IF(C3326="","",IF(AND(ISNUMBER(--LEFT(C3326,FIND(" ",C3326&amp;" ")-1)),OR(LEN(LEFT(C3326,FIND(" ",C3326&amp;" ")-1))=6,LEN(LEFT(C3326,FIND(" ",C3326&amp;" ")-1))=7),OR(ISNUMBER(MATCH(LEFT(C3326,FIND(" ",C3326&amp;" ")-1),'Look Up Values'!$G$2:$G$1000,0)),ISNUMBER(MATCH(LEFT(C3326,FIND(" ",C3326&amp;" ")-1),'Look Up Values'!$AE$2:$AE$2000,0)))),"","EWC error")),"")</f>
        <v/>
      </c>
      <c r="P3326" s="242" t="str" cm="1">
        <f t="array" ref="P3326">IF(AND(I3326&lt;&gt;0,I3326&lt;&gt;""),IF(D3326="","",IF(ISNUMBER(MATCH(SUBSTITUTE(D3326," ",""),SUBSTITUTE('Look Up Values'!$S$2:$S$120," ",""),0)),"","D&amp;R error")),"")</f>
        <v/>
      </c>
      <c r="Q3326" s="242" t="str" cm="1">
        <f t="array" ref="Q3326">IF(AND(I3326&lt;&gt;0,I3326&lt;&gt;""),IF(G3326="","",IF(ISNUMBER(MATCH(SUBSTITUTE(G3326," ",""),SUBSTITUTE('Look Up Values'!$I$2:$I$10," ",""),0)),"","State error")),"")</f>
        <v/>
      </c>
      <c r="R3326" s="260" t="str">
        <f t="shared" si="103"/>
        <v/>
      </c>
    </row>
    <row r="3327" spans="1:18" ht="15.75">
      <c r="A3327" s="250">
        <v>3320</v>
      </c>
      <c r="B3327" s="198"/>
      <c r="C3327" s="25"/>
      <c r="D3327" s="25"/>
      <c r="E3327" s="25"/>
      <c r="F3327" s="25"/>
      <c r="G3327" s="26"/>
      <c r="H3327" s="27"/>
      <c r="I3327" s="28"/>
      <c r="J3327" s="430"/>
      <c r="K3327" s="48"/>
      <c r="L3327" s="457" t="str">
        <f t="shared" si="102"/>
        <v/>
      </c>
      <c r="M3327" s="245" cm="1">
        <f t="array" ref="M3327">SUMPRODUCT(--(N3327:Q3327&lt;&gt;"")) + IF(TRIM(R3327)="",0,LEN(R3327)-LEN(SUBSTITUTE(R3327,",",""))+1)</f>
        <v>0</v>
      </c>
      <c r="N3327" s="242" t="str">
        <f>IF(AND(I3327&lt;&gt;0,I3327&lt;&gt;""),IF(TRIM(SUBSTITUTE(B3327,CHAR(160),""))="","",IF(ISNUMBER(MATCH(TRIM(SUBSTITUTE(B3327,CHAR(160),"")),'Look Up Values'!$B$2:$B$500,0)),"","Origin error")),"")</f>
        <v/>
      </c>
      <c r="O3327" s="242" t="str">
        <f>IF(AND(I3327&lt;&gt;0,I3327&lt;&gt;""),IF(C3327="","",IF(AND(ISNUMBER(--LEFT(C3327,FIND(" ",C3327&amp;" ")-1)),OR(LEN(LEFT(C3327,FIND(" ",C3327&amp;" ")-1))=6,LEN(LEFT(C3327,FIND(" ",C3327&amp;" ")-1))=7),OR(ISNUMBER(MATCH(LEFT(C3327,FIND(" ",C3327&amp;" ")-1),'Look Up Values'!$G$2:$G$1000,0)),ISNUMBER(MATCH(LEFT(C3327,FIND(" ",C3327&amp;" ")-1),'Look Up Values'!$AE$2:$AE$2000,0)))),"","EWC error")),"")</f>
        <v/>
      </c>
      <c r="P3327" s="242" t="str" cm="1">
        <f t="array" ref="P3327">IF(AND(I3327&lt;&gt;0,I3327&lt;&gt;""),IF(D3327="","",IF(ISNUMBER(MATCH(SUBSTITUTE(D3327," ",""),SUBSTITUTE('Look Up Values'!$S$2:$S$120," ",""),0)),"","D&amp;R error")),"")</f>
        <v/>
      </c>
      <c r="Q3327" s="242" t="str" cm="1">
        <f t="array" ref="Q3327">IF(AND(I3327&lt;&gt;0,I3327&lt;&gt;""),IF(G3327="","",IF(ISNUMBER(MATCH(SUBSTITUTE(G3327," ",""),SUBSTITUTE('Look Up Values'!$I$2:$I$10," ",""),0)),"","State error")),"")</f>
        <v/>
      </c>
      <c r="R3327" s="260" t="str">
        <f t="shared" si="103"/>
        <v/>
      </c>
    </row>
    <row r="3328" spans="1:18" ht="15.75">
      <c r="A3328" s="250">
        <v>3321</v>
      </c>
      <c r="B3328" s="198"/>
      <c r="C3328" s="25"/>
      <c r="D3328" s="25"/>
      <c r="E3328" s="25"/>
      <c r="F3328" s="25"/>
      <c r="G3328" s="26"/>
      <c r="H3328" s="27"/>
      <c r="I3328" s="28"/>
      <c r="J3328" s="430"/>
      <c r="K3328" s="48"/>
      <c r="L3328" s="457" t="str">
        <f t="shared" si="102"/>
        <v/>
      </c>
      <c r="M3328" s="245" cm="1">
        <f t="array" ref="M3328">SUMPRODUCT(--(N3328:Q3328&lt;&gt;"")) + IF(TRIM(R3328)="",0,LEN(R3328)-LEN(SUBSTITUTE(R3328,",",""))+1)</f>
        <v>0</v>
      </c>
      <c r="N3328" s="242" t="str">
        <f>IF(AND(I3328&lt;&gt;0,I3328&lt;&gt;""),IF(TRIM(SUBSTITUTE(B3328,CHAR(160),""))="","",IF(ISNUMBER(MATCH(TRIM(SUBSTITUTE(B3328,CHAR(160),"")),'Look Up Values'!$B$2:$B$500,0)),"","Origin error")),"")</f>
        <v/>
      </c>
      <c r="O3328" s="242" t="str">
        <f>IF(AND(I3328&lt;&gt;0,I3328&lt;&gt;""),IF(C3328="","",IF(AND(ISNUMBER(--LEFT(C3328,FIND(" ",C3328&amp;" ")-1)),OR(LEN(LEFT(C3328,FIND(" ",C3328&amp;" ")-1))=6,LEN(LEFT(C3328,FIND(" ",C3328&amp;" ")-1))=7),OR(ISNUMBER(MATCH(LEFT(C3328,FIND(" ",C3328&amp;" ")-1),'Look Up Values'!$G$2:$G$1000,0)),ISNUMBER(MATCH(LEFT(C3328,FIND(" ",C3328&amp;" ")-1),'Look Up Values'!$AE$2:$AE$2000,0)))),"","EWC error")),"")</f>
        <v/>
      </c>
      <c r="P3328" s="242" t="str" cm="1">
        <f t="array" ref="P3328">IF(AND(I3328&lt;&gt;0,I3328&lt;&gt;""),IF(D3328="","",IF(ISNUMBER(MATCH(SUBSTITUTE(D3328," ",""),SUBSTITUTE('Look Up Values'!$S$2:$S$120," ",""),0)),"","D&amp;R error")),"")</f>
        <v/>
      </c>
      <c r="Q3328" s="242" t="str" cm="1">
        <f t="array" ref="Q3328">IF(AND(I3328&lt;&gt;0,I3328&lt;&gt;""),IF(G3328="","",IF(ISNUMBER(MATCH(SUBSTITUTE(G3328," ",""),SUBSTITUTE('Look Up Values'!$I$2:$I$10," ",""),0)),"","State error")),"")</f>
        <v/>
      </c>
      <c r="R3328" s="260" t="str">
        <f t="shared" si="103"/>
        <v/>
      </c>
    </row>
    <row r="3329" spans="1:18" ht="15.75">
      <c r="A3329" s="250">
        <v>3322</v>
      </c>
      <c r="B3329" s="198"/>
      <c r="C3329" s="25"/>
      <c r="D3329" s="25"/>
      <c r="E3329" s="25"/>
      <c r="F3329" s="25"/>
      <c r="G3329" s="26"/>
      <c r="H3329" s="27"/>
      <c r="I3329" s="28"/>
      <c r="J3329" s="430"/>
      <c r="K3329" s="48"/>
      <c r="L3329" s="457" t="str">
        <f t="shared" si="102"/>
        <v/>
      </c>
      <c r="M3329" s="245" cm="1">
        <f t="array" ref="M3329">SUMPRODUCT(--(N3329:Q3329&lt;&gt;"")) + IF(TRIM(R3329)="",0,LEN(R3329)-LEN(SUBSTITUTE(R3329,",",""))+1)</f>
        <v>0</v>
      </c>
      <c r="N3329" s="242" t="str">
        <f>IF(AND(I3329&lt;&gt;0,I3329&lt;&gt;""),IF(TRIM(SUBSTITUTE(B3329,CHAR(160),""))="","",IF(ISNUMBER(MATCH(TRIM(SUBSTITUTE(B3329,CHAR(160),"")),'Look Up Values'!$B$2:$B$500,0)),"","Origin error")),"")</f>
        <v/>
      </c>
      <c r="O3329" s="242" t="str">
        <f>IF(AND(I3329&lt;&gt;0,I3329&lt;&gt;""),IF(C3329="","",IF(AND(ISNUMBER(--LEFT(C3329,FIND(" ",C3329&amp;" ")-1)),OR(LEN(LEFT(C3329,FIND(" ",C3329&amp;" ")-1))=6,LEN(LEFT(C3329,FIND(" ",C3329&amp;" ")-1))=7),OR(ISNUMBER(MATCH(LEFT(C3329,FIND(" ",C3329&amp;" ")-1),'Look Up Values'!$G$2:$G$1000,0)),ISNUMBER(MATCH(LEFT(C3329,FIND(" ",C3329&amp;" ")-1),'Look Up Values'!$AE$2:$AE$2000,0)))),"","EWC error")),"")</f>
        <v/>
      </c>
      <c r="P3329" s="242" t="str" cm="1">
        <f t="array" ref="P3329">IF(AND(I3329&lt;&gt;0,I3329&lt;&gt;""),IF(D3329="","",IF(ISNUMBER(MATCH(SUBSTITUTE(D3329," ",""),SUBSTITUTE('Look Up Values'!$S$2:$S$120," ",""),0)),"","D&amp;R error")),"")</f>
        <v/>
      </c>
      <c r="Q3329" s="242" t="str" cm="1">
        <f t="array" ref="Q3329">IF(AND(I3329&lt;&gt;0,I3329&lt;&gt;""),IF(G3329="","",IF(ISNUMBER(MATCH(SUBSTITUTE(G3329," ",""),SUBSTITUTE('Look Up Values'!$I$2:$I$10," ",""),0)),"","State error")),"")</f>
        <v/>
      </c>
      <c r="R3329" s="260" t="str">
        <f t="shared" si="103"/>
        <v/>
      </c>
    </row>
    <row r="3330" spans="1:18" ht="15.75">
      <c r="A3330" s="250">
        <v>3323</v>
      </c>
      <c r="B3330" s="198"/>
      <c r="C3330" s="25"/>
      <c r="D3330" s="25"/>
      <c r="E3330" s="25"/>
      <c r="F3330" s="25"/>
      <c r="G3330" s="26"/>
      <c r="H3330" s="27"/>
      <c r="I3330" s="28"/>
      <c r="J3330" s="430"/>
      <c r="K3330" s="48"/>
      <c r="L3330" s="457" t="str">
        <f t="shared" si="102"/>
        <v/>
      </c>
      <c r="M3330" s="245" cm="1">
        <f t="array" ref="M3330">SUMPRODUCT(--(N3330:Q3330&lt;&gt;"")) + IF(TRIM(R3330)="",0,LEN(R3330)-LEN(SUBSTITUTE(R3330,",",""))+1)</f>
        <v>0</v>
      </c>
      <c r="N3330" s="242" t="str">
        <f>IF(AND(I3330&lt;&gt;0,I3330&lt;&gt;""),IF(TRIM(SUBSTITUTE(B3330,CHAR(160),""))="","",IF(ISNUMBER(MATCH(TRIM(SUBSTITUTE(B3330,CHAR(160),"")),'Look Up Values'!$B$2:$B$500,0)),"","Origin error")),"")</f>
        <v/>
      </c>
      <c r="O3330" s="242" t="str">
        <f>IF(AND(I3330&lt;&gt;0,I3330&lt;&gt;""),IF(C3330="","",IF(AND(ISNUMBER(--LEFT(C3330,FIND(" ",C3330&amp;" ")-1)),OR(LEN(LEFT(C3330,FIND(" ",C3330&amp;" ")-1))=6,LEN(LEFT(C3330,FIND(" ",C3330&amp;" ")-1))=7),OR(ISNUMBER(MATCH(LEFT(C3330,FIND(" ",C3330&amp;" ")-1),'Look Up Values'!$G$2:$G$1000,0)),ISNUMBER(MATCH(LEFT(C3330,FIND(" ",C3330&amp;" ")-1),'Look Up Values'!$AE$2:$AE$2000,0)))),"","EWC error")),"")</f>
        <v/>
      </c>
      <c r="P3330" s="242" t="str" cm="1">
        <f t="array" ref="P3330">IF(AND(I3330&lt;&gt;0,I3330&lt;&gt;""),IF(D3330="","",IF(ISNUMBER(MATCH(SUBSTITUTE(D3330," ",""),SUBSTITUTE('Look Up Values'!$S$2:$S$120," ",""),0)),"","D&amp;R error")),"")</f>
        <v/>
      </c>
      <c r="Q3330" s="242" t="str" cm="1">
        <f t="array" ref="Q3330">IF(AND(I3330&lt;&gt;0,I3330&lt;&gt;""),IF(G3330="","",IF(ISNUMBER(MATCH(SUBSTITUTE(G3330," ",""),SUBSTITUTE('Look Up Values'!$I$2:$I$10," ",""),0)),"","State error")),"")</f>
        <v/>
      </c>
      <c r="R3330" s="260" t="str">
        <f t="shared" si="103"/>
        <v/>
      </c>
    </row>
    <row r="3331" spans="1:18" ht="15.75">
      <c r="A3331" s="250">
        <v>3324</v>
      </c>
      <c r="B3331" s="198"/>
      <c r="C3331" s="25"/>
      <c r="D3331" s="25"/>
      <c r="E3331" s="25"/>
      <c r="F3331" s="25"/>
      <c r="G3331" s="26"/>
      <c r="H3331" s="27"/>
      <c r="I3331" s="28"/>
      <c r="J3331" s="430"/>
      <c r="K3331" s="48"/>
      <c r="L3331" s="457" t="str">
        <f t="shared" si="102"/>
        <v/>
      </c>
      <c r="M3331" s="245" cm="1">
        <f t="array" ref="M3331">SUMPRODUCT(--(N3331:Q3331&lt;&gt;"")) + IF(TRIM(R3331)="",0,LEN(R3331)-LEN(SUBSTITUTE(R3331,",",""))+1)</f>
        <v>0</v>
      </c>
      <c r="N3331" s="242" t="str">
        <f>IF(AND(I3331&lt;&gt;0,I3331&lt;&gt;""),IF(TRIM(SUBSTITUTE(B3331,CHAR(160),""))="","",IF(ISNUMBER(MATCH(TRIM(SUBSTITUTE(B3331,CHAR(160),"")),'Look Up Values'!$B$2:$B$500,0)),"","Origin error")),"")</f>
        <v/>
      </c>
      <c r="O3331" s="242" t="str">
        <f>IF(AND(I3331&lt;&gt;0,I3331&lt;&gt;""),IF(C3331="","",IF(AND(ISNUMBER(--LEFT(C3331,FIND(" ",C3331&amp;" ")-1)),OR(LEN(LEFT(C3331,FIND(" ",C3331&amp;" ")-1))=6,LEN(LEFT(C3331,FIND(" ",C3331&amp;" ")-1))=7),OR(ISNUMBER(MATCH(LEFT(C3331,FIND(" ",C3331&amp;" ")-1),'Look Up Values'!$G$2:$G$1000,0)),ISNUMBER(MATCH(LEFT(C3331,FIND(" ",C3331&amp;" ")-1),'Look Up Values'!$AE$2:$AE$2000,0)))),"","EWC error")),"")</f>
        <v/>
      </c>
      <c r="P3331" s="242" t="str" cm="1">
        <f t="array" ref="P3331">IF(AND(I3331&lt;&gt;0,I3331&lt;&gt;""),IF(D3331="","",IF(ISNUMBER(MATCH(SUBSTITUTE(D3331," ",""),SUBSTITUTE('Look Up Values'!$S$2:$S$120," ",""),0)),"","D&amp;R error")),"")</f>
        <v/>
      </c>
      <c r="Q3331" s="242" t="str" cm="1">
        <f t="array" ref="Q3331">IF(AND(I3331&lt;&gt;0,I3331&lt;&gt;""),IF(G3331="","",IF(ISNUMBER(MATCH(SUBSTITUTE(G3331," ",""),SUBSTITUTE('Look Up Values'!$I$2:$I$10," ",""),0)),"","State error")),"")</f>
        <v/>
      </c>
      <c r="R3331" s="260" t="str">
        <f t="shared" si="103"/>
        <v/>
      </c>
    </row>
    <row r="3332" spans="1:18" ht="15.75">
      <c r="A3332" s="250">
        <v>3325</v>
      </c>
      <c r="B3332" s="198"/>
      <c r="C3332" s="25"/>
      <c r="D3332" s="25"/>
      <c r="E3332" s="25"/>
      <c r="F3332" s="25"/>
      <c r="G3332" s="26"/>
      <c r="H3332" s="27"/>
      <c r="I3332" s="28"/>
      <c r="J3332" s="430"/>
      <c r="K3332" s="48"/>
      <c r="L3332" s="457" t="str">
        <f t="shared" si="102"/>
        <v/>
      </c>
      <c r="M3332" s="245" cm="1">
        <f t="array" ref="M3332">SUMPRODUCT(--(N3332:Q3332&lt;&gt;"")) + IF(TRIM(R3332)="",0,LEN(R3332)-LEN(SUBSTITUTE(R3332,",",""))+1)</f>
        <v>0</v>
      </c>
      <c r="N3332" s="242" t="str">
        <f>IF(AND(I3332&lt;&gt;0,I3332&lt;&gt;""),IF(TRIM(SUBSTITUTE(B3332,CHAR(160),""))="","",IF(ISNUMBER(MATCH(TRIM(SUBSTITUTE(B3332,CHAR(160),"")),'Look Up Values'!$B$2:$B$500,0)),"","Origin error")),"")</f>
        <v/>
      </c>
      <c r="O3332" s="242" t="str">
        <f>IF(AND(I3332&lt;&gt;0,I3332&lt;&gt;""),IF(C3332="","",IF(AND(ISNUMBER(--LEFT(C3332,FIND(" ",C3332&amp;" ")-1)),OR(LEN(LEFT(C3332,FIND(" ",C3332&amp;" ")-1))=6,LEN(LEFT(C3332,FIND(" ",C3332&amp;" ")-1))=7),OR(ISNUMBER(MATCH(LEFT(C3332,FIND(" ",C3332&amp;" ")-1),'Look Up Values'!$G$2:$G$1000,0)),ISNUMBER(MATCH(LEFT(C3332,FIND(" ",C3332&amp;" ")-1),'Look Up Values'!$AE$2:$AE$2000,0)))),"","EWC error")),"")</f>
        <v/>
      </c>
      <c r="P3332" s="242" t="str" cm="1">
        <f t="array" ref="P3332">IF(AND(I3332&lt;&gt;0,I3332&lt;&gt;""),IF(D3332="","",IF(ISNUMBER(MATCH(SUBSTITUTE(D3332," ",""),SUBSTITUTE('Look Up Values'!$S$2:$S$120," ",""),0)),"","D&amp;R error")),"")</f>
        <v/>
      </c>
      <c r="Q3332" s="242" t="str" cm="1">
        <f t="array" ref="Q3332">IF(AND(I3332&lt;&gt;0,I3332&lt;&gt;""),IF(G3332="","",IF(ISNUMBER(MATCH(SUBSTITUTE(G3332," ",""),SUBSTITUTE('Look Up Values'!$I$2:$I$10," ",""),0)),"","State error")),"")</f>
        <v/>
      </c>
      <c r="R3332" s="260" t="str">
        <f t="shared" si="103"/>
        <v/>
      </c>
    </row>
    <row r="3333" spans="1:18" ht="15.75">
      <c r="A3333" s="250">
        <v>3326</v>
      </c>
      <c r="B3333" s="198"/>
      <c r="C3333" s="25"/>
      <c r="D3333" s="25"/>
      <c r="E3333" s="25"/>
      <c r="F3333" s="25"/>
      <c r="G3333" s="26"/>
      <c r="H3333" s="27"/>
      <c r="I3333" s="28"/>
      <c r="J3333" s="430"/>
      <c r="K3333" s="48"/>
      <c r="L3333" s="457" t="str">
        <f t="shared" si="102"/>
        <v/>
      </c>
      <c r="M3333" s="245" cm="1">
        <f t="array" ref="M3333">SUMPRODUCT(--(N3333:Q3333&lt;&gt;"")) + IF(TRIM(R3333)="",0,LEN(R3333)-LEN(SUBSTITUTE(R3333,",",""))+1)</f>
        <v>0</v>
      </c>
      <c r="N3333" s="242" t="str">
        <f>IF(AND(I3333&lt;&gt;0,I3333&lt;&gt;""),IF(TRIM(SUBSTITUTE(B3333,CHAR(160),""))="","",IF(ISNUMBER(MATCH(TRIM(SUBSTITUTE(B3333,CHAR(160),"")),'Look Up Values'!$B$2:$B$500,0)),"","Origin error")),"")</f>
        <v/>
      </c>
      <c r="O3333" s="242" t="str">
        <f>IF(AND(I3333&lt;&gt;0,I3333&lt;&gt;""),IF(C3333="","",IF(AND(ISNUMBER(--LEFT(C3333,FIND(" ",C3333&amp;" ")-1)),OR(LEN(LEFT(C3333,FIND(" ",C3333&amp;" ")-1))=6,LEN(LEFT(C3333,FIND(" ",C3333&amp;" ")-1))=7),OR(ISNUMBER(MATCH(LEFT(C3333,FIND(" ",C3333&amp;" ")-1),'Look Up Values'!$G$2:$G$1000,0)),ISNUMBER(MATCH(LEFT(C3333,FIND(" ",C3333&amp;" ")-1),'Look Up Values'!$AE$2:$AE$2000,0)))),"","EWC error")),"")</f>
        <v/>
      </c>
      <c r="P3333" s="242" t="str" cm="1">
        <f t="array" ref="P3333">IF(AND(I3333&lt;&gt;0,I3333&lt;&gt;""),IF(D3333="","",IF(ISNUMBER(MATCH(SUBSTITUTE(D3333," ",""),SUBSTITUTE('Look Up Values'!$S$2:$S$120," ",""),0)),"","D&amp;R error")),"")</f>
        <v/>
      </c>
      <c r="Q3333" s="242" t="str" cm="1">
        <f t="array" ref="Q3333">IF(AND(I3333&lt;&gt;0,I3333&lt;&gt;""),IF(G3333="","",IF(ISNUMBER(MATCH(SUBSTITUTE(G3333," ",""),SUBSTITUTE('Look Up Values'!$I$2:$I$10," ",""),0)),"","State error")),"")</f>
        <v/>
      </c>
      <c r="R3333" s="260" t="str">
        <f t="shared" si="103"/>
        <v/>
      </c>
    </row>
    <row r="3334" spans="1:18" ht="15.75">
      <c r="A3334" s="250">
        <v>3327</v>
      </c>
      <c r="B3334" s="198"/>
      <c r="C3334" s="25"/>
      <c r="D3334" s="25"/>
      <c r="E3334" s="25"/>
      <c r="F3334" s="25"/>
      <c r="G3334" s="26"/>
      <c r="H3334" s="27"/>
      <c r="I3334" s="28"/>
      <c r="J3334" s="430"/>
      <c r="K3334" s="48"/>
      <c r="L3334" s="457" t="str">
        <f t="shared" si="102"/>
        <v/>
      </c>
      <c r="M3334" s="245" cm="1">
        <f t="array" ref="M3334">SUMPRODUCT(--(N3334:Q3334&lt;&gt;"")) + IF(TRIM(R3334)="",0,LEN(R3334)-LEN(SUBSTITUTE(R3334,",",""))+1)</f>
        <v>0</v>
      </c>
      <c r="N3334" s="242" t="str">
        <f>IF(AND(I3334&lt;&gt;0,I3334&lt;&gt;""),IF(TRIM(SUBSTITUTE(B3334,CHAR(160),""))="","",IF(ISNUMBER(MATCH(TRIM(SUBSTITUTE(B3334,CHAR(160),"")),'Look Up Values'!$B$2:$B$500,0)),"","Origin error")),"")</f>
        <v/>
      </c>
      <c r="O3334" s="242" t="str">
        <f>IF(AND(I3334&lt;&gt;0,I3334&lt;&gt;""),IF(C3334="","",IF(AND(ISNUMBER(--LEFT(C3334,FIND(" ",C3334&amp;" ")-1)),OR(LEN(LEFT(C3334,FIND(" ",C3334&amp;" ")-1))=6,LEN(LEFT(C3334,FIND(" ",C3334&amp;" ")-1))=7),OR(ISNUMBER(MATCH(LEFT(C3334,FIND(" ",C3334&amp;" ")-1),'Look Up Values'!$G$2:$G$1000,0)),ISNUMBER(MATCH(LEFT(C3334,FIND(" ",C3334&amp;" ")-1),'Look Up Values'!$AE$2:$AE$2000,0)))),"","EWC error")),"")</f>
        <v/>
      </c>
      <c r="P3334" s="242" t="str" cm="1">
        <f t="array" ref="P3334">IF(AND(I3334&lt;&gt;0,I3334&lt;&gt;""),IF(D3334="","",IF(ISNUMBER(MATCH(SUBSTITUTE(D3334," ",""),SUBSTITUTE('Look Up Values'!$S$2:$S$120," ",""),0)),"","D&amp;R error")),"")</f>
        <v/>
      </c>
      <c r="Q3334" s="242" t="str" cm="1">
        <f t="array" ref="Q3334">IF(AND(I3334&lt;&gt;0,I3334&lt;&gt;""),IF(G3334="","",IF(ISNUMBER(MATCH(SUBSTITUTE(G3334," ",""),SUBSTITUTE('Look Up Values'!$I$2:$I$10," ",""),0)),"","State error")),"")</f>
        <v/>
      </c>
      <c r="R3334" s="260" t="str">
        <f t="shared" si="103"/>
        <v/>
      </c>
    </row>
    <row r="3335" spans="1:18" ht="15.75">
      <c r="A3335" s="250">
        <v>3328</v>
      </c>
      <c r="B3335" s="198"/>
      <c r="C3335" s="25"/>
      <c r="D3335" s="25"/>
      <c r="E3335" s="25"/>
      <c r="F3335" s="25"/>
      <c r="G3335" s="26"/>
      <c r="H3335" s="27"/>
      <c r="I3335" s="28"/>
      <c r="J3335" s="430"/>
      <c r="K3335" s="48"/>
      <c r="L3335" s="457" t="str">
        <f t="shared" si="102"/>
        <v/>
      </c>
      <c r="M3335" s="245" cm="1">
        <f t="array" ref="M3335">SUMPRODUCT(--(N3335:Q3335&lt;&gt;"")) + IF(TRIM(R3335)="",0,LEN(R3335)-LEN(SUBSTITUTE(R3335,",",""))+1)</f>
        <v>0</v>
      </c>
      <c r="N3335" s="242" t="str">
        <f>IF(AND(I3335&lt;&gt;0,I3335&lt;&gt;""),IF(TRIM(SUBSTITUTE(B3335,CHAR(160),""))="","",IF(ISNUMBER(MATCH(TRIM(SUBSTITUTE(B3335,CHAR(160),"")),'Look Up Values'!$B$2:$B$500,0)),"","Origin error")),"")</f>
        <v/>
      </c>
      <c r="O3335" s="242" t="str">
        <f>IF(AND(I3335&lt;&gt;0,I3335&lt;&gt;""),IF(C3335="","",IF(AND(ISNUMBER(--LEFT(C3335,FIND(" ",C3335&amp;" ")-1)),OR(LEN(LEFT(C3335,FIND(" ",C3335&amp;" ")-1))=6,LEN(LEFT(C3335,FIND(" ",C3335&amp;" ")-1))=7),OR(ISNUMBER(MATCH(LEFT(C3335,FIND(" ",C3335&amp;" ")-1),'Look Up Values'!$G$2:$G$1000,0)),ISNUMBER(MATCH(LEFT(C3335,FIND(" ",C3335&amp;" ")-1),'Look Up Values'!$AE$2:$AE$2000,0)))),"","EWC error")),"")</f>
        <v/>
      </c>
      <c r="P3335" s="242" t="str" cm="1">
        <f t="array" ref="P3335">IF(AND(I3335&lt;&gt;0,I3335&lt;&gt;""),IF(D3335="","",IF(ISNUMBER(MATCH(SUBSTITUTE(D3335," ",""),SUBSTITUTE('Look Up Values'!$S$2:$S$120," ",""),0)),"","D&amp;R error")),"")</f>
        <v/>
      </c>
      <c r="Q3335" s="242" t="str" cm="1">
        <f t="array" ref="Q3335">IF(AND(I3335&lt;&gt;0,I3335&lt;&gt;""),IF(G3335="","",IF(ISNUMBER(MATCH(SUBSTITUTE(G3335," ",""),SUBSTITUTE('Look Up Values'!$I$2:$I$10," ",""),0)),"","State error")),"")</f>
        <v/>
      </c>
      <c r="R3335" s="260" t="str">
        <f t="shared" si="103"/>
        <v/>
      </c>
    </row>
    <row r="3336" spans="1:18" ht="15.75">
      <c r="A3336" s="250">
        <v>3329</v>
      </c>
      <c r="B3336" s="198"/>
      <c r="C3336" s="25"/>
      <c r="D3336" s="25"/>
      <c r="E3336" s="25"/>
      <c r="F3336" s="25"/>
      <c r="G3336" s="26"/>
      <c r="H3336" s="27"/>
      <c r="I3336" s="28"/>
      <c r="J3336" s="430"/>
      <c r="K3336" s="48"/>
      <c r="L3336" s="457" t="str">
        <f t="shared" ref="L3336:L3399" si="104">IF(IFERROR(--SUBSTITUTE(M3336,CHAR(160),""),0)&gt;0,A3336,"")</f>
        <v/>
      </c>
      <c r="M3336" s="245" cm="1">
        <f t="array" ref="M3336">SUMPRODUCT(--(N3336:Q3336&lt;&gt;"")) + IF(TRIM(R3336)="",0,LEN(R3336)-LEN(SUBSTITUTE(R3336,",",""))+1)</f>
        <v>0</v>
      </c>
      <c r="N3336" s="242" t="str">
        <f>IF(AND(I3336&lt;&gt;0,I3336&lt;&gt;""),IF(TRIM(SUBSTITUTE(B3336,CHAR(160),""))="","",IF(ISNUMBER(MATCH(TRIM(SUBSTITUTE(B3336,CHAR(160),"")),'Look Up Values'!$B$2:$B$500,0)),"","Origin error")),"")</f>
        <v/>
      </c>
      <c r="O3336" s="242" t="str">
        <f>IF(AND(I3336&lt;&gt;0,I3336&lt;&gt;""),IF(C3336="","",IF(AND(ISNUMBER(--LEFT(C3336,FIND(" ",C3336&amp;" ")-1)),OR(LEN(LEFT(C3336,FIND(" ",C3336&amp;" ")-1))=6,LEN(LEFT(C3336,FIND(" ",C3336&amp;" ")-1))=7),OR(ISNUMBER(MATCH(LEFT(C3336,FIND(" ",C3336&amp;" ")-1),'Look Up Values'!$G$2:$G$1000,0)),ISNUMBER(MATCH(LEFT(C3336,FIND(" ",C3336&amp;" ")-1),'Look Up Values'!$AE$2:$AE$2000,0)))),"","EWC error")),"")</f>
        <v/>
      </c>
      <c r="P3336" s="242" t="str" cm="1">
        <f t="array" ref="P3336">IF(AND(I3336&lt;&gt;0,I3336&lt;&gt;""),IF(D3336="","",IF(ISNUMBER(MATCH(SUBSTITUTE(D3336," ",""),SUBSTITUTE('Look Up Values'!$S$2:$S$120," ",""),0)),"","D&amp;R error")),"")</f>
        <v/>
      </c>
      <c r="Q3336" s="242" t="str" cm="1">
        <f t="array" ref="Q3336">IF(AND(I3336&lt;&gt;0,I3336&lt;&gt;""),IF(G3336="","",IF(ISNUMBER(MATCH(SUBSTITUTE(G3336," ",""),SUBSTITUTE('Look Up Values'!$I$2:$I$10," ",""),0)),"","State error")),"")</f>
        <v/>
      </c>
      <c r="R3336" s="260" t="str">
        <f t="shared" si="103"/>
        <v/>
      </c>
    </row>
    <row r="3337" spans="1:18" ht="15.75">
      <c r="A3337" s="250">
        <v>3330</v>
      </c>
      <c r="B3337" s="198"/>
      <c r="C3337" s="25"/>
      <c r="D3337" s="25"/>
      <c r="E3337" s="25"/>
      <c r="F3337" s="25"/>
      <c r="G3337" s="26"/>
      <c r="H3337" s="27"/>
      <c r="I3337" s="28"/>
      <c r="J3337" s="430"/>
      <c r="K3337" s="48"/>
      <c r="L3337" s="457" t="str">
        <f t="shared" si="104"/>
        <v/>
      </c>
      <c r="M3337" s="245" cm="1">
        <f t="array" ref="M3337">SUMPRODUCT(--(N3337:Q3337&lt;&gt;"")) + IF(TRIM(R3337)="",0,LEN(R3337)-LEN(SUBSTITUTE(R3337,",",""))+1)</f>
        <v>0</v>
      </c>
      <c r="N3337" s="242" t="str">
        <f>IF(AND(I3337&lt;&gt;0,I3337&lt;&gt;""),IF(TRIM(SUBSTITUTE(B3337,CHAR(160),""))="","",IF(ISNUMBER(MATCH(TRIM(SUBSTITUTE(B3337,CHAR(160),"")),'Look Up Values'!$B$2:$B$500,0)),"","Origin error")),"")</f>
        <v/>
      </c>
      <c r="O3337" s="242" t="str">
        <f>IF(AND(I3337&lt;&gt;0,I3337&lt;&gt;""),IF(C3337="","",IF(AND(ISNUMBER(--LEFT(C3337,FIND(" ",C3337&amp;" ")-1)),OR(LEN(LEFT(C3337,FIND(" ",C3337&amp;" ")-1))=6,LEN(LEFT(C3337,FIND(" ",C3337&amp;" ")-1))=7),OR(ISNUMBER(MATCH(LEFT(C3337,FIND(" ",C3337&amp;" ")-1),'Look Up Values'!$G$2:$G$1000,0)),ISNUMBER(MATCH(LEFT(C3337,FIND(" ",C3337&amp;" ")-1),'Look Up Values'!$AE$2:$AE$2000,0)))),"","EWC error")),"")</f>
        <v/>
      </c>
      <c r="P3337" s="242" t="str" cm="1">
        <f t="array" ref="P3337">IF(AND(I3337&lt;&gt;0,I3337&lt;&gt;""),IF(D3337="","",IF(ISNUMBER(MATCH(SUBSTITUTE(D3337," ",""),SUBSTITUTE('Look Up Values'!$S$2:$S$120," ",""),0)),"","D&amp;R error")),"")</f>
        <v/>
      </c>
      <c r="Q3337" s="242" t="str" cm="1">
        <f t="array" ref="Q3337">IF(AND(I3337&lt;&gt;0,I3337&lt;&gt;""),IF(G3337="","",IF(ISNUMBER(MATCH(SUBSTITUTE(G3337," ",""),SUBSTITUTE('Look Up Values'!$I$2:$I$10," ",""),0)),"","State error")),"")</f>
        <v/>
      </c>
      <c r="R3337" s="260" t="str">
        <f t="shared" ref="R3337:R3400" si="105">IF(OR(I3337="",I3337=0),"",IF(COUNTA(B3337,C3337,D3337,G3337,I3337)=0,"",IF(COUNTA(B3337,C3337,D3337,G3337,I3337)=5,"",LEFT(IF(TRIM(SUBSTITUTE(B3337,CHAR(160),""))="","Origin, ","")&amp;IF(TRIM(SUBSTITUTE(C3337,CHAR(160),""))="","EWC, ","")&amp;IF(TRIM(SUBSTITUTE(D3337,CHAR(160),""))="","D&amp;R, ","")&amp;IF(TRIM(SUBSTITUTE(G3337,CHAR(160),""))="","State, ",""),LEN(IF(TRIM(SUBSTITUTE(B3337,CHAR(160),""))="","Origin, ","")&amp;IF(TRIM(SUBSTITUTE(C3337,CHAR(160),""))="","EWC, ","")&amp;IF(TRIM(SUBSTITUTE(D3337,CHAR(160),""))="","D&amp;R, ","")&amp;IF(TRIM(SUBSTITUTE(G3337,CHAR(160),""))="","State, ",""))-2))))</f>
        <v/>
      </c>
    </row>
    <row r="3338" spans="1:18" ht="15.75">
      <c r="A3338" s="250">
        <v>3331</v>
      </c>
      <c r="B3338" s="198"/>
      <c r="C3338" s="25"/>
      <c r="D3338" s="25"/>
      <c r="E3338" s="25"/>
      <c r="F3338" s="25"/>
      <c r="G3338" s="26"/>
      <c r="H3338" s="27"/>
      <c r="I3338" s="28"/>
      <c r="J3338" s="430"/>
      <c r="K3338" s="48"/>
      <c r="L3338" s="457" t="str">
        <f t="shared" si="104"/>
        <v/>
      </c>
      <c r="M3338" s="245" cm="1">
        <f t="array" ref="M3338">SUMPRODUCT(--(N3338:Q3338&lt;&gt;"")) + IF(TRIM(R3338)="",0,LEN(R3338)-LEN(SUBSTITUTE(R3338,",",""))+1)</f>
        <v>0</v>
      </c>
      <c r="N3338" s="242" t="str">
        <f>IF(AND(I3338&lt;&gt;0,I3338&lt;&gt;""),IF(TRIM(SUBSTITUTE(B3338,CHAR(160),""))="","",IF(ISNUMBER(MATCH(TRIM(SUBSTITUTE(B3338,CHAR(160),"")),'Look Up Values'!$B$2:$B$500,0)),"","Origin error")),"")</f>
        <v/>
      </c>
      <c r="O3338" s="242" t="str">
        <f>IF(AND(I3338&lt;&gt;0,I3338&lt;&gt;""),IF(C3338="","",IF(AND(ISNUMBER(--LEFT(C3338,FIND(" ",C3338&amp;" ")-1)),OR(LEN(LEFT(C3338,FIND(" ",C3338&amp;" ")-1))=6,LEN(LEFT(C3338,FIND(" ",C3338&amp;" ")-1))=7),OR(ISNUMBER(MATCH(LEFT(C3338,FIND(" ",C3338&amp;" ")-1),'Look Up Values'!$G$2:$G$1000,0)),ISNUMBER(MATCH(LEFT(C3338,FIND(" ",C3338&amp;" ")-1),'Look Up Values'!$AE$2:$AE$2000,0)))),"","EWC error")),"")</f>
        <v/>
      </c>
      <c r="P3338" s="242" t="str" cm="1">
        <f t="array" ref="P3338">IF(AND(I3338&lt;&gt;0,I3338&lt;&gt;""),IF(D3338="","",IF(ISNUMBER(MATCH(SUBSTITUTE(D3338," ",""),SUBSTITUTE('Look Up Values'!$S$2:$S$120," ",""),0)),"","D&amp;R error")),"")</f>
        <v/>
      </c>
      <c r="Q3338" s="242" t="str" cm="1">
        <f t="array" ref="Q3338">IF(AND(I3338&lt;&gt;0,I3338&lt;&gt;""),IF(G3338="","",IF(ISNUMBER(MATCH(SUBSTITUTE(G3338," ",""),SUBSTITUTE('Look Up Values'!$I$2:$I$10," ",""),0)),"","State error")),"")</f>
        <v/>
      </c>
      <c r="R3338" s="260" t="str">
        <f t="shared" si="105"/>
        <v/>
      </c>
    </row>
    <row r="3339" spans="1:18" ht="15.75">
      <c r="A3339" s="250">
        <v>3332</v>
      </c>
      <c r="B3339" s="198"/>
      <c r="C3339" s="25"/>
      <c r="D3339" s="25"/>
      <c r="E3339" s="25"/>
      <c r="F3339" s="25"/>
      <c r="G3339" s="26"/>
      <c r="H3339" s="27"/>
      <c r="I3339" s="28"/>
      <c r="J3339" s="430"/>
      <c r="K3339" s="48"/>
      <c r="L3339" s="457" t="str">
        <f t="shared" si="104"/>
        <v/>
      </c>
      <c r="M3339" s="245" cm="1">
        <f t="array" ref="M3339">SUMPRODUCT(--(N3339:Q3339&lt;&gt;"")) + IF(TRIM(R3339)="",0,LEN(R3339)-LEN(SUBSTITUTE(R3339,",",""))+1)</f>
        <v>0</v>
      </c>
      <c r="N3339" s="242" t="str">
        <f>IF(AND(I3339&lt;&gt;0,I3339&lt;&gt;""),IF(TRIM(SUBSTITUTE(B3339,CHAR(160),""))="","",IF(ISNUMBER(MATCH(TRIM(SUBSTITUTE(B3339,CHAR(160),"")),'Look Up Values'!$B$2:$B$500,0)),"","Origin error")),"")</f>
        <v/>
      </c>
      <c r="O3339" s="242" t="str">
        <f>IF(AND(I3339&lt;&gt;0,I3339&lt;&gt;""),IF(C3339="","",IF(AND(ISNUMBER(--LEFT(C3339,FIND(" ",C3339&amp;" ")-1)),OR(LEN(LEFT(C3339,FIND(" ",C3339&amp;" ")-1))=6,LEN(LEFT(C3339,FIND(" ",C3339&amp;" ")-1))=7),OR(ISNUMBER(MATCH(LEFT(C3339,FIND(" ",C3339&amp;" ")-1),'Look Up Values'!$G$2:$G$1000,0)),ISNUMBER(MATCH(LEFT(C3339,FIND(" ",C3339&amp;" ")-1),'Look Up Values'!$AE$2:$AE$2000,0)))),"","EWC error")),"")</f>
        <v/>
      </c>
      <c r="P3339" s="242" t="str" cm="1">
        <f t="array" ref="P3339">IF(AND(I3339&lt;&gt;0,I3339&lt;&gt;""),IF(D3339="","",IF(ISNUMBER(MATCH(SUBSTITUTE(D3339," ",""),SUBSTITUTE('Look Up Values'!$S$2:$S$120," ",""),0)),"","D&amp;R error")),"")</f>
        <v/>
      </c>
      <c r="Q3339" s="242" t="str" cm="1">
        <f t="array" ref="Q3339">IF(AND(I3339&lt;&gt;0,I3339&lt;&gt;""),IF(G3339="","",IF(ISNUMBER(MATCH(SUBSTITUTE(G3339," ",""),SUBSTITUTE('Look Up Values'!$I$2:$I$10," ",""),0)),"","State error")),"")</f>
        <v/>
      </c>
      <c r="R3339" s="260" t="str">
        <f t="shared" si="105"/>
        <v/>
      </c>
    </row>
    <row r="3340" spans="1:18" ht="15.75">
      <c r="A3340" s="250">
        <v>3333</v>
      </c>
      <c r="B3340" s="198"/>
      <c r="C3340" s="25"/>
      <c r="D3340" s="25"/>
      <c r="E3340" s="25"/>
      <c r="F3340" s="25"/>
      <c r="G3340" s="26"/>
      <c r="H3340" s="27"/>
      <c r="I3340" s="28"/>
      <c r="J3340" s="430"/>
      <c r="K3340" s="48"/>
      <c r="L3340" s="457" t="str">
        <f t="shared" si="104"/>
        <v/>
      </c>
      <c r="M3340" s="245" cm="1">
        <f t="array" ref="M3340">SUMPRODUCT(--(N3340:Q3340&lt;&gt;"")) + IF(TRIM(R3340)="",0,LEN(R3340)-LEN(SUBSTITUTE(R3340,",",""))+1)</f>
        <v>0</v>
      </c>
      <c r="N3340" s="242" t="str">
        <f>IF(AND(I3340&lt;&gt;0,I3340&lt;&gt;""),IF(TRIM(SUBSTITUTE(B3340,CHAR(160),""))="","",IF(ISNUMBER(MATCH(TRIM(SUBSTITUTE(B3340,CHAR(160),"")),'Look Up Values'!$B$2:$B$500,0)),"","Origin error")),"")</f>
        <v/>
      </c>
      <c r="O3340" s="242" t="str">
        <f>IF(AND(I3340&lt;&gt;0,I3340&lt;&gt;""),IF(C3340="","",IF(AND(ISNUMBER(--LEFT(C3340,FIND(" ",C3340&amp;" ")-1)),OR(LEN(LEFT(C3340,FIND(" ",C3340&amp;" ")-1))=6,LEN(LEFT(C3340,FIND(" ",C3340&amp;" ")-1))=7),OR(ISNUMBER(MATCH(LEFT(C3340,FIND(" ",C3340&amp;" ")-1),'Look Up Values'!$G$2:$G$1000,0)),ISNUMBER(MATCH(LEFT(C3340,FIND(" ",C3340&amp;" ")-1),'Look Up Values'!$AE$2:$AE$2000,0)))),"","EWC error")),"")</f>
        <v/>
      </c>
      <c r="P3340" s="242" t="str" cm="1">
        <f t="array" ref="P3340">IF(AND(I3340&lt;&gt;0,I3340&lt;&gt;""),IF(D3340="","",IF(ISNUMBER(MATCH(SUBSTITUTE(D3340," ",""),SUBSTITUTE('Look Up Values'!$S$2:$S$120," ",""),0)),"","D&amp;R error")),"")</f>
        <v/>
      </c>
      <c r="Q3340" s="242" t="str" cm="1">
        <f t="array" ref="Q3340">IF(AND(I3340&lt;&gt;0,I3340&lt;&gt;""),IF(G3340="","",IF(ISNUMBER(MATCH(SUBSTITUTE(G3340," ",""),SUBSTITUTE('Look Up Values'!$I$2:$I$10," ",""),0)),"","State error")),"")</f>
        <v/>
      </c>
      <c r="R3340" s="260" t="str">
        <f t="shared" si="105"/>
        <v/>
      </c>
    </row>
    <row r="3341" spans="1:18" ht="15.75">
      <c r="A3341" s="250">
        <v>3334</v>
      </c>
      <c r="B3341" s="198"/>
      <c r="C3341" s="25"/>
      <c r="D3341" s="25"/>
      <c r="E3341" s="25"/>
      <c r="F3341" s="25"/>
      <c r="G3341" s="26"/>
      <c r="H3341" s="27"/>
      <c r="I3341" s="28"/>
      <c r="J3341" s="430"/>
      <c r="K3341" s="48"/>
      <c r="L3341" s="457" t="str">
        <f t="shared" si="104"/>
        <v/>
      </c>
      <c r="M3341" s="245" cm="1">
        <f t="array" ref="M3341">SUMPRODUCT(--(N3341:Q3341&lt;&gt;"")) + IF(TRIM(R3341)="",0,LEN(R3341)-LEN(SUBSTITUTE(R3341,",",""))+1)</f>
        <v>0</v>
      </c>
      <c r="N3341" s="242" t="str">
        <f>IF(AND(I3341&lt;&gt;0,I3341&lt;&gt;""),IF(TRIM(SUBSTITUTE(B3341,CHAR(160),""))="","",IF(ISNUMBER(MATCH(TRIM(SUBSTITUTE(B3341,CHAR(160),"")),'Look Up Values'!$B$2:$B$500,0)),"","Origin error")),"")</f>
        <v/>
      </c>
      <c r="O3341" s="242" t="str">
        <f>IF(AND(I3341&lt;&gt;0,I3341&lt;&gt;""),IF(C3341="","",IF(AND(ISNUMBER(--LEFT(C3341,FIND(" ",C3341&amp;" ")-1)),OR(LEN(LEFT(C3341,FIND(" ",C3341&amp;" ")-1))=6,LEN(LEFT(C3341,FIND(" ",C3341&amp;" ")-1))=7),OR(ISNUMBER(MATCH(LEFT(C3341,FIND(" ",C3341&amp;" ")-1),'Look Up Values'!$G$2:$G$1000,0)),ISNUMBER(MATCH(LEFT(C3341,FIND(" ",C3341&amp;" ")-1),'Look Up Values'!$AE$2:$AE$2000,0)))),"","EWC error")),"")</f>
        <v/>
      </c>
      <c r="P3341" s="242" t="str" cm="1">
        <f t="array" ref="P3341">IF(AND(I3341&lt;&gt;0,I3341&lt;&gt;""),IF(D3341="","",IF(ISNUMBER(MATCH(SUBSTITUTE(D3341," ",""),SUBSTITUTE('Look Up Values'!$S$2:$S$120," ",""),0)),"","D&amp;R error")),"")</f>
        <v/>
      </c>
      <c r="Q3341" s="242" t="str" cm="1">
        <f t="array" ref="Q3341">IF(AND(I3341&lt;&gt;0,I3341&lt;&gt;""),IF(G3341="","",IF(ISNUMBER(MATCH(SUBSTITUTE(G3341," ",""),SUBSTITUTE('Look Up Values'!$I$2:$I$10," ",""),0)),"","State error")),"")</f>
        <v/>
      </c>
      <c r="R3341" s="260" t="str">
        <f t="shared" si="105"/>
        <v/>
      </c>
    </row>
    <row r="3342" spans="1:18" ht="15.75">
      <c r="A3342" s="250">
        <v>3335</v>
      </c>
      <c r="B3342" s="198"/>
      <c r="C3342" s="25"/>
      <c r="D3342" s="25"/>
      <c r="E3342" s="25"/>
      <c r="F3342" s="25"/>
      <c r="G3342" s="26"/>
      <c r="H3342" s="27"/>
      <c r="I3342" s="28"/>
      <c r="J3342" s="430"/>
      <c r="K3342" s="48"/>
      <c r="L3342" s="457" t="str">
        <f t="shared" si="104"/>
        <v/>
      </c>
      <c r="M3342" s="245" cm="1">
        <f t="array" ref="M3342">SUMPRODUCT(--(N3342:Q3342&lt;&gt;"")) + IF(TRIM(R3342)="",0,LEN(R3342)-LEN(SUBSTITUTE(R3342,",",""))+1)</f>
        <v>0</v>
      </c>
      <c r="N3342" s="242" t="str">
        <f>IF(AND(I3342&lt;&gt;0,I3342&lt;&gt;""),IF(TRIM(SUBSTITUTE(B3342,CHAR(160),""))="","",IF(ISNUMBER(MATCH(TRIM(SUBSTITUTE(B3342,CHAR(160),"")),'Look Up Values'!$B$2:$B$500,0)),"","Origin error")),"")</f>
        <v/>
      </c>
      <c r="O3342" s="242" t="str">
        <f>IF(AND(I3342&lt;&gt;0,I3342&lt;&gt;""),IF(C3342="","",IF(AND(ISNUMBER(--LEFT(C3342,FIND(" ",C3342&amp;" ")-1)),OR(LEN(LEFT(C3342,FIND(" ",C3342&amp;" ")-1))=6,LEN(LEFT(C3342,FIND(" ",C3342&amp;" ")-1))=7),OR(ISNUMBER(MATCH(LEFT(C3342,FIND(" ",C3342&amp;" ")-1),'Look Up Values'!$G$2:$G$1000,0)),ISNUMBER(MATCH(LEFT(C3342,FIND(" ",C3342&amp;" ")-1),'Look Up Values'!$AE$2:$AE$2000,0)))),"","EWC error")),"")</f>
        <v/>
      </c>
      <c r="P3342" s="242" t="str" cm="1">
        <f t="array" ref="P3342">IF(AND(I3342&lt;&gt;0,I3342&lt;&gt;""),IF(D3342="","",IF(ISNUMBER(MATCH(SUBSTITUTE(D3342," ",""),SUBSTITUTE('Look Up Values'!$S$2:$S$120," ",""),0)),"","D&amp;R error")),"")</f>
        <v/>
      </c>
      <c r="Q3342" s="242" t="str" cm="1">
        <f t="array" ref="Q3342">IF(AND(I3342&lt;&gt;0,I3342&lt;&gt;""),IF(G3342="","",IF(ISNUMBER(MATCH(SUBSTITUTE(G3342," ",""),SUBSTITUTE('Look Up Values'!$I$2:$I$10," ",""),0)),"","State error")),"")</f>
        <v/>
      </c>
      <c r="R3342" s="260" t="str">
        <f t="shared" si="105"/>
        <v/>
      </c>
    </row>
    <row r="3343" spans="1:18" ht="15.75">
      <c r="A3343" s="250">
        <v>3336</v>
      </c>
      <c r="B3343" s="198"/>
      <c r="C3343" s="25"/>
      <c r="D3343" s="25"/>
      <c r="E3343" s="25"/>
      <c r="F3343" s="25"/>
      <c r="G3343" s="26"/>
      <c r="H3343" s="27"/>
      <c r="I3343" s="28"/>
      <c r="J3343" s="430"/>
      <c r="K3343" s="48"/>
      <c r="L3343" s="457" t="str">
        <f t="shared" si="104"/>
        <v/>
      </c>
      <c r="M3343" s="245" cm="1">
        <f t="array" ref="M3343">SUMPRODUCT(--(N3343:Q3343&lt;&gt;"")) + IF(TRIM(R3343)="",0,LEN(R3343)-LEN(SUBSTITUTE(R3343,",",""))+1)</f>
        <v>0</v>
      </c>
      <c r="N3343" s="242" t="str">
        <f>IF(AND(I3343&lt;&gt;0,I3343&lt;&gt;""),IF(TRIM(SUBSTITUTE(B3343,CHAR(160),""))="","",IF(ISNUMBER(MATCH(TRIM(SUBSTITUTE(B3343,CHAR(160),"")),'Look Up Values'!$B$2:$B$500,0)),"","Origin error")),"")</f>
        <v/>
      </c>
      <c r="O3343" s="242" t="str">
        <f>IF(AND(I3343&lt;&gt;0,I3343&lt;&gt;""),IF(C3343="","",IF(AND(ISNUMBER(--LEFT(C3343,FIND(" ",C3343&amp;" ")-1)),OR(LEN(LEFT(C3343,FIND(" ",C3343&amp;" ")-1))=6,LEN(LEFT(C3343,FIND(" ",C3343&amp;" ")-1))=7),OR(ISNUMBER(MATCH(LEFT(C3343,FIND(" ",C3343&amp;" ")-1),'Look Up Values'!$G$2:$G$1000,0)),ISNUMBER(MATCH(LEFT(C3343,FIND(" ",C3343&amp;" ")-1),'Look Up Values'!$AE$2:$AE$2000,0)))),"","EWC error")),"")</f>
        <v/>
      </c>
      <c r="P3343" s="242" t="str" cm="1">
        <f t="array" ref="P3343">IF(AND(I3343&lt;&gt;0,I3343&lt;&gt;""),IF(D3343="","",IF(ISNUMBER(MATCH(SUBSTITUTE(D3343," ",""),SUBSTITUTE('Look Up Values'!$S$2:$S$120," ",""),0)),"","D&amp;R error")),"")</f>
        <v/>
      </c>
      <c r="Q3343" s="242" t="str" cm="1">
        <f t="array" ref="Q3343">IF(AND(I3343&lt;&gt;0,I3343&lt;&gt;""),IF(G3343="","",IF(ISNUMBER(MATCH(SUBSTITUTE(G3343," ",""),SUBSTITUTE('Look Up Values'!$I$2:$I$10," ",""),0)),"","State error")),"")</f>
        <v/>
      </c>
      <c r="R3343" s="260" t="str">
        <f t="shared" si="105"/>
        <v/>
      </c>
    </row>
    <row r="3344" spans="1:18" ht="15.75">
      <c r="A3344" s="250">
        <v>3337</v>
      </c>
      <c r="B3344" s="198"/>
      <c r="C3344" s="25"/>
      <c r="D3344" s="25"/>
      <c r="E3344" s="25"/>
      <c r="F3344" s="25"/>
      <c r="G3344" s="26"/>
      <c r="H3344" s="27"/>
      <c r="I3344" s="28"/>
      <c r="J3344" s="430"/>
      <c r="K3344" s="48"/>
      <c r="L3344" s="457" t="str">
        <f t="shared" si="104"/>
        <v/>
      </c>
      <c r="M3344" s="245" cm="1">
        <f t="array" ref="M3344">SUMPRODUCT(--(N3344:Q3344&lt;&gt;"")) + IF(TRIM(R3344)="",0,LEN(R3344)-LEN(SUBSTITUTE(R3344,",",""))+1)</f>
        <v>0</v>
      </c>
      <c r="N3344" s="242" t="str">
        <f>IF(AND(I3344&lt;&gt;0,I3344&lt;&gt;""),IF(TRIM(SUBSTITUTE(B3344,CHAR(160),""))="","",IF(ISNUMBER(MATCH(TRIM(SUBSTITUTE(B3344,CHAR(160),"")),'Look Up Values'!$B$2:$B$500,0)),"","Origin error")),"")</f>
        <v/>
      </c>
      <c r="O3344" s="242" t="str">
        <f>IF(AND(I3344&lt;&gt;0,I3344&lt;&gt;""),IF(C3344="","",IF(AND(ISNUMBER(--LEFT(C3344,FIND(" ",C3344&amp;" ")-1)),OR(LEN(LEFT(C3344,FIND(" ",C3344&amp;" ")-1))=6,LEN(LEFT(C3344,FIND(" ",C3344&amp;" ")-1))=7),OR(ISNUMBER(MATCH(LEFT(C3344,FIND(" ",C3344&amp;" ")-1),'Look Up Values'!$G$2:$G$1000,0)),ISNUMBER(MATCH(LEFT(C3344,FIND(" ",C3344&amp;" ")-1),'Look Up Values'!$AE$2:$AE$2000,0)))),"","EWC error")),"")</f>
        <v/>
      </c>
      <c r="P3344" s="242" t="str" cm="1">
        <f t="array" ref="P3344">IF(AND(I3344&lt;&gt;0,I3344&lt;&gt;""),IF(D3344="","",IF(ISNUMBER(MATCH(SUBSTITUTE(D3344," ",""),SUBSTITUTE('Look Up Values'!$S$2:$S$120," ",""),0)),"","D&amp;R error")),"")</f>
        <v/>
      </c>
      <c r="Q3344" s="242" t="str" cm="1">
        <f t="array" ref="Q3344">IF(AND(I3344&lt;&gt;0,I3344&lt;&gt;""),IF(G3344="","",IF(ISNUMBER(MATCH(SUBSTITUTE(G3344," ",""),SUBSTITUTE('Look Up Values'!$I$2:$I$10," ",""),0)),"","State error")),"")</f>
        <v/>
      </c>
      <c r="R3344" s="260" t="str">
        <f t="shared" si="105"/>
        <v/>
      </c>
    </row>
    <row r="3345" spans="1:18" ht="15.75">
      <c r="A3345" s="250">
        <v>3338</v>
      </c>
      <c r="B3345" s="198"/>
      <c r="C3345" s="25"/>
      <c r="D3345" s="25"/>
      <c r="E3345" s="25"/>
      <c r="F3345" s="25"/>
      <c r="G3345" s="26"/>
      <c r="H3345" s="27"/>
      <c r="I3345" s="28"/>
      <c r="J3345" s="430"/>
      <c r="K3345" s="48"/>
      <c r="L3345" s="457" t="str">
        <f t="shared" si="104"/>
        <v/>
      </c>
      <c r="M3345" s="245" cm="1">
        <f t="array" ref="M3345">SUMPRODUCT(--(N3345:Q3345&lt;&gt;"")) + IF(TRIM(R3345)="",0,LEN(R3345)-LEN(SUBSTITUTE(R3345,",",""))+1)</f>
        <v>0</v>
      </c>
      <c r="N3345" s="242" t="str">
        <f>IF(AND(I3345&lt;&gt;0,I3345&lt;&gt;""),IF(TRIM(SUBSTITUTE(B3345,CHAR(160),""))="","",IF(ISNUMBER(MATCH(TRIM(SUBSTITUTE(B3345,CHAR(160),"")),'Look Up Values'!$B$2:$B$500,0)),"","Origin error")),"")</f>
        <v/>
      </c>
      <c r="O3345" s="242" t="str">
        <f>IF(AND(I3345&lt;&gt;0,I3345&lt;&gt;""),IF(C3345="","",IF(AND(ISNUMBER(--LEFT(C3345,FIND(" ",C3345&amp;" ")-1)),OR(LEN(LEFT(C3345,FIND(" ",C3345&amp;" ")-1))=6,LEN(LEFT(C3345,FIND(" ",C3345&amp;" ")-1))=7),OR(ISNUMBER(MATCH(LEFT(C3345,FIND(" ",C3345&amp;" ")-1),'Look Up Values'!$G$2:$G$1000,0)),ISNUMBER(MATCH(LEFT(C3345,FIND(" ",C3345&amp;" ")-1),'Look Up Values'!$AE$2:$AE$2000,0)))),"","EWC error")),"")</f>
        <v/>
      </c>
      <c r="P3345" s="242" t="str" cm="1">
        <f t="array" ref="P3345">IF(AND(I3345&lt;&gt;0,I3345&lt;&gt;""),IF(D3345="","",IF(ISNUMBER(MATCH(SUBSTITUTE(D3345," ",""),SUBSTITUTE('Look Up Values'!$S$2:$S$120," ",""),0)),"","D&amp;R error")),"")</f>
        <v/>
      </c>
      <c r="Q3345" s="242" t="str" cm="1">
        <f t="array" ref="Q3345">IF(AND(I3345&lt;&gt;0,I3345&lt;&gt;""),IF(G3345="","",IF(ISNUMBER(MATCH(SUBSTITUTE(G3345," ",""),SUBSTITUTE('Look Up Values'!$I$2:$I$10," ",""),0)),"","State error")),"")</f>
        <v/>
      </c>
      <c r="R3345" s="260" t="str">
        <f t="shared" si="105"/>
        <v/>
      </c>
    </row>
    <row r="3346" spans="1:18" ht="15.75">
      <c r="A3346" s="250">
        <v>3339</v>
      </c>
      <c r="B3346" s="198"/>
      <c r="C3346" s="25"/>
      <c r="D3346" s="25"/>
      <c r="E3346" s="25"/>
      <c r="F3346" s="25"/>
      <c r="G3346" s="26"/>
      <c r="H3346" s="27"/>
      <c r="I3346" s="28"/>
      <c r="J3346" s="430"/>
      <c r="K3346" s="48"/>
      <c r="L3346" s="457" t="str">
        <f t="shared" si="104"/>
        <v/>
      </c>
      <c r="M3346" s="245" cm="1">
        <f t="array" ref="M3346">SUMPRODUCT(--(N3346:Q3346&lt;&gt;"")) + IF(TRIM(R3346)="",0,LEN(R3346)-LEN(SUBSTITUTE(R3346,",",""))+1)</f>
        <v>0</v>
      </c>
      <c r="N3346" s="242" t="str">
        <f>IF(AND(I3346&lt;&gt;0,I3346&lt;&gt;""),IF(TRIM(SUBSTITUTE(B3346,CHAR(160),""))="","",IF(ISNUMBER(MATCH(TRIM(SUBSTITUTE(B3346,CHAR(160),"")),'Look Up Values'!$B$2:$B$500,0)),"","Origin error")),"")</f>
        <v/>
      </c>
      <c r="O3346" s="242" t="str">
        <f>IF(AND(I3346&lt;&gt;0,I3346&lt;&gt;""),IF(C3346="","",IF(AND(ISNUMBER(--LEFT(C3346,FIND(" ",C3346&amp;" ")-1)),OR(LEN(LEFT(C3346,FIND(" ",C3346&amp;" ")-1))=6,LEN(LEFT(C3346,FIND(" ",C3346&amp;" ")-1))=7),OR(ISNUMBER(MATCH(LEFT(C3346,FIND(" ",C3346&amp;" ")-1),'Look Up Values'!$G$2:$G$1000,0)),ISNUMBER(MATCH(LEFT(C3346,FIND(" ",C3346&amp;" ")-1),'Look Up Values'!$AE$2:$AE$2000,0)))),"","EWC error")),"")</f>
        <v/>
      </c>
      <c r="P3346" s="242" t="str" cm="1">
        <f t="array" ref="P3346">IF(AND(I3346&lt;&gt;0,I3346&lt;&gt;""),IF(D3346="","",IF(ISNUMBER(MATCH(SUBSTITUTE(D3346," ",""),SUBSTITUTE('Look Up Values'!$S$2:$S$120," ",""),0)),"","D&amp;R error")),"")</f>
        <v/>
      </c>
      <c r="Q3346" s="242" t="str" cm="1">
        <f t="array" ref="Q3346">IF(AND(I3346&lt;&gt;0,I3346&lt;&gt;""),IF(G3346="","",IF(ISNUMBER(MATCH(SUBSTITUTE(G3346," ",""),SUBSTITUTE('Look Up Values'!$I$2:$I$10," ",""),0)),"","State error")),"")</f>
        <v/>
      </c>
      <c r="R3346" s="260" t="str">
        <f t="shared" si="105"/>
        <v/>
      </c>
    </row>
    <row r="3347" spans="1:18" ht="15.75">
      <c r="A3347" s="250">
        <v>3340</v>
      </c>
      <c r="B3347" s="198"/>
      <c r="C3347" s="25"/>
      <c r="D3347" s="25"/>
      <c r="E3347" s="25"/>
      <c r="F3347" s="25"/>
      <c r="G3347" s="26"/>
      <c r="H3347" s="27"/>
      <c r="I3347" s="28"/>
      <c r="J3347" s="430"/>
      <c r="K3347" s="48"/>
      <c r="L3347" s="457" t="str">
        <f t="shared" si="104"/>
        <v/>
      </c>
      <c r="M3347" s="245" cm="1">
        <f t="array" ref="M3347">SUMPRODUCT(--(N3347:Q3347&lt;&gt;"")) + IF(TRIM(R3347)="",0,LEN(R3347)-LEN(SUBSTITUTE(R3347,",",""))+1)</f>
        <v>0</v>
      </c>
      <c r="N3347" s="242" t="str">
        <f>IF(AND(I3347&lt;&gt;0,I3347&lt;&gt;""),IF(TRIM(SUBSTITUTE(B3347,CHAR(160),""))="","",IF(ISNUMBER(MATCH(TRIM(SUBSTITUTE(B3347,CHAR(160),"")),'Look Up Values'!$B$2:$B$500,0)),"","Origin error")),"")</f>
        <v/>
      </c>
      <c r="O3347" s="242" t="str">
        <f>IF(AND(I3347&lt;&gt;0,I3347&lt;&gt;""),IF(C3347="","",IF(AND(ISNUMBER(--LEFT(C3347,FIND(" ",C3347&amp;" ")-1)),OR(LEN(LEFT(C3347,FIND(" ",C3347&amp;" ")-1))=6,LEN(LEFT(C3347,FIND(" ",C3347&amp;" ")-1))=7),OR(ISNUMBER(MATCH(LEFT(C3347,FIND(" ",C3347&amp;" ")-1),'Look Up Values'!$G$2:$G$1000,0)),ISNUMBER(MATCH(LEFT(C3347,FIND(" ",C3347&amp;" ")-1),'Look Up Values'!$AE$2:$AE$2000,0)))),"","EWC error")),"")</f>
        <v/>
      </c>
      <c r="P3347" s="242" t="str" cm="1">
        <f t="array" ref="P3347">IF(AND(I3347&lt;&gt;0,I3347&lt;&gt;""),IF(D3347="","",IF(ISNUMBER(MATCH(SUBSTITUTE(D3347," ",""),SUBSTITUTE('Look Up Values'!$S$2:$S$120," ",""),0)),"","D&amp;R error")),"")</f>
        <v/>
      </c>
      <c r="Q3347" s="242" t="str" cm="1">
        <f t="array" ref="Q3347">IF(AND(I3347&lt;&gt;0,I3347&lt;&gt;""),IF(G3347="","",IF(ISNUMBER(MATCH(SUBSTITUTE(G3347," ",""),SUBSTITUTE('Look Up Values'!$I$2:$I$10," ",""),0)),"","State error")),"")</f>
        <v/>
      </c>
      <c r="R3347" s="260" t="str">
        <f t="shared" si="105"/>
        <v/>
      </c>
    </row>
    <row r="3348" spans="1:18" ht="15.75">
      <c r="A3348" s="250">
        <v>3341</v>
      </c>
      <c r="B3348" s="198"/>
      <c r="C3348" s="25"/>
      <c r="D3348" s="25"/>
      <c r="E3348" s="25"/>
      <c r="F3348" s="25"/>
      <c r="G3348" s="26"/>
      <c r="H3348" s="27"/>
      <c r="I3348" s="28"/>
      <c r="J3348" s="430"/>
      <c r="K3348" s="48"/>
      <c r="L3348" s="457" t="str">
        <f t="shared" si="104"/>
        <v/>
      </c>
      <c r="M3348" s="245" cm="1">
        <f t="array" ref="M3348">SUMPRODUCT(--(N3348:Q3348&lt;&gt;"")) + IF(TRIM(R3348)="",0,LEN(R3348)-LEN(SUBSTITUTE(R3348,",",""))+1)</f>
        <v>0</v>
      </c>
      <c r="N3348" s="242" t="str">
        <f>IF(AND(I3348&lt;&gt;0,I3348&lt;&gt;""),IF(TRIM(SUBSTITUTE(B3348,CHAR(160),""))="","",IF(ISNUMBER(MATCH(TRIM(SUBSTITUTE(B3348,CHAR(160),"")),'Look Up Values'!$B$2:$B$500,0)),"","Origin error")),"")</f>
        <v/>
      </c>
      <c r="O3348" s="242" t="str">
        <f>IF(AND(I3348&lt;&gt;0,I3348&lt;&gt;""),IF(C3348="","",IF(AND(ISNUMBER(--LEFT(C3348,FIND(" ",C3348&amp;" ")-1)),OR(LEN(LEFT(C3348,FIND(" ",C3348&amp;" ")-1))=6,LEN(LEFT(C3348,FIND(" ",C3348&amp;" ")-1))=7),OR(ISNUMBER(MATCH(LEFT(C3348,FIND(" ",C3348&amp;" ")-1),'Look Up Values'!$G$2:$G$1000,0)),ISNUMBER(MATCH(LEFT(C3348,FIND(" ",C3348&amp;" ")-1),'Look Up Values'!$AE$2:$AE$2000,0)))),"","EWC error")),"")</f>
        <v/>
      </c>
      <c r="P3348" s="242" t="str" cm="1">
        <f t="array" ref="P3348">IF(AND(I3348&lt;&gt;0,I3348&lt;&gt;""),IF(D3348="","",IF(ISNUMBER(MATCH(SUBSTITUTE(D3348," ",""),SUBSTITUTE('Look Up Values'!$S$2:$S$120," ",""),0)),"","D&amp;R error")),"")</f>
        <v/>
      </c>
      <c r="Q3348" s="242" t="str" cm="1">
        <f t="array" ref="Q3348">IF(AND(I3348&lt;&gt;0,I3348&lt;&gt;""),IF(G3348="","",IF(ISNUMBER(MATCH(SUBSTITUTE(G3348," ",""),SUBSTITUTE('Look Up Values'!$I$2:$I$10," ",""),0)),"","State error")),"")</f>
        <v/>
      </c>
      <c r="R3348" s="260" t="str">
        <f t="shared" si="105"/>
        <v/>
      </c>
    </row>
    <row r="3349" spans="1:18" ht="15.75">
      <c r="A3349" s="250">
        <v>3342</v>
      </c>
      <c r="B3349" s="198"/>
      <c r="C3349" s="25"/>
      <c r="D3349" s="25"/>
      <c r="E3349" s="25"/>
      <c r="F3349" s="25"/>
      <c r="G3349" s="26"/>
      <c r="H3349" s="27"/>
      <c r="I3349" s="28"/>
      <c r="J3349" s="430"/>
      <c r="K3349" s="48"/>
      <c r="L3349" s="457" t="str">
        <f t="shared" si="104"/>
        <v/>
      </c>
      <c r="M3349" s="245" cm="1">
        <f t="array" ref="M3349">SUMPRODUCT(--(N3349:Q3349&lt;&gt;"")) + IF(TRIM(R3349)="",0,LEN(R3349)-LEN(SUBSTITUTE(R3349,",",""))+1)</f>
        <v>0</v>
      </c>
      <c r="N3349" s="242" t="str">
        <f>IF(AND(I3349&lt;&gt;0,I3349&lt;&gt;""),IF(TRIM(SUBSTITUTE(B3349,CHAR(160),""))="","",IF(ISNUMBER(MATCH(TRIM(SUBSTITUTE(B3349,CHAR(160),"")),'Look Up Values'!$B$2:$B$500,0)),"","Origin error")),"")</f>
        <v/>
      </c>
      <c r="O3349" s="242" t="str">
        <f>IF(AND(I3349&lt;&gt;0,I3349&lt;&gt;""),IF(C3349="","",IF(AND(ISNUMBER(--LEFT(C3349,FIND(" ",C3349&amp;" ")-1)),OR(LEN(LEFT(C3349,FIND(" ",C3349&amp;" ")-1))=6,LEN(LEFT(C3349,FIND(" ",C3349&amp;" ")-1))=7),OR(ISNUMBER(MATCH(LEFT(C3349,FIND(" ",C3349&amp;" ")-1),'Look Up Values'!$G$2:$G$1000,0)),ISNUMBER(MATCH(LEFT(C3349,FIND(" ",C3349&amp;" ")-1),'Look Up Values'!$AE$2:$AE$2000,0)))),"","EWC error")),"")</f>
        <v/>
      </c>
      <c r="P3349" s="242" t="str" cm="1">
        <f t="array" ref="P3349">IF(AND(I3349&lt;&gt;0,I3349&lt;&gt;""),IF(D3349="","",IF(ISNUMBER(MATCH(SUBSTITUTE(D3349," ",""),SUBSTITUTE('Look Up Values'!$S$2:$S$120," ",""),0)),"","D&amp;R error")),"")</f>
        <v/>
      </c>
      <c r="Q3349" s="242" t="str" cm="1">
        <f t="array" ref="Q3349">IF(AND(I3349&lt;&gt;0,I3349&lt;&gt;""),IF(G3349="","",IF(ISNUMBER(MATCH(SUBSTITUTE(G3349," ",""),SUBSTITUTE('Look Up Values'!$I$2:$I$10," ",""),0)),"","State error")),"")</f>
        <v/>
      </c>
      <c r="R3349" s="260" t="str">
        <f t="shared" si="105"/>
        <v/>
      </c>
    </row>
    <row r="3350" spans="1:18" ht="15.75">
      <c r="A3350" s="250">
        <v>3343</v>
      </c>
      <c r="B3350" s="198"/>
      <c r="C3350" s="25"/>
      <c r="D3350" s="25"/>
      <c r="E3350" s="25"/>
      <c r="F3350" s="25"/>
      <c r="G3350" s="26"/>
      <c r="H3350" s="27"/>
      <c r="I3350" s="28"/>
      <c r="J3350" s="430"/>
      <c r="K3350" s="48"/>
      <c r="L3350" s="457" t="str">
        <f t="shared" si="104"/>
        <v/>
      </c>
      <c r="M3350" s="245" cm="1">
        <f t="array" ref="M3350">SUMPRODUCT(--(N3350:Q3350&lt;&gt;"")) + IF(TRIM(R3350)="",0,LEN(R3350)-LEN(SUBSTITUTE(R3350,",",""))+1)</f>
        <v>0</v>
      </c>
      <c r="N3350" s="242" t="str">
        <f>IF(AND(I3350&lt;&gt;0,I3350&lt;&gt;""),IF(TRIM(SUBSTITUTE(B3350,CHAR(160),""))="","",IF(ISNUMBER(MATCH(TRIM(SUBSTITUTE(B3350,CHAR(160),"")),'Look Up Values'!$B$2:$B$500,0)),"","Origin error")),"")</f>
        <v/>
      </c>
      <c r="O3350" s="242" t="str">
        <f>IF(AND(I3350&lt;&gt;0,I3350&lt;&gt;""),IF(C3350="","",IF(AND(ISNUMBER(--LEFT(C3350,FIND(" ",C3350&amp;" ")-1)),OR(LEN(LEFT(C3350,FIND(" ",C3350&amp;" ")-1))=6,LEN(LEFT(C3350,FIND(" ",C3350&amp;" ")-1))=7),OR(ISNUMBER(MATCH(LEFT(C3350,FIND(" ",C3350&amp;" ")-1),'Look Up Values'!$G$2:$G$1000,0)),ISNUMBER(MATCH(LEFT(C3350,FIND(" ",C3350&amp;" ")-1),'Look Up Values'!$AE$2:$AE$2000,0)))),"","EWC error")),"")</f>
        <v/>
      </c>
      <c r="P3350" s="242" t="str" cm="1">
        <f t="array" ref="P3350">IF(AND(I3350&lt;&gt;0,I3350&lt;&gt;""),IF(D3350="","",IF(ISNUMBER(MATCH(SUBSTITUTE(D3350," ",""),SUBSTITUTE('Look Up Values'!$S$2:$S$120," ",""),0)),"","D&amp;R error")),"")</f>
        <v/>
      </c>
      <c r="Q3350" s="242" t="str" cm="1">
        <f t="array" ref="Q3350">IF(AND(I3350&lt;&gt;0,I3350&lt;&gt;""),IF(G3350="","",IF(ISNUMBER(MATCH(SUBSTITUTE(G3350," ",""),SUBSTITUTE('Look Up Values'!$I$2:$I$10," ",""),0)),"","State error")),"")</f>
        <v/>
      </c>
      <c r="R3350" s="260" t="str">
        <f t="shared" si="105"/>
        <v/>
      </c>
    </row>
    <row r="3351" spans="1:18" ht="15.75">
      <c r="A3351" s="250">
        <v>3344</v>
      </c>
      <c r="B3351" s="198"/>
      <c r="C3351" s="25"/>
      <c r="D3351" s="25"/>
      <c r="E3351" s="25"/>
      <c r="F3351" s="25"/>
      <c r="G3351" s="26"/>
      <c r="H3351" s="27"/>
      <c r="I3351" s="28"/>
      <c r="J3351" s="430"/>
      <c r="K3351" s="48"/>
      <c r="L3351" s="457" t="str">
        <f t="shared" si="104"/>
        <v/>
      </c>
      <c r="M3351" s="245" cm="1">
        <f t="array" ref="M3351">SUMPRODUCT(--(N3351:Q3351&lt;&gt;"")) + IF(TRIM(R3351)="",0,LEN(R3351)-LEN(SUBSTITUTE(R3351,",",""))+1)</f>
        <v>0</v>
      </c>
      <c r="N3351" s="242" t="str">
        <f>IF(AND(I3351&lt;&gt;0,I3351&lt;&gt;""),IF(TRIM(SUBSTITUTE(B3351,CHAR(160),""))="","",IF(ISNUMBER(MATCH(TRIM(SUBSTITUTE(B3351,CHAR(160),"")),'Look Up Values'!$B$2:$B$500,0)),"","Origin error")),"")</f>
        <v/>
      </c>
      <c r="O3351" s="242" t="str">
        <f>IF(AND(I3351&lt;&gt;0,I3351&lt;&gt;""),IF(C3351="","",IF(AND(ISNUMBER(--LEFT(C3351,FIND(" ",C3351&amp;" ")-1)),OR(LEN(LEFT(C3351,FIND(" ",C3351&amp;" ")-1))=6,LEN(LEFT(C3351,FIND(" ",C3351&amp;" ")-1))=7),OR(ISNUMBER(MATCH(LEFT(C3351,FIND(" ",C3351&amp;" ")-1),'Look Up Values'!$G$2:$G$1000,0)),ISNUMBER(MATCH(LEFT(C3351,FIND(" ",C3351&amp;" ")-1),'Look Up Values'!$AE$2:$AE$2000,0)))),"","EWC error")),"")</f>
        <v/>
      </c>
      <c r="P3351" s="242" t="str" cm="1">
        <f t="array" ref="P3351">IF(AND(I3351&lt;&gt;0,I3351&lt;&gt;""),IF(D3351="","",IF(ISNUMBER(MATCH(SUBSTITUTE(D3351," ",""),SUBSTITUTE('Look Up Values'!$S$2:$S$120," ",""),0)),"","D&amp;R error")),"")</f>
        <v/>
      </c>
      <c r="Q3351" s="242" t="str" cm="1">
        <f t="array" ref="Q3351">IF(AND(I3351&lt;&gt;0,I3351&lt;&gt;""),IF(G3351="","",IF(ISNUMBER(MATCH(SUBSTITUTE(G3351," ",""),SUBSTITUTE('Look Up Values'!$I$2:$I$10," ",""),0)),"","State error")),"")</f>
        <v/>
      </c>
      <c r="R3351" s="260" t="str">
        <f t="shared" si="105"/>
        <v/>
      </c>
    </row>
    <row r="3352" spans="1:18" ht="15.75">
      <c r="A3352" s="250">
        <v>3345</v>
      </c>
      <c r="B3352" s="198"/>
      <c r="C3352" s="25"/>
      <c r="D3352" s="25"/>
      <c r="E3352" s="25"/>
      <c r="F3352" s="25"/>
      <c r="G3352" s="26"/>
      <c r="H3352" s="27"/>
      <c r="I3352" s="28"/>
      <c r="J3352" s="430"/>
      <c r="K3352" s="48"/>
      <c r="L3352" s="457" t="str">
        <f t="shared" si="104"/>
        <v/>
      </c>
      <c r="M3352" s="245" cm="1">
        <f t="array" ref="M3352">SUMPRODUCT(--(N3352:Q3352&lt;&gt;"")) + IF(TRIM(R3352)="",0,LEN(R3352)-LEN(SUBSTITUTE(R3352,",",""))+1)</f>
        <v>0</v>
      </c>
      <c r="N3352" s="242" t="str">
        <f>IF(AND(I3352&lt;&gt;0,I3352&lt;&gt;""),IF(TRIM(SUBSTITUTE(B3352,CHAR(160),""))="","",IF(ISNUMBER(MATCH(TRIM(SUBSTITUTE(B3352,CHAR(160),"")),'Look Up Values'!$B$2:$B$500,0)),"","Origin error")),"")</f>
        <v/>
      </c>
      <c r="O3352" s="242" t="str">
        <f>IF(AND(I3352&lt;&gt;0,I3352&lt;&gt;""),IF(C3352="","",IF(AND(ISNUMBER(--LEFT(C3352,FIND(" ",C3352&amp;" ")-1)),OR(LEN(LEFT(C3352,FIND(" ",C3352&amp;" ")-1))=6,LEN(LEFT(C3352,FIND(" ",C3352&amp;" ")-1))=7),OR(ISNUMBER(MATCH(LEFT(C3352,FIND(" ",C3352&amp;" ")-1),'Look Up Values'!$G$2:$G$1000,0)),ISNUMBER(MATCH(LEFT(C3352,FIND(" ",C3352&amp;" ")-1),'Look Up Values'!$AE$2:$AE$2000,0)))),"","EWC error")),"")</f>
        <v/>
      </c>
      <c r="P3352" s="242" t="str" cm="1">
        <f t="array" ref="P3352">IF(AND(I3352&lt;&gt;0,I3352&lt;&gt;""),IF(D3352="","",IF(ISNUMBER(MATCH(SUBSTITUTE(D3352," ",""),SUBSTITUTE('Look Up Values'!$S$2:$S$120," ",""),0)),"","D&amp;R error")),"")</f>
        <v/>
      </c>
      <c r="Q3352" s="242" t="str" cm="1">
        <f t="array" ref="Q3352">IF(AND(I3352&lt;&gt;0,I3352&lt;&gt;""),IF(G3352="","",IF(ISNUMBER(MATCH(SUBSTITUTE(G3352," ",""),SUBSTITUTE('Look Up Values'!$I$2:$I$10," ",""),0)),"","State error")),"")</f>
        <v/>
      </c>
      <c r="R3352" s="260" t="str">
        <f t="shared" si="105"/>
        <v/>
      </c>
    </row>
    <row r="3353" spans="1:18" ht="15.75">
      <c r="A3353" s="250">
        <v>3346</v>
      </c>
      <c r="B3353" s="198"/>
      <c r="C3353" s="25"/>
      <c r="D3353" s="25"/>
      <c r="E3353" s="25"/>
      <c r="F3353" s="25"/>
      <c r="G3353" s="26"/>
      <c r="H3353" s="27"/>
      <c r="I3353" s="28"/>
      <c r="J3353" s="430"/>
      <c r="K3353" s="48"/>
      <c r="L3353" s="457" t="str">
        <f t="shared" si="104"/>
        <v/>
      </c>
      <c r="M3353" s="245" cm="1">
        <f t="array" ref="M3353">SUMPRODUCT(--(N3353:Q3353&lt;&gt;"")) + IF(TRIM(R3353)="",0,LEN(R3353)-LEN(SUBSTITUTE(R3353,",",""))+1)</f>
        <v>0</v>
      </c>
      <c r="N3353" s="242" t="str">
        <f>IF(AND(I3353&lt;&gt;0,I3353&lt;&gt;""),IF(TRIM(SUBSTITUTE(B3353,CHAR(160),""))="","",IF(ISNUMBER(MATCH(TRIM(SUBSTITUTE(B3353,CHAR(160),"")),'Look Up Values'!$B$2:$B$500,0)),"","Origin error")),"")</f>
        <v/>
      </c>
      <c r="O3353" s="242" t="str">
        <f>IF(AND(I3353&lt;&gt;0,I3353&lt;&gt;""),IF(C3353="","",IF(AND(ISNUMBER(--LEFT(C3353,FIND(" ",C3353&amp;" ")-1)),OR(LEN(LEFT(C3353,FIND(" ",C3353&amp;" ")-1))=6,LEN(LEFT(C3353,FIND(" ",C3353&amp;" ")-1))=7),OR(ISNUMBER(MATCH(LEFT(C3353,FIND(" ",C3353&amp;" ")-1),'Look Up Values'!$G$2:$G$1000,0)),ISNUMBER(MATCH(LEFT(C3353,FIND(" ",C3353&amp;" ")-1),'Look Up Values'!$AE$2:$AE$2000,0)))),"","EWC error")),"")</f>
        <v/>
      </c>
      <c r="P3353" s="242" t="str" cm="1">
        <f t="array" ref="P3353">IF(AND(I3353&lt;&gt;0,I3353&lt;&gt;""),IF(D3353="","",IF(ISNUMBER(MATCH(SUBSTITUTE(D3353," ",""),SUBSTITUTE('Look Up Values'!$S$2:$S$120," ",""),0)),"","D&amp;R error")),"")</f>
        <v/>
      </c>
      <c r="Q3353" s="242" t="str" cm="1">
        <f t="array" ref="Q3353">IF(AND(I3353&lt;&gt;0,I3353&lt;&gt;""),IF(G3353="","",IF(ISNUMBER(MATCH(SUBSTITUTE(G3353," ",""),SUBSTITUTE('Look Up Values'!$I$2:$I$10," ",""),0)),"","State error")),"")</f>
        <v/>
      </c>
      <c r="R3353" s="260" t="str">
        <f t="shared" si="105"/>
        <v/>
      </c>
    </row>
    <row r="3354" spans="1:18" ht="15.75">
      <c r="A3354" s="250">
        <v>3347</v>
      </c>
      <c r="B3354" s="198"/>
      <c r="C3354" s="25"/>
      <c r="D3354" s="25"/>
      <c r="E3354" s="25"/>
      <c r="F3354" s="25"/>
      <c r="G3354" s="26"/>
      <c r="H3354" s="27"/>
      <c r="I3354" s="28"/>
      <c r="J3354" s="430"/>
      <c r="K3354" s="48"/>
      <c r="L3354" s="457" t="str">
        <f t="shared" si="104"/>
        <v/>
      </c>
      <c r="M3354" s="245" cm="1">
        <f t="array" ref="M3354">SUMPRODUCT(--(N3354:Q3354&lt;&gt;"")) + IF(TRIM(R3354)="",0,LEN(R3354)-LEN(SUBSTITUTE(R3354,",",""))+1)</f>
        <v>0</v>
      </c>
      <c r="N3354" s="242" t="str">
        <f>IF(AND(I3354&lt;&gt;0,I3354&lt;&gt;""),IF(TRIM(SUBSTITUTE(B3354,CHAR(160),""))="","",IF(ISNUMBER(MATCH(TRIM(SUBSTITUTE(B3354,CHAR(160),"")),'Look Up Values'!$B$2:$B$500,0)),"","Origin error")),"")</f>
        <v/>
      </c>
      <c r="O3354" s="242" t="str">
        <f>IF(AND(I3354&lt;&gt;0,I3354&lt;&gt;""),IF(C3354="","",IF(AND(ISNUMBER(--LEFT(C3354,FIND(" ",C3354&amp;" ")-1)),OR(LEN(LEFT(C3354,FIND(" ",C3354&amp;" ")-1))=6,LEN(LEFT(C3354,FIND(" ",C3354&amp;" ")-1))=7),OR(ISNUMBER(MATCH(LEFT(C3354,FIND(" ",C3354&amp;" ")-1),'Look Up Values'!$G$2:$G$1000,0)),ISNUMBER(MATCH(LEFT(C3354,FIND(" ",C3354&amp;" ")-1),'Look Up Values'!$AE$2:$AE$2000,0)))),"","EWC error")),"")</f>
        <v/>
      </c>
      <c r="P3354" s="242" t="str" cm="1">
        <f t="array" ref="P3354">IF(AND(I3354&lt;&gt;0,I3354&lt;&gt;""),IF(D3354="","",IF(ISNUMBER(MATCH(SUBSTITUTE(D3354," ",""),SUBSTITUTE('Look Up Values'!$S$2:$S$120," ",""),0)),"","D&amp;R error")),"")</f>
        <v/>
      </c>
      <c r="Q3354" s="242" t="str" cm="1">
        <f t="array" ref="Q3354">IF(AND(I3354&lt;&gt;0,I3354&lt;&gt;""),IF(G3354="","",IF(ISNUMBER(MATCH(SUBSTITUTE(G3354," ",""),SUBSTITUTE('Look Up Values'!$I$2:$I$10," ",""),0)),"","State error")),"")</f>
        <v/>
      </c>
      <c r="R3354" s="260" t="str">
        <f t="shared" si="105"/>
        <v/>
      </c>
    </row>
    <row r="3355" spans="1:18" ht="15.75">
      <c r="A3355" s="250">
        <v>3348</v>
      </c>
      <c r="B3355" s="198"/>
      <c r="C3355" s="25"/>
      <c r="D3355" s="25"/>
      <c r="E3355" s="25"/>
      <c r="F3355" s="25"/>
      <c r="G3355" s="26"/>
      <c r="H3355" s="27"/>
      <c r="I3355" s="28"/>
      <c r="J3355" s="430"/>
      <c r="K3355" s="48"/>
      <c r="L3355" s="457" t="str">
        <f t="shared" si="104"/>
        <v/>
      </c>
      <c r="M3355" s="245" cm="1">
        <f t="array" ref="M3355">SUMPRODUCT(--(N3355:Q3355&lt;&gt;"")) + IF(TRIM(R3355)="",0,LEN(R3355)-LEN(SUBSTITUTE(R3355,",",""))+1)</f>
        <v>0</v>
      </c>
      <c r="N3355" s="242" t="str">
        <f>IF(AND(I3355&lt;&gt;0,I3355&lt;&gt;""),IF(TRIM(SUBSTITUTE(B3355,CHAR(160),""))="","",IF(ISNUMBER(MATCH(TRIM(SUBSTITUTE(B3355,CHAR(160),"")),'Look Up Values'!$B$2:$B$500,0)),"","Origin error")),"")</f>
        <v/>
      </c>
      <c r="O3355" s="242" t="str">
        <f>IF(AND(I3355&lt;&gt;0,I3355&lt;&gt;""),IF(C3355="","",IF(AND(ISNUMBER(--LEFT(C3355,FIND(" ",C3355&amp;" ")-1)),OR(LEN(LEFT(C3355,FIND(" ",C3355&amp;" ")-1))=6,LEN(LEFT(C3355,FIND(" ",C3355&amp;" ")-1))=7),OR(ISNUMBER(MATCH(LEFT(C3355,FIND(" ",C3355&amp;" ")-1),'Look Up Values'!$G$2:$G$1000,0)),ISNUMBER(MATCH(LEFT(C3355,FIND(" ",C3355&amp;" ")-1),'Look Up Values'!$AE$2:$AE$2000,0)))),"","EWC error")),"")</f>
        <v/>
      </c>
      <c r="P3355" s="242" t="str" cm="1">
        <f t="array" ref="P3355">IF(AND(I3355&lt;&gt;0,I3355&lt;&gt;""),IF(D3355="","",IF(ISNUMBER(MATCH(SUBSTITUTE(D3355," ",""),SUBSTITUTE('Look Up Values'!$S$2:$S$120," ",""),0)),"","D&amp;R error")),"")</f>
        <v/>
      </c>
      <c r="Q3355" s="242" t="str" cm="1">
        <f t="array" ref="Q3355">IF(AND(I3355&lt;&gt;0,I3355&lt;&gt;""),IF(G3355="","",IF(ISNUMBER(MATCH(SUBSTITUTE(G3355," ",""),SUBSTITUTE('Look Up Values'!$I$2:$I$10," ",""),0)),"","State error")),"")</f>
        <v/>
      </c>
      <c r="R3355" s="260" t="str">
        <f t="shared" si="105"/>
        <v/>
      </c>
    </row>
    <row r="3356" spans="1:18" ht="15.75">
      <c r="A3356" s="250">
        <v>3349</v>
      </c>
      <c r="B3356" s="198"/>
      <c r="C3356" s="25"/>
      <c r="D3356" s="25"/>
      <c r="E3356" s="25"/>
      <c r="F3356" s="25"/>
      <c r="G3356" s="26"/>
      <c r="H3356" s="27"/>
      <c r="I3356" s="28"/>
      <c r="J3356" s="430"/>
      <c r="K3356" s="48"/>
      <c r="L3356" s="457" t="str">
        <f t="shared" si="104"/>
        <v/>
      </c>
      <c r="M3356" s="245" cm="1">
        <f t="array" ref="M3356">SUMPRODUCT(--(N3356:Q3356&lt;&gt;"")) + IF(TRIM(R3356)="",0,LEN(R3356)-LEN(SUBSTITUTE(R3356,",",""))+1)</f>
        <v>0</v>
      </c>
      <c r="N3356" s="242" t="str">
        <f>IF(AND(I3356&lt;&gt;0,I3356&lt;&gt;""),IF(TRIM(SUBSTITUTE(B3356,CHAR(160),""))="","",IF(ISNUMBER(MATCH(TRIM(SUBSTITUTE(B3356,CHAR(160),"")),'Look Up Values'!$B$2:$B$500,0)),"","Origin error")),"")</f>
        <v/>
      </c>
      <c r="O3356" s="242" t="str">
        <f>IF(AND(I3356&lt;&gt;0,I3356&lt;&gt;""),IF(C3356="","",IF(AND(ISNUMBER(--LEFT(C3356,FIND(" ",C3356&amp;" ")-1)),OR(LEN(LEFT(C3356,FIND(" ",C3356&amp;" ")-1))=6,LEN(LEFT(C3356,FIND(" ",C3356&amp;" ")-1))=7),OR(ISNUMBER(MATCH(LEFT(C3356,FIND(" ",C3356&amp;" ")-1),'Look Up Values'!$G$2:$G$1000,0)),ISNUMBER(MATCH(LEFT(C3356,FIND(" ",C3356&amp;" ")-1),'Look Up Values'!$AE$2:$AE$2000,0)))),"","EWC error")),"")</f>
        <v/>
      </c>
      <c r="P3356" s="242" t="str" cm="1">
        <f t="array" ref="P3356">IF(AND(I3356&lt;&gt;0,I3356&lt;&gt;""),IF(D3356="","",IF(ISNUMBER(MATCH(SUBSTITUTE(D3356," ",""),SUBSTITUTE('Look Up Values'!$S$2:$S$120," ",""),0)),"","D&amp;R error")),"")</f>
        <v/>
      </c>
      <c r="Q3356" s="242" t="str" cm="1">
        <f t="array" ref="Q3356">IF(AND(I3356&lt;&gt;0,I3356&lt;&gt;""),IF(G3356="","",IF(ISNUMBER(MATCH(SUBSTITUTE(G3356," ",""),SUBSTITUTE('Look Up Values'!$I$2:$I$10," ",""),0)),"","State error")),"")</f>
        <v/>
      </c>
      <c r="R3356" s="260" t="str">
        <f t="shared" si="105"/>
        <v/>
      </c>
    </row>
    <row r="3357" spans="1:18" ht="15.75">
      <c r="A3357" s="250">
        <v>3350</v>
      </c>
      <c r="B3357" s="198"/>
      <c r="C3357" s="25"/>
      <c r="D3357" s="25"/>
      <c r="E3357" s="25"/>
      <c r="F3357" s="25"/>
      <c r="G3357" s="26"/>
      <c r="H3357" s="27"/>
      <c r="I3357" s="28"/>
      <c r="J3357" s="430"/>
      <c r="K3357" s="48"/>
      <c r="L3357" s="457" t="str">
        <f t="shared" si="104"/>
        <v/>
      </c>
      <c r="M3357" s="245" cm="1">
        <f t="array" ref="M3357">SUMPRODUCT(--(N3357:Q3357&lt;&gt;"")) + IF(TRIM(R3357)="",0,LEN(R3357)-LEN(SUBSTITUTE(R3357,",",""))+1)</f>
        <v>0</v>
      </c>
      <c r="N3357" s="242" t="str">
        <f>IF(AND(I3357&lt;&gt;0,I3357&lt;&gt;""),IF(TRIM(SUBSTITUTE(B3357,CHAR(160),""))="","",IF(ISNUMBER(MATCH(TRIM(SUBSTITUTE(B3357,CHAR(160),"")),'Look Up Values'!$B$2:$B$500,0)),"","Origin error")),"")</f>
        <v/>
      </c>
      <c r="O3357" s="242" t="str">
        <f>IF(AND(I3357&lt;&gt;0,I3357&lt;&gt;""),IF(C3357="","",IF(AND(ISNUMBER(--LEFT(C3357,FIND(" ",C3357&amp;" ")-1)),OR(LEN(LEFT(C3357,FIND(" ",C3357&amp;" ")-1))=6,LEN(LEFT(C3357,FIND(" ",C3357&amp;" ")-1))=7),OR(ISNUMBER(MATCH(LEFT(C3357,FIND(" ",C3357&amp;" ")-1),'Look Up Values'!$G$2:$G$1000,0)),ISNUMBER(MATCH(LEFT(C3357,FIND(" ",C3357&amp;" ")-1),'Look Up Values'!$AE$2:$AE$2000,0)))),"","EWC error")),"")</f>
        <v/>
      </c>
      <c r="P3357" s="242" t="str" cm="1">
        <f t="array" ref="P3357">IF(AND(I3357&lt;&gt;0,I3357&lt;&gt;""),IF(D3357="","",IF(ISNUMBER(MATCH(SUBSTITUTE(D3357," ",""),SUBSTITUTE('Look Up Values'!$S$2:$S$120," ",""),0)),"","D&amp;R error")),"")</f>
        <v/>
      </c>
      <c r="Q3357" s="242" t="str" cm="1">
        <f t="array" ref="Q3357">IF(AND(I3357&lt;&gt;0,I3357&lt;&gt;""),IF(G3357="","",IF(ISNUMBER(MATCH(SUBSTITUTE(G3357," ",""),SUBSTITUTE('Look Up Values'!$I$2:$I$10," ",""),0)),"","State error")),"")</f>
        <v/>
      </c>
      <c r="R3357" s="260" t="str">
        <f t="shared" si="105"/>
        <v/>
      </c>
    </row>
    <row r="3358" spans="1:18" ht="15.75">
      <c r="A3358" s="250">
        <v>3351</v>
      </c>
      <c r="B3358" s="198"/>
      <c r="C3358" s="25"/>
      <c r="D3358" s="25"/>
      <c r="E3358" s="25"/>
      <c r="F3358" s="25"/>
      <c r="G3358" s="26"/>
      <c r="H3358" s="27"/>
      <c r="I3358" s="28"/>
      <c r="J3358" s="430"/>
      <c r="K3358" s="48"/>
      <c r="L3358" s="457" t="str">
        <f t="shared" si="104"/>
        <v/>
      </c>
      <c r="M3358" s="245" cm="1">
        <f t="array" ref="M3358">SUMPRODUCT(--(N3358:Q3358&lt;&gt;"")) + IF(TRIM(R3358)="",0,LEN(R3358)-LEN(SUBSTITUTE(R3358,",",""))+1)</f>
        <v>0</v>
      </c>
      <c r="N3358" s="242" t="str">
        <f>IF(AND(I3358&lt;&gt;0,I3358&lt;&gt;""),IF(TRIM(SUBSTITUTE(B3358,CHAR(160),""))="","",IF(ISNUMBER(MATCH(TRIM(SUBSTITUTE(B3358,CHAR(160),"")),'Look Up Values'!$B$2:$B$500,0)),"","Origin error")),"")</f>
        <v/>
      </c>
      <c r="O3358" s="242" t="str">
        <f>IF(AND(I3358&lt;&gt;0,I3358&lt;&gt;""),IF(C3358="","",IF(AND(ISNUMBER(--LEFT(C3358,FIND(" ",C3358&amp;" ")-1)),OR(LEN(LEFT(C3358,FIND(" ",C3358&amp;" ")-1))=6,LEN(LEFT(C3358,FIND(" ",C3358&amp;" ")-1))=7),OR(ISNUMBER(MATCH(LEFT(C3358,FIND(" ",C3358&amp;" ")-1),'Look Up Values'!$G$2:$G$1000,0)),ISNUMBER(MATCH(LEFT(C3358,FIND(" ",C3358&amp;" ")-1),'Look Up Values'!$AE$2:$AE$2000,0)))),"","EWC error")),"")</f>
        <v/>
      </c>
      <c r="P3358" s="242" t="str" cm="1">
        <f t="array" ref="P3358">IF(AND(I3358&lt;&gt;0,I3358&lt;&gt;""),IF(D3358="","",IF(ISNUMBER(MATCH(SUBSTITUTE(D3358," ",""),SUBSTITUTE('Look Up Values'!$S$2:$S$120," ",""),0)),"","D&amp;R error")),"")</f>
        <v/>
      </c>
      <c r="Q3358" s="242" t="str" cm="1">
        <f t="array" ref="Q3358">IF(AND(I3358&lt;&gt;0,I3358&lt;&gt;""),IF(G3358="","",IF(ISNUMBER(MATCH(SUBSTITUTE(G3358," ",""),SUBSTITUTE('Look Up Values'!$I$2:$I$10," ",""),0)),"","State error")),"")</f>
        <v/>
      </c>
      <c r="R3358" s="260" t="str">
        <f t="shared" si="105"/>
        <v/>
      </c>
    </row>
    <row r="3359" spans="1:18" ht="15.75">
      <c r="A3359" s="250">
        <v>3352</v>
      </c>
      <c r="B3359" s="198"/>
      <c r="C3359" s="25"/>
      <c r="D3359" s="25"/>
      <c r="E3359" s="25"/>
      <c r="F3359" s="25"/>
      <c r="G3359" s="26"/>
      <c r="H3359" s="27"/>
      <c r="I3359" s="28"/>
      <c r="J3359" s="430"/>
      <c r="K3359" s="48"/>
      <c r="L3359" s="457" t="str">
        <f t="shared" si="104"/>
        <v/>
      </c>
      <c r="M3359" s="245" cm="1">
        <f t="array" ref="M3359">SUMPRODUCT(--(N3359:Q3359&lt;&gt;"")) + IF(TRIM(R3359)="",0,LEN(R3359)-LEN(SUBSTITUTE(R3359,",",""))+1)</f>
        <v>0</v>
      </c>
      <c r="N3359" s="242" t="str">
        <f>IF(AND(I3359&lt;&gt;0,I3359&lt;&gt;""),IF(TRIM(SUBSTITUTE(B3359,CHAR(160),""))="","",IF(ISNUMBER(MATCH(TRIM(SUBSTITUTE(B3359,CHAR(160),"")),'Look Up Values'!$B$2:$B$500,0)),"","Origin error")),"")</f>
        <v/>
      </c>
      <c r="O3359" s="242" t="str">
        <f>IF(AND(I3359&lt;&gt;0,I3359&lt;&gt;""),IF(C3359="","",IF(AND(ISNUMBER(--LEFT(C3359,FIND(" ",C3359&amp;" ")-1)),OR(LEN(LEFT(C3359,FIND(" ",C3359&amp;" ")-1))=6,LEN(LEFT(C3359,FIND(" ",C3359&amp;" ")-1))=7),OR(ISNUMBER(MATCH(LEFT(C3359,FIND(" ",C3359&amp;" ")-1),'Look Up Values'!$G$2:$G$1000,0)),ISNUMBER(MATCH(LEFT(C3359,FIND(" ",C3359&amp;" ")-1),'Look Up Values'!$AE$2:$AE$2000,0)))),"","EWC error")),"")</f>
        <v/>
      </c>
      <c r="P3359" s="242" t="str" cm="1">
        <f t="array" ref="P3359">IF(AND(I3359&lt;&gt;0,I3359&lt;&gt;""),IF(D3359="","",IF(ISNUMBER(MATCH(SUBSTITUTE(D3359," ",""),SUBSTITUTE('Look Up Values'!$S$2:$S$120," ",""),0)),"","D&amp;R error")),"")</f>
        <v/>
      </c>
      <c r="Q3359" s="242" t="str" cm="1">
        <f t="array" ref="Q3359">IF(AND(I3359&lt;&gt;0,I3359&lt;&gt;""),IF(G3359="","",IF(ISNUMBER(MATCH(SUBSTITUTE(G3359," ",""),SUBSTITUTE('Look Up Values'!$I$2:$I$10," ",""),0)),"","State error")),"")</f>
        <v/>
      </c>
      <c r="R3359" s="260" t="str">
        <f t="shared" si="105"/>
        <v/>
      </c>
    </row>
    <row r="3360" spans="1:18" ht="15.75">
      <c r="A3360" s="250">
        <v>3353</v>
      </c>
      <c r="B3360" s="198"/>
      <c r="C3360" s="25"/>
      <c r="D3360" s="25"/>
      <c r="E3360" s="25"/>
      <c r="F3360" s="25"/>
      <c r="G3360" s="26"/>
      <c r="H3360" s="27"/>
      <c r="I3360" s="28"/>
      <c r="J3360" s="430"/>
      <c r="K3360" s="48"/>
      <c r="L3360" s="457" t="str">
        <f t="shared" si="104"/>
        <v/>
      </c>
      <c r="M3360" s="245" cm="1">
        <f t="array" ref="M3360">SUMPRODUCT(--(N3360:Q3360&lt;&gt;"")) + IF(TRIM(R3360)="",0,LEN(R3360)-LEN(SUBSTITUTE(R3360,",",""))+1)</f>
        <v>0</v>
      </c>
      <c r="N3360" s="242" t="str">
        <f>IF(AND(I3360&lt;&gt;0,I3360&lt;&gt;""),IF(TRIM(SUBSTITUTE(B3360,CHAR(160),""))="","",IF(ISNUMBER(MATCH(TRIM(SUBSTITUTE(B3360,CHAR(160),"")),'Look Up Values'!$B$2:$B$500,0)),"","Origin error")),"")</f>
        <v/>
      </c>
      <c r="O3360" s="242" t="str">
        <f>IF(AND(I3360&lt;&gt;0,I3360&lt;&gt;""),IF(C3360="","",IF(AND(ISNUMBER(--LEFT(C3360,FIND(" ",C3360&amp;" ")-1)),OR(LEN(LEFT(C3360,FIND(" ",C3360&amp;" ")-1))=6,LEN(LEFT(C3360,FIND(" ",C3360&amp;" ")-1))=7),OR(ISNUMBER(MATCH(LEFT(C3360,FIND(" ",C3360&amp;" ")-1),'Look Up Values'!$G$2:$G$1000,0)),ISNUMBER(MATCH(LEFT(C3360,FIND(" ",C3360&amp;" ")-1),'Look Up Values'!$AE$2:$AE$2000,0)))),"","EWC error")),"")</f>
        <v/>
      </c>
      <c r="P3360" s="242" t="str" cm="1">
        <f t="array" ref="P3360">IF(AND(I3360&lt;&gt;0,I3360&lt;&gt;""),IF(D3360="","",IF(ISNUMBER(MATCH(SUBSTITUTE(D3360," ",""),SUBSTITUTE('Look Up Values'!$S$2:$S$120," ",""),0)),"","D&amp;R error")),"")</f>
        <v/>
      </c>
      <c r="Q3360" s="242" t="str" cm="1">
        <f t="array" ref="Q3360">IF(AND(I3360&lt;&gt;0,I3360&lt;&gt;""),IF(G3360="","",IF(ISNUMBER(MATCH(SUBSTITUTE(G3360," ",""),SUBSTITUTE('Look Up Values'!$I$2:$I$10," ",""),0)),"","State error")),"")</f>
        <v/>
      </c>
      <c r="R3360" s="260" t="str">
        <f t="shared" si="105"/>
        <v/>
      </c>
    </row>
    <row r="3361" spans="1:18" ht="15.75">
      <c r="A3361" s="250">
        <v>3354</v>
      </c>
      <c r="B3361" s="198"/>
      <c r="C3361" s="25"/>
      <c r="D3361" s="25"/>
      <c r="E3361" s="25"/>
      <c r="F3361" s="25"/>
      <c r="G3361" s="26"/>
      <c r="H3361" s="27"/>
      <c r="I3361" s="28"/>
      <c r="J3361" s="430"/>
      <c r="K3361" s="48"/>
      <c r="L3361" s="457" t="str">
        <f t="shared" si="104"/>
        <v/>
      </c>
      <c r="M3361" s="245" cm="1">
        <f t="array" ref="M3361">SUMPRODUCT(--(N3361:Q3361&lt;&gt;"")) + IF(TRIM(R3361)="",0,LEN(R3361)-LEN(SUBSTITUTE(R3361,",",""))+1)</f>
        <v>0</v>
      </c>
      <c r="N3361" s="242" t="str">
        <f>IF(AND(I3361&lt;&gt;0,I3361&lt;&gt;""),IF(TRIM(SUBSTITUTE(B3361,CHAR(160),""))="","",IF(ISNUMBER(MATCH(TRIM(SUBSTITUTE(B3361,CHAR(160),"")),'Look Up Values'!$B$2:$B$500,0)),"","Origin error")),"")</f>
        <v/>
      </c>
      <c r="O3361" s="242" t="str">
        <f>IF(AND(I3361&lt;&gt;0,I3361&lt;&gt;""),IF(C3361="","",IF(AND(ISNUMBER(--LEFT(C3361,FIND(" ",C3361&amp;" ")-1)),OR(LEN(LEFT(C3361,FIND(" ",C3361&amp;" ")-1))=6,LEN(LEFT(C3361,FIND(" ",C3361&amp;" ")-1))=7),OR(ISNUMBER(MATCH(LEFT(C3361,FIND(" ",C3361&amp;" ")-1),'Look Up Values'!$G$2:$G$1000,0)),ISNUMBER(MATCH(LEFT(C3361,FIND(" ",C3361&amp;" ")-1),'Look Up Values'!$AE$2:$AE$2000,0)))),"","EWC error")),"")</f>
        <v/>
      </c>
      <c r="P3361" s="242" t="str" cm="1">
        <f t="array" ref="P3361">IF(AND(I3361&lt;&gt;0,I3361&lt;&gt;""),IF(D3361="","",IF(ISNUMBER(MATCH(SUBSTITUTE(D3361," ",""),SUBSTITUTE('Look Up Values'!$S$2:$S$120," ",""),0)),"","D&amp;R error")),"")</f>
        <v/>
      </c>
      <c r="Q3361" s="242" t="str" cm="1">
        <f t="array" ref="Q3361">IF(AND(I3361&lt;&gt;0,I3361&lt;&gt;""),IF(G3361="","",IF(ISNUMBER(MATCH(SUBSTITUTE(G3361," ",""),SUBSTITUTE('Look Up Values'!$I$2:$I$10," ",""),0)),"","State error")),"")</f>
        <v/>
      </c>
      <c r="R3361" s="260" t="str">
        <f t="shared" si="105"/>
        <v/>
      </c>
    </row>
    <row r="3362" spans="1:18" ht="15.75">
      <c r="A3362" s="250">
        <v>3355</v>
      </c>
      <c r="B3362" s="198"/>
      <c r="C3362" s="25"/>
      <c r="D3362" s="25"/>
      <c r="E3362" s="25"/>
      <c r="F3362" s="25"/>
      <c r="G3362" s="26"/>
      <c r="H3362" s="27"/>
      <c r="I3362" s="28"/>
      <c r="J3362" s="430"/>
      <c r="K3362" s="48"/>
      <c r="L3362" s="457" t="str">
        <f t="shared" si="104"/>
        <v/>
      </c>
      <c r="M3362" s="245" cm="1">
        <f t="array" ref="M3362">SUMPRODUCT(--(N3362:Q3362&lt;&gt;"")) + IF(TRIM(R3362)="",0,LEN(R3362)-LEN(SUBSTITUTE(R3362,",",""))+1)</f>
        <v>0</v>
      </c>
      <c r="N3362" s="242" t="str">
        <f>IF(AND(I3362&lt;&gt;0,I3362&lt;&gt;""),IF(TRIM(SUBSTITUTE(B3362,CHAR(160),""))="","",IF(ISNUMBER(MATCH(TRIM(SUBSTITUTE(B3362,CHAR(160),"")),'Look Up Values'!$B$2:$B$500,0)),"","Origin error")),"")</f>
        <v/>
      </c>
      <c r="O3362" s="242" t="str">
        <f>IF(AND(I3362&lt;&gt;0,I3362&lt;&gt;""),IF(C3362="","",IF(AND(ISNUMBER(--LEFT(C3362,FIND(" ",C3362&amp;" ")-1)),OR(LEN(LEFT(C3362,FIND(" ",C3362&amp;" ")-1))=6,LEN(LEFT(C3362,FIND(" ",C3362&amp;" ")-1))=7),OR(ISNUMBER(MATCH(LEFT(C3362,FIND(" ",C3362&amp;" ")-1),'Look Up Values'!$G$2:$G$1000,0)),ISNUMBER(MATCH(LEFT(C3362,FIND(" ",C3362&amp;" ")-1),'Look Up Values'!$AE$2:$AE$2000,0)))),"","EWC error")),"")</f>
        <v/>
      </c>
      <c r="P3362" s="242" t="str" cm="1">
        <f t="array" ref="P3362">IF(AND(I3362&lt;&gt;0,I3362&lt;&gt;""),IF(D3362="","",IF(ISNUMBER(MATCH(SUBSTITUTE(D3362," ",""),SUBSTITUTE('Look Up Values'!$S$2:$S$120," ",""),0)),"","D&amp;R error")),"")</f>
        <v/>
      </c>
      <c r="Q3362" s="242" t="str" cm="1">
        <f t="array" ref="Q3362">IF(AND(I3362&lt;&gt;0,I3362&lt;&gt;""),IF(G3362="","",IF(ISNUMBER(MATCH(SUBSTITUTE(G3362," ",""),SUBSTITUTE('Look Up Values'!$I$2:$I$10," ",""),0)),"","State error")),"")</f>
        <v/>
      </c>
      <c r="R3362" s="260" t="str">
        <f t="shared" si="105"/>
        <v/>
      </c>
    </row>
    <row r="3363" spans="1:18" ht="15.75">
      <c r="A3363" s="250">
        <v>3356</v>
      </c>
      <c r="B3363" s="198"/>
      <c r="C3363" s="25"/>
      <c r="D3363" s="25"/>
      <c r="E3363" s="25"/>
      <c r="F3363" s="25"/>
      <c r="G3363" s="26"/>
      <c r="H3363" s="27"/>
      <c r="I3363" s="28"/>
      <c r="J3363" s="430"/>
      <c r="K3363" s="48"/>
      <c r="L3363" s="457" t="str">
        <f t="shared" si="104"/>
        <v/>
      </c>
      <c r="M3363" s="245" cm="1">
        <f t="array" ref="M3363">SUMPRODUCT(--(N3363:Q3363&lt;&gt;"")) + IF(TRIM(R3363)="",0,LEN(R3363)-LEN(SUBSTITUTE(R3363,",",""))+1)</f>
        <v>0</v>
      </c>
      <c r="N3363" s="242" t="str">
        <f>IF(AND(I3363&lt;&gt;0,I3363&lt;&gt;""),IF(TRIM(SUBSTITUTE(B3363,CHAR(160),""))="","",IF(ISNUMBER(MATCH(TRIM(SUBSTITUTE(B3363,CHAR(160),"")),'Look Up Values'!$B$2:$B$500,0)),"","Origin error")),"")</f>
        <v/>
      </c>
      <c r="O3363" s="242" t="str">
        <f>IF(AND(I3363&lt;&gt;0,I3363&lt;&gt;""),IF(C3363="","",IF(AND(ISNUMBER(--LEFT(C3363,FIND(" ",C3363&amp;" ")-1)),OR(LEN(LEFT(C3363,FIND(" ",C3363&amp;" ")-1))=6,LEN(LEFT(C3363,FIND(" ",C3363&amp;" ")-1))=7),OR(ISNUMBER(MATCH(LEFT(C3363,FIND(" ",C3363&amp;" ")-1),'Look Up Values'!$G$2:$G$1000,0)),ISNUMBER(MATCH(LEFT(C3363,FIND(" ",C3363&amp;" ")-1),'Look Up Values'!$AE$2:$AE$2000,0)))),"","EWC error")),"")</f>
        <v/>
      </c>
      <c r="P3363" s="242" t="str" cm="1">
        <f t="array" ref="P3363">IF(AND(I3363&lt;&gt;0,I3363&lt;&gt;""),IF(D3363="","",IF(ISNUMBER(MATCH(SUBSTITUTE(D3363," ",""),SUBSTITUTE('Look Up Values'!$S$2:$S$120," ",""),0)),"","D&amp;R error")),"")</f>
        <v/>
      </c>
      <c r="Q3363" s="242" t="str" cm="1">
        <f t="array" ref="Q3363">IF(AND(I3363&lt;&gt;0,I3363&lt;&gt;""),IF(G3363="","",IF(ISNUMBER(MATCH(SUBSTITUTE(G3363," ",""),SUBSTITUTE('Look Up Values'!$I$2:$I$10," ",""),0)),"","State error")),"")</f>
        <v/>
      </c>
      <c r="R3363" s="260" t="str">
        <f t="shared" si="105"/>
        <v/>
      </c>
    </row>
    <row r="3364" spans="1:18" ht="15.75">
      <c r="A3364" s="250">
        <v>3357</v>
      </c>
      <c r="B3364" s="198"/>
      <c r="C3364" s="25"/>
      <c r="D3364" s="25"/>
      <c r="E3364" s="25"/>
      <c r="F3364" s="25"/>
      <c r="G3364" s="26"/>
      <c r="H3364" s="27"/>
      <c r="I3364" s="28"/>
      <c r="J3364" s="430"/>
      <c r="K3364" s="48"/>
      <c r="L3364" s="457" t="str">
        <f t="shared" si="104"/>
        <v/>
      </c>
      <c r="M3364" s="245" cm="1">
        <f t="array" ref="M3364">SUMPRODUCT(--(N3364:Q3364&lt;&gt;"")) + IF(TRIM(R3364)="",0,LEN(R3364)-LEN(SUBSTITUTE(R3364,",",""))+1)</f>
        <v>0</v>
      </c>
      <c r="N3364" s="242" t="str">
        <f>IF(AND(I3364&lt;&gt;0,I3364&lt;&gt;""),IF(TRIM(SUBSTITUTE(B3364,CHAR(160),""))="","",IF(ISNUMBER(MATCH(TRIM(SUBSTITUTE(B3364,CHAR(160),"")),'Look Up Values'!$B$2:$B$500,0)),"","Origin error")),"")</f>
        <v/>
      </c>
      <c r="O3364" s="242" t="str">
        <f>IF(AND(I3364&lt;&gt;0,I3364&lt;&gt;""),IF(C3364="","",IF(AND(ISNUMBER(--LEFT(C3364,FIND(" ",C3364&amp;" ")-1)),OR(LEN(LEFT(C3364,FIND(" ",C3364&amp;" ")-1))=6,LEN(LEFT(C3364,FIND(" ",C3364&amp;" ")-1))=7),OR(ISNUMBER(MATCH(LEFT(C3364,FIND(" ",C3364&amp;" ")-1),'Look Up Values'!$G$2:$G$1000,0)),ISNUMBER(MATCH(LEFT(C3364,FIND(" ",C3364&amp;" ")-1),'Look Up Values'!$AE$2:$AE$2000,0)))),"","EWC error")),"")</f>
        <v/>
      </c>
      <c r="P3364" s="242" t="str" cm="1">
        <f t="array" ref="P3364">IF(AND(I3364&lt;&gt;0,I3364&lt;&gt;""),IF(D3364="","",IF(ISNUMBER(MATCH(SUBSTITUTE(D3364," ",""),SUBSTITUTE('Look Up Values'!$S$2:$S$120," ",""),0)),"","D&amp;R error")),"")</f>
        <v/>
      </c>
      <c r="Q3364" s="242" t="str" cm="1">
        <f t="array" ref="Q3364">IF(AND(I3364&lt;&gt;0,I3364&lt;&gt;""),IF(G3364="","",IF(ISNUMBER(MATCH(SUBSTITUTE(G3364," ",""),SUBSTITUTE('Look Up Values'!$I$2:$I$10," ",""),0)),"","State error")),"")</f>
        <v/>
      </c>
      <c r="R3364" s="260" t="str">
        <f t="shared" si="105"/>
        <v/>
      </c>
    </row>
    <row r="3365" spans="1:18" ht="15.75">
      <c r="A3365" s="250">
        <v>3358</v>
      </c>
      <c r="B3365" s="198"/>
      <c r="C3365" s="25"/>
      <c r="D3365" s="25"/>
      <c r="E3365" s="25"/>
      <c r="F3365" s="25"/>
      <c r="G3365" s="26"/>
      <c r="H3365" s="27"/>
      <c r="I3365" s="28"/>
      <c r="J3365" s="430"/>
      <c r="K3365" s="48"/>
      <c r="L3365" s="457" t="str">
        <f t="shared" si="104"/>
        <v/>
      </c>
      <c r="M3365" s="245" cm="1">
        <f t="array" ref="M3365">SUMPRODUCT(--(N3365:Q3365&lt;&gt;"")) + IF(TRIM(R3365)="",0,LEN(R3365)-LEN(SUBSTITUTE(R3365,",",""))+1)</f>
        <v>0</v>
      </c>
      <c r="N3365" s="242" t="str">
        <f>IF(AND(I3365&lt;&gt;0,I3365&lt;&gt;""),IF(TRIM(SUBSTITUTE(B3365,CHAR(160),""))="","",IF(ISNUMBER(MATCH(TRIM(SUBSTITUTE(B3365,CHAR(160),"")),'Look Up Values'!$B$2:$B$500,0)),"","Origin error")),"")</f>
        <v/>
      </c>
      <c r="O3365" s="242" t="str">
        <f>IF(AND(I3365&lt;&gt;0,I3365&lt;&gt;""),IF(C3365="","",IF(AND(ISNUMBER(--LEFT(C3365,FIND(" ",C3365&amp;" ")-1)),OR(LEN(LEFT(C3365,FIND(" ",C3365&amp;" ")-1))=6,LEN(LEFT(C3365,FIND(" ",C3365&amp;" ")-1))=7),OR(ISNUMBER(MATCH(LEFT(C3365,FIND(" ",C3365&amp;" ")-1),'Look Up Values'!$G$2:$G$1000,0)),ISNUMBER(MATCH(LEFT(C3365,FIND(" ",C3365&amp;" ")-1),'Look Up Values'!$AE$2:$AE$2000,0)))),"","EWC error")),"")</f>
        <v/>
      </c>
      <c r="P3365" s="242" t="str" cm="1">
        <f t="array" ref="P3365">IF(AND(I3365&lt;&gt;0,I3365&lt;&gt;""),IF(D3365="","",IF(ISNUMBER(MATCH(SUBSTITUTE(D3365," ",""),SUBSTITUTE('Look Up Values'!$S$2:$S$120," ",""),0)),"","D&amp;R error")),"")</f>
        <v/>
      </c>
      <c r="Q3365" s="242" t="str" cm="1">
        <f t="array" ref="Q3365">IF(AND(I3365&lt;&gt;0,I3365&lt;&gt;""),IF(G3365="","",IF(ISNUMBER(MATCH(SUBSTITUTE(G3365," ",""),SUBSTITUTE('Look Up Values'!$I$2:$I$10," ",""),0)),"","State error")),"")</f>
        <v/>
      </c>
      <c r="R3365" s="260" t="str">
        <f t="shared" si="105"/>
        <v/>
      </c>
    </row>
    <row r="3366" spans="1:18" ht="15.75">
      <c r="A3366" s="250">
        <v>3359</v>
      </c>
      <c r="B3366" s="198"/>
      <c r="C3366" s="25"/>
      <c r="D3366" s="25"/>
      <c r="E3366" s="25"/>
      <c r="F3366" s="25"/>
      <c r="G3366" s="26"/>
      <c r="H3366" s="27"/>
      <c r="I3366" s="28"/>
      <c r="J3366" s="430"/>
      <c r="K3366" s="48"/>
      <c r="L3366" s="457" t="str">
        <f t="shared" si="104"/>
        <v/>
      </c>
      <c r="M3366" s="245" cm="1">
        <f t="array" ref="M3366">SUMPRODUCT(--(N3366:Q3366&lt;&gt;"")) + IF(TRIM(R3366)="",0,LEN(R3366)-LEN(SUBSTITUTE(R3366,",",""))+1)</f>
        <v>0</v>
      </c>
      <c r="N3366" s="242" t="str">
        <f>IF(AND(I3366&lt;&gt;0,I3366&lt;&gt;""),IF(TRIM(SUBSTITUTE(B3366,CHAR(160),""))="","",IF(ISNUMBER(MATCH(TRIM(SUBSTITUTE(B3366,CHAR(160),"")),'Look Up Values'!$B$2:$B$500,0)),"","Origin error")),"")</f>
        <v/>
      </c>
      <c r="O3366" s="242" t="str">
        <f>IF(AND(I3366&lt;&gt;0,I3366&lt;&gt;""),IF(C3366="","",IF(AND(ISNUMBER(--LEFT(C3366,FIND(" ",C3366&amp;" ")-1)),OR(LEN(LEFT(C3366,FIND(" ",C3366&amp;" ")-1))=6,LEN(LEFT(C3366,FIND(" ",C3366&amp;" ")-1))=7),OR(ISNUMBER(MATCH(LEFT(C3366,FIND(" ",C3366&amp;" ")-1),'Look Up Values'!$G$2:$G$1000,0)),ISNUMBER(MATCH(LEFT(C3366,FIND(" ",C3366&amp;" ")-1),'Look Up Values'!$AE$2:$AE$2000,0)))),"","EWC error")),"")</f>
        <v/>
      </c>
      <c r="P3366" s="242" t="str" cm="1">
        <f t="array" ref="P3366">IF(AND(I3366&lt;&gt;0,I3366&lt;&gt;""),IF(D3366="","",IF(ISNUMBER(MATCH(SUBSTITUTE(D3366," ",""),SUBSTITUTE('Look Up Values'!$S$2:$S$120," ",""),0)),"","D&amp;R error")),"")</f>
        <v/>
      </c>
      <c r="Q3366" s="242" t="str" cm="1">
        <f t="array" ref="Q3366">IF(AND(I3366&lt;&gt;0,I3366&lt;&gt;""),IF(G3366="","",IF(ISNUMBER(MATCH(SUBSTITUTE(G3366," ",""),SUBSTITUTE('Look Up Values'!$I$2:$I$10," ",""),0)),"","State error")),"")</f>
        <v/>
      </c>
      <c r="R3366" s="260" t="str">
        <f t="shared" si="105"/>
        <v/>
      </c>
    </row>
    <row r="3367" spans="1:18" ht="15.75">
      <c r="A3367" s="250">
        <v>3360</v>
      </c>
      <c r="B3367" s="198"/>
      <c r="C3367" s="25"/>
      <c r="D3367" s="25"/>
      <c r="E3367" s="25"/>
      <c r="F3367" s="25"/>
      <c r="G3367" s="26"/>
      <c r="H3367" s="27"/>
      <c r="I3367" s="28"/>
      <c r="J3367" s="430"/>
      <c r="K3367" s="48"/>
      <c r="L3367" s="457" t="str">
        <f t="shared" si="104"/>
        <v/>
      </c>
      <c r="M3367" s="245" cm="1">
        <f t="array" ref="M3367">SUMPRODUCT(--(N3367:Q3367&lt;&gt;"")) + IF(TRIM(R3367)="",0,LEN(R3367)-LEN(SUBSTITUTE(R3367,",",""))+1)</f>
        <v>0</v>
      </c>
      <c r="N3367" s="242" t="str">
        <f>IF(AND(I3367&lt;&gt;0,I3367&lt;&gt;""),IF(TRIM(SUBSTITUTE(B3367,CHAR(160),""))="","",IF(ISNUMBER(MATCH(TRIM(SUBSTITUTE(B3367,CHAR(160),"")),'Look Up Values'!$B$2:$B$500,0)),"","Origin error")),"")</f>
        <v/>
      </c>
      <c r="O3367" s="242" t="str">
        <f>IF(AND(I3367&lt;&gt;0,I3367&lt;&gt;""),IF(C3367="","",IF(AND(ISNUMBER(--LEFT(C3367,FIND(" ",C3367&amp;" ")-1)),OR(LEN(LEFT(C3367,FIND(" ",C3367&amp;" ")-1))=6,LEN(LEFT(C3367,FIND(" ",C3367&amp;" ")-1))=7),OR(ISNUMBER(MATCH(LEFT(C3367,FIND(" ",C3367&amp;" ")-1),'Look Up Values'!$G$2:$G$1000,0)),ISNUMBER(MATCH(LEFT(C3367,FIND(" ",C3367&amp;" ")-1),'Look Up Values'!$AE$2:$AE$2000,0)))),"","EWC error")),"")</f>
        <v/>
      </c>
      <c r="P3367" s="242" t="str" cm="1">
        <f t="array" ref="P3367">IF(AND(I3367&lt;&gt;0,I3367&lt;&gt;""),IF(D3367="","",IF(ISNUMBER(MATCH(SUBSTITUTE(D3367," ",""),SUBSTITUTE('Look Up Values'!$S$2:$S$120," ",""),0)),"","D&amp;R error")),"")</f>
        <v/>
      </c>
      <c r="Q3367" s="242" t="str" cm="1">
        <f t="array" ref="Q3367">IF(AND(I3367&lt;&gt;0,I3367&lt;&gt;""),IF(G3367="","",IF(ISNUMBER(MATCH(SUBSTITUTE(G3367," ",""),SUBSTITUTE('Look Up Values'!$I$2:$I$10," ",""),0)),"","State error")),"")</f>
        <v/>
      </c>
      <c r="R3367" s="260" t="str">
        <f t="shared" si="105"/>
        <v/>
      </c>
    </row>
    <row r="3368" spans="1:18" ht="15.75">
      <c r="A3368" s="250">
        <v>3361</v>
      </c>
      <c r="B3368" s="198"/>
      <c r="C3368" s="25"/>
      <c r="D3368" s="25"/>
      <c r="E3368" s="25"/>
      <c r="F3368" s="25"/>
      <c r="G3368" s="26"/>
      <c r="H3368" s="27"/>
      <c r="I3368" s="28"/>
      <c r="J3368" s="430"/>
      <c r="K3368" s="48"/>
      <c r="L3368" s="457" t="str">
        <f t="shared" si="104"/>
        <v/>
      </c>
      <c r="M3368" s="245" cm="1">
        <f t="array" ref="M3368">SUMPRODUCT(--(N3368:Q3368&lt;&gt;"")) + IF(TRIM(R3368)="",0,LEN(R3368)-LEN(SUBSTITUTE(R3368,",",""))+1)</f>
        <v>0</v>
      </c>
      <c r="N3368" s="242" t="str">
        <f>IF(AND(I3368&lt;&gt;0,I3368&lt;&gt;""),IF(TRIM(SUBSTITUTE(B3368,CHAR(160),""))="","",IF(ISNUMBER(MATCH(TRIM(SUBSTITUTE(B3368,CHAR(160),"")),'Look Up Values'!$B$2:$B$500,0)),"","Origin error")),"")</f>
        <v/>
      </c>
      <c r="O3368" s="242" t="str">
        <f>IF(AND(I3368&lt;&gt;0,I3368&lt;&gt;""),IF(C3368="","",IF(AND(ISNUMBER(--LEFT(C3368,FIND(" ",C3368&amp;" ")-1)),OR(LEN(LEFT(C3368,FIND(" ",C3368&amp;" ")-1))=6,LEN(LEFT(C3368,FIND(" ",C3368&amp;" ")-1))=7),OR(ISNUMBER(MATCH(LEFT(C3368,FIND(" ",C3368&amp;" ")-1),'Look Up Values'!$G$2:$G$1000,0)),ISNUMBER(MATCH(LEFT(C3368,FIND(" ",C3368&amp;" ")-1),'Look Up Values'!$AE$2:$AE$2000,0)))),"","EWC error")),"")</f>
        <v/>
      </c>
      <c r="P3368" s="242" t="str" cm="1">
        <f t="array" ref="P3368">IF(AND(I3368&lt;&gt;0,I3368&lt;&gt;""),IF(D3368="","",IF(ISNUMBER(MATCH(SUBSTITUTE(D3368," ",""),SUBSTITUTE('Look Up Values'!$S$2:$S$120," ",""),0)),"","D&amp;R error")),"")</f>
        <v/>
      </c>
      <c r="Q3368" s="242" t="str" cm="1">
        <f t="array" ref="Q3368">IF(AND(I3368&lt;&gt;0,I3368&lt;&gt;""),IF(G3368="","",IF(ISNUMBER(MATCH(SUBSTITUTE(G3368," ",""),SUBSTITUTE('Look Up Values'!$I$2:$I$10," ",""),0)),"","State error")),"")</f>
        <v/>
      </c>
      <c r="R3368" s="260" t="str">
        <f t="shared" si="105"/>
        <v/>
      </c>
    </row>
    <row r="3369" spans="1:18" ht="15.75">
      <c r="A3369" s="250">
        <v>3362</v>
      </c>
      <c r="B3369" s="198"/>
      <c r="C3369" s="25"/>
      <c r="D3369" s="25"/>
      <c r="E3369" s="25"/>
      <c r="F3369" s="25"/>
      <c r="G3369" s="26"/>
      <c r="H3369" s="27"/>
      <c r="I3369" s="28"/>
      <c r="J3369" s="430"/>
      <c r="K3369" s="48"/>
      <c r="L3369" s="457" t="str">
        <f t="shared" si="104"/>
        <v/>
      </c>
      <c r="M3369" s="245" cm="1">
        <f t="array" ref="M3369">SUMPRODUCT(--(N3369:Q3369&lt;&gt;"")) + IF(TRIM(R3369)="",0,LEN(R3369)-LEN(SUBSTITUTE(R3369,",",""))+1)</f>
        <v>0</v>
      </c>
      <c r="N3369" s="242" t="str">
        <f>IF(AND(I3369&lt;&gt;0,I3369&lt;&gt;""),IF(TRIM(SUBSTITUTE(B3369,CHAR(160),""))="","",IF(ISNUMBER(MATCH(TRIM(SUBSTITUTE(B3369,CHAR(160),"")),'Look Up Values'!$B$2:$B$500,0)),"","Origin error")),"")</f>
        <v/>
      </c>
      <c r="O3369" s="242" t="str">
        <f>IF(AND(I3369&lt;&gt;0,I3369&lt;&gt;""),IF(C3369="","",IF(AND(ISNUMBER(--LEFT(C3369,FIND(" ",C3369&amp;" ")-1)),OR(LEN(LEFT(C3369,FIND(" ",C3369&amp;" ")-1))=6,LEN(LEFT(C3369,FIND(" ",C3369&amp;" ")-1))=7),OR(ISNUMBER(MATCH(LEFT(C3369,FIND(" ",C3369&amp;" ")-1),'Look Up Values'!$G$2:$G$1000,0)),ISNUMBER(MATCH(LEFT(C3369,FIND(" ",C3369&amp;" ")-1),'Look Up Values'!$AE$2:$AE$2000,0)))),"","EWC error")),"")</f>
        <v/>
      </c>
      <c r="P3369" s="242" t="str" cm="1">
        <f t="array" ref="P3369">IF(AND(I3369&lt;&gt;0,I3369&lt;&gt;""),IF(D3369="","",IF(ISNUMBER(MATCH(SUBSTITUTE(D3369," ",""),SUBSTITUTE('Look Up Values'!$S$2:$S$120," ",""),0)),"","D&amp;R error")),"")</f>
        <v/>
      </c>
      <c r="Q3369" s="242" t="str" cm="1">
        <f t="array" ref="Q3369">IF(AND(I3369&lt;&gt;0,I3369&lt;&gt;""),IF(G3369="","",IF(ISNUMBER(MATCH(SUBSTITUTE(G3369," ",""),SUBSTITUTE('Look Up Values'!$I$2:$I$10," ",""),0)),"","State error")),"")</f>
        <v/>
      </c>
      <c r="R3369" s="260" t="str">
        <f t="shared" si="105"/>
        <v/>
      </c>
    </row>
    <row r="3370" spans="1:18" ht="15.75">
      <c r="A3370" s="250">
        <v>3363</v>
      </c>
      <c r="B3370" s="198"/>
      <c r="C3370" s="25"/>
      <c r="D3370" s="25"/>
      <c r="E3370" s="25"/>
      <c r="F3370" s="25"/>
      <c r="G3370" s="26"/>
      <c r="H3370" s="27"/>
      <c r="I3370" s="28"/>
      <c r="J3370" s="430"/>
      <c r="K3370" s="48"/>
      <c r="L3370" s="457" t="str">
        <f t="shared" si="104"/>
        <v/>
      </c>
      <c r="M3370" s="245" cm="1">
        <f t="array" ref="M3370">SUMPRODUCT(--(N3370:Q3370&lt;&gt;"")) + IF(TRIM(R3370)="",0,LEN(R3370)-LEN(SUBSTITUTE(R3370,",",""))+1)</f>
        <v>0</v>
      </c>
      <c r="N3370" s="242" t="str">
        <f>IF(AND(I3370&lt;&gt;0,I3370&lt;&gt;""),IF(TRIM(SUBSTITUTE(B3370,CHAR(160),""))="","",IF(ISNUMBER(MATCH(TRIM(SUBSTITUTE(B3370,CHAR(160),"")),'Look Up Values'!$B$2:$B$500,0)),"","Origin error")),"")</f>
        <v/>
      </c>
      <c r="O3370" s="242" t="str">
        <f>IF(AND(I3370&lt;&gt;0,I3370&lt;&gt;""),IF(C3370="","",IF(AND(ISNUMBER(--LEFT(C3370,FIND(" ",C3370&amp;" ")-1)),OR(LEN(LEFT(C3370,FIND(" ",C3370&amp;" ")-1))=6,LEN(LEFT(C3370,FIND(" ",C3370&amp;" ")-1))=7),OR(ISNUMBER(MATCH(LEFT(C3370,FIND(" ",C3370&amp;" ")-1),'Look Up Values'!$G$2:$G$1000,0)),ISNUMBER(MATCH(LEFT(C3370,FIND(" ",C3370&amp;" ")-1),'Look Up Values'!$AE$2:$AE$2000,0)))),"","EWC error")),"")</f>
        <v/>
      </c>
      <c r="P3370" s="242" t="str" cm="1">
        <f t="array" ref="P3370">IF(AND(I3370&lt;&gt;0,I3370&lt;&gt;""),IF(D3370="","",IF(ISNUMBER(MATCH(SUBSTITUTE(D3370," ",""),SUBSTITUTE('Look Up Values'!$S$2:$S$120," ",""),0)),"","D&amp;R error")),"")</f>
        <v/>
      </c>
      <c r="Q3370" s="242" t="str" cm="1">
        <f t="array" ref="Q3370">IF(AND(I3370&lt;&gt;0,I3370&lt;&gt;""),IF(G3370="","",IF(ISNUMBER(MATCH(SUBSTITUTE(G3370," ",""),SUBSTITUTE('Look Up Values'!$I$2:$I$10," ",""),0)),"","State error")),"")</f>
        <v/>
      </c>
      <c r="R3370" s="260" t="str">
        <f t="shared" si="105"/>
        <v/>
      </c>
    </row>
    <row r="3371" spans="1:18" ht="15.75">
      <c r="A3371" s="250">
        <v>3364</v>
      </c>
      <c r="B3371" s="198"/>
      <c r="C3371" s="25"/>
      <c r="D3371" s="25"/>
      <c r="E3371" s="25"/>
      <c r="F3371" s="25"/>
      <c r="G3371" s="26"/>
      <c r="H3371" s="27"/>
      <c r="I3371" s="28"/>
      <c r="J3371" s="430"/>
      <c r="K3371" s="48"/>
      <c r="L3371" s="457" t="str">
        <f t="shared" si="104"/>
        <v/>
      </c>
      <c r="M3371" s="245" cm="1">
        <f t="array" ref="M3371">SUMPRODUCT(--(N3371:Q3371&lt;&gt;"")) + IF(TRIM(R3371)="",0,LEN(R3371)-LEN(SUBSTITUTE(R3371,",",""))+1)</f>
        <v>0</v>
      </c>
      <c r="N3371" s="242" t="str">
        <f>IF(AND(I3371&lt;&gt;0,I3371&lt;&gt;""),IF(TRIM(SUBSTITUTE(B3371,CHAR(160),""))="","",IF(ISNUMBER(MATCH(TRIM(SUBSTITUTE(B3371,CHAR(160),"")),'Look Up Values'!$B$2:$B$500,0)),"","Origin error")),"")</f>
        <v/>
      </c>
      <c r="O3371" s="242" t="str">
        <f>IF(AND(I3371&lt;&gt;0,I3371&lt;&gt;""),IF(C3371="","",IF(AND(ISNUMBER(--LEFT(C3371,FIND(" ",C3371&amp;" ")-1)),OR(LEN(LEFT(C3371,FIND(" ",C3371&amp;" ")-1))=6,LEN(LEFT(C3371,FIND(" ",C3371&amp;" ")-1))=7),OR(ISNUMBER(MATCH(LEFT(C3371,FIND(" ",C3371&amp;" ")-1),'Look Up Values'!$G$2:$G$1000,0)),ISNUMBER(MATCH(LEFT(C3371,FIND(" ",C3371&amp;" ")-1),'Look Up Values'!$AE$2:$AE$2000,0)))),"","EWC error")),"")</f>
        <v/>
      </c>
      <c r="P3371" s="242" t="str" cm="1">
        <f t="array" ref="P3371">IF(AND(I3371&lt;&gt;0,I3371&lt;&gt;""),IF(D3371="","",IF(ISNUMBER(MATCH(SUBSTITUTE(D3371," ",""),SUBSTITUTE('Look Up Values'!$S$2:$S$120," ",""),0)),"","D&amp;R error")),"")</f>
        <v/>
      </c>
      <c r="Q3371" s="242" t="str" cm="1">
        <f t="array" ref="Q3371">IF(AND(I3371&lt;&gt;0,I3371&lt;&gt;""),IF(G3371="","",IF(ISNUMBER(MATCH(SUBSTITUTE(G3371," ",""),SUBSTITUTE('Look Up Values'!$I$2:$I$10," ",""),0)),"","State error")),"")</f>
        <v/>
      </c>
      <c r="R3371" s="260" t="str">
        <f t="shared" si="105"/>
        <v/>
      </c>
    </row>
    <row r="3372" spans="1:18" ht="15.75">
      <c r="A3372" s="250">
        <v>3365</v>
      </c>
      <c r="B3372" s="198"/>
      <c r="C3372" s="25"/>
      <c r="D3372" s="25"/>
      <c r="E3372" s="25"/>
      <c r="F3372" s="25"/>
      <c r="G3372" s="26"/>
      <c r="H3372" s="27"/>
      <c r="I3372" s="28"/>
      <c r="J3372" s="430"/>
      <c r="K3372" s="48"/>
      <c r="L3372" s="457" t="str">
        <f t="shared" si="104"/>
        <v/>
      </c>
      <c r="M3372" s="245" cm="1">
        <f t="array" ref="M3372">SUMPRODUCT(--(N3372:Q3372&lt;&gt;"")) + IF(TRIM(R3372)="",0,LEN(R3372)-LEN(SUBSTITUTE(R3372,",",""))+1)</f>
        <v>0</v>
      </c>
      <c r="N3372" s="242" t="str">
        <f>IF(AND(I3372&lt;&gt;0,I3372&lt;&gt;""),IF(TRIM(SUBSTITUTE(B3372,CHAR(160),""))="","",IF(ISNUMBER(MATCH(TRIM(SUBSTITUTE(B3372,CHAR(160),"")),'Look Up Values'!$B$2:$B$500,0)),"","Origin error")),"")</f>
        <v/>
      </c>
      <c r="O3372" s="242" t="str">
        <f>IF(AND(I3372&lt;&gt;0,I3372&lt;&gt;""),IF(C3372="","",IF(AND(ISNUMBER(--LEFT(C3372,FIND(" ",C3372&amp;" ")-1)),OR(LEN(LEFT(C3372,FIND(" ",C3372&amp;" ")-1))=6,LEN(LEFT(C3372,FIND(" ",C3372&amp;" ")-1))=7),OR(ISNUMBER(MATCH(LEFT(C3372,FIND(" ",C3372&amp;" ")-1),'Look Up Values'!$G$2:$G$1000,0)),ISNUMBER(MATCH(LEFT(C3372,FIND(" ",C3372&amp;" ")-1),'Look Up Values'!$AE$2:$AE$2000,0)))),"","EWC error")),"")</f>
        <v/>
      </c>
      <c r="P3372" s="242" t="str" cm="1">
        <f t="array" ref="P3372">IF(AND(I3372&lt;&gt;0,I3372&lt;&gt;""),IF(D3372="","",IF(ISNUMBER(MATCH(SUBSTITUTE(D3372," ",""),SUBSTITUTE('Look Up Values'!$S$2:$S$120," ",""),0)),"","D&amp;R error")),"")</f>
        <v/>
      </c>
      <c r="Q3372" s="242" t="str" cm="1">
        <f t="array" ref="Q3372">IF(AND(I3372&lt;&gt;0,I3372&lt;&gt;""),IF(G3372="","",IF(ISNUMBER(MATCH(SUBSTITUTE(G3372," ",""),SUBSTITUTE('Look Up Values'!$I$2:$I$10," ",""),0)),"","State error")),"")</f>
        <v/>
      </c>
      <c r="R3372" s="260" t="str">
        <f t="shared" si="105"/>
        <v/>
      </c>
    </row>
    <row r="3373" spans="1:18" ht="15.75">
      <c r="A3373" s="250">
        <v>3366</v>
      </c>
      <c r="B3373" s="198"/>
      <c r="C3373" s="25"/>
      <c r="D3373" s="25"/>
      <c r="E3373" s="25"/>
      <c r="F3373" s="25"/>
      <c r="G3373" s="26"/>
      <c r="H3373" s="27"/>
      <c r="I3373" s="28"/>
      <c r="J3373" s="430"/>
      <c r="K3373" s="48"/>
      <c r="L3373" s="457" t="str">
        <f t="shared" si="104"/>
        <v/>
      </c>
      <c r="M3373" s="245" cm="1">
        <f t="array" ref="M3373">SUMPRODUCT(--(N3373:Q3373&lt;&gt;"")) + IF(TRIM(R3373)="",0,LEN(R3373)-LEN(SUBSTITUTE(R3373,",",""))+1)</f>
        <v>0</v>
      </c>
      <c r="N3373" s="242" t="str">
        <f>IF(AND(I3373&lt;&gt;0,I3373&lt;&gt;""),IF(TRIM(SUBSTITUTE(B3373,CHAR(160),""))="","",IF(ISNUMBER(MATCH(TRIM(SUBSTITUTE(B3373,CHAR(160),"")),'Look Up Values'!$B$2:$B$500,0)),"","Origin error")),"")</f>
        <v/>
      </c>
      <c r="O3373" s="242" t="str">
        <f>IF(AND(I3373&lt;&gt;0,I3373&lt;&gt;""),IF(C3373="","",IF(AND(ISNUMBER(--LEFT(C3373,FIND(" ",C3373&amp;" ")-1)),OR(LEN(LEFT(C3373,FIND(" ",C3373&amp;" ")-1))=6,LEN(LEFT(C3373,FIND(" ",C3373&amp;" ")-1))=7),OR(ISNUMBER(MATCH(LEFT(C3373,FIND(" ",C3373&amp;" ")-1),'Look Up Values'!$G$2:$G$1000,0)),ISNUMBER(MATCH(LEFT(C3373,FIND(" ",C3373&amp;" ")-1),'Look Up Values'!$AE$2:$AE$2000,0)))),"","EWC error")),"")</f>
        <v/>
      </c>
      <c r="P3373" s="242" t="str" cm="1">
        <f t="array" ref="P3373">IF(AND(I3373&lt;&gt;0,I3373&lt;&gt;""),IF(D3373="","",IF(ISNUMBER(MATCH(SUBSTITUTE(D3373," ",""),SUBSTITUTE('Look Up Values'!$S$2:$S$120," ",""),0)),"","D&amp;R error")),"")</f>
        <v/>
      </c>
      <c r="Q3373" s="242" t="str" cm="1">
        <f t="array" ref="Q3373">IF(AND(I3373&lt;&gt;0,I3373&lt;&gt;""),IF(G3373="","",IF(ISNUMBER(MATCH(SUBSTITUTE(G3373," ",""),SUBSTITUTE('Look Up Values'!$I$2:$I$10," ",""),0)),"","State error")),"")</f>
        <v/>
      </c>
      <c r="R3373" s="260" t="str">
        <f t="shared" si="105"/>
        <v/>
      </c>
    </row>
    <row r="3374" spans="1:18" ht="15.75">
      <c r="A3374" s="250">
        <v>3367</v>
      </c>
      <c r="B3374" s="198"/>
      <c r="C3374" s="25"/>
      <c r="D3374" s="25"/>
      <c r="E3374" s="25"/>
      <c r="F3374" s="25"/>
      <c r="G3374" s="26"/>
      <c r="H3374" s="27"/>
      <c r="I3374" s="28"/>
      <c r="J3374" s="430"/>
      <c r="K3374" s="48"/>
      <c r="L3374" s="457" t="str">
        <f t="shared" si="104"/>
        <v/>
      </c>
      <c r="M3374" s="245" cm="1">
        <f t="array" ref="M3374">SUMPRODUCT(--(N3374:Q3374&lt;&gt;"")) + IF(TRIM(R3374)="",0,LEN(R3374)-LEN(SUBSTITUTE(R3374,",",""))+1)</f>
        <v>0</v>
      </c>
      <c r="N3374" s="242" t="str">
        <f>IF(AND(I3374&lt;&gt;0,I3374&lt;&gt;""),IF(TRIM(SUBSTITUTE(B3374,CHAR(160),""))="","",IF(ISNUMBER(MATCH(TRIM(SUBSTITUTE(B3374,CHAR(160),"")),'Look Up Values'!$B$2:$B$500,0)),"","Origin error")),"")</f>
        <v/>
      </c>
      <c r="O3374" s="242" t="str">
        <f>IF(AND(I3374&lt;&gt;0,I3374&lt;&gt;""),IF(C3374="","",IF(AND(ISNUMBER(--LEFT(C3374,FIND(" ",C3374&amp;" ")-1)),OR(LEN(LEFT(C3374,FIND(" ",C3374&amp;" ")-1))=6,LEN(LEFT(C3374,FIND(" ",C3374&amp;" ")-1))=7),OR(ISNUMBER(MATCH(LEFT(C3374,FIND(" ",C3374&amp;" ")-1),'Look Up Values'!$G$2:$G$1000,0)),ISNUMBER(MATCH(LEFT(C3374,FIND(" ",C3374&amp;" ")-1),'Look Up Values'!$AE$2:$AE$2000,0)))),"","EWC error")),"")</f>
        <v/>
      </c>
      <c r="P3374" s="242" t="str" cm="1">
        <f t="array" ref="P3374">IF(AND(I3374&lt;&gt;0,I3374&lt;&gt;""),IF(D3374="","",IF(ISNUMBER(MATCH(SUBSTITUTE(D3374," ",""),SUBSTITUTE('Look Up Values'!$S$2:$S$120," ",""),0)),"","D&amp;R error")),"")</f>
        <v/>
      </c>
      <c r="Q3374" s="242" t="str" cm="1">
        <f t="array" ref="Q3374">IF(AND(I3374&lt;&gt;0,I3374&lt;&gt;""),IF(G3374="","",IF(ISNUMBER(MATCH(SUBSTITUTE(G3374," ",""),SUBSTITUTE('Look Up Values'!$I$2:$I$10," ",""),0)),"","State error")),"")</f>
        <v/>
      </c>
      <c r="R3374" s="260" t="str">
        <f t="shared" si="105"/>
        <v/>
      </c>
    </row>
    <row r="3375" spans="1:18" ht="15.75">
      <c r="A3375" s="250">
        <v>3368</v>
      </c>
      <c r="B3375" s="198"/>
      <c r="C3375" s="25"/>
      <c r="D3375" s="25"/>
      <c r="E3375" s="25"/>
      <c r="F3375" s="25"/>
      <c r="G3375" s="26"/>
      <c r="H3375" s="27"/>
      <c r="I3375" s="28"/>
      <c r="J3375" s="430"/>
      <c r="K3375" s="48"/>
      <c r="L3375" s="457" t="str">
        <f t="shared" si="104"/>
        <v/>
      </c>
      <c r="M3375" s="245" cm="1">
        <f t="array" ref="M3375">SUMPRODUCT(--(N3375:Q3375&lt;&gt;"")) + IF(TRIM(R3375)="",0,LEN(R3375)-LEN(SUBSTITUTE(R3375,",",""))+1)</f>
        <v>0</v>
      </c>
      <c r="N3375" s="242" t="str">
        <f>IF(AND(I3375&lt;&gt;0,I3375&lt;&gt;""),IF(TRIM(SUBSTITUTE(B3375,CHAR(160),""))="","",IF(ISNUMBER(MATCH(TRIM(SUBSTITUTE(B3375,CHAR(160),"")),'Look Up Values'!$B$2:$B$500,0)),"","Origin error")),"")</f>
        <v/>
      </c>
      <c r="O3375" s="242" t="str">
        <f>IF(AND(I3375&lt;&gt;0,I3375&lt;&gt;""),IF(C3375="","",IF(AND(ISNUMBER(--LEFT(C3375,FIND(" ",C3375&amp;" ")-1)),OR(LEN(LEFT(C3375,FIND(" ",C3375&amp;" ")-1))=6,LEN(LEFT(C3375,FIND(" ",C3375&amp;" ")-1))=7),OR(ISNUMBER(MATCH(LEFT(C3375,FIND(" ",C3375&amp;" ")-1),'Look Up Values'!$G$2:$G$1000,0)),ISNUMBER(MATCH(LEFT(C3375,FIND(" ",C3375&amp;" ")-1),'Look Up Values'!$AE$2:$AE$2000,0)))),"","EWC error")),"")</f>
        <v/>
      </c>
      <c r="P3375" s="242" t="str" cm="1">
        <f t="array" ref="P3375">IF(AND(I3375&lt;&gt;0,I3375&lt;&gt;""),IF(D3375="","",IF(ISNUMBER(MATCH(SUBSTITUTE(D3375," ",""),SUBSTITUTE('Look Up Values'!$S$2:$S$120," ",""),0)),"","D&amp;R error")),"")</f>
        <v/>
      </c>
      <c r="Q3375" s="242" t="str" cm="1">
        <f t="array" ref="Q3375">IF(AND(I3375&lt;&gt;0,I3375&lt;&gt;""),IF(G3375="","",IF(ISNUMBER(MATCH(SUBSTITUTE(G3375," ",""),SUBSTITUTE('Look Up Values'!$I$2:$I$10," ",""),0)),"","State error")),"")</f>
        <v/>
      </c>
      <c r="R3375" s="260" t="str">
        <f t="shared" si="105"/>
        <v/>
      </c>
    </row>
    <row r="3376" spans="1:18" ht="15.75">
      <c r="A3376" s="250">
        <v>3369</v>
      </c>
      <c r="B3376" s="198"/>
      <c r="C3376" s="25"/>
      <c r="D3376" s="25"/>
      <c r="E3376" s="25"/>
      <c r="F3376" s="25"/>
      <c r="G3376" s="26"/>
      <c r="H3376" s="27"/>
      <c r="I3376" s="28"/>
      <c r="J3376" s="430"/>
      <c r="K3376" s="48"/>
      <c r="L3376" s="457" t="str">
        <f t="shared" si="104"/>
        <v/>
      </c>
      <c r="M3376" s="245" cm="1">
        <f t="array" ref="M3376">SUMPRODUCT(--(N3376:Q3376&lt;&gt;"")) + IF(TRIM(R3376)="",0,LEN(R3376)-LEN(SUBSTITUTE(R3376,",",""))+1)</f>
        <v>0</v>
      </c>
      <c r="N3376" s="242" t="str">
        <f>IF(AND(I3376&lt;&gt;0,I3376&lt;&gt;""),IF(TRIM(SUBSTITUTE(B3376,CHAR(160),""))="","",IF(ISNUMBER(MATCH(TRIM(SUBSTITUTE(B3376,CHAR(160),"")),'Look Up Values'!$B$2:$B$500,0)),"","Origin error")),"")</f>
        <v/>
      </c>
      <c r="O3376" s="242" t="str">
        <f>IF(AND(I3376&lt;&gt;0,I3376&lt;&gt;""),IF(C3376="","",IF(AND(ISNUMBER(--LEFT(C3376,FIND(" ",C3376&amp;" ")-1)),OR(LEN(LEFT(C3376,FIND(" ",C3376&amp;" ")-1))=6,LEN(LEFT(C3376,FIND(" ",C3376&amp;" ")-1))=7),OR(ISNUMBER(MATCH(LEFT(C3376,FIND(" ",C3376&amp;" ")-1),'Look Up Values'!$G$2:$G$1000,0)),ISNUMBER(MATCH(LEFT(C3376,FIND(" ",C3376&amp;" ")-1),'Look Up Values'!$AE$2:$AE$2000,0)))),"","EWC error")),"")</f>
        <v/>
      </c>
      <c r="P3376" s="242" t="str" cm="1">
        <f t="array" ref="P3376">IF(AND(I3376&lt;&gt;0,I3376&lt;&gt;""),IF(D3376="","",IF(ISNUMBER(MATCH(SUBSTITUTE(D3376," ",""),SUBSTITUTE('Look Up Values'!$S$2:$S$120," ",""),0)),"","D&amp;R error")),"")</f>
        <v/>
      </c>
      <c r="Q3376" s="242" t="str" cm="1">
        <f t="array" ref="Q3376">IF(AND(I3376&lt;&gt;0,I3376&lt;&gt;""),IF(G3376="","",IF(ISNUMBER(MATCH(SUBSTITUTE(G3376," ",""),SUBSTITUTE('Look Up Values'!$I$2:$I$10," ",""),0)),"","State error")),"")</f>
        <v/>
      </c>
      <c r="R3376" s="260" t="str">
        <f t="shared" si="105"/>
        <v/>
      </c>
    </row>
    <row r="3377" spans="1:18" ht="15.75">
      <c r="A3377" s="250">
        <v>3370</v>
      </c>
      <c r="B3377" s="198"/>
      <c r="C3377" s="25"/>
      <c r="D3377" s="25"/>
      <c r="E3377" s="25"/>
      <c r="F3377" s="25"/>
      <c r="G3377" s="26"/>
      <c r="H3377" s="27"/>
      <c r="I3377" s="28"/>
      <c r="J3377" s="430"/>
      <c r="K3377" s="48"/>
      <c r="L3377" s="457" t="str">
        <f t="shared" si="104"/>
        <v/>
      </c>
      <c r="M3377" s="245" cm="1">
        <f t="array" ref="M3377">SUMPRODUCT(--(N3377:Q3377&lt;&gt;"")) + IF(TRIM(R3377)="",0,LEN(R3377)-LEN(SUBSTITUTE(R3377,",",""))+1)</f>
        <v>0</v>
      </c>
      <c r="N3377" s="242" t="str">
        <f>IF(AND(I3377&lt;&gt;0,I3377&lt;&gt;""),IF(TRIM(SUBSTITUTE(B3377,CHAR(160),""))="","",IF(ISNUMBER(MATCH(TRIM(SUBSTITUTE(B3377,CHAR(160),"")),'Look Up Values'!$B$2:$B$500,0)),"","Origin error")),"")</f>
        <v/>
      </c>
      <c r="O3377" s="242" t="str">
        <f>IF(AND(I3377&lt;&gt;0,I3377&lt;&gt;""),IF(C3377="","",IF(AND(ISNUMBER(--LEFT(C3377,FIND(" ",C3377&amp;" ")-1)),OR(LEN(LEFT(C3377,FIND(" ",C3377&amp;" ")-1))=6,LEN(LEFT(C3377,FIND(" ",C3377&amp;" ")-1))=7),OR(ISNUMBER(MATCH(LEFT(C3377,FIND(" ",C3377&amp;" ")-1),'Look Up Values'!$G$2:$G$1000,0)),ISNUMBER(MATCH(LEFT(C3377,FIND(" ",C3377&amp;" ")-1),'Look Up Values'!$AE$2:$AE$2000,0)))),"","EWC error")),"")</f>
        <v/>
      </c>
      <c r="P3377" s="242" t="str" cm="1">
        <f t="array" ref="P3377">IF(AND(I3377&lt;&gt;0,I3377&lt;&gt;""),IF(D3377="","",IF(ISNUMBER(MATCH(SUBSTITUTE(D3377," ",""),SUBSTITUTE('Look Up Values'!$S$2:$S$120," ",""),0)),"","D&amp;R error")),"")</f>
        <v/>
      </c>
      <c r="Q3377" s="242" t="str" cm="1">
        <f t="array" ref="Q3377">IF(AND(I3377&lt;&gt;0,I3377&lt;&gt;""),IF(G3377="","",IF(ISNUMBER(MATCH(SUBSTITUTE(G3377," ",""),SUBSTITUTE('Look Up Values'!$I$2:$I$10," ",""),0)),"","State error")),"")</f>
        <v/>
      </c>
      <c r="R3377" s="260" t="str">
        <f t="shared" si="105"/>
        <v/>
      </c>
    </row>
    <row r="3378" spans="1:18" ht="15.75">
      <c r="A3378" s="250">
        <v>3371</v>
      </c>
      <c r="B3378" s="198"/>
      <c r="C3378" s="25"/>
      <c r="D3378" s="25"/>
      <c r="E3378" s="25"/>
      <c r="F3378" s="25"/>
      <c r="G3378" s="26"/>
      <c r="H3378" s="27"/>
      <c r="I3378" s="28"/>
      <c r="J3378" s="430"/>
      <c r="K3378" s="48"/>
      <c r="L3378" s="457" t="str">
        <f t="shared" si="104"/>
        <v/>
      </c>
      <c r="M3378" s="245" cm="1">
        <f t="array" ref="M3378">SUMPRODUCT(--(N3378:Q3378&lt;&gt;"")) + IF(TRIM(R3378)="",0,LEN(R3378)-LEN(SUBSTITUTE(R3378,",",""))+1)</f>
        <v>0</v>
      </c>
      <c r="N3378" s="242" t="str">
        <f>IF(AND(I3378&lt;&gt;0,I3378&lt;&gt;""),IF(TRIM(SUBSTITUTE(B3378,CHAR(160),""))="","",IF(ISNUMBER(MATCH(TRIM(SUBSTITUTE(B3378,CHAR(160),"")),'Look Up Values'!$B$2:$B$500,0)),"","Origin error")),"")</f>
        <v/>
      </c>
      <c r="O3378" s="242" t="str">
        <f>IF(AND(I3378&lt;&gt;0,I3378&lt;&gt;""),IF(C3378="","",IF(AND(ISNUMBER(--LEFT(C3378,FIND(" ",C3378&amp;" ")-1)),OR(LEN(LEFT(C3378,FIND(" ",C3378&amp;" ")-1))=6,LEN(LEFT(C3378,FIND(" ",C3378&amp;" ")-1))=7),OR(ISNUMBER(MATCH(LEFT(C3378,FIND(" ",C3378&amp;" ")-1),'Look Up Values'!$G$2:$G$1000,0)),ISNUMBER(MATCH(LEFT(C3378,FIND(" ",C3378&amp;" ")-1),'Look Up Values'!$AE$2:$AE$2000,0)))),"","EWC error")),"")</f>
        <v/>
      </c>
      <c r="P3378" s="242" t="str" cm="1">
        <f t="array" ref="P3378">IF(AND(I3378&lt;&gt;0,I3378&lt;&gt;""),IF(D3378="","",IF(ISNUMBER(MATCH(SUBSTITUTE(D3378," ",""),SUBSTITUTE('Look Up Values'!$S$2:$S$120," ",""),0)),"","D&amp;R error")),"")</f>
        <v/>
      </c>
      <c r="Q3378" s="242" t="str" cm="1">
        <f t="array" ref="Q3378">IF(AND(I3378&lt;&gt;0,I3378&lt;&gt;""),IF(G3378="","",IF(ISNUMBER(MATCH(SUBSTITUTE(G3378," ",""),SUBSTITUTE('Look Up Values'!$I$2:$I$10," ",""),0)),"","State error")),"")</f>
        <v/>
      </c>
      <c r="R3378" s="260" t="str">
        <f t="shared" si="105"/>
        <v/>
      </c>
    </row>
    <row r="3379" spans="1:18" ht="15.75">
      <c r="A3379" s="250">
        <v>3372</v>
      </c>
      <c r="B3379" s="198"/>
      <c r="C3379" s="25"/>
      <c r="D3379" s="25"/>
      <c r="E3379" s="25"/>
      <c r="F3379" s="25"/>
      <c r="G3379" s="26"/>
      <c r="H3379" s="27"/>
      <c r="I3379" s="28"/>
      <c r="J3379" s="430"/>
      <c r="K3379" s="48"/>
      <c r="L3379" s="457" t="str">
        <f t="shared" si="104"/>
        <v/>
      </c>
      <c r="M3379" s="245" cm="1">
        <f t="array" ref="M3379">SUMPRODUCT(--(N3379:Q3379&lt;&gt;"")) + IF(TRIM(R3379)="",0,LEN(R3379)-LEN(SUBSTITUTE(R3379,",",""))+1)</f>
        <v>0</v>
      </c>
      <c r="N3379" s="242" t="str">
        <f>IF(AND(I3379&lt;&gt;0,I3379&lt;&gt;""),IF(TRIM(SUBSTITUTE(B3379,CHAR(160),""))="","",IF(ISNUMBER(MATCH(TRIM(SUBSTITUTE(B3379,CHAR(160),"")),'Look Up Values'!$B$2:$B$500,0)),"","Origin error")),"")</f>
        <v/>
      </c>
      <c r="O3379" s="242" t="str">
        <f>IF(AND(I3379&lt;&gt;0,I3379&lt;&gt;""),IF(C3379="","",IF(AND(ISNUMBER(--LEFT(C3379,FIND(" ",C3379&amp;" ")-1)),OR(LEN(LEFT(C3379,FIND(" ",C3379&amp;" ")-1))=6,LEN(LEFT(C3379,FIND(" ",C3379&amp;" ")-1))=7),OR(ISNUMBER(MATCH(LEFT(C3379,FIND(" ",C3379&amp;" ")-1),'Look Up Values'!$G$2:$G$1000,0)),ISNUMBER(MATCH(LEFT(C3379,FIND(" ",C3379&amp;" ")-1),'Look Up Values'!$AE$2:$AE$2000,0)))),"","EWC error")),"")</f>
        <v/>
      </c>
      <c r="P3379" s="242" t="str" cm="1">
        <f t="array" ref="P3379">IF(AND(I3379&lt;&gt;0,I3379&lt;&gt;""),IF(D3379="","",IF(ISNUMBER(MATCH(SUBSTITUTE(D3379," ",""),SUBSTITUTE('Look Up Values'!$S$2:$S$120," ",""),0)),"","D&amp;R error")),"")</f>
        <v/>
      </c>
      <c r="Q3379" s="242" t="str" cm="1">
        <f t="array" ref="Q3379">IF(AND(I3379&lt;&gt;0,I3379&lt;&gt;""),IF(G3379="","",IF(ISNUMBER(MATCH(SUBSTITUTE(G3379," ",""),SUBSTITUTE('Look Up Values'!$I$2:$I$10," ",""),0)),"","State error")),"")</f>
        <v/>
      </c>
      <c r="R3379" s="260" t="str">
        <f t="shared" si="105"/>
        <v/>
      </c>
    </row>
    <row r="3380" spans="1:18" ht="15.75">
      <c r="A3380" s="250">
        <v>3373</v>
      </c>
      <c r="B3380" s="198"/>
      <c r="C3380" s="25"/>
      <c r="D3380" s="25"/>
      <c r="E3380" s="25"/>
      <c r="F3380" s="25"/>
      <c r="G3380" s="26"/>
      <c r="H3380" s="27"/>
      <c r="I3380" s="28"/>
      <c r="J3380" s="430"/>
      <c r="K3380" s="48"/>
      <c r="L3380" s="457" t="str">
        <f t="shared" si="104"/>
        <v/>
      </c>
      <c r="M3380" s="245" cm="1">
        <f t="array" ref="M3380">SUMPRODUCT(--(N3380:Q3380&lt;&gt;"")) + IF(TRIM(R3380)="",0,LEN(R3380)-LEN(SUBSTITUTE(R3380,",",""))+1)</f>
        <v>0</v>
      </c>
      <c r="N3380" s="242" t="str">
        <f>IF(AND(I3380&lt;&gt;0,I3380&lt;&gt;""),IF(TRIM(SUBSTITUTE(B3380,CHAR(160),""))="","",IF(ISNUMBER(MATCH(TRIM(SUBSTITUTE(B3380,CHAR(160),"")),'Look Up Values'!$B$2:$B$500,0)),"","Origin error")),"")</f>
        <v/>
      </c>
      <c r="O3380" s="242" t="str">
        <f>IF(AND(I3380&lt;&gt;0,I3380&lt;&gt;""),IF(C3380="","",IF(AND(ISNUMBER(--LEFT(C3380,FIND(" ",C3380&amp;" ")-1)),OR(LEN(LEFT(C3380,FIND(" ",C3380&amp;" ")-1))=6,LEN(LEFT(C3380,FIND(" ",C3380&amp;" ")-1))=7),OR(ISNUMBER(MATCH(LEFT(C3380,FIND(" ",C3380&amp;" ")-1),'Look Up Values'!$G$2:$G$1000,0)),ISNUMBER(MATCH(LEFT(C3380,FIND(" ",C3380&amp;" ")-1),'Look Up Values'!$AE$2:$AE$2000,0)))),"","EWC error")),"")</f>
        <v/>
      </c>
      <c r="P3380" s="242" t="str" cm="1">
        <f t="array" ref="P3380">IF(AND(I3380&lt;&gt;0,I3380&lt;&gt;""),IF(D3380="","",IF(ISNUMBER(MATCH(SUBSTITUTE(D3380," ",""),SUBSTITUTE('Look Up Values'!$S$2:$S$120," ",""),0)),"","D&amp;R error")),"")</f>
        <v/>
      </c>
      <c r="Q3380" s="242" t="str" cm="1">
        <f t="array" ref="Q3380">IF(AND(I3380&lt;&gt;0,I3380&lt;&gt;""),IF(G3380="","",IF(ISNUMBER(MATCH(SUBSTITUTE(G3380," ",""),SUBSTITUTE('Look Up Values'!$I$2:$I$10," ",""),0)),"","State error")),"")</f>
        <v/>
      </c>
      <c r="R3380" s="260" t="str">
        <f t="shared" si="105"/>
        <v/>
      </c>
    </row>
    <row r="3381" spans="1:18" ht="15.75">
      <c r="A3381" s="250">
        <v>3374</v>
      </c>
      <c r="B3381" s="198"/>
      <c r="C3381" s="25"/>
      <c r="D3381" s="25"/>
      <c r="E3381" s="25"/>
      <c r="F3381" s="25"/>
      <c r="G3381" s="26"/>
      <c r="H3381" s="27"/>
      <c r="I3381" s="28"/>
      <c r="J3381" s="430"/>
      <c r="K3381" s="48"/>
      <c r="L3381" s="457" t="str">
        <f t="shared" si="104"/>
        <v/>
      </c>
      <c r="M3381" s="245" cm="1">
        <f t="array" ref="M3381">SUMPRODUCT(--(N3381:Q3381&lt;&gt;"")) + IF(TRIM(R3381)="",0,LEN(R3381)-LEN(SUBSTITUTE(R3381,",",""))+1)</f>
        <v>0</v>
      </c>
      <c r="N3381" s="242" t="str">
        <f>IF(AND(I3381&lt;&gt;0,I3381&lt;&gt;""),IF(TRIM(SUBSTITUTE(B3381,CHAR(160),""))="","",IF(ISNUMBER(MATCH(TRIM(SUBSTITUTE(B3381,CHAR(160),"")),'Look Up Values'!$B$2:$B$500,0)),"","Origin error")),"")</f>
        <v/>
      </c>
      <c r="O3381" s="242" t="str">
        <f>IF(AND(I3381&lt;&gt;0,I3381&lt;&gt;""),IF(C3381="","",IF(AND(ISNUMBER(--LEFT(C3381,FIND(" ",C3381&amp;" ")-1)),OR(LEN(LEFT(C3381,FIND(" ",C3381&amp;" ")-1))=6,LEN(LEFT(C3381,FIND(" ",C3381&amp;" ")-1))=7),OR(ISNUMBER(MATCH(LEFT(C3381,FIND(" ",C3381&amp;" ")-1),'Look Up Values'!$G$2:$G$1000,0)),ISNUMBER(MATCH(LEFT(C3381,FIND(" ",C3381&amp;" ")-1),'Look Up Values'!$AE$2:$AE$2000,0)))),"","EWC error")),"")</f>
        <v/>
      </c>
      <c r="P3381" s="242" t="str" cm="1">
        <f t="array" ref="P3381">IF(AND(I3381&lt;&gt;0,I3381&lt;&gt;""),IF(D3381="","",IF(ISNUMBER(MATCH(SUBSTITUTE(D3381," ",""),SUBSTITUTE('Look Up Values'!$S$2:$S$120," ",""),0)),"","D&amp;R error")),"")</f>
        <v/>
      </c>
      <c r="Q3381" s="242" t="str" cm="1">
        <f t="array" ref="Q3381">IF(AND(I3381&lt;&gt;0,I3381&lt;&gt;""),IF(G3381="","",IF(ISNUMBER(MATCH(SUBSTITUTE(G3381," ",""),SUBSTITUTE('Look Up Values'!$I$2:$I$10," ",""),0)),"","State error")),"")</f>
        <v/>
      </c>
      <c r="R3381" s="260" t="str">
        <f t="shared" si="105"/>
        <v/>
      </c>
    </row>
    <row r="3382" spans="1:18" ht="15.75">
      <c r="A3382" s="250">
        <v>3375</v>
      </c>
      <c r="B3382" s="198"/>
      <c r="C3382" s="25"/>
      <c r="D3382" s="25"/>
      <c r="E3382" s="25"/>
      <c r="F3382" s="25"/>
      <c r="G3382" s="26"/>
      <c r="H3382" s="27"/>
      <c r="I3382" s="28"/>
      <c r="J3382" s="430"/>
      <c r="K3382" s="48"/>
      <c r="L3382" s="457" t="str">
        <f t="shared" si="104"/>
        <v/>
      </c>
      <c r="M3382" s="245" cm="1">
        <f t="array" ref="M3382">SUMPRODUCT(--(N3382:Q3382&lt;&gt;"")) + IF(TRIM(R3382)="",0,LEN(R3382)-LEN(SUBSTITUTE(R3382,",",""))+1)</f>
        <v>0</v>
      </c>
      <c r="N3382" s="242" t="str">
        <f>IF(AND(I3382&lt;&gt;0,I3382&lt;&gt;""),IF(TRIM(SUBSTITUTE(B3382,CHAR(160),""))="","",IF(ISNUMBER(MATCH(TRIM(SUBSTITUTE(B3382,CHAR(160),"")),'Look Up Values'!$B$2:$B$500,0)),"","Origin error")),"")</f>
        <v/>
      </c>
      <c r="O3382" s="242" t="str">
        <f>IF(AND(I3382&lt;&gt;0,I3382&lt;&gt;""),IF(C3382="","",IF(AND(ISNUMBER(--LEFT(C3382,FIND(" ",C3382&amp;" ")-1)),OR(LEN(LEFT(C3382,FIND(" ",C3382&amp;" ")-1))=6,LEN(LEFT(C3382,FIND(" ",C3382&amp;" ")-1))=7),OR(ISNUMBER(MATCH(LEFT(C3382,FIND(" ",C3382&amp;" ")-1),'Look Up Values'!$G$2:$G$1000,0)),ISNUMBER(MATCH(LEFT(C3382,FIND(" ",C3382&amp;" ")-1),'Look Up Values'!$AE$2:$AE$2000,0)))),"","EWC error")),"")</f>
        <v/>
      </c>
      <c r="P3382" s="242" t="str" cm="1">
        <f t="array" ref="P3382">IF(AND(I3382&lt;&gt;0,I3382&lt;&gt;""),IF(D3382="","",IF(ISNUMBER(MATCH(SUBSTITUTE(D3382," ",""),SUBSTITUTE('Look Up Values'!$S$2:$S$120," ",""),0)),"","D&amp;R error")),"")</f>
        <v/>
      </c>
      <c r="Q3382" s="242" t="str" cm="1">
        <f t="array" ref="Q3382">IF(AND(I3382&lt;&gt;0,I3382&lt;&gt;""),IF(G3382="","",IF(ISNUMBER(MATCH(SUBSTITUTE(G3382," ",""),SUBSTITUTE('Look Up Values'!$I$2:$I$10," ",""),0)),"","State error")),"")</f>
        <v/>
      </c>
      <c r="R3382" s="260" t="str">
        <f t="shared" si="105"/>
        <v/>
      </c>
    </row>
    <row r="3383" spans="1:18" ht="15.75">
      <c r="A3383" s="250">
        <v>3376</v>
      </c>
      <c r="B3383" s="198"/>
      <c r="C3383" s="25"/>
      <c r="D3383" s="25"/>
      <c r="E3383" s="25"/>
      <c r="F3383" s="25"/>
      <c r="G3383" s="26"/>
      <c r="H3383" s="27"/>
      <c r="I3383" s="28"/>
      <c r="J3383" s="430"/>
      <c r="K3383" s="48"/>
      <c r="L3383" s="457" t="str">
        <f t="shared" si="104"/>
        <v/>
      </c>
      <c r="M3383" s="245" cm="1">
        <f t="array" ref="M3383">SUMPRODUCT(--(N3383:Q3383&lt;&gt;"")) + IF(TRIM(R3383)="",0,LEN(R3383)-LEN(SUBSTITUTE(R3383,",",""))+1)</f>
        <v>0</v>
      </c>
      <c r="N3383" s="242" t="str">
        <f>IF(AND(I3383&lt;&gt;0,I3383&lt;&gt;""),IF(TRIM(SUBSTITUTE(B3383,CHAR(160),""))="","",IF(ISNUMBER(MATCH(TRIM(SUBSTITUTE(B3383,CHAR(160),"")),'Look Up Values'!$B$2:$B$500,0)),"","Origin error")),"")</f>
        <v/>
      </c>
      <c r="O3383" s="242" t="str">
        <f>IF(AND(I3383&lt;&gt;0,I3383&lt;&gt;""),IF(C3383="","",IF(AND(ISNUMBER(--LEFT(C3383,FIND(" ",C3383&amp;" ")-1)),OR(LEN(LEFT(C3383,FIND(" ",C3383&amp;" ")-1))=6,LEN(LEFT(C3383,FIND(" ",C3383&amp;" ")-1))=7),OR(ISNUMBER(MATCH(LEFT(C3383,FIND(" ",C3383&amp;" ")-1),'Look Up Values'!$G$2:$G$1000,0)),ISNUMBER(MATCH(LEFT(C3383,FIND(" ",C3383&amp;" ")-1),'Look Up Values'!$AE$2:$AE$2000,0)))),"","EWC error")),"")</f>
        <v/>
      </c>
      <c r="P3383" s="242" t="str" cm="1">
        <f t="array" ref="P3383">IF(AND(I3383&lt;&gt;0,I3383&lt;&gt;""),IF(D3383="","",IF(ISNUMBER(MATCH(SUBSTITUTE(D3383," ",""),SUBSTITUTE('Look Up Values'!$S$2:$S$120," ",""),0)),"","D&amp;R error")),"")</f>
        <v/>
      </c>
      <c r="Q3383" s="242" t="str" cm="1">
        <f t="array" ref="Q3383">IF(AND(I3383&lt;&gt;0,I3383&lt;&gt;""),IF(G3383="","",IF(ISNUMBER(MATCH(SUBSTITUTE(G3383," ",""),SUBSTITUTE('Look Up Values'!$I$2:$I$10," ",""),0)),"","State error")),"")</f>
        <v/>
      </c>
      <c r="R3383" s="260" t="str">
        <f t="shared" si="105"/>
        <v/>
      </c>
    </row>
    <row r="3384" spans="1:18" ht="15.75">
      <c r="A3384" s="250">
        <v>3377</v>
      </c>
      <c r="B3384" s="198"/>
      <c r="C3384" s="25"/>
      <c r="D3384" s="25"/>
      <c r="E3384" s="25"/>
      <c r="F3384" s="25"/>
      <c r="G3384" s="26"/>
      <c r="H3384" s="27"/>
      <c r="I3384" s="28"/>
      <c r="J3384" s="430"/>
      <c r="K3384" s="48"/>
      <c r="L3384" s="457" t="str">
        <f t="shared" si="104"/>
        <v/>
      </c>
      <c r="M3384" s="245" cm="1">
        <f t="array" ref="M3384">SUMPRODUCT(--(N3384:Q3384&lt;&gt;"")) + IF(TRIM(R3384)="",0,LEN(R3384)-LEN(SUBSTITUTE(R3384,",",""))+1)</f>
        <v>0</v>
      </c>
      <c r="N3384" s="242" t="str">
        <f>IF(AND(I3384&lt;&gt;0,I3384&lt;&gt;""),IF(TRIM(SUBSTITUTE(B3384,CHAR(160),""))="","",IF(ISNUMBER(MATCH(TRIM(SUBSTITUTE(B3384,CHAR(160),"")),'Look Up Values'!$B$2:$B$500,0)),"","Origin error")),"")</f>
        <v/>
      </c>
      <c r="O3384" s="242" t="str">
        <f>IF(AND(I3384&lt;&gt;0,I3384&lt;&gt;""),IF(C3384="","",IF(AND(ISNUMBER(--LEFT(C3384,FIND(" ",C3384&amp;" ")-1)),OR(LEN(LEFT(C3384,FIND(" ",C3384&amp;" ")-1))=6,LEN(LEFT(C3384,FIND(" ",C3384&amp;" ")-1))=7),OR(ISNUMBER(MATCH(LEFT(C3384,FIND(" ",C3384&amp;" ")-1),'Look Up Values'!$G$2:$G$1000,0)),ISNUMBER(MATCH(LEFT(C3384,FIND(" ",C3384&amp;" ")-1),'Look Up Values'!$AE$2:$AE$2000,0)))),"","EWC error")),"")</f>
        <v/>
      </c>
      <c r="P3384" s="242" t="str" cm="1">
        <f t="array" ref="P3384">IF(AND(I3384&lt;&gt;0,I3384&lt;&gt;""),IF(D3384="","",IF(ISNUMBER(MATCH(SUBSTITUTE(D3384," ",""),SUBSTITUTE('Look Up Values'!$S$2:$S$120," ",""),0)),"","D&amp;R error")),"")</f>
        <v/>
      </c>
      <c r="Q3384" s="242" t="str" cm="1">
        <f t="array" ref="Q3384">IF(AND(I3384&lt;&gt;0,I3384&lt;&gt;""),IF(G3384="","",IF(ISNUMBER(MATCH(SUBSTITUTE(G3384," ",""),SUBSTITUTE('Look Up Values'!$I$2:$I$10," ",""),0)),"","State error")),"")</f>
        <v/>
      </c>
      <c r="R3384" s="260" t="str">
        <f t="shared" si="105"/>
        <v/>
      </c>
    </row>
    <row r="3385" spans="1:18" ht="15.75">
      <c r="A3385" s="250">
        <v>3378</v>
      </c>
      <c r="B3385" s="198"/>
      <c r="C3385" s="25"/>
      <c r="D3385" s="25"/>
      <c r="E3385" s="25"/>
      <c r="F3385" s="25"/>
      <c r="G3385" s="26"/>
      <c r="H3385" s="27"/>
      <c r="I3385" s="28"/>
      <c r="J3385" s="430"/>
      <c r="K3385" s="48"/>
      <c r="L3385" s="457" t="str">
        <f t="shared" si="104"/>
        <v/>
      </c>
      <c r="M3385" s="245" cm="1">
        <f t="array" ref="M3385">SUMPRODUCT(--(N3385:Q3385&lt;&gt;"")) + IF(TRIM(R3385)="",0,LEN(R3385)-LEN(SUBSTITUTE(R3385,",",""))+1)</f>
        <v>0</v>
      </c>
      <c r="N3385" s="242" t="str">
        <f>IF(AND(I3385&lt;&gt;0,I3385&lt;&gt;""),IF(TRIM(SUBSTITUTE(B3385,CHAR(160),""))="","",IF(ISNUMBER(MATCH(TRIM(SUBSTITUTE(B3385,CHAR(160),"")),'Look Up Values'!$B$2:$B$500,0)),"","Origin error")),"")</f>
        <v/>
      </c>
      <c r="O3385" s="242" t="str">
        <f>IF(AND(I3385&lt;&gt;0,I3385&lt;&gt;""),IF(C3385="","",IF(AND(ISNUMBER(--LEFT(C3385,FIND(" ",C3385&amp;" ")-1)),OR(LEN(LEFT(C3385,FIND(" ",C3385&amp;" ")-1))=6,LEN(LEFT(C3385,FIND(" ",C3385&amp;" ")-1))=7),OR(ISNUMBER(MATCH(LEFT(C3385,FIND(" ",C3385&amp;" ")-1),'Look Up Values'!$G$2:$G$1000,0)),ISNUMBER(MATCH(LEFT(C3385,FIND(" ",C3385&amp;" ")-1),'Look Up Values'!$AE$2:$AE$2000,0)))),"","EWC error")),"")</f>
        <v/>
      </c>
      <c r="P3385" s="242" t="str" cm="1">
        <f t="array" ref="P3385">IF(AND(I3385&lt;&gt;0,I3385&lt;&gt;""),IF(D3385="","",IF(ISNUMBER(MATCH(SUBSTITUTE(D3385," ",""),SUBSTITUTE('Look Up Values'!$S$2:$S$120," ",""),0)),"","D&amp;R error")),"")</f>
        <v/>
      </c>
      <c r="Q3385" s="242" t="str" cm="1">
        <f t="array" ref="Q3385">IF(AND(I3385&lt;&gt;0,I3385&lt;&gt;""),IF(G3385="","",IF(ISNUMBER(MATCH(SUBSTITUTE(G3385," ",""),SUBSTITUTE('Look Up Values'!$I$2:$I$10," ",""),0)),"","State error")),"")</f>
        <v/>
      </c>
      <c r="R3385" s="260" t="str">
        <f t="shared" si="105"/>
        <v/>
      </c>
    </row>
    <row r="3386" spans="1:18" ht="15.75">
      <c r="A3386" s="250">
        <v>3379</v>
      </c>
      <c r="B3386" s="198"/>
      <c r="C3386" s="25"/>
      <c r="D3386" s="25"/>
      <c r="E3386" s="25"/>
      <c r="F3386" s="25"/>
      <c r="G3386" s="26"/>
      <c r="H3386" s="27"/>
      <c r="I3386" s="28"/>
      <c r="J3386" s="430"/>
      <c r="K3386" s="48"/>
      <c r="L3386" s="457" t="str">
        <f t="shared" si="104"/>
        <v/>
      </c>
      <c r="M3386" s="245" cm="1">
        <f t="array" ref="M3386">SUMPRODUCT(--(N3386:Q3386&lt;&gt;"")) + IF(TRIM(R3386)="",0,LEN(R3386)-LEN(SUBSTITUTE(R3386,",",""))+1)</f>
        <v>0</v>
      </c>
      <c r="N3386" s="242" t="str">
        <f>IF(AND(I3386&lt;&gt;0,I3386&lt;&gt;""),IF(TRIM(SUBSTITUTE(B3386,CHAR(160),""))="","",IF(ISNUMBER(MATCH(TRIM(SUBSTITUTE(B3386,CHAR(160),"")),'Look Up Values'!$B$2:$B$500,0)),"","Origin error")),"")</f>
        <v/>
      </c>
      <c r="O3386" s="242" t="str">
        <f>IF(AND(I3386&lt;&gt;0,I3386&lt;&gt;""),IF(C3386="","",IF(AND(ISNUMBER(--LEFT(C3386,FIND(" ",C3386&amp;" ")-1)),OR(LEN(LEFT(C3386,FIND(" ",C3386&amp;" ")-1))=6,LEN(LEFT(C3386,FIND(" ",C3386&amp;" ")-1))=7),OR(ISNUMBER(MATCH(LEFT(C3386,FIND(" ",C3386&amp;" ")-1),'Look Up Values'!$G$2:$G$1000,0)),ISNUMBER(MATCH(LEFT(C3386,FIND(" ",C3386&amp;" ")-1),'Look Up Values'!$AE$2:$AE$2000,0)))),"","EWC error")),"")</f>
        <v/>
      </c>
      <c r="P3386" s="242" t="str" cm="1">
        <f t="array" ref="P3386">IF(AND(I3386&lt;&gt;0,I3386&lt;&gt;""),IF(D3386="","",IF(ISNUMBER(MATCH(SUBSTITUTE(D3386," ",""),SUBSTITUTE('Look Up Values'!$S$2:$S$120," ",""),0)),"","D&amp;R error")),"")</f>
        <v/>
      </c>
      <c r="Q3386" s="242" t="str" cm="1">
        <f t="array" ref="Q3386">IF(AND(I3386&lt;&gt;0,I3386&lt;&gt;""),IF(G3386="","",IF(ISNUMBER(MATCH(SUBSTITUTE(G3386," ",""),SUBSTITUTE('Look Up Values'!$I$2:$I$10," ",""),0)),"","State error")),"")</f>
        <v/>
      </c>
      <c r="R3386" s="260" t="str">
        <f t="shared" si="105"/>
        <v/>
      </c>
    </row>
    <row r="3387" spans="1:18" ht="15.75">
      <c r="A3387" s="250">
        <v>3380</v>
      </c>
      <c r="B3387" s="198"/>
      <c r="C3387" s="25"/>
      <c r="D3387" s="25"/>
      <c r="E3387" s="25"/>
      <c r="F3387" s="25"/>
      <c r="G3387" s="26"/>
      <c r="H3387" s="27"/>
      <c r="I3387" s="28"/>
      <c r="J3387" s="430"/>
      <c r="K3387" s="48"/>
      <c r="L3387" s="457" t="str">
        <f t="shared" si="104"/>
        <v/>
      </c>
      <c r="M3387" s="245" cm="1">
        <f t="array" ref="M3387">SUMPRODUCT(--(N3387:Q3387&lt;&gt;"")) + IF(TRIM(R3387)="",0,LEN(R3387)-LEN(SUBSTITUTE(R3387,",",""))+1)</f>
        <v>0</v>
      </c>
      <c r="N3387" s="242" t="str">
        <f>IF(AND(I3387&lt;&gt;0,I3387&lt;&gt;""),IF(TRIM(SUBSTITUTE(B3387,CHAR(160),""))="","",IF(ISNUMBER(MATCH(TRIM(SUBSTITUTE(B3387,CHAR(160),"")),'Look Up Values'!$B$2:$B$500,0)),"","Origin error")),"")</f>
        <v/>
      </c>
      <c r="O3387" s="242" t="str">
        <f>IF(AND(I3387&lt;&gt;0,I3387&lt;&gt;""),IF(C3387="","",IF(AND(ISNUMBER(--LEFT(C3387,FIND(" ",C3387&amp;" ")-1)),OR(LEN(LEFT(C3387,FIND(" ",C3387&amp;" ")-1))=6,LEN(LEFT(C3387,FIND(" ",C3387&amp;" ")-1))=7),OR(ISNUMBER(MATCH(LEFT(C3387,FIND(" ",C3387&amp;" ")-1),'Look Up Values'!$G$2:$G$1000,0)),ISNUMBER(MATCH(LEFT(C3387,FIND(" ",C3387&amp;" ")-1),'Look Up Values'!$AE$2:$AE$2000,0)))),"","EWC error")),"")</f>
        <v/>
      </c>
      <c r="P3387" s="242" t="str" cm="1">
        <f t="array" ref="P3387">IF(AND(I3387&lt;&gt;0,I3387&lt;&gt;""),IF(D3387="","",IF(ISNUMBER(MATCH(SUBSTITUTE(D3387," ",""),SUBSTITUTE('Look Up Values'!$S$2:$S$120," ",""),0)),"","D&amp;R error")),"")</f>
        <v/>
      </c>
      <c r="Q3387" s="242" t="str" cm="1">
        <f t="array" ref="Q3387">IF(AND(I3387&lt;&gt;0,I3387&lt;&gt;""),IF(G3387="","",IF(ISNUMBER(MATCH(SUBSTITUTE(G3387," ",""),SUBSTITUTE('Look Up Values'!$I$2:$I$10," ",""),0)),"","State error")),"")</f>
        <v/>
      </c>
      <c r="R3387" s="260" t="str">
        <f t="shared" si="105"/>
        <v/>
      </c>
    </row>
    <row r="3388" spans="1:18" ht="15.75">
      <c r="A3388" s="250">
        <v>3381</v>
      </c>
      <c r="B3388" s="198"/>
      <c r="C3388" s="25"/>
      <c r="D3388" s="25"/>
      <c r="E3388" s="25"/>
      <c r="F3388" s="25"/>
      <c r="G3388" s="26"/>
      <c r="H3388" s="27"/>
      <c r="I3388" s="28"/>
      <c r="J3388" s="430"/>
      <c r="K3388" s="48"/>
      <c r="L3388" s="457" t="str">
        <f t="shared" si="104"/>
        <v/>
      </c>
      <c r="M3388" s="245" cm="1">
        <f t="array" ref="M3388">SUMPRODUCT(--(N3388:Q3388&lt;&gt;"")) + IF(TRIM(R3388)="",0,LEN(R3388)-LEN(SUBSTITUTE(R3388,",",""))+1)</f>
        <v>0</v>
      </c>
      <c r="N3388" s="242" t="str">
        <f>IF(AND(I3388&lt;&gt;0,I3388&lt;&gt;""),IF(TRIM(SUBSTITUTE(B3388,CHAR(160),""))="","",IF(ISNUMBER(MATCH(TRIM(SUBSTITUTE(B3388,CHAR(160),"")),'Look Up Values'!$B$2:$B$500,0)),"","Origin error")),"")</f>
        <v/>
      </c>
      <c r="O3388" s="242" t="str">
        <f>IF(AND(I3388&lt;&gt;0,I3388&lt;&gt;""),IF(C3388="","",IF(AND(ISNUMBER(--LEFT(C3388,FIND(" ",C3388&amp;" ")-1)),OR(LEN(LEFT(C3388,FIND(" ",C3388&amp;" ")-1))=6,LEN(LEFT(C3388,FIND(" ",C3388&amp;" ")-1))=7),OR(ISNUMBER(MATCH(LEFT(C3388,FIND(" ",C3388&amp;" ")-1),'Look Up Values'!$G$2:$G$1000,0)),ISNUMBER(MATCH(LEFT(C3388,FIND(" ",C3388&amp;" ")-1),'Look Up Values'!$AE$2:$AE$2000,0)))),"","EWC error")),"")</f>
        <v/>
      </c>
      <c r="P3388" s="242" t="str" cm="1">
        <f t="array" ref="P3388">IF(AND(I3388&lt;&gt;0,I3388&lt;&gt;""),IF(D3388="","",IF(ISNUMBER(MATCH(SUBSTITUTE(D3388," ",""),SUBSTITUTE('Look Up Values'!$S$2:$S$120," ",""),0)),"","D&amp;R error")),"")</f>
        <v/>
      </c>
      <c r="Q3388" s="242" t="str" cm="1">
        <f t="array" ref="Q3388">IF(AND(I3388&lt;&gt;0,I3388&lt;&gt;""),IF(G3388="","",IF(ISNUMBER(MATCH(SUBSTITUTE(G3388," ",""),SUBSTITUTE('Look Up Values'!$I$2:$I$10," ",""),0)),"","State error")),"")</f>
        <v/>
      </c>
      <c r="R3388" s="260" t="str">
        <f t="shared" si="105"/>
        <v/>
      </c>
    </row>
    <row r="3389" spans="1:18" ht="15.75">
      <c r="A3389" s="250">
        <v>3382</v>
      </c>
      <c r="B3389" s="198"/>
      <c r="C3389" s="25"/>
      <c r="D3389" s="25"/>
      <c r="E3389" s="25"/>
      <c r="F3389" s="25"/>
      <c r="G3389" s="26"/>
      <c r="H3389" s="27"/>
      <c r="I3389" s="28"/>
      <c r="J3389" s="430"/>
      <c r="K3389" s="48"/>
      <c r="L3389" s="457" t="str">
        <f t="shared" si="104"/>
        <v/>
      </c>
      <c r="M3389" s="245" cm="1">
        <f t="array" ref="M3389">SUMPRODUCT(--(N3389:Q3389&lt;&gt;"")) + IF(TRIM(R3389)="",0,LEN(R3389)-LEN(SUBSTITUTE(R3389,",",""))+1)</f>
        <v>0</v>
      </c>
      <c r="N3389" s="242" t="str">
        <f>IF(AND(I3389&lt;&gt;0,I3389&lt;&gt;""),IF(TRIM(SUBSTITUTE(B3389,CHAR(160),""))="","",IF(ISNUMBER(MATCH(TRIM(SUBSTITUTE(B3389,CHAR(160),"")),'Look Up Values'!$B$2:$B$500,0)),"","Origin error")),"")</f>
        <v/>
      </c>
      <c r="O3389" s="242" t="str">
        <f>IF(AND(I3389&lt;&gt;0,I3389&lt;&gt;""),IF(C3389="","",IF(AND(ISNUMBER(--LEFT(C3389,FIND(" ",C3389&amp;" ")-1)),OR(LEN(LEFT(C3389,FIND(" ",C3389&amp;" ")-1))=6,LEN(LEFT(C3389,FIND(" ",C3389&amp;" ")-1))=7),OR(ISNUMBER(MATCH(LEFT(C3389,FIND(" ",C3389&amp;" ")-1),'Look Up Values'!$G$2:$G$1000,0)),ISNUMBER(MATCH(LEFT(C3389,FIND(" ",C3389&amp;" ")-1),'Look Up Values'!$AE$2:$AE$2000,0)))),"","EWC error")),"")</f>
        <v/>
      </c>
      <c r="P3389" s="242" t="str" cm="1">
        <f t="array" ref="P3389">IF(AND(I3389&lt;&gt;0,I3389&lt;&gt;""),IF(D3389="","",IF(ISNUMBER(MATCH(SUBSTITUTE(D3389," ",""),SUBSTITUTE('Look Up Values'!$S$2:$S$120," ",""),0)),"","D&amp;R error")),"")</f>
        <v/>
      </c>
      <c r="Q3389" s="242" t="str" cm="1">
        <f t="array" ref="Q3389">IF(AND(I3389&lt;&gt;0,I3389&lt;&gt;""),IF(G3389="","",IF(ISNUMBER(MATCH(SUBSTITUTE(G3389," ",""),SUBSTITUTE('Look Up Values'!$I$2:$I$10," ",""),0)),"","State error")),"")</f>
        <v/>
      </c>
      <c r="R3389" s="260" t="str">
        <f t="shared" si="105"/>
        <v/>
      </c>
    </row>
    <row r="3390" spans="1:18" ht="15.75">
      <c r="A3390" s="250">
        <v>3383</v>
      </c>
      <c r="B3390" s="198"/>
      <c r="C3390" s="25"/>
      <c r="D3390" s="25"/>
      <c r="E3390" s="25"/>
      <c r="F3390" s="25"/>
      <c r="G3390" s="26"/>
      <c r="H3390" s="27"/>
      <c r="I3390" s="28"/>
      <c r="J3390" s="430"/>
      <c r="K3390" s="48"/>
      <c r="L3390" s="457" t="str">
        <f t="shared" si="104"/>
        <v/>
      </c>
      <c r="M3390" s="245" cm="1">
        <f t="array" ref="M3390">SUMPRODUCT(--(N3390:Q3390&lt;&gt;"")) + IF(TRIM(R3390)="",0,LEN(R3390)-LEN(SUBSTITUTE(R3390,",",""))+1)</f>
        <v>0</v>
      </c>
      <c r="N3390" s="242" t="str">
        <f>IF(AND(I3390&lt;&gt;0,I3390&lt;&gt;""),IF(TRIM(SUBSTITUTE(B3390,CHAR(160),""))="","",IF(ISNUMBER(MATCH(TRIM(SUBSTITUTE(B3390,CHAR(160),"")),'Look Up Values'!$B$2:$B$500,0)),"","Origin error")),"")</f>
        <v/>
      </c>
      <c r="O3390" s="242" t="str">
        <f>IF(AND(I3390&lt;&gt;0,I3390&lt;&gt;""),IF(C3390="","",IF(AND(ISNUMBER(--LEFT(C3390,FIND(" ",C3390&amp;" ")-1)),OR(LEN(LEFT(C3390,FIND(" ",C3390&amp;" ")-1))=6,LEN(LEFT(C3390,FIND(" ",C3390&amp;" ")-1))=7),OR(ISNUMBER(MATCH(LEFT(C3390,FIND(" ",C3390&amp;" ")-1),'Look Up Values'!$G$2:$G$1000,0)),ISNUMBER(MATCH(LEFT(C3390,FIND(" ",C3390&amp;" ")-1),'Look Up Values'!$AE$2:$AE$2000,0)))),"","EWC error")),"")</f>
        <v/>
      </c>
      <c r="P3390" s="242" t="str" cm="1">
        <f t="array" ref="P3390">IF(AND(I3390&lt;&gt;0,I3390&lt;&gt;""),IF(D3390="","",IF(ISNUMBER(MATCH(SUBSTITUTE(D3390," ",""),SUBSTITUTE('Look Up Values'!$S$2:$S$120," ",""),0)),"","D&amp;R error")),"")</f>
        <v/>
      </c>
      <c r="Q3390" s="242" t="str" cm="1">
        <f t="array" ref="Q3390">IF(AND(I3390&lt;&gt;0,I3390&lt;&gt;""),IF(G3390="","",IF(ISNUMBER(MATCH(SUBSTITUTE(G3390," ",""),SUBSTITUTE('Look Up Values'!$I$2:$I$10," ",""),0)),"","State error")),"")</f>
        <v/>
      </c>
      <c r="R3390" s="260" t="str">
        <f t="shared" si="105"/>
        <v/>
      </c>
    </row>
    <row r="3391" spans="1:18" ht="15.75">
      <c r="A3391" s="250">
        <v>3384</v>
      </c>
      <c r="B3391" s="198"/>
      <c r="C3391" s="25"/>
      <c r="D3391" s="25"/>
      <c r="E3391" s="25"/>
      <c r="F3391" s="25"/>
      <c r="G3391" s="26"/>
      <c r="H3391" s="27"/>
      <c r="I3391" s="28"/>
      <c r="J3391" s="430"/>
      <c r="K3391" s="48"/>
      <c r="L3391" s="457" t="str">
        <f t="shared" si="104"/>
        <v/>
      </c>
      <c r="M3391" s="245" cm="1">
        <f t="array" ref="M3391">SUMPRODUCT(--(N3391:Q3391&lt;&gt;"")) + IF(TRIM(R3391)="",0,LEN(R3391)-LEN(SUBSTITUTE(R3391,",",""))+1)</f>
        <v>0</v>
      </c>
      <c r="N3391" s="242" t="str">
        <f>IF(AND(I3391&lt;&gt;0,I3391&lt;&gt;""),IF(TRIM(SUBSTITUTE(B3391,CHAR(160),""))="","",IF(ISNUMBER(MATCH(TRIM(SUBSTITUTE(B3391,CHAR(160),"")),'Look Up Values'!$B$2:$B$500,0)),"","Origin error")),"")</f>
        <v/>
      </c>
      <c r="O3391" s="242" t="str">
        <f>IF(AND(I3391&lt;&gt;0,I3391&lt;&gt;""),IF(C3391="","",IF(AND(ISNUMBER(--LEFT(C3391,FIND(" ",C3391&amp;" ")-1)),OR(LEN(LEFT(C3391,FIND(" ",C3391&amp;" ")-1))=6,LEN(LEFT(C3391,FIND(" ",C3391&amp;" ")-1))=7),OR(ISNUMBER(MATCH(LEFT(C3391,FIND(" ",C3391&amp;" ")-1),'Look Up Values'!$G$2:$G$1000,0)),ISNUMBER(MATCH(LEFT(C3391,FIND(" ",C3391&amp;" ")-1),'Look Up Values'!$AE$2:$AE$2000,0)))),"","EWC error")),"")</f>
        <v/>
      </c>
      <c r="P3391" s="242" t="str" cm="1">
        <f t="array" ref="P3391">IF(AND(I3391&lt;&gt;0,I3391&lt;&gt;""),IF(D3391="","",IF(ISNUMBER(MATCH(SUBSTITUTE(D3391," ",""),SUBSTITUTE('Look Up Values'!$S$2:$S$120," ",""),0)),"","D&amp;R error")),"")</f>
        <v/>
      </c>
      <c r="Q3391" s="242" t="str" cm="1">
        <f t="array" ref="Q3391">IF(AND(I3391&lt;&gt;0,I3391&lt;&gt;""),IF(G3391="","",IF(ISNUMBER(MATCH(SUBSTITUTE(G3391," ",""),SUBSTITUTE('Look Up Values'!$I$2:$I$10," ",""),0)),"","State error")),"")</f>
        <v/>
      </c>
      <c r="R3391" s="260" t="str">
        <f t="shared" si="105"/>
        <v/>
      </c>
    </row>
    <row r="3392" spans="1:18" ht="15.75">
      <c r="A3392" s="250">
        <v>3385</v>
      </c>
      <c r="B3392" s="198"/>
      <c r="C3392" s="25"/>
      <c r="D3392" s="25"/>
      <c r="E3392" s="25"/>
      <c r="F3392" s="25"/>
      <c r="G3392" s="26"/>
      <c r="H3392" s="27"/>
      <c r="I3392" s="28"/>
      <c r="J3392" s="430"/>
      <c r="K3392" s="48"/>
      <c r="L3392" s="457" t="str">
        <f t="shared" si="104"/>
        <v/>
      </c>
      <c r="M3392" s="245" cm="1">
        <f t="array" ref="M3392">SUMPRODUCT(--(N3392:Q3392&lt;&gt;"")) + IF(TRIM(R3392)="",0,LEN(R3392)-LEN(SUBSTITUTE(R3392,",",""))+1)</f>
        <v>0</v>
      </c>
      <c r="N3392" s="242" t="str">
        <f>IF(AND(I3392&lt;&gt;0,I3392&lt;&gt;""),IF(TRIM(SUBSTITUTE(B3392,CHAR(160),""))="","",IF(ISNUMBER(MATCH(TRIM(SUBSTITUTE(B3392,CHAR(160),"")),'Look Up Values'!$B$2:$B$500,0)),"","Origin error")),"")</f>
        <v/>
      </c>
      <c r="O3392" s="242" t="str">
        <f>IF(AND(I3392&lt;&gt;0,I3392&lt;&gt;""),IF(C3392="","",IF(AND(ISNUMBER(--LEFT(C3392,FIND(" ",C3392&amp;" ")-1)),OR(LEN(LEFT(C3392,FIND(" ",C3392&amp;" ")-1))=6,LEN(LEFT(C3392,FIND(" ",C3392&amp;" ")-1))=7),OR(ISNUMBER(MATCH(LEFT(C3392,FIND(" ",C3392&amp;" ")-1),'Look Up Values'!$G$2:$G$1000,0)),ISNUMBER(MATCH(LEFT(C3392,FIND(" ",C3392&amp;" ")-1),'Look Up Values'!$AE$2:$AE$2000,0)))),"","EWC error")),"")</f>
        <v/>
      </c>
      <c r="P3392" s="242" t="str" cm="1">
        <f t="array" ref="P3392">IF(AND(I3392&lt;&gt;0,I3392&lt;&gt;""),IF(D3392="","",IF(ISNUMBER(MATCH(SUBSTITUTE(D3392," ",""),SUBSTITUTE('Look Up Values'!$S$2:$S$120," ",""),0)),"","D&amp;R error")),"")</f>
        <v/>
      </c>
      <c r="Q3392" s="242" t="str" cm="1">
        <f t="array" ref="Q3392">IF(AND(I3392&lt;&gt;0,I3392&lt;&gt;""),IF(G3392="","",IF(ISNUMBER(MATCH(SUBSTITUTE(G3392," ",""),SUBSTITUTE('Look Up Values'!$I$2:$I$10," ",""),0)),"","State error")),"")</f>
        <v/>
      </c>
      <c r="R3392" s="260" t="str">
        <f t="shared" si="105"/>
        <v/>
      </c>
    </row>
    <row r="3393" spans="1:18" ht="15.75">
      <c r="A3393" s="250">
        <v>3386</v>
      </c>
      <c r="B3393" s="198"/>
      <c r="C3393" s="25"/>
      <c r="D3393" s="25"/>
      <c r="E3393" s="25"/>
      <c r="F3393" s="25"/>
      <c r="G3393" s="26"/>
      <c r="H3393" s="27"/>
      <c r="I3393" s="28"/>
      <c r="J3393" s="430"/>
      <c r="K3393" s="48"/>
      <c r="L3393" s="457" t="str">
        <f t="shared" si="104"/>
        <v/>
      </c>
      <c r="M3393" s="245" cm="1">
        <f t="array" ref="M3393">SUMPRODUCT(--(N3393:Q3393&lt;&gt;"")) + IF(TRIM(R3393)="",0,LEN(R3393)-LEN(SUBSTITUTE(R3393,",",""))+1)</f>
        <v>0</v>
      </c>
      <c r="N3393" s="242" t="str">
        <f>IF(AND(I3393&lt;&gt;0,I3393&lt;&gt;""),IF(TRIM(SUBSTITUTE(B3393,CHAR(160),""))="","",IF(ISNUMBER(MATCH(TRIM(SUBSTITUTE(B3393,CHAR(160),"")),'Look Up Values'!$B$2:$B$500,0)),"","Origin error")),"")</f>
        <v/>
      </c>
      <c r="O3393" s="242" t="str">
        <f>IF(AND(I3393&lt;&gt;0,I3393&lt;&gt;""),IF(C3393="","",IF(AND(ISNUMBER(--LEFT(C3393,FIND(" ",C3393&amp;" ")-1)),OR(LEN(LEFT(C3393,FIND(" ",C3393&amp;" ")-1))=6,LEN(LEFT(C3393,FIND(" ",C3393&amp;" ")-1))=7),OR(ISNUMBER(MATCH(LEFT(C3393,FIND(" ",C3393&amp;" ")-1),'Look Up Values'!$G$2:$G$1000,0)),ISNUMBER(MATCH(LEFT(C3393,FIND(" ",C3393&amp;" ")-1),'Look Up Values'!$AE$2:$AE$2000,0)))),"","EWC error")),"")</f>
        <v/>
      </c>
      <c r="P3393" s="242" t="str" cm="1">
        <f t="array" ref="P3393">IF(AND(I3393&lt;&gt;0,I3393&lt;&gt;""),IF(D3393="","",IF(ISNUMBER(MATCH(SUBSTITUTE(D3393," ",""),SUBSTITUTE('Look Up Values'!$S$2:$S$120," ",""),0)),"","D&amp;R error")),"")</f>
        <v/>
      </c>
      <c r="Q3393" s="242" t="str" cm="1">
        <f t="array" ref="Q3393">IF(AND(I3393&lt;&gt;0,I3393&lt;&gt;""),IF(G3393="","",IF(ISNUMBER(MATCH(SUBSTITUTE(G3393," ",""),SUBSTITUTE('Look Up Values'!$I$2:$I$10," ",""),0)),"","State error")),"")</f>
        <v/>
      </c>
      <c r="R3393" s="260" t="str">
        <f t="shared" si="105"/>
        <v/>
      </c>
    </row>
    <row r="3394" spans="1:18" ht="15.75">
      <c r="A3394" s="250">
        <v>3387</v>
      </c>
      <c r="B3394" s="198"/>
      <c r="C3394" s="25"/>
      <c r="D3394" s="25"/>
      <c r="E3394" s="25"/>
      <c r="F3394" s="25"/>
      <c r="G3394" s="26"/>
      <c r="H3394" s="27"/>
      <c r="I3394" s="28"/>
      <c r="J3394" s="430"/>
      <c r="K3394" s="48"/>
      <c r="L3394" s="457" t="str">
        <f t="shared" si="104"/>
        <v/>
      </c>
      <c r="M3394" s="245" cm="1">
        <f t="array" ref="M3394">SUMPRODUCT(--(N3394:Q3394&lt;&gt;"")) + IF(TRIM(R3394)="",0,LEN(R3394)-LEN(SUBSTITUTE(R3394,",",""))+1)</f>
        <v>0</v>
      </c>
      <c r="N3394" s="242" t="str">
        <f>IF(AND(I3394&lt;&gt;0,I3394&lt;&gt;""),IF(TRIM(SUBSTITUTE(B3394,CHAR(160),""))="","",IF(ISNUMBER(MATCH(TRIM(SUBSTITUTE(B3394,CHAR(160),"")),'Look Up Values'!$B$2:$B$500,0)),"","Origin error")),"")</f>
        <v/>
      </c>
      <c r="O3394" s="242" t="str">
        <f>IF(AND(I3394&lt;&gt;0,I3394&lt;&gt;""),IF(C3394="","",IF(AND(ISNUMBER(--LEFT(C3394,FIND(" ",C3394&amp;" ")-1)),OR(LEN(LEFT(C3394,FIND(" ",C3394&amp;" ")-1))=6,LEN(LEFT(C3394,FIND(" ",C3394&amp;" ")-1))=7),OR(ISNUMBER(MATCH(LEFT(C3394,FIND(" ",C3394&amp;" ")-1),'Look Up Values'!$G$2:$G$1000,0)),ISNUMBER(MATCH(LEFT(C3394,FIND(" ",C3394&amp;" ")-1),'Look Up Values'!$AE$2:$AE$2000,0)))),"","EWC error")),"")</f>
        <v/>
      </c>
      <c r="P3394" s="242" t="str" cm="1">
        <f t="array" ref="P3394">IF(AND(I3394&lt;&gt;0,I3394&lt;&gt;""),IF(D3394="","",IF(ISNUMBER(MATCH(SUBSTITUTE(D3394," ",""),SUBSTITUTE('Look Up Values'!$S$2:$S$120," ",""),0)),"","D&amp;R error")),"")</f>
        <v/>
      </c>
      <c r="Q3394" s="242" t="str" cm="1">
        <f t="array" ref="Q3394">IF(AND(I3394&lt;&gt;0,I3394&lt;&gt;""),IF(G3394="","",IF(ISNUMBER(MATCH(SUBSTITUTE(G3394," ",""),SUBSTITUTE('Look Up Values'!$I$2:$I$10," ",""),0)),"","State error")),"")</f>
        <v/>
      </c>
      <c r="R3394" s="260" t="str">
        <f t="shared" si="105"/>
        <v/>
      </c>
    </row>
    <row r="3395" spans="1:18" ht="15.75">
      <c r="A3395" s="250">
        <v>3388</v>
      </c>
      <c r="B3395" s="198"/>
      <c r="C3395" s="25"/>
      <c r="D3395" s="25"/>
      <c r="E3395" s="25"/>
      <c r="F3395" s="25"/>
      <c r="G3395" s="26"/>
      <c r="H3395" s="27"/>
      <c r="I3395" s="28"/>
      <c r="J3395" s="430"/>
      <c r="K3395" s="48"/>
      <c r="L3395" s="457" t="str">
        <f t="shared" si="104"/>
        <v/>
      </c>
      <c r="M3395" s="245" cm="1">
        <f t="array" ref="M3395">SUMPRODUCT(--(N3395:Q3395&lt;&gt;"")) + IF(TRIM(R3395)="",0,LEN(R3395)-LEN(SUBSTITUTE(R3395,",",""))+1)</f>
        <v>0</v>
      </c>
      <c r="N3395" s="242" t="str">
        <f>IF(AND(I3395&lt;&gt;0,I3395&lt;&gt;""),IF(TRIM(SUBSTITUTE(B3395,CHAR(160),""))="","",IF(ISNUMBER(MATCH(TRIM(SUBSTITUTE(B3395,CHAR(160),"")),'Look Up Values'!$B$2:$B$500,0)),"","Origin error")),"")</f>
        <v/>
      </c>
      <c r="O3395" s="242" t="str">
        <f>IF(AND(I3395&lt;&gt;0,I3395&lt;&gt;""),IF(C3395="","",IF(AND(ISNUMBER(--LEFT(C3395,FIND(" ",C3395&amp;" ")-1)),OR(LEN(LEFT(C3395,FIND(" ",C3395&amp;" ")-1))=6,LEN(LEFT(C3395,FIND(" ",C3395&amp;" ")-1))=7),OR(ISNUMBER(MATCH(LEFT(C3395,FIND(" ",C3395&amp;" ")-1),'Look Up Values'!$G$2:$G$1000,0)),ISNUMBER(MATCH(LEFT(C3395,FIND(" ",C3395&amp;" ")-1),'Look Up Values'!$AE$2:$AE$2000,0)))),"","EWC error")),"")</f>
        <v/>
      </c>
      <c r="P3395" s="242" t="str" cm="1">
        <f t="array" ref="P3395">IF(AND(I3395&lt;&gt;0,I3395&lt;&gt;""),IF(D3395="","",IF(ISNUMBER(MATCH(SUBSTITUTE(D3395," ",""),SUBSTITUTE('Look Up Values'!$S$2:$S$120," ",""),0)),"","D&amp;R error")),"")</f>
        <v/>
      </c>
      <c r="Q3395" s="242" t="str" cm="1">
        <f t="array" ref="Q3395">IF(AND(I3395&lt;&gt;0,I3395&lt;&gt;""),IF(G3395="","",IF(ISNUMBER(MATCH(SUBSTITUTE(G3395," ",""),SUBSTITUTE('Look Up Values'!$I$2:$I$10," ",""),0)),"","State error")),"")</f>
        <v/>
      </c>
      <c r="R3395" s="260" t="str">
        <f t="shared" si="105"/>
        <v/>
      </c>
    </row>
    <row r="3396" spans="1:18" ht="15.75">
      <c r="A3396" s="250">
        <v>3389</v>
      </c>
      <c r="B3396" s="198"/>
      <c r="C3396" s="25"/>
      <c r="D3396" s="25"/>
      <c r="E3396" s="25"/>
      <c r="F3396" s="25"/>
      <c r="G3396" s="26"/>
      <c r="H3396" s="27"/>
      <c r="I3396" s="28"/>
      <c r="J3396" s="430"/>
      <c r="K3396" s="48"/>
      <c r="L3396" s="457" t="str">
        <f t="shared" si="104"/>
        <v/>
      </c>
      <c r="M3396" s="245" cm="1">
        <f t="array" ref="M3396">SUMPRODUCT(--(N3396:Q3396&lt;&gt;"")) + IF(TRIM(R3396)="",0,LEN(R3396)-LEN(SUBSTITUTE(R3396,",",""))+1)</f>
        <v>0</v>
      </c>
      <c r="N3396" s="242" t="str">
        <f>IF(AND(I3396&lt;&gt;0,I3396&lt;&gt;""),IF(TRIM(SUBSTITUTE(B3396,CHAR(160),""))="","",IF(ISNUMBER(MATCH(TRIM(SUBSTITUTE(B3396,CHAR(160),"")),'Look Up Values'!$B$2:$B$500,0)),"","Origin error")),"")</f>
        <v/>
      </c>
      <c r="O3396" s="242" t="str">
        <f>IF(AND(I3396&lt;&gt;0,I3396&lt;&gt;""),IF(C3396="","",IF(AND(ISNUMBER(--LEFT(C3396,FIND(" ",C3396&amp;" ")-1)),OR(LEN(LEFT(C3396,FIND(" ",C3396&amp;" ")-1))=6,LEN(LEFT(C3396,FIND(" ",C3396&amp;" ")-1))=7),OR(ISNUMBER(MATCH(LEFT(C3396,FIND(" ",C3396&amp;" ")-1),'Look Up Values'!$G$2:$G$1000,0)),ISNUMBER(MATCH(LEFT(C3396,FIND(" ",C3396&amp;" ")-1),'Look Up Values'!$AE$2:$AE$2000,0)))),"","EWC error")),"")</f>
        <v/>
      </c>
      <c r="P3396" s="242" t="str" cm="1">
        <f t="array" ref="P3396">IF(AND(I3396&lt;&gt;0,I3396&lt;&gt;""),IF(D3396="","",IF(ISNUMBER(MATCH(SUBSTITUTE(D3396," ",""),SUBSTITUTE('Look Up Values'!$S$2:$S$120," ",""),0)),"","D&amp;R error")),"")</f>
        <v/>
      </c>
      <c r="Q3396" s="242" t="str" cm="1">
        <f t="array" ref="Q3396">IF(AND(I3396&lt;&gt;0,I3396&lt;&gt;""),IF(G3396="","",IF(ISNUMBER(MATCH(SUBSTITUTE(G3396," ",""),SUBSTITUTE('Look Up Values'!$I$2:$I$10," ",""),0)),"","State error")),"")</f>
        <v/>
      </c>
      <c r="R3396" s="260" t="str">
        <f t="shared" si="105"/>
        <v/>
      </c>
    </row>
    <row r="3397" spans="1:18" ht="15.75">
      <c r="A3397" s="250">
        <v>3390</v>
      </c>
      <c r="B3397" s="198"/>
      <c r="C3397" s="25"/>
      <c r="D3397" s="25"/>
      <c r="E3397" s="25"/>
      <c r="F3397" s="25"/>
      <c r="G3397" s="26"/>
      <c r="H3397" s="27"/>
      <c r="I3397" s="28"/>
      <c r="J3397" s="430"/>
      <c r="K3397" s="48"/>
      <c r="L3397" s="457" t="str">
        <f t="shared" si="104"/>
        <v/>
      </c>
      <c r="M3397" s="245" cm="1">
        <f t="array" ref="M3397">SUMPRODUCT(--(N3397:Q3397&lt;&gt;"")) + IF(TRIM(R3397)="",0,LEN(R3397)-LEN(SUBSTITUTE(R3397,",",""))+1)</f>
        <v>0</v>
      </c>
      <c r="N3397" s="242" t="str">
        <f>IF(AND(I3397&lt;&gt;0,I3397&lt;&gt;""),IF(TRIM(SUBSTITUTE(B3397,CHAR(160),""))="","",IF(ISNUMBER(MATCH(TRIM(SUBSTITUTE(B3397,CHAR(160),"")),'Look Up Values'!$B$2:$B$500,0)),"","Origin error")),"")</f>
        <v/>
      </c>
      <c r="O3397" s="242" t="str">
        <f>IF(AND(I3397&lt;&gt;0,I3397&lt;&gt;""),IF(C3397="","",IF(AND(ISNUMBER(--LEFT(C3397,FIND(" ",C3397&amp;" ")-1)),OR(LEN(LEFT(C3397,FIND(" ",C3397&amp;" ")-1))=6,LEN(LEFT(C3397,FIND(" ",C3397&amp;" ")-1))=7),OR(ISNUMBER(MATCH(LEFT(C3397,FIND(" ",C3397&amp;" ")-1),'Look Up Values'!$G$2:$G$1000,0)),ISNUMBER(MATCH(LEFT(C3397,FIND(" ",C3397&amp;" ")-1),'Look Up Values'!$AE$2:$AE$2000,0)))),"","EWC error")),"")</f>
        <v/>
      </c>
      <c r="P3397" s="242" t="str" cm="1">
        <f t="array" ref="P3397">IF(AND(I3397&lt;&gt;0,I3397&lt;&gt;""),IF(D3397="","",IF(ISNUMBER(MATCH(SUBSTITUTE(D3397," ",""),SUBSTITUTE('Look Up Values'!$S$2:$S$120," ",""),0)),"","D&amp;R error")),"")</f>
        <v/>
      </c>
      <c r="Q3397" s="242" t="str" cm="1">
        <f t="array" ref="Q3397">IF(AND(I3397&lt;&gt;0,I3397&lt;&gt;""),IF(G3397="","",IF(ISNUMBER(MATCH(SUBSTITUTE(G3397," ",""),SUBSTITUTE('Look Up Values'!$I$2:$I$10," ",""),0)),"","State error")),"")</f>
        <v/>
      </c>
      <c r="R3397" s="260" t="str">
        <f t="shared" si="105"/>
        <v/>
      </c>
    </row>
    <row r="3398" spans="1:18" ht="15.75">
      <c r="A3398" s="250">
        <v>3391</v>
      </c>
      <c r="B3398" s="198"/>
      <c r="C3398" s="25"/>
      <c r="D3398" s="25"/>
      <c r="E3398" s="25"/>
      <c r="F3398" s="25"/>
      <c r="G3398" s="26"/>
      <c r="H3398" s="27"/>
      <c r="I3398" s="28"/>
      <c r="J3398" s="430"/>
      <c r="K3398" s="48"/>
      <c r="L3398" s="457" t="str">
        <f t="shared" si="104"/>
        <v/>
      </c>
      <c r="M3398" s="245" cm="1">
        <f t="array" ref="M3398">SUMPRODUCT(--(N3398:Q3398&lt;&gt;"")) + IF(TRIM(R3398)="",0,LEN(R3398)-LEN(SUBSTITUTE(R3398,",",""))+1)</f>
        <v>0</v>
      </c>
      <c r="N3398" s="242" t="str">
        <f>IF(AND(I3398&lt;&gt;0,I3398&lt;&gt;""),IF(TRIM(SUBSTITUTE(B3398,CHAR(160),""))="","",IF(ISNUMBER(MATCH(TRIM(SUBSTITUTE(B3398,CHAR(160),"")),'Look Up Values'!$B$2:$B$500,0)),"","Origin error")),"")</f>
        <v/>
      </c>
      <c r="O3398" s="242" t="str">
        <f>IF(AND(I3398&lt;&gt;0,I3398&lt;&gt;""),IF(C3398="","",IF(AND(ISNUMBER(--LEFT(C3398,FIND(" ",C3398&amp;" ")-1)),OR(LEN(LEFT(C3398,FIND(" ",C3398&amp;" ")-1))=6,LEN(LEFT(C3398,FIND(" ",C3398&amp;" ")-1))=7),OR(ISNUMBER(MATCH(LEFT(C3398,FIND(" ",C3398&amp;" ")-1),'Look Up Values'!$G$2:$G$1000,0)),ISNUMBER(MATCH(LEFT(C3398,FIND(" ",C3398&amp;" ")-1),'Look Up Values'!$AE$2:$AE$2000,0)))),"","EWC error")),"")</f>
        <v/>
      </c>
      <c r="P3398" s="242" t="str" cm="1">
        <f t="array" ref="P3398">IF(AND(I3398&lt;&gt;0,I3398&lt;&gt;""),IF(D3398="","",IF(ISNUMBER(MATCH(SUBSTITUTE(D3398," ",""),SUBSTITUTE('Look Up Values'!$S$2:$S$120," ",""),0)),"","D&amp;R error")),"")</f>
        <v/>
      </c>
      <c r="Q3398" s="242" t="str" cm="1">
        <f t="array" ref="Q3398">IF(AND(I3398&lt;&gt;0,I3398&lt;&gt;""),IF(G3398="","",IF(ISNUMBER(MATCH(SUBSTITUTE(G3398," ",""),SUBSTITUTE('Look Up Values'!$I$2:$I$10," ",""),0)),"","State error")),"")</f>
        <v/>
      </c>
      <c r="R3398" s="260" t="str">
        <f t="shared" si="105"/>
        <v/>
      </c>
    </row>
    <row r="3399" spans="1:18" ht="15.75">
      <c r="A3399" s="250">
        <v>3392</v>
      </c>
      <c r="B3399" s="198"/>
      <c r="C3399" s="25"/>
      <c r="D3399" s="25"/>
      <c r="E3399" s="25"/>
      <c r="F3399" s="25"/>
      <c r="G3399" s="26"/>
      <c r="H3399" s="27"/>
      <c r="I3399" s="28"/>
      <c r="J3399" s="430"/>
      <c r="K3399" s="48"/>
      <c r="L3399" s="457" t="str">
        <f t="shared" si="104"/>
        <v/>
      </c>
      <c r="M3399" s="245" cm="1">
        <f t="array" ref="M3399">SUMPRODUCT(--(N3399:Q3399&lt;&gt;"")) + IF(TRIM(R3399)="",0,LEN(R3399)-LEN(SUBSTITUTE(R3399,",",""))+1)</f>
        <v>0</v>
      </c>
      <c r="N3399" s="242" t="str">
        <f>IF(AND(I3399&lt;&gt;0,I3399&lt;&gt;""),IF(TRIM(SUBSTITUTE(B3399,CHAR(160),""))="","",IF(ISNUMBER(MATCH(TRIM(SUBSTITUTE(B3399,CHAR(160),"")),'Look Up Values'!$B$2:$B$500,0)),"","Origin error")),"")</f>
        <v/>
      </c>
      <c r="O3399" s="242" t="str">
        <f>IF(AND(I3399&lt;&gt;0,I3399&lt;&gt;""),IF(C3399="","",IF(AND(ISNUMBER(--LEFT(C3399,FIND(" ",C3399&amp;" ")-1)),OR(LEN(LEFT(C3399,FIND(" ",C3399&amp;" ")-1))=6,LEN(LEFT(C3399,FIND(" ",C3399&amp;" ")-1))=7),OR(ISNUMBER(MATCH(LEFT(C3399,FIND(" ",C3399&amp;" ")-1),'Look Up Values'!$G$2:$G$1000,0)),ISNUMBER(MATCH(LEFT(C3399,FIND(" ",C3399&amp;" ")-1),'Look Up Values'!$AE$2:$AE$2000,0)))),"","EWC error")),"")</f>
        <v/>
      </c>
      <c r="P3399" s="242" t="str" cm="1">
        <f t="array" ref="P3399">IF(AND(I3399&lt;&gt;0,I3399&lt;&gt;""),IF(D3399="","",IF(ISNUMBER(MATCH(SUBSTITUTE(D3399," ",""),SUBSTITUTE('Look Up Values'!$S$2:$S$120," ",""),0)),"","D&amp;R error")),"")</f>
        <v/>
      </c>
      <c r="Q3399" s="242" t="str" cm="1">
        <f t="array" ref="Q3399">IF(AND(I3399&lt;&gt;0,I3399&lt;&gt;""),IF(G3399="","",IF(ISNUMBER(MATCH(SUBSTITUTE(G3399," ",""),SUBSTITUTE('Look Up Values'!$I$2:$I$10," ",""),0)),"","State error")),"")</f>
        <v/>
      </c>
      <c r="R3399" s="260" t="str">
        <f t="shared" si="105"/>
        <v/>
      </c>
    </row>
    <row r="3400" spans="1:18" ht="15.75">
      <c r="A3400" s="250">
        <v>3393</v>
      </c>
      <c r="B3400" s="198"/>
      <c r="C3400" s="25"/>
      <c r="D3400" s="25"/>
      <c r="E3400" s="25"/>
      <c r="F3400" s="25"/>
      <c r="G3400" s="26"/>
      <c r="H3400" s="27"/>
      <c r="I3400" s="28"/>
      <c r="J3400" s="430"/>
      <c r="K3400" s="48"/>
      <c r="L3400" s="457" t="str">
        <f t="shared" ref="L3400:L3463" si="106">IF(IFERROR(--SUBSTITUTE(M3400,CHAR(160),""),0)&gt;0,A3400,"")</f>
        <v/>
      </c>
      <c r="M3400" s="245" cm="1">
        <f t="array" ref="M3400">SUMPRODUCT(--(N3400:Q3400&lt;&gt;"")) + IF(TRIM(R3400)="",0,LEN(R3400)-LEN(SUBSTITUTE(R3400,",",""))+1)</f>
        <v>0</v>
      </c>
      <c r="N3400" s="242" t="str">
        <f>IF(AND(I3400&lt;&gt;0,I3400&lt;&gt;""),IF(TRIM(SUBSTITUTE(B3400,CHAR(160),""))="","",IF(ISNUMBER(MATCH(TRIM(SUBSTITUTE(B3400,CHAR(160),"")),'Look Up Values'!$B$2:$B$500,0)),"","Origin error")),"")</f>
        <v/>
      </c>
      <c r="O3400" s="242" t="str">
        <f>IF(AND(I3400&lt;&gt;0,I3400&lt;&gt;""),IF(C3400="","",IF(AND(ISNUMBER(--LEFT(C3400,FIND(" ",C3400&amp;" ")-1)),OR(LEN(LEFT(C3400,FIND(" ",C3400&amp;" ")-1))=6,LEN(LEFT(C3400,FIND(" ",C3400&amp;" ")-1))=7),OR(ISNUMBER(MATCH(LEFT(C3400,FIND(" ",C3400&amp;" ")-1),'Look Up Values'!$G$2:$G$1000,0)),ISNUMBER(MATCH(LEFT(C3400,FIND(" ",C3400&amp;" ")-1),'Look Up Values'!$AE$2:$AE$2000,0)))),"","EWC error")),"")</f>
        <v/>
      </c>
      <c r="P3400" s="242" t="str" cm="1">
        <f t="array" ref="P3400">IF(AND(I3400&lt;&gt;0,I3400&lt;&gt;""),IF(D3400="","",IF(ISNUMBER(MATCH(SUBSTITUTE(D3400," ",""),SUBSTITUTE('Look Up Values'!$S$2:$S$120," ",""),0)),"","D&amp;R error")),"")</f>
        <v/>
      </c>
      <c r="Q3400" s="242" t="str" cm="1">
        <f t="array" ref="Q3400">IF(AND(I3400&lt;&gt;0,I3400&lt;&gt;""),IF(G3400="","",IF(ISNUMBER(MATCH(SUBSTITUTE(G3400," ",""),SUBSTITUTE('Look Up Values'!$I$2:$I$10," ",""),0)),"","State error")),"")</f>
        <v/>
      </c>
      <c r="R3400" s="260" t="str">
        <f t="shared" si="105"/>
        <v/>
      </c>
    </row>
    <row r="3401" spans="1:18" ht="15.75">
      <c r="A3401" s="250">
        <v>3394</v>
      </c>
      <c r="B3401" s="198"/>
      <c r="C3401" s="25"/>
      <c r="D3401" s="25"/>
      <c r="E3401" s="25"/>
      <c r="F3401" s="25"/>
      <c r="G3401" s="26"/>
      <c r="H3401" s="27"/>
      <c r="I3401" s="28"/>
      <c r="J3401" s="430"/>
      <c r="K3401" s="48"/>
      <c r="L3401" s="457" t="str">
        <f t="shared" si="106"/>
        <v/>
      </c>
      <c r="M3401" s="245" cm="1">
        <f t="array" ref="M3401">SUMPRODUCT(--(N3401:Q3401&lt;&gt;"")) + IF(TRIM(R3401)="",0,LEN(R3401)-LEN(SUBSTITUTE(R3401,",",""))+1)</f>
        <v>0</v>
      </c>
      <c r="N3401" s="242" t="str">
        <f>IF(AND(I3401&lt;&gt;0,I3401&lt;&gt;""),IF(TRIM(SUBSTITUTE(B3401,CHAR(160),""))="","",IF(ISNUMBER(MATCH(TRIM(SUBSTITUTE(B3401,CHAR(160),"")),'Look Up Values'!$B$2:$B$500,0)),"","Origin error")),"")</f>
        <v/>
      </c>
      <c r="O3401" s="242" t="str">
        <f>IF(AND(I3401&lt;&gt;0,I3401&lt;&gt;""),IF(C3401="","",IF(AND(ISNUMBER(--LEFT(C3401,FIND(" ",C3401&amp;" ")-1)),OR(LEN(LEFT(C3401,FIND(" ",C3401&amp;" ")-1))=6,LEN(LEFT(C3401,FIND(" ",C3401&amp;" ")-1))=7),OR(ISNUMBER(MATCH(LEFT(C3401,FIND(" ",C3401&amp;" ")-1),'Look Up Values'!$G$2:$G$1000,0)),ISNUMBER(MATCH(LEFT(C3401,FIND(" ",C3401&amp;" ")-1),'Look Up Values'!$AE$2:$AE$2000,0)))),"","EWC error")),"")</f>
        <v/>
      </c>
      <c r="P3401" s="242" t="str" cm="1">
        <f t="array" ref="P3401">IF(AND(I3401&lt;&gt;0,I3401&lt;&gt;""),IF(D3401="","",IF(ISNUMBER(MATCH(SUBSTITUTE(D3401," ",""),SUBSTITUTE('Look Up Values'!$S$2:$S$120," ",""),0)),"","D&amp;R error")),"")</f>
        <v/>
      </c>
      <c r="Q3401" s="242" t="str" cm="1">
        <f t="array" ref="Q3401">IF(AND(I3401&lt;&gt;0,I3401&lt;&gt;""),IF(G3401="","",IF(ISNUMBER(MATCH(SUBSTITUTE(G3401," ",""),SUBSTITUTE('Look Up Values'!$I$2:$I$10," ",""),0)),"","State error")),"")</f>
        <v/>
      </c>
      <c r="R3401" s="260" t="str">
        <f t="shared" ref="R3401:R3464" si="107">IF(OR(I3401="",I3401=0),"",IF(COUNTA(B3401,C3401,D3401,G3401,I3401)=0,"",IF(COUNTA(B3401,C3401,D3401,G3401,I3401)=5,"",LEFT(IF(TRIM(SUBSTITUTE(B3401,CHAR(160),""))="","Origin, ","")&amp;IF(TRIM(SUBSTITUTE(C3401,CHAR(160),""))="","EWC, ","")&amp;IF(TRIM(SUBSTITUTE(D3401,CHAR(160),""))="","D&amp;R, ","")&amp;IF(TRIM(SUBSTITUTE(G3401,CHAR(160),""))="","State, ",""),LEN(IF(TRIM(SUBSTITUTE(B3401,CHAR(160),""))="","Origin, ","")&amp;IF(TRIM(SUBSTITUTE(C3401,CHAR(160),""))="","EWC, ","")&amp;IF(TRIM(SUBSTITUTE(D3401,CHAR(160),""))="","D&amp;R, ","")&amp;IF(TRIM(SUBSTITUTE(G3401,CHAR(160),""))="","State, ",""))-2))))</f>
        <v/>
      </c>
    </row>
    <row r="3402" spans="1:18" ht="15.75">
      <c r="A3402" s="250">
        <v>3395</v>
      </c>
      <c r="B3402" s="198"/>
      <c r="C3402" s="25"/>
      <c r="D3402" s="25"/>
      <c r="E3402" s="25"/>
      <c r="F3402" s="25"/>
      <c r="G3402" s="26"/>
      <c r="H3402" s="27"/>
      <c r="I3402" s="28"/>
      <c r="J3402" s="430"/>
      <c r="K3402" s="48"/>
      <c r="L3402" s="457" t="str">
        <f t="shared" si="106"/>
        <v/>
      </c>
      <c r="M3402" s="245" cm="1">
        <f t="array" ref="M3402">SUMPRODUCT(--(N3402:Q3402&lt;&gt;"")) + IF(TRIM(R3402)="",0,LEN(R3402)-LEN(SUBSTITUTE(R3402,",",""))+1)</f>
        <v>0</v>
      </c>
      <c r="N3402" s="242" t="str">
        <f>IF(AND(I3402&lt;&gt;0,I3402&lt;&gt;""),IF(TRIM(SUBSTITUTE(B3402,CHAR(160),""))="","",IF(ISNUMBER(MATCH(TRIM(SUBSTITUTE(B3402,CHAR(160),"")),'Look Up Values'!$B$2:$B$500,0)),"","Origin error")),"")</f>
        <v/>
      </c>
      <c r="O3402" s="242" t="str">
        <f>IF(AND(I3402&lt;&gt;0,I3402&lt;&gt;""),IF(C3402="","",IF(AND(ISNUMBER(--LEFT(C3402,FIND(" ",C3402&amp;" ")-1)),OR(LEN(LEFT(C3402,FIND(" ",C3402&amp;" ")-1))=6,LEN(LEFT(C3402,FIND(" ",C3402&amp;" ")-1))=7),OR(ISNUMBER(MATCH(LEFT(C3402,FIND(" ",C3402&amp;" ")-1),'Look Up Values'!$G$2:$G$1000,0)),ISNUMBER(MATCH(LEFT(C3402,FIND(" ",C3402&amp;" ")-1),'Look Up Values'!$AE$2:$AE$2000,0)))),"","EWC error")),"")</f>
        <v/>
      </c>
      <c r="P3402" s="242" t="str" cm="1">
        <f t="array" ref="P3402">IF(AND(I3402&lt;&gt;0,I3402&lt;&gt;""),IF(D3402="","",IF(ISNUMBER(MATCH(SUBSTITUTE(D3402," ",""),SUBSTITUTE('Look Up Values'!$S$2:$S$120," ",""),0)),"","D&amp;R error")),"")</f>
        <v/>
      </c>
      <c r="Q3402" s="242" t="str" cm="1">
        <f t="array" ref="Q3402">IF(AND(I3402&lt;&gt;0,I3402&lt;&gt;""),IF(G3402="","",IF(ISNUMBER(MATCH(SUBSTITUTE(G3402," ",""),SUBSTITUTE('Look Up Values'!$I$2:$I$10," ",""),0)),"","State error")),"")</f>
        <v/>
      </c>
      <c r="R3402" s="260" t="str">
        <f t="shared" si="107"/>
        <v/>
      </c>
    </row>
    <row r="3403" spans="1:18" ht="15.75">
      <c r="A3403" s="250">
        <v>3396</v>
      </c>
      <c r="B3403" s="198"/>
      <c r="C3403" s="25"/>
      <c r="D3403" s="25"/>
      <c r="E3403" s="25"/>
      <c r="F3403" s="25"/>
      <c r="G3403" s="26"/>
      <c r="H3403" s="27"/>
      <c r="I3403" s="28"/>
      <c r="J3403" s="430"/>
      <c r="K3403" s="48"/>
      <c r="L3403" s="457" t="str">
        <f t="shared" si="106"/>
        <v/>
      </c>
      <c r="M3403" s="245" cm="1">
        <f t="array" ref="M3403">SUMPRODUCT(--(N3403:Q3403&lt;&gt;"")) + IF(TRIM(R3403)="",0,LEN(R3403)-LEN(SUBSTITUTE(R3403,",",""))+1)</f>
        <v>0</v>
      </c>
      <c r="N3403" s="242" t="str">
        <f>IF(AND(I3403&lt;&gt;0,I3403&lt;&gt;""),IF(TRIM(SUBSTITUTE(B3403,CHAR(160),""))="","",IF(ISNUMBER(MATCH(TRIM(SUBSTITUTE(B3403,CHAR(160),"")),'Look Up Values'!$B$2:$B$500,0)),"","Origin error")),"")</f>
        <v/>
      </c>
      <c r="O3403" s="242" t="str">
        <f>IF(AND(I3403&lt;&gt;0,I3403&lt;&gt;""),IF(C3403="","",IF(AND(ISNUMBER(--LEFT(C3403,FIND(" ",C3403&amp;" ")-1)),OR(LEN(LEFT(C3403,FIND(" ",C3403&amp;" ")-1))=6,LEN(LEFT(C3403,FIND(" ",C3403&amp;" ")-1))=7),OR(ISNUMBER(MATCH(LEFT(C3403,FIND(" ",C3403&amp;" ")-1),'Look Up Values'!$G$2:$G$1000,0)),ISNUMBER(MATCH(LEFT(C3403,FIND(" ",C3403&amp;" ")-1),'Look Up Values'!$AE$2:$AE$2000,0)))),"","EWC error")),"")</f>
        <v/>
      </c>
      <c r="P3403" s="242" t="str" cm="1">
        <f t="array" ref="P3403">IF(AND(I3403&lt;&gt;0,I3403&lt;&gt;""),IF(D3403="","",IF(ISNUMBER(MATCH(SUBSTITUTE(D3403," ",""),SUBSTITUTE('Look Up Values'!$S$2:$S$120," ",""),0)),"","D&amp;R error")),"")</f>
        <v/>
      </c>
      <c r="Q3403" s="242" t="str" cm="1">
        <f t="array" ref="Q3403">IF(AND(I3403&lt;&gt;0,I3403&lt;&gt;""),IF(G3403="","",IF(ISNUMBER(MATCH(SUBSTITUTE(G3403," ",""),SUBSTITUTE('Look Up Values'!$I$2:$I$10," ",""),0)),"","State error")),"")</f>
        <v/>
      </c>
      <c r="R3403" s="260" t="str">
        <f t="shared" si="107"/>
        <v/>
      </c>
    </row>
    <row r="3404" spans="1:18" ht="15.75">
      <c r="A3404" s="250">
        <v>3397</v>
      </c>
      <c r="B3404" s="198"/>
      <c r="C3404" s="25"/>
      <c r="D3404" s="25"/>
      <c r="E3404" s="25"/>
      <c r="F3404" s="25"/>
      <c r="G3404" s="26"/>
      <c r="H3404" s="27"/>
      <c r="I3404" s="28"/>
      <c r="J3404" s="430"/>
      <c r="K3404" s="48"/>
      <c r="L3404" s="457" t="str">
        <f t="shared" si="106"/>
        <v/>
      </c>
      <c r="M3404" s="245" cm="1">
        <f t="array" ref="M3404">SUMPRODUCT(--(N3404:Q3404&lt;&gt;"")) + IF(TRIM(R3404)="",0,LEN(R3404)-LEN(SUBSTITUTE(R3404,",",""))+1)</f>
        <v>0</v>
      </c>
      <c r="N3404" s="242" t="str">
        <f>IF(AND(I3404&lt;&gt;0,I3404&lt;&gt;""),IF(TRIM(SUBSTITUTE(B3404,CHAR(160),""))="","",IF(ISNUMBER(MATCH(TRIM(SUBSTITUTE(B3404,CHAR(160),"")),'Look Up Values'!$B$2:$B$500,0)),"","Origin error")),"")</f>
        <v/>
      </c>
      <c r="O3404" s="242" t="str">
        <f>IF(AND(I3404&lt;&gt;0,I3404&lt;&gt;""),IF(C3404="","",IF(AND(ISNUMBER(--LEFT(C3404,FIND(" ",C3404&amp;" ")-1)),OR(LEN(LEFT(C3404,FIND(" ",C3404&amp;" ")-1))=6,LEN(LEFT(C3404,FIND(" ",C3404&amp;" ")-1))=7),OR(ISNUMBER(MATCH(LEFT(C3404,FIND(" ",C3404&amp;" ")-1),'Look Up Values'!$G$2:$G$1000,0)),ISNUMBER(MATCH(LEFT(C3404,FIND(" ",C3404&amp;" ")-1),'Look Up Values'!$AE$2:$AE$2000,0)))),"","EWC error")),"")</f>
        <v/>
      </c>
      <c r="P3404" s="242" t="str" cm="1">
        <f t="array" ref="P3404">IF(AND(I3404&lt;&gt;0,I3404&lt;&gt;""),IF(D3404="","",IF(ISNUMBER(MATCH(SUBSTITUTE(D3404," ",""),SUBSTITUTE('Look Up Values'!$S$2:$S$120," ",""),0)),"","D&amp;R error")),"")</f>
        <v/>
      </c>
      <c r="Q3404" s="242" t="str" cm="1">
        <f t="array" ref="Q3404">IF(AND(I3404&lt;&gt;0,I3404&lt;&gt;""),IF(G3404="","",IF(ISNUMBER(MATCH(SUBSTITUTE(G3404," ",""),SUBSTITUTE('Look Up Values'!$I$2:$I$10," ",""),0)),"","State error")),"")</f>
        <v/>
      </c>
      <c r="R3404" s="260" t="str">
        <f t="shared" si="107"/>
        <v/>
      </c>
    </row>
    <row r="3405" spans="1:18" ht="15.75">
      <c r="A3405" s="250">
        <v>3398</v>
      </c>
      <c r="B3405" s="198"/>
      <c r="C3405" s="25"/>
      <c r="D3405" s="25"/>
      <c r="E3405" s="25"/>
      <c r="F3405" s="25"/>
      <c r="G3405" s="26"/>
      <c r="H3405" s="27"/>
      <c r="I3405" s="28"/>
      <c r="J3405" s="430"/>
      <c r="K3405" s="48"/>
      <c r="L3405" s="457" t="str">
        <f t="shared" si="106"/>
        <v/>
      </c>
      <c r="M3405" s="245" cm="1">
        <f t="array" ref="M3405">SUMPRODUCT(--(N3405:Q3405&lt;&gt;"")) + IF(TRIM(R3405)="",0,LEN(R3405)-LEN(SUBSTITUTE(R3405,",",""))+1)</f>
        <v>0</v>
      </c>
      <c r="N3405" s="242" t="str">
        <f>IF(AND(I3405&lt;&gt;0,I3405&lt;&gt;""),IF(TRIM(SUBSTITUTE(B3405,CHAR(160),""))="","",IF(ISNUMBER(MATCH(TRIM(SUBSTITUTE(B3405,CHAR(160),"")),'Look Up Values'!$B$2:$B$500,0)),"","Origin error")),"")</f>
        <v/>
      </c>
      <c r="O3405" s="242" t="str">
        <f>IF(AND(I3405&lt;&gt;0,I3405&lt;&gt;""),IF(C3405="","",IF(AND(ISNUMBER(--LEFT(C3405,FIND(" ",C3405&amp;" ")-1)),OR(LEN(LEFT(C3405,FIND(" ",C3405&amp;" ")-1))=6,LEN(LEFT(C3405,FIND(" ",C3405&amp;" ")-1))=7),OR(ISNUMBER(MATCH(LEFT(C3405,FIND(" ",C3405&amp;" ")-1),'Look Up Values'!$G$2:$G$1000,0)),ISNUMBER(MATCH(LEFT(C3405,FIND(" ",C3405&amp;" ")-1),'Look Up Values'!$AE$2:$AE$2000,0)))),"","EWC error")),"")</f>
        <v/>
      </c>
      <c r="P3405" s="242" t="str" cm="1">
        <f t="array" ref="P3405">IF(AND(I3405&lt;&gt;0,I3405&lt;&gt;""),IF(D3405="","",IF(ISNUMBER(MATCH(SUBSTITUTE(D3405," ",""),SUBSTITUTE('Look Up Values'!$S$2:$S$120," ",""),0)),"","D&amp;R error")),"")</f>
        <v/>
      </c>
      <c r="Q3405" s="242" t="str" cm="1">
        <f t="array" ref="Q3405">IF(AND(I3405&lt;&gt;0,I3405&lt;&gt;""),IF(G3405="","",IF(ISNUMBER(MATCH(SUBSTITUTE(G3405," ",""),SUBSTITUTE('Look Up Values'!$I$2:$I$10," ",""),0)),"","State error")),"")</f>
        <v/>
      </c>
      <c r="R3405" s="260" t="str">
        <f t="shared" si="107"/>
        <v/>
      </c>
    </row>
    <row r="3406" spans="1:18" ht="15.75">
      <c r="A3406" s="250">
        <v>3399</v>
      </c>
      <c r="B3406" s="198"/>
      <c r="C3406" s="25"/>
      <c r="D3406" s="25"/>
      <c r="E3406" s="25"/>
      <c r="F3406" s="25"/>
      <c r="G3406" s="26"/>
      <c r="H3406" s="27"/>
      <c r="I3406" s="28"/>
      <c r="J3406" s="430"/>
      <c r="K3406" s="48"/>
      <c r="L3406" s="457" t="str">
        <f t="shared" si="106"/>
        <v/>
      </c>
      <c r="M3406" s="245" cm="1">
        <f t="array" ref="M3406">SUMPRODUCT(--(N3406:Q3406&lt;&gt;"")) + IF(TRIM(R3406)="",0,LEN(R3406)-LEN(SUBSTITUTE(R3406,",",""))+1)</f>
        <v>0</v>
      </c>
      <c r="N3406" s="242" t="str">
        <f>IF(AND(I3406&lt;&gt;0,I3406&lt;&gt;""),IF(TRIM(SUBSTITUTE(B3406,CHAR(160),""))="","",IF(ISNUMBER(MATCH(TRIM(SUBSTITUTE(B3406,CHAR(160),"")),'Look Up Values'!$B$2:$B$500,0)),"","Origin error")),"")</f>
        <v/>
      </c>
      <c r="O3406" s="242" t="str">
        <f>IF(AND(I3406&lt;&gt;0,I3406&lt;&gt;""),IF(C3406="","",IF(AND(ISNUMBER(--LEFT(C3406,FIND(" ",C3406&amp;" ")-1)),OR(LEN(LEFT(C3406,FIND(" ",C3406&amp;" ")-1))=6,LEN(LEFT(C3406,FIND(" ",C3406&amp;" ")-1))=7),OR(ISNUMBER(MATCH(LEFT(C3406,FIND(" ",C3406&amp;" ")-1),'Look Up Values'!$G$2:$G$1000,0)),ISNUMBER(MATCH(LEFT(C3406,FIND(" ",C3406&amp;" ")-1),'Look Up Values'!$AE$2:$AE$2000,0)))),"","EWC error")),"")</f>
        <v/>
      </c>
      <c r="P3406" s="242" t="str" cm="1">
        <f t="array" ref="P3406">IF(AND(I3406&lt;&gt;0,I3406&lt;&gt;""),IF(D3406="","",IF(ISNUMBER(MATCH(SUBSTITUTE(D3406," ",""),SUBSTITUTE('Look Up Values'!$S$2:$S$120," ",""),0)),"","D&amp;R error")),"")</f>
        <v/>
      </c>
      <c r="Q3406" s="242" t="str" cm="1">
        <f t="array" ref="Q3406">IF(AND(I3406&lt;&gt;0,I3406&lt;&gt;""),IF(G3406="","",IF(ISNUMBER(MATCH(SUBSTITUTE(G3406," ",""),SUBSTITUTE('Look Up Values'!$I$2:$I$10," ",""),0)),"","State error")),"")</f>
        <v/>
      </c>
      <c r="R3406" s="260" t="str">
        <f t="shared" si="107"/>
        <v/>
      </c>
    </row>
    <row r="3407" spans="1:18" ht="15.75">
      <c r="A3407" s="250">
        <v>3400</v>
      </c>
      <c r="B3407" s="198"/>
      <c r="C3407" s="25"/>
      <c r="D3407" s="25"/>
      <c r="E3407" s="25"/>
      <c r="F3407" s="25"/>
      <c r="G3407" s="26"/>
      <c r="H3407" s="27"/>
      <c r="I3407" s="28"/>
      <c r="J3407" s="430"/>
      <c r="K3407" s="48"/>
      <c r="L3407" s="457" t="str">
        <f t="shared" si="106"/>
        <v/>
      </c>
      <c r="M3407" s="245" cm="1">
        <f t="array" ref="M3407">SUMPRODUCT(--(N3407:Q3407&lt;&gt;"")) + IF(TRIM(R3407)="",0,LEN(R3407)-LEN(SUBSTITUTE(R3407,",",""))+1)</f>
        <v>0</v>
      </c>
      <c r="N3407" s="242" t="str">
        <f>IF(AND(I3407&lt;&gt;0,I3407&lt;&gt;""),IF(TRIM(SUBSTITUTE(B3407,CHAR(160),""))="","",IF(ISNUMBER(MATCH(TRIM(SUBSTITUTE(B3407,CHAR(160),"")),'Look Up Values'!$B$2:$B$500,0)),"","Origin error")),"")</f>
        <v/>
      </c>
      <c r="O3407" s="242" t="str">
        <f>IF(AND(I3407&lt;&gt;0,I3407&lt;&gt;""),IF(C3407="","",IF(AND(ISNUMBER(--LEFT(C3407,FIND(" ",C3407&amp;" ")-1)),OR(LEN(LEFT(C3407,FIND(" ",C3407&amp;" ")-1))=6,LEN(LEFT(C3407,FIND(" ",C3407&amp;" ")-1))=7),OR(ISNUMBER(MATCH(LEFT(C3407,FIND(" ",C3407&amp;" ")-1),'Look Up Values'!$G$2:$G$1000,0)),ISNUMBER(MATCH(LEFT(C3407,FIND(" ",C3407&amp;" ")-1),'Look Up Values'!$AE$2:$AE$2000,0)))),"","EWC error")),"")</f>
        <v/>
      </c>
      <c r="P3407" s="242" t="str" cm="1">
        <f t="array" ref="P3407">IF(AND(I3407&lt;&gt;0,I3407&lt;&gt;""),IF(D3407="","",IF(ISNUMBER(MATCH(SUBSTITUTE(D3407," ",""),SUBSTITUTE('Look Up Values'!$S$2:$S$120," ",""),0)),"","D&amp;R error")),"")</f>
        <v/>
      </c>
      <c r="Q3407" s="242" t="str" cm="1">
        <f t="array" ref="Q3407">IF(AND(I3407&lt;&gt;0,I3407&lt;&gt;""),IF(G3407="","",IF(ISNUMBER(MATCH(SUBSTITUTE(G3407," ",""),SUBSTITUTE('Look Up Values'!$I$2:$I$10," ",""),0)),"","State error")),"")</f>
        <v/>
      </c>
      <c r="R3407" s="260" t="str">
        <f t="shared" si="107"/>
        <v/>
      </c>
    </row>
    <row r="3408" spans="1:18" ht="15.75">
      <c r="A3408" s="250">
        <v>3401</v>
      </c>
      <c r="B3408" s="198"/>
      <c r="C3408" s="25"/>
      <c r="D3408" s="25"/>
      <c r="E3408" s="25"/>
      <c r="F3408" s="25"/>
      <c r="G3408" s="26"/>
      <c r="H3408" s="27"/>
      <c r="I3408" s="28"/>
      <c r="J3408" s="430"/>
      <c r="K3408" s="48"/>
      <c r="L3408" s="457" t="str">
        <f t="shared" si="106"/>
        <v/>
      </c>
      <c r="M3408" s="245" cm="1">
        <f t="array" ref="M3408">SUMPRODUCT(--(N3408:Q3408&lt;&gt;"")) + IF(TRIM(R3408)="",0,LEN(R3408)-LEN(SUBSTITUTE(R3408,",",""))+1)</f>
        <v>0</v>
      </c>
      <c r="N3408" s="242" t="str">
        <f>IF(AND(I3408&lt;&gt;0,I3408&lt;&gt;""),IF(TRIM(SUBSTITUTE(B3408,CHAR(160),""))="","",IF(ISNUMBER(MATCH(TRIM(SUBSTITUTE(B3408,CHAR(160),"")),'Look Up Values'!$B$2:$B$500,0)),"","Origin error")),"")</f>
        <v/>
      </c>
      <c r="O3408" s="242" t="str">
        <f>IF(AND(I3408&lt;&gt;0,I3408&lt;&gt;""),IF(C3408="","",IF(AND(ISNUMBER(--LEFT(C3408,FIND(" ",C3408&amp;" ")-1)),OR(LEN(LEFT(C3408,FIND(" ",C3408&amp;" ")-1))=6,LEN(LEFT(C3408,FIND(" ",C3408&amp;" ")-1))=7),OR(ISNUMBER(MATCH(LEFT(C3408,FIND(" ",C3408&amp;" ")-1),'Look Up Values'!$G$2:$G$1000,0)),ISNUMBER(MATCH(LEFT(C3408,FIND(" ",C3408&amp;" ")-1),'Look Up Values'!$AE$2:$AE$2000,0)))),"","EWC error")),"")</f>
        <v/>
      </c>
      <c r="P3408" s="242" t="str" cm="1">
        <f t="array" ref="P3408">IF(AND(I3408&lt;&gt;0,I3408&lt;&gt;""),IF(D3408="","",IF(ISNUMBER(MATCH(SUBSTITUTE(D3408," ",""),SUBSTITUTE('Look Up Values'!$S$2:$S$120," ",""),0)),"","D&amp;R error")),"")</f>
        <v/>
      </c>
      <c r="Q3408" s="242" t="str" cm="1">
        <f t="array" ref="Q3408">IF(AND(I3408&lt;&gt;0,I3408&lt;&gt;""),IF(G3408="","",IF(ISNUMBER(MATCH(SUBSTITUTE(G3408," ",""),SUBSTITUTE('Look Up Values'!$I$2:$I$10," ",""),0)),"","State error")),"")</f>
        <v/>
      </c>
      <c r="R3408" s="260" t="str">
        <f t="shared" si="107"/>
        <v/>
      </c>
    </row>
    <row r="3409" spans="1:18" ht="15.75">
      <c r="A3409" s="250">
        <v>3402</v>
      </c>
      <c r="B3409" s="198"/>
      <c r="C3409" s="25"/>
      <c r="D3409" s="25"/>
      <c r="E3409" s="25"/>
      <c r="F3409" s="25"/>
      <c r="G3409" s="26"/>
      <c r="H3409" s="27"/>
      <c r="I3409" s="28"/>
      <c r="J3409" s="430"/>
      <c r="K3409" s="48"/>
      <c r="L3409" s="457" t="str">
        <f t="shared" si="106"/>
        <v/>
      </c>
      <c r="M3409" s="245" cm="1">
        <f t="array" ref="M3409">SUMPRODUCT(--(N3409:Q3409&lt;&gt;"")) + IF(TRIM(R3409)="",0,LEN(R3409)-LEN(SUBSTITUTE(R3409,",",""))+1)</f>
        <v>0</v>
      </c>
      <c r="N3409" s="242" t="str">
        <f>IF(AND(I3409&lt;&gt;0,I3409&lt;&gt;""),IF(TRIM(SUBSTITUTE(B3409,CHAR(160),""))="","",IF(ISNUMBER(MATCH(TRIM(SUBSTITUTE(B3409,CHAR(160),"")),'Look Up Values'!$B$2:$B$500,0)),"","Origin error")),"")</f>
        <v/>
      </c>
      <c r="O3409" s="242" t="str">
        <f>IF(AND(I3409&lt;&gt;0,I3409&lt;&gt;""),IF(C3409="","",IF(AND(ISNUMBER(--LEFT(C3409,FIND(" ",C3409&amp;" ")-1)),OR(LEN(LEFT(C3409,FIND(" ",C3409&amp;" ")-1))=6,LEN(LEFT(C3409,FIND(" ",C3409&amp;" ")-1))=7),OR(ISNUMBER(MATCH(LEFT(C3409,FIND(" ",C3409&amp;" ")-1),'Look Up Values'!$G$2:$G$1000,0)),ISNUMBER(MATCH(LEFT(C3409,FIND(" ",C3409&amp;" ")-1),'Look Up Values'!$AE$2:$AE$2000,0)))),"","EWC error")),"")</f>
        <v/>
      </c>
      <c r="P3409" s="242" t="str" cm="1">
        <f t="array" ref="P3409">IF(AND(I3409&lt;&gt;0,I3409&lt;&gt;""),IF(D3409="","",IF(ISNUMBER(MATCH(SUBSTITUTE(D3409," ",""),SUBSTITUTE('Look Up Values'!$S$2:$S$120," ",""),0)),"","D&amp;R error")),"")</f>
        <v/>
      </c>
      <c r="Q3409" s="242" t="str" cm="1">
        <f t="array" ref="Q3409">IF(AND(I3409&lt;&gt;0,I3409&lt;&gt;""),IF(G3409="","",IF(ISNUMBER(MATCH(SUBSTITUTE(G3409," ",""),SUBSTITUTE('Look Up Values'!$I$2:$I$10," ",""),0)),"","State error")),"")</f>
        <v/>
      </c>
      <c r="R3409" s="260" t="str">
        <f t="shared" si="107"/>
        <v/>
      </c>
    </row>
    <row r="3410" spans="1:18" ht="15.75">
      <c r="A3410" s="250">
        <v>3403</v>
      </c>
      <c r="B3410" s="198"/>
      <c r="C3410" s="25"/>
      <c r="D3410" s="25"/>
      <c r="E3410" s="25"/>
      <c r="F3410" s="25"/>
      <c r="G3410" s="26"/>
      <c r="H3410" s="27"/>
      <c r="I3410" s="28"/>
      <c r="J3410" s="430"/>
      <c r="K3410" s="48"/>
      <c r="L3410" s="457" t="str">
        <f t="shared" si="106"/>
        <v/>
      </c>
      <c r="M3410" s="245" cm="1">
        <f t="array" ref="M3410">SUMPRODUCT(--(N3410:Q3410&lt;&gt;"")) + IF(TRIM(R3410)="",0,LEN(R3410)-LEN(SUBSTITUTE(R3410,",",""))+1)</f>
        <v>0</v>
      </c>
      <c r="N3410" s="242" t="str">
        <f>IF(AND(I3410&lt;&gt;0,I3410&lt;&gt;""),IF(TRIM(SUBSTITUTE(B3410,CHAR(160),""))="","",IF(ISNUMBER(MATCH(TRIM(SUBSTITUTE(B3410,CHAR(160),"")),'Look Up Values'!$B$2:$B$500,0)),"","Origin error")),"")</f>
        <v/>
      </c>
      <c r="O3410" s="242" t="str">
        <f>IF(AND(I3410&lt;&gt;0,I3410&lt;&gt;""),IF(C3410="","",IF(AND(ISNUMBER(--LEFT(C3410,FIND(" ",C3410&amp;" ")-1)),OR(LEN(LEFT(C3410,FIND(" ",C3410&amp;" ")-1))=6,LEN(LEFT(C3410,FIND(" ",C3410&amp;" ")-1))=7),OR(ISNUMBER(MATCH(LEFT(C3410,FIND(" ",C3410&amp;" ")-1),'Look Up Values'!$G$2:$G$1000,0)),ISNUMBER(MATCH(LEFT(C3410,FIND(" ",C3410&amp;" ")-1),'Look Up Values'!$AE$2:$AE$2000,0)))),"","EWC error")),"")</f>
        <v/>
      </c>
      <c r="P3410" s="242" t="str" cm="1">
        <f t="array" ref="P3410">IF(AND(I3410&lt;&gt;0,I3410&lt;&gt;""),IF(D3410="","",IF(ISNUMBER(MATCH(SUBSTITUTE(D3410," ",""),SUBSTITUTE('Look Up Values'!$S$2:$S$120," ",""),0)),"","D&amp;R error")),"")</f>
        <v/>
      </c>
      <c r="Q3410" s="242" t="str" cm="1">
        <f t="array" ref="Q3410">IF(AND(I3410&lt;&gt;0,I3410&lt;&gt;""),IF(G3410="","",IF(ISNUMBER(MATCH(SUBSTITUTE(G3410," ",""),SUBSTITUTE('Look Up Values'!$I$2:$I$10," ",""),0)),"","State error")),"")</f>
        <v/>
      </c>
      <c r="R3410" s="260" t="str">
        <f t="shared" si="107"/>
        <v/>
      </c>
    </row>
    <row r="3411" spans="1:18" ht="15.75">
      <c r="A3411" s="250">
        <v>3404</v>
      </c>
      <c r="B3411" s="198"/>
      <c r="C3411" s="25"/>
      <c r="D3411" s="25"/>
      <c r="E3411" s="25"/>
      <c r="F3411" s="25"/>
      <c r="G3411" s="26"/>
      <c r="H3411" s="27"/>
      <c r="I3411" s="28"/>
      <c r="J3411" s="430"/>
      <c r="K3411" s="48"/>
      <c r="L3411" s="457" t="str">
        <f t="shared" si="106"/>
        <v/>
      </c>
      <c r="M3411" s="245" cm="1">
        <f t="array" ref="M3411">SUMPRODUCT(--(N3411:Q3411&lt;&gt;"")) + IF(TRIM(R3411)="",0,LEN(R3411)-LEN(SUBSTITUTE(R3411,",",""))+1)</f>
        <v>0</v>
      </c>
      <c r="N3411" s="242" t="str">
        <f>IF(AND(I3411&lt;&gt;0,I3411&lt;&gt;""),IF(TRIM(SUBSTITUTE(B3411,CHAR(160),""))="","",IF(ISNUMBER(MATCH(TRIM(SUBSTITUTE(B3411,CHAR(160),"")),'Look Up Values'!$B$2:$B$500,0)),"","Origin error")),"")</f>
        <v/>
      </c>
      <c r="O3411" s="242" t="str">
        <f>IF(AND(I3411&lt;&gt;0,I3411&lt;&gt;""),IF(C3411="","",IF(AND(ISNUMBER(--LEFT(C3411,FIND(" ",C3411&amp;" ")-1)),OR(LEN(LEFT(C3411,FIND(" ",C3411&amp;" ")-1))=6,LEN(LEFT(C3411,FIND(" ",C3411&amp;" ")-1))=7),OR(ISNUMBER(MATCH(LEFT(C3411,FIND(" ",C3411&amp;" ")-1),'Look Up Values'!$G$2:$G$1000,0)),ISNUMBER(MATCH(LEFT(C3411,FIND(" ",C3411&amp;" ")-1),'Look Up Values'!$AE$2:$AE$2000,0)))),"","EWC error")),"")</f>
        <v/>
      </c>
      <c r="P3411" s="242" t="str" cm="1">
        <f t="array" ref="P3411">IF(AND(I3411&lt;&gt;0,I3411&lt;&gt;""),IF(D3411="","",IF(ISNUMBER(MATCH(SUBSTITUTE(D3411," ",""),SUBSTITUTE('Look Up Values'!$S$2:$S$120," ",""),0)),"","D&amp;R error")),"")</f>
        <v/>
      </c>
      <c r="Q3411" s="242" t="str" cm="1">
        <f t="array" ref="Q3411">IF(AND(I3411&lt;&gt;0,I3411&lt;&gt;""),IF(G3411="","",IF(ISNUMBER(MATCH(SUBSTITUTE(G3411," ",""),SUBSTITUTE('Look Up Values'!$I$2:$I$10," ",""),0)),"","State error")),"")</f>
        <v/>
      </c>
      <c r="R3411" s="260" t="str">
        <f t="shared" si="107"/>
        <v/>
      </c>
    </row>
    <row r="3412" spans="1:18" ht="15.75">
      <c r="A3412" s="250">
        <v>3405</v>
      </c>
      <c r="B3412" s="198"/>
      <c r="C3412" s="25"/>
      <c r="D3412" s="25"/>
      <c r="E3412" s="25"/>
      <c r="F3412" s="25"/>
      <c r="G3412" s="26"/>
      <c r="H3412" s="27"/>
      <c r="I3412" s="28"/>
      <c r="J3412" s="430"/>
      <c r="K3412" s="48"/>
      <c r="L3412" s="457" t="str">
        <f t="shared" si="106"/>
        <v/>
      </c>
      <c r="M3412" s="245" cm="1">
        <f t="array" ref="M3412">SUMPRODUCT(--(N3412:Q3412&lt;&gt;"")) + IF(TRIM(R3412)="",0,LEN(R3412)-LEN(SUBSTITUTE(R3412,",",""))+1)</f>
        <v>0</v>
      </c>
      <c r="N3412" s="242" t="str">
        <f>IF(AND(I3412&lt;&gt;0,I3412&lt;&gt;""),IF(TRIM(SUBSTITUTE(B3412,CHAR(160),""))="","",IF(ISNUMBER(MATCH(TRIM(SUBSTITUTE(B3412,CHAR(160),"")),'Look Up Values'!$B$2:$B$500,0)),"","Origin error")),"")</f>
        <v/>
      </c>
      <c r="O3412" s="242" t="str">
        <f>IF(AND(I3412&lt;&gt;0,I3412&lt;&gt;""),IF(C3412="","",IF(AND(ISNUMBER(--LEFT(C3412,FIND(" ",C3412&amp;" ")-1)),OR(LEN(LEFT(C3412,FIND(" ",C3412&amp;" ")-1))=6,LEN(LEFT(C3412,FIND(" ",C3412&amp;" ")-1))=7),OR(ISNUMBER(MATCH(LEFT(C3412,FIND(" ",C3412&amp;" ")-1),'Look Up Values'!$G$2:$G$1000,0)),ISNUMBER(MATCH(LEFT(C3412,FIND(" ",C3412&amp;" ")-1),'Look Up Values'!$AE$2:$AE$2000,0)))),"","EWC error")),"")</f>
        <v/>
      </c>
      <c r="P3412" s="242" t="str" cm="1">
        <f t="array" ref="P3412">IF(AND(I3412&lt;&gt;0,I3412&lt;&gt;""),IF(D3412="","",IF(ISNUMBER(MATCH(SUBSTITUTE(D3412," ",""),SUBSTITUTE('Look Up Values'!$S$2:$S$120," ",""),0)),"","D&amp;R error")),"")</f>
        <v/>
      </c>
      <c r="Q3412" s="242" t="str" cm="1">
        <f t="array" ref="Q3412">IF(AND(I3412&lt;&gt;0,I3412&lt;&gt;""),IF(G3412="","",IF(ISNUMBER(MATCH(SUBSTITUTE(G3412," ",""),SUBSTITUTE('Look Up Values'!$I$2:$I$10," ",""),0)),"","State error")),"")</f>
        <v/>
      </c>
      <c r="R3412" s="260" t="str">
        <f t="shared" si="107"/>
        <v/>
      </c>
    </row>
    <row r="3413" spans="1:18" ht="15.75">
      <c r="A3413" s="250">
        <v>3406</v>
      </c>
      <c r="B3413" s="198"/>
      <c r="C3413" s="25"/>
      <c r="D3413" s="25"/>
      <c r="E3413" s="25"/>
      <c r="F3413" s="25"/>
      <c r="G3413" s="26"/>
      <c r="H3413" s="27"/>
      <c r="I3413" s="28"/>
      <c r="J3413" s="430"/>
      <c r="K3413" s="48"/>
      <c r="L3413" s="457" t="str">
        <f t="shared" si="106"/>
        <v/>
      </c>
      <c r="M3413" s="245" cm="1">
        <f t="array" ref="M3413">SUMPRODUCT(--(N3413:Q3413&lt;&gt;"")) + IF(TRIM(R3413)="",0,LEN(R3413)-LEN(SUBSTITUTE(R3413,",",""))+1)</f>
        <v>0</v>
      </c>
      <c r="N3413" s="242" t="str">
        <f>IF(AND(I3413&lt;&gt;0,I3413&lt;&gt;""),IF(TRIM(SUBSTITUTE(B3413,CHAR(160),""))="","",IF(ISNUMBER(MATCH(TRIM(SUBSTITUTE(B3413,CHAR(160),"")),'Look Up Values'!$B$2:$B$500,0)),"","Origin error")),"")</f>
        <v/>
      </c>
      <c r="O3413" s="242" t="str">
        <f>IF(AND(I3413&lt;&gt;0,I3413&lt;&gt;""),IF(C3413="","",IF(AND(ISNUMBER(--LEFT(C3413,FIND(" ",C3413&amp;" ")-1)),OR(LEN(LEFT(C3413,FIND(" ",C3413&amp;" ")-1))=6,LEN(LEFT(C3413,FIND(" ",C3413&amp;" ")-1))=7),OR(ISNUMBER(MATCH(LEFT(C3413,FIND(" ",C3413&amp;" ")-1),'Look Up Values'!$G$2:$G$1000,0)),ISNUMBER(MATCH(LEFT(C3413,FIND(" ",C3413&amp;" ")-1),'Look Up Values'!$AE$2:$AE$2000,0)))),"","EWC error")),"")</f>
        <v/>
      </c>
      <c r="P3413" s="242" t="str" cm="1">
        <f t="array" ref="P3413">IF(AND(I3413&lt;&gt;0,I3413&lt;&gt;""),IF(D3413="","",IF(ISNUMBER(MATCH(SUBSTITUTE(D3413," ",""),SUBSTITUTE('Look Up Values'!$S$2:$S$120," ",""),0)),"","D&amp;R error")),"")</f>
        <v/>
      </c>
      <c r="Q3413" s="242" t="str" cm="1">
        <f t="array" ref="Q3413">IF(AND(I3413&lt;&gt;0,I3413&lt;&gt;""),IF(G3413="","",IF(ISNUMBER(MATCH(SUBSTITUTE(G3413," ",""),SUBSTITUTE('Look Up Values'!$I$2:$I$10," ",""),0)),"","State error")),"")</f>
        <v/>
      </c>
      <c r="R3413" s="260" t="str">
        <f t="shared" si="107"/>
        <v/>
      </c>
    </row>
    <row r="3414" spans="1:18" ht="15.75">
      <c r="A3414" s="250">
        <v>3407</v>
      </c>
      <c r="B3414" s="198"/>
      <c r="C3414" s="25"/>
      <c r="D3414" s="25"/>
      <c r="E3414" s="25"/>
      <c r="F3414" s="25"/>
      <c r="G3414" s="26"/>
      <c r="H3414" s="27"/>
      <c r="I3414" s="28"/>
      <c r="J3414" s="430"/>
      <c r="K3414" s="48"/>
      <c r="L3414" s="457" t="str">
        <f t="shared" si="106"/>
        <v/>
      </c>
      <c r="M3414" s="245" cm="1">
        <f t="array" ref="M3414">SUMPRODUCT(--(N3414:Q3414&lt;&gt;"")) + IF(TRIM(R3414)="",0,LEN(R3414)-LEN(SUBSTITUTE(R3414,",",""))+1)</f>
        <v>0</v>
      </c>
      <c r="N3414" s="242" t="str">
        <f>IF(AND(I3414&lt;&gt;0,I3414&lt;&gt;""),IF(TRIM(SUBSTITUTE(B3414,CHAR(160),""))="","",IF(ISNUMBER(MATCH(TRIM(SUBSTITUTE(B3414,CHAR(160),"")),'Look Up Values'!$B$2:$B$500,0)),"","Origin error")),"")</f>
        <v/>
      </c>
      <c r="O3414" s="242" t="str">
        <f>IF(AND(I3414&lt;&gt;0,I3414&lt;&gt;""),IF(C3414="","",IF(AND(ISNUMBER(--LEFT(C3414,FIND(" ",C3414&amp;" ")-1)),OR(LEN(LEFT(C3414,FIND(" ",C3414&amp;" ")-1))=6,LEN(LEFT(C3414,FIND(" ",C3414&amp;" ")-1))=7),OR(ISNUMBER(MATCH(LEFT(C3414,FIND(" ",C3414&amp;" ")-1),'Look Up Values'!$G$2:$G$1000,0)),ISNUMBER(MATCH(LEFT(C3414,FIND(" ",C3414&amp;" ")-1),'Look Up Values'!$AE$2:$AE$2000,0)))),"","EWC error")),"")</f>
        <v/>
      </c>
      <c r="P3414" s="242" t="str" cm="1">
        <f t="array" ref="P3414">IF(AND(I3414&lt;&gt;0,I3414&lt;&gt;""),IF(D3414="","",IF(ISNUMBER(MATCH(SUBSTITUTE(D3414," ",""),SUBSTITUTE('Look Up Values'!$S$2:$S$120," ",""),0)),"","D&amp;R error")),"")</f>
        <v/>
      </c>
      <c r="Q3414" s="242" t="str" cm="1">
        <f t="array" ref="Q3414">IF(AND(I3414&lt;&gt;0,I3414&lt;&gt;""),IF(G3414="","",IF(ISNUMBER(MATCH(SUBSTITUTE(G3414," ",""),SUBSTITUTE('Look Up Values'!$I$2:$I$10," ",""),0)),"","State error")),"")</f>
        <v/>
      </c>
      <c r="R3414" s="260" t="str">
        <f t="shared" si="107"/>
        <v/>
      </c>
    </row>
    <row r="3415" spans="1:18" ht="15.75">
      <c r="A3415" s="250">
        <v>3408</v>
      </c>
      <c r="B3415" s="198"/>
      <c r="C3415" s="25"/>
      <c r="D3415" s="25"/>
      <c r="E3415" s="25"/>
      <c r="F3415" s="25"/>
      <c r="G3415" s="26"/>
      <c r="H3415" s="27"/>
      <c r="I3415" s="28"/>
      <c r="J3415" s="430"/>
      <c r="K3415" s="48"/>
      <c r="L3415" s="457" t="str">
        <f t="shared" si="106"/>
        <v/>
      </c>
      <c r="M3415" s="245" cm="1">
        <f t="array" ref="M3415">SUMPRODUCT(--(N3415:Q3415&lt;&gt;"")) + IF(TRIM(R3415)="",0,LEN(R3415)-LEN(SUBSTITUTE(R3415,",",""))+1)</f>
        <v>0</v>
      </c>
      <c r="N3415" s="242" t="str">
        <f>IF(AND(I3415&lt;&gt;0,I3415&lt;&gt;""),IF(TRIM(SUBSTITUTE(B3415,CHAR(160),""))="","",IF(ISNUMBER(MATCH(TRIM(SUBSTITUTE(B3415,CHAR(160),"")),'Look Up Values'!$B$2:$B$500,0)),"","Origin error")),"")</f>
        <v/>
      </c>
      <c r="O3415" s="242" t="str">
        <f>IF(AND(I3415&lt;&gt;0,I3415&lt;&gt;""),IF(C3415="","",IF(AND(ISNUMBER(--LEFT(C3415,FIND(" ",C3415&amp;" ")-1)),OR(LEN(LEFT(C3415,FIND(" ",C3415&amp;" ")-1))=6,LEN(LEFT(C3415,FIND(" ",C3415&amp;" ")-1))=7),OR(ISNUMBER(MATCH(LEFT(C3415,FIND(" ",C3415&amp;" ")-1),'Look Up Values'!$G$2:$G$1000,0)),ISNUMBER(MATCH(LEFT(C3415,FIND(" ",C3415&amp;" ")-1),'Look Up Values'!$AE$2:$AE$2000,0)))),"","EWC error")),"")</f>
        <v/>
      </c>
      <c r="P3415" s="242" t="str" cm="1">
        <f t="array" ref="P3415">IF(AND(I3415&lt;&gt;0,I3415&lt;&gt;""),IF(D3415="","",IF(ISNUMBER(MATCH(SUBSTITUTE(D3415," ",""),SUBSTITUTE('Look Up Values'!$S$2:$S$120," ",""),0)),"","D&amp;R error")),"")</f>
        <v/>
      </c>
      <c r="Q3415" s="242" t="str" cm="1">
        <f t="array" ref="Q3415">IF(AND(I3415&lt;&gt;0,I3415&lt;&gt;""),IF(G3415="","",IF(ISNUMBER(MATCH(SUBSTITUTE(G3415," ",""),SUBSTITUTE('Look Up Values'!$I$2:$I$10," ",""),0)),"","State error")),"")</f>
        <v/>
      </c>
      <c r="R3415" s="260" t="str">
        <f t="shared" si="107"/>
        <v/>
      </c>
    </row>
    <row r="3416" spans="1:18" ht="15.75">
      <c r="A3416" s="250">
        <v>3409</v>
      </c>
      <c r="B3416" s="198"/>
      <c r="C3416" s="25"/>
      <c r="D3416" s="25"/>
      <c r="E3416" s="25"/>
      <c r="F3416" s="25"/>
      <c r="G3416" s="26"/>
      <c r="H3416" s="27"/>
      <c r="I3416" s="28"/>
      <c r="J3416" s="430"/>
      <c r="K3416" s="48"/>
      <c r="L3416" s="457" t="str">
        <f t="shared" si="106"/>
        <v/>
      </c>
      <c r="M3416" s="245" cm="1">
        <f t="array" ref="M3416">SUMPRODUCT(--(N3416:Q3416&lt;&gt;"")) + IF(TRIM(R3416)="",0,LEN(R3416)-LEN(SUBSTITUTE(R3416,",",""))+1)</f>
        <v>0</v>
      </c>
      <c r="N3416" s="242" t="str">
        <f>IF(AND(I3416&lt;&gt;0,I3416&lt;&gt;""),IF(TRIM(SUBSTITUTE(B3416,CHAR(160),""))="","",IF(ISNUMBER(MATCH(TRIM(SUBSTITUTE(B3416,CHAR(160),"")),'Look Up Values'!$B$2:$B$500,0)),"","Origin error")),"")</f>
        <v/>
      </c>
      <c r="O3416" s="242" t="str">
        <f>IF(AND(I3416&lt;&gt;0,I3416&lt;&gt;""),IF(C3416="","",IF(AND(ISNUMBER(--LEFT(C3416,FIND(" ",C3416&amp;" ")-1)),OR(LEN(LEFT(C3416,FIND(" ",C3416&amp;" ")-1))=6,LEN(LEFT(C3416,FIND(" ",C3416&amp;" ")-1))=7),OR(ISNUMBER(MATCH(LEFT(C3416,FIND(" ",C3416&amp;" ")-1),'Look Up Values'!$G$2:$G$1000,0)),ISNUMBER(MATCH(LEFT(C3416,FIND(" ",C3416&amp;" ")-1),'Look Up Values'!$AE$2:$AE$2000,0)))),"","EWC error")),"")</f>
        <v/>
      </c>
      <c r="P3416" s="242" t="str" cm="1">
        <f t="array" ref="P3416">IF(AND(I3416&lt;&gt;0,I3416&lt;&gt;""),IF(D3416="","",IF(ISNUMBER(MATCH(SUBSTITUTE(D3416," ",""),SUBSTITUTE('Look Up Values'!$S$2:$S$120," ",""),0)),"","D&amp;R error")),"")</f>
        <v/>
      </c>
      <c r="Q3416" s="242" t="str" cm="1">
        <f t="array" ref="Q3416">IF(AND(I3416&lt;&gt;0,I3416&lt;&gt;""),IF(G3416="","",IF(ISNUMBER(MATCH(SUBSTITUTE(G3416," ",""),SUBSTITUTE('Look Up Values'!$I$2:$I$10," ",""),0)),"","State error")),"")</f>
        <v/>
      </c>
      <c r="R3416" s="260" t="str">
        <f t="shared" si="107"/>
        <v/>
      </c>
    </row>
    <row r="3417" spans="1:18" ht="15.75">
      <c r="A3417" s="250">
        <v>3410</v>
      </c>
      <c r="B3417" s="198"/>
      <c r="C3417" s="25"/>
      <c r="D3417" s="25"/>
      <c r="E3417" s="25"/>
      <c r="F3417" s="25"/>
      <c r="G3417" s="26"/>
      <c r="H3417" s="27"/>
      <c r="I3417" s="28"/>
      <c r="J3417" s="430"/>
      <c r="K3417" s="48"/>
      <c r="L3417" s="457" t="str">
        <f t="shared" si="106"/>
        <v/>
      </c>
      <c r="M3417" s="245" cm="1">
        <f t="array" ref="M3417">SUMPRODUCT(--(N3417:Q3417&lt;&gt;"")) + IF(TRIM(R3417)="",0,LEN(R3417)-LEN(SUBSTITUTE(R3417,",",""))+1)</f>
        <v>0</v>
      </c>
      <c r="N3417" s="242" t="str">
        <f>IF(AND(I3417&lt;&gt;0,I3417&lt;&gt;""),IF(TRIM(SUBSTITUTE(B3417,CHAR(160),""))="","",IF(ISNUMBER(MATCH(TRIM(SUBSTITUTE(B3417,CHAR(160),"")),'Look Up Values'!$B$2:$B$500,0)),"","Origin error")),"")</f>
        <v/>
      </c>
      <c r="O3417" s="242" t="str">
        <f>IF(AND(I3417&lt;&gt;0,I3417&lt;&gt;""),IF(C3417="","",IF(AND(ISNUMBER(--LEFT(C3417,FIND(" ",C3417&amp;" ")-1)),OR(LEN(LEFT(C3417,FIND(" ",C3417&amp;" ")-1))=6,LEN(LEFT(C3417,FIND(" ",C3417&amp;" ")-1))=7),OR(ISNUMBER(MATCH(LEFT(C3417,FIND(" ",C3417&amp;" ")-1),'Look Up Values'!$G$2:$G$1000,0)),ISNUMBER(MATCH(LEFT(C3417,FIND(" ",C3417&amp;" ")-1),'Look Up Values'!$AE$2:$AE$2000,0)))),"","EWC error")),"")</f>
        <v/>
      </c>
      <c r="P3417" s="242" t="str" cm="1">
        <f t="array" ref="P3417">IF(AND(I3417&lt;&gt;0,I3417&lt;&gt;""),IF(D3417="","",IF(ISNUMBER(MATCH(SUBSTITUTE(D3417," ",""),SUBSTITUTE('Look Up Values'!$S$2:$S$120," ",""),0)),"","D&amp;R error")),"")</f>
        <v/>
      </c>
      <c r="Q3417" s="242" t="str" cm="1">
        <f t="array" ref="Q3417">IF(AND(I3417&lt;&gt;0,I3417&lt;&gt;""),IF(G3417="","",IF(ISNUMBER(MATCH(SUBSTITUTE(G3417," ",""),SUBSTITUTE('Look Up Values'!$I$2:$I$10," ",""),0)),"","State error")),"")</f>
        <v/>
      </c>
      <c r="R3417" s="260" t="str">
        <f t="shared" si="107"/>
        <v/>
      </c>
    </row>
    <row r="3418" spans="1:18" ht="15.75">
      <c r="A3418" s="250">
        <v>3411</v>
      </c>
      <c r="B3418" s="198"/>
      <c r="C3418" s="25"/>
      <c r="D3418" s="25"/>
      <c r="E3418" s="25"/>
      <c r="F3418" s="25"/>
      <c r="G3418" s="26"/>
      <c r="H3418" s="27"/>
      <c r="I3418" s="28"/>
      <c r="J3418" s="430"/>
      <c r="K3418" s="48"/>
      <c r="L3418" s="457" t="str">
        <f t="shared" si="106"/>
        <v/>
      </c>
      <c r="M3418" s="245" cm="1">
        <f t="array" ref="M3418">SUMPRODUCT(--(N3418:Q3418&lt;&gt;"")) + IF(TRIM(R3418)="",0,LEN(R3418)-LEN(SUBSTITUTE(R3418,",",""))+1)</f>
        <v>0</v>
      </c>
      <c r="N3418" s="242" t="str">
        <f>IF(AND(I3418&lt;&gt;0,I3418&lt;&gt;""),IF(TRIM(SUBSTITUTE(B3418,CHAR(160),""))="","",IF(ISNUMBER(MATCH(TRIM(SUBSTITUTE(B3418,CHAR(160),"")),'Look Up Values'!$B$2:$B$500,0)),"","Origin error")),"")</f>
        <v/>
      </c>
      <c r="O3418" s="242" t="str">
        <f>IF(AND(I3418&lt;&gt;0,I3418&lt;&gt;""),IF(C3418="","",IF(AND(ISNUMBER(--LEFT(C3418,FIND(" ",C3418&amp;" ")-1)),OR(LEN(LEFT(C3418,FIND(" ",C3418&amp;" ")-1))=6,LEN(LEFT(C3418,FIND(" ",C3418&amp;" ")-1))=7),OR(ISNUMBER(MATCH(LEFT(C3418,FIND(" ",C3418&amp;" ")-1),'Look Up Values'!$G$2:$G$1000,0)),ISNUMBER(MATCH(LEFT(C3418,FIND(" ",C3418&amp;" ")-1),'Look Up Values'!$AE$2:$AE$2000,0)))),"","EWC error")),"")</f>
        <v/>
      </c>
      <c r="P3418" s="242" t="str" cm="1">
        <f t="array" ref="P3418">IF(AND(I3418&lt;&gt;0,I3418&lt;&gt;""),IF(D3418="","",IF(ISNUMBER(MATCH(SUBSTITUTE(D3418," ",""),SUBSTITUTE('Look Up Values'!$S$2:$S$120," ",""),0)),"","D&amp;R error")),"")</f>
        <v/>
      </c>
      <c r="Q3418" s="242" t="str" cm="1">
        <f t="array" ref="Q3418">IF(AND(I3418&lt;&gt;0,I3418&lt;&gt;""),IF(G3418="","",IF(ISNUMBER(MATCH(SUBSTITUTE(G3418," ",""),SUBSTITUTE('Look Up Values'!$I$2:$I$10," ",""),0)),"","State error")),"")</f>
        <v/>
      </c>
      <c r="R3418" s="260" t="str">
        <f t="shared" si="107"/>
        <v/>
      </c>
    </row>
    <row r="3419" spans="1:18" ht="15.75">
      <c r="A3419" s="250">
        <v>3412</v>
      </c>
      <c r="B3419" s="198"/>
      <c r="C3419" s="25"/>
      <c r="D3419" s="25"/>
      <c r="E3419" s="25"/>
      <c r="F3419" s="25"/>
      <c r="G3419" s="26"/>
      <c r="H3419" s="27"/>
      <c r="I3419" s="28"/>
      <c r="J3419" s="430"/>
      <c r="K3419" s="48"/>
      <c r="L3419" s="457" t="str">
        <f t="shared" si="106"/>
        <v/>
      </c>
      <c r="M3419" s="245" cm="1">
        <f t="array" ref="M3419">SUMPRODUCT(--(N3419:Q3419&lt;&gt;"")) + IF(TRIM(R3419)="",0,LEN(R3419)-LEN(SUBSTITUTE(R3419,",",""))+1)</f>
        <v>0</v>
      </c>
      <c r="N3419" s="242" t="str">
        <f>IF(AND(I3419&lt;&gt;0,I3419&lt;&gt;""),IF(TRIM(SUBSTITUTE(B3419,CHAR(160),""))="","",IF(ISNUMBER(MATCH(TRIM(SUBSTITUTE(B3419,CHAR(160),"")),'Look Up Values'!$B$2:$B$500,0)),"","Origin error")),"")</f>
        <v/>
      </c>
      <c r="O3419" s="242" t="str">
        <f>IF(AND(I3419&lt;&gt;0,I3419&lt;&gt;""),IF(C3419="","",IF(AND(ISNUMBER(--LEFT(C3419,FIND(" ",C3419&amp;" ")-1)),OR(LEN(LEFT(C3419,FIND(" ",C3419&amp;" ")-1))=6,LEN(LEFT(C3419,FIND(" ",C3419&amp;" ")-1))=7),OR(ISNUMBER(MATCH(LEFT(C3419,FIND(" ",C3419&amp;" ")-1),'Look Up Values'!$G$2:$G$1000,0)),ISNUMBER(MATCH(LEFT(C3419,FIND(" ",C3419&amp;" ")-1),'Look Up Values'!$AE$2:$AE$2000,0)))),"","EWC error")),"")</f>
        <v/>
      </c>
      <c r="P3419" s="242" t="str" cm="1">
        <f t="array" ref="P3419">IF(AND(I3419&lt;&gt;0,I3419&lt;&gt;""),IF(D3419="","",IF(ISNUMBER(MATCH(SUBSTITUTE(D3419," ",""),SUBSTITUTE('Look Up Values'!$S$2:$S$120," ",""),0)),"","D&amp;R error")),"")</f>
        <v/>
      </c>
      <c r="Q3419" s="242" t="str" cm="1">
        <f t="array" ref="Q3419">IF(AND(I3419&lt;&gt;0,I3419&lt;&gt;""),IF(G3419="","",IF(ISNUMBER(MATCH(SUBSTITUTE(G3419," ",""),SUBSTITUTE('Look Up Values'!$I$2:$I$10," ",""),0)),"","State error")),"")</f>
        <v/>
      </c>
      <c r="R3419" s="260" t="str">
        <f t="shared" si="107"/>
        <v/>
      </c>
    </row>
    <row r="3420" spans="1:18" ht="15.75">
      <c r="A3420" s="250">
        <v>3413</v>
      </c>
      <c r="B3420" s="198"/>
      <c r="C3420" s="25"/>
      <c r="D3420" s="25"/>
      <c r="E3420" s="25"/>
      <c r="F3420" s="25"/>
      <c r="G3420" s="26"/>
      <c r="H3420" s="27"/>
      <c r="I3420" s="28"/>
      <c r="J3420" s="430"/>
      <c r="K3420" s="48"/>
      <c r="L3420" s="457" t="str">
        <f t="shared" si="106"/>
        <v/>
      </c>
      <c r="M3420" s="245" cm="1">
        <f t="array" ref="M3420">SUMPRODUCT(--(N3420:Q3420&lt;&gt;"")) + IF(TRIM(R3420)="",0,LEN(R3420)-LEN(SUBSTITUTE(R3420,",",""))+1)</f>
        <v>0</v>
      </c>
      <c r="N3420" s="242" t="str">
        <f>IF(AND(I3420&lt;&gt;0,I3420&lt;&gt;""),IF(TRIM(SUBSTITUTE(B3420,CHAR(160),""))="","",IF(ISNUMBER(MATCH(TRIM(SUBSTITUTE(B3420,CHAR(160),"")),'Look Up Values'!$B$2:$B$500,0)),"","Origin error")),"")</f>
        <v/>
      </c>
      <c r="O3420" s="242" t="str">
        <f>IF(AND(I3420&lt;&gt;0,I3420&lt;&gt;""),IF(C3420="","",IF(AND(ISNUMBER(--LEFT(C3420,FIND(" ",C3420&amp;" ")-1)),OR(LEN(LEFT(C3420,FIND(" ",C3420&amp;" ")-1))=6,LEN(LEFT(C3420,FIND(" ",C3420&amp;" ")-1))=7),OR(ISNUMBER(MATCH(LEFT(C3420,FIND(" ",C3420&amp;" ")-1),'Look Up Values'!$G$2:$G$1000,0)),ISNUMBER(MATCH(LEFT(C3420,FIND(" ",C3420&amp;" ")-1),'Look Up Values'!$AE$2:$AE$2000,0)))),"","EWC error")),"")</f>
        <v/>
      </c>
      <c r="P3420" s="242" t="str" cm="1">
        <f t="array" ref="P3420">IF(AND(I3420&lt;&gt;0,I3420&lt;&gt;""),IF(D3420="","",IF(ISNUMBER(MATCH(SUBSTITUTE(D3420," ",""),SUBSTITUTE('Look Up Values'!$S$2:$S$120," ",""),0)),"","D&amp;R error")),"")</f>
        <v/>
      </c>
      <c r="Q3420" s="242" t="str" cm="1">
        <f t="array" ref="Q3420">IF(AND(I3420&lt;&gt;0,I3420&lt;&gt;""),IF(G3420="","",IF(ISNUMBER(MATCH(SUBSTITUTE(G3420," ",""),SUBSTITUTE('Look Up Values'!$I$2:$I$10," ",""),0)),"","State error")),"")</f>
        <v/>
      </c>
      <c r="R3420" s="260" t="str">
        <f t="shared" si="107"/>
        <v/>
      </c>
    </row>
    <row r="3421" spans="1:18" ht="15.75">
      <c r="A3421" s="250">
        <v>3414</v>
      </c>
      <c r="B3421" s="198"/>
      <c r="C3421" s="25"/>
      <c r="D3421" s="25"/>
      <c r="E3421" s="25"/>
      <c r="F3421" s="25"/>
      <c r="G3421" s="26"/>
      <c r="H3421" s="27"/>
      <c r="I3421" s="28"/>
      <c r="J3421" s="430"/>
      <c r="K3421" s="48"/>
      <c r="L3421" s="457" t="str">
        <f t="shared" si="106"/>
        <v/>
      </c>
      <c r="M3421" s="245" cm="1">
        <f t="array" ref="M3421">SUMPRODUCT(--(N3421:Q3421&lt;&gt;"")) + IF(TRIM(R3421)="",0,LEN(R3421)-LEN(SUBSTITUTE(R3421,",",""))+1)</f>
        <v>0</v>
      </c>
      <c r="N3421" s="242" t="str">
        <f>IF(AND(I3421&lt;&gt;0,I3421&lt;&gt;""),IF(TRIM(SUBSTITUTE(B3421,CHAR(160),""))="","",IF(ISNUMBER(MATCH(TRIM(SUBSTITUTE(B3421,CHAR(160),"")),'Look Up Values'!$B$2:$B$500,0)),"","Origin error")),"")</f>
        <v/>
      </c>
      <c r="O3421" s="242" t="str">
        <f>IF(AND(I3421&lt;&gt;0,I3421&lt;&gt;""),IF(C3421="","",IF(AND(ISNUMBER(--LEFT(C3421,FIND(" ",C3421&amp;" ")-1)),OR(LEN(LEFT(C3421,FIND(" ",C3421&amp;" ")-1))=6,LEN(LEFT(C3421,FIND(" ",C3421&amp;" ")-1))=7),OR(ISNUMBER(MATCH(LEFT(C3421,FIND(" ",C3421&amp;" ")-1),'Look Up Values'!$G$2:$G$1000,0)),ISNUMBER(MATCH(LEFT(C3421,FIND(" ",C3421&amp;" ")-1),'Look Up Values'!$AE$2:$AE$2000,0)))),"","EWC error")),"")</f>
        <v/>
      </c>
      <c r="P3421" s="242" t="str" cm="1">
        <f t="array" ref="P3421">IF(AND(I3421&lt;&gt;0,I3421&lt;&gt;""),IF(D3421="","",IF(ISNUMBER(MATCH(SUBSTITUTE(D3421," ",""),SUBSTITUTE('Look Up Values'!$S$2:$S$120," ",""),0)),"","D&amp;R error")),"")</f>
        <v/>
      </c>
      <c r="Q3421" s="242" t="str" cm="1">
        <f t="array" ref="Q3421">IF(AND(I3421&lt;&gt;0,I3421&lt;&gt;""),IF(G3421="","",IF(ISNUMBER(MATCH(SUBSTITUTE(G3421," ",""),SUBSTITUTE('Look Up Values'!$I$2:$I$10," ",""),0)),"","State error")),"")</f>
        <v/>
      </c>
      <c r="R3421" s="260" t="str">
        <f t="shared" si="107"/>
        <v/>
      </c>
    </row>
    <row r="3422" spans="1:18" ht="15.75">
      <c r="A3422" s="250">
        <v>3415</v>
      </c>
      <c r="B3422" s="198"/>
      <c r="C3422" s="25"/>
      <c r="D3422" s="25"/>
      <c r="E3422" s="25"/>
      <c r="F3422" s="25"/>
      <c r="G3422" s="26"/>
      <c r="H3422" s="27"/>
      <c r="I3422" s="28"/>
      <c r="J3422" s="430"/>
      <c r="K3422" s="48"/>
      <c r="L3422" s="457" t="str">
        <f t="shared" si="106"/>
        <v/>
      </c>
      <c r="M3422" s="245" cm="1">
        <f t="array" ref="M3422">SUMPRODUCT(--(N3422:Q3422&lt;&gt;"")) + IF(TRIM(R3422)="",0,LEN(R3422)-LEN(SUBSTITUTE(R3422,",",""))+1)</f>
        <v>0</v>
      </c>
      <c r="N3422" s="242" t="str">
        <f>IF(AND(I3422&lt;&gt;0,I3422&lt;&gt;""),IF(TRIM(SUBSTITUTE(B3422,CHAR(160),""))="","",IF(ISNUMBER(MATCH(TRIM(SUBSTITUTE(B3422,CHAR(160),"")),'Look Up Values'!$B$2:$B$500,0)),"","Origin error")),"")</f>
        <v/>
      </c>
      <c r="O3422" s="242" t="str">
        <f>IF(AND(I3422&lt;&gt;0,I3422&lt;&gt;""),IF(C3422="","",IF(AND(ISNUMBER(--LEFT(C3422,FIND(" ",C3422&amp;" ")-1)),OR(LEN(LEFT(C3422,FIND(" ",C3422&amp;" ")-1))=6,LEN(LEFT(C3422,FIND(" ",C3422&amp;" ")-1))=7),OR(ISNUMBER(MATCH(LEFT(C3422,FIND(" ",C3422&amp;" ")-1),'Look Up Values'!$G$2:$G$1000,0)),ISNUMBER(MATCH(LEFT(C3422,FIND(" ",C3422&amp;" ")-1),'Look Up Values'!$AE$2:$AE$2000,0)))),"","EWC error")),"")</f>
        <v/>
      </c>
      <c r="P3422" s="242" t="str" cm="1">
        <f t="array" ref="P3422">IF(AND(I3422&lt;&gt;0,I3422&lt;&gt;""),IF(D3422="","",IF(ISNUMBER(MATCH(SUBSTITUTE(D3422," ",""),SUBSTITUTE('Look Up Values'!$S$2:$S$120," ",""),0)),"","D&amp;R error")),"")</f>
        <v/>
      </c>
      <c r="Q3422" s="242" t="str" cm="1">
        <f t="array" ref="Q3422">IF(AND(I3422&lt;&gt;0,I3422&lt;&gt;""),IF(G3422="","",IF(ISNUMBER(MATCH(SUBSTITUTE(G3422," ",""),SUBSTITUTE('Look Up Values'!$I$2:$I$10," ",""),0)),"","State error")),"")</f>
        <v/>
      </c>
      <c r="R3422" s="260" t="str">
        <f t="shared" si="107"/>
        <v/>
      </c>
    </row>
    <row r="3423" spans="1:18" ht="15.75">
      <c r="A3423" s="250">
        <v>3416</v>
      </c>
      <c r="B3423" s="198"/>
      <c r="C3423" s="25"/>
      <c r="D3423" s="25"/>
      <c r="E3423" s="25"/>
      <c r="F3423" s="25"/>
      <c r="G3423" s="26"/>
      <c r="H3423" s="27"/>
      <c r="I3423" s="28"/>
      <c r="J3423" s="430"/>
      <c r="K3423" s="48"/>
      <c r="L3423" s="457" t="str">
        <f t="shared" si="106"/>
        <v/>
      </c>
      <c r="M3423" s="245" cm="1">
        <f t="array" ref="M3423">SUMPRODUCT(--(N3423:Q3423&lt;&gt;"")) + IF(TRIM(R3423)="",0,LEN(R3423)-LEN(SUBSTITUTE(R3423,",",""))+1)</f>
        <v>0</v>
      </c>
      <c r="N3423" s="242" t="str">
        <f>IF(AND(I3423&lt;&gt;0,I3423&lt;&gt;""),IF(TRIM(SUBSTITUTE(B3423,CHAR(160),""))="","",IF(ISNUMBER(MATCH(TRIM(SUBSTITUTE(B3423,CHAR(160),"")),'Look Up Values'!$B$2:$B$500,0)),"","Origin error")),"")</f>
        <v/>
      </c>
      <c r="O3423" s="242" t="str">
        <f>IF(AND(I3423&lt;&gt;0,I3423&lt;&gt;""),IF(C3423="","",IF(AND(ISNUMBER(--LEFT(C3423,FIND(" ",C3423&amp;" ")-1)),OR(LEN(LEFT(C3423,FIND(" ",C3423&amp;" ")-1))=6,LEN(LEFT(C3423,FIND(" ",C3423&amp;" ")-1))=7),OR(ISNUMBER(MATCH(LEFT(C3423,FIND(" ",C3423&amp;" ")-1),'Look Up Values'!$G$2:$G$1000,0)),ISNUMBER(MATCH(LEFT(C3423,FIND(" ",C3423&amp;" ")-1),'Look Up Values'!$AE$2:$AE$2000,0)))),"","EWC error")),"")</f>
        <v/>
      </c>
      <c r="P3423" s="242" t="str" cm="1">
        <f t="array" ref="P3423">IF(AND(I3423&lt;&gt;0,I3423&lt;&gt;""),IF(D3423="","",IF(ISNUMBER(MATCH(SUBSTITUTE(D3423," ",""),SUBSTITUTE('Look Up Values'!$S$2:$S$120," ",""),0)),"","D&amp;R error")),"")</f>
        <v/>
      </c>
      <c r="Q3423" s="242" t="str" cm="1">
        <f t="array" ref="Q3423">IF(AND(I3423&lt;&gt;0,I3423&lt;&gt;""),IF(G3423="","",IF(ISNUMBER(MATCH(SUBSTITUTE(G3423," ",""),SUBSTITUTE('Look Up Values'!$I$2:$I$10," ",""),0)),"","State error")),"")</f>
        <v/>
      </c>
      <c r="R3423" s="260" t="str">
        <f t="shared" si="107"/>
        <v/>
      </c>
    </row>
    <row r="3424" spans="1:18" ht="15.75">
      <c r="A3424" s="250">
        <v>3417</v>
      </c>
      <c r="B3424" s="198"/>
      <c r="C3424" s="25"/>
      <c r="D3424" s="25"/>
      <c r="E3424" s="25"/>
      <c r="F3424" s="25"/>
      <c r="G3424" s="26"/>
      <c r="H3424" s="27"/>
      <c r="I3424" s="28"/>
      <c r="J3424" s="430"/>
      <c r="K3424" s="48"/>
      <c r="L3424" s="457" t="str">
        <f t="shared" si="106"/>
        <v/>
      </c>
      <c r="M3424" s="245" cm="1">
        <f t="array" ref="M3424">SUMPRODUCT(--(N3424:Q3424&lt;&gt;"")) + IF(TRIM(R3424)="",0,LEN(R3424)-LEN(SUBSTITUTE(R3424,",",""))+1)</f>
        <v>0</v>
      </c>
      <c r="N3424" s="242" t="str">
        <f>IF(AND(I3424&lt;&gt;0,I3424&lt;&gt;""),IF(TRIM(SUBSTITUTE(B3424,CHAR(160),""))="","",IF(ISNUMBER(MATCH(TRIM(SUBSTITUTE(B3424,CHAR(160),"")),'Look Up Values'!$B$2:$B$500,0)),"","Origin error")),"")</f>
        <v/>
      </c>
      <c r="O3424" s="242" t="str">
        <f>IF(AND(I3424&lt;&gt;0,I3424&lt;&gt;""),IF(C3424="","",IF(AND(ISNUMBER(--LEFT(C3424,FIND(" ",C3424&amp;" ")-1)),OR(LEN(LEFT(C3424,FIND(" ",C3424&amp;" ")-1))=6,LEN(LEFT(C3424,FIND(" ",C3424&amp;" ")-1))=7),OR(ISNUMBER(MATCH(LEFT(C3424,FIND(" ",C3424&amp;" ")-1),'Look Up Values'!$G$2:$G$1000,0)),ISNUMBER(MATCH(LEFT(C3424,FIND(" ",C3424&amp;" ")-1),'Look Up Values'!$AE$2:$AE$2000,0)))),"","EWC error")),"")</f>
        <v/>
      </c>
      <c r="P3424" s="242" t="str" cm="1">
        <f t="array" ref="P3424">IF(AND(I3424&lt;&gt;0,I3424&lt;&gt;""),IF(D3424="","",IF(ISNUMBER(MATCH(SUBSTITUTE(D3424," ",""),SUBSTITUTE('Look Up Values'!$S$2:$S$120," ",""),0)),"","D&amp;R error")),"")</f>
        <v/>
      </c>
      <c r="Q3424" s="242" t="str" cm="1">
        <f t="array" ref="Q3424">IF(AND(I3424&lt;&gt;0,I3424&lt;&gt;""),IF(G3424="","",IF(ISNUMBER(MATCH(SUBSTITUTE(G3424," ",""),SUBSTITUTE('Look Up Values'!$I$2:$I$10," ",""),0)),"","State error")),"")</f>
        <v/>
      </c>
      <c r="R3424" s="260" t="str">
        <f t="shared" si="107"/>
        <v/>
      </c>
    </row>
    <row r="3425" spans="1:18" ht="15.75">
      <c r="A3425" s="250">
        <v>3418</v>
      </c>
      <c r="B3425" s="198"/>
      <c r="C3425" s="25"/>
      <c r="D3425" s="25"/>
      <c r="E3425" s="25"/>
      <c r="F3425" s="25"/>
      <c r="G3425" s="26"/>
      <c r="H3425" s="27"/>
      <c r="I3425" s="28"/>
      <c r="J3425" s="430"/>
      <c r="K3425" s="48"/>
      <c r="L3425" s="457" t="str">
        <f t="shared" si="106"/>
        <v/>
      </c>
      <c r="M3425" s="245" cm="1">
        <f t="array" ref="M3425">SUMPRODUCT(--(N3425:Q3425&lt;&gt;"")) + IF(TRIM(R3425)="",0,LEN(R3425)-LEN(SUBSTITUTE(R3425,",",""))+1)</f>
        <v>0</v>
      </c>
      <c r="N3425" s="242" t="str">
        <f>IF(AND(I3425&lt;&gt;0,I3425&lt;&gt;""),IF(TRIM(SUBSTITUTE(B3425,CHAR(160),""))="","",IF(ISNUMBER(MATCH(TRIM(SUBSTITUTE(B3425,CHAR(160),"")),'Look Up Values'!$B$2:$B$500,0)),"","Origin error")),"")</f>
        <v/>
      </c>
      <c r="O3425" s="242" t="str">
        <f>IF(AND(I3425&lt;&gt;0,I3425&lt;&gt;""),IF(C3425="","",IF(AND(ISNUMBER(--LEFT(C3425,FIND(" ",C3425&amp;" ")-1)),OR(LEN(LEFT(C3425,FIND(" ",C3425&amp;" ")-1))=6,LEN(LEFT(C3425,FIND(" ",C3425&amp;" ")-1))=7),OR(ISNUMBER(MATCH(LEFT(C3425,FIND(" ",C3425&amp;" ")-1),'Look Up Values'!$G$2:$G$1000,0)),ISNUMBER(MATCH(LEFT(C3425,FIND(" ",C3425&amp;" ")-1),'Look Up Values'!$AE$2:$AE$2000,0)))),"","EWC error")),"")</f>
        <v/>
      </c>
      <c r="P3425" s="242" t="str" cm="1">
        <f t="array" ref="P3425">IF(AND(I3425&lt;&gt;0,I3425&lt;&gt;""),IF(D3425="","",IF(ISNUMBER(MATCH(SUBSTITUTE(D3425," ",""),SUBSTITUTE('Look Up Values'!$S$2:$S$120," ",""),0)),"","D&amp;R error")),"")</f>
        <v/>
      </c>
      <c r="Q3425" s="242" t="str" cm="1">
        <f t="array" ref="Q3425">IF(AND(I3425&lt;&gt;0,I3425&lt;&gt;""),IF(G3425="","",IF(ISNUMBER(MATCH(SUBSTITUTE(G3425," ",""),SUBSTITUTE('Look Up Values'!$I$2:$I$10," ",""),0)),"","State error")),"")</f>
        <v/>
      </c>
      <c r="R3425" s="260" t="str">
        <f t="shared" si="107"/>
        <v/>
      </c>
    </row>
    <row r="3426" spans="1:18" ht="15.75">
      <c r="A3426" s="250">
        <v>3419</v>
      </c>
      <c r="B3426" s="198"/>
      <c r="C3426" s="25"/>
      <c r="D3426" s="25"/>
      <c r="E3426" s="25"/>
      <c r="F3426" s="25"/>
      <c r="G3426" s="26"/>
      <c r="H3426" s="27"/>
      <c r="I3426" s="28"/>
      <c r="J3426" s="430"/>
      <c r="K3426" s="48"/>
      <c r="L3426" s="457" t="str">
        <f t="shared" si="106"/>
        <v/>
      </c>
      <c r="M3426" s="245" cm="1">
        <f t="array" ref="M3426">SUMPRODUCT(--(N3426:Q3426&lt;&gt;"")) + IF(TRIM(R3426)="",0,LEN(R3426)-LEN(SUBSTITUTE(R3426,",",""))+1)</f>
        <v>0</v>
      </c>
      <c r="N3426" s="242" t="str">
        <f>IF(AND(I3426&lt;&gt;0,I3426&lt;&gt;""),IF(TRIM(SUBSTITUTE(B3426,CHAR(160),""))="","",IF(ISNUMBER(MATCH(TRIM(SUBSTITUTE(B3426,CHAR(160),"")),'Look Up Values'!$B$2:$B$500,0)),"","Origin error")),"")</f>
        <v/>
      </c>
      <c r="O3426" s="242" t="str">
        <f>IF(AND(I3426&lt;&gt;0,I3426&lt;&gt;""),IF(C3426="","",IF(AND(ISNUMBER(--LEFT(C3426,FIND(" ",C3426&amp;" ")-1)),OR(LEN(LEFT(C3426,FIND(" ",C3426&amp;" ")-1))=6,LEN(LEFT(C3426,FIND(" ",C3426&amp;" ")-1))=7),OR(ISNUMBER(MATCH(LEFT(C3426,FIND(" ",C3426&amp;" ")-1),'Look Up Values'!$G$2:$G$1000,0)),ISNUMBER(MATCH(LEFT(C3426,FIND(" ",C3426&amp;" ")-1),'Look Up Values'!$AE$2:$AE$2000,0)))),"","EWC error")),"")</f>
        <v/>
      </c>
      <c r="P3426" s="242" t="str" cm="1">
        <f t="array" ref="P3426">IF(AND(I3426&lt;&gt;0,I3426&lt;&gt;""),IF(D3426="","",IF(ISNUMBER(MATCH(SUBSTITUTE(D3426," ",""),SUBSTITUTE('Look Up Values'!$S$2:$S$120," ",""),0)),"","D&amp;R error")),"")</f>
        <v/>
      </c>
      <c r="Q3426" s="242" t="str" cm="1">
        <f t="array" ref="Q3426">IF(AND(I3426&lt;&gt;0,I3426&lt;&gt;""),IF(G3426="","",IF(ISNUMBER(MATCH(SUBSTITUTE(G3426," ",""),SUBSTITUTE('Look Up Values'!$I$2:$I$10," ",""),0)),"","State error")),"")</f>
        <v/>
      </c>
      <c r="R3426" s="260" t="str">
        <f t="shared" si="107"/>
        <v/>
      </c>
    </row>
    <row r="3427" spans="1:18" ht="15.75">
      <c r="A3427" s="250">
        <v>3420</v>
      </c>
      <c r="B3427" s="198"/>
      <c r="C3427" s="25"/>
      <c r="D3427" s="25"/>
      <c r="E3427" s="25"/>
      <c r="F3427" s="25"/>
      <c r="G3427" s="26"/>
      <c r="H3427" s="27"/>
      <c r="I3427" s="28"/>
      <c r="J3427" s="430"/>
      <c r="K3427" s="48"/>
      <c r="L3427" s="457" t="str">
        <f t="shared" si="106"/>
        <v/>
      </c>
      <c r="M3427" s="245" cm="1">
        <f t="array" ref="M3427">SUMPRODUCT(--(N3427:Q3427&lt;&gt;"")) + IF(TRIM(R3427)="",0,LEN(R3427)-LEN(SUBSTITUTE(R3427,",",""))+1)</f>
        <v>0</v>
      </c>
      <c r="N3427" s="242" t="str">
        <f>IF(AND(I3427&lt;&gt;0,I3427&lt;&gt;""),IF(TRIM(SUBSTITUTE(B3427,CHAR(160),""))="","",IF(ISNUMBER(MATCH(TRIM(SUBSTITUTE(B3427,CHAR(160),"")),'Look Up Values'!$B$2:$B$500,0)),"","Origin error")),"")</f>
        <v/>
      </c>
      <c r="O3427" s="242" t="str">
        <f>IF(AND(I3427&lt;&gt;0,I3427&lt;&gt;""),IF(C3427="","",IF(AND(ISNUMBER(--LEFT(C3427,FIND(" ",C3427&amp;" ")-1)),OR(LEN(LEFT(C3427,FIND(" ",C3427&amp;" ")-1))=6,LEN(LEFT(C3427,FIND(" ",C3427&amp;" ")-1))=7),OR(ISNUMBER(MATCH(LEFT(C3427,FIND(" ",C3427&amp;" ")-1),'Look Up Values'!$G$2:$G$1000,0)),ISNUMBER(MATCH(LEFT(C3427,FIND(" ",C3427&amp;" ")-1),'Look Up Values'!$AE$2:$AE$2000,0)))),"","EWC error")),"")</f>
        <v/>
      </c>
      <c r="P3427" s="242" t="str" cm="1">
        <f t="array" ref="P3427">IF(AND(I3427&lt;&gt;0,I3427&lt;&gt;""),IF(D3427="","",IF(ISNUMBER(MATCH(SUBSTITUTE(D3427," ",""),SUBSTITUTE('Look Up Values'!$S$2:$S$120," ",""),0)),"","D&amp;R error")),"")</f>
        <v/>
      </c>
      <c r="Q3427" s="242" t="str" cm="1">
        <f t="array" ref="Q3427">IF(AND(I3427&lt;&gt;0,I3427&lt;&gt;""),IF(G3427="","",IF(ISNUMBER(MATCH(SUBSTITUTE(G3427," ",""),SUBSTITUTE('Look Up Values'!$I$2:$I$10," ",""),0)),"","State error")),"")</f>
        <v/>
      </c>
      <c r="R3427" s="260" t="str">
        <f t="shared" si="107"/>
        <v/>
      </c>
    </row>
    <row r="3428" spans="1:18" ht="15.75">
      <c r="A3428" s="250">
        <v>3421</v>
      </c>
      <c r="B3428" s="198"/>
      <c r="C3428" s="25"/>
      <c r="D3428" s="25"/>
      <c r="E3428" s="25"/>
      <c r="F3428" s="25"/>
      <c r="G3428" s="26"/>
      <c r="H3428" s="27"/>
      <c r="I3428" s="28"/>
      <c r="J3428" s="430"/>
      <c r="K3428" s="48"/>
      <c r="L3428" s="457" t="str">
        <f t="shared" si="106"/>
        <v/>
      </c>
      <c r="M3428" s="245" cm="1">
        <f t="array" ref="M3428">SUMPRODUCT(--(N3428:Q3428&lt;&gt;"")) + IF(TRIM(R3428)="",0,LEN(R3428)-LEN(SUBSTITUTE(R3428,",",""))+1)</f>
        <v>0</v>
      </c>
      <c r="N3428" s="242" t="str">
        <f>IF(AND(I3428&lt;&gt;0,I3428&lt;&gt;""),IF(TRIM(SUBSTITUTE(B3428,CHAR(160),""))="","",IF(ISNUMBER(MATCH(TRIM(SUBSTITUTE(B3428,CHAR(160),"")),'Look Up Values'!$B$2:$B$500,0)),"","Origin error")),"")</f>
        <v/>
      </c>
      <c r="O3428" s="242" t="str">
        <f>IF(AND(I3428&lt;&gt;0,I3428&lt;&gt;""),IF(C3428="","",IF(AND(ISNUMBER(--LEFT(C3428,FIND(" ",C3428&amp;" ")-1)),OR(LEN(LEFT(C3428,FIND(" ",C3428&amp;" ")-1))=6,LEN(LEFT(C3428,FIND(" ",C3428&amp;" ")-1))=7),OR(ISNUMBER(MATCH(LEFT(C3428,FIND(" ",C3428&amp;" ")-1),'Look Up Values'!$G$2:$G$1000,0)),ISNUMBER(MATCH(LEFT(C3428,FIND(" ",C3428&amp;" ")-1),'Look Up Values'!$AE$2:$AE$2000,0)))),"","EWC error")),"")</f>
        <v/>
      </c>
      <c r="P3428" s="242" t="str" cm="1">
        <f t="array" ref="P3428">IF(AND(I3428&lt;&gt;0,I3428&lt;&gt;""),IF(D3428="","",IF(ISNUMBER(MATCH(SUBSTITUTE(D3428," ",""),SUBSTITUTE('Look Up Values'!$S$2:$S$120," ",""),0)),"","D&amp;R error")),"")</f>
        <v/>
      </c>
      <c r="Q3428" s="242" t="str" cm="1">
        <f t="array" ref="Q3428">IF(AND(I3428&lt;&gt;0,I3428&lt;&gt;""),IF(G3428="","",IF(ISNUMBER(MATCH(SUBSTITUTE(G3428," ",""),SUBSTITUTE('Look Up Values'!$I$2:$I$10," ",""),0)),"","State error")),"")</f>
        <v/>
      </c>
      <c r="R3428" s="260" t="str">
        <f t="shared" si="107"/>
        <v/>
      </c>
    </row>
    <row r="3429" spans="1:18" ht="15.75">
      <c r="A3429" s="250">
        <v>3422</v>
      </c>
      <c r="B3429" s="198"/>
      <c r="C3429" s="25"/>
      <c r="D3429" s="25"/>
      <c r="E3429" s="25"/>
      <c r="F3429" s="25"/>
      <c r="G3429" s="26"/>
      <c r="H3429" s="27"/>
      <c r="I3429" s="28"/>
      <c r="J3429" s="430"/>
      <c r="K3429" s="48"/>
      <c r="L3429" s="457" t="str">
        <f t="shared" si="106"/>
        <v/>
      </c>
      <c r="M3429" s="245" cm="1">
        <f t="array" ref="M3429">SUMPRODUCT(--(N3429:Q3429&lt;&gt;"")) + IF(TRIM(R3429)="",0,LEN(R3429)-LEN(SUBSTITUTE(R3429,",",""))+1)</f>
        <v>0</v>
      </c>
      <c r="N3429" s="242" t="str">
        <f>IF(AND(I3429&lt;&gt;0,I3429&lt;&gt;""),IF(TRIM(SUBSTITUTE(B3429,CHAR(160),""))="","",IF(ISNUMBER(MATCH(TRIM(SUBSTITUTE(B3429,CHAR(160),"")),'Look Up Values'!$B$2:$B$500,0)),"","Origin error")),"")</f>
        <v/>
      </c>
      <c r="O3429" s="242" t="str">
        <f>IF(AND(I3429&lt;&gt;0,I3429&lt;&gt;""),IF(C3429="","",IF(AND(ISNUMBER(--LEFT(C3429,FIND(" ",C3429&amp;" ")-1)),OR(LEN(LEFT(C3429,FIND(" ",C3429&amp;" ")-1))=6,LEN(LEFT(C3429,FIND(" ",C3429&amp;" ")-1))=7),OR(ISNUMBER(MATCH(LEFT(C3429,FIND(" ",C3429&amp;" ")-1),'Look Up Values'!$G$2:$G$1000,0)),ISNUMBER(MATCH(LEFT(C3429,FIND(" ",C3429&amp;" ")-1),'Look Up Values'!$AE$2:$AE$2000,0)))),"","EWC error")),"")</f>
        <v/>
      </c>
      <c r="P3429" s="242" t="str" cm="1">
        <f t="array" ref="P3429">IF(AND(I3429&lt;&gt;0,I3429&lt;&gt;""),IF(D3429="","",IF(ISNUMBER(MATCH(SUBSTITUTE(D3429," ",""),SUBSTITUTE('Look Up Values'!$S$2:$S$120," ",""),0)),"","D&amp;R error")),"")</f>
        <v/>
      </c>
      <c r="Q3429" s="242" t="str" cm="1">
        <f t="array" ref="Q3429">IF(AND(I3429&lt;&gt;0,I3429&lt;&gt;""),IF(G3429="","",IF(ISNUMBER(MATCH(SUBSTITUTE(G3429," ",""),SUBSTITUTE('Look Up Values'!$I$2:$I$10," ",""),0)),"","State error")),"")</f>
        <v/>
      </c>
      <c r="R3429" s="260" t="str">
        <f t="shared" si="107"/>
        <v/>
      </c>
    </row>
    <row r="3430" spans="1:18" ht="15.75">
      <c r="A3430" s="250">
        <v>3423</v>
      </c>
      <c r="B3430" s="198"/>
      <c r="C3430" s="25"/>
      <c r="D3430" s="25"/>
      <c r="E3430" s="25"/>
      <c r="F3430" s="25"/>
      <c r="G3430" s="26"/>
      <c r="H3430" s="27"/>
      <c r="I3430" s="28"/>
      <c r="J3430" s="430"/>
      <c r="K3430" s="48"/>
      <c r="L3430" s="457" t="str">
        <f t="shared" si="106"/>
        <v/>
      </c>
      <c r="M3430" s="245" cm="1">
        <f t="array" ref="M3430">SUMPRODUCT(--(N3430:Q3430&lt;&gt;"")) + IF(TRIM(R3430)="",0,LEN(R3430)-LEN(SUBSTITUTE(R3430,",",""))+1)</f>
        <v>0</v>
      </c>
      <c r="N3430" s="242" t="str">
        <f>IF(AND(I3430&lt;&gt;0,I3430&lt;&gt;""),IF(TRIM(SUBSTITUTE(B3430,CHAR(160),""))="","",IF(ISNUMBER(MATCH(TRIM(SUBSTITUTE(B3430,CHAR(160),"")),'Look Up Values'!$B$2:$B$500,0)),"","Origin error")),"")</f>
        <v/>
      </c>
      <c r="O3430" s="242" t="str">
        <f>IF(AND(I3430&lt;&gt;0,I3430&lt;&gt;""),IF(C3430="","",IF(AND(ISNUMBER(--LEFT(C3430,FIND(" ",C3430&amp;" ")-1)),OR(LEN(LEFT(C3430,FIND(" ",C3430&amp;" ")-1))=6,LEN(LEFT(C3430,FIND(" ",C3430&amp;" ")-1))=7),OR(ISNUMBER(MATCH(LEFT(C3430,FIND(" ",C3430&amp;" ")-1),'Look Up Values'!$G$2:$G$1000,0)),ISNUMBER(MATCH(LEFT(C3430,FIND(" ",C3430&amp;" ")-1),'Look Up Values'!$AE$2:$AE$2000,0)))),"","EWC error")),"")</f>
        <v/>
      </c>
      <c r="P3430" s="242" t="str" cm="1">
        <f t="array" ref="P3430">IF(AND(I3430&lt;&gt;0,I3430&lt;&gt;""),IF(D3430="","",IF(ISNUMBER(MATCH(SUBSTITUTE(D3430," ",""),SUBSTITUTE('Look Up Values'!$S$2:$S$120," ",""),0)),"","D&amp;R error")),"")</f>
        <v/>
      </c>
      <c r="Q3430" s="242" t="str" cm="1">
        <f t="array" ref="Q3430">IF(AND(I3430&lt;&gt;0,I3430&lt;&gt;""),IF(G3430="","",IF(ISNUMBER(MATCH(SUBSTITUTE(G3430," ",""),SUBSTITUTE('Look Up Values'!$I$2:$I$10," ",""),0)),"","State error")),"")</f>
        <v/>
      </c>
      <c r="R3430" s="260" t="str">
        <f t="shared" si="107"/>
        <v/>
      </c>
    </row>
    <row r="3431" spans="1:18" ht="15.75">
      <c r="A3431" s="250">
        <v>3424</v>
      </c>
      <c r="B3431" s="198"/>
      <c r="C3431" s="25"/>
      <c r="D3431" s="25"/>
      <c r="E3431" s="25"/>
      <c r="F3431" s="25"/>
      <c r="G3431" s="26"/>
      <c r="H3431" s="27"/>
      <c r="I3431" s="28"/>
      <c r="J3431" s="430"/>
      <c r="K3431" s="48"/>
      <c r="L3431" s="457" t="str">
        <f t="shared" si="106"/>
        <v/>
      </c>
      <c r="M3431" s="245" cm="1">
        <f t="array" ref="M3431">SUMPRODUCT(--(N3431:Q3431&lt;&gt;"")) + IF(TRIM(R3431)="",0,LEN(R3431)-LEN(SUBSTITUTE(R3431,",",""))+1)</f>
        <v>0</v>
      </c>
      <c r="N3431" s="242" t="str">
        <f>IF(AND(I3431&lt;&gt;0,I3431&lt;&gt;""),IF(TRIM(SUBSTITUTE(B3431,CHAR(160),""))="","",IF(ISNUMBER(MATCH(TRIM(SUBSTITUTE(B3431,CHAR(160),"")),'Look Up Values'!$B$2:$B$500,0)),"","Origin error")),"")</f>
        <v/>
      </c>
      <c r="O3431" s="242" t="str">
        <f>IF(AND(I3431&lt;&gt;0,I3431&lt;&gt;""),IF(C3431="","",IF(AND(ISNUMBER(--LEFT(C3431,FIND(" ",C3431&amp;" ")-1)),OR(LEN(LEFT(C3431,FIND(" ",C3431&amp;" ")-1))=6,LEN(LEFT(C3431,FIND(" ",C3431&amp;" ")-1))=7),OR(ISNUMBER(MATCH(LEFT(C3431,FIND(" ",C3431&amp;" ")-1),'Look Up Values'!$G$2:$G$1000,0)),ISNUMBER(MATCH(LEFT(C3431,FIND(" ",C3431&amp;" ")-1),'Look Up Values'!$AE$2:$AE$2000,0)))),"","EWC error")),"")</f>
        <v/>
      </c>
      <c r="P3431" s="242" t="str" cm="1">
        <f t="array" ref="P3431">IF(AND(I3431&lt;&gt;0,I3431&lt;&gt;""),IF(D3431="","",IF(ISNUMBER(MATCH(SUBSTITUTE(D3431," ",""),SUBSTITUTE('Look Up Values'!$S$2:$S$120," ",""),0)),"","D&amp;R error")),"")</f>
        <v/>
      </c>
      <c r="Q3431" s="242" t="str" cm="1">
        <f t="array" ref="Q3431">IF(AND(I3431&lt;&gt;0,I3431&lt;&gt;""),IF(G3431="","",IF(ISNUMBER(MATCH(SUBSTITUTE(G3431," ",""),SUBSTITUTE('Look Up Values'!$I$2:$I$10," ",""),0)),"","State error")),"")</f>
        <v/>
      </c>
      <c r="R3431" s="260" t="str">
        <f t="shared" si="107"/>
        <v/>
      </c>
    </row>
    <row r="3432" spans="1:18" ht="15.75">
      <c r="A3432" s="250">
        <v>3425</v>
      </c>
      <c r="B3432" s="198"/>
      <c r="C3432" s="25"/>
      <c r="D3432" s="25"/>
      <c r="E3432" s="25"/>
      <c r="F3432" s="25"/>
      <c r="G3432" s="26"/>
      <c r="H3432" s="27"/>
      <c r="I3432" s="28"/>
      <c r="J3432" s="430"/>
      <c r="K3432" s="48"/>
      <c r="L3432" s="457" t="str">
        <f t="shared" si="106"/>
        <v/>
      </c>
      <c r="M3432" s="245" cm="1">
        <f t="array" ref="M3432">SUMPRODUCT(--(N3432:Q3432&lt;&gt;"")) + IF(TRIM(R3432)="",0,LEN(R3432)-LEN(SUBSTITUTE(R3432,",",""))+1)</f>
        <v>0</v>
      </c>
      <c r="N3432" s="242" t="str">
        <f>IF(AND(I3432&lt;&gt;0,I3432&lt;&gt;""),IF(TRIM(SUBSTITUTE(B3432,CHAR(160),""))="","",IF(ISNUMBER(MATCH(TRIM(SUBSTITUTE(B3432,CHAR(160),"")),'Look Up Values'!$B$2:$B$500,0)),"","Origin error")),"")</f>
        <v/>
      </c>
      <c r="O3432" s="242" t="str">
        <f>IF(AND(I3432&lt;&gt;0,I3432&lt;&gt;""),IF(C3432="","",IF(AND(ISNUMBER(--LEFT(C3432,FIND(" ",C3432&amp;" ")-1)),OR(LEN(LEFT(C3432,FIND(" ",C3432&amp;" ")-1))=6,LEN(LEFT(C3432,FIND(" ",C3432&amp;" ")-1))=7),OR(ISNUMBER(MATCH(LEFT(C3432,FIND(" ",C3432&amp;" ")-1),'Look Up Values'!$G$2:$G$1000,0)),ISNUMBER(MATCH(LEFT(C3432,FIND(" ",C3432&amp;" ")-1),'Look Up Values'!$AE$2:$AE$2000,0)))),"","EWC error")),"")</f>
        <v/>
      </c>
      <c r="P3432" s="242" t="str" cm="1">
        <f t="array" ref="P3432">IF(AND(I3432&lt;&gt;0,I3432&lt;&gt;""),IF(D3432="","",IF(ISNUMBER(MATCH(SUBSTITUTE(D3432," ",""),SUBSTITUTE('Look Up Values'!$S$2:$S$120," ",""),0)),"","D&amp;R error")),"")</f>
        <v/>
      </c>
      <c r="Q3432" s="242" t="str" cm="1">
        <f t="array" ref="Q3432">IF(AND(I3432&lt;&gt;0,I3432&lt;&gt;""),IF(G3432="","",IF(ISNUMBER(MATCH(SUBSTITUTE(G3432," ",""),SUBSTITUTE('Look Up Values'!$I$2:$I$10," ",""),0)),"","State error")),"")</f>
        <v/>
      </c>
      <c r="R3432" s="260" t="str">
        <f t="shared" si="107"/>
        <v/>
      </c>
    </row>
    <row r="3433" spans="1:18" ht="15.75">
      <c r="A3433" s="250">
        <v>3426</v>
      </c>
      <c r="B3433" s="198"/>
      <c r="C3433" s="25"/>
      <c r="D3433" s="25"/>
      <c r="E3433" s="25"/>
      <c r="F3433" s="25"/>
      <c r="G3433" s="26"/>
      <c r="H3433" s="27"/>
      <c r="I3433" s="28"/>
      <c r="J3433" s="430"/>
      <c r="K3433" s="48"/>
      <c r="L3433" s="457" t="str">
        <f t="shared" si="106"/>
        <v/>
      </c>
      <c r="M3433" s="245" cm="1">
        <f t="array" ref="M3433">SUMPRODUCT(--(N3433:Q3433&lt;&gt;"")) + IF(TRIM(R3433)="",0,LEN(R3433)-LEN(SUBSTITUTE(R3433,",",""))+1)</f>
        <v>0</v>
      </c>
      <c r="N3433" s="242" t="str">
        <f>IF(AND(I3433&lt;&gt;0,I3433&lt;&gt;""),IF(TRIM(SUBSTITUTE(B3433,CHAR(160),""))="","",IF(ISNUMBER(MATCH(TRIM(SUBSTITUTE(B3433,CHAR(160),"")),'Look Up Values'!$B$2:$B$500,0)),"","Origin error")),"")</f>
        <v/>
      </c>
      <c r="O3433" s="242" t="str">
        <f>IF(AND(I3433&lt;&gt;0,I3433&lt;&gt;""),IF(C3433="","",IF(AND(ISNUMBER(--LEFT(C3433,FIND(" ",C3433&amp;" ")-1)),OR(LEN(LEFT(C3433,FIND(" ",C3433&amp;" ")-1))=6,LEN(LEFT(C3433,FIND(" ",C3433&amp;" ")-1))=7),OR(ISNUMBER(MATCH(LEFT(C3433,FIND(" ",C3433&amp;" ")-1),'Look Up Values'!$G$2:$G$1000,0)),ISNUMBER(MATCH(LEFT(C3433,FIND(" ",C3433&amp;" ")-1),'Look Up Values'!$AE$2:$AE$2000,0)))),"","EWC error")),"")</f>
        <v/>
      </c>
      <c r="P3433" s="242" t="str" cm="1">
        <f t="array" ref="P3433">IF(AND(I3433&lt;&gt;0,I3433&lt;&gt;""),IF(D3433="","",IF(ISNUMBER(MATCH(SUBSTITUTE(D3433," ",""),SUBSTITUTE('Look Up Values'!$S$2:$S$120," ",""),0)),"","D&amp;R error")),"")</f>
        <v/>
      </c>
      <c r="Q3433" s="242" t="str" cm="1">
        <f t="array" ref="Q3433">IF(AND(I3433&lt;&gt;0,I3433&lt;&gt;""),IF(G3433="","",IF(ISNUMBER(MATCH(SUBSTITUTE(G3433," ",""),SUBSTITUTE('Look Up Values'!$I$2:$I$10," ",""),0)),"","State error")),"")</f>
        <v/>
      </c>
      <c r="R3433" s="260" t="str">
        <f t="shared" si="107"/>
        <v/>
      </c>
    </row>
    <row r="3434" spans="1:18" ht="15.75">
      <c r="A3434" s="250">
        <v>3427</v>
      </c>
      <c r="B3434" s="198"/>
      <c r="C3434" s="25"/>
      <c r="D3434" s="25"/>
      <c r="E3434" s="25"/>
      <c r="F3434" s="25"/>
      <c r="G3434" s="26"/>
      <c r="H3434" s="27"/>
      <c r="I3434" s="28"/>
      <c r="J3434" s="430"/>
      <c r="K3434" s="48"/>
      <c r="L3434" s="457" t="str">
        <f t="shared" si="106"/>
        <v/>
      </c>
      <c r="M3434" s="245" cm="1">
        <f t="array" ref="M3434">SUMPRODUCT(--(N3434:Q3434&lt;&gt;"")) + IF(TRIM(R3434)="",0,LEN(R3434)-LEN(SUBSTITUTE(R3434,",",""))+1)</f>
        <v>0</v>
      </c>
      <c r="N3434" s="242" t="str">
        <f>IF(AND(I3434&lt;&gt;0,I3434&lt;&gt;""),IF(TRIM(SUBSTITUTE(B3434,CHAR(160),""))="","",IF(ISNUMBER(MATCH(TRIM(SUBSTITUTE(B3434,CHAR(160),"")),'Look Up Values'!$B$2:$B$500,0)),"","Origin error")),"")</f>
        <v/>
      </c>
      <c r="O3434" s="242" t="str">
        <f>IF(AND(I3434&lt;&gt;0,I3434&lt;&gt;""),IF(C3434="","",IF(AND(ISNUMBER(--LEFT(C3434,FIND(" ",C3434&amp;" ")-1)),OR(LEN(LEFT(C3434,FIND(" ",C3434&amp;" ")-1))=6,LEN(LEFT(C3434,FIND(" ",C3434&amp;" ")-1))=7),OR(ISNUMBER(MATCH(LEFT(C3434,FIND(" ",C3434&amp;" ")-1),'Look Up Values'!$G$2:$G$1000,0)),ISNUMBER(MATCH(LEFT(C3434,FIND(" ",C3434&amp;" ")-1),'Look Up Values'!$AE$2:$AE$2000,0)))),"","EWC error")),"")</f>
        <v/>
      </c>
      <c r="P3434" s="242" t="str" cm="1">
        <f t="array" ref="P3434">IF(AND(I3434&lt;&gt;0,I3434&lt;&gt;""),IF(D3434="","",IF(ISNUMBER(MATCH(SUBSTITUTE(D3434," ",""),SUBSTITUTE('Look Up Values'!$S$2:$S$120," ",""),0)),"","D&amp;R error")),"")</f>
        <v/>
      </c>
      <c r="Q3434" s="242" t="str" cm="1">
        <f t="array" ref="Q3434">IF(AND(I3434&lt;&gt;0,I3434&lt;&gt;""),IF(G3434="","",IF(ISNUMBER(MATCH(SUBSTITUTE(G3434," ",""),SUBSTITUTE('Look Up Values'!$I$2:$I$10," ",""),0)),"","State error")),"")</f>
        <v/>
      </c>
      <c r="R3434" s="260" t="str">
        <f t="shared" si="107"/>
        <v/>
      </c>
    </row>
    <row r="3435" spans="1:18" ht="15.75">
      <c r="A3435" s="250">
        <v>3428</v>
      </c>
      <c r="B3435" s="198"/>
      <c r="C3435" s="25"/>
      <c r="D3435" s="25"/>
      <c r="E3435" s="25"/>
      <c r="F3435" s="25"/>
      <c r="G3435" s="26"/>
      <c r="H3435" s="27"/>
      <c r="I3435" s="28"/>
      <c r="J3435" s="430"/>
      <c r="K3435" s="48"/>
      <c r="L3435" s="457" t="str">
        <f t="shared" si="106"/>
        <v/>
      </c>
      <c r="M3435" s="245" cm="1">
        <f t="array" ref="M3435">SUMPRODUCT(--(N3435:Q3435&lt;&gt;"")) + IF(TRIM(R3435)="",0,LEN(R3435)-LEN(SUBSTITUTE(R3435,",",""))+1)</f>
        <v>0</v>
      </c>
      <c r="N3435" s="242" t="str">
        <f>IF(AND(I3435&lt;&gt;0,I3435&lt;&gt;""),IF(TRIM(SUBSTITUTE(B3435,CHAR(160),""))="","",IF(ISNUMBER(MATCH(TRIM(SUBSTITUTE(B3435,CHAR(160),"")),'Look Up Values'!$B$2:$B$500,0)),"","Origin error")),"")</f>
        <v/>
      </c>
      <c r="O3435" s="242" t="str">
        <f>IF(AND(I3435&lt;&gt;0,I3435&lt;&gt;""),IF(C3435="","",IF(AND(ISNUMBER(--LEFT(C3435,FIND(" ",C3435&amp;" ")-1)),OR(LEN(LEFT(C3435,FIND(" ",C3435&amp;" ")-1))=6,LEN(LEFT(C3435,FIND(" ",C3435&amp;" ")-1))=7),OR(ISNUMBER(MATCH(LEFT(C3435,FIND(" ",C3435&amp;" ")-1),'Look Up Values'!$G$2:$G$1000,0)),ISNUMBER(MATCH(LEFT(C3435,FIND(" ",C3435&amp;" ")-1),'Look Up Values'!$AE$2:$AE$2000,0)))),"","EWC error")),"")</f>
        <v/>
      </c>
      <c r="P3435" s="242" t="str" cm="1">
        <f t="array" ref="P3435">IF(AND(I3435&lt;&gt;0,I3435&lt;&gt;""),IF(D3435="","",IF(ISNUMBER(MATCH(SUBSTITUTE(D3435," ",""),SUBSTITUTE('Look Up Values'!$S$2:$S$120," ",""),0)),"","D&amp;R error")),"")</f>
        <v/>
      </c>
      <c r="Q3435" s="242" t="str" cm="1">
        <f t="array" ref="Q3435">IF(AND(I3435&lt;&gt;0,I3435&lt;&gt;""),IF(G3435="","",IF(ISNUMBER(MATCH(SUBSTITUTE(G3435," ",""),SUBSTITUTE('Look Up Values'!$I$2:$I$10," ",""),0)),"","State error")),"")</f>
        <v/>
      </c>
      <c r="R3435" s="260" t="str">
        <f t="shared" si="107"/>
        <v/>
      </c>
    </row>
    <row r="3436" spans="1:18" ht="15.75">
      <c r="A3436" s="250">
        <v>3429</v>
      </c>
      <c r="B3436" s="198"/>
      <c r="C3436" s="25"/>
      <c r="D3436" s="25"/>
      <c r="E3436" s="25"/>
      <c r="F3436" s="25"/>
      <c r="G3436" s="26"/>
      <c r="H3436" s="27"/>
      <c r="I3436" s="28"/>
      <c r="J3436" s="430"/>
      <c r="K3436" s="48"/>
      <c r="L3436" s="457" t="str">
        <f t="shared" si="106"/>
        <v/>
      </c>
      <c r="M3436" s="245" cm="1">
        <f t="array" ref="M3436">SUMPRODUCT(--(N3436:Q3436&lt;&gt;"")) + IF(TRIM(R3436)="",0,LEN(R3436)-LEN(SUBSTITUTE(R3436,",",""))+1)</f>
        <v>0</v>
      </c>
      <c r="N3436" s="242" t="str">
        <f>IF(AND(I3436&lt;&gt;0,I3436&lt;&gt;""),IF(TRIM(SUBSTITUTE(B3436,CHAR(160),""))="","",IF(ISNUMBER(MATCH(TRIM(SUBSTITUTE(B3436,CHAR(160),"")),'Look Up Values'!$B$2:$B$500,0)),"","Origin error")),"")</f>
        <v/>
      </c>
      <c r="O3436" s="242" t="str">
        <f>IF(AND(I3436&lt;&gt;0,I3436&lt;&gt;""),IF(C3436="","",IF(AND(ISNUMBER(--LEFT(C3436,FIND(" ",C3436&amp;" ")-1)),OR(LEN(LEFT(C3436,FIND(" ",C3436&amp;" ")-1))=6,LEN(LEFT(C3436,FIND(" ",C3436&amp;" ")-1))=7),OR(ISNUMBER(MATCH(LEFT(C3436,FIND(" ",C3436&amp;" ")-1),'Look Up Values'!$G$2:$G$1000,0)),ISNUMBER(MATCH(LEFT(C3436,FIND(" ",C3436&amp;" ")-1),'Look Up Values'!$AE$2:$AE$2000,0)))),"","EWC error")),"")</f>
        <v/>
      </c>
      <c r="P3436" s="242" t="str" cm="1">
        <f t="array" ref="P3436">IF(AND(I3436&lt;&gt;0,I3436&lt;&gt;""),IF(D3436="","",IF(ISNUMBER(MATCH(SUBSTITUTE(D3436," ",""),SUBSTITUTE('Look Up Values'!$S$2:$S$120," ",""),0)),"","D&amp;R error")),"")</f>
        <v/>
      </c>
      <c r="Q3436" s="242" t="str" cm="1">
        <f t="array" ref="Q3436">IF(AND(I3436&lt;&gt;0,I3436&lt;&gt;""),IF(G3436="","",IF(ISNUMBER(MATCH(SUBSTITUTE(G3436," ",""),SUBSTITUTE('Look Up Values'!$I$2:$I$10," ",""),0)),"","State error")),"")</f>
        <v/>
      </c>
      <c r="R3436" s="260" t="str">
        <f t="shared" si="107"/>
        <v/>
      </c>
    </row>
    <row r="3437" spans="1:18" ht="15.75">
      <c r="A3437" s="250">
        <v>3430</v>
      </c>
      <c r="B3437" s="198"/>
      <c r="C3437" s="25"/>
      <c r="D3437" s="25"/>
      <c r="E3437" s="25"/>
      <c r="F3437" s="25"/>
      <c r="G3437" s="26"/>
      <c r="H3437" s="27"/>
      <c r="I3437" s="28"/>
      <c r="J3437" s="430"/>
      <c r="K3437" s="48"/>
      <c r="L3437" s="457" t="str">
        <f t="shared" si="106"/>
        <v/>
      </c>
      <c r="M3437" s="245" cm="1">
        <f t="array" ref="M3437">SUMPRODUCT(--(N3437:Q3437&lt;&gt;"")) + IF(TRIM(R3437)="",0,LEN(R3437)-LEN(SUBSTITUTE(R3437,",",""))+1)</f>
        <v>0</v>
      </c>
      <c r="N3437" s="242" t="str">
        <f>IF(AND(I3437&lt;&gt;0,I3437&lt;&gt;""),IF(TRIM(SUBSTITUTE(B3437,CHAR(160),""))="","",IF(ISNUMBER(MATCH(TRIM(SUBSTITUTE(B3437,CHAR(160),"")),'Look Up Values'!$B$2:$B$500,0)),"","Origin error")),"")</f>
        <v/>
      </c>
      <c r="O3437" s="242" t="str">
        <f>IF(AND(I3437&lt;&gt;0,I3437&lt;&gt;""),IF(C3437="","",IF(AND(ISNUMBER(--LEFT(C3437,FIND(" ",C3437&amp;" ")-1)),OR(LEN(LEFT(C3437,FIND(" ",C3437&amp;" ")-1))=6,LEN(LEFT(C3437,FIND(" ",C3437&amp;" ")-1))=7),OR(ISNUMBER(MATCH(LEFT(C3437,FIND(" ",C3437&amp;" ")-1),'Look Up Values'!$G$2:$G$1000,0)),ISNUMBER(MATCH(LEFT(C3437,FIND(" ",C3437&amp;" ")-1),'Look Up Values'!$AE$2:$AE$2000,0)))),"","EWC error")),"")</f>
        <v/>
      </c>
      <c r="P3437" s="242" t="str" cm="1">
        <f t="array" ref="P3437">IF(AND(I3437&lt;&gt;0,I3437&lt;&gt;""),IF(D3437="","",IF(ISNUMBER(MATCH(SUBSTITUTE(D3437," ",""),SUBSTITUTE('Look Up Values'!$S$2:$S$120," ",""),0)),"","D&amp;R error")),"")</f>
        <v/>
      </c>
      <c r="Q3437" s="242" t="str" cm="1">
        <f t="array" ref="Q3437">IF(AND(I3437&lt;&gt;0,I3437&lt;&gt;""),IF(G3437="","",IF(ISNUMBER(MATCH(SUBSTITUTE(G3437," ",""),SUBSTITUTE('Look Up Values'!$I$2:$I$10," ",""),0)),"","State error")),"")</f>
        <v/>
      </c>
      <c r="R3437" s="260" t="str">
        <f t="shared" si="107"/>
        <v/>
      </c>
    </row>
    <row r="3438" spans="1:18" ht="15.75">
      <c r="A3438" s="250">
        <v>3431</v>
      </c>
      <c r="B3438" s="198"/>
      <c r="C3438" s="25"/>
      <c r="D3438" s="25"/>
      <c r="E3438" s="25"/>
      <c r="F3438" s="25"/>
      <c r="G3438" s="26"/>
      <c r="H3438" s="27"/>
      <c r="I3438" s="28"/>
      <c r="J3438" s="430"/>
      <c r="K3438" s="48"/>
      <c r="L3438" s="457" t="str">
        <f t="shared" si="106"/>
        <v/>
      </c>
      <c r="M3438" s="245" cm="1">
        <f t="array" ref="M3438">SUMPRODUCT(--(N3438:Q3438&lt;&gt;"")) + IF(TRIM(R3438)="",0,LEN(R3438)-LEN(SUBSTITUTE(R3438,",",""))+1)</f>
        <v>0</v>
      </c>
      <c r="N3438" s="242" t="str">
        <f>IF(AND(I3438&lt;&gt;0,I3438&lt;&gt;""),IF(TRIM(SUBSTITUTE(B3438,CHAR(160),""))="","",IF(ISNUMBER(MATCH(TRIM(SUBSTITUTE(B3438,CHAR(160),"")),'Look Up Values'!$B$2:$B$500,0)),"","Origin error")),"")</f>
        <v/>
      </c>
      <c r="O3438" s="242" t="str">
        <f>IF(AND(I3438&lt;&gt;0,I3438&lt;&gt;""),IF(C3438="","",IF(AND(ISNUMBER(--LEFT(C3438,FIND(" ",C3438&amp;" ")-1)),OR(LEN(LEFT(C3438,FIND(" ",C3438&amp;" ")-1))=6,LEN(LEFT(C3438,FIND(" ",C3438&amp;" ")-1))=7),OR(ISNUMBER(MATCH(LEFT(C3438,FIND(" ",C3438&amp;" ")-1),'Look Up Values'!$G$2:$G$1000,0)),ISNUMBER(MATCH(LEFT(C3438,FIND(" ",C3438&amp;" ")-1),'Look Up Values'!$AE$2:$AE$2000,0)))),"","EWC error")),"")</f>
        <v/>
      </c>
      <c r="P3438" s="242" t="str" cm="1">
        <f t="array" ref="P3438">IF(AND(I3438&lt;&gt;0,I3438&lt;&gt;""),IF(D3438="","",IF(ISNUMBER(MATCH(SUBSTITUTE(D3438," ",""),SUBSTITUTE('Look Up Values'!$S$2:$S$120," ",""),0)),"","D&amp;R error")),"")</f>
        <v/>
      </c>
      <c r="Q3438" s="242" t="str" cm="1">
        <f t="array" ref="Q3438">IF(AND(I3438&lt;&gt;0,I3438&lt;&gt;""),IF(G3438="","",IF(ISNUMBER(MATCH(SUBSTITUTE(G3438," ",""),SUBSTITUTE('Look Up Values'!$I$2:$I$10," ",""),0)),"","State error")),"")</f>
        <v/>
      </c>
      <c r="R3438" s="260" t="str">
        <f t="shared" si="107"/>
        <v/>
      </c>
    </row>
    <row r="3439" spans="1:18" ht="15.75">
      <c r="A3439" s="250">
        <v>3432</v>
      </c>
      <c r="B3439" s="198"/>
      <c r="C3439" s="25"/>
      <c r="D3439" s="25"/>
      <c r="E3439" s="25"/>
      <c r="F3439" s="25"/>
      <c r="G3439" s="26"/>
      <c r="H3439" s="27"/>
      <c r="I3439" s="28"/>
      <c r="J3439" s="430"/>
      <c r="K3439" s="48"/>
      <c r="L3439" s="457" t="str">
        <f t="shared" si="106"/>
        <v/>
      </c>
      <c r="M3439" s="245" cm="1">
        <f t="array" ref="M3439">SUMPRODUCT(--(N3439:Q3439&lt;&gt;"")) + IF(TRIM(R3439)="",0,LEN(R3439)-LEN(SUBSTITUTE(R3439,",",""))+1)</f>
        <v>0</v>
      </c>
      <c r="N3439" s="242" t="str">
        <f>IF(AND(I3439&lt;&gt;0,I3439&lt;&gt;""),IF(TRIM(SUBSTITUTE(B3439,CHAR(160),""))="","",IF(ISNUMBER(MATCH(TRIM(SUBSTITUTE(B3439,CHAR(160),"")),'Look Up Values'!$B$2:$B$500,0)),"","Origin error")),"")</f>
        <v/>
      </c>
      <c r="O3439" s="242" t="str">
        <f>IF(AND(I3439&lt;&gt;0,I3439&lt;&gt;""),IF(C3439="","",IF(AND(ISNUMBER(--LEFT(C3439,FIND(" ",C3439&amp;" ")-1)),OR(LEN(LEFT(C3439,FIND(" ",C3439&amp;" ")-1))=6,LEN(LEFT(C3439,FIND(" ",C3439&amp;" ")-1))=7),OR(ISNUMBER(MATCH(LEFT(C3439,FIND(" ",C3439&amp;" ")-1),'Look Up Values'!$G$2:$G$1000,0)),ISNUMBER(MATCH(LEFT(C3439,FIND(" ",C3439&amp;" ")-1),'Look Up Values'!$AE$2:$AE$2000,0)))),"","EWC error")),"")</f>
        <v/>
      </c>
      <c r="P3439" s="242" t="str" cm="1">
        <f t="array" ref="P3439">IF(AND(I3439&lt;&gt;0,I3439&lt;&gt;""),IF(D3439="","",IF(ISNUMBER(MATCH(SUBSTITUTE(D3439," ",""),SUBSTITUTE('Look Up Values'!$S$2:$S$120," ",""),0)),"","D&amp;R error")),"")</f>
        <v/>
      </c>
      <c r="Q3439" s="242" t="str" cm="1">
        <f t="array" ref="Q3439">IF(AND(I3439&lt;&gt;0,I3439&lt;&gt;""),IF(G3439="","",IF(ISNUMBER(MATCH(SUBSTITUTE(G3439," ",""),SUBSTITUTE('Look Up Values'!$I$2:$I$10," ",""),0)),"","State error")),"")</f>
        <v/>
      </c>
      <c r="R3439" s="260" t="str">
        <f t="shared" si="107"/>
        <v/>
      </c>
    </row>
    <row r="3440" spans="1:18" ht="15.75">
      <c r="A3440" s="250">
        <v>3433</v>
      </c>
      <c r="B3440" s="198"/>
      <c r="C3440" s="25"/>
      <c r="D3440" s="25"/>
      <c r="E3440" s="25"/>
      <c r="F3440" s="25"/>
      <c r="G3440" s="26"/>
      <c r="H3440" s="27"/>
      <c r="I3440" s="28"/>
      <c r="J3440" s="430"/>
      <c r="K3440" s="48"/>
      <c r="L3440" s="457" t="str">
        <f t="shared" si="106"/>
        <v/>
      </c>
      <c r="M3440" s="245" cm="1">
        <f t="array" ref="M3440">SUMPRODUCT(--(N3440:Q3440&lt;&gt;"")) + IF(TRIM(R3440)="",0,LEN(R3440)-LEN(SUBSTITUTE(R3440,",",""))+1)</f>
        <v>0</v>
      </c>
      <c r="N3440" s="242" t="str">
        <f>IF(AND(I3440&lt;&gt;0,I3440&lt;&gt;""),IF(TRIM(SUBSTITUTE(B3440,CHAR(160),""))="","",IF(ISNUMBER(MATCH(TRIM(SUBSTITUTE(B3440,CHAR(160),"")),'Look Up Values'!$B$2:$B$500,0)),"","Origin error")),"")</f>
        <v/>
      </c>
      <c r="O3440" s="242" t="str">
        <f>IF(AND(I3440&lt;&gt;0,I3440&lt;&gt;""),IF(C3440="","",IF(AND(ISNUMBER(--LEFT(C3440,FIND(" ",C3440&amp;" ")-1)),OR(LEN(LEFT(C3440,FIND(" ",C3440&amp;" ")-1))=6,LEN(LEFT(C3440,FIND(" ",C3440&amp;" ")-1))=7),OR(ISNUMBER(MATCH(LEFT(C3440,FIND(" ",C3440&amp;" ")-1),'Look Up Values'!$G$2:$G$1000,0)),ISNUMBER(MATCH(LEFT(C3440,FIND(" ",C3440&amp;" ")-1),'Look Up Values'!$AE$2:$AE$2000,0)))),"","EWC error")),"")</f>
        <v/>
      </c>
      <c r="P3440" s="242" t="str" cm="1">
        <f t="array" ref="P3440">IF(AND(I3440&lt;&gt;0,I3440&lt;&gt;""),IF(D3440="","",IF(ISNUMBER(MATCH(SUBSTITUTE(D3440," ",""),SUBSTITUTE('Look Up Values'!$S$2:$S$120," ",""),0)),"","D&amp;R error")),"")</f>
        <v/>
      </c>
      <c r="Q3440" s="242" t="str" cm="1">
        <f t="array" ref="Q3440">IF(AND(I3440&lt;&gt;0,I3440&lt;&gt;""),IF(G3440="","",IF(ISNUMBER(MATCH(SUBSTITUTE(G3440," ",""),SUBSTITUTE('Look Up Values'!$I$2:$I$10," ",""),0)),"","State error")),"")</f>
        <v/>
      </c>
      <c r="R3440" s="260" t="str">
        <f t="shared" si="107"/>
        <v/>
      </c>
    </row>
    <row r="3441" spans="1:18" ht="15.75">
      <c r="A3441" s="250">
        <v>3434</v>
      </c>
      <c r="B3441" s="198"/>
      <c r="C3441" s="25"/>
      <c r="D3441" s="25"/>
      <c r="E3441" s="25"/>
      <c r="F3441" s="25"/>
      <c r="G3441" s="26"/>
      <c r="H3441" s="27"/>
      <c r="I3441" s="28"/>
      <c r="J3441" s="430"/>
      <c r="K3441" s="48"/>
      <c r="L3441" s="457" t="str">
        <f t="shared" si="106"/>
        <v/>
      </c>
      <c r="M3441" s="245" cm="1">
        <f t="array" ref="M3441">SUMPRODUCT(--(N3441:Q3441&lt;&gt;"")) + IF(TRIM(R3441)="",0,LEN(R3441)-LEN(SUBSTITUTE(R3441,",",""))+1)</f>
        <v>0</v>
      </c>
      <c r="N3441" s="242" t="str">
        <f>IF(AND(I3441&lt;&gt;0,I3441&lt;&gt;""),IF(TRIM(SUBSTITUTE(B3441,CHAR(160),""))="","",IF(ISNUMBER(MATCH(TRIM(SUBSTITUTE(B3441,CHAR(160),"")),'Look Up Values'!$B$2:$B$500,0)),"","Origin error")),"")</f>
        <v/>
      </c>
      <c r="O3441" s="242" t="str">
        <f>IF(AND(I3441&lt;&gt;0,I3441&lt;&gt;""),IF(C3441="","",IF(AND(ISNUMBER(--LEFT(C3441,FIND(" ",C3441&amp;" ")-1)),OR(LEN(LEFT(C3441,FIND(" ",C3441&amp;" ")-1))=6,LEN(LEFT(C3441,FIND(" ",C3441&amp;" ")-1))=7),OR(ISNUMBER(MATCH(LEFT(C3441,FIND(" ",C3441&amp;" ")-1),'Look Up Values'!$G$2:$G$1000,0)),ISNUMBER(MATCH(LEFT(C3441,FIND(" ",C3441&amp;" ")-1),'Look Up Values'!$AE$2:$AE$2000,0)))),"","EWC error")),"")</f>
        <v/>
      </c>
      <c r="P3441" s="242" t="str" cm="1">
        <f t="array" ref="P3441">IF(AND(I3441&lt;&gt;0,I3441&lt;&gt;""),IF(D3441="","",IF(ISNUMBER(MATCH(SUBSTITUTE(D3441," ",""),SUBSTITUTE('Look Up Values'!$S$2:$S$120," ",""),0)),"","D&amp;R error")),"")</f>
        <v/>
      </c>
      <c r="Q3441" s="242" t="str" cm="1">
        <f t="array" ref="Q3441">IF(AND(I3441&lt;&gt;0,I3441&lt;&gt;""),IF(G3441="","",IF(ISNUMBER(MATCH(SUBSTITUTE(G3441," ",""),SUBSTITUTE('Look Up Values'!$I$2:$I$10," ",""),0)),"","State error")),"")</f>
        <v/>
      </c>
      <c r="R3441" s="260" t="str">
        <f t="shared" si="107"/>
        <v/>
      </c>
    </row>
    <row r="3442" spans="1:18" ht="15.75">
      <c r="A3442" s="250">
        <v>3435</v>
      </c>
      <c r="B3442" s="198"/>
      <c r="C3442" s="25"/>
      <c r="D3442" s="25"/>
      <c r="E3442" s="25"/>
      <c r="F3442" s="25"/>
      <c r="G3442" s="26"/>
      <c r="H3442" s="27"/>
      <c r="I3442" s="28"/>
      <c r="J3442" s="430"/>
      <c r="K3442" s="48"/>
      <c r="L3442" s="457" t="str">
        <f t="shared" si="106"/>
        <v/>
      </c>
      <c r="M3442" s="245" cm="1">
        <f t="array" ref="M3442">SUMPRODUCT(--(N3442:Q3442&lt;&gt;"")) + IF(TRIM(R3442)="",0,LEN(R3442)-LEN(SUBSTITUTE(R3442,",",""))+1)</f>
        <v>0</v>
      </c>
      <c r="N3442" s="242" t="str">
        <f>IF(AND(I3442&lt;&gt;0,I3442&lt;&gt;""),IF(TRIM(SUBSTITUTE(B3442,CHAR(160),""))="","",IF(ISNUMBER(MATCH(TRIM(SUBSTITUTE(B3442,CHAR(160),"")),'Look Up Values'!$B$2:$B$500,0)),"","Origin error")),"")</f>
        <v/>
      </c>
      <c r="O3442" s="242" t="str">
        <f>IF(AND(I3442&lt;&gt;0,I3442&lt;&gt;""),IF(C3442="","",IF(AND(ISNUMBER(--LEFT(C3442,FIND(" ",C3442&amp;" ")-1)),OR(LEN(LEFT(C3442,FIND(" ",C3442&amp;" ")-1))=6,LEN(LEFT(C3442,FIND(" ",C3442&amp;" ")-1))=7),OR(ISNUMBER(MATCH(LEFT(C3442,FIND(" ",C3442&amp;" ")-1),'Look Up Values'!$G$2:$G$1000,0)),ISNUMBER(MATCH(LEFT(C3442,FIND(" ",C3442&amp;" ")-1),'Look Up Values'!$AE$2:$AE$2000,0)))),"","EWC error")),"")</f>
        <v/>
      </c>
      <c r="P3442" s="242" t="str" cm="1">
        <f t="array" ref="P3442">IF(AND(I3442&lt;&gt;0,I3442&lt;&gt;""),IF(D3442="","",IF(ISNUMBER(MATCH(SUBSTITUTE(D3442," ",""),SUBSTITUTE('Look Up Values'!$S$2:$S$120," ",""),0)),"","D&amp;R error")),"")</f>
        <v/>
      </c>
      <c r="Q3442" s="242" t="str" cm="1">
        <f t="array" ref="Q3442">IF(AND(I3442&lt;&gt;0,I3442&lt;&gt;""),IF(G3442="","",IF(ISNUMBER(MATCH(SUBSTITUTE(G3442," ",""),SUBSTITUTE('Look Up Values'!$I$2:$I$10," ",""),0)),"","State error")),"")</f>
        <v/>
      </c>
      <c r="R3442" s="260" t="str">
        <f t="shared" si="107"/>
        <v/>
      </c>
    </row>
    <row r="3443" spans="1:18" ht="15.75">
      <c r="A3443" s="250">
        <v>3436</v>
      </c>
      <c r="B3443" s="198"/>
      <c r="C3443" s="25"/>
      <c r="D3443" s="25"/>
      <c r="E3443" s="25"/>
      <c r="F3443" s="25"/>
      <c r="G3443" s="26"/>
      <c r="H3443" s="27"/>
      <c r="I3443" s="28"/>
      <c r="J3443" s="430"/>
      <c r="K3443" s="48"/>
      <c r="L3443" s="457" t="str">
        <f t="shared" si="106"/>
        <v/>
      </c>
      <c r="M3443" s="245" cm="1">
        <f t="array" ref="M3443">SUMPRODUCT(--(N3443:Q3443&lt;&gt;"")) + IF(TRIM(R3443)="",0,LEN(R3443)-LEN(SUBSTITUTE(R3443,",",""))+1)</f>
        <v>0</v>
      </c>
      <c r="N3443" s="242" t="str">
        <f>IF(AND(I3443&lt;&gt;0,I3443&lt;&gt;""),IF(TRIM(SUBSTITUTE(B3443,CHAR(160),""))="","",IF(ISNUMBER(MATCH(TRIM(SUBSTITUTE(B3443,CHAR(160),"")),'Look Up Values'!$B$2:$B$500,0)),"","Origin error")),"")</f>
        <v/>
      </c>
      <c r="O3443" s="242" t="str">
        <f>IF(AND(I3443&lt;&gt;0,I3443&lt;&gt;""),IF(C3443="","",IF(AND(ISNUMBER(--LEFT(C3443,FIND(" ",C3443&amp;" ")-1)),OR(LEN(LEFT(C3443,FIND(" ",C3443&amp;" ")-1))=6,LEN(LEFT(C3443,FIND(" ",C3443&amp;" ")-1))=7),OR(ISNUMBER(MATCH(LEFT(C3443,FIND(" ",C3443&amp;" ")-1),'Look Up Values'!$G$2:$G$1000,0)),ISNUMBER(MATCH(LEFT(C3443,FIND(" ",C3443&amp;" ")-1),'Look Up Values'!$AE$2:$AE$2000,0)))),"","EWC error")),"")</f>
        <v/>
      </c>
      <c r="P3443" s="242" t="str" cm="1">
        <f t="array" ref="P3443">IF(AND(I3443&lt;&gt;0,I3443&lt;&gt;""),IF(D3443="","",IF(ISNUMBER(MATCH(SUBSTITUTE(D3443," ",""),SUBSTITUTE('Look Up Values'!$S$2:$S$120," ",""),0)),"","D&amp;R error")),"")</f>
        <v/>
      </c>
      <c r="Q3443" s="242" t="str" cm="1">
        <f t="array" ref="Q3443">IF(AND(I3443&lt;&gt;0,I3443&lt;&gt;""),IF(G3443="","",IF(ISNUMBER(MATCH(SUBSTITUTE(G3443," ",""),SUBSTITUTE('Look Up Values'!$I$2:$I$10," ",""),0)),"","State error")),"")</f>
        <v/>
      </c>
      <c r="R3443" s="260" t="str">
        <f t="shared" si="107"/>
        <v/>
      </c>
    </row>
    <row r="3444" spans="1:18" ht="15.75">
      <c r="A3444" s="250">
        <v>3437</v>
      </c>
      <c r="B3444" s="198"/>
      <c r="C3444" s="25"/>
      <c r="D3444" s="25"/>
      <c r="E3444" s="25"/>
      <c r="F3444" s="25"/>
      <c r="G3444" s="26"/>
      <c r="H3444" s="27"/>
      <c r="I3444" s="28"/>
      <c r="J3444" s="430"/>
      <c r="K3444" s="48"/>
      <c r="L3444" s="457" t="str">
        <f t="shared" si="106"/>
        <v/>
      </c>
      <c r="M3444" s="245" cm="1">
        <f t="array" ref="M3444">SUMPRODUCT(--(N3444:Q3444&lt;&gt;"")) + IF(TRIM(R3444)="",0,LEN(R3444)-LEN(SUBSTITUTE(R3444,",",""))+1)</f>
        <v>0</v>
      </c>
      <c r="N3444" s="242" t="str">
        <f>IF(AND(I3444&lt;&gt;0,I3444&lt;&gt;""),IF(TRIM(SUBSTITUTE(B3444,CHAR(160),""))="","",IF(ISNUMBER(MATCH(TRIM(SUBSTITUTE(B3444,CHAR(160),"")),'Look Up Values'!$B$2:$B$500,0)),"","Origin error")),"")</f>
        <v/>
      </c>
      <c r="O3444" s="242" t="str">
        <f>IF(AND(I3444&lt;&gt;0,I3444&lt;&gt;""),IF(C3444="","",IF(AND(ISNUMBER(--LEFT(C3444,FIND(" ",C3444&amp;" ")-1)),OR(LEN(LEFT(C3444,FIND(" ",C3444&amp;" ")-1))=6,LEN(LEFT(C3444,FIND(" ",C3444&amp;" ")-1))=7),OR(ISNUMBER(MATCH(LEFT(C3444,FIND(" ",C3444&amp;" ")-1),'Look Up Values'!$G$2:$G$1000,0)),ISNUMBER(MATCH(LEFT(C3444,FIND(" ",C3444&amp;" ")-1),'Look Up Values'!$AE$2:$AE$2000,0)))),"","EWC error")),"")</f>
        <v/>
      </c>
      <c r="P3444" s="242" t="str" cm="1">
        <f t="array" ref="P3444">IF(AND(I3444&lt;&gt;0,I3444&lt;&gt;""),IF(D3444="","",IF(ISNUMBER(MATCH(SUBSTITUTE(D3444," ",""),SUBSTITUTE('Look Up Values'!$S$2:$S$120," ",""),0)),"","D&amp;R error")),"")</f>
        <v/>
      </c>
      <c r="Q3444" s="242" t="str" cm="1">
        <f t="array" ref="Q3444">IF(AND(I3444&lt;&gt;0,I3444&lt;&gt;""),IF(G3444="","",IF(ISNUMBER(MATCH(SUBSTITUTE(G3444," ",""),SUBSTITUTE('Look Up Values'!$I$2:$I$10," ",""),0)),"","State error")),"")</f>
        <v/>
      </c>
      <c r="R3444" s="260" t="str">
        <f t="shared" si="107"/>
        <v/>
      </c>
    </row>
    <row r="3445" spans="1:18" ht="15.75">
      <c r="A3445" s="250">
        <v>3438</v>
      </c>
      <c r="B3445" s="198"/>
      <c r="C3445" s="25"/>
      <c r="D3445" s="25"/>
      <c r="E3445" s="25"/>
      <c r="F3445" s="25"/>
      <c r="G3445" s="26"/>
      <c r="H3445" s="27"/>
      <c r="I3445" s="28"/>
      <c r="J3445" s="430"/>
      <c r="K3445" s="48"/>
      <c r="L3445" s="457" t="str">
        <f t="shared" si="106"/>
        <v/>
      </c>
      <c r="M3445" s="245" cm="1">
        <f t="array" ref="M3445">SUMPRODUCT(--(N3445:Q3445&lt;&gt;"")) + IF(TRIM(R3445)="",0,LEN(R3445)-LEN(SUBSTITUTE(R3445,",",""))+1)</f>
        <v>0</v>
      </c>
      <c r="N3445" s="242" t="str">
        <f>IF(AND(I3445&lt;&gt;0,I3445&lt;&gt;""),IF(TRIM(SUBSTITUTE(B3445,CHAR(160),""))="","",IF(ISNUMBER(MATCH(TRIM(SUBSTITUTE(B3445,CHAR(160),"")),'Look Up Values'!$B$2:$B$500,0)),"","Origin error")),"")</f>
        <v/>
      </c>
      <c r="O3445" s="242" t="str">
        <f>IF(AND(I3445&lt;&gt;0,I3445&lt;&gt;""),IF(C3445="","",IF(AND(ISNUMBER(--LEFT(C3445,FIND(" ",C3445&amp;" ")-1)),OR(LEN(LEFT(C3445,FIND(" ",C3445&amp;" ")-1))=6,LEN(LEFT(C3445,FIND(" ",C3445&amp;" ")-1))=7),OR(ISNUMBER(MATCH(LEFT(C3445,FIND(" ",C3445&amp;" ")-1),'Look Up Values'!$G$2:$G$1000,0)),ISNUMBER(MATCH(LEFT(C3445,FIND(" ",C3445&amp;" ")-1),'Look Up Values'!$AE$2:$AE$2000,0)))),"","EWC error")),"")</f>
        <v/>
      </c>
      <c r="P3445" s="242" t="str" cm="1">
        <f t="array" ref="P3445">IF(AND(I3445&lt;&gt;0,I3445&lt;&gt;""),IF(D3445="","",IF(ISNUMBER(MATCH(SUBSTITUTE(D3445," ",""),SUBSTITUTE('Look Up Values'!$S$2:$S$120," ",""),0)),"","D&amp;R error")),"")</f>
        <v/>
      </c>
      <c r="Q3445" s="242" t="str" cm="1">
        <f t="array" ref="Q3445">IF(AND(I3445&lt;&gt;0,I3445&lt;&gt;""),IF(G3445="","",IF(ISNUMBER(MATCH(SUBSTITUTE(G3445," ",""),SUBSTITUTE('Look Up Values'!$I$2:$I$10," ",""),0)),"","State error")),"")</f>
        <v/>
      </c>
      <c r="R3445" s="260" t="str">
        <f t="shared" si="107"/>
        <v/>
      </c>
    </row>
    <row r="3446" spans="1:18" ht="15.75">
      <c r="A3446" s="250">
        <v>3439</v>
      </c>
      <c r="B3446" s="198"/>
      <c r="C3446" s="25"/>
      <c r="D3446" s="25"/>
      <c r="E3446" s="25"/>
      <c r="F3446" s="25"/>
      <c r="G3446" s="26"/>
      <c r="H3446" s="27"/>
      <c r="I3446" s="28"/>
      <c r="J3446" s="430"/>
      <c r="K3446" s="48"/>
      <c r="L3446" s="457" t="str">
        <f t="shared" si="106"/>
        <v/>
      </c>
      <c r="M3446" s="245" cm="1">
        <f t="array" ref="M3446">SUMPRODUCT(--(N3446:Q3446&lt;&gt;"")) + IF(TRIM(R3446)="",0,LEN(R3446)-LEN(SUBSTITUTE(R3446,",",""))+1)</f>
        <v>0</v>
      </c>
      <c r="N3446" s="242" t="str">
        <f>IF(AND(I3446&lt;&gt;0,I3446&lt;&gt;""),IF(TRIM(SUBSTITUTE(B3446,CHAR(160),""))="","",IF(ISNUMBER(MATCH(TRIM(SUBSTITUTE(B3446,CHAR(160),"")),'Look Up Values'!$B$2:$B$500,0)),"","Origin error")),"")</f>
        <v/>
      </c>
      <c r="O3446" s="242" t="str">
        <f>IF(AND(I3446&lt;&gt;0,I3446&lt;&gt;""),IF(C3446="","",IF(AND(ISNUMBER(--LEFT(C3446,FIND(" ",C3446&amp;" ")-1)),OR(LEN(LEFT(C3446,FIND(" ",C3446&amp;" ")-1))=6,LEN(LEFT(C3446,FIND(" ",C3446&amp;" ")-1))=7),OR(ISNUMBER(MATCH(LEFT(C3446,FIND(" ",C3446&amp;" ")-1),'Look Up Values'!$G$2:$G$1000,0)),ISNUMBER(MATCH(LEFT(C3446,FIND(" ",C3446&amp;" ")-1),'Look Up Values'!$AE$2:$AE$2000,0)))),"","EWC error")),"")</f>
        <v/>
      </c>
      <c r="P3446" s="242" t="str" cm="1">
        <f t="array" ref="P3446">IF(AND(I3446&lt;&gt;0,I3446&lt;&gt;""),IF(D3446="","",IF(ISNUMBER(MATCH(SUBSTITUTE(D3446," ",""),SUBSTITUTE('Look Up Values'!$S$2:$S$120," ",""),0)),"","D&amp;R error")),"")</f>
        <v/>
      </c>
      <c r="Q3446" s="242" t="str" cm="1">
        <f t="array" ref="Q3446">IF(AND(I3446&lt;&gt;0,I3446&lt;&gt;""),IF(G3446="","",IF(ISNUMBER(MATCH(SUBSTITUTE(G3446," ",""),SUBSTITUTE('Look Up Values'!$I$2:$I$10," ",""),0)),"","State error")),"")</f>
        <v/>
      </c>
      <c r="R3446" s="260" t="str">
        <f t="shared" si="107"/>
        <v/>
      </c>
    </row>
    <row r="3447" spans="1:18" ht="15.75">
      <c r="A3447" s="250">
        <v>3440</v>
      </c>
      <c r="B3447" s="198"/>
      <c r="C3447" s="25"/>
      <c r="D3447" s="25"/>
      <c r="E3447" s="25"/>
      <c r="F3447" s="25"/>
      <c r="G3447" s="26"/>
      <c r="H3447" s="27"/>
      <c r="I3447" s="28"/>
      <c r="J3447" s="430"/>
      <c r="K3447" s="48"/>
      <c r="L3447" s="457" t="str">
        <f t="shared" si="106"/>
        <v/>
      </c>
      <c r="M3447" s="245" cm="1">
        <f t="array" ref="M3447">SUMPRODUCT(--(N3447:Q3447&lt;&gt;"")) + IF(TRIM(R3447)="",0,LEN(R3447)-LEN(SUBSTITUTE(R3447,",",""))+1)</f>
        <v>0</v>
      </c>
      <c r="N3447" s="242" t="str">
        <f>IF(AND(I3447&lt;&gt;0,I3447&lt;&gt;""),IF(TRIM(SUBSTITUTE(B3447,CHAR(160),""))="","",IF(ISNUMBER(MATCH(TRIM(SUBSTITUTE(B3447,CHAR(160),"")),'Look Up Values'!$B$2:$B$500,0)),"","Origin error")),"")</f>
        <v/>
      </c>
      <c r="O3447" s="242" t="str">
        <f>IF(AND(I3447&lt;&gt;0,I3447&lt;&gt;""),IF(C3447="","",IF(AND(ISNUMBER(--LEFT(C3447,FIND(" ",C3447&amp;" ")-1)),OR(LEN(LEFT(C3447,FIND(" ",C3447&amp;" ")-1))=6,LEN(LEFT(C3447,FIND(" ",C3447&amp;" ")-1))=7),OR(ISNUMBER(MATCH(LEFT(C3447,FIND(" ",C3447&amp;" ")-1),'Look Up Values'!$G$2:$G$1000,0)),ISNUMBER(MATCH(LEFT(C3447,FIND(" ",C3447&amp;" ")-1),'Look Up Values'!$AE$2:$AE$2000,0)))),"","EWC error")),"")</f>
        <v/>
      </c>
      <c r="P3447" s="242" t="str" cm="1">
        <f t="array" ref="P3447">IF(AND(I3447&lt;&gt;0,I3447&lt;&gt;""),IF(D3447="","",IF(ISNUMBER(MATCH(SUBSTITUTE(D3447," ",""),SUBSTITUTE('Look Up Values'!$S$2:$S$120," ",""),0)),"","D&amp;R error")),"")</f>
        <v/>
      </c>
      <c r="Q3447" s="242" t="str" cm="1">
        <f t="array" ref="Q3447">IF(AND(I3447&lt;&gt;0,I3447&lt;&gt;""),IF(G3447="","",IF(ISNUMBER(MATCH(SUBSTITUTE(G3447," ",""),SUBSTITUTE('Look Up Values'!$I$2:$I$10," ",""),0)),"","State error")),"")</f>
        <v/>
      </c>
      <c r="R3447" s="260" t="str">
        <f t="shared" si="107"/>
        <v/>
      </c>
    </row>
    <row r="3448" spans="1:18" ht="15.75">
      <c r="A3448" s="250">
        <v>3441</v>
      </c>
      <c r="B3448" s="198"/>
      <c r="C3448" s="25"/>
      <c r="D3448" s="25"/>
      <c r="E3448" s="25"/>
      <c r="F3448" s="25"/>
      <c r="G3448" s="26"/>
      <c r="H3448" s="27"/>
      <c r="I3448" s="28"/>
      <c r="J3448" s="430"/>
      <c r="K3448" s="48"/>
      <c r="L3448" s="457" t="str">
        <f t="shared" si="106"/>
        <v/>
      </c>
      <c r="M3448" s="245" cm="1">
        <f t="array" ref="M3448">SUMPRODUCT(--(N3448:Q3448&lt;&gt;"")) + IF(TRIM(R3448)="",0,LEN(R3448)-LEN(SUBSTITUTE(R3448,",",""))+1)</f>
        <v>0</v>
      </c>
      <c r="N3448" s="242" t="str">
        <f>IF(AND(I3448&lt;&gt;0,I3448&lt;&gt;""),IF(TRIM(SUBSTITUTE(B3448,CHAR(160),""))="","",IF(ISNUMBER(MATCH(TRIM(SUBSTITUTE(B3448,CHAR(160),"")),'Look Up Values'!$B$2:$B$500,0)),"","Origin error")),"")</f>
        <v/>
      </c>
      <c r="O3448" s="242" t="str">
        <f>IF(AND(I3448&lt;&gt;0,I3448&lt;&gt;""),IF(C3448="","",IF(AND(ISNUMBER(--LEFT(C3448,FIND(" ",C3448&amp;" ")-1)),OR(LEN(LEFT(C3448,FIND(" ",C3448&amp;" ")-1))=6,LEN(LEFT(C3448,FIND(" ",C3448&amp;" ")-1))=7),OR(ISNUMBER(MATCH(LEFT(C3448,FIND(" ",C3448&amp;" ")-1),'Look Up Values'!$G$2:$G$1000,0)),ISNUMBER(MATCH(LEFT(C3448,FIND(" ",C3448&amp;" ")-1),'Look Up Values'!$AE$2:$AE$2000,0)))),"","EWC error")),"")</f>
        <v/>
      </c>
      <c r="P3448" s="242" t="str" cm="1">
        <f t="array" ref="P3448">IF(AND(I3448&lt;&gt;0,I3448&lt;&gt;""),IF(D3448="","",IF(ISNUMBER(MATCH(SUBSTITUTE(D3448," ",""),SUBSTITUTE('Look Up Values'!$S$2:$S$120," ",""),0)),"","D&amp;R error")),"")</f>
        <v/>
      </c>
      <c r="Q3448" s="242" t="str" cm="1">
        <f t="array" ref="Q3448">IF(AND(I3448&lt;&gt;0,I3448&lt;&gt;""),IF(G3448="","",IF(ISNUMBER(MATCH(SUBSTITUTE(G3448," ",""),SUBSTITUTE('Look Up Values'!$I$2:$I$10," ",""),0)),"","State error")),"")</f>
        <v/>
      </c>
      <c r="R3448" s="260" t="str">
        <f t="shared" si="107"/>
        <v/>
      </c>
    </row>
    <row r="3449" spans="1:18" ht="15.75">
      <c r="A3449" s="250">
        <v>3442</v>
      </c>
      <c r="B3449" s="198"/>
      <c r="C3449" s="25"/>
      <c r="D3449" s="25"/>
      <c r="E3449" s="25"/>
      <c r="F3449" s="25"/>
      <c r="G3449" s="26"/>
      <c r="H3449" s="27"/>
      <c r="I3449" s="28"/>
      <c r="J3449" s="430"/>
      <c r="K3449" s="48"/>
      <c r="L3449" s="457" t="str">
        <f t="shared" si="106"/>
        <v/>
      </c>
      <c r="M3449" s="245" cm="1">
        <f t="array" ref="M3449">SUMPRODUCT(--(N3449:Q3449&lt;&gt;"")) + IF(TRIM(R3449)="",0,LEN(R3449)-LEN(SUBSTITUTE(R3449,",",""))+1)</f>
        <v>0</v>
      </c>
      <c r="N3449" s="242" t="str">
        <f>IF(AND(I3449&lt;&gt;0,I3449&lt;&gt;""),IF(TRIM(SUBSTITUTE(B3449,CHAR(160),""))="","",IF(ISNUMBER(MATCH(TRIM(SUBSTITUTE(B3449,CHAR(160),"")),'Look Up Values'!$B$2:$B$500,0)),"","Origin error")),"")</f>
        <v/>
      </c>
      <c r="O3449" s="242" t="str">
        <f>IF(AND(I3449&lt;&gt;0,I3449&lt;&gt;""),IF(C3449="","",IF(AND(ISNUMBER(--LEFT(C3449,FIND(" ",C3449&amp;" ")-1)),OR(LEN(LEFT(C3449,FIND(" ",C3449&amp;" ")-1))=6,LEN(LEFT(C3449,FIND(" ",C3449&amp;" ")-1))=7),OR(ISNUMBER(MATCH(LEFT(C3449,FIND(" ",C3449&amp;" ")-1),'Look Up Values'!$G$2:$G$1000,0)),ISNUMBER(MATCH(LEFT(C3449,FIND(" ",C3449&amp;" ")-1),'Look Up Values'!$AE$2:$AE$2000,0)))),"","EWC error")),"")</f>
        <v/>
      </c>
      <c r="P3449" s="242" t="str" cm="1">
        <f t="array" ref="P3449">IF(AND(I3449&lt;&gt;0,I3449&lt;&gt;""),IF(D3449="","",IF(ISNUMBER(MATCH(SUBSTITUTE(D3449," ",""),SUBSTITUTE('Look Up Values'!$S$2:$S$120," ",""),0)),"","D&amp;R error")),"")</f>
        <v/>
      </c>
      <c r="Q3449" s="242" t="str" cm="1">
        <f t="array" ref="Q3449">IF(AND(I3449&lt;&gt;0,I3449&lt;&gt;""),IF(G3449="","",IF(ISNUMBER(MATCH(SUBSTITUTE(G3449," ",""),SUBSTITUTE('Look Up Values'!$I$2:$I$10," ",""),0)),"","State error")),"")</f>
        <v/>
      </c>
      <c r="R3449" s="260" t="str">
        <f t="shared" si="107"/>
        <v/>
      </c>
    </row>
    <row r="3450" spans="1:18" ht="15.75">
      <c r="A3450" s="250">
        <v>3443</v>
      </c>
      <c r="B3450" s="198"/>
      <c r="C3450" s="25"/>
      <c r="D3450" s="25"/>
      <c r="E3450" s="25"/>
      <c r="F3450" s="25"/>
      <c r="G3450" s="26"/>
      <c r="H3450" s="27"/>
      <c r="I3450" s="28"/>
      <c r="J3450" s="430"/>
      <c r="K3450" s="48"/>
      <c r="L3450" s="457" t="str">
        <f t="shared" si="106"/>
        <v/>
      </c>
      <c r="M3450" s="245" cm="1">
        <f t="array" ref="M3450">SUMPRODUCT(--(N3450:Q3450&lt;&gt;"")) + IF(TRIM(R3450)="",0,LEN(R3450)-LEN(SUBSTITUTE(R3450,",",""))+1)</f>
        <v>0</v>
      </c>
      <c r="N3450" s="242" t="str">
        <f>IF(AND(I3450&lt;&gt;0,I3450&lt;&gt;""),IF(TRIM(SUBSTITUTE(B3450,CHAR(160),""))="","",IF(ISNUMBER(MATCH(TRIM(SUBSTITUTE(B3450,CHAR(160),"")),'Look Up Values'!$B$2:$B$500,0)),"","Origin error")),"")</f>
        <v/>
      </c>
      <c r="O3450" s="242" t="str">
        <f>IF(AND(I3450&lt;&gt;0,I3450&lt;&gt;""),IF(C3450="","",IF(AND(ISNUMBER(--LEFT(C3450,FIND(" ",C3450&amp;" ")-1)),OR(LEN(LEFT(C3450,FIND(" ",C3450&amp;" ")-1))=6,LEN(LEFT(C3450,FIND(" ",C3450&amp;" ")-1))=7),OR(ISNUMBER(MATCH(LEFT(C3450,FIND(" ",C3450&amp;" ")-1),'Look Up Values'!$G$2:$G$1000,0)),ISNUMBER(MATCH(LEFT(C3450,FIND(" ",C3450&amp;" ")-1),'Look Up Values'!$AE$2:$AE$2000,0)))),"","EWC error")),"")</f>
        <v/>
      </c>
      <c r="P3450" s="242" t="str" cm="1">
        <f t="array" ref="P3450">IF(AND(I3450&lt;&gt;0,I3450&lt;&gt;""),IF(D3450="","",IF(ISNUMBER(MATCH(SUBSTITUTE(D3450," ",""),SUBSTITUTE('Look Up Values'!$S$2:$S$120," ",""),0)),"","D&amp;R error")),"")</f>
        <v/>
      </c>
      <c r="Q3450" s="242" t="str" cm="1">
        <f t="array" ref="Q3450">IF(AND(I3450&lt;&gt;0,I3450&lt;&gt;""),IF(G3450="","",IF(ISNUMBER(MATCH(SUBSTITUTE(G3450," ",""),SUBSTITUTE('Look Up Values'!$I$2:$I$10," ",""),0)),"","State error")),"")</f>
        <v/>
      </c>
      <c r="R3450" s="260" t="str">
        <f t="shared" si="107"/>
        <v/>
      </c>
    </row>
    <row r="3451" spans="1:18" ht="15.75">
      <c r="A3451" s="250">
        <v>3444</v>
      </c>
      <c r="B3451" s="198"/>
      <c r="C3451" s="25"/>
      <c r="D3451" s="25"/>
      <c r="E3451" s="25"/>
      <c r="F3451" s="25"/>
      <c r="G3451" s="26"/>
      <c r="H3451" s="27"/>
      <c r="I3451" s="28"/>
      <c r="J3451" s="430"/>
      <c r="K3451" s="48"/>
      <c r="L3451" s="457" t="str">
        <f t="shared" si="106"/>
        <v/>
      </c>
      <c r="M3451" s="245" cm="1">
        <f t="array" ref="M3451">SUMPRODUCT(--(N3451:Q3451&lt;&gt;"")) + IF(TRIM(R3451)="",0,LEN(R3451)-LEN(SUBSTITUTE(R3451,",",""))+1)</f>
        <v>0</v>
      </c>
      <c r="N3451" s="242" t="str">
        <f>IF(AND(I3451&lt;&gt;0,I3451&lt;&gt;""),IF(TRIM(SUBSTITUTE(B3451,CHAR(160),""))="","",IF(ISNUMBER(MATCH(TRIM(SUBSTITUTE(B3451,CHAR(160),"")),'Look Up Values'!$B$2:$B$500,0)),"","Origin error")),"")</f>
        <v/>
      </c>
      <c r="O3451" s="242" t="str">
        <f>IF(AND(I3451&lt;&gt;0,I3451&lt;&gt;""),IF(C3451="","",IF(AND(ISNUMBER(--LEFT(C3451,FIND(" ",C3451&amp;" ")-1)),OR(LEN(LEFT(C3451,FIND(" ",C3451&amp;" ")-1))=6,LEN(LEFT(C3451,FIND(" ",C3451&amp;" ")-1))=7),OR(ISNUMBER(MATCH(LEFT(C3451,FIND(" ",C3451&amp;" ")-1),'Look Up Values'!$G$2:$G$1000,0)),ISNUMBER(MATCH(LEFT(C3451,FIND(" ",C3451&amp;" ")-1),'Look Up Values'!$AE$2:$AE$2000,0)))),"","EWC error")),"")</f>
        <v/>
      </c>
      <c r="P3451" s="242" t="str" cm="1">
        <f t="array" ref="P3451">IF(AND(I3451&lt;&gt;0,I3451&lt;&gt;""),IF(D3451="","",IF(ISNUMBER(MATCH(SUBSTITUTE(D3451," ",""),SUBSTITUTE('Look Up Values'!$S$2:$S$120," ",""),0)),"","D&amp;R error")),"")</f>
        <v/>
      </c>
      <c r="Q3451" s="242" t="str" cm="1">
        <f t="array" ref="Q3451">IF(AND(I3451&lt;&gt;0,I3451&lt;&gt;""),IF(G3451="","",IF(ISNUMBER(MATCH(SUBSTITUTE(G3451," ",""),SUBSTITUTE('Look Up Values'!$I$2:$I$10," ",""),0)),"","State error")),"")</f>
        <v/>
      </c>
      <c r="R3451" s="260" t="str">
        <f t="shared" si="107"/>
        <v/>
      </c>
    </row>
    <row r="3452" spans="1:18" ht="15.75">
      <c r="A3452" s="250">
        <v>3445</v>
      </c>
      <c r="B3452" s="198"/>
      <c r="C3452" s="25"/>
      <c r="D3452" s="25"/>
      <c r="E3452" s="25"/>
      <c r="F3452" s="25"/>
      <c r="G3452" s="26"/>
      <c r="H3452" s="27"/>
      <c r="I3452" s="28"/>
      <c r="J3452" s="430"/>
      <c r="K3452" s="48"/>
      <c r="L3452" s="457" t="str">
        <f t="shared" si="106"/>
        <v/>
      </c>
      <c r="M3452" s="245" cm="1">
        <f t="array" ref="M3452">SUMPRODUCT(--(N3452:Q3452&lt;&gt;"")) + IF(TRIM(R3452)="",0,LEN(R3452)-LEN(SUBSTITUTE(R3452,",",""))+1)</f>
        <v>0</v>
      </c>
      <c r="N3452" s="242" t="str">
        <f>IF(AND(I3452&lt;&gt;0,I3452&lt;&gt;""),IF(TRIM(SUBSTITUTE(B3452,CHAR(160),""))="","",IF(ISNUMBER(MATCH(TRIM(SUBSTITUTE(B3452,CHAR(160),"")),'Look Up Values'!$B$2:$B$500,0)),"","Origin error")),"")</f>
        <v/>
      </c>
      <c r="O3452" s="242" t="str">
        <f>IF(AND(I3452&lt;&gt;0,I3452&lt;&gt;""),IF(C3452="","",IF(AND(ISNUMBER(--LEFT(C3452,FIND(" ",C3452&amp;" ")-1)),OR(LEN(LEFT(C3452,FIND(" ",C3452&amp;" ")-1))=6,LEN(LEFT(C3452,FIND(" ",C3452&amp;" ")-1))=7),OR(ISNUMBER(MATCH(LEFT(C3452,FIND(" ",C3452&amp;" ")-1),'Look Up Values'!$G$2:$G$1000,0)),ISNUMBER(MATCH(LEFT(C3452,FIND(" ",C3452&amp;" ")-1),'Look Up Values'!$AE$2:$AE$2000,0)))),"","EWC error")),"")</f>
        <v/>
      </c>
      <c r="P3452" s="242" t="str" cm="1">
        <f t="array" ref="P3452">IF(AND(I3452&lt;&gt;0,I3452&lt;&gt;""),IF(D3452="","",IF(ISNUMBER(MATCH(SUBSTITUTE(D3452," ",""),SUBSTITUTE('Look Up Values'!$S$2:$S$120," ",""),0)),"","D&amp;R error")),"")</f>
        <v/>
      </c>
      <c r="Q3452" s="242" t="str" cm="1">
        <f t="array" ref="Q3452">IF(AND(I3452&lt;&gt;0,I3452&lt;&gt;""),IF(G3452="","",IF(ISNUMBER(MATCH(SUBSTITUTE(G3452," ",""),SUBSTITUTE('Look Up Values'!$I$2:$I$10," ",""),0)),"","State error")),"")</f>
        <v/>
      </c>
      <c r="R3452" s="260" t="str">
        <f t="shared" si="107"/>
        <v/>
      </c>
    </row>
    <row r="3453" spans="1:18" ht="15.75">
      <c r="A3453" s="250">
        <v>3446</v>
      </c>
      <c r="B3453" s="198"/>
      <c r="C3453" s="25"/>
      <c r="D3453" s="25"/>
      <c r="E3453" s="25"/>
      <c r="F3453" s="25"/>
      <c r="G3453" s="26"/>
      <c r="H3453" s="27"/>
      <c r="I3453" s="28"/>
      <c r="J3453" s="430"/>
      <c r="K3453" s="48"/>
      <c r="L3453" s="457" t="str">
        <f t="shared" si="106"/>
        <v/>
      </c>
      <c r="M3453" s="245" cm="1">
        <f t="array" ref="M3453">SUMPRODUCT(--(N3453:Q3453&lt;&gt;"")) + IF(TRIM(R3453)="",0,LEN(R3453)-LEN(SUBSTITUTE(R3453,",",""))+1)</f>
        <v>0</v>
      </c>
      <c r="N3453" s="242" t="str">
        <f>IF(AND(I3453&lt;&gt;0,I3453&lt;&gt;""),IF(TRIM(SUBSTITUTE(B3453,CHAR(160),""))="","",IF(ISNUMBER(MATCH(TRIM(SUBSTITUTE(B3453,CHAR(160),"")),'Look Up Values'!$B$2:$B$500,0)),"","Origin error")),"")</f>
        <v/>
      </c>
      <c r="O3453" s="242" t="str">
        <f>IF(AND(I3453&lt;&gt;0,I3453&lt;&gt;""),IF(C3453="","",IF(AND(ISNUMBER(--LEFT(C3453,FIND(" ",C3453&amp;" ")-1)),OR(LEN(LEFT(C3453,FIND(" ",C3453&amp;" ")-1))=6,LEN(LEFT(C3453,FIND(" ",C3453&amp;" ")-1))=7),OR(ISNUMBER(MATCH(LEFT(C3453,FIND(" ",C3453&amp;" ")-1),'Look Up Values'!$G$2:$G$1000,0)),ISNUMBER(MATCH(LEFT(C3453,FIND(" ",C3453&amp;" ")-1),'Look Up Values'!$AE$2:$AE$2000,0)))),"","EWC error")),"")</f>
        <v/>
      </c>
      <c r="P3453" s="242" t="str" cm="1">
        <f t="array" ref="P3453">IF(AND(I3453&lt;&gt;0,I3453&lt;&gt;""),IF(D3453="","",IF(ISNUMBER(MATCH(SUBSTITUTE(D3453," ",""),SUBSTITUTE('Look Up Values'!$S$2:$S$120," ",""),0)),"","D&amp;R error")),"")</f>
        <v/>
      </c>
      <c r="Q3453" s="242" t="str" cm="1">
        <f t="array" ref="Q3453">IF(AND(I3453&lt;&gt;0,I3453&lt;&gt;""),IF(G3453="","",IF(ISNUMBER(MATCH(SUBSTITUTE(G3453," ",""),SUBSTITUTE('Look Up Values'!$I$2:$I$10," ",""),0)),"","State error")),"")</f>
        <v/>
      </c>
      <c r="R3453" s="260" t="str">
        <f t="shared" si="107"/>
        <v/>
      </c>
    </row>
    <row r="3454" spans="1:18" ht="15.75">
      <c r="A3454" s="250">
        <v>3447</v>
      </c>
      <c r="B3454" s="198"/>
      <c r="C3454" s="25"/>
      <c r="D3454" s="25"/>
      <c r="E3454" s="25"/>
      <c r="F3454" s="25"/>
      <c r="G3454" s="26"/>
      <c r="H3454" s="27"/>
      <c r="I3454" s="28"/>
      <c r="J3454" s="430"/>
      <c r="K3454" s="48"/>
      <c r="L3454" s="457" t="str">
        <f t="shared" si="106"/>
        <v/>
      </c>
      <c r="M3454" s="245" cm="1">
        <f t="array" ref="M3454">SUMPRODUCT(--(N3454:Q3454&lt;&gt;"")) + IF(TRIM(R3454)="",0,LEN(R3454)-LEN(SUBSTITUTE(R3454,",",""))+1)</f>
        <v>0</v>
      </c>
      <c r="N3454" s="242" t="str">
        <f>IF(AND(I3454&lt;&gt;0,I3454&lt;&gt;""),IF(TRIM(SUBSTITUTE(B3454,CHAR(160),""))="","",IF(ISNUMBER(MATCH(TRIM(SUBSTITUTE(B3454,CHAR(160),"")),'Look Up Values'!$B$2:$B$500,0)),"","Origin error")),"")</f>
        <v/>
      </c>
      <c r="O3454" s="242" t="str">
        <f>IF(AND(I3454&lt;&gt;0,I3454&lt;&gt;""),IF(C3454="","",IF(AND(ISNUMBER(--LEFT(C3454,FIND(" ",C3454&amp;" ")-1)),OR(LEN(LEFT(C3454,FIND(" ",C3454&amp;" ")-1))=6,LEN(LEFT(C3454,FIND(" ",C3454&amp;" ")-1))=7),OR(ISNUMBER(MATCH(LEFT(C3454,FIND(" ",C3454&amp;" ")-1),'Look Up Values'!$G$2:$G$1000,0)),ISNUMBER(MATCH(LEFT(C3454,FIND(" ",C3454&amp;" ")-1),'Look Up Values'!$AE$2:$AE$2000,0)))),"","EWC error")),"")</f>
        <v/>
      </c>
      <c r="P3454" s="242" t="str" cm="1">
        <f t="array" ref="P3454">IF(AND(I3454&lt;&gt;0,I3454&lt;&gt;""),IF(D3454="","",IF(ISNUMBER(MATCH(SUBSTITUTE(D3454," ",""),SUBSTITUTE('Look Up Values'!$S$2:$S$120," ",""),0)),"","D&amp;R error")),"")</f>
        <v/>
      </c>
      <c r="Q3454" s="242" t="str" cm="1">
        <f t="array" ref="Q3454">IF(AND(I3454&lt;&gt;0,I3454&lt;&gt;""),IF(G3454="","",IF(ISNUMBER(MATCH(SUBSTITUTE(G3454," ",""),SUBSTITUTE('Look Up Values'!$I$2:$I$10," ",""),0)),"","State error")),"")</f>
        <v/>
      </c>
      <c r="R3454" s="260" t="str">
        <f t="shared" si="107"/>
        <v/>
      </c>
    </row>
    <row r="3455" spans="1:18" ht="15.75">
      <c r="A3455" s="250">
        <v>3448</v>
      </c>
      <c r="B3455" s="198"/>
      <c r="C3455" s="25"/>
      <c r="D3455" s="25"/>
      <c r="E3455" s="25"/>
      <c r="F3455" s="25"/>
      <c r="G3455" s="26"/>
      <c r="H3455" s="27"/>
      <c r="I3455" s="28"/>
      <c r="J3455" s="430"/>
      <c r="K3455" s="48"/>
      <c r="L3455" s="457" t="str">
        <f t="shared" si="106"/>
        <v/>
      </c>
      <c r="M3455" s="245" cm="1">
        <f t="array" ref="M3455">SUMPRODUCT(--(N3455:Q3455&lt;&gt;"")) + IF(TRIM(R3455)="",0,LEN(R3455)-LEN(SUBSTITUTE(R3455,",",""))+1)</f>
        <v>0</v>
      </c>
      <c r="N3455" s="242" t="str">
        <f>IF(AND(I3455&lt;&gt;0,I3455&lt;&gt;""),IF(TRIM(SUBSTITUTE(B3455,CHAR(160),""))="","",IF(ISNUMBER(MATCH(TRIM(SUBSTITUTE(B3455,CHAR(160),"")),'Look Up Values'!$B$2:$B$500,0)),"","Origin error")),"")</f>
        <v/>
      </c>
      <c r="O3455" s="242" t="str">
        <f>IF(AND(I3455&lt;&gt;0,I3455&lt;&gt;""),IF(C3455="","",IF(AND(ISNUMBER(--LEFT(C3455,FIND(" ",C3455&amp;" ")-1)),OR(LEN(LEFT(C3455,FIND(" ",C3455&amp;" ")-1))=6,LEN(LEFT(C3455,FIND(" ",C3455&amp;" ")-1))=7),OR(ISNUMBER(MATCH(LEFT(C3455,FIND(" ",C3455&amp;" ")-1),'Look Up Values'!$G$2:$G$1000,0)),ISNUMBER(MATCH(LEFT(C3455,FIND(" ",C3455&amp;" ")-1),'Look Up Values'!$AE$2:$AE$2000,0)))),"","EWC error")),"")</f>
        <v/>
      </c>
      <c r="P3455" s="242" t="str" cm="1">
        <f t="array" ref="P3455">IF(AND(I3455&lt;&gt;0,I3455&lt;&gt;""),IF(D3455="","",IF(ISNUMBER(MATCH(SUBSTITUTE(D3455," ",""),SUBSTITUTE('Look Up Values'!$S$2:$S$120," ",""),0)),"","D&amp;R error")),"")</f>
        <v/>
      </c>
      <c r="Q3455" s="242" t="str" cm="1">
        <f t="array" ref="Q3455">IF(AND(I3455&lt;&gt;0,I3455&lt;&gt;""),IF(G3455="","",IF(ISNUMBER(MATCH(SUBSTITUTE(G3455," ",""),SUBSTITUTE('Look Up Values'!$I$2:$I$10," ",""),0)),"","State error")),"")</f>
        <v/>
      </c>
      <c r="R3455" s="260" t="str">
        <f t="shared" si="107"/>
        <v/>
      </c>
    </row>
    <row r="3456" spans="1:18" ht="15.75">
      <c r="A3456" s="250">
        <v>3449</v>
      </c>
      <c r="B3456" s="198"/>
      <c r="C3456" s="25"/>
      <c r="D3456" s="25"/>
      <c r="E3456" s="25"/>
      <c r="F3456" s="25"/>
      <c r="G3456" s="26"/>
      <c r="H3456" s="27"/>
      <c r="I3456" s="28"/>
      <c r="J3456" s="430"/>
      <c r="K3456" s="48"/>
      <c r="L3456" s="457" t="str">
        <f t="shared" si="106"/>
        <v/>
      </c>
      <c r="M3456" s="245" cm="1">
        <f t="array" ref="M3456">SUMPRODUCT(--(N3456:Q3456&lt;&gt;"")) + IF(TRIM(R3456)="",0,LEN(R3456)-LEN(SUBSTITUTE(R3456,",",""))+1)</f>
        <v>0</v>
      </c>
      <c r="N3456" s="242" t="str">
        <f>IF(AND(I3456&lt;&gt;0,I3456&lt;&gt;""),IF(TRIM(SUBSTITUTE(B3456,CHAR(160),""))="","",IF(ISNUMBER(MATCH(TRIM(SUBSTITUTE(B3456,CHAR(160),"")),'Look Up Values'!$B$2:$B$500,0)),"","Origin error")),"")</f>
        <v/>
      </c>
      <c r="O3456" s="242" t="str">
        <f>IF(AND(I3456&lt;&gt;0,I3456&lt;&gt;""),IF(C3456="","",IF(AND(ISNUMBER(--LEFT(C3456,FIND(" ",C3456&amp;" ")-1)),OR(LEN(LEFT(C3456,FIND(" ",C3456&amp;" ")-1))=6,LEN(LEFT(C3456,FIND(" ",C3456&amp;" ")-1))=7),OR(ISNUMBER(MATCH(LEFT(C3456,FIND(" ",C3456&amp;" ")-1),'Look Up Values'!$G$2:$G$1000,0)),ISNUMBER(MATCH(LEFT(C3456,FIND(" ",C3456&amp;" ")-1),'Look Up Values'!$AE$2:$AE$2000,0)))),"","EWC error")),"")</f>
        <v/>
      </c>
      <c r="P3456" s="242" t="str" cm="1">
        <f t="array" ref="P3456">IF(AND(I3456&lt;&gt;0,I3456&lt;&gt;""),IF(D3456="","",IF(ISNUMBER(MATCH(SUBSTITUTE(D3456," ",""),SUBSTITUTE('Look Up Values'!$S$2:$S$120," ",""),0)),"","D&amp;R error")),"")</f>
        <v/>
      </c>
      <c r="Q3456" s="242" t="str" cm="1">
        <f t="array" ref="Q3456">IF(AND(I3456&lt;&gt;0,I3456&lt;&gt;""),IF(G3456="","",IF(ISNUMBER(MATCH(SUBSTITUTE(G3456," ",""),SUBSTITUTE('Look Up Values'!$I$2:$I$10," ",""),0)),"","State error")),"")</f>
        <v/>
      </c>
      <c r="R3456" s="260" t="str">
        <f t="shared" si="107"/>
        <v/>
      </c>
    </row>
    <row r="3457" spans="1:18" ht="15.75">
      <c r="A3457" s="250">
        <v>3450</v>
      </c>
      <c r="B3457" s="198"/>
      <c r="C3457" s="25"/>
      <c r="D3457" s="25"/>
      <c r="E3457" s="25"/>
      <c r="F3457" s="25"/>
      <c r="G3457" s="26"/>
      <c r="H3457" s="27"/>
      <c r="I3457" s="28"/>
      <c r="J3457" s="430"/>
      <c r="K3457" s="48"/>
      <c r="L3457" s="457" t="str">
        <f t="shared" si="106"/>
        <v/>
      </c>
      <c r="M3457" s="245" cm="1">
        <f t="array" ref="M3457">SUMPRODUCT(--(N3457:Q3457&lt;&gt;"")) + IF(TRIM(R3457)="",0,LEN(R3457)-LEN(SUBSTITUTE(R3457,",",""))+1)</f>
        <v>0</v>
      </c>
      <c r="N3457" s="242" t="str">
        <f>IF(AND(I3457&lt;&gt;0,I3457&lt;&gt;""),IF(TRIM(SUBSTITUTE(B3457,CHAR(160),""))="","",IF(ISNUMBER(MATCH(TRIM(SUBSTITUTE(B3457,CHAR(160),"")),'Look Up Values'!$B$2:$B$500,0)),"","Origin error")),"")</f>
        <v/>
      </c>
      <c r="O3457" s="242" t="str">
        <f>IF(AND(I3457&lt;&gt;0,I3457&lt;&gt;""),IF(C3457="","",IF(AND(ISNUMBER(--LEFT(C3457,FIND(" ",C3457&amp;" ")-1)),OR(LEN(LEFT(C3457,FIND(" ",C3457&amp;" ")-1))=6,LEN(LEFT(C3457,FIND(" ",C3457&amp;" ")-1))=7),OR(ISNUMBER(MATCH(LEFT(C3457,FIND(" ",C3457&amp;" ")-1),'Look Up Values'!$G$2:$G$1000,0)),ISNUMBER(MATCH(LEFT(C3457,FIND(" ",C3457&amp;" ")-1),'Look Up Values'!$AE$2:$AE$2000,0)))),"","EWC error")),"")</f>
        <v/>
      </c>
      <c r="P3457" s="242" t="str" cm="1">
        <f t="array" ref="P3457">IF(AND(I3457&lt;&gt;0,I3457&lt;&gt;""),IF(D3457="","",IF(ISNUMBER(MATCH(SUBSTITUTE(D3457," ",""),SUBSTITUTE('Look Up Values'!$S$2:$S$120," ",""),0)),"","D&amp;R error")),"")</f>
        <v/>
      </c>
      <c r="Q3457" s="242" t="str" cm="1">
        <f t="array" ref="Q3457">IF(AND(I3457&lt;&gt;0,I3457&lt;&gt;""),IF(G3457="","",IF(ISNUMBER(MATCH(SUBSTITUTE(G3457," ",""),SUBSTITUTE('Look Up Values'!$I$2:$I$10," ",""),0)),"","State error")),"")</f>
        <v/>
      </c>
      <c r="R3457" s="260" t="str">
        <f t="shared" si="107"/>
        <v/>
      </c>
    </row>
    <row r="3458" spans="1:18" ht="15.75">
      <c r="A3458" s="250">
        <v>3451</v>
      </c>
      <c r="B3458" s="198"/>
      <c r="C3458" s="25"/>
      <c r="D3458" s="25"/>
      <c r="E3458" s="25"/>
      <c r="F3458" s="25"/>
      <c r="G3458" s="26"/>
      <c r="H3458" s="27"/>
      <c r="I3458" s="28"/>
      <c r="J3458" s="430"/>
      <c r="K3458" s="48"/>
      <c r="L3458" s="457" t="str">
        <f t="shared" si="106"/>
        <v/>
      </c>
      <c r="M3458" s="245" cm="1">
        <f t="array" ref="M3458">SUMPRODUCT(--(N3458:Q3458&lt;&gt;"")) + IF(TRIM(R3458)="",0,LEN(R3458)-LEN(SUBSTITUTE(R3458,",",""))+1)</f>
        <v>0</v>
      </c>
      <c r="N3458" s="242" t="str">
        <f>IF(AND(I3458&lt;&gt;0,I3458&lt;&gt;""),IF(TRIM(SUBSTITUTE(B3458,CHAR(160),""))="","",IF(ISNUMBER(MATCH(TRIM(SUBSTITUTE(B3458,CHAR(160),"")),'Look Up Values'!$B$2:$B$500,0)),"","Origin error")),"")</f>
        <v/>
      </c>
      <c r="O3458" s="242" t="str">
        <f>IF(AND(I3458&lt;&gt;0,I3458&lt;&gt;""),IF(C3458="","",IF(AND(ISNUMBER(--LEFT(C3458,FIND(" ",C3458&amp;" ")-1)),OR(LEN(LEFT(C3458,FIND(" ",C3458&amp;" ")-1))=6,LEN(LEFT(C3458,FIND(" ",C3458&amp;" ")-1))=7),OR(ISNUMBER(MATCH(LEFT(C3458,FIND(" ",C3458&amp;" ")-1),'Look Up Values'!$G$2:$G$1000,0)),ISNUMBER(MATCH(LEFT(C3458,FIND(" ",C3458&amp;" ")-1),'Look Up Values'!$AE$2:$AE$2000,0)))),"","EWC error")),"")</f>
        <v/>
      </c>
      <c r="P3458" s="242" t="str" cm="1">
        <f t="array" ref="P3458">IF(AND(I3458&lt;&gt;0,I3458&lt;&gt;""),IF(D3458="","",IF(ISNUMBER(MATCH(SUBSTITUTE(D3458," ",""),SUBSTITUTE('Look Up Values'!$S$2:$S$120," ",""),0)),"","D&amp;R error")),"")</f>
        <v/>
      </c>
      <c r="Q3458" s="242" t="str" cm="1">
        <f t="array" ref="Q3458">IF(AND(I3458&lt;&gt;0,I3458&lt;&gt;""),IF(G3458="","",IF(ISNUMBER(MATCH(SUBSTITUTE(G3458," ",""),SUBSTITUTE('Look Up Values'!$I$2:$I$10," ",""),0)),"","State error")),"")</f>
        <v/>
      </c>
      <c r="R3458" s="260" t="str">
        <f t="shared" si="107"/>
        <v/>
      </c>
    </row>
    <row r="3459" spans="1:18" ht="15.75">
      <c r="A3459" s="250">
        <v>3452</v>
      </c>
      <c r="B3459" s="198"/>
      <c r="C3459" s="25"/>
      <c r="D3459" s="25"/>
      <c r="E3459" s="25"/>
      <c r="F3459" s="25"/>
      <c r="G3459" s="26"/>
      <c r="H3459" s="27"/>
      <c r="I3459" s="28"/>
      <c r="J3459" s="430"/>
      <c r="K3459" s="48"/>
      <c r="L3459" s="457" t="str">
        <f t="shared" si="106"/>
        <v/>
      </c>
      <c r="M3459" s="245" cm="1">
        <f t="array" ref="M3459">SUMPRODUCT(--(N3459:Q3459&lt;&gt;"")) + IF(TRIM(R3459)="",0,LEN(R3459)-LEN(SUBSTITUTE(R3459,",",""))+1)</f>
        <v>0</v>
      </c>
      <c r="N3459" s="242" t="str">
        <f>IF(AND(I3459&lt;&gt;0,I3459&lt;&gt;""),IF(TRIM(SUBSTITUTE(B3459,CHAR(160),""))="","",IF(ISNUMBER(MATCH(TRIM(SUBSTITUTE(B3459,CHAR(160),"")),'Look Up Values'!$B$2:$B$500,0)),"","Origin error")),"")</f>
        <v/>
      </c>
      <c r="O3459" s="242" t="str">
        <f>IF(AND(I3459&lt;&gt;0,I3459&lt;&gt;""),IF(C3459="","",IF(AND(ISNUMBER(--LEFT(C3459,FIND(" ",C3459&amp;" ")-1)),OR(LEN(LEFT(C3459,FIND(" ",C3459&amp;" ")-1))=6,LEN(LEFT(C3459,FIND(" ",C3459&amp;" ")-1))=7),OR(ISNUMBER(MATCH(LEFT(C3459,FIND(" ",C3459&amp;" ")-1),'Look Up Values'!$G$2:$G$1000,0)),ISNUMBER(MATCH(LEFT(C3459,FIND(" ",C3459&amp;" ")-1),'Look Up Values'!$AE$2:$AE$2000,0)))),"","EWC error")),"")</f>
        <v/>
      </c>
      <c r="P3459" s="242" t="str" cm="1">
        <f t="array" ref="P3459">IF(AND(I3459&lt;&gt;0,I3459&lt;&gt;""),IF(D3459="","",IF(ISNUMBER(MATCH(SUBSTITUTE(D3459," ",""),SUBSTITUTE('Look Up Values'!$S$2:$S$120," ",""),0)),"","D&amp;R error")),"")</f>
        <v/>
      </c>
      <c r="Q3459" s="242" t="str" cm="1">
        <f t="array" ref="Q3459">IF(AND(I3459&lt;&gt;0,I3459&lt;&gt;""),IF(G3459="","",IF(ISNUMBER(MATCH(SUBSTITUTE(G3459," ",""),SUBSTITUTE('Look Up Values'!$I$2:$I$10," ",""),0)),"","State error")),"")</f>
        <v/>
      </c>
      <c r="R3459" s="260" t="str">
        <f t="shared" si="107"/>
        <v/>
      </c>
    </row>
    <row r="3460" spans="1:18" ht="15.75">
      <c r="A3460" s="250">
        <v>3453</v>
      </c>
      <c r="B3460" s="198"/>
      <c r="C3460" s="25"/>
      <c r="D3460" s="25"/>
      <c r="E3460" s="25"/>
      <c r="F3460" s="25"/>
      <c r="G3460" s="26"/>
      <c r="H3460" s="27"/>
      <c r="I3460" s="28"/>
      <c r="J3460" s="430"/>
      <c r="K3460" s="48"/>
      <c r="L3460" s="457" t="str">
        <f t="shared" si="106"/>
        <v/>
      </c>
      <c r="M3460" s="245" cm="1">
        <f t="array" ref="M3460">SUMPRODUCT(--(N3460:Q3460&lt;&gt;"")) + IF(TRIM(R3460)="",0,LEN(R3460)-LEN(SUBSTITUTE(R3460,",",""))+1)</f>
        <v>0</v>
      </c>
      <c r="N3460" s="242" t="str">
        <f>IF(AND(I3460&lt;&gt;0,I3460&lt;&gt;""),IF(TRIM(SUBSTITUTE(B3460,CHAR(160),""))="","",IF(ISNUMBER(MATCH(TRIM(SUBSTITUTE(B3460,CHAR(160),"")),'Look Up Values'!$B$2:$B$500,0)),"","Origin error")),"")</f>
        <v/>
      </c>
      <c r="O3460" s="242" t="str">
        <f>IF(AND(I3460&lt;&gt;0,I3460&lt;&gt;""),IF(C3460="","",IF(AND(ISNUMBER(--LEFT(C3460,FIND(" ",C3460&amp;" ")-1)),OR(LEN(LEFT(C3460,FIND(" ",C3460&amp;" ")-1))=6,LEN(LEFT(C3460,FIND(" ",C3460&amp;" ")-1))=7),OR(ISNUMBER(MATCH(LEFT(C3460,FIND(" ",C3460&amp;" ")-1),'Look Up Values'!$G$2:$G$1000,0)),ISNUMBER(MATCH(LEFT(C3460,FIND(" ",C3460&amp;" ")-1),'Look Up Values'!$AE$2:$AE$2000,0)))),"","EWC error")),"")</f>
        <v/>
      </c>
      <c r="P3460" s="242" t="str" cm="1">
        <f t="array" ref="P3460">IF(AND(I3460&lt;&gt;0,I3460&lt;&gt;""),IF(D3460="","",IF(ISNUMBER(MATCH(SUBSTITUTE(D3460," ",""),SUBSTITUTE('Look Up Values'!$S$2:$S$120," ",""),0)),"","D&amp;R error")),"")</f>
        <v/>
      </c>
      <c r="Q3460" s="242" t="str" cm="1">
        <f t="array" ref="Q3460">IF(AND(I3460&lt;&gt;0,I3460&lt;&gt;""),IF(G3460="","",IF(ISNUMBER(MATCH(SUBSTITUTE(G3460," ",""),SUBSTITUTE('Look Up Values'!$I$2:$I$10," ",""),0)),"","State error")),"")</f>
        <v/>
      </c>
      <c r="R3460" s="260" t="str">
        <f t="shared" si="107"/>
        <v/>
      </c>
    </row>
    <row r="3461" spans="1:18" ht="15.75">
      <c r="A3461" s="250">
        <v>3454</v>
      </c>
      <c r="B3461" s="198"/>
      <c r="C3461" s="25"/>
      <c r="D3461" s="25"/>
      <c r="E3461" s="25"/>
      <c r="F3461" s="25"/>
      <c r="G3461" s="26"/>
      <c r="H3461" s="27"/>
      <c r="I3461" s="28"/>
      <c r="J3461" s="430"/>
      <c r="K3461" s="48"/>
      <c r="L3461" s="457" t="str">
        <f t="shared" si="106"/>
        <v/>
      </c>
      <c r="M3461" s="245" cm="1">
        <f t="array" ref="M3461">SUMPRODUCT(--(N3461:Q3461&lt;&gt;"")) + IF(TRIM(R3461)="",0,LEN(R3461)-LEN(SUBSTITUTE(R3461,",",""))+1)</f>
        <v>0</v>
      </c>
      <c r="N3461" s="242" t="str">
        <f>IF(AND(I3461&lt;&gt;0,I3461&lt;&gt;""),IF(TRIM(SUBSTITUTE(B3461,CHAR(160),""))="","",IF(ISNUMBER(MATCH(TRIM(SUBSTITUTE(B3461,CHAR(160),"")),'Look Up Values'!$B$2:$B$500,0)),"","Origin error")),"")</f>
        <v/>
      </c>
      <c r="O3461" s="242" t="str">
        <f>IF(AND(I3461&lt;&gt;0,I3461&lt;&gt;""),IF(C3461="","",IF(AND(ISNUMBER(--LEFT(C3461,FIND(" ",C3461&amp;" ")-1)),OR(LEN(LEFT(C3461,FIND(" ",C3461&amp;" ")-1))=6,LEN(LEFT(C3461,FIND(" ",C3461&amp;" ")-1))=7),OR(ISNUMBER(MATCH(LEFT(C3461,FIND(" ",C3461&amp;" ")-1),'Look Up Values'!$G$2:$G$1000,0)),ISNUMBER(MATCH(LEFT(C3461,FIND(" ",C3461&amp;" ")-1),'Look Up Values'!$AE$2:$AE$2000,0)))),"","EWC error")),"")</f>
        <v/>
      </c>
      <c r="P3461" s="242" t="str" cm="1">
        <f t="array" ref="P3461">IF(AND(I3461&lt;&gt;0,I3461&lt;&gt;""),IF(D3461="","",IF(ISNUMBER(MATCH(SUBSTITUTE(D3461," ",""),SUBSTITUTE('Look Up Values'!$S$2:$S$120," ",""),0)),"","D&amp;R error")),"")</f>
        <v/>
      </c>
      <c r="Q3461" s="242" t="str" cm="1">
        <f t="array" ref="Q3461">IF(AND(I3461&lt;&gt;0,I3461&lt;&gt;""),IF(G3461="","",IF(ISNUMBER(MATCH(SUBSTITUTE(G3461," ",""),SUBSTITUTE('Look Up Values'!$I$2:$I$10," ",""),0)),"","State error")),"")</f>
        <v/>
      </c>
      <c r="R3461" s="260" t="str">
        <f t="shared" si="107"/>
        <v/>
      </c>
    </row>
    <row r="3462" spans="1:18" ht="15.75">
      <c r="A3462" s="250">
        <v>3455</v>
      </c>
      <c r="B3462" s="198"/>
      <c r="C3462" s="25"/>
      <c r="D3462" s="25"/>
      <c r="E3462" s="25"/>
      <c r="F3462" s="25"/>
      <c r="G3462" s="26"/>
      <c r="H3462" s="27"/>
      <c r="I3462" s="28"/>
      <c r="J3462" s="430"/>
      <c r="K3462" s="48"/>
      <c r="L3462" s="457" t="str">
        <f t="shared" si="106"/>
        <v/>
      </c>
      <c r="M3462" s="245" cm="1">
        <f t="array" ref="M3462">SUMPRODUCT(--(N3462:Q3462&lt;&gt;"")) + IF(TRIM(R3462)="",0,LEN(R3462)-LEN(SUBSTITUTE(R3462,",",""))+1)</f>
        <v>0</v>
      </c>
      <c r="N3462" s="242" t="str">
        <f>IF(AND(I3462&lt;&gt;0,I3462&lt;&gt;""),IF(TRIM(SUBSTITUTE(B3462,CHAR(160),""))="","",IF(ISNUMBER(MATCH(TRIM(SUBSTITUTE(B3462,CHAR(160),"")),'Look Up Values'!$B$2:$B$500,0)),"","Origin error")),"")</f>
        <v/>
      </c>
      <c r="O3462" s="242" t="str">
        <f>IF(AND(I3462&lt;&gt;0,I3462&lt;&gt;""),IF(C3462="","",IF(AND(ISNUMBER(--LEFT(C3462,FIND(" ",C3462&amp;" ")-1)),OR(LEN(LEFT(C3462,FIND(" ",C3462&amp;" ")-1))=6,LEN(LEFT(C3462,FIND(" ",C3462&amp;" ")-1))=7),OR(ISNUMBER(MATCH(LEFT(C3462,FIND(" ",C3462&amp;" ")-1),'Look Up Values'!$G$2:$G$1000,0)),ISNUMBER(MATCH(LEFT(C3462,FIND(" ",C3462&amp;" ")-1),'Look Up Values'!$AE$2:$AE$2000,0)))),"","EWC error")),"")</f>
        <v/>
      </c>
      <c r="P3462" s="242" t="str" cm="1">
        <f t="array" ref="P3462">IF(AND(I3462&lt;&gt;0,I3462&lt;&gt;""),IF(D3462="","",IF(ISNUMBER(MATCH(SUBSTITUTE(D3462," ",""),SUBSTITUTE('Look Up Values'!$S$2:$S$120," ",""),0)),"","D&amp;R error")),"")</f>
        <v/>
      </c>
      <c r="Q3462" s="242" t="str" cm="1">
        <f t="array" ref="Q3462">IF(AND(I3462&lt;&gt;0,I3462&lt;&gt;""),IF(G3462="","",IF(ISNUMBER(MATCH(SUBSTITUTE(G3462," ",""),SUBSTITUTE('Look Up Values'!$I$2:$I$10," ",""),0)),"","State error")),"")</f>
        <v/>
      </c>
      <c r="R3462" s="260" t="str">
        <f t="shared" si="107"/>
        <v/>
      </c>
    </row>
    <row r="3463" spans="1:18" ht="15.75">
      <c r="A3463" s="250">
        <v>3456</v>
      </c>
      <c r="B3463" s="198"/>
      <c r="C3463" s="25"/>
      <c r="D3463" s="25"/>
      <c r="E3463" s="25"/>
      <c r="F3463" s="25"/>
      <c r="G3463" s="26"/>
      <c r="H3463" s="27"/>
      <c r="I3463" s="28"/>
      <c r="J3463" s="430"/>
      <c r="K3463" s="48"/>
      <c r="L3463" s="457" t="str">
        <f t="shared" si="106"/>
        <v/>
      </c>
      <c r="M3463" s="245" cm="1">
        <f t="array" ref="M3463">SUMPRODUCT(--(N3463:Q3463&lt;&gt;"")) + IF(TRIM(R3463)="",0,LEN(R3463)-LEN(SUBSTITUTE(R3463,",",""))+1)</f>
        <v>0</v>
      </c>
      <c r="N3463" s="242" t="str">
        <f>IF(AND(I3463&lt;&gt;0,I3463&lt;&gt;""),IF(TRIM(SUBSTITUTE(B3463,CHAR(160),""))="","",IF(ISNUMBER(MATCH(TRIM(SUBSTITUTE(B3463,CHAR(160),"")),'Look Up Values'!$B$2:$B$500,0)),"","Origin error")),"")</f>
        <v/>
      </c>
      <c r="O3463" s="242" t="str">
        <f>IF(AND(I3463&lt;&gt;0,I3463&lt;&gt;""),IF(C3463="","",IF(AND(ISNUMBER(--LEFT(C3463,FIND(" ",C3463&amp;" ")-1)),OR(LEN(LEFT(C3463,FIND(" ",C3463&amp;" ")-1))=6,LEN(LEFT(C3463,FIND(" ",C3463&amp;" ")-1))=7),OR(ISNUMBER(MATCH(LEFT(C3463,FIND(" ",C3463&amp;" ")-1),'Look Up Values'!$G$2:$G$1000,0)),ISNUMBER(MATCH(LEFT(C3463,FIND(" ",C3463&amp;" ")-1),'Look Up Values'!$AE$2:$AE$2000,0)))),"","EWC error")),"")</f>
        <v/>
      </c>
      <c r="P3463" s="242" t="str" cm="1">
        <f t="array" ref="P3463">IF(AND(I3463&lt;&gt;0,I3463&lt;&gt;""),IF(D3463="","",IF(ISNUMBER(MATCH(SUBSTITUTE(D3463," ",""),SUBSTITUTE('Look Up Values'!$S$2:$S$120," ",""),0)),"","D&amp;R error")),"")</f>
        <v/>
      </c>
      <c r="Q3463" s="242" t="str" cm="1">
        <f t="array" ref="Q3463">IF(AND(I3463&lt;&gt;0,I3463&lt;&gt;""),IF(G3463="","",IF(ISNUMBER(MATCH(SUBSTITUTE(G3463," ",""),SUBSTITUTE('Look Up Values'!$I$2:$I$10," ",""),0)),"","State error")),"")</f>
        <v/>
      </c>
      <c r="R3463" s="260" t="str">
        <f t="shared" si="107"/>
        <v/>
      </c>
    </row>
    <row r="3464" spans="1:18" ht="15.75">
      <c r="A3464" s="250">
        <v>3457</v>
      </c>
      <c r="B3464" s="198"/>
      <c r="C3464" s="25"/>
      <c r="D3464" s="25"/>
      <c r="E3464" s="25"/>
      <c r="F3464" s="25"/>
      <c r="G3464" s="26"/>
      <c r="H3464" s="27"/>
      <c r="I3464" s="28"/>
      <c r="J3464" s="430"/>
      <c r="K3464" s="48"/>
      <c r="L3464" s="457" t="str">
        <f t="shared" ref="L3464:L3527" si="108">IF(IFERROR(--SUBSTITUTE(M3464,CHAR(160),""),0)&gt;0,A3464,"")</f>
        <v/>
      </c>
      <c r="M3464" s="245" cm="1">
        <f t="array" ref="M3464">SUMPRODUCT(--(N3464:Q3464&lt;&gt;"")) + IF(TRIM(R3464)="",0,LEN(R3464)-LEN(SUBSTITUTE(R3464,",",""))+1)</f>
        <v>0</v>
      </c>
      <c r="N3464" s="242" t="str">
        <f>IF(AND(I3464&lt;&gt;0,I3464&lt;&gt;""),IF(TRIM(SUBSTITUTE(B3464,CHAR(160),""))="","",IF(ISNUMBER(MATCH(TRIM(SUBSTITUTE(B3464,CHAR(160),"")),'Look Up Values'!$B$2:$B$500,0)),"","Origin error")),"")</f>
        <v/>
      </c>
      <c r="O3464" s="242" t="str">
        <f>IF(AND(I3464&lt;&gt;0,I3464&lt;&gt;""),IF(C3464="","",IF(AND(ISNUMBER(--LEFT(C3464,FIND(" ",C3464&amp;" ")-1)),OR(LEN(LEFT(C3464,FIND(" ",C3464&amp;" ")-1))=6,LEN(LEFT(C3464,FIND(" ",C3464&amp;" ")-1))=7),OR(ISNUMBER(MATCH(LEFT(C3464,FIND(" ",C3464&amp;" ")-1),'Look Up Values'!$G$2:$G$1000,0)),ISNUMBER(MATCH(LEFT(C3464,FIND(" ",C3464&amp;" ")-1),'Look Up Values'!$AE$2:$AE$2000,0)))),"","EWC error")),"")</f>
        <v/>
      </c>
      <c r="P3464" s="242" t="str" cm="1">
        <f t="array" ref="P3464">IF(AND(I3464&lt;&gt;0,I3464&lt;&gt;""),IF(D3464="","",IF(ISNUMBER(MATCH(SUBSTITUTE(D3464," ",""),SUBSTITUTE('Look Up Values'!$S$2:$S$120," ",""),0)),"","D&amp;R error")),"")</f>
        <v/>
      </c>
      <c r="Q3464" s="242" t="str" cm="1">
        <f t="array" ref="Q3464">IF(AND(I3464&lt;&gt;0,I3464&lt;&gt;""),IF(G3464="","",IF(ISNUMBER(MATCH(SUBSTITUTE(G3464," ",""),SUBSTITUTE('Look Up Values'!$I$2:$I$10," ",""),0)),"","State error")),"")</f>
        <v/>
      </c>
      <c r="R3464" s="260" t="str">
        <f t="shared" si="107"/>
        <v/>
      </c>
    </row>
    <row r="3465" spans="1:18" ht="15.75">
      <c r="A3465" s="250">
        <v>3458</v>
      </c>
      <c r="B3465" s="198"/>
      <c r="C3465" s="25"/>
      <c r="D3465" s="25"/>
      <c r="E3465" s="25"/>
      <c r="F3465" s="25"/>
      <c r="G3465" s="26"/>
      <c r="H3465" s="27"/>
      <c r="I3465" s="28"/>
      <c r="J3465" s="430"/>
      <c r="K3465" s="48"/>
      <c r="L3465" s="457" t="str">
        <f t="shared" si="108"/>
        <v/>
      </c>
      <c r="M3465" s="245" cm="1">
        <f t="array" ref="M3465">SUMPRODUCT(--(N3465:Q3465&lt;&gt;"")) + IF(TRIM(R3465)="",0,LEN(R3465)-LEN(SUBSTITUTE(R3465,",",""))+1)</f>
        <v>0</v>
      </c>
      <c r="N3465" s="242" t="str">
        <f>IF(AND(I3465&lt;&gt;0,I3465&lt;&gt;""),IF(TRIM(SUBSTITUTE(B3465,CHAR(160),""))="","",IF(ISNUMBER(MATCH(TRIM(SUBSTITUTE(B3465,CHAR(160),"")),'Look Up Values'!$B$2:$B$500,0)),"","Origin error")),"")</f>
        <v/>
      </c>
      <c r="O3465" s="242" t="str">
        <f>IF(AND(I3465&lt;&gt;0,I3465&lt;&gt;""),IF(C3465="","",IF(AND(ISNUMBER(--LEFT(C3465,FIND(" ",C3465&amp;" ")-1)),OR(LEN(LEFT(C3465,FIND(" ",C3465&amp;" ")-1))=6,LEN(LEFT(C3465,FIND(" ",C3465&amp;" ")-1))=7),OR(ISNUMBER(MATCH(LEFT(C3465,FIND(" ",C3465&amp;" ")-1),'Look Up Values'!$G$2:$G$1000,0)),ISNUMBER(MATCH(LEFT(C3465,FIND(" ",C3465&amp;" ")-1),'Look Up Values'!$AE$2:$AE$2000,0)))),"","EWC error")),"")</f>
        <v/>
      </c>
      <c r="P3465" s="242" t="str" cm="1">
        <f t="array" ref="P3465">IF(AND(I3465&lt;&gt;0,I3465&lt;&gt;""),IF(D3465="","",IF(ISNUMBER(MATCH(SUBSTITUTE(D3465," ",""),SUBSTITUTE('Look Up Values'!$S$2:$S$120," ",""),0)),"","D&amp;R error")),"")</f>
        <v/>
      </c>
      <c r="Q3465" s="242" t="str" cm="1">
        <f t="array" ref="Q3465">IF(AND(I3465&lt;&gt;0,I3465&lt;&gt;""),IF(G3465="","",IF(ISNUMBER(MATCH(SUBSTITUTE(G3465," ",""),SUBSTITUTE('Look Up Values'!$I$2:$I$10," ",""),0)),"","State error")),"")</f>
        <v/>
      </c>
      <c r="R3465" s="260" t="str">
        <f t="shared" ref="R3465:R3528" si="109">IF(OR(I3465="",I3465=0),"",IF(COUNTA(B3465,C3465,D3465,G3465,I3465)=0,"",IF(COUNTA(B3465,C3465,D3465,G3465,I3465)=5,"",LEFT(IF(TRIM(SUBSTITUTE(B3465,CHAR(160),""))="","Origin, ","")&amp;IF(TRIM(SUBSTITUTE(C3465,CHAR(160),""))="","EWC, ","")&amp;IF(TRIM(SUBSTITUTE(D3465,CHAR(160),""))="","D&amp;R, ","")&amp;IF(TRIM(SUBSTITUTE(G3465,CHAR(160),""))="","State, ",""),LEN(IF(TRIM(SUBSTITUTE(B3465,CHAR(160),""))="","Origin, ","")&amp;IF(TRIM(SUBSTITUTE(C3465,CHAR(160),""))="","EWC, ","")&amp;IF(TRIM(SUBSTITUTE(D3465,CHAR(160),""))="","D&amp;R, ","")&amp;IF(TRIM(SUBSTITUTE(G3465,CHAR(160),""))="","State, ",""))-2))))</f>
        <v/>
      </c>
    </row>
    <row r="3466" spans="1:18" ht="15.75">
      <c r="A3466" s="250">
        <v>3459</v>
      </c>
      <c r="B3466" s="198"/>
      <c r="C3466" s="25"/>
      <c r="D3466" s="25"/>
      <c r="E3466" s="25"/>
      <c r="F3466" s="25"/>
      <c r="G3466" s="26"/>
      <c r="H3466" s="27"/>
      <c r="I3466" s="28"/>
      <c r="J3466" s="430"/>
      <c r="K3466" s="48"/>
      <c r="L3466" s="457" t="str">
        <f t="shared" si="108"/>
        <v/>
      </c>
      <c r="M3466" s="245" cm="1">
        <f t="array" ref="M3466">SUMPRODUCT(--(N3466:Q3466&lt;&gt;"")) + IF(TRIM(R3466)="",0,LEN(R3466)-LEN(SUBSTITUTE(R3466,",",""))+1)</f>
        <v>0</v>
      </c>
      <c r="N3466" s="242" t="str">
        <f>IF(AND(I3466&lt;&gt;0,I3466&lt;&gt;""),IF(TRIM(SUBSTITUTE(B3466,CHAR(160),""))="","",IF(ISNUMBER(MATCH(TRIM(SUBSTITUTE(B3466,CHAR(160),"")),'Look Up Values'!$B$2:$B$500,0)),"","Origin error")),"")</f>
        <v/>
      </c>
      <c r="O3466" s="242" t="str">
        <f>IF(AND(I3466&lt;&gt;0,I3466&lt;&gt;""),IF(C3466="","",IF(AND(ISNUMBER(--LEFT(C3466,FIND(" ",C3466&amp;" ")-1)),OR(LEN(LEFT(C3466,FIND(" ",C3466&amp;" ")-1))=6,LEN(LEFT(C3466,FIND(" ",C3466&amp;" ")-1))=7),OR(ISNUMBER(MATCH(LEFT(C3466,FIND(" ",C3466&amp;" ")-1),'Look Up Values'!$G$2:$G$1000,0)),ISNUMBER(MATCH(LEFT(C3466,FIND(" ",C3466&amp;" ")-1),'Look Up Values'!$AE$2:$AE$2000,0)))),"","EWC error")),"")</f>
        <v/>
      </c>
      <c r="P3466" s="242" t="str" cm="1">
        <f t="array" ref="P3466">IF(AND(I3466&lt;&gt;0,I3466&lt;&gt;""),IF(D3466="","",IF(ISNUMBER(MATCH(SUBSTITUTE(D3466," ",""),SUBSTITUTE('Look Up Values'!$S$2:$S$120," ",""),0)),"","D&amp;R error")),"")</f>
        <v/>
      </c>
      <c r="Q3466" s="242" t="str" cm="1">
        <f t="array" ref="Q3466">IF(AND(I3466&lt;&gt;0,I3466&lt;&gt;""),IF(G3466="","",IF(ISNUMBER(MATCH(SUBSTITUTE(G3466," ",""),SUBSTITUTE('Look Up Values'!$I$2:$I$10," ",""),0)),"","State error")),"")</f>
        <v/>
      </c>
      <c r="R3466" s="260" t="str">
        <f t="shared" si="109"/>
        <v/>
      </c>
    </row>
    <row r="3467" spans="1:18" ht="15.75">
      <c r="A3467" s="250">
        <v>3460</v>
      </c>
      <c r="B3467" s="198"/>
      <c r="C3467" s="25"/>
      <c r="D3467" s="25"/>
      <c r="E3467" s="25"/>
      <c r="F3467" s="25"/>
      <c r="G3467" s="26"/>
      <c r="H3467" s="27"/>
      <c r="I3467" s="28"/>
      <c r="J3467" s="430"/>
      <c r="K3467" s="48"/>
      <c r="L3467" s="457" t="str">
        <f t="shared" si="108"/>
        <v/>
      </c>
      <c r="M3467" s="245" cm="1">
        <f t="array" ref="M3467">SUMPRODUCT(--(N3467:Q3467&lt;&gt;"")) + IF(TRIM(R3467)="",0,LEN(R3467)-LEN(SUBSTITUTE(R3467,",",""))+1)</f>
        <v>0</v>
      </c>
      <c r="N3467" s="242" t="str">
        <f>IF(AND(I3467&lt;&gt;0,I3467&lt;&gt;""),IF(TRIM(SUBSTITUTE(B3467,CHAR(160),""))="","",IF(ISNUMBER(MATCH(TRIM(SUBSTITUTE(B3467,CHAR(160),"")),'Look Up Values'!$B$2:$B$500,0)),"","Origin error")),"")</f>
        <v/>
      </c>
      <c r="O3467" s="242" t="str">
        <f>IF(AND(I3467&lt;&gt;0,I3467&lt;&gt;""),IF(C3467="","",IF(AND(ISNUMBER(--LEFT(C3467,FIND(" ",C3467&amp;" ")-1)),OR(LEN(LEFT(C3467,FIND(" ",C3467&amp;" ")-1))=6,LEN(LEFT(C3467,FIND(" ",C3467&amp;" ")-1))=7),OR(ISNUMBER(MATCH(LEFT(C3467,FIND(" ",C3467&amp;" ")-1),'Look Up Values'!$G$2:$G$1000,0)),ISNUMBER(MATCH(LEFT(C3467,FIND(" ",C3467&amp;" ")-1),'Look Up Values'!$AE$2:$AE$2000,0)))),"","EWC error")),"")</f>
        <v/>
      </c>
      <c r="P3467" s="242" t="str" cm="1">
        <f t="array" ref="P3467">IF(AND(I3467&lt;&gt;0,I3467&lt;&gt;""),IF(D3467="","",IF(ISNUMBER(MATCH(SUBSTITUTE(D3467," ",""),SUBSTITUTE('Look Up Values'!$S$2:$S$120," ",""),0)),"","D&amp;R error")),"")</f>
        <v/>
      </c>
      <c r="Q3467" s="242" t="str" cm="1">
        <f t="array" ref="Q3467">IF(AND(I3467&lt;&gt;0,I3467&lt;&gt;""),IF(G3467="","",IF(ISNUMBER(MATCH(SUBSTITUTE(G3467," ",""),SUBSTITUTE('Look Up Values'!$I$2:$I$10," ",""),0)),"","State error")),"")</f>
        <v/>
      </c>
      <c r="R3467" s="260" t="str">
        <f t="shared" si="109"/>
        <v/>
      </c>
    </row>
    <row r="3468" spans="1:18" ht="15.75">
      <c r="A3468" s="250">
        <v>3461</v>
      </c>
      <c r="B3468" s="198"/>
      <c r="C3468" s="25"/>
      <c r="D3468" s="25"/>
      <c r="E3468" s="25"/>
      <c r="F3468" s="25"/>
      <c r="G3468" s="26"/>
      <c r="H3468" s="27"/>
      <c r="I3468" s="28"/>
      <c r="J3468" s="430"/>
      <c r="K3468" s="48"/>
      <c r="L3468" s="457" t="str">
        <f t="shared" si="108"/>
        <v/>
      </c>
      <c r="M3468" s="245" cm="1">
        <f t="array" ref="M3468">SUMPRODUCT(--(N3468:Q3468&lt;&gt;"")) + IF(TRIM(R3468)="",0,LEN(R3468)-LEN(SUBSTITUTE(R3468,",",""))+1)</f>
        <v>0</v>
      </c>
      <c r="N3468" s="242" t="str">
        <f>IF(AND(I3468&lt;&gt;0,I3468&lt;&gt;""),IF(TRIM(SUBSTITUTE(B3468,CHAR(160),""))="","",IF(ISNUMBER(MATCH(TRIM(SUBSTITUTE(B3468,CHAR(160),"")),'Look Up Values'!$B$2:$B$500,0)),"","Origin error")),"")</f>
        <v/>
      </c>
      <c r="O3468" s="242" t="str">
        <f>IF(AND(I3468&lt;&gt;0,I3468&lt;&gt;""),IF(C3468="","",IF(AND(ISNUMBER(--LEFT(C3468,FIND(" ",C3468&amp;" ")-1)),OR(LEN(LEFT(C3468,FIND(" ",C3468&amp;" ")-1))=6,LEN(LEFT(C3468,FIND(" ",C3468&amp;" ")-1))=7),OR(ISNUMBER(MATCH(LEFT(C3468,FIND(" ",C3468&amp;" ")-1),'Look Up Values'!$G$2:$G$1000,0)),ISNUMBER(MATCH(LEFT(C3468,FIND(" ",C3468&amp;" ")-1),'Look Up Values'!$AE$2:$AE$2000,0)))),"","EWC error")),"")</f>
        <v/>
      </c>
      <c r="P3468" s="242" t="str" cm="1">
        <f t="array" ref="P3468">IF(AND(I3468&lt;&gt;0,I3468&lt;&gt;""),IF(D3468="","",IF(ISNUMBER(MATCH(SUBSTITUTE(D3468," ",""),SUBSTITUTE('Look Up Values'!$S$2:$S$120," ",""),0)),"","D&amp;R error")),"")</f>
        <v/>
      </c>
      <c r="Q3468" s="242" t="str" cm="1">
        <f t="array" ref="Q3468">IF(AND(I3468&lt;&gt;0,I3468&lt;&gt;""),IF(G3468="","",IF(ISNUMBER(MATCH(SUBSTITUTE(G3468," ",""),SUBSTITUTE('Look Up Values'!$I$2:$I$10," ",""),0)),"","State error")),"")</f>
        <v/>
      </c>
      <c r="R3468" s="260" t="str">
        <f t="shared" si="109"/>
        <v/>
      </c>
    </row>
    <row r="3469" spans="1:18" ht="15.75">
      <c r="A3469" s="250">
        <v>3462</v>
      </c>
      <c r="B3469" s="198"/>
      <c r="C3469" s="25"/>
      <c r="D3469" s="25"/>
      <c r="E3469" s="25"/>
      <c r="F3469" s="25"/>
      <c r="G3469" s="26"/>
      <c r="H3469" s="27"/>
      <c r="I3469" s="28"/>
      <c r="J3469" s="430"/>
      <c r="K3469" s="48"/>
      <c r="L3469" s="457" t="str">
        <f t="shared" si="108"/>
        <v/>
      </c>
      <c r="M3469" s="245" cm="1">
        <f t="array" ref="M3469">SUMPRODUCT(--(N3469:Q3469&lt;&gt;"")) + IF(TRIM(R3469)="",0,LEN(R3469)-LEN(SUBSTITUTE(R3469,",",""))+1)</f>
        <v>0</v>
      </c>
      <c r="N3469" s="242" t="str">
        <f>IF(AND(I3469&lt;&gt;0,I3469&lt;&gt;""),IF(TRIM(SUBSTITUTE(B3469,CHAR(160),""))="","",IF(ISNUMBER(MATCH(TRIM(SUBSTITUTE(B3469,CHAR(160),"")),'Look Up Values'!$B$2:$B$500,0)),"","Origin error")),"")</f>
        <v/>
      </c>
      <c r="O3469" s="242" t="str">
        <f>IF(AND(I3469&lt;&gt;0,I3469&lt;&gt;""),IF(C3469="","",IF(AND(ISNUMBER(--LEFT(C3469,FIND(" ",C3469&amp;" ")-1)),OR(LEN(LEFT(C3469,FIND(" ",C3469&amp;" ")-1))=6,LEN(LEFT(C3469,FIND(" ",C3469&amp;" ")-1))=7),OR(ISNUMBER(MATCH(LEFT(C3469,FIND(" ",C3469&amp;" ")-1),'Look Up Values'!$G$2:$G$1000,0)),ISNUMBER(MATCH(LEFT(C3469,FIND(" ",C3469&amp;" ")-1),'Look Up Values'!$AE$2:$AE$2000,0)))),"","EWC error")),"")</f>
        <v/>
      </c>
      <c r="P3469" s="242" t="str" cm="1">
        <f t="array" ref="P3469">IF(AND(I3469&lt;&gt;0,I3469&lt;&gt;""),IF(D3469="","",IF(ISNUMBER(MATCH(SUBSTITUTE(D3469," ",""),SUBSTITUTE('Look Up Values'!$S$2:$S$120," ",""),0)),"","D&amp;R error")),"")</f>
        <v/>
      </c>
      <c r="Q3469" s="242" t="str" cm="1">
        <f t="array" ref="Q3469">IF(AND(I3469&lt;&gt;0,I3469&lt;&gt;""),IF(G3469="","",IF(ISNUMBER(MATCH(SUBSTITUTE(G3469," ",""),SUBSTITUTE('Look Up Values'!$I$2:$I$10," ",""),0)),"","State error")),"")</f>
        <v/>
      </c>
      <c r="R3469" s="260" t="str">
        <f t="shared" si="109"/>
        <v/>
      </c>
    </row>
    <row r="3470" spans="1:18" ht="15.75">
      <c r="A3470" s="250">
        <v>3463</v>
      </c>
      <c r="B3470" s="198"/>
      <c r="C3470" s="25"/>
      <c r="D3470" s="25"/>
      <c r="E3470" s="25"/>
      <c r="F3470" s="25"/>
      <c r="G3470" s="26"/>
      <c r="H3470" s="27"/>
      <c r="I3470" s="28"/>
      <c r="J3470" s="430"/>
      <c r="K3470" s="48"/>
      <c r="L3470" s="457" t="str">
        <f t="shared" si="108"/>
        <v/>
      </c>
      <c r="M3470" s="245" cm="1">
        <f t="array" ref="M3470">SUMPRODUCT(--(N3470:Q3470&lt;&gt;"")) + IF(TRIM(R3470)="",0,LEN(R3470)-LEN(SUBSTITUTE(R3470,",",""))+1)</f>
        <v>0</v>
      </c>
      <c r="N3470" s="242" t="str">
        <f>IF(AND(I3470&lt;&gt;0,I3470&lt;&gt;""),IF(TRIM(SUBSTITUTE(B3470,CHAR(160),""))="","",IF(ISNUMBER(MATCH(TRIM(SUBSTITUTE(B3470,CHAR(160),"")),'Look Up Values'!$B$2:$B$500,0)),"","Origin error")),"")</f>
        <v/>
      </c>
      <c r="O3470" s="242" t="str">
        <f>IF(AND(I3470&lt;&gt;0,I3470&lt;&gt;""),IF(C3470="","",IF(AND(ISNUMBER(--LEFT(C3470,FIND(" ",C3470&amp;" ")-1)),OR(LEN(LEFT(C3470,FIND(" ",C3470&amp;" ")-1))=6,LEN(LEFT(C3470,FIND(" ",C3470&amp;" ")-1))=7),OR(ISNUMBER(MATCH(LEFT(C3470,FIND(" ",C3470&amp;" ")-1),'Look Up Values'!$G$2:$G$1000,0)),ISNUMBER(MATCH(LEFT(C3470,FIND(" ",C3470&amp;" ")-1),'Look Up Values'!$AE$2:$AE$2000,0)))),"","EWC error")),"")</f>
        <v/>
      </c>
      <c r="P3470" s="242" t="str" cm="1">
        <f t="array" ref="P3470">IF(AND(I3470&lt;&gt;0,I3470&lt;&gt;""),IF(D3470="","",IF(ISNUMBER(MATCH(SUBSTITUTE(D3470," ",""),SUBSTITUTE('Look Up Values'!$S$2:$S$120," ",""),0)),"","D&amp;R error")),"")</f>
        <v/>
      </c>
      <c r="Q3470" s="242" t="str" cm="1">
        <f t="array" ref="Q3470">IF(AND(I3470&lt;&gt;0,I3470&lt;&gt;""),IF(G3470="","",IF(ISNUMBER(MATCH(SUBSTITUTE(G3470," ",""),SUBSTITUTE('Look Up Values'!$I$2:$I$10," ",""),0)),"","State error")),"")</f>
        <v/>
      </c>
      <c r="R3470" s="260" t="str">
        <f t="shared" si="109"/>
        <v/>
      </c>
    </row>
    <row r="3471" spans="1:18" ht="15.75">
      <c r="A3471" s="250">
        <v>3464</v>
      </c>
      <c r="B3471" s="198"/>
      <c r="C3471" s="25"/>
      <c r="D3471" s="25"/>
      <c r="E3471" s="25"/>
      <c r="F3471" s="25"/>
      <c r="G3471" s="26"/>
      <c r="H3471" s="27"/>
      <c r="I3471" s="28"/>
      <c r="J3471" s="430"/>
      <c r="K3471" s="48"/>
      <c r="L3471" s="457" t="str">
        <f t="shared" si="108"/>
        <v/>
      </c>
      <c r="M3471" s="245" cm="1">
        <f t="array" ref="M3471">SUMPRODUCT(--(N3471:Q3471&lt;&gt;"")) + IF(TRIM(R3471)="",0,LEN(R3471)-LEN(SUBSTITUTE(R3471,",",""))+1)</f>
        <v>0</v>
      </c>
      <c r="N3471" s="242" t="str">
        <f>IF(AND(I3471&lt;&gt;0,I3471&lt;&gt;""),IF(TRIM(SUBSTITUTE(B3471,CHAR(160),""))="","",IF(ISNUMBER(MATCH(TRIM(SUBSTITUTE(B3471,CHAR(160),"")),'Look Up Values'!$B$2:$B$500,0)),"","Origin error")),"")</f>
        <v/>
      </c>
      <c r="O3471" s="242" t="str">
        <f>IF(AND(I3471&lt;&gt;0,I3471&lt;&gt;""),IF(C3471="","",IF(AND(ISNUMBER(--LEFT(C3471,FIND(" ",C3471&amp;" ")-1)),OR(LEN(LEFT(C3471,FIND(" ",C3471&amp;" ")-1))=6,LEN(LEFT(C3471,FIND(" ",C3471&amp;" ")-1))=7),OR(ISNUMBER(MATCH(LEFT(C3471,FIND(" ",C3471&amp;" ")-1),'Look Up Values'!$G$2:$G$1000,0)),ISNUMBER(MATCH(LEFT(C3471,FIND(" ",C3471&amp;" ")-1),'Look Up Values'!$AE$2:$AE$2000,0)))),"","EWC error")),"")</f>
        <v/>
      </c>
      <c r="P3471" s="242" t="str" cm="1">
        <f t="array" ref="P3471">IF(AND(I3471&lt;&gt;0,I3471&lt;&gt;""),IF(D3471="","",IF(ISNUMBER(MATCH(SUBSTITUTE(D3471," ",""),SUBSTITUTE('Look Up Values'!$S$2:$S$120," ",""),0)),"","D&amp;R error")),"")</f>
        <v/>
      </c>
      <c r="Q3471" s="242" t="str" cm="1">
        <f t="array" ref="Q3471">IF(AND(I3471&lt;&gt;0,I3471&lt;&gt;""),IF(G3471="","",IF(ISNUMBER(MATCH(SUBSTITUTE(G3471," ",""),SUBSTITUTE('Look Up Values'!$I$2:$I$10," ",""),0)),"","State error")),"")</f>
        <v/>
      </c>
      <c r="R3471" s="260" t="str">
        <f t="shared" si="109"/>
        <v/>
      </c>
    </row>
    <row r="3472" spans="1:18" ht="15.75">
      <c r="A3472" s="250">
        <v>3465</v>
      </c>
      <c r="B3472" s="198"/>
      <c r="C3472" s="25"/>
      <c r="D3472" s="25"/>
      <c r="E3472" s="25"/>
      <c r="F3472" s="25"/>
      <c r="G3472" s="26"/>
      <c r="H3472" s="27"/>
      <c r="I3472" s="28"/>
      <c r="J3472" s="430"/>
      <c r="K3472" s="48"/>
      <c r="L3472" s="457" t="str">
        <f t="shared" si="108"/>
        <v/>
      </c>
      <c r="M3472" s="245" cm="1">
        <f t="array" ref="M3472">SUMPRODUCT(--(N3472:Q3472&lt;&gt;"")) + IF(TRIM(R3472)="",0,LEN(R3472)-LEN(SUBSTITUTE(R3472,",",""))+1)</f>
        <v>0</v>
      </c>
      <c r="N3472" s="242" t="str">
        <f>IF(AND(I3472&lt;&gt;0,I3472&lt;&gt;""),IF(TRIM(SUBSTITUTE(B3472,CHAR(160),""))="","",IF(ISNUMBER(MATCH(TRIM(SUBSTITUTE(B3472,CHAR(160),"")),'Look Up Values'!$B$2:$B$500,0)),"","Origin error")),"")</f>
        <v/>
      </c>
      <c r="O3472" s="242" t="str">
        <f>IF(AND(I3472&lt;&gt;0,I3472&lt;&gt;""),IF(C3472="","",IF(AND(ISNUMBER(--LEFT(C3472,FIND(" ",C3472&amp;" ")-1)),OR(LEN(LEFT(C3472,FIND(" ",C3472&amp;" ")-1))=6,LEN(LEFT(C3472,FIND(" ",C3472&amp;" ")-1))=7),OR(ISNUMBER(MATCH(LEFT(C3472,FIND(" ",C3472&amp;" ")-1),'Look Up Values'!$G$2:$G$1000,0)),ISNUMBER(MATCH(LEFT(C3472,FIND(" ",C3472&amp;" ")-1),'Look Up Values'!$AE$2:$AE$2000,0)))),"","EWC error")),"")</f>
        <v/>
      </c>
      <c r="P3472" s="242" t="str" cm="1">
        <f t="array" ref="P3472">IF(AND(I3472&lt;&gt;0,I3472&lt;&gt;""),IF(D3472="","",IF(ISNUMBER(MATCH(SUBSTITUTE(D3472," ",""),SUBSTITUTE('Look Up Values'!$S$2:$S$120," ",""),0)),"","D&amp;R error")),"")</f>
        <v/>
      </c>
      <c r="Q3472" s="242" t="str" cm="1">
        <f t="array" ref="Q3472">IF(AND(I3472&lt;&gt;0,I3472&lt;&gt;""),IF(G3472="","",IF(ISNUMBER(MATCH(SUBSTITUTE(G3472," ",""),SUBSTITUTE('Look Up Values'!$I$2:$I$10," ",""),0)),"","State error")),"")</f>
        <v/>
      </c>
      <c r="R3472" s="260" t="str">
        <f t="shared" si="109"/>
        <v/>
      </c>
    </row>
    <row r="3473" spans="1:18" ht="15.75">
      <c r="A3473" s="250">
        <v>3466</v>
      </c>
      <c r="B3473" s="198"/>
      <c r="C3473" s="25"/>
      <c r="D3473" s="25"/>
      <c r="E3473" s="25"/>
      <c r="F3473" s="25"/>
      <c r="G3473" s="26"/>
      <c r="H3473" s="27"/>
      <c r="I3473" s="28"/>
      <c r="J3473" s="430"/>
      <c r="K3473" s="48"/>
      <c r="L3473" s="457" t="str">
        <f t="shared" si="108"/>
        <v/>
      </c>
      <c r="M3473" s="245" cm="1">
        <f t="array" ref="M3473">SUMPRODUCT(--(N3473:Q3473&lt;&gt;"")) + IF(TRIM(R3473)="",0,LEN(R3473)-LEN(SUBSTITUTE(R3473,",",""))+1)</f>
        <v>0</v>
      </c>
      <c r="N3473" s="242" t="str">
        <f>IF(AND(I3473&lt;&gt;0,I3473&lt;&gt;""),IF(TRIM(SUBSTITUTE(B3473,CHAR(160),""))="","",IF(ISNUMBER(MATCH(TRIM(SUBSTITUTE(B3473,CHAR(160),"")),'Look Up Values'!$B$2:$B$500,0)),"","Origin error")),"")</f>
        <v/>
      </c>
      <c r="O3473" s="242" t="str">
        <f>IF(AND(I3473&lt;&gt;0,I3473&lt;&gt;""),IF(C3473="","",IF(AND(ISNUMBER(--LEFT(C3473,FIND(" ",C3473&amp;" ")-1)),OR(LEN(LEFT(C3473,FIND(" ",C3473&amp;" ")-1))=6,LEN(LEFT(C3473,FIND(" ",C3473&amp;" ")-1))=7),OR(ISNUMBER(MATCH(LEFT(C3473,FIND(" ",C3473&amp;" ")-1),'Look Up Values'!$G$2:$G$1000,0)),ISNUMBER(MATCH(LEFT(C3473,FIND(" ",C3473&amp;" ")-1),'Look Up Values'!$AE$2:$AE$2000,0)))),"","EWC error")),"")</f>
        <v/>
      </c>
      <c r="P3473" s="242" t="str" cm="1">
        <f t="array" ref="P3473">IF(AND(I3473&lt;&gt;0,I3473&lt;&gt;""),IF(D3473="","",IF(ISNUMBER(MATCH(SUBSTITUTE(D3473," ",""),SUBSTITUTE('Look Up Values'!$S$2:$S$120," ",""),0)),"","D&amp;R error")),"")</f>
        <v/>
      </c>
      <c r="Q3473" s="242" t="str" cm="1">
        <f t="array" ref="Q3473">IF(AND(I3473&lt;&gt;0,I3473&lt;&gt;""),IF(G3473="","",IF(ISNUMBER(MATCH(SUBSTITUTE(G3473," ",""),SUBSTITUTE('Look Up Values'!$I$2:$I$10," ",""),0)),"","State error")),"")</f>
        <v/>
      </c>
      <c r="R3473" s="260" t="str">
        <f t="shared" si="109"/>
        <v/>
      </c>
    </row>
    <row r="3474" spans="1:18" ht="15.75">
      <c r="A3474" s="250">
        <v>3467</v>
      </c>
      <c r="B3474" s="198"/>
      <c r="C3474" s="25"/>
      <c r="D3474" s="25"/>
      <c r="E3474" s="25"/>
      <c r="F3474" s="25"/>
      <c r="G3474" s="26"/>
      <c r="H3474" s="27"/>
      <c r="I3474" s="28"/>
      <c r="J3474" s="430"/>
      <c r="K3474" s="48"/>
      <c r="L3474" s="457" t="str">
        <f t="shared" si="108"/>
        <v/>
      </c>
      <c r="M3474" s="245" cm="1">
        <f t="array" ref="M3474">SUMPRODUCT(--(N3474:Q3474&lt;&gt;"")) + IF(TRIM(R3474)="",0,LEN(R3474)-LEN(SUBSTITUTE(R3474,",",""))+1)</f>
        <v>0</v>
      </c>
      <c r="N3474" s="242" t="str">
        <f>IF(AND(I3474&lt;&gt;0,I3474&lt;&gt;""),IF(TRIM(SUBSTITUTE(B3474,CHAR(160),""))="","",IF(ISNUMBER(MATCH(TRIM(SUBSTITUTE(B3474,CHAR(160),"")),'Look Up Values'!$B$2:$B$500,0)),"","Origin error")),"")</f>
        <v/>
      </c>
      <c r="O3474" s="242" t="str">
        <f>IF(AND(I3474&lt;&gt;0,I3474&lt;&gt;""),IF(C3474="","",IF(AND(ISNUMBER(--LEFT(C3474,FIND(" ",C3474&amp;" ")-1)),OR(LEN(LEFT(C3474,FIND(" ",C3474&amp;" ")-1))=6,LEN(LEFT(C3474,FIND(" ",C3474&amp;" ")-1))=7),OR(ISNUMBER(MATCH(LEFT(C3474,FIND(" ",C3474&amp;" ")-1),'Look Up Values'!$G$2:$G$1000,0)),ISNUMBER(MATCH(LEFT(C3474,FIND(" ",C3474&amp;" ")-1),'Look Up Values'!$AE$2:$AE$2000,0)))),"","EWC error")),"")</f>
        <v/>
      </c>
      <c r="P3474" s="242" t="str" cm="1">
        <f t="array" ref="P3474">IF(AND(I3474&lt;&gt;0,I3474&lt;&gt;""),IF(D3474="","",IF(ISNUMBER(MATCH(SUBSTITUTE(D3474," ",""),SUBSTITUTE('Look Up Values'!$S$2:$S$120," ",""),0)),"","D&amp;R error")),"")</f>
        <v/>
      </c>
      <c r="Q3474" s="242" t="str" cm="1">
        <f t="array" ref="Q3474">IF(AND(I3474&lt;&gt;0,I3474&lt;&gt;""),IF(G3474="","",IF(ISNUMBER(MATCH(SUBSTITUTE(G3474," ",""),SUBSTITUTE('Look Up Values'!$I$2:$I$10," ",""),0)),"","State error")),"")</f>
        <v/>
      </c>
      <c r="R3474" s="260" t="str">
        <f t="shared" si="109"/>
        <v/>
      </c>
    </row>
    <row r="3475" spans="1:18" ht="15.75">
      <c r="A3475" s="250">
        <v>3468</v>
      </c>
      <c r="B3475" s="198"/>
      <c r="C3475" s="25"/>
      <c r="D3475" s="25"/>
      <c r="E3475" s="25"/>
      <c r="F3475" s="25"/>
      <c r="G3475" s="26"/>
      <c r="H3475" s="27"/>
      <c r="I3475" s="28"/>
      <c r="J3475" s="430"/>
      <c r="K3475" s="48"/>
      <c r="L3475" s="457" t="str">
        <f t="shared" si="108"/>
        <v/>
      </c>
      <c r="M3475" s="245" cm="1">
        <f t="array" ref="M3475">SUMPRODUCT(--(N3475:Q3475&lt;&gt;"")) + IF(TRIM(R3475)="",0,LEN(R3475)-LEN(SUBSTITUTE(R3475,",",""))+1)</f>
        <v>0</v>
      </c>
      <c r="N3475" s="242" t="str">
        <f>IF(AND(I3475&lt;&gt;0,I3475&lt;&gt;""),IF(TRIM(SUBSTITUTE(B3475,CHAR(160),""))="","",IF(ISNUMBER(MATCH(TRIM(SUBSTITUTE(B3475,CHAR(160),"")),'Look Up Values'!$B$2:$B$500,0)),"","Origin error")),"")</f>
        <v/>
      </c>
      <c r="O3475" s="242" t="str">
        <f>IF(AND(I3475&lt;&gt;0,I3475&lt;&gt;""),IF(C3475="","",IF(AND(ISNUMBER(--LEFT(C3475,FIND(" ",C3475&amp;" ")-1)),OR(LEN(LEFT(C3475,FIND(" ",C3475&amp;" ")-1))=6,LEN(LEFT(C3475,FIND(" ",C3475&amp;" ")-1))=7),OR(ISNUMBER(MATCH(LEFT(C3475,FIND(" ",C3475&amp;" ")-1),'Look Up Values'!$G$2:$G$1000,0)),ISNUMBER(MATCH(LEFT(C3475,FIND(" ",C3475&amp;" ")-1),'Look Up Values'!$AE$2:$AE$2000,0)))),"","EWC error")),"")</f>
        <v/>
      </c>
      <c r="P3475" s="242" t="str" cm="1">
        <f t="array" ref="P3475">IF(AND(I3475&lt;&gt;0,I3475&lt;&gt;""),IF(D3475="","",IF(ISNUMBER(MATCH(SUBSTITUTE(D3475," ",""),SUBSTITUTE('Look Up Values'!$S$2:$S$120," ",""),0)),"","D&amp;R error")),"")</f>
        <v/>
      </c>
      <c r="Q3475" s="242" t="str" cm="1">
        <f t="array" ref="Q3475">IF(AND(I3475&lt;&gt;0,I3475&lt;&gt;""),IF(G3475="","",IF(ISNUMBER(MATCH(SUBSTITUTE(G3475," ",""),SUBSTITUTE('Look Up Values'!$I$2:$I$10," ",""),0)),"","State error")),"")</f>
        <v/>
      </c>
      <c r="R3475" s="260" t="str">
        <f t="shared" si="109"/>
        <v/>
      </c>
    </row>
    <row r="3476" spans="1:18" ht="15.75">
      <c r="A3476" s="250">
        <v>3469</v>
      </c>
      <c r="B3476" s="198"/>
      <c r="C3476" s="25"/>
      <c r="D3476" s="25"/>
      <c r="E3476" s="25"/>
      <c r="F3476" s="25"/>
      <c r="G3476" s="26"/>
      <c r="H3476" s="27"/>
      <c r="I3476" s="28"/>
      <c r="J3476" s="430"/>
      <c r="K3476" s="48"/>
      <c r="L3476" s="457" t="str">
        <f t="shared" si="108"/>
        <v/>
      </c>
      <c r="M3476" s="245" cm="1">
        <f t="array" ref="M3476">SUMPRODUCT(--(N3476:Q3476&lt;&gt;"")) + IF(TRIM(R3476)="",0,LEN(R3476)-LEN(SUBSTITUTE(R3476,",",""))+1)</f>
        <v>0</v>
      </c>
      <c r="N3476" s="242" t="str">
        <f>IF(AND(I3476&lt;&gt;0,I3476&lt;&gt;""),IF(TRIM(SUBSTITUTE(B3476,CHAR(160),""))="","",IF(ISNUMBER(MATCH(TRIM(SUBSTITUTE(B3476,CHAR(160),"")),'Look Up Values'!$B$2:$B$500,0)),"","Origin error")),"")</f>
        <v/>
      </c>
      <c r="O3476" s="242" t="str">
        <f>IF(AND(I3476&lt;&gt;0,I3476&lt;&gt;""),IF(C3476="","",IF(AND(ISNUMBER(--LEFT(C3476,FIND(" ",C3476&amp;" ")-1)),OR(LEN(LEFT(C3476,FIND(" ",C3476&amp;" ")-1))=6,LEN(LEFT(C3476,FIND(" ",C3476&amp;" ")-1))=7),OR(ISNUMBER(MATCH(LEFT(C3476,FIND(" ",C3476&amp;" ")-1),'Look Up Values'!$G$2:$G$1000,0)),ISNUMBER(MATCH(LEFT(C3476,FIND(" ",C3476&amp;" ")-1),'Look Up Values'!$AE$2:$AE$2000,0)))),"","EWC error")),"")</f>
        <v/>
      </c>
      <c r="P3476" s="242" t="str" cm="1">
        <f t="array" ref="P3476">IF(AND(I3476&lt;&gt;0,I3476&lt;&gt;""),IF(D3476="","",IF(ISNUMBER(MATCH(SUBSTITUTE(D3476," ",""),SUBSTITUTE('Look Up Values'!$S$2:$S$120," ",""),0)),"","D&amp;R error")),"")</f>
        <v/>
      </c>
      <c r="Q3476" s="242" t="str" cm="1">
        <f t="array" ref="Q3476">IF(AND(I3476&lt;&gt;0,I3476&lt;&gt;""),IF(G3476="","",IF(ISNUMBER(MATCH(SUBSTITUTE(G3476," ",""),SUBSTITUTE('Look Up Values'!$I$2:$I$10," ",""),0)),"","State error")),"")</f>
        <v/>
      </c>
      <c r="R3476" s="260" t="str">
        <f t="shared" si="109"/>
        <v/>
      </c>
    </row>
    <row r="3477" spans="1:18" ht="15.75">
      <c r="A3477" s="250">
        <v>3470</v>
      </c>
      <c r="B3477" s="198"/>
      <c r="C3477" s="25"/>
      <c r="D3477" s="25"/>
      <c r="E3477" s="25"/>
      <c r="F3477" s="25"/>
      <c r="G3477" s="26"/>
      <c r="H3477" s="27"/>
      <c r="I3477" s="28"/>
      <c r="J3477" s="430"/>
      <c r="K3477" s="48"/>
      <c r="L3477" s="457" t="str">
        <f t="shared" si="108"/>
        <v/>
      </c>
      <c r="M3477" s="245" cm="1">
        <f t="array" ref="M3477">SUMPRODUCT(--(N3477:Q3477&lt;&gt;"")) + IF(TRIM(R3477)="",0,LEN(R3477)-LEN(SUBSTITUTE(R3477,",",""))+1)</f>
        <v>0</v>
      </c>
      <c r="N3477" s="242" t="str">
        <f>IF(AND(I3477&lt;&gt;0,I3477&lt;&gt;""),IF(TRIM(SUBSTITUTE(B3477,CHAR(160),""))="","",IF(ISNUMBER(MATCH(TRIM(SUBSTITUTE(B3477,CHAR(160),"")),'Look Up Values'!$B$2:$B$500,0)),"","Origin error")),"")</f>
        <v/>
      </c>
      <c r="O3477" s="242" t="str">
        <f>IF(AND(I3477&lt;&gt;0,I3477&lt;&gt;""),IF(C3477="","",IF(AND(ISNUMBER(--LEFT(C3477,FIND(" ",C3477&amp;" ")-1)),OR(LEN(LEFT(C3477,FIND(" ",C3477&amp;" ")-1))=6,LEN(LEFT(C3477,FIND(" ",C3477&amp;" ")-1))=7),OR(ISNUMBER(MATCH(LEFT(C3477,FIND(" ",C3477&amp;" ")-1),'Look Up Values'!$G$2:$G$1000,0)),ISNUMBER(MATCH(LEFT(C3477,FIND(" ",C3477&amp;" ")-1),'Look Up Values'!$AE$2:$AE$2000,0)))),"","EWC error")),"")</f>
        <v/>
      </c>
      <c r="P3477" s="242" t="str" cm="1">
        <f t="array" ref="P3477">IF(AND(I3477&lt;&gt;0,I3477&lt;&gt;""),IF(D3477="","",IF(ISNUMBER(MATCH(SUBSTITUTE(D3477," ",""),SUBSTITUTE('Look Up Values'!$S$2:$S$120," ",""),0)),"","D&amp;R error")),"")</f>
        <v/>
      </c>
      <c r="Q3477" s="242" t="str" cm="1">
        <f t="array" ref="Q3477">IF(AND(I3477&lt;&gt;0,I3477&lt;&gt;""),IF(G3477="","",IF(ISNUMBER(MATCH(SUBSTITUTE(G3477," ",""),SUBSTITUTE('Look Up Values'!$I$2:$I$10," ",""),0)),"","State error")),"")</f>
        <v/>
      </c>
      <c r="R3477" s="260" t="str">
        <f t="shared" si="109"/>
        <v/>
      </c>
    </row>
    <row r="3478" spans="1:18" ht="15.75">
      <c r="A3478" s="250">
        <v>3471</v>
      </c>
      <c r="B3478" s="198"/>
      <c r="C3478" s="25"/>
      <c r="D3478" s="25"/>
      <c r="E3478" s="25"/>
      <c r="F3478" s="25"/>
      <c r="G3478" s="26"/>
      <c r="H3478" s="27"/>
      <c r="I3478" s="28"/>
      <c r="J3478" s="430"/>
      <c r="K3478" s="48"/>
      <c r="L3478" s="457" t="str">
        <f t="shared" si="108"/>
        <v/>
      </c>
      <c r="M3478" s="245" cm="1">
        <f t="array" ref="M3478">SUMPRODUCT(--(N3478:Q3478&lt;&gt;"")) + IF(TRIM(R3478)="",0,LEN(R3478)-LEN(SUBSTITUTE(R3478,",",""))+1)</f>
        <v>0</v>
      </c>
      <c r="N3478" s="242" t="str">
        <f>IF(AND(I3478&lt;&gt;0,I3478&lt;&gt;""),IF(TRIM(SUBSTITUTE(B3478,CHAR(160),""))="","",IF(ISNUMBER(MATCH(TRIM(SUBSTITUTE(B3478,CHAR(160),"")),'Look Up Values'!$B$2:$B$500,0)),"","Origin error")),"")</f>
        <v/>
      </c>
      <c r="O3478" s="242" t="str">
        <f>IF(AND(I3478&lt;&gt;0,I3478&lt;&gt;""),IF(C3478="","",IF(AND(ISNUMBER(--LEFT(C3478,FIND(" ",C3478&amp;" ")-1)),OR(LEN(LEFT(C3478,FIND(" ",C3478&amp;" ")-1))=6,LEN(LEFT(C3478,FIND(" ",C3478&amp;" ")-1))=7),OR(ISNUMBER(MATCH(LEFT(C3478,FIND(" ",C3478&amp;" ")-1),'Look Up Values'!$G$2:$G$1000,0)),ISNUMBER(MATCH(LEFT(C3478,FIND(" ",C3478&amp;" ")-1),'Look Up Values'!$AE$2:$AE$2000,0)))),"","EWC error")),"")</f>
        <v/>
      </c>
      <c r="P3478" s="242" t="str" cm="1">
        <f t="array" ref="P3478">IF(AND(I3478&lt;&gt;0,I3478&lt;&gt;""),IF(D3478="","",IF(ISNUMBER(MATCH(SUBSTITUTE(D3478," ",""),SUBSTITUTE('Look Up Values'!$S$2:$S$120," ",""),0)),"","D&amp;R error")),"")</f>
        <v/>
      </c>
      <c r="Q3478" s="242" t="str" cm="1">
        <f t="array" ref="Q3478">IF(AND(I3478&lt;&gt;0,I3478&lt;&gt;""),IF(G3478="","",IF(ISNUMBER(MATCH(SUBSTITUTE(G3478," ",""),SUBSTITUTE('Look Up Values'!$I$2:$I$10," ",""),0)),"","State error")),"")</f>
        <v/>
      </c>
      <c r="R3478" s="260" t="str">
        <f t="shared" si="109"/>
        <v/>
      </c>
    </row>
    <row r="3479" spans="1:18" ht="15.75">
      <c r="A3479" s="250">
        <v>3472</v>
      </c>
      <c r="B3479" s="198"/>
      <c r="C3479" s="25"/>
      <c r="D3479" s="25"/>
      <c r="E3479" s="25"/>
      <c r="F3479" s="25"/>
      <c r="G3479" s="26"/>
      <c r="H3479" s="27"/>
      <c r="I3479" s="28"/>
      <c r="J3479" s="430"/>
      <c r="K3479" s="48"/>
      <c r="L3479" s="457" t="str">
        <f t="shared" si="108"/>
        <v/>
      </c>
      <c r="M3479" s="245" cm="1">
        <f t="array" ref="M3479">SUMPRODUCT(--(N3479:Q3479&lt;&gt;"")) + IF(TRIM(R3479)="",0,LEN(R3479)-LEN(SUBSTITUTE(R3479,",",""))+1)</f>
        <v>0</v>
      </c>
      <c r="N3479" s="242" t="str">
        <f>IF(AND(I3479&lt;&gt;0,I3479&lt;&gt;""),IF(TRIM(SUBSTITUTE(B3479,CHAR(160),""))="","",IF(ISNUMBER(MATCH(TRIM(SUBSTITUTE(B3479,CHAR(160),"")),'Look Up Values'!$B$2:$B$500,0)),"","Origin error")),"")</f>
        <v/>
      </c>
      <c r="O3479" s="242" t="str">
        <f>IF(AND(I3479&lt;&gt;0,I3479&lt;&gt;""),IF(C3479="","",IF(AND(ISNUMBER(--LEFT(C3479,FIND(" ",C3479&amp;" ")-1)),OR(LEN(LEFT(C3479,FIND(" ",C3479&amp;" ")-1))=6,LEN(LEFT(C3479,FIND(" ",C3479&amp;" ")-1))=7),OR(ISNUMBER(MATCH(LEFT(C3479,FIND(" ",C3479&amp;" ")-1),'Look Up Values'!$G$2:$G$1000,0)),ISNUMBER(MATCH(LEFT(C3479,FIND(" ",C3479&amp;" ")-1),'Look Up Values'!$AE$2:$AE$2000,0)))),"","EWC error")),"")</f>
        <v/>
      </c>
      <c r="P3479" s="242" t="str" cm="1">
        <f t="array" ref="P3479">IF(AND(I3479&lt;&gt;0,I3479&lt;&gt;""),IF(D3479="","",IF(ISNUMBER(MATCH(SUBSTITUTE(D3479," ",""),SUBSTITUTE('Look Up Values'!$S$2:$S$120," ",""),0)),"","D&amp;R error")),"")</f>
        <v/>
      </c>
      <c r="Q3479" s="242" t="str" cm="1">
        <f t="array" ref="Q3479">IF(AND(I3479&lt;&gt;0,I3479&lt;&gt;""),IF(G3479="","",IF(ISNUMBER(MATCH(SUBSTITUTE(G3479," ",""),SUBSTITUTE('Look Up Values'!$I$2:$I$10," ",""),0)),"","State error")),"")</f>
        <v/>
      </c>
      <c r="R3479" s="260" t="str">
        <f t="shared" si="109"/>
        <v/>
      </c>
    </row>
    <row r="3480" spans="1:18" ht="15.75">
      <c r="A3480" s="250">
        <v>3473</v>
      </c>
      <c r="B3480" s="198"/>
      <c r="C3480" s="25"/>
      <c r="D3480" s="25"/>
      <c r="E3480" s="25"/>
      <c r="F3480" s="25"/>
      <c r="G3480" s="26"/>
      <c r="H3480" s="27"/>
      <c r="I3480" s="28"/>
      <c r="J3480" s="430"/>
      <c r="K3480" s="48"/>
      <c r="L3480" s="457" t="str">
        <f t="shared" si="108"/>
        <v/>
      </c>
      <c r="M3480" s="245" cm="1">
        <f t="array" ref="M3480">SUMPRODUCT(--(N3480:Q3480&lt;&gt;"")) + IF(TRIM(R3480)="",0,LEN(R3480)-LEN(SUBSTITUTE(R3480,",",""))+1)</f>
        <v>0</v>
      </c>
      <c r="N3480" s="242" t="str">
        <f>IF(AND(I3480&lt;&gt;0,I3480&lt;&gt;""),IF(TRIM(SUBSTITUTE(B3480,CHAR(160),""))="","",IF(ISNUMBER(MATCH(TRIM(SUBSTITUTE(B3480,CHAR(160),"")),'Look Up Values'!$B$2:$B$500,0)),"","Origin error")),"")</f>
        <v/>
      </c>
      <c r="O3480" s="242" t="str">
        <f>IF(AND(I3480&lt;&gt;0,I3480&lt;&gt;""),IF(C3480="","",IF(AND(ISNUMBER(--LEFT(C3480,FIND(" ",C3480&amp;" ")-1)),OR(LEN(LEFT(C3480,FIND(" ",C3480&amp;" ")-1))=6,LEN(LEFT(C3480,FIND(" ",C3480&amp;" ")-1))=7),OR(ISNUMBER(MATCH(LEFT(C3480,FIND(" ",C3480&amp;" ")-1),'Look Up Values'!$G$2:$G$1000,0)),ISNUMBER(MATCH(LEFT(C3480,FIND(" ",C3480&amp;" ")-1),'Look Up Values'!$AE$2:$AE$2000,0)))),"","EWC error")),"")</f>
        <v/>
      </c>
      <c r="P3480" s="242" t="str" cm="1">
        <f t="array" ref="P3480">IF(AND(I3480&lt;&gt;0,I3480&lt;&gt;""),IF(D3480="","",IF(ISNUMBER(MATCH(SUBSTITUTE(D3480," ",""),SUBSTITUTE('Look Up Values'!$S$2:$S$120," ",""),0)),"","D&amp;R error")),"")</f>
        <v/>
      </c>
      <c r="Q3480" s="242" t="str" cm="1">
        <f t="array" ref="Q3480">IF(AND(I3480&lt;&gt;0,I3480&lt;&gt;""),IF(G3480="","",IF(ISNUMBER(MATCH(SUBSTITUTE(G3480," ",""),SUBSTITUTE('Look Up Values'!$I$2:$I$10," ",""),0)),"","State error")),"")</f>
        <v/>
      </c>
      <c r="R3480" s="260" t="str">
        <f t="shared" si="109"/>
        <v/>
      </c>
    </row>
    <row r="3481" spans="1:18" ht="15.75">
      <c r="A3481" s="250">
        <v>3474</v>
      </c>
      <c r="B3481" s="198"/>
      <c r="C3481" s="25"/>
      <c r="D3481" s="25"/>
      <c r="E3481" s="25"/>
      <c r="F3481" s="25"/>
      <c r="G3481" s="26"/>
      <c r="H3481" s="27"/>
      <c r="I3481" s="28"/>
      <c r="J3481" s="430"/>
      <c r="K3481" s="48"/>
      <c r="L3481" s="457" t="str">
        <f t="shared" si="108"/>
        <v/>
      </c>
      <c r="M3481" s="245" cm="1">
        <f t="array" ref="M3481">SUMPRODUCT(--(N3481:Q3481&lt;&gt;"")) + IF(TRIM(R3481)="",0,LEN(R3481)-LEN(SUBSTITUTE(R3481,",",""))+1)</f>
        <v>0</v>
      </c>
      <c r="N3481" s="242" t="str">
        <f>IF(AND(I3481&lt;&gt;0,I3481&lt;&gt;""),IF(TRIM(SUBSTITUTE(B3481,CHAR(160),""))="","",IF(ISNUMBER(MATCH(TRIM(SUBSTITUTE(B3481,CHAR(160),"")),'Look Up Values'!$B$2:$B$500,0)),"","Origin error")),"")</f>
        <v/>
      </c>
      <c r="O3481" s="242" t="str">
        <f>IF(AND(I3481&lt;&gt;0,I3481&lt;&gt;""),IF(C3481="","",IF(AND(ISNUMBER(--LEFT(C3481,FIND(" ",C3481&amp;" ")-1)),OR(LEN(LEFT(C3481,FIND(" ",C3481&amp;" ")-1))=6,LEN(LEFT(C3481,FIND(" ",C3481&amp;" ")-1))=7),OR(ISNUMBER(MATCH(LEFT(C3481,FIND(" ",C3481&amp;" ")-1),'Look Up Values'!$G$2:$G$1000,0)),ISNUMBER(MATCH(LEFT(C3481,FIND(" ",C3481&amp;" ")-1),'Look Up Values'!$AE$2:$AE$2000,0)))),"","EWC error")),"")</f>
        <v/>
      </c>
      <c r="P3481" s="242" t="str" cm="1">
        <f t="array" ref="P3481">IF(AND(I3481&lt;&gt;0,I3481&lt;&gt;""),IF(D3481="","",IF(ISNUMBER(MATCH(SUBSTITUTE(D3481," ",""),SUBSTITUTE('Look Up Values'!$S$2:$S$120," ",""),0)),"","D&amp;R error")),"")</f>
        <v/>
      </c>
      <c r="Q3481" s="242" t="str" cm="1">
        <f t="array" ref="Q3481">IF(AND(I3481&lt;&gt;0,I3481&lt;&gt;""),IF(G3481="","",IF(ISNUMBER(MATCH(SUBSTITUTE(G3481," ",""),SUBSTITUTE('Look Up Values'!$I$2:$I$10," ",""),0)),"","State error")),"")</f>
        <v/>
      </c>
      <c r="R3481" s="260" t="str">
        <f t="shared" si="109"/>
        <v/>
      </c>
    </row>
    <row r="3482" spans="1:18" ht="15.75">
      <c r="A3482" s="250">
        <v>3475</v>
      </c>
      <c r="B3482" s="198"/>
      <c r="C3482" s="25"/>
      <c r="D3482" s="25"/>
      <c r="E3482" s="25"/>
      <c r="F3482" s="25"/>
      <c r="G3482" s="26"/>
      <c r="H3482" s="27"/>
      <c r="I3482" s="28"/>
      <c r="J3482" s="430"/>
      <c r="K3482" s="48"/>
      <c r="L3482" s="457" t="str">
        <f t="shared" si="108"/>
        <v/>
      </c>
      <c r="M3482" s="245" cm="1">
        <f t="array" ref="M3482">SUMPRODUCT(--(N3482:Q3482&lt;&gt;"")) + IF(TRIM(R3482)="",0,LEN(R3482)-LEN(SUBSTITUTE(R3482,",",""))+1)</f>
        <v>0</v>
      </c>
      <c r="N3482" s="242" t="str">
        <f>IF(AND(I3482&lt;&gt;0,I3482&lt;&gt;""),IF(TRIM(SUBSTITUTE(B3482,CHAR(160),""))="","",IF(ISNUMBER(MATCH(TRIM(SUBSTITUTE(B3482,CHAR(160),"")),'Look Up Values'!$B$2:$B$500,0)),"","Origin error")),"")</f>
        <v/>
      </c>
      <c r="O3482" s="242" t="str">
        <f>IF(AND(I3482&lt;&gt;0,I3482&lt;&gt;""),IF(C3482="","",IF(AND(ISNUMBER(--LEFT(C3482,FIND(" ",C3482&amp;" ")-1)),OR(LEN(LEFT(C3482,FIND(" ",C3482&amp;" ")-1))=6,LEN(LEFT(C3482,FIND(" ",C3482&amp;" ")-1))=7),OR(ISNUMBER(MATCH(LEFT(C3482,FIND(" ",C3482&amp;" ")-1),'Look Up Values'!$G$2:$G$1000,0)),ISNUMBER(MATCH(LEFT(C3482,FIND(" ",C3482&amp;" ")-1),'Look Up Values'!$AE$2:$AE$2000,0)))),"","EWC error")),"")</f>
        <v/>
      </c>
      <c r="P3482" s="242" t="str" cm="1">
        <f t="array" ref="P3482">IF(AND(I3482&lt;&gt;0,I3482&lt;&gt;""),IF(D3482="","",IF(ISNUMBER(MATCH(SUBSTITUTE(D3482," ",""),SUBSTITUTE('Look Up Values'!$S$2:$S$120," ",""),0)),"","D&amp;R error")),"")</f>
        <v/>
      </c>
      <c r="Q3482" s="242" t="str" cm="1">
        <f t="array" ref="Q3482">IF(AND(I3482&lt;&gt;0,I3482&lt;&gt;""),IF(G3482="","",IF(ISNUMBER(MATCH(SUBSTITUTE(G3482," ",""),SUBSTITUTE('Look Up Values'!$I$2:$I$10," ",""),0)),"","State error")),"")</f>
        <v/>
      </c>
      <c r="R3482" s="260" t="str">
        <f t="shared" si="109"/>
        <v/>
      </c>
    </row>
    <row r="3483" spans="1:18" ht="15.75">
      <c r="A3483" s="250">
        <v>3476</v>
      </c>
      <c r="B3483" s="198"/>
      <c r="C3483" s="25"/>
      <c r="D3483" s="25"/>
      <c r="E3483" s="25"/>
      <c r="F3483" s="25"/>
      <c r="G3483" s="26"/>
      <c r="H3483" s="27"/>
      <c r="I3483" s="28"/>
      <c r="J3483" s="430"/>
      <c r="K3483" s="48"/>
      <c r="L3483" s="457" t="str">
        <f t="shared" si="108"/>
        <v/>
      </c>
      <c r="M3483" s="245" cm="1">
        <f t="array" ref="M3483">SUMPRODUCT(--(N3483:Q3483&lt;&gt;"")) + IF(TRIM(R3483)="",0,LEN(R3483)-LEN(SUBSTITUTE(R3483,",",""))+1)</f>
        <v>0</v>
      </c>
      <c r="N3483" s="242" t="str">
        <f>IF(AND(I3483&lt;&gt;0,I3483&lt;&gt;""),IF(TRIM(SUBSTITUTE(B3483,CHAR(160),""))="","",IF(ISNUMBER(MATCH(TRIM(SUBSTITUTE(B3483,CHAR(160),"")),'Look Up Values'!$B$2:$B$500,0)),"","Origin error")),"")</f>
        <v/>
      </c>
      <c r="O3483" s="242" t="str">
        <f>IF(AND(I3483&lt;&gt;0,I3483&lt;&gt;""),IF(C3483="","",IF(AND(ISNUMBER(--LEFT(C3483,FIND(" ",C3483&amp;" ")-1)),OR(LEN(LEFT(C3483,FIND(" ",C3483&amp;" ")-1))=6,LEN(LEFT(C3483,FIND(" ",C3483&amp;" ")-1))=7),OR(ISNUMBER(MATCH(LEFT(C3483,FIND(" ",C3483&amp;" ")-1),'Look Up Values'!$G$2:$G$1000,0)),ISNUMBER(MATCH(LEFT(C3483,FIND(" ",C3483&amp;" ")-1),'Look Up Values'!$AE$2:$AE$2000,0)))),"","EWC error")),"")</f>
        <v/>
      </c>
      <c r="P3483" s="242" t="str" cm="1">
        <f t="array" ref="P3483">IF(AND(I3483&lt;&gt;0,I3483&lt;&gt;""),IF(D3483="","",IF(ISNUMBER(MATCH(SUBSTITUTE(D3483," ",""),SUBSTITUTE('Look Up Values'!$S$2:$S$120," ",""),0)),"","D&amp;R error")),"")</f>
        <v/>
      </c>
      <c r="Q3483" s="242" t="str" cm="1">
        <f t="array" ref="Q3483">IF(AND(I3483&lt;&gt;0,I3483&lt;&gt;""),IF(G3483="","",IF(ISNUMBER(MATCH(SUBSTITUTE(G3483," ",""),SUBSTITUTE('Look Up Values'!$I$2:$I$10," ",""),0)),"","State error")),"")</f>
        <v/>
      </c>
      <c r="R3483" s="260" t="str">
        <f t="shared" si="109"/>
        <v/>
      </c>
    </row>
    <row r="3484" spans="1:18" ht="15.75">
      <c r="A3484" s="250">
        <v>3477</v>
      </c>
      <c r="B3484" s="198"/>
      <c r="C3484" s="25"/>
      <c r="D3484" s="25"/>
      <c r="E3484" s="25"/>
      <c r="F3484" s="25"/>
      <c r="G3484" s="26"/>
      <c r="H3484" s="27"/>
      <c r="I3484" s="28"/>
      <c r="J3484" s="430"/>
      <c r="K3484" s="48"/>
      <c r="L3484" s="457" t="str">
        <f t="shared" si="108"/>
        <v/>
      </c>
      <c r="M3484" s="245" cm="1">
        <f t="array" ref="M3484">SUMPRODUCT(--(N3484:Q3484&lt;&gt;"")) + IF(TRIM(R3484)="",0,LEN(R3484)-LEN(SUBSTITUTE(R3484,",",""))+1)</f>
        <v>0</v>
      </c>
      <c r="N3484" s="242" t="str">
        <f>IF(AND(I3484&lt;&gt;0,I3484&lt;&gt;""),IF(TRIM(SUBSTITUTE(B3484,CHAR(160),""))="","",IF(ISNUMBER(MATCH(TRIM(SUBSTITUTE(B3484,CHAR(160),"")),'Look Up Values'!$B$2:$B$500,0)),"","Origin error")),"")</f>
        <v/>
      </c>
      <c r="O3484" s="242" t="str">
        <f>IF(AND(I3484&lt;&gt;0,I3484&lt;&gt;""),IF(C3484="","",IF(AND(ISNUMBER(--LEFT(C3484,FIND(" ",C3484&amp;" ")-1)),OR(LEN(LEFT(C3484,FIND(" ",C3484&amp;" ")-1))=6,LEN(LEFT(C3484,FIND(" ",C3484&amp;" ")-1))=7),OR(ISNUMBER(MATCH(LEFT(C3484,FIND(" ",C3484&amp;" ")-1),'Look Up Values'!$G$2:$G$1000,0)),ISNUMBER(MATCH(LEFT(C3484,FIND(" ",C3484&amp;" ")-1),'Look Up Values'!$AE$2:$AE$2000,0)))),"","EWC error")),"")</f>
        <v/>
      </c>
      <c r="P3484" s="242" t="str" cm="1">
        <f t="array" ref="P3484">IF(AND(I3484&lt;&gt;0,I3484&lt;&gt;""),IF(D3484="","",IF(ISNUMBER(MATCH(SUBSTITUTE(D3484," ",""),SUBSTITUTE('Look Up Values'!$S$2:$S$120," ",""),0)),"","D&amp;R error")),"")</f>
        <v/>
      </c>
      <c r="Q3484" s="242" t="str" cm="1">
        <f t="array" ref="Q3484">IF(AND(I3484&lt;&gt;0,I3484&lt;&gt;""),IF(G3484="","",IF(ISNUMBER(MATCH(SUBSTITUTE(G3484," ",""),SUBSTITUTE('Look Up Values'!$I$2:$I$10," ",""),0)),"","State error")),"")</f>
        <v/>
      </c>
      <c r="R3484" s="260" t="str">
        <f t="shared" si="109"/>
        <v/>
      </c>
    </row>
    <row r="3485" spans="1:18" ht="15.75">
      <c r="A3485" s="250">
        <v>3478</v>
      </c>
      <c r="B3485" s="198"/>
      <c r="C3485" s="25"/>
      <c r="D3485" s="25"/>
      <c r="E3485" s="25"/>
      <c r="F3485" s="25"/>
      <c r="G3485" s="26"/>
      <c r="H3485" s="27"/>
      <c r="I3485" s="28"/>
      <c r="J3485" s="430"/>
      <c r="K3485" s="48"/>
      <c r="L3485" s="457" t="str">
        <f t="shared" si="108"/>
        <v/>
      </c>
      <c r="M3485" s="245" cm="1">
        <f t="array" ref="M3485">SUMPRODUCT(--(N3485:Q3485&lt;&gt;"")) + IF(TRIM(R3485)="",0,LEN(R3485)-LEN(SUBSTITUTE(R3485,",",""))+1)</f>
        <v>0</v>
      </c>
      <c r="N3485" s="242" t="str">
        <f>IF(AND(I3485&lt;&gt;0,I3485&lt;&gt;""),IF(TRIM(SUBSTITUTE(B3485,CHAR(160),""))="","",IF(ISNUMBER(MATCH(TRIM(SUBSTITUTE(B3485,CHAR(160),"")),'Look Up Values'!$B$2:$B$500,0)),"","Origin error")),"")</f>
        <v/>
      </c>
      <c r="O3485" s="242" t="str">
        <f>IF(AND(I3485&lt;&gt;0,I3485&lt;&gt;""),IF(C3485="","",IF(AND(ISNUMBER(--LEFT(C3485,FIND(" ",C3485&amp;" ")-1)),OR(LEN(LEFT(C3485,FIND(" ",C3485&amp;" ")-1))=6,LEN(LEFT(C3485,FIND(" ",C3485&amp;" ")-1))=7),OR(ISNUMBER(MATCH(LEFT(C3485,FIND(" ",C3485&amp;" ")-1),'Look Up Values'!$G$2:$G$1000,0)),ISNUMBER(MATCH(LEFT(C3485,FIND(" ",C3485&amp;" ")-1),'Look Up Values'!$AE$2:$AE$2000,0)))),"","EWC error")),"")</f>
        <v/>
      </c>
      <c r="P3485" s="242" t="str" cm="1">
        <f t="array" ref="P3485">IF(AND(I3485&lt;&gt;0,I3485&lt;&gt;""),IF(D3485="","",IF(ISNUMBER(MATCH(SUBSTITUTE(D3485," ",""),SUBSTITUTE('Look Up Values'!$S$2:$S$120," ",""),0)),"","D&amp;R error")),"")</f>
        <v/>
      </c>
      <c r="Q3485" s="242" t="str" cm="1">
        <f t="array" ref="Q3485">IF(AND(I3485&lt;&gt;0,I3485&lt;&gt;""),IF(G3485="","",IF(ISNUMBER(MATCH(SUBSTITUTE(G3485," ",""),SUBSTITUTE('Look Up Values'!$I$2:$I$10," ",""),0)),"","State error")),"")</f>
        <v/>
      </c>
      <c r="R3485" s="260" t="str">
        <f t="shared" si="109"/>
        <v/>
      </c>
    </row>
    <row r="3486" spans="1:18" ht="15.75">
      <c r="A3486" s="250">
        <v>3479</v>
      </c>
      <c r="B3486" s="198"/>
      <c r="C3486" s="25"/>
      <c r="D3486" s="25"/>
      <c r="E3486" s="25"/>
      <c r="F3486" s="25"/>
      <c r="G3486" s="26"/>
      <c r="H3486" s="27"/>
      <c r="I3486" s="28"/>
      <c r="J3486" s="430"/>
      <c r="K3486" s="48"/>
      <c r="L3486" s="457" t="str">
        <f t="shared" si="108"/>
        <v/>
      </c>
      <c r="M3486" s="245" cm="1">
        <f t="array" ref="M3486">SUMPRODUCT(--(N3486:Q3486&lt;&gt;"")) + IF(TRIM(R3486)="",0,LEN(R3486)-LEN(SUBSTITUTE(R3486,",",""))+1)</f>
        <v>0</v>
      </c>
      <c r="N3486" s="242" t="str">
        <f>IF(AND(I3486&lt;&gt;0,I3486&lt;&gt;""),IF(TRIM(SUBSTITUTE(B3486,CHAR(160),""))="","",IF(ISNUMBER(MATCH(TRIM(SUBSTITUTE(B3486,CHAR(160),"")),'Look Up Values'!$B$2:$B$500,0)),"","Origin error")),"")</f>
        <v/>
      </c>
      <c r="O3486" s="242" t="str">
        <f>IF(AND(I3486&lt;&gt;0,I3486&lt;&gt;""),IF(C3486="","",IF(AND(ISNUMBER(--LEFT(C3486,FIND(" ",C3486&amp;" ")-1)),OR(LEN(LEFT(C3486,FIND(" ",C3486&amp;" ")-1))=6,LEN(LEFT(C3486,FIND(" ",C3486&amp;" ")-1))=7),OR(ISNUMBER(MATCH(LEFT(C3486,FIND(" ",C3486&amp;" ")-1),'Look Up Values'!$G$2:$G$1000,0)),ISNUMBER(MATCH(LEFT(C3486,FIND(" ",C3486&amp;" ")-1),'Look Up Values'!$AE$2:$AE$2000,0)))),"","EWC error")),"")</f>
        <v/>
      </c>
      <c r="P3486" s="242" t="str" cm="1">
        <f t="array" ref="P3486">IF(AND(I3486&lt;&gt;0,I3486&lt;&gt;""),IF(D3486="","",IF(ISNUMBER(MATCH(SUBSTITUTE(D3486," ",""),SUBSTITUTE('Look Up Values'!$S$2:$S$120," ",""),0)),"","D&amp;R error")),"")</f>
        <v/>
      </c>
      <c r="Q3486" s="242" t="str" cm="1">
        <f t="array" ref="Q3486">IF(AND(I3486&lt;&gt;0,I3486&lt;&gt;""),IF(G3486="","",IF(ISNUMBER(MATCH(SUBSTITUTE(G3486," ",""),SUBSTITUTE('Look Up Values'!$I$2:$I$10," ",""),0)),"","State error")),"")</f>
        <v/>
      </c>
      <c r="R3486" s="260" t="str">
        <f t="shared" si="109"/>
        <v/>
      </c>
    </row>
    <row r="3487" spans="1:18" ht="15.75">
      <c r="A3487" s="250">
        <v>3480</v>
      </c>
      <c r="B3487" s="198"/>
      <c r="C3487" s="25"/>
      <c r="D3487" s="25"/>
      <c r="E3487" s="25"/>
      <c r="F3487" s="25"/>
      <c r="G3487" s="26"/>
      <c r="H3487" s="27"/>
      <c r="I3487" s="28"/>
      <c r="J3487" s="430"/>
      <c r="K3487" s="48"/>
      <c r="L3487" s="457" t="str">
        <f t="shared" si="108"/>
        <v/>
      </c>
      <c r="M3487" s="245" cm="1">
        <f t="array" ref="M3487">SUMPRODUCT(--(N3487:Q3487&lt;&gt;"")) + IF(TRIM(R3487)="",0,LEN(R3487)-LEN(SUBSTITUTE(R3487,",",""))+1)</f>
        <v>0</v>
      </c>
      <c r="N3487" s="242" t="str">
        <f>IF(AND(I3487&lt;&gt;0,I3487&lt;&gt;""),IF(TRIM(SUBSTITUTE(B3487,CHAR(160),""))="","",IF(ISNUMBER(MATCH(TRIM(SUBSTITUTE(B3487,CHAR(160),"")),'Look Up Values'!$B$2:$B$500,0)),"","Origin error")),"")</f>
        <v/>
      </c>
      <c r="O3487" s="242" t="str">
        <f>IF(AND(I3487&lt;&gt;0,I3487&lt;&gt;""),IF(C3487="","",IF(AND(ISNUMBER(--LEFT(C3487,FIND(" ",C3487&amp;" ")-1)),OR(LEN(LEFT(C3487,FIND(" ",C3487&amp;" ")-1))=6,LEN(LEFT(C3487,FIND(" ",C3487&amp;" ")-1))=7),OR(ISNUMBER(MATCH(LEFT(C3487,FIND(" ",C3487&amp;" ")-1),'Look Up Values'!$G$2:$G$1000,0)),ISNUMBER(MATCH(LEFT(C3487,FIND(" ",C3487&amp;" ")-1),'Look Up Values'!$AE$2:$AE$2000,0)))),"","EWC error")),"")</f>
        <v/>
      </c>
      <c r="P3487" s="242" t="str" cm="1">
        <f t="array" ref="P3487">IF(AND(I3487&lt;&gt;0,I3487&lt;&gt;""),IF(D3487="","",IF(ISNUMBER(MATCH(SUBSTITUTE(D3487," ",""),SUBSTITUTE('Look Up Values'!$S$2:$S$120," ",""),0)),"","D&amp;R error")),"")</f>
        <v/>
      </c>
      <c r="Q3487" s="242" t="str" cm="1">
        <f t="array" ref="Q3487">IF(AND(I3487&lt;&gt;0,I3487&lt;&gt;""),IF(G3487="","",IF(ISNUMBER(MATCH(SUBSTITUTE(G3487," ",""),SUBSTITUTE('Look Up Values'!$I$2:$I$10," ",""),0)),"","State error")),"")</f>
        <v/>
      </c>
      <c r="R3487" s="260" t="str">
        <f t="shared" si="109"/>
        <v/>
      </c>
    </row>
    <row r="3488" spans="1:18" ht="15.75">
      <c r="A3488" s="250">
        <v>3481</v>
      </c>
      <c r="B3488" s="198"/>
      <c r="C3488" s="25"/>
      <c r="D3488" s="25"/>
      <c r="E3488" s="25"/>
      <c r="F3488" s="25"/>
      <c r="G3488" s="26"/>
      <c r="H3488" s="27"/>
      <c r="I3488" s="28"/>
      <c r="J3488" s="430"/>
      <c r="K3488" s="48"/>
      <c r="L3488" s="457" t="str">
        <f t="shared" si="108"/>
        <v/>
      </c>
      <c r="M3488" s="245" cm="1">
        <f t="array" ref="M3488">SUMPRODUCT(--(N3488:Q3488&lt;&gt;"")) + IF(TRIM(R3488)="",0,LEN(R3488)-LEN(SUBSTITUTE(R3488,",",""))+1)</f>
        <v>0</v>
      </c>
      <c r="N3488" s="242" t="str">
        <f>IF(AND(I3488&lt;&gt;0,I3488&lt;&gt;""),IF(TRIM(SUBSTITUTE(B3488,CHAR(160),""))="","",IF(ISNUMBER(MATCH(TRIM(SUBSTITUTE(B3488,CHAR(160),"")),'Look Up Values'!$B$2:$B$500,0)),"","Origin error")),"")</f>
        <v/>
      </c>
      <c r="O3488" s="242" t="str">
        <f>IF(AND(I3488&lt;&gt;0,I3488&lt;&gt;""),IF(C3488="","",IF(AND(ISNUMBER(--LEFT(C3488,FIND(" ",C3488&amp;" ")-1)),OR(LEN(LEFT(C3488,FIND(" ",C3488&amp;" ")-1))=6,LEN(LEFT(C3488,FIND(" ",C3488&amp;" ")-1))=7),OR(ISNUMBER(MATCH(LEFT(C3488,FIND(" ",C3488&amp;" ")-1),'Look Up Values'!$G$2:$G$1000,0)),ISNUMBER(MATCH(LEFT(C3488,FIND(" ",C3488&amp;" ")-1),'Look Up Values'!$AE$2:$AE$2000,0)))),"","EWC error")),"")</f>
        <v/>
      </c>
      <c r="P3488" s="242" t="str" cm="1">
        <f t="array" ref="P3488">IF(AND(I3488&lt;&gt;0,I3488&lt;&gt;""),IF(D3488="","",IF(ISNUMBER(MATCH(SUBSTITUTE(D3488," ",""),SUBSTITUTE('Look Up Values'!$S$2:$S$120," ",""),0)),"","D&amp;R error")),"")</f>
        <v/>
      </c>
      <c r="Q3488" s="242" t="str" cm="1">
        <f t="array" ref="Q3488">IF(AND(I3488&lt;&gt;0,I3488&lt;&gt;""),IF(G3488="","",IF(ISNUMBER(MATCH(SUBSTITUTE(G3488," ",""),SUBSTITUTE('Look Up Values'!$I$2:$I$10," ",""),0)),"","State error")),"")</f>
        <v/>
      </c>
      <c r="R3488" s="260" t="str">
        <f t="shared" si="109"/>
        <v/>
      </c>
    </row>
    <row r="3489" spans="1:18" ht="15.75">
      <c r="A3489" s="250">
        <v>3482</v>
      </c>
      <c r="B3489" s="198"/>
      <c r="C3489" s="25"/>
      <c r="D3489" s="25"/>
      <c r="E3489" s="25"/>
      <c r="F3489" s="25"/>
      <c r="G3489" s="26"/>
      <c r="H3489" s="27"/>
      <c r="I3489" s="28"/>
      <c r="J3489" s="430"/>
      <c r="K3489" s="48"/>
      <c r="L3489" s="457" t="str">
        <f t="shared" si="108"/>
        <v/>
      </c>
      <c r="M3489" s="245" cm="1">
        <f t="array" ref="M3489">SUMPRODUCT(--(N3489:Q3489&lt;&gt;"")) + IF(TRIM(R3489)="",0,LEN(R3489)-LEN(SUBSTITUTE(R3489,",",""))+1)</f>
        <v>0</v>
      </c>
      <c r="N3489" s="242" t="str">
        <f>IF(AND(I3489&lt;&gt;0,I3489&lt;&gt;""),IF(TRIM(SUBSTITUTE(B3489,CHAR(160),""))="","",IF(ISNUMBER(MATCH(TRIM(SUBSTITUTE(B3489,CHAR(160),"")),'Look Up Values'!$B$2:$B$500,0)),"","Origin error")),"")</f>
        <v/>
      </c>
      <c r="O3489" s="242" t="str">
        <f>IF(AND(I3489&lt;&gt;0,I3489&lt;&gt;""),IF(C3489="","",IF(AND(ISNUMBER(--LEFT(C3489,FIND(" ",C3489&amp;" ")-1)),OR(LEN(LEFT(C3489,FIND(" ",C3489&amp;" ")-1))=6,LEN(LEFT(C3489,FIND(" ",C3489&amp;" ")-1))=7),OR(ISNUMBER(MATCH(LEFT(C3489,FIND(" ",C3489&amp;" ")-1),'Look Up Values'!$G$2:$G$1000,0)),ISNUMBER(MATCH(LEFT(C3489,FIND(" ",C3489&amp;" ")-1),'Look Up Values'!$AE$2:$AE$2000,0)))),"","EWC error")),"")</f>
        <v/>
      </c>
      <c r="P3489" s="242" t="str" cm="1">
        <f t="array" ref="P3489">IF(AND(I3489&lt;&gt;0,I3489&lt;&gt;""),IF(D3489="","",IF(ISNUMBER(MATCH(SUBSTITUTE(D3489," ",""),SUBSTITUTE('Look Up Values'!$S$2:$S$120," ",""),0)),"","D&amp;R error")),"")</f>
        <v/>
      </c>
      <c r="Q3489" s="242" t="str" cm="1">
        <f t="array" ref="Q3489">IF(AND(I3489&lt;&gt;0,I3489&lt;&gt;""),IF(G3489="","",IF(ISNUMBER(MATCH(SUBSTITUTE(G3489," ",""),SUBSTITUTE('Look Up Values'!$I$2:$I$10," ",""),0)),"","State error")),"")</f>
        <v/>
      </c>
      <c r="R3489" s="260" t="str">
        <f t="shared" si="109"/>
        <v/>
      </c>
    </row>
    <row r="3490" spans="1:18" ht="15.75">
      <c r="A3490" s="250">
        <v>3483</v>
      </c>
      <c r="B3490" s="198"/>
      <c r="C3490" s="25"/>
      <c r="D3490" s="25"/>
      <c r="E3490" s="25"/>
      <c r="F3490" s="25"/>
      <c r="G3490" s="26"/>
      <c r="H3490" s="27"/>
      <c r="I3490" s="28"/>
      <c r="J3490" s="430"/>
      <c r="K3490" s="48"/>
      <c r="L3490" s="457" t="str">
        <f t="shared" si="108"/>
        <v/>
      </c>
      <c r="M3490" s="245" cm="1">
        <f t="array" ref="M3490">SUMPRODUCT(--(N3490:Q3490&lt;&gt;"")) + IF(TRIM(R3490)="",0,LEN(R3490)-LEN(SUBSTITUTE(R3490,",",""))+1)</f>
        <v>0</v>
      </c>
      <c r="N3490" s="242" t="str">
        <f>IF(AND(I3490&lt;&gt;0,I3490&lt;&gt;""),IF(TRIM(SUBSTITUTE(B3490,CHAR(160),""))="","",IF(ISNUMBER(MATCH(TRIM(SUBSTITUTE(B3490,CHAR(160),"")),'Look Up Values'!$B$2:$B$500,0)),"","Origin error")),"")</f>
        <v/>
      </c>
      <c r="O3490" s="242" t="str">
        <f>IF(AND(I3490&lt;&gt;0,I3490&lt;&gt;""),IF(C3490="","",IF(AND(ISNUMBER(--LEFT(C3490,FIND(" ",C3490&amp;" ")-1)),OR(LEN(LEFT(C3490,FIND(" ",C3490&amp;" ")-1))=6,LEN(LEFT(C3490,FIND(" ",C3490&amp;" ")-1))=7),OR(ISNUMBER(MATCH(LEFT(C3490,FIND(" ",C3490&amp;" ")-1),'Look Up Values'!$G$2:$G$1000,0)),ISNUMBER(MATCH(LEFT(C3490,FIND(" ",C3490&amp;" ")-1),'Look Up Values'!$AE$2:$AE$2000,0)))),"","EWC error")),"")</f>
        <v/>
      </c>
      <c r="P3490" s="242" t="str" cm="1">
        <f t="array" ref="P3490">IF(AND(I3490&lt;&gt;0,I3490&lt;&gt;""),IF(D3490="","",IF(ISNUMBER(MATCH(SUBSTITUTE(D3490," ",""),SUBSTITUTE('Look Up Values'!$S$2:$S$120," ",""),0)),"","D&amp;R error")),"")</f>
        <v/>
      </c>
      <c r="Q3490" s="242" t="str" cm="1">
        <f t="array" ref="Q3490">IF(AND(I3490&lt;&gt;0,I3490&lt;&gt;""),IF(G3490="","",IF(ISNUMBER(MATCH(SUBSTITUTE(G3490," ",""),SUBSTITUTE('Look Up Values'!$I$2:$I$10," ",""),0)),"","State error")),"")</f>
        <v/>
      </c>
      <c r="R3490" s="260" t="str">
        <f t="shared" si="109"/>
        <v/>
      </c>
    </row>
    <row r="3491" spans="1:18" ht="15.75">
      <c r="A3491" s="250">
        <v>3484</v>
      </c>
      <c r="B3491" s="198"/>
      <c r="C3491" s="25"/>
      <c r="D3491" s="25"/>
      <c r="E3491" s="25"/>
      <c r="F3491" s="25"/>
      <c r="G3491" s="26"/>
      <c r="H3491" s="27"/>
      <c r="I3491" s="28"/>
      <c r="J3491" s="430"/>
      <c r="K3491" s="48"/>
      <c r="L3491" s="457" t="str">
        <f t="shared" si="108"/>
        <v/>
      </c>
      <c r="M3491" s="245" cm="1">
        <f t="array" ref="M3491">SUMPRODUCT(--(N3491:Q3491&lt;&gt;"")) + IF(TRIM(R3491)="",0,LEN(R3491)-LEN(SUBSTITUTE(R3491,",",""))+1)</f>
        <v>0</v>
      </c>
      <c r="N3491" s="242" t="str">
        <f>IF(AND(I3491&lt;&gt;0,I3491&lt;&gt;""),IF(TRIM(SUBSTITUTE(B3491,CHAR(160),""))="","",IF(ISNUMBER(MATCH(TRIM(SUBSTITUTE(B3491,CHAR(160),"")),'Look Up Values'!$B$2:$B$500,0)),"","Origin error")),"")</f>
        <v/>
      </c>
      <c r="O3491" s="242" t="str">
        <f>IF(AND(I3491&lt;&gt;0,I3491&lt;&gt;""),IF(C3491="","",IF(AND(ISNUMBER(--LEFT(C3491,FIND(" ",C3491&amp;" ")-1)),OR(LEN(LEFT(C3491,FIND(" ",C3491&amp;" ")-1))=6,LEN(LEFT(C3491,FIND(" ",C3491&amp;" ")-1))=7),OR(ISNUMBER(MATCH(LEFT(C3491,FIND(" ",C3491&amp;" ")-1),'Look Up Values'!$G$2:$G$1000,0)),ISNUMBER(MATCH(LEFT(C3491,FIND(" ",C3491&amp;" ")-1),'Look Up Values'!$AE$2:$AE$2000,0)))),"","EWC error")),"")</f>
        <v/>
      </c>
      <c r="P3491" s="242" t="str" cm="1">
        <f t="array" ref="P3491">IF(AND(I3491&lt;&gt;0,I3491&lt;&gt;""),IF(D3491="","",IF(ISNUMBER(MATCH(SUBSTITUTE(D3491," ",""),SUBSTITUTE('Look Up Values'!$S$2:$S$120," ",""),0)),"","D&amp;R error")),"")</f>
        <v/>
      </c>
      <c r="Q3491" s="242" t="str" cm="1">
        <f t="array" ref="Q3491">IF(AND(I3491&lt;&gt;0,I3491&lt;&gt;""),IF(G3491="","",IF(ISNUMBER(MATCH(SUBSTITUTE(G3491," ",""),SUBSTITUTE('Look Up Values'!$I$2:$I$10," ",""),0)),"","State error")),"")</f>
        <v/>
      </c>
      <c r="R3491" s="260" t="str">
        <f t="shared" si="109"/>
        <v/>
      </c>
    </row>
    <row r="3492" spans="1:18" ht="15.75">
      <c r="A3492" s="250">
        <v>3485</v>
      </c>
      <c r="B3492" s="198"/>
      <c r="C3492" s="25"/>
      <c r="D3492" s="25"/>
      <c r="E3492" s="25"/>
      <c r="F3492" s="25"/>
      <c r="G3492" s="26"/>
      <c r="H3492" s="27"/>
      <c r="I3492" s="28"/>
      <c r="J3492" s="430"/>
      <c r="K3492" s="48"/>
      <c r="L3492" s="457" t="str">
        <f t="shared" si="108"/>
        <v/>
      </c>
      <c r="M3492" s="245" cm="1">
        <f t="array" ref="M3492">SUMPRODUCT(--(N3492:Q3492&lt;&gt;"")) + IF(TRIM(R3492)="",0,LEN(R3492)-LEN(SUBSTITUTE(R3492,",",""))+1)</f>
        <v>0</v>
      </c>
      <c r="N3492" s="242" t="str">
        <f>IF(AND(I3492&lt;&gt;0,I3492&lt;&gt;""),IF(TRIM(SUBSTITUTE(B3492,CHAR(160),""))="","",IF(ISNUMBER(MATCH(TRIM(SUBSTITUTE(B3492,CHAR(160),"")),'Look Up Values'!$B$2:$B$500,0)),"","Origin error")),"")</f>
        <v/>
      </c>
      <c r="O3492" s="242" t="str">
        <f>IF(AND(I3492&lt;&gt;0,I3492&lt;&gt;""),IF(C3492="","",IF(AND(ISNUMBER(--LEFT(C3492,FIND(" ",C3492&amp;" ")-1)),OR(LEN(LEFT(C3492,FIND(" ",C3492&amp;" ")-1))=6,LEN(LEFT(C3492,FIND(" ",C3492&amp;" ")-1))=7),OR(ISNUMBER(MATCH(LEFT(C3492,FIND(" ",C3492&amp;" ")-1),'Look Up Values'!$G$2:$G$1000,0)),ISNUMBER(MATCH(LEFT(C3492,FIND(" ",C3492&amp;" ")-1),'Look Up Values'!$AE$2:$AE$2000,0)))),"","EWC error")),"")</f>
        <v/>
      </c>
      <c r="P3492" s="242" t="str" cm="1">
        <f t="array" ref="P3492">IF(AND(I3492&lt;&gt;0,I3492&lt;&gt;""),IF(D3492="","",IF(ISNUMBER(MATCH(SUBSTITUTE(D3492," ",""),SUBSTITUTE('Look Up Values'!$S$2:$S$120," ",""),0)),"","D&amp;R error")),"")</f>
        <v/>
      </c>
      <c r="Q3492" s="242" t="str" cm="1">
        <f t="array" ref="Q3492">IF(AND(I3492&lt;&gt;0,I3492&lt;&gt;""),IF(G3492="","",IF(ISNUMBER(MATCH(SUBSTITUTE(G3492," ",""),SUBSTITUTE('Look Up Values'!$I$2:$I$10," ",""),0)),"","State error")),"")</f>
        <v/>
      </c>
      <c r="R3492" s="260" t="str">
        <f t="shared" si="109"/>
        <v/>
      </c>
    </row>
    <row r="3493" spans="1:18" ht="15.75">
      <c r="A3493" s="250">
        <v>3486</v>
      </c>
      <c r="B3493" s="198"/>
      <c r="C3493" s="25"/>
      <c r="D3493" s="25"/>
      <c r="E3493" s="25"/>
      <c r="F3493" s="25"/>
      <c r="G3493" s="26"/>
      <c r="H3493" s="27"/>
      <c r="I3493" s="28"/>
      <c r="J3493" s="430"/>
      <c r="K3493" s="48"/>
      <c r="L3493" s="457" t="str">
        <f t="shared" si="108"/>
        <v/>
      </c>
      <c r="M3493" s="245" cm="1">
        <f t="array" ref="M3493">SUMPRODUCT(--(N3493:Q3493&lt;&gt;"")) + IF(TRIM(R3493)="",0,LEN(R3493)-LEN(SUBSTITUTE(R3493,",",""))+1)</f>
        <v>0</v>
      </c>
      <c r="N3493" s="242" t="str">
        <f>IF(AND(I3493&lt;&gt;0,I3493&lt;&gt;""),IF(TRIM(SUBSTITUTE(B3493,CHAR(160),""))="","",IF(ISNUMBER(MATCH(TRIM(SUBSTITUTE(B3493,CHAR(160),"")),'Look Up Values'!$B$2:$B$500,0)),"","Origin error")),"")</f>
        <v/>
      </c>
      <c r="O3493" s="242" t="str">
        <f>IF(AND(I3493&lt;&gt;0,I3493&lt;&gt;""),IF(C3493="","",IF(AND(ISNUMBER(--LEFT(C3493,FIND(" ",C3493&amp;" ")-1)),OR(LEN(LEFT(C3493,FIND(" ",C3493&amp;" ")-1))=6,LEN(LEFT(C3493,FIND(" ",C3493&amp;" ")-1))=7),OR(ISNUMBER(MATCH(LEFT(C3493,FIND(" ",C3493&amp;" ")-1),'Look Up Values'!$G$2:$G$1000,0)),ISNUMBER(MATCH(LEFT(C3493,FIND(" ",C3493&amp;" ")-1),'Look Up Values'!$AE$2:$AE$2000,0)))),"","EWC error")),"")</f>
        <v/>
      </c>
      <c r="P3493" s="242" t="str" cm="1">
        <f t="array" ref="P3493">IF(AND(I3493&lt;&gt;0,I3493&lt;&gt;""),IF(D3493="","",IF(ISNUMBER(MATCH(SUBSTITUTE(D3493," ",""),SUBSTITUTE('Look Up Values'!$S$2:$S$120," ",""),0)),"","D&amp;R error")),"")</f>
        <v/>
      </c>
      <c r="Q3493" s="242" t="str" cm="1">
        <f t="array" ref="Q3493">IF(AND(I3493&lt;&gt;0,I3493&lt;&gt;""),IF(G3493="","",IF(ISNUMBER(MATCH(SUBSTITUTE(G3493," ",""),SUBSTITUTE('Look Up Values'!$I$2:$I$10," ",""),0)),"","State error")),"")</f>
        <v/>
      </c>
      <c r="R3493" s="260" t="str">
        <f t="shared" si="109"/>
        <v/>
      </c>
    </row>
    <row r="3494" spans="1:18" ht="15.75">
      <c r="A3494" s="250">
        <v>3487</v>
      </c>
      <c r="B3494" s="198"/>
      <c r="C3494" s="25"/>
      <c r="D3494" s="25"/>
      <c r="E3494" s="25"/>
      <c r="F3494" s="25"/>
      <c r="G3494" s="26"/>
      <c r="H3494" s="27"/>
      <c r="I3494" s="28"/>
      <c r="J3494" s="430"/>
      <c r="K3494" s="48"/>
      <c r="L3494" s="457" t="str">
        <f t="shared" si="108"/>
        <v/>
      </c>
      <c r="M3494" s="245" cm="1">
        <f t="array" ref="M3494">SUMPRODUCT(--(N3494:Q3494&lt;&gt;"")) + IF(TRIM(R3494)="",0,LEN(R3494)-LEN(SUBSTITUTE(R3494,",",""))+1)</f>
        <v>0</v>
      </c>
      <c r="N3494" s="242" t="str">
        <f>IF(AND(I3494&lt;&gt;0,I3494&lt;&gt;""),IF(TRIM(SUBSTITUTE(B3494,CHAR(160),""))="","",IF(ISNUMBER(MATCH(TRIM(SUBSTITUTE(B3494,CHAR(160),"")),'Look Up Values'!$B$2:$B$500,0)),"","Origin error")),"")</f>
        <v/>
      </c>
      <c r="O3494" s="242" t="str">
        <f>IF(AND(I3494&lt;&gt;0,I3494&lt;&gt;""),IF(C3494="","",IF(AND(ISNUMBER(--LEFT(C3494,FIND(" ",C3494&amp;" ")-1)),OR(LEN(LEFT(C3494,FIND(" ",C3494&amp;" ")-1))=6,LEN(LEFT(C3494,FIND(" ",C3494&amp;" ")-1))=7),OR(ISNUMBER(MATCH(LEFT(C3494,FIND(" ",C3494&amp;" ")-1),'Look Up Values'!$G$2:$G$1000,0)),ISNUMBER(MATCH(LEFT(C3494,FIND(" ",C3494&amp;" ")-1),'Look Up Values'!$AE$2:$AE$2000,0)))),"","EWC error")),"")</f>
        <v/>
      </c>
      <c r="P3494" s="242" t="str" cm="1">
        <f t="array" ref="P3494">IF(AND(I3494&lt;&gt;0,I3494&lt;&gt;""),IF(D3494="","",IF(ISNUMBER(MATCH(SUBSTITUTE(D3494," ",""),SUBSTITUTE('Look Up Values'!$S$2:$S$120," ",""),0)),"","D&amp;R error")),"")</f>
        <v/>
      </c>
      <c r="Q3494" s="242" t="str" cm="1">
        <f t="array" ref="Q3494">IF(AND(I3494&lt;&gt;0,I3494&lt;&gt;""),IF(G3494="","",IF(ISNUMBER(MATCH(SUBSTITUTE(G3494," ",""),SUBSTITUTE('Look Up Values'!$I$2:$I$10," ",""),0)),"","State error")),"")</f>
        <v/>
      </c>
      <c r="R3494" s="260" t="str">
        <f t="shared" si="109"/>
        <v/>
      </c>
    </row>
    <row r="3495" spans="1:18" ht="15.75">
      <c r="A3495" s="250">
        <v>3488</v>
      </c>
      <c r="B3495" s="198"/>
      <c r="C3495" s="25"/>
      <c r="D3495" s="25"/>
      <c r="E3495" s="25"/>
      <c r="F3495" s="25"/>
      <c r="G3495" s="26"/>
      <c r="H3495" s="27"/>
      <c r="I3495" s="28"/>
      <c r="J3495" s="430"/>
      <c r="K3495" s="48"/>
      <c r="L3495" s="457" t="str">
        <f t="shared" si="108"/>
        <v/>
      </c>
      <c r="M3495" s="245" cm="1">
        <f t="array" ref="M3495">SUMPRODUCT(--(N3495:Q3495&lt;&gt;"")) + IF(TRIM(R3495)="",0,LEN(R3495)-LEN(SUBSTITUTE(R3495,",",""))+1)</f>
        <v>0</v>
      </c>
      <c r="N3495" s="242" t="str">
        <f>IF(AND(I3495&lt;&gt;0,I3495&lt;&gt;""),IF(TRIM(SUBSTITUTE(B3495,CHAR(160),""))="","",IF(ISNUMBER(MATCH(TRIM(SUBSTITUTE(B3495,CHAR(160),"")),'Look Up Values'!$B$2:$B$500,0)),"","Origin error")),"")</f>
        <v/>
      </c>
      <c r="O3495" s="242" t="str">
        <f>IF(AND(I3495&lt;&gt;0,I3495&lt;&gt;""),IF(C3495="","",IF(AND(ISNUMBER(--LEFT(C3495,FIND(" ",C3495&amp;" ")-1)),OR(LEN(LEFT(C3495,FIND(" ",C3495&amp;" ")-1))=6,LEN(LEFT(C3495,FIND(" ",C3495&amp;" ")-1))=7),OR(ISNUMBER(MATCH(LEFT(C3495,FIND(" ",C3495&amp;" ")-1),'Look Up Values'!$G$2:$G$1000,0)),ISNUMBER(MATCH(LEFT(C3495,FIND(" ",C3495&amp;" ")-1),'Look Up Values'!$AE$2:$AE$2000,0)))),"","EWC error")),"")</f>
        <v/>
      </c>
      <c r="P3495" s="242" t="str" cm="1">
        <f t="array" ref="P3495">IF(AND(I3495&lt;&gt;0,I3495&lt;&gt;""),IF(D3495="","",IF(ISNUMBER(MATCH(SUBSTITUTE(D3495," ",""),SUBSTITUTE('Look Up Values'!$S$2:$S$120," ",""),0)),"","D&amp;R error")),"")</f>
        <v/>
      </c>
      <c r="Q3495" s="242" t="str" cm="1">
        <f t="array" ref="Q3495">IF(AND(I3495&lt;&gt;0,I3495&lt;&gt;""),IF(G3495="","",IF(ISNUMBER(MATCH(SUBSTITUTE(G3495," ",""),SUBSTITUTE('Look Up Values'!$I$2:$I$10," ",""),0)),"","State error")),"")</f>
        <v/>
      </c>
      <c r="R3495" s="260" t="str">
        <f t="shared" si="109"/>
        <v/>
      </c>
    </row>
    <row r="3496" spans="1:18" ht="15.75">
      <c r="A3496" s="250">
        <v>3489</v>
      </c>
      <c r="B3496" s="198"/>
      <c r="C3496" s="25"/>
      <c r="D3496" s="25"/>
      <c r="E3496" s="25"/>
      <c r="F3496" s="25"/>
      <c r="G3496" s="26"/>
      <c r="H3496" s="27"/>
      <c r="I3496" s="28"/>
      <c r="J3496" s="430"/>
      <c r="K3496" s="48"/>
      <c r="L3496" s="457" t="str">
        <f t="shared" si="108"/>
        <v/>
      </c>
      <c r="M3496" s="245" cm="1">
        <f t="array" ref="M3496">SUMPRODUCT(--(N3496:Q3496&lt;&gt;"")) + IF(TRIM(R3496)="",0,LEN(R3496)-LEN(SUBSTITUTE(R3496,",",""))+1)</f>
        <v>0</v>
      </c>
      <c r="N3496" s="242" t="str">
        <f>IF(AND(I3496&lt;&gt;0,I3496&lt;&gt;""),IF(TRIM(SUBSTITUTE(B3496,CHAR(160),""))="","",IF(ISNUMBER(MATCH(TRIM(SUBSTITUTE(B3496,CHAR(160),"")),'Look Up Values'!$B$2:$B$500,0)),"","Origin error")),"")</f>
        <v/>
      </c>
      <c r="O3496" s="242" t="str">
        <f>IF(AND(I3496&lt;&gt;0,I3496&lt;&gt;""),IF(C3496="","",IF(AND(ISNUMBER(--LEFT(C3496,FIND(" ",C3496&amp;" ")-1)),OR(LEN(LEFT(C3496,FIND(" ",C3496&amp;" ")-1))=6,LEN(LEFT(C3496,FIND(" ",C3496&amp;" ")-1))=7),OR(ISNUMBER(MATCH(LEFT(C3496,FIND(" ",C3496&amp;" ")-1),'Look Up Values'!$G$2:$G$1000,0)),ISNUMBER(MATCH(LEFT(C3496,FIND(" ",C3496&amp;" ")-1),'Look Up Values'!$AE$2:$AE$2000,0)))),"","EWC error")),"")</f>
        <v/>
      </c>
      <c r="P3496" s="242" t="str" cm="1">
        <f t="array" ref="P3496">IF(AND(I3496&lt;&gt;0,I3496&lt;&gt;""),IF(D3496="","",IF(ISNUMBER(MATCH(SUBSTITUTE(D3496," ",""),SUBSTITUTE('Look Up Values'!$S$2:$S$120," ",""),0)),"","D&amp;R error")),"")</f>
        <v/>
      </c>
      <c r="Q3496" s="242" t="str" cm="1">
        <f t="array" ref="Q3496">IF(AND(I3496&lt;&gt;0,I3496&lt;&gt;""),IF(G3496="","",IF(ISNUMBER(MATCH(SUBSTITUTE(G3496," ",""),SUBSTITUTE('Look Up Values'!$I$2:$I$10," ",""),0)),"","State error")),"")</f>
        <v/>
      </c>
      <c r="R3496" s="260" t="str">
        <f t="shared" si="109"/>
        <v/>
      </c>
    </row>
    <row r="3497" spans="1:18" ht="15.75">
      <c r="A3497" s="250">
        <v>3490</v>
      </c>
      <c r="B3497" s="198"/>
      <c r="C3497" s="25"/>
      <c r="D3497" s="25"/>
      <c r="E3497" s="25"/>
      <c r="F3497" s="25"/>
      <c r="G3497" s="26"/>
      <c r="H3497" s="27"/>
      <c r="I3497" s="28"/>
      <c r="J3497" s="430"/>
      <c r="K3497" s="48"/>
      <c r="L3497" s="457" t="str">
        <f t="shared" si="108"/>
        <v/>
      </c>
      <c r="M3497" s="245" cm="1">
        <f t="array" ref="M3497">SUMPRODUCT(--(N3497:Q3497&lt;&gt;"")) + IF(TRIM(R3497)="",0,LEN(R3497)-LEN(SUBSTITUTE(R3497,",",""))+1)</f>
        <v>0</v>
      </c>
      <c r="N3497" s="242" t="str">
        <f>IF(AND(I3497&lt;&gt;0,I3497&lt;&gt;""),IF(TRIM(SUBSTITUTE(B3497,CHAR(160),""))="","",IF(ISNUMBER(MATCH(TRIM(SUBSTITUTE(B3497,CHAR(160),"")),'Look Up Values'!$B$2:$B$500,0)),"","Origin error")),"")</f>
        <v/>
      </c>
      <c r="O3497" s="242" t="str">
        <f>IF(AND(I3497&lt;&gt;0,I3497&lt;&gt;""),IF(C3497="","",IF(AND(ISNUMBER(--LEFT(C3497,FIND(" ",C3497&amp;" ")-1)),OR(LEN(LEFT(C3497,FIND(" ",C3497&amp;" ")-1))=6,LEN(LEFT(C3497,FIND(" ",C3497&amp;" ")-1))=7),OR(ISNUMBER(MATCH(LEFT(C3497,FIND(" ",C3497&amp;" ")-1),'Look Up Values'!$G$2:$G$1000,0)),ISNUMBER(MATCH(LEFT(C3497,FIND(" ",C3497&amp;" ")-1),'Look Up Values'!$AE$2:$AE$2000,0)))),"","EWC error")),"")</f>
        <v/>
      </c>
      <c r="P3497" s="242" t="str" cm="1">
        <f t="array" ref="P3497">IF(AND(I3497&lt;&gt;0,I3497&lt;&gt;""),IF(D3497="","",IF(ISNUMBER(MATCH(SUBSTITUTE(D3497," ",""),SUBSTITUTE('Look Up Values'!$S$2:$S$120," ",""),0)),"","D&amp;R error")),"")</f>
        <v/>
      </c>
      <c r="Q3497" s="242" t="str" cm="1">
        <f t="array" ref="Q3497">IF(AND(I3497&lt;&gt;0,I3497&lt;&gt;""),IF(G3497="","",IF(ISNUMBER(MATCH(SUBSTITUTE(G3497," ",""),SUBSTITUTE('Look Up Values'!$I$2:$I$10," ",""),0)),"","State error")),"")</f>
        <v/>
      </c>
      <c r="R3497" s="260" t="str">
        <f t="shared" si="109"/>
        <v/>
      </c>
    </row>
    <row r="3498" spans="1:18" ht="15.75">
      <c r="A3498" s="250">
        <v>3491</v>
      </c>
      <c r="B3498" s="198"/>
      <c r="C3498" s="25"/>
      <c r="D3498" s="25"/>
      <c r="E3498" s="25"/>
      <c r="F3498" s="25"/>
      <c r="G3498" s="26"/>
      <c r="H3498" s="27"/>
      <c r="I3498" s="28"/>
      <c r="J3498" s="430"/>
      <c r="K3498" s="48"/>
      <c r="L3498" s="457" t="str">
        <f t="shared" si="108"/>
        <v/>
      </c>
      <c r="M3498" s="245" cm="1">
        <f t="array" ref="M3498">SUMPRODUCT(--(N3498:Q3498&lt;&gt;"")) + IF(TRIM(R3498)="",0,LEN(R3498)-LEN(SUBSTITUTE(R3498,",",""))+1)</f>
        <v>0</v>
      </c>
      <c r="N3498" s="242" t="str">
        <f>IF(AND(I3498&lt;&gt;0,I3498&lt;&gt;""),IF(TRIM(SUBSTITUTE(B3498,CHAR(160),""))="","",IF(ISNUMBER(MATCH(TRIM(SUBSTITUTE(B3498,CHAR(160),"")),'Look Up Values'!$B$2:$B$500,0)),"","Origin error")),"")</f>
        <v/>
      </c>
      <c r="O3498" s="242" t="str">
        <f>IF(AND(I3498&lt;&gt;0,I3498&lt;&gt;""),IF(C3498="","",IF(AND(ISNUMBER(--LEFT(C3498,FIND(" ",C3498&amp;" ")-1)),OR(LEN(LEFT(C3498,FIND(" ",C3498&amp;" ")-1))=6,LEN(LEFT(C3498,FIND(" ",C3498&amp;" ")-1))=7),OR(ISNUMBER(MATCH(LEFT(C3498,FIND(" ",C3498&amp;" ")-1),'Look Up Values'!$G$2:$G$1000,0)),ISNUMBER(MATCH(LEFT(C3498,FIND(" ",C3498&amp;" ")-1),'Look Up Values'!$AE$2:$AE$2000,0)))),"","EWC error")),"")</f>
        <v/>
      </c>
      <c r="P3498" s="242" t="str" cm="1">
        <f t="array" ref="P3498">IF(AND(I3498&lt;&gt;0,I3498&lt;&gt;""),IF(D3498="","",IF(ISNUMBER(MATCH(SUBSTITUTE(D3498," ",""),SUBSTITUTE('Look Up Values'!$S$2:$S$120," ",""),0)),"","D&amp;R error")),"")</f>
        <v/>
      </c>
      <c r="Q3498" s="242" t="str" cm="1">
        <f t="array" ref="Q3498">IF(AND(I3498&lt;&gt;0,I3498&lt;&gt;""),IF(G3498="","",IF(ISNUMBER(MATCH(SUBSTITUTE(G3498," ",""),SUBSTITUTE('Look Up Values'!$I$2:$I$10," ",""),0)),"","State error")),"")</f>
        <v/>
      </c>
      <c r="R3498" s="260" t="str">
        <f t="shared" si="109"/>
        <v/>
      </c>
    </row>
    <row r="3499" spans="1:18" ht="15.75">
      <c r="A3499" s="250">
        <v>3492</v>
      </c>
      <c r="B3499" s="198"/>
      <c r="C3499" s="25"/>
      <c r="D3499" s="25"/>
      <c r="E3499" s="25"/>
      <c r="F3499" s="25"/>
      <c r="G3499" s="26"/>
      <c r="H3499" s="27"/>
      <c r="I3499" s="28"/>
      <c r="J3499" s="430"/>
      <c r="K3499" s="48"/>
      <c r="L3499" s="457" t="str">
        <f t="shared" si="108"/>
        <v/>
      </c>
      <c r="M3499" s="245" cm="1">
        <f t="array" ref="M3499">SUMPRODUCT(--(N3499:Q3499&lt;&gt;"")) + IF(TRIM(R3499)="",0,LEN(R3499)-LEN(SUBSTITUTE(R3499,",",""))+1)</f>
        <v>0</v>
      </c>
      <c r="N3499" s="242" t="str">
        <f>IF(AND(I3499&lt;&gt;0,I3499&lt;&gt;""),IF(TRIM(SUBSTITUTE(B3499,CHAR(160),""))="","",IF(ISNUMBER(MATCH(TRIM(SUBSTITUTE(B3499,CHAR(160),"")),'Look Up Values'!$B$2:$B$500,0)),"","Origin error")),"")</f>
        <v/>
      </c>
      <c r="O3499" s="242" t="str">
        <f>IF(AND(I3499&lt;&gt;0,I3499&lt;&gt;""),IF(C3499="","",IF(AND(ISNUMBER(--LEFT(C3499,FIND(" ",C3499&amp;" ")-1)),OR(LEN(LEFT(C3499,FIND(" ",C3499&amp;" ")-1))=6,LEN(LEFT(C3499,FIND(" ",C3499&amp;" ")-1))=7),OR(ISNUMBER(MATCH(LEFT(C3499,FIND(" ",C3499&amp;" ")-1),'Look Up Values'!$G$2:$G$1000,0)),ISNUMBER(MATCH(LEFT(C3499,FIND(" ",C3499&amp;" ")-1),'Look Up Values'!$AE$2:$AE$2000,0)))),"","EWC error")),"")</f>
        <v/>
      </c>
      <c r="P3499" s="242" t="str" cm="1">
        <f t="array" ref="P3499">IF(AND(I3499&lt;&gt;0,I3499&lt;&gt;""),IF(D3499="","",IF(ISNUMBER(MATCH(SUBSTITUTE(D3499," ",""),SUBSTITUTE('Look Up Values'!$S$2:$S$120," ",""),0)),"","D&amp;R error")),"")</f>
        <v/>
      </c>
      <c r="Q3499" s="242" t="str" cm="1">
        <f t="array" ref="Q3499">IF(AND(I3499&lt;&gt;0,I3499&lt;&gt;""),IF(G3499="","",IF(ISNUMBER(MATCH(SUBSTITUTE(G3499," ",""),SUBSTITUTE('Look Up Values'!$I$2:$I$10," ",""),0)),"","State error")),"")</f>
        <v/>
      </c>
      <c r="R3499" s="260" t="str">
        <f t="shared" si="109"/>
        <v/>
      </c>
    </row>
    <row r="3500" spans="1:18" ht="15.75">
      <c r="A3500" s="250">
        <v>3493</v>
      </c>
      <c r="B3500" s="198"/>
      <c r="C3500" s="25"/>
      <c r="D3500" s="25"/>
      <c r="E3500" s="25"/>
      <c r="F3500" s="25"/>
      <c r="G3500" s="26"/>
      <c r="H3500" s="27"/>
      <c r="I3500" s="28"/>
      <c r="J3500" s="430"/>
      <c r="K3500" s="48"/>
      <c r="L3500" s="457" t="str">
        <f t="shared" si="108"/>
        <v/>
      </c>
      <c r="M3500" s="245" cm="1">
        <f t="array" ref="M3500">SUMPRODUCT(--(N3500:Q3500&lt;&gt;"")) + IF(TRIM(R3500)="",0,LEN(R3500)-LEN(SUBSTITUTE(R3500,",",""))+1)</f>
        <v>0</v>
      </c>
      <c r="N3500" s="242" t="str">
        <f>IF(AND(I3500&lt;&gt;0,I3500&lt;&gt;""),IF(TRIM(SUBSTITUTE(B3500,CHAR(160),""))="","",IF(ISNUMBER(MATCH(TRIM(SUBSTITUTE(B3500,CHAR(160),"")),'Look Up Values'!$B$2:$B$500,0)),"","Origin error")),"")</f>
        <v/>
      </c>
      <c r="O3500" s="242" t="str">
        <f>IF(AND(I3500&lt;&gt;0,I3500&lt;&gt;""),IF(C3500="","",IF(AND(ISNUMBER(--LEFT(C3500,FIND(" ",C3500&amp;" ")-1)),OR(LEN(LEFT(C3500,FIND(" ",C3500&amp;" ")-1))=6,LEN(LEFT(C3500,FIND(" ",C3500&amp;" ")-1))=7),OR(ISNUMBER(MATCH(LEFT(C3500,FIND(" ",C3500&amp;" ")-1),'Look Up Values'!$G$2:$G$1000,0)),ISNUMBER(MATCH(LEFT(C3500,FIND(" ",C3500&amp;" ")-1),'Look Up Values'!$AE$2:$AE$2000,0)))),"","EWC error")),"")</f>
        <v/>
      </c>
      <c r="P3500" s="242" t="str" cm="1">
        <f t="array" ref="P3500">IF(AND(I3500&lt;&gt;0,I3500&lt;&gt;""),IF(D3500="","",IF(ISNUMBER(MATCH(SUBSTITUTE(D3500," ",""),SUBSTITUTE('Look Up Values'!$S$2:$S$120," ",""),0)),"","D&amp;R error")),"")</f>
        <v/>
      </c>
      <c r="Q3500" s="242" t="str" cm="1">
        <f t="array" ref="Q3500">IF(AND(I3500&lt;&gt;0,I3500&lt;&gt;""),IF(G3500="","",IF(ISNUMBER(MATCH(SUBSTITUTE(G3500," ",""),SUBSTITUTE('Look Up Values'!$I$2:$I$10," ",""),0)),"","State error")),"")</f>
        <v/>
      </c>
      <c r="R3500" s="260" t="str">
        <f t="shared" si="109"/>
        <v/>
      </c>
    </row>
    <row r="3501" spans="1:18" ht="15.75">
      <c r="A3501" s="250">
        <v>3494</v>
      </c>
      <c r="B3501" s="198"/>
      <c r="C3501" s="25"/>
      <c r="D3501" s="25"/>
      <c r="E3501" s="25"/>
      <c r="F3501" s="25"/>
      <c r="G3501" s="26"/>
      <c r="H3501" s="27"/>
      <c r="I3501" s="28"/>
      <c r="J3501" s="430"/>
      <c r="K3501" s="48"/>
      <c r="L3501" s="457" t="str">
        <f t="shared" si="108"/>
        <v/>
      </c>
      <c r="M3501" s="245" cm="1">
        <f t="array" ref="M3501">SUMPRODUCT(--(N3501:Q3501&lt;&gt;"")) + IF(TRIM(R3501)="",0,LEN(R3501)-LEN(SUBSTITUTE(R3501,",",""))+1)</f>
        <v>0</v>
      </c>
      <c r="N3501" s="242" t="str">
        <f>IF(AND(I3501&lt;&gt;0,I3501&lt;&gt;""),IF(TRIM(SUBSTITUTE(B3501,CHAR(160),""))="","",IF(ISNUMBER(MATCH(TRIM(SUBSTITUTE(B3501,CHAR(160),"")),'Look Up Values'!$B$2:$B$500,0)),"","Origin error")),"")</f>
        <v/>
      </c>
      <c r="O3501" s="242" t="str">
        <f>IF(AND(I3501&lt;&gt;0,I3501&lt;&gt;""),IF(C3501="","",IF(AND(ISNUMBER(--LEFT(C3501,FIND(" ",C3501&amp;" ")-1)),OR(LEN(LEFT(C3501,FIND(" ",C3501&amp;" ")-1))=6,LEN(LEFT(C3501,FIND(" ",C3501&amp;" ")-1))=7),OR(ISNUMBER(MATCH(LEFT(C3501,FIND(" ",C3501&amp;" ")-1),'Look Up Values'!$G$2:$G$1000,0)),ISNUMBER(MATCH(LEFT(C3501,FIND(" ",C3501&amp;" ")-1),'Look Up Values'!$AE$2:$AE$2000,0)))),"","EWC error")),"")</f>
        <v/>
      </c>
      <c r="P3501" s="242" t="str" cm="1">
        <f t="array" ref="P3501">IF(AND(I3501&lt;&gt;0,I3501&lt;&gt;""),IF(D3501="","",IF(ISNUMBER(MATCH(SUBSTITUTE(D3501," ",""),SUBSTITUTE('Look Up Values'!$S$2:$S$120," ",""),0)),"","D&amp;R error")),"")</f>
        <v/>
      </c>
      <c r="Q3501" s="242" t="str" cm="1">
        <f t="array" ref="Q3501">IF(AND(I3501&lt;&gt;0,I3501&lt;&gt;""),IF(G3501="","",IF(ISNUMBER(MATCH(SUBSTITUTE(G3501," ",""),SUBSTITUTE('Look Up Values'!$I$2:$I$10," ",""),0)),"","State error")),"")</f>
        <v/>
      </c>
      <c r="R3501" s="260" t="str">
        <f t="shared" si="109"/>
        <v/>
      </c>
    </row>
    <row r="3502" spans="1:18" ht="15.75">
      <c r="A3502" s="250">
        <v>3495</v>
      </c>
      <c r="B3502" s="198"/>
      <c r="C3502" s="25"/>
      <c r="D3502" s="25"/>
      <c r="E3502" s="25"/>
      <c r="F3502" s="25"/>
      <c r="G3502" s="26"/>
      <c r="H3502" s="27"/>
      <c r="I3502" s="28"/>
      <c r="J3502" s="430"/>
      <c r="K3502" s="48"/>
      <c r="L3502" s="457" t="str">
        <f t="shared" si="108"/>
        <v/>
      </c>
      <c r="M3502" s="245" cm="1">
        <f t="array" ref="M3502">SUMPRODUCT(--(N3502:Q3502&lt;&gt;"")) + IF(TRIM(R3502)="",0,LEN(R3502)-LEN(SUBSTITUTE(R3502,",",""))+1)</f>
        <v>0</v>
      </c>
      <c r="N3502" s="242" t="str">
        <f>IF(AND(I3502&lt;&gt;0,I3502&lt;&gt;""),IF(TRIM(SUBSTITUTE(B3502,CHAR(160),""))="","",IF(ISNUMBER(MATCH(TRIM(SUBSTITUTE(B3502,CHAR(160),"")),'Look Up Values'!$B$2:$B$500,0)),"","Origin error")),"")</f>
        <v/>
      </c>
      <c r="O3502" s="242" t="str">
        <f>IF(AND(I3502&lt;&gt;0,I3502&lt;&gt;""),IF(C3502="","",IF(AND(ISNUMBER(--LEFT(C3502,FIND(" ",C3502&amp;" ")-1)),OR(LEN(LEFT(C3502,FIND(" ",C3502&amp;" ")-1))=6,LEN(LEFT(C3502,FIND(" ",C3502&amp;" ")-1))=7),OR(ISNUMBER(MATCH(LEFT(C3502,FIND(" ",C3502&amp;" ")-1),'Look Up Values'!$G$2:$G$1000,0)),ISNUMBER(MATCH(LEFT(C3502,FIND(" ",C3502&amp;" ")-1),'Look Up Values'!$AE$2:$AE$2000,0)))),"","EWC error")),"")</f>
        <v/>
      </c>
      <c r="P3502" s="242" t="str" cm="1">
        <f t="array" ref="P3502">IF(AND(I3502&lt;&gt;0,I3502&lt;&gt;""),IF(D3502="","",IF(ISNUMBER(MATCH(SUBSTITUTE(D3502," ",""),SUBSTITUTE('Look Up Values'!$S$2:$S$120," ",""),0)),"","D&amp;R error")),"")</f>
        <v/>
      </c>
      <c r="Q3502" s="242" t="str" cm="1">
        <f t="array" ref="Q3502">IF(AND(I3502&lt;&gt;0,I3502&lt;&gt;""),IF(G3502="","",IF(ISNUMBER(MATCH(SUBSTITUTE(G3502," ",""),SUBSTITUTE('Look Up Values'!$I$2:$I$10," ",""),0)),"","State error")),"")</f>
        <v/>
      </c>
      <c r="R3502" s="260" t="str">
        <f t="shared" si="109"/>
        <v/>
      </c>
    </row>
    <row r="3503" spans="1:18" ht="15.75">
      <c r="A3503" s="250">
        <v>3496</v>
      </c>
      <c r="B3503" s="198"/>
      <c r="C3503" s="25"/>
      <c r="D3503" s="25"/>
      <c r="E3503" s="25"/>
      <c r="F3503" s="25"/>
      <c r="G3503" s="26"/>
      <c r="H3503" s="27"/>
      <c r="I3503" s="28"/>
      <c r="J3503" s="430"/>
      <c r="K3503" s="48"/>
      <c r="L3503" s="457" t="str">
        <f t="shared" si="108"/>
        <v/>
      </c>
      <c r="M3503" s="245" cm="1">
        <f t="array" ref="M3503">SUMPRODUCT(--(N3503:Q3503&lt;&gt;"")) + IF(TRIM(R3503)="",0,LEN(R3503)-LEN(SUBSTITUTE(R3503,",",""))+1)</f>
        <v>0</v>
      </c>
      <c r="N3503" s="242" t="str">
        <f>IF(AND(I3503&lt;&gt;0,I3503&lt;&gt;""),IF(TRIM(SUBSTITUTE(B3503,CHAR(160),""))="","",IF(ISNUMBER(MATCH(TRIM(SUBSTITUTE(B3503,CHAR(160),"")),'Look Up Values'!$B$2:$B$500,0)),"","Origin error")),"")</f>
        <v/>
      </c>
      <c r="O3503" s="242" t="str">
        <f>IF(AND(I3503&lt;&gt;0,I3503&lt;&gt;""),IF(C3503="","",IF(AND(ISNUMBER(--LEFT(C3503,FIND(" ",C3503&amp;" ")-1)),OR(LEN(LEFT(C3503,FIND(" ",C3503&amp;" ")-1))=6,LEN(LEFT(C3503,FIND(" ",C3503&amp;" ")-1))=7),OR(ISNUMBER(MATCH(LEFT(C3503,FIND(" ",C3503&amp;" ")-1),'Look Up Values'!$G$2:$G$1000,0)),ISNUMBER(MATCH(LEFT(C3503,FIND(" ",C3503&amp;" ")-1),'Look Up Values'!$AE$2:$AE$2000,0)))),"","EWC error")),"")</f>
        <v/>
      </c>
      <c r="P3503" s="242" t="str" cm="1">
        <f t="array" ref="P3503">IF(AND(I3503&lt;&gt;0,I3503&lt;&gt;""),IF(D3503="","",IF(ISNUMBER(MATCH(SUBSTITUTE(D3503," ",""),SUBSTITUTE('Look Up Values'!$S$2:$S$120," ",""),0)),"","D&amp;R error")),"")</f>
        <v/>
      </c>
      <c r="Q3503" s="242" t="str" cm="1">
        <f t="array" ref="Q3503">IF(AND(I3503&lt;&gt;0,I3503&lt;&gt;""),IF(G3503="","",IF(ISNUMBER(MATCH(SUBSTITUTE(G3503," ",""),SUBSTITUTE('Look Up Values'!$I$2:$I$10," ",""),0)),"","State error")),"")</f>
        <v/>
      </c>
      <c r="R3503" s="260" t="str">
        <f t="shared" si="109"/>
        <v/>
      </c>
    </row>
    <row r="3504" spans="1:18" ht="15.75">
      <c r="A3504" s="250">
        <v>3497</v>
      </c>
      <c r="B3504" s="198"/>
      <c r="C3504" s="25"/>
      <c r="D3504" s="25"/>
      <c r="E3504" s="25"/>
      <c r="F3504" s="25"/>
      <c r="G3504" s="26"/>
      <c r="H3504" s="27"/>
      <c r="I3504" s="28"/>
      <c r="J3504" s="430"/>
      <c r="K3504" s="48"/>
      <c r="L3504" s="457" t="str">
        <f t="shared" si="108"/>
        <v/>
      </c>
      <c r="M3504" s="245" cm="1">
        <f t="array" ref="M3504">SUMPRODUCT(--(N3504:Q3504&lt;&gt;"")) + IF(TRIM(R3504)="",0,LEN(R3504)-LEN(SUBSTITUTE(R3504,",",""))+1)</f>
        <v>0</v>
      </c>
      <c r="N3504" s="242" t="str">
        <f>IF(AND(I3504&lt;&gt;0,I3504&lt;&gt;""),IF(TRIM(SUBSTITUTE(B3504,CHAR(160),""))="","",IF(ISNUMBER(MATCH(TRIM(SUBSTITUTE(B3504,CHAR(160),"")),'Look Up Values'!$B$2:$B$500,0)),"","Origin error")),"")</f>
        <v/>
      </c>
      <c r="O3504" s="242" t="str">
        <f>IF(AND(I3504&lt;&gt;0,I3504&lt;&gt;""),IF(C3504="","",IF(AND(ISNUMBER(--LEFT(C3504,FIND(" ",C3504&amp;" ")-1)),OR(LEN(LEFT(C3504,FIND(" ",C3504&amp;" ")-1))=6,LEN(LEFT(C3504,FIND(" ",C3504&amp;" ")-1))=7),OR(ISNUMBER(MATCH(LEFT(C3504,FIND(" ",C3504&amp;" ")-1),'Look Up Values'!$G$2:$G$1000,0)),ISNUMBER(MATCH(LEFT(C3504,FIND(" ",C3504&amp;" ")-1),'Look Up Values'!$AE$2:$AE$2000,0)))),"","EWC error")),"")</f>
        <v/>
      </c>
      <c r="P3504" s="242" t="str" cm="1">
        <f t="array" ref="P3504">IF(AND(I3504&lt;&gt;0,I3504&lt;&gt;""),IF(D3504="","",IF(ISNUMBER(MATCH(SUBSTITUTE(D3504," ",""),SUBSTITUTE('Look Up Values'!$S$2:$S$120," ",""),0)),"","D&amp;R error")),"")</f>
        <v/>
      </c>
      <c r="Q3504" s="242" t="str" cm="1">
        <f t="array" ref="Q3504">IF(AND(I3504&lt;&gt;0,I3504&lt;&gt;""),IF(G3504="","",IF(ISNUMBER(MATCH(SUBSTITUTE(G3504," ",""),SUBSTITUTE('Look Up Values'!$I$2:$I$10," ",""),0)),"","State error")),"")</f>
        <v/>
      </c>
      <c r="R3504" s="260" t="str">
        <f t="shared" si="109"/>
        <v/>
      </c>
    </row>
    <row r="3505" spans="1:18" ht="15.75">
      <c r="A3505" s="250">
        <v>3498</v>
      </c>
      <c r="B3505" s="198"/>
      <c r="C3505" s="25"/>
      <c r="D3505" s="25"/>
      <c r="E3505" s="25"/>
      <c r="F3505" s="25"/>
      <c r="G3505" s="26"/>
      <c r="H3505" s="27"/>
      <c r="I3505" s="28"/>
      <c r="J3505" s="430"/>
      <c r="K3505" s="48"/>
      <c r="L3505" s="457" t="str">
        <f t="shared" si="108"/>
        <v/>
      </c>
      <c r="M3505" s="245" cm="1">
        <f t="array" ref="M3505">SUMPRODUCT(--(N3505:Q3505&lt;&gt;"")) + IF(TRIM(R3505)="",0,LEN(R3505)-LEN(SUBSTITUTE(R3505,",",""))+1)</f>
        <v>0</v>
      </c>
      <c r="N3505" s="242" t="str">
        <f>IF(AND(I3505&lt;&gt;0,I3505&lt;&gt;""),IF(TRIM(SUBSTITUTE(B3505,CHAR(160),""))="","",IF(ISNUMBER(MATCH(TRIM(SUBSTITUTE(B3505,CHAR(160),"")),'Look Up Values'!$B$2:$B$500,0)),"","Origin error")),"")</f>
        <v/>
      </c>
      <c r="O3505" s="242" t="str">
        <f>IF(AND(I3505&lt;&gt;0,I3505&lt;&gt;""),IF(C3505="","",IF(AND(ISNUMBER(--LEFT(C3505,FIND(" ",C3505&amp;" ")-1)),OR(LEN(LEFT(C3505,FIND(" ",C3505&amp;" ")-1))=6,LEN(LEFT(C3505,FIND(" ",C3505&amp;" ")-1))=7),OR(ISNUMBER(MATCH(LEFT(C3505,FIND(" ",C3505&amp;" ")-1),'Look Up Values'!$G$2:$G$1000,0)),ISNUMBER(MATCH(LEFT(C3505,FIND(" ",C3505&amp;" ")-1),'Look Up Values'!$AE$2:$AE$2000,0)))),"","EWC error")),"")</f>
        <v/>
      </c>
      <c r="P3505" s="242" t="str" cm="1">
        <f t="array" ref="P3505">IF(AND(I3505&lt;&gt;0,I3505&lt;&gt;""),IF(D3505="","",IF(ISNUMBER(MATCH(SUBSTITUTE(D3505," ",""),SUBSTITUTE('Look Up Values'!$S$2:$S$120," ",""),0)),"","D&amp;R error")),"")</f>
        <v/>
      </c>
      <c r="Q3505" s="242" t="str" cm="1">
        <f t="array" ref="Q3505">IF(AND(I3505&lt;&gt;0,I3505&lt;&gt;""),IF(G3505="","",IF(ISNUMBER(MATCH(SUBSTITUTE(G3505," ",""),SUBSTITUTE('Look Up Values'!$I$2:$I$10," ",""),0)),"","State error")),"")</f>
        <v/>
      </c>
      <c r="R3505" s="260" t="str">
        <f t="shared" si="109"/>
        <v/>
      </c>
    </row>
    <row r="3506" spans="1:18" ht="15.75">
      <c r="A3506" s="250">
        <v>3499</v>
      </c>
      <c r="B3506" s="198"/>
      <c r="C3506" s="25"/>
      <c r="D3506" s="25"/>
      <c r="E3506" s="25"/>
      <c r="F3506" s="25"/>
      <c r="G3506" s="26"/>
      <c r="H3506" s="27"/>
      <c r="I3506" s="28"/>
      <c r="J3506" s="430"/>
      <c r="K3506" s="48"/>
      <c r="L3506" s="457" t="str">
        <f t="shared" si="108"/>
        <v/>
      </c>
      <c r="M3506" s="245" cm="1">
        <f t="array" ref="M3506">SUMPRODUCT(--(N3506:Q3506&lt;&gt;"")) + IF(TRIM(R3506)="",0,LEN(R3506)-LEN(SUBSTITUTE(R3506,",",""))+1)</f>
        <v>0</v>
      </c>
      <c r="N3506" s="242" t="str">
        <f>IF(AND(I3506&lt;&gt;0,I3506&lt;&gt;""),IF(TRIM(SUBSTITUTE(B3506,CHAR(160),""))="","",IF(ISNUMBER(MATCH(TRIM(SUBSTITUTE(B3506,CHAR(160),"")),'Look Up Values'!$B$2:$B$500,0)),"","Origin error")),"")</f>
        <v/>
      </c>
      <c r="O3506" s="242" t="str">
        <f>IF(AND(I3506&lt;&gt;0,I3506&lt;&gt;""),IF(C3506="","",IF(AND(ISNUMBER(--LEFT(C3506,FIND(" ",C3506&amp;" ")-1)),OR(LEN(LEFT(C3506,FIND(" ",C3506&amp;" ")-1))=6,LEN(LEFT(C3506,FIND(" ",C3506&amp;" ")-1))=7),OR(ISNUMBER(MATCH(LEFT(C3506,FIND(" ",C3506&amp;" ")-1),'Look Up Values'!$G$2:$G$1000,0)),ISNUMBER(MATCH(LEFT(C3506,FIND(" ",C3506&amp;" ")-1),'Look Up Values'!$AE$2:$AE$2000,0)))),"","EWC error")),"")</f>
        <v/>
      </c>
      <c r="P3506" s="242" t="str" cm="1">
        <f t="array" ref="P3506">IF(AND(I3506&lt;&gt;0,I3506&lt;&gt;""),IF(D3506="","",IF(ISNUMBER(MATCH(SUBSTITUTE(D3506," ",""),SUBSTITUTE('Look Up Values'!$S$2:$S$120," ",""),0)),"","D&amp;R error")),"")</f>
        <v/>
      </c>
      <c r="Q3506" s="242" t="str" cm="1">
        <f t="array" ref="Q3506">IF(AND(I3506&lt;&gt;0,I3506&lt;&gt;""),IF(G3506="","",IF(ISNUMBER(MATCH(SUBSTITUTE(G3506," ",""),SUBSTITUTE('Look Up Values'!$I$2:$I$10," ",""),0)),"","State error")),"")</f>
        <v/>
      </c>
      <c r="R3506" s="260" t="str">
        <f t="shared" si="109"/>
        <v/>
      </c>
    </row>
    <row r="3507" spans="1:18" ht="15.75">
      <c r="A3507" s="250">
        <v>3500</v>
      </c>
      <c r="B3507" s="198"/>
      <c r="C3507" s="25"/>
      <c r="D3507" s="25"/>
      <c r="E3507" s="25"/>
      <c r="F3507" s="25"/>
      <c r="G3507" s="26"/>
      <c r="H3507" s="27"/>
      <c r="I3507" s="28"/>
      <c r="J3507" s="430"/>
      <c r="K3507" s="48"/>
      <c r="L3507" s="457" t="str">
        <f t="shared" si="108"/>
        <v/>
      </c>
      <c r="M3507" s="245" cm="1">
        <f t="array" ref="M3507">SUMPRODUCT(--(N3507:Q3507&lt;&gt;"")) + IF(TRIM(R3507)="",0,LEN(R3507)-LEN(SUBSTITUTE(R3507,",",""))+1)</f>
        <v>0</v>
      </c>
      <c r="N3507" s="242" t="str">
        <f>IF(AND(I3507&lt;&gt;0,I3507&lt;&gt;""),IF(TRIM(SUBSTITUTE(B3507,CHAR(160),""))="","",IF(ISNUMBER(MATCH(TRIM(SUBSTITUTE(B3507,CHAR(160),"")),'Look Up Values'!$B$2:$B$500,0)),"","Origin error")),"")</f>
        <v/>
      </c>
      <c r="O3507" s="242" t="str">
        <f>IF(AND(I3507&lt;&gt;0,I3507&lt;&gt;""),IF(C3507="","",IF(AND(ISNUMBER(--LEFT(C3507,FIND(" ",C3507&amp;" ")-1)),OR(LEN(LEFT(C3507,FIND(" ",C3507&amp;" ")-1))=6,LEN(LEFT(C3507,FIND(" ",C3507&amp;" ")-1))=7),OR(ISNUMBER(MATCH(LEFT(C3507,FIND(" ",C3507&amp;" ")-1),'Look Up Values'!$G$2:$G$1000,0)),ISNUMBER(MATCH(LEFT(C3507,FIND(" ",C3507&amp;" ")-1),'Look Up Values'!$AE$2:$AE$2000,0)))),"","EWC error")),"")</f>
        <v/>
      </c>
      <c r="P3507" s="242" t="str" cm="1">
        <f t="array" ref="P3507">IF(AND(I3507&lt;&gt;0,I3507&lt;&gt;""),IF(D3507="","",IF(ISNUMBER(MATCH(SUBSTITUTE(D3507," ",""),SUBSTITUTE('Look Up Values'!$S$2:$S$120," ",""),0)),"","D&amp;R error")),"")</f>
        <v/>
      </c>
      <c r="Q3507" s="242" t="str" cm="1">
        <f t="array" ref="Q3507">IF(AND(I3507&lt;&gt;0,I3507&lt;&gt;""),IF(G3507="","",IF(ISNUMBER(MATCH(SUBSTITUTE(G3507," ",""),SUBSTITUTE('Look Up Values'!$I$2:$I$10," ",""),0)),"","State error")),"")</f>
        <v/>
      </c>
      <c r="R3507" s="260" t="str">
        <f t="shared" si="109"/>
        <v/>
      </c>
    </row>
    <row r="3508" spans="1:18" ht="15.75">
      <c r="A3508" s="250">
        <v>3501</v>
      </c>
      <c r="B3508" s="198"/>
      <c r="C3508" s="25"/>
      <c r="D3508" s="25"/>
      <c r="E3508" s="25"/>
      <c r="F3508" s="25"/>
      <c r="G3508" s="26"/>
      <c r="H3508" s="27"/>
      <c r="I3508" s="28"/>
      <c r="J3508" s="430"/>
      <c r="K3508" s="48"/>
      <c r="L3508" s="457" t="str">
        <f t="shared" si="108"/>
        <v/>
      </c>
      <c r="M3508" s="245" cm="1">
        <f t="array" ref="M3508">SUMPRODUCT(--(N3508:Q3508&lt;&gt;"")) + IF(TRIM(R3508)="",0,LEN(R3508)-LEN(SUBSTITUTE(R3508,",",""))+1)</f>
        <v>0</v>
      </c>
      <c r="N3508" s="242" t="str">
        <f>IF(AND(I3508&lt;&gt;0,I3508&lt;&gt;""),IF(TRIM(SUBSTITUTE(B3508,CHAR(160),""))="","",IF(ISNUMBER(MATCH(TRIM(SUBSTITUTE(B3508,CHAR(160),"")),'Look Up Values'!$B$2:$B$500,0)),"","Origin error")),"")</f>
        <v/>
      </c>
      <c r="O3508" s="242" t="str">
        <f>IF(AND(I3508&lt;&gt;0,I3508&lt;&gt;""),IF(C3508="","",IF(AND(ISNUMBER(--LEFT(C3508,FIND(" ",C3508&amp;" ")-1)),OR(LEN(LEFT(C3508,FIND(" ",C3508&amp;" ")-1))=6,LEN(LEFT(C3508,FIND(" ",C3508&amp;" ")-1))=7),OR(ISNUMBER(MATCH(LEFT(C3508,FIND(" ",C3508&amp;" ")-1),'Look Up Values'!$G$2:$G$1000,0)),ISNUMBER(MATCH(LEFT(C3508,FIND(" ",C3508&amp;" ")-1),'Look Up Values'!$AE$2:$AE$2000,0)))),"","EWC error")),"")</f>
        <v/>
      </c>
      <c r="P3508" s="242" t="str" cm="1">
        <f t="array" ref="P3508">IF(AND(I3508&lt;&gt;0,I3508&lt;&gt;""),IF(D3508="","",IF(ISNUMBER(MATCH(SUBSTITUTE(D3508," ",""),SUBSTITUTE('Look Up Values'!$S$2:$S$120," ",""),0)),"","D&amp;R error")),"")</f>
        <v/>
      </c>
      <c r="Q3508" s="242" t="str" cm="1">
        <f t="array" ref="Q3508">IF(AND(I3508&lt;&gt;0,I3508&lt;&gt;""),IF(G3508="","",IF(ISNUMBER(MATCH(SUBSTITUTE(G3508," ",""),SUBSTITUTE('Look Up Values'!$I$2:$I$10," ",""),0)),"","State error")),"")</f>
        <v/>
      </c>
      <c r="R3508" s="260" t="str">
        <f t="shared" si="109"/>
        <v/>
      </c>
    </row>
    <row r="3509" spans="1:18" ht="15.75">
      <c r="A3509" s="250">
        <v>3502</v>
      </c>
      <c r="B3509" s="198"/>
      <c r="C3509" s="25"/>
      <c r="D3509" s="25"/>
      <c r="E3509" s="25"/>
      <c r="F3509" s="25"/>
      <c r="G3509" s="26"/>
      <c r="H3509" s="27"/>
      <c r="I3509" s="28"/>
      <c r="J3509" s="430"/>
      <c r="K3509" s="48"/>
      <c r="L3509" s="457" t="str">
        <f t="shared" si="108"/>
        <v/>
      </c>
      <c r="M3509" s="245" cm="1">
        <f t="array" ref="M3509">SUMPRODUCT(--(N3509:Q3509&lt;&gt;"")) + IF(TRIM(R3509)="",0,LEN(R3509)-LEN(SUBSTITUTE(R3509,",",""))+1)</f>
        <v>0</v>
      </c>
      <c r="N3509" s="242" t="str">
        <f>IF(AND(I3509&lt;&gt;0,I3509&lt;&gt;""),IF(TRIM(SUBSTITUTE(B3509,CHAR(160),""))="","",IF(ISNUMBER(MATCH(TRIM(SUBSTITUTE(B3509,CHAR(160),"")),'Look Up Values'!$B$2:$B$500,0)),"","Origin error")),"")</f>
        <v/>
      </c>
      <c r="O3509" s="242" t="str">
        <f>IF(AND(I3509&lt;&gt;0,I3509&lt;&gt;""),IF(C3509="","",IF(AND(ISNUMBER(--LEFT(C3509,FIND(" ",C3509&amp;" ")-1)),OR(LEN(LEFT(C3509,FIND(" ",C3509&amp;" ")-1))=6,LEN(LEFT(C3509,FIND(" ",C3509&amp;" ")-1))=7),OR(ISNUMBER(MATCH(LEFT(C3509,FIND(" ",C3509&amp;" ")-1),'Look Up Values'!$G$2:$G$1000,0)),ISNUMBER(MATCH(LEFT(C3509,FIND(" ",C3509&amp;" ")-1),'Look Up Values'!$AE$2:$AE$2000,0)))),"","EWC error")),"")</f>
        <v/>
      </c>
      <c r="P3509" s="242" t="str" cm="1">
        <f t="array" ref="P3509">IF(AND(I3509&lt;&gt;0,I3509&lt;&gt;""),IF(D3509="","",IF(ISNUMBER(MATCH(SUBSTITUTE(D3509," ",""),SUBSTITUTE('Look Up Values'!$S$2:$S$120," ",""),0)),"","D&amp;R error")),"")</f>
        <v/>
      </c>
      <c r="Q3509" s="242" t="str" cm="1">
        <f t="array" ref="Q3509">IF(AND(I3509&lt;&gt;0,I3509&lt;&gt;""),IF(G3509="","",IF(ISNUMBER(MATCH(SUBSTITUTE(G3509," ",""),SUBSTITUTE('Look Up Values'!$I$2:$I$10," ",""),0)),"","State error")),"")</f>
        <v/>
      </c>
      <c r="R3509" s="260" t="str">
        <f t="shared" si="109"/>
        <v/>
      </c>
    </row>
    <row r="3510" spans="1:18" ht="15.75">
      <c r="A3510" s="250">
        <v>3503</v>
      </c>
      <c r="B3510" s="198"/>
      <c r="C3510" s="25"/>
      <c r="D3510" s="25"/>
      <c r="E3510" s="25"/>
      <c r="F3510" s="25"/>
      <c r="G3510" s="26"/>
      <c r="H3510" s="27"/>
      <c r="I3510" s="28"/>
      <c r="J3510" s="430"/>
      <c r="K3510" s="48"/>
      <c r="L3510" s="457" t="str">
        <f t="shared" si="108"/>
        <v/>
      </c>
      <c r="M3510" s="245" cm="1">
        <f t="array" ref="M3510">SUMPRODUCT(--(N3510:Q3510&lt;&gt;"")) + IF(TRIM(R3510)="",0,LEN(R3510)-LEN(SUBSTITUTE(R3510,",",""))+1)</f>
        <v>0</v>
      </c>
      <c r="N3510" s="242" t="str">
        <f>IF(AND(I3510&lt;&gt;0,I3510&lt;&gt;""),IF(TRIM(SUBSTITUTE(B3510,CHAR(160),""))="","",IF(ISNUMBER(MATCH(TRIM(SUBSTITUTE(B3510,CHAR(160),"")),'Look Up Values'!$B$2:$B$500,0)),"","Origin error")),"")</f>
        <v/>
      </c>
      <c r="O3510" s="242" t="str">
        <f>IF(AND(I3510&lt;&gt;0,I3510&lt;&gt;""),IF(C3510="","",IF(AND(ISNUMBER(--LEFT(C3510,FIND(" ",C3510&amp;" ")-1)),OR(LEN(LEFT(C3510,FIND(" ",C3510&amp;" ")-1))=6,LEN(LEFT(C3510,FIND(" ",C3510&amp;" ")-1))=7),OR(ISNUMBER(MATCH(LEFT(C3510,FIND(" ",C3510&amp;" ")-1),'Look Up Values'!$G$2:$G$1000,0)),ISNUMBER(MATCH(LEFT(C3510,FIND(" ",C3510&amp;" ")-1),'Look Up Values'!$AE$2:$AE$2000,0)))),"","EWC error")),"")</f>
        <v/>
      </c>
      <c r="P3510" s="242" t="str" cm="1">
        <f t="array" ref="P3510">IF(AND(I3510&lt;&gt;0,I3510&lt;&gt;""),IF(D3510="","",IF(ISNUMBER(MATCH(SUBSTITUTE(D3510," ",""),SUBSTITUTE('Look Up Values'!$S$2:$S$120," ",""),0)),"","D&amp;R error")),"")</f>
        <v/>
      </c>
      <c r="Q3510" s="242" t="str" cm="1">
        <f t="array" ref="Q3510">IF(AND(I3510&lt;&gt;0,I3510&lt;&gt;""),IF(G3510="","",IF(ISNUMBER(MATCH(SUBSTITUTE(G3510," ",""),SUBSTITUTE('Look Up Values'!$I$2:$I$10," ",""),0)),"","State error")),"")</f>
        <v/>
      </c>
      <c r="R3510" s="260" t="str">
        <f t="shared" si="109"/>
        <v/>
      </c>
    </row>
    <row r="3511" spans="1:18" ht="15.75">
      <c r="A3511" s="250">
        <v>3504</v>
      </c>
      <c r="B3511" s="198"/>
      <c r="C3511" s="25"/>
      <c r="D3511" s="25"/>
      <c r="E3511" s="25"/>
      <c r="F3511" s="25"/>
      <c r="G3511" s="26"/>
      <c r="H3511" s="27"/>
      <c r="I3511" s="28"/>
      <c r="J3511" s="430"/>
      <c r="K3511" s="48"/>
      <c r="L3511" s="457" t="str">
        <f t="shared" si="108"/>
        <v/>
      </c>
      <c r="M3511" s="245" cm="1">
        <f t="array" ref="M3511">SUMPRODUCT(--(N3511:Q3511&lt;&gt;"")) + IF(TRIM(R3511)="",0,LEN(R3511)-LEN(SUBSTITUTE(R3511,",",""))+1)</f>
        <v>0</v>
      </c>
      <c r="N3511" s="242" t="str">
        <f>IF(AND(I3511&lt;&gt;0,I3511&lt;&gt;""),IF(TRIM(SUBSTITUTE(B3511,CHAR(160),""))="","",IF(ISNUMBER(MATCH(TRIM(SUBSTITUTE(B3511,CHAR(160),"")),'Look Up Values'!$B$2:$B$500,0)),"","Origin error")),"")</f>
        <v/>
      </c>
      <c r="O3511" s="242" t="str">
        <f>IF(AND(I3511&lt;&gt;0,I3511&lt;&gt;""),IF(C3511="","",IF(AND(ISNUMBER(--LEFT(C3511,FIND(" ",C3511&amp;" ")-1)),OR(LEN(LEFT(C3511,FIND(" ",C3511&amp;" ")-1))=6,LEN(LEFT(C3511,FIND(" ",C3511&amp;" ")-1))=7),OR(ISNUMBER(MATCH(LEFT(C3511,FIND(" ",C3511&amp;" ")-1),'Look Up Values'!$G$2:$G$1000,0)),ISNUMBER(MATCH(LEFT(C3511,FIND(" ",C3511&amp;" ")-1),'Look Up Values'!$AE$2:$AE$2000,0)))),"","EWC error")),"")</f>
        <v/>
      </c>
      <c r="P3511" s="242" t="str" cm="1">
        <f t="array" ref="P3511">IF(AND(I3511&lt;&gt;0,I3511&lt;&gt;""),IF(D3511="","",IF(ISNUMBER(MATCH(SUBSTITUTE(D3511," ",""),SUBSTITUTE('Look Up Values'!$S$2:$S$120," ",""),0)),"","D&amp;R error")),"")</f>
        <v/>
      </c>
      <c r="Q3511" s="242" t="str" cm="1">
        <f t="array" ref="Q3511">IF(AND(I3511&lt;&gt;0,I3511&lt;&gt;""),IF(G3511="","",IF(ISNUMBER(MATCH(SUBSTITUTE(G3511," ",""),SUBSTITUTE('Look Up Values'!$I$2:$I$10," ",""),0)),"","State error")),"")</f>
        <v/>
      </c>
      <c r="R3511" s="260" t="str">
        <f t="shared" si="109"/>
        <v/>
      </c>
    </row>
    <row r="3512" spans="1:18" ht="15.75">
      <c r="A3512" s="250">
        <v>3505</v>
      </c>
      <c r="B3512" s="198"/>
      <c r="C3512" s="25"/>
      <c r="D3512" s="25"/>
      <c r="E3512" s="25"/>
      <c r="F3512" s="25"/>
      <c r="G3512" s="26"/>
      <c r="H3512" s="27"/>
      <c r="I3512" s="28"/>
      <c r="J3512" s="430"/>
      <c r="K3512" s="48"/>
      <c r="L3512" s="457" t="str">
        <f t="shared" si="108"/>
        <v/>
      </c>
      <c r="M3512" s="245" cm="1">
        <f t="array" ref="M3512">SUMPRODUCT(--(N3512:Q3512&lt;&gt;"")) + IF(TRIM(R3512)="",0,LEN(R3512)-LEN(SUBSTITUTE(R3512,",",""))+1)</f>
        <v>0</v>
      </c>
      <c r="N3512" s="242" t="str">
        <f>IF(AND(I3512&lt;&gt;0,I3512&lt;&gt;""),IF(TRIM(SUBSTITUTE(B3512,CHAR(160),""))="","",IF(ISNUMBER(MATCH(TRIM(SUBSTITUTE(B3512,CHAR(160),"")),'Look Up Values'!$B$2:$B$500,0)),"","Origin error")),"")</f>
        <v/>
      </c>
      <c r="O3512" s="242" t="str">
        <f>IF(AND(I3512&lt;&gt;0,I3512&lt;&gt;""),IF(C3512="","",IF(AND(ISNUMBER(--LEFT(C3512,FIND(" ",C3512&amp;" ")-1)),OR(LEN(LEFT(C3512,FIND(" ",C3512&amp;" ")-1))=6,LEN(LEFT(C3512,FIND(" ",C3512&amp;" ")-1))=7),OR(ISNUMBER(MATCH(LEFT(C3512,FIND(" ",C3512&amp;" ")-1),'Look Up Values'!$G$2:$G$1000,0)),ISNUMBER(MATCH(LEFT(C3512,FIND(" ",C3512&amp;" ")-1),'Look Up Values'!$AE$2:$AE$2000,0)))),"","EWC error")),"")</f>
        <v/>
      </c>
      <c r="P3512" s="242" t="str" cm="1">
        <f t="array" ref="P3512">IF(AND(I3512&lt;&gt;0,I3512&lt;&gt;""),IF(D3512="","",IF(ISNUMBER(MATCH(SUBSTITUTE(D3512," ",""),SUBSTITUTE('Look Up Values'!$S$2:$S$120," ",""),0)),"","D&amp;R error")),"")</f>
        <v/>
      </c>
      <c r="Q3512" s="242" t="str" cm="1">
        <f t="array" ref="Q3512">IF(AND(I3512&lt;&gt;0,I3512&lt;&gt;""),IF(G3512="","",IF(ISNUMBER(MATCH(SUBSTITUTE(G3512," ",""),SUBSTITUTE('Look Up Values'!$I$2:$I$10," ",""),0)),"","State error")),"")</f>
        <v/>
      </c>
      <c r="R3512" s="260" t="str">
        <f t="shared" si="109"/>
        <v/>
      </c>
    </row>
    <row r="3513" spans="1:18" ht="15.75">
      <c r="A3513" s="250">
        <v>3506</v>
      </c>
      <c r="B3513" s="198"/>
      <c r="C3513" s="25"/>
      <c r="D3513" s="25"/>
      <c r="E3513" s="25"/>
      <c r="F3513" s="25"/>
      <c r="G3513" s="26"/>
      <c r="H3513" s="27"/>
      <c r="I3513" s="28"/>
      <c r="J3513" s="430"/>
      <c r="K3513" s="48"/>
      <c r="L3513" s="457" t="str">
        <f t="shared" si="108"/>
        <v/>
      </c>
      <c r="M3513" s="245" cm="1">
        <f t="array" ref="M3513">SUMPRODUCT(--(N3513:Q3513&lt;&gt;"")) + IF(TRIM(R3513)="",0,LEN(R3513)-LEN(SUBSTITUTE(R3513,",",""))+1)</f>
        <v>0</v>
      </c>
      <c r="N3513" s="242" t="str">
        <f>IF(AND(I3513&lt;&gt;0,I3513&lt;&gt;""),IF(TRIM(SUBSTITUTE(B3513,CHAR(160),""))="","",IF(ISNUMBER(MATCH(TRIM(SUBSTITUTE(B3513,CHAR(160),"")),'Look Up Values'!$B$2:$B$500,0)),"","Origin error")),"")</f>
        <v/>
      </c>
      <c r="O3513" s="242" t="str">
        <f>IF(AND(I3513&lt;&gt;0,I3513&lt;&gt;""),IF(C3513="","",IF(AND(ISNUMBER(--LEFT(C3513,FIND(" ",C3513&amp;" ")-1)),OR(LEN(LEFT(C3513,FIND(" ",C3513&amp;" ")-1))=6,LEN(LEFT(C3513,FIND(" ",C3513&amp;" ")-1))=7),OR(ISNUMBER(MATCH(LEFT(C3513,FIND(" ",C3513&amp;" ")-1),'Look Up Values'!$G$2:$G$1000,0)),ISNUMBER(MATCH(LEFT(C3513,FIND(" ",C3513&amp;" ")-1),'Look Up Values'!$AE$2:$AE$2000,0)))),"","EWC error")),"")</f>
        <v/>
      </c>
      <c r="P3513" s="242" t="str" cm="1">
        <f t="array" ref="P3513">IF(AND(I3513&lt;&gt;0,I3513&lt;&gt;""),IF(D3513="","",IF(ISNUMBER(MATCH(SUBSTITUTE(D3513," ",""),SUBSTITUTE('Look Up Values'!$S$2:$S$120," ",""),0)),"","D&amp;R error")),"")</f>
        <v/>
      </c>
      <c r="Q3513" s="242" t="str" cm="1">
        <f t="array" ref="Q3513">IF(AND(I3513&lt;&gt;0,I3513&lt;&gt;""),IF(G3513="","",IF(ISNUMBER(MATCH(SUBSTITUTE(G3513," ",""),SUBSTITUTE('Look Up Values'!$I$2:$I$10," ",""),0)),"","State error")),"")</f>
        <v/>
      </c>
      <c r="R3513" s="260" t="str">
        <f t="shared" si="109"/>
        <v/>
      </c>
    </row>
    <row r="3514" spans="1:18" ht="15.75">
      <c r="A3514" s="250">
        <v>3507</v>
      </c>
      <c r="B3514" s="198"/>
      <c r="C3514" s="25"/>
      <c r="D3514" s="25"/>
      <c r="E3514" s="25"/>
      <c r="F3514" s="25"/>
      <c r="G3514" s="26"/>
      <c r="H3514" s="27"/>
      <c r="I3514" s="28"/>
      <c r="J3514" s="430"/>
      <c r="K3514" s="48"/>
      <c r="L3514" s="457" t="str">
        <f t="shared" si="108"/>
        <v/>
      </c>
      <c r="M3514" s="245" cm="1">
        <f t="array" ref="M3514">SUMPRODUCT(--(N3514:Q3514&lt;&gt;"")) + IF(TRIM(R3514)="",0,LEN(R3514)-LEN(SUBSTITUTE(R3514,",",""))+1)</f>
        <v>0</v>
      </c>
      <c r="N3514" s="242" t="str">
        <f>IF(AND(I3514&lt;&gt;0,I3514&lt;&gt;""),IF(TRIM(SUBSTITUTE(B3514,CHAR(160),""))="","",IF(ISNUMBER(MATCH(TRIM(SUBSTITUTE(B3514,CHAR(160),"")),'Look Up Values'!$B$2:$B$500,0)),"","Origin error")),"")</f>
        <v/>
      </c>
      <c r="O3514" s="242" t="str">
        <f>IF(AND(I3514&lt;&gt;0,I3514&lt;&gt;""),IF(C3514="","",IF(AND(ISNUMBER(--LEFT(C3514,FIND(" ",C3514&amp;" ")-1)),OR(LEN(LEFT(C3514,FIND(" ",C3514&amp;" ")-1))=6,LEN(LEFT(C3514,FIND(" ",C3514&amp;" ")-1))=7),OR(ISNUMBER(MATCH(LEFT(C3514,FIND(" ",C3514&amp;" ")-1),'Look Up Values'!$G$2:$G$1000,0)),ISNUMBER(MATCH(LEFT(C3514,FIND(" ",C3514&amp;" ")-1),'Look Up Values'!$AE$2:$AE$2000,0)))),"","EWC error")),"")</f>
        <v/>
      </c>
      <c r="P3514" s="242" t="str" cm="1">
        <f t="array" ref="P3514">IF(AND(I3514&lt;&gt;0,I3514&lt;&gt;""),IF(D3514="","",IF(ISNUMBER(MATCH(SUBSTITUTE(D3514," ",""),SUBSTITUTE('Look Up Values'!$S$2:$S$120," ",""),0)),"","D&amp;R error")),"")</f>
        <v/>
      </c>
      <c r="Q3514" s="242" t="str" cm="1">
        <f t="array" ref="Q3514">IF(AND(I3514&lt;&gt;0,I3514&lt;&gt;""),IF(G3514="","",IF(ISNUMBER(MATCH(SUBSTITUTE(G3514," ",""),SUBSTITUTE('Look Up Values'!$I$2:$I$10," ",""),0)),"","State error")),"")</f>
        <v/>
      </c>
      <c r="R3514" s="260" t="str">
        <f t="shared" si="109"/>
        <v/>
      </c>
    </row>
    <row r="3515" spans="1:18" ht="15.75">
      <c r="A3515" s="250">
        <v>3508</v>
      </c>
      <c r="B3515" s="198"/>
      <c r="C3515" s="25"/>
      <c r="D3515" s="25"/>
      <c r="E3515" s="25"/>
      <c r="F3515" s="25"/>
      <c r="G3515" s="26"/>
      <c r="H3515" s="27"/>
      <c r="I3515" s="28"/>
      <c r="J3515" s="430"/>
      <c r="K3515" s="48"/>
      <c r="L3515" s="457" t="str">
        <f t="shared" si="108"/>
        <v/>
      </c>
      <c r="M3515" s="245" cm="1">
        <f t="array" ref="M3515">SUMPRODUCT(--(N3515:Q3515&lt;&gt;"")) + IF(TRIM(R3515)="",0,LEN(R3515)-LEN(SUBSTITUTE(R3515,",",""))+1)</f>
        <v>0</v>
      </c>
      <c r="N3515" s="242" t="str">
        <f>IF(AND(I3515&lt;&gt;0,I3515&lt;&gt;""),IF(TRIM(SUBSTITUTE(B3515,CHAR(160),""))="","",IF(ISNUMBER(MATCH(TRIM(SUBSTITUTE(B3515,CHAR(160),"")),'Look Up Values'!$B$2:$B$500,0)),"","Origin error")),"")</f>
        <v/>
      </c>
      <c r="O3515" s="242" t="str">
        <f>IF(AND(I3515&lt;&gt;0,I3515&lt;&gt;""),IF(C3515="","",IF(AND(ISNUMBER(--LEFT(C3515,FIND(" ",C3515&amp;" ")-1)),OR(LEN(LEFT(C3515,FIND(" ",C3515&amp;" ")-1))=6,LEN(LEFT(C3515,FIND(" ",C3515&amp;" ")-1))=7),OR(ISNUMBER(MATCH(LEFT(C3515,FIND(" ",C3515&amp;" ")-1),'Look Up Values'!$G$2:$G$1000,0)),ISNUMBER(MATCH(LEFT(C3515,FIND(" ",C3515&amp;" ")-1),'Look Up Values'!$AE$2:$AE$2000,0)))),"","EWC error")),"")</f>
        <v/>
      </c>
      <c r="P3515" s="242" t="str" cm="1">
        <f t="array" ref="P3515">IF(AND(I3515&lt;&gt;0,I3515&lt;&gt;""),IF(D3515="","",IF(ISNUMBER(MATCH(SUBSTITUTE(D3515," ",""),SUBSTITUTE('Look Up Values'!$S$2:$S$120," ",""),0)),"","D&amp;R error")),"")</f>
        <v/>
      </c>
      <c r="Q3515" s="242" t="str" cm="1">
        <f t="array" ref="Q3515">IF(AND(I3515&lt;&gt;0,I3515&lt;&gt;""),IF(G3515="","",IF(ISNUMBER(MATCH(SUBSTITUTE(G3515," ",""),SUBSTITUTE('Look Up Values'!$I$2:$I$10," ",""),0)),"","State error")),"")</f>
        <v/>
      </c>
      <c r="R3515" s="260" t="str">
        <f t="shared" si="109"/>
        <v/>
      </c>
    </row>
    <row r="3516" spans="1:18" ht="15.75">
      <c r="A3516" s="250">
        <v>3509</v>
      </c>
      <c r="B3516" s="198"/>
      <c r="C3516" s="25"/>
      <c r="D3516" s="25"/>
      <c r="E3516" s="25"/>
      <c r="F3516" s="25"/>
      <c r="G3516" s="26"/>
      <c r="H3516" s="27"/>
      <c r="I3516" s="28"/>
      <c r="J3516" s="430"/>
      <c r="K3516" s="48"/>
      <c r="L3516" s="457" t="str">
        <f t="shared" si="108"/>
        <v/>
      </c>
      <c r="M3516" s="245" cm="1">
        <f t="array" ref="M3516">SUMPRODUCT(--(N3516:Q3516&lt;&gt;"")) + IF(TRIM(R3516)="",0,LEN(R3516)-LEN(SUBSTITUTE(R3516,",",""))+1)</f>
        <v>0</v>
      </c>
      <c r="N3516" s="242" t="str">
        <f>IF(AND(I3516&lt;&gt;0,I3516&lt;&gt;""),IF(TRIM(SUBSTITUTE(B3516,CHAR(160),""))="","",IF(ISNUMBER(MATCH(TRIM(SUBSTITUTE(B3516,CHAR(160),"")),'Look Up Values'!$B$2:$B$500,0)),"","Origin error")),"")</f>
        <v/>
      </c>
      <c r="O3516" s="242" t="str">
        <f>IF(AND(I3516&lt;&gt;0,I3516&lt;&gt;""),IF(C3516="","",IF(AND(ISNUMBER(--LEFT(C3516,FIND(" ",C3516&amp;" ")-1)),OR(LEN(LEFT(C3516,FIND(" ",C3516&amp;" ")-1))=6,LEN(LEFT(C3516,FIND(" ",C3516&amp;" ")-1))=7),OR(ISNUMBER(MATCH(LEFT(C3516,FIND(" ",C3516&amp;" ")-1),'Look Up Values'!$G$2:$G$1000,0)),ISNUMBER(MATCH(LEFT(C3516,FIND(" ",C3516&amp;" ")-1),'Look Up Values'!$AE$2:$AE$2000,0)))),"","EWC error")),"")</f>
        <v/>
      </c>
      <c r="P3516" s="242" t="str" cm="1">
        <f t="array" ref="P3516">IF(AND(I3516&lt;&gt;0,I3516&lt;&gt;""),IF(D3516="","",IF(ISNUMBER(MATCH(SUBSTITUTE(D3516," ",""),SUBSTITUTE('Look Up Values'!$S$2:$S$120," ",""),0)),"","D&amp;R error")),"")</f>
        <v/>
      </c>
      <c r="Q3516" s="242" t="str" cm="1">
        <f t="array" ref="Q3516">IF(AND(I3516&lt;&gt;0,I3516&lt;&gt;""),IF(G3516="","",IF(ISNUMBER(MATCH(SUBSTITUTE(G3516," ",""),SUBSTITUTE('Look Up Values'!$I$2:$I$10," ",""),0)),"","State error")),"")</f>
        <v/>
      </c>
      <c r="R3516" s="260" t="str">
        <f t="shared" si="109"/>
        <v/>
      </c>
    </row>
    <row r="3517" spans="1:18" ht="15.75">
      <c r="A3517" s="250">
        <v>3510</v>
      </c>
      <c r="B3517" s="198"/>
      <c r="C3517" s="25"/>
      <c r="D3517" s="25"/>
      <c r="E3517" s="25"/>
      <c r="F3517" s="25"/>
      <c r="G3517" s="26"/>
      <c r="H3517" s="27"/>
      <c r="I3517" s="28"/>
      <c r="J3517" s="430"/>
      <c r="K3517" s="48"/>
      <c r="L3517" s="457" t="str">
        <f t="shared" si="108"/>
        <v/>
      </c>
      <c r="M3517" s="245" cm="1">
        <f t="array" ref="M3517">SUMPRODUCT(--(N3517:Q3517&lt;&gt;"")) + IF(TRIM(R3517)="",0,LEN(R3517)-LEN(SUBSTITUTE(R3517,",",""))+1)</f>
        <v>0</v>
      </c>
      <c r="N3517" s="242" t="str">
        <f>IF(AND(I3517&lt;&gt;0,I3517&lt;&gt;""),IF(TRIM(SUBSTITUTE(B3517,CHAR(160),""))="","",IF(ISNUMBER(MATCH(TRIM(SUBSTITUTE(B3517,CHAR(160),"")),'Look Up Values'!$B$2:$B$500,0)),"","Origin error")),"")</f>
        <v/>
      </c>
      <c r="O3517" s="242" t="str">
        <f>IF(AND(I3517&lt;&gt;0,I3517&lt;&gt;""),IF(C3517="","",IF(AND(ISNUMBER(--LEFT(C3517,FIND(" ",C3517&amp;" ")-1)),OR(LEN(LEFT(C3517,FIND(" ",C3517&amp;" ")-1))=6,LEN(LEFT(C3517,FIND(" ",C3517&amp;" ")-1))=7),OR(ISNUMBER(MATCH(LEFT(C3517,FIND(" ",C3517&amp;" ")-1),'Look Up Values'!$G$2:$G$1000,0)),ISNUMBER(MATCH(LEFT(C3517,FIND(" ",C3517&amp;" ")-1),'Look Up Values'!$AE$2:$AE$2000,0)))),"","EWC error")),"")</f>
        <v/>
      </c>
      <c r="P3517" s="242" t="str" cm="1">
        <f t="array" ref="P3517">IF(AND(I3517&lt;&gt;0,I3517&lt;&gt;""),IF(D3517="","",IF(ISNUMBER(MATCH(SUBSTITUTE(D3517," ",""),SUBSTITUTE('Look Up Values'!$S$2:$S$120," ",""),0)),"","D&amp;R error")),"")</f>
        <v/>
      </c>
      <c r="Q3517" s="242" t="str" cm="1">
        <f t="array" ref="Q3517">IF(AND(I3517&lt;&gt;0,I3517&lt;&gt;""),IF(G3517="","",IF(ISNUMBER(MATCH(SUBSTITUTE(G3517," ",""),SUBSTITUTE('Look Up Values'!$I$2:$I$10," ",""),0)),"","State error")),"")</f>
        <v/>
      </c>
      <c r="R3517" s="260" t="str">
        <f t="shared" si="109"/>
        <v/>
      </c>
    </row>
    <row r="3518" spans="1:18" ht="15.75">
      <c r="A3518" s="250">
        <v>3511</v>
      </c>
      <c r="B3518" s="198"/>
      <c r="C3518" s="25"/>
      <c r="D3518" s="25"/>
      <c r="E3518" s="25"/>
      <c r="F3518" s="25"/>
      <c r="G3518" s="26"/>
      <c r="H3518" s="27"/>
      <c r="I3518" s="28"/>
      <c r="J3518" s="430"/>
      <c r="K3518" s="48"/>
      <c r="L3518" s="457" t="str">
        <f t="shared" si="108"/>
        <v/>
      </c>
      <c r="M3518" s="245" cm="1">
        <f t="array" ref="M3518">SUMPRODUCT(--(N3518:Q3518&lt;&gt;"")) + IF(TRIM(R3518)="",0,LEN(R3518)-LEN(SUBSTITUTE(R3518,",",""))+1)</f>
        <v>0</v>
      </c>
      <c r="N3518" s="242" t="str">
        <f>IF(AND(I3518&lt;&gt;0,I3518&lt;&gt;""),IF(TRIM(SUBSTITUTE(B3518,CHAR(160),""))="","",IF(ISNUMBER(MATCH(TRIM(SUBSTITUTE(B3518,CHAR(160),"")),'Look Up Values'!$B$2:$B$500,0)),"","Origin error")),"")</f>
        <v/>
      </c>
      <c r="O3518" s="242" t="str">
        <f>IF(AND(I3518&lt;&gt;0,I3518&lt;&gt;""),IF(C3518="","",IF(AND(ISNUMBER(--LEFT(C3518,FIND(" ",C3518&amp;" ")-1)),OR(LEN(LEFT(C3518,FIND(" ",C3518&amp;" ")-1))=6,LEN(LEFT(C3518,FIND(" ",C3518&amp;" ")-1))=7),OR(ISNUMBER(MATCH(LEFT(C3518,FIND(" ",C3518&amp;" ")-1),'Look Up Values'!$G$2:$G$1000,0)),ISNUMBER(MATCH(LEFT(C3518,FIND(" ",C3518&amp;" ")-1),'Look Up Values'!$AE$2:$AE$2000,0)))),"","EWC error")),"")</f>
        <v/>
      </c>
      <c r="P3518" s="242" t="str" cm="1">
        <f t="array" ref="P3518">IF(AND(I3518&lt;&gt;0,I3518&lt;&gt;""),IF(D3518="","",IF(ISNUMBER(MATCH(SUBSTITUTE(D3518," ",""),SUBSTITUTE('Look Up Values'!$S$2:$S$120," ",""),0)),"","D&amp;R error")),"")</f>
        <v/>
      </c>
      <c r="Q3518" s="242" t="str" cm="1">
        <f t="array" ref="Q3518">IF(AND(I3518&lt;&gt;0,I3518&lt;&gt;""),IF(G3518="","",IF(ISNUMBER(MATCH(SUBSTITUTE(G3518," ",""),SUBSTITUTE('Look Up Values'!$I$2:$I$10," ",""),0)),"","State error")),"")</f>
        <v/>
      </c>
      <c r="R3518" s="260" t="str">
        <f t="shared" si="109"/>
        <v/>
      </c>
    </row>
    <row r="3519" spans="1:18" ht="15.75">
      <c r="A3519" s="250">
        <v>3512</v>
      </c>
      <c r="B3519" s="198"/>
      <c r="C3519" s="25"/>
      <c r="D3519" s="25"/>
      <c r="E3519" s="25"/>
      <c r="F3519" s="25"/>
      <c r="G3519" s="26"/>
      <c r="H3519" s="27"/>
      <c r="I3519" s="28"/>
      <c r="J3519" s="430"/>
      <c r="K3519" s="48"/>
      <c r="L3519" s="457" t="str">
        <f t="shared" si="108"/>
        <v/>
      </c>
      <c r="M3519" s="245" cm="1">
        <f t="array" ref="M3519">SUMPRODUCT(--(N3519:Q3519&lt;&gt;"")) + IF(TRIM(R3519)="",0,LEN(R3519)-LEN(SUBSTITUTE(R3519,",",""))+1)</f>
        <v>0</v>
      </c>
      <c r="N3519" s="242" t="str">
        <f>IF(AND(I3519&lt;&gt;0,I3519&lt;&gt;""),IF(TRIM(SUBSTITUTE(B3519,CHAR(160),""))="","",IF(ISNUMBER(MATCH(TRIM(SUBSTITUTE(B3519,CHAR(160),"")),'Look Up Values'!$B$2:$B$500,0)),"","Origin error")),"")</f>
        <v/>
      </c>
      <c r="O3519" s="242" t="str">
        <f>IF(AND(I3519&lt;&gt;0,I3519&lt;&gt;""),IF(C3519="","",IF(AND(ISNUMBER(--LEFT(C3519,FIND(" ",C3519&amp;" ")-1)),OR(LEN(LEFT(C3519,FIND(" ",C3519&amp;" ")-1))=6,LEN(LEFT(C3519,FIND(" ",C3519&amp;" ")-1))=7),OR(ISNUMBER(MATCH(LEFT(C3519,FIND(" ",C3519&amp;" ")-1),'Look Up Values'!$G$2:$G$1000,0)),ISNUMBER(MATCH(LEFT(C3519,FIND(" ",C3519&amp;" ")-1),'Look Up Values'!$AE$2:$AE$2000,0)))),"","EWC error")),"")</f>
        <v/>
      </c>
      <c r="P3519" s="242" t="str" cm="1">
        <f t="array" ref="P3519">IF(AND(I3519&lt;&gt;0,I3519&lt;&gt;""),IF(D3519="","",IF(ISNUMBER(MATCH(SUBSTITUTE(D3519," ",""),SUBSTITUTE('Look Up Values'!$S$2:$S$120," ",""),0)),"","D&amp;R error")),"")</f>
        <v/>
      </c>
      <c r="Q3519" s="242" t="str" cm="1">
        <f t="array" ref="Q3519">IF(AND(I3519&lt;&gt;0,I3519&lt;&gt;""),IF(G3519="","",IF(ISNUMBER(MATCH(SUBSTITUTE(G3519," ",""),SUBSTITUTE('Look Up Values'!$I$2:$I$10," ",""),0)),"","State error")),"")</f>
        <v/>
      </c>
      <c r="R3519" s="260" t="str">
        <f t="shared" si="109"/>
        <v/>
      </c>
    </row>
    <row r="3520" spans="1:18" ht="15.75">
      <c r="A3520" s="250">
        <v>3513</v>
      </c>
      <c r="B3520" s="198"/>
      <c r="C3520" s="25"/>
      <c r="D3520" s="25"/>
      <c r="E3520" s="25"/>
      <c r="F3520" s="25"/>
      <c r="G3520" s="26"/>
      <c r="H3520" s="27"/>
      <c r="I3520" s="28"/>
      <c r="J3520" s="430"/>
      <c r="K3520" s="48"/>
      <c r="L3520" s="457" t="str">
        <f t="shared" si="108"/>
        <v/>
      </c>
      <c r="M3520" s="245" cm="1">
        <f t="array" ref="M3520">SUMPRODUCT(--(N3520:Q3520&lt;&gt;"")) + IF(TRIM(R3520)="",0,LEN(R3520)-LEN(SUBSTITUTE(R3520,",",""))+1)</f>
        <v>0</v>
      </c>
      <c r="N3520" s="242" t="str">
        <f>IF(AND(I3520&lt;&gt;0,I3520&lt;&gt;""),IF(TRIM(SUBSTITUTE(B3520,CHAR(160),""))="","",IF(ISNUMBER(MATCH(TRIM(SUBSTITUTE(B3520,CHAR(160),"")),'Look Up Values'!$B$2:$B$500,0)),"","Origin error")),"")</f>
        <v/>
      </c>
      <c r="O3520" s="242" t="str">
        <f>IF(AND(I3520&lt;&gt;0,I3520&lt;&gt;""),IF(C3520="","",IF(AND(ISNUMBER(--LEFT(C3520,FIND(" ",C3520&amp;" ")-1)),OR(LEN(LEFT(C3520,FIND(" ",C3520&amp;" ")-1))=6,LEN(LEFT(C3520,FIND(" ",C3520&amp;" ")-1))=7),OR(ISNUMBER(MATCH(LEFT(C3520,FIND(" ",C3520&amp;" ")-1),'Look Up Values'!$G$2:$G$1000,0)),ISNUMBER(MATCH(LEFT(C3520,FIND(" ",C3520&amp;" ")-1),'Look Up Values'!$AE$2:$AE$2000,0)))),"","EWC error")),"")</f>
        <v/>
      </c>
      <c r="P3520" s="242" t="str" cm="1">
        <f t="array" ref="P3520">IF(AND(I3520&lt;&gt;0,I3520&lt;&gt;""),IF(D3520="","",IF(ISNUMBER(MATCH(SUBSTITUTE(D3520," ",""),SUBSTITUTE('Look Up Values'!$S$2:$S$120," ",""),0)),"","D&amp;R error")),"")</f>
        <v/>
      </c>
      <c r="Q3520" s="242" t="str" cm="1">
        <f t="array" ref="Q3520">IF(AND(I3520&lt;&gt;0,I3520&lt;&gt;""),IF(G3520="","",IF(ISNUMBER(MATCH(SUBSTITUTE(G3520," ",""),SUBSTITUTE('Look Up Values'!$I$2:$I$10," ",""),0)),"","State error")),"")</f>
        <v/>
      </c>
      <c r="R3520" s="260" t="str">
        <f t="shared" si="109"/>
        <v/>
      </c>
    </row>
    <row r="3521" spans="1:18" ht="15.75">
      <c r="A3521" s="250">
        <v>3514</v>
      </c>
      <c r="B3521" s="198"/>
      <c r="C3521" s="25"/>
      <c r="D3521" s="25"/>
      <c r="E3521" s="25"/>
      <c r="F3521" s="25"/>
      <c r="G3521" s="26"/>
      <c r="H3521" s="27"/>
      <c r="I3521" s="28"/>
      <c r="J3521" s="430"/>
      <c r="K3521" s="48"/>
      <c r="L3521" s="457" t="str">
        <f t="shared" si="108"/>
        <v/>
      </c>
      <c r="M3521" s="245" cm="1">
        <f t="array" ref="M3521">SUMPRODUCT(--(N3521:Q3521&lt;&gt;"")) + IF(TRIM(R3521)="",0,LEN(R3521)-LEN(SUBSTITUTE(R3521,",",""))+1)</f>
        <v>0</v>
      </c>
      <c r="N3521" s="242" t="str">
        <f>IF(AND(I3521&lt;&gt;0,I3521&lt;&gt;""),IF(TRIM(SUBSTITUTE(B3521,CHAR(160),""))="","",IF(ISNUMBER(MATCH(TRIM(SUBSTITUTE(B3521,CHAR(160),"")),'Look Up Values'!$B$2:$B$500,0)),"","Origin error")),"")</f>
        <v/>
      </c>
      <c r="O3521" s="242" t="str">
        <f>IF(AND(I3521&lt;&gt;0,I3521&lt;&gt;""),IF(C3521="","",IF(AND(ISNUMBER(--LEFT(C3521,FIND(" ",C3521&amp;" ")-1)),OR(LEN(LEFT(C3521,FIND(" ",C3521&amp;" ")-1))=6,LEN(LEFT(C3521,FIND(" ",C3521&amp;" ")-1))=7),OR(ISNUMBER(MATCH(LEFT(C3521,FIND(" ",C3521&amp;" ")-1),'Look Up Values'!$G$2:$G$1000,0)),ISNUMBER(MATCH(LEFT(C3521,FIND(" ",C3521&amp;" ")-1),'Look Up Values'!$AE$2:$AE$2000,0)))),"","EWC error")),"")</f>
        <v/>
      </c>
      <c r="P3521" s="242" t="str" cm="1">
        <f t="array" ref="P3521">IF(AND(I3521&lt;&gt;0,I3521&lt;&gt;""),IF(D3521="","",IF(ISNUMBER(MATCH(SUBSTITUTE(D3521," ",""),SUBSTITUTE('Look Up Values'!$S$2:$S$120," ",""),0)),"","D&amp;R error")),"")</f>
        <v/>
      </c>
      <c r="Q3521" s="242" t="str" cm="1">
        <f t="array" ref="Q3521">IF(AND(I3521&lt;&gt;0,I3521&lt;&gt;""),IF(G3521="","",IF(ISNUMBER(MATCH(SUBSTITUTE(G3521," ",""),SUBSTITUTE('Look Up Values'!$I$2:$I$10," ",""),0)),"","State error")),"")</f>
        <v/>
      </c>
      <c r="R3521" s="260" t="str">
        <f t="shared" si="109"/>
        <v/>
      </c>
    </row>
    <row r="3522" spans="1:18" ht="15.75">
      <c r="A3522" s="250">
        <v>3515</v>
      </c>
      <c r="B3522" s="198"/>
      <c r="C3522" s="25"/>
      <c r="D3522" s="25"/>
      <c r="E3522" s="25"/>
      <c r="F3522" s="25"/>
      <c r="G3522" s="26"/>
      <c r="H3522" s="27"/>
      <c r="I3522" s="28"/>
      <c r="J3522" s="430"/>
      <c r="K3522" s="48"/>
      <c r="L3522" s="457" t="str">
        <f t="shared" si="108"/>
        <v/>
      </c>
      <c r="M3522" s="245" cm="1">
        <f t="array" ref="M3522">SUMPRODUCT(--(N3522:Q3522&lt;&gt;"")) + IF(TRIM(R3522)="",0,LEN(R3522)-LEN(SUBSTITUTE(R3522,",",""))+1)</f>
        <v>0</v>
      </c>
      <c r="N3522" s="242" t="str">
        <f>IF(AND(I3522&lt;&gt;0,I3522&lt;&gt;""),IF(TRIM(SUBSTITUTE(B3522,CHAR(160),""))="","",IF(ISNUMBER(MATCH(TRIM(SUBSTITUTE(B3522,CHAR(160),"")),'Look Up Values'!$B$2:$B$500,0)),"","Origin error")),"")</f>
        <v/>
      </c>
      <c r="O3522" s="242" t="str">
        <f>IF(AND(I3522&lt;&gt;0,I3522&lt;&gt;""),IF(C3522="","",IF(AND(ISNUMBER(--LEFT(C3522,FIND(" ",C3522&amp;" ")-1)),OR(LEN(LEFT(C3522,FIND(" ",C3522&amp;" ")-1))=6,LEN(LEFT(C3522,FIND(" ",C3522&amp;" ")-1))=7),OR(ISNUMBER(MATCH(LEFT(C3522,FIND(" ",C3522&amp;" ")-1),'Look Up Values'!$G$2:$G$1000,0)),ISNUMBER(MATCH(LEFT(C3522,FIND(" ",C3522&amp;" ")-1),'Look Up Values'!$AE$2:$AE$2000,0)))),"","EWC error")),"")</f>
        <v/>
      </c>
      <c r="P3522" s="242" t="str" cm="1">
        <f t="array" ref="P3522">IF(AND(I3522&lt;&gt;0,I3522&lt;&gt;""),IF(D3522="","",IF(ISNUMBER(MATCH(SUBSTITUTE(D3522," ",""),SUBSTITUTE('Look Up Values'!$S$2:$S$120," ",""),0)),"","D&amp;R error")),"")</f>
        <v/>
      </c>
      <c r="Q3522" s="242" t="str" cm="1">
        <f t="array" ref="Q3522">IF(AND(I3522&lt;&gt;0,I3522&lt;&gt;""),IF(G3522="","",IF(ISNUMBER(MATCH(SUBSTITUTE(G3522," ",""),SUBSTITUTE('Look Up Values'!$I$2:$I$10," ",""),0)),"","State error")),"")</f>
        <v/>
      </c>
      <c r="R3522" s="260" t="str">
        <f t="shared" si="109"/>
        <v/>
      </c>
    </row>
    <row r="3523" spans="1:18" ht="15.75">
      <c r="A3523" s="250">
        <v>3516</v>
      </c>
      <c r="B3523" s="198"/>
      <c r="C3523" s="25"/>
      <c r="D3523" s="25"/>
      <c r="E3523" s="25"/>
      <c r="F3523" s="25"/>
      <c r="G3523" s="26"/>
      <c r="H3523" s="27"/>
      <c r="I3523" s="28"/>
      <c r="J3523" s="430"/>
      <c r="K3523" s="48"/>
      <c r="L3523" s="457" t="str">
        <f t="shared" si="108"/>
        <v/>
      </c>
      <c r="M3523" s="245" cm="1">
        <f t="array" ref="M3523">SUMPRODUCT(--(N3523:Q3523&lt;&gt;"")) + IF(TRIM(R3523)="",0,LEN(R3523)-LEN(SUBSTITUTE(R3523,",",""))+1)</f>
        <v>0</v>
      </c>
      <c r="N3523" s="242" t="str">
        <f>IF(AND(I3523&lt;&gt;0,I3523&lt;&gt;""),IF(TRIM(SUBSTITUTE(B3523,CHAR(160),""))="","",IF(ISNUMBER(MATCH(TRIM(SUBSTITUTE(B3523,CHAR(160),"")),'Look Up Values'!$B$2:$B$500,0)),"","Origin error")),"")</f>
        <v/>
      </c>
      <c r="O3523" s="242" t="str">
        <f>IF(AND(I3523&lt;&gt;0,I3523&lt;&gt;""),IF(C3523="","",IF(AND(ISNUMBER(--LEFT(C3523,FIND(" ",C3523&amp;" ")-1)),OR(LEN(LEFT(C3523,FIND(" ",C3523&amp;" ")-1))=6,LEN(LEFT(C3523,FIND(" ",C3523&amp;" ")-1))=7),OR(ISNUMBER(MATCH(LEFT(C3523,FIND(" ",C3523&amp;" ")-1),'Look Up Values'!$G$2:$G$1000,0)),ISNUMBER(MATCH(LEFT(C3523,FIND(" ",C3523&amp;" ")-1),'Look Up Values'!$AE$2:$AE$2000,0)))),"","EWC error")),"")</f>
        <v/>
      </c>
      <c r="P3523" s="242" t="str" cm="1">
        <f t="array" ref="P3523">IF(AND(I3523&lt;&gt;0,I3523&lt;&gt;""),IF(D3523="","",IF(ISNUMBER(MATCH(SUBSTITUTE(D3523," ",""),SUBSTITUTE('Look Up Values'!$S$2:$S$120," ",""),0)),"","D&amp;R error")),"")</f>
        <v/>
      </c>
      <c r="Q3523" s="242" t="str" cm="1">
        <f t="array" ref="Q3523">IF(AND(I3523&lt;&gt;0,I3523&lt;&gt;""),IF(G3523="","",IF(ISNUMBER(MATCH(SUBSTITUTE(G3523," ",""),SUBSTITUTE('Look Up Values'!$I$2:$I$10," ",""),0)),"","State error")),"")</f>
        <v/>
      </c>
      <c r="R3523" s="260" t="str">
        <f t="shared" si="109"/>
        <v/>
      </c>
    </row>
    <row r="3524" spans="1:18" ht="15.75">
      <c r="A3524" s="250">
        <v>3517</v>
      </c>
      <c r="B3524" s="198"/>
      <c r="C3524" s="25"/>
      <c r="D3524" s="25"/>
      <c r="E3524" s="25"/>
      <c r="F3524" s="25"/>
      <c r="G3524" s="26"/>
      <c r="H3524" s="27"/>
      <c r="I3524" s="28"/>
      <c r="J3524" s="430"/>
      <c r="K3524" s="48"/>
      <c r="L3524" s="457" t="str">
        <f t="shared" si="108"/>
        <v/>
      </c>
      <c r="M3524" s="245" cm="1">
        <f t="array" ref="M3524">SUMPRODUCT(--(N3524:Q3524&lt;&gt;"")) + IF(TRIM(R3524)="",0,LEN(R3524)-LEN(SUBSTITUTE(R3524,",",""))+1)</f>
        <v>0</v>
      </c>
      <c r="N3524" s="242" t="str">
        <f>IF(AND(I3524&lt;&gt;0,I3524&lt;&gt;""),IF(TRIM(SUBSTITUTE(B3524,CHAR(160),""))="","",IF(ISNUMBER(MATCH(TRIM(SUBSTITUTE(B3524,CHAR(160),"")),'Look Up Values'!$B$2:$B$500,0)),"","Origin error")),"")</f>
        <v/>
      </c>
      <c r="O3524" s="242" t="str">
        <f>IF(AND(I3524&lt;&gt;0,I3524&lt;&gt;""),IF(C3524="","",IF(AND(ISNUMBER(--LEFT(C3524,FIND(" ",C3524&amp;" ")-1)),OR(LEN(LEFT(C3524,FIND(" ",C3524&amp;" ")-1))=6,LEN(LEFT(C3524,FIND(" ",C3524&amp;" ")-1))=7),OR(ISNUMBER(MATCH(LEFT(C3524,FIND(" ",C3524&amp;" ")-1),'Look Up Values'!$G$2:$G$1000,0)),ISNUMBER(MATCH(LEFT(C3524,FIND(" ",C3524&amp;" ")-1),'Look Up Values'!$AE$2:$AE$2000,0)))),"","EWC error")),"")</f>
        <v/>
      </c>
      <c r="P3524" s="242" t="str" cm="1">
        <f t="array" ref="P3524">IF(AND(I3524&lt;&gt;0,I3524&lt;&gt;""),IF(D3524="","",IF(ISNUMBER(MATCH(SUBSTITUTE(D3524," ",""),SUBSTITUTE('Look Up Values'!$S$2:$S$120," ",""),0)),"","D&amp;R error")),"")</f>
        <v/>
      </c>
      <c r="Q3524" s="242" t="str" cm="1">
        <f t="array" ref="Q3524">IF(AND(I3524&lt;&gt;0,I3524&lt;&gt;""),IF(G3524="","",IF(ISNUMBER(MATCH(SUBSTITUTE(G3524," ",""),SUBSTITUTE('Look Up Values'!$I$2:$I$10," ",""),0)),"","State error")),"")</f>
        <v/>
      </c>
      <c r="R3524" s="260" t="str">
        <f t="shared" si="109"/>
        <v/>
      </c>
    </row>
    <row r="3525" spans="1:18" ht="15.75">
      <c r="A3525" s="250">
        <v>3518</v>
      </c>
      <c r="B3525" s="198"/>
      <c r="C3525" s="25"/>
      <c r="D3525" s="25"/>
      <c r="E3525" s="25"/>
      <c r="F3525" s="25"/>
      <c r="G3525" s="26"/>
      <c r="H3525" s="27"/>
      <c r="I3525" s="28"/>
      <c r="J3525" s="430"/>
      <c r="K3525" s="48"/>
      <c r="L3525" s="457" t="str">
        <f t="shared" si="108"/>
        <v/>
      </c>
      <c r="M3525" s="245" cm="1">
        <f t="array" ref="M3525">SUMPRODUCT(--(N3525:Q3525&lt;&gt;"")) + IF(TRIM(R3525)="",0,LEN(R3525)-LEN(SUBSTITUTE(R3525,",",""))+1)</f>
        <v>0</v>
      </c>
      <c r="N3525" s="242" t="str">
        <f>IF(AND(I3525&lt;&gt;0,I3525&lt;&gt;""),IF(TRIM(SUBSTITUTE(B3525,CHAR(160),""))="","",IF(ISNUMBER(MATCH(TRIM(SUBSTITUTE(B3525,CHAR(160),"")),'Look Up Values'!$B$2:$B$500,0)),"","Origin error")),"")</f>
        <v/>
      </c>
      <c r="O3525" s="242" t="str">
        <f>IF(AND(I3525&lt;&gt;0,I3525&lt;&gt;""),IF(C3525="","",IF(AND(ISNUMBER(--LEFT(C3525,FIND(" ",C3525&amp;" ")-1)),OR(LEN(LEFT(C3525,FIND(" ",C3525&amp;" ")-1))=6,LEN(LEFT(C3525,FIND(" ",C3525&amp;" ")-1))=7),OR(ISNUMBER(MATCH(LEFT(C3525,FIND(" ",C3525&amp;" ")-1),'Look Up Values'!$G$2:$G$1000,0)),ISNUMBER(MATCH(LEFT(C3525,FIND(" ",C3525&amp;" ")-1),'Look Up Values'!$AE$2:$AE$2000,0)))),"","EWC error")),"")</f>
        <v/>
      </c>
      <c r="P3525" s="242" t="str" cm="1">
        <f t="array" ref="P3525">IF(AND(I3525&lt;&gt;0,I3525&lt;&gt;""),IF(D3525="","",IF(ISNUMBER(MATCH(SUBSTITUTE(D3525," ",""),SUBSTITUTE('Look Up Values'!$S$2:$S$120," ",""),0)),"","D&amp;R error")),"")</f>
        <v/>
      </c>
      <c r="Q3525" s="242" t="str" cm="1">
        <f t="array" ref="Q3525">IF(AND(I3525&lt;&gt;0,I3525&lt;&gt;""),IF(G3525="","",IF(ISNUMBER(MATCH(SUBSTITUTE(G3525," ",""),SUBSTITUTE('Look Up Values'!$I$2:$I$10," ",""),0)),"","State error")),"")</f>
        <v/>
      </c>
      <c r="R3525" s="260" t="str">
        <f t="shared" si="109"/>
        <v/>
      </c>
    </row>
    <row r="3526" spans="1:18" ht="15.75">
      <c r="A3526" s="250">
        <v>3519</v>
      </c>
      <c r="B3526" s="198"/>
      <c r="C3526" s="25"/>
      <c r="D3526" s="25"/>
      <c r="E3526" s="25"/>
      <c r="F3526" s="25"/>
      <c r="G3526" s="26"/>
      <c r="H3526" s="27"/>
      <c r="I3526" s="28"/>
      <c r="J3526" s="430"/>
      <c r="K3526" s="48"/>
      <c r="L3526" s="457" t="str">
        <f t="shared" si="108"/>
        <v/>
      </c>
      <c r="M3526" s="245" cm="1">
        <f t="array" ref="M3526">SUMPRODUCT(--(N3526:Q3526&lt;&gt;"")) + IF(TRIM(R3526)="",0,LEN(R3526)-LEN(SUBSTITUTE(R3526,",",""))+1)</f>
        <v>0</v>
      </c>
      <c r="N3526" s="242" t="str">
        <f>IF(AND(I3526&lt;&gt;0,I3526&lt;&gt;""),IF(TRIM(SUBSTITUTE(B3526,CHAR(160),""))="","",IF(ISNUMBER(MATCH(TRIM(SUBSTITUTE(B3526,CHAR(160),"")),'Look Up Values'!$B$2:$B$500,0)),"","Origin error")),"")</f>
        <v/>
      </c>
      <c r="O3526" s="242" t="str">
        <f>IF(AND(I3526&lt;&gt;0,I3526&lt;&gt;""),IF(C3526="","",IF(AND(ISNUMBER(--LEFT(C3526,FIND(" ",C3526&amp;" ")-1)),OR(LEN(LEFT(C3526,FIND(" ",C3526&amp;" ")-1))=6,LEN(LEFT(C3526,FIND(" ",C3526&amp;" ")-1))=7),OR(ISNUMBER(MATCH(LEFT(C3526,FIND(" ",C3526&amp;" ")-1),'Look Up Values'!$G$2:$G$1000,0)),ISNUMBER(MATCH(LEFT(C3526,FIND(" ",C3526&amp;" ")-1),'Look Up Values'!$AE$2:$AE$2000,0)))),"","EWC error")),"")</f>
        <v/>
      </c>
      <c r="P3526" s="242" t="str" cm="1">
        <f t="array" ref="P3526">IF(AND(I3526&lt;&gt;0,I3526&lt;&gt;""),IF(D3526="","",IF(ISNUMBER(MATCH(SUBSTITUTE(D3526," ",""),SUBSTITUTE('Look Up Values'!$S$2:$S$120," ",""),0)),"","D&amp;R error")),"")</f>
        <v/>
      </c>
      <c r="Q3526" s="242" t="str" cm="1">
        <f t="array" ref="Q3526">IF(AND(I3526&lt;&gt;0,I3526&lt;&gt;""),IF(G3526="","",IF(ISNUMBER(MATCH(SUBSTITUTE(G3526," ",""),SUBSTITUTE('Look Up Values'!$I$2:$I$10," ",""),0)),"","State error")),"")</f>
        <v/>
      </c>
      <c r="R3526" s="260" t="str">
        <f t="shared" si="109"/>
        <v/>
      </c>
    </row>
    <row r="3527" spans="1:18" ht="15.75">
      <c r="A3527" s="250">
        <v>3520</v>
      </c>
      <c r="B3527" s="198"/>
      <c r="C3527" s="25"/>
      <c r="D3527" s="25"/>
      <c r="E3527" s="25"/>
      <c r="F3527" s="25"/>
      <c r="G3527" s="26"/>
      <c r="H3527" s="27"/>
      <c r="I3527" s="28"/>
      <c r="J3527" s="430"/>
      <c r="K3527" s="48"/>
      <c r="L3527" s="457" t="str">
        <f t="shared" si="108"/>
        <v/>
      </c>
      <c r="M3527" s="245" cm="1">
        <f t="array" ref="M3527">SUMPRODUCT(--(N3527:Q3527&lt;&gt;"")) + IF(TRIM(R3527)="",0,LEN(R3527)-LEN(SUBSTITUTE(R3527,",",""))+1)</f>
        <v>0</v>
      </c>
      <c r="N3527" s="242" t="str">
        <f>IF(AND(I3527&lt;&gt;0,I3527&lt;&gt;""),IF(TRIM(SUBSTITUTE(B3527,CHAR(160),""))="","",IF(ISNUMBER(MATCH(TRIM(SUBSTITUTE(B3527,CHAR(160),"")),'Look Up Values'!$B$2:$B$500,0)),"","Origin error")),"")</f>
        <v/>
      </c>
      <c r="O3527" s="242" t="str">
        <f>IF(AND(I3527&lt;&gt;0,I3527&lt;&gt;""),IF(C3527="","",IF(AND(ISNUMBER(--LEFT(C3527,FIND(" ",C3527&amp;" ")-1)),OR(LEN(LEFT(C3527,FIND(" ",C3527&amp;" ")-1))=6,LEN(LEFT(C3527,FIND(" ",C3527&amp;" ")-1))=7),OR(ISNUMBER(MATCH(LEFT(C3527,FIND(" ",C3527&amp;" ")-1),'Look Up Values'!$G$2:$G$1000,0)),ISNUMBER(MATCH(LEFT(C3527,FIND(" ",C3527&amp;" ")-1),'Look Up Values'!$AE$2:$AE$2000,0)))),"","EWC error")),"")</f>
        <v/>
      </c>
      <c r="P3527" s="242" t="str" cm="1">
        <f t="array" ref="P3527">IF(AND(I3527&lt;&gt;0,I3527&lt;&gt;""),IF(D3527="","",IF(ISNUMBER(MATCH(SUBSTITUTE(D3527," ",""),SUBSTITUTE('Look Up Values'!$S$2:$S$120," ",""),0)),"","D&amp;R error")),"")</f>
        <v/>
      </c>
      <c r="Q3527" s="242" t="str" cm="1">
        <f t="array" ref="Q3527">IF(AND(I3527&lt;&gt;0,I3527&lt;&gt;""),IF(G3527="","",IF(ISNUMBER(MATCH(SUBSTITUTE(G3527," ",""),SUBSTITUTE('Look Up Values'!$I$2:$I$10," ",""),0)),"","State error")),"")</f>
        <v/>
      </c>
      <c r="R3527" s="260" t="str">
        <f t="shared" si="109"/>
        <v/>
      </c>
    </row>
    <row r="3528" spans="1:18" ht="15.75">
      <c r="A3528" s="250">
        <v>3521</v>
      </c>
      <c r="B3528" s="198"/>
      <c r="C3528" s="25"/>
      <c r="D3528" s="25"/>
      <c r="E3528" s="25"/>
      <c r="F3528" s="25"/>
      <c r="G3528" s="26"/>
      <c r="H3528" s="27"/>
      <c r="I3528" s="28"/>
      <c r="J3528" s="430"/>
      <c r="K3528" s="48"/>
      <c r="L3528" s="457" t="str">
        <f t="shared" ref="L3528:L3591" si="110">IF(IFERROR(--SUBSTITUTE(M3528,CHAR(160),""),0)&gt;0,A3528,"")</f>
        <v/>
      </c>
      <c r="M3528" s="245" cm="1">
        <f t="array" ref="M3528">SUMPRODUCT(--(N3528:Q3528&lt;&gt;"")) + IF(TRIM(R3528)="",0,LEN(R3528)-LEN(SUBSTITUTE(R3528,",",""))+1)</f>
        <v>0</v>
      </c>
      <c r="N3528" s="242" t="str">
        <f>IF(AND(I3528&lt;&gt;0,I3528&lt;&gt;""),IF(TRIM(SUBSTITUTE(B3528,CHAR(160),""))="","",IF(ISNUMBER(MATCH(TRIM(SUBSTITUTE(B3528,CHAR(160),"")),'Look Up Values'!$B$2:$B$500,0)),"","Origin error")),"")</f>
        <v/>
      </c>
      <c r="O3528" s="242" t="str">
        <f>IF(AND(I3528&lt;&gt;0,I3528&lt;&gt;""),IF(C3528="","",IF(AND(ISNUMBER(--LEFT(C3528,FIND(" ",C3528&amp;" ")-1)),OR(LEN(LEFT(C3528,FIND(" ",C3528&amp;" ")-1))=6,LEN(LEFT(C3528,FIND(" ",C3528&amp;" ")-1))=7),OR(ISNUMBER(MATCH(LEFT(C3528,FIND(" ",C3528&amp;" ")-1),'Look Up Values'!$G$2:$G$1000,0)),ISNUMBER(MATCH(LEFT(C3528,FIND(" ",C3528&amp;" ")-1),'Look Up Values'!$AE$2:$AE$2000,0)))),"","EWC error")),"")</f>
        <v/>
      </c>
      <c r="P3528" s="242" t="str" cm="1">
        <f t="array" ref="P3528">IF(AND(I3528&lt;&gt;0,I3528&lt;&gt;""),IF(D3528="","",IF(ISNUMBER(MATCH(SUBSTITUTE(D3528," ",""),SUBSTITUTE('Look Up Values'!$S$2:$S$120," ",""),0)),"","D&amp;R error")),"")</f>
        <v/>
      </c>
      <c r="Q3528" s="242" t="str" cm="1">
        <f t="array" ref="Q3528">IF(AND(I3528&lt;&gt;0,I3528&lt;&gt;""),IF(G3528="","",IF(ISNUMBER(MATCH(SUBSTITUTE(G3528," ",""),SUBSTITUTE('Look Up Values'!$I$2:$I$10," ",""),0)),"","State error")),"")</f>
        <v/>
      </c>
      <c r="R3528" s="260" t="str">
        <f t="shared" si="109"/>
        <v/>
      </c>
    </row>
    <row r="3529" spans="1:18" ht="15.75">
      <c r="A3529" s="250">
        <v>3522</v>
      </c>
      <c r="B3529" s="198"/>
      <c r="C3529" s="25"/>
      <c r="D3529" s="25"/>
      <c r="E3529" s="25"/>
      <c r="F3529" s="25"/>
      <c r="G3529" s="26"/>
      <c r="H3529" s="27"/>
      <c r="I3529" s="28"/>
      <c r="J3529" s="430"/>
      <c r="K3529" s="48"/>
      <c r="L3529" s="457" t="str">
        <f t="shared" si="110"/>
        <v/>
      </c>
      <c r="M3529" s="245" cm="1">
        <f t="array" ref="M3529">SUMPRODUCT(--(N3529:Q3529&lt;&gt;"")) + IF(TRIM(R3529)="",0,LEN(R3529)-LEN(SUBSTITUTE(R3529,",",""))+1)</f>
        <v>0</v>
      </c>
      <c r="N3529" s="242" t="str">
        <f>IF(AND(I3529&lt;&gt;0,I3529&lt;&gt;""),IF(TRIM(SUBSTITUTE(B3529,CHAR(160),""))="","",IF(ISNUMBER(MATCH(TRIM(SUBSTITUTE(B3529,CHAR(160),"")),'Look Up Values'!$B$2:$B$500,0)),"","Origin error")),"")</f>
        <v/>
      </c>
      <c r="O3529" s="242" t="str">
        <f>IF(AND(I3529&lt;&gt;0,I3529&lt;&gt;""),IF(C3529="","",IF(AND(ISNUMBER(--LEFT(C3529,FIND(" ",C3529&amp;" ")-1)),OR(LEN(LEFT(C3529,FIND(" ",C3529&amp;" ")-1))=6,LEN(LEFT(C3529,FIND(" ",C3529&amp;" ")-1))=7),OR(ISNUMBER(MATCH(LEFT(C3529,FIND(" ",C3529&amp;" ")-1),'Look Up Values'!$G$2:$G$1000,0)),ISNUMBER(MATCH(LEFT(C3529,FIND(" ",C3529&amp;" ")-1),'Look Up Values'!$AE$2:$AE$2000,0)))),"","EWC error")),"")</f>
        <v/>
      </c>
      <c r="P3529" s="242" t="str" cm="1">
        <f t="array" ref="P3529">IF(AND(I3529&lt;&gt;0,I3529&lt;&gt;""),IF(D3529="","",IF(ISNUMBER(MATCH(SUBSTITUTE(D3529," ",""),SUBSTITUTE('Look Up Values'!$S$2:$S$120," ",""),0)),"","D&amp;R error")),"")</f>
        <v/>
      </c>
      <c r="Q3529" s="242" t="str" cm="1">
        <f t="array" ref="Q3529">IF(AND(I3529&lt;&gt;0,I3529&lt;&gt;""),IF(G3529="","",IF(ISNUMBER(MATCH(SUBSTITUTE(G3529," ",""),SUBSTITUTE('Look Up Values'!$I$2:$I$10," ",""),0)),"","State error")),"")</f>
        <v/>
      </c>
      <c r="R3529" s="260" t="str">
        <f t="shared" ref="R3529:R3592" si="111">IF(OR(I3529="",I3529=0),"",IF(COUNTA(B3529,C3529,D3529,G3529,I3529)=0,"",IF(COUNTA(B3529,C3529,D3529,G3529,I3529)=5,"",LEFT(IF(TRIM(SUBSTITUTE(B3529,CHAR(160),""))="","Origin, ","")&amp;IF(TRIM(SUBSTITUTE(C3529,CHAR(160),""))="","EWC, ","")&amp;IF(TRIM(SUBSTITUTE(D3529,CHAR(160),""))="","D&amp;R, ","")&amp;IF(TRIM(SUBSTITUTE(G3529,CHAR(160),""))="","State, ",""),LEN(IF(TRIM(SUBSTITUTE(B3529,CHAR(160),""))="","Origin, ","")&amp;IF(TRIM(SUBSTITUTE(C3529,CHAR(160),""))="","EWC, ","")&amp;IF(TRIM(SUBSTITUTE(D3529,CHAR(160),""))="","D&amp;R, ","")&amp;IF(TRIM(SUBSTITUTE(G3529,CHAR(160),""))="","State, ",""))-2))))</f>
        <v/>
      </c>
    </row>
    <row r="3530" spans="1:18" ht="15.75">
      <c r="A3530" s="250">
        <v>3523</v>
      </c>
      <c r="B3530" s="198"/>
      <c r="C3530" s="25"/>
      <c r="D3530" s="25"/>
      <c r="E3530" s="25"/>
      <c r="F3530" s="25"/>
      <c r="G3530" s="26"/>
      <c r="H3530" s="27"/>
      <c r="I3530" s="28"/>
      <c r="J3530" s="430"/>
      <c r="K3530" s="48"/>
      <c r="L3530" s="457" t="str">
        <f t="shared" si="110"/>
        <v/>
      </c>
      <c r="M3530" s="245" cm="1">
        <f t="array" ref="M3530">SUMPRODUCT(--(N3530:Q3530&lt;&gt;"")) + IF(TRIM(R3530)="",0,LEN(R3530)-LEN(SUBSTITUTE(R3530,",",""))+1)</f>
        <v>0</v>
      </c>
      <c r="N3530" s="242" t="str">
        <f>IF(AND(I3530&lt;&gt;0,I3530&lt;&gt;""),IF(TRIM(SUBSTITUTE(B3530,CHAR(160),""))="","",IF(ISNUMBER(MATCH(TRIM(SUBSTITUTE(B3530,CHAR(160),"")),'Look Up Values'!$B$2:$B$500,0)),"","Origin error")),"")</f>
        <v/>
      </c>
      <c r="O3530" s="242" t="str">
        <f>IF(AND(I3530&lt;&gt;0,I3530&lt;&gt;""),IF(C3530="","",IF(AND(ISNUMBER(--LEFT(C3530,FIND(" ",C3530&amp;" ")-1)),OR(LEN(LEFT(C3530,FIND(" ",C3530&amp;" ")-1))=6,LEN(LEFT(C3530,FIND(" ",C3530&amp;" ")-1))=7),OR(ISNUMBER(MATCH(LEFT(C3530,FIND(" ",C3530&amp;" ")-1),'Look Up Values'!$G$2:$G$1000,0)),ISNUMBER(MATCH(LEFT(C3530,FIND(" ",C3530&amp;" ")-1),'Look Up Values'!$AE$2:$AE$2000,0)))),"","EWC error")),"")</f>
        <v/>
      </c>
      <c r="P3530" s="242" t="str" cm="1">
        <f t="array" ref="P3530">IF(AND(I3530&lt;&gt;0,I3530&lt;&gt;""),IF(D3530="","",IF(ISNUMBER(MATCH(SUBSTITUTE(D3530," ",""),SUBSTITUTE('Look Up Values'!$S$2:$S$120," ",""),0)),"","D&amp;R error")),"")</f>
        <v/>
      </c>
      <c r="Q3530" s="242" t="str" cm="1">
        <f t="array" ref="Q3530">IF(AND(I3530&lt;&gt;0,I3530&lt;&gt;""),IF(G3530="","",IF(ISNUMBER(MATCH(SUBSTITUTE(G3530," ",""),SUBSTITUTE('Look Up Values'!$I$2:$I$10," ",""),0)),"","State error")),"")</f>
        <v/>
      </c>
      <c r="R3530" s="260" t="str">
        <f t="shared" si="111"/>
        <v/>
      </c>
    </row>
    <row r="3531" spans="1:18" ht="15.75">
      <c r="A3531" s="250">
        <v>3524</v>
      </c>
      <c r="B3531" s="198"/>
      <c r="C3531" s="25"/>
      <c r="D3531" s="25"/>
      <c r="E3531" s="25"/>
      <c r="F3531" s="25"/>
      <c r="G3531" s="26"/>
      <c r="H3531" s="27"/>
      <c r="I3531" s="28"/>
      <c r="J3531" s="430"/>
      <c r="K3531" s="48"/>
      <c r="L3531" s="457" t="str">
        <f t="shared" si="110"/>
        <v/>
      </c>
      <c r="M3531" s="245" cm="1">
        <f t="array" ref="M3531">SUMPRODUCT(--(N3531:Q3531&lt;&gt;"")) + IF(TRIM(R3531)="",0,LEN(R3531)-LEN(SUBSTITUTE(R3531,",",""))+1)</f>
        <v>0</v>
      </c>
      <c r="N3531" s="242" t="str">
        <f>IF(AND(I3531&lt;&gt;0,I3531&lt;&gt;""),IF(TRIM(SUBSTITUTE(B3531,CHAR(160),""))="","",IF(ISNUMBER(MATCH(TRIM(SUBSTITUTE(B3531,CHAR(160),"")),'Look Up Values'!$B$2:$B$500,0)),"","Origin error")),"")</f>
        <v/>
      </c>
      <c r="O3531" s="242" t="str">
        <f>IF(AND(I3531&lt;&gt;0,I3531&lt;&gt;""),IF(C3531="","",IF(AND(ISNUMBER(--LEFT(C3531,FIND(" ",C3531&amp;" ")-1)),OR(LEN(LEFT(C3531,FIND(" ",C3531&amp;" ")-1))=6,LEN(LEFT(C3531,FIND(" ",C3531&amp;" ")-1))=7),OR(ISNUMBER(MATCH(LEFT(C3531,FIND(" ",C3531&amp;" ")-1),'Look Up Values'!$G$2:$G$1000,0)),ISNUMBER(MATCH(LEFT(C3531,FIND(" ",C3531&amp;" ")-1),'Look Up Values'!$AE$2:$AE$2000,0)))),"","EWC error")),"")</f>
        <v/>
      </c>
      <c r="P3531" s="242" t="str" cm="1">
        <f t="array" ref="P3531">IF(AND(I3531&lt;&gt;0,I3531&lt;&gt;""),IF(D3531="","",IF(ISNUMBER(MATCH(SUBSTITUTE(D3531," ",""),SUBSTITUTE('Look Up Values'!$S$2:$S$120," ",""),0)),"","D&amp;R error")),"")</f>
        <v/>
      </c>
      <c r="Q3531" s="242" t="str" cm="1">
        <f t="array" ref="Q3531">IF(AND(I3531&lt;&gt;0,I3531&lt;&gt;""),IF(G3531="","",IF(ISNUMBER(MATCH(SUBSTITUTE(G3531," ",""),SUBSTITUTE('Look Up Values'!$I$2:$I$10," ",""),0)),"","State error")),"")</f>
        <v/>
      </c>
      <c r="R3531" s="260" t="str">
        <f t="shared" si="111"/>
        <v/>
      </c>
    </row>
    <row r="3532" spans="1:18" ht="15.75">
      <c r="A3532" s="250">
        <v>3525</v>
      </c>
      <c r="B3532" s="198"/>
      <c r="C3532" s="25"/>
      <c r="D3532" s="25"/>
      <c r="E3532" s="25"/>
      <c r="F3532" s="25"/>
      <c r="G3532" s="26"/>
      <c r="H3532" s="27"/>
      <c r="I3532" s="28"/>
      <c r="J3532" s="430"/>
      <c r="K3532" s="48"/>
      <c r="L3532" s="457" t="str">
        <f t="shared" si="110"/>
        <v/>
      </c>
      <c r="M3532" s="245" cm="1">
        <f t="array" ref="M3532">SUMPRODUCT(--(N3532:Q3532&lt;&gt;"")) + IF(TRIM(R3532)="",0,LEN(R3532)-LEN(SUBSTITUTE(R3532,",",""))+1)</f>
        <v>0</v>
      </c>
      <c r="N3532" s="242" t="str">
        <f>IF(AND(I3532&lt;&gt;0,I3532&lt;&gt;""),IF(TRIM(SUBSTITUTE(B3532,CHAR(160),""))="","",IF(ISNUMBER(MATCH(TRIM(SUBSTITUTE(B3532,CHAR(160),"")),'Look Up Values'!$B$2:$B$500,0)),"","Origin error")),"")</f>
        <v/>
      </c>
      <c r="O3532" s="242" t="str">
        <f>IF(AND(I3532&lt;&gt;0,I3532&lt;&gt;""),IF(C3532="","",IF(AND(ISNUMBER(--LEFT(C3532,FIND(" ",C3532&amp;" ")-1)),OR(LEN(LEFT(C3532,FIND(" ",C3532&amp;" ")-1))=6,LEN(LEFT(C3532,FIND(" ",C3532&amp;" ")-1))=7),OR(ISNUMBER(MATCH(LEFT(C3532,FIND(" ",C3532&amp;" ")-1),'Look Up Values'!$G$2:$G$1000,0)),ISNUMBER(MATCH(LEFT(C3532,FIND(" ",C3532&amp;" ")-1),'Look Up Values'!$AE$2:$AE$2000,0)))),"","EWC error")),"")</f>
        <v/>
      </c>
      <c r="P3532" s="242" t="str" cm="1">
        <f t="array" ref="P3532">IF(AND(I3532&lt;&gt;0,I3532&lt;&gt;""),IF(D3532="","",IF(ISNUMBER(MATCH(SUBSTITUTE(D3532," ",""),SUBSTITUTE('Look Up Values'!$S$2:$S$120," ",""),0)),"","D&amp;R error")),"")</f>
        <v/>
      </c>
      <c r="Q3532" s="242" t="str" cm="1">
        <f t="array" ref="Q3532">IF(AND(I3532&lt;&gt;0,I3532&lt;&gt;""),IF(G3532="","",IF(ISNUMBER(MATCH(SUBSTITUTE(G3532," ",""),SUBSTITUTE('Look Up Values'!$I$2:$I$10," ",""),0)),"","State error")),"")</f>
        <v/>
      </c>
      <c r="R3532" s="260" t="str">
        <f t="shared" si="111"/>
        <v/>
      </c>
    </row>
    <row r="3533" spans="1:18" ht="15.75">
      <c r="A3533" s="250">
        <v>3526</v>
      </c>
      <c r="B3533" s="198"/>
      <c r="C3533" s="25"/>
      <c r="D3533" s="25"/>
      <c r="E3533" s="25"/>
      <c r="F3533" s="25"/>
      <c r="G3533" s="26"/>
      <c r="H3533" s="27"/>
      <c r="I3533" s="28"/>
      <c r="J3533" s="430"/>
      <c r="K3533" s="48"/>
      <c r="L3533" s="457" t="str">
        <f t="shared" si="110"/>
        <v/>
      </c>
      <c r="M3533" s="245" cm="1">
        <f t="array" ref="M3533">SUMPRODUCT(--(N3533:Q3533&lt;&gt;"")) + IF(TRIM(R3533)="",0,LEN(R3533)-LEN(SUBSTITUTE(R3533,",",""))+1)</f>
        <v>0</v>
      </c>
      <c r="N3533" s="242" t="str">
        <f>IF(AND(I3533&lt;&gt;0,I3533&lt;&gt;""),IF(TRIM(SUBSTITUTE(B3533,CHAR(160),""))="","",IF(ISNUMBER(MATCH(TRIM(SUBSTITUTE(B3533,CHAR(160),"")),'Look Up Values'!$B$2:$B$500,0)),"","Origin error")),"")</f>
        <v/>
      </c>
      <c r="O3533" s="242" t="str">
        <f>IF(AND(I3533&lt;&gt;0,I3533&lt;&gt;""),IF(C3533="","",IF(AND(ISNUMBER(--LEFT(C3533,FIND(" ",C3533&amp;" ")-1)),OR(LEN(LEFT(C3533,FIND(" ",C3533&amp;" ")-1))=6,LEN(LEFT(C3533,FIND(" ",C3533&amp;" ")-1))=7),OR(ISNUMBER(MATCH(LEFT(C3533,FIND(" ",C3533&amp;" ")-1),'Look Up Values'!$G$2:$G$1000,0)),ISNUMBER(MATCH(LEFT(C3533,FIND(" ",C3533&amp;" ")-1),'Look Up Values'!$AE$2:$AE$2000,0)))),"","EWC error")),"")</f>
        <v/>
      </c>
      <c r="P3533" s="242" t="str" cm="1">
        <f t="array" ref="P3533">IF(AND(I3533&lt;&gt;0,I3533&lt;&gt;""),IF(D3533="","",IF(ISNUMBER(MATCH(SUBSTITUTE(D3533," ",""),SUBSTITUTE('Look Up Values'!$S$2:$S$120," ",""),0)),"","D&amp;R error")),"")</f>
        <v/>
      </c>
      <c r="Q3533" s="242" t="str" cm="1">
        <f t="array" ref="Q3533">IF(AND(I3533&lt;&gt;0,I3533&lt;&gt;""),IF(G3533="","",IF(ISNUMBER(MATCH(SUBSTITUTE(G3533," ",""),SUBSTITUTE('Look Up Values'!$I$2:$I$10," ",""),0)),"","State error")),"")</f>
        <v/>
      </c>
      <c r="R3533" s="260" t="str">
        <f t="shared" si="111"/>
        <v/>
      </c>
    </row>
    <row r="3534" spans="1:18" ht="15.75">
      <c r="A3534" s="250">
        <v>3527</v>
      </c>
      <c r="B3534" s="198"/>
      <c r="C3534" s="25"/>
      <c r="D3534" s="25"/>
      <c r="E3534" s="25"/>
      <c r="F3534" s="25"/>
      <c r="G3534" s="26"/>
      <c r="H3534" s="27"/>
      <c r="I3534" s="28"/>
      <c r="J3534" s="430"/>
      <c r="K3534" s="48"/>
      <c r="L3534" s="457" t="str">
        <f t="shared" si="110"/>
        <v/>
      </c>
      <c r="M3534" s="245" cm="1">
        <f t="array" ref="M3534">SUMPRODUCT(--(N3534:Q3534&lt;&gt;"")) + IF(TRIM(R3534)="",0,LEN(R3534)-LEN(SUBSTITUTE(R3534,",",""))+1)</f>
        <v>0</v>
      </c>
      <c r="N3534" s="242" t="str">
        <f>IF(AND(I3534&lt;&gt;0,I3534&lt;&gt;""),IF(TRIM(SUBSTITUTE(B3534,CHAR(160),""))="","",IF(ISNUMBER(MATCH(TRIM(SUBSTITUTE(B3534,CHAR(160),"")),'Look Up Values'!$B$2:$B$500,0)),"","Origin error")),"")</f>
        <v/>
      </c>
      <c r="O3534" s="242" t="str">
        <f>IF(AND(I3534&lt;&gt;0,I3534&lt;&gt;""),IF(C3534="","",IF(AND(ISNUMBER(--LEFT(C3534,FIND(" ",C3534&amp;" ")-1)),OR(LEN(LEFT(C3534,FIND(" ",C3534&amp;" ")-1))=6,LEN(LEFT(C3534,FIND(" ",C3534&amp;" ")-1))=7),OR(ISNUMBER(MATCH(LEFT(C3534,FIND(" ",C3534&amp;" ")-1),'Look Up Values'!$G$2:$G$1000,0)),ISNUMBER(MATCH(LEFT(C3534,FIND(" ",C3534&amp;" ")-1),'Look Up Values'!$AE$2:$AE$2000,0)))),"","EWC error")),"")</f>
        <v/>
      </c>
      <c r="P3534" s="242" t="str" cm="1">
        <f t="array" ref="P3534">IF(AND(I3534&lt;&gt;0,I3534&lt;&gt;""),IF(D3534="","",IF(ISNUMBER(MATCH(SUBSTITUTE(D3534," ",""),SUBSTITUTE('Look Up Values'!$S$2:$S$120," ",""),0)),"","D&amp;R error")),"")</f>
        <v/>
      </c>
      <c r="Q3534" s="242" t="str" cm="1">
        <f t="array" ref="Q3534">IF(AND(I3534&lt;&gt;0,I3534&lt;&gt;""),IF(G3534="","",IF(ISNUMBER(MATCH(SUBSTITUTE(G3534," ",""),SUBSTITUTE('Look Up Values'!$I$2:$I$10," ",""),0)),"","State error")),"")</f>
        <v/>
      </c>
      <c r="R3534" s="260" t="str">
        <f t="shared" si="111"/>
        <v/>
      </c>
    </row>
    <row r="3535" spans="1:18" ht="15.75">
      <c r="A3535" s="250">
        <v>3528</v>
      </c>
      <c r="B3535" s="198"/>
      <c r="C3535" s="25"/>
      <c r="D3535" s="25"/>
      <c r="E3535" s="25"/>
      <c r="F3535" s="25"/>
      <c r="G3535" s="26"/>
      <c r="H3535" s="27"/>
      <c r="I3535" s="28"/>
      <c r="J3535" s="430"/>
      <c r="K3535" s="48"/>
      <c r="L3535" s="457" t="str">
        <f t="shared" si="110"/>
        <v/>
      </c>
      <c r="M3535" s="245" cm="1">
        <f t="array" ref="M3535">SUMPRODUCT(--(N3535:Q3535&lt;&gt;"")) + IF(TRIM(R3535)="",0,LEN(R3535)-LEN(SUBSTITUTE(R3535,",",""))+1)</f>
        <v>0</v>
      </c>
      <c r="N3535" s="242" t="str">
        <f>IF(AND(I3535&lt;&gt;0,I3535&lt;&gt;""),IF(TRIM(SUBSTITUTE(B3535,CHAR(160),""))="","",IF(ISNUMBER(MATCH(TRIM(SUBSTITUTE(B3535,CHAR(160),"")),'Look Up Values'!$B$2:$B$500,0)),"","Origin error")),"")</f>
        <v/>
      </c>
      <c r="O3535" s="242" t="str">
        <f>IF(AND(I3535&lt;&gt;0,I3535&lt;&gt;""),IF(C3535="","",IF(AND(ISNUMBER(--LEFT(C3535,FIND(" ",C3535&amp;" ")-1)),OR(LEN(LEFT(C3535,FIND(" ",C3535&amp;" ")-1))=6,LEN(LEFT(C3535,FIND(" ",C3535&amp;" ")-1))=7),OR(ISNUMBER(MATCH(LEFT(C3535,FIND(" ",C3535&amp;" ")-1),'Look Up Values'!$G$2:$G$1000,0)),ISNUMBER(MATCH(LEFT(C3535,FIND(" ",C3535&amp;" ")-1),'Look Up Values'!$AE$2:$AE$2000,0)))),"","EWC error")),"")</f>
        <v/>
      </c>
      <c r="P3535" s="242" t="str" cm="1">
        <f t="array" ref="P3535">IF(AND(I3535&lt;&gt;0,I3535&lt;&gt;""),IF(D3535="","",IF(ISNUMBER(MATCH(SUBSTITUTE(D3535," ",""),SUBSTITUTE('Look Up Values'!$S$2:$S$120," ",""),0)),"","D&amp;R error")),"")</f>
        <v/>
      </c>
      <c r="Q3535" s="242" t="str" cm="1">
        <f t="array" ref="Q3535">IF(AND(I3535&lt;&gt;0,I3535&lt;&gt;""),IF(G3535="","",IF(ISNUMBER(MATCH(SUBSTITUTE(G3535," ",""),SUBSTITUTE('Look Up Values'!$I$2:$I$10," ",""),0)),"","State error")),"")</f>
        <v/>
      </c>
      <c r="R3535" s="260" t="str">
        <f t="shared" si="111"/>
        <v/>
      </c>
    </row>
    <row r="3536" spans="1:18" ht="15.75">
      <c r="A3536" s="250">
        <v>3529</v>
      </c>
      <c r="B3536" s="198"/>
      <c r="C3536" s="25"/>
      <c r="D3536" s="25"/>
      <c r="E3536" s="25"/>
      <c r="F3536" s="25"/>
      <c r="G3536" s="26"/>
      <c r="H3536" s="27"/>
      <c r="I3536" s="28"/>
      <c r="J3536" s="430"/>
      <c r="K3536" s="48"/>
      <c r="L3536" s="457" t="str">
        <f t="shared" si="110"/>
        <v/>
      </c>
      <c r="M3536" s="245" cm="1">
        <f t="array" ref="M3536">SUMPRODUCT(--(N3536:Q3536&lt;&gt;"")) + IF(TRIM(R3536)="",0,LEN(R3536)-LEN(SUBSTITUTE(R3536,",",""))+1)</f>
        <v>0</v>
      </c>
      <c r="N3536" s="242" t="str">
        <f>IF(AND(I3536&lt;&gt;0,I3536&lt;&gt;""),IF(TRIM(SUBSTITUTE(B3536,CHAR(160),""))="","",IF(ISNUMBER(MATCH(TRIM(SUBSTITUTE(B3536,CHAR(160),"")),'Look Up Values'!$B$2:$B$500,0)),"","Origin error")),"")</f>
        <v/>
      </c>
      <c r="O3536" s="242" t="str">
        <f>IF(AND(I3536&lt;&gt;0,I3536&lt;&gt;""),IF(C3536="","",IF(AND(ISNUMBER(--LEFT(C3536,FIND(" ",C3536&amp;" ")-1)),OR(LEN(LEFT(C3536,FIND(" ",C3536&amp;" ")-1))=6,LEN(LEFT(C3536,FIND(" ",C3536&amp;" ")-1))=7),OR(ISNUMBER(MATCH(LEFT(C3536,FIND(" ",C3536&amp;" ")-1),'Look Up Values'!$G$2:$G$1000,0)),ISNUMBER(MATCH(LEFT(C3536,FIND(" ",C3536&amp;" ")-1),'Look Up Values'!$AE$2:$AE$2000,0)))),"","EWC error")),"")</f>
        <v/>
      </c>
      <c r="P3536" s="242" t="str" cm="1">
        <f t="array" ref="P3536">IF(AND(I3536&lt;&gt;0,I3536&lt;&gt;""),IF(D3536="","",IF(ISNUMBER(MATCH(SUBSTITUTE(D3536," ",""),SUBSTITUTE('Look Up Values'!$S$2:$S$120," ",""),0)),"","D&amp;R error")),"")</f>
        <v/>
      </c>
      <c r="Q3536" s="242" t="str" cm="1">
        <f t="array" ref="Q3536">IF(AND(I3536&lt;&gt;0,I3536&lt;&gt;""),IF(G3536="","",IF(ISNUMBER(MATCH(SUBSTITUTE(G3536," ",""),SUBSTITUTE('Look Up Values'!$I$2:$I$10," ",""),0)),"","State error")),"")</f>
        <v/>
      </c>
      <c r="R3536" s="260" t="str">
        <f t="shared" si="111"/>
        <v/>
      </c>
    </row>
    <row r="3537" spans="1:18" ht="15.75">
      <c r="A3537" s="250">
        <v>3530</v>
      </c>
      <c r="B3537" s="198"/>
      <c r="C3537" s="25"/>
      <c r="D3537" s="25"/>
      <c r="E3537" s="25"/>
      <c r="F3537" s="25"/>
      <c r="G3537" s="26"/>
      <c r="H3537" s="27"/>
      <c r="I3537" s="28"/>
      <c r="J3537" s="430"/>
      <c r="K3537" s="48"/>
      <c r="L3537" s="457" t="str">
        <f t="shared" si="110"/>
        <v/>
      </c>
      <c r="M3537" s="245" cm="1">
        <f t="array" ref="M3537">SUMPRODUCT(--(N3537:Q3537&lt;&gt;"")) + IF(TRIM(R3537)="",0,LEN(R3537)-LEN(SUBSTITUTE(R3537,",",""))+1)</f>
        <v>0</v>
      </c>
      <c r="N3537" s="242" t="str">
        <f>IF(AND(I3537&lt;&gt;0,I3537&lt;&gt;""),IF(TRIM(SUBSTITUTE(B3537,CHAR(160),""))="","",IF(ISNUMBER(MATCH(TRIM(SUBSTITUTE(B3537,CHAR(160),"")),'Look Up Values'!$B$2:$B$500,0)),"","Origin error")),"")</f>
        <v/>
      </c>
      <c r="O3537" s="242" t="str">
        <f>IF(AND(I3537&lt;&gt;0,I3537&lt;&gt;""),IF(C3537="","",IF(AND(ISNUMBER(--LEFT(C3537,FIND(" ",C3537&amp;" ")-1)),OR(LEN(LEFT(C3537,FIND(" ",C3537&amp;" ")-1))=6,LEN(LEFT(C3537,FIND(" ",C3537&amp;" ")-1))=7),OR(ISNUMBER(MATCH(LEFT(C3537,FIND(" ",C3537&amp;" ")-1),'Look Up Values'!$G$2:$G$1000,0)),ISNUMBER(MATCH(LEFT(C3537,FIND(" ",C3537&amp;" ")-1),'Look Up Values'!$AE$2:$AE$2000,0)))),"","EWC error")),"")</f>
        <v/>
      </c>
      <c r="P3537" s="242" t="str" cm="1">
        <f t="array" ref="P3537">IF(AND(I3537&lt;&gt;0,I3537&lt;&gt;""),IF(D3537="","",IF(ISNUMBER(MATCH(SUBSTITUTE(D3537," ",""),SUBSTITUTE('Look Up Values'!$S$2:$S$120," ",""),0)),"","D&amp;R error")),"")</f>
        <v/>
      </c>
      <c r="Q3537" s="242" t="str" cm="1">
        <f t="array" ref="Q3537">IF(AND(I3537&lt;&gt;0,I3537&lt;&gt;""),IF(G3537="","",IF(ISNUMBER(MATCH(SUBSTITUTE(G3537," ",""),SUBSTITUTE('Look Up Values'!$I$2:$I$10," ",""),0)),"","State error")),"")</f>
        <v/>
      </c>
      <c r="R3537" s="260" t="str">
        <f t="shared" si="111"/>
        <v/>
      </c>
    </row>
    <row r="3538" spans="1:18" ht="15.75">
      <c r="A3538" s="250">
        <v>3531</v>
      </c>
      <c r="B3538" s="198"/>
      <c r="C3538" s="25"/>
      <c r="D3538" s="25"/>
      <c r="E3538" s="25"/>
      <c r="F3538" s="25"/>
      <c r="G3538" s="26"/>
      <c r="H3538" s="27"/>
      <c r="I3538" s="28"/>
      <c r="J3538" s="430"/>
      <c r="K3538" s="48"/>
      <c r="L3538" s="457" t="str">
        <f t="shared" si="110"/>
        <v/>
      </c>
      <c r="M3538" s="245" cm="1">
        <f t="array" ref="M3538">SUMPRODUCT(--(N3538:Q3538&lt;&gt;"")) + IF(TRIM(R3538)="",0,LEN(R3538)-LEN(SUBSTITUTE(R3538,",",""))+1)</f>
        <v>0</v>
      </c>
      <c r="N3538" s="242" t="str">
        <f>IF(AND(I3538&lt;&gt;0,I3538&lt;&gt;""),IF(TRIM(SUBSTITUTE(B3538,CHAR(160),""))="","",IF(ISNUMBER(MATCH(TRIM(SUBSTITUTE(B3538,CHAR(160),"")),'Look Up Values'!$B$2:$B$500,0)),"","Origin error")),"")</f>
        <v/>
      </c>
      <c r="O3538" s="242" t="str">
        <f>IF(AND(I3538&lt;&gt;0,I3538&lt;&gt;""),IF(C3538="","",IF(AND(ISNUMBER(--LEFT(C3538,FIND(" ",C3538&amp;" ")-1)),OR(LEN(LEFT(C3538,FIND(" ",C3538&amp;" ")-1))=6,LEN(LEFT(C3538,FIND(" ",C3538&amp;" ")-1))=7),OR(ISNUMBER(MATCH(LEFT(C3538,FIND(" ",C3538&amp;" ")-1),'Look Up Values'!$G$2:$G$1000,0)),ISNUMBER(MATCH(LEFT(C3538,FIND(" ",C3538&amp;" ")-1),'Look Up Values'!$AE$2:$AE$2000,0)))),"","EWC error")),"")</f>
        <v/>
      </c>
      <c r="P3538" s="242" t="str" cm="1">
        <f t="array" ref="P3538">IF(AND(I3538&lt;&gt;0,I3538&lt;&gt;""),IF(D3538="","",IF(ISNUMBER(MATCH(SUBSTITUTE(D3538," ",""),SUBSTITUTE('Look Up Values'!$S$2:$S$120," ",""),0)),"","D&amp;R error")),"")</f>
        <v/>
      </c>
      <c r="Q3538" s="242" t="str" cm="1">
        <f t="array" ref="Q3538">IF(AND(I3538&lt;&gt;0,I3538&lt;&gt;""),IF(G3538="","",IF(ISNUMBER(MATCH(SUBSTITUTE(G3538," ",""),SUBSTITUTE('Look Up Values'!$I$2:$I$10," ",""),0)),"","State error")),"")</f>
        <v/>
      </c>
      <c r="R3538" s="260" t="str">
        <f t="shared" si="111"/>
        <v/>
      </c>
    </row>
    <row r="3539" spans="1:18" ht="15.75">
      <c r="A3539" s="250">
        <v>3532</v>
      </c>
      <c r="B3539" s="198"/>
      <c r="C3539" s="25"/>
      <c r="D3539" s="25"/>
      <c r="E3539" s="25"/>
      <c r="F3539" s="25"/>
      <c r="G3539" s="26"/>
      <c r="H3539" s="27"/>
      <c r="I3539" s="28"/>
      <c r="J3539" s="430"/>
      <c r="K3539" s="48"/>
      <c r="L3539" s="457" t="str">
        <f t="shared" si="110"/>
        <v/>
      </c>
      <c r="M3539" s="245" cm="1">
        <f t="array" ref="M3539">SUMPRODUCT(--(N3539:Q3539&lt;&gt;"")) + IF(TRIM(R3539)="",0,LEN(R3539)-LEN(SUBSTITUTE(R3539,",",""))+1)</f>
        <v>0</v>
      </c>
      <c r="N3539" s="242" t="str">
        <f>IF(AND(I3539&lt;&gt;0,I3539&lt;&gt;""),IF(TRIM(SUBSTITUTE(B3539,CHAR(160),""))="","",IF(ISNUMBER(MATCH(TRIM(SUBSTITUTE(B3539,CHAR(160),"")),'Look Up Values'!$B$2:$B$500,0)),"","Origin error")),"")</f>
        <v/>
      </c>
      <c r="O3539" s="242" t="str">
        <f>IF(AND(I3539&lt;&gt;0,I3539&lt;&gt;""),IF(C3539="","",IF(AND(ISNUMBER(--LEFT(C3539,FIND(" ",C3539&amp;" ")-1)),OR(LEN(LEFT(C3539,FIND(" ",C3539&amp;" ")-1))=6,LEN(LEFT(C3539,FIND(" ",C3539&amp;" ")-1))=7),OR(ISNUMBER(MATCH(LEFT(C3539,FIND(" ",C3539&amp;" ")-1),'Look Up Values'!$G$2:$G$1000,0)),ISNUMBER(MATCH(LEFT(C3539,FIND(" ",C3539&amp;" ")-1),'Look Up Values'!$AE$2:$AE$2000,0)))),"","EWC error")),"")</f>
        <v/>
      </c>
      <c r="P3539" s="242" t="str" cm="1">
        <f t="array" ref="P3539">IF(AND(I3539&lt;&gt;0,I3539&lt;&gt;""),IF(D3539="","",IF(ISNUMBER(MATCH(SUBSTITUTE(D3539," ",""),SUBSTITUTE('Look Up Values'!$S$2:$S$120," ",""),0)),"","D&amp;R error")),"")</f>
        <v/>
      </c>
      <c r="Q3539" s="242" t="str" cm="1">
        <f t="array" ref="Q3539">IF(AND(I3539&lt;&gt;0,I3539&lt;&gt;""),IF(G3539="","",IF(ISNUMBER(MATCH(SUBSTITUTE(G3539," ",""),SUBSTITUTE('Look Up Values'!$I$2:$I$10," ",""),0)),"","State error")),"")</f>
        <v/>
      </c>
      <c r="R3539" s="260" t="str">
        <f t="shared" si="111"/>
        <v/>
      </c>
    </row>
    <row r="3540" spans="1:18" ht="15.75">
      <c r="A3540" s="250">
        <v>3533</v>
      </c>
      <c r="B3540" s="198"/>
      <c r="C3540" s="25"/>
      <c r="D3540" s="25"/>
      <c r="E3540" s="25"/>
      <c r="F3540" s="25"/>
      <c r="G3540" s="26"/>
      <c r="H3540" s="27"/>
      <c r="I3540" s="28"/>
      <c r="J3540" s="430"/>
      <c r="K3540" s="48"/>
      <c r="L3540" s="457" t="str">
        <f t="shared" si="110"/>
        <v/>
      </c>
      <c r="M3540" s="245" cm="1">
        <f t="array" ref="M3540">SUMPRODUCT(--(N3540:Q3540&lt;&gt;"")) + IF(TRIM(R3540)="",0,LEN(R3540)-LEN(SUBSTITUTE(R3540,",",""))+1)</f>
        <v>0</v>
      </c>
      <c r="N3540" s="242" t="str">
        <f>IF(AND(I3540&lt;&gt;0,I3540&lt;&gt;""),IF(TRIM(SUBSTITUTE(B3540,CHAR(160),""))="","",IF(ISNUMBER(MATCH(TRIM(SUBSTITUTE(B3540,CHAR(160),"")),'Look Up Values'!$B$2:$B$500,0)),"","Origin error")),"")</f>
        <v/>
      </c>
      <c r="O3540" s="242" t="str">
        <f>IF(AND(I3540&lt;&gt;0,I3540&lt;&gt;""),IF(C3540="","",IF(AND(ISNUMBER(--LEFT(C3540,FIND(" ",C3540&amp;" ")-1)),OR(LEN(LEFT(C3540,FIND(" ",C3540&amp;" ")-1))=6,LEN(LEFT(C3540,FIND(" ",C3540&amp;" ")-1))=7),OR(ISNUMBER(MATCH(LEFT(C3540,FIND(" ",C3540&amp;" ")-1),'Look Up Values'!$G$2:$G$1000,0)),ISNUMBER(MATCH(LEFT(C3540,FIND(" ",C3540&amp;" ")-1),'Look Up Values'!$AE$2:$AE$2000,0)))),"","EWC error")),"")</f>
        <v/>
      </c>
      <c r="P3540" s="242" t="str" cm="1">
        <f t="array" ref="P3540">IF(AND(I3540&lt;&gt;0,I3540&lt;&gt;""),IF(D3540="","",IF(ISNUMBER(MATCH(SUBSTITUTE(D3540," ",""),SUBSTITUTE('Look Up Values'!$S$2:$S$120," ",""),0)),"","D&amp;R error")),"")</f>
        <v/>
      </c>
      <c r="Q3540" s="242" t="str" cm="1">
        <f t="array" ref="Q3540">IF(AND(I3540&lt;&gt;0,I3540&lt;&gt;""),IF(G3540="","",IF(ISNUMBER(MATCH(SUBSTITUTE(G3540," ",""),SUBSTITUTE('Look Up Values'!$I$2:$I$10," ",""),0)),"","State error")),"")</f>
        <v/>
      </c>
      <c r="R3540" s="260" t="str">
        <f t="shared" si="111"/>
        <v/>
      </c>
    </row>
    <row r="3541" spans="1:18" ht="15.75">
      <c r="A3541" s="250">
        <v>3534</v>
      </c>
      <c r="B3541" s="198"/>
      <c r="C3541" s="25"/>
      <c r="D3541" s="25"/>
      <c r="E3541" s="25"/>
      <c r="F3541" s="25"/>
      <c r="G3541" s="26"/>
      <c r="H3541" s="27"/>
      <c r="I3541" s="28"/>
      <c r="J3541" s="430"/>
      <c r="K3541" s="48"/>
      <c r="L3541" s="457" t="str">
        <f t="shared" si="110"/>
        <v/>
      </c>
      <c r="M3541" s="245" cm="1">
        <f t="array" ref="M3541">SUMPRODUCT(--(N3541:Q3541&lt;&gt;"")) + IF(TRIM(R3541)="",0,LEN(R3541)-LEN(SUBSTITUTE(R3541,",",""))+1)</f>
        <v>0</v>
      </c>
      <c r="N3541" s="242" t="str">
        <f>IF(AND(I3541&lt;&gt;0,I3541&lt;&gt;""),IF(TRIM(SUBSTITUTE(B3541,CHAR(160),""))="","",IF(ISNUMBER(MATCH(TRIM(SUBSTITUTE(B3541,CHAR(160),"")),'Look Up Values'!$B$2:$B$500,0)),"","Origin error")),"")</f>
        <v/>
      </c>
      <c r="O3541" s="242" t="str">
        <f>IF(AND(I3541&lt;&gt;0,I3541&lt;&gt;""),IF(C3541="","",IF(AND(ISNUMBER(--LEFT(C3541,FIND(" ",C3541&amp;" ")-1)),OR(LEN(LEFT(C3541,FIND(" ",C3541&amp;" ")-1))=6,LEN(LEFT(C3541,FIND(" ",C3541&amp;" ")-1))=7),OR(ISNUMBER(MATCH(LEFT(C3541,FIND(" ",C3541&amp;" ")-1),'Look Up Values'!$G$2:$G$1000,0)),ISNUMBER(MATCH(LEFT(C3541,FIND(" ",C3541&amp;" ")-1),'Look Up Values'!$AE$2:$AE$2000,0)))),"","EWC error")),"")</f>
        <v/>
      </c>
      <c r="P3541" s="242" t="str" cm="1">
        <f t="array" ref="P3541">IF(AND(I3541&lt;&gt;0,I3541&lt;&gt;""),IF(D3541="","",IF(ISNUMBER(MATCH(SUBSTITUTE(D3541," ",""),SUBSTITUTE('Look Up Values'!$S$2:$S$120," ",""),0)),"","D&amp;R error")),"")</f>
        <v/>
      </c>
      <c r="Q3541" s="242" t="str" cm="1">
        <f t="array" ref="Q3541">IF(AND(I3541&lt;&gt;0,I3541&lt;&gt;""),IF(G3541="","",IF(ISNUMBER(MATCH(SUBSTITUTE(G3541," ",""),SUBSTITUTE('Look Up Values'!$I$2:$I$10," ",""),0)),"","State error")),"")</f>
        <v/>
      </c>
      <c r="R3541" s="260" t="str">
        <f t="shared" si="111"/>
        <v/>
      </c>
    </row>
    <row r="3542" spans="1:18" ht="15.75">
      <c r="A3542" s="250">
        <v>3535</v>
      </c>
      <c r="B3542" s="198"/>
      <c r="C3542" s="25"/>
      <c r="D3542" s="25"/>
      <c r="E3542" s="25"/>
      <c r="F3542" s="25"/>
      <c r="G3542" s="26"/>
      <c r="H3542" s="27"/>
      <c r="I3542" s="28"/>
      <c r="J3542" s="430"/>
      <c r="K3542" s="48"/>
      <c r="L3542" s="457" t="str">
        <f t="shared" si="110"/>
        <v/>
      </c>
      <c r="M3542" s="245" cm="1">
        <f t="array" ref="M3542">SUMPRODUCT(--(N3542:Q3542&lt;&gt;"")) + IF(TRIM(R3542)="",0,LEN(R3542)-LEN(SUBSTITUTE(R3542,",",""))+1)</f>
        <v>0</v>
      </c>
      <c r="N3542" s="242" t="str">
        <f>IF(AND(I3542&lt;&gt;0,I3542&lt;&gt;""),IF(TRIM(SUBSTITUTE(B3542,CHAR(160),""))="","",IF(ISNUMBER(MATCH(TRIM(SUBSTITUTE(B3542,CHAR(160),"")),'Look Up Values'!$B$2:$B$500,0)),"","Origin error")),"")</f>
        <v/>
      </c>
      <c r="O3542" s="242" t="str">
        <f>IF(AND(I3542&lt;&gt;0,I3542&lt;&gt;""),IF(C3542="","",IF(AND(ISNUMBER(--LEFT(C3542,FIND(" ",C3542&amp;" ")-1)),OR(LEN(LEFT(C3542,FIND(" ",C3542&amp;" ")-1))=6,LEN(LEFT(C3542,FIND(" ",C3542&amp;" ")-1))=7),OR(ISNUMBER(MATCH(LEFT(C3542,FIND(" ",C3542&amp;" ")-1),'Look Up Values'!$G$2:$G$1000,0)),ISNUMBER(MATCH(LEFT(C3542,FIND(" ",C3542&amp;" ")-1),'Look Up Values'!$AE$2:$AE$2000,0)))),"","EWC error")),"")</f>
        <v/>
      </c>
      <c r="P3542" s="242" t="str" cm="1">
        <f t="array" ref="P3542">IF(AND(I3542&lt;&gt;0,I3542&lt;&gt;""),IF(D3542="","",IF(ISNUMBER(MATCH(SUBSTITUTE(D3542," ",""),SUBSTITUTE('Look Up Values'!$S$2:$S$120," ",""),0)),"","D&amp;R error")),"")</f>
        <v/>
      </c>
      <c r="Q3542" s="242" t="str" cm="1">
        <f t="array" ref="Q3542">IF(AND(I3542&lt;&gt;0,I3542&lt;&gt;""),IF(G3542="","",IF(ISNUMBER(MATCH(SUBSTITUTE(G3542," ",""),SUBSTITUTE('Look Up Values'!$I$2:$I$10," ",""),0)),"","State error")),"")</f>
        <v/>
      </c>
      <c r="R3542" s="260" t="str">
        <f t="shared" si="111"/>
        <v/>
      </c>
    </row>
    <row r="3543" spans="1:18" ht="15.75">
      <c r="A3543" s="250">
        <v>3536</v>
      </c>
      <c r="B3543" s="198"/>
      <c r="C3543" s="25"/>
      <c r="D3543" s="25"/>
      <c r="E3543" s="25"/>
      <c r="F3543" s="25"/>
      <c r="G3543" s="26"/>
      <c r="H3543" s="27"/>
      <c r="I3543" s="28"/>
      <c r="J3543" s="430"/>
      <c r="K3543" s="48"/>
      <c r="L3543" s="457" t="str">
        <f t="shared" si="110"/>
        <v/>
      </c>
      <c r="M3543" s="245" cm="1">
        <f t="array" ref="M3543">SUMPRODUCT(--(N3543:Q3543&lt;&gt;"")) + IF(TRIM(R3543)="",0,LEN(R3543)-LEN(SUBSTITUTE(R3543,",",""))+1)</f>
        <v>0</v>
      </c>
      <c r="N3543" s="242" t="str">
        <f>IF(AND(I3543&lt;&gt;0,I3543&lt;&gt;""),IF(TRIM(SUBSTITUTE(B3543,CHAR(160),""))="","",IF(ISNUMBER(MATCH(TRIM(SUBSTITUTE(B3543,CHAR(160),"")),'Look Up Values'!$B$2:$B$500,0)),"","Origin error")),"")</f>
        <v/>
      </c>
      <c r="O3543" s="242" t="str">
        <f>IF(AND(I3543&lt;&gt;0,I3543&lt;&gt;""),IF(C3543="","",IF(AND(ISNUMBER(--LEFT(C3543,FIND(" ",C3543&amp;" ")-1)),OR(LEN(LEFT(C3543,FIND(" ",C3543&amp;" ")-1))=6,LEN(LEFT(C3543,FIND(" ",C3543&amp;" ")-1))=7),OR(ISNUMBER(MATCH(LEFT(C3543,FIND(" ",C3543&amp;" ")-1),'Look Up Values'!$G$2:$G$1000,0)),ISNUMBER(MATCH(LEFT(C3543,FIND(" ",C3543&amp;" ")-1),'Look Up Values'!$AE$2:$AE$2000,0)))),"","EWC error")),"")</f>
        <v/>
      </c>
      <c r="P3543" s="242" t="str" cm="1">
        <f t="array" ref="P3543">IF(AND(I3543&lt;&gt;0,I3543&lt;&gt;""),IF(D3543="","",IF(ISNUMBER(MATCH(SUBSTITUTE(D3543," ",""),SUBSTITUTE('Look Up Values'!$S$2:$S$120," ",""),0)),"","D&amp;R error")),"")</f>
        <v/>
      </c>
      <c r="Q3543" s="242" t="str" cm="1">
        <f t="array" ref="Q3543">IF(AND(I3543&lt;&gt;0,I3543&lt;&gt;""),IF(G3543="","",IF(ISNUMBER(MATCH(SUBSTITUTE(G3543," ",""),SUBSTITUTE('Look Up Values'!$I$2:$I$10," ",""),0)),"","State error")),"")</f>
        <v/>
      </c>
      <c r="R3543" s="260" t="str">
        <f t="shared" si="111"/>
        <v/>
      </c>
    </row>
    <row r="3544" spans="1:18" ht="15.75">
      <c r="A3544" s="250">
        <v>3537</v>
      </c>
      <c r="B3544" s="198"/>
      <c r="C3544" s="25"/>
      <c r="D3544" s="25"/>
      <c r="E3544" s="25"/>
      <c r="F3544" s="25"/>
      <c r="G3544" s="26"/>
      <c r="H3544" s="27"/>
      <c r="I3544" s="28"/>
      <c r="J3544" s="430"/>
      <c r="K3544" s="48"/>
      <c r="L3544" s="457" t="str">
        <f t="shared" si="110"/>
        <v/>
      </c>
      <c r="M3544" s="245" cm="1">
        <f t="array" ref="M3544">SUMPRODUCT(--(N3544:Q3544&lt;&gt;"")) + IF(TRIM(R3544)="",0,LEN(R3544)-LEN(SUBSTITUTE(R3544,",",""))+1)</f>
        <v>0</v>
      </c>
      <c r="N3544" s="242" t="str">
        <f>IF(AND(I3544&lt;&gt;0,I3544&lt;&gt;""),IF(TRIM(SUBSTITUTE(B3544,CHAR(160),""))="","",IF(ISNUMBER(MATCH(TRIM(SUBSTITUTE(B3544,CHAR(160),"")),'Look Up Values'!$B$2:$B$500,0)),"","Origin error")),"")</f>
        <v/>
      </c>
      <c r="O3544" s="242" t="str">
        <f>IF(AND(I3544&lt;&gt;0,I3544&lt;&gt;""),IF(C3544="","",IF(AND(ISNUMBER(--LEFT(C3544,FIND(" ",C3544&amp;" ")-1)),OR(LEN(LEFT(C3544,FIND(" ",C3544&amp;" ")-1))=6,LEN(LEFT(C3544,FIND(" ",C3544&amp;" ")-1))=7),OR(ISNUMBER(MATCH(LEFT(C3544,FIND(" ",C3544&amp;" ")-1),'Look Up Values'!$G$2:$G$1000,0)),ISNUMBER(MATCH(LEFT(C3544,FIND(" ",C3544&amp;" ")-1),'Look Up Values'!$AE$2:$AE$2000,0)))),"","EWC error")),"")</f>
        <v/>
      </c>
      <c r="P3544" s="242" t="str" cm="1">
        <f t="array" ref="P3544">IF(AND(I3544&lt;&gt;0,I3544&lt;&gt;""),IF(D3544="","",IF(ISNUMBER(MATCH(SUBSTITUTE(D3544," ",""),SUBSTITUTE('Look Up Values'!$S$2:$S$120," ",""),0)),"","D&amp;R error")),"")</f>
        <v/>
      </c>
      <c r="Q3544" s="242" t="str" cm="1">
        <f t="array" ref="Q3544">IF(AND(I3544&lt;&gt;0,I3544&lt;&gt;""),IF(G3544="","",IF(ISNUMBER(MATCH(SUBSTITUTE(G3544," ",""),SUBSTITUTE('Look Up Values'!$I$2:$I$10," ",""),0)),"","State error")),"")</f>
        <v/>
      </c>
      <c r="R3544" s="260" t="str">
        <f t="shared" si="111"/>
        <v/>
      </c>
    </row>
    <row r="3545" spans="1:18" ht="15.75">
      <c r="A3545" s="250">
        <v>3538</v>
      </c>
      <c r="B3545" s="198"/>
      <c r="C3545" s="25"/>
      <c r="D3545" s="25"/>
      <c r="E3545" s="25"/>
      <c r="F3545" s="25"/>
      <c r="G3545" s="26"/>
      <c r="H3545" s="27"/>
      <c r="I3545" s="28"/>
      <c r="J3545" s="430"/>
      <c r="K3545" s="48"/>
      <c r="L3545" s="457" t="str">
        <f t="shared" si="110"/>
        <v/>
      </c>
      <c r="M3545" s="245" cm="1">
        <f t="array" ref="M3545">SUMPRODUCT(--(N3545:Q3545&lt;&gt;"")) + IF(TRIM(R3545)="",0,LEN(R3545)-LEN(SUBSTITUTE(R3545,",",""))+1)</f>
        <v>0</v>
      </c>
      <c r="N3545" s="242" t="str">
        <f>IF(AND(I3545&lt;&gt;0,I3545&lt;&gt;""),IF(TRIM(SUBSTITUTE(B3545,CHAR(160),""))="","",IF(ISNUMBER(MATCH(TRIM(SUBSTITUTE(B3545,CHAR(160),"")),'Look Up Values'!$B$2:$B$500,0)),"","Origin error")),"")</f>
        <v/>
      </c>
      <c r="O3545" s="242" t="str">
        <f>IF(AND(I3545&lt;&gt;0,I3545&lt;&gt;""),IF(C3545="","",IF(AND(ISNUMBER(--LEFT(C3545,FIND(" ",C3545&amp;" ")-1)),OR(LEN(LEFT(C3545,FIND(" ",C3545&amp;" ")-1))=6,LEN(LEFT(C3545,FIND(" ",C3545&amp;" ")-1))=7),OR(ISNUMBER(MATCH(LEFT(C3545,FIND(" ",C3545&amp;" ")-1),'Look Up Values'!$G$2:$G$1000,0)),ISNUMBER(MATCH(LEFT(C3545,FIND(" ",C3545&amp;" ")-1),'Look Up Values'!$AE$2:$AE$2000,0)))),"","EWC error")),"")</f>
        <v/>
      </c>
      <c r="P3545" s="242" t="str" cm="1">
        <f t="array" ref="P3545">IF(AND(I3545&lt;&gt;0,I3545&lt;&gt;""),IF(D3545="","",IF(ISNUMBER(MATCH(SUBSTITUTE(D3545," ",""),SUBSTITUTE('Look Up Values'!$S$2:$S$120," ",""),0)),"","D&amp;R error")),"")</f>
        <v/>
      </c>
      <c r="Q3545" s="242" t="str" cm="1">
        <f t="array" ref="Q3545">IF(AND(I3545&lt;&gt;0,I3545&lt;&gt;""),IF(G3545="","",IF(ISNUMBER(MATCH(SUBSTITUTE(G3545," ",""),SUBSTITUTE('Look Up Values'!$I$2:$I$10," ",""),0)),"","State error")),"")</f>
        <v/>
      </c>
      <c r="R3545" s="260" t="str">
        <f t="shared" si="111"/>
        <v/>
      </c>
    </row>
    <row r="3546" spans="1:18" ht="15.75">
      <c r="A3546" s="250">
        <v>3539</v>
      </c>
      <c r="B3546" s="198"/>
      <c r="C3546" s="25"/>
      <c r="D3546" s="25"/>
      <c r="E3546" s="25"/>
      <c r="F3546" s="25"/>
      <c r="G3546" s="26"/>
      <c r="H3546" s="27"/>
      <c r="I3546" s="28"/>
      <c r="J3546" s="430"/>
      <c r="K3546" s="48"/>
      <c r="L3546" s="457" t="str">
        <f t="shared" si="110"/>
        <v/>
      </c>
      <c r="M3546" s="245" cm="1">
        <f t="array" ref="M3546">SUMPRODUCT(--(N3546:Q3546&lt;&gt;"")) + IF(TRIM(R3546)="",0,LEN(R3546)-LEN(SUBSTITUTE(R3546,",",""))+1)</f>
        <v>0</v>
      </c>
      <c r="N3546" s="242" t="str">
        <f>IF(AND(I3546&lt;&gt;0,I3546&lt;&gt;""),IF(TRIM(SUBSTITUTE(B3546,CHAR(160),""))="","",IF(ISNUMBER(MATCH(TRIM(SUBSTITUTE(B3546,CHAR(160),"")),'Look Up Values'!$B$2:$B$500,0)),"","Origin error")),"")</f>
        <v/>
      </c>
      <c r="O3546" s="242" t="str">
        <f>IF(AND(I3546&lt;&gt;0,I3546&lt;&gt;""),IF(C3546="","",IF(AND(ISNUMBER(--LEFT(C3546,FIND(" ",C3546&amp;" ")-1)),OR(LEN(LEFT(C3546,FIND(" ",C3546&amp;" ")-1))=6,LEN(LEFT(C3546,FIND(" ",C3546&amp;" ")-1))=7),OR(ISNUMBER(MATCH(LEFT(C3546,FIND(" ",C3546&amp;" ")-1),'Look Up Values'!$G$2:$G$1000,0)),ISNUMBER(MATCH(LEFT(C3546,FIND(" ",C3546&amp;" ")-1),'Look Up Values'!$AE$2:$AE$2000,0)))),"","EWC error")),"")</f>
        <v/>
      </c>
      <c r="P3546" s="242" t="str" cm="1">
        <f t="array" ref="P3546">IF(AND(I3546&lt;&gt;0,I3546&lt;&gt;""),IF(D3546="","",IF(ISNUMBER(MATCH(SUBSTITUTE(D3546," ",""),SUBSTITUTE('Look Up Values'!$S$2:$S$120," ",""),0)),"","D&amp;R error")),"")</f>
        <v/>
      </c>
      <c r="Q3546" s="242" t="str" cm="1">
        <f t="array" ref="Q3546">IF(AND(I3546&lt;&gt;0,I3546&lt;&gt;""),IF(G3546="","",IF(ISNUMBER(MATCH(SUBSTITUTE(G3546," ",""),SUBSTITUTE('Look Up Values'!$I$2:$I$10," ",""),0)),"","State error")),"")</f>
        <v/>
      </c>
      <c r="R3546" s="260" t="str">
        <f t="shared" si="111"/>
        <v/>
      </c>
    </row>
    <row r="3547" spans="1:18" ht="15.75">
      <c r="A3547" s="250">
        <v>3540</v>
      </c>
      <c r="B3547" s="198"/>
      <c r="C3547" s="25"/>
      <c r="D3547" s="25"/>
      <c r="E3547" s="25"/>
      <c r="F3547" s="25"/>
      <c r="G3547" s="26"/>
      <c r="H3547" s="27"/>
      <c r="I3547" s="28"/>
      <c r="J3547" s="430"/>
      <c r="K3547" s="48"/>
      <c r="L3547" s="457" t="str">
        <f t="shared" si="110"/>
        <v/>
      </c>
      <c r="M3547" s="245" cm="1">
        <f t="array" ref="M3547">SUMPRODUCT(--(N3547:Q3547&lt;&gt;"")) + IF(TRIM(R3547)="",0,LEN(R3547)-LEN(SUBSTITUTE(R3547,",",""))+1)</f>
        <v>0</v>
      </c>
      <c r="N3547" s="242" t="str">
        <f>IF(AND(I3547&lt;&gt;0,I3547&lt;&gt;""),IF(TRIM(SUBSTITUTE(B3547,CHAR(160),""))="","",IF(ISNUMBER(MATCH(TRIM(SUBSTITUTE(B3547,CHAR(160),"")),'Look Up Values'!$B$2:$B$500,0)),"","Origin error")),"")</f>
        <v/>
      </c>
      <c r="O3547" s="242" t="str">
        <f>IF(AND(I3547&lt;&gt;0,I3547&lt;&gt;""),IF(C3547="","",IF(AND(ISNUMBER(--LEFT(C3547,FIND(" ",C3547&amp;" ")-1)),OR(LEN(LEFT(C3547,FIND(" ",C3547&amp;" ")-1))=6,LEN(LEFT(C3547,FIND(" ",C3547&amp;" ")-1))=7),OR(ISNUMBER(MATCH(LEFT(C3547,FIND(" ",C3547&amp;" ")-1),'Look Up Values'!$G$2:$G$1000,0)),ISNUMBER(MATCH(LEFT(C3547,FIND(" ",C3547&amp;" ")-1),'Look Up Values'!$AE$2:$AE$2000,0)))),"","EWC error")),"")</f>
        <v/>
      </c>
      <c r="P3547" s="242" t="str" cm="1">
        <f t="array" ref="P3547">IF(AND(I3547&lt;&gt;0,I3547&lt;&gt;""),IF(D3547="","",IF(ISNUMBER(MATCH(SUBSTITUTE(D3547," ",""),SUBSTITUTE('Look Up Values'!$S$2:$S$120," ",""),0)),"","D&amp;R error")),"")</f>
        <v/>
      </c>
      <c r="Q3547" s="242" t="str" cm="1">
        <f t="array" ref="Q3547">IF(AND(I3547&lt;&gt;0,I3547&lt;&gt;""),IF(G3547="","",IF(ISNUMBER(MATCH(SUBSTITUTE(G3547," ",""),SUBSTITUTE('Look Up Values'!$I$2:$I$10," ",""),0)),"","State error")),"")</f>
        <v/>
      </c>
      <c r="R3547" s="260" t="str">
        <f t="shared" si="111"/>
        <v/>
      </c>
    </row>
    <row r="3548" spans="1:18" ht="15.75">
      <c r="A3548" s="250">
        <v>3541</v>
      </c>
      <c r="B3548" s="198"/>
      <c r="C3548" s="25"/>
      <c r="D3548" s="25"/>
      <c r="E3548" s="25"/>
      <c r="F3548" s="25"/>
      <c r="G3548" s="26"/>
      <c r="H3548" s="27"/>
      <c r="I3548" s="28"/>
      <c r="J3548" s="430"/>
      <c r="K3548" s="48"/>
      <c r="L3548" s="457" t="str">
        <f t="shared" si="110"/>
        <v/>
      </c>
      <c r="M3548" s="245" cm="1">
        <f t="array" ref="M3548">SUMPRODUCT(--(N3548:Q3548&lt;&gt;"")) + IF(TRIM(R3548)="",0,LEN(R3548)-LEN(SUBSTITUTE(R3548,",",""))+1)</f>
        <v>0</v>
      </c>
      <c r="N3548" s="242" t="str">
        <f>IF(AND(I3548&lt;&gt;0,I3548&lt;&gt;""),IF(TRIM(SUBSTITUTE(B3548,CHAR(160),""))="","",IF(ISNUMBER(MATCH(TRIM(SUBSTITUTE(B3548,CHAR(160),"")),'Look Up Values'!$B$2:$B$500,0)),"","Origin error")),"")</f>
        <v/>
      </c>
      <c r="O3548" s="242" t="str">
        <f>IF(AND(I3548&lt;&gt;0,I3548&lt;&gt;""),IF(C3548="","",IF(AND(ISNUMBER(--LEFT(C3548,FIND(" ",C3548&amp;" ")-1)),OR(LEN(LEFT(C3548,FIND(" ",C3548&amp;" ")-1))=6,LEN(LEFT(C3548,FIND(" ",C3548&amp;" ")-1))=7),OR(ISNUMBER(MATCH(LEFT(C3548,FIND(" ",C3548&amp;" ")-1),'Look Up Values'!$G$2:$G$1000,0)),ISNUMBER(MATCH(LEFT(C3548,FIND(" ",C3548&amp;" ")-1),'Look Up Values'!$AE$2:$AE$2000,0)))),"","EWC error")),"")</f>
        <v/>
      </c>
      <c r="P3548" s="242" t="str" cm="1">
        <f t="array" ref="P3548">IF(AND(I3548&lt;&gt;0,I3548&lt;&gt;""),IF(D3548="","",IF(ISNUMBER(MATCH(SUBSTITUTE(D3548," ",""),SUBSTITUTE('Look Up Values'!$S$2:$S$120," ",""),0)),"","D&amp;R error")),"")</f>
        <v/>
      </c>
      <c r="Q3548" s="242" t="str" cm="1">
        <f t="array" ref="Q3548">IF(AND(I3548&lt;&gt;0,I3548&lt;&gt;""),IF(G3548="","",IF(ISNUMBER(MATCH(SUBSTITUTE(G3548," ",""),SUBSTITUTE('Look Up Values'!$I$2:$I$10," ",""),0)),"","State error")),"")</f>
        <v/>
      </c>
      <c r="R3548" s="260" t="str">
        <f t="shared" si="111"/>
        <v/>
      </c>
    </row>
    <row r="3549" spans="1:18" ht="15.75">
      <c r="A3549" s="250">
        <v>3542</v>
      </c>
      <c r="B3549" s="198"/>
      <c r="C3549" s="25"/>
      <c r="D3549" s="25"/>
      <c r="E3549" s="25"/>
      <c r="F3549" s="25"/>
      <c r="G3549" s="26"/>
      <c r="H3549" s="27"/>
      <c r="I3549" s="28"/>
      <c r="J3549" s="430"/>
      <c r="K3549" s="48"/>
      <c r="L3549" s="457" t="str">
        <f t="shared" si="110"/>
        <v/>
      </c>
      <c r="M3549" s="245" cm="1">
        <f t="array" ref="M3549">SUMPRODUCT(--(N3549:Q3549&lt;&gt;"")) + IF(TRIM(R3549)="",0,LEN(R3549)-LEN(SUBSTITUTE(R3549,",",""))+1)</f>
        <v>0</v>
      </c>
      <c r="N3549" s="242" t="str">
        <f>IF(AND(I3549&lt;&gt;0,I3549&lt;&gt;""),IF(TRIM(SUBSTITUTE(B3549,CHAR(160),""))="","",IF(ISNUMBER(MATCH(TRIM(SUBSTITUTE(B3549,CHAR(160),"")),'Look Up Values'!$B$2:$B$500,0)),"","Origin error")),"")</f>
        <v/>
      </c>
      <c r="O3549" s="242" t="str">
        <f>IF(AND(I3549&lt;&gt;0,I3549&lt;&gt;""),IF(C3549="","",IF(AND(ISNUMBER(--LEFT(C3549,FIND(" ",C3549&amp;" ")-1)),OR(LEN(LEFT(C3549,FIND(" ",C3549&amp;" ")-1))=6,LEN(LEFT(C3549,FIND(" ",C3549&amp;" ")-1))=7),OR(ISNUMBER(MATCH(LEFT(C3549,FIND(" ",C3549&amp;" ")-1),'Look Up Values'!$G$2:$G$1000,0)),ISNUMBER(MATCH(LEFT(C3549,FIND(" ",C3549&amp;" ")-1),'Look Up Values'!$AE$2:$AE$2000,0)))),"","EWC error")),"")</f>
        <v/>
      </c>
      <c r="P3549" s="242" t="str" cm="1">
        <f t="array" ref="P3549">IF(AND(I3549&lt;&gt;0,I3549&lt;&gt;""),IF(D3549="","",IF(ISNUMBER(MATCH(SUBSTITUTE(D3549," ",""),SUBSTITUTE('Look Up Values'!$S$2:$S$120," ",""),0)),"","D&amp;R error")),"")</f>
        <v/>
      </c>
      <c r="Q3549" s="242" t="str" cm="1">
        <f t="array" ref="Q3549">IF(AND(I3549&lt;&gt;0,I3549&lt;&gt;""),IF(G3549="","",IF(ISNUMBER(MATCH(SUBSTITUTE(G3549," ",""),SUBSTITUTE('Look Up Values'!$I$2:$I$10," ",""),0)),"","State error")),"")</f>
        <v/>
      </c>
      <c r="R3549" s="260" t="str">
        <f t="shared" si="111"/>
        <v/>
      </c>
    </row>
    <row r="3550" spans="1:18" ht="15.75">
      <c r="A3550" s="250">
        <v>3543</v>
      </c>
      <c r="B3550" s="198"/>
      <c r="C3550" s="25"/>
      <c r="D3550" s="25"/>
      <c r="E3550" s="25"/>
      <c r="F3550" s="25"/>
      <c r="G3550" s="26"/>
      <c r="H3550" s="27"/>
      <c r="I3550" s="28"/>
      <c r="J3550" s="430"/>
      <c r="K3550" s="48"/>
      <c r="L3550" s="457" t="str">
        <f t="shared" si="110"/>
        <v/>
      </c>
      <c r="M3550" s="245" cm="1">
        <f t="array" ref="M3550">SUMPRODUCT(--(N3550:Q3550&lt;&gt;"")) + IF(TRIM(R3550)="",0,LEN(R3550)-LEN(SUBSTITUTE(R3550,",",""))+1)</f>
        <v>0</v>
      </c>
      <c r="N3550" s="242" t="str">
        <f>IF(AND(I3550&lt;&gt;0,I3550&lt;&gt;""),IF(TRIM(SUBSTITUTE(B3550,CHAR(160),""))="","",IF(ISNUMBER(MATCH(TRIM(SUBSTITUTE(B3550,CHAR(160),"")),'Look Up Values'!$B$2:$B$500,0)),"","Origin error")),"")</f>
        <v/>
      </c>
      <c r="O3550" s="242" t="str">
        <f>IF(AND(I3550&lt;&gt;0,I3550&lt;&gt;""),IF(C3550="","",IF(AND(ISNUMBER(--LEFT(C3550,FIND(" ",C3550&amp;" ")-1)),OR(LEN(LEFT(C3550,FIND(" ",C3550&amp;" ")-1))=6,LEN(LEFT(C3550,FIND(" ",C3550&amp;" ")-1))=7),OR(ISNUMBER(MATCH(LEFT(C3550,FIND(" ",C3550&amp;" ")-1),'Look Up Values'!$G$2:$G$1000,0)),ISNUMBER(MATCH(LEFT(C3550,FIND(" ",C3550&amp;" ")-1),'Look Up Values'!$AE$2:$AE$2000,0)))),"","EWC error")),"")</f>
        <v/>
      </c>
      <c r="P3550" s="242" t="str" cm="1">
        <f t="array" ref="P3550">IF(AND(I3550&lt;&gt;0,I3550&lt;&gt;""),IF(D3550="","",IF(ISNUMBER(MATCH(SUBSTITUTE(D3550," ",""),SUBSTITUTE('Look Up Values'!$S$2:$S$120," ",""),0)),"","D&amp;R error")),"")</f>
        <v/>
      </c>
      <c r="Q3550" s="242" t="str" cm="1">
        <f t="array" ref="Q3550">IF(AND(I3550&lt;&gt;0,I3550&lt;&gt;""),IF(G3550="","",IF(ISNUMBER(MATCH(SUBSTITUTE(G3550," ",""),SUBSTITUTE('Look Up Values'!$I$2:$I$10," ",""),0)),"","State error")),"")</f>
        <v/>
      </c>
      <c r="R3550" s="260" t="str">
        <f t="shared" si="111"/>
        <v/>
      </c>
    </row>
    <row r="3551" spans="1:18" ht="15.75">
      <c r="A3551" s="250">
        <v>3544</v>
      </c>
      <c r="B3551" s="198"/>
      <c r="C3551" s="25"/>
      <c r="D3551" s="25"/>
      <c r="E3551" s="25"/>
      <c r="F3551" s="25"/>
      <c r="G3551" s="26"/>
      <c r="H3551" s="27"/>
      <c r="I3551" s="28"/>
      <c r="J3551" s="430"/>
      <c r="K3551" s="48"/>
      <c r="L3551" s="457" t="str">
        <f t="shared" si="110"/>
        <v/>
      </c>
      <c r="M3551" s="245" cm="1">
        <f t="array" ref="M3551">SUMPRODUCT(--(N3551:Q3551&lt;&gt;"")) + IF(TRIM(R3551)="",0,LEN(R3551)-LEN(SUBSTITUTE(R3551,",",""))+1)</f>
        <v>0</v>
      </c>
      <c r="N3551" s="242" t="str">
        <f>IF(AND(I3551&lt;&gt;0,I3551&lt;&gt;""),IF(TRIM(SUBSTITUTE(B3551,CHAR(160),""))="","",IF(ISNUMBER(MATCH(TRIM(SUBSTITUTE(B3551,CHAR(160),"")),'Look Up Values'!$B$2:$B$500,0)),"","Origin error")),"")</f>
        <v/>
      </c>
      <c r="O3551" s="242" t="str">
        <f>IF(AND(I3551&lt;&gt;0,I3551&lt;&gt;""),IF(C3551="","",IF(AND(ISNUMBER(--LEFT(C3551,FIND(" ",C3551&amp;" ")-1)),OR(LEN(LEFT(C3551,FIND(" ",C3551&amp;" ")-1))=6,LEN(LEFT(C3551,FIND(" ",C3551&amp;" ")-1))=7),OR(ISNUMBER(MATCH(LEFT(C3551,FIND(" ",C3551&amp;" ")-1),'Look Up Values'!$G$2:$G$1000,0)),ISNUMBER(MATCH(LEFT(C3551,FIND(" ",C3551&amp;" ")-1),'Look Up Values'!$AE$2:$AE$2000,0)))),"","EWC error")),"")</f>
        <v/>
      </c>
      <c r="P3551" s="242" t="str" cm="1">
        <f t="array" ref="P3551">IF(AND(I3551&lt;&gt;0,I3551&lt;&gt;""),IF(D3551="","",IF(ISNUMBER(MATCH(SUBSTITUTE(D3551," ",""),SUBSTITUTE('Look Up Values'!$S$2:$S$120," ",""),0)),"","D&amp;R error")),"")</f>
        <v/>
      </c>
      <c r="Q3551" s="242" t="str" cm="1">
        <f t="array" ref="Q3551">IF(AND(I3551&lt;&gt;0,I3551&lt;&gt;""),IF(G3551="","",IF(ISNUMBER(MATCH(SUBSTITUTE(G3551," ",""),SUBSTITUTE('Look Up Values'!$I$2:$I$10," ",""),0)),"","State error")),"")</f>
        <v/>
      </c>
      <c r="R3551" s="260" t="str">
        <f t="shared" si="111"/>
        <v/>
      </c>
    </row>
    <row r="3552" spans="1:18" ht="15.75">
      <c r="A3552" s="250">
        <v>3545</v>
      </c>
      <c r="B3552" s="198"/>
      <c r="C3552" s="25"/>
      <c r="D3552" s="25"/>
      <c r="E3552" s="25"/>
      <c r="F3552" s="25"/>
      <c r="G3552" s="26"/>
      <c r="H3552" s="27"/>
      <c r="I3552" s="28"/>
      <c r="J3552" s="430"/>
      <c r="K3552" s="48"/>
      <c r="L3552" s="457" t="str">
        <f t="shared" si="110"/>
        <v/>
      </c>
      <c r="M3552" s="245" cm="1">
        <f t="array" ref="M3552">SUMPRODUCT(--(N3552:Q3552&lt;&gt;"")) + IF(TRIM(R3552)="",0,LEN(R3552)-LEN(SUBSTITUTE(R3552,",",""))+1)</f>
        <v>0</v>
      </c>
      <c r="N3552" s="242" t="str">
        <f>IF(AND(I3552&lt;&gt;0,I3552&lt;&gt;""),IF(TRIM(SUBSTITUTE(B3552,CHAR(160),""))="","",IF(ISNUMBER(MATCH(TRIM(SUBSTITUTE(B3552,CHAR(160),"")),'Look Up Values'!$B$2:$B$500,0)),"","Origin error")),"")</f>
        <v/>
      </c>
      <c r="O3552" s="242" t="str">
        <f>IF(AND(I3552&lt;&gt;0,I3552&lt;&gt;""),IF(C3552="","",IF(AND(ISNUMBER(--LEFT(C3552,FIND(" ",C3552&amp;" ")-1)),OR(LEN(LEFT(C3552,FIND(" ",C3552&amp;" ")-1))=6,LEN(LEFT(C3552,FIND(" ",C3552&amp;" ")-1))=7),OR(ISNUMBER(MATCH(LEFT(C3552,FIND(" ",C3552&amp;" ")-1),'Look Up Values'!$G$2:$G$1000,0)),ISNUMBER(MATCH(LEFT(C3552,FIND(" ",C3552&amp;" ")-1),'Look Up Values'!$AE$2:$AE$2000,0)))),"","EWC error")),"")</f>
        <v/>
      </c>
      <c r="P3552" s="242" t="str" cm="1">
        <f t="array" ref="P3552">IF(AND(I3552&lt;&gt;0,I3552&lt;&gt;""),IF(D3552="","",IF(ISNUMBER(MATCH(SUBSTITUTE(D3552," ",""),SUBSTITUTE('Look Up Values'!$S$2:$S$120," ",""),0)),"","D&amp;R error")),"")</f>
        <v/>
      </c>
      <c r="Q3552" s="242" t="str" cm="1">
        <f t="array" ref="Q3552">IF(AND(I3552&lt;&gt;0,I3552&lt;&gt;""),IF(G3552="","",IF(ISNUMBER(MATCH(SUBSTITUTE(G3552," ",""),SUBSTITUTE('Look Up Values'!$I$2:$I$10," ",""),0)),"","State error")),"")</f>
        <v/>
      </c>
      <c r="R3552" s="260" t="str">
        <f t="shared" si="111"/>
        <v/>
      </c>
    </row>
    <row r="3553" spans="1:18" ht="15.75">
      <c r="A3553" s="250">
        <v>3546</v>
      </c>
      <c r="B3553" s="198"/>
      <c r="C3553" s="25"/>
      <c r="D3553" s="25"/>
      <c r="E3553" s="25"/>
      <c r="F3553" s="25"/>
      <c r="G3553" s="26"/>
      <c r="H3553" s="27"/>
      <c r="I3553" s="28"/>
      <c r="J3553" s="430"/>
      <c r="K3553" s="48"/>
      <c r="L3553" s="457" t="str">
        <f t="shared" si="110"/>
        <v/>
      </c>
      <c r="M3553" s="245" cm="1">
        <f t="array" ref="M3553">SUMPRODUCT(--(N3553:Q3553&lt;&gt;"")) + IF(TRIM(R3553)="",0,LEN(R3553)-LEN(SUBSTITUTE(R3553,",",""))+1)</f>
        <v>0</v>
      </c>
      <c r="N3553" s="242" t="str">
        <f>IF(AND(I3553&lt;&gt;0,I3553&lt;&gt;""),IF(TRIM(SUBSTITUTE(B3553,CHAR(160),""))="","",IF(ISNUMBER(MATCH(TRIM(SUBSTITUTE(B3553,CHAR(160),"")),'Look Up Values'!$B$2:$B$500,0)),"","Origin error")),"")</f>
        <v/>
      </c>
      <c r="O3553" s="242" t="str">
        <f>IF(AND(I3553&lt;&gt;0,I3553&lt;&gt;""),IF(C3553="","",IF(AND(ISNUMBER(--LEFT(C3553,FIND(" ",C3553&amp;" ")-1)),OR(LEN(LEFT(C3553,FIND(" ",C3553&amp;" ")-1))=6,LEN(LEFT(C3553,FIND(" ",C3553&amp;" ")-1))=7),OR(ISNUMBER(MATCH(LEFT(C3553,FIND(" ",C3553&amp;" ")-1),'Look Up Values'!$G$2:$G$1000,0)),ISNUMBER(MATCH(LEFT(C3553,FIND(" ",C3553&amp;" ")-1),'Look Up Values'!$AE$2:$AE$2000,0)))),"","EWC error")),"")</f>
        <v/>
      </c>
      <c r="P3553" s="242" t="str" cm="1">
        <f t="array" ref="P3553">IF(AND(I3553&lt;&gt;0,I3553&lt;&gt;""),IF(D3553="","",IF(ISNUMBER(MATCH(SUBSTITUTE(D3553," ",""),SUBSTITUTE('Look Up Values'!$S$2:$S$120," ",""),0)),"","D&amp;R error")),"")</f>
        <v/>
      </c>
      <c r="Q3553" s="242" t="str" cm="1">
        <f t="array" ref="Q3553">IF(AND(I3553&lt;&gt;0,I3553&lt;&gt;""),IF(G3553="","",IF(ISNUMBER(MATCH(SUBSTITUTE(G3553," ",""),SUBSTITUTE('Look Up Values'!$I$2:$I$10," ",""),0)),"","State error")),"")</f>
        <v/>
      </c>
      <c r="R3553" s="260" t="str">
        <f t="shared" si="111"/>
        <v/>
      </c>
    </row>
    <row r="3554" spans="1:18" ht="15.75">
      <c r="A3554" s="250">
        <v>3547</v>
      </c>
      <c r="B3554" s="198"/>
      <c r="C3554" s="25"/>
      <c r="D3554" s="25"/>
      <c r="E3554" s="25"/>
      <c r="F3554" s="25"/>
      <c r="G3554" s="26"/>
      <c r="H3554" s="27"/>
      <c r="I3554" s="28"/>
      <c r="J3554" s="430"/>
      <c r="K3554" s="48"/>
      <c r="L3554" s="457" t="str">
        <f t="shared" si="110"/>
        <v/>
      </c>
      <c r="M3554" s="245" cm="1">
        <f t="array" ref="M3554">SUMPRODUCT(--(N3554:Q3554&lt;&gt;"")) + IF(TRIM(R3554)="",0,LEN(R3554)-LEN(SUBSTITUTE(R3554,",",""))+1)</f>
        <v>0</v>
      </c>
      <c r="N3554" s="242" t="str">
        <f>IF(AND(I3554&lt;&gt;0,I3554&lt;&gt;""),IF(TRIM(SUBSTITUTE(B3554,CHAR(160),""))="","",IF(ISNUMBER(MATCH(TRIM(SUBSTITUTE(B3554,CHAR(160),"")),'Look Up Values'!$B$2:$B$500,0)),"","Origin error")),"")</f>
        <v/>
      </c>
      <c r="O3554" s="242" t="str">
        <f>IF(AND(I3554&lt;&gt;0,I3554&lt;&gt;""),IF(C3554="","",IF(AND(ISNUMBER(--LEFT(C3554,FIND(" ",C3554&amp;" ")-1)),OR(LEN(LEFT(C3554,FIND(" ",C3554&amp;" ")-1))=6,LEN(LEFT(C3554,FIND(" ",C3554&amp;" ")-1))=7),OR(ISNUMBER(MATCH(LEFT(C3554,FIND(" ",C3554&amp;" ")-1),'Look Up Values'!$G$2:$G$1000,0)),ISNUMBER(MATCH(LEFT(C3554,FIND(" ",C3554&amp;" ")-1),'Look Up Values'!$AE$2:$AE$2000,0)))),"","EWC error")),"")</f>
        <v/>
      </c>
      <c r="P3554" s="242" t="str" cm="1">
        <f t="array" ref="P3554">IF(AND(I3554&lt;&gt;0,I3554&lt;&gt;""),IF(D3554="","",IF(ISNUMBER(MATCH(SUBSTITUTE(D3554," ",""),SUBSTITUTE('Look Up Values'!$S$2:$S$120," ",""),0)),"","D&amp;R error")),"")</f>
        <v/>
      </c>
      <c r="Q3554" s="242" t="str" cm="1">
        <f t="array" ref="Q3554">IF(AND(I3554&lt;&gt;0,I3554&lt;&gt;""),IF(G3554="","",IF(ISNUMBER(MATCH(SUBSTITUTE(G3554," ",""),SUBSTITUTE('Look Up Values'!$I$2:$I$10," ",""),0)),"","State error")),"")</f>
        <v/>
      </c>
      <c r="R3554" s="260" t="str">
        <f t="shared" si="111"/>
        <v/>
      </c>
    </row>
    <row r="3555" spans="1:18" ht="15.75">
      <c r="A3555" s="250">
        <v>3548</v>
      </c>
      <c r="B3555" s="198"/>
      <c r="C3555" s="25"/>
      <c r="D3555" s="25"/>
      <c r="E3555" s="25"/>
      <c r="F3555" s="25"/>
      <c r="G3555" s="26"/>
      <c r="H3555" s="27"/>
      <c r="I3555" s="28"/>
      <c r="J3555" s="430"/>
      <c r="K3555" s="48"/>
      <c r="L3555" s="457" t="str">
        <f t="shared" si="110"/>
        <v/>
      </c>
      <c r="M3555" s="245" cm="1">
        <f t="array" ref="M3555">SUMPRODUCT(--(N3555:Q3555&lt;&gt;"")) + IF(TRIM(R3555)="",0,LEN(R3555)-LEN(SUBSTITUTE(R3555,",",""))+1)</f>
        <v>0</v>
      </c>
      <c r="N3555" s="242" t="str">
        <f>IF(AND(I3555&lt;&gt;0,I3555&lt;&gt;""),IF(TRIM(SUBSTITUTE(B3555,CHAR(160),""))="","",IF(ISNUMBER(MATCH(TRIM(SUBSTITUTE(B3555,CHAR(160),"")),'Look Up Values'!$B$2:$B$500,0)),"","Origin error")),"")</f>
        <v/>
      </c>
      <c r="O3555" s="242" t="str">
        <f>IF(AND(I3555&lt;&gt;0,I3555&lt;&gt;""),IF(C3555="","",IF(AND(ISNUMBER(--LEFT(C3555,FIND(" ",C3555&amp;" ")-1)),OR(LEN(LEFT(C3555,FIND(" ",C3555&amp;" ")-1))=6,LEN(LEFT(C3555,FIND(" ",C3555&amp;" ")-1))=7),OR(ISNUMBER(MATCH(LEFT(C3555,FIND(" ",C3555&amp;" ")-1),'Look Up Values'!$G$2:$G$1000,0)),ISNUMBER(MATCH(LEFT(C3555,FIND(" ",C3555&amp;" ")-1),'Look Up Values'!$AE$2:$AE$2000,0)))),"","EWC error")),"")</f>
        <v/>
      </c>
      <c r="P3555" s="242" t="str" cm="1">
        <f t="array" ref="P3555">IF(AND(I3555&lt;&gt;0,I3555&lt;&gt;""),IF(D3555="","",IF(ISNUMBER(MATCH(SUBSTITUTE(D3555," ",""),SUBSTITUTE('Look Up Values'!$S$2:$S$120," ",""),0)),"","D&amp;R error")),"")</f>
        <v/>
      </c>
      <c r="Q3555" s="242" t="str" cm="1">
        <f t="array" ref="Q3555">IF(AND(I3555&lt;&gt;0,I3555&lt;&gt;""),IF(G3555="","",IF(ISNUMBER(MATCH(SUBSTITUTE(G3555," ",""),SUBSTITUTE('Look Up Values'!$I$2:$I$10," ",""),0)),"","State error")),"")</f>
        <v/>
      </c>
      <c r="R3555" s="260" t="str">
        <f t="shared" si="111"/>
        <v/>
      </c>
    </row>
    <row r="3556" spans="1:18" ht="15.75">
      <c r="A3556" s="250">
        <v>3549</v>
      </c>
      <c r="B3556" s="198"/>
      <c r="C3556" s="25"/>
      <c r="D3556" s="25"/>
      <c r="E3556" s="25"/>
      <c r="F3556" s="25"/>
      <c r="G3556" s="26"/>
      <c r="H3556" s="27"/>
      <c r="I3556" s="28"/>
      <c r="J3556" s="430"/>
      <c r="K3556" s="48"/>
      <c r="L3556" s="457" t="str">
        <f t="shared" si="110"/>
        <v/>
      </c>
      <c r="M3556" s="245" cm="1">
        <f t="array" ref="M3556">SUMPRODUCT(--(N3556:Q3556&lt;&gt;"")) + IF(TRIM(R3556)="",0,LEN(R3556)-LEN(SUBSTITUTE(R3556,",",""))+1)</f>
        <v>0</v>
      </c>
      <c r="N3556" s="242" t="str">
        <f>IF(AND(I3556&lt;&gt;0,I3556&lt;&gt;""),IF(TRIM(SUBSTITUTE(B3556,CHAR(160),""))="","",IF(ISNUMBER(MATCH(TRIM(SUBSTITUTE(B3556,CHAR(160),"")),'Look Up Values'!$B$2:$B$500,0)),"","Origin error")),"")</f>
        <v/>
      </c>
      <c r="O3556" s="242" t="str">
        <f>IF(AND(I3556&lt;&gt;0,I3556&lt;&gt;""),IF(C3556="","",IF(AND(ISNUMBER(--LEFT(C3556,FIND(" ",C3556&amp;" ")-1)),OR(LEN(LEFT(C3556,FIND(" ",C3556&amp;" ")-1))=6,LEN(LEFT(C3556,FIND(" ",C3556&amp;" ")-1))=7),OR(ISNUMBER(MATCH(LEFT(C3556,FIND(" ",C3556&amp;" ")-1),'Look Up Values'!$G$2:$G$1000,0)),ISNUMBER(MATCH(LEFT(C3556,FIND(" ",C3556&amp;" ")-1),'Look Up Values'!$AE$2:$AE$2000,0)))),"","EWC error")),"")</f>
        <v/>
      </c>
      <c r="P3556" s="242" t="str" cm="1">
        <f t="array" ref="P3556">IF(AND(I3556&lt;&gt;0,I3556&lt;&gt;""),IF(D3556="","",IF(ISNUMBER(MATCH(SUBSTITUTE(D3556," ",""),SUBSTITUTE('Look Up Values'!$S$2:$S$120," ",""),0)),"","D&amp;R error")),"")</f>
        <v/>
      </c>
      <c r="Q3556" s="242" t="str" cm="1">
        <f t="array" ref="Q3556">IF(AND(I3556&lt;&gt;0,I3556&lt;&gt;""),IF(G3556="","",IF(ISNUMBER(MATCH(SUBSTITUTE(G3556," ",""),SUBSTITUTE('Look Up Values'!$I$2:$I$10," ",""),0)),"","State error")),"")</f>
        <v/>
      </c>
      <c r="R3556" s="260" t="str">
        <f t="shared" si="111"/>
        <v/>
      </c>
    </row>
    <row r="3557" spans="1:18" ht="15.75">
      <c r="A3557" s="250">
        <v>3550</v>
      </c>
      <c r="B3557" s="198"/>
      <c r="C3557" s="25"/>
      <c r="D3557" s="25"/>
      <c r="E3557" s="25"/>
      <c r="F3557" s="25"/>
      <c r="G3557" s="26"/>
      <c r="H3557" s="27"/>
      <c r="I3557" s="28"/>
      <c r="J3557" s="430"/>
      <c r="K3557" s="48"/>
      <c r="L3557" s="457" t="str">
        <f t="shared" si="110"/>
        <v/>
      </c>
      <c r="M3557" s="245" cm="1">
        <f t="array" ref="M3557">SUMPRODUCT(--(N3557:Q3557&lt;&gt;"")) + IF(TRIM(R3557)="",0,LEN(R3557)-LEN(SUBSTITUTE(R3557,",",""))+1)</f>
        <v>0</v>
      </c>
      <c r="N3557" s="242" t="str">
        <f>IF(AND(I3557&lt;&gt;0,I3557&lt;&gt;""),IF(TRIM(SUBSTITUTE(B3557,CHAR(160),""))="","",IF(ISNUMBER(MATCH(TRIM(SUBSTITUTE(B3557,CHAR(160),"")),'Look Up Values'!$B$2:$B$500,0)),"","Origin error")),"")</f>
        <v/>
      </c>
      <c r="O3557" s="242" t="str">
        <f>IF(AND(I3557&lt;&gt;0,I3557&lt;&gt;""),IF(C3557="","",IF(AND(ISNUMBER(--LEFT(C3557,FIND(" ",C3557&amp;" ")-1)),OR(LEN(LEFT(C3557,FIND(" ",C3557&amp;" ")-1))=6,LEN(LEFT(C3557,FIND(" ",C3557&amp;" ")-1))=7),OR(ISNUMBER(MATCH(LEFT(C3557,FIND(" ",C3557&amp;" ")-1),'Look Up Values'!$G$2:$G$1000,0)),ISNUMBER(MATCH(LEFT(C3557,FIND(" ",C3557&amp;" ")-1),'Look Up Values'!$AE$2:$AE$2000,0)))),"","EWC error")),"")</f>
        <v/>
      </c>
      <c r="P3557" s="242" t="str" cm="1">
        <f t="array" ref="P3557">IF(AND(I3557&lt;&gt;0,I3557&lt;&gt;""),IF(D3557="","",IF(ISNUMBER(MATCH(SUBSTITUTE(D3557," ",""),SUBSTITUTE('Look Up Values'!$S$2:$S$120," ",""),0)),"","D&amp;R error")),"")</f>
        <v/>
      </c>
      <c r="Q3557" s="242" t="str" cm="1">
        <f t="array" ref="Q3557">IF(AND(I3557&lt;&gt;0,I3557&lt;&gt;""),IF(G3557="","",IF(ISNUMBER(MATCH(SUBSTITUTE(G3557," ",""),SUBSTITUTE('Look Up Values'!$I$2:$I$10," ",""),0)),"","State error")),"")</f>
        <v/>
      </c>
      <c r="R3557" s="260" t="str">
        <f t="shared" si="111"/>
        <v/>
      </c>
    </row>
    <row r="3558" spans="1:18" ht="15.75">
      <c r="A3558" s="250">
        <v>3551</v>
      </c>
      <c r="B3558" s="198"/>
      <c r="C3558" s="25"/>
      <c r="D3558" s="25"/>
      <c r="E3558" s="25"/>
      <c r="F3558" s="25"/>
      <c r="G3558" s="26"/>
      <c r="H3558" s="27"/>
      <c r="I3558" s="28"/>
      <c r="J3558" s="430"/>
      <c r="K3558" s="48"/>
      <c r="L3558" s="457" t="str">
        <f t="shared" si="110"/>
        <v/>
      </c>
      <c r="M3558" s="245" cm="1">
        <f t="array" ref="M3558">SUMPRODUCT(--(N3558:Q3558&lt;&gt;"")) + IF(TRIM(R3558)="",0,LEN(R3558)-LEN(SUBSTITUTE(R3558,",",""))+1)</f>
        <v>0</v>
      </c>
      <c r="N3558" s="242" t="str">
        <f>IF(AND(I3558&lt;&gt;0,I3558&lt;&gt;""),IF(TRIM(SUBSTITUTE(B3558,CHAR(160),""))="","",IF(ISNUMBER(MATCH(TRIM(SUBSTITUTE(B3558,CHAR(160),"")),'Look Up Values'!$B$2:$B$500,0)),"","Origin error")),"")</f>
        <v/>
      </c>
      <c r="O3558" s="242" t="str">
        <f>IF(AND(I3558&lt;&gt;0,I3558&lt;&gt;""),IF(C3558="","",IF(AND(ISNUMBER(--LEFT(C3558,FIND(" ",C3558&amp;" ")-1)),OR(LEN(LEFT(C3558,FIND(" ",C3558&amp;" ")-1))=6,LEN(LEFT(C3558,FIND(" ",C3558&amp;" ")-1))=7),OR(ISNUMBER(MATCH(LEFT(C3558,FIND(" ",C3558&amp;" ")-1),'Look Up Values'!$G$2:$G$1000,0)),ISNUMBER(MATCH(LEFT(C3558,FIND(" ",C3558&amp;" ")-1),'Look Up Values'!$AE$2:$AE$2000,0)))),"","EWC error")),"")</f>
        <v/>
      </c>
      <c r="P3558" s="242" t="str" cm="1">
        <f t="array" ref="P3558">IF(AND(I3558&lt;&gt;0,I3558&lt;&gt;""),IF(D3558="","",IF(ISNUMBER(MATCH(SUBSTITUTE(D3558," ",""),SUBSTITUTE('Look Up Values'!$S$2:$S$120," ",""),0)),"","D&amp;R error")),"")</f>
        <v/>
      </c>
      <c r="Q3558" s="242" t="str" cm="1">
        <f t="array" ref="Q3558">IF(AND(I3558&lt;&gt;0,I3558&lt;&gt;""),IF(G3558="","",IF(ISNUMBER(MATCH(SUBSTITUTE(G3558," ",""),SUBSTITUTE('Look Up Values'!$I$2:$I$10," ",""),0)),"","State error")),"")</f>
        <v/>
      </c>
      <c r="R3558" s="260" t="str">
        <f t="shared" si="111"/>
        <v/>
      </c>
    </row>
    <row r="3559" spans="1:18" ht="15.75">
      <c r="A3559" s="250">
        <v>3552</v>
      </c>
      <c r="B3559" s="198"/>
      <c r="C3559" s="25"/>
      <c r="D3559" s="25"/>
      <c r="E3559" s="25"/>
      <c r="F3559" s="25"/>
      <c r="G3559" s="26"/>
      <c r="H3559" s="27"/>
      <c r="I3559" s="28"/>
      <c r="J3559" s="430"/>
      <c r="K3559" s="48"/>
      <c r="L3559" s="457" t="str">
        <f t="shared" si="110"/>
        <v/>
      </c>
      <c r="M3559" s="245" cm="1">
        <f t="array" ref="M3559">SUMPRODUCT(--(N3559:Q3559&lt;&gt;"")) + IF(TRIM(R3559)="",0,LEN(R3559)-LEN(SUBSTITUTE(R3559,",",""))+1)</f>
        <v>0</v>
      </c>
      <c r="N3559" s="242" t="str">
        <f>IF(AND(I3559&lt;&gt;0,I3559&lt;&gt;""),IF(TRIM(SUBSTITUTE(B3559,CHAR(160),""))="","",IF(ISNUMBER(MATCH(TRIM(SUBSTITUTE(B3559,CHAR(160),"")),'Look Up Values'!$B$2:$B$500,0)),"","Origin error")),"")</f>
        <v/>
      </c>
      <c r="O3559" s="242" t="str">
        <f>IF(AND(I3559&lt;&gt;0,I3559&lt;&gt;""),IF(C3559="","",IF(AND(ISNUMBER(--LEFT(C3559,FIND(" ",C3559&amp;" ")-1)),OR(LEN(LEFT(C3559,FIND(" ",C3559&amp;" ")-1))=6,LEN(LEFT(C3559,FIND(" ",C3559&amp;" ")-1))=7),OR(ISNUMBER(MATCH(LEFT(C3559,FIND(" ",C3559&amp;" ")-1),'Look Up Values'!$G$2:$G$1000,0)),ISNUMBER(MATCH(LEFT(C3559,FIND(" ",C3559&amp;" ")-1),'Look Up Values'!$AE$2:$AE$2000,0)))),"","EWC error")),"")</f>
        <v/>
      </c>
      <c r="P3559" s="242" t="str" cm="1">
        <f t="array" ref="P3559">IF(AND(I3559&lt;&gt;0,I3559&lt;&gt;""),IF(D3559="","",IF(ISNUMBER(MATCH(SUBSTITUTE(D3559," ",""),SUBSTITUTE('Look Up Values'!$S$2:$S$120," ",""),0)),"","D&amp;R error")),"")</f>
        <v/>
      </c>
      <c r="Q3559" s="242" t="str" cm="1">
        <f t="array" ref="Q3559">IF(AND(I3559&lt;&gt;0,I3559&lt;&gt;""),IF(G3559="","",IF(ISNUMBER(MATCH(SUBSTITUTE(G3559," ",""),SUBSTITUTE('Look Up Values'!$I$2:$I$10," ",""),0)),"","State error")),"")</f>
        <v/>
      </c>
      <c r="R3559" s="260" t="str">
        <f t="shared" si="111"/>
        <v/>
      </c>
    </row>
    <row r="3560" spans="1:18" ht="15.75">
      <c r="A3560" s="250">
        <v>3553</v>
      </c>
      <c r="B3560" s="198"/>
      <c r="C3560" s="25"/>
      <c r="D3560" s="25"/>
      <c r="E3560" s="25"/>
      <c r="F3560" s="25"/>
      <c r="G3560" s="26"/>
      <c r="H3560" s="27"/>
      <c r="I3560" s="28"/>
      <c r="J3560" s="430"/>
      <c r="K3560" s="48"/>
      <c r="L3560" s="457" t="str">
        <f t="shared" si="110"/>
        <v/>
      </c>
      <c r="M3560" s="245" cm="1">
        <f t="array" ref="M3560">SUMPRODUCT(--(N3560:Q3560&lt;&gt;"")) + IF(TRIM(R3560)="",0,LEN(R3560)-LEN(SUBSTITUTE(R3560,",",""))+1)</f>
        <v>0</v>
      </c>
      <c r="N3560" s="242" t="str">
        <f>IF(AND(I3560&lt;&gt;0,I3560&lt;&gt;""),IF(TRIM(SUBSTITUTE(B3560,CHAR(160),""))="","",IF(ISNUMBER(MATCH(TRIM(SUBSTITUTE(B3560,CHAR(160),"")),'Look Up Values'!$B$2:$B$500,0)),"","Origin error")),"")</f>
        <v/>
      </c>
      <c r="O3560" s="242" t="str">
        <f>IF(AND(I3560&lt;&gt;0,I3560&lt;&gt;""),IF(C3560="","",IF(AND(ISNUMBER(--LEFT(C3560,FIND(" ",C3560&amp;" ")-1)),OR(LEN(LEFT(C3560,FIND(" ",C3560&amp;" ")-1))=6,LEN(LEFT(C3560,FIND(" ",C3560&amp;" ")-1))=7),OR(ISNUMBER(MATCH(LEFT(C3560,FIND(" ",C3560&amp;" ")-1),'Look Up Values'!$G$2:$G$1000,0)),ISNUMBER(MATCH(LEFT(C3560,FIND(" ",C3560&amp;" ")-1),'Look Up Values'!$AE$2:$AE$2000,0)))),"","EWC error")),"")</f>
        <v/>
      </c>
      <c r="P3560" s="242" t="str" cm="1">
        <f t="array" ref="P3560">IF(AND(I3560&lt;&gt;0,I3560&lt;&gt;""),IF(D3560="","",IF(ISNUMBER(MATCH(SUBSTITUTE(D3560," ",""),SUBSTITUTE('Look Up Values'!$S$2:$S$120," ",""),0)),"","D&amp;R error")),"")</f>
        <v/>
      </c>
      <c r="Q3560" s="242" t="str" cm="1">
        <f t="array" ref="Q3560">IF(AND(I3560&lt;&gt;0,I3560&lt;&gt;""),IF(G3560="","",IF(ISNUMBER(MATCH(SUBSTITUTE(G3560," ",""),SUBSTITUTE('Look Up Values'!$I$2:$I$10," ",""),0)),"","State error")),"")</f>
        <v/>
      </c>
      <c r="R3560" s="260" t="str">
        <f t="shared" si="111"/>
        <v/>
      </c>
    </row>
    <row r="3561" spans="1:18" ht="15.75">
      <c r="A3561" s="250">
        <v>3554</v>
      </c>
      <c r="B3561" s="198"/>
      <c r="C3561" s="25"/>
      <c r="D3561" s="25"/>
      <c r="E3561" s="25"/>
      <c r="F3561" s="25"/>
      <c r="G3561" s="26"/>
      <c r="H3561" s="27"/>
      <c r="I3561" s="28"/>
      <c r="J3561" s="430"/>
      <c r="K3561" s="48"/>
      <c r="L3561" s="457" t="str">
        <f t="shared" si="110"/>
        <v/>
      </c>
      <c r="M3561" s="245" cm="1">
        <f t="array" ref="M3561">SUMPRODUCT(--(N3561:Q3561&lt;&gt;"")) + IF(TRIM(R3561)="",0,LEN(R3561)-LEN(SUBSTITUTE(R3561,",",""))+1)</f>
        <v>0</v>
      </c>
      <c r="N3561" s="242" t="str">
        <f>IF(AND(I3561&lt;&gt;0,I3561&lt;&gt;""),IF(TRIM(SUBSTITUTE(B3561,CHAR(160),""))="","",IF(ISNUMBER(MATCH(TRIM(SUBSTITUTE(B3561,CHAR(160),"")),'Look Up Values'!$B$2:$B$500,0)),"","Origin error")),"")</f>
        <v/>
      </c>
      <c r="O3561" s="242" t="str">
        <f>IF(AND(I3561&lt;&gt;0,I3561&lt;&gt;""),IF(C3561="","",IF(AND(ISNUMBER(--LEFT(C3561,FIND(" ",C3561&amp;" ")-1)),OR(LEN(LEFT(C3561,FIND(" ",C3561&amp;" ")-1))=6,LEN(LEFT(C3561,FIND(" ",C3561&amp;" ")-1))=7),OR(ISNUMBER(MATCH(LEFT(C3561,FIND(" ",C3561&amp;" ")-1),'Look Up Values'!$G$2:$G$1000,0)),ISNUMBER(MATCH(LEFT(C3561,FIND(" ",C3561&amp;" ")-1),'Look Up Values'!$AE$2:$AE$2000,0)))),"","EWC error")),"")</f>
        <v/>
      </c>
      <c r="P3561" s="242" t="str" cm="1">
        <f t="array" ref="P3561">IF(AND(I3561&lt;&gt;0,I3561&lt;&gt;""),IF(D3561="","",IF(ISNUMBER(MATCH(SUBSTITUTE(D3561," ",""),SUBSTITUTE('Look Up Values'!$S$2:$S$120," ",""),0)),"","D&amp;R error")),"")</f>
        <v/>
      </c>
      <c r="Q3561" s="242" t="str" cm="1">
        <f t="array" ref="Q3561">IF(AND(I3561&lt;&gt;0,I3561&lt;&gt;""),IF(G3561="","",IF(ISNUMBER(MATCH(SUBSTITUTE(G3561," ",""),SUBSTITUTE('Look Up Values'!$I$2:$I$10," ",""),0)),"","State error")),"")</f>
        <v/>
      </c>
      <c r="R3561" s="260" t="str">
        <f t="shared" si="111"/>
        <v/>
      </c>
    </row>
    <row r="3562" spans="1:18" ht="15.75">
      <c r="A3562" s="250">
        <v>3555</v>
      </c>
      <c r="B3562" s="198"/>
      <c r="C3562" s="25"/>
      <c r="D3562" s="25"/>
      <c r="E3562" s="25"/>
      <c r="F3562" s="25"/>
      <c r="G3562" s="26"/>
      <c r="H3562" s="27"/>
      <c r="I3562" s="28"/>
      <c r="J3562" s="430"/>
      <c r="K3562" s="48"/>
      <c r="L3562" s="457" t="str">
        <f t="shared" si="110"/>
        <v/>
      </c>
      <c r="M3562" s="245" cm="1">
        <f t="array" ref="M3562">SUMPRODUCT(--(N3562:Q3562&lt;&gt;"")) + IF(TRIM(R3562)="",0,LEN(R3562)-LEN(SUBSTITUTE(R3562,",",""))+1)</f>
        <v>0</v>
      </c>
      <c r="N3562" s="242" t="str">
        <f>IF(AND(I3562&lt;&gt;0,I3562&lt;&gt;""),IF(TRIM(SUBSTITUTE(B3562,CHAR(160),""))="","",IF(ISNUMBER(MATCH(TRIM(SUBSTITUTE(B3562,CHAR(160),"")),'Look Up Values'!$B$2:$B$500,0)),"","Origin error")),"")</f>
        <v/>
      </c>
      <c r="O3562" s="242" t="str">
        <f>IF(AND(I3562&lt;&gt;0,I3562&lt;&gt;""),IF(C3562="","",IF(AND(ISNUMBER(--LEFT(C3562,FIND(" ",C3562&amp;" ")-1)),OR(LEN(LEFT(C3562,FIND(" ",C3562&amp;" ")-1))=6,LEN(LEFT(C3562,FIND(" ",C3562&amp;" ")-1))=7),OR(ISNUMBER(MATCH(LEFT(C3562,FIND(" ",C3562&amp;" ")-1),'Look Up Values'!$G$2:$G$1000,0)),ISNUMBER(MATCH(LEFT(C3562,FIND(" ",C3562&amp;" ")-1),'Look Up Values'!$AE$2:$AE$2000,0)))),"","EWC error")),"")</f>
        <v/>
      </c>
      <c r="P3562" s="242" t="str" cm="1">
        <f t="array" ref="P3562">IF(AND(I3562&lt;&gt;0,I3562&lt;&gt;""),IF(D3562="","",IF(ISNUMBER(MATCH(SUBSTITUTE(D3562," ",""),SUBSTITUTE('Look Up Values'!$S$2:$S$120," ",""),0)),"","D&amp;R error")),"")</f>
        <v/>
      </c>
      <c r="Q3562" s="242" t="str" cm="1">
        <f t="array" ref="Q3562">IF(AND(I3562&lt;&gt;0,I3562&lt;&gt;""),IF(G3562="","",IF(ISNUMBER(MATCH(SUBSTITUTE(G3562," ",""),SUBSTITUTE('Look Up Values'!$I$2:$I$10," ",""),0)),"","State error")),"")</f>
        <v/>
      </c>
      <c r="R3562" s="260" t="str">
        <f t="shared" si="111"/>
        <v/>
      </c>
    </row>
    <row r="3563" spans="1:18" ht="15.75">
      <c r="A3563" s="250">
        <v>3556</v>
      </c>
      <c r="B3563" s="198"/>
      <c r="C3563" s="25"/>
      <c r="D3563" s="25"/>
      <c r="E3563" s="25"/>
      <c r="F3563" s="25"/>
      <c r="G3563" s="26"/>
      <c r="H3563" s="27"/>
      <c r="I3563" s="28"/>
      <c r="J3563" s="430"/>
      <c r="K3563" s="48"/>
      <c r="L3563" s="457" t="str">
        <f t="shared" si="110"/>
        <v/>
      </c>
      <c r="M3563" s="245" cm="1">
        <f t="array" ref="M3563">SUMPRODUCT(--(N3563:Q3563&lt;&gt;"")) + IF(TRIM(R3563)="",0,LEN(R3563)-LEN(SUBSTITUTE(R3563,",",""))+1)</f>
        <v>0</v>
      </c>
      <c r="N3563" s="242" t="str">
        <f>IF(AND(I3563&lt;&gt;0,I3563&lt;&gt;""),IF(TRIM(SUBSTITUTE(B3563,CHAR(160),""))="","",IF(ISNUMBER(MATCH(TRIM(SUBSTITUTE(B3563,CHAR(160),"")),'Look Up Values'!$B$2:$B$500,0)),"","Origin error")),"")</f>
        <v/>
      </c>
      <c r="O3563" s="242" t="str">
        <f>IF(AND(I3563&lt;&gt;0,I3563&lt;&gt;""),IF(C3563="","",IF(AND(ISNUMBER(--LEFT(C3563,FIND(" ",C3563&amp;" ")-1)),OR(LEN(LEFT(C3563,FIND(" ",C3563&amp;" ")-1))=6,LEN(LEFT(C3563,FIND(" ",C3563&amp;" ")-1))=7),OR(ISNUMBER(MATCH(LEFT(C3563,FIND(" ",C3563&amp;" ")-1),'Look Up Values'!$G$2:$G$1000,0)),ISNUMBER(MATCH(LEFT(C3563,FIND(" ",C3563&amp;" ")-1),'Look Up Values'!$AE$2:$AE$2000,0)))),"","EWC error")),"")</f>
        <v/>
      </c>
      <c r="P3563" s="242" t="str" cm="1">
        <f t="array" ref="P3563">IF(AND(I3563&lt;&gt;0,I3563&lt;&gt;""),IF(D3563="","",IF(ISNUMBER(MATCH(SUBSTITUTE(D3563," ",""),SUBSTITUTE('Look Up Values'!$S$2:$S$120," ",""),0)),"","D&amp;R error")),"")</f>
        <v/>
      </c>
      <c r="Q3563" s="242" t="str" cm="1">
        <f t="array" ref="Q3563">IF(AND(I3563&lt;&gt;0,I3563&lt;&gt;""),IF(G3563="","",IF(ISNUMBER(MATCH(SUBSTITUTE(G3563," ",""),SUBSTITUTE('Look Up Values'!$I$2:$I$10," ",""),0)),"","State error")),"")</f>
        <v/>
      </c>
      <c r="R3563" s="260" t="str">
        <f t="shared" si="111"/>
        <v/>
      </c>
    </row>
    <row r="3564" spans="1:18" ht="15.75">
      <c r="A3564" s="250">
        <v>3557</v>
      </c>
      <c r="B3564" s="198"/>
      <c r="C3564" s="25"/>
      <c r="D3564" s="25"/>
      <c r="E3564" s="25"/>
      <c r="F3564" s="25"/>
      <c r="G3564" s="26"/>
      <c r="H3564" s="27"/>
      <c r="I3564" s="28"/>
      <c r="J3564" s="430"/>
      <c r="K3564" s="48"/>
      <c r="L3564" s="457" t="str">
        <f t="shared" si="110"/>
        <v/>
      </c>
      <c r="M3564" s="245" cm="1">
        <f t="array" ref="M3564">SUMPRODUCT(--(N3564:Q3564&lt;&gt;"")) + IF(TRIM(R3564)="",0,LEN(R3564)-LEN(SUBSTITUTE(R3564,",",""))+1)</f>
        <v>0</v>
      </c>
      <c r="N3564" s="242" t="str">
        <f>IF(AND(I3564&lt;&gt;0,I3564&lt;&gt;""),IF(TRIM(SUBSTITUTE(B3564,CHAR(160),""))="","",IF(ISNUMBER(MATCH(TRIM(SUBSTITUTE(B3564,CHAR(160),"")),'Look Up Values'!$B$2:$B$500,0)),"","Origin error")),"")</f>
        <v/>
      </c>
      <c r="O3564" s="242" t="str">
        <f>IF(AND(I3564&lt;&gt;0,I3564&lt;&gt;""),IF(C3564="","",IF(AND(ISNUMBER(--LEFT(C3564,FIND(" ",C3564&amp;" ")-1)),OR(LEN(LEFT(C3564,FIND(" ",C3564&amp;" ")-1))=6,LEN(LEFT(C3564,FIND(" ",C3564&amp;" ")-1))=7),OR(ISNUMBER(MATCH(LEFT(C3564,FIND(" ",C3564&amp;" ")-1),'Look Up Values'!$G$2:$G$1000,0)),ISNUMBER(MATCH(LEFT(C3564,FIND(" ",C3564&amp;" ")-1),'Look Up Values'!$AE$2:$AE$2000,0)))),"","EWC error")),"")</f>
        <v/>
      </c>
      <c r="P3564" s="242" t="str" cm="1">
        <f t="array" ref="P3564">IF(AND(I3564&lt;&gt;0,I3564&lt;&gt;""),IF(D3564="","",IF(ISNUMBER(MATCH(SUBSTITUTE(D3564," ",""),SUBSTITUTE('Look Up Values'!$S$2:$S$120," ",""),0)),"","D&amp;R error")),"")</f>
        <v/>
      </c>
      <c r="Q3564" s="242" t="str" cm="1">
        <f t="array" ref="Q3564">IF(AND(I3564&lt;&gt;0,I3564&lt;&gt;""),IF(G3564="","",IF(ISNUMBER(MATCH(SUBSTITUTE(G3564," ",""),SUBSTITUTE('Look Up Values'!$I$2:$I$10," ",""),0)),"","State error")),"")</f>
        <v/>
      </c>
      <c r="R3564" s="260" t="str">
        <f t="shared" si="111"/>
        <v/>
      </c>
    </row>
    <row r="3565" spans="1:18" ht="15.75">
      <c r="A3565" s="250">
        <v>3558</v>
      </c>
      <c r="B3565" s="198"/>
      <c r="C3565" s="25"/>
      <c r="D3565" s="25"/>
      <c r="E3565" s="25"/>
      <c r="F3565" s="25"/>
      <c r="G3565" s="26"/>
      <c r="H3565" s="27"/>
      <c r="I3565" s="28"/>
      <c r="J3565" s="430"/>
      <c r="K3565" s="48"/>
      <c r="L3565" s="457" t="str">
        <f t="shared" si="110"/>
        <v/>
      </c>
      <c r="M3565" s="245" cm="1">
        <f t="array" ref="M3565">SUMPRODUCT(--(N3565:Q3565&lt;&gt;"")) + IF(TRIM(R3565)="",0,LEN(R3565)-LEN(SUBSTITUTE(R3565,",",""))+1)</f>
        <v>0</v>
      </c>
      <c r="N3565" s="242" t="str">
        <f>IF(AND(I3565&lt;&gt;0,I3565&lt;&gt;""),IF(TRIM(SUBSTITUTE(B3565,CHAR(160),""))="","",IF(ISNUMBER(MATCH(TRIM(SUBSTITUTE(B3565,CHAR(160),"")),'Look Up Values'!$B$2:$B$500,0)),"","Origin error")),"")</f>
        <v/>
      </c>
      <c r="O3565" s="242" t="str">
        <f>IF(AND(I3565&lt;&gt;0,I3565&lt;&gt;""),IF(C3565="","",IF(AND(ISNUMBER(--LEFT(C3565,FIND(" ",C3565&amp;" ")-1)),OR(LEN(LEFT(C3565,FIND(" ",C3565&amp;" ")-1))=6,LEN(LEFT(C3565,FIND(" ",C3565&amp;" ")-1))=7),OR(ISNUMBER(MATCH(LEFT(C3565,FIND(" ",C3565&amp;" ")-1),'Look Up Values'!$G$2:$G$1000,0)),ISNUMBER(MATCH(LEFT(C3565,FIND(" ",C3565&amp;" ")-1),'Look Up Values'!$AE$2:$AE$2000,0)))),"","EWC error")),"")</f>
        <v/>
      </c>
      <c r="P3565" s="242" t="str" cm="1">
        <f t="array" ref="P3565">IF(AND(I3565&lt;&gt;0,I3565&lt;&gt;""),IF(D3565="","",IF(ISNUMBER(MATCH(SUBSTITUTE(D3565," ",""),SUBSTITUTE('Look Up Values'!$S$2:$S$120," ",""),0)),"","D&amp;R error")),"")</f>
        <v/>
      </c>
      <c r="Q3565" s="242" t="str" cm="1">
        <f t="array" ref="Q3565">IF(AND(I3565&lt;&gt;0,I3565&lt;&gt;""),IF(G3565="","",IF(ISNUMBER(MATCH(SUBSTITUTE(G3565," ",""),SUBSTITUTE('Look Up Values'!$I$2:$I$10," ",""),0)),"","State error")),"")</f>
        <v/>
      </c>
      <c r="R3565" s="260" t="str">
        <f t="shared" si="111"/>
        <v/>
      </c>
    </row>
    <row r="3566" spans="1:18" ht="15.75">
      <c r="A3566" s="250">
        <v>3559</v>
      </c>
      <c r="B3566" s="198"/>
      <c r="C3566" s="25"/>
      <c r="D3566" s="25"/>
      <c r="E3566" s="25"/>
      <c r="F3566" s="25"/>
      <c r="G3566" s="26"/>
      <c r="H3566" s="27"/>
      <c r="I3566" s="28"/>
      <c r="J3566" s="430"/>
      <c r="K3566" s="48"/>
      <c r="L3566" s="457" t="str">
        <f t="shared" si="110"/>
        <v/>
      </c>
      <c r="M3566" s="245" cm="1">
        <f t="array" ref="M3566">SUMPRODUCT(--(N3566:Q3566&lt;&gt;"")) + IF(TRIM(R3566)="",0,LEN(R3566)-LEN(SUBSTITUTE(R3566,",",""))+1)</f>
        <v>0</v>
      </c>
      <c r="N3566" s="242" t="str">
        <f>IF(AND(I3566&lt;&gt;0,I3566&lt;&gt;""),IF(TRIM(SUBSTITUTE(B3566,CHAR(160),""))="","",IF(ISNUMBER(MATCH(TRIM(SUBSTITUTE(B3566,CHAR(160),"")),'Look Up Values'!$B$2:$B$500,0)),"","Origin error")),"")</f>
        <v/>
      </c>
      <c r="O3566" s="242" t="str">
        <f>IF(AND(I3566&lt;&gt;0,I3566&lt;&gt;""),IF(C3566="","",IF(AND(ISNUMBER(--LEFT(C3566,FIND(" ",C3566&amp;" ")-1)),OR(LEN(LEFT(C3566,FIND(" ",C3566&amp;" ")-1))=6,LEN(LEFT(C3566,FIND(" ",C3566&amp;" ")-1))=7),OR(ISNUMBER(MATCH(LEFT(C3566,FIND(" ",C3566&amp;" ")-1),'Look Up Values'!$G$2:$G$1000,0)),ISNUMBER(MATCH(LEFT(C3566,FIND(" ",C3566&amp;" ")-1),'Look Up Values'!$AE$2:$AE$2000,0)))),"","EWC error")),"")</f>
        <v/>
      </c>
      <c r="P3566" s="242" t="str" cm="1">
        <f t="array" ref="P3566">IF(AND(I3566&lt;&gt;0,I3566&lt;&gt;""),IF(D3566="","",IF(ISNUMBER(MATCH(SUBSTITUTE(D3566," ",""),SUBSTITUTE('Look Up Values'!$S$2:$S$120," ",""),0)),"","D&amp;R error")),"")</f>
        <v/>
      </c>
      <c r="Q3566" s="242" t="str" cm="1">
        <f t="array" ref="Q3566">IF(AND(I3566&lt;&gt;0,I3566&lt;&gt;""),IF(G3566="","",IF(ISNUMBER(MATCH(SUBSTITUTE(G3566," ",""),SUBSTITUTE('Look Up Values'!$I$2:$I$10," ",""),0)),"","State error")),"")</f>
        <v/>
      </c>
      <c r="R3566" s="260" t="str">
        <f t="shared" si="111"/>
        <v/>
      </c>
    </row>
    <row r="3567" spans="1:18" ht="15.75">
      <c r="A3567" s="250">
        <v>3560</v>
      </c>
      <c r="B3567" s="198"/>
      <c r="C3567" s="25"/>
      <c r="D3567" s="25"/>
      <c r="E3567" s="25"/>
      <c r="F3567" s="25"/>
      <c r="G3567" s="26"/>
      <c r="H3567" s="27"/>
      <c r="I3567" s="28"/>
      <c r="J3567" s="430"/>
      <c r="K3567" s="48"/>
      <c r="L3567" s="457" t="str">
        <f t="shared" si="110"/>
        <v/>
      </c>
      <c r="M3567" s="245" cm="1">
        <f t="array" ref="M3567">SUMPRODUCT(--(N3567:Q3567&lt;&gt;"")) + IF(TRIM(R3567)="",0,LEN(R3567)-LEN(SUBSTITUTE(R3567,",",""))+1)</f>
        <v>0</v>
      </c>
      <c r="N3567" s="242" t="str">
        <f>IF(AND(I3567&lt;&gt;0,I3567&lt;&gt;""),IF(TRIM(SUBSTITUTE(B3567,CHAR(160),""))="","",IF(ISNUMBER(MATCH(TRIM(SUBSTITUTE(B3567,CHAR(160),"")),'Look Up Values'!$B$2:$B$500,0)),"","Origin error")),"")</f>
        <v/>
      </c>
      <c r="O3567" s="242" t="str">
        <f>IF(AND(I3567&lt;&gt;0,I3567&lt;&gt;""),IF(C3567="","",IF(AND(ISNUMBER(--LEFT(C3567,FIND(" ",C3567&amp;" ")-1)),OR(LEN(LEFT(C3567,FIND(" ",C3567&amp;" ")-1))=6,LEN(LEFT(C3567,FIND(" ",C3567&amp;" ")-1))=7),OR(ISNUMBER(MATCH(LEFT(C3567,FIND(" ",C3567&amp;" ")-1),'Look Up Values'!$G$2:$G$1000,0)),ISNUMBER(MATCH(LEFT(C3567,FIND(" ",C3567&amp;" ")-1),'Look Up Values'!$AE$2:$AE$2000,0)))),"","EWC error")),"")</f>
        <v/>
      </c>
      <c r="P3567" s="242" t="str" cm="1">
        <f t="array" ref="P3567">IF(AND(I3567&lt;&gt;0,I3567&lt;&gt;""),IF(D3567="","",IF(ISNUMBER(MATCH(SUBSTITUTE(D3567," ",""),SUBSTITUTE('Look Up Values'!$S$2:$S$120," ",""),0)),"","D&amp;R error")),"")</f>
        <v/>
      </c>
      <c r="Q3567" s="242" t="str" cm="1">
        <f t="array" ref="Q3567">IF(AND(I3567&lt;&gt;0,I3567&lt;&gt;""),IF(G3567="","",IF(ISNUMBER(MATCH(SUBSTITUTE(G3567," ",""),SUBSTITUTE('Look Up Values'!$I$2:$I$10," ",""),0)),"","State error")),"")</f>
        <v/>
      </c>
      <c r="R3567" s="260" t="str">
        <f t="shared" si="111"/>
        <v/>
      </c>
    </row>
    <row r="3568" spans="1:18" ht="15.75">
      <c r="A3568" s="250">
        <v>3561</v>
      </c>
      <c r="B3568" s="198"/>
      <c r="C3568" s="25"/>
      <c r="D3568" s="25"/>
      <c r="E3568" s="25"/>
      <c r="F3568" s="25"/>
      <c r="G3568" s="26"/>
      <c r="H3568" s="27"/>
      <c r="I3568" s="28"/>
      <c r="J3568" s="430"/>
      <c r="K3568" s="48"/>
      <c r="L3568" s="457" t="str">
        <f t="shared" si="110"/>
        <v/>
      </c>
      <c r="M3568" s="245" cm="1">
        <f t="array" ref="M3568">SUMPRODUCT(--(N3568:Q3568&lt;&gt;"")) + IF(TRIM(R3568)="",0,LEN(R3568)-LEN(SUBSTITUTE(R3568,",",""))+1)</f>
        <v>0</v>
      </c>
      <c r="N3568" s="242" t="str">
        <f>IF(AND(I3568&lt;&gt;0,I3568&lt;&gt;""),IF(TRIM(SUBSTITUTE(B3568,CHAR(160),""))="","",IF(ISNUMBER(MATCH(TRIM(SUBSTITUTE(B3568,CHAR(160),"")),'Look Up Values'!$B$2:$B$500,0)),"","Origin error")),"")</f>
        <v/>
      </c>
      <c r="O3568" s="242" t="str">
        <f>IF(AND(I3568&lt;&gt;0,I3568&lt;&gt;""),IF(C3568="","",IF(AND(ISNUMBER(--LEFT(C3568,FIND(" ",C3568&amp;" ")-1)),OR(LEN(LEFT(C3568,FIND(" ",C3568&amp;" ")-1))=6,LEN(LEFT(C3568,FIND(" ",C3568&amp;" ")-1))=7),OR(ISNUMBER(MATCH(LEFT(C3568,FIND(" ",C3568&amp;" ")-1),'Look Up Values'!$G$2:$G$1000,0)),ISNUMBER(MATCH(LEFT(C3568,FIND(" ",C3568&amp;" ")-1),'Look Up Values'!$AE$2:$AE$2000,0)))),"","EWC error")),"")</f>
        <v/>
      </c>
      <c r="P3568" s="242" t="str" cm="1">
        <f t="array" ref="P3568">IF(AND(I3568&lt;&gt;0,I3568&lt;&gt;""),IF(D3568="","",IF(ISNUMBER(MATCH(SUBSTITUTE(D3568," ",""),SUBSTITUTE('Look Up Values'!$S$2:$S$120," ",""),0)),"","D&amp;R error")),"")</f>
        <v/>
      </c>
      <c r="Q3568" s="242" t="str" cm="1">
        <f t="array" ref="Q3568">IF(AND(I3568&lt;&gt;0,I3568&lt;&gt;""),IF(G3568="","",IF(ISNUMBER(MATCH(SUBSTITUTE(G3568," ",""),SUBSTITUTE('Look Up Values'!$I$2:$I$10," ",""),0)),"","State error")),"")</f>
        <v/>
      </c>
      <c r="R3568" s="260" t="str">
        <f t="shared" si="111"/>
        <v/>
      </c>
    </row>
    <row r="3569" spans="1:18" ht="15.75">
      <c r="A3569" s="250">
        <v>3562</v>
      </c>
      <c r="B3569" s="198"/>
      <c r="C3569" s="25"/>
      <c r="D3569" s="25"/>
      <c r="E3569" s="25"/>
      <c r="F3569" s="25"/>
      <c r="G3569" s="26"/>
      <c r="H3569" s="27"/>
      <c r="I3569" s="28"/>
      <c r="J3569" s="430"/>
      <c r="K3569" s="48"/>
      <c r="L3569" s="457" t="str">
        <f t="shared" si="110"/>
        <v/>
      </c>
      <c r="M3569" s="245" cm="1">
        <f t="array" ref="M3569">SUMPRODUCT(--(N3569:Q3569&lt;&gt;"")) + IF(TRIM(R3569)="",0,LEN(R3569)-LEN(SUBSTITUTE(R3569,",",""))+1)</f>
        <v>0</v>
      </c>
      <c r="N3569" s="242" t="str">
        <f>IF(AND(I3569&lt;&gt;0,I3569&lt;&gt;""),IF(TRIM(SUBSTITUTE(B3569,CHAR(160),""))="","",IF(ISNUMBER(MATCH(TRIM(SUBSTITUTE(B3569,CHAR(160),"")),'Look Up Values'!$B$2:$B$500,0)),"","Origin error")),"")</f>
        <v/>
      </c>
      <c r="O3569" s="242" t="str">
        <f>IF(AND(I3569&lt;&gt;0,I3569&lt;&gt;""),IF(C3569="","",IF(AND(ISNUMBER(--LEFT(C3569,FIND(" ",C3569&amp;" ")-1)),OR(LEN(LEFT(C3569,FIND(" ",C3569&amp;" ")-1))=6,LEN(LEFT(C3569,FIND(" ",C3569&amp;" ")-1))=7),OR(ISNUMBER(MATCH(LEFT(C3569,FIND(" ",C3569&amp;" ")-1),'Look Up Values'!$G$2:$G$1000,0)),ISNUMBER(MATCH(LEFT(C3569,FIND(" ",C3569&amp;" ")-1),'Look Up Values'!$AE$2:$AE$2000,0)))),"","EWC error")),"")</f>
        <v/>
      </c>
      <c r="P3569" s="242" t="str" cm="1">
        <f t="array" ref="P3569">IF(AND(I3569&lt;&gt;0,I3569&lt;&gt;""),IF(D3569="","",IF(ISNUMBER(MATCH(SUBSTITUTE(D3569," ",""),SUBSTITUTE('Look Up Values'!$S$2:$S$120," ",""),0)),"","D&amp;R error")),"")</f>
        <v/>
      </c>
      <c r="Q3569" s="242" t="str" cm="1">
        <f t="array" ref="Q3569">IF(AND(I3569&lt;&gt;0,I3569&lt;&gt;""),IF(G3569="","",IF(ISNUMBER(MATCH(SUBSTITUTE(G3569," ",""),SUBSTITUTE('Look Up Values'!$I$2:$I$10," ",""),0)),"","State error")),"")</f>
        <v/>
      </c>
      <c r="R3569" s="260" t="str">
        <f t="shared" si="111"/>
        <v/>
      </c>
    </row>
    <row r="3570" spans="1:18" ht="15.75">
      <c r="A3570" s="250">
        <v>3563</v>
      </c>
      <c r="B3570" s="198"/>
      <c r="C3570" s="25"/>
      <c r="D3570" s="25"/>
      <c r="E3570" s="25"/>
      <c r="F3570" s="25"/>
      <c r="G3570" s="26"/>
      <c r="H3570" s="27"/>
      <c r="I3570" s="28"/>
      <c r="J3570" s="430"/>
      <c r="K3570" s="48"/>
      <c r="L3570" s="457" t="str">
        <f t="shared" si="110"/>
        <v/>
      </c>
      <c r="M3570" s="245" cm="1">
        <f t="array" ref="M3570">SUMPRODUCT(--(N3570:Q3570&lt;&gt;"")) + IF(TRIM(R3570)="",0,LEN(R3570)-LEN(SUBSTITUTE(R3570,",",""))+1)</f>
        <v>0</v>
      </c>
      <c r="N3570" s="242" t="str">
        <f>IF(AND(I3570&lt;&gt;0,I3570&lt;&gt;""),IF(TRIM(SUBSTITUTE(B3570,CHAR(160),""))="","",IF(ISNUMBER(MATCH(TRIM(SUBSTITUTE(B3570,CHAR(160),"")),'Look Up Values'!$B$2:$B$500,0)),"","Origin error")),"")</f>
        <v/>
      </c>
      <c r="O3570" s="242" t="str">
        <f>IF(AND(I3570&lt;&gt;0,I3570&lt;&gt;""),IF(C3570="","",IF(AND(ISNUMBER(--LEFT(C3570,FIND(" ",C3570&amp;" ")-1)),OR(LEN(LEFT(C3570,FIND(" ",C3570&amp;" ")-1))=6,LEN(LEFT(C3570,FIND(" ",C3570&amp;" ")-1))=7),OR(ISNUMBER(MATCH(LEFT(C3570,FIND(" ",C3570&amp;" ")-1),'Look Up Values'!$G$2:$G$1000,0)),ISNUMBER(MATCH(LEFT(C3570,FIND(" ",C3570&amp;" ")-1),'Look Up Values'!$AE$2:$AE$2000,0)))),"","EWC error")),"")</f>
        <v/>
      </c>
      <c r="P3570" s="242" t="str" cm="1">
        <f t="array" ref="P3570">IF(AND(I3570&lt;&gt;0,I3570&lt;&gt;""),IF(D3570="","",IF(ISNUMBER(MATCH(SUBSTITUTE(D3570," ",""),SUBSTITUTE('Look Up Values'!$S$2:$S$120," ",""),0)),"","D&amp;R error")),"")</f>
        <v/>
      </c>
      <c r="Q3570" s="242" t="str" cm="1">
        <f t="array" ref="Q3570">IF(AND(I3570&lt;&gt;0,I3570&lt;&gt;""),IF(G3570="","",IF(ISNUMBER(MATCH(SUBSTITUTE(G3570," ",""),SUBSTITUTE('Look Up Values'!$I$2:$I$10," ",""),0)),"","State error")),"")</f>
        <v/>
      </c>
      <c r="R3570" s="260" t="str">
        <f t="shared" si="111"/>
        <v/>
      </c>
    </row>
    <row r="3571" spans="1:18" ht="15.75">
      <c r="A3571" s="250">
        <v>3564</v>
      </c>
      <c r="B3571" s="198"/>
      <c r="C3571" s="25"/>
      <c r="D3571" s="25"/>
      <c r="E3571" s="25"/>
      <c r="F3571" s="25"/>
      <c r="G3571" s="26"/>
      <c r="H3571" s="27"/>
      <c r="I3571" s="28"/>
      <c r="J3571" s="430"/>
      <c r="K3571" s="48"/>
      <c r="L3571" s="457" t="str">
        <f t="shared" si="110"/>
        <v/>
      </c>
      <c r="M3571" s="245" cm="1">
        <f t="array" ref="M3571">SUMPRODUCT(--(N3571:Q3571&lt;&gt;"")) + IF(TRIM(R3571)="",0,LEN(R3571)-LEN(SUBSTITUTE(R3571,",",""))+1)</f>
        <v>0</v>
      </c>
      <c r="N3571" s="242" t="str">
        <f>IF(AND(I3571&lt;&gt;0,I3571&lt;&gt;""),IF(TRIM(SUBSTITUTE(B3571,CHAR(160),""))="","",IF(ISNUMBER(MATCH(TRIM(SUBSTITUTE(B3571,CHAR(160),"")),'Look Up Values'!$B$2:$B$500,0)),"","Origin error")),"")</f>
        <v/>
      </c>
      <c r="O3571" s="242" t="str">
        <f>IF(AND(I3571&lt;&gt;0,I3571&lt;&gt;""),IF(C3571="","",IF(AND(ISNUMBER(--LEFT(C3571,FIND(" ",C3571&amp;" ")-1)),OR(LEN(LEFT(C3571,FIND(" ",C3571&amp;" ")-1))=6,LEN(LEFT(C3571,FIND(" ",C3571&amp;" ")-1))=7),OR(ISNUMBER(MATCH(LEFT(C3571,FIND(" ",C3571&amp;" ")-1),'Look Up Values'!$G$2:$G$1000,0)),ISNUMBER(MATCH(LEFT(C3571,FIND(" ",C3571&amp;" ")-1),'Look Up Values'!$AE$2:$AE$2000,0)))),"","EWC error")),"")</f>
        <v/>
      </c>
      <c r="P3571" s="242" t="str" cm="1">
        <f t="array" ref="P3571">IF(AND(I3571&lt;&gt;0,I3571&lt;&gt;""),IF(D3571="","",IF(ISNUMBER(MATCH(SUBSTITUTE(D3571," ",""),SUBSTITUTE('Look Up Values'!$S$2:$S$120," ",""),0)),"","D&amp;R error")),"")</f>
        <v/>
      </c>
      <c r="Q3571" s="242" t="str" cm="1">
        <f t="array" ref="Q3571">IF(AND(I3571&lt;&gt;0,I3571&lt;&gt;""),IF(G3571="","",IF(ISNUMBER(MATCH(SUBSTITUTE(G3571," ",""),SUBSTITUTE('Look Up Values'!$I$2:$I$10," ",""),0)),"","State error")),"")</f>
        <v/>
      </c>
      <c r="R3571" s="260" t="str">
        <f t="shared" si="111"/>
        <v/>
      </c>
    </row>
    <row r="3572" spans="1:18" ht="15.75">
      <c r="A3572" s="250">
        <v>3565</v>
      </c>
      <c r="B3572" s="198"/>
      <c r="C3572" s="25"/>
      <c r="D3572" s="25"/>
      <c r="E3572" s="25"/>
      <c r="F3572" s="25"/>
      <c r="G3572" s="26"/>
      <c r="H3572" s="27"/>
      <c r="I3572" s="28"/>
      <c r="J3572" s="430"/>
      <c r="K3572" s="48"/>
      <c r="L3572" s="457" t="str">
        <f t="shared" si="110"/>
        <v/>
      </c>
      <c r="M3572" s="245" cm="1">
        <f t="array" ref="M3572">SUMPRODUCT(--(N3572:Q3572&lt;&gt;"")) + IF(TRIM(R3572)="",0,LEN(R3572)-LEN(SUBSTITUTE(R3572,",",""))+1)</f>
        <v>0</v>
      </c>
      <c r="N3572" s="242" t="str">
        <f>IF(AND(I3572&lt;&gt;0,I3572&lt;&gt;""),IF(TRIM(SUBSTITUTE(B3572,CHAR(160),""))="","",IF(ISNUMBER(MATCH(TRIM(SUBSTITUTE(B3572,CHAR(160),"")),'Look Up Values'!$B$2:$B$500,0)),"","Origin error")),"")</f>
        <v/>
      </c>
      <c r="O3572" s="242" t="str">
        <f>IF(AND(I3572&lt;&gt;0,I3572&lt;&gt;""),IF(C3572="","",IF(AND(ISNUMBER(--LEFT(C3572,FIND(" ",C3572&amp;" ")-1)),OR(LEN(LEFT(C3572,FIND(" ",C3572&amp;" ")-1))=6,LEN(LEFT(C3572,FIND(" ",C3572&amp;" ")-1))=7),OR(ISNUMBER(MATCH(LEFT(C3572,FIND(" ",C3572&amp;" ")-1),'Look Up Values'!$G$2:$G$1000,0)),ISNUMBER(MATCH(LEFT(C3572,FIND(" ",C3572&amp;" ")-1),'Look Up Values'!$AE$2:$AE$2000,0)))),"","EWC error")),"")</f>
        <v/>
      </c>
      <c r="P3572" s="242" t="str" cm="1">
        <f t="array" ref="P3572">IF(AND(I3572&lt;&gt;0,I3572&lt;&gt;""),IF(D3572="","",IF(ISNUMBER(MATCH(SUBSTITUTE(D3572," ",""),SUBSTITUTE('Look Up Values'!$S$2:$S$120," ",""),0)),"","D&amp;R error")),"")</f>
        <v/>
      </c>
      <c r="Q3572" s="242" t="str" cm="1">
        <f t="array" ref="Q3572">IF(AND(I3572&lt;&gt;0,I3572&lt;&gt;""),IF(G3572="","",IF(ISNUMBER(MATCH(SUBSTITUTE(G3572," ",""),SUBSTITUTE('Look Up Values'!$I$2:$I$10," ",""),0)),"","State error")),"")</f>
        <v/>
      </c>
      <c r="R3572" s="260" t="str">
        <f t="shared" si="111"/>
        <v/>
      </c>
    </row>
    <row r="3573" spans="1:18" ht="15.75">
      <c r="A3573" s="250">
        <v>3566</v>
      </c>
      <c r="B3573" s="198"/>
      <c r="C3573" s="25"/>
      <c r="D3573" s="25"/>
      <c r="E3573" s="25"/>
      <c r="F3573" s="25"/>
      <c r="G3573" s="26"/>
      <c r="H3573" s="27"/>
      <c r="I3573" s="28"/>
      <c r="J3573" s="430"/>
      <c r="K3573" s="48"/>
      <c r="L3573" s="457" t="str">
        <f t="shared" si="110"/>
        <v/>
      </c>
      <c r="M3573" s="245" cm="1">
        <f t="array" ref="M3573">SUMPRODUCT(--(N3573:Q3573&lt;&gt;"")) + IF(TRIM(R3573)="",0,LEN(R3573)-LEN(SUBSTITUTE(R3573,",",""))+1)</f>
        <v>0</v>
      </c>
      <c r="N3573" s="242" t="str">
        <f>IF(AND(I3573&lt;&gt;0,I3573&lt;&gt;""),IF(TRIM(SUBSTITUTE(B3573,CHAR(160),""))="","",IF(ISNUMBER(MATCH(TRIM(SUBSTITUTE(B3573,CHAR(160),"")),'Look Up Values'!$B$2:$B$500,0)),"","Origin error")),"")</f>
        <v/>
      </c>
      <c r="O3573" s="242" t="str">
        <f>IF(AND(I3573&lt;&gt;0,I3573&lt;&gt;""),IF(C3573="","",IF(AND(ISNUMBER(--LEFT(C3573,FIND(" ",C3573&amp;" ")-1)),OR(LEN(LEFT(C3573,FIND(" ",C3573&amp;" ")-1))=6,LEN(LEFT(C3573,FIND(" ",C3573&amp;" ")-1))=7),OR(ISNUMBER(MATCH(LEFT(C3573,FIND(" ",C3573&amp;" ")-1),'Look Up Values'!$G$2:$G$1000,0)),ISNUMBER(MATCH(LEFT(C3573,FIND(" ",C3573&amp;" ")-1),'Look Up Values'!$AE$2:$AE$2000,0)))),"","EWC error")),"")</f>
        <v/>
      </c>
      <c r="P3573" s="242" t="str" cm="1">
        <f t="array" ref="P3573">IF(AND(I3573&lt;&gt;0,I3573&lt;&gt;""),IF(D3573="","",IF(ISNUMBER(MATCH(SUBSTITUTE(D3573," ",""),SUBSTITUTE('Look Up Values'!$S$2:$S$120," ",""),0)),"","D&amp;R error")),"")</f>
        <v/>
      </c>
      <c r="Q3573" s="242" t="str" cm="1">
        <f t="array" ref="Q3573">IF(AND(I3573&lt;&gt;0,I3573&lt;&gt;""),IF(G3573="","",IF(ISNUMBER(MATCH(SUBSTITUTE(G3573," ",""),SUBSTITUTE('Look Up Values'!$I$2:$I$10," ",""),0)),"","State error")),"")</f>
        <v/>
      </c>
      <c r="R3573" s="260" t="str">
        <f t="shared" si="111"/>
        <v/>
      </c>
    </row>
    <row r="3574" spans="1:18" ht="15.75">
      <c r="A3574" s="250">
        <v>3567</v>
      </c>
      <c r="B3574" s="198"/>
      <c r="C3574" s="25"/>
      <c r="D3574" s="25"/>
      <c r="E3574" s="25"/>
      <c r="F3574" s="25"/>
      <c r="G3574" s="26"/>
      <c r="H3574" s="27"/>
      <c r="I3574" s="28"/>
      <c r="J3574" s="430"/>
      <c r="K3574" s="48"/>
      <c r="L3574" s="457" t="str">
        <f t="shared" si="110"/>
        <v/>
      </c>
      <c r="M3574" s="245" cm="1">
        <f t="array" ref="M3574">SUMPRODUCT(--(N3574:Q3574&lt;&gt;"")) + IF(TRIM(R3574)="",0,LEN(R3574)-LEN(SUBSTITUTE(R3574,",",""))+1)</f>
        <v>0</v>
      </c>
      <c r="N3574" s="242" t="str">
        <f>IF(AND(I3574&lt;&gt;0,I3574&lt;&gt;""),IF(TRIM(SUBSTITUTE(B3574,CHAR(160),""))="","",IF(ISNUMBER(MATCH(TRIM(SUBSTITUTE(B3574,CHAR(160),"")),'Look Up Values'!$B$2:$B$500,0)),"","Origin error")),"")</f>
        <v/>
      </c>
      <c r="O3574" s="242" t="str">
        <f>IF(AND(I3574&lt;&gt;0,I3574&lt;&gt;""),IF(C3574="","",IF(AND(ISNUMBER(--LEFT(C3574,FIND(" ",C3574&amp;" ")-1)),OR(LEN(LEFT(C3574,FIND(" ",C3574&amp;" ")-1))=6,LEN(LEFT(C3574,FIND(" ",C3574&amp;" ")-1))=7),OR(ISNUMBER(MATCH(LEFT(C3574,FIND(" ",C3574&amp;" ")-1),'Look Up Values'!$G$2:$G$1000,0)),ISNUMBER(MATCH(LEFT(C3574,FIND(" ",C3574&amp;" ")-1),'Look Up Values'!$AE$2:$AE$2000,0)))),"","EWC error")),"")</f>
        <v/>
      </c>
      <c r="P3574" s="242" t="str" cm="1">
        <f t="array" ref="P3574">IF(AND(I3574&lt;&gt;0,I3574&lt;&gt;""),IF(D3574="","",IF(ISNUMBER(MATCH(SUBSTITUTE(D3574," ",""),SUBSTITUTE('Look Up Values'!$S$2:$S$120," ",""),0)),"","D&amp;R error")),"")</f>
        <v/>
      </c>
      <c r="Q3574" s="242" t="str" cm="1">
        <f t="array" ref="Q3574">IF(AND(I3574&lt;&gt;0,I3574&lt;&gt;""),IF(G3574="","",IF(ISNUMBER(MATCH(SUBSTITUTE(G3574," ",""),SUBSTITUTE('Look Up Values'!$I$2:$I$10," ",""),0)),"","State error")),"")</f>
        <v/>
      </c>
      <c r="R3574" s="260" t="str">
        <f t="shared" si="111"/>
        <v/>
      </c>
    </row>
    <row r="3575" spans="1:18" ht="15.75">
      <c r="A3575" s="250">
        <v>3568</v>
      </c>
      <c r="B3575" s="198"/>
      <c r="C3575" s="25"/>
      <c r="D3575" s="25"/>
      <c r="E3575" s="25"/>
      <c r="F3575" s="25"/>
      <c r="G3575" s="26"/>
      <c r="H3575" s="27"/>
      <c r="I3575" s="28"/>
      <c r="J3575" s="430"/>
      <c r="K3575" s="48"/>
      <c r="L3575" s="457" t="str">
        <f t="shared" si="110"/>
        <v/>
      </c>
      <c r="M3575" s="245" cm="1">
        <f t="array" ref="M3575">SUMPRODUCT(--(N3575:Q3575&lt;&gt;"")) + IF(TRIM(R3575)="",0,LEN(R3575)-LEN(SUBSTITUTE(R3575,",",""))+1)</f>
        <v>0</v>
      </c>
      <c r="N3575" s="242" t="str">
        <f>IF(AND(I3575&lt;&gt;0,I3575&lt;&gt;""),IF(TRIM(SUBSTITUTE(B3575,CHAR(160),""))="","",IF(ISNUMBER(MATCH(TRIM(SUBSTITUTE(B3575,CHAR(160),"")),'Look Up Values'!$B$2:$B$500,0)),"","Origin error")),"")</f>
        <v/>
      </c>
      <c r="O3575" s="242" t="str">
        <f>IF(AND(I3575&lt;&gt;0,I3575&lt;&gt;""),IF(C3575="","",IF(AND(ISNUMBER(--LEFT(C3575,FIND(" ",C3575&amp;" ")-1)),OR(LEN(LEFT(C3575,FIND(" ",C3575&amp;" ")-1))=6,LEN(LEFT(C3575,FIND(" ",C3575&amp;" ")-1))=7),OR(ISNUMBER(MATCH(LEFT(C3575,FIND(" ",C3575&amp;" ")-1),'Look Up Values'!$G$2:$G$1000,0)),ISNUMBER(MATCH(LEFT(C3575,FIND(" ",C3575&amp;" ")-1),'Look Up Values'!$AE$2:$AE$2000,0)))),"","EWC error")),"")</f>
        <v/>
      </c>
      <c r="P3575" s="242" t="str" cm="1">
        <f t="array" ref="P3575">IF(AND(I3575&lt;&gt;0,I3575&lt;&gt;""),IF(D3575="","",IF(ISNUMBER(MATCH(SUBSTITUTE(D3575," ",""),SUBSTITUTE('Look Up Values'!$S$2:$S$120," ",""),0)),"","D&amp;R error")),"")</f>
        <v/>
      </c>
      <c r="Q3575" s="242" t="str" cm="1">
        <f t="array" ref="Q3575">IF(AND(I3575&lt;&gt;0,I3575&lt;&gt;""),IF(G3575="","",IF(ISNUMBER(MATCH(SUBSTITUTE(G3575," ",""),SUBSTITUTE('Look Up Values'!$I$2:$I$10," ",""),0)),"","State error")),"")</f>
        <v/>
      </c>
      <c r="R3575" s="260" t="str">
        <f t="shared" si="111"/>
        <v/>
      </c>
    </row>
    <row r="3576" spans="1:18" ht="15.75">
      <c r="A3576" s="250">
        <v>3569</v>
      </c>
      <c r="B3576" s="198"/>
      <c r="C3576" s="25"/>
      <c r="D3576" s="25"/>
      <c r="E3576" s="25"/>
      <c r="F3576" s="25"/>
      <c r="G3576" s="26"/>
      <c r="H3576" s="27"/>
      <c r="I3576" s="28"/>
      <c r="J3576" s="430"/>
      <c r="K3576" s="48"/>
      <c r="L3576" s="457" t="str">
        <f t="shared" si="110"/>
        <v/>
      </c>
      <c r="M3576" s="245" cm="1">
        <f t="array" ref="M3576">SUMPRODUCT(--(N3576:Q3576&lt;&gt;"")) + IF(TRIM(R3576)="",0,LEN(R3576)-LEN(SUBSTITUTE(R3576,",",""))+1)</f>
        <v>0</v>
      </c>
      <c r="N3576" s="242" t="str">
        <f>IF(AND(I3576&lt;&gt;0,I3576&lt;&gt;""),IF(TRIM(SUBSTITUTE(B3576,CHAR(160),""))="","",IF(ISNUMBER(MATCH(TRIM(SUBSTITUTE(B3576,CHAR(160),"")),'Look Up Values'!$B$2:$B$500,0)),"","Origin error")),"")</f>
        <v/>
      </c>
      <c r="O3576" s="242" t="str">
        <f>IF(AND(I3576&lt;&gt;0,I3576&lt;&gt;""),IF(C3576="","",IF(AND(ISNUMBER(--LEFT(C3576,FIND(" ",C3576&amp;" ")-1)),OR(LEN(LEFT(C3576,FIND(" ",C3576&amp;" ")-1))=6,LEN(LEFT(C3576,FIND(" ",C3576&amp;" ")-1))=7),OR(ISNUMBER(MATCH(LEFT(C3576,FIND(" ",C3576&amp;" ")-1),'Look Up Values'!$G$2:$G$1000,0)),ISNUMBER(MATCH(LEFT(C3576,FIND(" ",C3576&amp;" ")-1),'Look Up Values'!$AE$2:$AE$2000,0)))),"","EWC error")),"")</f>
        <v/>
      </c>
      <c r="P3576" s="242" t="str" cm="1">
        <f t="array" ref="P3576">IF(AND(I3576&lt;&gt;0,I3576&lt;&gt;""),IF(D3576="","",IF(ISNUMBER(MATCH(SUBSTITUTE(D3576," ",""),SUBSTITUTE('Look Up Values'!$S$2:$S$120," ",""),0)),"","D&amp;R error")),"")</f>
        <v/>
      </c>
      <c r="Q3576" s="242" t="str" cm="1">
        <f t="array" ref="Q3576">IF(AND(I3576&lt;&gt;0,I3576&lt;&gt;""),IF(G3576="","",IF(ISNUMBER(MATCH(SUBSTITUTE(G3576," ",""),SUBSTITUTE('Look Up Values'!$I$2:$I$10," ",""),0)),"","State error")),"")</f>
        <v/>
      </c>
      <c r="R3576" s="260" t="str">
        <f t="shared" si="111"/>
        <v/>
      </c>
    </row>
    <row r="3577" spans="1:18" ht="15.75">
      <c r="A3577" s="250">
        <v>3570</v>
      </c>
      <c r="B3577" s="198"/>
      <c r="C3577" s="25"/>
      <c r="D3577" s="25"/>
      <c r="E3577" s="25"/>
      <c r="F3577" s="25"/>
      <c r="G3577" s="26"/>
      <c r="H3577" s="27"/>
      <c r="I3577" s="28"/>
      <c r="J3577" s="430"/>
      <c r="K3577" s="48"/>
      <c r="L3577" s="457" t="str">
        <f t="shared" si="110"/>
        <v/>
      </c>
      <c r="M3577" s="245" cm="1">
        <f t="array" ref="M3577">SUMPRODUCT(--(N3577:Q3577&lt;&gt;"")) + IF(TRIM(R3577)="",0,LEN(R3577)-LEN(SUBSTITUTE(R3577,",",""))+1)</f>
        <v>0</v>
      </c>
      <c r="N3577" s="242" t="str">
        <f>IF(AND(I3577&lt;&gt;0,I3577&lt;&gt;""),IF(TRIM(SUBSTITUTE(B3577,CHAR(160),""))="","",IF(ISNUMBER(MATCH(TRIM(SUBSTITUTE(B3577,CHAR(160),"")),'Look Up Values'!$B$2:$B$500,0)),"","Origin error")),"")</f>
        <v/>
      </c>
      <c r="O3577" s="242" t="str">
        <f>IF(AND(I3577&lt;&gt;0,I3577&lt;&gt;""),IF(C3577="","",IF(AND(ISNUMBER(--LEFT(C3577,FIND(" ",C3577&amp;" ")-1)),OR(LEN(LEFT(C3577,FIND(" ",C3577&amp;" ")-1))=6,LEN(LEFT(C3577,FIND(" ",C3577&amp;" ")-1))=7),OR(ISNUMBER(MATCH(LEFT(C3577,FIND(" ",C3577&amp;" ")-1),'Look Up Values'!$G$2:$G$1000,0)),ISNUMBER(MATCH(LEFT(C3577,FIND(" ",C3577&amp;" ")-1),'Look Up Values'!$AE$2:$AE$2000,0)))),"","EWC error")),"")</f>
        <v/>
      </c>
      <c r="P3577" s="242" t="str" cm="1">
        <f t="array" ref="P3577">IF(AND(I3577&lt;&gt;0,I3577&lt;&gt;""),IF(D3577="","",IF(ISNUMBER(MATCH(SUBSTITUTE(D3577," ",""),SUBSTITUTE('Look Up Values'!$S$2:$S$120," ",""),0)),"","D&amp;R error")),"")</f>
        <v/>
      </c>
      <c r="Q3577" s="242" t="str" cm="1">
        <f t="array" ref="Q3577">IF(AND(I3577&lt;&gt;0,I3577&lt;&gt;""),IF(G3577="","",IF(ISNUMBER(MATCH(SUBSTITUTE(G3577," ",""),SUBSTITUTE('Look Up Values'!$I$2:$I$10," ",""),0)),"","State error")),"")</f>
        <v/>
      </c>
      <c r="R3577" s="260" t="str">
        <f t="shared" si="111"/>
        <v/>
      </c>
    </row>
    <row r="3578" spans="1:18" ht="15.75">
      <c r="A3578" s="250">
        <v>3571</v>
      </c>
      <c r="B3578" s="198"/>
      <c r="C3578" s="25"/>
      <c r="D3578" s="25"/>
      <c r="E3578" s="25"/>
      <c r="F3578" s="25"/>
      <c r="G3578" s="26"/>
      <c r="H3578" s="27"/>
      <c r="I3578" s="28"/>
      <c r="J3578" s="430"/>
      <c r="K3578" s="48"/>
      <c r="L3578" s="457" t="str">
        <f t="shared" si="110"/>
        <v/>
      </c>
      <c r="M3578" s="245" cm="1">
        <f t="array" ref="M3578">SUMPRODUCT(--(N3578:Q3578&lt;&gt;"")) + IF(TRIM(R3578)="",0,LEN(R3578)-LEN(SUBSTITUTE(R3578,",",""))+1)</f>
        <v>0</v>
      </c>
      <c r="N3578" s="242" t="str">
        <f>IF(AND(I3578&lt;&gt;0,I3578&lt;&gt;""),IF(TRIM(SUBSTITUTE(B3578,CHAR(160),""))="","",IF(ISNUMBER(MATCH(TRIM(SUBSTITUTE(B3578,CHAR(160),"")),'Look Up Values'!$B$2:$B$500,0)),"","Origin error")),"")</f>
        <v/>
      </c>
      <c r="O3578" s="242" t="str">
        <f>IF(AND(I3578&lt;&gt;0,I3578&lt;&gt;""),IF(C3578="","",IF(AND(ISNUMBER(--LEFT(C3578,FIND(" ",C3578&amp;" ")-1)),OR(LEN(LEFT(C3578,FIND(" ",C3578&amp;" ")-1))=6,LEN(LEFT(C3578,FIND(" ",C3578&amp;" ")-1))=7),OR(ISNUMBER(MATCH(LEFT(C3578,FIND(" ",C3578&amp;" ")-1),'Look Up Values'!$G$2:$G$1000,0)),ISNUMBER(MATCH(LEFT(C3578,FIND(" ",C3578&amp;" ")-1),'Look Up Values'!$AE$2:$AE$2000,0)))),"","EWC error")),"")</f>
        <v/>
      </c>
      <c r="P3578" s="242" t="str" cm="1">
        <f t="array" ref="P3578">IF(AND(I3578&lt;&gt;0,I3578&lt;&gt;""),IF(D3578="","",IF(ISNUMBER(MATCH(SUBSTITUTE(D3578," ",""),SUBSTITUTE('Look Up Values'!$S$2:$S$120," ",""),0)),"","D&amp;R error")),"")</f>
        <v/>
      </c>
      <c r="Q3578" s="242" t="str" cm="1">
        <f t="array" ref="Q3578">IF(AND(I3578&lt;&gt;0,I3578&lt;&gt;""),IF(G3578="","",IF(ISNUMBER(MATCH(SUBSTITUTE(G3578," ",""),SUBSTITUTE('Look Up Values'!$I$2:$I$10," ",""),0)),"","State error")),"")</f>
        <v/>
      </c>
      <c r="R3578" s="260" t="str">
        <f t="shared" si="111"/>
        <v/>
      </c>
    </row>
    <row r="3579" spans="1:18" ht="15.75">
      <c r="A3579" s="250">
        <v>3572</v>
      </c>
      <c r="B3579" s="198"/>
      <c r="C3579" s="25"/>
      <c r="D3579" s="25"/>
      <c r="E3579" s="25"/>
      <c r="F3579" s="25"/>
      <c r="G3579" s="26"/>
      <c r="H3579" s="27"/>
      <c r="I3579" s="28"/>
      <c r="J3579" s="430"/>
      <c r="K3579" s="48"/>
      <c r="L3579" s="457" t="str">
        <f t="shared" si="110"/>
        <v/>
      </c>
      <c r="M3579" s="245" cm="1">
        <f t="array" ref="M3579">SUMPRODUCT(--(N3579:Q3579&lt;&gt;"")) + IF(TRIM(R3579)="",0,LEN(R3579)-LEN(SUBSTITUTE(R3579,",",""))+1)</f>
        <v>0</v>
      </c>
      <c r="N3579" s="242" t="str">
        <f>IF(AND(I3579&lt;&gt;0,I3579&lt;&gt;""),IF(TRIM(SUBSTITUTE(B3579,CHAR(160),""))="","",IF(ISNUMBER(MATCH(TRIM(SUBSTITUTE(B3579,CHAR(160),"")),'Look Up Values'!$B$2:$B$500,0)),"","Origin error")),"")</f>
        <v/>
      </c>
      <c r="O3579" s="242" t="str">
        <f>IF(AND(I3579&lt;&gt;0,I3579&lt;&gt;""),IF(C3579="","",IF(AND(ISNUMBER(--LEFT(C3579,FIND(" ",C3579&amp;" ")-1)),OR(LEN(LEFT(C3579,FIND(" ",C3579&amp;" ")-1))=6,LEN(LEFT(C3579,FIND(" ",C3579&amp;" ")-1))=7),OR(ISNUMBER(MATCH(LEFT(C3579,FIND(" ",C3579&amp;" ")-1),'Look Up Values'!$G$2:$G$1000,0)),ISNUMBER(MATCH(LEFT(C3579,FIND(" ",C3579&amp;" ")-1),'Look Up Values'!$AE$2:$AE$2000,0)))),"","EWC error")),"")</f>
        <v/>
      </c>
      <c r="P3579" s="242" t="str" cm="1">
        <f t="array" ref="P3579">IF(AND(I3579&lt;&gt;0,I3579&lt;&gt;""),IF(D3579="","",IF(ISNUMBER(MATCH(SUBSTITUTE(D3579," ",""),SUBSTITUTE('Look Up Values'!$S$2:$S$120," ",""),0)),"","D&amp;R error")),"")</f>
        <v/>
      </c>
      <c r="Q3579" s="242" t="str" cm="1">
        <f t="array" ref="Q3579">IF(AND(I3579&lt;&gt;0,I3579&lt;&gt;""),IF(G3579="","",IF(ISNUMBER(MATCH(SUBSTITUTE(G3579," ",""),SUBSTITUTE('Look Up Values'!$I$2:$I$10," ",""),0)),"","State error")),"")</f>
        <v/>
      </c>
      <c r="R3579" s="260" t="str">
        <f t="shared" si="111"/>
        <v/>
      </c>
    </row>
    <row r="3580" spans="1:18" ht="15.75">
      <c r="A3580" s="250">
        <v>3573</v>
      </c>
      <c r="B3580" s="198"/>
      <c r="C3580" s="25"/>
      <c r="D3580" s="25"/>
      <c r="E3580" s="25"/>
      <c r="F3580" s="25"/>
      <c r="G3580" s="26"/>
      <c r="H3580" s="27"/>
      <c r="I3580" s="28"/>
      <c r="J3580" s="430"/>
      <c r="K3580" s="48"/>
      <c r="L3580" s="457" t="str">
        <f t="shared" si="110"/>
        <v/>
      </c>
      <c r="M3580" s="245" cm="1">
        <f t="array" ref="M3580">SUMPRODUCT(--(N3580:Q3580&lt;&gt;"")) + IF(TRIM(R3580)="",0,LEN(R3580)-LEN(SUBSTITUTE(R3580,",",""))+1)</f>
        <v>0</v>
      </c>
      <c r="N3580" s="242" t="str">
        <f>IF(AND(I3580&lt;&gt;0,I3580&lt;&gt;""),IF(TRIM(SUBSTITUTE(B3580,CHAR(160),""))="","",IF(ISNUMBER(MATCH(TRIM(SUBSTITUTE(B3580,CHAR(160),"")),'Look Up Values'!$B$2:$B$500,0)),"","Origin error")),"")</f>
        <v/>
      </c>
      <c r="O3580" s="242" t="str">
        <f>IF(AND(I3580&lt;&gt;0,I3580&lt;&gt;""),IF(C3580="","",IF(AND(ISNUMBER(--LEFT(C3580,FIND(" ",C3580&amp;" ")-1)),OR(LEN(LEFT(C3580,FIND(" ",C3580&amp;" ")-1))=6,LEN(LEFT(C3580,FIND(" ",C3580&amp;" ")-1))=7),OR(ISNUMBER(MATCH(LEFT(C3580,FIND(" ",C3580&amp;" ")-1),'Look Up Values'!$G$2:$G$1000,0)),ISNUMBER(MATCH(LEFT(C3580,FIND(" ",C3580&amp;" ")-1),'Look Up Values'!$AE$2:$AE$2000,0)))),"","EWC error")),"")</f>
        <v/>
      </c>
      <c r="P3580" s="242" t="str" cm="1">
        <f t="array" ref="P3580">IF(AND(I3580&lt;&gt;0,I3580&lt;&gt;""),IF(D3580="","",IF(ISNUMBER(MATCH(SUBSTITUTE(D3580," ",""),SUBSTITUTE('Look Up Values'!$S$2:$S$120," ",""),0)),"","D&amp;R error")),"")</f>
        <v/>
      </c>
      <c r="Q3580" s="242" t="str" cm="1">
        <f t="array" ref="Q3580">IF(AND(I3580&lt;&gt;0,I3580&lt;&gt;""),IF(G3580="","",IF(ISNUMBER(MATCH(SUBSTITUTE(G3580," ",""),SUBSTITUTE('Look Up Values'!$I$2:$I$10," ",""),0)),"","State error")),"")</f>
        <v/>
      </c>
      <c r="R3580" s="260" t="str">
        <f t="shared" si="111"/>
        <v/>
      </c>
    </row>
    <row r="3581" spans="1:18" ht="15.75">
      <c r="A3581" s="250">
        <v>3574</v>
      </c>
      <c r="B3581" s="198"/>
      <c r="C3581" s="25"/>
      <c r="D3581" s="25"/>
      <c r="E3581" s="25"/>
      <c r="F3581" s="25"/>
      <c r="G3581" s="26"/>
      <c r="H3581" s="27"/>
      <c r="I3581" s="28"/>
      <c r="J3581" s="430"/>
      <c r="K3581" s="48"/>
      <c r="L3581" s="457" t="str">
        <f t="shared" si="110"/>
        <v/>
      </c>
      <c r="M3581" s="245" cm="1">
        <f t="array" ref="M3581">SUMPRODUCT(--(N3581:Q3581&lt;&gt;"")) + IF(TRIM(R3581)="",0,LEN(R3581)-LEN(SUBSTITUTE(R3581,",",""))+1)</f>
        <v>0</v>
      </c>
      <c r="N3581" s="242" t="str">
        <f>IF(AND(I3581&lt;&gt;0,I3581&lt;&gt;""),IF(TRIM(SUBSTITUTE(B3581,CHAR(160),""))="","",IF(ISNUMBER(MATCH(TRIM(SUBSTITUTE(B3581,CHAR(160),"")),'Look Up Values'!$B$2:$B$500,0)),"","Origin error")),"")</f>
        <v/>
      </c>
      <c r="O3581" s="242" t="str">
        <f>IF(AND(I3581&lt;&gt;0,I3581&lt;&gt;""),IF(C3581="","",IF(AND(ISNUMBER(--LEFT(C3581,FIND(" ",C3581&amp;" ")-1)),OR(LEN(LEFT(C3581,FIND(" ",C3581&amp;" ")-1))=6,LEN(LEFT(C3581,FIND(" ",C3581&amp;" ")-1))=7),OR(ISNUMBER(MATCH(LEFT(C3581,FIND(" ",C3581&amp;" ")-1),'Look Up Values'!$G$2:$G$1000,0)),ISNUMBER(MATCH(LEFT(C3581,FIND(" ",C3581&amp;" ")-1),'Look Up Values'!$AE$2:$AE$2000,0)))),"","EWC error")),"")</f>
        <v/>
      </c>
      <c r="P3581" s="242" t="str" cm="1">
        <f t="array" ref="P3581">IF(AND(I3581&lt;&gt;0,I3581&lt;&gt;""),IF(D3581="","",IF(ISNUMBER(MATCH(SUBSTITUTE(D3581," ",""),SUBSTITUTE('Look Up Values'!$S$2:$S$120," ",""),0)),"","D&amp;R error")),"")</f>
        <v/>
      </c>
      <c r="Q3581" s="242" t="str" cm="1">
        <f t="array" ref="Q3581">IF(AND(I3581&lt;&gt;0,I3581&lt;&gt;""),IF(G3581="","",IF(ISNUMBER(MATCH(SUBSTITUTE(G3581," ",""),SUBSTITUTE('Look Up Values'!$I$2:$I$10," ",""),0)),"","State error")),"")</f>
        <v/>
      </c>
      <c r="R3581" s="260" t="str">
        <f t="shared" si="111"/>
        <v/>
      </c>
    </row>
    <row r="3582" spans="1:18" ht="15.75">
      <c r="A3582" s="250">
        <v>3575</v>
      </c>
      <c r="B3582" s="198"/>
      <c r="C3582" s="25"/>
      <c r="D3582" s="25"/>
      <c r="E3582" s="25"/>
      <c r="F3582" s="25"/>
      <c r="G3582" s="26"/>
      <c r="H3582" s="27"/>
      <c r="I3582" s="28"/>
      <c r="J3582" s="430"/>
      <c r="K3582" s="48"/>
      <c r="L3582" s="457" t="str">
        <f t="shared" si="110"/>
        <v/>
      </c>
      <c r="M3582" s="245" cm="1">
        <f t="array" ref="M3582">SUMPRODUCT(--(N3582:Q3582&lt;&gt;"")) + IF(TRIM(R3582)="",0,LEN(R3582)-LEN(SUBSTITUTE(R3582,",",""))+1)</f>
        <v>0</v>
      </c>
      <c r="N3582" s="242" t="str">
        <f>IF(AND(I3582&lt;&gt;0,I3582&lt;&gt;""),IF(TRIM(SUBSTITUTE(B3582,CHAR(160),""))="","",IF(ISNUMBER(MATCH(TRIM(SUBSTITUTE(B3582,CHAR(160),"")),'Look Up Values'!$B$2:$B$500,0)),"","Origin error")),"")</f>
        <v/>
      </c>
      <c r="O3582" s="242" t="str">
        <f>IF(AND(I3582&lt;&gt;0,I3582&lt;&gt;""),IF(C3582="","",IF(AND(ISNUMBER(--LEFT(C3582,FIND(" ",C3582&amp;" ")-1)),OR(LEN(LEFT(C3582,FIND(" ",C3582&amp;" ")-1))=6,LEN(LEFT(C3582,FIND(" ",C3582&amp;" ")-1))=7),OR(ISNUMBER(MATCH(LEFT(C3582,FIND(" ",C3582&amp;" ")-1),'Look Up Values'!$G$2:$G$1000,0)),ISNUMBER(MATCH(LEFT(C3582,FIND(" ",C3582&amp;" ")-1),'Look Up Values'!$AE$2:$AE$2000,0)))),"","EWC error")),"")</f>
        <v/>
      </c>
      <c r="P3582" s="242" t="str" cm="1">
        <f t="array" ref="P3582">IF(AND(I3582&lt;&gt;0,I3582&lt;&gt;""),IF(D3582="","",IF(ISNUMBER(MATCH(SUBSTITUTE(D3582," ",""),SUBSTITUTE('Look Up Values'!$S$2:$S$120," ",""),0)),"","D&amp;R error")),"")</f>
        <v/>
      </c>
      <c r="Q3582" s="242" t="str" cm="1">
        <f t="array" ref="Q3582">IF(AND(I3582&lt;&gt;0,I3582&lt;&gt;""),IF(G3582="","",IF(ISNUMBER(MATCH(SUBSTITUTE(G3582," ",""),SUBSTITUTE('Look Up Values'!$I$2:$I$10," ",""),0)),"","State error")),"")</f>
        <v/>
      </c>
      <c r="R3582" s="260" t="str">
        <f t="shared" si="111"/>
        <v/>
      </c>
    </row>
    <row r="3583" spans="1:18" ht="15.75">
      <c r="A3583" s="250">
        <v>3576</v>
      </c>
      <c r="B3583" s="198"/>
      <c r="C3583" s="25"/>
      <c r="D3583" s="25"/>
      <c r="E3583" s="25"/>
      <c r="F3583" s="25"/>
      <c r="G3583" s="26"/>
      <c r="H3583" s="27"/>
      <c r="I3583" s="28"/>
      <c r="J3583" s="430"/>
      <c r="K3583" s="48"/>
      <c r="L3583" s="457" t="str">
        <f t="shared" si="110"/>
        <v/>
      </c>
      <c r="M3583" s="245" cm="1">
        <f t="array" ref="M3583">SUMPRODUCT(--(N3583:Q3583&lt;&gt;"")) + IF(TRIM(R3583)="",0,LEN(R3583)-LEN(SUBSTITUTE(R3583,",",""))+1)</f>
        <v>0</v>
      </c>
      <c r="N3583" s="242" t="str">
        <f>IF(AND(I3583&lt;&gt;0,I3583&lt;&gt;""),IF(TRIM(SUBSTITUTE(B3583,CHAR(160),""))="","",IF(ISNUMBER(MATCH(TRIM(SUBSTITUTE(B3583,CHAR(160),"")),'Look Up Values'!$B$2:$B$500,0)),"","Origin error")),"")</f>
        <v/>
      </c>
      <c r="O3583" s="242" t="str">
        <f>IF(AND(I3583&lt;&gt;0,I3583&lt;&gt;""),IF(C3583="","",IF(AND(ISNUMBER(--LEFT(C3583,FIND(" ",C3583&amp;" ")-1)),OR(LEN(LEFT(C3583,FIND(" ",C3583&amp;" ")-1))=6,LEN(LEFT(C3583,FIND(" ",C3583&amp;" ")-1))=7),OR(ISNUMBER(MATCH(LEFT(C3583,FIND(" ",C3583&amp;" ")-1),'Look Up Values'!$G$2:$G$1000,0)),ISNUMBER(MATCH(LEFT(C3583,FIND(" ",C3583&amp;" ")-1),'Look Up Values'!$AE$2:$AE$2000,0)))),"","EWC error")),"")</f>
        <v/>
      </c>
      <c r="P3583" s="242" t="str" cm="1">
        <f t="array" ref="P3583">IF(AND(I3583&lt;&gt;0,I3583&lt;&gt;""),IF(D3583="","",IF(ISNUMBER(MATCH(SUBSTITUTE(D3583," ",""),SUBSTITUTE('Look Up Values'!$S$2:$S$120," ",""),0)),"","D&amp;R error")),"")</f>
        <v/>
      </c>
      <c r="Q3583" s="242" t="str" cm="1">
        <f t="array" ref="Q3583">IF(AND(I3583&lt;&gt;0,I3583&lt;&gt;""),IF(G3583="","",IF(ISNUMBER(MATCH(SUBSTITUTE(G3583," ",""),SUBSTITUTE('Look Up Values'!$I$2:$I$10," ",""),0)),"","State error")),"")</f>
        <v/>
      </c>
      <c r="R3583" s="260" t="str">
        <f t="shared" si="111"/>
        <v/>
      </c>
    </row>
    <row r="3584" spans="1:18" ht="15.75">
      <c r="A3584" s="250">
        <v>3577</v>
      </c>
      <c r="B3584" s="198"/>
      <c r="C3584" s="25"/>
      <c r="D3584" s="25"/>
      <c r="E3584" s="25"/>
      <c r="F3584" s="25"/>
      <c r="G3584" s="26"/>
      <c r="H3584" s="27"/>
      <c r="I3584" s="28"/>
      <c r="J3584" s="430"/>
      <c r="K3584" s="48"/>
      <c r="L3584" s="457" t="str">
        <f t="shared" si="110"/>
        <v/>
      </c>
      <c r="M3584" s="245" cm="1">
        <f t="array" ref="M3584">SUMPRODUCT(--(N3584:Q3584&lt;&gt;"")) + IF(TRIM(R3584)="",0,LEN(R3584)-LEN(SUBSTITUTE(R3584,",",""))+1)</f>
        <v>0</v>
      </c>
      <c r="N3584" s="242" t="str">
        <f>IF(AND(I3584&lt;&gt;0,I3584&lt;&gt;""),IF(TRIM(SUBSTITUTE(B3584,CHAR(160),""))="","",IF(ISNUMBER(MATCH(TRIM(SUBSTITUTE(B3584,CHAR(160),"")),'Look Up Values'!$B$2:$B$500,0)),"","Origin error")),"")</f>
        <v/>
      </c>
      <c r="O3584" s="242" t="str">
        <f>IF(AND(I3584&lt;&gt;0,I3584&lt;&gt;""),IF(C3584="","",IF(AND(ISNUMBER(--LEFT(C3584,FIND(" ",C3584&amp;" ")-1)),OR(LEN(LEFT(C3584,FIND(" ",C3584&amp;" ")-1))=6,LEN(LEFT(C3584,FIND(" ",C3584&amp;" ")-1))=7),OR(ISNUMBER(MATCH(LEFT(C3584,FIND(" ",C3584&amp;" ")-1),'Look Up Values'!$G$2:$G$1000,0)),ISNUMBER(MATCH(LEFT(C3584,FIND(" ",C3584&amp;" ")-1),'Look Up Values'!$AE$2:$AE$2000,0)))),"","EWC error")),"")</f>
        <v/>
      </c>
      <c r="P3584" s="242" t="str" cm="1">
        <f t="array" ref="P3584">IF(AND(I3584&lt;&gt;0,I3584&lt;&gt;""),IF(D3584="","",IF(ISNUMBER(MATCH(SUBSTITUTE(D3584," ",""),SUBSTITUTE('Look Up Values'!$S$2:$S$120," ",""),0)),"","D&amp;R error")),"")</f>
        <v/>
      </c>
      <c r="Q3584" s="242" t="str" cm="1">
        <f t="array" ref="Q3584">IF(AND(I3584&lt;&gt;0,I3584&lt;&gt;""),IF(G3584="","",IF(ISNUMBER(MATCH(SUBSTITUTE(G3584," ",""),SUBSTITUTE('Look Up Values'!$I$2:$I$10," ",""),0)),"","State error")),"")</f>
        <v/>
      </c>
      <c r="R3584" s="260" t="str">
        <f t="shared" si="111"/>
        <v/>
      </c>
    </row>
    <row r="3585" spans="1:18" ht="15.75">
      <c r="A3585" s="250">
        <v>3578</v>
      </c>
      <c r="B3585" s="198"/>
      <c r="C3585" s="25"/>
      <c r="D3585" s="25"/>
      <c r="E3585" s="25"/>
      <c r="F3585" s="25"/>
      <c r="G3585" s="26"/>
      <c r="H3585" s="27"/>
      <c r="I3585" s="28"/>
      <c r="J3585" s="430"/>
      <c r="K3585" s="48"/>
      <c r="L3585" s="457" t="str">
        <f t="shared" si="110"/>
        <v/>
      </c>
      <c r="M3585" s="245" cm="1">
        <f t="array" ref="M3585">SUMPRODUCT(--(N3585:Q3585&lt;&gt;"")) + IF(TRIM(R3585)="",0,LEN(R3585)-LEN(SUBSTITUTE(R3585,",",""))+1)</f>
        <v>0</v>
      </c>
      <c r="N3585" s="242" t="str">
        <f>IF(AND(I3585&lt;&gt;0,I3585&lt;&gt;""),IF(TRIM(SUBSTITUTE(B3585,CHAR(160),""))="","",IF(ISNUMBER(MATCH(TRIM(SUBSTITUTE(B3585,CHAR(160),"")),'Look Up Values'!$B$2:$B$500,0)),"","Origin error")),"")</f>
        <v/>
      </c>
      <c r="O3585" s="242" t="str">
        <f>IF(AND(I3585&lt;&gt;0,I3585&lt;&gt;""),IF(C3585="","",IF(AND(ISNUMBER(--LEFT(C3585,FIND(" ",C3585&amp;" ")-1)),OR(LEN(LEFT(C3585,FIND(" ",C3585&amp;" ")-1))=6,LEN(LEFT(C3585,FIND(" ",C3585&amp;" ")-1))=7),OR(ISNUMBER(MATCH(LEFT(C3585,FIND(" ",C3585&amp;" ")-1),'Look Up Values'!$G$2:$G$1000,0)),ISNUMBER(MATCH(LEFT(C3585,FIND(" ",C3585&amp;" ")-1),'Look Up Values'!$AE$2:$AE$2000,0)))),"","EWC error")),"")</f>
        <v/>
      </c>
      <c r="P3585" s="242" t="str" cm="1">
        <f t="array" ref="P3585">IF(AND(I3585&lt;&gt;0,I3585&lt;&gt;""),IF(D3585="","",IF(ISNUMBER(MATCH(SUBSTITUTE(D3585," ",""),SUBSTITUTE('Look Up Values'!$S$2:$S$120," ",""),0)),"","D&amp;R error")),"")</f>
        <v/>
      </c>
      <c r="Q3585" s="242" t="str" cm="1">
        <f t="array" ref="Q3585">IF(AND(I3585&lt;&gt;0,I3585&lt;&gt;""),IF(G3585="","",IF(ISNUMBER(MATCH(SUBSTITUTE(G3585," ",""),SUBSTITUTE('Look Up Values'!$I$2:$I$10," ",""),0)),"","State error")),"")</f>
        <v/>
      </c>
      <c r="R3585" s="260" t="str">
        <f t="shared" si="111"/>
        <v/>
      </c>
    </row>
    <row r="3586" spans="1:18" ht="15.75">
      <c r="A3586" s="250">
        <v>3579</v>
      </c>
      <c r="B3586" s="198"/>
      <c r="C3586" s="25"/>
      <c r="D3586" s="25"/>
      <c r="E3586" s="25"/>
      <c r="F3586" s="25"/>
      <c r="G3586" s="26"/>
      <c r="H3586" s="27"/>
      <c r="I3586" s="28"/>
      <c r="J3586" s="430"/>
      <c r="K3586" s="48"/>
      <c r="L3586" s="457" t="str">
        <f t="shared" si="110"/>
        <v/>
      </c>
      <c r="M3586" s="245" cm="1">
        <f t="array" ref="M3586">SUMPRODUCT(--(N3586:Q3586&lt;&gt;"")) + IF(TRIM(R3586)="",0,LEN(R3586)-LEN(SUBSTITUTE(R3586,",",""))+1)</f>
        <v>0</v>
      </c>
      <c r="N3586" s="242" t="str">
        <f>IF(AND(I3586&lt;&gt;0,I3586&lt;&gt;""),IF(TRIM(SUBSTITUTE(B3586,CHAR(160),""))="","",IF(ISNUMBER(MATCH(TRIM(SUBSTITUTE(B3586,CHAR(160),"")),'Look Up Values'!$B$2:$B$500,0)),"","Origin error")),"")</f>
        <v/>
      </c>
      <c r="O3586" s="242" t="str">
        <f>IF(AND(I3586&lt;&gt;0,I3586&lt;&gt;""),IF(C3586="","",IF(AND(ISNUMBER(--LEFT(C3586,FIND(" ",C3586&amp;" ")-1)),OR(LEN(LEFT(C3586,FIND(" ",C3586&amp;" ")-1))=6,LEN(LEFT(C3586,FIND(" ",C3586&amp;" ")-1))=7),OR(ISNUMBER(MATCH(LEFT(C3586,FIND(" ",C3586&amp;" ")-1),'Look Up Values'!$G$2:$G$1000,0)),ISNUMBER(MATCH(LEFT(C3586,FIND(" ",C3586&amp;" ")-1),'Look Up Values'!$AE$2:$AE$2000,0)))),"","EWC error")),"")</f>
        <v/>
      </c>
      <c r="P3586" s="242" t="str" cm="1">
        <f t="array" ref="P3586">IF(AND(I3586&lt;&gt;0,I3586&lt;&gt;""),IF(D3586="","",IF(ISNUMBER(MATCH(SUBSTITUTE(D3586," ",""),SUBSTITUTE('Look Up Values'!$S$2:$S$120," ",""),0)),"","D&amp;R error")),"")</f>
        <v/>
      </c>
      <c r="Q3586" s="242" t="str" cm="1">
        <f t="array" ref="Q3586">IF(AND(I3586&lt;&gt;0,I3586&lt;&gt;""),IF(G3586="","",IF(ISNUMBER(MATCH(SUBSTITUTE(G3586," ",""),SUBSTITUTE('Look Up Values'!$I$2:$I$10," ",""),0)),"","State error")),"")</f>
        <v/>
      </c>
      <c r="R3586" s="260" t="str">
        <f t="shared" si="111"/>
        <v/>
      </c>
    </row>
    <row r="3587" spans="1:18" ht="15.75">
      <c r="A3587" s="250">
        <v>3580</v>
      </c>
      <c r="B3587" s="198"/>
      <c r="C3587" s="25"/>
      <c r="D3587" s="25"/>
      <c r="E3587" s="25"/>
      <c r="F3587" s="25"/>
      <c r="G3587" s="26"/>
      <c r="H3587" s="27"/>
      <c r="I3587" s="28"/>
      <c r="J3587" s="430"/>
      <c r="K3587" s="48"/>
      <c r="L3587" s="457" t="str">
        <f t="shared" si="110"/>
        <v/>
      </c>
      <c r="M3587" s="245" cm="1">
        <f t="array" ref="M3587">SUMPRODUCT(--(N3587:Q3587&lt;&gt;"")) + IF(TRIM(R3587)="",0,LEN(R3587)-LEN(SUBSTITUTE(R3587,",",""))+1)</f>
        <v>0</v>
      </c>
      <c r="N3587" s="242" t="str">
        <f>IF(AND(I3587&lt;&gt;0,I3587&lt;&gt;""),IF(TRIM(SUBSTITUTE(B3587,CHAR(160),""))="","",IF(ISNUMBER(MATCH(TRIM(SUBSTITUTE(B3587,CHAR(160),"")),'Look Up Values'!$B$2:$B$500,0)),"","Origin error")),"")</f>
        <v/>
      </c>
      <c r="O3587" s="242" t="str">
        <f>IF(AND(I3587&lt;&gt;0,I3587&lt;&gt;""),IF(C3587="","",IF(AND(ISNUMBER(--LEFT(C3587,FIND(" ",C3587&amp;" ")-1)),OR(LEN(LEFT(C3587,FIND(" ",C3587&amp;" ")-1))=6,LEN(LEFT(C3587,FIND(" ",C3587&amp;" ")-1))=7),OR(ISNUMBER(MATCH(LEFT(C3587,FIND(" ",C3587&amp;" ")-1),'Look Up Values'!$G$2:$G$1000,0)),ISNUMBER(MATCH(LEFT(C3587,FIND(" ",C3587&amp;" ")-1),'Look Up Values'!$AE$2:$AE$2000,0)))),"","EWC error")),"")</f>
        <v/>
      </c>
      <c r="P3587" s="242" t="str" cm="1">
        <f t="array" ref="P3587">IF(AND(I3587&lt;&gt;0,I3587&lt;&gt;""),IF(D3587="","",IF(ISNUMBER(MATCH(SUBSTITUTE(D3587," ",""),SUBSTITUTE('Look Up Values'!$S$2:$S$120," ",""),0)),"","D&amp;R error")),"")</f>
        <v/>
      </c>
      <c r="Q3587" s="242" t="str" cm="1">
        <f t="array" ref="Q3587">IF(AND(I3587&lt;&gt;0,I3587&lt;&gt;""),IF(G3587="","",IF(ISNUMBER(MATCH(SUBSTITUTE(G3587," ",""),SUBSTITUTE('Look Up Values'!$I$2:$I$10," ",""),0)),"","State error")),"")</f>
        <v/>
      </c>
      <c r="R3587" s="260" t="str">
        <f t="shared" si="111"/>
        <v/>
      </c>
    </row>
    <row r="3588" spans="1:18" ht="15.75">
      <c r="A3588" s="250">
        <v>3581</v>
      </c>
      <c r="B3588" s="198"/>
      <c r="C3588" s="25"/>
      <c r="D3588" s="25"/>
      <c r="E3588" s="25"/>
      <c r="F3588" s="25"/>
      <c r="G3588" s="26"/>
      <c r="H3588" s="27"/>
      <c r="I3588" s="28"/>
      <c r="J3588" s="430"/>
      <c r="K3588" s="48"/>
      <c r="L3588" s="457" t="str">
        <f t="shared" si="110"/>
        <v/>
      </c>
      <c r="M3588" s="245" cm="1">
        <f t="array" ref="M3588">SUMPRODUCT(--(N3588:Q3588&lt;&gt;"")) + IF(TRIM(R3588)="",0,LEN(R3588)-LEN(SUBSTITUTE(R3588,",",""))+1)</f>
        <v>0</v>
      </c>
      <c r="N3588" s="242" t="str">
        <f>IF(AND(I3588&lt;&gt;0,I3588&lt;&gt;""),IF(TRIM(SUBSTITUTE(B3588,CHAR(160),""))="","",IF(ISNUMBER(MATCH(TRIM(SUBSTITUTE(B3588,CHAR(160),"")),'Look Up Values'!$B$2:$B$500,0)),"","Origin error")),"")</f>
        <v/>
      </c>
      <c r="O3588" s="242" t="str">
        <f>IF(AND(I3588&lt;&gt;0,I3588&lt;&gt;""),IF(C3588="","",IF(AND(ISNUMBER(--LEFT(C3588,FIND(" ",C3588&amp;" ")-1)),OR(LEN(LEFT(C3588,FIND(" ",C3588&amp;" ")-1))=6,LEN(LEFT(C3588,FIND(" ",C3588&amp;" ")-1))=7),OR(ISNUMBER(MATCH(LEFT(C3588,FIND(" ",C3588&amp;" ")-1),'Look Up Values'!$G$2:$G$1000,0)),ISNUMBER(MATCH(LEFT(C3588,FIND(" ",C3588&amp;" ")-1),'Look Up Values'!$AE$2:$AE$2000,0)))),"","EWC error")),"")</f>
        <v/>
      </c>
      <c r="P3588" s="242" t="str" cm="1">
        <f t="array" ref="P3588">IF(AND(I3588&lt;&gt;0,I3588&lt;&gt;""),IF(D3588="","",IF(ISNUMBER(MATCH(SUBSTITUTE(D3588," ",""),SUBSTITUTE('Look Up Values'!$S$2:$S$120," ",""),0)),"","D&amp;R error")),"")</f>
        <v/>
      </c>
      <c r="Q3588" s="242" t="str" cm="1">
        <f t="array" ref="Q3588">IF(AND(I3588&lt;&gt;0,I3588&lt;&gt;""),IF(G3588="","",IF(ISNUMBER(MATCH(SUBSTITUTE(G3588," ",""),SUBSTITUTE('Look Up Values'!$I$2:$I$10," ",""),0)),"","State error")),"")</f>
        <v/>
      </c>
      <c r="R3588" s="260" t="str">
        <f t="shared" si="111"/>
        <v/>
      </c>
    </row>
    <row r="3589" spans="1:18" ht="15.75">
      <c r="A3589" s="250">
        <v>3582</v>
      </c>
      <c r="B3589" s="198"/>
      <c r="C3589" s="25"/>
      <c r="D3589" s="25"/>
      <c r="E3589" s="25"/>
      <c r="F3589" s="25"/>
      <c r="G3589" s="26"/>
      <c r="H3589" s="27"/>
      <c r="I3589" s="28"/>
      <c r="J3589" s="430"/>
      <c r="K3589" s="48"/>
      <c r="L3589" s="457" t="str">
        <f t="shared" si="110"/>
        <v/>
      </c>
      <c r="M3589" s="245" cm="1">
        <f t="array" ref="M3589">SUMPRODUCT(--(N3589:Q3589&lt;&gt;"")) + IF(TRIM(R3589)="",0,LEN(R3589)-LEN(SUBSTITUTE(R3589,",",""))+1)</f>
        <v>0</v>
      </c>
      <c r="N3589" s="242" t="str">
        <f>IF(AND(I3589&lt;&gt;0,I3589&lt;&gt;""),IF(TRIM(SUBSTITUTE(B3589,CHAR(160),""))="","",IF(ISNUMBER(MATCH(TRIM(SUBSTITUTE(B3589,CHAR(160),"")),'Look Up Values'!$B$2:$B$500,0)),"","Origin error")),"")</f>
        <v/>
      </c>
      <c r="O3589" s="242" t="str">
        <f>IF(AND(I3589&lt;&gt;0,I3589&lt;&gt;""),IF(C3589="","",IF(AND(ISNUMBER(--LEFT(C3589,FIND(" ",C3589&amp;" ")-1)),OR(LEN(LEFT(C3589,FIND(" ",C3589&amp;" ")-1))=6,LEN(LEFT(C3589,FIND(" ",C3589&amp;" ")-1))=7),OR(ISNUMBER(MATCH(LEFT(C3589,FIND(" ",C3589&amp;" ")-1),'Look Up Values'!$G$2:$G$1000,0)),ISNUMBER(MATCH(LEFT(C3589,FIND(" ",C3589&amp;" ")-1),'Look Up Values'!$AE$2:$AE$2000,0)))),"","EWC error")),"")</f>
        <v/>
      </c>
      <c r="P3589" s="242" t="str" cm="1">
        <f t="array" ref="P3589">IF(AND(I3589&lt;&gt;0,I3589&lt;&gt;""),IF(D3589="","",IF(ISNUMBER(MATCH(SUBSTITUTE(D3589," ",""),SUBSTITUTE('Look Up Values'!$S$2:$S$120," ",""),0)),"","D&amp;R error")),"")</f>
        <v/>
      </c>
      <c r="Q3589" s="242" t="str" cm="1">
        <f t="array" ref="Q3589">IF(AND(I3589&lt;&gt;0,I3589&lt;&gt;""),IF(G3589="","",IF(ISNUMBER(MATCH(SUBSTITUTE(G3589," ",""),SUBSTITUTE('Look Up Values'!$I$2:$I$10," ",""),0)),"","State error")),"")</f>
        <v/>
      </c>
      <c r="R3589" s="260" t="str">
        <f t="shared" si="111"/>
        <v/>
      </c>
    </row>
    <row r="3590" spans="1:18" ht="15.75">
      <c r="A3590" s="250">
        <v>3583</v>
      </c>
      <c r="B3590" s="198"/>
      <c r="C3590" s="25"/>
      <c r="D3590" s="25"/>
      <c r="E3590" s="25"/>
      <c r="F3590" s="25"/>
      <c r="G3590" s="26"/>
      <c r="H3590" s="27"/>
      <c r="I3590" s="28"/>
      <c r="J3590" s="430"/>
      <c r="K3590" s="48"/>
      <c r="L3590" s="457" t="str">
        <f t="shared" si="110"/>
        <v/>
      </c>
      <c r="M3590" s="245" cm="1">
        <f t="array" ref="M3590">SUMPRODUCT(--(N3590:Q3590&lt;&gt;"")) + IF(TRIM(R3590)="",0,LEN(R3590)-LEN(SUBSTITUTE(R3590,",",""))+1)</f>
        <v>0</v>
      </c>
      <c r="N3590" s="242" t="str">
        <f>IF(AND(I3590&lt;&gt;0,I3590&lt;&gt;""),IF(TRIM(SUBSTITUTE(B3590,CHAR(160),""))="","",IF(ISNUMBER(MATCH(TRIM(SUBSTITUTE(B3590,CHAR(160),"")),'Look Up Values'!$B$2:$B$500,0)),"","Origin error")),"")</f>
        <v/>
      </c>
      <c r="O3590" s="242" t="str">
        <f>IF(AND(I3590&lt;&gt;0,I3590&lt;&gt;""),IF(C3590="","",IF(AND(ISNUMBER(--LEFT(C3590,FIND(" ",C3590&amp;" ")-1)),OR(LEN(LEFT(C3590,FIND(" ",C3590&amp;" ")-1))=6,LEN(LEFT(C3590,FIND(" ",C3590&amp;" ")-1))=7),OR(ISNUMBER(MATCH(LEFT(C3590,FIND(" ",C3590&amp;" ")-1),'Look Up Values'!$G$2:$G$1000,0)),ISNUMBER(MATCH(LEFT(C3590,FIND(" ",C3590&amp;" ")-1),'Look Up Values'!$AE$2:$AE$2000,0)))),"","EWC error")),"")</f>
        <v/>
      </c>
      <c r="P3590" s="242" t="str" cm="1">
        <f t="array" ref="P3590">IF(AND(I3590&lt;&gt;0,I3590&lt;&gt;""),IF(D3590="","",IF(ISNUMBER(MATCH(SUBSTITUTE(D3590," ",""),SUBSTITUTE('Look Up Values'!$S$2:$S$120," ",""),0)),"","D&amp;R error")),"")</f>
        <v/>
      </c>
      <c r="Q3590" s="242" t="str" cm="1">
        <f t="array" ref="Q3590">IF(AND(I3590&lt;&gt;0,I3590&lt;&gt;""),IF(G3590="","",IF(ISNUMBER(MATCH(SUBSTITUTE(G3590," ",""),SUBSTITUTE('Look Up Values'!$I$2:$I$10," ",""),0)),"","State error")),"")</f>
        <v/>
      </c>
      <c r="R3590" s="260" t="str">
        <f t="shared" si="111"/>
        <v/>
      </c>
    </row>
    <row r="3591" spans="1:18" ht="15.75">
      <c r="A3591" s="250">
        <v>3584</v>
      </c>
      <c r="B3591" s="198"/>
      <c r="C3591" s="25"/>
      <c r="D3591" s="25"/>
      <c r="E3591" s="25"/>
      <c r="F3591" s="25"/>
      <c r="G3591" s="26"/>
      <c r="H3591" s="27"/>
      <c r="I3591" s="28"/>
      <c r="J3591" s="430"/>
      <c r="K3591" s="48"/>
      <c r="L3591" s="457" t="str">
        <f t="shared" si="110"/>
        <v/>
      </c>
      <c r="M3591" s="245" cm="1">
        <f t="array" ref="M3591">SUMPRODUCT(--(N3591:Q3591&lt;&gt;"")) + IF(TRIM(R3591)="",0,LEN(R3591)-LEN(SUBSTITUTE(R3591,",",""))+1)</f>
        <v>0</v>
      </c>
      <c r="N3591" s="242" t="str">
        <f>IF(AND(I3591&lt;&gt;0,I3591&lt;&gt;""),IF(TRIM(SUBSTITUTE(B3591,CHAR(160),""))="","",IF(ISNUMBER(MATCH(TRIM(SUBSTITUTE(B3591,CHAR(160),"")),'Look Up Values'!$B$2:$B$500,0)),"","Origin error")),"")</f>
        <v/>
      </c>
      <c r="O3591" s="242" t="str">
        <f>IF(AND(I3591&lt;&gt;0,I3591&lt;&gt;""),IF(C3591="","",IF(AND(ISNUMBER(--LEFT(C3591,FIND(" ",C3591&amp;" ")-1)),OR(LEN(LEFT(C3591,FIND(" ",C3591&amp;" ")-1))=6,LEN(LEFT(C3591,FIND(" ",C3591&amp;" ")-1))=7),OR(ISNUMBER(MATCH(LEFT(C3591,FIND(" ",C3591&amp;" ")-1),'Look Up Values'!$G$2:$G$1000,0)),ISNUMBER(MATCH(LEFT(C3591,FIND(" ",C3591&amp;" ")-1),'Look Up Values'!$AE$2:$AE$2000,0)))),"","EWC error")),"")</f>
        <v/>
      </c>
      <c r="P3591" s="242" t="str" cm="1">
        <f t="array" ref="P3591">IF(AND(I3591&lt;&gt;0,I3591&lt;&gt;""),IF(D3591="","",IF(ISNUMBER(MATCH(SUBSTITUTE(D3591," ",""),SUBSTITUTE('Look Up Values'!$S$2:$S$120," ",""),0)),"","D&amp;R error")),"")</f>
        <v/>
      </c>
      <c r="Q3591" s="242" t="str" cm="1">
        <f t="array" ref="Q3591">IF(AND(I3591&lt;&gt;0,I3591&lt;&gt;""),IF(G3591="","",IF(ISNUMBER(MATCH(SUBSTITUTE(G3591," ",""),SUBSTITUTE('Look Up Values'!$I$2:$I$10," ",""),0)),"","State error")),"")</f>
        <v/>
      </c>
      <c r="R3591" s="260" t="str">
        <f t="shared" si="111"/>
        <v/>
      </c>
    </row>
    <row r="3592" spans="1:18" ht="15.75">
      <c r="A3592" s="250">
        <v>3585</v>
      </c>
      <c r="B3592" s="198"/>
      <c r="C3592" s="25"/>
      <c r="D3592" s="25"/>
      <c r="E3592" s="25"/>
      <c r="F3592" s="25"/>
      <c r="G3592" s="26"/>
      <c r="H3592" s="27"/>
      <c r="I3592" s="28"/>
      <c r="J3592" s="430"/>
      <c r="K3592" s="48"/>
      <c r="L3592" s="457" t="str">
        <f t="shared" ref="L3592:L3655" si="112">IF(IFERROR(--SUBSTITUTE(M3592,CHAR(160),""),0)&gt;0,A3592,"")</f>
        <v/>
      </c>
      <c r="M3592" s="245" cm="1">
        <f t="array" ref="M3592">SUMPRODUCT(--(N3592:Q3592&lt;&gt;"")) + IF(TRIM(R3592)="",0,LEN(R3592)-LEN(SUBSTITUTE(R3592,",",""))+1)</f>
        <v>0</v>
      </c>
      <c r="N3592" s="242" t="str">
        <f>IF(AND(I3592&lt;&gt;0,I3592&lt;&gt;""),IF(TRIM(SUBSTITUTE(B3592,CHAR(160),""))="","",IF(ISNUMBER(MATCH(TRIM(SUBSTITUTE(B3592,CHAR(160),"")),'Look Up Values'!$B$2:$B$500,0)),"","Origin error")),"")</f>
        <v/>
      </c>
      <c r="O3592" s="242" t="str">
        <f>IF(AND(I3592&lt;&gt;0,I3592&lt;&gt;""),IF(C3592="","",IF(AND(ISNUMBER(--LEFT(C3592,FIND(" ",C3592&amp;" ")-1)),OR(LEN(LEFT(C3592,FIND(" ",C3592&amp;" ")-1))=6,LEN(LEFT(C3592,FIND(" ",C3592&amp;" ")-1))=7),OR(ISNUMBER(MATCH(LEFT(C3592,FIND(" ",C3592&amp;" ")-1),'Look Up Values'!$G$2:$G$1000,0)),ISNUMBER(MATCH(LEFT(C3592,FIND(" ",C3592&amp;" ")-1),'Look Up Values'!$AE$2:$AE$2000,0)))),"","EWC error")),"")</f>
        <v/>
      </c>
      <c r="P3592" s="242" t="str" cm="1">
        <f t="array" ref="P3592">IF(AND(I3592&lt;&gt;0,I3592&lt;&gt;""),IF(D3592="","",IF(ISNUMBER(MATCH(SUBSTITUTE(D3592," ",""),SUBSTITUTE('Look Up Values'!$S$2:$S$120," ",""),0)),"","D&amp;R error")),"")</f>
        <v/>
      </c>
      <c r="Q3592" s="242" t="str" cm="1">
        <f t="array" ref="Q3592">IF(AND(I3592&lt;&gt;0,I3592&lt;&gt;""),IF(G3592="","",IF(ISNUMBER(MATCH(SUBSTITUTE(G3592," ",""),SUBSTITUTE('Look Up Values'!$I$2:$I$10," ",""),0)),"","State error")),"")</f>
        <v/>
      </c>
      <c r="R3592" s="260" t="str">
        <f t="shared" si="111"/>
        <v/>
      </c>
    </row>
    <row r="3593" spans="1:18" ht="15.75">
      <c r="A3593" s="250">
        <v>3586</v>
      </c>
      <c r="B3593" s="198"/>
      <c r="C3593" s="25"/>
      <c r="D3593" s="25"/>
      <c r="E3593" s="25"/>
      <c r="F3593" s="25"/>
      <c r="G3593" s="26"/>
      <c r="H3593" s="27"/>
      <c r="I3593" s="28"/>
      <c r="J3593" s="430"/>
      <c r="K3593" s="48"/>
      <c r="L3593" s="457" t="str">
        <f t="shared" si="112"/>
        <v/>
      </c>
      <c r="M3593" s="245" cm="1">
        <f t="array" ref="M3593">SUMPRODUCT(--(N3593:Q3593&lt;&gt;"")) + IF(TRIM(R3593)="",0,LEN(R3593)-LEN(SUBSTITUTE(R3593,",",""))+1)</f>
        <v>0</v>
      </c>
      <c r="N3593" s="242" t="str">
        <f>IF(AND(I3593&lt;&gt;0,I3593&lt;&gt;""),IF(TRIM(SUBSTITUTE(B3593,CHAR(160),""))="","",IF(ISNUMBER(MATCH(TRIM(SUBSTITUTE(B3593,CHAR(160),"")),'Look Up Values'!$B$2:$B$500,0)),"","Origin error")),"")</f>
        <v/>
      </c>
      <c r="O3593" s="242" t="str">
        <f>IF(AND(I3593&lt;&gt;0,I3593&lt;&gt;""),IF(C3593="","",IF(AND(ISNUMBER(--LEFT(C3593,FIND(" ",C3593&amp;" ")-1)),OR(LEN(LEFT(C3593,FIND(" ",C3593&amp;" ")-1))=6,LEN(LEFT(C3593,FIND(" ",C3593&amp;" ")-1))=7),OR(ISNUMBER(MATCH(LEFT(C3593,FIND(" ",C3593&amp;" ")-1),'Look Up Values'!$G$2:$G$1000,0)),ISNUMBER(MATCH(LEFT(C3593,FIND(" ",C3593&amp;" ")-1),'Look Up Values'!$AE$2:$AE$2000,0)))),"","EWC error")),"")</f>
        <v/>
      </c>
      <c r="P3593" s="242" t="str" cm="1">
        <f t="array" ref="P3593">IF(AND(I3593&lt;&gt;0,I3593&lt;&gt;""),IF(D3593="","",IF(ISNUMBER(MATCH(SUBSTITUTE(D3593," ",""),SUBSTITUTE('Look Up Values'!$S$2:$S$120," ",""),0)),"","D&amp;R error")),"")</f>
        <v/>
      </c>
      <c r="Q3593" s="242" t="str" cm="1">
        <f t="array" ref="Q3593">IF(AND(I3593&lt;&gt;0,I3593&lt;&gt;""),IF(G3593="","",IF(ISNUMBER(MATCH(SUBSTITUTE(G3593," ",""),SUBSTITUTE('Look Up Values'!$I$2:$I$10," ",""),0)),"","State error")),"")</f>
        <v/>
      </c>
      <c r="R3593" s="260" t="str">
        <f t="shared" ref="R3593:R3656" si="113">IF(OR(I3593="",I3593=0),"",IF(COUNTA(B3593,C3593,D3593,G3593,I3593)=0,"",IF(COUNTA(B3593,C3593,D3593,G3593,I3593)=5,"",LEFT(IF(TRIM(SUBSTITUTE(B3593,CHAR(160),""))="","Origin, ","")&amp;IF(TRIM(SUBSTITUTE(C3593,CHAR(160),""))="","EWC, ","")&amp;IF(TRIM(SUBSTITUTE(D3593,CHAR(160),""))="","D&amp;R, ","")&amp;IF(TRIM(SUBSTITUTE(G3593,CHAR(160),""))="","State, ",""),LEN(IF(TRIM(SUBSTITUTE(B3593,CHAR(160),""))="","Origin, ","")&amp;IF(TRIM(SUBSTITUTE(C3593,CHAR(160),""))="","EWC, ","")&amp;IF(TRIM(SUBSTITUTE(D3593,CHAR(160),""))="","D&amp;R, ","")&amp;IF(TRIM(SUBSTITUTE(G3593,CHAR(160),""))="","State, ",""))-2))))</f>
        <v/>
      </c>
    </row>
    <row r="3594" spans="1:18" ht="15.75">
      <c r="A3594" s="250">
        <v>3587</v>
      </c>
      <c r="B3594" s="198"/>
      <c r="C3594" s="25"/>
      <c r="D3594" s="25"/>
      <c r="E3594" s="25"/>
      <c r="F3594" s="25"/>
      <c r="G3594" s="26"/>
      <c r="H3594" s="27"/>
      <c r="I3594" s="28"/>
      <c r="J3594" s="430"/>
      <c r="K3594" s="48"/>
      <c r="L3594" s="457" t="str">
        <f t="shared" si="112"/>
        <v/>
      </c>
      <c r="M3594" s="245" cm="1">
        <f t="array" ref="M3594">SUMPRODUCT(--(N3594:Q3594&lt;&gt;"")) + IF(TRIM(R3594)="",0,LEN(R3594)-LEN(SUBSTITUTE(R3594,",",""))+1)</f>
        <v>0</v>
      </c>
      <c r="N3594" s="242" t="str">
        <f>IF(AND(I3594&lt;&gt;0,I3594&lt;&gt;""),IF(TRIM(SUBSTITUTE(B3594,CHAR(160),""))="","",IF(ISNUMBER(MATCH(TRIM(SUBSTITUTE(B3594,CHAR(160),"")),'Look Up Values'!$B$2:$B$500,0)),"","Origin error")),"")</f>
        <v/>
      </c>
      <c r="O3594" s="242" t="str">
        <f>IF(AND(I3594&lt;&gt;0,I3594&lt;&gt;""),IF(C3594="","",IF(AND(ISNUMBER(--LEFT(C3594,FIND(" ",C3594&amp;" ")-1)),OR(LEN(LEFT(C3594,FIND(" ",C3594&amp;" ")-1))=6,LEN(LEFT(C3594,FIND(" ",C3594&amp;" ")-1))=7),OR(ISNUMBER(MATCH(LEFT(C3594,FIND(" ",C3594&amp;" ")-1),'Look Up Values'!$G$2:$G$1000,0)),ISNUMBER(MATCH(LEFT(C3594,FIND(" ",C3594&amp;" ")-1),'Look Up Values'!$AE$2:$AE$2000,0)))),"","EWC error")),"")</f>
        <v/>
      </c>
      <c r="P3594" s="242" t="str" cm="1">
        <f t="array" ref="P3594">IF(AND(I3594&lt;&gt;0,I3594&lt;&gt;""),IF(D3594="","",IF(ISNUMBER(MATCH(SUBSTITUTE(D3594," ",""),SUBSTITUTE('Look Up Values'!$S$2:$S$120," ",""),0)),"","D&amp;R error")),"")</f>
        <v/>
      </c>
      <c r="Q3594" s="242" t="str" cm="1">
        <f t="array" ref="Q3594">IF(AND(I3594&lt;&gt;0,I3594&lt;&gt;""),IF(G3594="","",IF(ISNUMBER(MATCH(SUBSTITUTE(G3594," ",""),SUBSTITUTE('Look Up Values'!$I$2:$I$10," ",""),0)),"","State error")),"")</f>
        <v/>
      </c>
      <c r="R3594" s="260" t="str">
        <f t="shared" si="113"/>
        <v/>
      </c>
    </row>
    <row r="3595" spans="1:18" ht="15.75">
      <c r="A3595" s="250">
        <v>3588</v>
      </c>
      <c r="B3595" s="198"/>
      <c r="C3595" s="25"/>
      <c r="D3595" s="25"/>
      <c r="E3595" s="25"/>
      <c r="F3595" s="25"/>
      <c r="G3595" s="26"/>
      <c r="H3595" s="27"/>
      <c r="I3595" s="28"/>
      <c r="J3595" s="430"/>
      <c r="K3595" s="48"/>
      <c r="L3595" s="457" t="str">
        <f t="shared" si="112"/>
        <v/>
      </c>
      <c r="M3595" s="245" cm="1">
        <f t="array" ref="M3595">SUMPRODUCT(--(N3595:Q3595&lt;&gt;"")) + IF(TRIM(R3595)="",0,LEN(R3595)-LEN(SUBSTITUTE(R3595,",",""))+1)</f>
        <v>0</v>
      </c>
      <c r="N3595" s="242" t="str">
        <f>IF(AND(I3595&lt;&gt;0,I3595&lt;&gt;""),IF(TRIM(SUBSTITUTE(B3595,CHAR(160),""))="","",IF(ISNUMBER(MATCH(TRIM(SUBSTITUTE(B3595,CHAR(160),"")),'Look Up Values'!$B$2:$B$500,0)),"","Origin error")),"")</f>
        <v/>
      </c>
      <c r="O3595" s="242" t="str">
        <f>IF(AND(I3595&lt;&gt;0,I3595&lt;&gt;""),IF(C3595="","",IF(AND(ISNUMBER(--LEFT(C3595,FIND(" ",C3595&amp;" ")-1)),OR(LEN(LEFT(C3595,FIND(" ",C3595&amp;" ")-1))=6,LEN(LEFT(C3595,FIND(" ",C3595&amp;" ")-1))=7),OR(ISNUMBER(MATCH(LEFT(C3595,FIND(" ",C3595&amp;" ")-1),'Look Up Values'!$G$2:$G$1000,0)),ISNUMBER(MATCH(LEFT(C3595,FIND(" ",C3595&amp;" ")-1),'Look Up Values'!$AE$2:$AE$2000,0)))),"","EWC error")),"")</f>
        <v/>
      </c>
      <c r="P3595" s="242" t="str" cm="1">
        <f t="array" ref="P3595">IF(AND(I3595&lt;&gt;0,I3595&lt;&gt;""),IF(D3595="","",IF(ISNUMBER(MATCH(SUBSTITUTE(D3595," ",""),SUBSTITUTE('Look Up Values'!$S$2:$S$120," ",""),0)),"","D&amp;R error")),"")</f>
        <v/>
      </c>
      <c r="Q3595" s="242" t="str" cm="1">
        <f t="array" ref="Q3595">IF(AND(I3595&lt;&gt;0,I3595&lt;&gt;""),IF(G3595="","",IF(ISNUMBER(MATCH(SUBSTITUTE(G3595," ",""),SUBSTITUTE('Look Up Values'!$I$2:$I$10," ",""),0)),"","State error")),"")</f>
        <v/>
      </c>
      <c r="R3595" s="260" t="str">
        <f t="shared" si="113"/>
        <v/>
      </c>
    </row>
    <row r="3596" spans="1:18" ht="15.75">
      <c r="A3596" s="250">
        <v>3589</v>
      </c>
      <c r="B3596" s="198"/>
      <c r="C3596" s="25"/>
      <c r="D3596" s="25"/>
      <c r="E3596" s="25"/>
      <c r="F3596" s="25"/>
      <c r="G3596" s="26"/>
      <c r="H3596" s="27"/>
      <c r="I3596" s="28"/>
      <c r="J3596" s="430"/>
      <c r="K3596" s="48"/>
      <c r="L3596" s="457" t="str">
        <f t="shared" si="112"/>
        <v/>
      </c>
      <c r="M3596" s="245" cm="1">
        <f t="array" ref="M3596">SUMPRODUCT(--(N3596:Q3596&lt;&gt;"")) + IF(TRIM(R3596)="",0,LEN(R3596)-LEN(SUBSTITUTE(R3596,",",""))+1)</f>
        <v>0</v>
      </c>
      <c r="N3596" s="242" t="str">
        <f>IF(AND(I3596&lt;&gt;0,I3596&lt;&gt;""),IF(TRIM(SUBSTITUTE(B3596,CHAR(160),""))="","",IF(ISNUMBER(MATCH(TRIM(SUBSTITUTE(B3596,CHAR(160),"")),'Look Up Values'!$B$2:$B$500,0)),"","Origin error")),"")</f>
        <v/>
      </c>
      <c r="O3596" s="242" t="str">
        <f>IF(AND(I3596&lt;&gt;0,I3596&lt;&gt;""),IF(C3596="","",IF(AND(ISNUMBER(--LEFT(C3596,FIND(" ",C3596&amp;" ")-1)),OR(LEN(LEFT(C3596,FIND(" ",C3596&amp;" ")-1))=6,LEN(LEFT(C3596,FIND(" ",C3596&amp;" ")-1))=7),OR(ISNUMBER(MATCH(LEFT(C3596,FIND(" ",C3596&amp;" ")-1),'Look Up Values'!$G$2:$G$1000,0)),ISNUMBER(MATCH(LEFT(C3596,FIND(" ",C3596&amp;" ")-1),'Look Up Values'!$AE$2:$AE$2000,0)))),"","EWC error")),"")</f>
        <v/>
      </c>
      <c r="P3596" s="242" t="str" cm="1">
        <f t="array" ref="P3596">IF(AND(I3596&lt;&gt;0,I3596&lt;&gt;""),IF(D3596="","",IF(ISNUMBER(MATCH(SUBSTITUTE(D3596," ",""),SUBSTITUTE('Look Up Values'!$S$2:$S$120," ",""),0)),"","D&amp;R error")),"")</f>
        <v/>
      </c>
      <c r="Q3596" s="242" t="str" cm="1">
        <f t="array" ref="Q3596">IF(AND(I3596&lt;&gt;0,I3596&lt;&gt;""),IF(G3596="","",IF(ISNUMBER(MATCH(SUBSTITUTE(G3596," ",""),SUBSTITUTE('Look Up Values'!$I$2:$I$10," ",""),0)),"","State error")),"")</f>
        <v/>
      </c>
      <c r="R3596" s="260" t="str">
        <f t="shared" si="113"/>
        <v/>
      </c>
    </row>
    <row r="3597" spans="1:18" ht="15.75">
      <c r="A3597" s="250">
        <v>3590</v>
      </c>
      <c r="B3597" s="198"/>
      <c r="C3597" s="25"/>
      <c r="D3597" s="25"/>
      <c r="E3597" s="25"/>
      <c r="F3597" s="25"/>
      <c r="G3597" s="26"/>
      <c r="H3597" s="27"/>
      <c r="I3597" s="28"/>
      <c r="J3597" s="430"/>
      <c r="K3597" s="48"/>
      <c r="L3597" s="457" t="str">
        <f t="shared" si="112"/>
        <v/>
      </c>
      <c r="M3597" s="245" cm="1">
        <f t="array" ref="M3597">SUMPRODUCT(--(N3597:Q3597&lt;&gt;"")) + IF(TRIM(R3597)="",0,LEN(R3597)-LEN(SUBSTITUTE(R3597,",",""))+1)</f>
        <v>0</v>
      </c>
      <c r="N3597" s="242" t="str">
        <f>IF(AND(I3597&lt;&gt;0,I3597&lt;&gt;""),IF(TRIM(SUBSTITUTE(B3597,CHAR(160),""))="","",IF(ISNUMBER(MATCH(TRIM(SUBSTITUTE(B3597,CHAR(160),"")),'Look Up Values'!$B$2:$B$500,0)),"","Origin error")),"")</f>
        <v/>
      </c>
      <c r="O3597" s="242" t="str">
        <f>IF(AND(I3597&lt;&gt;0,I3597&lt;&gt;""),IF(C3597="","",IF(AND(ISNUMBER(--LEFT(C3597,FIND(" ",C3597&amp;" ")-1)),OR(LEN(LEFT(C3597,FIND(" ",C3597&amp;" ")-1))=6,LEN(LEFT(C3597,FIND(" ",C3597&amp;" ")-1))=7),OR(ISNUMBER(MATCH(LEFT(C3597,FIND(" ",C3597&amp;" ")-1),'Look Up Values'!$G$2:$G$1000,0)),ISNUMBER(MATCH(LEFT(C3597,FIND(" ",C3597&amp;" ")-1),'Look Up Values'!$AE$2:$AE$2000,0)))),"","EWC error")),"")</f>
        <v/>
      </c>
      <c r="P3597" s="242" t="str" cm="1">
        <f t="array" ref="P3597">IF(AND(I3597&lt;&gt;0,I3597&lt;&gt;""),IF(D3597="","",IF(ISNUMBER(MATCH(SUBSTITUTE(D3597," ",""),SUBSTITUTE('Look Up Values'!$S$2:$S$120," ",""),0)),"","D&amp;R error")),"")</f>
        <v/>
      </c>
      <c r="Q3597" s="242" t="str" cm="1">
        <f t="array" ref="Q3597">IF(AND(I3597&lt;&gt;0,I3597&lt;&gt;""),IF(G3597="","",IF(ISNUMBER(MATCH(SUBSTITUTE(G3597," ",""),SUBSTITUTE('Look Up Values'!$I$2:$I$10," ",""),0)),"","State error")),"")</f>
        <v/>
      </c>
      <c r="R3597" s="260" t="str">
        <f t="shared" si="113"/>
        <v/>
      </c>
    </row>
    <row r="3598" spans="1:18" ht="15.75">
      <c r="A3598" s="250">
        <v>3591</v>
      </c>
      <c r="B3598" s="198"/>
      <c r="C3598" s="25"/>
      <c r="D3598" s="25"/>
      <c r="E3598" s="25"/>
      <c r="F3598" s="25"/>
      <c r="G3598" s="26"/>
      <c r="H3598" s="27"/>
      <c r="I3598" s="28"/>
      <c r="J3598" s="430"/>
      <c r="K3598" s="48"/>
      <c r="L3598" s="457" t="str">
        <f t="shared" si="112"/>
        <v/>
      </c>
      <c r="M3598" s="245" cm="1">
        <f t="array" ref="M3598">SUMPRODUCT(--(N3598:Q3598&lt;&gt;"")) + IF(TRIM(R3598)="",0,LEN(R3598)-LEN(SUBSTITUTE(R3598,",",""))+1)</f>
        <v>0</v>
      </c>
      <c r="N3598" s="242" t="str">
        <f>IF(AND(I3598&lt;&gt;0,I3598&lt;&gt;""),IF(TRIM(SUBSTITUTE(B3598,CHAR(160),""))="","",IF(ISNUMBER(MATCH(TRIM(SUBSTITUTE(B3598,CHAR(160),"")),'Look Up Values'!$B$2:$B$500,0)),"","Origin error")),"")</f>
        <v/>
      </c>
      <c r="O3598" s="242" t="str">
        <f>IF(AND(I3598&lt;&gt;0,I3598&lt;&gt;""),IF(C3598="","",IF(AND(ISNUMBER(--LEFT(C3598,FIND(" ",C3598&amp;" ")-1)),OR(LEN(LEFT(C3598,FIND(" ",C3598&amp;" ")-1))=6,LEN(LEFT(C3598,FIND(" ",C3598&amp;" ")-1))=7),OR(ISNUMBER(MATCH(LEFT(C3598,FIND(" ",C3598&amp;" ")-1),'Look Up Values'!$G$2:$G$1000,0)),ISNUMBER(MATCH(LEFT(C3598,FIND(" ",C3598&amp;" ")-1),'Look Up Values'!$AE$2:$AE$2000,0)))),"","EWC error")),"")</f>
        <v/>
      </c>
      <c r="P3598" s="242" t="str" cm="1">
        <f t="array" ref="P3598">IF(AND(I3598&lt;&gt;0,I3598&lt;&gt;""),IF(D3598="","",IF(ISNUMBER(MATCH(SUBSTITUTE(D3598," ",""),SUBSTITUTE('Look Up Values'!$S$2:$S$120," ",""),0)),"","D&amp;R error")),"")</f>
        <v/>
      </c>
      <c r="Q3598" s="242" t="str" cm="1">
        <f t="array" ref="Q3598">IF(AND(I3598&lt;&gt;0,I3598&lt;&gt;""),IF(G3598="","",IF(ISNUMBER(MATCH(SUBSTITUTE(G3598," ",""),SUBSTITUTE('Look Up Values'!$I$2:$I$10," ",""),0)),"","State error")),"")</f>
        <v/>
      </c>
      <c r="R3598" s="260" t="str">
        <f t="shared" si="113"/>
        <v/>
      </c>
    </row>
    <row r="3599" spans="1:18" ht="15.75">
      <c r="A3599" s="250">
        <v>3592</v>
      </c>
      <c r="B3599" s="198"/>
      <c r="C3599" s="25"/>
      <c r="D3599" s="25"/>
      <c r="E3599" s="25"/>
      <c r="F3599" s="25"/>
      <c r="G3599" s="26"/>
      <c r="H3599" s="27"/>
      <c r="I3599" s="28"/>
      <c r="J3599" s="430"/>
      <c r="K3599" s="48"/>
      <c r="L3599" s="457" t="str">
        <f t="shared" si="112"/>
        <v/>
      </c>
      <c r="M3599" s="245" cm="1">
        <f t="array" ref="M3599">SUMPRODUCT(--(N3599:Q3599&lt;&gt;"")) + IF(TRIM(R3599)="",0,LEN(R3599)-LEN(SUBSTITUTE(R3599,",",""))+1)</f>
        <v>0</v>
      </c>
      <c r="N3599" s="242" t="str">
        <f>IF(AND(I3599&lt;&gt;0,I3599&lt;&gt;""),IF(TRIM(SUBSTITUTE(B3599,CHAR(160),""))="","",IF(ISNUMBER(MATCH(TRIM(SUBSTITUTE(B3599,CHAR(160),"")),'Look Up Values'!$B$2:$B$500,0)),"","Origin error")),"")</f>
        <v/>
      </c>
      <c r="O3599" s="242" t="str">
        <f>IF(AND(I3599&lt;&gt;0,I3599&lt;&gt;""),IF(C3599="","",IF(AND(ISNUMBER(--LEFT(C3599,FIND(" ",C3599&amp;" ")-1)),OR(LEN(LEFT(C3599,FIND(" ",C3599&amp;" ")-1))=6,LEN(LEFT(C3599,FIND(" ",C3599&amp;" ")-1))=7),OR(ISNUMBER(MATCH(LEFT(C3599,FIND(" ",C3599&amp;" ")-1),'Look Up Values'!$G$2:$G$1000,0)),ISNUMBER(MATCH(LEFT(C3599,FIND(" ",C3599&amp;" ")-1),'Look Up Values'!$AE$2:$AE$2000,0)))),"","EWC error")),"")</f>
        <v/>
      </c>
      <c r="P3599" s="242" t="str" cm="1">
        <f t="array" ref="P3599">IF(AND(I3599&lt;&gt;0,I3599&lt;&gt;""),IF(D3599="","",IF(ISNUMBER(MATCH(SUBSTITUTE(D3599," ",""),SUBSTITUTE('Look Up Values'!$S$2:$S$120," ",""),0)),"","D&amp;R error")),"")</f>
        <v/>
      </c>
      <c r="Q3599" s="242" t="str" cm="1">
        <f t="array" ref="Q3599">IF(AND(I3599&lt;&gt;0,I3599&lt;&gt;""),IF(G3599="","",IF(ISNUMBER(MATCH(SUBSTITUTE(G3599," ",""),SUBSTITUTE('Look Up Values'!$I$2:$I$10," ",""),0)),"","State error")),"")</f>
        <v/>
      </c>
      <c r="R3599" s="260" t="str">
        <f t="shared" si="113"/>
        <v/>
      </c>
    </row>
    <row r="3600" spans="1:18" ht="15.75">
      <c r="A3600" s="250">
        <v>3593</v>
      </c>
      <c r="B3600" s="198"/>
      <c r="C3600" s="25"/>
      <c r="D3600" s="25"/>
      <c r="E3600" s="25"/>
      <c r="F3600" s="25"/>
      <c r="G3600" s="26"/>
      <c r="H3600" s="27"/>
      <c r="I3600" s="28"/>
      <c r="J3600" s="430"/>
      <c r="K3600" s="48"/>
      <c r="L3600" s="457" t="str">
        <f t="shared" si="112"/>
        <v/>
      </c>
      <c r="M3600" s="245" cm="1">
        <f t="array" ref="M3600">SUMPRODUCT(--(N3600:Q3600&lt;&gt;"")) + IF(TRIM(R3600)="",0,LEN(R3600)-LEN(SUBSTITUTE(R3600,",",""))+1)</f>
        <v>0</v>
      </c>
      <c r="N3600" s="242" t="str">
        <f>IF(AND(I3600&lt;&gt;0,I3600&lt;&gt;""),IF(TRIM(SUBSTITUTE(B3600,CHAR(160),""))="","",IF(ISNUMBER(MATCH(TRIM(SUBSTITUTE(B3600,CHAR(160),"")),'Look Up Values'!$B$2:$B$500,0)),"","Origin error")),"")</f>
        <v/>
      </c>
      <c r="O3600" s="242" t="str">
        <f>IF(AND(I3600&lt;&gt;0,I3600&lt;&gt;""),IF(C3600="","",IF(AND(ISNUMBER(--LEFT(C3600,FIND(" ",C3600&amp;" ")-1)),OR(LEN(LEFT(C3600,FIND(" ",C3600&amp;" ")-1))=6,LEN(LEFT(C3600,FIND(" ",C3600&amp;" ")-1))=7),OR(ISNUMBER(MATCH(LEFT(C3600,FIND(" ",C3600&amp;" ")-1),'Look Up Values'!$G$2:$G$1000,0)),ISNUMBER(MATCH(LEFT(C3600,FIND(" ",C3600&amp;" ")-1),'Look Up Values'!$AE$2:$AE$2000,0)))),"","EWC error")),"")</f>
        <v/>
      </c>
      <c r="P3600" s="242" t="str" cm="1">
        <f t="array" ref="P3600">IF(AND(I3600&lt;&gt;0,I3600&lt;&gt;""),IF(D3600="","",IF(ISNUMBER(MATCH(SUBSTITUTE(D3600," ",""),SUBSTITUTE('Look Up Values'!$S$2:$S$120," ",""),0)),"","D&amp;R error")),"")</f>
        <v/>
      </c>
      <c r="Q3600" s="242" t="str" cm="1">
        <f t="array" ref="Q3600">IF(AND(I3600&lt;&gt;0,I3600&lt;&gt;""),IF(G3600="","",IF(ISNUMBER(MATCH(SUBSTITUTE(G3600," ",""),SUBSTITUTE('Look Up Values'!$I$2:$I$10," ",""),0)),"","State error")),"")</f>
        <v/>
      </c>
      <c r="R3600" s="260" t="str">
        <f t="shared" si="113"/>
        <v/>
      </c>
    </row>
    <row r="3601" spans="1:18" ht="15.75">
      <c r="A3601" s="250">
        <v>3594</v>
      </c>
      <c r="B3601" s="198"/>
      <c r="C3601" s="25"/>
      <c r="D3601" s="25"/>
      <c r="E3601" s="25"/>
      <c r="F3601" s="25"/>
      <c r="G3601" s="26"/>
      <c r="H3601" s="27"/>
      <c r="I3601" s="28"/>
      <c r="J3601" s="430"/>
      <c r="K3601" s="48"/>
      <c r="L3601" s="457" t="str">
        <f t="shared" si="112"/>
        <v/>
      </c>
      <c r="M3601" s="245" cm="1">
        <f t="array" ref="M3601">SUMPRODUCT(--(N3601:Q3601&lt;&gt;"")) + IF(TRIM(R3601)="",0,LEN(R3601)-LEN(SUBSTITUTE(R3601,",",""))+1)</f>
        <v>0</v>
      </c>
      <c r="N3601" s="242" t="str">
        <f>IF(AND(I3601&lt;&gt;0,I3601&lt;&gt;""),IF(TRIM(SUBSTITUTE(B3601,CHAR(160),""))="","",IF(ISNUMBER(MATCH(TRIM(SUBSTITUTE(B3601,CHAR(160),"")),'Look Up Values'!$B$2:$B$500,0)),"","Origin error")),"")</f>
        <v/>
      </c>
      <c r="O3601" s="242" t="str">
        <f>IF(AND(I3601&lt;&gt;0,I3601&lt;&gt;""),IF(C3601="","",IF(AND(ISNUMBER(--LEFT(C3601,FIND(" ",C3601&amp;" ")-1)),OR(LEN(LEFT(C3601,FIND(" ",C3601&amp;" ")-1))=6,LEN(LEFT(C3601,FIND(" ",C3601&amp;" ")-1))=7),OR(ISNUMBER(MATCH(LEFT(C3601,FIND(" ",C3601&amp;" ")-1),'Look Up Values'!$G$2:$G$1000,0)),ISNUMBER(MATCH(LEFT(C3601,FIND(" ",C3601&amp;" ")-1),'Look Up Values'!$AE$2:$AE$2000,0)))),"","EWC error")),"")</f>
        <v/>
      </c>
      <c r="P3601" s="242" t="str" cm="1">
        <f t="array" ref="P3601">IF(AND(I3601&lt;&gt;0,I3601&lt;&gt;""),IF(D3601="","",IF(ISNUMBER(MATCH(SUBSTITUTE(D3601," ",""),SUBSTITUTE('Look Up Values'!$S$2:$S$120," ",""),0)),"","D&amp;R error")),"")</f>
        <v/>
      </c>
      <c r="Q3601" s="242" t="str" cm="1">
        <f t="array" ref="Q3601">IF(AND(I3601&lt;&gt;0,I3601&lt;&gt;""),IF(G3601="","",IF(ISNUMBER(MATCH(SUBSTITUTE(G3601," ",""),SUBSTITUTE('Look Up Values'!$I$2:$I$10," ",""),0)),"","State error")),"")</f>
        <v/>
      </c>
      <c r="R3601" s="260" t="str">
        <f t="shared" si="113"/>
        <v/>
      </c>
    </row>
    <row r="3602" spans="1:18" ht="15.75">
      <c r="A3602" s="250">
        <v>3595</v>
      </c>
      <c r="B3602" s="198"/>
      <c r="C3602" s="25"/>
      <c r="D3602" s="25"/>
      <c r="E3602" s="25"/>
      <c r="F3602" s="25"/>
      <c r="G3602" s="26"/>
      <c r="H3602" s="27"/>
      <c r="I3602" s="28"/>
      <c r="J3602" s="430"/>
      <c r="K3602" s="48"/>
      <c r="L3602" s="457" t="str">
        <f t="shared" si="112"/>
        <v/>
      </c>
      <c r="M3602" s="245" cm="1">
        <f t="array" ref="M3602">SUMPRODUCT(--(N3602:Q3602&lt;&gt;"")) + IF(TRIM(R3602)="",0,LEN(R3602)-LEN(SUBSTITUTE(R3602,",",""))+1)</f>
        <v>0</v>
      </c>
      <c r="N3602" s="242" t="str">
        <f>IF(AND(I3602&lt;&gt;0,I3602&lt;&gt;""),IF(TRIM(SUBSTITUTE(B3602,CHAR(160),""))="","",IF(ISNUMBER(MATCH(TRIM(SUBSTITUTE(B3602,CHAR(160),"")),'Look Up Values'!$B$2:$B$500,0)),"","Origin error")),"")</f>
        <v/>
      </c>
      <c r="O3602" s="242" t="str">
        <f>IF(AND(I3602&lt;&gt;0,I3602&lt;&gt;""),IF(C3602="","",IF(AND(ISNUMBER(--LEFT(C3602,FIND(" ",C3602&amp;" ")-1)),OR(LEN(LEFT(C3602,FIND(" ",C3602&amp;" ")-1))=6,LEN(LEFT(C3602,FIND(" ",C3602&amp;" ")-1))=7),OR(ISNUMBER(MATCH(LEFT(C3602,FIND(" ",C3602&amp;" ")-1),'Look Up Values'!$G$2:$G$1000,0)),ISNUMBER(MATCH(LEFT(C3602,FIND(" ",C3602&amp;" ")-1),'Look Up Values'!$AE$2:$AE$2000,0)))),"","EWC error")),"")</f>
        <v/>
      </c>
      <c r="P3602" s="242" t="str" cm="1">
        <f t="array" ref="P3602">IF(AND(I3602&lt;&gt;0,I3602&lt;&gt;""),IF(D3602="","",IF(ISNUMBER(MATCH(SUBSTITUTE(D3602," ",""),SUBSTITUTE('Look Up Values'!$S$2:$S$120," ",""),0)),"","D&amp;R error")),"")</f>
        <v/>
      </c>
      <c r="Q3602" s="242" t="str" cm="1">
        <f t="array" ref="Q3602">IF(AND(I3602&lt;&gt;0,I3602&lt;&gt;""),IF(G3602="","",IF(ISNUMBER(MATCH(SUBSTITUTE(G3602," ",""),SUBSTITUTE('Look Up Values'!$I$2:$I$10," ",""),0)),"","State error")),"")</f>
        <v/>
      </c>
      <c r="R3602" s="260" t="str">
        <f t="shared" si="113"/>
        <v/>
      </c>
    </row>
    <row r="3603" spans="1:18" ht="15.75">
      <c r="A3603" s="250">
        <v>3596</v>
      </c>
      <c r="B3603" s="198"/>
      <c r="C3603" s="25"/>
      <c r="D3603" s="25"/>
      <c r="E3603" s="25"/>
      <c r="F3603" s="25"/>
      <c r="G3603" s="26"/>
      <c r="H3603" s="27"/>
      <c r="I3603" s="28"/>
      <c r="J3603" s="430"/>
      <c r="K3603" s="48"/>
      <c r="L3603" s="457" t="str">
        <f t="shared" si="112"/>
        <v/>
      </c>
      <c r="M3603" s="245" cm="1">
        <f t="array" ref="M3603">SUMPRODUCT(--(N3603:Q3603&lt;&gt;"")) + IF(TRIM(R3603)="",0,LEN(R3603)-LEN(SUBSTITUTE(R3603,",",""))+1)</f>
        <v>0</v>
      </c>
      <c r="N3603" s="242" t="str">
        <f>IF(AND(I3603&lt;&gt;0,I3603&lt;&gt;""),IF(TRIM(SUBSTITUTE(B3603,CHAR(160),""))="","",IF(ISNUMBER(MATCH(TRIM(SUBSTITUTE(B3603,CHAR(160),"")),'Look Up Values'!$B$2:$B$500,0)),"","Origin error")),"")</f>
        <v/>
      </c>
      <c r="O3603" s="242" t="str">
        <f>IF(AND(I3603&lt;&gt;0,I3603&lt;&gt;""),IF(C3603="","",IF(AND(ISNUMBER(--LEFT(C3603,FIND(" ",C3603&amp;" ")-1)),OR(LEN(LEFT(C3603,FIND(" ",C3603&amp;" ")-1))=6,LEN(LEFT(C3603,FIND(" ",C3603&amp;" ")-1))=7),OR(ISNUMBER(MATCH(LEFT(C3603,FIND(" ",C3603&amp;" ")-1),'Look Up Values'!$G$2:$G$1000,0)),ISNUMBER(MATCH(LEFT(C3603,FIND(" ",C3603&amp;" ")-1),'Look Up Values'!$AE$2:$AE$2000,0)))),"","EWC error")),"")</f>
        <v/>
      </c>
      <c r="P3603" s="242" t="str" cm="1">
        <f t="array" ref="P3603">IF(AND(I3603&lt;&gt;0,I3603&lt;&gt;""),IF(D3603="","",IF(ISNUMBER(MATCH(SUBSTITUTE(D3603," ",""),SUBSTITUTE('Look Up Values'!$S$2:$S$120," ",""),0)),"","D&amp;R error")),"")</f>
        <v/>
      </c>
      <c r="Q3603" s="242" t="str" cm="1">
        <f t="array" ref="Q3603">IF(AND(I3603&lt;&gt;0,I3603&lt;&gt;""),IF(G3603="","",IF(ISNUMBER(MATCH(SUBSTITUTE(G3603," ",""),SUBSTITUTE('Look Up Values'!$I$2:$I$10," ",""),0)),"","State error")),"")</f>
        <v/>
      </c>
      <c r="R3603" s="260" t="str">
        <f t="shared" si="113"/>
        <v/>
      </c>
    </row>
    <row r="3604" spans="1:18" ht="15.75">
      <c r="A3604" s="250">
        <v>3597</v>
      </c>
      <c r="B3604" s="198"/>
      <c r="C3604" s="25"/>
      <c r="D3604" s="25"/>
      <c r="E3604" s="25"/>
      <c r="F3604" s="25"/>
      <c r="G3604" s="26"/>
      <c r="H3604" s="27"/>
      <c r="I3604" s="28"/>
      <c r="J3604" s="430"/>
      <c r="K3604" s="48"/>
      <c r="L3604" s="457" t="str">
        <f t="shared" si="112"/>
        <v/>
      </c>
      <c r="M3604" s="245" cm="1">
        <f t="array" ref="M3604">SUMPRODUCT(--(N3604:Q3604&lt;&gt;"")) + IF(TRIM(R3604)="",0,LEN(R3604)-LEN(SUBSTITUTE(R3604,",",""))+1)</f>
        <v>0</v>
      </c>
      <c r="N3604" s="242" t="str">
        <f>IF(AND(I3604&lt;&gt;0,I3604&lt;&gt;""),IF(TRIM(SUBSTITUTE(B3604,CHAR(160),""))="","",IF(ISNUMBER(MATCH(TRIM(SUBSTITUTE(B3604,CHAR(160),"")),'Look Up Values'!$B$2:$B$500,0)),"","Origin error")),"")</f>
        <v/>
      </c>
      <c r="O3604" s="242" t="str">
        <f>IF(AND(I3604&lt;&gt;0,I3604&lt;&gt;""),IF(C3604="","",IF(AND(ISNUMBER(--LEFT(C3604,FIND(" ",C3604&amp;" ")-1)),OR(LEN(LEFT(C3604,FIND(" ",C3604&amp;" ")-1))=6,LEN(LEFT(C3604,FIND(" ",C3604&amp;" ")-1))=7),OR(ISNUMBER(MATCH(LEFT(C3604,FIND(" ",C3604&amp;" ")-1),'Look Up Values'!$G$2:$G$1000,0)),ISNUMBER(MATCH(LEFT(C3604,FIND(" ",C3604&amp;" ")-1),'Look Up Values'!$AE$2:$AE$2000,0)))),"","EWC error")),"")</f>
        <v/>
      </c>
      <c r="P3604" s="242" t="str" cm="1">
        <f t="array" ref="P3604">IF(AND(I3604&lt;&gt;0,I3604&lt;&gt;""),IF(D3604="","",IF(ISNUMBER(MATCH(SUBSTITUTE(D3604," ",""),SUBSTITUTE('Look Up Values'!$S$2:$S$120," ",""),0)),"","D&amp;R error")),"")</f>
        <v/>
      </c>
      <c r="Q3604" s="242" t="str" cm="1">
        <f t="array" ref="Q3604">IF(AND(I3604&lt;&gt;0,I3604&lt;&gt;""),IF(G3604="","",IF(ISNUMBER(MATCH(SUBSTITUTE(G3604," ",""),SUBSTITUTE('Look Up Values'!$I$2:$I$10," ",""),0)),"","State error")),"")</f>
        <v/>
      </c>
      <c r="R3604" s="260" t="str">
        <f t="shared" si="113"/>
        <v/>
      </c>
    </row>
    <row r="3605" spans="1:18" ht="15.75">
      <c r="A3605" s="250">
        <v>3598</v>
      </c>
      <c r="B3605" s="198"/>
      <c r="C3605" s="25"/>
      <c r="D3605" s="25"/>
      <c r="E3605" s="25"/>
      <c r="F3605" s="25"/>
      <c r="G3605" s="26"/>
      <c r="H3605" s="27"/>
      <c r="I3605" s="28"/>
      <c r="J3605" s="430"/>
      <c r="K3605" s="48"/>
      <c r="L3605" s="457" t="str">
        <f t="shared" si="112"/>
        <v/>
      </c>
      <c r="M3605" s="245" cm="1">
        <f t="array" ref="M3605">SUMPRODUCT(--(N3605:Q3605&lt;&gt;"")) + IF(TRIM(R3605)="",0,LEN(R3605)-LEN(SUBSTITUTE(R3605,",",""))+1)</f>
        <v>0</v>
      </c>
      <c r="N3605" s="242" t="str">
        <f>IF(AND(I3605&lt;&gt;0,I3605&lt;&gt;""),IF(TRIM(SUBSTITUTE(B3605,CHAR(160),""))="","",IF(ISNUMBER(MATCH(TRIM(SUBSTITUTE(B3605,CHAR(160),"")),'Look Up Values'!$B$2:$B$500,0)),"","Origin error")),"")</f>
        <v/>
      </c>
      <c r="O3605" s="242" t="str">
        <f>IF(AND(I3605&lt;&gt;0,I3605&lt;&gt;""),IF(C3605="","",IF(AND(ISNUMBER(--LEFT(C3605,FIND(" ",C3605&amp;" ")-1)),OR(LEN(LEFT(C3605,FIND(" ",C3605&amp;" ")-1))=6,LEN(LEFT(C3605,FIND(" ",C3605&amp;" ")-1))=7),OR(ISNUMBER(MATCH(LEFT(C3605,FIND(" ",C3605&amp;" ")-1),'Look Up Values'!$G$2:$G$1000,0)),ISNUMBER(MATCH(LEFT(C3605,FIND(" ",C3605&amp;" ")-1),'Look Up Values'!$AE$2:$AE$2000,0)))),"","EWC error")),"")</f>
        <v/>
      </c>
      <c r="P3605" s="242" t="str" cm="1">
        <f t="array" ref="P3605">IF(AND(I3605&lt;&gt;0,I3605&lt;&gt;""),IF(D3605="","",IF(ISNUMBER(MATCH(SUBSTITUTE(D3605," ",""),SUBSTITUTE('Look Up Values'!$S$2:$S$120," ",""),0)),"","D&amp;R error")),"")</f>
        <v/>
      </c>
      <c r="Q3605" s="242" t="str" cm="1">
        <f t="array" ref="Q3605">IF(AND(I3605&lt;&gt;0,I3605&lt;&gt;""),IF(G3605="","",IF(ISNUMBER(MATCH(SUBSTITUTE(G3605," ",""),SUBSTITUTE('Look Up Values'!$I$2:$I$10," ",""),0)),"","State error")),"")</f>
        <v/>
      </c>
      <c r="R3605" s="260" t="str">
        <f t="shared" si="113"/>
        <v/>
      </c>
    </row>
    <row r="3606" spans="1:18" ht="15.75">
      <c r="A3606" s="250">
        <v>3599</v>
      </c>
      <c r="B3606" s="198"/>
      <c r="C3606" s="25"/>
      <c r="D3606" s="25"/>
      <c r="E3606" s="25"/>
      <c r="F3606" s="25"/>
      <c r="G3606" s="26"/>
      <c r="H3606" s="27"/>
      <c r="I3606" s="28"/>
      <c r="J3606" s="430"/>
      <c r="K3606" s="48"/>
      <c r="L3606" s="457" t="str">
        <f t="shared" si="112"/>
        <v/>
      </c>
      <c r="M3606" s="245" cm="1">
        <f t="array" ref="M3606">SUMPRODUCT(--(N3606:Q3606&lt;&gt;"")) + IF(TRIM(R3606)="",0,LEN(R3606)-LEN(SUBSTITUTE(R3606,",",""))+1)</f>
        <v>0</v>
      </c>
      <c r="N3606" s="242" t="str">
        <f>IF(AND(I3606&lt;&gt;0,I3606&lt;&gt;""),IF(TRIM(SUBSTITUTE(B3606,CHAR(160),""))="","",IF(ISNUMBER(MATCH(TRIM(SUBSTITUTE(B3606,CHAR(160),"")),'Look Up Values'!$B$2:$B$500,0)),"","Origin error")),"")</f>
        <v/>
      </c>
      <c r="O3606" s="242" t="str">
        <f>IF(AND(I3606&lt;&gt;0,I3606&lt;&gt;""),IF(C3606="","",IF(AND(ISNUMBER(--LEFT(C3606,FIND(" ",C3606&amp;" ")-1)),OR(LEN(LEFT(C3606,FIND(" ",C3606&amp;" ")-1))=6,LEN(LEFT(C3606,FIND(" ",C3606&amp;" ")-1))=7),OR(ISNUMBER(MATCH(LEFT(C3606,FIND(" ",C3606&amp;" ")-1),'Look Up Values'!$G$2:$G$1000,0)),ISNUMBER(MATCH(LEFT(C3606,FIND(" ",C3606&amp;" ")-1),'Look Up Values'!$AE$2:$AE$2000,0)))),"","EWC error")),"")</f>
        <v/>
      </c>
      <c r="P3606" s="242" t="str" cm="1">
        <f t="array" ref="P3606">IF(AND(I3606&lt;&gt;0,I3606&lt;&gt;""),IF(D3606="","",IF(ISNUMBER(MATCH(SUBSTITUTE(D3606," ",""),SUBSTITUTE('Look Up Values'!$S$2:$S$120," ",""),0)),"","D&amp;R error")),"")</f>
        <v/>
      </c>
      <c r="Q3606" s="242" t="str" cm="1">
        <f t="array" ref="Q3606">IF(AND(I3606&lt;&gt;0,I3606&lt;&gt;""),IF(G3606="","",IF(ISNUMBER(MATCH(SUBSTITUTE(G3606," ",""),SUBSTITUTE('Look Up Values'!$I$2:$I$10," ",""),0)),"","State error")),"")</f>
        <v/>
      </c>
      <c r="R3606" s="260" t="str">
        <f t="shared" si="113"/>
        <v/>
      </c>
    </row>
    <row r="3607" spans="1:18" ht="15.75">
      <c r="A3607" s="250">
        <v>3600</v>
      </c>
      <c r="B3607" s="198"/>
      <c r="C3607" s="25"/>
      <c r="D3607" s="25"/>
      <c r="E3607" s="25"/>
      <c r="F3607" s="25"/>
      <c r="G3607" s="26"/>
      <c r="H3607" s="27"/>
      <c r="I3607" s="28"/>
      <c r="J3607" s="430"/>
      <c r="K3607" s="48"/>
      <c r="L3607" s="457" t="str">
        <f t="shared" si="112"/>
        <v/>
      </c>
      <c r="M3607" s="245" cm="1">
        <f t="array" ref="M3607">SUMPRODUCT(--(N3607:Q3607&lt;&gt;"")) + IF(TRIM(R3607)="",0,LEN(R3607)-LEN(SUBSTITUTE(R3607,",",""))+1)</f>
        <v>0</v>
      </c>
      <c r="N3607" s="242" t="str">
        <f>IF(AND(I3607&lt;&gt;0,I3607&lt;&gt;""),IF(TRIM(SUBSTITUTE(B3607,CHAR(160),""))="","",IF(ISNUMBER(MATCH(TRIM(SUBSTITUTE(B3607,CHAR(160),"")),'Look Up Values'!$B$2:$B$500,0)),"","Origin error")),"")</f>
        <v/>
      </c>
      <c r="O3607" s="242" t="str">
        <f>IF(AND(I3607&lt;&gt;0,I3607&lt;&gt;""),IF(C3607="","",IF(AND(ISNUMBER(--LEFT(C3607,FIND(" ",C3607&amp;" ")-1)),OR(LEN(LEFT(C3607,FIND(" ",C3607&amp;" ")-1))=6,LEN(LEFT(C3607,FIND(" ",C3607&amp;" ")-1))=7),OR(ISNUMBER(MATCH(LEFT(C3607,FIND(" ",C3607&amp;" ")-1),'Look Up Values'!$G$2:$G$1000,0)),ISNUMBER(MATCH(LEFT(C3607,FIND(" ",C3607&amp;" ")-1),'Look Up Values'!$AE$2:$AE$2000,0)))),"","EWC error")),"")</f>
        <v/>
      </c>
      <c r="P3607" s="242" t="str" cm="1">
        <f t="array" ref="P3607">IF(AND(I3607&lt;&gt;0,I3607&lt;&gt;""),IF(D3607="","",IF(ISNUMBER(MATCH(SUBSTITUTE(D3607," ",""),SUBSTITUTE('Look Up Values'!$S$2:$S$120," ",""),0)),"","D&amp;R error")),"")</f>
        <v/>
      </c>
      <c r="Q3607" s="242" t="str" cm="1">
        <f t="array" ref="Q3607">IF(AND(I3607&lt;&gt;0,I3607&lt;&gt;""),IF(G3607="","",IF(ISNUMBER(MATCH(SUBSTITUTE(G3607," ",""),SUBSTITUTE('Look Up Values'!$I$2:$I$10," ",""),0)),"","State error")),"")</f>
        <v/>
      </c>
      <c r="R3607" s="260" t="str">
        <f t="shared" si="113"/>
        <v/>
      </c>
    </row>
    <row r="3608" spans="1:18" ht="15.75">
      <c r="A3608" s="250">
        <v>3601</v>
      </c>
      <c r="B3608" s="198"/>
      <c r="C3608" s="25"/>
      <c r="D3608" s="25"/>
      <c r="E3608" s="25"/>
      <c r="F3608" s="25"/>
      <c r="G3608" s="26"/>
      <c r="H3608" s="27"/>
      <c r="I3608" s="28"/>
      <c r="J3608" s="430"/>
      <c r="K3608" s="48"/>
      <c r="L3608" s="457" t="str">
        <f t="shared" si="112"/>
        <v/>
      </c>
      <c r="M3608" s="245" cm="1">
        <f t="array" ref="M3608">SUMPRODUCT(--(N3608:Q3608&lt;&gt;"")) + IF(TRIM(R3608)="",0,LEN(R3608)-LEN(SUBSTITUTE(R3608,",",""))+1)</f>
        <v>0</v>
      </c>
      <c r="N3608" s="242" t="str">
        <f>IF(AND(I3608&lt;&gt;0,I3608&lt;&gt;""),IF(TRIM(SUBSTITUTE(B3608,CHAR(160),""))="","",IF(ISNUMBER(MATCH(TRIM(SUBSTITUTE(B3608,CHAR(160),"")),'Look Up Values'!$B$2:$B$500,0)),"","Origin error")),"")</f>
        <v/>
      </c>
      <c r="O3608" s="242" t="str">
        <f>IF(AND(I3608&lt;&gt;0,I3608&lt;&gt;""),IF(C3608="","",IF(AND(ISNUMBER(--LEFT(C3608,FIND(" ",C3608&amp;" ")-1)),OR(LEN(LEFT(C3608,FIND(" ",C3608&amp;" ")-1))=6,LEN(LEFT(C3608,FIND(" ",C3608&amp;" ")-1))=7),OR(ISNUMBER(MATCH(LEFT(C3608,FIND(" ",C3608&amp;" ")-1),'Look Up Values'!$G$2:$G$1000,0)),ISNUMBER(MATCH(LEFT(C3608,FIND(" ",C3608&amp;" ")-1),'Look Up Values'!$AE$2:$AE$2000,0)))),"","EWC error")),"")</f>
        <v/>
      </c>
      <c r="P3608" s="242" t="str" cm="1">
        <f t="array" ref="P3608">IF(AND(I3608&lt;&gt;0,I3608&lt;&gt;""),IF(D3608="","",IF(ISNUMBER(MATCH(SUBSTITUTE(D3608," ",""),SUBSTITUTE('Look Up Values'!$S$2:$S$120," ",""),0)),"","D&amp;R error")),"")</f>
        <v/>
      </c>
      <c r="Q3608" s="242" t="str" cm="1">
        <f t="array" ref="Q3608">IF(AND(I3608&lt;&gt;0,I3608&lt;&gt;""),IF(G3608="","",IF(ISNUMBER(MATCH(SUBSTITUTE(G3608," ",""),SUBSTITUTE('Look Up Values'!$I$2:$I$10," ",""),0)),"","State error")),"")</f>
        <v/>
      </c>
      <c r="R3608" s="260" t="str">
        <f t="shared" si="113"/>
        <v/>
      </c>
    </row>
    <row r="3609" spans="1:18" ht="15.75">
      <c r="A3609" s="250">
        <v>3602</v>
      </c>
      <c r="B3609" s="198"/>
      <c r="C3609" s="25"/>
      <c r="D3609" s="25"/>
      <c r="E3609" s="25"/>
      <c r="F3609" s="25"/>
      <c r="G3609" s="26"/>
      <c r="H3609" s="27"/>
      <c r="I3609" s="28"/>
      <c r="J3609" s="430"/>
      <c r="K3609" s="48"/>
      <c r="L3609" s="457" t="str">
        <f t="shared" si="112"/>
        <v/>
      </c>
      <c r="M3609" s="245" cm="1">
        <f t="array" ref="M3609">SUMPRODUCT(--(N3609:Q3609&lt;&gt;"")) + IF(TRIM(R3609)="",0,LEN(R3609)-LEN(SUBSTITUTE(R3609,",",""))+1)</f>
        <v>0</v>
      </c>
      <c r="N3609" s="242" t="str">
        <f>IF(AND(I3609&lt;&gt;0,I3609&lt;&gt;""),IF(TRIM(SUBSTITUTE(B3609,CHAR(160),""))="","",IF(ISNUMBER(MATCH(TRIM(SUBSTITUTE(B3609,CHAR(160),"")),'Look Up Values'!$B$2:$B$500,0)),"","Origin error")),"")</f>
        <v/>
      </c>
      <c r="O3609" s="242" t="str">
        <f>IF(AND(I3609&lt;&gt;0,I3609&lt;&gt;""),IF(C3609="","",IF(AND(ISNUMBER(--LEFT(C3609,FIND(" ",C3609&amp;" ")-1)),OR(LEN(LEFT(C3609,FIND(" ",C3609&amp;" ")-1))=6,LEN(LEFT(C3609,FIND(" ",C3609&amp;" ")-1))=7),OR(ISNUMBER(MATCH(LEFT(C3609,FIND(" ",C3609&amp;" ")-1),'Look Up Values'!$G$2:$G$1000,0)),ISNUMBER(MATCH(LEFT(C3609,FIND(" ",C3609&amp;" ")-1),'Look Up Values'!$AE$2:$AE$2000,0)))),"","EWC error")),"")</f>
        <v/>
      </c>
      <c r="P3609" s="242" t="str" cm="1">
        <f t="array" ref="P3609">IF(AND(I3609&lt;&gt;0,I3609&lt;&gt;""),IF(D3609="","",IF(ISNUMBER(MATCH(SUBSTITUTE(D3609," ",""),SUBSTITUTE('Look Up Values'!$S$2:$S$120," ",""),0)),"","D&amp;R error")),"")</f>
        <v/>
      </c>
      <c r="Q3609" s="242" t="str" cm="1">
        <f t="array" ref="Q3609">IF(AND(I3609&lt;&gt;0,I3609&lt;&gt;""),IF(G3609="","",IF(ISNUMBER(MATCH(SUBSTITUTE(G3609," ",""),SUBSTITUTE('Look Up Values'!$I$2:$I$10," ",""),0)),"","State error")),"")</f>
        <v/>
      </c>
      <c r="R3609" s="260" t="str">
        <f t="shared" si="113"/>
        <v/>
      </c>
    </row>
    <row r="3610" spans="1:18" ht="15.75">
      <c r="A3610" s="250">
        <v>3603</v>
      </c>
      <c r="B3610" s="198"/>
      <c r="C3610" s="25"/>
      <c r="D3610" s="25"/>
      <c r="E3610" s="25"/>
      <c r="F3610" s="25"/>
      <c r="G3610" s="26"/>
      <c r="H3610" s="27"/>
      <c r="I3610" s="28"/>
      <c r="J3610" s="430"/>
      <c r="K3610" s="48"/>
      <c r="L3610" s="457" t="str">
        <f t="shared" si="112"/>
        <v/>
      </c>
      <c r="M3610" s="245" cm="1">
        <f t="array" ref="M3610">SUMPRODUCT(--(N3610:Q3610&lt;&gt;"")) + IF(TRIM(R3610)="",0,LEN(R3610)-LEN(SUBSTITUTE(R3610,",",""))+1)</f>
        <v>0</v>
      </c>
      <c r="N3610" s="242" t="str">
        <f>IF(AND(I3610&lt;&gt;0,I3610&lt;&gt;""),IF(TRIM(SUBSTITUTE(B3610,CHAR(160),""))="","",IF(ISNUMBER(MATCH(TRIM(SUBSTITUTE(B3610,CHAR(160),"")),'Look Up Values'!$B$2:$B$500,0)),"","Origin error")),"")</f>
        <v/>
      </c>
      <c r="O3610" s="242" t="str">
        <f>IF(AND(I3610&lt;&gt;0,I3610&lt;&gt;""),IF(C3610="","",IF(AND(ISNUMBER(--LEFT(C3610,FIND(" ",C3610&amp;" ")-1)),OR(LEN(LEFT(C3610,FIND(" ",C3610&amp;" ")-1))=6,LEN(LEFT(C3610,FIND(" ",C3610&amp;" ")-1))=7),OR(ISNUMBER(MATCH(LEFT(C3610,FIND(" ",C3610&amp;" ")-1),'Look Up Values'!$G$2:$G$1000,0)),ISNUMBER(MATCH(LEFT(C3610,FIND(" ",C3610&amp;" ")-1),'Look Up Values'!$AE$2:$AE$2000,0)))),"","EWC error")),"")</f>
        <v/>
      </c>
      <c r="P3610" s="242" t="str" cm="1">
        <f t="array" ref="P3610">IF(AND(I3610&lt;&gt;0,I3610&lt;&gt;""),IF(D3610="","",IF(ISNUMBER(MATCH(SUBSTITUTE(D3610," ",""),SUBSTITUTE('Look Up Values'!$S$2:$S$120," ",""),0)),"","D&amp;R error")),"")</f>
        <v/>
      </c>
      <c r="Q3610" s="242" t="str" cm="1">
        <f t="array" ref="Q3610">IF(AND(I3610&lt;&gt;0,I3610&lt;&gt;""),IF(G3610="","",IF(ISNUMBER(MATCH(SUBSTITUTE(G3610," ",""),SUBSTITUTE('Look Up Values'!$I$2:$I$10," ",""),0)),"","State error")),"")</f>
        <v/>
      </c>
      <c r="R3610" s="260" t="str">
        <f t="shared" si="113"/>
        <v/>
      </c>
    </row>
    <row r="3611" spans="1:18" ht="15.75">
      <c r="A3611" s="250">
        <v>3604</v>
      </c>
      <c r="B3611" s="198"/>
      <c r="C3611" s="25"/>
      <c r="D3611" s="25"/>
      <c r="E3611" s="25"/>
      <c r="F3611" s="25"/>
      <c r="G3611" s="26"/>
      <c r="H3611" s="27"/>
      <c r="I3611" s="28"/>
      <c r="J3611" s="430"/>
      <c r="K3611" s="48"/>
      <c r="L3611" s="457" t="str">
        <f t="shared" si="112"/>
        <v/>
      </c>
      <c r="M3611" s="245" cm="1">
        <f t="array" ref="M3611">SUMPRODUCT(--(N3611:Q3611&lt;&gt;"")) + IF(TRIM(R3611)="",0,LEN(R3611)-LEN(SUBSTITUTE(R3611,",",""))+1)</f>
        <v>0</v>
      </c>
      <c r="N3611" s="242" t="str">
        <f>IF(AND(I3611&lt;&gt;0,I3611&lt;&gt;""),IF(TRIM(SUBSTITUTE(B3611,CHAR(160),""))="","",IF(ISNUMBER(MATCH(TRIM(SUBSTITUTE(B3611,CHAR(160),"")),'Look Up Values'!$B$2:$B$500,0)),"","Origin error")),"")</f>
        <v/>
      </c>
      <c r="O3611" s="242" t="str">
        <f>IF(AND(I3611&lt;&gt;0,I3611&lt;&gt;""),IF(C3611="","",IF(AND(ISNUMBER(--LEFT(C3611,FIND(" ",C3611&amp;" ")-1)),OR(LEN(LEFT(C3611,FIND(" ",C3611&amp;" ")-1))=6,LEN(LEFT(C3611,FIND(" ",C3611&amp;" ")-1))=7),OR(ISNUMBER(MATCH(LEFT(C3611,FIND(" ",C3611&amp;" ")-1),'Look Up Values'!$G$2:$G$1000,0)),ISNUMBER(MATCH(LEFT(C3611,FIND(" ",C3611&amp;" ")-1),'Look Up Values'!$AE$2:$AE$2000,0)))),"","EWC error")),"")</f>
        <v/>
      </c>
      <c r="P3611" s="242" t="str" cm="1">
        <f t="array" ref="P3611">IF(AND(I3611&lt;&gt;0,I3611&lt;&gt;""),IF(D3611="","",IF(ISNUMBER(MATCH(SUBSTITUTE(D3611," ",""),SUBSTITUTE('Look Up Values'!$S$2:$S$120," ",""),0)),"","D&amp;R error")),"")</f>
        <v/>
      </c>
      <c r="Q3611" s="242" t="str" cm="1">
        <f t="array" ref="Q3611">IF(AND(I3611&lt;&gt;0,I3611&lt;&gt;""),IF(G3611="","",IF(ISNUMBER(MATCH(SUBSTITUTE(G3611," ",""),SUBSTITUTE('Look Up Values'!$I$2:$I$10," ",""),0)),"","State error")),"")</f>
        <v/>
      </c>
      <c r="R3611" s="260" t="str">
        <f t="shared" si="113"/>
        <v/>
      </c>
    </row>
    <row r="3612" spans="1:18" ht="15.75">
      <c r="A3612" s="250">
        <v>3605</v>
      </c>
      <c r="B3612" s="198"/>
      <c r="C3612" s="25"/>
      <c r="D3612" s="25"/>
      <c r="E3612" s="25"/>
      <c r="F3612" s="25"/>
      <c r="G3612" s="26"/>
      <c r="H3612" s="27"/>
      <c r="I3612" s="28"/>
      <c r="J3612" s="430"/>
      <c r="K3612" s="48"/>
      <c r="L3612" s="457" t="str">
        <f t="shared" si="112"/>
        <v/>
      </c>
      <c r="M3612" s="245" cm="1">
        <f t="array" ref="M3612">SUMPRODUCT(--(N3612:Q3612&lt;&gt;"")) + IF(TRIM(R3612)="",0,LEN(R3612)-LEN(SUBSTITUTE(R3612,",",""))+1)</f>
        <v>0</v>
      </c>
      <c r="N3612" s="242" t="str">
        <f>IF(AND(I3612&lt;&gt;0,I3612&lt;&gt;""),IF(TRIM(SUBSTITUTE(B3612,CHAR(160),""))="","",IF(ISNUMBER(MATCH(TRIM(SUBSTITUTE(B3612,CHAR(160),"")),'Look Up Values'!$B$2:$B$500,0)),"","Origin error")),"")</f>
        <v/>
      </c>
      <c r="O3612" s="242" t="str">
        <f>IF(AND(I3612&lt;&gt;0,I3612&lt;&gt;""),IF(C3612="","",IF(AND(ISNUMBER(--LEFT(C3612,FIND(" ",C3612&amp;" ")-1)),OR(LEN(LEFT(C3612,FIND(" ",C3612&amp;" ")-1))=6,LEN(LEFT(C3612,FIND(" ",C3612&amp;" ")-1))=7),OR(ISNUMBER(MATCH(LEFT(C3612,FIND(" ",C3612&amp;" ")-1),'Look Up Values'!$G$2:$G$1000,0)),ISNUMBER(MATCH(LEFT(C3612,FIND(" ",C3612&amp;" ")-1),'Look Up Values'!$AE$2:$AE$2000,0)))),"","EWC error")),"")</f>
        <v/>
      </c>
      <c r="P3612" s="242" t="str" cm="1">
        <f t="array" ref="P3612">IF(AND(I3612&lt;&gt;0,I3612&lt;&gt;""),IF(D3612="","",IF(ISNUMBER(MATCH(SUBSTITUTE(D3612," ",""),SUBSTITUTE('Look Up Values'!$S$2:$S$120," ",""),0)),"","D&amp;R error")),"")</f>
        <v/>
      </c>
      <c r="Q3612" s="242" t="str" cm="1">
        <f t="array" ref="Q3612">IF(AND(I3612&lt;&gt;0,I3612&lt;&gt;""),IF(G3612="","",IF(ISNUMBER(MATCH(SUBSTITUTE(G3612," ",""),SUBSTITUTE('Look Up Values'!$I$2:$I$10," ",""),0)),"","State error")),"")</f>
        <v/>
      </c>
      <c r="R3612" s="260" t="str">
        <f t="shared" si="113"/>
        <v/>
      </c>
    </row>
    <row r="3613" spans="1:18" ht="15.75">
      <c r="A3613" s="250">
        <v>3606</v>
      </c>
      <c r="B3613" s="198"/>
      <c r="C3613" s="25"/>
      <c r="D3613" s="25"/>
      <c r="E3613" s="25"/>
      <c r="F3613" s="25"/>
      <c r="G3613" s="26"/>
      <c r="H3613" s="27"/>
      <c r="I3613" s="28"/>
      <c r="J3613" s="430"/>
      <c r="K3613" s="48"/>
      <c r="L3613" s="457" t="str">
        <f t="shared" si="112"/>
        <v/>
      </c>
      <c r="M3613" s="245" cm="1">
        <f t="array" ref="M3613">SUMPRODUCT(--(N3613:Q3613&lt;&gt;"")) + IF(TRIM(R3613)="",0,LEN(R3613)-LEN(SUBSTITUTE(R3613,",",""))+1)</f>
        <v>0</v>
      </c>
      <c r="N3613" s="242" t="str">
        <f>IF(AND(I3613&lt;&gt;0,I3613&lt;&gt;""),IF(TRIM(SUBSTITUTE(B3613,CHAR(160),""))="","",IF(ISNUMBER(MATCH(TRIM(SUBSTITUTE(B3613,CHAR(160),"")),'Look Up Values'!$B$2:$B$500,0)),"","Origin error")),"")</f>
        <v/>
      </c>
      <c r="O3613" s="242" t="str">
        <f>IF(AND(I3613&lt;&gt;0,I3613&lt;&gt;""),IF(C3613="","",IF(AND(ISNUMBER(--LEFT(C3613,FIND(" ",C3613&amp;" ")-1)),OR(LEN(LEFT(C3613,FIND(" ",C3613&amp;" ")-1))=6,LEN(LEFT(C3613,FIND(" ",C3613&amp;" ")-1))=7),OR(ISNUMBER(MATCH(LEFT(C3613,FIND(" ",C3613&amp;" ")-1),'Look Up Values'!$G$2:$G$1000,0)),ISNUMBER(MATCH(LEFT(C3613,FIND(" ",C3613&amp;" ")-1),'Look Up Values'!$AE$2:$AE$2000,0)))),"","EWC error")),"")</f>
        <v/>
      </c>
      <c r="P3613" s="242" t="str" cm="1">
        <f t="array" ref="P3613">IF(AND(I3613&lt;&gt;0,I3613&lt;&gt;""),IF(D3613="","",IF(ISNUMBER(MATCH(SUBSTITUTE(D3613," ",""),SUBSTITUTE('Look Up Values'!$S$2:$S$120," ",""),0)),"","D&amp;R error")),"")</f>
        <v/>
      </c>
      <c r="Q3613" s="242" t="str" cm="1">
        <f t="array" ref="Q3613">IF(AND(I3613&lt;&gt;0,I3613&lt;&gt;""),IF(G3613="","",IF(ISNUMBER(MATCH(SUBSTITUTE(G3613," ",""),SUBSTITUTE('Look Up Values'!$I$2:$I$10," ",""),0)),"","State error")),"")</f>
        <v/>
      </c>
      <c r="R3613" s="260" t="str">
        <f t="shared" si="113"/>
        <v/>
      </c>
    </row>
    <row r="3614" spans="1:18" ht="15.75">
      <c r="A3614" s="250">
        <v>3607</v>
      </c>
      <c r="B3614" s="198"/>
      <c r="C3614" s="25"/>
      <c r="D3614" s="25"/>
      <c r="E3614" s="25"/>
      <c r="F3614" s="25"/>
      <c r="G3614" s="26"/>
      <c r="H3614" s="27"/>
      <c r="I3614" s="28"/>
      <c r="J3614" s="430"/>
      <c r="K3614" s="48"/>
      <c r="L3614" s="457" t="str">
        <f t="shared" si="112"/>
        <v/>
      </c>
      <c r="M3614" s="245" cm="1">
        <f t="array" ref="M3614">SUMPRODUCT(--(N3614:Q3614&lt;&gt;"")) + IF(TRIM(R3614)="",0,LEN(R3614)-LEN(SUBSTITUTE(R3614,",",""))+1)</f>
        <v>0</v>
      </c>
      <c r="N3614" s="242" t="str">
        <f>IF(AND(I3614&lt;&gt;0,I3614&lt;&gt;""),IF(TRIM(SUBSTITUTE(B3614,CHAR(160),""))="","",IF(ISNUMBER(MATCH(TRIM(SUBSTITUTE(B3614,CHAR(160),"")),'Look Up Values'!$B$2:$B$500,0)),"","Origin error")),"")</f>
        <v/>
      </c>
      <c r="O3614" s="242" t="str">
        <f>IF(AND(I3614&lt;&gt;0,I3614&lt;&gt;""),IF(C3614="","",IF(AND(ISNUMBER(--LEFT(C3614,FIND(" ",C3614&amp;" ")-1)),OR(LEN(LEFT(C3614,FIND(" ",C3614&amp;" ")-1))=6,LEN(LEFT(C3614,FIND(" ",C3614&amp;" ")-1))=7),OR(ISNUMBER(MATCH(LEFT(C3614,FIND(" ",C3614&amp;" ")-1),'Look Up Values'!$G$2:$G$1000,0)),ISNUMBER(MATCH(LEFT(C3614,FIND(" ",C3614&amp;" ")-1),'Look Up Values'!$AE$2:$AE$2000,0)))),"","EWC error")),"")</f>
        <v/>
      </c>
      <c r="P3614" s="242" t="str" cm="1">
        <f t="array" ref="P3614">IF(AND(I3614&lt;&gt;0,I3614&lt;&gt;""),IF(D3614="","",IF(ISNUMBER(MATCH(SUBSTITUTE(D3614," ",""),SUBSTITUTE('Look Up Values'!$S$2:$S$120," ",""),0)),"","D&amp;R error")),"")</f>
        <v/>
      </c>
      <c r="Q3614" s="242" t="str" cm="1">
        <f t="array" ref="Q3614">IF(AND(I3614&lt;&gt;0,I3614&lt;&gt;""),IF(G3614="","",IF(ISNUMBER(MATCH(SUBSTITUTE(G3614," ",""),SUBSTITUTE('Look Up Values'!$I$2:$I$10," ",""),0)),"","State error")),"")</f>
        <v/>
      </c>
      <c r="R3614" s="260" t="str">
        <f t="shared" si="113"/>
        <v/>
      </c>
    </row>
    <row r="3615" spans="1:18" ht="15.75">
      <c r="A3615" s="250">
        <v>3608</v>
      </c>
      <c r="B3615" s="198"/>
      <c r="C3615" s="25"/>
      <c r="D3615" s="25"/>
      <c r="E3615" s="25"/>
      <c r="F3615" s="25"/>
      <c r="G3615" s="26"/>
      <c r="H3615" s="27"/>
      <c r="I3615" s="28"/>
      <c r="J3615" s="430"/>
      <c r="K3615" s="48"/>
      <c r="L3615" s="457" t="str">
        <f t="shared" si="112"/>
        <v/>
      </c>
      <c r="M3615" s="245" cm="1">
        <f t="array" ref="M3615">SUMPRODUCT(--(N3615:Q3615&lt;&gt;"")) + IF(TRIM(R3615)="",0,LEN(R3615)-LEN(SUBSTITUTE(R3615,",",""))+1)</f>
        <v>0</v>
      </c>
      <c r="N3615" s="242" t="str">
        <f>IF(AND(I3615&lt;&gt;0,I3615&lt;&gt;""),IF(TRIM(SUBSTITUTE(B3615,CHAR(160),""))="","",IF(ISNUMBER(MATCH(TRIM(SUBSTITUTE(B3615,CHAR(160),"")),'Look Up Values'!$B$2:$B$500,0)),"","Origin error")),"")</f>
        <v/>
      </c>
      <c r="O3615" s="242" t="str">
        <f>IF(AND(I3615&lt;&gt;0,I3615&lt;&gt;""),IF(C3615="","",IF(AND(ISNUMBER(--LEFT(C3615,FIND(" ",C3615&amp;" ")-1)),OR(LEN(LEFT(C3615,FIND(" ",C3615&amp;" ")-1))=6,LEN(LEFT(C3615,FIND(" ",C3615&amp;" ")-1))=7),OR(ISNUMBER(MATCH(LEFT(C3615,FIND(" ",C3615&amp;" ")-1),'Look Up Values'!$G$2:$G$1000,0)),ISNUMBER(MATCH(LEFT(C3615,FIND(" ",C3615&amp;" ")-1),'Look Up Values'!$AE$2:$AE$2000,0)))),"","EWC error")),"")</f>
        <v/>
      </c>
      <c r="P3615" s="242" t="str" cm="1">
        <f t="array" ref="P3615">IF(AND(I3615&lt;&gt;0,I3615&lt;&gt;""),IF(D3615="","",IF(ISNUMBER(MATCH(SUBSTITUTE(D3615," ",""),SUBSTITUTE('Look Up Values'!$S$2:$S$120," ",""),0)),"","D&amp;R error")),"")</f>
        <v/>
      </c>
      <c r="Q3615" s="242" t="str" cm="1">
        <f t="array" ref="Q3615">IF(AND(I3615&lt;&gt;0,I3615&lt;&gt;""),IF(G3615="","",IF(ISNUMBER(MATCH(SUBSTITUTE(G3615," ",""),SUBSTITUTE('Look Up Values'!$I$2:$I$10," ",""),0)),"","State error")),"")</f>
        <v/>
      </c>
      <c r="R3615" s="260" t="str">
        <f t="shared" si="113"/>
        <v/>
      </c>
    </row>
    <row r="3616" spans="1:18" ht="15.75">
      <c r="A3616" s="250">
        <v>3609</v>
      </c>
      <c r="B3616" s="198"/>
      <c r="C3616" s="25"/>
      <c r="D3616" s="25"/>
      <c r="E3616" s="25"/>
      <c r="F3616" s="25"/>
      <c r="G3616" s="26"/>
      <c r="H3616" s="27"/>
      <c r="I3616" s="28"/>
      <c r="J3616" s="430"/>
      <c r="K3616" s="48"/>
      <c r="L3616" s="457" t="str">
        <f t="shared" si="112"/>
        <v/>
      </c>
      <c r="M3616" s="245" cm="1">
        <f t="array" ref="M3616">SUMPRODUCT(--(N3616:Q3616&lt;&gt;"")) + IF(TRIM(R3616)="",0,LEN(R3616)-LEN(SUBSTITUTE(R3616,",",""))+1)</f>
        <v>0</v>
      </c>
      <c r="N3616" s="242" t="str">
        <f>IF(AND(I3616&lt;&gt;0,I3616&lt;&gt;""),IF(TRIM(SUBSTITUTE(B3616,CHAR(160),""))="","",IF(ISNUMBER(MATCH(TRIM(SUBSTITUTE(B3616,CHAR(160),"")),'Look Up Values'!$B$2:$B$500,0)),"","Origin error")),"")</f>
        <v/>
      </c>
      <c r="O3616" s="242" t="str">
        <f>IF(AND(I3616&lt;&gt;0,I3616&lt;&gt;""),IF(C3616="","",IF(AND(ISNUMBER(--LEFT(C3616,FIND(" ",C3616&amp;" ")-1)),OR(LEN(LEFT(C3616,FIND(" ",C3616&amp;" ")-1))=6,LEN(LEFT(C3616,FIND(" ",C3616&amp;" ")-1))=7),OR(ISNUMBER(MATCH(LEFT(C3616,FIND(" ",C3616&amp;" ")-1),'Look Up Values'!$G$2:$G$1000,0)),ISNUMBER(MATCH(LEFT(C3616,FIND(" ",C3616&amp;" ")-1),'Look Up Values'!$AE$2:$AE$2000,0)))),"","EWC error")),"")</f>
        <v/>
      </c>
      <c r="P3616" s="242" t="str" cm="1">
        <f t="array" ref="P3616">IF(AND(I3616&lt;&gt;0,I3616&lt;&gt;""),IF(D3616="","",IF(ISNUMBER(MATCH(SUBSTITUTE(D3616," ",""),SUBSTITUTE('Look Up Values'!$S$2:$S$120," ",""),0)),"","D&amp;R error")),"")</f>
        <v/>
      </c>
      <c r="Q3616" s="242" t="str" cm="1">
        <f t="array" ref="Q3616">IF(AND(I3616&lt;&gt;0,I3616&lt;&gt;""),IF(G3616="","",IF(ISNUMBER(MATCH(SUBSTITUTE(G3616," ",""),SUBSTITUTE('Look Up Values'!$I$2:$I$10," ",""),0)),"","State error")),"")</f>
        <v/>
      </c>
      <c r="R3616" s="260" t="str">
        <f t="shared" si="113"/>
        <v/>
      </c>
    </row>
    <row r="3617" spans="1:18" ht="15.75">
      <c r="A3617" s="250">
        <v>3610</v>
      </c>
      <c r="B3617" s="198"/>
      <c r="C3617" s="25"/>
      <c r="D3617" s="25"/>
      <c r="E3617" s="25"/>
      <c r="F3617" s="25"/>
      <c r="G3617" s="26"/>
      <c r="H3617" s="27"/>
      <c r="I3617" s="28"/>
      <c r="J3617" s="430"/>
      <c r="K3617" s="48"/>
      <c r="L3617" s="457" t="str">
        <f t="shared" si="112"/>
        <v/>
      </c>
      <c r="M3617" s="245" cm="1">
        <f t="array" ref="M3617">SUMPRODUCT(--(N3617:Q3617&lt;&gt;"")) + IF(TRIM(R3617)="",0,LEN(R3617)-LEN(SUBSTITUTE(R3617,",",""))+1)</f>
        <v>0</v>
      </c>
      <c r="N3617" s="242" t="str">
        <f>IF(AND(I3617&lt;&gt;0,I3617&lt;&gt;""),IF(TRIM(SUBSTITUTE(B3617,CHAR(160),""))="","",IF(ISNUMBER(MATCH(TRIM(SUBSTITUTE(B3617,CHAR(160),"")),'Look Up Values'!$B$2:$B$500,0)),"","Origin error")),"")</f>
        <v/>
      </c>
      <c r="O3617" s="242" t="str">
        <f>IF(AND(I3617&lt;&gt;0,I3617&lt;&gt;""),IF(C3617="","",IF(AND(ISNUMBER(--LEFT(C3617,FIND(" ",C3617&amp;" ")-1)),OR(LEN(LEFT(C3617,FIND(" ",C3617&amp;" ")-1))=6,LEN(LEFT(C3617,FIND(" ",C3617&amp;" ")-1))=7),OR(ISNUMBER(MATCH(LEFT(C3617,FIND(" ",C3617&amp;" ")-1),'Look Up Values'!$G$2:$G$1000,0)),ISNUMBER(MATCH(LEFT(C3617,FIND(" ",C3617&amp;" ")-1),'Look Up Values'!$AE$2:$AE$2000,0)))),"","EWC error")),"")</f>
        <v/>
      </c>
      <c r="P3617" s="242" t="str" cm="1">
        <f t="array" ref="P3617">IF(AND(I3617&lt;&gt;0,I3617&lt;&gt;""),IF(D3617="","",IF(ISNUMBER(MATCH(SUBSTITUTE(D3617," ",""),SUBSTITUTE('Look Up Values'!$S$2:$S$120," ",""),0)),"","D&amp;R error")),"")</f>
        <v/>
      </c>
      <c r="Q3617" s="242" t="str" cm="1">
        <f t="array" ref="Q3617">IF(AND(I3617&lt;&gt;0,I3617&lt;&gt;""),IF(G3617="","",IF(ISNUMBER(MATCH(SUBSTITUTE(G3617," ",""),SUBSTITUTE('Look Up Values'!$I$2:$I$10," ",""),0)),"","State error")),"")</f>
        <v/>
      </c>
      <c r="R3617" s="260" t="str">
        <f t="shared" si="113"/>
        <v/>
      </c>
    </row>
    <row r="3618" spans="1:18" ht="15.75">
      <c r="A3618" s="250">
        <v>3611</v>
      </c>
      <c r="B3618" s="198"/>
      <c r="C3618" s="25"/>
      <c r="D3618" s="25"/>
      <c r="E3618" s="25"/>
      <c r="F3618" s="25"/>
      <c r="G3618" s="26"/>
      <c r="H3618" s="27"/>
      <c r="I3618" s="28"/>
      <c r="J3618" s="430"/>
      <c r="K3618" s="48"/>
      <c r="L3618" s="457" t="str">
        <f t="shared" si="112"/>
        <v/>
      </c>
      <c r="M3618" s="245" cm="1">
        <f t="array" ref="M3618">SUMPRODUCT(--(N3618:Q3618&lt;&gt;"")) + IF(TRIM(R3618)="",0,LEN(R3618)-LEN(SUBSTITUTE(R3618,",",""))+1)</f>
        <v>0</v>
      </c>
      <c r="N3618" s="242" t="str">
        <f>IF(AND(I3618&lt;&gt;0,I3618&lt;&gt;""),IF(TRIM(SUBSTITUTE(B3618,CHAR(160),""))="","",IF(ISNUMBER(MATCH(TRIM(SUBSTITUTE(B3618,CHAR(160),"")),'Look Up Values'!$B$2:$B$500,0)),"","Origin error")),"")</f>
        <v/>
      </c>
      <c r="O3618" s="242" t="str">
        <f>IF(AND(I3618&lt;&gt;0,I3618&lt;&gt;""),IF(C3618="","",IF(AND(ISNUMBER(--LEFT(C3618,FIND(" ",C3618&amp;" ")-1)),OR(LEN(LEFT(C3618,FIND(" ",C3618&amp;" ")-1))=6,LEN(LEFT(C3618,FIND(" ",C3618&amp;" ")-1))=7),OR(ISNUMBER(MATCH(LEFT(C3618,FIND(" ",C3618&amp;" ")-1),'Look Up Values'!$G$2:$G$1000,0)),ISNUMBER(MATCH(LEFT(C3618,FIND(" ",C3618&amp;" ")-1),'Look Up Values'!$AE$2:$AE$2000,0)))),"","EWC error")),"")</f>
        <v/>
      </c>
      <c r="P3618" s="242" t="str" cm="1">
        <f t="array" ref="P3618">IF(AND(I3618&lt;&gt;0,I3618&lt;&gt;""),IF(D3618="","",IF(ISNUMBER(MATCH(SUBSTITUTE(D3618," ",""),SUBSTITUTE('Look Up Values'!$S$2:$S$120," ",""),0)),"","D&amp;R error")),"")</f>
        <v/>
      </c>
      <c r="Q3618" s="242" t="str" cm="1">
        <f t="array" ref="Q3618">IF(AND(I3618&lt;&gt;0,I3618&lt;&gt;""),IF(G3618="","",IF(ISNUMBER(MATCH(SUBSTITUTE(G3618," ",""),SUBSTITUTE('Look Up Values'!$I$2:$I$10," ",""),0)),"","State error")),"")</f>
        <v/>
      </c>
      <c r="R3618" s="260" t="str">
        <f t="shared" si="113"/>
        <v/>
      </c>
    </row>
    <row r="3619" spans="1:18" ht="15.75">
      <c r="A3619" s="250">
        <v>3612</v>
      </c>
      <c r="B3619" s="198"/>
      <c r="C3619" s="25"/>
      <c r="D3619" s="25"/>
      <c r="E3619" s="25"/>
      <c r="F3619" s="25"/>
      <c r="G3619" s="26"/>
      <c r="H3619" s="27"/>
      <c r="I3619" s="28"/>
      <c r="J3619" s="430"/>
      <c r="K3619" s="48"/>
      <c r="L3619" s="457" t="str">
        <f t="shared" si="112"/>
        <v/>
      </c>
      <c r="M3619" s="245" cm="1">
        <f t="array" ref="M3619">SUMPRODUCT(--(N3619:Q3619&lt;&gt;"")) + IF(TRIM(R3619)="",0,LEN(R3619)-LEN(SUBSTITUTE(R3619,",",""))+1)</f>
        <v>0</v>
      </c>
      <c r="N3619" s="242" t="str">
        <f>IF(AND(I3619&lt;&gt;0,I3619&lt;&gt;""),IF(TRIM(SUBSTITUTE(B3619,CHAR(160),""))="","",IF(ISNUMBER(MATCH(TRIM(SUBSTITUTE(B3619,CHAR(160),"")),'Look Up Values'!$B$2:$B$500,0)),"","Origin error")),"")</f>
        <v/>
      </c>
      <c r="O3619" s="242" t="str">
        <f>IF(AND(I3619&lt;&gt;0,I3619&lt;&gt;""),IF(C3619="","",IF(AND(ISNUMBER(--LEFT(C3619,FIND(" ",C3619&amp;" ")-1)),OR(LEN(LEFT(C3619,FIND(" ",C3619&amp;" ")-1))=6,LEN(LEFT(C3619,FIND(" ",C3619&amp;" ")-1))=7),OR(ISNUMBER(MATCH(LEFT(C3619,FIND(" ",C3619&amp;" ")-1),'Look Up Values'!$G$2:$G$1000,0)),ISNUMBER(MATCH(LEFT(C3619,FIND(" ",C3619&amp;" ")-1),'Look Up Values'!$AE$2:$AE$2000,0)))),"","EWC error")),"")</f>
        <v/>
      </c>
      <c r="P3619" s="242" t="str" cm="1">
        <f t="array" ref="P3619">IF(AND(I3619&lt;&gt;0,I3619&lt;&gt;""),IF(D3619="","",IF(ISNUMBER(MATCH(SUBSTITUTE(D3619," ",""),SUBSTITUTE('Look Up Values'!$S$2:$S$120," ",""),0)),"","D&amp;R error")),"")</f>
        <v/>
      </c>
      <c r="Q3619" s="242" t="str" cm="1">
        <f t="array" ref="Q3619">IF(AND(I3619&lt;&gt;0,I3619&lt;&gt;""),IF(G3619="","",IF(ISNUMBER(MATCH(SUBSTITUTE(G3619," ",""),SUBSTITUTE('Look Up Values'!$I$2:$I$10," ",""),0)),"","State error")),"")</f>
        <v/>
      </c>
      <c r="R3619" s="260" t="str">
        <f t="shared" si="113"/>
        <v/>
      </c>
    </row>
    <row r="3620" spans="1:18" ht="15.75">
      <c r="A3620" s="250">
        <v>3613</v>
      </c>
      <c r="B3620" s="198"/>
      <c r="C3620" s="25"/>
      <c r="D3620" s="25"/>
      <c r="E3620" s="25"/>
      <c r="F3620" s="25"/>
      <c r="G3620" s="26"/>
      <c r="H3620" s="27"/>
      <c r="I3620" s="28"/>
      <c r="J3620" s="430"/>
      <c r="K3620" s="48"/>
      <c r="L3620" s="457" t="str">
        <f t="shared" si="112"/>
        <v/>
      </c>
      <c r="M3620" s="245" cm="1">
        <f t="array" ref="M3620">SUMPRODUCT(--(N3620:Q3620&lt;&gt;"")) + IF(TRIM(R3620)="",0,LEN(R3620)-LEN(SUBSTITUTE(R3620,",",""))+1)</f>
        <v>0</v>
      </c>
      <c r="N3620" s="242" t="str">
        <f>IF(AND(I3620&lt;&gt;0,I3620&lt;&gt;""),IF(TRIM(SUBSTITUTE(B3620,CHAR(160),""))="","",IF(ISNUMBER(MATCH(TRIM(SUBSTITUTE(B3620,CHAR(160),"")),'Look Up Values'!$B$2:$B$500,0)),"","Origin error")),"")</f>
        <v/>
      </c>
      <c r="O3620" s="242" t="str">
        <f>IF(AND(I3620&lt;&gt;0,I3620&lt;&gt;""),IF(C3620="","",IF(AND(ISNUMBER(--LEFT(C3620,FIND(" ",C3620&amp;" ")-1)),OR(LEN(LEFT(C3620,FIND(" ",C3620&amp;" ")-1))=6,LEN(LEFT(C3620,FIND(" ",C3620&amp;" ")-1))=7),OR(ISNUMBER(MATCH(LEFT(C3620,FIND(" ",C3620&amp;" ")-1),'Look Up Values'!$G$2:$G$1000,0)),ISNUMBER(MATCH(LEFT(C3620,FIND(" ",C3620&amp;" ")-1),'Look Up Values'!$AE$2:$AE$2000,0)))),"","EWC error")),"")</f>
        <v/>
      </c>
      <c r="P3620" s="242" t="str" cm="1">
        <f t="array" ref="P3620">IF(AND(I3620&lt;&gt;0,I3620&lt;&gt;""),IF(D3620="","",IF(ISNUMBER(MATCH(SUBSTITUTE(D3620," ",""),SUBSTITUTE('Look Up Values'!$S$2:$S$120," ",""),0)),"","D&amp;R error")),"")</f>
        <v/>
      </c>
      <c r="Q3620" s="242" t="str" cm="1">
        <f t="array" ref="Q3620">IF(AND(I3620&lt;&gt;0,I3620&lt;&gt;""),IF(G3620="","",IF(ISNUMBER(MATCH(SUBSTITUTE(G3620," ",""),SUBSTITUTE('Look Up Values'!$I$2:$I$10," ",""),0)),"","State error")),"")</f>
        <v/>
      </c>
      <c r="R3620" s="260" t="str">
        <f t="shared" si="113"/>
        <v/>
      </c>
    </row>
    <row r="3621" spans="1:18" ht="15.75">
      <c r="A3621" s="250">
        <v>3614</v>
      </c>
      <c r="B3621" s="198"/>
      <c r="C3621" s="25"/>
      <c r="D3621" s="25"/>
      <c r="E3621" s="25"/>
      <c r="F3621" s="25"/>
      <c r="G3621" s="26"/>
      <c r="H3621" s="27"/>
      <c r="I3621" s="28"/>
      <c r="J3621" s="430"/>
      <c r="K3621" s="48"/>
      <c r="L3621" s="457" t="str">
        <f t="shared" si="112"/>
        <v/>
      </c>
      <c r="M3621" s="245" cm="1">
        <f t="array" ref="M3621">SUMPRODUCT(--(N3621:Q3621&lt;&gt;"")) + IF(TRIM(R3621)="",0,LEN(R3621)-LEN(SUBSTITUTE(R3621,",",""))+1)</f>
        <v>0</v>
      </c>
      <c r="N3621" s="242" t="str">
        <f>IF(AND(I3621&lt;&gt;0,I3621&lt;&gt;""),IF(TRIM(SUBSTITUTE(B3621,CHAR(160),""))="","",IF(ISNUMBER(MATCH(TRIM(SUBSTITUTE(B3621,CHAR(160),"")),'Look Up Values'!$B$2:$B$500,0)),"","Origin error")),"")</f>
        <v/>
      </c>
      <c r="O3621" s="242" t="str">
        <f>IF(AND(I3621&lt;&gt;0,I3621&lt;&gt;""),IF(C3621="","",IF(AND(ISNUMBER(--LEFT(C3621,FIND(" ",C3621&amp;" ")-1)),OR(LEN(LEFT(C3621,FIND(" ",C3621&amp;" ")-1))=6,LEN(LEFT(C3621,FIND(" ",C3621&amp;" ")-1))=7),OR(ISNUMBER(MATCH(LEFT(C3621,FIND(" ",C3621&amp;" ")-1),'Look Up Values'!$G$2:$G$1000,0)),ISNUMBER(MATCH(LEFT(C3621,FIND(" ",C3621&amp;" ")-1),'Look Up Values'!$AE$2:$AE$2000,0)))),"","EWC error")),"")</f>
        <v/>
      </c>
      <c r="P3621" s="242" t="str" cm="1">
        <f t="array" ref="P3621">IF(AND(I3621&lt;&gt;0,I3621&lt;&gt;""),IF(D3621="","",IF(ISNUMBER(MATCH(SUBSTITUTE(D3621," ",""),SUBSTITUTE('Look Up Values'!$S$2:$S$120," ",""),0)),"","D&amp;R error")),"")</f>
        <v/>
      </c>
      <c r="Q3621" s="242" t="str" cm="1">
        <f t="array" ref="Q3621">IF(AND(I3621&lt;&gt;0,I3621&lt;&gt;""),IF(G3621="","",IF(ISNUMBER(MATCH(SUBSTITUTE(G3621," ",""),SUBSTITUTE('Look Up Values'!$I$2:$I$10," ",""),0)),"","State error")),"")</f>
        <v/>
      </c>
      <c r="R3621" s="260" t="str">
        <f t="shared" si="113"/>
        <v/>
      </c>
    </row>
    <row r="3622" spans="1:18" ht="15.75">
      <c r="A3622" s="250">
        <v>3615</v>
      </c>
      <c r="B3622" s="198"/>
      <c r="C3622" s="25"/>
      <c r="D3622" s="25"/>
      <c r="E3622" s="25"/>
      <c r="F3622" s="25"/>
      <c r="G3622" s="26"/>
      <c r="H3622" s="27"/>
      <c r="I3622" s="28"/>
      <c r="J3622" s="430"/>
      <c r="K3622" s="48"/>
      <c r="L3622" s="457" t="str">
        <f t="shared" si="112"/>
        <v/>
      </c>
      <c r="M3622" s="245" cm="1">
        <f t="array" ref="M3622">SUMPRODUCT(--(N3622:Q3622&lt;&gt;"")) + IF(TRIM(R3622)="",0,LEN(R3622)-LEN(SUBSTITUTE(R3622,",",""))+1)</f>
        <v>0</v>
      </c>
      <c r="N3622" s="242" t="str">
        <f>IF(AND(I3622&lt;&gt;0,I3622&lt;&gt;""),IF(TRIM(SUBSTITUTE(B3622,CHAR(160),""))="","",IF(ISNUMBER(MATCH(TRIM(SUBSTITUTE(B3622,CHAR(160),"")),'Look Up Values'!$B$2:$B$500,0)),"","Origin error")),"")</f>
        <v/>
      </c>
      <c r="O3622" s="242" t="str">
        <f>IF(AND(I3622&lt;&gt;0,I3622&lt;&gt;""),IF(C3622="","",IF(AND(ISNUMBER(--LEFT(C3622,FIND(" ",C3622&amp;" ")-1)),OR(LEN(LEFT(C3622,FIND(" ",C3622&amp;" ")-1))=6,LEN(LEFT(C3622,FIND(" ",C3622&amp;" ")-1))=7),OR(ISNUMBER(MATCH(LEFT(C3622,FIND(" ",C3622&amp;" ")-1),'Look Up Values'!$G$2:$G$1000,0)),ISNUMBER(MATCH(LEFT(C3622,FIND(" ",C3622&amp;" ")-1),'Look Up Values'!$AE$2:$AE$2000,0)))),"","EWC error")),"")</f>
        <v/>
      </c>
      <c r="P3622" s="242" t="str" cm="1">
        <f t="array" ref="P3622">IF(AND(I3622&lt;&gt;0,I3622&lt;&gt;""),IF(D3622="","",IF(ISNUMBER(MATCH(SUBSTITUTE(D3622," ",""),SUBSTITUTE('Look Up Values'!$S$2:$S$120," ",""),0)),"","D&amp;R error")),"")</f>
        <v/>
      </c>
      <c r="Q3622" s="242" t="str" cm="1">
        <f t="array" ref="Q3622">IF(AND(I3622&lt;&gt;0,I3622&lt;&gt;""),IF(G3622="","",IF(ISNUMBER(MATCH(SUBSTITUTE(G3622," ",""),SUBSTITUTE('Look Up Values'!$I$2:$I$10," ",""),0)),"","State error")),"")</f>
        <v/>
      </c>
      <c r="R3622" s="260" t="str">
        <f t="shared" si="113"/>
        <v/>
      </c>
    </row>
    <row r="3623" spans="1:18" ht="15.75">
      <c r="A3623" s="250">
        <v>3616</v>
      </c>
      <c r="B3623" s="198"/>
      <c r="C3623" s="25"/>
      <c r="D3623" s="25"/>
      <c r="E3623" s="25"/>
      <c r="F3623" s="25"/>
      <c r="G3623" s="26"/>
      <c r="H3623" s="27"/>
      <c r="I3623" s="28"/>
      <c r="J3623" s="430"/>
      <c r="K3623" s="48"/>
      <c r="L3623" s="457" t="str">
        <f t="shared" si="112"/>
        <v/>
      </c>
      <c r="M3623" s="245" cm="1">
        <f t="array" ref="M3623">SUMPRODUCT(--(N3623:Q3623&lt;&gt;"")) + IF(TRIM(R3623)="",0,LEN(R3623)-LEN(SUBSTITUTE(R3623,",",""))+1)</f>
        <v>0</v>
      </c>
      <c r="N3623" s="242" t="str">
        <f>IF(AND(I3623&lt;&gt;0,I3623&lt;&gt;""),IF(TRIM(SUBSTITUTE(B3623,CHAR(160),""))="","",IF(ISNUMBER(MATCH(TRIM(SUBSTITUTE(B3623,CHAR(160),"")),'Look Up Values'!$B$2:$B$500,0)),"","Origin error")),"")</f>
        <v/>
      </c>
      <c r="O3623" s="242" t="str">
        <f>IF(AND(I3623&lt;&gt;0,I3623&lt;&gt;""),IF(C3623="","",IF(AND(ISNUMBER(--LEFT(C3623,FIND(" ",C3623&amp;" ")-1)),OR(LEN(LEFT(C3623,FIND(" ",C3623&amp;" ")-1))=6,LEN(LEFT(C3623,FIND(" ",C3623&amp;" ")-1))=7),OR(ISNUMBER(MATCH(LEFT(C3623,FIND(" ",C3623&amp;" ")-1),'Look Up Values'!$G$2:$G$1000,0)),ISNUMBER(MATCH(LEFT(C3623,FIND(" ",C3623&amp;" ")-1),'Look Up Values'!$AE$2:$AE$2000,0)))),"","EWC error")),"")</f>
        <v/>
      </c>
      <c r="P3623" s="242" t="str" cm="1">
        <f t="array" ref="P3623">IF(AND(I3623&lt;&gt;0,I3623&lt;&gt;""),IF(D3623="","",IF(ISNUMBER(MATCH(SUBSTITUTE(D3623," ",""),SUBSTITUTE('Look Up Values'!$S$2:$S$120," ",""),0)),"","D&amp;R error")),"")</f>
        <v/>
      </c>
      <c r="Q3623" s="242" t="str" cm="1">
        <f t="array" ref="Q3623">IF(AND(I3623&lt;&gt;0,I3623&lt;&gt;""),IF(G3623="","",IF(ISNUMBER(MATCH(SUBSTITUTE(G3623," ",""),SUBSTITUTE('Look Up Values'!$I$2:$I$10," ",""),0)),"","State error")),"")</f>
        <v/>
      </c>
      <c r="R3623" s="260" t="str">
        <f t="shared" si="113"/>
        <v/>
      </c>
    </row>
    <row r="3624" spans="1:18" ht="15.75">
      <c r="A3624" s="250">
        <v>3617</v>
      </c>
      <c r="B3624" s="198"/>
      <c r="C3624" s="25"/>
      <c r="D3624" s="25"/>
      <c r="E3624" s="25"/>
      <c r="F3624" s="25"/>
      <c r="G3624" s="26"/>
      <c r="H3624" s="27"/>
      <c r="I3624" s="28"/>
      <c r="J3624" s="430"/>
      <c r="K3624" s="48"/>
      <c r="L3624" s="457" t="str">
        <f t="shared" si="112"/>
        <v/>
      </c>
      <c r="M3624" s="245" cm="1">
        <f t="array" ref="M3624">SUMPRODUCT(--(N3624:Q3624&lt;&gt;"")) + IF(TRIM(R3624)="",0,LEN(R3624)-LEN(SUBSTITUTE(R3624,",",""))+1)</f>
        <v>0</v>
      </c>
      <c r="N3624" s="242" t="str">
        <f>IF(AND(I3624&lt;&gt;0,I3624&lt;&gt;""),IF(TRIM(SUBSTITUTE(B3624,CHAR(160),""))="","",IF(ISNUMBER(MATCH(TRIM(SUBSTITUTE(B3624,CHAR(160),"")),'Look Up Values'!$B$2:$B$500,0)),"","Origin error")),"")</f>
        <v/>
      </c>
      <c r="O3624" s="242" t="str">
        <f>IF(AND(I3624&lt;&gt;0,I3624&lt;&gt;""),IF(C3624="","",IF(AND(ISNUMBER(--LEFT(C3624,FIND(" ",C3624&amp;" ")-1)),OR(LEN(LEFT(C3624,FIND(" ",C3624&amp;" ")-1))=6,LEN(LEFT(C3624,FIND(" ",C3624&amp;" ")-1))=7),OR(ISNUMBER(MATCH(LEFT(C3624,FIND(" ",C3624&amp;" ")-1),'Look Up Values'!$G$2:$G$1000,0)),ISNUMBER(MATCH(LEFT(C3624,FIND(" ",C3624&amp;" ")-1),'Look Up Values'!$AE$2:$AE$2000,0)))),"","EWC error")),"")</f>
        <v/>
      </c>
      <c r="P3624" s="242" t="str" cm="1">
        <f t="array" ref="P3624">IF(AND(I3624&lt;&gt;0,I3624&lt;&gt;""),IF(D3624="","",IF(ISNUMBER(MATCH(SUBSTITUTE(D3624," ",""),SUBSTITUTE('Look Up Values'!$S$2:$S$120," ",""),0)),"","D&amp;R error")),"")</f>
        <v/>
      </c>
      <c r="Q3624" s="242" t="str" cm="1">
        <f t="array" ref="Q3624">IF(AND(I3624&lt;&gt;0,I3624&lt;&gt;""),IF(G3624="","",IF(ISNUMBER(MATCH(SUBSTITUTE(G3624," ",""),SUBSTITUTE('Look Up Values'!$I$2:$I$10," ",""),0)),"","State error")),"")</f>
        <v/>
      </c>
      <c r="R3624" s="260" t="str">
        <f t="shared" si="113"/>
        <v/>
      </c>
    </row>
    <row r="3625" spans="1:18" ht="15.75">
      <c r="A3625" s="250">
        <v>3618</v>
      </c>
      <c r="B3625" s="198"/>
      <c r="C3625" s="25"/>
      <c r="D3625" s="25"/>
      <c r="E3625" s="25"/>
      <c r="F3625" s="25"/>
      <c r="G3625" s="26"/>
      <c r="H3625" s="27"/>
      <c r="I3625" s="28"/>
      <c r="J3625" s="430"/>
      <c r="K3625" s="48"/>
      <c r="L3625" s="457" t="str">
        <f t="shared" si="112"/>
        <v/>
      </c>
      <c r="M3625" s="245" cm="1">
        <f t="array" ref="M3625">SUMPRODUCT(--(N3625:Q3625&lt;&gt;"")) + IF(TRIM(R3625)="",0,LEN(R3625)-LEN(SUBSTITUTE(R3625,",",""))+1)</f>
        <v>0</v>
      </c>
      <c r="N3625" s="242" t="str">
        <f>IF(AND(I3625&lt;&gt;0,I3625&lt;&gt;""),IF(TRIM(SUBSTITUTE(B3625,CHAR(160),""))="","",IF(ISNUMBER(MATCH(TRIM(SUBSTITUTE(B3625,CHAR(160),"")),'Look Up Values'!$B$2:$B$500,0)),"","Origin error")),"")</f>
        <v/>
      </c>
      <c r="O3625" s="242" t="str">
        <f>IF(AND(I3625&lt;&gt;0,I3625&lt;&gt;""),IF(C3625="","",IF(AND(ISNUMBER(--LEFT(C3625,FIND(" ",C3625&amp;" ")-1)),OR(LEN(LEFT(C3625,FIND(" ",C3625&amp;" ")-1))=6,LEN(LEFT(C3625,FIND(" ",C3625&amp;" ")-1))=7),OR(ISNUMBER(MATCH(LEFT(C3625,FIND(" ",C3625&amp;" ")-1),'Look Up Values'!$G$2:$G$1000,0)),ISNUMBER(MATCH(LEFT(C3625,FIND(" ",C3625&amp;" ")-1),'Look Up Values'!$AE$2:$AE$2000,0)))),"","EWC error")),"")</f>
        <v/>
      </c>
      <c r="P3625" s="242" t="str" cm="1">
        <f t="array" ref="P3625">IF(AND(I3625&lt;&gt;0,I3625&lt;&gt;""),IF(D3625="","",IF(ISNUMBER(MATCH(SUBSTITUTE(D3625," ",""),SUBSTITUTE('Look Up Values'!$S$2:$S$120," ",""),0)),"","D&amp;R error")),"")</f>
        <v/>
      </c>
      <c r="Q3625" s="242" t="str" cm="1">
        <f t="array" ref="Q3625">IF(AND(I3625&lt;&gt;0,I3625&lt;&gt;""),IF(G3625="","",IF(ISNUMBER(MATCH(SUBSTITUTE(G3625," ",""),SUBSTITUTE('Look Up Values'!$I$2:$I$10," ",""),0)),"","State error")),"")</f>
        <v/>
      </c>
      <c r="R3625" s="260" t="str">
        <f t="shared" si="113"/>
        <v/>
      </c>
    </row>
    <row r="3626" spans="1:18" ht="15.75">
      <c r="A3626" s="250">
        <v>3619</v>
      </c>
      <c r="B3626" s="198"/>
      <c r="C3626" s="25"/>
      <c r="D3626" s="25"/>
      <c r="E3626" s="25"/>
      <c r="F3626" s="25"/>
      <c r="G3626" s="26"/>
      <c r="H3626" s="27"/>
      <c r="I3626" s="28"/>
      <c r="J3626" s="430"/>
      <c r="K3626" s="48"/>
      <c r="L3626" s="457" t="str">
        <f t="shared" si="112"/>
        <v/>
      </c>
      <c r="M3626" s="245" cm="1">
        <f t="array" ref="M3626">SUMPRODUCT(--(N3626:Q3626&lt;&gt;"")) + IF(TRIM(R3626)="",0,LEN(R3626)-LEN(SUBSTITUTE(R3626,",",""))+1)</f>
        <v>0</v>
      </c>
      <c r="N3626" s="242" t="str">
        <f>IF(AND(I3626&lt;&gt;0,I3626&lt;&gt;""),IF(TRIM(SUBSTITUTE(B3626,CHAR(160),""))="","",IF(ISNUMBER(MATCH(TRIM(SUBSTITUTE(B3626,CHAR(160),"")),'Look Up Values'!$B$2:$B$500,0)),"","Origin error")),"")</f>
        <v/>
      </c>
      <c r="O3626" s="242" t="str">
        <f>IF(AND(I3626&lt;&gt;0,I3626&lt;&gt;""),IF(C3626="","",IF(AND(ISNUMBER(--LEFT(C3626,FIND(" ",C3626&amp;" ")-1)),OR(LEN(LEFT(C3626,FIND(" ",C3626&amp;" ")-1))=6,LEN(LEFT(C3626,FIND(" ",C3626&amp;" ")-1))=7),OR(ISNUMBER(MATCH(LEFT(C3626,FIND(" ",C3626&amp;" ")-1),'Look Up Values'!$G$2:$G$1000,0)),ISNUMBER(MATCH(LEFT(C3626,FIND(" ",C3626&amp;" ")-1),'Look Up Values'!$AE$2:$AE$2000,0)))),"","EWC error")),"")</f>
        <v/>
      </c>
      <c r="P3626" s="242" t="str" cm="1">
        <f t="array" ref="P3626">IF(AND(I3626&lt;&gt;0,I3626&lt;&gt;""),IF(D3626="","",IF(ISNUMBER(MATCH(SUBSTITUTE(D3626," ",""),SUBSTITUTE('Look Up Values'!$S$2:$S$120," ",""),0)),"","D&amp;R error")),"")</f>
        <v/>
      </c>
      <c r="Q3626" s="242" t="str" cm="1">
        <f t="array" ref="Q3626">IF(AND(I3626&lt;&gt;0,I3626&lt;&gt;""),IF(G3626="","",IF(ISNUMBER(MATCH(SUBSTITUTE(G3626," ",""),SUBSTITUTE('Look Up Values'!$I$2:$I$10," ",""),0)),"","State error")),"")</f>
        <v/>
      </c>
      <c r="R3626" s="260" t="str">
        <f t="shared" si="113"/>
        <v/>
      </c>
    </row>
    <row r="3627" spans="1:18" ht="15.75">
      <c r="A3627" s="250">
        <v>3620</v>
      </c>
      <c r="B3627" s="198"/>
      <c r="C3627" s="25"/>
      <c r="D3627" s="25"/>
      <c r="E3627" s="25"/>
      <c r="F3627" s="25"/>
      <c r="G3627" s="26"/>
      <c r="H3627" s="27"/>
      <c r="I3627" s="28"/>
      <c r="J3627" s="430"/>
      <c r="K3627" s="48"/>
      <c r="L3627" s="457" t="str">
        <f t="shared" si="112"/>
        <v/>
      </c>
      <c r="M3627" s="245" cm="1">
        <f t="array" ref="M3627">SUMPRODUCT(--(N3627:Q3627&lt;&gt;"")) + IF(TRIM(R3627)="",0,LEN(R3627)-LEN(SUBSTITUTE(R3627,",",""))+1)</f>
        <v>0</v>
      </c>
      <c r="N3627" s="242" t="str">
        <f>IF(AND(I3627&lt;&gt;0,I3627&lt;&gt;""),IF(TRIM(SUBSTITUTE(B3627,CHAR(160),""))="","",IF(ISNUMBER(MATCH(TRIM(SUBSTITUTE(B3627,CHAR(160),"")),'Look Up Values'!$B$2:$B$500,0)),"","Origin error")),"")</f>
        <v/>
      </c>
      <c r="O3627" s="242" t="str">
        <f>IF(AND(I3627&lt;&gt;0,I3627&lt;&gt;""),IF(C3627="","",IF(AND(ISNUMBER(--LEFT(C3627,FIND(" ",C3627&amp;" ")-1)),OR(LEN(LEFT(C3627,FIND(" ",C3627&amp;" ")-1))=6,LEN(LEFT(C3627,FIND(" ",C3627&amp;" ")-1))=7),OR(ISNUMBER(MATCH(LEFT(C3627,FIND(" ",C3627&amp;" ")-1),'Look Up Values'!$G$2:$G$1000,0)),ISNUMBER(MATCH(LEFT(C3627,FIND(" ",C3627&amp;" ")-1),'Look Up Values'!$AE$2:$AE$2000,0)))),"","EWC error")),"")</f>
        <v/>
      </c>
      <c r="P3627" s="242" t="str" cm="1">
        <f t="array" ref="P3627">IF(AND(I3627&lt;&gt;0,I3627&lt;&gt;""),IF(D3627="","",IF(ISNUMBER(MATCH(SUBSTITUTE(D3627," ",""),SUBSTITUTE('Look Up Values'!$S$2:$S$120," ",""),0)),"","D&amp;R error")),"")</f>
        <v/>
      </c>
      <c r="Q3627" s="242" t="str" cm="1">
        <f t="array" ref="Q3627">IF(AND(I3627&lt;&gt;0,I3627&lt;&gt;""),IF(G3627="","",IF(ISNUMBER(MATCH(SUBSTITUTE(G3627," ",""),SUBSTITUTE('Look Up Values'!$I$2:$I$10," ",""),0)),"","State error")),"")</f>
        <v/>
      </c>
      <c r="R3627" s="260" t="str">
        <f t="shared" si="113"/>
        <v/>
      </c>
    </row>
    <row r="3628" spans="1:18" ht="15.75">
      <c r="A3628" s="250">
        <v>3621</v>
      </c>
      <c r="B3628" s="198"/>
      <c r="C3628" s="25"/>
      <c r="D3628" s="25"/>
      <c r="E3628" s="25"/>
      <c r="F3628" s="25"/>
      <c r="G3628" s="26"/>
      <c r="H3628" s="27"/>
      <c r="I3628" s="28"/>
      <c r="J3628" s="430"/>
      <c r="K3628" s="48"/>
      <c r="L3628" s="457" t="str">
        <f t="shared" si="112"/>
        <v/>
      </c>
      <c r="M3628" s="245" cm="1">
        <f t="array" ref="M3628">SUMPRODUCT(--(N3628:Q3628&lt;&gt;"")) + IF(TRIM(R3628)="",0,LEN(R3628)-LEN(SUBSTITUTE(R3628,",",""))+1)</f>
        <v>0</v>
      </c>
      <c r="N3628" s="242" t="str">
        <f>IF(AND(I3628&lt;&gt;0,I3628&lt;&gt;""),IF(TRIM(SUBSTITUTE(B3628,CHAR(160),""))="","",IF(ISNUMBER(MATCH(TRIM(SUBSTITUTE(B3628,CHAR(160),"")),'Look Up Values'!$B$2:$B$500,0)),"","Origin error")),"")</f>
        <v/>
      </c>
      <c r="O3628" s="242" t="str">
        <f>IF(AND(I3628&lt;&gt;0,I3628&lt;&gt;""),IF(C3628="","",IF(AND(ISNUMBER(--LEFT(C3628,FIND(" ",C3628&amp;" ")-1)),OR(LEN(LEFT(C3628,FIND(" ",C3628&amp;" ")-1))=6,LEN(LEFT(C3628,FIND(" ",C3628&amp;" ")-1))=7),OR(ISNUMBER(MATCH(LEFT(C3628,FIND(" ",C3628&amp;" ")-1),'Look Up Values'!$G$2:$G$1000,0)),ISNUMBER(MATCH(LEFT(C3628,FIND(" ",C3628&amp;" ")-1),'Look Up Values'!$AE$2:$AE$2000,0)))),"","EWC error")),"")</f>
        <v/>
      </c>
      <c r="P3628" s="242" t="str" cm="1">
        <f t="array" ref="P3628">IF(AND(I3628&lt;&gt;0,I3628&lt;&gt;""),IF(D3628="","",IF(ISNUMBER(MATCH(SUBSTITUTE(D3628," ",""),SUBSTITUTE('Look Up Values'!$S$2:$S$120," ",""),0)),"","D&amp;R error")),"")</f>
        <v/>
      </c>
      <c r="Q3628" s="242" t="str" cm="1">
        <f t="array" ref="Q3628">IF(AND(I3628&lt;&gt;0,I3628&lt;&gt;""),IF(G3628="","",IF(ISNUMBER(MATCH(SUBSTITUTE(G3628," ",""),SUBSTITUTE('Look Up Values'!$I$2:$I$10," ",""),0)),"","State error")),"")</f>
        <v/>
      </c>
      <c r="R3628" s="260" t="str">
        <f t="shared" si="113"/>
        <v/>
      </c>
    </row>
    <row r="3629" spans="1:18" ht="15.75">
      <c r="A3629" s="250">
        <v>3622</v>
      </c>
      <c r="B3629" s="198"/>
      <c r="C3629" s="25"/>
      <c r="D3629" s="25"/>
      <c r="E3629" s="25"/>
      <c r="F3629" s="25"/>
      <c r="G3629" s="26"/>
      <c r="H3629" s="27"/>
      <c r="I3629" s="28"/>
      <c r="J3629" s="430"/>
      <c r="K3629" s="48"/>
      <c r="L3629" s="457" t="str">
        <f t="shared" si="112"/>
        <v/>
      </c>
      <c r="M3629" s="245" cm="1">
        <f t="array" ref="M3629">SUMPRODUCT(--(N3629:Q3629&lt;&gt;"")) + IF(TRIM(R3629)="",0,LEN(R3629)-LEN(SUBSTITUTE(R3629,",",""))+1)</f>
        <v>0</v>
      </c>
      <c r="N3629" s="242" t="str">
        <f>IF(AND(I3629&lt;&gt;0,I3629&lt;&gt;""),IF(TRIM(SUBSTITUTE(B3629,CHAR(160),""))="","",IF(ISNUMBER(MATCH(TRIM(SUBSTITUTE(B3629,CHAR(160),"")),'Look Up Values'!$B$2:$B$500,0)),"","Origin error")),"")</f>
        <v/>
      </c>
      <c r="O3629" s="242" t="str">
        <f>IF(AND(I3629&lt;&gt;0,I3629&lt;&gt;""),IF(C3629="","",IF(AND(ISNUMBER(--LEFT(C3629,FIND(" ",C3629&amp;" ")-1)),OR(LEN(LEFT(C3629,FIND(" ",C3629&amp;" ")-1))=6,LEN(LEFT(C3629,FIND(" ",C3629&amp;" ")-1))=7),OR(ISNUMBER(MATCH(LEFT(C3629,FIND(" ",C3629&amp;" ")-1),'Look Up Values'!$G$2:$G$1000,0)),ISNUMBER(MATCH(LEFT(C3629,FIND(" ",C3629&amp;" ")-1),'Look Up Values'!$AE$2:$AE$2000,0)))),"","EWC error")),"")</f>
        <v/>
      </c>
      <c r="P3629" s="242" t="str" cm="1">
        <f t="array" ref="P3629">IF(AND(I3629&lt;&gt;0,I3629&lt;&gt;""),IF(D3629="","",IF(ISNUMBER(MATCH(SUBSTITUTE(D3629," ",""),SUBSTITUTE('Look Up Values'!$S$2:$S$120," ",""),0)),"","D&amp;R error")),"")</f>
        <v/>
      </c>
      <c r="Q3629" s="242" t="str" cm="1">
        <f t="array" ref="Q3629">IF(AND(I3629&lt;&gt;0,I3629&lt;&gt;""),IF(G3629="","",IF(ISNUMBER(MATCH(SUBSTITUTE(G3629," ",""),SUBSTITUTE('Look Up Values'!$I$2:$I$10," ",""),0)),"","State error")),"")</f>
        <v/>
      </c>
      <c r="R3629" s="260" t="str">
        <f t="shared" si="113"/>
        <v/>
      </c>
    </row>
    <row r="3630" spans="1:18" ht="15.75">
      <c r="A3630" s="250">
        <v>3623</v>
      </c>
      <c r="B3630" s="198"/>
      <c r="C3630" s="25"/>
      <c r="D3630" s="25"/>
      <c r="E3630" s="25"/>
      <c r="F3630" s="25"/>
      <c r="G3630" s="26"/>
      <c r="H3630" s="27"/>
      <c r="I3630" s="28"/>
      <c r="J3630" s="430"/>
      <c r="K3630" s="48"/>
      <c r="L3630" s="457" t="str">
        <f t="shared" si="112"/>
        <v/>
      </c>
      <c r="M3630" s="245" cm="1">
        <f t="array" ref="M3630">SUMPRODUCT(--(N3630:Q3630&lt;&gt;"")) + IF(TRIM(R3630)="",0,LEN(R3630)-LEN(SUBSTITUTE(R3630,",",""))+1)</f>
        <v>0</v>
      </c>
      <c r="N3630" s="242" t="str">
        <f>IF(AND(I3630&lt;&gt;0,I3630&lt;&gt;""),IF(TRIM(SUBSTITUTE(B3630,CHAR(160),""))="","",IF(ISNUMBER(MATCH(TRIM(SUBSTITUTE(B3630,CHAR(160),"")),'Look Up Values'!$B$2:$B$500,0)),"","Origin error")),"")</f>
        <v/>
      </c>
      <c r="O3630" s="242" t="str">
        <f>IF(AND(I3630&lt;&gt;0,I3630&lt;&gt;""),IF(C3630="","",IF(AND(ISNUMBER(--LEFT(C3630,FIND(" ",C3630&amp;" ")-1)),OR(LEN(LEFT(C3630,FIND(" ",C3630&amp;" ")-1))=6,LEN(LEFT(C3630,FIND(" ",C3630&amp;" ")-1))=7),OR(ISNUMBER(MATCH(LEFT(C3630,FIND(" ",C3630&amp;" ")-1),'Look Up Values'!$G$2:$G$1000,0)),ISNUMBER(MATCH(LEFT(C3630,FIND(" ",C3630&amp;" ")-1),'Look Up Values'!$AE$2:$AE$2000,0)))),"","EWC error")),"")</f>
        <v/>
      </c>
      <c r="P3630" s="242" t="str" cm="1">
        <f t="array" ref="P3630">IF(AND(I3630&lt;&gt;0,I3630&lt;&gt;""),IF(D3630="","",IF(ISNUMBER(MATCH(SUBSTITUTE(D3630," ",""),SUBSTITUTE('Look Up Values'!$S$2:$S$120," ",""),0)),"","D&amp;R error")),"")</f>
        <v/>
      </c>
      <c r="Q3630" s="242" t="str" cm="1">
        <f t="array" ref="Q3630">IF(AND(I3630&lt;&gt;0,I3630&lt;&gt;""),IF(G3630="","",IF(ISNUMBER(MATCH(SUBSTITUTE(G3630," ",""),SUBSTITUTE('Look Up Values'!$I$2:$I$10," ",""),0)),"","State error")),"")</f>
        <v/>
      </c>
      <c r="R3630" s="260" t="str">
        <f t="shared" si="113"/>
        <v/>
      </c>
    </row>
    <row r="3631" spans="1:18" ht="15.75">
      <c r="A3631" s="250">
        <v>3624</v>
      </c>
      <c r="B3631" s="198"/>
      <c r="C3631" s="25"/>
      <c r="D3631" s="25"/>
      <c r="E3631" s="25"/>
      <c r="F3631" s="25"/>
      <c r="G3631" s="26"/>
      <c r="H3631" s="27"/>
      <c r="I3631" s="28"/>
      <c r="J3631" s="430"/>
      <c r="K3631" s="48"/>
      <c r="L3631" s="457" t="str">
        <f t="shared" si="112"/>
        <v/>
      </c>
      <c r="M3631" s="245" cm="1">
        <f t="array" ref="M3631">SUMPRODUCT(--(N3631:Q3631&lt;&gt;"")) + IF(TRIM(R3631)="",0,LEN(R3631)-LEN(SUBSTITUTE(R3631,",",""))+1)</f>
        <v>0</v>
      </c>
      <c r="N3631" s="242" t="str">
        <f>IF(AND(I3631&lt;&gt;0,I3631&lt;&gt;""),IF(TRIM(SUBSTITUTE(B3631,CHAR(160),""))="","",IF(ISNUMBER(MATCH(TRIM(SUBSTITUTE(B3631,CHAR(160),"")),'Look Up Values'!$B$2:$B$500,0)),"","Origin error")),"")</f>
        <v/>
      </c>
      <c r="O3631" s="242" t="str">
        <f>IF(AND(I3631&lt;&gt;0,I3631&lt;&gt;""),IF(C3631="","",IF(AND(ISNUMBER(--LEFT(C3631,FIND(" ",C3631&amp;" ")-1)),OR(LEN(LEFT(C3631,FIND(" ",C3631&amp;" ")-1))=6,LEN(LEFT(C3631,FIND(" ",C3631&amp;" ")-1))=7),OR(ISNUMBER(MATCH(LEFT(C3631,FIND(" ",C3631&amp;" ")-1),'Look Up Values'!$G$2:$G$1000,0)),ISNUMBER(MATCH(LEFT(C3631,FIND(" ",C3631&amp;" ")-1),'Look Up Values'!$AE$2:$AE$2000,0)))),"","EWC error")),"")</f>
        <v/>
      </c>
      <c r="P3631" s="242" t="str" cm="1">
        <f t="array" ref="P3631">IF(AND(I3631&lt;&gt;0,I3631&lt;&gt;""),IF(D3631="","",IF(ISNUMBER(MATCH(SUBSTITUTE(D3631," ",""),SUBSTITUTE('Look Up Values'!$S$2:$S$120," ",""),0)),"","D&amp;R error")),"")</f>
        <v/>
      </c>
      <c r="Q3631" s="242" t="str" cm="1">
        <f t="array" ref="Q3631">IF(AND(I3631&lt;&gt;0,I3631&lt;&gt;""),IF(G3631="","",IF(ISNUMBER(MATCH(SUBSTITUTE(G3631," ",""),SUBSTITUTE('Look Up Values'!$I$2:$I$10," ",""),0)),"","State error")),"")</f>
        <v/>
      </c>
      <c r="R3631" s="260" t="str">
        <f t="shared" si="113"/>
        <v/>
      </c>
    </row>
    <row r="3632" spans="1:18" ht="15.75">
      <c r="A3632" s="250">
        <v>3625</v>
      </c>
      <c r="B3632" s="198"/>
      <c r="C3632" s="25"/>
      <c r="D3632" s="25"/>
      <c r="E3632" s="25"/>
      <c r="F3632" s="25"/>
      <c r="G3632" s="26"/>
      <c r="H3632" s="27"/>
      <c r="I3632" s="28"/>
      <c r="J3632" s="430"/>
      <c r="K3632" s="48"/>
      <c r="L3632" s="457" t="str">
        <f t="shared" si="112"/>
        <v/>
      </c>
      <c r="M3632" s="245" cm="1">
        <f t="array" ref="M3632">SUMPRODUCT(--(N3632:Q3632&lt;&gt;"")) + IF(TRIM(R3632)="",0,LEN(R3632)-LEN(SUBSTITUTE(R3632,",",""))+1)</f>
        <v>0</v>
      </c>
      <c r="N3632" s="242" t="str">
        <f>IF(AND(I3632&lt;&gt;0,I3632&lt;&gt;""),IF(TRIM(SUBSTITUTE(B3632,CHAR(160),""))="","",IF(ISNUMBER(MATCH(TRIM(SUBSTITUTE(B3632,CHAR(160),"")),'Look Up Values'!$B$2:$B$500,0)),"","Origin error")),"")</f>
        <v/>
      </c>
      <c r="O3632" s="242" t="str">
        <f>IF(AND(I3632&lt;&gt;0,I3632&lt;&gt;""),IF(C3632="","",IF(AND(ISNUMBER(--LEFT(C3632,FIND(" ",C3632&amp;" ")-1)),OR(LEN(LEFT(C3632,FIND(" ",C3632&amp;" ")-1))=6,LEN(LEFT(C3632,FIND(" ",C3632&amp;" ")-1))=7),OR(ISNUMBER(MATCH(LEFT(C3632,FIND(" ",C3632&amp;" ")-1),'Look Up Values'!$G$2:$G$1000,0)),ISNUMBER(MATCH(LEFT(C3632,FIND(" ",C3632&amp;" ")-1),'Look Up Values'!$AE$2:$AE$2000,0)))),"","EWC error")),"")</f>
        <v/>
      </c>
      <c r="P3632" s="242" t="str" cm="1">
        <f t="array" ref="P3632">IF(AND(I3632&lt;&gt;0,I3632&lt;&gt;""),IF(D3632="","",IF(ISNUMBER(MATCH(SUBSTITUTE(D3632," ",""),SUBSTITUTE('Look Up Values'!$S$2:$S$120," ",""),0)),"","D&amp;R error")),"")</f>
        <v/>
      </c>
      <c r="Q3632" s="242" t="str" cm="1">
        <f t="array" ref="Q3632">IF(AND(I3632&lt;&gt;0,I3632&lt;&gt;""),IF(G3632="","",IF(ISNUMBER(MATCH(SUBSTITUTE(G3632," ",""),SUBSTITUTE('Look Up Values'!$I$2:$I$10," ",""),0)),"","State error")),"")</f>
        <v/>
      </c>
      <c r="R3632" s="260" t="str">
        <f t="shared" si="113"/>
        <v/>
      </c>
    </row>
    <row r="3633" spans="1:18" ht="15.75">
      <c r="A3633" s="250">
        <v>3626</v>
      </c>
      <c r="B3633" s="198"/>
      <c r="C3633" s="25"/>
      <c r="D3633" s="25"/>
      <c r="E3633" s="25"/>
      <c r="F3633" s="25"/>
      <c r="G3633" s="26"/>
      <c r="H3633" s="27"/>
      <c r="I3633" s="28"/>
      <c r="J3633" s="430"/>
      <c r="K3633" s="48"/>
      <c r="L3633" s="457" t="str">
        <f t="shared" si="112"/>
        <v/>
      </c>
      <c r="M3633" s="245" cm="1">
        <f t="array" ref="M3633">SUMPRODUCT(--(N3633:Q3633&lt;&gt;"")) + IF(TRIM(R3633)="",0,LEN(R3633)-LEN(SUBSTITUTE(R3633,",",""))+1)</f>
        <v>0</v>
      </c>
      <c r="N3633" s="242" t="str">
        <f>IF(AND(I3633&lt;&gt;0,I3633&lt;&gt;""),IF(TRIM(SUBSTITUTE(B3633,CHAR(160),""))="","",IF(ISNUMBER(MATCH(TRIM(SUBSTITUTE(B3633,CHAR(160),"")),'Look Up Values'!$B$2:$B$500,0)),"","Origin error")),"")</f>
        <v/>
      </c>
      <c r="O3633" s="242" t="str">
        <f>IF(AND(I3633&lt;&gt;0,I3633&lt;&gt;""),IF(C3633="","",IF(AND(ISNUMBER(--LEFT(C3633,FIND(" ",C3633&amp;" ")-1)),OR(LEN(LEFT(C3633,FIND(" ",C3633&amp;" ")-1))=6,LEN(LEFT(C3633,FIND(" ",C3633&amp;" ")-1))=7),OR(ISNUMBER(MATCH(LEFT(C3633,FIND(" ",C3633&amp;" ")-1),'Look Up Values'!$G$2:$G$1000,0)),ISNUMBER(MATCH(LEFT(C3633,FIND(" ",C3633&amp;" ")-1),'Look Up Values'!$AE$2:$AE$2000,0)))),"","EWC error")),"")</f>
        <v/>
      </c>
      <c r="P3633" s="242" t="str" cm="1">
        <f t="array" ref="P3633">IF(AND(I3633&lt;&gt;0,I3633&lt;&gt;""),IF(D3633="","",IF(ISNUMBER(MATCH(SUBSTITUTE(D3633," ",""),SUBSTITUTE('Look Up Values'!$S$2:$S$120," ",""),0)),"","D&amp;R error")),"")</f>
        <v/>
      </c>
      <c r="Q3633" s="242" t="str" cm="1">
        <f t="array" ref="Q3633">IF(AND(I3633&lt;&gt;0,I3633&lt;&gt;""),IF(G3633="","",IF(ISNUMBER(MATCH(SUBSTITUTE(G3633," ",""),SUBSTITUTE('Look Up Values'!$I$2:$I$10," ",""),0)),"","State error")),"")</f>
        <v/>
      </c>
      <c r="R3633" s="260" t="str">
        <f t="shared" si="113"/>
        <v/>
      </c>
    </row>
    <row r="3634" spans="1:18" ht="15.75">
      <c r="A3634" s="250">
        <v>3627</v>
      </c>
      <c r="B3634" s="198"/>
      <c r="C3634" s="25"/>
      <c r="D3634" s="25"/>
      <c r="E3634" s="25"/>
      <c r="F3634" s="25"/>
      <c r="G3634" s="26"/>
      <c r="H3634" s="27"/>
      <c r="I3634" s="28"/>
      <c r="J3634" s="430"/>
      <c r="K3634" s="48"/>
      <c r="L3634" s="457" t="str">
        <f t="shared" si="112"/>
        <v/>
      </c>
      <c r="M3634" s="245" cm="1">
        <f t="array" ref="M3634">SUMPRODUCT(--(N3634:Q3634&lt;&gt;"")) + IF(TRIM(R3634)="",0,LEN(R3634)-LEN(SUBSTITUTE(R3634,",",""))+1)</f>
        <v>0</v>
      </c>
      <c r="N3634" s="242" t="str">
        <f>IF(AND(I3634&lt;&gt;0,I3634&lt;&gt;""),IF(TRIM(SUBSTITUTE(B3634,CHAR(160),""))="","",IF(ISNUMBER(MATCH(TRIM(SUBSTITUTE(B3634,CHAR(160),"")),'Look Up Values'!$B$2:$B$500,0)),"","Origin error")),"")</f>
        <v/>
      </c>
      <c r="O3634" s="242" t="str">
        <f>IF(AND(I3634&lt;&gt;0,I3634&lt;&gt;""),IF(C3634="","",IF(AND(ISNUMBER(--LEFT(C3634,FIND(" ",C3634&amp;" ")-1)),OR(LEN(LEFT(C3634,FIND(" ",C3634&amp;" ")-1))=6,LEN(LEFT(C3634,FIND(" ",C3634&amp;" ")-1))=7),OR(ISNUMBER(MATCH(LEFT(C3634,FIND(" ",C3634&amp;" ")-1),'Look Up Values'!$G$2:$G$1000,0)),ISNUMBER(MATCH(LEFT(C3634,FIND(" ",C3634&amp;" ")-1),'Look Up Values'!$AE$2:$AE$2000,0)))),"","EWC error")),"")</f>
        <v/>
      </c>
      <c r="P3634" s="242" t="str" cm="1">
        <f t="array" ref="P3634">IF(AND(I3634&lt;&gt;0,I3634&lt;&gt;""),IF(D3634="","",IF(ISNUMBER(MATCH(SUBSTITUTE(D3634," ",""),SUBSTITUTE('Look Up Values'!$S$2:$S$120," ",""),0)),"","D&amp;R error")),"")</f>
        <v/>
      </c>
      <c r="Q3634" s="242" t="str" cm="1">
        <f t="array" ref="Q3634">IF(AND(I3634&lt;&gt;0,I3634&lt;&gt;""),IF(G3634="","",IF(ISNUMBER(MATCH(SUBSTITUTE(G3634," ",""),SUBSTITUTE('Look Up Values'!$I$2:$I$10," ",""),0)),"","State error")),"")</f>
        <v/>
      </c>
      <c r="R3634" s="260" t="str">
        <f t="shared" si="113"/>
        <v/>
      </c>
    </row>
    <row r="3635" spans="1:18" ht="15.75">
      <c r="A3635" s="250">
        <v>3628</v>
      </c>
      <c r="B3635" s="198"/>
      <c r="C3635" s="25"/>
      <c r="D3635" s="25"/>
      <c r="E3635" s="25"/>
      <c r="F3635" s="25"/>
      <c r="G3635" s="26"/>
      <c r="H3635" s="27"/>
      <c r="I3635" s="28"/>
      <c r="J3635" s="430"/>
      <c r="K3635" s="48"/>
      <c r="L3635" s="457" t="str">
        <f t="shared" si="112"/>
        <v/>
      </c>
      <c r="M3635" s="245" cm="1">
        <f t="array" ref="M3635">SUMPRODUCT(--(N3635:Q3635&lt;&gt;"")) + IF(TRIM(R3635)="",0,LEN(R3635)-LEN(SUBSTITUTE(R3635,",",""))+1)</f>
        <v>0</v>
      </c>
      <c r="N3635" s="242" t="str">
        <f>IF(AND(I3635&lt;&gt;0,I3635&lt;&gt;""),IF(TRIM(SUBSTITUTE(B3635,CHAR(160),""))="","",IF(ISNUMBER(MATCH(TRIM(SUBSTITUTE(B3635,CHAR(160),"")),'Look Up Values'!$B$2:$B$500,0)),"","Origin error")),"")</f>
        <v/>
      </c>
      <c r="O3635" s="242" t="str">
        <f>IF(AND(I3635&lt;&gt;0,I3635&lt;&gt;""),IF(C3635="","",IF(AND(ISNUMBER(--LEFT(C3635,FIND(" ",C3635&amp;" ")-1)),OR(LEN(LEFT(C3635,FIND(" ",C3635&amp;" ")-1))=6,LEN(LEFT(C3635,FIND(" ",C3635&amp;" ")-1))=7),OR(ISNUMBER(MATCH(LEFT(C3635,FIND(" ",C3635&amp;" ")-1),'Look Up Values'!$G$2:$G$1000,0)),ISNUMBER(MATCH(LEFT(C3635,FIND(" ",C3635&amp;" ")-1),'Look Up Values'!$AE$2:$AE$2000,0)))),"","EWC error")),"")</f>
        <v/>
      </c>
      <c r="P3635" s="242" t="str" cm="1">
        <f t="array" ref="P3635">IF(AND(I3635&lt;&gt;0,I3635&lt;&gt;""),IF(D3635="","",IF(ISNUMBER(MATCH(SUBSTITUTE(D3635," ",""),SUBSTITUTE('Look Up Values'!$S$2:$S$120," ",""),0)),"","D&amp;R error")),"")</f>
        <v/>
      </c>
      <c r="Q3635" s="242" t="str" cm="1">
        <f t="array" ref="Q3635">IF(AND(I3635&lt;&gt;0,I3635&lt;&gt;""),IF(G3635="","",IF(ISNUMBER(MATCH(SUBSTITUTE(G3635," ",""),SUBSTITUTE('Look Up Values'!$I$2:$I$10," ",""),0)),"","State error")),"")</f>
        <v/>
      </c>
      <c r="R3635" s="260" t="str">
        <f t="shared" si="113"/>
        <v/>
      </c>
    </row>
    <row r="3636" spans="1:18" ht="15.75">
      <c r="A3636" s="250">
        <v>3629</v>
      </c>
      <c r="B3636" s="198"/>
      <c r="C3636" s="25"/>
      <c r="D3636" s="25"/>
      <c r="E3636" s="25"/>
      <c r="F3636" s="25"/>
      <c r="G3636" s="26"/>
      <c r="H3636" s="27"/>
      <c r="I3636" s="28"/>
      <c r="J3636" s="430"/>
      <c r="K3636" s="48"/>
      <c r="L3636" s="457" t="str">
        <f t="shared" si="112"/>
        <v/>
      </c>
      <c r="M3636" s="245" cm="1">
        <f t="array" ref="M3636">SUMPRODUCT(--(N3636:Q3636&lt;&gt;"")) + IF(TRIM(R3636)="",0,LEN(R3636)-LEN(SUBSTITUTE(R3636,",",""))+1)</f>
        <v>0</v>
      </c>
      <c r="N3636" s="242" t="str">
        <f>IF(AND(I3636&lt;&gt;0,I3636&lt;&gt;""),IF(TRIM(SUBSTITUTE(B3636,CHAR(160),""))="","",IF(ISNUMBER(MATCH(TRIM(SUBSTITUTE(B3636,CHAR(160),"")),'Look Up Values'!$B$2:$B$500,0)),"","Origin error")),"")</f>
        <v/>
      </c>
      <c r="O3636" s="242" t="str">
        <f>IF(AND(I3636&lt;&gt;0,I3636&lt;&gt;""),IF(C3636="","",IF(AND(ISNUMBER(--LEFT(C3636,FIND(" ",C3636&amp;" ")-1)),OR(LEN(LEFT(C3636,FIND(" ",C3636&amp;" ")-1))=6,LEN(LEFT(C3636,FIND(" ",C3636&amp;" ")-1))=7),OR(ISNUMBER(MATCH(LEFT(C3636,FIND(" ",C3636&amp;" ")-1),'Look Up Values'!$G$2:$G$1000,0)),ISNUMBER(MATCH(LEFT(C3636,FIND(" ",C3636&amp;" ")-1),'Look Up Values'!$AE$2:$AE$2000,0)))),"","EWC error")),"")</f>
        <v/>
      </c>
      <c r="P3636" s="242" t="str" cm="1">
        <f t="array" ref="P3636">IF(AND(I3636&lt;&gt;0,I3636&lt;&gt;""),IF(D3636="","",IF(ISNUMBER(MATCH(SUBSTITUTE(D3636," ",""),SUBSTITUTE('Look Up Values'!$S$2:$S$120," ",""),0)),"","D&amp;R error")),"")</f>
        <v/>
      </c>
      <c r="Q3636" s="242" t="str" cm="1">
        <f t="array" ref="Q3636">IF(AND(I3636&lt;&gt;0,I3636&lt;&gt;""),IF(G3636="","",IF(ISNUMBER(MATCH(SUBSTITUTE(G3636," ",""),SUBSTITUTE('Look Up Values'!$I$2:$I$10," ",""),0)),"","State error")),"")</f>
        <v/>
      </c>
      <c r="R3636" s="260" t="str">
        <f t="shared" si="113"/>
        <v/>
      </c>
    </row>
    <row r="3637" spans="1:18" ht="15.75">
      <c r="A3637" s="250">
        <v>3630</v>
      </c>
      <c r="B3637" s="198"/>
      <c r="C3637" s="25"/>
      <c r="D3637" s="25"/>
      <c r="E3637" s="25"/>
      <c r="F3637" s="25"/>
      <c r="G3637" s="26"/>
      <c r="H3637" s="27"/>
      <c r="I3637" s="28"/>
      <c r="J3637" s="430"/>
      <c r="K3637" s="48"/>
      <c r="L3637" s="457" t="str">
        <f t="shared" si="112"/>
        <v/>
      </c>
      <c r="M3637" s="245" cm="1">
        <f t="array" ref="M3637">SUMPRODUCT(--(N3637:Q3637&lt;&gt;"")) + IF(TRIM(R3637)="",0,LEN(R3637)-LEN(SUBSTITUTE(R3637,",",""))+1)</f>
        <v>0</v>
      </c>
      <c r="N3637" s="242" t="str">
        <f>IF(AND(I3637&lt;&gt;0,I3637&lt;&gt;""),IF(TRIM(SUBSTITUTE(B3637,CHAR(160),""))="","",IF(ISNUMBER(MATCH(TRIM(SUBSTITUTE(B3637,CHAR(160),"")),'Look Up Values'!$B$2:$B$500,0)),"","Origin error")),"")</f>
        <v/>
      </c>
      <c r="O3637" s="242" t="str">
        <f>IF(AND(I3637&lt;&gt;0,I3637&lt;&gt;""),IF(C3637="","",IF(AND(ISNUMBER(--LEFT(C3637,FIND(" ",C3637&amp;" ")-1)),OR(LEN(LEFT(C3637,FIND(" ",C3637&amp;" ")-1))=6,LEN(LEFT(C3637,FIND(" ",C3637&amp;" ")-1))=7),OR(ISNUMBER(MATCH(LEFT(C3637,FIND(" ",C3637&amp;" ")-1),'Look Up Values'!$G$2:$G$1000,0)),ISNUMBER(MATCH(LEFT(C3637,FIND(" ",C3637&amp;" ")-1),'Look Up Values'!$AE$2:$AE$2000,0)))),"","EWC error")),"")</f>
        <v/>
      </c>
      <c r="P3637" s="242" t="str" cm="1">
        <f t="array" ref="P3637">IF(AND(I3637&lt;&gt;0,I3637&lt;&gt;""),IF(D3637="","",IF(ISNUMBER(MATCH(SUBSTITUTE(D3637," ",""),SUBSTITUTE('Look Up Values'!$S$2:$S$120," ",""),0)),"","D&amp;R error")),"")</f>
        <v/>
      </c>
      <c r="Q3637" s="242" t="str" cm="1">
        <f t="array" ref="Q3637">IF(AND(I3637&lt;&gt;0,I3637&lt;&gt;""),IF(G3637="","",IF(ISNUMBER(MATCH(SUBSTITUTE(G3637," ",""),SUBSTITUTE('Look Up Values'!$I$2:$I$10," ",""),0)),"","State error")),"")</f>
        <v/>
      </c>
      <c r="R3637" s="260" t="str">
        <f t="shared" si="113"/>
        <v/>
      </c>
    </row>
    <row r="3638" spans="1:18" ht="15.75">
      <c r="A3638" s="250">
        <v>3631</v>
      </c>
      <c r="B3638" s="198"/>
      <c r="C3638" s="25"/>
      <c r="D3638" s="25"/>
      <c r="E3638" s="25"/>
      <c r="F3638" s="25"/>
      <c r="G3638" s="26"/>
      <c r="H3638" s="27"/>
      <c r="I3638" s="28"/>
      <c r="J3638" s="430"/>
      <c r="K3638" s="48"/>
      <c r="L3638" s="457" t="str">
        <f t="shared" si="112"/>
        <v/>
      </c>
      <c r="M3638" s="245" cm="1">
        <f t="array" ref="M3638">SUMPRODUCT(--(N3638:Q3638&lt;&gt;"")) + IF(TRIM(R3638)="",0,LEN(R3638)-LEN(SUBSTITUTE(R3638,",",""))+1)</f>
        <v>0</v>
      </c>
      <c r="N3638" s="242" t="str">
        <f>IF(AND(I3638&lt;&gt;0,I3638&lt;&gt;""),IF(TRIM(SUBSTITUTE(B3638,CHAR(160),""))="","",IF(ISNUMBER(MATCH(TRIM(SUBSTITUTE(B3638,CHAR(160),"")),'Look Up Values'!$B$2:$B$500,0)),"","Origin error")),"")</f>
        <v/>
      </c>
      <c r="O3638" s="242" t="str">
        <f>IF(AND(I3638&lt;&gt;0,I3638&lt;&gt;""),IF(C3638="","",IF(AND(ISNUMBER(--LEFT(C3638,FIND(" ",C3638&amp;" ")-1)),OR(LEN(LEFT(C3638,FIND(" ",C3638&amp;" ")-1))=6,LEN(LEFT(C3638,FIND(" ",C3638&amp;" ")-1))=7),OR(ISNUMBER(MATCH(LEFT(C3638,FIND(" ",C3638&amp;" ")-1),'Look Up Values'!$G$2:$G$1000,0)),ISNUMBER(MATCH(LEFT(C3638,FIND(" ",C3638&amp;" ")-1),'Look Up Values'!$AE$2:$AE$2000,0)))),"","EWC error")),"")</f>
        <v/>
      </c>
      <c r="P3638" s="242" t="str" cm="1">
        <f t="array" ref="P3638">IF(AND(I3638&lt;&gt;0,I3638&lt;&gt;""),IF(D3638="","",IF(ISNUMBER(MATCH(SUBSTITUTE(D3638," ",""),SUBSTITUTE('Look Up Values'!$S$2:$S$120," ",""),0)),"","D&amp;R error")),"")</f>
        <v/>
      </c>
      <c r="Q3638" s="242" t="str" cm="1">
        <f t="array" ref="Q3638">IF(AND(I3638&lt;&gt;0,I3638&lt;&gt;""),IF(G3638="","",IF(ISNUMBER(MATCH(SUBSTITUTE(G3638," ",""),SUBSTITUTE('Look Up Values'!$I$2:$I$10," ",""),0)),"","State error")),"")</f>
        <v/>
      </c>
      <c r="R3638" s="260" t="str">
        <f t="shared" si="113"/>
        <v/>
      </c>
    </row>
    <row r="3639" spans="1:18" ht="15.75">
      <c r="A3639" s="250">
        <v>3632</v>
      </c>
      <c r="B3639" s="198"/>
      <c r="C3639" s="25"/>
      <c r="D3639" s="25"/>
      <c r="E3639" s="25"/>
      <c r="F3639" s="25"/>
      <c r="G3639" s="26"/>
      <c r="H3639" s="27"/>
      <c r="I3639" s="28"/>
      <c r="J3639" s="430"/>
      <c r="K3639" s="48"/>
      <c r="L3639" s="457" t="str">
        <f t="shared" si="112"/>
        <v/>
      </c>
      <c r="M3639" s="245" cm="1">
        <f t="array" ref="M3639">SUMPRODUCT(--(N3639:Q3639&lt;&gt;"")) + IF(TRIM(R3639)="",0,LEN(R3639)-LEN(SUBSTITUTE(R3639,",",""))+1)</f>
        <v>0</v>
      </c>
      <c r="N3639" s="242" t="str">
        <f>IF(AND(I3639&lt;&gt;0,I3639&lt;&gt;""),IF(TRIM(SUBSTITUTE(B3639,CHAR(160),""))="","",IF(ISNUMBER(MATCH(TRIM(SUBSTITUTE(B3639,CHAR(160),"")),'Look Up Values'!$B$2:$B$500,0)),"","Origin error")),"")</f>
        <v/>
      </c>
      <c r="O3639" s="242" t="str">
        <f>IF(AND(I3639&lt;&gt;0,I3639&lt;&gt;""),IF(C3639="","",IF(AND(ISNUMBER(--LEFT(C3639,FIND(" ",C3639&amp;" ")-1)),OR(LEN(LEFT(C3639,FIND(" ",C3639&amp;" ")-1))=6,LEN(LEFT(C3639,FIND(" ",C3639&amp;" ")-1))=7),OR(ISNUMBER(MATCH(LEFT(C3639,FIND(" ",C3639&amp;" ")-1),'Look Up Values'!$G$2:$G$1000,0)),ISNUMBER(MATCH(LEFT(C3639,FIND(" ",C3639&amp;" ")-1),'Look Up Values'!$AE$2:$AE$2000,0)))),"","EWC error")),"")</f>
        <v/>
      </c>
      <c r="P3639" s="242" t="str" cm="1">
        <f t="array" ref="P3639">IF(AND(I3639&lt;&gt;0,I3639&lt;&gt;""),IF(D3639="","",IF(ISNUMBER(MATCH(SUBSTITUTE(D3639," ",""),SUBSTITUTE('Look Up Values'!$S$2:$S$120," ",""),0)),"","D&amp;R error")),"")</f>
        <v/>
      </c>
      <c r="Q3639" s="242" t="str" cm="1">
        <f t="array" ref="Q3639">IF(AND(I3639&lt;&gt;0,I3639&lt;&gt;""),IF(G3639="","",IF(ISNUMBER(MATCH(SUBSTITUTE(G3639," ",""),SUBSTITUTE('Look Up Values'!$I$2:$I$10," ",""),0)),"","State error")),"")</f>
        <v/>
      </c>
      <c r="R3639" s="260" t="str">
        <f t="shared" si="113"/>
        <v/>
      </c>
    </row>
    <row r="3640" spans="1:18" ht="15.75">
      <c r="A3640" s="250">
        <v>3633</v>
      </c>
      <c r="B3640" s="198"/>
      <c r="C3640" s="25"/>
      <c r="D3640" s="25"/>
      <c r="E3640" s="25"/>
      <c r="F3640" s="25"/>
      <c r="G3640" s="26"/>
      <c r="H3640" s="27"/>
      <c r="I3640" s="28"/>
      <c r="J3640" s="430"/>
      <c r="K3640" s="48"/>
      <c r="L3640" s="457" t="str">
        <f t="shared" si="112"/>
        <v/>
      </c>
      <c r="M3640" s="245" cm="1">
        <f t="array" ref="M3640">SUMPRODUCT(--(N3640:Q3640&lt;&gt;"")) + IF(TRIM(R3640)="",0,LEN(R3640)-LEN(SUBSTITUTE(R3640,",",""))+1)</f>
        <v>0</v>
      </c>
      <c r="N3640" s="242" t="str">
        <f>IF(AND(I3640&lt;&gt;0,I3640&lt;&gt;""),IF(TRIM(SUBSTITUTE(B3640,CHAR(160),""))="","",IF(ISNUMBER(MATCH(TRIM(SUBSTITUTE(B3640,CHAR(160),"")),'Look Up Values'!$B$2:$B$500,0)),"","Origin error")),"")</f>
        <v/>
      </c>
      <c r="O3640" s="242" t="str">
        <f>IF(AND(I3640&lt;&gt;0,I3640&lt;&gt;""),IF(C3640="","",IF(AND(ISNUMBER(--LEFT(C3640,FIND(" ",C3640&amp;" ")-1)),OR(LEN(LEFT(C3640,FIND(" ",C3640&amp;" ")-1))=6,LEN(LEFT(C3640,FIND(" ",C3640&amp;" ")-1))=7),OR(ISNUMBER(MATCH(LEFT(C3640,FIND(" ",C3640&amp;" ")-1),'Look Up Values'!$G$2:$G$1000,0)),ISNUMBER(MATCH(LEFT(C3640,FIND(" ",C3640&amp;" ")-1),'Look Up Values'!$AE$2:$AE$2000,0)))),"","EWC error")),"")</f>
        <v/>
      </c>
      <c r="P3640" s="242" t="str" cm="1">
        <f t="array" ref="P3640">IF(AND(I3640&lt;&gt;0,I3640&lt;&gt;""),IF(D3640="","",IF(ISNUMBER(MATCH(SUBSTITUTE(D3640," ",""),SUBSTITUTE('Look Up Values'!$S$2:$S$120," ",""),0)),"","D&amp;R error")),"")</f>
        <v/>
      </c>
      <c r="Q3640" s="242" t="str" cm="1">
        <f t="array" ref="Q3640">IF(AND(I3640&lt;&gt;0,I3640&lt;&gt;""),IF(G3640="","",IF(ISNUMBER(MATCH(SUBSTITUTE(G3640," ",""),SUBSTITUTE('Look Up Values'!$I$2:$I$10," ",""),0)),"","State error")),"")</f>
        <v/>
      </c>
      <c r="R3640" s="260" t="str">
        <f t="shared" si="113"/>
        <v/>
      </c>
    </row>
    <row r="3641" spans="1:18" ht="15.75">
      <c r="A3641" s="250">
        <v>3634</v>
      </c>
      <c r="B3641" s="198"/>
      <c r="C3641" s="25"/>
      <c r="D3641" s="25"/>
      <c r="E3641" s="25"/>
      <c r="F3641" s="25"/>
      <c r="G3641" s="26"/>
      <c r="H3641" s="27"/>
      <c r="I3641" s="28"/>
      <c r="J3641" s="430"/>
      <c r="K3641" s="48"/>
      <c r="L3641" s="457" t="str">
        <f t="shared" si="112"/>
        <v/>
      </c>
      <c r="M3641" s="245" cm="1">
        <f t="array" ref="M3641">SUMPRODUCT(--(N3641:Q3641&lt;&gt;"")) + IF(TRIM(R3641)="",0,LEN(R3641)-LEN(SUBSTITUTE(R3641,",",""))+1)</f>
        <v>0</v>
      </c>
      <c r="N3641" s="242" t="str">
        <f>IF(AND(I3641&lt;&gt;0,I3641&lt;&gt;""),IF(TRIM(SUBSTITUTE(B3641,CHAR(160),""))="","",IF(ISNUMBER(MATCH(TRIM(SUBSTITUTE(B3641,CHAR(160),"")),'Look Up Values'!$B$2:$B$500,0)),"","Origin error")),"")</f>
        <v/>
      </c>
      <c r="O3641" s="242" t="str">
        <f>IF(AND(I3641&lt;&gt;0,I3641&lt;&gt;""),IF(C3641="","",IF(AND(ISNUMBER(--LEFT(C3641,FIND(" ",C3641&amp;" ")-1)),OR(LEN(LEFT(C3641,FIND(" ",C3641&amp;" ")-1))=6,LEN(LEFT(C3641,FIND(" ",C3641&amp;" ")-1))=7),OR(ISNUMBER(MATCH(LEFT(C3641,FIND(" ",C3641&amp;" ")-1),'Look Up Values'!$G$2:$G$1000,0)),ISNUMBER(MATCH(LEFT(C3641,FIND(" ",C3641&amp;" ")-1),'Look Up Values'!$AE$2:$AE$2000,0)))),"","EWC error")),"")</f>
        <v/>
      </c>
      <c r="P3641" s="242" t="str" cm="1">
        <f t="array" ref="P3641">IF(AND(I3641&lt;&gt;0,I3641&lt;&gt;""),IF(D3641="","",IF(ISNUMBER(MATCH(SUBSTITUTE(D3641," ",""),SUBSTITUTE('Look Up Values'!$S$2:$S$120," ",""),0)),"","D&amp;R error")),"")</f>
        <v/>
      </c>
      <c r="Q3641" s="242" t="str" cm="1">
        <f t="array" ref="Q3641">IF(AND(I3641&lt;&gt;0,I3641&lt;&gt;""),IF(G3641="","",IF(ISNUMBER(MATCH(SUBSTITUTE(G3641," ",""),SUBSTITUTE('Look Up Values'!$I$2:$I$10," ",""),0)),"","State error")),"")</f>
        <v/>
      </c>
      <c r="R3641" s="260" t="str">
        <f t="shared" si="113"/>
        <v/>
      </c>
    </row>
    <row r="3642" spans="1:18" ht="15.75">
      <c r="A3642" s="250">
        <v>3635</v>
      </c>
      <c r="B3642" s="198"/>
      <c r="C3642" s="25"/>
      <c r="D3642" s="25"/>
      <c r="E3642" s="25"/>
      <c r="F3642" s="25"/>
      <c r="G3642" s="26"/>
      <c r="H3642" s="27"/>
      <c r="I3642" s="28"/>
      <c r="J3642" s="430"/>
      <c r="K3642" s="48"/>
      <c r="L3642" s="457" t="str">
        <f t="shared" si="112"/>
        <v/>
      </c>
      <c r="M3642" s="245" cm="1">
        <f t="array" ref="M3642">SUMPRODUCT(--(N3642:Q3642&lt;&gt;"")) + IF(TRIM(R3642)="",0,LEN(R3642)-LEN(SUBSTITUTE(R3642,",",""))+1)</f>
        <v>0</v>
      </c>
      <c r="N3642" s="242" t="str">
        <f>IF(AND(I3642&lt;&gt;0,I3642&lt;&gt;""),IF(TRIM(SUBSTITUTE(B3642,CHAR(160),""))="","",IF(ISNUMBER(MATCH(TRIM(SUBSTITUTE(B3642,CHAR(160),"")),'Look Up Values'!$B$2:$B$500,0)),"","Origin error")),"")</f>
        <v/>
      </c>
      <c r="O3642" s="242" t="str">
        <f>IF(AND(I3642&lt;&gt;0,I3642&lt;&gt;""),IF(C3642="","",IF(AND(ISNUMBER(--LEFT(C3642,FIND(" ",C3642&amp;" ")-1)),OR(LEN(LEFT(C3642,FIND(" ",C3642&amp;" ")-1))=6,LEN(LEFT(C3642,FIND(" ",C3642&amp;" ")-1))=7),OR(ISNUMBER(MATCH(LEFT(C3642,FIND(" ",C3642&amp;" ")-1),'Look Up Values'!$G$2:$G$1000,0)),ISNUMBER(MATCH(LEFT(C3642,FIND(" ",C3642&amp;" ")-1),'Look Up Values'!$AE$2:$AE$2000,0)))),"","EWC error")),"")</f>
        <v/>
      </c>
      <c r="P3642" s="242" t="str" cm="1">
        <f t="array" ref="P3642">IF(AND(I3642&lt;&gt;0,I3642&lt;&gt;""),IF(D3642="","",IF(ISNUMBER(MATCH(SUBSTITUTE(D3642," ",""),SUBSTITUTE('Look Up Values'!$S$2:$S$120," ",""),0)),"","D&amp;R error")),"")</f>
        <v/>
      </c>
      <c r="Q3642" s="242" t="str" cm="1">
        <f t="array" ref="Q3642">IF(AND(I3642&lt;&gt;0,I3642&lt;&gt;""),IF(G3642="","",IF(ISNUMBER(MATCH(SUBSTITUTE(G3642," ",""),SUBSTITUTE('Look Up Values'!$I$2:$I$10," ",""),0)),"","State error")),"")</f>
        <v/>
      </c>
      <c r="R3642" s="260" t="str">
        <f t="shared" si="113"/>
        <v/>
      </c>
    </row>
    <row r="3643" spans="1:18" ht="15.75">
      <c r="A3643" s="250">
        <v>3636</v>
      </c>
      <c r="B3643" s="198"/>
      <c r="C3643" s="25"/>
      <c r="D3643" s="25"/>
      <c r="E3643" s="25"/>
      <c r="F3643" s="25"/>
      <c r="G3643" s="26"/>
      <c r="H3643" s="27"/>
      <c r="I3643" s="28"/>
      <c r="J3643" s="430"/>
      <c r="K3643" s="48"/>
      <c r="L3643" s="457" t="str">
        <f t="shared" si="112"/>
        <v/>
      </c>
      <c r="M3643" s="245" cm="1">
        <f t="array" ref="M3643">SUMPRODUCT(--(N3643:Q3643&lt;&gt;"")) + IF(TRIM(R3643)="",0,LEN(R3643)-LEN(SUBSTITUTE(R3643,",",""))+1)</f>
        <v>0</v>
      </c>
      <c r="N3643" s="242" t="str">
        <f>IF(AND(I3643&lt;&gt;0,I3643&lt;&gt;""),IF(TRIM(SUBSTITUTE(B3643,CHAR(160),""))="","",IF(ISNUMBER(MATCH(TRIM(SUBSTITUTE(B3643,CHAR(160),"")),'Look Up Values'!$B$2:$B$500,0)),"","Origin error")),"")</f>
        <v/>
      </c>
      <c r="O3643" s="242" t="str">
        <f>IF(AND(I3643&lt;&gt;0,I3643&lt;&gt;""),IF(C3643="","",IF(AND(ISNUMBER(--LEFT(C3643,FIND(" ",C3643&amp;" ")-1)),OR(LEN(LEFT(C3643,FIND(" ",C3643&amp;" ")-1))=6,LEN(LEFT(C3643,FIND(" ",C3643&amp;" ")-1))=7),OR(ISNUMBER(MATCH(LEFT(C3643,FIND(" ",C3643&amp;" ")-1),'Look Up Values'!$G$2:$G$1000,0)),ISNUMBER(MATCH(LEFT(C3643,FIND(" ",C3643&amp;" ")-1),'Look Up Values'!$AE$2:$AE$2000,0)))),"","EWC error")),"")</f>
        <v/>
      </c>
      <c r="P3643" s="242" t="str" cm="1">
        <f t="array" ref="P3643">IF(AND(I3643&lt;&gt;0,I3643&lt;&gt;""),IF(D3643="","",IF(ISNUMBER(MATCH(SUBSTITUTE(D3643," ",""),SUBSTITUTE('Look Up Values'!$S$2:$S$120," ",""),0)),"","D&amp;R error")),"")</f>
        <v/>
      </c>
      <c r="Q3643" s="242" t="str" cm="1">
        <f t="array" ref="Q3643">IF(AND(I3643&lt;&gt;0,I3643&lt;&gt;""),IF(G3643="","",IF(ISNUMBER(MATCH(SUBSTITUTE(G3643," ",""),SUBSTITUTE('Look Up Values'!$I$2:$I$10," ",""),0)),"","State error")),"")</f>
        <v/>
      </c>
      <c r="R3643" s="260" t="str">
        <f t="shared" si="113"/>
        <v/>
      </c>
    </row>
    <row r="3644" spans="1:18" ht="15.75">
      <c r="A3644" s="250">
        <v>3637</v>
      </c>
      <c r="B3644" s="198"/>
      <c r="C3644" s="25"/>
      <c r="D3644" s="25"/>
      <c r="E3644" s="25"/>
      <c r="F3644" s="25"/>
      <c r="G3644" s="26"/>
      <c r="H3644" s="27"/>
      <c r="I3644" s="28"/>
      <c r="J3644" s="430"/>
      <c r="K3644" s="48"/>
      <c r="L3644" s="457" t="str">
        <f t="shared" si="112"/>
        <v/>
      </c>
      <c r="M3644" s="245" cm="1">
        <f t="array" ref="M3644">SUMPRODUCT(--(N3644:Q3644&lt;&gt;"")) + IF(TRIM(R3644)="",0,LEN(R3644)-LEN(SUBSTITUTE(R3644,",",""))+1)</f>
        <v>0</v>
      </c>
      <c r="N3644" s="242" t="str">
        <f>IF(AND(I3644&lt;&gt;0,I3644&lt;&gt;""),IF(TRIM(SUBSTITUTE(B3644,CHAR(160),""))="","",IF(ISNUMBER(MATCH(TRIM(SUBSTITUTE(B3644,CHAR(160),"")),'Look Up Values'!$B$2:$B$500,0)),"","Origin error")),"")</f>
        <v/>
      </c>
      <c r="O3644" s="242" t="str">
        <f>IF(AND(I3644&lt;&gt;0,I3644&lt;&gt;""),IF(C3644="","",IF(AND(ISNUMBER(--LEFT(C3644,FIND(" ",C3644&amp;" ")-1)),OR(LEN(LEFT(C3644,FIND(" ",C3644&amp;" ")-1))=6,LEN(LEFT(C3644,FIND(" ",C3644&amp;" ")-1))=7),OR(ISNUMBER(MATCH(LEFT(C3644,FIND(" ",C3644&amp;" ")-1),'Look Up Values'!$G$2:$G$1000,0)),ISNUMBER(MATCH(LEFT(C3644,FIND(" ",C3644&amp;" ")-1),'Look Up Values'!$AE$2:$AE$2000,0)))),"","EWC error")),"")</f>
        <v/>
      </c>
      <c r="P3644" s="242" t="str" cm="1">
        <f t="array" ref="P3644">IF(AND(I3644&lt;&gt;0,I3644&lt;&gt;""),IF(D3644="","",IF(ISNUMBER(MATCH(SUBSTITUTE(D3644," ",""),SUBSTITUTE('Look Up Values'!$S$2:$S$120," ",""),0)),"","D&amp;R error")),"")</f>
        <v/>
      </c>
      <c r="Q3644" s="242" t="str" cm="1">
        <f t="array" ref="Q3644">IF(AND(I3644&lt;&gt;0,I3644&lt;&gt;""),IF(G3644="","",IF(ISNUMBER(MATCH(SUBSTITUTE(G3644," ",""),SUBSTITUTE('Look Up Values'!$I$2:$I$10," ",""),0)),"","State error")),"")</f>
        <v/>
      </c>
      <c r="R3644" s="260" t="str">
        <f t="shared" si="113"/>
        <v/>
      </c>
    </row>
    <row r="3645" spans="1:18" ht="15.75">
      <c r="A3645" s="250">
        <v>3638</v>
      </c>
      <c r="B3645" s="198"/>
      <c r="C3645" s="25"/>
      <c r="D3645" s="25"/>
      <c r="E3645" s="25"/>
      <c r="F3645" s="25"/>
      <c r="G3645" s="26"/>
      <c r="H3645" s="27"/>
      <c r="I3645" s="28"/>
      <c r="J3645" s="430"/>
      <c r="K3645" s="48"/>
      <c r="L3645" s="457" t="str">
        <f t="shared" si="112"/>
        <v/>
      </c>
      <c r="M3645" s="245" cm="1">
        <f t="array" ref="M3645">SUMPRODUCT(--(N3645:Q3645&lt;&gt;"")) + IF(TRIM(R3645)="",0,LEN(R3645)-LEN(SUBSTITUTE(R3645,",",""))+1)</f>
        <v>0</v>
      </c>
      <c r="N3645" s="242" t="str">
        <f>IF(AND(I3645&lt;&gt;0,I3645&lt;&gt;""),IF(TRIM(SUBSTITUTE(B3645,CHAR(160),""))="","",IF(ISNUMBER(MATCH(TRIM(SUBSTITUTE(B3645,CHAR(160),"")),'Look Up Values'!$B$2:$B$500,0)),"","Origin error")),"")</f>
        <v/>
      </c>
      <c r="O3645" s="242" t="str">
        <f>IF(AND(I3645&lt;&gt;0,I3645&lt;&gt;""),IF(C3645="","",IF(AND(ISNUMBER(--LEFT(C3645,FIND(" ",C3645&amp;" ")-1)),OR(LEN(LEFT(C3645,FIND(" ",C3645&amp;" ")-1))=6,LEN(LEFT(C3645,FIND(" ",C3645&amp;" ")-1))=7),OR(ISNUMBER(MATCH(LEFT(C3645,FIND(" ",C3645&amp;" ")-1),'Look Up Values'!$G$2:$G$1000,0)),ISNUMBER(MATCH(LEFT(C3645,FIND(" ",C3645&amp;" ")-1),'Look Up Values'!$AE$2:$AE$2000,0)))),"","EWC error")),"")</f>
        <v/>
      </c>
      <c r="P3645" s="242" t="str" cm="1">
        <f t="array" ref="P3645">IF(AND(I3645&lt;&gt;0,I3645&lt;&gt;""),IF(D3645="","",IF(ISNUMBER(MATCH(SUBSTITUTE(D3645," ",""),SUBSTITUTE('Look Up Values'!$S$2:$S$120," ",""),0)),"","D&amp;R error")),"")</f>
        <v/>
      </c>
      <c r="Q3645" s="242" t="str" cm="1">
        <f t="array" ref="Q3645">IF(AND(I3645&lt;&gt;0,I3645&lt;&gt;""),IF(G3645="","",IF(ISNUMBER(MATCH(SUBSTITUTE(G3645," ",""),SUBSTITUTE('Look Up Values'!$I$2:$I$10," ",""),0)),"","State error")),"")</f>
        <v/>
      </c>
      <c r="R3645" s="260" t="str">
        <f t="shared" si="113"/>
        <v/>
      </c>
    </row>
    <row r="3646" spans="1:18" ht="15.75">
      <c r="A3646" s="250">
        <v>3639</v>
      </c>
      <c r="B3646" s="198"/>
      <c r="C3646" s="25"/>
      <c r="D3646" s="25"/>
      <c r="E3646" s="25"/>
      <c r="F3646" s="25"/>
      <c r="G3646" s="26"/>
      <c r="H3646" s="27"/>
      <c r="I3646" s="28"/>
      <c r="J3646" s="430"/>
      <c r="K3646" s="48"/>
      <c r="L3646" s="457" t="str">
        <f t="shared" si="112"/>
        <v/>
      </c>
      <c r="M3646" s="245" cm="1">
        <f t="array" ref="M3646">SUMPRODUCT(--(N3646:Q3646&lt;&gt;"")) + IF(TRIM(R3646)="",0,LEN(R3646)-LEN(SUBSTITUTE(R3646,",",""))+1)</f>
        <v>0</v>
      </c>
      <c r="N3646" s="242" t="str">
        <f>IF(AND(I3646&lt;&gt;0,I3646&lt;&gt;""),IF(TRIM(SUBSTITUTE(B3646,CHAR(160),""))="","",IF(ISNUMBER(MATCH(TRIM(SUBSTITUTE(B3646,CHAR(160),"")),'Look Up Values'!$B$2:$B$500,0)),"","Origin error")),"")</f>
        <v/>
      </c>
      <c r="O3646" s="242" t="str">
        <f>IF(AND(I3646&lt;&gt;0,I3646&lt;&gt;""),IF(C3646="","",IF(AND(ISNUMBER(--LEFT(C3646,FIND(" ",C3646&amp;" ")-1)),OR(LEN(LEFT(C3646,FIND(" ",C3646&amp;" ")-1))=6,LEN(LEFT(C3646,FIND(" ",C3646&amp;" ")-1))=7),OR(ISNUMBER(MATCH(LEFT(C3646,FIND(" ",C3646&amp;" ")-1),'Look Up Values'!$G$2:$G$1000,0)),ISNUMBER(MATCH(LEFT(C3646,FIND(" ",C3646&amp;" ")-1),'Look Up Values'!$AE$2:$AE$2000,0)))),"","EWC error")),"")</f>
        <v/>
      </c>
      <c r="P3646" s="242" t="str" cm="1">
        <f t="array" ref="P3646">IF(AND(I3646&lt;&gt;0,I3646&lt;&gt;""),IF(D3646="","",IF(ISNUMBER(MATCH(SUBSTITUTE(D3646," ",""),SUBSTITUTE('Look Up Values'!$S$2:$S$120," ",""),0)),"","D&amp;R error")),"")</f>
        <v/>
      </c>
      <c r="Q3646" s="242" t="str" cm="1">
        <f t="array" ref="Q3646">IF(AND(I3646&lt;&gt;0,I3646&lt;&gt;""),IF(G3646="","",IF(ISNUMBER(MATCH(SUBSTITUTE(G3646," ",""),SUBSTITUTE('Look Up Values'!$I$2:$I$10," ",""),0)),"","State error")),"")</f>
        <v/>
      </c>
      <c r="R3646" s="260" t="str">
        <f t="shared" si="113"/>
        <v/>
      </c>
    </row>
    <row r="3647" spans="1:18" ht="15.75">
      <c r="A3647" s="250">
        <v>3640</v>
      </c>
      <c r="B3647" s="198"/>
      <c r="C3647" s="25"/>
      <c r="D3647" s="25"/>
      <c r="E3647" s="25"/>
      <c r="F3647" s="25"/>
      <c r="G3647" s="26"/>
      <c r="H3647" s="27"/>
      <c r="I3647" s="28"/>
      <c r="J3647" s="430"/>
      <c r="K3647" s="48"/>
      <c r="L3647" s="457" t="str">
        <f t="shared" si="112"/>
        <v/>
      </c>
      <c r="M3647" s="245" cm="1">
        <f t="array" ref="M3647">SUMPRODUCT(--(N3647:Q3647&lt;&gt;"")) + IF(TRIM(R3647)="",0,LEN(R3647)-LEN(SUBSTITUTE(R3647,",",""))+1)</f>
        <v>0</v>
      </c>
      <c r="N3647" s="242" t="str">
        <f>IF(AND(I3647&lt;&gt;0,I3647&lt;&gt;""),IF(TRIM(SUBSTITUTE(B3647,CHAR(160),""))="","",IF(ISNUMBER(MATCH(TRIM(SUBSTITUTE(B3647,CHAR(160),"")),'Look Up Values'!$B$2:$B$500,0)),"","Origin error")),"")</f>
        <v/>
      </c>
      <c r="O3647" s="242" t="str">
        <f>IF(AND(I3647&lt;&gt;0,I3647&lt;&gt;""),IF(C3647="","",IF(AND(ISNUMBER(--LEFT(C3647,FIND(" ",C3647&amp;" ")-1)),OR(LEN(LEFT(C3647,FIND(" ",C3647&amp;" ")-1))=6,LEN(LEFT(C3647,FIND(" ",C3647&amp;" ")-1))=7),OR(ISNUMBER(MATCH(LEFT(C3647,FIND(" ",C3647&amp;" ")-1),'Look Up Values'!$G$2:$G$1000,0)),ISNUMBER(MATCH(LEFT(C3647,FIND(" ",C3647&amp;" ")-1),'Look Up Values'!$AE$2:$AE$2000,0)))),"","EWC error")),"")</f>
        <v/>
      </c>
      <c r="P3647" s="242" t="str" cm="1">
        <f t="array" ref="P3647">IF(AND(I3647&lt;&gt;0,I3647&lt;&gt;""),IF(D3647="","",IF(ISNUMBER(MATCH(SUBSTITUTE(D3647," ",""),SUBSTITUTE('Look Up Values'!$S$2:$S$120," ",""),0)),"","D&amp;R error")),"")</f>
        <v/>
      </c>
      <c r="Q3647" s="242" t="str" cm="1">
        <f t="array" ref="Q3647">IF(AND(I3647&lt;&gt;0,I3647&lt;&gt;""),IF(G3647="","",IF(ISNUMBER(MATCH(SUBSTITUTE(G3647," ",""),SUBSTITUTE('Look Up Values'!$I$2:$I$10," ",""),0)),"","State error")),"")</f>
        <v/>
      </c>
      <c r="R3647" s="260" t="str">
        <f t="shared" si="113"/>
        <v/>
      </c>
    </row>
    <row r="3648" spans="1:18" ht="15.75">
      <c r="A3648" s="250">
        <v>3641</v>
      </c>
      <c r="B3648" s="198"/>
      <c r="C3648" s="25"/>
      <c r="D3648" s="25"/>
      <c r="E3648" s="25"/>
      <c r="F3648" s="25"/>
      <c r="G3648" s="26"/>
      <c r="H3648" s="27"/>
      <c r="I3648" s="28"/>
      <c r="J3648" s="430"/>
      <c r="K3648" s="48"/>
      <c r="L3648" s="457" t="str">
        <f t="shared" si="112"/>
        <v/>
      </c>
      <c r="M3648" s="245" cm="1">
        <f t="array" ref="M3648">SUMPRODUCT(--(N3648:Q3648&lt;&gt;"")) + IF(TRIM(R3648)="",0,LEN(R3648)-LEN(SUBSTITUTE(R3648,",",""))+1)</f>
        <v>0</v>
      </c>
      <c r="N3648" s="242" t="str">
        <f>IF(AND(I3648&lt;&gt;0,I3648&lt;&gt;""),IF(TRIM(SUBSTITUTE(B3648,CHAR(160),""))="","",IF(ISNUMBER(MATCH(TRIM(SUBSTITUTE(B3648,CHAR(160),"")),'Look Up Values'!$B$2:$B$500,0)),"","Origin error")),"")</f>
        <v/>
      </c>
      <c r="O3648" s="242" t="str">
        <f>IF(AND(I3648&lt;&gt;0,I3648&lt;&gt;""),IF(C3648="","",IF(AND(ISNUMBER(--LEFT(C3648,FIND(" ",C3648&amp;" ")-1)),OR(LEN(LEFT(C3648,FIND(" ",C3648&amp;" ")-1))=6,LEN(LEFT(C3648,FIND(" ",C3648&amp;" ")-1))=7),OR(ISNUMBER(MATCH(LEFT(C3648,FIND(" ",C3648&amp;" ")-1),'Look Up Values'!$G$2:$G$1000,0)),ISNUMBER(MATCH(LEFT(C3648,FIND(" ",C3648&amp;" ")-1),'Look Up Values'!$AE$2:$AE$2000,0)))),"","EWC error")),"")</f>
        <v/>
      </c>
      <c r="P3648" s="242" t="str" cm="1">
        <f t="array" ref="P3648">IF(AND(I3648&lt;&gt;0,I3648&lt;&gt;""),IF(D3648="","",IF(ISNUMBER(MATCH(SUBSTITUTE(D3648," ",""),SUBSTITUTE('Look Up Values'!$S$2:$S$120," ",""),0)),"","D&amp;R error")),"")</f>
        <v/>
      </c>
      <c r="Q3648" s="242" t="str" cm="1">
        <f t="array" ref="Q3648">IF(AND(I3648&lt;&gt;0,I3648&lt;&gt;""),IF(G3648="","",IF(ISNUMBER(MATCH(SUBSTITUTE(G3648," ",""),SUBSTITUTE('Look Up Values'!$I$2:$I$10," ",""),0)),"","State error")),"")</f>
        <v/>
      </c>
      <c r="R3648" s="260" t="str">
        <f t="shared" si="113"/>
        <v/>
      </c>
    </row>
    <row r="3649" spans="1:18" ht="15.75">
      <c r="A3649" s="250">
        <v>3642</v>
      </c>
      <c r="B3649" s="198"/>
      <c r="C3649" s="25"/>
      <c r="D3649" s="25"/>
      <c r="E3649" s="25"/>
      <c r="F3649" s="25"/>
      <c r="G3649" s="26"/>
      <c r="H3649" s="27"/>
      <c r="I3649" s="28"/>
      <c r="J3649" s="430"/>
      <c r="K3649" s="48"/>
      <c r="L3649" s="457" t="str">
        <f t="shared" si="112"/>
        <v/>
      </c>
      <c r="M3649" s="245" cm="1">
        <f t="array" ref="M3649">SUMPRODUCT(--(N3649:Q3649&lt;&gt;"")) + IF(TRIM(R3649)="",0,LEN(R3649)-LEN(SUBSTITUTE(R3649,",",""))+1)</f>
        <v>0</v>
      </c>
      <c r="N3649" s="242" t="str">
        <f>IF(AND(I3649&lt;&gt;0,I3649&lt;&gt;""),IF(TRIM(SUBSTITUTE(B3649,CHAR(160),""))="","",IF(ISNUMBER(MATCH(TRIM(SUBSTITUTE(B3649,CHAR(160),"")),'Look Up Values'!$B$2:$B$500,0)),"","Origin error")),"")</f>
        <v/>
      </c>
      <c r="O3649" s="242" t="str">
        <f>IF(AND(I3649&lt;&gt;0,I3649&lt;&gt;""),IF(C3649="","",IF(AND(ISNUMBER(--LEFT(C3649,FIND(" ",C3649&amp;" ")-1)),OR(LEN(LEFT(C3649,FIND(" ",C3649&amp;" ")-1))=6,LEN(LEFT(C3649,FIND(" ",C3649&amp;" ")-1))=7),OR(ISNUMBER(MATCH(LEFT(C3649,FIND(" ",C3649&amp;" ")-1),'Look Up Values'!$G$2:$G$1000,0)),ISNUMBER(MATCH(LEFT(C3649,FIND(" ",C3649&amp;" ")-1),'Look Up Values'!$AE$2:$AE$2000,0)))),"","EWC error")),"")</f>
        <v/>
      </c>
      <c r="P3649" s="242" t="str" cm="1">
        <f t="array" ref="P3649">IF(AND(I3649&lt;&gt;0,I3649&lt;&gt;""),IF(D3649="","",IF(ISNUMBER(MATCH(SUBSTITUTE(D3649," ",""),SUBSTITUTE('Look Up Values'!$S$2:$S$120," ",""),0)),"","D&amp;R error")),"")</f>
        <v/>
      </c>
      <c r="Q3649" s="242" t="str" cm="1">
        <f t="array" ref="Q3649">IF(AND(I3649&lt;&gt;0,I3649&lt;&gt;""),IF(G3649="","",IF(ISNUMBER(MATCH(SUBSTITUTE(G3649," ",""),SUBSTITUTE('Look Up Values'!$I$2:$I$10," ",""),0)),"","State error")),"")</f>
        <v/>
      </c>
      <c r="R3649" s="260" t="str">
        <f t="shared" si="113"/>
        <v/>
      </c>
    </row>
    <row r="3650" spans="1:18" ht="15.75">
      <c r="A3650" s="250">
        <v>3643</v>
      </c>
      <c r="B3650" s="198"/>
      <c r="C3650" s="25"/>
      <c r="D3650" s="25"/>
      <c r="E3650" s="25"/>
      <c r="F3650" s="25"/>
      <c r="G3650" s="26"/>
      <c r="H3650" s="27"/>
      <c r="I3650" s="28"/>
      <c r="J3650" s="430"/>
      <c r="K3650" s="48"/>
      <c r="L3650" s="457" t="str">
        <f t="shared" si="112"/>
        <v/>
      </c>
      <c r="M3650" s="245" cm="1">
        <f t="array" ref="M3650">SUMPRODUCT(--(N3650:Q3650&lt;&gt;"")) + IF(TRIM(R3650)="",0,LEN(R3650)-LEN(SUBSTITUTE(R3650,",",""))+1)</f>
        <v>0</v>
      </c>
      <c r="N3650" s="242" t="str">
        <f>IF(AND(I3650&lt;&gt;0,I3650&lt;&gt;""),IF(TRIM(SUBSTITUTE(B3650,CHAR(160),""))="","",IF(ISNUMBER(MATCH(TRIM(SUBSTITUTE(B3650,CHAR(160),"")),'Look Up Values'!$B$2:$B$500,0)),"","Origin error")),"")</f>
        <v/>
      </c>
      <c r="O3650" s="242" t="str">
        <f>IF(AND(I3650&lt;&gt;0,I3650&lt;&gt;""),IF(C3650="","",IF(AND(ISNUMBER(--LEFT(C3650,FIND(" ",C3650&amp;" ")-1)),OR(LEN(LEFT(C3650,FIND(" ",C3650&amp;" ")-1))=6,LEN(LEFT(C3650,FIND(" ",C3650&amp;" ")-1))=7),OR(ISNUMBER(MATCH(LEFT(C3650,FIND(" ",C3650&amp;" ")-1),'Look Up Values'!$G$2:$G$1000,0)),ISNUMBER(MATCH(LEFT(C3650,FIND(" ",C3650&amp;" ")-1),'Look Up Values'!$AE$2:$AE$2000,0)))),"","EWC error")),"")</f>
        <v/>
      </c>
      <c r="P3650" s="242" t="str" cm="1">
        <f t="array" ref="P3650">IF(AND(I3650&lt;&gt;0,I3650&lt;&gt;""),IF(D3650="","",IF(ISNUMBER(MATCH(SUBSTITUTE(D3650," ",""),SUBSTITUTE('Look Up Values'!$S$2:$S$120," ",""),0)),"","D&amp;R error")),"")</f>
        <v/>
      </c>
      <c r="Q3650" s="242" t="str" cm="1">
        <f t="array" ref="Q3650">IF(AND(I3650&lt;&gt;0,I3650&lt;&gt;""),IF(G3650="","",IF(ISNUMBER(MATCH(SUBSTITUTE(G3650," ",""),SUBSTITUTE('Look Up Values'!$I$2:$I$10," ",""),0)),"","State error")),"")</f>
        <v/>
      </c>
      <c r="R3650" s="260" t="str">
        <f t="shared" si="113"/>
        <v/>
      </c>
    </row>
    <row r="3651" spans="1:18" ht="15.75">
      <c r="A3651" s="250">
        <v>3644</v>
      </c>
      <c r="B3651" s="198"/>
      <c r="C3651" s="25"/>
      <c r="D3651" s="25"/>
      <c r="E3651" s="25"/>
      <c r="F3651" s="25"/>
      <c r="G3651" s="26"/>
      <c r="H3651" s="27"/>
      <c r="I3651" s="28"/>
      <c r="J3651" s="430"/>
      <c r="K3651" s="48"/>
      <c r="L3651" s="457" t="str">
        <f t="shared" si="112"/>
        <v/>
      </c>
      <c r="M3651" s="245" cm="1">
        <f t="array" ref="M3651">SUMPRODUCT(--(N3651:Q3651&lt;&gt;"")) + IF(TRIM(R3651)="",0,LEN(R3651)-LEN(SUBSTITUTE(R3651,",",""))+1)</f>
        <v>0</v>
      </c>
      <c r="N3651" s="242" t="str">
        <f>IF(AND(I3651&lt;&gt;0,I3651&lt;&gt;""),IF(TRIM(SUBSTITUTE(B3651,CHAR(160),""))="","",IF(ISNUMBER(MATCH(TRIM(SUBSTITUTE(B3651,CHAR(160),"")),'Look Up Values'!$B$2:$B$500,0)),"","Origin error")),"")</f>
        <v/>
      </c>
      <c r="O3651" s="242" t="str">
        <f>IF(AND(I3651&lt;&gt;0,I3651&lt;&gt;""),IF(C3651="","",IF(AND(ISNUMBER(--LEFT(C3651,FIND(" ",C3651&amp;" ")-1)),OR(LEN(LEFT(C3651,FIND(" ",C3651&amp;" ")-1))=6,LEN(LEFT(C3651,FIND(" ",C3651&amp;" ")-1))=7),OR(ISNUMBER(MATCH(LEFT(C3651,FIND(" ",C3651&amp;" ")-1),'Look Up Values'!$G$2:$G$1000,0)),ISNUMBER(MATCH(LEFT(C3651,FIND(" ",C3651&amp;" ")-1),'Look Up Values'!$AE$2:$AE$2000,0)))),"","EWC error")),"")</f>
        <v/>
      </c>
      <c r="P3651" s="242" t="str" cm="1">
        <f t="array" ref="P3651">IF(AND(I3651&lt;&gt;0,I3651&lt;&gt;""),IF(D3651="","",IF(ISNUMBER(MATCH(SUBSTITUTE(D3651," ",""),SUBSTITUTE('Look Up Values'!$S$2:$S$120," ",""),0)),"","D&amp;R error")),"")</f>
        <v/>
      </c>
      <c r="Q3651" s="242" t="str" cm="1">
        <f t="array" ref="Q3651">IF(AND(I3651&lt;&gt;0,I3651&lt;&gt;""),IF(G3651="","",IF(ISNUMBER(MATCH(SUBSTITUTE(G3651," ",""),SUBSTITUTE('Look Up Values'!$I$2:$I$10," ",""),0)),"","State error")),"")</f>
        <v/>
      </c>
      <c r="R3651" s="260" t="str">
        <f t="shared" si="113"/>
        <v/>
      </c>
    </row>
    <row r="3652" spans="1:18" ht="15.75">
      <c r="A3652" s="250">
        <v>3645</v>
      </c>
      <c r="B3652" s="198"/>
      <c r="C3652" s="25"/>
      <c r="D3652" s="25"/>
      <c r="E3652" s="25"/>
      <c r="F3652" s="25"/>
      <c r="G3652" s="26"/>
      <c r="H3652" s="27"/>
      <c r="I3652" s="28"/>
      <c r="J3652" s="430"/>
      <c r="K3652" s="48"/>
      <c r="L3652" s="457" t="str">
        <f t="shared" si="112"/>
        <v/>
      </c>
      <c r="M3652" s="245" cm="1">
        <f t="array" ref="M3652">SUMPRODUCT(--(N3652:Q3652&lt;&gt;"")) + IF(TRIM(R3652)="",0,LEN(R3652)-LEN(SUBSTITUTE(R3652,",",""))+1)</f>
        <v>0</v>
      </c>
      <c r="N3652" s="242" t="str">
        <f>IF(AND(I3652&lt;&gt;0,I3652&lt;&gt;""),IF(TRIM(SUBSTITUTE(B3652,CHAR(160),""))="","",IF(ISNUMBER(MATCH(TRIM(SUBSTITUTE(B3652,CHAR(160),"")),'Look Up Values'!$B$2:$B$500,0)),"","Origin error")),"")</f>
        <v/>
      </c>
      <c r="O3652" s="242" t="str">
        <f>IF(AND(I3652&lt;&gt;0,I3652&lt;&gt;""),IF(C3652="","",IF(AND(ISNUMBER(--LEFT(C3652,FIND(" ",C3652&amp;" ")-1)),OR(LEN(LEFT(C3652,FIND(" ",C3652&amp;" ")-1))=6,LEN(LEFT(C3652,FIND(" ",C3652&amp;" ")-1))=7),OR(ISNUMBER(MATCH(LEFT(C3652,FIND(" ",C3652&amp;" ")-1),'Look Up Values'!$G$2:$G$1000,0)),ISNUMBER(MATCH(LEFT(C3652,FIND(" ",C3652&amp;" ")-1),'Look Up Values'!$AE$2:$AE$2000,0)))),"","EWC error")),"")</f>
        <v/>
      </c>
      <c r="P3652" s="242" t="str" cm="1">
        <f t="array" ref="P3652">IF(AND(I3652&lt;&gt;0,I3652&lt;&gt;""),IF(D3652="","",IF(ISNUMBER(MATCH(SUBSTITUTE(D3652," ",""),SUBSTITUTE('Look Up Values'!$S$2:$S$120," ",""),0)),"","D&amp;R error")),"")</f>
        <v/>
      </c>
      <c r="Q3652" s="242" t="str" cm="1">
        <f t="array" ref="Q3652">IF(AND(I3652&lt;&gt;0,I3652&lt;&gt;""),IF(G3652="","",IF(ISNUMBER(MATCH(SUBSTITUTE(G3652," ",""),SUBSTITUTE('Look Up Values'!$I$2:$I$10," ",""),0)),"","State error")),"")</f>
        <v/>
      </c>
      <c r="R3652" s="260" t="str">
        <f t="shared" si="113"/>
        <v/>
      </c>
    </row>
    <row r="3653" spans="1:18" ht="15.75">
      <c r="A3653" s="250">
        <v>3646</v>
      </c>
      <c r="B3653" s="198"/>
      <c r="C3653" s="25"/>
      <c r="D3653" s="25"/>
      <c r="E3653" s="25"/>
      <c r="F3653" s="25"/>
      <c r="G3653" s="26"/>
      <c r="H3653" s="27"/>
      <c r="I3653" s="28"/>
      <c r="J3653" s="430"/>
      <c r="K3653" s="48"/>
      <c r="L3653" s="457" t="str">
        <f t="shared" si="112"/>
        <v/>
      </c>
      <c r="M3653" s="245" cm="1">
        <f t="array" ref="M3653">SUMPRODUCT(--(N3653:Q3653&lt;&gt;"")) + IF(TRIM(R3653)="",0,LEN(R3653)-LEN(SUBSTITUTE(R3653,",",""))+1)</f>
        <v>0</v>
      </c>
      <c r="N3653" s="242" t="str">
        <f>IF(AND(I3653&lt;&gt;0,I3653&lt;&gt;""),IF(TRIM(SUBSTITUTE(B3653,CHAR(160),""))="","",IF(ISNUMBER(MATCH(TRIM(SUBSTITUTE(B3653,CHAR(160),"")),'Look Up Values'!$B$2:$B$500,0)),"","Origin error")),"")</f>
        <v/>
      </c>
      <c r="O3653" s="242" t="str">
        <f>IF(AND(I3653&lt;&gt;0,I3653&lt;&gt;""),IF(C3653="","",IF(AND(ISNUMBER(--LEFT(C3653,FIND(" ",C3653&amp;" ")-1)),OR(LEN(LEFT(C3653,FIND(" ",C3653&amp;" ")-1))=6,LEN(LEFT(C3653,FIND(" ",C3653&amp;" ")-1))=7),OR(ISNUMBER(MATCH(LEFT(C3653,FIND(" ",C3653&amp;" ")-1),'Look Up Values'!$G$2:$G$1000,0)),ISNUMBER(MATCH(LEFT(C3653,FIND(" ",C3653&amp;" ")-1),'Look Up Values'!$AE$2:$AE$2000,0)))),"","EWC error")),"")</f>
        <v/>
      </c>
      <c r="P3653" s="242" t="str" cm="1">
        <f t="array" ref="P3653">IF(AND(I3653&lt;&gt;0,I3653&lt;&gt;""),IF(D3653="","",IF(ISNUMBER(MATCH(SUBSTITUTE(D3653," ",""),SUBSTITUTE('Look Up Values'!$S$2:$S$120," ",""),0)),"","D&amp;R error")),"")</f>
        <v/>
      </c>
      <c r="Q3653" s="242" t="str" cm="1">
        <f t="array" ref="Q3653">IF(AND(I3653&lt;&gt;0,I3653&lt;&gt;""),IF(G3653="","",IF(ISNUMBER(MATCH(SUBSTITUTE(G3653," ",""),SUBSTITUTE('Look Up Values'!$I$2:$I$10," ",""),0)),"","State error")),"")</f>
        <v/>
      </c>
      <c r="R3653" s="260" t="str">
        <f t="shared" si="113"/>
        <v/>
      </c>
    </row>
    <row r="3654" spans="1:18" ht="15.75">
      <c r="A3654" s="250">
        <v>3647</v>
      </c>
      <c r="B3654" s="198"/>
      <c r="C3654" s="25"/>
      <c r="D3654" s="25"/>
      <c r="E3654" s="25"/>
      <c r="F3654" s="25"/>
      <c r="G3654" s="26"/>
      <c r="H3654" s="27"/>
      <c r="I3654" s="28"/>
      <c r="J3654" s="430"/>
      <c r="K3654" s="48"/>
      <c r="L3654" s="457" t="str">
        <f t="shared" si="112"/>
        <v/>
      </c>
      <c r="M3654" s="245" cm="1">
        <f t="array" ref="M3654">SUMPRODUCT(--(N3654:Q3654&lt;&gt;"")) + IF(TRIM(R3654)="",0,LEN(R3654)-LEN(SUBSTITUTE(R3654,",",""))+1)</f>
        <v>0</v>
      </c>
      <c r="N3654" s="242" t="str">
        <f>IF(AND(I3654&lt;&gt;0,I3654&lt;&gt;""),IF(TRIM(SUBSTITUTE(B3654,CHAR(160),""))="","",IF(ISNUMBER(MATCH(TRIM(SUBSTITUTE(B3654,CHAR(160),"")),'Look Up Values'!$B$2:$B$500,0)),"","Origin error")),"")</f>
        <v/>
      </c>
      <c r="O3654" s="242" t="str">
        <f>IF(AND(I3654&lt;&gt;0,I3654&lt;&gt;""),IF(C3654="","",IF(AND(ISNUMBER(--LEFT(C3654,FIND(" ",C3654&amp;" ")-1)),OR(LEN(LEFT(C3654,FIND(" ",C3654&amp;" ")-1))=6,LEN(LEFT(C3654,FIND(" ",C3654&amp;" ")-1))=7),OR(ISNUMBER(MATCH(LEFT(C3654,FIND(" ",C3654&amp;" ")-1),'Look Up Values'!$G$2:$G$1000,0)),ISNUMBER(MATCH(LEFT(C3654,FIND(" ",C3654&amp;" ")-1),'Look Up Values'!$AE$2:$AE$2000,0)))),"","EWC error")),"")</f>
        <v/>
      </c>
      <c r="P3654" s="242" t="str" cm="1">
        <f t="array" ref="P3654">IF(AND(I3654&lt;&gt;0,I3654&lt;&gt;""),IF(D3654="","",IF(ISNUMBER(MATCH(SUBSTITUTE(D3654," ",""),SUBSTITUTE('Look Up Values'!$S$2:$S$120," ",""),0)),"","D&amp;R error")),"")</f>
        <v/>
      </c>
      <c r="Q3654" s="242" t="str" cm="1">
        <f t="array" ref="Q3654">IF(AND(I3654&lt;&gt;0,I3654&lt;&gt;""),IF(G3654="","",IF(ISNUMBER(MATCH(SUBSTITUTE(G3654," ",""),SUBSTITUTE('Look Up Values'!$I$2:$I$10," ",""),0)),"","State error")),"")</f>
        <v/>
      </c>
      <c r="R3654" s="260" t="str">
        <f t="shared" si="113"/>
        <v/>
      </c>
    </row>
    <row r="3655" spans="1:18" ht="15.75">
      <c r="A3655" s="250">
        <v>3648</v>
      </c>
      <c r="B3655" s="198"/>
      <c r="C3655" s="25"/>
      <c r="D3655" s="25"/>
      <c r="E3655" s="25"/>
      <c r="F3655" s="25"/>
      <c r="G3655" s="26"/>
      <c r="H3655" s="27"/>
      <c r="I3655" s="28"/>
      <c r="J3655" s="430"/>
      <c r="K3655" s="48"/>
      <c r="L3655" s="457" t="str">
        <f t="shared" si="112"/>
        <v/>
      </c>
      <c r="M3655" s="245" cm="1">
        <f t="array" ref="M3655">SUMPRODUCT(--(N3655:Q3655&lt;&gt;"")) + IF(TRIM(R3655)="",0,LEN(R3655)-LEN(SUBSTITUTE(R3655,",",""))+1)</f>
        <v>0</v>
      </c>
      <c r="N3655" s="242" t="str">
        <f>IF(AND(I3655&lt;&gt;0,I3655&lt;&gt;""),IF(TRIM(SUBSTITUTE(B3655,CHAR(160),""))="","",IF(ISNUMBER(MATCH(TRIM(SUBSTITUTE(B3655,CHAR(160),"")),'Look Up Values'!$B$2:$B$500,0)),"","Origin error")),"")</f>
        <v/>
      </c>
      <c r="O3655" s="242" t="str">
        <f>IF(AND(I3655&lt;&gt;0,I3655&lt;&gt;""),IF(C3655="","",IF(AND(ISNUMBER(--LEFT(C3655,FIND(" ",C3655&amp;" ")-1)),OR(LEN(LEFT(C3655,FIND(" ",C3655&amp;" ")-1))=6,LEN(LEFT(C3655,FIND(" ",C3655&amp;" ")-1))=7),OR(ISNUMBER(MATCH(LEFT(C3655,FIND(" ",C3655&amp;" ")-1),'Look Up Values'!$G$2:$G$1000,0)),ISNUMBER(MATCH(LEFT(C3655,FIND(" ",C3655&amp;" ")-1),'Look Up Values'!$AE$2:$AE$2000,0)))),"","EWC error")),"")</f>
        <v/>
      </c>
      <c r="P3655" s="242" t="str" cm="1">
        <f t="array" ref="P3655">IF(AND(I3655&lt;&gt;0,I3655&lt;&gt;""),IF(D3655="","",IF(ISNUMBER(MATCH(SUBSTITUTE(D3655," ",""),SUBSTITUTE('Look Up Values'!$S$2:$S$120," ",""),0)),"","D&amp;R error")),"")</f>
        <v/>
      </c>
      <c r="Q3655" s="242" t="str" cm="1">
        <f t="array" ref="Q3655">IF(AND(I3655&lt;&gt;0,I3655&lt;&gt;""),IF(G3655="","",IF(ISNUMBER(MATCH(SUBSTITUTE(G3655," ",""),SUBSTITUTE('Look Up Values'!$I$2:$I$10," ",""),0)),"","State error")),"")</f>
        <v/>
      </c>
      <c r="R3655" s="260" t="str">
        <f t="shared" si="113"/>
        <v/>
      </c>
    </row>
    <row r="3656" spans="1:18" ht="15.75">
      <c r="A3656" s="250">
        <v>3649</v>
      </c>
      <c r="B3656" s="198"/>
      <c r="C3656" s="25"/>
      <c r="D3656" s="25"/>
      <c r="E3656" s="25"/>
      <c r="F3656" s="25"/>
      <c r="G3656" s="26"/>
      <c r="H3656" s="27"/>
      <c r="I3656" s="28"/>
      <c r="J3656" s="430"/>
      <c r="K3656" s="48"/>
      <c r="L3656" s="457" t="str">
        <f t="shared" ref="L3656:L3719" si="114">IF(IFERROR(--SUBSTITUTE(M3656,CHAR(160),""),0)&gt;0,A3656,"")</f>
        <v/>
      </c>
      <c r="M3656" s="245" cm="1">
        <f t="array" ref="M3656">SUMPRODUCT(--(N3656:Q3656&lt;&gt;"")) + IF(TRIM(R3656)="",0,LEN(R3656)-LEN(SUBSTITUTE(R3656,",",""))+1)</f>
        <v>0</v>
      </c>
      <c r="N3656" s="242" t="str">
        <f>IF(AND(I3656&lt;&gt;0,I3656&lt;&gt;""),IF(TRIM(SUBSTITUTE(B3656,CHAR(160),""))="","",IF(ISNUMBER(MATCH(TRIM(SUBSTITUTE(B3656,CHAR(160),"")),'Look Up Values'!$B$2:$B$500,0)),"","Origin error")),"")</f>
        <v/>
      </c>
      <c r="O3656" s="242" t="str">
        <f>IF(AND(I3656&lt;&gt;0,I3656&lt;&gt;""),IF(C3656="","",IF(AND(ISNUMBER(--LEFT(C3656,FIND(" ",C3656&amp;" ")-1)),OR(LEN(LEFT(C3656,FIND(" ",C3656&amp;" ")-1))=6,LEN(LEFT(C3656,FIND(" ",C3656&amp;" ")-1))=7),OR(ISNUMBER(MATCH(LEFT(C3656,FIND(" ",C3656&amp;" ")-1),'Look Up Values'!$G$2:$G$1000,0)),ISNUMBER(MATCH(LEFT(C3656,FIND(" ",C3656&amp;" ")-1),'Look Up Values'!$AE$2:$AE$2000,0)))),"","EWC error")),"")</f>
        <v/>
      </c>
      <c r="P3656" s="242" t="str" cm="1">
        <f t="array" ref="P3656">IF(AND(I3656&lt;&gt;0,I3656&lt;&gt;""),IF(D3656="","",IF(ISNUMBER(MATCH(SUBSTITUTE(D3656," ",""),SUBSTITUTE('Look Up Values'!$S$2:$S$120," ",""),0)),"","D&amp;R error")),"")</f>
        <v/>
      </c>
      <c r="Q3656" s="242" t="str" cm="1">
        <f t="array" ref="Q3656">IF(AND(I3656&lt;&gt;0,I3656&lt;&gt;""),IF(G3656="","",IF(ISNUMBER(MATCH(SUBSTITUTE(G3656," ",""),SUBSTITUTE('Look Up Values'!$I$2:$I$10," ",""),0)),"","State error")),"")</f>
        <v/>
      </c>
      <c r="R3656" s="260" t="str">
        <f t="shared" si="113"/>
        <v/>
      </c>
    </row>
    <row r="3657" spans="1:18" ht="15.75">
      <c r="A3657" s="250">
        <v>3650</v>
      </c>
      <c r="B3657" s="198"/>
      <c r="C3657" s="25"/>
      <c r="D3657" s="25"/>
      <c r="E3657" s="25"/>
      <c r="F3657" s="25"/>
      <c r="G3657" s="26"/>
      <c r="H3657" s="27"/>
      <c r="I3657" s="28"/>
      <c r="J3657" s="430"/>
      <c r="K3657" s="48"/>
      <c r="L3657" s="457" t="str">
        <f t="shared" si="114"/>
        <v/>
      </c>
      <c r="M3657" s="245" cm="1">
        <f t="array" ref="M3657">SUMPRODUCT(--(N3657:Q3657&lt;&gt;"")) + IF(TRIM(R3657)="",0,LEN(R3657)-LEN(SUBSTITUTE(R3657,",",""))+1)</f>
        <v>0</v>
      </c>
      <c r="N3657" s="242" t="str">
        <f>IF(AND(I3657&lt;&gt;0,I3657&lt;&gt;""),IF(TRIM(SUBSTITUTE(B3657,CHAR(160),""))="","",IF(ISNUMBER(MATCH(TRIM(SUBSTITUTE(B3657,CHAR(160),"")),'Look Up Values'!$B$2:$B$500,0)),"","Origin error")),"")</f>
        <v/>
      </c>
      <c r="O3657" s="242" t="str">
        <f>IF(AND(I3657&lt;&gt;0,I3657&lt;&gt;""),IF(C3657="","",IF(AND(ISNUMBER(--LEFT(C3657,FIND(" ",C3657&amp;" ")-1)),OR(LEN(LEFT(C3657,FIND(" ",C3657&amp;" ")-1))=6,LEN(LEFT(C3657,FIND(" ",C3657&amp;" ")-1))=7),OR(ISNUMBER(MATCH(LEFT(C3657,FIND(" ",C3657&amp;" ")-1),'Look Up Values'!$G$2:$G$1000,0)),ISNUMBER(MATCH(LEFT(C3657,FIND(" ",C3657&amp;" ")-1),'Look Up Values'!$AE$2:$AE$2000,0)))),"","EWC error")),"")</f>
        <v/>
      </c>
      <c r="P3657" s="242" t="str" cm="1">
        <f t="array" ref="P3657">IF(AND(I3657&lt;&gt;0,I3657&lt;&gt;""),IF(D3657="","",IF(ISNUMBER(MATCH(SUBSTITUTE(D3657," ",""),SUBSTITUTE('Look Up Values'!$S$2:$S$120," ",""),0)),"","D&amp;R error")),"")</f>
        <v/>
      </c>
      <c r="Q3657" s="242" t="str" cm="1">
        <f t="array" ref="Q3657">IF(AND(I3657&lt;&gt;0,I3657&lt;&gt;""),IF(G3657="","",IF(ISNUMBER(MATCH(SUBSTITUTE(G3657," ",""),SUBSTITUTE('Look Up Values'!$I$2:$I$10," ",""),0)),"","State error")),"")</f>
        <v/>
      </c>
      <c r="R3657" s="260" t="str">
        <f t="shared" ref="R3657:R3720" si="115">IF(OR(I3657="",I3657=0),"",IF(COUNTA(B3657,C3657,D3657,G3657,I3657)=0,"",IF(COUNTA(B3657,C3657,D3657,G3657,I3657)=5,"",LEFT(IF(TRIM(SUBSTITUTE(B3657,CHAR(160),""))="","Origin, ","")&amp;IF(TRIM(SUBSTITUTE(C3657,CHAR(160),""))="","EWC, ","")&amp;IF(TRIM(SUBSTITUTE(D3657,CHAR(160),""))="","D&amp;R, ","")&amp;IF(TRIM(SUBSTITUTE(G3657,CHAR(160),""))="","State, ",""),LEN(IF(TRIM(SUBSTITUTE(B3657,CHAR(160),""))="","Origin, ","")&amp;IF(TRIM(SUBSTITUTE(C3657,CHAR(160),""))="","EWC, ","")&amp;IF(TRIM(SUBSTITUTE(D3657,CHAR(160),""))="","D&amp;R, ","")&amp;IF(TRIM(SUBSTITUTE(G3657,CHAR(160),""))="","State, ",""))-2))))</f>
        <v/>
      </c>
    </row>
    <row r="3658" spans="1:18" ht="15.75">
      <c r="A3658" s="250">
        <v>3651</v>
      </c>
      <c r="B3658" s="198"/>
      <c r="C3658" s="25"/>
      <c r="D3658" s="25"/>
      <c r="E3658" s="25"/>
      <c r="F3658" s="25"/>
      <c r="G3658" s="26"/>
      <c r="H3658" s="27"/>
      <c r="I3658" s="28"/>
      <c r="J3658" s="430"/>
      <c r="K3658" s="48"/>
      <c r="L3658" s="457" t="str">
        <f t="shared" si="114"/>
        <v/>
      </c>
      <c r="M3658" s="245" cm="1">
        <f t="array" ref="M3658">SUMPRODUCT(--(N3658:Q3658&lt;&gt;"")) + IF(TRIM(R3658)="",0,LEN(R3658)-LEN(SUBSTITUTE(R3658,",",""))+1)</f>
        <v>0</v>
      </c>
      <c r="N3658" s="242" t="str">
        <f>IF(AND(I3658&lt;&gt;0,I3658&lt;&gt;""),IF(TRIM(SUBSTITUTE(B3658,CHAR(160),""))="","",IF(ISNUMBER(MATCH(TRIM(SUBSTITUTE(B3658,CHAR(160),"")),'Look Up Values'!$B$2:$B$500,0)),"","Origin error")),"")</f>
        <v/>
      </c>
      <c r="O3658" s="242" t="str">
        <f>IF(AND(I3658&lt;&gt;0,I3658&lt;&gt;""),IF(C3658="","",IF(AND(ISNUMBER(--LEFT(C3658,FIND(" ",C3658&amp;" ")-1)),OR(LEN(LEFT(C3658,FIND(" ",C3658&amp;" ")-1))=6,LEN(LEFT(C3658,FIND(" ",C3658&amp;" ")-1))=7),OR(ISNUMBER(MATCH(LEFT(C3658,FIND(" ",C3658&amp;" ")-1),'Look Up Values'!$G$2:$G$1000,0)),ISNUMBER(MATCH(LEFT(C3658,FIND(" ",C3658&amp;" ")-1),'Look Up Values'!$AE$2:$AE$2000,0)))),"","EWC error")),"")</f>
        <v/>
      </c>
      <c r="P3658" s="242" t="str" cm="1">
        <f t="array" ref="P3658">IF(AND(I3658&lt;&gt;0,I3658&lt;&gt;""),IF(D3658="","",IF(ISNUMBER(MATCH(SUBSTITUTE(D3658," ",""),SUBSTITUTE('Look Up Values'!$S$2:$S$120," ",""),0)),"","D&amp;R error")),"")</f>
        <v/>
      </c>
      <c r="Q3658" s="242" t="str" cm="1">
        <f t="array" ref="Q3658">IF(AND(I3658&lt;&gt;0,I3658&lt;&gt;""),IF(G3658="","",IF(ISNUMBER(MATCH(SUBSTITUTE(G3658," ",""),SUBSTITUTE('Look Up Values'!$I$2:$I$10," ",""),0)),"","State error")),"")</f>
        <v/>
      </c>
      <c r="R3658" s="260" t="str">
        <f t="shared" si="115"/>
        <v/>
      </c>
    </row>
    <row r="3659" spans="1:18" ht="15.75">
      <c r="A3659" s="250">
        <v>3652</v>
      </c>
      <c r="B3659" s="198"/>
      <c r="C3659" s="25"/>
      <c r="D3659" s="25"/>
      <c r="E3659" s="25"/>
      <c r="F3659" s="25"/>
      <c r="G3659" s="26"/>
      <c r="H3659" s="27"/>
      <c r="I3659" s="28"/>
      <c r="J3659" s="430"/>
      <c r="K3659" s="48"/>
      <c r="L3659" s="457" t="str">
        <f t="shared" si="114"/>
        <v/>
      </c>
      <c r="M3659" s="245" cm="1">
        <f t="array" ref="M3659">SUMPRODUCT(--(N3659:Q3659&lt;&gt;"")) + IF(TRIM(R3659)="",0,LEN(R3659)-LEN(SUBSTITUTE(R3659,",",""))+1)</f>
        <v>0</v>
      </c>
      <c r="N3659" s="242" t="str">
        <f>IF(AND(I3659&lt;&gt;0,I3659&lt;&gt;""),IF(TRIM(SUBSTITUTE(B3659,CHAR(160),""))="","",IF(ISNUMBER(MATCH(TRIM(SUBSTITUTE(B3659,CHAR(160),"")),'Look Up Values'!$B$2:$B$500,0)),"","Origin error")),"")</f>
        <v/>
      </c>
      <c r="O3659" s="242" t="str">
        <f>IF(AND(I3659&lt;&gt;0,I3659&lt;&gt;""),IF(C3659="","",IF(AND(ISNUMBER(--LEFT(C3659,FIND(" ",C3659&amp;" ")-1)),OR(LEN(LEFT(C3659,FIND(" ",C3659&amp;" ")-1))=6,LEN(LEFT(C3659,FIND(" ",C3659&amp;" ")-1))=7),OR(ISNUMBER(MATCH(LEFT(C3659,FIND(" ",C3659&amp;" ")-1),'Look Up Values'!$G$2:$G$1000,0)),ISNUMBER(MATCH(LEFT(C3659,FIND(" ",C3659&amp;" ")-1),'Look Up Values'!$AE$2:$AE$2000,0)))),"","EWC error")),"")</f>
        <v/>
      </c>
      <c r="P3659" s="242" t="str" cm="1">
        <f t="array" ref="P3659">IF(AND(I3659&lt;&gt;0,I3659&lt;&gt;""),IF(D3659="","",IF(ISNUMBER(MATCH(SUBSTITUTE(D3659," ",""),SUBSTITUTE('Look Up Values'!$S$2:$S$120," ",""),0)),"","D&amp;R error")),"")</f>
        <v/>
      </c>
      <c r="Q3659" s="242" t="str" cm="1">
        <f t="array" ref="Q3659">IF(AND(I3659&lt;&gt;0,I3659&lt;&gt;""),IF(G3659="","",IF(ISNUMBER(MATCH(SUBSTITUTE(G3659," ",""),SUBSTITUTE('Look Up Values'!$I$2:$I$10," ",""),0)),"","State error")),"")</f>
        <v/>
      </c>
      <c r="R3659" s="260" t="str">
        <f t="shared" si="115"/>
        <v/>
      </c>
    </row>
    <row r="3660" spans="1:18" ht="15.75">
      <c r="A3660" s="250">
        <v>3653</v>
      </c>
      <c r="B3660" s="198"/>
      <c r="C3660" s="25"/>
      <c r="D3660" s="25"/>
      <c r="E3660" s="25"/>
      <c r="F3660" s="25"/>
      <c r="G3660" s="26"/>
      <c r="H3660" s="27"/>
      <c r="I3660" s="28"/>
      <c r="J3660" s="430"/>
      <c r="K3660" s="48"/>
      <c r="L3660" s="457" t="str">
        <f t="shared" si="114"/>
        <v/>
      </c>
      <c r="M3660" s="245" cm="1">
        <f t="array" ref="M3660">SUMPRODUCT(--(N3660:Q3660&lt;&gt;"")) + IF(TRIM(R3660)="",0,LEN(R3660)-LEN(SUBSTITUTE(R3660,",",""))+1)</f>
        <v>0</v>
      </c>
      <c r="N3660" s="242" t="str">
        <f>IF(AND(I3660&lt;&gt;0,I3660&lt;&gt;""),IF(TRIM(SUBSTITUTE(B3660,CHAR(160),""))="","",IF(ISNUMBER(MATCH(TRIM(SUBSTITUTE(B3660,CHAR(160),"")),'Look Up Values'!$B$2:$B$500,0)),"","Origin error")),"")</f>
        <v/>
      </c>
      <c r="O3660" s="242" t="str">
        <f>IF(AND(I3660&lt;&gt;0,I3660&lt;&gt;""),IF(C3660="","",IF(AND(ISNUMBER(--LEFT(C3660,FIND(" ",C3660&amp;" ")-1)),OR(LEN(LEFT(C3660,FIND(" ",C3660&amp;" ")-1))=6,LEN(LEFT(C3660,FIND(" ",C3660&amp;" ")-1))=7),OR(ISNUMBER(MATCH(LEFT(C3660,FIND(" ",C3660&amp;" ")-1),'Look Up Values'!$G$2:$G$1000,0)),ISNUMBER(MATCH(LEFT(C3660,FIND(" ",C3660&amp;" ")-1),'Look Up Values'!$AE$2:$AE$2000,0)))),"","EWC error")),"")</f>
        <v/>
      </c>
      <c r="P3660" s="242" t="str" cm="1">
        <f t="array" ref="P3660">IF(AND(I3660&lt;&gt;0,I3660&lt;&gt;""),IF(D3660="","",IF(ISNUMBER(MATCH(SUBSTITUTE(D3660," ",""),SUBSTITUTE('Look Up Values'!$S$2:$S$120," ",""),0)),"","D&amp;R error")),"")</f>
        <v/>
      </c>
      <c r="Q3660" s="242" t="str" cm="1">
        <f t="array" ref="Q3660">IF(AND(I3660&lt;&gt;0,I3660&lt;&gt;""),IF(G3660="","",IF(ISNUMBER(MATCH(SUBSTITUTE(G3660," ",""),SUBSTITUTE('Look Up Values'!$I$2:$I$10," ",""),0)),"","State error")),"")</f>
        <v/>
      </c>
      <c r="R3660" s="260" t="str">
        <f t="shared" si="115"/>
        <v/>
      </c>
    </row>
    <row r="3661" spans="1:18" ht="15.75">
      <c r="A3661" s="250">
        <v>3654</v>
      </c>
      <c r="B3661" s="198"/>
      <c r="C3661" s="25"/>
      <c r="D3661" s="25"/>
      <c r="E3661" s="25"/>
      <c r="F3661" s="25"/>
      <c r="G3661" s="26"/>
      <c r="H3661" s="27"/>
      <c r="I3661" s="28"/>
      <c r="J3661" s="430"/>
      <c r="K3661" s="48"/>
      <c r="L3661" s="457" t="str">
        <f t="shared" si="114"/>
        <v/>
      </c>
      <c r="M3661" s="245" cm="1">
        <f t="array" ref="M3661">SUMPRODUCT(--(N3661:Q3661&lt;&gt;"")) + IF(TRIM(R3661)="",0,LEN(R3661)-LEN(SUBSTITUTE(R3661,",",""))+1)</f>
        <v>0</v>
      </c>
      <c r="N3661" s="242" t="str">
        <f>IF(AND(I3661&lt;&gt;0,I3661&lt;&gt;""),IF(TRIM(SUBSTITUTE(B3661,CHAR(160),""))="","",IF(ISNUMBER(MATCH(TRIM(SUBSTITUTE(B3661,CHAR(160),"")),'Look Up Values'!$B$2:$B$500,0)),"","Origin error")),"")</f>
        <v/>
      </c>
      <c r="O3661" s="242" t="str">
        <f>IF(AND(I3661&lt;&gt;0,I3661&lt;&gt;""),IF(C3661="","",IF(AND(ISNUMBER(--LEFT(C3661,FIND(" ",C3661&amp;" ")-1)),OR(LEN(LEFT(C3661,FIND(" ",C3661&amp;" ")-1))=6,LEN(LEFT(C3661,FIND(" ",C3661&amp;" ")-1))=7),OR(ISNUMBER(MATCH(LEFT(C3661,FIND(" ",C3661&amp;" ")-1),'Look Up Values'!$G$2:$G$1000,0)),ISNUMBER(MATCH(LEFT(C3661,FIND(" ",C3661&amp;" ")-1),'Look Up Values'!$AE$2:$AE$2000,0)))),"","EWC error")),"")</f>
        <v/>
      </c>
      <c r="P3661" s="242" t="str" cm="1">
        <f t="array" ref="P3661">IF(AND(I3661&lt;&gt;0,I3661&lt;&gt;""),IF(D3661="","",IF(ISNUMBER(MATCH(SUBSTITUTE(D3661," ",""),SUBSTITUTE('Look Up Values'!$S$2:$S$120," ",""),0)),"","D&amp;R error")),"")</f>
        <v/>
      </c>
      <c r="Q3661" s="242" t="str" cm="1">
        <f t="array" ref="Q3661">IF(AND(I3661&lt;&gt;0,I3661&lt;&gt;""),IF(G3661="","",IF(ISNUMBER(MATCH(SUBSTITUTE(G3661," ",""),SUBSTITUTE('Look Up Values'!$I$2:$I$10," ",""),0)),"","State error")),"")</f>
        <v/>
      </c>
      <c r="R3661" s="260" t="str">
        <f t="shared" si="115"/>
        <v/>
      </c>
    </row>
    <row r="3662" spans="1:18" ht="15.75">
      <c r="A3662" s="250">
        <v>3655</v>
      </c>
      <c r="B3662" s="198"/>
      <c r="C3662" s="25"/>
      <c r="D3662" s="25"/>
      <c r="E3662" s="25"/>
      <c r="F3662" s="25"/>
      <c r="G3662" s="26"/>
      <c r="H3662" s="27"/>
      <c r="I3662" s="28"/>
      <c r="J3662" s="430"/>
      <c r="K3662" s="48"/>
      <c r="L3662" s="457" t="str">
        <f t="shared" si="114"/>
        <v/>
      </c>
      <c r="M3662" s="245" cm="1">
        <f t="array" ref="M3662">SUMPRODUCT(--(N3662:Q3662&lt;&gt;"")) + IF(TRIM(R3662)="",0,LEN(R3662)-LEN(SUBSTITUTE(R3662,",",""))+1)</f>
        <v>0</v>
      </c>
      <c r="N3662" s="242" t="str">
        <f>IF(AND(I3662&lt;&gt;0,I3662&lt;&gt;""),IF(TRIM(SUBSTITUTE(B3662,CHAR(160),""))="","",IF(ISNUMBER(MATCH(TRIM(SUBSTITUTE(B3662,CHAR(160),"")),'Look Up Values'!$B$2:$B$500,0)),"","Origin error")),"")</f>
        <v/>
      </c>
      <c r="O3662" s="242" t="str">
        <f>IF(AND(I3662&lt;&gt;0,I3662&lt;&gt;""),IF(C3662="","",IF(AND(ISNUMBER(--LEFT(C3662,FIND(" ",C3662&amp;" ")-1)),OR(LEN(LEFT(C3662,FIND(" ",C3662&amp;" ")-1))=6,LEN(LEFT(C3662,FIND(" ",C3662&amp;" ")-1))=7),OR(ISNUMBER(MATCH(LEFT(C3662,FIND(" ",C3662&amp;" ")-1),'Look Up Values'!$G$2:$G$1000,0)),ISNUMBER(MATCH(LEFT(C3662,FIND(" ",C3662&amp;" ")-1),'Look Up Values'!$AE$2:$AE$2000,0)))),"","EWC error")),"")</f>
        <v/>
      </c>
      <c r="P3662" s="242" t="str" cm="1">
        <f t="array" ref="P3662">IF(AND(I3662&lt;&gt;0,I3662&lt;&gt;""),IF(D3662="","",IF(ISNUMBER(MATCH(SUBSTITUTE(D3662," ",""),SUBSTITUTE('Look Up Values'!$S$2:$S$120," ",""),0)),"","D&amp;R error")),"")</f>
        <v/>
      </c>
      <c r="Q3662" s="242" t="str" cm="1">
        <f t="array" ref="Q3662">IF(AND(I3662&lt;&gt;0,I3662&lt;&gt;""),IF(G3662="","",IF(ISNUMBER(MATCH(SUBSTITUTE(G3662," ",""),SUBSTITUTE('Look Up Values'!$I$2:$I$10," ",""),0)),"","State error")),"")</f>
        <v/>
      </c>
      <c r="R3662" s="260" t="str">
        <f t="shared" si="115"/>
        <v/>
      </c>
    </row>
    <row r="3663" spans="1:18" ht="15.75">
      <c r="A3663" s="250">
        <v>3656</v>
      </c>
      <c r="B3663" s="198"/>
      <c r="C3663" s="25"/>
      <c r="D3663" s="25"/>
      <c r="E3663" s="25"/>
      <c r="F3663" s="25"/>
      <c r="G3663" s="26"/>
      <c r="H3663" s="27"/>
      <c r="I3663" s="28"/>
      <c r="J3663" s="430"/>
      <c r="K3663" s="48"/>
      <c r="L3663" s="457" t="str">
        <f t="shared" si="114"/>
        <v/>
      </c>
      <c r="M3663" s="245" cm="1">
        <f t="array" ref="M3663">SUMPRODUCT(--(N3663:Q3663&lt;&gt;"")) + IF(TRIM(R3663)="",0,LEN(R3663)-LEN(SUBSTITUTE(R3663,",",""))+1)</f>
        <v>0</v>
      </c>
      <c r="N3663" s="242" t="str">
        <f>IF(AND(I3663&lt;&gt;0,I3663&lt;&gt;""),IF(TRIM(SUBSTITUTE(B3663,CHAR(160),""))="","",IF(ISNUMBER(MATCH(TRIM(SUBSTITUTE(B3663,CHAR(160),"")),'Look Up Values'!$B$2:$B$500,0)),"","Origin error")),"")</f>
        <v/>
      </c>
      <c r="O3663" s="242" t="str">
        <f>IF(AND(I3663&lt;&gt;0,I3663&lt;&gt;""),IF(C3663="","",IF(AND(ISNUMBER(--LEFT(C3663,FIND(" ",C3663&amp;" ")-1)),OR(LEN(LEFT(C3663,FIND(" ",C3663&amp;" ")-1))=6,LEN(LEFT(C3663,FIND(" ",C3663&amp;" ")-1))=7),OR(ISNUMBER(MATCH(LEFT(C3663,FIND(" ",C3663&amp;" ")-1),'Look Up Values'!$G$2:$G$1000,0)),ISNUMBER(MATCH(LEFT(C3663,FIND(" ",C3663&amp;" ")-1),'Look Up Values'!$AE$2:$AE$2000,0)))),"","EWC error")),"")</f>
        <v/>
      </c>
      <c r="P3663" s="242" t="str" cm="1">
        <f t="array" ref="P3663">IF(AND(I3663&lt;&gt;0,I3663&lt;&gt;""),IF(D3663="","",IF(ISNUMBER(MATCH(SUBSTITUTE(D3663," ",""),SUBSTITUTE('Look Up Values'!$S$2:$S$120," ",""),0)),"","D&amp;R error")),"")</f>
        <v/>
      </c>
      <c r="Q3663" s="242" t="str" cm="1">
        <f t="array" ref="Q3663">IF(AND(I3663&lt;&gt;0,I3663&lt;&gt;""),IF(G3663="","",IF(ISNUMBER(MATCH(SUBSTITUTE(G3663," ",""),SUBSTITUTE('Look Up Values'!$I$2:$I$10," ",""),0)),"","State error")),"")</f>
        <v/>
      </c>
      <c r="R3663" s="260" t="str">
        <f t="shared" si="115"/>
        <v/>
      </c>
    </row>
    <row r="3664" spans="1:18" ht="15.75">
      <c r="A3664" s="250">
        <v>3657</v>
      </c>
      <c r="B3664" s="198"/>
      <c r="C3664" s="25"/>
      <c r="D3664" s="25"/>
      <c r="E3664" s="25"/>
      <c r="F3664" s="25"/>
      <c r="G3664" s="26"/>
      <c r="H3664" s="27"/>
      <c r="I3664" s="28"/>
      <c r="J3664" s="430"/>
      <c r="K3664" s="48"/>
      <c r="L3664" s="457" t="str">
        <f t="shared" si="114"/>
        <v/>
      </c>
      <c r="M3664" s="245" cm="1">
        <f t="array" ref="M3664">SUMPRODUCT(--(N3664:Q3664&lt;&gt;"")) + IF(TRIM(R3664)="",0,LEN(R3664)-LEN(SUBSTITUTE(R3664,",",""))+1)</f>
        <v>0</v>
      </c>
      <c r="N3664" s="242" t="str">
        <f>IF(AND(I3664&lt;&gt;0,I3664&lt;&gt;""),IF(TRIM(SUBSTITUTE(B3664,CHAR(160),""))="","",IF(ISNUMBER(MATCH(TRIM(SUBSTITUTE(B3664,CHAR(160),"")),'Look Up Values'!$B$2:$B$500,0)),"","Origin error")),"")</f>
        <v/>
      </c>
      <c r="O3664" s="242" t="str">
        <f>IF(AND(I3664&lt;&gt;0,I3664&lt;&gt;""),IF(C3664="","",IF(AND(ISNUMBER(--LEFT(C3664,FIND(" ",C3664&amp;" ")-1)),OR(LEN(LEFT(C3664,FIND(" ",C3664&amp;" ")-1))=6,LEN(LEFT(C3664,FIND(" ",C3664&amp;" ")-1))=7),OR(ISNUMBER(MATCH(LEFT(C3664,FIND(" ",C3664&amp;" ")-1),'Look Up Values'!$G$2:$G$1000,0)),ISNUMBER(MATCH(LEFT(C3664,FIND(" ",C3664&amp;" ")-1),'Look Up Values'!$AE$2:$AE$2000,0)))),"","EWC error")),"")</f>
        <v/>
      </c>
      <c r="P3664" s="242" t="str" cm="1">
        <f t="array" ref="P3664">IF(AND(I3664&lt;&gt;0,I3664&lt;&gt;""),IF(D3664="","",IF(ISNUMBER(MATCH(SUBSTITUTE(D3664," ",""),SUBSTITUTE('Look Up Values'!$S$2:$S$120," ",""),0)),"","D&amp;R error")),"")</f>
        <v/>
      </c>
      <c r="Q3664" s="242" t="str" cm="1">
        <f t="array" ref="Q3664">IF(AND(I3664&lt;&gt;0,I3664&lt;&gt;""),IF(G3664="","",IF(ISNUMBER(MATCH(SUBSTITUTE(G3664," ",""),SUBSTITUTE('Look Up Values'!$I$2:$I$10," ",""),0)),"","State error")),"")</f>
        <v/>
      </c>
      <c r="R3664" s="260" t="str">
        <f t="shared" si="115"/>
        <v/>
      </c>
    </row>
    <row r="3665" spans="1:18" ht="15.75">
      <c r="A3665" s="250">
        <v>3658</v>
      </c>
      <c r="B3665" s="198"/>
      <c r="C3665" s="25"/>
      <c r="D3665" s="25"/>
      <c r="E3665" s="25"/>
      <c r="F3665" s="25"/>
      <c r="G3665" s="26"/>
      <c r="H3665" s="27"/>
      <c r="I3665" s="28"/>
      <c r="J3665" s="430"/>
      <c r="K3665" s="48"/>
      <c r="L3665" s="457" t="str">
        <f t="shared" si="114"/>
        <v/>
      </c>
      <c r="M3665" s="245" cm="1">
        <f t="array" ref="M3665">SUMPRODUCT(--(N3665:Q3665&lt;&gt;"")) + IF(TRIM(R3665)="",0,LEN(R3665)-LEN(SUBSTITUTE(R3665,",",""))+1)</f>
        <v>0</v>
      </c>
      <c r="N3665" s="242" t="str">
        <f>IF(AND(I3665&lt;&gt;0,I3665&lt;&gt;""),IF(TRIM(SUBSTITUTE(B3665,CHAR(160),""))="","",IF(ISNUMBER(MATCH(TRIM(SUBSTITUTE(B3665,CHAR(160),"")),'Look Up Values'!$B$2:$B$500,0)),"","Origin error")),"")</f>
        <v/>
      </c>
      <c r="O3665" s="242" t="str">
        <f>IF(AND(I3665&lt;&gt;0,I3665&lt;&gt;""),IF(C3665="","",IF(AND(ISNUMBER(--LEFT(C3665,FIND(" ",C3665&amp;" ")-1)),OR(LEN(LEFT(C3665,FIND(" ",C3665&amp;" ")-1))=6,LEN(LEFT(C3665,FIND(" ",C3665&amp;" ")-1))=7),OR(ISNUMBER(MATCH(LEFT(C3665,FIND(" ",C3665&amp;" ")-1),'Look Up Values'!$G$2:$G$1000,0)),ISNUMBER(MATCH(LEFT(C3665,FIND(" ",C3665&amp;" ")-1),'Look Up Values'!$AE$2:$AE$2000,0)))),"","EWC error")),"")</f>
        <v/>
      </c>
      <c r="P3665" s="242" t="str" cm="1">
        <f t="array" ref="P3665">IF(AND(I3665&lt;&gt;0,I3665&lt;&gt;""),IF(D3665="","",IF(ISNUMBER(MATCH(SUBSTITUTE(D3665," ",""),SUBSTITUTE('Look Up Values'!$S$2:$S$120," ",""),0)),"","D&amp;R error")),"")</f>
        <v/>
      </c>
      <c r="Q3665" s="242" t="str" cm="1">
        <f t="array" ref="Q3665">IF(AND(I3665&lt;&gt;0,I3665&lt;&gt;""),IF(G3665="","",IF(ISNUMBER(MATCH(SUBSTITUTE(G3665," ",""),SUBSTITUTE('Look Up Values'!$I$2:$I$10," ",""),0)),"","State error")),"")</f>
        <v/>
      </c>
      <c r="R3665" s="260" t="str">
        <f t="shared" si="115"/>
        <v/>
      </c>
    </row>
    <row r="3666" spans="1:18" ht="15.75">
      <c r="A3666" s="250">
        <v>3659</v>
      </c>
      <c r="B3666" s="198"/>
      <c r="C3666" s="25"/>
      <c r="D3666" s="25"/>
      <c r="E3666" s="25"/>
      <c r="F3666" s="25"/>
      <c r="G3666" s="26"/>
      <c r="H3666" s="27"/>
      <c r="I3666" s="28"/>
      <c r="J3666" s="430"/>
      <c r="K3666" s="48"/>
      <c r="L3666" s="457" t="str">
        <f t="shared" si="114"/>
        <v/>
      </c>
      <c r="M3666" s="245" cm="1">
        <f t="array" ref="M3666">SUMPRODUCT(--(N3666:Q3666&lt;&gt;"")) + IF(TRIM(R3666)="",0,LEN(R3666)-LEN(SUBSTITUTE(R3666,",",""))+1)</f>
        <v>0</v>
      </c>
      <c r="N3666" s="242" t="str">
        <f>IF(AND(I3666&lt;&gt;0,I3666&lt;&gt;""),IF(TRIM(SUBSTITUTE(B3666,CHAR(160),""))="","",IF(ISNUMBER(MATCH(TRIM(SUBSTITUTE(B3666,CHAR(160),"")),'Look Up Values'!$B$2:$B$500,0)),"","Origin error")),"")</f>
        <v/>
      </c>
      <c r="O3666" s="242" t="str">
        <f>IF(AND(I3666&lt;&gt;0,I3666&lt;&gt;""),IF(C3666="","",IF(AND(ISNUMBER(--LEFT(C3666,FIND(" ",C3666&amp;" ")-1)),OR(LEN(LEFT(C3666,FIND(" ",C3666&amp;" ")-1))=6,LEN(LEFT(C3666,FIND(" ",C3666&amp;" ")-1))=7),OR(ISNUMBER(MATCH(LEFT(C3666,FIND(" ",C3666&amp;" ")-1),'Look Up Values'!$G$2:$G$1000,0)),ISNUMBER(MATCH(LEFT(C3666,FIND(" ",C3666&amp;" ")-1),'Look Up Values'!$AE$2:$AE$2000,0)))),"","EWC error")),"")</f>
        <v/>
      </c>
      <c r="P3666" s="242" t="str" cm="1">
        <f t="array" ref="P3666">IF(AND(I3666&lt;&gt;0,I3666&lt;&gt;""),IF(D3666="","",IF(ISNUMBER(MATCH(SUBSTITUTE(D3666," ",""),SUBSTITUTE('Look Up Values'!$S$2:$S$120," ",""),0)),"","D&amp;R error")),"")</f>
        <v/>
      </c>
      <c r="Q3666" s="242" t="str" cm="1">
        <f t="array" ref="Q3666">IF(AND(I3666&lt;&gt;0,I3666&lt;&gt;""),IF(G3666="","",IF(ISNUMBER(MATCH(SUBSTITUTE(G3666," ",""),SUBSTITUTE('Look Up Values'!$I$2:$I$10," ",""),0)),"","State error")),"")</f>
        <v/>
      </c>
      <c r="R3666" s="260" t="str">
        <f t="shared" si="115"/>
        <v/>
      </c>
    </row>
    <row r="3667" spans="1:18" ht="15.75">
      <c r="A3667" s="250">
        <v>3660</v>
      </c>
      <c r="B3667" s="198"/>
      <c r="C3667" s="25"/>
      <c r="D3667" s="25"/>
      <c r="E3667" s="25"/>
      <c r="F3667" s="25"/>
      <c r="G3667" s="26"/>
      <c r="H3667" s="27"/>
      <c r="I3667" s="28"/>
      <c r="J3667" s="430"/>
      <c r="K3667" s="48"/>
      <c r="L3667" s="457" t="str">
        <f t="shared" si="114"/>
        <v/>
      </c>
      <c r="M3667" s="245" cm="1">
        <f t="array" ref="M3667">SUMPRODUCT(--(N3667:Q3667&lt;&gt;"")) + IF(TRIM(R3667)="",0,LEN(R3667)-LEN(SUBSTITUTE(R3667,",",""))+1)</f>
        <v>0</v>
      </c>
      <c r="N3667" s="242" t="str">
        <f>IF(AND(I3667&lt;&gt;0,I3667&lt;&gt;""),IF(TRIM(SUBSTITUTE(B3667,CHAR(160),""))="","",IF(ISNUMBER(MATCH(TRIM(SUBSTITUTE(B3667,CHAR(160),"")),'Look Up Values'!$B$2:$B$500,0)),"","Origin error")),"")</f>
        <v/>
      </c>
      <c r="O3667" s="242" t="str">
        <f>IF(AND(I3667&lt;&gt;0,I3667&lt;&gt;""),IF(C3667="","",IF(AND(ISNUMBER(--LEFT(C3667,FIND(" ",C3667&amp;" ")-1)),OR(LEN(LEFT(C3667,FIND(" ",C3667&amp;" ")-1))=6,LEN(LEFT(C3667,FIND(" ",C3667&amp;" ")-1))=7),OR(ISNUMBER(MATCH(LEFT(C3667,FIND(" ",C3667&amp;" ")-1),'Look Up Values'!$G$2:$G$1000,0)),ISNUMBER(MATCH(LEFT(C3667,FIND(" ",C3667&amp;" ")-1),'Look Up Values'!$AE$2:$AE$2000,0)))),"","EWC error")),"")</f>
        <v/>
      </c>
      <c r="P3667" s="242" t="str" cm="1">
        <f t="array" ref="P3667">IF(AND(I3667&lt;&gt;0,I3667&lt;&gt;""),IF(D3667="","",IF(ISNUMBER(MATCH(SUBSTITUTE(D3667," ",""),SUBSTITUTE('Look Up Values'!$S$2:$S$120," ",""),0)),"","D&amp;R error")),"")</f>
        <v/>
      </c>
      <c r="Q3667" s="242" t="str" cm="1">
        <f t="array" ref="Q3667">IF(AND(I3667&lt;&gt;0,I3667&lt;&gt;""),IF(G3667="","",IF(ISNUMBER(MATCH(SUBSTITUTE(G3667," ",""),SUBSTITUTE('Look Up Values'!$I$2:$I$10," ",""),0)),"","State error")),"")</f>
        <v/>
      </c>
      <c r="R3667" s="260" t="str">
        <f t="shared" si="115"/>
        <v/>
      </c>
    </row>
    <row r="3668" spans="1:18" ht="15.75">
      <c r="A3668" s="250">
        <v>3661</v>
      </c>
      <c r="B3668" s="198"/>
      <c r="C3668" s="25"/>
      <c r="D3668" s="25"/>
      <c r="E3668" s="25"/>
      <c r="F3668" s="25"/>
      <c r="G3668" s="26"/>
      <c r="H3668" s="27"/>
      <c r="I3668" s="28"/>
      <c r="J3668" s="430"/>
      <c r="K3668" s="48"/>
      <c r="L3668" s="457" t="str">
        <f t="shared" si="114"/>
        <v/>
      </c>
      <c r="M3668" s="245" cm="1">
        <f t="array" ref="M3668">SUMPRODUCT(--(N3668:Q3668&lt;&gt;"")) + IF(TRIM(R3668)="",0,LEN(R3668)-LEN(SUBSTITUTE(R3668,",",""))+1)</f>
        <v>0</v>
      </c>
      <c r="N3668" s="242" t="str">
        <f>IF(AND(I3668&lt;&gt;0,I3668&lt;&gt;""),IF(TRIM(SUBSTITUTE(B3668,CHAR(160),""))="","",IF(ISNUMBER(MATCH(TRIM(SUBSTITUTE(B3668,CHAR(160),"")),'Look Up Values'!$B$2:$B$500,0)),"","Origin error")),"")</f>
        <v/>
      </c>
      <c r="O3668" s="242" t="str">
        <f>IF(AND(I3668&lt;&gt;0,I3668&lt;&gt;""),IF(C3668="","",IF(AND(ISNUMBER(--LEFT(C3668,FIND(" ",C3668&amp;" ")-1)),OR(LEN(LEFT(C3668,FIND(" ",C3668&amp;" ")-1))=6,LEN(LEFT(C3668,FIND(" ",C3668&amp;" ")-1))=7),OR(ISNUMBER(MATCH(LEFT(C3668,FIND(" ",C3668&amp;" ")-1),'Look Up Values'!$G$2:$G$1000,0)),ISNUMBER(MATCH(LEFT(C3668,FIND(" ",C3668&amp;" ")-1),'Look Up Values'!$AE$2:$AE$2000,0)))),"","EWC error")),"")</f>
        <v/>
      </c>
      <c r="P3668" s="242" t="str" cm="1">
        <f t="array" ref="P3668">IF(AND(I3668&lt;&gt;0,I3668&lt;&gt;""),IF(D3668="","",IF(ISNUMBER(MATCH(SUBSTITUTE(D3668," ",""),SUBSTITUTE('Look Up Values'!$S$2:$S$120," ",""),0)),"","D&amp;R error")),"")</f>
        <v/>
      </c>
      <c r="Q3668" s="242" t="str" cm="1">
        <f t="array" ref="Q3668">IF(AND(I3668&lt;&gt;0,I3668&lt;&gt;""),IF(G3668="","",IF(ISNUMBER(MATCH(SUBSTITUTE(G3668," ",""),SUBSTITUTE('Look Up Values'!$I$2:$I$10," ",""),0)),"","State error")),"")</f>
        <v/>
      </c>
      <c r="R3668" s="260" t="str">
        <f t="shared" si="115"/>
        <v/>
      </c>
    </row>
    <row r="3669" spans="1:18" ht="15.75">
      <c r="A3669" s="250">
        <v>3662</v>
      </c>
      <c r="B3669" s="198"/>
      <c r="C3669" s="25"/>
      <c r="D3669" s="25"/>
      <c r="E3669" s="25"/>
      <c r="F3669" s="25"/>
      <c r="G3669" s="26"/>
      <c r="H3669" s="27"/>
      <c r="I3669" s="28"/>
      <c r="J3669" s="430"/>
      <c r="K3669" s="48"/>
      <c r="L3669" s="457" t="str">
        <f t="shared" si="114"/>
        <v/>
      </c>
      <c r="M3669" s="245" cm="1">
        <f t="array" ref="M3669">SUMPRODUCT(--(N3669:Q3669&lt;&gt;"")) + IF(TRIM(R3669)="",0,LEN(R3669)-LEN(SUBSTITUTE(R3669,",",""))+1)</f>
        <v>0</v>
      </c>
      <c r="N3669" s="242" t="str">
        <f>IF(AND(I3669&lt;&gt;0,I3669&lt;&gt;""),IF(TRIM(SUBSTITUTE(B3669,CHAR(160),""))="","",IF(ISNUMBER(MATCH(TRIM(SUBSTITUTE(B3669,CHAR(160),"")),'Look Up Values'!$B$2:$B$500,0)),"","Origin error")),"")</f>
        <v/>
      </c>
      <c r="O3669" s="242" t="str">
        <f>IF(AND(I3669&lt;&gt;0,I3669&lt;&gt;""),IF(C3669="","",IF(AND(ISNUMBER(--LEFT(C3669,FIND(" ",C3669&amp;" ")-1)),OR(LEN(LEFT(C3669,FIND(" ",C3669&amp;" ")-1))=6,LEN(LEFT(C3669,FIND(" ",C3669&amp;" ")-1))=7),OR(ISNUMBER(MATCH(LEFT(C3669,FIND(" ",C3669&amp;" ")-1),'Look Up Values'!$G$2:$G$1000,0)),ISNUMBER(MATCH(LEFT(C3669,FIND(" ",C3669&amp;" ")-1),'Look Up Values'!$AE$2:$AE$2000,0)))),"","EWC error")),"")</f>
        <v/>
      </c>
      <c r="P3669" s="242" t="str" cm="1">
        <f t="array" ref="P3669">IF(AND(I3669&lt;&gt;0,I3669&lt;&gt;""),IF(D3669="","",IF(ISNUMBER(MATCH(SUBSTITUTE(D3669," ",""),SUBSTITUTE('Look Up Values'!$S$2:$S$120," ",""),0)),"","D&amp;R error")),"")</f>
        <v/>
      </c>
      <c r="Q3669" s="242" t="str" cm="1">
        <f t="array" ref="Q3669">IF(AND(I3669&lt;&gt;0,I3669&lt;&gt;""),IF(G3669="","",IF(ISNUMBER(MATCH(SUBSTITUTE(G3669," ",""),SUBSTITUTE('Look Up Values'!$I$2:$I$10," ",""),0)),"","State error")),"")</f>
        <v/>
      </c>
      <c r="R3669" s="260" t="str">
        <f t="shared" si="115"/>
        <v/>
      </c>
    </row>
    <row r="3670" spans="1:18" ht="15.75">
      <c r="A3670" s="250">
        <v>3663</v>
      </c>
      <c r="B3670" s="198"/>
      <c r="C3670" s="25"/>
      <c r="D3670" s="25"/>
      <c r="E3670" s="25"/>
      <c r="F3670" s="25"/>
      <c r="G3670" s="26"/>
      <c r="H3670" s="27"/>
      <c r="I3670" s="28"/>
      <c r="J3670" s="430"/>
      <c r="K3670" s="48"/>
      <c r="L3670" s="457" t="str">
        <f t="shared" si="114"/>
        <v/>
      </c>
      <c r="M3670" s="245" cm="1">
        <f t="array" ref="M3670">SUMPRODUCT(--(N3670:Q3670&lt;&gt;"")) + IF(TRIM(R3670)="",0,LEN(R3670)-LEN(SUBSTITUTE(R3670,",",""))+1)</f>
        <v>0</v>
      </c>
      <c r="N3670" s="242" t="str">
        <f>IF(AND(I3670&lt;&gt;0,I3670&lt;&gt;""),IF(TRIM(SUBSTITUTE(B3670,CHAR(160),""))="","",IF(ISNUMBER(MATCH(TRIM(SUBSTITUTE(B3670,CHAR(160),"")),'Look Up Values'!$B$2:$B$500,0)),"","Origin error")),"")</f>
        <v/>
      </c>
      <c r="O3670" s="242" t="str">
        <f>IF(AND(I3670&lt;&gt;0,I3670&lt;&gt;""),IF(C3670="","",IF(AND(ISNUMBER(--LEFT(C3670,FIND(" ",C3670&amp;" ")-1)),OR(LEN(LEFT(C3670,FIND(" ",C3670&amp;" ")-1))=6,LEN(LEFT(C3670,FIND(" ",C3670&amp;" ")-1))=7),OR(ISNUMBER(MATCH(LEFT(C3670,FIND(" ",C3670&amp;" ")-1),'Look Up Values'!$G$2:$G$1000,0)),ISNUMBER(MATCH(LEFT(C3670,FIND(" ",C3670&amp;" ")-1),'Look Up Values'!$AE$2:$AE$2000,0)))),"","EWC error")),"")</f>
        <v/>
      </c>
      <c r="P3670" s="242" t="str" cm="1">
        <f t="array" ref="P3670">IF(AND(I3670&lt;&gt;0,I3670&lt;&gt;""),IF(D3670="","",IF(ISNUMBER(MATCH(SUBSTITUTE(D3670," ",""),SUBSTITUTE('Look Up Values'!$S$2:$S$120," ",""),0)),"","D&amp;R error")),"")</f>
        <v/>
      </c>
      <c r="Q3670" s="242" t="str" cm="1">
        <f t="array" ref="Q3670">IF(AND(I3670&lt;&gt;0,I3670&lt;&gt;""),IF(G3670="","",IF(ISNUMBER(MATCH(SUBSTITUTE(G3670," ",""),SUBSTITUTE('Look Up Values'!$I$2:$I$10," ",""),0)),"","State error")),"")</f>
        <v/>
      </c>
      <c r="R3670" s="260" t="str">
        <f t="shared" si="115"/>
        <v/>
      </c>
    </row>
    <row r="3671" spans="1:18" ht="15.75">
      <c r="A3671" s="250">
        <v>3664</v>
      </c>
      <c r="B3671" s="198"/>
      <c r="C3671" s="25"/>
      <c r="D3671" s="25"/>
      <c r="E3671" s="25"/>
      <c r="F3671" s="25"/>
      <c r="G3671" s="26"/>
      <c r="H3671" s="27"/>
      <c r="I3671" s="28"/>
      <c r="J3671" s="430"/>
      <c r="K3671" s="48"/>
      <c r="L3671" s="457" t="str">
        <f t="shared" si="114"/>
        <v/>
      </c>
      <c r="M3671" s="245" cm="1">
        <f t="array" ref="M3671">SUMPRODUCT(--(N3671:Q3671&lt;&gt;"")) + IF(TRIM(R3671)="",0,LEN(R3671)-LEN(SUBSTITUTE(R3671,",",""))+1)</f>
        <v>0</v>
      </c>
      <c r="N3671" s="242" t="str">
        <f>IF(AND(I3671&lt;&gt;0,I3671&lt;&gt;""),IF(TRIM(SUBSTITUTE(B3671,CHAR(160),""))="","",IF(ISNUMBER(MATCH(TRIM(SUBSTITUTE(B3671,CHAR(160),"")),'Look Up Values'!$B$2:$B$500,0)),"","Origin error")),"")</f>
        <v/>
      </c>
      <c r="O3671" s="242" t="str">
        <f>IF(AND(I3671&lt;&gt;0,I3671&lt;&gt;""),IF(C3671="","",IF(AND(ISNUMBER(--LEFT(C3671,FIND(" ",C3671&amp;" ")-1)),OR(LEN(LEFT(C3671,FIND(" ",C3671&amp;" ")-1))=6,LEN(LEFT(C3671,FIND(" ",C3671&amp;" ")-1))=7),OR(ISNUMBER(MATCH(LEFT(C3671,FIND(" ",C3671&amp;" ")-1),'Look Up Values'!$G$2:$G$1000,0)),ISNUMBER(MATCH(LEFT(C3671,FIND(" ",C3671&amp;" ")-1),'Look Up Values'!$AE$2:$AE$2000,0)))),"","EWC error")),"")</f>
        <v/>
      </c>
      <c r="P3671" s="242" t="str" cm="1">
        <f t="array" ref="P3671">IF(AND(I3671&lt;&gt;0,I3671&lt;&gt;""),IF(D3671="","",IF(ISNUMBER(MATCH(SUBSTITUTE(D3671," ",""),SUBSTITUTE('Look Up Values'!$S$2:$S$120," ",""),0)),"","D&amp;R error")),"")</f>
        <v/>
      </c>
      <c r="Q3671" s="242" t="str" cm="1">
        <f t="array" ref="Q3671">IF(AND(I3671&lt;&gt;0,I3671&lt;&gt;""),IF(G3671="","",IF(ISNUMBER(MATCH(SUBSTITUTE(G3671," ",""),SUBSTITUTE('Look Up Values'!$I$2:$I$10," ",""),0)),"","State error")),"")</f>
        <v/>
      </c>
      <c r="R3671" s="260" t="str">
        <f t="shared" si="115"/>
        <v/>
      </c>
    </row>
    <row r="3672" spans="1:18" ht="15.75">
      <c r="A3672" s="250">
        <v>3665</v>
      </c>
      <c r="B3672" s="198"/>
      <c r="C3672" s="25"/>
      <c r="D3672" s="25"/>
      <c r="E3672" s="25"/>
      <c r="F3672" s="25"/>
      <c r="G3672" s="26"/>
      <c r="H3672" s="27"/>
      <c r="I3672" s="28"/>
      <c r="J3672" s="430"/>
      <c r="K3672" s="48"/>
      <c r="L3672" s="457" t="str">
        <f t="shared" si="114"/>
        <v/>
      </c>
      <c r="M3672" s="245" cm="1">
        <f t="array" ref="M3672">SUMPRODUCT(--(N3672:Q3672&lt;&gt;"")) + IF(TRIM(R3672)="",0,LEN(R3672)-LEN(SUBSTITUTE(R3672,",",""))+1)</f>
        <v>0</v>
      </c>
      <c r="N3672" s="242" t="str">
        <f>IF(AND(I3672&lt;&gt;0,I3672&lt;&gt;""),IF(TRIM(SUBSTITUTE(B3672,CHAR(160),""))="","",IF(ISNUMBER(MATCH(TRIM(SUBSTITUTE(B3672,CHAR(160),"")),'Look Up Values'!$B$2:$B$500,0)),"","Origin error")),"")</f>
        <v/>
      </c>
      <c r="O3672" s="242" t="str">
        <f>IF(AND(I3672&lt;&gt;0,I3672&lt;&gt;""),IF(C3672="","",IF(AND(ISNUMBER(--LEFT(C3672,FIND(" ",C3672&amp;" ")-1)),OR(LEN(LEFT(C3672,FIND(" ",C3672&amp;" ")-1))=6,LEN(LEFT(C3672,FIND(" ",C3672&amp;" ")-1))=7),OR(ISNUMBER(MATCH(LEFT(C3672,FIND(" ",C3672&amp;" ")-1),'Look Up Values'!$G$2:$G$1000,0)),ISNUMBER(MATCH(LEFT(C3672,FIND(" ",C3672&amp;" ")-1),'Look Up Values'!$AE$2:$AE$2000,0)))),"","EWC error")),"")</f>
        <v/>
      </c>
      <c r="P3672" s="242" t="str" cm="1">
        <f t="array" ref="P3672">IF(AND(I3672&lt;&gt;0,I3672&lt;&gt;""),IF(D3672="","",IF(ISNUMBER(MATCH(SUBSTITUTE(D3672," ",""),SUBSTITUTE('Look Up Values'!$S$2:$S$120," ",""),0)),"","D&amp;R error")),"")</f>
        <v/>
      </c>
      <c r="Q3672" s="242" t="str" cm="1">
        <f t="array" ref="Q3672">IF(AND(I3672&lt;&gt;0,I3672&lt;&gt;""),IF(G3672="","",IF(ISNUMBER(MATCH(SUBSTITUTE(G3672," ",""),SUBSTITUTE('Look Up Values'!$I$2:$I$10," ",""),0)),"","State error")),"")</f>
        <v/>
      </c>
      <c r="R3672" s="260" t="str">
        <f t="shared" si="115"/>
        <v/>
      </c>
    </row>
    <row r="3673" spans="1:18" ht="15.75">
      <c r="A3673" s="250">
        <v>3666</v>
      </c>
      <c r="B3673" s="198"/>
      <c r="C3673" s="25"/>
      <c r="D3673" s="25"/>
      <c r="E3673" s="25"/>
      <c r="F3673" s="25"/>
      <c r="G3673" s="26"/>
      <c r="H3673" s="27"/>
      <c r="I3673" s="28"/>
      <c r="J3673" s="430"/>
      <c r="K3673" s="48"/>
      <c r="L3673" s="457" t="str">
        <f t="shared" si="114"/>
        <v/>
      </c>
      <c r="M3673" s="245" cm="1">
        <f t="array" ref="M3673">SUMPRODUCT(--(N3673:Q3673&lt;&gt;"")) + IF(TRIM(R3673)="",0,LEN(R3673)-LEN(SUBSTITUTE(R3673,",",""))+1)</f>
        <v>0</v>
      </c>
      <c r="N3673" s="242" t="str">
        <f>IF(AND(I3673&lt;&gt;0,I3673&lt;&gt;""),IF(TRIM(SUBSTITUTE(B3673,CHAR(160),""))="","",IF(ISNUMBER(MATCH(TRIM(SUBSTITUTE(B3673,CHAR(160),"")),'Look Up Values'!$B$2:$B$500,0)),"","Origin error")),"")</f>
        <v/>
      </c>
      <c r="O3673" s="242" t="str">
        <f>IF(AND(I3673&lt;&gt;0,I3673&lt;&gt;""),IF(C3673="","",IF(AND(ISNUMBER(--LEFT(C3673,FIND(" ",C3673&amp;" ")-1)),OR(LEN(LEFT(C3673,FIND(" ",C3673&amp;" ")-1))=6,LEN(LEFT(C3673,FIND(" ",C3673&amp;" ")-1))=7),OR(ISNUMBER(MATCH(LEFT(C3673,FIND(" ",C3673&amp;" ")-1),'Look Up Values'!$G$2:$G$1000,0)),ISNUMBER(MATCH(LEFT(C3673,FIND(" ",C3673&amp;" ")-1),'Look Up Values'!$AE$2:$AE$2000,0)))),"","EWC error")),"")</f>
        <v/>
      </c>
      <c r="P3673" s="242" t="str" cm="1">
        <f t="array" ref="P3673">IF(AND(I3673&lt;&gt;0,I3673&lt;&gt;""),IF(D3673="","",IF(ISNUMBER(MATCH(SUBSTITUTE(D3673," ",""),SUBSTITUTE('Look Up Values'!$S$2:$S$120," ",""),0)),"","D&amp;R error")),"")</f>
        <v/>
      </c>
      <c r="Q3673" s="242" t="str" cm="1">
        <f t="array" ref="Q3673">IF(AND(I3673&lt;&gt;0,I3673&lt;&gt;""),IF(G3673="","",IF(ISNUMBER(MATCH(SUBSTITUTE(G3673," ",""),SUBSTITUTE('Look Up Values'!$I$2:$I$10," ",""),0)),"","State error")),"")</f>
        <v/>
      </c>
      <c r="R3673" s="260" t="str">
        <f t="shared" si="115"/>
        <v/>
      </c>
    </row>
    <row r="3674" spans="1:18" ht="15.75">
      <c r="A3674" s="250">
        <v>3667</v>
      </c>
      <c r="B3674" s="198"/>
      <c r="C3674" s="25"/>
      <c r="D3674" s="25"/>
      <c r="E3674" s="25"/>
      <c r="F3674" s="25"/>
      <c r="G3674" s="26"/>
      <c r="H3674" s="27"/>
      <c r="I3674" s="28"/>
      <c r="J3674" s="430"/>
      <c r="K3674" s="48"/>
      <c r="L3674" s="457" t="str">
        <f t="shared" si="114"/>
        <v/>
      </c>
      <c r="M3674" s="245" cm="1">
        <f t="array" ref="M3674">SUMPRODUCT(--(N3674:Q3674&lt;&gt;"")) + IF(TRIM(R3674)="",0,LEN(R3674)-LEN(SUBSTITUTE(R3674,",",""))+1)</f>
        <v>0</v>
      </c>
      <c r="N3674" s="242" t="str">
        <f>IF(AND(I3674&lt;&gt;0,I3674&lt;&gt;""),IF(TRIM(SUBSTITUTE(B3674,CHAR(160),""))="","",IF(ISNUMBER(MATCH(TRIM(SUBSTITUTE(B3674,CHAR(160),"")),'Look Up Values'!$B$2:$B$500,0)),"","Origin error")),"")</f>
        <v/>
      </c>
      <c r="O3674" s="242" t="str">
        <f>IF(AND(I3674&lt;&gt;0,I3674&lt;&gt;""),IF(C3674="","",IF(AND(ISNUMBER(--LEFT(C3674,FIND(" ",C3674&amp;" ")-1)),OR(LEN(LEFT(C3674,FIND(" ",C3674&amp;" ")-1))=6,LEN(LEFT(C3674,FIND(" ",C3674&amp;" ")-1))=7),OR(ISNUMBER(MATCH(LEFT(C3674,FIND(" ",C3674&amp;" ")-1),'Look Up Values'!$G$2:$G$1000,0)),ISNUMBER(MATCH(LEFT(C3674,FIND(" ",C3674&amp;" ")-1),'Look Up Values'!$AE$2:$AE$2000,0)))),"","EWC error")),"")</f>
        <v/>
      </c>
      <c r="P3674" s="242" t="str" cm="1">
        <f t="array" ref="P3674">IF(AND(I3674&lt;&gt;0,I3674&lt;&gt;""),IF(D3674="","",IF(ISNUMBER(MATCH(SUBSTITUTE(D3674," ",""),SUBSTITUTE('Look Up Values'!$S$2:$S$120," ",""),0)),"","D&amp;R error")),"")</f>
        <v/>
      </c>
      <c r="Q3674" s="242" t="str" cm="1">
        <f t="array" ref="Q3674">IF(AND(I3674&lt;&gt;0,I3674&lt;&gt;""),IF(G3674="","",IF(ISNUMBER(MATCH(SUBSTITUTE(G3674," ",""),SUBSTITUTE('Look Up Values'!$I$2:$I$10," ",""),0)),"","State error")),"")</f>
        <v/>
      </c>
      <c r="R3674" s="260" t="str">
        <f t="shared" si="115"/>
        <v/>
      </c>
    </row>
    <row r="3675" spans="1:18" ht="15.75">
      <c r="A3675" s="250">
        <v>3668</v>
      </c>
      <c r="B3675" s="198"/>
      <c r="C3675" s="25"/>
      <c r="D3675" s="25"/>
      <c r="E3675" s="25"/>
      <c r="F3675" s="25"/>
      <c r="G3675" s="26"/>
      <c r="H3675" s="27"/>
      <c r="I3675" s="28"/>
      <c r="J3675" s="430"/>
      <c r="K3675" s="48"/>
      <c r="L3675" s="457" t="str">
        <f t="shared" si="114"/>
        <v/>
      </c>
      <c r="M3675" s="245" cm="1">
        <f t="array" ref="M3675">SUMPRODUCT(--(N3675:Q3675&lt;&gt;"")) + IF(TRIM(R3675)="",0,LEN(R3675)-LEN(SUBSTITUTE(R3675,",",""))+1)</f>
        <v>0</v>
      </c>
      <c r="N3675" s="242" t="str">
        <f>IF(AND(I3675&lt;&gt;0,I3675&lt;&gt;""),IF(TRIM(SUBSTITUTE(B3675,CHAR(160),""))="","",IF(ISNUMBER(MATCH(TRIM(SUBSTITUTE(B3675,CHAR(160),"")),'Look Up Values'!$B$2:$B$500,0)),"","Origin error")),"")</f>
        <v/>
      </c>
      <c r="O3675" s="242" t="str">
        <f>IF(AND(I3675&lt;&gt;0,I3675&lt;&gt;""),IF(C3675="","",IF(AND(ISNUMBER(--LEFT(C3675,FIND(" ",C3675&amp;" ")-1)),OR(LEN(LEFT(C3675,FIND(" ",C3675&amp;" ")-1))=6,LEN(LEFT(C3675,FIND(" ",C3675&amp;" ")-1))=7),OR(ISNUMBER(MATCH(LEFT(C3675,FIND(" ",C3675&amp;" ")-1),'Look Up Values'!$G$2:$G$1000,0)),ISNUMBER(MATCH(LEFT(C3675,FIND(" ",C3675&amp;" ")-1),'Look Up Values'!$AE$2:$AE$2000,0)))),"","EWC error")),"")</f>
        <v/>
      </c>
      <c r="P3675" s="242" t="str" cm="1">
        <f t="array" ref="P3675">IF(AND(I3675&lt;&gt;0,I3675&lt;&gt;""),IF(D3675="","",IF(ISNUMBER(MATCH(SUBSTITUTE(D3675," ",""),SUBSTITUTE('Look Up Values'!$S$2:$S$120," ",""),0)),"","D&amp;R error")),"")</f>
        <v/>
      </c>
      <c r="Q3675" s="242" t="str" cm="1">
        <f t="array" ref="Q3675">IF(AND(I3675&lt;&gt;0,I3675&lt;&gt;""),IF(G3675="","",IF(ISNUMBER(MATCH(SUBSTITUTE(G3675," ",""),SUBSTITUTE('Look Up Values'!$I$2:$I$10," ",""),0)),"","State error")),"")</f>
        <v/>
      </c>
      <c r="R3675" s="260" t="str">
        <f t="shared" si="115"/>
        <v/>
      </c>
    </row>
    <row r="3676" spans="1:18" ht="15.75">
      <c r="A3676" s="250">
        <v>3669</v>
      </c>
      <c r="B3676" s="198"/>
      <c r="C3676" s="25"/>
      <c r="D3676" s="25"/>
      <c r="E3676" s="25"/>
      <c r="F3676" s="25"/>
      <c r="G3676" s="26"/>
      <c r="H3676" s="27"/>
      <c r="I3676" s="28"/>
      <c r="J3676" s="430"/>
      <c r="K3676" s="48"/>
      <c r="L3676" s="457" t="str">
        <f t="shared" si="114"/>
        <v/>
      </c>
      <c r="M3676" s="245" cm="1">
        <f t="array" ref="M3676">SUMPRODUCT(--(N3676:Q3676&lt;&gt;"")) + IF(TRIM(R3676)="",0,LEN(R3676)-LEN(SUBSTITUTE(R3676,",",""))+1)</f>
        <v>0</v>
      </c>
      <c r="N3676" s="242" t="str">
        <f>IF(AND(I3676&lt;&gt;0,I3676&lt;&gt;""),IF(TRIM(SUBSTITUTE(B3676,CHAR(160),""))="","",IF(ISNUMBER(MATCH(TRIM(SUBSTITUTE(B3676,CHAR(160),"")),'Look Up Values'!$B$2:$B$500,0)),"","Origin error")),"")</f>
        <v/>
      </c>
      <c r="O3676" s="242" t="str">
        <f>IF(AND(I3676&lt;&gt;0,I3676&lt;&gt;""),IF(C3676="","",IF(AND(ISNUMBER(--LEFT(C3676,FIND(" ",C3676&amp;" ")-1)),OR(LEN(LEFT(C3676,FIND(" ",C3676&amp;" ")-1))=6,LEN(LEFT(C3676,FIND(" ",C3676&amp;" ")-1))=7),OR(ISNUMBER(MATCH(LEFT(C3676,FIND(" ",C3676&amp;" ")-1),'Look Up Values'!$G$2:$G$1000,0)),ISNUMBER(MATCH(LEFT(C3676,FIND(" ",C3676&amp;" ")-1),'Look Up Values'!$AE$2:$AE$2000,0)))),"","EWC error")),"")</f>
        <v/>
      </c>
      <c r="P3676" s="242" t="str" cm="1">
        <f t="array" ref="P3676">IF(AND(I3676&lt;&gt;0,I3676&lt;&gt;""),IF(D3676="","",IF(ISNUMBER(MATCH(SUBSTITUTE(D3676," ",""),SUBSTITUTE('Look Up Values'!$S$2:$S$120," ",""),0)),"","D&amp;R error")),"")</f>
        <v/>
      </c>
      <c r="Q3676" s="242" t="str" cm="1">
        <f t="array" ref="Q3676">IF(AND(I3676&lt;&gt;0,I3676&lt;&gt;""),IF(G3676="","",IF(ISNUMBER(MATCH(SUBSTITUTE(G3676," ",""),SUBSTITUTE('Look Up Values'!$I$2:$I$10," ",""),0)),"","State error")),"")</f>
        <v/>
      </c>
      <c r="R3676" s="260" t="str">
        <f t="shared" si="115"/>
        <v/>
      </c>
    </row>
    <row r="3677" spans="1:18" ht="15.75">
      <c r="A3677" s="250">
        <v>3670</v>
      </c>
      <c r="B3677" s="198"/>
      <c r="C3677" s="25"/>
      <c r="D3677" s="25"/>
      <c r="E3677" s="25"/>
      <c r="F3677" s="25"/>
      <c r="G3677" s="26"/>
      <c r="H3677" s="27"/>
      <c r="I3677" s="28"/>
      <c r="J3677" s="430"/>
      <c r="K3677" s="48"/>
      <c r="L3677" s="457" t="str">
        <f t="shared" si="114"/>
        <v/>
      </c>
      <c r="M3677" s="245" cm="1">
        <f t="array" ref="M3677">SUMPRODUCT(--(N3677:Q3677&lt;&gt;"")) + IF(TRIM(R3677)="",0,LEN(R3677)-LEN(SUBSTITUTE(R3677,",",""))+1)</f>
        <v>0</v>
      </c>
      <c r="N3677" s="242" t="str">
        <f>IF(AND(I3677&lt;&gt;0,I3677&lt;&gt;""),IF(TRIM(SUBSTITUTE(B3677,CHAR(160),""))="","",IF(ISNUMBER(MATCH(TRIM(SUBSTITUTE(B3677,CHAR(160),"")),'Look Up Values'!$B$2:$B$500,0)),"","Origin error")),"")</f>
        <v/>
      </c>
      <c r="O3677" s="242" t="str">
        <f>IF(AND(I3677&lt;&gt;0,I3677&lt;&gt;""),IF(C3677="","",IF(AND(ISNUMBER(--LEFT(C3677,FIND(" ",C3677&amp;" ")-1)),OR(LEN(LEFT(C3677,FIND(" ",C3677&amp;" ")-1))=6,LEN(LEFT(C3677,FIND(" ",C3677&amp;" ")-1))=7),OR(ISNUMBER(MATCH(LEFT(C3677,FIND(" ",C3677&amp;" ")-1),'Look Up Values'!$G$2:$G$1000,0)),ISNUMBER(MATCH(LEFT(C3677,FIND(" ",C3677&amp;" ")-1),'Look Up Values'!$AE$2:$AE$2000,0)))),"","EWC error")),"")</f>
        <v/>
      </c>
      <c r="P3677" s="242" t="str" cm="1">
        <f t="array" ref="P3677">IF(AND(I3677&lt;&gt;0,I3677&lt;&gt;""),IF(D3677="","",IF(ISNUMBER(MATCH(SUBSTITUTE(D3677," ",""),SUBSTITUTE('Look Up Values'!$S$2:$S$120," ",""),0)),"","D&amp;R error")),"")</f>
        <v/>
      </c>
      <c r="Q3677" s="242" t="str" cm="1">
        <f t="array" ref="Q3677">IF(AND(I3677&lt;&gt;0,I3677&lt;&gt;""),IF(G3677="","",IF(ISNUMBER(MATCH(SUBSTITUTE(G3677," ",""),SUBSTITUTE('Look Up Values'!$I$2:$I$10," ",""),0)),"","State error")),"")</f>
        <v/>
      </c>
      <c r="R3677" s="260" t="str">
        <f t="shared" si="115"/>
        <v/>
      </c>
    </row>
    <row r="3678" spans="1:18" ht="15.75">
      <c r="A3678" s="250">
        <v>3671</v>
      </c>
      <c r="B3678" s="198"/>
      <c r="C3678" s="25"/>
      <c r="D3678" s="25"/>
      <c r="E3678" s="25"/>
      <c r="F3678" s="25"/>
      <c r="G3678" s="26"/>
      <c r="H3678" s="27"/>
      <c r="I3678" s="28"/>
      <c r="J3678" s="430"/>
      <c r="K3678" s="48"/>
      <c r="L3678" s="457" t="str">
        <f t="shared" si="114"/>
        <v/>
      </c>
      <c r="M3678" s="245" cm="1">
        <f t="array" ref="M3678">SUMPRODUCT(--(N3678:Q3678&lt;&gt;"")) + IF(TRIM(R3678)="",0,LEN(R3678)-LEN(SUBSTITUTE(R3678,",",""))+1)</f>
        <v>0</v>
      </c>
      <c r="N3678" s="242" t="str">
        <f>IF(AND(I3678&lt;&gt;0,I3678&lt;&gt;""),IF(TRIM(SUBSTITUTE(B3678,CHAR(160),""))="","",IF(ISNUMBER(MATCH(TRIM(SUBSTITUTE(B3678,CHAR(160),"")),'Look Up Values'!$B$2:$B$500,0)),"","Origin error")),"")</f>
        <v/>
      </c>
      <c r="O3678" s="242" t="str">
        <f>IF(AND(I3678&lt;&gt;0,I3678&lt;&gt;""),IF(C3678="","",IF(AND(ISNUMBER(--LEFT(C3678,FIND(" ",C3678&amp;" ")-1)),OR(LEN(LEFT(C3678,FIND(" ",C3678&amp;" ")-1))=6,LEN(LEFT(C3678,FIND(" ",C3678&amp;" ")-1))=7),OR(ISNUMBER(MATCH(LEFT(C3678,FIND(" ",C3678&amp;" ")-1),'Look Up Values'!$G$2:$G$1000,0)),ISNUMBER(MATCH(LEFT(C3678,FIND(" ",C3678&amp;" ")-1),'Look Up Values'!$AE$2:$AE$2000,0)))),"","EWC error")),"")</f>
        <v/>
      </c>
      <c r="P3678" s="242" t="str" cm="1">
        <f t="array" ref="P3678">IF(AND(I3678&lt;&gt;0,I3678&lt;&gt;""),IF(D3678="","",IF(ISNUMBER(MATCH(SUBSTITUTE(D3678," ",""),SUBSTITUTE('Look Up Values'!$S$2:$S$120," ",""),0)),"","D&amp;R error")),"")</f>
        <v/>
      </c>
      <c r="Q3678" s="242" t="str" cm="1">
        <f t="array" ref="Q3678">IF(AND(I3678&lt;&gt;0,I3678&lt;&gt;""),IF(G3678="","",IF(ISNUMBER(MATCH(SUBSTITUTE(G3678," ",""),SUBSTITUTE('Look Up Values'!$I$2:$I$10," ",""),0)),"","State error")),"")</f>
        <v/>
      </c>
      <c r="R3678" s="260" t="str">
        <f t="shared" si="115"/>
        <v/>
      </c>
    </row>
    <row r="3679" spans="1:18" ht="15.75">
      <c r="A3679" s="250">
        <v>3672</v>
      </c>
      <c r="B3679" s="198"/>
      <c r="C3679" s="25"/>
      <c r="D3679" s="25"/>
      <c r="E3679" s="25"/>
      <c r="F3679" s="25"/>
      <c r="G3679" s="26"/>
      <c r="H3679" s="27"/>
      <c r="I3679" s="28"/>
      <c r="J3679" s="430"/>
      <c r="K3679" s="48"/>
      <c r="L3679" s="457" t="str">
        <f t="shared" si="114"/>
        <v/>
      </c>
      <c r="M3679" s="245" cm="1">
        <f t="array" ref="M3679">SUMPRODUCT(--(N3679:Q3679&lt;&gt;"")) + IF(TRIM(R3679)="",0,LEN(R3679)-LEN(SUBSTITUTE(R3679,",",""))+1)</f>
        <v>0</v>
      </c>
      <c r="N3679" s="242" t="str">
        <f>IF(AND(I3679&lt;&gt;0,I3679&lt;&gt;""),IF(TRIM(SUBSTITUTE(B3679,CHAR(160),""))="","",IF(ISNUMBER(MATCH(TRIM(SUBSTITUTE(B3679,CHAR(160),"")),'Look Up Values'!$B$2:$B$500,0)),"","Origin error")),"")</f>
        <v/>
      </c>
      <c r="O3679" s="242" t="str">
        <f>IF(AND(I3679&lt;&gt;0,I3679&lt;&gt;""),IF(C3679="","",IF(AND(ISNUMBER(--LEFT(C3679,FIND(" ",C3679&amp;" ")-1)),OR(LEN(LEFT(C3679,FIND(" ",C3679&amp;" ")-1))=6,LEN(LEFT(C3679,FIND(" ",C3679&amp;" ")-1))=7),OR(ISNUMBER(MATCH(LEFT(C3679,FIND(" ",C3679&amp;" ")-1),'Look Up Values'!$G$2:$G$1000,0)),ISNUMBER(MATCH(LEFT(C3679,FIND(" ",C3679&amp;" ")-1),'Look Up Values'!$AE$2:$AE$2000,0)))),"","EWC error")),"")</f>
        <v/>
      </c>
      <c r="P3679" s="242" t="str" cm="1">
        <f t="array" ref="P3679">IF(AND(I3679&lt;&gt;0,I3679&lt;&gt;""),IF(D3679="","",IF(ISNUMBER(MATCH(SUBSTITUTE(D3679," ",""),SUBSTITUTE('Look Up Values'!$S$2:$S$120," ",""),0)),"","D&amp;R error")),"")</f>
        <v/>
      </c>
      <c r="Q3679" s="242" t="str" cm="1">
        <f t="array" ref="Q3679">IF(AND(I3679&lt;&gt;0,I3679&lt;&gt;""),IF(G3679="","",IF(ISNUMBER(MATCH(SUBSTITUTE(G3679," ",""),SUBSTITUTE('Look Up Values'!$I$2:$I$10," ",""),0)),"","State error")),"")</f>
        <v/>
      </c>
      <c r="R3679" s="260" t="str">
        <f t="shared" si="115"/>
        <v/>
      </c>
    </row>
    <row r="3680" spans="1:18" ht="15.75">
      <c r="A3680" s="250">
        <v>3673</v>
      </c>
      <c r="B3680" s="198"/>
      <c r="C3680" s="25"/>
      <c r="D3680" s="25"/>
      <c r="E3680" s="25"/>
      <c r="F3680" s="25"/>
      <c r="G3680" s="26"/>
      <c r="H3680" s="27"/>
      <c r="I3680" s="28"/>
      <c r="J3680" s="430"/>
      <c r="K3680" s="48"/>
      <c r="L3680" s="457" t="str">
        <f t="shared" si="114"/>
        <v/>
      </c>
      <c r="M3680" s="245" cm="1">
        <f t="array" ref="M3680">SUMPRODUCT(--(N3680:Q3680&lt;&gt;"")) + IF(TRIM(R3680)="",0,LEN(R3680)-LEN(SUBSTITUTE(R3680,",",""))+1)</f>
        <v>0</v>
      </c>
      <c r="N3680" s="242" t="str">
        <f>IF(AND(I3680&lt;&gt;0,I3680&lt;&gt;""),IF(TRIM(SUBSTITUTE(B3680,CHAR(160),""))="","",IF(ISNUMBER(MATCH(TRIM(SUBSTITUTE(B3680,CHAR(160),"")),'Look Up Values'!$B$2:$B$500,0)),"","Origin error")),"")</f>
        <v/>
      </c>
      <c r="O3680" s="242" t="str">
        <f>IF(AND(I3680&lt;&gt;0,I3680&lt;&gt;""),IF(C3680="","",IF(AND(ISNUMBER(--LEFT(C3680,FIND(" ",C3680&amp;" ")-1)),OR(LEN(LEFT(C3680,FIND(" ",C3680&amp;" ")-1))=6,LEN(LEFT(C3680,FIND(" ",C3680&amp;" ")-1))=7),OR(ISNUMBER(MATCH(LEFT(C3680,FIND(" ",C3680&amp;" ")-1),'Look Up Values'!$G$2:$G$1000,0)),ISNUMBER(MATCH(LEFT(C3680,FIND(" ",C3680&amp;" ")-1),'Look Up Values'!$AE$2:$AE$2000,0)))),"","EWC error")),"")</f>
        <v/>
      </c>
      <c r="P3680" s="242" t="str" cm="1">
        <f t="array" ref="P3680">IF(AND(I3680&lt;&gt;0,I3680&lt;&gt;""),IF(D3680="","",IF(ISNUMBER(MATCH(SUBSTITUTE(D3680," ",""),SUBSTITUTE('Look Up Values'!$S$2:$S$120," ",""),0)),"","D&amp;R error")),"")</f>
        <v/>
      </c>
      <c r="Q3680" s="242" t="str" cm="1">
        <f t="array" ref="Q3680">IF(AND(I3680&lt;&gt;0,I3680&lt;&gt;""),IF(G3680="","",IF(ISNUMBER(MATCH(SUBSTITUTE(G3680," ",""),SUBSTITUTE('Look Up Values'!$I$2:$I$10," ",""),0)),"","State error")),"")</f>
        <v/>
      </c>
      <c r="R3680" s="260" t="str">
        <f t="shared" si="115"/>
        <v/>
      </c>
    </row>
    <row r="3681" spans="1:18" ht="15.75">
      <c r="A3681" s="250">
        <v>3674</v>
      </c>
      <c r="B3681" s="198"/>
      <c r="C3681" s="25"/>
      <c r="D3681" s="25"/>
      <c r="E3681" s="25"/>
      <c r="F3681" s="25"/>
      <c r="G3681" s="26"/>
      <c r="H3681" s="27"/>
      <c r="I3681" s="28"/>
      <c r="J3681" s="430"/>
      <c r="K3681" s="48"/>
      <c r="L3681" s="457" t="str">
        <f t="shared" si="114"/>
        <v/>
      </c>
      <c r="M3681" s="245" cm="1">
        <f t="array" ref="M3681">SUMPRODUCT(--(N3681:Q3681&lt;&gt;"")) + IF(TRIM(R3681)="",0,LEN(R3681)-LEN(SUBSTITUTE(R3681,",",""))+1)</f>
        <v>0</v>
      </c>
      <c r="N3681" s="242" t="str">
        <f>IF(AND(I3681&lt;&gt;0,I3681&lt;&gt;""),IF(TRIM(SUBSTITUTE(B3681,CHAR(160),""))="","",IF(ISNUMBER(MATCH(TRIM(SUBSTITUTE(B3681,CHAR(160),"")),'Look Up Values'!$B$2:$B$500,0)),"","Origin error")),"")</f>
        <v/>
      </c>
      <c r="O3681" s="242" t="str">
        <f>IF(AND(I3681&lt;&gt;0,I3681&lt;&gt;""),IF(C3681="","",IF(AND(ISNUMBER(--LEFT(C3681,FIND(" ",C3681&amp;" ")-1)),OR(LEN(LEFT(C3681,FIND(" ",C3681&amp;" ")-1))=6,LEN(LEFT(C3681,FIND(" ",C3681&amp;" ")-1))=7),OR(ISNUMBER(MATCH(LEFT(C3681,FIND(" ",C3681&amp;" ")-1),'Look Up Values'!$G$2:$G$1000,0)),ISNUMBER(MATCH(LEFT(C3681,FIND(" ",C3681&amp;" ")-1),'Look Up Values'!$AE$2:$AE$2000,0)))),"","EWC error")),"")</f>
        <v/>
      </c>
      <c r="P3681" s="242" t="str" cm="1">
        <f t="array" ref="P3681">IF(AND(I3681&lt;&gt;0,I3681&lt;&gt;""),IF(D3681="","",IF(ISNUMBER(MATCH(SUBSTITUTE(D3681," ",""),SUBSTITUTE('Look Up Values'!$S$2:$S$120," ",""),0)),"","D&amp;R error")),"")</f>
        <v/>
      </c>
      <c r="Q3681" s="242" t="str" cm="1">
        <f t="array" ref="Q3681">IF(AND(I3681&lt;&gt;0,I3681&lt;&gt;""),IF(G3681="","",IF(ISNUMBER(MATCH(SUBSTITUTE(G3681," ",""),SUBSTITUTE('Look Up Values'!$I$2:$I$10," ",""),0)),"","State error")),"")</f>
        <v/>
      </c>
      <c r="R3681" s="260" t="str">
        <f t="shared" si="115"/>
        <v/>
      </c>
    </row>
    <row r="3682" spans="1:18" ht="15.75">
      <c r="A3682" s="250">
        <v>3675</v>
      </c>
      <c r="B3682" s="198"/>
      <c r="C3682" s="25"/>
      <c r="D3682" s="25"/>
      <c r="E3682" s="25"/>
      <c r="F3682" s="25"/>
      <c r="G3682" s="26"/>
      <c r="H3682" s="27"/>
      <c r="I3682" s="28"/>
      <c r="J3682" s="430"/>
      <c r="K3682" s="48"/>
      <c r="L3682" s="457" t="str">
        <f t="shared" si="114"/>
        <v/>
      </c>
      <c r="M3682" s="245" cm="1">
        <f t="array" ref="M3682">SUMPRODUCT(--(N3682:Q3682&lt;&gt;"")) + IF(TRIM(R3682)="",0,LEN(R3682)-LEN(SUBSTITUTE(R3682,",",""))+1)</f>
        <v>0</v>
      </c>
      <c r="N3682" s="242" t="str">
        <f>IF(AND(I3682&lt;&gt;0,I3682&lt;&gt;""),IF(TRIM(SUBSTITUTE(B3682,CHAR(160),""))="","",IF(ISNUMBER(MATCH(TRIM(SUBSTITUTE(B3682,CHAR(160),"")),'Look Up Values'!$B$2:$B$500,0)),"","Origin error")),"")</f>
        <v/>
      </c>
      <c r="O3682" s="242" t="str">
        <f>IF(AND(I3682&lt;&gt;0,I3682&lt;&gt;""),IF(C3682="","",IF(AND(ISNUMBER(--LEFT(C3682,FIND(" ",C3682&amp;" ")-1)),OR(LEN(LEFT(C3682,FIND(" ",C3682&amp;" ")-1))=6,LEN(LEFT(C3682,FIND(" ",C3682&amp;" ")-1))=7),OR(ISNUMBER(MATCH(LEFT(C3682,FIND(" ",C3682&amp;" ")-1),'Look Up Values'!$G$2:$G$1000,0)),ISNUMBER(MATCH(LEFT(C3682,FIND(" ",C3682&amp;" ")-1),'Look Up Values'!$AE$2:$AE$2000,0)))),"","EWC error")),"")</f>
        <v/>
      </c>
      <c r="P3682" s="242" t="str" cm="1">
        <f t="array" ref="P3682">IF(AND(I3682&lt;&gt;0,I3682&lt;&gt;""),IF(D3682="","",IF(ISNUMBER(MATCH(SUBSTITUTE(D3682," ",""),SUBSTITUTE('Look Up Values'!$S$2:$S$120," ",""),0)),"","D&amp;R error")),"")</f>
        <v/>
      </c>
      <c r="Q3682" s="242" t="str" cm="1">
        <f t="array" ref="Q3682">IF(AND(I3682&lt;&gt;0,I3682&lt;&gt;""),IF(G3682="","",IF(ISNUMBER(MATCH(SUBSTITUTE(G3682," ",""),SUBSTITUTE('Look Up Values'!$I$2:$I$10," ",""),0)),"","State error")),"")</f>
        <v/>
      </c>
      <c r="R3682" s="260" t="str">
        <f t="shared" si="115"/>
        <v/>
      </c>
    </row>
    <row r="3683" spans="1:18" ht="15.75">
      <c r="A3683" s="250">
        <v>3676</v>
      </c>
      <c r="B3683" s="198"/>
      <c r="C3683" s="25"/>
      <c r="D3683" s="25"/>
      <c r="E3683" s="25"/>
      <c r="F3683" s="25"/>
      <c r="G3683" s="26"/>
      <c r="H3683" s="27"/>
      <c r="I3683" s="28"/>
      <c r="J3683" s="430"/>
      <c r="K3683" s="48"/>
      <c r="L3683" s="457" t="str">
        <f t="shared" si="114"/>
        <v/>
      </c>
      <c r="M3683" s="245" cm="1">
        <f t="array" ref="M3683">SUMPRODUCT(--(N3683:Q3683&lt;&gt;"")) + IF(TRIM(R3683)="",0,LEN(R3683)-LEN(SUBSTITUTE(R3683,",",""))+1)</f>
        <v>0</v>
      </c>
      <c r="N3683" s="242" t="str">
        <f>IF(AND(I3683&lt;&gt;0,I3683&lt;&gt;""),IF(TRIM(SUBSTITUTE(B3683,CHAR(160),""))="","",IF(ISNUMBER(MATCH(TRIM(SUBSTITUTE(B3683,CHAR(160),"")),'Look Up Values'!$B$2:$B$500,0)),"","Origin error")),"")</f>
        <v/>
      </c>
      <c r="O3683" s="242" t="str">
        <f>IF(AND(I3683&lt;&gt;0,I3683&lt;&gt;""),IF(C3683="","",IF(AND(ISNUMBER(--LEFT(C3683,FIND(" ",C3683&amp;" ")-1)),OR(LEN(LEFT(C3683,FIND(" ",C3683&amp;" ")-1))=6,LEN(LEFT(C3683,FIND(" ",C3683&amp;" ")-1))=7),OR(ISNUMBER(MATCH(LEFT(C3683,FIND(" ",C3683&amp;" ")-1),'Look Up Values'!$G$2:$G$1000,0)),ISNUMBER(MATCH(LEFT(C3683,FIND(" ",C3683&amp;" ")-1),'Look Up Values'!$AE$2:$AE$2000,0)))),"","EWC error")),"")</f>
        <v/>
      </c>
      <c r="P3683" s="242" t="str" cm="1">
        <f t="array" ref="P3683">IF(AND(I3683&lt;&gt;0,I3683&lt;&gt;""),IF(D3683="","",IF(ISNUMBER(MATCH(SUBSTITUTE(D3683," ",""),SUBSTITUTE('Look Up Values'!$S$2:$S$120," ",""),0)),"","D&amp;R error")),"")</f>
        <v/>
      </c>
      <c r="Q3683" s="242" t="str" cm="1">
        <f t="array" ref="Q3683">IF(AND(I3683&lt;&gt;0,I3683&lt;&gt;""),IF(G3683="","",IF(ISNUMBER(MATCH(SUBSTITUTE(G3683," ",""),SUBSTITUTE('Look Up Values'!$I$2:$I$10," ",""),0)),"","State error")),"")</f>
        <v/>
      </c>
      <c r="R3683" s="260" t="str">
        <f t="shared" si="115"/>
        <v/>
      </c>
    </row>
    <row r="3684" spans="1:18" ht="15.75">
      <c r="A3684" s="250">
        <v>3677</v>
      </c>
      <c r="B3684" s="198"/>
      <c r="C3684" s="25"/>
      <c r="D3684" s="25"/>
      <c r="E3684" s="25"/>
      <c r="F3684" s="25"/>
      <c r="G3684" s="26"/>
      <c r="H3684" s="27"/>
      <c r="I3684" s="28"/>
      <c r="J3684" s="430"/>
      <c r="K3684" s="48"/>
      <c r="L3684" s="457" t="str">
        <f t="shared" si="114"/>
        <v/>
      </c>
      <c r="M3684" s="245" cm="1">
        <f t="array" ref="M3684">SUMPRODUCT(--(N3684:Q3684&lt;&gt;"")) + IF(TRIM(R3684)="",0,LEN(R3684)-LEN(SUBSTITUTE(R3684,",",""))+1)</f>
        <v>0</v>
      </c>
      <c r="N3684" s="242" t="str">
        <f>IF(AND(I3684&lt;&gt;0,I3684&lt;&gt;""),IF(TRIM(SUBSTITUTE(B3684,CHAR(160),""))="","",IF(ISNUMBER(MATCH(TRIM(SUBSTITUTE(B3684,CHAR(160),"")),'Look Up Values'!$B$2:$B$500,0)),"","Origin error")),"")</f>
        <v/>
      </c>
      <c r="O3684" s="242" t="str">
        <f>IF(AND(I3684&lt;&gt;0,I3684&lt;&gt;""),IF(C3684="","",IF(AND(ISNUMBER(--LEFT(C3684,FIND(" ",C3684&amp;" ")-1)),OR(LEN(LEFT(C3684,FIND(" ",C3684&amp;" ")-1))=6,LEN(LEFT(C3684,FIND(" ",C3684&amp;" ")-1))=7),OR(ISNUMBER(MATCH(LEFT(C3684,FIND(" ",C3684&amp;" ")-1),'Look Up Values'!$G$2:$G$1000,0)),ISNUMBER(MATCH(LEFT(C3684,FIND(" ",C3684&amp;" ")-1),'Look Up Values'!$AE$2:$AE$2000,0)))),"","EWC error")),"")</f>
        <v/>
      </c>
      <c r="P3684" s="242" t="str" cm="1">
        <f t="array" ref="P3684">IF(AND(I3684&lt;&gt;0,I3684&lt;&gt;""),IF(D3684="","",IF(ISNUMBER(MATCH(SUBSTITUTE(D3684," ",""),SUBSTITUTE('Look Up Values'!$S$2:$S$120," ",""),0)),"","D&amp;R error")),"")</f>
        <v/>
      </c>
      <c r="Q3684" s="242" t="str" cm="1">
        <f t="array" ref="Q3684">IF(AND(I3684&lt;&gt;0,I3684&lt;&gt;""),IF(G3684="","",IF(ISNUMBER(MATCH(SUBSTITUTE(G3684," ",""),SUBSTITUTE('Look Up Values'!$I$2:$I$10," ",""),0)),"","State error")),"")</f>
        <v/>
      </c>
      <c r="R3684" s="260" t="str">
        <f t="shared" si="115"/>
        <v/>
      </c>
    </row>
    <row r="3685" spans="1:18" ht="15.75">
      <c r="A3685" s="250">
        <v>3678</v>
      </c>
      <c r="B3685" s="198"/>
      <c r="C3685" s="25"/>
      <c r="D3685" s="25"/>
      <c r="E3685" s="25"/>
      <c r="F3685" s="25"/>
      <c r="G3685" s="26"/>
      <c r="H3685" s="27"/>
      <c r="I3685" s="28"/>
      <c r="J3685" s="430"/>
      <c r="K3685" s="48"/>
      <c r="L3685" s="457" t="str">
        <f t="shared" si="114"/>
        <v/>
      </c>
      <c r="M3685" s="245" cm="1">
        <f t="array" ref="M3685">SUMPRODUCT(--(N3685:Q3685&lt;&gt;"")) + IF(TRIM(R3685)="",0,LEN(R3685)-LEN(SUBSTITUTE(R3685,",",""))+1)</f>
        <v>0</v>
      </c>
      <c r="N3685" s="242" t="str">
        <f>IF(AND(I3685&lt;&gt;0,I3685&lt;&gt;""),IF(TRIM(SUBSTITUTE(B3685,CHAR(160),""))="","",IF(ISNUMBER(MATCH(TRIM(SUBSTITUTE(B3685,CHAR(160),"")),'Look Up Values'!$B$2:$B$500,0)),"","Origin error")),"")</f>
        <v/>
      </c>
      <c r="O3685" s="242" t="str">
        <f>IF(AND(I3685&lt;&gt;0,I3685&lt;&gt;""),IF(C3685="","",IF(AND(ISNUMBER(--LEFT(C3685,FIND(" ",C3685&amp;" ")-1)),OR(LEN(LEFT(C3685,FIND(" ",C3685&amp;" ")-1))=6,LEN(LEFT(C3685,FIND(" ",C3685&amp;" ")-1))=7),OR(ISNUMBER(MATCH(LEFT(C3685,FIND(" ",C3685&amp;" ")-1),'Look Up Values'!$G$2:$G$1000,0)),ISNUMBER(MATCH(LEFT(C3685,FIND(" ",C3685&amp;" ")-1),'Look Up Values'!$AE$2:$AE$2000,0)))),"","EWC error")),"")</f>
        <v/>
      </c>
      <c r="P3685" s="242" t="str" cm="1">
        <f t="array" ref="P3685">IF(AND(I3685&lt;&gt;0,I3685&lt;&gt;""),IF(D3685="","",IF(ISNUMBER(MATCH(SUBSTITUTE(D3685," ",""),SUBSTITUTE('Look Up Values'!$S$2:$S$120," ",""),0)),"","D&amp;R error")),"")</f>
        <v/>
      </c>
      <c r="Q3685" s="242" t="str" cm="1">
        <f t="array" ref="Q3685">IF(AND(I3685&lt;&gt;0,I3685&lt;&gt;""),IF(G3685="","",IF(ISNUMBER(MATCH(SUBSTITUTE(G3685," ",""),SUBSTITUTE('Look Up Values'!$I$2:$I$10," ",""),0)),"","State error")),"")</f>
        <v/>
      </c>
      <c r="R3685" s="260" t="str">
        <f t="shared" si="115"/>
        <v/>
      </c>
    </row>
    <row r="3686" spans="1:18" ht="15.75">
      <c r="A3686" s="250">
        <v>3679</v>
      </c>
      <c r="B3686" s="198"/>
      <c r="C3686" s="25"/>
      <c r="D3686" s="25"/>
      <c r="E3686" s="25"/>
      <c r="F3686" s="25"/>
      <c r="G3686" s="26"/>
      <c r="H3686" s="27"/>
      <c r="I3686" s="28"/>
      <c r="J3686" s="430"/>
      <c r="K3686" s="48"/>
      <c r="L3686" s="457" t="str">
        <f t="shared" si="114"/>
        <v/>
      </c>
      <c r="M3686" s="245" cm="1">
        <f t="array" ref="M3686">SUMPRODUCT(--(N3686:Q3686&lt;&gt;"")) + IF(TRIM(R3686)="",0,LEN(R3686)-LEN(SUBSTITUTE(R3686,",",""))+1)</f>
        <v>0</v>
      </c>
      <c r="N3686" s="242" t="str">
        <f>IF(AND(I3686&lt;&gt;0,I3686&lt;&gt;""),IF(TRIM(SUBSTITUTE(B3686,CHAR(160),""))="","",IF(ISNUMBER(MATCH(TRIM(SUBSTITUTE(B3686,CHAR(160),"")),'Look Up Values'!$B$2:$B$500,0)),"","Origin error")),"")</f>
        <v/>
      </c>
      <c r="O3686" s="242" t="str">
        <f>IF(AND(I3686&lt;&gt;0,I3686&lt;&gt;""),IF(C3686="","",IF(AND(ISNUMBER(--LEFT(C3686,FIND(" ",C3686&amp;" ")-1)),OR(LEN(LEFT(C3686,FIND(" ",C3686&amp;" ")-1))=6,LEN(LEFT(C3686,FIND(" ",C3686&amp;" ")-1))=7),OR(ISNUMBER(MATCH(LEFT(C3686,FIND(" ",C3686&amp;" ")-1),'Look Up Values'!$G$2:$G$1000,0)),ISNUMBER(MATCH(LEFT(C3686,FIND(" ",C3686&amp;" ")-1),'Look Up Values'!$AE$2:$AE$2000,0)))),"","EWC error")),"")</f>
        <v/>
      </c>
      <c r="P3686" s="242" t="str" cm="1">
        <f t="array" ref="P3686">IF(AND(I3686&lt;&gt;0,I3686&lt;&gt;""),IF(D3686="","",IF(ISNUMBER(MATCH(SUBSTITUTE(D3686," ",""),SUBSTITUTE('Look Up Values'!$S$2:$S$120," ",""),0)),"","D&amp;R error")),"")</f>
        <v/>
      </c>
      <c r="Q3686" s="242" t="str" cm="1">
        <f t="array" ref="Q3686">IF(AND(I3686&lt;&gt;0,I3686&lt;&gt;""),IF(G3686="","",IF(ISNUMBER(MATCH(SUBSTITUTE(G3686," ",""),SUBSTITUTE('Look Up Values'!$I$2:$I$10," ",""),0)),"","State error")),"")</f>
        <v/>
      </c>
      <c r="R3686" s="260" t="str">
        <f t="shared" si="115"/>
        <v/>
      </c>
    </row>
    <row r="3687" spans="1:18" ht="15.75">
      <c r="A3687" s="250">
        <v>3680</v>
      </c>
      <c r="B3687" s="198"/>
      <c r="C3687" s="25"/>
      <c r="D3687" s="25"/>
      <c r="E3687" s="25"/>
      <c r="F3687" s="25"/>
      <c r="G3687" s="26"/>
      <c r="H3687" s="27"/>
      <c r="I3687" s="28"/>
      <c r="J3687" s="430"/>
      <c r="K3687" s="48"/>
      <c r="L3687" s="457" t="str">
        <f t="shared" si="114"/>
        <v/>
      </c>
      <c r="M3687" s="245" cm="1">
        <f t="array" ref="M3687">SUMPRODUCT(--(N3687:Q3687&lt;&gt;"")) + IF(TRIM(R3687)="",0,LEN(R3687)-LEN(SUBSTITUTE(R3687,",",""))+1)</f>
        <v>0</v>
      </c>
      <c r="N3687" s="242" t="str">
        <f>IF(AND(I3687&lt;&gt;0,I3687&lt;&gt;""),IF(TRIM(SUBSTITUTE(B3687,CHAR(160),""))="","",IF(ISNUMBER(MATCH(TRIM(SUBSTITUTE(B3687,CHAR(160),"")),'Look Up Values'!$B$2:$B$500,0)),"","Origin error")),"")</f>
        <v/>
      </c>
      <c r="O3687" s="242" t="str">
        <f>IF(AND(I3687&lt;&gt;0,I3687&lt;&gt;""),IF(C3687="","",IF(AND(ISNUMBER(--LEFT(C3687,FIND(" ",C3687&amp;" ")-1)),OR(LEN(LEFT(C3687,FIND(" ",C3687&amp;" ")-1))=6,LEN(LEFT(C3687,FIND(" ",C3687&amp;" ")-1))=7),OR(ISNUMBER(MATCH(LEFT(C3687,FIND(" ",C3687&amp;" ")-1),'Look Up Values'!$G$2:$G$1000,0)),ISNUMBER(MATCH(LEFT(C3687,FIND(" ",C3687&amp;" ")-1),'Look Up Values'!$AE$2:$AE$2000,0)))),"","EWC error")),"")</f>
        <v/>
      </c>
      <c r="P3687" s="242" t="str" cm="1">
        <f t="array" ref="P3687">IF(AND(I3687&lt;&gt;0,I3687&lt;&gt;""),IF(D3687="","",IF(ISNUMBER(MATCH(SUBSTITUTE(D3687," ",""),SUBSTITUTE('Look Up Values'!$S$2:$S$120," ",""),0)),"","D&amp;R error")),"")</f>
        <v/>
      </c>
      <c r="Q3687" s="242" t="str" cm="1">
        <f t="array" ref="Q3687">IF(AND(I3687&lt;&gt;0,I3687&lt;&gt;""),IF(G3687="","",IF(ISNUMBER(MATCH(SUBSTITUTE(G3687," ",""),SUBSTITUTE('Look Up Values'!$I$2:$I$10," ",""),0)),"","State error")),"")</f>
        <v/>
      </c>
      <c r="R3687" s="260" t="str">
        <f t="shared" si="115"/>
        <v/>
      </c>
    </row>
    <row r="3688" spans="1:18" ht="15.75">
      <c r="A3688" s="250">
        <v>3681</v>
      </c>
      <c r="B3688" s="198"/>
      <c r="C3688" s="25"/>
      <c r="D3688" s="25"/>
      <c r="E3688" s="25"/>
      <c r="F3688" s="25"/>
      <c r="G3688" s="26"/>
      <c r="H3688" s="27"/>
      <c r="I3688" s="28"/>
      <c r="J3688" s="430"/>
      <c r="K3688" s="48"/>
      <c r="L3688" s="457" t="str">
        <f t="shared" si="114"/>
        <v/>
      </c>
      <c r="M3688" s="245" cm="1">
        <f t="array" ref="M3688">SUMPRODUCT(--(N3688:Q3688&lt;&gt;"")) + IF(TRIM(R3688)="",0,LEN(R3688)-LEN(SUBSTITUTE(R3688,",",""))+1)</f>
        <v>0</v>
      </c>
      <c r="N3688" s="242" t="str">
        <f>IF(AND(I3688&lt;&gt;0,I3688&lt;&gt;""),IF(TRIM(SUBSTITUTE(B3688,CHAR(160),""))="","",IF(ISNUMBER(MATCH(TRIM(SUBSTITUTE(B3688,CHAR(160),"")),'Look Up Values'!$B$2:$B$500,0)),"","Origin error")),"")</f>
        <v/>
      </c>
      <c r="O3688" s="242" t="str">
        <f>IF(AND(I3688&lt;&gt;0,I3688&lt;&gt;""),IF(C3688="","",IF(AND(ISNUMBER(--LEFT(C3688,FIND(" ",C3688&amp;" ")-1)),OR(LEN(LEFT(C3688,FIND(" ",C3688&amp;" ")-1))=6,LEN(LEFT(C3688,FIND(" ",C3688&amp;" ")-1))=7),OR(ISNUMBER(MATCH(LEFT(C3688,FIND(" ",C3688&amp;" ")-1),'Look Up Values'!$G$2:$G$1000,0)),ISNUMBER(MATCH(LEFT(C3688,FIND(" ",C3688&amp;" ")-1),'Look Up Values'!$AE$2:$AE$2000,0)))),"","EWC error")),"")</f>
        <v/>
      </c>
      <c r="P3688" s="242" t="str" cm="1">
        <f t="array" ref="P3688">IF(AND(I3688&lt;&gt;0,I3688&lt;&gt;""),IF(D3688="","",IF(ISNUMBER(MATCH(SUBSTITUTE(D3688," ",""),SUBSTITUTE('Look Up Values'!$S$2:$S$120," ",""),0)),"","D&amp;R error")),"")</f>
        <v/>
      </c>
      <c r="Q3688" s="242" t="str" cm="1">
        <f t="array" ref="Q3688">IF(AND(I3688&lt;&gt;0,I3688&lt;&gt;""),IF(G3688="","",IF(ISNUMBER(MATCH(SUBSTITUTE(G3688," ",""),SUBSTITUTE('Look Up Values'!$I$2:$I$10," ",""),0)),"","State error")),"")</f>
        <v/>
      </c>
      <c r="R3688" s="260" t="str">
        <f t="shared" si="115"/>
        <v/>
      </c>
    </row>
    <row r="3689" spans="1:18" ht="15.75">
      <c r="A3689" s="250">
        <v>3682</v>
      </c>
      <c r="B3689" s="198"/>
      <c r="C3689" s="25"/>
      <c r="D3689" s="25"/>
      <c r="E3689" s="25"/>
      <c r="F3689" s="25"/>
      <c r="G3689" s="26"/>
      <c r="H3689" s="27"/>
      <c r="I3689" s="28"/>
      <c r="J3689" s="430"/>
      <c r="K3689" s="48"/>
      <c r="L3689" s="457" t="str">
        <f t="shared" si="114"/>
        <v/>
      </c>
      <c r="M3689" s="245" cm="1">
        <f t="array" ref="M3689">SUMPRODUCT(--(N3689:Q3689&lt;&gt;"")) + IF(TRIM(R3689)="",0,LEN(R3689)-LEN(SUBSTITUTE(R3689,",",""))+1)</f>
        <v>0</v>
      </c>
      <c r="N3689" s="242" t="str">
        <f>IF(AND(I3689&lt;&gt;0,I3689&lt;&gt;""),IF(TRIM(SUBSTITUTE(B3689,CHAR(160),""))="","",IF(ISNUMBER(MATCH(TRIM(SUBSTITUTE(B3689,CHAR(160),"")),'Look Up Values'!$B$2:$B$500,0)),"","Origin error")),"")</f>
        <v/>
      </c>
      <c r="O3689" s="242" t="str">
        <f>IF(AND(I3689&lt;&gt;0,I3689&lt;&gt;""),IF(C3689="","",IF(AND(ISNUMBER(--LEFT(C3689,FIND(" ",C3689&amp;" ")-1)),OR(LEN(LEFT(C3689,FIND(" ",C3689&amp;" ")-1))=6,LEN(LEFT(C3689,FIND(" ",C3689&amp;" ")-1))=7),OR(ISNUMBER(MATCH(LEFT(C3689,FIND(" ",C3689&amp;" ")-1),'Look Up Values'!$G$2:$G$1000,0)),ISNUMBER(MATCH(LEFT(C3689,FIND(" ",C3689&amp;" ")-1),'Look Up Values'!$AE$2:$AE$2000,0)))),"","EWC error")),"")</f>
        <v/>
      </c>
      <c r="P3689" s="242" t="str" cm="1">
        <f t="array" ref="P3689">IF(AND(I3689&lt;&gt;0,I3689&lt;&gt;""),IF(D3689="","",IF(ISNUMBER(MATCH(SUBSTITUTE(D3689," ",""),SUBSTITUTE('Look Up Values'!$S$2:$S$120," ",""),0)),"","D&amp;R error")),"")</f>
        <v/>
      </c>
      <c r="Q3689" s="242" t="str" cm="1">
        <f t="array" ref="Q3689">IF(AND(I3689&lt;&gt;0,I3689&lt;&gt;""),IF(G3689="","",IF(ISNUMBER(MATCH(SUBSTITUTE(G3689," ",""),SUBSTITUTE('Look Up Values'!$I$2:$I$10," ",""),0)),"","State error")),"")</f>
        <v/>
      </c>
      <c r="R3689" s="260" t="str">
        <f t="shared" si="115"/>
        <v/>
      </c>
    </row>
    <row r="3690" spans="1:18" ht="15.75">
      <c r="A3690" s="250">
        <v>3683</v>
      </c>
      <c r="B3690" s="198"/>
      <c r="C3690" s="25"/>
      <c r="D3690" s="25"/>
      <c r="E3690" s="25"/>
      <c r="F3690" s="25"/>
      <c r="G3690" s="26"/>
      <c r="H3690" s="27"/>
      <c r="I3690" s="28"/>
      <c r="J3690" s="430"/>
      <c r="K3690" s="48"/>
      <c r="L3690" s="457" t="str">
        <f t="shared" si="114"/>
        <v/>
      </c>
      <c r="M3690" s="245" cm="1">
        <f t="array" ref="M3690">SUMPRODUCT(--(N3690:Q3690&lt;&gt;"")) + IF(TRIM(R3690)="",0,LEN(R3690)-LEN(SUBSTITUTE(R3690,",",""))+1)</f>
        <v>0</v>
      </c>
      <c r="N3690" s="242" t="str">
        <f>IF(AND(I3690&lt;&gt;0,I3690&lt;&gt;""),IF(TRIM(SUBSTITUTE(B3690,CHAR(160),""))="","",IF(ISNUMBER(MATCH(TRIM(SUBSTITUTE(B3690,CHAR(160),"")),'Look Up Values'!$B$2:$B$500,0)),"","Origin error")),"")</f>
        <v/>
      </c>
      <c r="O3690" s="242" t="str">
        <f>IF(AND(I3690&lt;&gt;0,I3690&lt;&gt;""),IF(C3690="","",IF(AND(ISNUMBER(--LEFT(C3690,FIND(" ",C3690&amp;" ")-1)),OR(LEN(LEFT(C3690,FIND(" ",C3690&amp;" ")-1))=6,LEN(LEFT(C3690,FIND(" ",C3690&amp;" ")-1))=7),OR(ISNUMBER(MATCH(LEFT(C3690,FIND(" ",C3690&amp;" ")-1),'Look Up Values'!$G$2:$G$1000,0)),ISNUMBER(MATCH(LEFT(C3690,FIND(" ",C3690&amp;" ")-1),'Look Up Values'!$AE$2:$AE$2000,0)))),"","EWC error")),"")</f>
        <v/>
      </c>
      <c r="P3690" s="242" t="str" cm="1">
        <f t="array" ref="P3690">IF(AND(I3690&lt;&gt;0,I3690&lt;&gt;""),IF(D3690="","",IF(ISNUMBER(MATCH(SUBSTITUTE(D3690," ",""),SUBSTITUTE('Look Up Values'!$S$2:$S$120," ",""),0)),"","D&amp;R error")),"")</f>
        <v/>
      </c>
      <c r="Q3690" s="242" t="str" cm="1">
        <f t="array" ref="Q3690">IF(AND(I3690&lt;&gt;0,I3690&lt;&gt;""),IF(G3690="","",IF(ISNUMBER(MATCH(SUBSTITUTE(G3690," ",""),SUBSTITUTE('Look Up Values'!$I$2:$I$10," ",""),0)),"","State error")),"")</f>
        <v/>
      </c>
      <c r="R3690" s="260" t="str">
        <f t="shared" si="115"/>
        <v/>
      </c>
    </row>
    <row r="3691" spans="1:18" ht="15.75">
      <c r="A3691" s="250">
        <v>3684</v>
      </c>
      <c r="B3691" s="198"/>
      <c r="C3691" s="25"/>
      <c r="D3691" s="25"/>
      <c r="E3691" s="25"/>
      <c r="F3691" s="25"/>
      <c r="G3691" s="26"/>
      <c r="H3691" s="27"/>
      <c r="I3691" s="28"/>
      <c r="J3691" s="430"/>
      <c r="K3691" s="48"/>
      <c r="L3691" s="457" t="str">
        <f t="shared" si="114"/>
        <v/>
      </c>
      <c r="M3691" s="245" cm="1">
        <f t="array" ref="M3691">SUMPRODUCT(--(N3691:Q3691&lt;&gt;"")) + IF(TRIM(R3691)="",0,LEN(R3691)-LEN(SUBSTITUTE(R3691,",",""))+1)</f>
        <v>0</v>
      </c>
      <c r="N3691" s="242" t="str">
        <f>IF(AND(I3691&lt;&gt;0,I3691&lt;&gt;""),IF(TRIM(SUBSTITUTE(B3691,CHAR(160),""))="","",IF(ISNUMBER(MATCH(TRIM(SUBSTITUTE(B3691,CHAR(160),"")),'Look Up Values'!$B$2:$B$500,0)),"","Origin error")),"")</f>
        <v/>
      </c>
      <c r="O3691" s="242" t="str">
        <f>IF(AND(I3691&lt;&gt;0,I3691&lt;&gt;""),IF(C3691="","",IF(AND(ISNUMBER(--LEFT(C3691,FIND(" ",C3691&amp;" ")-1)),OR(LEN(LEFT(C3691,FIND(" ",C3691&amp;" ")-1))=6,LEN(LEFT(C3691,FIND(" ",C3691&amp;" ")-1))=7),OR(ISNUMBER(MATCH(LEFT(C3691,FIND(" ",C3691&amp;" ")-1),'Look Up Values'!$G$2:$G$1000,0)),ISNUMBER(MATCH(LEFT(C3691,FIND(" ",C3691&amp;" ")-1),'Look Up Values'!$AE$2:$AE$2000,0)))),"","EWC error")),"")</f>
        <v/>
      </c>
      <c r="P3691" s="242" t="str" cm="1">
        <f t="array" ref="P3691">IF(AND(I3691&lt;&gt;0,I3691&lt;&gt;""),IF(D3691="","",IF(ISNUMBER(MATCH(SUBSTITUTE(D3691," ",""),SUBSTITUTE('Look Up Values'!$S$2:$S$120," ",""),0)),"","D&amp;R error")),"")</f>
        <v/>
      </c>
      <c r="Q3691" s="242" t="str" cm="1">
        <f t="array" ref="Q3691">IF(AND(I3691&lt;&gt;0,I3691&lt;&gt;""),IF(G3691="","",IF(ISNUMBER(MATCH(SUBSTITUTE(G3691," ",""),SUBSTITUTE('Look Up Values'!$I$2:$I$10," ",""),0)),"","State error")),"")</f>
        <v/>
      </c>
      <c r="R3691" s="260" t="str">
        <f t="shared" si="115"/>
        <v/>
      </c>
    </row>
    <row r="3692" spans="1:18" ht="15.75">
      <c r="A3692" s="250">
        <v>3685</v>
      </c>
      <c r="B3692" s="198"/>
      <c r="C3692" s="25"/>
      <c r="D3692" s="25"/>
      <c r="E3692" s="25"/>
      <c r="F3692" s="25"/>
      <c r="G3692" s="26"/>
      <c r="H3692" s="27"/>
      <c r="I3692" s="28"/>
      <c r="J3692" s="430"/>
      <c r="K3692" s="48"/>
      <c r="L3692" s="457" t="str">
        <f t="shared" si="114"/>
        <v/>
      </c>
      <c r="M3692" s="245" cm="1">
        <f t="array" ref="M3692">SUMPRODUCT(--(N3692:Q3692&lt;&gt;"")) + IF(TRIM(R3692)="",0,LEN(R3692)-LEN(SUBSTITUTE(R3692,",",""))+1)</f>
        <v>0</v>
      </c>
      <c r="N3692" s="242" t="str">
        <f>IF(AND(I3692&lt;&gt;0,I3692&lt;&gt;""),IF(TRIM(SUBSTITUTE(B3692,CHAR(160),""))="","",IF(ISNUMBER(MATCH(TRIM(SUBSTITUTE(B3692,CHAR(160),"")),'Look Up Values'!$B$2:$B$500,0)),"","Origin error")),"")</f>
        <v/>
      </c>
      <c r="O3692" s="242" t="str">
        <f>IF(AND(I3692&lt;&gt;0,I3692&lt;&gt;""),IF(C3692="","",IF(AND(ISNUMBER(--LEFT(C3692,FIND(" ",C3692&amp;" ")-1)),OR(LEN(LEFT(C3692,FIND(" ",C3692&amp;" ")-1))=6,LEN(LEFT(C3692,FIND(" ",C3692&amp;" ")-1))=7),OR(ISNUMBER(MATCH(LEFT(C3692,FIND(" ",C3692&amp;" ")-1),'Look Up Values'!$G$2:$G$1000,0)),ISNUMBER(MATCH(LEFT(C3692,FIND(" ",C3692&amp;" ")-1),'Look Up Values'!$AE$2:$AE$2000,0)))),"","EWC error")),"")</f>
        <v/>
      </c>
      <c r="P3692" s="242" t="str" cm="1">
        <f t="array" ref="P3692">IF(AND(I3692&lt;&gt;0,I3692&lt;&gt;""),IF(D3692="","",IF(ISNUMBER(MATCH(SUBSTITUTE(D3692," ",""),SUBSTITUTE('Look Up Values'!$S$2:$S$120," ",""),0)),"","D&amp;R error")),"")</f>
        <v/>
      </c>
      <c r="Q3692" s="242" t="str" cm="1">
        <f t="array" ref="Q3692">IF(AND(I3692&lt;&gt;0,I3692&lt;&gt;""),IF(G3692="","",IF(ISNUMBER(MATCH(SUBSTITUTE(G3692," ",""),SUBSTITUTE('Look Up Values'!$I$2:$I$10," ",""),0)),"","State error")),"")</f>
        <v/>
      </c>
      <c r="R3692" s="260" t="str">
        <f t="shared" si="115"/>
        <v/>
      </c>
    </row>
    <row r="3693" spans="1:18" ht="15.75">
      <c r="A3693" s="250">
        <v>3686</v>
      </c>
      <c r="B3693" s="198"/>
      <c r="C3693" s="25"/>
      <c r="D3693" s="25"/>
      <c r="E3693" s="25"/>
      <c r="F3693" s="25"/>
      <c r="G3693" s="26"/>
      <c r="H3693" s="27"/>
      <c r="I3693" s="28"/>
      <c r="J3693" s="430"/>
      <c r="K3693" s="48"/>
      <c r="L3693" s="457" t="str">
        <f t="shared" si="114"/>
        <v/>
      </c>
      <c r="M3693" s="245" cm="1">
        <f t="array" ref="M3693">SUMPRODUCT(--(N3693:Q3693&lt;&gt;"")) + IF(TRIM(R3693)="",0,LEN(R3693)-LEN(SUBSTITUTE(R3693,",",""))+1)</f>
        <v>0</v>
      </c>
      <c r="N3693" s="242" t="str">
        <f>IF(AND(I3693&lt;&gt;0,I3693&lt;&gt;""),IF(TRIM(SUBSTITUTE(B3693,CHAR(160),""))="","",IF(ISNUMBER(MATCH(TRIM(SUBSTITUTE(B3693,CHAR(160),"")),'Look Up Values'!$B$2:$B$500,0)),"","Origin error")),"")</f>
        <v/>
      </c>
      <c r="O3693" s="242" t="str">
        <f>IF(AND(I3693&lt;&gt;0,I3693&lt;&gt;""),IF(C3693="","",IF(AND(ISNUMBER(--LEFT(C3693,FIND(" ",C3693&amp;" ")-1)),OR(LEN(LEFT(C3693,FIND(" ",C3693&amp;" ")-1))=6,LEN(LEFT(C3693,FIND(" ",C3693&amp;" ")-1))=7),OR(ISNUMBER(MATCH(LEFT(C3693,FIND(" ",C3693&amp;" ")-1),'Look Up Values'!$G$2:$G$1000,0)),ISNUMBER(MATCH(LEFT(C3693,FIND(" ",C3693&amp;" ")-1),'Look Up Values'!$AE$2:$AE$2000,0)))),"","EWC error")),"")</f>
        <v/>
      </c>
      <c r="P3693" s="242" t="str" cm="1">
        <f t="array" ref="P3693">IF(AND(I3693&lt;&gt;0,I3693&lt;&gt;""),IF(D3693="","",IF(ISNUMBER(MATCH(SUBSTITUTE(D3693," ",""),SUBSTITUTE('Look Up Values'!$S$2:$S$120," ",""),0)),"","D&amp;R error")),"")</f>
        <v/>
      </c>
      <c r="Q3693" s="242" t="str" cm="1">
        <f t="array" ref="Q3693">IF(AND(I3693&lt;&gt;0,I3693&lt;&gt;""),IF(G3693="","",IF(ISNUMBER(MATCH(SUBSTITUTE(G3693," ",""),SUBSTITUTE('Look Up Values'!$I$2:$I$10," ",""),0)),"","State error")),"")</f>
        <v/>
      </c>
      <c r="R3693" s="260" t="str">
        <f t="shared" si="115"/>
        <v/>
      </c>
    </row>
    <row r="3694" spans="1:18" ht="15.75">
      <c r="A3694" s="250">
        <v>3687</v>
      </c>
      <c r="B3694" s="198"/>
      <c r="C3694" s="25"/>
      <c r="D3694" s="25"/>
      <c r="E3694" s="25"/>
      <c r="F3694" s="25"/>
      <c r="G3694" s="26"/>
      <c r="H3694" s="27"/>
      <c r="I3694" s="28"/>
      <c r="J3694" s="430"/>
      <c r="K3694" s="48"/>
      <c r="L3694" s="457" t="str">
        <f t="shared" si="114"/>
        <v/>
      </c>
      <c r="M3694" s="245" cm="1">
        <f t="array" ref="M3694">SUMPRODUCT(--(N3694:Q3694&lt;&gt;"")) + IF(TRIM(R3694)="",0,LEN(R3694)-LEN(SUBSTITUTE(R3694,",",""))+1)</f>
        <v>0</v>
      </c>
      <c r="N3694" s="242" t="str">
        <f>IF(AND(I3694&lt;&gt;0,I3694&lt;&gt;""),IF(TRIM(SUBSTITUTE(B3694,CHAR(160),""))="","",IF(ISNUMBER(MATCH(TRIM(SUBSTITUTE(B3694,CHAR(160),"")),'Look Up Values'!$B$2:$B$500,0)),"","Origin error")),"")</f>
        <v/>
      </c>
      <c r="O3694" s="242" t="str">
        <f>IF(AND(I3694&lt;&gt;0,I3694&lt;&gt;""),IF(C3694="","",IF(AND(ISNUMBER(--LEFT(C3694,FIND(" ",C3694&amp;" ")-1)),OR(LEN(LEFT(C3694,FIND(" ",C3694&amp;" ")-1))=6,LEN(LEFT(C3694,FIND(" ",C3694&amp;" ")-1))=7),OR(ISNUMBER(MATCH(LEFT(C3694,FIND(" ",C3694&amp;" ")-1),'Look Up Values'!$G$2:$G$1000,0)),ISNUMBER(MATCH(LEFT(C3694,FIND(" ",C3694&amp;" ")-1),'Look Up Values'!$AE$2:$AE$2000,0)))),"","EWC error")),"")</f>
        <v/>
      </c>
      <c r="P3694" s="242" t="str" cm="1">
        <f t="array" ref="P3694">IF(AND(I3694&lt;&gt;0,I3694&lt;&gt;""),IF(D3694="","",IF(ISNUMBER(MATCH(SUBSTITUTE(D3694," ",""),SUBSTITUTE('Look Up Values'!$S$2:$S$120," ",""),0)),"","D&amp;R error")),"")</f>
        <v/>
      </c>
      <c r="Q3694" s="242" t="str" cm="1">
        <f t="array" ref="Q3694">IF(AND(I3694&lt;&gt;0,I3694&lt;&gt;""),IF(G3694="","",IF(ISNUMBER(MATCH(SUBSTITUTE(G3694," ",""),SUBSTITUTE('Look Up Values'!$I$2:$I$10," ",""),0)),"","State error")),"")</f>
        <v/>
      </c>
      <c r="R3694" s="260" t="str">
        <f t="shared" si="115"/>
        <v/>
      </c>
    </row>
    <row r="3695" spans="1:18" ht="15.75">
      <c r="A3695" s="250">
        <v>3688</v>
      </c>
      <c r="B3695" s="198"/>
      <c r="C3695" s="25"/>
      <c r="D3695" s="25"/>
      <c r="E3695" s="25"/>
      <c r="F3695" s="25"/>
      <c r="G3695" s="26"/>
      <c r="H3695" s="27"/>
      <c r="I3695" s="28"/>
      <c r="J3695" s="430"/>
      <c r="K3695" s="48"/>
      <c r="L3695" s="457" t="str">
        <f t="shared" si="114"/>
        <v/>
      </c>
      <c r="M3695" s="245" cm="1">
        <f t="array" ref="M3695">SUMPRODUCT(--(N3695:Q3695&lt;&gt;"")) + IF(TRIM(R3695)="",0,LEN(R3695)-LEN(SUBSTITUTE(R3695,",",""))+1)</f>
        <v>0</v>
      </c>
      <c r="N3695" s="242" t="str">
        <f>IF(AND(I3695&lt;&gt;0,I3695&lt;&gt;""),IF(TRIM(SUBSTITUTE(B3695,CHAR(160),""))="","",IF(ISNUMBER(MATCH(TRIM(SUBSTITUTE(B3695,CHAR(160),"")),'Look Up Values'!$B$2:$B$500,0)),"","Origin error")),"")</f>
        <v/>
      </c>
      <c r="O3695" s="242" t="str">
        <f>IF(AND(I3695&lt;&gt;0,I3695&lt;&gt;""),IF(C3695="","",IF(AND(ISNUMBER(--LEFT(C3695,FIND(" ",C3695&amp;" ")-1)),OR(LEN(LEFT(C3695,FIND(" ",C3695&amp;" ")-1))=6,LEN(LEFT(C3695,FIND(" ",C3695&amp;" ")-1))=7),OR(ISNUMBER(MATCH(LEFT(C3695,FIND(" ",C3695&amp;" ")-1),'Look Up Values'!$G$2:$G$1000,0)),ISNUMBER(MATCH(LEFT(C3695,FIND(" ",C3695&amp;" ")-1),'Look Up Values'!$AE$2:$AE$2000,0)))),"","EWC error")),"")</f>
        <v/>
      </c>
      <c r="P3695" s="242" t="str" cm="1">
        <f t="array" ref="P3695">IF(AND(I3695&lt;&gt;0,I3695&lt;&gt;""),IF(D3695="","",IF(ISNUMBER(MATCH(SUBSTITUTE(D3695," ",""),SUBSTITUTE('Look Up Values'!$S$2:$S$120," ",""),0)),"","D&amp;R error")),"")</f>
        <v/>
      </c>
      <c r="Q3695" s="242" t="str" cm="1">
        <f t="array" ref="Q3695">IF(AND(I3695&lt;&gt;0,I3695&lt;&gt;""),IF(G3695="","",IF(ISNUMBER(MATCH(SUBSTITUTE(G3695," ",""),SUBSTITUTE('Look Up Values'!$I$2:$I$10," ",""),0)),"","State error")),"")</f>
        <v/>
      </c>
      <c r="R3695" s="260" t="str">
        <f t="shared" si="115"/>
        <v/>
      </c>
    </row>
    <row r="3696" spans="1:18" ht="15.75">
      <c r="A3696" s="250">
        <v>3689</v>
      </c>
      <c r="B3696" s="198"/>
      <c r="C3696" s="25"/>
      <c r="D3696" s="25"/>
      <c r="E3696" s="25"/>
      <c r="F3696" s="25"/>
      <c r="G3696" s="26"/>
      <c r="H3696" s="27"/>
      <c r="I3696" s="28"/>
      <c r="J3696" s="430"/>
      <c r="K3696" s="48"/>
      <c r="L3696" s="457" t="str">
        <f t="shared" si="114"/>
        <v/>
      </c>
      <c r="M3696" s="245" cm="1">
        <f t="array" ref="M3696">SUMPRODUCT(--(N3696:Q3696&lt;&gt;"")) + IF(TRIM(R3696)="",0,LEN(R3696)-LEN(SUBSTITUTE(R3696,",",""))+1)</f>
        <v>0</v>
      </c>
      <c r="N3696" s="242" t="str">
        <f>IF(AND(I3696&lt;&gt;0,I3696&lt;&gt;""),IF(TRIM(SUBSTITUTE(B3696,CHAR(160),""))="","",IF(ISNUMBER(MATCH(TRIM(SUBSTITUTE(B3696,CHAR(160),"")),'Look Up Values'!$B$2:$B$500,0)),"","Origin error")),"")</f>
        <v/>
      </c>
      <c r="O3696" s="242" t="str">
        <f>IF(AND(I3696&lt;&gt;0,I3696&lt;&gt;""),IF(C3696="","",IF(AND(ISNUMBER(--LEFT(C3696,FIND(" ",C3696&amp;" ")-1)),OR(LEN(LEFT(C3696,FIND(" ",C3696&amp;" ")-1))=6,LEN(LEFT(C3696,FIND(" ",C3696&amp;" ")-1))=7),OR(ISNUMBER(MATCH(LEFT(C3696,FIND(" ",C3696&amp;" ")-1),'Look Up Values'!$G$2:$G$1000,0)),ISNUMBER(MATCH(LEFT(C3696,FIND(" ",C3696&amp;" ")-1),'Look Up Values'!$AE$2:$AE$2000,0)))),"","EWC error")),"")</f>
        <v/>
      </c>
      <c r="P3696" s="242" t="str" cm="1">
        <f t="array" ref="P3696">IF(AND(I3696&lt;&gt;0,I3696&lt;&gt;""),IF(D3696="","",IF(ISNUMBER(MATCH(SUBSTITUTE(D3696," ",""),SUBSTITUTE('Look Up Values'!$S$2:$S$120," ",""),0)),"","D&amp;R error")),"")</f>
        <v/>
      </c>
      <c r="Q3696" s="242" t="str" cm="1">
        <f t="array" ref="Q3696">IF(AND(I3696&lt;&gt;0,I3696&lt;&gt;""),IF(G3696="","",IF(ISNUMBER(MATCH(SUBSTITUTE(G3696," ",""),SUBSTITUTE('Look Up Values'!$I$2:$I$10," ",""),0)),"","State error")),"")</f>
        <v/>
      </c>
      <c r="R3696" s="260" t="str">
        <f t="shared" si="115"/>
        <v/>
      </c>
    </row>
    <row r="3697" spans="1:18" ht="15.75">
      <c r="A3697" s="250">
        <v>3690</v>
      </c>
      <c r="B3697" s="198"/>
      <c r="C3697" s="25"/>
      <c r="D3697" s="25"/>
      <c r="E3697" s="25"/>
      <c r="F3697" s="25"/>
      <c r="G3697" s="26"/>
      <c r="H3697" s="27"/>
      <c r="I3697" s="28"/>
      <c r="J3697" s="430"/>
      <c r="K3697" s="48"/>
      <c r="L3697" s="457" t="str">
        <f t="shared" si="114"/>
        <v/>
      </c>
      <c r="M3697" s="245" cm="1">
        <f t="array" ref="M3697">SUMPRODUCT(--(N3697:Q3697&lt;&gt;"")) + IF(TRIM(R3697)="",0,LEN(R3697)-LEN(SUBSTITUTE(R3697,",",""))+1)</f>
        <v>0</v>
      </c>
      <c r="N3697" s="242" t="str">
        <f>IF(AND(I3697&lt;&gt;0,I3697&lt;&gt;""),IF(TRIM(SUBSTITUTE(B3697,CHAR(160),""))="","",IF(ISNUMBER(MATCH(TRIM(SUBSTITUTE(B3697,CHAR(160),"")),'Look Up Values'!$B$2:$B$500,0)),"","Origin error")),"")</f>
        <v/>
      </c>
      <c r="O3697" s="242" t="str">
        <f>IF(AND(I3697&lt;&gt;0,I3697&lt;&gt;""),IF(C3697="","",IF(AND(ISNUMBER(--LEFT(C3697,FIND(" ",C3697&amp;" ")-1)),OR(LEN(LEFT(C3697,FIND(" ",C3697&amp;" ")-1))=6,LEN(LEFT(C3697,FIND(" ",C3697&amp;" ")-1))=7),OR(ISNUMBER(MATCH(LEFT(C3697,FIND(" ",C3697&amp;" ")-1),'Look Up Values'!$G$2:$G$1000,0)),ISNUMBER(MATCH(LEFT(C3697,FIND(" ",C3697&amp;" ")-1),'Look Up Values'!$AE$2:$AE$2000,0)))),"","EWC error")),"")</f>
        <v/>
      </c>
      <c r="P3697" s="242" t="str" cm="1">
        <f t="array" ref="P3697">IF(AND(I3697&lt;&gt;0,I3697&lt;&gt;""),IF(D3697="","",IF(ISNUMBER(MATCH(SUBSTITUTE(D3697," ",""),SUBSTITUTE('Look Up Values'!$S$2:$S$120," ",""),0)),"","D&amp;R error")),"")</f>
        <v/>
      </c>
      <c r="Q3697" s="242" t="str" cm="1">
        <f t="array" ref="Q3697">IF(AND(I3697&lt;&gt;0,I3697&lt;&gt;""),IF(G3697="","",IF(ISNUMBER(MATCH(SUBSTITUTE(G3697," ",""),SUBSTITUTE('Look Up Values'!$I$2:$I$10," ",""),0)),"","State error")),"")</f>
        <v/>
      </c>
      <c r="R3697" s="260" t="str">
        <f t="shared" si="115"/>
        <v/>
      </c>
    </row>
    <row r="3698" spans="1:18" ht="15.75">
      <c r="A3698" s="250">
        <v>3691</v>
      </c>
      <c r="B3698" s="198"/>
      <c r="C3698" s="25"/>
      <c r="D3698" s="25"/>
      <c r="E3698" s="25"/>
      <c r="F3698" s="25"/>
      <c r="G3698" s="26"/>
      <c r="H3698" s="27"/>
      <c r="I3698" s="28"/>
      <c r="J3698" s="430"/>
      <c r="K3698" s="48"/>
      <c r="L3698" s="457" t="str">
        <f t="shared" si="114"/>
        <v/>
      </c>
      <c r="M3698" s="245" cm="1">
        <f t="array" ref="M3698">SUMPRODUCT(--(N3698:Q3698&lt;&gt;"")) + IF(TRIM(R3698)="",0,LEN(R3698)-LEN(SUBSTITUTE(R3698,",",""))+1)</f>
        <v>0</v>
      </c>
      <c r="N3698" s="242" t="str">
        <f>IF(AND(I3698&lt;&gt;0,I3698&lt;&gt;""),IF(TRIM(SUBSTITUTE(B3698,CHAR(160),""))="","",IF(ISNUMBER(MATCH(TRIM(SUBSTITUTE(B3698,CHAR(160),"")),'Look Up Values'!$B$2:$B$500,0)),"","Origin error")),"")</f>
        <v/>
      </c>
      <c r="O3698" s="242" t="str">
        <f>IF(AND(I3698&lt;&gt;0,I3698&lt;&gt;""),IF(C3698="","",IF(AND(ISNUMBER(--LEFT(C3698,FIND(" ",C3698&amp;" ")-1)),OR(LEN(LEFT(C3698,FIND(" ",C3698&amp;" ")-1))=6,LEN(LEFT(C3698,FIND(" ",C3698&amp;" ")-1))=7),OR(ISNUMBER(MATCH(LEFT(C3698,FIND(" ",C3698&amp;" ")-1),'Look Up Values'!$G$2:$G$1000,0)),ISNUMBER(MATCH(LEFT(C3698,FIND(" ",C3698&amp;" ")-1),'Look Up Values'!$AE$2:$AE$2000,0)))),"","EWC error")),"")</f>
        <v/>
      </c>
      <c r="P3698" s="242" t="str" cm="1">
        <f t="array" ref="P3698">IF(AND(I3698&lt;&gt;0,I3698&lt;&gt;""),IF(D3698="","",IF(ISNUMBER(MATCH(SUBSTITUTE(D3698," ",""),SUBSTITUTE('Look Up Values'!$S$2:$S$120," ",""),0)),"","D&amp;R error")),"")</f>
        <v/>
      </c>
      <c r="Q3698" s="242" t="str" cm="1">
        <f t="array" ref="Q3698">IF(AND(I3698&lt;&gt;0,I3698&lt;&gt;""),IF(G3698="","",IF(ISNUMBER(MATCH(SUBSTITUTE(G3698," ",""),SUBSTITUTE('Look Up Values'!$I$2:$I$10," ",""),0)),"","State error")),"")</f>
        <v/>
      </c>
      <c r="R3698" s="260" t="str">
        <f t="shared" si="115"/>
        <v/>
      </c>
    </row>
    <row r="3699" spans="1:18" ht="15.75">
      <c r="A3699" s="250">
        <v>3692</v>
      </c>
      <c r="B3699" s="198"/>
      <c r="C3699" s="25"/>
      <c r="D3699" s="25"/>
      <c r="E3699" s="25"/>
      <c r="F3699" s="25"/>
      <c r="G3699" s="26"/>
      <c r="H3699" s="27"/>
      <c r="I3699" s="28"/>
      <c r="J3699" s="430"/>
      <c r="K3699" s="48"/>
      <c r="L3699" s="457" t="str">
        <f t="shared" si="114"/>
        <v/>
      </c>
      <c r="M3699" s="245" cm="1">
        <f t="array" ref="M3699">SUMPRODUCT(--(N3699:Q3699&lt;&gt;"")) + IF(TRIM(R3699)="",0,LEN(R3699)-LEN(SUBSTITUTE(R3699,",",""))+1)</f>
        <v>0</v>
      </c>
      <c r="N3699" s="242" t="str">
        <f>IF(AND(I3699&lt;&gt;0,I3699&lt;&gt;""),IF(TRIM(SUBSTITUTE(B3699,CHAR(160),""))="","",IF(ISNUMBER(MATCH(TRIM(SUBSTITUTE(B3699,CHAR(160),"")),'Look Up Values'!$B$2:$B$500,0)),"","Origin error")),"")</f>
        <v/>
      </c>
      <c r="O3699" s="242" t="str">
        <f>IF(AND(I3699&lt;&gt;0,I3699&lt;&gt;""),IF(C3699="","",IF(AND(ISNUMBER(--LEFT(C3699,FIND(" ",C3699&amp;" ")-1)),OR(LEN(LEFT(C3699,FIND(" ",C3699&amp;" ")-1))=6,LEN(LEFT(C3699,FIND(" ",C3699&amp;" ")-1))=7),OR(ISNUMBER(MATCH(LEFT(C3699,FIND(" ",C3699&amp;" ")-1),'Look Up Values'!$G$2:$G$1000,0)),ISNUMBER(MATCH(LEFT(C3699,FIND(" ",C3699&amp;" ")-1),'Look Up Values'!$AE$2:$AE$2000,0)))),"","EWC error")),"")</f>
        <v/>
      </c>
      <c r="P3699" s="242" t="str" cm="1">
        <f t="array" ref="P3699">IF(AND(I3699&lt;&gt;0,I3699&lt;&gt;""),IF(D3699="","",IF(ISNUMBER(MATCH(SUBSTITUTE(D3699," ",""),SUBSTITUTE('Look Up Values'!$S$2:$S$120," ",""),0)),"","D&amp;R error")),"")</f>
        <v/>
      </c>
      <c r="Q3699" s="242" t="str" cm="1">
        <f t="array" ref="Q3699">IF(AND(I3699&lt;&gt;0,I3699&lt;&gt;""),IF(G3699="","",IF(ISNUMBER(MATCH(SUBSTITUTE(G3699," ",""),SUBSTITUTE('Look Up Values'!$I$2:$I$10," ",""),0)),"","State error")),"")</f>
        <v/>
      </c>
      <c r="R3699" s="260" t="str">
        <f t="shared" si="115"/>
        <v/>
      </c>
    </row>
    <row r="3700" spans="1:18" ht="15.75">
      <c r="A3700" s="250">
        <v>3693</v>
      </c>
      <c r="B3700" s="198"/>
      <c r="C3700" s="25"/>
      <c r="D3700" s="25"/>
      <c r="E3700" s="25"/>
      <c r="F3700" s="25"/>
      <c r="G3700" s="26"/>
      <c r="H3700" s="27"/>
      <c r="I3700" s="28"/>
      <c r="J3700" s="430"/>
      <c r="K3700" s="48"/>
      <c r="L3700" s="457" t="str">
        <f t="shared" si="114"/>
        <v/>
      </c>
      <c r="M3700" s="245" cm="1">
        <f t="array" ref="M3700">SUMPRODUCT(--(N3700:Q3700&lt;&gt;"")) + IF(TRIM(R3700)="",0,LEN(R3700)-LEN(SUBSTITUTE(R3700,",",""))+1)</f>
        <v>0</v>
      </c>
      <c r="N3700" s="242" t="str">
        <f>IF(AND(I3700&lt;&gt;0,I3700&lt;&gt;""),IF(TRIM(SUBSTITUTE(B3700,CHAR(160),""))="","",IF(ISNUMBER(MATCH(TRIM(SUBSTITUTE(B3700,CHAR(160),"")),'Look Up Values'!$B$2:$B$500,0)),"","Origin error")),"")</f>
        <v/>
      </c>
      <c r="O3700" s="242" t="str">
        <f>IF(AND(I3700&lt;&gt;0,I3700&lt;&gt;""),IF(C3700="","",IF(AND(ISNUMBER(--LEFT(C3700,FIND(" ",C3700&amp;" ")-1)),OR(LEN(LEFT(C3700,FIND(" ",C3700&amp;" ")-1))=6,LEN(LEFT(C3700,FIND(" ",C3700&amp;" ")-1))=7),OR(ISNUMBER(MATCH(LEFT(C3700,FIND(" ",C3700&amp;" ")-1),'Look Up Values'!$G$2:$G$1000,0)),ISNUMBER(MATCH(LEFT(C3700,FIND(" ",C3700&amp;" ")-1),'Look Up Values'!$AE$2:$AE$2000,0)))),"","EWC error")),"")</f>
        <v/>
      </c>
      <c r="P3700" s="242" t="str" cm="1">
        <f t="array" ref="P3700">IF(AND(I3700&lt;&gt;0,I3700&lt;&gt;""),IF(D3700="","",IF(ISNUMBER(MATCH(SUBSTITUTE(D3700," ",""),SUBSTITUTE('Look Up Values'!$S$2:$S$120," ",""),0)),"","D&amp;R error")),"")</f>
        <v/>
      </c>
      <c r="Q3700" s="242" t="str" cm="1">
        <f t="array" ref="Q3700">IF(AND(I3700&lt;&gt;0,I3700&lt;&gt;""),IF(G3700="","",IF(ISNUMBER(MATCH(SUBSTITUTE(G3700," ",""),SUBSTITUTE('Look Up Values'!$I$2:$I$10," ",""),0)),"","State error")),"")</f>
        <v/>
      </c>
      <c r="R3700" s="260" t="str">
        <f t="shared" si="115"/>
        <v/>
      </c>
    </row>
    <row r="3701" spans="1:18" ht="15.75">
      <c r="A3701" s="250">
        <v>3694</v>
      </c>
      <c r="B3701" s="198"/>
      <c r="C3701" s="25"/>
      <c r="D3701" s="25"/>
      <c r="E3701" s="25"/>
      <c r="F3701" s="25"/>
      <c r="G3701" s="26"/>
      <c r="H3701" s="27"/>
      <c r="I3701" s="28"/>
      <c r="J3701" s="430"/>
      <c r="K3701" s="48"/>
      <c r="L3701" s="457" t="str">
        <f t="shared" si="114"/>
        <v/>
      </c>
      <c r="M3701" s="245" cm="1">
        <f t="array" ref="M3701">SUMPRODUCT(--(N3701:Q3701&lt;&gt;"")) + IF(TRIM(R3701)="",0,LEN(R3701)-LEN(SUBSTITUTE(R3701,",",""))+1)</f>
        <v>0</v>
      </c>
      <c r="N3701" s="242" t="str">
        <f>IF(AND(I3701&lt;&gt;0,I3701&lt;&gt;""),IF(TRIM(SUBSTITUTE(B3701,CHAR(160),""))="","",IF(ISNUMBER(MATCH(TRIM(SUBSTITUTE(B3701,CHAR(160),"")),'Look Up Values'!$B$2:$B$500,0)),"","Origin error")),"")</f>
        <v/>
      </c>
      <c r="O3701" s="242" t="str">
        <f>IF(AND(I3701&lt;&gt;0,I3701&lt;&gt;""),IF(C3701="","",IF(AND(ISNUMBER(--LEFT(C3701,FIND(" ",C3701&amp;" ")-1)),OR(LEN(LEFT(C3701,FIND(" ",C3701&amp;" ")-1))=6,LEN(LEFT(C3701,FIND(" ",C3701&amp;" ")-1))=7),OR(ISNUMBER(MATCH(LEFT(C3701,FIND(" ",C3701&amp;" ")-1),'Look Up Values'!$G$2:$G$1000,0)),ISNUMBER(MATCH(LEFT(C3701,FIND(" ",C3701&amp;" ")-1),'Look Up Values'!$AE$2:$AE$2000,0)))),"","EWC error")),"")</f>
        <v/>
      </c>
      <c r="P3701" s="242" t="str" cm="1">
        <f t="array" ref="P3701">IF(AND(I3701&lt;&gt;0,I3701&lt;&gt;""),IF(D3701="","",IF(ISNUMBER(MATCH(SUBSTITUTE(D3701," ",""),SUBSTITUTE('Look Up Values'!$S$2:$S$120," ",""),0)),"","D&amp;R error")),"")</f>
        <v/>
      </c>
      <c r="Q3701" s="242" t="str" cm="1">
        <f t="array" ref="Q3701">IF(AND(I3701&lt;&gt;0,I3701&lt;&gt;""),IF(G3701="","",IF(ISNUMBER(MATCH(SUBSTITUTE(G3701," ",""),SUBSTITUTE('Look Up Values'!$I$2:$I$10," ",""),0)),"","State error")),"")</f>
        <v/>
      </c>
      <c r="R3701" s="260" t="str">
        <f t="shared" si="115"/>
        <v/>
      </c>
    </row>
    <row r="3702" spans="1:18" ht="15.75">
      <c r="A3702" s="250">
        <v>3695</v>
      </c>
      <c r="B3702" s="198"/>
      <c r="C3702" s="25"/>
      <c r="D3702" s="25"/>
      <c r="E3702" s="25"/>
      <c r="F3702" s="25"/>
      <c r="G3702" s="26"/>
      <c r="H3702" s="27"/>
      <c r="I3702" s="28"/>
      <c r="J3702" s="430"/>
      <c r="K3702" s="48"/>
      <c r="L3702" s="457" t="str">
        <f t="shared" si="114"/>
        <v/>
      </c>
      <c r="M3702" s="245" cm="1">
        <f t="array" ref="M3702">SUMPRODUCT(--(N3702:Q3702&lt;&gt;"")) + IF(TRIM(R3702)="",0,LEN(R3702)-LEN(SUBSTITUTE(R3702,",",""))+1)</f>
        <v>0</v>
      </c>
      <c r="N3702" s="242" t="str">
        <f>IF(AND(I3702&lt;&gt;0,I3702&lt;&gt;""),IF(TRIM(SUBSTITUTE(B3702,CHAR(160),""))="","",IF(ISNUMBER(MATCH(TRIM(SUBSTITUTE(B3702,CHAR(160),"")),'Look Up Values'!$B$2:$B$500,0)),"","Origin error")),"")</f>
        <v/>
      </c>
      <c r="O3702" s="242" t="str">
        <f>IF(AND(I3702&lt;&gt;0,I3702&lt;&gt;""),IF(C3702="","",IF(AND(ISNUMBER(--LEFT(C3702,FIND(" ",C3702&amp;" ")-1)),OR(LEN(LEFT(C3702,FIND(" ",C3702&amp;" ")-1))=6,LEN(LEFT(C3702,FIND(" ",C3702&amp;" ")-1))=7),OR(ISNUMBER(MATCH(LEFT(C3702,FIND(" ",C3702&amp;" ")-1),'Look Up Values'!$G$2:$G$1000,0)),ISNUMBER(MATCH(LEFT(C3702,FIND(" ",C3702&amp;" ")-1),'Look Up Values'!$AE$2:$AE$2000,0)))),"","EWC error")),"")</f>
        <v/>
      </c>
      <c r="P3702" s="242" t="str" cm="1">
        <f t="array" ref="P3702">IF(AND(I3702&lt;&gt;0,I3702&lt;&gt;""),IF(D3702="","",IF(ISNUMBER(MATCH(SUBSTITUTE(D3702," ",""),SUBSTITUTE('Look Up Values'!$S$2:$S$120," ",""),0)),"","D&amp;R error")),"")</f>
        <v/>
      </c>
      <c r="Q3702" s="242" t="str" cm="1">
        <f t="array" ref="Q3702">IF(AND(I3702&lt;&gt;0,I3702&lt;&gt;""),IF(G3702="","",IF(ISNUMBER(MATCH(SUBSTITUTE(G3702," ",""),SUBSTITUTE('Look Up Values'!$I$2:$I$10," ",""),0)),"","State error")),"")</f>
        <v/>
      </c>
      <c r="R3702" s="260" t="str">
        <f t="shared" si="115"/>
        <v/>
      </c>
    </row>
    <row r="3703" spans="1:18" ht="15.75">
      <c r="A3703" s="250">
        <v>3696</v>
      </c>
      <c r="B3703" s="198"/>
      <c r="C3703" s="25"/>
      <c r="D3703" s="25"/>
      <c r="E3703" s="25"/>
      <c r="F3703" s="25"/>
      <c r="G3703" s="26"/>
      <c r="H3703" s="27"/>
      <c r="I3703" s="28"/>
      <c r="J3703" s="430"/>
      <c r="K3703" s="48"/>
      <c r="L3703" s="457" t="str">
        <f t="shared" si="114"/>
        <v/>
      </c>
      <c r="M3703" s="245" cm="1">
        <f t="array" ref="M3703">SUMPRODUCT(--(N3703:Q3703&lt;&gt;"")) + IF(TRIM(R3703)="",0,LEN(R3703)-LEN(SUBSTITUTE(R3703,",",""))+1)</f>
        <v>0</v>
      </c>
      <c r="N3703" s="242" t="str">
        <f>IF(AND(I3703&lt;&gt;0,I3703&lt;&gt;""),IF(TRIM(SUBSTITUTE(B3703,CHAR(160),""))="","",IF(ISNUMBER(MATCH(TRIM(SUBSTITUTE(B3703,CHAR(160),"")),'Look Up Values'!$B$2:$B$500,0)),"","Origin error")),"")</f>
        <v/>
      </c>
      <c r="O3703" s="242" t="str">
        <f>IF(AND(I3703&lt;&gt;0,I3703&lt;&gt;""),IF(C3703="","",IF(AND(ISNUMBER(--LEFT(C3703,FIND(" ",C3703&amp;" ")-1)),OR(LEN(LEFT(C3703,FIND(" ",C3703&amp;" ")-1))=6,LEN(LEFT(C3703,FIND(" ",C3703&amp;" ")-1))=7),OR(ISNUMBER(MATCH(LEFT(C3703,FIND(" ",C3703&amp;" ")-1),'Look Up Values'!$G$2:$G$1000,0)),ISNUMBER(MATCH(LEFT(C3703,FIND(" ",C3703&amp;" ")-1),'Look Up Values'!$AE$2:$AE$2000,0)))),"","EWC error")),"")</f>
        <v/>
      </c>
      <c r="P3703" s="242" t="str" cm="1">
        <f t="array" ref="P3703">IF(AND(I3703&lt;&gt;0,I3703&lt;&gt;""),IF(D3703="","",IF(ISNUMBER(MATCH(SUBSTITUTE(D3703," ",""),SUBSTITUTE('Look Up Values'!$S$2:$S$120," ",""),0)),"","D&amp;R error")),"")</f>
        <v/>
      </c>
      <c r="Q3703" s="242" t="str" cm="1">
        <f t="array" ref="Q3703">IF(AND(I3703&lt;&gt;0,I3703&lt;&gt;""),IF(G3703="","",IF(ISNUMBER(MATCH(SUBSTITUTE(G3703," ",""),SUBSTITUTE('Look Up Values'!$I$2:$I$10," ",""),0)),"","State error")),"")</f>
        <v/>
      </c>
      <c r="R3703" s="260" t="str">
        <f t="shared" si="115"/>
        <v/>
      </c>
    </row>
    <row r="3704" spans="1:18" ht="15.75">
      <c r="A3704" s="250">
        <v>3697</v>
      </c>
      <c r="B3704" s="198"/>
      <c r="C3704" s="25"/>
      <c r="D3704" s="25"/>
      <c r="E3704" s="25"/>
      <c r="F3704" s="25"/>
      <c r="G3704" s="26"/>
      <c r="H3704" s="27"/>
      <c r="I3704" s="28"/>
      <c r="J3704" s="430"/>
      <c r="K3704" s="48"/>
      <c r="L3704" s="457" t="str">
        <f t="shared" si="114"/>
        <v/>
      </c>
      <c r="M3704" s="245" cm="1">
        <f t="array" ref="M3704">SUMPRODUCT(--(N3704:Q3704&lt;&gt;"")) + IF(TRIM(R3704)="",0,LEN(R3704)-LEN(SUBSTITUTE(R3704,",",""))+1)</f>
        <v>0</v>
      </c>
      <c r="N3704" s="242" t="str">
        <f>IF(AND(I3704&lt;&gt;0,I3704&lt;&gt;""),IF(TRIM(SUBSTITUTE(B3704,CHAR(160),""))="","",IF(ISNUMBER(MATCH(TRIM(SUBSTITUTE(B3704,CHAR(160),"")),'Look Up Values'!$B$2:$B$500,0)),"","Origin error")),"")</f>
        <v/>
      </c>
      <c r="O3704" s="242" t="str">
        <f>IF(AND(I3704&lt;&gt;0,I3704&lt;&gt;""),IF(C3704="","",IF(AND(ISNUMBER(--LEFT(C3704,FIND(" ",C3704&amp;" ")-1)),OR(LEN(LEFT(C3704,FIND(" ",C3704&amp;" ")-1))=6,LEN(LEFT(C3704,FIND(" ",C3704&amp;" ")-1))=7),OR(ISNUMBER(MATCH(LEFT(C3704,FIND(" ",C3704&amp;" ")-1),'Look Up Values'!$G$2:$G$1000,0)),ISNUMBER(MATCH(LEFT(C3704,FIND(" ",C3704&amp;" ")-1),'Look Up Values'!$AE$2:$AE$2000,0)))),"","EWC error")),"")</f>
        <v/>
      </c>
      <c r="P3704" s="242" t="str" cm="1">
        <f t="array" ref="P3704">IF(AND(I3704&lt;&gt;0,I3704&lt;&gt;""),IF(D3704="","",IF(ISNUMBER(MATCH(SUBSTITUTE(D3704," ",""),SUBSTITUTE('Look Up Values'!$S$2:$S$120," ",""),0)),"","D&amp;R error")),"")</f>
        <v/>
      </c>
      <c r="Q3704" s="242" t="str" cm="1">
        <f t="array" ref="Q3704">IF(AND(I3704&lt;&gt;0,I3704&lt;&gt;""),IF(G3704="","",IF(ISNUMBER(MATCH(SUBSTITUTE(G3704," ",""),SUBSTITUTE('Look Up Values'!$I$2:$I$10," ",""),0)),"","State error")),"")</f>
        <v/>
      </c>
      <c r="R3704" s="260" t="str">
        <f t="shared" si="115"/>
        <v/>
      </c>
    </row>
    <row r="3705" spans="1:18" ht="15.75">
      <c r="A3705" s="250">
        <v>3698</v>
      </c>
      <c r="B3705" s="198"/>
      <c r="C3705" s="25"/>
      <c r="D3705" s="25"/>
      <c r="E3705" s="25"/>
      <c r="F3705" s="25"/>
      <c r="G3705" s="26"/>
      <c r="H3705" s="27"/>
      <c r="I3705" s="28"/>
      <c r="J3705" s="430"/>
      <c r="K3705" s="48"/>
      <c r="L3705" s="457" t="str">
        <f t="shared" si="114"/>
        <v/>
      </c>
      <c r="M3705" s="245" cm="1">
        <f t="array" ref="M3705">SUMPRODUCT(--(N3705:Q3705&lt;&gt;"")) + IF(TRIM(R3705)="",0,LEN(R3705)-LEN(SUBSTITUTE(R3705,",",""))+1)</f>
        <v>0</v>
      </c>
      <c r="N3705" s="242" t="str">
        <f>IF(AND(I3705&lt;&gt;0,I3705&lt;&gt;""),IF(TRIM(SUBSTITUTE(B3705,CHAR(160),""))="","",IF(ISNUMBER(MATCH(TRIM(SUBSTITUTE(B3705,CHAR(160),"")),'Look Up Values'!$B$2:$B$500,0)),"","Origin error")),"")</f>
        <v/>
      </c>
      <c r="O3705" s="242" t="str">
        <f>IF(AND(I3705&lt;&gt;0,I3705&lt;&gt;""),IF(C3705="","",IF(AND(ISNUMBER(--LEFT(C3705,FIND(" ",C3705&amp;" ")-1)),OR(LEN(LEFT(C3705,FIND(" ",C3705&amp;" ")-1))=6,LEN(LEFT(C3705,FIND(" ",C3705&amp;" ")-1))=7),OR(ISNUMBER(MATCH(LEFT(C3705,FIND(" ",C3705&amp;" ")-1),'Look Up Values'!$G$2:$G$1000,0)),ISNUMBER(MATCH(LEFT(C3705,FIND(" ",C3705&amp;" ")-1),'Look Up Values'!$AE$2:$AE$2000,0)))),"","EWC error")),"")</f>
        <v/>
      </c>
      <c r="P3705" s="242" t="str" cm="1">
        <f t="array" ref="P3705">IF(AND(I3705&lt;&gt;0,I3705&lt;&gt;""),IF(D3705="","",IF(ISNUMBER(MATCH(SUBSTITUTE(D3705," ",""),SUBSTITUTE('Look Up Values'!$S$2:$S$120," ",""),0)),"","D&amp;R error")),"")</f>
        <v/>
      </c>
      <c r="Q3705" s="242" t="str" cm="1">
        <f t="array" ref="Q3705">IF(AND(I3705&lt;&gt;0,I3705&lt;&gt;""),IF(G3705="","",IF(ISNUMBER(MATCH(SUBSTITUTE(G3705," ",""),SUBSTITUTE('Look Up Values'!$I$2:$I$10," ",""),0)),"","State error")),"")</f>
        <v/>
      </c>
      <c r="R3705" s="260" t="str">
        <f t="shared" si="115"/>
        <v/>
      </c>
    </row>
    <row r="3706" spans="1:18" ht="15.75">
      <c r="A3706" s="250">
        <v>3699</v>
      </c>
      <c r="B3706" s="198"/>
      <c r="C3706" s="25"/>
      <c r="D3706" s="25"/>
      <c r="E3706" s="25"/>
      <c r="F3706" s="25"/>
      <c r="G3706" s="26"/>
      <c r="H3706" s="27"/>
      <c r="I3706" s="28"/>
      <c r="J3706" s="430"/>
      <c r="K3706" s="48"/>
      <c r="L3706" s="457" t="str">
        <f t="shared" si="114"/>
        <v/>
      </c>
      <c r="M3706" s="245" cm="1">
        <f t="array" ref="M3706">SUMPRODUCT(--(N3706:Q3706&lt;&gt;"")) + IF(TRIM(R3706)="",0,LEN(R3706)-LEN(SUBSTITUTE(R3706,",",""))+1)</f>
        <v>0</v>
      </c>
      <c r="N3706" s="242" t="str">
        <f>IF(AND(I3706&lt;&gt;0,I3706&lt;&gt;""),IF(TRIM(SUBSTITUTE(B3706,CHAR(160),""))="","",IF(ISNUMBER(MATCH(TRIM(SUBSTITUTE(B3706,CHAR(160),"")),'Look Up Values'!$B$2:$B$500,0)),"","Origin error")),"")</f>
        <v/>
      </c>
      <c r="O3706" s="242" t="str">
        <f>IF(AND(I3706&lt;&gt;0,I3706&lt;&gt;""),IF(C3706="","",IF(AND(ISNUMBER(--LEFT(C3706,FIND(" ",C3706&amp;" ")-1)),OR(LEN(LEFT(C3706,FIND(" ",C3706&amp;" ")-1))=6,LEN(LEFT(C3706,FIND(" ",C3706&amp;" ")-1))=7),OR(ISNUMBER(MATCH(LEFT(C3706,FIND(" ",C3706&amp;" ")-1),'Look Up Values'!$G$2:$G$1000,0)),ISNUMBER(MATCH(LEFT(C3706,FIND(" ",C3706&amp;" ")-1),'Look Up Values'!$AE$2:$AE$2000,0)))),"","EWC error")),"")</f>
        <v/>
      </c>
      <c r="P3706" s="242" t="str" cm="1">
        <f t="array" ref="P3706">IF(AND(I3706&lt;&gt;0,I3706&lt;&gt;""),IF(D3706="","",IF(ISNUMBER(MATCH(SUBSTITUTE(D3706," ",""),SUBSTITUTE('Look Up Values'!$S$2:$S$120," ",""),0)),"","D&amp;R error")),"")</f>
        <v/>
      </c>
      <c r="Q3706" s="242" t="str" cm="1">
        <f t="array" ref="Q3706">IF(AND(I3706&lt;&gt;0,I3706&lt;&gt;""),IF(G3706="","",IF(ISNUMBER(MATCH(SUBSTITUTE(G3706," ",""),SUBSTITUTE('Look Up Values'!$I$2:$I$10," ",""),0)),"","State error")),"")</f>
        <v/>
      </c>
      <c r="R3706" s="260" t="str">
        <f t="shared" si="115"/>
        <v/>
      </c>
    </row>
    <row r="3707" spans="1:18" ht="15.75">
      <c r="A3707" s="250">
        <v>3700</v>
      </c>
      <c r="B3707" s="198"/>
      <c r="C3707" s="25"/>
      <c r="D3707" s="25"/>
      <c r="E3707" s="25"/>
      <c r="F3707" s="25"/>
      <c r="G3707" s="26"/>
      <c r="H3707" s="27"/>
      <c r="I3707" s="28"/>
      <c r="J3707" s="430"/>
      <c r="K3707" s="48"/>
      <c r="L3707" s="457" t="str">
        <f t="shared" si="114"/>
        <v/>
      </c>
      <c r="M3707" s="245" cm="1">
        <f t="array" ref="M3707">SUMPRODUCT(--(N3707:Q3707&lt;&gt;"")) + IF(TRIM(R3707)="",0,LEN(R3707)-LEN(SUBSTITUTE(R3707,",",""))+1)</f>
        <v>0</v>
      </c>
      <c r="N3707" s="242" t="str">
        <f>IF(AND(I3707&lt;&gt;0,I3707&lt;&gt;""),IF(TRIM(SUBSTITUTE(B3707,CHAR(160),""))="","",IF(ISNUMBER(MATCH(TRIM(SUBSTITUTE(B3707,CHAR(160),"")),'Look Up Values'!$B$2:$B$500,0)),"","Origin error")),"")</f>
        <v/>
      </c>
      <c r="O3707" s="242" t="str">
        <f>IF(AND(I3707&lt;&gt;0,I3707&lt;&gt;""),IF(C3707="","",IF(AND(ISNUMBER(--LEFT(C3707,FIND(" ",C3707&amp;" ")-1)),OR(LEN(LEFT(C3707,FIND(" ",C3707&amp;" ")-1))=6,LEN(LEFT(C3707,FIND(" ",C3707&amp;" ")-1))=7),OR(ISNUMBER(MATCH(LEFT(C3707,FIND(" ",C3707&amp;" ")-1),'Look Up Values'!$G$2:$G$1000,0)),ISNUMBER(MATCH(LEFT(C3707,FIND(" ",C3707&amp;" ")-1),'Look Up Values'!$AE$2:$AE$2000,0)))),"","EWC error")),"")</f>
        <v/>
      </c>
      <c r="P3707" s="242" t="str" cm="1">
        <f t="array" ref="P3707">IF(AND(I3707&lt;&gt;0,I3707&lt;&gt;""),IF(D3707="","",IF(ISNUMBER(MATCH(SUBSTITUTE(D3707," ",""),SUBSTITUTE('Look Up Values'!$S$2:$S$120," ",""),0)),"","D&amp;R error")),"")</f>
        <v/>
      </c>
      <c r="Q3707" s="242" t="str" cm="1">
        <f t="array" ref="Q3707">IF(AND(I3707&lt;&gt;0,I3707&lt;&gt;""),IF(G3707="","",IF(ISNUMBER(MATCH(SUBSTITUTE(G3707," ",""),SUBSTITUTE('Look Up Values'!$I$2:$I$10," ",""),0)),"","State error")),"")</f>
        <v/>
      </c>
      <c r="R3707" s="260" t="str">
        <f t="shared" si="115"/>
        <v/>
      </c>
    </row>
    <row r="3708" spans="1:18" ht="15.75">
      <c r="A3708" s="250">
        <v>3701</v>
      </c>
      <c r="B3708" s="198"/>
      <c r="C3708" s="25"/>
      <c r="D3708" s="25"/>
      <c r="E3708" s="25"/>
      <c r="F3708" s="25"/>
      <c r="G3708" s="26"/>
      <c r="H3708" s="27"/>
      <c r="I3708" s="28"/>
      <c r="J3708" s="430"/>
      <c r="K3708" s="48"/>
      <c r="L3708" s="457" t="str">
        <f t="shared" si="114"/>
        <v/>
      </c>
      <c r="M3708" s="245" cm="1">
        <f t="array" ref="M3708">SUMPRODUCT(--(N3708:Q3708&lt;&gt;"")) + IF(TRIM(R3708)="",0,LEN(R3708)-LEN(SUBSTITUTE(R3708,",",""))+1)</f>
        <v>0</v>
      </c>
      <c r="N3708" s="242" t="str">
        <f>IF(AND(I3708&lt;&gt;0,I3708&lt;&gt;""),IF(TRIM(SUBSTITUTE(B3708,CHAR(160),""))="","",IF(ISNUMBER(MATCH(TRIM(SUBSTITUTE(B3708,CHAR(160),"")),'Look Up Values'!$B$2:$B$500,0)),"","Origin error")),"")</f>
        <v/>
      </c>
      <c r="O3708" s="242" t="str">
        <f>IF(AND(I3708&lt;&gt;0,I3708&lt;&gt;""),IF(C3708="","",IF(AND(ISNUMBER(--LEFT(C3708,FIND(" ",C3708&amp;" ")-1)),OR(LEN(LEFT(C3708,FIND(" ",C3708&amp;" ")-1))=6,LEN(LEFT(C3708,FIND(" ",C3708&amp;" ")-1))=7),OR(ISNUMBER(MATCH(LEFT(C3708,FIND(" ",C3708&amp;" ")-1),'Look Up Values'!$G$2:$G$1000,0)),ISNUMBER(MATCH(LEFT(C3708,FIND(" ",C3708&amp;" ")-1),'Look Up Values'!$AE$2:$AE$2000,0)))),"","EWC error")),"")</f>
        <v/>
      </c>
      <c r="P3708" s="242" t="str" cm="1">
        <f t="array" ref="P3708">IF(AND(I3708&lt;&gt;0,I3708&lt;&gt;""),IF(D3708="","",IF(ISNUMBER(MATCH(SUBSTITUTE(D3708," ",""),SUBSTITUTE('Look Up Values'!$S$2:$S$120," ",""),0)),"","D&amp;R error")),"")</f>
        <v/>
      </c>
      <c r="Q3708" s="242" t="str" cm="1">
        <f t="array" ref="Q3708">IF(AND(I3708&lt;&gt;0,I3708&lt;&gt;""),IF(G3708="","",IF(ISNUMBER(MATCH(SUBSTITUTE(G3708," ",""),SUBSTITUTE('Look Up Values'!$I$2:$I$10," ",""),0)),"","State error")),"")</f>
        <v/>
      </c>
      <c r="R3708" s="260" t="str">
        <f t="shared" si="115"/>
        <v/>
      </c>
    </row>
    <row r="3709" spans="1:18" ht="15.75">
      <c r="A3709" s="250">
        <v>3702</v>
      </c>
      <c r="B3709" s="198"/>
      <c r="C3709" s="25"/>
      <c r="D3709" s="25"/>
      <c r="E3709" s="25"/>
      <c r="F3709" s="25"/>
      <c r="G3709" s="26"/>
      <c r="H3709" s="27"/>
      <c r="I3709" s="28"/>
      <c r="J3709" s="430"/>
      <c r="K3709" s="48"/>
      <c r="L3709" s="457" t="str">
        <f t="shared" si="114"/>
        <v/>
      </c>
      <c r="M3709" s="245" cm="1">
        <f t="array" ref="M3709">SUMPRODUCT(--(N3709:Q3709&lt;&gt;"")) + IF(TRIM(R3709)="",0,LEN(R3709)-LEN(SUBSTITUTE(R3709,",",""))+1)</f>
        <v>0</v>
      </c>
      <c r="N3709" s="242" t="str">
        <f>IF(AND(I3709&lt;&gt;0,I3709&lt;&gt;""),IF(TRIM(SUBSTITUTE(B3709,CHAR(160),""))="","",IF(ISNUMBER(MATCH(TRIM(SUBSTITUTE(B3709,CHAR(160),"")),'Look Up Values'!$B$2:$B$500,0)),"","Origin error")),"")</f>
        <v/>
      </c>
      <c r="O3709" s="242" t="str">
        <f>IF(AND(I3709&lt;&gt;0,I3709&lt;&gt;""),IF(C3709="","",IF(AND(ISNUMBER(--LEFT(C3709,FIND(" ",C3709&amp;" ")-1)),OR(LEN(LEFT(C3709,FIND(" ",C3709&amp;" ")-1))=6,LEN(LEFT(C3709,FIND(" ",C3709&amp;" ")-1))=7),OR(ISNUMBER(MATCH(LEFT(C3709,FIND(" ",C3709&amp;" ")-1),'Look Up Values'!$G$2:$G$1000,0)),ISNUMBER(MATCH(LEFT(C3709,FIND(" ",C3709&amp;" ")-1),'Look Up Values'!$AE$2:$AE$2000,0)))),"","EWC error")),"")</f>
        <v/>
      </c>
      <c r="P3709" s="242" t="str" cm="1">
        <f t="array" ref="P3709">IF(AND(I3709&lt;&gt;0,I3709&lt;&gt;""),IF(D3709="","",IF(ISNUMBER(MATCH(SUBSTITUTE(D3709," ",""),SUBSTITUTE('Look Up Values'!$S$2:$S$120," ",""),0)),"","D&amp;R error")),"")</f>
        <v/>
      </c>
      <c r="Q3709" s="242" t="str" cm="1">
        <f t="array" ref="Q3709">IF(AND(I3709&lt;&gt;0,I3709&lt;&gt;""),IF(G3709="","",IF(ISNUMBER(MATCH(SUBSTITUTE(G3709," ",""),SUBSTITUTE('Look Up Values'!$I$2:$I$10," ",""),0)),"","State error")),"")</f>
        <v/>
      </c>
      <c r="R3709" s="260" t="str">
        <f t="shared" si="115"/>
        <v/>
      </c>
    </row>
    <row r="3710" spans="1:18" ht="15.75">
      <c r="A3710" s="250">
        <v>3703</v>
      </c>
      <c r="B3710" s="198"/>
      <c r="C3710" s="25"/>
      <c r="D3710" s="25"/>
      <c r="E3710" s="25"/>
      <c r="F3710" s="25"/>
      <c r="G3710" s="26"/>
      <c r="H3710" s="27"/>
      <c r="I3710" s="28"/>
      <c r="J3710" s="430"/>
      <c r="K3710" s="48"/>
      <c r="L3710" s="457" t="str">
        <f t="shared" si="114"/>
        <v/>
      </c>
      <c r="M3710" s="245" cm="1">
        <f t="array" ref="M3710">SUMPRODUCT(--(N3710:Q3710&lt;&gt;"")) + IF(TRIM(R3710)="",0,LEN(R3710)-LEN(SUBSTITUTE(R3710,",",""))+1)</f>
        <v>0</v>
      </c>
      <c r="N3710" s="242" t="str">
        <f>IF(AND(I3710&lt;&gt;0,I3710&lt;&gt;""),IF(TRIM(SUBSTITUTE(B3710,CHAR(160),""))="","",IF(ISNUMBER(MATCH(TRIM(SUBSTITUTE(B3710,CHAR(160),"")),'Look Up Values'!$B$2:$B$500,0)),"","Origin error")),"")</f>
        <v/>
      </c>
      <c r="O3710" s="242" t="str">
        <f>IF(AND(I3710&lt;&gt;0,I3710&lt;&gt;""),IF(C3710="","",IF(AND(ISNUMBER(--LEFT(C3710,FIND(" ",C3710&amp;" ")-1)),OR(LEN(LEFT(C3710,FIND(" ",C3710&amp;" ")-1))=6,LEN(LEFT(C3710,FIND(" ",C3710&amp;" ")-1))=7),OR(ISNUMBER(MATCH(LEFT(C3710,FIND(" ",C3710&amp;" ")-1),'Look Up Values'!$G$2:$G$1000,0)),ISNUMBER(MATCH(LEFT(C3710,FIND(" ",C3710&amp;" ")-1),'Look Up Values'!$AE$2:$AE$2000,0)))),"","EWC error")),"")</f>
        <v/>
      </c>
      <c r="P3710" s="242" t="str" cm="1">
        <f t="array" ref="P3710">IF(AND(I3710&lt;&gt;0,I3710&lt;&gt;""),IF(D3710="","",IF(ISNUMBER(MATCH(SUBSTITUTE(D3710," ",""),SUBSTITUTE('Look Up Values'!$S$2:$S$120," ",""),0)),"","D&amp;R error")),"")</f>
        <v/>
      </c>
      <c r="Q3710" s="242" t="str" cm="1">
        <f t="array" ref="Q3710">IF(AND(I3710&lt;&gt;0,I3710&lt;&gt;""),IF(G3710="","",IF(ISNUMBER(MATCH(SUBSTITUTE(G3710," ",""),SUBSTITUTE('Look Up Values'!$I$2:$I$10," ",""),0)),"","State error")),"")</f>
        <v/>
      </c>
      <c r="R3710" s="260" t="str">
        <f t="shared" si="115"/>
        <v/>
      </c>
    </row>
    <row r="3711" spans="1:18" ht="15.75">
      <c r="A3711" s="250">
        <v>3704</v>
      </c>
      <c r="B3711" s="198"/>
      <c r="C3711" s="25"/>
      <c r="D3711" s="25"/>
      <c r="E3711" s="25"/>
      <c r="F3711" s="25"/>
      <c r="G3711" s="26"/>
      <c r="H3711" s="27"/>
      <c r="I3711" s="28"/>
      <c r="J3711" s="430"/>
      <c r="K3711" s="48"/>
      <c r="L3711" s="457" t="str">
        <f t="shared" si="114"/>
        <v/>
      </c>
      <c r="M3711" s="245" cm="1">
        <f t="array" ref="M3711">SUMPRODUCT(--(N3711:Q3711&lt;&gt;"")) + IF(TRIM(R3711)="",0,LEN(R3711)-LEN(SUBSTITUTE(R3711,",",""))+1)</f>
        <v>0</v>
      </c>
      <c r="N3711" s="242" t="str">
        <f>IF(AND(I3711&lt;&gt;0,I3711&lt;&gt;""),IF(TRIM(SUBSTITUTE(B3711,CHAR(160),""))="","",IF(ISNUMBER(MATCH(TRIM(SUBSTITUTE(B3711,CHAR(160),"")),'Look Up Values'!$B$2:$B$500,0)),"","Origin error")),"")</f>
        <v/>
      </c>
      <c r="O3711" s="242" t="str">
        <f>IF(AND(I3711&lt;&gt;0,I3711&lt;&gt;""),IF(C3711="","",IF(AND(ISNUMBER(--LEFT(C3711,FIND(" ",C3711&amp;" ")-1)),OR(LEN(LEFT(C3711,FIND(" ",C3711&amp;" ")-1))=6,LEN(LEFT(C3711,FIND(" ",C3711&amp;" ")-1))=7),OR(ISNUMBER(MATCH(LEFT(C3711,FIND(" ",C3711&amp;" ")-1),'Look Up Values'!$G$2:$G$1000,0)),ISNUMBER(MATCH(LEFT(C3711,FIND(" ",C3711&amp;" ")-1),'Look Up Values'!$AE$2:$AE$2000,0)))),"","EWC error")),"")</f>
        <v/>
      </c>
      <c r="P3711" s="242" t="str" cm="1">
        <f t="array" ref="P3711">IF(AND(I3711&lt;&gt;0,I3711&lt;&gt;""),IF(D3711="","",IF(ISNUMBER(MATCH(SUBSTITUTE(D3711," ",""),SUBSTITUTE('Look Up Values'!$S$2:$S$120," ",""),0)),"","D&amp;R error")),"")</f>
        <v/>
      </c>
      <c r="Q3711" s="242" t="str" cm="1">
        <f t="array" ref="Q3711">IF(AND(I3711&lt;&gt;0,I3711&lt;&gt;""),IF(G3711="","",IF(ISNUMBER(MATCH(SUBSTITUTE(G3711," ",""),SUBSTITUTE('Look Up Values'!$I$2:$I$10," ",""),0)),"","State error")),"")</f>
        <v/>
      </c>
      <c r="R3711" s="260" t="str">
        <f t="shared" si="115"/>
        <v/>
      </c>
    </row>
    <row r="3712" spans="1:18" ht="15.75">
      <c r="A3712" s="250">
        <v>3705</v>
      </c>
      <c r="B3712" s="198"/>
      <c r="C3712" s="25"/>
      <c r="D3712" s="25"/>
      <c r="E3712" s="25"/>
      <c r="F3712" s="25"/>
      <c r="G3712" s="26"/>
      <c r="H3712" s="27"/>
      <c r="I3712" s="28"/>
      <c r="J3712" s="430"/>
      <c r="K3712" s="48"/>
      <c r="L3712" s="457" t="str">
        <f t="shared" si="114"/>
        <v/>
      </c>
      <c r="M3712" s="245" cm="1">
        <f t="array" ref="M3712">SUMPRODUCT(--(N3712:Q3712&lt;&gt;"")) + IF(TRIM(R3712)="",0,LEN(R3712)-LEN(SUBSTITUTE(R3712,",",""))+1)</f>
        <v>0</v>
      </c>
      <c r="N3712" s="242" t="str">
        <f>IF(AND(I3712&lt;&gt;0,I3712&lt;&gt;""),IF(TRIM(SUBSTITUTE(B3712,CHAR(160),""))="","",IF(ISNUMBER(MATCH(TRIM(SUBSTITUTE(B3712,CHAR(160),"")),'Look Up Values'!$B$2:$B$500,0)),"","Origin error")),"")</f>
        <v/>
      </c>
      <c r="O3712" s="242" t="str">
        <f>IF(AND(I3712&lt;&gt;0,I3712&lt;&gt;""),IF(C3712="","",IF(AND(ISNUMBER(--LEFT(C3712,FIND(" ",C3712&amp;" ")-1)),OR(LEN(LEFT(C3712,FIND(" ",C3712&amp;" ")-1))=6,LEN(LEFT(C3712,FIND(" ",C3712&amp;" ")-1))=7),OR(ISNUMBER(MATCH(LEFT(C3712,FIND(" ",C3712&amp;" ")-1),'Look Up Values'!$G$2:$G$1000,0)),ISNUMBER(MATCH(LEFT(C3712,FIND(" ",C3712&amp;" ")-1),'Look Up Values'!$AE$2:$AE$2000,0)))),"","EWC error")),"")</f>
        <v/>
      </c>
      <c r="P3712" s="242" t="str" cm="1">
        <f t="array" ref="P3712">IF(AND(I3712&lt;&gt;0,I3712&lt;&gt;""),IF(D3712="","",IF(ISNUMBER(MATCH(SUBSTITUTE(D3712," ",""),SUBSTITUTE('Look Up Values'!$S$2:$S$120," ",""),0)),"","D&amp;R error")),"")</f>
        <v/>
      </c>
      <c r="Q3712" s="242" t="str" cm="1">
        <f t="array" ref="Q3712">IF(AND(I3712&lt;&gt;0,I3712&lt;&gt;""),IF(G3712="","",IF(ISNUMBER(MATCH(SUBSTITUTE(G3712," ",""),SUBSTITUTE('Look Up Values'!$I$2:$I$10," ",""),0)),"","State error")),"")</f>
        <v/>
      </c>
      <c r="R3712" s="260" t="str">
        <f t="shared" si="115"/>
        <v/>
      </c>
    </row>
    <row r="3713" spans="1:18" ht="15.75">
      <c r="A3713" s="250">
        <v>3706</v>
      </c>
      <c r="B3713" s="198"/>
      <c r="C3713" s="25"/>
      <c r="D3713" s="25"/>
      <c r="E3713" s="25"/>
      <c r="F3713" s="25"/>
      <c r="G3713" s="26"/>
      <c r="H3713" s="27"/>
      <c r="I3713" s="28"/>
      <c r="J3713" s="430"/>
      <c r="K3713" s="48"/>
      <c r="L3713" s="457" t="str">
        <f t="shared" si="114"/>
        <v/>
      </c>
      <c r="M3713" s="245" cm="1">
        <f t="array" ref="M3713">SUMPRODUCT(--(N3713:Q3713&lt;&gt;"")) + IF(TRIM(R3713)="",0,LEN(R3713)-LEN(SUBSTITUTE(R3713,",",""))+1)</f>
        <v>0</v>
      </c>
      <c r="N3713" s="242" t="str">
        <f>IF(AND(I3713&lt;&gt;0,I3713&lt;&gt;""),IF(TRIM(SUBSTITUTE(B3713,CHAR(160),""))="","",IF(ISNUMBER(MATCH(TRIM(SUBSTITUTE(B3713,CHAR(160),"")),'Look Up Values'!$B$2:$B$500,0)),"","Origin error")),"")</f>
        <v/>
      </c>
      <c r="O3713" s="242" t="str">
        <f>IF(AND(I3713&lt;&gt;0,I3713&lt;&gt;""),IF(C3713="","",IF(AND(ISNUMBER(--LEFT(C3713,FIND(" ",C3713&amp;" ")-1)),OR(LEN(LEFT(C3713,FIND(" ",C3713&amp;" ")-1))=6,LEN(LEFT(C3713,FIND(" ",C3713&amp;" ")-1))=7),OR(ISNUMBER(MATCH(LEFT(C3713,FIND(" ",C3713&amp;" ")-1),'Look Up Values'!$G$2:$G$1000,0)),ISNUMBER(MATCH(LEFT(C3713,FIND(" ",C3713&amp;" ")-1),'Look Up Values'!$AE$2:$AE$2000,0)))),"","EWC error")),"")</f>
        <v/>
      </c>
      <c r="P3713" s="242" t="str" cm="1">
        <f t="array" ref="P3713">IF(AND(I3713&lt;&gt;0,I3713&lt;&gt;""),IF(D3713="","",IF(ISNUMBER(MATCH(SUBSTITUTE(D3713," ",""),SUBSTITUTE('Look Up Values'!$S$2:$S$120," ",""),0)),"","D&amp;R error")),"")</f>
        <v/>
      </c>
      <c r="Q3713" s="242" t="str" cm="1">
        <f t="array" ref="Q3713">IF(AND(I3713&lt;&gt;0,I3713&lt;&gt;""),IF(G3713="","",IF(ISNUMBER(MATCH(SUBSTITUTE(G3713," ",""),SUBSTITUTE('Look Up Values'!$I$2:$I$10," ",""),0)),"","State error")),"")</f>
        <v/>
      </c>
      <c r="R3713" s="260" t="str">
        <f t="shared" si="115"/>
        <v/>
      </c>
    </row>
    <row r="3714" spans="1:18" ht="15.75">
      <c r="A3714" s="250">
        <v>3707</v>
      </c>
      <c r="B3714" s="198"/>
      <c r="C3714" s="25"/>
      <c r="D3714" s="25"/>
      <c r="E3714" s="25"/>
      <c r="F3714" s="25"/>
      <c r="G3714" s="26"/>
      <c r="H3714" s="27"/>
      <c r="I3714" s="28"/>
      <c r="J3714" s="430"/>
      <c r="K3714" s="48"/>
      <c r="L3714" s="457" t="str">
        <f t="shared" si="114"/>
        <v/>
      </c>
      <c r="M3714" s="245" cm="1">
        <f t="array" ref="M3714">SUMPRODUCT(--(N3714:Q3714&lt;&gt;"")) + IF(TRIM(R3714)="",0,LEN(R3714)-LEN(SUBSTITUTE(R3714,",",""))+1)</f>
        <v>0</v>
      </c>
      <c r="N3714" s="242" t="str">
        <f>IF(AND(I3714&lt;&gt;0,I3714&lt;&gt;""),IF(TRIM(SUBSTITUTE(B3714,CHAR(160),""))="","",IF(ISNUMBER(MATCH(TRIM(SUBSTITUTE(B3714,CHAR(160),"")),'Look Up Values'!$B$2:$B$500,0)),"","Origin error")),"")</f>
        <v/>
      </c>
      <c r="O3714" s="242" t="str">
        <f>IF(AND(I3714&lt;&gt;0,I3714&lt;&gt;""),IF(C3714="","",IF(AND(ISNUMBER(--LEFT(C3714,FIND(" ",C3714&amp;" ")-1)),OR(LEN(LEFT(C3714,FIND(" ",C3714&amp;" ")-1))=6,LEN(LEFT(C3714,FIND(" ",C3714&amp;" ")-1))=7),OR(ISNUMBER(MATCH(LEFT(C3714,FIND(" ",C3714&amp;" ")-1),'Look Up Values'!$G$2:$G$1000,0)),ISNUMBER(MATCH(LEFT(C3714,FIND(" ",C3714&amp;" ")-1),'Look Up Values'!$AE$2:$AE$2000,0)))),"","EWC error")),"")</f>
        <v/>
      </c>
      <c r="P3714" s="242" t="str" cm="1">
        <f t="array" ref="P3714">IF(AND(I3714&lt;&gt;0,I3714&lt;&gt;""),IF(D3714="","",IF(ISNUMBER(MATCH(SUBSTITUTE(D3714," ",""),SUBSTITUTE('Look Up Values'!$S$2:$S$120," ",""),0)),"","D&amp;R error")),"")</f>
        <v/>
      </c>
      <c r="Q3714" s="242" t="str" cm="1">
        <f t="array" ref="Q3714">IF(AND(I3714&lt;&gt;0,I3714&lt;&gt;""),IF(G3714="","",IF(ISNUMBER(MATCH(SUBSTITUTE(G3714," ",""),SUBSTITUTE('Look Up Values'!$I$2:$I$10," ",""),0)),"","State error")),"")</f>
        <v/>
      </c>
      <c r="R3714" s="260" t="str">
        <f t="shared" si="115"/>
        <v/>
      </c>
    </row>
    <row r="3715" spans="1:18" ht="15.75">
      <c r="A3715" s="250">
        <v>3708</v>
      </c>
      <c r="B3715" s="198"/>
      <c r="C3715" s="25"/>
      <c r="D3715" s="25"/>
      <c r="E3715" s="25"/>
      <c r="F3715" s="25"/>
      <c r="G3715" s="26"/>
      <c r="H3715" s="27"/>
      <c r="I3715" s="28"/>
      <c r="J3715" s="430"/>
      <c r="K3715" s="48"/>
      <c r="L3715" s="457" t="str">
        <f t="shared" si="114"/>
        <v/>
      </c>
      <c r="M3715" s="245" cm="1">
        <f t="array" ref="M3715">SUMPRODUCT(--(N3715:Q3715&lt;&gt;"")) + IF(TRIM(R3715)="",0,LEN(R3715)-LEN(SUBSTITUTE(R3715,",",""))+1)</f>
        <v>0</v>
      </c>
      <c r="N3715" s="242" t="str">
        <f>IF(AND(I3715&lt;&gt;0,I3715&lt;&gt;""),IF(TRIM(SUBSTITUTE(B3715,CHAR(160),""))="","",IF(ISNUMBER(MATCH(TRIM(SUBSTITUTE(B3715,CHAR(160),"")),'Look Up Values'!$B$2:$B$500,0)),"","Origin error")),"")</f>
        <v/>
      </c>
      <c r="O3715" s="242" t="str">
        <f>IF(AND(I3715&lt;&gt;0,I3715&lt;&gt;""),IF(C3715="","",IF(AND(ISNUMBER(--LEFT(C3715,FIND(" ",C3715&amp;" ")-1)),OR(LEN(LEFT(C3715,FIND(" ",C3715&amp;" ")-1))=6,LEN(LEFT(C3715,FIND(" ",C3715&amp;" ")-1))=7),OR(ISNUMBER(MATCH(LEFT(C3715,FIND(" ",C3715&amp;" ")-1),'Look Up Values'!$G$2:$G$1000,0)),ISNUMBER(MATCH(LEFT(C3715,FIND(" ",C3715&amp;" ")-1),'Look Up Values'!$AE$2:$AE$2000,0)))),"","EWC error")),"")</f>
        <v/>
      </c>
      <c r="P3715" s="242" t="str" cm="1">
        <f t="array" ref="P3715">IF(AND(I3715&lt;&gt;0,I3715&lt;&gt;""),IF(D3715="","",IF(ISNUMBER(MATCH(SUBSTITUTE(D3715," ",""),SUBSTITUTE('Look Up Values'!$S$2:$S$120," ",""),0)),"","D&amp;R error")),"")</f>
        <v/>
      </c>
      <c r="Q3715" s="242" t="str" cm="1">
        <f t="array" ref="Q3715">IF(AND(I3715&lt;&gt;0,I3715&lt;&gt;""),IF(G3715="","",IF(ISNUMBER(MATCH(SUBSTITUTE(G3715," ",""),SUBSTITUTE('Look Up Values'!$I$2:$I$10," ",""),0)),"","State error")),"")</f>
        <v/>
      </c>
      <c r="R3715" s="260" t="str">
        <f t="shared" si="115"/>
        <v/>
      </c>
    </row>
    <row r="3716" spans="1:18" ht="15.75">
      <c r="A3716" s="250">
        <v>3709</v>
      </c>
      <c r="B3716" s="198"/>
      <c r="C3716" s="25"/>
      <c r="D3716" s="25"/>
      <c r="E3716" s="25"/>
      <c r="F3716" s="25"/>
      <c r="G3716" s="26"/>
      <c r="H3716" s="27"/>
      <c r="I3716" s="28"/>
      <c r="J3716" s="430"/>
      <c r="K3716" s="48"/>
      <c r="L3716" s="457" t="str">
        <f t="shared" si="114"/>
        <v/>
      </c>
      <c r="M3716" s="245" cm="1">
        <f t="array" ref="M3716">SUMPRODUCT(--(N3716:Q3716&lt;&gt;"")) + IF(TRIM(R3716)="",0,LEN(R3716)-LEN(SUBSTITUTE(R3716,",",""))+1)</f>
        <v>0</v>
      </c>
      <c r="N3716" s="242" t="str">
        <f>IF(AND(I3716&lt;&gt;0,I3716&lt;&gt;""),IF(TRIM(SUBSTITUTE(B3716,CHAR(160),""))="","",IF(ISNUMBER(MATCH(TRIM(SUBSTITUTE(B3716,CHAR(160),"")),'Look Up Values'!$B$2:$B$500,0)),"","Origin error")),"")</f>
        <v/>
      </c>
      <c r="O3716" s="242" t="str">
        <f>IF(AND(I3716&lt;&gt;0,I3716&lt;&gt;""),IF(C3716="","",IF(AND(ISNUMBER(--LEFT(C3716,FIND(" ",C3716&amp;" ")-1)),OR(LEN(LEFT(C3716,FIND(" ",C3716&amp;" ")-1))=6,LEN(LEFT(C3716,FIND(" ",C3716&amp;" ")-1))=7),OR(ISNUMBER(MATCH(LEFT(C3716,FIND(" ",C3716&amp;" ")-1),'Look Up Values'!$G$2:$G$1000,0)),ISNUMBER(MATCH(LEFT(C3716,FIND(" ",C3716&amp;" ")-1),'Look Up Values'!$AE$2:$AE$2000,0)))),"","EWC error")),"")</f>
        <v/>
      </c>
      <c r="P3716" s="242" t="str" cm="1">
        <f t="array" ref="P3716">IF(AND(I3716&lt;&gt;0,I3716&lt;&gt;""),IF(D3716="","",IF(ISNUMBER(MATCH(SUBSTITUTE(D3716," ",""),SUBSTITUTE('Look Up Values'!$S$2:$S$120," ",""),0)),"","D&amp;R error")),"")</f>
        <v/>
      </c>
      <c r="Q3716" s="242" t="str" cm="1">
        <f t="array" ref="Q3716">IF(AND(I3716&lt;&gt;0,I3716&lt;&gt;""),IF(G3716="","",IF(ISNUMBER(MATCH(SUBSTITUTE(G3716," ",""),SUBSTITUTE('Look Up Values'!$I$2:$I$10," ",""),0)),"","State error")),"")</f>
        <v/>
      </c>
      <c r="R3716" s="260" t="str">
        <f t="shared" si="115"/>
        <v/>
      </c>
    </row>
    <row r="3717" spans="1:18" ht="15.75">
      <c r="A3717" s="250">
        <v>3710</v>
      </c>
      <c r="B3717" s="198"/>
      <c r="C3717" s="25"/>
      <c r="D3717" s="25"/>
      <c r="E3717" s="25"/>
      <c r="F3717" s="25"/>
      <c r="G3717" s="26"/>
      <c r="H3717" s="27"/>
      <c r="I3717" s="28"/>
      <c r="J3717" s="430"/>
      <c r="K3717" s="48"/>
      <c r="L3717" s="457" t="str">
        <f t="shared" si="114"/>
        <v/>
      </c>
      <c r="M3717" s="245" cm="1">
        <f t="array" ref="M3717">SUMPRODUCT(--(N3717:Q3717&lt;&gt;"")) + IF(TRIM(R3717)="",0,LEN(R3717)-LEN(SUBSTITUTE(R3717,",",""))+1)</f>
        <v>0</v>
      </c>
      <c r="N3717" s="242" t="str">
        <f>IF(AND(I3717&lt;&gt;0,I3717&lt;&gt;""),IF(TRIM(SUBSTITUTE(B3717,CHAR(160),""))="","",IF(ISNUMBER(MATCH(TRIM(SUBSTITUTE(B3717,CHAR(160),"")),'Look Up Values'!$B$2:$B$500,0)),"","Origin error")),"")</f>
        <v/>
      </c>
      <c r="O3717" s="242" t="str">
        <f>IF(AND(I3717&lt;&gt;0,I3717&lt;&gt;""),IF(C3717="","",IF(AND(ISNUMBER(--LEFT(C3717,FIND(" ",C3717&amp;" ")-1)),OR(LEN(LEFT(C3717,FIND(" ",C3717&amp;" ")-1))=6,LEN(LEFT(C3717,FIND(" ",C3717&amp;" ")-1))=7),OR(ISNUMBER(MATCH(LEFT(C3717,FIND(" ",C3717&amp;" ")-1),'Look Up Values'!$G$2:$G$1000,0)),ISNUMBER(MATCH(LEFT(C3717,FIND(" ",C3717&amp;" ")-1),'Look Up Values'!$AE$2:$AE$2000,0)))),"","EWC error")),"")</f>
        <v/>
      </c>
      <c r="P3717" s="242" t="str" cm="1">
        <f t="array" ref="P3717">IF(AND(I3717&lt;&gt;0,I3717&lt;&gt;""),IF(D3717="","",IF(ISNUMBER(MATCH(SUBSTITUTE(D3717," ",""),SUBSTITUTE('Look Up Values'!$S$2:$S$120," ",""),0)),"","D&amp;R error")),"")</f>
        <v/>
      </c>
      <c r="Q3717" s="242" t="str" cm="1">
        <f t="array" ref="Q3717">IF(AND(I3717&lt;&gt;0,I3717&lt;&gt;""),IF(G3717="","",IF(ISNUMBER(MATCH(SUBSTITUTE(G3717," ",""),SUBSTITUTE('Look Up Values'!$I$2:$I$10," ",""),0)),"","State error")),"")</f>
        <v/>
      </c>
      <c r="R3717" s="260" t="str">
        <f t="shared" si="115"/>
        <v/>
      </c>
    </row>
    <row r="3718" spans="1:18" ht="15.75">
      <c r="A3718" s="250">
        <v>3711</v>
      </c>
      <c r="B3718" s="198"/>
      <c r="C3718" s="25"/>
      <c r="D3718" s="25"/>
      <c r="E3718" s="25"/>
      <c r="F3718" s="25"/>
      <c r="G3718" s="26"/>
      <c r="H3718" s="27"/>
      <c r="I3718" s="28"/>
      <c r="J3718" s="430"/>
      <c r="K3718" s="48"/>
      <c r="L3718" s="457" t="str">
        <f t="shared" si="114"/>
        <v/>
      </c>
      <c r="M3718" s="245" cm="1">
        <f t="array" ref="M3718">SUMPRODUCT(--(N3718:Q3718&lt;&gt;"")) + IF(TRIM(R3718)="",0,LEN(R3718)-LEN(SUBSTITUTE(R3718,",",""))+1)</f>
        <v>0</v>
      </c>
      <c r="N3718" s="242" t="str">
        <f>IF(AND(I3718&lt;&gt;0,I3718&lt;&gt;""),IF(TRIM(SUBSTITUTE(B3718,CHAR(160),""))="","",IF(ISNUMBER(MATCH(TRIM(SUBSTITUTE(B3718,CHAR(160),"")),'Look Up Values'!$B$2:$B$500,0)),"","Origin error")),"")</f>
        <v/>
      </c>
      <c r="O3718" s="242" t="str">
        <f>IF(AND(I3718&lt;&gt;0,I3718&lt;&gt;""),IF(C3718="","",IF(AND(ISNUMBER(--LEFT(C3718,FIND(" ",C3718&amp;" ")-1)),OR(LEN(LEFT(C3718,FIND(" ",C3718&amp;" ")-1))=6,LEN(LEFT(C3718,FIND(" ",C3718&amp;" ")-1))=7),OR(ISNUMBER(MATCH(LEFT(C3718,FIND(" ",C3718&amp;" ")-1),'Look Up Values'!$G$2:$G$1000,0)),ISNUMBER(MATCH(LEFT(C3718,FIND(" ",C3718&amp;" ")-1),'Look Up Values'!$AE$2:$AE$2000,0)))),"","EWC error")),"")</f>
        <v/>
      </c>
      <c r="P3718" s="242" t="str" cm="1">
        <f t="array" ref="P3718">IF(AND(I3718&lt;&gt;0,I3718&lt;&gt;""),IF(D3718="","",IF(ISNUMBER(MATCH(SUBSTITUTE(D3718," ",""),SUBSTITUTE('Look Up Values'!$S$2:$S$120," ",""),0)),"","D&amp;R error")),"")</f>
        <v/>
      </c>
      <c r="Q3718" s="242" t="str" cm="1">
        <f t="array" ref="Q3718">IF(AND(I3718&lt;&gt;0,I3718&lt;&gt;""),IF(G3718="","",IF(ISNUMBER(MATCH(SUBSTITUTE(G3718," ",""),SUBSTITUTE('Look Up Values'!$I$2:$I$10," ",""),0)),"","State error")),"")</f>
        <v/>
      </c>
      <c r="R3718" s="260" t="str">
        <f t="shared" si="115"/>
        <v/>
      </c>
    </row>
    <row r="3719" spans="1:18" ht="15.75">
      <c r="A3719" s="250">
        <v>3712</v>
      </c>
      <c r="B3719" s="198"/>
      <c r="C3719" s="25"/>
      <c r="D3719" s="25"/>
      <c r="E3719" s="25"/>
      <c r="F3719" s="25"/>
      <c r="G3719" s="26"/>
      <c r="H3719" s="27"/>
      <c r="I3719" s="28"/>
      <c r="J3719" s="430"/>
      <c r="K3719" s="48"/>
      <c r="L3719" s="457" t="str">
        <f t="shared" si="114"/>
        <v/>
      </c>
      <c r="M3719" s="245" cm="1">
        <f t="array" ref="M3719">SUMPRODUCT(--(N3719:Q3719&lt;&gt;"")) + IF(TRIM(R3719)="",0,LEN(R3719)-LEN(SUBSTITUTE(R3719,",",""))+1)</f>
        <v>0</v>
      </c>
      <c r="N3719" s="242" t="str">
        <f>IF(AND(I3719&lt;&gt;0,I3719&lt;&gt;""),IF(TRIM(SUBSTITUTE(B3719,CHAR(160),""))="","",IF(ISNUMBER(MATCH(TRIM(SUBSTITUTE(B3719,CHAR(160),"")),'Look Up Values'!$B$2:$B$500,0)),"","Origin error")),"")</f>
        <v/>
      </c>
      <c r="O3719" s="242" t="str">
        <f>IF(AND(I3719&lt;&gt;0,I3719&lt;&gt;""),IF(C3719="","",IF(AND(ISNUMBER(--LEFT(C3719,FIND(" ",C3719&amp;" ")-1)),OR(LEN(LEFT(C3719,FIND(" ",C3719&amp;" ")-1))=6,LEN(LEFT(C3719,FIND(" ",C3719&amp;" ")-1))=7),OR(ISNUMBER(MATCH(LEFT(C3719,FIND(" ",C3719&amp;" ")-1),'Look Up Values'!$G$2:$G$1000,0)),ISNUMBER(MATCH(LEFT(C3719,FIND(" ",C3719&amp;" ")-1),'Look Up Values'!$AE$2:$AE$2000,0)))),"","EWC error")),"")</f>
        <v/>
      </c>
      <c r="P3719" s="242" t="str" cm="1">
        <f t="array" ref="P3719">IF(AND(I3719&lt;&gt;0,I3719&lt;&gt;""),IF(D3719="","",IF(ISNUMBER(MATCH(SUBSTITUTE(D3719," ",""),SUBSTITUTE('Look Up Values'!$S$2:$S$120," ",""),0)),"","D&amp;R error")),"")</f>
        <v/>
      </c>
      <c r="Q3719" s="242" t="str" cm="1">
        <f t="array" ref="Q3719">IF(AND(I3719&lt;&gt;0,I3719&lt;&gt;""),IF(G3719="","",IF(ISNUMBER(MATCH(SUBSTITUTE(G3719," ",""),SUBSTITUTE('Look Up Values'!$I$2:$I$10," ",""),0)),"","State error")),"")</f>
        <v/>
      </c>
      <c r="R3719" s="260" t="str">
        <f t="shared" si="115"/>
        <v/>
      </c>
    </row>
    <row r="3720" spans="1:18" ht="15.75">
      <c r="A3720" s="250">
        <v>3713</v>
      </c>
      <c r="B3720" s="198"/>
      <c r="C3720" s="25"/>
      <c r="D3720" s="25"/>
      <c r="E3720" s="25"/>
      <c r="F3720" s="25"/>
      <c r="G3720" s="26"/>
      <c r="H3720" s="27"/>
      <c r="I3720" s="28"/>
      <c r="J3720" s="430"/>
      <c r="K3720" s="48"/>
      <c r="L3720" s="457" t="str">
        <f t="shared" ref="L3720:L3783" si="116">IF(IFERROR(--SUBSTITUTE(M3720,CHAR(160),""),0)&gt;0,A3720,"")</f>
        <v/>
      </c>
      <c r="M3720" s="245" cm="1">
        <f t="array" ref="M3720">SUMPRODUCT(--(N3720:Q3720&lt;&gt;"")) + IF(TRIM(R3720)="",0,LEN(R3720)-LEN(SUBSTITUTE(R3720,",",""))+1)</f>
        <v>0</v>
      </c>
      <c r="N3720" s="242" t="str">
        <f>IF(AND(I3720&lt;&gt;0,I3720&lt;&gt;""),IF(TRIM(SUBSTITUTE(B3720,CHAR(160),""))="","",IF(ISNUMBER(MATCH(TRIM(SUBSTITUTE(B3720,CHAR(160),"")),'Look Up Values'!$B$2:$B$500,0)),"","Origin error")),"")</f>
        <v/>
      </c>
      <c r="O3720" s="242" t="str">
        <f>IF(AND(I3720&lt;&gt;0,I3720&lt;&gt;""),IF(C3720="","",IF(AND(ISNUMBER(--LEFT(C3720,FIND(" ",C3720&amp;" ")-1)),OR(LEN(LEFT(C3720,FIND(" ",C3720&amp;" ")-1))=6,LEN(LEFT(C3720,FIND(" ",C3720&amp;" ")-1))=7),OR(ISNUMBER(MATCH(LEFT(C3720,FIND(" ",C3720&amp;" ")-1),'Look Up Values'!$G$2:$G$1000,0)),ISNUMBER(MATCH(LEFT(C3720,FIND(" ",C3720&amp;" ")-1),'Look Up Values'!$AE$2:$AE$2000,0)))),"","EWC error")),"")</f>
        <v/>
      </c>
      <c r="P3720" s="242" t="str" cm="1">
        <f t="array" ref="P3720">IF(AND(I3720&lt;&gt;0,I3720&lt;&gt;""),IF(D3720="","",IF(ISNUMBER(MATCH(SUBSTITUTE(D3720," ",""),SUBSTITUTE('Look Up Values'!$S$2:$S$120," ",""),0)),"","D&amp;R error")),"")</f>
        <v/>
      </c>
      <c r="Q3720" s="242" t="str" cm="1">
        <f t="array" ref="Q3720">IF(AND(I3720&lt;&gt;0,I3720&lt;&gt;""),IF(G3720="","",IF(ISNUMBER(MATCH(SUBSTITUTE(G3720," ",""),SUBSTITUTE('Look Up Values'!$I$2:$I$10," ",""),0)),"","State error")),"")</f>
        <v/>
      </c>
      <c r="R3720" s="260" t="str">
        <f t="shared" si="115"/>
        <v/>
      </c>
    </row>
    <row r="3721" spans="1:18" ht="15.75">
      <c r="A3721" s="250">
        <v>3714</v>
      </c>
      <c r="B3721" s="198"/>
      <c r="C3721" s="25"/>
      <c r="D3721" s="25"/>
      <c r="E3721" s="25"/>
      <c r="F3721" s="25"/>
      <c r="G3721" s="26"/>
      <c r="H3721" s="27"/>
      <c r="I3721" s="28"/>
      <c r="J3721" s="430"/>
      <c r="K3721" s="48"/>
      <c r="L3721" s="457" t="str">
        <f t="shared" si="116"/>
        <v/>
      </c>
      <c r="M3721" s="245" cm="1">
        <f t="array" ref="M3721">SUMPRODUCT(--(N3721:Q3721&lt;&gt;"")) + IF(TRIM(R3721)="",0,LEN(R3721)-LEN(SUBSTITUTE(R3721,",",""))+1)</f>
        <v>0</v>
      </c>
      <c r="N3721" s="242" t="str">
        <f>IF(AND(I3721&lt;&gt;0,I3721&lt;&gt;""),IF(TRIM(SUBSTITUTE(B3721,CHAR(160),""))="","",IF(ISNUMBER(MATCH(TRIM(SUBSTITUTE(B3721,CHAR(160),"")),'Look Up Values'!$B$2:$B$500,0)),"","Origin error")),"")</f>
        <v/>
      </c>
      <c r="O3721" s="242" t="str">
        <f>IF(AND(I3721&lt;&gt;0,I3721&lt;&gt;""),IF(C3721="","",IF(AND(ISNUMBER(--LEFT(C3721,FIND(" ",C3721&amp;" ")-1)),OR(LEN(LEFT(C3721,FIND(" ",C3721&amp;" ")-1))=6,LEN(LEFT(C3721,FIND(" ",C3721&amp;" ")-1))=7),OR(ISNUMBER(MATCH(LEFT(C3721,FIND(" ",C3721&amp;" ")-1),'Look Up Values'!$G$2:$G$1000,0)),ISNUMBER(MATCH(LEFT(C3721,FIND(" ",C3721&amp;" ")-1),'Look Up Values'!$AE$2:$AE$2000,0)))),"","EWC error")),"")</f>
        <v/>
      </c>
      <c r="P3721" s="242" t="str" cm="1">
        <f t="array" ref="P3721">IF(AND(I3721&lt;&gt;0,I3721&lt;&gt;""),IF(D3721="","",IF(ISNUMBER(MATCH(SUBSTITUTE(D3721," ",""),SUBSTITUTE('Look Up Values'!$S$2:$S$120," ",""),0)),"","D&amp;R error")),"")</f>
        <v/>
      </c>
      <c r="Q3721" s="242" t="str" cm="1">
        <f t="array" ref="Q3721">IF(AND(I3721&lt;&gt;0,I3721&lt;&gt;""),IF(G3721="","",IF(ISNUMBER(MATCH(SUBSTITUTE(G3721," ",""),SUBSTITUTE('Look Up Values'!$I$2:$I$10," ",""),0)),"","State error")),"")</f>
        <v/>
      </c>
      <c r="R3721" s="260" t="str">
        <f t="shared" ref="R3721:R3784" si="117">IF(OR(I3721="",I3721=0),"",IF(COUNTA(B3721,C3721,D3721,G3721,I3721)=0,"",IF(COUNTA(B3721,C3721,D3721,G3721,I3721)=5,"",LEFT(IF(TRIM(SUBSTITUTE(B3721,CHAR(160),""))="","Origin, ","")&amp;IF(TRIM(SUBSTITUTE(C3721,CHAR(160),""))="","EWC, ","")&amp;IF(TRIM(SUBSTITUTE(D3721,CHAR(160),""))="","D&amp;R, ","")&amp;IF(TRIM(SUBSTITUTE(G3721,CHAR(160),""))="","State, ",""),LEN(IF(TRIM(SUBSTITUTE(B3721,CHAR(160),""))="","Origin, ","")&amp;IF(TRIM(SUBSTITUTE(C3721,CHAR(160),""))="","EWC, ","")&amp;IF(TRIM(SUBSTITUTE(D3721,CHAR(160),""))="","D&amp;R, ","")&amp;IF(TRIM(SUBSTITUTE(G3721,CHAR(160),""))="","State, ",""))-2))))</f>
        <v/>
      </c>
    </row>
    <row r="3722" spans="1:18" ht="15.75">
      <c r="A3722" s="250">
        <v>3715</v>
      </c>
      <c r="B3722" s="198"/>
      <c r="C3722" s="25"/>
      <c r="D3722" s="25"/>
      <c r="E3722" s="25"/>
      <c r="F3722" s="25"/>
      <c r="G3722" s="26"/>
      <c r="H3722" s="27"/>
      <c r="I3722" s="28"/>
      <c r="J3722" s="430"/>
      <c r="K3722" s="48"/>
      <c r="L3722" s="457" t="str">
        <f t="shared" si="116"/>
        <v/>
      </c>
      <c r="M3722" s="245" cm="1">
        <f t="array" ref="M3722">SUMPRODUCT(--(N3722:Q3722&lt;&gt;"")) + IF(TRIM(R3722)="",0,LEN(R3722)-LEN(SUBSTITUTE(R3722,",",""))+1)</f>
        <v>0</v>
      </c>
      <c r="N3722" s="242" t="str">
        <f>IF(AND(I3722&lt;&gt;0,I3722&lt;&gt;""),IF(TRIM(SUBSTITUTE(B3722,CHAR(160),""))="","",IF(ISNUMBER(MATCH(TRIM(SUBSTITUTE(B3722,CHAR(160),"")),'Look Up Values'!$B$2:$B$500,0)),"","Origin error")),"")</f>
        <v/>
      </c>
      <c r="O3722" s="242" t="str">
        <f>IF(AND(I3722&lt;&gt;0,I3722&lt;&gt;""),IF(C3722="","",IF(AND(ISNUMBER(--LEFT(C3722,FIND(" ",C3722&amp;" ")-1)),OR(LEN(LEFT(C3722,FIND(" ",C3722&amp;" ")-1))=6,LEN(LEFT(C3722,FIND(" ",C3722&amp;" ")-1))=7),OR(ISNUMBER(MATCH(LEFT(C3722,FIND(" ",C3722&amp;" ")-1),'Look Up Values'!$G$2:$G$1000,0)),ISNUMBER(MATCH(LEFT(C3722,FIND(" ",C3722&amp;" ")-1),'Look Up Values'!$AE$2:$AE$2000,0)))),"","EWC error")),"")</f>
        <v/>
      </c>
      <c r="P3722" s="242" t="str" cm="1">
        <f t="array" ref="P3722">IF(AND(I3722&lt;&gt;0,I3722&lt;&gt;""),IF(D3722="","",IF(ISNUMBER(MATCH(SUBSTITUTE(D3722," ",""),SUBSTITUTE('Look Up Values'!$S$2:$S$120," ",""),0)),"","D&amp;R error")),"")</f>
        <v/>
      </c>
      <c r="Q3722" s="242" t="str" cm="1">
        <f t="array" ref="Q3722">IF(AND(I3722&lt;&gt;0,I3722&lt;&gt;""),IF(G3722="","",IF(ISNUMBER(MATCH(SUBSTITUTE(G3722," ",""),SUBSTITUTE('Look Up Values'!$I$2:$I$10," ",""),0)),"","State error")),"")</f>
        <v/>
      </c>
      <c r="R3722" s="260" t="str">
        <f t="shared" si="117"/>
        <v/>
      </c>
    </row>
    <row r="3723" spans="1:18" ht="15.75">
      <c r="A3723" s="250">
        <v>3716</v>
      </c>
      <c r="B3723" s="198"/>
      <c r="C3723" s="25"/>
      <c r="D3723" s="25"/>
      <c r="E3723" s="25"/>
      <c r="F3723" s="25"/>
      <c r="G3723" s="26"/>
      <c r="H3723" s="27"/>
      <c r="I3723" s="28"/>
      <c r="J3723" s="430"/>
      <c r="K3723" s="48"/>
      <c r="L3723" s="457" t="str">
        <f t="shared" si="116"/>
        <v/>
      </c>
      <c r="M3723" s="245" cm="1">
        <f t="array" ref="M3723">SUMPRODUCT(--(N3723:Q3723&lt;&gt;"")) + IF(TRIM(R3723)="",0,LEN(R3723)-LEN(SUBSTITUTE(R3723,",",""))+1)</f>
        <v>0</v>
      </c>
      <c r="N3723" s="242" t="str">
        <f>IF(AND(I3723&lt;&gt;0,I3723&lt;&gt;""),IF(TRIM(SUBSTITUTE(B3723,CHAR(160),""))="","",IF(ISNUMBER(MATCH(TRIM(SUBSTITUTE(B3723,CHAR(160),"")),'Look Up Values'!$B$2:$B$500,0)),"","Origin error")),"")</f>
        <v/>
      </c>
      <c r="O3723" s="242" t="str">
        <f>IF(AND(I3723&lt;&gt;0,I3723&lt;&gt;""),IF(C3723="","",IF(AND(ISNUMBER(--LEFT(C3723,FIND(" ",C3723&amp;" ")-1)),OR(LEN(LEFT(C3723,FIND(" ",C3723&amp;" ")-1))=6,LEN(LEFT(C3723,FIND(" ",C3723&amp;" ")-1))=7),OR(ISNUMBER(MATCH(LEFT(C3723,FIND(" ",C3723&amp;" ")-1),'Look Up Values'!$G$2:$G$1000,0)),ISNUMBER(MATCH(LEFT(C3723,FIND(" ",C3723&amp;" ")-1),'Look Up Values'!$AE$2:$AE$2000,0)))),"","EWC error")),"")</f>
        <v/>
      </c>
      <c r="P3723" s="242" t="str" cm="1">
        <f t="array" ref="P3723">IF(AND(I3723&lt;&gt;0,I3723&lt;&gt;""),IF(D3723="","",IF(ISNUMBER(MATCH(SUBSTITUTE(D3723," ",""),SUBSTITUTE('Look Up Values'!$S$2:$S$120," ",""),0)),"","D&amp;R error")),"")</f>
        <v/>
      </c>
      <c r="Q3723" s="242" t="str" cm="1">
        <f t="array" ref="Q3723">IF(AND(I3723&lt;&gt;0,I3723&lt;&gt;""),IF(G3723="","",IF(ISNUMBER(MATCH(SUBSTITUTE(G3723," ",""),SUBSTITUTE('Look Up Values'!$I$2:$I$10," ",""),0)),"","State error")),"")</f>
        <v/>
      </c>
      <c r="R3723" s="260" t="str">
        <f t="shared" si="117"/>
        <v/>
      </c>
    </row>
    <row r="3724" spans="1:18" ht="15.75">
      <c r="A3724" s="250">
        <v>3717</v>
      </c>
      <c r="B3724" s="198"/>
      <c r="C3724" s="25"/>
      <c r="D3724" s="25"/>
      <c r="E3724" s="25"/>
      <c r="F3724" s="25"/>
      <c r="G3724" s="26"/>
      <c r="H3724" s="27"/>
      <c r="I3724" s="28"/>
      <c r="J3724" s="430"/>
      <c r="K3724" s="48"/>
      <c r="L3724" s="457" t="str">
        <f t="shared" si="116"/>
        <v/>
      </c>
      <c r="M3724" s="245" cm="1">
        <f t="array" ref="M3724">SUMPRODUCT(--(N3724:Q3724&lt;&gt;"")) + IF(TRIM(R3724)="",0,LEN(R3724)-LEN(SUBSTITUTE(R3724,",",""))+1)</f>
        <v>0</v>
      </c>
      <c r="N3724" s="242" t="str">
        <f>IF(AND(I3724&lt;&gt;0,I3724&lt;&gt;""),IF(TRIM(SUBSTITUTE(B3724,CHAR(160),""))="","",IF(ISNUMBER(MATCH(TRIM(SUBSTITUTE(B3724,CHAR(160),"")),'Look Up Values'!$B$2:$B$500,0)),"","Origin error")),"")</f>
        <v/>
      </c>
      <c r="O3724" s="242" t="str">
        <f>IF(AND(I3724&lt;&gt;0,I3724&lt;&gt;""),IF(C3724="","",IF(AND(ISNUMBER(--LEFT(C3724,FIND(" ",C3724&amp;" ")-1)),OR(LEN(LEFT(C3724,FIND(" ",C3724&amp;" ")-1))=6,LEN(LEFT(C3724,FIND(" ",C3724&amp;" ")-1))=7),OR(ISNUMBER(MATCH(LEFT(C3724,FIND(" ",C3724&amp;" ")-1),'Look Up Values'!$G$2:$G$1000,0)),ISNUMBER(MATCH(LEFT(C3724,FIND(" ",C3724&amp;" ")-1),'Look Up Values'!$AE$2:$AE$2000,0)))),"","EWC error")),"")</f>
        <v/>
      </c>
      <c r="P3724" s="242" t="str" cm="1">
        <f t="array" ref="P3724">IF(AND(I3724&lt;&gt;0,I3724&lt;&gt;""),IF(D3724="","",IF(ISNUMBER(MATCH(SUBSTITUTE(D3724," ",""),SUBSTITUTE('Look Up Values'!$S$2:$S$120," ",""),0)),"","D&amp;R error")),"")</f>
        <v/>
      </c>
      <c r="Q3724" s="242" t="str" cm="1">
        <f t="array" ref="Q3724">IF(AND(I3724&lt;&gt;0,I3724&lt;&gt;""),IF(G3724="","",IF(ISNUMBER(MATCH(SUBSTITUTE(G3724," ",""),SUBSTITUTE('Look Up Values'!$I$2:$I$10," ",""),0)),"","State error")),"")</f>
        <v/>
      </c>
      <c r="R3724" s="260" t="str">
        <f t="shared" si="117"/>
        <v/>
      </c>
    </row>
    <row r="3725" spans="1:18" ht="15.75">
      <c r="A3725" s="250">
        <v>3718</v>
      </c>
      <c r="B3725" s="198"/>
      <c r="C3725" s="25"/>
      <c r="D3725" s="25"/>
      <c r="E3725" s="25"/>
      <c r="F3725" s="25"/>
      <c r="G3725" s="26"/>
      <c r="H3725" s="27"/>
      <c r="I3725" s="28"/>
      <c r="J3725" s="430"/>
      <c r="K3725" s="48"/>
      <c r="L3725" s="457" t="str">
        <f t="shared" si="116"/>
        <v/>
      </c>
      <c r="M3725" s="245" cm="1">
        <f t="array" ref="M3725">SUMPRODUCT(--(N3725:Q3725&lt;&gt;"")) + IF(TRIM(R3725)="",0,LEN(R3725)-LEN(SUBSTITUTE(R3725,",",""))+1)</f>
        <v>0</v>
      </c>
      <c r="N3725" s="242" t="str">
        <f>IF(AND(I3725&lt;&gt;0,I3725&lt;&gt;""),IF(TRIM(SUBSTITUTE(B3725,CHAR(160),""))="","",IF(ISNUMBER(MATCH(TRIM(SUBSTITUTE(B3725,CHAR(160),"")),'Look Up Values'!$B$2:$B$500,0)),"","Origin error")),"")</f>
        <v/>
      </c>
      <c r="O3725" s="242" t="str">
        <f>IF(AND(I3725&lt;&gt;0,I3725&lt;&gt;""),IF(C3725="","",IF(AND(ISNUMBER(--LEFT(C3725,FIND(" ",C3725&amp;" ")-1)),OR(LEN(LEFT(C3725,FIND(" ",C3725&amp;" ")-1))=6,LEN(LEFT(C3725,FIND(" ",C3725&amp;" ")-1))=7),OR(ISNUMBER(MATCH(LEFT(C3725,FIND(" ",C3725&amp;" ")-1),'Look Up Values'!$G$2:$G$1000,0)),ISNUMBER(MATCH(LEFT(C3725,FIND(" ",C3725&amp;" ")-1),'Look Up Values'!$AE$2:$AE$2000,0)))),"","EWC error")),"")</f>
        <v/>
      </c>
      <c r="P3725" s="242" t="str" cm="1">
        <f t="array" ref="P3725">IF(AND(I3725&lt;&gt;0,I3725&lt;&gt;""),IF(D3725="","",IF(ISNUMBER(MATCH(SUBSTITUTE(D3725," ",""),SUBSTITUTE('Look Up Values'!$S$2:$S$120," ",""),0)),"","D&amp;R error")),"")</f>
        <v/>
      </c>
      <c r="Q3725" s="242" t="str" cm="1">
        <f t="array" ref="Q3725">IF(AND(I3725&lt;&gt;0,I3725&lt;&gt;""),IF(G3725="","",IF(ISNUMBER(MATCH(SUBSTITUTE(G3725," ",""),SUBSTITUTE('Look Up Values'!$I$2:$I$10," ",""),0)),"","State error")),"")</f>
        <v/>
      </c>
      <c r="R3725" s="260" t="str">
        <f t="shared" si="117"/>
        <v/>
      </c>
    </row>
    <row r="3726" spans="1:18" ht="15.75">
      <c r="A3726" s="250">
        <v>3719</v>
      </c>
      <c r="B3726" s="198"/>
      <c r="C3726" s="25"/>
      <c r="D3726" s="25"/>
      <c r="E3726" s="25"/>
      <c r="F3726" s="25"/>
      <c r="G3726" s="26"/>
      <c r="H3726" s="27"/>
      <c r="I3726" s="28"/>
      <c r="J3726" s="430"/>
      <c r="K3726" s="48"/>
      <c r="L3726" s="457" t="str">
        <f t="shared" si="116"/>
        <v/>
      </c>
      <c r="M3726" s="245" cm="1">
        <f t="array" ref="M3726">SUMPRODUCT(--(N3726:Q3726&lt;&gt;"")) + IF(TRIM(R3726)="",0,LEN(R3726)-LEN(SUBSTITUTE(R3726,",",""))+1)</f>
        <v>0</v>
      </c>
      <c r="N3726" s="242" t="str">
        <f>IF(AND(I3726&lt;&gt;0,I3726&lt;&gt;""),IF(TRIM(SUBSTITUTE(B3726,CHAR(160),""))="","",IF(ISNUMBER(MATCH(TRIM(SUBSTITUTE(B3726,CHAR(160),"")),'Look Up Values'!$B$2:$B$500,0)),"","Origin error")),"")</f>
        <v/>
      </c>
      <c r="O3726" s="242" t="str">
        <f>IF(AND(I3726&lt;&gt;0,I3726&lt;&gt;""),IF(C3726="","",IF(AND(ISNUMBER(--LEFT(C3726,FIND(" ",C3726&amp;" ")-1)),OR(LEN(LEFT(C3726,FIND(" ",C3726&amp;" ")-1))=6,LEN(LEFT(C3726,FIND(" ",C3726&amp;" ")-1))=7),OR(ISNUMBER(MATCH(LEFT(C3726,FIND(" ",C3726&amp;" ")-1),'Look Up Values'!$G$2:$G$1000,0)),ISNUMBER(MATCH(LEFT(C3726,FIND(" ",C3726&amp;" ")-1),'Look Up Values'!$AE$2:$AE$2000,0)))),"","EWC error")),"")</f>
        <v/>
      </c>
      <c r="P3726" s="242" t="str" cm="1">
        <f t="array" ref="P3726">IF(AND(I3726&lt;&gt;0,I3726&lt;&gt;""),IF(D3726="","",IF(ISNUMBER(MATCH(SUBSTITUTE(D3726," ",""),SUBSTITUTE('Look Up Values'!$S$2:$S$120," ",""),0)),"","D&amp;R error")),"")</f>
        <v/>
      </c>
      <c r="Q3726" s="242" t="str" cm="1">
        <f t="array" ref="Q3726">IF(AND(I3726&lt;&gt;0,I3726&lt;&gt;""),IF(G3726="","",IF(ISNUMBER(MATCH(SUBSTITUTE(G3726," ",""),SUBSTITUTE('Look Up Values'!$I$2:$I$10," ",""),0)),"","State error")),"")</f>
        <v/>
      </c>
      <c r="R3726" s="260" t="str">
        <f t="shared" si="117"/>
        <v/>
      </c>
    </row>
    <row r="3727" spans="1:18" ht="15.75">
      <c r="A3727" s="250">
        <v>3720</v>
      </c>
      <c r="B3727" s="198"/>
      <c r="C3727" s="25"/>
      <c r="D3727" s="25"/>
      <c r="E3727" s="25"/>
      <c r="F3727" s="25"/>
      <c r="G3727" s="26"/>
      <c r="H3727" s="27"/>
      <c r="I3727" s="28"/>
      <c r="J3727" s="430"/>
      <c r="K3727" s="48"/>
      <c r="L3727" s="457" t="str">
        <f t="shared" si="116"/>
        <v/>
      </c>
      <c r="M3727" s="245" cm="1">
        <f t="array" ref="M3727">SUMPRODUCT(--(N3727:Q3727&lt;&gt;"")) + IF(TRIM(R3727)="",0,LEN(R3727)-LEN(SUBSTITUTE(R3727,",",""))+1)</f>
        <v>0</v>
      </c>
      <c r="N3727" s="242" t="str">
        <f>IF(AND(I3727&lt;&gt;0,I3727&lt;&gt;""),IF(TRIM(SUBSTITUTE(B3727,CHAR(160),""))="","",IF(ISNUMBER(MATCH(TRIM(SUBSTITUTE(B3727,CHAR(160),"")),'Look Up Values'!$B$2:$B$500,0)),"","Origin error")),"")</f>
        <v/>
      </c>
      <c r="O3727" s="242" t="str">
        <f>IF(AND(I3727&lt;&gt;0,I3727&lt;&gt;""),IF(C3727="","",IF(AND(ISNUMBER(--LEFT(C3727,FIND(" ",C3727&amp;" ")-1)),OR(LEN(LEFT(C3727,FIND(" ",C3727&amp;" ")-1))=6,LEN(LEFT(C3727,FIND(" ",C3727&amp;" ")-1))=7),OR(ISNUMBER(MATCH(LEFT(C3727,FIND(" ",C3727&amp;" ")-1),'Look Up Values'!$G$2:$G$1000,0)),ISNUMBER(MATCH(LEFT(C3727,FIND(" ",C3727&amp;" ")-1),'Look Up Values'!$AE$2:$AE$2000,0)))),"","EWC error")),"")</f>
        <v/>
      </c>
      <c r="P3727" s="242" t="str" cm="1">
        <f t="array" ref="P3727">IF(AND(I3727&lt;&gt;0,I3727&lt;&gt;""),IF(D3727="","",IF(ISNUMBER(MATCH(SUBSTITUTE(D3727," ",""),SUBSTITUTE('Look Up Values'!$S$2:$S$120," ",""),0)),"","D&amp;R error")),"")</f>
        <v/>
      </c>
      <c r="Q3727" s="242" t="str" cm="1">
        <f t="array" ref="Q3727">IF(AND(I3727&lt;&gt;0,I3727&lt;&gt;""),IF(G3727="","",IF(ISNUMBER(MATCH(SUBSTITUTE(G3727," ",""),SUBSTITUTE('Look Up Values'!$I$2:$I$10," ",""),0)),"","State error")),"")</f>
        <v/>
      </c>
      <c r="R3727" s="260" t="str">
        <f t="shared" si="117"/>
        <v/>
      </c>
    </row>
    <row r="3728" spans="1:18" ht="15.75">
      <c r="A3728" s="250">
        <v>3721</v>
      </c>
      <c r="B3728" s="198"/>
      <c r="C3728" s="25"/>
      <c r="D3728" s="25"/>
      <c r="E3728" s="25"/>
      <c r="F3728" s="25"/>
      <c r="G3728" s="26"/>
      <c r="H3728" s="27"/>
      <c r="I3728" s="28"/>
      <c r="J3728" s="430"/>
      <c r="K3728" s="48"/>
      <c r="L3728" s="457" t="str">
        <f t="shared" si="116"/>
        <v/>
      </c>
      <c r="M3728" s="245" cm="1">
        <f t="array" ref="M3728">SUMPRODUCT(--(N3728:Q3728&lt;&gt;"")) + IF(TRIM(R3728)="",0,LEN(R3728)-LEN(SUBSTITUTE(R3728,",",""))+1)</f>
        <v>0</v>
      </c>
      <c r="N3728" s="242" t="str">
        <f>IF(AND(I3728&lt;&gt;0,I3728&lt;&gt;""),IF(TRIM(SUBSTITUTE(B3728,CHAR(160),""))="","",IF(ISNUMBER(MATCH(TRIM(SUBSTITUTE(B3728,CHAR(160),"")),'Look Up Values'!$B$2:$B$500,0)),"","Origin error")),"")</f>
        <v/>
      </c>
      <c r="O3728" s="242" t="str">
        <f>IF(AND(I3728&lt;&gt;0,I3728&lt;&gt;""),IF(C3728="","",IF(AND(ISNUMBER(--LEFT(C3728,FIND(" ",C3728&amp;" ")-1)),OR(LEN(LEFT(C3728,FIND(" ",C3728&amp;" ")-1))=6,LEN(LEFT(C3728,FIND(" ",C3728&amp;" ")-1))=7),OR(ISNUMBER(MATCH(LEFT(C3728,FIND(" ",C3728&amp;" ")-1),'Look Up Values'!$G$2:$G$1000,0)),ISNUMBER(MATCH(LEFT(C3728,FIND(" ",C3728&amp;" ")-1),'Look Up Values'!$AE$2:$AE$2000,0)))),"","EWC error")),"")</f>
        <v/>
      </c>
      <c r="P3728" s="242" t="str" cm="1">
        <f t="array" ref="P3728">IF(AND(I3728&lt;&gt;0,I3728&lt;&gt;""),IF(D3728="","",IF(ISNUMBER(MATCH(SUBSTITUTE(D3728," ",""),SUBSTITUTE('Look Up Values'!$S$2:$S$120," ",""),0)),"","D&amp;R error")),"")</f>
        <v/>
      </c>
      <c r="Q3728" s="242" t="str" cm="1">
        <f t="array" ref="Q3728">IF(AND(I3728&lt;&gt;0,I3728&lt;&gt;""),IF(G3728="","",IF(ISNUMBER(MATCH(SUBSTITUTE(G3728," ",""),SUBSTITUTE('Look Up Values'!$I$2:$I$10," ",""),0)),"","State error")),"")</f>
        <v/>
      </c>
      <c r="R3728" s="260" t="str">
        <f t="shared" si="117"/>
        <v/>
      </c>
    </row>
    <row r="3729" spans="1:18" ht="15.75">
      <c r="A3729" s="250">
        <v>3722</v>
      </c>
      <c r="B3729" s="198"/>
      <c r="C3729" s="25"/>
      <c r="D3729" s="25"/>
      <c r="E3729" s="25"/>
      <c r="F3729" s="25"/>
      <c r="G3729" s="26"/>
      <c r="H3729" s="27"/>
      <c r="I3729" s="28"/>
      <c r="J3729" s="430"/>
      <c r="K3729" s="48"/>
      <c r="L3729" s="457" t="str">
        <f t="shared" si="116"/>
        <v/>
      </c>
      <c r="M3729" s="245" cm="1">
        <f t="array" ref="M3729">SUMPRODUCT(--(N3729:Q3729&lt;&gt;"")) + IF(TRIM(R3729)="",0,LEN(R3729)-LEN(SUBSTITUTE(R3729,",",""))+1)</f>
        <v>0</v>
      </c>
      <c r="N3729" s="242" t="str">
        <f>IF(AND(I3729&lt;&gt;0,I3729&lt;&gt;""),IF(TRIM(SUBSTITUTE(B3729,CHAR(160),""))="","",IF(ISNUMBER(MATCH(TRIM(SUBSTITUTE(B3729,CHAR(160),"")),'Look Up Values'!$B$2:$B$500,0)),"","Origin error")),"")</f>
        <v/>
      </c>
      <c r="O3729" s="242" t="str">
        <f>IF(AND(I3729&lt;&gt;0,I3729&lt;&gt;""),IF(C3729="","",IF(AND(ISNUMBER(--LEFT(C3729,FIND(" ",C3729&amp;" ")-1)),OR(LEN(LEFT(C3729,FIND(" ",C3729&amp;" ")-1))=6,LEN(LEFT(C3729,FIND(" ",C3729&amp;" ")-1))=7),OR(ISNUMBER(MATCH(LEFT(C3729,FIND(" ",C3729&amp;" ")-1),'Look Up Values'!$G$2:$G$1000,0)),ISNUMBER(MATCH(LEFT(C3729,FIND(" ",C3729&amp;" ")-1),'Look Up Values'!$AE$2:$AE$2000,0)))),"","EWC error")),"")</f>
        <v/>
      </c>
      <c r="P3729" s="242" t="str" cm="1">
        <f t="array" ref="P3729">IF(AND(I3729&lt;&gt;0,I3729&lt;&gt;""),IF(D3729="","",IF(ISNUMBER(MATCH(SUBSTITUTE(D3729," ",""),SUBSTITUTE('Look Up Values'!$S$2:$S$120," ",""),0)),"","D&amp;R error")),"")</f>
        <v/>
      </c>
      <c r="Q3729" s="242" t="str" cm="1">
        <f t="array" ref="Q3729">IF(AND(I3729&lt;&gt;0,I3729&lt;&gt;""),IF(G3729="","",IF(ISNUMBER(MATCH(SUBSTITUTE(G3729," ",""),SUBSTITUTE('Look Up Values'!$I$2:$I$10," ",""),0)),"","State error")),"")</f>
        <v/>
      </c>
      <c r="R3729" s="260" t="str">
        <f t="shared" si="117"/>
        <v/>
      </c>
    </row>
    <row r="3730" spans="1:18" ht="15.75">
      <c r="A3730" s="250">
        <v>3723</v>
      </c>
      <c r="B3730" s="198"/>
      <c r="C3730" s="25"/>
      <c r="D3730" s="25"/>
      <c r="E3730" s="25"/>
      <c r="F3730" s="25"/>
      <c r="G3730" s="26"/>
      <c r="H3730" s="27"/>
      <c r="I3730" s="28"/>
      <c r="J3730" s="430"/>
      <c r="K3730" s="48"/>
      <c r="L3730" s="457" t="str">
        <f t="shared" si="116"/>
        <v/>
      </c>
      <c r="M3730" s="245" cm="1">
        <f t="array" ref="M3730">SUMPRODUCT(--(N3730:Q3730&lt;&gt;"")) + IF(TRIM(R3730)="",0,LEN(R3730)-LEN(SUBSTITUTE(R3730,",",""))+1)</f>
        <v>0</v>
      </c>
      <c r="N3730" s="242" t="str">
        <f>IF(AND(I3730&lt;&gt;0,I3730&lt;&gt;""),IF(TRIM(SUBSTITUTE(B3730,CHAR(160),""))="","",IF(ISNUMBER(MATCH(TRIM(SUBSTITUTE(B3730,CHAR(160),"")),'Look Up Values'!$B$2:$B$500,0)),"","Origin error")),"")</f>
        <v/>
      </c>
      <c r="O3730" s="242" t="str">
        <f>IF(AND(I3730&lt;&gt;0,I3730&lt;&gt;""),IF(C3730="","",IF(AND(ISNUMBER(--LEFT(C3730,FIND(" ",C3730&amp;" ")-1)),OR(LEN(LEFT(C3730,FIND(" ",C3730&amp;" ")-1))=6,LEN(LEFT(C3730,FIND(" ",C3730&amp;" ")-1))=7),OR(ISNUMBER(MATCH(LEFT(C3730,FIND(" ",C3730&amp;" ")-1),'Look Up Values'!$G$2:$G$1000,0)),ISNUMBER(MATCH(LEFT(C3730,FIND(" ",C3730&amp;" ")-1),'Look Up Values'!$AE$2:$AE$2000,0)))),"","EWC error")),"")</f>
        <v/>
      </c>
      <c r="P3730" s="242" t="str" cm="1">
        <f t="array" ref="P3730">IF(AND(I3730&lt;&gt;0,I3730&lt;&gt;""),IF(D3730="","",IF(ISNUMBER(MATCH(SUBSTITUTE(D3730," ",""),SUBSTITUTE('Look Up Values'!$S$2:$S$120," ",""),0)),"","D&amp;R error")),"")</f>
        <v/>
      </c>
      <c r="Q3730" s="242" t="str" cm="1">
        <f t="array" ref="Q3730">IF(AND(I3730&lt;&gt;0,I3730&lt;&gt;""),IF(G3730="","",IF(ISNUMBER(MATCH(SUBSTITUTE(G3730," ",""),SUBSTITUTE('Look Up Values'!$I$2:$I$10," ",""),0)),"","State error")),"")</f>
        <v/>
      </c>
      <c r="R3730" s="260" t="str">
        <f t="shared" si="117"/>
        <v/>
      </c>
    </row>
    <row r="3731" spans="1:18" ht="15.75">
      <c r="A3731" s="250">
        <v>3724</v>
      </c>
      <c r="B3731" s="198"/>
      <c r="C3731" s="25"/>
      <c r="D3731" s="25"/>
      <c r="E3731" s="25"/>
      <c r="F3731" s="25"/>
      <c r="G3731" s="26"/>
      <c r="H3731" s="27"/>
      <c r="I3731" s="28"/>
      <c r="J3731" s="430"/>
      <c r="K3731" s="48"/>
      <c r="L3731" s="457" t="str">
        <f t="shared" si="116"/>
        <v/>
      </c>
      <c r="M3731" s="245" cm="1">
        <f t="array" ref="M3731">SUMPRODUCT(--(N3731:Q3731&lt;&gt;"")) + IF(TRIM(R3731)="",0,LEN(R3731)-LEN(SUBSTITUTE(R3731,",",""))+1)</f>
        <v>0</v>
      </c>
      <c r="N3731" s="242" t="str">
        <f>IF(AND(I3731&lt;&gt;0,I3731&lt;&gt;""),IF(TRIM(SUBSTITUTE(B3731,CHAR(160),""))="","",IF(ISNUMBER(MATCH(TRIM(SUBSTITUTE(B3731,CHAR(160),"")),'Look Up Values'!$B$2:$B$500,0)),"","Origin error")),"")</f>
        <v/>
      </c>
      <c r="O3731" s="242" t="str">
        <f>IF(AND(I3731&lt;&gt;0,I3731&lt;&gt;""),IF(C3731="","",IF(AND(ISNUMBER(--LEFT(C3731,FIND(" ",C3731&amp;" ")-1)),OR(LEN(LEFT(C3731,FIND(" ",C3731&amp;" ")-1))=6,LEN(LEFT(C3731,FIND(" ",C3731&amp;" ")-1))=7),OR(ISNUMBER(MATCH(LEFT(C3731,FIND(" ",C3731&amp;" ")-1),'Look Up Values'!$G$2:$G$1000,0)),ISNUMBER(MATCH(LEFT(C3731,FIND(" ",C3731&amp;" ")-1),'Look Up Values'!$AE$2:$AE$2000,0)))),"","EWC error")),"")</f>
        <v/>
      </c>
      <c r="P3731" s="242" t="str" cm="1">
        <f t="array" ref="P3731">IF(AND(I3731&lt;&gt;0,I3731&lt;&gt;""),IF(D3731="","",IF(ISNUMBER(MATCH(SUBSTITUTE(D3731," ",""),SUBSTITUTE('Look Up Values'!$S$2:$S$120," ",""),0)),"","D&amp;R error")),"")</f>
        <v/>
      </c>
      <c r="Q3731" s="242" t="str" cm="1">
        <f t="array" ref="Q3731">IF(AND(I3731&lt;&gt;0,I3731&lt;&gt;""),IF(G3731="","",IF(ISNUMBER(MATCH(SUBSTITUTE(G3731," ",""),SUBSTITUTE('Look Up Values'!$I$2:$I$10," ",""),0)),"","State error")),"")</f>
        <v/>
      </c>
      <c r="R3731" s="260" t="str">
        <f t="shared" si="117"/>
        <v/>
      </c>
    </row>
    <row r="3732" spans="1:18" ht="15.75">
      <c r="A3732" s="250">
        <v>3725</v>
      </c>
      <c r="B3732" s="198"/>
      <c r="C3732" s="25"/>
      <c r="D3732" s="25"/>
      <c r="E3732" s="25"/>
      <c r="F3732" s="25"/>
      <c r="G3732" s="26"/>
      <c r="H3732" s="27"/>
      <c r="I3732" s="28"/>
      <c r="J3732" s="430"/>
      <c r="K3732" s="48"/>
      <c r="L3732" s="457" t="str">
        <f t="shared" si="116"/>
        <v/>
      </c>
      <c r="M3732" s="245" cm="1">
        <f t="array" ref="M3732">SUMPRODUCT(--(N3732:Q3732&lt;&gt;"")) + IF(TRIM(R3732)="",0,LEN(R3732)-LEN(SUBSTITUTE(R3732,",",""))+1)</f>
        <v>0</v>
      </c>
      <c r="N3732" s="242" t="str">
        <f>IF(AND(I3732&lt;&gt;0,I3732&lt;&gt;""),IF(TRIM(SUBSTITUTE(B3732,CHAR(160),""))="","",IF(ISNUMBER(MATCH(TRIM(SUBSTITUTE(B3732,CHAR(160),"")),'Look Up Values'!$B$2:$B$500,0)),"","Origin error")),"")</f>
        <v/>
      </c>
      <c r="O3732" s="242" t="str">
        <f>IF(AND(I3732&lt;&gt;0,I3732&lt;&gt;""),IF(C3732="","",IF(AND(ISNUMBER(--LEFT(C3732,FIND(" ",C3732&amp;" ")-1)),OR(LEN(LEFT(C3732,FIND(" ",C3732&amp;" ")-1))=6,LEN(LEFT(C3732,FIND(" ",C3732&amp;" ")-1))=7),OR(ISNUMBER(MATCH(LEFT(C3732,FIND(" ",C3732&amp;" ")-1),'Look Up Values'!$G$2:$G$1000,0)),ISNUMBER(MATCH(LEFT(C3732,FIND(" ",C3732&amp;" ")-1),'Look Up Values'!$AE$2:$AE$2000,0)))),"","EWC error")),"")</f>
        <v/>
      </c>
      <c r="P3732" s="242" t="str" cm="1">
        <f t="array" ref="P3732">IF(AND(I3732&lt;&gt;0,I3732&lt;&gt;""),IF(D3732="","",IF(ISNUMBER(MATCH(SUBSTITUTE(D3732," ",""),SUBSTITUTE('Look Up Values'!$S$2:$S$120," ",""),0)),"","D&amp;R error")),"")</f>
        <v/>
      </c>
      <c r="Q3732" s="242" t="str" cm="1">
        <f t="array" ref="Q3732">IF(AND(I3732&lt;&gt;0,I3732&lt;&gt;""),IF(G3732="","",IF(ISNUMBER(MATCH(SUBSTITUTE(G3732," ",""),SUBSTITUTE('Look Up Values'!$I$2:$I$10," ",""),0)),"","State error")),"")</f>
        <v/>
      </c>
      <c r="R3732" s="260" t="str">
        <f t="shared" si="117"/>
        <v/>
      </c>
    </row>
    <row r="3733" spans="1:18" ht="15.75">
      <c r="A3733" s="250">
        <v>3726</v>
      </c>
      <c r="B3733" s="198"/>
      <c r="C3733" s="25"/>
      <c r="D3733" s="25"/>
      <c r="E3733" s="25"/>
      <c r="F3733" s="25"/>
      <c r="G3733" s="26"/>
      <c r="H3733" s="27"/>
      <c r="I3733" s="28"/>
      <c r="J3733" s="430"/>
      <c r="K3733" s="48"/>
      <c r="L3733" s="457" t="str">
        <f t="shared" si="116"/>
        <v/>
      </c>
      <c r="M3733" s="245" cm="1">
        <f t="array" ref="M3733">SUMPRODUCT(--(N3733:Q3733&lt;&gt;"")) + IF(TRIM(R3733)="",0,LEN(R3733)-LEN(SUBSTITUTE(R3733,",",""))+1)</f>
        <v>0</v>
      </c>
      <c r="N3733" s="242" t="str">
        <f>IF(AND(I3733&lt;&gt;0,I3733&lt;&gt;""),IF(TRIM(SUBSTITUTE(B3733,CHAR(160),""))="","",IF(ISNUMBER(MATCH(TRIM(SUBSTITUTE(B3733,CHAR(160),"")),'Look Up Values'!$B$2:$B$500,0)),"","Origin error")),"")</f>
        <v/>
      </c>
      <c r="O3733" s="242" t="str">
        <f>IF(AND(I3733&lt;&gt;0,I3733&lt;&gt;""),IF(C3733="","",IF(AND(ISNUMBER(--LEFT(C3733,FIND(" ",C3733&amp;" ")-1)),OR(LEN(LEFT(C3733,FIND(" ",C3733&amp;" ")-1))=6,LEN(LEFT(C3733,FIND(" ",C3733&amp;" ")-1))=7),OR(ISNUMBER(MATCH(LEFT(C3733,FIND(" ",C3733&amp;" ")-1),'Look Up Values'!$G$2:$G$1000,0)),ISNUMBER(MATCH(LEFT(C3733,FIND(" ",C3733&amp;" ")-1),'Look Up Values'!$AE$2:$AE$2000,0)))),"","EWC error")),"")</f>
        <v/>
      </c>
      <c r="P3733" s="242" t="str" cm="1">
        <f t="array" ref="P3733">IF(AND(I3733&lt;&gt;0,I3733&lt;&gt;""),IF(D3733="","",IF(ISNUMBER(MATCH(SUBSTITUTE(D3733," ",""),SUBSTITUTE('Look Up Values'!$S$2:$S$120," ",""),0)),"","D&amp;R error")),"")</f>
        <v/>
      </c>
      <c r="Q3733" s="242" t="str" cm="1">
        <f t="array" ref="Q3733">IF(AND(I3733&lt;&gt;0,I3733&lt;&gt;""),IF(G3733="","",IF(ISNUMBER(MATCH(SUBSTITUTE(G3733," ",""),SUBSTITUTE('Look Up Values'!$I$2:$I$10," ",""),0)),"","State error")),"")</f>
        <v/>
      </c>
      <c r="R3733" s="260" t="str">
        <f t="shared" si="117"/>
        <v/>
      </c>
    </row>
    <row r="3734" spans="1:18" ht="15.75">
      <c r="A3734" s="250">
        <v>3727</v>
      </c>
      <c r="B3734" s="198"/>
      <c r="C3734" s="25"/>
      <c r="D3734" s="25"/>
      <c r="E3734" s="25"/>
      <c r="F3734" s="25"/>
      <c r="G3734" s="26"/>
      <c r="H3734" s="27"/>
      <c r="I3734" s="28"/>
      <c r="J3734" s="430"/>
      <c r="K3734" s="48"/>
      <c r="L3734" s="457" t="str">
        <f t="shared" si="116"/>
        <v/>
      </c>
      <c r="M3734" s="245" cm="1">
        <f t="array" ref="M3734">SUMPRODUCT(--(N3734:Q3734&lt;&gt;"")) + IF(TRIM(R3734)="",0,LEN(R3734)-LEN(SUBSTITUTE(R3734,",",""))+1)</f>
        <v>0</v>
      </c>
      <c r="N3734" s="242" t="str">
        <f>IF(AND(I3734&lt;&gt;0,I3734&lt;&gt;""),IF(TRIM(SUBSTITUTE(B3734,CHAR(160),""))="","",IF(ISNUMBER(MATCH(TRIM(SUBSTITUTE(B3734,CHAR(160),"")),'Look Up Values'!$B$2:$B$500,0)),"","Origin error")),"")</f>
        <v/>
      </c>
      <c r="O3734" s="242" t="str">
        <f>IF(AND(I3734&lt;&gt;0,I3734&lt;&gt;""),IF(C3734="","",IF(AND(ISNUMBER(--LEFT(C3734,FIND(" ",C3734&amp;" ")-1)),OR(LEN(LEFT(C3734,FIND(" ",C3734&amp;" ")-1))=6,LEN(LEFT(C3734,FIND(" ",C3734&amp;" ")-1))=7),OR(ISNUMBER(MATCH(LEFT(C3734,FIND(" ",C3734&amp;" ")-1),'Look Up Values'!$G$2:$G$1000,0)),ISNUMBER(MATCH(LEFT(C3734,FIND(" ",C3734&amp;" ")-1),'Look Up Values'!$AE$2:$AE$2000,0)))),"","EWC error")),"")</f>
        <v/>
      </c>
      <c r="P3734" s="242" t="str" cm="1">
        <f t="array" ref="P3734">IF(AND(I3734&lt;&gt;0,I3734&lt;&gt;""),IF(D3734="","",IF(ISNUMBER(MATCH(SUBSTITUTE(D3734," ",""),SUBSTITUTE('Look Up Values'!$S$2:$S$120," ",""),0)),"","D&amp;R error")),"")</f>
        <v/>
      </c>
      <c r="Q3734" s="242" t="str" cm="1">
        <f t="array" ref="Q3734">IF(AND(I3734&lt;&gt;0,I3734&lt;&gt;""),IF(G3734="","",IF(ISNUMBER(MATCH(SUBSTITUTE(G3734," ",""),SUBSTITUTE('Look Up Values'!$I$2:$I$10," ",""),0)),"","State error")),"")</f>
        <v/>
      </c>
      <c r="R3734" s="260" t="str">
        <f t="shared" si="117"/>
        <v/>
      </c>
    </row>
    <row r="3735" spans="1:18" ht="15.75">
      <c r="A3735" s="250">
        <v>3728</v>
      </c>
      <c r="B3735" s="198"/>
      <c r="C3735" s="25"/>
      <c r="D3735" s="25"/>
      <c r="E3735" s="25"/>
      <c r="F3735" s="25"/>
      <c r="G3735" s="26"/>
      <c r="H3735" s="27"/>
      <c r="I3735" s="28"/>
      <c r="J3735" s="430"/>
      <c r="K3735" s="48"/>
      <c r="L3735" s="457" t="str">
        <f t="shared" si="116"/>
        <v/>
      </c>
      <c r="M3735" s="245" cm="1">
        <f t="array" ref="M3735">SUMPRODUCT(--(N3735:Q3735&lt;&gt;"")) + IF(TRIM(R3735)="",0,LEN(R3735)-LEN(SUBSTITUTE(R3735,",",""))+1)</f>
        <v>0</v>
      </c>
      <c r="N3735" s="242" t="str">
        <f>IF(AND(I3735&lt;&gt;0,I3735&lt;&gt;""),IF(TRIM(SUBSTITUTE(B3735,CHAR(160),""))="","",IF(ISNUMBER(MATCH(TRIM(SUBSTITUTE(B3735,CHAR(160),"")),'Look Up Values'!$B$2:$B$500,0)),"","Origin error")),"")</f>
        <v/>
      </c>
      <c r="O3735" s="242" t="str">
        <f>IF(AND(I3735&lt;&gt;0,I3735&lt;&gt;""),IF(C3735="","",IF(AND(ISNUMBER(--LEFT(C3735,FIND(" ",C3735&amp;" ")-1)),OR(LEN(LEFT(C3735,FIND(" ",C3735&amp;" ")-1))=6,LEN(LEFT(C3735,FIND(" ",C3735&amp;" ")-1))=7),OR(ISNUMBER(MATCH(LEFT(C3735,FIND(" ",C3735&amp;" ")-1),'Look Up Values'!$G$2:$G$1000,0)),ISNUMBER(MATCH(LEFT(C3735,FIND(" ",C3735&amp;" ")-1),'Look Up Values'!$AE$2:$AE$2000,0)))),"","EWC error")),"")</f>
        <v/>
      </c>
      <c r="P3735" s="242" t="str" cm="1">
        <f t="array" ref="P3735">IF(AND(I3735&lt;&gt;0,I3735&lt;&gt;""),IF(D3735="","",IF(ISNUMBER(MATCH(SUBSTITUTE(D3735," ",""),SUBSTITUTE('Look Up Values'!$S$2:$S$120," ",""),0)),"","D&amp;R error")),"")</f>
        <v/>
      </c>
      <c r="Q3735" s="242" t="str" cm="1">
        <f t="array" ref="Q3735">IF(AND(I3735&lt;&gt;0,I3735&lt;&gt;""),IF(G3735="","",IF(ISNUMBER(MATCH(SUBSTITUTE(G3735," ",""),SUBSTITUTE('Look Up Values'!$I$2:$I$10," ",""),0)),"","State error")),"")</f>
        <v/>
      </c>
      <c r="R3735" s="260" t="str">
        <f t="shared" si="117"/>
        <v/>
      </c>
    </row>
    <row r="3736" spans="1:18" ht="15.75">
      <c r="A3736" s="250">
        <v>3729</v>
      </c>
      <c r="B3736" s="198"/>
      <c r="C3736" s="25"/>
      <c r="D3736" s="25"/>
      <c r="E3736" s="25"/>
      <c r="F3736" s="25"/>
      <c r="G3736" s="26"/>
      <c r="H3736" s="27"/>
      <c r="I3736" s="28"/>
      <c r="J3736" s="430"/>
      <c r="K3736" s="48"/>
      <c r="L3736" s="457" t="str">
        <f t="shared" si="116"/>
        <v/>
      </c>
      <c r="M3736" s="245" cm="1">
        <f t="array" ref="M3736">SUMPRODUCT(--(N3736:Q3736&lt;&gt;"")) + IF(TRIM(R3736)="",0,LEN(R3736)-LEN(SUBSTITUTE(R3736,",",""))+1)</f>
        <v>0</v>
      </c>
      <c r="N3736" s="242" t="str">
        <f>IF(AND(I3736&lt;&gt;0,I3736&lt;&gt;""),IF(TRIM(SUBSTITUTE(B3736,CHAR(160),""))="","",IF(ISNUMBER(MATCH(TRIM(SUBSTITUTE(B3736,CHAR(160),"")),'Look Up Values'!$B$2:$B$500,0)),"","Origin error")),"")</f>
        <v/>
      </c>
      <c r="O3736" s="242" t="str">
        <f>IF(AND(I3736&lt;&gt;0,I3736&lt;&gt;""),IF(C3736="","",IF(AND(ISNUMBER(--LEFT(C3736,FIND(" ",C3736&amp;" ")-1)),OR(LEN(LEFT(C3736,FIND(" ",C3736&amp;" ")-1))=6,LEN(LEFT(C3736,FIND(" ",C3736&amp;" ")-1))=7),OR(ISNUMBER(MATCH(LEFT(C3736,FIND(" ",C3736&amp;" ")-1),'Look Up Values'!$G$2:$G$1000,0)),ISNUMBER(MATCH(LEFT(C3736,FIND(" ",C3736&amp;" ")-1),'Look Up Values'!$AE$2:$AE$2000,0)))),"","EWC error")),"")</f>
        <v/>
      </c>
      <c r="P3736" s="242" t="str" cm="1">
        <f t="array" ref="P3736">IF(AND(I3736&lt;&gt;0,I3736&lt;&gt;""),IF(D3736="","",IF(ISNUMBER(MATCH(SUBSTITUTE(D3736," ",""),SUBSTITUTE('Look Up Values'!$S$2:$S$120," ",""),0)),"","D&amp;R error")),"")</f>
        <v/>
      </c>
      <c r="Q3736" s="242" t="str" cm="1">
        <f t="array" ref="Q3736">IF(AND(I3736&lt;&gt;0,I3736&lt;&gt;""),IF(G3736="","",IF(ISNUMBER(MATCH(SUBSTITUTE(G3736," ",""),SUBSTITUTE('Look Up Values'!$I$2:$I$10," ",""),0)),"","State error")),"")</f>
        <v/>
      </c>
      <c r="R3736" s="260" t="str">
        <f t="shared" si="117"/>
        <v/>
      </c>
    </row>
    <row r="3737" spans="1:18" ht="15.75">
      <c r="A3737" s="250">
        <v>3730</v>
      </c>
      <c r="B3737" s="198"/>
      <c r="C3737" s="25"/>
      <c r="D3737" s="25"/>
      <c r="E3737" s="25"/>
      <c r="F3737" s="25"/>
      <c r="G3737" s="26"/>
      <c r="H3737" s="27"/>
      <c r="I3737" s="28"/>
      <c r="J3737" s="430"/>
      <c r="K3737" s="48"/>
      <c r="L3737" s="457" t="str">
        <f t="shared" si="116"/>
        <v/>
      </c>
      <c r="M3737" s="245" cm="1">
        <f t="array" ref="M3737">SUMPRODUCT(--(N3737:Q3737&lt;&gt;"")) + IF(TRIM(R3737)="",0,LEN(R3737)-LEN(SUBSTITUTE(R3737,",",""))+1)</f>
        <v>0</v>
      </c>
      <c r="N3737" s="242" t="str">
        <f>IF(AND(I3737&lt;&gt;0,I3737&lt;&gt;""),IF(TRIM(SUBSTITUTE(B3737,CHAR(160),""))="","",IF(ISNUMBER(MATCH(TRIM(SUBSTITUTE(B3737,CHAR(160),"")),'Look Up Values'!$B$2:$B$500,0)),"","Origin error")),"")</f>
        <v/>
      </c>
      <c r="O3737" s="242" t="str">
        <f>IF(AND(I3737&lt;&gt;0,I3737&lt;&gt;""),IF(C3737="","",IF(AND(ISNUMBER(--LEFT(C3737,FIND(" ",C3737&amp;" ")-1)),OR(LEN(LEFT(C3737,FIND(" ",C3737&amp;" ")-1))=6,LEN(LEFT(C3737,FIND(" ",C3737&amp;" ")-1))=7),OR(ISNUMBER(MATCH(LEFT(C3737,FIND(" ",C3737&amp;" ")-1),'Look Up Values'!$G$2:$G$1000,0)),ISNUMBER(MATCH(LEFT(C3737,FIND(" ",C3737&amp;" ")-1),'Look Up Values'!$AE$2:$AE$2000,0)))),"","EWC error")),"")</f>
        <v/>
      </c>
      <c r="P3737" s="242" t="str" cm="1">
        <f t="array" ref="P3737">IF(AND(I3737&lt;&gt;0,I3737&lt;&gt;""),IF(D3737="","",IF(ISNUMBER(MATCH(SUBSTITUTE(D3737," ",""),SUBSTITUTE('Look Up Values'!$S$2:$S$120," ",""),0)),"","D&amp;R error")),"")</f>
        <v/>
      </c>
      <c r="Q3737" s="242" t="str" cm="1">
        <f t="array" ref="Q3737">IF(AND(I3737&lt;&gt;0,I3737&lt;&gt;""),IF(G3737="","",IF(ISNUMBER(MATCH(SUBSTITUTE(G3737," ",""),SUBSTITUTE('Look Up Values'!$I$2:$I$10," ",""),0)),"","State error")),"")</f>
        <v/>
      </c>
      <c r="R3737" s="260" t="str">
        <f t="shared" si="117"/>
        <v/>
      </c>
    </row>
    <row r="3738" spans="1:18" ht="15.75">
      <c r="A3738" s="250">
        <v>3731</v>
      </c>
      <c r="B3738" s="198"/>
      <c r="C3738" s="25"/>
      <c r="D3738" s="25"/>
      <c r="E3738" s="25"/>
      <c r="F3738" s="25"/>
      <c r="G3738" s="26"/>
      <c r="H3738" s="27"/>
      <c r="I3738" s="28"/>
      <c r="J3738" s="430"/>
      <c r="K3738" s="48"/>
      <c r="L3738" s="457" t="str">
        <f t="shared" si="116"/>
        <v/>
      </c>
      <c r="M3738" s="245" cm="1">
        <f t="array" ref="M3738">SUMPRODUCT(--(N3738:Q3738&lt;&gt;"")) + IF(TRIM(R3738)="",0,LEN(R3738)-LEN(SUBSTITUTE(R3738,",",""))+1)</f>
        <v>0</v>
      </c>
      <c r="N3738" s="242" t="str">
        <f>IF(AND(I3738&lt;&gt;0,I3738&lt;&gt;""),IF(TRIM(SUBSTITUTE(B3738,CHAR(160),""))="","",IF(ISNUMBER(MATCH(TRIM(SUBSTITUTE(B3738,CHAR(160),"")),'Look Up Values'!$B$2:$B$500,0)),"","Origin error")),"")</f>
        <v/>
      </c>
      <c r="O3738" s="242" t="str">
        <f>IF(AND(I3738&lt;&gt;0,I3738&lt;&gt;""),IF(C3738="","",IF(AND(ISNUMBER(--LEFT(C3738,FIND(" ",C3738&amp;" ")-1)),OR(LEN(LEFT(C3738,FIND(" ",C3738&amp;" ")-1))=6,LEN(LEFT(C3738,FIND(" ",C3738&amp;" ")-1))=7),OR(ISNUMBER(MATCH(LEFT(C3738,FIND(" ",C3738&amp;" ")-1),'Look Up Values'!$G$2:$G$1000,0)),ISNUMBER(MATCH(LEFT(C3738,FIND(" ",C3738&amp;" ")-1),'Look Up Values'!$AE$2:$AE$2000,0)))),"","EWC error")),"")</f>
        <v/>
      </c>
      <c r="P3738" s="242" t="str" cm="1">
        <f t="array" ref="P3738">IF(AND(I3738&lt;&gt;0,I3738&lt;&gt;""),IF(D3738="","",IF(ISNUMBER(MATCH(SUBSTITUTE(D3738," ",""),SUBSTITUTE('Look Up Values'!$S$2:$S$120," ",""),0)),"","D&amp;R error")),"")</f>
        <v/>
      </c>
      <c r="Q3738" s="242" t="str" cm="1">
        <f t="array" ref="Q3738">IF(AND(I3738&lt;&gt;0,I3738&lt;&gt;""),IF(G3738="","",IF(ISNUMBER(MATCH(SUBSTITUTE(G3738," ",""),SUBSTITUTE('Look Up Values'!$I$2:$I$10," ",""),0)),"","State error")),"")</f>
        <v/>
      </c>
      <c r="R3738" s="260" t="str">
        <f t="shared" si="117"/>
        <v/>
      </c>
    </row>
    <row r="3739" spans="1:18" ht="15.75">
      <c r="A3739" s="250">
        <v>3732</v>
      </c>
      <c r="B3739" s="198"/>
      <c r="C3739" s="25"/>
      <c r="D3739" s="25"/>
      <c r="E3739" s="25"/>
      <c r="F3739" s="25"/>
      <c r="G3739" s="26"/>
      <c r="H3739" s="27"/>
      <c r="I3739" s="28"/>
      <c r="J3739" s="430"/>
      <c r="K3739" s="48"/>
      <c r="L3739" s="457" t="str">
        <f t="shared" si="116"/>
        <v/>
      </c>
      <c r="M3739" s="245" cm="1">
        <f t="array" ref="M3739">SUMPRODUCT(--(N3739:Q3739&lt;&gt;"")) + IF(TRIM(R3739)="",0,LEN(R3739)-LEN(SUBSTITUTE(R3739,",",""))+1)</f>
        <v>0</v>
      </c>
      <c r="N3739" s="242" t="str">
        <f>IF(AND(I3739&lt;&gt;0,I3739&lt;&gt;""),IF(TRIM(SUBSTITUTE(B3739,CHAR(160),""))="","",IF(ISNUMBER(MATCH(TRIM(SUBSTITUTE(B3739,CHAR(160),"")),'Look Up Values'!$B$2:$B$500,0)),"","Origin error")),"")</f>
        <v/>
      </c>
      <c r="O3739" s="242" t="str">
        <f>IF(AND(I3739&lt;&gt;0,I3739&lt;&gt;""),IF(C3739="","",IF(AND(ISNUMBER(--LEFT(C3739,FIND(" ",C3739&amp;" ")-1)),OR(LEN(LEFT(C3739,FIND(" ",C3739&amp;" ")-1))=6,LEN(LEFT(C3739,FIND(" ",C3739&amp;" ")-1))=7),OR(ISNUMBER(MATCH(LEFT(C3739,FIND(" ",C3739&amp;" ")-1),'Look Up Values'!$G$2:$G$1000,0)),ISNUMBER(MATCH(LEFT(C3739,FIND(" ",C3739&amp;" ")-1),'Look Up Values'!$AE$2:$AE$2000,0)))),"","EWC error")),"")</f>
        <v/>
      </c>
      <c r="P3739" s="242" t="str" cm="1">
        <f t="array" ref="P3739">IF(AND(I3739&lt;&gt;0,I3739&lt;&gt;""),IF(D3739="","",IF(ISNUMBER(MATCH(SUBSTITUTE(D3739," ",""),SUBSTITUTE('Look Up Values'!$S$2:$S$120," ",""),0)),"","D&amp;R error")),"")</f>
        <v/>
      </c>
      <c r="Q3739" s="242" t="str" cm="1">
        <f t="array" ref="Q3739">IF(AND(I3739&lt;&gt;0,I3739&lt;&gt;""),IF(G3739="","",IF(ISNUMBER(MATCH(SUBSTITUTE(G3739," ",""),SUBSTITUTE('Look Up Values'!$I$2:$I$10," ",""),0)),"","State error")),"")</f>
        <v/>
      </c>
      <c r="R3739" s="260" t="str">
        <f t="shared" si="117"/>
        <v/>
      </c>
    </row>
    <row r="3740" spans="1:18" ht="15.75">
      <c r="A3740" s="250">
        <v>3733</v>
      </c>
      <c r="B3740" s="198"/>
      <c r="C3740" s="25"/>
      <c r="D3740" s="25"/>
      <c r="E3740" s="25"/>
      <c r="F3740" s="25"/>
      <c r="G3740" s="26"/>
      <c r="H3740" s="27"/>
      <c r="I3740" s="28"/>
      <c r="J3740" s="430"/>
      <c r="K3740" s="48"/>
      <c r="L3740" s="457" t="str">
        <f t="shared" si="116"/>
        <v/>
      </c>
      <c r="M3740" s="245" cm="1">
        <f t="array" ref="M3740">SUMPRODUCT(--(N3740:Q3740&lt;&gt;"")) + IF(TRIM(R3740)="",0,LEN(R3740)-LEN(SUBSTITUTE(R3740,",",""))+1)</f>
        <v>0</v>
      </c>
      <c r="N3740" s="242" t="str">
        <f>IF(AND(I3740&lt;&gt;0,I3740&lt;&gt;""),IF(TRIM(SUBSTITUTE(B3740,CHAR(160),""))="","",IF(ISNUMBER(MATCH(TRIM(SUBSTITUTE(B3740,CHAR(160),"")),'Look Up Values'!$B$2:$B$500,0)),"","Origin error")),"")</f>
        <v/>
      </c>
      <c r="O3740" s="242" t="str">
        <f>IF(AND(I3740&lt;&gt;0,I3740&lt;&gt;""),IF(C3740="","",IF(AND(ISNUMBER(--LEFT(C3740,FIND(" ",C3740&amp;" ")-1)),OR(LEN(LEFT(C3740,FIND(" ",C3740&amp;" ")-1))=6,LEN(LEFT(C3740,FIND(" ",C3740&amp;" ")-1))=7),OR(ISNUMBER(MATCH(LEFT(C3740,FIND(" ",C3740&amp;" ")-1),'Look Up Values'!$G$2:$G$1000,0)),ISNUMBER(MATCH(LEFT(C3740,FIND(" ",C3740&amp;" ")-1),'Look Up Values'!$AE$2:$AE$2000,0)))),"","EWC error")),"")</f>
        <v/>
      </c>
      <c r="P3740" s="242" t="str" cm="1">
        <f t="array" ref="P3740">IF(AND(I3740&lt;&gt;0,I3740&lt;&gt;""),IF(D3740="","",IF(ISNUMBER(MATCH(SUBSTITUTE(D3740," ",""),SUBSTITUTE('Look Up Values'!$S$2:$S$120," ",""),0)),"","D&amp;R error")),"")</f>
        <v/>
      </c>
      <c r="Q3740" s="242" t="str" cm="1">
        <f t="array" ref="Q3740">IF(AND(I3740&lt;&gt;0,I3740&lt;&gt;""),IF(G3740="","",IF(ISNUMBER(MATCH(SUBSTITUTE(G3740," ",""),SUBSTITUTE('Look Up Values'!$I$2:$I$10," ",""),0)),"","State error")),"")</f>
        <v/>
      </c>
      <c r="R3740" s="260" t="str">
        <f t="shared" si="117"/>
        <v/>
      </c>
    </row>
    <row r="3741" spans="1:18" ht="15.75">
      <c r="A3741" s="250">
        <v>3734</v>
      </c>
      <c r="B3741" s="198"/>
      <c r="C3741" s="25"/>
      <c r="D3741" s="25"/>
      <c r="E3741" s="25"/>
      <c r="F3741" s="25"/>
      <c r="G3741" s="26"/>
      <c r="H3741" s="27"/>
      <c r="I3741" s="28"/>
      <c r="J3741" s="430"/>
      <c r="K3741" s="48"/>
      <c r="L3741" s="457" t="str">
        <f t="shared" si="116"/>
        <v/>
      </c>
      <c r="M3741" s="245" cm="1">
        <f t="array" ref="M3741">SUMPRODUCT(--(N3741:Q3741&lt;&gt;"")) + IF(TRIM(R3741)="",0,LEN(R3741)-LEN(SUBSTITUTE(R3741,",",""))+1)</f>
        <v>0</v>
      </c>
      <c r="N3741" s="242" t="str">
        <f>IF(AND(I3741&lt;&gt;0,I3741&lt;&gt;""),IF(TRIM(SUBSTITUTE(B3741,CHAR(160),""))="","",IF(ISNUMBER(MATCH(TRIM(SUBSTITUTE(B3741,CHAR(160),"")),'Look Up Values'!$B$2:$B$500,0)),"","Origin error")),"")</f>
        <v/>
      </c>
      <c r="O3741" s="242" t="str">
        <f>IF(AND(I3741&lt;&gt;0,I3741&lt;&gt;""),IF(C3741="","",IF(AND(ISNUMBER(--LEFT(C3741,FIND(" ",C3741&amp;" ")-1)),OR(LEN(LEFT(C3741,FIND(" ",C3741&amp;" ")-1))=6,LEN(LEFT(C3741,FIND(" ",C3741&amp;" ")-1))=7),OR(ISNUMBER(MATCH(LEFT(C3741,FIND(" ",C3741&amp;" ")-1),'Look Up Values'!$G$2:$G$1000,0)),ISNUMBER(MATCH(LEFT(C3741,FIND(" ",C3741&amp;" ")-1),'Look Up Values'!$AE$2:$AE$2000,0)))),"","EWC error")),"")</f>
        <v/>
      </c>
      <c r="P3741" s="242" t="str" cm="1">
        <f t="array" ref="P3741">IF(AND(I3741&lt;&gt;0,I3741&lt;&gt;""),IF(D3741="","",IF(ISNUMBER(MATCH(SUBSTITUTE(D3741," ",""),SUBSTITUTE('Look Up Values'!$S$2:$S$120," ",""),0)),"","D&amp;R error")),"")</f>
        <v/>
      </c>
      <c r="Q3741" s="242" t="str" cm="1">
        <f t="array" ref="Q3741">IF(AND(I3741&lt;&gt;0,I3741&lt;&gt;""),IF(G3741="","",IF(ISNUMBER(MATCH(SUBSTITUTE(G3741," ",""),SUBSTITUTE('Look Up Values'!$I$2:$I$10," ",""),0)),"","State error")),"")</f>
        <v/>
      </c>
      <c r="R3741" s="260" t="str">
        <f t="shared" si="117"/>
        <v/>
      </c>
    </row>
    <row r="3742" spans="1:18" ht="15.75">
      <c r="A3742" s="250">
        <v>3735</v>
      </c>
      <c r="B3742" s="198"/>
      <c r="C3742" s="25"/>
      <c r="D3742" s="25"/>
      <c r="E3742" s="25"/>
      <c r="F3742" s="25"/>
      <c r="G3742" s="26"/>
      <c r="H3742" s="27"/>
      <c r="I3742" s="28"/>
      <c r="J3742" s="430"/>
      <c r="K3742" s="48"/>
      <c r="L3742" s="457" t="str">
        <f t="shared" si="116"/>
        <v/>
      </c>
      <c r="M3742" s="245" cm="1">
        <f t="array" ref="M3742">SUMPRODUCT(--(N3742:Q3742&lt;&gt;"")) + IF(TRIM(R3742)="",0,LEN(R3742)-LEN(SUBSTITUTE(R3742,",",""))+1)</f>
        <v>0</v>
      </c>
      <c r="N3742" s="242" t="str">
        <f>IF(AND(I3742&lt;&gt;0,I3742&lt;&gt;""),IF(TRIM(SUBSTITUTE(B3742,CHAR(160),""))="","",IF(ISNUMBER(MATCH(TRIM(SUBSTITUTE(B3742,CHAR(160),"")),'Look Up Values'!$B$2:$B$500,0)),"","Origin error")),"")</f>
        <v/>
      </c>
      <c r="O3742" s="242" t="str">
        <f>IF(AND(I3742&lt;&gt;0,I3742&lt;&gt;""),IF(C3742="","",IF(AND(ISNUMBER(--LEFT(C3742,FIND(" ",C3742&amp;" ")-1)),OR(LEN(LEFT(C3742,FIND(" ",C3742&amp;" ")-1))=6,LEN(LEFT(C3742,FIND(" ",C3742&amp;" ")-1))=7),OR(ISNUMBER(MATCH(LEFT(C3742,FIND(" ",C3742&amp;" ")-1),'Look Up Values'!$G$2:$G$1000,0)),ISNUMBER(MATCH(LEFT(C3742,FIND(" ",C3742&amp;" ")-1),'Look Up Values'!$AE$2:$AE$2000,0)))),"","EWC error")),"")</f>
        <v/>
      </c>
      <c r="P3742" s="242" t="str" cm="1">
        <f t="array" ref="P3742">IF(AND(I3742&lt;&gt;0,I3742&lt;&gt;""),IF(D3742="","",IF(ISNUMBER(MATCH(SUBSTITUTE(D3742," ",""),SUBSTITUTE('Look Up Values'!$S$2:$S$120," ",""),0)),"","D&amp;R error")),"")</f>
        <v/>
      </c>
      <c r="Q3742" s="242" t="str" cm="1">
        <f t="array" ref="Q3742">IF(AND(I3742&lt;&gt;0,I3742&lt;&gt;""),IF(G3742="","",IF(ISNUMBER(MATCH(SUBSTITUTE(G3742," ",""),SUBSTITUTE('Look Up Values'!$I$2:$I$10," ",""),0)),"","State error")),"")</f>
        <v/>
      </c>
      <c r="R3742" s="260" t="str">
        <f t="shared" si="117"/>
        <v/>
      </c>
    </row>
    <row r="3743" spans="1:18" ht="15.75">
      <c r="A3743" s="250">
        <v>3736</v>
      </c>
      <c r="B3743" s="198"/>
      <c r="C3743" s="25"/>
      <c r="D3743" s="25"/>
      <c r="E3743" s="25"/>
      <c r="F3743" s="25"/>
      <c r="G3743" s="26"/>
      <c r="H3743" s="27"/>
      <c r="I3743" s="28"/>
      <c r="J3743" s="430"/>
      <c r="K3743" s="48"/>
      <c r="L3743" s="457" t="str">
        <f t="shared" si="116"/>
        <v/>
      </c>
      <c r="M3743" s="245" cm="1">
        <f t="array" ref="M3743">SUMPRODUCT(--(N3743:Q3743&lt;&gt;"")) + IF(TRIM(R3743)="",0,LEN(R3743)-LEN(SUBSTITUTE(R3743,",",""))+1)</f>
        <v>0</v>
      </c>
      <c r="N3743" s="242" t="str">
        <f>IF(AND(I3743&lt;&gt;0,I3743&lt;&gt;""),IF(TRIM(SUBSTITUTE(B3743,CHAR(160),""))="","",IF(ISNUMBER(MATCH(TRIM(SUBSTITUTE(B3743,CHAR(160),"")),'Look Up Values'!$B$2:$B$500,0)),"","Origin error")),"")</f>
        <v/>
      </c>
      <c r="O3743" s="242" t="str">
        <f>IF(AND(I3743&lt;&gt;0,I3743&lt;&gt;""),IF(C3743="","",IF(AND(ISNUMBER(--LEFT(C3743,FIND(" ",C3743&amp;" ")-1)),OR(LEN(LEFT(C3743,FIND(" ",C3743&amp;" ")-1))=6,LEN(LEFT(C3743,FIND(" ",C3743&amp;" ")-1))=7),OR(ISNUMBER(MATCH(LEFT(C3743,FIND(" ",C3743&amp;" ")-1),'Look Up Values'!$G$2:$G$1000,0)),ISNUMBER(MATCH(LEFT(C3743,FIND(" ",C3743&amp;" ")-1),'Look Up Values'!$AE$2:$AE$2000,0)))),"","EWC error")),"")</f>
        <v/>
      </c>
      <c r="P3743" s="242" t="str" cm="1">
        <f t="array" ref="P3743">IF(AND(I3743&lt;&gt;0,I3743&lt;&gt;""),IF(D3743="","",IF(ISNUMBER(MATCH(SUBSTITUTE(D3743," ",""),SUBSTITUTE('Look Up Values'!$S$2:$S$120," ",""),0)),"","D&amp;R error")),"")</f>
        <v/>
      </c>
      <c r="Q3743" s="242" t="str" cm="1">
        <f t="array" ref="Q3743">IF(AND(I3743&lt;&gt;0,I3743&lt;&gt;""),IF(G3743="","",IF(ISNUMBER(MATCH(SUBSTITUTE(G3743," ",""),SUBSTITUTE('Look Up Values'!$I$2:$I$10," ",""),0)),"","State error")),"")</f>
        <v/>
      </c>
      <c r="R3743" s="260" t="str">
        <f t="shared" si="117"/>
        <v/>
      </c>
    </row>
    <row r="3744" spans="1:18" ht="15.75">
      <c r="A3744" s="250">
        <v>3737</v>
      </c>
      <c r="B3744" s="198"/>
      <c r="C3744" s="25"/>
      <c r="D3744" s="25"/>
      <c r="E3744" s="25"/>
      <c r="F3744" s="25"/>
      <c r="G3744" s="26"/>
      <c r="H3744" s="27"/>
      <c r="I3744" s="28"/>
      <c r="J3744" s="430"/>
      <c r="K3744" s="48"/>
      <c r="L3744" s="457" t="str">
        <f t="shared" si="116"/>
        <v/>
      </c>
      <c r="M3744" s="245" cm="1">
        <f t="array" ref="M3744">SUMPRODUCT(--(N3744:Q3744&lt;&gt;"")) + IF(TRIM(R3744)="",0,LEN(R3744)-LEN(SUBSTITUTE(R3744,",",""))+1)</f>
        <v>0</v>
      </c>
      <c r="N3744" s="242" t="str">
        <f>IF(AND(I3744&lt;&gt;0,I3744&lt;&gt;""),IF(TRIM(SUBSTITUTE(B3744,CHAR(160),""))="","",IF(ISNUMBER(MATCH(TRIM(SUBSTITUTE(B3744,CHAR(160),"")),'Look Up Values'!$B$2:$B$500,0)),"","Origin error")),"")</f>
        <v/>
      </c>
      <c r="O3744" s="242" t="str">
        <f>IF(AND(I3744&lt;&gt;0,I3744&lt;&gt;""),IF(C3744="","",IF(AND(ISNUMBER(--LEFT(C3744,FIND(" ",C3744&amp;" ")-1)),OR(LEN(LEFT(C3744,FIND(" ",C3744&amp;" ")-1))=6,LEN(LEFT(C3744,FIND(" ",C3744&amp;" ")-1))=7),OR(ISNUMBER(MATCH(LEFT(C3744,FIND(" ",C3744&amp;" ")-1),'Look Up Values'!$G$2:$G$1000,0)),ISNUMBER(MATCH(LEFT(C3744,FIND(" ",C3744&amp;" ")-1),'Look Up Values'!$AE$2:$AE$2000,0)))),"","EWC error")),"")</f>
        <v/>
      </c>
      <c r="P3744" s="242" t="str" cm="1">
        <f t="array" ref="P3744">IF(AND(I3744&lt;&gt;0,I3744&lt;&gt;""),IF(D3744="","",IF(ISNUMBER(MATCH(SUBSTITUTE(D3744," ",""),SUBSTITUTE('Look Up Values'!$S$2:$S$120," ",""),0)),"","D&amp;R error")),"")</f>
        <v/>
      </c>
      <c r="Q3744" s="242" t="str" cm="1">
        <f t="array" ref="Q3744">IF(AND(I3744&lt;&gt;0,I3744&lt;&gt;""),IF(G3744="","",IF(ISNUMBER(MATCH(SUBSTITUTE(G3744," ",""),SUBSTITUTE('Look Up Values'!$I$2:$I$10," ",""),0)),"","State error")),"")</f>
        <v/>
      </c>
      <c r="R3744" s="260" t="str">
        <f t="shared" si="117"/>
        <v/>
      </c>
    </row>
    <row r="3745" spans="1:18" ht="15.75">
      <c r="A3745" s="250">
        <v>3738</v>
      </c>
      <c r="B3745" s="198"/>
      <c r="C3745" s="25"/>
      <c r="D3745" s="25"/>
      <c r="E3745" s="25"/>
      <c r="F3745" s="25"/>
      <c r="G3745" s="26"/>
      <c r="H3745" s="27"/>
      <c r="I3745" s="28"/>
      <c r="J3745" s="430"/>
      <c r="K3745" s="48"/>
      <c r="L3745" s="457" t="str">
        <f t="shared" si="116"/>
        <v/>
      </c>
      <c r="M3745" s="245" cm="1">
        <f t="array" ref="M3745">SUMPRODUCT(--(N3745:Q3745&lt;&gt;"")) + IF(TRIM(R3745)="",0,LEN(R3745)-LEN(SUBSTITUTE(R3745,",",""))+1)</f>
        <v>0</v>
      </c>
      <c r="N3745" s="242" t="str">
        <f>IF(AND(I3745&lt;&gt;0,I3745&lt;&gt;""),IF(TRIM(SUBSTITUTE(B3745,CHAR(160),""))="","",IF(ISNUMBER(MATCH(TRIM(SUBSTITUTE(B3745,CHAR(160),"")),'Look Up Values'!$B$2:$B$500,0)),"","Origin error")),"")</f>
        <v/>
      </c>
      <c r="O3745" s="242" t="str">
        <f>IF(AND(I3745&lt;&gt;0,I3745&lt;&gt;""),IF(C3745="","",IF(AND(ISNUMBER(--LEFT(C3745,FIND(" ",C3745&amp;" ")-1)),OR(LEN(LEFT(C3745,FIND(" ",C3745&amp;" ")-1))=6,LEN(LEFT(C3745,FIND(" ",C3745&amp;" ")-1))=7),OR(ISNUMBER(MATCH(LEFT(C3745,FIND(" ",C3745&amp;" ")-1),'Look Up Values'!$G$2:$G$1000,0)),ISNUMBER(MATCH(LEFT(C3745,FIND(" ",C3745&amp;" ")-1),'Look Up Values'!$AE$2:$AE$2000,0)))),"","EWC error")),"")</f>
        <v/>
      </c>
      <c r="P3745" s="242" t="str" cm="1">
        <f t="array" ref="P3745">IF(AND(I3745&lt;&gt;0,I3745&lt;&gt;""),IF(D3745="","",IF(ISNUMBER(MATCH(SUBSTITUTE(D3745," ",""),SUBSTITUTE('Look Up Values'!$S$2:$S$120," ",""),0)),"","D&amp;R error")),"")</f>
        <v/>
      </c>
      <c r="Q3745" s="242" t="str" cm="1">
        <f t="array" ref="Q3745">IF(AND(I3745&lt;&gt;0,I3745&lt;&gt;""),IF(G3745="","",IF(ISNUMBER(MATCH(SUBSTITUTE(G3745," ",""),SUBSTITUTE('Look Up Values'!$I$2:$I$10," ",""),0)),"","State error")),"")</f>
        <v/>
      </c>
      <c r="R3745" s="260" t="str">
        <f t="shared" si="117"/>
        <v/>
      </c>
    </row>
    <row r="3746" spans="1:18" ht="15.75">
      <c r="A3746" s="250">
        <v>3739</v>
      </c>
      <c r="B3746" s="198"/>
      <c r="C3746" s="25"/>
      <c r="D3746" s="25"/>
      <c r="E3746" s="25"/>
      <c r="F3746" s="25"/>
      <c r="G3746" s="26"/>
      <c r="H3746" s="27"/>
      <c r="I3746" s="28"/>
      <c r="J3746" s="430"/>
      <c r="K3746" s="48"/>
      <c r="L3746" s="457" t="str">
        <f t="shared" si="116"/>
        <v/>
      </c>
      <c r="M3746" s="245" cm="1">
        <f t="array" ref="M3746">SUMPRODUCT(--(N3746:Q3746&lt;&gt;"")) + IF(TRIM(R3746)="",0,LEN(R3746)-LEN(SUBSTITUTE(R3746,",",""))+1)</f>
        <v>0</v>
      </c>
      <c r="N3746" s="242" t="str">
        <f>IF(AND(I3746&lt;&gt;0,I3746&lt;&gt;""),IF(TRIM(SUBSTITUTE(B3746,CHAR(160),""))="","",IF(ISNUMBER(MATCH(TRIM(SUBSTITUTE(B3746,CHAR(160),"")),'Look Up Values'!$B$2:$B$500,0)),"","Origin error")),"")</f>
        <v/>
      </c>
      <c r="O3746" s="242" t="str">
        <f>IF(AND(I3746&lt;&gt;0,I3746&lt;&gt;""),IF(C3746="","",IF(AND(ISNUMBER(--LEFT(C3746,FIND(" ",C3746&amp;" ")-1)),OR(LEN(LEFT(C3746,FIND(" ",C3746&amp;" ")-1))=6,LEN(LEFT(C3746,FIND(" ",C3746&amp;" ")-1))=7),OR(ISNUMBER(MATCH(LEFT(C3746,FIND(" ",C3746&amp;" ")-1),'Look Up Values'!$G$2:$G$1000,0)),ISNUMBER(MATCH(LEFT(C3746,FIND(" ",C3746&amp;" ")-1),'Look Up Values'!$AE$2:$AE$2000,0)))),"","EWC error")),"")</f>
        <v/>
      </c>
      <c r="P3746" s="242" t="str" cm="1">
        <f t="array" ref="P3746">IF(AND(I3746&lt;&gt;0,I3746&lt;&gt;""),IF(D3746="","",IF(ISNUMBER(MATCH(SUBSTITUTE(D3746," ",""),SUBSTITUTE('Look Up Values'!$S$2:$S$120," ",""),0)),"","D&amp;R error")),"")</f>
        <v/>
      </c>
      <c r="Q3746" s="242" t="str" cm="1">
        <f t="array" ref="Q3746">IF(AND(I3746&lt;&gt;0,I3746&lt;&gt;""),IF(G3746="","",IF(ISNUMBER(MATCH(SUBSTITUTE(G3746," ",""),SUBSTITUTE('Look Up Values'!$I$2:$I$10," ",""),0)),"","State error")),"")</f>
        <v/>
      </c>
      <c r="R3746" s="260" t="str">
        <f t="shared" si="117"/>
        <v/>
      </c>
    </row>
    <row r="3747" spans="1:18" ht="15.75">
      <c r="A3747" s="250">
        <v>3740</v>
      </c>
      <c r="B3747" s="198"/>
      <c r="C3747" s="25"/>
      <c r="D3747" s="25"/>
      <c r="E3747" s="25"/>
      <c r="F3747" s="25"/>
      <c r="G3747" s="26"/>
      <c r="H3747" s="27"/>
      <c r="I3747" s="28"/>
      <c r="J3747" s="430"/>
      <c r="K3747" s="48"/>
      <c r="L3747" s="457" t="str">
        <f t="shared" si="116"/>
        <v/>
      </c>
      <c r="M3747" s="245" cm="1">
        <f t="array" ref="M3747">SUMPRODUCT(--(N3747:Q3747&lt;&gt;"")) + IF(TRIM(R3747)="",0,LEN(R3747)-LEN(SUBSTITUTE(R3747,",",""))+1)</f>
        <v>0</v>
      </c>
      <c r="N3747" s="242" t="str">
        <f>IF(AND(I3747&lt;&gt;0,I3747&lt;&gt;""),IF(TRIM(SUBSTITUTE(B3747,CHAR(160),""))="","",IF(ISNUMBER(MATCH(TRIM(SUBSTITUTE(B3747,CHAR(160),"")),'Look Up Values'!$B$2:$B$500,0)),"","Origin error")),"")</f>
        <v/>
      </c>
      <c r="O3747" s="242" t="str">
        <f>IF(AND(I3747&lt;&gt;0,I3747&lt;&gt;""),IF(C3747="","",IF(AND(ISNUMBER(--LEFT(C3747,FIND(" ",C3747&amp;" ")-1)),OR(LEN(LEFT(C3747,FIND(" ",C3747&amp;" ")-1))=6,LEN(LEFT(C3747,FIND(" ",C3747&amp;" ")-1))=7),OR(ISNUMBER(MATCH(LEFT(C3747,FIND(" ",C3747&amp;" ")-1),'Look Up Values'!$G$2:$G$1000,0)),ISNUMBER(MATCH(LEFT(C3747,FIND(" ",C3747&amp;" ")-1),'Look Up Values'!$AE$2:$AE$2000,0)))),"","EWC error")),"")</f>
        <v/>
      </c>
      <c r="P3747" s="242" t="str" cm="1">
        <f t="array" ref="P3747">IF(AND(I3747&lt;&gt;0,I3747&lt;&gt;""),IF(D3747="","",IF(ISNUMBER(MATCH(SUBSTITUTE(D3747," ",""),SUBSTITUTE('Look Up Values'!$S$2:$S$120," ",""),0)),"","D&amp;R error")),"")</f>
        <v/>
      </c>
      <c r="Q3747" s="242" t="str" cm="1">
        <f t="array" ref="Q3747">IF(AND(I3747&lt;&gt;0,I3747&lt;&gt;""),IF(G3747="","",IF(ISNUMBER(MATCH(SUBSTITUTE(G3747," ",""),SUBSTITUTE('Look Up Values'!$I$2:$I$10," ",""),0)),"","State error")),"")</f>
        <v/>
      </c>
      <c r="R3747" s="260" t="str">
        <f t="shared" si="117"/>
        <v/>
      </c>
    </row>
    <row r="3748" spans="1:18" ht="15.75">
      <c r="A3748" s="250">
        <v>3741</v>
      </c>
      <c r="B3748" s="198"/>
      <c r="C3748" s="25"/>
      <c r="D3748" s="25"/>
      <c r="E3748" s="25"/>
      <c r="F3748" s="25"/>
      <c r="G3748" s="26"/>
      <c r="H3748" s="27"/>
      <c r="I3748" s="28"/>
      <c r="J3748" s="430"/>
      <c r="K3748" s="48"/>
      <c r="L3748" s="457" t="str">
        <f t="shared" si="116"/>
        <v/>
      </c>
      <c r="M3748" s="245" cm="1">
        <f t="array" ref="M3748">SUMPRODUCT(--(N3748:Q3748&lt;&gt;"")) + IF(TRIM(R3748)="",0,LEN(R3748)-LEN(SUBSTITUTE(R3748,",",""))+1)</f>
        <v>0</v>
      </c>
      <c r="N3748" s="242" t="str">
        <f>IF(AND(I3748&lt;&gt;0,I3748&lt;&gt;""),IF(TRIM(SUBSTITUTE(B3748,CHAR(160),""))="","",IF(ISNUMBER(MATCH(TRIM(SUBSTITUTE(B3748,CHAR(160),"")),'Look Up Values'!$B$2:$B$500,0)),"","Origin error")),"")</f>
        <v/>
      </c>
      <c r="O3748" s="242" t="str">
        <f>IF(AND(I3748&lt;&gt;0,I3748&lt;&gt;""),IF(C3748="","",IF(AND(ISNUMBER(--LEFT(C3748,FIND(" ",C3748&amp;" ")-1)),OR(LEN(LEFT(C3748,FIND(" ",C3748&amp;" ")-1))=6,LEN(LEFT(C3748,FIND(" ",C3748&amp;" ")-1))=7),OR(ISNUMBER(MATCH(LEFT(C3748,FIND(" ",C3748&amp;" ")-1),'Look Up Values'!$G$2:$G$1000,0)),ISNUMBER(MATCH(LEFT(C3748,FIND(" ",C3748&amp;" ")-1),'Look Up Values'!$AE$2:$AE$2000,0)))),"","EWC error")),"")</f>
        <v/>
      </c>
      <c r="P3748" s="242" t="str" cm="1">
        <f t="array" ref="P3748">IF(AND(I3748&lt;&gt;0,I3748&lt;&gt;""),IF(D3748="","",IF(ISNUMBER(MATCH(SUBSTITUTE(D3748," ",""),SUBSTITUTE('Look Up Values'!$S$2:$S$120," ",""),0)),"","D&amp;R error")),"")</f>
        <v/>
      </c>
      <c r="Q3748" s="242" t="str" cm="1">
        <f t="array" ref="Q3748">IF(AND(I3748&lt;&gt;0,I3748&lt;&gt;""),IF(G3748="","",IF(ISNUMBER(MATCH(SUBSTITUTE(G3748," ",""),SUBSTITUTE('Look Up Values'!$I$2:$I$10," ",""),0)),"","State error")),"")</f>
        <v/>
      </c>
      <c r="R3748" s="260" t="str">
        <f t="shared" si="117"/>
        <v/>
      </c>
    </row>
    <row r="3749" spans="1:18" ht="15.75">
      <c r="A3749" s="250">
        <v>3742</v>
      </c>
      <c r="B3749" s="198"/>
      <c r="C3749" s="25"/>
      <c r="D3749" s="25"/>
      <c r="E3749" s="25"/>
      <c r="F3749" s="25"/>
      <c r="G3749" s="26"/>
      <c r="H3749" s="27"/>
      <c r="I3749" s="28"/>
      <c r="J3749" s="430"/>
      <c r="K3749" s="48"/>
      <c r="L3749" s="457" t="str">
        <f t="shared" si="116"/>
        <v/>
      </c>
      <c r="M3749" s="245" cm="1">
        <f t="array" ref="M3749">SUMPRODUCT(--(N3749:Q3749&lt;&gt;"")) + IF(TRIM(R3749)="",0,LEN(R3749)-LEN(SUBSTITUTE(R3749,",",""))+1)</f>
        <v>0</v>
      </c>
      <c r="N3749" s="242" t="str">
        <f>IF(AND(I3749&lt;&gt;0,I3749&lt;&gt;""),IF(TRIM(SUBSTITUTE(B3749,CHAR(160),""))="","",IF(ISNUMBER(MATCH(TRIM(SUBSTITUTE(B3749,CHAR(160),"")),'Look Up Values'!$B$2:$B$500,0)),"","Origin error")),"")</f>
        <v/>
      </c>
      <c r="O3749" s="242" t="str">
        <f>IF(AND(I3749&lt;&gt;0,I3749&lt;&gt;""),IF(C3749="","",IF(AND(ISNUMBER(--LEFT(C3749,FIND(" ",C3749&amp;" ")-1)),OR(LEN(LEFT(C3749,FIND(" ",C3749&amp;" ")-1))=6,LEN(LEFT(C3749,FIND(" ",C3749&amp;" ")-1))=7),OR(ISNUMBER(MATCH(LEFT(C3749,FIND(" ",C3749&amp;" ")-1),'Look Up Values'!$G$2:$G$1000,0)),ISNUMBER(MATCH(LEFT(C3749,FIND(" ",C3749&amp;" ")-1),'Look Up Values'!$AE$2:$AE$2000,0)))),"","EWC error")),"")</f>
        <v/>
      </c>
      <c r="P3749" s="242" t="str" cm="1">
        <f t="array" ref="P3749">IF(AND(I3749&lt;&gt;0,I3749&lt;&gt;""),IF(D3749="","",IF(ISNUMBER(MATCH(SUBSTITUTE(D3749," ",""),SUBSTITUTE('Look Up Values'!$S$2:$S$120," ",""),0)),"","D&amp;R error")),"")</f>
        <v/>
      </c>
      <c r="Q3749" s="242" t="str" cm="1">
        <f t="array" ref="Q3749">IF(AND(I3749&lt;&gt;0,I3749&lt;&gt;""),IF(G3749="","",IF(ISNUMBER(MATCH(SUBSTITUTE(G3749," ",""),SUBSTITUTE('Look Up Values'!$I$2:$I$10," ",""),0)),"","State error")),"")</f>
        <v/>
      </c>
      <c r="R3749" s="260" t="str">
        <f t="shared" si="117"/>
        <v/>
      </c>
    </row>
    <row r="3750" spans="1:18" ht="15.75">
      <c r="A3750" s="250">
        <v>3743</v>
      </c>
      <c r="B3750" s="198"/>
      <c r="C3750" s="25"/>
      <c r="D3750" s="25"/>
      <c r="E3750" s="25"/>
      <c r="F3750" s="25"/>
      <c r="G3750" s="26"/>
      <c r="H3750" s="27"/>
      <c r="I3750" s="28"/>
      <c r="J3750" s="430"/>
      <c r="K3750" s="48"/>
      <c r="L3750" s="457" t="str">
        <f t="shared" si="116"/>
        <v/>
      </c>
      <c r="M3750" s="245" cm="1">
        <f t="array" ref="M3750">SUMPRODUCT(--(N3750:Q3750&lt;&gt;"")) + IF(TRIM(R3750)="",0,LEN(R3750)-LEN(SUBSTITUTE(R3750,",",""))+1)</f>
        <v>0</v>
      </c>
      <c r="N3750" s="242" t="str">
        <f>IF(AND(I3750&lt;&gt;0,I3750&lt;&gt;""),IF(TRIM(SUBSTITUTE(B3750,CHAR(160),""))="","",IF(ISNUMBER(MATCH(TRIM(SUBSTITUTE(B3750,CHAR(160),"")),'Look Up Values'!$B$2:$B$500,0)),"","Origin error")),"")</f>
        <v/>
      </c>
      <c r="O3750" s="242" t="str">
        <f>IF(AND(I3750&lt;&gt;0,I3750&lt;&gt;""),IF(C3750="","",IF(AND(ISNUMBER(--LEFT(C3750,FIND(" ",C3750&amp;" ")-1)),OR(LEN(LEFT(C3750,FIND(" ",C3750&amp;" ")-1))=6,LEN(LEFT(C3750,FIND(" ",C3750&amp;" ")-1))=7),OR(ISNUMBER(MATCH(LEFT(C3750,FIND(" ",C3750&amp;" ")-1),'Look Up Values'!$G$2:$G$1000,0)),ISNUMBER(MATCH(LEFT(C3750,FIND(" ",C3750&amp;" ")-1),'Look Up Values'!$AE$2:$AE$2000,0)))),"","EWC error")),"")</f>
        <v/>
      </c>
      <c r="P3750" s="242" t="str" cm="1">
        <f t="array" ref="P3750">IF(AND(I3750&lt;&gt;0,I3750&lt;&gt;""),IF(D3750="","",IF(ISNUMBER(MATCH(SUBSTITUTE(D3750," ",""),SUBSTITUTE('Look Up Values'!$S$2:$S$120," ",""),0)),"","D&amp;R error")),"")</f>
        <v/>
      </c>
      <c r="Q3750" s="242" t="str" cm="1">
        <f t="array" ref="Q3750">IF(AND(I3750&lt;&gt;0,I3750&lt;&gt;""),IF(G3750="","",IF(ISNUMBER(MATCH(SUBSTITUTE(G3750," ",""),SUBSTITUTE('Look Up Values'!$I$2:$I$10," ",""),0)),"","State error")),"")</f>
        <v/>
      </c>
      <c r="R3750" s="260" t="str">
        <f t="shared" si="117"/>
        <v/>
      </c>
    </row>
    <row r="3751" spans="1:18" ht="15.75">
      <c r="A3751" s="250">
        <v>3744</v>
      </c>
      <c r="B3751" s="198"/>
      <c r="C3751" s="25"/>
      <c r="D3751" s="25"/>
      <c r="E3751" s="25"/>
      <c r="F3751" s="25"/>
      <c r="G3751" s="26"/>
      <c r="H3751" s="27"/>
      <c r="I3751" s="28"/>
      <c r="J3751" s="430"/>
      <c r="K3751" s="48"/>
      <c r="L3751" s="457" t="str">
        <f t="shared" si="116"/>
        <v/>
      </c>
      <c r="M3751" s="245" cm="1">
        <f t="array" ref="M3751">SUMPRODUCT(--(N3751:Q3751&lt;&gt;"")) + IF(TRIM(R3751)="",0,LEN(R3751)-LEN(SUBSTITUTE(R3751,",",""))+1)</f>
        <v>0</v>
      </c>
      <c r="N3751" s="242" t="str">
        <f>IF(AND(I3751&lt;&gt;0,I3751&lt;&gt;""),IF(TRIM(SUBSTITUTE(B3751,CHAR(160),""))="","",IF(ISNUMBER(MATCH(TRIM(SUBSTITUTE(B3751,CHAR(160),"")),'Look Up Values'!$B$2:$B$500,0)),"","Origin error")),"")</f>
        <v/>
      </c>
      <c r="O3751" s="242" t="str">
        <f>IF(AND(I3751&lt;&gt;0,I3751&lt;&gt;""),IF(C3751="","",IF(AND(ISNUMBER(--LEFT(C3751,FIND(" ",C3751&amp;" ")-1)),OR(LEN(LEFT(C3751,FIND(" ",C3751&amp;" ")-1))=6,LEN(LEFT(C3751,FIND(" ",C3751&amp;" ")-1))=7),OR(ISNUMBER(MATCH(LEFT(C3751,FIND(" ",C3751&amp;" ")-1),'Look Up Values'!$G$2:$G$1000,0)),ISNUMBER(MATCH(LEFT(C3751,FIND(" ",C3751&amp;" ")-1),'Look Up Values'!$AE$2:$AE$2000,0)))),"","EWC error")),"")</f>
        <v/>
      </c>
      <c r="P3751" s="242" t="str" cm="1">
        <f t="array" ref="P3751">IF(AND(I3751&lt;&gt;0,I3751&lt;&gt;""),IF(D3751="","",IF(ISNUMBER(MATCH(SUBSTITUTE(D3751," ",""),SUBSTITUTE('Look Up Values'!$S$2:$S$120," ",""),0)),"","D&amp;R error")),"")</f>
        <v/>
      </c>
      <c r="Q3751" s="242" t="str" cm="1">
        <f t="array" ref="Q3751">IF(AND(I3751&lt;&gt;0,I3751&lt;&gt;""),IF(G3751="","",IF(ISNUMBER(MATCH(SUBSTITUTE(G3751," ",""),SUBSTITUTE('Look Up Values'!$I$2:$I$10," ",""),0)),"","State error")),"")</f>
        <v/>
      </c>
      <c r="R3751" s="260" t="str">
        <f t="shared" si="117"/>
        <v/>
      </c>
    </row>
    <row r="3752" spans="1:18" ht="15.75">
      <c r="A3752" s="250">
        <v>3745</v>
      </c>
      <c r="B3752" s="198"/>
      <c r="C3752" s="25"/>
      <c r="D3752" s="25"/>
      <c r="E3752" s="25"/>
      <c r="F3752" s="25"/>
      <c r="G3752" s="26"/>
      <c r="H3752" s="27"/>
      <c r="I3752" s="28"/>
      <c r="J3752" s="430"/>
      <c r="K3752" s="48"/>
      <c r="L3752" s="457" t="str">
        <f t="shared" si="116"/>
        <v/>
      </c>
      <c r="M3752" s="245" cm="1">
        <f t="array" ref="M3752">SUMPRODUCT(--(N3752:Q3752&lt;&gt;"")) + IF(TRIM(R3752)="",0,LEN(R3752)-LEN(SUBSTITUTE(R3752,",",""))+1)</f>
        <v>0</v>
      </c>
      <c r="N3752" s="242" t="str">
        <f>IF(AND(I3752&lt;&gt;0,I3752&lt;&gt;""),IF(TRIM(SUBSTITUTE(B3752,CHAR(160),""))="","",IF(ISNUMBER(MATCH(TRIM(SUBSTITUTE(B3752,CHAR(160),"")),'Look Up Values'!$B$2:$B$500,0)),"","Origin error")),"")</f>
        <v/>
      </c>
      <c r="O3752" s="242" t="str">
        <f>IF(AND(I3752&lt;&gt;0,I3752&lt;&gt;""),IF(C3752="","",IF(AND(ISNUMBER(--LEFT(C3752,FIND(" ",C3752&amp;" ")-1)),OR(LEN(LEFT(C3752,FIND(" ",C3752&amp;" ")-1))=6,LEN(LEFT(C3752,FIND(" ",C3752&amp;" ")-1))=7),OR(ISNUMBER(MATCH(LEFT(C3752,FIND(" ",C3752&amp;" ")-1),'Look Up Values'!$G$2:$G$1000,0)),ISNUMBER(MATCH(LEFT(C3752,FIND(" ",C3752&amp;" ")-1),'Look Up Values'!$AE$2:$AE$2000,0)))),"","EWC error")),"")</f>
        <v/>
      </c>
      <c r="P3752" s="242" t="str" cm="1">
        <f t="array" ref="P3752">IF(AND(I3752&lt;&gt;0,I3752&lt;&gt;""),IF(D3752="","",IF(ISNUMBER(MATCH(SUBSTITUTE(D3752," ",""),SUBSTITUTE('Look Up Values'!$S$2:$S$120," ",""),0)),"","D&amp;R error")),"")</f>
        <v/>
      </c>
      <c r="Q3752" s="242" t="str" cm="1">
        <f t="array" ref="Q3752">IF(AND(I3752&lt;&gt;0,I3752&lt;&gt;""),IF(G3752="","",IF(ISNUMBER(MATCH(SUBSTITUTE(G3752," ",""),SUBSTITUTE('Look Up Values'!$I$2:$I$10," ",""),0)),"","State error")),"")</f>
        <v/>
      </c>
      <c r="R3752" s="260" t="str">
        <f t="shared" si="117"/>
        <v/>
      </c>
    </row>
    <row r="3753" spans="1:18" ht="15.75">
      <c r="A3753" s="250">
        <v>3746</v>
      </c>
      <c r="B3753" s="198"/>
      <c r="C3753" s="25"/>
      <c r="D3753" s="25"/>
      <c r="E3753" s="25"/>
      <c r="F3753" s="25"/>
      <c r="G3753" s="26"/>
      <c r="H3753" s="27"/>
      <c r="I3753" s="28"/>
      <c r="J3753" s="430"/>
      <c r="K3753" s="48"/>
      <c r="L3753" s="457" t="str">
        <f t="shared" si="116"/>
        <v/>
      </c>
      <c r="M3753" s="245" cm="1">
        <f t="array" ref="M3753">SUMPRODUCT(--(N3753:Q3753&lt;&gt;"")) + IF(TRIM(R3753)="",0,LEN(R3753)-LEN(SUBSTITUTE(R3753,",",""))+1)</f>
        <v>0</v>
      </c>
      <c r="N3753" s="242" t="str">
        <f>IF(AND(I3753&lt;&gt;0,I3753&lt;&gt;""),IF(TRIM(SUBSTITUTE(B3753,CHAR(160),""))="","",IF(ISNUMBER(MATCH(TRIM(SUBSTITUTE(B3753,CHAR(160),"")),'Look Up Values'!$B$2:$B$500,0)),"","Origin error")),"")</f>
        <v/>
      </c>
      <c r="O3753" s="242" t="str">
        <f>IF(AND(I3753&lt;&gt;0,I3753&lt;&gt;""),IF(C3753="","",IF(AND(ISNUMBER(--LEFT(C3753,FIND(" ",C3753&amp;" ")-1)),OR(LEN(LEFT(C3753,FIND(" ",C3753&amp;" ")-1))=6,LEN(LEFT(C3753,FIND(" ",C3753&amp;" ")-1))=7),OR(ISNUMBER(MATCH(LEFT(C3753,FIND(" ",C3753&amp;" ")-1),'Look Up Values'!$G$2:$G$1000,0)),ISNUMBER(MATCH(LEFT(C3753,FIND(" ",C3753&amp;" ")-1),'Look Up Values'!$AE$2:$AE$2000,0)))),"","EWC error")),"")</f>
        <v/>
      </c>
      <c r="P3753" s="242" t="str" cm="1">
        <f t="array" ref="P3753">IF(AND(I3753&lt;&gt;0,I3753&lt;&gt;""),IF(D3753="","",IF(ISNUMBER(MATCH(SUBSTITUTE(D3753," ",""),SUBSTITUTE('Look Up Values'!$S$2:$S$120," ",""),0)),"","D&amp;R error")),"")</f>
        <v/>
      </c>
      <c r="Q3753" s="242" t="str" cm="1">
        <f t="array" ref="Q3753">IF(AND(I3753&lt;&gt;0,I3753&lt;&gt;""),IF(G3753="","",IF(ISNUMBER(MATCH(SUBSTITUTE(G3753," ",""),SUBSTITUTE('Look Up Values'!$I$2:$I$10," ",""),0)),"","State error")),"")</f>
        <v/>
      </c>
      <c r="R3753" s="260" t="str">
        <f t="shared" si="117"/>
        <v/>
      </c>
    </row>
    <row r="3754" spans="1:18" ht="15.75">
      <c r="A3754" s="250">
        <v>3747</v>
      </c>
      <c r="B3754" s="198"/>
      <c r="C3754" s="25"/>
      <c r="D3754" s="25"/>
      <c r="E3754" s="25"/>
      <c r="F3754" s="25"/>
      <c r="G3754" s="26"/>
      <c r="H3754" s="27"/>
      <c r="I3754" s="28"/>
      <c r="J3754" s="430"/>
      <c r="K3754" s="48"/>
      <c r="L3754" s="457" t="str">
        <f t="shared" si="116"/>
        <v/>
      </c>
      <c r="M3754" s="245" cm="1">
        <f t="array" ref="M3754">SUMPRODUCT(--(N3754:Q3754&lt;&gt;"")) + IF(TRIM(R3754)="",0,LEN(R3754)-LEN(SUBSTITUTE(R3754,",",""))+1)</f>
        <v>0</v>
      </c>
      <c r="N3754" s="242" t="str">
        <f>IF(AND(I3754&lt;&gt;0,I3754&lt;&gt;""),IF(TRIM(SUBSTITUTE(B3754,CHAR(160),""))="","",IF(ISNUMBER(MATCH(TRIM(SUBSTITUTE(B3754,CHAR(160),"")),'Look Up Values'!$B$2:$B$500,0)),"","Origin error")),"")</f>
        <v/>
      </c>
      <c r="O3754" s="242" t="str">
        <f>IF(AND(I3754&lt;&gt;0,I3754&lt;&gt;""),IF(C3754="","",IF(AND(ISNUMBER(--LEFT(C3754,FIND(" ",C3754&amp;" ")-1)),OR(LEN(LEFT(C3754,FIND(" ",C3754&amp;" ")-1))=6,LEN(LEFT(C3754,FIND(" ",C3754&amp;" ")-1))=7),OR(ISNUMBER(MATCH(LEFT(C3754,FIND(" ",C3754&amp;" ")-1),'Look Up Values'!$G$2:$G$1000,0)),ISNUMBER(MATCH(LEFT(C3754,FIND(" ",C3754&amp;" ")-1),'Look Up Values'!$AE$2:$AE$2000,0)))),"","EWC error")),"")</f>
        <v/>
      </c>
      <c r="P3754" s="242" t="str" cm="1">
        <f t="array" ref="P3754">IF(AND(I3754&lt;&gt;0,I3754&lt;&gt;""),IF(D3754="","",IF(ISNUMBER(MATCH(SUBSTITUTE(D3754," ",""),SUBSTITUTE('Look Up Values'!$S$2:$S$120," ",""),0)),"","D&amp;R error")),"")</f>
        <v/>
      </c>
      <c r="Q3754" s="242" t="str" cm="1">
        <f t="array" ref="Q3754">IF(AND(I3754&lt;&gt;0,I3754&lt;&gt;""),IF(G3754="","",IF(ISNUMBER(MATCH(SUBSTITUTE(G3754," ",""),SUBSTITUTE('Look Up Values'!$I$2:$I$10," ",""),0)),"","State error")),"")</f>
        <v/>
      </c>
      <c r="R3754" s="260" t="str">
        <f t="shared" si="117"/>
        <v/>
      </c>
    </row>
    <row r="3755" spans="1:18" ht="15.75">
      <c r="A3755" s="250">
        <v>3748</v>
      </c>
      <c r="B3755" s="198"/>
      <c r="C3755" s="25"/>
      <c r="D3755" s="25"/>
      <c r="E3755" s="25"/>
      <c r="F3755" s="25"/>
      <c r="G3755" s="26"/>
      <c r="H3755" s="27"/>
      <c r="I3755" s="28"/>
      <c r="J3755" s="430"/>
      <c r="K3755" s="48"/>
      <c r="L3755" s="457" t="str">
        <f t="shared" si="116"/>
        <v/>
      </c>
      <c r="M3755" s="245" cm="1">
        <f t="array" ref="M3755">SUMPRODUCT(--(N3755:Q3755&lt;&gt;"")) + IF(TRIM(R3755)="",0,LEN(R3755)-LEN(SUBSTITUTE(R3755,",",""))+1)</f>
        <v>0</v>
      </c>
      <c r="N3755" s="242" t="str">
        <f>IF(AND(I3755&lt;&gt;0,I3755&lt;&gt;""),IF(TRIM(SUBSTITUTE(B3755,CHAR(160),""))="","",IF(ISNUMBER(MATCH(TRIM(SUBSTITUTE(B3755,CHAR(160),"")),'Look Up Values'!$B$2:$B$500,0)),"","Origin error")),"")</f>
        <v/>
      </c>
      <c r="O3755" s="242" t="str">
        <f>IF(AND(I3755&lt;&gt;0,I3755&lt;&gt;""),IF(C3755="","",IF(AND(ISNUMBER(--LEFT(C3755,FIND(" ",C3755&amp;" ")-1)),OR(LEN(LEFT(C3755,FIND(" ",C3755&amp;" ")-1))=6,LEN(LEFT(C3755,FIND(" ",C3755&amp;" ")-1))=7),OR(ISNUMBER(MATCH(LEFT(C3755,FIND(" ",C3755&amp;" ")-1),'Look Up Values'!$G$2:$G$1000,0)),ISNUMBER(MATCH(LEFT(C3755,FIND(" ",C3755&amp;" ")-1),'Look Up Values'!$AE$2:$AE$2000,0)))),"","EWC error")),"")</f>
        <v/>
      </c>
      <c r="P3755" s="242" t="str" cm="1">
        <f t="array" ref="P3755">IF(AND(I3755&lt;&gt;0,I3755&lt;&gt;""),IF(D3755="","",IF(ISNUMBER(MATCH(SUBSTITUTE(D3755," ",""),SUBSTITUTE('Look Up Values'!$S$2:$S$120," ",""),0)),"","D&amp;R error")),"")</f>
        <v/>
      </c>
      <c r="Q3755" s="242" t="str" cm="1">
        <f t="array" ref="Q3755">IF(AND(I3755&lt;&gt;0,I3755&lt;&gt;""),IF(G3755="","",IF(ISNUMBER(MATCH(SUBSTITUTE(G3755," ",""),SUBSTITUTE('Look Up Values'!$I$2:$I$10," ",""),0)),"","State error")),"")</f>
        <v/>
      </c>
      <c r="R3755" s="260" t="str">
        <f t="shared" si="117"/>
        <v/>
      </c>
    </row>
    <row r="3756" spans="1:18" ht="15.75">
      <c r="A3756" s="250">
        <v>3749</v>
      </c>
      <c r="B3756" s="198"/>
      <c r="C3756" s="25"/>
      <c r="D3756" s="25"/>
      <c r="E3756" s="25"/>
      <c r="F3756" s="25"/>
      <c r="G3756" s="26"/>
      <c r="H3756" s="27"/>
      <c r="I3756" s="28"/>
      <c r="J3756" s="430"/>
      <c r="K3756" s="48"/>
      <c r="L3756" s="457" t="str">
        <f t="shared" si="116"/>
        <v/>
      </c>
      <c r="M3756" s="245" cm="1">
        <f t="array" ref="M3756">SUMPRODUCT(--(N3756:Q3756&lt;&gt;"")) + IF(TRIM(R3756)="",0,LEN(R3756)-LEN(SUBSTITUTE(R3756,",",""))+1)</f>
        <v>0</v>
      </c>
      <c r="N3756" s="242" t="str">
        <f>IF(AND(I3756&lt;&gt;0,I3756&lt;&gt;""),IF(TRIM(SUBSTITUTE(B3756,CHAR(160),""))="","",IF(ISNUMBER(MATCH(TRIM(SUBSTITUTE(B3756,CHAR(160),"")),'Look Up Values'!$B$2:$B$500,0)),"","Origin error")),"")</f>
        <v/>
      </c>
      <c r="O3756" s="242" t="str">
        <f>IF(AND(I3756&lt;&gt;0,I3756&lt;&gt;""),IF(C3756="","",IF(AND(ISNUMBER(--LEFT(C3756,FIND(" ",C3756&amp;" ")-1)),OR(LEN(LEFT(C3756,FIND(" ",C3756&amp;" ")-1))=6,LEN(LEFT(C3756,FIND(" ",C3756&amp;" ")-1))=7),OR(ISNUMBER(MATCH(LEFT(C3756,FIND(" ",C3756&amp;" ")-1),'Look Up Values'!$G$2:$G$1000,0)),ISNUMBER(MATCH(LEFT(C3756,FIND(" ",C3756&amp;" ")-1),'Look Up Values'!$AE$2:$AE$2000,0)))),"","EWC error")),"")</f>
        <v/>
      </c>
      <c r="P3756" s="242" t="str" cm="1">
        <f t="array" ref="P3756">IF(AND(I3756&lt;&gt;0,I3756&lt;&gt;""),IF(D3756="","",IF(ISNUMBER(MATCH(SUBSTITUTE(D3756," ",""),SUBSTITUTE('Look Up Values'!$S$2:$S$120," ",""),0)),"","D&amp;R error")),"")</f>
        <v/>
      </c>
      <c r="Q3756" s="242" t="str" cm="1">
        <f t="array" ref="Q3756">IF(AND(I3756&lt;&gt;0,I3756&lt;&gt;""),IF(G3756="","",IF(ISNUMBER(MATCH(SUBSTITUTE(G3756," ",""),SUBSTITUTE('Look Up Values'!$I$2:$I$10," ",""),0)),"","State error")),"")</f>
        <v/>
      </c>
      <c r="R3756" s="260" t="str">
        <f t="shared" si="117"/>
        <v/>
      </c>
    </row>
    <row r="3757" spans="1:18" ht="15.75">
      <c r="A3757" s="250">
        <v>3750</v>
      </c>
      <c r="B3757" s="198"/>
      <c r="C3757" s="25"/>
      <c r="D3757" s="25"/>
      <c r="E3757" s="25"/>
      <c r="F3757" s="25"/>
      <c r="G3757" s="26"/>
      <c r="H3757" s="27"/>
      <c r="I3757" s="28"/>
      <c r="J3757" s="430"/>
      <c r="K3757" s="48"/>
      <c r="L3757" s="457" t="str">
        <f t="shared" si="116"/>
        <v/>
      </c>
      <c r="M3757" s="245" cm="1">
        <f t="array" ref="M3757">SUMPRODUCT(--(N3757:Q3757&lt;&gt;"")) + IF(TRIM(R3757)="",0,LEN(R3757)-LEN(SUBSTITUTE(R3757,",",""))+1)</f>
        <v>0</v>
      </c>
      <c r="N3757" s="242" t="str">
        <f>IF(AND(I3757&lt;&gt;0,I3757&lt;&gt;""),IF(TRIM(SUBSTITUTE(B3757,CHAR(160),""))="","",IF(ISNUMBER(MATCH(TRIM(SUBSTITUTE(B3757,CHAR(160),"")),'Look Up Values'!$B$2:$B$500,0)),"","Origin error")),"")</f>
        <v/>
      </c>
      <c r="O3757" s="242" t="str">
        <f>IF(AND(I3757&lt;&gt;0,I3757&lt;&gt;""),IF(C3757="","",IF(AND(ISNUMBER(--LEFT(C3757,FIND(" ",C3757&amp;" ")-1)),OR(LEN(LEFT(C3757,FIND(" ",C3757&amp;" ")-1))=6,LEN(LEFT(C3757,FIND(" ",C3757&amp;" ")-1))=7),OR(ISNUMBER(MATCH(LEFT(C3757,FIND(" ",C3757&amp;" ")-1),'Look Up Values'!$G$2:$G$1000,0)),ISNUMBER(MATCH(LEFT(C3757,FIND(" ",C3757&amp;" ")-1),'Look Up Values'!$AE$2:$AE$2000,0)))),"","EWC error")),"")</f>
        <v/>
      </c>
      <c r="P3757" s="242" t="str" cm="1">
        <f t="array" ref="P3757">IF(AND(I3757&lt;&gt;0,I3757&lt;&gt;""),IF(D3757="","",IF(ISNUMBER(MATCH(SUBSTITUTE(D3757," ",""),SUBSTITUTE('Look Up Values'!$S$2:$S$120," ",""),0)),"","D&amp;R error")),"")</f>
        <v/>
      </c>
      <c r="Q3757" s="242" t="str" cm="1">
        <f t="array" ref="Q3757">IF(AND(I3757&lt;&gt;0,I3757&lt;&gt;""),IF(G3757="","",IF(ISNUMBER(MATCH(SUBSTITUTE(G3757," ",""),SUBSTITUTE('Look Up Values'!$I$2:$I$10," ",""),0)),"","State error")),"")</f>
        <v/>
      </c>
      <c r="R3757" s="260" t="str">
        <f t="shared" si="117"/>
        <v/>
      </c>
    </row>
    <row r="3758" spans="1:18" ht="15.75">
      <c r="A3758" s="250">
        <v>3751</v>
      </c>
      <c r="B3758" s="198"/>
      <c r="C3758" s="25"/>
      <c r="D3758" s="25"/>
      <c r="E3758" s="25"/>
      <c r="F3758" s="25"/>
      <c r="G3758" s="26"/>
      <c r="H3758" s="27"/>
      <c r="I3758" s="28"/>
      <c r="J3758" s="430"/>
      <c r="K3758" s="48"/>
      <c r="L3758" s="457" t="str">
        <f t="shared" si="116"/>
        <v/>
      </c>
      <c r="M3758" s="245" cm="1">
        <f t="array" ref="M3758">SUMPRODUCT(--(N3758:Q3758&lt;&gt;"")) + IF(TRIM(R3758)="",0,LEN(R3758)-LEN(SUBSTITUTE(R3758,",",""))+1)</f>
        <v>0</v>
      </c>
      <c r="N3758" s="242" t="str">
        <f>IF(AND(I3758&lt;&gt;0,I3758&lt;&gt;""),IF(TRIM(SUBSTITUTE(B3758,CHAR(160),""))="","",IF(ISNUMBER(MATCH(TRIM(SUBSTITUTE(B3758,CHAR(160),"")),'Look Up Values'!$B$2:$B$500,0)),"","Origin error")),"")</f>
        <v/>
      </c>
      <c r="O3758" s="242" t="str">
        <f>IF(AND(I3758&lt;&gt;0,I3758&lt;&gt;""),IF(C3758="","",IF(AND(ISNUMBER(--LEFT(C3758,FIND(" ",C3758&amp;" ")-1)),OR(LEN(LEFT(C3758,FIND(" ",C3758&amp;" ")-1))=6,LEN(LEFT(C3758,FIND(" ",C3758&amp;" ")-1))=7),OR(ISNUMBER(MATCH(LEFT(C3758,FIND(" ",C3758&amp;" ")-1),'Look Up Values'!$G$2:$G$1000,0)),ISNUMBER(MATCH(LEFT(C3758,FIND(" ",C3758&amp;" ")-1),'Look Up Values'!$AE$2:$AE$2000,0)))),"","EWC error")),"")</f>
        <v/>
      </c>
      <c r="P3758" s="242" t="str" cm="1">
        <f t="array" ref="P3758">IF(AND(I3758&lt;&gt;0,I3758&lt;&gt;""),IF(D3758="","",IF(ISNUMBER(MATCH(SUBSTITUTE(D3758," ",""),SUBSTITUTE('Look Up Values'!$S$2:$S$120," ",""),0)),"","D&amp;R error")),"")</f>
        <v/>
      </c>
      <c r="Q3758" s="242" t="str" cm="1">
        <f t="array" ref="Q3758">IF(AND(I3758&lt;&gt;0,I3758&lt;&gt;""),IF(G3758="","",IF(ISNUMBER(MATCH(SUBSTITUTE(G3758," ",""),SUBSTITUTE('Look Up Values'!$I$2:$I$10," ",""),0)),"","State error")),"")</f>
        <v/>
      </c>
      <c r="R3758" s="260" t="str">
        <f t="shared" si="117"/>
        <v/>
      </c>
    </row>
    <row r="3759" spans="1:18" ht="15.75">
      <c r="A3759" s="250">
        <v>3752</v>
      </c>
      <c r="B3759" s="198"/>
      <c r="C3759" s="25"/>
      <c r="D3759" s="25"/>
      <c r="E3759" s="25"/>
      <c r="F3759" s="25"/>
      <c r="G3759" s="26"/>
      <c r="H3759" s="27"/>
      <c r="I3759" s="28"/>
      <c r="J3759" s="430"/>
      <c r="K3759" s="48"/>
      <c r="L3759" s="457" t="str">
        <f t="shared" si="116"/>
        <v/>
      </c>
      <c r="M3759" s="245" cm="1">
        <f t="array" ref="M3759">SUMPRODUCT(--(N3759:Q3759&lt;&gt;"")) + IF(TRIM(R3759)="",0,LEN(R3759)-LEN(SUBSTITUTE(R3759,",",""))+1)</f>
        <v>0</v>
      </c>
      <c r="N3759" s="242" t="str">
        <f>IF(AND(I3759&lt;&gt;0,I3759&lt;&gt;""),IF(TRIM(SUBSTITUTE(B3759,CHAR(160),""))="","",IF(ISNUMBER(MATCH(TRIM(SUBSTITUTE(B3759,CHAR(160),"")),'Look Up Values'!$B$2:$B$500,0)),"","Origin error")),"")</f>
        <v/>
      </c>
      <c r="O3759" s="242" t="str">
        <f>IF(AND(I3759&lt;&gt;0,I3759&lt;&gt;""),IF(C3759="","",IF(AND(ISNUMBER(--LEFT(C3759,FIND(" ",C3759&amp;" ")-1)),OR(LEN(LEFT(C3759,FIND(" ",C3759&amp;" ")-1))=6,LEN(LEFT(C3759,FIND(" ",C3759&amp;" ")-1))=7),OR(ISNUMBER(MATCH(LEFT(C3759,FIND(" ",C3759&amp;" ")-1),'Look Up Values'!$G$2:$G$1000,0)),ISNUMBER(MATCH(LEFT(C3759,FIND(" ",C3759&amp;" ")-1),'Look Up Values'!$AE$2:$AE$2000,0)))),"","EWC error")),"")</f>
        <v/>
      </c>
      <c r="P3759" s="242" t="str" cm="1">
        <f t="array" ref="P3759">IF(AND(I3759&lt;&gt;0,I3759&lt;&gt;""),IF(D3759="","",IF(ISNUMBER(MATCH(SUBSTITUTE(D3759," ",""),SUBSTITUTE('Look Up Values'!$S$2:$S$120," ",""),0)),"","D&amp;R error")),"")</f>
        <v/>
      </c>
      <c r="Q3759" s="242" t="str" cm="1">
        <f t="array" ref="Q3759">IF(AND(I3759&lt;&gt;0,I3759&lt;&gt;""),IF(G3759="","",IF(ISNUMBER(MATCH(SUBSTITUTE(G3759," ",""),SUBSTITUTE('Look Up Values'!$I$2:$I$10," ",""),0)),"","State error")),"")</f>
        <v/>
      </c>
      <c r="R3759" s="260" t="str">
        <f t="shared" si="117"/>
        <v/>
      </c>
    </row>
    <row r="3760" spans="1:18" ht="15.75">
      <c r="A3760" s="250">
        <v>3753</v>
      </c>
      <c r="B3760" s="198"/>
      <c r="C3760" s="25"/>
      <c r="D3760" s="25"/>
      <c r="E3760" s="25"/>
      <c r="F3760" s="25"/>
      <c r="G3760" s="26"/>
      <c r="H3760" s="27"/>
      <c r="I3760" s="28"/>
      <c r="J3760" s="430"/>
      <c r="K3760" s="48"/>
      <c r="L3760" s="457" t="str">
        <f t="shared" si="116"/>
        <v/>
      </c>
      <c r="M3760" s="245" cm="1">
        <f t="array" ref="M3760">SUMPRODUCT(--(N3760:Q3760&lt;&gt;"")) + IF(TRIM(R3760)="",0,LEN(R3760)-LEN(SUBSTITUTE(R3760,",",""))+1)</f>
        <v>0</v>
      </c>
      <c r="N3760" s="242" t="str">
        <f>IF(AND(I3760&lt;&gt;0,I3760&lt;&gt;""),IF(TRIM(SUBSTITUTE(B3760,CHAR(160),""))="","",IF(ISNUMBER(MATCH(TRIM(SUBSTITUTE(B3760,CHAR(160),"")),'Look Up Values'!$B$2:$B$500,0)),"","Origin error")),"")</f>
        <v/>
      </c>
      <c r="O3760" s="242" t="str">
        <f>IF(AND(I3760&lt;&gt;0,I3760&lt;&gt;""),IF(C3760="","",IF(AND(ISNUMBER(--LEFT(C3760,FIND(" ",C3760&amp;" ")-1)),OR(LEN(LEFT(C3760,FIND(" ",C3760&amp;" ")-1))=6,LEN(LEFT(C3760,FIND(" ",C3760&amp;" ")-1))=7),OR(ISNUMBER(MATCH(LEFT(C3760,FIND(" ",C3760&amp;" ")-1),'Look Up Values'!$G$2:$G$1000,0)),ISNUMBER(MATCH(LEFT(C3760,FIND(" ",C3760&amp;" ")-1),'Look Up Values'!$AE$2:$AE$2000,0)))),"","EWC error")),"")</f>
        <v/>
      </c>
      <c r="P3760" s="242" t="str" cm="1">
        <f t="array" ref="P3760">IF(AND(I3760&lt;&gt;0,I3760&lt;&gt;""),IF(D3760="","",IF(ISNUMBER(MATCH(SUBSTITUTE(D3760," ",""),SUBSTITUTE('Look Up Values'!$S$2:$S$120," ",""),0)),"","D&amp;R error")),"")</f>
        <v/>
      </c>
      <c r="Q3760" s="242" t="str" cm="1">
        <f t="array" ref="Q3760">IF(AND(I3760&lt;&gt;0,I3760&lt;&gt;""),IF(G3760="","",IF(ISNUMBER(MATCH(SUBSTITUTE(G3760," ",""),SUBSTITUTE('Look Up Values'!$I$2:$I$10," ",""),0)),"","State error")),"")</f>
        <v/>
      </c>
      <c r="R3760" s="260" t="str">
        <f t="shared" si="117"/>
        <v/>
      </c>
    </row>
    <row r="3761" spans="1:18" ht="15.75">
      <c r="A3761" s="250">
        <v>3754</v>
      </c>
      <c r="B3761" s="198"/>
      <c r="C3761" s="25"/>
      <c r="D3761" s="25"/>
      <c r="E3761" s="25"/>
      <c r="F3761" s="25"/>
      <c r="G3761" s="26"/>
      <c r="H3761" s="27"/>
      <c r="I3761" s="28"/>
      <c r="J3761" s="430"/>
      <c r="K3761" s="48"/>
      <c r="L3761" s="457" t="str">
        <f t="shared" si="116"/>
        <v/>
      </c>
      <c r="M3761" s="245" cm="1">
        <f t="array" ref="M3761">SUMPRODUCT(--(N3761:Q3761&lt;&gt;"")) + IF(TRIM(R3761)="",0,LEN(R3761)-LEN(SUBSTITUTE(R3761,",",""))+1)</f>
        <v>0</v>
      </c>
      <c r="N3761" s="242" t="str">
        <f>IF(AND(I3761&lt;&gt;0,I3761&lt;&gt;""),IF(TRIM(SUBSTITUTE(B3761,CHAR(160),""))="","",IF(ISNUMBER(MATCH(TRIM(SUBSTITUTE(B3761,CHAR(160),"")),'Look Up Values'!$B$2:$B$500,0)),"","Origin error")),"")</f>
        <v/>
      </c>
      <c r="O3761" s="242" t="str">
        <f>IF(AND(I3761&lt;&gt;0,I3761&lt;&gt;""),IF(C3761="","",IF(AND(ISNUMBER(--LEFT(C3761,FIND(" ",C3761&amp;" ")-1)),OR(LEN(LEFT(C3761,FIND(" ",C3761&amp;" ")-1))=6,LEN(LEFT(C3761,FIND(" ",C3761&amp;" ")-1))=7),OR(ISNUMBER(MATCH(LEFT(C3761,FIND(" ",C3761&amp;" ")-1),'Look Up Values'!$G$2:$G$1000,0)),ISNUMBER(MATCH(LEFT(C3761,FIND(" ",C3761&amp;" ")-1),'Look Up Values'!$AE$2:$AE$2000,0)))),"","EWC error")),"")</f>
        <v/>
      </c>
      <c r="P3761" s="242" t="str" cm="1">
        <f t="array" ref="P3761">IF(AND(I3761&lt;&gt;0,I3761&lt;&gt;""),IF(D3761="","",IF(ISNUMBER(MATCH(SUBSTITUTE(D3761," ",""),SUBSTITUTE('Look Up Values'!$S$2:$S$120," ",""),0)),"","D&amp;R error")),"")</f>
        <v/>
      </c>
      <c r="Q3761" s="242" t="str" cm="1">
        <f t="array" ref="Q3761">IF(AND(I3761&lt;&gt;0,I3761&lt;&gt;""),IF(G3761="","",IF(ISNUMBER(MATCH(SUBSTITUTE(G3761," ",""),SUBSTITUTE('Look Up Values'!$I$2:$I$10," ",""),0)),"","State error")),"")</f>
        <v/>
      </c>
      <c r="R3761" s="260" t="str">
        <f t="shared" si="117"/>
        <v/>
      </c>
    </row>
    <row r="3762" spans="1:18" ht="15.75">
      <c r="A3762" s="250">
        <v>3755</v>
      </c>
      <c r="B3762" s="198"/>
      <c r="C3762" s="25"/>
      <c r="D3762" s="25"/>
      <c r="E3762" s="25"/>
      <c r="F3762" s="25"/>
      <c r="G3762" s="26"/>
      <c r="H3762" s="27"/>
      <c r="I3762" s="28"/>
      <c r="J3762" s="430"/>
      <c r="K3762" s="48"/>
      <c r="L3762" s="457" t="str">
        <f t="shared" si="116"/>
        <v/>
      </c>
      <c r="M3762" s="245" cm="1">
        <f t="array" ref="M3762">SUMPRODUCT(--(N3762:Q3762&lt;&gt;"")) + IF(TRIM(R3762)="",0,LEN(R3762)-LEN(SUBSTITUTE(R3762,",",""))+1)</f>
        <v>0</v>
      </c>
      <c r="N3762" s="242" t="str">
        <f>IF(AND(I3762&lt;&gt;0,I3762&lt;&gt;""),IF(TRIM(SUBSTITUTE(B3762,CHAR(160),""))="","",IF(ISNUMBER(MATCH(TRIM(SUBSTITUTE(B3762,CHAR(160),"")),'Look Up Values'!$B$2:$B$500,0)),"","Origin error")),"")</f>
        <v/>
      </c>
      <c r="O3762" s="242" t="str">
        <f>IF(AND(I3762&lt;&gt;0,I3762&lt;&gt;""),IF(C3762="","",IF(AND(ISNUMBER(--LEFT(C3762,FIND(" ",C3762&amp;" ")-1)),OR(LEN(LEFT(C3762,FIND(" ",C3762&amp;" ")-1))=6,LEN(LEFT(C3762,FIND(" ",C3762&amp;" ")-1))=7),OR(ISNUMBER(MATCH(LEFT(C3762,FIND(" ",C3762&amp;" ")-1),'Look Up Values'!$G$2:$G$1000,0)),ISNUMBER(MATCH(LEFT(C3762,FIND(" ",C3762&amp;" ")-1),'Look Up Values'!$AE$2:$AE$2000,0)))),"","EWC error")),"")</f>
        <v/>
      </c>
      <c r="P3762" s="242" t="str" cm="1">
        <f t="array" ref="P3762">IF(AND(I3762&lt;&gt;0,I3762&lt;&gt;""),IF(D3762="","",IF(ISNUMBER(MATCH(SUBSTITUTE(D3762," ",""),SUBSTITUTE('Look Up Values'!$S$2:$S$120," ",""),0)),"","D&amp;R error")),"")</f>
        <v/>
      </c>
      <c r="Q3762" s="242" t="str" cm="1">
        <f t="array" ref="Q3762">IF(AND(I3762&lt;&gt;0,I3762&lt;&gt;""),IF(G3762="","",IF(ISNUMBER(MATCH(SUBSTITUTE(G3762," ",""),SUBSTITUTE('Look Up Values'!$I$2:$I$10," ",""),0)),"","State error")),"")</f>
        <v/>
      </c>
      <c r="R3762" s="260" t="str">
        <f t="shared" si="117"/>
        <v/>
      </c>
    </row>
    <row r="3763" spans="1:18" ht="15.75">
      <c r="A3763" s="250">
        <v>3756</v>
      </c>
      <c r="B3763" s="198"/>
      <c r="C3763" s="25"/>
      <c r="D3763" s="25"/>
      <c r="E3763" s="25"/>
      <c r="F3763" s="25"/>
      <c r="G3763" s="26"/>
      <c r="H3763" s="27"/>
      <c r="I3763" s="28"/>
      <c r="J3763" s="430"/>
      <c r="K3763" s="48"/>
      <c r="L3763" s="457" t="str">
        <f t="shared" si="116"/>
        <v/>
      </c>
      <c r="M3763" s="245" cm="1">
        <f t="array" ref="M3763">SUMPRODUCT(--(N3763:Q3763&lt;&gt;"")) + IF(TRIM(R3763)="",0,LEN(R3763)-LEN(SUBSTITUTE(R3763,",",""))+1)</f>
        <v>0</v>
      </c>
      <c r="N3763" s="242" t="str">
        <f>IF(AND(I3763&lt;&gt;0,I3763&lt;&gt;""),IF(TRIM(SUBSTITUTE(B3763,CHAR(160),""))="","",IF(ISNUMBER(MATCH(TRIM(SUBSTITUTE(B3763,CHAR(160),"")),'Look Up Values'!$B$2:$B$500,0)),"","Origin error")),"")</f>
        <v/>
      </c>
      <c r="O3763" s="242" t="str">
        <f>IF(AND(I3763&lt;&gt;0,I3763&lt;&gt;""),IF(C3763="","",IF(AND(ISNUMBER(--LEFT(C3763,FIND(" ",C3763&amp;" ")-1)),OR(LEN(LEFT(C3763,FIND(" ",C3763&amp;" ")-1))=6,LEN(LEFT(C3763,FIND(" ",C3763&amp;" ")-1))=7),OR(ISNUMBER(MATCH(LEFT(C3763,FIND(" ",C3763&amp;" ")-1),'Look Up Values'!$G$2:$G$1000,0)),ISNUMBER(MATCH(LEFT(C3763,FIND(" ",C3763&amp;" ")-1),'Look Up Values'!$AE$2:$AE$2000,0)))),"","EWC error")),"")</f>
        <v/>
      </c>
      <c r="P3763" s="242" t="str" cm="1">
        <f t="array" ref="P3763">IF(AND(I3763&lt;&gt;0,I3763&lt;&gt;""),IF(D3763="","",IF(ISNUMBER(MATCH(SUBSTITUTE(D3763," ",""),SUBSTITUTE('Look Up Values'!$S$2:$S$120," ",""),0)),"","D&amp;R error")),"")</f>
        <v/>
      </c>
      <c r="Q3763" s="242" t="str" cm="1">
        <f t="array" ref="Q3763">IF(AND(I3763&lt;&gt;0,I3763&lt;&gt;""),IF(G3763="","",IF(ISNUMBER(MATCH(SUBSTITUTE(G3763," ",""),SUBSTITUTE('Look Up Values'!$I$2:$I$10," ",""),0)),"","State error")),"")</f>
        <v/>
      </c>
      <c r="R3763" s="260" t="str">
        <f t="shared" si="117"/>
        <v/>
      </c>
    </row>
    <row r="3764" spans="1:18" ht="15.75">
      <c r="A3764" s="250">
        <v>3757</v>
      </c>
      <c r="B3764" s="198"/>
      <c r="C3764" s="25"/>
      <c r="D3764" s="25"/>
      <c r="E3764" s="25"/>
      <c r="F3764" s="25"/>
      <c r="G3764" s="26"/>
      <c r="H3764" s="27"/>
      <c r="I3764" s="28"/>
      <c r="J3764" s="430"/>
      <c r="K3764" s="48"/>
      <c r="L3764" s="457" t="str">
        <f t="shared" si="116"/>
        <v/>
      </c>
      <c r="M3764" s="245" cm="1">
        <f t="array" ref="M3764">SUMPRODUCT(--(N3764:Q3764&lt;&gt;"")) + IF(TRIM(R3764)="",0,LEN(R3764)-LEN(SUBSTITUTE(R3764,",",""))+1)</f>
        <v>0</v>
      </c>
      <c r="N3764" s="242" t="str">
        <f>IF(AND(I3764&lt;&gt;0,I3764&lt;&gt;""),IF(TRIM(SUBSTITUTE(B3764,CHAR(160),""))="","",IF(ISNUMBER(MATCH(TRIM(SUBSTITUTE(B3764,CHAR(160),"")),'Look Up Values'!$B$2:$B$500,0)),"","Origin error")),"")</f>
        <v/>
      </c>
      <c r="O3764" s="242" t="str">
        <f>IF(AND(I3764&lt;&gt;0,I3764&lt;&gt;""),IF(C3764="","",IF(AND(ISNUMBER(--LEFT(C3764,FIND(" ",C3764&amp;" ")-1)),OR(LEN(LEFT(C3764,FIND(" ",C3764&amp;" ")-1))=6,LEN(LEFT(C3764,FIND(" ",C3764&amp;" ")-1))=7),OR(ISNUMBER(MATCH(LEFT(C3764,FIND(" ",C3764&amp;" ")-1),'Look Up Values'!$G$2:$G$1000,0)),ISNUMBER(MATCH(LEFT(C3764,FIND(" ",C3764&amp;" ")-1),'Look Up Values'!$AE$2:$AE$2000,0)))),"","EWC error")),"")</f>
        <v/>
      </c>
      <c r="P3764" s="242" t="str" cm="1">
        <f t="array" ref="P3764">IF(AND(I3764&lt;&gt;0,I3764&lt;&gt;""),IF(D3764="","",IF(ISNUMBER(MATCH(SUBSTITUTE(D3764," ",""),SUBSTITUTE('Look Up Values'!$S$2:$S$120," ",""),0)),"","D&amp;R error")),"")</f>
        <v/>
      </c>
      <c r="Q3764" s="242" t="str" cm="1">
        <f t="array" ref="Q3764">IF(AND(I3764&lt;&gt;0,I3764&lt;&gt;""),IF(G3764="","",IF(ISNUMBER(MATCH(SUBSTITUTE(G3764," ",""),SUBSTITUTE('Look Up Values'!$I$2:$I$10," ",""),0)),"","State error")),"")</f>
        <v/>
      </c>
      <c r="R3764" s="260" t="str">
        <f t="shared" si="117"/>
        <v/>
      </c>
    </row>
    <row r="3765" spans="1:18" ht="15.75">
      <c r="A3765" s="250">
        <v>3758</v>
      </c>
      <c r="B3765" s="198"/>
      <c r="C3765" s="25"/>
      <c r="D3765" s="25"/>
      <c r="E3765" s="25"/>
      <c r="F3765" s="25"/>
      <c r="G3765" s="26"/>
      <c r="H3765" s="27"/>
      <c r="I3765" s="28"/>
      <c r="J3765" s="430"/>
      <c r="K3765" s="48"/>
      <c r="L3765" s="457" t="str">
        <f t="shared" si="116"/>
        <v/>
      </c>
      <c r="M3765" s="245" cm="1">
        <f t="array" ref="M3765">SUMPRODUCT(--(N3765:Q3765&lt;&gt;"")) + IF(TRIM(R3765)="",0,LEN(R3765)-LEN(SUBSTITUTE(R3765,",",""))+1)</f>
        <v>0</v>
      </c>
      <c r="N3765" s="242" t="str">
        <f>IF(AND(I3765&lt;&gt;0,I3765&lt;&gt;""),IF(TRIM(SUBSTITUTE(B3765,CHAR(160),""))="","",IF(ISNUMBER(MATCH(TRIM(SUBSTITUTE(B3765,CHAR(160),"")),'Look Up Values'!$B$2:$B$500,0)),"","Origin error")),"")</f>
        <v/>
      </c>
      <c r="O3765" s="242" t="str">
        <f>IF(AND(I3765&lt;&gt;0,I3765&lt;&gt;""),IF(C3765="","",IF(AND(ISNUMBER(--LEFT(C3765,FIND(" ",C3765&amp;" ")-1)),OR(LEN(LEFT(C3765,FIND(" ",C3765&amp;" ")-1))=6,LEN(LEFT(C3765,FIND(" ",C3765&amp;" ")-1))=7),OR(ISNUMBER(MATCH(LEFT(C3765,FIND(" ",C3765&amp;" ")-1),'Look Up Values'!$G$2:$G$1000,0)),ISNUMBER(MATCH(LEFT(C3765,FIND(" ",C3765&amp;" ")-1),'Look Up Values'!$AE$2:$AE$2000,0)))),"","EWC error")),"")</f>
        <v/>
      </c>
      <c r="P3765" s="242" t="str" cm="1">
        <f t="array" ref="P3765">IF(AND(I3765&lt;&gt;0,I3765&lt;&gt;""),IF(D3765="","",IF(ISNUMBER(MATCH(SUBSTITUTE(D3765," ",""),SUBSTITUTE('Look Up Values'!$S$2:$S$120," ",""),0)),"","D&amp;R error")),"")</f>
        <v/>
      </c>
      <c r="Q3765" s="242" t="str" cm="1">
        <f t="array" ref="Q3765">IF(AND(I3765&lt;&gt;0,I3765&lt;&gt;""),IF(G3765="","",IF(ISNUMBER(MATCH(SUBSTITUTE(G3765," ",""),SUBSTITUTE('Look Up Values'!$I$2:$I$10," ",""),0)),"","State error")),"")</f>
        <v/>
      </c>
      <c r="R3765" s="260" t="str">
        <f t="shared" si="117"/>
        <v/>
      </c>
    </row>
    <row r="3766" spans="1:18" ht="15.75">
      <c r="A3766" s="250">
        <v>3759</v>
      </c>
      <c r="B3766" s="198"/>
      <c r="C3766" s="25"/>
      <c r="D3766" s="25"/>
      <c r="E3766" s="25"/>
      <c r="F3766" s="25"/>
      <c r="G3766" s="26"/>
      <c r="H3766" s="27"/>
      <c r="I3766" s="28"/>
      <c r="J3766" s="430"/>
      <c r="K3766" s="48"/>
      <c r="L3766" s="457" t="str">
        <f t="shared" si="116"/>
        <v/>
      </c>
      <c r="M3766" s="245" cm="1">
        <f t="array" ref="M3766">SUMPRODUCT(--(N3766:Q3766&lt;&gt;"")) + IF(TRIM(R3766)="",0,LEN(R3766)-LEN(SUBSTITUTE(R3766,",",""))+1)</f>
        <v>0</v>
      </c>
      <c r="N3766" s="242" t="str">
        <f>IF(AND(I3766&lt;&gt;0,I3766&lt;&gt;""),IF(TRIM(SUBSTITUTE(B3766,CHAR(160),""))="","",IF(ISNUMBER(MATCH(TRIM(SUBSTITUTE(B3766,CHAR(160),"")),'Look Up Values'!$B$2:$B$500,0)),"","Origin error")),"")</f>
        <v/>
      </c>
      <c r="O3766" s="242" t="str">
        <f>IF(AND(I3766&lt;&gt;0,I3766&lt;&gt;""),IF(C3766="","",IF(AND(ISNUMBER(--LEFT(C3766,FIND(" ",C3766&amp;" ")-1)),OR(LEN(LEFT(C3766,FIND(" ",C3766&amp;" ")-1))=6,LEN(LEFT(C3766,FIND(" ",C3766&amp;" ")-1))=7),OR(ISNUMBER(MATCH(LEFT(C3766,FIND(" ",C3766&amp;" ")-1),'Look Up Values'!$G$2:$G$1000,0)),ISNUMBER(MATCH(LEFT(C3766,FIND(" ",C3766&amp;" ")-1),'Look Up Values'!$AE$2:$AE$2000,0)))),"","EWC error")),"")</f>
        <v/>
      </c>
      <c r="P3766" s="242" t="str" cm="1">
        <f t="array" ref="P3766">IF(AND(I3766&lt;&gt;0,I3766&lt;&gt;""),IF(D3766="","",IF(ISNUMBER(MATCH(SUBSTITUTE(D3766," ",""),SUBSTITUTE('Look Up Values'!$S$2:$S$120," ",""),0)),"","D&amp;R error")),"")</f>
        <v/>
      </c>
      <c r="Q3766" s="242" t="str" cm="1">
        <f t="array" ref="Q3766">IF(AND(I3766&lt;&gt;0,I3766&lt;&gt;""),IF(G3766="","",IF(ISNUMBER(MATCH(SUBSTITUTE(G3766," ",""),SUBSTITUTE('Look Up Values'!$I$2:$I$10," ",""),0)),"","State error")),"")</f>
        <v/>
      </c>
      <c r="R3766" s="260" t="str">
        <f t="shared" si="117"/>
        <v/>
      </c>
    </row>
    <row r="3767" spans="1:18" ht="15.75">
      <c r="A3767" s="250">
        <v>3760</v>
      </c>
      <c r="B3767" s="198"/>
      <c r="C3767" s="25"/>
      <c r="D3767" s="25"/>
      <c r="E3767" s="25"/>
      <c r="F3767" s="25"/>
      <c r="G3767" s="26"/>
      <c r="H3767" s="27"/>
      <c r="I3767" s="28"/>
      <c r="J3767" s="430"/>
      <c r="K3767" s="48"/>
      <c r="L3767" s="457" t="str">
        <f t="shared" si="116"/>
        <v/>
      </c>
      <c r="M3767" s="245" cm="1">
        <f t="array" ref="M3767">SUMPRODUCT(--(N3767:Q3767&lt;&gt;"")) + IF(TRIM(R3767)="",0,LEN(R3767)-LEN(SUBSTITUTE(R3767,",",""))+1)</f>
        <v>0</v>
      </c>
      <c r="N3767" s="242" t="str">
        <f>IF(AND(I3767&lt;&gt;0,I3767&lt;&gt;""),IF(TRIM(SUBSTITUTE(B3767,CHAR(160),""))="","",IF(ISNUMBER(MATCH(TRIM(SUBSTITUTE(B3767,CHAR(160),"")),'Look Up Values'!$B$2:$B$500,0)),"","Origin error")),"")</f>
        <v/>
      </c>
      <c r="O3767" s="242" t="str">
        <f>IF(AND(I3767&lt;&gt;0,I3767&lt;&gt;""),IF(C3767="","",IF(AND(ISNUMBER(--LEFT(C3767,FIND(" ",C3767&amp;" ")-1)),OR(LEN(LEFT(C3767,FIND(" ",C3767&amp;" ")-1))=6,LEN(LEFT(C3767,FIND(" ",C3767&amp;" ")-1))=7),OR(ISNUMBER(MATCH(LEFT(C3767,FIND(" ",C3767&amp;" ")-1),'Look Up Values'!$G$2:$G$1000,0)),ISNUMBER(MATCH(LEFT(C3767,FIND(" ",C3767&amp;" ")-1),'Look Up Values'!$AE$2:$AE$2000,0)))),"","EWC error")),"")</f>
        <v/>
      </c>
      <c r="P3767" s="242" t="str" cm="1">
        <f t="array" ref="P3767">IF(AND(I3767&lt;&gt;0,I3767&lt;&gt;""),IF(D3767="","",IF(ISNUMBER(MATCH(SUBSTITUTE(D3767," ",""),SUBSTITUTE('Look Up Values'!$S$2:$S$120," ",""),0)),"","D&amp;R error")),"")</f>
        <v/>
      </c>
      <c r="Q3767" s="242" t="str" cm="1">
        <f t="array" ref="Q3767">IF(AND(I3767&lt;&gt;0,I3767&lt;&gt;""),IF(G3767="","",IF(ISNUMBER(MATCH(SUBSTITUTE(G3767," ",""),SUBSTITUTE('Look Up Values'!$I$2:$I$10," ",""),0)),"","State error")),"")</f>
        <v/>
      </c>
      <c r="R3767" s="260" t="str">
        <f t="shared" si="117"/>
        <v/>
      </c>
    </row>
    <row r="3768" spans="1:18" ht="15.75">
      <c r="A3768" s="250">
        <v>3761</v>
      </c>
      <c r="B3768" s="198"/>
      <c r="C3768" s="25"/>
      <c r="D3768" s="25"/>
      <c r="E3768" s="25"/>
      <c r="F3768" s="25"/>
      <c r="G3768" s="26"/>
      <c r="H3768" s="27"/>
      <c r="I3768" s="28"/>
      <c r="J3768" s="430"/>
      <c r="K3768" s="48"/>
      <c r="L3768" s="457" t="str">
        <f t="shared" si="116"/>
        <v/>
      </c>
      <c r="M3768" s="245" cm="1">
        <f t="array" ref="M3768">SUMPRODUCT(--(N3768:Q3768&lt;&gt;"")) + IF(TRIM(R3768)="",0,LEN(R3768)-LEN(SUBSTITUTE(R3768,",",""))+1)</f>
        <v>0</v>
      </c>
      <c r="N3768" s="242" t="str">
        <f>IF(AND(I3768&lt;&gt;0,I3768&lt;&gt;""),IF(TRIM(SUBSTITUTE(B3768,CHAR(160),""))="","",IF(ISNUMBER(MATCH(TRIM(SUBSTITUTE(B3768,CHAR(160),"")),'Look Up Values'!$B$2:$B$500,0)),"","Origin error")),"")</f>
        <v/>
      </c>
      <c r="O3768" s="242" t="str">
        <f>IF(AND(I3768&lt;&gt;0,I3768&lt;&gt;""),IF(C3768="","",IF(AND(ISNUMBER(--LEFT(C3768,FIND(" ",C3768&amp;" ")-1)),OR(LEN(LEFT(C3768,FIND(" ",C3768&amp;" ")-1))=6,LEN(LEFT(C3768,FIND(" ",C3768&amp;" ")-1))=7),OR(ISNUMBER(MATCH(LEFT(C3768,FIND(" ",C3768&amp;" ")-1),'Look Up Values'!$G$2:$G$1000,0)),ISNUMBER(MATCH(LEFT(C3768,FIND(" ",C3768&amp;" ")-1),'Look Up Values'!$AE$2:$AE$2000,0)))),"","EWC error")),"")</f>
        <v/>
      </c>
      <c r="P3768" s="242" t="str" cm="1">
        <f t="array" ref="P3768">IF(AND(I3768&lt;&gt;0,I3768&lt;&gt;""),IF(D3768="","",IF(ISNUMBER(MATCH(SUBSTITUTE(D3768," ",""),SUBSTITUTE('Look Up Values'!$S$2:$S$120," ",""),0)),"","D&amp;R error")),"")</f>
        <v/>
      </c>
      <c r="Q3768" s="242" t="str" cm="1">
        <f t="array" ref="Q3768">IF(AND(I3768&lt;&gt;0,I3768&lt;&gt;""),IF(G3768="","",IF(ISNUMBER(MATCH(SUBSTITUTE(G3768," ",""),SUBSTITUTE('Look Up Values'!$I$2:$I$10," ",""),0)),"","State error")),"")</f>
        <v/>
      </c>
      <c r="R3768" s="260" t="str">
        <f t="shared" si="117"/>
        <v/>
      </c>
    </row>
    <row r="3769" spans="1:18" ht="15.75">
      <c r="A3769" s="250">
        <v>3762</v>
      </c>
      <c r="B3769" s="198"/>
      <c r="C3769" s="25"/>
      <c r="D3769" s="25"/>
      <c r="E3769" s="25"/>
      <c r="F3769" s="25"/>
      <c r="G3769" s="26"/>
      <c r="H3769" s="27"/>
      <c r="I3769" s="28"/>
      <c r="J3769" s="430"/>
      <c r="K3769" s="48"/>
      <c r="L3769" s="457" t="str">
        <f t="shared" si="116"/>
        <v/>
      </c>
      <c r="M3769" s="245" cm="1">
        <f t="array" ref="M3769">SUMPRODUCT(--(N3769:Q3769&lt;&gt;"")) + IF(TRIM(R3769)="",0,LEN(R3769)-LEN(SUBSTITUTE(R3769,",",""))+1)</f>
        <v>0</v>
      </c>
      <c r="N3769" s="242" t="str">
        <f>IF(AND(I3769&lt;&gt;0,I3769&lt;&gt;""),IF(TRIM(SUBSTITUTE(B3769,CHAR(160),""))="","",IF(ISNUMBER(MATCH(TRIM(SUBSTITUTE(B3769,CHAR(160),"")),'Look Up Values'!$B$2:$B$500,0)),"","Origin error")),"")</f>
        <v/>
      </c>
      <c r="O3769" s="242" t="str">
        <f>IF(AND(I3769&lt;&gt;0,I3769&lt;&gt;""),IF(C3769="","",IF(AND(ISNUMBER(--LEFT(C3769,FIND(" ",C3769&amp;" ")-1)),OR(LEN(LEFT(C3769,FIND(" ",C3769&amp;" ")-1))=6,LEN(LEFT(C3769,FIND(" ",C3769&amp;" ")-1))=7),OR(ISNUMBER(MATCH(LEFT(C3769,FIND(" ",C3769&amp;" ")-1),'Look Up Values'!$G$2:$G$1000,0)),ISNUMBER(MATCH(LEFT(C3769,FIND(" ",C3769&amp;" ")-1),'Look Up Values'!$AE$2:$AE$2000,0)))),"","EWC error")),"")</f>
        <v/>
      </c>
      <c r="P3769" s="242" t="str" cm="1">
        <f t="array" ref="P3769">IF(AND(I3769&lt;&gt;0,I3769&lt;&gt;""),IF(D3769="","",IF(ISNUMBER(MATCH(SUBSTITUTE(D3769," ",""),SUBSTITUTE('Look Up Values'!$S$2:$S$120," ",""),0)),"","D&amp;R error")),"")</f>
        <v/>
      </c>
      <c r="Q3769" s="242" t="str" cm="1">
        <f t="array" ref="Q3769">IF(AND(I3769&lt;&gt;0,I3769&lt;&gt;""),IF(G3769="","",IF(ISNUMBER(MATCH(SUBSTITUTE(G3769," ",""),SUBSTITUTE('Look Up Values'!$I$2:$I$10," ",""),0)),"","State error")),"")</f>
        <v/>
      </c>
      <c r="R3769" s="260" t="str">
        <f t="shared" si="117"/>
        <v/>
      </c>
    </row>
    <row r="3770" spans="1:18" ht="15.75">
      <c r="A3770" s="250">
        <v>3763</v>
      </c>
      <c r="B3770" s="198"/>
      <c r="C3770" s="25"/>
      <c r="D3770" s="25"/>
      <c r="E3770" s="25"/>
      <c r="F3770" s="25"/>
      <c r="G3770" s="26"/>
      <c r="H3770" s="27"/>
      <c r="I3770" s="28"/>
      <c r="J3770" s="430"/>
      <c r="K3770" s="48"/>
      <c r="L3770" s="457" t="str">
        <f t="shared" si="116"/>
        <v/>
      </c>
      <c r="M3770" s="245" cm="1">
        <f t="array" ref="M3770">SUMPRODUCT(--(N3770:Q3770&lt;&gt;"")) + IF(TRIM(R3770)="",0,LEN(R3770)-LEN(SUBSTITUTE(R3770,",",""))+1)</f>
        <v>0</v>
      </c>
      <c r="N3770" s="242" t="str">
        <f>IF(AND(I3770&lt;&gt;0,I3770&lt;&gt;""),IF(TRIM(SUBSTITUTE(B3770,CHAR(160),""))="","",IF(ISNUMBER(MATCH(TRIM(SUBSTITUTE(B3770,CHAR(160),"")),'Look Up Values'!$B$2:$B$500,0)),"","Origin error")),"")</f>
        <v/>
      </c>
      <c r="O3770" s="242" t="str">
        <f>IF(AND(I3770&lt;&gt;0,I3770&lt;&gt;""),IF(C3770="","",IF(AND(ISNUMBER(--LEFT(C3770,FIND(" ",C3770&amp;" ")-1)),OR(LEN(LEFT(C3770,FIND(" ",C3770&amp;" ")-1))=6,LEN(LEFT(C3770,FIND(" ",C3770&amp;" ")-1))=7),OR(ISNUMBER(MATCH(LEFT(C3770,FIND(" ",C3770&amp;" ")-1),'Look Up Values'!$G$2:$G$1000,0)),ISNUMBER(MATCH(LEFT(C3770,FIND(" ",C3770&amp;" ")-1),'Look Up Values'!$AE$2:$AE$2000,0)))),"","EWC error")),"")</f>
        <v/>
      </c>
      <c r="P3770" s="242" t="str" cm="1">
        <f t="array" ref="P3770">IF(AND(I3770&lt;&gt;0,I3770&lt;&gt;""),IF(D3770="","",IF(ISNUMBER(MATCH(SUBSTITUTE(D3770," ",""),SUBSTITUTE('Look Up Values'!$S$2:$S$120," ",""),0)),"","D&amp;R error")),"")</f>
        <v/>
      </c>
      <c r="Q3770" s="242" t="str" cm="1">
        <f t="array" ref="Q3770">IF(AND(I3770&lt;&gt;0,I3770&lt;&gt;""),IF(G3770="","",IF(ISNUMBER(MATCH(SUBSTITUTE(G3770," ",""),SUBSTITUTE('Look Up Values'!$I$2:$I$10," ",""),0)),"","State error")),"")</f>
        <v/>
      </c>
      <c r="R3770" s="260" t="str">
        <f t="shared" si="117"/>
        <v/>
      </c>
    </row>
    <row r="3771" spans="1:18" ht="15.75">
      <c r="A3771" s="250">
        <v>3764</v>
      </c>
      <c r="B3771" s="198"/>
      <c r="C3771" s="25"/>
      <c r="D3771" s="25"/>
      <c r="E3771" s="25"/>
      <c r="F3771" s="25"/>
      <c r="G3771" s="26"/>
      <c r="H3771" s="27"/>
      <c r="I3771" s="28"/>
      <c r="J3771" s="430"/>
      <c r="K3771" s="48"/>
      <c r="L3771" s="457" t="str">
        <f t="shared" si="116"/>
        <v/>
      </c>
      <c r="M3771" s="245" cm="1">
        <f t="array" ref="M3771">SUMPRODUCT(--(N3771:Q3771&lt;&gt;"")) + IF(TRIM(R3771)="",0,LEN(R3771)-LEN(SUBSTITUTE(R3771,",",""))+1)</f>
        <v>0</v>
      </c>
      <c r="N3771" s="242" t="str">
        <f>IF(AND(I3771&lt;&gt;0,I3771&lt;&gt;""),IF(TRIM(SUBSTITUTE(B3771,CHAR(160),""))="","",IF(ISNUMBER(MATCH(TRIM(SUBSTITUTE(B3771,CHAR(160),"")),'Look Up Values'!$B$2:$B$500,0)),"","Origin error")),"")</f>
        <v/>
      </c>
      <c r="O3771" s="242" t="str">
        <f>IF(AND(I3771&lt;&gt;0,I3771&lt;&gt;""),IF(C3771="","",IF(AND(ISNUMBER(--LEFT(C3771,FIND(" ",C3771&amp;" ")-1)),OR(LEN(LEFT(C3771,FIND(" ",C3771&amp;" ")-1))=6,LEN(LEFT(C3771,FIND(" ",C3771&amp;" ")-1))=7),OR(ISNUMBER(MATCH(LEFT(C3771,FIND(" ",C3771&amp;" ")-1),'Look Up Values'!$G$2:$G$1000,0)),ISNUMBER(MATCH(LEFT(C3771,FIND(" ",C3771&amp;" ")-1),'Look Up Values'!$AE$2:$AE$2000,0)))),"","EWC error")),"")</f>
        <v/>
      </c>
      <c r="P3771" s="242" t="str" cm="1">
        <f t="array" ref="P3771">IF(AND(I3771&lt;&gt;0,I3771&lt;&gt;""),IF(D3771="","",IF(ISNUMBER(MATCH(SUBSTITUTE(D3771," ",""),SUBSTITUTE('Look Up Values'!$S$2:$S$120," ",""),0)),"","D&amp;R error")),"")</f>
        <v/>
      </c>
      <c r="Q3771" s="242" t="str" cm="1">
        <f t="array" ref="Q3771">IF(AND(I3771&lt;&gt;0,I3771&lt;&gt;""),IF(G3771="","",IF(ISNUMBER(MATCH(SUBSTITUTE(G3771," ",""),SUBSTITUTE('Look Up Values'!$I$2:$I$10," ",""),0)),"","State error")),"")</f>
        <v/>
      </c>
      <c r="R3771" s="260" t="str">
        <f t="shared" si="117"/>
        <v/>
      </c>
    </row>
    <row r="3772" spans="1:18" ht="15.75">
      <c r="A3772" s="250">
        <v>3765</v>
      </c>
      <c r="B3772" s="198"/>
      <c r="C3772" s="25"/>
      <c r="D3772" s="25"/>
      <c r="E3772" s="25"/>
      <c r="F3772" s="25"/>
      <c r="G3772" s="26"/>
      <c r="H3772" s="27"/>
      <c r="I3772" s="28"/>
      <c r="J3772" s="430"/>
      <c r="K3772" s="48"/>
      <c r="L3772" s="457" t="str">
        <f t="shared" si="116"/>
        <v/>
      </c>
      <c r="M3772" s="245" cm="1">
        <f t="array" ref="M3772">SUMPRODUCT(--(N3772:Q3772&lt;&gt;"")) + IF(TRIM(R3772)="",0,LEN(R3772)-LEN(SUBSTITUTE(R3772,",",""))+1)</f>
        <v>0</v>
      </c>
      <c r="N3772" s="242" t="str">
        <f>IF(AND(I3772&lt;&gt;0,I3772&lt;&gt;""),IF(TRIM(SUBSTITUTE(B3772,CHAR(160),""))="","",IF(ISNUMBER(MATCH(TRIM(SUBSTITUTE(B3772,CHAR(160),"")),'Look Up Values'!$B$2:$B$500,0)),"","Origin error")),"")</f>
        <v/>
      </c>
      <c r="O3772" s="242" t="str">
        <f>IF(AND(I3772&lt;&gt;0,I3772&lt;&gt;""),IF(C3772="","",IF(AND(ISNUMBER(--LEFT(C3772,FIND(" ",C3772&amp;" ")-1)),OR(LEN(LEFT(C3772,FIND(" ",C3772&amp;" ")-1))=6,LEN(LEFT(C3772,FIND(" ",C3772&amp;" ")-1))=7),OR(ISNUMBER(MATCH(LEFT(C3772,FIND(" ",C3772&amp;" ")-1),'Look Up Values'!$G$2:$G$1000,0)),ISNUMBER(MATCH(LEFT(C3772,FIND(" ",C3772&amp;" ")-1),'Look Up Values'!$AE$2:$AE$2000,0)))),"","EWC error")),"")</f>
        <v/>
      </c>
      <c r="P3772" s="242" t="str" cm="1">
        <f t="array" ref="P3772">IF(AND(I3772&lt;&gt;0,I3772&lt;&gt;""),IF(D3772="","",IF(ISNUMBER(MATCH(SUBSTITUTE(D3772," ",""),SUBSTITUTE('Look Up Values'!$S$2:$S$120," ",""),0)),"","D&amp;R error")),"")</f>
        <v/>
      </c>
      <c r="Q3772" s="242" t="str" cm="1">
        <f t="array" ref="Q3772">IF(AND(I3772&lt;&gt;0,I3772&lt;&gt;""),IF(G3772="","",IF(ISNUMBER(MATCH(SUBSTITUTE(G3772," ",""),SUBSTITUTE('Look Up Values'!$I$2:$I$10," ",""),0)),"","State error")),"")</f>
        <v/>
      </c>
      <c r="R3772" s="260" t="str">
        <f t="shared" si="117"/>
        <v/>
      </c>
    </row>
    <row r="3773" spans="1:18" ht="15.75">
      <c r="A3773" s="250">
        <v>3766</v>
      </c>
      <c r="B3773" s="198"/>
      <c r="C3773" s="25"/>
      <c r="D3773" s="25"/>
      <c r="E3773" s="25"/>
      <c r="F3773" s="25"/>
      <c r="G3773" s="26"/>
      <c r="H3773" s="27"/>
      <c r="I3773" s="28"/>
      <c r="J3773" s="430"/>
      <c r="K3773" s="48"/>
      <c r="L3773" s="457" t="str">
        <f t="shared" si="116"/>
        <v/>
      </c>
      <c r="M3773" s="245" cm="1">
        <f t="array" ref="M3773">SUMPRODUCT(--(N3773:Q3773&lt;&gt;"")) + IF(TRIM(R3773)="",0,LEN(R3773)-LEN(SUBSTITUTE(R3773,",",""))+1)</f>
        <v>0</v>
      </c>
      <c r="N3773" s="242" t="str">
        <f>IF(AND(I3773&lt;&gt;0,I3773&lt;&gt;""),IF(TRIM(SUBSTITUTE(B3773,CHAR(160),""))="","",IF(ISNUMBER(MATCH(TRIM(SUBSTITUTE(B3773,CHAR(160),"")),'Look Up Values'!$B$2:$B$500,0)),"","Origin error")),"")</f>
        <v/>
      </c>
      <c r="O3773" s="242" t="str">
        <f>IF(AND(I3773&lt;&gt;0,I3773&lt;&gt;""),IF(C3773="","",IF(AND(ISNUMBER(--LEFT(C3773,FIND(" ",C3773&amp;" ")-1)),OR(LEN(LEFT(C3773,FIND(" ",C3773&amp;" ")-1))=6,LEN(LEFT(C3773,FIND(" ",C3773&amp;" ")-1))=7),OR(ISNUMBER(MATCH(LEFT(C3773,FIND(" ",C3773&amp;" ")-1),'Look Up Values'!$G$2:$G$1000,0)),ISNUMBER(MATCH(LEFT(C3773,FIND(" ",C3773&amp;" ")-1),'Look Up Values'!$AE$2:$AE$2000,0)))),"","EWC error")),"")</f>
        <v/>
      </c>
      <c r="P3773" s="242" t="str" cm="1">
        <f t="array" ref="P3773">IF(AND(I3773&lt;&gt;0,I3773&lt;&gt;""),IF(D3773="","",IF(ISNUMBER(MATCH(SUBSTITUTE(D3773," ",""),SUBSTITUTE('Look Up Values'!$S$2:$S$120," ",""),0)),"","D&amp;R error")),"")</f>
        <v/>
      </c>
      <c r="Q3773" s="242" t="str" cm="1">
        <f t="array" ref="Q3773">IF(AND(I3773&lt;&gt;0,I3773&lt;&gt;""),IF(G3773="","",IF(ISNUMBER(MATCH(SUBSTITUTE(G3773," ",""),SUBSTITUTE('Look Up Values'!$I$2:$I$10," ",""),0)),"","State error")),"")</f>
        <v/>
      </c>
      <c r="R3773" s="260" t="str">
        <f t="shared" si="117"/>
        <v/>
      </c>
    </row>
    <row r="3774" spans="1:18" ht="15.75">
      <c r="A3774" s="250">
        <v>3767</v>
      </c>
      <c r="B3774" s="198"/>
      <c r="C3774" s="25"/>
      <c r="D3774" s="25"/>
      <c r="E3774" s="25"/>
      <c r="F3774" s="25"/>
      <c r="G3774" s="26"/>
      <c r="H3774" s="27"/>
      <c r="I3774" s="28"/>
      <c r="J3774" s="430"/>
      <c r="K3774" s="48"/>
      <c r="L3774" s="457" t="str">
        <f t="shared" si="116"/>
        <v/>
      </c>
      <c r="M3774" s="245" cm="1">
        <f t="array" ref="M3774">SUMPRODUCT(--(N3774:Q3774&lt;&gt;"")) + IF(TRIM(R3774)="",0,LEN(R3774)-LEN(SUBSTITUTE(R3774,",",""))+1)</f>
        <v>0</v>
      </c>
      <c r="N3774" s="242" t="str">
        <f>IF(AND(I3774&lt;&gt;0,I3774&lt;&gt;""),IF(TRIM(SUBSTITUTE(B3774,CHAR(160),""))="","",IF(ISNUMBER(MATCH(TRIM(SUBSTITUTE(B3774,CHAR(160),"")),'Look Up Values'!$B$2:$B$500,0)),"","Origin error")),"")</f>
        <v/>
      </c>
      <c r="O3774" s="242" t="str">
        <f>IF(AND(I3774&lt;&gt;0,I3774&lt;&gt;""),IF(C3774="","",IF(AND(ISNUMBER(--LEFT(C3774,FIND(" ",C3774&amp;" ")-1)),OR(LEN(LEFT(C3774,FIND(" ",C3774&amp;" ")-1))=6,LEN(LEFT(C3774,FIND(" ",C3774&amp;" ")-1))=7),OR(ISNUMBER(MATCH(LEFT(C3774,FIND(" ",C3774&amp;" ")-1),'Look Up Values'!$G$2:$G$1000,0)),ISNUMBER(MATCH(LEFT(C3774,FIND(" ",C3774&amp;" ")-1),'Look Up Values'!$AE$2:$AE$2000,0)))),"","EWC error")),"")</f>
        <v/>
      </c>
      <c r="P3774" s="242" t="str" cm="1">
        <f t="array" ref="P3774">IF(AND(I3774&lt;&gt;0,I3774&lt;&gt;""),IF(D3774="","",IF(ISNUMBER(MATCH(SUBSTITUTE(D3774," ",""),SUBSTITUTE('Look Up Values'!$S$2:$S$120," ",""),0)),"","D&amp;R error")),"")</f>
        <v/>
      </c>
      <c r="Q3774" s="242" t="str" cm="1">
        <f t="array" ref="Q3774">IF(AND(I3774&lt;&gt;0,I3774&lt;&gt;""),IF(G3774="","",IF(ISNUMBER(MATCH(SUBSTITUTE(G3774," ",""),SUBSTITUTE('Look Up Values'!$I$2:$I$10," ",""),0)),"","State error")),"")</f>
        <v/>
      </c>
      <c r="R3774" s="260" t="str">
        <f t="shared" si="117"/>
        <v/>
      </c>
    </row>
    <row r="3775" spans="1:18" ht="15.75">
      <c r="A3775" s="250">
        <v>3768</v>
      </c>
      <c r="B3775" s="198"/>
      <c r="C3775" s="25"/>
      <c r="D3775" s="25"/>
      <c r="E3775" s="25"/>
      <c r="F3775" s="25"/>
      <c r="G3775" s="26"/>
      <c r="H3775" s="27"/>
      <c r="I3775" s="28"/>
      <c r="J3775" s="430"/>
      <c r="K3775" s="48"/>
      <c r="L3775" s="457" t="str">
        <f t="shared" si="116"/>
        <v/>
      </c>
      <c r="M3775" s="245" cm="1">
        <f t="array" ref="M3775">SUMPRODUCT(--(N3775:Q3775&lt;&gt;"")) + IF(TRIM(R3775)="",0,LEN(R3775)-LEN(SUBSTITUTE(R3775,",",""))+1)</f>
        <v>0</v>
      </c>
      <c r="N3775" s="242" t="str">
        <f>IF(AND(I3775&lt;&gt;0,I3775&lt;&gt;""),IF(TRIM(SUBSTITUTE(B3775,CHAR(160),""))="","",IF(ISNUMBER(MATCH(TRIM(SUBSTITUTE(B3775,CHAR(160),"")),'Look Up Values'!$B$2:$B$500,0)),"","Origin error")),"")</f>
        <v/>
      </c>
      <c r="O3775" s="242" t="str">
        <f>IF(AND(I3775&lt;&gt;0,I3775&lt;&gt;""),IF(C3775="","",IF(AND(ISNUMBER(--LEFT(C3775,FIND(" ",C3775&amp;" ")-1)),OR(LEN(LEFT(C3775,FIND(" ",C3775&amp;" ")-1))=6,LEN(LEFT(C3775,FIND(" ",C3775&amp;" ")-1))=7),OR(ISNUMBER(MATCH(LEFT(C3775,FIND(" ",C3775&amp;" ")-1),'Look Up Values'!$G$2:$G$1000,0)),ISNUMBER(MATCH(LEFT(C3775,FIND(" ",C3775&amp;" ")-1),'Look Up Values'!$AE$2:$AE$2000,0)))),"","EWC error")),"")</f>
        <v/>
      </c>
      <c r="P3775" s="242" t="str" cm="1">
        <f t="array" ref="P3775">IF(AND(I3775&lt;&gt;0,I3775&lt;&gt;""),IF(D3775="","",IF(ISNUMBER(MATCH(SUBSTITUTE(D3775," ",""),SUBSTITUTE('Look Up Values'!$S$2:$S$120," ",""),0)),"","D&amp;R error")),"")</f>
        <v/>
      </c>
      <c r="Q3775" s="242" t="str" cm="1">
        <f t="array" ref="Q3775">IF(AND(I3775&lt;&gt;0,I3775&lt;&gt;""),IF(G3775="","",IF(ISNUMBER(MATCH(SUBSTITUTE(G3775," ",""),SUBSTITUTE('Look Up Values'!$I$2:$I$10," ",""),0)),"","State error")),"")</f>
        <v/>
      </c>
      <c r="R3775" s="260" t="str">
        <f t="shared" si="117"/>
        <v/>
      </c>
    </row>
    <row r="3776" spans="1:18" ht="15.75">
      <c r="A3776" s="250">
        <v>3769</v>
      </c>
      <c r="B3776" s="198"/>
      <c r="C3776" s="25"/>
      <c r="D3776" s="25"/>
      <c r="E3776" s="25"/>
      <c r="F3776" s="25"/>
      <c r="G3776" s="26"/>
      <c r="H3776" s="27"/>
      <c r="I3776" s="28"/>
      <c r="J3776" s="430"/>
      <c r="K3776" s="48"/>
      <c r="L3776" s="457" t="str">
        <f t="shared" si="116"/>
        <v/>
      </c>
      <c r="M3776" s="245" cm="1">
        <f t="array" ref="M3776">SUMPRODUCT(--(N3776:Q3776&lt;&gt;"")) + IF(TRIM(R3776)="",0,LEN(R3776)-LEN(SUBSTITUTE(R3776,",",""))+1)</f>
        <v>0</v>
      </c>
      <c r="N3776" s="242" t="str">
        <f>IF(AND(I3776&lt;&gt;0,I3776&lt;&gt;""),IF(TRIM(SUBSTITUTE(B3776,CHAR(160),""))="","",IF(ISNUMBER(MATCH(TRIM(SUBSTITUTE(B3776,CHAR(160),"")),'Look Up Values'!$B$2:$B$500,0)),"","Origin error")),"")</f>
        <v/>
      </c>
      <c r="O3776" s="242" t="str">
        <f>IF(AND(I3776&lt;&gt;0,I3776&lt;&gt;""),IF(C3776="","",IF(AND(ISNUMBER(--LEFT(C3776,FIND(" ",C3776&amp;" ")-1)),OR(LEN(LEFT(C3776,FIND(" ",C3776&amp;" ")-1))=6,LEN(LEFT(C3776,FIND(" ",C3776&amp;" ")-1))=7),OR(ISNUMBER(MATCH(LEFT(C3776,FIND(" ",C3776&amp;" ")-1),'Look Up Values'!$G$2:$G$1000,0)),ISNUMBER(MATCH(LEFT(C3776,FIND(" ",C3776&amp;" ")-1),'Look Up Values'!$AE$2:$AE$2000,0)))),"","EWC error")),"")</f>
        <v/>
      </c>
      <c r="P3776" s="242" t="str" cm="1">
        <f t="array" ref="P3776">IF(AND(I3776&lt;&gt;0,I3776&lt;&gt;""),IF(D3776="","",IF(ISNUMBER(MATCH(SUBSTITUTE(D3776," ",""),SUBSTITUTE('Look Up Values'!$S$2:$S$120," ",""),0)),"","D&amp;R error")),"")</f>
        <v/>
      </c>
      <c r="Q3776" s="242" t="str" cm="1">
        <f t="array" ref="Q3776">IF(AND(I3776&lt;&gt;0,I3776&lt;&gt;""),IF(G3776="","",IF(ISNUMBER(MATCH(SUBSTITUTE(G3776," ",""),SUBSTITUTE('Look Up Values'!$I$2:$I$10," ",""),0)),"","State error")),"")</f>
        <v/>
      </c>
      <c r="R3776" s="260" t="str">
        <f t="shared" si="117"/>
        <v/>
      </c>
    </row>
    <row r="3777" spans="1:18" ht="15.75">
      <c r="A3777" s="250">
        <v>3770</v>
      </c>
      <c r="B3777" s="198"/>
      <c r="C3777" s="25"/>
      <c r="D3777" s="25"/>
      <c r="E3777" s="25"/>
      <c r="F3777" s="25"/>
      <c r="G3777" s="26"/>
      <c r="H3777" s="27"/>
      <c r="I3777" s="28"/>
      <c r="J3777" s="430"/>
      <c r="K3777" s="48"/>
      <c r="L3777" s="457" t="str">
        <f t="shared" si="116"/>
        <v/>
      </c>
      <c r="M3777" s="245" cm="1">
        <f t="array" ref="M3777">SUMPRODUCT(--(N3777:Q3777&lt;&gt;"")) + IF(TRIM(R3777)="",0,LEN(R3777)-LEN(SUBSTITUTE(R3777,",",""))+1)</f>
        <v>0</v>
      </c>
      <c r="N3777" s="242" t="str">
        <f>IF(AND(I3777&lt;&gt;0,I3777&lt;&gt;""),IF(TRIM(SUBSTITUTE(B3777,CHAR(160),""))="","",IF(ISNUMBER(MATCH(TRIM(SUBSTITUTE(B3777,CHAR(160),"")),'Look Up Values'!$B$2:$B$500,0)),"","Origin error")),"")</f>
        <v/>
      </c>
      <c r="O3777" s="242" t="str">
        <f>IF(AND(I3777&lt;&gt;0,I3777&lt;&gt;""),IF(C3777="","",IF(AND(ISNUMBER(--LEFT(C3777,FIND(" ",C3777&amp;" ")-1)),OR(LEN(LEFT(C3777,FIND(" ",C3777&amp;" ")-1))=6,LEN(LEFT(C3777,FIND(" ",C3777&amp;" ")-1))=7),OR(ISNUMBER(MATCH(LEFT(C3777,FIND(" ",C3777&amp;" ")-1),'Look Up Values'!$G$2:$G$1000,0)),ISNUMBER(MATCH(LEFT(C3777,FIND(" ",C3777&amp;" ")-1),'Look Up Values'!$AE$2:$AE$2000,0)))),"","EWC error")),"")</f>
        <v/>
      </c>
      <c r="P3777" s="242" t="str" cm="1">
        <f t="array" ref="P3777">IF(AND(I3777&lt;&gt;0,I3777&lt;&gt;""),IF(D3777="","",IF(ISNUMBER(MATCH(SUBSTITUTE(D3777," ",""),SUBSTITUTE('Look Up Values'!$S$2:$S$120," ",""),0)),"","D&amp;R error")),"")</f>
        <v/>
      </c>
      <c r="Q3777" s="242" t="str" cm="1">
        <f t="array" ref="Q3777">IF(AND(I3777&lt;&gt;0,I3777&lt;&gt;""),IF(G3777="","",IF(ISNUMBER(MATCH(SUBSTITUTE(G3777," ",""),SUBSTITUTE('Look Up Values'!$I$2:$I$10," ",""),0)),"","State error")),"")</f>
        <v/>
      </c>
      <c r="R3777" s="260" t="str">
        <f t="shared" si="117"/>
        <v/>
      </c>
    </row>
    <row r="3778" spans="1:18" ht="15.75">
      <c r="A3778" s="250">
        <v>3771</v>
      </c>
      <c r="B3778" s="198"/>
      <c r="C3778" s="25"/>
      <c r="D3778" s="25"/>
      <c r="E3778" s="25"/>
      <c r="F3778" s="25"/>
      <c r="G3778" s="26"/>
      <c r="H3778" s="27"/>
      <c r="I3778" s="28"/>
      <c r="J3778" s="430"/>
      <c r="K3778" s="48"/>
      <c r="L3778" s="457" t="str">
        <f t="shared" si="116"/>
        <v/>
      </c>
      <c r="M3778" s="245" cm="1">
        <f t="array" ref="M3778">SUMPRODUCT(--(N3778:Q3778&lt;&gt;"")) + IF(TRIM(R3778)="",0,LEN(R3778)-LEN(SUBSTITUTE(R3778,",",""))+1)</f>
        <v>0</v>
      </c>
      <c r="N3778" s="242" t="str">
        <f>IF(AND(I3778&lt;&gt;0,I3778&lt;&gt;""),IF(TRIM(SUBSTITUTE(B3778,CHAR(160),""))="","",IF(ISNUMBER(MATCH(TRIM(SUBSTITUTE(B3778,CHAR(160),"")),'Look Up Values'!$B$2:$B$500,0)),"","Origin error")),"")</f>
        <v/>
      </c>
      <c r="O3778" s="242" t="str">
        <f>IF(AND(I3778&lt;&gt;0,I3778&lt;&gt;""),IF(C3778="","",IF(AND(ISNUMBER(--LEFT(C3778,FIND(" ",C3778&amp;" ")-1)),OR(LEN(LEFT(C3778,FIND(" ",C3778&amp;" ")-1))=6,LEN(LEFT(C3778,FIND(" ",C3778&amp;" ")-1))=7),OR(ISNUMBER(MATCH(LEFT(C3778,FIND(" ",C3778&amp;" ")-1),'Look Up Values'!$G$2:$G$1000,0)),ISNUMBER(MATCH(LEFT(C3778,FIND(" ",C3778&amp;" ")-1),'Look Up Values'!$AE$2:$AE$2000,0)))),"","EWC error")),"")</f>
        <v/>
      </c>
      <c r="P3778" s="242" t="str" cm="1">
        <f t="array" ref="P3778">IF(AND(I3778&lt;&gt;0,I3778&lt;&gt;""),IF(D3778="","",IF(ISNUMBER(MATCH(SUBSTITUTE(D3778," ",""),SUBSTITUTE('Look Up Values'!$S$2:$S$120," ",""),0)),"","D&amp;R error")),"")</f>
        <v/>
      </c>
      <c r="Q3778" s="242" t="str" cm="1">
        <f t="array" ref="Q3778">IF(AND(I3778&lt;&gt;0,I3778&lt;&gt;""),IF(G3778="","",IF(ISNUMBER(MATCH(SUBSTITUTE(G3778," ",""),SUBSTITUTE('Look Up Values'!$I$2:$I$10," ",""),0)),"","State error")),"")</f>
        <v/>
      </c>
      <c r="R3778" s="260" t="str">
        <f t="shared" si="117"/>
        <v/>
      </c>
    </row>
    <row r="3779" spans="1:18" ht="15.75">
      <c r="A3779" s="250">
        <v>3772</v>
      </c>
      <c r="B3779" s="198"/>
      <c r="C3779" s="25"/>
      <c r="D3779" s="25"/>
      <c r="E3779" s="25"/>
      <c r="F3779" s="25"/>
      <c r="G3779" s="26"/>
      <c r="H3779" s="27"/>
      <c r="I3779" s="28"/>
      <c r="J3779" s="430"/>
      <c r="K3779" s="48"/>
      <c r="L3779" s="457" t="str">
        <f t="shared" si="116"/>
        <v/>
      </c>
      <c r="M3779" s="245" cm="1">
        <f t="array" ref="M3779">SUMPRODUCT(--(N3779:Q3779&lt;&gt;"")) + IF(TRIM(R3779)="",0,LEN(R3779)-LEN(SUBSTITUTE(R3779,",",""))+1)</f>
        <v>0</v>
      </c>
      <c r="N3779" s="242" t="str">
        <f>IF(AND(I3779&lt;&gt;0,I3779&lt;&gt;""),IF(TRIM(SUBSTITUTE(B3779,CHAR(160),""))="","",IF(ISNUMBER(MATCH(TRIM(SUBSTITUTE(B3779,CHAR(160),"")),'Look Up Values'!$B$2:$B$500,0)),"","Origin error")),"")</f>
        <v/>
      </c>
      <c r="O3779" s="242" t="str">
        <f>IF(AND(I3779&lt;&gt;0,I3779&lt;&gt;""),IF(C3779="","",IF(AND(ISNUMBER(--LEFT(C3779,FIND(" ",C3779&amp;" ")-1)),OR(LEN(LEFT(C3779,FIND(" ",C3779&amp;" ")-1))=6,LEN(LEFT(C3779,FIND(" ",C3779&amp;" ")-1))=7),OR(ISNUMBER(MATCH(LEFT(C3779,FIND(" ",C3779&amp;" ")-1),'Look Up Values'!$G$2:$G$1000,0)),ISNUMBER(MATCH(LEFT(C3779,FIND(" ",C3779&amp;" ")-1),'Look Up Values'!$AE$2:$AE$2000,0)))),"","EWC error")),"")</f>
        <v/>
      </c>
      <c r="P3779" s="242" t="str" cm="1">
        <f t="array" ref="P3779">IF(AND(I3779&lt;&gt;0,I3779&lt;&gt;""),IF(D3779="","",IF(ISNUMBER(MATCH(SUBSTITUTE(D3779," ",""),SUBSTITUTE('Look Up Values'!$S$2:$S$120," ",""),0)),"","D&amp;R error")),"")</f>
        <v/>
      </c>
      <c r="Q3779" s="242" t="str" cm="1">
        <f t="array" ref="Q3779">IF(AND(I3779&lt;&gt;0,I3779&lt;&gt;""),IF(G3779="","",IF(ISNUMBER(MATCH(SUBSTITUTE(G3779," ",""),SUBSTITUTE('Look Up Values'!$I$2:$I$10," ",""),0)),"","State error")),"")</f>
        <v/>
      </c>
      <c r="R3779" s="260" t="str">
        <f t="shared" si="117"/>
        <v/>
      </c>
    </row>
    <row r="3780" spans="1:18" ht="15.75">
      <c r="A3780" s="250">
        <v>3773</v>
      </c>
      <c r="B3780" s="198"/>
      <c r="C3780" s="25"/>
      <c r="D3780" s="25"/>
      <c r="E3780" s="25"/>
      <c r="F3780" s="25"/>
      <c r="G3780" s="26"/>
      <c r="H3780" s="27"/>
      <c r="I3780" s="28"/>
      <c r="J3780" s="430"/>
      <c r="K3780" s="48"/>
      <c r="L3780" s="457" t="str">
        <f t="shared" si="116"/>
        <v/>
      </c>
      <c r="M3780" s="245" cm="1">
        <f t="array" ref="M3780">SUMPRODUCT(--(N3780:Q3780&lt;&gt;"")) + IF(TRIM(R3780)="",0,LEN(R3780)-LEN(SUBSTITUTE(R3780,",",""))+1)</f>
        <v>0</v>
      </c>
      <c r="N3780" s="242" t="str">
        <f>IF(AND(I3780&lt;&gt;0,I3780&lt;&gt;""),IF(TRIM(SUBSTITUTE(B3780,CHAR(160),""))="","",IF(ISNUMBER(MATCH(TRIM(SUBSTITUTE(B3780,CHAR(160),"")),'Look Up Values'!$B$2:$B$500,0)),"","Origin error")),"")</f>
        <v/>
      </c>
      <c r="O3780" s="242" t="str">
        <f>IF(AND(I3780&lt;&gt;0,I3780&lt;&gt;""),IF(C3780="","",IF(AND(ISNUMBER(--LEFT(C3780,FIND(" ",C3780&amp;" ")-1)),OR(LEN(LEFT(C3780,FIND(" ",C3780&amp;" ")-1))=6,LEN(LEFT(C3780,FIND(" ",C3780&amp;" ")-1))=7),OR(ISNUMBER(MATCH(LEFT(C3780,FIND(" ",C3780&amp;" ")-1),'Look Up Values'!$G$2:$G$1000,0)),ISNUMBER(MATCH(LEFT(C3780,FIND(" ",C3780&amp;" ")-1),'Look Up Values'!$AE$2:$AE$2000,0)))),"","EWC error")),"")</f>
        <v/>
      </c>
      <c r="P3780" s="242" t="str" cm="1">
        <f t="array" ref="P3780">IF(AND(I3780&lt;&gt;0,I3780&lt;&gt;""),IF(D3780="","",IF(ISNUMBER(MATCH(SUBSTITUTE(D3780," ",""),SUBSTITUTE('Look Up Values'!$S$2:$S$120," ",""),0)),"","D&amp;R error")),"")</f>
        <v/>
      </c>
      <c r="Q3780" s="242" t="str" cm="1">
        <f t="array" ref="Q3780">IF(AND(I3780&lt;&gt;0,I3780&lt;&gt;""),IF(G3780="","",IF(ISNUMBER(MATCH(SUBSTITUTE(G3780," ",""),SUBSTITUTE('Look Up Values'!$I$2:$I$10," ",""),0)),"","State error")),"")</f>
        <v/>
      </c>
      <c r="R3780" s="260" t="str">
        <f t="shared" si="117"/>
        <v/>
      </c>
    </row>
    <row r="3781" spans="1:18" ht="15.75">
      <c r="A3781" s="250">
        <v>3774</v>
      </c>
      <c r="B3781" s="198"/>
      <c r="C3781" s="25"/>
      <c r="D3781" s="25"/>
      <c r="E3781" s="25"/>
      <c r="F3781" s="25"/>
      <c r="G3781" s="26"/>
      <c r="H3781" s="27"/>
      <c r="I3781" s="28"/>
      <c r="J3781" s="430"/>
      <c r="K3781" s="48"/>
      <c r="L3781" s="457" t="str">
        <f t="shared" si="116"/>
        <v/>
      </c>
      <c r="M3781" s="245" cm="1">
        <f t="array" ref="M3781">SUMPRODUCT(--(N3781:Q3781&lt;&gt;"")) + IF(TRIM(R3781)="",0,LEN(R3781)-LEN(SUBSTITUTE(R3781,",",""))+1)</f>
        <v>0</v>
      </c>
      <c r="N3781" s="242" t="str">
        <f>IF(AND(I3781&lt;&gt;0,I3781&lt;&gt;""),IF(TRIM(SUBSTITUTE(B3781,CHAR(160),""))="","",IF(ISNUMBER(MATCH(TRIM(SUBSTITUTE(B3781,CHAR(160),"")),'Look Up Values'!$B$2:$B$500,0)),"","Origin error")),"")</f>
        <v/>
      </c>
      <c r="O3781" s="242" t="str">
        <f>IF(AND(I3781&lt;&gt;0,I3781&lt;&gt;""),IF(C3781="","",IF(AND(ISNUMBER(--LEFT(C3781,FIND(" ",C3781&amp;" ")-1)),OR(LEN(LEFT(C3781,FIND(" ",C3781&amp;" ")-1))=6,LEN(LEFT(C3781,FIND(" ",C3781&amp;" ")-1))=7),OR(ISNUMBER(MATCH(LEFT(C3781,FIND(" ",C3781&amp;" ")-1),'Look Up Values'!$G$2:$G$1000,0)),ISNUMBER(MATCH(LEFT(C3781,FIND(" ",C3781&amp;" ")-1),'Look Up Values'!$AE$2:$AE$2000,0)))),"","EWC error")),"")</f>
        <v/>
      </c>
      <c r="P3781" s="242" t="str" cm="1">
        <f t="array" ref="P3781">IF(AND(I3781&lt;&gt;0,I3781&lt;&gt;""),IF(D3781="","",IF(ISNUMBER(MATCH(SUBSTITUTE(D3781," ",""),SUBSTITUTE('Look Up Values'!$S$2:$S$120," ",""),0)),"","D&amp;R error")),"")</f>
        <v/>
      </c>
      <c r="Q3781" s="242" t="str" cm="1">
        <f t="array" ref="Q3781">IF(AND(I3781&lt;&gt;0,I3781&lt;&gt;""),IF(G3781="","",IF(ISNUMBER(MATCH(SUBSTITUTE(G3781," ",""),SUBSTITUTE('Look Up Values'!$I$2:$I$10," ",""),0)),"","State error")),"")</f>
        <v/>
      </c>
      <c r="R3781" s="260" t="str">
        <f t="shared" si="117"/>
        <v/>
      </c>
    </row>
    <row r="3782" spans="1:18" ht="15.75">
      <c r="A3782" s="250">
        <v>3775</v>
      </c>
      <c r="B3782" s="198"/>
      <c r="C3782" s="25"/>
      <c r="D3782" s="25"/>
      <c r="E3782" s="25"/>
      <c r="F3782" s="25"/>
      <c r="G3782" s="26"/>
      <c r="H3782" s="27"/>
      <c r="I3782" s="28"/>
      <c r="J3782" s="430"/>
      <c r="K3782" s="48"/>
      <c r="L3782" s="457" t="str">
        <f t="shared" si="116"/>
        <v/>
      </c>
      <c r="M3782" s="245" cm="1">
        <f t="array" ref="M3782">SUMPRODUCT(--(N3782:Q3782&lt;&gt;"")) + IF(TRIM(R3782)="",0,LEN(R3782)-LEN(SUBSTITUTE(R3782,",",""))+1)</f>
        <v>0</v>
      </c>
      <c r="N3782" s="242" t="str">
        <f>IF(AND(I3782&lt;&gt;0,I3782&lt;&gt;""),IF(TRIM(SUBSTITUTE(B3782,CHAR(160),""))="","",IF(ISNUMBER(MATCH(TRIM(SUBSTITUTE(B3782,CHAR(160),"")),'Look Up Values'!$B$2:$B$500,0)),"","Origin error")),"")</f>
        <v/>
      </c>
      <c r="O3782" s="242" t="str">
        <f>IF(AND(I3782&lt;&gt;0,I3782&lt;&gt;""),IF(C3782="","",IF(AND(ISNUMBER(--LEFT(C3782,FIND(" ",C3782&amp;" ")-1)),OR(LEN(LEFT(C3782,FIND(" ",C3782&amp;" ")-1))=6,LEN(LEFT(C3782,FIND(" ",C3782&amp;" ")-1))=7),OR(ISNUMBER(MATCH(LEFT(C3782,FIND(" ",C3782&amp;" ")-1),'Look Up Values'!$G$2:$G$1000,0)),ISNUMBER(MATCH(LEFT(C3782,FIND(" ",C3782&amp;" ")-1),'Look Up Values'!$AE$2:$AE$2000,0)))),"","EWC error")),"")</f>
        <v/>
      </c>
      <c r="P3782" s="242" t="str" cm="1">
        <f t="array" ref="P3782">IF(AND(I3782&lt;&gt;0,I3782&lt;&gt;""),IF(D3782="","",IF(ISNUMBER(MATCH(SUBSTITUTE(D3782," ",""),SUBSTITUTE('Look Up Values'!$S$2:$S$120," ",""),0)),"","D&amp;R error")),"")</f>
        <v/>
      </c>
      <c r="Q3782" s="242" t="str" cm="1">
        <f t="array" ref="Q3782">IF(AND(I3782&lt;&gt;0,I3782&lt;&gt;""),IF(G3782="","",IF(ISNUMBER(MATCH(SUBSTITUTE(G3782," ",""),SUBSTITUTE('Look Up Values'!$I$2:$I$10," ",""),0)),"","State error")),"")</f>
        <v/>
      </c>
      <c r="R3782" s="260" t="str">
        <f t="shared" si="117"/>
        <v/>
      </c>
    </row>
    <row r="3783" spans="1:18" ht="15.75">
      <c r="A3783" s="250">
        <v>3776</v>
      </c>
      <c r="B3783" s="198"/>
      <c r="C3783" s="25"/>
      <c r="D3783" s="25"/>
      <c r="E3783" s="25"/>
      <c r="F3783" s="25"/>
      <c r="G3783" s="26"/>
      <c r="H3783" s="27"/>
      <c r="I3783" s="28"/>
      <c r="J3783" s="430"/>
      <c r="K3783" s="48"/>
      <c r="L3783" s="457" t="str">
        <f t="shared" si="116"/>
        <v/>
      </c>
      <c r="M3783" s="245" cm="1">
        <f t="array" ref="M3783">SUMPRODUCT(--(N3783:Q3783&lt;&gt;"")) + IF(TRIM(R3783)="",0,LEN(R3783)-LEN(SUBSTITUTE(R3783,",",""))+1)</f>
        <v>0</v>
      </c>
      <c r="N3783" s="242" t="str">
        <f>IF(AND(I3783&lt;&gt;0,I3783&lt;&gt;""),IF(TRIM(SUBSTITUTE(B3783,CHAR(160),""))="","",IF(ISNUMBER(MATCH(TRIM(SUBSTITUTE(B3783,CHAR(160),"")),'Look Up Values'!$B$2:$B$500,0)),"","Origin error")),"")</f>
        <v/>
      </c>
      <c r="O3783" s="242" t="str">
        <f>IF(AND(I3783&lt;&gt;0,I3783&lt;&gt;""),IF(C3783="","",IF(AND(ISNUMBER(--LEFT(C3783,FIND(" ",C3783&amp;" ")-1)),OR(LEN(LEFT(C3783,FIND(" ",C3783&amp;" ")-1))=6,LEN(LEFT(C3783,FIND(" ",C3783&amp;" ")-1))=7),OR(ISNUMBER(MATCH(LEFT(C3783,FIND(" ",C3783&amp;" ")-1),'Look Up Values'!$G$2:$G$1000,0)),ISNUMBER(MATCH(LEFT(C3783,FIND(" ",C3783&amp;" ")-1),'Look Up Values'!$AE$2:$AE$2000,0)))),"","EWC error")),"")</f>
        <v/>
      </c>
      <c r="P3783" s="242" t="str" cm="1">
        <f t="array" ref="P3783">IF(AND(I3783&lt;&gt;0,I3783&lt;&gt;""),IF(D3783="","",IF(ISNUMBER(MATCH(SUBSTITUTE(D3783," ",""),SUBSTITUTE('Look Up Values'!$S$2:$S$120," ",""),0)),"","D&amp;R error")),"")</f>
        <v/>
      </c>
      <c r="Q3783" s="242" t="str" cm="1">
        <f t="array" ref="Q3783">IF(AND(I3783&lt;&gt;0,I3783&lt;&gt;""),IF(G3783="","",IF(ISNUMBER(MATCH(SUBSTITUTE(G3783," ",""),SUBSTITUTE('Look Up Values'!$I$2:$I$10," ",""),0)),"","State error")),"")</f>
        <v/>
      </c>
      <c r="R3783" s="260" t="str">
        <f t="shared" si="117"/>
        <v/>
      </c>
    </row>
    <row r="3784" spans="1:18" ht="15.75">
      <c r="A3784" s="250">
        <v>3777</v>
      </c>
      <c r="B3784" s="198"/>
      <c r="C3784" s="25"/>
      <c r="D3784" s="25"/>
      <c r="E3784" s="25"/>
      <c r="F3784" s="25"/>
      <c r="G3784" s="26"/>
      <c r="H3784" s="27"/>
      <c r="I3784" s="28"/>
      <c r="J3784" s="430"/>
      <c r="K3784" s="48"/>
      <c r="L3784" s="457" t="str">
        <f t="shared" ref="L3784:L3847" si="118">IF(IFERROR(--SUBSTITUTE(M3784,CHAR(160),""),0)&gt;0,A3784,"")</f>
        <v/>
      </c>
      <c r="M3784" s="245" cm="1">
        <f t="array" ref="M3784">SUMPRODUCT(--(N3784:Q3784&lt;&gt;"")) + IF(TRIM(R3784)="",0,LEN(R3784)-LEN(SUBSTITUTE(R3784,",",""))+1)</f>
        <v>0</v>
      </c>
      <c r="N3784" s="242" t="str">
        <f>IF(AND(I3784&lt;&gt;0,I3784&lt;&gt;""),IF(TRIM(SUBSTITUTE(B3784,CHAR(160),""))="","",IF(ISNUMBER(MATCH(TRIM(SUBSTITUTE(B3784,CHAR(160),"")),'Look Up Values'!$B$2:$B$500,0)),"","Origin error")),"")</f>
        <v/>
      </c>
      <c r="O3784" s="242" t="str">
        <f>IF(AND(I3784&lt;&gt;0,I3784&lt;&gt;""),IF(C3784="","",IF(AND(ISNUMBER(--LEFT(C3784,FIND(" ",C3784&amp;" ")-1)),OR(LEN(LEFT(C3784,FIND(" ",C3784&amp;" ")-1))=6,LEN(LEFT(C3784,FIND(" ",C3784&amp;" ")-1))=7),OR(ISNUMBER(MATCH(LEFT(C3784,FIND(" ",C3784&amp;" ")-1),'Look Up Values'!$G$2:$G$1000,0)),ISNUMBER(MATCH(LEFT(C3784,FIND(" ",C3784&amp;" ")-1),'Look Up Values'!$AE$2:$AE$2000,0)))),"","EWC error")),"")</f>
        <v/>
      </c>
      <c r="P3784" s="242" t="str" cm="1">
        <f t="array" ref="P3784">IF(AND(I3784&lt;&gt;0,I3784&lt;&gt;""),IF(D3784="","",IF(ISNUMBER(MATCH(SUBSTITUTE(D3784," ",""),SUBSTITUTE('Look Up Values'!$S$2:$S$120," ",""),0)),"","D&amp;R error")),"")</f>
        <v/>
      </c>
      <c r="Q3784" s="242" t="str" cm="1">
        <f t="array" ref="Q3784">IF(AND(I3784&lt;&gt;0,I3784&lt;&gt;""),IF(G3784="","",IF(ISNUMBER(MATCH(SUBSTITUTE(G3784," ",""),SUBSTITUTE('Look Up Values'!$I$2:$I$10," ",""),0)),"","State error")),"")</f>
        <v/>
      </c>
      <c r="R3784" s="260" t="str">
        <f t="shared" si="117"/>
        <v/>
      </c>
    </row>
    <row r="3785" spans="1:18" ht="15.75">
      <c r="A3785" s="250">
        <v>3778</v>
      </c>
      <c r="B3785" s="198"/>
      <c r="C3785" s="25"/>
      <c r="D3785" s="25"/>
      <c r="E3785" s="25"/>
      <c r="F3785" s="25"/>
      <c r="G3785" s="26"/>
      <c r="H3785" s="27"/>
      <c r="I3785" s="28"/>
      <c r="J3785" s="430"/>
      <c r="K3785" s="48"/>
      <c r="L3785" s="457" t="str">
        <f t="shared" si="118"/>
        <v/>
      </c>
      <c r="M3785" s="245" cm="1">
        <f t="array" ref="M3785">SUMPRODUCT(--(N3785:Q3785&lt;&gt;"")) + IF(TRIM(R3785)="",0,LEN(R3785)-LEN(SUBSTITUTE(R3785,",",""))+1)</f>
        <v>0</v>
      </c>
      <c r="N3785" s="242" t="str">
        <f>IF(AND(I3785&lt;&gt;0,I3785&lt;&gt;""),IF(TRIM(SUBSTITUTE(B3785,CHAR(160),""))="","",IF(ISNUMBER(MATCH(TRIM(SUBSTITUTE(B3785,CHAR(160),"")),'Look Up Values'!$B$2:$B$500,0)),"","Origin error")),"")</f>
        <v/>
      </c>
      <c r="O3785" s="242" t="str">
        <f>IF(AND(I3785&lt;&gt;0,I3785&lt;&gt;""),IF(C3785="","",IF(AND(ISNUMBER(--LEFT(C3785,FIND(" ",C3785&amp;" ")-1)),OR(LEN(LEFT(C3785,FIND(" ",C3785&amp;" ")-1))=6,LEN(LEFT(C3785,FIND(" ",C3785&amp;" ")-1))=7),OR(ISNUMBER(MATCH(LEFT(C3785,FIND(" ",C3785&amp;" ")-1),'Look Up Values'!$G$2:$G$1000,0)),ISNUMBER(MATCH(LEFT(C3785,FIND(" ",C3785&amp;" ")-1),'Look Up Values'!$AE$2:$AE$2000,0)))),"","EWC error")),"")</f>
        <v/>
      </c>
      <c r="P3785" s="242" t="str" cm="1">
        <f t="array" ref="P3785">IF(AND(I3785&lt;&gt;0,I3785&lt;&gt;""),IF(D3785="","",IF(ISNUMBER(MATCH(SUBSTITUTE(D3785," ",""),SUBSTITUTE('Look Up Values'!$S$2:$S$120," ",""),0)),"","D&amp;R error")),"")</f>
        <v/>
      </c>
      <c r="Q3785" s="242" t="str" cm="1">
        <f t="array" ref="Q3785">IF(AND(I3785&lt;&gt;0,I3785&lt;&gt;""),IF(G3785="","",IF(ISNUMBER(MATCH(SUBSTITUTE(G3785," ",""),SUBSTITUTE('Look Up Values'!$I$2:$I$10," ",""),0)),"","State error")),"")</f>
        <v/>
      </c>
      <c r="R3785" s="260" t="str">
        <f t="shared" ref="R3785:R3848" si="119">IF(OR(I3785="",I3785=0),"",IF(COUNTA(B3785,C3785,D3785,G3785,I3785)=0,"",IF(COUNTA(B3785,C3785,D3785,G3785,I3785)=5,"",LEFT(IF(TRIM(SUBSTITUTE(B3785,CHAR(160),""))="","Origin, ","")&amp;IF(TRIM(SUBSTITUTE(C3785,CHAR(160),""))="","EWC, ","")&amp;IF(TRIM(SUBSTITUTE(D3785,CHAR(160),""))="","D&amp;R, ","")&amp;IF(TRIM(SUBSTITUTE(G3785,CHAR(160),""))="","State, ",""),LEN(IF(TRIM(SUBSTITUTE(B3785,CHAR(160),""))="","Origin, ","")&amp;IF(TRIM(SUBSTITUTE(C3785,CHAR(160),""))="","EWC, ","")&amp;IF(TRIM(SUBSTITUTE(D3785,CHAR(160),""))="","D&amp;R, ","")&amp;IF(TRIM(SUBSTITUTE(G3785,CHAR(160),""))="","State, ",""))-2))))</f>
        <v/>
      </c>
    </row>
    <row r="3786" spans="1:18" ht="15.75">
      <c r="A3786" s="250">
        <v>3779</v>
      </c>
      <c r="B3786" s="198"/>
      <c r="C3786" s="25"/>
      <c r="D3786" s="25"/>
      <c r="E3786" s="25"/>
      <c r="F3786" s="25"/>
      <c r="G3786" s="26"/>
      <c r="H3786" s="27"/>
      <c r="I3786" s="28"/>
      <c r="J3786" s="430"/>
      <c r="K3786" s="48"/>
      <c r="L3786" s="457" t="str">
        <f t="shared" si="118"/>
        <v/>
      </c>
      <c r="M3786" s="245" cm="1">
        <f t="array" ref="M3786">SUMPRODUCT(--(N3786:Q3786&lt;&gt;"")) + IF(TRIM(R3786)="",0,LEN(R3786)-LEN(SUBSTITUTE(R3786,",",""))+1)</f>
        <v>0</v>
      </c>
      <c r="N3786" s="242" t="str">
        <f>IF(AND(I3786&lt;&gt;0,I3786&lt;&gt;""),IF(TRIM(SUBSTITUTE(B3786,CHAR(160),""))="","",IF(ISNUMBER(MATCH(TRIM(SUBSTITUTE(B3786,CHAR(160),"")),'Look Up Values'!$B$2:$B$500,0)),"","Origin error")),"")</f>
        <v/>
      </c>
      <c r="O3786" s="242" t="str">
        <f>IF(AND(I3786&lt;&gt;0,I3786&lt;&gt;""),IF(C3786="","",IF(AND(ISNUMBER(--LEFT(C3786,FIND(" ",C3786&amp;" ")-1)),OR(LEN(LEFT(C3786,FIND(" ",C3786&amp;" ")-1))=6,LEN(LEFT(C3786,FIND(" ",C3786&amp;" ")-1))=7),OR(ISNUMBER(MATCH(LEFT(C3786,FIND(" ",C3786&amp;" ")-1),'Look Up Values'!$G$2:$G$1000,0)),ISNUMBER(MATCH(LEFT(C3786,FIND(" ",C3786&amp;" ")-1),'Look Up Values'!$AE$2:$AE$2000,0)))),"","EWC error")),"")</f>
        <v/>
      </c>
      <c r="P3786" s="242" t="str" cm="1">
        <f t="array" ref="P3786">IF(AND(I3786&lt;&gt;0,I3786&lt;&gt;""),IF(D3786="","",IF(ISNUMBER(MATCH(SUBSTITUTE(D3786," ",""),SUBSTITUTE('Look Up Values'!$S$2:$S$120," ",""),0)),"","D&amp;R error")),"")</f>
        <v/>
      </c>
      <c r="Q3786" s="242" t="str" cm="1">
        <f t="array" ref="Q3786">IF(AND(I3786&lt;&gt;0,I3786&lt;&gt;""),IF(G3786="","",IF(ISNUMBER(MATCH(SUBSTITUTE(G3786," ",""),SUBSTITUTE('Look Up Values'!$I$2:$I$10," ",""),0)),"","State error")),"")</f>
        <v/>
      </c>
      <c r="R3786" s="260" t="str">
        <f t="shared" si="119"/>
        <v/>
      </c>
    </row>
    <row r="3787" spans="1:18" ht="15.75">
      <c r="A3787" s="250">
        <v>3780</v>
      </c>
      <c r="B3787" s="198"/>
      <c r="C3787" s="25"/>
      <c r="D3787" s="25"/>
      <c r="E3787" s="25"/>
      <c r="F3787" s="25"/>
      <c r="G3787" s="26"/>
      <c r="H3787" s="27"/>
      <c r="I3787" s="28"/>
      <c r="J3787" s="430"/>
      <c r="K3787" s="48"/>
      <c r="L3787" s="457" t="str">
        <f t="shared" si="118"/>
        <v/>
      </c>
      <c r="M3787" s="245" cm="1">
        <f t="array" ref="M3787">SUMPRODUCT(--(N3787:Q3787&lt;&gt;"")) + IF(TRIM(R3787)="",0,LEN(R3787)-LEN(SUBSTITUTE(R3787,",",""))+1)</f>
        <v>0</v>
      </c>
      <c r="N3787" s="242" t="str">
        <f>IF(AND(I3787&lt;&gt;0,I3787&lt;&gt;""),IF(TRIM(SUBSTITUTE(B3787,CHAR(160),""))="","",IF(ISNUMBER(MATCH(TRIM(SUBSTITUTE(B3787,CHAR(160),"")),'Look Up Values'!$B$2:$B$500,0)),"","Origin error")),"")</f>
        <v/>
      </c>
      <c r="O3787" s="242" t="str">
        <f>IF(AND(I3787&lt;&gt;0,I3787&lt;&gt;""),IF(C3787="","",IF(AND(ISNUMBER(--LEFT(C3787,FIND(" ",C3787&amp;" ")-1)),OR(LEN(LEFT(C3787,FIND(" ",C3787&amp;" ")-1))=6,LEN(LEFT(C3787,FIND(" ",C3787&amp;" ")-1))=7),OR(ISNUMBER(MATCH(LEFT(C3787,FIND(" ",C3787&amp;" ")-1),'Look Up Values'!$G$2:$G$1000,0)),ISNUMBER(MATCH(LEFT(C3787,FIND(" ",C3787&amp;" ")-1),'Look Up Values'!$AE$2:$AE$2000,0)))),"","EWC error")),"")</f>
        <v/>
      </c>
      <c r="P3787" s="242" t="str" cm="1">
        <f t="array" ref="P3787">IF(AND(I3787&lt;&gt;0,I3787&lt;&gt;""),IF(D3787="","",IF(ISNUMBER(MATCH(SUBSTITUTE(D3787," ",""),SUBSTITUTE('Look Up Values'!$S$2:$S$120," ",""),0)),"","D&amp;R error")),"")</f>
        <v/>
      </c>
      <c r="Q3787" s="242" t="str" cm="1">
        <f t="array" ref="Q3787">IF(AND(I3787&lt;&gt;0,I3787&lt;&gt;""),IF(G3787="","",IF(ISNUMBER(MATCH(SUBSTITUTE(G3787," ",""),SUBSTITUTE('Look Up Values'!$I$2:$I$10," ",""),0)),"","State error")),"")</f>
        <v/>
      </c>
      <c r="R3787" s="260" t="str">
        <f t="shared" si="119"/>
        <v/>
      </c>
    </row>
    <row r="3788" spans="1:18" ht="15.75">
      <c r="A3788" s="250">
        <v>3781</v>
      </c>
      <c r="B3788" s="198"/>
      <c r="C3788" s="25"/>
      <c r="D3788" s="25"/>
      <c r="E3788" s="25"/>
      <c r="F3788" s="25"/>
      <c r="G3788" s="26"/>
      <c r="H3788" s="27"/>
      <c r="I3788" s="28"/>
      <c r="J3788" s="430"/>
      <c r="K3788" s="48"/>
      <c r="L3788" s="457" t="str">
        <f t="shared" si="118"/>
        <v/>
      </c>
      <c r="M3788" s="245" cm="1">
        <f t="array" ref="M3788">SUMPRODUCT(--(N3788:Q3788&lt;&gt;"")) + IF(TRIM(R3788)="",0,LEN(R3788)-LEN(SUBSTITUTE(R3788,",",""))+1)</f>
        <v>0</v>
      </c>
      <c r="N3788" s="242" t="str">
        <f>IF(AND(I3788&lt;&gt;0,I3788&lt;&gt;""),IF(TRIM(SUBSTITUTE(B3788,CHAR(160),""))="","",IF(ISNUMBER(MATCH(TRIM(SUBSTITUTE(B3788,CHAR(160),"")),'Look Up Values'!$B$2:$B$500,0)),"","Origin error")),"")</f>
        <v/>
      </c>
      <c r="O3788" s="242" t="str">
        <f>IF(AND(I3788&lt;&gt;0,I3788&lt;&gt;""),IF(C3788="","",IF(AND(ISNUMBER(--LEFT(C3788,FIND(" ",C3788&amp;" ")-1)),OR(LEN(LEFT(C3788,FIND(" ",C3788&amp;" ")-1))=6,LEN(LEFT(C3788,FIND(" ",C3788&amp;" ")-1))=7),OR(ISNUMBER(MATCH(LEFT(C3788,FIND(" ",C3788&amp;" ")-1),'Look Up Values'!$G$2:$G$1000,0)),ISNUMBER(MATCH(LEFT(C3788,FIND(" ",C3788&amp;" ")-1),'Look Up Values'!$AE$2:$AE$2000,0)))),"","EWC error")),"")</f>
        <v/>
      </c>
      <c r="P3788" s="242" t="str" cm="1">
        <f t="array" ref="P3788">IF(AND(I3788&lt;&gt;0,I3788&lt;&gt;""),IF(D3788="","",IF(ISNUMBER(MATCH(SUBSTITUTE(D3788," ",""),SUBSTITUTE('Look Up Values'!$S$2:$S$120," ",""),0)),"","D&amp;R error")),"")</f>
        <v/>
      </c>
      <c r="Q3788" s="242" t="str" cm="1">
        <f t="array" ref="Q3788">IF(AND(I3788&lt;&gt;0,I3788&lt;&gt;""),IF(G3788="","",IF(ISNUMBER(MATCH(SUBSTITUTE(G3788," ",""),SUBSTITUTE('Look Up Values'!$I$2:$I$10," ",""),0)),"","State error")),"")</f>
        <v/>
      </c>
      <c r="R3788" s="260" t="str">
        <f t="shared" si="119"/>
        <v/>
      </c>
    </row>
    <row r="3789" spans="1:18" ht="15.75">
      <c r="A3789" s="250">
        <v>3782</v>
      </c>
      <c r="B3789" s="198"/>
      <c r="C3789" s="25"/>
      <c r="D3789" s="25"/>
      <c r="E3789" s="25"/>
      <c r="F3789" s="25"/>
      <c r="G3789" s="26"/>
      <c r="H3789" s="27"/>
      <c r="I3789" s="28"/>
      <c r="J3789" s="430"/>
      <c r="K3789" s="48"/>
      <c r="L3789" s="457" t="str">
        <f t="shared" si="118"/>
        <v/>
      </c>
      <c r="M3789" s="245" cm="1">
        <f t="array" ref="M3789">SUMPRODUCT(--(N3789:Q3789&lt;&gt;"")) + IF(TRIM(R3789)="",0,LEN(R3789)-LEN(SUBSTITUTE(R3789,",",""))+1)</f>
        <v>0</v>
      </c>
      <c r="N3789" s="242" t="str">
        <f>IF(AND(I3789&lt;&gt;0,I3789&lt;&gt;""),IF(TRIM(SUBSTITUTE(B3789,CHAR(160),""))="","",IF(ISNUMBER(MATCH(TRIM(SUBSTITUTE(B3789,CHAR(160),"")),'Look Up Values'!$B$2:$B$500,0)),"","Origin error")),"")</f>
        <v/>
      </c>
      <c r="O3789" s="242" t="str">
        <f>IF(AND(I3789&lt;&gt;0,I3789&lt;&gt;""),IF(C3789="","",IF(AND(ISNUMBER(--LEFT(C3789,FIND(" ",C3789&amp;" ")-1)),OR(LEN(LEFT(C3789,FIND(" ",C3789&amp;" ")-1))=6,LEN(LEFT(C3789,FIND(" ",C3789&amp;" ")-1))=7),OR(ISNUMBER(MATCH(LEFT(C3789,FIND(" ",C3789&amp;" ")-1),'Look Up Values'!$G$2:$G$1000,0)),ISNUMBER(MATCH(LEFT(C3789,FIND(" ",C3789&amp;" ")-1),'Look Up Values'!$AE$2:$AE$2000,0)))),"","EWC error")),"")</f>
        <v/>
      </c>
      <c r="P3789" s="242" t="str" cm="1">
        <f t="array" ref="P3789">IF(AND(I3789&lt;&gt;0,I3789&lt;&gt;""),IF(D3789="","",IF(ISNUMBER(MATCH(SUBSTITUTE(D3789," ",""),SUBSTITUTE('Look Up Values'!$S$2:$S$120," ",""),0)),"","D&amp;R error")),"")</f>
        <v/>
      </c>
      <c r="Q3789" s="242" t="str" cm="1">
        <f t="array" ref="Q3789">IF(AND(I3789&lt;&gt;0,I3789&lt;&gt;""),IF(G3789="","",IF(ISNUMBER(MATCH(SUBSTITUTE(G3789," ",""),SUBSTITUTE('Look Up Values'!$I$2:$I$10," ",""),0)),"","State error")),"")</f>
        <v/>
      </c>
      <c r="R3789" s="260" t="str">
        <f t="shared" si="119"/>
        <v/>
      </c>
    </row>
    <row r="3790" spans="1:18" ht="15.75">
      <c r="A3790" s="250">
        <v>3783</v>
      </c>
      <c r="B3790" s="198"/>
      <c r="C3790" s="25"/>
      <c r="D3790" s="25"/>
      <c r="E3790" s="25"/>
      <c r="F3790" s="25"/>
      <c r="G3790" s="26"/>
      <c r="H3790" s="27"/>
      <c r="I3790" s="28"/>
      <c r="J3790" s="430"/>
      <c r="K3790" s="48"/>
      <c r="L3790" s="457" t="str">
        <f t="shared" si="118"/>
        <v/>
      </c>
      <c r="M3790" s="245" cm="1">
        <f t="array" ref="M3790">SUMPRODUCT(--(N3790:Q3790&lt;&gt;"")) + IF(TRIM(R3790)="",0,LEN(R3790)-LEN(SUBSTITUTE(R3790,",",""))+1)</f>
        <v>0</v>
      </c>
      <c r="N3790" s="242" t="str">
        <f>IF(AND(I3790&lt;&gt;0,I3790&lt;&gt;""),IF(TRIM(SUBSTITUTE(B3790,CHAR(160),""))="","",IF(ISNUMBER(MATCH(TRIM(SUBSTITUTE(B3790,CHAR(160),"")),'Look Up Values'!$B$2:$B$500,0)),"","Origin error")),"")</f>
        <v/>
      </c>
      <c r="O3790" s="242" t="str">
        <f>IF(AND(I3790&lt;&gt;0,I3790&lt;&gt;""),IF(C3790="","",IF(AND(ISNUMBER(--LEFT(C3790,FIND(" ",C3790&amp;" ")-1)),OR(LEN(LEFT(C3790,FIND(" ",C3790&amp;" ")-1))=6,LEN(LEFT(C3790,FIND(" ",C3790&amp;" ")-1))=7),OR(ISNUMBER(MATCH(LEFT(C3790,FIND(" ",C3790&amp;" ")-1),'Look Up Values'!$G$2:$G$1000,0)),ISNUMBER(MATCH(LEFT(C3790,FIND(" ",C3790&amp;" ")-1),'Look Up Values'!$AE$2:$AE$2000,0)))),"","EWC error")),"")</f>
        <v/>
      </c>
      <c r="P3790" s="242" t="str" cm="1">
        <f t="array" ref="P3790">IF(AND(I3790&lt;&gt;0,I3790&lt;&gt;""),IF(D3790="","",IF(ISNUMBER(MATCH(SUBSTITUTE(D3790," ",""),SUBSTITUTE('Look Up Values'!$S$2:$S$120," ",""),0)),"","D&amp;R error")),"")</f>
        <v/>
      </c>
      <c r="Q3790" s="242" t="str" cm="1">
        <f t="array" ref="Q3790">IF(AND(I3790&lt;&gt;0,I3790&lt;&gt;""),IF(G3790="","",IF(ISNUMBER(MATCH(SUBSTITUTE(G3790," ",""),SUBSTITUTE('Look Up Values'!$I$2:$I$10," ",""),0)),"","State error")),"")</f>
        <v/>
      </c>
      <c r="R3790" s="260" t="str">
        <f t="shared" si="119"/>
        <v/>
      </c>
    </row>
    <row r="3791" spans="1:18" ht="15.75">
      <c r="A3791" s="250">
        <v>3784</v>
      </c>
      <c r="B3791" s="198"/>
      <c r="C3791" s="25"/>
      <c r="D3791" s="25"/>
      <c r="E3791" s="25"/>
      <c r="F3791" s="25"/>
      <c r="G3791" s="26"/>
      <c r="H3791" s="27"/>
      <c r="I3791" s="28"/>
      <c r="J3791" s="430"/>
      <c r="K3791" s="48"/>
      <c r="L3791" s="457" t="str">
        <f t="shared" si="118"/>
        <v/>
      </c>
      <c r="M3791" s="245" cm="1">
        <f t="array" ref="M3791">SUMPRODUCT(--(N3791:Q3791&lt;&gt;"")) + IF(TRIM(R3791)="",0,LEN(R3791)-LEN(SUBSTITUTE(R3791,",",""))+1)</f>
        <v>0</v>
      </c>
      <c r="N3791" s="242" t="str">
        <f>IF(AND(I3791&lt;&gt;0,I3791&lt;&gt;""),IF(TRIM(SUBSTITUTE(B3791,CHAR(160),""))="","",IF(ISNUMBER(MATCH(TRIM(SUBSTITUTE(B3791,CHAR(160),"")),'Look Up Values'!$B$2:$B$500,0)),"","Origin error")),"")</f>
        <v/>
      </c>
      <c r="O3791" s="242" t="str">
        <f>IF(AND(I3791&lt;&gt;0,I3791&lt;&gt;""),IF(C3791="","",IF(AND(ISNUMBER(--LEFT(C3791,FIND(" ",C3791&amp;" ")-1)),OR(LEN(LEFT(C3791,FIND(" ",C3791&amp;" ")-1))=6,LEN(LEFT(C3791,FIND(" ",C3791&amp;" ")-1))=7),OR(ISNUMBER(MATCH(LEFT(C3791,FIND(" ",C3791&amp;" ")-1),'Look Up Values'!$G$2:$G$1000,0)),ISNUMBER(MATCH(LEFT(C3791,FIND(" ",C3791&amp;" ")-1),'Look Up Values'!$AE$2:$AE$2000,0)))),"","EWC error")),"")</f>
        <v/>
      </c>
      <c r="P3791" s="242" t="str" cm="1">
        <f t="array" ref="P3791">IF(AND(I3791&lt;&gt;0,I3791&lt;&gt;""),IF(D3791="","",IF(ISNUMBER(MATCH(SUBSTITUTE(D3791," ",""),SUBSTITUTE('Look Up Values'!$S$2:$S$120," ",""),0)),"","D&amp;R error")),"")</f>
        <v/>
      </c>
      <c r="Q3791" s="242" t="str" cm="1">
        <f t="array" ref="Q3791">IF(AND(I3791&lt;&gt;0,I3791&lt;&gt;""),IF(G3791="","",IF(ISNUMBER(MATCH(SUBSTITUTE(G3791," ",""),SUBSTITUTE('Look Up Values'!$I$2:$I$10," ",""),0)),"","State error")),"")</f>
        <v/>
      </c>
      <c r="R3791" s="260" t="str">
        <f t="shared" si="119"/>
        <v/>
      </c>
    </row>
    <row r="3792" spans="1:18" ht="15.75">
      <c r="A3792" s="250">
        <v>3785</v>
      </c>
      <c r="B3792" s="198"/>
      <c r="C3792" s="25"/>
      <c r="D3792" s="25"/>
      <c r="E3792" s="25"/>
      <c r="F3792" s="25"/>
      <c r="G3792" s="26"/>
      <c r="H3792" s="27"/>
      <c r="I3792" s="28"/>
      <c r="J3792" s="430"/>
      <c r="K3792" s="48"/>
      <c r="L3792" s="457" t="str">
        <f t="shared" si="118"/>
        <v/>
      </c>
      <c r="M3792" s="245" cm="1">
        <f t="array" ref="M3792">SUMPRODUCT(--(N3792:Q3792&lt;&gt;"")) + IF(TRIM(R3792)="",0,LEN(R3792)-LEN(SUBSTITUTE(R3792,",",""))+1)</f>
        <v>0</v>
      </c>
      <c r="N3792" s="242" t="str">
        <f>IF(AND(I3792&lt;&gt;0,I3792&lt;&gt;""),IF(TRIM(SUBSTITUTE(B3792,CHAR(160),""))="","",IF(ISNUMBER(MATCH(TRIM(SUBSTITUTE(B3792,CHAR(160),"")),'Look Up Values'!$B$2:$B$500,0)),"","Origin error")),"")</f>
        <v/>
      </c>
      <c r="O3792" s="242" t="str">
        <f>IF(AND(I3792&lt;&gt;0,I3792&lt;&gt;""),IF(C3792="","",IF(AND(ISNUMBER(--LEFT(C3792,FIND(" ",C3792&amp;" ")-1)),OR(LEN(LEFT(C3792,FIND(" ",C3792&amp;" ")-1))=6,LEN(LEFT(C3792,FIND(" ",C3792&amp;" ")-1))=7),OR(ISNUMBER(MATCH(LEFT(C3792,FIND(" ",C3792&amp;" ")-1),'Look Up Values'!$G$2:$G$1000,0)),ISNUMBER(MATCH(LEFT(C3792,FIND(" ",C3792&amp;" ")-1),'Look Up Values'!$AE$2:$AE$2000,0)))),"","EWC error")),"")</f>
        <v/>
      </c>
      <c r="P3792" s="242" t="str" cm="1">
        <f t="array" ref="P3792">IF(AND(I3792&lt;&gt;0,I3792&lt;&gt;""),IF(D3792="","",IF(ISNUMBER(MATCH(SUBSTITUTE(D3792," ",""),SUBSTITUTE('Look Up Values'!$S$2:$S$120," ",""),0)),"","D&amp;R error")),"")</f>
        <v/>
      </c>
      <c r="Q3792" s="242" t="str" cm="1">
        <f t="array" ref="Q3792">IF(AND(I3792&lt;&gt;0,I3792&lt;&gt;""),IF(G3792="","",IF(ISNUMBER(MATCH(SUBSTITUTE(G3792," ",""),SUBSTITUTE('Look Up Values'!$I$2:$I$10," ",""),0)),"","State error")),"")</f>
        <v/>
      </c>
      <c r="R3792" s="260" t="str">
        <f t="shared" si="119"/>
        <v/>
      </c>
    </row>
    <row r="3793" spans="1:18" ht="15.75">
      <c r="A3793" s="250">
        <v>3786</v>
      </c>
      <c r="B3793" s="198"/>
      <c r="C3793" s="25"/>
      <c r="D3793" s="25"/>
      <c r="E3793" s="25"/>
      <c r="F3793" s="25"/>
      <c r="G3793" s="26"/>
      <c r="H3793" s="27"/>
      <c r="I3793" s="28"/>
      <c r="J3793" s="430"/>
      <c r="K3793" s="48"/>
      <c r="L3793" s="457" t="str">
        <f t="shared" si="118"/>
        <v/>
      </c>
      <c r="M3793" s="245" cm="1">
        <f t="array" ref="M3793">SUMPRODUCT(--(N3793:Q3793&lt;&gt;"")) + IF(TRIM(R3793)="",0,LEN(R3793)-LEN(SUBSTITUTE(R3793,",",""))+1)</f>
        <v>0</v>
      </c>
      <c r="N3793" s="242" t="str">
        <f>IF(AND(I3793&lt;&gt;0,I3793&lt;&gt;""),IF(TRIM(SUBSTITUTE(B3793,CHAR(160),""))="","",IF(ISNUMBER(MATCH(TRIM(SUBSTITUTE(B3793,CHAR(160),"")),'Look Up Values'!$B$2:$B$500,0)),"","Origin error")),"")</f>
        <v/>
      </c>
      <c r="O3793" s="242" t="str">
        <f>IF(AND(I3793&lt;&gt;0,I3793&lt;&gt;""),IF(C3793="","",IF(AND(ISNUMBER(--LEFT(C3793,FIND(" ",C3793&amp;" ")-1)),OR(LEN(LEFT(C3793,FIND(" ",C3793&amp;" ")-1))=6,LEN(LEFT(C3793,FIND(" ",C3793&amp;" ")-1))=7),OR(ISNUMBER(MATCH(LEFT(C3793,FIND(" ",C3793&amp;" ")-1),'Look Up Values'!$G$2:$G$1000,0)),ISNUMBER(MATCH(LEFT(C3793,FIND(" ",C3793&amp;" ")-1),'Look Up Values'!$AE$2:$AE$2000,0)))),"","EWC error")),"")</f>
        <v/>
      </c>
      <c r="P3793" s="242" t="str" cm="1">
        <f t="array" ref="P3793">IF(AND(I3793&lt;&gt;0,I3793&lt;&gt;""),IF(D3793="","",IF(ISNUMBER(MATCH(SUBSTITUTE(D3793," ",""),SUBSTITUTE('Look Up Values'!$S$2:$S$120," ",""),0)),"","D&amp;R error")),"")</f>
        <v/>
      </c>
      <c r="Q3793" s="242" t="str" cm="1">
        <f t="array" ref="Q3793">IF(AND(I3793&lt;&gt;0,I3793&lt;&gt;""),IF(G3793="","",IF(ISNUMBER(MATCH(SUBSTITUTE(G3793," ",""),SUBSTITUTE('Look Up Values'!$I$2:$I$10," ",""),0)),"","State error")),"")</f>
        <v/>
      </c>
      <c r="R3793" s="260" t="str">
        <f t="shared" si="119"/>
        <v/>
      </c>
    </row>
    <row r="3794" spans="1:18" ht="15.75">
      <c r="A3794" s="250">
        <v>3787</v>
      </c>
      <c r="B3794" s="198"/>
      <c r="C3794" s="25"/>
      <c r="D3794" s="25"/>
      <c r="E3794" s="25"/>
      <c r="F3794" s="25"/>
      <c r="G3794" s="26"/>
      <c r="H3794" s="27"/>
      <c r="I3794" s="28"/>
      <c r="J3794" s="430"/>
      <c r="K3794" s="48"/>
      <c r="L3794" s="457" t="str">
        <f t="shared" si="118"/>
        <v/>
      </c>
      <c r="M3794" s="245" cm="1">
        <f t="array" ref="M3794">SUMPRODUCT(--(N3794:Q3794&lt;&gt;"")) + IF(TRIM(R3794)="",0,LEN(R3794)-LEN(SUBSTITUTE(R3794,",",""))+1)</f>
        <v>0</v>
      </c>
      <c r="N3794" s="242" t="str">
        <f>IF(AND(I3794&lt;&gt;0,I3794&lt;&gt;""),IF(TRIM(SUBSTITUTE(B3794,CHAR(160),""))="","",IF(ISNUMBER(MATCH(TRIM(SUBSTITUTE(B3794,CHAR(160),"")),'Look Up Values'!$B$2:$B$500,0)),"","Origin error")),"")</f>
        <v/>
      </c>
      <c r="O3794" s="242" t="str">
        <f>IF(AND(I3794&lt;&gt;0,I3794&lt;&gt;""),IF(C3794="","",IF(AND(ISNUMBER(--LEFT(C3794,FIND(" ",C3794&amp;" ")-1)),OR(LEN(LEFT(C3794,FIND(" ",C3794&amp;" ")-1))=6,LEN(LEFT(C3794,FIND(" ",C3794&amp;" ")-1))=7),OR(ISNUMBER(MATCH(LEFT(C3794,FIND(" ",C3794&amp;" ")-1),'Look Up Values'!$G$2:$G$1000,0)),ISNUMBER(MATCH(LEFT(C3794,FIND(" ",C3794&amp;" ")-1),'Look Up Values'!$AE$2:$AE$2000,0)))),"","EWC error")),"")</f>
        <v/>
      </c>
      <c r="P3794" s="242" t="str" cm="1">
        <f t="array" ref="P3794">IF(AND(I3794&lt;&gt;0,I3794&lt;&gt;""),IF(D3794="","",IF(ISNUMBER(MATCH(SUBSTITUTE(D3794," ",""),SUBSTITUTE('Look Up Values'!$S$2:$S$120," ",""),0)),"","D&amp;R error")),"")</f>
        <v/>
      </c>
      <c r="Q3794" s="242" t="str" cm="1">
        <f t="array" ref="Q3794">IF(AND(I3794&lt;&gt;0,I3794&lt;&gt;""),IF(G3794="","",IF(ISNUMBER(MATCH(SUBSTITUTE(G3794," ",""),SUBSTITUTE('Look Up Values'!$I$2:$I$10," ",""),0)),"","State error")),"")</f>
        <v/>
      </c>
      <c r="R3794" s="260" t="str">
        <f t="shared" si="119"/>
        <v/>
      </c>
    </row>
    <row r="3795" spans="1:18" ht="15.75">
      <c r="A3795" s="250">
        <v>3788</v>
      </c>
      <c r="B3795" s="198"/>
      <c r="C3795" s="25"/>
      <c r="D3795" s="25"/>
      <c r="E3795" s="25"/>
      <c r="F3795" s="25"/>
      <c r="G3795" s="26"/>
      <c r="H3795" s="27"/>
      <c r="I3795" s="28"/>
      <c r="J3795" s="430"/>
      <c r="K3795" s="48"/>
      <c r="L3795" s="457" t="str">
        <f t="shared" si="118"/>
        <v/>
      </c>
      <c r="M3795" s="245" cm="1">
        <f t="array" ref="M3795">SUMPRODUCT(--(N3795:Q3795&lt;&gt;"")) + IF(TRIM(R3795)="",0,LEN(R3795)-LEN(SUBSTITUTE(R3795,",",""))+1)</f>
        <v>0</v>
      </c>
      <c r="N3795" s="242" t="str">
        <f>IF(AND(I3795&lt;&gt;0,I3795&lt;&gt;""),IF(TRIM(SUBSTITUTE(B3795,CHAR(160),""))="","",IF(ISNUMBER(MATCH(TRIM(SUBSTITUTE(B3795,CHAR(160),"")),'Look Up Values'!$B$2:$B$500,0)),"","Origin error")),"")</f>
        <v/>
      </c>
      <c r="O3795" s="242" t="str">
        <f>IF(AND(I3795&lt;&gt;0,I3795&lt;&gt;""),IF(C3795="","",IF(AND(ISNUMBER(--LEFT(C3795,FIND(" ",C3795&amp;" ")-1)),OR(LEN(LEFT(C3795,FIND(" ",C3795&amp;" ")-1))=6,LEN(LEFT(C3795,FIND(" ",C3795&amp;" ")-1))=7),OR(ISNUMBER(MATCH(LEFT(C3795,FIND(" ",C3795&amp;" ")-1),'Look Up Values'!$G$2:$G$1000,0)),ISNUMBER(MATCH(LEFT(C3795,FIND(" ",C3795&amp;" ")-1),'Look Up Values'!$AE$2:$AE$2000,0)))),"","EWC error")),"")</f>
        <v/>
      </c>
      <c r="P3795" s="242" t="str" cm="1">
        <f t="array" ref="P3795">IF(AND(I3795&lt;&gt;0,I3795&lt;&gt;""),IF(D3795="","",IF(ISNUMBER(MATCH(SUBSTITUTE(D3795," ",""),SUBSTITUTE('Look Up Values'!$S$2:$S$120," ",""),0)),"","D&amp;R error")),"")</f>
        <v/>
      </c>
      <c r="Q3795" s="242" t="str" cm="1">
        <f t="array" ref="Q3795">IF(AND(I3795&lt;&gt;0,I3795&lt;&gt;""),IF(G3795="","",IF(ISNUMBER(MATCH(SUBSTITUTE(G3795," ",""),SUBSTITUTE('Look Up Values'!$I$2:$I$10," ",""),0)),"","State error")),"")</f>
        <v/>
      </c>
      <c r="R3795" s="260" t="str">
        <f t="shared" si="119"/>
        <v/>
      </c>
    </row>
    <row r="3796" spans="1:18" ht="15.75">
      <c r="A3796" s="250">
        <v>3789</v>
      </c>
      <c r="B3796" s="198"/>
      <c r="C3796" s="25"/>
      <c r="D3796" s="25"/>
      <c r="E3796" s="25"/>
      <c r="F3796" s="25"/>
      <c r="G3796" s="26"/>
      <c r="H3796" s="27"/>
      <c r="I3796" s="28"/>
      <c r="J3796" s="430"/>
      <c r="K3796" s="48"/>
      <c r="L3796" s="457" t="str">
        <f t="shared" si="118"/>
        <v/>
      </c>
      <c r="M3796" s="245" cm="1">
        <f t="array" ref="M3796">SUMPRODUCT(--(N3796:Q3796&lt;&gt;"")) + IF(TRIM(R3796)="",0,LEN(R3796)-LEN(SUBSTITUTE(R3796,",",""))+1)</f>
        <v>0</v>
      </c>
      <c r="N3796" s="242" t="str">
        <f>IF(AND(I3796&lt;&gt;0,I3796&lt;&gt;""),IF(TRIM(SUBSTITUTE(B3796,CHAR(160),""))="","",IF(ISNUMBER(MATCH(TRIM(SUBSTITUTE(B3796,CHAR(160),"")),'Look Up Values'!$B$2:$B$500,0)),"","Origin error")),"")</f>
        <v/>
      </c>
      <c r="O3796" s="242" t="str">
        <f>IF(AND(I3796&lt;&gt;0,I3796&lt;&gt;""),IF(C3796="","",IF(AND(ISNUMBER(--LEFT(C3796,FIND(" ",C3796&amp;" ")-1)),OR(LEN(LEFT(C3796,FIND(" ",C3796&amp;" ")-1))=6,LEN(LEFT(C3796,FIND(" ",C3796&amp;" ")-1))=7),OR(ISNUMBER(MATCH(LEFT(C3796,FIND(" ",C3796&amp;" ")-1),'Look Up Values'!$G$2:$G$1000,0)),ISNUMBER(MATCH(LEFT(C3796,FIND(" ",C3796&amp;" ")-1),'Look Up Values'!$AE$2:$AE$2000,0)))),"","EWC error")),"")</f>
        <v/>
      </c>
      <c r="P3796" s="242" t="str" cm="1">
        <f t="array" ref="P3796">IF(AND(I3796&lt;&gt;0,I3796&lt;&gt;""),IF(D3796="","",IF(ISNUMBER(MATCH(SUBSTITUTE(D3796," ",""),SUBSTITUTE('Look Up Values'!$S$2:$S$120," ",""),0)),"","D&amp;R error")),"")</f>
        <v/>
      </c>
      <c r="Q3796" s="242" t="str" cm="1">
        <f t="array" ref="Q3796">IF(AND(I3796&lt;&gt;0,I3796&lt;&gt;""),IF(G3796="","",IF(ISNUMBER(MATCH(SUBSTITUTE(G3796," ",""),SUBSTITUTE('Look Up Values'!$I$2:$I$10," ",""),0)),"","State error")),"")</f>
        <v/>
      </c>
      <c r="R3796" s="260" t="str">
        <f t="shared" si="119"/>
        <v/>
      </c>
    </row>
    <row r="3797" spans="1:18" ht="15.75">
      <c r="A3797" s="250">
        <v>3790</v>
      </c>
      <c r="B3797" s="198"/>
      <c r="C3797" s="25"/>
      <c r="D3797" s="25"/>
      <c r="E3797" s="25"/>
      <c r="F3797" s="25"/>
      <c r="G3797" s="26"/>
      <c r="H3797" s="27"/>
      <c r="I3797" s="28"/>
      <c r="J3797" s="430"/>
      <c r="K3797" s="48"/>
      <c r="L3797" s="457" t="str">
        <f t="shared" si="118"/>
        <v/>
      </c>
      <c r="M3797" s="245" cm="1">
        <f t="array" ref="M3797">SUMPRODUCT(--(N3797:Q3797&lt;&gt;"")) + IF(TRIM(R3797)="",0,LEN(R3797)-LEN(SUBSTITUTE(R3797,",",""))+1)</f>
        <v>0</v>
      </c>
      <c r="N3797" s="242" t="str">
        <f>IF(AND(I3797&lt;&gt;0,I3797&lt;&gt;""),IF(TRIM(SUBSTITUTE(B3797,CHAR(160),""))="","",IF(ISNUMBER(MATCH(TRIM(SUBSTITUTE(B3797,CHAR(160),"")),'Look Up Values'!$B$2:$B$500,0)),"","Origin error")),"")</f>
        <v/>
      </c>
      <c r="O3797" s="242" t="str">
        <f>IF(AND(I3797&lt;&gt;0,I3797&lt;&gt;""),IF(C3797="","",IF(AND(ISNUMBER(--LEFT(C3797,FIND(" ",C3797&amp;" ")-1)),OR(LEN(LEFT(C3797,FIND(" ",C3797&amp;" ")-1))=6,LEN(LEFT(C3797,FIND(" ",C3797&amp;" ")-1))=7),OR(ISNUMBER(MATCH(LEFT(C3797,FIND(" ",C3797&amp;" ")-1),'Look Up Values'!$G$2:$G$1000,0)),ISNUMBER(MATCH(LEFT(C3797,FIND(" ",C3797&amp;" ")-1),'Look Up Values'!$AE$2:$AE$2000,0)))),"","EWC error")),"")</f>
        <v/>
      </c>
      <c r="P3797" s="242" t="str" cm="1">
        <f t="array" ref="P3797">IF(AND(I3797&lt;&gt;0,I3797&lt;&gt;""),IF(D3797="","",IF(ISNUMBER(MATCH(SUBSTITUTE(D3797," ",""),SUBSTITUTE('Look Up Values'!$S$2:$S$120," ",""),0)),"","D&amp;R error")),"")</f>
        <v/>
      </c>
      <c r="Q3797" s="242" t="str" cm="1">
        <f t="array" ref="Q3797">IF(AND(I3797&lt;&gt;0,I3797&lt;&gt;""),IF(G3797="","",IF(ISNUMBER(MATCH(SUBSTITUTE(G3797," ",""),SUBSTITUTE('Look Up Values'!$I$2:$I$10," ",""),0)),"","State error")),"")</f>
        <v/>
      </c>
      <c r="R3797" s="260" t="str">
        <f t="shared" si="119"/>
        <v/>
      </c>
    </row>
    <row r="3798" spans="1:18" ht="15.75">
      <c r="A3798" s="250">
        <v>3791</v>
      </c>
      <c r="B3798" s="198"/>
      <c r="C3798" s="25"/>
      <c r="D3798" s="25"/>
      <c r="E3798" s="25"/>
      <c r="F3798" s="25"/>
      <c r="G3798" s="26"/>
      <c r="H3798" s="27"/>
      <c r="I3798" s="28"/>
      <c r="J3798" s="430"/>
      <c r="K3798" s="48"/>
      <c r="L3798" s="457" t="str">
        <f t="shared" si="118"/>
        <v/>
      </c>
      <c r="M3798" s="245" cm="1">
        <f t="array" ref="M3798">SUMPRODUCT(--(N3798:Q3798&lt;&gt;"")) + IF(TRIM(R3798)="",0,LEN(R3798)-LEN(SUBSTITUTE(R3798,",",""))+1)</f>
        <v>0</v>
      </c>
      <c r="N3798" s="242" t="str">
        <f>IF(AND(I3798&lt;&gt;0,I3798&lt;&gt;""),IF(TRIM(SUBSTITUTE(B3798,CHAR(160),""))="","",IF(ISNUMBER(MATCH(TRIM(SUBSTITUTE(B3798,CHAR(160),"")),'Look Up Values'!$B$2:$B$500,0)),"","Origin error")),"")</f>
        <v/>
      </c>
      <c r="O3798" s="242" t="str">
        <f>IF(AND(I3798&lt;&gt;0,I3798&lt;&gt;""),IF(C3798="","",IF(AND(ISNUMBER(--LEFT(C3798,FIND(" ",C3798&amp;" ")-1)),OR(LEN(LEFT(C3798,FIND(" ",C3798&amp;" ")-1))=6,LEN(LEFT(C3798,FIND(" ",C3798&amp;" ")-1))=7),OR(ISNUMBER(MATCH(LEFT(C3798,FIND(" ",C3798&amp;" ")-1),'Look Up Values'!$G$2:$G$1000,0)),ISNUMBER(MATCH(LEFT(C3798,FIND(" ",C3798&amp;" ")-1),'Look Up Values'!$AE$2:$AE$2000,0)))),"","EWC error")),"")</f>
        <v/>
      </c>
      <c r="P3798" s="242" t="str" cm="1">
        <f t="array" ref="P3798">IF(AND(I3798&lt;&gt;0,I3798&lt;&gt;""),IF(D3798="","",IF(ISNUMBER(MATCH(SUBSTITUTE(D3798," ",""),SUBSTITUTE('Look Up Values'!$S$2:$S$120," ",""),0)),"","D&amp;R error")),"")</f>
        <v/>
      </c>
      <c r="Q3798" s="242" t="str" cm="1">
        <f t="array" ref="Q3798">IF(AND(I3798&lt;&gt;0,I3798&lt;&gt;""),IF(G3798="","",IF(ISNUMBER(MATCH(SUBSTITUTE(G3798," ",""),SUBSTITUTE('Look Up Values'!$I$2:$I$10," ",""),0)),"","State error")),"")</f>
        <v/>
      </c>
      <c r="R3798" s="260" t="str">
        <f t="shared" si="119"/>
        <v/>
      </c>
    </row>
    <row r="3799" spans="1:18" ht="15.75">
      <c r="A3799" s="250">
        <v>3792</v>
      </c>
      <c r="B3799" s="198"/>
      <c r="C3799" s="25"/>
      <c r="D3799" s="25"/>
      <c r="E3799" s="25"/>
      <c r="F3799" s="25"/>
      <c r="G3799" s="26"/>
      <c r="H3799" s="27"/>
      <c r="I3799" s="28"/>
      <c r="J3799" s="430"/>
      <c r="K3799" s="48"/>
      <c r="L3799" s="457" t="str">
        <f t="shared" si="118"/>
        <v/>
      </c>
      <c r="M3799" s="245" cm="1">
        <f t="array" ref="M3799">SUMPRODUCT(--(N3799:Q3799&lt;&gt;"")) + IF(TRIM(R3799)="",0,LEN(R3799)-LEN(SUBSTITUTE(R3799,",",""))+1)</f>
        <v>0</v>
      </c>
      <c r="N3799" s="242" t="str">
        <f>IF(AND(I3799&lt;&gt;0,I3799&lt;&gt;""),IF(TRIM(SUBSTITUTE(B3799,CHAR(160),""))="","",IF(ISNUMBER(MATCH(TRIM(SUBSTITUTE(B3799,CHAR(160),"")),'Look Up Values'!$B$2:$B$500,0)),"","Origin error")),"")</f>
        <v/>
      </c>
      <c r="O3799" s="242" t="str">
        <f>IF(AND(I3799&lt;&gt;0,I3799&lt;&gt;""),IF(C3799="","",IF(AND(ISNUMBER(--LEFT(C3799,FIND(" ",C3799&amp;" ")-1)),OR(LEN(LEFT(C3799,FIND(" ",C3799&amp;" ")-1))=6,LEN(LEFT(C3799,FIND(" ",C3799&amp;" ")-1))=7),OR(ISNUMBER(MATCH(LEFT(C3799,FIND(" ",C3799&amp;" ")-1),'Look Up Values'!$G$2:$G$1000,0)),ISNUMBER(MATCH(LEFT(C3799,FIND(" ",C3799&amp;" ")-1),'Look Up Values'!$AE$2:$AE$2000,0)))),"","EWC error")),"")</f>
        <v/>
      </c>
      <c r="P3799" s="242" t="str" cm="1">
        <f t="array" ref="P3799">IF(AND(I3799&lt;&gt;0,I3799&lt;&gt;""),IF(D3799="","",IF(ISNUMBER(MATCH(SUBSTITUTE(D3799," ",""),SUBSTITUTE('Look Up Values'!$S$2:$S$120," ",""),0)),"","D&amp;R error")),"")</f>
        <v/>
      </c>
      <c r="Q3799" s="242" t="str" cm="1">
        <f t="array" ref="Q3799">IF(AND(I3799&lt;&gt;0,I3799&lt;&gt;""),IF(G3799="","",IF(ISNUMBER(MATCH(SUBSTITUTE(G3799," ",""),SUBSTITUTE('Look Up Values'!$I$2:$I$10," ",""),0)),"","State error")),"")</f>
        <v/>
      </c>
      <c r="R3799" s="260" t="str">
        <f t="shared" si="119"/>
        <v/>
      </c>
    </row>
    <row r="3800" spans="1:18" ht="15.75">
      <c r="A3800" s="250">
        <v>3793</v>
      </c>
      <c r="B3800" s="198"/>
      <c r="C3800" s="25"/>
      <c r="D3800" s="25"/>
      <c r="E3800" s="25"/>
      <c r="F3800" s="25"/>
      <c r="G3800" s="26"/>
      <c r="H3800" s="27"/>
      <c r="I3800" s="28"/>
      <c r="J3800" s="430"/>
      <c r="K3800" s="48"/>
      <c r="L3800" s="457" t="str">
        <f t="shared" si="118"/>
        <v/>
      </c>
      <c r="M3800" s="245" cm="1">
        <f t="array" ref="M3800">SUMPRODUCT(--(N3800:Q3800&lt;&gt;"")) + IF(TRIM(R3800)="",0,LEN(R3800)-LEN(SUBSTITUTE(R3800,",",""))+1)</f>
        <v>0</v>
      </c>
      <c r="N3800" s="242" t="str">
        <f>IF(AND(I3800&lt;&gt;0,I3800&lt;&gt;""),IF(TRIM(SUBSTITUTE(B3800,CHAR(160),""))="","",IF(ISNUMBER(MATCH(TRIM(SUBSTITUTE(B3800,CHAR(160),"")),'Look Up Values'!$B$2:$B$500,0)),"","Origin error")),"")</f>
        <v/>
      </c>
      <c r="O3800" s="242" t="str">
        <f>IF(AND(I3800&lt;&gt;0,I3800&lt;&gt;""),IF(C3800="","",IF(AND(ISNUMBER(--LEFT(C3800,FIND(" ",C3800&amp;" ")-1)),OR(LEN(LEFT(C3800,FIND(" ",C3800&amp;" ")-1))=6,LEN(LEFT(C3800,FIND(" ",C3800&amp;" ")-1))=7),OR(ISNUMBER(MATCH(LEFT(C3800,FIND(" ",C3800&amp;" ")-1),'Look Up Values'!$G$2:$G$1000,0)),ISNUMBER(MATCH(LEFT(C3800,FIND(" ",C3800&amp;" ")-1),'Look Up Values'!$AE$2:$AE$2000,0)))),"","EWC error")),"")</f>
        <v/>
      </c>
      <c r="P3800" s="242" t="str" cm="1">
        <f t="array" ref="P3800">IF(AND(I3800&lt;&gt;0,I3800&lt;&gt;""),IF(D3800="","",IF(ISNUMBER(MATCH(SUBSTITUTE(D3800," ",""),SUBSTITUTE('Look Up Values'!$S$2:$S$120," ",""),0)),"","D&amp;R error")),"")</f>
        <v/>
      </c>
      <c r="Q3800" s="242" t="str" cm="1">
        <f t="array" ref="Q3800">IF(AND(I3800&lt;&gt;0,I3800&lt;&gt;""),IF(G3800="","",IF(ISNUMBER(MATCH(SUBSTITUTE(G3800," ",""),SUBSTITUTE('Look Up Values'!$I$2:$I$10," ",""),0)),"","State error")),"")</f>
        <v/>
      </c>
      <c r="R3800" s="260" t="str">
        <f t="shared" si="119"/>
        <v/>
      </c>
    </row>
    <row r="3801" spans="1:18" ht="15.75">
      <c r="A3801" s="250">
        <v>3794</v>
      </c>
      <c r="B3801" s="198"/>
      <c r="C3801" s="25"/>
      <c r="D3801" s="25"/>
      <c r="E3801" s="25"/>
      <c r="F3801" s="25"/>
      <c r="G3801" s="26"/>
      <c r="H3801" s="27"/>
      <c r="I3801" s="28"/>
      <c r="J3801" s="430"/>
      <c r="K3801" s="48"/>
      <c r="L3801" s="457" t="str">
        <f t="shared" si="118"/>
        <v/>
      </c>
      <c r="M3801" s="245" cm="1">
        <f t="array" ref="M3801">SUMPRODUCT(--(N3801:Q3801&lt;&gt;"")) + IF(TRIM(R3801)="",0,LEN(R3801)-LEN(SUBSTITUTE(R3801,",",""))+1)</f>
        <v>0</v>
      </c>
      <c r="N3801" s="242" t="str">
        <f>IF(AND(I3801&lt;&gt;0,I3801&lt;&gt;""),IF(TRIM(SUBSTITUTE(B3801,CHAR(160),""))="","",IF(ISNUMBER(MATCH(TRIM(SUBSTITUTE(B3801,CHAR(160),"")),'Look Up Values'!$B$2:$B$500,0)),"","Origin error")),"")</f>
        <v/>
      </c>
      <c r="O3801" s="242" t="str">
        <f>IF(AND(I3801&lt;&gt;0,I3801&lt;&gt;""),IF(C3801="","",IF(AND(ISNUMBER(--LEFT(C3801,FIND(" ",C3801&amp;" ")-1)),OR(LEN(LEFT(C3801,FIND(" ",C3801&amp;" ")-1))=6,LEN(LEFT(C3801,FIND(" ",C3801&amp;" ")-1))=7),OR(ISNUMBER(MATCH(LEFT(C3801,FIND(" ",C3801&amp;" ")-1),'Look Up Values'!$G$2:$G$1000,0)),ISNUMBER(MATCH(LEFT(C3801,FIND(" ",C3801&amp;" ")-1),'Look Up Values'!$AE$2:$AE$2000,0)))),"","EWC error")),"")</f>
        <v/>
      </c>
      <c r="P3801" s="242" t="str" cm="1">
        <f t="array" ref="P3801">IF(AND(I3801&lt;&gt;0,I3801&lt;&gt;""),IF(D3801="","",IF(ISNUMBER(MATCH(SUBSTITUTE(D3801," ",""),SUBSTITUTE('Look Up Values'!$S$2:$S$120," ",""),0)),"","D&amp;R error")),"")</f>
        <v/>
      </c>
      <c r="Q3801" s="242" t="str" cm="1">
        <f t="array" ref="Q3801">IF(AND(I3801&lt;&gt;0,I3801&lt;&gt;""),IF(G3801="","",IF(ISNUMBER(MATCH(SUBSTITUTE(G3801," ",""),SUBSTITUTE('Look Up Values'!$I$2:$I$10," ",""),0)),"","State error")),"")</f>
        <v/>
      </c>
      <c r="R3801" s="260" t="str">
        <f t="shared" si="119"/>
        <v/>
      </c>
    </row>
    <row r="3802" spans="1:18" ht="15.75">
      <c r="A3802" s="250">
        <v>3795</v>
      </c>
      <c r="B3802" s="198"/>
      <c r="C3802" s="25"/>
      <c r="D3802" s="25"/>
      <c r="E3802" s="25"/>
      <c r="F3802" s="25"/>
      <c r="G3802" s="26"/>
      <c r="H3802" s="27"/>
      <c r="I3802" s="28"/>
      <c r="J3802" s="430"/>
      <c r="K3802" s="48"/>
      <c r="L3802" s="457" t="str">
        <f t="shared" si="118"/>
        <v/>
      </c>
      <c r="M3802" s="245" cm="1">
        <f t="array" ref="M3802">SUMPRODUCT(--(N3802:Q3802&lt;&gt;"")) + IF(TRIM(R3802)="",0,LEN(R3802)-LEN(SUBSTITUTE(R3802,",",""))+1)</f>
        <v>0</v>
      </c>
      <c r="N3802" s="242" t="str">
        <f>IF(AND(I3802&lt;&gt;0,I3802&lt;&gt;""),IF(TRIM(SUBSTITUTE(B3802,CHAR(160),""))="","",IF(ISNUMBER(MATCH(TRIM(SUBSTITUTE(B3802,CHAR(160),"")),'Look Up Values'!$B$2:$B$500,0)),"","Origin error")),"")</f>
        <v/>
      </c>
      <c r="O3802" s="242" t="str">
        <f>IF(AND(I3802&lt;&gt;0,I3802&lt;&gt;""),IF(C3802="","",IF(AND(ISNUMBER(--LEFT(C3802,FIND(" ",C3802&amp;" ")-1)),OR(LEN(LEFT(C3802,FIND(" ",C3802&amp;" ")-1))=6,LEN(LEFT(C3802,FIND(" ",C3802&amp;" ")-1))=7),OR(ISNUMBER(MATCH(LEFT(C3802,FIND(" ",C3802&amp;" ")-1),'Look Up Values'!$G$2:$G$1000,0)),ISNUMBER(MATCH(LEFT(C3802,FIND(" ",C3802&amp;" ")-1),'Look Up Values'!$AE$2:$AE$2000,0)))),"","EWC error")),"")</f>
        <v/>
      </c>
      <c r="P3802" s="242" t="str" cm="1">
        <f t="array" ref="P3802">IF(AND(I3802&lt;&gt;0,I3802&lt;&gt;""),IF(D3802="","",IF(ISNUMBER(MATCH(SUBSTITUTE(D3802," ",""),SUBSTITUTE('Look Up Values'!$S$2:$S$120," ",""),0)),"","D&amp;R error")),"")</f>
        <v/>
      </c>
      <c r="Q3802" s="242" t="str" cm="1">
        <f t="array" ref="Q3802">IF(AND(I3802&lt;&gt;0,I3802&lt;&gt;""),IF(G3802="","",IF(ISNUMBER(MATCH(SUBSTITUTE(G3802," ",""),SUBSTITUTE('Look Up Values'!$I$2:$I$10," ",""),0)),"","State error")),"")</f>
        <v/>
      </c>
      <c r="R3802" s="260" t="str">
        <f t="shared" si="119"/>
        <v/>
      </c>
    </row>
    <row r="3803" spans="1:18" ht="15.75">
      <c r="A3803" s="250">
        <v>3796</v>
      </c>
      <c r="B3803" s="198"/>
      <c r="C3803" s="25"/>
      <c r="D3803" s="25"/>
      <c r="E3803" s="25"/>
      <c r="F3803" s="25"/>
      <c r="G3803" s="26"/>
      <c r="H3803" s="27"/>
      <c r="I3803" s="28"/>
      <c r="J3803" s="430"/>
      <c r="K3803" s="48"/>
      <c r="L3803" s="457" t="str">
        <f t="shared" si="118"/>
        <v/>
      </c>
      <c r="M3803" s="245" cm="1">
        <f t="array" ref="M3803">SUMPRODUCT(--(N3803:Q3803&lt;&gt;"")) + IF(TRIM(R3803)="",0,LEN(R3803)-LEN(SUBSTITUTE(R3803,",",""))+1)</f>
        <v>0</v>
      </c>
      <c r="N3803" s="242" t="str">
        <f>IF(AND(I3803&lt;&gt;0,I3803&lt;&gt;""),IF(TRIM(SUBSTITUTE(B3803,CHAR(160),""))="","",IF(ISNUMBER(MATCH(TRIM(SUBSTITUTE(B3803,CHAR(160),"")),'Look Up Values'!$B$2:$B$500,0)),"","Origin error")),"")</f>
        <v/>
      </c>
      <c r="O3803" s="242" t="str">
        <f>IF(AND(I3803&lt;&gt;0,I3803&lt;&gt;""),IF(C3803="","",IF(AND(ISNUMBER(--LEFT(C3803,FIND(" ",C3803&amp;" ")-1)),OR(LEN(LEFT(C3803,FIND(" ",C3803&amp;" ")-1))=6,LEN(LEFT(C3803,FIND(" ",C3803&amp;" ")-1))=7),OR(ISNUMBER(MATCH(LEFT(C3803,FIND(" ",C3803&amp;" ")-1),'Look Up Values'!$G$2:$G$1000,0)),ISNUMBER(MATCH(LEFT(C3803,FIND(" ",C3803&amp;" ")-1),'Look Up Values'!$AE$2:$AE$2000,0)))),"","EWC error")),"")</f>
        <v/>
      </c>
      <c r="P3803" s="242" t="str" cm="1">
        <f t="array" ref="P3803">IF(AND(I3803&lt;&gt;0,I3803&lt;&gt;""),IF(D3803="","",IF(ISNUMBER(MATCH(SUBSTITUTE(D3803," ",""),SUBSTITUTE('Look Up Values'!$S$2:$S$120," ",""),0)),"","D&amp;R error")),"")</f>
        <v/>
      </c>
      <c r="Q3803" s="242" t="str" cm="1">
        <f t="array" ref="Q3803">IF(AND(I3803&lt;&gt;0,I3803&lt;&gt;""),IF(G3803="","",IF(ISNUMBER(MATCH(SUBSTITUTE(G3803," ",""),SUBSTITUTE('Look Up Values'!$I$2:$I$10," ",""),0)),"","State error")),"")</f>
        <v/>
      </c>
      <c r="R3803" s="260" t="str">
        <f t="shared" si="119"/>
        <v/>
      </c>
    </row>
    <row r="3804" spans="1:18" ht="15.75">
      <c r="A3804" s="250">
        <v>3797</v>
      </c>
      <c r="B3804" s="198"/>
      <c r="C3804" s="25"/>
      <c r="D3804" s="25"/>
      <c r="E3804" s="25"/>
      <c r="F3804" s="25"/>
      <c r="G3804" s="26"/>
      <c r="H3804" s="27"/>
      <c r="I3804" s="28"/>
      <c r="J3804" s="430"/>
      <c r="K3804" s="48"/>
      <c r="L3804" s="457" t="str">
        <f t="shared" si="118"/>
        <v/>
      </c>
      <c r="M3804" s="245" cm="1">
        <f t="array" ref="M3804">SUMPRODUCT(--(N3804:Q3804&lt;&gt;"")) + IF(TRIM(R3804)="",0,LEN(R3804)-LEN(SUBSTITUTE(R3804,",",""))+1)</f>
        <v>0</v>
      </c>
      <c r="N3804" s="242" t="str">
        <f>IF(AND(I3804&lt;&gt;0,I3804&lt;&gt;""),IF(TRIM(SUBSTITUTE(B3804,CHAR(160),""))="","",IF(ISNUMBER(MATCH(TRIM(SUBSTITUTE(B3804,CHAR(160),"")),'Look Up Values'!$B$2:$B$500,0)),"","Origin error")),"")</f>
        <v/>
      </c>
      <c r="O3804" s="242" t="str">
        <f>IF(AND(I3804&lt;&gt;0,I3804&lt;&gt;""),IF(C3804="","",IF(AND(ISNUMBER(--LEFT(C3804,FIND(" ",C3804&amp;" ")-1)),OR(LEN(LEFT(C3804,FIND(" ",C3804&amp;" ")-1))=6,LEN(LEFT(C3804,FIND(" ",C3804&amp;" ")-1))=7),OR(ISNUMBER(MATCH(LEFT(C3804,FIND(" ",C3804&amp;" ")-1),'Look Up Values'!$G$2:$G$1000,0)),ISNUMBER(MATCH(LEFT(C3804,FIND(" ",C3804&amp;" ")-1),'Look Up Values'!$AE$2:$AE$2000,0)))),"","EWC error")),"")</f>
        <v/>
      </c>
      <c r="P3804" s="242" t="str" cm="1">
        <f t="array" ref="P3804">IF(AND(I3804&lt;&gt;0,I3804&lt;&gt;""),IF(D3804="","",IF(ISNUMBER(MATCH(SUBSTITUTE(D3804," ",""),SUBSTITUTE('Look Up Values'!$S$2:$S$120," ",""),0)),"","D&amp;R error")),"")</f>
        <v/>
      </c>
      <c r="Q3804" s="242" t="str" cm="1">
        <f t="array" ref="Q3804">IF(AND(I3804&lt;&gt;0,I3804&lt;&gt;""),IF(G3804="","",IF(ISNUMBER(MATCH(SUBSTITUTE(G3804," ",""),SUBSTITUTE('Look Up Values'!$I$2:$I$10," ",""),0)),"","State error")),"")</f>
        <v/>
      </c>
      <c r="R3804" s="260" t="str">
        <f t="shared" si="119"/>
        <v/>
      </c>
    </row>
    <row r="3805" spans="1:18" ht="15.75">
      <c r="A3805" s="250">
        <v>3798</v>
      </c>
      <c r="B3805" s="198"/>
      <c r="C3805" s="25"/>
      <c r="D3805" s="25"/>
      <c r="E3805" s="25"/>
      <c r="F3805" s="25"/>
      <c r="G3805" s="26"/>
      <c r="H3805" s="27"/>
      <c r="I3805" s="28"/>
      <c r="J3805" s="430"/>
      <c r="K3805" s="48"/>
      <c r="L3805" s="457" t="str">
        <f t="shared" si="118"/>
        <v/>
      </c>
      <c r="M3805" s="245" cm="1">
        <f t="array" ref="M3805">SUMPRODUCT(--(N3805:Q3805&lt;&gt;"")) + IF(TRIM(R3805)="",0,LEN(R3805)-LEN(SUBSTITUTE(R3805,",",""))+1)</f>
        <v>0</v>
      </c>
      <c r="N3805" s="242" t="str">
        <f>IF(AND(I3805&lt;&gt;0,I3805&lt;&gt;""),IF(TRIM(SUBSTITUTE(B3805,CHAR(160),""))="","",IF(ISNUMBER(MATCH(TRIM(SUBSTITUTE(B3805,CHAR(160),"")),'Look Up Values'!$B$2:$B$500,0)),"","Origin error")),"")</f>
        <v/>
      </c>
      <c r="O3805" s="242" t="str">
        <f>IF(AND(I3805&lt;&gt;0,I3805&lt;&gt;""),IF(C3805="","",IF(AND(ISNUMBER(--LEFT(C3805,FIND(" ",C3805&amp;" ")-1)),OR(LEN(LEFT(C3805,FIND(" ",C3805&amp;" ")-1))=6,LEN(LEFT(C3805,FIND(" ",C3805&amp;" ")-1))=7),OR(ISNUMBER(MATCH(LEFT(C3805,FIND(" ",C3805&amp;" ")-1),'Look Up Values'!$G$2:$G$1000,0)),ISNUMBER(MATCH(LEFT(C3805,FIND(" ",C3805&amp;" ")-1),'Look Up Values'!$AE$2:$AE$2000,0)))),"","EWC error")),"")</f>
        <v/>
      </c>
      <c r="P3805" s="242" t="str" cm="1">
        <f t="array" ref="P3805">IF(AND(I3805&lt;&gt;0,I3805&lt;&gt;""),IF(D3805="","",IF(ISNUMBER(MATCH(SUBSTITUTE(D3805," ",""),SUBSTITUTE('Look Up Values'!$S$2:$S$120," ",""),0)),"","D&amp;R error")),"")</f>
        <v/>
      </c>
      <c r="Q3805" s="242" t="str" cm="1">
        <f t="array" ref="Q3805">IF(AND(I3805&lt;&gt;0,I3805&lt;&gt;""),IF(G3805="","",IF(ISNUMBER(MATCH(SUBSTITUTE(G3805," ",""),SUBSTITUTE('Look Up Values'!$I$2:$I$10," ",""),0)),"","State error")),"")</f>
        <v/>
      </c>
      <c r="R3805" s="260" t="str">
        <f t="shared" si="119"/>
        <v/>
      </c>
    </row>
    <row r="3806" spans="1:18" ht="15.75">
      <c r="A3806" s="250">
        <v>3799</v>
      </c>
      <c r="B3806" s="198"/>
      <c r="C3806" s="25"/>
      <c r="D3806" s="25"/>
      <c r="E3806" s="25"/>
      <c r="F3806" s="25"/>
      <c r="G3806" s="26"/>
      <c r="H3806" s="27"/>
      <c r="I3806" s="28"/>
      <c r="J3806" s="430"/>
      <c r="K3806" s="48"/>
      <c r="L3806" s="457" t="str">
        <f t="shared" si="118"/>
        <v/>
      </c>
      <c r="M3806" s="245" cm="1">
        <f t="array" ref="M3806">SUMPRODUCT(--(N3806:Q3806&lt;&gt;"")) + IF(TRIM(R3806)="",0,LEN(R3806)-LEN(SUBSTITUTE(R3806,",",""))+1)</f>
        <v>0</v>
      </c>
      <c r="N3806" s="242" t="str">
        <f>IF(AND(I3806&lt;&gt;0,I3806&lt;&gt;""),IF(TRIM(SUBSTITUTE(B3806,CHAR(160),""))="","",IF(ISNUMBER(MATCH(TRIM(SUBSTITUTE(B3806,CHAR(160),"")),'Look Up Values'!$B$2:$B$500,0)),"","Origin error")),"")</f>
        <v/>
      </c>
      <c r="O3806" s="242" t="str">
        <f>IF(AND(I3806&lt;&gt;0,I3806&lt;&gt;""),IF(C3806="","",IF(AND(ISNUMBER(--LEFT(C3806,FIND(" ",C3806&amp;" ")-1)),OR(LEN(LEFT(C3806,FIND(" ",C3806&amp;" ")-1))=6,LEN(LEFT(C3806,FIND(" ",C3806&amp;" ")-1))=7),OR(ISNUMBER(MATCH(LEFT(C3806,FIND(" ",C3806&amp;" ")-1),'Look Up Values'!$G$2:$G$1000,0)),ISNUMBER(MATCH(LEFT(C3806,FIND(" ",C3806&amp;" ")-1),'Look Up Values'!$AE$2:$AE$2000,0)))),"","EWC error")),"")</f>
        <v/>
      </c>
      <c r="P3806" s="242" t="str" cm="1">
        <f t="array" ref="P3806">IF(AND(I3806&lt;&gt;0,I3806&lt;&gt;""),IF(D3806="","",IF(ISNUMBER(MATCH(SUBSTITUTE(D3806," ",""),SUBSTITUTE('Look Up Values'!$S$2:$S$120," ",""),0)),"","D&amp;R error")),"")</f>
        <v/>
      </c>
      <c r="Q3806" s="242" t="str" cm="1">
        <f t="array" ref="Q3806">IF(AND(I3806&lt;&gt;0,I3806&lt;&gt;""),IF(G3806="","",IF(ISNUMBER(MATCH(SUBSTITUTE(G3806," ",""),SUBSTITUTE('Look Up Values'!$I$2:$I$10," ",""),0)),"","State error")),"")</f>
        <v/>
      </c>
      <c r="R3806" s="260" t="str">
        <f t="shared" si="119"/>
        <v/>
      </c>
    </row>
    <row r="3807" spans="1:18" ht="15.75">
      <c r="A3807" s="250">
        <v>3800</v>
      </c>
      <c r="B3807" s="198"/>
      <c r="C3807" s="25"/>
      <c r="D3807" s="25"/>
      <c r="E3807" s="25"/>
      <c r="F3807" s="25"/>
      <c r="G3807" s="26"/>
      <c r="H3807" s="27"/>
      <c r="I3807" s="28"/>
      <c r="J3807" s="430"/>
      <c r="K3807" s="48"/>
      <c r="L3807" s="457" t="str">
        <f t="shared" si="118"/>
        <v/>
      </c>
      <c r="M3807" s="245" cm="1">
        <f t="array" ref="M3807">SUMPRODUCT(--(N3807:Q3807&lt;&gt;"")) + IF(TRIM(R3807)="",0,LEN(R3807)-LEN(SUBSTITUTE(R3807,",",""))+1)</f>
        <v>0</v>
      </c>
      <c r="N3807" s="242" t="str">
        <f>IF(AND(I3807&lt;&gt;0,I3807&lt;&gt;""),IF(TRIM(SUBSTITUTE(B3807,CHAR(160),""))="","",IF(ISNUMBER(MATCH(TRIM(SUBSTITUTE(B3807,CHAR(160),"")),'Look Up Values'!$B$2:$B$500,0)),"","Origin error")),"")</f>
        <v/>
      </c>
      <c r="O3807" s="242" t="str">
        <f>IF(AND(I3807&lt;&gt;0,I3807&lt;&gt;""),IF(C3807="","",IF(AND(ISNUMBER(--LEFT(C3807,FIND(" ",C3807&amp;" ")-1)),OR(LEN(LEFT(C3807,FIND(" ",C3807&amp;" ")-1))=6,LEN(LEFT(C3807,FIND(" ",C3807&amp;" ")-1))=7),OR(ISNUMBER(MATCH(LEFT(C3807,FIND(" ",C3807&amp;" ")-1),'Look Up Values'!$G$2:$G$1000,0)),ISNUMBER(MATCH(LEFT(C3807,FIND(" ",C3807&amp;" ")-1),'Look Up Values'!$AE$2:$AE$2000,0)))),"","EWC error")),"")</f>
        <v/>
      </c>
      <c r="P3807" s="242" t="str" cm="1">
        <f t="array" ref="P3807">IF(AND(I3807&lt;&gt;0,I3807&lt;&gt;""),IF(D3807="","",IF(ISNUMBER(MATCH(SUBSTITUTE(D3807," ",""),SUBSTITUTE('Look Up Values'!$S$2:$S$120," ",""),0)),"","D&amp;R error")),"")</f>
        <v/>
      </c>
      <c r="Q3807" s="242" t="str" cm="1">
        <f t="array" ref="Q3807">IF(AND(I3807&lt;&gt;0,I3807&lt;&gt;""),IF(G3807="","",IF(ISNUMBER(MATCH(SUBSTITUTE(G3807," ",""),SUBSTITUTE('Look Up Values'!$I$2:$I$10," ",""),0)),"","State error")),"")</f>
        <v/>
      </c>
      <c r="R3807" s="260" t="str">
        <f t="shared" si="119"/>
        <v/>
      </c>
    </row>
    <row r="3808" spans="1:18" ht="15.75">
      <c r="A3808" s="250">
        <v>3801</v>
      </c>
      <c r="B3808" s="198"/>
      <c r="C3808" s="25"/>
      <c r="D3808" s="25"/>
      <c r="E3808" s="25"/>
      <c r="F3808" s="25"/>
      <c r="G3808" s="26"/>
      <c r="H3808" s="27"/>
      <c r="I3808" s="28"/>
      <c r="J3808" s="430"/>
      <c r="K3808" s="48"/>
      <c r="L3808" s="457" t="str">
        <f t="shared" si="118"/>
        <v/>
      </c>
      <c r="M3808" s="245" cm="1">
        <f t="array" ref="M3808">SUMPRODUCT(--(N3808:Q3808&lt;&gt;"")) + IF(TRIM(R3808)="",0,LEN(R3808)-LEN(SUBSTITUTE(R3808,",",""))+1)</f>
        <v>0</v>
      </c>
      <c r="N3808" s="242" t="str">
        <f>IF(AND(I3808&lt;&gt;0,I3808&lt;&gt;""),IF(TRIM(SUBSTITUTE(B3808,CHAR(160),""))="","",IF(ISNUMBER(MATCH(TRIM(SUBSTITUTE(B3808,CHAR(160),"")),'Look Up Values'!$B$2:$B$500,0)),"","Origin error")),"")</f>
        <v/>
      </c>
      <c r="O3808" s="242" t="str">
        <f>IF(AND(I3808&lt;&gt;0,I3808&lt;&gt;""),IF(C3808="","",IF(AND(ISNUMBER(--LEFT(C3808,FIND(" ",C3808&amp;" ")-1)),OR(LEN(LEFT(C3808,FIND(" ",C3808&amp;" ")-1))=6,LEN(LEFT(C3808,FIND(" ",C3808&amp;" ")-1))=7),OR(ISNUMBER(MATCH(LEFT(C3808,FIND(" ",C3808&amp;" ")-1),'Look Up Values'!$G$2:$G$1000,0)),ISNUMBER(MATCH(LEFT(C3808,FIND(" ",C3808&amp;" ")-1),'Look Up Values'!$AE$2:$AE$2000,0)))),"","EWC error")),"")</f>
        <v/>
      </c>
      <c r="P3808" s="242" t="str" cm="1">
        <f t="array" ref="P3808">IF(AND(I3808&lt;&gt;0,I3808&lt;&gt;""),IF(D3808="","",IF(ISNUMBER(MATCH(SUBSTITUTE(D3808," ",""),SUBSTITUTE('Look Up Values'!$S$2:$S$120," ",""),0)),"","D&amp;R error")),"")</f>
        <v/>
      </c>
      <c r="Q3808" s="242" t="str" cm="1">
        <f t="array" ref="Q3808">IF(AND(I3808&lt;&gt;0,I3808&lt;&gt;""),IF(G3808="","",IF(ISNUMBER(MATCH(SUBSTITUTE(G3808," ",""),SUBSTITUTE('Look Up Values'!$I$2:$I$10," ",""),0)),"","State error")),"")</f>
        <v/>
      </c>
      <c r="R3808" s="260" t="str">
        <f t="shared" si="119"/>
        <v/>
      </c>
    </row>
    <row r="3809" spans="1:18" ht="15.75">
      <c r="A3809" s="250">
        <v>3802</v>
      </c>
      <c r="B3809" s="198"/>
      <c r="C3809" s="25"/>
      <c r="D3809" s="25"/>
      <c r="E3809" s="25"/>
      <c r="F3809" s="25"/>
      <c r="G3809" s="26"/>
      <c r="H3809" s="27"/>
      <c r="I3809" s="28"/>
      <c r="J3809" s="430"/>
      <c r="K3809" s="48"/>
      <c r="L3809" s="457" t="str">
        <f t="shared" si="118"/>
        <v/>
      </c>
      <c r="M3809" s="245" cm="1">
        <f t="array" ref="M3809">SUMPRODUCT(--(N3809:Q3809&lt;&gt;"")) + IF(TRIM(R3809)="",0,LEN(R3809)-LEN(SUBSTITUTE(R3809,",",""))+1)</f>
        <v>0</v>
      </c>
      <c r="N3809" s="242" t="str">
        <f>IF(AND(I3809&lt;&gt;0,I3809&lt;&gt;""),IF(TRIM(SUBSTITUTE(B3809,CHAR(160),""))="","",IF(ISNUMBER(MATCH(TRIM(SUBSTITUTE(B3809,CHAR(160),"")),'Look Up Values'!$B$2:$B$500,0)),"","Origin error")),"")</f>
        <v/>
      </c>
      <c r="O3809" s="242" t="str">
        <f>IF(AND(I3809&lt;&gt;0,I3809&lt;&gt;""),IF(C3809="","",IF(AND(ISNUMBER(--LEFT(C3809,FIND(" ",C3809&amp;" ")-1)),OR(LEN(LEFT(C3809,FIND(" ",C3809&amp;" ")-1))=6,LEN(LEFT(C3809,FIND(" ",C3809&amp;" ")-1))=7),OR(ISNUMBER(MATCH(LEFT(C3809,FIND(" ",C3809&amp;" ")-1),'Look Up Values'!$G$2:$G$1000,0)),ISNUMBER(MATCH(LEFT(C3809,FIND(" ",C3809&amp;" ")-1),'Look Up Values'!$AE$2:$AE$2000,0)))),"","EWC error")),"")</f>
        <v/>
      </c>
      <c r="P3809" s="242" t="str" cm="1">
        <f t="array" ref="P3809">IF(AND(I3809&lt;&gt;0,I3809&lt;&gt;""),IF(D3809="","",IF(ISNUMBER(MATCH(SUBSTITUTE(D3809," ",""),SUBSTITUTE('Look Up Values'!$S$2:$S$120," ",""),0)),"","D&amp;R error")),"")</f>
        <v/>
      </c>
      <c r="Q3809" s="242" t="str" cm="1">
        <f t="array" ref="Q3809">IF(AND(I3809&lt;&gt;0,I3809&lt;&gt;""),IF(G3809="","",IF(ISNUMBER(MATCH(SUBSTITUTE(G3809," ",""),SUBSTITUTE('Look Up Values'!$I$2:$I$10," ",""),0)),"","State error")),"")</f>
        <v/>
      </c>
      <c r="R3809" s="260" t="str">
        <f t="shared" si="119"/>
        <v/>
      </c>
    </row>
    <row r="3810" spans="1:18" ht="15.75">
      <c r="A3810" s="250">
        <v>3803</v>
      </c>
      <c r="B3810" s="198"/>
      <c r="C3810" s="25"/>
      <c r="D3810" s="25"/>
      <c r="E3810" s="25"/>
      <c r="F3810" s="25"/>
      <c r="G3810" s="26"/>
      <c r="H3810" s="27"/>
      <c r="I3810" s="28"/>
      <c r="J3810" s="430"/>
      <c r="K3810" s="48"/>
      <c r="L3810" s="457" t="str">
        <f t="shared" si="118"/>
        <v/>
      </c>
      <c r="M3810" s="245" cm="1">
        <f t="array" ref="M3810">SUMPRODUCT(--(N3810:Q3810&lt;&gt;"")) + IF(TRIM(R3810)="",0,LEN(R3810)-LEN(SUBSTITUTE(R3810,",",""))+1)</f>
        <v>0</v>
      </c>
      <c r="N3810" s="242" t="str">
        <f>IF(AND(I3810&lt;&gt;0,I3810&lt;&gt;""),IF(TRIM(SUBSTITUTE(B3810,CHAR(160),""))="","",IF(ISNUMBER(MATCH(TRIM(SUBSTITUTE(B3810,CHAR(160),"")),'Look Up Values'!$B$2:$B$500,0)),"","Origin error")),"")</f>
        <v/>
      </c>
      <c r="O3810" s="242" t="str">
        <f>IF(AND(I3810&lt;&gt;0,I3810&lt;&gt;""),IF(C3810="","",IF(AND(ISNUMBER(--LEFT(C3810,FIND(" ",C3810&amp;" ")-1)),OR(LEN(LEFT(C3810,FIND(" ",C3810&amp;" ")-1))=6,LEN(LEFT(C3810,FIND(" ",C3810&amp;" ")-1))=7),OR(ISNUMBER(MATCH(LEFT(C3810,FIND(" ",C3810&amp;" ")-1),'Look Up Values'!$G$2:$G$1000,0)),ISNUMBER(MATCH(LEFT(C3810,FIND(" ",C3810&amp;" ")-1),'Look Up Values'!$AE$2:$AE$2000,0)))),"","EWC error")),"")</f>
        <v/>
      </c>
      <c r="P3810" s="242" t="str" cm="1">
        <f t="array" ref="P3810">IF(AND(I3810&lt;&gt;0,I3810&lt;&gt;""),IF(D3810="","",IF(ISNUMBER(MATCH(SUBSTITUTE(D3810," ",""),SUBSTITUTE('Look Up Values'!$S$2:$S$120," ",""),0)),"","D&amp;R error")),"")</f>
        <v/>
      </c>
      <c r="Q3810" s="242" t="str" cm="1">
        <f t="array" ref="Q3810">IF(AND(I3810&lt;&gt;0,I3810&lt;&gt;""),IF(G3810="","",IF(ISNUMBER(MATCH(SUBSTITUTE(G3810," ",""),SUBSTITUTE('Look Up Values'!$I$2:$I$10," ",""),0)),"","State error")),"")</f>
        <v/>
      </c>
      <c r="R3810" s="260" t="str">
        <f t="shared" si="119"/>
        <v/>
      </c>
    </row>
    <row r="3811" spans="1:18" ht="15.75">
      <c r="A3811" s="250">
        <v>3804</v>
      </c>
      <c r="B3811" s="198"/>
      <c r="C3811" s="25"/>
      <c r="D3811" s="25"/>
      <c r="E3811" s="25"/>
      <c r="F3811" s="25"/>
      <c r="G3811" s="26"/>
      <c r="H3811" s="27"/>
      <c r="I3811" s="28"/>
      <c r="J3811" s="430"/>
      <c r="K3811" s="48"/>
      <c r="L3811" s="457" t="str">
        <f t="shared" si="118"/>
        <v/>
      </c>
      <c r="M3811" s="245" cm="1">
        <f t="array" ref="M3811">SUMPRODUCT(--(N3811:Q3811&lt;&gt;"")) + IF(TRIM(R3811)="",0,LEN(R3811)-LEN(SUBSTITUTE(R3811,",",""))+1)</f>
        <v>0</v>
      </c>
      <c r="N3811" s="242" t="str">
        <f>IF(AND(I3811&lt;&gt;0,I3811&lt;&gt;""),IF(TRIM(SUBSTITUTE(B3811,CHAR(160),""))="","",IF(ISNUMBER(MATCH(TRIM(SUBSTITUTE(B3811,CHAR(160),"")),'Look Up Values'!$B$2:$B$500,0)),"","Origin error")),"")</f>
        <v/>
      </c>
      <c r="O3811" s="242" t="str">
        <f>IF(AND(I3811&lt;&gt;0,I3811&lt;&gt;""),IF(C3811="","",IF(AND(ISNUMBER(--LEFT(C3811,FIND(" ",C3811&amp;" ")-1)),OR(LEN(LEFT(C3811,FIND(" ",C3811&amp;" ")-1))=6,LEN(LEFT(C3811,FIND(" ",C3811&amp;" ")-1))=7),OR(ISNUMBER(MATCH(LEFT(C3811,FIND(" ",C3811&amp;" ")-1),'Look Up Values'!$G$2:$G$1000,0)),ISNUMBER(MATCH(LEFT(C3811,FIND(" ",C3811&amp;" ")-1),'Look Up Values'!$AE$2:$AE$2000,0)))),"","EWC error")),"")</f>
        <v/>
      </c>
      <c r="P3811" s="242" t="str" cm="1">
        <f t="array" ref="P3811">IF(AND(I3811&lt;&gt;0,I3811&lt;&gt;""),IF(D3811="","",IF(ISNUMBER(MATCH(SUBSTITUTE(D3811," ",""),SUBSTITUTE('Look Up Values'!$S$2:$S$120," ",""),0)),"","D&amp;R error")),"")</f>
        <v/>
      </c>
      <c r="Q3811" s="242" t="str" cm="1">
        <f t="array" ref="Q3811">IF(AND(I3811&lt;&gt;0,I3811&lt;&gt;""),IF(G3811="","",IF(ISNUMBER(MATCH(SUBSTITUTE(G3811," ",""),SUBSTITUTE('Look Up Values'!$I$2:$I$10," ",""),0)),"","State error")),"")</f>
        <v/>
      </c>
      <c r="R3811" s="260" t="str">
        <f t="shared" si="119"/>
        <v/>
      </c>
    </row>
    <row r="3812" spans="1:18" ht="15.75">
      <c r="A3812" s="250">
        <v>3805</v>
      </c>
      <c r="B3812" s="198"/>
      <c r="C3812" s="25"/>
      <c r="D3812" s="25"/>
      <c r="E3812" s="25"/>
      <c r="F3812" s="25"/>
      <c r="G3812" s="26"/>
      <c r="H3812" s="27"/>
      <c r="I3812" s="28"/>
      <c r="J3812" s="430"/>
      <c r="K3812" s="48"/>
      <c r="L3812" s="457" t="str">
        <f t="shared" si="118"/>
        <v/>
      </c>
      <c r="M3812" s="245" cm="1">
        <f t="array" ref="M3812">SUMPRODUCT(--(N3812:Q3812&lt;&gt;"")) + IF(TRIM(R3812)="",0,LEN(R3812)-LEN(SUBSTITUTE(R3812,",",""))+1)</f>
        <v>0</v>
      </c>
      <c r="N3812" s="242" t="str">
        <f>IF(AND(I3812&lt;&gt;0,I3812&lt;&gt;""),IF(TRIM(SUBSTITUTE(B3812,CHAR(160),""))="","",IF(ISNUMBER(MATCH(TRIM(SUBSTITUTE(B3812,CHAR(160),"")),'Look Up Values'!$B$2:$B$500,0)),"","Origin error")),"")</f>
        <v/>
      </c>
      <c r="O3812" s="242" t="str">
        <f>IF(AND(I3812&lt;&gt;0,I3812&lt;&gt;""),IF(C3812="","",IF(AND(ISNUMBER(--LEFT(C3812,FIND(" ",C3812&amp;" ")-1)),OR(LEN(LEFT(C3812,FIND(" ",C3812&amp;" ")-1))=6,LEN(LEFT(C3812,FIND(" ",C3812&amp;" ")-1))=7),OR(ISNUMBER(MATCH(LEFT(C3812,FIND(" ",C3812&amp;" ")-1),'Look Up Values'!$G$2:$G$1000,0)),ISNUMBER(MATCH(LEFT(C3812,FIND(" ",C3812&amp;" ")-1),'Look Up Values'!$AE$2:$AE$2000,0)))),"","EWC error")),"")</f>
        <v/>
      </c>
      <c r="P3812" s="242" t="str" cm="1">
        <f t="array" ref="P3812">IF(AND(I3812&lt;&gt;0,I3812&lt;&gt;""),IF(D3812="","",IF(ISNUMBER(MATCH(SUBSTITUTE(D3812," ",""),SUBSTITUTE('Look Up Values'!$S$2:$S$120," ",""),0)),"","D&amp;R error")),"")</f>
        <v/>
      </c>
      <c r="Q3812" s="242" t="str" cm="1">
        <f t="array" ref="Q3812">IF(AND(I3812&lt;&gt;0,I3812&lt;&gt;""),IF(G3812="","",IF(ISNUMBER(MATCH(SUBSTITUTE(G3812," ",""),SUBSTITUTE('Look Up Values'!$I$2:$I$10," ",""),0)),"","State error")),"")</f>
        <v/>
      </c>
      <c r="R3812" s="260" t="str">
        <f t="shared" si="119"/>
        <v/>
      </c>
    </row>
    <row r="3813" spans="1:18" ht="15.75">
      <c r="A3813" s="250">
        <v>3806</v>
      </c>
      <c r="B3813" s="198"/>
      <c r="C3813" s="25"/>
      <c r="D3813" s="25"/>
      <c r="E3813" s="25"/>
      <c r="F3813" s="25"/>
      <c r="G3813" s="26"/>
      <c r="H3813" s="27"/>
      <c r="I3813" s="28"/>
      <c r="J3813" s="430"/>
      <c r="K3813" s="48"/>
      <c r="L3813" s="457" t="str">
        <f t="shared" si="118"/>
        <v/>
      </c>
      <c r="M3813" s="245" cm="1">
        <f t="array" ref="M3813">SUMPRODUCT(--(N3813:Q3813&lt;&gt;"")) + IF(TRIM(R3813)="",0,LEN(R3813)-LEN(SUBSTITUTE(R3813,",",""))+1)</f>
        <v>0</v>
      </c>
      <c r="N3813" s="242" t="str">
        <f>IF(AND(I3813&lt;&gt;0,I3813&lt;&gt;""),IF(TRIM(SUBSTITUTE(B3813,CHAR(160),""))="","",IF(ISNUMBER(MATCH(TRIM(SUBSTITUTE(B3813,CHAR(160),"")),'Look Up Values'!$B$2:$B$500,0)),"","Origin error")),"")</f>
        <v/>
      </c>
      <c r="O3813" s="242" t="str">
        <f>IF(AND(I3813&lt;&gt;0,I3813&lt;&gt;""),IF(C3813="","",IF(AND(ISNUMBER(--LEFT(C3813,FIND(" ",C3813&amp;" ")-1)),OR(LEN(LEFT(C3813,FIND(" ",C3813&amp;" ")-1))=6,LEN(LEFT(C3813,FIND(" ",C3813&amp;" ")-1))=7),OR(ISNUMBER(MATCH(LEFT(C3813,FIND(" ",C3813&amp;" ")-1),'Look Up Values'!$G$2:$G$1000,0)),ISNUMBER(MATCH(LEFT(C3813,FIND(" ",C3813&amp;" ")-1),'Look Up Values'!$AE$2:$AE$2000,0)))),"","EWC error")),"")</f>
        <v/>
      </c>
      <c r="P3813" s="242" t="str" cm="1">
        <f t="array" ref="P3813">IF(AND(I3813&lt;&gt;0,I3813&lt;&gt;""),IF(D3813="","",IF(ISNUMBER(MATCH(SUBSTITUTE(D3813," ",""),SUBSTITUTE('Look Up Values'!$S$2:$S$120," ",""),0)),"","D&amp;R error")),"")</f>
        <v/>
      </c>
      <c r="Q3813" s="242" t="str" cm="1">
        <f t="array" ref="Q3813">IF(AND(I3813&lt;&gt;0,I3813&lt;&gt;""),IF(G3813="","",IF(ISNUMBER(MATCH(SUBSTITUTE(G3813," ",""),SUBSTITUTE('Look Up Values'!$I$2:$I$10," ",""),0)),"","State error")),"")</f>
        <v/>
      </c>
      <c r="R3813" s="260" t="str">
        <f t="shared" si="119"/>
        <v/>
      </c>
    </row>
    <row r="3814" spans="1:18" ht="15.75">
      <c r="A3814" s="250">
        <v>3807</v>
      </c>
      <c r="B3814" s="198"/>
      <c r="C3814" s="25"/>
      <c r="D3814" s="25"/>
      <c r="E3814" s="25"/>
      <c r="F3814" s="25"/>
      <c r="G3814" s="26"/>
      <c r="H3814" s="27"/>
      <c r="I3814" s="28"/>
      <c r="J3814" s="430"/>
      <c r="K3814" s="48"/>
      <c r="L3814" s="457" t="str">
        <f t="shared" si="118"/>
        <v/>
      </c>
      <c r="M3814" s="245" cm="1">
        <f t="array" ref="M3814">SUMPRODUCT(--(N3814:Q3814&lt;&gt;"")) + IF(TRIM(R3814)="",0,LEN(R3814)-LEN(SUBSTITUTE(R3814,",",""))+1)</f>
        <v>0</v>
      </c>
      <c r="N3814" s="242" t="str">
        <f>IF(AND(I3814&lt;&gt;0,I3814&lt;&gt;""),IF(TRIM(SUBSTITUTE(B3814,CHAR(160),""))="","",IF(ISNUMBER(MATCH(TRIM(SUBSTITUTE(B3814,CHAR(160),"")),'Look Up Values'!$B$2:$B$500,0)),"","Origin error")),"")</f>
        <v/>
      </c>
      <c r="O3814" s="242" t="str">
        <f>IF(AND(I3814&lt;&gt;0,I3814&lt;&gt;""),IF(C3814="","",IF(AND(ISNUMBER(--LEFT(C3814,FIND(" ",C3814&amp;" ")-1)),OR(LEN(LEFT(C3814,FIND(" ",C3814&amp;" ")-1))=6,LEN(LEFT(C3814,FIND(" ",C3814&amp;" ")-1))=7),OR(ISNUMBER(MATCH(LEFT(C3814,FIND(" ",C3814&amp;" ")-1),'Look Up Values'!$G$2:$G$1000,0)),ISNUMBER(MATCH(LEFT(C3814,FIND(" ",C3814&amp;" ")-1),'Look Up Values'!$AE$2:$AE$2000,0)))),"","EWC error")),"")</f>
        <v/>
      </c>
      <c r="P3814" s="242" t="str" cm="1">
        <f t="array" ref="P3814">IF(AND(I3814&lt;&gt;0,I3814&lt;&gt;""),IF(D3814="","",IF(ISNUMBER(MATCH(SUBSTITUTE(D3814," ",""),SUBSTITUTE('Look Up Values'!$S$2:$S$120," ",""),0)),"","D&amp;R error")),"")</f>
        <v/>
      </c>
      <c r="Q3814" s="242" t="str" cm="1">
        <f t="array" ref="Q3814">IF(AND(I3814&lt;&gt;0,I3814&lt;&gt;""),IF(G3814="","",IF(ISNUMBER(MATCH(SUBSTITUTE(G3814," ",""),SUBSTITUTE('Look Up Values'!$I$2:$I$10," ",""),0)),"","State error")),"")</f>
        <v/>
      </c>
      <c r="R3814" s="260" t="str">
        <f t="shared" si="119"/>
        <v/>
      </c>
    </row>
    <row r="3815" spans="1:18" ht="15.75">
      <c r="A3815" s="250">
        <v>3808</v>
      </c>
      <c r="B3815" s="198"/>
      <c r="C3815" s="25"/>
      <c r="D3815" s="25"/>
      <c r="E3815" s="25"/>
      <c r="F3815" s="25"/>
      <c r="G3815" s="26"/>
      <c r="H3815" s="27"/>
      <c r="I3815" s="28"/>
      <c r="J3815" s="430"/>
      <c r="K3815" s="48"/>
      <c r="L3815" s="457" t="str">
        <f t="shared" si="118"/>
        <v/>
      </c>
      <c r="M3815" s="245" cm="1">
        <f t="array" ref="M3815">SUMPRODUCT(--(N3815:Q3815&lt;&gt;"")) + IF(TRIM(R3815)="",0,LEN(R3815)-LEN(SUBSTITUTE(R3815,",",""))+1)</f>
        <v>0</v>
      </c>
      <c r="N3815" s="242" t="str">
        <f>IF(AND(I3815&lt;&gt;0,I3815&lt;&gt;""),IF(TRIM(SUBSTITUTE(B3815,CHAR(160),""))="","",IF(ISNUMBER(MATCH(TRIM(SUBSTITUTE(B3815,CHAR(160),"")),'Look Up Values'!$B$2:$B$500,0)),"","Origin error")),"")</f>
        <v/>
      </c>
      <c r="O3815" s="242" t="str">
        <f>IF(AND(I3815&lt;&gt;0,I3815&lt;&gt;""),IF(C3815="","",IF(AND(ISNUMBER(--LEFT(C3815,FIND(" ",C3815&amp;" ")-1)),OR(LEN(LEFT(C3815,FIND(" ",C3815&amp;" ")-1))=6,LEN(LEFT(C3815,FIND(" ",C3815&amp;" ")-1))=7),OR(ISNUMBER(MATCH(LEFT(C3815,FIND(" ",C3815&amp;" ")-1),'Look Up Values'!$G$2:$G$1000,0)),ISNUMBER(MATCH(LEFT(C3815,FIND(" ",C3815&amp;" ")-1),'Look Up Values'!$AE$2:$AE$2000,0)))),"","EWC error")),"")</f>
        <v/>
      </c>
      <c r="P3815" s="242" t="str" cm="1">
        <f t="array" ref="P3815">IF(AND(I3815&lt;&gt;0,I3815&lt;&gt;""),IF(D3815="","",IF(ISNUMBER(MATCH(SUBSTITUTE(D3815," ",""),SUBSTITUTE('Look Up Values'!$S$2:$S$120," ",""),0)),"","D&amp;R error")),"")</f>
        <v/>
      </c>
      <c r="Q3815" s="242" t="str" cm="1">
        <f t="array" ref="Q3815">IF(AND(I3815&lt;&gt;0,I3815&lt;&gt;""),IF(G3815="","",IF(ISNUMBER(MATCH(SUBSTITUTE(G3815," ",""),SUBSTITUTE('Look Up Values'!$I$2:$I$10," ",""),0)),"","State error")),"")</f>
        <v/>
      </c>
      <c r="R3815" s="260" t="str">
        <f t="shared" si="119"/>
        <v/>
      </c>
    </row>
    <row r="3816" spans="1:18" ht="15.75">
      <c r="A3816" s="250">
        <v>3809</v>
      </c>
      <c r="B3816" s="198"/>
      <c r="C3816" s="25"/>
      <c r="D3816" s="25"/>
      <c r="E3816" s="25"/>
      <c r="F3816" s="25"/>
      <c r="G3816" s="26"/>
      <c r="H3816" s="27"/>
      <c r="I3816" s="28"/>
      <c r="J3816" s="430"/>
      <c r="K3816" s="48"/>
      <c r="L3816" s="457" t="str">
        <f t="shared" si="118"/>
        <v/>
      </c>
      <c r="M3816" s="245" cm="1">
        <f t="array" ref="M3816">SUMPRODUCT(--(N3816:Q3816&lt;&gt;"")) + IF(TRIM(R3816)="",0,LEN(R3816)-LEN(SUBSTITUTE(R3816,",",""))+1)</f>
        <v>0</v>
      </c>
      <c r="N3816" s="242" t="str">
        <f>IF(AND(I3816&lt;&gt;0,I3816&lt;&gt;""),IF(TRIM(SUBSTITUTE(B3816,CHAR(160),""))="","",IF(ISNUMBER(MATCH(TRIM(SUBSTITUTE(B3816,CHAR(160),"")),'Look Up Values'!$B$2:$B$500,0)),"","Origin error")),"")</f>
        <v/>
      </c>
      <c r="O3816" s="242" t="str">
        <f>IF(AND(I3816&lt;&gt;0,I3816&lt;&gt;""),IF(C3816="","",IF(AND(ISNUMBER(--LEFT(C3816,FIND(" ",C3816&amp;" ")-1)),OR(LEN(LEFT(C3816,FIND(" ",C3816&amp;" ")-1))=6,LEN(LEFT(C3816,FIND(" ",C3816&amp;" ")-1))=7),OR(ISNUMBER(MATCH(LEFT(C3816,FIND(" ",C3816&amp;" ")-1),'Look Up Values'!$G$2:$G$1000,0)),ISNUMBER(MATCH(LEFT(C3816,FIND(" ",C3816&amp;" ")-1),'Look Up Values'!$AE$2:$AE$2000,0)))),"","EWC error")),"")</f>
        <v/>
      </c>
      <c r="P3816" s="242" t="str" cm="1">
        <f t="array" ref="P3816">IF(AND(I3816&lt;&gt;0,I3816&lt;&gt;""),IF(D3816="","",IF(ISNUMBER(MATCH(SUBSTITUTE(D3816," ",""),SUBSTITUTE('Look Up Values'!$S$2:$S$120," ",""),0)),"","D&amp;R error")),"")</f>
        <v/>
      </c>
      <c r="Q3816" s="242" t="str" cm="1">
        <f t="array" ref="Q3816">IF(AND(I3816&lt;&gt;0,I3816&lt;&gt;""),IF(G3816="","",IF(ISNUMBER(MATCH(SUBSTITUTE(G3816," ",""),SUBSTITUTE('Look Up Values'!$I$2:$I$10," ",""),0)),"","State error")),"")</f>
        <v/>
      </c>
      <c r="R3816" s="260" t="str">
        <f t="shared" si="119"/>
        <v/>
      </c>
    </row>
    <row r="3817" spans="1:18" ht="15.75">
      <c r="A3817" s="250">
        <v>3810</v>
      </c>
      <c r="B3817" s="198"/>
      <c r="C3817" s="25"/>
      <c r="D3817" s="25"/>
      <c r="E3817" s="25"/>
      <c r="F3817" s="25"/>
      <c r="G3817" s="26"/>
      <c r="H3817" s="27"/>
      <c r="I3817" s="28"/>
      <c r="J3817" s="430"/>
      <c r="K3817" s="48"/>
      <c r="L3817" s="457" t="str">
        <f t="shared" si="118"/>
        <v/>
      </c>
      <c r="M3817" s="245" cm="1">
        <f t="array" ref="M3817">SUMPRODUCT(--(N3817:Q3817&lt;&gt;"")) + IF(TRIM(R3817)="",0,LEN(R3817)-LEN(SUBSTITUTE(R3817,",",""))+1)</f>
        <v>0</v>
      </c>
      <c r="N3817" s="242" t="str">
        <f>IF(AND(I3817&lt;&gt;0,I3817&lt;&gt;""),IF(TRIM(SUBSTITUTE(B3817,CHAR(160),""))="","",IF(ISNUMBER(MATCH(TRIM(SUBSTITUTE(B3817,CHAR(160),"")),'Look Up Values'!$B$2:$B$500,0)),"","Origin error")),"")</f>
        <v/>
      </c>
      <c r="O3817" s="242" t="str">
        <f>IF(AND(I3817&lt;&gt;0,I3817&lt;&gt;""),IF(C3817="","",IF(AND(ISNUMBER(--LEFT(C3817,FIND(" ",C3817&amp;" ")-1)),OR(LEN(LEFT(C3817,FIND(" ",C3817&amp;" ")-1))=6,LEN(LEFT(C3817,FIND(" ",C3817&amp;" ")-1))=7),OR(ISNUMBER(MATCH(LEFT(C3817,FIND(" ",C3817&amp;" ")-1),'Look Up Values'!$G$2:$G$1000,0)),ISNUMBER(MATCH(LEFT(C3817,FIND(" ",C3817&amp;" ")-1),'Look Up Values'!$AE$2:$AE$2000,0)))),"","EWC error")),"")</f>
        <v/>
      </c>
      <c r="P3817" s="242" t="str" cm="1">
        <f t="array" ref="P3817">IF(AND(I3817&lt;&gt;0,I3817&lt;&gt;""),IF(D3817="","",IF(ISNUMBER(MATCH(SUBSTITUTE(D3817," ",""),SUBSTITUTE('Look Up Values'!$S$2:$S$120," ",""),0)),"","D&amp;R error")),"")</f>
        <v/>
      </c>
      <c r="Q3817" s="242" t="str" cm="1">
        <f t="array" ref="Q3817">IF(AND(I3817&lt;&gt;0,I3817&lt;&gt;""),IF(G3817="","",IF(ISNUMBER(MATCH(SUBSTITUTE(G3817," ",""),SUBSTITUTE('Look Up Values'!$I$2:$I$10," ",""),0)),"","State error")),"")</f>
        <v/>
      </c>
      <c r="R3817" s="260" t="str">
        <f t="shared" si="119"/>
        <v/>
      </c>
    </row>
    <row r="3818" spans="1:18" ht="15.75">
      <c r="A3818" s="250">
        <v>3811</v>
      </c>
      <c r="B3818" s="198"/>
      <c r="C3818" s="25"/>
      <c r="D3818" s="25"/>
      <c r="E3818" s="25"/>
      <c r="F3818" s="25"/>
      <c r="G3818" s="26"/>
      <c r="H3818" s="27"/>
      <c r="I3818" s="28"/>
      <c r="J3818" s="430"/>
      <c r="K3818" s="48"/>
      <c r="L3818" s="457" t="str">
        <f t="shared" si="118"/>
        <v/>
      </c>
      <c r="M3818" s="245" cm="1">
        <f t="array" ref="M3818">SUMPRODUCT(--(N3818:Q3818&lt;&gt;"")) + IF(TRIM(R3818)="",0,LEN(R3818)-LEN(SUBSTITUTE(R3818,",",""))+1)</f>
        <v>0</v>
      </c>
      <c r="N3818" s="242" t="str">
        <f>IF(AND(I3818&lt;&gt;0,I3818&lt;&gt;""),IF(TRIM(SUBSTITUTE(B3818,CHAR(160),""))="","",IF(ISNUMBER(MATCH(TRIM(SUBSTITUTE(B3818,CHAR(160),"")),'Look Up Values'!$B$2:$B$500,0)),"","Origin error")),"")</f>
        <v/>
      </c>
      <c r="O3818" s="242" t="str">
        <f>IF(AND(I3818&lt;&gt;0,I3818&lt;&gt;""),IF(C3818="","",IF(AND(ISNUMBER(--LEFT(C3818,FIND(" ",C3818&amp;" ")-1)),OR(LEN(LEFT(C3818,FIND(" ",C3818&amp;" ")-1))=6,LEN(LEFT(C3818,FIND(" ",C3818&amp;" ")-1))=7),OR(ISNUMBER(MATCH(LEFT(C3818,FIND(" ",C3818&amp;" ")-1),'Look Up Values'!$G$2:$G$1000,0)),ISNUMBER(MATCH(LEFT(C3818,FIND(" ",C3818&amp;" ")-1),'Look Up Values'!$AE$2:$AE$2000,0)))),"","EWC error")),"")</f>
        <v/>
      </c>
      <c r="P3818" s="242" t="str" cm="1">
        <f t="array" ref="P3818">IF(AND(I3818&lt;&gt;0,I3818&lt;&gt;""),IF(D3818="","",IF(ISNUMBER(MATCH(SUBSTITUTE(D3818," ",""),SUBSTITUTE('Look Up Values'!$S$2:$S$120," ",""),0)),"","D&amp;R error")),"")</f>
        <v/>
      </c>
      <c r="Q3818" s="242" t="str" cm="1">
        <f t="array" ref="Q3818">IF(AND(I3818&lt;&gt;0,I3818&lt;&gt;""),IF(G3818="","",IF(ISNUMBER(MATCH(SUBSTITUTE(G3818," ",""),SUBSTITUTE('Look Up Values'!$I$2:$I$10," ",""),0)),"","State error")),"")</f>
        <v/>
      </c>
      <c r="R3818" s="260" t="str">
        <f t="shared" si="119"/>
        <v/>
      </c>
    </row>
    <row r="3819" spans="1:18" ht="15.75">
      <c r="A3819" s="250">
        <v>3812</v>
      </c>
      <c r="B3819" s="198"/>
      <c r="C3819" s="25"/>
      <c r="D3819" s="25"/>
      <c r="E3819" s="25"/>
      <c r="F3819" s="25"/>
      <c r="G3819" s="26"/>
      <c r="H3819" s="27"/>
      <c r="I3819" s="28"/>
      <c r="J3819" s="430"/>
      <c r="K3819" s="48"/>
      <c r="L3819" s="457" t="str">
        <f t="shared" si="118"/>
        <v/>
      </c>
      <c r="M3819" s="245" cm="1">
        <f t="array" ref="M3819">SUMPRODUCT(--(N3819:Q3819&lt;&gt;"")) + IF(TRIM(R3819)="",0,LEN(R3819)-LEN(SUBSTITUTE(R3819,",",""))+1)</f>
        <v>0</v>
      </c>
      <c r="N3819" s="242" t="str">
        <f>IF(AND(I3819&lt;&gt;0,I3819&lt;&gt;""),IF(TRIM(SUBSTITUTE(B3819,CHAR(160),""))="","",IF(ISNUMBER(MATCH(TRIM(SUBSTITUTE(B3819,CHAR(160),"")),'Look Up Values'!$B$2:$B$500,0)),"","Origin error")),"")</f>
        <v/>
      </c>
      <c r="O3819" s="242" t="str">
        <f>IF(AND(I3819&lt;&gt;0,I3819&lt;&gt;""),IF(C3819="","",IF(AND(ISNUMBER(--LEFT(C3819,FIND(" ",C3819&amp;" ")-1)),OR(LEN(LEFT(C3819,FIND(" ",C3819&amp;" ")-1))=6,LEN(LEFT(C3819,FIND(" ",C3819&amp;" ")-1))=7),OR(ISNUMBER(MATCH(LEFT(C3819,FIND(" ",C3819&amp;" ")-1),'Look Up Values'!$G$2:$G$1000,0)),ISNUMBER(MATCH(LEFT(C3819,FIND(" ",C3819&amp;" ")-1),'Look Up Values'!$AE$2:$AE$2000,0)))),"","EWC error")),"")</f>
        <v/>
      </c>
      <c r="P3819" s="242" t="str" cm="1">
        <f t="array" ref="P3819">IF(AND(I3819&lt;&gt;0,I3819&lt;&gt;""),IF(D3819="","",IF(ISNUMBER(MATCH(SUBSTITUTE(D3819," ",""),SUBSTITUTE('Look Up Values'!$S$2:$S$120," ",""),0)),"","D&amp;R error")),"")</f>
        <v/>
      </c>
      <c r="Q3819" s="242" t="str" cm="1">
        <f t="array" ref="Q3819">IF(AND(I3819&lt;&gt;0,I3819&lt;&gt;""),IF(G3819="","",IF(ISNUMBER(MATCH(SUBSTITUTE(G3819," ",""),SUBSTITUTE('Look Up Values'!$I$2:$I$10," ",""),0)),"","State error")),"")</f>
        <v/>
      </c>
      <c r="R3819" s="260" t="str">
        <f t="shared" si="119"/>
        <v/>
      </c>
    </row>
    <row r="3820" spans="1:18" ht="15.75">
      <c r="A3820" s="250">
        <v>3813</v>
      </c>
      <c r="B3820" s="198"/>
      <c r="C3820" s="25"/>
      <c r="D3820" s="25"/>
      <c r="E3820" s="25"/>
      <c r="F3820" s="25"/>
      <c r="G3820" s="26"/>
      <c r="H3820" s="27"/>
      <c r="I3820" s="28"/>
      <c r="J3820" s="430"/>
      <c r="K3820" s="48"/>
      <c r="L3820" s="457" t="str">
        <f t="shared" si="118"/>
        <v/>
      </c>
      <c r="M3820" s="245" cm="1">
        <f t="array" ref="M3820">SUMPRODUCT(--(N3820:Q3820&lt;&gt;"")) + IF(TRIM(R3820)="",0,LEN(R3820)-LEN(SUBSTITUTE(R3820,",",""))+1)</f>
        <v>0</v>
      </c>
      <c r="N3820" s="242" t="str">
        <f>IF(AND(I3820&lt;&gt;0,I3820&lt;&gt;""),IF(TRIM(SUBSTITUTE(B3820,CHAR(160),""))="","",IF(ISNUMBER(MATCH(TRIM(SUBSTITUTE(B3820,CHAR(160),"")),'Look Up Values'!$B$2:$B$500,0)),"","Origin error")),"")</f>
        <v/>
      </c>
      <c r="O3820" s="242" t="str">
        <f>IF(AND(I3820&lt;&gt;0,I3820&lt;&gt;""),IF(C3820="","",IF(AND(ISNUMBER(--LEFT(C3820,FIND(" ",C3820&amp;" ")-1)),OR(LEN(LEFT(C3820,FIND(" ",C3820&amp;" ")-1))=6,LEN(LEFT(C3820,FIND(" ",C3820&amp;" ")-1))=7),OR(ISNUMBER(MATCH(LEFT(C3820,FIND(" ",C3820&amp;" ")-1),'Look Up Values'!$G$2:$G$1000,0)),ISNUMBER(MATCH(LEFT(C3820,FIND(" ",C3820&amp;" ")-1),'Look Up Values'!$AE$2:$AE$2000,0)))),"","EWC error")),"")</f>
        <v/>
      </c>
      <c r="P3820" s="242" t="str" cm="1">
        <f t="array" ref="P3820">IF(AND(I3820&lt;&gt;0,I3820&lt;&gt;""),IF(D3820="","",IF(ISNUMBER(MATCH(SUBSTITUTE(D3820," ",""),SUBSTITUTE('Look Up Values'!$S$2:$S$120," ",""),0)),"","D&amp;R error")),"")</f>
        <v/>
      </c>
      <c r="Q3820" s="242" t="str" cm="1">
        <f t="array" ref="Q3820">IF(AND(I3820&lt;&gt;0,I3820&lt;&gt;""),IF(G3820="","",IF(ISNUMBER(MATCH(SUBSTITUTE(G3820," ",""),SUBSTITUTE('Look Up Values'!$I$2:$I$10," ",""),0)),"","State error")),"")</f>
        <v/>
      </c>
      <c r="R3820" s="260" t="str">
        <f t="shared" si="119"/>
        <v/>
      </c>
    </row>
    <row r="3821" spans="1:18" ht="15.75">
      <c r="A3821" s="250">
        <v>3814</v>
      </c>
      <c r="B3821" s="198"/>
      <c r="C3821" s="25"/>
      <c r="D3821" s="25"/>
      <c r="E3821" s="25"/>
      <c r="F3821" s="25"/>
      <c r="G3821" s="26"/>
      <c r="H3821" s="27"/>
      <c r="I3821" s="28"/>
      <c r="J3821" s="430"/>
      <c r="K3821" s="48"/>
      <c r="L3821" s="457" t="str">
        <f t="shared" si="118"/>
        <v/>
      </c>
      <c r="M3821" s="245" cm="1">
        <f t="array" ref="M3821">SUMPRODUCT(--(N3821:Q3821&lt;&gt;"")) + IF(TRIM(R3821)="",0,LEN(R3821)-LEN(SUBSTITUTE(R3821,",",""))+1)</f>
        <v>0</v>
      </c>
      <c r="N3821" s="242" t="str">
        <f>IF(AND(I3821&lt;&gt;0,I3821&lt;&gt;""),IF(TRIM(SUBSTITUTE(B3821,CHAR(160),""))="","",IF(ISNUMBER(MATCH(TRIM(SUBSTITUTE(B3821,CHAR(160),"")),'Look Up Values'!$B$2:$B$500,0)),"","Origin error")),"")</f>
        <v/>
      </c>
      <c r="O3821" s="242" t="str">
        <f>IF(AND(I3821&lt;&gt;0,I3821&lt;&gt;""),IF(C3821="","",IF(AND(ISNUMBER(--LEFT(C3821,FIND(" ",C3821&amp;" ")-1)),OR(LEN(LEFT(C3821,FIND(" ",C3821&amp;" ")-1))=6,LEN(LEFT(C3821,FIND(" ",C3821&amp;" ")-1))=7),OR(ISNUMBER(MATCH(LEFT(C3821,FIND(" ",C3821&amp;" ")-1),'Look Up Values'!$G$2:$G$1000,0)),ISNUMBER(MATCH(LEFT(C3821,FIND(" ",C3821&amp;" ")-1),'Look Up Values'!$AE$2:$AE$2000,0)))),"","EWC error")),"")</f>
        <v/>
      </c>
      <c r="P3821" s="242" t="str" cm="1">
        <f t="array" ref="P3821">IF(AND(I3821&lt;&gt;0,I3821&lt;&gt;""),IF(D3821="","",IF(ISNUMBER(MATCH(SUBSTITUTE(D3821," ",""),SUBSTITUTE('Look Up Values'!$S$2:$S$120," ",""),0)),"","D&amp;R error")),"")</f>
        <v/>
      </c>
      <c r="Q3821" s="242" t="str" cm="1">
        <f t="array" ref="Q3821">IF(AND(I3821&lt;&gt;0,I3821&lt;&gt;""),IF(G3821="","",IF(ISNUMBER(MATCH(SUBSTITUTE(G3821," ",""),SUBSTITUTE('Look Up Values'!$I$2:$I$10," ",""),0)),"","State error")),"")</f>
        <v/>
      </c>
      <c r="R3821" s="260" t="str">
        <f t="shared" si="119"/>
        <v/>
      </c>
    </row>
    <row r="3822" spans="1:18" ht="15.75">
      <c r="A3822" s="250">
        <v>3815</v>
      </c>
      <c r="B3822" s="198"/>
      <c r="C3822" s="25"/>
      <c r="D3822" s="25"/>
      <c r="E3822" s="25"/>
      <c r="F3822" s="25"/>
      <c r="G3822" s="26"/>
      <c r="H3822" s="27"/>
      <c r="I3822" s="28"/>
      <c r="J3822" s="430"/>
      <c r="K3822" s="48"/>
      <c r="L3822" s="457" t="str">
        <f t="shared" si="118"/>
        <v/>
      </c>
      <c r="M3822" s="245" cm="1">
        <f t="array" ref="M3822">SUMPRODUCT(--(N3822:Q3822&lt;&gt;"")) + IF(TRIM(R3822)="",0,LEN(R3822)-LEN(SUBSTITUTE(R3822,",",""))+1)</f>
        <v>0</v>
      </c>
      <c r="N3822" s="242" t="str">
        <f>IF(AND(I3822&lt;&gt;0,I3822&lt;&gt;""),IF(TRIM(SUBSTITUTE(B3822,CHAR(160),""))="","",IF(ISNUMBER(MATCH(TRIM(SUBSTITUTE(B3822,CHAR(160),"")),'Look Up Values'!$B$2:$B$500,0)),"","Origin error")),"")</f>
        <v/>
      </c>
      <c r="O3822" s="242" t="str">
        <f>IF(AND(I3822&lt;&gt;0,I3822&lt;&gt;""),IF(C3822="","",IF(AND(ISNUMBER(--LEFT(C3822,FIND(" ",C3822&amp;" ")-1)),OR(LEN(LEFT(C3822,FIND(" ",C3822&amp;" ")-1))=6,LEN(LEFT(C3822,FIND(" ",C3822&amp;" ")-1))=7),OR(ISNUMBER(MATCH(LEFT(C3822,FIND(" ",C3822&amp;" ")-1),'Look Up Values'!$G$2:$G$1000,0)),ISNUMBER(MATCH(LEFT(C3822,FIND(" ",C3822&amp;" ")-1),'Look Up Values'!$AE$2:$AE$2000,0)))),"","EWC error")),"")</f>
        <v/>
      </c>
      <c r="P3822" s="242" t="str" cm="1">
        <f t="array" ref="P3822">IF(AND(I3822&lt;&gt;0,I3822&lt;&gt;""),IF(D3822="","",IF(ISNUMBER(MATCH(SUBSTITUTE(D3822," ",""),SUBSTITUTE('Look Up Values'!$S$2:$S$120," ",""),0)),"","D&amp;R error")),"")</f>
        <v/>
      </c>
      <c r="Q3822" s="242" t="str" cm="1">
        <f t="array" ref="Q3822">IF(AND(I3822&lt;&gt;0,I3822&lt;&gt;""),IF(G3822="","",IF(ISNUMBER(MATCH(SUBSTITUTE(G3822," ",""),SUBSTITUTE('Look Up Values'!$I$2:$I$10," ",""),0)),"","State error")),"")</f>
        <v/>
      </c>
      <c r="R3822" s="260" t="str">
        <f t="shared" si="119"/>
        <v/>
      </c>
    </row>
    <row r="3823" spans="1:18" ht="15.75">
      <c r="A3823" s="250">
        <v>3816</v>
      </c>
      <c r="B3823" s="198"/>
      <c r="C3823" s="25"/>
      <c r="D3823" s="25"/>
      <c r="E3823" s="25"/>
      <c r="F3823" s="25"/>
      <c r="G3823" s="26"/>
      <c r="H3823" s="27"/>
      <c r="I3823" s="28"/>
      <c r="J3823" s="430"/>
      <c r="K3823" s="48"/>
      <c r="L3823" s="457" t="str">
        <f t="shared" si="118"/>
        <v/>
      </c>
      <c r="M3823" s="245" cm="1">
        <f t="array" ref="M3823">SUMPRODUCT(--(N3823:Q3823&lt;&gt;"")) + IF(TRIM(R3823)="",0,LEN(R3823)-LEN(SUBSTITUTE(R3823,",",""))+1)</f>
        <v>0</v>
      </c>
      <c r="N3823" s="242" t="str">
        <f>IF(AND(I3823&lt;&gt;0,I3823&lt;&gt;""),IF(TRIM(SUBSTITUTE(B3823,CHAR(160),""))="","",IF(ISNUMBER(MATCH(TRIM(SUBSTITUTE(B3823,CHAR(160),"")),'Look Up Values'!$B$2:$B$500,0)),"","Origin error")),"")</f>
        <v/>
      </c>
      <c r="O3823" s="242" t="str">
        <f>IF(AND(I3823&lt;&gt;0,I3823&lt;&gt;""),IF(C3823="","",IF(AND(ISNUMBER(--LEFT(C3823,FIND(" ",C3823&amp;" ")-1)),OR(LEN(LEFT(C3823,FIND(" ",C3823&amp;" ")-1))=6,LEN(LEFT(C3823,FIND(" ",C3823&amp;" ")-1))=7),OR(ISNUMBER(MATCH(LEFT(C3823,FIND(" ",C3823&amp;" ")-1),'Look Up Values'!$G$2:$G$1000,0)),ISNUMBER(MATCH(LEFT(C3823,FIND(" ",C3823&amp;" ")-1),'Look Up Values'!$AE$2:$AE$2000,0)))),"","EWC error")),"")</f>
        <v/>
      </c>
      <c r="P3823" s="242" t="str" cm="1">
        <f t="array" ref="P3823">IF(AND(I3823&lt;&gt;0,I3823&lt;&gt;""),IF(D3823="","",IF(ISNUMBER(MATCH(SUBSTITUTE(D3823," ",""),SUBSTITUTE('Look Up Values'!$S$2:$S$120," ",""),0)),"","D&amp;R error")),"")</f>
        <v/>
      </c>
      <c r="Q3823" s="242" t="str" cm="1">
        <f t="array" ref="Q3823">IF(AND(I3823&lt;&gt;0,I3823&lt;&gt;""),IF(G3823="","",IF(ISNUMBER(MATCH(SUBSTITUTE(G3823," ",""),SUBSTITUTE('Look Up Values'!$I$2:$I$10," ",""),0)),"","State error")),"")</f>
        <v/>
      </c>
      <c r="R3823" s="260" t="str">
        <f t="shared" si="119"/>
        <v/>
      </c>
    </row>
    <row r="3824" spans="1:18" ht="15.75">
      <c r="A3824" s="250">
        <v>3817</v>
      </c>
      <c r="B3824" s="198"/>
      <c r="C3824" s="25"/>
      <c r="D3824" s="25"/>
      <c r="E3824" s="25"/>
      <c r="F3824" s="25"/>
      <c r="G3824" s="26"/>
      <c r="H3824" s="27"/>
      <c r="I3824" s="28"/>
      <c r="J3824" s="430"/>
      <c r="K3824" s="48"/>
      <c r="L3824" s="457" t="str">
        <f t="shared" si="118"/>
        <v/>
      </c>
      <c r="M3824" s="245" cm="1">
        <f t="array" ref="M3824">SUMPRODUCT(--(N3824:Q3824&lt;&gt;"")) + IF(TRIM(R3824)="",0,LEN(R3824)-LEN(SUBSTITUTE(R3824,",",""))+1)</f>
        <v>0</v>
      </c>
      <c r="N3824" s="242" t="str">
        <f>IF(AND(I3824&lt;&gt;0,I3824&lt;&gt;""),IF(TRIM(SUBSTITUTE(B3824,CHAR(160),""))="","",IF(ISNUMBER(MATCH(TRIM(SUBSTITUTE(B3824,CHAR(160),"")),'Look Up Values'!$B$2:$B$500,0)),"","Origin error")),"")</f>
        <v/>
      </c>
      <c r="O3824" s="242" t="str">
        <f>IF(AND(I3824&lt;&gt;0,I3824&lt;&gt;""),IF(C3824="","",IF(AND(ISNUMBER(--LEFT(C3824,FIND(" ",C3824&amp;" ")-1)),OR(LEN(LEFT(C3824,FIND(" ",C3824&amp;" ")-1))=6,LEN(LEFT(C3824,FIND(" ",C3824&amp;" ")-1))=7),OR(ISNUMBER(MATCH(LEFT(C3824,FIND(" ",C3824&amp;" ")-1),'Look Up Values'!$G$2:$G$1000,0)),ISNUMBER(MATCH(LEFT(C3824,FIND(" ",C3824&amp;" ")-1),'Look Up Values'!$AE$2:$AE$2000,0)))),"","EWC error")),"")</f>
        <v/>
      </c>
      <c r="P3824" s="242" t="str" cm="1">
        <f t="array" ref="P3824">IF(AND(I3824&lt;&gt;0,I3824&lt;&gt;""),IF(D3824="","",IF(ISNUMBER(MATCH(SUBSTITUTE(D3824," ",""),SUBSTITUTE('Look Up Values'!$S$2:$S$120," ",""),0)),"","D&amp;R error")),"")</f>
        <v/>
      </c>
      <c r="Q3824" s="242" t="str" cm="1">
        <f t="array" ref="Q3824">IF(AND(I3824&lt;&gt;0,I3824&lt;&gt;""),IF(G3824="","",IF(ISNUMBER(MATCH(SUBSTITUTE(G3824," ",""),SUBSTITUTE('Look Up Values'!$I$2:$I$10," ",""),0)),"","State error")),"")</f>
        <v/>
      </c>
      <c r="R3824" s="260" t="str">
        <f t="shared" si="119"/>
        <v/>
      </c>
    </row>
    <row r="3825" spans="1:18" ht="15.75">
      <c r="A3825" s="250">
        <v>3818</v>
      </c>
      <c r="B3825" s="198"/>
      <c r="C3825" s="25"/>
      <c r="D3825" s="25"/>
      <c r="E3825" s="25"/>
      <c r="F3825" s="25"/>
      <c r="G3825" s="26"/>
      <c r="H3825" s="27"/>
      <c r="I3825" s="28"/>
      <c r="J3825" s="430"/>
      <c r="K3825" s="48"/>
      <c r="L3825" s="457" t="str">
        <f t="shared" si="118"/>
        <v/>
      </c>
      <c r="M3825" s="245" cm="1">
        <f t="array" ref="M3825">SUMPRODUCT(--(N3825:Q3825&lt;&gt;"")) + IF(TRIM(R3825)="",0,LEN(R3825)-LEN(SUBSTITUTE(R3825,",",""))+1)</f>
        <v>0</v>
      </c>
      <c r="N3825" s="242" t="str">
        <f>IF(AND(I3825&lt;&gt;0,I3825&lt;&gt;""),IF(TRIM(SUBSTITUTE(B3825,CHAR(160),""))="","",IF(ISNUMBER(MATCH(TRIM(SUBSTITUTE(B3825,CHAR(160),"")),'Look Up Values'!$B$2:$B$500,0)),"","Origin error")),"")</f>
        <v/>
      </c>
      <c r="O3825" s="242" t="str">
        <f>IF(AND(I3825&lt;&gt;0,I3825&lt;&gt;""),IF(C3825="","",IF(AND(ISNUMBER(--LEFT(C3825,FIND(" ",C3825&amp;" ")-1)),OR(LEN(LEFT(C3825,FIND(" ",C3825&amp;" ")-1))=6,LEN(LEFT(C3825,FIND(" ",C3825&amp;" ")-1))=7),OR(ISNUMBER(MATCH(LEFT(C3825,FIND(" ",C3825&amp;" ")-1),'Look Up Values'!$G$2:$G$1000,0)),ISNUMBER(MATCH(LEFT(C3825,FIND(" ",C3825&amp;" ")-1),'Look Up Values'!$AE$2:$AE$2000,0)))),"","EWC error")),"")</f>
        <v/>
      </c>
      <c r="P3825" s="242" t="str" cm="1">
        <f t="array" ref="P3825">IF(AND(I3825&lt;&gt;0,I3825&lt;&gt;""),IF(D3825="","",IF(ISNUMBER(MATCH(SUBSTITUTE(D3825," ",""),SUBSTITUTE('Look Up Values'!$S$2:$S$120," ",""),0)),"","D&amp;R error")),"")</f>
        <v/>
      </c>
      <c r="Q3825" s="242" t="str" cm="1">
        <f t="array" ref="Q3825">IF(AND(I3825&lt;&gt;0,I3825&lt;&gt;""),IF(G3825="","",IF(ISNUMBER(MATCH(SUBSTITUTE(G3825," ",""),SUBSTITUTE('Look Up Values'!$I$2:$I$10," ",""),0)),"","State error")),"")</f>
        <v/>
      </c>
      <c r="R3825" s="260" t="str">
        <f t="shared" si="119"/>
        <v/>
      </c>
    </row>
    <row r="3826" spans="1:18" ht="15.75">
      <c r="A3826" s="250">
        <v>3819</v>
      </c>
      <c r="B3826" s="198"/>
      <c r="C3826" s="25"/>
      <c r="D3826" s="25"/>
      <c r="E3826" s="25"/>
      <c r="F3826" s="25"/>
      <c r="G3826" s="26"/>
      <c r="H3826" s="27"/>
      <c r="I3826" s="28"/>
      <c r="J3826" s="430"/>
      <c r="K3826" s="48"/>
      <c r="L3826" s="457" t="str">
        <f t="shared" si="118"/>
        <v/>
      </c>
      <c r="M3826" s="245" cm="1">
        <f t="array" ref="M3826">SUMPRODUCT(--(N3826:Q3826&lt;&gt;"")) + IF(TRIM(R3826)="",0,LEN(R3826)-LEN(SUBSTITUTE(R3826,",",""))+1)</f>
        <v>0</v>
      </c>
      <c r="N3826" s="242" t="str">
        <f>IF(AND(I3826&lt;&gt;0,I3826&lt;&gt;""),IF(TRIM(SUBSTITUTE(B3826,CHAR(160),""))="","",IF(ISNUMBER(MATCH(TRIM(SUBSTITUTE(B3826,CHAR(160),"")),'Look Up Values'!$B$2:$B$500,0)),"","Origin error")),"")</f>
        <v/>
      </c>
      <c r="O3826" s="242" t="str">
        <f>IF(AND(I3826&lt;&gt;0,I3826&lt;&gt;""),IF(C3826="","",IF(AND(ISNUMBER(--LEFT(C3826,FIND(" ",C3826&amp;" ")-1)),OR(LEN(LEFT(C3826,FIND(" ",C3826&amp;" ")-1))=6,LEN(LEFT(C3826,FIND(" ",C3826&amp;" ")-1))=7),OR(ISNUMBER(MATCH(LEFT(C3826,FIND(" ",C3826&amp;" ")-1),'Look Up Values'!$G$2:$G$1000,0)),ISNUMBER(MATCH(LEFT(C3826,FIND(" ",C3826&amp;" ")-1),'Look Up Values'!$AE$2:$AE$2000,0)))),"","EWC error")),"")</f>
        <v/>
      </c>
      <c r="P3826" s="242" t="str" cm="1">
        <f t="array" ref="P3826">IF(AND(I3826&lt;&gt;0,I3826&lt;&gt;""),IF(D3826="","",IF(ISNUMBER(MATCH(SUBSTITUTE(D3826," ",""),SUBSTITUTE('Look Up Values'!$S$2:$S$120," ",""),0)),"","D&amp;R error")),"")</f>
        <v/>
      </c>
      <c r="Q3826" s="242" t="str" cm="1">
        <f t="array" ref="Q3826">IF(AND(I3826&lt;&gt;0,I3826&lt;&gt;""),IF(G3826="","",IF(ISNUMBER(MATCH(SUBSTITUTE(G3826," ",""),SUBSTITUTE('Look Up Values'!$I$2:$I$10," ",""),0)),"","State error")),"")</f>
        <v/>
      </c>
      <c r="R3826" s="260" t="str">
        <f t="shared" si="119"/>
        <v/>
      </c>
    </row>
    <row r="3827" spans="1:18" ht="15.75">
      <c r="A3827" s="250">
        <v>3820</v>
      </c>
      <c r="B3827" s="198"/>
      <c r="C3827" s="25"/>
      <c r="D3827" s="25"/>
      <c r="E3827" s="25"/>
      <c r="F3827" s="25"/>
      <c r="G3827" s="26"/>
      <c r="H3827" s="27"/>
      <c r="I3827" s="28"/>
      <c r="J3827" s="430"/>
      <c r="K3827" s="48"/>
      <c r="L3827" s="457" t="str">
        <f t="shared" si="118"/>
        <v/>
      </c>
      <c r="M3827" s="245" cm="1">
        <f t="array" ref="M3827">SUMPRODUCT(--(N3827:Q3827&lt;&gt;"")) + IF(TRIM(R3827)="",0,LEN(R3827)-LEN(SUBSTITUTE(R3827,",",""))+1)</f>
        <v>0</v>
      </c>
      <c r="N3827" s="242" t="str">
        <f>IF(AND(I3827&lt;&gt;0,I3827&lt;&gt;""),IF(TRIM(SUBSTITUTE(B3827,CHAR(160),""))="","",IF(ISNUMBER(MATCH(TRIM(SUBSTITUTE(B3827,CHAR(160),"")),'Look Up Values'!$B$2:$B$500,0)),"","Origin error")),"")</f>
        <v/>
      </c>
      <c r="O3827" s="242" t="str">
        <f>IF(AND(I3827&lt;&gt;0,I3827&lt;&gt;""),IF(C3827="","",IF(AND(ISNUMBER(--LEFT(C3827,FIND(" ",C3827&amp;" ")-1)),OR(LEN(LEFT(C3827,FIND(" ",C3827&amp;" ")-1))=6,LEN(LEFT(C3827,FIND(" ",C3827&amp;" ")-1))=7),OR(ISNUMBER(MATCH(LEFT(C3827,FIND(" ",C3827&amp;" ")-1),'Look Up Values'!$G$2:$G$1000,0)),ISNUMBER(MATCH(LEFT(C3827,FIND(" ",C3827&amp;" ")-1),'Look Up Values'!$AE$2:$AE$2000,0)))),"","EWC error")),"")</f>
        <v/>
      </c>
      <c r="P3827" s="242" t="str" cm="1">
        <f t="array" ref="P3827">IF(AND(I3827&lt;&gt;0,I3827&lt;&gt;""),IF(D3827="","",IF(ISNUMBER(MATCH(SUBSTITUTE(D3827," ",""),SUBSTITUTE('Look Up Values'!$S$2:$S$120," ",""),0)),"","D&amp;R error")),"")</f>
        <v/>
      </c>
      <c r="Q3827" s="242" t="str" cm="1">
        <f t="array" ref="Q3827">IF(AND(I3827&lt;&gt;0,I3827&lt;&gt;""),IF(G3827="","",IF(ISNUMBER(MATCH(SUBSTITUTE(G3827," ",""),SUBSTITUTE('Look Up Values'!$I$2:$I$10," ",""),0)),"","State error")),"")</f>
        <v/>
      </c>
      <c r="R3827" s="260" t="str">
        <f t="shared" si="119"/>
        <v/>
      </c>
    </row>
    <row r="3828" spans="1:18" ht="15.75">
      <c r="A3828" s="250">
        <v>3821</v>
      </c>
      <c r="B3828" s="198"/>
      <c r="C3828" s="25"/>
      <c r="D3828" s="25"/>
      <c r="E3828" s="25"/>
      <c r="F3828" s="25"/>
      <c r="G3828" s="26"/>
      <c r="H3828" s="27"/>
      <c r="I3828" s="28"/>
      <c r="J3828" s="430"/>
      <c r="K3828" s="48"/>
      <c r="L3828" s="457" t="str">
        <f t="shared" si="118"/>
        <v/>
      </c>
      <c r="M3828" s="245" cm="1">
        <f t="array" ref="M3828">SUMPRODUCT(--(N3828:Q3828&lt;&gt;"")) + IF(TRIM(R3828)="",0,LEN(R3828)-LEN(SUBSTITUTE(R3828,",",""))+1)</f>
        <v>0</v>
      </c>
      <c r="N3828" s="242" t="str">
        <f>IF(AND(I3828&lt;&gt;0,I3828&lt;&gt;""),IF(TRIM(SUBSTITUTE(B3828,CHAR(160),""))="","",IF(ISNUMBER(MATCH(TRIM(SUBSTITUTE(B3828,CHAR(160),"")),'Look Up Values'!$B$2:$B$500,0)),"","Origin error")),"")</f>
        <v/>
      </c>
      <c r="O3828" s="242" t="str">
        <f>IF(AND(I3828&lt;&gt;0,I3828&lt;&gt;""),IF(C3828="","",IF(AND(ISNUMBER(--LEFT(C3828,FIND(" ",C3828&amp;" ")-1)),OR(LEN(LEFT(C3828,FIND(" ",C3828&amp;" ")-1))=6,LEN(LEFT(C3828,FIND(" ",C3828&amp;" ")-1))=7),OR(ISNUMBER(MATCH(LEFT(C3828,FIND(" ",C3828&amp;" ")-1),'Look Up Values'!$G$2:$G$1000,0)),ISNUMBER(MATCH(LEFT(C3828,FIND(" ",C3828&amp;" ")-1),'Look Up Values'!$AE$2:$AE$2000,0)))),"","EWC error")),"")</f>
        <v/>
      </c>
      <c r="P3828" s="242" t="str" cm="1">
        <f t="array" ref="P3828">IF(AND(I3828&lt;&gt;0,I3828&lt;&gt;""),IF(D3828="","",IF(ISNUMBER(MATCH(SUBSTITUTE(D3828," ",""),SUBSTITUTE('Look Up Values'!$S$2:$S$120," ",""),0)),"","D&amp;R error")),"")</f>
        <v/>
      </c>
      <c r="Q3828" s="242" t="str" cm="1">
        <f t="array" ref="Q3828">IF(AND(I3828&lt;&gt;0,I3828&lt;&gt;""),IF(G3828="","",IF(ISNUMBER(MATCH(SUBSTITUTE(G3828," ",""),SUBSTITUTE('Look Up Values'!$I$2:$I$10," ",""),0)),"","State error")),"")</f>
        <v/>
      </c>
      <c r="R3828" s="260" t="str">
        <f t="shared" si="119"/>
        <v/>
      </c>
    </row>
    <row r="3829" spans="1:18" ht="15.75">
      <c r="A3829" s="250">
        <v>3822</v>
      </c>
      <c r="B3829" s="198"/>
      <c r="C3829" s="25"/>
      <c r="D3829" s="25"/>
      <c r="E3829" s="25"/>
      <c r="F3829" s="25"/>
      <c r="G3829" s="26"/>
      <c r="H3829" s="27"/>
      <c r="I3829" s="28"/>
      <c r="J3829" s="430"/>
      <c r="K3829" s="48"/>
      <c r="L3829" s="457" t="str">
        <f t="shared" si="118"/>
        <v/>
      </c>
      <c r="M3829" s="245" cm="1">
        <f t="array" ref="M3829">SUMPRODUCT(--(N3829:Q3829&lt;&gt;"")) + IF(TRIM(R3829)="",0,LEN(R3829)-LEN(SUBSTITUTE(R3829,",",""))+1)</f>
        <v>0</v>
      </c>
      <c r="N3829" s="242" t="str">
        <f>IF(AND(I3829&lt;&gt;0,I3829&lt;&gt;""),IF(TRIM(SUBSTITUTE(B3829,CHAR(160),""))="","",IF(ISNUMBER(MATCH(TRIM(SUBSTITUTE(B3829,CHAR(160),"")),'Look Up Values'!$B$2:$B$500,0)),"","Origin error")),"")</f>
        <v/>
      </c>
      <c r="O3829" s="242" t="str">
        <f>IF(AND(I3829&lt;&gt;0,I3829&lt;&gt;""),IF(C3829="","",IF(AND(ISNUMBER(--LEFT(C3829,FIND(" ",C3829&amp;" ")-1)),OR(LEN(LEFT(C3829,FIND(" ",C3829&amp;" ")-1))=6,LEN(LEFT(C3829,FIND(" ",C3829&amp;" ")-1))=7),OR(ISNUMBER(MATCH(LEFT(C3829,FIND(" ",C3829&amp;" ")-1),'Look Up Values'!$G$2:$G$1000,0)),ISNUMBER(MATCH(LEFT(C3829,FIND(" ",C3829&amp;" ")-1),'Look Up Values'!$AE$2:$AE$2000,0)))),"","EWC error")),"")</f>
        <v/>
      </c>
      <c r="P3829" s="242" t="str" cm="1">
        <f t="array" ref="P3829">IF(AND(I3829&lt;&gt;0,I3829&lt;&gt;""),IF(D3829="","",IF(ISNUMBER(MATCH(SUBSTITUTE(D3829," ",""),SUBSTITUTE('Look Up Values'!$S$2:$S$120," ",""),0)),"","D&amp;R error")),"")</f>
        <v/>
      </c>
      <c r="Q3829" s="242" t="str" cm="1">
        <f t="array" ref="Q3829">IF(AND(I3829&lt;&gt;0,I3829&lt;&gt;""),IF(G3829="","",IF(ISNUMBER(MATCH(SUBSTITUTE(G3829," ",""),SUBSTITUTE('Look Up Values'!$I$2:$I$10," ",""),0)),"","State error")),"")</f>
        <v/>
      </c>
      <c r="R3829" s="260" t="str">
        <f t="shared" si="119"/>
        <v/>
      </c>
    </row>
    <row r="3830" spans="1:18" ht="15.75">
      <c r="A3830" s="250">
        <v>3823</v>
      </c>
      <c r="B3830" s="198"/>
      <c r="C3830" s="25"/>
      <c r="D3830" s="25"/>
      <c r="E3830" s="25"/>
      <c r="F3830" s="25"/>
      <c r="G3830" s="26"/>
      <c r="H3830" s="27"/>
      <c r="I3830" s="28"/>
      <c r="J3830" s="430"/>
      <c r="K3830" s="48"/>
      <c r="L3830" s="457" t="str">
        <f t="shared" si="118"/>
        <v/>
      </c>
      <c r="M3830" s="245" cm="1">
        <f t="array" ref="M3830">SUMPRODUCT(--(N3830:Q3830&lt;&gt;"")) + IF(TRIM(R3830)="",0,LEN(R3830)-LEN(SUBSTITUTE(R3830,",",""))+1)</f>
        <v>0</v>
      </c>
      <c r="N3830" s="242" t="str">
        <f>IF(AND(I3830&lt;&gt;0,I3830&lt;&gt;""),IF(TRIM(SUBSTITUTE(B3830,CHAR(160),""))="","",IF(ISNUMBER(MATCH(TRIM(SUBSTITUTE(B3830,CHAR(160),"")),'Look Up Values'!$B$2:$B$500,0)),"","Origin error")),"")</f>
        <v/>
      </c>
      <c r="O3830" s="242" t="str">
        <f>IF(AND(I3830&lt;&gt;0,I3830&lt;&gt;""),IF(C3830="","",IF(AND(ISNUMBER(--LEFT(C3830,FIND(" ",C3830&amp;" ")-1)),OR(LEN(LEFT(C3830,FIND(" ",C3830&amp;" ")-1))=6,LEN(LEFT(C3830,FIND(" ",C3830&amp;" ")-1))=7),OR(ISNUMBER(MATCH(LEFT(C3830,FIND(" ",C3830&amp;" ")-1),'Look Up Values'!$G$2:$G$1000,0)),ISNUMBER(MATCH(LEFT(C3830,FIND(" ",C3830&amp;" ")-1),'Look Up Values'!$AE$2:$AE$2000,0)))),"","EWC error")),"")</f>
        <v/>
      </c>
      <c r="P3830" s="242" t="str" cm="1">
        <f t="array" ref="P3830">IF(AND(I3830&lt;&gt;0,I3830&lt;&gt;""),IF(D3830="","",IF(ISNUMBER(MATCH(SUBSTITUTE(D3830," ",""),SUBSTITUTE('Look Up Values'!$S$2:$S$120," ",""),0)),"","D&amp;R error")),"")</f>
        <v/>
      </c>
      <c r="Q3830" s="242" t="str" cm="1">
        <f t="array" ref="Q3830">IF(AND(I3830&lt;&gt;0,I3830&lt;&gt;""),IF(G3830="","",IF(ISNUMBER(MATCH(SUBSTITUTE(G3830," ",""),SUBSTITUTE('Look Up Values'!$I$2:$I$10," ",""),0)),"","State error")),"")</f>
        <v/>
      </c>
      <c r="R3830" s="260" t="str">
        <f t="shared" si="119"/>
        <v/>
      </c>
    </row>
    <row r="3831" spans="1:18" ht="15.75">
      <c r="A3831" s="250">
        <v>3824</v>
      </c>
      <c r="B3831" s="198"/>
      <c r="C3831" s="25"/>
      <c r="D3831" s="25"/>
      <c r="E3831" s="25"/>
      <c r="F3831" s="25"/>
      <c r="G3831" s="26"/>
      <c r="H3831" s="27"/>
      <c r="I3831" s="28"/>
      <c r="J3831" s="430"/>
      <c r="K3831" s="48"/>
      <c r="L3831" s="457" t="str">
        <f t="shared" si="118"/>
        <v/>
      </c>
      <c r="M3831" s="245" cm="1">
        <f t="array" ref="M3831">SUMPRODUCT(--(N3831:Q3831&lt;&gt;"")) + IF(TRIM(R3831)="",0,LEN(R3831)-LEN(SUBSTITUTE(R3831,",",""))+1)</f>
        <v>0</v>
      </c>
      <c r="N3831" s="242" t="str">
        <f>IF(AND(I3831&lt;&gt;0,I3831&lt;&gt;""),IF(TRIM(SUBSTITUTE(B3831,CHAR(160),""))="","",IF(ISNUMBER(MATCH(TRIM(SUBSTITUTE(B3831,CHAR(160),"")),'Look Up Values'!$B$2:$B$500,0)),"","Origin error")),"")</f>
        <v/>
      </c>
      <c r="O3831" s="242" t="str">
        <f>IF(AND(I3831&lt;&gt;0,I3831&lt;&gt;""),IF(C3831="","",IF(AND(ISNUMBER(--LEFT(C3831,FIND(" ",C3831&amp;" ")-1)),OR(LEN(LEFT(C3831,FIND(" ",C3831&amp;" ")-1))=6,LEN(LEFT(C3831,FIND(" ",C3831&amp;" ")-1))=7),OR(ISNUMBER(MATCH(LEFT(C3831,FIND(" ",C3831&amp;" ")-1),'Look Up Values'!$G$2:$G$1000,0)),ISNUMBER(MATCH(LEFT(C3831,FIND(" ",C3831&amp;" ")-1),'Look Up Values'!$AE$2:$AE$2000,0)))),"","EWC error")),"")</f>
        <v/>
      </c>
      <c r="P3831" s="242" t="str" cm="1">
        <f t="array" ref="P3831">IF(AND(I3831&lt;&gt;0,I3831&lt;&gt;""),IF(D3831="","",IF(ISNUMBER(MATCH(SUBSTITUTE(D3831," ",""),SUBSTITUTE('Look Up Values'!$S$2:$S$120," ",""),0)),"","D&amp;R error")),"")</f>
        <v/>
      </c>
      <c r="Q3831" s="242" t="str" cm="1">
        <f t="array" ref="Q3831">IF(AND(I3831&lt;&gt;0,I3831&lt;&gt;""),IF(G3831="","",IF(ISNUMBER(MATCH(SUBSTITUTE(G3831," ",""),SUBSTITUTE('Look Up Values'!$I$2:$I$10," ",""),0)),"","State error")),"")</f>
        <v/>
      </c>
      <c r="R3831" s="260" t="str">
        <f t="shared" si="119"/>
        <v/>
      </c>
    </row>
    <row r="3832" spans="1:18" ht="15.75">
      <c r="A3832" s="250">
        <v>3825</v>
      </c>
      <c r="B3832" s="198"/>
      <c r="C3832" s="25"/>
      <c r="D3832" s="25"/>
      <c r="E3832" s="25"/>
      <c r="F3832" s="25"/>
      <c r="G3832" s="26"/>
      <c r="H3832" s="27"/>
      <c r="I3832" s="28"/>
      <c r="J3832" s="430"/>
      <c r="K3832" s="48"/>
      <c r="L3832" s="457" t="str">
        <f t="shared" si="118"/>
        <v/>
      </c>
      <c r="M3832" s="245" cm="1">
        <f t="array" ref="M3832">SUMPRODUCT(--(N3832:Q3832&lt;&gt;"")) + IF(TRIM(R3832)="",0,LEN(R3832)-LEN(SUBSTITUTE(R3832,",",""))+1)</f>
        <v>0</v>
      </c>
      <c r="N3832" s="242" t="str">
        <f>IF(AND(I3832&lt;&gt;0,I3832&lt;&gt;""),IF(TRIM(SUBSTITUTE(B3832,CHAR(160),""))="","",IF(ISNUMBER(MATCH(TRIM(SUBSTITUTE(B3832,CHAR(160),"")),'Look Up Values'!$B$2:$B$500,0)),"","Origin error")),"")</f>
        <v/>
      </c>
      <c r="O3832" s="242" t="str">
        <f>IF(AND(I3832&lt;&gt;0,I3832&lt;&gt;""),IF(C3832="","",IF(AND(ISNUMBER(--LEFT(C3832,FIND(" ",C3832&amp;" ")-1)),OR(LEN(LEFT(C3832,FIND(" ",C3832&amp;" ")-1))=6,LEN(LEFT(C3832,FIND(" ",C3832&amp;" ")-1))=7),OR(ISNUMBER(MATCH(LEFT(C3832,FIND(" ",C3832&amp;" ")-1),'Look Up Values'!$G$2:$G$1000,0)),ISNUMBER(MATCH(LEFT(C3832,FIND(" ",C3832&amp;" ")-1),'Look Up Values'!$AE$2:$AE$2000,0)))),"","EWC error")),"")</f>
        <v/>
      </c>
      <c r="P3832" s="242" t="str" cm="1">
        <f t="array" ref="P3832">IF(AND(I3832&lt;&gt;0,I3832&lt;&gt;""),IF(D3832="","",IF(ISNUMBER(MATCH(SUBSTITUTE(D3832," ",""),SUBSTITUTE('Look Up Values'!$S$2:$S$120," ",""),0)),"","D&amp;R error")),"")</f>
        <v/>
      </c>
      <c r="Q3832" s="242" t="str" cm="1">
        <f t="array" ref="Q3832">IF(AND(I3832&lt;&gt;0,I3832&lt;&gt;""),IF(G3832="","",IF(ISNUMBER(MATCH(SUBSTITUTE(G3832," ",""),SUBSTITUTE('Look Up Values'!$I$2:$I$10," ",""),0)),"","State error")),"")</f>
        <v/>
      </c>
      <c r="R3832" s="260" t="str">
        <f t="shared" si="119"/>
        <v/>
      </c>
    </row>
    <row r="3833" spans="1:18" ht="15.75">
      <c r="A3833" s="250">
        <v>3826</v>
      </c>
      <c r="B3833" s="198"/>
      <c r="C3833" s="25"/>
      <c r="D3833" s="25"/>
      <c r="E3833" s="25"/>
      <c r="F3833" s="25"/>
      <c r="G3833" s="26"/>
      <c r="H3833" s="27"/>
      <c r="I3833" s="28"/>
      <c r="J3833" s="430"/>
      <c r="K3833" s="48"/>
      <c r="L3833" s="457" t="str">
        <f t="shared" si="118"/>
        <v/>
      </c>
      <c r="M3833" s="245" cm="1">
        <f t="array" ref="M3833">SUMPRODUCT(--(N3833:Q3833&lt;&gt;"")) + IF(TRIM(R3833)="",0,LEN(R3833)-LEN(SUBSTITUTE(R3833,",",""))+1)</f>
        <v>0</v>
      </c>
      <c r="N3833" s="242" t="str">
        <f>IF(AND(I3833&lt;&gt;0,I3833&lt;&gt;""),IF(TRIM(SUBSTITUTE(B3833,CHAR(160),""))="","",IF(ISNUMBER(MATCH(TRIM(SUBSTITUTE(B3833,CHAR(160),"")),'Look Up Values'!$B$2:$B$500,0)),"","Origin error")),"")</f>
        <v/>
      </c>
      <c r="O3833" s="242" t="str">
        <f>IF(AND(I3833&lt;&gt;0,I3833&lt;&gt;""),IF(C3833="","",IF(AND(ISNUMBER(--LEFT(C3833,FIND(" ",C3833&amp;" ")-1)),OR(LEN(LEFT(C3833,FIND(" ",C3833&amp;" ")-1))=6,LEN(LEFT(C3833,FIND(" ",C3833&amp;" ")-1))=7),OR(ISNUMBER(MATCH(LEFT(C3833,FIND(" ",C3833&amp;" ")-1),'Look Up Values'!$G$2:$G$1000,0)),ISNUMBER(MATCH(LEFT(C3833,FIND(" ",C3833&amp;" ")-1),'Look Up Values'!$AE$2:$AE$2000,0)))),"","EWC error")),"")</f>
        <v/>
      </c>
      <c r="P3833" s="242" t="str" cm="1">
        <f t="array" ref="P3833">IF(AND(I3833&lt;&gt;0,I3833&lt;&gt;""),IF(D3833="","",IF(ISNUMBER(MATCH(SUBSTITUTE(D3833," ",""),SUBSTITUTE('Look Up Values'!$S$2:$S$120," ",""),0)),"","D&amp;R error")),"")</f>
        <v/>
      </c>
      <c r="Q3833" s="242" t="str" cm="1">
        <f t="array" ref="Q3833">IF(AND(I3833&lt;&gt;0,I3833&lt;&gt;""),IF(G3833="","",IF(ISNUMBER(MATCH(SUBSTITUTE(G3833," ",""),SUBSTITUTE('Look Up Values'!$I$2:$I$10," ",""),0)),"","State error")),"")</f>
        <v/>
      </c>
      <c r="R3833" s="260" t="str">
        <f t="shared" si="119"/>
        <v/>
      </c>
    </row>
    <row r="3834" spans="1:18" ht="15.75">
      <c r="A3834" s="250">
        <v>3827</v>
      </c>
      <c r="B3834" s="198"/>
      <c r="C3834" s="25"/>
      <c r="D3834" s="25"/>
      <c r="E3834" s="25"/>
      <c r="F3834" s="25"/>
      <c r="G3834" s="26"/>
      <c r="H3834" s="27"/>
      <c r="I3834" s="28"/>
      <c r="J3834" s="430"/>
      <c r="K3834" s="48"/>
      <c r="L3834" s="457" t="str">
        <f t="shared" si="118"/>
        <v/>
      </c>
      <c r="M3834" s="245" cm="1">
        <f t="array" ref="M3834">SUMPRODUCT(--(N3834:Q3834&lt;&gt;"")) + IF(TRIM(R3834)="",0,LEN(R3834)-LEN(SUBSTITUTE(R3834,",",""))+1)</f>
        <v>0</v>
      </c>
      <c r="N3834" s="242" t="str">
        <f>IF(AND(I3834&lt;&gt;0,I3834&lt;&gt;""),IF(TRIM(SUBSTITUTE(B3834,CHAR(160),""))="","",IF(ISNUMBER(MATCH(TRIM(SUBSTITUTE(B3834,CHAR(160),"")),'Look Up Values'!$B$2:$B$500,0)),"","Origin error")),"")</f>
        <v/>
      </c>
      <c r="O3834" s="242" t="str">
        <f>IF(AND(I3834&lt;&gt;0,I3834&lt;&gt;""),IF(C3834="","",IF(AND(ISNUMBER(--LEFT(C3834,FIND(" ",C3834&amp;" ")-1)),OR(LEN(LEFT(C3834,FIND(" ",C3834&amp;" ")-1))=6,LEN(LEFT(C3834,FIND(" ",C3834&amp;" ")-1))=7),OR(ISNUMBER(MATCH(LEFT(C3834,FIND(" ",C3834&amp;" ")-1),'Look Up Values'!$G$2:$G$1000,0)),ISNUMBER(MATCH(LEFT(C3834,FIND(" ",C3834&amp;" ")-1),'Look Up Values'!$AE$2:$AE$2000,0)))),"","EWC error")),"")</f>
        <v/>
      </c>
      <c r="P3834" s="242" t="str" cm="1">
        <f t="array" ref="P3834">IF(AND(I3834&lt;&gt;0,I3834&lt;&gt;""),IF(D3834="","",IF(ISNUMBER(MATCH(SUBSTITUTE(D3834," ",""),SUBSTITUTE('Look Up Values'!$S$2:$S$120," ",""),0)),"","D&amp;R error")),"")</f>
        <v/>
      </c>
      <c r="Q3834" s="242" t="str" cm="1">
        <f t="array" ref="Q3834">IF(AND(I3834&lt;&gt;0,I3834&lt;&gt;""),IF(G3834="","",IF(ISNUMBER(MATCH(SUBSTITUTE(G3834," ",""),SUBSTITUTE('Look Up Values'!$I$2:$I$10," ",""),0)),"","State error")),"")</f>
        <v/>
      </c>
      <c r="R3834" s="260" t="str">
        <f t="shared" si="119"/>
        <v/>
      </c>
    </row>
    <row r="3835" spans="1:18" ht="15.75">
      <c r="A3835" s="250">
        <v>3828</v>
      </c>
      <c r="B3835" s="198"/>
      <c r="C3835" s="25"/>
      <c r="D3835" s="25"/>
      <c r="E3835" s="25"/>
      <c r="F3835" s="25"/>
      <c r="G3835" s="26"/>
      <c r="H3835" s="27"/>
      <c r="I3835" s="28"/>
      <c r="J3835" s="430"/>
      <c r="K3835" s="48"/>
      <c r="L3835" s="457" t="str">
        <f t="shared" si="118"/>
        <v/>
      </c>
      <c r="M3835" s="245" cm="1">
        <f t="array" ref="M3835">SUMPRODUCT(--(N3835:Q3835&lt;&gt;"")) + IF(TRIM(R3835)="",0,LEN(R3835)-LEN(SUBSTITUTE(R3835,",",""))+1)</f>
        <v>0</v>
      </c>
      <c r="N3835" s="242" t="str">
        <f>IF(AND(I3835&lt;&gt;0,I3835&lt;&gt;""),IF(TRIM(SUBSTITUTE(B3835,CHAR(160),""))="","",IF(ISNUMBER(MATCH(TRIM(SUBSTITUTE(B3835,CHAR(160),"")),'Look Up Values'!$B$2:$B$500,0)),"","Origin error")),"")</f>
        <v/>
      </c>
      <c r="O3835" s="242" t="str">
        <f>IF(AND(I3835&lt;&gt;0,I3835&lt;&gt;""),IF(C3835="","",IF(AND(ISNUMBER(--LEFT(C3835,FIND(" ",C3835&amp;" ")-1)),OR(LEN(LEFT(C3835,FIND(" ",C3835&amp;" ")-1))=6,LEN(LEFT(C3835,FIND(" ",C3835&amp;" ")-1))=7),OR(ISNUMBER(MATCH(LEFT(C3835,FIND(" ",C3835&amp;" ")-1),'Look Up Values'!$G$2:$G$1000,0)),ISNUMBER(MATCH(LEFT(C3835,FIND(" ",C3835&amp;" ")-1),'Look Up Values'!$AE$2:$AE$2000,0)))),"","EWC error")),"")</f>
        <v/>
      </c>
      <c r="P3835" s="242" t="str" cm="1">
        <f t="array" ref="P3835">IF(AND(I3835&lt;&gt;0,I3835&lt;&gt;""),IF(D3835="","",IF(ISNUMBER(MATCH(SUBSTITUTE(D3835," ",""),SUBSTITUTE('Look Up Values'!$S$2:$S$120," ",""),0)),"","D&amp;R error")),"")</f>
        <v/>
      </c>
      <c r="Q3835" s="242" t="str" cm="1">
        <f t="array" ref="Q3835">IF(AND(I3835&lt;&gt;0,I3835&lt;&gt;""),IF(G3835="","",IF(ISNUMBER(MATCH(SUBSTITUTE(G3835," ",""),SUBSTITUTE('Look Up Values'!$I$2:$I$10," ",""),0)),"","State error")),"")</f>
        <v/>
      </c>
      <c r="R3835" s="260" t="str">
        <f t="shared" si="119"/>
        <v/>
      </c>
    </row>
    <row r="3836" spans="1:18" ht="15.75">
      <c r="A3836" s="250">
        <v>3829</v>
      </c>
      <c r="B3836" s="198"/>
      <c r="C3836" s="25"/>
      <c r="D3836" s="25"/>
      <c r="E3836" s="25"/>
      <c r="F3836" s="25"/>
      <c r="G3836" s="26"/>
      <c r="H3836" s="27"/>
      <c r="I3836" s="28"/>
      <c r="J3836" s="430"/>
      <c r="K3836" s="48"/>
      <c r="L3836" s="457" t="str">
        <f t="shared" si="118"/>
        <v/>
      </c>
      <c r="M3836" s="245" cm="1">
        <f t="array" ref="M3836">SUMPRODUCT(--(N3836:Q3836&lt;&gt;"")) + IF(TRIM(R3836)="",0,LEN(R3836)-LEN(SUBSTITUTE(R3836,",",""))+1)</f>
        <v>0</v>
      </c>
      <c r="N3836" s="242" t="str">
        <f>IF(AND(I3836&lt;&gt;0,I3836&lt;&gt;""),IF(TRIM(SUBSTITUTE(B3836,CHAR(160),""))="","",IF(ISNUMBER(MATCH(TRIM(SUBSTITUTE(B3836,CHAR(160),"")),'Look Up Values'!$B$2:$B$500,0)),"","Origin error")),"")</f>
        <v/>
      </c>
      <c r="O3836" s="242" t="str">
        <f>IF(AND(I3836&lt;&gt;0,I3836&lt;&gt;""),IF(C3836="","",IF(AND(ISNUMBER(--LEFT(C3836,FIND(" ",C3836&amp;" ")-1)),OR(LEN(LEFT(C3836,FIND(" ",C3836&amp;" ")-1))=6,LEN(LEFT(C3836,FIND(" ",C3836&amp;" ")-1))=7),OR(ISNUMBER(MATCH(LEFT(C3836,FIND(" ",C3836&amp;" ")-1),'Look Up Values'!$G$2:$G$1000,0)),ISNUMBER(MATCH(LEFT(C3836,FIND(" ",C3836&amp;" ")-1),'Look Up Values'!$AE$2:$AE$2000,0)))),"","EWC error")),"")</f>
        <v/>
      </c>
      <c r="P3836" s="242" t="str" cm="1">
        <f t="array" ref="P3836">IF(AND(I3836&lt;&gt;0,I3836&lt;&gt;""),IF(D3836="","",IF(ISNUMBER(MATCH(SUBSTITUTE(D3836," ",""),SUBSTITUTE('Look Up Values'!$S$2:$S$120," ",""),0)),"","D&amp;R error")),"")</f>
        <v/>
      </c>
      <c r="Q3836" s="242" t="str" cm="1">
        <f t="array" ref="Q3836">IF(AND(I3836&lt;&gt;0,I3836&lt;&gt;""),IF(G3836="","",IF(ISNUMBER(MATCH(SUBSTITUTE(G3836," ",""),SUBSTITUTE('Look Up Values'!$I$2:$I$10," ",""),0)),"","State error")),"")</f>
        <v/>
      </c>
      <c r="R3836" s="260" t="str">
        <f t="shared" si="119"/>
        <v/>
      </c>
    </row>
    <row r="3837" spans="1:18" ht="15.75">
      <c r="A3837" s="250">
        <v>3830</v>
      </c>
      <c r="B3837" s="198"/>
      <c r="C3837" s="25"/>
      <c r="D3837" s="25"/>
      <c r="E3837" s="25"/>
      <c r="F3837" s="25"/>
      <c r="G3837" s="26"/>
      <c r="H3837" s="27"/>
      <c r="I3837" s="28"/>
      <c r="J3837" s="430"/>
      <c r="K3837" s="48"/>
      <c r="L3837" s="457" t="str">
        <f t="shared" si="118"/>
        <v/>
      </c>
      <c r="M3837" s="245" cm="1">
        <f t="array" ref="M3837">SUMPRODUCT(--(N3837:Q3837&lt;&gt;"")) + IF(TRIM(R3837)="",0,LEN(R3837)-LEN(SUBSTITUTE(R3837,",",""))+1)</f>
        <v>0</v>
      </c>
      <c r="N3837" s="242" t="str">
        <f>IF(AND(I3837&lt;&gt;0,I3837&lt;&gt;""),IF(TRIM(SUBSTITUTE(B3837,CHAR(160),""))="","",IF(ISNUMBER(MATCH(TRIM(SUBSTITUTE(B3837,CHAR(160),"")),'Look Up Values'!$B$2:$B$500,0)),"","Origin error")),"")</f>
        <v/>
      </c>
      <c r="O3837" s="242" t="str">
        <f>IF(AND(I3837&lt;&gt;0,I3837&lt;&gt;""),IF(C3837="","",IF(AND(ISNUMBER(--LEFT(C3837,FIND(" ",C3837&amp;" ")-1)),OR(LEN(LEFT(C3837,FIND(" ",C3837&amp;" ")-1))=6,LEN(LEFT(C3837,FIND(" ",C3837&amp;" ")-1))=7),OR(ISNUMBER(MATCH(LEFT(C3837,FIND(" ",C3837&amp;" ")-1),'Look Up Values'!$G$2:$G$1000,0)),ISNUMBER(MATCH(LEFT(C3837,FIND(" ",C3837&amp;" ")-1),'Look Up Values'!$AE$2:$AE$2000,0)))),"","EWC error")),"")</f>
        <v/>
      </c>
      <c r="P3837" s="242" t="str" cm="1">
        <f t="array" ref="P3837">IF(AND(I3837&lt;&gt;0,I3837&lt;&gt;""),IF(D3837="","",IF(ISNUMBER(MATCH(SUBSTITUTE(D3837," ",""),SUBSTITUTE('Look Up Values'!$S$2:$S$120," ",""),0)),"","D&amp;R error")),"")</f>
        <v/>
      </c>
      <c r="Q3837" s="242" t="str" cm="1">
        <f t="array" ref="Q3837">IF(AND(I3837&lt;&gt;0,I3837&lt;&gt;""),IF(G3837="","",IF(ISNUMBER(MATCH(SUBSTITUTE(G3837," ",""),SUBSTITUTE('Look Up Values'!$I$2:$I$10," ",""),0)),"","State error")),"")</f>
        <v/>
      </c>
      <c r="R3837" s="260" t="str">
        <f t="shared" si="119"/>
        <v/>
      </c>
    </row>
    <row r="3838" spans="1:18" ht="15.75">
      <c r="A3838" s="250">
        <v>3831</v>
      </c>
      <c r="B3838" s="198"/>
      <c r="C3838" s="25"/>
      <c r="D3838" s="25"/>
      <c r="E3838" s="25"/>
      <c r="F3838" s="25"/>
      <c r="G3838" s="26"/>
      <c r="H3838" s="27"/>
      <c r="I3838" s="28"/>
      <c r="J3838" s="430"/>
      <c r="K3838" s="48"/>
      <c r="L3838" s="457" t="str">
        <f t="shared" si="118"/>
        <v/>
      </c>
      <c r="M3838" s="245" cm="1">
        <f t="array" ref="M3838">SUMPRODUCT(--(N3838:Q3838&lt;&gt;"")) + IF(TRIM(R3838)="",0,LEN(R3838)-LEN(SUBSTITUTE(R3838,",",""))+1)</f>
        <v>0</v>
      </c>
      <c r="N3838" s="242" t="str">
        <f>IF(AND(I3838&lt;&gt;0,I3838&lt;&gt;""),IF(TRIM(SUBSTITUTE(B3838,CHAR(160),""))="","",IF(ISNUMBER(MATCH(TRIM(SUBSTITUTE(B3838,CHAR(160),"")),'Look Up Values'!$B$2:$B$500,0)),"","Origin error")),"")</f>
        <v/>
      </c>
      <c r="O3838" s="242" t="str">
        <f>IF(AND(I3838&lt;&gt;0,I3838&lt;&gt;""),IF(C3838="","",IF(AND(ISNUMBER(--LEFT(C3838,FIND(" ",C3838&amp;" ")-1)),OR(LEN(LEFT(C3838,FIND(" ",C3838&amp;" ")-1))=6,LEN(LEFT(C3838,FIND(" ",C3838&amp;" ")-1))=7),OR(ISNUMBER(MATCH(LEFT(C3838,FIND(" ",C3838&amp;" ")-1),'Look Up Values'!$G$2:$G$1000,0)),ISNUMBER(MATCH(LEFT(C3838,FIND(" ",C3838&amp;" ")-1),'Look Up Values'!$AE$2:$AE$2000,0)))),"","EWC error")),"")</f>
        <v/>
      </c>
      <c r="P3838" s="242" t="str" cm="1">
        <f t="array" ref="P3838">IF(AND(I3838&lt;&gt;0,I3838&lt;&gt;""),IF(D3838="","",IF(ISNUMBER(MATCH(SUBSTITUTE(D3838," ",""),SUBSTITUTE('Look Up Values'!$S$2:$S$120," ",""),0)),"","D&amp;R error")),"")</f>
        <v/>
      </c>
      <c r="Q3838" s="242" t="str" cm="1">
        <f t="array" ref="Q3838">IF(AND(I3838&lt;&gt;0,I3838&lt;&gt;""),IF(G3838="","",IF(ISNUMBER(MATCH(SUBSTITUTE(G3838," ",""),SUBSTITUTE('Look Up Values'!$I$2:$I$10," ",""),0)),"","State error")),"")</f>
        <v/>
      </c>
      <c r="R3838" s="260" t="str">
        <f t="shared" si="119"/>
        <v/>
      </c>
    </row>
    <row r="3839" spans="1:18" ht="15.75">
      <c r="A3839" s="250">
        <v>3832</v>
      </c>
      <c r="B3839" s="198"/>
      <c r="C3839" s="25"/>
      <c r="D3839" s="25"/>
      <c r="E3839" s="25"/>
      <c r="F3839" s="25"/>
      <c r="G3839" s="26"/>
      <c r="H3839" s="27"/>
      <c r="I3839" s="28"/>
      <c r="J3839" s="430"/>
      <c r="K3839" s="48"/>
      <c r="L3839" s="457" t="str">
        <f t="shared" si="118"/>
        <v/>
      </c>
      <c r="M3839" s="245" cm="1">
        <f t="array" ref="M3839">SUMPRODUCT(--(N3839:Q3839&lt;&gt;"")) + IF(TRIM(R3839)="",0,LEN(R3839)-LEN(SUBSTITUTE(R3839,",",""))+1)</f>
        <v>0</v>
      </c>
      <c r="N3839" s="242" t="str">
        <f>IF(AND(I3839&lt;&gt;0,I3839&lt;&gt;""),IF(TRIM(SUBSTITUTE(B3839,CHAR(160),""))="","",IF(ISNUMBER(MATCH(TRIM(SUBSTITUTE(B3839,CHAR(160),"")),'Look Up Values'!$B$2:$B$500,0)),"","Origin error")),"")</f>
        <v/>
      </c>
      <c r="O3839" s="242" t="str">
        <f>IF(AND(I3839&lt;&gt;0,I3839&lt;&gt;""),IF(C3839="","",IF(AND(ISNUMBER(--LEFT(C3839,FIND(" ",C3839&amp;" ")-1)),OR(LEN(LEFT(C3839,FIND(" ",C3839&amp;" ")-1))=6,LEN(LEFT(C3839,FIND(" ",C3839&amp;" ")-1))=7),OR(ISNUMBER(MATCH(LEFT(C3839,FIND(" ",C3839&amp;" ")-1),'Look Up Values'!$G$2:$G$1000,0)),ISNUMBER(MATCH(LEFT(C3839,FIND(" ",C3839&amp;" ")-1),'Look Up Values'!$AE$2:$AE$2000,0)))),"","EWC error")),"")</f>
        <v/>
      </c>
      <c r="P3839" s="242" t="str" cm="1">
        <f t="array" ref="P3839">IF(AND(I3839&lt;&gt;0,I3839&lt;&gt;""),IF(D3839="","",IF(ISNUMBER(MATCH(SUBSTITUTE(D3839," ",""),SUBSTITUTE('Look Up Values'!$S$2:$S$120," ",""),0)),"","D&amp;R error")),"")</f>
        <v/>
      </c>
      <c r="Q3839" s="242" t="str" cm="1">
        <f t="array" ref="Q3839">IF(AND(I3839&lt;&gt;0,I3839&lt;&gt;""),IF(G3839="","",IF(ISNUMBER(MATCH(SUBSTITUTE(G3839," ",""),SUBSTITUTE('Look Up Values'!$I$2:$I$10," ",""),0)),"","State error")),"")</f>
        <v/>
      </c>
      <c r="R3839" s="260" t="str">
        <f t="shared" si="119"/>
        <v/>
      </c>
    </row>
    <row r="3840" spans="1:18" ht="15.75">
      <c r="A3840" s="250">
        <v>3833</v>
      </c>
      <c r="B3840" s="198"/>
      <c r="C3840" s="25"/>
      <c r="D3840" s="25"/>
      <c r="E3840" s="25"/>
      <c r="F3840" s="25"/>
      <c r="G3840" s="26"/>
      <c r="H3840" s="27"/>
      <c r="I3840" s="28"/>
      <c r="J3840" s="430"/>
      <c r="K3840" s="48"/>
      <c r="L3840" s="457" t="str">
        <f t="shared" si="118"/>
        <v/>
      </c>
      <c r="M3840" s="245" cm="1">
        <f t="array" ref="M3840">SUMPRODUCT(--(N3840:Q3840&lt;&gt;"")) + IF(TRIM(R3840)="",0,LEN(R3840)-LEN(SUBSTITUTE(R3840,",",""))+1)</f>
        <v>0</v>
      </c>
      <c r="N3840" s="242" t="str">
        <f>IF(AND(I3840&lt;&gt;0,I3840&lt;&gt;""),IF(TRIM(SUBSTITUTE(B3840,CHAR(160),""))="","",IF(ISNUMBER(MATCH(TRIM(SUBSTITUTE(B3840,CHAR(160),"")),'Look Up Values'!$B$2:$B$500,0)),"","Origin error")),"")</f>
        <v/>
      </c>
      <c r="O3840" s="242" t="str">
        <f>IF(AND(I3840&lt;&gt;0,I3840&lt;&gt;""),IF(C3840="","",IF(AND(ISNUMBER(--LEFT(C3840,FIND(" ",C3840&amp;" ")-1)),OR(LEN(LEFT(C3840,FIND(" ",C3840&amp;" ")-1))=6,LEN(LEFT(C3840,FIND(" ",C3840&amp;" ")-1))=7),OR(ISNUMBER(MATCH(LEFT(C3840,FIND(" ",C3840&amp;" ")-1),'Look Up Values'!$G$2:$G$1000,0)),ISNUMBER(MATCH(LEFT(C3840,FIND(" ",C3840&amp;" ")-1),'Look Up Values'!$AE$2:$AE$2000,0)))),"","EWC error")),"")</f>
        <v/>
      </c>
      <c r="P3840" s="242" t="str" cm="1">
        <f t="array" ref="P3840">IF(AND(I3840&lt;&gt;0,I3840&lt;&gt;""),IF(D3840="","",IF(ISNUMBER(MATCH(SUBSTITUTE(D3840," ",""),SUBSTITUTE('Look Up Values'!$S$2:$S$120," ",""),0)),"","D&amp;R error")),"")</f>
        <v/>
      </c>
      <c r="Q3840" s="242" t="str" cm="1">
        <f t="array" ref="Q3840">IF(AND(I3840&lt;&gt;0,I3840&lt;&gt;""),IF(G3840="","",IF(ISNUMBER(MATCH(SUBSTITUTE(G3840," ",""),SUBSTITUTE('Look Up Values'!$I$2:$I$10," ",""),0)),"","State error")),"")</f>
        <v/>
      </c>
      <c r="R3840" s="260" t="str">
        <f t="shared" si="119"/>
        <v/>
      </c>
    </row>
    <row r="3841" spans="1:18" ht="15.75">
      <c r="A3841" s="250">
        <v>3834</v>
      </c>
      <c r="B3841" s="198"/>
      <c r="C3841" s="25"/>
      <c r="D3841" s="25"/>
      <c r="E3841" s="25"/>
      <c r="F3841" s="25"/>
      <c r="G3841" s="26"/>
      <c r="H3841" s="27"/>
      <c r="I3841" s="28"/>
      <c r="J3841" s="430"/>
      <c r="K3841" s="48"/>
      <c r="L3841" s="457" t="str">
        <f t="shared" si="118"/>
        <v/>
      </c>
      <c r="M3841" s="245" cm="1">
        <f t="array" ref="M3841">SUMPRODUCT(--(N3841:Q3841&lt;&gt;"")) + IF(TRIM(R3841)="",0,LEN(R3841)-LEN(SUBSTITUTE(R3841,",",""))+1)</f>
        <v>0</v>
      </c>
      <c r="N3841" s="242" t="str">
        <f>IF(AND(I3841&lt;&gt;0,I3841&lt;&gt;""),IF(TRIM(SUBSTITUTE(B3841,CHAR(160),""))="","",IF(ISNUMBER(MATCH(TRIM(SUBSTITUTE(B3841,CHAR(160),"")),'Look Up Values'!$B$2:$B$500,0)),"","Origin error")),"")</f>
        <v/>
      </c>
      <c r="O3841" s="242" t="str">
        <f>IF(AND(I3841&lt;&gt;0,I3841&lt;&gt;""),IF(C3841="","",IF(AND(ISNUMBER(--LEFT(C3841,FIND(" ",C3841&amp;" ")-1)),OR(LEN(LEFT(C3841,FIND(" ",C3841&amp;" ")-1))=6,LEN(LEFT(C3841,FIND(" ",C3841&amp;" ")-1))=7),OR(ISNUMBER(MATCH(LEFT(C3841,FIND(" ",C3841&amp;" ")-1),'Look Up Values'!$G$2:$G$1000,0)),ISNUMBER(MATCH(LEFT(C3841,FIND(" ",C3841&amp;" ")-1),'Look Up Values'!$AE$2:$AE$2000,0)))),"","EWC error")),"")</f>
        <v/>
      </c>
      <c r="P3841" s="242" t="str" cm="1">
        <f t="array" ref="P3841">IF(AND(I3841&lt;&gt;0,I3841&lt;&gt;""),IF(D3841="","",IF(ISNUMBER(MATCH(SUBSTITUTE(D3841," ",""),SUBSTITUTE('Look Up Values'!$S$2:$S$120," ",""),0)),"","D&amp;R error")),"")</f>
        <v/>
      </c>
      <c r="Q3841" s="242" t="str" cm="1">
        <f t="array" ref="Q3841">IF(AND(I3841&lt;&gt;0,I3841&lt;&gt;""),IF(G3841="","",IF(ISNUMBER(MATCH(SUBSTITUTE(G3841," ",""),SUBSTITUTE('Look Up Values'!$I$2:$I$10," ",""),0)),"","State error")),"")</f>
        <v/>
      </c>
      <c r="R3841" s="260" t="str">
        <f t="shared" si="119"/>
        <v/>
      </c>
    </row>
    <row r="3842" spans="1:18" ht="15.75">
      <c r="A3842" s="250">
        <v>3835</v>
      </c>
      <c r="B3842" s="198"/>
      <c r="C3842" s="25"/>
      <c r="D3842" s="25"/>
      <c r="E3842" s="25"/>
      <c r="F3842" s="25"/>
      <c r="G3842" s="26"/>
      <c r="H3842" s="27"/>
      <c r="I3842" s="28"/>
      <c r="J3842" s="430"/>
      <c r="K3842" s="48"/>
      <c r="L3842" s="457" t="str">
        <f t="shared" si="118"/>
        <v/>
      </c>
      <c r="M3842" s="245" cm="1">
        <f t="array" ref="M3842">SUMPRODUCT(--(N3842:Q3842&lt;&gt;"")) + IF(TRIM(R3842)="",0,LEN(R3842)-LEN(SUBSTITUTE(R3842,",",""))+1)</f>
        <v>0</v>
      </c>
      <c r="N3842" s="242" t="str">
        <f>IF(AND(I3842&lt;&gt;0,I3842&lt;&gt;""),IF(TRIM(SUBSTITUTE(B3842,CHAR(160),""))="","",IF(ISNUMBER(MATCH(TRIM(SUBSTITUTE(B3842,CHAR(160),"")),'Look Up Values'!$B$2:$B$500,0)),"","Origin error")),"")</f>
        <v/>
      </c>
      <c r="O3842" s="242" t="str">
        <f>IF(AND(I3842&lt;&gt;0,I3842&lt;&gt;""),IF(C3842="","",IF(AND(ISNUMBER(--LEFT(C3842,FIND(" ",C3842&amp;" ")-1)),OR(LEN(LEFT(C3842,FIND(" ",C3842&amp;" ")-1))=6,LEN(LEFT(C3842,FIND(" ",C3842&amp;" ")-1))=7),OR(ISNUMBER(MATCH(LEFT(C3842,FIND(" ",C3842&amp;" ")-1),'Look Up Values'!$G$2:$G$1000,0)),ISNUMBER(MATCH(LEFT(C3842,FIND(" ",C3842&amp;" ")-1),'Look Up Values'!$AE$2:$AE$2000,0)))),"","EWC error")),"")</f>
        <v/>
      </c>
      <c r="P3842" s="242" t="str" cm="1">
        <f t="array" ref="P3842">IF(AND(I3842&lt;&gt;0,I3842&lt;&gt;""),IF(D3842="","",IF(ISNUMBER(MATCH(SUBSTITUTE(D3842," ",""),SUBSTITUTE('Look Up Values'!$S$2:$S$120," ",""),0)),"","D&amp;R error")),"")</f>
        <v/>
      </c>
      <c r="Q3842" s="242" t="str" cm="1">
        <f t="array" ref="Q3842">IF(AND(I3842&lt;&gt;0,I3842&lt;&gt;""),IF(G3842="","",IF(ISNUMBER(MATCH(SUBSTITUTE(G3842," ",""),SUBSTITUTE('Look Up Values'!$I$2:$I$10," ",""),0)),"","State error")),"")</f>
        <v/>
      </c>
      <c r="R3842" s="260" t="str">
        <f t="shared" si="119"/>
        <v/>
      </c>
    </row>
    <row r="3843" spans="1:18" ht="15.75">
      <c r="A3843" s="250">
        <v>3836</v>
      </c>
      <c r="B3843" s="198"/>
      <c r="C3843" s="25"/>
      <c r="D3843" s="25"/>
      <c r="E3843" s="25"/>
      <c r="F3843" s="25"/>
      <c r="G3843" s="26"/>
      <c r="H3843" s="27"/>
      <c r="I3843" s="28"/>
      <c r="J3843" s="430"/>
      <c r="K3843" s="48"/>
      <c r="L3843" s="457" t="str">
        <f t="shared" si="118"/>
        <v/>
      </c>
      <c r="M3843" s="245" cm="1">
        <f t="array" ref="M3843">SUMPRODUCT(--(N3843:Q3843&lt;&gt;"")) + IF(TRIM(R3843)="",0,LEN(R3843)-LEN(SUBSTITUTE(R3843,",",""))+1)</f>
        <v>0</v>
      </c>
      <c r="N3843" s="242" t="str">
        <f>IF(AND(I3843&lt;&gt;0,I3843&lt;&gt;""),IF(TRIM(SUBSTITUTE(B3843,CHAR(160),""))="","",IF(ISNUMBER(MATCH(TRIM(SUBSTITUTE(B3843,CHAR(160),"")),'Look Up Values'!$B$2:$B$500,0)),"","Origin error")),"")</f>
        <v/>
      </c>
      <c r="O3843" s="242" t="str">
        <f>IF(AND(I3843&lt;&gt;0,I3843&lt;&gt;""),IF(C3843="","",IF(AND(ISNUMBER(--LEFT(C3843,FIND(" ",C3843&amp;" ")-1)),OR(LEN(LEFT(C3843,FIND(" ",C3843&amp;" ")-1))=6,LEN(LEFT(C3843,FIND(" ",C3843&amp;" ")-1))=7),OR(ISNUMBER(MATCH(LEFT(C3843,FIND(" ",C3843&amp;" ")-1),'Look Up Values'!$G$2:$G$1000,0)),ISNUMBER(MATCH(LEFT(C3843,FIND(" ",C3843&amp;" ")-1),'Look Up Values'!$AE$2:$AE$2000,0)))),"","EWC error")),"")</f>
        <v/>
      </c>
      <c r="P3843" s="242" t="str" cm="1">
        <f t="array" ref="P3843">IF(AND(I3843&lt;&gt;0,I3843&lt;&gt;""),IF(D3843="","",IF(ISNUMBER(MATCH(SUBSTITUTE(D3843," ",""),SUBSTITUTE('Look Up Values'!$S$2:$S$120," ",""),0)),"","D&amp;R error")),"")</f>
        <v/>
      </c>
      <c r="Q3843" s="242" t="str" cm="1">
        <f t="array" ref="Q3843">IF(AND(I3843&lt;&gt;0,I3843&lt;&gt;""),IF(G3843="","",IF(ISNUMBER(MATCH(SUBSTITUTE(G3843," ",""),SUBSTITUTE('Look Up Values'!$I$2:$I$10," ",""),0)),"","State error")),"")</f>
        <v/>
      </c>
      <c r="R3843" s="260" t="str">
        <f t="shared" si="119"/>
        <v/>
      </c>
    </row>
    <row r="3844" spans="1:18" ht="15.75">
      <c r="A3844" s="250">
        <v>3837</v>
      </c>
      <c r="B3844" s="198"/>
      <c r="C3844" s="25"/>
      <c r="D3844" s="25"/>
      <c r="E3844" s="25"/>
      <c r="F3844" s="25"/>
      <c r="G3844" s="26"/>
      <c r="H3844" s="27"/>
      <c r="I3844" s="28"/>
      <c r="J3844" s="430"/>
      <c r="K3844" s="48"/>
      <c r="L3844" s="457" t="str">
        <f t="shared" si="118"/>
        <v/>
      </c>
      <c r="M3844" s="245" cm="1">
        <f t="array" ref="M3844">SUMPRODUCT(--(N3844:Q3844&lt;&gt;"")) + IF(TRIM(R3844)="",0,LEN(R3844)-LEN(SUBSTITUTE(R3844,",",""))+1)</f>
        <v>0</v>
      </c>
      <c r="N3844" s="242" t="str">
        <f>IF(AND(I3844&lt;&gt;0,I3844&lt;&gt;""),IF(TRIM(SUBSTITUTE(B3844,CHAR(160),""))="","",IF(ISNUMBER(MATCH(TRIM(SUBSTITUTE(B3844,CHAR(160),"")),'Look Up Values'!$B$2:$B$500,0)),"","Origin error")),"")</f>
        <v/>
      </c>
      <c r="O3844" s="242" t="str">
        <f>IF(AND(I3844&lt;&gt;0,I3844&lt;&gt;""),IF(C3844="","",IF(AND(ISNUMBER(--LEFT(C3844,FIND(" ",C3844&amp;" ")-1)),OR(LEN(LEFT(C3844,FIND(" ",C3844&amp;" ")-1))=6,LEN(LEFT(C3844,FIND(" ",C3844&amp;" ")-1))=7),OR(ISNUMBER(MATCH(LEFT(C3844,FIND(" ",C3844&amp;" ")-1),'Look Up Values'!$G$2:$G$1000,0)),ISNUMBER(MATCH(LEFT(C3844,FIND(" ",C3844&amp;" ")-1),'Look Up Values'!$AE$2:$AE$2000,0)))),"","EWC error")),"")</f>
        <v/>
      </c>
      <c r="P3844" s="242" t="str" cm="1">
        <f t="array" ref="P3844">IF(AND(I3844&lt;&gt;0,I3844&lt;&gt;""),IF(D3844="","",IF(ISNUMBER(MATCH(SUBSTITUTE(D3844," ",""),SUBSTITUTE('Look Up Values'!$S$2:$S$120," ",""),0)),"","D&amp;R error")),"")</f>
        <v/>
      </c>
      <c r="Q3844" s="242" t="str" cm="1">
        <f t="array" ref="Q3844">IF(AND(I3844&lt;&gt;0,I3844&lt;&gt;""),IF(G3844="","",IF(ISNUMBER(MATCH(SUBSTITUTE(G3844," ",""),SUBSTITUTE('Look Up Values'!$I$2:$I$10," ",""),0)),"","State error")),"")</f>
        <v/>
      </c>
      <c r="R3844" s="260" t="str">
        <f t="shared" si="119"/>
        <v/>
      </c>
    </row>
    <row r="3845" spans="1:18" ht="15.75">
      <c r="A3845" s="250">
        <v>3838</v>
      </c>
      <c r="B3845" s="198"/>
      <c r="C3845" s="25"/>
      <c r="D3845" s="25"/>
      <c r="E3845" s="25"/>
      <c r="F3845" s="25"/>
      <c r="G3845" s="26"/>
      <c r="H3845" s="27"/>
      <c r="I3845" s="28"/>
      <c r="J3845" s="430"/>
      <c r="K3845" s="48"/>
      <c r="L3845" s="457" t="str">
        <f t="shared" si="118"/>
        <v/>
      </c>
      <c r="M3845" s="245" cm="1">
        <f t="array" ref="M3845">SUMPRODUCT(--(N3845:Q3845&lt;&gt;"")) + IF(TRIM(R3845)="",0,LEN(R3845)-LEN(SUBSTITUTE(R3845,",",""))+1)</f>
        <v>0</v>
      </c>
      <c r="N3845" s="242" t="str">
        <f>IF(AND(I3845&lt;&gt;0,I3845&lt;&gt;""),IF(TRIM(SUBSTITUTE(B3845,CHAR(160),""))="","",IF(ISNUMBER(MATCH(TRIM(SUBSTITUTE(B3845,CHAR(160),"")),'Look Up Values'!$B$2:$B$500,0)),"","Origin error")),"")</f>
        <v/>
      </c>
      <c r="O3845" s="242" t="str">
        <f>IF(AND(I3845&lt;&gt;0,I3845&lt;&gt;""),IF(C3845="","",IF(AND(ISNUMBER(--LEFT(C3845,FIND(" ",C3845&amp;" ")-1)),OR(LEN(LEFT(C3845,FIND(" ",C3845&amp;" ")-1))=6,LEN(LEFT(C3845,FIND(" ",C3845&amp;" ")-1))=7),OR(ISNUMBER(MATCH(LEFT(C3845,FIND(" ",C3845&amp;" ")-1),'Look Up Values'!$G$2:$G$1000,0)),ISNUMBER(MATCH(LEFT(C3845,FIND(" ",C3845&amp;" ")-1),'Look Up Values'!$AE$2:$AE$2000,0)))),"","EWC error")),"")</f>
        <v/>
      </c>
      <c r="P3845" s="242" t="str" cm="1">
        <f t="array" ref="P3845">IF(AND(I3845&lt;&gt;0,I3845&lt;&gt;""),IF(D3845="","",IF(ISNUMBER(MATCH(SUBSTITUTE(D3845," ",""),SUBSTITUTE('Look Up Values'!$S$2:$S$120," ",""),0)),"","D&amp;R error")),"")</f>
        <v/>
      </c>
      <c r="Q3845" s="242" t="str" cm="1">
        <f t="array" ref="Q3845">IF(AND(I3845&lt;&gt;0,I3845&lt;&gt;""),IF(G3845="","",IF(ISNUMBER(MATCH(SUBSTITUTE(G3845," ",""),SUBSTITUTE('Look Up Values'!$I$2:$I$10," ",""),0)),"","State error")),"")</f>
        <v/>
      </c>
      <c r="R3845" s="260" t="str">
        <f t="shared" si="119"/>
        <v/>
      </c>
    </row>
    <row r="3846" spans="1:18" ht="15.75">
      <c r="A3846" s="250">
        <v>3839</v>
      </c>
      <c r="B3846" s="198"/>
      <c r="C3846" s="25"/>
      <c r="D3846" s="25"/>
      <c r="E3846" s="25"/>
      <c r="F3846" s="25"/>
      <c r="G3846" s="26"/>
      <c r="H3846" s="27"/>
      <c r="I3846" s="28"/>
      <c r="J3846" s="430"/>
      <c r="K3846" s="48"/>
      <c r="L3846" s="457" t="str">
        <f t="shared" si="118"/>
        <v/>
      </c>
      <c r="M3846" s="245" cm="1">
        <f t="array" ref="M3846">SUMPRODUCT(--(N3846:Q3846&lt;&gt;"")) + IF(TRIM(R3846)="",0,LEN(R3846)-LEN(SUBSTITUTE(R3846,",",""))+1)</f>
        <v>0</v>
      </c>
      <c r="N3846" s="242" t="str">
        <f>IF(AND(I3846&lt;&gt;0,I3846&lt;&gt;""),IF(TRIM(SUBSTITUTE(B3846,CHAR(160),""))="","",IF(ISNUMBER(MATCH(TRIM(SUBSTITUTE(B3846,CHAR(160),"")),'Look Up Values'!$B$2:$B$500,0)),"","Origin error")),"")</f>
        <v/>
      </c>
      <c r="O3846" s="242" t="str">
        <f>IF(AND(I3846&lt;&gt;0,I3846&lt;&gt;""),IF(C3846="","",IF(AND(ISNUMBER(--LEFT(C3846,FIND(" ",C3846&amp;" ")-1)),OR(LEN(LEFT(C3846,FIND(" ",C3846&amp;" ")-1))=6,LEN(LEFT(C3846,FIND(" ",C3846&amp;" ")-1))=7),OR(ISNUMBER(MATCH(LEFT(C3846,FIND(" ",C3846&amp;" ")-1),'Look Up Values'!$G$2:$G$1000,0)),ISNUMBER(MATCH(LEFT(C3846,FIND(" ",C3846&amp;" ")-1),'Look Up Values'!$AE$2:$AE$2000,0)))),"","EWC error")),"")</f>
        <v/>
      </c>
      <c r="P3846" s="242" t="str" cm="1">
        <f t="array" ref="P3846">IF(AND(I3846&lt;&gt;0,I3846&lt;&gt;""),IF(D3846="","",IF(ISNUMBER(MATCH(SUBSTITUTE(D3846," ",""),SUBSTITUTE('Look Up Values'!$S$2:$S$120," ",""),0)),"","D&amp;R error")),"")</f>
        <v/>
      </c>
      <c r="Q3846" s="242" t="str" cm="1">
        <f t="array" ref="Q3846">IF(AND(I3846&lt;&gt;0,I3846&lt;&gt;""),IF(G3846="","",IF(ISNUMBER(MATCH(SUBSTITUTE(G3846," ",""),SUBSTITUTE('Look Up Values'!$I$2:$I$10," ",""),0)),"","State error")),"")</f>
        <v/>
      </c>
      <c r="R3846" s="260" t="str">
        <f t="shared" si="119"/>
        <v/>
      </c>
    </row>
    <row r="3847" spans="1:18" ht="15.75">
      <c r="A3847" s="250">
        <v>3840</v>
      </c>
      <c r="B3847" s="198"/>
      <c r="C3847" s="25"/>
      <c r="D3847" s="25"/>
      <c r="E3847" s="25"/>
      <c r="F3847" s="25"/>
      <c r="G3847" s="26"/>
      <c r="H3847" s="27"/>
      <c r="I3847" s="28"/>
      <c r="J3847" s="430"/>
      <c r="K3847" s="48"/>
      <c r="L3847" s="457" t="str">
        <f t="shared" si="118"/>
        <v/>
      </c>
      <c r="M3847" s="245" cm="1">
        <f t="array" ref="M3847">SUMPRODUCT(--(N3847:Q3847&lt;&gt;"")) + IF(TRIM(R3847)="",0,LEN(R3847)-LEN(SUBSTITUTE(R3847,",",""))+1)</f>
        <v>0</v>
      </c>
      <c r="N3847" s="242" t="str">
        <f>IF(AND(I3847&lt;&gt;0,I3847&lt;&gt;""),IF(TRIM(SUBSTITUTE(B3847,CHAR(160),""))="","",IF(ISNUMBER(MATCH(TRIM(SUBSTITUTE(B3847,CHAR(160),"")),'Look Up Values'!$B$2:$B$500,0)),"","Origin error")),"")</f>
        <v/>
      </c>
      <c r="O3847" s="242" t="str">
        <f>IF(AND(I3847&lt;&gt;0,I3847&lt;&gt;""),IF(C3847="","",IF(AND(ISNUMBER(--LEFT(C3847,FIND(" ",C3847&amp;" ")-1)),OR(LEN(LEFT(C3847,FIND(" ",C3847&amp;" ")-1))=6,LEN(LEFT(C3847,FIND(" ",C3847&amp;" ")-1))=7),OR(ISNUMBER(MATCH(LEFT(C3847,FIND(" ",C3847&amp;" ")-1),'Look Up Values'!$G$2:$G$1000,0)),ISNUMBER(MATCH(LEFT(C3847,FIND(" ",C3847&amp;" ")-1),'Look Up Values'!$AE$2:$AE$2000,0)))),"","EWC error")),"")</f>
        <v/>
      </c>
      <c r="P3847" s="242" t="str" cm="1">
        <f t="array" ref="P3847">IF(AND(I3847&lt;&gt;0,I3847&lt;&gt;""),IF(D3847="","",IF(ISNUMBER(MATCH(SUBSTITUTE(D3847," ",""),SUBSTITUTE('Look Up Values'!$S$2:$S$120," ",""),0)),"","D&amp;R error")),"")</f>
        <v/>
      </c>
      <c r="Q3847" s="242" t="str" cm="1">
        <f t="array" ref="Q3847">IF(AND(I3847&lt;&gt;0,I3847&lt;&gt;""),IF(G3847="","",IF(ISNUMBER(MATCH(SUBSTITUTE(G3847," ",""),SUBSTITUTE('Look Up Values'!$I$2:$I$10," ",""),0)),"","State error")),"")</f>
        <v/>
      </c>
      <c r="R3847" s="260" t="str">
        <f t="shared" si="119"/>
        <v/>
      </c>
    </row>
    <row r="3848" spans="1:18" ht="15.75">
      <c r="A3848" s="250">
        <v>3841</v>
      </c>
      <c r="B3848" s="198"/>
      <c r="C3848" s="25"/>
      <c r="D3848" s="25"/>
      <c r="E3848" s="25"/>
      <c r="F3848" s="25"/>
      <c r="G3848" s="26"/>
      <c r="H3848" s="27"/>
      <c r="I3848" s="28"/>
      <c r="J3848" s="430"/>
      <c r="K3848" s="48"/>
      <c r="L3848" s="457" t="str">
        <f t="shared" ref="L3848:L3911" si="120">IF(IFERROR(--SUBSTITUTE(M3848,CHAR(160),""),0)&gt;0,A3848,"")</f>
        <v/>
      </c>
      <c r="M3848" s="245" cm="1">
        <f t="array" ref="M3848">SUMPRODUCT(--(N3848:Q3848&lt;&gt;"")) + IF(TRIM(R3848)="",0,LEN(R3848)-LEN(SUBSTITUTE(R3848,",",""))+1)</f>
        <v>0</v>
      </c>
      <c r="N3848" s="242" t="str">
        <f>IF(AND(I3848&lt;&gt;0,I3848&lt;&gt;""),IF(TRIM(SUBSTITUTE(B3848,CHAR(160),""))="","",IF(ISNUMBER(MATCH(TRIM(SUBSTITUTE(B3848,CHAR(160),"")),'Look Up Values'!$B$2:$B$500,0)),"","Origin error")),"")</f>
        <v/>
      </c>
      <c r="O3848" s="242" t="str">
        <f>IF(AND(I3848&lt;&gt;0,I3848&lt;&gt;""),IF(C3848="","",IF(AND(ISNUMBER(--LEFT(C3848,FIND(" ",C3848&amp;" ")-1)),OR(LEN(LEFT(C3848,FIND(" ",C3848&amp;" ")-1))=6,LEN(LEFT(C3848,FIND(" ",C3848&amp;" ")-1))=7),OR(ISNUMBER(MATCH(LEFT(C3848,FIND(" ",C3848&amp;" ")-1),'Look Up Values'!$G$2:$G$1000,0)),ISNUMBER(MATCH(LEFT(C3848,FIND(" ",C3848&amp;" ")-1),'Look Up Values'!$AE$2:$AE$2000,0)))),"","EWC error")),"")</f>
        <v/>
      </c>
      <c r="P3848" s="242" t="str" cm="1">
        <f t="array" ref="P3848">IF(AND(I3848&lt;&gt;0,I3848&lt;&gt;""),IF(D3848="","",IF(ISNUMBER(MATCH(SUBSTITUTE(D3848," ",""),SUBSTITUTE('Look Up Values'!$S$2:$S$120," ",""),0)),"","D&amp;R error")),"")</f>
        <v/>
      </c>
      <c r="Q3848" s="242" t="str" cm="1">
        <f t="array" ref="Q3848">IF(AND(I3848&lt;&gt;0,I3848&lt;&gt;""),IF(G3848="","",IF(ISNUMBER(MATCH(SUBSTITUTE(G3848," ",""),SUBSTITUTE('Look Up Values'!$I$2:$I$10," ",""),0)),"","State error")),"")</f>
        <v/>
      </c>
      <c r="R3848" s="260" t="str">
        <f t="shared" si="119"/>
        <v/>
      </c>
    </row>
    <row r="3849" spans="1:18" ht="15.75">
      <c r="A3849" s="250">
        <v>3842</v>
      </c>
      <c r="B3849" s="198"/>
      <c r="C3849" s="25"/>
      <c r="D3849" s="25"/>
      <c r="E3849" s="25"/>
      <c r="F3849" s="25"/>
      <c r="G3849" s="26"/>
      <c r="H3849" s="27"/>
      <c r="I3849" s="28"/>
      <c r="J3849" s="430"/>
      <c r="K3849" s="48"/>
      <c r="L3849" s="457" t="str">
        <f t="shared" si="120"/>
        <v/>
      </c>
      <c r="M3849" s="245" cm="1">
        <f t="array" ref="M3849">SUMPRODUCT(--(N3849:Q3849&lt;&gt;"")) + IF(TRIM(R3849)="",0,LEN(R3849)-LEN(SUBSTITUTE(R3849,",",""))+1)</f>
        <v>0</v>
      </c>
      <c r="N3849" s="242" t="str">
        <f>IF(AND(I3849&lt;&gt;0,I3849&lt;&gt;""),IF(TRIM(SUBSTITUTE(B3849,CHAR(160),""))="","",IF(ISNUMBER(MATCH(TRIM(SUBSTITUTE(B3849,CHAR(160),"")),'Look Up Values'!$B$2:$B$500,0)),"","Origin error")),"")</f>
        <v/>
      </c>
      <c r="O3849" s="242" t="str">
        <f>IF(AND(I3849&lt;&gt;0,I3849&lt;&gt;""),IF(C3849="","",IF(AND(ISNUMBER(--LEFT(C3849,FIND(" ",C3849&amp;" ")-1)),OR(LEN(LEFT(C3849,FIND(" ",C3849&amp;" ")-1))=6,LEN(LEFT(C3849,FIND(" ",C3849&amp;" ")-1))=7),OR(ISNUMBER(MATCH(LEFT(C3849,FIND(" ",C3849&amp;" ")-1),'Look Up Values'!$G$2:$G$1000,0)),ISNUMBER(MATCH(LEFT(C3849,FIND(" ",C3849&amp;" ")-1),'Look Up Values'!$AE$2:$AE$2000,0)))),"","EWC error")),"")</f>
        <v/>
      </c>
      <c r="P3849" s="242" t="str" cm="1">
        <f t="array" ref="P3849">IF(AND(I3849&lt;&gt;0,I3849&lt;&gt;""),IF(D3849="","",IF(ISNUMBER(MATCH(SUBSTITUTE(D3849," ",""),SUBSTITUTE('Look Up Values'!$S$2:$S$120," ",""),0)),"","D&amp;R error")),"")</f>
        <v/>
      </c>
      <c r="Q3849" s="242" t="str" cm="1">
        <f t="array" ref="Q3849">IF(AND(I3849&lt;&gt;0,I3849&lt;&gt;""),IF(G3849="","",IF(ISNUMBER(MATCH(SUBSTITUTE(G3849," ",""),SUBSTITUTE('Look Up Values'!$I$2:$I$10," ",""),0)),"","State error")),"")</f>
        <v/>
      </c>
      <c r="R3849" s="260" t="str">
        <f t="shared" ref="R3849:R3912" si="121">IF(OR(I3849="",I3849=0),"",IF(COUNTA(B3849,C3849,D3849,G3849,I3849)=0,"",IF(COUNTA(B3849,C3849,D3849,G3849,I3849)=5,"",LEFT(IF(TRIM(SUBSTITUTE(B3849,CHAR(160),""))="","Origin, ","")&amp;IF(TRIM(SUBSTITUTE(C3849,CHAR(160),""))="","EWC, ","")&amp;IF(TRIM(SUBSTITUTE(D3849,CHAR(160),""))="","D&amp;R, ","")&amp;IF(TRIM(SUBSTITUTE(G3849,CHAR(160),""))="","State, ",""),LEN(IF(TRIM(SUBSTITUTE(B3849,CHAR(160),""))="","Origin, ","")&amp;IF(TRIM(SUBSTITUTE(C3849,CHAR(160),""))="","EWC, ","")&amp;IF(TRIM(SUBSTITUTE(D3849,CHAR(160),""))="","D&amp;R, ","")&amp;IF(TRIM(SUBSTITUTE(G3849,CHAR(160),""))="","State, ",""))-2))))</f>
        <v/>
      </c>
    </row>
    <row r="3850" spans="1:18" ht="15.75">
      <c r="A3850" s="250">
        <v>3843</v>
      </c>
      <c r="B3850" s="198"/>
      <c r="C3850" s="25"/>
      <c r="D3850" s="25"/>
      <c r="E3850" s="25"/>
      <c r="F3850" s="25"/>
      <c r="G3850" s="26"/>
      <c r="H3850" s="27"/>
      <c r="I3850" s="28"/>
      <c r="J3850" s="430"/>
      <c r="K3850" s="48"/>
      <c r="L3850" s="457" t="str">
        <f t="shared" si="120"/>
        <v/>
      </c>
      <c r="M3850" s="245" cm="1">
        <f t="array" ref="M3850">SUMPRODUCT(--(N3850:Q3850&lt;&gt;"")) + IF(TRIM(R3850)="",0,LEN(R3850)-LEN(SUBSTITUTE(R3850,",",""))+1)</f>
        <v>0</v>
      </c>
      <c r="N3850" s="242" t="str">
        <f>IF(AND(I3850&lt;&gt;0,I3850&lt;&gt;""),IF(TRIM(SUBSTITUTE(B3850,CHAR(160),""))="","",IF(ISNUMBER(MATCH(TRIM(SUBSTITUTE(B3850,CHAR(160),"")),'Look Up Values'!$B$2:$B$500,0)),"","Origin error")),"")</f>
        <v/>
      </c>
      <c r="O3850" s="242" t="str">
        <f>IF(AND(I3850&lt;&gt;0,I3850&lt;&gt;""),IF(C3850="","",IF(AND(ISNUMBER(--LEFT(C3850,FIND(" ",C3850&amp;" ")-1)),OR(LEN(LEFT(C3850,FIND(" ",C3850&amp;" ")-1))=6,LEN(LEFT(C3850,FIND(" ",C3850&amp;" ")-1))=7),OR(ISNUMBER(MATCH(LEFT(C3850,FIND(" ",C3850&amp;" ")-1),'Look Up Values'!$G$2:$G$1000,0)),ISNUMBER(MATCH(LEFT(C3850,FIND(" ",C3850&amp;" ")-1),'Look Up Values'!$AE$2:$AE$2000,0)))),"","EWC error")),"")</f>
        <v/>
      </c>
      <c r="P3850" s="242" t="str" cm="1">
        <f t="array" ref="P3850">IF(AND(I3850&lt;&gt;0,I3850&lt;&gt;""),IF(D3850="","",IF(ISNUMBER(MATCH(SUBSTITUTE(D3850," ",""),SUBSTITUTE('Look Up Values'!$S$2:$S$120," ",""),0)),"","D&amp;R error")),"")</f>
        <v/>
      </c>
      <c r="Q3850" s="242" t="str" cm="1">
        <f t="array" ref="Q3850">IF(AND(I3850&lt;&gt;0,I3850&lt;&gt;""),IF(G3850="","",IF(ISNUMBER(MATCH(SUBSTITUTE(G3850," ",""),SUBSTITUTE('Look Up Values'!$I$2:$I$10," ",""),0)),"","State error")),"")</f>
        <v/>
      </c>
      <c r="R3850" s="260" t="str">
        <f t="shared" si="121"/>
        <v/>
      </c>
    </row>
    <row r="3851" spans="1:18" ht="15.75">
      <c r="A3851" s="250">
        <v>3844</v>
      </c>
      <c r="B3851" s="198"/>
      <c r="C3851" s="25"/>
      <c r="D3851" s="25"/>
      <c r="E3851" s="25"/>
      <c r="F3851" s="25"/>
      <c r="G3851" s="26"/>
      <c r="H3851" s="27"/>
      <c r="I3851" s="28"/>
      <c r="J3851" s="430"/>
      <c r="K3851" s="48"/>
      <c r="L3851" s="457" t="str">
        <f t="shared" si="120"/>
        <v/>
      </c>
      <c r="M3851" s="245" cm="1">
        <f t="array" ref="M3851">SUMPRODUCT(--(N3851:Q3851&lt;&gt;"")) + IF(TRIM(R3851)="",0,LEN(R3851)-LEN(SUBSTITUTE(R3851,",",""))+1)</f>
        <v>0</v>
      </c>
      <c r="N3851" s="242" t="str">
        <f>IF(AND(I3851&lt;&gt;0,I3851&lt;&gt;""),IF(TRIM(SUBSTITUTE(B3851,CHAR(160),""))="","",IF(ISNUMBER(MATCH(TRIM(SUBSTITUTE(B3851,CHAR(160),"")),'Look Up Values'!$B$2:$B$500,0)),"","Origin error")),"")</f>
        <v/>
      </c>
      <c r="O3851" s="242" t="str">
        <f>IF(AND(I3851&lt;&gt;0,I3851&lt;&gt;""),IF(C3851="","",IF(AND(ISNUMBER(--LEFT(C3851,FIND(" ",C3851&amp;" ")-1)),OR(LEN(LEFT(C3851,FIND(" ",C3851&amp;" ")-1))=6,LEN(LEFT(C3851,FIND(" ",C3851&amp;" ")-1))=7),OR(ISNUMBER(MATCH(LEFT(C3851,FIND(" ",C3851&amp;" ")-1),'Look Up Values'!$G$2:$G$1000,0)),ISNUMBER(MATCH(LEFT(C3851,FIND(" ",C3851&amp;" ")-1),'Look Up Values'!$AE$2:$AE$2000,0)))),"","EWC error")),"")</f>
        <v/>
      </c>
      <c r="P3851" s="242" t="str" cm="1">
        <f t="array" ref="P3851">IF(AND(I3851&lt;&gt;0,I3851&lt;&gt;""),IF(D3851="","",IF(ISNUMBER(MATCH(SUBSTITUTE(D3851," ",""),SUBSTITUTE('Look Up Values'!$S$2:$S$120," ",""),0)),"","D&amp;R error")),"")</f>
        <v/>
      </c>
      <c r="Q3851" s="242" t="str" cm="1">
        <f t="array" ref="Q3851">IF(AND(I3851&lt;&gt;0,I3851&lt;&gt;""),IF(G3851="","",IF(ISNUMBER(MATCH(SUBSTITUTE(G3851," ",""),SUBSTITUTE('Look Up Values'!$I$2:$I$10," ",""),0)),"","State error")),"")</f>
        <v/>
      </c>
      <c r="R3851" s="260" t="str">
        <f t="shared" si="121"/>
        <v/>
      </c>
    </row>
    <row r="3852" spans="1:18" ht="15.75">
      <c r="A3852" s="250">
        <v>3845</v>
      </c>
      <c r="B3852" s="198"/>
      <c r="C3852" s="25"/>
      <c r="D3852" s="25"/>
      <c r="E3852" s="25"/>
      <c r="F3852" s="25"/>
      <c r="G3852" s="26"/>
      <c r="H3852" s="27"/>
      <c r="I3852" s="28"/>
      <c r="J3852" s="430"/>
      <c r="K3852" s="48"/>
      <c r="L3852" s="457" t="str">
        <f t="shared" si="120"/>
        <v/>
      </c>
      <c r="M3852" s="245" cm="1">
        <f t="array" ref="M3852">SUMPRODUCT(--(N3852:Q3852&lt;&gt;"")) + IF(TRIM(R3852)="",0,LEN(R3852)-LEN(SUBSTITUTE(R3852,",",""))+1)</f>
        <v>0</v>
      </c>
      <c r="N3852" s="242" t="str">
        <f>IF(AND(I3852&lt;&gt;0,I3852&lt;&gt;""),IF(TRIM(SUBSTITUTE(B3852,CHAR(160),""))="","",IF(ISNUMBER(MATCH(TRIM(SUBSTITUTE(B3852,CHAR(160),"")),'Look Up Values'!$B$2:$B$500,0)),"","Origin error")),"")</f>
        <v/>
      </c>
      <c r="O3852" s="242" t="str">
        <f>IF(AND(I3852&lt;&gt;0,I3852&lt;&gt;""),IF(C3852="","",IF(AND(ISNUMBER(--LEFT(C3852,FIND(" ",C3852&amp;" ")-1)),OR(LEN(LEFT(C3852,FIND(" ",C3852&amp;" ")-1))=6,LEN(LEFT(C3852,FIND(" ",C3852&amp;" ")-1))=7),OR(ISNUMBER(MATCH(LEFT(C3852,FIND(" ",C3852&amp;" ")-1),'Look Up Values'!$G$2:$G$1000,0)),ISNUMBER(MATCH(LEFT(C3852,FIND(" ",C3852&amp;" ")-1),'Look Up Values'!$AE$2:$AE$2000,0)))),"","EWC error")),"")</f>
        <v/>
      </c>
      <c r="P3852" s="242" t="str" cm="1">
        <f t="array" ref="P3852">IF(AND(I3852&lt;&gt;0,I3852&lt;&gt;""),IF(D3852="","",IF(ISNUMBER(MATCH(SUBSTITUTE(D3852," ",""),SUBSTITUTE('Look Up Values'!$S$2:$S$120," ",""),0)),"","D&amp;R error")),"")</f>
        <v/>
      </c>
      <c r="Q3852" s="242" t="str" cm="1">
        <f t="array" ref="Q3852">IF(AND(I3852&lt;&gt;0,I3852&lt;&gt;""),IF(G3852="","",IF(ISNUMBER(MATCH(SUBSTITUTE(G3852," ",""),SUBSTITUTE('Look Up Values'!$I$2:$I$10," ",""),0)),"","State error")),"")</f>
        <v/>
      </c>
      <c r="R3852" s="260" t="str">
        <f t="shared" si="121"/>
        <v/>
      </c>
    </row>
    <row r="3853" spans="1:18" ht="15.75">
      <c r="A3853" s="250">
        <v>3846</v>
      </c>
      <c r="B3853" s="198"/>
      <c r="C3853" s="25"/>
      <c r="D3853" s="25"/>
      <c r="E3853" s="25"/>
      <c r="F3853" s="25"/>
      <c r="G3853" s="26"/>
      <c r="H3853" s="27"/>
      <c r="I3853" s="28"/>
      <c r="J3853" s="430"/>
      <c r="K3853" s="48"/>
      <c r="L3853" s="457" t="str">
        <f t="shared" si="120"/>
        <v/>
      </c>
      <c r="M3853" s="245" cm="1">
        <f t="array" ref="M3853">SUMPRODUCT(--(N3853:Q3853&lt;&gt;"")) + IF(TRIM(R3853)="",0,LEN(R3853)-LEN(SUBSTITUTE(R3853,",",""))+1)</f>
        <v>0</v>
      </c>
      <c r="N3853" s="242" t="str">
        <f>IF(AND(I3853&lt;&gt;0,I3853&lt;&gt;""),IF(TRIM(SUBSTITUTE(B3853,CHAR(160),""))="","",IF(ISNUMBER(MATCH(TRIM(SUBSTITUTE(B3853,CHAR(160),"")),'Look Up Values'!$B$2:$B$500,0)),"","Origin error")),"")</f>
        <v/>
      </c>
      <c r="O3853" s="242" t="str">
        <f>IF(AND(I3853&lt;&gt;0,I3853&lt;&gt;""),IF(C3853="","",IF(AND(ISNUMBER(--LEFT(C3853,FIND(" ",C3853&amp;" ")-1)),OR(LEN(LEFT(C3853,FIND(" ",C3853&amp;" ")-1))=6,LEN(LEFT(C3853,FIND(" ",C3853&amp;" ")-1))=7),OR(ISNUMBER(MATCH(LEFT(C3853,FIND(" ",C3853&amp;" ")-1),'Look Up Values'!$G$2:$G$1000,0)),ISNUMBER(MATCH(LEFT(C3853,FIND(" ",C3853&amp;" ")-1),'Look Up Values'!$AE$2:$AE$2000,0)))),"","EWC error")),"")</f>
        <v/>
      </c>
      <c r="P3853" s="242" t="str" cm="1">
        <f t="array" ref="P3853">IF(AND(I3853&lt;&gt;0,I3853&lt;&gt;""),IF(D3853="","",IF(ISNUMBER(MATCH(SUBSTITUTE(D3853," ",""),SUBSTITUTE('Look Up Values'!$S$2:$S$120," ",""),0)),"","D&amp;R error")),"")</f>
        <v/>
      </c>
      <c r="Q3853" s="242" t="str" cm="1">
        <f t="array" ref="Q3853">IF(AND(I3853&lt;&gt;0,I3853&lt;&gt;""),IF(G3853="","",IF(ISNUMBER(MATCH(SUBSTITUTE(G3853," ",""),SUBSTITUTE('Look Up Values'!$I$2:$I$10," ",""),0)),"","State error")),"")</f>
        <v/>
      </c>
      <c r="R3853" s="260" t="str">
        <f t="shared" si="121"/>
        <v/>
      </c>
    </row>
    <row r="3854" spans="1:18" ht="15.75">
      <c r="A3854" s="250">
        <v>3847</v>
      </c>
      <c r="B3854" s="198"/>
      <c r="C3854" s="25"/>
      <c r="D3854" s="25"/>
      <c r="E3854" s="25"/>
      <c r="F3854" s="25"/>
      <c r="G3854" s="26"/>
      <c r="H3854" s="27"/>
      <c r="I3854" s="28"/>
      <c r="J3854" s="430"/>
      <c r="K3854" s="48"/>
      <c r="L3854" s="457" t="str">
        <f t="shared" si="120"/>
        <v/>
      </c>
      <c r="M3854" s="245" cm="1">
        <f t="array" ref="M3854">SUMPRODUCT(--(N3854:Q3854&lt;&gt;"")) + IF(TRIM(R3854)="",0,LEN(R3854)-LEN(SUBSTITUTE(R3854,",",""))+1)</f>
        <v>0</v>
      </c>
      <c r="N3854" s="242" t="str">
        <f>IF(AND(I3854&lt;&gt;0,I3854&lt;&gt;""),IF(TRIM(SUBSTITUTE(B3854,CHAR(160),""))="","",IF(ISNUMBER(MATCH(TRIM(SUBSTITUTE(B3854,CHAR(160),"")),'Look Up Values'!$B$2:$B$500,0)),"","Origin error")),"")</f>
        <v/>
      </c>
      <c r="O3854" s="242" t="str">
        <f>IF(AND(I3854&lt;&gt;0,I3854&lt;&gt;""),IF(C3854="","",IF(AND(ISNUMBER(--LEFT(C3854,FIND(" ",C3854&amp;" ")-1)),OR(LEN(LEFT(C3854,FIND(" ",C3854&amp;" ")-1))=6,LEN(LEFT(C3854,FIND(" ",C3854&amp;" ")-1))=7),OR(ISNUMBER(MATCH(LEFT(C3854,FIND(" ",C3854&amp;" ")-1),'Look Up Values'!$G$2:$G$1000,0)),ISNUMBER(MATCH(LEFT(C3854,FIND(" ",C3854&amp;" ")-1),'Look Up Values'!$AE$2:$AE$2000,0)))),"","EWC error")),"")</f>
        <v/>
      </c>
      <c r="P3854" s="242" t="str" cm="1">
        <f t="array" ref="P3854">IF(AND(I3854&lt;&gt;0,I3854&lt;&gt;""),IF(D3854="","",IF(ISNUMBER(MATCH(SUBSTITUTE(D3854," ",""),SUBSTITUTE('Look Up Values'!$S$2:$S$120," ",""),0)),"","D&amp;R error")),"")</f>
        <v/>
      </c>
      <c r="Q3854" s="242" t="str" cm="1">
        <f t="array" ref="Q3854">IF(AND(I3854&lt;&gt;0,I3854&lt;&gt;""),IF(G3854="","",IF(ISNUMBER(MATCH(SUBSTITUTE(G3854," ",""),SUBSTITUTE('Look Up Values'!$I$2:$I$10," ",""),0)),"","State error")),"")</f>
        <v/>
      </c>
      <c r="R3854" s="260" t="str">
        <f t="shared" si="121"/>
        <v/>
      </c>
    </row>
    <row r="3855" spans="1:18" ht="15.75">
      <c r="A3855" s="250">
        <v>3848</v>
      </c>
      <c r="B3855" s="198"/>
      <c r="C3855" s="25"/>
      <c r="D3855" s="25"/>
      <c r="E3855" s="25"/>
      <c r="F3855" s="25"/>
      <c r="G3855" s="26"/>
      <c r="H3855" s="27"/>
      <c r="I3855" s="28"/>
      <c r="J3855" s="430"/>
      <c r="K3855" s="48"/>
      <c r="L3855" s="457" t="str">
        <f t="shared" si="120"/>
        <v/>
      </c>
      <c r="M3855" s="245" cm="1">
        <f t="array" ref="M3855">SUMPRODUCT(--(N3855:Q3855&lt;&gt;"")) + IF(TRIM(R3855)="",0,LEN(R3855)-LEN(SUBSTITUTE(R3855,",",""))+1)</f>
        <v>0</v>
      </c>
      <c r="N3855" s="242" t="str">
        <f>IF(AND(I3855&lt;&gt;0,I3855&lt;&gt;""),IF(TRIM(SUBSTITUTE(B3855,CHAR(160),""))="","",IF(ISNUMBER(MATCH(TRIM(SUBSTITUTE(B3855,CHAR(160),"")),'Look Up Values'!$B$2:$B$500,0)),"","Origin error")),"")</f>
        <v/>
      </c>
      <c r="O3855" s="242" t="str">
        <f>IF(AND(I3855&lt;&gt;0,I3855&lt;&gt;""),IF(C3855="","",IF(AND(ISNUMBER(--LEFT(C3855,FIND(" ",C3855&amp;" ")-1)),OR(LEN(LEFT(C3855,FIND(" ",C3855&amp;" ")-1))=6,LEN(LEFT(C3855,FIND(" ",C3855&amp;" ")-1))=7),OR(ISNUMBER(MATCH(LEFT(C3855,FIND(" ",C3855&amp;" ")-1),'Look Up Values'!$G$2:$G$1000,0)),ISNUMBER(MATCH(LEFT(C3855,FIND(" ",C3855&amp;" ")-1),'Look Up Values'!$AE$2:$AE$2000,0)))),"","EWC error")),"")</f>
        <v/>
      </c>
      <c r="P3855" s="242" t="str" cm="1">
        <f t="array" ref="P3855">IF(AND(I3855&lt;&gt;0,I3855&lt;&gt;""),IF(D3855="","",IF(ISNUMBER(MATCH(SUBSTITUTE(D3855," ",""),SUBSTITUTE('Look Up Values'!$S$2:$S$120," ",""),0)),"","D&amp;R error")),"")</f>
        <v/>
      </c>
      <c r="Q3855" s="242" t="str" cm="1">
        <f t="array" ref="Q3855">IF(AND(I3855&lt;&gt;0,I3855&lt;&gt;""),IF(G3855="","",IF(ISNUMBER(MATCH(SUBSTITUTE(G3855," ",""),SUBSTITUTE('Look Up Values'!$I$2:$I$10," ",""),0)),"","State error")),"")</f>
        <v/>
      </c>
      <c r="R3855" s="260" t="str">
        <f t="shared" si="121"/>
        <v/>
      </c>
    </row>
    <row r="3856" spans="1:18" ht="15.75">
      <c r="A3856" s="250">
        <v>3849</v>
      </c>
      <c r="B3856" s="198"/>
      <c r="C3856" s="25"/>
      <c r="D3856" s="25"/>
      <c r="E3856" s="25"/>
      <c r="F3856" s="25"/>
      <c r="G3856" s="26"/>
      <c r="H3856" s="27"/>
      <c r="I3856" s="28"/>
      <c r="J3856" s="430"/>
      <c r="K3856" s="48"/>
      <c r="L3856" s="457" t="str">
        <f t="shared" si="120"/>
        <v/>
      </c>
      <c r="M3856" s="245" cm="1">
        <f t="array" ref="M3856">SUMPRODUCT(--(N3856:Q3856&lt;&gt;"")) + IF(TRIM(R3856)="",0,LEN(R3856)-LEN(SUBSTITUTE(R3856,",",""))+1)</f>
        <v>0</v>
      </c>
      <c r="N3856" s="242" t="str">
        <f>IF(AND(I3856&lt;&gt;0,I3856&lt;&gt;""),IF(TRIM(SUBSTITUTE(B3856,CHAR(160),""))="","",IF(ISNUMBER(MATCH(TRIM(SUBSTITUTE(B3856,CHAR(160),"")),'Look Up Values'!$B$2:$B$500,0)),"","Origin error")),"")</f>
        <v/>
      </c>
      <c r="O3856" s="242" t="str">
        <f>IF(AND(I3856&lt;&gt;0,I3856&lt;&gt;""),IF(C3856="","",IF(AND(ISNUMBER(--LEFT(C3856,FIND(" ",C3856&amp;" ")-1)),OR(LEN(LEFT(C3856,FIND(" ",C3856&amp;" ")-1))=6,LEN(LEFT(C3856,FIND(" ",C3856&amp;" ")-1))=7),OR(ISNUMBER(MATCH(LEFT(C3856,FIND(" ",C3856&amp;" ")-1),'Look Up Values'!$G$2:$G$1000,0)),ISNUMBER(MATCH(LEFT(C3856,FIND(" ",C3856&amp;" ")-1),'Look Up Values'!$AE$2:$AE$2000,0)))),"","EWC error")),"")</f>
        <v/>
      </c>
      <c r="P3856" s="242" t="str" cm="1">
        <f t="array" ref="P3856">IF(AND(I3856&lt;&gt;0,I3856&lt;&gt;""),IF(D3856="","",IF(ISNUMBER(MATCH(SUBSTITUTE(D3856," ",""),SUBSTITUTE('Look Up Values'!$S$2:$S$120," ",""),0)),"","D&amp;R error")),"")</f>
        <v/>
      </c>
      <c r="Q3856" s="242" t="str" cm="1">
        <f t="array" ref="Q3856">IF(AND(I3856&lt;&gt;0,I3856&lt;&gt;""),IF(G3856="","",IF(ISNUMBER(MATCH(SUBSTITUTE(G3856," ",""),SUBSTITUTE('Look Up Values'!$I$2:$I$10," ",""),0)),"","State error")),"")</f>
        <v/>
      </c>
      <c r="R3856" s="260" t="str">
        <f t="shared" si="121"/>
        <v/>
      </c>
    </row>
    <row r="3857" spans="1:18" ht="15.75">
      <c r="A3857" s="250">
        <v>3850</v>
      </c>
      <c r="B3857" s="198"/>
      <c r="C3857" s="25"/>
      <c r="D3857" s="25"/>
      <c r="E3857" s="25"/>
      <c r="F3857" s="25"/>
      <c r="G3857" s="26"/>
      <c r="H3857" s="27"/>
      <c r="I3857" s="28"/>
      <c r="J3857" s="430"/>
      <c r="K3857" s="48"/>
      <c r="L3857" s="457" t="str">
        <f t="shared" si="120"/>
        <v/>
      </c>
      <c r="M3857" s="245" cm="1">
        <f t="array" ref="M3857">SUMPRODUCT(--(N3857:Q3857&lt;&gt;"")) + IF(TRIM(R3857)="",0,LEN(R3857)-LEN(SUBSTITUTE(R3857,",",""))+1)</f>
        <v>0</v>
      </c>
      <c r="N3857" s="242" t="str">
        <f>IF(AND(I3857&lt;&gt;0,I3857&lt;&gt;""),IF(TRIM(SUBSTITUTE(B3857,CHAR(160),""))="","",IF(ISNUMBER(MATCH(TRIM(SUBSTITUTE(B3857,CHAR(160),"")),'Look Up Values'!$B$2:$B$500,0)),"","Origin error")),"")</f>
        <v/>
      </c>
      <c r="O3857" s="242" t="str">
        <f>IF(AND(I3857&lt;&gt;0,I3857&lt;&gt;""),IF(C3857="","",IF(AND(ISNUMBER(--LEFT(C3857,FIND(" ",C3857&amp;" ")-1)),OR(LEN(LEFT(C3857,FIND(" ",C3857&amp;" ")-1))=6,LEN(LEFT(C3857,FIND(" ",C3857&amp;" ")-1))=7),OR(ISNUMBER(MATCH(LEFT(C3857,FIND(" ",C3857&amp;" ")-1),'Look Up Values'!$G$2:$G$1000,0)),ISNUMBER(MATCH(LEFT(C3857,FIND(" ",C3857&amp;" ")-1),'Look Up Values'!$AE$2:$AE$2000,0)))),"","EWC error")),"")</f>
        <v/>
      </c>
      <c r="P3857" s="242" t="str" cm="1">
        <f t="array" ref="P3857">IF(AND(I3857&lt;&gt;0,I3857&lt;&gt;""),IF(D3857="","",IF(ISNUMBER(MATCH(SUBSTITUTE(D3857," ",""),SUBSTITUTE('Look Up Values'!$S$2:$S$120," ",""),0)),"","D&amp;R error")),"")</f>
        <v/>
      </c>
      <c r="Q3857" s="242" t="str" cm="1">
        <f t="array" ref="Q3857">IF(AND(I3857&lt;&gt;0,I3857&lt;&gt;""),IF(G3857="","",IF(ISNUMBER(MATCH(SUBSTITUTE(G3857," ",""),SUBSTITUTE('Look Up Values'!$I$2:$I$10," ",""),0)),"","State error")),"")</f>
        <v/>
      </c>
      <c r="R3857" s="260" t="str">
        <f t="shared" si="121"/>
        <v/>
      </c>
    </row>
    <row r="3858" spans="1:18" ht="15.75">
      <c r="A3858" s="250">
        <v>3851</v>
      </c>
      <c r="B3858" s="198"/>
      <c r="C3858" s="25"/>
      <c r="D3858" s="25"/>
      <c r="E3858" s="25"/>
      <c r="F3858" s="25"/>
      <c r="G3858" s="26"/>
      <c r="H3858" s="27"/>
      <c r="I3858" s="28"/>
      <c r="J3858" s="430"/>
      <c r="K3858" s="48"/>
      <c r="L3858" s="457" t="str">
        <f t="shared" si="120"/>
        <v/>
      </c>
      <c r="M3858" s="245" cm="1">
        <f t="array" ref="M3858">SUMPRODUCT(--(N3858:Q3858&lt;&gt;"")) + IF(TRIM(R3858)="",0,LEN(R3858)-LEN(SUBSTITUTE(R3858,",",""))+1)</f>
        <v>0</v>
      </c>
      <c r="N3858" s="242" t="str">
        <f>IF(AND(I3858&lt;&gt;0,I3858&lt;&gt;""),IF(TRIM(SUBSTITUTE(B3858,CHAR(160),""))="","",IF(ISNUMBER(MATCH(TRIM(SUBSTITUTE(B3858,CHAR(160),"")),'Look Up Values'!$B$2:$B$500,0)),"","Origin error")),"")</f>
        <v/>
      </c>
      <c r="O3858" s="242" t="str">
        <f>IF(AND(I3858&lt;&gt;0,I3858&lt;&gt;""),IF(C3858="","",IF(AND(ISNUMBER(--LEFT(C3858,FIND(" ",C3858&amp;" ")-1)),OR(LEN(LEFT(C3858,FIND(" ",C3858&amp;" ")-1))=6,LEN(LEFT(C3858,FIND(" ",C3858&amp;" ")-1))=7),OR(ISNUMBER(MATCH(LEFT(C3858,FIND(" ",C3858&amp;" ")-1),'Look Up Values'!$G$2:$G$1000,0)),ISNUMBER(MATCH(LEFT(C3858,FIND(" ",C3858&amp;" ")-1),'Look Up Values'!$AE$2:$AE$2000,0)))),"","EWC error")),"")</f>
        <v/>
      </c>
      <c r="P3858" s="242" t="str" cm="1">
        <f t="array" ref="P3858">IF(AND(I3858&lt;&gt;0,I3858&lt;&gt;""),IF(D3858="","",IF(ISNUMBER(MATCH(SUBSTITUTE(D3858," ",""),SUBSTITUTE('Look Up Values'!$S$2:$S$120," ",""),0)),"","D&amp;R error")),"")</f>
        <v/>
      </c>
      <c r="Q3858" s="242" t="str" cm="1">
        <f t="array" ref="Q3858">IF(AND(I3858&lt;&gt;0,I3858&lt;&gt;""),IF(G3858="","",IF(ISNUMBER(MATCH(SUBSTITUTE(G3858," ",""),SUBSTITUTE('Look Up Values'!$I$2:$I$10," ",""),0)),"","State error")),"")</f>
        <v/>
      </c>
      <c r="R3858" s="260" t="str">
        <f t="shared" si="121"/>
        <v/>
      </c>
    </row>
    <row r="3859" spans="1:18" ht="15.75">
      <c r="A3859" s="250">
        <v>3852</v>
      </c>
      <c r="B3859" s="198"/>
      <c r="C3859" s="25"/>
      <c r="D3859" s="25"/>
      <c r="E3859" s="25"/>
      <c r="F3859" s="25"/>
      <c r="G3859" s="26"/>
      <c r="H3859" s="27"/>
      <c r="I3859" s="28"/>
      <c r="J3859" s="430"/>
      <c r="K3859" s="48"/>
      <c r="L3859" s="457" t="str">
        <f t="shared" si="120"/>
        <v/>
      </c>
      <c r="M3859" s="245" cm="1">
        <f t="array" ref="M3859">SUMPRODUCT(--(N3859:Q3859&lt;&gt;"")) + IF(TRIM(R3859)="",0,LEN(R3859)-LEN(SUBSTITUTE(R3859,",",""))+1)</f>
        <v>0</v>
      </c>
      <c r="N3859" s="242" t="str">
        <f>IF(AND(I3859&lt;&gt;0,I3859&lt;&gt;""),IF(TRIM(SUBSTITUTE(B3859,CHAR(160),""))="","",IF(ISNUMBER(MATCH(TRIM(SUBSTITUTE(B3859,CHAR(160),"")),'Look Up Values'!$B$2:$B$500,0)),"","Origin error")),"")</f>
        <v/>
      </c>
      <c r="O3859" s="242" t="str">
        <f>IF(AND(I3859&lt;&gt;0,I3859&lt;&gt;""),IF(C3859="","",IF(AND(ISNUMBER(--LEFT(C3859,FIND(" ",C3859&amp;" ")-1)),OR(LEN(LEFT(C3859,FIND(" ",C3859&amp;" ")-1))=6,LEN(LEFT(C3859,FIND(" ",C3859&amp;" ")-1))=7),OR(ISNUMBER(MATCH(LEFT(C3859,FIND(" ",C3859&amp;" ")-1),'Look Up Values'!$G$2:$G$1000,0)),ISNUMBER(MATCH(LEFT(C3859,FIND(" ",C3859&amp;" ")-1),'Look Up Values'!$AE$2:$AE$2000,0)))),"","EWC error")),"")</f>
        <v/>
      </c>
      <c r="P3859" s="242" t="str" cm="1">
        <f t="array" ref="P3859">IF(AND(I3859&lt;&gt;0,I3859&lt;&gt;""),IF(D3859="","",IF(ISNUMBER(MATCH(SUBSTITUTE(D3859," ",""),SUBSTITUTE('Look Up Values'!$S$2:$S$120," ",""),0)),"","D&amp;R error")),"")</f>
        <v/>
      </c>
      <c r="Q3859" s="242" t="str" cm="1">
        <f t="array" ref="Q3859">IF(AND(I3859&lt;&gt;0,I3859&lt;&gt;""),IF(G3859="","",IF(ISNUMBER(MATCH(SUBSTITUTE(G3859," ",""),SUBSTITUTE('Look Up Values'!$I$2:$I$10," ",""),0)),"","State error")),"")</f>
        <v/>
      </c>
      <c r="R3859" s="260" t="str">
        <f t="shared" si="121"/>
        <v/>
      </c>
    </row>
    <row r="3860" spans="1:18" ht="15.75">
      <c r="A3860" s="250">
        <v>3853</v>
      </c>
      <c r="B3860" s="198"/>
      <c r="C3860" s="25"/>
      <c r="D3860" s="25"/>
      <c r="E3860" s="25"/>
      <c r="F3860" s="25"/>
      <c r="G3860" s="26"/>
      <c r="H3860" s="27"/>
      <c r="I3860" s="28"/>
      <c r="J3860" s="430"/>
      <c r="K3860" s="48"/>
      <c r="L3860" s="457" t="str">
        <f t="shared" si="120"/>
        <v/>
      </c>
      <c r="M3860" s="245" cm="1">
        <f t="array" ref="M3860">SUMPRODUCT(--(N3860:Q3860&lt;&gt;"")) + IF(TRIM(R3860)="",0,LEN(R3860)-LEN(SUBSTITUTE(R3860,",",""))+1)</f>
        <v>0</v>
      </c>
      <c r="N3860" s="242" t="str">
        <f>IF(AND(I3860&lt;&gt;0,I3860&lt;&gt;""),IF(TRIM(SUBSTITUTE(B3860,CHAR(160),""))="","",IF(ISNUMBER(MATCH(TRIM(SUBSTITUTE(B3860,CHAR(160),"")),'Look Up Values'!$B$2:$B$500,0)),"","Origin error")),"")</f>
        <v/>
      </c>
      <c r="O3860" s="242" t="str">
        <f>IF(AND(I3860&lt;&gt;0,I3860&lt;&gt;""),IF(C3860="","",IF(AND(ISNUMBER(--LEFT(C3860,FIND(" ",C3860&amp;" ")-1)),OR(LEN(LEFT(C3860,FIND(" ",C3860&amp;" ")-1))=6,LEN(LEFT(C3860,FIND(" ",C3860&amp;" ")-1))=7),OR(ISNUMBER(MATCH(LEFT(C3860,FIND(" ",C3860&amp;" ")-1),'Look Up Values'!$G$2:$G$1000,0)),ISNUMBER(MATCH(LEFT(C3860,FIND(" ",C3860&amp;" ")-1),'Look Up Values'!$AE$2:$AE$2000,0)))),"","EWC error")),"")</f>
        <v/>
      </c>
      <c r="P3860" s="242" t="str" cm="1">
        <f t="array" ref="P3860">IF(AND(I3860&lt;&gt;0,I3860&lt;&gt;""),IF(D3860="","",IF(ISNUMBER(MATCH(SUBSTITUTE(D3860," ",""),SUBSTITUTE('Look Up Values'!$S$2:$S$120," ",""),0)),"","D&amp;R error")),"")</f>
        <v/>
      </c>
      <c r="Q3860" s="242" t="str" cm="1">
        <f t="array" ref="Q3860">IF(AND(I3860&lt;&gt;0,I3860&lt;&gt;""),IF(G3860="","",IF(ISNUMBER(MATCH(SUBSTITUTE(G3860," ",""),SUBSTITUTE('Look Up Values'!$I$2:$I$10," ",""),0)),"","State error")),"")</f>
        <v/>
      </c>
      <c r="R3860" s="260" t="str">
        <f t="shared" si="121"/>
        <v/>
      </c>
    </row>
    <row r="3861" spans="1:18" ht="15.75">
      <c r="A3861" s="250">
        <v>3854</v>
      </c>
      <c r="B3861" s="198"/>
      <c r="C3861" s="25"/>
      <c r="D3861" s="25"/>
      <c r="E3861" s="25"/>
      <c r="F3861" s="25"/>
      <c r="G3861" s="26"/>
      <c r="H3861" s="27"/>
      <c r="I3861" s="28"/>
      <c r="J3861" s="430"/>
      <c r="K3861" s="48"/>
      <c r="L3861" s="457" t="str">
        <f t="shared" si="120"/>
        <v/>
      </c>
      <c r="M3861" s="245" cm="1">
        <f t="array" ref="M3861">SUMPRODUCT(--(N3861:Q3861&lt;&gt;"")) + IF(TRIM(R3861)="",0,LEN(R3861)-LEN(SUBSTITUTE(R3861,",",""))+1)</f>
        <v>0</v>
      </c>
      <c r="N3861" s="242" t="str">
        <f>IF(AND(I3861&lt;&gt;0,I3861&lt;&gt;""),IF(TRIM(SUBSTITUTE(B3861,CHAR(160),""))="","",IF(ISNUMBER(MATCH(TRIM(SUBSTITUTE(B3861,CHAR(160),"")),'Look Up Values'!$B$2:$B$500,0)),"","Origin error")),"")</f>
        <v/>
      </c>
      <c r="O3861" s="242" t="str">
        <f>IF(AND(I3861&lt;&gt;0,I3861&lt;&gt;""),IF(C3861="","",IF(AND(ISNUMBER(--LEFT(C3861,FIND(" ",C3861&amp;" ")-1)),OR(LEN(LEFT(C3861,FIND(" ",C3861&amp;" ")-1))=6,LEN(LEFT(C3861,FIND(" ",C3861&amp;" ")-1))=7),OR(ISNUMBER(MATCH(LEFT(C3861,FIND(" ",C3861&amp;" ")-1),'Look Up Values'!$G$2:$G$1000,0)),ISNUMBER(MATCH(LEFT(C3861,FIND(" ",C3861&amp;" ")-1),'Look Up Values'!$AE$2:$AE$2000,0)))),"","EWC error")),"")</f>
        <v/>
      </c>
      <c r="P3861" s="242" t="str" cm="1">
        <f t="array" ref="P3861">IF(AND(I3861&lt;&gt;0,I3861&lt;&gt;""),IF(D3861="","",IF(ISNUMBER(MATCH(SUBSTITUTE(D3861," ",""),SUBSTITUTE('Look Up Values'!$S$2:$S$120," ",""),0)),"","D&amp;R error")),"")</f>
        <v/>
      </c>
      <c r="Q3861" s="242" t="str" cm="1">
        <f t="array" ref="Q3861">IF(AND(I3861&lt;&gt;0,I3861&lt;&gt;""),IF(G3861="","",IF(ISNUMBER(MATCH(SUBSTITUTE(G3861," ",""),SUBSTITUTE('Look Up Values'!$I$2:$I$10," ",""),0)),"","State error")),"")</f>
        <v/>
      </c>
      <c r="R3861" s="260" t="str">
        <f t="shared" si="121"/>
        <v/>
      </c>
    </row>
    <row r="3862" spans="1:18" ht="15.75">
      <c r="A3862" s="250">
        <v>3855</v>
      </c>
      <c r="B3862" s="198"/>
      <c r="C3862" s="25"/>
      <c r="D3862" s="25"/>
      <c r="E3862" s="25"/>
      <c r="F3862" s="25"/>
      <c r="G3862" s="26"/>
      <c r="H3862" s="27"/>
      <c r="I3862" s="28"/>
      <c r="J3862" s="430"/>
      <c r="K3862" s="48"/>
      <c r="L3862" s="457" t="str">
        <f t="shared" si="120"/>
        <v/>
      </c>
      <c r="M3862" s="245" cm="1">
        <f t="array" ref="M3862">SUMPRODUCT(--(N3862:Q3862&lt;&gt;"")) + IF(TRIM(R3862)="",0,LEN(R3862)-LEN(SUBSTITUTE(R3862,",",""))+1)</f>
        <v>0</v>
      </c>
      <c r="N3862" s="242" t="str">
        <f>IF(AND(I3862&lt;&gt;0,I3862&lt;&gt;""),IF(TRIM(SUBSTITUTE(B3862,CHAR(160),""))="","",IF(ISNUMBER(MATCH(TRIM(SUBSTITUTE(B3862,CHAR(160),"")),'Look Up Values'!$B$2:$B$500,0)),"","Origin error")),"")</f>
        <v/>
      </c>
      <c r="O3862" s="242" t="str">
        <f>IF(AND(I3862&lt;&gt;0,I3862&lt;&gt;""),IF(C3862="","",IF(AND(ISNUMBER(--LEFT(C3862,FIND(" ",C3862&amp;" ")-1)),OR(LEN(LEFT(C3862,FIND(" ",C3862&amp;" ")-1))=6,LEN(LEFT(C3862,FIND(" ",C3862&amp;" ")-1))=7),OR(ISNUMBER(MATCH(LEFT(C3862,FIND(" ",C3862&amp;" ")-1),'Look Up Values'!$G$2:$G$1000,0)),ISNUMBER(MATCH(LEFT(C3862,FIND(" ",C3862&amp;" ")-1),'Look Up Values'!$AE$2:$AE$2000,0)))),"","EWC error")),"")</f>
        <v/>
      </c>
      <c r="P3862" s="242" t="str" cm="1">
        <f t="array" ref="P3862">IF(AND(I3862&lt;&gt;0,I3862&lt;&gt;""),IF(D3862="","",IF(ISNUMBER(MATCH(SUBSTITUTE(D3862," ",""),SUBSTITUTE('Look Up Values'!$S$2:$S$120," ",""),0)),"","D&amp;R error")),"")</f>
        <v/>
      </c>
      <c r="Q3862" s="242" t="str" cm="1">
        <f t="array" ref="Q3862">IF(AND(I3862&lt;&gt;0,I3862&lt;&gt;""),IF(G3862="","",IF(ISNUMBER(MATCH(SUBSTITUTE(G3862," ",""),SUBSTITUTE('Look Up Values'!$I$2:$I$10," ",""),0)),"","State error")),"")</f>
        <v/>
      </c>
      <c r="R3862" s="260" t="str">
        <f t="shared" si="121"/>
        <v/>
      </c>
    </row>
    <row r="3863" spans="1:18" ht="15.75">
      <c r="A3863" s="250">
        <v>3856</v>
      </c>
      <c r="B3863" s="198"/>
      <c r="C3863" s="25"/>
      <c r="D3863" s="25"/>
      <c r="E3863" s="25"/>
      <c r="F3863" s="25"/>
      <c r="G3863" s="26"/>
      <c r="H3863" s="27"/>
      <c r="I3863" s="28"/>
      <c r="J3863" s="430"/>
      <c r="K3863" s="48"/>
      <c r="L3863" s="457" t="str">
        <f t="shared" si="120"/>
        <v/>
      </c>
      <c r="M3863" s="245" cm="1">
        <f t="array" ref="M3863">SUMPRODUCT(--(N3863:Q3863&lt;&gt;"")) + IF(TRIM(R3863)="",0,LEN(R3863)-LEN(SUBSTITUTE(R3863,",",""))+1)</f>
        <v>0</v>
      </c>
      <c r="N3863" s="242" t="str">
        <f>IF(AND(I3863&lt;&gt;0,I3863&lt;&gt;""),IF(TRIM(SUBSTITUTE(B3863,CHAR(160),""))="","",IF(ISNUMBER(MATCH(TRIM(SUBSTITUTE(B3863,CHAR(160),"")),'Look Up Values'!$B$2:$B$500,0)),"","Origin error")),"")</f>
        <v/>
      </c>
      <c r="O3863" s="242" t="str">
        <f>IF(AND(I3863&lt;&gt;0,I3863&lt;&gt;""),IF(C3863="","",IF(AND(ISNUMBER(--LEFT(C3863,FIND(" ",C3863&amp;" ")-1)),OR(LEN(LEFT(C3863,FIND(" ",C3863&amp;" ")-1))=6,LEN(LEFT(C3863,FIND(" ",C3863&amp;" ")-1))=7),OR(ISNUMBER(MATCH(LEFT(C3863,FIND(" ",C3863&amp;" ")-1),'Look Up Values'!$G$2:$G$1000,0)),ISNUMBER(MATCH(LEFT(C3863,FIND(" ",C3863&amp;" ")-1),'Look Up Values'!$AE$2:$AE$2000,0)))),"","EWC error")),"")</f>
        <v/>
      </c>
      <c r="P3863" s="242" t="str" cm="1">
        <f t="array" ref="P3863">IF(AND(I3863&lt;&gt;0,I3863&lt;&gt;""),IF(D3863="","",IF(ISNUMBER(MATCH(SUBSTITUTE(D3863," ",""),SUBSTITUTE('Look Up Values'!$S$2:$S$120," ",""),0)),"","D&amp;R error")),"")</f>
        <v/>
      </c>
      <c r="Q3863" s="242" t="str" cm="1">
        <f t="array" ref="Q3863">IF(AND(I3863&lt;&gt;0,I3863&lt;&gt;""),IF(G3863="","",IF(ISNUMBER(MATCH(SUBSTITUTE(G3863," ",""),SUBSTITUTE('Look Up Values'!$I$2:$I$10," ",""),0)),"","State error")),"")</f>
        <v/>
      </c>
      <c r="R3863" s="260" t="str">
        <f t="shared" si="121"/>
        <v/>
      </c>
    </row>
    <row r="3864" spans="1:18" ht="15.75">
      <c r="A3864" s="250">
        <v>3857</v>
      </c>
      <c r="B3864" s="198"/>
      <c r="C3864" s="25"/>
      <c r="D3864" s="25"/>
      <c r="E3864" s="25"/>
      <c r="F3864" s="25"/>
      <c r="G3864" s="26"/>
      <c r="H3864" s="27"/>
      <c r="I3864" s="28"/>
      <c r="J3864" s="430"/>
      <c r="K3864" s="48"/>
      <c r="L3864" s="457" t="str">
        <f t="shared" si="120"/>
        <v/>
      </c>
      <c r="M3864" s="245" cm="1">
        <f t="array" ref="M3864">SUMPRODUCT(--(N3864:Q3864&lt;&gt;"")) + IF(TRIM(R3864)="",0,LEN(R3864)-LEN(SUBSTITUTE(R3864,",",""))+1)</f>
        <v>0</v>
      </c>
      <c r="N3864" s="242" t="str">
        <f>IF(AND(I3864&lt;&gt;0,I3864&lt;&gt;""),IF(TRIM(SUBSTITUTE(B3864,CHAR(160),""))="","",IF(ISNUMBER(MATCH(TRIM(SUBSTITUTE(B3864,CHAR(160),"")),'Look Up Values'!$B$2:$B$500,0)),"","Origin error")),"")</f>
        <v/>
      </c>
      <c r="O3864" s="242" t="str">
        <f>IF(AND(I3864&lt;&gt;0,I3864&lt;&gt;""),IF(C3864="","",IF(AND(ISNUMBER(--LEFT(C3864,FIND(" ",C3864&amp;" ")-1)),OR(LEN(LEFT(C3864,FIND(" ",C3864&amp;" ")-1))=6,LEN(LEFT(C3864,FIND(" ",C3864&amp;" ")-1))=7),OR(ISNUMBER(MATCH(LEFT(C3864,FIND(" ",C3864&amp;" ")-1),'Look Up Values'!$G$2:$G$1000,0)),ISNUMBER(MATCH(LEFT(C3864,FIND(" ",C3864&amp;" ")-1),'Look Up Values'!$AE$2:$AE$2000,0)))),"","EWC error")),"")</f>
        <v/>
      </c>
      <c r="P3864" s="242" t="str" cm="1">
        <f t="array" ref="P3864">IF(AND(I3864&lt;&gt;0,I3864&lt;&gt;""),IF(D3864="","",IF(ISNUMBER(MATCH(SUBSTITUTE(D3864," ",""),SUBSTITUTE('Look Up Values'!$S$2:$S$120," ",""),0)),"","D&amp;R error")),"")</f>
        <v/>
      </c>
      <c r="Q3864" s="242" t="str" cm="1">
        <f t="array" ref="Q3864">IF(AND(I3864&lt;&gt;0,I3864&lt;&gt;""),IF(G3864="","",IF(ISNUMBER(MATCH(SUBSTITUTE(G3864," ",""),SUBSTITUTE('Look Up Values'!$I$2:$I$10," ",""),0)),"","State error")),"")</f>
        <v/>
      </c>
      <c r="R3864" s="260" t="str">
        <f t="shared" si="121"/>
        <v/>
      </c>
    </row>
    <row r="3865" spans="1:18" ht="15.75">
      <c r="A3865" s="250">
        <v>3858</v>
      </c>
      <c r="B3865" s="198"/>
      <c r="C3865" s="25"/>
      <c r="D3865" s="25"/>
      <c r="E3865" s="25"/>
      <c r="F3865" s="25"/>
      <c r="G3865" s="26"/>
      <c r="H3865" s="27"/>
      <c r="I3865" s="28"/>
      <c r="J3865" s="430"/>
      <c r="K3865" s="48"/>
      <c r="L3865" s="457" t="str">
        <f t="shared" si="120"/>
        <v/>
      </c>
      <c r="M3865" s="245" cm="1">
        <f t="array" ref="M3865">SUMPRODUCT(--(N3865:Q3865&lt;&gt;"")) + IF(TRIM(R3865)="",0,LEN(R3865)-LEN(SUBSTITUTE(R3865,",",""))+1)</f>
        <v>0</v>
      </c>
      <c r="N3865" s="242" t="str">
        <f>IF(AND(I3865&lt;&gt;0,I3865&lt;&gt;""),IF(TRIM(SUBSTITUTE(B3865,CHAR(160),""))="","",IF(ISNUMBER(MATCH(TRIM(SUBSTITUTE(B3865,CHAR(160),"")),'Look Up Values'!$B$2:$B$500,0)),"","Origin error")),"")</f>
        <v/>
      </c>
      <c r="O3865" s="242" t="str">
        <f>IF(AND(I3865&lt;&gt;0,I3865&lt;&gt;""),IF(C3865="","",IF(AND(ISNUMBER(--LEFT(C3865,FIND(" ",C3865&amp;" ")-1)),OR(LEN(LEFT(C3865,FIND(" ",C3865&amp;" ")-1))=6,LEN(LEFT(C3865,FIND(" ",C3865&amp;" ")-1))=7),OR(ISNUMBER(MATCH(LEFT(C3865,FIND(" ",C3865&amp;" ")-1),'Look Up Values'!$G$2:$G$1000,0)),ISNUMBER(MATCH(LEFT(C3865,FIND(" ",C3865&amp;" ")-1),'Look Up Values'!$AE$2:$AE$2000,0)))),"","EWC error")),"")</f>
        <v/>
      </c>
      <c r="P3865" s="242" t="str" cm="1">
        <f t="array" ref="P3865">IF(AND(I3865&lt;&gt;0,I3865&lt;&gt;""),IF(D3865="","",IF(ISNUMBER(MATCH(SUBSTITUTE(D3865," ",""),SUBSTITUTE('Look Up Values'!$S$2:$S$120," ",""),0)),"","D&amp;R error")),"")</f>
        <v/>
      </c>
      <c r="Q3865" s="242" t="str" cm="1">
        <f t="array" ref="Q3865">IF(AND(I3865&lt;&gt;0,I3865&lt;&gt;""),IF(G3865="","",IF(ISNUMBER(MATCH(SUBSTITUTE(G3865," ",""),SUBSTITUTE('Look Up Values'!$I$2:$I$10," ",""),0)),"","State error")),"")</f>
        <v/>
      </c>
      <c r="R3865" s="260" t="str">
        <f t="shared" si="121"/>
        <v/>
      </c>
    </row>
    <row r="3866" spans="1:18" ht="15.75">
      <c r="A3866" s="250">
        <v>3859</v>
      </c>
      <c r="B3866" s="198"/>
      <c r="C3866" s="25"/>
      <c r="D3866" s="25"/>
      <c r="E3866" s="25"/>
      <c r="F3866" s="25"/>
      <c r="G3866" s="26"/>
      <c r="H3866" s="27"/>
      <c r="I3866" s="28"/>
      <c r="J3866" s="430"/>
      <c r="K3866" s="48"/>
      <c r="L3866" s="457" t="str">
        <f t="shared" si="120"/>
        <v/>
      </c>
      <c r="M3866" s="245" cm="1">
        <f t="array" ref="M3866">SUMPRODUCT(--(N3866:Q3866&lt;&gt;"")) + IF(TRIM(R3866)="",0,LEN(R3866)-LEN(SUBSTITUTE(R3866,",",""))+1)</f>
        <v>0</v>
      </c>
      <c r="N3866" s="242" t="str">
        <f>IF(AND(I3866&lt;&gt;0,I3866&lt;&gt;""),IF(TRIM(SUBSTITUTE(B3866,CHAR(160),""))="","",IF(ISNUMBER(MATCH(TRIM(SUBSTITUTE(B3866,CHAR(160),"")),'Look Up Values'!$B$2:$B$500,0)),"","Origin error")),"")</f>
        <v/>
      </c>
      <c r="O3866" s="242" t="str">
        <f>IF(AND(I3866&lt;&gt;0,I3866&lt;&gt;""),IF(C3866="","",IF(AND(ISNUMBER(--LEFT(C3866,FIND(" ",C3866&amp;" ")-1)),OR(LEN(LEFT(C3866,FIND(" ",C3866&amp;" ")-1))=6,LEN(LEFT(C3866,FIND(" ",C3866&amp;" ")-1))=7),OR(ISNUMBER(MATCH(LEFT(C3866,FIND(" ",C3866&amp;" ")-1),'Look Up Values'!$G$2:$G$1000,0)),ISNUMBER(MATCH(LEFT(C3866,FIND(" ",C3866&amp;" ")-1),'Look Up Values'!$AE$2:$AE$2000,0)))),"","EWC error")),"")</f>
        <v/>
      </c>
      <c r="P3866" s="242" t="str" cm="1">
        <f t="array" ref="P3866">IF(AND(I3866&lt;&gt;0,I3866&lt;&gt;""),IF(D3866="","",IF(ISNUMBER(MATCH(SUBSTITUTE(D3866," ",""),SUBSTITUTE('Look Up Values'!$S$2:$S$120," ",""),0)),"","D&amp;R error")),"")</f>
        <v/>
      </c>
      <c r="Q3866" s="242" t="str" cm="1">
        <f t="array" ref="Q3866">IF(AND(I3866&lt;&gt;0,I3866&lt;&gt;""),IF(G3866="","",IF(ISNUMBER(MATCH(SUBSTITUTE(G3866," ",""),SUBSTITUTE('Look Up Values'!$I$2:$I$10," ",""),0)),"","State error")),"")</f>
        <v/>
      </c>
      <c r="R3866" s="260" t="str">
        <f t="shared" si="121"/>
        <v/>
      </c>
    </row>
    <row r="3867" spans="1:18" ht="15.75">
      <c r="A3867" s="250">
        <v>3860</v>
      </c>
      <c r="B3867" s="198"/>
      <c r="C3867" s="25"/>
      <c r="D3867" s="25"/>
      <c r="E3867" s="25"/>
      <c r="F3867" s="25"/>
      <c r="G3867" s="26"/>
      <c r="H3867" s="27"/>
      <c r="I3867" s="28"/>
      <c r="J3867" s="430"/>
      <c r="K3867" s="48"/>
      <c r="L3867" s="457" t="str">
        <f t="shared" si="120"/>
        <v/>
      </c>
      <c r="M3867" s="245" cm="1">
        <f t="array" ref="M3867">SUMPRODUCT(--(N3867:Q3867&lt;&gt;"")) + IF(TRIM(R3867)="",0,LEN(R3867)-LEN(SUBSTITUTE(R3867,",",""))+1)</f>
        <v>0</v>
      </c>
      <c r="N3867" s="242" t="str">
        <f>IF(AND(I3867&lt;&gt;0,I3867&lt;&gt;""),IF(TRIM(SUBSTITUTE(B3867,CHAR(160),""))="","",IF(ISNUMBER(MATCH(TRIM(SUBSTITUTE(B3867,CHAR(160),"")),'Look Up Values'!$B$2:$B$500,0)),"","Origin error")),"")</f>
        <v/>
      </c>
      <c r="O3867" s="242" t="str">
        <f>IF(AND(I3867&lt;&gt;0,I3867&lt;&gt;""),IF(C3867="","",IF(AND(ISNUMBER(--LEFT(C3867,FIND(" ",C3867&amp;" ")-1)),OR(LEN(LEFT(C3867,FIND(" ",C3867&amp;" ")-1))=6,LEN(LEFT(C3867,FIND(" ",C3867&amp;" ")-1))=7),OR(ISNUMBER(MATCH(LEFT(C3867,FIND(" ",C3867&amp;" ")-1),'Look Up Values'!$G$2:$G$1000,0)),ISNUMBER(MATCH(LEFT(C3867,FIND(" ",C3867&amp;" ")-1),'Look Up Values'!$AE$2:$AE$2000,0)))),"","EWC error")),"")</f>
        <v/>
      </c>
      <c r="P3867" s="242" t="str" cm="1">
        <f t="array" ref="P3867">IF(AND(I3867&lt;&gt;0,I3867&lt;&gt;""),IF(D3867="","",IF(ISNUMBER(MATCH(SUBSTITUTE(D3867," ",""),SUBSTITUTE('Look Up Values'!$S$2:$S$120," ",""),0)),"","D&amp;R error")),"")</f>
        <v/>
      </c>
      <c r="Q3867" s="242" t="str" cm="1">
        <f t="array" ref="Q3867">IF(AND(I3867&lt;&gt;0,I3867&lt;&gt;""),IF(G3867="","",IF(ISNUMBER(MATCH(SUBSTITUTE(G3867," ",""),SUBSTITUTE('Look Up Values'!$I$2:$I$10," ",""),0)),"","State error")),"")</f>
        <v/>
      </c>
      <c r="R3867" s="260" t="str">
        <f t="shared" si="121"/>
        <v/>
      </c>
    </row>
    <row r="3868" spans="1:18" ht="15.75">
      <c r="A3868" s="250">
        <v>3861</v>
      </c>
      <c r="B3868" s="198"/>
      <c r="C3868" s="25"/>
      <c r="D3868" s="25"/>
      <c r="E3868" s="25"/>
      <c r="F3868" s="25"/>
      <c r="G3868" s="26"/>
      <c r="H3868" s="27"/>
      <c r="I3868" s="28"/>
      <c r="J3868" s="430"/>
      <c r="K3868" s="48"/>
      <c r="L3868" s="457" t="str">
        <f t="shared" si="120"/>
        <v/>
      </c>
      <c r="M3868" s="245" cm="1">
        <f t="array" ref="M3868">SUMPRODUCT(--(N3868:Q3868&lt;&gt;"")) + IF(TRIM(R3868)="",0,LEN(R3868)-LEN(SUBSTITUTE(R3868,",",""))+1)</f>
        <v>0</v>
      </c>
      <c r="N3868" s="242" t="str">
        <f>IF(AND(I3868&lt;&gt;0,I3868&lt;&gt;""),IF(TRIM(SUBSTITUTE(B3868,CHAR(160),""))="","",IF(ISNUMBER(MATCH(TRIM(SUBSTITUTE(B3868,CHAR(160),"")),'Look Up Values'!$B$2:$B$500,0)),"","Origin error")),"")</f>
        <v/>
      </c>
      <c r="O3868" s="242" t="str">
        <f>IF(AND(I3868&lt;&gt;0,I3868&lt;&gt;""),IF(C3868="","",IF(AND(ISNUMBER(--LEFT(C3868,FIND(" ",C3868&amp;" ")-1)),OR(LEN(LEFT(C3868,FIND(" ",C3868&amp;" ")-1))=6,LEN(LEFT(C3868,FIND(" ",C3868&amp;" ")-1))=7),OR(ISNUMBER(MATCH(LEFT(C3868,FIND(" ",C3868&amp;" ")-1),'Look Up Values'!$G$2:$G$1000,0)),ISNUMBER(MATCH(LEFT(C3868,FIND(" ",C3868&amp;" ")-1),'Look Up Values'!$AE$2:$AE$2000,0)))),"","EWC error")),"")</f>
        <v/>
      </c>
      <c r="P3868" s="242" t="str" cm="1">
        <f t="array" ref="P3868">IF(AND(I3868&lt;&gt;0,I3868&lt;&gt;""),IF(D3868="","",IF(ISNUMBER(MATCH(SUBSTITUTE(D3868," ",""),SUBSTITUTE('Look Up Values'!$S$2:$S$120," ",""),0)),"","D&amp;R error")),"")</f>
        <v/>
      </c>
      <c r="Q3868" s="242" t="str" cm="1">
        <f t="array" ref="Q3868">IF(AND(I3868&lt;&gt;0,I3868&lt;&gt;""),IF(G3868="","",IF(ISNUMBER(MATCH(SUBSTITUTE(G3868," ",""),SUBSTITUTE('Look Up Values'!$I$2:$I$10," ",""),0)),"","State error")),"")</f>
        <v/>
      </c>
      <c r="R3868" s="260" t="str">
        <f t="shared" si="121"/>
        <v/>
      </c>
    </row>
    <row r="3869" spans="1:18" ht="15.75">
      <c r="A3869" s="250">
        <v>3862</v>
      </c>
      <c r="B3869" s="198"/>
      <c r="C3869" s="25"/>
      <c r="D3869" s="25"/>
      <c r="E3869" s="25"/>
      <c r="F3869" s="25"/>
      <c r="G3869" s="26"/>
      <c r="H3869" s="27"/>
      <c r="I3869" s="28"/>
      <c r="J3869" s="430"/>
      <c r="K3869" s="48"/>
      <c r="L3869" s="457" t="str">
        <f t="shared" si="120"/>
        <v/>
      </c>
      <c r="M3869" s="245" cm="1">
        <f t="array" ref="M3869">SUMPRODUCT(--(N3869:Q3869&lt;&gt;"")) + IF(TRIM(R3869)="",0,LEN(R3869)-LEN(SUBSTITUTE(R3869,",",""))+1)</f>
        <v>0</v>
      </c>
      <c r="N3869" s="242" t="str">
        <f>IF(AND(I3869&lt;&gt;0,I3869&lt;&gt;""),IF(TRIM(SUBSTITUTE(B3869,CHAR(160),""))="","",IF(ISNUMBER(MATCH(TRIM(SUBSTITUTE(B3869,CHAR(160),"")),'Look Up Values'!$B$2:$B$500,0)),"","Origin error")),"")</f>
        <v/>
      </c>
      <c r="O3869" s="242" t="str">
        <f>IF(AND(I3869&lt;&gt;0,I3869&lt;&gt;""),IF(C3869="","",IF(AND(ISNUMBER(--LEFT(C3869,FIND(" ",C3869&amp;" ")-1)),OR(LEN(LEFT(C3869,FIND(" ",C3869&amp;" ")-1))=6,LEN(LEFT(C3869,FIND(" ",C3869&amp;" ")-1))=7),OR(ISNUMBER(MATCH(LEFT(C3869,FIND(" ",C3869&amp;" ")-1),'Look Up Values'!$G$2:$G$1000,0)),ISNUMBER(MATCH(LEFT(C3869,FIND(" ",C3869&amp;" ")-1),'Look Up Values'!$AE$2:$AE$2000,0)))),"","EWC error")),"")</f>
        <v/>
      </c>
      <c r="P3869" s="242" t="str" cm="1">
        <f t="array" ref="P3869">IF(AND(I3869&lt;&gt;0,I3869&lt;&gt;""),IF(D3869="","",IF(ISNUMBER(MATCH(SUBSTITUTE(D3869," ",""),SUBSTITUTE('Look Up Values'!$S$2:$S$120," ",""),0)),"","D&amp;R error")),"")</f>
        <v/>
      </c>
      <c r="Q3869" s="242" t="str" cm="1">
        <f t="array" ref="Q3869">IF(AND(I3869&lt;&gt;0,I3869&lt;&gt;""),IF(G3869="","",IF(ISNUMBER(MATCH(SUBSTITUTE(G3869," ",""),SUBSTITUTE('Look Up Values'!$I$2:$I$10," ",""),0)),"","State error")),"")</f>
        <v/>
      </c>
      <c r="R3869" s="260" t="str">
        <f t="shared" si="121"/>
        <v/>
      </c>
    </row>
    <row r="3870" spans="1:18" ht="15.75">
      <c r="A3870" s="250">
        <v>3863</v>
      </c>
      <c r="B3870" s="198"/>
      <c r="C3870" s="25"/>
      <c r="D3870" s="25"/>
      <c r="E3870" s="25"/>
      <c r="F3870" s="25"/>
      <c r="G3870" s="26"/>
      <c r="H3870" s="27"/>
      <c r="I3870" s="28"/>
      <c r="J3870" s="430"/>
      <c r="K3870" s="48"/>
      <c r="L3870" s="457" t="str">
        <f t="shared" si="120"/>
        <v/>
      </c>
      <c r="M3870" s="245" cm="1">
        <f t="array" ref="M3870">SUMPRODUCT(--(N3870:Q3870&lt;&gt;"")) + IF(TRIM(R3870)="",0,LEN(R3870)-LEN(SUBSTITUTE(R3870,",",""))+1)</f>
        <v>0</v>
      </c>
      <c r="N3870" s="242" t="str">
        <f>IF(AND(I3870&lt;&gt;0,I3870&lt;&gt;""),IF(TRIM(SUBSTITUTE(B3870,CHAR(160),""))="","",IF(ISNUMBER(MATCH(TRIM(SUBSTITUTE(B3870,CHAR(160),"")),'Look Up Values'!$B$2:$B$500,0)),"","Origin error")),"")</f>
        <v/>
      </c>
      <c r="O3870" s="242" t="str">
        <f>IF(AND(I3870&lt;&gt;0,I3870&lt;&gt;""),IF(C3870="","",IF(AND(ISNUMBER(--LEFT(C3870,FIND(" ",C3870&amp;" ")-1)),OR(LEN(LEFT(C3870,FIND(" ",C3870&amp;" ")-1))=6,LEN(LEFT(C3870,FIND(" ",C3870&amp;" ")-1))=7),OR(ISNUMBER(MATCH(LEFT(C3870,FIND(" ",C3870&amp;" ")-1),'Look Up Values'!$G$2:$G$1000,0)),ISNUMBER(MATCH(LEFT(C3870,FIND(" ",C3870&amp;" ")-1),'Look Up Values'!$AE$2:$AE$2000,0)))),"","EWC error")),"")</f>
        <v/>
      </c>
      <c r="P3870" s="242" t="str" cm="1">
        <f t="array" ref="P3870">IF(AND(I3870&lt;&gt;0,I3870&lt;&gt;""),IF(D3870="","",IF(ISNUMBER(MATCH(SUBSTITUTE(D3870," ",""),SUBSTITUTE('Look Up Values'!$S$2:$S$120," ",""),0)),"","D&amp;R error")),"")</f>
        <v/>
      </c>
      <c r="Q3870" s="242" t="str" cm="1">
        <f t="array" ref="Q3870">IF(AND(I3870&lt;&gt;0,I3870&lt;&gt;""),IF(G3870="","",IF(ISNUMBER(MATCH(SUBSTITUTE(G3870," ",""),SUBSTITUTE('Look Up Values'!$I$2:$I$10," ",""),0)),"","State error")),"")</f>
        <v/>
      </c>
      <c r="R3870" s="260" t="str">
        <f t="shared" si="121"/>
        <v/>
      </c>
    </row>
    <row r="3871" spans="1:18" ht="15.75">
      <c r="A3871" s="250">
        <v>3864</v>
      </c>
      <c r="B3871" s="198"/>
      <c r="C3871" s="25"/>
      <c r="D3871" s="25"/>
      <c r="E3871" s="25"/>
      <c r="F3871" s="25"/>
      <c r="G3871" s="26"/>
      <c r="H3871" s="27"/>
      <c r="I3871" s="28"/>
      <c r="J3871" s="430"/>
      <c r="K3871" s="48"/>
      <c r="L3871" s="457" t="str">
        <f t="shared" si="120"/>
        <v/>
      </c>
      <c r="M3871" s="245" cm="1">
        <f t="array" ref="M3871">SUMPRODUCT(--(N3871:Q3871&lt;&gt;"")) + IF(TRIM(R3871)="",0,LEN(R3871)-LEN(SUBSTITUTE(R3871,",",""))+1)</f>
        <v>0</v>
      </c>
      <c r="N3871" s="242" t="str">
        <f>IF(AND(I3871&lt;&gt;0,I3871&lt;&gt;""),IF(TRIM(SUBSTITUTE(B3871,CHAR(160),""))="","",IF(ISNUMBER(MATCH(TRIM(SUBSTITUTE(B3871,CHAR(160),"")),'Look Up Values'!$B$2:$B$500,0)),"","Origin error")),"")</f>
        <v/>
      </c>
      <c r="O3871" s="242" t="str">
        <f>IF(AND(I3871&lt;&gt;0,I3871&lt;&gt;""),IF(C3871="","",IF(AND(ISNUMBER(--LEFT(C3871,FIND(" ",C3871&amp;" ")-1)),OR(LEN(LEFT(C3871,FIND(" ",C3871&amp;" ")-1))=6,LEN(LEFT(C3871,FIND(" ",C3871&amp;" ")-1))=7),OR(ISNUMBER(MATCH(LEFT(C3871,FIND(" ",C3871&amp;" ")-1),'Look Up Values'!$G$2:$G$1000,0)),ISNUMBER(MATCH(LEFT(C3871,FIND(" ",C3871&amp;" ")-1),'Look Up Values'!$AE$2:$AE$2000,0)))),"","EWC error")),"")</f>
        <v/>
      </c>
      <c r="P3871" s="242" t="str" cm="1">
        <f t="array" ref="P3871">IF(AND(I3871&lt;&gt;0,I3871&lt;&gt;""),IF(D3871="","",IF(ISNUMBER(MATCH(SUBSTITUTE(D3871," ",""),SUBSTITUTE('Look Up Values'!$S$2:$S$120," ",""),0)),"","D&amp;R error")),"")</f>
        <v/>
      </c>
      <c r="Q3871" s="242" t="str" cm="1">
        <f t="array" ref="Q3871">IF(AND(I3871&lt;&gt;0,I3871&lt;&gt;""),IF(G3871="","",IF(ISNUMBER(MATCH(SUBSTITUTE(G3871," ",""),SUBSTITUTE('Look Up Values'!$I$2:$I$10," ",""),0)),"","State error")),"")</f>
        <v/>
      </c>
      <c r="R3871" s="260" t="str">
        <f t="shared" si="121"/>
        <v/>
      </c>
    </row>
    <row r="3872" spans="1:18" ht="15.75">
      <c r="A3872" s="250">
        <v>3865</v>
      </c>
      <c r="B3872" s="198"/>
      <c r="C3872" s="25"/>
      <c r="D3872" s="25"/>
      <c r="E3872" s="25"/>
      <c r="F3872" s="25"/>
      <c r="G3872" s="26"/>
      <c r="H3872" s="27"/>
      <c r="I3872" s="28"/>
      <c r="J3872" s="430"/>
      <c r="K3872" s="48"/>
      <c r="L3872" s="457" t="str">
        <f t="shared" si="120"/>
        <v/>
      </c>
      <c r="M3872" s="245" cm="1">
        <f t="array" ref="M3872">SUMPRODUCT(--(N3872:Q3872&lt;&gt;"")) + IF(TRIM(R3872)="",0,LEN(R3872)-LEN(SUBSTITUTE(R3872,",",""))+1)</f>
        <v>0</v>
      </c>
      <c r="N3872" s="242" t="str">
        <f>IF(AND(I3872&lt;&gt;0,I3872&lt;&gt;""),IF(TRIM(SUBSTITUTE(B3872,CHAR(160),""))="","",IF(ISNUMBER(MATCH(TRIM(SUBSTITUTE(B3872,CHAR(160),"")),'Look Up Values'!$B$2:$B$500,0)),"","Origin error")),"")</f>
        <v/>
      </c>
      <c r="O3872" s="242" t="str">
        <f>IF(AND(I3872&lt;&gt;0,I3872&lt;&gt;""),IF(C3872="","",IF(AND(ISNUMBER(--LEFT(C3872,FIND(" ",C3872&amp;" ")-1)),OR(LEN(LEFT(C3872,FIND(" ",C3872&amp;" ")-1))=6,LEN(LEFT(C3872,FIND(" ",C3872&amp;" ")-1))=7),OR(ISNUMBER(MATCH(LEFT(C3872,FIND(" ",C3872&amp;" ")-1),'Look Up Values'!$G$2:$G$1000,0)),ISNUMBER(MATCH(LEFT(C3872,FIND(" ",C3872&amp;" ")-1),'Look Up Values'!$AE$2:$AE$2000,0)))),"","EWC error")),"")</f>
        <v/>
      </c>
      <c r="P3872" s="242" t="str" cm="1">
        <f t="array" ref="P3872">IF(AND(I3872&lt;&gt;0,I3872&lt;&gt;""),IF(D3872="","",IF(ISNUMBER(MATCH(SUBSTITUTE(D3872," ",""),SUBSTITUTE('Look Up Values'!$S$2:$S$120," ",""),0)),"","D&amp;R error")),"")</f>
        <v/>
      </c>
      <c r="Q3872" s="242" t="str" cm="1">
        <f t="array" ref="Q3872">IF(AND(I3872&lt;&gt;0,I3872&lt;&gt;""),IF(G3872="","",IF(ISNUMBER(MATCH(SUBSTITUTE(G3872," ",""),SUBSTITUTE('Look Up Values'!$I$2:$I$10," ",""),0)),"","State error")),"")</f>
        <v/>
      </c>
      <c r="R3872" s="260" t="str">
        <f t="shared" si="121"/>
        <v/>
      </c>
    </row>
    <row r="3873" spans="1:18" ht="15.75">
      <c r="A3873" s="250">
        <v>3866</v>
      </c>
      <c r="B3873" s="198"/>
      <c r="C3873" s="25"/>
      <c r="D3873" s="25"/>
      <c r="E3873" s="25"/>
      <c r="F3873" s="25"/>
      <c r="G3873" s="26"/>
      <c r="H3873" s="27"/>
      <c r="I3873" s="28"/>
      <c r="J3873" s="430"/>
      <c r="K3873" s="48"/>
      <c r="L3873" s="457" t="str">
        <f t="shared" si="120"/>
        <v/>
      </c>
      <c r="M3873" s="245" cm="1">
        <f t="array" ref="M3873">SUMPRODUCT(--(N3873:Q3873&lt;&gt;"")) + IF(TRIM(R3873)="",0,LEN(R3873)-LEN(SUBSTITUTE(R3873,",",""))+1)</f>
        <v>0</v>
      </c>
      <c r="N3873" s="242" t="str">
        <f>IF(AND(I3873&lt;&gt;0,I3873&lt;&gt;""),IF(TRIM(SUBSTITUTE(B3873,CHAR(160),""))="","",IF(ISNUMBER(MATCH(TRIM(SUBSTITUTE(B3873,CHAR(160),"")),'Look Up Values'!$B$2:$B$500,0)),"","Origin error")),"")</f>
        <v/>
      </c>
      <c r="O3873" s="242" t="str">
        <f>IF(AND(I3873&lt;&gt;0,I3873&lt;&gt;""),IF(C3873="","",IF(AND(ISNUMBER(--LEFT(C3873,FIND(" ",C3873&amp;" ")-1)),OR(LEN(LEFT(C3873,FIND(" ",C3873&amp;" ")-1))=6,LEN(LEFT(C3873,FIND(" ",C3873&amp;" ")-1))=7),OR(ISNUMBER(MATCH(LEFT(C3873,FIND(" ",C3873&amp;" ")-1),'Look Up Values'!$G$2:$G$1000,0)),ISNUMBER(MATCH(LEFT(C3873,FIND(" ",C3873&amp;" ")-1),'Look Up Values'!$AE$2:$AE$2000,0)))),"","EWC error")),"")</f>
        <v/>
      </c>
      <c r="P3873" s="242" t="str" cm="1">
        <f t="array" ref="P3873">IF(AND(I3873&lt;&gt;0,I3873&lt;&gt;""),IF(D3873="","",IF(ISNUMBER(MATCH(SUBSTITUTE(D3873," ",""),SUBSTITUTE('Look Up Values'!$S$2:$S$120," ",""),0)),"","D&amp;R error")),"")</f>
        <v/>
      </c>
      <c r="Q3873" s="242" t="str" cm="1">
        <f t="array" ref="Q3873">IF(AND(I3873&lt;&gt;0,I3873&lt;&gt;""),IF(G3873="","",IF(ISNUMBER(MATCH(SUBSTITUTE(G3873," ",""),SUBSTITUTE('Look Up Values'!$I$2:$I$10," ",""),0)),"","State error")),"")</f>
        <v/>
      </c>
      <c r="R3873" s="260" t="str">
        <f t="shared" si="121"/>
        <v/>
      </c>
    </row>
    <row r="3874" spans="1:18" ht="15.75">
      <c r="A3874" s="250">
        <v>3867</v>
      </c>
      <c r="B3874" s="198"/>
      <c r="C3874" s="25"/>
      <c r="D3874" s="25"/>
      <c r="E3874" s="25"/>
      <c r="F3874" s="25"/>
      <c r="G3874" s="26"/>
      <c r="H3874" s="27"/>
      <c r="I3874" s="28"/>
      <c r="J3874" s="430"/>
      <c r="K3874" s="48"/>
      <c r="L3874" s="457" t="str">
        <f t="shared" si="120"/>
        <v/>
      </c>
      <c r="M3874" s="245" cm="1">
        <f t="array" ref="M3874">SUMPRODUCT(--(N3874:Q3874&lt;&gt;"")) + IF(TRIM(R3874)="",0,LEN(R3874)-LEN(SUBSTITUTE(R3874,",",""))+1)</f>
        <v>0</v>
      </c>
      <c r="N3874" s="242" t="str">
        <f>IF(AND(I3874&lt;&gt;0,I3874&lt;&gt;""),IF(TRIM(SUBSTITUTE(B3874,CHAR(160),""))="","",IF(ISNUMBER(MATCH(TRIM(SUBSTITUTE(B3874,CHAR(160),"")),'Look Up Values'!$B$2:$B$500,0)),"","Origin error")),"")</f>
        <v/>
      </c>
      <c r="O3874" s="242" t="str">
        <f>IF(AND(I3874&lt;&gt;0,I3874&lt;&gt;""),IF(C3874="","",IF(AND(ISNUMBER(--LEFT(C3874,FIND(" ",C3874&amp;" ")-1)),OR(LEN(LEFT(C3874,FIND(" ",C3874&amp;" ")-1))=6,LEN(LEFT(C3874,FIND(" ",C3874&amp;" ")-1))=7),OR(ISNUMBER(MATCH(LEFT(C3874,FIND(" ",C3874&amp;" ")-1),'Look Up Values'!$G$2:$G$1000,0)),ISNUMBER(MATCH(LEFT(C3874,FIND(" ",C3874&amp;" ")-1),'Look Up Values'!$AE$2:$AE$2000,0)))),"","EWC error")),"")</f>
        <v/>
      </c>
      <c r="P3874" s="242" t="str" cm="1">
        <f t="array" ref="P3874">IF(AND(I3874&lt;&gt;0,I3874&lt;&gt;""),IF(D3874="","",IF(ISNUMBER(MATCH(SUBSTITUTE(D3874," ",""),SUBSTITUTE('Look Up Values'!$S$2:$S$120," ",""),0)),"","D&amp;R error")),"")</f>
        <v/>
      </c>
      <c r="Q3874" s="242" t="str" cm="1">
        <f t="array" ref="Q3874">IF(AND(I3874&lt;&gt;0,I3874&lt;&gt;""),IF(G3874="","",IF(ISNUMBER(MATCH(SUBSTITUTE(G3874," ",""),SUBSTITUTE('Look Up Values'!$I$2:$I$10," ",""),0)),"","State error")),"")</f>
        <v/>
      </c>
      <c r="R3874" s="260" t="str">
        <f t="shared" si="121"/>
        <v/>
      </c>
    </row>
    <row r="3875" spans="1:18" ht="15.75">
      <c r="A3875" s="250">
        <v>3868</v>
      </c>
      <c r="B3875" s="198"/>
      <c r="C3875" s="25"/>
      <c r="D3875" s="25"/>
      <c r="E3875" s="25"/>
      <c r="F3875" s="25"/>
      <c r="G3875" s="26"/>
      <c r="H3875" s="27"/>
      <c r="I3875" s="28"/>
      <c r="J3875" s="430"/>
      <c r="K3875" s="48"/>
      <c r="L3875" s="457" t="str">
        <f t="shared" si="120"/>
        <v/>
      </c>
      <c r="M3875" s="245" cm="1">
        <f t="array" ref="M3875">SUMPRODUCT(--(N3875:Q3875&lt;&gt;"")) + IF(TRIM(R3875)="",0,LEN(R3875)-LEN(SUBSTITUTE(R3875,",",""))+1)</f>
        <v>0</v>
      </c>
      <c r="N3875" s="242" t="str">
        <f>IF(AND(I3875&lt;&gt;0,I3875&lt;&gt;""),IF(TRIM(SUBSTITUTE(B3875,CHAR(160),""))="","",IF(ISNUMBER(MATCH(TRIM(SUBSTITUTE(B3875,CHAR(160),"")),'Look Up Values'!$B$2:$B$500,0)),"","Origin error")),"")</f>
        <v/>
      </c>
      <c r="O3875" s="242" t="str">
        <f>IF(AND(I3875&lt;&gt;0,I3875&lt;&gt;""),IF(C3875="","",IF(AND(ISNUMBER(--LEFT(C3875,FIND(" ",C3875&amp;" ")-1)),OR(LEN(LEFT(C3875,FIND(" ",C3875&amp;" ")-1))=6,LEN(LEFT(C3875,FIND(" ",C3875&amp;" ")-1))=7),OR(ISNUMBER(MATCH(LEFT(C3875,FIND(" ",C3875&amp;" ")-1),'Look Up Values'!$G$2:$G$1000,0)),ISNUMBER(MATCH(LEFT(C3875,FIND(" ",C3875&amp;" ")-1),'Look Up Values'!$AE$2:$AE$2000,0)))),"","EWC error")),"")</f>
        <v/>
      </c>
      <c r="P3875" s="242" t="str" cm="1">
        <f t="array" ref="P3875">IF(AND(I3875&lt;&gt;0,I3875&lt;&gt;""),IF(D3875="","",IF(ISNUMBER(MATCH(SUBSTITUTE(D3875," ",""),SUBSTITUTE('Look Up Values'!$S$2:$S$120," ",""),0)),"","D&amp;R error")),"")</f>
        <v/>
      </c>
      <c r="Q3875" s="242" t="str" cm="1">
        <f t="array" ref="Q3875">IF(AND(I3875&lt;&gt;0,I3875&lt;&gt;""),IF(G3875="","",IF(ISNUMBER(MATCH(SUBSTITUTE(G3875," ",""),SUBSTITUTE('Look Up Values'!$I$2:$I$10," ",""),0)),"","State error")),"")</f>
        <v/>
      </c>
      <c r="R3875" s="260" t="str">
        <f t="shared" si="121"/>
        <v/>
      </c>
    </row>
    <row r="3876" spans="1:18" ht="15.75">
      <c r="A3876" s="250">
        <v>3869</v>
      </c>
      <c r="B3876" s="198"/>
      <c r="C3876" s="25"/>
      <c r="D3876" s="25"/>
      <c r="E3876" s="25"/>
      <c r="F3876" s="25"/>
      <c r="G3876" s="26"/>
      <c r="H3876" s="27"/>
      <c r="I3876" s="28"/>
      <c r="J3876" s="430"/>
      <c r="K3876" s="48"/>
      <c r="L3876" s="457" t="str">
        <f t="shared" si="120"/>
        <v/>
      </c>
      <c r="M3876" s="245" cm="1">
        <f t="array" ref="M3876">SUMPRODUCT(--(N3876:Q3876&lt;&gt;"")) + IF(TRIM(R3876)="",0,LEN(R3876)-LEN(SUBSTITUTE(R3876,",",""))+1)</f>
        <v>0</v>
      </c>
      <c r="N3876" s="242" t="str">
        <f>IF(AND(I3876&lt;&gt;0,I3876&lt;&gt;""),IF(TRIM(SUBSTITUTE(B3876,CHAR(160),""))="","",IF(ISNUMBER(MATCH(TRIM(SUBSTITUTE(B3876,CHAR(160),"")),'Look Up Values'!$B$2:$B$500,0)),"","Origin error")),"")</f>
        <v/>
      </c>
      <c r="O3876" s="242" t="str">
        <f>IF(AND(I3876&lt;&gt;0,I3876&lt;&gt;""),IF(C3876="","",IF(AND(ISNUMBER(--LEFT(C3876,FIND(" ",C3876&amp;" ")-1)),OR(LEN(LEFT(C3876,FIND(" ",C3876&amp;" ")-1))=6,LEN(LEFT(C3876,FIND(" ",C3876&amp;" ")-1))=7),OR(ISNUMBER(MATCH(LEFT(C3876,FIND(" ",C3876&amp;" ")-1),'Look Up Values'!$G$2:$G$1000,0)),ISNUMBER(MATCH(LEFT(C3876,FIND(" ",C3876&amp;" ")-1),'Look Up Values'!$AE$2:$AE$2000,0)))),"","EWC error")),"")</f>
        <v/>
      </c>
      <c r="P3876" s="242" t="str" cm="1">
        <f t="array" ref="P3876">IF(AND(I3876&lt;&gt;0,I3876&lt;&gt;""),IF(D3876="","",IF(ISNUMBER(MATCH(SUBSTITUTE(D3876," ",""),SUBSTITUTE('Look Up Values'!$S$2:$S$120," ",""),0)),"","D&amp;R error")),"")</f>
        <v/>
      </c>
      <c r="Q3876" s="242" t="str" cm="1">
        <f t="array" ref="Q3876">IF(AND(I3876&lt;&gt;0,I3876&lt;&gt;""),IF(G3876="","",IF(ISNUMBER(MATCH(SUBSTITUTE(G3876," ",""),SUBSTITUTE('Look Up Values'!$I$2:$I$10," ",""),0)),"","State error")),"")</f>
        <v/>
      </c>
      <c r="R3876" s="260" t="str">
        <f t="shared" si="121"/>
        <v/>
      </c>
    </row>
    <row r="3877" spans="1:18" ht="15.75">
      <c r="A3877" s="250">
        <v>3870</v>
      </c>
      <c r="B3877" s="198"/>
      <c r="C3877" s="25"/>
      <c r="D3877" s="25"/>
      <c r="E3877" s="25"/>
      <c r="F3877" s="25"/>
      <c r="G3877" s="26"/>
      <c r="H3877" s="27"/>
      <c r="I3877" s="28"/>
      <c r="J3877" s="430"/>
      <c r="K3877" s="48"/>
      <c r="L3877" s="457" t="str">
        <f t="shared" si="120"/>
        <v/>
      </c>
      <c r="M3877" s="245" cm="1">
        <f t="array" ref="M3877">SUMPRODUCT(--(N3877:Q3877&lt;&gt;"")) + IF(TRIM(R3877)="",0,LEN(R3877)-LEN(SUBSTITUTE(R3877,",",""))+1)</f>
        <v>0</v>
      </c>
      <c r="N3877" s="242" t="str">
        <f>IF(AND(I3877&lt;&gt;0,I3877&lt;&gt;""),IF(TRIM(SUBSTITUTE(B3877,CHAR(160),""))="","",IF(ISNUMBER(MATCH(TRIM(SUBSTITUTE(B3877,CHAR(160),"")),'Look Up Values'!$B$2:$B$500,0)),"","Origin error")),"")</f>
        <v/>
      </c>
      <c r="O3877" s="242" t="str">
        <f>IF(AND(I3877&lt;&gt;0,I3877&lt;&gt;""),IF(C3877="","",IF(AND(ISNUMBER(--LEFT(C3877,FIND(" ",C3877&amp;" ")-1)),OR(LEN(LEFT(C3877,FIND(" ",C3877&amp;" ")-1))=6,LEN(LEFT(C3877,FIND(" ",C3877&amp;" ")-1))=7),OR(ISNUMBER(MATCH(LEFT(C3877,FIND(" ",C3877&amp;" ")-1),'Look Up Values'!$G$2:$G$1000,0)),ISNUMBER(MATCH(LEFT(C3877,FIND(" ",C3877&amp;" ")-1),'Look Up Values'!$AE$2:$AE$2000,0)))),"","EWC error")),"")</f>
        <v/>
      </c>
      <c r="P3877" s="242" t="str" cm="1">
        <f t="array" ref="P3877">IF(AND(I3877&lt;&gt;0,I3877&lt;&gt;""),IF(D3877="","",IF(ISNUMBER(MATCH(SUBSTITUTE(D3877," ",""),SUBSTITUTE('Look Up Values'!$S$2:$S$120," ",""),0)),"","D&amp;R error")),"")</f>
        <v/>
      </c>
      <c r="Q3877" s="242" t="str" cm="1">
        <f t="array" ref="Q3877">IF(AND(I3877&lt;&gt;0,I3877&lt;&gt;""),IF(G3877="","",IF(ISNUMBER(MATCH(SUBSTITUTE(G3877," ",""),SUBSTITUTE('Look Up Values'!$I$2:$I$10," ",""),0)),"","State error")),"")</f>
        <v/>
      </c>
      <c r="R3877" s="260" t="str">
        <f t="shared" si="121"/>
        <v/>
      </c>
    </row>
    <row r="3878" spans="1:18" ht="15.75">
      <c r="A3878" s="250">
        <v>3871</v>
      </c>
      <c r="B3878" s="198"/>
      <c r="C3878" s="25"/>
      <c r="D3878" s="25"/>
      <c r="E3878" s="25"/>
      <c r="F3878" s="25"/>
      <c r="G3878" s="26"/>
      <c r="H3878" s="27"/>
      <c r="I3878" s="28"/>
      <c r="J3878" s="430"/>
      <c r="K3878" s="48"/>
      <c r="L3878" s="457" t="str">
        <f t="shared" si="120"/>
        <v/>
      </c>
      <c r="M3878" s="245" cm="1">
        <f t="array" ref="M3878">SUMPRODUCT(--(N3878:Q3878&lt;&gt;"")) + IF(TRIM(R3878)="",0,LEN(R3878)-LEN(SUBSTITUTE(R3878,",",""))+1)</f>
        <v>0</v>
      </c>
      <c r="N3878" s="242" t="str">
        <f>IF(AND(I3878&lt;&gt;0,I3878&lt;&gt;""),IF(TRIM(SUBSTITUTE(B3878,CHAR(160),""))="","",IF(ISNUMBER(MATCH(TRIM(SUBSTITUTE(B3878,CHAR(160),"")),'Look Up Values'!$B$2:$B$500,0)),"","Origin error")),"")</f>
        <v/>
      </c>
      <c r="O3878" s="242" t="str">
        <f>IF(AND(I3878&lt;&gt;0,I3878&lt;&gt;""),IF(C3878="","",IF(AND(ISNUMBER(--LEFT(C3878,FIND(" ",C3878&amp;" ")-1)),OR(LEN(LEFT(C3878,FIND(" ",C3878&amp;" ")-1))=6,LEN(LEFT(C3878,FIND(" ",C3878&amp;" ")-1))=7),OR(ISNUMBER(MATCH(LEFT(C3878,FIND(" ",C3878&amp;" ")-1),'Look Up Values'!$G$2:$G$1000,0)),ISNUMBER(MATCH(LEFT(C3878,FIND(" ",C3878&amp;" ")-1),'Look Up Values'!$AE$2:$AE$2000,0)))),"","EWC error")),"")</f>
        <v/>
      </c>
      <c r="P3878" s="242" t="str" cm="1">
        <f t="array" ref="P3878">IF(AND(I3878&lt;&gt;0,I3878&lt;&gt;""),IF(D3878="","",IF(ISNUMBER(MATCH(SUBSTITUTE(D3878," ",""),SUBSTITUTE('Look Up Values'!$S$2:$S$120," ",""),0)),"","D&amp;R error")),"")</f>
        <v/>
      </c>
      <c r="Q3878" s="242" t="str" cm="1">
        <f t="array" ref="Q3878">IF(AND(I3878&lt;&gt;0,I3878&lt;&gt;""),IF(G3878="","",IF(ISNUMBER(MATCH(SUBSTITUTE(G3878," ",""),SUBSTITUTE('Look Up Values'!$I$2:$I$10," ",""),0)),"","State error")),"")</f>
        <v/>
      </c>
      <c r="R3878" s="260" t="str">
        <f t="shared" si="121"/>
        <v/>
      </c>
    </row>
    <row r="3879" spans="1:18" ht="15.75">
      <c r="A3879" s="250">
        <v>3872</v>
      </c>
      <c r="B3879" s="198"/>
      <c r="C3879" s="25"/>
      <c r="D3879" s="25"/>
      <c r="E3879" s="25"/>
      <c r="F3879" s="25"/>
      <c r="G3879" s="26"/>
      <c r="H3879" s="27"/>
      <c r="I3879" s="28"/>
      <c r="J3879" s="430"/>
      <c r="K3879" s="48"/>
      <c r="L3879" s="457" t="str">
        <f t="shared" si="120"/>
        <v/>
      </c>
      <c r="M3879" s="245" cm="1">
        <f t="array" ref="M3879">SUMPRODUCT(--(N3879:Q3879&lt;&gt;"")) + IF(TRIM(R3879)="",0,LEN(R3879)-LEN(SUBSTITUTE(R3879,",",""))+1)</f>
        <v>0</v>
      </c>
      <c r="N3879" s="242" t="str">
        <f>IF(AND(I3879&lt;&gt;0,I3879&lt;&gt;""),IF(TRIM(SUBSTITUTE(B3879,CHAR(160),""))="","",IF(ISNUMBER(MATCH(TRIM(SUBSTITUTE(B3879,CHAR(160),"")),'Look Up Values'!$B$2:$B$500,0)),"","Origin error")),"")</f>
        <v/>
      </c>
      <c r="O3879" s="242" t="str">
        <f>IF(AND(I3879&lt;&gt;0,I3879&lt;&gt;""),IF(C3879="","",IF(AND(ISNUMBER(--LEFT(C3879,FIND(" ",C3879&amp;" ")-1)),OR(LEN(LEFT(C3879,FIND(" ",C3879&amp;" ")-1))=6,LEN(LEFT(C3879,FIND(" ",C3879&amp;" ")-1))=7),OR(ISNUMBER(MATCH(LEFT(C3879,FIND(" ",C3879&amp;" ")-1),'Look Up Values'!$G$2:$G$1000,0)),ISNUMBER(MATCH(LEFT(C3879,FIND(" ",C3879&amp;" ")-1),'Look Up Values'!$AE$2:$AE$2000,0)))),"","EWC error")),"")</f>
        <v/>
      </c>
      <c r="P3879" s="242" t="str" cm="1">
        <f t="array" ref="P3879">IF(AND(I3879&lt;&gt;0,I3879&lt;&gt;""),IF(D3879="","",IF(ISNUMBER(MATCH(SUBSTITUTE(D3879," ",""),SUBSTITUTE('Look Up Values'!$S$2:$S$120," ",""),0)),"","D&amp;R error")),"")</f>
        <v/>
      </c>
      <c r="Q3879" s="242" t="str" cm="1">
        <f t="array" ref="Q3879">IF(AND(I3879&lt;&gt;0,I3879&lt;&gt;""),IF(G3879="","",IF(ISNUMBER(MATCH(SUBSTITUTE(G3879," ",""),SUBSTITUTE('Look Up Values'!$I$2:$I$10," ",""),0)),"","State error")),"")</f>
        <v/>
      </c>
      <c r="R3879" s="260" t="str">
        <f t="shared" si="121"/>
        <v/>
      </c>
    </row>
    <row r="3880" spans="1:18" ht="15.75">
      <c r="A3880" s="250">
        <v>3873</v>
      </c>
      <c r="B3880" s="198"/>
      <c r="C3880" s="25"/>
      <c r="D3880" s="25"/>
      <c r="E3880" s="25"/>
      <c r="F3880" s="25"/>
      <c r="G3880" s="26"/>
      <c r="H3880" s="27"/>
      <c r="I3880" s="28"/>
      <c r="J3880" s="430"/>
      <c r="K3880" s="48"/>
      <c r="L3880" s="457" t="str">
        <f t="shared" si="120"/>
        <v/>
      </c>
      <c r="M3880" s="245" cm="1">
        <f t="array" ref="M3880">SUMPRODUCT(--(N3880:Q3880&lt;&gt;"")) + IF(TRIM(R3880)="",0,LEN(R3880)-LEN(SUBSTITUTE(R3880,",",""))+1)</f>
        <v>0</v>
      </c>
      <c r="N3880" s="242" t="str">
        <f>IF(AND(I3880&lt;&gt;0,I3880&lt;&gt;""),IF(TRIM(SUBSTITUTE(B3880,CHAR(160),""))="","",IF(ISNUMBER(MATCH(TRIM(SUBSTITUTE(B3880,CHAR(160),"")),'Look Up Values'!$B$2:$B$500,0)),"","Origin error")),"")</f>
        <v/>
      </c>
      <c r="O3880" s="242" t="str">
        <f>IF(AND(I3880&lt;&gt;0,I3880&lt;&gt;""),IF(C3880="","",IF(AND(ISNUMBER(--LEFT(C3880,FIND(" ",C3880&amp;" ")-1)),OR(LEN(LEFT(C3880,FIND(" ",C3880&amp;" ")-1))=6,LEN(LEFT(C3880,FIND(" ",C3880&amp;" ")-1))=7),OR(ISNUMBER(MATCH(LEFT(C3880,FIND(" ",C3880&amp;" ")-1),'Look Up Values'!$G$2:$G$1000,0)),ISNUMBER(MATCH(LEFT(C3880,FIND(" ",C3880&amp;" ")-1),'Look Up Values'!$AE$2:$AE$2000,0)))),"","EWC error")),"")</f>
        <v/>
      </c>
      <c r="P3880" s="242" t="str" cm="1">
        <f t="array" ref="P3880">IF(AND(I3880&lt;&gt;0,I3880&lt;&gt;""),IF(D3880="","",IF(ISNUMBER(MATCH(SUBSTITUTE(D3880," ",""),SUBSTITUTE('Look Up Values'!$S$2:$S$120," ",""),0)),"","D&amp;R error")),"")</f>
        <v/>
      </c>
      <c r="Q3880" s="242" t="str" cm="1">
        <f t="array" ref="Q3880">IF(AND(I3880&lt;&gt;0,I3880&lt;&gt;""),IF(G3880="","",IF(ISNUMBER(MATCH(SUBSTITUTE(G3880," ",""),SUBSTITUTE('Look Up Values'!$I$2:$I$10," ",""),0)),"","State error")),"")</f>
        <v/>
      </c>
      <c r="R3880" s="260" t="str">
        <f t="shared" si="121"/>
        <v/>
      </c>
    </row>
    <row r="3881" spans="1:18" ht="15.75">
      <c r="A3881" s="250">
        <v>3874</v>
      </c>
      <c r="B3881" s="198"/>
      <c r="C3881" s="25"/>
      <c r="D3881" s="25"/>
      <c r="E3881" s="25"/>
      <c r="F3881" s="25"/>
      <c r="G3881" s="26"/>
      <c r="H3881" s="27"/>
      <c r="I3881" s="28"/>
      <c r="J3881" s="430"/>
      <c r="K3881" s="48"/>
      <c r="L3881" s="457" t="str">
        <f t="shared" si="120"/>
        <v/>
      </c>
      <c r="M3881" s="245" cm="1">
        <f t="array" ref="M3881">SUMPRODUCT(--(N3881:Q3881&lt;&gt;"")) + IF(TRIM(R3881)="",0,LEN(R3881)-LEN(SUBSTITUTE(R3881,",",""))+1)</f>
        <v>0</v>
      </c>
      <c r="N3881" s="242" t="str">
        <f>IF(AND(I3881&lt;&gt;0,I3881&lt;&gt;""),IF(TRIM(SUBSTITUTE(B3881,CHAR(160),""))="","",IF(ISNUMBER(MATCH(TRIM(SUBSTITUTE(B3881,CHAR(160),"")),'Look Up Values'!$B$2:$B$500,0)),"","Origin error")),"")</f>
        <v/>
      </c>
      <c r="O3881" s="242" t="str">
        <f>IF(AND(I3881&lt;&gt;0,I3881&lt;&gt;""),IF(C3881="","",IF(AND(ISNUMBER(--LEFT(C3881,FIND(" ",C3881&amp;" ")-1)),OR(LEN(LEFT(C3881,FIND(" ",C3881&amp;" ")-1))=6,LEN(LEFT(C3881,FIND(" ",C3881&amp;" ")-1))=7),OR(ISNUMBER(MATCH(LEFT(C3881,FIND(" ",C3881&amp;" ")-1),'Look Up Values'!$G$2:$G$1000,0)),ISNUMBER(MATCH(LEFT(C3881,FIND(" ",C3881&amp;" ")-1),'Look Up Values'!$AE$2:$AE$2000,0)))),"","EWC error")),"")</f>
        <v/>
      </c>
      <c r="P3881" s="242" t="str" cm="1">
        <f t="array" ref="P3881">IF(AND(I3881&lt;&gt;0,I3881&lt;&gt;""),IF(D3881="","",IF(ISNUMBER(MATCH(SUBSTITUTE(D3881," ",""),SUBSTITUTE('Look Up Values'!$S$2:$S$120," ",""),0)),"","D&amp;R error")),"")</f>
        <v/>
      </c>
      <c r="Q3881" s="242" t="str" cm="1">
        <f t="array" ref="Q3881">IF(AND(I3881&lt;&gt;0,I3881&lt;&gt;""),IF(G3881="","",IF(ISNUMBER(MATCH(SUBSTITUTE(G3881," ",""),SUBSTITUTE('Look Up Values'!$I$2:$I$10," ",""),0)),"","State error")),"")</f>
        <v/>
      </c>
      <c r="R3881" s="260" t="str">
        <f t="shared" si="121"/>
        <v/>
      </c>
    </row>
    <row r="3882" spans="1:18" ht="15.75">
      <c r="A3882" s="250">
        <v>3875</v>
      </c>
      <c r="B3882" s="198"/>
      <c r="C3882" s="25"/>
      <c r="D3882" s="25"/>
      <c r="E3882" s="25"/>
      <c r="F3882" s="25"/>
      <c r="G3882" s="26"/>
      <c r="H3882" s="27"/>
      <c r="I3882" s="28"/>
      <c r="J3882" s="430"/>
      <c r="K3882" s="48"/>
      <c r="L3882" s="457" t="str">
        <f t="shared" si="120"/>
        <v/>
      </c>
      <c r="M3882" s="245" cm="1">
        <f t="array" ref="M3882">SUMPRODUCT(--(N3882:Q3882&lt;&gt;"")) + IF(TRIM(R3882)="",0,LEN(R3882)-LEN(SUBSTITUTE(R3882,",",""))+1)</f>
        <v>0</v>
      </c>
      <c r="N3882" s="242" t="str">
        <f>IF(AND(I3882&lt;&gt;0,I3882&lt;&gt;""),IF(TRIM(SUBSTITUTE(B3882,CHAR(160),""))="","",IF(ISNUMBER(MATCH(TRIM(SUBSTITUTE(B3882,CHAR(160),"")),'Look Up Values'!$B$2:$B$500,0)),"","Origin error")),"")</f>
        <v/>
      </c>
      <c r="O3882" s="242" t="str">
        <f>IF(AND(I3882&lt;&gt;0,I3882&lt;&gt;""),IF(C3882="","",IF(AND(ISNUMBER(--LEFT(C3882,FIND(" ",C3882&amp;" ")-1)),OR(LEN(LEFT(C3882,FIND(" ",C3882&amp;" ")-1))=6,LEN(LEFT(C3882,FIND(" ",C3882&amp;" ")-1))=7),OR(ISNUMBER(MATCH(LEFT(C3882,FIND(" ",C3882&amp;" ")-1),'Look Up Values'!$G$2:$G$1000,0)),ISNUMBER(MATCH(LEFT(C3882,FIND(" ",C3882&amp;" ")-1),'Look Up Values'!$AE$2:$AE$2000,0)))),"","EWC error")),"")</f>
        <v/>
      </c>
      <c r="P3882" s="242" t="str" cm="1">
        <f t="array" ref="P3882">IF(AND(I3882&lt;&gt;0,I3882&lt;&gt;""),IF(D3882="","",IF(ISNUMBER(MATCH(SUBSTITUTE(D3882," ",""),SUBSTITUTE('Look Up Values'!$S$2:$S$120," ",""),0)),"","D&amp;R error")),"")</f>
        <v/>
      </c>
      <c r="Q3882" s="242" t="str" cm="1">
        <f t="array" ref="Q3882">IF(AND(I3882&lt;&gt;0,I3882&lt;&gt;""),IF(G3882="","",IF(ISNUMBER(MATCH(SUBSTITUTE(G3882," ",""),SUBSTITUTE('Look Up Values'!$I$2:$I$10," ",""),0)),"","State error")),"")</f>
        <v/>
      </c>
      <c r="R3882" s="260" t="str">
        <f t="shared" si="121"/>
        <v/>
      </c>
    </row>
    <row r="3883" spans="1:18" ht="15.75">
      <c r="A3883" s="250">
        <v>3876</v>
      </c>
      <c r="B3883" s="198"/>
      <c r="C3883" s="25"/>
      <c r="D3883" s="25"/>
      <c r="E3883" s="25"/>
      <c r="F3883" s="25"/>
      <c r="G3883" s="26"/>
      <c r="H3883" s="27"/>
      <c r="I3883" s="28"/>
      <c r="J3883" s="430"/>
      <c r="K3883" s="48"/>
      <c r="L3883" s="457" t="str">
        <f t="shared" si="120"/>
        <v/>
      </c>
      <c r="M3883" s="245" cm="1">
        <f t="array" ref="M3883">SUMPRODUCT(--(N3883:Q3883&lt;&gt;"")) + IF(TRIM(R3883)="",0,LEN(R3883)-LEN(SUBSTITUTE(R3883,",",""))+1)</f>
        <v>0</v>
      </c>
      <c r="N3883" s="242" t="str">
        <f>IF(AND(I3883&lt;&gt;0,I3883&lt;&gt;""),IF(TRIM(SUBSTITUTE(B3883,CHAR(160),""))="","",IF(ISNUMBER(MATCH(TRIM(SUBSTITUTE(B3883,CHAR(160),"")),'Look Up Values'!$B$2:$B$500,0)),"","Origin error")),"")</f>
        <v/>
      </c>
      <c r="O3883" s="242" t="str">
        <f>IF(AND(I3883&lt;&gt;0,I3883&lt;&gt;""),IF(C3883="","",IF(AND(ISNUMBER(--LEFT(C3883,FIND(" ",C3883&amp;" ")-1)),OR(LEN(LEFT(C3883,FIND(" ",C3883&amp;" ")-1))=6,LEN(LEFT(C3883,FIND(" ",C3883&amp;" ")-1))=7),OR(ISNUMBER(MATCH(LEFT(C3883,FIND(" ",C3883&amp;" ")-1),'Look Up Values'!$G$2:$G$1000,0)),ISNUMBER(MATCH(LEFT(C3883,FIND(" ",C3883&amp;" ")-1),'Look Up Values'!$AE$2:$AE$2000,0)))),"","EWC error")),"")</f>
        <v/>
      </c>
      <c r="P3883" s="242" t="str" cm="1">
        <f t="array" ref="P3883">IF(AND(I3883&lt;&gt;0,I3883&lt;&gt;""),IF(D3883="","",IF(ISNUMBER(MATCH(SUBSTITUTE(D3883," ",""),SUBSTITUTE('Look Up Values'!$S$2:$S$120," ",""),0)),"","D&amp;R error")),"")</f>
        <v/>
      </c>
      <c r="Q3883" s="242" t="str" cm="1">
        <f t="array" ref="Q3883">IF(AND(I3883&lt;&gt;0,I3883&lt;&gt;""),IF(G3883="","",IF(ISNUMBER(MATCH(SUBSTITUTE(G3883," ",""),SUBSTITUTE('Look Up Values'!$I$2:$I$10," ",""),0)),"","State error")),"")</f>
        <v/>
      </c>
      <c r="R3883" s="260" t="str">
        <f t="shared" si="121"/>
        <v/>
      </c>
    </row>
    <row r="3884" spans="1:18" ht="15.75">
      <c r="A3884" s="250">
        <v>3877</v>
      </c>
      <c r="B3884" s="198"/>
      <c r="C3884" s="25"/>
      <c r="D3884" s="25"/>
      <c r="E3884" s="25"/>
      <c r="F3884" s="25"/>
      <c r="G3884" s="26"/>
      <c r="H3884" s="27"/>
      <c r="I3884" s="28"/>
      <c r="J3884" s="430"/>
      <c r="K3884" s="48"/>
      <c r="L3884" s="457" t="str">
        <f t="shared" si="120"/>
        <v/>
      </c>
      <c r="M3884" s="245" cm="1">
        <f t="array" ref="M3884">SUMPRODUCT(--(N3884:Q3884&lt;&gt;"")) + IF(TRIM(R3884)="",0,LEN(R3884)-LEN(SUBSTITUTE(R3884,",",""))+1)</f>
        <v>0</v>
      </c>
      <c r="N3884" s="242" t="str">
        <f>IF(AND(I3884&lt;&gt;0,I3884&lt;&gt;""),IF(TRIM(SUBSTITUTE(B3884,CHAR(160),""))="","",IF(ISNUMBER(MATCH(TRIM(SUBSTITUTE(B3884,CHAR(160),"")),'Look Up Values'!$B$2:$B$500,0)),"","Origin error")),"")</f>
        <v/>
      </c>
      <c r="O3884" s="242" t="str">
        <f>IF(AND(I3884&lt;&gt;0,I3884&lt;&gt;""),IF(C3884="","",IF(AND(ISNUMBER(--LEFT(C3884,FIND(" ",C3884&amp;" ")-1)),OR(LEN(LEFT(C3884,FIND(" ",C3884&amp;" ")-1))=6,LEN(LEFT(C3884,FIND(" ",C3884&amp;" ")-1))=7),OR(ISNUMBER(MATCH(LEFT(C3884,FIND(" ",C3884&amp;" ")-1),'Look Up Values'!$G$2:$G$1000,0)),ISNUMBER(MATCH(LEFT(C3884,FIND(" ",C3884&amp;" ")-1),'Look Up Values'!$AE$2:$AE$2000,0)))),"","EWC error")),"")</f>
        <v/>
      </c>
      <c r="P3884" s="242" t="str" cm="1">
        <f t="array" ref="P3884">IF(AND(I3884&lt;&gt;0,I3884&lt;&gt;""),IF(D3884="","",IF(ISNUMBER(MATCH(SUBSTITUTE(D3884," ",""),SUBSTITUTE('Look Up Values'!$S$2:$S$120," ",""),0)),"","D&amp;R error")),"")</f>
        <v/>
      </c>
      <c r="Q3884" s="242" t="str" cm="1">
        <f t="array" ref="Q3884">IF(AND(I3884&lt;&gt;0,I3884&lt;&gt;""),IF(G3884="","",IF(ISNUMBER(MATCH(SUBSTITUTE(G3884," ",""),SUBSTITUTE('Look Up Values'!$I$2:$I$10," ",""),0)),"","State error")),"")</f>
        <v/>
      </c>
      <c r="R3884" s="260" t="str">
        <f t="shared" si="121"/>
        <v/>
      </c>
    </row>
    <row r="3885" spans="1:18" ht="15.75">
      <c r="A3885" s="250">
        <v>3878</v>
      </c>
      <c r="B3885" s="198"/>
      <c r="C3885" s="25"/>
      <c r="D3885" s="25"/>
      <c r="E3885" s="25"/>
      <c r="F3885" s="25"/>
      <c r="G3885" s="26"/>
      <c r="H3885" s="27"/>
      <c r="I3885" s="28"/>
      <c r="J3885" s="430"/>
      <c r="K3885" s="48"/>
      <c r="L3885" s="457" t="str">
        <f t="shared" si="120"/>
        <v/>
      </c>
      <c r="M3885" s="245" cm="1">
        <f t="array" ref="M3885">SUMPRODUCT(--(N3885:Q3885&lt;&gt;"")) + IF(TRIM(R3885)="",0,LEN(R3885)-LEN(SUBSTITUTE(R3885,",",""))+1)</f>
        <v>0</v>
      </c>
      <c r="N3885" s="242" t="str">
        <f>IF(AND(I3885&lt;&gt;0,I3885&lt;&gt;""),IF(TRIM(SUBSTITUTE(B3885,CHAR(160),""))="","",IF(ISNUMBER(MATCH(TRIM(SUBSTITUTE(B3885,CHAR(160),"")),'Look Up Values'!$B$2:$B$500,0)),"","Origin error")),"")</f>
        <v/>
      </c>
      <c r="O3885" s="242" t="str">
        <f>IF(AND(I3885&lt;&gt;0,I3885&lt;&gt;""),IF(C3885="","",IF(AND(ISNUMBER(--LEFT(C3885,FIND(" ",C3885&amp;" ")-1)),OR(LEN(LEFT(C3885,FIND(" ",C3885&amp;" ")-1))=6,LEN(LEFT(C3885,FIND(" ",C3885&amp;" ")-1))=7),OR(ISNUMBER(MATCH(LEFT(C3885,FIND(" ",C3885&amp;" ")-1),'Look Up Values'!$G$2:$G$1000,0)),ISNUMBER(MATCH(LEFT(C3885,FIND(" ",C3885&amp;" ")-1),'Look Up Values'!$AE$2:$AE$2000,0)))),"","EWC error")),"")</f>
        <v/>
      </c>
      <c r="P3885" s="242" t="str" cm="1">
        <f t="array" ref="P3885">IF(AND(I3885&lt;&gt;0,I3885&lt;&gt;""),IF(D3885="","",IF(ISNUMBER(MATCH(SUBSTITUTE(D3885," ",""),SUBSTITUTE('Look Up Values'!$S$2:$S$120," ",""),0)),"","D&amp;R error")),"")</f>
        <v/>
      </c>
      <c r="Q3885" s="242" t="str" cm="1">
        <f t="array" ref="Q3885">IF(AND(I3885&lt;&gt;0,I3885&lt;&gt;""),IF(G3885="","",IF(ISNUMBER(MATCH(SUBSTITUTE(G3885," ",""),SUBSTITUTE('Look Up Values'!$I$2:$I$10," ",""),0)),"","State error")),"")</f>
        <v/>
      </c>
      <c r="R3885" s="260" t="str">
        <f t="shared" si="121"/>
        <v/>
      </c>
    </row>
    <row r="3886" spans="1:18" ht="15.75">
      <c r="A3886" s="250">
        <v>3879</v>
      </c>
      <c r="B3886" s="198"/>
      <c r="C3886" s="25"/>
      <c r="D3886" s="25"/>
      <c r="E3886" s="25"/>
      <c r="F3886" s="25"/>
      <c r="G3886" s="26"/>
      <c r="H3886" s="27"/>
      <c r="I3886" s="28"/>
      <c r="J3886" s="430"/>
      <c r="K3886" s="48"/>
      <c r="L3886" s="457" t="str">
        <f t="shared" si="120"/>
        <v/>
      </c>
      <c r="M3886" s="245" cm="1">
        <f t="array" ref="M3886">SUMPRODUCT(--(N3886:Q3886&lt;&gt;"")) + IF(TRIM(R3886)="",0,LEN(R3886)-LEN(SUBSTITUTE(R3886,",",""))+1)</f>
        <v>0</v>
      </c>
      <c r="N3886" s="242" t="str">
        <f>IF(AND(I3886&lt;&gt;0,I3886&lt;&gt;""),IF(TRIM(SUBSTITUTE(B3886,CHAR(160),""))="","",IF(ISNUMBER(MATCH(TRIM(SUBSTITUTE(B3886,CHAR(160),"")),'Look Up Values'!$B$2:$B$500,0)),"","Origin error")),"")</f>
        <v/>
      </c>
      <c r="O3886" s="242" t="str">
        <f>IF(AND(I3886&lt;&gt;0,I3886&lt;&gt;""),IF(C3886="","",IF(AND(ISNUMBER(--LEFT(C3886,FIND(" ",C3886&amp;" ")-1)),OR(LEN(LEFT(C3886,FIND(" ",C3886&amp;" ")-1))=6,LEN(LEFT(C3886,FIND(" ",C3886&amp;" ")-1))=7),OR(ISNUMBER(MATCH(LEFT(C3886,FIND(" ",C3886&amp;" ")-1),'Look Up Values'!$G$2:$G$1000,0)),ISNUMBER(MATCH(LEFT(C3886,FIND(" ",C3886&amp;" ")-1),'Look Up Values'!$AE$2:$AE$2000,0)))),"","EWC error")),"")</f>
        <v/>
      </c>
      <c r="P3886" s="242" t="str" cm="1">
        <f t="array" ref="P3886">IF(AND(I3886&lt;&gt;0,I3886&lt;&gt;""),IF(D3886="","",IF(ISNUMBER(MATCH(SUBSTITUTE(D3886," ",""),SUBSTITUTE('Look Up Values'!$S$2:$S$120," ",""),0)),"","D&amp;R error")),"")</f>
        <v/>
      </c>
      <c r="Q3886" s="242" t="str" cm="1">
        <f t="array" ref="Q3886">IF(AND(I3886&lt;&gt;0,I3886&lt;&gt;""),IF(G3886="","",IF(ISNUMBER(MATCH(SUBSTITUTE(G3886," ",""),SUBSTITUTE('Look Up Values'!$I$2:$I$10," ",""),0)),"","State error")),"")</f>
        <v/>
      </c>
      <c r="R3886" s="260" t="str">
        <f t="shared" si="121"/>
        <v/>
      </c>
    </row>
    <row r="3887" spans="1:18" ht="15.75">
      <c r="A3887" s="250">
        <v>3880</v>
      </c>
      <c r="B3887" s="198"/>
      <c r="C3887" s="25"/>
      <c r="D3887" s="25"/>
      <c r="E3887" s="25"/>
      <c r="F3887" s="25"/>
      <c r="G3887" s="26"/>
      <c r="H3887" s="27"/>
      <c r="I3887" s="28"/>
      <c r="J3887" s="430"/>
      <c r="K3887" s="48"/>
      <c r="L3887" s="457" t="str">
        <f t="shared" si="120"/>
        <v/>
      </c>
      <c r="M3887" s="245" cm="1">
        <f t="array" ref="M3887">SUMPRODUCT(--(N3887:Q3887&lt;&gt;"")) + IF(TRIM(R3887)="",0,LEN(R3887)-LEN(SUBSTITUTE(R3887,",",""))+1)</f>
        <v>0</v>
      </c>
      <c r="N3887" s="242" t="str">
        <f>IF(AND(I3887&lt;&gt;0,I3887&lt;&gt;""),IF(TRIM(SUBSTITUTE(B3887,CHAR(160),""))="","",IF(ISNUMBER(MATCH(TRIM(SUBSTITUTE(B3887,CHAR(160),"")),'Look Up Values'!$B$2:$B$500,0)),"","Origin error")),"")</f>
        <v/>
      </c>
      <c r="O3887" s="242" t="str">
        <f>IF(AND(I3887&lt;&gt;0,I3887&lt;&gt;""),IF(C3887="","",IF(AND(ISNUMBER(--LEFT(C3887,FIND(" ",C3887&amp;" ")-1)),OR(LEN(LEFT(C3887,FIND(" ",C3887&amp;" ")-1))=6,LEN(LEFT(C3887,FIND(" ",C3887&amp;" ")-1))=7),OR(ISNUMBER(MATCH(LEFT(C3887,FIND(" ",C3887&amp;" ")-1),'Look Up Values'!$G$2:$G$1000,0)),ISNUMBER(MATCH(LEFT(C3887,FIND(" ",C3887&amp;" ")-1),'Look Up Values'!$AE$2:$AE$2000,0)))),"","EWC error")),"")</f>
        <v/>
      </c>
      <c r="P3887" s="242" t="str" cm="1">
        <f t="array" ref="P3887">IF(AND(I3887&lt;&gt;0,I3887&lt;&gt;""),IF(D3887="","",IF(ISNUMBER(MATCH(SUBSTITUTE(D3887," ",""),SUBSTITUTE('Look Up Values'!$S$2:$S$120," ",""),0)),"","D&amp;R error")),"")</f>
        <v/>
      </c>
      <c r="Q3887" s="242" t="str" cm="1">
        <f t="array" ref="Q3887">IF(AND(I3887&lt;&gt;0,I3887&lt;&gt;""),IF(G3887="","",IF(ISNUMBER(MATCH(SUBSTITUTE(G3887," ",""),SUBSTITUTE('Look Up Values'!$I$2:$I$10," ",""),0)),"","State error")),"")</f>
        <v/>
      </c>
      <c r="R3887" s="260" t="str">
        <f t="shared" si="121"/>
        <v/>
      </c>
    </row>
    <row r="3888" spans="1:18" ht="15.75">
      <c r="A3888" s="250">
        <v>3881</v>
      </c>
      <c r="B3888" s="198"/>
      <c r="C3888" s="25"/>
      <c r="D3888" s="25"/>
      <c r="E3888" s="25"/>
      <c r="F3888" s="25"/>
      <c r="G3888" s="26"/>
      <c r="H3888" s="27"/>
      <c r="I3888" s="28"/>
      <c r="J3888" s="430"/>
      <c r="K3888" s="48"/>
      <c r="L3888" s="457" t="str">
        <f t="shared" si="120"/>
        <v/>
      </c>
      <c r="M3888" s="245" cm="1">
        <f t="array" ref="M3888">SUMPRODUCT(--(N3888:Q3888&lt;&gt;"")) + IF(TRIM(R3888)="",0,LEN(R3888)-LEN(SUBSTITUTE(R3888,",",""))+1)</f>
        <v>0</v>
      </c>
      <c r="N3888" s="242" t="str">
        <f>IF(AND(I3888&lt;&gt;0,I3888&lt;&gt;""),IF(TRIM(SUBSTITUTE(B3888,CHAR(160),""))="","",IF(ISNUMBER(MATCH(TRIM(SUBSTITUTE(B3888,CHAR(160),"")),'Look Up Values'!$B$2:$B$500,0)),"","Origin error")),"")</f>
        <v/>
      </c>
      <c r="O3888" s="242" t="str">
        <f>IF(AND(I3888&lt;&gt;0,I3888&lt;&gt;""),IF(C3888="","",IF(AND(ISNUMBER(--LEFT(C3888,FIND(" ",C3888&amp;" ")-1)),OR(LEN(LEFT(C3888,FIND(" ",C3888&amp;" ")-1))=6,LEN(LEFT(C3888,FIND(" ",C3888&amp;" ")-1))=7),OR(ISNUMBER(MATCH(LEFT(C3888,FIND(" ",C3888&amp;" ")-1),'Look Up Values'!$G$2:$G$1000,0)),ISNUMBER(MATCH(LEFT(C3888,FIND(" ",C3888&amp;" ")-1),'Look Up Values'!$AE$2:$AE$2000,0)))),"","EWC error")),"")</f>
        <v/>
      </c>
      <c r="P3888" s="242" t="str" cm="1">
        <f t="array" ref="P3888">IF(AND(I3888&lt;&gt;0,I3888&lt;&gt;""),IF(D3888="","",IF(ISNUMBER(MATCH(SUBSTITUTE(D3888," ",""),SUBSTITUTE('Look Up Values'!$S$2:$S$120," ",""),0)),"","D&amp;R error")),"")</f>
        <v/>
      </c>
      <c r="Q3888" s="242" t="str" cm="1">
        <f t="array" ref="Q3888">IF(AND(I3888&lt;&gt;0,I3888&lt;&gt;""),IF(G3888="","",IF(ISNUMBER(MATCH(SUBSTITUTE(G3888," ",""),SUBSTITUTE('Look Up Values'!$I$2:$I$10," ",""),0)),"","State error")),"")</f>
        <v/>
      </c>
      <c r="R3888" s="260" t="str">
        <f t="shared" si="121"/>
        <v/>
      </c>
    </row>
    <row r="3889" spans="1:18" ht="15.75">
      <c r="A3889" s="250">
        <v>3882</v>
      </c>
      <c r="B3889" s="198"/>
      <c r="C3889" s="25"/>
      <c r="D3889" s="25"/>
      <c r="E3889" s="25"/>
      <c r="F3889" s="25"/>
      <c r="G3889" s="26"/>
      <c r="H3889" s="27"/>
      <c r="I3889" s="28"/>
      <c r="J3889" s="430"/>
      <c r="K3889" s="48"/>
      <c r="L3889" s="457" t="str">
        <f t="shared" si="120"/>
        <v/>
      </c>
      <c r="M3889" s="245" cm="1">
        <f t="array" ref="M3889">SUMPRODUCT(--(N3889:Q3889&lt;&gt;"")) + IF(TRIM(R3889)="",0,LEN(R3889)-LEN(SUBSTITUTE(R3889,",",""))+1)</f>
        <v>0</v>
      </c>
      <c r="N3889" s="242" t="str">
        <f>IF(AND(I3889&lt;&gt;0,I3889&lt;&gt;""),IF(TRIM(SUBSTITUTE(B3889,CHAR(160),""))="","",IF(ISNUMBER(MATCH(TRIM(SUBSTITUTE(B3889,CHAR(160),"")),'Look Up Values'!$B$2:$B$500,0)),"","Origin error")),"")</f>
        <v/>
      </c>
      <c r="O3889" s="242" t="str">
        <f>IF(AND(I3889&lt;&gt;0,I3889&lt;&gt;""),IF(C3889="","",IF(AND(ISNUMBER(--LEFT(C3889,FIND(" ",C3889&amp;" ")-1)),OR(LEN(LEFT(C3889,FIND(" ",C3889&amp;" ")-1))=6,LEN(LEFT(C3889,FIND(" ",C3889&amp;" ")-1))=7),OR(ISNUMBER(MATCH(LEFT(C3889,FIND(" ",C3889&amp;" ")-1),'Look Up Values'!$G$2:$G$1000,0)),ISNUMBER(MATCH(LEFT(C3889,FIND(" ",C3889&amp;" ")-1),'Look Up Values'!$AE$2:$AE$2000,0)))),"","EWC error")),"")</f>
        <v/>
      </c>
      <c r="P3889" s="242" t="str" cm="1">
        <f t="array" ref="P3889">IF(AND(I3889&lt;&gt;0,I3889&lt;&gt;""),IF(D3889="","",IF(ISNUMBER(MATCH(SUBSTITUTE(D3889," ",""),SUBSTITUTE('Look Up Values'!$S$2:$S$120," ",""),0)),"","D&amp;R error")),"")</f>
        <v/>
      </c>
      <c r="Q3889" s="242" t="str" cm="1">
        <f t="array" ref="Q3889">IF(AND(I3889&lt;&gt;0,I3889&lt;&gt;""),IF(G3889="","",IF(ISNUMBER(MATCH(SUBSTITUTE(G3889," ",""),SUBSTITUTE('Look Up Values'!$I$2:$I$10," ",""),0)),"","State error")),"")</f>
        <v/>
      </c>
      <c r="R3889" s="260" t="str">
        <f t="shared" si="121"/>
        <v/>
      </c>
    </row>
    <row r="3890" spans="1:18" ht="15.75">
      <c r="A3890" s="250">
        <v>3883</v>
      </c>
      <c r="B3890" s="198"/>
      <c r="C3890" s="25"/>
      <c r="D3890" s="25"/>
      <c r="E3890" s="25"/>
      <c r="F3890" s="25"/>
      <c r="G3890" s="26"/>
      <c r="H3890" s="27"/>
      <c r="I3890" s="28"/>
      <c r="J3890" s="430"/>
      <c r="K3890" s="48"/>
      <c r="L3890" s="457" t="str">
        <f t="shared" si="120"/>
        <v/>
      </c>
      <c r="M3890" s="245" cm="1">
        <f t="array" ref="M3890">SUMPRODUCT(--(N3890:Q3890&lt;&gt;"")) + IF(TRIM(R3890)="",0,LEN(R3890)-LEN(SUBSTITUTE(R3890,",",""))+1)</f>
        <v>0</v>
      </c>
      <c r="N3890" s="242" t="str">
        <f>IF(AND(I3890&lt;&gt;0,I3890&lt;&gt;""),IF(TRIM(SUBSTITUTE(B3890,CHAR(160),""))="","",IF(ISNUMBER(MATCH(TRIM(SUBSTITUTE(B3890,CHAR(160),"")),'Look Up Values'!$B$2:$B$500,0)),"","Origin error")),"")</f>
        <v/>
      </c>
      <c r="O3890" s="242" t="str">
        <f>IF(AND(I3890&lt;&gt;0,I3890&lt;&gt;""),IF(C3890="","",IF(AND(ISNUMBER(--LEFT(C3890,FIND(" ",C3890&amp;" ")-1)),OR(LEN(LEFT(C3890,FIND(" ",C3890&amp;" ")-1))=6,LEN(LEFT(C3890,FIND(" ",C3890&amp;" ")-1))=7),OR(ISNUMBER(MATCH(LEFT(C3890,FIND(" ",C3890&amp;" ")-1),'Look Up Values'!$G$2:$G$1000,0)),ISNUMBER(MATCH(LEFT(C3890,FIND(" ",C3890&amp;" ")-1),'Look Up Values'!$AE$2:$AE$2000,0)))),"","EWC error")),"")</f>
        <v/>
      </c>
      <c r="P3890" s="242" t="str" cm="1">
        <f t="array" ref="P3890">IF(AND(I3890&lt;&gt;0,I3890&lt;&gt;""),IF(D3890="","",IF(ISNUMBER(MATCH(SUBSTITUTE(D3890," ",""),SUBSTITUTE('Look Up Values'!$S$2:$S$120," ",""),0)),"","D&amp;R error")),"")</f>
        <v/>
      </c>
      <c r="Q3890" s="242" t="str" cm="1">
        <f t="array" ref="Q3890">IF(AND(I3890&lt;&gt;0,I3890&lt;&gt;""),IF(G3890="","",IF(ISNUMBER(MATCH(SUBSTITUTE(G3890," ",""),SUBSTITUTE('Look Up Values'!$I$2:$I$10," ",""),0)),"","State error")),"")</f>
        <v/>
      </c>
      <c r="R3890" s="260" t="str">
        <f t="shared" si="121"/>
        <v/>
      </c>
    </row>
    <row r="3891" spans="1:18" ht="15.75">
      <c r="A3891" s="250">
        <v>3884</v>
      </c>
      <c r="B3891" s="198"/>
      <c r="C3891" s="25"/>
      <c r="D3891" s="25"/>
      <c r="E3891" s="25"/>
      <c r="F3891" s="25"/>
      <c r="G3891" s="26"/>
      <c r="H3891" s="27"/>
      <c r="I3891" s="28"/>
      <c r="J3891" s="430"/>
      <c r="K3891" s="48"/>
      <c r="L3891" s="457" t="str">
        <f t="shared" si="120"/>
        <v/>
      </c>
      <c r="M3891" s="245" cm="1">
        <f t="array" ref="M3891">SUMPRODUCT(--(N3891:Q3891&lt;&gt;"")) + IF(TRIM(R3891)="",0,LEN(R3891)-LEN(SUBSTITUTE(R3891,",",""))+1)</f>
        <v>0</v>
      </c>
      <c r="N3891" s="242" t="str">
        <f>IF(AND(I3891&lt;&gt;0,I3891&lt;&gt;""),IF(TRIM(SUBSTITUTE(B3891,CHAR(160),""))="","",IF(ISNUMBER(MATCH(TRIM(SUBSTITUTE(B3891,CHAR(160),"")),'Look Up Values'!$B$2:$B$500,0)),"","Origin error")),"")</f>
        <v/>
      </c>
      <c r="O3891" s="242" t="str">
        <f>IF(AND(I3891&lt;&gt;0,I3891&lt;&gt;""),IF(C3891="","",IF(AND(ISNUMBER(--LEFT(C3891,FIND(" ",C3891&amp;" ")-1)),OR(LEN(LEFT(C3891,FIND(" ",C3891&amp;" ")-1))=6,LEN(LEFT(C3891,FIND(" ",C3891&amp;" ")-1))=7),OR(ISNUMBER(MATCH(LEFT(C3891,FIND(" ",C3891&amp;" ")-1),'Look Up Values'!$G$2:$G$1000,0)),ISNUMBER(MATCH(LEFT(C3891,FIND(" ",C3891&amp;" ")-1),'Look Up Values'!$AE$2:$AE$2000,0)))),"","EWC error")),"")</f>
        <v/>
      </c>
      <c r="P3891" s="242" t="str" cm="1">
        <f t="array" ref="P3891">IF(AND(I3891&lt;&gt;0,I3891&lt;&gt;""),IF(D3891="","",IF(ISNUMBER(MATCH(SUBSTITUTE(D3891," ",""),SUBSTITUTE('Look Up Values'!$S$2:$S$120," ",""),0)),"","D&amp;R error")),"")</f>
        <v/>
      </c>
      <c r="Q3891" s="242" t="str" cm="1">
        <f t="array" ref="Q3891">IF(AND(I3891&lt;&gt;0,I3891&lt;&gt;""),IF(G3891="","",IF(ISNUMBER(MATCH(SUBSTITUTE(G3891," ",""),SUBSTITUTE('Look Up Values'!$I$2:$I$10," ",""),0)),"","State error")),"")</f>
        <v/>
      </c>
      <c r="R3891" s="260" t="str">
        <f t="shared" si="121"/>
        <v/>
      </c>
    </row>
    <row r="3892" spans="1:18" ht="15.75">
      <c r="A3892" s="250">
        <v>3885</v>
      </c>
      <c r="B3892" s="198"/>
      <c r="C3892" s="25"/>
      <c r="D3892" s="25"/>
      <c r="E3892" s="25"/>
      <c r="F3892" s="25"/>
      <c r="G3892" s="26"/>
      <c r="H3892" s="27"/>
      <c r="I3892" s="28"/>
      <c r="J3892" s="430"/>
      <c r="K3892" s="48"/>
      <c r="L3892" s="457" t="str">
        <f t="shared" si="120"/>
        <v/>
      </c>
      <c r="M3892" s="245" cm="1">
        <f t="array" ref="M3892">SUMPRODUCT(--(N3892:Q3892&lt;&gt;"")) + IF(TRIM(R3892)="",0,LEN(R3892)-LEN(SUBSTITUTE(R3892,",",""))+1)</f>
        <v>0</v>
      </c>
      <c r="N3892" s="242" t="str">
        <f>IF(AND(I3892&lt;&gt;0,I3892&lt;&gt;""),IF(TRIM(SUBSTITUTE(B3892,CHAR(160),""))="","",IF(ISNUMBER(MATCH(TRIM(SUBSTITUTE(B3892,CHAR(160),"")),'Look Up Values'!$B$2:$B$500,0)),"","Origin error")),"")</f>
        <v/>
      </c>
      <c r="O3892" s="242" t="str">
        <f>IF(AND(I3892&lt;&gt;0,I3892&lt;&gt;""),IF(C3892="","",IF(AND(ISNUMBER(--LEFT(C3892,FIND(" ",C3892&amp;" ")-1)),OR(LEN(LEFT(C3892,FIND(" ",C3892&amp;" ")-1))=6,LEN(LEFT(C3892,FIND(" ",C3892&amp;" ")-1))=7),OR(ISNUMBER(MATCH(LEFT(C3892,FIND(" ",C3892&amp;" ")-1),'Look Up Values'!$G$2:$G$1000,0)),ISNUMBER(MATCH(LEFT(C3892,FIND(" ",C3892&amp;" ")-1),'Look Up Values'!$AE$2:$AE$2000,0)))),"","EWC error")),"")</f>
        <v/>
      </c>
      <c r="P3892" s="242" t="str" cm="1">
        <f t="array" ref="P3892">IF(AND(I3892&lt;&gt;0,I3892&lt;&gt;""),IF(D3892="","",IF(ISNUMBER(MATCH(SUBSTITUTE(D3892," ",""),SUBSTITUTE('Look Up Values'!$S$2:$S$120," ",""),0)),"","D&amp;R error")),"")</f>
        <v/>
      </c>
      <c r="Q3892" s="242" t="str" cm="1">
        <f t="array" ref="Q3892">IF(AND(I3892&lt;&gt;0,I3892&lt;&gt;""),IF(G3892="","",IF(ISNUMBER(MATCH(SUBSTITUTE(G3892," ",""),SUBSTITUTE('Look Up Values'!$I$2:$I$10," ",""),0)),"","State error")),"")</f>
        <v/>
      </c>
      <c r="R3892" s="260" t="str">
        <f t="shared" si="121"/>
        <v/>
      </c>
    </row>
    <row r="3893" spans="1:18" ht="15.75">
      <c r="A3893" s="250">
        <v>3886</v>
      </c>
      <c r="B3893" s="198"/>
      <c r="C3893" s="25"/>
      <c r="D3893" s="25"/>
      <c r="E3893" s="25"/>
      <c r="F3893" s="25"/>
      <c r="G3893" s="26"/>
      <c r="H3893" s="27"/>
      <c r="I3893" s="28"/>
      <c r="J3893" s="430"/>
      <c r="K3893" s="48"/>
      <c r="L3893" s="457" t="str">
        <f t="shared" si="120"/>
        <v/>
      </c>
      <c r="M3893" s="245" cm="1">
        <f t="array" ref="M3893">SUMPRODUCT(--(N3893:Q3893&lt;&gt;"")) + IF(TRIM(R3893)="",0,LEN(R3893)-LEN(SUBSTITUTE(R3893,",",""))+1)</f>
        <v>0</v>
      </c>
      <c r="N3893" s="242" t="str">
        <f>IF(AND(I3893&lt;&gt;0,I3893&lt;&gt;""),IF(TRIM(SUBSTITUTE(B3893,CHAR(160),""))="","",IF(ISNUMBER(MATCH(TRIM(SUBSTITUTE(B3893,CHAR(160),"")),'Look Up Values'!$B$2:$B$500,0)),"","Origin error")),"")</f>
        <v/>
      </c>
      <c r="O3893" s="242" t="str">
        <f>IF(AND(I3893&lt;&gt;0,I3893&lt;&gt;""),IF(C3893="","",IF(AND(ISNUMBER(--LEFT(C3893,FIND(" ",C3893&amp;" ")-1)),OR(LEN(LEFT(C3893,FIND(" ",C3893&amp;" ")-1))=6,LEN(LEFT(C3893,FIND(" ",C3893&amp;" ")-1))=7),OR(ISNUMBER(MATCH(LEFT(C3893,FIND(" ",C3893&amp;" ")-1),'Look Up Values'!$G$2:$G$1000,0)),ISNUMBER(MATCH(LEFT(C3893,FIND(" ",C3893&amp;" ")-1),'Look Up Values'!$AE$2:$AE$2000,0)))),"","EWC error")),"")</f>
        <v/>
      </c>
      <c r="P3893" s="242" t="str" cm="1">
        <f t="array" ref="P3893">IF(AND(I3893&lt;&gt;0,I3893&lt;&gt;""),IF(D3893="","",IF(ISNUMBER(MATCH(SUBSTITUTE(D3893," ",""),SUBSTITUTE('Look Up Values'!$S$2:$S$120," ",""),0)),"","D&amp;R error")),"")</f>
        <v/>
      </c>
      <c r="Q3893" s="242" t="str" cm="1">
        <f t="array" ref="Q3893">IF(AND(I3893&lt;&gt;0,I3893&lt;&gt;""),IF(G3893="","",IF(ISNUMBER(MATCH(SUBSTITUTE(G3893," ",""),SUBSTITUTE('Look Up Values'!$I$2:$I$10," ",""),0)),"","State error")),"")</f>
        <v/>
      </c>
      <c r="R3893" s="260" t="str">
        <f t="shared" si="121"/>
        <v/>
      </c>
    </row>
    <row r="3894" spans="1:18" ht="15.75">
      <c r="A3894" s="250">
        <v>3887</v>
      </c>
      <c r="B3894" s="198"/>
      <c r="C3894" s="25"/>
      <c r="D3894" s="25"/>
      <c r="E3894" s="25"/>
      <c r="F3894" s="25"/>
      <c r="G3894" s="26"/>
      <c r="H3894" s="27"/>
      <c r="I3894" s="28"/>
      <c r="J3894" s="430"/>
      <c r="K3894" s="48"/>
      <c r="L3894" s="457" t="str">
        <f t="shared" si="120"/>
        <v/>
      </c>
      <c r="M3894" s="245" cm="1">
        <f t="array" ref="M3894">SUMPRODUCT(--(N3894:Q3894&lt;&gt;"")) + IF(TRIM(R3894)="",0,LEN(R3894)-LEN(SUBSTITUTE(R3894,",",""))+1)</f>
        <v>0</v>
      </c>
      <c r="N3894" s="242" t="str">
        <f>IF(AND(I3894&lt;&gt;0,I3894&lt;&gt;""),IF(TRIM(SUBSTITUTE(B3894,CHAR(160),""))="","",IF(ISNUMBER(MATCH(TRIM(SUBSTITUTE(B3894,CHAR(160),"")),'Look Up Values'!$B$2:$B$500,0)),"","Origin error")),"")</f>
        <v/>
      </c>
      <c r="O3894" s="242" t="str">
        <f>IF(AND(I3894&lt;&gt;0,I3894&lt;&gt;""),IF(C3894="","",IF(AND(ISNUMBER(--LEFT(C3894,FIND(" ",C3894&amp;" ")-1)),OR(LEN(LEFT(C3894,FIND(" ",C3894&amp;" ")-1))=6,LEN(LEFT(C3894,FIND(" ",C3894&amp;" ")-1))=7),OR(ISNUMBER(MATCH(LEFT(C3894,FIND(" ",C3894&amp;" ")-1),'Look Up Values'!$G$2:$G$1000,0)),ISNUMBER(MATCH(LEFT(C3894,FIND(" ",C3894&amp;" ")-1),'Look Up Values'!$AE$2:$AE$2000,0)))),"","EWC error")),"")</f>
        <v/>
      </c>
      <c r="P3894" s="242" t="str" cm="1">
        <f t="array" ref="P3894">IF(AND(I3894&lt;&gt;0,I3894&lt;&gt;""),IF(D3894="","",IF(ISNUMBER(MATCH(SUBSTITUTE(D3894," ",""),SUBSTITUTE('Look Up Values'!$S$2:$S$120," ",""),0)),"","D&amp;R error")),"")</f>
        <v/>
      </c>
      <c r="Q3894" s="242" t="str" cm="1">
        <f t="array" ref="Q3894">IF(AND(I3894&lt;&gt;0,I3894&lt;&gt;""),IF(G3894="","",IF(ISNUMBER(MATCH(SUBSTITUTE(G3894," ",""),SUBSTITUTE('Look Up Values'!$I$2:$I$10," ",""),0)),"","State error")),"")</f>
        <v/>
      </c>
      <c r="R3894" s="260" t="str">
        <f t="shared" si="121"/>
        <v/>
      </c>
    </row>
    <row r="3895" spans="1:18" ht="15.75">
      <c r="A3895" s="250">
        <v>3888</v>
      </c>
      <c r="B3895" s="198"/>
      <c r="C3895" s="25"/>
      <c r="D3895" s="25"/>
      <c r="E3895" s="25"/>
      <c r="F3895" s="25"/>
      <c r="G3895" s="26"/>
      <c r="H3895" s="27"/>
      <c r="I3895" s="28"/>
      <c r="J3895" s="430"/>
      <c r="K3895" s="48"/>
      <c r="L3895" s="457" t="str">
        <f t="shared" si="120"/>
        <v/>
      </c>
      <c r="M3895" s="245" cm="1">
        <f t="array" ref="M3895">SUMPRODUCT(--(N3895:Q3895&lt;&gt;"")) + IF(TRIM(R3895)="",0,LEN(R3895)-LEN(SUBSTITUTE(R3895,",",""))+1)</f>
        <v>0</v>
      </c>
      <c r="N3895" s="242" t="str">
        <f>IF(AND(I3895&lt;&gt;0,I3895&lt;&gt;""),IF(TRIM(SUBSTITUTE(B3895,CHAR(160),""))="","",IF(ISNUMBER(MATCH(TRIM(SUBSTITUTE(B3895,CHAR(160),"")),'Look Up Values'!$B$2:$B$500,0)),"","Origin error")),"")</f>
        <v/>
      </c>
      <c r="O3895" s="242" t="str">
        <f>IF(AND(I3895&lt;&gt;0,I3895&lt;&gt;""),IF(C3895="","",IF(AND(ISNUMBER(--LEFT(C3895,FIND(" ",C3895&amp;" ")-1)),OR(LEN(LEFT(C3895,FIND(" ",C3895&amp;" ")-1))=6,LEN(LEFT(C3895,FIND(" ",C3895&amp;" ")-1))=7),OR(ISNUMBER(MATCH(LEFT(C3895,FIND(" ",C3895&amp;" ")-1),'Look Up Values'!$G$2:$G$1000,0)),ISNUMBER(MATCH(LEFT(C3895,FIND(" ",C3895&amp;" ")-1),'Look Up Values'!$AE$2:$AE$2000,0)))),"","EWC error")),"")</f>
        <v/>
      </c>
      <c r="P3895" s="242" t="str" cm="1">
        <f t="array" ref="P3895">IF(AND(I3895&lt;&gt;0,I3895&lt;&gt;""),IF(D3895="","",IF(ISNUMBER(MATCH(SUBSTITUTE(D3895," ",""),SUBSTITUTE('Look Up Values'!$S$2:$S$120," ",""),0)),"","D&amp;R error")),"")</f>
        <v/>
      </c>
      <c r="Q3895" s="242" t="str" cm="1">
        <f t="array" ref="Q3895">IF(AND(I3895&lt;&gt;0,I3895&lt;&gt;""),IF(G3895="","",IF(ISNUMBER(MATCH(SUBSTITUTE(G3895," ",""),SUBSTITUTE('Look Up Values'!$I$2:$I$10," ",""),0)),"","State error")),"")</f>
        <v/>
      </c>
      <c r="R3895" s="260" t="str">
        <f t="shared" si="121"/>
        <v/>
      </c>
    </row>
    <row r="3896" spans="1:18" ht="15.75">
      <c r="A3896" s="250">
        <v>3889</v>
      </c>
      <c r="B3896" s="198"/>
      <c r="C3896" s="25"/>
      <c r="D3896" s="25"/>
      <c r="E3896" s="25"/>
      <c r="F3896" s="25"/>
      <c r="G3896" s="26"/>
      <c r="H3896" s="27"/>
      <c r="I3896" s="28"/>
      <c r="J3896" s="430"/>
      <c r="K3896" s="48"/>
      <c r="L3896" s="457" t="str">
        <f t="shared" si="120"/>
        <v/>
      </c>
      <c r="M3896" s="245" cm="1">
        <f t="array" ref="M3896">SUMPRODUCT(--(N3896:Q3896&lt;&gt;"")) + IF(TRIM(R3896)="",0,LEN(R3896)-LEN(SUBSTITUTE(R3896,",",""))+1)</f>
        <v>0</v>
      </c>
      <c r="N3896" s="242" t="str">
        <f>IF(AND(I3896&lt;&gt;0,I3896&lt;&gt;""),IF(TRIM(SUBSTITUTE(B3896,CHAR(160),""))="","",IF(ISNUMBER(MATCH(TRIM(SUBSTITUTE(B3896,CHAR(160),"")),'Look Up Values'!$B$2:$B$500,0)),"","Origin error")),"")</f>
        <v/>
      </c>
      <c r="O3896" s="242" t="str">
        <f>IF(AND(I3896&lt;&gt;0,I3896&lt;&gt;""),IF(C3896="","",IF(AND(ISNUMBER(--LEFT(C3896,FIND(" ",C3896&amp;" ")-1)),OR(LEN(LEFT(C3896,FIND(" ",C3896&amp;" ")-1))=6,LEN(LEFT(C3896,FIND(" ",C3896&amp;" ")-1))=7),OR(ISNUMBER(MATCH(LEFT(C3896,FIND(" ",C3896&amp;" ")-1),'Look Up Values'!$G$2:$G$1000,0)),ISNUMBER(MATCH(LEFT(C3896,FIND(" ",C3896&amp;" ")-1),'Look Up Values'!$AE$2:$AE$2000,0)))),"","EWC error")),"")</f>
        <v/>
      </c>
      <c r="P3896" s="242" t="str" cm="1">
        <f t="array" ref="P3896">IF(AND(I3896&lt;&gt;0,I3896&lt;&gt;""),IF(D3896="","",IF(ISNUMBER(MATCH(SUBSTITUTE(D3896," ",""),SUBSTITUTE('Look Up Values'!$S$2:$S$120," ",""),0)),"","D&amp;R error")),"")</f>
        <v/>
      </c>
      <c r="Q3896" s="242" t="str" cm="1">
        <f t="array" ref="Q3896">IF(AND(I3896&lt;&gt;0,I3896&lt;&gt;""),IF(G3896="","",IF(ISNUMBER(MATCH(SUBSTITUTE(G3896," ",""),SUBSTITUTE('Look Up Values'!$I$2:$I$10," ",""),0)),"","State error")),"")</f>
        <v/>
      </c>
      <c r="R3896" s="260" t="str">
        <f t="shared" si="121"/>
        <v/>
      </c>
    </row>
    <row r="3897" spans="1:18" ht="15.75">
      <c r="A3897" s="250">
        <v>3890</v>
      </c>
      <c r="B3897" s="198"/>
      <c r="C3897" s="25"/>
      <c r="D3897" s="25"/>
      <c r="E3897" s="25"/>
      <c r="F3897" s="25"/>
      <c r="G3897" s="26"/>
      <c r="H3897" s="27"/>
      <c r="I3897" s="28"/>
      <c r="J3897" s="430"/>
      <c r="K3897" s="48"/>
      <c r="L3897" s="457" t="str">
        <f t="shared" si="120"/>
        <v/>
      </c>
      <c r="M3897" s="245" cm="1">
        <f t="array" ref="M3897">SUMPRODUCT(--(N3897:Q3897&lt;&gt;"")) + IF(TRIM(R3897)="",0,LEN(R3897)-LEN(SUBSTITUTE(R3897,",",""))+1)</f>
        <v>0</v>
      </c>
      <c r="N3897" s="242" t="str">
        <f>IF(AND(I3897&lt;&gt;0,I3897&lt;&gt;""),IF(TRIM(SUBSTITUTE(B3897,CHAR(160),""))="","",IF(ISNUMBER(MATCH(TRIM(SUBSTITUTE(B3897,CHAR(160),"")),'Look Up Values'!$B$2:$B$500,0)),"","Origin error")),"")</f>
        <v/>
      </c>
      <c r="O3897" s="242" t="str">
        <f>IF(AND(I3897&lt;&gt;0,I3897&lt;&gt;""),IF(C3897="","",IF(AND(ISNUMBER(--LEFT(C3897,FIND(" ",C3897&amp;" ")-1)),OR(LEN(LEFT(C3897,FIND(" ",C3897&amp;" ")-1))=6,LEN(LEFT(C3897,FIND(" ",C3897&amp;" ")-1))=7),OR(ISNUMBER(MATCH(LEFT(C3897,FIND(" ",C3897&amp;" ")-1),'Look Up Values'!$G$2:$G$1000,0)),ISNUMBER(MATCH(LEFT(C3897,FIND(" ",C3897&amp;" ")-1),'Look Up Values'!$AE$2:$AE$2000,0)))),"","EWC error")),"")</f>
        <v/>
      </c>
      <c r="P3897" s="242" t="str" cm="1">
        <f t="array" ref="P3897">IF(AND(I3897&lt;&gt;0,I3897&lt;&gt;""),IF(D3897="","",IF(ISNUMBER(MATCH(SUBSTITUTE(D3897," ",""),SUBSTITUTE('Look Up Values'!$S$2:$S$120," ",""),0)),"","D&amp;R error")),"")</f>
        <v/>
      </c>
      <c r="Q3897" s="242" t="str" cm="1">
        <f t="array" ref="Q3897">IF(AND(I3897&lt;&gt;0,I3897&lt;&gt;""),IF(G3897="","",IF(ISNUMBER(MATCH(SUBSTITUTE(G3897," ",""),SUBSTITUTE('Look Up Values'!$I$2:$I$10," ",""),0)),"","State error")),"")</f>
        <v/>
      </c>
      <c r="R3897" s="260" t="str">
        <f t="shared" si="121"/>
        <v/>
      </c>
    </row>
    <row r="3898" spans="1:18" ht="15.75">
      <c r="A3898" s="250">
        <v>3891</v>
      </c>
      <c r="B3898" s="198"/>
      <c r="C3898" s="25"/>
      <c r="D3898" s="25"/>
      <c r="E3898" s="25"/>
      <c r="F3898" s="25"/>
      <c r="G3898" s="26"/>
      <c r="H3898" s="27"/>
      <c r="I3898" s="28"/>
      <c r="J3898" s="430"/>
      <c r="K3898" s="48"/>
      <c r="L3898" s="457" t="str">
        <f t="shared" si="120"/>
        <v/>
      </c>
      <c r="M3898" s="245" cm="1">
        <f t="array" ref="M3898">SUMPRODUCT(--(N3898:Q3898&lt;&gt;"")) + IF(TRIM(R3898)="",0,LEN(R3898)-LEN(SUBSTITUTE(R3898,",",""))+1)</f>
        <v>0</v>
      </c>
      <c r="N3898" s="242" t="str">
        <f>IF(AND(I3898&lt;&gt;0,I3898&lt;&gt;""),IF(TRIM(SUBSTITUTE(B3898,CHAR(160),""))="","",IF(ISNUMBER(MATCH(TRIM(SUBSTITUTE(B3898,CHAR(160),"")),'Look Up Values'!$B$2:$B$500,0)),"","Origin error")),"")</f>
        <v/>
      </c>
      <c r="O3898" s="242" t="str">
        <f>IF(AND(I3898&lt;&gt;0,I3898&lt;&gt;""),IF(C3898="","",IF(AND(ISNUMBER(--LEFT(C3898,FIND(" ",C3898&amp;" ")-1)),OR(LEN(LEFT(C3898,FIND(" ",C3898&amp;" ")-1))=6,LEN(LEFT(C3898,FIND(" ",C3898&amp;" ")-1))=7),OR(ISNUMBER(MATCH(LEFT(C3898,FIND(" ",C3898&amp;" ")-1),'Look Up Values'!$G$2:$G$1000,0)),ISNUMBER(MATCH(LEFT(C3898,FIND(" ",C3898&amp;" ")-1),'Look Up Values'!$AE$2:$AE$2000,0)))),"","EWC error")),"")</f>
        <v/>
      </c>
      <c r="P3898" s="242" t="str" cm="1">
        <f t="array" ref="P3898">IF(AND(I3898&lt;&gt;0,I3898&lt;&gt;""),IF(D3898="","",IF(ISNUMBER(MATCH(SUBSTITUTE(D3898," ",""),SUBSTITUTE('Look Up Values'!$S$2:$S$120," ",""),0)),"","D&amp;R error")),"")</f>
        <v/>
      </c>
      <c r="Q3898" s="242" t="str" cm="1">
        <f t="array" ref="Q3898">IF(AND(I3898&lt;&gt;0,I3898&lt;&gt;""),IF(G3898="","",IF(ISNUMBER(MATCH(SUBSTITUTE(G3898," ",""),SUBSTITUTE('Look Up Values'!$I$2:$I$10," ",""),0)),"","State error")),"")</f>
        <v/>
      </c>
      <c r="R3898" s="260" t="str">
        <f t="shared" si="121"/>
        <v/>
      </c>
    </row>
    <row r="3899" spans="1:18" ht="15.75">
      <c r="A3899" s="250">
        <v>3892</v>
      </c>
      <c r="B3899" s="198"/>
      <c r="C3899" s="25"/>
      <c r="D3899" s="25"/>
      <c r="E3899" s="25"/>
      <c r="F3899" s="25"/>
      <c r="G3899" s="26"/>
      <c r="H3899" s="27"/>
      <c r="I3899" s="28"/>
      <c r="J3899" s="430"/>
      <c r="K3899" s="48"/>
      <c r="L3899" s="457" t="str">
        <f t="shared" si="120"/>
        <v/>
      </c>
      <c r="M3899" s="245" cm="1">
        <f t="array" ref="M3899">SUMPRODUCT(--(N3899:Q3899&lt;&gt;"")) + IF(TRIM(R3899)="",0,LEN(R3899)-LEN(SUBSTITUTE(R3899,",",""))+1)</f>
        <v>0</v>
      </c>
      <c r="N3899" s="242" t="str">
        <f>IF(AND(I3899&lt;&gt;0,I3899&lt;&gt;""),IF(TRIM(SUBSTITUTE(B3899,CHAR(160),""))="","",IF(ISNUMBER(MATCH(TRIM(SUBSTITUTE(B3899,CHAR(160),"")),'Look Up Values'!$B$2:$B$500,0)),"","Origin error")),"")</f>
        <v/>
      </c>
      <c r="O3899" s="242" t="str">
        <f>IF(AND(I3899&lt;&gt;0,I3899&lt;&gt;""),IF(C3899="","",IF(AND(ISNUMBER(--LEFT(C3899,FIND(" ",C3899&amp;" ")-1)),OR(LEN(LEFT(C3899,FIND(" ",C3899&amp;" ")-1))=6,LEN(LEFT(C3899,FIND(" ",C3899&amp;" ")-1))=7),OR(ISNUMBER(MATCH(LEFT(C3899,FIND(" ",C3899&amp;" ")-1),'Look Up Values'!$G$2:$G$1000,0)),ISNUMBER(MATCH(LEFT(C3899,FIND(" ",C3899&amp;" ")-1),'Look Up Values'!$AE$2:$AE$2000,0)))),"","EWC error")),"")</f>
        <v/>
      </c>
      <c r="P3899" s="242" t="str" cm="1">
        <f t="array" ref="P3899">IF(AND(I3899&lt;&gt;0,I3899&lt;&gt;""),IF(D3899="","",IF(ISNUMBER(MATCH(SUBSTITUTE(D3899," ",""),SUBSTITUTE('Look Up Values'!$S$2:$S$120," ",""),0)),"","D&amp;R error")),"")</f>
        <v/>
      </c>
      <c r="Q3899" s="242" t="str" cm="1">
        <f t="array" ref="Q3899">IF(AND(I3899&lt;&gt;0,I3899&lt;&gt;""),IF(G3899="","",IF(ISNUMBER(MATCH(SUBSTITUTE(G3899," ",""),SUBSTITUTE('Look Up Values'!$I$2:$I$10," ",""),0)),"","State error")),"")</f>
        <v/>
      </c>
      <c r="R3899" s="260" t="str">
        <f t="shared" si="121"/>
        <v/>
      </c>
    </row>
    <row r="3900" spans="1:18" ht="15.75">
      <c r="A3900" s="250">
        <v>3893</v>
      </c>
      <c r="B3900" s="198"/>
      <c r="C3900" s="25"/>
      <c r="D3900" s="25"/>
      <c r="E3900" s="25"/>
      <c r="F3900" s="25"/>
      <c r="G3900" s="26"/>
      <c r="H3900" s="27"/>
      <c r="I3900" s="28"/>
      <c r="J3900" s="430"/>
      <c r="K3900" s="48"/>
      <c r="L3900" s="457" t="str">
        <f t="shared" si="120"/>
        <v/>
      </c>
      <c r="M3900" s="245" cm="1">
        <f t="array" ref="M3900">SUMPRODUCT(--(N3900:Q3900&lt;&gt;"")) + IF(TRIM(R3900)="",0,LEN(R3900)-LEN(SUBSTITUTE(R3900,",",""))+1)</f>
        <v>0</v>
      </c>
      <c r="N3900" s="242" t="str">
        <f>IF(AND(I3900&lt;&gt;0,I3900&lt;&gt;""),IF(TRIM(SUBSTITUTE(B3900,CHAR(160),""))="","",IF(ISNUMBER(MATCH(TRIM(SUBSTITUTE(B3900,CHAR(160),"")),'Look Up Values'!$B$2:$B$500,0)),"","Origin error")),"")</f>
        <v/>
      </c>
      <c r="O3900" s="242" t="str">
        <f>IF(AND(I3900&lt;&gt;0,I3900&lt;&gt;""),IF(C3900="","",IF(AND(ISNUMBER(--LEFT(C3900,FIND(" ",C3900&amp;" ")-1)),OR(LEN(LEFT(C3900,FIND(" ",C3900&amp;" ")-1))=6,LEN(LEFT(C3900,FIND(" ",C3900&amp;" ")-1))=7),OR(ISNUMBER(MATCH(LEFT(C3900,FIND(" ",C3900&amp;" ")-1),'Look Up Values'!$G$2:$G$1000,0)),ISNUMBER(MATCH(LEFT(C3900,FIND(" ",C3900&amp;" ")-1),'Look Up Values'!$AE$2:$AE$2000,0)))),"","EWC error")),"")</f>
        <v/>
      </c>
      <c r="P3900" s="242" t="str" cm="1">
        <f t="array" ref="P3900">IF(AND(I3900&lt;&gt;0,I3900&lt;&gt;""),IF(D3900="","",IF(ISNUMBER(MATCH(SUBSTITUTE(D3900," ",""),SUBSTITUTE('Look Up Values'!$S$2:$S$120," ",""),0)),"","D&amp;R error")),"")</f>
        <v/>
      </c>
      <c r="Q3900" s="242" t="str" cm="1">
        <f t="array" ref="Q3900">IF(AND(I3900&lt;&gt;0,I3900&lt;&gt;""),IF(G3900="","",IF(ISNUMBER(MATCH(SUBSTITUTE(G3900," ",""),SUBSTITUTE('Look Up Values'!$I$2:$I$10," ",""),0)),"","State error")),"")</f>
        <v/>
      </c>
      <c r="R3900" s="260" t="str">
        <f t="shared" si="121"/>
        <v/>
      </c>
    </row>
    <row r="3901" spans="1:18" ht="15.75">
      <c r="A3901" s="250">
        <v>3894</v>
      </c>
      <c r="B3901" s="198"/>
      <c r="C3901" s="25"/>
      <c r="D3901" s="25"/>
      <c r="E3901" s="25"/>
      <c r="F3901" s="25"/>
      <c r="G3901" s="26"/>
      <c r="H3901" s="27"/>
      <c r="I3901" s="28"/>
      <c r="J3901" s="430"/>
      <c r="K3901" s="48"/>
      <c r="L3901" s="457" t="str">
        <f t="shared" si="120"/>
        <v/>
      </c>
      <c r="M3901" s="245" cm="1">
        <f t="array" ref="M3901">SUMPRODUCT(--(N3901:Q3901&lt;&gt;"")) + IF(TRIM(R3901)="",0,LEN(R3901)-LEN(SUBSTITUTE(R3901,",",""))+1)</f>
        <v>0</v>
      </c>
      <c r="N3901" s="242" t="str">
        <f>IF(AND(I3901&lt;&gt;0,I3901&lt;&gt;""),IF(TRIM(SUBSTITUTE(B3901,CHAR(160),""))="","",IF(ISNUMBER(MATCH(TRIM(SUBSTITUTE(B3901,CHAR(160),"")),'Look Up Values'!$B$2:$B$500,0)),"","Origin error")),"")</f>
        <v/>
      </c>
      <c r="O3901" s="242" t="str">
        <f>IF(AND(I3901&lt;&gt;0,I3901&lt;&gt;""),IF(C3901="","",IF(AND(ISNUMBER(--LEFT(C3901,FIND(" ",C3901&amp;" ")-1)),OR(LEN(LEFT(C3901,FIND(" ",C3901&amp;" ")-1))=6,LEN(LEFT(C3901,FIND(" ",C3901&amp;" ")-1))=7),OR(ISNUMBER(MATCH(LEFT(C3901,FIND(" ",C3901&amp;" ")-1),'Look Up Values'!$G$2:$G$1000,0)),ISNUMBER(MATCH(LEFT(C3901,FIND(" ",C3901&amp;" ")-1),'Look Up Values'!$AE$2:$AE$2000,0)))),"","EWC error")),"")</f>
        <v/>
      </c>
      <c r="P3901" s="242" t="str" cm="1">
        <f t="array" ref="P3901">IF(AND(I3901&lt;&gt;0,I3901&lt;&gt;""),IF(D3901="","",IF(ISNUMBER(MATCH(SUBSTITUTE(D3901," ",""),SUBSTITUTE('Look Up Values'!$S$2:$S$120," ",""),0)),"","D&amp;R error")),"")</f>
        <v/>
      </c>
      <c r="Q3901" s="242" t="str" cm="1">
        <f t="array" ref="Q3901">IF(AND(I3901&lt;&gt;0,I3901&lt;&gt;""),IF(G3901="","",IF(ISNUMBER(MATCH(SUBSTITUTE(G3901," ",""),SUBSTITUTE('Look Up Values'!$I$2:$I$10," ",""),0)),"","State error")),"")</f>
        <v/>
      </c>
      <c r="R3901" s="260" t="str">
        <f t="shared" si="121"/>
        <v/>
      </c>
    </row>
    <row r="3902" spans="1:18" ht="15.75">
      <c r="A3902" s="250">
        <v>3895</v>
      </c>
      <c r="B3902" s="198"/>
      <c r="C3902" s="25"/>
      <c r="D3902" s="25"/>
      <c r="E3902" s="25"/>
      <c r="F3902" s="25"/>
      <c r="G3902" s="26"/>
      <c r="H3902" s="27"/>
      <c r="I3902" s="28"/>
      <c r="J3902" s="430"/>
      <c r="K3902" s="48"/>
      <c r="L3902" s="457" t="str">
        <f t="shared" si="120"/>
        <v/>
      </c>
      <c r="M3902" s="245" cm="1">
        <f t="array" ref="M3902">SUMPRODUCT(--(N3902:Q3902&lt;&gt;"")) + IF(TRIM(R3902)="",0,LEN(R3902)-LEN(SUBSTITUTE(R3902,",",""))+1)</f>
        <v>0</v>
      </c>
      <c r="N3902" s="242" t="str">
        <f>IF(AND(I3902&lt;&gt;0,I3902&lt;&gt;""),IF(TRIM(SUBSTITUTE(B3902,CHAR(160),""))="","",IF(ISNUMBER(MATCH(TRIM(SUBSTITUTE(B3902,CHAR(160),"")),'Look Up Values'!$B$2:$B$500,0)),"","Origin error")),"")</f>
        <v/>
      </c>
      <c r="O3902" s="242" t="str">
        <f>IF(AND(I3902&lt;&gt;0,I3902&lt;&gt;""),IF(C3902="","",IF(AND(ISNUMBER(--LEFT(C3902,FIND(" ",C3902&amp;" ")-1)),OR(LEN(LEFT(C3902,FIND(" ",C3902&amp;" ")-1))=6,LEN(LEFT(C3902,FIND(" ",C3902&amp;" ")-1))=7),OR(ISNUMBER(MATCH(LEFT(C3902,FIND(" ",C3902&amp;" ")-1),'Look Up Values'!$G$2:$G$1000,0)),ISNUMBER(MATCH(LEFT(C3902,FIND(" ",C3902&amp;" ")-1),'Look Up Values'!$AE$2:$AE$2000,0)))),"","EWC error")),"")</f>
        <v/>
      </c>
      <c r="P3902" s="242" t="str" cm="1">
        <f t="array" ref="P3902">IF(AND(I3902&lt;&gt;0,I3902&lt;&gt;""),IF(D3902="","",IF(ISNUMBER(MATCH(SUBSTITUTE(D3902," ",""),SUBSTITUTE('Look Up Values'!$S$2:$S$120," ",""),0)),"","D&amp;R error")),"")</f>
        <v/>
      </c>
      <c r="Q3902" s="242" t="str" cm="1">
        <f t="array" ref="Q3902">IF(AND(I3902&lt;&gt;0,I3902&lt;&gt;""),IF(G3902="","",IF(ISNUMBER(MATCH(SUBSTITUTE(G3902," ",""),SUBSTITUTE('Look Up Values'!$I$2:$I$10," ",""),0)),"","State error")),"")</f>
        <v/>
      </c>
      <c r="R3902" s="260" t="str">
        <f t="shared" si="121"/>
        <v/>
      </c>
    </row>
    <row r="3903" spans="1:18" ht="15.75">
      <c r="A3903" s="250">
        <v>3896</v>
      </c>
      <c r="B3903" s="198"/>
      <c r="C3903" s="25"/>
      <c r="D3903" s="25"/>
      <c r="E3903" s="25"/>
      <c r="F3903" s="25"/>
      <c r="G3903" s="26"/>
      <c r="H3903" s="27"/>
      <c r="I3903" s="28"/>
      <c r="J3903" s="430"/>
      <c r="K3903" s="48"/>
      <c r="L3903" s="457" t="str">
        <f t="shared" si="120"/>
        <v/>
      </c>
      <c r="M3903" s="245" cm="1">
        <f t="array" ref="M3903">SUMPRODUCT(--(N3903:Q3903&lt;&gt;"")) + IF(TRIM(R3903)="",0,LEN(R3903)-LEN(SUBSTITUTE(R3903,",",""))+1)</f>
        <v>0</v>
      </c>
      <c r="N3903" s="242" t="str">
        <f>IF(AND(I3903&lt;&gt;0,I3903&lt;&gt;""),IF(TRIM(SUBSTITUTE(B3903,CHAR(160),""))="","",IF(ISNUMBER(MATCH(TRIM(SUBSTITUTE(B3903,CHAR(160),"")),'Look Up Values'!$B$2:$B$500,0)),"","Origin error")),"")</f>
        <v/>
      </c>
      <c r="O3903" s="242" t="str">
        <f>IF(AND(I3903&lt;&gt;0,I3903&lt;&gt;""),IF(C3903="","",IF(AND(ISNUMBER(--LEFT(C3903,FIND(" ",C3903&amp;" ")-1)),OR(LEN(LEFT(C3903,FIND(" ",C3903&amp;" ")-1))=6,LEN(LEFT(C3903,FIND(" ",C3903&amp;" ")-1))=7),OR(ISNUMBER(MATCH(LEFT(C3903,FIND(" ",C3903&amp;" ")-1),'Look Up Values'!$G$2:$G$1000,0)),ISNUMBER(MATCH(LEFT(C3903,FIND(" ",C3903&amp;" ")-1),'Look Up Values'!$AE$2:$AE$2000,0)))),"","EWC error")),"")</f>
        <v/>
      </c>
      <c r="P3903" s="242" t="str" cm="1">
        <f t="array" ref="P3903">IF(AND(I3903&lt;&gt;0,I3903&lt;&gt;""),IF(D3903="","",IF(ISNUMBER(MATCH(SUBSTITUTE(D3903," ",""),SUBSTITUTE('Look Up Values'!$S$2:$S$120," ",""),0)),"","D&amp;R error")),"")</f>
        <v/>
      </c>
      <c r="Q3903" s="242" t="str" cm="1">
        <f t="array" ref="Q3903">IF(AND(I3903&lt;&gt;0,I3903&lt;&gt;""),IF(G3903="","",IF(ISNUMBER(MATCH(SUBSTITUTE(G3903," ",""),SUBSTITUTE('Look Up Values'!$I$2:$I$10," ",""),0)),"","State error")),"")</f>
        <v/>
      </c>
      <c r="R3903" s="260" t="str">
        <f t="shared" si="121"/>
        <v/>
      </c>
    </row>
    <row r="3904" spans="1:18" ht="15.75">
      <c r="A3904" s="250">
        <v>3897</v>
      </c>
      <c r="B3904" s="198"/>
      <c r="C3904" s="25"/>
      <c r="D3904" s="25"/>
      <c r="E3904" s="25"/>
      <c r="F3904" s="25"/>
      <c r="G3904" s="26"/>
      <c r="H3904" s="27"/>
      <c r="I3904" s="28"/>
      <c r="J3904" s="430"/>
      <c r="K3904" s="48"/>
      <c r="L3904" s="457" t="str">
        <f t="shared" si="120"/>
        <v/>
      </c>
      <c r="M3904" s="245" cm="1">
        <f t="array" ref="M3904">SUMPRODUCT(--(N3904:Q3904&lt;&gt;"")) + IF(TRIM(R3904)="",0,LEN(R3904)-LEN(SUBSTITUTE(R3904,",",""))+1)</f>
        <v>0</v>
      </c>
      <c r="N3904" s="242" t="str">
        <f>IF(AND(I3904&lt;&gt;0,I3904&lt;&gt;""),IF(TRIM(SUBSTITUTE(B3904,CHAR(160),""))="","",IF(ISNUMBER(MATCH(TRIM(SUBSTITUTE(B3904,CHAR(160),"")),'Look Up Values'!$B$2:$B$500,0)),"","Origin error")),"")</f>
        <v/>
      </c>
      <c r="O3904" s="242" t="str">
        <f>IF(AND(I3904&lt;&gt;0,I3904&lt;&gt;""),IF(C3904="","",IF(AND(ISNUMBER(--LEFT(C3904,FIND(" ",C3904&amp;" ")-1)),OR(LEN(LEFT(C3904,FIND(" ",C3904&amp;" ")-1))=6,LEN(LEFT(C3904,FIND(" ",C3904&amp;" ")-1))=7),OR(ISNUMBER(MATCH(LEFT(C3904,FIND(" ",C3904&amp;" ")-1),'Look Up Values'!$G$2:$G$1000,0)),ISNUMBER(MATCH(LEFT(C3904,FIND(" ",C3904&amp;" ")-1),'Look Up Values'!$AE$2:$AE$2000,0)))),"","EWC error")),"")</f>
        <v/>
      </c>
      <c r="P3904" s="242" t="str" cm="1">
        <f t="array" ref="P3904">IF(AND(I3904&lt;&gt;0,I3904&lt;&gt;""),IF(D3904="","",IF(ISNUMBER(MATCH(SUBSTITUTE(D3904," ",""),SUBSTITUTE('Look Up Values'!$S$2:$S$120," ",""),0)),"","D&amp;R error")),"")</f>
        <v/>
      </c>
      <c r="Q3904" s="242" t="str" cm="1">
        <f t="array" ref="Q3904">IF(AND(I3904&lt;&gt;0,I3904&lt;&gt;""),IF(G3904="","",IF(ISNUMBER(MATCH(SUBSTITUTE(G3904," ",""),SUBSTITUTE('Look Up Values'!$I$2:$I$10," ",""),0)),"","State error")),"")</f>
        <v/>
      </c>
      <c r="R3904" s="260" t="str">
        <f t="shared" si="121"/>
        <v/>
      </c>
    </row>
    <row r="3905" spans="1:18" ht="15.75">
      <c r="A3905" s="250">
        <v>3898</v>
      </c>
      <c r="B3905" s="198"/>
      <c r="C3905" s="25"/>
      <c r="D3905" s="25"/>
      <c r="E3905" s="25"/>
      <c r="F3905" s="25"/>
      <c r="G3905" s="26"/>
      <c r="H3905" s="27"/>
      <c r="I3905" s="28"/>
      <c r="J3905" s="430"/>
      <c r="K3905" s="48"/>
      <c r="L3905" s="457" t="str">
        <f t="shared" si="120"/>
        <v/>
      </c>
      <c r="M3905" s="245" cm="1">
        <f t="array" ref="M3905">SUMPRODUCT(--(N3905:Q3905&lt;&gt;"")) + IF(TRIM(R3905)="",0,LEN(R3905)-LEN(SUBSTITUTE(R3905,",",""))+1)</f>
        <v>0</v>
      </c>
      <c r="N3905" s="242" t="str">
        <f>IF(AND(I3905&lt;&gt;0,I3905&lt;&gt;""),IF(TRIM(SUBSTITUTE(B3905,CHAR(160),""))="","",IF(ISNUMBER(MATCH(TRIM(SUBSTITUTE(B3905,CHAR(160),"")),'Look Up Values'!$B$2:$B$500,0)),"","Origin error")),"")</f>
        <v/>
      </c>
      <c r="O3905" s="242" t="str">
        <f>IF(AND(I3905&lt;&gt;0,I3905&lt;&gt;""),IF(C3905="","",IF(AND(ISNUMBER(--LEFT(C3905,FIND(" ",C3905&amp;" ")-1)),OR(LEN(LEFT(C3905,FIND(" ",C3905&amp;" ")-1))=6,LEN(LEFT(C3905,FIND(" ",C3905&amp;" ")-1))=7),OR(ISNUMBER(MATCH(LEFT(C3905,FIND(" ",C3905&amp;" ")-1),'Look Up Values'!$G$2:$G$1000,0)),ISNUMBER(MATCH(LEFT(C3905,FIND(" ",C3905&amp;" ")-1),'Look Up Values'!$AE$2:$AE$2000,0)))),"","EWC error")),"")</f>
        <v/>
      </c>
      <c r="P3905" s="242" t="str" cm="1">
        <f t="array" ref="P3905">IF(AND(I3905&lt;&gt;0,I3905&lt;&gt;""),IF(D3905="","",IF(ISNUMBER(MATCH(SUBSTITUTE(D3905," ",""),SUBSTITUTE('Look Up Values'!$S$2:$S$120," ",""),0)),"","D&amp;R error")),"")</f>
        <v/>
      </c>
      <c r="Q3905" s="242" t="str" cm="1">
        <f t="array" ref="Q3905">IF(AND(I3905&lt;&gt;0,I3905&lt;&gt;""),IF(G3905="","",IF(ISNUMBER(MATCH(SUBSTITUTE(G3905," ",""),SUBSTITUTE('Look Up Values'!$I$2:$I$10," ",""),0)),"","State error")),"")</f>
        <v/>
      </c>
      <c r="R3905" s="260" t="str">
        <f t="shared" si="121"/>
        <v/>
      </c>
    </row>
    <row r="3906" spans="1:18" ht="15.75">
      <c r="A3906" s="250">
        <v>3899</v>
      </c>
      <c r="B3906" s="198"/>
      <c r="C3906" s="25"/>
      <c r="D3906" s="25"/>
      <c r="E3906" s="25"/>
      <c r="F3906" s="25"/>
      <c r="G3906" s="26"/>
      <c r="H3906" s="27"/>
      <c r="I3906" s="28"/>
      <c r="J3906" s="430"/>
      <c r="K3906" s="48"/>
      <c r="L3906" s="457" t="str">
        <f t="shared" si="120"/>
        <v/>
      </c>
      <c r="M3906" s="245" cm="1">
        <f t="array" ref="M3906">SUMPRODUCT(--(N3906:Q3906&lt;&gt;"")) + IF(TRIM(R3906)="",0,LEN(R3906)-LEN(SUBSTITUTE(R3906,",",""))+1)</f>
        <v>0</v>
      </c>
      <c r="N3906" s="242" t="str">
        <f>IF(AND(I3906&lt;&gt;0,I3906&lt;&gt;""),IF(TRIM(SUBSTITUTE(B3906,CHAR(160),""))="","",IF(ISNUMBER(MATCH(TRIM(SUBSTITUTE(B3906,CHAR(160),"")),'Look Up Values'!$B$2:$B$500,0)),"","Origin error")),"")</f>
        <v/>
      </c>
      <c r="O3906" s="242" t="str">
        <f>IF(AND(I3906&lt;&gt;0,I3906&lt;&gt;""),IF(C3906="","",IF(AND(ISNUMBER(--LEFT(C3906,FIND(" ",C3906&amp;" ")-1)),OR(LEN(LEFT(C3906,FIND(" ",C3906&amp;" ")-1))=6,LEN(LEFT(C3906,FIND(" ",C3906&amp;" ")-1))=7),OR(ISNUMBER(MATCH(LEFT(C3906,FIND(" ",C3906&amp;" ")-1),'Look Up Values'!$G$2:$G$1000,0)),ISNUMBER(MATCH(LEFT(C3906,FIND(" ",C3906&amp;" ")-1),'Look Up Values'!$AE$2:$AE$2000,0)))),"","EWC error")),"")</f>
        <v/>
      </c>
      <c r="P3906" s="242" t="str" cm="1">
        <f t="array" ref="P3906">IF(AND(I3906&lt;&gt;0,I3906&lt;&gt;""),IF(D3906="","",IF(ISNUMBER(MATCH(SUBSTITUTE(D3906," ",""),SUBSTITUTE('Look Up Values'!$S$2:$S$120," ",""),0)),"","D&amp;R error")),"")</f>
        <v/>
      </c>
      <c r="Q3906" s="242" t="str" cm="1">
        <f t="array" ref="Q3906">IF(AND(I3906&lt;&gt;0,I3906&lt;&gt;""),IF(G3906="","",IF(ISNUMBER(MATCH(SUBSTITUTE(G3906," ",""),SUBSTITUTE('Look Up Values'!$I$2:$I$10," ",""),0)),"","State error")),"")</f>
        <v/>
      </c>
      <c r="R3906" s="260" t="str">
        <f t="shared" si="121"/>
        <v/>
      </c>
    </row>
    <row r="3907" spans="1:18" ht="15.75">
      <c r="A3907" s="250">
        <v>3900</v>
      </c>
      <c r="B3907" s="198"/>
      <c r="C3907" s="25"/>
      <c r="D3907" s="25"/>
      <c r="E3907" s="25"/>
      <c r="F3907" s="25"/>
      <c r="G3907" s="26"/>
      <c r="H3907" s="27"/>
      <c r="I3907" s="28"/>
      <c r="J3907" s="430"/>
      <c r="K3907" s="48"/>
      <c r="L3907" s="457" t="str">
        <f t="shared" si="120"/>
        <v/>
      </c>
      <c r="M3907" s="245" cm="1">
        <f t="array" ref="M3907">SUMPRODUCT(--(N3907:Q3907&lt;&gt;"")) + IF(TRIM(R3907)="",0,LEN(R3907)-LEN(SUBSTITUTE(R3907,",",""))+1)</f>
        <v>0</v>
      </c>
      <c r="N3907" s="242" t="str">
        <f>IF(AND(I3907&lt;&gt;0,I3907&lt;&gt;""),IF(TRIM(SUBSTITUTE(B3907,CHAR(160),""))="","",IF(ISNUMBER(MATCH(TRIM(SUBSTITUTE(B3907,CHAR(160),"")),'Look Up Values'!$B$2:$B$500,0)),"","Origin error")),"")</f>
        <v/>
      </c>
      <c r="O3907" s="242" t="str">
        <f>IF(AND(I3907&lt;&gt;0,I3907&lt;&gt;""),IF(C3907="","",IF(AND(ISNUMBER(--LEFT(C3907,FIND(" ",C3907&amp;" ")-1)),OR(LEN(LEFT(C3907,FIND(" ",C3907&amp;" ")-1))=6,LEN(LEFT(C3907,FIND(" ",C3907&amp;" ")-1))=7),OR(ISNUMBER(MATCH(LEFT(C3907,FIND(" ",C3907&amp;" ")-1),'Look Up Values'!$G$2:$G$1000,0)),ISNUMBER(MATCH(LEFT(C3907,FIND(" ",C3907&amp;" ")-1),'Look Up Values'!$AE$2:$AE$2000,0)))),"","EWC error")),"")</f>
        <v/>
      </c>
      <c r="P3907" s="242" t="str" cm="1">
        <f t="array" ref="P3907">IF(AND(I3907&lt;&gt;0,I3907&lt;&gt;""),IF(D3907="","",IF(ISNUMBER(MATCH(SUBSTITUTE(D3907," ",""),SUBSTITUTE('Look Up Values'!$S$2:$S$120," ",""),0)),"","D&amp;R error")),"")</f>
        <v/>
      </c>
      <c r="Q3907" s="242" t="str" cm="1">
        <f t="array" ref="Q3907">IF(AND(I3907&lt;&gt;0,I3907&lt;&gt;""),IF(G3907="","",IF(ISNUMBER(MATCH(SUBSTITUTE(G3907," ",""),SUBSTITUTE('Look Up Values'!$I$2:$I$10," ",""),0)),"","State error")),"")</f>
        <v/>
      </c>
      <c r="R3907" s="260" t="str">
        <f t="shared" si="121"/>
        <v/>
      </c>
    </row>
    <row r="3908" spans="1:18" ht="15.75">
      <c r="A3908" s="250">
        <v>3901</v>
      </c>
      <c r="B3908" s="198"/>
      <c r="C3908" s="25"/>
      <c r="D3908" s="25"/>
      <c r="E3908" s="25"/>
      <c r="F3908" s="25"/>
      <c r="G3908" s="26"/>
      <c r="H3908" s="27"/>
      <c r="I3908" s="28"/>
      <c r="J3908" s="430"/>
      <c r="K3908" s="48"/>
      <c r="L3908" s="457" t="str">
        <f t="shared" si="120"/>
        <v/>
      </c>
      <c r="M3908" s="245" cm="1">
        <f t="array" ref="M3908">SUMPRODUCT(--(N3908:Q3908&lt;&gt;"")) + IF(TRIM(R3908)="",0,LEN(R3908)-LEN(SUBSTITUTE(R3908,",",""))+1)</f>
        <v>0</v>
      </c>
      <c r="N3908" s="242" t="str">
        <f>IF(AND(I3908&lt;&gt;0,I3908&lt;&gt;""),IF(TRIM(SUBSTITUTE(B3908,CHAR(160),""))="","",IF(ISNUMBER(MATCH(TRIM(SUBSTITUTE(B3908,CHAR(160),"")),'Look Up Values'!$B$2:$B$500,0)),"","Origin error")),"")</f>
        <v/>
      </c>
      <c r="O3908" s="242" t="str">
        <f>IF(AND(I3908&lt;&gt;0,I3908&lt;&gt;""),IF(C3908="","",IF(AND(ISNUMBER(--LEFT(C3908,FIND(" ",C3908&amp;" ")-1)),OR(LEN(LEFT(C3908,FIND(" ",C3908&amp;" ")-1))=6,LEN(LEFT(C3908,FIND(" ",C3908&amp;" ")-1))=7),OR(ISNUMBER(MATCH(LEFT(C3908,FIND(" ",C3908&amp;" ")-1),'Look Up Values'!$G$2:$G$1000,0)),ISNUMBER(MATCH(LEFT(C3908,FIND(" ",C3908&amp;" ")-1),'Look Up Values'!$AE$2:$AE$2000,0)))),"","EWC error")),"")</f>
        <v/>
      </c>
      <c r="P3908" s="242" t="str" cm="1">
        <f t="array" ref="P3908">IF(AND(I3908&lt;&gt;0,I3908&lt;&gt;""),IF(D3908="","",IF(ISNUMBER(MATCH(SUBSTITUTE(D3908," ",""),SUBSTITUTE('Look Up Values'!$S$2:$S$120," ",""),0)),"","D&amp;R error")),"")</f>
        <v/>
      </c>
      <c r="Q3908" s="242" t="str" cm="1">
        <f t="array" ref="Q3908">IF(AND(I3908&lt;&gt;0,I3908&lt;&gt;""),IF(G3908="","",IF(ISNUMBER(MATCH(SUBSTITUTE(G3908," ",""),SUBSTITUTE('Look Up Values'!$I$2:$I$10," ",""),0)),"","State error")),"")</f>
        <v/>
      </c>
      <c r="R3908" s="260" t="str">
        <f t="shared" si="121"/>
        <v/>
      </c>
    </row>
    <row r="3909" spans="1:18" ht="15.75">
      <c r="A3909" s="250">
        <v>3902</v>
      </c>
      <c r="B3909" s="198"/>
      <c r="C3909" s="25"/>
      <c r="D3909" s="25"/>
      <c r="E3909" s="25"/>
      <c r="F3909" s="25"/>
      <c r="G3909" s="26"/>
      <c r="H3909" s="27"/>
      <c r="I3909" s="28"/>
      <c r="J3909" s="430"/>
      <c r="K3909" s="48"/>
      <c r="L3909" s="457" t="str">
        <f t="shared" si="120"/>
        <v/>
      </c>
      <c r="M3909" s="245" cm="1">
        <f t="array" ref="M3909">SUMPRODUCT(--(N3909:Q3909&lt;&gt;"")) + IF(TRIM(R3909)="",0,LEN(R3909)-LEN(SUBSTITUTE(R3909,",",""))+1)</f>
        <v>0</v>
      </c>
      <c r="N3909" s="242" t="str">
        <f>IF(AND(I3909&lt;&gt;0,I3909&lt;&gt;""),IF(TRIM(SUBSTITUTE(B3909,CHAR(160),""))="","",IF(ISNUMBER(MATCH(TRIM(SUBSTITUTE(B3909,CHAR(160),"")),'Look Up Values'!$B$2:$B$500,0)),"","Origin error")),"")</f>
        <v/>
      </c>
      <c r="O3909" s="242" t="str">
        <f>IF(AND(I3909&lt;&gt;0,I3909&lt;&gt;""),IF(C3909="","",IF(AND(ISNUMBER(--LEFT(C3909,FIND(" ",C3909&amp;" ")-1)),OR(LEN(LEFT(C3909,FIND(" ",C3909&amp;" ")-1))=6,LEN(LEFT(C3909,FIND(" ",C3909&amp;" ")-1))=7),OR(ISNUMBER(MATCH(LEFT(C3909,FIND(" ",C3909&amp;" ")-1),'Look Up Values'!$G$2:$G$1000,0)),ISNUMBER(MATCH(LEFT(C3909,FIND(" ",C3909&amp;" ")-1),'Look Up Values'!$AE$2:$AE$2000,0)))),"","EWC error")),"")</f>
        <v/>
      </c>
      <c r="P3909" s="242" t="str" cm="1">
        <f t="array" ref="P3909">IF(AND(I3909&lt;&gt;0,I3909&lt;&gt;""),IF(D3909="","",IF(ISNUMBER(MATCH(SUBSTITUTE(D3909," ",""),SUBSTITUTE('Look Up Values'!$S$2:$S$120," ",""),0)),"","D&amp;R error")),"")</f>
        <v/>
      </c>
      <c r="Q3909" s="242" t="str" cm="1">
        <f t="array" ref="Q3909">IF(AND(I3909&lt;&gt;0,I3909&lt;&gt;""),IF(G3909="","",IF(ISNUMBER(MATCH(SUBSTITUTE(G3909," ",""),SUBSTITUTE('Look Up Values'!$I$2:$I$10," ",""),0)),"","State error")),"")</f>
        <v/>
      </c>
      <c r="R3909" s="260" t="str">
        <f t="shared" si="121"/>
        <v/>
      </c>
    </row>
    <row r="3910" spans="1:18" ht="15.75">
      <c r="A3910" s="250">
        <v>3903</v>
      </c>
      <c r="B3910" s="198"/>
      <c r="C3910" s="25"/>
      <c r="D3910" s="25"/>
      <c r="E3910" s="25"/>
      <c r="F3910" s="25"/>
      <c r="G3910" s="26"/>
      <c r="H3910" s="27"/>
      <c r="I3910" s="28"/>
      <c r="J3910" s="430"/>
      <c r="K3910" s="48"/>
      <c r="L3910" s="457" t="str">
        <f t="shared" si="120"/>
        <v/>
      </c>
      <c r="M3910" s="245" cm="1">
        <f t="array" ref="M3910">SUMPRODUCT(--(N3910:Q3910&lt;&gt;"")) + IF(TRIM(R3910)="",0,LEN(R3910)-LEN(SUBSTITUTE(R3910,",",""))+1)</f>
        <v>0</v>
      </c>
      <c r="N3910" s="242" t="str">
        <f>IF(AND(I3910&lt;&gt;0,I3910&lt;&gt;""),IF(TRIM(SUBSTITUTE(B3910,CHAR(160),""))="","",IF(ISNUMBER(MATCH(TRIM(SUBSTITUTE(B3910,CHAR(160),"")),'Look Up Values'!$B$2:$B$500,0)),"","Origin error")),"")</f>
        <v/>
      </c>
      <c r="O3910" s="242" t="str">
        <f>IF(AND(I3910&lt;&gt;0,I3910&lt;&gt;""),IF(C3910="","",IF(AND(ISNUMBER(--LEFT(C3910,FIND(" ",C3910&amp;" ")-1)),OR(LEN(LEFT(C3910,FIND(" ",C3910&amp;" ")-1))=6,LEN(LEFT(C3910,FIND(" ",C3910&amp;" ")-1))=7),OR(ISNUMBER(MATCH(LEFT(C3910,FIND(" ",C3910&amp;" ")-1),'Look Up Values'!$G$2:$G$1000,0)),ISNUMBER(MATCH(LEFT(C3910,FIND(" ",C3910&amp;" ")-1),'Look Up Values'!$AE$2:$AE$2000,0)))),"","EWC error")),"")</f>
        <v/>
      </c>
      <c r="P3910" s="242" t="str" cm="1">
        <f t="array" ref="P3910">IF(AND(I3910&lt;&gt;0,I3910&lt;&gt;""),IF(D3910="","",IF(ISNUMBER(MATCH(SUBSTITUTE(D3910," ",""),SUBSTITUTE('Look Up Values'!$S$2:$S$120," ",""),0)),"","D&amp;R error")),"")</f>
        <v/>
      </c>
      <c r="Q3910" s="242" t="str" cm="1">
        <f t="array" ref="Q3910">IF(AND(I3910&lt;&gt;0,I3910&lt;&gt;""),IF(G3910="","",IF(ISNUMBER(MATCH(SUBSTITUTE(G3910," ",""),SUBSTITUTE('Look Up Values'!$I$2:$I$10," ",""),0)),"","State error")),"")</f>
        <v/>
      </c>
      <c r="R3910" s="260" t="str">
        <f t="shared" si="121"/>
        <v/>
      </c>
    </row>
    <row r="3911" spans="1:18" ht="15.75">
      <c r="A3911" s="250">
        <v>3904</v>
      </c>
      <c r="B3911" s="198"/>
      <c r="C3911" s="25"/>
      <c r="D3911" s="25"/>
      <c r="E3911" s="25"/>
      <c r="F3911" s="25"/>
      <c r="G3911" s="26"/>
      <c r="H3911" s="27"/>
      <c r="I3911" s="28"/>
      <c r="J3911" s="430"/>
      <c r="K3911" s="48"/>
      <c r="L3911" s="457" t="str">
        <f t="shared" si="120"/>
        <v/>
      </c>
      <c r="M3911" s="245" cm="1">
        <f t="array" ref="M3911">SUMPRODUCT(--(N3911:Q3911&lt;&gt;"")) + IF(TRIM(R3911)="",0,LEN(R3911)-LEN(SUBSTITUTE(R3911,",",""))+1)</f>
        <v>0</v>
      </c>
      <c r="N3911" s="242" t="str">
        <f>IF(AND(I3911&lt;&gt;0,I3911&lt;&gt;""),IF(TRIM(SUBSTITUTE(B3911,CHAR(160),""))="","",IF(ISNUMBER(MATCH(TRIM(SUBSTITUTE(B3911,CHAR(160),"")),'Look Up Values'!$B$2:$B$500,0)),"","Origin error")),"")</f>
        <v/>
      </c>
      <c r="O3911" s="242" t="str">
        <f>IF(AND(I3911&lt;&gt;0,I3911&lt;&gt;""),IF(C3911="","",IF(AND(ISNUMBER(--LEFT(C3911,FIND(" ",C3911&amp;" ")-1)),OR(LEN(LEFT(C3911,FIND(" ",C3911&amp;" ")-1))=6,LEN(LEFT(C3911,FIND(" ",C3911&amp;" ")-1))=7),OR(ISNUMBER(MATCH(LEFT(C3911,FIND(" ",C3911&amp;" ")-1),'Look Up Values'!$G$2:$G$1000,0)),ISNUMBER(MATCH(LEFT(C3911,FIND(" ",C3911&amp;" ")-1),'Look Up Values'!$AE$2:$AE$2000,0)))),"","EWC error")),"")</f>
        <v/>
      </c>
      <c r="P3911" s="242" t="str" cm="1">
        <f t="array" ref="P3911">IF(AND(I3911&lt;&gt;0,I3911&lt;&gt;""),IF(D3911="","",IF(ISNUMBER(MATCH(SUBSTITUTE(D3911," ",""),SUBSTITUTE('Look Up Values'!$S$2:$S$120," ",""),0)),"","D&amp;R error")),"")</f>
        <v/>
      </c>
      <c r="Q3911" s="242" t="str" cm="1">
        <f t="array" ref="Q3911">IF(AND(I3911&lt;&gt;0,I3911&lt;&gt;""),IF(G3911="","",IF(ISNUMBER(MATCH(SUBSTITUTE(G3911," ",""),SUBSTITUTE('Look Up Values'!$I$2:$I$10," ",""),0)),"","State error")),"")</f>
        <v/>
      </c>
      <c r="R3911" s="260" t="str">
        <f t="shared" si="121"/>
        <v/>
      </c>
    </row>
    <row r="3912" spans="1:18" ht="15.75">
      <c r="A3912" s="250">
        <v>3905</v>
      </c>
      <c r="B3912" s="198"/>
      <c r="C3912" s="25"/>
      <c r="D3912" s="25"/>
      <c r="E3912" s="25"/>
      <c r="F3912" s="25"/>
      <c r="G3912" s="26"/>
      <c r="H3912" s="27"/>
      <c r="I3912" s="28"/>
      <c r="J3912" s="430"/>
      <c r="K3912" s="48"/>
      <c r="L3912" s="457" t="str">
        <f t="shared" ref="L3912:L3975" si="122">IF(IFERROR(--SUBSTITUTE(M3912,CHAR(160),""),0)&gt;0,A3912,"")</f>
        <v/>
      </c>
      <c r="M3912" s="245" cm="1">
        <f t="array" ref="M3912">SUMPRODUCT(--(N3912:Q3912&lt;&gt;"")) + IF(TRIM(R3912)="",0,LEN(R3912)-LEN(SUBSTITUTE(R3912,",",""))+1)</f>
        <v>0</v>
      </c>
      <c r="N3912" s="242" t="str">
        <f>IF(AND(I3912&lt;&gt;0,I3912&lt;&gt;""),IF(TRIM(SUBSTITUTE(B3912,CHAR(160),""))="","",IF(ISNUMBER(MATCH(TRIM(SUBSTITUTE(B3912,CHAR(160),"")),'Look Up Values'!$B$2:$B$500,0)),"","Origin error")),"")</f>
        <v/>
      </c>
      <c r="O3912" s="242" t="str">
        <f>IF(AND(I3912&lt;&gt;0,I3912&lt;&gt;""),IF(C3912="","",IF(AND(ISNUMBER(--LEFT(C3912,FIND(" ",C3912&amp;" ")-1)),OR(LEN(LEFT(C3912,FIND(" ",C3912&amp;" ")-1))=6,LEN(LEFT(C3912,FIND(" ",C3912&amp;" ")-1))=7),OR(ISNUMBER(MATCH(LEFT(C3912,FIND(" ",C3912&amp;" ")-1),'Look Up Values'!$G$2:$G$1000,0)),ISNUMBER(MATCH(LEFT(C3912,FIND(" ",C3912&amp;" ")-1),'Look Up Values'!$AE$2:$AE$2000,0)))),"","EWC error")),"")</f>
        <v/>
      </c>
      <c r="P3912" s="242" t="str" cm="1">
        <f t="array" ref="P3912">IF(AND(I3912&lt;&gt;0,I3912&lt;&gt;""),IF(D3912="","",IF(ISNUMBER(MATCH(SUBSTITUTE(D3912," ",""),SUBSTITUTE('Look Up Values'!$S$2:$S$120," ",""),0)),"","D&amp;R error")),"")</f>
        <v/>
      </c>
      <c r="Q3912" s="242" t="str" cm="1">
        <f t="array" ref="Q3912">IF(AND(I3912&lt;&gt;0,I3912&lt;&gt;""),IF(G3912="","",IF(ISNUMBER(MATCH(SUBSTITUTE(G3912," ",""),SUBSTITUTE('Look Up Values'!$I$2:$I$10," ",""),0)),"","State error")),"")</f>
        <v/>
      </c>
      <c r="R3912" s="260" t="str">
        <f t="shared" si="121"/>
        <v/>
      </c>
    </row>
    <row r="3913" spans="1:18" ht="15.75">
      <c r="A3913" s="250">
        <v>3906</v>
      </c>
      <c r="B3913" s="198"/>
      <c r="C3913" s="25"/>
      <c r="D3913" s="25"/>
      <c r="E3913" s="25"/>
      <c r="F3913" s="25"/>
      <c r="G3913" s="26"/>
      <c r="H3913" s="27"/>
      <c r="I3913" s="28"/>
      <c r="J3913" s="430"/>
      <c r="K3913" s="48"/>
      <c r="L3913" s="457" t="str">
        <f t="shared" si="122"/>
        <v/>
      </c>
      <c r="M3913" s="245" cm="1">
        <f t="array" ref="M3913">SUMPRODUCT(--(N3913:Q3913&lt;&gt;"")) + IF(TRIM(R3913)="",0,LEN(R3913)-LEN(SUBSTITUTE(R3913,",",""))+1)</f>
        <v>0</v>
      </c>
      <c r="N3913" s="242" t="str">
        <f>IF(AND(I3913&lt;&gt;0,I3913&lt;&gt;""),IF(TRIM(SUBSTITUTE(B3913,CHAR(160),""))="","",IF(ISNUMBER(MATCH(TRIM(SUBSTITUTE(B3913,CHAR(160),"")),'Look Up Values'!$B$2:$B$500,0)),"","Origin error")),"")</f>
        <v/>
      </c>
      <c r="O3913" s="242" t="str">
        <f>IF(AND(I3913&lt;&gt;0,I3913&lt;&gt;""),IF(C3913="","",IF(AND(ISNUMBER(--LEFT(C3913,FIND(" ",C3913&amp;" ")-1)),OR(LEN(LEFT(C3913,FIND(" ",C3913&amp;" ")-1))=6,LEN(LEFT(C3913,FIND(" ",C3913&amp;" ")-1))=7),OR(ISNUMBER(MATCH(LEFT(C3913,FIND(" ",C3913&amp;" ")-1),'Look Up Values'!$G$2:$G$1000,0)),ISNUMBER(MATCH(LEFT(C3913,FIND(" ",C3913&amp;" ")-1),'Look Up Values'!$AE$2:$AE$2000,0)))),"","EWC error")),"")</f>
        <v/>
      </c>
      <c r="P3913" s="242" t="str" cm="1">
        <f t="array" ref="P3913">IF(AND(I3913&lt;&gt;0,I3913&lt;&gt;""),IF(D3913="","",IF(ISNUMBER(MATCH(SUBSTITUTE(D3913," ",""),SUBSTITUTE('Look Up Values'!$S$2:$S$120," ",""),0)),"","D&amp;R error")),"")</f>
        <v/>
      </c>
      <c r="Q3913" s="242" t="str" cm="1">
        <f t="array" ref="Q3913">IF(AND(I3913&lt;&gt;0,I3913&lt;&gt;""),IF(G3913="","",IF(ISNUMBER(MATCH(SUBSTITUTE(G3913," ",""),SUBSTITUTE('Look Up Values'!$I$2:$I$10," ",""),0)),"","State error")),"")</f>
        <v/>
      </c>
      <c r="R3913" s="260" t="str">
        <f t="shared" ref="R3913:R3976" si="123">IF(OR(I3913="",I3913=0),"",IF(COUNTA(B3913,C3913,D3913,G3913,I3913)=0,"",IF(COUNTA(B3913,C3913,D3913,G3913,I3913)=5,"",LEFT(IF(TRIM(SUBSTITUTE(B3913,CHAR(160),""))="","Origin, ","")&amp;IF(TRIM(SUBSTITUTE(C3913,CHAR(160),""))="","EWC, ","")&amp;IF(TRIM(SUBSTITUTE(D3913,CHAR(160),""))="","D&amp;R, ","")&amp;IF(TRIM(SUBSTITUTE(G3913,CHAR(160),""))="","State, ",""),LEN(IF(TRIM(SUBSTITUTE(B3913,CHAR(160),""))="","Origin, ","")&amp;IF(TRIM(SUBSTITUTE(C3913,CHAR(160),""))="","EWC, ","")&amp;IF(TRIM(SUBSTITUTE(D3913,CHAR(160),""))="","D&amp;R, ","")&amp;IF(TRIM(SUBSTITUTE(G3913,CHAR(160),""))="","State, ",""))-2))))</f>
        <v/>
      </c>
    </row>
    <row r="3914" spans="1:18" ht="15.75">
      <c r="A3914" s="250">
        <v>3907</v>
      </c>
      <c r="B3914" s="198"/>
      <c r="C3914" s="25"/>
      <c r="D3914" s="25"/>
      <c r="E3914" s="25"/>
      <c r="F3914" s="25"/>
      <c r="G3914" s="26"/>
      <c r="H3914" s="27"/>
      <c r="I3914" s="28"/>
      <c r="J3914" s="430"/>
      <c r="K3914" s="48"/>
      <c r="L3914" s="457" t="str">
        <f t="shared" si="122"/>
        <v/>
      </c>
      <c r="M3914" s="245" cm="1">
        <f t="array" ref="M3914">SUMPRODUCT(--(N3914:Q3914&lt;&gt;"")) + IF(TRIM(R3914)="",0,LEN(R3914)-LEN(SUBSTITUTE(R3914,",",""))+1)</f>
        <v>0</v>
      </c>
      <c r="N3914" s="242" t="str">
        <f>IF(AND(I3914&lt;&gt;0,I3914&lt;&gt;""),IF(TRIM(SUBSTITUTE(B3914,CHAR(160),""))="","",IF(ISNUMBER(MATCH(TRIM(SUBSTITUTE(B3914,CHAR(160),"")),'Look Up Values'!$B$2:$B$500,0)),"","Origin error")),"")</f>
        <v/>
      </c>
      <c r="O3914" s="242" t="str">
        <f>IF(AND(I3914&lt;&gt;0,I3914&lt;&gt;""),IF(C3914="","",IF(AND(ISNUMBER(--LEFT(C3914,FIND(" ",C3914&amp;" ")-1)),OR(LEN(LEFT(C3914,FIND(" ",C3914&amp;" ")-1))=6,LEN(LEFT(C3914,FIND(" ",C3914&amp;" ")-1))=7),OR(ISNUMBER(MATCH(LEFT(C3914,FIND(" ",C3914&amp;" ")-1),'Look Up Values'!$G$2:$G$1000,0)),ISNUMBER(MATCH(LEFT(C3914,FIND(" ",C3914&amp;" ")-1),'Look Up Values'!$AE$2:$AE$2000,0)))),"","EWC error")),"")</f>
        <v/>
      </c>
      <c r="P3914" s="242" t="str" cm="1">
        <f t="array" ref="P3914">IF(AND(I3914&lt;&gt;0,I3914&lt;&gt;""),IF(D3914="","",IF(ISNUMBER(MATCH(SUBSTITUTE(D3914," ",""),SUBSTITUTE('Look Up Values'!$S$2:$S$120," ",""),0)),"","D&amp;R error")),"")</f>
        <v/>
      </c>
      <c r="Q3914" s="242" t="str" cm="1">
        <f t="array" ref="Q3914">IF(AND(I3914&lt;&gt;0,I3914&lt;&gt;""),IF(G3914="","",IF(ISNUMBER(MATCH(SUBSTITUTE(G3914," ",""),SUBSTITUTE('Look Up Values'!$I$2:$I$10," ",""),0)),"","State error")),"")</f>
        <v/>
      </c>
      <c r="R3914" s="260" t="str">
        <f t="shared" si="123"/>
        <v/>
      </c>
    </row>
    <row r="3915" spans="1:18" ht="15.75">
      <c r="A3915" s="250">
        <v>3908</v>
      </c>
      <c r="B3915" s="198"/>
      <c r="C3915" s="25"/>
      <c r="D3915" s="25"/>
      <c r="E3915" s="25"/>
      <c r="F3915" s="25"/>
      <c r="G3915" s="26"/>
      <c r="H3915" s="27"/>
      <c r="I3915" s="28"/>
      <c r="J3915" s="430"/>
      <c r="K3915" s="48"/>
      <c r="L3915" s="457" t="str">
        <f t="shared" si="122"/>
        <v/>
      </c>
      <c r="M3915" s="245" cm="1">
        <f t="array" ref="M3915">SUMPRODUCT(--(N3915:Q3915&lt;&gt;"")) + IF(TRIM(R3915)="",0,LEN(R3915)-LEN(SUBSTITUTE(R3915,",",""))+1)</f>
        <v>0</v>
      </c>
      <c r="N3915" s="242" t="str">
        <f>IF(AND(I3915&lt;&gt;0,I3915&lt;&gt;""),IF(TRIM(SUBSTITUTE(B3915,CHAR(160),""))="","",IF(ISNUMBER(MATCH(TRIM(SUBSTITUTE(B3915,CHAR(160),"")),'Look Up Values'!$B$2:$B$500,0)),"","Origin error")),"")</f>
        <v/>
      </c>
      <c r="O3915" s="242" t="str">
        <f>IF(AND(I3915&lt;&gt;0,I3915&lt;&gt;""),IF(C3915="","",IF(AND(ISNUMBER(--LEFT(C3915,FIND(" ",C3915&amp;" ")-1)),OR(LEN(LEFT(C3915,FIND(" ",C3915&amp;" ")-1))=6,LEN(LEFT(C3915,FIND(" ",C3915&amp;" ")-1))=7),OR(ISNUMBER(MATCH(LEFT(C3915,FIND(" ",C3915&amp;" ")-1),'Look Up Values'!$G$2:$G$1000,0)),ISNUMBER(MATCH(LEFT(C3915,FIND(" ",C3915&amp;" ")-1),'Look Up Values'!$AE$2:$AE$2000,0)))),"","EWC error")),"")</f>
        <v/>
      </c>
      <c r="P3915" s="242" t="str" cm="1">
        <f t="array" ref="P3915">IF(AND(I3915&lt;&gt;0,I3915&lt;&gt;""),IF(D3915="","",IF(ISNUMBER(MATCH(SUBSTITUTE(D3915," ",""),SUBSTITUTE('Look Up Values'!$S$2:$S$120," ",""),0)),"","D&amp;R error")),"")</f>
        <v/>
      </c>
      <c r="Q3915" s="242" t="str" cm="1">
        <f t="array" ref="Q3915">IF(AND(I3915&lt;&gt;0,I3915&lt;&gt;""),IF(G3915="","",IF(ISNUMBER(MATCH(SUBSTITUTE(G3915," ",""),SUBSTITUTE('Look Up Values'!$I$2:$I$10," ",""),0)),"","State error")),"")</f>
        <v/>
      </c>
      <c r="R3915" s="260" t="str">
        <f t="shared" si="123"/>
        <v/>
      </c>
    </row>
    <row r="3916" spans="1:18" ht="15.75">
      <c r="A3916" s="250">
        <v>3909</v>
      </c>
      <c r="B3916" s="198"/>
      <c r="C3916" s="25"/>
      <c r="D3916" s="25"/>
      <c r="E3916" s="25"/>
      <c r="F3916" s="25"/>
      <c r="G3916" s="26"/>
      <c r="H3916" s="27"/>
      <c r="I3916" s="28"/>
      <c r="J3916" s="430"/>
      <c r="K3916" s="48"/>
      <c r="L3916" s="457" t="str">
        <f t="shared" si="122"/>
        <v/>
      </c>
      <c r="M3916" s="245" cm="1">
        <f t="array" ref="M3916">SUMPRODUCT(--(N3916:Q3916&lt;&gt;"")) + IF(TRIM(R3916)="",0,LEN(R3916)-LEN(SUBSTITUTE(R3916,",",""))+1)</f>
        <v>0</v>
      </c>
      <c r="N3916" s="242" t="str">
        <f>IF(AND(I3916&lt;&gt;0,I3916&lt;&gt;""),IF(TRIM(SUBSTITUTE(B3916,CHAR(160),""))="","",IF(ISNUMBER(MATCH(TRIM(SUBSTITUTE(B3916,CHAR(160),"")),'Look Up Values'!$B$2:$B$500,0)),"","Origin error")),"")</f>
        <v/>
      </c>
      <c r="O3916" s="242" t="str">
        <f>IF(AND(I3916&lt;&gt;0,I3916&lt;&gt;""),IF(C3916="","",IF(AND(ISNUMBER(--LEFT(C3916,FIND(" ",C3916&amp;" ")-1)),OR(LEN(LEFT(C3916,FIND(" ",C3916&amp;" ")-1))=6,LEN(LEFT(C3916,FIND(" ",C3916&amp;" ")-1))=7),OR(ISNUMBER(MATCH(LEFT(C3916,FIND(" ",C3916&amp;" ")-1),'Look Up Values'!$G$2:$G$1000,0)),ISNUMBER(MATCH(LEFT(C3916,FIND(" ",C3916&amp;" ")-1),'Look Up Values'!$AE$2:$AE$2000,0)))),"","EWC error")),"")</f>
        <v/>
      </c>
      <c r="P3916" s="242" t="str" cm="1">
        <f t="array" ref="P3916">IF(AND(I3916&lt;&gt;0,I3916&lt;&gt;""),IF(D3916="","",IF(ISNUMBER(MATCH(SUBSTITUTE(D3916," ",""),SUBSTITUTE('Look Up Values'!$S$2:$S$120," ",""),0)),"","D&amp;R error")),"")</f>
        <v/>
      </c>
      <c r="Q3916" s="242" t="str" cm="1">
        <f t="array" ref="Q3916">IF(AND(I3916&lt;&gt;0,I3916&lt;&gt;""),IF(G3916="","",IF(ISNUMBER(MATCH(SUBSTITUTE(G3916," ",""),SUBSTITUTE('Look Up Values'!$I$2:$I$10," ",""),0)),"","State error")),"")</f>
        <v/>
      </c>
      <c r="R3916" s="260" t="str">
        <f t="shared" si="123"/>
        <v/>
      </c>
    </row>
    <row r="3917" spans="1:18" ht="15.75">
      <c r="A3917" s="250">
        <v>3910</v>
      </c>
      <c r="B3917" s="198"/>
      <c r="C3917" s="25"/>
      <c r="D3917" s="25"/>
      <c r="E3917" s="25"/>
      <c r="F3917" s="25"/>
      <c r="G3917" s="26"/>
      <c r="H3917" s="27"/>
      <c r="I3917" s="28"/>
      <c r="J3917" s="430"/>
      <c r="K3917" s="48"/>
      <c r="L3917" s="457" t="str">
        <f t="shared" si="122"/>
        <v/>
      </c>
      <c r="M3917" s="245" cm="1">
        <f t="array" ref="M3917">SUMPRODUCT(--(N3917:Q3917&lt;&gt;"")) + IF(TRIM(R3917)="",0,LEN(R3917)-LEN(SUBSTITUTE(R3917,",",""))+1)</f>
        <v>0</v>
      </c>
      <c r="N3917" s="242" t="str">
        <f>IF(AND(I3917&lt;&gt;0,I3917&lt;&gt;""),IF(TRIM(SUBSTITUTE(B3917,CHAR(160),""))="","",IF(ISNUMBER(MATCH(TRIM(SUBSTITUTE(B3917,CHAR(160),"")),'Look Up Values'!$B$2:$B$500,0)),"","Origin error")),"")</f>
        <v/>
      </c>
      <c r="O3917" s="242" t="str">
        <f>IF(AND(I3917&lt;&gt;0,I3917&lt;&gt;""),IF(C3917="","",IF(AND(ISNUMBER(--LEFT(C3917,FIND(" ",C3917&amp;" ")-1)),OR(LEN(LEFT(C3917,FIND(" ",C3917&amp;" ")-1))=6,LEN(LEFT(C3917,FIND(" ",C3917&amp;" ")-1))=7),OR(ISNUMBER(MATCH(LEFT(C3917,FIND(" ",C3917&amp;" ")-1),'Look Up Values'!$G$2:$G$1000,0)),ISNUMBER(MATCH(LEFT(C3917,FIND(" ",C3917&amp;" ")-1),'Look Up Values'!$AE$2:$AE$2000,0)))),"","EWC error")),"")</f>
        <v/>
      </c>
      <c r="P3917" s="242" t="str" cm="1">
        <f t="array" ref="P3917">IF(AND(I3917&lt;&gt;0,I3917&lt;&gt;""),IF(D3917="","",IF(ISNUMBER(MATCH(SUBSTITUTE(D3917," ",""),SUBSTITUTE('Look Up Values'!$S$2:$S$120," ",""),0)),"","D&amp;R error")),"")</f>
        <v/>
      </c>
      <c r="Q3917" s="242" t="str" cm="1">
        <f t="array" ref="Q3917">IF(AND(I3917&lt;&gt;0,I3917&lt;&gt;""),IF(G3917="","",IF(ISNUMBER(MATCH(SUBSTITUTE(G3917," ",""),SUBSTITUTE('Look Up Values'!$I$2:$I$10," ",""),0)),"","State error")),"")</f>
        <v/>
      </c>
      <c r="R3917" s="260" t="str">
        <f t="shared" si="123"/>
        <v/>
      </c>
    </row>
    <row r="3918" spans="1:18" ht="15.75">
      <c r="A3918" s="250">
        <v>3911</v>
      </c>
      <c r="B3918" s="198"/>
      <c r="C3918" s="25"/>
      <c r="D3918" s="25"/>
      <c r="E3918" s="25"/>
      <c r="F3918" s="25"/>
      <c r="G3918" s="26"/>
      <c r="H3918" s="27"/>
      <c r="I3918" s="28"/>
      <c r="J3918" s="430"/>
      <c r="K3918" s="48"/>
      <c r="L3918" s="457" t="str">
        <f t="shared" si="122"/>
        <v/>
      </c>
      <c r="M3918" s="245" cm="1">
        <f t="array" ref="M3918">SUMPRODUCT(--(N3918:Q3918&lt;&gt;"")) + IF(TRIM(R3918)="",0,LEN(R3918)-LEN(SUBSTITUTE(R3918,",",""))+1)</f>
        <v>0</v>
      </c>
      <c r="N3918" s="242" t="str">
        <f>IF(AND(I3918&lt;&gt;0,I3918&lt;&gt;""),IF(TRIM(SUBSTITUTE(B3918,CHAR(160),""))="","",IF(ISNUMBER(MATCH(TRIM(SUBSTITUTE(B3918,CHAR(160),"")),'Look Up Values'!$B$2:$B$500,0)),"","Origin error")),"")</f>
        <v/>
      </c>
      <c r="O3918" s="242" t="str">
        <f>IF(AND(I3918&lt;&gt;0,I3918&lt;&gt;""),IF(C3918="","",IF(AND(ISNUMBER(--LEFT(C3918,FIND(" ",C3918&amp;" ")-1)),OR(LEN(LEFT(C3918,FIND(" ",C3918&amp;" ")-1))=6,LEN(LEFT(C3918,FIND(" ",C3918&amp;" ")-1))=7),OR(ISNUMBER(MATCH(LEFT(C3918,FIND(" ",C3918&amp;" ")-1),'Look Up Values'!$G$2:$G$1000,0)),ISNUMBER(MATCH(LEFT(C3918,FIND(" ",C3918&amp;" ")-1),'Look Up Values'!$AE$2:$AE$2000,0)))),"","EWC error")),"")</f>
        <v/>
      </c>
      <c r="P3918" s="242" t="str" cm="1">
        <f t="array" ref="P3918">IF(AND(I3918&lt;&gt;0,I3918&lt;&gt;""),IF(D3918="","",IF(ISNUMBER(MATCH(SUBSTITUTE(D3918," ",""),SUBSTITUTE('Look Up Values'!$S$2:$S$120," ",""),0)),"","D&amp;R error")),"")</f>
        <v/>
      </c>
      <c r="Q3918" s="242" t="str" cm="1">
        <f t="array" ref="Q3918">IF(AND(I3918&lt;&gt;0,I3918&lt;&gt;""),IF(G3918="","",IF(ISNUMBER(MATCH(SUBSTITUTE(G3918," ",""),SUBSTITUTE('Look Up Values'!$I$2:$I$10," ",""),0)),"","State error")),"")</f>
        <v/>
      </c>
      <c r="R3918" s="260" t="str">
        <f t="shared" si="123"/>
        <v/>
      </c>
    </row>
    <row r="3919" spans="1:18" ht="15.75">
      <c r="A3919" s="250">
        <v>3912</v>
      </c>
      <c r="B3919" s="198"/>
      <c r="C3919" s="25"/>
      <c r="D3919" s="25"/>
      <c r="E3919" s="25"/>
      <c r="F3919" s="25"/>
      <c r="G3919" s="26"/>
      <c r="H3919" s="27"/>
      <c r="I3919" s="28"/>
      <c r="J3919" s="430"/>
      <c r="K3919" s="48"/>
      <c r="L3919" s="457" t="str">
        <f t="shared" si="122"/>
        <v/>
      </c>
      <c r="M3919" s="245" cm="1">
        <f t="array" ref="M3919">SUMPRODUCT(--(N3919:Q3919&lt;&gt;"")) + IF(TRIM(R3919)="",0,LEN(R3919)-LEN(SUBSTITUTE(R3919,",",""))+1)</f>
        <v>0</v>
      </c>
      <c r="N3919" s="242" t="str">
        <f>IF(AND(I3919&lt;&gt;0,I3919&lt;&gt;""),IF(TRIM(SUBSTITUTE(B3919,CHAR(160),""))="","",IF(ISNUMBER(MATCH(TRIM(SUBSTITUTE(B3919,CHAR(160),"")),'Look Up Values'!$B$2:$B$500,0)),"","Origin error")),"")</f>
        <v/>
      </c>
      <c r="O3919" s="242" t="str">
        <f>IF(AND(I3919&lt;&gt;0,I3919&lt;&gt;""),IF(C3919="","",IF(AND(ISNUMBER(--LEFT(C3919,FIND(" ",C3919&amp;" ")-1)),OR(LEN(LEFT(C3919,FIND(" ",C3919&amp;" ")-1))=6,LEN(LEFT(C3919,FIND(" ",C3919&amp;" ")-1))=7),OR(ISNUMBER(MATCH(LEFT(C3919,FIND(" ",C3919&amp;" ")-1),'Look Up Values'!$G$2:$G$1000,0)),ISNUMBER(MATCH(LEFT(C3919,FIND(" ",C3919&amp;" ")-1),'Look Up Values'!$AE$2:$AE$2000,0)))),"","EWC error")),"")</f>
        <v/>
      </c>
      <c r="P3919" s="242" t="str" cm="1">
        <f t="array" ref="P3919">IF(AND(I3919&lt;&gt;0,I3919&lt;&gt;""),IF(D3919="","",IF(ISNUMBER(MATCH(SUBSTITUTE(D3919," ",""),SUBSTITUTE('Look Up Values'!$S$2:$S$120," ",""),0)),"","D&amp;R error")),"")</f>
        <v/>
      </c>
      <c r="Q3919" s="242" t="str" cm="1">
        <f t="array" ref="Q3919">IF(AND(I3919&lt;&gt;0,I3919&lt;&gt;""),IF(G3919="","",IF(ISNUMBER(MATCH(SUBSTITUTE(G3919," ",""),SUBSTITUTE('Look Up Values'!$I$2:$I$10," ",""),0)),"","State error")),"")</f>
        <v/>
      </c>
      <c r="R3919" s="260" t="str">
        <f t="shared" si="123"/>
        <v/>
      </c>
    </row>
    <row r="3920" spans="1:18" ht="15.75">
      <c r="A3920" s="250">
        <v>3913</v>
      </c>
      <c r="B3920" s="198"/>
      <c r="C3920" s="25"/>
      <c r="D3920" s="25"/>
      <c r="E3920" s="25"/>
      <c r="F3920" s="25"/>
      <c r="G3920" s="26"/>
      <c r="H3920" s="27"/>
      <c r="I3920" s="28"/>
      <c r="J3920" s="430"/>
      <c r="K3920" s="48"/>
      <c r="L3920" s="457" t="str">
        <f t="shared" si="122"/>
        <v/>
      </c>
      <c r="M3920" s="245" cm="1">
        <f t="array" ref="M3920">SUMPRODUCT(--(N3920:Q3920&lt;&gt;"")) + IF(TRIM(R3920)="",0,LEN(R3920)-LEN(SUBSTITUTE(R3920,",",""))+1)</f>
        <v>0</v>
      </c>
      <c r="N3920" s="242" t="str">
        <f>IF(AND(I3920&lt;&gt;0,I3920&lt;&gt;""),IF(TRIM(SUBSTITUTE(B3920,CHAR(160),""))="","",IF(ISNUMBER(MATCH(TRIM(SUBSTITUTE(B3920,CHAR(160),"")),'Look Up Values'!$B$2:$B$500,0)),"","Origin error")),"")</f>
        <v/>
      </c>
      <c r="O3920" s="242" t="str">
        <f>IF(AND(I3920&lt;&gt;0,I3920&lt;&gt;""),IF(C3920="","",IF(AND(ISNUMBER(--LEFT(C3920,FIND(" ",C3920&amp;" ")-1)),OR(LEN(LEFT(C3920,FIND(" ",C3920&amp;" ")-1))=6,LEN(LEFT(C3920,FIND(" ",C3920&amp;" ")-1))=7),OR(ISNUMBER(MATCH(LEFT(C3920,FIND(" ",C3920&amp;" ")-1),'Look Up Values'!$G$2:$G$1000,0)),ISNUMBER(MATCH(LEFT(C3920,FIND(" ",C3920&amp;" ")-1),'Look Up Values'!$AE$2:$AE$2000,0)))),"","EWC error")),"")</f>
        <v/>
      </c>
      <c r="P3920" s="242" t="str" cm="1">
        <f t="array" ref="P3920">IF(AND(I3920&lt;&gt;0,I3920&lt;&gt;""),IF(D3920="","",IF(ISNUMBER(MATCH(SUBSTITUTE(D3920," ",""),SUBSTITUTE('Look Up Values'!$S$2:$S$120," ",""),0)),"","D&amp;R error")),"")</f>
        <v/>
      </c>
      <c r="Q3920" s="242" t="str" cm="1">
        <f t="array" ref="Q3920">IF(AND(I3920&lt;&gt;0,I3920&lt;&gt;""),IF(G3920="","",IF(ISNUMBER(MATCH(SUBSTITUTE(G3920," ",""),SUBSTITUTE('Look Up Values'!$I$2:$I$10," ",""),0)),"","State error")),"")</f>
        <v/>
      </c>
      <c r="R3920" s="260" t="str">
        <f t="shared" si="123"/>
        <v/>
      </c>
    </row>
    <row r="3921" spans="1:18" ht="15.75">
      <c r="A3921" s="250">
        <v>3914</v>
      </c>
      <c r="B3921" s="198"/>
      <c r="C3921" s="25"/>
      <c r="D3921" s="25"/>
      <c r="E3921" s="25"/>
      <c r="F3921" s="25"/>
      <c r="G3921" s="26"/>
      <c r="H3921" s="27"/>
      <c r="I3921" s="28"/>
      <c r="J3921" s="430"/>
      <c r="K3921" s="48"/>
      <c r="L3921" s="457" t="str">
        <f t="shared" si="122"/>
        <v/>
      </c>
      <c r="M3921" s="245" cm="1">
        <f t="array" ref="M3921">SUMPRODUCT(--(N3921:Q3921&lt;&gt;"")) + IF(TRIM(R3921)="",0,LEN(R3921)-LEN(SUBSTITUTE(R3921,",",""))+1)</f>
        <v>0</v>
      </c>
      <c r="N3921" s="242" t="str">
        <f>IF(AND(I3921&lt;&gt;0,I3921&lt;&gt;""),IF(TRIM(SUBSTITUTE(B3921,CHAR(160),""))="","",IF(ISNUMBER(MATCH(TRIM(SUBSTITUTE(B3921,CHAR(160),"")),'Look Up Values'!$B$2:$B$500,0)),"","Origin error")),"")</f>
        <v/>
      </c>
      <c r="O3921" s="242" t="str">
        <f>IF(AND(I3921&lt;&gt;0,I3921&lt;&gt;""),IF(C3921="","",IF(AND(ISNUMBER(--LEFT(C3921,FIND(" ",C3921&amp;" ")-1)),OR(LEN(LEFT(C3921,FIND(" ",C3921&amp;" ")-1))=6,LEN(LEFT(C3921,FIND(" ",C3921&amp;" ")-1))=7),OR(ISNUMBER(MATCH(LEFT(C3921,FIND(" ",C3921&amp;" ")-1),'Look Up Values'!$G$2:$G$1000,0)),ISNUMBER(MATCH(LEFT(C3921,FIND(" ",C3921&amp;" ")-1),'Look Up Values'!$AE$2:$AE$2000,0)))),"","EWC error")),"")</f>
        <v/>
      </c>
      <c r="P3921" s="242" t="str" cm="1">
        <f t="array" ref="P3921">IF(AND(I3921&lt;&gt;0,I3921&lt;&gt;""),IF(D3921="","",IF(ISNUMBER(MATCH(SUBSTITUTE(D3921," ",""),SUBSTITUTE('Look Up Values'!$S$2:$S$120," ",""),0)),"","D&amp;R error")),"")</f>
        <v/>
      </c>
      <c r="Q3921" s="242" t="str" cm="1">
        <f t="array" ref="Q3921">IF(AND(I3921&lt;&gt;0,I3921&lt;&gt;""),IF(G3921="","",IF(ISNUMBER(MATCH(SUBSTITUTE(G3921," ",""),SUBSTITUTE('Look Up Values'!$I$2:$I$10," ",""),0)),"","State error")),"")</f>
        <v/>
      </c>
      <c r="R3921" s="260" t="str">
        <f t="shared" si="123"/>
        <v/>
      </c>
    </row>
    <row r="3922" spans="1:18" ht="15.75">
      <c r="A3922" s="250">
        <v>3915</v>
      </c>
      <c r="B3922" s="198"/>
      <c r="C3922" s="25"/>
      <c r="D3922" s="25"/>
      <c r="E3922" s="25"/>
      <c r="F3922" s="25"/>
      <c r="G3922" s="26"/>
      <c r="H3922" s="27"/>
      <c r="I3922" s="28"/>
      <c r="J3922" s="430"/>
      <c r="K3922" s="48"/>
      <c r="L3922" s="457" t="str">
        <f t="shared" si="122"/>
        <v/>
      </c>
      <c r="M3922" s="245" cm="1">
        <f t="array" ref="M3922">SUMPRODUCT(--(N3922:Q3922&lt;&gt;"")) + IF(TRIM(R3922)="",0,LEN(R3922)-LEN(SUBSTITUTE(R3922,",",""))+1)</f>
        <v>0</v>
      </c>
      <c r="N3922" s="242" t="str">
        <f>IF(AND(I3922&lt;&gt;0,I3922&lt;&gt;""),IF(TRIM(SUBSTITUTE(B3922,CHAR(160),""))="","",IF(ISNUMBER(MATCH(TRIM(SUBSTITUTE(B3922,CHAR(160),"")),'Look Up Values'!$B$2:$B$500,0)),"","Origin error")),"")</f>
        <v/>
      </c>
      <c r="O3922" s="242" t="str">
        <f>IF(AND(I3922&lt;&gt;0,I3922&lt;&gt;""),IF(C3922="","",IF(AND(ISNUMBER(--LEFT(C3922,FIND(" ",C3922&amp;" ")-1)),OR(LEN(LEFT(C3922,FIND(" ",C3922&amp;" ")-1))=6,LEN(LEFT(C3922,FIND(" ",C3922&amp;" ")-1))=7),OR(ISNUMBER(MATCH(LEFT(C3922,FIND(" ",C3922&amp;" ")-1),'Look Up Values'!$G$2:$G$1000,0)),ISNUMBER(MATCH(LEFT(C3922,FIND(" ",C3922&amp;" ")-1),'Look Up Values'!$AE$2:$AE$2000,0)))),"","EWC error")),"")</f>
        <v/>
      </c>
      <c r="P3922" s="242" t="str" cm="1">
        <f t="array" ref="P3922">IF(AND(I3922&lt;&gt;0,I3922&lt;&gt;""),IF(D3922="","",IF(ISNUMBER(MATCH(SUBSTITUTE(D3922," ",""),SUBSTITUTE('Look Up Values'!$S$2:$S$120," ",""),0)),"","D&amp;R error")),"")</f>
        <v/>
      </c>
      <c r="Q3922" s="242" t="str" cm="1">
        <f t="array" ref="Q3922">IF(AND(I3922&lt;&gt;0,I3922&lt;&gt;""),IF(G3922="","",IF(ISNUMBER(MATCH(SUBSTITUTE(G3922," ",""),SUBSTITUTE('Look Up Values'!$I$2:$I$10," ",""),0)),"","State error")),"")</f>
        <v/>
      </c>
      <c r="R3922" s="260" t="str">
        <f t="shared" si="123"/>
        <v/>
      </c>
    </row>
    <row r="3923" spans="1:18" ht="15.75">
      <c r="A3923" s="250">
        <v>3916</v>
      </c>
      <c r="B3923" s="198"/>
      <c r="C3923" s="25"/>
      <c r="D3923" s="25"/>
      <c r="E3923" s="25"/>
      <c r="F3923" s="25"/>
      <c r="G3923" s="26"/>
      <c r="H3923" s="27"/>
      <c r="I3923" s="28"/>
      <c r="J3923" s="430"/>
      <c r="K3923" s="48"/>
      <c r="L3923" s="457" t="str">
        <f t="shared" si="122"/>
        <v/>
      </c>
      <c r="M3923" s="245" cm="1">
        <f t="array" ref="M3923">SUMPRODUCT(--(N3923:Q3923&lt;&gt;"")) + IF(TRIM(R3923)="",0,LEN(R3923)-LEN(SUBSTITUTE(R3923,",",""))+1)</f>
        <v>0</v>
      </c>
      <c r="N3923" s="242" t="str">
        <f>IF(AND(I3923&lt;&gt;0,I3923&lt;&gt;""),IF(TRIM(SUBSTITUTE(B3923,CHAR(160),""))="","",IF(ISNUMBER(MATCH(TRIM(SUBSTITUTE(B3923,CHAR(160),"")),'Look Up Values'!$B$2:$B$500,0)),"","Origin error")),"")</f>
        <v/>
      </c>
      <c r="O3923" s="242" t="str">
        <f>IF(AND(I3923&lt;&gt;0,I3923&lt;&gt;""),IF(C3923="","",IF(AND(ISNUMBER(--LEFT(C3923,FIND(" ",C3923&amp;" ")-1)),OR(LEN(LEFT(C3923,FIND(" ",C3923&amp;" ")-1))=6,LEN(LEFT(C3923,FIND(" ",C3923&amp;" ")-1))=7),OR(ISNUMBER(MATCH(LEFT(C3923,FIND(" ",C3923&amp;" ")-1),'Look Up Values'!$G$2:$G$1000,0)),ISNUMBER(MATCH(LEFT(C3923,FIND(" ",C3923&amp;" ")-1),'Look Up Values'!$AE$2:$AE$2000,0)))),"","EWC error")),"")</f>
        <v/>
      </c>
      <c r="P3923" s="242" t="str" cm="1">
        <f t="array" ref="P3923">IF(AND(I3923&lt;&gt;0,I3923&lt;&gt;""),IF(D3923="","",IF(ISNUMBER(MATCH(SUBSTITUTE(D3923," ",""),SUBSTITUTE('Look Up Values'!$S$2:$S$120," ",""),0)),"","D&amp;R error")),"")</f>
        <v/>
      </c>
      <c r="Q3923" s="242" t="str" cm="1">
        <f t="array" ref="Q3923">IF(AND(I3923&lt;&gt;0,I3923&lt;&gt;""),IF(G3923="","",IF(ISNUMBER(MATCH(SUBSTITUTE(G3923," ",""),SUBSTITUTE('Look Up Values'!$I$2:$I$10," ",""),0)),"","State error")),"")</f>
        <v/>
      </c>
      <c r="R3923" s="260" t="str">
        <f t="shared" si="123"/>
        <v/>
      </c>
    </row>
    <row r="3924" spans="1:18" ht="15.75">
      <c r="A3924" s="250">
        <v>3917</v>
      </c>
      <c r="B3924" s="198"/>
      <c r="C3924" s="25"/>
      <c r="D3924" s="25"/>
      <c r="E3924" s="25"/>
      <c r="F3924" s="25"/>
      <c r="G3924" s="26"/>
      <c r="H3924" s="27"/>
      <c r="I3924" s="28"/>
      <c r="J3924" s="430"/>
      <c r="K3924" s="48"/>
      <c r="L3924" s="457" t="str">
        <f t="shared" si="122"/>
        <v/>
      </c>
      <c r="M3924" s="245" cm="1">
        <f t="array" ref="M3924">SUMPRODUCT(--(N3924:Q3924&lt;&gt;"")) + IF(TRIM(R3924)="",0,LEN(R3924)-LEN(SUBSTITUTE(R3924,",",""))+1)</f>
        <v>0</v>
      </c>
      <c r="N3924" s="242" t="str">
        <f>IF(AND(I3924&lt;&gt;0,I3924&lt;&gt;""),IF(TRIM(SUBSTITUTE(B3924,CHAR(160),""))="","",IF(ISNUMBER(MATCH(TRIM(SUBSTITUTE(B3924,CHAR(160),"")),'Look Up Values'!$B$2:$B$500,0)),"","Origin error")),"")</f>
        <v/>
      </c>
      <c r="O3924" s="242" t="str">
        <f>IF(AND(I3924&lt;&gt;0,I3924&lt;&gt;""),IF(C3924="","",IF(AND(ISNUMBER(--LEFT(C3924,FIND(" ",C3924&amp;" ")-1)),OR(LEN(LEFT(C3924,FIND(" ",C3924&amp;" ")-1))=6,LEN(LEFT(C3924,FIND(" ",C3924&amp;" ")-1))=7),OR(ISNUMBER(MATCH(LEFT(C3924,FIND(" ",C3924&amp;" ")-1),'Look Up Values'!$G$2:$G$1000,0)),ISNUMBER(MATCH(LEFT(C3924,FIND(" ",C3924&amp;" ")-1),'Look Up Values'!$AE$2:$AE$2000,0)))),"","EWC error")),"")</f>
        <v/>
      </c>
      <c r="P3924" s="242" t="str" cm="1">
        <f t="array" ref="P3924">IF(AND(I3924&lt;&gt;0,I3924&lt;&gt;""),IF(D3924="","",IF(ISNUMBER(MATCH(SUBSTITUTE(D3924," ",""),SUBSTITUTE('Look Up Values'!$S$2:$S$120," ",""),0)),"","D&amp;R error")),"")</f>
        <v/>
      </c>
      <c r="Q3924" s="242" t="str" cm="1">
        <f t="array" ref="Q3924">IF(AND(I3924&lt;&gt;0,I3924&lt;&gt;""),IF(G3924="","",IF(ISNUMBER(MATCH(SUBSTITUTE(G3924," ",""),SUBSTITUTE('Look Up Values'!$I$2:$I$10," ",""),0)),"","State error")),"")</f>
        <v/>
      </c>
      <c r="R3924" s="260" t="str">
        <f t="shared" si="123"/>
        <v/>
      </c>
    </row>
    <row r="3925" spans="1:18" ht="15.75">
      <c r="A3925" s="250">
        <v>3918</v>
      </c>
      <c r="B3925" s="198"/>
      <c r="C3925" s="25"/>
      <c r="D3925" s="25"/>
      <c r="E3925" s="25"/>
      <c r="F3925" s="25"/>
      <c r="G3925" s="26"/>
      <c r="H3925" s="27"/>
      <c r="I3925" s="28"/>
      <c r="J3925" s="430"/>
      <c r="K3925" s="48"/>
      <c r="L3925" s="457" t="str">
        <f t="shared" si="122"/>
        <v/>
      </c>
      <c r="M3925" s="245" cm="1">
        <f t="array" ref="M3925">SUMPRODUCT(--(N3925:Q3925&lt;&gt;"")) + IF(TRIM(R3925)="",0,LEN(R3925)-LEN(SUBSTITUTE(R3925,",",""))+1)</f>
        <v>0</v>
      </c>
      <c r="N3925" s="242" t="str">
        <f>IF(AND(I3925&lt;&gt;0,I3925&lt;&gt;""),IF(TRIM(SUBSTITUTE(B3925,CHAR(160),""))="","",IF(ISNUMBER(MATCH(TRIM(SUBSTITUTE(B3925,CHAR(160),"")),'Look Up Values'!$B$2:$B$500,0)),"","Origin error")),"")</f>
        <v/>
      </c>
      <c r="O3925" s="242" t="str">
        <f>IF(AND(I3925&lt;&gt;0,I3925&lt;&gt;""),IF(C3925="","",IF(AND(ISNUMBER(--LEFT(C3925,FIND(" ",C3925&amp;" ")-1)),OR(LEN(LEFT(C3925,FIND(" ",C3925&amp;" ")-1))=6,LEN(LEFT(C3925,FIND(" ",C3925&amp;" ")-1))=7),OR(ISNUMBER(MATCH(LEFT(C3925,FIND(" ",C3925&amp;" ")-1),'Look Up Values'!$G$2:$G$1000,0)),ISNUMBER(MATCH(LEFT(C3925,FIND(" ",C3925&amp;" ")-1),'Look Up Values'!$AE$2:$AE$2000,0)))),"","EWC error")),"")</f>
        <v/>
      </c>
      <c r="P3925" s="242" t="str" cm="1">
        <f t="array" ref="P3925">IF(AND(I3925&lt;&gt;0,I3925&lt;&gt;""),IF(D3925="","",IF(ISNUMBER(MATCH(SUBSTITUTE(D3925," ",""),SUBSTITUTE('Look Up Values'!$S$2:$S$120," ",""),0)),"","D&amp;R error")),"")</f>
        <v/>
      </c>
      <c r="Q3925" s="242" t="str" cm="1">
        <f t="array" ref="Q3925">IF(AND(I3925&lt;&gt;0,I3925&lt;&gt;""),IF(G3925="","",IF(ISNUMBER(MATCH(SUBSTITUTE(G3925," ",""),SUBSTITUTE('Look Up Values'!$I$2:$I$10," ",""),0)),"","State error")),"")</f>
        <v/>
      </c>
      <c r="R3925" s="260" t="str">
        <f t="shared" si="123"/>
        <v/>
      </c>
    </row>
    <row r="3926" spans="1:18" ht="15.75">
      <c r="A3926" s="250">
        <v>3919</v>
      </c>
      <c r="B3926" s="198"/>
      <c r="C3926" s="25"/>
      <c r="D3926" s="25"/>
      <c r="E3926" s="25"/>
      <c r="F3926" s="25"/>
      <c r="G3926" s="26"/>
      <c r="H3926" s="27"/>
      <c r="I3926" s="28"/>
      <c r="J3926" s="430"/>
      <c r="K3926" s="48"/>
      <c r="L3926" s="457" t="str">
        <f t="shared" si="122"/>
        <v/>
      </c>
      <c r="M3926" s="245" cm="1">
        <f t="array" ref="M3926">SUMPRODUCT(--(N3926:Q3926&lt;&gt;"")) + IF(TRIM(R3926)="",0,LEN(R3926)-LEN(SUBSTITUTE(R3926,",",""))+1)</f>
        <v>0</v>
      </c>
      <c r="N3926" s="242" t="str">
        <f>IF(AND(I3926&lt;&gt;0,I3926&lt;&gt;""),IF(TRIM(SUBSTITUTE(B3926,CHAR(160),""))="","",IF(ISNUMBER(MATCH(TRIM(SUBSTITUTE(B3926,CHAR(160),"")),'Look Up Values'!$B$2:$B$500,0)),"","Origin error")),"")</f>
        <v/>
      </c>
      <c r="O3926" s="242" t="str">
        <f>IF(AND(I3926&lt;&gt;0,I3926&lt;&gt;""),IF(C3926="","",IF(AND(ISNUMBER(--LEFT(C3926,FIND(" ",C3926&amp;" ")-1)),OR(LEN(LEFT(C3926,FIND(" ",C3926&amp;" ")-1))=6,LEN(LEFT(C3926,FIND(" ",C3926&amp;" ")-1))=7),OR(ISNUMBER(MATCH(LEFT(C3926,FIND(" ",C3926&amp;" ")-1),'Look Up Values'!$G$2:$G$1000,0)),ISNUMBER(MATCH(LEFT(C3926,FIND(" ",C3926&amp;" ")-1),'Look Up Values'!$AE$2:$AE$2000,0)))),"","EWC error")),"")</f>
        <v/>
      </c>
      <c r="P3926" s="242" t="str" cm="1">
        <f t="array" ref="P3926">IF(AND(I3926&lt;&gt;0,I3926&lt;&gt;""),IF(D3926="","",IF(ISNUMBER(MATCH(SUBSTITUTE(D3926," ",""),SUBSTITUTE('Look Up Values'!$S$2:$S$120," ",""),0)),"","D&amp;R error")),"")</f>
        <v/>
      </c>
      <c r="Q3926" s="242" t="str" cm="1">
        <f t="array" ref="Q3926">IF(AND(I3926&lt;&gt;0,I3926&lt;&gt;""),IF(G3926="","",IF(ISNUMBER(MATCH(SUBSTITUTE(G3926," ",""),SUBSTITUTE('Look Up Values'!$I$2:$I$10," ",""),0)),"","State error")),"")</f>
        <v/>
      </c>
      <c r="R3926" s="260" t="str">
        <f t="shared" si="123"/>
        <v/>
      </c>
    </row>
    <row r="3927" spans="1:18" ht="15.75">
      <c r="A3927" s="250">
        <v>3920</v>
      </c>
      <c r="B3927" s="198"/>
      <c r="C3927" s="25"/>
      <c r="D3927" s="25"/>
      <c r="E3927" s="25"/>
      <c r="F3927" s="25"/>
      <c r="G3927" s="26"/>
      <c r="H3927" s="27"/>
      <c r="I3927" s="28"/>
      <c r="J3927" s="430"/>
      <c r="K3927" s="48"/>
      <c r="L3927" s="457" t="str">
        <f t="shared" si="122"/>
        <v/>
      </c>
      <c r="M3927" s="245" cm="1">
        <f t="array" ref="M3927">SUMPRODUCT(--(N3927:Q3927&lt;&gt;"")) + IF(TRIM(R3927)="",0,LEN(R3927)-LEN(SUBSTITUTE(R3927,",",""))+1)</f>
        <v>0</v>
      </c>
      <c r="N3927" s="242" t="str">
        <f>IF(AND(I3927&lt;&gt;0,I3927&lt;&gt;""),IF(TRIM(SUBSTITUTE(B3927,CHAR(160),""))="","",IF(ISNUMBER(MATCH(TRIM(SUBSTITUTE(B3927,CHAR(160),"")),'Look Up Values'!$B$2:$B$500,0)),"","Origin error")),"")</f>
        <v/>
      </c>
      <c r="O3927" s="242" t="str">
        <f>IF(AND(I3927&lt;&gt;0,I3927&lt;&gt;""),IF(C3927="","",IF(AND(ISNUMBER(--LEFT(C3927,FIND(" ",C3927&amp;" ")-1)),OR(LEN(LEFT(C3927,FIND(" ",C3927&amp;" ")-1))=6,LEN(LEFT(C3927,FIND(" ",C3927&amp;" ")-1))=7),OR(ISNUMBER(MATCH(LEFT(C3927,FIND(" ",C3927&amp;" ")-1),'Look Up Values'!$G$2:$G$1000,0)),ISNUMBER(MATCH(LEFT(C3927,FIND(" ",C3927&amp;" ")-1),'Look Up Values'!$AE$2:$AE$2000,0)))),"","EWC error")),"")</f>
        <v/>
      </c>
      <c r="P3927" s="242" t="str" cm="1">
        <f t="array" ref="P3927">IF(AND(I3927&lt;&gt;0,I3927&lt;&gt;""),IF(D3927="","",IF(ISNUMBER(MATCH(SUBSTITUTE(D3927," ",""),SUBSTITUTE('Look Up Values'!$S$2:$S$120," ",""),0)),"","D&amp;R error")),"")</f>
        <v/>
      </c>
      <c r="Q3927" s="242" t="str" cm="1">
        <f t="array" ref="Q3927">IF(AND(I3927&lt;&gt;0,I3927&lt;&gt;""),IF(G3927="","",IF(ISNUMBER(MATCH(SUBSTITUTE(G3927," ",""),SUBSTITUTE('Look Up Values'!$I$2:$I$10," ",""),0)),"","State error")),"")</f>
        <v/>
      </c>
      <c r="R3927" s="260" t="str">
        <f t="shared" si="123"/>
        <v/>
      </c>
    </row>
    <row r="3928" spans="1:18" ht="15.75">
      <c r="A3928" s="250">
        <v>3921</v>
      </c>
      <c r="B3928" s="198"/>
      <c r="C3928" s="25"/>
      <c r="D3928" s="25"/>
      <c r="E3928" s="25"/>
      <c r="F3928" s="25"/>
      <c r="G3928" s="26"/>
      <c r="H3928" s="27"/>
      <c r="I3928" s="28"/>
      <c r="J3928" s="430"/>
      <c r="K3928" s="48"/>
      <c r="L3928" s="457" t="str">
        <f t="shared" si="122"/>
        <v/>
      </c>
      <c r="M3928" s="245" cm="1">
        <f t="array" ref="M3928">SUMPRODUCT(--(N3928:Q3928&lt;&gt;"")) + IF(TRIM(R3928)="",0,LEN(R3928)-LEN(SUBSTITUTE(R3928,",",""))+1)</f>
        <v>0</v>
      </c>
      <c r="N3928" s="242" t="str">
        <f>IF(AND(I3928&lt;&gt;0,I3928&lt;&gt;""),IF(TRIM(SUBSTITUTE(B3928,CHAR(160),""))="","",IF(ISNUMBER(MATCH(TRIM(SUBSTITUTE(B3928,CHAR(160),"")),'Look Up Values'!$B$2:$B$500,0)),"","Origin error")),"")</f>
        <v/>
      </c>
      <c r="O3928" s="242" t="str">
        <f>IF(AND(I3928&lt;&gt;0,I3928&lt;&gt;""),IF(C3928="","",IF(AND(ISNUMBER(--LEFT(C3928,FIND(" ",C3928&amp;" ")-1)),OR(LEN(LEFT(C3928,FIND(" ",C3928&amp;" ")-1))=6,LEN(LEFT(C3928,FIND(" ",C3928&amp;" ")-1))=7),OR(ISNUMBER(MATCH(LEFT(C3928,FIND(" ",C3928&amp;" ")-1),'Look Up Values'!$G$2:$G$1000,0)),ISNUMBER(MATCH(LEFT(C3928,FIND(" ",C3928&amp;" ")-1),'Look Up Values'!$AE$2:$AE$2000,0)))),"","EWC error")),"")</f>
        <v/>
      </c>
      <c r="P3928" s="242" t="str" cm="1">
        <f t="array" ref="P3928">IF(AND(I3928&lt;&gt;0,I3928&lt;&gt;""),IF(D3928="","",IF(ISNUMBER(MATCH(SUBSTITUTE(D3928," ",""),SUBSTITUTE('Look Up Values'!$S$2:$S$120," ",""),0)),"","D&amp;R error")),"")</f>
        <v/>
      </c>
      <c r="Q3928" s="242" t="str" cm="1">
        <f t="array" ref="Q3928">IF(AND(I3928&lt;&gt;0,I3928&lt;&gt;""),IF(G3928="","",IF(ISNUMBER(MATCH(SUBSTITUTE(G3928," ",""),SUBSTITUTE('Look Up Values'!$I$2:$I$10," ",""),0)),"","State error")),"")</f>
        <v/>
      </c>
      <c r="R3928" s="260" t="str">
        <f t="shared" si="123"/>
        <v/>
      </c>
    </row>
    <row r="3929" spans="1:18" ht="15.75">
      <c r="A3929" s="250">
        <v>3922</v>
      </c>
      <c r="B3929" s="198"/>
      <c r="C3929" s="25"/>
      <c r="D3929" s="25"/>
      <c r="E3929" s="25"/>
      <c r="F3929" s="25"/>
      <c r="G3929" s="26"/>
      <c r="H3929" s="27"/>
      <c r="I3929" s="28"/>
      <c r="J3929" s="430"/>
      <c r="K3929" s="48"/>
      <c r="L3929" s="457" t="str">
        <f t="shared" si="122"/>
        <v/>
      </c>
      <c r="M3929" s="245" cm="1">
        <f t="array" ref="M3929">SUMPRODUCT(--(N3929:Q3929&lt;&gt;"")) + IF(TRIM(R3929)="",0,LEN(R3929)-LEN(SUBSTITUTE(R3929,",",""))+1)</f>
        <v>0</v>
      </c>
      <c r="N3929" s="242" t="str">
        <f>IF(AND(I3929&lt;&gt;0,I3929&lt;&gt;""),IF(TRIM(SUBSTITUTE(B3929,CHAR(160),""))="","",IF(ISNUMBER(MATCH(TRIM(SUBSTITUTE(B3929,CHAR(160),"")),'Look Up Values'!$B$2:$B$500,0)),"","Origin error")),"")</f>
        <v/>
      </c>
      <c r="O3929" s="242" t="str">
        <f>IF(AND(I3929&lt;&gt;0,I3929&lt;&gt;""),IF(C3929="","",IF(AND(ISNUMBER(--LEFT(C3929,FIND(" ",C3929&amp;" ")-1)),OR(LEN(LEFT(C3929,FIND(" ",C3929&amp;" ")-1))=6,LEN(LEFT(C3929,FIND(" ",C3929&amp;" ")-1))=7),OR(ISNUMBER(MATCH(LEFT(C3929,FIND(" ",C3929&amp;" ")-1),'Look Up Values'!$G$2:$G$1000,0)),ISNUMBER(MATCH(LEFT(C3929,FIND(" ",C3929&amp;" ")-1),'Look Up Values'!$AE$2:$AE$2000,0)))),"","EWC error")),"")</f>
        <v/>
      </c>
      <c r="P3929" s="242" t="str" cm="1">
        <f t="array" ref="P3929">IF(AND(I3929&lt;&gt;0,I3929&lt;&gt;""),IF(D3929="","",IF(ISNUMBER(MATCH(SUBSTITUTE(D3929," ",""),SUBSTITUTE('Look Up Values'!$S$2:$S$120," ",""),0)),"","D&amp;R error")),"")</f>
        <v/>
      </c>
      <c r="Q3929" s="242" t="str" cm="1">
        <f t="array" ref="Q3929">IF(AND(I3929&lt;&gt;0,I3929&lt;&gt;""),IF(G3929="","",IF(ISNUMBER(MATCH(SUBSTITUTE(G3929," ",""),SUBSTITUTE('Look Up Values'!$I$2:$I$10," ",""),0)),"","State error")),"")</f>
        <v/>
      </c>
      <c r="R3929" s="260" t="str">
        <f t="shared" si="123"/>
        <v/>
      </c>
    </row>
    <row r="3930" spans="1:18" ht="15.75">
      <c r="A3930" s="250">
        <v>3923</v>
      </c>
      <c r="B3930" s="198"/>
      <c r="C3930" s="25"/>
      <c r="D3930" s="25"/>
      <c r="E3930" s="25"/>
      <c r="F3930" s="25"/>
      <c r="G3930" s="26"/>
      <c r="H3930" s="27"/>
      <c r="I3930" s="28"/>
      <c r="J3930" s="430"/>
      <c r="K3930" s="48"/>
      <c r="L3930" s="457" t="str">
        <f t="shared" si="122"/>
        <v/>
      </c>
      <c r="M3930" s="245" cm="1">
        <f t="array" ref="M3930">SUMPRODUCT(--(N3930:Q3930&lt;&gt;"")) + IF(TRIM(R3930)="",0,LEN(R3930)-LEN(SUBSTITUTE(R3930,",",""))+1)</f>
        <v>0</v>
      </c>
      <c r="N3930" s="242" t="str">
        <f>IF(AND(I3930&lt;&gt;0,I3930&lt;&gt;""),IF(TRIM(SUBSTITUTE(B3930,CHAR(160),""))="","",IF(ISNUMBER(MATCH(TRIM(SUBSTITUTE(B3930,CHAR(160),"")),'Look Up Values'!$B$2:$B$500,0)),"","Origin error")),"")</f>
        <v/>
      </c>
      <c r="O3930" s="242" t="str">
        <f>IF(AND(I3930&lt;&gt;0,I3930&lt;&gt;""),IF(C3930="","",IF(AND(ISNUMBER(--LEFT(C3930,FIND(" ",C3930&amp;" ")-1)),OR(LEN(LEFT(C3930,FIND(" ",C3930&amp;" ")-1))=6,LEN(LEFT(C3930,FIND(" ",C3930&amp;" ")-1))=7),OR(ISNUMBER(MATCH(LEFT(C3930,FIND(" ",C3930&amp;" ")-1),'Look Up Values'!$G$2:$G$1000,0)),ISNUMBER(MATCH(LEFT(C3930,FIND(" ",C3930&amp;" ")-1),'Look Up Values'!$AE$2:$AE$2000,0)))),"","EWC error")),"")</f>
        <v/>
      </c>
      <c r="P3930" s="242" t="str" cm="1">
        <f t="array" ref="P3930">IF(AND(I3930&lt;&gt;0,I3930&lt;&gt;""),IF(D3930="","",IF(ISNUMBER(MATCH(SUBSTITUTE(D3930," ",""),SUBSTITUTE('Look Up Values'!$S$2:$S$120," ",""),0)),"","D&amp;R error")),"")</f>
        <v/>
      </c>
      <c r="Q3930" s="242" t="str" cm="1">
        <f t="array" ref="Q3930">IF(AND(I3930&lt;&gt;0,I3930&lt;&gt;""),IF(G3930="","",IF(ISNUMBER(MATCH(SUBSTITUTE(G3930," ",""),SUBSTITUTE('Look Up Values'!$I$2:$I$10," ",""),0)),"","State error")),"")</f>
        <v/>
      </c>
      <c r="R3930" s="260" t="str">
        <f t="shared" si="123"/>
        <v/>
      </c>
    </row>
    <row r="3931" spans="1:18" ht="15.75">
      <c r="A3931" s="250">
        <v>3924</v>
      </c>
      <c r="B3931" s="198"/>
      <c r="C3931" s="25"/>
      <c r="D3931" s="25"/>
      <c r="E3931" s="25"/>
      <c r="F3931" s="25"/>
      <c r="G3931" s="26"/>
      <c r="H3931" s="27"/>
      <c r="I3931" s="28"/>
      <c r="J3931" s="430"/>
      <c r="K3931" s="48"/>
      <c r="L3931" s="457" t="str">
        <f t="shared" si="122"/>
        <v/>
      </c>
      <c r="M3931" s="245" cm="1">
        <f t="array" ref="M3931">SUMPRODUCT(--(N3931:Q3931&lt;&gt;"")) + IF(TRIM(R3931)="",0,LEN(R3931)-LEN(SUBSTITUTE(R3931,",",""))+1)</f>
        <v>0</v>
      </c>
      <c r="N3931" s="242" t="str">
        <f>IF(AND(I3931&lt;&gt;0,I3931&lt;&gt;""),IF(TRIM(SUBSTITUTE(B3931,CHAR(160),""))="","",IF(ISNUMBER(MATCH(TRIM(SUBSTITUTE(B3931,CHAR(160),"")),'Look Up Values'!$B$2:$B$500,0)),"","Origin error")),"")</f>
        <v/>
      </c>
      <c r="O3931" s="242" t="str">
        <f>IF(AND(I3931&lt;&gt;0,I3931&lt;&gt;""),IF(C3931="","",IF(AND(ISNUMBER(--LEFT(C3931,FIND(" ",C3931&amp;" ")-1)),OR(LEN(LEFT(C3931,FIND(" ",C3931&amp;" ")-1))=6,LEN(LEFT(C3931,FIND(" ",C3931&amp;" ")-1))=7),OR(ISNUMBER(MATCH(LEFT(C3931,FIND(" ",C3931&amp;" ")-1),'Look Up Values'!$G$2:$G$1000,0)),ISNUMBER(MATCH(LEFT(C3931,FIND(" ",C3931&amp;" ")-1),'Look Up Values'!$AE$2:$AE$2000,0)))),"","EWC error")),"")</f>
        <v/>
      </c>
      <c r="P3931" s="242" t="str" cm="1">
        <f t="array" ref="P3931">IF(AND(I3931&lt;&gt;0,I3931&lt;&gt;""),IF(D3931="","",IF(ISNUMBER(MATCH(SUBSTITUTE(D3931," ",""),SUBSTITUTE('Look Up Values'!$S$2:$S$120," ",""),0)),"","D&amp;R error")),"")</f>
        <v/>
      </c>
      <c r="Q3931" s="242" t="str" cm="1">
        <f t="array" ref="Q3931">IF(AND(I3931&lt;&gt;0,I3931&lt;&gt;""),IF(G3931="","",IF(ISNUMBER(MATCH(SUBSTITUTE(G3931," ",""),SUBSTITUTE('Look Up Values'!$I$2:$I$10," ",""),0)),"","State error")),"")</f>
        <v/>
      </c>
      <c r="R3931" s="260" t="str">
        <f t="shared" si="123"/>
        <v/>
      </c>
    </row>
    <row r="3932" spans="1:18" ht="15.75">
      <c r="A3932" s="250">
        <v>3925</v>
      </c>
      <c r="B3932" s="198"/>
      <c r="C3932" s="25"/>
      <c r="D3932" s="25"/>
      <c r="E3932" s="25"/>
      <c r="F3932" s="25"/>
      <c r="G3932" s="26"/>
      <c r="H3932" s="27"/>
      <c r="I3932" s="28"/>
      <c r="J3932" s="430"/>
      <c r="K3932" s="48"/>
      <c r="L3932" s="457" t="str">
        <f t="shared" si="122"/>
        <v/>
      </c>
      <c r="M3932" s="245" cm="1">
        <f t="array" ref="M3932">SUMPRODUCT(--(N3932:Q3932&lt;&gt;"")) + IF(TRIM(R3932)="",0,LEN(R3932)-LEN(SUBSTITUTE(R3932,",",""))+1)</f>
        <v>0</v>
      </c>
      <c r="N3932" s="242" t="str">
        <f>IF(AND(I3932&lt;&gt;0,I3932&lt;&gt;""),IF(TRIM(SUBSTITUTE(B3932,CHAR(160),""))="","",IF(ISNUMBER(MATCH(TRIM(SUBSTITUTE(B3932,CHAR(160),"")),'Look Up Values'!$B$2:$B$500,0)),"","Origin error")),"")</f>
        <v/>
      </c>
      <c r="O3932" s="242" t="str">
        <f>IF(AND(I3932&lt;&gt;0,I3932&lt;&gt;""),IF(C3932="","",IF(AND(ISNUMBER(--LEFT(C3932,FIND(" ",C3932&amp;" ")-1)),OR(LEN(LEFT(C3932,FIND(" ",C3932&amp;" ")-1))=6,LEN(LEFT(C3932,FIND(" ",C3932&amp;" ")-1))=7),OR(ISNUMBER(MATCH(LEFT(C3932,FIND(" ",C3932&amp;" ")-1),'Look Up Values'!$G$2:$G$1000,0)),ISNUMBER(MATCH(LEFT(C3932,FIND(" ",C3932&amp;" ")-1),'Look Up Values'!$AE$2:$AE$2000,0)))),"","EWC error")),"")</f>
        <v/>
      </c>
      <c r="P3932" s="242" t="str" cm="1">
        <f t="array" ref="P3932">IF(AND(I3932&lt;&gt;0,I3932&lt;&gt;""),IF(D3932="","",IF(ISNUMBER(MATCH(SUBSTITUTE(D3932," ",""),SUBSTITUTE('Look Up Values'!$S$2:$S$120," ",""),0)),"","D&amp;R error")),"")</f>
        <v/>
      </c>
      <c r="Q3932" s="242" t="str" cm="1">
        <f t="array" ref="Q3932">IF(AND(I3932&lt;&gt;0,I3932&lt;&gt;""),IF(G3932="","",IF(ISNUMBER(MATCH(SUBSTITUTE(G3932," ",""),SUBSTITUTE('Look Up Values'!$I$2:$I$10," ",""),0)),"","State error")),"")</f>
        <v/>
      </c>
      <c r="R3932" s="260" t="str">
        <f t="shared" si="123"/>
        <v/>
      </c>
    </row>
    <row r="3933" spans="1:18" ht="15.75">
      <c r="A3933" s="250">
        <v>3926</v>
      </c>
      <c r="B3933" s="198"/>
      <c r="C3933" s="25"/>
      <c r="D3933" s="25"/>
      <c r="E3933" s="25"/>
      <c r="F3933" s="25"/>
      <c r="G3933" s="26"/>
      <c r="H3933" s="27"/>
      <c r="I3933" s="28"/>
      <c r="J3933" s="430"/>
      <c r="K3933" s="48"/>
      <c r="L3933" s="457" t="str">
        <f t="shared" si="122"/>
        <v/>
      </c>
      <c r="M3933" s="245" cm="1">
        <f t="array" ref="M3933">SUMPRODUCT(--(N3933:Q3933&lt;&gt;"")) + IF(TRIM(R3933)="",0,LEN(R3933)-LEN(SUBSTITUTE(R3933,",",""))+1)</f>
        <v>0</v>
      </c>
      <c r="N3933" s="242" t="str">
        <f>IF(AND(I3933&lt;&gt;0,I3933&lt;&gt;""),IF(TRIM(SUBSTITUTE(B3933,CHAR(160),""))="","",IF(ISNUMBER(MATCH(TRIM(SUBSTITUTE(B3933,CHAR(160),"")),'Look Up Values'!$B$2:$B$500,0)),"","Origin error")),"")</f>
        <v/>
      </c>
      <c r="O3933" s="242" t="str">
        <f>IF(AND(I3933&lt;&gt;0,I3933&lt;&gt;""),IF(C3933="","",IF(AND(ISNUMBER(--LEFT(C3933,FIND(" ",C3933&amp;" ")-1)),OR(LEN(LEFT(C3933,FIND(" ",C3933&amp;" ")-1))=6,LEN(LEFT(C3933,FIND(" ",C3933&amp;" ")-1))=7),OR(ISNUMBER(MATCH(LEFT(C3933,FIND(" ",C3933&amp;" ")-1),'Look Up Values'!$G$2:$G$1000,0)),ISNUMBER(MATCH(LEFT(C3933,FIND(" ",C3933&amp;" ")-1),'Look Up Values'!$AE$2:$AE$2000,0)))),"","EWC error")),"")</f>
        <v/>
      </c>
      <c r="P3933" s="242" t="str" cm="1">
        <f t="array" ref="P3933">IF(AND(I3933&lt;&gt;0,I3933&lt;&gt;""),IF(D3933="","",IF(ISNUMBER(MATCH(SUBSTITUTE(D3933," ",""),SUBSTITUTE('Look Up Values'!$S$2:$S$120," ",""),0)),"","D&amp;R error")),"")</f>
        <v/>
      </c>
      <c r="Q3933" s="242" t="str" cm="1">
        <f t="array" ref="Q3933">IF(AND(I3933&lt;&gt;0,I3933&lt;&gt;""),IF(G3933="","",IF(ISNUMBER(MATCH(SUBSTITUTE(G3933," ",""),SUBSTITUTE('Look Up Values'!$I$2:$I$10," ",""),0)),"","State error")),"")</f>
        <v/>
      </c>
      <c r="R3933" s="260" t="str">
        <f t="shared" si="123"/>
        <v/>
      </c>
    </row>
    <row r="3934" spans="1:18" ht="15.75">
      <c r="A3934" s="250">
        <v>3927</v>
      </c>
      <c r="B3934" s="198"/>
      <c r="C3934" s="25"/>
      <c r="D3934" s="25"/>
      <c r="E3934" s="25"/>
      <c r="F3934" s="25"/>
      <c r="G3934" s="26"/>
      <c r="H3934" s="27"/>
      <c r="I3934" s="28"/>
      <c r="J3934" s="430"/>
      <c r="K3934" s="48"/>
      <c r="L3934" s="457" t="str">
        <f t="shared" si="122"/>
        <v/>
      </c>
      <c r="M3934" s="245" cm="1">
        <f t="array" ref="M3934">SUMPRODUCT(--(N3934:Q3934&lt;&gt;"")) + IF(TRIM(R3934)="",0,LEN(R3934)-LEN(SUBSTITUTE(R3934,",",""))+1)</f>
        <v>0</v>
      </c>
      <c r="N3934" s="242" t="str">
        <f>IF(AND(I3934&lt;&gt;0,I3934&lt;&gt;""),IF(TRIM(SUBSTITUTE(B3934,CHAR(160),""))="","",IF(ISNUMBER(MATCH(TRIM(SUBSTITUTE(B3934,CHAR(160),"")),'Look Up Values'!$B$2:$B$500,0)),"","Origin error")),"")</f>
        <v/>
      </c>
      <c r="O3934" s="242" t="str">
        <f>IF(AND(I3934&lt;&gt;0,I3934&lt;&gt;""),IF(C3934="","",IF(AND(ISNUMBER(--LEFT(C3934,FIND(" ",C3934&amp;" ")-1)),OR(LEN(LEFT(C3934,FIND(" ",C3934&amp;" ")-1))=6,LEN(LEFT(C3934,FIND(" ",C3934&amp;" ")-1))=7),OR(ISNUMBER(MATCH(LEFT(C3934,FIND(" ",C3934&amp;" ")-1),'Look Up Values'!$G$2:$G$1000,0)),ISNUMBER(MATCH(LEFT(C3934,FIND(" ",C3934&amp;" ")-1),'Look Up Values'!$AE$2:$AE$2000,0)))),"","EWC error")),"")</f>
        <v/>
      </c>
      <c r="P3934" s="242" t="str" cm="1">
        <f t="array" ref="P3934">IF(AND(I3934&lt;&gt;0,I3934&lt;&gt;""),IF(D3934="","",IF(ISNUMBER(MATCH(SUBSTITUTE(D3934," ",""),SUBSTITUTE('Look Up Values'!$S$2:$S$120," ",""),0)),"","D&amp;R error")),"")</f>
        <v/>
      </c>
      <c r="Q3934" s="242" t="str" cm="1">
        <f t="array" ref="Q3934">IF(AND(I3934&lt;&gt;0,I3934&lt;&gt;""),IF(G3934="","",IF(ISNUMBER(MATCH(SUBSTITUTE(G3934," ",""),SUBSTITUTE('Look Up Values'!$I$2:$I$10," ",""),0)),"","State error")),"")</f>
        <v/>
      </c>
      <c r="R3934" s="260" t="str">
        <f t="shared" si="123"/>
        <v/>
      </c>
    </row>
    <row r="3935" spans="1:18" ht="15.75">
      <c r="A3935" s="250">
        <v>3928</v>
      </c>
      <c r="B3935" s="198"/>
      <c r="C3935" s="25"/>
      <c r="D3935" s="25"/>
      <c r="E3935" s="25"/>
      <c r="F3935" s="25"/>
      <c r="G3935" s="26"/>
      <c r="H3935" s="27"/>
      <c r="I3935" s="28"/>
      <c r="J3935" s="430"/>
      <c r="K3935" s="48"/>
      <c r="L3935" s="457" t="str">
        <f t="shared" si="122"/>
        <v/>
      </c>
      <c r="M3935" s="245" cm="1">
        <f t="array" ref="M3935">SUMPRODUCT(--(N3935:Q3935&lt;&gt;"")) + IF(TRIM(R3935)="",0,LEN(R3935)-LEN(SUBSTITUTE(R3935,",",""))+1)</f>
        <v>0</v>
      </c>
      <c r="N3935" s="242" t="str">
        <f>IF(AND(I3935&lt;&gt;0,I3935&lt;&gt;""),IF(TRIM(SUBSTITUTE(B3935,CHAR(160),""))="","",IF(ISNUMBER(MATCH(TRIM(SUBSTITUTE(B3935,CHAR(160),"")),'Look Up Values'!$B$2:$B$500,0)),"","Origin error")),"")</f>
        <v/>
      </c>
      <c r="O3935" s="242" t="str">
        <f>IF(AND(I3935&lt;&gt;0,I3935&lt;&gt;""),IF(C3935="","",IF(AND(ISNUMBER(--LEFT(C3935,FIND(" ",C3935&amp;" ")-1)),OR(LEN(LEFT(C3935,FIND(" ",C3935&amp;" ")-1))=6,LEN(LEFT(C3935,FIND(" ",C3935&amp;" ")-1))=7),OR(ISNUMBER(MATCH(LEFT(C3935,FIND(" ",C3935&amp;" ")-1),'Look Up Values'!$G$2:$G$1000,0)),ISNUMBER(MATCH(LEFT(C3935,FIND(" ",C3935&amp;" ")-1),'Look Up Values'!$AE$2:$AE$2000,0)))),"","EWC error")),"")</f>
        <v/>
      </c>
      <c r="P3935" s="242" t="str" cm="1">
        <f t="array" ref="P3935">IF(AND(I3935&lt;&gt;0,I3935&lt;&gt;""),IF(D3935="","",IF(ISNUMBER(MATCH(SUBSTITUTE(D3935," ",""),SUBSTITUTE('Look Up Values'!$S$2:$S$120," ",""),0)),"","D&amp;R error")),"")</f>
        <v/>
      </c>
      <c r="Q3935" s="242" t="str" cm="1">
        <f t="array" ref="Q3935">IF(AND(I3935&lt;&gt;0,I3935&lt;&gt;""),IF(G3935="","",IF(ISNUMBER(MATCH(SUBSTITUTE(G3935," ",""),SUBSTITUTE('Look Up Values'!$I$2:$I$10," ",""),0)),"","State error")),"")</f>
        <v/>
      </c>
      <c r="R3935" s="260" t="str">
        <f t="shared" si="123"/>
        <v/>
      </c>
    </row>
    <row r="3936" spans="1:18" ht="15.75">
      <c r="A3936" s="250">
        <v>3929</v>
      </c>
      <c r="B3936" s="198"/>
      <c r="C3936" s="25"/>
      <c r="D3936" s="25"/>
      <c r="E3936" s="25"/>
      <c r="F3936" s="25"/>
      <c r="G3936" s="26"/>
      <c r="H3936" s="27"/>
      <c r="I3936" s="28"/>
      <c r="J3936" s="430"/>
      <c r="K3936" s="48"/>
      <c r="L3936" s="457" t="str">
        <f t="shared" si="122"/>
        <v/>
      </c>
      <c r="M3936" s="245" cm="1">
        <f t="array" ref="M3936">SUMPRODUCT(--(N3936:Q3936&lt;&gt;"")) + IF(TRIM(R3936)="",0,LEN(R3936)-LEN(SUBSTITUTE(R3936,",",""))+1)</f>
        <v>0</v>
      </c>
      <c r="N3936" s="242" t="str">
        <f>IF(AND(I3936&lt;&gt;0,I3936&lt;&gt;""),IF(TRIM(SUBSTITUTE(B3936,CHAR(160),""))="","",IF(ISNUMBER(MATCH(TRIM(SUBSTITUTE(B3936,CHAR(160),"")),'Look Up Values'!$B$2:$B$500,0)),"","Origin error")),"")</f>
        <v/>
      </c>
      <c r="O3936" s="242" t="str">
        <f>IF(AND(I3936&lt;&gt;0,I3936&lt;&gt;""),IF(C3936="","",IF(AND(ISNUMBER(--LEFT(C3936,FIND(" ",C3936&amp;" ")-1)),OR(LEN(LEFT(C3936,FIND(" ",C3936&amp;" ")-1))=6,LEN(LEFT(C3936,FIND(" ",C3936&amp;" ")-1))=7),OR(ISNUMBER(MATCH(LEFT(C3936,FIND(" ",C3936&amp;" ")-1),'Look Up Values'!$G$2:$G$1000,0)),ISNUMBER(MATCH(LEFT(C3936,FIND(" ",C3936&amp;" ")-1),'Look Up Values'!$AE$2:$AE$2000,0)))),"","EWC error")),"")</f>
        <v/>
      </c>
      <c r="P3936" s="242" t="str" cm="1">
        <f t="array" ref="P3936">IF(AND(I3936&lt;&gt;0,I3936&lt;&gt;""),IF(D3936="","",IF(ISNUMBER(MATCH(SUBSTITUTE(D3936," ",""),SUBSTITUTE('Look Up Values'!$S$2:$S$120," ",""),0)),"","D&amp;R error")),"")</f>
        <v/>
      </c>
      <c r="Q3936" s="242" t="str" cm="1">
        <f t="array" ref="Q3936">IF(AND(I3936&lt;&gt;0,I3936&lt;&gt;""),IF(G3936="","",IF(ISNUMBER(MATCH(SUBSTITUTE(G3936," ",""),SUBSTITUTE('Look Up Values'!$I$2:$I$10," ",""),0)),"","State error")),"")</f>
        <v/>
      </c>
      <c r="R3936" s="260" t="str">
        <f t="shared" si="123"/>
        <v/>
      </c>
    </row>
    <row r="3937" spans="1:18" ht="15.75">
      <c r="A3937" s="250">
        <v>3930</v>
      </c>
      <c r="B3937" s="198"/>
      <c r="C3937" s="25"/>
      <c r="D3937" s="25"/>
      <c r="E3937" s="25"/>
      <c r="F3937" s="25"/>
      <c r="G3937" s="26"/>
      <c r="H3937" s="27"/>
      <c r="I3937" s="28"/>
      <c r="J3937" s="430"/>
      <c r="K3937" s="48"/>
      <c r="L3937" s="457" t="str">
        <f t="shared" si="122"/>
        <v/>
      </c>
      <c r="M3937" s="245" cm="1">
        <f t="array" ref="M3937">SUMPRODUCT(--(N3937:Q3937&lt;&gt;"")) + IF(TRIM(R3937)="",0,LEN(R3937)-LEN(SUBSTITUTE(R3937,",",""))+1)</f>
        <v>0</v>
      </c>
      <c r="N3937" s="242" t="str">
        <f>IF(AND(I3937&lt;&gt;0,I3937&lt;&gt;""),IF(TRIM(SUBSTITUTE(B3937,CHAR(160),""))="","",IF(ISNUMBER(MATCH(TRIM(SUBSTITUTE(B3937,CHAR(160),"")),'Look Up Values'!$B$2:$B$500,0)),"","Origin error")),"")</f>
        <v/>
      </c>
      <c r="O3937" s="242" t="str">
        <f>IF(AND(I3937&lt;&gt;0,I3937&lt;&gt;""),IF(C3937="","",IF(AND(ISNUMBER(--LEFT(C3937,FIND(" ",C3937&amp;" ")-1)),OR(LEN(LEFT(C3937,FIND(" ",C3937&amp;" ")-1))=6,LEN(LEFT(C3937,FIND(" ",C3937&amp;" ")-1))=7),OR(ISNUMBER(MATCH(LEFT(C3937,FIND(" ",C3937&amp;" ")-1),'Look Up Values'!$G$2:$G$1000,0)),ISNUMBER(MATCH(LEFT(C3937,FIND(" ",C3937&amp;" ")-1),'Look Up Values'!$AE$2:$AE$2000,0)))),"","EWC error")),"")</f>
        <v/>
      </c>
      <c r="P3937" s="242" t="str" cm="1">
        <f t="array" ref="P3937">IF(AND(I3937&lt;&gt;0,I3937&lt;&gt;""),IF(D3937="","",IF(ISNUMBER(MATCH(SUBSTITUTE(D3937," ",""),SUBSTITUTE('Look Up Values'!$S$2:$S$120," ",""),0)),"","D&amp;R error")),"")</f>
        <v/>
      </c>
      <c r="Q3937" s="242" t="str" cm="1">
        <f t="array" ref="Q3937">IF(AND(I3937&lt;&gt;0,I3937&lt;&gt;""),IF(G3937="","",IF(ISNUMBER(MATCH(SUBSTITUTE(G3937," ",""),SUBSTITUTE('Look Up Values'!$I$2:$I$10," ",""),0)),"","State error")),"")</f>
        <v/>
      </c>
      <c r="R3937" s="260" t="str">
        <f t="shared" si="123"/>
        <v/>
      </c>
    </row>
    <row r="3938" spans="1:18" ht="15.75">
      <c r="A3938" s="250">
        <v>3931</v>
      </c>
      <c r="B3938" s="198"/>
      <c r="C3938" s="25"/>
      <c r="D3938" s="25"/>
      <c r="E3938" s="25"/>
      <c r="F3938" s="25"/>
      <c r="G3938" s="26"/>
      <c r="H3938" s="27"/>
      <c r="I3938" s="28"/>
      <c r="J3938" s="430"/>
      <c r="K3938" s="48"/>
      <c r="L3938" s="457" t="str">
        <f t="shared" si="122"/>
        <v/>
      </c>
      <c r="M3938" s="245" cm="1">
        <f t="array" ref="M3938">SUMPRODUCT(--(N3938:Q3938&lt;&gt;"")) + IF(TRIM(R3938)="",0,LEN(R3938)-LEN(SUBSTITUTE(R3938,",",""))+1)</f>
        <v>0</v>
      </c>
      <c r="N3938" s="242" t="str">
        <f>IF(AND(I3938&lt;&gt;0,I3938&lt;&gt;""),IF(TRIM(SUBSTITUTE(B3938,CHAR(160),""))="","",IF(ISNUMBER(MATCH(TRIM(SUBSTITUTE(B3938,CHAR(160),"")),'Look Up Values'!$B$2:$B$500,0)),"","Origin error")),"")</f>
        <v/>
      </c>
      <c r="O3938" s="242" t="str">
        <f>IF(AND(I3938&lt;&gt;0,I3938&lt;&gt;""),IF(C3938="","",IF(AND(ISNUMBER(--LEFT(C3938,FIND(" ",C3938&amp;" ")-1)),OR(LEN(LEFT(C3938,FIND(" ",C3938&amp;" ")-1))=6,LEN(LEFT(C3938,FIND(" ",C3938&amp;" ")-1))=7),OR(ISNUMBER(MATCH(LEFT(C3938,FIND(" ",C3938&amp;" ")-1),'Look Up Values'!$G$2:$G$1000,0)),ISNUMBER(MATCH(LEFT(C3938,FIND(" ",C3938&amp;" ")-1),'Look Up Values'!$AE$2:$AE$2000,0)))),"","EWC error")),"")</f>
        <v/>
      </c>
      <c r="P3938" s="242" t="str" cm="1">
        <f t="array" ref="P3938">IF(AND(I3938&lt;&gt;0,I3938&lt;&gt;""),IF(D3938="","",IF(ISNUMBER(MATCH(SUBSTITUTE(D3938," ",""),SUBSTITUTE('Look Up Values'!$S$2:$S$120," ",""),0)),"","D&amp;R error")),"")</f>
        <v/>
      </c>
      <c r="Q3938" s="242" t="str" cm="1">
        <f t="array" ref="Q3938">IF(AND(I3938&lt;&gt;0,I3938&lt;&gt;""),IF(G3938="","",IF(ISNUMBER(MATCH(SUBSTITUTE(G3938," ",""),SUBSTITUTE('Look Up Values'!$I$2:$I$10," ",""),0)),"","State error")),"")</f>
        <v/>
      </c>
      <c r="R3938" s="260" t="str">
        <f t="shared" si="123"/>
        <v/>
      </c>
    </row>
    <row r="3939" spans="1:18" ht="15.75">
      <c r="A3939" s="250">
        <v>3932</v>
      </c>
      <c r="B3939" s="198"/>
      <c r="C3939" s="25"/>
      <c r="D3939" s="25"/>
      <c r="E3939" s="25"/>
      <c r="F3939" s="25"/>
      <c r="G3939" s="26"/>
      <c r="H3939" s="27"/>
      <c r="I3939" s="28"/>
      <c r="J3939" s="430"/>
      <c r="K3939" s="48"/>
      <c r="L3939" s="457" t="str">
        <f t="shared" si="122"/>
        <v/>
      </c>
      <c r="M3939" s="245" cm="1">
        <f t="array" ref="M3939">SUMPRODUCT(--(N3939:Q3939&lt;&gt;"")) + IF(TRIM(R3939)="",0,LEN(R3939)-LEN(SUBSTITUTE(R3939,",",""))+1)</f>
        <v>0</v>
      </c>
      <c r="N3939" s="242" t="str">
        <f>IF(AND(I3939&lt;&gt;0,I3939&lt;&gt;""),IF(TRIM(SUBSTITUTE(B3939,CHAR(160),""))="","",IF(ISNUMBER(MATCH(TRIM(SUBSTITUTE(B3939,CHAR(160),"")),'Look Up Values'!$B$2:$B$500,0)),"","Origin error")),"")</f>
        <v/>
      </c>
      <c r="O3939" s="242" t="str">
        <f>IF(AND(I3939&lt;&gt;0,I3939&lt;&gt;""),IF(C3939="","",IF(AND(ISNUMBER(--LEFT(C3939,FIND(" ",C3939&amp;" ")-1)),OR(LEN(LEFT(C3939,FIND(" ",C3939&amp;" ")-1))=6,LEN(LEFT(C3939,FIND(" ",C3939&amp;" ")-1))=7),OR(ISNUMBER(MATCH(LEFT(C3939,FIND(" ",C3939&amp;" ")-1),'Look Up Values'!$G$2:$G$1000,0)),ISNUMBER(MATCH(LEFT(C3939,FIND(" ",C3939&amp;" ")-1),'Look Up Values'!$AE$2:$AE$2000,0)))),"","EWC error")),"")</f>
        <v/>
      </c>
      <c r="P3939" s="242" t="str" cm="1">
        <f t="array" ref="P3939">IF(AND(I3939&lt;&gt;0,I3939&lt;&gt;""),IF(D3939="","",IF(ISNUMBER(MATCH(SUBSTITUTE(D3939," ",""),SUBSTITUTE('Look Up Values'!$S$2:$S$120," ",""),0)),"","D&amp;R error")),"")</f>
        <v/>
      </c>
      <c r="Q3939" s="242" t="str" cm="1">
        <f t="array" ref="Q3939">IF(AND(I3939&lt;&gt;0,I3939&lt;&gt;""),IF(G3939="","",IF(ISNUMBER(MATCH(SUBSTITUTE(G3939," ",""),SUBSTITUTE('Look Up Values'!$I$2:$I$10," ",""),0)),"","State error")),"")</f>
        <v/>
      </c>
      <c r="R3939" s="260" t="str">
        <f t="shared" si="123"/>
        <v/>
      </c>
    </row>
    <row r="3940" spans="1:18" ht="15.75">
      <c r="A3940" s="250">
        <v>3933</v>
      </c>
      <c r="B3940" s="198"/>
      <c r="C3940" s="25"/>
      <c r="D3940" s="25"/>
      <c r="E3940" s="25"/>
      <c r="F3940" s="25"/>
      <c r="G3940" s="26"/>
      <c r="H3940" s="27"/>
      <c r="I3940" s="28"/>
      <c r="J3940" s="430"/>
      <c r="K3940" s="48"/>
      <c r="L3940" s="457" t="str">
        <f t="shared" si="122"/>
        <v/>
      </c>
      <c r="M3940" s="245" cm="1">
        <f t="array" ref="M3940">SUMPRODUCT(--(N3940:Q3940&lt;&gt;"")) + IF(TRIM(R3940)="",0,LEN(R3940)-LEN(SUBSTITUTE(R3940,",",""))+1)</f>
        <v>0</v>
      </c>
      <c r="N3940" s="242" t="str">
        <f>IF(AND(I3940&lt;&gt;0,I3940&lt;&gt;""),IF(TRIM(SUBSTITUTE(B3940,CHAR(160),""))="","",IF(ISNUMBER(MATCH(TRIM(SUBSTITUTE(B3940,CHAR(160),"")),'Look Up Values'!$B$2:$B$500,0)),"","Origin error")),"")</f>
        <v/>
      </c>
      <c r="O3940" s="242" t="str">
        <f>IF(AND(I3940&lt;&gt;0,I3940&lt;&gt;""),IF(C3940="","",IF(AND(ISNUMBER(--LEFT(C3940,FIND(" ",C3940&amp;" ")-1)),OR(LEN(LEFT(C3940,FIND(" ",C3940&amp;" ")-1))=6,LEN(LEFT(C3940,FIND(" ",C3940&amp;" ")-1))=7),OR(ISNUMBER(MATCH(LEFT(C3940,FIND(" ",C3940&amp;" ")-1),'Look Up Values'!$G$2:$G$1000,0)),ISNUMBER(MATCH(LEFT(C3940,FIND(" ",C3940&amp;" ")-1),'Look Up Values'!$AE$2:$AE$2000,0)))),"","EWC error")),"")</f>
        <v/>
      </c>
      <c r="P3940" s="242" t="str" cm="1">
        <f t="array" ref="P3940">IF(AND(I3940&lt;&gt;0,I3940&lt;&gt;""),IF(D3940="","",IF(ISNUMBER(MATCH(SUBSTITUTE(D3940," ",""),SUBSTITUTE('Look Up Values'!$S$2:$S$120," ",""),0)),"","D&amp;R error")),"")</f>
        <v/>
      </c>
      <c r="Q3940" s="242" t="str" cm="1">
        <f t="array" ref="Q3940">IF(AND(I3940&lt;&gt;0,I3940&lt;&gt;""),IF(G3940="","",IF(ISNUMBER(MATCH(SUBSTITUTE(G3940," ",""),SUBSTITUTE('Look Up Values'!$I$2:$I$10," ",""),0)),"","State error")),"")</f>
        <v/>
      </c>
      <c r="R3940" s="260" t="str">
        <f t="shared" si="123"/>
        <v/>
      </c>
    </row>
    <row r="3941" spans="1:18" ht="15.75">
      <c r="A3941" s="250">
        <v>3934</v>
      </c>
      <c r="B3941" s="198"/>
      <c r="C3941" s="25"/>
      <c r="D3941" s="25"/>
      <c r="E3941" s="25"/>
      <c r="F3941" s="25"/>
      <c r="G3941" s="26"/>
      <c r="H3941" s="27"/>
      <c r="I3941" s="28"/>
      <c r="J3941" s="430"/>
      <c r="K3941" s="48"/>
      <c r="L3941" s="457" t="str">
        <f t="shared" si="122"/>
        <v/>
      </c>
      <c r="M3941" s="245" cm="1">
        <f t="array" ref="M3941">SUMPRODUCT(--(N3941:Q3941&lt;&gt;"")) + IF(TRIM(R3941)="",0,LEN(R3941)-LEN(SUBSTITUTE(R3941,",",""))+1)</f>
        <v>0</v>
      </c>
      <c r="N3941" s="242" t="str">
        <f>IF(AND(I3941&lt;&gt;0,I3941&lt;&gt;""),IF(TRIM(SUBSTITUTE(B3941,CHAR(160),""))="","",IF(ISNUMBER(MATCH(TRIM(SUBSTITUTE(B3941,CHAR(160),"")),'Look Up Values'!$B$2:$B$500,0)),"","Origin error")),"")</f>
        <v/>
      </c>
      <c r="O3941" s="242" t="str">
        <f>IF(AND(I3941&lt;&gt;0,I3941&lt;&gt;""),IF(C3941="","",IF(AND(ISNUMBER(--LEFT(C3941,FIND(" ",C3941&amp;" ")-1)),OR(LEN(LEFT(C3941,FIND(" ",C3941&amp;" ")-1))=6,LEN(LEFT(C3941,FIND(" ",C3941&amp;" ")-1))=7),OR(ISNUMBER(MATCH(LEFT(C3941,FIND(" ",C3941&amp;" ")-1),'Look Up Values'!$G$2:$G$1000,0)),ISNUMBER(MATCH(LEFT(C3941,FIND(" ",C3941&amp;" ")-1),'Look Up Values'!$AE$2:$AE$2000,0)))),"","EWC error")),"")</f>
        <v/>
      </c>
      <c r="P3941" s="242" t="str" cm="1">
        <f t="array" ref="P3941">IF(AND(I3941&lt;&gt;0,I3941&lt;&gt;""),IF(D3941="","",IF(ISNUMBER(MATCH(SUBSTITUTE(D3941," ",""),SUBSTITUTE('Look Up Values'!$S$2:$S$120," ",""),0)),"","D&amp;R error")),"")</f>
        <v/>
      </c>
      <c r="Q3941" s="242" t="str" cm="1">
        <f t="array" ref="Q3941">IF(AND(I3941&lt;&gt;0,I3941&lt;&gt;""),IF(G3941="","",IF(ISNUMBER(MATCH(SUBSTITUTE(G3941," ",""),SUBSTITUTE('Look Up Values'!$I$2:$I$10," ",""),0)),"","State error")),"")</f>
        <v/>
      </c>
      <c r="R3941" s="260" t="str">
        <f t="shared" si="123"/>
        <v/>
      </c>
    </row>
    <row r="3942" spans="1:18" ht="15.75">
      <c r="A3942" s="250">
        <v>3935</v>
      </c>
      <c r="B3942" s="198"/>
      <c r="C3942" s="25"/>
      <c r="D3942" s="25"/>
      <c r="E3942" s="25"/>
      <c r="F3942" s="25"/>
      <c r="G3942" s="26"/>
      <c r="H3942" s="27"/>
      <c r="I3942" s="28"/>
      <c r="J3942" s="430"/>
      <c r="K3942" s="48"/>
      <c r="L3942" s="457" t="str">
        <f t="shared" si="122"/>
        <v/>
      </c>
      <c r="M3942" s="245" cm="1">
        <f t="array" ref="M3942">SUMPRODUCT(--(N3942:Q3942&lt;&gt;"")) + IF(TRIM(R3942)="",0,LEN(R3942)-LEN(SUBSTITUTE(R3942,",",""))+1)</f>
        <v>0</v>
      </c>
      <c r="N3942" s="242" t="str">
        <f>IF(AND(I3942&lt;&gt;0,I3942&lt;&gt;""),IF(TRIM(SUBSTITUTE(B3942,CHAR(160),""))="","",IF(ISNUMBER(MATCH(TRIM(SUBSTITUTE(B3942,CHAR(160),"")),'Look Up Values'!$B$2:$B$500,0)),"","Origin error")),"")</f>
        <v/>
      </c>
      <c r="O3942" s="242" t="str">
        <f>IF(AND(I3942&lt;&gt;0,I3942&lt;&gt;""),IF(C3942="","",IF(AND(ISNUMBER(--LEFT(C3942,FIND(" ",C3942&amp;" ")-1)),OR(LEN(LEFT(C3942,FIND(" ",C3942&amp;" ")-1))=6,LEN(LEFT(C3942,FIND(" ",C3942&amp;" ")-1))=7),OR(ISNUMBER(MATCH(LEFT(C3942,FIND(" ",C3942&amp;" ")-1),'Look Up Values'!$G$2:$G$1000,0)),ISNUMBER(MATCH(LEFT(C3942,FIND(" ",C3942&amp;" ")-1),'Look Up Values'!$AE$2:$AE$2000,0)))),"","EWC error")),"")</f>
        <v/>
      </c>
      <c r="P3942" s="242" t="str" cm="1">
        <f t="array" ref="P3942">IF(AND(I3942&lt;&gt;0,I3942&lt;&gt;""),IF(D3942="","",IF(ISNUMBER(MATCH(SUBSTITUTE(D3942," ",""),SUBSTITUTE('Look Up Values'!$S$2:$S$120," ",""),0)),"","D&amp;R error")),"")</f>
        <v/>
      </c>
      <c r="Q3942" s="242" t="str" cm="1">
        <f t="array" ref="Q3942">IF(AND(I3942&lt;&gt;0,I3942&lt;&gt;""),IF(G3942="","",IF(ISNUMBER(MATCH(SUBSTITUTE(G3942," ",""),SUBSTITUTE('Look Up Values'!$I$2:$I$10," ",""),0)),"","State error")),"")</f>
        <v/>
      </c>
      <c r="R3942" s="260" t="str">
        <f t="shared" si="123"/>
        <v/>
      </c>
    </row>
    <row r="3943" spans="1:18" ht="15.75">
      <c r="A3943" s="250">
        <v>3936</v>
      </c>
      <c r="B3943" s="198"/>
      <c r="C3943" s="25"/>
      <c r="D3943" s="25"/>
      <c r="E3943" s="25"/>
      <c r="F3943" s="25"/>
      <c r="G3943" s="26"/>
      <c r="H3943" s="27"/>
      <c r="I3943" s="28"/>
      <c r="J3943" s="430"/>
      <c r="K3943" s="48"/>
      <c r="L3943" s="457" t="str">
        <f t="shared" si="122"/>
        <v/>
      </c>
      <c r="M3943" s="245" cm="1">
        <f t="array" ref="M3943">SUMPRODUCT(--(N3943:Q3943&lt;&gt;"")) + IF(TRIM(R3943)="",0,LEN(R3943)-LEN(SUBSTITUTE(R3943,",",""))+1)</f>
        <v>0</v>
      </c>
      <c r="N3943" s="242" t="str">
        <f>IF(AND(I3943&lt;&gt;0,I3943&lt;&gt;""),IF(TRIM(SUBSTITUTE(B3943,CHAR(160),""))="","",IF(ISNUMBER(MATCH(TRIM(SUBSTITUTE(B3943,CHAR(160),"")),'Look Up Values'!$B$2:$B$500,0)),"","Origin error")),"")</f>
        <v/>
      </c>
      <c r="O3943" s="242" t="str">
        <f>IF(AND(I3943&lt;&gt;0,I3943&lt;&gt;""),IF(C3943="","",IF(AND(ISNUMBER(--LEFT(C3943,FIND(" ",C3943&amp;" ")-1)),OR(LEN(LEFT(C3943,FIND(" ",C3943&amp;" ")-1))=6,LEN(LEFT(C3943,FIND(" ",C3943&amp;" ")-1))=7),OR(ISNUMBER(MATCH(LEFT(C3943,FIND(" ",C3943&amp;" ")-1),'Look Up Values'!$G$2:$G$1000,0)),ISNUMBER(MATCH(LEFT(C3943,FIND(" ",C3943&amp;" ")-1),'Look Up Values'!$AE$2:$AE$2000,0)))),"","EWC error")),"")</f>
        <v/>
      </c>
      <c r="P3943" s="242" t="str" cm="1">
        <f t="array" ref="P3943">IF(AND(I3943&lt;&gt;0,I3943&lt;&gt;""),IF(D3943="","",IF(ISNUMBER(MATCH(SUBSTITUTE(D3943," ",""),SUBSTITUTE('Look Up Values'!$S$2:$S$120," ",""),0)),"","D&amp;R error")),"")</f>
        <v/>
      </c>
      <c r="Q3943" s="242" t="str" cm="1">
        <f t="array" ref="Q3943">IF(AND(I3943&lt;&gt;0,I3943&lt;&gt;""),IF(G3943="","",IF(ISNUMBER(MATCH(SUBSTITUTE(G3943," ",""),SUBSTITUTE('Look Up Values'!$I$2:$I$10," ",""),0)),"","State error")),"")</f>
        <v/>
      </c>
      <c r="R3943" s="260" t="str">
        <f t="shared" si="123"/>
        <v/>
      </c>
    </row>
    <row r="3944" spans="1:18" ht="15.75">
      <c r="A3944" s="250">
        <v>3937</v>
      </c>
      <c r="B3944" s="198"/>
      <c r="C3944" s="25"/>
      <c r="D3944" s="25"/>
      <c r="E3944" s="25"/>
      <c r="F3944" s="25"/>
      <c r="G3944" s="26"/>
      <c r="H3944" s="27"/>
      <c r="I3944" s="28"/>
      <c r="J3944" s="430"/>
      <c r="K3944" s="48"/>
      <c r="L3944" s="457" t="str">
        <f t="shared" si="122"/>
        <v/>
      </c>
      <c r="M3944" s="245" cm="1">
        <f t="array" ref="M3944">SUMPRODUCT(--(N3944:Q3944&lt;&gt;"")) + IF(TRIM(R3944)="",0,LEN(R3944)-LEN(SUBSTITUTE(R3944,",",""))+1)</f>
        <v>0</v>
      </c>
      <c r="N3944" s="242" t="str">
        <f>IF(AND(I3944&lt;&gt;0,I3944&lt;&gt;""),IF(TRIM(SUBSTITUTE(B3944,CHAR(160),""))="","",IF(ISNUMBER(MATCH(TRIM(SUBSTITUTE(B3944,CHAR(160),"")),'Look Up Values'!$B$2:$B$500,0)),"","Origin error")),"")</f>
        <v/>
      </c>
      <c r="O3944" s="242" t="str">
        <f>IF(AND(I3944&lt;&gt;0,I3944&lt;&gt;""),IF(C3944="","",IF(AND(ISNUMBER(--LEFT(C3944,FIND(" ",C3944&amp;" ")-1)),OR(LEN(LEFT(C3944,FIND(" ",C3944&amp;" ")-1))=6,LEN(LEFT(C3944,FIND(" ",C3944&amp;" ")-1))=7),OR(ISNUMBER(MATCH(LEFT(C3944,FIND(" ",C3944&amp;" ")-1),'Look Up Values'!$G$2:$G$1000,0)),ISNUMBER(MATCH(LEFT(C3944,FIND(" ",C3944&amp;" ")-1),'Look Up Values'!$AE$2:$AE$2000,0)))),"","EWC error")),"")</f>
        <v/>
      </c>
      <c r="P3944" s="242" t="str" cm="1">
        <f t="array" ref="P3944">IF(AND(I3944&lt;&gt;0,I3944&lt;&gt;""),IF(D3944="","",IF(ISNUMBER(MATCH(SUBSTITUTE(D3944," ",""),SUBSTITUTE('Look Up Values'!$S$2:$S$120," ",""),0)),"","D&amp;R error")),"")</f>
        <v/>
      </c>
      <c r="Q3944" s="242" t="str" cm="1">
        <f t="array" ref="Q3944">IF(AND(I3944&lt;&gt;0,I3944&lt;&gt;""),IF(G3944="","",IF(ISNUMBER(MATCH(SUBSTITUTE(G3944," ",""),SUBSTITUTE('Look Up Values'!$I$2:$I$10," ",""),0)),"","State error")),"")</f>
        <v/>
      </c>
      <c r="R3944" s="260" t="str">
        <f t="shared" si="123"/>
        <v/>
      </c>
    </row>
    <row r="3945" spans="1:18" ht="15.75">
      <c r="A3945" s="250">
        <v>3938</v>
      </c>
      <c r="B3945" s="198"/>
      <c r="C3945" s="25"/>
      <c r="D3945" s="25"/>
      <c r="E3945" s="25"/>
      <c r="F3945" s="25"/>
      <c r="G3945" s="26"/>
      <c r="H3945" s="27"/>
      <c r="I3945" s="28"/>
      <c r="J3945" s="430"/>
      <c r="K3945" s="48"/>
      <c r="L3945" s="457" t="str">
        <f t="shared" si="122"/>
        <v/>
      </c>
      <c r="M3945" s="245" cm="1">
        <f t="array" ref="M3945">SUMPRODUCT(--(N3945:Q3945&lt;&gt;"")) + IF(TRIM(R3945)="",0,LEN(R3945)-LEN(SUBSTITUTE(R3945,",",""))+1)</f>
        <v>0</v>
      </c>
      <c r="N3945" s="242" t="str">
        <f>IF(AND(I3945&lt;&gt;0,I3945&lt;&gt;""),IF(TRIM(SUBSTITUTE(B3945,CHAR(160),""))="","",IF(ISNUMBER(MATCH(TRIM(SUBSTITUTE(B3945,CHAR(160),"")),'Look Up Values'!$B$2:$B$500,0)),"","Origin error")),"")</f>
        <v/>
      </c>
      <c r="O3945" s="242" t="str">
        <f>IF(AND(I3945&lt;&gt;0,I3945&lt;&gt;""),IF(C3945="","",IF(AND(ISNUMBER(--LEFT(C3945,FIND(" ",C3945&amp;" ")-1)),OR(LEN(LEFT(C3945,FIND(" ",C3945&amp;" ")-1))=6,LEN(LEFT(C3945,FIND(" ",C3945&amp;" ")-1))=7),OR(ISNUMBER(MATCH(LEFT(C3945,FIND(" ",C3945&amp;" ")-1),'Look Up Values'!$G$2:$G$1000,0)),ISNUMBER(MATCH(LEFT(C3945,FIND(" ",C3945&amp;" ")-1),'Look Up Values'!$AE$2:$AE$2000,0)))),"","EWC error")),"")</f>
        <v/>
      </c>
      <c r="P3945" s="242" t="str" cm="1">
        <f t="array" ref="P3945">IF(AND(I3945&lt;&gt;0,I3945&lt;&gt;""),IF(D3945="","",IF(ISNUMBER(MATCH(SUBSTITUTE(D3945," ",""),SUBSTITUTE('Look Up Values'!$S$2:$S$120," ",""),0)),"","D&amp;R error")),"")</f>
        <v/>
      </c>
      <c r="Q3945" s="242" t="str" cm="1">
        <f t="array" ref="Q3945">IF(AND(I3945&lt;&gt;0,I3945&lt;&gt;""),IF(G3945="","",IF(ISNUMBER(MATCH(SUBSTITUTE(G3945," ",""),SUBSTITUTE('Look Up Values'!$I$2:$I$10," ",""),0)),"","State error")),"")</f>
        <v/>
      </c>
      <c r="R3945" s="260" t="str">
        <f t="shared" si="123"/>
        <v/>
      </c>
    </row>
    <row r="3946" spans="1:18" ht="15.75">
      <c r="A3946" s="250">
        <v>3939</v>
      </c>
      <c r="B3946" s="198"/>
      <c r="C3946" s="25"/>
      <c r="D3946" s="25"/>
      <c r="E3946" s="25"/>
      <c r="F3946" s="25"/>
      <c r="G3946" s="26"/>
      <c r="H3946" s="27"/>
      <c r="I3946" s="28"/>
      <c r="J3946" s="430"/>
      <c r="K3946" s="48"/>
      <c r="L3946" s="457" t="str">
        <f t="shared" si="122"/>
        <v/>
      </c>
      <c r="M3946" s="245" cm="1">
        <f t="array" ref="M3946">SUMPRODUCT(--(N3946:Q3946&lt;&gt;"")) + IF(TRIM(R3946)="",0,LEN(R3946)-LEN(SUBSTITUTE(R3946,",",""))+1)</f>
        <v>0</v>
      </c>
      <c r="N3946" s="242" t="str">
        <f>IF(AND(I3946&lt;&gt;0,I3946&lt;&gt;""),IF(TRIM(SUBSTITUTE(B3946,CHAR(160),""))="","",IF(ISNUMBER(MATCH(TRIM(SUBSTITUTE(B3946,CHAR(160),"")),'Look Up Values'!$B$2:$B$500,0)),"","Origin error")),"")</f>
        <v/>
      </c>
      <c r="O3946" s="242" t="str">
        <f>IF(AND(I3946&lt;&gt;0,I3946&lt;&gt;""),IF(C3946="","",IF(AND(ISNUMBER(--LEFT(C3946,FIND(" ",C3946&amp;" ")-1)),OR(LEN(LEFT(C3946,FIND(" ",C3946&amp;" ")-1))=6,LEN(LEFT(C3946,FIND(" ",C3946&amp;" ")-1))=7),OR(ISNUMBER(MATCH(LEFT(C3946,FIND(" ",C3946&amp;" ")-1),'Look Up Values'!$G$2:$G$1000,0)),ISNUMBER(MATCH(LEFT(C3946,FIND(" ",C3946&amp;" ")-1),'Look Up Values'!$AE$2:$AE$2000,0)))),"","EWC error")),"")</f>
        <v/>
      </c>
      <c r="P3946" s="242" t="str" cm="1">
        <f t="array" ref="P3946">IF(AND(I3946&lt;&gt;0,I3946&lt;&gt;""),IF(D3946="","",IF(ISNUMBER(MATCH(SUBSTITUTE(D3946," ",""),SUBSTITUTE('Look Up Values'!$S$2:$S$120," ",""),0)),"","D&amp;R error")),"")</f>
        <v/>
      </c>
      <c r="Q3946" s="242" t="str" cm="1">
        <f t="array" ref="Q3946">IF(AND(I3946&lt;&gt;0,I3946&lt;&gt;""),IF(G3946="","",IF(ISNUMBER(MATCH(SUBSTITUTE(G3946," ",""),SUBSTITUTE('Look Up Values'!$I$2:$I$10," ",""),0)),"","State error")),"")</f>
        <v/>
      </c>
      <c r="R3946" s="260" t="str">
        <f t="shared" si="123"/>
        <v/>
      </c>
    </row>
    <row r="3947" spans="1:18" ht="15.75">
      <c r="A3947" s="250">
        <v>3940</v>
      </c>
      <c r="B3947" s="198"/>
      <c r="C3947" s="25"/>
      <c r="D3947" s="25"/>
      <c r="E3947" s="25"/>
      <c r="F3947" s="25"/>
      <c r="G3947" s="26"/>
      <c r="H3947" s="27"/>
      <c r="I3947" s="28"/>
      <c r="J3947" s="430"/>
      <c r="K3947" s="48"/>
      <c r="L3947" s="457" t="str">
        <f t="shared" si="122"/>
        <v/>
      </c>
      <c r="M3947" s="245" cm="1">
        <f t="array" ref="M3947">SUMPRODUCT(--(N3947:Q3947&lt;&gt;"")) + IF(TRIM(R3947)="",0,LEN(R3947)-LEN(SUBSTITUTE(R3947,",",""))+1)</f>
        <v>0</v>
      </c>
      <c r="N3947" s="242" t="str">
        <f>IF(AND(I3947&lt;&gt;0,I3947&lt;&gt;""),IF(TRIM(SUBSTITUTE(B3947,CHAR(160),""))="","",IF(ISNUMBER(MATCH(TRIM(SUBSTITUTE(B3947,CHAR(160),"")),'Look Up Values'!$B$2:$B$500,0)),"","Origin error")),"")</f>
        <v/>
      </c>
      <c r="O3947" s="242" t="str">
        <f>IF(AND(I3947&lt;&gt;0,I3947&lt;&gt;""),IF(C3947="","",IF(AND(ISNUMBER(--LEFT(C3947,FIND(" ",C3947&amp;" ")-1)),OR(LEN(LEFT(C3947,FIND(" ",C3947&amp;" ")-1))=6,LEN(LEFT(C3947,FIND(" ",C3947&amp;" ")-1))=7),OR(ISNUMBER(MATCH(LEFT(C3947,FIND(" ",C3947&amp;" ")-1),'Look Up Values'!$G$2:$G$1000,0)),ISNUMBER(MATCH(LEFT(C3947,FIND(" ",C3947&amp;" ")-1),'Look Up Values'!$AE$2:$AE$2000,0)))),"","EWC error")),"")</f>
        <v/>
      </c>
      <c r="P3947" s="242" t="str" cm="1">
        <f t="array" ref="P3947">IF(AND(I3947&lt;&gt;0,I3947&lt;&gt;""),IF(D3947="","",IF(ISNUMBER(MATCH(SUBSTITUTE(D3947," ",""),SUBSTITUTE('Look Up Values'!$S$2:$S$120," ",""),0)),"","D&amp;R error")),"")</f>
        <v/>
      </c>
      <c r="Q3947" s="242" t="str" cm="1">
        <f t="array" ref="Q3947">IF(AND(I3947&lt;&gt;0,I3947&lt;&gt;""),IF(G3947="","",IF(ISNUMBER(MATCH(SUBSTITUTE(G3947," ",""),SUBSTITUTE('Look Up Values'!$I$2:$I$10," ",""),0)),"","State error")),"")</f>
        <v/>
      </c>
      <c r="R3947" s="260" t="str">
        <f t="shared" si="123"/>
        <v/>
      </c>
    </row>
    <row r="3948" spans="1:18" ht="15.75">
      <c r="A3948" s="250">
        <v>3941</v>
      </c>
      <c r="B3948" s="198"/>
      <c r="C3948" s="25"/>
      <c r="D3948" s="25"/>
      <c r="E3948" s="25"/>
      <c r="F3948" s="25"/>
      <c r="G3948" s="26"/>
      <c r="H3948" s="27"/>
      <c r="I3948" s="28"/>
      <c r="J3948" s="430"/>
      <c r="K3948" s="48"/>
      <c r="L3948" s="457" t="str">
        <f t="shared" si="122"/>
        <v/>
      </c>
      <c r="M3948" s="245" cm="1">
        <f t="array" ref="M3948">SUMPRODUCT(--(N3948:Q3948&lt;&gt;"")) + IF(TRIM(R3948)="",0,LEN(R3948)-LEN(SUBSTITUTE(R3948,",",""))+1)</f>
        <v>0</v>
      </c>
      <c r="N3948" s="242" t="str">
        <f>IF(AND(I3948&lt;&gt;0,I3948&lt;&gt;""),IF(TRIM(SUBSTITUTE(B3948,CHAR(160),""))="","",IF(ISNUMBER(MATCH(TRIM(SUBSTITUTE(B3948,CHAR(160),"")),'Look Up Values'!$B$2:$B$500,0)),"","Origin error")),"")</f>
        <v/>
      </c>
      <c r="O3948" s="242" t="str">
        <f>IF(AND(I3948&lt;&gt;0,I3948&lt;&gt;""),IF(C3948="","",IF(AND(ISNUMBER(--LEFT(C3948,FIND(" ",C3948&amp;" ")-1)),OR(LEN(LEFT(C3948,FIND(" ",C3948&amp;" ")-1))=6,LEN(LEFT(C3948,FIND(" ",C3948&amp;" ")-1))=7),OR(ISNUMBER(MATCH(LEFT(C3948,FIND(" ",C3948&amp;" ")-1),'Look Up Values'!$G$2:$G$1000,0)),ISNUMBER(MATCH(LEFT(C3948,FIND(" ",C3948&amp;" ")-1),'Look Up Values'!$AE$2:$AE$2000,0)))),"","EWC error")),"")</f>
        <v/>
      </c>
      <c r="P3948" s="242" t="str" cm="1">
        <f t="array" ref="P3948">IF(AND(I3948&lt;&gt;0,I3948&lt;&gt;""),IF(D3948="","",IF(ISNUMBER(MATCH(SUBSTITUTE(D3948," ",""),SUBSTITUTE('Look Up Values'!$S$2:$S$120," ",""),0)),"","D&amp;R error")),"")</f>
        <v/>
      </c>
      <c r="Q3948" s="242" t="str" cm="1">
        <f t="array" ref="Q3948">IF(AND(I3948&lt;&gt;0,I3948&lt;&gt;""),IF(G3948="","",IF(ISNUMBER(MATCH(SUBSTITUTE(G3948," ",""),SUBSTITUTE('Look Up Values'!$I$2:$I$10," ",""),0)),"","State error")),"")</f>
        <v/>
      </c>
      <c r="R3948" s="260" t="str">
        <f t="shared" si="123"/>
        <v/>
      </c>
    </row>
    <row r="3949" spans="1:18" ht="15.75">
      <c r="A3949" s="250">
        <v>3942</v>
      </c>
      <c r="B3949" s="198"/>
      <c r="C3949" s="25"/>
      <c r="D3949" s="25"/>
      <c r="E3949" s="25"/>
      <c r="F3949" s="25"/>
      <c r="G3949" s="26"/>
      <c r="H3949" s="27"/>
      <c r="I3949" s="28"/>
      <c r="J3949" s="430"/>
      <c r="K3949" s="48"/>
      <c r="L3949" s="457" t="str">
        <f t="shared" si="122"/>
        <v/>
      </c>
      <c r="M3949" s="245" cm="1">
        <f t="array" ref="M3949">SUMPRODUCT(--(N3949:Q3949&lt;&gt;"")) + IF(TRIM(R3949)="",0,LEN(R3949)-LEN(SUBSTITUTE(R3949,",",""))+1)</f>
        <v>0</v>
      </c>
      <c r="N3949" s="242" t="str">
        <f>IF(AND(I3949&lt;&gt;0,I3949&lt;&gt;""),IF(TRIM(SUBSTITUTE(B3949,CHAR(160),""))="","",IF(ISNUMBER(MATCH(TRIM(SUBSTITUTE(B3949,CHAR(160),"")),'Look Up Values'!$B$2:$B$500,0)),"","Origin error")),"")</f>
        <v/>
      </c>
      <c r="O3949" s="242" t="str">
        <f>IF(AND(I3949&lt;&gt;0,I3949&lt;&gt;""),IF(C3949="","",IF(AND(ISNUMBER(--LEFT(C3949,FIND(" ",C3949&amp;" ")-1)),OR(LEN(LEFT(C3949,FIND(" ",C3949&amp;" ")-1))=6,LEN(LEFT(C3949,FIND(" ",C3949&amp;" ")-1))=7),OR(ISNUMBER(MATCH(LEFT(C3949,FIND(" ",C3949&amp;" ")-1),'Look Up Values'!$G$2:$G$1000,0)),ISNUMBER(MATCH(LEFT(C3949,FIND(" ",C3949&amp;" ")-1),'Look Up Values'!$AE$2:$AE$2000,0)))),"","EWC error")),"")</f>
        <v/>
      </c>
      <c r="P3949" s="242" t="str" cm="1">
        <f t="array" ref="P3949">IF(AND(I3949&lt;&gt;0,I3949&lt;&gt;""),IF(D3949="","",IF(ISNUMBER(MATCH(SUBSTITUTE(D3949," ",""),SUBSTITUTE('Look Up Values'!$S$2:$S$120," ",""),0)),"","D&amp;R error")),"")</f>
        <v/>
      </c>
      <c r="Q3949" s="242" t="str" cm="1">
        <f t="array" ref="Q3949">IF(AND(I3949&lt;&gt;0,I3949&lt;&gt;""),IF(G3949="","",IF(ISNUMBER(MATCH(SUBSTITUTE(G3949," ",""),SUBSTITUTE('Look Up Values'!$I$2:$I$10," ",""),0)),"","State error")),"")</f>
        <v/>
      </c>
      <c r="R3949" s="260" t="str">
        <f t="shared" si="123"/>
        <v/>
      </c>
    </row>
    <row r="3950" spans="1:18" ht="15.75">
      <c r="A3950" s="250">
        <v>3943</v>
      </c>
      <c r="B3950" s="198"/>
      <c r="C3950" s="25"/>
      <c r="D3950" s="25"/>
      <c r="E3950" s="25"/>
      <c r="F3950" s="25"/>
      <c r="G3950" s="26"/>
      <c r="H3950" s="27"/>
      <c r="I3950" s="28"/>
      <c r="J3950" s="430"/>
      <c r="K3950" s="48"/>
      <c r="L3950" s="457" t="str">
        <f t="shared" si="122"/>
        <v/>
      </c>
      <c r="M3950" s="245" cm="1">
        <f t="array" ref="M3950">SUMPRODUCT(--(N3950:Q3950&lt;&gt;"")) + IF(TRIM(R3950)="",0,LEN(R3950)-LEN(SUBSTITUTE(R3950,",",""))+1)</f>
        <v>0</v>
      </c>
      <c r="N3950" s="242" t="str">
        <f>IF(AND(I3950&lt;&gt;0,I3950&lt;&gt;""),IF(TRIM(SUBSTITUTE(B3950,CHAR(160),""))="","",IF(ISNUMBER(MATCH(TRIM(SUBSTITUTE(B3950,CHAR(160),"")),'Look Up Values'!$B$2:$B$500,0)),"","Origin error")),"")</f>
        <v/>
      </c>
      <c r="O3950" s="242" t="str">
        <f>IF(AND(I3950&lt;&gt;0,I3950&lt;&gt;""),IF(C3950="","",IF(AND(ISNUMBER(--LEFT(C3950,FIND(" ",C3950&amp;" ")-1)),OR(LEN(LEFT(C3950,FIND(" ",C3950&amp;" ")-1))=6,LEN(LEFT(C3950,FIND(" ",C3950&amp;" ")-1))=7),OR(ISNUMBER(MATCH(LEFT(C3950,FIND(" ",C3950&amp;" ")-1),'Look Up Values'!$G$2:$G$1000,0)),ISNUMBER(MATCH(LEFT(C3950,FIND(" ",C3950&amp;" ")-1),'Look Up Values'!$AE$2:$AE$2000,0)))),"","EWC error")),"")</f>
        <v/>
      </c>
      <c r="P3950" s="242" t="str" cm="1">
        <f t="array" ref="P3950">IF(AND(I3950&lt;&gt;0,I3950&lt;&gt;""),IF(D3950="","",IF(ISNUMBER(MATCH(SUBSTITUTE(D3950," ",""),SUBSTITUTE('Look Up Values'!$S$2:$S$120," ",""),0)),"","D&amp;R error")),"")</f>
        <v/>
      </c>
      <c r="Q3950" s="242" t="str" cm="1">
        <f t="array" ref="Q3950">IF(AND(I3950&lt;&gt;0,I3950&lt;&gt;""),IF(G3950="","",IF(ISNUMBER(MATCH(SUBSTITUTE(G3950," ",""),SUBSTITUTE('Look Up Values'!$I$2:$I$10," ",""),0)),"","State error")),"")</f>
        <v/>
      </c>
      <c r="R3950" s="260" t="str">
        <f t="shared" si="123"/>
        <v/>
      </c>
    </row>
    <row r="3951" spans="1:18" ht="15.75">
      <c r="A3951" s="250">
        <v>3944</v>
      </c>
      <c r="B3951" s="198"/>
      <c r="C3951" s="25"/>
      <c r="D3951" s="25"/>
      <c r="E3951" s="25"/>
      <c r="F3951" s="25"/>
      <c r="G3951" s="26"/>
      <c r="H3951" s="27"/>
      <c r="I3951" s="28"/>
      <c r="J3951" s="430"/>
      <c r="K3951" s="48"/>
      <c r="L3951" s="457" t="str">
        <f t="shared" si="122"/>
        <v/>
      </c>
      <c r="M3951" s="245" cm="1">
        <f t="array" ref="M3951">SUMPRODUCT(--(N3951:Q3951&lt;&gt;"")) + IF(TRIM(R3951)="",0,LEN(R3951)-LEN(SUBSTITUTE(R3951,",",""))+1)</f>
        <v>0</v>
      </c>
      <c r="N3951" s="242" t="str">
        <f>IF(AND(I3951&lt;&gt;0,I3951&lt;&gt;""),IF(TRIM(SUBSTITUTE(B3951,CHAR(160),""))="","",IF(ISNUMBER(MATCH(TRIM(SUBSTITUTE(B3951,CHAR(160),"")),'Look Up Values'!$B$2:$B$500,0)),"","Origin error")),"")</f>
        <v/>
      </c>
      <c r="O3951" s="242" t="str">
        <f>IF(AND(I3951&lt;&gt;0,I3951&lt;&gt;""),IF(C3951="","",IF(AND(ISNUMBER(--LEFT(C3951,FIND(" ",C3951&amp;" ")-1)),OR(LEN(LEFT(C3951,FIND(" ",C3951&amp;" ")-1))=6,LEN(LEFT(C3951,FIND(" ",C3951&amp;" ")-1))=7),OR(ISNUMBER(MATCH(LEFT(C3951,FIND(" ",C3951&amp;" ")-1),'Look Up Values'!$G$2:$G$1000,0)),ISNUMBER(MATCH(LEFT(C3951,FIND(" ",C3951&amp;" ")-1),'Look Up Values'!$AE$2:$AE$2000,0)))),"","EWC error")),"")</f>
        <v/>
      </c>
      <c r="P3951" s="242" t="str" cm="1">
        <f t="array" ref="P3951">IF(AND(I3951&lt;&gt;0,I3951&lt;&gt;""),IF(D3951="","",IF(ISNUMBER(MATCH(SUBSTITUTE(D3951," ",""),SUBSTITUTE('Look Up Values'!$S$2:$S$120," ",""),0)),"","D&amp;R error")),"")</f>
        <v/>
      </c>
      <c r="Q3951" s="242" t="str" cm="1">
        <f t="array" ref="Q3951">IF(AND(I3951&lt;&gt;0,I3951&lt;&gt;""),IF(G3951="","",IF(ISNUMBER(MATCH(SUBSTITUTE(G3951," ",""),SUBSTITUTE('Look Up Values'!$I$2:$I$10," ",""),0)),"","State error")),"")</f>
        <v/>
      </c>
      <c r="R3951" s="260" t="str">
        <f t="shared" si="123"/>
        <v/>
      </c>
    </row>
    <row r="3952" spans="1:18" ht="15.75">
      <c r="A3952" s="250">
        <v>3945</v>
      </c>
      <c r="B3952" s="198"/>
      <c r="C3952" s="25"/>
      <c r="D3952" s="25"/>
      <c r="E3952" s="25"/>
      <c r="F3952" s="25"/>
      <c r="G3952" s="26"/>
      <c r="H3952" s="27"/>
      <c r="I3952" s="28"/>
      <c r="J3952" s="430"/>
      <c r="K3952" s="48"/>
      <c r="L3952" s="457" t="str">
        <f t="shared" si="122"/>
        <v/>
      </c>
      <c r="M3952" s="245" cm="1">
        <f t="array" ref="M3952">SUMPRODUCT(--(N3952:Q3952&lt;&gt;"")) + IF(TRIM(R3952)="",0,LEN(R3952)-LEN(SUBSTITUTE(R3952,",",""))+1)</f>
        <v>0</v>
      </c>
      <c r="N3952" s="242" t="str">
        <f>IF(AND(I3952&lt;&gt;0,I3952&lt;&gt;""),IF(TRIM(SUBSTITUTE(B3952,CHAR(160),""))="","",IF(ISNUMBER(MATCH(TRIM(SUBSTITUTE(B3952,CHAR(160),"")),'Look Up Values'!$B$2:$B$500,0)),"","Origin error")),"")</f>
        <v/>
      </c>
      <c r="O3952" s="242" t="str">
        <f>IF(AND(I3952&lt;&gt;0,I3952&lt;&gt;""),IF(C3952="","",IF(AND(ISNUMBER(--LEFT(C3952,FIND(" ",C3952&amp;" ")-1)),OR(LEN(LEFT(C3952,FIND(" ",C3952&amp;" ")-1))=6,LEN(LEFT(C3952,FIND(" ",C3952&amp;" ")-1))=7),OR(ISNUMBER(MATCH(LEFT(C3952,FIND(" ",C3952&amp;" ")-1),'Look Up Values'!$G$2:$G$1000,0)),ISNUMBER(MATCH(LEFT(C3952,FIND(" ",C3952&amp;" ")-1),'Look Up Values'!$AE$2:$AE$2000,0)))),"","EWC error")),"")</f>
        <v/>
      </c>
      <c r="P3952" s="242" t="str" cm="1">
        <f t="array" ref="P3952">IF(AND(I3952&lt;&gt;0,I3952&lt;&gt;""),IF(D3952="","",IF(ISNUMBER(MATCH(SUBSTITUTE(D3952," ",""),SUBSTITUTE('Look Up Values'!$S$2:$S$120," ",""),0)),"","D&amp;R error")),"")</f>
        <v/>
      </c>
      <c r="Q3952" s="242" t="str" cm="1">
        <f t="array" ref="Q3952">IF(AND(I3952&lt;&gt;0,I3952&lt;&gt;""),IF(G3952="","",IF(ISNUMBER(MATCH(SUBSTITUTE(G3952," ",""),SUBSTITUTE('Look Up Values'!$I$2:$I$10," ",""),0)),"","State error")),"")</f>
        <v/>
      </c>
      <c r="R3952" s="260" t="str">
        <f t="shared" si="123"/>
        <v/>
      </c>
    </row>
    <row r="3953" spans="1:18" ht="15.75">
      <c r="A3953" s="250">
        <v>3946</v>
      </c>
      <c r="B3953" s="198"/>
      <c r="C3953" s="25"/>
      <c r="D3953" s="25"/>
      <c r="E3953" s="25"/>
      <c r="F3953" s="25"/>
      <c r="G3953" s="26"/>
      <c r="H3953" s="27"/>
      <c r="I3953" s="28"/>
      <c r="J3953" s="430"/>
      <c r="K3953" s="48"/>
      <c r="L3953" s="457" t="str">
        <f t="shared" si="122"/>
        <v/>
      </c>
      <c r="M3953" s="245" cm="1">
        <f t="array" ref="M3953">SUMPRODUCT(--(N3953:Q3953&lt;&gt;"")) + IF(TRIM(R3953)="",0,LEN(R3953)-LEN(SUBSTITUTE(R3953,",",""))+1)</f>
        <v>0</v>
      </c>
      <c r="N3953" s="242" t="str">
        <f>IF(AND(I3953&lt;&gt;0,I3953&lt;&gt;""),IF(TRIM(SUBSTITUTE(B3953,CHAR(160),""))="","",IF(ISNUMBER(MATCH(TRIM(SUBSTITUTE(B3953,CHAR(160),"")),'Look Up Values'!$B$2:$B$500,0)),"","Origin error")),"")</f>
        <v/>
      </c>
      <c r="O3953" s="242" t="str">
        <f>IF(AND(I3953&lt;&gt;0,I3953&lt;&gt;""),IF(C3953="","",IF(AND(ISNUMBER(--LEFT(C3953,FIND(" ",C3953&amp;" ")-1)),OR(LEN(LEFT(C3953,FIND(" ",C3953&amp;" ")-1))=6,LEN(LEFT(C3953,FIND(" ",C3953&amp;" ")-1))=7),OR(ISNUMBER(MATCH(LEFT(C3953,FIND(" ",C3953&amp;" ")-1),'Look Up Values'!$G$2:$G$1000,0)),ISNUMBER(MATCH(LEFT(C3953,FIND(" ",C3953&amp;" ")-1),'Look Up Values'!$AE$2:$AE$2000,0)))),"","EWC error")),"")</f>
        <v/>
      </c>
      <c r="P3953" s="242" t="str" cm="1">
        <f t="array" ref="P3953">IF(AND(I3953&lt;&gt;0,I3953&lt;&gt;""),IF(D3953="","",IF(ISNUMBER(MATCH(SUBSTITUTE(D3953," ",""),SUBSTITUTE('Look Up Values'!$S$2:$S$120," ",""),0)),"","D&amp;R error")),"")</f>
        <v/>
      </c>
      <c r="Q3953" s="242" t="str" cm="1">
        <f t="array" ref="Q3953">IF(AND(I3953&lt;&gt;0,I3953&lt;&gt;""),IF(G3953="","",IF(ISNUMBER(MATCH(SUBSTITUTE(G3953," ",""),SUBSTITUTE('Look Up Values'!$I$2:$I$10," ",""),0)),"","State error")),"")</f>
        <v/>
      </c>
      <c r="R3953" s="260" t="str">
        <f t="shared" si="123"/>
        <v/>
      </c>
    </row>
    <row r="3954" spans="1:18" ht="15.75">
      <c r="A3954" s="250">
        <v>3947</v>
      </c>
      <c r="B3954" s="198"/>
      <c r="C3954" s="25"/>
      <c r="D3954" s="25"/>
      <c r="E3954" s="25"/>
      <c r="F3954" s="25"/>
      <c r="G3954" s="26"/>
      <c r="H3954" s="27"/>
      <c r="I3954" s="28"/>
      <c r="J3954" s="430"/>
      <c r="K3954" s="48"/>
      <c r="L3954" s="457" t="str">
        <f t="shared" si="122"/>
        <v/>
      </c>
      <c r="M3954" s="245" cm="1">
        <f t="array" ref="M3954">SUMPRODUCT(--(N3954:Q3954&lt;&gt;"")) + IF(TRIM(R3954)="",0,LEN(R3954)-LEN(SUBSTITUTE(R3954,",",""))+1)</f>
        <v>0</v>
      </c>
      <c r="N3954" s="242" t="str">
        <f>IF(AND(I3954&lt;&gt;0,I3954&lt;&gt;""),IF(TRIM(SUBSTITUTE(B3954,CHAR(160),""))="","",IF(ISNUMBER(MATCH(TRIM(SUBSTITUTE(B3954,CHAR(160),"")),'Look Up Values'!$B$2:$B$500,0)),"","Origin error")),"")</f>
        <v/>
      </c>
      <c r="O3954" s="242" t="str">
        <f>IF(AND(I3954&lt;&gt;0,I3954&lt;&gt;""),IF(C3954="","",IF(AND(ISNUMBER(--LEFT(C3954,FIND(" ",C3954&amp;" ")-1)),OR(LEN(LEFT(C3954,FIND(" ",C3954&amp;" ")-1))=6,LEN(LEFT(C3954,FIND(" ",C3954&amp;" ")-1))=7),OR(ISNUMBER(MATCH(LEFT(C3954,FIND(" ",C3954&amp;" ")-1),'Look Up Values'!$G$2:$G$1000,0)),ISNUMBER(MATCH(LEFT(C3954,FIND(" ",C3954&amp;" ")-1),'Look Up Values'!$AE$2:$AE$2000,0)))),"","EWC error")),"")</f>
        <v/>
      </c>
      <c r="P3954" s="242" t="str" cm="1">
        <f t="array" ref="P3954">IF(AND(I3954&lt;&gt;0,I3954&lt;&gt;""),IF(D3954="","",IF(ISNUMBER(MATCH(SUBSTITUTE(D3954," ",""),SUBSTITUTE('Look Up Values'!$S$2:$S$120," ",""),0)),"","D&amp;R error")),"")</f>
        <v/>
      </c>
      <c r="Q3954" s="242" t="str" cm="1">
        <f t="array" ref="Q3954">IF(AND(I3954&lt;&gt;0,I3954&lt;&gt;""),IF(G3954="","",IF(ISNUMBER(MATCH(SUBSTITUTE(G3954," ",""),SUBSTITUTE('Look Up Values'!$I$2:$I$10," ",""),0)),"","State error")),"")</f>
        <v/>
      </c>
      <c r="R3954" s="260" t="str">
        <f t="shared" si="123"/>
        <v/>
      </c>
    </row>
    <row r="3955" spans="1:18" ht="15.75">
      <c r="A3955" s="250">
        <v>3948</v>
      </c>
      <c r="B3955" s="198"/>
      <c r="C3955" s="25"/>
      <c r="D3955" s="25"/>
      <c r="E3955" s="25"/>
      <c r="F3955" s="25"/>
      <c r="G3955" s="26"/>
      <c r="H3955" s="27"/>
      <c r="I3955" s="28"/>
      <c r="J3955" s="430"/>
      <c r="K3955" s="48"/>
      <c r="L3955" s="457" t="str">
        <f t="shared" si="122"/>
        <v/>
      </c>
      <c r="M3955" s="245" cm="1">
        <f t="array" ref="M3955">SUMPRODUCT(--(N3955:Q3955&lt;&gt;"")) + IF(TRIM(R3955)="",0,LEN(R3955)-LEN(SUBSTITUTE(R3955,",",""))+1)</f>
        <v>0</v>
      </c>
      <c r="N3955" s="242" t="str">
        <f>IF(AND(I3955&lt;&gt;0,I3955&lt;&gt;""),IF(TRIM(SUBSTITUTE(B3955,CHAR(160),""))="","",IF(ISNUMBER(MATCH(TRIM(SUBSTITUTE(B3955,CHAR(160),"")),'Look Up Values'!$B$2:$B$500,0)),"","Origin error")),"")</f>
        <v/>
      </c>
      <c r="O3955" s="242" t="str">
        <f>IF(AND(I3955&lt;&gt;0,I3955&lt;&gt;""),IF(C3955="","",IF(AND(ISNUMBER(--LEFT(C3955,FIND(" ",C3955&amp;" ")-1)),OR(LEN(LEFT(C3955,FIND(" ",C3955&amp;" ")-1))=6,LEN(LEFT(C3955,FIND(" ",C3955&amp;" ")-1))=7),OR(ISNUMBER(MATCH(LEFT(C3955,FIND(" ",C3955&amp;" ")-1),'Look Up Values'!$G$2:$G$1000,0)),ISNUMBER(MATCH(LEFT(C3955,FIND(" ",C3955&amp;" ")-1),'Look Up Values'!$AE$2:$AE$2000,0)))),"","EWC error")),"")</f>
        <v/>
      </c>
      <c r="P3955" s="242" t="str" cm="1">
        <f t="array" ref="P3955">IF(AND(I3955&lt;&gt;0,I3955&lt;&gt;""),IF(D3955="","",IF(ISNUMBER(MATCH(SUBSTITUTE(D3955," ",""),SUBSTITUTE('Look Up Values'!$S$2:$S$120," ",""),0)),"","D&amp;R error")),"")</f>
        <v/>
      </c>
      <c r="Q3955" s="242" t="str" cm="1">
        <f t="array" ref="Q3955">IF(AND(I3955&lt;&gt;0,I3955&lt;&gt;""),IF(G3955="","",IF(ISNUMBER(MATCH(SUBSTITUTE(G3955," ",""),SUBSTITUTE('Look Up Values'!$I$2:$I$10," ",""),0)),"","State error")),"")</f>
        <v/>
      </c>
      <c r="R3955" s="260" t="str">
        <f t="shared" si="123"/>
        <v/>
      </c>
    </row>
    <row r="3956" spans="1:18" ht="15.75">
      <c r="A3956" s="250">
        <v>3949</v>
      </c>
      <c r="B3956" s="198"/>
      <c r="C3956" s="25"/>
      <c r="D3956" s="25"/>
      <c r="E3956" s="25"/>
      <c r="F3956" s="25"/>
      <c r="G3956" s="26"/>
      <c r="H3956" s="27"/>
      <c r="I3956" s="28"/>
      <c r="J3956" s="430"/>
      <c r="K3956" s="48"/>
      <c r="L3956" s="457" t="str">
        <f t="shared" si="122"/>
        <v/>
      </c>
      <c r="M3956" s="245" cm="1">
        <f t="array" ref="M3956">SUMPRODUCT(--(N3956:Q3956&lt;&gt;"")) + IF(TRIM(R3956)="",0,LEN(R3956)-LEN(SUBSTITUTE(R3956,",",""))+1)</f>
        <v>0</v>
      </c>
      <c r="N3956" s="242" t="str">
        <f>IF(AND(I3956&lt;&gt;0,I3956&lt;&gt;""),IF(TRIM(SUBSTITUTE(B3956,CHAR(160),""))="","",IF(ISNUMBER(MATCH(TRIM(SUBSTITUTE(B3956,CHAR(160),"")),'Look Up Values'!$B$2:$B$500,0)),"","Origin error")),"")</f>
        <v/>
      </c>
      <c r="O3956" s="242" t="str">
        <f>IF(AND(I3956&lt;&gt;0,I3956&lt;&gt;""),IF(C3956="","",IF(AND(ISNUMBER(--LEFT(C3956,FIND(" ",C3956&amp;" ")-1)),OR(LEN(LEFT(C3956,FIND(" ",C3956&amp;" ")-1))=6,LEN(LEFT(C3956,FIND(" ",C3956&amp;" ")-1))=7),OR(ISNUMBER(MATCH(LEFT(C3956,FIND(" ",C3956&amp;" ")-1),'Look Up Values'!$G$2:$G$1000,0)),ISNUMBER(MATCH(LEFT(C3956,FIND(" ",C3956&amp;" ")-1),'Look Up Values'!$AE$2:$AE$2000,0)))),"","EWC error")),"")</f>
        <v/>
      </c>
      <c r="P3956" s="242" t="str" cm="1">
        <f t="array" ref="P3956">IF(AND(I3956&lt;&gt;0,I3956&lt;&gt;""),IF(D3956="","",IF(ISNUMBER(MATCH(SUBSTITUTE(D3956," ",""),SUBSTITUTE('Look Up Values'!$S$2:$S$120," ",""),0)),"","D&amp;R error")),"")</f>
        <v/>
      </c>
      <c r="Q3956" s="242" t="str" cm="1">
        <f t="array" ref="Q3956">IF(AND(I3956&lt;&gt;0,I3956&lt;&gt;""),IF(G3956="","",IF(ISNUMBER(MATCH(SUBSTITUTE(G3956," ",""),SUBSTITUTE('Look Up Values'!$I$2:$I$10," ",""),0)),"","State error")),"")</f>
        <v/>
      </c>
      <c r="R3956" s="260" t="str">
        <f t="shared" si="123"/>
        <v/>
      </c>
    </row>
    <row r="3957" spans="1:18" ht="15.75">
      <c r="A3957" s="250">
        <v>3950</v>
      </c>
      <c r="B3957" s="198"/>
      <c r="C3957" s="25"/>
      <c r="D3957" s="25"/>
      <c r="E3957" s="25"/>
      <c r="F3957" s="25"/>
      <c r="G3957" s="26"/>
      <c r="H3957" s="27"/>
      <c r="I3957" s="28"/>
      <c r="J3957" s="430"/>
      <c r="K3957" s="48"/>
      <c r="L3957" s="457" t="str">
        <f t="shared" si="122"/>
        <v/>
      </c>
      <c r="M3957" s="245" cm="1">
        <f t="array" ref="M3957">SUMPRODUCT(--(N3957:Q3957&lt;&gt;"")) + IF(TRIM(R3957)="",0,LEN(R3957)-LEN(SUBSTITUTE(R3957,",",""))+1)</f>
        <v>0</v>
      </c>
      <c r="N3957" s="242" t="str">
        <f>IF(AND(I3957&lt;&gt;0,I3957&lt;&gt;""),IF(TRIM(SUBSTITUTE(B3957,CHAR(160),""))="","",IF(ISNUMBER(MATCH(TRIM(SUBSTITUTE(B3957,CHAR(160),"")),'Look Up Values'!$B$2:$B$500,0)),"","Origin error")),"")</f>
        <v/>
      </c>
      <c r="O3957" s="242" t="str">
        <f>IF(AND(I3957&lt;&gt;0,I3957&lt;&gt;""),IF(C3957="","",IF(AND(ISNUMBER(--LEFT(C3957,FIND(" ",C3957&amp;" ")-1)),OR(LEN(LEFT(C3957,FIND(" ",C3957&amp;" ")-1))=6,LEN(LEFT(C3957,FIND(" ",C3957&amp;" ")-1))=7),OR(ISNUMBER(MATCH(LEFT(C3957,FIND(" ",C3957&amp;" ")-1),'Look Up Values'!$G$2:$G$1000,0)),ISNUMBER(MATCH(LEFT(C3957,FIND(" ",C3957&amp;" ")-1),'Look Up Values'!$AE$2:$AE$2000,0)))),"","EWC error")),"")</f>
        <v/>
      </c>
      <c r="P3957" s="242" t="str" cm="1">
        <f t="array" ref="P3957">IF(AND(I3957&lt;&gt;0,I3957&lt;&gt;""),IF(D3957="","",IF(ISNUMBER(MATCH(SUBSTITUTE(D3957," ",""),SUBSTITUTE('Look Up Values'!$S$2:$S$120," ",""),0)),"","D&amp;R error")),"")</f>
        <v/>
      </c>
      <c r="Q3957" s="242" t="str" cm="1">
        <f t="array" ref="Q3957">IF(AND(I3957&lt;&gt;0,I3957&lt;&gt;""),IF(G3957="","",IF(ISNUMBER(MATCH(SUBSTITUTE(G3957," ",""),SUBSTITUTE('Look Up Values'!$I$2:$I$10," ",""),0)),"","State error")),"")</f>
        <v/>
      </c>
      <c r="R3957" s="260" t="str">
        <f t="shared" si="123"/>
        <v/>
      </c>
    </row>
    <row r="3958" spans="1:18" ht="15.75">
      <c r="A3958" s="250">
        <v>3951</v>
      </c>
      <c r="B3958" s="198"/>
      <c r="C3958" s="25"/>
      <c r="D3958" s="25"/>
      <c r="E3958" s="25"/>
      <c r="F3958" s="25"/>
      <c r="G3958" s="26"/>
      <c r="H3958" s="27"/>
      <c r="I3958" s="28"/>
      <c r="J3958" s="430"/>
      <c r="K3958" s="48"/>
      <c r="L3958" s="457" t="str">
        <f t="shared" si="122"/>
        <v/>
      </c>
      <c r="M3958" s="245" cm="1">
        <f t="array" ref="M3958">SUMPRODUCT(--(N3958:Q3958&lt;&gt;"")) + IF(TRIM(R3958)="",0,LEN(R3958)-LEN(SUBSTITUTE(R3958,",",""))+1)</f>
        <v>0</v>
      </c>
      <c r="N3958" s="242" t="str">
        <f>IF(AND(I3958&lt;&gt;0,I3958&lt;&gt;""),IF(TRIM(SUBSTITUTE(B3958,CHAR(160),""))="","",IF(ISNUMBER(MATCH(TRIM(SUBSTITUTE(B3958,CHAR(160),"")),'Look Up Values'!$B$2:$B$500,0)),"","Origin error")),"")</f>
        <v/>
      </c>
      <c r="O3958" s="242" t="str">
        <f>IF(AND(I3958&lt;&gt;0,I3958&lt;&gt;""),IF(C3958="","",IF(AND(ISNUMBER(--LEFT(C3958,FIND(" ",C3958&amp;" ")-1)),OR(LEN(LEFT(C3958,FIND(" ",C3958&amp;" ")-1))=6,LEN(LEFT(C3958,FIND(" ",C3958&amp;" ")-1))=7),OR(ISNUMBER(MATCH(LEFT(C3958,FIND(" ",C3958&amp;" ")-1),'Look Up Values'!$G$2:$G$1000,0)),ISNUMBER(MATCH(LEFT(C3958,FIND(" ",C3958&amp;" ")-1),'Look Up Values'!$AE$2:$AE$2000,0)))),"","EWC error")),"")</f>
        <v/>
      </c>
      <c r="P3958" s="242" t="str" cm="1">
        <f t="array" ref="P3958">IF(AND(I3958&lt;&gt;0,I3958&lt;&gt;""),IF(D3958="","",IF(ISNUMBER(MATCH(SUBSTITUTE(D3958," ",""),SUBSTITUTE('Look Up Values'!$S$2:$S$120," ",""),0)),"","D&amp;R error")),"")</f>
        <v/>
      </c>
      <c r="Q3958" s="242" t="str" cm="1">
        <f t="array" ref="Q3958">IF(AND(I3958&lt;&gt;0,I3958&lt;&gt;""),IF(G3958="","",IF(ISNUMBER(MATCH(SUBSTITUTE(G3958," ",""),SUBSTITUTE('Look Up Values'!$I$2:$I$10," ",""),0)),"","State error")),"")</f>
        <v/>
      </c>
      <c r="R3958" s="260" t="str">
        <f t="shared" si="123"/>
        <v/>
      </c>
    </row>
    <row r="3959" spans="1:18" ht="15.75">
      <c r="A3959" s="250">
        <v>3952</v>
      </c>
      <c r="B3959" s="198"/>
      <c r="C3959" s="25"/>
      <c r="D3959" s="25"/>
      <c r="E3959" s="25"/>
      <c r="F3959" s="25"/>
      <c r="G3959" s="26"/>
      <c r="H3959" s="27"/>
      <c r="I3959" s="28"/>
      <c r="J3959" s="430"/>
      <c r="K3959" s="48"/>
      <c r="L3959" s="457" t="str">
        <f t="shared" si="122"/>
        <v/>
      </c>
      <c r="M3959" s="245" cm="1">
        <f t="array" ref="M3959">SUMPRODUCT(--(N3959:Q3959&lt;&gt;"")) + IF(TRIM(R3959)="",0,LEN(R3959)-LEN(SUBSTITUTE(R3959,",",""))+1)</f>
        <v>0</v>
      </c>
      <c r="N3959" s="242" t="str">
        <f>IF(AND(I3959&lt;&gt;0,I3959&lt;&gt;""),IF(TRIM(SUBSTITUTE(B3959,CHAR(160),""))="","",IF(ISNUMBER(MATCH(TRIM(SUBSTITUTE(B3959,CHAR(160),"")),'Look Up Values'!$B$2:$B$500,0)),"","Origin error")),"")</f>
        <v/>
      </c>
      <c r="O3959" s="242" t="str">
        <f>IF(AND(I3959&lt;&gt;0,I3959&lt;&gt;""),IF(C3959="","",IF(AND(ISNUMBER(--LEFT(C3959,FIND(" ",C3959&amp;" ")-1)),OR(LEN(LEFT(C3959,FIND(" ",C3959&amp;" ")-1))=6,LEN(LEFT(C3959,FIND(" ",C3959&amp;" ")-1))=7),OR(ISNUMBER(MATCH(LEFT(C3959,FIND(" ",C3959&amp;" ")-1),'Look Up Values'!$G$2:$G$1000,0)),ISNUMBER(MATCH(LEFT(C3959,FIND(" ",C3959&amp;" ")-1),'Look Up Values'!$AE$2:$AE$2000,0)))),"","EWC error")),"")</f>
        <v/>
      </c>
      <c r="P3959" s="242" t="str" cm="1">
        <f t="array" ref="P3959">IF(AND(I3959&lt;&gt;0,I3959&lt;&gt;""),IF(D3959="","",IF(ISNUMBER(MATCH(SUBSTITUTE(D3959," ",""),SUBSTITUTE('Look Up Values'!$S$2:$S$120," ",""),0)),"","D&amp;R error")),"")</f>
        <v/>
      </c>
      <c r="Q3959" s="242" t="str" cm="1">
        <f t="array" ref="Q3959">IF(AND(I3959&lt;&gt;0,I3959&lt;&gt;""),IF(G3959="","",IF(ISNUMBER(MATCH(SUBSTITUTE(G3959," ",""),SUBSTITUTE('Look Up Values'!$I$2:$I$10," ",""),0)),"","State error")),"")</f>
        <v/>
      </c>
      <c r="R3959" s="260" t="str">
        <f t="shared" si="123"/>
        <v/>
      </c>
    </row>
    <row r="3960" spans="1:18" ht="15.75">
      <c r="A3960" s="250">
        <v>3953</v>
      </c>
      <c r="B3960" s="198"/>
      <c r="C3960" s="25"/>
      <c r="D3960" s="25"/>
      <c r="E3960" s="25"/>
      <c r="F3960" s="25"/>
      <c r="G3960" s="26"/>
      <c r="H3960" s="27"/>
      <c r="I3960" s="28"/>
      <c r="J3960" s="430"/>
      <c r="K3960" s="48"/>
      <c r="L3960" s="457" t="str">
        <f t="shared" si="122"/>
        <v/>
      </c>
      <c r="M3960" s="245" cm="1">
        <f t="array" ref="M3960">SUMPRODUCT(--(N3960:Q3960&lt;&gt;"")) + IF(TRIM(R3960)="",0,LEN(R3960)-LEN(SUBSTITUTE(R3960,",",""))+1)</f>
        <v>0</v>
      </c>
      <c r="N3960" s="242" t="str">
        <f>IF(AND(I3960&lt;&gt;0,I3960&lt;&gt;""),IF(TRIM(SUBSTITUTE(B3960,CHAR(160),""))="","",IF(ISNUMBER(MATCH(TRIM(SUBSTITUTE(B3960,CHAR(160),"")),'Look Up Values'!$B$2:$B$500,0)),"","Origin error")),"")</f>
        <v/>
      </c>
      <c r="O3960" s="242" t="str">
        <f>IF(AND(I3960&lt;&gt;0,I3960&lt;&gt;""),IF(C3960="","",IF(AND(ISNUMBER(--LEFT(C3960,FIND(" ",C3960&amp;" ")-1)),OR(LEN(LEFT(C3960,FIND(" ",C3960&amp;" ")-1))=6,LEN(LEFT(C3960,FIND(" ",C3960&amp;" ")-1))=7),OR(ISNUMBER(MATCH(LEFT(C3960,FIND(" ",C3960&amp;" ")-1),'Look Up Values'!$G$2:$G$1000,0)),ISNUMBER(MATCH(LEFT(C3960,FIND(" ",C3960&amp;" ")-1),'Look Up Values'!$AE$2:$AE$2000,0)))),"","EWC error")),"")</f>
        <v/>
      </c>
      <c r="P3960" s="242" t="str" cm="1">
        <f t="array" ref="P3960">IF(AND(I3960&lt;&gt;0,I3960&lt;&gt;""),IF(D3960="","",IF(ISNUMBER(MATCH(SUBSTITUTE(D3960," ",""),SUBSTITUTE('Look Up Values'!$S$2:$S$120," ",""),0)),"","D&amp;R error")),"")</f>
        <v/>
      </c>
      <c r="Q3960" s="242" t="str" cm="1">
        <f t="array" ref="Q3960">IF(AND(I3960&lt;&gt;0,I3960&lt;&gt;""),IF(G3960="","",IF(ISNUMBER(MATCH(SUBSTITUTE(G3960," ",""),SUBSTITUTE('Look Up Values'!$I$2:$I$10," ",""),0)),"","State error")),"")</f>
        <v/>
      </c>
      <c r="R3960" s="260" t="str">
        <f t="shared" si="123"/>
        <v/>
      </c>
    </row>
    <row r="3961" spans="1:18" ht="15.75">
      <c r="A3961" s="250">
        <v>3954</v>
      </c>
      <c r="B3961" s="198"/>
      <c r="C3961" s="25"/>
      <c r="D3961" s="25"/>
      <c r="E3961" s="25"/>
      <c r="F3961" s="25"/>
      <c r="G3961" s="26"/>
      <c r="H3961" s="27"/>
      <c r="I3961" s="28"/>
      <c r="J3961" s="430"/>
      <c r="K3961" s="48"/>
      <c r="L3961" s="457" t="str">
        <f t="shared" si="122"/>
        <v/>
      </c>
      <c r="M3961" s="245" cm="1">
        <f t="array" ref="M3961">SUMPRODUCT(--(N3961:Q3961&lt;&gt;"")) + IF(TRIM(R3961)="",0,LEN(R3961)-LEN(SUBSTITUTE(R3961,",",""))+1)</f>
        <v>0</v>
      </c>
      <c r="N3961" s="242" t="str">
        <f>IF(AND(I3961&lt;&gt;0,I3961&lt;&gt;""),IF(TRIM(SUBSTITUTE(B3961,CHAR(160),""))="","",IF(ISNUMBER(MATCH(TRIM(SUBSTITUTE(B3961,CHAR(160),"")),'Look Up Values'!$B$2:$B$500,0)),"","Origin error")),"")</f>
        <v/>
      </c>
      <c r="O3961" s="242" t="str">
        <f>IF(AND(I3961&lt;&gt;0,I3961&lt;&gt;""),IF(C3961="","",IF(AND(ISNUMBER(--LEFT(C3961,FIND(" ",C3961&amp;" ")-1)),OR(LEN(LEFT(C3961,FIND(" ",C3961&amp;" ")-1))=6,LEN(LEFT(C3961,FIND(" ",C3961&amp;" ")-1))=7),OR(ISNUMBER(MATCH(LEFT(C3961,FIND(" ",C3961&amp;" ")-1),'Look Up Values'!$G$2:$G$1000,0)),ISNUMBER(MATCH(LEFT(C3961,FIND(" ",C3961&amp;" ")-1),'Look Up Values'!$AE$2:$AE$2000,0)))),"","EWC error")),"")</f>
        <v/>
      </c>
      <c r="P3961" s="242" t="str" cm="1">
        <f t="array" ref="P3961">IF(AND(I3961&lt;&gt;0,I3961&lt;&gt;""),IF(D3961="","",IF(ISNUMBER(MATCH(SUBSTITUTE(D3961," ",""),SUBSTITUTE('Look Up Values'!$S$2:$S$120," ",""),0)),"","D&amp;R error")),"")</f>
        <v/>
      </c>
      <c r="Q3961" s="242" t="str" cm="1">
        <f t="array" ref="Q3961">IF(AND(I3961&lt;&gt;0,I3961&lt;&gt;""),IF(G3961="","",IF(ISNUMBER(MATCH(SUBSTITUTE(G3961," ",""),SUBSTITUTE('Look Up Values'!$I$2:$I$10," ",""),0)),"","State error")),"")</f>
        <v/>
      </c>
      <c r="R3961" s="260" t="str">
        <f t="shared" si="123"/>
        <v/>
      </c>
    </row>
    <row r="3962" spans="1:18" ht="15.75">
      <c r="A3962" s="250">
        <v>3955</v>
      </c>
      <c r="B3962" s="198"/>
      <c r="C3962" s="25"/>
      <c r="D3962" s="25"/>
      <c r="E3962" s="25"/>
      <c r="F3962" s="25"/>
      <c r="G3962" s="26"/>
      <c r="H3962" s="27"/>
      <c r="I3962" s="28"/>
      <c r="J3962" s="430"/>
      <c r="K3962" s="48"/>
      <c r="L3962" s="457" t="str">
        <f t="shared" si="122"/>
        <v/>
      </c>
      <c r="M3962" s="245" cm="1">
        <f t="array" ref="M3962">SUMPRODUCT(--(N3962:Q3962&lt;&gt;"")) + IF(TRIM(R3962)="",0,LEN(R3962)-LEN(SUBSTITUTE(R3962,",",""))+1)</f>
        <v>0</v>
      </c>
      <c r="N3962" s="242" t="str">
        <f>IF(AND(I3962&lt;&gt;0,I3962&lt;&gt;""),IF(TRIM(SUBSTITUTE(B3962,CHAR(160),""))="","",IF(ISNUMBER(MATCH(TRIM(SUBSTITUTE(B3962,CHAR(160),"")),'Look Up Values'!$B$2:$B$500,0)),"","Origin error")),"")</f>
        <v/>
      </c>
      <c r="O3962" s="242" t="str">
        <f>IF(AND(I3962&lt;&gt;0,I3962&lt;&gt;""),IF(C3962="","",IF(AND(ISNUMBER(--LEFT(C3962,FIND(" ",C3962&amp;" ")-1)),OR(LEN(LEFT(C3962,FIND(" ",C3962&amp;" ")-1))=6,LEN(LEFT(C3962,FIND(" ",C3962&amp;" ")-1))=7),OR(ISNUMBER(MATCH(LEFT(C3962,FIND(" ",C3962&amp;" ")-1),'Look Up Values'!$G$2:$G$1000,0)),ISNUMBER(MATCH(LEFT(C3962,FIND(" ",C3962&amp;" ")-1),'Look Up Values'!$AE$2:$AE$2000,0)))),"","EWC error")),"")</f>
        <v/>
      </c>
      <c r="P3962" s="242" t="str" cm="1">
        <f t="array" ref="P3962">IF(AND(I3962&lt;&gt;0,I3962&lt;&gt;""),IF(D3962="","",IF(ISNUMBER(MATCH(SUBSTITUTE(D3962," ",""),SUBSTITUTE('Look Up Values'!$S$2:$S$120," ",""),0)),"","D&amp;R error")),"")</f>
        <v/>
      </c>
      <c r="Q3962" s="242" t="str" cm="1">
        <f t="array" ref="Q3962">IF(AND(I3962&lt;&gt;0,I3962&lt;&gt;""),IF(G3962="","",IF(ISNUMBER(MATCH(SUBSTITUTE(G3962," ",""),SUBSTITUTE('Look Up Values'!$I$2:$I$10," ",""),0)),"","State error")),"")</f>
        <v/>
      </c>
      <c r="R3962" s="260" t="str">
        <f t="shared" si="123"/>
        <v/>
      </c>
    </row>
    <row r="3963" spans="1:18" ht="15.75">
      <c r="A3963" s="250">
        <v>3956</v>
      </c>
      <c r="B3963" s="198"/>
      <c r="C3963" s="25"/>
      <c r="D3963" s="25"/>
      <c r="E3963" s="25"/>
      <c r="F3963" s="25"/>
      <c r="G3963" s="26"/>
      <c r="H3963" s="27"/>
      <c r="I3963" s="28"/>
      <c r="J3963" s="430"/>
      <c r="K3963" s="48"/>
      <c r="L3963" s="457" t="str">
        <f t="shared" si="122"/>
        <v/>
      </c>
      <c r="M3963" s="245" cm="1">
        <f t="array" ref="M3963">SUMPRODUCT(--(N3963:Q3963&lt;&gt;"")) + IF(TRIM(R3963)="",0,LEN(R3963)-LEN(SUBSTITUTE(R3963,",",""))+1)</f>
        <v>0</v>
      </c>
      <c r="N3963" s="242" t="str">
        <f>IF(AND(I3963&lt;&gt;0,I3963&lt;&gt;""),IF(TRIM(SUBSTITUTE(B3963,CHAR(160),""))="","",IF(ISNUMBER(MATCH(TRIM(SUBSTITUTE(B3963,CHAR(160),"")),'Look Up Values'!$B$2:$B$500,0)),"","Origin error")),"")</f>
        <v/>
      </c>
      <c r="O3963" s="242" t="str">
        <f>IF(AND(I3963&lt;&gt;0,I3963&lt;&gt;""),IF(C3963="","",IF(AND(ISNUMBER(--LEFT(C3963,FIND(" ",C3963&amp;" ")-1)),OR(LEN(LEFT(C3963,FIND(" ",C3963&amp;" ")-1))=6,LEN(LEFT(C3963,FIND(" ",C3963&amp;" ")-1))=7),OR(ISNUMBER(MATCH(LEFT(C3963,FIND(" ",C3963&amp;" ")-1),'Look Up Values'!$G$2:$G$1000,0)),ISNUMBER(MATCH(LEFT(C3963,FIND(" ",C3963&amp;" ")-1),'Look Up Values'!$AE$2:$AE$2000,0)))),"","EWC error")),"")</f>
        <v/>
      </c>
      <c r="P3963" s="242" t="str" cm="1">
        <f t="array" ref="P3963">IF(AND(I3963&lt;&gt;0,I3963&lt;&gt;""),IF(D3963="","",IF(ISNUMBER(MATCH(SUBSTITUTE(D3963," ",""),SUBSTITUTE('Look Up Values'!$S$2:$S$120," ",""),0)),"","D&amp;R error")),"")</f>
        <v/>
      </c>
      <c r="Q3963" s="242" t="str" cm="1">
        <f t="array" ref="Q3963">IF(AND(I3963&lt;&gt;0,I3963&lt;&gt;""),IF(G3963="","",IF(ISNUMBER(MATCH(SUBSTITUTE(G3963," ",""),SUBSTITUTE('Look Up Values'!$I$2:$I$10," ",""),0)),"","State error")),"")</f>
        <v/>
      </c>
      <c r="R3963" s="260" t="str">
        <f t="shared" si="123"/>
        <v/>
      </c>
    </row>
    <row r="3964" spans="1:18" ht="15.75">
      <c r="A3964" s="250">
        <v>3957</v>
      </c>
      <c r="B3964" s="198"/>
      <c r="C3964" s="25"/>
      <c r="D3964" s="25"/>
      <c r="E3964" s="25"/>
      <c r="F3964" s="25"/>
      <c r="G3964" s="26"/>
      <c r="H3964" s="27"/>
      <c r="I3964" s="28"/>
      <c r="J3964" s="430"/>
      <c r="K3964" s="48"/>
      <c r="L3964" s="457" t="str">
        <f t="shared" si="122"/>
        <v/>
      </c>
      <c r="M3964" s="245" cm="1">
        <f t="array" ref="M3964">SUMPRODUCT(--(N3964:Q3964&lt;&gt;"")) + IF(TRIM(R3964)="",0,LEN(R3964)-LEN(SUBSTITUTE(R3964,",",""))+1)</f>
        <v>0</v>
      </c>
      <c r="N3964" s="242" t="str">
        <f>IF(AND(I3964&lt;&gt;0,I3964&lt;&gt;""),IF(TRIM(SUBSTITUTE(B3964,CHAR(160),""))="","",IF(ISNUMBER(MATCH(TRIM(SUBSTITUTE(B3964,CHAR(160),"")),'Look Up Values'!$B$2:$B$500,0)),"","Origin error")),"")</f>
        <v/>
      </c>
      <c r="O3964" s="242" t="str">
        <f>IF(AND(I3964&lt;&gt;0,I3964&lt;&gt;""),IF(C3964="","",IF(AND(ISNUMBER(--LEFT(C3964,FIND(" ",C3964&amp;" ")-1)),OR(LEN(LEFT(C3964,FIND(" ",C3964&amp;" ")-1))=6,LEN(LEFT(C3964,FIND(" ",C3964&amp;" ")-1))=7),OR(ISNUMBER(MATCH(LEFT(C3964,FIND(" ",C3964&amp;" ")-1),'Look Up Values'!$G$2:$G$1000,0)),ISNUMBER(MATCH(LEFT(C3964,FIND(" ",C3964&amp;" ")-1),'Look Up Values'!$AE$2:$AE$2000,0)))),"","EWC error")),"")</f>
        <v/>
      </c>
      <c r="P3964" s="242" t="str" cm="1">
        <f t="array" ref="P3964">IF(AND(I3964&lt;&gt;0,I3964&lt;&gt;""),IF(D3964="","",IF(ISNUMBER(MATCH(SUBSTITUTE(D3964," ",""),SUBSTITUTE('Look Up Values'!$S$2:$S$120," ",""),0)),"","D&amp;R error")),"")</f>
        <v/>
      </c>
      <c r="Q3964" s="242" t="str" cm="1">
        <f t="array" ref="Q3964">IF(AND(I3964&lt;&gt;0,I3964&lt;&gt;""),IF(G3964="","",IF(ISNUMBER(MATCH(SUBSTITUTE(G3964," ",""),SUBSTITUTE('Look Up Values'!$I$2:$I$10," ",""),0)),"","State error")),"")</f>
        <v/>
      </c>
      <c r="R3964" s="260" t="str">
        <f t="shared" si="123"/>
        <v/>
      </c>
    </row>
    <row r="3965" spans="1:18" ht="15.75">
      <c r="A3965" s="250">
        <v>3958</v>
      </c>
      <c r="B3965" s="198"/>
      <c r="C3965" s="25"/>
      <c r="D3965" s="25"/>
      <c r="E3965" s="25"/>
      <c r="F3965" s="25"/>
      <c r="G3965" s="26"/>
      <c r="H3965" s="27"/>
      <c r="I3965" s="28"/>
      <c r="J3965" s="430"/>
      <c r="K3965" s="48"/>
      <c r="L3965" s="457" t="str">
        <f t="shared" si="122"/>
        <v/>
      </c>
      <c r="M3965" s="245" cm="1">
        <f t="array" ref="M3965">SUMPRODUCT(--(N3965:Q3965&lt;&gt;"")) + IF(TRIM(R3965)="",0,LEN(R3965)-LEN(SUBSTITUTE(R3965,",",""))+1)</f>
        <v>0</v>
      </c>
      <c r="N3965" s="242" t="str">
        <f>IF(AND(I3965&lt;&gt;0,I3965&lt;&gt;""),IF(TRIM(SUBSTITUTE(B3965,CHAR(160),""))="","",IF(ISNUMBER(MATCH(TRIM(SUBSTITUTE(B3965,CHAR(160),"")),'Look Up Values'!$B$2:$B$500,0)),"","Origin error")),"")</f>
        <v/>
      </c>
      <c r="O3965" s="242" t="str">
        <f>IF(AND(I3965&lt;&gt;0,I3965&lt;&gt;""),IF(C3965="","",IF(AND(ISNUMBER(--LEFT(C3965,FIND(" ",C3965&amp;" ")-1)),OR(LEN(LEFT(C3965,FIND(" ",C3965&amp;" ")-1))=6,LEN(LEFT(C3965,FIND(" ",C3965&amp;" ")-1))=7),OR(ISNUMBER(MATCH(LEFT(C3965,FIND(" ",C3965&amp;" ")-1),'Look Up Values'!$G$2:$G$1000,0)),ISNUMBER(MATCH(LEFT(C3965,FIND(" ",C3965&amp;" ")-1),'Look Up Values'!$AE$2:$AE$2000,0)))),"","EWC error")),"")</f>
        <v/>
      </c>
      <c r="P3965" s="242" t="str" cm="1">
        <f t="array" ref="P3965">IF(AND(I3965&lt;&gt;0,I3965&lt;&gt;""),IF(D3965="","",IF(ISNUMBER(MATCH(SUBSTITUTE(D3965," ",""),SUBSTITUTE('Look Up Values'!$S$2:$S$120," ",""),0)),"","D&amp;R error")),"")</f>
        <v/>
      </c>
      <c r="Q3965" s="242" t="str" cm="1">
        <f t="array" ref="Q3965">IF(AND(I3965&lt;&gt;0,I3965&lt;&gt;""),IF(G3965="","",IF(ISNUMBER(MATCH(SUBSTITUTE(G3965," ",""),SUBSTITUTE('Look Up Values'!$I$2:$I$10," ",""),0)),"","State error")),"")</f>
        <v/>
      </c>
      <c r="R3965" s="260" t="str">
        <f t="shared" si="123"/>
        <v/>
      </c>
    </row>
    <row r="3966" spans="1:18" ht="15.75">
      <c r="A3966" s="250">
        <v>3959</v>
      </c>
      <c r="B3966" s="198"/>
      <c r="C3966" s="25"/>
      <c r="D3966" s="25"/>
      <c r="E3966" s="25"/>
      <c r="F3966" s="25"/>
      <c r="G3966" s="26"/>
      <c r="H3966" s="27"/>
      <c r="I3966" s="28"/>
      <c r="J3966" s="430"/>
      <c r="K3966" s="48"/>
      <c r="L3966" s="457" t="str">
        <f t="shared" si="122"/>
        <v/>
      </c>
      <c r="M3966" s="245" cm="1">
        <f t="array" ref="M3966">SUMPRODUCT(--(N3966:Q3966&lt;&gt;"")) + IF(TRIM(R3966)="",0,LEN(R3966)-LEN(SUBSTITUTE(R3966,",",""))+1)</f>
        <v>0</v>
      </c>
      <c r="N3966" s="242" t="str">
        <f>IF(AND(I3966&lt;&gt;0,I3966&lt;&gt;""),IF(TRIM(SUBSTITUTE(B3966,CHAR(160),""))="","",IF(ISNUMBER(MATCH(TRIM(SUBSTITUTE(B3966,CHAR(160),"")),'Look Up Values'!$B$2:$B$500,0)),"","Origin error")),"")</f>
        <v/>
      </c>
      <c r="O3966" s="242" t="str">
        <f>IF(AND(I3966&lt;&gt;0,I3966&lt;&gt;""),IF(C3966="","",IF(AND(ISNUMBER(--LEFT(C3966,FIND(" ",C3966&amp;" ")-1)),OR(LEN(LEFT(C3966,FIND(" ",C3966&amp;" ")-1))=6,LEN(LEFT(C3966,FIND(" ",C3966&amp;" ")-1))=7),OR(ISNUMBER(MATCH(LEFT(C3966,FIND(" ",C3966&amp;" ")-1),'Look Up Values'!$G$2:$G$1000,0)),ISNUMBER(MATCH(LEFT(C3966,FIND(" ",C3966&amp;" ")-1),'Look Up Values'!$AE$2:$AE$2000,0)))),"","EWC error")),"")</f>
        <v/>
      </c>
      <c r="P3966" s="242" t="str" cm="1">
        <f t="array" ref="P3966">IF(AND(I3966&lt;&gt;0,I3966&lt;&gt;""),IF(D3966="","",IF(ISNUMBER(MATCH(SUBSTITUTE(D3966," ",""),SUBSTITUTE('Look Up Values'!$S$2:$S$120," ",""),0)),"","D&amp;R error")),"")</f>
        <v/>
      </c>
      <c r="Q3966" s="242" t="str" cm="1">
        <f t="array" ref="Q3966">IF(AND(I3966&lt;&gt;0,I3966&lt;&gt;""),IF(G3966="","",IF(ISNUMBER(MATCH(SUBSTITUTE(G3966," ",""),SUBSTITUTE('Look Up Values'!$I$2:$I$10," ",""),0)),"","State error")),"")</f>
        <v/>
      </c>
      <c r="R3966" s="260" t="str">
        <f t="shared" si="123"/>
        <v/>
      </c>
    </row>
    <row r="3967" spans="1:18" ht="15.75">
      <c r="A3967" s="250">
        <v>3960</v>
      </c>
      <c r="B3967" s="198"/>
      <c r="C3967" s="25"/>
      <c r="D3967" s="25"/>
      <c r="E3967" s="25"/>
      <c r="F3967" s="25"/>
      <c r="G3967" s="26"/>
      <c r="H3967" s="27"/>
      <c r="I3967" s="28"/>
      <c r="J3967" s="430"/>
      <c r="K3967" s="48"/>
      <c r="L3967" s="457" t="str">
        <f t="shared" si="122"/>
        <v/>
      </c>
      <c r="M3967" s="245" cm="1">
        <f t="array" ref="M3967">SUMPRODUCT(--(N3967:Q3967&lt;&gt;"")) + IF(TRIM(R3967)="",0,LEN(R3967)-LEN(SUBSTITUTE(R3967,",",""))+1)</f>
        <v>0</v>
      </c>
      <c r="N3967" s="242" t="str">
        <f>IF(AND(I3967&lt;&gt;0,I3967&lt;&gt;""),IF(TRIM(SUBSTITUTE(B3967,CHAR(160),""))="","",IF(ISNUMBER(MATCH(TRIM(SUBSTITUTE(B3967,CHAR(160),"")),'Look Up Values'!$B$2:$B$500,0)),"","Origin error")),"")</f>
        <v/>
      </c>
      <c r="O3967" s="242" t="str">
        <f>IF(AND(I3967&lt;&gt;0,I3967&lt;&gt;""),IF(C3967="","",IF(AND(ISNUMBER(--LEFT(C3967,FIND(" ",C3967&amp;" ")-1)),OR(LEN(LEFT(C3967,FIND(" ",C3967&amp;" ")-1))=6,LEN(LEFT(C3967,FIND(" ",C3967&amp;" ")-1))=7),OR(ISNUMBER(MATCH(LEFT(C3967,FIND(" ",C3967&amp;" ")-1),'Look Up Values'!$G$2:$G$1000,0)),ISNUMBER(MATCH(LEFT(C3967,FIND(" ",C3967&amp;" ")-1),'Look Up Values'!$AE$2:$AE$2000,0)))),"","EWC error")),"")</f>
        <v/>
      </c>
      <c r="P3967" s="242" t="str" cm="1">
        <f t="array" ref="P3967">IF(AND(I3967&lt;&gt;0,I3967&lt;&gt;""),IF(D3967="","",IF(ISNUMBER(MATCH(SUBSTITUTE(D3967," ",""),SUBSTITUTE('Look Up Values'!$S$2:$S$120," ",""),0)),"","D&amp;R error")),"")</f>
        <v/>
      </c>
      <c r="Q3967" s="242" t="str" cm="1">
        <f t="array" ref="Q3967">IF(AND(I3967&lt;&gt;0,I3967&lt;&gt;""),IF(G3967="","",IF(ISNUMBER(MATCH(SUBSTITUTE(G3967," ",""),SUBSTITUTE('Look Up Values'!$I$2:$I$10," ",""),0)),"","State error")),"")</f>
        <v/>
      </c>
      <c r="R3967" s="260" t="str">
        <f t="shared" si="123"/>
        <v/>
      </c>
    </row>
    <row r="3968" spans="1:18" ht="15.75">
      <c r="A3968" s="250">
        <v>3961</v>
      </c>
      <c r="B3968" s="198"/>
      <c r="C3968" s="25"/>
      <c r="D3968" s="25"/>
      <c r="E3968" s="25"/>
      <c r="F3968" s="25"/>
      <c r="G3968" s="26"/>
      <c r="H3968" s="27"/>
      <c r="I3968" s="28"/>
      <c r="J3968" s="430"/>
      <c r="K3968" s="48"/>
      <c r="L3968" s="457" t="str">
        <f t="shared" si="122"/>
        <v/>
      </c>
      <c r="M3968" s="245" cm="1">
        <f t="array" ref="M3968">SUMPRODUCT(--(N3968:Q3968&lt;&gt;"")) + IF(TRIM(R3968)="",0,LEN(R3968)-LEN(SUBSTITUTE(R3968,",",""))+1)</f>
        <v>0</v>
      </c>
      <c r="N3968" s="242" t="str">
        <f>IF(AND(I3968&lt;&gt;0,I3968&lt;&gt;""),IF(TRIM(SUBSTITUTE(B3968,CHAR(160),""))="","",IF(ISNUMBER(MATCH(TRIM(SUBSTITUTE(B3968,CHAR(160),"")),'Look Up Values'!$B$2:$B$500,0)),"","Origin error")),"")</f>
        <v/>
      </c>
      <c r="O3968" s="242" t="str">
        <f>IF(AND(I3968&lt;&gt;0,I3968&lt;&gt;""),IF(C3968="","",IF(AND(ISNUMBER(--LEFT(C3968,FIND(" ",C3968&amp;" ")-1)),OR(LEN(LEFT(C3968,FIND(" ",C3968&amp;" ")-1))=6,LEN(LEFT(C3968,FIND(" ",C3968&amp;" ")-1))=7),OR(ISNUMBER(MATCH(LEFT(C3968,FIND(" ",C3968&amp;" ")-1),'Look Up Values'!$G$2:$G$1000,0)),ISNUMBER(MATCH(LEFT(C3968,FIND(" ",C3968&amp;" ")-1),'Look Up Values'!$AE$2:$AE$2000,0)))),"","EWC error")),"")</f>
        <v/>
      </c>
      <c r="P3968" s="242" t="str" cm="1">
        <f t="array" ref="P3968">IF(AND(I3968&lt;&gt;0,I3968&lt;&gt;""),IF(D3968="","",IF(ISNUMBER(MATCH(SUBSTITUTE(D3968," ",""),SUBSTITUTE('Look Up Values'!$S$2:$S$120," ",""),0)),"","D&amp;R error")),"")</f>
        <v/>
      </c>
      <c r="Q3968" s="242" t="str" cm="1">
        <f t="array" ref="Q3968">IF(AND(I3968&lt;&gt;0,I3968&lt;&gt;""),IF(G3968="","",IF(ISNUMBER(MATCH(SUBSTITUTE(G3968," ",""),SUBSTITUTE('Look Up Values'!$I$2:$I$10," ",""),0)),"","State error")),"")</f>
        <v/>
      </c>
      <c r="R3968" s="260" t="str">
        <f t="shared" si="123"/>
        <v/>
      </c>
    </row>
    <row r="3969" spans="1:18" ht="15.75">
      <c r="A3969" s="250">
        <v>3962</v>
      </c>
      <c r="B3969" s="198"/>
      <c r="C3969" s="25"/>
      <c r="D3969" s="25"/>
      <c r="E3969" s="25"/>
      <c r="F3969" s="25"/>
      <c r="G3969" s="26"/>
      <c r="H3969" s="27"/>
      <c r="I3969" s="28"/>
      <c r="J3969" s="430"/>
      <c r="K3969" s="48"/>
      <c r="L3969" s="457" t="str">
        <f t="shared" si="122"/>
        <v/>
      </c>
      <c r="M3969" s="245" cm="1">
        <f t="array" ref="M3969">SUMPRODUCT(--(N3969:Q3969&lt;&gt;"")) + IF(TRIM(R3969)="",0,LEN(R3969)-LEN(SUBSTITUTE(R3969,",",""))+1)</f>
        <v>0</v>
      </c>
      <c r="N3969" s="242" t="str">
        <f>IF(AND(I3969&lt;&gt;0,I3969&lt;&gt;""),IF(TRIM(SUBSTITUTE(B3969,CHAR(160),""))="","",IF(ISNUMBER(MATCH(TRIM(SUBSTITUTE(B3969,CHAR(160),"")),'Look Up Values'!$B$2:$B$500,0)),"","Origin error")),"")</f>
        <v/>
      </c>
      <c r="O3969" s="242" t="str">
        <f>IF(AND(I3969&lt;&gt;0,I3969&lt;&gt;""),IF(C3969="","",IF(AND(ISNUMBER(--LEFT(C3969,FIND(" ",C3969&amp;" ")-1)),OR(LEN(LEFT(C3969,FIND(" ",C3969&amp;" ")-1))=6,LEN(LEFT(C3969,FIND(" ",C3969&amp;" ")-1))=7),OR(ISNUMBER(MATCH(LEFT(C3969,FIND(" ",C3969&amp;" ")-1),'Look Up Values'!$G$2:$G$1000,0)),ISNUMBER(MATCH(LEFT(C3969,FIND(" ",C3969&amp;" ")-1),'Look Up Values'!$AE$2:$AE$2000,0)))),"","EWC error")),"")</f>
        <v/>
      </c>
      <c r="P3969" s="242" t="str" cm="1">
        <f t="array" ref="P3969">IF(AND(I3969&lt;&gt;0,I3969&lt;&gt;""),IF(D3969="","",IF(ISNUMBER(MATCH(SUBSTITUTE(D3969," ",""),SUBSTITUTE('Look Up Values'!$S$2:$S$120," ",""),0)),"","D&amp;R error")),"")</f>
        <v/>
      </c>
      <c r="Q3969" s="242" t="str" cm="1">
        <f t="array" ref="Q3969">IF(AND(I3969&lt;&gt;0,I3969&lt;&gt;""),IF(G3969="","",IF(ISNUMBER(MATCH(SUBSTITUTE(G3969," ",""),SUBSTITUTE('Look Up Values'!$I$2:$I$10," ",""),0)),"","State error")),"")</f>
        <v/>
      </c>
      <c r="R3969" s="260" t="str">
        <f t="shared" si="123"/>
        <v/>
      </c>
    </row>
    <row r="3970" spans="1:18" ht="15.75">
      <c r="A3970" s="250">
        <v>3963</v>
      </c>
      <c r="B3970" s="198"/>
      <c r="C3970" s="25"/>
      <c r="D3970" s="25"/>
      <c r="E3970" s="25"/>
      <c r="F3970" s="25"/>
      <c r="G3970" s="26"/>
      <c r="H3970" s="27"/>
      <c r="I3970" s="28"/>
      <c r="J3970" s="430"/>
      <c r="K3970" s="48"/>
      <c r="L3970" s="457" t="str">
        <f t="shared" si="122"/>
        <v/>
      </c>
      <c r="M3970" s="245" cm="1">
        <f t="array" ref="M3970">SUMPRODUCT(--(N3970:Q3970&lt;&gt;"")) + IF(TRIM(R3970)="",0,LEN(R3970)-LEN(SUBSTITUTE(R3970,",",""))+1)</f>
        <v>0</v>
      </c>
      <c r="N3970" s="242" t="str">
        <f>IF(AND(I3970&lt;&gt;0,I3970&lt;&gt;""),IF(TRIM(SUBSTITUTE(B3970,CHAR(160),""))="","",IF(ISNUMBER(MATCH(TRIM(SUBSTITUTE(B3970,CHAR(160),"")),'Look Up Values'!$B$2:$B$500,0)),"","Origin error")),"")</f>
        <v/>
      </c>
      <c r="O3970" s="242" t="str">
        <f>IF(AND(I3970&lt;&gt;0,I3970&lt;&gt;""),IF(C3970="","",IF(AND(ISNUMBER(--LEFT(C3970,FIND(" ",C3970&amp;" ")-1)),OR(LEN(LEFT(C3970,FIND(" ",C3970&amp;" ")-1))=6,LEN(LEFT(C3970,FIND(" ",C3970&amp;" ")-1))=7),OR(ISNUMBER(MATCH(LEFT(C3970,FIND(" ",C3970&amp;" ")-1),'Look Up Values'!$G$2:$G$1000,0)),ISNUMBER(MATCH(LEFT(C3970,FIND(" ",C3970&amp;" ")-1),'Look Up Values'!$AE$2:$AE$2000,0)))),"","EWC error")),"")</f>
        <v/>
      </c>
      <c r="P3970" s="242" t="str" cm="1">
        <f t="array" ref="P3970">IF(AND(I3970&lt;&gt;0,I3970&lt;&gt;""),IF(D3970="","",IF(ISNUMBER(MATCH(SUBSTITUTE(D3970," ",""),SUBSTITUTE('Look Up Values'!$S$2:$S$120," ",""),0)),"","D&amp;R error")),"")</f>
        <v/>
      </c>
      <c r="Q3970" s="242" t="str" cm="1">
        <f t="array" ref="Q3970">IF(AND(I3970&lt;&gt;0,I3970&lt;&gt;""),IF(G3970="","",IF(ISNUMBER(MATCH(SUBSTITUTE(G3970," ",""),SUBSTITUTE('Look Up Values'!$I$2:$I$10," ",""),0)),"","State error")),"")</f>
        <v/>
      </c>
      <c r="R3970" s="260" t="str">
        <f t="shared" si="123"/>
        <v/>
      </c>
    </row>
    <row r="3971" spans="1:18" ht="15.75">
      <c r="A3971" s="250">
        <v>3964</v>
      </c>
      <c r="B3971" s="198"/>
      <c r="C3971" s="25"/>
      <c r="D3971" s="25"/>
      <c r="E3971" s="25"/>
      <c r="F3971" s="25"/>
      <c r="G3971" s="26"/>
      <c r="H3971" s="27"/>
      <c r="I3971" s="28"/>
      <c r="J3971" s="430"/>
      <c r="K3971" s="48"/>
      <c r="L3971" s="457" t="str">
        <f t="shared" si="122"/>
        <v/>
      </c>
      <c r="M3971" s="245" cm="1">
        <f t="array" ref="M3971">SUMPRODUCT(--(N3971:Q3971&lt;&gt;"")) + IF(TRIM(R3971)="",0,LEN(R3971)-LEN(SUBSTITUTE(R3971,",",""))+1)</f>
        <v>0</v>
      </c>
      <c r="N3971" s="242" t="str">
        <f>IF(AND(I3971&lt;&gt;0,I3971&lt;&gt;""),IF(TRIM(SUBSTITUTE(B3971,CHAR(160),""))="","",IF(ISNUMBER(MATCH(TRIM(SUBSTITUTE(B3971,CHAR(160),"")),'Look Up Values'!$B$2:$B$500,0)),"","Origin error")),"")</f>
        <v/>
      </c>
      <c r="O3971" s="242" t="str">
        <f>IF(AND(I3971&lt;&gt;0,I3971&lt;&gt;""),IF(C3971="","",IF(AND(ISNUMBER(--LEFT(C3971,FIND(" ",C3971&amp;" ")-1)),OR(LEN(LEFT(C3971,FIND(" ",C3971&amp;" ")-1))=6,LEN(LEFT(C3971,FIND(" ",C3971&amp;" ")-1))=7),OR(ISNUMBER(MATCH(LEFT(C3971,FIND(" ",C3971&amp;" ")-1),'Look Up Values'!$G$2:$G$1000,0)),ISNUMBER(MATCH(LEFT(C3971,FIND(" ",C3971&amp;" ")-1),'Look Up Values'!$AE$2:$AE$2000,0)))),"","EWC error")),"")</f>
        <v/>
      </c>
      <c r="P3971" s="242" t="str" cm="1">
        <f t="array" ref="P3971">IF(AND(I3971&lt;&gt;0,I3971&lt;&gt;""),IF(D3971="","",IF(ISNUMBER(MATCH(SUBSTITUTE(D3971," ",""),SUBSTITUTE('Look Up Values'!$S$2:$S$120," ",""),0)),"","D&amp;R error")),"")</f>
        <v/>
      </c>
      <c r="Q3971" s="242" t="str" cm="1">
        <f t="array" ref="Q3971">IF(AND(I3971&lt;&gt;0,I3971&lt;&gt;""),IF(G3971="","",IF(ISNUMBER(MATCH(SUBSTITUTE(G3971," ",""),SUBSTITUTE('Look Up Values'!$I$2:$I$10," ",""),0)),"","State error")),"")</f>
        <v/>
      </c>
      <c r="R3971" s="260" t="str">
        <f t="shared" si="123"/>
        <v/>
      </c>
    </row>
    <row r="3972" spans="1:18" ht="15.75">
      <c r="A3972" s="250">
        <v>3965</v>
      </c>
      <c r="B3972" s="198"/>
      <c r="C3972" s="25"/>
      <c r="D3972" s="25"/>
      <c r="E3972" s="25"/>
      <c r="F3972" s="25"/>
      <c r="G3972" s="26"/>
      <c r="H3972" s="27"/>
      <c r="I3972" s="28"/>
      <c r="J3972" s="430"/>
      <c r="K3972" s="48"/>
      <c r="L3972" s="457" t="str">
        <f t="shared" si="122"/>
        <v/>
      </c>
      <c r="M3972" s="245" cm="1">
        <f t="array" ref="M3972">SUMPRODUCT(--(N3972:Q3972&lt;&gt;"")) + IF(TRIM(R3972)="",0,LEN(R3972)-LEN(SUBSTITUTE(R3972,",",""))+1)</f>
        <v>0</v>
      </c>
      <c r="N3972" s="242" t="str">
        <f>IF(AND(I3972&lt;&gt;0,I3972&lt;&gt;""),IF(TRIM(SUBSTITUTE(B3972,CHAR(160),""))="","",IF(ISNUMBER(MATCH(TRIM(SUBSTITUTE(B3972,CHAR(160),"")),'Look Up Values'!$B$2:$B$500,0)),"","Origin error")),"")</f>
        <v/>
      </c>
      <c r="O3972" s="242" t="str">
        <f>IF(AND(I3972&lt;&gt;0,I3972&lt;&gt;""),IF(C3972="","",IF(AND(ISNUMBER(--LEFT(C3972,FIND(" ",C3972&amp;" ")-1)),OR(LEN(LEFT(C3972,FIND(" ",C3972&amp;" ")-1))=6,LEN(LEFT(C3972,FIND(" ",C3972&amp;" ")-1))=7),OR(ISNUMBER(MATCH(LEFT(C3972,FIND(" ",C3972&amp;" ")-1),'Look Up Values'!$G$2:$G$1000,0)),ISNUMBER(MATCH(LEFT(C3972,FIND(" ",C3972&amp;" ")-1),'Look Up Values'!$AE$2:$AE$2000,0)))),"","EWC error")),"")</f>
        <v/>
      </c>
      <c r="P3972" s="242" t="str" cm="1">
        <f t="array" ref="P3972">IF(AND(I3972&lt;&gt;0,I3972&lt;&gt;""),IF(D3972="","",IF(ISNUMBER(MATCH(SUBSTITUTE(D3972," ",""),SUBSTITUTE('Look Up Values'!$S$2:$S$120," ",""),0)),"","D&amp;R error")),"")</f>
        <v/>
      </c>
      <c r="Q3972" s="242" t="str" cm="1">
        <f t="array" ref="Q3972">IF(AND(I3972&lt;&gt;0,I3972&lt;&gt;""),IF(G3972="","",IF(ISNUMBER(MATCH(SUBSTITUTE(G3972," ",""),SUBSTITUTE('Look Up Values'!$I$2:$I$10," ",""),0)),"","State error")),"")</f>
        <v/>
      </c>
      <c r="R3972" s="260" t="str">
        <f t="shared" si="123"/>
        <v/>
      </c>
    </row>
    <row r="3973" spans="1:18" ht="15.75">
      <c r="A3973" s="250">
        <v>3966</v>
      </c>
      <c r="B3973" s="198"/>
      <c r="C3973" s="25"/>
      <c r="D3973" s="25"/>
      <c r="E3973" s="25"/>
      <c r="F3973" s="25"/>
      <c r="G3973" s="26"/>
      <c r="H3973" s="27"/>
      <c r="I3973" s="28"/>
      <c r="J3973" s="430"/>
      <c r="K3973" s="48"/>
      <c r="L3973" s="457" t="str">
        <f t="shared" si="122"/>
        <v/>
      </c>
      <c r="M3973" s="245" cm="1">
        <f t="array" ref="M3973">SUMPRODUCT(--(N3973:Q3973&lt;&gt;"")) + IF(TRIM(R3973)="",0,LEN(R3973)-LEN(SUBSTITUTE(R3973,",",""))+1)</f>
        <v>0</v>
      </c>
      <c r="N3973" s="242" t="str">
        <f>IF(AND(I3973&lt;&gt;0,I3973&lt;&gt;""),IF(TRIM(SUBSTITUTE(B3973,CHAR(160),""))="","",IF(ISNUMBER(MATCH(TRIM(SUBSTITUTE(B3973,CHAR(160),"")),'Look Up Values'!$B$2:$B$500,0)),"","Origin error")),"")</f>
        <v/>
      </c>
      <c r="O3973" s="242" t="str">
        <f>IF(AND(I3973&lt;&gt;0,I3973&lt;&gt;""),IF(C3973="","",IF(AND(ISNUMBER(--LEFT(C3973,FIND(" ",C3973&amp;" ")-1)),OR(LEN(LEFT(C3973,FIND(" ",C3973&amp;" ")-1))=6,LEN(LEFT(C3973,FIND(" ",C3973&amp;" ")-1))=7),OR(ISNUMBER(MATCH(LEFT(C3973,FIND(" ",C3973&amp;" ")-1),'Look Up Values'!$G$2:$G$1000,0)),ISNUMBER(MATCH(LEFT(C3973,FIND(" ",C3973&amp;" ")-1),'Look Up Values'!$AE$2:$AE$2000,0)))),"","EWC error")),"")</f>
        <v/>
      </c>
      <c r="P3973" s="242" t="str" cm="1">
        <f t="array" ref="P3973">IF(AND(I3973&lt;&gt;0,I3973&lt;&gt;""),IF(D3973="","",IF(ISNUMBER(MATCH(SUBSTITUTE(D3973," ",""),SUBSTITUTE('Look Up Values'!$S$2:$S$120," ",""),0)),"","D&amp;R error")),"")</f>
        <v/>
      </c>
      <c r="Q3973" s="242" t="str" cm="1">
        <f t="array" ref="Q3973">IF(AND(I3973&lt;&gt;0,I3973&lt;&gt;""),IF(G3973="","",IF(ISNUMBER(MATCH(SUBSTITUTE(G3973," ",""),SUBSTITUTE('Look Up Values'!$I$2:$I$10," ",""),0)),"","State error")),"")</f>
        <v/>
      </c>
      <c r="R3973" s="260" t="str">
        <f t="shared" si="123"/>
        <v/>
      </c>
    </row>
    <row r="3974" spans="1:18" ht="15.75">
      <c r="A3974" s="250">
        <v>3967</v>
      </c>
      <c r="B3974" s="198"/>
      <c r="C3974" s="25"/>
      <c r="D3974" s="25"/>
      <c r="E3974" s="25"/>
      <c r="F3974" s="25"/>
      <c r="G3974" s="26"/>
      <c r="H3974" s="27"/>
      <c r="I3974" s="28"/>
      <c r="J3974" s="430"/>
      <c r="K3974" s="48"/>
      <c r="L3974" s="457" t="str">
        <f t="shared" si="122"/>
        <v/>
      </c>
      <c r="M3974" s="245" cm="1">
        <f t="array" ref="M3974">SUMPRODUCT(--(N3974:Q3974&lt;&gt;"")) + IF(TRIM(R3974)="",0,LEN(R3974)-LEN(SUBSTITUTE(R3974,",",""))+1)</f>
        <v>0</v>
      </c>
      <c r="N3974" s="242" t="str">
        <f>IF(AND(I3974&lt;&gt;0,I3974&lt;&gt;""),IF(TRIM(SUBSTITUTE(B3974,CHAR(160),""))="","",IF(ISNUMBER(MATCH(TRIM(SUBSTITUTE(B3974,CHAR(160),"")),'Look Up Values'!$B$2:$B$500,0)),"","Origin error")),"")</f>
        <v/>
      </c>
      <c r="O3974" s="242" t="str">
        <f>IF(AND(I3974&lt;&gt;0,I3974&lt;&gt;""),IF(C3974="","",IF(AND(ISNUMBER(--LEFT(C3974,FIND(" ",C3974&amp;" ")-1)),OR(LEN(LEFT(C3974,FIND(" ",C3974&amp;" ")-1))=6,LEN(LEFT(C3974,FIND(" ",C3974&amp;" ")-1))=7),OR(ISNUMBER(MATCH(LEFT(C3974,FIND(" ",C3974&amp;" ")-1),'Look Up Values'!$G$2:$G$1000,0)),ISNUMBER(MATCH(LEFT(C3974,FIND(" ",C3974&amp;" ")-1),'Look Up Values'!$AE$2:$AE$2000,0)))),"","EWC error")),"")</f>
        <v/>
      </c>
      <c r="P3974" s="242" t="str" cm="1">
        <f t="array" ref="P3974">IF(AND(I3974&lt;&gt;0,I3974&lt;&gt;""),IF(D3974="","",IF(ISNUMBER(MATCH(SUBSTITUTE(D3974," ",""),SUBSTITUTE('Look Up Values'!$S$2:$S$120," ",""),0)),"","D&amp;R error")),"")</f>
        <v/>
      </c>
      <c r="Q3974" s="242" t="str" cm="1">
        <f t="array" ref="Q3974">IF(AND(I3974&lt;&gt;0,I3974&lt;&gt;""),IF(G3974="","",IF(ISNUMBER(MATCH(SUBSTITUTE(G3974," ",""),SUBSTITUTE('Look Up Values'!$I$2:$I$10," ",""),0)),"","State error")),"")</f>
        <v/>
      </c>
      <c r="R3974" s="260" t="str">
        <f t="shared" si="123"/>
        <v/>
      </c>
    </row>
    <row r="3975" spans="1:18" ht="15.75">
      <c r="A3975" s="250">
        <v>3968</v>
      </c>
      <c r="B3975" s="198"/>
      <c r="C3975" s="25"/>
      <c r="D3975" s="25"/>
      <c r="E3975" s="25"/>
      <c r="F3975" s="25"/>
      <c r="G3975" s="26"/>
      <c r="H3975" s="27"/>
      <c r="I3975" s="28"/>
      <c r="J3975" s="430"/>
      <c r="K3975" s="48"/>
      <c r="L3975" s="457" t="str">
        <f t="shared" si="122"/>
        <v/>
      </c>
      <c r="M3975" s="245" cm="1">
        <f t="array" ref="M3975">SUMPRODUCT(--(N3975:Q3975&lt;&gt;"")) + IF(TRIM(R3975)="",0,LEN(R3975)-LEN(SUBSTITUTE(R3975,",",""))+1)</f>
        <v>0</v>
      </c>
      <c r="N3975" s="242" t="str">
        <f>IF(AND(I3975&lt;&gt;0,I3975&lt;&gt;""),IF(TRIM(SUBSTITUTE(B3975,CHAR(160),""))="","",IF(ISNUMBER(MATCH(TRIM(SUBSTITUTE(B3975,CHAR(160),"")),'Look Up Values'!$B$2:$B$500,0)),"","Origin error")),"")</f>
        <v/>
      </c>
      <c r="O3975" s="242" t="str">
        <f>IF(AND(I3975&lt;&gt;0,I3975&lt;&gt;""),IF(C3975="","",IF(AND(ISNUMBER(--LEFT(C3975,FIND(" ",C3975&amp;" ")-1)),OR(LEN(LEFT(C3975,FIND(" ",C3975&amp;" ")-1))=6,LEN(LEFT(C3975,FIND(" ",C3975&amp;" ")-1))=7),OR(ISNUMBER(MATCH(LEFT(C3975,FIND(" ",C3975&amp;" ")-1),'Look Up Values'!$G$2:$G$1000,0)),ISNUMBER(MATCH(LEFT(C3975,FIND(" ",C3975&amp;" ")-1),'Look Up Values'!$AE$2:$AE$2000,0)))),"","EWC error")),"")</f>
        <v/>
      </c>
      <c r="P3975" s="242" t="str" cm="1">
        <f t="array" ref="P3975">IF(AND(I3975&lt;&gt;0,I3975&lt;&gt;""),IF(D3975="","",IF(ISNUMBER(MATCH(SUBSTITUTE(D3975," ",""),SUBSTITUTE('Look Up Values'!$S$2:$S$120," ",""),0)),"","D&amp;R error")),"")</f>
        <v/>
      </c>
      <c r="Q3975" s="242" t="str" cm="1">
        <f t="array" ref="Q3975">IF(AND(I3975&lt;&gt;0,I3975&lt;&gt;""),IF(G3975="","",IF(ISNUMBER(MATCH(SUBSTITUTE(G3975," ",""),SUBSTITUTE('Look Up Values'!$I$2:$I$10," ",""),0)),"","State error")),"")</f>
        <v/>
      </c>
      <c r="R3975" s="260" t="str">
        <f t="shared" si="123"/>
        <v/>
      </c>
    </row>
    <row r="3976" spans="1:18" ht="15.75">
      <c r="A3976" s="250">
        <v>3969</v>
      </c>
      <c r="B3976" s="198"/>
      <c r="C3976" s="25"/>
      <c r="D3976" s="25"/>
      <c r="E3976" s="25"/>
      <c r="F3976" s="25"/>
      <c r="G3976" s="26"/>
      <c r="H3976" s="27"/>
      <c r="I3976" s="28"/>
      <c r="J3976" s="430"/>
      <c r="K3976" s="48"/>
      <c r="L3976" s="457" t="str">
        <f t="shared" ref="L3976:L4039" si="124">IF(IFERROR(--SUBSTITUTE(M3976,CHAR(160),""),0)&gt;0,A3976,"")</f>
        <v/>
      </c>
      <c r="M3976" s="245" cm="1">
        <f t="array" ref="M3976">SUMPRODUCT(--(N3976:Q3976&lt;&gt;"")) + IF(TRIM(R3976)="",0,LEN(R3976)-LEN(SUBSTITUTE(R3976,",",""))+1)</f>
        <v>0</v>
      </c>
      <c r="N3976" s="242" t="str">
        <f>IF(AND(I3976&lt;&gt;0,I3976&lt;&gt;""),IF(TRIM(SUBSTITUTE(B3976,CHAR(160),""))="","",IF(ISNUMBER(MATCH(TRIM(SUBSTITUTE(B3976,CHAR(160),"")),'Look Up Values'!$B$2:$B$500,0)),"","Origin error")),"")</f>
        <v/>
      </c>
      <c r="O3976" s="242" t="str">
        <f>IF(AND(I3976&lt;&gt;0,I3976&lt;&gt;""),IF(C3976="","",IF(AND(ISNUMBER(--LEFT(C3976,FIND(" ",C3976&amp;" ")-1)),OR(LEN(LEFT(C3976,FIND(" ",C3976&amp;" ")-1))=6,LEN(LEFT(C3976,FIND(" ",C3976&amp;" ")-1))=7),OR(ISNUMBER(MATCH(LEFT(C3976,FIND(" ",C3976&amp;" ")-1),'Look Up Values'!$G$2:$G$1000,0)),ISNUMBER(MATCH(LEFT(C3976,FIND(" ",C3976&amp;" ")-1),'Look Up Values'!$AE$2:$AE$2000,0)))),"","EWC error")),"")</f>
        <v/>
      </c>
      <c r="P3976" s="242" t="str" cm="1">
        <f t="array" ref="P3976">IF(AND(I3976&lt;&gt;0,I3976&lt;&gt;""),IF(D3976="","",IF(ISNUMBER(MATCH(SUBSTITUTE(D3976," ",""),SUBSTITUTE('Look Up Values'!$S$2:$S$120," ",""),0)),"","D&amp;R error")),"")</f>
        <v/>
      </c>
      <c r="Q3976" s="242" t="str" cm="1">
        <f t="array" ref="Q3976">IF(AND(I3976&lt;&gt;0,I3976&lt;&gt;""),IF(G3976="","",IF(ISNUMBER(MATCH(SUBSTITUTE(G3976," ",""),SUBSTITUTE('Look Up Values'!$I$2:$I$10," ",""),0)),"","State error")),"")</f>
        <v/>
      </c>
      <c r="R3976" s="260" t="str">
        <f t="shared" si="123"/>
        <v/>
      </c>
    </row>
    <row r="3977" spans="1:18" ht="15.75">
      <c r="A3977" s="250">
        <v>3970</v>
      </c>
      <c r="B3977" s="198"/>
      <c r="C3977" s="25"/>
      <c r="D3977" s="25"/>
      <c r="E3977" s="25"/>
      <c r="F3977" s="25"/>
      <c r="G3977" s="26"/>
      <c r="H3977" s="27"/>
      <c r="I3977" s="28"/>
      <c r="J3977" s="430"/>
      <c r="K3977" s="48"/>
      <c r="L3977" s="457" t="str">
        <f t="shared" si="124"/>
        <v/>
      </c>
      <c r="M3977" s="245" cm="1">
        <f t="array" ref="M3977">SUMPRODUCT(--(N3977:Q3977&lt;&gt;"")) + IF(TRIM(R3977)="",0,LEN(R3977)-LEN(SUBSTITUTE(R3977,",",""))+1)</f>
        <v>0</v>
      </c>
      <c r="N3977" s="242" t="str">
        <f>IF(AND(I3977&lt;&gt;0,I3977&lt;&gt;""),IF(TRIM(SUBSTITUTE(B3977,CHAR(160),""))="","",IF(ISNUMBER(MATCH(TRIM(SUBSTITUTE(B3977,CHAR(160),"")),'Look Up Values'!$B$2:$B$500,0)),"","Origin error")),"")</f>
        <v/>
      </c>
      <c r="O3977" s="242" t="str">
        <f>IF(AND(I3977&lt;&gt;0,I3977&lt;&gt;""),IF(C3977="","",IF(AND(ISNUMBER(--LEFT(C3977,FIND(" ",C3977&amp;" ")-1)),OR(LEN(LEFT(C3977,FIND(" ",C3977&amp;" ")-1))=6,LEN(LEFT(C3977,FIND(" ",C3977&amp;" ")-1))=7),OR(ISNUMBER(MATCH(LEFT(C3977,FIND(" ",C3977&amp;" ")-1),'Look Up Values'!$G$2:$G$1000,0)),ISNUMBER(MATCH(LEFT(C3977,FIND(" ",C3977&amp;" ")-1),'Look Up Values'!$AE$2:$AE$2000,0)))),"","EWC error")),"")</f>
        <v/>
      </c>
      <c r="P3977" s="242" t="str" cm="1">
        <f t="array" ref="P3977">IF(AND(I3977&lt;&gt;0,I3977&lt;&gt;""),IF(D3977="","",IF(ISNUMBER(MATCH(SUBSTITUTE(D3977," ",""),SUBSTITUTE('Look Up Values'!$S$2:$S$120," ",""),0)),"","D&amp;R error")),"")</f>
        <v/>
      </c>
      <c r="Q3977" s="242" t="str" cm="1">
        <f t="array" ref="Q3977">IF(AND(I3977&lt;&gt;0,I3977&lt;&gt;""),IF(G3977="","",IF(ISNUMBER(MATCH(SUBSTITUTE(G3977," ",""),SUBSTITUTE('Look Up Values'!$I$2:$I$10," ",""),0)),"","State error")),"")</f>
        <v/>
      </c>
      <c r="R3977" s="260" t="str">
        <f t="shared" ref="R3977:R4040" si="125">IF(OR(I3977="",I3977=0),"",IF(COUNTA(B3977,C3977,D3977,G3977,I3977)=0,"",IF(COUNTA(B3977,C3977,D3977,G3977,I3977)=5,"",LEFT(IF(TRIM(SUBSTITUTE(B3977,CHAR(160),""))="","Origin, ","")&amp;IF(TRIM(SUBSTITUTE(C3977,CHAR(160),""))="","EWC, ","")&amp;IF(TRIM(SUBSTITUTE(D3977,CHAR(160),""))="","D&amp;R, ","")&amp;IF(TRIM(SUBSTITUTE(G3977,CHAR(160),""))="","State, ",""),LEN(IF(TRIM(SUBSTITUTE(B3977,CHAR(160),""))="","Origin, ","")&amp;IF(TRIM(SUBSTITUTE(C3977,CHAR(160),""))="","EWC, ","")&amp;IF(TRIM(SUBSTITUTE(D3977,CHAR(160),""))="","D&amp;R, ","")&amp;IF(TRIM(SUBSTITUTE(G3977,CHAR(160),""))="","State, ",""))-2))))</f>
        <v/>
      </c>
    </row>
    <row r="3978" spans="1:18" ht="15.75">
      <c r="A3978" s="250">
        <v>3971</v>
      </c>
      <c r="B3978" s="198"/>
      <c r="C3978" s="25"/>
      <c r="D3978" s="25"/>
      <c r="E3978" s="25"/>
      <c r="F3978" s="25"/>
      <c r="G3978" s="26"/>
      <c r="H3978" s="27"/>
      <c r="I3978" s="28"/>
      <c r="J3978" s="430"/>
      <c r="K3978" s="48"/>
      <c r="L3978" s="457" t="str">
        <f t="shared" si="124"/>
        <v/>
      </c>
      <c r="M3978" s="245" cm="1">
        <f t="array" ref="M3978">SUMPRODUCT(--(N3978:Q3978&lt;&gt;"")) + IF(TRIM(R3978)="",0,LEN(R3978)-LEN(SUBSTITUTE(R3978,",",""))+1)</f>
        <v>0</v>
      </c>
      <c r="N3978" s="242" t="str">
        <f>IF(AND(I3978&lt;&gt;0,I3978&lt;&gt;""),IF(TRIM(SUBSTITUTE(B3978,CHAR(160),""))="","",IF(ISNUMBER(MATCH(TRIM(SUBSTITUTE(B3978,CHAR(160),"")),'Look Up Values'!$B$2:$B$500,0)),"","Origin error")),"")</f>
        <v/>
      </c>
      <c r="O3978" s="242" t="str">
        <f>IF(AND(I3978&lt;&gt;0,I3978&lt;&gt;""),IF(C3978="","",IF(AND(ISNUMBER(--LEFT(C3978,FIND(" ",C3978&amp;" ")-1)),OR(LEN(LEFT(C3978,FIND(" ",C3978&amp;" ")-1))=6,LEN(LEFT(C3978,FIND(" ",C3978&amp;" ")-1))=7),OR(ISNUMBER(MATCH(LEFT(C3978,FIND(" ",C3978&amp;" ")-1),'Look Up Values'!$G$2:$G$1000,0)),ISNUMBER(MATCH(LEFT(C3978,FIND(" ",C3978&amp;" ")-1),'Look Up Values'!$AE$2:$AE$2000,0)))),"","EWC error")),"")</f>
        <v/>
      </c>
      <c r="P3978" s="242" t="str" cm="1">
        <f t="array" ref="P3978">IF(AND(I3978&lt;&gt;0,I3978&lt;&gt;""),IF(D3978="","",IF(ISNUMBER(MATCH(SUBSTITUTE(D3978," ",""),SUBSTITUTE('Look Up Values'!$S$2:$S$120," ",""),0)),"","D&amp;R error")),"")</f>
        <v/>
      </c>
      <c r="Q3978" s="242" t="str" cm="1">
        <f t="array" ref="Q3978">IF(AND(I3978&lt;&gt;0,I3978&lt;&gt;""),IF(G3978="","",IF(ISNUMBER(MATCH(SUBSTITUTE(G3978," ",""),SUBSTITUTE('Look Up Values'!$I$2:$I$10," ",""),0)),"","State error")),"")</f>
        <v/>
      </c>
      <c r="R3978" s="260" t="str">
        <f t="shared" si="125"/>
        <v/>
      </c>
    </row>
    <row r="3979" spans="1:18" ht="15.75">
      <c r="A3979" s="250">
        <v>3972</v>
      </c>
      <c r="B3979" s="198"/>
      <c r="C3979" s="25"/>
      <c r="D3979" s="25"/>
      <c r="E3979" s="25"/>
      <c r="F3979" s="25"/>
      <c r="G3979" s="26"/>
      <c r="H3979" s="27"/>
      <c r="I3979" s="28"/>
      <c r="J3979" s="430"/>
      <c r="K3979" s="48"/>
      <c r="L3979" s="457" t="str">
        <f t="shared" si="124"/>
        <v/>
      </c>
      <c r="M3979" s="245" cm="1">
        <f t="array" ref="M3979">SUMPRODUCT(--(N3979:Q3979&lt;&gt;"")) + IF(TRIM(R3979)="",0,LEN(R3979)-LEN(SUBSTITUTE(R3979,",",""))+1)</f>
        <v>0</v>
      </c>
      <c r="N3979" s="242" t="str">
        <f>IF(AND(I3979&lt;&gt;0,I3979&lt;&gt;""),IF(TRIM(SUBSTITUTE(B3979,CHAR(160),""))="","",IF(ISNUMBER(MATCH(TRIM(SUBSTITUTE(B3979,CHAR(160),"")),'Look Up Values'!$B$2:$B$500,0)),"","Origin error")),"")</f>
        <v/>
      </c>
      <c r="O3979" s="242" t="str">
        <f>IF(AND(I3979&lt;&gt;0,I3979&lt;&gt;""),IF(C3979="","",IF(AND(ISNUMBER(--LEFT(C3979,FIND(" ",C3979&amp;" ")-1)),OR(LEN(LEFT(C3979,FIND(" ",C3979&amp;" ")-1))=6,LEN(LEFT(C3979,FIND(" ",C3979&amp;" ")-1))=7),OR(ISNUMBER(MATCH(LEFT(C3979,FIND(" ",C3979&amp;" ")-1),'Look Up Values'!$G$2:$G$1000,0)),ISNUMBER(MATCH(LEFT(C3979,FIND(" ",C3979&amp;" ")-1),'Look Up Values'!$AE$2:$AE$2000,0)))),"","EWC error")),"")</f>
        <v/>
      </c>
      <c r="P3979" s="242" t="str" cm="1">
        <f t="array" ref="P3979">IF(AND(I3979&lt;&gt;0,I3979&lt;&gt;""),IF(D3979="","",IF(ISNUMBER(MATCH(SUBSTITUTE(D3979," ",""),SUBSTITUTE('Look Up Values'!$S$2:$S$120," ",""),0)),"","D&amp;R error")),"")</f>
        <v/>
      </c>
      <c r="Q3979" s="242" t="str" cm="1">
        <f t="array" ref="Q3979">IF(AND(I3979&lt;&gt;0,I3979&lt;&gt;""),IF(G3979="","",IF(ISNUMBER(MATCH(SUBSTITUTE(G3979," ",""),SUBSTITUTE('Look Up Values'!$I$2:$I$10," ",""),0)),"","State error")),"")</f>
        <v/>
      </c>
      <c r="R3979" s="260" t="str">
        <f t="shared" si="125"/>
        <v/>
      </c>
    </row>
    <row r="3980" spans="1:18" ht="15.75">
      <c r="A3980" s="250">
        <v>3973</v>
      </c>
      <c r="B3980" s="198"/>
      <c r="C3980" s="25"/>
      <c r="D3980" s="25"/>
      <c r="E3980" s="25"/>
      <c r="F3980" s="25"/>
      <c r="G3980" s="26"/>
      <c r="H3980" s="27"/>
      <c r="I3980" s="28"/>
      <c r="J3980" s="430"/>
      <c r="K3980" s="48"/>
      <c r="L3980" s="457" t="str">
        <f t="shared" si="124"/>
        <v/>
      </c>
      <c r="M3980" s="245" cm="1">
        <f t="array" ref="M3980">SUMPRODUCT(--(N3980:Q3980&lt;&gt;"")) + IF(TRIM(R3980)="",0,LEN(R3980)-LEN(SUBSTITUTE(R3980,",",""))+1)</f>
        <v>0</v>
      </c>
      <c r="N3980" s="242" t="str">
        <f>IF(AND(I3980&lt;&gt;0,I3980&lt;&gt;""),IF(TRIM(SUBSTITUTE(B3980,CHAR(160),""))="","",IF(ISNUMBER(MATCH(TRIM(SUBSTITUTE(B3980,CHAR(160),"")),'Look Up Values'!$B$2:$B$500,0)),"","Origin error")),"")</f>
        <v/>
      </c>
      <c r="O3980" s="242" t="str">
        <f>IF(AND(I3980&lt;&gt;0,I3980&lt;&gt;""),IF(C3980="","",IF(AND(ISNUMBER(--LEFT(C3980,FIND(" ",C3980&amp;" ")-1)),OR(LEN(LEFT(C3980,FIND(" ",C3980&amp;" ")-1))=6,LEN(LEFT(C3980,FIND(" ",C3980&amp;" ")-1))=7),OR(ISNUMBER(MATCH(LEFT(C3980,FIND(" ",C3980&amp;" ")-1),'Look Up Values'!$G$2:$G$1000,0)),ISNUMBER(MATCH(LEFT(C3980,FIND(" ",C3980&amp;" ")-1),'Look Up Values'!$AE$2:$AE$2000,0)))),"","EWC error")),"")</f>
        <v/>
      </c>
      <c r="P3980" s="242" t="str" cm="1">
        <f t="array" ref="P3980">IF(AND(I3980&lt;&gt;0,I3980&lt;&gt;""),IF(D3980="","",IF(ISNUMBER(MATCH(SUBSTITUTE(D3980," ",""),SUBSTITUTE('Look Up Values'!$S$2:$S$120," ",""),0)),"","D&amp;R error")),"")</f>
        <v/>
      </c>
      <c r="Q3980" s="242" t="str" cm="1">
        <f t="array" ref="Q3980">IF(AND(I3980&lt;&gt;0,I3980&lt;&gt;""),IF(G3980="","",IF(ISNUMBER(MATCH(SUBSTITUTE(G3980," ",""),SUBSTITUTE('Look Up Values'!$I$2:$I$10," ",""),0)),"","State error")),"")</f>
        <v/>
      </c>
      <c r="R3980" s="260" t="str">
        <f t="shared" si="125"/>
        <v/>
      </c>
    </row>
    <row r="3981" spans="1:18" ht="15.75">
      <c r="A3981" s="250">
        <v>3974</v>
      </c>
      <c r="B3981" s="198"/>
      <c r="C3981" s="25"/>
      <c r="D3981" s="25"/>
      <c r="E3981" s="25"/>
      <c r="F3981" s="25"/>
      <c r="G3981" s="26"/>
      <c r="H3981" s="27"/>
      <c r="I3981" s="28"/>
      <c r="J3981" s="430"/>
      <c r="K3981" s="48"/>
      <c r="L3981" s="457" t="str">
        <f t="shared" si="124"/>
        <v/>
      </c>
      <c r="M3981" s="245" cm="1">
        <f t="array" ref="M3981">SUMPRODUCT(--(N3981:Q3981&lt;&gt;"")) + IF(TRIM(R3981)="",0,LEN(R3981)-LEN(SUBSTITUTE(R3981,",",""))+1)</f>
        <v>0</v>
      </c>
      <c r="N3981" s="242" t="str">
        <f>IF(AND(I3981&lt;&gt;0,I3981&lt;&gt;""),IF(TRIM(SUBSTITUTE(B3981,CHAR(160),""))="","",IF(ISNUMBER(MATCH(TRIM(SUBSTITUTE(B3981,CHAR(160),"")),'Look Up Values'!$B$2:$B$500,0)),"","Origin error")),"")</f>
        <v/>
      </c>
      <c r="O3981" s="242" t="str">
        <f>IF(AND(I3981&lt;&gt;0,I3981&lt;&gt;""),IF(C3981="","",IF(AND(ISNUMBER(--LEFT(C3981,FIND(" ",C3981&amp;" ")-1)),OR(LEN(LEFT(C3981,FIND(" ",C3981&amp;" ")-1))=6,LEN(LEFT(C3981,FIND(" ",C3981&amp;" ")-1))=7),OR(ISNUMBER(MATCH(LEFT(C3981,FIND(" ",C3981&amp;" ")-1),'Look Up Values'!$G$2:$G$1000,0)),ISNUMBER(MATCH(LEFT(C3981,FIND(" ",C3981&amp;" ")-1),'Look Up Values'!$AE$2:$AE$2000,0)))),"","EWC error")),"")</f>
        <v/>
      </c>
      <c r="P3981" s="242" t="str" cm="1">
        <f t="array" ref="P3981">IF(AND(I3981&lt;&gt;0,I3981&lt;&gt;""),IF(D3981="","",IF(ISNUMBER(MATCH(SUBSTITUTE(D3981," ",""),SUBSTITUTE('Look Up Values'!$S$2:$S$120," ",""),0)),"","D&amp;R error")),"")</f>
        <v/>
      </c>
      <c r="Q3981" s="242" t="str" cm="1">
        <f t="array" ref="Q3981">IF(AND(I3981&lt;&gt;0,I3981&lt;&gt;""),IF(G3981="","",IF(ISNUMBER(MATCH(SUBSTITUTE(G3981," ",""),SUBSTITUTE('Look Up Values'!$I$2:$I$10," ",""),0)),"","State error")),"")</f>
        <v/>
      </c>
      <c r="R3981" s="260" t="str">
        <f t="shared" si="125"/>
        <v/>
      </c>
    </row>
    <row r="3982" spans="1:18" ht="15.75">
      <c r="A3982" s="250">
        <v>3975</v>
      </c>
      <c r="B3982" s="198"/>
      <c r="C3982" s="25"/>
      <c r="D3982" s="25"/>
      <c r="E3982" s="25"/>
      <c r="F3982" s="25"/>
      <c r="G3982" s="26"/>
      <c r="H3982" s="27"/>
      <c r="I3982" s="28"/>
      <c r="J3982" s="430"/>
      <c r="K3982" s="48"/>
      <c r="L3982" s="457" t="str">
        <f t="shared" si="124"/>
        <v/>
      </c>
      <c r="M3982" s="245" cm="1">
        <f t="array" ref="M3982">SUMPRODUCT(--(N3982:Q3982&lt;&gt;"")) + IF(TRIM(R3982)="",0,LEN(R3982)-LEN(SUBSTITUTE(R3982,",",""))+1)</f>
        <v>0</v>
      </c>
      <c r="N3982" s="242" t="str">
        <f>IF(AND(I3982&lt;&gt;0,I3982&lt;&gt;""),IF(TRIM(SUBSTITUTE(B3982,CHAR(160),""))="","",IF(ISNUMBER(MATCH(TRIM(SUBSTITUTE(B3982,CHAR(160),"")),'Look Up Values'!$B$2:$B$500,0)),"","Origin error")),"")</f>
        <v/>
      </c>
      <c r="O3982" s="242" t="str">
        <f>IF(AND(I3982&lt;&gt;0,I3982&lt;&gt;""),IF(C3982="","",IF(AND(ISNUMBER(--LEFT(C3982,FIND(" ",C3982&amp;" ")-1)),OR(LEN(LEFT(C3982,FIND(" ",C3982&amp;" ")-1))=6,LEN(LEFT(C3982,FIND(" ",C3982&amp;" ")-1))=7),OR(ISNUMBER(MATCH(LEFT(C3982,FIND(" ",C3982&amp;" ")-1),'Look Up Values'!$G$2:$G$1000,0)),ISNUMBER(MATCH(LEFT(C3982,FIND(" ",C3982&amp;" ")-1),'Look Up Values'!$AE$2:$AE$2000,0)))),"","EWC error")),"")</f>
        <v/>
      </c>
      <c r="P3982" s="242" t="str" cm="1">
        <f t="array" ref="P3982">IF(AND(I3982&lt;&gt;0,I3982&lt;&gt;""),IF(D3982="","",IF(ISNUMBER(MATCH(SUBSTITUTE(D3982," ",""),SUBSTITUTE('Look Up Values'!$S$2:$S$120," ",""),0)),"","D&amp;R error")),"")</f>
        <v/>
      </c>
      <c r="Q3982" s="242" t="str" cm="1">
        <f t="array" ref="Q3982">IF(AND(I3982&lt;&gt;0,I3982&lt;&gt;""),IF(G3982="","",IF(ISNUMBER(MATCH(SUBSTITUTE(G3982," ",""),SUBSTITUTE('Look Up Values'!$I$2:$I$10," ",""),0)),"","State error")),"")</f>
        <v/>
      </c>
      <c r="R3982" s="260" t="str">
        <f t="shared" si="125"/>
        <v/>
      </c>
    </row>
    <row r="3983" spans="1:18" ht="15.75">
      <c r="A3983" s="250">
        <v>3976</v>
      </c>
      <c r="B3983" s="198"/>
      <c r="C3983" s="25"/>
      <c r="D3983" s="25"/>
      <c r="E3983" s="25"/>
      <c r="F3983" s="25"/>
      <c r="G3983" s="26"/>
      <c r="H3983" s="27"/>
      <c r="I3983" s="28"/>
      <c r="J3983" s="430"/>
      <c r="K3983" s="48"/>
      <c r="L3983" s="457" t="str">
        <f t="shared" si="124"/>
        <v/>
      </c>
      <c r="M3983" s="245" cm="1">
        <f t="array" ref="M3983">SUMPRODUCT(--(N3983:Q3983&lt;&gt;"")) + IF(TRIM(R3983)="",0,LEN(R3983)-LEN(SUBSTITUTE(R3983,",",""))+1)</f>
        <v>0</v>
      </c>
      <c r="N3983" s="242" t="str">
        <f>IF(AND(I3983&lt;&gt;0,I3983&lt;&gt;""),IF(TRIM(SUBSTITUTE(B3983,CHAR(160),""))="","",IF(ISNUMBER(MATCH(TRIM(SUBSTITUTE(B3983,CHAR(160),"")),'Look Up Values'!$B$2:$B$500,0)),"","Origin error")),"")</f>
        <v/>
      </c>
      <c r="O3983" s="242" t="str">
        <f>IF(AND(I3983&lt;&gt;0,I3983&lt;&gt;""),IF(C3983="","",IF(AND(ISNUMBER(--LEFT(C3983,FIND(" ",C3983&amp;" ")-1)),OR(LEN(LEFT(C3983,FIND(" ",C3983&amp;" ")-1))=6,LEN(LEFT(C3983,FIND(" ",C3983&amp;" ")-1))=7),OR(ISNUMBER(MATCH(LEFT(C3983,FIND(" ",C3983&amp;" ")-1),'Look Up Values'!$G$2:$G$1000,0)),ISNUMBER(MATCH(LEFT(C3983,FIND(" ",C3983&amp;" ")-1),'Look Up Values'!$AE$2:$AE$2000,0)))),"","EWC error")),"")</f>
        <v/>
      </c>
      <c r="P3983" s="242" t="str" cm="1">
        <f t="array" ref="P3983">IF(AND(I3983&lt;&gt;0,I3983&lt;&gt;""),IF(D3983="","",IF(ISNUMBER(MATCH(SUBSTITUTE(D3983," ",""),SUBSTITUTE('Look Up Values'!$S$2:$S$120," ",""),0)),"","D&amp;R error")),"")</f>
        <v/>
      </c>
      <c r="Q3983" s="242" t="str" cm="1">
        <f t="array" ref="Q3983">IF(AND(I3983&lt;&gt;0,I3983&lt;&gt;""),IF(G3983="","",IF(ISNUMBER(MATCH(SUBSTITUTE(G3983," ",""),SUBSTITUTE('Look Up Values'!$I$2:$I$10," ",""),0)),"","State error")),"")</f>
        <v/>
      </c>
      <c r="R3983" s="260" t="str">
        <f t="shared" si="125"/>
        <v/>
      </c>
    </row>
    <row r="3984" spans="1:18" ht="15.75">
      <c r="A3984" s="250">
        <v>3977</v>
      </c>
      <c r="B3984" s="198"/>
      <c r="C3984" s="25"/>
      <c r="D3984" s="25"/>
      <c r="E3984" s="25"/>
      <c r="F3984" s="25"/>
      <c r="G3984" s="26"/>
      <c r="H3984" s="27"/>
      <c r="I3984" s="28"/>
      <c r="J3984" s="430"/>
      <c r="K3984" s="48"/>
      <c r="L3984" s="457" t="str">
        <f t="shared" si="124"/>
        <v/>
      </c>
      <c r="M3984" s="245" cm="1">
        <f t="array" ref="M3984">SUMPRODUCT(--(N3984:Q3984&lt;&gt;"")) + IF(TRIM(R3984)="",0,LEN(R3984)-LEN(SUBSTITUTE(R3984,",",""))+1)</f>
        <v>0</v>
      </c>
      <c r="N3984" s="242" t="str">
        <f>IF(AND(I3984&lt;&gt;0,I3984&lt;&gt;""),IF(TRIM(SUBSTITUTE(B3984,CHAR(160),""))="","",IF(ISNUMBER(MATCH(TRIM(SUBSTITUTE(B3984,CHAR(160),"")),'Look Up Values'!$B$2:$B$500,0)),"","Origin error")),"")</f>
        <v/>
      </c>
      <c r="O3984" s="242" t="str">
        <f>IF(AND(I3984&lt;&gt;0,I3984&lt;&gt;""),IF(C3984="","",IF(AND(ISNUMBER(--LEFT(C3984,FIND(" ",C3984&amp;" ")-1)),OR(LEN(LEFT(C3984,FIND(" ",C3984&amp;" ")-1))=6,LEN(LEFT(C3984,FIND(" ",C3984&amp;" ")-1))=7),OR(ISNUMBER(MATCH(LEFT(C3984,FIND(" ",C3984&amp;" ")-1),'Look Up Values'!$G$2:$G$1000,0)),ISNUMBER(MATCH(LEFT(C3984,FIND(" ",C3984&amp;" ")-1),'Look Up Values'!$AE$2:$AE$2000,0)))),"","EWC error")),"")</f>
        <v/>
      </c>
      <c r="P3984" s="242" t="str" cm="1">
        <f t="array" ref="P3984">IF(AND(I3984&lt;&gt;0,I3984&lt;&gt;""),IF(D3984="","",IF(ISNUMBER(MATCH(SUBSTITUTE(D3984," ",""),SUBSTITUTE('Look Up Values'!$S$2:$S$120," ",""),0)),"","D&amp;R error")),"")</f>
        <v/>
      </c>
      <c r="Q3984" s="242" t="str" cm="1">
        <f t="array" ref="Q3984">IF(AND(I3984&lt;&gt;0,I3984&lt;&gt;""),IF(G3984="","",IF(ISNUMBER(MATCH(SUBSTITUTE(G3984," ",""),SUBSTITUTE('Look Up Values'!$I$2:$I$10," ",""),0)),"","State error")),"")</f>
        <v/>
      </c>
      <c r="R3984" s="260" t="str">
        <f t="shared" si="125"/>
        <v/>
      </c>
    </row>
    <row r="3985" spans="1:18" ht="15.75">
      <c r="A3985" s="250">
        <v>3978</v>
      </c>
      <c r="B3985" s="198"/>
      <c r="C3985" s="25"/>
      <c r="D3985" s="25"/>
      <c r="E3985" s="25"/>
      <c r="F3985" s="25"/>
      <c r="G3985" s="26"/>
      <c r="H3985" s="27"/>
      <c r="I3985" s="28"/>
      <c r="J3985" s="430"/>
      <c r="K3985" s="48"/>
      <c r="L3985" s="457" t="str">
        <f t="shared" si="124"/>
        <v/>
      </c>
      <c r="M3985" s="245" cm="1">
        <f t="array" ref="M3985">SUMPRODUCT(--(N3985:Q3985&lt;&gt;"")) + IF(TRIM(R3985)="",0,LEN(R3985)-LEN(SUBSTITUTE(R3985,",",""))+1)</f>
        <v>0</v>
      </c>
      <c r="N3985" s="242" t="str">
        <f>IF(AND(I3985&lt;&gt;0,I3985&lt;&gt;""),IF(TRIM(SUBSTITUTE(B3985,CHAR(160),""))="","",IF(ISNUMBER(MATCH(TRIM(SUBSTITUTE(B3985,CHAR(160),"")),'Look Up Values'!$B$2:$B$500,0)),"","Origin error")),"")</f>
        <v/>
      </c>
      <c r="O3985" s="242" t="str">
        <f>IF(AND(I3985&lt;&gt;0,I3985&lt;&gt;""),IF(C3985="","",IF(AND(ISNUMBER(--LEFT(C3985,FIND(" ",C3985&amp;" ")-1)),OR(LEN(LEFT(C3985,FIND(" ",C3985&amp;" ")-1))=6,LEN(LEFT(C3985,FIND(" ",C3985&amp;" ")-1))=7),OR(ISNUMBER(MATCH(LEFT(C3985,FIND(" ",C3985&amp;" ")-1),'Look Up Values'!$G$2:$G$1000,0)),ISNUMBER(MATCH(LEFT(C3985,FIND(" ",C3985&amp;" ")-1),'Look Up Values'!$AE$2:$AE$2000,0)))),"","EWC error")),"")</f>
        <v/>
      </c>
      <c r="P3985" s="242" t="str" cm="1">
        <f t="array" ref="P3985">IF(AND(I3985&lt;&gt;0,I3985&lt;&gt;""),IF(D3985="","",IF(ISNUMBER(MATCH(SUBSTITUTE(D3985," ",""),SUBSTITUTE('Look Up Values'!$S$2:$S$120," ",""),0)),"","D&amp;R error")),"")</f>
        <v/>
      </c>
      <c r="Q3985" s="242" t="str" cm="1">
        <f t="array" ref="Q3985">IF(AND(I3985&lt;&gt;0,I3985&lt;&gt;""),IF(G3985="","",IF(ISNUMBER(MATCH(SUBSTITUTE(G3985," ",""),SUBSTITUTE('Look Up Values'!$I$2:$I$10," ",""),0)),"","State error")),"")</f>
        <v/>
      </c>
      <c r="R3985" s="260" t="str">
        <f t="shared" si="125"/>
        <v/>
      </c>
    </row>
    <row r="3986" spans="1:18" ht="15.75">
      <c r="A3986" s="250">
        <v>3979</v>
      </c>
      <c r="B3986" s="198"/>
      <c r="C3986" s="25"/>
      <c r="D3986" s="25"/>
      <c r="E3986" s="25"/>
      <c r="F3986" s="25"/>
      <c r="G3986" s="26"/>
      <c r="H3986" s="27"/>
      <c r="I3986" s="28"/>
      <c r="J3986" s="430"/>
      <c r="K3986" s="48"/>
      <c r="L3986" s="457" t="str">
        <f t="shared" si="124"/>
        <v/>
      </c>
      <c r="M3986" s="245" cm="1">
        <f t="array" ref="M3986">SUMPRODUCT(--(N3986:Q3986&lt;&gt;"")) + IF(TRIM(R3986)="",0,LEN(R3986)-LEN(SUBSTITUTE(R3986,",",""))+1)</f>
        <v>0</v>
      </c>
      <c r="N3986" s="242" t="str">
        <f>IF(AND(I3986&lt;&gt;0,I3986&lt;&gt;""),IF(TRIM(SUBSTITUTE(B3986,CHAR(160),""))="","",IF(ISNUMBER(MATCH(TRIM(SUBSTITUTE(B3986,CHAR(160),"")),'Look Up Values'!$B$2:$B$500,0)),"","Origin error")),"")</f>
        <v/>
      </c>
      <c r="O3986" s="242" t="str">
        <f>IF(AND(I3986&lt;&gt;0,I3986&lt;&gt;""),IF(C3986="","",IF(AND(ISNUMBER(--LEFT(C3986,FIND(" ",C3986&amp;" ")-1)),OR(LEN(LEFT(C3986,FIND(" ",C3986&amp;" ")-1))=6,LEN(LEFT(C3986,FIND(" ",C3986&amp;" ")-1))=7),OR(ISNUMBER(MATCH(LEFT(C3986,FIND(" ",C3986&amp;" ")-1),'Look Up Values'!$G$2:$G$1000,0)),ISNUMBER(MATCH(LEFT(C3986,FIND(" ",C3986&amp;" ")-1),'Look Up Values'!$AE$2:$AE$2000,0)))),"","EWC error")),"")</f>
        <v/>
      </c>
      <c r="P3986" s="242" t="str" cm="1">
        <f t="array" ref="P3986">IF(AND(I3986&lt;&gt;0,I3986&lt;&gt;""),IF(D3986="","",IF(ISNUMBER(MATCH(SUBSTITUTE(D3986," ",""),SUBSTITUTE('Look Up Values'!$S$2:$S$120," ",""),0)),"","D&amp;R error")),"")</f>
        <v/>
      </c>
      <c r="Q3986" s="242" t="str" cm="1">
        <f t="array" ref="Q3986">IF(AND(I3986&lt;&gt;0,I3986&lt;&gt;""),IF(G3986="","",IF(ISNUMBER(MATCH(SUBSTITUTE(G3986," ",""),SUBSTITUTE('Look Up Values'!$I$2:$I$10," ",""),0)),"","State error")),"")</f>
        <v/>
      </c>
      <c r="R3986" s="260" t="str">
        <f t="shared" si="125"/>
        <v/>
      </c>
    </row>
    <row r="3987" spans="1:18" ht="15.75">
      <c r="A3987" s="250">
        <v>3980</v>
      </c>
      <c r="B3987" s="198"/>
      <c r="C3987" s="25"/>
      <c r="D3987" s="25"/>
      <c r="E3987" s="25"/>
      <c r="F3987" s="25"/>
      <c r="G3987" s="26"/>
      <c r="H3987" s="27"/>
      <c r="I3987" s="28"/>
      <c r="J3987" s="430"/>
      <c r="K3987" s="48"/>
      <c r="L3987" s="457" t="str">
        <f t="shared" si="124"/>
        <v/>
      </c>
      <c r="M3987" s="245" cm="1">
        <f t="array" ref="M3987">SUMPRODUCT(--(N3987:Q3987&lt;&gt;"")) + IF(TRIM(R3987)="",0,LEN(R3987)-LEN(SUBSTITUTE(R3987,",",""))+1)</f>
        <v>0</v>
      </c>
      <c r="N3987" s="242" t="str">
        <f>IF(AND(I3987&lt;&gt;0,I3987&lt;&gt;""),IF(TRIM(SUBSTITUTE(B3987,CHAR(160),""))="","",IF(ISNUMBER(MATCH(TRIM(SUBSTITUTE(B3987,CHAR(160),"")),'Look Up Values'!$B$2:$B$500,0)),"","Origin error")),"")</f>
        <v/>
      </c>
      <c r="O3987" s="242" t="str">
        <f>IF(AND(I3987&lt;&gt;0,I3987&lt;&gt;""),IF(C3987="","",IF(AND(ISNUMBER(--LEFT(C3987,FIND(" ",C3987&amp;" ")-1)),OR(LEN(LEFT(C3987,FIND(" ",C3987&amp;" ")-1))=6,LEN(LEFT(C3987,FIND(" ",C3987&amp;" ")-1))=7),OR(ISNUMBER(MATCH(LEFT(C3987,FIND(" ",C3987&amp;" ")-1),'Look Up Values'!$G$2:$G$1000,0)),ISNUMBER(MATCH(LEFT(C3987,FIND(" ",C3987&amp;" ")-1),'Look Up Values'!$AE$2:$AE$2000,0)))),"","EWC error")),"")</f>
        <v/>
      </c>
      <c r="P3987" s="242" t="str" cm="1">
        <f t="array" ref="P3987">IF(AND(I3987&lt;&gt;0,I3987&lt;&gt;""),IF(D3987="","",IF(ISNUMBER(MATCH(SUBSTITUTE(D3987," ",""),SUBSTITUTE('Look Up Values'!$S$2:$S$120," ",""),0)),"","D&amp;R error")),"")</f>
        <v/>
      </c>
      <c r="Q3987" s="242" t="str" cm="1">
        <f t="array" ref="Q3987">IF(AND(I3987&lt;&gt;0,I3987&lt;&gt;""),IF(G3987="","",IF(ISNUMBER(MATCH(SUBSTITUTE(G3987," ",""),SUBSTITUTE('Look Up Values'!$I$2:$I$10," ",""),0)),"","State error")),"")</f>
        <v/>
      </c>
      <c r="R3987" s="260" t="str">
        <f t="shared" si="125"/>
        <v/>
      </c>
    </row>
    <row r="3988" spans="1:18" ht="15.75">
      <c r="A3988" s="250">
        <v>3981</v>
      </c>
      <c r="B3988" s="198"/>
      <c r="C3988" s="25"/>
      <c r="D3988" s="25"/>
      <c r="E3988" s="25"/>
      <c r="F3988" s="25"/>
      <c r="G3988" s="26"/>
      <c r="H3988" s="27"/>
      <c r="I3988" s="28"/>
      <c r="J3988" s="430"/>
      <c r="K3988" s="48"/>
      <c r="L3988" s="457" t="str">
        <f t="shared" si="124"/>
        <v/>
      </c>
      <c r="M3988" s="245" cm="1">
        <f t="array" ref="M3988">SUMPRODUCT(--(N3988:Q3988&lt;&gt;"")) + IF(TRIM(R3988)="",0,LEN(R3988)-LEN(SUBSTITUTE(R3988,",",""))+1)</f>
        <v>0</v>
      </c>
      <c r="N3988" s="242" t="str">
        <f>IF(AND(I3988&lt;&gt;0,I3988&lt;&gt;""),IF(TRIM(SUBSTITUTE(B3988,CHAR(160),""))="","",IF(ISNUMBER(MATCH(TRIM(SUBSTITUTE(B3988,CHAR(160),"")),'Look Up Values'!$B$2:$B$500,0)),"","Origin error")),"")</f>
        <v/>
      </c>
      <c r="O3988" s="242" t="str">
        <f>IF(AND(I3988&lt;&gt;0,I3988&lt;&gt;""),IF(C3988="","",IF(AND(ISNUMBER(--LEFT(C3988,FIND(" ",C3988&amp;" ")-1)),OR(LEN(LEFT(C3988,FIND(" ",C3988&amp;" ")-1))=6,LEN(LEFT(C3988,FIND(" ",C3988&amp;" ")-1))=7),OR(ISNUMBER(MATCH(LEFT(C3988,FIND(" ",C3988&amp;" ")-1),'Look Up Values'!$G$2:$G$1000,0)),ISNUMBER(MATCH(LEFT(C3988,FIND(" ",C3988&amp;" ")-1),'Look Up Values'!$AE$2:$AE$2000,0)))),"","EWC error")),"")</f>
        <v/>
      </c>
      <c r="P3988" s="242" t="str" cm="1">
        <f t="array" ref="P3988">IF(AND(I3988&lt;&gt;0,I3988&lt;&gt;""),IF(D3988="","",IF(ISNUMBER(MATCH(SUBSTITUTE(D3988," ",""),SUBSTITUTE('Look Up Values'!$S$2:$S$120," ",""),0)),"","D&amp;R error")),"")</f>
        <v/>
      </c>
      <c r="Q3988" s="242" t="str" cm="1">
        <f t="array" ref="Q3988">IF(AND(I3988&lt;&gt;0,I3988&lt;&gt;""),IF(G3988="","",IF(ISNUMBER(MATCH(SUBSTITUTE(G3988," ",""),SUBSTITUTE('Look Up Values'!$I$2:$I$10," ",""),0)),"","State error")),"")</f>
        <v/>
      </c>
      <c r="R3988" s="260" t="str">
        <f t="shared" si="125"/>
        <v/>
      </c>
    </row>
    <row r="3989" spans="1:18" ht="15.75">
      <c r="A3989" s="250">
        <v>3982</v>
      </c>
      <c r="B3989" s="198"/>
      <c r="C3989" s="25"/>
      <c r="D3989" s="25"/>
      <c r="E3989" s="25"/>
      <c r="F3989" s="25"/>
      <c r="G3989" s="26"/>
      <c r="H3989" s="27"/>
      <c r="I3989" s="28"/>
      <c r="J3989" s="430"/>
      <c r="K3989" s="48"/>
      <c r="L3989" s="457" t="str">
        <f t="shared" si="124"/>
        <v/>
      </c>
      <c r="M3989" s="245" cm="1">
        <f t="array" ref="M3989">SUMPRODUCT(--(N3989:Q3989&lt;&gt;"")) + IF(TRIM(R3989)="",0,LEN(R3989)-LEN(SUBSTITUTE(R3989,",",""))+1)</f>
        <v>0</v>
      </c>
      <c r="N3989" s="242" t="str">
        <f>IF(AND(I3989&lt;&gt;0,I3989&lt;&gt;""),IF(TRIM(SUBSTITUTE(B3989,CHAR(160),""))="","",IF(ISNUMBER(MATCH(TRIM(SUBSTITUTE(B3989,CHAR(160),"")),'Look Up Values'!$B$2:$B$500,0)),"","Origin error")),"")</f>
        <v/>
      </c>
      <c r="O3989" s="242" t="str">
        <f>IF(AND(I3989&lt;&gt;0,I3989&lt;&gt;""),IF(C3989="","",IF(AND(ISNUMBER(--LEFT(C3989,FIND(" ",C3989&amp;" ")-1)),OR(LEN(LEFT(C3989,FIND(" ",C3989&amp;" ")-1))=6,LEN(LEFT(C3989,FIND(" ",C3989&amp;" ")-1))=7),OR(ISNUMBER(MATCH(LEFT(C3989,FIND(" ",C3989&amp;" ")-1),'Look Up Values'!$G$2:$G$1000,0)),ISNUMBER(MATCH(LEFT(C3989,FIND(" ",C3989&amp;" ")-1),'Look Up Values'!$AE$2:$AE$2000,0)))),"","EWC error")),"")</f>
        <v/>
      </c>
      <c r="P3989" s="242" t="str" cm="1">
        <f t="array" ref="P3989">IF(AND(I3989&lt;&gt;0,I3989&lt;&gt;""),IF(D3989="","",IF(ISNUMBER(MATCH(SUBSTITUTE(D3989," ",""),SUBSTITUTE('Look Up Values'!$S$2:$S$120," ",""),0)),"","D&amp;R error")),"")</f>
        <v/>
      </c>
      <c r="Q3989" s="242" t="str" cm="1">
        <f t="array" ref="Q3989">IF(AND(I3989&lt;&gt;0,I3989&lt;&gt;""),IF(G3989="","",IF(ISNUMBER(MATCH(SUBSTITUTE(G3989," ",""),SUBSTITUTE('Look Up Values'!$I$2:$I$10," ",""),0)),"","State error")),"")</f>
        <v/>
      </c>
      <c r="R3989" s="260" t="str">
        <f t="shared" si="125"/>
        <v/>
      </c>
    </row>
    <row r="3990" spans="1:18" ht="15.75">
      <c r="A3990" s="250">
        <v>3983</v>
      </c>
      <c r="B3990" s="198"/>
      <c r="C3990" s="25"/>
      <c r="D3990" s="25"/>
      <c r="E3990" s="25"/>
      <c r="F3990" s="25"/>
      <c r="G3990" s="26"/>
      <c r="H3990" s="27"/>
      <c r="I3990" s="28"/>
      <c r="J3990" s="430"/>
      <c r="K3990" s="48"/>
      <c r="L3990" s="457" t="str">
        <f t="shared" si="124"/>
        <v/>
      </c>
      <c r="M3990" s="245" cm="1">
        <f t="array" ref="M3990">SUMPRODUCT(--(N3990:Q3990&lt;&gt;"")) + IF(TRIM(R3990)="",0,LEN(R3990)-LEN(SUBSTITUTE(R3990,",",""))+1)</f>
        <v>0</v>
      </c>
      <c r="N3990" s="242" t="str">
        <f>IF(AND(I3990&lt;&gt;0,I3990&lt;&gt;""),IF(TRIM(SUBSTITUTE(B3990,CHAR(160),""))="","",IF(ISNUMBER(MATCH(TRIM(SUBSTITUTE(B3990,CHAR(160),"")),'Look Up Values'!$B$2:$B$500,0)),"","Origin error")),"")</f>
        <v/>
      </c>
      <c r="O3990" s="242" t="str">
        <f>IF(AND(I3990&lt;&gt;0,I3990&lt;&gt;""),IF(C3990="","",IF(AND(ISNUMBER(--LEFT(C3990,FIND(" ",C3990&amp;" ")-1)),OR(LEN(LEFT(C3990,FIND(" ",C3990&amp;" ")-1))=6,LEN(LEFT(C3990,FIND(" ",C3990&amp;" ")-1))=7),OR(ISNUMBER(MATCH(LEFT(C3990,FIND(" ",C3990&amp;" ")-1),'Look Up Values'!$G$2:$G$1000,0)),ISNUMBER(MATCH(LEFT(C3990,FIND(" ",C3990&amp;" ")-1),'Look Up Values'!$AE$2:$AE$2000,0)))),"","EWC error")),"")</f>
        <v/>
      </c>
      <c r="P3990" s="242" t="str" cm="1">
        <f t="array" ref="P3990">IF(AND(I3990&lt;&gt;0,I3990&lt;&gt;""),IF(D3990="","",IF(ISNUMBER(MATCH(SUBSTITUTE(D3990," ",""),SUBSTITUTE('Look Up Values'!$S$2:$S$120," ",""),0)),"","D&amp;R error")),"")</f>
        <v/>
      </c>
      <c r="Q3990" s="242" t="str" cm="1">
        <f t="array" ref="Q3990">IF(AND(I3990&lt;&gt;0,I3990&lt;&gt;""),IF(G3990="","",IF(ISNUMBER(MATCH(SUBSTITUTE(G3990," ",""),SUBSTITUTE('Look Up Values'!$I$2:$I$10," ",""),0)),"","State error")),"")</f>
        <v/>
      </c>
      <c r="R3990" s="260" t="str">
        <f t="shared" si="125"/>
        <v/>
      </c>
    </row>
    <row r="3991" spans="1:18" ht="15.75">
      <c r="A3991" s="250">
        <v>3984</v>
      </c>
      <c r="B3991" s="198"/>
      <c r="C3991" s="25"/>
      <c r="D3991" s="25"/>
      <c r="E3991" s="25"/>
      <c r="F3991" s="25"/>
      <c r="G3991" s="26"/>
      <c r="H3991" s="27"/>
      <c r="I3991" s="28"/>
      <c r="J3991" s="430"/>
      <c r="K3991" s="48"/>
      <c r="L3991" s="457" t="str">
        <f t="shared" si="124"/>
        <v/>
      </c>
      <c r="M3991" s="245" cm="1">
        <f t="array" ref="M3991">SUMPRODUCT(--(N3991:Q3991&lt;&gt;"")) + IF(TRIM(R3991)="",0,LEN(R3991)-LEN(SUBSTITUTE(R3991,",",""))+1)</f>
        <v>0</v>
      </c>
      <c r="N3991" s="242" t="str">
        <f>IF(AND(I3991&lt;&gt;0,I3991&lt;&gt;""),IF(TRIM(SUBSTITUTE(B3991,CHAR(160),""))="","",IF(ISNUMBER(MATCH(TRIM(SUBSTITUTE(B3991,CHAR(160),"")),'Look Up Values'!$B$2:$B$500,0)),"","Origin error")),"")</f>
        <v/>
      </c>
      <c r="O3991" s="242" t="str">
        <f>IF(AND(I3991&lt;&gt;0,I3991&lt;&gt;""),IF(C3991="","",IF(AND(ISNUMBER(--LEFT(C3991,FIND(" ",C3991&amp;" ")-1)),OR(LEN(LEFT(C3991,FIND(" ",C3991&amp;" ")-1))=6,LEN(LEFT(C3991,FIND(" ",C3991&amp;" ")-1))=7),OR(ISNUMBER(MATCH(LEFT(C3991,FIND(" ",C3991&amp;" ")-1),'Look Up Values'!$G$2:$G$1000,0)),ISNUMBER(MATCH(LEFT(C3991,FIND(" ",C3991&amp;" ")-1),'Look Up Values'!$AE$2:$AE$2000,0)))),"","EWC error")),"")</f>
        <v/>
      </c>
      <c r="P3991" s="242" t="str" cm="1">
        <f t="array" ref="P3991">IF(AND(I3991&lt;&gt;0,I3991&lt;&gt;""),IF(D3991="","",IF(ISNUMBER(MATCH(SUBSTITUTE(D3991," ",""),SUBSTITUTE('Look Up Values'!$S$2:$S$120," ",""),0)),"","D&amp;R error")),"")</f>
        <v/>
      </c>
      <c r="Q3991" s="242" t="str" cm="1">
        <f t="array" ref="Q3991">IF(AND(I3991&lt;&gt;0,I3991&lt;&gt;""),IF(G3991="","",IF(ISNUMBER(MATCH(SUBSTITUTE(G3991," ",""),SUBSTITUTE('Look Up Values'!$I$2:$I$10," ",""),0)),"","State error")),"")</f>
        <v/>
      </c>
      <c r="R3991" s="260" t="str">
        <f t="shared" si="125"/>
        <v/>
      </c>
    </row>
    <row r="3992" spans="1:18" ht="15.75">
      <c r="A3992" s="250">
        <v>3985</v>
      </c>
      <c r="B3992" s="198"/>
      <c r="C3992" s="25"/>
      <c r="D3992" s="25"/>
      <c r="E3992" s="25"/>
      <c r="F3992" s="25"/>
      <c r="G3992" s="26"/>
      <c r="H3992" s="27"/>
      <c r="I3992" s="28"/>
      <c r="J3992" s="430"/>
      <c r="K3992" s="48"/>
      <c r="L3992" s="457" t="str">
        <f t="shared" si="124"/>
        <v/>
      </c>
      <c r="M3992" s="245" cm="1">
        <f t="array" ref="M3992">SUMPRODUCT(--(N3992:Q3992&lt;&gt;"")) + IF(TRIM(R3992)="",0,LEN(R3992)-LEN(SUBSTITUTE(R3992,",",""))+1)</f>
        <v>0</v>
      </c>
      <c r="N3992" s="242" t="str">
        <f>IF(AND(I3992&lt;&gt;0,I3992&lt;&gt;""),IF(TRIM(SUBSTITUTE(B3992,CHAR(160),""))="","",IF(ISNUMBER(MATCH(TRIM(SUBSTITUTE(B3992,CHAR(160),"")),'Look Up Values'!$B$2:$B$500,0)),"","Origin error")),"")</f>
        <v/>
      </c>
      <c r="O3992" s="242" t="str">
        <f>IF(AND(I3992&lt;&gt;0,I3992&lt;&gt;""),IF(C3992="","",IF(AND(ISNUMBER(--LEFT(C3992,FIND(" ",C3992&amp;" ")-1)),OR(LEN(LEFT(C3992,FIND(" ",C3992&amp;" ")-1))=6,LEN(LEFT(C3992,FIND(" ",C3992&amp;" ")-1))=7),OR(ISNUMBER(MATCH(LEFT(C3992,FIND(" ",C3992&amp;" ")-1),'Look Up Values'!$G$2:$G$1000,0)),ISNUMBER(MATCH(LEFT(C3992,FIND(" ",C3992&amp;" ")-1),'Look Up Values'!$AE$2:$AE$2000,0)))),"","EWC error")),"")</f>
        <v/>
      </c>
      <c r="P3992" s="242" t="str" cm="1">
        <f t="array" ref="P3992">IF(AND(I3992&lt;&gt;0,I3992&lt;&gt;""),IF(D3992="","",IF(ISNUMBER(MATCH(SUBSTITUTE(D3992," ",""),SUBSTITUTE('Look Up Values'!$S$2:$S$120," ",""),0)),"","D&amp;R error")),"")</f>
        <v/>
      </c>
      <c r="Q3992" s="242" t="str" cm="1">
        <f t="array" ref="Q3992">IF(AND(I3992&lt;&gt;0,I3992&lt;&gt;""),IF(G3992="","",IF(ISNUMBER(MATCH(SUBSTITUTE(G3992," ",""),SUBSTITUTE('Look Up Values'!$I$2:$I$10," ",""),0)),"","State error")),"")</f>
        <v/>
      </c>
      <c r="R3992" s="260" t="str">
        <f t="shared" si="125"/>
        <v/>
      </c>
    </row>
    <row r="3993" spans="1:18" ht="15.75">
      <c r="A3993" s="250">
        <v>3986</v>
      </c>
      <c r="B3993" s="198"/>
      <c r="C3993" s="25"/>
      <c r="D3993" s="25"/>
      <c r="E3993" s="25"/>
      <c r="F3993" s="25"/>
      <c r="G3993" s="26"/>
      <c r="H3993" s="27"/>
      <c r="I3993" s="28"/>
      <c r="J3993" s="430"/>
      <c r="K3993" s="48"/>
      <c r="L3993" s="457" t="str">
        <f t="shared" si="124"/>
        <v/>
      </c>
      <c r="M3993" s="245" cm="1">
        <f t="array" ref="M3993">SUMPRODUCT(--(N3993:Q3993&lt;&gt;"")) + IF(TRIM(R3993)="",0,LEN(R3993)-LEN(SUBSTITUTE(R3993,",",""))+1)</f>
        <v>0</v>
      </c>
      <c r="N3993" s="242" t="str">
        <f>IF(AND(I3993&lt;&gt;0,I3993&lt;&gt;""),IF(TRIM(SUBSTITUTE(B3993,CHAR(160),""))="","",IF(ISNUMBER(MATCH(TRIM(SUBSTITUTE(B3993,CHAR(160),"")),'Look Up Values'!$B$2:$B$500,0)),"","Origin error")),"")</f>
        <v/>
      </c>
      <c r="O3993" s="242" t="str">
        <f>IF(AND(I3993&lt;&gt;0,I3993&lt;&gt;""),IF(C3993="","",IF(AND(ISNUMBER(--LEFT(C3993,FIND(" ",C3993&amp;" ")-1)),OR(LEN(LEFT(C3993,FIND(" ",C3993&amp;" ")-1))=6,LEN(LEFT(C3993,FIND(" ",C3993&amp;" ")-1))=7),OR(ISNUMBER(MATCH(LEFT(C3993,FIND(" ",C3993&amp;" ")-1),'Look Up Values'!$G$2:$G$1000,0)),ISNUMBER(MATCH(LEFT(C3993,FIND(" ",C3993&amp;" ")-1),'Look Up Values'!$AE$2:$AE$2000,0)))),"","EWC error")),"")</f>
        <v/>
      </c>
      <c r="P3993" s="242" t="str" cm="1">
        <f t="array" ref="P3993">IF(AND(I3993&lt;&gt;0,I3993&lt;&gt;""),IF(D3993="","",IF(ISNUMBER(MATCH(SUBSTITUTE(D3993," ",""),SUBSTITUTE('Look Up Values'!$S$2:$S$120," ",""),0)),"","D&amp;R error")),"")</f>
        <v/>
      </c>
      <c r="Q3993" s="242" t="str" cm="1">
        <f t="array" ref="Q3993">IF(AND(I3993&lt;&gt;0,I3993&lt;&gt;""),IF(G3993="","",IF(ISNUMBER(MATCH(SUBSTITUTE(G3993," ",""),SUBSTITUTE('Look Up Values'!$I$2:$I$10," ",""),0)),"","State error")),"")</f>
        <v/>
      </c>
      <c r="R3993" s="260" t="str">
        <f t="shared" si="125"/>
        <v/>
      </c>
    </row>
    <row r="3994" spans="1:18" ht="15.75">
      <c r="A3994" s="250">
        <v>3987</v>
      </c>
      <c r="B3994" s="198"/>
      <c r="C3994" s="25"/>
      <c r="D3994" s="25"/>
      <c r="E3994" s="25"/>
      <c r="F3994" s="25"/>
      <c r="G3994" s="26"/>
      <c r="H3994" s="27"/>
      <c r="I3994" s="28"/>
      <c r="J3994" s="430"/>
      <c r="K3994" s="48"/>
      <c r="L3994" s="457" t="str">
        <f t="shared" si="124"/>
        <v/>
      </c>
      <c r="M3994" s="245" cm="1">
        <f t="array" ref="M3994">SUMPRODUCT(--(N3994:Q3994&lt;&gt;"")) + IF(TRIM(R3994)="",0,LEN(R3994)-LEN(SUBSTITUTE(R3994,",",""))+1)</f>
        <v>0</v>
      </c>
      <c r="N3994" s="242" t="str">
        <f>IF(AND(I3994&lt;&gt;0,I3994&lt;&gt;""),IF(TRIM(SUBSTITUTE(B3994,CHAR(160),""))="","",IF(ISNUMBER(MATCH(TRIM(SUBSTITUTE(B3994,CHAR(160),"")),'Look Up Values'!$B$2:$B$500,0)),"","Origin error")),"")</f>
        <v/>
      </c>
      <c r="O3994" s="242" t="str">
        <f>IF(AND(I3994&lt;&gt;0,I3994&lt;&gt;""),IF(C3994="","",IF(AND(ISNUMBER(--LEFT(C3994,FIND(" ",C3994&amp;" ")-1)),OR(LEN(LEFT(C3994,FIND(" ",C3994&amp;" ")-1))=6,LEN(LEFT(C3994,FIND(" ",C3994&amp;" ")-1))=7),OR(ISNUMBER(MATCH(LEFT(C3994,FIND(" ",C3994&amp;" ")-1),'Look Up Values'!$G$2:$G$1000,0)),ISNUMBER(MATCH(LEFT(C3994,FIND(" ",C3994&amp;" ")-1),'Look Up Values'!$AE$2:$AE$2000,0)))),"","EWC error")),"")</f>
        <v/>
      </c>
      <c r="P3994" s="242" t="str" cm="1">
        <f t="array" ref="P3994">IF(AND(I3994&lt;&gt;0,I3994&lt;&gt;""),IF(D3994="","",IF(ISNUMBER(MATCH(SUBSTITUTE(D3994," ",""),SUBSTITUTE('Look Up Values'!$S$2:$S$120," ",""),0)),"","D&amp;R error")),"")</f>
        <v/>
      </c>
      <c r="Q3994" s="242" t="str" cm="1">
        <f t="array" ref="Q3994">IF(AND(I3994&lt;&gt;0,I3994&lt;&gt;""),IF(G3994="","",IF(ISNUMBER(MATCH(SUBSTITUTE(G3994," ",""),SUBSTITUTE('Look Up Values'!$I$2:$I$10," ",""),0)),"","State error")),"")</f>
        <v/>
      </c>
      <c r="R3994" s="260" t="str">
        <f t="shared" si="125"/>
        <v/>
      </c>
    </row>
    <row r="3995" spans="1:18" ht="15.75">
      <c r="A3995" s="250">
        <v>3988</v>
      </c>
      <c r="B3995" s="198"/>
      <c r="C3995" s="25"/>
      <c r="D3995" s="25"/>
      <c r="E3995" s="25"/>
      <c r="F3995" s="25"/>
      <c r="G3995" s="26"/>
      <c r="H3995" s="27"/>
      <c r="I3995" s="28"/>
      <c r="J3995" s="430"/>
      <c r="K3995" s="48"/>
      <c r="L3995" s="457" t="str">
        <f t="shared" si="124"/>
        <v/>
      </c>
      <c r="M3995" s="245" cm="1">
        <f t="array" ref="M3995">SUMPRODUCT(--(N3995:Q3995&lt;&gt;"")) + IF(TRIM(R3995)="",0,LEN(R3995)-LEN(SUBSTITUTE(R3995,",",""))+1)</f>
        <v>0</v>
      </c>
      <c r="N3995" s="242" t="str">
        <f>IF(AND(I3995&lt;&gt;0,I3995&lt;&gt;""),IF(TRIM(SUBSTITUTE(B3995,CHAR(160),""))="","",IF(ISNUMBER(MATCH(TRIM(SUBSTITUTE(B3995,CHAR(160),"")),'Look Up Values'!$B$2:$B$500,0)),"","Origin error")),"")</f>
        <v/>
      </c>
      <c r="O3995" s="242" t="str">
        <f>IF(AND(I3995&lt;&gt;0,I3995&lt;&gt;""),IF(C3995="","",IF(AND(ISNUMBER(--LEFT(C3995,FIND(" ",C3995&amp;" ")-1)),OR(LEN(LEFT(C3995,FIND(" ",C3995&amp;" ")-1))=6,LEN(LEFT(C3995,FIND(" ",C3995&amp;" ")-1))=7),OR(ISNUMBER(MATCH(LEFT(C3995,FIND(" ",C3995&amp;" ")-1),'Look Up Values'!$G$2:$G$1000,0)),ISNUMBER(MATCH(LEFT(C3995,FIND(" ",C3995&amp;" ")-1),'Look Up Values'!$AE$2:$AE$2000,0)))),"","EWC error")),"")</f>
        <v/>
      </c>
      <c r="P3995" s="242" t="str" cm="1">
        <f t="array" ref="P3995">IF(AND(I3995&lt;&gt;0,I3995&lt;&gt;""),IF(D3995="","",IF(ISNUMBER(MATCH(SUBSTITUTE(D3995," ",""),SUBSTITUTE('Look Up Values'!$S$2:$S$120," ",""),0)),"","D&amp;R error")),"")</f>
        <v/>
      </c>
      <c r="Q3995" s="242" t="str" cm="1">
        <f t="array" ref="Q3995">IF(AND(I3995&lt;&gt;0,I3995&lt;&gt;""),IF(G3995="","",IF(ISNUMBER(MATCH(SUBSTITUTE(G3995," ",""),SUBSTITUTE('Look Up Values'!$I$2:$I$10," ",""),0)),"","State error")),"")</f>
        <v/>
      </c>
      <c r="R3995" s="260" t="str">
        <f t="shared" si="125"/>
        <v/>
      </c>
    </row>
    <row r="3996" spans="1:18" ht="15.75">
      <c r="A3996" s="250">
        <v>3989</v>
      </c>
      <c r="B3996" s="198"/>
      <c r="C3996" s="25"/>
      <c r="D3996" s="25"/>
      <c r="E3996" s="25"/>
      <c r="F3996" s="25"/>
      <c r="G3996" s="26"/>
      <c r="H3996" s="27"/>
      <c r="I3996" s="28"/>
      <c r="J3996" s="430"/>
      <c r="K3996" s="48"/>
      <c r="L3996" s="457" t="str">
        <f t="shared" si="124"/>
        <v/>
      </c>
      <c r="M3996" s="245" cm="1">
        <f t="array" ref="M3996">SUMPRODUCT(--(N3996:Q3996&lt;&gt;"")) + IF(TRIM(R3996)="",0,LEN(R3996)-LEN(SUBSTITUTE(R3996,",",""))+1)</f>
        <v>0</v>
      </c>
      <c r="N3996" s="242" t="str">
        <f>IF(AND(I3996&lt;&gt;0,I3996&lt;&gt;""),IF(TRIM(SUBSTITUTE(B3996,CHAR(160),""))="","",IF(ISNUMBER(MATCH(TRIM(SUBSTITUTE(B3996,CHAR(160),"")),'Look Up Values'!$B$2:$B$500,0)),"","Origin error")),"")</f>
        <v/>
      </c>
      <c r="O3996" s="242" t="str">
        <f>IF(AND(I3996&lt;&gt;0,I3996&lt;&gt;""),IF(C3996="","",IF(AND(ISNUMBER(--LEFT(C3996,FIND(" ",C3996&amp;" ")-1)),OR(LEN(LEFT(C3996,FIND(" ",C3996&amp;" ")-1))=6,LEN(LEFT(C3996,FIND(" ",C3996&amp;" ")-1))=7),OR(ISNUMBER(MATCH(LEFT(C3996,FIND(" ",C3996&amp;" ")-1),'Look Up Values'!$G$2:$G$1000,0)),ISNUMBER(MATCH(LEFT(C3996,FIND(" ",C3996&amp;" ")-1),'Look Up Values'!$AE$2:$AE$2000,0)))),"","EWC error")),"")</f>
        <v/>
      </c>
      <c r="P3996" s="242" t="str" cm="1">
        <f t="array" ref="P3996">IF(AND(I3996&lt;&gt;0,I3996&lt;&gt;""),IF(D3996="","",IF(ISNUMBER(MATCH(SUBSTITUTE(D3996," ",""),SUBSTITUTE('Look Up Values'!$S$2:$S$120," ",""),0)),"","D&amp;R error")),"")</f>
        <v/>
      </c>
      <c r="Q3996" s="242" t="str" cm="1">
        <f t="array" ref="Q3996">IF(AND(I3996&lt;&gt;0,I3996&lt;&gt;""),IF(G3996="","",IF(ISNUMBER(MATCH(SUBSTITUTE(G3996," ",""),SUBSTITUTE('Look Up Values'!$I$2:$I$10," ",""),0)),"","State error")),"")</f>
        <v/>
      </c>
      <c r="R3996" s="260" t="str">
        <f t="shared" si="125"/>
        <v/>
      </c>
    </row>
    <row r="3997" spans="1:18" ht="15.75">
      <c r="A3997" s="250">
        <v>3990</v>
      </c>
      <c r="B3997" s="198"/>
      <c r="C3997" s="25"/>
      <c r="D3997" s="25"/>
      <c r="E3997" s="25"/>
      <c r="F3997" s="25"/>
      <c r="G3997" s="26"/>
      <c r="H3997" s="27"/>
      <c r="I3997" s="28"/>
      <c r="J3997" s="430"/>
      <c r="K3997" s="48"/>
      <c r="L3997" s="457" t="str">
        <f t="shared" si="124"/>
        <v/>
      </c>
      <c r="M3997" s="245" cm="1">
        <f t="array" ref="M3997">SUMPRODUCT(--(N3997:Q3997&lt;&gt;"")) + IF(TRIM(R3997)="",0,LEN(R3997)-LEN(SUBSTITUTE(R3997,",",""))+1)</f>
        <v>0</v>
      </c>
      <c r="N3997" s="242" t="str">
        <f>IF(AND(I3997&lt;&gt;0,I3997&lt;&gt;""),IF(TRIM(SUBSTITUTE(B3997,CHAR(160),""))="","",IF(ISNUMBER(MATCH(TRIM(SUBSTITUTE(B3997,CHAR(160),"")),'Look Up Values'!$B$2:$B$500,0)),"","Origin error")),"")</f>
        <v/>
      </c>
      <c r="O3997" s="242" t="str">
        <f>IF(AND(I3997&lt;&gt;0,I3997&lt;&gt;""),IF(C3997="","",IF(AND(ISNUMBER(--LEFT(C3997,FIND(" ",C3997&amp;" ")-1)),OR(LEN(LEFT(C3997,FIND(" ",C3997&amp;" ")-1))=6,LEN(LEFT(C3997,FIND(" ",C3997&amp;" ")-1))=7),OR(ISNUMBER(MATCH(LEFT(C3997,FIND(" ",C3997&amp;" ")-1),'Look Up Values'!$G$2:$G$1000,0)),ISNUMBER(MATCH(LEFT(C3997,FIND(" ",C3997&amp;" ")-1),'Look Up Values'!$AE$2:$AE$2000,0)))),"","EWC error")),"")</f>
        <v/>
      </c>
      <c r="P3997" s="242" t="str" cm="1">
        <f t="array" ref="P3997">IF(AND(I3997&lt;&gt;0,I3997&lt;&gt;""),IF(D3997="","",IF(ISNUMBER(MATCH(SUBSTITUTE(D3997," ",""),SUBSTITUTE('Look Up Values'!$S$2:$S$120," ",""),0)),"","D&amp;R error")),"")</f>
        <v/>
      </c>
      <c r="Q3997" s="242" t="str" cm="1">
        <f t="array" ref="Q3997">IF(AND(I3997&lt;&gt;0,I3997&lt;&gt;""),IF(G3997="","",IF(ISNUMBER(MATCH(SUBSTITUTE(G3997," ",""),SUBSTITUTE('Look Up Values'!$I$2:$I$10," ",""),0)),"","State error")),"")</f>
        <v/>
      </c>
      <c r="R3997" s="260" t="str">
        <f t="shared" si="125"/>
        <v/>
      </c>
    </row>
    <row r="3998" spans="1:18" ht="15.75">
      <c r="A3998" s="250">
        <v>3991</v>
      </c>
      <c r="B3998" s="198"/>
      <c r="C3998" s="25"/>
      <c r="D3998" s="25"/>
      <c r="E3998" s="25"/>
      <c r="F3998" s="25"/>
      <c r="G3998" s="26"/>
      <c r="H3998" s="27"/>
      <c r="I3998" s="28"/>
      <c r="J3998" s="430"/>
      <c r="K3998" s="48"/>
      <c r="L3998" s="457" t="str">
        <f t="shared" si="124"/>
        <v/>
      </c>
      <c r="M3998" s="245" cm="1">
        <f t="array" ref="M3998">SUMPRODUCT(--(N3998:Q3998&lt;&gt;"")) + IF(TRIM(R3998)="",0,LEN(R3998)-LEN(SUBSTITUTE(R3998,",",""))+1)</f>
        <v>0</v>
      </c>
      <c r="N3998" s="242" t="str">
        <f>IF(AND(I3998&lt;&gt;0,I3998&lt;&gt;""),IF(TRIM(SUBSTITUTE(B3998,CHAR(160),""))="","",IF(ISNUMBER(MATCH(TRIM(SUBSTITUTE(B3998,CHAR(160),"")),'Look Up Values'!$B$2:$B$500,0)),"","Origin error")),"")</f>
        <v/>
      </c>
      <c r="O3998" s="242" t="str">
        <f>IF(AND(I3998&lt;&gt;0,I3998&lt;&gt;""),IF(C3998="","",IF(AND(ISNUMBER(--LEFT(C3998,FIND(" ",C3998&amp;" ")-1)),OR(LEN(LEFT(C3998,FIND(" ",C3998&amp;" ")-1))=6,LEN(LEFT(C3998,FIND(" ",C3998&amp;" ")-1))=7),OR(ISNUMBER(MATCH(LEFT(C3998,FIND(" ",C3998&amp;" ")-1),'Look Up Values'!$G$2:$G$1000,0)),ISNUMBER(MATCH(LEFT(C3998,FIND(" ",C3998&amp;" ")-1),'Look Up Values'!$AE$2:$AE$2000,0)))),"","EWC error")),"")</f>
        <v/>
      </c>
      <c r="P3998" s="242" t="str" cm="1">
        <f t="array" ref="P3998">IF(AND(I3998&lt;&gt;0,I3998&lt;&gt;""),IF(D3998="","",IF(ISNUMBER(MATCH(SUBSTITUTE(D3998," ",""),SUBSTITUTE('Look Up Values'!$S$2:$S$120," ",""),0)),"","D&amp;R error")),"")</f>
        <v/>
      </c>
      <c r="Q3998" s="242" t="str" cm="1">
        <f t="array" ref="Q3998">IF(AND(I3998&lt;&gt;0,I3998&lt;&gt;""),IF(G3998="","",IF(ISNUMBER(MATCH(SUBSTITUTE(G3998," ",""),SUBSTITUTE('Look Up Values'!$I$2:$I$10," ",""),0)),"","State error")),"")</f>
        <v/>
      </c>
      <c r="R3998" s="260" t="str">
        <f t="shared" si="125"/>
        <v/>
      </c>
    </row>
    <row r="3999" spans="1:18" ht="15.75">
      <c r="A3999" s="250">
        <v>3992</v>
      </c>
      <c r="B3999" s="198"/>
      <c r="C3999" s="25"/>
      <c r="D3999" s="25"/>
      <c r="E3999" s="25"/>
      <c r="F3999" s="25"/>
      <c r="G3999" s="26"/>
      <c r="H3999" s="27"/>
      <c r="I3999" s="28"/>
      <c r="J3999" s="430"/>
      <c r="K3999" s="48"/>
      <c r="L3999" s="457" t="str">
        <f t="shared" si="124"/>
        <v/>
      </c>
      <c r="M3999" s="245" cm="1">
        <f t="array" ref="M3999">SUMPRODUCT(--(N3999:Q3999&lt;&gt;"")) + IF(TRIM(R3999)="",0,LEN(R3999)-LEN(SUBSTITUTE(R3999,",",""))+1)</f>
        <v>0</v>
      </c>
      <c r="N3999" s="242" t="str">
        <f>IF(AND(I3999&lt;&gt;0,I3999&lt;&gt;""),IF(TRIM(SUBSTITUTE(B3999,CHAR(160),""))="","",IF(ISNUMBER(MATCH(TRIM(SUBSTITUTE(B3999,CHAR(160),"")),'Look Up Values'!$B$2:$B$500,0)),"","Origin error")),"")</f>
        <v/>
      </c>
      <c r="O3999" s="242" t="str">
        <f>IF(AND(I3999&lt;&gt;0,I3999&lt;&gt;""),IF(C3999="","",IF(AND(ISNUMBER(--LEFT(C3999,FIND(" ",C3999&amp;" ")-1)),OR(LEN(LEFT(C3999,FIND(" ",C3999&amp;" ")-1))=6,LEN(LEFT(C3999,FIND(" ",C3999&amp;" ")-1))=7),OR(ISNUMBER(MATCH(LEFT(C3999,FIND(" ",C3999&amp;" ")-1),'Look Up Values'!$G$2:$G$1000,0)),ISNUMBER(MATCH(LEFT(C3999,FIND(" ",C3999&amp;" ")-1),'Look Up Values'!$AE$2:$AE$2000,0)))),"","EWC error")),"")</f>
        <v/>
      </c>
      <c r="P3999" s="242" t="str" cm="1">
        <f t="array" ref="P3999">IF(AND(I3999&lt;&gt;0,I3999&lt;&gt;""),IF(D3999="","",IF(ISNUMBER(MATCH(SUBSTITUTE(D3999," ",""),SUBSTITUTE('Look Up Values'!$S$2:$S$120," ",""),0)),"","D&amp;R error")),"")</f>
        <v/>
      </c>
      <c r="Q3999" s="242" t="str" cm="1">
        <f t="array" ref="Q3999">IF(AND(I3999&lt;&gt;0,I3999&lt;&gt;""),IF(G3999="","",IF(ISNUMBER(MATCH(SUBSTITUTE(G3999," ",""),SUBSTITUTE('Look Up Values'!$I$2:$I$10," ",""),0)),"","State error")),"")</f>
        <v/>
      </c>
      <c r="R3999" s="260" t="str">
        <f t="shared" si="125"/>
        <v/>
      </c>
    </row>
    <row r="4000" spans="1:18" ht="15.75">
      <c r="A4000" s="250">
        <v>3993</v>
      </c>
      <c r="B4000" s="198"/>
      <c r="C4000" s="25"/>
      <c r="D4000" s="25"/>
      <c r="E4000" s="25"/>
      <c r="F4000" s="25"/>
      <c r="G4000" s="26"/>
      <c r="H4000" s="27"/>
      <c r="I4000" s="28"/>
      <c r="J4000" s="430"/>
      <c r="K4000" s="48"/>
      <c r="L4000" s="457" t="str">
        <f t="shared" si="124"/>
        <v/>
      </c>
      <c r="M4000" s="245" cm="1">
        <f t="array" ref="M4000">SUMPRODUCT(--(N4000:Q4000&lt;&gt;"")) + IF(TRIM(R4000)="",0,LEN(R4000)-LEN(SUBSTITUTE(R4000,",",""))+1)</f>
        <v>0</v>
      </c>
      <c r="N4000" s="242" t="str">
        <f>IF(AND(I4000&lt;&gt;0,I4000&lt;&gt;""),IF(TRIM(SUBSTITUTE(B4000,CHAR(160),""))="","",IF(ISNUMBER(MATCH(TRIM(SUBSTITUTE(B4000,CHAR(160),"")),'Look Up Values'!$B$2:$B$500,0)),"","Origin error")),"")</f>
        <v/>
      </c>
      <c r="O4000" s="242" t="str">
        <f>IF(AND(I4000&lt;&gt;0,I4000&lt;&gt;""),IF(C4000="","",IF(AND(ISNUMBER(--LEFT(C4000,FIND(" ",C4000&amp;" ")-1)),OR(LEN(LEFT(C4000,FIND(" ",C4000&amp;" ")-1))=6,LEN(LEFT(C4000,FIND(" ",C4000&amp;" ")-1))=7),OR(ISNUMBER(MATCH(LEFT(C4000,FIND(" ",C4000&amp;" ")-1),'Look Up Values'!$G$2:$G$1000,0)),ISNUMBER(MATCH(LEFT(C4000,FIND(" ",C4000&amp;" ")-1),'Look Up Values'!$AE$2:$AE$2000,0)))),"","EWC error")),"")</f>
        <v/>
      </c>
      <c r="P4000" s="242" t="str" cm="1">
        <f t="array" ref="P4000">IF(AND(I4000&lt;&gt;0,I4000&lt;&gt;""),IF(D4000="","",IF(ISNUMBER(MATCH(SUBSTITUTE(D4000," ",""),SUBSTITUTE('Look Up Values'!$S$2:$S$120," ",""),0)),"","D&amp;R error")),"")</f>
        <v/>
      </c>
      <c r="Q4000" s="242" t="str" cm="1">
        <f t="array" ref="Q4000">IF(AND(I4000&lt;&gt;0,I4000&lt;&gt;""),IF(G4000="","",IF(ISNUMBER(MATCH(SUBSTITUTE(G4000," ",""),SUBSTITUTE('Look Up Values'!$I$2:$I$10," ",""),0)),"","State error")),"")</f>
        <v/>
      </c>
      <c r="R4000" s="260" t="str">
        <f t="shared" si="125"/>
        <v/>
      </c>
    </row>
    <row r="4001" spans="1:18" ht="15.75">
      <c r="A4001" s="250">
        <v>3994</v>
      </c>
      <c r="B4001" s="198"/>
      <c r="C4001" s="25"/>
      <c r="D4001" s="25"/>
      <c r="E4001" s="25"/>
      <c r="F4001" s="25"/>
      <c r="G4001" s="26"/>
      <c r="H4001" s="27"/>
      <c r="I4001" s="28"/>
      <c r="J4001" s="430"/>
      <c r="K4001" s="48"/>
      <c r="L4001" s="457" t="str">
        <f t="shared" si="124"/>
        <v/>
      </c>
      <c r="M4001" s="245" cm="1">
        <f t="array" ref="M4001">SUMPRODUCT(--(N4001:Q4001&lt;&gt;"")) + IF(TRIM(R4001)="",0,LEN(R4001)-LEN(SUBSTITUTE(R4001,",",""))+1)</f>
        <v>0</v>
      </c>
      <c r="N4001" s="242" t="str">
        <f>IF(AND(I4001&lt;&gt;0,I4001&lt;&gt;""),IF(TRIM(SUBSTITUTE(B4001,CHAR(160),""))="","",IF(ISNUMBER(MATCH(TRIM(SUBSTITUTE(B4001,CHAR(160),"")),'Look Up Values'!$B$2:$B$500,0)),"","Origin error")),"")</f>
        <v/>
      </c>
      <c r="O4001" s="242" t="str">
        <f>IF(AND(I4001&lt;&gt;0,I4001&lt;&gt;""),IF(C4001="","",IF(AND(ISNUMBER(--LEFT(C4001,FIND(" ",C4001&amp;" ")-1)),OR(LEN(LEFT(C4001,FIND(" ",C4001&amp;" ")-1))=6,LEN(LEFT(C4001,FIND(" ",C4001&amp;" ")-1))=7),OR(ISNUMBER(MATCH(LEFT(C4001,FIND(" ",C4001&amp;" ")-1),'Look Up Values'!$G$2:$G$1000,0)),ISNUMBER(MATCH(LEFT(C4001,FIND(" ",C4001&amp;" ")-1),'Look Up Values'!$AE$2:$AE$2000,0)))),"","EWC error")),"")</f>
        <v/>
      </c>
      <c r="P4001" s="242" t="str" cm="1">
        <f t="array" ref="P4001">IF(AND(I4001&lt;&gt;0,I4001&lt;&gt;""),IF(D4001="","",IF(ISNUMBER(MATCH(SUBSTITUTE(D4001," ",""),SUBSTITUTE('Look Up Values'!$S$2:$S$120," ",""),0)),"","D&amp;R error")),"")</f>
        <v/>
      </c>
      <c r="Q4001" s="242" t="str" cm="1">
        <f t="array" ref="Q4001">IF(AND(I4001&lt;&gt;0,I4001&lt;&gt;""),IF(G4001="","",IF(ISNUMBER(MATCH(SUBSTITUTE(G4001," ",""),SUBSTITUTE('Look Up Values'!$I$2:$I$10," ",""),0)),"","State error")),"")</f>
        <v/>
      </c>
      <c r="R4001" s="260" t="str">
        <f t="shared" si="125"/>
        <v/>
      </c>
    </row>
    <row r="4002" spans="1:18" ht="15.75">
      <c r="A4002" s="250">
        <v>3995</v>
      </c>
      <c r="B4002" s="198"/>
      <c r="C4002" s="25"/>
      <c r="D4002" s="25"/>
      <c r="E4002" s="25"/>
      <c r="F4002" s="25"/>
      <c r="G4002" s="26"/>
      <c r="H4002" s="27"/>
      <c r="I4002" s="28"/>
      <c r="J4002" s="430"/>
      <c r="K4002" s="48"/>
      <c r="L4002" s="457" t="str">
        <f t="shared" si="124"/>
        <v/>
      </c>
      <c r="M4002" s="245" cm="1">
        <f t="array" ref="M4002">SUMPRODUCT(--(N4002:Q4002&lt;&gt;"")) + IF(TRIM(R4002)="",0,LEN(R4002)-LEN(SUBSTITUTE(R4002,",",""))+1)</f>
        <v>0</v>
      </c>
      <c r="N4002" s="242" t="str">
        <f>IF(AND(I4002&lt;&gt;0,I4002&lt;&gt;""),IF(TRIM(SUBSTITUTE(B4002,CHAR(160),""))="","",IF(ISNUMBER(MATCH(TRIM(SUBSTITUTE(B4002,CHAR(160),"")),'Look Up Values'!$B$2:$B$500,0)),"","Origin error")),"")</f>
        <v/>
      </c>
      <c r="O4002" s="242" t="str">
        <f>IF(AND(I4002&lt;&gt;0,I4002&lt;&gt;""),IF(C4002="","",IF(AND(ISNUMBER(--LEFT(C4002,FIND(" ",C4002&amp;" ")-1)),OR(LEN(LEFT(C4002,FIND(" ",C4002&amp;" ")-1))=6,LEN(LEFT(C4002,FIND(" ",C4002&amp;" ")-1))=7),OR(ISNUMBER(MATCH(LEFT(C4002,FIND(" ",C4002&amp;" ")-1),'Look Up Values'!$G$2:$G$1000,0)),ISNUMBER(MATCH(LEFT(C4002,FIND(" ",C4002&amp;" ")-1),'Look Up Values'!$AE$2:$AE$2000,0)))),"","EWC error")),"")</f>
        <v/>
      </c>
      <c r="P4002" s="242" t="str" cm="1">
        <f t="array" ref="P4002">IF(AND(I4002&lt;&gt;0,I4002&lt;&gt;""),IF(D4002="","",IF(ISNUMBER(MATCH(SUBSTITUTE(D4002," ",""),SUBSTITUTE('Look Up Values'!$S$2:$S$120," ",""),0)),"","D&amp;R error")),"")</f>
        <v/>
      </c>
      <c r="Q4002" s="242" t="str" cm="1">
        <f t="array" ref="Q4002">IF(AND(I4002&lt;&gt;0,I4002&lt;&gt;""),IF(G4002="","",IF(ISNUMBER(MATCH(SUBSTITUTE(G4002," ",""),SUBSTITUTE('Look Up Values'!$I$2:$I$10," ",""),0)),"","State error")),"")</f>
        <v/>
      </c>
      <c r="R4002" s="260" t="str">
        <f t="shared" si="125"/>
        <v/>
      </c>
    </row>
    <row r="4003" spans="1:18" ht="15.75">
      <c r="A4003" s="250">
        <v>3996</v>
      </c>
      <c r="B4003" s="198"/>
      <c r="C4003" s="25"/>
      <c r="D4003" s="25"/>
      <c r="E4003" s="25"/>
      <c r="F4003" s="25"/>
      <c r="G4003" s="26"/>
      <c r="H4003" s="27"/>
      <c r="I4003" s="28"/>
      <c r="J4003" s="430"/>
      <c r="K4003" s="48"/>
      <c r="L4003" s="457" t="str">
        <f t="shared" si="124"/>
        <v/>
      </c>
      <c r="M4003" s="245" cm="1">
        <f t="array" ref="M4003">SUMPRODUCT(--(N4003:Q4003&lt;&gt;"")) + IF(TRIM(R4003)="",0,LEN(R4003)-LEN(SUBSTITUTE(R4003,",",""))+1)</f>
        <v>0</v>
      </c>
      <c r="N4003" s="242" t="str">
        <f>IF(AND(I4003&lt;&gt;0,I4003&lt;&gt;""),IF(TRIM(SUBSTITUTE(B4003,CHAR(160),""))="","",IF(ISNUMBER(MATCH(TRIM(SUBSTITUTE(B4003,CHAR(160),"")),'Look Up Values'!$B$2:$B$500,0)),"","Origin error")),"")</f>
        <v/>
      </c>
      <c r="O4003" s="242" t="str">
        <f>IF(AND(I4003&lt;&gt;0,I4003&lt;&gt;""),IF(C4003="","",IF(AND(ISNUMBER(--LEFT(C4003,FIND(" ",C4003&amp;" ")-1)),OR(LEN(LEFT(C4003,FIND(" ",C4003&amp;" ")-1))=6,LEN(LEFT(C4003,FIND(" ",C4003&amp;" ")-1))=7),OR(ISNUMBER(MATCH(LEFT(C4003,FIND(" ",C4003&amp;" ")-1),'Look Up Values'!$G$2:$G$1000,0)),ISNUMBER(MATCH(LEFT(C4003,FIND(" ",C4003&amp;" ")-1),'Look Up Values'!$AE$2:$AE$2000,0)))),"","EWC error")),"")</f>
        <v/>
      </c>
      <c r="P4003" s="242" t="str" cm="1">
        <f t="array" ref="P4003">IF(AND(I4003&lt;&gt;0,I4003&lt;&gt;""),IF(D4003="","",IF(ISNUMBER(MATCH(SUBSTITUTE(D4003," ",""),SUBSTITUTE('Look Up Values'!$S$2:$S$120," ",""),0)),"","D&amp;R error")),"")</f>
        <v/>
      </c>
      <c r="Q4003" s="242" t="str" cm="1">
        <f t="array" ref="Q4003">IF(AND(I4003&lt;&gt;0,I4003&lt;&gt;""),IF(G4003="","",IF(ISNUMBER(MATCH(SUBSTITUTE(G4003," ",""),SUBSTITUTE('Look Up Values'!$I$2:$I$10," ",""),0)),"","State error")),"")</f>
        <v/>
      </c>
      <c r="R4003" s="260" t="str">
        <f t="shared" si="125"/>
        <v/>
      </c>
    </row>
    <row r="4004" spans="1:18" ht="15.75">
      <c r="A4004" s="250">
        <v>3997</v>
      </c>
      <c r="B4004" s="198"/>
      <c r="C4004" s="25"/>
      <c r="D4004" s="25"/>
      <c r="E4004" s="25"/>
      <c r="F4004" s="25"/>
      <c r="G4004" s="26"/>
      <c r="H4004" s="27"/>
      <c r="I4004" s="28"/>
      <c r="J4004" s="430"/>
      <c r="K4004" s="48"/>
      <c r="L4004" s="457" t="str">
        <f t="shared" si="124"/>
        <v/>
      </c>
      <c r="M4004" s="245" cm="1">
        <f t="array" ref="M4004">SUMPRODUCT(--(N4004:Q4004&lt;&gt;"")) + IF(TRIM(R4004)="",0,LEN(R4004)-LEN(SUBSTITUTE(R4004,",",""))+1)</f>
        <v>0</v>
      </c>
      <c r="N4004" s="242" t="str">
        <f>IF(AND(I4004&lt;&gt;0,I4004&lt;&gt;""),IF(TRIM(SUBSTITUTE(B4004,CHAR(160),""))="","",IF(ISNUMBER(MATCH(TRIM(SUBSTITUTE(B4004,CHAR(160),"")),'Look Up Values'!$B$2:$B$500,0)),"","Origin error")),"")</f>
        <v/>
      </c>
      <c r="O4004" s="242" t="str">
        <f>IF(AND(I4004&lt;&gt;0,I4004&lt;&gt;""),IF(C4004="","",IF(AND(ISNUMBER(--LEFT(C4004,FIND(" ",C4004&amp;" ")-1)),OR(LEN(LEFT(C4004,FIND(" ",C4004&amp;" ")-1))=6,LEN(LEFT(C4004,FIND(" ",C4004&amp;" ")-1))=7),OR(ISNUMBER(MATCH(LEFT(C4004,FIND(" ",C4004&amp;" ")-1),'Look Up Values'!$G$2:$G$1000,0)),ISNUMBER(MATCH(LEFT(C4004,FIND(" ",C4004&amp;" ")-1),'Look Up Values'!$AE$2:$AE$2000,0)))),"","EWC error")),"")</f>
        <v/>
      </c>
      <c r="P4004" s="242" t="str" cm="1">
        <f t="array" ref="P4004">IF(AND(I4004&lt;&gt;0,I4004&lt;&gt;""),IF(D4004="","",IF(ISNUMBER(MATCH(SUBSTITUTE(D4004," ",""),SUBSTITUTE('Look Up Values'!$S$2:$S$120," ",""),0)),"","D&amp;R error")),"")</f>
        <v/>
      </c>
      <c r="Q4004" s="242" t="str" cm="1">
        <f t="array" ref="Q4004">IF(AND(I4004&lt;&gt;0,I4004&lt;&gt;""),IF(G4004="","",IF(ISNUMBER(MATCH(SUBSTITUTE(G4004," ",""),SUBSTITUTE('Look Up Values'!$I$2:$I$10," ",""),0)),"","State error")),"")</f>
        <v/>
      </c>
      <c r="R4004" s="260" t="str">
        <f t="shared" si="125"/>
        <v/>
      </c>
    </row>
    <row r="4005" spans="1:18" ht="15.75">
      <c r="A4005" s="250">
        <v>3998</v>
      </c>
      <c r="B4005" s="198"/>
      <c r="C4005" s="25"/>
      <c r="D4005" s="25"/>
      <c r="E4005" s="25"/>
      <c r="F4005" s="25"/>
      <c r="G4005" s="26"/>
      <c r="H4005" s="27"/>
      <c r="I4005" s="28"/>
      <c r="J4005" s="430"/>
      <c r="K4005" s="48"/>
      <c r="L4005" s="457" t="str">
        <f t="shared" si="124"/>
        <v/>
      </c>
      <c r="M4005" s="245" cm="1">
        <f t="array" ref="M4005">SUMPRODUCT(--(N4005:Q4005&lt;&gt;"")) + IF(TRIM(R4005)="",0,LEN(R4005)-LEN(SUBSTITUTE(R4005,",",""))+1)</f>
        <v>0</v>
      </c>
      <c r="N4005" s="242" t="str">
        <f>IF(AND(I4005&lt;&gt;0,I4005&lt;&gt;""),IF(TRIM(SUBSTITUTE(B4005,CHAR(160),""))="","",IF(ISNUMBER(MATCH(TRIM(SUBSTITUTE(B4005,CHAR(160),"")),'Look Up Values'!$B$2:$B$500,0)),"","Origin error")),"")</f>
        <v/>
      </c>
      <c r="O4005" s="242" t="str">
        <f>IF(AND(I4005&lt;&gt;0,I4005&lt;&gt;""),IF(C4005="","",IF(AND(ISNUMBER(--LEFT(C4005,FIND(" ",C4005&amp;" ")-1)),OR(LEN(LEFT(C4005,FIND(" ",C4005&amp;" ")-1))=6,LEN(LEFT(C4005,FIND(" ",C4005&amp;" ")-1))=7),OR(ISNUMBER(MATCH(LEFT(C4005,FIND(" ",C4005&amp;" ")-1),'Look Up Values'!$G$2:$G$1000,0)),ISNUMBER(MATCH(LEFT(C4005,FIND(" ",C4005&amp;" ")-1),'Look Up Values'!$AE$2:$AE$2000,0)))),"","EWC error")),"")</f>
        <v/>
      </c>
      <c r="P4005" s="242" t="str" cm="1">
        <f t="array" ref="P4005">IF(AND(I4005&lt;&gt;0,I4005&lt;&gt;""),IF(D4005="","",IF(ISNUMBER(MATCH(SUBSTITUTE(D4005," ",""),SUBSTITUTE('Look Up Values'!$S$2:$S$120," ",""),0)),"","D&amp;R error")),"")</f>
        <v/>
      </c>
      <c r="Q4005" s="242" t="str" cm="1">
        <f t="array" ref="Q4005">IF(AND(I4005&lt;&gt;0,I4005&lt;&gt;""),IF(G4005="","",IF(ISNUMBER(MATCH(SUBSTITUTE(G4005," ",""),SUBSTITUTE('Look Up Values'!$I$2:$I$10," ",""),0)),"","State error")),"")</f>
        <v/>
      </c>
      <c r="R4005" s="260" t="str">
        <f t="shared" si="125"/>
        <v/>
      </c>
    </row>
    <row r="4006" spans="1:18" ht="15.75">
      <c r="A4006" s="250">
        <v>3999</v>
      </c>
      <c r="B4006" s="198"/>
      <c r="C4006" s="25"/>
      <c r="D4006" s="25"/>
      <c r="E4006" s="25"/>
      <c r="F4006" s="25"/>
      <c r="G4006" s="26"/>
      <c r="H4006" s="27"/>
      <c r="I4006" s="28"/>
      <c r="J4006" s="430"/>
      <c r="K4006" s="48"/>
      <c r="L4006" s="457" t="str">
        <f t="shared" si="124"/>
        <v/>
      </c>
      <c r="M4006" s="245" cm="1">
        <f t="array" ref="M4006">SUMPRODUCT(--(N4006:Q4006&lt;&gt;"")) + IF(TRIM(R4006)="",0,LEN(R4006)-LEN(SUBSTITUTE(R4006,",",""))+1)</f>
        <v>0</v>
      </c>
      <c r="N4006" s="242" t="str">
        <f>IF(AND(I4006&lt;&gt;0,I4006&lt;&gt;""),IF(TRIM(SUBSTITUTE(B4006,CHAR(160),""))="","",IF(ISNUMBER(MATCH(TRIM(SUBSTITUTE(B4006,CHAR(160),"")),'Look Up Values'!$B$2:$B$500,0)),"","Origin error")),"")</f>
        <v/>
      </c>
      <c r="O4006" s="242" t="str">
        <f>IF(AND(I4006&lt;&gt;0,I4006&lt;&gt;""),IF(C4006="","",IF(AND(ISNUMBER(--LEFT(C4006,FIND(" ",C4006&amp;" ")-1)),OR(LEN(LEFT(C4006,FIND(" ",C4006&amp;" ")-1))=6,LEN(LEFT(C4006,FIND(" ",C4006&amp;" ")-1))=7),OR(ISNUMBER(MATCH(LEFT(C4006,FIND(" ",C4006&amp;" ")-1),'Look Up Values'!$G$2:$G$1000,0)),ISNUMBER(MATCH(LEFT(C4006,FIND(" ",C4006&amp;" ")-1),'Look Up Values'!$AE$2:$AE$2000,0)))),"","EWC error")),"")</f>
        <v/>
      </c>
      <c r="P4006" s="242" t="str" cm="1">
        <f t="array" ref="P4006">IF(AND(I4006&lt;&gt;0,I4006&lt;&gt;""),IF(D4006="","",IF(ISNUMBER(MATCH(SUBSTITUTE(D4006," ",""),SUBSTITUTE('Look Up Values'!$S$2:$S$120," ",""),0)),"","D&amp;R error")),"")</f>
        <v/>
      </c>
      <c r="Q4006" s="242" t="str" cm="1">
        <f t="array" ref="Q4006">IF(AND(I4006&lt;&gt;0,I4006&lt;&gt;""),IF(G4006="","",IF(ISNUMBER(MATCH(SUBSTITUTE(G4006," ",""),SUBSTITUTE('Look Up Values'!$I$2:$I$10," ",""),0)),"","State error")),"")</f>
        <v/>
      </c>
      <c r="R4006" s="260" t="str">
        <f t="shared" si="125"/>
        <v/>
      </c>
    </row>
    <row r="4007" spans="1:18" ht="15.75">
      <c r="A4007" s="250">
        <v>4000</v>
      </c>
      <c r="B4007" s="198"/>
      <c r="C4007" s="25"/>
      <c r="D4007" s="25"/>
      <c r="E4007" s="25"/>
      <c r="F4007" s="25"/>
      <c r="G4007" s="26"/>
      <c r="H4007" s="27"/>
      <c r="I4007" s="28"/>
      <c r="J4007" s="430"/>
      <c r="K4007" s="48"/>
      <c r="L4007" s="457" t="str">
        <f t="shared" si="124"/>
        <v/>
      </c>
      <c r="M4007" s="245" cm="1">
        <f t="array" ref="M4007">SUMPRODUCT(--(N4007:Q4007&lt;&gt;"")) + IF(TRIM(R4007)="",0,LEN(R4007)-LEN(SUBSTITUTE(R4007,",",""))+1)</f>
        <v>0</v>
      </c>
      <c r="N4007" s="242" t="str">
        <f>IF(AND(I4007&lt;&gt;0,I4007&lt;&gt;""),IF(TRIM(SUBSTITUTE(B4007,CHAR(160),""))="","",IF(ISNUMBER(MATCH(TRIM(SUBSTITUTE(B4007,CHAR(160),"")),'Look Up Values'!$B$2:$B$500,0)),"","Origin error")),"")</f>
        <v/>
      </c>
      <c r="O4007" s="242" t="str">
        <f>IF(AND(I4007&lt;&gt;0,I4007&lt;&gt;""),IF(C4007="","",IF(AND(ISNUMBER(--LEFT(C4007,FIND(" ",C4007&amp;" ")-1)),OR(LEN(LEFT(C4007,FIND(" ",C4007&amp;" ")-1))=6,LEN(LEFT(C4007,FIND(" ",C4007&amp;" ")-1))=7),OR(ISNUMBER(MATCH(LEFT(C4007,FIND(" ",C4007&amp;" ")-1),'Look Up Values'!$G$2:$G$1000,0)),ISNUMBER(MATCH(LEFT(C4007,FIND(" ",C4007&amp;" ")-1),'Look Up Values'!$AE$2:$AE$2000,0)))),"","EWC error")),"")</f>
        <v/>
      </c>
      <c r="P4007" s="242" t="str" cm="1">
        <f t="array" ref="P4007">IF(AND(I4007&lt;&gt;0,I4007&lt;&gt;""),IF(D4007="","",IF(ISNUMBER(MATCH(SUBSTITUTE(D4007," ",""),SUBSTITUTE('Look Up Values'!$S$2:$S$120," ",""),0)),"","D&amp;R error")),"")</f>
        <v/>
      </c>
      <c r="Q4007" s="242" t="str" cm="1">
        <f t="array" ref="Q4007">IF(AND(I4007&lt;&gt;0,I4007&lt;&gt;""),IF(G4007="","",IF(ISNUMBER(MATCH(SUBSTITUTE(G4007," ",""),SUBSTITUTE('Look Up Values'!$I$2:$I$10," ",""),0)),"","State error")),"")</f>
        <v/>
      </c>
      <c r="R4007" s="260" t="str">
        <f t="shared" si="125"/>
        <v/>
      </c>
    </row>
    <row r="4008" spans="1:18" ht="15.75">
      <c r="A4008" s="250">
        <v>4001</v>
      </c>
      <c r="B4008" s="198"/>
      <c r="C4008" s="25"/>
      <c r="D4008" s="25"/>
      <c r="E4008" s="25"/>
      <c r="F4008" s="25"/>
      <c r="G4008" s="26"/>
      <c r="H4008" s="27"/>
      <c r="I4008" s="28"/>
      <c r="J4008" s="430"/>
      <c r="K4008" s="48"/>
      <c r="L4008" s="457" t="str">
        <f t="shared" si="124"/>
        <v/>
      </c>
      <c r="M4008" s="245" cm="1">
        <f t="array" ref="M4008">SUMPRODUCT(--(N4008:Q4008&lt;&gt;"")) + IF(TRIM(R4008)="",0,LEN(R4008)-LEN(SUBSTITUTE(R4008,",",""))+1)</f>
        <v>0</v>
      </c>
      <c r="N4008" s="242" t="str">
        <f>IF(AND(I4008&lt;&gt;0,I4008&lt;&gt;""),IF(TRIM(SUBSTITUTE(B4008,CHAR(160),""))="","",IF(ISNUMBER(MATCH(TRIM(SUBSTITUTE(B4008,CHAR(160),"")),'Look Up Values'!$B$2:$B$500,0)),"","Origin error")),"")</f>
        <v/>
      </c>
      <c r="O4008" s="242" t="str">
        <f>IF(AND(I4008&lt;&gt;0,I4008&lt;&gt;""),IF(C4008="","",IF(AND(ISNUMBER(--LEFT(C4008,FIND(" ",C4008&amp;" ")-1)),OR(LEN(LEFT(C4008,FIND(" ",C4008&amp;" ")-1))=6,LEN(LEFT(C4008,FIND(" ",C4008&amp;" ")-1))=7),OR(ISNUMBER(MATCH(LEFT(C4008,FIND(" ",C4008&amp;" ")-1),'Look Up Values'!$G$2:$G$1000,0)),ISNUMBER(MATCH(LEFT(C4008,FIND(" ",C4008&amp;" ")-1),'Look Up Values'!$AE$2:$AE$2000,0)))),"","EWC error")),"")</f>
        <v/>
      </c>
      <c r="P4008" s="242" t="str" cm="1">
        <f t="array" ref="P4008">IF(AND(I4008&lt;&gt;0,I4008&lt;&gt;""),IF(D4008="","",IF(ISNUMBER(MATCH(SUBSTITUTE(D4008," ",""),SUBSTITUTE('Look Up Values'!$S$2:$S$120," ",""),0)),"","D&amp;R error")),"")</f>
        <v/>
      </c>
      <c r="Q4008" s="242" t="str" cm="1">
        <f t="array" ref="Q4008">IF(AND(I4008&lt;&gt;0,I4008&lt;&gt;""),IF(G4008="","",IF(ISNUMBER(MATCH(SUBSTITUTE(G4008," ",""),SUBSTITUTE('Look Up Values'!$I$2:$I$10," ",""),0)),"","State error")),"")</f>
        <v/>
      </c>
      <c r="R4008" s="260" t="str">
        <f t="shared" si="125"/>
        <v/>
      </c>
    </row>
    <row r="4009" spans="1:18" ht="15.75">
      <c r="A4009" s="250">
        <v>4002</v>
      </c>
      <c r="B4009" s="198"/>
      <c r="C4009" s="25"/>
      <c r="D4009" s="25"/>
      <c r="E4009" s="25"/>
      <c r="F4009" s="25"/>
      <c r="G4009" s="26"/>
      <c r="H4009" s="27"/>
      <c r="I4009" s="28"/>
      <c r="J4009" s="430"/>
      <c r="K4009" s="48"/>
      <c r="L4009" s="457" t="str">
        <f t="shared" si="124"/>
        <v/>
      </c>
      <c r="M4009" s="245" cm="1">
        <f t="array" ref="M4009">SUMPRODUCT(--(N4009:Q4009&lt;&gt;"")) + IF(TRIM(R4009)="",0,LEN(R4009)-LEN(SUBSTITUTE(R4009,",",""))+1)</f>
        <v>0</v>
      </c>
      <c r="N4009" s="242" t="str">
        <f>IF(AND(I4009&lt;&gt;0,I4009&lt;&gt;""),IF(TRIM(SUBSTITUTE(B4009,CHAR(160),""))="","",IF(ISNUMBER(MATCH(TRIM(SUBSTITUTE(B4009,CHAR(160),"")),'Look Up Values'!$B$2:$B$500,0)),"","Origin error")),"")</f>
        <v/>
      </c>
      <c r="O4009" s="242" t="str">
        <f>IF(AND(I4009&lt;&gt;0,I4009&lt;&gt;""),IF(C4009="","",IF(AND(ISNUMBER(--LEFT(C4009,FIND(" ",C4009&amp;" ")-1)),OR(LEN(LEFT(C4009,FIND(" ",C4009&amp;" ")-1))=6,LEN(LEFT(C4009,FIND(" ",C4009&amp;" ")-1))=7),OR(ISNUMBER(MATCH(LEFT(C4009,FIND(" ",C4009&amp;" ")-1),'Look Up Values'!$G$2:$G$1000,0)),ISNUMBER(MATCH(LEFT(C4009,FIND(" ",C4009&amp;" ")-1),'Look Up Values'!$AE$2:$AE$2000,0)))),"","EWC error")),"")</f>
        <v/>
      </c>
      <c r="P4009" s="242" t="str" cm="1">
        <f t="array" ref="P4009">IF(AND(I4009&lt;&gt;0,I4009&lt;&gt;""),IF(D4009="","",IF(ISNUMBER(MATCH(SUBSTITUTE(D4009," ",""),SUBSTITUTE('Look Up Values'!$S$2:$S$120," ",""),0)),"","D&amp;R error")),"")</f>
        <v/>
      </c>
      <c r="Q4009" s="242" t="str" cm="1">
        <f t="array" ref="Q4009">IF(AND(I4009&lt;&gt;0,I4009&lt;&gt;""),IF(G4009="","",IF(ISNUMBER(MATCH(SUBSTITUTE(G4009," ",""),SUBSTITUTE('Look Up Values'!$I$2:$I$10," ",""),0)),"","State error")),"")</f>
        <v/>
      </c>
      <c r="R4009" s="260" t="str">
        <f t="shared" si="125"/>
        <v/>
      </c>
    </row>
    <row r="4010" spans="1:18" ht="15.75">
      <c r="A4010" s="250">
        <v>4003</v>
      </c>
      <c r="B4010" s="198"/>
      <c r="C4010" s="25"/>
      <c r="D4010" s="25"/>
      <c r="E4010" s="25"/>
      <c r="F4010" s="25"/>
      <c r="G4010" s="26"/>
      <c r="H4010" s="27"/>
      <c r="I4010" s="28"/>
      <c r="J4010" s="430"/>
      <c r="K4010" s="48"/>
      <c r="L4010" s="457" t="str">
        <f t="shared" si="124"/>
        <v/>
      </c>
      <c r="M4010" s="245" cm="1">
        <f t="array" ref="M4010">SUMPRODUCT(--(N4010:Q4010&lt;&gt;"")) + IF(TRIM(R4010)="",0,LEN(R4010)-LEN(SUBSTITUTE(R4010,",",""))+1)</f>
        <v>0</v>
      </c>
      <c r="N4010" s="242" t="str">
        <f>IF(AND(I4010&lt;&gt;0,I4010&lt;&gt;""),IF(TRIM(SUBSTITUTE(B4010,CHAR(160),""))="","",IF(ISNUMBER(MATCH(TRIM(SUBSTITUTE(B4010,CHAR(160),"")),'Look Up Values'!$B$2:$B$500,0)),"","Origin error")),"")</f>
        <v/>
      </c>
      <c r="O4010" s="242" t="str">
        <f>IF(AND(I4010&lt;&gt;0,I4010&lt;&gt;""),IF(C4010="","",IF(AND(ISNUMBER(--LEFT(C4010,FIND(" ",C4010&amp;" ")-1)),OR(LEN(LEFT(C4010,FIND(" ",C4010&amp;" ")-1))=6,LEN(LEFT(C4010,FIND(" ",C4010&amp;" ")-1))=7),OR(ISNUMBER(MATCH(LEFT(C4010,FIND(" ",C4010&amp;" ")-1),'Look Up Values'!$G$2:$G$1000,0)),ISNUMBER(MATCH(LEFT(C4010,FIND(" ",C4010&amp;" ")-1),'Look Up Values'!$AE$2:$AE$2000,0)))),"","EWC error")),"")</f>
        <v/>
      </c>
      <c r="P4010" s="242" t="str" cm="1">
        <f t="array" ref="P4010">IF(AND(I4010&lt;&gt;0,I4010&lt;&gt;""),IF(D4010="","",IF(ISNUMBER(MATCH(SUBSTITUTE(D4010," ",""),SUBSTITUTE('Look Up Values'!$S$2:$S$120," ",""),0)),"","D&amp;R error")),"")</f>
        <v/>
      </c>
      <c r="Q4010" s="242" t="str" cm="1">
        <f t="array" ref="Q4010">IF(AND(I4010&lt;&gt;0,I4010&lt;&gt;""),IF(G4010="","",IF(ISNUMBER(MATCH(SUBSTITUTE(G4010," ",""),SUBSTITUTE('Look Up Values'!$I$2:$I$10," ",""),0)),"","State error")),"")</f>
        <v/>
      </c>
      <c r="R4010" s="260" t="str">
        <f t="shared" si="125"/>
        <v/>
      </c>
    </row>
    <row r="4011" spans="1:18" ht="15.75">
      <c r="A4011" s="250">
        <v>4004</v>
      </c>
      <c r="B4011" s="198"/>
      <c r="C4011" s="25"/>
      <c r="D4011" s="25"/>
      <c r="E4011" s="25"/>
      <c r="F4011" s="25"/>
      <c r="G4011" s="26"/>
      <c r="H4011" s="27"/>
      <c r="I4011" s="28"/>
      <c r="J4011" s="430"/>
      <c r="K4011" s="48"/>
      <c r="L4011" s="457" t="str">
        <f t="shared" si="124"/>
        <v/>
      </c>
      <c r="M4011" s="245" cm="1">
        <f t="array" ref="M4011">SUMPRODUCT(--(N4011:Q4011&lt;&gt;"")) + IF(TRIM(R4011)="",0,LEN(R4011)-LEN(SUBSTITUTE(R4011,",",""))+1)</f>
        <v>0</v>
      </c>
      <c r="N4011" s="242" t="str">
        <f>IF(AND(I4011&lt;&gt;0,I4011&lt;&gt;""),IF(TRIM(SUBSTITUTE(B4011,CHAR(160),""))="","",IF(ISNUMBER(MATCH(TRIM(SUBSTITUTE(B4011,CHAR(160),"")),'Look Up Values'!$B$2:$B$500,0)),"","Origin error")),"")</f>
        <v/>
      </c>
      <c r="O4011" s="242" t="str">
        <f>IF(AND(I4011&lt;&gt;0,I4011&lt;&gt;""),IF(C4011="","",IF(AND(ISNUMBER(--LEFT(C4011,FIND(" ",C4011&amp;" ")-1)),OR(LEN(LEFT(C4011,FIND(" ",C4011&amp;" ")-1))=6,LEN(LEFT(C4011,FIND(" ",C4011&amp;" ")-1))=7),OR(ISNUMBER(MATCH(LEFT(C4011,FIND(" ",C4011&amp;" ")-1),'Look Up Values'!$G$2:$G$1000,0)),ISNUMBER(MATCH(LEFT(C4011,FIND(" ",C4011&amp;" ")-1),'Look Up Values'!$AE$2:$AE$2000,0)))),"","EWC error")),"")</f>
        <v/>
      </c>
      <c r="P4011" s="242" t="str" cm="1">
        <f t="array" ref="P4011">IF(AND(I4011&lt;&gt;0,I4011&lt;&gt;""),IF(D4011="","",IF(ISNUMBER(MATCH(SUBSTITUTE(D4011," ",""),SUBSTITUTE('Look Up Values'!$S$2:$S$120," ",""),0)),"","D&amp;R error")),"")</f>
        <v/>
      </c>
      <c r="Q4011" s="242" t="str" cm="1">
        <f t="array" ref="Q4011">IF(AND(I4011&lt;&gt;0,I4011&lt;&gt;""),IF(G4011="","",IF(ISNUMBER(MATCH(SUBSTITUTE(G4011," ",""),SUBSTITUTE('Look Up Values'!$I$2:$I$10," ",""),0)),"","State error")),"")</f>
        <v/>
      </c>
      <c r="R4011" s="260" t="str">
        <f t="shared" si="125"/>
        <v/>
      </c>
    </row>
    <row r="4012" spans="1:18" ht="15.75">
      <c r="A4012" s="250">
        <v>4005</v>
      </c>
      <c r="B4012" s="198"/>
      <c r="C4012" s="25"/>
      <c r="D4012" s="25"/>
      <c r="E4012" s="25"/>
      <c r="F4012" s="25"/>
      <c r="G4012" s="26"/>
      <c r="H4012" s="27"/>
      <c r="I4012" s="28"/>
      <c r="J4012" s="430"/>
      <c r="K4012" s="48"/>
      <c r="L4012" s="457" t="str">
        <f t="shared" si="124"/>
        <v/>
      </c>
      <c r="M4012" s="245" cm="1">
        <f t="array" ref="M4012">SUMPRODUCT(--(N4012:Q4012&lt;&gt;"")) + IF(TRIM(R4012)="",0,LEN(R4012)-LEN(SUBSTITUTE(R4012,",",""))+1)</f>
        <v>0</v>
      </c>
      <c r="N4012" s="242" t="str">
        <f>IF(AND(I4012&lt;&gt;0,I4012&lt;&gt;""),IF(TRIM(SUBSTITUTE(B4012,CHAR(160),""))="","",IF(ISNUMBER(MATCH(TRIM(SUBSTITUTE(B4012,CHAR(160),"")),'Look Up Values'!$B$2:$B$500,0)),"","Origin error")),"")</f>
        <v/>
      </c>
      <c r="O4012" s="242" t="str">
        <f>IF(AND(I4012&lt;&gt;0,I4012&lt;&gt;""),IF(C4012="","",IF(AND(ISNUMBER(--LEFT(C4012,FIND(" ",C4012&amp;" ")-1)),OR(LEN(LEFT(C4012,FIND(" ",C4012&amp;" ")-1))=6,LEN(LEFT(C4012,FIND(" ",C4012&amp;" ")-1))=7),OR(ISNUMBER(MATCH(LEFT(C4012,FIND(" ",C4012&amp;" ")-1),'Look Up Values'!$G$2:$G$1000,0)),ISNUMBER(MATCH(LEFT(C4012,FIND(" ",C4012&amp;" ")-1),'Look Up Values'!$AE$2:$AE$2000,0)))),"","EWC error")),"")</f>
        <v/>
      </c>
      <c r="P4012" s="242" t="str" cm="1">
        <f t="array" ref="P4012">IF(AND(I4012&lt;&gt;0,I4012&lt;&gt;""),IF(D4012="","",IF(ISNUMBER(MATCH(SUBSTITUTE(D4012," ",""),SUBSTITUTE('Look Up Values'!$S$2:$S$120," ",""),0)),"","D&amp;R error")),"")</f>
        <v/>
      </c>
      <c r="Q4012" s="242" t="str" cm="1">
        <f t="array" ref="Q4012">IF(AND(I4012&lt;&gt;0,I4012&lt;&gt;""),IF(G4012="","",IF(ISNUMBER(MATCH(SUBSTITUTE(G4012," ",""),SUBSTITUTE('Look Up Values'!$I$2:$I$10," ",""),0)),"","State error")),"")</f>
        <v/>
      </c>
      <c r="R4012" s="260" t="str">
        <f t="shared" si="125"/>
        <v/>
      </c>
    </row>
    <row r="4013" spans="1:18" ht="15.75">
      <c r="A4013" s="250">
        <v>4006</v>
      </c>
      <c r="B4013" s="198"/>
      <c r="C4013" s="25"/>
      <c r="D4013" s="25"/>
      <c r="E4013" s="25"/>
      <c r="F4013" s="25"/>
      <c r="G4013" s="26"/>
      <c r="H4013" s="27"/>
      <c r="I4013" s="28"/>
      <c r="J4013" s="430"/>
      <c r="K4013" s="48"/>
      <c r="L4013" s="457" t="str">
        <f t="shared" si="124"/>
        <v/>
      </c>
      <c r="M4013" s="245" cm="1">
        <f t="array" ref="M4013">SUMPRODUCT(--(N4013:Q4013&lt;&gt;"")) + IF(TRIM(R4013)="",0,LEN(R4013)-LEN(SUBSTITUTE(R4013,",",""))+1)</f>
        <v>0</v>
      </c>
      <c r="N4013" s="242" t="str">
        <f>IF(AND(I4013&lt;&gt;0,I4013&lt;&gt;""),IF(TRIM(SUBSTITUTE(B4013,CHAR(160),""))="","",IF(ISNUMBER(MATCH(TRIM(SUBSTITUTE(B4013,CHAR(160),"")),'Look Up Values'!$B$2:$B$500,0)),"","Origin error")),"")</f>
        <v/>
      </c>
      <c r="O4013" s="242" t="str">
        <f>IF(AND(I4013&lt;&gt;0,I4013&lt;&gt;""),IF(C4013="","",IF(AND(ISNUMBER(--LEFT(C4013,FIND(" ",C4013&amp;" ")-1)),OR(LEN(LEFT(C4013,FIND(" ",C4013&amp;" ")-1))=6,LEN(LEFT(C4013,FIND(" ",C4013&amp;" ")-1))=7),OR(ISNUMBER(MATCH(LEFT(C4013,FIND(" ",C4013&amp;" ")-1),'Look Up Values'!$G$2:$G$1000,0)),ISNUMBER(MATCH(LEFT(C4013,FIND(" ",C4013&amp;" ")-1),'Look Up Values'!$AE$2:$AE$2000,0)))),"","EWC error")),"")</f>
        <v/>
      </c>
      <c r="P4013" s="242" t="str" cm="1">
        <f t="array" ref="P4013">IF(AND(I4013&lt;&gt;0,I4013&lt;&gt;""),IF(D4013="","",IF(ISNUMBER(MATCH(SUBSTITUTE(D4013," ",""),SUBSTITUTE('Look Up Values'!$S$2:$S$120," ",""),0)),"","D&amp;R error")),"")</f>
        <v/>
      </c>
      <c r="Q4013" s="242" t="str" cm="1">
        <f t="array" ref="Q4013">IF(AND(I4013&lt;&gt;0,I4013&lt;&gt;""),IF(G4013="","",IF(ISNUMBER(MATCH(SUBSTITUTE(G4013," ",""),SUBSTITUTE('Look Up Values'!$I$2:$I$10," ",""),0)),"","State error")),"")</f>
        <v/>
      </c>
      <c r="R4013" s="260" t="str">
        <f t="shared" si="125"/>
        <v/>
      </c>
    </row>
    <row r="4014" spans="1:18" ht="15.75">
      <c r="A4014" s="250">
        <v>4007</v>
      </c>
      <c r="B4014" s="198"/>
      <c r="C4014" s="25"/>
      <c r="D4014" s="25"/>
      <c r="E4014" s="25"/>
      <c r="F4014" s="25"/>
      <c r="G4014" s="26"/>
      <c r="H4014" s="27"/>
      <c r="I4014" s="28"/>
      <c r="J4014" s="430"/>
      <c r="K4014" s="48"/>
      <c r="L4014" s="457" t="str">
        <f t="shared" si="124"/>
        <v/>
      </c>
      <c r="M4014" s="245" cm="1">
        <f t="array" ref="M4014">SUMPRODUCT(--(N4014:Q4014&lt;&gt;"")) + IF(TRIM(R4014)="",0,LEN(R4014)-LEN(SUBSTITUTE(R4014,",",""))+1)</f>
        <v>0</v>
      </c>
      <c r="N4014" s="242" t="str">
        <f>IF(AND(I4014&lt;&gt;0,I4014&lt;&gt;""),IF(TRIM(SUBSTITUTE(B4014,CHAR(160),""))="","",IF(ISNUMBER(MATCH(TRIM(SUBSTITUTE(B4014,CHAR(160),"")),'Look Up Values'!$B$2:$B$500,0)),"","Origin error")),"")</f>
        <v/>
      </c>
      <c r="O4014" s="242" t="str">
        <f>IF(AND(I4014&lt;&gt;0,I4014&lt;&gt;""),IF(C4014="","",IF(AND(ISNUMBER(--LEFT(C4014,FIND(" ",C4014&amp;" ")-1)),OR(LEN(LEFT(C4014,FIND(" ",C4014&amp;" ")-1))=6,LEN(LEFT(C4014,FIND(" ",C4014&amp;" ")-1))=7),OR(ISNUMBER(MATCH(LEFT(C4014,FIND(" ",C4014&amp;" ")-1),'Look Up Values'!$G$2:$G$1000,0)),ISNUMBER(MATCH(LEFT(C4014,FIND(" ",C4014&amp;" ")-1),'Look Up Values'!$AE$2:$AE$2000,0)))),"","EWC error")),"")</f>
        <v/>
      </c>
      <c r="P4014" s="242" t="str" cm="1">
        <f t="array" ref="P4014">IF(AND(I4014&lt;&gt;0,I4014&lt;&gt;""),IF(D4014="","",IF(ISNUMBER(MATCH(SUBSTITUTE(D4014," ",""),SUBSTITUTE('Look Up Values'!$S$2:$S$120," ",""),0)),"","D&amp;R error")),"")</f>
        <v/>
      </c>
      <c r="Q4014" s="242" t="str" cm="1">
        <f t="array" ref="Q4014">IF(AND(I4014&lt;&gt;0,I4014&lt;&gt;""),IF(G4014="","",IF(ISNUMBER(MATCH(SUBSTITUTE(G4014," ",""),SUBSTITUTE('Look Up Values'!$I$2:$I$10," ",""),0)),"","State error")),"")</f>
        <v/>
      </c>
      <c r="R4014" s="260" t="str">
        <f t="shared" si="125"/>
        <v/>
      </c>
    </row>
    <row r="4015" spans="1:18" ht="15.75">
      <c r="A4015" s="250">
        <v>4008</v>
      </c>
      <c r="B4015" s="198"/>
      <c r="C4015" s="25"/>
      <c r="D4015" s="25"/>
      <c r="E4015" s="25"/>
      <c r="F4015" s="25"/>
      <c r="G4015" s="26"/>
      <c r="H4015" s="27"/>
      <c r="I4015" s="28"/>
      <c r="J4015" s="430"/>
      <c r="K4015" s="48"/>
      <c r="L4015" s="457" t="str">
        <f t="shared" si="124"/>
        <v/>
      </c>
      <c r="M4015" s="245" cm="1">
        <f t="array" ref="M4015">SUMPRODUCT(--(N4015:Q4015&lt;&gt;"")) + IF(TRIM(R4015)="",0,LEN(R4015)-LEN(SUBSTITUTE(R4015,",",""))+1)</f>
        <v>0</v>
      </c>
      <c r="N4015" s="242" t="str">
        <f>IF(AND(I4015&lt;&gt;0,I4015&lt;&gt;""),IF(TRIM(SUBSTITUTE(B4015,CHAR(160),""))="","",IF(ISNUMBER(MATCH(TRIM(SUBSTITUTE(B4015,CHAR(160),"")),'Look Up Values'!$B$2:$B$500,0)),"","Origin error")),"")</f>
        <v/>
      </c>
      <c r="O4015" s="242" t="str">
        <f>IF(AND(I4015&lt;&gt;0,I4015&lt;&gt;""),IF(C4015="","",IF(AND(ISNUMBER(--LEFT(C4015,FIND(" ",C4015&amp;" ")-1)),OR(LEN(LEFT(C4015,FIND(" ",C4015&amp;" ")-1))=6,LEN(LEFT(C4015,FIND(" ",C4015&amp;" ")-1))=7),OR(ISNUMBER(MATCH(LEFT(C4015,FIND(" ",C4015&amp;" ")-1),'Look Up Values'!$G$2:$G$1000,0)),ISNUMBER(MATCH(LEFT(C4015,FIND(" ",C4015&amp;" ")-1),'Look Up Values'!$AE$2:$AE$2000,0)))),"","EWC error")),"")</f>
        <v/>
      </c>
      <c r="P4015" s="242" t="str" cm="1">
        <f t="array" ref="P4015">IF(AND(I4015&lt;&gt;0,I4015&lt;&gt;""),IF(D4015="","",IF(ISNUMBER(MATCH(SUBSTITUTE(D4015," ",""),SUBSTITUTE('Look Up Values'!$S$2:$S$120," ",""),0)),"","D&amp;R error")),"")</f>
        <v/>
      </c>
      <c r="Q4015" s="242" t="str" cm="1">
        <f t="array" ref="Q4015">IF(AND(I4015&lt;&gt;0,I4015&lt;&gt;""),IF(G4015="","",IF(ISNUMBER(MATCH(SUBSTITUTE(G4015," ",""),SUBSTITUTE('Look Up Values'!$I$2:$I$10," ",""),0)),"","State error")),"")</f>
        <v/>
      </c>
      <c r="R4015" s="260" t="str">
        <f t="shared" si="125"/>
        <v/>
      </c>
    </row>
    <row r="4016" spans="1:18" ht="15.75">
      <c r="A4016" s="250">
        <v>4009</v>
      </c>
      <c r="B4016" s="198"/>
      <c r="C4016" s="25"/>
      <c r="D4016" s="25"/>
      <c r="E4016" s="25"/>
      <c r="F4016" s="25"/>
      <c r="G4016" s="26"/>
      <c r="H4016" s="27"/>
      <c r="I4016" s="28"/>
      <c r="J4016" s="430"/>
      <c r="K4016" s="48"/>
      <c r="L4016" s="457" t="str">
        <f t="shared" si="124"/>
        <v/>
      </c>
      <c r="M4016" s="245" cm="1">
        <f t="array" ref="M4016">SUMPRODUCT(--(N4016:Q4016&lt;&gt;"")) + IF(TRIM(R4016)="",0,LEN(R4016)-LEN(SUBSTITUTE(R4016,",",""))+1)</f>
        <v>0</v>
      </c>
      <c r="N4016" s="242" t="str">
        <f>IF(AND(I4016&lt;&gt;0,I4016&lt;&gt;""),IF(TRIM(SUBSTITUTE(B4016,CHAR(160),""))="","",IF(ISNUMBER(MATCH(TRIM(SUBSTITUTE(B4016,CHAR(160),"")),'Look Up Values'!$B$2:$B$500,0)),"","Origin error")),"")</f>
        <v/>
      </c>
      <c r="O4016" s="242" t="str">
        <f>IF(AND(I4016&lt;&gt;0,I4016&lt;&gt;""),IF(C4016="","",IF(AND(ISNUMBER(--LEFT(C4016,FIND(" ",C4016&amp;" ")-1)),OR(LEN(LEFT(C4016,FIND(" ",C4016&amp;" ")-1))=6,LEN(LEFT(C4016,FIND(" ",C4016&amp;" ")-1))=7),OR(ISNUMBER(MATCH(LEFT(C4016,FIND(" ",C4016&amp;" ")-1),'Look Up Values'!$G$2:$G$1000,0)),ISNUMBER(MATCH(LEFT(C4016,FIND(" ",C4016&amp;" ")-1),'Look Up Values'!$AE$2:$AE$2000,0)))),"","EWC error")),"")</f>
        <v/>
      </c>
      <c r="P4016" s="242" t="str" cm="1">
        <f t="array" ref="P4016">IF(AND(I4016&lt;&gt;0,I4016&lt;&gt;""),IF(D4016="","",IF(ISNUMBER(MATCH(SUBSTITUTE(D4016," ",""),SUBSTITUTE('Look Up Values'!$S$2:$S$120," ",""),0)),"","D&amp;R error")),"")</f>
        <v/>
      </c>
      <c r="Q4016" s="242" t="str" cm="1">
        <f t="array" ref="Q4016">IF(AND(I4016&lt;&gt;0,I4016&lt;&gt;""),IF(G4016="","",IF(ISNUMBER(MATCH(SUBSTITUTE(G4016," ",""),SUBSTITUTE('Look Up Values'!$I$2:$I$10," ",""),0)),"","State error")),"")</f>
        <v/>
      </c>
      <c r="R4016" s="260" t="str">
        <f t="shared" si="125"/>
        <v/>
      </c>
    </row>
    <row r="4017" spans="1:18" ht="15.75">
      <c r="A4017" s="250">
        <v>4010</v>
      </c>
      <c r="B4017" s="198"/>
      <c r="C4017" s="25"/>
      <c r="D4017" s="25"/>
      <c r="E4017" s="25"/>
      <c r="F4017" s="25"/>
      <c r="G4017" s="26"/>
      <c r="H4017" s="27"/>
      <c r="I4017" s="28"/>
      <c r="J4017" s="430"/>
      <c r="K4017" s="48"/>
      <c r="L4017" s="457" t="str">
        <f t="shared" si="124"/>
        <v/>
      </c>
      <c r="M4017" s="245" cm="1">
        <f t="array" ref="M4017">SUMPRODUCT(--(N4017:Q4017&lt;&gt;"")) + IF(TRIM(R4017)="",0,LEN(R4017)-LEN(SUBSTITUTE(R4017,",",""))+1)</f>
        <v>0</v>
      </c>
      <c r="N4017" s="242" t="str">
        <f>IF(AND(I4017&lt;&gt;0,I4017&lt;&gt;""),IF(TRIM(SUBSTITUTE(B4017,CHAR(160),""))="","",IF(ISNUMBER(MATCH(TRIM(SUBSTITUTE(B4017,CHAR(160),"")),'Look Up Values'!$B$2:$B$500,0)),"","Origin error")),"")</f>
        <v/>
      </c>
      <c r="O4017" s="242" t="str">
        <f>IF(AND(I4017&lt;&gt;0,I4017&lt;&gt;""),IF(C4017="","",IF(AND(ISNUMBER(--LEFT(C4017,FIND(" ",C4017&amp;" ")-1)),OR(LEN(LEFT(C4017,FIND(" ",C4017&amp;" ")-1))=6,LEN(LEFT(C4017,FIND(" ",C4017&amp;" ")-1))=7),OR(ISNUMBER(MATCH(LEFT(C4017,FIND(" ",C4017&amp;" ")-1),'Look Up Values'!$G$2:$G$1000,0)),ISNUMBER(MATCH(LEFT(C4017,FIND(" ",C4017&amp;" ")-1),'Look Up Values'!$AE$2:$AE$2000,0)))),"","EWC error")),"")</f>
        <v/>
      </c>
      <c r="P4017" s="242" t="str" cm="1">
        <f t="array" ref="P4017">IF(AND(I4017&lt;&gt;0,I4017&lt;&gt;""),IF(D4017="","",IF(ISNUMBER(MATCH(SUBSTITUTE(D4017," ",""),SUBSTITUTE('Look Up Values'!$S$2:$S$120," ",""),0)),"","D&amp;R error")),"")</f>
        <v/>
      </c>
      <c r="Q4017" s="242" t="str" cm="1">
        <f t="array" ref="Q4017">IF(AND(I4017&lt;&gt;0,I4017&lt;&gt;""),IF(G4017="","",IF(ISNUMBER(MATCH(SUBSTITUTE(G4017," ",""),SUBSTITUTE('Look Up Values'!$I$2:$I$10," ",""),0)),"","State error")),"")</f>
        <v/>
      </c>
      <c r="R4017" s="260" t="str">
        <f t="shared" si="125"/>
        <v/>
      </c>
    </row>
    <row r="4018" spans="1:18" ht="15.75">
      <c r="A4018" s="250">
        <v>4011</v>
      </c>
      <c r="B4018" s="198"/>
      <c r="C4018" s="25"/>
      <c r="D4018" s="25"/>
      <c r="E4018" s="25"/>
      <c r="F4018" s="25"/>
      <c r="G4018" s="26"/>
      <c r="H4018" s="27"/>
      <c r="I4018" s="28"/>
      <c r="J4018" s="430"/>
      <c r="K4018" s="48"/>
      <c r="L4018" s="457" t="str">
        <f t="shared" si="124"/>
        <v/>
      </c>
      <c r="M4018" s="245" cm="1">
        <f t="array" ref="M4018">SUMPRODUCT(--(N4018:Q4018&lt;&gt;"")) + IF(TRIM(R4018)="",0,LEN(R4018)-LEN(SUBSTITUTE(R4018,",",""))+1)</f>
        <v>0</v>
      </c>
      <c r="N4018" s="242" t="str">
        <f>IF(AND(I4018&lt;&gt;0,I4018&lt;&gt;""),IF(TRIM(SUBSTITUTE(B4018,CHAR(160),""))="","",IF(ISNUMBER(MATCH(TRIM(SUBSTITUTE(B4018,CHAR(160),"")),'Look Up Values'!$B$2:$B$500,0)),"","Origin error")),"")</f>
        <v/>
      </c>
      <c r="O4018" s="242" t="str">
        <f>IF(AND(I4018&lt;&gt;0,I4018&lt;&gt;""),IF(C4018="","",IF(AND(ISNUMBER(--LEFT(C4018,FIND(" ",C4018&amp;" ")-1)),OR(LEN(LEFT(C4018,FIND(" ",C4018&amp;" ")-1))=6,LEN(LEFT(C4018,FIND(" ",C4018&amp;" ")-1))=7),OR(ISNUMBER(MATCH(LEFT(C4018,FIND(" ",C4018&amp;" ")-1),'Look Up Values'!$G$2:$G$1000,0)),ISNUMBER(MATCH(LEFT(C4018,FIND(" ",C4018&amp;" ")-1),'Look Up Values'!$AE$2:$AE$2000,0)))),"","EWC error")),"")</f>
        <v/>
      </c>
      <c r="P4018" s="242" t="str" cm="1">
        <f t="array" ref="P4018">IF(AND(I4018&lt;&gt;0,I4018&lt;&gt;""),IF(D4018="","",IF(ISNUMBER(MATCH(SUBSTITUTE(D4018," ",""),SUBSTITUTE('Look Up Values'!$S$2:$S$120," ",""),0)),"","D&amp;R error")),"")</f>
        <v/>
      </c>
      <c r="Q4018" s="242" t="str" cm="1">
        <f t="array" ref="Q4018">IF(AND(I4018&lt;&gt;0,I4018&lt;&gt;""),IF(G4018="","",IF(ISNUMBER(MATCH(SUBSTITUTE(G4018," ",""),SUBSTITUTE('Look Up Values'!$I$2:$I$10," ",""),0)),"","State error")),"")</f>
        <v/>
      </c>
      <c r="R4018" s="260" t="str">
        <f t="shared" si="125"/>
        <v/>
      </c>
    </row>
    <row r="4019" spans="1:18" ht="15.75">
      <c r="A4019" s="250">
        <v>4012</v>
      </c>
      <c r="B4019" s="198"/>
      <c r="C4019" s="25"/>
      <c r="D4019" s="25"/>
      <c r="E4019" s="25"/>
      <c r="F4019" s="25"/>
      <c r="G4019" s="26"/>
      <c r="H4019" s="27"/>
      <c r="I4019" s="28"/>
      <c r="J4019" s="430"/>
      <c r="K4019" s="48"/>
      <c r="L4019" s="457" t="str">
        <f t="shared" si="124"/>
        <v/>
      </c>
      <c r="M4019" s="245" cm="1">
        <f t="array" ref="M4019">SUMPRODUCT(--(N4019:Q4019&lt;&gt;"")) + IF(TRIM(R4019)="",0,LEN(R4019)-LEN(SUBSTITUTE(R4019,",",""))+1)</f>
        <v>0</v>
      </c>
      <c r="N4019" s="242" t="str">
        <f>IF(AND(I4019&lt;&gt;0,I4019&lt;&gt;""),IF(TRIM(SUBSTITUTE(B4019,CHAR(160),""))="","",IF(ISNUMBER(MATCH(TRIM(SUBSTITUTE(B4019,CHAR(160),"")),'Look Up Values'!$B$2:$B$500,0)),"","Origin error")),"")</f>
        <v/>
      </c>
      <c r="O4019" s="242" t="str">
        <f>IF(AND(I4019&lt;&gt;0,I4019&lt;&gt;""),IF(C4019="","",IF(AND(ISNUMBER(--LEFT(C4019,FIND(" ",C4019&amp;" ")-1)),OR(LEN(LEFT(C4019,FIND(" ",C4019&amp;" ")-1))=6,LEN(LEFT(C4019,FIND(" ",C4019&amp;" ")-1))=7),OR(ISNUMBER(MATCH(LEFT(C4019,FIND(" ",C4019&amp;" ")-1),'Look Up Values'!$G$2:$G$1000,0)),ISNUMBER(MATCH(LEFT(C4019,FIND(" ",C4019&amp;" ")-1),'Look Up Values'!$AE$2:$AE$2000,0)))),"","EWC error")),"")</f>
        <v/>
      </c>
      <c r="P4019" s="242" t="str" cm="1">
        <f t="array" ref="P4019">IF(AND(I4019&lt;&gt;0,I4019&lt;&gt;""),IF(D4019="","",IF(ISNUMBER(MATCH(SUBSTITUTE(D4019," ",""),SUBSTITUTE('Look Up Values'!$S$2:$S$120," ",""),0)),"","D&amp;R error")),"")</f>
        <v/>
      </c>
      <c r="Q4019" s="242" t="str" cm="1">
        <f t="array" ref="Q4019">IF(AND(I4019&lt;&gt;0,I4019&lt;&gt;""),IF(G4019="","",IF(ISNUMBER(MATCH(SUBSTITUTE(G4019," ",""),SUBSTITUTE('Look Up Values'!$I$2:$I$10," ",""),0)),"","State error")),"")</f>
        <v/>
      </c>
      <c r="R4019" s="260" t="str">
        <f t="shared" si="125"/>
        <v/>
      </c>
    </row>
    <row r="4020" spans="1:18" ht="15.75">
      <c r="A4020" s="250">
        <v>4013</v>
      </c>
      <c r="B4020" s="198"/>
      <c r="C4020" s="25"/>
      <c r="D4020" s="25"/>
      <c r="E4020" s="25"/>
      <c r="F4020" s="25"/>
      <c r="G4020" s="26"/>
      <c r="H4020" s="27"/>
      <c r="I4020" s="28"/>
      <c r="J4020" s="430"/>
      <c r="K4020" s="48"/>
      <c r="L4020" s="457" t="str">
        <f t="shared" si="124"/>
        <v/>
      </c>
      <c r="M4020" s="245" cm="1">
        <f t="array" ref="M4020">SUMPRODUCT(--(N4020:Q4020&lt;&gt;"")) + IF(TRIM(R4020)="",0,LEN(R4020)-LEN(SUBSTITUTE(R4020,",",""))+1)</f>
        <v>0</v>
      </c>
      <c r="N4020" s="242" t="str">
        <f>IF(AND(I4020&lt;&gt;0,I4020&lt;&gt;""),IF(TRIM(SUBSTITUTE(B4020,CHAR(160),""))="","",IF(ISNUMBER(MATCH(TRIM(SUBSTITUTE(B4020,CHAR(160),"")),'Look Up Values'!$B$2:$B$500,0)),"","Origin error")),"")</f>
        <v/>
      </c>
      <c r="O4020" s="242" t="str">
        <f>IF(AND(I4020&lt;&gt;0,I4020&lt;&gt;""),IF(C4020="","",IF(AND(ISNUMBER(--LEFT(C4020,FIND(" ",C4020&amp;" ")-1)),OR(LEN(LEFT(C4020,FIND(" ",C4020&amp;" ")-1))=6,LEN(LEFT(C4020,FIND(" ",C4020&amp;" ")-1))=7),OR(ISNUMBER(MATCH(LEFT(C4020,FIND(" ",C4020&amp;" ")-1),'Look Up Values'!$G$2:$G$1000,0)),ISNUMBER(MATCH(LEFT(C4020,FIND(" ",C4020&amp;" ")-1),'Look Up Values'!$AE$2:$AE$2000,0)))),"","EWC error")),"")</f>
        <v/>
      </c>
      <c r="P4020" s="242" t="str" cm="1">
        <f t="array" ref="P4020">IF(AND(I4020&lt;&gt;0,I4020&lt;&gt;""),IF(D4020="","",IF(ISNUMBER(MATCH(SUBSTITUTE(D4020," ",""),SUBSTITUTE('Look Up Values'!$S$2:$S$120," ",""),0)),"","D&amp;R error")),"")</f>
        <v/>
      </c>
      <c r="Q4020" s="242" t="str" cm="1">
        <f t="array" ref="Q4020">IF(AND(I4020&lt;&gt;0,I4020&lt;&gt;""),IF(G4020="","",IF(ISNUMBER(MATCH(SUBSTITUTE(G4020," ",""),SUBSTITUTE('Look Up Values'!$I$2:$I$10," ",""),0)),"","State error")),"")</f>
        <v/>
      </c>
      <c r="R4020" s="260" t="str">
        <f t="shared" si="125"/>
        <v/>
      </c>
    </row>
    <row r="4021" spans="1:18" ht="15.75">
      <c r="A4021" s="250">
        <v>4014</v>
      </c>
      <c r="B4021" s="198"/>
      <c r="C4021" s="25"/>
      <c r="D4021" s="25"/>
      <c r="E4021" s="25"/>
      <c r="F4021" s="25"/>
      <c r="G4021" s="26"/>
      <c r="H4021" s="27"/>
      <c r="I4021" s="28"/>
      <c r="J4021" s="430"/>
      <c r="K4021" s="48"/>
      <c r="L4021" s="457" t="str">
        <f t="shared" si="124"/>
        <v/>
      </c>
      <c r="M4021" s="245" cm="1">
        <f t="array" ref="M4021">SUMPRODUCT(--(N4021:Q4021&lt;&gt;"")) + IF(TRIM(R4021)="",0,LEN(R4021)-LEN(SUBSTITUTE(R4021,",",""))+1)</f>
        <v>0</v>
      </c>
      <c r="N4021" s="242" t="str">
        <f>IF(AND(I4021&lt;&gt;0,I4021&lt;&gt;""),IF(TRIM(SUBSTITUTE(B4021,CHAR(160),""))="","",IF(ISNUMBER(MATCH(TRIM(SUBSTITUTE(B4021,CHAR(160),"")),'Look Up Values'!$B$2:$B$500,0)),"","Origin error")),"")</f>
        <v/>
      </c>
      <c r="O4021" s="242" t="str">
        <f>IF(AND(I4021&lt;&gt;0,I4021&lt;&gt;""),IF(C4021="","",IF(AND(ISNUMBER(--LEFT(C4021,FIND(" ",C4021&amp;" ")-1)),OR(LEN(LEFT(C4021,FIND(" ",C4021&amp;" ")-1))=6,LEN(LEFT(C4021,FIND(" ",C4021&amp;" ")-1))=7),OR(ISNUMBER(MATCH(LEFT(C4021,FIND(" ",C4021&amp;" ")-1),'Look Up Values'!$G$2:$G$1000,0)),ISNUMBER(MATCH(LEFT(C4021,FIND(" ",C4021&amp;" ")-1),'Look Up Values'!$AE$2:$AE$2000,0)))),"","EWC error")),"")</f>
        <v/>
      </c>
      <c r="P4021" s="242" t="str" cm="1">
        <f t="array" ref="P4021">IF(AND(I4021&lt;&gt;0,I4021&lt;&gt;""),IF(D4021="","",IF(ISNUMBER(MATCH(SUBSTITUTE(D4021," ",""),SUBSTITUTE('Look Up Values'!$S$2:$S$120," ",""),0)),"","D&amp;R error")),"")</f>
        <v/>
      </c>
      <c r="Q4021" s="242" t="str" cm="1">
        <f t="array" ref="Q4021">IF(AND(I4021&lt;&gt;0,I4021&lt;&gt;""),IF(G4021="","",IF(ISNUMBER(MATCH(SUBSTITUTE(G4021," ",""),SUBSTITUTE('Look Up Values'!$I$2:$I$10," ",""),0)),"","State error")),"")</f>
        <v/>
      </c>
      <c r="R4021" s="260" t="str">
        <f t="shared" si="125"/>
        <v/>
      </c>
    </row>
    <row r="4022" spans="1:18" ht="15.75">
      <c r="A4022" s="250">
        <v>4015</v>
      </c>
      <c r="B4022" s="198"/>
      <c r="C4022" s="25"/>
      <c r="D4022" s="25"/>
      <c r="E4022" s="25"/>
      <c r="F4022" s="25"/>
      <c r="G4022" s="26"/>
      <c r="H4022" s="27"/>
      <c r="I4022" s="28"/>
      <c r="J4022" s="430"/>
      <c r="K4022" s="48"/>
      <c r="L4022" s="457" t="str">
        <f t="shared" si="124"/>
        <v/>
      </c>
      <c r="M4022" s="245" cm="1">
        <f t="array" ref="M4022">SUMPRODUCT(--(N4022:Q4022&lt;&gt;"")) + IF(TRIM(R4022)="",0,LEN(R4022)-LEN(SUBSTITUTE(R4022,",",""))+1)</f>
        <v>0</v>
      </c>
      <c r="N4022" s="242" t="str">
        <f>IF(AND(I4022&lt;&gt;0,I4022&lt;&gt;""),IF(TRIM(SUBSTITUTE(B4022,CHAR(160),""))="","",IF(ISNUMBER(MATCH(TRIM(SUBSTITUTE(B4022,CHAR(160),"")),'Look Up Values'!$B$2:$B$500,0)),"","Origin error")),"")</f>
        <v/>
      </c>
      <c r="O4022" s="242" t="str">
        <f>IF(AND(I4022&lt;&gt;0,I4022&lt;&gt;""),IF(C4022="","",IF(AND(ISNUMBER(--LEFT(C4022,FIND(" ",C4022&amp;" ")-1)),OR(LEN(LEFT(C4022,FIND(" ",C4022&amp;" ")-1))=6,LEN(LEFT(C4022,FIND(" ",C4022&amp;" ")-1))=7),OR(ISNUMBER(MATCH(LEFT(C4022,FIND(" ",C4022&amp;" ")-1),'Look Up Values'!$G$2:$G$1000,0)),ISNUMBER(MATCH(LEFT(C4022,FIND(" ",C4022&amp;" ")-1),'Look Up Values'!$AE$2:$AE$2000,0)))),"","EWC error")),"")</f>
        <v/>
      </c>
      <c r="P4022" s="242" t="str" cm="1">
        <f t="array" ref="P4022">IF(AND(I4022&lt;&gt;0,I4022&lt;&gt;""),IF(D4022="","",IF(ISNUMBER(MATCH(SUBSTITUTE(D4022," ",""),SUBSTITUTE('Look Up Values'!$S$2:$S$120," ",""),0)),"","D&amp;R error")),"")</f>
        <v/>
      </c>
      <c r="Q4022" s="242" t="str" cm="1">
        <f t="array" ref="Q4022">IF(AND(I4022&lt;&gt;0,I4022&lt;&gt;""),IF(G4022="","",IF(ISNUMBER(MATCH(SUBSTITUTE(G4022," ",""),SUBSTITUTE('Look Up Values'!$I$2:$I$10," ",""),0)),"","State error")),"")</f>
        <v/>
      </c>
      <c r="R4022" s="260" t="str">
        <f t="shared" si="125"/>
        <v/>
      </c>
    </row>
    <row r="4023" spans="1:18" ht="15.75">
      <c r="A4023" s="250">
        <v>4016</v>
      </c>
      <c r="B4023" s="198"/>
      <c r="C4023" s="25"/>
      <c r="D4023" s="25"/>
      <c r="E4023" s="25"/>
      <c r="F4023" s="25"/>
      <c r="G4023" s="26"/>
      <c r="H4023" s="27"/>
      <c r="I4023" s="28"/>
      <c r="J4023" s="430"/>
      <c r="K4023" s="48"/>
      <c r="L4023" s="457" t="str">
        <f t="shared" si="124"/>
        <v/>
      </c>
      <c r="M4023" s="245" cm="1">
        <f t="array" ref="M4023">SUMPRODUCT(--(N4023:Q4023&lt;&gt;"")) + IF(TRIM(R4023)="",0,LEN(R4023)-LEN(SUBSTITUTE(R4023,",",""))+1)</f>
        <v>0</v>
      </c>
      <c r="N4023" s="242" t="str">
        <f>IF(AND(I4023&lt;&gt;0,I4023&lt;&gt;""),IF(TRIM(SUBSTITUTE(B4023,CHAR(160),""))="","",IF(ISNUMBER(MATCH(TRIM(SUBSTITUTE(B4023,CHAR(160),"")),'Look Up Values'!$B$2:$B$500,0)),"","Origin error")),"")</f>
        <v/>
      </c>
      <c r="O4023" s="242" t="str">
        <f>IF(AND(I4023&lt;&gt;0,I4023&lt;&gt;""),IF(C4023="","",IF(AND(ISNUMBER(--LEFT(C4023,FIND(" ",C4023&amp;" ")-1)),OR(LEN(LEFT(C4023,FIND(" ",C4023&amp;" ")-1))=6,LEN(LEFT(C4023,FIND(" ",C4023&amp;" ")-1))=7),OR(ISNUMBER(MATCH(LEFT(C4023,FIND(" ",C4023&amp;" ")-1),'Look Up Values'!$G$2:$G$1000,0)),ISNUMBER(MATCH(LEFT(C4023,FIND(" ",C4023&amp;" ")-1),'Look Up Values'!$AE$2:$AE$2000,0)))),"","EWC error")),"")</f>
        <v/>
      </c>
      <c r="P4023" s="242" t="str" cm="1">
        <f t="array" ref="P4023">IF(AND(I4023&lt;&gt;0,I4023&lt;&gt;""),IF(D4023="","",IF(ISNUMBER(MATCH(SUBSTITUTE(D4023," ",""),SUBSTITUTE('Look Up Values'!$S$2:$S$120," ",""),0)),"","D&amp;R error")),"")</f>
        <v/>
      </c>
      <c r="Q4023" s="242" t="str" cm="1">
        <f t="array" ref="Q4023">IF(AND(I4023&lt;&gt;0,I4023&lt;&gt;""),IF(G4023="","",IF(ISNUMBER(MATCH(SUBSTITUTE(G4023," ",""),SUBSTITUTE('Look Up Values'!$I$2:$I$10," ",""),0)),"","State error")),"")</f>
        <v/>
      </c>
      <c r="R4023" s="260" t="str">
        <f t="shared" si="125"/>
        <v/>
      </c>
    </row>
    <row r="4024" spans="1:18" ht="15.75">
      <c r="A4024" s="250">
        <v>4017</v>
      </c>
      <c r="B4024" s="198"/>
      <c r="C4024" s="25"/>
      <c r="D4024" s="25"/>
      <c r="E4024" s="25"/>
      <c r="F4024" s="25"/>
      <c r="G4024" s="26"/>
      <c r="H4024" s="27"/>
      <c r="I4024" s="28"/>
      <c r="J4024" s="430"/>
      <c r="K4024" s="48"/>
      <c r="L4024" s="457" t="str">
        <f t="shared" si="124"/>
        <v/>
      </c>
      <c r="M4024" s="245" cm="1">
        <f t="array" ref="M4024">SUMPRODUCT(--(N4024:Q4024&lt;&gt;"")) + IF(TRIM(R4024)="",0,LEN(R4024)-LEN(SUBSTITUTE(R4024,",",""))+1)</f>
        <v>0</v>
      </c>
      <c r="N4024" s="242" t="str">
        <f>IF(AND(I4024&lt;&gt;0,I4024&lt;&gt;""),IF(TRIM(SUBSTITUTE(B4024,CHAR(160),""))="","",IF(ISNUMBER(MATCH(TRIM(SUBSTITUTE(B4024,CHAR(160),"")),'Look Up Values'!$B$2:$B$500,0)),"","Origin error")),"")</f>
        <v/>
      </c>
      <c r="O4024" s="242" t="str">
        <f>IF(AND(I4024&lt;&gt;0,I4024&lt;&gt;""),IF(C4024="","",IF(AND(ISNUMBER(--LEFT(C4024,FIND(" ",C4024&amp;" ")-1)),OR(LEN(LEFT(C4024,FIND(" ",C4024&amp;" ")-1))=6,LEN(LEFT(C4024,FIND(" ",C4024&amp;" ")-1))=7),OR(ISNUMBER(MATCH(LEFT(C4024,FIND(" ",C4024&amp;" ")-1),'Look Up Values'!$G$2:$G$1000,0)),ISNUMBER(MATCH(LEFT(C4024,FIND(" ",C4024&amp;" ")-1),'Look Up Values'!$AE$2:$AE$2000,0)))),"","EWC error")),"")</f>
        <v/>
      </c>
      <c r="P4024" s="242" t="str" cm="1">
        <f t="array" ref="P4024">IF(AND(I4024&lt;&gt;0,I4024&lt;&gt;""),IF(D4024="","",IF(ISNUMBER(MATCH(SUBSTITUTE(D4024," ",""),SUBSTITUTE('Look Up Values'!$S$2:$S$120," ",""),0)),"","D&amp;R error")),"")</f>
        <v/>
      </c>
      <c r="Q4024" s="242" t="str" cm="1">
        <f t="array" ref="Q4024">IF(AND(I4024&lt;&gt;0,I4024&lt;&gt;""),IF(G4024="","",IF(ISNUMBER(MATCH(SUBSTITUTE(G4024," ",""),SUBSTITUTE('Look Up Values'!$I$2:$I$10," ",""),0)),"","State error")),"")</f>
        <v/>
      </c>
      <c r="R4024" s="260" t="str">
        <f t="shared" si="125"/>
        <v/>
      </c>
    </row>
    <row r="4025" spans="1:18" ht="15.75">
      <c r="A4025" s="250">
        <v>4018</v>
      </c>
      <c r="B4025" s="198"/>
      <c r="C4025" s="25"/>
      <c r="D4025" s="25"/>
      <c r="E4025" s="25"/>
      <c r="F4025" s="25"/>
      <c r="G4025" s="26"/>
      <c r="H4025" s="27"/>
      <c r="I4025" s="28"/>
      <c r="J4025" s="430"/>
      <c r="K4025" s="48"/>
      <c r="L4025" s="457" t="str">
        <f t="shared" si="124"/>
        <v/>
      </c>
      <c r="M4025" s="245" cm="1">
        <f t="array" ref="M4025">SUMPRODUCT(--(N4025:Q4025&lt;&gt;"")) + IF(TRIM(R4025)="",0,LEN(R4025)-LEN(SUBSTITUTE(R4025,",",""))+1)</f>
        <v>0</v>
      </c>
      <c r="N4025" s="242" t="str">
        <f>IF(AND(I4025&lt;&gt;0,I4025&lt;&gt;""),IF(TRIM(SUBSTITUTE(B4025,CHAR(160),""))="","",IF(ISNUMBER(MATCH(TRIM(SUBSTITUTE(B4025,CHAR(160),"")),'Look Up Values'!$B$2:$B$500,0)),"","Origin error")),"")</f>
        <v/>
      </c>
      <c r="O4025" s="242" t="str">
        <f>IF(AND(I4025&lt;&gt;0,I4025&lt;&gt;""),IF(C4025="","",IF(AND(ISNUMBER(--LEFT(C4025,FIND(" ",C4025&amp;" ")-1)),OR(LEN(LEFT(C4025,FIND(" ",C4025&amp;" ")-1))=6,LEN(LEFT(C4025,FIND(" ",C4025&amp;" ")-1))=7),OR(ISNUMBER(MATCH(LEFT(C4025,FIND(" ",C4025&amp;" ")-1),'Look Up Values'!$G$2:$G$1000,0)),ISNUMBER(MATCH(LEFT(C4025,FIND(" ",C4025&amp;" ")-1),'Look Up Values'!$AE$2:$AE$2000,0)))),"","EWC error")),"")</f>
        <v/>
      </c>
      <c r="P4025" s="242" t="str" cm="1">
        <f t="array" ref="P4025">IF(AND(I4025&lt;&gt;0,I4025&lt;&gt;""),IF(D4025="","",IF(ISNUMBER(MATCH(SUBSTITUTE(D4025," ",""),SUBSTITUTE('Look Up Values'!$S$2:$S$120," ",""),0)),"","D&amp;R error")),"")</f>
        <v/>
      </c>
      <c r="Q4025" s="242" t="str" cm="1">
        <f t="array" ref="Q4025">IF(AND(I4025&lt;&gt;0,I4025&lt;&gt;""),IF(G4025="","",IF(ISNUMBER(MATCH(SUBSTITUTE(G4025," ",""),SUBSTITUTE('Look Up Values'!$I$2:$I$10," ",""),0)),"","State error")),"")</f>
        <v/>
      </c>
      <c r="R4025" s="260" t="str">
        <f t="shared" si="125"/>
        <v/>
      </c>
    </row>
    <row r="4026" spans="1:18" ht="15.75">
      <c r="A4026" s="250">
        <v>4019</v>
      </c>
      <c r="B4026" s="198"/>
      <c r="C4026" s="25"/>
      <c r="D4026" s="25"/>
      <c r="E4026" s="25"/>
      <c r="F4026" s="25"/>
      <c r="G4026" s="26"/>
      <c r="H4026" s="27"/>
      <c r="I4026" s="28"/>
      <c r="J4026" s="430"/>
      <c r="K4026" s="48"/>
      <c r="L4026" s="457" t="str">
        <f t="shared" si="124"/>
        <v/>
      </c>
      <c r="M4026" s="245" cm="1">
        <f t="array" ref="M4026">SUMPRODUCT(--(N4026:Q4026&lt;&gt;"")) + IF(TRIM(R4026)="",0,LEN(R4026)-LEN(SUBSTITUTE(R4026,",",""))+1)</f>
        <v>0</v>
      </c>
      <c r="N4026" s="242" t="str">
        <f>IF(AND(I4026&lt;&gt;0,I4026&lt;&gt;""),IF(TRIM(SUBSTITUTE(B4026,CHAR(160),""))="","",IF(ISNUMBER(MATCH(TRIM(SUBSTITUTE(B4026,CHAR(160),"")),'Look Up Values'!$B$2:$B$500,0)),"","Origin error")),"")</f>
        <v/>
      </c>
      <c r="O4026" s="242" t="str">
        <f>IF(AND(I4026&lt;&gt;0,I4026&lt;&gt;""),IF(C4026="","",IF(AND(ISNUMBER(--LEFT(C4026,FIND(" ",C4026&amp;" ")-1)),OR(LEN(LEFT(C4026,FIND(" ",C4026&amp;" ")-1))=6,LEN(LEFT(C4026,FIND(" ",C4026&amp;" ")-1))=7),OR(ISNUMBER(MATCH(LEFT(C4026,FIND(" ",C4026&amp;" ")-1),'Look Up Values'!$G$2:$G$1000,0)),ISNUMBER(MATCH(LEFT(C4026,FIND(" ",C4026&amp;" ")-1),'Look Up Values'!$AE$2:$AE$2000,0)))),"","EWC error")),"")</f>
        <v/>
      </c>
      <c r="P4026" s="242" t="str" cm="1">
        <f t="array" ref="P4026">IF(AND(I4026&lt;&gt;0,I4026&lt;&gt;""),IF(D4026="","",IF(ISNUMBER(MATCH(SUBSTITUTE(D4026," ",""),SUBSTITUTE('Look Up Values'!$S$2:$S$120," ",""),0)),"","D&amp;R error")),"")</f>
        <v/>
      </c>
      <c r="Q4026" s="242" t="str" cm="1">
        <f t="array" ref="Q4026">IF(AND(I4026&lt;&gt;0,I4026&lt;&gt;""),IF(G4026="","",IF(ISNUMBER(MATCH(SUBSTITUTE(G4026," ",""),SUBSTITUTE('Look Up Values'!$I$2:$I$10," ",""),0)),"","State error")),"")</f>
        <v/>
      </c>
      <c r="R4026" s="260" t="str">
        <f t="shared" si="125"/>
        <v/>
      </c>
    </row>
    <row r="4027" spans="1:18" ht="15.75">
      <c r="A4027" s="250">
        <v>4020</v>
      </c>
      <c r="B4027" s="198"/>
      <c r="C4027" s="25"/>
      <c r="D4027" s="25"/>
      <c r="E4027" s="25"/>
      <c r="F4027" s="25"/>
      <c r="G4027" s="26"/>
      <c r="H4027" s="27"/>
      <c r="I4027" s="28"/>
      <c r="J4027" s="430"/>
      <c r="K4027" s="48"/>
      <c r="L4027" s="457" t="str">
        <f t="shared" si="124"/>
        <v/>
      </c>
      <c r="M4027" s="245" cm="1">
        <f t="array" ref="M4027">SUMPRODUCT(--(N4027:Q4027&lt;&gt;"")) + IF(TRIM(R4027)="",0,LEN(R4027)-LEN(SUBSTITUTE(R4027,",",""))+1)</f>
        <v>0</v>
      </c>
      <c r="N4027" s="242" t="str">
        <f>IF(AND(I4027&lt;&gt;0,I4027&lt;&gt;""),IF(TRIM(SUBSTITUTE(B4027,CHAR(160),""))="","",IF(ISNUMBER(MATCH(TRIM(SUBSTITUTE(B4027,CHAR(160),"")),'Look Up Values'!$B$2:$B$500,0)),"","Origin error")),"")</f>
        <v/>
      </c>
      <c r="O4027" s="242" t="str">
        <f>IF(AND(I4027&lt;&gt;0,I4027&lt;&gt;""),IF(C4027="","",IF(AND(ISNUMBER(--LEFT(C4027,FIND(" ",C4027&amp;" ")-1)),OR(LEN(LEFT(C4027,FIND(" ",C4027&amp;" ")-1))=6,LEN(LEFT(C4027,FIND(" ",C4027&amp;" ")-1))=7),OR(ISNUMBER(MATCH(LEFT(C4027,FIND(" ",C4027&amp;" ")-1),'Look Up Values'!$G$2:$G$1000,0)),ISNUMBER(MATCH(LEFT(C4027,FIND(" ",C4027&amp;" ")-1),'Look Up Values'!$AE$2:$AE$2000,0)))),"","EWC error")),"")</f>
        <v/>
      </c>
      <c r="P4027" s="242" t="str" cm="1">
        <f t="array" ref="P4027">IF(AND(I4027&lt;&gt;0,I4027&lt;&gt;""),IF(D4027="","",IF(ISNUMBER(MATCH(SUBSTITUTE(D4027," ",""),SUBSTITUTE('Look Up Values'!$S$2:$S$120," ",""),0)),"","D&amp;R error")),"")</f>
        <v/>
      </c>
      <c r="Q4027" s="242" t="str" cm="1">
        <f t="array" ref="Q4027">IF(AND(I4027&lt;&gt;0,I4027&lt;&gt;""),IF(G4027="","",IF(ISNUMBER(MATCH(SUBSTITUTE(G4027," ",""),SUBSTITUTE('Look Up Values'!$I$2:$I$10," ",""),0)),"","State error")),"")</f>
        <v/>
      </c>
      <c r="R4027" s="260" t="str">
        <f t="shared" si="125"/>
        <v/>
      </c>
    </row>
    <row r="4028" spans="1:18" ht="15.75">
      <c r="A4028" s="250">
        <v>4021</v>
      </c>
      <c r="B4028" s="198"/>
      <c r="C4028" s="25"/>
      <c r="D4028" s="25"/>
      <c r="E4028" s="25"/>
      <c r="F4028" s="25"/>
      <c r="G4028" s="26"/>
      <c r="H4028" s="27"/>
      <c r="I4028" s="28"/>
      <c r="J4028" s="430"/>
      <c r="K4028" s="48"/>
      <c r="L4028" s="457" t="str">
        <f t="shared" si="124"/>
        <v/>
      </c>
      <c r="M4028" s="245" cm="1">
        <f t="array" ref="M4028">SUMPRODUCT(--(N4028:Q4028&lt;&gt;"")) + IF(TRIM(R4028)="",0,LEN(R4028)-LEN(SUBSTITUTE(R4028,",",""))+1)</f>
        <v>0</v>
      </c>
      <c r="N4028" s="242" t="str">
        <f>IF(AND(I4028&lt;&gt;0,I4028&lt;&gt;""),IF(TRIM(SUBSTITUTE(B4028,CHAR(160),""))="","",IF(ISNUMBER(MATCH(TRIM(SUBSTITUTE(B4028,CHAR(160),"")),'Look Up Values'!$B$2:$B$500,0)),"","Origin error")),"")</f>
        <v/>
      </c>
      <c r="O4028" s="242" t="str">
        <f>IF(AND(I4028&lt;&gt;0,I4028&lt;&gt;""),IF(C4028="","",IF(AND(ISNUMBER(--LEFT(C4028,FIND(" ",C4028&amp;" ")-1)),OR(LEN(LEFT(C4028,FIND(" ",C4028&amp;" ")-1))=6,LEN(LEFT(C4028,FIND(" ",C4028&amp;" ")-1))=7),OR(ISNUMBER(MATCH(LEFT(C4028,FIND(" ",C4028&amp;" ")-1),'Look Up Values'!$G$2:$G$1000,0)),ISNUMBER(MATCH(LEFT(C4028,FIND(" ",C4028&amp;" ")-1),'Look Up Values'!$AE$2:$AE$2000,0)))),"","EWC error")),"")</f>
        <v/>
      </c>
      <c r="P4028" s="242" t="str" cm="1">
        <f t="array" ref="P4028">IF(AND(I4028&lt;&gt;0,I4028&lt;&gt;""),IF(D4028="","",IF(ISNUMBER(MATCH(SUBSTITUTE(D4028," ",""),SUBSTITUTE('Look Up Values'!$S$2:$S$120," ",""),0)),"","D&amp;R error")),"")</f>
        <v/>
      </c>
      <c r="Q4028" s="242" t="str" cm="1">
        <f t="array" ref="Q4028">IF(AND(I4028&lt;&gt;0,I4028&lt;&gt;""),IF(G4028="","",IF(ISNUMBER(MATCH(SUBSTITUTE(G4028," ",""),SUBSTITUTE('Look Up Values'!$I$2:$I$10," ",""),0)),"","State error")),"")</f>
        <v/>
      </c>
      <c r="R4028" s="260" t="str">
        <f t="shared" si="125"/>
        <v/>
      </c>
    </row>
    <row r="4029" spans="1:18" ht="15.75">
      <c r="A4029" s="250">
        <v>4022</v>
      </c>
      <c r="B4029" s="198"/>
      <c r="C4029" s="25"/>
      <c r="D4029" s="25"/>
      <c r="E4029" s="25"/>
      <c r="F4029" s="25"/>
      <c r="G4029" s="26"/>
      <c r="H4029" s="27"/>
      <c r="I4029" s="28"/>
      <c r="J4029" s="430"/>
      <c r="K4029" s="48"/>
      <c r="L4029" s="457" t="str">
        <f t="shared" si="124"/>
        <v/>
      </c>
      <c r="M4029" s="245" cm="1">
        <f t="array" ref="M4029">SUMPRODUCT(--(N4029:Q4029&lt;&gt;"")) + IF(TRIM(R4029)="",0,LEN(R4029)-LEN(SUBSTITUTE(R4029,",",""))+1)</f>
        <v>0</v>
      </c>
      <c r="N4029" s="242" t="str">
        <f>IF(AND(I4029&lt;&gt;0,I4029&lt;&gt;""),IF(TRIM(SUBSTITUTE(B4029,CHAR(160),""))="","",IF(ISNUMBER(MATCH(TRIM(SUBSTITUTE(B4029,CHAR(160),"")),'Look Up Values'!$B$2:$B$500,0)),"","Origin error")),"")</f>
        <v/>
      </c>
      <c r="O4029" s="242" t="str">
        <f>IF(AND(I4029&lt;&gt;0,I4029&lt;&gt;""),IF(C4029="","",IF(AND(ISNUMBER(--LEFT(C4029,FIND(" ",C4029&amp;" ")-1)),OR(LEN(LEFT(C4029,FIND(" ",C4029&amp;" ")-1))=6,LEN(LEFT(C4029,FIND(" ",C4029&amp;" ")-1))=7),OR(ISNUMBER(MATCH(LEFT(C4029,FIND(" ",C4029&amp;" ")-1),'Look Up Values'!$G$2:$G$1000,0)),ISNUMBER(MATCH(LEFT(C4029,FIND(" ",C4029&amp;" ")-1),'Look Up Values'!$AE$2:$AE$2000,0)))),"","EWC error")),"")</f>
        <v/>
      </c>
      <c r="P4029" s="242" t="str" cm="1">
        <f t="array" ref="P4029">IF(AND(I4029&lt;&gt;0,I4029&lt;&gt;""),IF(D4029="","",IF(ISNUMBER(MATCH(SUBSTITUTE(D4029," ",""),SUBSTITUTE('Look Up Values'!$S$2:$S$120," ",""),0)),"","D&amp;R error")),"")</f>
        <v/>
      </c>
      <c r="Q4029" s="242" t="str" cm="1">
        <f t="array" ref="Q4029">IF(AND(I4029&lt;&gt;0,I4029&lt;&gt;""),IF(G4029="","",IF(ISNUMBER(MATCH(SUBSTITUTE(G4029," ",""),SUBSTITUTE('Look Up Values'!$I$2:$I$10," ",""),0)),"","State error")),"")</f>
        <v/>
      </c>
      <c r="R4029" s="260" t="str">
        <f t="shared" si="125"/>
        <v/>
      </c>
    </row>
    <row r="4030" spans="1:18" ht="15.75">
      <c r="A4030" s="250">
        <v>4023</v>
      </c>
      <c r="B4030" s="198"/>
      <c r="C4030" s="25"/>
      <c r="D4030" s="25"/>
      <c r="E4030" s="25"/>
      <c r="F4030" s="25"/>
      <c r="G4030" s="26"/>
      <c r="H4030" s="27"/>
      <c r="I4030" s="28"/>
      <c r="J4030" s="430"/>
      <c r="K4030" s="48"/>
      <c r="L4030" s="457" t="str">
        <f t="shared" si="124"/>
        <v/>
      </c>
      <c r="M4030" s="245" cm="1">
        <f t="array" ref="M4030">SUMPRODUCT(--(N4030:Q4030&lt;&gt;"")) + IF(TRIM(R4030)="",0,LEN(R4030)-LEN(SUBSTITUTE(R4030,",",""))+1)</f>
        <v>0</v>
      </c>
      <c r="N4030" s="242" t="str">
        <f>IF(AND(I4030&lt;&gt;0,I4030&lt;&gt;""),IF(TRIM(SUBSTITUTE(B4030,CHAR(160),""))="","",IF(ISNUMBER(MATCH(TRIM(SUBSTITUTE(B4030,CHAR(160),"")),'Look Up Values'!$B$2:$B$500,0)),"","Origin error")),"")</f>
        <v/>
      </c>
      <c r="O4030" s="242" t="str">
        <f>IF(AND(I4030&lt;&gt;0,I4030&lt;&gt;""),IF(C4030="","",IF(AND(ISNUMBER(--LEFT(C4030,FIND(" ",C4030&amp;" ")-1)),OR(LEN(LEFT(C4030,FIND(" ",C4030&amp;" ")-1))=6,LEN(LEFT(C4030,FIND(" ",C4030&amp;" ")-1))=7),OR(ISNUMBER(MATCH(LEFT(C4030,FIND(" ",C4030&amp;" ")-1),'Look Up Values'!$G$2:$G$1000,0)),ISNUMBER(MATCH(LEFT(C4030,FIND(" ",C4030&amp;" ")-1),'Look Up Values'!$AE$2:$AE$2000,0)))),"","EWC error")),"")</f>
        <v/>
      </c>
      <c r="P4030" s="242" t="str" cm="1">
        <f t="array" ref="P4030">IF(AND(I4030&lt;&gt;0,I4030&lt;&gt;""),IF(D4030="","",IF(ISNUMBER(MATCH(SUBSTITUTE(D4030," ",""),SUBSTITUTE('Look Up Values'!$S$2:$S$120," ",""),0)),"","D&amp;R error")),"")</f>
        <v/>
      </c>
      <c r="Q4030" s="242" t="str" cm="1">
        <f t="array" ref="Q4030">IF(AND(I4030&lt;&gt;0,I4030&lt;&gt;""),IF(G4030="","",IF(ISNUMBER(MATCH(SUBSTITUTE(G4030," ",""),SUBSTITUTE('Look Up Values'!$I$2:$I$10," ",""),0)),"","State error")),"")</f>
        <v/>
      </c>
      <c r="R4030" s="260" t="str">
        <f t="shared" si="125"/>
        <v/>
      </c>
    </row>
    <row r="4031" spans="1:18" ht="15.75">
      <c r="A4031" s="250">
        <v>4024</v>
      </c>
      <c r="B4031" s="198"/>
      <c r="C4031" s="25"/>
      <c r="D4031" s="25"/>
      <c r="E4031" s="25"/>
      <c r="F4031" s="25"/>
      <c r="G4031" s="26"/>
      <c r="H4031" s="27"/>
      <c r="I4031" s="28"/>
      <c r="J4031" s="430"/>
      <c r="K4031" s="48"/>
      <c r="L4031" s="457" t="str">
        <f t="shared" si="124"/>
        <v/>
      </c>
      <c r="M4031" s="245" cm="1">
        <f t="array" ref="M4031">SUMPRODUCT(--(N4031:Q4031&lt;&gt;"")) + IF(TRIM(R4031)="",0,LEN(R4031)-LEN(SUBSTITUTE(R4031,",",""))+1)</f>
        <v>0</v>
      </c>
      <c r="N4031" s="242" t="str">
        <f>IF(AND(I4031&lt;&gt;0,I4031&lt;&gt;""),IF(TRIM(SUBSTITUTE(B4031,CHAR(160),""))="","",IF(ISNUMBER(MATCH(TRIM(SUBSTITUTE(B4031,CHAR(160),"")),'Look Up Values'!$B$2:$B$500,0)),"","Origin error")),"")</f>
        <v/>
      </c>
      <c r="O4031" s="242" t="str">
        <f>IF(AND(I4031&lt;&gt;0,I4031&lt;&gt;""),IF(C4031="","",IF(AND(ISNUMBER(--LEFT(C4031,FIND(" ",C4031&amp;" ")-1)),OR(LEN(LEFT(C4031,FIND(" ",C4031&amp;" ")-1))=6,LEN(LEFT(C4031,FIND(" ",C4031&amp;" ")-1))=7),OR(ISNUMBER(MATCH(LEFT(C4031,FIND(" ",C4031&amp;" ")-1),'Look Up Values'!$G$2:$G$1000,0)),ISNUMBER(MATCH(LEFT(C4031,FIND(" ",C4031&amp;" ")-1),'Look Up Values'!$AE$2:$AE$2000,0)))),"","EWC error")),"")</f>
        <v/>
      </c>
      <c r="P4031" s="242" t="str" cm="1">
        <f t="array" ref="P4031">IF(AND(I4031&lt;&gt;0,I4031&lt;&gt;""),IF(D4031="","",IF(ISNUMBER(MATCH(SUBSTITUTE(D4031," ",""),SUBSTITUTE('Look Up Values'!$S$2:$S$120," ",""),0)),"","D&amp;R error")),"")</f>
        <v/>
      </c>
      <c r="Q4031" s="242" t="str" cm="1">
        <f t="array" ref="Q4031">IF(AND(I4031&lt;&gt;0,I4031&lt;&gt;""),IF(G4031="","",IF(ISNUMBER(MATCH(SUBSTITUTE(G4031," ",""),SUBSTITUTE('Look Up Values'!$I$2:$I$10," ",""),0)),"","State error")),"")</f>
        <v/>
      </c>
      <c r="R4031" s="260" t="str">
        <f t="shared" si="125"/>
        <v/>
      </c>
    </row>
    <row r="4032" spans="1:18" ht="15.75">
      <c r="A4032" s="250">
        <v>4025</v>
      </c>
      <c r="B4032" s="198"/>
      <c r="C4032" s="25"/>
      <c r="D4032" s="25"/>
      <c r="E4032" s="25"/>
      <c r="F4032" s="25"/>
      <c r="G4032" s="26"/>
      <c r="H4032" s="27"/>
      <c r="I4032" s="28"/>
      <c r="J4032" s="430"/>
      <c r="K4032" s="48"/>
      <c r="L4032" s="457" t="str">
        <f t="shared" si="124"/>
        <v/>
      </c>
      <c r="M4032" s="245" cm="1">
        <f t="array" ref="M4032">SUMPRODUCT(--(N4032:Q4032&lt;&gt;"")) + IF(TRIM(R4032)="",0,LEN(R4032)-LEN(SUBSTITUTE(R4032,",",""))+1)</f>
        <v>0</v>
      </c>
      <c r="N4032" s="242" t="str">
        <f>IF(AND(I4032&lt;&gt;0,I4032&lt;&gt;""),IF(TRIM(SUBSTITUTE(B4032,CHAR(160),""))="","",IF(ISNUMBER(MATCH(TRIM(SUBSTITUTE(B4032,CHAR(160),"")),'Look Up Values'!$B$2:$B$500,0)),"","Origin error")),"")</f>
        <v/>
      </c>
      <c r="O4032" s="242" t="str">
        <f>IF(AND(I4032&lt;&gt;0,I4032&lt;&gt;""),IF(C4032="","",IF(AND(ISNUMBER(--LEFT(C4032,FIND(" ",C4032&amp;" ")-1)),OR(LEN(LEFT(C4032,FIND(" ",C4032&amp;" ")-1))=6,LEN(LEFT(C4032,FIND(" ",C4032&amp;" ")-1))=7),OR(ISNUMBER(MATCH(LEFT(C4032,FIND(" ",C4032&amp;" ")-1),'Look Up Values'!$G$2:$G$1000,0)),ISNUMBER(MATCH(LEFT(C4032,FIND(" ",C4032&amp;" ")-1),'Look Up Values'!$AE$2:$AE$2000,0)))),"","EWC error")),"")</f>
        <v/>
      </c>
      <c r="P4032" s="242" t="str" cm="1">
        <f t="array" ref="P4032">IF(AND(I4032&lt;&gt;0,I4032&lt;&gt;""),IF(D4032="","",IF(ISNUMBER(MATCH(SUBSTITUTE(D4032," ",""),SUBSTITUTE('Look Up Values'!$S$2:$S$120," ",""),0)),"","D&amp;R error")),"")</f>
        <v/>
      </c>
      <c r="Q4032" s="242" t="str" cm="1">
        <f t="array" ref="Q4032">IF(AND(I4032&lt;&gt;0,I4032&lt;&gt;""),IF(G4032="","",IF(ISNUMBER(MATCH(SUBSTITUTE(G4032," ",""),SUBSTITUTE('Look Up Values'!$I$2:$I$10," ",""),0)),"","State error")),"")</f>
        <v/>
      </c>
      <c r="R4032" s="260" t="str">
        <f t="shared" si="125"/>
        <v/>
      </c>
    </row>
    <row r="4033" spans="1:18" ht="15.75">
      <c r="A4033" s="250">
        <v>4026</v>
      </c>
      <c r="B4033" s="198"/>
      <c r="C4033" s="25"/>
      <c r="D4033" s="25"/>
      <c r="E4033" s="25"/>
      <c r="F4033" s="25"/>
      <c r="G4033" s="26"/>
      <c r="H4033" s="27"/>
      <c r="I4033" s="28"/>
      <c r="J4033" s="430"/>
      <c r="K4033" s="48"/>
      <c r="L4033" s="457" t="str">
        <f t="shared" si="124"/>
        <v/>
      </c>
      <c r="M4033" s="245" cm="1">
        <f t="array" ref="M4033">SUMPRODUCT(--(N4033:Q4033&lt;&gt;"")) + IF(TRIM(R4033)="",0,LEN(R4033)-LEN(SUBSTITUTE(R4033,",",""))+1)</f>
        <v>0</v>
      </c>
      <c r="N4033" s="242" t="str">
        <f>IF(AND(I4033&lt;&gt;0,I4033&lt;&gt;""),IF(TRIM(SUBSTITUTE(B4033,CHAR(160),""))="","",IF(ISNUMBER(MATCH(TRIM(SUBSTITUTE(B4033,CHAR(160),"")),'Look Up Values'!$B$2:$B$500,0)),"","Origin error")),"")</f>
        <v/>
      </c>
      <c r="O4033" s="242" t="str">
        <f>IF(AND(I4033&lt;&gt;0,I4033&lt;&gt;""),IF(C4033="","",IF(AND(ISNUMBER(--LEFT(C4033,FIND(" ",C4033&amp;" ")-1)),OR(LEN(LEFT(C4033,FIND(" ",C4033&amp;" ")-1))=6,LEN(LEFT(C4033,FIND(" ",C4033&amp;" ")-1))=7),OR(ISNUMBER(MATCH(LEFT(C4033,FIND(" ",C4033&amp;" ")-1),'Look Up Values'!$G$2:$G$1000,0)),ISNUMBER(MATCH(LEFT(C4033,FIND(" ",C4033&amp;" ")-1),'Look Up Values'!$AE$2:$AE$2000,0)))),"","EWC error")),"")</f>
        <v/>
      </c>
      <c r="P4033" s="242" t="str" cm="1">
        <f t="array" ref="P4033">IF(AND(I4033&lt;&gt;0,I4033&lt;&gt;""),IF(D4033="","",IF(ISNUMBER(MATCH(SUBSTITUTE(D4033," ",""),SUBSTITUTE('Look Up Values'!$S$2:$S$120," ",""),0)),"","D&amp;R error")),"")</f>
        <v/>
      </c>
      <c r="Q4033" s="242" t="str" cm="1">
        <f t="array" ref="Q4033">IF(AND(I4033&lt;&gt;0,I4033&lt;&gt;""),IF(G4033="","",IF(ISNUMBER(MATCH(SUBSTITUTE(G4033," ",""),SUBSTITUTE('Look Up Values'!$I$2:$I$10," ",""),0)),"","State error")),"")</f>
        <v/>
      </c>
      <c r="R4033" s="260" t="str">
        <f t="shared" si="125"/>
        <v/>
      </c>
    </row>
    <row r="4034" spans="1:18" ht="15.75">
      <c r="A4034" s="250">
        <v>4027</v>
      </c>
      <c r="B4034" s="198"/>
      <c r="C4034" s="25"/>
      <c r="D4034" s="25"/>
      <c r="E4034" s="25"/>
      <c r="F4034" s="25"/>
      <c r="G4034" s="26"/>
      <c r="H4034" s="27"/>
      <c r="I4034" s="28"/>
      <c r="J4034" s="430"/>
      <c r="K4034" s="48"/>
      <c r="L4034" s="457" t="str">
        <f t="shared" si="124"/>
        <v/>
      </c>
      <c r="M4034" s="245" cm="1">
        <f t="array" ref="M4034">SUMPRODUCT(--(N4034:Q4034&lt;&gt;"")) + IF(TRIM(R4034)="",0,LEN(R4034)-LEN(SUBSTITUTE(R4034,",",""))+1)</f>
        <v>0</v>
      </c>
      <c r="N4034" s="242" t="str">
        <f>IF(AND(I4034&lt;&gt;0,I4034&lt;&gt;""),IF(TRIM(SUBSTITUTE(B4034,CHAR(160),""))="","",IF(ISNUMBER(MATCH(TRIM(SUBSTITUTE(B4034,CHAR(160),"")),'Look Up Values'!$B$2:$B$500,0)),"","Origin error")),"")</f>
        <v/>
      </c>
      <c r="O4034" s="242" t="str">
        <f>IF(AND(I4034&lt;&gt;0,I4034&lt;&gt;""),IF(C4034="","",IF(AND(ISNUMBER(--LEFT(C4034,FIND(" ",C4034&amp;" ")-1)),OR(LEN(LEFT(C4034,FIND(" ",C4034&amp;" ")-1))=6,LEN(LEFT(C4034,FIND(" ",C4034&amp;" ")-1))=7),OR(ISNUMBER(MATCH(LEFT(C4034,FIND(" ",C4034&amp;" ")-1),'Look Up Values'!$G$2:$G$1000,0)),ISNUMBER(MATCH(LEFT(C4034,FIND(" ",C4034&amp;" ")-1),'Look Up Values'!$AE$2:$AE$2000,0)))),"","EWC error")),"")</f>
        <v/>
      </c>
      <c r="P4034" s="242" t="str" cm="1">
        <f t="array" ref="P4034">IF(AND(I4034&lt;&gt;0,I4034&lt;&gt;""),IF(D4034="","",IF(ISNUMBER(MATCH(SUBSTITUTE(D4034," ",""),SUBSTITUTE('Look Up Values'!$S$2:$S$120," ",""),0)),"","D&amp;R error")),"")</f>
        <v/>
      </c>
      <c r="Q4034" s="242" t="str" cm="1">
        <f t="array" ref="Q4034">IF(AND(I4034&lt;&gt;0,I4034&lt;&gt;""),IF(G4034="","",IF(ISNUMBER(MATCH(SUBSTITUTE(G4034," ",""),SUBSTITUTE('Look Up Values'!$I$2:$I$10," ",""),0)),"","State error")),"")</f>
        <v/>
      </c>
      <c r="R4034" s="260" t="str">
        <f t="shared" si="125"/>
        <v/>
      </c>
    </row>
    <row r="4035" spans="1:18" ht="15.75">
      <c r="A4035" s="250">
        <v>4028</v>
      </c>
      <c r="B4035" s="198"/>
      <c r="C4035" s="25"/>
      <c r="D4035" s="25"/>
      <c r="E4035" s="25"/>
      <c r="F4035" s="25"/>
      <c r="G4035" s="26"/>
      <c r="H4035" s="27"/>
      <c r="I4035" s="28"/>
      <c r="J4035" s="430"/>
      <c r="K4035" s="48"/>
      <c r="L4035" s="457" t="str">
        <f t="shared" si="124"/>
        <v/>
      </c>
      <c r="M4035" s="245" cm="1">
        <f t="array" ref="M4035">SUMPRODUCT(--(N4035:Q4035&lt;&gt;"")) + IF(TRIM(R4035)="",0,LEN(R4035)-LEN(SUBSTITUTE(R4035,",",""))+1)</f>
        <v>0</v>
      </c>
      <c r="N4035" s="242" t="str">
        <f>IF(AND(I4035&lt;&gt;0,I4035&lt;&gt;""),IF(TRIM(SUBSTITUTE(B4035,CHAR(160),""))="","",IF(ISNUMBER(MATCH(TRIM(SUBSTITUTE(B4035,CHAR(160),"")),'Look Up Values'!$B$2:$B$500,0)),"","Origin error")),"")</f>
        <v/>
      </c>
      <c r="O4035" s="242" t="str">
        <f>IF(AND(I4035&lt;&gt;0,I4035&lt;&gt;""),IF(C4035="","",IF(AND(ISNUMBER(--LEFT(C4035,FIND(" ",C4035&amp;" ")-1)),OR(LEN(LEFT(C4035,FIND(" ",C4035&amp;" ")-1))=6,LEN(LEFT(C4035,FIND(" ",C4035&amp;" ")-1))=7),OR(ISNUMBER(MATCH(LEFT(C4035,FIND(" ",C4035&amp;" ")-1),'Look Up Values'!$G$2:$G$1000,0)),ISNUMBER(MATCH(LEFT(C4035,FIND(" ",C4035&amp;" ")-1),'Look Up Values'!$AE$2:$AE$2000,0)))),"","EWC error")),"")</f>
        <v/>
      </c>
      <c r="P4035" s="242" t="str" cm="1">
        <f t="array" ref="P4035">IF(AND(I4035&lt;&gt;0,I4035&lt;&gt;""),IF(D4035="","",IF(ISNUMBER(MATCH(SUBSTITUTE(D4035," ",""),SUBSTITUTE('Look Up Values'!$S$2:$S$120," ",""),0)),"","D&amp;R error")),"")</f>
        <v/>
      </c>
      <c r="Q4035" s="242" t="str" cm="1">
        <f t="array" ref="Q4035">IF(AND(I4035&lt;&gt;0,I4035&lt;&gt;""),IF(G4035="","",IF(ISNUMBER(MATCH(SUBSTITUTE(G4035," ",""),SUBSTITUTE('Look Up Values'!$I$2:$I$10," ",""),0)),"","State error")),"")</f>
        <v/>
      </c>
      <c r="R4035" s="260" t="str">
        <f t="shared" si="125"/>
        <v/>
      </c>
    </row>
    <row r="4036" spans="1:18" ht="15.75">
      <c r="A4036" s="250">
        <v>4029</v>
      </c>
      <c r="B4036" s="198"/>
      <c r="C4036" s="25"/>
      <c r="D4036" s="25"/>
      <c r="E4036" s="25"/>
      <c r="F4036" s="25"/>
      <c r="G4036" s="26"/>
      <c r="H4036" s="27"/>
      <c r="I4036" s="28"/>
      <c r="J4036" s="430"/>
      <c r="K4036" s="48"/>
      <c r="L4036" s="457" t="str">
        <f t="shared" si="124"/>
        <v/>
      </c>
      <c r="M4036" s="245" cm="1">
        <f t="array" ref="M4036">SUMPRODUCT(--(N4036:Q4036&lt;&gt;"")) + IF(TRIM(R4036)="",0,LEN(R4036)-LEN(SUBSTITUTE(R4036,",",""))+1)</f>
        <v>0</v>
      </c>
      <c r="N4036" s="242" t="str">
        <f>IF(AND(I4036&lt;&gt;0,I4036&lt;&gt;""),IF(TRIM(SUBSTITUTE(B4036,CHAR(160),""))="","",IF(ISNUMBER(MATCH(TRIM(SUBSTITUTE(B4036,CHAR(160),"")),'Look Up Values'!$B$2:$B$500,0)),"","Origin error")),"")</f>
        <v/>
      </c>
      <c r="O4036" s="242" t="str">
        <f>IF(AND(I4036&lt;&gt;0,I4036&lt;&gt;""),IF(C4036="","",IF(AND(ISNUMBER(--LEFT(C4036,FIND(" ",C4036&amp;" ")-1)),OR(LEN(LEFT(C4036,FIND(" ",C4036&amp;" ")-1))=6,LEN(LEFT(C4036,FIND(" ",C4036&amp;" ")-1))=7),OR(ISNUMBER(MATCH(LEFT(C4036,FIND(" ",C4036&amp;" ")-1),'Look Up Values'!$G$2:$G$1000,0)),ISNUMBER(MATCH(LEFT(C4036,FIND(" ",C4036&amp;" ")-1),'Look Up Values'!$AE$2:$AE$2000,0)))),"","EWC error")),"")</f>
        <v/>
      </c>
      <c r="P4036" s="242" t="str" cm="1">
        <f t="array" ref="P4036">IF(AND(I4036&lt;&gt;0,I4036&lt;&gt;""),IF(D4036="","",IF(ISNUMBER(MATCH(SUBSTITUTE(D4036," ",""),SUBSTITUTE('Look Up Values'!$S$2:$S$120," ",""),0)),"","D&amp;R error")),"")</f>
        <v/>
      </c>
      <c r="Q4036" s="242" t="str" cm="1">
        <f t="array" ref="Q4036">IF(AND(I4036&lt;&gt;0,I4036&lt;&gt;""),IF(G4036="","",IF(ISNUMBER(MATCH(SUBSTITUTE(G4036," ",""),SUBSTITUTE('Look Up Values'!$I$2:$I$10," ",""),0)),"","State error")),"")</f>
        <v/>
      </c>
      <c r="R4036" s="260" t="str">
        <f t="shared" si="125"/>
        <v/>
      </c>
    </row>
    <row r="4037" spans="1:18" ht="15.75">
      <c r="A4037" s="250">
        <v>4030</v>
      </c>
      <c r="B4037" s="198"/>
      <c r="C4037" s="25"/>
      <c r="D4037" s="25"/>
      <c r="E4037" s="25"/>
      <c r="F4037" s="25"/>
      <c r="G4037" s="26"/>
      <c r="H4037" s="27"/>
      <c r="I4037" s="28"/>
      <c r="J4037" s="430"/>
      <c r="K4037" s="48"/>
      <c r="L4037" s="457" t="str">
        <f t="shared" si="124"/>
        <v/>
      </c>
      <c r="M4037" s="245" cm="1">
        <f t="array" ref="M4037">SUMPRODUCT(--(N4037:Q4037&lt;&gt;"")) + IF(TRIM(R4037)="",0,LEN(R4037)-LEN(SUBSTITUTE(R4037,",",""))+1)</f>
        <v>0</v>
      </c>
      <c r="N4037" s="242" t="str">
        <f>IF(AND(I4037&lt;&gt;0,I4037&lt;&gt;""),IF(TRIM(SUBSTITUTE(B4037,CHAR(160),""))="","",IF(ISNUMBER(MATCH(TRIM(SUBSTITUTE(B4037,CHAR(160),"")),'Look Up Values'!$B$2:$B$500,0)),"","Origin error")),"")</f>
        <v/>
      </c>
      <c r="O4037" s="242" t="str">
        <f>IF(AND(I4037&lt;&gt;0,I4037&lt;&gt;""),IF(C4037="","",IF(AND(ISNUMBER(--LEFT(C4037,FIND(" ",C4037&amp;" ")-1)),OR(LEN(LEFT(C4037,FIND(" ",C4037&amp;" ")-1))=6,LEN(LEFT(C4037,FIND(" ",C4037&amp;" ")-1))=7),OR(ISNUMBER(MATCH(LEFT(C4037,FIND(" ",C4037&amp;" ")-1),'Look Up Values'!$G$2:$G$1000,0)),ISNUMBER(MATCH(LEFT(C4037,FIND(" ",C4037&amp;" ")-1),'Look Up Values'!$AE$2:$AE$2000,0)))),"","EWC error")),"")</f>
        <v/>
      </c>
      <c r="P4037" s="242" t="str" cm="1">
        <f t="array" ref="P4037">IF(AND(I4037&lt;&gt;0,I4037&lt;&gt;""),IF(D4037="","",IF(ISNUMBER(MATCH(SUBSTITUTE(D4037," ",""),SUBSTITUTE('Look Up Values'!$S$2:$S$120," ",""),0)),"","D&amp;R error")),"")</f>
        <v/>
      </c>
      <c r="Q4037" s="242" t="str" cm="1">
        <f t="array" ref="Q4037">IF(AND(I4037&lt;&gt;0,I4037&lt;&gt;""),IF(G4037="","",IF(ISNUMBER(MATCH(SUBSTITUTE(G4037," ",""),SUBSTITUTE('Look Up Values'!$I$2:$I$10," ",""),0)),"","State error")),"")</f>
        <v/>
      </c>
      <c r="R4037" s="260" t="str">
        <f t="shared" si="125"/>
        <v/>
      </c>
    </row>
    <row r="4038" spans="1:18" ht="15.75">
      <c r="A4038" s="250">
        <v>4031</v>
      </c>
      <c r="B4038" s="198"/>
      <c r="C4038" s="25"/>
      <c r="D4038" s="25"/>
      <c r="E4038" s="25"/>
      <c r="F4038" s="25"/>
      <c r="G4038" s="26"/>
      <c r="H4038" s="27"/>
      <c r="I4038" s="28"/>
      <c r="J4038" s="430"/>
      <c r="K4038" s="48"/>
      <c r="L4038" s="457" t="str">
        <f t="shared" si="124"/>
        <v/>
      </c>
      <c r="M4038" s="245" cm="1">
        <f t="array" ref="M4038">SUMPRODUCT(--(N4038:Q4038&lt;&gt;"")) + IF(TRIM(R4038)="",0,LEN(R4038)-LEN(SUBSTITUTE(R4038,",",""))+1)</f>
        <v>0</v>
      </c>
      <c r="N4038" s="242" t="str">
        <f>IF(AND(I4038&lt;&gt;0,I4038&lt;&gt;""),IF(TRIM(SUBSTITUTE(B4038,CHAR(160),""))="","",IF(ISNUMBER(MATCH(TRIM(SUBSTITUTE(B4038,CHAR(160),"")),'Look Up Values'!$B$2:$B$500,0)),"","Origin error")),"")</f>
        <v/>
      </c>
      <c r="O4038" s="242" t="str">
        <f>IF(AND(I4038&lt;&gt;0,I4038&lt;&gt;""),IF(C4038="","",IF(AND(ISNUMBER(--LEFT(C4038,FIND(" ",C4038&amp;" ")-1)),OR(LEN(LEFT(C4038,FIND(" ",C4038&amp;" ")-1))=6,LEN(LEFT(C4038,FIND(" ",C4038&amp;" ")-1))=7),OR(ISNUMBER(MATCH(LEFT(C4038,FIND(" ",C4038&amp;" ")-1),'Look Up Values'!$G$2:$G$1000,0)),ISNUMBER(MATCH(LEFT(C4038,FIND(" ",C4038&amp;" ")-1),'Look Up Values'!$AE$2:$AE$2000,0)))),"","EWC error")),"")</f>
        <v/>
      </c>
      <c r="P4038" s="242" t="str" cm="1">
        <f t="array" ref="P4038">IF(AND(I4038&lt;&gt;0,I4038&lt;&gt;""),IF(D4038="","",IF(ISNUMBER(MATCH(SUBSTITUTE(D4038," ",""),SUBSTITUTE('Look Up Values'!$S$2:$S$120," ",""),0)),"","D&amp;R error")),"")</f>
        <v/>
      </c>
      <c r="Q4038" s="242" t="str" cm="1">
        <f t="array" ref="Q4038">IF(AND(I4038&lt;&gt;0,I4038&lt;&gt;""),IF(G4038="","",IF(ISNUMBER(MATCH(SUBSTITUTE(G4038," ",""),SUBSTITUTE('Look Up Values'!$I$2:$I$10," ",""),0)),"","State error")),"")</f>
        <v/>
      </c>
      <c r="R4038" s="260" t="str">
        <f t="shared" si="125"/>
        <v/>
      </c>
    </row>
    <row r="4039" spans="1:18" ht="15.75">
      <c r="A4039" s="250">
        <v>4032</v>
      </c>
      <c r="B4039" s="198"/>
      <c r="C4039" s="25"/>
      <c r="D4039" s="25"/>
      <c r="E4039" s="25"/>
      <c r="F4039" s="25"/>
      <c r="G4039" s="26"/>
      <c r="H4039" s="27"/>
      <c r="I4039" s="28"/>
      <c r="J4039" s="430"/>
      <c r="K4039" s="48"/>
      <c r="L4039" s="457" t="str">
        <f t="shared" si="124"/>
        <v/>
      </c>
      <c r="M4039" s="245" cm="1">
        <f t="array" ref="M4039">SUMPRODUCT(--(N4039:Q4039&lt;&gt;"")) + IF(TRIM(R4039)="",0,LEN(R4039)-LEN(SUBSTITUTE(R4039,",",""))+1)</f>
        <v>0</v>
      </c>
      <c r="N4039" s="242" t="str">
        <f>IF(AND(I4039&lt;&gt;0,I4039&lt;&gt;""),IF(TRIM(SUBSTITUTE(B4039,CHAR(160),""))="","",IF(ISNUMBER(MATCH(TRIM(SUBSTITUTE(B4039,CHAR(160),"")),'Look Up Values'!$B$2:$B$500,0)),"","Origin error")),"")</f>
        <v/>
      </c>
      <c r="O4039" s="242" t="str">
        <f>IF(AND(I4039&lt;&gt;0,I4039&lt;&gt;""),IF(C4039="","",IF(AND(ISNUMBER(--LEFT(C4039,FIND(" ",C4039&amp;" ")-1)),OR(LEN(LEFT(C4039,FIND(" ",C4039&amp;" ")-1))=6,LEN(LEFT(C4039,FIND(" ",C4039&amp;" ")-1))=7),OR(ISNUMBER(MATCH(LEFT(C4039,FIND(" ",C4039&amp;" ")-1),'Look Up Values'!$G$2:$G$1000,0)),ISNUMBER(MATCH(LEFT(C4039,FIND(" ",C4039&amp;" ")-1),'Look Up Values'!$AE$2:$AE$2000,0)))),"","EWC error")),"")</f>
        <v/>
      </c>
      <c r="P4039" s="242" t="str" cm="1">
        <f t="array" ref="P4039">IF(AND(I4039&lt;&gt;0,I4039&lt;&gt;""),IF(D4039="","",IF(ISNUMBER(MATCH(SUBSTITUTE(D4039," ",""),SUBSTITUTE('Look Up Values'!$S$2:$S$120," ",""),0)),"","D&amp;R error")),"")</f>
        <v/>
      </c>
      <c r="Q4039" s="242" t="str" cm="1">
        <f t="array" ref="Q4039">IF(AND(I4039&lt;&gt;0,I4039&lt;&gt;""),IF(G4039="","",IF(ISNUMBER(MATCH(SUBSTITUTE(G4039," ",""),SUBSTITUTE('Look Up Values'!$I$2:$I$10," ",""),0)),"","State error")),"")</f>
        <v/>
      </c>
      <c r="R4039" s="260" t="str">
        <f t="shared" si="125"/>
        <v/>
      </c>
    </row>
    <row r="4040" spans="1:18" ht="15.75">
      <c r="A4040" s="250">
        <v>4033</v>
      </c>
      <c r="B4040" s="198"/>
      <c r="C4040" s="25"/>
      <c r="D4040" s="25"/>
      <c r="E4040" s="25"/>
      <c r="F4040" s="25"/>
      <c r="G4040" s="26"/>
      <c r="H4040" s="27"/>
      <c r="I4040" s="28"/>
      <c r="J4040" s="430"/>
      <c r="K4040" s="48"/>
      <c r="L4040" s="457" t="str">
        <f t="shared" ref="L4040:L4103" si="126">IF(IFERROR(--SUBSTITUTE(M4040,CHAR(160),""),0)&gt;0,A4040,"")</f>
        <v/>
      </c>
      <c r="M4040" s="245" cm="1">
        <f t="array" ref="M4040">SUMPRODUCT(--(N4040:Q4040&lt;&gt;"")) + IF(TRIM(R4040)="",0,LEN(R4040)-LEN(SUBSTITUTE(R4040,",",""))+1)</f>
        <v>0</v>
      </c>
      <c r="N4040" s="242" t="str">
        <f>IF(AND(I4040&lt;&gt;0,I4040&lt;&gt;""),IF(TRIM(SUBSTITUTE(B4040,CHAR(160),""))="","",IF(ISNUMBER(MATCH(TRIM(SUBSTITUTE(B4040,CHAR(160),"")),'Look Up Values'!$B$2:$B$500,0)),"","Origin error")),"")</f>
        <v/>
      </c>
      <c r="O4040" s="242" t="str">
        <f>IF(AND(I4040&lt;&gt;0,I4040&lt;&gt;""),IF(C4040="","",IF(AND(ISNUMBER(--LEFT(C4040,FIND(" ",C4040&amp;" ")-1)),OR(LEN(LEFT(C4040,FIND(" ",C4040&amp;" ")-1))=6,LEN(LEFT(C4040,FIND(" ",C4040&amp;" ")-1))=7),OR(ISNUMBER(MATCH(LEFT(C4040,FIND(" ",C4040&amp;" ")-1),'Look Up Values'!$G$2:$G$1000,0)),ISNUMBER(MATCH(LEFT(C4040,FIND(" ",C4040&amp;" ")-1),'Look Up Values'!$AE$2:$AE$2000,0)))),"","EWC error")),"")</f>
        <v/>
      </c>
      <c r="P4040" s="242" t="str" cm="1">
        <f t="array" ref="P4040">IF(AND(I4040&lt;&gt;0,I4040&lt;&gt;""),IF(D4040="","",IF(ISNUMBER(MATCH(SUBSTITUTE(D4040," ",""),SUBSTITUTE('Look Up Values'!$S$2:$S$120," ",""),0)),"","D&amp;R error")),"")</f>
        <v/>
      </c>
      <c r="Q4040" s="242" t="str" cm="1">
        <f t="array" ref="Q4040">IF(AND(I4040&lt;&gt;0,I4040&lt;&gt;""),IF(G4040="","",IF(ISNUMBER(MATCH(SUBSTITUTE(G4040," ",""),SUBSTITUTE('Look Up Values'!$I$2:$I$10," ",""),0)),"","State error")),"")</f>
        <v/>
      </c>
      <c r="R4040" s="260" t="str">
        <f t="shared" si="125"/>
        <v/>
      </c>
    </row>
    <row r="4041" spans="1:18" ht="15.75">
      <c r="A4041" s="250">
        <v>4034</v>
      </c>
      <c r="B4041" s="198"/>
      <c r="C4041" s="25"/>
      <c r="D4041" s="25"/>
      <c r="E4041" s="25"/>
      <c r="F4041" s="25"/>
      <c r="G4041" s="26"/>
      <c r="H4041" s="27"/>
      <c r="I4041" s="28"/>
      <c r="J4041" s="430"/>
      <c r="K4041" s="48"/>
      <c r="L4041" s="457" t="str">
        <f t="shared" si="126"/>
        <v/>
      </c>
      <c r="M4041" s="245" cm="1">
        <f t="array" ref="M4041">SUMPRODUCT(--(N4041:Q4041&lt;&gt;"")) + IF(TRIM(R4041)="",0,LEN(R4041)-LEN(SUBSTITUTE(R4041,",",""))+1)</f>
        <v>0</v>
      </c>
      <c r="N4041" s="242" t="str">
        <f>IF(AND(I4041&lt;&gt;0,I4041&lt;&gt;""),IF(TRIM(SUBSTITUTE(B4041,CHAR(160),""))="","",IF(ISNUMBER(MATCH(TRIM(SUBSTITUTE(B4041,CHAR(160),"")),'Look Up Values'!$B$2:$B$500,0)),"","Origin error")),"")</f>
        <v/>
      </c>
      <c r="O4041" s="242" t="str">
        <f>IF(AND(I4041&lt;&gt;0,I4041&lt;&gt;""),IF(C4041="","",IF(AND(ISNUMBER(--LEFT(C4041,FIND(" ",C4041&amp;" ")-1)),OR(LEN(LEFT(C4041,FIND(" ",C4041&amp;" ")-1))=6,LEN(LEFT(C4041,FIND(" ",C4041&amp;" ")-1))=7),OR(ISNUMBER(MATCH(LEFT(C4041,FIND(" ",C4041&amp;" ")-1),'Look Up Values'!$G$2:$G$1000,0)),ISNUMBER(MATCH(LEFT(C4041,FIND(" ",C4041&amp;" ")-1),'Look Up Values'!$AE$2:$AE$2000,0)))),"","EWC error")),"")</f>
        <v/>
      </c>
      <c r="P4041" s="242" t="str" cm="1">
        <f t="array" ref="P4041">IF(AND(I4041&lt;&gt;0,I4041&lt;&gt;""),IF(D4041="","",IF(ISNUMBER(MATCH(SUBSTITUTE(D4041," ",""),SUBSTITUTE('Look Up Values'!$S$2:$S$120," ",""),0)),"","D&amp;R error")),"")</f>
        <v/>
      </c>
      <c r="Q4041" s="242" t="str" cm="1">
        <f t="array" ref="Q4041">IF(AND(I4041&lt;&gt;0,I4041&lt;&gt;""),IF(G4041="","",IF(ISNUMBER(MATCH(SUBSTITUTE(G4041," ",""),SUBSTITUTE('Look Up Values'!$I$2:$I$10," ",""),0)),"","State error")),"")</f>
        <v/>
      </c>
      <c r="R4041" s="260" t="str">
        <f t="shared" ref="R4041:R4104" si="127">IF(OR(I4041="",I4041=0),"",IF(COUNTA(B4041,C4041,D4041,G4041,I4041)=0,"",IF(COUNTA(B4041,C4041,D4041,G4041,I4041)=5,"",LEFT(IF(TRIM(SUBSTITUTE(B4041,CHAR(160),""))="","Origin, ","")&amp;IF(TRIM(SUBSTITUTE(C4041,CHAR(160),""))="","EWC, ","")&amp;IF(TRIM(SUBSTITUTE(D4041,CHAR(160),""))="","D&amp;R, ","")&amp;IF(TRIM(SUBSTITUTE(G4041,CHAR(160),""))="","State, ",""),LEN(IF(TRIM(SUBSTITUTE(B4041,CHAR(160),""))="","Origin, ","")&amp;IF(TRIM(SUBSTITUTE(C4041,CHAR(160),""))="","EWC, ","")&amp;IF(TRIM(SUBSTITUTE(D4041,CHAR(160),""))="","D&amp;R, ","")&amp;IF(TRIM(SUBSTITUTE(G4041,CHAR(160),""))="","State, ",""))-2))))</f>
        <v/>
      </c>
    </row>
    <row r="4042" spans="1:18" ht="15.75">
      <c r="A4042" s="250">
        <v>4035</v>
      </c>
      <c r="B4042" s="198"/>
      <c r="C4042" s="25"/>
      <c r="D4042" s="25"/>
      <c r="E4042" s="25"/>
      <c r="F4042" s="25"/>
      <c r="G4042" s="26"/>
      <c r="H4042" s="27"/>
      <c r="I4042" s="28"/>
      <c r="J4042" s="430"/>
      <c r="K4042" s="48"/>
      <c r="L4042" s="457" t="str">
        <f t="shared" si="126"/>
        <v/>
      </c>
      <c r="M4042" s="245" cm="1">
        <f t="array" ref="M4042">SUMPRODUCT(--(N4042:Q4042&lt;&gt;"")) + IF(TRIM(R4042)="",0,LEN(R4042)-LEN(SUBSTITUTE(R4042,",",""))+1)</f>
        <v>0</v>
      </c>
      <c r="N4042" s="242" t="str">
        <f>IF(AND(I4042&lt;&gt;0,I4042&lt;&gt;""),IF(TRIM(SUBSTITUTE(B4042,CHAR(160),""))="","",IF(ISNUMBER(MATCH(TRIM(SUBSTITUTE(B4042,CHAR(160),"")),'Look Up Values'!$B$2:$B$500,0)),"","Origin error")),"")</f>
        <v/>
      </c>
      <c r="O4042" s="242" t="str">
        <f>IF(AND(I4042&lt;&gt;0,I4042&lt;&gt;""),IF(C4042="","",IF(AND(ISNUMBER(--LEFT(C4042,FIND(" ",C4042&amp;" ")-1)),OR(LEN(LEFT(C4042,FIND(" ",C4042&amp;" ")-1))=6,LEN(LEFT(C4042,FIND(" ",C4042&amp;" ")-1))=7),OR(ISNUMBER(MATCH(LEFT(C4042,FIND(" ",C4042&amp;" ")-1),'Look Up Values'!$G$2:$G$1000,0)),ISNUMBER(MATCH(LEFT(C4042,FIND(" ",C4042&amp;" ")-1),'Look Up Values'!$AE$2:$AE$2000,0)))),"","EWC error")),"")</f>
        <v/>
      </c>
      <c r="P4042" s="242" t="str" cm="1">
        <f t="array" ref="P4042">IF(AND(I4042&lt;&gt;0,I4042&lt;&gt;""),IF(D4042="","",IF(ISNUMBER(MATCH(SUBSTITUTE(D4042," ",""),SUBSTITUTE('Look Up Values'!$S$2:$S$120," ",""),0)),"","D&amp;R error")),"")</f>
        <v/>
      </c>
      <c r="Q4042" s="242" t="str" cm="1">
        <f t="array" ref="Q4042">IF(AND(I4042&lt;&gt;0,I4042&lt;&gt;""),IF(G4042="","",IF(ISNUMBER(MATCH(SUBSTITUTE(G4042," ",""),SUBSTITUTE('Look Up Values'!$I$2:$I$10," ",""),0)),"","State error")),"")</f>
        <v/>
      </c>
      <c r="R4042" s="260" t="str">
        <f t="shared" si="127"/>
        <v/>
      </c>
    </row>
    <row r="4043" spans="1:18" ht="15.75">
      <c r="A4043" s="250">
        <v>4036</v>
      </c>
      <c r="B4043" s="198"/>
      <c r="C4043" s="25"/>
      <c r="D4043" s="25"/>
      <c r="E4043" s="25"/>
      <c r="F4043" s="25"/>
      <c r="G4043" s="26"/>
      <c r="H4043" s="27"/>
      <c r="I4043" s="28"/>
      <c r="J4043" s="430"/>
      <c r="K4043" s="48"/>
      <c r="L4043" s="457" t="str">
        <f t="shared" si="126"/>
        <v/>
      </c>
      <c r="M4043" s="245" cm="1">
        <f t="array" ref="M4043">SUMPRODUCT(--(N4043:Q4043&lt;&gt;"")) + IF(TRIM(R4043)="",0,LEN(R4043)-LEN(SUBSTITUTE(R4043,",",""))+1)</f>
        <v>0</v>
      </c>
      <c r="N4043" s="242" t="str">
        <f>IF(AND(I4043&lt;&gt;0,I4043&lt;&gt;""),IF(TRIM(SUBSTITUTE(B4043,CHAR(160),""))="","",IF(ISNUMBER(MATCH(TRIM(SUBSTITUTE(B4043,CHAR(160),"")),'Look Up Values'!$B$2:$B$500,0)),"","Origin error")),"")</f>
        <v/>
      </c>
      <c r="O4043" s="242" t="str">
        <f>IF(AND(I4043&lt;&gt;0,I4043&lt;&gt;""),IF(C4043="","",IF(AND(ISNUMBER(--LEFT(C4043,FIND(" ",C4043&amp;" ")-1)),OR(LEN(LEFT(C4043,FIND(" ",C4043&amp;" ")-1))=6,LEN(LEFT(C4043,FIND(" ",C4043&amp;" ")-1))=7),OR(ISNUMBER(MATCH(LEFT(C4043,FIND(" ",C4043&amp;" ")-1),'Look Up Values'!$G$2:$G$1000,0)),ISNUMBER(MATCH(LEFT(C4043,FIND(" ",C4043&amp;" ")-1),'Look Up Values'!$AE$2:$AE$2000,0)))),"","EWC error")),"")</f>
        <v/>
      </c>
      <c r="P4043" s="242" t="str" cm="1">
        <f t="array" ref="P4043">IF(AND(I4043&lt;&gt;0,I4043&lt;&gt;""),IF(D4043="","",IF(ISNUMBER(MATCH(SUBSTITUTE(D4043," ",""),SUBSTITUTE('Look Up Values'!$S$2:$S$120," ",""),0)),"","D&amp;R error")),"")</f>
        <v/>
      </c>
      <c r="Q4043" s="242" t="str" cm="1">
        <f t="array" ref="Q4043">IF(AND(I4043&lt;&gt;0,I4043&lt;&gt;""),IF(G4043="","",IF(ISNUMBER(MATCH(SUBSTITUTE(G4043," ",""),SUBSTITUTE('Look Up Values'!$I$2:$I$10," ",""),0)),"","State error")),"")</f>
        <v/>
      </c>
      <c r="R4043" s="260" t="str">
        <f t="shared" si="127"/>
        <v/>
      </c>
    </row>
    <row r="4044" spans="1:18" ht="15.75">
      <c r="A4044" s="250">
        <v>4037</v>
      </c>
      <c r="B4044" s="198"/>
      <c r="C4044" s="25"/>
      <c r="D4044" s="25"/>
      <c r="E4044" s="25"/>
      <c r="F4044" s="25"/>
      <c r="G4044" s="26"/>
      <c r="H4044" s="27"/>
      <c r="I4044" s="28"/>
      <c r="J4044" s="430"/>
      <c r="K4044" s="48"/>
      <c r="L4044" s="457" t="str">
        <f t="shared" si="126"/>
        <v/>
      </c>
      <c r="M4044" s="245" cm="1">
        <f t="array" ref="M4044">SUMPRODUCT(--(N4044:Q4044&lt;&gt;"")) + IF(TRIM(R4044)="",0,LEN(R4044)-LEN(SUBSTITUTE(R4044,",",""))+1)</f>
        <v>0</v>
      </c>
      <c r="N4044" s="242" t="str">
        <f>IF(AND(I4044&lt;&gt;0,I4044&lt;&gt;""),IF(TRIM(SUBSTITUTE(B4044,CHAR(160),""))="","",IF(ISNUMBER(MATCH(TRIM(SUBSTITUTE(B4044,CHAR(160),"")),'Look Up Values'!$B$2:$B$500,0)),"","Origin error")),"")</f>
        <v/>
      </c>
      <c r="O4044" s="242" t="str">
        <f>IF(AND(I4044&lt;&gt;0,I4044&lt;&gt;""),IF(C4044="","",IF(AND(ISNUMBER(--LEFT(C4044,FIND(" ",C4044&amp;" ")-1)),OR(LEN(LEFT(C4044,FIND(" ",C4044&amp;" ")-1))=6,LEN(LEFT(C4044,FIND(" ",C4044&amp;" ")-1))=7),OR(ISNUMBER(MATCH(LEFT(C4044,FIND(" ",C4044&amp;" ")-1),'Look Up Values'!$G$2:$G$1000,0)),ISNUMBER(MATCH(LEFT(C4044,FIND(" ",C4044&amp;" ")-1),'Look Up Values'!$AE$2:$AE$2000,0)))),"","EWC error")),"")</f>
        <v/>
      </c>
      <c r="P4044" s="242" t="str" cm="1">
        <f t="array" ref="P4044">IF(AND(I4044&lt;&gt;0,I4044&lt;&gt;""),IF(D4044="","",IF(ISNUMBER(MATCH(SUBSTITUTE(D4044," ",""),SUBSTITUTE('Look Up Values'!$S$2:$S$120," ",""),0)),"","D&amp;R error")),"")</f>
        <v/>
      </c>
      <c r="Q4044" s="242" t="str" cm="1">
        <f t="array" ref="Q4044">IF(AND(I4044&lt;&gt;0,I4044&lt;&gt;""),IF(G4044="","",IF(ISNUMBER(MATCH(SUBSTITUTE(G4044," ",""),SUBSTITUTE('Look Up Values'!$I$2:$I$10," ",""),0)),"","State error")),"")</f>
        <v/>
      </c>
      <c r="R4044" s="260" t="str">
        <f t="shared" si="127"/>
        <v/>
      </c>
    </row>
    <row r="4045" spans="1:18" ht="15.75">
      <c r="A4045" s="250">
        <v>4038</v>
      </c>
      <c r="B4045" s="198"/>
      <c r="C4045" s="25"/>
      <c r="D4045" s="25"/>
      <c r="E4045" s="25"/>
      <c r="F4045" s="25"/>
      <c r="G4045" s="26"/>
      <c r="H4045" s="27"/>
      <c r="I4045" s="28"/>
      <c r="J4045" s="430"/>
      <c r="K4045" s="48"/>
      <c r="L4045" s="457" t="str">
        <f t="shared" si="126"/>
        <v/>
      </c>
      <c r="M4045" s="245" cm="1">
        <f t="array" ref="M4045">SUMPRODUCT(--(N4045:Q4045&lt;&gt;"")) + IF(TRIM(R4045)="",0,LEN(R4045)-LEN(SUBSTITUTE(R4045,",",""))+1)</f>
        <v>0</v>
      </c>
      <c r="N4045" s="242" t="str">
        <f>IF(AND(I4045&lt;&gt;0,I4045&lt;&gt;""),IF(TRIM(SUBSTITUTE(B4045,CHAR(160),""))="","",IF(ISNUMBER(MATCH(TRIM(SUBSTITUTE(B4045,CHAR(160),"")),'Look Up Values'!$B$2:$B$500,0)),"","Origin error")),"")</f>
        <v/>
      </c>
      <c r="O4045" s="242" t="str">
        <f>IF(AND(I4045&lt;&gt;0,I4045&lt;&gt;""),IF(C4045="","",IF(AND(ISNUMBER(--LEFT(C4045,FIND(" ",C4045&amp;" ")-1)),OR(LEN(LEFT(C4045,FIND(" ",C4045&amp;" ")-1))=6,LEN(LEFT(C4045,FIND(" ",C4045&amp;" ")-1))=7),OR(ISNUMBER(MATCH(LEFT(C4045,FIND(" ",C4045&amp;" ")-1),'Look Up Values'!$G$2:$G$1000,0)),ISNUMBER(MATCH(LEFT(C4045,FIND(" ",C4045&amp;" ")-1),'Look Up Values'!$AE$2:$AE$2000,0)))),"","EWC error")),"")</f>
        <v/>
      </c>
      <c r="P4045" s="242" t="str" cm="1">
        <f t="array" ref="P4045">IF(AND(I4045&lt;&gt;0,I4045&lt;&gt;""),IF(D4045="","",IF(ISNUMBER(MATCH(SUBSTITUTE(D4045," ",""),SUBSTITUTE('Look Up Values'!$S$2:$S$120," ",""),0)),"","D&amp;R error")),"")</f>
        <v/>
      </c>
      <c r="Q4045" s="242" t="str" cm="1">
        <f t="array" ref="Q4045">IF(AND(I4045&lt;&gt;0,I4045&lt;&gt;""),IF(G4045="","",IF(ISNUMBER(MATCH(SUBSTITUTE(G4045," ",""),SUBSTITUTE('Look Up Values'!$I$2:$I$10," ",""),0)),"","State error")),"")</f>
        <v/>
      </c>
      <c r="R4045" s="260" t="str">
        <f t="shared" si="127"/>
        <v/>
      </c>
    </row>
    <row r="4046" spans="1:18" ht="15.75">
      <c r="A4046" s="250">
        <v>4039</v>
      </c>
      <c r="B4046" s="198"/>
      <c r="C4046" s="25"/>
      <c r="D4046" s="25"/>
      <c r="E4046" s="25"/>
      <c r="F4046" s="25"/>
      <c r="G4046" s="26"/>
      <c r="H4046" s="27"/>
      <c r="I4046" s="28"/>
      <c r="J4046" s="430"/>
      <c r="K4046" s="48"/>
      <c r="L4046" s="457" t="str">
        <f t="shared" si="126"/>
        <v/>
      </c>
      <c r="M4046" s="245" cm="1">
        <f t="array" ref="M4046">SUMPRODUCT(--(N4046:Q4046&lt;&gt;"")) + IF(TRIM(R4046)="",0,LEN(R4046)-LEN(SUBSTITUTE(R4046,",",""))+1)</f>
        <v>0</v>
      </c>
      <c r="N4046" s="242" t="str">
        <f>IF(AND(I4046&lt;&gt;0,I4046&lt;&gt;""),IF(TRIM(SUBSTITUTE(B4046,CHAR(160),""))="","",IF(ISNUMBER(MATCH(TRIM(SUBSTITUTE(B4046,CHAR(160),"")),'Look Up Values'!$B$2:$B$500,0)),"","Origin error")),"")</f>
        <v/>
      </c>
      <c r="O4046" s="242" t="str">
        <f>IF(AND(I4046&lt;&gt;0,I4046&lt;&gt;""),IF(C4046="","",IF(AND(ISNUMBER(--LEFT(C4046,FIND(" ",C4046&amp;" ")-1)),OR(LEN(LEFT(C4046,FIND(" ",C4046&amp;" ")-1))=6,LEN(LEFT(C4046,FIND(" ",C4046&amp;" ")-1))=7),OR(ISNUMBER(MATCH(LEFT(C4046,FIND(" ",C4046&amp;" ")-1),'Look Up Values'!$G$2:$G$1000,0)),ISNUMBER(MATCH(LEFT(C4046,FIND(" ",C4046&amp;" ")-1),'Look Up Values'!$AE$2:$AE$2000,0)))),"","EWC error")),"")</f>
        <v/>
      </c>
      <c r="P4046" s="242" t="str" cm="1">
        <f t="array" ref="P4046">IF(AND(I4046&lt;&gt;0,I4046&lt;&gt;""),IF(D4046="","",IF(ISNUMBER(MATCH(SUBSTITUTE(D4046," ",""),SUBSTITUTE('Look Up Values'!$S$2:$S$120," ",""),0)),"","D&amp;R error")),"")</f>
        <v/>
      </c>
      <c r="Q4046" s="242" t="str" cm="1">
        <f t="array" ref="Q4046">IF(AND(I4046&lt;&gt;0,I4046&lt;&gt;""),IF(G4046="","",IF(ISNUMBER(MATCH(SUBSTITUTE(G4046," ",""),SUBSTITUTE('Look Up Values'!$I$2:$I$10," ",""),0)),"","State error")),"")</f>
        <v/>
      </c>
      <c r="R4046" s="260" t="str">
        <f t="shared" si="127"/>
        <v/>
      </c>
    </row>
    <row r="4047" spans="1:18" ht="15.75">
      <c r="A4047" s="250">
        <v>4040</v>
      </c>
      <c r="B4047" s="198"/>
      <c r="C4047" s="25"/>
      <c r="D4047" s="25"/>
      <c r="E4047" s="25"/>
      <c r="F4047" s="25"/>
      <c r="G4047" s="26"/>
      <c r="H4047" s="27"/>
      <c r="I4047" s="28"/>
      <c r="J4047" s="430"/>
      <c r="K4047" s="48"/>
      <c r="L4047" s="457" t="str">
        <f t="shared" si="126"/>
        <v/>
      </c>
      <c r="M4047" s="245" cm="1">
        <f t="array" ref="M4047">SUMPRODUCT(--(N4047:Q4047&lt;&gt;"")) + IF(TRIM(R4047)="",0,LEN(R4047)-LEN(SUBSTITUTE(R4047,",",""))+1)</f>
        <v>0</v>
      </c>
      <c r="N4047" s="242" t="str">
        <f>IF(AND(I4047&lt;&gt;0,I4047&lt;&gt;""),IF(TRIM(SUBSTITUTE(B4047,CHAR(160),""))="","",IF(ISNUMBER(MATCH(TRIM(SUBSTITUTE(B4047,CHAR(160),"")),'Look Up Values'!$B$2:$B$500,0)),"","Origin error")),"")</f>
        <v/>
      </c>
      <c r="O4047" s="242" t="str">
        <f>IF(AND(I4047&lt;&gt;0,I4047&lt;&gt;""),IF(C4047="","",IF(AND(ISNUMBER(--LEFT(C4047,FIND(" ",C4047&amp;" ")-1)),OR(LEN(LEFT(C4047,FIND(" ",C4047&amp;" ")-1))=6,LEN(LEFT(C4047,FIND(" ",C4047&amp;" ")-1))=7),OR(ISNUMBER(MATCH(LEFT(C4047,FIND(" ",C4047&amp;" ")-1),'Look Up Values'!$G$2:$G$1000,0)),ISNUMBER(MATCH(LEFT(C4047,FIND(" ",C4047&amp;" ")-1),'Look Up Values'!$AE$2:$AE$2000,0)))),"","EWC error")),"")</f>
        <v/>
      </c>
      <c r="P4047" s="242" t="str" cm="1">
        <f t="array" ref="P4047">IF(AND(I4047&lt;&gt;0,I4047&lt;&gt;""),IF(D4047="","",IF(ISNUMBER(MATCH(SUBSTITUTE(D4047," ",""),SUBSTITUTE('Look Up Values'!$S$2:$S$120," ",""),0)),"","D&amp;R error")),"")</f>
        <v/>
      </c>
      <c r="Q4047" s="242" t="str" cm="1">
        <f t="array" ref="Q4047">IF(AND(I4047&lt;&gt;0,I4047&lt;&gt;""),IF(G4047="","",IF(ISNUMBER(MATCH(SUBSTITUTE(G4047," ",""),SUBSTITUTE('Look Up Values'!$I$2:$I$10," ",""),0)),"","State error")),"")</f>
        <v/>
      </c>
      <c r="R4047" s="260" t="str">
        <f t="shared" si="127"/>
        <v/>
      </c>
    </row>
    <row r="4048" spans="1:18" ht="15.75">
      <c r="A4048" s="250">
        <v>4041</v>
      </c>
      <c r="B4048" s="198"/>
      <c r="C4048" s="25"/>
      <c r="D4048" s="25"/>
      <c r="E4048" s="25"/>
      <c r="F4048" s="25"/>
      <c r="G4048" s="26"/>
      <c r="H4048" s="27"/>
      <c r="I4048" s="28"/>
      <c r="J4048" s="430"/>
      <c r="K4048" s="48"/>
      <c r="L4048" s="457" t="str">
        <f t="shared" si="126"/>
        <v/>
      </c>
      <c r="M4048" s="245" cm="1">
        <f t="array" ref="M4048">SUMPRODUCT(--(N4048:Q4048&lt;&gt;"")) + IF(TRIM(R4048)="",0,LEN(R4048)-LEN(SUBSTITUTE(R4048,",",""))+1)</f>
        <v>0</v>
      </c>
      <c r="N4048" s="242" t="str">
        <f>IF(AND(I4048&lt;&gt;0,I4048&lt;&gt;""),IF(TRIM(SUBSTITUTE(B4048,CHAR(160),""))="","",IF(ISNUMBER(MATCH(TRIM(SUBSTITUTE(B4048,CHAR(160),"")),'Look Up Values'!$B$2:$B$500,0)),"","Origin error")),"")</f>
        <v/>
      </c>
      <c r="O4048" s="242" t="str">
        <f>IF(AND(I4048&lt;&gt;0,I4048&lt;&gt;""),IF(C4048="","",IF(AND(ISNUMBER(--LEFT(C4048,FIND(" ",C4048&amp;" ")-1)),OR(LEN(LEFT(C4048,FIND(" ",C4048&amp;" ")-1))=6,LEN(LEFT(C4048,FIND(" ",C4048&amp;" ")-1))=7),OR(ISNUMBER(MATCH(LEFT(C4048,FIND(" ",C4048&amp;" ")-1),'Look Up Values'!$G$2:$G$1000,0)),ISNUMBER(MATCH(LEFT(C4048,FIND(" ",C4048&amp;" ")-1),'Look Up Values'!$AE$2:$AE$2000,0)))),"","EWC error")),"")</f>
        <v/>
      </c>
      <c r="P4048" s="242" t="str" cm="1">
        <f t="array" ref="P4048">IF(AND(I4048&lt;&gt;0,I4048&lt;&gt;""),IF(D4048="","",IF(ISNUMBER(MATCH(SUBSTITUTE(D4048," ",""),SUBSTITUTE('Look Up Values'!$S$2:$S$120," ",""),0)),"","D&amp;R error")),"")</f>
        <v/>
      </c>
      <c r="Q4048" s="242" t="str" cm="1">
        <f t="array" ref="Q4048">IF(AND(I4048&lt;&gt;0,I4048&lt;&gt;""),IF(G4048="","",IF(ISNUMBER(MATCH(SUBSTITUTE(G4048," ",""),SUBSTITUTE('Look Up Values'!$I$2:$I$10," ",""),0)),"","State error")),"")</f>
        <v/>
      </c>
      <c r="R4048" s="260" t="str">
        <f t="shared" si="127"/>
        <v/>
      </c>
    </row>
    <row r="4049" spans="1:18" ht="15.75">
      <c r="A4049" s="250">
        <v>4042</v>
      </c>
      <c r="B4049" s="198"/>
      <c r="C4049" s="25"/>
      <c r="D4049" s="25"/>
      <c r="E4049" s="25"/>
      <c r="F4049" s="25"/>
      <c r="G4049" s="26"/>
      <c r="H4049" s="27"/>
      <c r="I4049" s="28"/>
      <c r="J4049" s="430"/>
      <c r="K4049" s="48"/>
      <c r="L4049" s="457" t="str">
        <f t="shared" si="126"/>
        <v/>
      </c>
      <c r="M4049" s="245" cm="1">
        <f t="array" ref="M4049">SUMPRODUCT(--(N4049:Q4049&lt;&gt;"")) + IF(TRIM(R4049)="",0,LEN(R4049)-LEN(SUBSTITUTE(R4049,",",""))+1)</f>
        <v>0</v>
      </c>
      <c r="N4049" s="242" t="str">
        <f>IF(AND(I4049&lt;&gt;0,I4049&lt;&gt;""),IF(TRIM(SUBSTITUTE(B4049,CHAR(160),""))="","",IF(ISNUMBER(MATCH(TRIM(SUBSTITUTE(B4049,CHAR(160),"")),'Look Up Values'!$B$2:$B$500,0)),"","Origin error")),"")</f>
        <v/>
      </c>
      <c r="O4049" s="242" t="str">
        <f>IF(AND(I4049&lt;&gt;0,I4049&lt;&gt;""),IF(C4049="","",IF(AND(ISNUMBER(--LEFT(C4049,FIND(" ",C4049&amp;" ")-1)),OR(LEN(LEFT(C4049,FIND(" ",C4049&amp;" ")-1))=6,LEN(LEFT(C4049,FIND(" ",C4049&amp;" ")-1))=7),OR(ISNUMBER(MATCH(LEFT(C4049,FIND(" ",C4049&amp;" ")-1),'Look Up Values'!$G$2:$G$1000,0)),ISNUMBER(MATCH(LEFT(C4049,FIND(" ",C4049&amp;" ")-1),'Look Up Values'!$AE$2:$AE$2000,0)))),"","EWC error")),"")</f>
        <v/>
      </c>
      <c r="P4049" s="242" t="str" cm="1">
        <f t="array" ref="P4049">IF(AND(I4049&lt;&gt;0,I4049&lt;&gt;""),IF(D4049="","",IF(ISNUMBER(MATCH(SUBSTITUTE(D4049," ",""),SUBSTITUTE('Look Up Values'!$S$2:$S$120," ",""),0)),"","D&amp;R error")),"")</f>
        <v/>
      </c>
      <c r="Q4049" s="242" t="str" cm="1">
        <f t="array" ref="Q4049">IF(AND(I4049&lt;&gt;0,I4049&lt;&gt;""),IF(G4049="","",IF(ISNUMBER(MATCH(SUBSTITUTE(G4049," ",""),SUBSTITUTE('Look Up Values'!$I$2:$I$10," ",""),0)),"","State error")),"")</f>
        <v/>
      </c>
      <c r="R4049" s="260" t="str">
        <f t="shared" si="127"/>
        <v/>
      </c>
    </row>
    <row r="4050" spans="1:18" ht="15.75">
      <c r="A4050" s="250">
        <v>4043</v>
      </c>
      <c r="B4050" s="198"/>
      <c r="C4050" s="25"/>
      <c r="D4050" s="25"/>
      <c r="E4050" s="25"/>
      <c r="F4050" s="25"/>
      <c r="G4050" s="26"/>
      <c r="H4050" s="27"/>
      <c r="I4050" s="28"/>
      <c r="J4050" s="430"/>
      <c r="K4050" s="48"/>
      <c r="L4050" s="457" t="str">
        <f t="shared" si="126"/>
        <v/>
      </c>
      <c r="M4050" s="245" cm="1">
        <f t="array" ref="M4050">SUMPRODUCT(--(N4050:Q4050&lt;&gt;"")) + IF(TRIM(R4050)="",0,LEN(R4050)-LEN(SUBSTITUTE(R4050,",",""))+1)</f>
        <v>0</v>
      </c>
      <c r="N4050" s="242" t="str">
        <f>IF(AND(I4050&lt;&gt;0,I4050&lt;&gt;""),IF(TRIM(SUBSTITUTE(B4050,CHAR(160),""))="","",IF(ISNUMBER(MATCH(TRIM(SUBSTITUTE(B4050,CHAR(160),"")),'Look Up Values'!$B$2:$B$500,0)),"","Origin error")),"")</f>
        <v/>
      </c>
      <c r="O4050" s="242" t="str">
        <f>IF(AND(I4050&lt;&gt;0,I4050&lt;&gt;""),IF(C4050="","",IF(AND(ISNUMBER(--LEFT(C4050,FIND(" ",C4050&amp;" ")-1)),OR(LEN(LEFT(C4050,FIND(" ",C4050&amp;" ")-1))=6,LEN(LEFT(C4050,FIND(" ",C4050&amp;" ")-1))=7),OR(ISNUMBER(MATCH(LEFT(C4050,FIND(" ",C4050&amp;" ")-1),'Look Up Values'!$G$2:$G$1000,0)),ISNUMBER(MATCH(LEFT(C4050,FIND(" ",C4050&amp;" ")-1),'Look Up Values'!$AE$2:$AE$2000,0)))),"","EWC error")),"")</f>
        <v/>
      </c>
      <c r="P4050" s="242" t="str" cm="1">
        <f t="array" ref="P4050">IF(AND(I4050&lt;&gt;0,I4050&lt;&gt;""),IF(D4050="","",IF(ISNUMBER(MATCH(SUBSTITUTE(D4050," ",""),SUBSTITUTE('Look Up Values'!$S$2:$S$120," ",""),0)),"","D&amp;R error")),"")</f>
        <v/>
      </c>
      <c r="Q4050" s="242" t="str" cm="1">
        <f t="array" ref="Q4050">IF(AND(I4050&lt;&gt;0,I4050&lt;&gt;""),IF(G4050="","",IF(ISNUMBER(MATCH(SUBSTITUTE(G4050," ",""),SUBSTITUTE('Look Up Values'!$I$2:$I$10," ",""),0)),"","State error")),"")</f>
        <v/>
      </c>
      <c r="R4050" s="260" t="str">
        <f t="shared" si="127"/>
        <v/>
      </c>
    </row>
    <row r="4051" spans="1:18" ht="15.75">
      <c r="A4051" s="250">
        <v>4044</v>
      </c>
      <c r="B4051" s="198"/>
      <c r="C4051" s="25"/>
      <c r="D4051" s="25"/>
      <c r="E4051" s="25"/>
      <c r="F4051" s="25"/>
      <c r="G4051" s="26"/>
      <c r="H4051" s="27"/>
      <c r="I4051" s="28"/>
      <c r="J4051" s="430"/>
      <c r="K4051" s="48"/>
      <c r="L4051" s="457" t="str">
        <f t="shared" si="126"/>
        <v/>
      </c>
      <c r="M4051" s="245" cm="1">
        <f t="array" ref="M4051">SUMPRODUCT(--(N4051:Q4051&lt;&gt;"")) + IF(TRIM(R4051)="",0,LEN(R4051)-LEN(SUBSTITUTE(R4051,",",""))+1)</f>
        <v>0</v>
      </c>
      <c r="N4051" s="242" t="str">
        <f>IF(AND(I4051&lt;&gt;0,I4051&lt;&gt;""),IF(TRIM(SUBSTITUTE(B4051,CHAR(160),""))="","",IF(ISNUMBER(MATCH(TRIM(SUBSTITUTE(B4051,CHAR(160),"")),'Look Up Values'!$B$2:$B$500,0)),"","Origin error")),"")</f>
        <v/>
      </c>
      <c r="O4051" s="242" t="str">
        <f>IF(AND(I4051&lt;&gt;0,I4051&lt;&gt;""),IF(C4051="","",IF(AND(ISNUMBER(--LEFT(C4051,FIND(" ",C4051&amp;" ")-1)),OR(LEN(LEFT(C4051,FIND(" ",C4051&amp;" ")-1))=6,LEN(LEFT(C4051,FIND(" ",C4051&amp;" ")-1))=7),OR(ISNUMBER(MATCH(LEFT(C4051,FIND(" ",C4051&amp;" ")-1),'Look Up Values'!$G$2:$G$1000,0)),ISNUMBER(MATCH(LEFT(C4051,FIND(" ",C4051&amp;" ")-1),'Look Up Values'!$AE$2:$AE$2000,0)))),"","EWC error")),"")</f>
        <v/>
      </c>
      <c r="P4051" s="242" t="str" cm="1">
        <f t="array" ref="P4051">IF(AND(I4051&lt;&gt;0,I4051&lt;&gt;""),IF(D4051="","",IF(ISNUMBER(MATCH(SUBSTITUTE(D4051," ",""),SUBSTITUTE('Look Up Values'!$S$2:$S$120," ",""),0)),"","D&amp;R error")),"")</f>
        <v/>
      </c>
      <c r="Q4051" s="242" t="str" cm="1">
        <f t="array" ref="Q4051">IF(AND(I4051&lt;&gt;0,I4051&lt;&gt;""),IF(G4051="","",IF(ISNUMBER(MATCH(SUBSTITUTE(G4051," ",""),SUBSTITUTE('Look Up Values'!$I$2:$I$10," ",""),0)),"","State error")),"")</f>
        <v/>
      </c>
      <c r="R4051" s="260" t="str">
        <f t="shared" si="127"/>
        <v/>
      </c>
    </row>
    <row r="4052" spans="1:18" ht="15.75">
      <c r="A4052" s="250">
        <v>4045</v>
      </c>
      <c r="B4052" s="198"/>
      <c r="C4052" s="25"/>
      <c r="D4052" s="25"/>
      <c r="E4052" s="25"/>
      <c r="F4052" s="25"/>
      <c r="G4052" s="26"/>
      <c r="H4052" s="27"/>
      <c r="I4052" s="28"/>
      <c r="J4052" s="430"/>
      <c r="K4052" s="48"/>
      <c r="L4052" s="457" t="str">
        <f t="shared" si="126"/>
        <v/>
      </c>
      <c r="M4052" s="245" cm="1">
        <f t="array" ref="M4052">SUMPRODUCT(--(N4052:Q4052&lt;&gt;"")) + IF(TRIM(R4052)="",0,LEN(R4052)-LEN(SUBSTITUTE(R4052,",",""))+1)</f>
        <v>0</v>
      </c>
      <c r="N4052" s="242" t="str">
        <f>IF(AND(I4052&lt;&gt;0,I4052&lt;&gt;""),IF(TRIM(SUBSTITUTE(B4052,CHAR(160),""))="","",IF(ISNUMBER(MATCH(TRIM(SUBSTITUTE(B4052,CHAR(160),"")),'Look Up Values'!$B$2:$B$500,0)),"","Origin error")),"")</f>
        <v/>
      </c>
      <c r="O4052" s="242" t="str">
        <f>IF(AND(I4052&lt;&gt;0,I4052&lt;&gt;""),IF(C4052="","",IF(AND(ISNUMBER(--LEFT(C4052,FIND(" ",C4052&amp;" ")-1)),OR(LEN(LEFT(C4052,FIND(" ",C4052&amp;" ")-1))=6,LEN(LEFT(C4052,FIND(" ",C4052&amp;" ")-1))=7),OR(ISNUMBER(MATCH(LEFT(C4052,FIND(" ",C4052&amp;" ")-1),'Look Up Values'!$G$2:$G$1000,0)),ISNUMBER(MATCH(LEFT(C4052,FIND(" ",C4052&amp;" ")-1),'Look Up Values'!$AE$2:$AE$2000,0)))),"","EWC error")),"")</f>
        <v/>
      </c>
      <c r="P4052" s="242" t="str" cm="1">
        <f t="array" ref="P4052">IF(AND(I4052&lt;&gt;0,I4052&lt;&gt;""),IF(D4052="","",IF(ISNUMBER(MATCH(SUBSTITUTE(D4052," ",""),SUBSTITUTE('Look Up Values'!$S$2:$S$120," ",""),0)),"","D&amp;R error")),"")</f>
        <v/>
      </c>
      <c r="Q4052" s="242" t="str" cm="1">
        <f t="array" ref="Q4052">IF(AND(I4052&lt;&gt;0,I4052&lt;&gt;""),IF(G4052="","",IF(ISNUMBER(MATCH(SUBSTITUTE(G4052," ",""),SUBSTITUTE('Look Up Values'!$I$2:$I$10," ",""),0)),"","State error")),"")</f>
        <v/>
      </c>
      <c r="R4052" s="260" t="str">
        <f t="shared" si="127"/>
        <v/>
      </c>
    </row>
    <row r="4053" spans="1:18" ht="15.75">
      <c r="A4053" s="250">
        <v>4046</v>
      </c>
      <c r="B4053" s="198"/>
      <c r="C4053" s="25"/>
      <c r="D4053" s="25"/>
      <c r="E4053" s="25"/>
      <c r="F4053" s="25"/>
      <c r="G4053" s="26"/>
      <c r="H4053" s="27"/>
      <c r="I4053" s="28"/>
      <c r="J4053" s="430"/>
      <c r="K4053" s="48"/>
      <c r="L4053" s="457" t="str">
        <f t="shared" si="126"/>
        <v/>
      </c>
      <c r="M4053" s="245" cm="1">
        <f t="array" ref="M4053">SUMPRODUCT(--(N4053:Q4053&lt;&gt;"")) + IF(TRIM(R4053)="",0,LEN(R4053)-LEN(SUBSTITUTE(R4053,",",""))+1)</f>
        <v>0</v>
      </c>
      <c r="N4053" s="242" t="str">
        <f>IF(AND(I4053&lt;&gt;0,I4053&lt;&gt;""),IF(TRIM(SUBSTITUTE(B4053,CHAR(160),""))="","",IF(ISNUMBER(MATCH(TRIM(SUBSTITUTE(B4053,CHAR(160),"")),'Look Up Values'!$B$2:$B$500,0)),"","Origin error")),"")</f>
        <v/>
      </c>
      <c r="O4053" s="242" t="str">
        <f>IF(AND(I4053&lt;&gt;0,I4053&lt;&gt;""),IF(C4053="","",IF(AND(ISNUMBER(--LEFT(C4053,FIND(" ",C4053&amp;" ")-1)),OR(LEN(LEFT(C4053,FIND(" ",C4053&amp;" ")-1))=6,LEN(LEFT(C4053,FIND(" ",C4053&amp;" ")-1))=7),OR(ISNUMBER(MATCH(LEFT(C4053,FIND(" ",C4053&amp;" ")-1),'Look Up Values'!$G$2:$G$1000,0)),ISNUMBER(MATCH(LEFT(C4053,FIND(" ",C4053&amp;" ")-1),'Look Up Values'!$AE$2:$AE$2000,0)))),"","EWC error")),"")</f>
        <v/>
      </c>
      <c r="P4053" s="242" t="str" cm="1">
        <f t="array" ref="P4053">IF(AND(I4053&lt;&gt;0,I4053&lt;&gt;""),IF(D4053="","",IF(ISNUMBER(MATCH(SUBSTITUTE(D4053," ",""),SUBSTITUTE('Look Up Values'!$S$2:$S$120," ",""),0)),"","D&amp;R error")),"")</f>
        <v/>
      </c>
      <c r="Q4053" s="242" t="str" cm="1">
        <f t="array" ref="Q4053">IF(AND(I4053&lt;&gt;0,I4053&lt;&gt;""),IF(G4053="","",IF(ISNUMBER(MATCH(SUBSTITUTE(G4053," ",""),SUBSTITUTE('Look Up Values'!$I$2:$I$10," ",""),0)),"","State error")),"")</f>
        <v/>
      </c>
      <c r="R4053" s="260" t="str">
        <f t="shared" si="127"/>
        <v/>
      </c>
    </row>
    <row r="4054" spans="1:18" ht="15.75">
      <c r="A4054" s="250">
        <v>4047</v>
      </c>
      <c r="B4054" s="198"/>
      <c r="C4054" s="25"/>
      <c r="D4054" s="25"/>
      <c r="E4054" s="25"/>
      <c r="F4054" s="25"/>
      <c r="G4054" s="26"/>
      <c r="H4054" s="27"/>
      <c r="I4054" s="28"/>
      <c r="J4054" s="430"/>
      <c r="K4054" s="48"/>
      <c r="L4054" s="457" t="str">
        <f t="shared" si="126"/>
        <v/>
      </c>
      <c r="M4054" s="245" cm="1">
        <f t="array" ref="M4054">SUMPRODUCT(--(N4054:Q4054&lt;&gt;"")) + IF(TRIM(R4054)="",0,LEN(R4054)-LEN(SUBSTITUTE(R4054,",",""))+1)</f>
        <v>0</v>
      </c>
      <c r="N4054" s="242" t="str">
        <f>IF(AND(I4054&lt;&gt;0,I4054&lt;&gt;""),IF(TRIM(SUBSTITUTE(B4054,CHAR(160),""))="","",IF(ISNUMBER(MATCH(TRIM(SUBSTITUTE(B4054,CHAR(160),"")),'Look Up Values'!$B$2:$B$500,0)),"","Origin error")),"")</f>
        <v/>
      </c>
      <c r="O4054" s="242" t="str">
        <f>IF(AND(I4054&lt;&gt;0,I4054&lt;&gt;""),IF(C4054="","",IF(AND(ISNUMBER(--LEFT(C4054,FIND(" ",C4054&amp;" ")-1)),OR(LEN(LEFT(C4054,FIND(" ",C4054&amp;" ")-1))=6,LEN(LEFT(C4054,FIND(" ",C4054&amp;" ")-1))=7),OR(ISNUMBER(MATCH(LEFT(C4054,FIND(" ",C4054&amp;" ")-1),'Look Up Values'!$G$2:$G$1000,0)),ISNUMBER(MATCH(LEFT(C4054,FIND(" ",C4054&amp;" ")-1),'Look Up Values'!$AE$2:$AE$2000,0)))),"","EWC error")),"")</f>
        <v/>
      </c>
      <c r="P4054" s="242" t="str" cm="1">
        <f t="array" ref="P4054">IF(AND(I4054&lt;&gt;0,I4054&lt;&gt;""),IF(D4054="","",IF(ISNUMBER(MATCH(SUBSTITUTE(D4054," ",""),SUBSTITUTE('Look Up Values'!$S$2:$S$120," ",""),0)),"","D&amp;R error")),"")</f>
        <v/>
      </c>
      <c r="Q4054" s="242" t="str" cm="1">
        <f t="array" ref="Q4054">IF(AND(I4054&lt;&gt;0,I4054&lt;&gt;""),IF(G4054="","",IF(ISNUMBER(MATCH(SUBSTITUTE(G4054," ",""),SUBSTITUTE('Look Up Values'!$I$2:$I$10," ",""),0)),"","State error")),"")</f>
        <v/>
      </c>
      <c r="R4054" s="260" t="str">
        <f t="shared" si="127"/>
        <v/>
      </c>
    </row>
    <row r="4055" spans="1:18" ht="15.75">
      <c r="A4055" s="250">
        <v>4048</v>
      </c>
      <c r="B4055" s="198"/>
      <c r="C4055" s="25"/>
      <c r="D4055" s="25"/>
      <c r="E4055" s="25"/>
      <c r="F4055" s="25"/>
      <c r="G4055" s="26"/>
      <c r="H4055" s="27"/>
      <c r="I4055" s="28"/>
      <c r="J4055" s="430"/>
      <c r="K4055" s="48"/>
      <c r="L4055" s="457" t="str">
        <f t="shared" si="126"/>
        <v/>
      </c>
      <c r="M4055" s="245" cm="1">
        <f t="array" ref="M4055">SUMPRODUCT(--(N4055:Q4055&lt;&gt;"")) + IF(TRIM(R4055)="",0,LEN(R4055)-LEN(SUBSTITUTE(R4055,",",""))+1)</f>
        <v>0</v>
      </c>
      <c r="N4055" s="242" t="str">
        <f>IF(AND(I4055&lt;&gt;0,I4055&lt;&gt;""),IF(TRIM(SUBSTITUTE(B4055,CHAR(160),""))="","",IF(ISNUMBER(MATCH(TRIM(SUBSTITUTE(B4055,CHAR(160),"")),'Look Up Values'!$B$2:$B$500,0)),"","Origin error")),"")</f>
        <v/>
      </c>
      <c r="O4055" s="242" t="str">
        <f>IF(AND(I4055&lt;&gt;0,I4055&lt;&gt;""),IF(C4055="","",IF(AND(ISNUMBER(--LEFT(C4055,FIND(" ",C4055&amp;" ")-1)),OR(LEN(LEFT(C4055,FIND(" ",C4055&amp;" ")-1))=6,LEN(LEFT(C4055,FIND(" ",C4055&amp;" ")-1))=7),OR(ISNUMBER(MATCH(LEFT(C4055,FIND(" ",C4055&amp;" ")-1),'Look Up Values'!$G$2:$G$1000,0)),ISNUMBER(MATCH(LEFT(C4055,FIND(" ",C4055&amp;" ")-1),'Look Up Values'!$AE$2:$AE$2000,0)))),"","EWC error")),"")</f>
        <v/>
      </c>
      <c r="P4055" s="242" t="str" cm="1">
        <f t="array" ref="P4055">IF(AND(I4055&lt;&gt;0,I4055&lt;&gt;""),IF(D4055="","",IF(ISNUMBER(MATCH(SUBSTITUTE(D4055," ",""),SUBSTITUTE('Look Up Values'!$S$2:$S$120," ",""),0)),"","D&amp;R error")),"")</f>
        <v/>
      </c>
      <c r="Q4055" s="242" t="str" cm="1">
        <f t="array" ref="Q4055">IF(AND(I4055&lt;&gt;0,I4055&lt;&gt;""),IF(G4055="","",IF(ISNUMBER(MATCH(SUBSTITUTE(G4055," ",""),SUBSTITUTE('Look Up Values'!$I$2:$I$10," ",""),0)),"","State error")),"")</f>
        <v/>
      </c>
      <c r="R4055" s="260" t="str">
        <f t="shared" si="127"/>
        <v/>
      </c>
    </row>
    <row r="4056" spans="1:18" ht="15.75">
      <c r="A4056" s="250">
        <v>4049</v>
      </c>
      <c r="B4056" s="198"/>
      <c r="C4056" s="25"/>
      <c r="D4056" s="25"/>
      <c r="E4056" s="25"/>
      <c r="F4056" s="25"/>
      <c r="G4056" s="26"/>
      <c r="H4056" s="27"/>
      <c r="I4056" s="28"/>
      <c r="J4056" s="430"/>
      <c r="K4056" s="48"/>
      <c r="L4056" s="457" t="str">
        <f t="shared" si="126"/>
        <v/>
      </c>
      <c r="M4056" s="245" cm="1">
        <f t="array" ref="M4056">SUMPRODUCT(--(N4056:Q4056&lt;&gt;"")) + IF(TRIM(R4056)="",0,LEN(R4056)-LEN(SUBSTITUTE(R4056,",",""))+1)</f>
        <v>0</v>
      </c>
      <c r="N4056" s="242" t="str">
        <f>IF(AND(I4056&lt;&gt;0,I4056&lt;&gt;""),IF(TRIM(SUBSTITUTE(B4056,CHAR(160),""))="","",IF(ISNUMBER(MATCH(TRIM(SUBSTITUTE(B4056,CHAR(160),"")),'Look Up Values'!$B$2:$B$500,0)),"","Origin error")),"")</f>
        <v/>
      </c>
      <c r="O4056" s="242" t="str">
        <f>IF(AND(I4056&lt;&gt;0,I4056&lt;&gt;""),IF(C4056="","",IF(AND(ISNUMBER(--LEFT(C4056,FIND(" ",C4056&amp;" ")-1)),OR(LEN(LEFT(C4056,FIND(" ",C4056&amp;" ")-1))=6,LEN(LEFT(C4056,FIND(" ",C4056&amp;" ")-1))=7),OR(ISNUMBER(MATCH(LEFT(C4056,FIND(" ",C4056&amp;" ")-1),'Look Up Values'!$G$2:$G$1000,0)),ISNUMBER(MATCH(LEFT(C4056,FIND(" ",C4056&amp;" ")-1),'Look Up Values'!$AE$2:$AE$2000,0)))),"","EWC error")),"")</f>
        <v/>
      </c>
      <c r="P4056" s="242" t="str" cm="1">
        <f t="array" ref="P4056">IF(AND(I4056&lt;&gt;0,I4056&lt;&gt;""),IF(D4056="","",IF(ISNUMBER(MATCH(SUBSTITUTE(D4056," ",""),SUBSTITUTE('Look Up Values'!$S$2:$S$120," ",""),0)),"","D&amp;R error")),"")</f>
        <v/>
      </c>
      <c r="Q4056" s="242" t="str" cm="1">
        <f t="array" ref="Q4056">IF(AND(I4056&lt;&gt;0,I4056&lt;&gt;""),IF(G4056="","",IF(ISNUMBER(MATCH(SUBSTITUTE(G4056," ",""),SUBSTITUTE('Look Up Values'!$I$2:$I$10," ",""),0)),"","State error")),"")</f>
        <v/>
      </c>
      <c r="R4056" s="260" t="str">
        <f t="shared" si="127"/>
        <v/>
      </c>
    </row>
    <row r="4057" spans="1:18" ht="15.75">
      <c r="A4057" s="250">
        <v>4050</v>
      </c>
      <c r="B4057" s="198"/>
      <c r="C4057" s="25"/>
      <c r="D4057" s="25"/>
      <c r="E4057" s="25"/>
      <c r="F4057" s="25"/>
      <c r="G4057" s="26"/>
      <c r="H4057" s="27"/>
      <c r="I4057" s="28"/>
      <c r="J4057" s="430"/>
      <c r="K4057" s="48"/>
      <c r="L4057" s="457" t="str">
        <f t="shared" si="126"/>
        <v/>
      </c>
      <c r="M4057" s="245" cm="1">
        <f t="array" ref="M4057">SUMPRODUCT(--(N4057:Q4057&lt;&gt;"")) + IF(TRIM(R4057)="",0,LEN(R4057)-LEN(SUBSTITUTE(R4057,",",""))+1)</f>
        <v>0</v>
      </c>
      <c r="N4057" s="242" t="str">
        <f>IF(AND(I4057&lt;&gt;0,I4057&lt;&gt;""),IF(TRIM(SUBSTITUTE(B4057,CHAR(160),""))="","",IF(ISNUMBER(MATCH(TRIM(SUBSTITUTE(B4057,CHAR(160),"")),'Look Up Values'!$B$2:$B$500,0)),"","Origin error")),"")</f>
        <v/>
      </c>
      <c r="O4057" s="242" t="str">
        <f>IF(AND(I4057&lt;&gt;0,I4057&lt;&gt;""),IF(C4057="","",IF(AND(ISNUMBER(--LEFT(C4057,FIND(" ",C4057&amp;" ")-1)),OR(LEN(LEFT(C4057,FIND(" ",C4057&amp;" ")-1))=6,LEN(LEFT(C4057,FIND(" ",C4057&amp;" ")-1))=7),OR(ISNUMBER(MATCH(LEFT(C4057,FIND(" ",C4057&amp;" ")-1),'Look Up Values'!$G$2:$G$1000,0)),ISNUMBER(MATCH(LEFT(C4057,FIND(" ",C4057&amp;" ")-1),'Look Up Values'!$AE$2:$AE$2000,0)))),"","EWC error")),"")</f>
        <v/>
      </c>
      <c r="P4057" s="242" t="str" cm="1">
        <f t="array" ref="P4057">IF(AND(I4057&lt;&gt;0,I4057&lt;&gt;""),IF(D4057="","",IF(ISNUMBER(MATCH(SUBSTITUTE(D4057," ",""),SUBSTITUTE('Look Up Values'!$S$2:$S$120," ",""),0)),"","D&amp;R error")),"")</f>
        <v/>
      </c>
      <c r="Q4057" s="242" t="str" cm="1">
        <f t="array" ref="Q4057">IF(AND(I4057&lt;&gt;0,I4057&lt;&gt;""),IF(G4057="","",IF(ISNUMBER(MATCH(SUBSTITUTE(G4057," ",""),SUBSTITUTE('Look Up Values'!$I$2:$I$10," ",""),0)),"","State error")),"")</f>
        <v/>
      </c>
      <c r="R4057" s="260" t="str">
        <f t="shared" si="127"/>
        <v/>
      </c>
    </row>
    <row r="4058" spans="1:18" ht="15.75">
      <c r="A4058" s="250">
        <v>4051</v>
      </c>
      <c r="B4058" s="198"/>
      <c r="C4058" s="25"/>
      <c r="D4058" s="25"/>
      <c r="E4058" s="25"/>
      <c r="F4058" s="25"/>
      <c r="G4058" s="26"/>
      <c r="H4058" s="27"/>
      <c r="I4058" s="28"/>
      <c r="J4058" s="430"/>
      <c r="K4058" s="48"/>
      <c r="L4058" s="457" t="str">
        <f t="shared" si="126"/>
        <v/>
      </c>
      <c r="M4058" s="245" cm="1">
        <f t="array" ref="M4058">SUMPRODUCT(--(N4058:Q4058&lt;&gt;"")) + IF(TRIM(R4058)="",0,LEN(R4058)-LEN(SUBSTITUTE(R4058,",",""))+1)</f>
        <v>0</v>
      </c>
      <c r="N4058" s="242" t="str">
        <f>IF(AND(I4058&lt;&gt;0,I4058&lt;&gt;""),IF(TRIM(SUBSTITUTE(B4058,CHAR(160),""))="","",IF(ISNUMBER(MATCH(TRIM(SUBSTITUTE(B4058,CHAR(160),"")),'Look Up Values'!$B$2:$B$500,0)),"","Origin error")),"")</f>
        <v/>
      </c>
      <c r="O4058" s="242" t="str">
        <f>IF(AND(I4058&lt;&gt;0,I4058&lt;&gt;""),IF(C4058="","",IF(AND(ISNUMBER(--LEFT(C4058,FIND(" ",C4058&amp;" ")-1)),OR(LEN(LEFT(C4058,FIND(" ",C4058&amp;" ")-1))=6,LEN(LEFT(C4058,FIND(" ",C4058&amp;" ")-1))=7),OR(ISNUMBER(MATCH(LEFT(C4058,FIND(" ",C4058&amp;" ")-1),'Look Up Values'!$G$2:$G$1000,0)),ISNUMBER(MATCH(LEFT(C4058,FIND(" ",C4058&amp;" ")-1),'Look Up Values'!$AE$2:$AE$2000,0)))),"","EWC error")),"")</f>
        <v/>
      </c>
      <c r="P4058" s="242" t="str" cm="1">
        <f t="array" ref="P4058">IF(AND(I4058&lt;&gt;0,I4058&lt;&gt;""),IF(D4058="","",IF(ISNUMBER(MATCH(SUBSTITUTE(D4058," ",""),SUBSTITUTE('Look Up Values'!$S$2:$S$120," ",""),0)),"","D&amp;R error")),"")</f>
        <v/>
      </c>
      <c r="Q4058" s="242" t="str" cm="1">
        <f t="array" ref="Q4058">IF(AND(I4058&lt;&gt;0,I4058&lt;&gt;""),IF(G4058="","",IF(ISNUMBER(MATCH(SUBSTITUTE(G4058," ",""),SUBSTITUTE('Look Up Values'!$I$2:$I$10," ",""),0)),"","State error")),"")</f>
        <v/>
      </c>
      <c r="R4058" s="260" t="str">
        <f t="shared" si="127"/>
        <v/>
      </c>
    </row>
    <row r="4059" spans="1:18" ht="15.75">
      <c r="A4059" s="250">
        <v>4052</v>
      </c>
      <c r="B4059" s="198"/>
      <c r="C4059" s="25"/>
      <c r="D4059" s="25"/>
      <c r="E4059" s="25"/>
      <c r="F4059" s="25"/>
      <c r="G4059" s="26"/>
      <c r="H4059" s="27"/>
      <c r="I4059" s="28"/>
      <c r="J4059" s="430"/>
      <c r="K4059" s="48"/>
      <c r="L4059" s="457" t="str">
        <f t="shared" si="126"/>
        <v/>
      </c>
      <c r="M4059" s="245" cm="1">
        <f t="array" ref="M4059">SUMPRODUCT(--(N4059:Q4059&lt;&gt;"")) + IF(TRIM(R4059)="",0,LEN(R4059)-LEN(SUBSTITUTE(R4059,",",""))+1)</f>
        <v>0</v>
      </c>
      <c r="N4059" s="242" t="str">
        <f>IF(AND(I4059&lt;&gt;0,I4059&lt;&gt;""),IF(TRIM(SUBSTITUTE(B4059,CHAR(160),""))="","",IF(ISNUMBER(MATCH(TRIM(SUBSTITUTE(B4059,CHAR(160),"")),'Look Up Values'!$B$2:$B$500,0)),"","Origin error")),"")</f>
        <v/>
      </c>
      <c r="O4059" s="242" t="str">
        <f>IF(AND(I4059&lt;&gt;0,I4059&lt;&gt;""),IF(C4059="","",IF(AND(ISNUMBER(--LEFT(C4059,FIND(" ",C4059&amp;" ")-1)),OR(LEN(LEFT(C4059,FIND(" ",C4059&amp;" ")-1))=6,LEN(LEFT(C4059,FIND(" ",C4059&amp;" ")-1))=7),OR(ISNUMBER(MATCH(LEFT(C4059,FIND(" ",C4059&amp;" ")-1),'Look Up Values'!$G$2:$G$1000,0)),ISNUMBER(MATCH(LEFT(C4059,FIND(" ",C4059&amp;" ")-1),'Look Up Values'!$AE$2:$AE$2000,0)))),"","EWC error")),"")</f>
        <v/>
      </c>
      <c r="P4059" s="242" t="str" cm="1">
        <f t="array" ref="P4059">IF(AND(I4059&lt;&gt;0,I4059&lt;&gt;""),IF(D4059="","",IF(ISNUMBER(MATCH(SUBSTITUTE(D4059," ",""),SUBSTITUTE('Look Up Values'!$S$2:$S$120," ",""),0)),"","D&amp;R error")),"")</f>
        <v/>
      </c>
      <c r="Q4059" s="242" t="str" cm="1">
        <f t="array" ref="Q4059">IF(AND(I4059&lt;&gt;0,I4059&lt;&gt;""),IF(G4059="","",IF(ISNUMBER(MATCH(SUBSTITUTE(G4059," ",""),SUBSTITUTE('Look Up Values'!$I$2:$I$10," ",""),0)),"","State error")),"")</f>
        <v/>
      </c>
      <c r="R4059" s="260" t="str">
        <f t="shared" si="127"/>
        <v/>
      </c>
    </row>
    <row r="4060" spans="1:18" ht="15.75">
      <c r="A4060" s="250">
        <v>4053</v>
      </c>
      <c r="B4060" s="198"/>
      <c r="C4060" s="25"/>
      <c r="D4060" s="25"/>
      <c r="E4060" s="25"/>
      <c r="F4060" s="25"/>
      <c r="G4060" s="26"/>
      <c r="H4060" s="27"/>
      <c r="I4060" s="28"/>
      <c r="J4060" s="430"/>
      <c r="K4060" s="48"/>
      <c r="L4060" s="457" t="str">
        <f t="shared" si="126"/>
        <v/>
      </c>
      <c r="M4060" s="245" cm="1">
        <f t="array" ref="M4060">SUMPRODUCT(--(N4060:Q4060&lt;&gt;"")) + IF(TRIM(R4060)="",0,LEN(R4060)-LEN(SUBSTITUTE(R4060,",",""))+1)</f>
        <v>0</v>
      </c>
      <c r="N4060" s="242" t="str">
        <f>IF(AND(I4060&lt;&gt;0,I4060&lt;&gt;""),IF(TRIM(SUBSTITUTE(B4060,CHAR(160),""))="","",IF(ISNUMBER(MATCH(TRIM(SUBSTITUTE(B4060,CHAR(160),"")),'Look Up Values'!$B$2:$B$500,0)),"","Origin error")),"")</f>
        <v/>
      </c>
      <c r="O4060" s="242" t="str">
        <f>IF(AND(I4060&lt;&gt;0,I4060&lt;&gt;""),IF(C4060="","",IF(AND(ISNUMBER(--LEFT(C4060,FIND(" ",C4060&amp;" ")-1)),OR(LEN(LEFT(C4060,FIND(" ",C4060&amp;" ")-1))=6,LEN(LEFT(C4060,FIND(" ",C4060&amp;" ")-1))=7),OR(ISNUMBER(MATCH(LEFT(C4060,FIND(" ",C4060&amp;" ")-1),'Look Up Values'!$G$2:$G$1000,0)),ISNUMBER(MATCH(LEFT(C4060,FIND(" ",C4060&amp;" ")-1),'Look Up Values'!$AE$2:$AE$2000,0)))),"","EWC error")),"")</f>
        <v/>
      </c>
      <c r="P4060" s="242" t="str" cm="1">
        <f t="array" ref="P4060">IF(AND(I4060&lt;&gt;0,I4060&lt;&gt;""),IF(D4060="","",IF(ISNUMBER(MATCH(SUBSTITUTE(D4060," ",""),SUBSTITUTE('Look Up Values'!$S$2:$S$120," ",""),0)),"","D&amp;R error")),"")</f>
        <v/>
      </c>
      <c r="Q4060" s="242" t="str" cm="1">
        <f t="array" ref="Q4060">IF(AND(I4060&lt;&gt;0,I4060&lt;&gt;""),IF(G4060="","",IF(ISNUMBER(MATCH(SUBSTITUTE(G4060," ",""),SUBSTITUTE('Look Up Values'!$I$2:$I$10," ",""),0)),"","State error")),"")</f>
        <v/>
      </c>
      <c r="R4060" s="260" t="str">
        <f t="shared" si="127"/>
        <v/>
      </c>
    </row>
    <row r="4061" spans="1:18" ht="15.75">
      <c r="A4061" s="250">
        <v>4054</v>
      </c>
      <c r="B4061" s="198"/>
      <c r="C4061" s="25"/>
      <c r="D4061" s="25"/>
      <c r="E4061" s="25"/>
      <c r="F4061" s="25"/>
      <c r="G4061" s="26"/>
      <c r="H4061" s="27"/>
      <c r="I4061" s="28"/>
      <c r="J4061" s="430"/>
      <c r="K4061" s="48"/>
      <c r="L4061" s="457" t="str">
        <f t="shared" si="126"/>
        <v/>
      </c>
      <c r="M4061" s="245" cm="1">
        <f t="array" ref="M4061">SUMPRODUCT(--(N4061:Q4061&lt;&gt;"")) + IF(TRIM(R4061)="",0,LEN(R4061)-LEN(SUBSTITUTE(R4061,",",""))+1)</f>
        <v>0</v>
      </c>
      <c r="N4061" s="242" t="str">
        <f>IF(AND(I4061&lt;&gt;0,I4061&lt;&gt;""),IF(TRIM(SUBSTITUTE(B4061,CHAR(160),""))="","",IF(ISNUMBER(MATCH(TRIM(SUBSTITUTE(B4061,CHAR(160),"")),'Look Up Values'!$B$2:$B$500,0)),"","Origin error")),"")</f>
        <v/>
      </c>
      <c r="O4061" s="242" t="str">
        <f>IF(AND(I4061&lt;&gt;0,I4061&lt;&gt;""),IF(C4061="","",IF(AND(ISNUMBER(--LEFT(C4061,FIND(" ",C4061&amp;" ")-1)),OR(LEN(LEFT(C4061,FIND(" ",C4061&amp;" ")-1))=6,LEN(LEFT(C4061,FIND(" ",C4061&amp;" ")-1))=7),OR(ISNUMBER(MATCH(LEFT(C4061,FIND(" ",C4061&amp;" ")-1),'Look Up Values'!$G$2:$G$1000,0)),ISNUMBER(MATCH(LEFT(C4061,FIND(" ",C4061&amp;" ")-1),'Look Up Values'!$AE$2:$AE$2000,0)))),"","EWC error")),"")</f>
        <v/>
      </c>
      <c r="P4061" s="242" t="str" cm="1">
        <f t="array" ref="P4061">IF(AND(I4061&lt;&gt;0,I4061&lt;&gt;""),IF(D4061="","",IF(ISNUMBER(MATCH(SUBSTITUTE(D4061," ",""),SUBSTITUTE('Look Up Values'!$S$2:$S$120," ",""),0)),"","D&amp;R error")),"")</f>
        <v/>
      </c>
      <c r="Q4061" s="242" t="str" cm="1">
        <f t="array" ref="Q4061">IF(AND(I4061&lt;&gt;0,I4061&lt;&gt;""),IF(G4061="","",IF(ISNUMBER(MATCH(SUBSTITUTE(G4061," ",""),SUBSTITUTE('Look Up Values'!$I$2:$I$10," ",""),0)),"","State error")),"")</f>
        <v/>
      </c>
      <c r="R4061" s="260" t="str">
        <f t="shared" si="127"/>
        <v/>
      </c>
    </row>
    <row r="4062" spans="1:18" ht="15.75">
      <c r="A4062" s="250">
        <v>4055</v>
      </c>
      <c r="B4062" s="198"/>
      <c r="C4062" s="25"/>
      <c r="D4062" s="25"/>
      <c r="E4062" s="25"/>
      <c r="F4062" s="25"/>
      <c r="G4062" s="26"/>
      <c r="H4062" s="27"/>
      <c r="I4062" s="28"/>
      <c r="J4062" s="430"/>
      <c r="K4062" s="48"/>
      <c r="L4062" s="457" t="str">
        <f t="shared" si="126"/>
        <v/>
      </c>
      <c r="M4062" s="245" cm="1">
        <f t="array" ref="M4062">SUMPRODUCT(--(N4062:Q4062&lt;&gt;"")) + IF(TRIM(R4062)="",0,LEN(R4062)-LEN(SUBSTITUTE(R4062,",",""))+1)</f>
        <v>0</v>
      </c>
      <c r="N4062" s="242" t="str">
        <f>IF(AND(I4062&lt;&gt;0,I4062&lt;&gt;""),IF(TRIM(SUBSTITUTE(B4062,CHAR(160),""))="","",IF(ISNUMBER(MATCH(TRIM(SUBSTITUTE(B4062,CHAR(160),"")),'Look Up Values'!$B$2:$B$500,0)),"","Origin error")),"")</f>
        <v/>
      </c>
      <c r="O4062" s="242" t="str">
        <f>IF(AND(I4062&lt;&gt;0,I4062&lt;&gt;""),IF(C4062="","",IF(AND(ISNUMBER(--LEFT(C4062,FIND(" ",C4062&amp;" ")-1)),OR(LEN(LEFT(C4062,FIND(" ",C4062&amp;" ")-1))=6,LEN(LEFT(C4062,FIND(" ",C4062&amp;" ")-1))=7),OR(ISNUMBER(MATCH(LEFT(C4062,FIND(" ",C4062&amp;" ")-1),'Look Up Values'!$G$2:$G$1000,0)),ISNUMBER(MATCH(LEFT(C4062,FIND(" ",C4062&amp;" ")-1),'Look Up Values'!$AE$2:$AE$2000,0)))),"","EWC error")),"")</f>
        <v/>
      </c>
      <c r="P4062" s="242" t="str" cm="1">
        <f t="array" ref="P4062">IF(AND(I4062&lt;&gt;0,I4062&lt;&gt;""),IF(D4062="","",IF(ISNUMBER(MATCH(SUBSTITUTE(D4062," ",""),SUBSTITUTE('Look Up Values'!$S$2:$S$120," ",""),0)),"","D&amp;R error")),"")</f>
        <v/>
      </c>
      <c r="Q4062" s="242" t="str" cm="1">
        <f t="array" ref="Q4062">IF(AND(I4062&lt;&gt;0,I4062&lt;&gt;""),IF(G4062="","",IF(ISNUMBER(MATCH(SUBSTITUTE(G4062," ",""),SUBSTITUTE('Look Up Values'!$I$2:$I$10," ",""),0)),"","State error")),"")</f>
        <v/>
      </c>
      <c r="R4062" s="260" t="str">
        <f t="shared" si="127"/>
        <v/>
      </c>
    </row>
    <row r="4063" spans="1:18" ht="15.75">
      <c r="A4063" s="250">
        <v>4056</v>
      </c>
      <c r="B4063" s="198"/>
      <c r="C4063" s="25"/>
      <c r="D4063" s="25"/>
      <c r="E4063" s="25"/>
      <c r="F4063" s="25"/>
      <c r="G4063" s="26"/>
      <c r="H4063" s="27"/>
      <c r="I4063" s="28"/>
      <c r="J4063" s="430"/>
      <c r="K4063" s="48"/>
      <c r="L4063" s="457" t="str">
        <f t="shared" si="126"/>
        <v/>
      </c>
      <c r="M4063" s="245" cm="1">
        <f t="array" ref="M4063">SUMPRODUCT(--(N4063:Q4063&lt;&gt;"")) + IF(TRIM(R4063)="",0,LEN(R4063)-LEN(SUBSTITUTE(R4063,",",""))+1)</f>
        <v>0</v>
      </c>
      <c r="N4063" s="242" t="str">
        <f>IF(AND(I4063&lt;&gt;0,I4063&lt;&gt;""),IF(TRIM(SUBSTITUTE(B4063,CHAR(160),""))="","",IF(ISNUMBER(MATCH(TRIM(SUBSTITUTE(B4063,CHAR(160),"")),'Look Up Values'!$B$2:$B$500,0)),"","Origin error")),"")</f>
        <v/>
      </c>
      <c r="O4063" s="242" t="str">
        <f>IF(AND(I4063&lt;&gt;0,I4063&lt;&gt;""),IF(C4063="","",IF(AND(ISNUMBER(--LEFT(C4063,FIND(" ",C4063&amp;" ")-1)),OR(LEN(LEFT(C4063,FIND(" ",C4063&amp;" ")-1))=6,LEN(LEFT(C4063,FIND(" ",C4063&amp;" ")-1))=7),OR(ISNUMBER(MATCH(LEFT(C4063,FIND(" ",C4063&amp;" ")-1),'Look Up Values'!$G$2:$G$1000,0)),ISNUMBER(MATCH(LEFT(C4063,FIND(" ",C4063&amp;" ")-1),'Look Up Values'!$AE$2:$AE$2000,0)))),"","EWC error")),"")</f>
        <v/>
      </c>
      <c r="P4063" s="242" t="str" cm="1">
        <f t="array" ref="P4063">IF(AND(I4063&lt;&gt;0,I4063&lt;&gt;""),IF(D4063="","",IF(ISNUMBER(MATCH(SUBSTITUTE(D4063," ",""),SUBSTITUTE('Look Up Values'!$S$2:$S$120," ",""),0)),"","D&amp;R error")),"")</f>
        <v/>
      </c>
      <c r="Q4063" s="242" t="str" cm="1">
        <f t="array" ref="Q4063">IF(AND(I4063&lt;&gt;0,I4063&lt;&gt;""),IF(G4063="","",IF(ISNUMBER(MATCH(SUBSTITUTE(G4063," ",""),SUBSTITUTE('Look Up Values'!$I$2:$I$10," ",""),0)),"","State error")),"")</f>
        <v/>
      </c>
      <c r="R4063" s="260" t="str">
        <f t="shared" si="127"/>
        <v/>
      </c>
    </row>
    <row r="4064" spans="1:18" ht="15.75">
      <c r="A4064" s="250">
        <v>4057</v>
      </c>
      <c r="B4064" s="198"/>
      <c r="C4064" s="25"/>
      <c r="D4064" s="25"/>
      <c r="E4064" s="25"/>
      <c r="F4064" s="25"/>
      <c r="G4064" s="26"/>
      <c r="H4064" s="27"/>
      <c r="I4064" s="28"/>
      <c r="J4064" s="430"/>
      <c r="K4064" s="48"/>
      <c r="L4064" s="457" t="str">
        <f t="shared" si="126"/>
        <v/>
      </c>
      <c r="M4064" s="245" cm="1">
        <f t="array" ref="M4064">SUMPRODUCT(--(N4064:Q4064&lt;&gt;"")) + IF(TRIM(R4064)="",0,LEN(R4064)-LEN(SUBSTITUTE(R4064,",",""))+1)</f>
        <v>0</v>
      </c>
      <c r="N4064" s="242" t="str">
        <f>IF(AND(I4064&lt;&gt;0,I4064&lt;&gt;""),IF(TRIM(SUBSTITUTE(B4064,CHAR(160),""))="","",IF(ISNUMBER(MATCH(TRIM(SUBSTITUTE(B4064,CHAR(160),"")),'Look Up Values'!$B$2:$B$500,0)),"","Origin error")),"")</f>
        <v/>
      </c>
      <c r="O4064" s="242" t="str">
        <f>IF(AND(I4064&lt;&gt;0,I4064&lt;&gt;""),IF(C4064="","",IF(AND(ISNUMBER(--LEFT(C4064,FIND(" ",C4064&amp;" ")-1)),OR(LEN(LEFT(C4064,FIND(" ",C4064&amp;" ")-1))=6,LEN(LEFT(C4064,FIND(" ",C4064&amp;" ")-1))=7),OR(ISNUMBER(MATCH(LEFT(C4064,FIND(" ",C4064&amp;" ")-1),'Look Up Values'!$G$2:$G$1000,0)),ISNUMBER(MATCH(LEFT(C4064,FIND(" ",C4064&amp;" ")-1),'Look Up Values'!$AE$2:$AE$2000,0)))),"","EWC error")),"")</f>
        <v/>
      </c>
      <c r="P4064" s="242" t="str" cm="1">
        <f t="array" ref="P4064">IF(AND(I4064&lt;&gt;0,I4064&lt;&gt;""),IF(D4064="","",IF(ISNUMBER(MATCH(SUBSTITUTE(D4064," ",""),SUBSTITUTE('Look Up Values'!$S$2:$S$120," ",""),0)),"","D&amp;R error")),"")</f>
        <v/>
      </c>
      <c r="Q4064" s="242" t="str" cm="1">
        <f t="array" ref="Q4064">IF(AND(I4064&lt;&gt;0,I4064&lt;&gt;""),IF(G4064="","",IF(ISNUMBER(MATCH(SUBSTITUTE(G4064," ",""),SUBSTITUTE('Look Up Values'!$I$2:$I$10," ",""),0)),"","State error")),"")</f>
        <v/>
      </c>
      <c r="R4064" s="260" t="str">
        <f t="shared" si="127"/>
        <v/>
      </c>
    </row>
    <row r="4065" spans="1:18" ht="15.75">
      <c r="A4065" s="250">
        <v>4058</v>
      </c>
      <c r="B4065" s="198"/>
      <c r="C4065" s="25"/>
      <c r="D4065" s="25"/>
      <c r="E4065" s="25"/>
      <c r="F4065" s="25"/>
      <c r="G4065" s="26"/>
      <c r="H4065" s="27"/>
      <c r="I4065" s="28"/>
      <c r="J4065" s="430"/>
      <c r="K4065" s="48"/>
      <c r="L4065" s="457" t="str">
        <f t="shared" si="126"/>
        <v/>
      </c>
      <c r="M4065" s="245" cm="1">
        <f t="array" ref="M4065">SUMPRODUCT(--(N4065:Q4065&lt;&gt;"")) + IF(TRIM(R4065)="",0,LEN(R4065)-LEN(SUBSTITUTE(R4065,",",""))+1)</f>
        <v>0</v>
      </c>
      <c r="N4065" s="242" t="str">
        <f>IF(AND(I4065&lt;&gt;0,I4065&lt;&gt;""),IF(TRIM(SUBSTITUTE(B4065,CHAR(160),""))="","",IF(ISNUMBER(MATCH(TRIM(SUBSTITUTE(B4065,CHAR(160),"")),'Look Up Values'!$B$2:$B$500,0)),"","Origin error")),"")</f>
        <v/>
      </c>
      <c r="O4065" s="242" t="str">
        <f>IF(AND(I4065&lt;&gt;0,I4065&lt;&gt;""),IF(C4065="","",IF(AND(ISNUMBER(--LEFT(C4065,FIND(" ",C4065&amp;" ")-1)),OR(LEN(LEFT(C4065,FIND(" ",C4065&amp;" ")-1))=6,LEN(LEFT(C4065,FIND(" ",C4065&amp;" ")-1))=7),OR(ISNUMBER(MATCH(LEFT(C4065,FIND(" ",C4065&amp;" ")-1),'Look Up Values'!$G$2:$G$1000,0)),ISNUMBER(MATCH(LEFT(C4065,FIND(" ",C4065&amp;" ")-1),'Look Up Values'!$AE$2:$AE$2000,0)))),"","EWC error")),"")</f>
        <v/>
      </c>
      <c r="P4065" s="242" t="str" cm="1">
        <f t="array" ref="P4065">IF(AND(I4065&lt;&gt;0,I4065&lt;&gt;""),IF(D4065="","",IF(ISNUMBER(MATCH(SUBSTITUTE(D4065," ",""),SUBSTITUTE('Look Up Values'!$S$2:$S$120," ",""),0)),"","D&amp;R error")),"")</f>
        <v/>
      </c>
      <c r="Q4065" s="242" t="str" cm="1">
        <f t="array" ref="Q4065">IF(AND(I4065&lt;&gt;0,I4065&lt;&gt;""),IF(G4065="","",IF(ISNUMBER(MATCH(SUBSTITUTE(G4065," ",""),SUBSTITUTE('Look Up Values'!$I$2:$I$10," ",""),0)),"","State error")),"")</f>
        <v/>
      </c>
      <c r="R4065" s="260" t="str">
        <f t="shared" si="127"/>
        <v/>
      </c>
    </row>
    <row r="4066" spans="1:18" ht="15.75">
      <c r="A4066" s="250">
        <v>4059</v>
      </c>
      <c r="B4066" s="198"/>
      <c r="C4066" s="25"/>
      <c r="D4066" s="25"/>
      <c r="E4066" s="25"/>
      <c r="F4066" s="25"/>
      <c r="G4066" s="26"/>
      <c r="H4066" s="27"/>
      <c r="I4066" s="28"/>
      <c r="J4066" s="430"/>
      <c r="K4066" s="48"/>
      <c r="L4066" s="457" t="str">
        <f t="shared" si="126"/>
        <v/>
      </c>
      <c r="M4066" s="245" cm="1">
        <f t="array" ref="M4066">SUMPRODUCT(--(N4066:Q4066&lt;&gt;"")) + IF(TRIM(R4066)="",0,LEN(R4066)-LEN(SUBSTITUTE(R4066,",",""))+1)</f>
        <v>0</v>
      </c>
      <c r="N4066" s="242" t="str">
        <f>IF(AND(I4066&lt;&gt;0,I4066&lt;&gt;""),IF(TRIM(SUBSTITUTE(B4066,CHAR(160),""))="","",IF(ISNUMBER(MATCH(TRIM(SUBSTITUTE(B4066,CHAR(160),"")),'Look Up Values'!$B$2:$B$500,0)),"","Origin error")),"")</f>
        <v/>
      </c>
      <c r="O4066" s="242" t="str">
        <f>IF(AND(I4066&lt;&gt;0,I4066&lt;&gt;""),IF(C4066="","",IF(AND(ISNUMBER(--LEFT(C4066,FIND(" ",C4066&amp;" ")-1)),OR(LEN(LEFT(C4066,FIND(" ",C4066&amp;" ")-1))=6,LEN(LEFT(C4066,FIND(" ",C4066&amp;" ")-1))=7),OR(ISNUMBER(MATCH(LEFT(C4066,FIND(" ",C4066&amp;" ")-1),'Look Up Values'!$G$2:$G$1000,0)),ISNUMBER(MATCH(LEFT(C4066,FIND(" ",C4066&amp;" ")-1),'Look Up Values'!$AE$2:$AE$2000,0)))),"","EWC error")),"")</f>
        <v/>
      </c>
      <c r="P4066" s="242" t="str" cm="1">
        <f t="array" ref="P4066">IF(AND(I4066&lt;&gt;0,I4066&lt;&gt;""),IF(D4066="","",IF(ISNUMBER(MATCH(SUBSTITUTE(D4066," ",""),SUBSTITUTE('Look Up Values'!$S$2:$S$120," ",""),0)),"","D&amp;R error")),"")</f>
        <v/>
      </c>
      <c r="Q4066" s="242" t="str" cm="1">
        <f t="array" ref="Q4066">IF(AND(I4066&lt;&gt;0,I4066&lt;&gt;""),IF(G4066="","",IF(ISNUMBER(MATCH(SUBSTITUTE(G4066," ",""),SUBSTITUTE('Look Up Values'!$I$2:$I$10," ",""),0)),"","State error")),"")</f>
        <v/>
      </c>
      <c r="R4066" s="260" t="str">
        <f t="shared" si="127"/>
        <v/>
      </c>
    </row>
    <row r="4067" spans="1:18" ht="15.75">
      <c r="A4067" s="250">
        <v>4060</v>
      </c>
      <c r="B4067" s="198"/>
      <c r="C4067" s="25"/>
      <c r="D4067" s="25"/>
      <c r="E4067" s="25"/>
      <c r="F4067" s="25"/>
      <c r="G4067" s="26"/>
      <c r="H4067" s="27"/>
      <c r="I4067" s="28"/>
      <c r="J4067" s="430"/>
      <c r="K4067" s="48"/>
      <c r="L4067" s="457" t="str">
        <f t="shared" si="126"/>
        <v/>
      </c>
      <c r="M4067" s="245" cm="1">
        <f t="array" ref="M4067">SUMPRODUCT(--(N4067:Q4067&lt;&gt;"")) + IF(TRIM(R4067)="",0,LEN(R4067)-LEN(SUBSTITUTE(R4067,",",""))+1)</f>
        <v>0</v>
      </c>
      <c r="N4067" s="242" t="str">
        <f>IF(AND(I4067&lt;&gt;0,I4067&lt;&gt;""),IF(TRIM(SUBSTITUTE(B4067,CHAR(160),""))="","",IF(ISNUMBER(MATCH(TRIM(SUBSTITUTE(B4067,CHAR(160),"")),'Look Up Values'!$B$2:$B$500,0)),"","Origin error")),"")</f>
        <v/>
      </c>
      <c r="O4067" s="242" t="str">
        <f>IF(AND(I4067&lt;&gt;0,I4067&lt;&gt;""),IF(C4067="","",IF(AND(ISNUMBER(--LEFT(C4067,FIND(" ",C4067&amp;" ")-1)),OR(LEN(LEFT(C4067,FIND(" ",C4067&amp;" ")-1))=6,LEN(LEFT(C4067,FIND(" ",C4067&amp;" ")-1))=7),OR(ISNUMBER(MATCH(LEFT(C4067,FIND(" ",C4067&amp;" ")-1),'Look Up Values'!$G$2:$G$1000,0)),ISNUMBER(MATCH(LEFT(C4067,FIND(" ",C4067&amp;" ")-1),'Look Up Values'!$AE$2:$AE$2000,0)))),"","EWC error")),"")</f>
        <v/>
      </c>
      <c r="P4067" s="242" t="str" cm="1">
        <f t="array" ref="P4067">IF(AND(I4067&lt;&gt;0,I4067&lt;&gt;""),IF(D4067="","",IF(ISNUMBER(MATCH(SUBSTITUTE(D4067," ",""),SUBSTITUTE('Look Up Values'!$S$2:$S$120," ",""),0)),"","D&amp;R error")),"")</f>
        <v/>
      </c>
      <c r="Q4067" s="242" t="str" cm="1">
        <f t="array" ref="Q4067">IF(AND(I4067&lt;&gt;0,I4067&lt;&gt;""),IF(G4067="","",IF(ISNUMBER(MATCH(SUBSTITUTE(G4067," ",""),SUBSTITUTE('Look Up Values'!$I$2:$I$10," ",""),0)),"","State error")),"")</f>
        <v/>
      </c>
      <c r="R4067" s="260" t="str">
        <f t="shared" si="127"/>
        <v/>
      </c>
    </row>
    <row r="4068" spans="1:18" ht="15.75">
      <c r="A4068" s="250">
        <v>4061</v>
      </c>
      <c r="B4068" s="198"/>
      <c r="C4068" s="25"/>
      <c r="D4068" s="25"/>
      <c r="E4068" s="25"/>
      <c r="F4068" s="25"/>
      <c r="G4068" s="26"/>
      <c r="H4068" s="27"/>
      <c r="I4068" s="28"/>
      <c r="J4068" s="430"/>
      <c r="K4068" s="48"/>
      <c r="L4068" s="457" t="str">
        <f t="shared" si="126"/>
        <v/>
      </c>
      <c r="M4068" s="245" cm="1">
        <f t="array" ref="M4068">SUMPRODUCT(--(N4068:Q4068&lt;&gt;"")) + IF(TRIM(R4068)="",0,LEN(R4068)-LEN(SUBSTITUTE(R4068,",",""))+1)</f>
        <v>0</v>
      </c>
      <c r="N4068" s="242" t="str">
        <f>IF(AND(I4068&lt;&gt;0,I4068&lt;&gt;""),IF(TRIM(SUBSTITUTE(B4068,CHAR(160),""))="","",IF(ISNUMBER(MATCH(TRIM(SUBSTITUTE(B4068,CHAR(160),"")),'Look Up Values'!$B$2:$B$500,0)),"","Origin error")),"")</f>
        <v/>
      </c>
      <c r="O4068" s="242" t="str">
        <f>IF(AND(I4068&lt;&gt;0,I4068&lt;&gt;""),IF(C4068="","",IF(AND(ISNUMBER(--LEFT(C4068,FIND(" ",C4068&amp;" ")-1)),OR(LEN(LEFT(C4068,FIND(" ",C4068&amp;" ")-1))=6,LEN(LEFT(C4068,FIND(" ",C4068&amp;" ")-1))=7),OR(ISNUMBER(MATCH(LEFT(C4068,FIND(" ",C4068&amp;" ")-1),'Look Up Values'!$G$2:$G$1000,0)),ISNUMBER(MATCH(LEFT(C4068,FIND(" ",C4068&amp;" ")-1),'Look Up Values'!$AE$2:$AE$2000,0)))),"","EWC error")),"")</f>
        <v/>
      </c>
      <c r="P4068" s="242" t="str" cm="1">
        <f t="array" ref="P4068">IF(AND(I4068&lt;&gt;0,I4068&lt;&gt;""),IF(D4068="","",IF(ISNUMBER(MATCH(SUBSTITUTE(D4068," ",""),SUBSTITUTE('Look Up Values'!$S$2:$S$120," ",""),0)),"","D&amp;R error")),"")</f>
        <v/>
      </c>
      <c r="Q4068" s="242" t="str" cm="1">
        <f t="array" ref="Q4068">IF(AND(I4068&lt;&gt;0,I4068&lt;&gt;""),IF(G4068="","",IF(ISNUMBER(MATCH(SUBSTITUTE(G4068," ",""),SUBSTITUTE('Look Up Values'!$I$2:$I$10," ",""),0)),"","State error")),"")</f>
        <v/>
      </c>
      <c r="R4068" s="260" t="str">
        <f t="shared" si="127"/>
        <v/>
      </c>
    </row>
    <row r="4069" spans="1:18" ht="15.75">
      <c r="A4069" s="250">
        <v>4062</v>
      </c>
      <c r="B4069" s="198"/>
      <c r="C4069" s="25"/>
      <c r="D4069" s="25"/>
      <c r="E4069" s="25"/>
      <c r="F4069" s="25"/>
      <c r="G4069" s="26"/>
      <c r="H4069" s="27"/>
      <c r="I4069" s="28"/>
      <c r="J4069" s="430"/>
      <c r="K4069" s="48"/>
      <c r="L4069" s="457" t="str">
        <f t="shared" si="126"/>
        <v/>
      </c>
      <c r="M4069" s="245" cm="1">
        <f t="array" ref="M4069">SUMPRODUCT(--(N4069:Q4069&lt;&gt;"")) + IF(TRIM(R4069)="",0,LEN(R4069)-LEN(SUBSTITUTE(R4069,",",""))+1)</f>
        <v>0</v>
      </c>
      <c r="N4069" s="242" t="str">
        <f>IF(AND(I4069&lt;&gt;0,I4069&lt;&gt;""),IF(TRIM(SUBSTITUTE(B4069,CHAR(160),""))="","",IF(ISNUMBER(MATCH(TRIM(SUBSTITUTE(B4069,CHAR(160),"")),'Look Up Values'!$B$2:$B$500,0)),"","Origin error")),"")</f>
        <v/>
      </c>
      <c r="O4069" s="242" t="str">
        <f>IF(AND(I4069&lt;&gt;0,I4069&lt;&gt;""),IF(C4069="","",IF(AND(ISNUMBER(--LEFT(C4069,FIND(" ",C4069&amp;" ")-1)),OR(LEN(LEFT(C4069,FIND(" ",C4069&amp;" ")-1))=6,LEN(LEFT(C4069,FIND(" ",C4069&amp;" ")-1))=7),OR(ISNUMBER(MATCH(LEFT(C4069,FIND(" ",C4069&amp;" ")-1),'Look Up Values'!$G$2:$G$1000,0)),ISNUMBER(MATCH(LEFT(C4069,FIND(" ",C4069&amp;" ")-1),'Look Up Values'!$AE$2:$AE$2000,0)))),"","EWC error")),"")</f>
        <v/>
      </c>
      <c r="P4069" s="242" t="str" cm="1">
        <f t="array" ref="P4069">IF(AND(I4069&lt;&gt;0,I4069&lt;&gt;""),IF(D4069="","",IF(ISNUMBER(MATCH(SUBSTITUTE(D4069," ",""),SUBSTITUTE('Look Up Values'!$S$2:$S$120," ",""),0)),"","D&amp;R error")),"")</f>
        <v/>
      </c>
      <c r="Q4069" s="242" t="str" cm="1">
        <f t="array" ref="Q4069">IF(AND(I4069&lt;&gt;0,I4069&lt;&gt;""),IF(G4069="","",IF(ISNUMBER(MATCH(SUBSTITUTE(G4069," ",""),SUBSTITUTE('Look Up Values'!$I$2:$I$10," ",""),0)),"","State error")),"")</f>
        <v/>
      </c>
      <c r="R4069" s="260" t="str">
        <f t="shared" si="127"/>
        <v/>
      </c>
    </row>
    <row r="4070" spans="1:18" ht="15.75">
      <c r="A4070" s="250">
        <v>4063</v>
      </c>
      <c r="B4070" s="198"/>
      <c r="C4070" s="25"/>
      <c r="D4070" s="25"/>
      <c r="E4070" s="25"/>
      <c r="F4070" s="25"/>
      <c r="G4070" s="26"/>
      <c r="H4070" s="27"/>
      <c r="I4070" s="28"/>
      <c r="J4070" s="430"/>
      <c r="K4070" s="48"/>
      <c r="L4070" s="457" t="str">
        <f t="shared" si="126"/>
        <v/>
      </c>
      <c r="M4070" s="245" cm="1">
        <f t="array" ref="M4070">SUMPRODUCT(--(N4070:Q4070&lt;&gt;"")) + IF(TRIM(R4070)="",0,LEN(R4070)-LEN(SUBSTITUTE(R4070,",",""))+1)</f>
        <v>0</v>
      </c>
      <c r="N4070" s="242" t="str">
        <f>IF(AND(I4070&lt;&gt;0,I4070&lt;&gt;""),IF(TRIM(SUBSTITUTE(B4070,CHAR(160),""))="","",IF(ISNUMBER(MATCH(TRIM(SUBSTITUTE(B4070,CHAR(160),"")),'Look Up Values'!$B$2:$B$500,0)),"","Origin error")),"")</f>
        <v/>
      </c>
      <c r="O4070" s="242" t="str">
        <f>IF(AND(I4070&lt;&gt;0,I4070&lt;&gt;""),IF(C4070="","",IF(AND(ISNUMBER(--LEFT(C4070,FIND(" ",C4070&amp;" ")-1)),OR(LEN(LEFT(C4070,FIND(" ",C4070&amp;" ")-1))=6,LEN(LEFT(C4070,FIND(" ",C4070&amp;" ")-1))=7),OR(ISNUMBER(MATCH(LEFT(C4070,FIND(" ",C4070&amp;" ")-1),'Look Up Values'!$G$2:$G$1000,0)),ISNUMBER(MATCH(LEFT(C4070,FIND(" ",C4070&amp;" ")-1),'Look Up Values'!$AE$2:$AE$2000,0)))),"","EWC error")),"")</f>
        <v/>
      </c>
      <c r="P4070" s="242" t="str" cm="1">
        <f t="array" ref="P4070">IF(AND(I4070&lt;&gt;0,I4070&lt;&gt;""),IF(D4070="","",IF(ISNUMBER(MATCH(SUBSTITUTE(D4070," ",""),SUBSTITUTE('Look Up Values'!$S$2:$S$120," ",""),0)),"","D&amp;R error")),"")</f>
        <v/>
      </c>
      <c r="Q4070" s="242" t="str" cm="1">
        <f t="array" ref="Q4070">IF(AND(I4070&lt;&gt;0,I4070&lt;&gt;""),IF(G4070="","",IF(ISNUMBER(MATCH(SUBSTITUTE(G4070," ",""),SUBSTITUTE('Look Up Values'!$I$2:$I$10," ",""),0)),"","State error")),"")</f>
        <v/>
      </c>
      <c r="R4070" s="260" t="str">
        <f t="shared" si="127"/>
        <v/>
      </c>
    </row>
    <row r="4071" spans="1:18" ht="15.75">
      <c r="A4071" s="250">
        <v>4064</v>
      </c>
      <c r="B4071" s="198"/>
      <c r="C4071" s="25"/>
      <c r="D4071" s="25"/>
      <c r="E4071" s="25"/>
      <c r="F4071" s="25"/>
      <c r="G4071" s="26"/>
      <c r="H4071" s="27"/>
      <c r="I4071" s="28"/>
      <c r="J4071" s="430"/>
      <c r="K4071" s="48"/>
      <c r="L4071" s="457" t="str">
        <f t="shared" si="126"/>
        <v/>
      </c>
      <c r="M4071" s="245" cm="1">
        <f t="array" ref="M4071">SUMPRODUCT(--(N4071:Q4071&lt;&gt;"")) + IF(TRIM(R4071)="",0,LEN(R4071)-LEN(SUBSTITUTE(R4071,",",""))+1)</f>
        <v>0</v>
      </c>
      <c r="N4071" s="242" t="str">
        <f>IF(AND(I4071&lt;&gt;0,I4071&lt;&gt;""),IF(TRIM(SUBSTITUTE(B4071,CHAR(160),""))="","",IF(ISNUMBER(MATCH(TRIM(SUBSTITUTE(B4071,CHAR(160),"")),'Look Up Values'!$B$2:$B$500,0)),"","Origin error")),"")</f>
        <v/>
      </c>
      <c r="O4071" s="242" t="str">
        <f>IF(AND(I4071&lt;&gt;0,I4071&lt;&gt;""),IF(C4071="","",IF(AND(ISNUMBER(--LEFT(C4071,FIND(" ",C4071&amp;" ")-1)),OR(LEN(LEFT(C4071,FIND(" ",C4071&amp;" ")-1))=6,LEN(LEFT(C4071,FIND(" ",C4071&amp;" ")-1))=7),OR(ISNUMBER(MATCH(LEFT(C4071,FIND(" ",C4071&amp;" ")-1),'Look Up Values'!$G$2:$G$1000,0)),ISNUMBER(MATCH(LEFT(C4071,FIND(" ",C4071&amp;" ")-1),'Look Up Values'!$AE$2:$AE$2000,0)))),"","EWC error")),"")</f>
        <v/>
      </c>
      <c r="P4071" s="242" t="str" cm="1">
        <f t="array" ref="P4071">IF(AND(I4071&lt;&gt;0,I4071&lt;&gt;""),IF(D4071="","",IF(ISNUMBER(MATCH(SUBSTITUTE(D4071," ",""),SUBSTITUTE('Look Up Values'!$S$2:$S$120," ",""),0)),"","D&amp;R error")),"")</f>
        <v/>
      </c>
      <c r="Q4071" s="242" t="str" cm="1">
        <f t="array" ref="Q4071">IF(AND(I4071&lt;&gt;0,I4071&lt;&gt;""),IF(G4071="","",IF(ISNUMBER(MATCH(SUBSTITUTE(G4071," ",""),SUBSTITUTE('Look Up Values'!$I$2:$I$10," ",""),0)),"","State error")),"")</f>
        <v/>
      </c>
      <c r="R4071" s="260" t="str">
        <f t="shared" si="127"/>
        <v/>
      </c>
    </row>
    <row r="4072" spans="1:18" ht="15.75">
      <c r="A4072" s="250">
        <v>4065</v>
      </c>
      <c r="B4072" s="198"/>
      <c r="C4072" s="25"/>
      <c r="D4072" s="25"/>
      <c r="E4072" s="25"/>
      <c r="F4072" s="25"/>
      <c r="G4072" s="26"/>
      <c r="H4072" s="27"/>
      <c r="I4072" s="28"/>
      <c r="J4072" s="430"/>
      <c r="K4072" s="48"/>
      <c r="L4072" s="457" t="str">
        <f t="shared" si="126"/>
        <v/>
      </c>
      <c r="M4072" s="245" cm="1">
        <f t="array" ref="M4072">SUMPRODUCT(--(N4072:Q4072&lt;&gt;"")) + IF(TRIM(R4072)="",0,LEN(R4072)-LEN(SUBSTITUTE(R4072,",",""))+1)</f>
        <v>0</v>
      </c>
      <c r="N4072" s="242" t="str">
        <f>IF(AND(I4072&lt;&gt;0,I4072&lt;&gt;""),IF(TRIM(SUBSTITUTE(B4072,CHAR(160),""))="","",IF(ISNUMBER(MATCH(TRIM(SUBSTITUTE(B4072,CHAR(160),"")),'Look Up Values'!$B$2:$B$500,0)),"","Origin error")),"")</f>
        <v/>
      </c>
      <c r="O4072" s="242" t="str">
        <f>IF(AND(I4072&lt;&gt;0,I4072&lt;&gt;""),IF(C4072="","",IF(AND(ISNUMBER(--LEFT(C4072,FIND(" ",C4072&amp;" ")-1)),OR(LEN(LEFT(C4072,FIND(" ",C4072&amp;" ")-1))=6,LEN(LEFT(C4072,FIND(" ",C4072&amp;" ")-1))=7),OR(ISNUMBER(MATCH(LEFT(C4072,FIND(" ",C4072&amp;" ")-1),'Look Up Values'!$G$2:$G$1000,0)),ISNUMBER(MATCH(LEFT(C4072,FIND(" ",C4072&amp;" ")-1),'Look Up Values'!$AE$2:$AE$2000,0)))),"","EWC error")),"")</f>
        <v/>
      </c>
      <c r="P4072" s="242" t="str" cm="1">
        <f t="array" ref="P4072">IF(AND(I4072&lt;&gt;0,I4072&lt;&gt;""),IF(D4072="","",IF(ISNUMBER(MATCH(SUBSTITUTE(D4072," ",""),SUBSTITUTE('Look Up Values'!$S$2:$S$120," ",""),0)),"","D&amp;R error")),"")</f>
        <v/>
      </c>
      <c r="Q4072" s="242" t="str" cm="1">
        <f t="array" ref="Q4072">IF(AND(I4072&lt;&gt;0,I4072&lt;&gt;""),IF(G4072="","",IF(ISNUMBER(MATCH(SUBSTITUTE(G4072," ",""),SUBSTITUTE('Look Up Values'!$I$2:$I$10," ",""),0)),"","State error")),"")</f>
        <v/>
      </c>
      <c r="R4072" s="260" t="str">
        <f t="shared" si="127"/>
        <v/>
      </c>
    </row>
    <row r="4073" spans="1:18" ht="15.75">
      <c r="A4073" s="250">
        <v>4066</v>
      </c>
      <c r="B4073" s="198"/>
      <c r="C4073" s="25"/>
      <c r="D4073" s="25"/>
      <c r="E4073" s="25"/>
      <c r="F4073" s="25"/>
      <c r="G4073" s="26"/>
      <c r="H4073" s="27"/>
      <c r="I4073" s="28"/>
      <c r="J4073" s="430"/>
      <c r="K4073" s="48"/>
      <c r="L4073" s="457" t="str">
        <f t="shared" si="126"/>
        <v/>
      </c>
      <c r="M4073" s="245" cm="1">
        <f t="array" ref="M4073">SUMPRODUCT(--(N4073:Q4073&lt;&gt;"")) + IF(TRIM(R4073)="",0,LEN(R4073)-LEN(SUBSTITUTE(R4073,",",""))+1)</f>
        <v>0</v>
      </c>
      <c r="N4073" s="242" t="str">
        <f>IF(AND(I4073&lt;&gt;0,I4073&lt;&gt;""),IF(TRIM(SUBSTITUTE(B4073,CHAR(160),""))="","",IF(ISNUMBER(MATCH(TRIM(SUBSTITUTE(B4073,CHAR(160),"")),'Look Up Values'!$B$2:$B$500,0)),"","Origin error")),"")</f>
        <v/>
      </c>
      <c r="O4073" s="242" t="str">
        <f>IF(AND(I4073&lt;&gt;0,I4073&lt;&gt;""),IF(C4073="","",IF(AND(ISNUMBER(--LEFT(C4073,FIND(" ",C4073&amp;" ")-1)),OR(LEN(LEFT(C4073,FIND(" ",C4073&amp;" ")-1))=6,LEN(LEFT(C4073,FIND(" ",C4073&amp;" ")-1))=7),OR(ISNUMBER(MATCH(LEFT(C4073,FIND(" ",C4073&amp;" ")-1),'Look Up Values'!$G$2:$G$1000,0)),ISNUMBER(MATCH(LEFT(C4073,FIND(" ",C4073&amp;" ")-1),'Look Up Values'!$AE$2:$AE$2000,0)))),"","EWC error")),"")</f>
        <v/>
      </c>
      <c r="P4073" s="242" t="str" cm="1">
        <f t="array" ref="P4073">IF(AND(I4073&lt;&gt;0,I4073&lt;&gt;""),IF(D4073="","",IF(ISNUMBER(MATCH(SUBSTITUTE(D4073," ",""),SUBSTITUTE('Look Up Values'!$S$2:$S$120," ",""),0)),"","D&amp;R error")),"")</f>
        <v/>
      </c>
      <c r="Q4073" s="242" t="str" cm="1">
        <f t="array" ref="Q4073">IF(AND(I4073&lt;&gt;0,I4073&lt;&gt;""),IF(G4073="","",IF(ISNUMBER(MATCH(SUBSTITUTE(G4073," ",""),SUBSTITUTE('Look Up Values'!$I$2:$I$10," ",""),0)),"","State error")),"")</f>
        <v/>
      </c>
      <c r="R4073" s="260" t="str">
        <f t="shared" si="127"/>
        <v/>
      </c>
    </row>
    <row r="4074" spans="1:18" ht="15.75">
      <c r="A4074" s="250">
        <v>4067</v>
      </c>
      <c r="B4074" s="198"/>
      <c r="C4074" s="25"/>
      <c r="D4074" s="25"/>
      <c r="E4074" s="25"/>
      <c r="F4074" s="25"/>
      <c r="G4074" s="26"/>
      <c r="H4074" s="27"/>
      <c r="I4074" s="28"/>
      <c r="J4074" s="430"/>
      <c r="K4074" s="48"/>
      <c r="L4074" s="457" t="str">
        <f t="shared" si="126"/>
        <v/>
      </c>
      <c r="M4074" s="245" cm="1">
        <f t="array" ref="M4074">SUMPRODUCT(--(N4074:Q4074&lt;&gt;"")) + IF(TRIM(R4074)="",0,LEN(R4074)-LEN(SUBSTITUTE(R4074,",",""))+1)</f>
        <v>0</v>
      </c>
      <c r="N4074" s="242" t="str">
        <f>IF(AND(I4074&lt;&gt;0,I4074&lt;&gt;""),IF(TRIM(SUBSTITUTE(B4074,CHAR(160),""))="","",IF(ISNUMBER(MATCH(TRIM(SUBSTITUTE(B4074,CHAR(160),"")),'Look Up Values'!$B$2:$B$500,0)),"","Origin error")),"")</f>
        <v/>
      </c>
      <c r="O4074" s="242" t="str">
        <f>IF(AND(I4074&lt;&gt;0,I4074&lt;&gt;""),IF(C4074="","",IF(AND(ISNUMBER(--LEFT(C4074,FIND(" ",C4074&amp;" ")-1)),OR(LEN(LEFT(C4074,FIND(" ",C4074&amp;" ")-1))=6,LEN(LEFT(C4074,FIND(" ",C4074&amp;" ")-1))=7),OR(ISNUMBER(MATCH(LEFT(C4074,FIND(" ",C4074&amp;" ")-1),'Look Up Values'!$G$2:$G$1000,0)),ISNUMBER(MATCH(LEFT(C4074,FIND(" ",C4074&amp;" ")-1),'Look Up Values'!$AE$2:$AE$2000,0)))),"","EWC error")),"")</f>
        <v/>
      </c>
      <c r="P4074" s="242" t="str" cm="1">
        <f t="array" ref="P4074">IF(AND(I4074&lt;&gt;0,I4074&lt;&gt;""),IF(D4074="","",IF(ISNUMBER(MATCH(SUBSTITUTE(D4074," ",""),SUBSTITUTE('Look Up Values'!$S$2:$S$120," ",""),0)),"","D&amp;R error")),"")</f>
        <v/>
      </c>
      <c r="Q4074" s="242" t="str" cm="1">
        <f t="array" ref="Q4074">IF(AND(I4074&lt;&gt;0,I4074&lt;&gt;""),IF(G4074="","",IF(ISNUMBER(MATCH(SUBSTITUTE(G4074," ",""),SUBSTITUTE('Look Up Values'!$I$2:$I$10," ",""),0)),"","State error")),"")</f>
        <v/>
      </c>
      <c r="R4074" s="260" t="str">
        <f t="shared" si="127"/>
        <v/>
      </c>
    </row>
    <row r="4075" spans="1:18" ht="15.75">
      <c r="A4075" s="250">
        <v>4068</v>
      </c>
      <c r="B4075" s="198"/>
      <c r="C4075" s="25"/>
      <c r="D4075" s="25"/>
      <c r="E4075" s="25"/>
      <c r="F4075" s="25"/>
      <c r="G4075" s="26"/>
      <c r="H4075" s="27"/>
      <c r="I4075" s="28"/>
      <c r="J4075" s="430"/>
      <c r="K4075" s="48"/>
      <c r="L4075" s="457" t="str">
        <f t="shared" si="126"/>
        <v/>
      </c>
      <c r="M4075" s="245" cm="1">
        <f t="array" ref="M4075">SUMPRODUCT(--(N4075:Q4075&lt;&gt;"")) + IF(TRIM(R4075)="",0,LEN(R4075)-LEN(SUBSTITUTE(R4075,",",""))+1)</f>
        <v>0</v>
      </c>
      <c r="N4075" s="242" t="str">
        <f>IF(AND(I4075&lt;&gt;0,I4075&lt;&gt;""),IF(TRIM(SUBSTITUTE(B4075,CHAR(160),""))="","",IF(ISNUMBER(MATCH(TRIM(SUBSTITUTE(B4075,CHAR(160),"")),'Look Up Values'!$B$2:$B$500,0)),"","Origin error")),"")</f>
        <v/>
      </c>
      <c r="O4075" s="242" t="str">
        <f>IF(AND(I4075&lt;&gt;0,I4075&lt;&gt;""),IF(C4075="","",IF(AND(ISNUMBER(--LEFT(C4075,FIND(" ",C4075&amp;" ")-1)),OR(LEN(LEFT(C4075,FIND(" ",C4075&amp;" ")-1))=6,LEN(LEFT(C4075,FIND(" ",C4075&amp;" ")-1))=7),OR(ISNUMBER(MATCH(LEFT(C4075,FIND(" ",C4075&amp;" ")-1),'Look Up Values'!$G$2:$G$1000,0)),ISNUMBER(MATCH(LEFT(C4075,FIND(" ",C4075&amp;" ")-1),'Look Up Values'!$AE$2:$AE$2000,0)))),"","EWC error")),"")</f>
        <v/>
      </c>
      <c r="P4075" s="242" t="str" cm="1">
        <f t="array" ref="P4075">IF(AND(I4075&lt;&gt;0,I4075&lt;&gt;""),IF(D4075="","",IF(ISNUMBER(MATCH(SUBSTITUTE(D4075," ",""),SUBSTITUTE('Look Up Values'!$S$2:$S$120," ",""),0)),"","D&amp;R error")),"")</f>
        <v/>
      </c>
      <c r="Q4075" s="242" t="str" cm="1">
        <f t="array" ref="Q4075">IF(AND(I4075&lt;&gt;0,I4075&lt;&gt;""),IF(G4075="","",IF(ISNUMBER(MATCH(SUBSTITUTE(G4075," ",""),SUBSTITUTE('Look Up Values'!$I$2:$I$10," ",""),0)),"","State error")),"")</f>
        <v/>
      </c>
      <c r="R4075" s="260" t="str">
        <f t="shared" si="127"/>
        <v/>
      </c>
    </row>
    <row r="4076" spans="1:18" ht="15.75">
      <c r="A4076" s="250">
        <v>4069</v>
      </c>
      <c r="B4076" s="198"/>
      <c r="C4076" s="25"/>
      <c r="D4076" s="25"/>
      <c r="E4076" s="25"/>
      <c r="F4076" s="25"/>
      <c r="G4076" s="26"/>
      <c r="H4076" s="27"/>
      <c r="I4076" s="28"/>
      <c r="J4076" s="430"/>
      <c r="K4076" s="48"/>
      <c r="L4076" s="457" t="str">
        <f t="shared" si="126"/>
        <v/>
      </c>
      <c r="M4076" s="245" cm="1">
        <f t="array" ref="M4076">SUMPRODUCT(--(N4076:Q4076&lt;&gt;"")) + IF(TRIM(R4076)="",0,LEN(R4076)-LEN(SUBSTITUTE(R4076,",",""))+1)</f>
        <v>0</v>
      </c>
      <c r="N4076" s="242" t="str">
        <f>IF(AND(I4076&lt;&gt;0,I4076&lt;&gt;""),IF(TRIM(SUBSTITUTE(B4076,CHAR(160),""))="","",IF(ISNUMBER(MATCH(TRIM(SUBSTITUTE(B4076,CHAR(160),"")),'Look Up Values'!$B$2:$B$500,0)),"","Origin error")),"")</f>
        <v/>
      </c>
      <c r="O4076" s="242" t="str">
        <f>IF(AND(I4076&lt;&gt;0,I4076&lt;&gt;""),IF(C4076="","",IF(AND(ISNUMBER(--LEFT(C4076,FIND(" ",C4076&amp;" ")-1)),OR(LEN(LEFT(C4076,FIND(" ",C4076&amp;" ")-1))=6,LEN(LEFT(C4076,FIND(" ",C4076&amp;" ")-1))=7),OR(ISNUMBER(MATCH(LEFT(C4076,FIND(" ",C4076&amp;" ")-1),'Look Up Values'!$G$2:$G$1000,0)),ISNUMBER(MATCH(LEFT(C4076,FIND(" ",C4076&amp;" ")-1),'Look Up Values'!$AE$2:$AE$2000,0)))),"","EWC error")),"")</f>
        <v/>
      </c>
      <c r="P4076" s="242" t="str" cm="1">
        <f t="array" ref="P4076">IF(AND(I4076&lt;&gt;0,I4076&lt;&gt;""),IF(D4076="","",IF(ISNUMBER(MATCH(SUBSTITUTE(D4076," ",""),SUBSTITUTE('Look Up Values'!$S$2:$S$120," ",""),0)),"","D&amp;R error")),"")</f>
        <v/>
      </c>
      <c r="Q4076" s="242" t="str" cm="1">
        <f t="array" ref="Q4076">IF(AND(I4076&lt;&gt;0,I4076&lt;&gt;""),IF(G4076="","",IF(ISNUMBER(MATCH(SUBSTITUTE(G4076," ",""),SUBSTITUTE('Look Up Values'!$I$2:$I$10," ",""),0)),"","State error")),"")</f>
        <v/>
      </c>
      <c r="R4076" s="260" t="str">
        <f t="shared" si="127"/>
        <v/>
      </c>
    </row>
    <row r="4077" spans="1:18" ht="15.75">
      <c r="A4077" s="250">
        <v>4070</v>
      </c>
      <c r="B4077" s="198"/>
      <c r="C4077" s="25"/>
      <c r="D4077" s="25"/>
      <c r="E4077" s="25"/>
      <c r="F4077" s="25"/>
      <c r="G4077" s="26"/>
      <c r="H4077" s="27"/>
      <c r="I4077" s="28"/>
      <c r="J4077" s="430"/>
      <c r="K4077" s="48"/>
      <c r="L4077" s="457" t="str">
        <f t="shared" si="126"/>
        <v/>
      </c>
      <c r="M4077" s="245" cm="1">
        <f t="array" ref="M4077">SUMPRODUCT(--(N4077:Q4077&lt;&gt;"")) + IF(TRIM(R4077)="",0,LEN(R4077)-LEN(SUBSTITUTE(R4077,",",""))+1)</f>
        <v>0</v>
      </c>
      <c r="N4077" s="242" t="str">
        <f>IF(AND(I4077&lt;&gt;0,I4077&lt;&gt;""),IF(TRIM(SUBSTITUTE(B4077,CHAR(160),""))="","",IF(ISNUMBER(MATCH(TRIM(SUBSTITUTE(B4077,CHAR(160),"")),'Look Up Values'!$B$2:$B$500,0)),"","Origin error")),"")</f>
        <v/>
      </c>
      <c r="O4077" s="242" t="str">
        <f>IF(AND(I4077&lt;&gt;0,I4077&lt;&gt;""),IF(C4077="","",IF(AND(ISNUMBER(--LEFT(C4077,FIND(" ",C4077&amp;" ")-1)),OR(LEN(LEFT(C4077,FIND(" ",C4077&amp;" ")-1))=6,LEN(LEFT(C4077,FIND(" ",C4077&amp;" ")-1))=7),OR(ISNUMBER(MATCH(LEFT(C4077,FIND(" ",C4077&amp;" ")-1),'Look Up Values'!$G$2:$G$1000,0)),ISNUMBER(MATCH(LEFT(C4077,FIND(" ",C4077&amp;" ")-1),'Look Up Values'!$AE$2:$AE$2000,0)))),"","EWC error")),"")</f>
        <v/>
      </c>
      <c r="P4077" s="242" t="str" cm="1">
        <f t="array" ref="P4077">IF(AND(I4077&lt;&gt;0,I4077&lt;&gt;""),IF(D4077="","",IF(ISNUMBER(MATCH(SUBSTITUTE(D4077," ",""),SUBSTITUTE('Look Up Values'!$S$2:$S$120," ",""),0)),"","D&amp;R error")),"")</f>
        <v/>
      </c>
      <c r="Q4077" s="242" t="str" cm="1">
        <f t="array" ref="Q4077">IF(AND(I4077&lt;&gt;0,I4077&lt;&gt;""),IF(G4077="","",IF(ISNUMBER(MATCH(SUBSTITUTE(G4077," ",""),SUBSTITUTE('Look Up Values'!$I$2:$I$10," ",""),0)),"","State error")),"")</f>
        <v/>
      </c>
      <c r="R4077" s="260" t="str">
        <f t="shared" si="127"/>
        <v/>
      </c>
    </row>
    <row r="4078" spans="1:18" ht="15.75">
      <c r="A4078" s="250">
        <v>4071</v>
      </c>
      <c r="B4078" s="198"/>
      <c r="C4078" s="25"/>
      <c r="D4078" s="25"/>
      <c r="E4078" s="25"/>
      <c r="F4078" s="25"/>
      <c r="G4078" s="26"/>
      <c r="H4078" s="27"/>
      <c r="I4078" s="28"/>
      <c r="J4078" s="430"/>
      <c r="K4078" s="48"/>
      <c r="L4078" s="457" t="str">
        <f t="shared" si="126"/>
        <v/>
      </c>
      <c r="M4078" s="245" cm="1">
        <f t="array" ref="M4078">SUMPRODUCT(--(N4078:Q4078&lt;&gt;"")) + IF(TRIM(R4078)="",0,LEN(R4078)-LEN(SUBSTITUTE(R4078,",",""))+1)</f>
        <v>0</v>
      </c>
      <c r="N4078" s="242" t="str">
        <f>IF(AND(I4078&lt;&gt;0,I4078&lt;&gt;""),IF(TRIM(SUBSTITUTE(B4078,CHAR(160),""))="","",IF(ISNUMBER(MATCH(TRIM(SUBSTITUTE(B4078,CHAR(160),"")),'Look Up Values'!$B$2:$B$500,0)),"","Origin error")),"")</f>
        <v/>
      </c>
      <c r="O4078" s="242" t="str">
        <f>IF(AND(I4078&lt;&gt;0,I4078&lt;&gt;""),IF(C4078="","",IF(AND(ISNUMBER(--LEFT(C4078,FIND(" ",C4078&amp;" ")-1)),OR(LEN(LEFT(C4078,FIND(" ",C4078&amp;" ")-1))=6,LEN(LEFT(C4078,FIND(" ",C4078&amp;" ")-1))=7),OR(ISNUMBER(MATCH(LEFT(C4078,FIND(" ",C4078&amp;" ")-1),'Look Up Values'!$G$2:$G$1000,0)),ISNUMBER(MATCH(LEFT(C4078,FIND(" ",C4078&amp;" ")-1),'Look Up Values'!$AE$2:$AE$2000,0)))),"","EWC error")),"")</f>
        <v/>
      </c>
      <c r="P4078" s="242" t="str" cm="1">
        <f t="array" ref="P4078">IF(AND(I4078&lt;&gt;0,I4078&lt;&gt;""),IF(D4078="","",IF(ISNUMBER(MATCH(SUBSTITUTE(D4078," ",""),SUBSTITUTE('Look Up Values'!$S$2:$S$120," ",""),0)),"","D&amp;R error")),"")</f>
        <v/>
      </c>
      <c r="Q4078" s="242" t="str" cm="1">
        <f t="array" ref="Q4078">IF(AND(I4078&lt;&gt;0,I4078&lt;&gt;""),IF(G4078="","",IF(ISNUMBER(MATCH(SUBSTITUTE(G4078," ",""),SUBSTITUTE('Look Up Values'!$I$2:$I$10," ",""),0)),"","State error")),"")</f>
        <v/>
      </c>
      <c r="R4078" s="260" t="str">
        <f t="shared" si="127"/>
        <v/>
      </c>
    </row>
    <row r="4079" spans="1:18" ht="15.75">
      <c r="A4079" s="250">
        <v>4072</v>
      </c>
      <c r="B4079" s="198"/>
      <c r="C4079" s="25"/>
      <c r="D4079" s="25"/>
      <c r="E4079" s="25"/>
      <c r="F4079" s="25"/>
      <c r="G4079" s="26"/>
      <c r="H4079" s="27"/>
      <c r="I4079" s="28"/>
      <c r="J4079" s="430"/>
      <c r="K4079" s="48"/>
      <c r="L4079" s="457" t="str">
        <f t="shared" si="126"/>
        <v/>
      </c>
      <c r="M4079" s="245" cm="1">
        <f t="array" ref="M4079">SUMPRODUCT(--(N4079:Q4079&lt;&gt;"")) + IF(TRIM(R4079)="",0,LEN(R4079)-LEN(SUBSTITUTE(R4079,",",""))+1)</f>
        <v>0</v>
      </c>
      <c r="N4079" s="242" t="str">
        <f>IF(AND(I4079&lt;&gt;0,I4079&lt;&gt;""),IF(TRIM(SUBSTITUTE(B4079,CHAR(160),""))="","",IF(ISNUMBER(MATCH(TRIM(SUBSTITUTE(B4079,CHAR(160),"")),'Look Up Values'!$B$2:$B$500,0)),"","Origin error")),"")</f>
        <v/>
      </c>
      <c r="O4079" s="242" t="str">
        <f>IF(AND(I4079&lt;&gt;0,I4079&lt;&gt;""),IF(C4079="","",IF(AND(ISNUMBER(--LEFT(C4079,FIND(" ",C4079&amp;" ")-1)),OR(LEN(LEFT(C4079,FIND(" ",C4079&amp;" ")-1))=6,LEN(LEFT(C4079,FIND(" ",C4079&amp;" ")-1))=7),OR(ISNUMBER(MATCH(LEFT(C4079,FIND(" ",C4079&amp;" ")-1),'Look Up Values'!$G$2:$G$1000,0)),ISNUMBER(MATCH(LEFT(C4079,FIND(" ",C4079&amp;" ")-1),'Look Up Values'!$AE$2:$AE$2000,0)))),"","EWC error")),"")</f>
        <v/>
      </c>
      <c r="P4079" s="242" t="str" cm="1">
        <f t="array" ref="P4079">IF(AND(I4079&lt;&gt;0,I4079&lt;&gt;""),IF(D4079="","",IF(ISNUMBER(MATCH(SUBSTITUTE(D4079," ",""),SUBSTITUTE('Look Up Values'!$S$2:$S$120," ",""),0)),"","D&amp;R error")),"")</f>
        <v/>
      </c>
      <c r="Q4079" s="242" t="str" cm="1">
        <f t="array" ref="Q4079">IF(AND(I4079&lt;&gt;0,I4079&lt;&gt;""),IF(G4079="","",IF(ISNUMBER(MATCH(SUBSTITUTE(G4079," ",""),SUBSTITUTE('Look Up Values'!$I$2:$I$10," ",""),0)),"","State error")),"")</f>
        <v/>
      </c>
      <c r="R4079" s="260" t="str">
        <f t="shared" si="127"/>
        <v/>
      </c>
    </row>
    <row r="4080" spans="1:18" ht="15.75">
      <c r="A4080" s="250">
        <v>4073</v>
      </c>
      <c r="B4080" s="198"/>
      <c r="C4080" s="25"/>
      <c r="D4080" s="25"/>
      <c r="E4080" s="25"/>
      <c r="F4080" s="25"/>
      <c r="G4080" s="26"/>
      <c r="H4080" s="27"/>
      <c r="I4080" s="28"/>
      <c r="J4080" s="430"/>
      <c r="K4080" s="48"/>
      <c r="L4080" s="457" t="str">
        <f t="shared" si="126"/>
        <v/>
      </c>
      <c r="M4080" s="245" cm="1">
        <f t="array" ref="M4080">SUMPRODUCT(--(N4080:Q4080&lt;&gt;"")) + IF(TRIM(R4080)="",0,LEN(R4080)-LEN(SUBSTITUTE(R4080,",",""))+1)</f>
        <v>0</v>
      </c>
      <c r="N4080" s="242" t="str">
        <f>IF(AND(I4080&lt;&gt;0,I4080&lt;&gt;""),IF(TRIM(SUBSTITUTE(B4080,CHAR(160),""))="","",IF(ISNUMBER(MATCH(TRIM(SUBSTITUTE(B4080,CHAR(160),"")),'Look Up Values'!$B$2:$B$500,0)),"","Origin error")),"")</f>
        <v/>
      </c>
      <c r="O4080" s="242" t="str">
        <f>IF(AND(I4080&lt;&gt;0,I4080&lt;&gt;""),IF(C4080="","",IF(AND(ISNUMBER(--LEFT(C4080,FIND(" ",C4080&amp;" ")-1)),OR(LEN(LEFT(C4080,FIND(" ",C4080&amp;" ")-1))=6,LEN(LEFT(C4080,FIND(" ",C4080&amp;" ")-1))=7),OR(ISNUMBER(MATCH(LEFT(C4080,FIND(" ",C4080&amp;" ")-1),'Look Up Values'!$G$2:$G$1000,0)),ISNUMBER(MATCH(LEFT(C4080,FIND(" ",C4080&amp;" ")-1),'Look Up Values'!$AE$2:$AE$2000,0)))),"","EWC error")),"")</f>
        <v/>
      </c>
      <c r="P4080" s="242" t="str" cm="1">
        <f t="array" ref="P4080">IF(AND(I4080&lt;&gt;0,I4080&lt;&gt;""),IF(D4080="","",IF(ISNUMBER(MATCH(SUBSTITUTE(D4080," ",""),SUBSTITUTE('Look Up Values'!$S$2:$S$120," ",""),0)),"","D&amp;R error")),"")</f>
        <v/>
      </c>
      <c r="Q4080" s="242" t="str" cm="1">
        <f t="array" ref="Q4080">IF(AND(I4080&lt;&gt;0,I4080&lt;&gt;""),IF(G4080="","",IF(ISNUMBER(MATCH(SUBSTITUTE(G4080," ",""),SUBSTITUTE('Look Up Values'!$I$2:$I$10," ",""),0)),"","State error")),"")</f>
        <v/>
      </c>
      <c r="R4080" s="260" t="str">
        <f t="shared" si="127"/>
        <v/>
      </c>
    </row>
    <row r="4081" spans="1:18" ht="15.75">
      <c r="A4081" s="250">
        <v>4074</v>
      </c>
      <c r="B4081" s="198"/>
      <c r="C4081" s="25"/>
      <c r="D4081" s="25"/>
      <c r="E4081" s="25"/>
      <c r="F4081" s="25"/>
      <c r="G4081" s="26"/>
      <c r="H4081" s="27"/>
      <c r="I4081" s="28"/>
      <c r="J4081" s="430"/>
      <c r="K4081" s="48"/>
      <c r="L4081" s="457" t="str">
        <f t="shared" si="126"/>
        <v/>
      </c>
      <c r="M4081" s="245" cm="1">
        <f t="array" ref="M4081">SUMPRODUCT(--(N4081:Q4081&lt;&gt;"")) + IF(TRIM(R4081)="",0,LEN(R4081)-LEN(SUBSTITUTE(R4081,",",""))+1)</f>
        <v>0</v>
      </c>
      <c r="N4081" s="242" t="str">
        <f>IF(AND(I4081&lt;&gt;0,I4081&lt;&gt;""),IF(TRIM(SUBSTITUTE(B4081,CHAR(160),""))="","",IF(ISNUMBER(MATCH(TRIM(SUBSTITUTE(B4081,CHAR(160),"")),'Look Up Values'!$B$2:$B$500,0)),"","Origin error")),"")</f>
        <v/>
      </c>
      <c r="O4081" s="242" t="str">
        <f>IF(AND(I4081&lt;&gt;0,I4081&lt;&gt;""),IF(C4081="","",IF(AND(ISNUMBER(--LEFT(C4081,FIND(" ",C4081&amp;" ")-1)),OR(LEN(LEFT(C4081,FIND(" ",C4081&amp;" ")-1))=6,LEN(LEFT(C4081,FIND(" ",C4081&amp;" ")-1))=7),OR(ISNUMBER(MATCH(LEFT(C4081,FIND(" ",C4081&amp;" ")-1),'Look Up Values'!$G$2:$G$1000,0)),ISNUMBER(MATCH(LEFT(C4081,FIND(" ",C4081&amp;" ")-1),'Look Up Values'!$AE$2:$AE$2000,0)))),"","EWC error")),"")</f>
        <v/>
      </c>
      <c r="P4081" s="242" t="str" cm="1">
        <f t="array" ref="P4081">IF(AND(I4081&lt;&gt;0,I4081&lt;&gt;""),IF(D4081="","",IF(ISNUMBER(MATCH(SUBSTITUTE(D4081," ",""),SUBSTITUTE('Look Up Values'!$S$2:$S$120," ",""),0)),"","D&amp;R error")),"")</f>
        <v/>
      </c>
      <c r="Q4081" s="242" t="str" cm="1">
        <f t="array" ref="Q4081">IF(AND(I4081&lt;&gt;0,I4081&lt;&gt;""),IF(G4081="","",IF(ISNUMBER(MATCH(SUBSTITUTE(G4081," ",""),SUBSTITUTE('Look Up Values'!$I$2:$I$10," ",""),0)),"","State error")),"")</f>
        <v/>
      </c>
      <c r="R4081" s="260" t="str">
        <f t="shared" si="127"/>
        <v/>
      </c>
    </row>
    <row r="4082" spans="1:18" ht="15.75">
      <c r="A4082" s="250">
        <v>4075</v>
      </c>
      <c r="B4082" s="198"/>
      <c r="C4082" s="25"/>
      <c r="D4082" s="25"/>
      <c r="E4082" s="25"/>
      <c r="F4082" s="25"/>
      <c r="G4082" s="26"/>
      <c r="H4082" s="27"/>
      <c r="I4082" s="28"/>
      <c r="J4082" s="430"/>
      <c r="K4082" s="48"/>
      <c r="L4082" s="457" t="str">
        <f t="shared" si="126"/>
        <v/>
      </c>
      <c r="M4082" s="245" cm="1">
        <f t="array" ref="M4082">SUMPRODUCT(--(N4082:Q4082&lt;&gt;"")) + IF(TRIM(R4082)="",0,LEN(R4082)-LEN(SUBSTITUTE(R4082,",",""))+1)</f>
        <v>0</v>
      </c>
      <c r="N4082" s="242" t="str">
        <f>IF(AND(I4082&lt;&gt;0,I4082&lt;&gt;""),IF(TRIM(SUBSTITUTE(B4082,CHAR(160),""))="","",IF(ISNUMBER(MATCH(TRIM(SUBSTITUTE(B4082,CHAR(160),"")),'Look Up Values'!$B$2:$B$500,0)),"","Origin error")),"")</f>
        <v/>
      </c>
      <c r="O4082" s="242" t="str">
        <f>IF(AND(I4082&lt;&gt;0,I4082&lt;&gt;""),IF(C4082="","",IF(AND(ISNUMBER(--LEFT(C4082,FIND(" ",C4082&amp;" ")-1)),OR(LEN(LEFT(C4082,FIND(" ",C4082&amp;" ")-1))=6,LEN(LEFT(C4082,FIND(" ",C4082&amp;" ")-1))=7),OR(ISNUMBER(MATCH(LEFT(C4082,FIND(" ",C4082&amp;" ")-1),'Look Up Values'!$G$2:$G$1000,0)),ISNUMBER(MATCH(LEFT(C4082,FIND(" ",C4082&amp;" ")-1),'Look Up Values'!$AE$2:$AE$2000,0)))),"","EWC error")),"")</f>
        <v/>
      </c>
      <c r="P4082" s="242" t="str" cm="1">
        <f t="array" ref="P4082">IF(AND(I4082&lt;&gt;0,I4082&lt;&gt;""),IF(D4082="","",IF(ISNUMBER(MATCH(SUBSTITUTE(D4082," ",""),SUBSTITUTE('Look Up Values'!$S$2:$S$120," ",""),0)),"","D&amp;R error")),"")</f>
        <v/>
      </c>
      <c r="Q4082" s="242" t="str" cm="1">
        <f t="array" ref="Q4082">IF(AND(I4082&lt;&gt;0,I4082&lt;&gt;""),IF(G4082="","",IF(ISNUMBER(MATCH(SUBSTITUTE(G4082," ",""),SUBSTITUTE('Look Up Values'!$I$2:$I$10," ",""),0)),"","State error")),"")</f>
        <v/>
      </c>
      <c r="R4082" s="260" t="str">
        <f t="shared" si="127"/>
        <v/>
      </c>
    </row>
    <row r="4083" spans="1:18" ht="15.75">
      <c r="A4083" s="250">
        <v>4076</v>
      </c>
      <c r="B4083" s="198"/>
      <c r="C4083" s="25"/>
      <c r="D4083" s="25"/>
      <c r="E4083" s="25"/>
      <c r="F4083" s="25"/>
      <c r="G4083" s="26"/>
      <c r="H4083" s="27"/>
      <c r="I4083" s="28"/>
      <c r="J4083" s="430"/>
      <c r="K4083" s="48"/>
      <c r="L4083" s="457" t="str">
        <f t="shared" si="126"/>
        <v/>
      </c>
      <c r="M4083" s="245" cm="1">
        <f t="array" ref="M4083">SUMPRODUCT(--(N4083:Q4083&lt;&gt;"")) + IF(TRIM(R4083)="",0,LEN(R4083)-LEN(SUBSTITUTE(R4083,",",""))+1)</f>
        <v>0</v>
      </c>
      <c r="N4083" s="242" t="str">
        <f>IF(AND(I4083&lt;&gt;0,I4083&lt;&gt;""),IF(TRIM(SUBSTITUTE(B4083,CHAR(160),""))="","",IF(ISNUMBER(MATCH(TRIM(SUBSTITUTE(B4083,CHAR(160),"")),'Look Up Values'!$B$2:$B$500,0)),"","Origin error")),"")</f>
        <v/>
      </c>
      <c r="O4083" s="242" t="str">
        <f>IF(AND(I4083&lt;&gt;0,I4083&lt;&gt;""),IF(C4083="","",IF(AND(ISNUMBER(--LEFT(C4083,FIND(" ",C4083&amp;" ")-1)),OR(LEN(LEFT(C4083,FIND(" ",C4083&amp;" ")-1))=6,LEN(LEFT(C4083,FIND(" ",C4083&amp;" ")-1))=7),OR(ISNUMBER(MATCH(LEFT(C4083,FIND(" ",C4083&amp;" ")-1),'Look Up Values'!$G$2:$G$1000,0)),ISNUMBER(MATCH(LEFT(C4083,FIND(" ",C4083&amp;" ")-1),'Look Up Values'!$AE$2:$AE$2000,0)))),"","EWC error")),"")</f>
        <v/>
      </c>
      <c r="P4083" s="242" t="str" cm="1">
        <f t="array" ref="P4083">IF(AND(I4083&lt;&gt;0,I4083&lt;&gt;""),IF(D4083="","",IF(ISNUMBER(MATCH(SUBSTITUTE(D4083," ",""),SUBSTITUTE('Look Up Values'!$S$2:$S$120," ",""),0)),"","D&amp;R error")),"")</f>
        <v/>
      </c>
      <c r="Q4083" s="242" t="str" cm="1">
        <f t="array" ref="Q4083">IF(AND(I4083&lt;&gt;0,I4083&lt;&gt;""),IF(G4083="","",IF(ISNUMBER(MATCH(SUBSTITUTE(G4083," ",""),SUBSTITUTE('Look Up Values'!$I$2:$I$10," ",""),0)),"","State error")),"")</f>
        <v/>
      </c>
      <c r="R4083" s="260" t="str">
        <f t="shared" si="127"/>
        <v/>
      </c>
    </row>
    <row r="4084" spans="1:18" ht="15.75">
      <c r="A4084" s="250">
        <v>4077</v>
      </c>
      <c r="B4084" s="198"/>
      <c r="C4084" s="25"/>
      <c r="D4084" s="25"/>
      <c r="E4084" s="25"/>
      <c r="F4084" s="25"/>
      <c r="G4084" s="26"/>
      <c r="H4084" s="27"/>
      <c r="I4084" s="28"/>
      <c r="J4084" s="430"/>
      <c r="K4084" s="48"/>
      <c r="L4084" s="457" t="str">
        <f t="shared" si="126"/>
        <v/>
      </c>
      <c r="M4084" s="245" cm="1">
        <f t="array" ref="M4084">SUMPRODUCT(--(N4084:Q4084&lt;&gt;"")) + IF(TRIM(R4084)="",0,LEN(R4084)-LEN(SUBSTITUTE(R4084,",",""))+1)</f>
        <v>0</v>
      </c>
      <c r="N4084" s="242" t="str">
        <f>IF(AND(I4084&lt;&gt;0,I4084&lt;&gt;""),IF(TRIM(SUBSTITUTE(B4084,CHAR(160),""))="","",IF(ISNUMBER(MATCH(TRIM(SUBSTITUTE(B4084,CHAR(160),"")),'Look Up Values'!$B$2:$B$500,0)),"","Origin error")),"")</f>
        <v/>
      </c>
      <c r="O4084" s="242" t="str">
        <f>IF(AND(I4084&lt;&gt;0,I4084&lt;&gt;""),IF(C4084="","",IF(AND(ISNUMBER(--LEFT(C4084,FIND(" ",C4084&amp;" ")-1)),OR(LEN(LEFT(C4084,FIND(" ",C4084&amp;" ")-1))=6,LEN(LEFT(C4084,FIND(" ",C4084&amp;" ")-1))=7),OR(ISNUMBER(MATCH(LEFT(C4084,FIND(" ",C4084&amp;" ")-1),'Look Up Values'!$G$2:$G$1000,0)),ISNUMBER(MATCH(LEFT(C4084,FIND(" ",C4084&amp;" ")-1),'Look Up Values'!$AE$2:$AE$2000,0)))),"","EWC error")),"")</f>
        <v/>
      </c>
      <c r="P4084" s="242" t="str" cm="1">
        <f t="array" ref="P4084">IF(AND(I4084&lt;&gt;0,I4084&lt;&gt;""),IF(D4084="","",IF(ISNUMBER(MATCH(SUBSTITUTE(D4084," ",""),SUBSTITUTE('Look Up Values'!$S$2:$S$120," ",""),0)),"","D&amp;R error")),"")</f>
        <v/>
      </c>
      <c r="Q4084" s="242" t="str" cm="1">
        <f t="array" ref="Q4084">IF(AND(I4084&lt;&gt;0,I4084&lt;&gt;""),IF(G4084="","",IF(ISNUMBER(MATCH(SUBSTITUTE(G4084," ",""),SUBSTITUTE('Look Up Values'!$I$2:$I$10," ",""),0)),"","State error")),"")</f>
        <v/>
      </c>
      <c r="R4084" s="260" t="str">
        <f t="shared" si="127"/>
        <v/>
      </c>
    </row>
    <row r="4085" spans="1:18" ht="15.75">
      <c r="A4085" s="250">
        <v>4078</v>
      </c>
      <c r="B4085" s="198"/>
      <c r="C4085" s="25"/>
      <c r="D4085" s="25"/>
      <c r="E4085" s="25"/>
      <c r="F4085" s="25"/>
      <c r="G4085" s="26"/>
      <c r="H4085" s="27"/>
      <c r="I4085" s="28"/>
      <c r="J4085" s="430"/>
      <c r="K4085" s="48"/>
      <c r="L4085" s="457" t="str">
        <f t="shared" si="126"/>
        <v/>
      </c>
      <c r="M4085" s="245" cm="1">
        <f t="array" ref="M4085">SUMPRODUCT(--(N4085:Q4085&lt;&gt;"")) + IF(TRIM(R4085)="",0,LEN(R4085)-LEN(SUBSTITUTE(R4085,",",""))+1)</f>
        <v>0</v>
      </c>
      <c r="N4085" s="242" t="str">
        <f>IF(AND(I4085&lt;&gt;0,I4085&lt;&gt;""),IF(TRIM(SUBSTITUTE(B4085,CHAR(160),""))="","",IF(ISNUMBER(MATCH(TRIM(SUBSTITUTE(B4085,CHAR(160),"")),'Look Up Values'!$B$2:$B$500,0)),"","Origin error")),"")</f>
        <v/>
      </c>
      <c r="O4085" s="242" t="str">
        <f>IF(AND(I4085&lt;&gt;0,I4085&lt;&gt;""),IF(C4085="","",IF(AND(ISNUMBER(--LEFT(C4085,FIND(" ",C4085&amp;" ")-1)),OR(LEN(LEFT(C4085,FIND(" ",C4085&amp;" ")-1))=6,LEN(LEFT(C4085,FIND(" ",C4085&amp;" ")-1))=7),OR(ISNUMBER(MATCH(LEFT(C4085,FIND(" ",C4085&amp;" ")-1),'Look Up Values'!$G$2:$G$1000,0)),ISNUMBER(MATCH(LEFT(C4085,FIND(" ",C4085&amp;" ")-1),'Look Up Values'!$AE$2:$AE$2000,0)))),"","EWC error")),"")</f>
        <v/>
      </c>
      <c r="P4085" s="242" t="str" cm="1">
        <f t="array" ref="P4085">IF(AND(I4085&lt;&gt;0,I4085&lt;&gt;""),IF(D4085="","",IF(ISNUMBER(MATCH(SUBSTITUTE(D4085," ",""),SUBSTITUTE('Look Up Values'!$S$2:$S$120," ",""),0)),"","D&amp;R error")),"")</f>
        <v/>
      </c>
      <c r="Q4085" s="242" t="str" cm="1">
        <f t="array" ref="Q4085">IF(AND(I4085&lt;&gt;0,I4085&lt;&gt;""),IF(G4085="","",IF(ISNUMBER(MATCH(SUBSTITUTE(G4085," ",""),SUBSTITUTE('Look Up Values'!$I$2:$I$10," ",""),0)),"","State error")),"")</f>
        <v/>
      </c>
      <c r="R4085" s="260" t="str">
        <f t="shared" si="127"/>
        <v/>
      </c>
    </row>
    <row r="4086" spans="1:18" ht="15.75">
      <c r="A4086" s="250">
        <v>4079</v>
      </c>
      <c r="B4086" s="198"/>
      <c r="C4086" s="25"/>
      <c r="D4086" s="25"/>
      <c r="E4086" s="25"/>
      <c r="F4086" s="25"/>
      <c r="G4086" s="26"/>
      <c r="H4086" s="27"/>
      <c r="I4086" s="28"/>
      <c r="J4086" s="430"/>
      <c r="K4086" s="48"/>
      <c r="L4086" s="457" t="str">
        <f t="shared" si="126"/>
        <v/>
      </c>
      <c r="M4086" s="245" cm="1">
        <f t="array" ref="M4086">SUMPRODUCT(--(N4086:Q4086&lt;&gt;"")) + IF(TRIM(R4086)="",0,LEN(R4086)-LEN(SUBSTITUTE(R4086,",",""))+1)</f>
        <v>0</v>
      </c>
      <c r="N4086" s="242" t="str">
        <f>IF(AND(I4086&lt;&gt;0,I4086&lt;&gt;""),IF(TRIM(SUBSTITUTE(B4086,CHAR(160),""))="","",IF(ISNUMBER(MATCH(TRIM(SUBSTITUTE(B4086,CHAR(160),"")),'Look Up Values'!$B$2:$B$500,0)),"","Origin error")),"")</f>
        <v/>
      </c>
      <c r="O4086" s="242" t="str">
        <f>IF(AND(I4086&lt;&gt;0,I4086&lt;&gt;""),IF(C4086="","",IF(AND(ISNUMBER(--LEFT(C4086,FIND(" ",C4086&amp;" ")-1)),OR(LEN(LEFT(C4086,FIND(" ",C4086&amp;" ")-1))=6,LEN(LEFT(C4086,FIND(" ",C4086&amp;" ")-1))=7),OR(ISNUMBER(MATCH(LEFT(C4086,FIND(" ",C4086&amp;" ")-1),'Look Up Values'!$G$2:$G$1000,0)),ISNUMBER(MATCH(LEFT(C4086,FIND(" ",C4086&amp;" ")-1),'Look Up Values'!$AE$2:$AE$2000,0)))),"","EWC error")),"")</f>
        <v/>
      </c>
      <c r="P4086" s="242" t="str" cm="1">
        <f t="array" ref="P4086">IF(AND(I4086&lt;&gt;0,I4086&lt;&gt;""),IF(D4086="","",IF(ISNUMBER(MATCH(SUBSTITUTE(D4086," ",""),SUBSTITUTE('Look Up Values'!$S$2:$S$120," ",""),0)),"","D&amp;R error")),"")</f>
        <v/>
      </c>
      <c r="Q4086" s="242" t="str" cm="1">
        <f t="array" ref="Q4086">IF(AND(I4086&lt;&gt;0,I4086&lt;&gt;""),IF(G4086="","",IF(ISNUMBER(MATCH(SUBSTITUTE(G4086," ",""),SUBSTITUTE('Look Up Values'!$I$2:$I$10," ",""),0)),"","State error")),"")</f>
        <v/>
      </c>
      <c r="R4086" s="260" t="str">
        <f t="shared" si="127"/>
        <v/>
      </c>
    </row>
    <row r="4087" spans="1:18" ht="15.75">
      <c r="A4087" s="250">
        <v>4080</v>
      </c>
      <c r="B4087" s="198"/>
      <c r="C4087" s="25"/>
      <c r="D4087" s="25"/>
      <c r="E4087" s="25"/>
      <c r="F4087" s="25"/>
      <c r="G4087" s="26"/>
      <c r="H4087" s="27"/>
      <c r="I4087" s="28"/>
      <c r="J4087" s="430"/>
      <c r="K4087" s="48"/>
      <c r="L4087" s="457" t="str">
        <f t="shared" si="126"/>
        <v/>
      </c>
      <c r="M4087" s="245" cm="1">
        <f t="array" ref="M4087">SUMPRODUCT(--(N4087:Q4087&lt;&gt;"")) + IF(TRIM(R4087)="",0,LEN(R4087)-LEN(SUBSTITUTE(R4087,",",""))+1)</f>
        <v>0</v>
      </c>
      <c r="N4087" s="242" t="str">
        <f>IF(AND(I4087&lt;&gt;0,I4087&lt;&gt;""),IF(TRIM(SUBSTITUTE(B4087,CHAR(160),""))="","",IF(ISNUMBER(MATCH(TRIM(SUBSTITUTE(B4087,CHAR(160),"")),'Look Up Values'!$B$2:$B$500,0)),"","Origin error")),"")</f>
        <v/>
      </c>
      <c r="O4087" s="242" t="str">
        <f>IF(AND(I4087&lt;&gt;0,I4087&lt;&gt;""),IF(C4087="","",IF(AND(ISNUMBER(--LEFT(C4087,FIND(" ",C4087&amp;" ")-1)),OR(LEN(LEFT(C4087,FIND(" ",C4087&amp;" ")-1))=6,LEN(LEFT(C4087,FIND(" ",C4087&amp;" ")-1))=7),OR(ISNUMBER(MATCH(LEFT(C4087,FIND(" ",C4087&amp;" ")-1),'Look Up Values'!$G$2:$G$1000,0)),ISNUMBER(MATCH(LEFT(C4087,FIND(" ",C4087&amp;" ")-1),'Look Up Values'!$AE$2:$AE$2000,0)))),"","EWC error")),"")</f>
        <v/>
      </c>
      <c r="P4087" s="242" t="str" cm="1">
        <f t="array" ref="P4087">IF(AND(I4087&lt;&gt;0,I4087&lt;&gt;""),IF(D4087="","",IF(ISNUMBER(MATCH(SUBSTITUTE(D4087," ",""),SUBSTITUTE('Look Up Values'!$S$2:$S$120," ",""),0)),"","D&amp;R error")),"")</f>
        <v/>
      </c>
      <c r="Q4087" s="242" t="str" cm="1">
        <f t="array" ref="Q4087">IF(AND(I4087&lt;&gt;0,I4087&lt;&gt;""),IF(G4087="","",IF(ISNUMBER(MATCH(SUBSTITUTE(G4087," ",""),SUBSTITUTE('Look Up Values'!$I$2:$I$10," ",""),0)),"","State error")),"")</f>
        <v/>
      </c>
      <c r="R4087" s="260" t="str">
        <f t="shared" si="127"/>
        <v/>
      </c>
    </row>
    <row r="4088" spans="1:18" ht="15.75">
      <c r="A4088" s="250">
        <v>4081</v>
      </c>
      <c r="B4088" s="198"/>
      <c r="C4088" s="25"/>
      <c r="D4088" s="25"/>
      <c r="E4088" s="25"/>
      <c r="F4088" s="25"/>
      <c r="G4088" s="26"/>
      <c r="H4088" s="27"/>
      <c r="I4088" s="28"/>
      <c r="J4088" s="430"/>
      <c r="K4088" s="48"/>
      <c r="L4088" s="457" t="str">
        <f t="shared" si="126"/>
        <v/>
      </c>
      <c r="M4088" s="245" cm="1">
        <f t="array" ref="M4088">SUMPRODUCT(--(N4088:Q4088&lt;&gt;"")) + IF(TRIM(R4088)="",0,LEN(R4088)-LEN(SUBSTITUTE(R4088,",",""))+1)</f>
        <v>0</v>
      </c>
      <c r="N4088" s="242" t="str">
        <f>IF(AND(I4088&lt;&gt;0,I4088&lt;&gt;""),IF(TRIM(SUBSTITUTE(B4088,CHAR(160),""))="","",IF(ISNUMBER(MATCH(TRIM(SUBSTITUTE(B4088,CHAR(160),"")),'Look Up Values'!$B$2:$B$500,0)),"","Origin error")),"")</f>
        <v/>
      </c>
      <c r="O4088" s="242" t="str">
        <f>IF(AND(I4088&lt;&gt;0,I4088&lt;&gt;""),IF(C4088="","",IF(AND(ISNUMBER(--LEFT(C4088,FIND(" ",C4088&amp;" ")-1)),OR(LEN(LEFT(C4088,FIND(" ",C4088&amp;" ")-1))=6,LEN(LEFT(C4088,FIND(" ",C4088&amp;" ")-1))=7),OR(ISNUMBER(MATCH(LEFT(C4088,FIND(" ",C4088&amp;" ")-1),'Look Up Values'!$G$2:$G$1000,0)),ISNUMBER(MATCH(LEFT(C4088,FIND(" ",C4088&amp;" ")-1),'Look Up Values'!$AE$2:$AE$2000,0)))),"","EWC error")),"")</f>
        <v/>
      </c>
      <c r="P4088" s="242" t="str" cm="1">
        <f t="array" ref="P4088">IF(AND(I4088&lt;&gt;0,I4088&lt;&gt;""),IF(D4088="","",IF(ISNUMBER(MATCH(SUBSTITUTE(D4088," ",""),SUBSTITUTE('Look Up Values'!$S$2:$S$120," ",""),0)),"","D&amp;R error")),"")</f>
        <v/>
      </c>
      <c r="Q4088" s="242" t="str" cm="1">
        <f t="array" ref="Q4088">IF(AND(I4088&lt;&gt;0,I4088&lt;&gt;""),IF(G4088="","",IF(ISNUMBER(MATCH(SUBSTITUTE(G4088," ",""),SUBSTITUTE('Look Up Values'!$I$2:$I$10," ",""),0)),"","State error")),"")</f>
        <v/>
      </c>
      <c r="R4088" s="260" t="str">
        <f t="shared" si="127"/>
        <v/>
      </c>
    </row>
    <row r="4089" spans="1:18" ht="15.75">
      <c r="A4089" s="250">
        <v>4082</v>
      </c>
      <c r="B4089" s="198"/>
      <c r="C4089" s="25"/>
      <c r="D4089" s="25"/>
      <c r="E4089" s="25"/>
      <c r="F4089" s="25"/>
      <c r="G4089" s="26"/>
      <c r="H4089" s="27"/>
      <c r="I4089" s="28"/>
      <c r="J4089" s="430"/>
      <c r="K4089" s="48"/>
      <c r="L4089" s="457" t="str">
        <f t="shared" si="126"/>
        <v/>
      </c>
      <c r="M4089" s="245" cm="1">
        <f t="array" ref="M4089">SUMPRODUCT(--(N4089:Q4089&lt;&gt;"")) + IF(TRIM(R4089)="",0,LEN(R4089)-LEN(SUBSTITUTE(R4089,",",""))+1)</f>
        <v>0</v>
      </c>
      <c r="N4089" s="242" t="str">
        <f>IF(AND(I4089&lt;&gt;0,I4089&lt;&gt;""),IF(TRIM(SUBSTITUTE(B4089,CHAR(160),""))="","",IF(ISNUMBER(MATCH(TRIM(SUBSTITUTE(B4089,CHAR(160),"")),'Look Up Values'!$B$2:$B$500,0)),"","Origin error")),"")</f>
        <v/>
      </c>
      <c r="O4089" s="242" t="str">
        <f>IF(AND(I4089&lt;&gt;0,I4089&lt;&gt;""),IF(C4089="","",IF(AND(ISNUMBER(--LEFT(C4089,FIND(" ",C4089&amp;" ")-1)),OR(LEN(LEFT(C4089,FIND(" ",C4089&amp;" ")-1))=6,LEN(LEFT(C4089,FIND(" ",C4089&amp;" ")-1))=7),OR(ISNUMBER(MATCH(LEFT(C4089,FIND(" ",C4089&amp;" ")-1),'Look Up Values'!$G$2:$G$1000,0)),ISNUMBER(MATCH(LEFT(C4089,FIND(" ",C4089&amp;" ")-1),'Look Up Values'!$AE$2:$AE$2000,0)))),"","EWC error")),"")</f>
        <v/>
      </c>
      <c r="P4089" s="242" t="str" cm="1">
        <f t="array" ref="P4089">IF(AND(I4089&lt;&gt;0,I4089&lt;&gt;""),IF(D4089="","",IF(ISNUMBER(MATCH(SUBSTITUTE(D4089," ",""),SUBSTITUTE('Look Up Values'!$S$2:$S$120," ",""),0)),"","D&amp;R error")),"")</f>
        <v/>
      </c>
      <c r="Q4089" s="242" t="str" cm="1">
        <f t="array" ref="Q4089">IF(AND(I4089&lt;&gt;0,I4089&lt;&gt;""),IF(G4089="","",IF(ISNUMBER(MATCH(SUBSTITUTE(G4089," ",""),SUBSTITUTE('Look Up Values'!$I$2:$I$10," ",""),0)),"","State error")),"")</f>
        <v/>
      </c>
      <c r="R4089" s="260" t="str">
        <f t="shared" si="127"/>
        <v/>
      </c>
    </row>
    <row r="4090" spans="1:18" ht="15.75">
      <c r="A4090" s="250">
        <v>4083</v>
      </c>
      <c r="B4090" s="198"/>
      <c r="C4090" s="25"/>
      <c r="D4090" s="25"/>
      <c r="E4090" s="25"/>
      <c r="F4090" s="25"/>
      <c r="G4090" s="26"/>
      <c r="H4090" s="27"/>
      <c r="I4090" s="28"/>
      <c r="J4090" s="430"/>
      <c r="K4090" s="48"/>
      <c r="L4090" s="457" t="str">
        <f t="shared" si="126"/>
        <v/>
      </c>
      <c r="M4090" s="245" cm="1">
        <f t="array" ref="M4090">SUMPRODUCT(--(N4090:Q4090&lt;&gt;"")) + IF(TRIM(R4090)="",0,LEN(R4090)-LEN(SUBSTITUTE(R4090,",",""))+1)</f>
        <v>0</v>
      </c>
      <c r="N4090" s="242" t="str">
        <f>IF(AND(I4090&lt;&gt;0,I4090&lt;&gt;""),IF(TRIM(SUBSTITUTE(B4090,CHAR(160),""))="","",IF(ISNUMBER(MATCH(TRIM(SUBSTITUTE(B4090,CHAR(160),"")),'Look Up Values'!$B$2:$B$500,0)),"","Origin error")),"")</f>
        <v/>
      </c>
      <c r="O4090" s="242" t="str">
        <f>IF(AND(I4090&lt;&gt;0,I4090&lt;&gt;""),IF(C4090="","",IF(AND(ISNUMBER(--LEFT(C4090,FIND(" ",C4090&amp;" ")-1)),OR(LEN(LEFT(C4090,FIND(" ",C4090&amp;" ")-1))=6,LEN(LEFT(C4090,FIND(" ",C4090&amp;" ")-1))=7),OR(ISNUMBER(MATCH(LEFT(C4090,FIND(" ",C4090&amp;" ")-1),'Look Up Values'!$G$2:$G$1000,0)),ISNUMBER(MATCH(LEFT(C4090,FIND(" ",C4090&amp;" ")-1),'Look Up Values'!$AE$2:$AE$2000,0)))),"","EWC error")),"")</f>
        <v/>
      </c>
      <c r="P4090" s="242" t="str" cm="1">
        <f t="array" ref="P4090">IF(AND(I4090&lt;&gt;0,I4090&lt;&gt;""),IF(D4090="","",IF(ISNUMBER(MATCH(SUBSTITUTE(D4090," ",""),SUBSTITUTE('Look Up Values'!$S$2:$S$120," ",""),0)),"","D&amp;R error")),"")</f>
        <v/>
      </c>
      <c r="Q4090" s="242" t="str" cm="1">
        <f t="array" ref="Q4090">IF(AND(I4090&lt;&gt;0,I4090&lt;&gt;""),IF(G4090="","",IF(ISNUMBER(MATCH(SUBSTITUTE(G4090," ",""),SUBSTITUTE('Look Up Values'!$I$2:$I$10," ",""),0)),"","State error")),"")</f>
        <v/>
      </c>
      <c r="R4090" s="260" t="str">
        <f t="shared" si="127"/>
        <v/>
      </c>
    </row>
    <row r="4091" spans="1:18" ht="15.75">
      <c r="A4091" s="250">
        <v>4084</v>
      </c>
      <c r="B4091" s="198"/>
      <c r="C4091" s="25"/>
      <c r="D4091" s="25"/>
      <c r="E4091" s="25"/>
      <c r="F4091" s="25"/>
      <c r="G4091" s="26"/>
      <c r="H4091" s="27"/>
      <c r="I4091" s="28"/>
      <c r="J4091" s="430"/>
      <c r="K4091" s="48"/>
      <c r="L4091" s="457" t="str">
        <f t="shared" si="126"/>
        <v/>
      </c>
      <c r="M4091" s="245" cm="1">
        <f t="array" ref="M4091">SUMPRODUCT(--(N4091:Q4091&lt;&gt;"")) + IF(TRIM(R4091)="",0,LEN(R4091)-LEN(SUBSTITUTE(R4091,",",""))+1)</f>
        <v>0</v>
      </c>
      <c r="N4091" s="242" t="str">
        <f>IF(AND(I4091&lt;&gt;0,I4091&lt;&gt;""),IF(TRIM(SUBSTITUTE(B4091,CHAR(160),""))="","",IF(ISNUMBER(MATCH(TRIM(SUBSTITUTE(B4091,CHAR(160),"")),'Look Up Values'!$B$2:$B$500,0)),"","Origin error")),"")</f>
        <v/>
      </c>
      <c r="O4091" s="242" t="str">
        <f>IF(AND(I4091&lt;&gt;0,I4091&lt;&gt;""),IF(C4091="","",IF(AND(ISNUMBER(--LEFT(C4091,FIND(" ",C4091&amp;" ")-1)),OR(LEN(LEFT(C4091,FIND(" ",C4091&amp;" ")-1))=6,LEN(LEFT(C4091,FIND(" ",C4091&amp;" ")-1))=7),OR(ISNUMBER(MATCH(LEFT(C4091,FIND(" ",C4091&amp;" ")-1),'Look Up Values'!$G$2:$G$1000,0)),ISNUMBER(MATCH(LEFT(C4091,FIND(" ",C4091&amp;" ")-1),'Look Up Values'!$AE$2:$AE$2000,0)))),"","EWC error")),"")</f>
        <v/>
      </c>
      <c r="P4091" s="242" t="str" cm="1">
        <f t="array" ref="P4091">IF(AND(I4091&lt;&gt;0,I4091&lt;&gt;""),IF(D4091="","",IF(ISNUMBER(MATCH(SUBSTITUTE(D4091," ",""),SUBSTITUTE('Look Up Values'!$S$2:$S$120," ",""),0)),"","D&amp;R error")),"")</f>
        <v/>
      </c>
      <c r="Q4091" s="242" t="str" cm="1">
        <f t="array" ref="Q4091">IF(AND(I4091&lt;&gt;0,I4091&lt;&gt;""),IF(G4091="","",IF(ISNUMBER(MATCH(SUBSTITUTE(G4091," ",""),SUBSTITUTE('Look Up Values'!$I$2:$I$10," ",""),0)),"","State error")),"")</f>
        <v/>
      </c>
      <c r="R4091" s="260" t="str">
        <f t="shared" si="127"/>
        <v/>
      </c>
    </row>
    <row r="4092" spans="1:18" ht="15.75">
      <c r="A4092" s="250">
        <v>4085</v>
      </c>
      <c r="B4092" s="198"/>
      <c r="C4092" s="25"/>
      <c r="D4092" s="25"/>
      <c r="E4092" s="25"/>
      <c r="F4092" s="25"/>
      <c r="G4092" s="26"/>
      <c r="H4092" s="27"/>
      <c r="I4092" s="28"/>
      <c r="J4092" s="430"/>
      <c r="K4092" s="48"/>
      <c r="L4092" s="457" t="str">
        <f t="shared" si="126"/>
        <v/>
      </c>
      <c r="M4092" s="245" cm="1">
        <f t="array" ref="M4092">SUMPRODUCT(--(N4092:Q4092&lt;&gt;"")) + IF(TRIM(R4092)="",0,LEN(R4092)-LEN(SUBSTITUTE(R4092,",",""))+1)</f>
        <v>0</v>
      </c>
      <c r="N4092" s="242" t="str">
        <f>IF(AND(I4092&lt;&gt;0,I4092&lt;&gt;""),IF(TRIM(SUBSTITUTE(B4092,CHAR(160),""))="","",IF(ISNUMBER(MATCH(TRIM(SUBSTITUTE(B4092,CHAR(160),"")),'Look Up Values'!$B$2:$B$500,0)),"","Origin error")),"")</f>
        <v/>
      </c>
      <c r="O4092" s="242" t="str">
        <f>IF(AND(I4092&lt;&gt;0,I4092&lt;&gt;""),IF(C4092="","",IF(AND(ISNUMBER(--LEFT(C4092,FIND(" ",C4092&amp;" ")-1)),OR(LEN(LEFT(C4092,FIND(" ",C4092&amp;" ")-1))=6,LEN(LEFT(C4092,FIND(" ",C4092&amp;" ")-1))=7),OR(ISNUMBER(MATCH(LEFT(C4092,FIND(" ",C4092&amp;" ")-1),'Look Up Values'!$G$2:$G$1000,0)),ISNUMBER(MATCH(LEFT(C4092,FIND(" ",C4092&amp;" ")-1),'Look Up Values'!$AE$2:$AE$2000,0)))),"","EWC error")),"")</f>
        <v/>
      </c>
      <c r="P4092" s="242" t="str" cm="1">
        <f t="array" ref="P4092">IF(AND(I4092&lt;&gt;0,I4092&lt;&gt;""),IF(D4092="","",IF(ISNUMBER(MATCH(SUBSTITUTE(D4092," ",""),SUBSTITUTE('Look Up Values'!$S$2:$S$120," ",""),0)),"","D&amp;R error")),"")</f>
        <v/>
      </c>
      <c r="Q4092" s="242" t="str" cm="1">
        <f t="array" ref="Q4092">IF(AND(I4092&lt;&gt;0,I4092&lt;&gt;""),IF(G4092="","",IF(ISNUMBER(MATCH(SUBSTITUTE(G4092," ",""),SUBSTITUTE('Look Up Values'!$I$2:$I$10," ",""),0)),"","State error")),"")</f>
        <v/>
      </c>
      <c r="R4092" s="260" t="str">
        <f t="shared" si="127"/>
        <v/>
      </c>
    </row>
    <row r="4093" spans="1:18" ht="15.75">
      <c r="A4093" s="250">
        <v>4086</v>
      </c>
      <c r="B4093" s="198"/>
      <c r="C4093" s="25"/>
      <c r="D4093" s="25"/>
      <c r="E4093" s="25"/>
      <c r="F4093" s="25"/>
      <c r="G4093" s="26"/>
      <c r="H4093" s="27"/>
      <c r="I4093" s="28"/>
      <c r="J4093" s="430"/>
      <c r="K4093" s="48"/>
      <c r="L4093" s="457" t="str">
        <f t="shared" si="126"/>
        <v/>
      </c>
      <c r="M4093" s="245" cm="1">
        <f t="array" ref="M4093">SUMPRODUCT(--(N4093:Q4093&lt;&gt;"")) + IF(TRIM(R4093)="",0,LEN(R4093)-LEN(SUBSTITUTE(R4093,",",""))+1)</f>
        <v>0</v>
      </c>
      <c r="N4093" s="242" t="str">
        <f>IF(AND(I4093&lt;&gt;0,I4093&lt;&gt;""),IF(TRIM(SUBSTITUTE(B4093,CHAR(160),""))="","",IF(ISNUMBER(MATCH(TRIM(SUBSTITUTE(B4093,CHAR(160),"")),'Look Up Values'!$B$2:$B$500,0)),"","Origin error")),"")</f>
        <v/>
      </c>
      <c r="O4093" s="242" t="str">
        <f>IF(AND(I4093&lt;&gt;0,I4093&lt;&gt;""),IF(C4093="","",IF(AND(ISNUMBER(--LEFT(C4093,FIND(" ",C4093&amp;" ")-1)),OR(LEN(LEFT(C4093,FIND(" ",C4093&amp;" ")-1))=6,LEN(LEFT(C4093,FIND(" ",C4093&amp;" ")-1))=7),OR(ISNUMBER(MATCH(LEFT(C4093,FIND(" ",C4093&amp;" ")-1),'Look Up Values'!$G$2:$G$1000,0)),ISNUMBER(MATCH(LEFT(C4093,FIND(" ",C4093&amp;" ")-1),'Look Up Values'!$AE$2:$AE$2000,0)))),"","EWC error")),"")</f>
        <v/>
      </c>
      <c r="P4093" s="242" t="str" cm="1">
        <f t="array" ref="P4093">IF(AND(I4093&lt;&gt;0,I4093&lt;&gt;""),IF(D4093="","",IF(ISNUMBER(MATCH(SUBSTITUTE(D4093," ",""),SUBSTITUTE('Look Up Values'!$S$2:$S$120," ",""),0)),"","D&amp;R error")),"")</f>
        <v/>
      </c>
      <c r="Q4093" s="242" t="str" cm="1">
        <f t="array" ref="Q4093">IF(AND(I4093&lt;&gt;0,I4093&lt;&gt;""),IF(G4093="","",IF(ISNUMBER(MATCH(SUBSTITUTE(G4093," ",""),SUBSTITUTE('Look Up Values'!$I$2:$I$10," ",""),0)),"","State error")),"")</f>
        <v/>
      </c>
      <c r="R4093" s="260" t="str">
        <f t="shared" si="127"/>
        <v/>
      </c>
    </row>
    <row r="4094" spans="1:18" ht="15.75">
      <c r="A4094" s="250">
        <v>4087</v>
      </c>
      <c r="B4094" s="198"/>
      <c r="C4094" s="25"/>
      <c r="D4094" s="25"/>
      <c r="E4094" s="25"/>
      <c r="F4094" s="25"/>
      <c r="G4094" s="26"/>
      <c r="H4094" s="27"/>
      <c r="I4094" s="28"/>
      <c r="J4094" s="430"/>
      <c r="K4094" s="48"/>
      <c r="L4094" s="457" t="str">
        <f t="shared" si="126"/>
        <v/>
      </c>
      <c r="M4094" s="245" cm="1">
        <f t="array" ref="M4094">SUMPRODUCT(--(N4094:Q4094&lt;&gt;"")) + IF(TRIM(R4094)="",0,LEN(R4094)-LEN(SUBSTITUTE(R4094,",",""))+1)</f>
        <v>0</v>
      </c>
      <c r="N4094" s="242" t="str">
        <f>IF(AND(I4094&lt;&gt;0,I4094&lt;&gt;""),IF(TRIM(SUBSTITUTE(B4094,CHAR(160),""))="","",IF(ISNUMBER(MATCH(TRIM(SUBSTITUTE(B4094,CHAR(160),"")),'Look Up Values'!$B$2:$B$500,0)),"","Origin error")),"")</f>
        <v/>
      </c>
      <c r="O4094" s="242" t="str">
        <f>IF(AND(I4094&lt;&gt;0,I4094&lt;&gt;""),IF(C4094="","",IF(AND(ISNUMBER(--LEFT(C4094,FIND(" ",C4094&amp;" ")-1)),OR(LEN(LEFT(C4094,FIND(" ",C4094&amp;" ")-1))=6,LEN(LEFT(C4094,FIND(" ",C4094&amp;" ")-1))=7),OR(ISNUMBER(MATCH(LEFT(C4094,FIND(" ",C4094&amp;" ")-1),'Look Up Values'!$G$2:$G$1000,0)),ISNUMBER(MATCH(LEFT(C4094,FIND(" ",C4094&amp;" ")-1),'Look Up Values'!$AE$2:$AE$2000,0)))),"","EWC error")),"")</f>
        <v/>
      </c>
      <c r="P4094" s="242" t="str" cm="1">
        <f t="array" ref="P4094">IF(AND(I4094&lt;&gt;0,I4094&lt;&gt;""),IF(D4094="","",IF(ISNUMBER(MATCH(SUBSTITUTE(D4094," ",""),SUBSTITUTE('Look Up Values'!$S$2:$S$120," ",""),0)),"","D&amp;R error")),"")</f>
        <v/>
      </c>
      <c r="Q4094" s="242" t="str" cm="1">
        <f t="array" ref="Q4094">IF(AND(I4094&lt;&gt;0,I4094&lt;&gt;""),IF(G4094="","",IF(ISNUMBER(MATCH(SUBSTITUTE(G4094," ",""),SUBSTITUTE('Look Up Values'!$I$2:$I$10," ",""),0)),"","State error")),"")</f>
        <v/>
      </c>
      <c r="R4094" s="260" t="str">
        <f t="shared" si="127"/>
        <v/>
      </c>
    </row>
    <row r="4095" spans="1:18" ht="15.75">
      <c r="A4095" s="250">
        <v>4088</v>
      </c>
      <c r="B4095" s="198"/>
      <c r="C4095" s="25"/>
      <c r="D4095" s="25"/>
      <c r="E4095" s="25"/>
      <c r="F4095" s="25"/>
      <c r="G4095" s="26"/>
      <c r="H4095" s="27"/>
      <c r="I4095" s="28"/>
      <c r="J4095" s="430"/>
      <c r="K4095" s="48"/>
      <c r="L4095" s="457" t="str">
        <f t="shared" si="126"/>
        <v/>
      </c>
      <c r="M4095" s="245" cm="1">
        <f t="array" ref="M4095">SUMPRODUCT(--(N4095:Q4095&lt;&gt;"")) + IF(TRIM(R4095)="",0,LEN(R4095)-LEN(SUBSTITUTE(R4095,",",""))+1)</f>
        <v>0</v>
      </c>
      <c r="N4095" s="242" t="str">
        <f>IF(AND(I4095&lt;&gt;0,I4095&lt;&gt;""),IF(TRIM(SUBSTITUTE(B4095,CHAR(160),""))="","",IF(ISNUMBER(MATCH(TRIM(SUBSTITUTE(B4095,CHAR(160),"")),'Look Up Values'!$B$2:$B$500,0)),"","Origin error")),"")</f>
        <v/>
      </c>
      <c r="O4095" s="242" t="str">
        <f>IF(AND(I4095&lt;&gt;0,I4095&lt;&gt;""),IF(C4095="","",IF(AND(ISNUMBER(--LEFT(C4095,FIND(" ",C4095&amp;" ")-1)),OR(LEN(LEFT(C4095,FIND(" ",C4095&amp;" ")-1))=6,LEN(LEFT(C4095,FIND(" ",C4095&amp;" ")-1))=7),OR(ISNUMBER(MATCH(LEFT(C4095,FIND(" ",C4095&amp;" ")-1),'Look Up Values'!$G$2:$G$1000,0)),ISNUMBER(MATCH(LEFT(C4095,FIND(" ",C4095&amp;" ")-1),'Look Up Values'!$AE$2:$AE$2000,0)))),"","EWC error")),"")</f>
        <v/>
      </c>
      <c r="P4095" s="242" t="str" cm="1">
        <f t="array" ref="P4095">IF(AND(I4095&lt;&gt;0,I4095&lt;&gt;""),IF(D4095="","",IF(ISNUMBER(MATCH(SUBSTITUTE(D4095," ",""),SUBSTITUTE('Look Up Values'!$S$2:$S$120," ",""),0)),"","D&amp;R error")),"")</f>
        <v/>
      </c>
      <c r="Q4095" s="242" t="str" cm="1">
        <f t="array" ref="Q4095">IF(AND(I4095&lt;&gt;0,I4095&lt;&gt;""),IF(G4095="","",IF(ISNUMBER(MATCH(SUBSTITUTE(G4095," ",""),SUBSTITUTE('Look Up Values'!$I$2:$I$10," ",""),0)),"","State error")),"")</f>
        <v/>
      </c>
      <c r="R4095" s="260" t="str">
        <f t="shared" si="127"/>
        <v/>
      </c>
    </row>
    <row r="4096" spans="1:18" ht="15.75">
      <c r="A4096" s="250">
        <v>4089</v>
      </c>
      <c r="B4096" s="198"/>
      <c r="C4096" s="25"/>
      <c r="D4096" s="25"/>
      <c r="E4096" s="25"/>
      <c r="F4096" s="25"/>
      <c r="G4096" s="26"/>
      <c r="H4096" s="27"/>
      <c r="I4096" s="28"/>
      <c r="J4096" s="430"/>
      <c r="K4096" s="48"/>
      <c r="L4096" s="457" t="str">
        <f t="shared" si="126"/>
        <v/>
      </c>
      <c r="M4096" s="245" cm="1">
        <f t="array" ref="M4096">SUMPRODUCT(--(N4096:Q4096&lt;&gt;"")) + IF(TRIM(R4096)="",0,LEN(R4096)-LEN(SUBSTITUTE(R4096,",",""))+1)</f>
        <v>0</v>
      </c>
      <c r="N4096" s="242" t="str">
        <f>IF(AND(I4096&lt;&gt;0,I4096&lt;&gt;""),IF(TRIM(SUBSTITUTE(B4096,CHAR(160),""))="","",IF(ISNUMBER(MATCH(TRIM(SUBSTITUTE(B4096,CHAR(160),"")),'Look Up Values'!$B$2:$B$500,0)),"","Origin error")),"")</f>
        <v/>
      </c>
      <c r="O4096" s="242" t="str">
        <f>IF(AND(I4096&lt;&gt;0,I4096&lt;&gt;""),IF(C4096="","",IF(AND(ISNUMBER(--LEFT(C4096,FIND(" ",C4096&amp;" ")-1)),OR(LEN(LEFT(C4096,FIND(" ",C4096&amp;" ")-1))=6,LEN(LEFT(C4096,FIND(" ",C4096&amp;" ")-1))=7),OR(ISNUMBER(MATCH(LEFT(C4096,FIND(" ",C4096&amp;" ")-1),'Look Up Values'!$G$2:$G$1000,0)),ISNUMBER(MATCH(LEFT(C4096,FIND(" ",C4096&amp;" ")-1),'Look Up Values'!$AE$2:$AE$2000,0)))),"","EWC error")),"")</f>
        <v/>
      </c>
      <c r="P4096" s="242" t="str" cm="1">
        <f t="array" ref="P4096">IF(AND(I4096&lt;&gt;0,I4096&lt;&gt;""),IF(D4096="","",IF(ISNUMBER(MATCH(SUBSTITUTE(D4096," ",""),SUBSTITUTE('Look Up Values'!$S$2:$S$120," ",""),0)),"","D&amp;R error")),"")</f>
        <v/>
      </c>
      <c r="Q4096" s="242" t="str" cm="1">
        <f t="array" ref="Q4096">IF(AND(I4096&lt;&gt;0,I4096&lt;&gt;""),IF(G4096="","",IF(ISNUMBER(MATCH(SUBSTITUTE(G4096," ",""),SUBSTITUTE('Look Up Values'!$I$2:$I$10," ",""),0)),"","State error")),"")</f>
        <v/>
      </c>
      <c r="R4096" s="260" t="str">
        <f t="shared" si="127"/>
        <v/>
      </c>
    </row>
    <row r="4097" spans="1:18" ht="15.75">
      <c r="A4097" s="250">
        <v>4090</v>
      </c>
      <c r="B4097" s="198"/>
      <c r="C4097" s="25"/>
      <c r="D4097" s="25"/>
      <c r="E4097" s="25"/>
      <c r="F4097" s="25"/>
      <c r="G4097" s="26"/>
      <c r="H4097" s="27"/>
      <c r="I4097" s="28"/>
      <c r="J4097" s="430"/>
      <c r="K4097" s="48"/>
      <c r="L4097" s="457" t="str">
        <f t="shared" si="126"/>
        <v/>
      </c>
      <c r="M4097" s="245" cm="1">
        <f t="array" ref="M4097">SUMPRODUCT(--(N4097:Q4097&lt;&gt;"")) + IF(TRIM(R4097)="",0,LEN(R4097)-LEN(SUBSTITUTE(R4097,",",""))+1)</f>
        <v>0</v>
      </c>
      <c r="N4097" s="242" t="str">
        <f>IF(AND(I4097&lt;&gt;0,I4097&lt;&gt;""),IF(TRIM(SUBSTITUTE(B4097,CHAR(160),""))="","",IF(ISNUMBER(MATCH(TRIM(SUBSTITUTE(B4097,CHAR(160),"")),'Look Up Values'!$B$2:$B$500,0)),"","Origin error")),"")</f>
        <v/>
      </c>
      <c r="O4097" s="242" t="str">
        <f>IF(AND(I4097&lt;&gt;0,I4097&lt;&gt;""),IF(C4097="","",IF(AND(ISNUMBER(--LEFT(C4097,FIND(" ",C4097&amp;" ")-1)),OR(LEN(LEFT(C4097,FIND(" ",C4097&amp;" ")-1))=6,LEN(LEFT(C4097,FIND(" ",C4097&amp;" ")-1))=7),OR(ISNUMBER(MATCH(LEFT(C4097,FIND(" ",C4097&amp;" ")-1),'Look Up Values'!$G$2:$G$1000,0)),ISNUMBER(MATCH(LEFT(C4097,FIND(" ",C4097&amp;" ")-1),'Look Up Values'!$AE$2:$AE$2000,0)))),"","EWC error")),"")</f>
        <v/>
      </c>
      <c r="P4097" s="242" t="str" cm="1">
        <f t="array" ref="P4097">IF(AND(I4097&lt;&gt;0,I4097&lt;&gt;""),IF(D4097="","",IF(ISNUMBER(MATCH(SUBSTITUTE(D4097," ",""),SUBSTITUTE('Look Up Values'!$S$2:$S$120," ",""),0)),"","D&amp;R error")),"")</f>
        <v/>
      </c>
      <c r="Q4097" s="242" t="str" cm="1">
        <f t="array" ref="Q4097">IF(AND(I4097&lt;&gt;0,I4097&lt;&gt;""),IF(G4097="","",IF(ISNUMBER(MATCH(SUBSTITUTE(G4097," ",""),SUBSTITUTE('Look Up Values'!$I$2:$I$10," ",""),0)),"","State error")),"")</f>
        <v/>
      </c>
      <c r="R4097" s="260" t="str">
        <f t="shared" si="127"/>
        <v/>
      </c>
    </row>
    <row r="4098" spans="1:18" ht="15.75">
      <c r="A4098" s="250">
        <v>4091</v>
      </c>
      <c r="B4098" s="198"/>
      <c r="C4098" s="25"/>
      <c r="D4098" s="25"/>
      <c r="E4098" s="25"/>
      <c r="F4098" s="25"/>
      <c r="G4098" s="26"/>
      <c r="H4098" s="27"/>
      <c r="I4098" s="28"/>
      <c r="J4098" s="430"/>
      <c r="K4098" s="48"/>
      <c r="L4098" s="457" t="str">
        <f t="shared" si="126"/>
        <v/>
      </c>
      <c r="M4098" s="245" cm="1">
        <f t="array" ref="M4098">SUMPRODUCT(--(N4098:Q4098&lt;&gt;"")) + IF(TRIM(R4098)="",0,LEN(R4098)-LEN(SUBSTITUTE(R4098,",",""))+1)</f>
        <v>0</v>
      </c>
      <c r="N4098" s="242" t="str">
        <f>IF(AND(I4098&lt;&gt;0,I4098&lt;&gt;""),IF(TRIM(SUBSTITUTE(B4098,CHAR(160),""))="","",IF(ISNUMBER(MATCH(TRIM(SUBSTITUTE(B4098,CHAR(160),"")),'Look Up Values'!$B$2:$B$500,0)),"","Origin error")),"")</f>
        <v/>
      </c>
      <c r="O4098" s="242" t="str">
        <f>IF(AND(I4098&lt;&gt;0,I4098&lt;&gt;""),IF(C4098="","",IF(AND(ISNUMBER(--LEFT(C4098,FIND(" ",C4098&amp;" ")-1)),OR(LEN(LEFT(C4098,FIND(" ",C4098&amp;" ")-1))=6,LEN(LEFT(C4098,FIND(" ",C4098&amp;" ")-1))=7),OR(ISNUMBER(MATCH(LEFT(C4098,FIND(" ",C4098&amp;" ")-1),'Look Up Values'!$G$2:$G$1000,0)),ISNUMBER(MATCH(LEFT(C4098,FIND(" ",C4098&amp;" ")-1),'Look Up Values'!$AE$2:$AE$2000,0)))),"","EWC error")),"")</f>
        <v/>
      </c>
      <c r="P4098" s="242" t="str" cm="1">
        <f t="array" ref="P4098">IF(AND(I4098&lt;&gt;0,I4098&lt;&gt;""),IF(D4098="","",IF(ISNUMBER(MATCH(SUBSTITUTE(D4098," ",""),SUBSTITUTE('Look Up Values'!$S$2:$S$120," ",""),0)),"","D&amp;R error")),"")</f>
        <v/>
      </c>
      <c r="Q4098" s="242" t="str" cm="1">
        <f t="array" ref="Q4098">IF(AND(I4098&lt;&gt;0,I4098&lt;&gt;""),IF(G4098="","",IF(ISNUMBER(MATCH(SUBSTITUTE(G4098," ",""),SUBSTITUTE('Look Up Values'!$I$2:$I$10," ",""),0)),"","State error")),"")</f>
        <v/>
      </c>
      <c r="R4098" s="260" t="str">
        <f t="shared" si="127"/>
        <v/>
      </c>
    </row>
    <row r="4099" spans="1:18" ht="15.75">
      <c r="A4099" s="250">
        <v>4092</v>
      </c>
      <c r="B4099" s="198"/>
      <c r="C4099" s="25"/>
      <c r="D4099" s="25"/>
      <c r="E4099" s="25"/>
      <c r="F4099" s="25"/>
      <c r="G4099" s="26"/>
      <c r="H4099" s="27"/>
      <c r="I4099" s="28"/>
      <c r="J4099" s="430"/>
      <c r="K4099" s="48"/>
      <c r="L4099" s="457" t="str">
        <f t="shared" si="126"/>
        <v/>
      </c>
      <c r="M4099" s="245" cm="1">
        <f t="array" ref="M4099">SUMPRODUCT(--(N4099:Q4099&lt;&gt;"")) + IF(TRIM(R4099)="",0,LEN(R4099)-LEN(SUBSTITUTE(R4099,",",""))+1)</f>
        <v>0</v>
      </c>
      <c r="N4099" s="242" t="str">
        <f>IF(AND(I4099&lt;&gt;0,I4099&lt;&gt;""),IF(TRIM(SUBSTITUTE(B4099,CHAR(160),""))="","",IF(ISNUMBER(MATCH(TRIM(SUBSTITUTE(B4099,CHAR(160),"")),'Look Up Values'!$B$2:$B$500,0)),"","Origin error")),"")</f>
        <v/>
      </c>
      <c r="O4099" s="242" t="str">
        <f>IF(AND(I4099&lt;&gt;0,I4099&lt;&gt;""),IF(C4099="","",IF(AND(ISNUMBER(--LEFT(C4099,FIND(" ",C4099&amp;" ")-1)),OR(LEN(LEFT(C4099,FIND(" ",C4099&amp;" ")-1))=6,LEN(LEFT(C4099,FIND(" ",C4099&amp;" ")-1))=7),OR(ISNUMBER(MATCH(LEFT(C4099,FIND(" ",C4099&amp;" ")-1),'Look Up Values'!$G$2:$G$1000,0)),ISNUMBER(MATCH(LEFT(C4099,FIND(" ",C4099&amp;" ")-1),'Look Up Values'!$AE$2:$AE$2000,0)))),"","EWC error")),"")</f>
        <v/>
      </c>
      <c r="P4099" s="242" t="str" cm="1">
        <f t="array" ref="P4099">IF(AND(I4099&lt;&gt;0,I4099&lt;&gt;""),IF(D4099="","",IF(ISNUMBER(MATCH(SUBSTITUTE(D4099," ",""),SUBSTITUTE('Look Up Values'!$S$2:$S$120," ",""),0)),"","D&amp;R error")),"")</f>
        <v/>
      </c>
      <c r="Q4099" s="242" t="str" cm="1">
        <f t="array" ref="Q4099">IF(AND(I4099&lt;&gt;0,I4099&lt;&gt;""),IF(G4099="","",IF(ISNUMBER(MATCH(SUBSTITUTE(G4099," ",""),SUBSTITUTE('Look Up Values'!$I$2:$I$10," ",""),0)),"","State error")),"")</f>
        <v/>
      </c>
      <c r="R4099" s="260" t="str">
        <f t="shared" si="127"/>
        <v/>
      </c>
    </row>
    <row r="4100" spans="1:18" ht="15.75">
      <c r="A4100" s="250">
        <v>4093</v>
      </c>
      <c r="B4100" s="198"/>
      <c r="C4100" s="25"/>
      <c r="D4100" s="25"/>
      <c r="E4100" s="25"/>
      <c r="F4100" s="25"/>
      <c r="G4100" s="26"/>
      <c r="H4100" s="27"/>
      <c r="I4100" s="28"/>
      <c r="J4100" s="430"/>
      <c r="K4100" s="48"/>
      <c r="L4100" s="457" t="str">
        <f t="shared" si="126"/>
        <v/>
      </c>
      <c r="M4100" s="245" cm="1">
        <f t="array" ref="M4100">SUMPRODUCT(--(N4100:Q4100&lt;&gt;"")) + IF(TRIM(R4100)="",0,LEN(R4100)-LEN(SUBSTITUTE(R4100,",",""))+1)</f>
        <v>0</v>
      </c>
      <c r="N4100" s="242" t="str">
        <f>IF(AND(I4100&lt;&gt;0,I4100&lt;&gt;""),IF(TRIM(SUBSTITUTE(B4100,CHAR(160),""))="","",IF(ISNUMBER(MATCH(TRIM(SUBSTITUTE(B4100,CHAR(160),"")),'Look Up Values'!$B$2:$B$500,0)),"","Origin error")),"")</f>
        <v/>
      </c>
      <c r="O4100" s="242" t="str">
        <f>IF(AND(I4100&lt;&gt;0,I4100&lt;&gt;""),IF(C4100="","",IF(AND(ISNUMBER(--LEFT(C4100,FIND(" ",C4100&amp;" ")-1)),OR(LEN(LEFT(C4100,FIND(" ",C4100&amp;" ")-1))=6,LEN(LEFT(C4100,FIND(" ",C4100&amp;" ")-1))=7),OR(ISNUMBER(MATCH(LEFT(C4100,FIND(" ",C4100&amp;" ")-1),'Look Up Values'!$G$2:$G$1000,0)),ISNUMBER(MATCH(LEFT(C4100,FIND(" ",C4100&amp;" ")-1),'Look Up Values'!$AE$2:$AE$2000,0)))),"","EWC error")),"")</f>
        <v/>
      </c>
      <c r="P4100" s="242" t="str" cm="1">
        <f t="array" ref="P4100">IF(AND(I4100&lt;&gt;0,I4100&lt;&gt;""),IF(D4100="","",IF(ISNUMBER(MATCH(SUBSTITUTE(D4100," ",""),SUBSTITUTE('Look Up Values'!$S$2:$S$120," ",""),0)),"","D&amp;R error")),"")</f>
        <v/>
      </c>
      <c r="Q4100" s="242" t="str" cm="1">
        <f t="array" ref="Q4100">IF(AND(I4100&lt;&gt;0,I4100&lt;&gt;""),IF(G4100="","",IF(ISNUMBER(MATCH(SUBSTITUTE(G4100," ",""),SUBSTITUTE('Look Up Values'!$I$2:$I$10," ",""),0)),"","State error")),"")</f>
        <v/>
      </c>
      <c r="R4100" s="260" t="str">
        <f t="shared" si="127"/>
        <v/>
      </c>
    </row>
    <row r="4101" spans="1:18" ht="15.75">
      <c r="A4101" s="250">
        <v>4094</v>
      </c>
      <c r="B4101" s="198"/>
      <c r="C4101" s="25"/>
      <c r="D4101" s="25"/>
      <c r="E4101" s="25"/>
      <c r="F4101" s="25"/>
      <c r="G4101" s="26"/>
      <c r="H4101" s="27"/>
      <c r="I4101" s="28"/>
      <c r="J4101" s="430"/>
      <c r="K4101" s="48"/>
      <c r="L4101" s="457" t="str">
        <f t="shared" si="126"/>
        <v/>
      </c>
      <c r="M4101" s="245" cm="1">
        <f t="array" ref="M4101">SUMPRODUCT(--(N4101:Q4101&lt;&gt;"")) + IF(TRIM(R4101)="",0,LEN(R4101)-LEN(SUBSTITUTE(R4101,",",""))+1)</f>
        <v>0</v>
      </c>
      <c r="N4101" s="242" t="str">
        <f>IF(AND(I4101&lt;&gt;0,I4101&lt;&gt;""),IF(TRIM(SUBSTITUTE(B4101,CHAR(160),""))="","",IF(ISNUMBER(MATCH(TRIM(SUBSTITUTE(B4101,CHAR(160),"")),'Look Up Values'!$B$2:$B$500,0)),"","Origin error")),"")</f>
        <v/>
      </c>
      <c r="O4101" s="242" t="str">
        <f>IF(AND(I4101&lt;&gt;0,I4101&lt;&gt;""),IF(C4101="","",IF(AND(ISNUMBER(--LEFT(C4101,FIND(" ",C4101&amp;" ")-1)),OR(LEN(LEFT(C4101,FIND(" ",C4101&amp;" ")-1))=6,LEN(LEFT(C4101,FIND(" ",C4101&amp;" ")-1))=7),OR(ISNUMBER(MATCH(LEFT(C4101,FIND(" ",C4101&amp;" ")-1),'Look Up Values'!$G$2:$G$1000,0)),ISNUMBER(MATCH(LEFT(C4101,FIND(" ",C4101&amp;" ")-1),'Look Up Values'!$AE$2:$AE$2000,0)))),"","EWC error")),"")</f>
        <v/>
      </c>
      <c r="P4101" s="242" t="str" cm="1">
        <f t="array" ref="P4101">IF(AND(I4101&lt;&gt;0,I4101&lt;&gt;""),IF(D4101="","",IF(ISNUMBER(MATCH(SUBSTITUTE(D4101," ",""),SUBSTITUTE('Look Up Values'!$S$2:$S$120," ",""),0)),"","D&amp;R error")),"")</f>
        <v/>
      </c>
      <c r="Q4101" s="242" t="str" cm="1">
        <f t="array" ref="Q4101">IF(AND(I4101&lt;&gt;0,I4101&lt;&gt;""),IF(G4101="","",IF(ISNUMBER(MATCH(SUBSTITUTE(G4101," ",""),SUBSTITUTE('Look Up Values'!$I$2:$I$10," ",""),0)),"","State error")),"")</f>
        <v/>
      </c>
      <c r="R4101" s="260" t="str">
        <f t="shared" si="127"/>
        <v/>
      </c>
    </row>
    <row r="4102" spans="1:18" ht="15.75">
      <c r="A4102" s="250">
        <v>4095</v>
      </c>
      <c r="B4102" s="198"/>
      <c r="C4102" s="25"/>
      <c r="D4102" s="25"/>
      <c r="E4102" s="25"/>
      <c r="F4102" s="25"/>
      <c r="G4102" s="26"/>
      <c r="H4102" s="27"/>
      <c r="I4102" s="28"/>
      <c r="J4102" s="430"/>
      <c r="K4102" s="48"/>
      <c r="L4102" s="457" t="str">
        <f t="shared" si="126"/>
        <v/>
      </c>
      <c r="M4102" s="245" cm="1">
        <f t="array" ref="M4102">SUMPRODUCT(--(N4102:Q4102&lt;&gt;"")) + IF(TRIM(R4102)="",0,LEN(R4102)-LEN(SUBSTITUTE(R4102,",",""))+1)</f>
        <v>0</v>
      </c>
      <c r="N4102" s="242" t="str">
        <f>IF(AND(I4102&lt;&gt;0,I4102&lt;&gt;""),IF(TRIM(SUBSTITUTE(B4102,CHAR(160),""))="","",IF(ISNUMBER(MATCH(TRIM(SUBSTITUTE(B4102,CHAR(160),"")),'Look Up Values'!$B$2:$B$500,0)),"","Origin error")),"")</f>
        <v/>
      </c>
      <c r="O4102" s="242" t="str">
        <f>IF(AND(I4102&lt;&gt;0,I4102&lt;&gt;""),IF(C4102="","",IF(AND(ISNUMBER(--LEFT(C4102,FIND(" ",C4102&amp;" ")-1)),OR(LEN(LEFT(C4102,FIND(" ",C4102&amp;" ")-1))=6,LEN(LEFT(C4102,FIND(" ",C4102&amp;" ")-1))=7),OR(ISNUMBER(MATCH(LEFT(C4102,FIND(" ",C4102&amp;" ")-1),'Look Up Values'!$G$2:$G$1000,0)),ISNUMBER(MATCH(LEFT(C4102,FIND(" ",C4102&amp;" ")-1),'Look Up Values'!$AE$2:$AE$2000,0)))),"","EWC error")),"")</f>
        <v/>
      </c>
      <c r="P4102" s="242" t="str" cm="1">
        <f t="array" ref="P4102">IF(AND(I4102&lt;&gt;0,I4102&lt;&gt;""),IF(D4102="","",IF(ISNUMBER(MATCH(SUBSTITUTE(D4102," ",""),SUBSTITUTE('Look Up Values'!$S$2:$S$120," ",""),0)),"","D&amp;R error")),"")</f>
        <v/>
      </c>
      <c r="Q4102" s="242" t="str" cm="1">
        <f t="array" ref="Q4102">IF(AND(I4102&lt;&gt;0,I4102&lt;&gt;""),IF(G4102="","",IF(ISNUMBER(MATCH(SUBSTITUTE(G4102," ",""),SUBSTITUTE('Look Up Values'!$I$2:$I$10," ",""),0)),"","State error")),"")</f>
        <v/>
      </c>
      <c r="R4102" s="260" t="str">
        <f t="shared" si="127"/>
        <v/>
      </c>
    </row>
    <row r="4103" spans="1:18" ht="15.75">
      <c r="A4103" s="250">
        <v>4096</v>
      </c>
      <c r="B4103" s="198"/>
      <c r="C4103" s="25"/>
      <c r="D4103" s="25"/>
      <c r="E4103" s="25"/>
      <c r="F4103" s="25"/>
      <c r="G4103" s="26"/>
      <c r="H4103" s="27"/>
      <c r="I4103" s="28"/>
      <c r="J4103" s="430"/>
      <c r="K4103" s="48"/>
      <c r="L4103" s="457" t="str">
        <f t="shared" si="126"/>
        <v/>
      </c>
      <c r="M4103" s="245" cm="1">
        <f t="array" ref="M4103">SUMPRODUCT(--(N4103:Q4103&lt;&gt;"")) + IF(TRIM(R4103)="",0,LEN(R4103)-LEN(SUBSTITUTE(R4103,",",""))+1)</f>
        <v>0</v>
      </c>
      <c r="N4103" s="242" t="str">
        <f>IF(AND(I4103&lt;&gt;0,I4103&lt;&gt;""),IF(TRIM(SUBSTITUTE(B4103,CHAR(160),""))="","",IF(ISNUMBER(MATCH(TRIM(SUBSTITUTE(B4103,CHAR(160),"")),'Look Up Values'!$B$2:$B$500,0)),"","Origin error")),"")</f>
        <v/>
      </c>
      <c r="O4103" s="242" t="str">
        <f>IF(AND(I4103&lt;&gt;0,I4103&lt;&gt;""),IF(C4103="","",IF(AND(ISNUMBER(--LEFT(C4103,FIND(" ",C4103&amp;" ")-1)),OR(LEN(LEFT(C4103,FIND(" ",C4103&amp;" ")-1))=6,LEN(LEFT(C4103,FIND(" ",C4103&amp;" ")-1))=7),OR(ISNUMBER(MATCH(LEFT(C4103,FIND(" ",C4103&amp;" ")-1),'Look Up Values'!$G$2:$G$1000,0)),ISNUMBER(MATCH(LEFT(C4103,FIND(" ",C4103&amp;" ")-1),'Look Up Values'!$AE$2:$AE$2000,0)))),"","EWC error")),"")</f>
        <v/>
      </c>
      <c r="P4103" s="242" t="str" cm="1">
        <f t="array" ref="P4103">IF(AND(I4103&lt;&gt;0,I4103&lt;&gt;""),IF(D4103="","",IF(ISNUMBER(MATCH(SUBSTITUTE(D4103," ",""),SUBSTITUTE('Look Up Values'!$S$2:$S$120," ",""),0)),"","D&amp;R error")),"")</f>
        <v/>
      </c>
      <c r="Q4103" s="242" t="str" cm="1">
        <f t="array" ref="Q4103">IF(AND(I4103&lt;&gt;0,I4103&lt;&gt;""),IF(G4103="","",IF(ISNUMBER(MATCH(SUBSTITUTE(G4103," ",""),SUBSTITUTE('Look Up Values'!$I$2:$I$10," ",""),0)),"","State error")),"")</f>
        <v/>
      </c>
      <c r="R4103" s="260" t="str">
        <f t="shared" si="127"/>
        <v/>
      </c>
    </row>
    <row r="4104" spans="1:18" ht="15.75">
      <c r="A4104" s="250">
        <v>4097</v>
      </c>
      <c r="B4104" s="198"/>
      <c r="C4104" s="25"/>
      <c r="D4104" s="25"/>
      <c r="E4104" s="25"/>
      <c r="F4104" s="25"/>
      <c r="G4104" s="26"/>
      <c r="H4104" s="27"/>
      <c r="I4104" s="28"/>
      <c r="J4104" s="430"/>
      <c r="K4104" s="48"/>
      <c r="L4104" s="457" t="str">
        <f t="shared" ref="L4104:L4167" si="128">IF(IFERROR(--SUBSTITUTE(M4104,CHAR(160),""),0)&gt;0,A4104,"")</f>
        <v/>
      </c>
      <c r="M4104" s="245" cm="1">
        <f t="array" ref="M4104">SUMPRODUCT(--(N4104:Q4104&lt;&gt;"")) + IF(TRIM(R4104)="",0,LEN(R4104)-LEN(SUBSTITUTE(R4104,",",""))+1)</f>
        <v>0</v>
      </c>
      <c r="N4104" s="242" t="str">
        <f>IF(AND(I4104&lt;&gt;0,I4104&lt;&gt;""),IF(TRIM(SUBSTITUTE(B4104,CHAR(160),""))="","",IF(ISNUMBER(MATCH(TRIM(SUBSTITUTE(B4104,CHAR(160),"")),'Look Up Values'!$B$2:$B$500,0)),"","Origin error")),"")</f>
        <v/>
      </c>
      <c r="O4104" s="242" t="str">
        <f>IF(AND(I4104&lt;&gt;0,I4104&lt;&gt;""),IF(C4104="","",IF(AND(ISNUMBER(--LEFT(C4104,FIND(" ",C4104&amp;" ")-1)),OR(LEN(LEFT(C4104,FIND(" ",C4104&amp;" ")-1))=6,LEN(LEFT(C4104,FIND(" ",C4104&amp;" ")-1))=7),OR(ISNUMBER(MATCH(LEFT(C4104,FIND(" ",C4104&amp;" ")-1),'Look Up Values'!$G$2:$G$1000,0)),ISNUMBER(MATCH(LEFT(C4104,FIND(" ",C4104&amp;" ")-1),'Look Up Values'!$AE$2:$AE$2000,0)))),"","EWC error")),"")</f>
        <v/>
      </c>
      <c r="P4104" s="242" t="str" cm="1">
        <f t="array" ref="P4104">IF(AND(I4104&lt;&gt;0,I4104&lt;&gt;""),IF(D4104="","",IF(ISNUMBER(MATCH(SUBSTITUTE(D4104," ",""),SUBSTITUTE('Look Up Values'!$S$2:$S$120," ",""),0)),"","D&amp;R error")),"")</f>
        <v/>
      </c>
      <c r="Q4104" s="242" t="str" cm="1">
        <f t="array" ref="Q4104">IF(AND(I4104&lt;&gt;0,I4104&lt;&gt;""),IF(G4104="","",IF(ISNUMBER(MATCH(SUBSTITUTE(G4104," ",""),SUBSTITUTE('Look Up Values'!$I$2:$I$10," ",""),0)),"","State error")),"")</f>
        <v/>
      </c>
      <c r="R4104" s="260" t="str">
        <f t="shared" si="127"/>
        <v/>
      </c>
    </row>
    <row r="4105" spans="1:18" ht="15.75">
      <c r="A4105" s="250">
        <v>4098</v>
      </c>
      <c r="B4105" s="198"/>
      <c r="C4105" s="25"/>
      <c r="D4105" s="25"/>
      <c r="E4105" s="25"/>
      <c r="F4105" s="25"/>
      <c r="G4105" s="26"/>
      <c r="H4105" s="27"/>
      <c r="I4105" s="28"/>
      <c r="J4105" s="430"/>
      <c r="K4105" s="48"/>
      <c r="L4105" s="457" t="str">
        <f t="shared" si="128"/>
        <v/>
      </c>
      <c r="M4105" s="245" cm="1">
        <f t="array" ref="M4105">SUMPRODUCT(--(N4105:Q4105&lt;&gt;"")) + IF(TRIM(R4105)="",0,LEN(R4105)-LEN(SUBSTITUTE(R4105,",",""))+1)</f>
        <v>0</v>
      </c>
      <c r="N4105" s="242" t="str">
        <f>IF(AND(I4105&lt;&gt;0,I4105&lt;&gt;""),IF(TRIM(SUBSTITUTE(B4105,CHAR(160),""))="","",IF(ISNUMBER(MATCH(TRIM(SUBSTITUTE(B4105,CHAR(160),"")),'Look Up Values'!$B$2:$B$500,0)),"","Origin error")),"")</f>
        <v/>
      </c>
      <c r="O4105" s="242" t="str">
        <f>IF(AND(I4105&lt;&gt;0,I4105&lt;&gt;""),IF(C4105="","",IF(AND(ISNUMBER(--LEFT(C4105,FIND(" ",C4105&amp;" ")-1)),OR(LEN(LEFT(C4105,FIND(" ",C4105&amp;" ")-1))=6,LEN(LEFT(C4105,FIND(" ",C4105&amp;" ")-1))=7),OR(ISNUMBER(MATCH(LEFT(C4105,FIND(" ",C4105&amp;" ")-1),'Look Up Values'!$G$2:$G$1000,0)),ISNUMBER(MATCH(LEFT(C4105,FIND(" ",C4105&amp;" ")-1),'Look Up Values'!$AE$2:$AE$2000,0)))),"","EWC error")),"")</f>
        <v/>
      </c>
      <c r="P4105" s="242" t="str" cm="1">
        <f t="array" ref="P4105">IF(AND(I4105&lt;&gt;0,I4105&lt;&gt;""),IF(D4105="","",IF(ISNUMBER(MATCH(SUBSTITUTE(D4105," ",""),SUBSTITUTE('Look Up Values'!$S$2:$S$120," ",""),0)),"","D&amp;R error")),"")</f>
        <v/>
      </c>
      <c r="Q4105" s="242" t="str" cm="1">
        <f t="array" ref="Q4105">IF(AND(I4105&lt;&gt;0,I4105&lt;&gt;""),IF(G4105="","",IF(ISNUMBER(MATCH(SUBSTITUTE(G4105," ",""),SUBSTITUTE('Look Up Values'!$I$2:$I$10," ",""),0)),"","State error")),"")</f>
        <v/>
      </c>
      <c r="R4105" s="260" t="str">
        <f t="shared" ref="R4105:R4168" si="129">IF(OR(I4105="",I4105=0),"",IF(COUNTA(B4105,C4105,D4105,G4105,I4105)=0,"",IF(COUNTA(B4105,C4105,D4105,G4105,I4105)=5,"",LEFT(IF(TRIM(SUBSTITUTE(B4105,CHAR(160),""))="","Origin, ","")&amp;IF(TRIM(SUBSTITUTE(C4105,CHAR(160),""))="","EWC, ","")&amp;IF(TRIM(SUBSTITUTE(D4105,CHAR(160),""))="","D&amp;R, ","")&amp;IF(TRIM(SUBSTITUTE(G4105,CHAR(160),""))="","State, ",""),LEN(IF(TRIM(SUBSTITUTE(B4105,CHAR(160),""))="","Origin, ","")&amp;IF(TRIM(SUBSTITUTE(C4105,CHAR(160),""))="","EWC, ","")&amp;IF(TRIM(SUBSTITUTE(D4105,CHAR(160),""))="","D&amp;R, ","")&amp;IF(TRIM(SUBSTITUTE(G4105,CHAR(160),""))="","State, ",""))-2))))</f>
        <v/>
      </c>
    </row>
    <row r="4106" spans="1:18" ht="15.75">
      <c r="A4106" s="250">
        <v>4099</v>
      </c>
      <c r="B4106" s="198"/>
      <c r="C4106" s="25"/>
      <c r="D4106" s="25"/>
      <c r="E4106" s="25"/>
      <c r="F4106" s="25"/>
      <c r="G4106" s="26"/>
      <c r="H4106" s="27"/>
      <c r="I4106" s="28"/>
      <c r="J4106" s="430"/>
      <c r="K4106" s="48"/>
      <c r="L4106" s="457" t="str">
        <f t="shared" si="128"/>
        <v/>
      </c>
      <c r="M4106" s="245" cm="1">
        <f t="array" ref="M4106">SUMPRODUCT(--(N4106:Q4106&lt;&gt;"")) + IF(TRIM(R4106)="",0,LEN(R4106)-LEN(SUBSTITUTE(R4106,",",""))+1)</f>
        <v>0</v>
      </c>
      <c r="N4106" s="242" t="str">
        <f>IF(AND(I4106&lt;&gt;0,I4106&lt;&gt;""),IF(TRIM(SUBSTITUTE(B4106,CHAR(160),""))="","",IF(ISNUMBER(MATCH(TRIM(SUBSTITUTE(B4106,CHAR(160),"")),'Look Up Values'!$B$2:$B$500,0)),"","Origin error")),"")</f>
        <v/>
      </c>
      <c r="O4106" s="242" t="str">
        <f>IF(AND(I4106&lt;&gt;0,I4106&lt;&gt;""),IF(C4106="","",IF(AND(ISNUMBER(--LEFT(C4106,FIND(" ",C4106&amp;" ")-1)),OR(LEN(LEFT(C4106,FIND(" ",C4106&amp;" ")-1))=6,LEN(LEFT(C4106,FIND(" ",C4106&amp;" ")-1))=7),OR(ISNUMBER(MATCH(LEFT(C4106,FIND(" ",C4106&amp;" ")-1),'Look Up Values'!$G$2:$G$1000,0)),ISNUMBER(MATCH(LEFT(C4106,FIND(" ",C4106&amp;" ")-1),'Look Up Values'!$AE$2:$AE$2000,0)))),"","EWC error")),"")</f>
        <v/>
      </c>
      <c r="P4106" s="242" t="str" cm="1">
        <f t="array" ref="P4106">IF(AND(I4106&lt;&gt;0,I4106&lt;&gt;""),IF(D4106="","",IF(ISNUMBER(MATCH(SUBSTITUTE(D4106," ",""),SUBSTITUTE('Look Up Values'!$S$2:$S$120," ",""),0)),"","D&amp;R error")),"")</f>
        <v/>
      </c>
      <c r="Q4106" s="242" t="str" cm="1">
        <f t="array" ref="Q4106">IF(AND(I4106&lt;&gt;0,I4106&lt;&gt;""),IF(G4106="","",IF(ISNUMBER(MATCH(SUBSTITUTE(G4106," ",""),SUBSTITUTE('Look Up Values'!$I$2:$I$10," ",""),0)),"","State error")),"")</f>
        <v/>
      </c>
      <c r="R4106" s="260" t="str">
        <f t="shared" si="129"/>
        <v/>
      </c>
    </row>
    <row r="4107" spans="1:18" ht="15.75">
      <c r="A4107" s="250">
        <v>4100</v>
      </c>
      <c r="B4107" s="198"/>
      <c r="C4107" s="25"/>
      <c r="D4107" s="25"/>
      <c r="E4107" s="25"/>
      <c r="F4107" s="25"/>
      <c r="G4107" s="26"/>
      <c r="H4107" s="27"/>
      <c r="I4107" s="28"/>
      <c r="J4107" s="430"/>
      <c r="K4107" s="48"/>
      <c r="L4107" s="457" t="str">
        <f t="shared" si="128"/>
        <v/>
      </c>
      <c r="M4107" s="245" cm="1">
        <f t="array" ref="M4107">SUMPRODUCT(--(N4107:Q4107&lt;&gt;"")) + IF(TRIM(R4107)="",0,LEN(R4107)-LEN(SUBSTITUTE(R4107,",",""))+1)</f>
        <v>0</v>
      </c>
      <c r="N4107" s="242" t="str">
        <f>IF(AND(I4107&lt;&gt;0,I4107&lt;&gt;""),IF(TRIM(SUBSTITUTE(B4107,CHAR(160),""))="","",IF(ISNUMBER(MATCH(TRIM(SUBSTITUTE(B4107,CHAR(160),"")),'Look Up Values'!$B$2:$B$500,0)),"","Origin error")),"")</f>
        <v/>
      </c>
      <c r="O4107" s="242" t="str">
        <f>IF(AND(I4107&lt;&gt;0,I4107&lt;&gt;""),IF(C4107="","",IF(AND(ISNUMBER(--LEFT(C4107,FIND(" ",C4107&amp;" ")-1)),OR(LEN(LEFT(C4107,FIND(" ",C4107&amp;" ")-1))=6,LEN(LEFT(C4107,FIND(" ",C4107&amp;" ")-1))=7),OR(ISNUMBER(MATCH(LEFT(C4107,FIND(" ",C4107&amp;" ")-1),'Look Up Values'!$G$2:$G$1000,0)),ISNUMBER(MATCH(LEFT(C4107,FIND(" ",C4107&amp;" ")-1),'Look Up Values'!$AE$2:$AE$2000,0)))),"","EWC error")),"")</f>
        <v/>
      </c>
      <c r="P4107" s="242" t="str" cm="1">
        <f t="array" ref="P4107">IF(AND(I4107&lt;&gt;0,I4107&lt;&gt;""),IF(D4107="","",IF(ISNUMBER(MATCH(SUBSTITUTE(D4107," ",""),SUBSTITUTE('Look Up Values'!$S$2:$S$120," ",""),0)),"","D&amp;R error")),"")</f>
        <v/>
      </c>
      <c r="Q4107" s="242" t="str" cm="1">
        <f t="array" ref="Q4107">IF(AND(I4107&lt;&gt;0,I4107&lt;&gt;""),IF(G4107="","",IF(ISNUMBER(MATCH(SUBSTITUTE(G4107," ",""),SUBSTITUTE('Look Up Values'!$I$2:$I$10," ",""),0)),"","State error")),"")</f>
        <v/>
      </c>
      <c r="R4107" s="260" t="str">
        <f t="shared" si="129"/>
        <v/>
      </c>
    </row>
    <row r="4108" spans="1:18" ht="15.75">
      <c r="A4108" s="250">
        <v>4101</v>
      </c>
      <c r="B4108" s="198"/>
      <c r="C4108" s="25"/>
      <c r="D4108" s="25"/>
      <c r="E4108" s="25"/>
      <c r="F4108" s="25"/>
      <c r="G4108" s="26"/>
      <c r="H4108" s="27"/>
      <c r="I4108" s="28"/>
      <c r="J4108" s="430"/>
      <c r="K4108" s="48"/>
      <c r="L4108" s="457" t="str">
        <f t="shared" si="128"/>
        <v/>
      </c>
      <c r="M4108" s="245" cm="1">
        <f t="array" ref="M4108">SUMPRODUCT(--(N4108:Q4108&lt;&gt;"")) + IF(TRIM(R4108)="",0,LEN(R4108)-LEN(SUBSTITUTE(R4108,",",""))+1)</f>
        <v>0</v>
      </c>
      <c r="N4108" s="242" t="str">
        <f>IF(AND(I4108&lt;&gt;0,I4108&lt;&gt;""),IF(TRIM(SUBSTITUTE(B4108,CHAR(160),""))="","",IF(ISNUMBER(MATCH(TRIM(SUBSTITUTE(B4108,CHAR(160),"")),'Look Up Values'!$B$2:$B$500,0)),"","Origin error")),"")</f>
        <v/>
      </c>
      <c r="O4108" s="242" t="str">
        <f>IF(AND(I4108&lt;&gt;0,I4108&lt;&gt;""),IF(C4108="","",IF(AND(ISNUMBER(--LEFT(C4108,FIND(" ",C4108&amp;" ")-1)),OR(LEN(LEFT(C4108,FIND(" ",C4108&amp;" ")-1))=6,LEN(LEFT(C4108,FIND(" ",C4108&amp;" ")-1))=7),OR(ISNUMBER(MATCH(LEFT(C4108,FIND(" ",C4108&amp;" ")-1),'Look Up Values'!$G$2:$G$1000,0)),ISNUMBER(MATCH(LEFT(C4108,FIND(" ",C4108&amp;" ")-1),'Look Up Values'!$AE$2:$AE$2000,0)))),"","EWC error")),"")</f>
        <v/>
      </c>
      <c r="P4108" s="242" t="str" cm="1">
        <f t="array" ref="P4108">IF(AND(I4108&lt;&gt;0,I4108&lt;&gt;""),IF(D4108="","",IF(ISNUMBER(MATCH(SUBSTITUTE(D4108," ",""),SUBSTITUTE('Look Up Values'!$S$2:$S$120," ",""),0)),"","D&amp;R error")),"")</f>
        <v/>
      </c>
      <c r="Q4108" s="242" t="str" cm="1">
        <f t="array" ref="Q4108">IF(AND(I4108&lt;&gt;0,I4108&lt;&gt;""),IF(G4108="","",IF(ISNUMBER(MATCH(SUBSTITUTE(G4108," ",""),SUBSTITUTE('Look Up Values'!$I$2:$I$10," ",""),0)),"","State error")),"")</f>
        <v/>
      </c>
      <c r="R4108" s="260" t="str">
        <f t="shared" si="129"/>
        <v/>
      </c>
    </row>
    <row r="4109" spans="1:18" ht="15.75">
      <c r="A4109" s="250">
        <v>4102</v>
      </c>
      <c r="B4109" s="198"/>
      <c r="C4109" s="25"/>
      <c r="D4109" s="25"/>
      <c r="E4109" s="25"/>
      <c r="F4109" s="25"/>
      <c r="G4109" s="26"/>
      <c r="H4109" s="27"/>
      <c r="I4109" s="28"/>
      <c r="J4109" s="430"/>
      <c r="K4109" s="48"/>
      <c r="L4109" s="457" t="str">
        <f t="shared" si="128"/>
        <v/>
      </c>
      <c r="M4109" s="245" cm="1">
        <f t="array" ref="M4109">SUMPRODUCT(--(N4109:Q4109&lt;&gt;"")) + IF(TRIM(R4109)="",0,LEN(R4109)-LEN(SUBSTITUTE(R4109,",",""))+1)</f>
        <v>0</v>
      </c>
      <c r="N4109" s="242" t="str">
        <f>IF(AND(I4109&lt;&gt;0,I4109&lt;&gt;""),IF(TRIM(SUBSTITUTE(B4109,CHAR(160),""))="","",IF(ISNUMBER(MATCH(TRIM(SUBSTITUTE(B4109,CHAR(160),"")),'Look Up Values'!$B$2:$B$500,0)),"","Origin error")),"")</f>
        <v/>
      </c>
      <c r="O4109" s="242" t="str">
        <f>IF(AND(I4109&lt;&gt;0,I4109&lt;&gt;""),IF(C4109="","",IF(AND(ISNUMBER(--LEFT(C4109,FIND(" ",C4109&amp;" ")-1)),OR(LEN(LEFT(C4109,FIND(" ",C4109&amp;" ")-1))=6,LEN(LEFT(C4109,FIND(" ",C4109&amp;" ")-1))=7),OR(ISNUMBER(MATCH(LEFT(C4109,FIND(" ",C4109&amp;" ")-1),'Look Up Values'!$G$2:$G$1000,0)),ISNUMBER(MATCH(LEFT(C4109,FIND(" ",C4109&amp;" ")-1),'Look Up Values'!$AE$2:$AE$2000,0)))),"","EWC error")),"")</f>
        <v/>
      </c>
      <c r="P4109" s="242" t="str" cm="1">
        <f t="array" ref="P4109">IF(AND(I4109&lt;&gt;0,I4109&lt;&gt;""),IF(D4109="","",IF(ISNUMBER(MATCH(SUBSTITUTE(D4109," ",""),SUBSTITUTE('Look Up Values'!$S$2:$S$120," ",""),0)),"","D&amp;R error")),"")</f>
        <v/>
      </c>
      <c r="Q4109" s="242" t="str" cm="1">
        <f t="array" ref="Q4109">IF(AND(I4109&lt;&gt;0,I4109&lt;&gt;""),IF(G4109="","",IF(ISNUMBER(MATCH(SUBSTITUTE(G4109," ",""),SUBSTITUTE('Look Up Values'!$I$2:$I$10," ",""),0)),"","State error")),"")</f>
        <v/>
      </c>
      <c r="R4109" s="260" t="str">
        <f t="shared" si="129"/>
        <v/>
      </c>
    </row>
    <row r="4110" spans="1:18" ht="15.75">
      <c r="A4110" s="250">
        <v>4103</v>
      </c>
      <c r="B4110" s="198"/>
      <c r="C4110" s="25"/>
      <c r="D4110" s="25"/>
      <c r="E4110" s="25"/>
      <c r="F4110" s="25"/>
      <c r="G4110" s="26"/>
      <c r="H4110" s="27"/>
      <c r="I4110" s="28"/>
      <c r="J4110" s="430"/>
      <c r="K4110" s="48"/>
      <c r="L4110" s="457" t="str">
        <f t="shared" si="128"/>
        <v/>
      </c>
      <c r="M4110" s="245" cm="1">
        <f t="array" ref="M4110">SUMPRODUCT(--(N4110:Q4110&lt;&gt;"")) + IF(TRIM(R4110)="",0,LEN(R4110)-LEN(SUBSTITUTE(R4110,",",""))+1)</f>
        <v>0</v>
      </c>
      <c r="N4110" s="242" t="str">
        <f>IF(AND(I4110&lt;&gt;0,I4110&lt;&gt;""),IF(TRIM(SUBSTITUTE(B4110,CHAR(160),""))="","",IF(ISNUMBER(MATCH(TRIM(SUBSTITUTE(B4110,CHAR(160),"")),'Look Up Values'!$B$2:$B$500,0)),"","Origin error")),"")</f>
        <v/>
      </c>
      <c r="O4110" s="242" t="str">
        <f>IF(AND(I4110&lt;&gt;0,I4110&lt;&gt;""),IF(C4110="","",IF(AND(ISNUMBER(--LEFT(C4110,FIND(" ",C4110&amp;" ")-1)),OR(LEN(LEFT(C4110,FIND(" ",C4110&amp;" ")-1))=6,LEN(LEFT(C4110,FIND(" ",C4110&amp;" ")-1))=7),OR(ISNUMBER(MATCH(LEFT(C4110,FIND(" ",C4110&amp;" ")-1),'Look Up Values'!$G$2:$G$1000,0)),ISNUMBER(MATCH(LEFT(C4110,FIND(" ",C4110&amp;" ")-1),'Look Up Values'!$AE$2:$AE$2000,0)))),"","EWC error")),"")</f>
        <v/>
      </c>
      <c r="P4110" s="242" t="str" cm="1">
        <f t="array" ref="P4110">IF(AND(I4110&lt;&gt;0,I4110&lt;&gt;""),IF(D4110="","",IF(ISNUMBER(MATCH(SUBSTITUTE(D4110," ",""),SUBSTITUTE('Look Up Values'!$S$2:$S$120," ",""),0)),"","D&amp;R error")),"")</f>
        <v/>
      </c>
      <c r="Q4110" s="242" t="str" cm="1">
        <f t="array" ref="Q4110">IF(AND(I4110&lt;&gt;0,I4110&lt;&gt;""),IF(G4110="","",IF(ISNUMBER(MATCH(SUBSTITUTE(G4110," ",""),SUBSTITUTE('Look Up Values'!$I$2:$I$10," ",""),0)),"","State error")),"")</f>
        <v/>
      </c>
      <c r="R4110" s="260" t="str">
        <f t="shared" si="129"/>
        <v/>
      </c>
    </row>
    <row r="4111" spans="1:18" ht="15.75">
      <c r="A4111" s="250">
        <v>4104</v>
      </c>
      <c r="B4111" s="198"/>
      <c r="C4111" s="25"/>
      <c r="D4111" s="25"/>
      <c r="E4111" s="25"/>
      <c r="F4111" s="25"/>
      <c r="G4111" s="26"/>
      <c r="H4111" s="27"/>
      <c r="I4111" s="28"/>
      <c r="J4111" s="430"/>
      <c r="K4111" s="48"/>
      <c r="L4111" s="457" t="str">
        <f t="shared" si="128"/>
        <v/>
      </c>
      <c r="M4111" s="245" cm="1">
        <f t="array" ref="M4111">SUMPRODUCT(--(N4111:Q4111&lt;&gt;"")) + IF(TRIM(R4111)="",0,LEN(R4111)-LEN(SUBSTITUTE(R4111,",",""))+1)</f>
        <v>0</v>
      </c>
      <c r="N4111" s="242" t="str">
        <f>IF(AND(I4111&lt;&gt;0,I4111&lt;&gt;""),IF(TRIM(SUBSTITUTE(B4111,CHAR(160),""))="","",IF(ISNUMBER(MATCH(TRIM(SUBSTITUTE(B4111,CHAR(160),"")),'Look Up Values'!$B$2:$B$500,0)),"","Origin error")),"")</f>
        <v/>
      </c>
      <c r="O4111" s="242" t="str">
        <f>IF(AND(I4111&lt;&gt;0,I4111&lt;&gt;""),IF(C4111="","",IF(AND(ISNUMBER(--LEFT(C4111,FIND(" ",C4111&amp;" ")-1)),OR(LEN(LEFT(C4111,FIND(" ",C4111&amp;" ")-1))=6,LEN(LEFT(C4111,FIND(" ",C4111&amp;" ")-1))=7),OR(ISNUMBER(MATCH(LEFT(C4111,FIND(" ",C4111&amp;" ")-1),'Look Up Values'!$G$2:$G$1000,0)),ISNUMBER(MATCH(LEFT(C4111,FIND(" ",C4111&amp;" ")-1),'Look Up Values'!$AE$2:$AE$2000,0)))),"","EWC error")),"")</f>
        <v/>
      </c>
      <c r="P4111" s="242" t="str" cm="1">
        <f t="array" ref="P4111">IF(AND(I4111&lt;&gt;0,I4111&lt;&gt;""),IF(D4111="","",IF(ISNUMBER(MATCH(SUBSTITUTE(D4111," ",""),SUBSTITUTE('Look Up Values'!$S$2:$S$120," ",""),0)),"","D&amp;R error")),"")</f>
        <v/>
      </c>
      <c r="Q4111" s="242" t="str" cm="1">
        <f t="array" ref="Q4111">IF(AND(I4111&lt;&gt;0,I4111&lt;&gt;""),IF(G4111="","",IF(ISNUMBER(MATCH(SUBSTITUTE(G4111," ",""),SUBSTITUTE('Look Up Values'!$I$2:$I$10," ",""),0)),"","State error")),"")</f>
        <v/>
      </c>
      <c r="R4111" s="260" t="str">
        <f t="shared" si="129"/>
        <v/>
      </c>
    </row>
    <row r="4112" spans="1:18" ht="15.75">
      <c r="A4112" s="250">
        <v>4105</v>
      </c>
      <c r="B4112" s="198"/>
      <c r="C4112" s="25"/>
      <c r="D4112" s="25"/>
      <c r="E4112" s="25"/>
      <c r="F4112" s="25"/>
      <c r="G4112" s="26"/>
      <c r="H4112" s="27"/>
      <c r="I4112" s="28"/>
      <c r="J4112" s="430"/>
      <c r="K4112" s="48"/>
      <c r="L4112" s="457" t="str">
        <f t="shared" si="128"/>
        <v/>
      </c>
      <c r="M4112" s="245" cm="1">
        <f t="array" ref="M4112">SUMPRODUCT(--(N4112:Q4112&lt;&gt;"")) + IF(TRIM(R4112)="",0,LEN(R4112)-LEN(SUBSTITUTE(R4112,",",""))+1)</f>
        <v>0</v>
      </c>
      <c r="N4112" s="242" t="str">
        <f>IF(AND(I4112&lt;&gt;0,I4112&lt;&gt;""),IF(TRIM(SUBSTITUTE(B4112,CHAR(160),""))="","",IF(ISNUMBER(MATCH(TRIM(SUBSTITUTE(B4112,CHAR(160),"")),'Look Up Values'!$B$2:$B$500,0)),"","Origin error")),"")</f>
        <v/>
      </c>
      <c r="O4112" s="242" t="str">
        <f>IF(AND(I4112&lt;&gt;0,I4112&lt;&gt;""),IF(C4112="","",IF(AND(ISNUMBER(--LEFT(C4112,FIND(" ",C4112&amp;" ")-1)),OR(LEN(LEFT(C4112,FIND(" ",C4112&amp;" ")-1))=6,LEN(LEFT(C4112,FIND(" ",C4112&amp;" ")-1))=7),OR(ISNUMBER(MATCH(LEFT(C4112,FIND(" ",C4112&amp;" ")-1),'Look Up Values'!$G$2:$G$1000,0)),ISNUMBER(MATCH(LEFT(C4112,FIND(" ",C4112&amp;" ")-1),'Look Up Values'!$AE$2:$AE$2000,0)))),"","EWC error")),"")</f>
        <v/>
      </c>
      <c r="P4112" s="242" t="str" cm="1">
        <f t="array" ref="P4112">IF(AND(I4112&lt;&gt;0,I4112&lt;&gt;""),IF(D4112="","",IF(ISNUMBER(MATCH(SUBSTITUTE(D4112," ",""),SUBSTITUTE('Look Up Values'!$S$2:$S$120," ",""),0)),"","D&amp;R error")),"")</f>
        <v/>
      </c>
      <c r="Q4112" s="242" t="str" cm="1">
        <f t="array" ref="Q4112">IF(AND(I4112&lt;&gt;0,I4112&lt;&gt;""),IF(G4112="","",IF(ISNUMBER(MATCH(SUBSTITUTE(G4112," ",""),SUBSTITUTE('Look Up Values'!$I$2:$I$10," ",""),0)),"","State error")),"")</f>
        <v/>
      </c>
      <c r="R4112" s="260" t="str">
        <f t="shared" si="129"/>
        <v/>
      </c>
    </row>
    <row r="4113" spans="1:18" ht="15.75">
      <c r="A4113" s="250">
        <v>4106</v>
      </c>
      <c r="B4113" s="198"/>
      <c r="C4113" s="25"/>
      <c r="D4113" s="25"/>
      <c r="E4113" s="25"/>
      <c r="F4113" s="25"/>
      <c r="G4113" s="26"/>
      <c r="H4113" s="27"/>
      <c r="I4113" s="28"/>
      <c r="J4113" s="430"/>
      <c r="K4113" s="48"/>
      <c r="L4113" s="457" t="str">
        <f t="shared" si="128"/>
        <v/>
      </c>
      <c r="M4113" s="245" cm="1">
        <f t="array" ref="M4113">SUMPRODUCT(--(N4113:Q4113&lt;&gt;"")) + IF(TRIM(R4113)="",0,LEN(R4113)-LEN(SUBSTITUTE(R4113,",",""))+1)</f>
        <v>0</v>
      </c>
      <c r="N4113" s="242" t="str">
        <f>IF(AND(I4113&lt;&gt;0,I4113&lt;&gt;""),IF(TRIM(SUBSTITUTE(B4113,CHAR(160),""))="","",IF(ISNUMBER(MATCH(TRIM(SUBSTITUTE(B4113,CHAR(160),"")),'Look Up Values'!$B$2:$B$500,0)),"","Origin error")),"")</f>
        <v/>
      </c>
      <c r="O4113" s="242" t="str">
        <f>IF(AND(I4113&lt;&gt;0,I4113&lt;&gt;""),IF(C4113="","",IF(AND(ISNUMBER(--LEFT(C4113,FIND(" ",C4113&amp;" ")-1)),OR(LEN(LEFT(C4113,FIND(" ",C4113&amp;" ")-1))=6,LEN(LEFT(C4113,FIND(" ",C4113&amp;" ")-1))=7),OR(ISNUMBER(MATCH(LEFT(C4113,FIND(" ",C4113&amp;" ")-1),'Look Up Values'!$G$2:$G$1000,0)),ISNUMBER(MATCH(LEFT(C4113,FIND(" ",C4113&amp;" ")-1),'Look Up Values'!$AE$2:$AE$2000,0)))),"","EWC error")),"")</f>
        <v/>
      </c>
      <c r="P4113" s="242" t="str" cm="1">
        <f t="array" ref="P4113">IF(AND(I4113&lt;&gt;0,I4113&lt;&gt;""),IF(D4113="","",IF(ISNUMBER(MATCH(SUBSTITUTE(D4113," ",""),SUBSTITUTE('Look Up Values'!$S$2:$S$120," ",""),0)),"","D&amp;R error")),"")</f>
        <v/>
      </c>
      <c r="Q4113" s="242" t="str" cm="1">
        <f t="array" ref="Q4113">IF(AND(I4113&lt;&gt;0,I4113&lt;&gt;""),IF(G4113="","",IF(ISNUMBER(MATCH(SUBSTITUTE(G4113," ",""),SUBSTITUTE('Look Up Values'!$I$2:$I$10," ",""),0)),"","State error")),"")</f>
        <v/>
      </c>
      <c r="R4113" s="260" t="str">
        <f t="shared" si="129"/>
        <v/>
      </c>
    </row>
    <row r="4114" spans="1:18" ht="15.75">
      <c r="A4114" s="250">
        <v>4107</v>
      </c>
      <c r="B4114" s="198"/>
      <c r="C4114" s="25"/>
      <c r="D4114" s="25"/>
      <c r="E4114" s="25"/>
      <c r="F4114" s="25"/>
      <c r="G4114" s="26"/>
      <c r="H4114" s="27"/>
      <c r="I4114" s="28"/>
      <c r="J4114" s="430"/>
      <c r="K4114" s="48"/>
      <c r="L4114" s="457" t="str">
        <f t="shared" si="128"/>
        <v/>
      </c>
      <c r="M4114" s="245" cm="1">
        <f t="array" ref="M4114">SUMPRODUCT(--(N4114:Q4114&lt;&gt;"")) + IF(TRIM(R4114)="",0,LEN(R4114)-LEN(SUBSTITUTE(R4114,",",""))+1)</f>
        <v>0</v>
      </c>
      <c r="N4114" s="242" t="str">
        <f>IF(AND(I4114&lt;&gt;0,I4114&lt;&gt;""),IF(TRIM(SUBSTITUTE(B4114,CHAR(160),""))="","",IF(ISNUMBER(MATCH(TRIM(SUBSTITUTE(B4114,CHAR(160),"")),'Look Up Values'!$B$2:$B$500,0)),"","Origin error")),"")</f>
        <v/>
      </c>
      <c r="O4114" s="242" t="str">
        <f>IF(AND(I4114&lt;&gt;0,I4114&lt;&gt;""),IF(C4114="","",IF(AND(ISNUMBER(--LEFT(C4114,FIND(" ",C4114&amp;" ")-1)),OR(LEN(LEFT(C4114,FIND(" ",C4114&amp;" ")-1))=6,LEN(LEFT(C4114,FIND(" ",C4114&amp;" ")-1))=7),OR(ISNUMBER(MATCH(LEFT(C4114,FIND(" ",C4114&amp;" ")-1),'Look Up Values'!$G$2:$G$1000,0)),ISNUMBER(MATCH(LEFT(C4114,FIND(" ",C4114&amp;" ")-1),'Look Up Values'!$AE$2:$AE$2000,0)))),"","EWC error")),"")</f>
        <v/>
      </c>
      <c r="P4114" s="242" t="str" cm="1">
        <f t="array" ref="P4114">IF(AND(I4114&lt;&gt;0,I4114&lt;&gt;""),IF(D4114="","",IF(ISNUMBER(MATCH(SUBSTITUTE(D4114," ",""),SUBSTITUTE('Look Up Values'!$S$2:$S$120," ",""),0)),"","D&amp;R error")),"")</f>
        <v/>
      </c>
      <c r="Q4114" s="242" t="str" cm="1">
        <f t="array" ref="Q4114">IF(AND(I4114&lt;&gt;0,I4114&lt;&gt;""),IF(G4114="","",IF(ISNUMBER(MATCH(SUBSTITUTE(G4114," ",""),SUBSTITUTE('Look Up Values'!$I$2:$I$10," ",""),0)),"","State error")),"")</f>
        <v/>
      </c>
      <c r="R4114" s="260" t="str">
        <f t="shared" si="129"/>
        <v/>
      </c>
    </row>
    <row r="4115" spans="1:18" ht="15.75">
      <c r="A4115" s="250">
        <v>4108</v>
      </c>
      <c r="B4115" s="198"/>
      <c r="C4115" s="25"/>
      <c r="D4115" s="25"/>
      <c r="E4115" s="25"/>
      <c r="F4115" s="25"/>
      <c r="G4115" s="26"/>
      <c r="H4115" s="27"/>
      <c r="I4115" s="28"/>
      <c r="J4115" s="430"/>
      <c r="K4115" s="48"/>
      <c r="L4115" s="457" t="str">
        <f t="shared" si="128"/>
        <v/>
      </c>
      <c r="M4115" s="245" cm="1">
        <f t="array" ref="M4115">SUMPRODUCT(--(N4115:Q4115&lt;&gt;"")) + IF(TRIM(R4115)="",0,LEN(R4115)-LEN(SUBSTITUTE(R4115,",",""))+1)</f>
        <v>0</v>
      </c>
      <c r="N4115" s="242" t="str">
        <f>IF(AND(I4115&lt;&gt;0,I4115&lt;&gt;""),IF(TRIM(SUBSTITUTE(B4115,CHAR(160),""))="","",IF(ISNUMBER(MATCH(TRIM(SUBSTITUTE(B4115,CHAR(160),"")),'Look Up Values'!$B$2:$B$500,0)),"","Origin error")),"")</f>
        <v/>
      </c>
      <c r="O4115" s="242" t="str">
        <f>IF(AND(I4115&lt;&gt;0,I4115&lt;&gt;""),IF(C4115="","",IF(AND(ISNUMBER(--LEFT(C4115,FIND(" ",C4115&amp;" ")-1)),OR(LEN(LEFT(C4115,FIND(" ",C4115&amp;" ")-1))=6,LEN(LEFT(C4115,FIND(" ",C4115&amp;" ")-1))=7),OR(ISNUMBER(MATCH(LEFT(C4115,FIND(" ",C4115&amp;" ")-1),'Look Up Values'!$G$2:$G$1000,0)),ISNUMBER(MATCH(LEFT(C4115,FIND(" ",C4115&amp;" ")-1),'Look Up Values'!$AE$2:$AE$2000,0)))),"","EWC error")),"")</f>
        <v/>
      </c>
      <c r="P4115" s="242" t="str" cm="1">
        <f t="array" ref="P4115">IF(AND(I4115&lt;&gt;0,I4115&lt;&gt;""),IF(D4115="","",IF(ISNUMBER(MATCH(SUBSTITUTE(D4115," ",""),SUBSTITUTE('Look Up Values'!$S$2:$S$120," ",""),0)),"","D&amp;R error")),"")</f>
        <v/>
      </c>
      <c r="Q4115" s="242" t="str" cm="1">
        <f t="array" ref="Q4115">IF(AND(I4115&lt;&gt;0,I4115&lt;&gt;""),IF(G4115="","",IF(ISNUMBER(MATCH(SUBSTITUTE(G4115," ",""),SUBSTITUTE('Look Up Values'!$I$2:$I$10," ",""),0)),"","State error")),"")</f>
        <v/>
      </c>
      <c r="R4115" s="260" t="str">
        <f t="shared" si="129"/>
        <v/>
      </c>
    </row>
    <row r="4116" spans="1:18" ht="15.75">
      <c r="A4116" s="250">
        <v>4109</v>
      </c>
      <c r="B4116" s="198"/>
      <c r="C4116" s="25"/>
      <c r="D4116" s="25"/>
      <c r="E4116" s="25"/>
      <c r="F4116" s="25"/>
      <c r="G4116" s="26"/>
      <c r="H4116" s="27"/>
      <c r="I4116" s="28"/>
      <c r="J4116" s="430"/>
      <c r="K4116" s="48"/>
      <c r="L4116" s="457" t="str">
        <f t="shared" si="128"/>
        <v/>
      </c>
      <c r="M4116" s="245" cm="1">
        <f t="array" ref="M4116">SUMPRODUCT(--(N4116:Q4116&lt;&gt;"")) + IF(TRIM(R4116)="",0,LEN(R4116)-LEN(SUBSTITUTE(R4116,",",""))+1)</f>
        <v>0</v>
      </c>
      <c r="N4116" s="242" t="str">
        <f>IF(AND(I4116&lt;&gt;0,I4116&lt;&gt;""),IF(TRIM(SUBSTITUTE(B4116,CHAR(160),""))="","",IF(ISNUMBER(MATCH(TRIM(SUBSTITUTE(B4116,CHAR(160),"")),'Look Up Values'!$B$2:$B$500,0)),"","Origin error")),"")</f>
        <v/>
      </c>
      <c r="O4116" s="242" t="str">
        <f>IF(AND(I4116&lt;&gt;0,I4116&lt;&gt;""),IF(C4116="","",IF(AND(ISNUMBER(--LEFT(C4116,FIND(" ",C4116&amp;" ")-1)),OR(LEN(LEFT(C4116,FIND(" ",C4116&amp;" ")-1))=6,LEN(LEFT(C4116,FIND(" ",C4116&amp;" ")-1))=7),OR(ISNUMBER(MATCH(LEFT(C4116,FIND(" ",C4116&amp;" ")-1),'Look Up Values'!$G$2:$G$1000,0)),ISNUMBER(MATCH(LEFT(C4116,FIND(" ",C4116&amp;" ")-1),'Look Up Values'!$AE$2:$AE$2000,0)))),"","EWC error")),"")</f>
        <v/>
      </c>
      <c r="P4116" s="242" t="str" cm="1">
        <f t="array" ref="P4116">IF(AND(I4116&lt;&gt;0,I4116&lt;&gt;""),IF(D4116="","",IF(ISNUMBER(MATCH(SUBSTITUTE(D4116," ",""),SUBSTITUTE('Look Up Values'!$S$2:$S$120," ",""),0)),"","D&amp;R error")),"")</f>
        <v/>
      </c>
      <c r="Q4116" s="242" t="str" cm="1">
        <f t="array" ref="Q4116">IF(AND(I4116&lt;&gt;0,I4116&lt;&gt;""),IF(G4116="","",IF(ISNUMBER(MATCH(SUBSTITUTE(G4116," ",""),SUBSTITUTE('Look Up Values'!$I$2:$I$10," ",""),0)),"","State error")),"")</f>
        <v/>
      </c>
      <c r="R4116" s="260" t="str">
        <f t="shared" si="129"/>
        <v/>
      </c>
    </row>
    <row r="4117" spans="1:18" ht="15.75">
      <c r="A4117" s="250">
        <v>4110</v>
      </c>
      <c r="B4117" s="198"/>
      <c r="C4117" s="25"/>
      <c r="D4117" s="25"/>
      <c r="E4117" s="25"/>
      <c r="F4117" s="25"/>
      <c r="G4117" s="26"/>
      <c r="H4117" s="27"/>
      <c r="I4117" s="28"/>
      <c r="J4117" s="430"/>
      <c r="K4117" s="48"/>
      <c r="L4117" s="457" t="str">
        <f t="shared" si="128"/>
        <v/>
      </c>
      <c r="M4117" s="245" cm="1">
        <f t="array" ref="M4117">SUMPRODUCT(--(N4117:Q4117&lt;&gt;"")) + IF(TRIM(R4117)="",0,LEN(R4117)-LEN(SUBSTITUTE(R4117,",",""))+1)</f>
        <v>0</v>
      </c>
      <c r="N4117" s="242" t="str">
        <f>IF(AND(I4117&lt;&gt;0,I4117&lt;&gt;""),IF(TRIM(SUBSTITUTE(B4117,CHAR(160),""))="","",IF(ISNUMBER(MATCH(TRIM(SUBSTITUTE(B4117,CHAR(160),"")),'Look Up Values'!$B$2:$B$500,0)),"","Origin error")),"")</f>
        <v/>
      </c>
      <c r="O4117" s="242" t="str">
        <f>IF(AND(I4117&lt;&gt;0,I4117&lt;&gt;""),IF(C4117="","",IF(AND(ISNUMBER(--LEFT(C4117,FIND(" ",C4117&amp;" ")-1)),OR(LEN(LEFT(C4117,FIND(" ",C4117&amp;" ")-1))=6,LEN(LEFT(C4117,FIND(" ",C4117&amp;" ")-1))=7),OR(ISNUMBER(MATCH(LEFT(C4117,FIND(" ",C4117&amp;" ")-1),'Look Up Values'!$G$2:$G$1000,0)),ISNUMBER(MATCH(LEFT(C4117,FIND(" ",C4117&amp;" ")-1),'Look Up Values'!$AE$2:$AE$2000,0)))),"","EWC error")),"")</f>
        <v/>
      </c>
      <c r="P4117" s="242" t="str" cm="1">
        <f t="array" ref="P4117">IF(AND(I4117&lt;&gt;0,I4117&lt;&gt;""),IF(D4117="","",IF(ISNUMBER(MATCH(SUBSTITUTE(D4117," ",""),SUBSTITUTE('Look Up Values'!$S$2:$S$120," ",""),0)),"","D&amp;R error")),"")</f>
        <v/>
      </c>
      <c r="Q4117" s="242" t="str" cm="1">
        <f t="array" ref="Q4117">IF(AND(I4117&lt;&gt;0,I4117&lt;&gt;""),IF(G4117="","",IF(ISNUMBER(MATCH(SUBSTITUTE(G4117," ",""),SUBSTITUTE('Look Up Values'!$I$2:$I$10," ",""),0)),"","State error")),"")</f>
        <v/>
      </c>
      <c r="R4117" s="260" t="str">
        <f t="shared" si="129"/>
        <v/>
      </c>
    </row>
    <row r="4118" spans="1:18" ht="15.75">
      <c r="A4118" s="250">
        <v>4111</v>
      </c>
      <c r="B4118" s="198"/>
      <c r="C4118" s="25"/>
      <c r="D4118" s="25"/>
      <c r="E4118" s="25"/>
      <c r="F4118" s="25"/>
      <c r="G4118" s="26"/>
      <c r="H4118" s="27"/>
      <c r="I4118" s="28"/>
      <c r="J4118" s="430"/>
      <c r="K4118" s="48"/>
      <c r="L4118" s="457" t="str">
        <f t="shared" si="128"/>
        <v/>
      </c>
      <c r="M4118" s="245" cm="1">
        <f t="array" ref="M4118">SUMPRODUCT(--(N4118:Q4118&lt;&gt;"")) + IF(TRIM(R4118)="",0,LEN(R4118)-LEN(SUBSTITUTE(R4118,",",""))+1)</f>
        <v>0</v>
      </c>
      <c r="N4118" s="242" t="str">
        <f>IF(AND(I4118&lt;&gt;0,I4118&lt;&gt;""),IF(TRIM(SUBSTITUTE(B4118,CHAR(160),""))="","",IF(ISNUMBER(MATCH(TRIM(SUBSTITUTE(B4118,CHAR(160),"")),'Look Up Values'!$B$2:$B$500,0)),"","Origin error")),"")</f>
        <v/>
      </c>
      <c r="O4118" s="242" t="str">
        <f>IF(AND(I4118&lt;&gt;0,I4118&lt;&gt;""),IF(C4118="","",IF(AND(ISNUMBER(--LEFT(C4118,FIND(" ",C4118&amp;" ")-1)),OR(LEN(LEFT(C4118,FIND(" ",C4118&amp;" ")-1))=6,LEN(LEFT(C4118,FIND(" ",C4118&amp;" ")-1))=7),OR(ISNUMBER(MATCH(LEFT(C4118,FIND(" ",C4118&amp;" ")-1),'Look Up Values'!$G$2:$G$1000,0)),ISNUMBER(MATCH(LEFT(C4118,FIND(" ",C4118&amp;" ")-1),'Look Up Values'!$AE$2:$AE$2000,0)))),"","EWC error")),"")</f>
        <v/>
      </c>
      <c r="P4118" s="242" t="str" cm="1">
        <f t="array" ref="P4118">IF(AND(I4118&lt;&gt;0,I4118&lt;&gt;""),IF(D4118="","",IF(ISNUMBER(MATCH(SUBSTITUTE(D4118," ",""),SUBSTITUTE('Look Up Values'!$S$2:$S$120," ",""),0)),"","D&amp;R error")),"")</f>
        <v/>
      </c>
      <c r="Q4118" s="242" t="str" cm="1">
        <f t="array" ref="Q4118">IF(AND(I4118&lt;&gt;0,I4118&lt;&gt;""),IF(G4118="","",IF(ISNUMBER(MATCH(SUBSTITUTE(G4118," ",""),SUBSTITUTE('Look Up Values'!$I$2:$I$10," ",""),0)),"","State error")),"")</f>
        <v/>
      </c>
      <c r="R4118" s="260" t="str">
        <f t="shared" si="129"/>
        <v/>
      </c>
    </row>
    <row r="4119" spans="1:18" ht="15.75">
      <c r="A4119" s="250">
        <v>4112</v>
      </c>
      <c r="B4119" s="198"/>
      <c r="C4119" s="25"/>
      <c r="D4119" s="25"/>
      <c r="E4119" s="25"/>
      <c r="F4119" s="25"/>
      <c r="G4119" s="26"/>
      <c r="H4119" s="27"/>
      <c r="I4119" s="28"/>
      <c r="J4119" s="430"/>
      <c r="K4119" s="48"/>
      <c r="L4119" s="457" t="str">
        <f t="shared" si="128"/>
        <v/>
      </c>
      <c r="M4119" s="245" cm="1">
        <f t="array" ref="M4119">SUMPRODUCT(--(N4119:Q4119&lt;&gt;"")) + IF(TRIM(R4119)="",0,LEN(R4119)-LEN(SUBSTITUTE(R4119,",",""))+1)</f>
        <v>0</v>
      </c>
      <c r="N4119" s="242" t="str">
        <f>IF(AND(I4119&lt;&gt;0,I4119&lt;&gt;""),IF(TRIM(SUBSTITUTE(B4119,CHAR(160),""))="","",IF(ISNUMBER(MATCH(TRIM(SUBSTITUTE(B4119,CHAR(160),"")),'Look Up Values'!$B$2:$B$500,0)),"","Origin error")),"")</f>
        <v/>
      </c>
      <c r="O4119" s="242" t="str">
        <f>IF(AND(I4119&lt;&gt;0,I4119&lt;&gt;""),IF(C4119="","",IF(AND(ISNUMBER(--LEFT(C4119,FIND(" ",C4119&amp;" ")-1)),OR(LEN(LEFT(C4119,FIND(" ",C4119&amp;" ")-1))=6,LEN(LEFT(C4119,FIND(" ",C4119&amp;" ")-1))=7),OR(ISNUMBER(MATCH(LEFT(C4119,FIND(" ",C4119&amp;" ")-1),'Look Up Values'!$G$2:$G$1000,0)),ISNUMBER(MATCH(LEFT(C4119,FIND(" ",C4119&amp;" ")-1),'Look Up Values'!$AE$2:$AE$2000,0)))),"","EWC error")),"")</f>
        <v/>
      </c>
      <c r="P4119" s="242" t="str" cm="1">
        <f t="array" ref="P4119">IF(AND(I4119&lt;&gt;0,I4119&lt;&gt;""),IF(D4119="","",IF(ISNUMBER(MATCH(SUBSTITUTE(D4119," ",""),SUBSTITUTE('Look Up Values'!$S$2:$S$120," ",""),0)),"","D&amp;R error")),"")</f>
        <v/>
      </c>
      <c r="Q4119" s="242" t="str" cm="1">
        <f t="array" ref="Q4119">IF(AND(I4119&lt;&gt;0,I4119&lt;&gt;""),IF(G4119="","",IF(ISNUMBER(MATCH(SUBSTITUTE(G4119," ",""),SUBSTITUTE('Look Up Values'!$I$2:$I$10," ",""),0)),"","State error")),"")</f>
        <v/>
      </c>
      <c r="R4119" s="260" t="str">
        <f t="shared" si="129"/>
        <v/>
      </c>
    </row>
    <row r="4120" spans="1:18" ht="15.75">
      <c r="A4120" s="250">
        <v>4113</v>
      </c>
      <c r="B4120" s="198"/>
      <c r="C4120" s="25"/>
      <c r="D4120" s="25"/>
      <c r="E4120" s="25"/>
      <c r="F4120" s="25"/>
      <c r="G4120" s="26"/>
      <c r="H4120" s="27"/>
      <c r="I4120" s="28"/>
      <c r="J4120" s="430"/>
      <c r="K4120" s="48"/>
      <c r="L4120" s="457" t="str">
        <f t="shared" si="128"/>
        <v/>
      </c>
      <c r="M4120" s="245" cm="1">
        <f t="array" ref="M4120">SUMPRODUCT(--(N4120:Q4120&lt;&gt;"")) + IF(TRIM(R4120)="",0,LEN(R4120)-LEN(SUBSTITUTE(R4120,",",""))+1)</f>
        <v>0</v>
      </c>
      <c r="N4120" s="242" t="str">
        <f>IF(AND(I4120&lt;&gt;0,I4120&lt;&gt;""),IF(TRIM(SUBSTITUTE(B4120,CHAR(160),""))="","",IF(ISNUMBER(MATCH(TRIM(SUBSTITUTE(B4120,CHAR(160),"")),'Look Up Values'!$B$2:$B$500,0)),"","Origin error")),"")</f>
        <v/>
      </c>
      <c r="O4120" s="242" t="str">
        <f>IF(AND(I4120&lt;&gt;0,I4120&lt;&gt;""),IF(C4120="","",IF(AND(ISNUMBER(--LEFT(C4120,FIND(" ",C4120&amp;" ")-1)),OR(LEN(LEFT(C4120,FIND(" ",C4120&amp;" ")-1))=6,LEN(LEFT(C4120,FIND(" ",C4120&amp;" ")-1))=7),OR(ISNUMBER(MATCH(LEFT(C4120,FIND(" ",C4120&amp;" ")-1),'Look Up Values'!$G$2:$G$1000,0)),ISNUMBER(MATCH(LEFT(C4120,FIND(" ",C4120&amp;" ")-1),'Look Up Values'!$AE$2:$AE$2000,0)))),"","EWC error")),"")</f>
        <v/>
      </c>
      <c r="P4120" s="242" t="str" cm="1">
        <f t="array" ref="P4120">IF(AND(I4120&lt;&gt;0,I4120&lt;&gt;""),IF(D4120="","",IF(ISNUMBER(MATCH(SUBSTITUTE(D4120," ",""),SUBSTITUTE('Look Up Values'!$S$2:$S$120," ",""),0)),"","D&amp;R error")),"")</f>
        <v/>
      </c>
      <c r="Q4120" s="242" t="str" cm="1">
        <f t="array" ref="Q4120">IF(AND(I4120&lt;&gt;0,I4120&lt;&gt;""),IF(G4120="","",IF(ISNUMBER(MATCH(SUBSTITUTE(G4120," ",""),SUBSTITUTE('Look Up Values'!$I$2:$I$10," ",""),0)),"","State error")),"")</f>
        <v/>
      </c>
      <c r="R4120" s="260" t="str">
        <f t="shared" si="129"/>
        <v/>
      </c>
    </row>
    <row r="4121" spans="1:18" ht="15.75">
      <c r="A4121" s="250">
        <v>4114</v>
      </c>
      <c r="B4121" s="198"/>
      <c r="C4121" s="25"/>
      <c r="D4121" s="25"/>
      <c r="E4121" s="25"/>
      <c r="F4121" s="25"/>
      <c r="G4121" s="26"/>
      <c r="H4121" s="27"/>
      <c r="I4121" s="28"/>
      <c r="J4121" s="430"/>
      <c r="K4121" s="48"/>
      <c r="L4121" s="457" t="str">
        <f t="shared" si="128"/>
        <v/>
      </c>
      <c r="M4121" s="245" cm="1">
        <f t="array" ref="M4121">SUMPRODUCT(--(N4121:Q4121&lt;&gt;"")) + IF(TRIM(R4121)="",0,LEN(R4121)-LEN(SUBSTITUTE(R4121,",",""))+1)</f>
        <v>0</v>
      </c>
      <c r="N4121" s="242" t="str">
        <f>IF(AND(I4121&lt;&gt;0,I4121&lt;&gt;""),IF(TRIM(SUBSTITUTE(B4121,CHAR(160),""))="","",IF(ISNUMBER(MATCH(TRIM(SUBSTITUTE(B4121,CHAR(160),"")),'Look Up Values'!$B$2:$B$500,0)),"","Origin error")),"")</f>
        <v/>
      </c>
      <c r="O4121" s="242" t="str">
        <f>IF(AND(I4121&lt;&gt;0,I4121&lt;&gt;""),IF(C4121="","",IF(AND(ISNUMBER(--LEFT(C4121,FIND(" ",C4121&amp;" ")-1)),OR(LEN(LEFT(C4121,FIND(" ",C4121&amp;" ")-1))=6,LEN(LEFT(C4121,FIND(" ",C4121&amp;" ")-1))=7),OR(ISNUMBER(MATCH(LEFT(C4121,FIND(" ",C4121&amp;" ")-1),'Look Up Values'!$G$2:$G$1000,0)),ISNUMBER(MATCH(LEFT(C4121,FIND(" ",C4121&amp;" ")-1),'Look Up Values'!$AE$2:$AE$2000,0)))),"","EWC error")),"")</f>
        <v/>
      </c>
      <c r="P4121" s="242" t="str" cm="1">
        <f t="array" ref="P4121">IF(AND(I4121&lt;&gt;0,I4121&lt;&gt;""),IF(D4121="","",IF(ISNUMBER(MATCH(SUBSTITUTE(D4121," ",""),SUBSTITUTE('Look Up Values'!$S$2:$S$120," ",""),0)),"","D&amp;R error")),"")</f>
        <v/>
      </c>
      <c r="Q4121" s="242" t="str" cm="1">
        <f t="array" ref="Q4121">IF(AND(I4121&lt;&gt;0,I4121&lt;&gt;""),IF(G4121="","",IF(ISNUMBER(MATCH(SUBSTITUTE(G4121," ",""),SUBSTITUTE('Look Up Values'!$I$2:$I$10," ",""),0)),"","State error")),"")</f>
        <v/>
      </c>
      <c r="R4121" s="260" t="str">
        <f t="shared" si="129"/>
        <v/>
      </c>
    </row>
    <row r="4122" spans="1:18" ht="15.75">
      <c r="A4122" s="250">
        <v>4115</v>
      </c>
      <c r="B4122" s="198"/>
      <c r="C4122" s="25"/>
      <c r="D4122" s="25"/>
      <c r="E4122" s="25"/>
      <c r="F4122" s="25"/>
      <c r="G4122" s="26"/>
      <c r="H4122" s="27"/>
      <c r="I4122" s="28"/>
      <c r="J4122" s="430"/>
      <c r="K4122" s="48"/>
      <c r="L4122" s="457" t="str">
        <f t="shared" si="128"/>
        <v/>
      </c>
      <c r="M4122" s="245" cm="1">
        <f t="array" ref="M4122">SUMPRODUCT(--(N4122:Q4122&lt;&gt;"")) + IF(TRIM(R4122)="",0,LEN(R4122)-LEN(SUBSTITUTE(R4122,",",""))+1)</f>
        <v>0</v>
      </c>
      <c r="N4122" s="242" t="str">
        <f>IF(AND(I4122&lt;&gt;0,I4122&lt;&gt;""),IF(TRIM(SUBSTITUTE(B4122,CHAR(160),""))="","",IF(ISNUMBER(MATCH(TRIM(SUBSTITUTE(B4122,CHAR(160),"")),'Look Up Values'!$B$2:$B$500,0)),"","Origin error")),"")</f>
        <v/>
      </c>
      <c r="O4122" s="242" t="str">
        <f>IF(AND(I4122&lt;&gt;0,I4122&lt;&gt;""),IF(C4122="","",IF(AND(ISNUMBER(--LEFT(C4122,FIND(" ",C4122&amp;" ")-1)),OR(LEN(LEFT(C4122,FIND(" ",C4122&amp;" ")-1))=6,LEN(LEFT(C4122,FIND(" ",C4122&amp;" ")-1))=7),OR(ISNUMBER(MATCH(LEFT(C4122,FIND(" ",C4122&amp;" ")-1),'Look Up Values'!$G$2:$G$1000,0)),ISNUMBER(MATCH(LEFT(C4122,FIND(" ",C4122&amp;" ")-1),'Look Up Values'!$AE$2:$AE$2000,0)))),"","EWC error")),"")</f>
        <v/>
      </c>
      <c r="P4122" s="242" t="str" cm="1">
        <f t="array" ref="P4122">IF(AND(I4122&lt;&gt;0,I4122&lt;&gt;""),IF(D4122="","",IF(ISNUMBER(MATCH(SUBSTITUTE(D4122," ",""),SUBSTITUTE('Look Up Values'!$S$2:$S$120," ",""),0)),"","D&amp;R error")),"")</f>
        <v/>
      </c>
      <c r="Q4122" s="242" t="str" cm="1">
        <f t="array" ref="Q4122">IF(AND(I4122&lt;&gt;0,I4122&lt;&gt;""),IF(G4122="","",IF(ISNUMBER(MATCH(SUBSTITUTE(G4122," ",""),SUBSTITUTE('Look Up Values'!$I$2:$I$10," ",""),0)),"","State error")),"")</f>
        <v/>
      </c>
      <c r="R4122" s="260" t="str">
        <f t="shared" si="129"/>
        <v/>
      </c>
    </row>
    <row r="4123" spans="1:18" ht="15.75">
      <c r="A4123" s="250">
        <v>4116</v>
      </c>
      <c r="B4123" s="198"/>
      <c r="C4123" s="25"/>
      <c r="D4123" s="25"/>
      <c r="E4123" s="25"/>
      <c r="F4123" s="25"/>
      <c r="G4123" s="26"/>
      <c r="H4123" s="27"/>
      <c r="I4123" s="28"/>
      <c r="J4123" s="430"/>
      <c r="K4123" s="48"/>
      <c r="L4123" s="457" t="str">
        <f t="shared" si="128"/>
        <v/>
      </c>
      <c r="M4123" s="245" cm="1">
        <f t="array" ref="M4123">SUMPRODUCT(--(N4123:Q4123&lt;&gt;"")) + IF(TRIM(R4123)="",0,LEN(R4123)-LEN(SUBSTITUTE(R4123,",",""))+1)</f>
        <v>0</v>
      </c>
      <c r="N4123" s="242" t="str">
        <f>IF(AND(I4123&lt;&gt;0,I4123&lt;&gt;""),IF(TRIM(SUBSTITUTE(B4123,CHAR(160),""))="","",IF(ISNUMBER(MATCH(TRIM(SUBSTITUTE(B4123,CHAR(160),"")),'Look Up Values'!$B$2:$B$500,0)),"","Origin error")),"")</f>
        <v/>
      </c>
      <c r="O4123" s="242" t="str">
        <f>IF(AND(I4123&lt;&gt;0,I4123&lt;&gt;""),IF(C4123="","",IF(AND(ISNUMBER(--LEFT(C4123,FIND(" ",C4123&amp;" ")-1)),OR(LEN(LEFT(C4123,FIND(" ",C4123&amp;" ")-1))=6,LEN(LEFT(C4123,FIND(" ",C4123&amp;" ")-1))=7),OR(ISNUMBER(MATCH(LEFT(C4123,FIND(" ",C4123&amp;" ")-1),'Look Up Values'!$G$2:$G$1000,0)),ISNUMBER(MATCH(LEFT(C4123,FIND(" ",C4123&amp;" ")-1),'Look Up Values'!$AE$2:$AE$2000,0)))),"","EWC error")),"")</f>
        <v/>
      </c>
      <c r="P4123" s="242" t="str" cm="1">
        <f t="array" ref="P4123">IF(AND(I4123&lt;&gt;0,I4123&lt;&gt;""),IF(D4123="","",IF(ISNUMBER(MATCH(SUBSTITUTE(D4123," ",""),SUBSTITUTE('Look Up Values'!$S$2:$S$120," ",""),0)),"","D&amp;R error")),"")</f>
        <v/>
      </c>
      <c r="Q4123" s="242" t="str" cm="1">
        <f t="array" ref="Q4123">IF(AND(I4123&lt;&gt;0,I4123&lt;&gt;""),IF(G4123="","",IF(ISNUMBER(MATCH(SUBSTITUTE(G4123," ",""),SUBSTITUTE('Look Up Values'!$I$2:$I$10," ",""),0)),"","State error")),"")</f>
        <v/>
      </c>
      <c r="R4123" s="260" t="str">
        <f t="shared" si="129"/>
        <v/>
      </c>
    </row>
    <row r="4124" spans="1:18" ht="15.75">
      <c r="A4124" s="250">
        <v>4117</v>
      </c>
      <c r="B4124" s="198"/>
      <c r="C4124" s="25"/>
      <c r="D4124" s="25"/>
      <c r="E4124" s="25"/>
      <c r="F4124" s="25"/>
      <c r="G4124" s="26"/>
      <c r="H4124" s="27"/>
      <c r="I4124" s="28"/>
      <c r="J4124" s="430"/>
      <c r="K4124" s="48"/>
      <c r="L4124" s="457" t="str">
        <f t="shared" si="128"/>
        <v/>
      </c>
      <c r="M4124" s="245" cm="1">
        <f t="array" ref="M4124">SUMPRODUCT(--(N4124:Q4124&lt;&gt;"")) + IF(TRIM(R4124)="",0,LEN(R4124)-LEN(SUBSTITUTE(R4124,",",""))+1)</f>
        <v>0</v>
      </c>
      <c r="N4124" s="242" t="str">
        <f>IF(AND(I4124&lt;&gt;0,I4124&lt;&gt;""),IF(TRIM(SUBSTITUTE(B4124,CHAR(160),""))="","",IF(ISNUMBER(MATCH(TRIM(SUBSTITUTE(B4124,CHAR(160),"")),'Look Up Values'!$B$2:$B$500,0)),"","Origin error")),"")</f>
        <v/>
      </c>
      <c r="O4124" s="242" t="str">
        <f>IF(AND(I4124&lt;&gt;0,I4124&lt;&gt;""),IF(C4124="","",IF(AND(ISNUMBER(--LEFT(C4124,FIND(" ",C4124&amp;" ")-1)),OR(LEN(LEFT(C4124,FIND(" ",C4124&amp;" ")-1))=6,LEN(LEFT(C4124,FIND(" ",C4124&amp;" ")-1))=7),OR(ISNUMBER(MATCH(LEFT(C4124,FIND(" ",C4124&amp;" ")-1),'Look Up Values'!$G$2:$G$1000,0)),ISNUMBER(MATCH(LEFT(C4124,FIND(" ",C4124&amp;" ")-1),'Look Up Values'!$AE$2:$AE$2000,0)))),"","EWC error")),"")</f>
        <v/>
      </c>
      <c r="P4124" s="242" t="str" cm="1">
        <f t="array" ref="P4124">IF(AND(I4124&lt;&gt;0,I4124&lt;&gt;""),IF(D4124="","",IF(ISNUMBER(MATCH(SUBSTITUTE(D4124," ",""),SUBSTITUTE('Look Up Values'!$S$2:$S$120," ",""),0)),"","D&amp;R error")),"")</f>
        <v/>
      </c>
      <c r="Q4124" s="242" t="str" cm="1">
        <f t="array" ref="Q4124">IF(AND(I4124&lt;&gt;0,I4124&lt;&gt;""),IF(G4124="","",IF(ISNUMBER(MATCH(SUBSTITUTE(G4124," ",""),SUBSTITUTE('Look Up Values'!$I$2:$I$10," ",""),0)),"","State error")),"")</f>
        <v/>
      </c>
      <c r="R4124" s="260" t="str">
        <f t="shared" si="129"/>
        <v/>
      </c>
    </row>
    <row r="4125" spans="1:18" ht="15.75">
      <c r="A4125" s="250">
        <v>4118</v>
      </c>
      <c r="B4125" s="198"/>
      <c r="C4125" s="25"/>
      <c r="D4125" s="25"/>
      <c r="E4125" s="25"/>
      <c r="F4125" s="25"/>
      <c r="G4125" s="26"/>
      <c r="H4125" s="27"/>
      <c r="I4125" s="28"/>
      <c r="J4125" s="430"/>
      <c r="K4125" s="48"/>
      <c r="L4125" s="457" t="str">
        <f t="shared" si="128"/>
        <v/>
      </c>
      <c r="M4125" s="245" cm="1">
        <f t="array" ref="M4125">SUMPRODUCT(--(N4125:Q4125&lt;&gt;"")) + IF(TRIM(R4125)="",0,LEN(R4125)-LEN(SUBSTITUTE(R4125,",",""))+1)</f>
        <v>0</v>
      </c>
      <c r="N4125" s="242" t="str">
        <f>IF(AND(I4125&lt;&gt;0,I4125&lt;&gt;""),IF(TRIM(SUBSTITUTE(B4125,CHAR(160),""))="","",IF(ISNUMBER(MATCH(TRIM(SUBSTITUTE(B4125,CHAR(160),"")),'Look Up Values'!$B$2:$B$500,0)),"","Origin error")),"")</f>
        <v/>
      </c>
      <c r="O4125" s="242" t="str">
        <f>IF(AND(I4125&lt;&gt;0,I4125&lt;&gt;""),IF(C4125="","",IF(AND(ISNUMBER(--LEFT(C4125,FIND(" ",C4125&amp;" ")-1)),OR(LEN(LEFT(C4125,FIND(" ",C4125&amp;" ")-1))=6,LEN(LEFT(C4125,FIND(" ",C4125&amp;" ")-1))=7),OR(ISNUMBER(MATCH(LEFT(C4125,FIND(" ",C4125&amp;" ")-1),'Look Up Values'!$G$2:$G$1000,0)),ISNUMBER(MATCH(LEFT(C4125,FIND(" ",C4125&amp;" ")-1),'Look Up Values'!$AE$2:$AE$2000,0)))),"","EWC error")),"")</f>
        <v/>
      </c>
      <c r="P4125" s="242" t="str" cm="1">
        <f t="array" ref="P4125">IF(AND(I4125&lt;&gt;0,I4125&lt;&gt;""),IF(D4125="","",IF(ISNUMBER(MATCH(SUBSTITUTE(D4125," ",""),SUBSTITUTE('Look Up Values'!$S$2:$S$120," ",""),0)),"","D&amp;R error")),"")</f>
        <v/>
      </c>
      <c r="Q4125" s="242" t="str" cm="1">
        <f t="array" ref="Q4125">IF(AND(I4125&lt;&gt;0,I4125&lt;&gt;""),IF(G4125="","",IF(ISNUMBER(MATCH(SUBSTITUTE(G4125," ",""),SUBSTITUTE('Look Up Values'!$I$2:$I$10," ",""),0)),"","State error")),"")</f>
        <v/>
      </c>
      <c r="R4125" s="260" t="str">
        <f t="shared" si="129"/>
        <v/>
      </c>
    </row>
    <row r="4126" spans="1:18" ht="15.75">
      <c r="A4126" s="250">
        <v>4119</v>
      </c>
      <c r="B4126" s="198"/>
      <c r="C4126" s="25"/>
      <c r="D4126" s="25"/>
      <c r="E4126" s="25"/>
      <c r="F4126" s="25"/>
      <c r="G4126" s="26"/>
      <c r="H4126" s="27"/>
      <c r="I4126" s="28"/>
      <c r="J4126" s="430"/>
      <c r="K4126" s="48"/>
      <c r="L4126" s="457" t="str">
        <f t="shared" si="128"/>
        <v/>
      </c>
      <c r="M4126" s="245" cm="1">
        <f t="array" ref="M4126">SUMPRODUCT(--(N4126:Q4126&lt;&gt;"")) + IF(TRIM(R4126)="",0,LEN(R4126)-LEN(SUBSTITUTE(R4126,",",""))+1)</f>
        <v>0</v>
      </c>
      <c r="N4126" s="242" t="str">
        <f>IF(AND(I4126&lt;&gt;0,I4126&lt;&gt;""),IF(TRIM(SUBSTITUTE(B4126,CHAR(160),""))="","",IF(ISNUMBER(MATCH(TRIM(SUBSTITUTE(B4126,CHAR(160),"")),'Look Up Values'!$B$2:$B$500,0)),"","Origin error")),"")</f>
        <v/>
      </c>
      <c r="O4126" s="242" t="str">
        <f>IF(AND(I4126&lt;&gt;0,I4126&lt;&gt;""),IF(C4126="","",IF(AND(ISNUMBER(--LEFT(C4126,FIND(" ",C4126&amp;" ")-1)),OR(LEN(LEFT(C4126,FIND(" ",C4126&amp;" ")-1))=6,LEN(LEFT(C4126,FIND(" ",C4126&amp;" ")-1))=7),OR(ISNUMBER(MATCH(LEFT(C4126,FIND(" ",C4126&amp;" ")-1),'Look Up Values'!$G$2:$G$1000,0)),ISNUMBER(MATCH(LEFT(C4126,FIND(" ",C4126&amp;" ")-1),'Look Up Values'!$AE$2:$AE$2000,0)))),"","EWC error")),"")</f>
        <v/>
      </c>
      <c r="P4126" s="242" t="str" cm="1">
        <f t="array" ref="P4126">IF(AND(I4126&lt;&gt;0,I4126&lt;&gt;""),IF(D4126="","",IF(ISNUMBER(MATCH(SUBSTITUTE(D4126," ",""),SUBSTITUTE('Look Up Values'!$S$2:$S$120," ",""),0)),"","D&amp;R error")),"")</f>
        <v/>
      </c>
      <c r="Q4126" s="242" t="str" cm="1">
        <f t="array" ref="Q4126">IF(AND(I4126&lt;&gt;0,I4126&lt;&gt;""),IF(G4126="","",IF(ISNUMBER(MATCH(SUBSTITUTE(G4126," ",""),SUBSTITUTE('Look Up Values'!$I$2:$I$10," ",""),0)),"","State error")),"")</f>
        <v/>
      </c>
      <c r="R4126" s="260" t="str">
        <f t="shared" si="129"/>
        <v/>
      </c>
    </row>
    <row r="4127" spans="1:18" ht="15.75">
      <c r="A4127" s="250">
        <v>4120</v>
      </c>
      <c r="B4127" s="198"/>
      <c r="C4127" s="25"/>
      <c r="D4127" s="25"/>
      <c r="E4127" s="25"/>
      <c r="F4127" s="25"/>
      <c r="G4127" s="26"/>
      <c r="H4127" s="27"/>
      <c r="I4127" s="28"/>
      <c r="J4127" s="430"/>
      <c r="K4127" s="48"/>
      <c r="L4127" s="457" t="str">
        <f t="shared" si="128"/>
        <v/>
      </c>
      <c r="M4127" s="245" cm="1">
        <f t="array" ref="M4127">SUMPRODUCT(--(N4127:Q4127&lt;&gt;"")) + IF(TRIM(R4127)="",0,LEN(R4127)-LEN(SUBSTITUTE(R4127,",",""))+1)</f>
        <v>0</v>
      </c>
      <c r="N4127" s="242" t="str">
        <f>IF(AND(I4127&lt;&gt;0,I4127&lt;&gt;""),IF(TRIM(SUBSTITUTE(B4127,CHAR(160),""))="","",IF(ISNUMBER(MATCH(TRIM(SUBSTITUTE(B4127,CHAR(160),"")),'Look Up Values'!$B$2:$B$500,0)),"","Origin error")),"")</f>
        <v/>
      </c>
      <c r="O4127" s="242" t="str">
        <f>IF(AND(I4127&lt;&gt;0,I4127&lt;&gt;""),IF(C4127="","",IF(AND(ISNUMBER(--LEFT(C4127,FIND(" ",C4127&amp;" ")-1)),OR(LEN(LEFT(C4127,FIND(" ",C4127&amp;" ")-1))=6,LEN(LEFT(C4127,FIND(" ",C4127&amp;" ")-1))=7),OR(ISNUMBER(MATCH(LEFT(C4127,FIND(" ",C4127&amp;" ")-1),'Look Up Values'!$G$2:$G$1000,0)),ISNUMBER(MATCH(LEFT(C4127,FIND(" ",C4127&amp;" ")-1),'Look Up Values'!$AE$2:$AE$2000,0)))),"","EWC error")),"")</f>
        <v/>
      </c>
      <c r="P4127" s="242" t="str" cm="1">
        <f t="array" ref="P4127">IF(AND(I4127&lt;&gt;0,I4127&lt;&gt;""),IF(D4127="","",IF(ISNUMBER(MATCH(SUBSTITUTE(D4127," ",""),SUBSTITUTE('Look Up Values'!$S$2:$S$120," ",""),0)),"","D&amp;R error")),"")</f>
        <v/>
      </c>
      <c r="Q4127" s="242" t="str" cm="1">
        <f t="array" ref="Q4127">IF(AND(I4127&lt;&gt;0,I4127&lt;&gt;""),IF(G4127="","",IF(ISNUMBER(MATCH(SUBSTITUTE(G4127," ",""),SUBSTITUTE('Look Up Values'!$I$2:$I$10," ",""),0)),"","State error")),"")</f>
        <v/>
      </c>
      <c r="R4127" s="260" t="str">
        <f t="shared" si="129"/>
        <v/>
      </c>
    </row>
    <row r="4128" spans="1:18" ht="15.75">
      <c r="A4128" s="250">
        <v>4121</v>
      </c>
      <c r="B4128" s="198"/>
      <c r="C4128" s="25"/>
      <c r="D4128" s="25"/>
      <c r="E4128" s="25"/>
      <c r="F4128" s="25"/>
      <c r="G4128" s="26"/>
      <c r="H4128" s="27"/>
      <c r="I4128" s="28"/>
      <c r="J4128" s="430"/>
      <c r="K4128" s="48"/>
      <c r="L4128" s="457" t="str">
        <f t="shared" si="128"/>
        <v/>
      </c>
      <c r="M4128" s="245" cm="1">
        <f t="array" ref="M4128">SUMPRODUCT(--(N4128:Q4128&lt;&gt;"")) + IF(TRIM(R4128)="",0,LEN(R4128)-LEN(SUBSTITUTE(R4128,",",""))+1)</f>
        <v>0</v>
      </c>
      <c r="N4128" s="242" t="str">
        <f>IF(AND(I4128&lt;&gt;0,I4128&lt;&gt;""),IF(TRIM(SUBSTITUTE(B4128,CHAR(160),""))="","",IF(ISNUMBER(MATCH(TRIM(SUBSTITUTE(B4128,CHAR(160),"")),'Look Up Values'!$B$2:$B$500,0)),"","Origin error")),"")</f>
        <v/>
      </c>
      <c r="O4128" s="242" t="str">
        <f>IF(AND(I4128&lt;&gt;0,I4128&lt;&gt;""),IF(C4128="","",IF(AND(ISNUMBER(--LEFT(C4128,FIND(" ",C4128&amp;" ")-1)),OR(LEN(LEFT(C4128,FIND(" ",C4128&amp;" ")-1))=6,LEN(LEFT(C4128,FIND(" ",C4128&amp;" ")-1))=7),OR(ISNUMBER(MATCH(LEFT(C4128,FIND(" ",C4128&amp;" ")-1),'Look Up Values'!$G$2:$G$1000,0)),ISNUMBER(MATCH(LEFT(C4128,FIND(" ",C4128&amp;" ")-1),'Look Up Values'!$AE$2:$AE$2000,0)))),"","EWC error")),"")</f>
        <v/>
      </c>
      <c r="P4128" s="242" t="str" cm="1">
        <f t="array" ref="P4128">IF(AND(I4128&lt;&gt;0,I4128&lt;&gt;""),IF(D4128="","",IF(ISNUMBER(MATCH(SUBSTITUTE(D4128," ",""),SUBSTITUTE('Look Up Values'!$S$2:$S$120," ",""),0)),"","D&amp;R error")),"")</f>
        <v/>
      </c>
      <c r="Q4128" s="242" t="str" cm="1">
        <f t="array" ref="Q4128">IF(AND(I4128&lt;&gt;0,I4128&lt;&gt;""),IF(G4128="","",IF(ISNUMBER(MATCH(SUBSTITUTE(G4128," ",""),SUBSTITUTE('Look Up Values'!$I$2:$I$10," ",""),0)),"","State error")),"")</f>
        <v/>
      </c>
      <c r="R4128" s="260" t="str">
        <f t="shared" si="129"/>
        <v/>
      </c>
    </row>
    <row r="4129" spans="1:18" ht="15.75">
      <c r="A4129" s="250">
        <v>4122</v>
      </c>
      <c r="B4129" s="198"/>
      <c r="C4129" s="25"/>
      <c r="D4129" s="25"/>
      <c r="E4129" s="25"/>
      <c r="F4129" s="25"/>
      <c r="G4129" s="26"/>
      <c r="H4129" s="27"/>
      <c r="I4129" s="28"/>
      <c r="J4129" s="430"/>
      <c r="K4129" s="48"/>
      <c r="L4129" s="457" t="str">
        <f t="shared" si="128"/>
        <v/>
      </c>
      <c r="M4129" s="245" cm="1">
        <f t="array" ref="M4129">SUMPRODUCT(--(N4129:Q4129&lt;&gt;"")) + IF(TRIM(R4129)="",0,LEN(R4129)-LEN(SUBSTITUTE(R4129,",",""))+1)</f>
        <v>0</v>
      </c>
      <c r="N4129" s="242" t="str">
        <f>IF(AND(I4129&lt;&gt;0,I4129&lt;&gt;""),IF(TRIM(SUBSTITUTE(B4129,CHAR(160),""))="","",IF(ISNUMBER(MATCH(TRIM(SUBSTITUTE(B4129,CHAR(160),"")),'Look Up Values'!$B$2:$B$500,0)),"","Origin error")),"")</f>
        <v/>
      </c>
      <c r="O4129" s="242" t="str">
        <f>IF(AND(I4129&lt;&gt;0,I4129&lt;&gt;""),IF(C4129="","",IF(AND(ISNUMBER(--LEFT(C4129,FIND(" ",C4129&amp;" ")-1)),OR(LEN(LEFT(C4129,FIND(" ",C4129&amp;" ")-1))=6,LEN(LEFT(C4129,FIND(" ",C4129&amp;" ")-1))=7),OR(ISNUMBER(MATCH(LEFT(C4129,FIND(" ",C4129&amp;" ")-1),'Look Up Values'!$G$2:$G$1000,0)),ISNUMBER(MATCH(LEFT(C4129,FIND(" ",C4129&amp;" ")-1),'Look Up Values'!$AE$2:$AE$2000,0)))),"","EWC error")),"")</f>
        <v/>
      </c>
      <c r="P4129" s="242" t="str" cm="1">
        <f t="array" ref="P4129">IF(AND(I4129&lt;&gt;0,I4129&lt;&gt;""),IF(D4129="","",IF(ISNUMBER(MATCH(SUBSTITUTE(D4129," ",""),SUBSTITUTE('Look Up Values'!$S$2:$S$120," ",""),0)),"","D&amp;R error")),"")</f>
        <v/>
      </c>
      <c r="Q4129" s="242" t="str" cm="1">
        <f t="array" ref="Q4129">IF(AND(I4129&lt;&gt;0,I4129&lt;&gt;""),IF(G4129="","",IF(ISNUMBER(MATCH(SUBSTITUTE(G4129," ",""),SUBSTITUTE('Look Up Values'!$I$2:$I$10," ",""),0)),"","State error")),"")</f>
        <v/>
      </c>
      <c r="R4129" s="260" t="str">
        <f t="shared" si="129"/>
        <v/>
      </c>
    </row>
    <row r="4130" spans="1:18" ht="15.75">
      <c r="A4130" s="250">
        <v>4123</v>
      </c>
      <c r="B4130" s="198"/>
      <c r="C4130" s="25"/>
      <c r="D4130" s="25"/>
      <c r="E4130" s="25"/>
      <c r="F4130" s="25"/>
      <c r="G4130" s="26"/>
      <c r="H4130" s="27"/>
      <c r="I4130" s="28"/>
      <c r="J4130" s="430"/>
      <c r="K4130" s="48"/>
      <c r="L4130" s="457" t="str">
        <f t="shared" si="128"/>
        <v/>
      </c>
      <c r="M4130" s="245" cm="1">
        <f t="array" ref="M4130">SUMPRODUCT(--(N4130:Q4130&lt;&gt;"")) + IF(TRIM(R4130)="",0,LEN(R4130)-LEN(SUBSTITUTE(R4130,",",""))+1)</f>
        <v>0</v>
      </c>
      <c r="N4130" s="242" t="str">
        <f>IF(AND(I4130&lt;&gt;0,I4130&lt;&gt;""),IF(TRIM(SUBSTITUTE(B4130,CHAR(160),""))="","",IF(ISNUMBER(MATCH(TRIM(SUBSTITUTE(B4130,CHAR(160),"")),'Look Up Values'!$B$2:$B$500,0)),"","Origin error")),"")</f>
        <v/>
      </c>
      <c r="O4130" s="242" t="str">
        <f>IF(AND(I4130&lt;&gt;0,I4130&lt;&gt;""),IF(C4130="","",IF(AND(ISNUMBER(--LEFT(C4130,FIND(" ",C4130&amp;" ")-1)),OR(LEN(LEFT(C4130,FIND(" ",C4130&amp;" ")-1))=6,LEN(LEFT(C4130,FIND(" ",C4130&amp;" ")-1))=7),OR(ISNUMBER(MATCH(LEFT(C4130,FIND(" ",C4130&amp;" ")-1),'Look Up Values'!$G$2:$G$1000,0)),ISNUMBER(MATCH(LEFT(C4130,FIND(" ",C4130&amp;" ")-1),'Look Up Values'!$AE$2:$AE$2000,0)))),"","EWC error")),"")</f>
        <v/>
      </c>
      <c r="P4130" s="242" t="str" cm="1">
        <f t="array" ref="P4130">IF(AND(I4130&lt;&gt;0,I4130&lt;&gt;""),IF(D4130="","",IF(ISNUMBER(MATCH(SUBSTITUTE(D4130," ",""),SUBSTITUTE('Look Up Values'!$S$2:$S$120," ",""),0)),"","D&amp;R error")),"")</f>
        <v/>
      </c>
      <c r="Q4130" s="242" t="str" cm="1">
        <f t="array" ref="Q4130">IF(AND(I4130&lt;&gt;0,I4130&lt;&gt;""),IF(G4130="","",IF(ISNUMBER(MATCH(SUBSTITUTE(G4130," ",""),SUBSTITUTE('Look Up Values'!$I$2:$I$10," ",""),0)),"","State error")),"")</f>
        <v/>
      </c>
      <c r="R4130" s="260" t="str">
        <f t="shared" si="129"/>
        <v/>
      </c>
    </row>
    <row r="4131" spans="1:18" ht="15.75">
      <c r="A4131" s="250">
        <v>4124</v>
      </c>
      <c r="B4131" s="198"/>
      <c r="C4131" s="25"/>
      <c r="D4131" s="25"/>
      <c r="E4131" s="25"/>
      <c r="F4131" s="25"/>
      <c r="G4131" s="26"/>
      <c r="H4131" s="27"/>
      <c r="I4131" s="28"/>
      <c r="J4131" s="430"/>
      <c r="K4131" s="48"/>
      <c r="L4131" s="457" t="str">
        <f t="shared" si="128"/>
        <v/>
      </c>
      <c r="M4131" s="245" cm="1">
        <f t="array" ref="M4131">SUMPRODUCT(--(N4131:Q4131&lt;&gt;"")) + IF(TRIM(R4131)="",0,LEN(R4131)-LEN(SUBSTITUTE(R4131,",",""))+1)</f>
        <v>0</v>
      </c>
      <c r="N4131" s="242" t="str">
        <f>IF(AND(I4131&lt;&gt;0,I4131&lt;&gt;""),IF(TRIM(SUBSTITUTE(B4131,CHAR(160),""))="","",IF(ISNUMBER(MATCH(TRIM(SUBSTITUTE(B4131,CHAR(160),"")),'Look Up Values'!$B$2:$B$500,0)),"","Origin error")),"")</f>
        <v/>
      </c>
      <c r="O4131" s="242" t="str">
        <f>IF(AND(I4131&lt;&gt;0,I4131&lt;&gt;""),IF(C4131="","",IF(AND(ISNUMBER(--LEFT(C4131,FIND(" ",C4131&amp;" ")-1)),OR(LEN(LEFT(C4131,FIND(" ",C4131&amp;" ")-1))=6,LEN(LEFT(C4131,FIND(" ",C4131&amp;" ")-1))=7),OR(ISNUMBER(MATCH(LEFT(C4131,FIND(" ",C4131&amp;" ")-1),'Look Up Values'!$G$2:$G$1000,0)),ISNUMBER(MATCH(LEFT(C4131,FIND(" ",C4131&amp;" ")-1),'Look Up Values'!$AE$2:$AE$2000,0)))),"","EWC error")),"")</f>
        <v/>
      </c>
      <c r="P4131" s="242" t="str" cm="1">
        <f t="array" ref="P4131">IF(AND(I4131&lt;&gt;0,I4131&lt;&gt;""),IF(D4131="","",IF(ISNUMBER(MATCH(SUBSTITUTE(D4131," ",""),SUBSTITUTE('Look Up Values'!$S$2:$S$120," ",""),0)),"","D&amp;R error")),"")</f>
        <v/>
      </c>
      <c r="Q4131" s="242" t="str" cm="1">
        <f t="array" ref="Q4131">IF(AND(I4131&lt;&gt;0,I4131&lt;&gt;""),IF(G4131="","",IF(ISNUMBER(MATCH(SUBSTITUTE(G4131," ",""),SUBSTITUTE('Look Up Values'!$I$2:$I$10," ",""),0)),"","State error")),"")</f>
        <v/>
      </c>
      <c r="R4131" s="260" t="str">
        <f t="shared" si="129"/>
        <v/>
      </c>
    </row>
    <row r="4132" spans="1:18" ht="15.75">
      <c r="A4132" s="250">
        <v>4125</v>
      </c>
      <c r="B4132" s="198"/>
      <c r="C4132" s="25"/>
      <c r="D4132" s="25"/>
      <c r="E4132" s="25"/>
      <c r="F4132" s="25"/>
      <c r="G4132" s="26"/>
      <c r="H4132" s="27"/>
      <c r="I4132" s="28"/>
      <c r="J4132" s="430"/>
      <c r="K4132" s="48"/>
      <c r="L4132" s="457" t="str">
        <f t="shared" si="128"/>
        <v/>
      </c>
      <c r="M4132" s="245" cm="1">
        <f t="array" ref="M4132">SUMPRODUCT(--(N4132:Q4132&lt;&gt;"")) + IF(TRIM(R4132)="",0,LEN(R4132)-LEN(SUBSTITUTE(R4132,",",""))+1)</f>
        <v>0</v>
      </c>
      <c r="N4132" s="242" t="str">
        <f>IF(AND(I4132&lt;&gt;0,I4132&lt;&gt;""),IF(TRIM(SUBSTITUTE(B4132,CHAR(160),""))="","",IF(ISNUMBER(MATCH(TRIM(SUBSTITUTE(B4132,CHAR(160),"")),'Look Up Values'!$B$2:$B$500,0)),"","Origin error")),"")</f>
        <v/>
      </c>
      <c r="O4132" s="242" t="str">
        <f>IF(AND(I4132&lt;&gt;0,I4132&lt;&gt;""),IF(C4132="","",IF(AND(ISNUMBER(--LEFT(C4132,FIND(" ",C4132&amp;" ")-1)),OR(LEN(LEFT(C4132,FIND(" ",C4132&amp;" ")-1))=6,LEN(LEFT(C4132,FIND(" ",C4132&amp;" ")-1))=7),OR(ISNUMBER(MATCH(LEFT(C4132,FIND(" ",C4132&amp;" ")-1),'Look Up Values'!$G$2:$G$1000,0)),ISNUMBER(MATCH(LEFT(C4132,FIND(" ",C4132&amp;" ")-1),'Look Up Values'!$AE$2:$AE$2000,0)))),"","EWC error")),"")</f>
        <v/>
      </c>
      <c r="P4132" s="242" t="str" cm="1">
        <f t="array" ref="P4132">IF(AND(I4132&lt;&gt;0,I4132&lt;&gt;""),IF(D4132="","",IF(ISNUMBER(MATCH(SUBSTITUTE(D4132," ",""),SUBSTITUTE('Look Up Values'!$S$2:$S$120," ",""),0)),"","D&amp;R error")),"")</f>
        <v/>
      </c>
      <c r="Q4132" s="242" t="str" cm="1">
        <f t="array" ref="Q4132">IF(AND(I4132&lt;&gt;0,I4132&lt;&gt;""),IF(G4132="","",IF(ISNUMBER(MATCH(SUBSTITUTE(G4132," ",""),SUBSTITUTE('Look Up Values'!$I$2:$I$10," ",""),0)),"","State error")),"")</f>
        <v/>
      </c>
      <c r="R4132" s="260" t="str">
        <f t="shared" si="129"/>
        <v/>
      </c>
    </row>
    <row r="4133" spans="1:18" ht="15.75">
      <c r="A4133" s="250">
        <v>4126</v>
      </c>
      <c r="B4133" s="198"/>
      <c r="C4133" s="25"/>
      <c r="D4133" s="25"/>
      <c r="E4133" s="25"/>
      <c r="F4133" s="25"/>
      <c r="G4133" s="26"/>
      <c r="H4133" s="27"/>
      <c r="I4133" s="28"/>
      <c r="J4133" s="430"/>
      <c r="K4133" s="48"/>
      <c r="L4133" s="457" t="str">
        <f t="shared" si="128"/>
        <v/>
      </c>
      <c r="M4133" s="245" cm="1">
        <f t="array" ref="M4133">SUMPRODUCT(--(N4133:Q4133&lt;&gt;"")) + IF(TRIM(R4133)="",0,LEN(R4133)-LEN(SUBSTITUTE(R4133,",",""))+1)</f>
        <v>0</v>
      </c>
      <c r="N4133" s="242" t="str">
        <f>IF(AND(I4133&lt;&gt;0,I4133&lt;&gt;""),IF(TRIM(SUBSTITUTE(B4133,CHAR(160),""))="","",IF(ISNUMBER(MATCH(TRIM(SUBSTITUTE(B4133,CHAR(160),"")),'Look Up Values'!$B$2:$B$500,0)),"","Origin error")),"")</f>
        <v/>
      </c>
      <c r="O4133" s="242" t="str">
        <f>IF(AND(I4133&lt;&gt;0,I4133&lt;&gt;""),IF(C4133="","",IF(AND(ISNUMBER(--LEFT(C4133,FIND(" ",C4133&amp;" ")-1)),OR(LEN(LEFT(C4133,FIND(" ",C4133&amp;" ")-1))=6,LEN(LEFT(C4133,FIND(" ",C4133&amp;" ")-1))=7),OR(ISNUMBER(MATCH(LEFT(C4133,FIND(" ",C4133&amp;" ")-1),'Look Up Values'!$G$2:$G$1000,0)),ISNUMBER(MATCH(LEFT(C4133,FIND(" ",C4133&amp;" ")-1),'Look Up Values'!$AE$2:$AE$2000,0)))),"","EWC error")),"")</f>
        <v/>
      </c>
      <c r="P4133" s="242" t="str" cm="1">
        <f t="array" ref="P4133">IF(AND(I4133&lt;&gt;0,I4133&lt;&gt;""),IF(D4133="","",IF(ISNUMBER(MATCH(SUBSTITUTE(D4133," ",""),SUBSTITUTE('Look Up Values'!$S$2:$S$120," ",""),0)),"","D&amp;R error")),"")</f>
        <v/>
      </c>
      <c r="Q4133" s="242" t="str" cm="1">
        <f t="array" ref="Q4133">IF(AND(I4133&lt;&gt;0,I4133&lt;&gt;""),IF(G4133="","",IF(ISNUMBER(MATCH(SUBSTITUTE(G4133," ",""),SUBSTITUTE('Look Up Values'!$I$2:$I$10," ",""),0)),"","State error")),"")</f>
        <v/>
      </c>
      <c r="R4133" s="260" t="str">
        <f t="shared" si="129"/>
        <v/>
      </c>
    </row>
    <row r="4134" spans="1:18" ht="15.75">
      <c r="A4134" s="250">
        <v>4127</v>
      </c>
      <c r="B4134" s="198"/>
      <c r="C4134" s="25"/>
      <c r="D4134" s="25"/>
      <c r="E4134" s="25"/>
      <c r="F4134" s="25"/>
      <c r="G4134" s="26"/>
      <c r="H4134" s="27"/>
      <c r="I4134" s="28"/>
      <c r="J4134" s="430"/>
      <c r="K4134" s="48"/>
      <c r="L4134" s="457" t="str">
        <f t="shared" si="128"/>
        <v/>
      </c>
      <c r="M4134" s="245" cm="1">
        <f t="array" ref="M4134">SUMPRODUCT(--(N4134:Q4134&lt;&gt;"")) + IF(TRIM(R4134)="",0,LEN(R4134)-LEN(SUBSTITUTE(R4134,",",""))+1)</f>
        <v>0</v>
      </c>
      <c r="N4134" s="242" t="str">
        <f>IF(AND(I4134&lt;&gt;0,I4134&lt;&gt;""),IF(TRIM(SUBSTITUTE(B4134,CHAR(160),""))="","",IF(ISNUMBER(MATCH(TRIM(SUBSTITUTE(B4134,CHAR(160),"")),'Look Up Values'!$B$2:$B$500,0)),"","Origin error")),"")</f>
        <v/>
      </c>
      <c r="O4134" s="242" t="str">
        <f>IF(AND(I4134&lt;&gt;0,I4134&lt;&gt;""),IF(C4134="","",IF(AND(ISNUMBER(--LEFT(C4134,FIND(" ",C4134&amp;" ")-1)),OR(LEN(LEFT(C4134,FIND(" ",C4134&amp;" ")-1))=6,LEN(LEFT(C4134,FIND(" ",C4134&amp;" ")-1))=7),OR(ISNUMBER(MATCH(LEFT(C4134,FIND(" ",C4134&amp;" ")-1),'Look Up Values'!$G$2:$G$1000,0)),ISNUMBER(MATCH(LEFT(C4134,FIND(" ",C4134&amp;" ")-1),'Look Up Values'!$AE$2:$AE$2000,0)))),"","EWC error")),"")</f>
        <v/>
      </c>
      <c r="P4134" s="242" t="str" cm="1">
        <f t="array" ref="P4134">IF(AND(I4134&lt;&gt;0,I4134&lt;&gt;""),IF(D4134="","",IF(ISNUMBER(MATCH(SUBSTITUTE(D4134," ",""),SUBSTITUTE('Look Up Values'!$S$2:$S$120," ",""),0)),"","D&amp;R error")),"")</f>
        <v/>
      </c>
      <c r="Q4134" s="242" t="str" cm="1">
        <f t="array" ref="Q4134">IF(AND(I4134&lt;&gt;0,I4134&lt;&gt;""),IF(G4134="","",IF(ISNUMBER(MATCH(SUBSTITUTE(G4134," ",""),SUBSTITUTE('Look Up Values'!$I$2:$I$10," ",""),0)),"","State error")),"")</f>
        <v/>
      </c>
      <c r="R4134" s="260" t="str">
        <f t="shared" si="129"/>
        <v/>
      </c>
    </row>
    <row r="4135" spans="1:18" ht="15.75">
      <c r="A4135" s="250">
        <v>4128</v>
      </c>
      <c r="B4135" s="198"/>
      <c r="C4135" s="25"/>
      <c r="D4135" s="25"/>
      <c r="E4135" s="25"/>
      <c r="F4135" s="25"/>
      <c r="G4135" s="26"/>
      <c r="H4135" s="27"/>
      <c r="I4135" s="28"/>
      <c r="J4135" s="430"/>
      <c r="K4135" s="48"/>
      <c r="L4135" s="457" t="str">
        <f t="shared" si="128"/>
        <v/>
      </c>
      <c r="M4135" s="245" cm="1">
        <f t="array" ref="M4135">SUMPRODUCT(--(N4135:Q4135&lt;&gt;"")) + IF(TRIM(R4135)="",0,LEN(R4135)-LEN(SUBSTITUTE(R4135,",",""))+1)</f>
        <v>0</v>
      </c>
      <c r="N4135" s="242" t="str">
        <f>IF(AND(I4135&lt;&gt;0,I4135&lt;&gt;""),IF(TRIM(SUBSTITUTE(B4135,CHAR(160),""))="","",IF(ISNUMBER(MATCH(TRIM(SUBSTITUTE(B4135,CHAR(160),"")),'Look Up Values'!$B$2:$B$500,0)),"","Origin error")),"")</f>
        <v/>
      </c>
      <c r="O4135" s="242" t="str">
        <f>IF(AND(I4135&lt;&gt;0,I4135&lt;&gt;""),IF(C4135="","",IF(AND(ISNUMBER(--LEFT(C4135,FIND(" ",C4135&amp;" ")-1)),OR(LEN(LEFT(C4135,FIND(" ",C4135&amp;" ")-1))=6,LEN(LEFT(C4135,FIND(" ",C4135&amp;" ")-1))=7),OR(ISNUMBER(MATCH(LEFT(C4135,FIND(" ",C4135&amp;" ")-1),'Look Up Values'!$G$2:$G$1000,0)),ISNUMBER(MATCH(LEFT(C4135,FIND(" ",C4135&amp;" ")-1),'Look Up Values'!$AE$2:$AE$2000,0)))),"","EWC error")),"")</f>
        <v/>
      </c>
      <c r="P4135" s="242" t="str" cm="1">
        <f t="array" ref="P4135">IF(AND(I4135&lt;&gt;0,I4135&lt;&gt;""),IF(D4135="","",IF(ISNUMBER(MATCH(SUBSTITUTE(D4135," ",""),SUBSTITUTE('Look Up Values'!$S$2:$S$120," ",""),0)),"","D&amp;R error")),"")</f>
        <v/>
      </c>
      <c r="Q4135" s="242" t="str" cm="1">
        <f t="array" ref="Q4135">IF(AND(I4135&lt;&gt;0,I4135&lt;&gt;""),IF(G4135="","",IF(ISNUMBER(MATCH(SUBSTITUTE(G4135," ",""),SUBSTITUTE('Look Up Values'!$I$2:$I$10," ",""),0)),"","State error")),"")</f>
        <v/>
      </c>
      <c r="R4135" s="260" t="str">
        <f t="shared" si="129"/>
        <v/>
      </c>
    </row>
    <row r="4136" spans="1:18" ht="15.75">
      <c r="A4136" s="250">
        <v>4129</v>
      </c>
      <c r="B4136" s="198"/>
      <c r="C4136" s="25"/>
      <c r="D4136" s="25"/>
      <c r="E4136" s="25"/>
      <c r="F4136" s="25"/>
      <c r="G4136" s="26"/>
      <c r="H4136" s="27"/>
      <c r="I4136" s="28"/>
      <c r="J4136" s="430"/>
      <c r="K4136" s="48"/>
      <c r="L4136" s="457" t="str">
        <f t="shared" si="128"/>
        <v/>
      </c>
      <c r="M4136" s="245" cm="1">
        <f t="array" ref="M4136">SUMPRODUCT(--(N4136:Q4136&lt;&gt;"")) + IF(TRIM(R4136)="",0,LEN(R4136)-LEN(SUBSTITUTE(R4136,",",""))+1)</f>
        <v>0</v>
      </c>
      <c r="N4136" s="242" t="str">
        <f>IF(AND(I4136&lt;&gt;0,I4136&lt;&gt;""),IF(TRIM(SUBSTITUTE(B4136,CHAR(160),""))="","",IF(ISNUMBER(MATCH(TRIM(SUBSTITUTE(B4136,CHAR(160),"")),'Look Up Values'!$B$2:$B$500,0)),"","Origin error")),"")</f>
        <v/>
      </c>
      <c r="O4136" s="242" t="str">
        <f>IF(AND(I4136&lt;&gt;0,I4136&lt;&gt;""),IF(C4136="","",IF(AND(ISNUMBER(--LEFT(C4136,FIND(" ",C4136&amp;" ")-1)),OR(LEN(LEFT(C4136,FIND(" ",C4136&amp;" ")-1))=6,LEN(LEFT(C4136,FIND(" ",C4136&amp;" ")-1))=7),OR(ISNUMBER(MATCH(LEFT(C4136,FIND(" ",C4136&amp;" ")-1),'Look Up Values'!$G$2:$G$1000,0)),ISNUMBER(MATCH(LEFT(C4136,FIND(" ",C4136&amp;" ")-1),'Look Up Values'!$AE$2:$AE$2000,0)))),"","EWC error")),"")</f>
        <v/>
      </c>
      <c r="P4136" s="242" t="str" cm="1">
        <f t="array" ref="P4136">IF(AND(I4136&lt;&gt;0,I4136&lt;&gt;""),IF(D4136="","",IF(ISNUMBER(MATCH(SUBSTITUTE(D4136," ",""),SUBSTITUTE('Look Up Values'!$S$2:$S$120," ",""),0)),"","D&amp;R error")),"")</f>
        <v/>
      </c>
      <c r="Q4136" s="242" t="str" cm="1">
        <f t="array" ref="Q4136">IF(AND(I4136&lt;&gt;0,I4136&lt;&gt;""),IF(G4136="","",IF(ISNUMBER(MATCH(SUBSTITUTE(G4136," ",""),SUBSTITUTE('Look Up Values'!$I$2:$I$10," ",""),0)),"","State error")),"")</f>
        <v/>
      </c>
      <c r="R4136" s="260" t="str">
        <f t="shared" si="129"/>
        <v/>
      </c>
    </row>
    <row r="4137" spans="1:18" ht="15.75">
      <c r="A4137" s="250">
        <v>4130</v>
      </c>
      <c r="B4137" s="198"/>
      <c r="C4137" s="25"/>
      <c r="D4137" s="25"/>
      <c r="E4137" s="25"/>
      <c r="F4137" s="25"/>
      <c r="G4137" s="26"/>
      <c r="H4137" s="27"/>
      <c r="I4137" s="28"/>
      <c r="J4137" s="430"/>
      <c r="K4137" s="48"/>
      <c r="L4137" s="457" t="str">
        <f t="shared" si="128"/>
        <v/>
      </c>
      <c r="M4137" s="245" cm="1">
        <f t="array" ref="M4137">SUMPRODUCT(--(N4137:Q4137&lt;&gt;"")) + IF(TRIM(R4137)="",0,LEN(R4137)-LEN(SUBSTITUTE(R4137,",",""))+1)</f>
        <v>0</v>
      </c>
      <c r="N4137" s="242" t="str">
        <f>IF(AND(I4137&lt;&gt;0,I4137&lt;&gt;""),IF(TRIM(SUBSTITUTE(B4137,CHAR(160),""))="","",IF(ISNUMBER(MATCH(TRIM(SUBSTITUTE(B4137,CHAR(160),"")),'Look Up Values'!$B$2:$B$500,0)),"","Origin error")),"")</f>
        <v/>
      </c>
      <c r="O4137" s="242" t="str">
        <f>IF(AND(I4137&lt;&gt;0,I4137&lt;&gt;""),IF(C4137="","",IF(AND(ISNUMBER(--LEFT(C4137,FIND(" ",C4137&amp;" ")-1)),OR(LEN(LEFT(C4137,FIND(" ",C4137&amp;" ")-1))=6,LEN(LEFT(C4137,FIND(" ",C4137&amp;" ")-1))=7),OR(ISNUMBER(MATCH(LEFT(C4137,FIND(" ",C4137&amp;" ")-1),'Look Up Values'!$G$2:$G$1000,0)),ISNUMBER(MATCH(LEFT(C4137,FIND(" ",C4137&amp;" ")-1),'Look Up Values'!$AE$2:$AE$2000,0)))),"","EWC error")),"")</f>
        <v/>
      </c>
      <c r="P4137" s="242" t="str" cm="1">
        <f t="array" ref="P4137">IF(AND(I4137&lt;&gt;0,I4137&lt;&gt;""),IF(D4137="","",IF(ISNUMBER(MATCH(SUBSTITUTE(D4137," ",""),SUBSTITUTE('Look Up Values'!$S$2:$S$120," ",""),0)),"","D&amp;R error")),"")</f>
        <v/>
      </c>
      <c r="Q4137" s="242" t="str" cm="1">
        <f t="array" ref="Q4137">IF(AND(I4137&lt;&gt;0,I4137&lt;&gt;""),IF(G4137="","",IF(ISNUMBER(MATCH(SUBSTITUTE(G4137," ",""),SUBSTITUTE('Look Up Values'!$I$2:$I$10," ",""),0)),"","State error")),"")</f>
        <v/>
      </c>
      <c r="R4137" s="260" t="str">
        <f t="shared" si="129"/>
        <v/>
      </c>
    </row>
    <row r="4138" spans="1:18" ht="15.75">
      <c r="A4138" s="250">
        <v>4131</v>
      </c>
      <c r="B4138" s="198"/>
      <c r="C4138" s="25"/>
      <c r="D4138" s="25"/>
      <c r="E4138" s="25"/>
      <c r="F4138" s="25"/>
      <c r="G4138" s="26"/>
      <c r="H4138" s="27"/>
      <c r="I4138" s="28"/>
      <c r="J4138" s="430"/>
      <c r="K4138" s="48"/>
      <c r="L4138" s="457" t="str">
        <f t="shared" si="128"/>
        <v/>
      </c>
      <c r="M4138" s="245" cm="1">
        <f t="array" ref="M4138">SUMPRODUCT(--(N4138:Q4138&lt;&gt;"")) + IF(TRIM(R4138)="",0,LEN(R4138)-LEN(SUBSTITUTE(R4138,",",""))+1)</f>
        <v>0</v>
      </c>
      <c r="N4138" s="242" t="str">
        <f>IF(AND(I4138&lt;&gt;0,I4138&lt;&gt;""),IF(TRIM(SUBSTITUTE(B4138,CHAR(160),""))="","",IF(ISNUMBER(MATCH(TRIM(SUBSTITUTE(B4138,CHAR(160),"")),'Look Up Values'!$B$2:$B$500,0)),"","Origin error")),"")</f>
        <v/>
      </c>
      <c r="O4138" s="242" t="str">
        <f>IF(AND(I4138&lt;&gt;0,I4138&lt;&gt;""),IF(C4138="","",IF(AND(ISNUMBER(--LEFT(C4138,FIND(" ",C4138&amp;" ")-1)),OR(LEN(LEFT(C4138,FIND(" ",C4138&amp;" ")-1))=6,LEN(LEFT(C4138,FIND(" ",C4138&amp;" ")-1))=7),OR(ISNUMBER(MATCH(LEFT(C4138,FIND(" ",C4138&amp;" ")-1),'Look Up Values'!$G$2:$G$1000,0)),ISNUMBER(MATCH(LEFT(C4138,FIND(" ",C4138&amp;" ")-1),'Look Up Values'!$AE$2:$AE$2000,0)))),"","EWC error")),"")</f>
        <v/>
      </c>
      <c r="P4138" s="242" t="str" cm="1">
        <f t="array" ref="P4138">IF(AND(I4138&lt;&gt;0,I4138&lt;&gt;""),IF(D4138="","",IF(ISNUMBER(MATCH(SUBSTITUTE(D4138," ",""),SUBSTITUTE('Look Up Values'!$S$2:$S$120," ",""),0)),"","D&amp;R error")),"")</f>
        <v/>
      </c>
      <c r="Q4138" s="242" t="str" cm="1">
        <f t="array" ref="Q4138">IF(AND(I4138&lt;&gt;0,I4138&lt;&gt;""),IF(G4138="","",IF(ISNUMBER(MATCH(SUBSTITUTE(G4138," ",""),SUBSTITUTE('Look Up Values'!$I$2:$I$10," ",""),0)),"","State error")),"")</f>
        <v/>
      </c>
      <c r="R4138" s="260" t="str">
        <f t="shared" si="129"/>
        <v/>
      </c>
    </row>
    <row r="4139" spans="1:18" ht="15.75">
      <c r="A4139" s="250">
        <v>4132</v>
      </c>
      <c r="B4139" s="198"/>
      <c r="C4139" s="25"/>
      <c r="D4139" s="25"/>
      <c r="E4139" s="25"/>
      <c r="F4139" s="25"/>
      <c r="G4139" s="26"/>
      <c r="H4139" s="27"/>
      <c r="I4139" s="28"/>
      <c r="J4139" s="430"/>
      <c r="K4139" s="48"/>
      <c r="L4139" s="457" t="str">
        <f t="shared" si="128"/>
        <v/>
      </c>
      <c r="M4139" s="245" cm="1">
        <f t="array" ref="M4139">SUMPRODUCT(--(N4139:Q4139&lt;&gt;"")) + IF(TRIM(R4139)="",0,LEN(R4139)-LEN(SUBSTITUTE(R4139,",",""))+1)</f>
        <v>0</v>
      </c>
      <c r="N4139" s="242" t="str">
        <f>IF(AND(I4139&lt;&gt;0,I4139&lt;&gt;""),IF(TRIM(SUBSTITUTE(B4139,CHAR(160),""))="","",IF(ISNUMBER(MATCH(TRIM(SUBSTITUTE(B4139,CHAR(160),"")),'Look Up Values'!$B$2:$B$500,0)),"","Origin error")),"")</f>
        <v/>
      </c>
      <c r="O4139" s="242" t="str">
        <f>IF(AND(I4139&lt;&gt;0,I4139&lt;&gt;""),IF(C4139="","",IF(AND(ISNUMBER(--LEFT(C4139,FIND(" ",C4139&amp;" ")-1)),OR(LEN(LEFT(C4139,FIND(" ",C4139&amp;" ")-1))=6,LEN(LEFT(C4139,FIND(" ",C4139&amp;" ")-1))=7),OR(ISNUMBER(MATCH(LEFT(C4139,FIND(" ",C4139&amp;" ")-1),'Look Up Values'!$G$2:$G$1000,0)),ISNUMBER(MATCH(LEFT(C4139,FIND(" ",C4139&amp;" ")-1),'Look Up Values'!$AE$2:$AE$2000,0)))),"","EWC error")),"")</f>
        <v/>
      </c>
      <c r="P4139" s="242" t="str" cm="1">
        <f t="array" ref="P4139">IF(AND(I4139&lt;&gt;0,I4139&lt;&gt;""),IF(D4139="","",IF(ISNUMBER(MATCH(SUBSTITUTE(D4139," ",""),SUBSTITUTE('Look Up Values'!$S$2:$S$120," ",""),0)),"","D&amp;R error")),"")</f>
        <v/>
      </c>
      <c r="Q4139" s="242" t="str" cm="1">
        <f t="array" ref="Q4139">IF(AND(I4139&lt;&gt;0,I4139&lt;&gt;""),IF(G4139="","",IF(ISNUMBER(MATCH(SUBSTITUTE(G4139," ",""),SUBSTITUTE('Look Up Values'!$I$2:$I$10," ",""),0)),"","State error")),"")</f>
        <v/>
      </c>
      <c r="R4139" s="260" t="str">
        <f t="shared" si="129"/>
        <v/>
      </c>
    </row>
    <row r="4140" spans="1:18" ht="15.75">
      <c r="A4140" s="250">
        <v>4133</v>
      </c>
      <c r="B4140" s="198"/>
      <c r="C4140" s="25"/>
      <c r="D4140" s="25"/>
      <c r="E4140" s="25"/>
      <c r="F4140" s="25"/>
      <c r="G4140" s="26"/>
      <c r="H4140" s="27"/>
      <c r="I4140" s="28"/>
      <c r="J4140" s="430"/>
      <c r="K4140" s="48"/>
      <c r="L4140" s="457" t="str">
        <f t="shared" si="128"/>
        <v/>
      </c>
      <c r="M4140" s="245" cm="1">
        <f t="array" ref="M4140">SUMPRODUCT(--(N4140:Q4140&lt;&gt;"")) + IF(TRIM(R4140)="",0,LEN(R4140)-LEN(SUBSTITUTE(R4140,",",""))+1)</f>
        <v>0</v>
      </c>
      <c r="N4140" s="242" t="str">
        <f>IF(AND(I4140&lt;&gt;0,I4140&lt;&gt;""),IF(TRIM(SUBSTITUTE(B4140,CHAR(160),""))="","",IF(ISNUMBER(MATCH(TRIM(SUBSTITUTE(B4140,CHAR(160),"")),'Look Up Values'!$B$2:$B$500,0)),"","Origin error")),"")</f>
        <v/>
      </c>
      <c r="O4140" s="242" t="str">
        <f>IF(AND(I4140&lt;&gt;0,I4140&lt;&gt;""),IF(C4140="","",IF(AND(ISNUMBER(--LEFT(C4140,FIND(" ",C4140&amp;" ")-1)),OR(LEN(LEFT(C4140,FIND(" ",C4140&amp;" ")-1))=6,LEN(LEFT(C4140,FIND(" ",C4140&amp;" ")-1))=7),OR(ISNUMBER(MATCH(LEFT(C4140,FIND(" ",C4140&amp;" ")-1),'Look Up Values'!$G$2:$G$1000,0)),ISNUMBER(MATCH(LEFT(C4140,FIND(" ",C4140&amp;" ")-1),'Look Up Values'!$AE$2:$AE$2000,0)))),"","EWC error")),"")</f>
        <v/>
      </c>
      <c r="P4140" s="242" t="str" cm="1">
        <f t="array" ref="P4140">IF(AND(I4140&lt;&gt;0,I4140&lt;&gt;""),IF(D4140="","",IF(ISNUMBER(MATCH(SUBSTITUTE(D4140," ",""),SUBSTITUTE('Look Up Values'!$S$2:$S$120," ",""),0)),"","D&amp;R error")),"")</f>
        <v/>
      </c>
      <c r="Q4140" s="242" t="str" cm="1">
        <f t="array" ref="Q4140">IF(AND(I4140&lt;&gt;0,I4140&lt;&gt;""),IF(G4140="","",IF(ISNUMBER(MATCH(SUBSTITUTE(G4140," ",""),SUBSTITUTE('Look Up Values'!$I$2:$I$10," ",""),0)),"","State error")),"")</f>
        <v/>
      </c>
      <c r="R4140" s="260" t="str">
        <f t="shared" si="129"/>
        <v/>
      </c>
    </row>
    <row r="4141" spans="1:18" ht="15.75">
      <c r="A4141" s="250">
        <v>4134</v>
      </c>
      <c r="B4141" s="198"/>
      <c r="C4141" s="25"/>
      <c r="D4141" s="25"/>
      <c r="E4141" s="25"/>
      <c r="F4141" s="25"/>
      <c r="G4141" s="26"/>
      <c r="H4141" s="27"/>
      <c r="I4141" s="28"/>
      <c r="J4141" s="430"/>
      <c r="K4141" s="48"/>
      <c r="L4141" s="457" t="str">
        <f t="shared" si="128"/>
        <v/>
      </c>
      <c r="M4141" s="245" cm="1">
        <f t="array" ref="M4141">SUMPRODUCT(--(N4141:Q4141&lt;&gt;"")) + IF(TRIM(R4141)="",0,LEN(R4141)-LEN(SUBSTITUTE(R4141,",",""))+1)</f>
        <v>0</v>
      </c>
      <c r="N4141" s="242" t="str">
        <f>IF(AND(I4141&lt;&gt;0,I4141&lt;&gt;""),IF(TRIM(SUBSTITUTE(B4141,CHAR(160),""))="","",IF(ISNUMBER(MATCH(TRIM(SUBSTITUTE(B4141,CHAR(160),"")),'Look Up Values'!$B$2:$B$500,0)),"","Origin error")),"")</f>
        <v/>
      </c>
      <c r="O4141" s="242" t="str">
        <f>IF(AND(I4141&lt;&gt;0,I4141&lt;&gt;""),IF(C4141="","",IF(AND(ISNUMBER(--LEFT(C4141,FIND(" ",C4141&amp;" ")-1)),OR(LEN(LEFT(C4141,FIND(" ",C4141&amp;" ")-1))=6,LEN(LEFT(C4141,FIND(" ",C4141&amp;" ")-1))=7),OR(ISNUMBER(MATCH(LEFT(C4141,FIND(" ",C4141&amp;" ")-1),'Look Up Values'!$G$2:$G$1000,0)),ISNUMBER(MATCH(LEFT(C4141,FIND(" ",C4141&amp;" ")-1),'Look Up Values'!$AE$2:$AE$2000,0)))),"","EWC error")),"")</f>
        <v/>
      </c>
      <c r="P4141" s="242" t="str" cm="1">
        <f t="array" ref="P4141">IF(AND(I4141&lt;&gt;0,I4141&lt;&gt;""),IF(D4141="","",IF(ISNUMBER(MATCH(SUBSTITUTE(D4141," ",""),SUBSTITUTE('Look Up Values'!$S$2:$S$120," ",""),0)),"","D&amp;R error")),"")</f>
        <v/>
      </c>
      <c r="Q4141" s="242" t="str" cm="1">
        <f t="array" ref="Q4141">IF(AND(I4141&lt;&gt;0,I4141&lt;&gt;""),IF(G4141="","",IF(ISNUMBER(MATCH(SUBSTITUTE(G4141," ",""),SUBSTITUTE('Look Up Values'!$I$2:$I$10," ",""),0)),"","State error")),"")</f>
        <v/>
      </c>
      <c r="R4141" s="260" t="str">
        <f t="shared" si="129"/>
        <v/>
      </c>
    </row>
    <row r="4142" spans="1:18" ht="15.75">
      <c r="A4142" s="250">
        <v>4135</v>
      </c>
      <c r="B4142" s="198"/>
      <c r="C4142" s="25"/>
      <c r="D4142" s="25"/>
      <c r="E4142" s="25"/>
      <c r="F4142" s="25"/>
      <c r="G4142" s="26"/>
      <c r="H4142" s="27"/>
      <c r="I4142" s="28"/>
      <c r="J4142" s="430"/>
      <c r="K4142" s="48"/>
      <c r="L4142" s="457" t="str">
        <f t="shared" si="128"/>
        <v/>
      </c>
      <c r="M4142" s="245" cm="1">
        <f t="array" ref="M4142">SUMPRODUCT(--(N4142:Q4142&lt;&gt;"")) + IF(TRIM(R4142)="",0,LEN(R4142)-LEN(SUBSTITUTE(R4142,",",""))+1)</f>
        <v>0</v>
      </c>
      <c r="N4142" s="242" t="str">
        <f>IF(AND(I4142&lt;&gt;0,I4142&lt;&gt;""),IF(TRIM(SUBSTITUTE(B4142,CHAR(160),""))="","",IF(ISNUMBER(MATCH(TRIM(SUBSTITUTE(B4142,CHAR(160),"")),'Look Up Values'!$B$2:$B$500,0)),"","Origin error")),"")</f>
        <v/>
      </c>
      <c r="O4142" s="242" t="str">
        <f>IF(AND(I4142&lt;&gt;0,I4142&lt;&gt;""),IF(C4142="","",IF(AND(ISNUMBER(--LEFT(C4142,FIND(" ",C4142&amp;" ")-1)),OR(LEN(LEFT(C4142,FIND(" ",C4142&amp;" ")-1))=6,LEN(LEFT(C4142,FIND(" ",C4142&amp;" ")-1))=7),OR(ISNUMBER(MATCH(LEFT(C4142,FIND(" ",C4142&amp;" ")-1),'Look Up Values'!$G$2:$G$1000,0)),ISNUMBER(MATCH(LEFT(C4142,FIND(" ",C4142&amp;" ")-1),'Look Up Values'!$AE$2:$AE$2000,0)))),"","EWC error")),"")</f>
        <v/>
      </c>
      <c r="P4142" s="242" t="str" cm="1">
        <f t="array" ref="P4142">IF(AND(I4142&lt;&gt;0,I4142&lt;&gt;""),IF(D4142="","",IF(ISNUMBER(MATCH(SUBSTITUTE(D4142," ",""),SUBSTITUTE('Look Up Values'!$S$2:$S$120," ",""),0)),"","D&amp;R error")),"")</f>
        <v/>
      </c>
      <c r="Q4142" s="242" t="str" cm="1">
        <f t="array" ref="Q4142">IF(AND(I4142&lt;&gt;0,I4142&lt;&gt;""),IF(G4142="","",IF(ISNUMBER(MATCH(SUBSTITUTE(G4142," ",""),SUBSTITUTE('Look Up Values'!$I$2:$I$10," ",""),0)),"","State error")),"")</f>
        <v/>
      </c>
      <c r="R4142" s="260" t="str">
        <f t="shared" si="129"/>
        <v/>
      </c>
    </row>
    <row r="4143" spans="1:18" ht="15.75">
      <c r="A4143" s="250">
        <v>4136</v>
      </c>
      <c r="B4143" s="198"/>
      <c r="C4143" s="25"/>
      <c r="D4143" s="25"/>
      <c r="E4143" s="25"/>
      <c r="F4143" s="25"/>
      <c r="G4143" s="26"/>
      <c r="H4143" s="27"/>
      <c r="I4143" s="28"/>
      <c r="J4143" s="430"/>
      <c r="K4143" s="48"/>
      <c r="L4143" s="457" t="str">
        <f t="shared" si="128"/>
        <v/>
      </c>
      <c r="M4143" s="245" cm="1">
        <f t="array" ref="M4143">SUMPRODUCT(--(N4143:Q4143&lt;&gt;"")) + IF(TRIM(R4143)="",0,LEN(R4143)-LEN(SUBSTITUTE(R4143,",",""))+1)</f>
        <v>0</v>
      </c>
      <c r="N4143" s="242" t="str">
        <f>IF(AND(I4143&lt;&gt;0,I4143&lt;&gt;""),IF(TRIM(SUBSTITUTE(B4143,CHAR(160),""))="","",IF(ISNUMBER(MATCH(TRIM(SUBSTITUTE(B4143,CHAR(160),"")),'Look Up Values'!$B$2:$B$500,0)),"","Origin error")),"")</f>
        <v/>
      </c>
      <c r="O4143" s="242" t="str">
        <f>IF(AND(I4143&lt;&gt;0,I4143&lt;&gt;""),IF(C4143="","",IF(AND(ISNUMBER(--LEFT(C4143,FIND(" ",C4143&amp;" ")-1)),OR(LEN(LEFT(C4143,FIND(" ",C4143&amp;" ")-1))=6,LEN(LEFT(C4143,FIND(" ",C4143&amp;" ")-1))=7),OR(ISNUMBER(MATCH(LEFT(C4143,FIND(" ",C4143&amp;" ")-1),'Look Up Values'!$G$2:$G$1000,0)),ISNUMBER(MATCH(LEFT(C4143,FIND(" ",C4143&amp;" ")-1),'Look Up Values'!$AE$2:$AE$2000,0)))),"","EWC error")),"")</f>
        <v/>
      </c>
      <c r="P4143" s="242" t="str" cm="1">
        <f t="array" ref="P4143">IF(AND(I4143&lt;&gt;0,I4143&lt;&gt;""),IF(D4143="","",IF(ISNUMBER(MATCH(SUBSTITUTE(D4143," ",""),SUBSTITUTE('Look Up Values'!$S$2:$S$120," ",""),0)),"","D&amp;R error")),"")</f>
        <v/>
      </c>
      <c r="Q4143" s="242" t="str" cm="1">
        <f t="array" ref="Q4143">IF(AND(I4143&lt;&gt;0,I4143&lt;&gt;""),IF(G4143="","",IF(ISNUMBER(MATCH(SUBSTITUTE(G4143," ",""),SUBSTITUTE('Look Up Values'!$I$2:$I$10," ",""),0)),"","State error")),"")</f>
        <v/>
      </c>
      <c r="R4143" s="260" t="str">
        <f t="shared" si="129"/>
        <v/>
      </c>
    </row>
    <row r="4144" spans="1:18" ht="15.75">
      <c r="A4144" s="250">
        <v>4137</v>
      </c>
      <c r="B4144" s="198"/>
      <c r="C4144" s="25"/>
      <c r="D4144" s="25"/>
      <c r="E4144" s="25"/>
      <c r="F4144" s="25"/>
      <c r="G4144" s="26"/>
      <c r="H4144" s="27"/>
      <c r="I4144" s="28"/>
      <c r="J4144" s="430"/>
      <c r="K4144" s="48"/>
      <c r="L4144" s="457" t="str">
        <f t="shared" si="128"/>
        <v/>
      </c>
      <c r="M4144" s="245" cm="1">
        <f t="array" ref="M4144">SUMPRODUCT(--(N4144:Q4144&lt;&gt;"")) + IF(TRIM(R4144)="",0,LEN(R4144)-LEN(SUBSTITUTE(R4144,",",""))+1)</f>
        <v>0</v>
      </c>
      <c r="N4144" s="242" t="str">
        <f>IF(AND(I4144&lt;&gt;0,I4144&lt;&gt;""),IF(TRIM(SUBSTITUTE(B4144,CHAR(160),""))="","",IF(ISNUMBER(MATCH(TRIM(SUBSTITUTE(B4144,CHAR(160),"")),'Look Up Values'!$B$2:$B$500,0)),"","Origin error")),"")</f>
        <v/>
      </c>
      <c r="O4144" s="242" t="str">
        <f>IF(AND(I4144&lt;&gt;0,I4144&lt;&gt;""),IF(C4144="","",IF(AND(ISNUMBER(--LEFT(C4144,FIND(" ",C4144&amp;" ")-1)),OR(LEN(LEFT(C4144,FIND(" ",C4144&amp;" ")-1))=6,LEN(LEFT(C4144,FIND(" ",C4144&amp;" ")-1))=7),OR(ISNUMBER(MATCH(LEFT(C4144,FIND(" ",C4144&amp;" ")-1),'Look Up Values'!$G$2:$G$1000,0)),ISNUMBER(MATCH(LEFT(C4144,FIND(" ",C4144&amp;" ")-1),'Look Up Values'!$AE$2:$AE$2000,0)))),"","EWC error")),"")</f>
        <v/>
      </c>
      <c r="P4144" s="242" t="str" cm="1">
        <f t="array" ref="P4144">IF(AND(I4144&lt;&gt;0,I4144&lt;&gt;""),IF(D4144="","",IF(ISNUMBER(MATCH(SUBSTITUTE(D4144," ",""),SUBSTITUTE('Look Up Values'!$S$2:$S$120," ",""),0)),"","D&amp;R error")),"")</f>
        <v/>
      </c>
      <c r="Q4144" s="242" t="str" cm="1">
        <f t="array" ref="Q4144">IF(AND(I4144&lt;&gt;0,I4144&lt;&gt;""),IF(G4144="","",IF(ISNUMBER(MATCH(SUBSTITUTE(G4144," ",""),SUBSTITUTE('Look Up Values'!$I$2:$I$10," ",""),0)),"","State error")),"")</f>
        <v/>
      </c>
      <c r="R4144" s="260" t="str">
        <f t="shared" si="129"/>
        <v/>
      </c>
    </row>
    <row r="4145" spans="1:18" ht="15.75">
      <c r="A4145" s="250">
        <v>4138</v>
      </c>
      <c r="B4145" s="198"/>
      <c r="C4145" s="25"/>
      <c r="D4145" s="25"/>
      <c r="E4145" s="25"/>
      <c r="F4145" s="25"/>
      <c r="G4145" s="26"/>
      <c r="H4145" s="27"/>
      <c r="I4145" s="28"/>
      <c r="J4145" s="430"/>
      <c r="K4145" s="48"/>
      <c r="L4145" s="457" t="str">
        <f t="shared" si="128"/>
        <v/>
      </c>
      <c r="M4145" s="245" cm="1">
        <f t="array" ref="M4145">SUMPRODUCT(--(N4145:Q4145&lt;&gt;"")) + IF(TRIM(R4145)="",0,LEN(R4145)-LEN(SUBSTITUTE(R4145,",",""))+1)</f>
        <v>0</v>
      </c>
      <c r="N4145" s="242" t="str">
        <f>IF(AND(I4145&lt;&gt;0,I4145&lt;&gt;""),IF(TRIM(SUBSTITUTE(B4145,CHAR(160),""))="","",IF(ISNUMBER(MATCH(TRIM(SUBSTITUTE(B4145,CHAR(160),"")),'Look Up Values'!$B$2:$B$500,0)),"","Origin error")),"")</f>
        <v/>
      </c>
      <c r="O4145" s="242" t="str">
        <f>IF(AND(I4145&lt;&gt;0,I4145&lt;&gt;""),IF(C4145="","",IF(AND(ISNUMBER(--LEFT(C4145,FIND(" ",C4145&amp;" ")-1)),OR(LEN(LEFT(C4145,FIND(" ",C4145&amp;" ")-1))=6,LEN(LEFT(C4145,FIND(" ",C4145&amp;" ")-1))=7),OR(ISNUMBER(MATCH(LEFT(C4145,FIND(" ",C4145&amp;" ")-1),'Look Up Values'!$G$2:$G$1000,0)),ISNUMBER(MATCH(LEFT(C4145,FIND(" ",C4145&amp;" ")-1),'Look Up Values'!$AE$2:$AE$2000,0)))),"","EWC error")),"")</f>
        <v/>
      </c>
      <c r="P4145" s="242" t="str" cm="1">
        <f t="array" ref="P4145">IF(AND(I4145&lt;&gt;0,I4145&lt;&gt;""),IF(D4145="","",IF(ISNUMBER(MATCH(SUBSTITUTE(D4145," ",""),SUBSTITUTE('Look Up Values'!$S$2:$S$120," ",""),0)),"","D&amp;R error")),"")</f>
        <v/>
      </c>
      <c r="Q4145" s="242" t="str" cm="1">
        <f t="array" ref="Q4145">IF(AND(I4145&lt;&gt;0,I4145&lt;&gt;""),IF(G4145="","",IF(ISNUMBER(MATCH(SUBSTITUTE(G4145," ",""),SUBSTITUTE('Look Up Values'!$I$2:$I$10," ",""),0)),"","State error")),"")</f>
        <v/>
      </c>
      <c r="R4145" s="260" t="str">
        <f t="shared" si="129"/>
        <v/>
      </c>
    </row>
    <row r="4146" spans="1:18" ht="15.75">
      <c r="A4146" s="250">
        <v>4139</v>
      </c>
      <c r="B4146" s="198"/>
      <c r="C4146" s="25"/>
      <c r="D4146" s="25"/>
      <c r="E4146" s="25"/>
      <c r="F4146" s="25"/>
      <c r="G4146" s="26"/>
      <c r="H4146" s="27"/>
      <c r="I4146" s="28"/>
      <c r="J4146" s="430"/>
      <c r="K4146" s="48"/>
      <c r="L4146" s="457" t="str">
        <f t="shared" si="128"/>
        <v/>
      </c>
      <c r="M4146" s="245" cm="1">
        <f t="array" ref="M4146">SUMPRODUCT(--(N4146:Q4146&lt;&gt;"")) + IF(TRIM(R4146)="",0,LEN(R4146)-LEN(SUBSTITUTE(R4146,",",""))+1)</f>
        <v>0</v>
      </c>
      <c r="N4146" s="242" t="str">
        <f>IF(AND(I4146&lt;&gt;0,I4146&lt;&gt;""),IF(TRIM(SUBSTITUTE(B4146,CHAR(160),""))="","",IF(ISNUMBER(MATCH(TRIM(SUBSTITUTE(B4146,CHAR(160),"")),'Look Up Values'!$B$2:$B$500,0)),"","Origin error")),"")</f>
        <v/>
      </c>
      <c r="O4146" s="242" t="str">
        <f>IF(AND(I4146&lt;&gt;0,I4146&lt;&gt;""),IF(C4146="","",IF(AND(ISNUMBER(--LEFT(C4146,FIND(" ",C4146&amp;" ")-1)),OR(LEN(LEFT(C4146,FIND(" ",C4146&amp;" ")-1))=6,LEN(LEFT(C4146,FIND(" ",C4146&amp;" ")-1))=7),OR(ISNUMBER(MATCH(LEFT(C4146,FIND(" ",C4146&amp;" ")-1),'Look Up Values'!$G$2:$G$1000,0)),ISNUMBER(MATCH(LEFT(C4146,FIND(" ",C4146&amp;" ")-1),'Look Up Values'!$AE$2:$AE$2000,0)))),"","EWC error")),"")</f>
        <v/>
      </c>
      <c r="P4146" s="242" t="str" cm="1">
        <f t="array" ref="P4146">IF(AND(I4146&lt;&gt;0,I4146&lt;&gt;""),IF(D4146="","",IF(ISNUMBER(MATCH(SUBSTITUTE(D4146," ",""),SUBSTITUTE('Look Up Values'!$S$2:$S$120," ",""),0)),"","D&amp;R error")),"")</f>
        <v/>
      </c>
      <c r="Q4146" s="242" t="str" cm="1">
        <f t="array" ref="Q4146">IF(AND(I4146&lt;&gt;0,I4146&lt;&gt;""),IF(G4146="","",IF(ISNUMBER(MATCH(SUBSTITUTE(G4146," ",""),SUBSTITUTE('Look Up Values'!$I$2:$I$10," ",""),0)),"","State error")),"")</f>
        <v/>
      </c>
      <c r="R4146" s="260" t="str">
        <f t="shared" si="129"/>
        <v/>
      </c>
    </row>
    <row r="4147" spans="1:18" ht="15.75">
      <c r="A4147" s="250">
        <v>4140</v>
      </c>
      <c r="B4147" s="198"/>
      <c r="C4147" s="25"/>
      <c r="D4147" s="25"/>
      <c r="E4147" s="25"/>
      <c r="F4147" s="25"/>
      <c r="G4147" s="26"/>
      <c r="H4147" s="27"/>
      <c r="I4147" s="28"/>
      <c r="J4147" s="430"/>
      <c r="K4147" s="48"/>
      <c r="L4147" s="457" t="str">
        <f t="shared" si="128"/>
        <v/>
      </c>
      <c r="M4147" s="245" cm="1">
        <f t="array" ref="M4147">SUMPRODUCT(--(N4147:Q4147&lt;&gt;"")) + IF(TRIM(R4147)="",0,LEN(R4147)-LEN(SUBSTITUTE(R4147,",",""))+1)</f>
        <v>0</v>
      </c>
      <c r="N4147" s="242" t="str">
        <f>IF(AND(I4147&lt;&gt;0,I4147&lt;&gt;""),IF(TRIM(SUBSTITUTE(B4147,CHAR(160),""))="","",IF(ISNUMBER(MATCH(TRIM(SUBSTITUTE(B4147,CHAR(160),"")),'Look Up Values'!$B$2:$B$500,0)),"","Origin error")),"")</f>
        <v/>
      </c>
      <c r="O4147" s="242" t="str">
        <f>IF(AND(I4147&lt;&gt;0,I4147&lt;&gt;""),IF(C4147="","",IF(AND(ISNUMBER(--LEFT(C4147,FIND(" ",C4147&amp;" ")-1)),OR(LEN(LEFT(C4147,FIND(" ",C4147&amp;" ")-1))=6,LEN(LEFT(C4147,FIND(" ",C4147&amp;" ")-1))=7),OR(ISNUMBER(MATCH(LEFT(C4147,FIND(" ",C4147&amp;" ")-1),'Look Up Values'!$G$2:$G$1000,0)),ISNUMBER(MATCH(LEFT(C4147,FIND(" ",C4147&amp;" ")-1),'Look Up Values'!$AE$2:$AE$2000,0)))),"","EWC error")),"")</f>
        <v/>
      </c>
      <c r="P4147" s="242" t="str" cm="1">
        <f t="array" ref="P4147">IF(AND(I4147&lt;&gt;0,I4147&lt;&gt;""),IF(D4147="","",IF(ISNUMBER(MATCH(SUBSTITUTE(D4147," ",""),SUBSTITUTE('Look Up Values'!$S$2:$S$120," ",""),0)),"","D&amp;R error")),"")</f>
        <v/>
      </c>
      <c r="Q4147" s="242" t="str" cm="1">
        <f t="array" ref="Q4147">IF(AND(I4147&lt;&gt;0,I4147&lt;&gt;""),IF(G4147="","",IF(ISNUMBER(MATCH(SUBSTITUTE(G4147," ",""),SUBSTITUTE('Look Up Values'!$I$2:$I$10," ",""),0)),"","State error")),"")</f>
        <v/>
      </c>
      <c r="R4147" s="260" t="str">
        <f t="shared" si="129"/>
        <v/>
      </c>
    </row>
    <row r="4148" spans="1:18" ht="15.75">
      <c r="A4148" s="250">
        <v>4141</v>
      </c>
      <c r="B4148" s="198"/>
      <c r="C4148" s="25"/>
      <c r="D4148" s="25"/>
      <c r="E4148" s="25"/>
      <c r="F4148" s="25"/>
      <c r="G4148" s="26"/>
      <c r="H4148" s="27"/>
      <c r="I4148" s="28"/>
      <c r="J4148" s="430"/>
      <c r="K4148" s="48"/>
      <c r="L4148" s="457" t="str">
        <f t="shared" si="128"/>
        <v/>
      </c>
      <c r="M4148" s="245" cm="1">
        <f t="array" ref="M4148">SUMPRODUCT(--(N4148:Q4148&lt;&gt;"")) + IF(TRIM(R4148)="",0,LEN(R4148)-LEN(SUBSTITUTE(R4148,",",""))+1)</f>
        <v>0</v>
      </c>
      <c r="N4148" s="242" t="str">
        <f>IF(AND(I4148&lt;&gt;0,I4148&lt;&gt;""),IF(TRIM(SUBSTITUTE(B4148,CHAR(160),""))="","",IF(ISNUMBER(MATCH(TRIM(SUBSTITUTE(B4148,CHAR(160),"")),'Look Up Values'!$B$2:$B$500,0)),"","Origin error")),"")</f>
        <v/>
      </c>
      <c r="O4148" s="242" t="str">
        <f>IF(AND(I4148&lt;&gt;0,I4148&lt;&gt;""),IF(C4148="","",IF(AND(ISNUMBER(--LEFT(C4148,FIND(" ",C4148&amp;" ")-1)),OR(LEN(LEFT(C4148,FIND(" ",C4148&amp;" ")-1))=6,LEN(LEFT(C4148,FIND(" ",C4148&amp;" ")-1))=7),OR(ISNUMBER(MATCH(LEFT(C4148,FIND(" ",C4148&amp;" ")-1),'Look Up Values'!$G$2:$G$1000,0)),ISNUMBER(MATCH(LEFT(C4148,FIND(" ",C4148&amp;" ")-1),'Look Up Values'!$AE$2:$AE$2000,0)))),"","EWC error")),"")</f>
        <v/>
      </c>
      <c r="P4148" s="242" t="str" cm="1">
        <f t="array" ref="P4148">IF(AND(I4148&lt;&gt;0,I4148&lt;&gt;""),IF(D4148="","",IF(ISNUMBER(MATCH(SUBSTITUTE(D4148," ",""),SUBSTITUTE('Look Up Values'!$S$2:$S$120," ",""),0)),"","D&amp;R error")),"")</f>
        <v/>
      </c>
      <c r="Q4148" s="242" t="str" cm="1">
        <f t="array" ref="Q4148">IF(AND(I4148&lt;&gt;0,I4148&lt;&gt;""),IF(G4148="","",IF(ISNUMBER(MATCH(SUBSTITUTE(G4148," ",""),SUBSTITUTE('Look Up Values'!$I$2:$I$10," ",""),0)),"","State error")),"")</f>
        <v/>
      </c>
      <c r="R4148" s="260" t="str">
        <f t="shared" si="129"/>
        <v/>
      </c>
    </row>
    <row r="4149" spans="1:18" ht="15.75">
      <c r="A4149" s="250">
        <v>4142</v>
      </c>
      <c r="B4149" s="198"/>
      <c r="C4149" s="25"/>
      <c r="D4149" s="25"/>
      <c r="E4149" s="25"/>
      <c r="F4149" s="25"/>
      <c r="G4149" s="26"/>
      <c r="H4149" s="27"/>
      <c r="I4149" s="28"/>
      <c r="J4149" s="430"/>
      <c r="K4149" s="48"/>
      <c r="L4149" s="457" t="str">
        <f t="shared" si="128"/>
        <v/>
      </c>
      <c r="M4149" s="245" cm="1">
        <f t="array" ref="M4149">SUMPRODUCT(--(N4149:Q4149&lt;&gt;"")) + IF(TRIM(R4149)="",0,LEN(R4149)-LEN(SUBSTITUTE(R4149,",",""))+1)</f>
        <v>0</v>
      </c>
      <c r="N4149" s="242" t="str">
        <f>IF(AND(I4149&lt;&gt;0,I4149&lt;&gt;""),IF(TRIM(SUBSTITUTE(B4149,CHAR(160),""))="","",IF(ISNUMBER(MATCH(TRIM(SUBSTITUTE(B4149,CHAR(160),"")),'Look Up Values'!$B$2:$B$500,0)),"","Origin error")),"")</f>
        <v/>
      </c>
      <c r="O4149" s="242" t="str">
        <f>IF(AND(I4149&lt;&gt;0,I4149&lt;&gt;""),IF(C4149="","",IF(AND(ISNUMBER(--LEFT(C4149,FIND(" ",C4149&amp;" ")-1)),OR(LEN(LEFT(C4149,FIND(" ",C4149&amp;" ")-1))=6,LEN(LEFT(C4149,FIND(" ",C4149&amp;" ")-1))=7),OR(ISNUMBER(MATCH(LEFT(C4149,FIND(" ",C4149&amp;" ")-1),'Look Up Values'!$G$2:$G$1000,0)),ISNUMBER(MATCH(LEFT(C4149,FIND(" ",C4149&amp;" ")-1),'Look Up Values'!$AE$2:$AE$2000,0)))),"","EWC error")),"")</f>
        <v/>
      </c>
      <c r="P4149" s="242" t="str" cm="1">
        <f t="array" ref="P4149">IF(AND(I4149&lt;&gt;0,I4149&lt;&gt;""),IF(D4149="","",IF(ISNUMBER(MATCH(SUBSTITUTE(D4149," ",""),SUBSTITUTE('Look Up Values'!$S$2:$S$120," ",""),0)),"","D&amp;R error")),"")</f>
        <v/>
      </c>
      <c r="Q4149" s="242" t="str" cm="1">
        <f t="array" ref="Q4149">IF(AND(I4149&lt;&gt;0,I4149&lt;&gt;""),IF(G4149="","",IF(ISNUMBER(MATCH(SUBSTITUTE(G4149," ",""),SUBSTITUTE('Look Up Values'!$I$2:$I$10," ",""),0)),"","State error")),"")</f>
        <v/>
      </c>
      <c r="R4149" s="260" t="str">
        <f t="shared" si="129"/>
        <v/>
      </c>
    </row>
    <row r="4150" spans="1:18" ht="15.75">
      <c r="A4150" s="250">
        <v>4143</v>
      </c>
      <c r="B4150" s="198"/>
      <c r="C4150" s="25"/>
      <c r="D4150" s="25"/>
      <c r="E4150" s="25"/>
      <c r="F4150" s="25"/>
      <c r="G4150" s="26"/>
      <c r="H4150" s="27"/>
      <c r="I4150" s="28"/>
      <c r="J4150" s="430"/>
      <c r="K4150" s="48"/>
      <c r="L4150" s="457" t="str">
        <f t="shared" si="128"/>
        <v/>
      </c>
      <c r="M4150" s="245" cm="1">
        <f t="array" ref="M4150">SUMPRODUCT(--(N4150:Q4150&lt;&gt;"")) + IF(TRIM(R4150)="",0,LEN(R4150)-LEN(SUBSTITUTE(R4150,",",""))+1)</f>
        <v>0</v>
      </c>
      <c r="N4150" s="242" t="str">
        <f>IF(AND(I4150&lt;&gt;0,I4150&lt;&gt;""),IF(TRIM(SUBSTITUTE(B4150,CHAR(160),""))="","",IF(ISNUMBER(MATCH(TRIM(SUBSTITUTE(B4150,CHAR(160),"")),'Look Up Values'!$B$2:$B$500,0)),"","Origin error")),"")</f>
        <v/>
      </c>
      <c r="O4150" s="242" t="str">
        <f>IF(AND(I4150&lt;&gt;0,I4150&lt;&gt;""),IF(C4150="","",IF(AND(ISNUMBER(--LEFT(C4150,FIND(" ",C4150&amp;" ")-1)),OR(LEN(LEFT(C4150,FIND(" ",C4150&amp;" ")-1))=6,LEN(LEFT(C4150,FIND(" ",C4150&amp;" ")-1))=7),OR(ISNUMBER(MATCH(LEFT(C4150,FIND(" ",C4150&amp;" ")-1),'Look Up Values'!$G$2:$G$1000,0)),ISNUMBER(MATCH(LEFT(C4150,FIND(" ",C4150&amp;" ")-1),'Look Up Values'!$AE$2:$AE$2000,0)))),"","EWC error")),"")</f>
        <v/>
      </c>
      <c r="P4150" s="242" t="str" cm="1">
        <f t="array" ref="P4150">IF(AND(I4150&lt;&gt;0,I4150&lt;&gt;""),IF(D4150="","",IF(ISNUMBER(MATCH(SUBSTITUTE(D4150," ",""),SUBSTITUTE('Look Up Values'!$S$2:$S$120," ",""),0)),"","D&amp;R error")),"")</f>
        <v/>
      </c>
      <c r="Q4150" s="242" t="str" cm="1">
        <f t="array" ref="Q4150">IF(AND(I4150&lt;&gt;0,I4150&lt;&gt;""),IF(G4150="","",IF(ISNUMBER(MATCH(SUBSTITUTE(G4150," ",""),SUBSTITUTE('Look Up Values'!$I$2:$I$10," ",""),0)),"","State error")),"")</f>
        <v/>
      </c>
      <c r="R4150" s="260" t="str">
        <f t="shared" si="129"/>
        <v/>
      </c>
    </row>
    <row r="4151" spans="1:18" ht="15.75">
      <c r="A4151" s="250">
        <v>4144</v>
      </c>
      <c r="B4151" s="198"/>
      <c r="C4151" s="25"/>
      <c r="D4151" s="25"/>
      <c r="E4151" s="25"/>
      <c r="F4151" s="25"/>
      <c r="G4151" s="26"/>
      <c r="H4151" s="27"/>
      <c r="I4151" s="28"/>
      <c r="J4151" s="430"/>
      <c r="K4151" s="48"/>
      <c r="L4151" s="457" t="str">
        <f t="shared" si="128"/>
        <v/>
      </c>
      <c r="M4151" s="245" cm="1">
        <f t="array" ref="M4151">SUMPRODUCT(--(N4151:Q4151&lt;&gt;"")) + IF(TRIM(R4151)="",0,LEN(R4151)-LEN(SUBSTITUTE(R4151,",",""))+1)</f>
        <v>0</v>
      </c>
      <c r="N4151" s="242" t="str">
        <f>IF(AND(I4151&lt;&gt;0,I4151&lt;&gt;""),IF(TRIM(SUBSTITUTE(B4151,CHAR(160),""))="","",IF(ISNUMBER(MATCH(TRIM(SUBSTITUTE(B4151,CHAR(160),"")),'Look Up Values'!$B$2:$B$500,0)),"","Origin error")),"")</f>
        <v/>
      </c>
      <c r="O4151" s="242" t="str">
        <f>IF(AND(I4151&lt;&gt;0,I4151&lt;&gt;""),IF(C4151="","",IF(AND(ISNUMBER(--LEFT(C4151,FIND(" ",C4151&amp;" ")-1)),OR(LEN(LEFT(C4151,FIND(" ",C4151&amp;" ")-1))=6,LEN(LEFT(C4151,FIND(" ",C4151&amp;" ")-1))=7),OR(ISNUMBER(MATCH(LEFT(C4151,FIND(" ",C4151&amp;" ")-1),'Look Up Values'!$G$2:$G$1000,0)),ISNUMBER(MATCH(LEFT(C4151,FIND(" ",C4151&amp;" ")-1),'Look Up Values'!$AE$2:$AE$2000,0)))),"","EWC error")),"")</f>
        <v/>
      </c>
      <c r="P4151" s="242" t="str" cm="1">
        <f t="array" ref="P4151">IF(AND(I4151&lt;&gt;0,I4151&lt;&gt;""),IF(D4151="","",IF(ISNUMBER(MATCH(SUBSTITUTE(D4151," ",""),SUBSTITUTE('Look Up Values'!$S$2:$S$120," ",""),0)),"","D&amp;R error")),"")</f>
        <v/>
      </c>
      <c r="Q4151" s="242" t="str" cm="1">
        <f t="array" ref="Q4151">IF(AND(I4151&lt;&gt;0,I4151&lt;&gt;""),IF(G4151="","",IF(ISNUMBER(MATCH(SUBSTITUTE(G4151," ",""),SUBSTITUTE('Look Up Values'!$I$2:$I$10," ",""),0)),"","State error")),"")</f>
        <v/>
      </c>
      <c r="R4151" s="260" t="str">
        <f t="shared" si="129"/>
        <v/>
      </c>
    </row>
    <row r="4152" spans="1:18" ht="15.75">
      <c r="A4152" s="250">
        <v>4145</v>
      </c>
      <c r="B4152" s="198"/>
      <c r="C4152" s="25"/>
      <c r="D4152" s="25"/>
      <c r="E4152" s="25"/>
      <c r="F4152" s="25"/>
      <c r="G4152" s="26"/>
      <c r="H4152" s="27"/>
      <c r="I4152" s="28"/>
      <c r="J4152" s="430"/>
      <c r="K4152" s="48"/>
      <c r="L4152" s="457" t="str">
        <f t="shared" si="128"/>
        <v/>
      </c>
      <c r="M4152" s="245" cm="1">
        <f t="array" ref="M4152">SUMPRODUCT(--(N4152:Q4152&lt;&gt;"")) + IF(TRIM(R4152)="",0,LEN(R4152)-LEN(SUBSTITUTE(R4152,",",""))+1)</f>
        <v>0</v>
      </c>
      <c r="N4152" s="242" t="str">
        <f>IF(AND(I4152&lt;&gt;0,I4152&lt;&gt;""),IF(TRIM(SUBSTITUTE(B4152,CHAR(160),""))="","",IF(ISNUMBER(MATCH(TRIM(SUBSTITUTE(B4152,CHAR(160),"")),'Look Up Values'!$B$2:$B$500,0)),"","Origin error")),"")</f>
        <v/>
      </c>
      <c r="O4152" s="242" t="str">
        <f>IF(AND(I4152&lt;&gt;0,I4152&lt;&gt;""),IF(C4152="","",IF(AND(ISNUMBER(--LEFT(C4152,FIND(" ",C4152&amp;" ")-1)),OR(LEN(LEFT(C4152,FIND(" ",C4152&amp;" ")-1))=6,LEN(LEFT(C4152,FIND(" ",C4152&amp;" ")-1))=7),OR(ISNUMBER(MATCH(LEFT(C4152,FIND(" ",C4152&amp;" ")-1),'Look Up Values'!$G$2:$G$1000,0)),ISNUMBER(MATCH(LEFT(C4152,FIND(" ",C4152&amp;" ")-1),'Look Up Values'!$AE$2:$AE$2000,0)))),"","EWC error")),"")</f>
        <v/>
      </c>
      <c r="P4152" s="242" t="str" cm="1">
        <f t="array" ref="P4152">IF(AND(I4152&lt;&gt;0,I4152&lt;&gt;""),IF(D4152="","",IF(ISNUMBER(MATCH(SUBSTITUTE(D4152," ",""),SUBSTITUTE('Look Up Values'!$S$2:$S$120," ",""),0)),"","D&amp;R error")),"")</f>
        <v/>
      </c>
      <c r="Q4152" s="242" t="str" cm="1">
        <f t="array" ref="Q4152">IF(AND(I4152&lt;&gt;0,I4152&lt;&gt;""),IF(G4152="","",IF(ISNUMBER(MATCH(SUBSTITUTE(G4152," ",""),SUBSTITUTE('Look Up Values'!$I$2:$I$10," ",""),0)),"","State error")),"")</f>
        <v/>
      </c>
      <c r="R4152" s="260" t="str">
        <f t="shared" si="129"/>
        <v/>
      </c>
    </row>
    <row r="4153" spans="1:18" ht="15.75">
      <c r="A4153" s="250">
        <v>4146</v>
      </c>
      <c r="B4153" s="198"/>
      <c r="C4153" s="25"/>
      <c r="D4153" s="25"/>
      <c r="E4153" s="25"/>
      <c r="F4153" s="25"/>
      <c r="G4153" s="26"/>
      <c r="H4153" s="27"/>
      <c r="I4153" s="28"/>
      <c r="J4153" s="430"/>
      <c r="K4153" s="48"/>
      <c r="L4153" s="457" t="str">
        <f t="shared" si="128"/>
        <v/>
      </c>
      <c r="M4153" s="245" cm="1">
        <f t="array" ref="M4153">SUMPRODUCT(--(N4153:Q4153&lt;&gt;"")) + IF(TRIM(R4153)="",0,LEN(R4153)-LEN(SUBSTITUTE(R4153,",",""))+1)</f>
        <v>0</v>
      </c>
      <c r="N4153" s="242" t="str">
        <f>IF(AND(I4153&lt;&gt;0,I4153&lt;&gt;""),IF(TRIM(SUBSTITUTE(B4153,CHAR(160),""))="","",IF(ISNUMBER(MATCH(TRIM(SUBSTITUTE(B4153,CHAR(160),"")),'Look Up Values'!$B$2:$B$500,0)),"","Origin error")),"")</f>
        <v/>
      </c>
      <c r="O4153" s="242" t="str">
        <f>IF(AND(I4153&lt;&gt;0,I4153&lt;&gt;""),IF(C4153="","",IF(AND(ISNUMBER(--LEFT(C4153,FIND(" ",C4153&amp;" ")-1)),OR(LEN(LEFT(C4153,FIND(" ",C4153&amp;" ")-1))=6,LEN(LEFT(C4153,FIND(" ",C4153&amp;" ")-1))=7),OR(ISNUMBER(MATCH(LEFT(C4153,FIND(" ",C4153&amp;" ")-1),'Look Up Values'!$G$2:$G$1000,0)),ISNUMBER(MATCH(LEFT(C4153,FIND(" ",C4153&amp;" ")-1),'Look Up Values'!$AE$2:$AE$2000,0)))),"","EWC error")),"")</f>
        <v/>
      </c>
      <c r="P4153" s="242" t="str" cm="1">
        <f t="array" ref="P4153">IF(AND(I4153&lt;&gt;0,I4153&lt;&gt;""),IF(D4153="","",IF(ISNUMBER(MATCH(SUBSTITUTE(D4153," ",""),SUBSTITUTE('Look Up Values'!$S$2:$S$120," ",""),0)),"","D&amp;R error")),"")</f>
        <v/>
      </c>
      <c r="Q4153" s="242" t="str" cm="1">
        <f t="array" ref="Q4153">IF(AND(I4153&lt;&gt;0,I4153&lt;&gt;""),IF(G4153="","",IF(ISNUMBER(MATCH(SUBSTITUTE(G4153," ",""),SUBSTITUTE('Look Up Values'!$I$2:$I$10," ",""),0)),"","State error")),"")</f>
        <v/>
      </c>
      <c r="R4153" s="260" t="str">
        <f t="shared" si="129"/>
        <v/>
      </c>
    </row>
    <row r="4154" spans="1:18" ht="15.75">
      <c r="A4154" s="250">
        <v>4147</v>
      </c>
      <c r="B4154" s="198"/>
      <c r="C4154" s="25"/>
      <c r="D4154" s="25"/>
      <c r="E4154" s="25"/>
      <c r="F4154" s="25"/>
      <c r="G4154" s="26"/>
      <c r="H4154" s="27"/>
      <c r="I4154" s="28"/>
      <c r="J4154" s="430"/>
      <c r="K4154" s="48"/>
      <c r="L4154" s="457" t="str">
        <f t="shared" si="128"/>
        <v/>
      </c>
      <c r="M4154" s="245" cm="1">
        <f t="array" ref="M4154">SUMPRODUCT(--(N4154:Q4154&lt;&gt;"")) + IF(TRIM(R4154)="",0,LEN(R4154)-LEN(SUBSTITUTE(R4154,",",""))+1)</f>
        <v>0</v>
      </c>
      <c r="N4154" s="242" t="str">
        <f>IF(AND(I4154&lt;&gt;0,I4154&lt;&gt;""),IF(TRIM(SUBSTITUTE(B4154,CHAR(160),""))="","",IF(ISNUMBER(MATCH(TRIM(SUBSTITUTE(B4154,CHAR(160),"")),'Look Up Values'!$B$2:$B$500,0)),"","Origin error")),"")</f>
        <v/>
      </c>
      <c r="O4154" s="242" t="str">
        <f>IF(AND(I4154&lt;&gt;0,I4154&lt;&gt;""),IF(C4154="","",IF(AND(ISNUMBER(--LEFT(C4154,FIND(" ",C4154&amp;" ")-1)),OR(LEN(LEFT(C4154,FIND(" ",C4154&amp;" ")-1))=6,LEN(LEFT(C4154,FIND(" ",C4154&amp;" ")-1))=7),OR(ISNUMBER(MATCH(LEFT(C4154,FIND(" ",C4154&amp;" ")-1),'Look Up Values'!$G$2:$G$1000,0)),ISNUMBER(MATCH(LEFT(C4154,FIND(" ",C4154&amp;" ")-1),'Look Up Values'!$AE$2:$AE$2000,0)))),"","EWC error")),"")</f>
        <v/>
      </c>
      <c r="P4154" s="242" t="str" cm="1">
        <f t="array" ref="P4154">IF(AND(I4154&lt;&gt;0,I4154&lt;&gt;""),IF(D4154="","",IF(ISNUMBER(MATCH(SUBSTITUTE(D4154," ",""),SUBSTITUTE('Look Up Values'!$S$2:$S$120," ",""),0)),"","D&amp;R error")),"")</f>
        <v/>
      </c>
      <c r="Q4154" s="242" t="str" cm="1">
        <f t="array" ref="Q4154">IF(AND(I4154&lt;&gt;0,I4154&lt;&gt;""),IF(G4154="","",IF(ISNUMBER(MATCH(SUBSTITUTE(G4154," ",""),SUBSTITUTE('Look Up Values'!$I$2:$I$10," ",""),0)),"","State error")),"")</f>
        <v/>
      </c>
      <c r="R4154" s="260" t="str">
        <f t="shared" si="129"/>
        <v/>
      </c>
    </row>
    <row r="4155" spans="1:18" ht="15.75">
      <c r="A4155" s="250">
        <v>4148</v>
      </c>
      <c r="B4155" s="198"/>
      <c r="C4155" s="25"/>
      <c r="D4155" s="25"/>
      <c r="E4155" s="25"/>
      <c r="F4155" s="25"/>
      <c r="G4155" s="26"/>
      <c r="H4155" s="27"/>
      <c r="I4155" s="28"/>
      <c r="J4155" s="430"/>
      <c r="K4155" s="48"/>
      <c r="L4155" s="457" t="str">
        <f t="shared" si="128"/>
        <v/>
      </c>
      <c r="M4155" s="245" cm="1">
        <f t="array" ref="M4155">SUMPRODUCT(--(N4155:Q4155&lt;&gt;"")) + IF(TRIM(R4155)="",0,LEN(R4155)-LEN(SUBSTITUTE(R4155,",",""))+1)</f>
        <v>0</v>
      </c>
      <c r="N4155" s="242" t="str">
        <f>IF(AND(I4155&lt;&gt;0,I4155&lt;&gt;""),IF(TRIM(SUBSTITUTE(B4155,CHAR(160),""))="","",IF(ISNUMBER(MATCH(TRIM(SUBSTITUTE(B4155,CHAR(160),"")),'Look Up Values'!$B$2:$B$500,0)),"","Origin error")),"")</f>
        <v/>
      </c>
      <c r="O4155" s="242" t="str">
        <f>IF(AND(I4155&lt;&gt;0,I4155&lt;&gt;""),IF(C4155="","",IF(AND(ISNUMBER(--LEFT(C4155,FIND(" ",C4155&amp;" ")-1)),OR(LEN(LEFT(C4155,FIND(" ",C4155&amp;" ")-1))=6,LEN(LEFT(C4155,FIND(" ",C4155&amp;" ")-1))=7),OR(ISNUMBER(MATCH(LEFT(C4155,FIND(" ",C4155&amp;" ")-1),'Look Up Values'!$G$2:$G$1000,0)),ISNUMBER(MATCH(LEFT(C4155,FIND(" ",C4155&amp;" ")-1),'Look Up Values'!$AE$2:$AE$2000,0)))),"","EWC error")),"")</f>
        <v/>
      </c>
      <c r="P4155" s="242" t="str" cm="1">
        <f t="array" ref="P4155">IF(AND(I4155&lt;&gt;0,I4155&lt;&gt;""),IF(D4155="","",IF(ISNUMBER(MATCH(SUBSTITUTE(D4155," ",""),SUBSTITUTE('Look Up Values'!$S$2:$S$120," ",""),0)),"","D&amp;R error")),"")</f>
        <v/>
      </c>
      <c r="Q4155" s="242" t="str" cm="1">
        <f t="array" ref="Q4155">IF(AND(I4155&lt;&gt;0,I4155&lt;&gt;""),IF(G4155="","",IF(ISNUMBER(MATCH(SUBSTITUTE(G4155," ",""),SUBSTITUTE('Look Up Values'!$I$2:$I$10," ",""),0)),"","State error")),"")</f>
        <v/>
      </c>
      <c r="R4155" s="260" t="str">
        <f t="shared" si="129"/>
        <v/>
      </c>
    </row>
    <row r="4156" spans="1:18" ht="15.75">
      <c r="A4156" s="250">
        <v>4149</v>
      </c>
      <c r="B4156" s="198"/>
      <c r="C4156" s="25"/>
      <c r="D4156" s="25"/>
      <c r="E4156" s="25"/>
      <c r="F4156" s="25"/>
      <c r="G4156" s="26"/>
      <c r="H4156" s="27"/>
      <c r="I4156" s="28"/>
      <c r="J4156" s="430"/>
      <c r="K4156" s="48"/>
      <c r="L4156" s="457" t="str">
        <f t="shared" si="128"/>
        <v/>
      </c>
      <c r="M4156" s="245" cm="1">
        <f t="array" ref="M4156">SUMPRODUCT(--(N4156:Q4156&lt;&gt;"")) + IF(TRIM(R4156)="",0,LEN(R4156)-LEN(SUBSTITUTE(R4156,",",""))+1)</f>
        <v>0</v>
      </c>
      <c r="N4156" s="242" t="str">
        <f>IF(AND(I4156&lt;&gt;0,I4156&lt;&gt;""),IF(TRIM(SUBSTITUTE(B4156,CHAR(160),""))="","",IF(ISNUMBER(MATCH(TRIM(SUBSTITUTE(B4156,CHAR(160),"")),'Look Up Values'!$B$2:$B$500,0)),"","Origin error")),"")</f>
        <v/>
      </c>
      <c r="O4156" s="242" t="str">
        <f>IF(AND(I4156&lt;&gt;0,I4156&lt;&gt;""),IF(C4156="","",IF(AND(ISNUMBER(--LEFT(C4156,FIND(" ",C4156&amp;" ")-1)),OR(LEN(LEFT(C4156,FIND(" ",C4156&amp;" ")-1))=6,LEN(LEFT(C4156,FIND(" ",C4156&amp;" ")-1))=7),OR(ISNUMBER(MATCH(LEFT(C4156,FIND(" ",C4156&amp;" ")-1),'Look Up Values'!$G$2:$G$1000,0)),ISNUMBER(MATCH(LEFT(C4156,FIND(" ",C4156&amp;" ")-1),'Look Up Values'!$AE$2:$AE$2000,0)))),"","EWC error")),"")</f>
        <v/>
      </c>
      <c r="P4156" s="242" t="str" cm="1">
        <f t="array" ref="P4156">IF(AND(I4156&lt;&gt;0,I4156&lt;&gt;""),IF(D4156="","",IF(ISNUMBER(MATCH(SUBSTITUTE(D4156," ",""),SUBSTITUTE('Look Up Values'!$S$2:$S$120," ",""),0)),"","D&amp;R error")),"")</f>
        <v/>
      </c>
      <c r="Q4156" s="242" t="str" cm="1">
        <f t="array" ref="Q4156">IF(AND(I4156&lt;&gt;0,I4156&lt;&gt;""),IF(G4156="","",IF(ISNUMBER(MATCH(SUBSTITUTE(G4156," ",""),SUBSTITUTE('Look Up Values'!$I$2:$I$10," ",""),0)),"","State error")),"")</f>
        <v/>
      </c>
      <c r="R4156" s="260" t="str">
        <f t="shared" si="129"/>
        <v/>
      </c>
    </row>
    <row r="4157" spans="1:18" ht="15.75">
      <c r="A4157" s="250">
        <v>4150</v>
      </c>
      <c r="B4157" s="198"/>
      <c r="C4157" s="25"/>
      <c r="D4157" s="25"/>
      <c r="E4157" s="25"/>
      <c r="F4157" s="25"/>
      <c r="G4157" s="26"/>
      <c r="H4157" s="27"/>
      <c r="I4157" s="28"/>
      <c r="J4157" s="430"/>
      <c r="K4157" s="48"/>
      <c r="L4157" s="457" t="str">
        <f t="shared" si="128"/>
        <v/>
      </c>
      <c r="M4157" s="245" cm="1">
        <f t="array" ref="M4157">SUMPRODUCT(--(N4157:Q4157&lt;&gt;"")) + IF(TRIM(R4157)="",0,LEN(R4157)-LEN(SUBSTITUTE(R4157,",",""))+1)</f>
        <v>0</v>
      </c>
      <c r="N4157" s="242" t="str">
        <f>IF(AND(I4157&lt;&gt;0,I4157&lt;&gt;""),IF(TRIM(SUBSTITUTE(B4157,CHAR(160),""))="","",IF(ISNUMBER(MATCH(TRIM(SUBSTITUTE(B4157,CHAR(160),"")),'Look Up Values'!$B$2:$B$500,0)),"","Origin error")),"")</f>
        <v/>
      </c>
      <c r="O4157" s="242" t="str">
        <f>IF(AND(I4157&lt;&gt;0,I4157&lt;&gt;""),IF(C4157="","",IF(AND(ISNUMBER(--LEFT(C4157,FIND(" ",C4157&amp;" ")-1)),OR(LEN(LEFT(C4157,FIND(" ",C4157&amp;" ")-1))=6,LEN(LEFT(C4157,FIND(" ",C4157&amp;" ")-1))=7),OR(ISNUMBER(MATCH(LEFT(C4157,FIND(" ",C4157&amp;" ")-1),'Look Up Values'!$G$2:$G$1000,0)),ISNUMBER(MATCH(LEFT(C4157,FIND(" ",C4157&amp;" ")-1),'Look Up Values'!$AE$2:$AE$2000,0)))),"","EWC error")),"")</f>
        <v/>
      </c>
      <c r="P4157" s="242" t="str" cm="1">
        <f t="array" ref="P4157">IF(AND(I4157&lt;&gt;0,I4157&lt;&gt;""),IF(D4157="","",IF(ISNUMBER(MATCH(SUBSTITUTE(D4157," ",""),SUBSTITUTE('Look Up Values'!$S$2:$S$120," ",""),0)),"","D&amp;R error")),"")</f>
        <v/>
      </c>
      <c r="Q4157" s="242" t="str" cm="1">
        <f t="array" ref="Q4157">IF(AND(I4157&lt;&gt;0,I4157&lt;&gt;""),IF(G4157="","",IF(ISNUMBER(MATCH(SUBSTITUTE(G4157," ",""),SUBSTITUTE('Look Up Values'!$I$2:$I$10," ",""),0)),"","State error")),"")</f>
        <v/>
      </c>
      <c r="R4157" s="260" t="str">
        <f t="shared" si="129"/>
        <v/>
      </c>
    </row>
    <row r="4158" spans="1:18" ht="15.75">
      <c r="A4158" s="250">
        <v>4151</v>
      </c>
      <c r="B4158" s="198"/>
      <c r="C4158" s="25"/>
      <c r="D4158" s="25"/>
      <c r="E4158" s="25"/>
      <c r="F4158" s="25"/>
      <c r="G4158" s="26"/>
      <c r="H4158" s="27"/>
      <c r="I4158" s="28"/>
      <c r="J4158" s="430"/>
      <c r="K4158" s="48"/>
      <c r="L4158" s="457" t="str">
        <f t="shared" si="128"/>
        <v/>
      </c>
      <c r="M4158" s="245" cm="1">
        <f t="array" ref="M4158">SUMPRODUCT(--(N4158:Q4158&lt;&gt;"")) + IF(TRIM(R4158)="",0,LEN(R4158)-LEN(SUBSTITUTE(R4158,",",""))+1)</f>
        <v>0</v>
      </c>
      <c r="N4158" s="242" t="str">
        <f>IF(AND(I4158&lt;&gt;0,I4158&lt;&gt;""),IF(TRIM(SUBSTITUTE(B4158,CHAR(160),""))="","",IF(ISNUMBER(MATCH(TRIM(SUBSTITUTE(B4158,CHAR(160),"")),'Look Up Values'!$B$2:$B$500,0)),"","Origin error")),"")</f>
        <v/>
      </c>
      <c r="O4158" s="242" t="str">
        <f>IF(AND(I4158&lt;&gt;0,I4158&lt;&gt;""),IF(C4158="","",IF(AND(ISNUMBER(--LEFT(C4158,FIND(" ",C4158&amp;" ")-1)),OR(LEN(LEFT(C4158,FIND(" ",C4158&amp;" ")-1))=6,LEN(LEFT(C4158,FIND(" ",C4158&amp;" ")-1))=7),OR(ISNUMBER(MATCH(LEFT(C4158,FIND(" ",C4158&amp;" ")-1),'Look Up Values'!$G$2:$G$1000,0)),ISNUMBER(MATCH(LEFT(C4158,FIND(" ",C4158&amp;" ")-1),'Look Up Values'!$AE$2:$AE$2000,0)))),"","EWC error")),"")</f>
        <v/>
      </c>
      <c r="P4158" s="242" t="str" cm="1">
        <f t="array" ref="P4158">IF(AND(I4158&lt;&gt;0,I4158&lt;&gt;""),IF(D4158="","",IF(ISNUMBER(MATCH(SUBSTITUTE(D4158," ",""),SUBSTITUTE('Look Up Values'!$S$2:$S$120," ",""),0)),"","D&amp;R error")),"")</f>
        <v/>
      </c>
      <c r="Q4158" s="242" t="str" cm="1">
        <f t="array" ref="Q4158">IF(AND(I4158&lt;&gt;0,I4158&lt;&gt;""),IF(G4158="","",IF(ISNUMBER(MATCH(SUBSTITUTE(G4158," ",""),SUBSTITUTE('Look Up Values'!$I$2:$I$10," ",""),0)),"","State error")),"")</f>
        <v/>
      </c>
      <c r="R4158" s="260" t="str">
        <f t="shared" si="129"/>
        <v/>
      </c>
    </row>
    <row r="4159" spans="1:18" ht="15.75">
      <c r="A4159" s="250">
        <v>4152</v>
      </c>
      <c r="B4159" s="198"/>
      <c r="C4159" s="25"/>
      <c r="D4159" s="25"/>
      <c r="E4159" s="25"/>
      <c r="F4159" s="25"/>
      <c r="G4159" s="26"/>
      <c r="H4159" s="27"/>
      <c r="I4159" s="28"/>
      <c r="J4159" s="430"/>
      <c r="K4159" s="48"/>
      <c r="L4159" s="457" t="str">
        <f t="shared" si="128"/>
        <v/>
      </c>
      <c r="M4159" s="245" cm="1">
        <f t="array" ref="M4159">SUMPRODUCT(--(N4159:Q4159&lt;&gt;"")) + IF(TRIM(R4159)="",0,LEN(R4159)-LEN(SUBSTITUTE(R4159,",",""))+1)</f>
        <v>0</v>
      </c>
      <c r="N4159" s="242" t="str">
        <f>IF(AND(I4159&lt;&gt;0,I4159&lt;&gt;""),IF(TRIM(SUBSTITUTE(B4159,CHAR(160),""))="","",IF(ISNUMBER(MATCH(TRIM(SUBSTITUTE(B4159,CHAR(160),"")),'Look Up Values'!$B$2:$B$500,0)),"","Origin error")),"")</f>
        <v/>
      </c>
      <c r="O4159" s="242" t="str">
        <f>IF(AND(I4159&lt;&gt;0,I4159&lt;&gt;""),IF(C4159="","",IF(AND(ISNUMBER(--LEFT(C4159,FIND(" ",C4159&amp;" ")-1)),OR(LEN(LEFT(C4159,FIND(" ",C4159&amp;" ")-1))=6,LEN(LEFT(C4159,FIND(" ",C4159&amp;" ")-1))=7),OR(ISNUMBER(MATCH(LEFT(C4159,FIND(" ",C4159&amp;" ")-1),'Look Up Values'!$G$2:$G$1000,0)),ISNUMBER(MATCH(LEFT(C4159,FIND(" ",C4159&amp;" ")-1),'Look Up Values'!$AE$2:$AE$2000,0)))),"","EWC error")),"")</f>
        <v/>
      </c>
      <c r="P4159" s="242" t="str" cm="1">
        <f t="array" ref="P4159">IF(AND(I4159&lt;&gt;0,I4159&lt;&gt;""),IF(D4159="","",IF(ISNUMBER(MATCH(SUBSTITUTE(D4159," ",""),SUBSTITUTE('Look Up Values'!$S$2:$S$120," ",""),0)),"","D&amp;R error")),"")</f>
        <v/>
      </c>
      <c r="Q4159" s="242" t="str" cm="1">
        <f t="array" ref="Q4159">IF(AND(I4159&lt;&gt;0,I4159&lt;&gt;""),IF(G4159="","",IF(ISNUMBER(MATCH(SUBSTITUTE(G4159," ",""),SUBSTITUTE('Look Up Values'!$I$2:$I$10," ",""),0)),"","State error")),"")</f>
        <v/>
      </c>
      <c r="R4159" s="260" t="str">
        <f t="shared" si="129"/>
        <v/>
      </c>
    </row>
    <row r="4160" spans="1:18" ht="15.75">
      <c r="A4160" s="250">
        <v>4153</v>
      </c>
      <c r="B4160" s="198"/>
      <c r="C4160" s="25"/>
      <c r="D4160" s="25"/>
      <c r="E4160" s="25"/>
      <c r="F4160" s="25"/>
      <c r="G4160" s="26"/>
      <c r="H4160" s="27"/>
      <c r="I4160" s="28"/>
      <c r="J4160" s="430"/>
      <c r="K4160" s="48"/>
      <c r="L4160" s="457" t="str">
        <f t="shared" si="128"/>
        <v/>
      </c>
      <c r="M4160" s="245" cm="1">
        <f t="array" ref="M4160">SUMPRODUCT(--(N4160:Q4160&lt;&gt;"")) + IF(TRIM(R4160)="",0,LEN(R4160)-LEN(SUBSTITUTE(R4160,",",""))+1)</f>
        <v>0</v>
      </c>
      <c r="N4160" s="242" t="str">
        <f>IF(AND(I4160&lt;&gt;0,I4160&lt;&gt;""),IF(TRIM(SUBSTITUTE(B4160,CHAR(160),""))="","",IF(ISNUMBER(MATCH(TRIM(SUBSTITUTE(B4160,CHAR(160),"")),'Look Up Values'!$B$2:$B$500,0)),"","Origin error")),"")</f>
        <v/>
      </c>
      <c r="O4160" s="242" t="str">
        <f>IF(AND(I4160&lt;&gt;0,I4160&lt;&gt;""),IF(C4160="","",IF(AND(ISNUMBER(--LEFT(C4160,FIND(" ",C4160&amp;" ")-1)),OR(LEN(LEFT(C4160,FIND(" ",C4160&amp;" ")-1))=6,LEN(LEFT(C4160,FIND(" ",C4160&amp;" ")-1))=7),OR(ISNUMBER(MATCH(LEFT(C4160,FIND(" ",C4160&amp;" ")-1),'Look Up Values'!$G$2:$G$1000,0)),ISNUMBER(MATCH(LEFT(C4160,FIND(" ",C4160&amp;" ")-1),'Look Up Values'!$AE$2:$AE$2000,0)))),"","EWC error")),"")</f>
        <v/>
      </c>
      <c r="P4160" s="242" t="str" cm="1">
        <f t="array" ref="P4160">IF(AND(I4160&lt;&gt;0,I4160&lt;&gt;""),IF(D4160="","",IF(ISNUMBER(MATCH(SUBSTITUTE(D4160," ",""),SUBSTITUTE('Look Up Values'!$S$2:$S$120," ",""),0)),"","D&amp;R error")),"")</f>
        <v/>
      </c>
      <c r="Q4160" s="242" t="str" cm="1">
        <f t="array" ref="Q4160">IF(AND(I4160&lt;&gt;0,I4160&lt;&gt;""),IF(G4160="","",IF(ISNUMBER(MATCH(SUBSTITUTE(G4160," ",""),SUBSTITUTE('Look Up Values'!$I$2:$I$10," ",""),0)),"","State error")),"")</f>
        <v/>
      </c>
      <c r="R4160" s="260" t="str">
        <f t="shared" si="129"/>
        <v/>
      </c>
    </row>
    <row r="4161" spans="1:18" ht="15.75">
      <c r="A4161" s="250">
        <v>4154</v>
      </c>
      <c r="B4161" s="198"/>
      <c r="C4161" s="25"/>
      <c r="D4161" s="25"/>
      <c r="E4161" s="25"/>
      <c r="F4161" s="25"/>
      <c r="G4161" s="26"/>
      <c r="H4161" s="27"/>
      <c r="I4161" s="28"/>
      <c r="J4161" s="430"/>
      <c r="K4161" s="48"/>
      <c r="L4161" s="457" t="str">
        <f t="shared" si="128"/>
        <v/>
      </c>
      <c r="M4161" s="245" cm="1">
        <f t="array" ref="M4161">SUMPRODUCT(--(N4161:Q4161&lt;&gt;"")) + IF(TRIM(R4161)="",0,LEN(R4161)-LEN(SUBSTITUTE(R4161,",",""))+1)</f>
        <v>0</v>
      </c>
      <c r="N4161" s="242" t="str">
        <f>IF(AND(I4161&lt;&gt;0,I4161&lt;&gt;""),IF(TRIM(SUBSTITUTE(B4161,CHAR(160),""))="","",IF(ISNUMBER(MATCH(TRIM(SUBSTITUTE(B4161,CHAR(160),"")),'Look Up Values'!$B$2:$B$500,0)),"","Origin error")),"")</f>
        <v/>
      </c>
      <c r="O4161" s="242" t="str">
        <f>IF(AND(I4161&lt;&gt;0,I4161&lt;&gt;""),IF(C4161="","",IF(AND(ISNUMBER(--LEFT(C4161,FIND(" ",C4161&amp;" ")-1)),OR(LEN(LEFT(C4161,FIND(" ",C4161&amp;" ")-1))=6,LEN(LEFT(C4161,FIND(" ",C4161&amp;" ")-1))=7),OR(ISNUMBER(MATCH(LEFT(C4161,FIND(" ",C4161&amp;" ")-1),'Look Up Values'!$G$2:$G$1000,0)),ISNUMBER(MATCH(LEFT(C4161,FIND(" ",C4161&amp;" ")-1),'Look Up Values'!$AE$2:$AE$2000,0)))),"","EWC error")),"")</f>
        <v/>
      </c>
      <c r="P4161" s="242" t="str" cm="1">
        <f t="array" ref="P4161">IF(AND(I4161&lt;&gt;0,I4161&lt;&gt;""),IF(D4161="","",IF(ISNUMBER(MATCH(SUBSTITUTE(D4161," ",""),SUBSTITUTE('Look Up Values'!$S$2:$S$120," ",""),0)),"","D&amp;R error")),"")</f>
        <v/>
      </c>
      <c r="Q4161" s="242" t="str" cm="1">
        <f t="array" ref="Q4161">IF(AND(I4161&lt;&gt;0,I4161&lt;&gt;""),IF(G4161="","",IF(ISNUMBER(MATCH(SUBSTITUTE(G4161," ",""),SUBSTITUTE('Look Up Values'!$I$2:$I$10," ",""),0)),"","State error")),"")</f>
        <v/>
      </c>
      <c r="R4161" s="260" t="str">
        <f t="shared" si="129"/>
        <v/>
      </c>
    </row>
    <row r="4162" spans="1:18" ht="15.75">
      <c r="A4162" s="250">
        <v>4155</v>
      </c>
      <c r="B4162" s="198"/>
      <c r="C4162" s="25"/>
      <c r="D4162" s="25"/>
      <c r="E4162" s="25"/>
      <c r="F4162" s="25"/>
      <c r="G4162" s="26"/>
      <c r="H4162" s="27"/>
      <c r="I4162" s="28"/>
      <c r="J4162" s="430"/>
      <c r="K4162" s="48"/>
      <c r="L4162" s="457" t="str">
        <f t="shared" si="128"/>
        <v/>
      </c>
      <c r="M4162" s="245" cm="1">
        <f t="array" ref="M4162">SUMPRODUCT(--(N4162:Q4162&lt;&gt;"")) + IF(TRIM(R4162)="",0,LEN(R4162)-LEN(SUBSTITUTE(R4162,",",""))+1)</f>
        <v>0</v>
      </c>
      <c r="N4162" s="242" t="str">
        <f>IF(AND(I4162&lt;&gt;0,I4162&lt;&gt;""),IF(TRIM(SUBSTITUTE(B4162,CHAR(160),""))="","",IF(ISNUMBER(MATCH(TRIM(SUBSTITUTE(B4162,CHAR(160),"")),'Look Up Values'!$B$2:$B$500,0)),"","Origin error")),"")</f>
        <v/>
      </c>
      <c r="O4162" s="242" t="str">
        <f>IF(AND(I4162&lt;&gt;0,I4162&lt;&gt;""),IF(C4162="","",IF(AND(ISNUMBER(--LEFT(C4162,FIND(" ",C4162&amp;" ")-1)),OR(LEN(LEFT(C4162,FIND(" ",C4162&amp;" ")-1))=6,LEN(LEFT(C4162,FIND(" ",C4162&amp;" ")-1))=7),OR(ISNUMBER(MATCH(LEFT(C4162,FIND(" ",C4162&amp;" ")-1),'Look Up Values'!$G$2:$G$1000,0)),ISNUMBER(MATCH(LEFT(C4162,FIND(" ",C4162&amp;" ")-1),'Look Up Values'!$AE$2:$AE$2000,0)))),"","EWC error")),"")</f>
        <v/>
      </c>
      <c r="P4162" s="242" t="str" cm="1">
        <f t="array" ref="P4162">IF(AND(I4162&lt;&gt;0,I4162&lt;&gt;""),IF(D4162="","",IF(ISNUMBER(MATCH(SUBSTITUTE(D4162," ",""),SUBSTITUTE('Look Up Values'!$S$2:$S$120," ",""),0)),"","D&amp;R error")),"")</f>
        <v/>
      </c>
      <c r="Q4162" s="242" t="str" cm="1">
        <f t="array" ref="Q4162">IF(AND(I4162&lt;&gt;0,I4162&lt;&gt;""),IF(G4162="","",IF(ISNUMBER(MATCH(SUBSTITUTE(G4162," ",""),SUBSTITUTE('Look Up Values'!$I$2:$I$10," ",""),0)),"","State error")),"")</f>
        <v/>
      </c>
      <c r="R4162" s="260" t="str">
        <f t="shared" si="129"/>
        <v/>
      </c>
    </row>
    <row r="4163" spans="1:18" ht="15.75">
      <c r="A4163" s="250">
        <v>4156</v>
      </c>
      <c r="B4163" s="198"/>
      <c r="C4163" s="25"/>
      <c r="D4163" s="25"/>
      <c r="E4163" s="25"/>
      <c r="F4163" s="25"/>
      <c r="G4163" s="26"/>
      <c r="H4163" s="27"/>
      <c r="I4163" s="28"/>
      <c r="J4163" s="430"/>
      <c r="K4163" s="48"/>
      <c r="L4163" s="457" t="str">
        <f t="shared" si="128"/>
        <v/>
      </c>
      <c r="M4163" s="245" cm="1">
        <f t="array" ref="M4163">SUMPRODUCT(--(N4163:Q4163&lt;&gt;"")) + IF(TRIM(R4163)="",0,LEN(R4163)-LEN(SUBSTITUTE(R4163,",",""))+1)</f>
        <v>0</v>
      </c>
      <c r="N4163" s="242" t="str">
        <f>IF(AND(I4163&lt;&gt;0,I4163&lt;&gt;""),IF(TRIM(SUBSTITUTE(B4163,CHAR(160),""))="","",IF(ISNUMBER(MATCH(TRIM(SUBSTITUTE(B4163,CHAR(160),"")),'Look Up Values'!$B$2:$B$500,0)),"","Origin error")),"")</f>
        <v/>
      </c>
      <c r="O4163" s="242" t="str">
        <f>IF(AND(I4163&lt;&gt;0,I4163&lt;&gt;""),IF(C4163="","",IF(AND(ISNUMBER(--LEFT(C4163,FIND(" ",C4163&amp;" ")-1)),OR(LEN(LEFT(C4163,FIND(" ",C4163&amp;" ")-1))=6,LEN(LEFT(C4163,FIND(" ",C4163&amp;" ")-1))=7),OR(ISNUMBER(MATCH(LEFT(C4163,FIND(" ",C4163&amp;" ")-1),'Look Up Values'!$G$2:$G$1000,0)),ISNUMBER(MATCH(LEFT(C4163,FIND(" ",C4163&amp;" ")-1),'Look Up Values'!$AE$2:$AE$2000,0)))),"","EWC error")),"")</f>
        <v/>
      </c>
      <c r="P4163" s="242" t="str" cm="1">
        <f t="array" ref="P4163">IF(AND(I4163&lt;&gt;0,I4163&lt;&gt;""),IF(D4163="","",IF(ISNUMBER(MATCH(SUBSTITUTE(D4163," ",""),SUBSTITUTE('Look Up Values'!$S$2:$S$120," ",""),0)),"","D&amp;R error")),"")</f>
        <v/>
      </c>
      <c r="Q4163" s="242" t="str" cm="1">
        <f t="array" ref="Q4163">IF(AND(I4163&lt;&gt;0,I4163&lt;&gt;""),IF(G4163="","",IF(ISNUMBER(MATCH(SUBSTITUTE(G4163," ",""),SUBSTITUTE('Look Up Values'!$I$2:$I$10," ",""),0)),"","State error")),"")</f>
        <v/>
      </c>
      <c r="R4163" s="260" t="str">
        <f t="shared" si="129"/>
        <v/>
      </c>
    </row>
    <row r="4164" spans="1:18" ht="15.75">
      <c r="A4164" s="250">
        <v>4157</v>
      </c>
      <c r="B4164" s="198"/>
      <c r="C4164" s="25"/>
      <c r="D4164" s="25"/>
      <c r="E4164" s="25"/>
      <c r="F4164" s="25"/>
      <c r="G4164" s="26"/>
      <c r="H4164" s="27"/>
      <c r="I4164" s="28"/>
      <c r="J4164" s="430"/>
      <c r="K4164" s="48"/>
      <c r="L4164" s="457" t="str">
        <f t="shared" si="128"/>
        <v/>
      </c>
      <c r="M4164" s="245" cm="1">
        <f t="array" ref="M4164">SUMPRODUCT(--(N4164:Q4164&lt;&gt;"")) + IF(TRIM(R4164)="",0,LEN(R4164)-LEN(SUBSTITUTE(R4164,",",""))+1)</f>
        <v>0</v>
      </c>
      <c r="N4164" s="242" t="str">
        <f>IF(AND(I4164&lt;&gt;0,I4164&lt;&gt;""),IF(TRIM(SUBSTITUTE(B4164,CHAR(160),""))="","",IF(ISNUMBER(MATCH(TRIM(SUBSTITUTE(B4164,CHAR(160),"")),'Look Up Values'!$B$2:$B$500,0)),"","Origin error")),"")</f>
        <v/>
      </c>
      <c r="O4164" s="242" t="str">
        <f>IF(AND(I4164&lt;&gt;0,I4164&lt;&gt;""),IF(C4164="","",IF(AND(ISNUMBER(--LEFT(C4164,FIND(" ",C4164&amp;" ")-1)),OR(LEN(LEFT(C4164,FIND(" ",C4164&amp;" ")-1))=6,LEN(LEFT(C4164,FIND(" ",C4164&amp;" ")-1))=7),OR(ISNUMBER(MATCH(LEFT(C4164,FIND(" ",C4164&amp;" ")-1),'Look Up Values'!$G$2:$G$1000,0)),ISNUMBER(MATCH(LEFT(C4164,FIND(" ",C4164&amp;" ")-1),'Look Up Values'!$AE$2:$AE$2000,0)))),"","EWC error")),"")</f>
        <v/>
      </c>
      <c r="P4164" s="242" t="str" cm="1">
        <f t="array" ref="P4164">IF(AND(I4164&lt;&gt;0,I4164&lt;&gt;""),IF(D4164="","",IF(ISNUMBER(MATCH(SUBSTITUTE(D4164," ",""),SUBSTITUTE('Look Up Values'!$S$2:$S$120," ",""),0)),"","D&amp;R error")),"")</f>
        <v/>
      </c>
      <c r="Q4164" s="242" t="str" cm="1">
        <f t="array" ref="Q4164">IF(AND(I4164&lt;&gt;0,I4164&lt;&gt;""),IF(G4164="","",IF(ISNUMBER(MATCH(SUBSTITUTE(G4164," ",""),SUBSTITUTE('Look Up Values'!$I$2:$I$10," ",""),0)),"","State error")),"")</f>
        <v/>
      </c>
      <c r="R4164" s="260" t="str">
        <f t="shared" si="129"/>
        <v/>
      </c>
    </row>
    <row r="4165" spans="1:18" ht="15.75">
      <c r="A4165" s="250">
        <v>4158</v>
      </c>
      <c r="B4165" s="198"/>
      <c r="C4165" s="25"/>
      <c r="D4165" s="25"/>
      <c r="E4165" s="25"/>
      <c r="F4165" s="25"/>
      <c r="G4165" s="26"/>
      <c r="H4165" s="27"/>
      <c r="I4165" s="28"/>
      <c r="J4165" s="430"/>
      <c r="K4165" s="48"/>
      <c r="L4165" s="457" t="str">
        <f t="shared" si="128"/>
        <v/>
      </c>
      <c r="M4165" s="245" cm="1">
        <f t="array" ref="M4165">SUMPRODUCT(--(N4165:Q4165&lt;&gt;"")) + IF(TRIM(R4165)="",0,LEN(R4165)-LEN(SUBSTITUTE(R4165,",",""))+1)</f>
        <v>0</v>
      </c>
      <c r="N4165" s="242" t="str">
        <f>IF(AND(I4165&lt;&gt;0,I4165&lt;&gt;""),IF(TRIM(SUBSTITUTE(B4165,CHAR(160),""))="","",IF(ISNUMBER(MATCH(TRIM(SUBSTITUTE(B4165,CHAR(160),"")),'Look Up Values'!$B$2:$B$500,0)),"","Origin error")),"")</f>
        <v/>
      </c>
      <c r="O4165" s="242" t="str">
        <f>IF(AND(I4165&lt;&gt;0,I4165&lt;&gt;""),IF(C4165="","",IF(AND(ISNUMBER(--LEFT(C4165,FIND(" ",C4165&amp;" ")-1)),OR(LEN(LEFT(C4165,FIND(" ",C4165&amp;" ")-1))=6,LEN(LEFT(C4165,FIND(" ",C4165&amp;" ")-1))=7),OR(ISNUMBER(MATCH(LEFT(C4165,FIND(" ",C4165&amp;" ")-1),'Look Up Values'!$G$2:$G$1000,0)),ISNUMBER(MATCH(LEFT(C4165,FIND(" ",C4165&amp;" ")-1),'Look Up Values'!$AE$2:$AE$2000,0)))),"","EWC error")),"")</f>
        <v/>
      </c>
      <c r="P4165" s="242" t="str" cm="1">
        <f t="array" ref="P4165">IF(AND(I4165&lt;&gt;0,I4165&lt;&gt;""),IF(D4165="","",IF(ISNUMBER(MATCH(SUBSTITUTE(D4165," ",""),SUBSTITUTE('Look Up Values'!$S$2:$S$120," ",""),0)),"","D&amp;R error")),"")</f>
        <v/>
      </c>
      <c r="Q4165" s="242" t="str" cm="1">
        <f t="array" ref="Q4165">IF(AND(I4165&lt;&gt;0,I4165&lt;&gt;""),IF(G4165="","",IF(ISNUMBER(MATCH(SUBSTITUTE(G4165," ",""),SUBSTITUTE('Look Up Values'!$I$2:$I$10," ",""),0)),"","State error")),"")</f>
        <v/>
      </c>
      <c r="R4165" s="260" t="str">
        <f t="shared" si="129"/>
        <v/>
      </c>
    </row>
    <row r="4166" spans="1:18" ht="15.75">
      <c r="A4166" s="250">
        <v>4159</v>
      </c>
      <c r="B4166" s="198"/>
      <c r="C4166" s="25"/>
      <c r="D4166" s="25"/>
      <c r="E4166" s="25"/>
      <c r="F4166" s="25"/>
      <c r="G4166" s="26"/>
      <c r="H4166" s="27"/>
      <c r="I4166" s="28"/>
      <c r="J4166" s="430"/>
      <c r="K4166" s="48"/>
      <c r="L4166" s="457" t="str">
        <f t="shared" si="128"/>
        <v/>
      </c>
      <c r="M4166" s="245" cm="1">
        <f t="array" ref="M4166">SUMPRODUCT(--(N4166:Q4166&lt;&gt;"")) + IF(TRIM(R4166)="",0,LEN(R4166)-LEN(SUBSTITUTE(R4166,",",""))+1)</f>
        <v>0</v>
      </c>
      <c r="N4166" s="242" t="str">
        <f>IF(AND(I4166&lt;&gt;0,I4166&lt;&gt;""),IF(TRIM(SUBSTITUTE(B4166,CHAR(160),""))="","",IF(ISNUMBER(MATCH(TRIM(SUBSTITUTE(B4166,CHAR(160),"")),'Look Up Values'!$B$2:$B$500,0)),"","Origin error")),"")</f>
        <v/>
      </c>
      <c r="O4166" s="242" t="str">
        <f>IF(AND(I4166&lt;&gt;0,I4166&lt;&gt;""),IF(C4166="","",IF(AND(ISNUMBER(--LEFT(C4166,FIND(" ",C4166&amp;" ")-1)),OR(LEN(LEFT(C4166,FIND(" ",C4166&amp;" ")-1))=6,LEN(LEFT(C4166,FIND(" ",C4166&amp;" ")-1))=7),OR(ISNUMBER(MATCH(LEFT(C4166,FIND(" ",C4166&amp;" ")-1),'Look Up Values'!$G$2:$G$1000,0)),ISNUMBER(MATCH(LEFT(C4166,FIND(" ",C4166&amp;" ")-1),'Look Up Values'!$AE$2:$AE$2000,0)))),"","EWC error")),"")</f>
        <v/>
      </c>
      <c r="P4166" s="242" t="str" cm="1">
        <f t="array" ref="P4166">IF(AND(I4166&lt;&gt;0,I4166&lt;&gt;""),IF(D4166="","",IF(ISNUMBER(MATCH(SUBSTITUTE(D4166," ",""),SUBSTITUTE('Look Up Values'!$S$2:$S$120," ",""),0)),"","D&amp;R error")),"")</f>
        <v/>
      </c>
      <c r="Q4166" s="242" t="str" cm="1">
        <f t="array" ref="Q4166">IF(AND(I4166&lt;&gt;0,I4166&lt;&gt;""),IF(G4166="","",IF(ISNUMBER(MATCH(SUBSTITUTE(G4166," ",""),SUBSTITUTE('Look Up Values'!$I$2:$I$10," ",""),0)),"","State error")),"")</f>
        <v/>
      </c>
      <c r="R4166" s="260" t="str">
        <f t="shared" si="129"/>
        <v/>
      </c>
    </row>
    <row r="4167" spans="1:18" ht="15.75">
      <c r="A4167" s="250">
        <v>4160</v>
      </c>
      <c r="B4167" s="198"/>
      <c r="C4167" s="25"/>
      <c r="D4167" s="25"/>
      <c r="E4167" s="25"/>
      <c r="F4167" s="25"/>
      <c r="G4167" s="26"/>
      <c r="H4167" s="27"/>
      <c r="I4167" s="28"/>
      <c r="J4167" s="430"/>
      <c r="K4167" s="48"/>
      <c r="L4167" s="457" t="str">
        <f t="shared" si="128"/>
        <v/>
      </c>
      <c r="M4167" s="245" cm="1">
        <f t="array" ref="M4167">SUMPRODUCT(--(N4167:Q4167&lt;&gt;"")) + IF(TRIM(R4167)="",0,LEN(R4167)-LEN(SUBSTITUTE(R4167,",",""))+1)</f>
        <v>0</v>
      </c>
      <c r="N4167" s="242" t="str">
        <f>IF(AND(I4167&lt;&gt;0,I4167&lt;&gt;""),IF(TRIM(SUBSTITUTE(B4167,CHAR(160),""))="","",IF(ISNUMBER(MATCH(TRIM(SUBSTITUTE(B4167,CHAR(160),"")),'Look Up Values'!$B$2:$B$500,0)),"","Origin error")),"")</f>
        <v/>
      </c>
      <c r="O4167" s="242" t="str">
        <f>IF(AND(I4167&lt;&gt;0,I4167&lt;&gt;""),IF(C4167="","",IF(AND(ISNUMBER(--LEFT(C4167,FIND(" ",C4167&amp;" ")-1)),OR(LEN(LEFT(C4167,FIND(" ",C4167&amp;" ")-1))=6,LEN(LEFT(C4167,FIND(" ",C4167&amp;" ")-1))=7),OR(ISNUMBER(MATCH(LEFT(C4167,FIND(" ",C4167&amp;" ")-1),'Look Up Values'!$G$2:$G$1000,0)),ISNUMBER(MATCH(LEFT(C4167,FIND(" ",C4167&amp;" ")-1),'Look Up Values'!$AE$2:$AE$2000,0)))),"","EWC error")),"")</f>
        <v/>
      </c>
      <c r="P4167" s="242" t="str" cm="1">
        <f t="array" ref="P4167">IF(AND(I4167&lt;&gt;0,I4167&lt;&gt;""),IF(D4167="","",IF(ISNUMBER(MATCH(SUBSTITUTE(D4167," ",""),SUBSTITUTE('Look Up Values'!$S$2:$S$120," ",""),0)),"","D&amp;R error")),"")</f>
        <v/>
      </c>
      <c r="Q4167" s="242" t="str" cm="1">
        <f t="array" ref="Q4167">IF(AND(I4167&lt;&gt;0,I4167&lt;&gt;""),IF(G4167="","",IF(ISNUMBER(MATCH(SUBSTITUTE(G4167," ",""),SUBSTITUTE('Look Up Values'!$I$2:$I$10," ",""),0)),"","State error")),"")</f>
        <v/>
      </c>
      <c r="R4167" s="260" t="str">
        <f t="shared" si="129"/>
        <v/>
      </c>
    </row>
    <row r="4168" spans="1:18" ht="15.75">
      <c r="A4168" s="250">
        <v>4161</v>
      </c>
      <c r="B4168" s="198"/>
      <c r="C4168" s="25"/>
      <c r="D4168" s="25"/>
      <c r="E4168" s="25"/>
      <c r="F4168" s="25"/>
      <c r="G4168" s="26"/>
      <c r="H4168" s="27"/>
      <c r="I4168" s="28"/>
      <c r="J4168" s="430"/>
      <c r="K4168" s="48"/>
      <c r="L4168" s="457" t="str">
        <f t="shared" ref="L4168:L4231" si="130">IF(IFERROR(--SUBSTITUTE(M4168,CHAR(160),""),0)&gt;0,A4168,"")</f>
        <v/>
      </c>
      <c r="M4168" s="245" cm="1">
        <f t="array" ref="M4168">SUMPRODUCT(--(N4168:Q4168&lt;&gt;"")) + IF(TRIM(R4168)="",0,LEN(R4168)-LEN(SUBSTITUTE(R4168,",",""))+1)</f>
        <v>0</v>
      </c>
      <c r="N4168" s="242" t="str">
        <f>IF(AND(I4168&lt;&gt;0,I4168&lt;&gt;""),IF(TRIM(SUBSTITUTE(B4168,CHAR(160),""))="","",IF(ISNUMBER(MATCH(TRIM(SUBSTITUTE(B4168,CHAR(160),"")),'Look Up Values'!$B$2:$B$500,0)),"","Origin error")),"")</f>
        <v/>
      </c>
      <c r="O4168" s="242" t="str">
        <f>IF(AND(I4168&lt;&gt;0,I4168&lt;&gt;""),IF(C4168="","",IF(AND(ISNUMBER(--LEFT(C4168,FIND(" ",C4168&amp;" ")-1)),OR(LEN(LEFT(C4168,FIND(" ",C4168&amp;" ")-1))=6,LEN(LEFT(C4168,FIND(" ",C4168&amp;" ")-1))=7),OR(ISNUMBER(MATCH(LEFT(C4168,FIND(" ",C4168&amp;" ")-1),'Look Up Values'!$G$2:$G$1000,0)),ISNUMBER(MATCH(LEFT(C4168,FIND(" ",C4168&amp;" ")-1),'Look Up Values'!$AE$2:$AE$2000,0)))),"","EWC error")),"")</f>
        <v/>
      </c>
      <c r="P4168" s="242" t="str" cm="1">
        <f t="array" ref="P4168">IF(AND(I4168&lt;&gt;0,I4168&lt;&gt;""),IF(D4168="","",IF(ISNUMBER(MATCH(SUBSTITUTE(D4168," ",""),SUBSTITUTE('Look Up Values'!$S$2:$S$120," ",""),0)),"","D&amp;R error")),"")</f>
        <v/>
      </c>
      <c r="Q4168" s="242" t="str" cm="1">
        <f t="array" ref="Q4168">IF(AND(I4168&lt;&gt;0,I4168&lt;&gt;""),IF(G4168="","",IF(ISNUMBER(MATCH(SUBSTITUTE(G4168," ",""),SUBSTITUTE('Look Up Values'!$I$2:$I$10," ",""),0)),"","State error")),"")</f>
        <v/>
      </c>
      <c r="R4168" s="260" t="str">
        <f t="shared" si="129"/>
        <v/>
      </c>
    </row>
    <row r="4169" spans="1:18" ht="15.75">
      <c r="A4169" s="250">
        <v>4162</v>
      </c>
      <c r="B4169" s="198"/>
      <c r="C4169" s="25"/>
      <c r="D4169" s="25"/>
      <c r="E4169" s="25"/>
      <c r="F4169" s="25"/>
      <c r="G4169" s="26"/>
      <c r="H4169" s="27"/>
      <c r="I4169" s="28"/>
      <c r="J4169" s="430"/>
      <c r="K4169" s="48"/>
      <c r="L4169" s="457" t="str">
        <f t="shared" si="130"/>
        <v/>
      </c>
      <c r="M4169" s="245" cm="1">
        <f t="array" ref="M4169">SUMPRODUCT(--(N4169:Q4169&lt;&gt;"")) + IF(TRIM(R4169)="",0,LEN(R4169)-LEN(SUBSTITUTE(R4169,",",""))+1)</f>
        <v>0</v>
      </c>
      <c r="N4169" s="242" t="str">
        <f>IF(AND(I4169&lt;&gt;0,I4169&lt;&gt;""),IF(TRIM(SUBSTITUTE(B4169,CHAR(160),""))="","",IF(ISNUMBER(MATCH(TRIM(SUBSTITUTE(B4169,CHAR(160),"")),'Look Up Values'!$B$2:$B$500,0)),"","Origin error")),"")</f>
        <v/>
      </c>
      <c r="O4169" s="242" t="str">
        <f>IF(AND(I4169&lt;&gt;0,I4169&lt;&gt;""),IF(C4169="","",IF(AND(ISNUMBER(--LEFT(C4169,FIND(" ",C4169&amp;" ")-1)),OR(LEN(LEFT(C4169,FIND(" ",C4169&amp;" ")-1))=6,LEN(LEFT(C4169,FIND(" ",C4169&amp;" ")-1))=7),OR(ISNUMBER(MATCH(LEFT(C4169,FIND(" ",C4169&amp;" ")-1),'Look Up Values'!$G$2:$G$1000,0)),ISNUMBER(MATCH(LEFT(C4169,FIND(" ",C4169&amp;" ")-1),'Look Up Values'!$AE$2:$AE$2000,0)))),"","EWC error")),"")</f>
        <v/>
      </c>
      <c r="P4169" s="242" t="str" cm="1">
        <f t="array" ref="P4169">IF(AND(I4169&lt;&gt;0,I4169&lt;&gt;""),IF(D4169="","",IF(ISNUMBER(MATCH(SUBSTITUTE(D4169," ",""),SUBSTITUTE('Look Up Values'!$S$2:$S$120," ",""),0)),"","D&amp;R error")),"")</f>
        <v/>
      </c>
      <c r="Q4169" s="242" t="str" cm="1">
        <f t="array" ref="Q4169">IF(AND(I4169&lt;&gt;0,I4169&lt;&gt;""),IF(G4169="","",IF(ISNUMBER(MATCH(SUBSTITUTE(G4169," ",""),SUBSTITUTE('Look Up Values'!$I$2:$I$10," ",""),0)),"","State error")),"")</f>
        <v/>
      </c>
      <c r="R4169" s="260" t="str">
        <f t="shared" ref="R4169:R4232" si="131">IF(OR(I4169="",I4169=0),"",IF(COUNTA(B4169,C4169,D4169,G4169,I4169)=0,"",IF(COUNTA(B4169,C4169,D4169,G4169,I4169)=5,"",LEFT(IF(TRIM(SUBSTITUTE(B4169,CHAR(160),""))="","Origin, ","")&amp;IF(TRIM(SUBSTITUTE(C4169,CHAR(160),""))="","EWC, ","")&amp;IF(TRIM(SUBSTITUTE(D4169,CHAR(160),""))="","D&amp;R, ","")&amp;IF(TRIM(SUBSTITUTE(G4169,CHAR(160),""))="","State, ",""),LEN(IF(TRIM(SUBSTITUTE(B4169,CHAR(160),""))="","Origin, ","")&amp;IF(TRIM(SUBSTITUTE(C4169,CHAR(160),""))="","EWC, ","")&amp;IF(TRIM(SUBSTITUTE(D4169,CHAR(160),""))="","D&amp;R, ","")&amp;IF(TRIM(SUBSTITUTE(G4169,CHAR(160),""))="","State, ",""))-2))))</f>
        <v/>
      </c>
    </row>
    <row r="4170" spans="1:18" ht="15.75">
      <c r="A4170" s="250">
        <v>4163</v>
      </c>
      <c r="B4170" s="198"/>
      <c r="C4170" s="25"/>
      <c r="D4170" s="25"/>
      <c r="E4170" s="25"/>
      <c r="F4170" s="25"/>
      <c r="G4170" s="26"/>
      <c r="H4170" s="27"/>
      <c r="I4170" s="28"/>
      <c r="J4170" s="430"/>
      <c r="K4170" s="48"/>
      <c r="L4170" s="457" t="str">
        <f t="shared" si="130"/>
        <v/>
      </c>
      <c r="M4170" s="245" cm="1">
        <f t="array" ref="M4170">SUMPRODUCT(--(N4170:Q4170&lt;&gt;"")) + IF(TRIM(R4170)="",0,LEN(R4170)-LEN(SUBSTITUTE(R4170,",",""))+1)</f>
        <v>0</v>
      </c>
      <c r="N4170" s="242" t="str">
        <f>IF(AND(I4170&lt;&gt;0,I4170&lt;&gt;""),IF(TRIM(SUBSTITUTE(B4170,CHAR(160),""))="","",IF(ISNUMBER(MATCH(TRIM(SUBSTITUTE(B4170,CHAR(160),"")),'Look Up Values'!$B$2:$B$500,0)),"","Origin error")),"")</f>
        <v/>
      </c>
      <c r="O4170" s="242" t="str">
        <f>IF(AND(I4170&lt;&gt;0,I4170&lt;&gt;""),IF(C4170="","",IF(AND(ISNUMBER(--LEFT(C4170,FIND(" ",C4170&amp;" ")-1)),OR(LEN(LEFT(C4170,FIND(" ",C4170&amp;" ")-1))=6,LEN(LEFT(C4170,FIND(" ",C4170&amp;" ")-1))=7),OR(ISNUMBER(MATCH(LEFT(C4170,FIND(" ",C4170&amp;" ")-1),'Look Up Values'!$G$2:$G$1000,0)),ISNUMBER(MATCH(LEFT(C4170,FIND(" ",C4170&amp;" ")-1),'Look Up Values'!$AE$2:$AE$2000,0)))),"","EWC error")),"")</f>
        <v/>
      </c>
      <c r="P4170" s="242" t="str" cm="1">
        <f t="array" ref="P4170">IF(AND(I4170&lt;&gt;0,I4170&lt;&gt;""),IF(D4170="","",IF(ISNUMBER(MATCH(SUBSTITUTE(D4170," ",""),SUBSTITUTE('Look Up Values'!$S$2:$S$120," ",""),0)),"","D&amp;R error")),"")</f>
        <v/>
      </c>
      <c r="Q4170" s="242" t="str" cm="1">
        <f t="array" ref="Q4170">IF(AND(I4170&lt;&gt;0,I4170&lt;&gt;""),IF(G4170="","",IF(ISNUMBER(MATCH(SUBSTITUTE(G4170," ",""),SUBSTITUTE('Look Up Values'!$I$2:$I$10," ",""),0)),"","State error")),"")</f>
        <v/>
      </c>
      <c r="R4170" s="260" t="str">
        <f t="shared" si="131"/>
        <v/>
      </c>
    </row>
    <row r="4171" spans="1:18" ht="15.75">
      <c r="A4171" s="250">
        <v>4164</v>
      </c>
      <c r="B4171" s="198"/>
      <c r="C4171" s="25"/>
      <c r="D4171" s="25"/>
      <c r="E4171" s="25"/>
      <c r="F4171" s="25"/>
      <c r="G4171" s="26"/>
      <c r="H4171" s="27"/>
      <c r="I4171" s="28"/>
      <c r="J4171" s="430"/>
      <c r="K4171" s="48"/>
      <c r="L4171" s="457" t="str">
        <f t="shared" si="130"/>
        <v/>
      </c>
      <c r="M4171" s="245" cm="1">
        <f t="array" ref="M4171">SUMPRODUCT(--(N4171:Q4171&lt;&gt;"")) + IF(TRIM(R4171)="",0,LEN(R4171)-LEN(SUBSTITUTE(R4171,",",""))+1)</f>
        <v>0</v>
      </c>
      <c r="N4171" s="242" t="str">
        <f>IF(AND(I4171&lt;&gt;0,I4171&lt;&gt;""),IF(TRIM(SUBSTITUTE(B4171,CHAR(160),""))="","",IF(ISNUMBER(MATCH(TRIM(SUBSTITUTE(B4171,CHAR(160),"")),'Look Up Values'!$B$2:$B$500,0)),"","Origin error")),"")</f>
        <v/>
      </c>
      <c r="O4171" s="242" t="str">
        <f>IF(AND(I4171&lt;&gt;0,I4171&lt;&gt;""),IF(C4171="","",IF(AND(ISNUMBER(--LEFT(C4171,FIND(" ",C4171&amp;" ")-1)),OR(LEN(LEFT(C4171,FIND(" ",C4171&amp;" ")-1))=6,LEN(LEFT(C4171,FIND(" ",C4171&amp;" ")-1))=7),OR(ISNUMBER(MATCH(LEFT(C4171,FIND(" ",C4171&amp;" ")-1),'Look Up Values'!$G$2:$G$1000,0)),ISNUMBER(MATCH(LEFT(C4171,FIND(" ",C4171&amp;" ")-1),'Look Up Values'!$AE$2:$AE$2000,0)))),"","EWC error")),"")</f>
        <v/>
      </c>
      <c r="P4171" s="242" t="str" cm="1">
        <f t="array" ref="P4171">IF(AND(I4171&lt;&gt;0,I4171&lt;&gt;""),IF(D4171="","",IF(ISNUMBER(MATCH(SUBSTITUTE(D4171," ",""),SUBSTITUTE('Look Up Values'!$S$2:$S$120," ",""),0)),"","D&amp;R error")),"")</f>
        <v/>
      </c>
      <c r="Q4171" s="242" t="str" cm="1">
        <f t="array" ref="Q4171">IF(AND(I4171&lt;&gt;0,I4171&lt;&gt;""),IF(G4171="","",IF(ISNUMBER(MATCH(SUBSTITUTE(G4171," ",""),SUBSTITUTE('Look Up Values'!$I$2:$I$10," ",""),0)),"","State error")),"")</f>
        <v/>
      </c>
      <c r="R4171" s="260" t="str">
        <f t="shared" si="131"/>
        <v/>
      </c>
    </row>
    <row r="4172" spans="1:18" ht="15.75">
      <c r="A4172" s="250">
        <v>4165</v>
      </c>
      <c r="B4172" s="198"/>
      <c r="C4172" s="25"/>
      <c r="D4172" s="25"/>
      <c r="E4172" s="25"/>
      <c r="F4172" s="25"/>
      <c r="G4172" s="26"/>
      <c r="H4172" s="27"/>
      <c r="I4172" s="28"/>
      <c r="J4172" s="430"/>
      <c r="K4172" s="48"/>
      <c r="L4172" s="457" t="str">
        <f t="shared" si="130"/>
        <v/>
      </c>
      <c r="M4172" s="245" cm="1">
        <f t="array" ref="M4172">SUMPRODUCT(--(N4172:Q4172&lt;&gt;"")) + IF(TRIM(R4172)="",0,LEN(R4172)-LEN(SUBSTITUTE(R4172,",",""))+1)</f>
        <v>0</v>
      </c>
      <c r="N4172" s="242" t="str">
        <f>IF(AND(I4172&lt;&gt;0,I4172&lt;&gt;""),IF(TRIM(SUBSTITUTE(B4172,CHAR(160),""))="","",IF(ISNUMBER(MATCH(TRIM(SUBSTITUTE(B4172,CHAR(160),"")),'Look Up Values'!$B$2:$B$500,0)),"","Origin error")),"")</f>
        <v/>
      </c>
      <c r="O4172" s="242" t="str">
        <f>IF(AND(I4172&lt;&gt;0,I4172&lt;&gt;""),IF(C4172="","",IF(AND(ISNUMBER(--LEFT(C4172,FIND(" ",C4172&amp;" ")-1)),OR(LEN(LEFT(C4172,FIND(" ",C4172&amp;" ")-1))=6,LEN(LEFT(C4172,FIND(" ",C4172&amp;" ")-1))=7),OR(ISNUMBER(MATCH(LEFT(C4172,FIND(" ",C4172&amp;" ")-1),'Look Up Values'!$G$2:$G$1000,0)),ISNUMBER(MATCH(LEFT(C4172,FIND(" ",C4172&amp;" ")-1),'Look Up Values'!$AE$2:$AE$2000,0)))),"","EWC error")),"")</f>
        <v/>
      </c>
      <c r="P4172" s="242" t="str" cm="1">
        <f t="array" ref="P4172">IF(AND(I4172&lt;&gt;0,I4172&lt;&gt;""),IF(D4172="","",IF(ISNUMBER(MATCH(SUBSTITUTE(D4172," ",""),SUBSTITUTE('Look Up Values'!$S$2:$S$120," ",""),0)),"","D&amp;R error")),"")</f>
        <v/>
      </c>
      <c r="Q4172" s="242" t="str" cm="1">
        <f t="array" ref="Q4172">IF(AND(I4172&lt;&gt;0,I4172&lt;&gt;""),IF(G4172="","",IF(ISNUMBER(MATCH(SUBSTITUTE(G4172," ",""),SUBSTITUTE('Look Up Values'!$I$2:$I$10," ",""),0)),"","State error")),"")</f>
        <v/>
      </c>
      <c r="R4172" s="260" t="str">
        <f t="shared" si="131"/>
        <v/>
      </c>
    </row>
    <row r="4173" spans="1:18" ht="15.75">
      <c r="A4173" s="250">
        <v>4166</v>
      </c>
      <c r="B4173" s="198"/>
      <c r="C4173" s="25"/>
      <c r="D4173" s="25"/>
      <c r="E4173" s="25"/>
      <c r="F4173" s="25"/>
      <c r="G4173" s="26"/>
      <c r="H4173" s="27"/>
      <c r="I4173" s="28"/>
      <c r="J4173" s="430"/>
      <c r="K4173" s="48"/>
      <c r="L4173" s="457" t="str">
        <f t="shared" si="130"/>
        <v/>
      </c>
      <c r="M4173" s="245" cm="1">
        <f t="array" ref="M4173">SUMPRODUCT(--(N4173:Q4173&lt;&gt;"")) + IF(TRIM(R4173)="",0,LEN(R4173)-LEN(SUBSTITUTE(R4173,",",""))+1)</f>
        <v>0</v>
      </c>
      <c r="N4173" s="242" t="str">
        <f>IF(AND(I4173&lt;&gt;0,I4173&lt;&gt;""),IF(TRIM(SUBSTITUTE(B4173,CHAR(160),""))="","",IF(ISNUMBER(MATCH(TRIM(SUBSTITUTE(B4173,CHAR(160),"")),'Look Up Values'!$B$2:$B$500,0)),"","Origin error")),"")</f>
        <v/>
      </c>
      <c r="O4173" s="242" t="str">
        <f>IF(AND(I4173&lt;&gt;0,I4173&lt;&gt;""),IF(C4173="","",IF(AND(ISNUMBER(--LEFT(C4173,FIND(" ",C4173&amp;" ")-1)),OR(LEN(LEFT(C4173,FIND(" ",C4173&amp;" ")-1))=6,LEN(LEFT(C4173,FIND(" ",C4173&amp;" ")-1))=7),OR(ISNUMBER(MATCH(LEFT(C4173,FIND(" ",C4173&amp;" ")-1),'Look Up Values'!$G$2:$G$1000,0)),ISNUMBER(MATCH(LEFT(C4173,FIND(" ",C4173&amp;" ")-1),'Look Up Values'!$AE$2:$AE$2000,0)))),"","EWC error")),"")</f>
        <v/>
      </c>
      <c r="P4173" s="242" t="str" cm="1">
        <f t="array" ref="P4173">IF(AND(I4173&lt;&gt;0,I4173&lt;&gt;""),IF(D4173="","",IF(ISNUMBER(MATCH(SUBSTITUTE(D4173," ",""),SUBSTITUTE('Look Up Values'!$S$2:$S$120," ",""),0)),"","D&amp;R error")),"")</f>
        <v/>
      </c>
      <c r="Q4173" s="242" t="str" cm="1">
        <f t="array" ref="Q4173">IF(AND(I4173&lt;&gt;0,I4173&lt;&gt;""),IF(G4173="","",IF(ISNUMBER(MATCH(SUBSTITUTE(G4173," ",""),SUBSTITUTE('Look Up Values'!$I$2:$I$10," ",""),0)),"","State error")),"")</f>
        <v/>
      </c>
      <c r="R4173" s="260" t="str">
        <f t="shared" si="131"/>
        <v/>
      </c>
    </row>
    <row r="4174" spans="1:18" ht="15.75">
      <c r="A4174" s="250">
        <v>4167</v>
      </c>
      <c r="B4174" s="198"/>
      <c r="C4174" s="25"/>
      <c r="D4174" s="25"/>
      <c r="E4174" s="25"/>
      <c r="F4174" s="25"/>
      <c r="G4174" s="26"/>
      <c r="H4174" s="27"/>
      <c r="I4174" s="28"/>
      <c r="J4174" s="430"/>
      <c r="K4174" s="48"/>
      <c r="L4174" s="457" t="str">
        <f t="shared" si="130"/>
        <v/>
      </c>
      <c r="M4174" s="245" cm="1">
        <f t="array" ref="M4174">SUMPRODUCT(--(N4174:Q4174&lt;&gt;"")) + IF(TRIM(R4174)="",0,LEN(R4174)-LEN(SUBSTITUTE(R4174,",",""))+1)</f>
        <v>0</v>
      </c>
      <c r="N4174" s="242" t="str">
        <f>IF(AND(I4174&lt;&gt;0,I4174&lt;&gt;""),IF(TRIM(SUBSTITUTE(B4174,CHAR(160),""))="","",IF(ISNUMBER(MATCH(TRIM(SUBSTITUTE(B4174,CHAR(160),"")),'Look Up Values'!$B$2:$B$500,0)),"","Origin error")),"")</f>
        <v/>
      </c>
      <c r="O4174" s="242" t="str">
        <f>IF(AND(I4174&lt;&gt;0,I4174&lt;&gt;""),IF(C4174="","",IF(AND(ISNUMBER(--LEFT(C4174,FIND(" ",C4174&amp;" ")-1)),OR(LEN(LEFT(C4174,FIND(" ",C4174&amp;" ")-1))=6,LEN(LEFT(C4174,FIND(" ",C4174&amp;" ")-1))=7),OR(ISNUMBER(MATCH(LEFT(C4174,FIND(" ",C4174&amp;" ")-1),'Look Up Values'!$G$2:$G$1000,0)),ISNUMBER(MATCH(LEFT(C4174,FIND(" ",C4174&amp;" ")-1),'Look Up Values'!$AE$2:$AE$2000,0)))),"","EWC error")),"")</f>
        <v/>
      </c>
      <c r="P4174" s="242" t="str" cm="1">
        <f t="array" ref="P4174">IF(AND(I4174&lt;&gt;0,I4174&lt;&gt;""),IF(D4174="","",IF(ISNUMBER(MATCH(SUBSTITUTE(D4174," ",""),SUBSTITUTE('Look Up Values'!$S$2:$S$120," ",""),0)),"","D&amp;R error")),"")</f>
        <v/>
      </c>
      <c r="Q4174" s="242" t="str" cm="1">
        <f t="array" ref="Q4174">IF(AND(I4174&lt;&gt;0,I4174&lt;&gt;""),IF(G4174="","",IF(ISNUMBER(MATCH(SUBSTITUTE(G4174," ",""),SUBSTITUTE('Look Up Values'!$I$2:$I$10," ",""),0)),"","State error")),"")</f>
        <v/>
      </c>
      <c r="R4174" s="260" t="str">
        <f t="shared" si="131"/>
        <v/>
      </c>
    </row>
    <row r="4175" spans="1:18" ht="15.75">
      <c r="A4175" s="250">
        <v>4168</v>
      </c>
      <c r="B4175" s="198"/>
      <c r="C4175" s="25"/>
      <c r="D4175" s="25"/>
      <c r="E4175" s="25"/>
      <c r="F4175" s="25"/>
      <c r="G4175" s="26"/>
      <c r="H4175" s="27"/>
      <c r="I4175" s="28"/>
      <c r="J4175" s="430"/>
      <c r="K4175" s="48"/>
      <c r="L4175" s="457" t="str">
        <f t="shared" si="130"/>
        <v/>
      </c>
      <c r="M4175" s="245" cm="1">
        <f t="array" ref="M4175">SUMPRODUCT(--(N4175:Q4175&lt;&gt;"")) + IF(TRIM(R4175)="",0,LEN(R4175)-LEN(SUBSTITUTE(R4175,",",""))+1)</f>
        <v>0</v>
      </c>
      <c r="N4175" s="242" t="str">
        <f>IF(AND(I4175&lt;&gt;0,I4175&lt;&gt;""),IF(TRIM(SUBSTITUTE(B4175,CHAR(160),""))="","",IF(ISNUMBER(MATCH(TRIM(SUBSTITUTE(B4175,CHAR(160),"")),'Look Up Values'!$B$2:$B$500,0)),"","Origin error")),"")</f>
        <v/>
      </c>
      <c r="O4175" s="242" t="str">
        <f>IF(AND(I4175&lt;&gt;0,I4175&lt;&gt;""),IF(C4175="","",IF(AND(ISNUMBER(--LEFT(C4175,FIND(" ",C4175&amp;" ")-1)),OR(LEN(LEFT(C4175,FIND(" ",C4175&amp;" ")-1))=6,LEN(LEFT(C4175,FIND(" ",C4175&amp;" ")-1))=7),OR(ISNUMBER(MATCH(LEFT(C4175,FIND(" ",C4175&amp;" ")-1),'Look Up Values'!$G$2:$G$1000,0)),ISNUMBER(MATCH(LEFT(C4175,FIND(" ",C4175&amp;" ")-1),'Look Up Values'!$AE$2:$AE$2000,0)))),"","EWC error")),"")</f>
        <v/>
      </c>
      <c r="P4175" s="242" t="str" cm="1">
        <f t="array" ref="P4175">IF(AND(I4175&lt;&gt;0,I4175&lt;&gt;""),IF(D4175="","",IF(ISNUMBER(MATCH(SUBSTITUTE(D4175," ",""),SUBSTITUTE('Look Up Values'!$S$2:$S$120," ",""),0)),"","D&amp;R error")),"")</f>
        <v/>
      </c>
      <c r="Q4175" s="242" t="str" cm="1">
        <f t="array" ref="Q4175">IF(AND(I4175&lt;&gt;0,I4175&lt;&gt;""),IF(G4175="","",IF(ISNUMBER(MATCH(SUBSTITUTE(G4175," ",""),SUBSTITUTE('Look Up Values'!$I$2:$I$10," ",""),0)),"","State error")),"")</f>
        <v/>
      </c>
      <c r="R4175" s="260" t="str">
        <f t="shared" si="131"/>
        <v/>
      </c>
    </row>
    <row r="4176" spans="1:18" ht="15.75">
      <c r="A4176" s="250">
        <v>4169</v>
      </c>
      <c r="B4176" s="198"/>
      <c r="C4176" s="25"/>
      <c r="D4176" s="25"/>
      <c r="E4176" s="25"/>
      <c r="F4176" s="25"/>
      <c r="G4176" s="26"/>
      <c r="H4176" s="27"/>
      <c r="I4176" s="28"/>
      <c r="J4176" s="430"/>
      <c r="K4176" s="48"/>
      <c r="L4176" s="457" t="str">
        <f t="shared" si="130"/>
        <v/>
      </c>
      <c r="M4176" s="245" cm="1">
        <f t="array" ref="M4176">SUMPRODUCT(--(N4176:Q4176&lt;&gt;"")) + IF(TRIM(R4176)="",0,LEN(R4176)-LEN(SUBSTITUTE(R4176,",",""))+1)</f>
        <v>0</v>
      </c>
      <c r="N4176" s="242" t="str">
        <f>IF(AND(I4176&lt;&gt;0,I4176&lt;&gt;""),IF(TRIM(SUBSTITUTE(B4176,CHAR(160),""))="","",IF(ISNUMBER(MATCH(TRIM(SUBSTITUTE(B4176,CHAR(160),"")),'Look Up Values'!$B$2:$B$500,0)),"","Origin error")),"")</f>
        <v/>
      </c>
      <c r="O4176" s="242" t="str">
        <f>IF(AND(I4176&lt;&gt;0,I4176&lt;&gt;""),IF(C4176="","",IF(AND(ISNUMBER(--LEFT(C4176,FIND(" ",C4176&amp;" ")-1)),OR(LEN(LEFT(C4176,FIND(" ",C4176&amp;" ")-1))=6,LEN(LEFT(C4176,FIND(" ",C4176&amp;" ")-1))=7),OR(ISNUMBER(MATCH(LEFT(C4176,FIND(" ",C4176&amp;" ")-1),'Look Up Values'!$G$2:$G$1000,0)),ISNUMBER(MATCH(LEFT(C4176,FIND(" ",C4176&amp;" ")-1),'Look Up Values'!$AE$2:$AE$2000,0)))),"","EWC error")),"")</f>
        <v/>
      </c>
      <c r="P4176" s="242" t="str" cm="1">
        <f t="array" ref="P4176">IF(AND(I4176&lt;&gt;0,I4176&lt;&gt;""),IF(D4176="","",IF(ISNUMBER(MATCH(SUBSTITUTE(D4176," ",""),SUBSTITUTE('Look Up Values'!$S$2:$S$120," ",""),0)),"","D&amp;R error")),"")</f>
        <v/>
      </c>
      <c r="Q4176" s="242" t="str" cm="1">
        <f t="array" ref="Q4176">IF(AND(I4176&lt;&gt;0,I4176&lt;&gt;""),IF(G4176="","",IF(ISNUMBER(MATCH(SUBSTITUTE(G4176," ",""),SUBSTITUTE('Look Up Values'!$I$2:$I$10," ",""),0)),"","State error")),"")</f>
        <v/>
      </c>
      <c r="R4176" s="260" t="str">
        <f t="shared" si="131"/>
        <v/>
      </c>
    </row>
    <row r="4177" spans="1:18" ht="15.75">
      <c r="A4177" s="250">
        <v>4170</v>
      </c>
      <c r="B4177" s="198"/>
      <c r="C4177" s="25"/>
      <c r="D4177" s="25"/>
      <c r="E4177" s="25"/>
      <c r="F4177" s="25"/>
      <c r="G4177" s="26"/>
      <c r="H4177" s="27"/>
      <c r="I4177" s="28"/>
      <c r="J4177" s="430"/>
      <c r="K4177" s="48"/>
      <c r="L4177" s="457" t="str">
        <f t="shared" si="130"/>
        <v/>
      </c>
      <c r="M4177" s="245" cm="1">
        <f t="array" ref="M4177">SUMPRODUCT(--(N4177:Q4177&lt;&gt;"")) + IF(TRIM(R4177)="",0,LEN(R4177)-LEN(SUBSTITUTE(R4177,",",""))+1)</f>
        <v>0</v>
      </c>
      <c r="N4177" s="242" t="str">
        <f>IF(AND(I4177&lt;&gt;0,I4177&lt;&gt;""),IF(TRIM(SUBSTITUTE(B4177,CHAR(160),""))="","",IF(ISNUMBER(MATCH(TRIM(SUBSTITUTE(B4177,CHAR(160),"")),'Look Up Values'!$B$2:$B$500,0)),"","Origin error")),"")</f>
        <v/>
      </c>
      <c r="O4177" s="242" t="str">
        <f>IF(AND(I4177&lt;&gt;0,I4177&lt;&gt;""),IF(C4177="","",IF(AND(ISNUMBER(--LEFT(C4177,FIND(" ",C4177&amp;" ")-1)),OR(LEN(LEFT(C4177,FIND(" ",C4177&amp;" ")-1))=6,LEN(LEFT(C4177,FIND(" ",C4177&amp;" ")-1))=7),OR(ISNUMBER(MATCH(LEFT(C4177,FIND(" ",C4177&amp;" ")-1),'Look Up Values'!$G$2:$G$1000,0)),ISNUMBER(MATCH(LEFT(C4177,FIND(" ",C4177&amp;" ")-1),'Look Up Values'!$AE$2:$AE$2000,0)))),"","EWC error")),"")</f>
        <v/>
      </c>
      <c r="P4177" s="242" t="str" cm="1">
        <f t="array" ref="P4177">IF(AND(I4177&lt;&gt;0,I4177&lt;&gt;""),IF(D4177="","",IF(ISNUMBER(MATCH(SUBSTITUTE(D4177," ",""),SUBSTITUTE('Look Up Values'!$S$2:$S$120," ",""),0)),"","D&amp;R error")),"")</f>
        <v/>
      </c>
      <c r="Q4177" s="242" t="str" cm="1">
        <f t="array" ref="Q4177">IF(AND(I4177&lt;&gt;0,I4177&lt;&gt;""),IF(G4177="","",IF(ISNUMBER(MATCH(SUBSTITUTE(G4177," ",""),SUBSTITUTE('Look Up Values'!$I$2:$I$10," ",""),0)),"","State error")),"")</f>
        <v/>
      </c>
      <c r="R4177" s="260" t="str">
        <f t="shared" si="131"/>
        <v/>
      </c>
    </row>
    <row r="4178" spans="1:18" ht="15.75">
      <c r="A4178" s="250">
        <v>4171</v>
      </c>
      <c r="B4178" s="198"/>
      <c r="C4178" s="25"/>
      <c r="D4178" s="25"/>
      <c r="E4178" s="25"/>
      <c r="F4178" s="25"/>
      <c r="G4178" s="26"/>
      <c r="H4178" s="27"/>
      <c r="I4178" s="28"/>
      <c r="J4178" s="430"/>
      <c r="K4178" s="48"/>
      <c r="L4178" s="457" t="str">
        <f t="shared" si="130"/>
        <v/>
      </c>
      <c r="M4178" s="245" cm="1">
        <f t="array" ref="M4178">SUMPRODUCT(--(N4178:Q4178&lt;&gt;"")) + IF(TRIM(R4178)="",0,LEN(R4178)-LEN(SUBSTITUTE(R4178,",",""))+1)</f>
        <v>0</v>
      </c>
      <c r="N4178" s="242" t="str">
        <f>IF(AND(I4178&lt;&gt;0,I4178&lt;&gt;""),IF(TRIM(SUBSTITUTE(B4178,CHAR(160),""))="","",IF(ISNUMBER(MATCH(TRIM(SUBSTITUTE(B4178,CHAR(160),"")),'Look Up Values'!$B$2:$B$500,0)),"","Origin error")),"")</f>
        <v/>
      </c>
      <c r="O4178" s="242" t="str">
        <f>IF(AND(I4178&lt;&gt;0,I4178&lt;&gt;""),IF(C4178="","",IF(AND(ISNUMBER(--LEFT(C4178,FIND(" ",C4178&amp;" ")-1)),OR(LEN(LEFT(C4178,FIND(" ",C4178&amp;" ")-1))=6,LEN(LEFT(C4178,FIND(" ",C4178&amp;" ")-1))=7),OR(ISNUMBER(MATCH(LEFT(C4178,FIND(" ",C4178&amp;" ")-1),'Look Up Values'!$G$2:$G$1000,0)),ISNUMBER(MATCH(LEFT(C4178,FIND(" ",C4178&amp;" ")-1),'Look Up Values'!$AE$2:$AE$2000,0)))),"","EWC error")),"")</f>
        <v/>
      </c>
      <c r="P4178" s="242" t="str" cm="1">
        <f t="array" ref="P4178">IF(AND(I4178&lt;&gt;0,I4178&lt;&gt;""),IF(D4178="","",IF(ISNUMBER(MATCH(SUBSTITUTE(D4178," ",""),SUBSTITUTE('Look Up Values'!$S$2:$S$120," ",""),0)),"","D&amp;R error")),"")</f>
        <v/>
      </c>
      <c r="Q4178" s="242" t="str" cm="1">
        <f t="array" ref="Q4178">IF(AND(I4178&lt;&gt;0,I4178&lt;&gt;""),IF(G4178="","",IF(ISNUMBER(MATCH(SUBSTITUTE(G4178," ",""),SUBSTITUTE('Look Up Values'!$I$2:$I$10," ",""),0)),"","State error")),"")</f>
        <v/>
      </c>
      <c r="R4178" s="260" t="str">
        <f t="shared" si="131"/>
        <v/>
      </c>
    </row>
    <row r="4179" spans="1:18" ht="15.75">
      <c r="A4179" s="250">
        <v>4172</v>
      </c>
      <c r="B4179" s="198"/>
      <c r="C4179" s="25"/>
      <c r="D4179" s="25"/>
      <c r="E4179" s="25"/>
      <c r="F4179" s="25"/>
      <c r="G4179" s="26"/>
      <c r="H4179" s="27"/>
      <c r="I4179" s="28"/>
      <c r="J4179" s="430"/>
      <c r="K4179" s="48"/>
      <c r="L4179" s="457" t="str">
        <f t="shared" si="130"/>
        <v/>
      </c>
      <c r="M4179" s="245" cm="1">
        <f t="array" ref="M4179">SUMPRODUCT(--(N4179:Q4179&lt;&gt;"")) + IF(TRIM(R4179)="",0,LEN(R4179)-LEN(SUBSTITUTE(R4179,",",""))+1)</f>
        <v>0</v>
      </c>
      <c r="N4179" s="242" t="str">
        <f>IF(AND(I4179&lt;&gt;0,I4179&lt;&gt;""),IF(TRIM(SUBSTITUTE(B4179,CHAR(160),""))="","",IF(ISNUMBER(MATCH(TRIM(SUBSTITUTE(B4179,CHAR(160),"")),'Look Up Values'!$B$2:$B$500,0)),"","Origin error")),"")</f>
        <v/>
      </c>
      <c r="O4179" s="242" t="str">
        <f>IF(AND(I4179&lt;&gt;0,I4179&lt;&gt;""),IF(C4179="","",IF(AND(ISNUMBER(--LEFT(C4179,FIND(" ",C4179&amp;" ")-1)),OR(LEN(LEFT(C4179,FIND(" ",C4179&amp;" ")-1))=6,LEN(LEFT(C4179,FIND(" ",C4179&amp;" ")-1))=7),OR(ISNUMBER(MATCH(LEFT(C4179,FIND(" ",C4179&amp;" ")-1),'Look Up Values'!$G$2:$G$1000,0)),ISNUMBER(MATCH(LEFT(C4179,FIND(" ",C4179&amp;" ")-1),'Look Up Values'!$AE$2:$AE$2000,0)))),"","EWC error")),"")</f>
        <v/>
      </c>
      <c r="P4179" s="242" t="str" cm="1">
        <f t="array" ref="P4179">IF(AND(I4179&lt;&gt;0,I4179&lt;&gt;""),IF(D4179="","",IF(ISNUMBER(MATCH(SUBSTITUTE(D4179," ",""),SUBSTITUTE('Look Up Values'!$S$2:$S$120," ",""),0)),"","D&amp;R error")),"")</f>
        <v/>
      </c>
      <c r="Q4179" s="242" t="str" cm="1">
        <f t="array" ref="Q4179">IF(AND(I4179&lt;&gt;0,I4179&lt;&gt;""),IF(G4179="","",IF(ISNUMBER(MATCH(SUBSTITUTE(G4179," ",""),SUBSTITUTE('Look Up Values'!$I$2:$I$10," ",""),0)),"","State error")),"")</f>
        <v/>
      </c>
      <c r="R4179" s="260" t="str">
        <f t="shared" si="131"/>
        <v/>
      </c>
    </row>
    <row r="4180" spans="1:18" ht="15.75">
      <c r="A4180" s="250">
        <v>4173</v>
      </c>
      <c r="B4180" s="198"/>
      <c r="C4180" s="25"/>
      <c r="D4180" s="25"/>
      <c r="E4180" s="25"/>
      <c r="F4180" s="25"/>
      <c r="G4180" s="26"/>
      <c r="H4180" s="27"/>
      <c r="I4180" s="28"/>
      <c r="J4180" s="430"/>
      <c r="K4180" s="48"/>
      <c r="L4180" s="457" t="str">
        <f t="shared" si="130"/>
        <v/>
      </c>
      <c r="M4180" s="245" cm="1">
        <f t="array" ref="M4180">SUMPRODUCT(--(N4180:Q4180&lt;&gt;"")) + IF(TRIM(R4180)="",0,LEN(R4180)-LEN(SUBSTITUTE(R4180,",",""))+1)</f>
        <v>0</v>
      </c>
      <c r="N4180" s="242" t="str">
        <f>IF(AND(I4180&lt;&gt;0,I4180&lt;&gt;""),IF(TRIM(SUBSTITUTE(B4180,CHAR(160),""))="","",IF(ISNUMBER(MATCH(TRIM(SUBSTITUTE(B4180,CHAR(160),"")),'Look Up Values'!$B$2:$B$500,0)),"","Origin error")),"")</f>
        <v/>
      </c>
      <c r="O4180" s="242" t="str">
        <f>IF(AND(I4180&lt;&gt;0,I4180&lt;&gt;""),IF(C4180="","",IF(AND(ISNUMBER(--LEFT(C4180,FIND(" ",C4180&amp;" ")-1)),OR(LEN(LEFT(C4180,FIND(" ",C4180&amp;" ")-1))=6,LEN(LEFT(C4180,FIND(" ",C4180&amp;" ")-1))=7),OR(ISNUMBER(MATCH(LEFT(C4180,FIND(" ",C4180&amp;" ")-1),'Look Up Values'!$G$2:$G$1000,0)),ISNUMBER(MATCH(LEFT(C4180,FIND(" ",C4180&amp;" ")-1),'Look Up Values'!$AE$2:$AE$2000,0)))),"","EWC error")),"")</f>
        <v/>
      </c>
      <c r="P4180" s="242" t="str" cm="1">
        <f t="array" ref="P4180">IF(AND(I4180&lt;&gt;0,I4180&lt;&gt;""),IF(D4180="","",IF(ISNUMBER(MATCH(SUBSTITUTE(D4180," ",""),SUBSTITUTE('Look Up Values'!$S$2:$S$120," ",""),0)),"","D&amp;R error")),"")</f>
        <v/>
      </c>
      <c r="Q4180" s="242" t="str" cm="1">
        <f t="array" ref="Q4180">IF(AND(I4180&lt;&gt;0,I4180&lt;&gt;""),IF(G4180="","",IF(ISNUMBER(MATCH(SUBSTITUTE(G4180," ",""),SUBSTITUTE('Look Up Values'!$I$2:$I$10," ",""),0)),"","State error")),"")</f>
        <v/>
      </c>
      <c r="R4180" s="260" t="str">
        <f t="shared" si="131"/>
        <v/>
      </c>
    </row>
    <row r="4181" spans="1:18" ht="15.75">
      <c r="A4181" s="250">
        <v>4174</v>
      </c>
      <c r="B4181" s="198"/>
      <c r="C4181" s="25"/>
      <c r="D4181" s="25"/>
      <c r="E4181" s="25"/>
      <c r="F4181" s="25"/>
      <c r="G4181" s="26"/>
      <c r="H4181" s="27"/>
      <c r="I4181" s="28"/>
      <c r="J4181" s="430"/>
      <c r="K4181" s="48"/>
      <c r="L4181" s="457" t="str">
        <f t="shared" si="130"/>
        <v/>
      </c>
      <c r="M4181" s="245" cm="1">
        <f t="array" ref="M4181">SUMPRODUCT(--(N4181:Q4181&lt;&gt;"")) + IF(TRIM(R4181)="",0,LEN(R4181)-LEN(SUBSTITUTE(R4181,",",""))+1)</f>
        <v>0</v>
      </c>
      <c r="N4181" s="242" t="str">
        <f>IF(AND(I4181&lt;&gt;0,I4181&lt;&gt;""),IF(TRIM(SUBSTITUTE(B4181,CHAR(160),""))="","",IF(ISNUMBER(MATCH(TRIM(SUBSTITUTE(B4181,CHAR(160),"")),'Look Up Values'!$B$2:$B$500,0)),"","Origin error")),"")</f>
        <v/>
      </c>
      <c r="O4181" s="242" t="str">
        <f>IF(AND(I4181&lt;&gt;0,I4181&lt;&gt;""),IF(C4181="","",IF(AND(ISNUMBER(--LEFT(C4181,FIND(" ",C4181&amp;" ")-1)),OR(LEN(LEFT(C4181,FIND(" ",C4181&amp;" ")-1))=6,LEN(LEFT(C4181,FIND(" ",C4181&amp;" ")-1))=7),OR(ISNUMBER(MATCH(LEFT(C4181,FIND(" ",C4181&amp;" ")-1),'Look Up Values'!$G$2:$G$1000,0)),ISNUMBER(MATCH(LEFT(C4181,FIND(" ",C4181&amp;" ")-1),'Look Up Values'!$AE$2:$AE$2000,0)))),"","EWC error")),"")</f>
        <v/>
      </c>
      <c r="P4181" s="242" t="str" cm="1">
        <f t="array" ref="P4181">IF(AND(I4181&lt;&gt;0,I4181&lt;&gt;""),IF(D4181="","",IF(ISNUMBER(MATCH(SUBSTITUTE(D4181," ",""),SUBSTITUTE('Look Up Values'!$S$2:$S$120," ",""),0)),"","D&amp;R error")),"")</f>
        <v/>
      </c>
      <c r="Q4181" s="242" t="str" cm="1">
        <f t="array" ref="Q4181">IF(AND(I4181&lt;&gt;0,I4181&lt;&gt;""),IF(G4181="","",IF(ISNUMBER(MATCH(SUBSTITUTE(G4181," ",""),SUBSTITUTE('Look Up Values'!$I$2:$I$10," ",""),0)),"","State error")),"")</f>
        <v/>
      </c>
      <c r="R4181" s="260" t="str">
        <f t="shared" si="131"/>
        <v/>
      </c>
    </row>
    <row r="4182" spans="1:18" ht="15.75">
      <c r="A4182" s="250">
        <v>4175</v>
      </c>
      <c r="B4182" s="198"/>
      <c r="C4182" s="25"/>
      <c r="D4182" s="25"/>
      <c r="E4182" s="25"/>
      <c r="F4182" s="25"/>
      <c r="G4182" s="26"/>
      <c r="H4182" s="27"/>
      <c r="I4182" s="28"/>
      <c r="J4182" s="430"/>
      <c r="K4182" s="48"/>
      <c r="L4182" s="457" t="str">
        <f t="shared" si="130"/>
        <v/>
      </c>
      <c r="M4182" s="245" cm="1">
        <f t="array" ref="M4182">SUMPRODUCT(--(N4182:Q4182&lt;&gt;"")) + IF(TRIM(R4182)="",0,LEN(R4182)-LEN(SUBSTITUTE(R4182,",",""))+1)</f>
        <v>0</v>
      </c>
      <c r="N4182" s="242" t="str">
        <f>IF(AND(I4182&lt;&gt;0,I4182&lt;&gt;""),IF(TRIM(SUBSTITUTE(B4182,CHAR(160),""))="","",IF(ISNUMBER(MATCH(TRIM(SUBSTITUTE(B4182,CHAR(160),"")),'Look Up Values'!$B$2:$B$500,0)),"","Origin error")),"")</f>
        <v/>
      </c>
      <c r="O4182" s="242" t="str">
        <f>IF(AND(I4182&lt;&gt;0,I4182&lt;&gt;""),IF(C4182="","",IF(AND(ISNUMBER(--LEFT(C4182,FIND(" ",C4182&amp;" ")-1)),OR(LEN(LEFT(C4182,FIND(" ",C4182&amp;" ")-1))=6,LEN(LEFT(C4182,FIND(" ",C4182&amp;" ")-1))=7),OR(ISNUMBER(MATCH(LEFT(C4182,FIND(" ",C4182&amp;" ")-1),'Look Up Values'!$G$2:$G$1000,0)),ISNUMBER(MATCH(LEFT(C4182,FIND(" ",C4182&amp;" ")-1),'Look Up Values'!$AE$2:$AE$2000,0)))),"","EWC error")),"")</f>
        <v/>
      </c>
      <c r="P4182" s="242" t="str" cm="1">
        <f t="array" ref="P4182">IF(AND(I4182&lt;&gt;0,I4182&lt;&gt;""),IF(D4182="","",IF(ISNUMBER(MATCH(SUBSTITUTE(D4182," ",""),SUBSTITUTE('Look Up Values'!$S$2:$S$120," ",""),0)),"","D&amp;R error")),"")</f>
        <v/>
      </c>
      <c r="Q4182" s="242" t="str" cm="1">
        <f t="array" ref="Q4182">IF(AND(I4182&lt;&gt;0,I4182&lt;&gt;""),IF(G4182="","",IF(ISNUMBER(MATCH(SUBSTITUTE(G4182," ",""),SUBSTITUTE('Look Up Values'!$I$2:$I$10," ",""),0)),"","State error")),"")</f>
        <v/>
      </c>
      <c r="R4182" s="260" t="str">
        <f t="shared" si="131"/>
        <v/>
      </c>
    </row>
    <row r="4183" spans="1:18" ht="15.75">
      <c r="A4183" s="250">
        <v>4176</v>
      </c>
      <c r="B4183" s="198"/>
      <c r="C4183" s="25"/>
      <c r="D4183" s="25"/>
      <c r="E4183" s="25"/>
      <c r="F4183" s="25"/>
      <c r="G4183" s="26"/>
      <c r="H4183" s="27"/>
      <c r="I4183" s="28"/>
      <c r="J4183" s="430"/>
      <c r="K4183" s="48"/>
      <c r="L4183" s="457" t="str">
        <f t="shared" si="130"/>
        <v/>
      </c>
      <c r="M4183" s="245" cm="1">
        <f t="array" ref="M4183">SUMPRODUCT(--(N4183:Q4183&lt;&gt;"")) + IF(TRIM(R4183)="",0,LEN(R4183)-LEN(SUBSTITUTE(R4183,",",""))+1)</f>
        <v>0</v>
      </c>
      <c r="N4183" s="242" t="str">
        <f>IF(AND(I4183&lt;&gt;0,I4183&lt;&gt;""),IF(TRIM(SUBSTITUTE(B4183,CHAR(160),""))="","",IF(ISNUMBER(MATCH(TRIM(SUBSTITUTE(B4183,CHAR(160),"")),'Look Up Values'!$B$2:$B$500,0)),"","Origin error")),"")</f>
        <v/>
      </c>
      <c r="O4183" s="242" t="str">
        <f>IF(AND(I4183&lt;&gt;0,I4183&lt;&gt;""),IF(C4183="","",IF(AND(ISNUMBER(--LEFT(C4183,FIND(" ",C4183&amp;" ")-1)),OR(LEN(LEFT(C4183,FIND(" ",C4183&amp;" ")-1))=6,LEN(LEFT(C4183,FIND(" ",C4183&amp;" ")-1))=7),OR(ISNUMBER(MATCH(LEFT(C4183,FIND(" ",C4183&amp;" ")-1),'Look Up Values'!$G$2:$G$1000,0)),ISNUMBER(MATCH(LEFT(C4183,FIND(" ",C4183&amp;" ")-1),'Look Up Values'!$AE$2:$AE$2000,0)))),"","EWC error")),"")</f>
        <v/>
      </c>
      <c r="P4183" s="242" t="str" cm="1">
        <f t="array" ref="P4183">IF(AND(I4183&lt;&gt;0,I4183&lt;&gt;""),IF(D4183="","",IF(ISNUMBER(MATCH(SUBSTITUTE(D4183," ",""),SUBSTITUTE('Look Up Values'!$S$2:$S$120," ",""),0)),"","D&amp;R error")),"")</f>
        <v/>
      </c>
      <c r="Q4183" s="242" t="str" cm="1">
        <f t="array" ref="Q4183">IF(AND(I4183&lt;&gt;0,I4183&lt;&gt;""),IF(G4183="","",IF(ISNUMBER(MATCH(SUBSTITUTE(G4183," ",""),SUBSTITUTE('Look Up Values'!$I$2:$I$10," ",""),0)),"","State error")),"")</f>
        <v/>
      </c>
      <c r="R4183" s="260" t="str">
        <f t="shared" si="131"/>
        <v/>
      </c>
    </row>
    <row r="4184" spans="1:18" ht="15.75">
      <c r="A4184" s="250">
        <v>4177</v>
      </c>
      <c r="B4184" s="198"/>
      <c r="C4184" s="25"/>
      <c r="D4184" s="25"/>
      <c r="E4184" s="25"/>
      <c r="F4184" s="25"/>
      <c r="G4184" s="26"/>
      <c r="H4184" s="27"/>
      <c r="I4184" s="28"/>
      <c r="J4184" s="430"/>
      <c r="K4184" s="48"/>
      <c r="L4184" s="457" t="str">
        <f t="shared" si="130"/>
        <v/>
      </c>
      <c r="M4184" s="245" cm="1">
        <f t="array" ref="M4184">SUMPRODUCT(--(N4184:Q4184&lt;&gt;"")) + IF(TRIM(R4184)="",0,LEN(R4184)-LEN(SUBSTITUTE(R4184,",",""))+1)</f>
        <v>0</v>
      </c>
      <c r="N4184" s="242" t="str">
        <f>IF(AND(I4184&lt;&gt;0,I4184&lt;&gt;""),IF(TRIM(SUBSTITUTE(B4184,CHAR(160),""))="","",IF(ISNUMBER(MATCH(TRIM(SUBSTITUTE(B4184,CHAR(160),"")),'Look Up Values'!$B$2:$B$500,0)),"","Origin error")),"")</f>
        <v/>
      </c>
      <c r="O4184" s="242" t="str">
        <f>IF(AND(I4184&lt;&gt;0,I4184&lt;&gt;""),IF(C4184="","",IF(AND(ISNUMBER(--LEFT(C4184,FIND(" ",C4184&amp;" ")-1)),OR(LEN(LEFT(C4184,FIND(" ",C4184&amp;" ")-1))=6,LEN(LEFT(C4184,FIND(" ",C4184&amp;" ")-1))=7),OR(ISNUMBER(MATCH(LEFT(C4184,FIND(" ",C4184&amp;" ")-1),'Look Up Values'!$G$2:$G$1000,0)),ISNUMBER(MATCH(LEFT(C4184,FIND(" ",C4184&amp;" ")-1),'Look Up Values'!$AE$2:$AE$2000,0)))),"","EWC error")),"")</f>
        <v/>
      </c>
      <c r="P4184" s="242" t="str" cm="1">
        <f t="array" ref="P4184">IF(AND(I4184&lt;&gt;0,I4184&lt;&gt;""),IF(D4184="","",IF(ISNUMBER(MATCH(SUBSTITUTE(D4184," ",""),SUBSTITUTE('Look Up Values'!$S$2:$S$120," ",""),0)),"","D&amp;R error")),"")</f>
        <v/>
      </c>
      <c r="Q4184" s="242" t="str" cm="1">
        <f t="array" ref="Q4184">IF(AND(I4184&lt;&gt;0,I4184&lt;&gt;""),IF(G4184="","",IF(ISNUMBER(MATCH(SUBSTITUTE(G4184," ",""),SUBSTITUTE('Look Up Values'!$I$2:$I$10," ",""),0)),"","State error")),"")</f>
        <v/>
      </c>
      <c r="R4184" s="260" t="str">
        <f t="shared" si="131"/>
        <v/>
      </c>
    </row>
    <row r="4185" spans="1:18" ht="15.75">
      <c r="A4185" s="250">
        <v>4178</v>
      </c>
      <c r="B4185" s="198"/>
      <c r="C4185" s="25"/>
      <c r="D4185" s="25"/>
      <c r="E4185" s="25"/>
      <c r="F4185" s="25"/>
      <c r="G4185" s="26"/>
      <c r="H4185" s="27"/>
      <c r="I4185" s="28"/>
      <c r="J4185" s="430"/>
      <c r="K4185" s="48"/>
      <c r="L4185" s="457" t="str">
        <f t="shared" si="130"/>
        <v/>
      </c>
      <c r="M4185" s="245" cm="1">
        <f t="array" ref="M4185">SUMPRODUCT(--(N4185:Q4185&lt;&gt;"")) + IF(TRIM(R4185)="",0,LEN(R4185)-LEN(SUBSTITUTE(R4185,",",""))+1)</f>
        <v>0</v>
      </c>
      <c r="N4185" s="242" t="str">
        <f>IF(AND(I4185&lt;&gt;0,I4185&lt;&gt;""),IF(TRIM(SUBSTITUTE(B4185,CHAR(160),""))="","",IF(ISNUMBER(MATCH(TRIM(SUBSTITUTE(B4185,CHAR(160),"")),'Look Up Values'!$B$2:$B$500,0)),"","Origin error")),"")</f>
        <v/>
      </c>
      <c r="O4185" s="242" t="str">
        <f>IF(AND(I4185&lt;&gt;0,I4185&lt;&gt;""),IF(C4185="","",IF(AND(ISNUMBER(--LEFT(C4185,FIND(" ",C4185&amp;" ")-1)),OR(LEN(LEFT(C4185,FIND(" ",C4185&amp;" ")-1))=6,LEN(LEFT(C4185,FIND(" ",C4185&amp;" ")-1))=7),OR(ISNUMBER(MATCH(LEFT(C4185,FIND(" ",C4185&amp;" ")-1),'Look Up Values'!$G$2:$G$1000,0)),ISNUMBER(MATCH(LEFT(C4185,FIND(" ",C4185&amp;" ")-1),'Look Up Values'!$AE$2:$AE$2000,0)))),"","EWC error")),"")</f>
        <v/>
      </c>
      <c r="P4185" s="242" t="str" cm="1">
        <f t="array" ref="P4185">IF(AND(I4185&lt;&gt;0,I4185&lt;&gt;""),IF(D4185="","",IF(ISNUMBER(MATCH(SUBSTITUTE(D4185," ",""),SUBSTITUTE('Look Up Values'!$S$2:$S$120," ",""),0)),"","D&amp;R error")),"")</f>
        <v/>
      </c>
      <c r="Q4185" s="242" t="str" cm="1">
        <f t="array" ref="Q4185">IF(AND(I4185&lt;&gt;0,I4185&lt;&gt;""),IF(G4185="","",IF(ISNUMBER(MATCH(SUBSTITUTE(G4185," ",""),SUBSTITUTE('Look Up Values'!$I$2:$I$10," ",""),0)),"","State error")),"")</f>
        <v/>
      </c>
      <c r="R4185" s="260" t="str">
        <f t="shared" si="131"/>
        <v/>
      </c>
    </row>
    <row r="4186" spans="1:18" ht="15.75">
      <c r="A4186" s="250">
        <v>4179</v>
      </c>
      <c r="B4186" s="198"/>
      <c r="C4186" s="25"/>
      <c r="D4186" s="25"/>
      <c r="E4186" s="25"/>
      <c r="F4186" s="25"/>
      <c r="G4186" s="26"/>
      <c r="H4186" s="27"/>
      <c r="I4186" s="28"/>
      <c r="J4186" s="430"/>
      <c r="K4186" s="48"/>
      <c r="L4186" s="457" t="str">
        <f t="shared" si="130"/>
        <v/>
      </c>
      <c r="M4186" s="245" cm="1">
        <f t="array" ref="M4186">SUMPRODUCT(--(N4186:Q4186&lt;&gt;"")) + IF(TRIM(R4186)="",0,LEN(R4186)-LEN(SUBSTITUTE(R4186,",",""))+1)</f>
        <v>0</v>
      </c>
      <c r="N4186" s="242" t="str">
        <f>IF(AND(I4186&lt;&gt;0,I4186&lt;&gt;""),IF(TRIM(SUBSTITUTE(B4186,CHAR(160),""))="","",IF(ISNUMBER(MATCH(TRIM(SUBSTITUTE(B4186,CHAR(160),"")),'Look Up Values'!$B$2:$B$500,0)),"","Origin error")),"")</f>
        <v/>
      </c>
      <c r="O4186" s="242" t="str">
        <f>IF(AND(I4186&lt;&gt;0,I4186&lt;&gt;""),IF(C4186="","",IF(AND(ISNUMBER(--LEFT(C4186,FIND(" ",C4186&amp;" ")-1)),OR(LEN(LEFT(C4186,FIND(" ",C4186&amp;" ")-1))=6,LEN(LEFT(C4186,FIND(" ",C4186&amp;" ")-1))=7),OR(ISNUMBER(MATCH(LEFT(C4186,FIND(" ",C4186&amp;" ")-1),'Look Up Values'!$G$2:$G$1000,0)),ISNUMBER(MATCH(LEFT(C4186,FIND(" ",C4186&amp;" ")-1),'Look Up Values'!$AE$2:$AE$2000,0)))),"","EWC error")),"")</f>
        <v/>
      </c>
      <c r="P4186" s="242" t="str" cm="1">
        <f t="array" ref="P4186">IF(AND(I4186&lt;&gt;0,I4186&lt;&gt;""),IF(D4186="","",IF(ISNUMBER(MATCH(SUBSTITUTE(D4186," ",""),SUBSTITUTE('Look Up Values'!$S$2:$S$120," ",""),0)),"","D&amp;R error")),"")</f>
        <v/>
      </c>
      <c r="Q4186" s="242" t="str" cm="1">
        <f t="array" ref="Q4186">IF(AND(I4186&lt;&gt;0,I4186&lt;&gt;""),IF(G4186="","",IF(ISNUMBER(MATCH(SUBSTITUTE(G4186," ",""),SUBSTITUTE('Look Up Values'!$I$2:$I$10," ",""),0)),"","State error")),"")</f>
        <v/>
      </c>
      <c r="R4186" s="260" t="str">
        <f t="shared" si="131"/>
        <v/>
      </c>
    </row>
    <row r="4187" spans="1:18" ht="15.75">
      <c r="A4187" s="250">
        <v>4180</v>
      </c>
      <c r="B4187" s="198"/>
      <c r="C4187" s="25"/>
      <c r="D4187" s="25"/>
      <c r="E4187" s="25"/>
      <c r="F4187" s="25"/>
      <c r="G4187" s="26"/>
      <c r="H4187" s="27"/>
      <c r="I4187" s="28"/>
      <c r="J4187" s="430"/>
      <c r="K4187" s="48"/>
      <c r="L4187" s="457" t="str">
        <f t="shared" si="130"/>
        <v/>
      </c>
      <c r="M4187" s="245" cm="1">
        <f t="array" ref="M4187">SUMPRODUCT(--(N4187:Q4187&lt;&gt;"")) + IF(TRIM(R4187)="",0,LEN(R4187)-LEN(SUBSTITUTE(R4187,",",""))+1)</f>
        <v>0</v>
      </c>
      <c r="N4187" s="242" t="str">
        <f>IF(AND(I4187&lt;&gt;0,I4187&lt;&gt;""),IF(TRIM(SUBSTITUTE(B4187,CHAR(160),""))="","",IF(ISNUMBER(MATCH(TRIM(SUBSTITUTE(B4187,CHAR(160),"")),'Look Up Values'!$B$2:$B$500,0)),"","Origin error")),"")</f>
        <v/>
      </c>
      <c r="O4187" s="242" t="str">
        <f>IF(AND(I4187&lt;&gt;0,I4187&lt;&gt;""),IF(C4187="","",IF(AND(ISNUMBER(--LEFT(C4187,FIND(" ",C4187&amp;" ")-1)),OR(LEN(LEFT(C4187,FIND(" ",C4187&amp;" ")-1))=6,LEN(LEFT(C4187,FIND(" ",C4187&amp;" ")-1))=7),OR(ISNUMBER(MATCH(LEFT(C4187,FIND(" ",C4187&amp;" ")-1),'Look Up Values'!$G$2:$G$1000,0)),ISNUMBER(MATCH(LEFT(C4187,FIND(" ",C4187&amp;" ")-1),'Look Up Values'!$AE$2:$AE$2000,0)))),"","EWC error")),"")</f>
        <v/>
      </c>
      <c r="P4187" s="242" t="str" cm="1">
        <f t="array" ref="P4187">IF(AND(I4187&lt;&gt;0,I4187&lt;&gt;""),IF(D4187="","",IF(ISNUMBER(MATCH(SUBSTITUTE(D4187," ",""),SUBSTITUTE('Look Up Values'!$S$2:$S$120," ",""),0)),"","D&amp;R error")),"")</f>
        <v/>
      </c>
      <c r="Q4187" s="242" t="str" cm="1">
        <f t="array" ref="Q4187">IF(AND(I4187&lt;&gt;0,I4187&lt;&gt;""),IF(G4187="","",IF(ISNUMBER(MATCH(SUBSTITUTE(G4187," ",""),SUBSTITUTE('Look Up Values'!$I$2:$I$10," ",""),0)),"","State error")),"")</f>
        <v/>
      </c>
      <c r="R4187" s="260" t="str">
        <f t="shared" si="131"/>
        <v/>
      </c>
    </row>
    <row r="4188" spans="1:18" ht="15.75">
      <c r="A4188" s="250">
        <v>4181</v>
      </c>
      <c r="B4188" s="198"/>
      <c r="C4188" s="25"/>
      <c r="D4188" s="25"/>
      <c r="E4188" s="25"/>
      <c r="F4188" s="25"/>
      <c r="G4188" s="26"/>
      <c r="H4188" s="27"/>
      <c r="I4188" s="28"/>
      <c r="J4188" s="430"/>
      <c r="K4188" s="48"/>
      <c r="L4188" s="457" t="str">
        <f t="shared" si="130"/>
        <v/>
      </c>
      <c r="M4188" s="245" cm="1">
        <f t="array" ref="M4188">SUMPRODUCT(--(N4188:Q4188&lt;&gt;"")) + IF(TRIM(R4188)="",0,LEN(R4188)-LEN(SUBSTITUTE(R4188,",",""))+1)</f>
        <v>0</v>
      </c>
      <c r="N4188" s="242" t="str">
        <f>IF(AND(I4188&lt;&gt;0,I4188&lt;&gt;""),IF(TRIM(SUBSTITUTE(B4188,CHAR(160),""))="","",IF(ISNUMBER(MATCH(TRIM(SUBSTITUTE(B4188,CHAR(160),"")),'Look Up Values'!$B$2:$B$500,0)),"","Origin error")),"")</f>
        <v/>
      </c>
      <c r="O4188" s="242" t="str">
        <f>IF(AND(I4188&lt;&gt;0,I4188&lt;&gt;""),IF(C4188="","",IF(AND(ISNUMBER(--LEFT(C4188,FIND(" ",C4188&amp;" ")-1)),OR(LEN(LEFT(C4188,FIND(" ",C4188&amp;" ")-1))=6,LEN(LEFT(C4188,FIND(" ",C4188&amp;" ")-1))=7),OR(ISNUMBER(MATCH(LEFT(C4188,FIND(" ",C4188&amp;" ")-1),'Look Up Values'!$G$2:$G$1000,0)),ISNUMBER(MATCH(LEFT(C4188,FIND(" ",C4188&amp;" ")-1),'Look Up Values'!$AE$2:$AE$2000,0)))),"","EWC error")),"")</f>
        <v/>
      </c>
      <c r="P4188" s="242" t="str" cm="1">
        <f t="array" ref="P4188">IF(AND(I4188&lt;&gt;0,I4188&lt;&gt;""),IF(D4188="","",IF(ISNUMBER(MATCH(SUBSTITUTE(D4188," ",""),SUBSTITUTE('Look Up Values'!$S$2:$S$120," ",""),0)),"","D&amp;R error")),"")</f>
        <v/>
      </c>
      <c r="Q4188" s="242" t="str" cm="1">
        <f t="array" ref="Q4188">IF(AND(I4188&lt;&gt;0,I4188&lt;&gt;""),IF(G4188="","",IF(ISNUMBER(MATCH(SUBSTITUTE(G4188," ",""),SUBSTITUTE('Look Up Values'!$I$2:$I$10," ",""),0)),"","State error")),"")</f>
        <v/>
      </c>
      <c r="R4188" s="260" t="str">
        <f t="shared" si="131"/>
        <v/>
      </c>
    </row>
    <row r="4189" spans="1:18" ht="15.75">
      <c r="A4189" s="250">
        <v>4182</v>
      </c>
      <c r="B4189" s="198"/>
      <c r="C4189" s="25"/>
      <c r="D4189" s="25"/>
      <c r="E4189" s="25"/>
      <c r="F4189" s="25"/>
      <c r="G4189" s="26"/>
      <c r="H4189" s="27"/>
      <c r="I4189" s="28"/>
      <c r="J4189" s="430"/>
      <c r="K4189" s="48"/>
      <c r="L4189" s="457" t="str">
        <f t="shared" si="130"/>
        <v/>
      </c>
      <c r="M4189" s="245" cm="1">
        <f t="array" ref="M4189">SUMPRODUCT(--(N4189:Q4189&lt;&gt;"")) + IF(TRIM(R4189)="",0,LEN(R4189)-LEN(SUBSTITUTE(R4189,",",""))+1)</f>
        <v>0</v>
      </c>
      <c r="N4189" s="242" t="str">
        <f>IF(AND(I4189&lt;&gt;0,I4189&lt;&gt;""),IF(TRIM(SUBSTITUTE(B4189,CHAR(160),""))="","",IF(ISNUMBER(MATCH(TRIM(SUBSTITUTE(B4189,CHAR(160),"")),'Look Up Values'!$B$2:$B$500,0)),"","Origin error")),"")</f>
        <v/>
      </c>
      <c r="O4189" s="242" t="str">
        <f>IF(AND(I4189&lt;&gt;0,I4189&lt;&gt;""),IF(C4189="","",IF(AND(ISNUMBER(--LEFT(C4189,FIND(" ",C4189&amp;" ")-1)),OR(LEN(LEFT(C4189,FIND(" ",C4189&amp;" ")-1))=6,LEN(LEFT(C4189,FIND(" ",C4189&amp;" ")-1))=7),OR(ISNUMBER(MATCH(LEFT(C4189,FIND(" ",C4189&amp;" ")-1),'Look Up Values'!$G$2:$G$1000,0)),ISNUMBER(MATCH(LEFT(C4189,FIND(" ",C4189&amp;" ")-1),'Look Up Values'!$AE$2:$AE$2000,0)))),"","EWC error")),"")</f>
        <v/>
      </c>
      <c r="P4189" s="242" t="str" cm="1">
        <f t="array" ref="P4189">IF(AND(I4189&lt;&gt;0,I4189&lt;&gt;""),IF(D4189="","",IF(ISNUMBER(MATCH(SUBSTITUTE(D4189," ",""),SUBSTITUTE('Look Up Values'!$S$2:$S$120," ",""),0)),"","D&amp;R error")),"")</f>
        <v/>
      </c>
      <c r="Q4189" s="242" t="str" cm="1">
        <f t="array" ref="Q4189">IF(AND(I4189&lt;&gt;0,I4189&lt;&gt;""),IF(G4189="","",IF(ISNUMBER(MATCH(SUBSTITUTE(G4189," ",""),SUBSTITUTE('Look Up Values'!$I$2:$I$10," ",""),0)),"","State error")),"")</f>
        <v/>
      </c>
      <c r="R4189" s="260" t="str">
        <f t="shared" si="131"/>
        <v/>
      </c>
    </row>
    <row r="4190" spans="1:18" ht="15.75">
      <c r="A4190" s="250">
        <v>4183</v>
      </c>
      <c r="B4190" s="198"/>
      <c r="C4190" s="25"/>
      <c r="D4190" s="25"/>
      <c r="E4190" s="25"/>
      <c r="F4190" s="25"/>
      <c r="G4190" s="26"/>
      <c r="H4190" s="27"/>
      <c r="I4190" s="28"/>
      <c r="J4190" s="430"/>
      <c r="K4190" s="48"/>
      <c r="L4190" s="457" t="str">
        <f t="shared" si="130"/>
        <v/>
      </c>
      <c r="M4190" s="245" cm="1">
        <f t="array" ref="M4190">SUMPRODUCT(--(N4190:Q4190&lt;&gt;"")) + IF(TRIM(R4190)="",0,LEN(R4190)-LEN(SUBSTITUTE(R4190,",",""))+1)</f>
        <v>0</v>
      </c>
      <c r="N4190" s="242" t="str">
        <f>IF(AND(I4190&lt;&gt;0,I4190&lt;&gt;""),IF(TRIM(SUBSTITUTE(B4190,CHAR(160),""))="","",IF(ISNUMBER(MATCH(TRIM(SUBSTITUTE(B4190,CHAR(160),"")),'Look Up Values'!$B$2:$B$500,0)),"","Origin error")),"")</f>
        <v/>
      </c>
      <c r="O4190" s="242" t="str">
        <f>IF(AND(I4190&lt;&gt;0,I4190&lt;&gt;""),IF(C4190="","",IF(AND(ISNUMBER(--LEFT(C4190,FIND(" ",C4190&amp;" ")-1)),OR(LEN(LEFT(C4190,FIND(" ",C4190&amp;" ")-1))=6,LEN(LEFT(C4190,FIND(" ",C4190&amp;" ")-1))=7),OR(ISNUMBER(MATCH(LEFT(C4190,FIND(" ",C4190&amp;" ")-1),'Look Up Values'!$G$2:$G$1000,0)),ISNUMBER(MATCH(LEFT(C4190,FIND(" ",C4190&amp;" ")-1),'Look Up Values'!$AE$2:$AE$2000,0)))),"","EWC error")),"")</f>
        <v/>
      </c>
      <c r="P4190" s="242" t="str" cm="1">
        <f t="array" ref="P4190">IF(AND(I4190&lt;&gt;0,I4190&lt;&gt;""),IF(D4190="","",IF(ISNUMBER(MATCH(SUBSTITUTE(D4190," ",""),SUBSTITUTE('Look Up Values'!$S$2:$S$120," ",""),0)),"","D&amp;R error")),"")</f>
        <v/>
      </c>
      <c r="Q4190" s="242" t="str" cm="1">
        <f t="array" ref="Q4190">IF(AND(I4190&lt;&gt;0,I4190&lt;&gt;""),IF(G4190="","",IF(ISNUMBER(MATCH(SUBSTITUTE(G4190," ",""),SUBSTITUTE('Look Up Values'!$I$2:$I$10," ",""),0)),"","State error")),"")</f>
        <v/>
      </c>
      <c r="R4190" s="260" t="str">
        <f t="shared" si="131"/>
        <v/>
      </c>
    </row>
    <row r="4191" spans="1:18" ht="15.75">
      <c r="A4191" s="250">
        <v>4184</v>
      </c>
      <c r="B4191" s="198"/>
      <c r="C4191" s="25"/>
      <c r="D4191" s="25"/>
      <c r="E4191" s="25"/>
      <c r="F4191" s="25"/>
      <c r="G4191" s="26"/>
      <c r="H4191" s="27"/>
      <c r="I4191" s="28"/>
      <c r="J4191" s="430"/>
      <c r="K4191" s="48"/>
      <c r="L4191" s="457" t="str">
        <f t="shared" si="130"/>
        <v/>
      </c>
      <c r="M4191" s="245" cm="1">
        <f t="array" ref="M4191">SUMPRODUCT(--(N4191:Q4191&lt;&gt;"")) + IF(TRIM(R4191)="",0,LEN(R4191)-LEN(SUBSTITUTE(R4191,",",""))+1)</f>
        <v>0</v>
      </c>
      <c r="N4191" s="242" t="str">
        <f>IF(AND(I4191&lt;&gt;0,I4191&lt;&gt;""),IF(TRIM(SUBSTITUTE(B4191,CHAR(160),""))="","",IF(ISNUMBER(MATCH(TRIM(SUBSTITUTE(B4191,CHAR(160),"")),'Look Up Values'!$B$2:$B$500,0)),"","Origin error")),"")</f>
        <v/>
      </c>
      <c r="O4191" s="242" t="str">
        <f>IF(AND(I4191&lt;&gt;0,I4191&lt;&gt;""),IF(C4191="","",IF(AND(ISNUMBER(--LEFT(C4191,FIND(" ",C4191&amp;" ")-1)),OR(LEN(LEFT(C4191,FIND(" ",C4191&amp;" ")-1))=6,LEN(LEFT(C4191,FIND(" ",C4191&amp;" ")-1))=7),OR(ISNUMBER(MATCH(LEFT(C4191,FIND(" ",C4191&amp;" ")-1),'Look Up Values'!$G$2:$G$1000,0)),ISNUMBER(MATCH(LEFT(C4191,FIND(" ",C4191&amp;" ")-1),'Look Up Values'!$AE$2:$AE$2000,0)))),"","EWC error")),"")</f>
        <v/>
      </c>
      <c r="P4191" s="242" t="str" cm="1">
        <f t="array" ref="P4191">IF(AND(I4191&lt;&gt;0,I4191&lt;&gt;""),IF(D4191="","",IF(ISNUMBER(MATCH(SUBSTITUTE(D4191," ",""),SUBSTITUTE('Look Up Values'!$S$2:$S$120," ",""),0)),"","D&amp;R error")),"")</f>
        <v/>
      </c>
      <c r="Q4191" s="242" t="str" cm="1">
        <f t="array" ref="Q4191">IF(AND(I4191&lt;&gt;0,I4191&lt;&gt;""),IF(G4191="","",IF(ISNUMBER(MATCH(SUBSTITUTE(G4191," ",""),SUBSTITUTE('Look Up Values'!$I$2:$I$10," ",""),0)),"","State error")),"")</f>
        <v/>
      </c>
      <c r="R4191" s="260" t="str">
        <f t="shared" si="131"/>
        <v/>
      </c>
    </row>
    <row r="4192" spans="1:18" ht="15.75">
      <c r="A4192" s="250">
        <v>4185</v>
      </c>
      <c r="B4192" s="198"/>
      <c r="C4192" s="25"/>
      <c r="D4192" s="25"/>
      <c r="E4192" s="25"/>
      <c r="F4192" s="25"/>
      <c r="G4192" s="26"/>
      <c r="H4192" s="27"/>
      <c r="I4192" s="28"/>
      <c r="J4192" s="430"/>
      <c r="K4192" s="48"/>
      <c r="L4192" s="457" t="str">
        <f t="shared" si="130"/>
        <v/>
      </c>
      <c r="M4192" s="245" cm="1">
        <f t="array" ref="M4192">SUMPRODUCT(--(N4192:Q4192&lt;&gt;"")) + IF(TRIM(R4192)="",0,LEN(R4192)-LEN(SUBSTITUTE(R4192,",",""))+1)</f>
        <v>0</v>
      </c>
      <c r="N4192" s="242" t="str">
        <f>IF(AND(I4192&lt;&gt;0,I4192&lt;&gt;""),IF(TRIM(SUBSTITUTE(B4192,CHAR(160),""))="","",IF(ISNUMBER(MATCH(TRIM(SUBSTITUTE(B4192,CHAR(160),"")),'Look Up Values'!$B$2:$B$500,0)),"","Origin error")),"")</f>
        <v/>
      </c>
      <c r="O4192" s="242" t="str">
        <f>IF(AND(I4192&lt;&gt;0,I4192&lt;&gt;""),IF(C4192="","",IF(AND(ISNUMBER(--LEFT(C4192,FIND(" ",C4192&amp;" ")-1)),OR(LEN(LEFT(C4192,FIND(" ",C4192&amp;" ")-1))=6,LEN(LEFT(C4192,FIND(" ",C4192&amp;" ")-1))=7),OR(ISNUMBER(MATCH(LEFT(C4192,FIND(" ",C4192&amp;" ")-1),'Look Up Values'!$G$2:$G$1000,0)),ISNUMBER(MATCH(LEFT(C4192,FIND(" ",C4192&amp;" ")-1),'Look Up Values'!$AE$2:$AE$2000,0)))),"","EWC error")),"")</f>
        <v/>
      </c>
      <c r="P4192" s="242" t="str" cm="1">
        <f t="array" ref="P4192">IF(AND(I4192&lt;&gt;0,I4192&lt;&gt;""),IF(D4192="","",IF(ISNUMBER(MATCH(SUBSTITUTE(D4192," ",""),SUBSTITUTE('Look Up Values'!$S$2:$S$120," ",""),0)),"","D&amp;R error")),"")</f>
        <v/>
      </c>
      <c r="Q4192" s="242" t="str" cm="1">
        <f t="array" ref="Q4192">IF(AND(I4192&lt;&gt;0,I4192&lt;&gt;""),IF(G4192="","",IF(ISNUMBER(MATCH(SUBSTITUTE(G4192," ",""),SUBSTITUTE('Look Up Values'!$I$2:$I$10," ",""),0)),"","State error")),"")</f>
        <v/>
      </c>
      <c r="R4192" s="260" t="str">
        <f t="shared" si="131"/>
        <v/>
      </c>
    </row>
    <row r="4193" spans="1:18" ht="15.75">
      <c r="A4193" s="250">
        <v>4186</v>
      </c>
      <c r="B4193" s="198"/>
      <c r="C4193" s="25"/>
      <c r="D4193" s="25"/>
      <c r="E4193" s="25"/>
      <c r="F4193" s="25"/>
      <c r="G4193" s="26"/>
      <c r="H4193" s="27"/>
      <c r="I4193" s="28"/>
      <c r="J4193" s="430"/>
      <c r="K4193" s="48"/>
      <c r="L4193" s="457" t="str">
        <f t="shared" si="130"/>
        <v/>
      </c>
      <c r="M4193" s="245" cm="1">
        <f t="array" ref="M4193">SUMPRODUCT(--(N4193:Q4193&lt;&gt;"")) + IF(TRIM(R4193)="",0,LEN(R4193)-LEN(SUBSTITUTE(R4193,",",""))+1)</f>
        <v>0</v>
      </c>
      <c r="N4193" s="242" t="str">
        <f>IF(AND(I4193&lt;&gt;0,I4193&lt;&gt;""),IF(TRIM(SUBSTITUTE(B4193,CHAR(160),""))="","",IF(ISNUMBER(MATCH(TRIM(SUBSTITUTE(B4193,CHAR(160),"")),'Look Up Values'!$B$2:$B$500,0)),"","Origin error")),"")</f>
        <v/>
      </c>
      <c r="O4193" s="242" t="str">
        <f>IF(AND(I4193&lt;&gt;0,I4193&lt;&gt;""),IF(C4193="","",IF(AND(ISNUMBER(--LEFT(C4193,FIND(" ",C4193&amp;" ")-1)),OR(LEN(LEFT(C4193,FIND(" ",C4193&amp;" ")-1))=6,LEN(LEFT(C4193,FIND(" ",C4193&amp;" ")-1))=7),OR(ISNUMBER(MATCH(LEFT(C4193,FIND(" ",C4193&amp;" ")-1),'Look Up Values'!$G$2:$G$1000,0)),ISNUMBER(MATCH(LEFT(C4193,FIND(" ",C4193&amp;" ")-1),'Look Up Values'!$AE$2:$AE$2000,0)))),"","EWC error")),"")</f>
        <v/>
      </c>
      <c r="P4193" s="242" t="str" cm="1">
        <f t="array" ref="P4193">IF(AND(I4193&lt;&gt;0,I4193&lt;&gt;""),IF(D4193="","",IF(ISNUMBER(MATCH(SUBSTITUTE(D4193," ",""),SUBSTITUTE('Look Up Values'!$S$2:$S$120," ",""),0)),"","D&amp;R error")),"")</f>
        <v/>
      </c>
      <c r="Q4193" s="242" t="str" cm="1">
        <f t="array" ref="Q4193">IF(AND(I4193&lt;&gt;0,I4193&lt;&gt;""),IF(G4193="","",IF(ISNUMBER(MATCH(SUBSTITUTE(G4193," ",""),SUBSTITUTE('Look Up Values'!$I$2:$I$10," ",""),0)),"","State error")),"")</f>
        <v/>
      </c>
      <c r="R4193" s="260" t="str">
        <f t="shared" si="131"/>
        <v/>
      </c>
    </row>
    <row r="4194" spans="1:18" ht="15.75">
      <c r="A4194" s="250">
        <v>4187</v>
      </c>
      <c r="B4194" s="198"/>
      <c r="C4194" s="25"/>
      <c r="D4194" s="25"/>
      <c r="E4194" s="25"/>
      <c r="F4194" s="25"/>
      <c r="G4194" s="26"/>
      <c r="H4194" s="27"/>
      <c r="I4194" s="28"/>
      <c r="J4194" s="430"/>
      <c r="K4194" s="48"/>
      <c r="L4194" s="457" t="str">
        <f t="shared" si="130"/>
        <v/>
      </c>
      <c r="M4194" s="245" cm="1">
        <f t="array" ref="M4194">SUMPRODUCT(--(N4194:Q4194&lt;&gt;"")) + IF(TRIM(R4194)="",0,LEN(R4194)-LEN(SUBSTITUTE(R4194,",",""))+1)</f>
        <v>0</v>
      </c>
      <c r="N4194" s="242" t="str">
        <f>IF(AND(I4194&lt;&gt;0,I4194&lt;&gt;""),IF(TRIM(SUBSTITUTE(B4194,CHAR(160),""))="","",IF(ISNUMBER(MATCH(TRIM(SUBSTITUTE(B4194,CHAR(160),"")),'Look Up Values'!$B$2:$B$500,0)),"","Origin error")),"")</f>
        <v/>
      </c>
      <c r="O4194" s="242" t="str">
        <f>IF(AND(I4194&lt;&gt;0,I4194&lt;&gt;""),IF(C4194="","",IF(AND(ISNUMBER(--LEFT(C4194,FIND(" ",C4194&amp;" ")-1)),OR(LEN(LEFT(C4194,FIND(" ",C4194&amp;" ")-1))=6,LEN(LEFT(C4194,FIND(" ",C4194&amp;" ")-1))=7),OR(ISNUMBER(MATCH(LEFT(C4194,FIND(" ",C4194&amp;" ")-1),'Look Up Values'!$G$2:$G$1000,0)),ISNUMBER(MATCH(LEFT(C4194,FIND(" ",C4194&amp;" ")-1),'Look Up Values'!$AE$2:$AE$2000,0)))),"","EWC error")),"")</f>
        <v/>
      </c>
      <c r="P4194" s="242" t="str" cm="1">
        <f t="array" ref="P4194">IF(AND(I4194&lt;&gt;0,I4194&lt;&gt;""),IF(D4194="","",IF(ISNUMBER(MATCH(SUBSTITUTE(D4194," ",""),SUBSTITUTE('Look Up Values'!$S$2:$S$120," ",""),0)),"","D&amp;R error")),"")</f>
        <v/>
      </c>
      <c r="Q4194" s="242" t="str" cm="1">
        <f t="array" ref="Q4194">IF(AND(I4194&lt;&gt;0,I4194&lt;&gt;""),IF(G4194="","",IF(ISNUMBER(MATCH(SUBSTITUTE(G4194," ",""),SUBSTITUTE('Look Up Values'!$I$2:$I$10," ",""),0)),"","State error")),"")</f>
        <v/>
      </c>
      <c r="R4194" s="260" t="str">
        <f t="shared" si="131"/>
        <v/>
      </c>
    </row>
    <row r="4195" spans="1:18" ht="15.75">
      <c r="A4195" s="250">
        <v>4188</v>
      </c>
      <c r="B4195" s="198"/>
      <c r="C4195" s="25"/>
      <c r="D4195" s="25"/>
      <c r="E4195" s="25"/>
      <c r="F4195" s="25"/>
      <c r="G4195" s="26"/>
      <c r="H4195" s="27"/>
      <c r="I4195" s="28"/>
      <c r="J4195" s="430"/>
      <c r="K4195" s="48"/>
      <c r="L4195" s="457" t="str">
        <f t="shared" si="130"/>
        <v/>
      </c>
      <c r="M4195" s="245" cm="1">
        <f t="array" ref="M4195">SUMPRODUCT(--(N4195:Q4195&lt;&gt;"")) + IF(TRIM(R4195)="",0,LEN(R4195)-LEN(SUBSTITUTE(R4195,",",""))+1)</f>
        <v>0</v>
      </c>
      <c r="N4195" s="242" t="str">
        <f>IF(AND(I4195&lt;&gt;0,I4195&lt;&gt;""),IF(TRIM(SUBSTITUTE(B4195,CHAR(160),""))="","",IF(ISNUMBER(MATCH(TRIM(SUBSTITUTE(B4195,CHAR(160),"")),'Look Up Values'!$B$2:$B$500,0)),"","Origin error")),"")</f>
        <v/>
      </c>
      <c r="O4195" s="242" t="str">
        <f>IF(AND(I4195&lt;&gt;0,I4195&lt;&gt;""),IF(C4195="","",IF(AND(ISNUMBER(--LEFT(C4195,FIND(" ",C4195&amp;" ")-1)),OR(LEN(LEFT(C4195,FIND(" ",C4195&amp;" ")-1))=6,LEN(LEFT(C4195,FIND(" ",C4195&amp;" ")-1))=7),OR(ISNUMBER(MATCH(LEFT(C4195,FIND(" ",C4195&amp;" ")-1),'Look Up Values'!$G$2:$G$1000,0)),ISNUMBER(MATCH(LEFT(C4195,FIND(" ",C4195&amp;" ")-1),'Look Up Values'!$AE$2:$AE$2000,0)))),"","EWC error")),"")</f>
        <v/>
      </c>
      <c r="P4195" s="242" t="str" cm="1">
        <f t="array" ref="P4195">IF(AND(I4195&lt;&gt;0,I4195&lt;&gt;""),IF(D4195="","",IF(ISNUMBER(MATCH(SUBSTITUTE(D4195," ",""),SUBSTITUTE('Look Up Values'!$S$2:$S$120," ",""),0)),"","D&amp;R error")),"")</f>
        <v/>
      </c>
      <c r="Q4195" s="242" t="str" cm="1">
        <f t="array" ref="Q4195">IF(AND(I4195&lt;&gt;0,I4195&lt;&gt;""),IF(G4195="","",IF(ISNUMBER(MATCH(SUBSTITUTE(G4195," ",""),SUBSTITUTE('Look Up Values'!$I$2:$I$10," ",""),0)),"","State error")),"")</f>
        <v/>
      </c>
      <c r="R4195" s="260" t="str">
        <f t="shared" si="131"/>
        <v/>
      </c>
    </row>
    <row r="4196" spans="1:18" ht="15.75">
      <c r="A4196" s="250">
        <v>4189</v>
      </c>
      <c r="B4196" s="198"/>
      <c r="C4196" s="25"/>
      <c r="D4196" s="25"/>
      <c r="E4196" s="25"/>
      <c r="F4196" s="25"/>
      <c r="G4196" s="26"/>
      <c r="H4196" s="27"/>
      <c r="I4196" s="28"/>
      <c r="J4196" s="430"/>
      <c r="K4196" s="48"/>
      <c r="L4196" s="457" t="str">
        <f t="shared" si="130"/>
        <v/>
      </c>
      <c r="M4196" s="245" cm="1">
        <f t="array" ref="M4196">SUMPRODUCT(--(N4196:Q4196&lt;&gt;"")) + IF(TRIM(R4196)="",0,LEN(R4196)-LEN(SUBSTITUTE(R4196,",",""))+1)</f>
        <v>0</v>
      </c>
      <c r="N4196" s="242" t="str">
        <f>IF(AND(I4196&lt;&gt;0,I4196&lt;&gt;""),IF(TRIM(SUBSTITUTE(B4196,CHAR(160),""))="","",IF(ISNUMBER(MATCH(TRIM(SUBSTITUTE(B4196,CHAR(160),"")),'Look Up Values'!$B$2:$B$500,0)),"","Origin error")),"")</f>
        <v/>
      </c>
      <c r="O4196" s="242" t="str">
        <f>IF(AND(I4196&lt;&gt;0,I4196&lt;&gt;""),IF(C4196="","",IF(AND(ISNUMBER(--LEFT(C4196,FIND(" ",C4196&amp;" ")-1)),OR(LEN(LEFT(C4196,FIND(" ",C4196&amp;" ")-1))=6,LEN(LEFT(C4196,FIND(" ",C4196&amp;" ")-1))=7),OR(ISNUMBER(MATCH(LEFT(C4196,FIND(" ",C4196&amp;" ")-1),'Look Up Values'!$G$2:$G$1000,0)),ISNUMBER(MATCH(LEFT(C4196,FIND(" ",C4196&amp;" ")-1),'Look Up Values'!$AE$2:$AE$2000,0)))),"","EWC error")),"")</f>
        <v/>
      </c>
      <c r="P4196" s="242" t="str" cm="1">
        <f t="array" ref="P4196">IF(AND(I4196&lt;&gt;0,I4196&lt;&gt;""),IF(D4196="","",IF(ISNUMBER(MATCH(SUBSTITUTE(D4196," ",""),SUBSTITUTE('Look Up Values'!$S$2:$S$120," ",""),0)),"","D&amp;R error")),"")</f>
        <v/>
      </c>
      <c r="Q4196" s="242" t="str" cm="1">
        <f t="array" ref="Q4196">IF(AND(I4196&lt;&gt;0,I4196&lt;&gt;""),IF(G4196="","",IF(ISNUMBER(MATCH(SUBSTITUTE(G4196," ",""),SUBSTITUTE('Look Up Values'!$I$2:$I$10," ",""),0)),"","State error")),"")</f>
        <v/>
      </c>
      <c r="R4196" s="260" t="str">
        <f t="shared" si="131"/>
        <v/>
      </c>
    </row>
    <row r="4197" spans="1:18" ht="15.75">
      <c r="A4197" s="250">
        <v>4190</v>
      </c>
      <c r="B4197" s="198"/>
      <c r="C4197" s="25"/>
      <c r="D4197" s="25"/>
      <c r="E4197" s="25"/>
      <c r="F4197" s="25"/>
      <c r="G4197" s="26"/>
      <c r="H4197" s="27"/>
      <c r="I4197" s="28"/>
      <c r="J4197" s="430"/>
      <c r="K4197" s="48"/>
      <c r="L4197" s="457" t="str">
        <f t="shared" si="130"/>
        <v/>
      </c>
      <c r="M4197" s="245" cm="1">
        <f t="array" ref="M4197">SUMPRODUCT(--(N4197:Q4197&lt;&gt;"")) + IF(TRIM(R4197)="",0,LEN(R4197)-LEN(SUBSTITUTE(R4197,",",""))+1)</f>
        <v>0</v>
      </c>
      <c r="N4197" s="242" t="str">
        <f>IF(AND(I4197&lt;&gt;0,I4197&lt;&gt;""),IF(TRIM(SUBSTITUTE(B4197,CHAR(160),""))="","",IF(ISNUMBER(MATCH(TRIM(SUBSTITUTE(B4197,CHAR(160),"")),'Look Up Values'!$B$2:$B$500,0)),"","Origin error")),"")</f>
        <v/>
      </c>
      <c r="O4197" s="242" t="str">
        <f>IF(AND(I4197&lt;&gt;0,I4197&lt;&gt;""),IF(C4197="","",IF(AND(ISNUMBER(--LEFT(C4197,FIND(" ",C4197&amp;" ")-1)),OR(LEN(LEFT(C4197,FIND(" ",C4197&amp;" ")-1))=6,LEN(LEFT(C4197,FIND(" ",C4197&amp;" ")-1))=7),OR(ISNUMBER(MATCH(LEFT(C4197,FIND(" ",C4197&amp;" ")-1),'Look Up Values'!$G$2:$G$1000,0)),ISNUMBER(MATCH(LEFT(C4197,FIND(" ",C4197&amp;" ")-1),'Look Up Values'!$AE$2:$AE$2000,0)))),"","EWC error")),"")</f>
        <v/>
      </c>
      <c r="P4197" s="242" t="str" cm="1">
        <f t="array" ref="P4197">IF(AND(I4197&lt;&gt;0,I4197&lt;&gt;""),IF(D4197="","",IF(ISNUMBER(MATCH(SUBSTITUTE(D4197," ",""),SUBSTITUTE('Look Up Values'!$S$2:$S$120," ",""),0)),"","D&amp;R error")),"")</f>
        <v/>
      </c>
      <c r="Q4197" s="242" t="str" cm="1">
        <f t="array" ref="Q4197">IF(AND(I4197&lt;&gt;0,I4197&lt;&gt;""),IF(G4197="","",IF(ISNUMBER(MATCH(SUBSTITUTE(G4197," ",""),SUBSTITUTE('Look Up Values'!$I$2:$I$10," ",""),0)),"","State error")),"")</f>
        <v/>
      </c>
      <c r="R4197" s="260" t="str">
        <f t="shared" si="131"/>
        <v/>
      </c>
    </row>
    <row r="4198" spans="1:18" ht="15.75">
      <c r="A4198" s="250">
        <v>4191</v>
      </c>
      <c r="B4198" s="198"/>
      <c r="C4198" s="25"/>
      <c r="D4198" s="25"/>
      <c r="E4198" s="25"/>
      <c r="F4198" s="25"/>
      <c r="G4198" s="26"/>
      <c r="H4198" s="27"/>
      <c r="I4198" s="28"/>
      <c r="J4198" s="430"/>
      <c r="K4198" s="48"/>
      <c r="L4198" s="457" t="str">
        <f t="shared" si="130"/>
        <v/>
      </c>
      <c r="M4198" s="245" cm="1">
        <f t="array" ref="M4198">SUMPRODUCT(--(N4198:Q4198&lt;&gt;"")) + IF(TRIM(R4198)="",0,LEN(R4198)-LEN(SUBSTITUTE(R4198,",",""))+1)</f>
        <v>0</v>
      </c>
      <c r="N4198" s="242" t="str">
        <f>IF(AND(I4198&lt;&gt;0,I4198&lt;&gt;""),IF(TRIM(SUBSTITUTE(B4198,CHAR(160),""))="","",IF(ISNUMBER(MATCH(TRIM(SUBSTITUTE(B4198,CHAR(160),"")),'Look Up Values'!$B$2:$B$500,0)),"","Origin error")),"")</f>
        <v/>
      </c>
      <c r="O4198" s="242" t="str">
        <f>IF(AND(I4198&lt;&gt;0,I4198&lt;&gt;""),IF(C4198="","",IF(AND(ISNUMBER(--LEFT(C4198,FIND(" ",C4198&amp;" ")-1)),OR(LEN(LEFT(C4198,FIND(" ",C4198&amp;" ")-1))=6,LEN(LEFT(C4198,FIND(" ",C4198&amp;" ")-1))=7),OR(ISNUMBER(MATCH(LEFT(C4198,FIND(" ",C4198&amp;" ")-1),'Look Up Values'!$G$2:$G$1000,0)),ISNUMBER(MATCH(LEFT(C4198,FIND(" ",C4198&amp;" ")-1),'Look Up Values'!$AE$2:$AE$2000,0)))),"","EWC error")),"")</f>
        <v/>
      </c>
      <c r="P4198" s="242" t="str" cm="1">
        <f t="array" ref="P4198">IF(AND(I4198&lt;&gt;0,I4198&lt;&gt;""),IF(D4198="","",IF(ISNUMBER(MATCH(SUBSTITUTE(D4198," ",""),SUBSTITUTE('Look Up Values'!$S$2:$S$120," ",""),0)),"","D&amp;R error")),"")</f>
        <v/>
      </c>
      <c r="Q4198" s="242" t="str" cm="1">
        <f t="array" ref="Q4198">IF(AND(I4198&lt;&gt;0,I4198&lt;&gt;""),IF(G4198="","",IF(ISNUMBER(MATCH(SUBSTITUTE(G4198," ",""),SUBSTITUTE('Look Up Values'!$I$2:$I$10," ",""),0)),"","State error")),"")</f>
        <v/>
      </c>
      <c r="R4198" s="260" t="str">
        <f t="shared" si="131"/>
        <v/>
      </c>
    </row>
    <row r="4199" spans="1:18" ht="15.75">
      <c r="A4199" s="250">
        <v>4192</v>
      </c>
      <c r="B4199" s="198"/>
      <c r="C4199" s="25"/>
      <c r="D4199" s="25"/>
      <c r="E4199" s="25"/>
      <c r="F4199" s="25"/>
      <c r="G4199" s="26"/>
      <c r="H4199" s="27"/>
      <c r="I4199" s="28"/>
      <c r="J4199" s="430"/>
      <c r="K4199" s="48"/>
      <c r="L4199" s="457" t="str">
        <f t="shared" si="130"/>
        <v/>
      </c>
      <c r="M4199" s="245" cm="1">
        <f t="array" ref="M4199">SUMPRODUCT(--(N4199:Q4199&lt;&gt;"")) + IF(TRIM(R4199)="",0,LEN(R4199)-LEN(SUBSTITUTE(R4199,",",""))+1)</f>
        <v>0</v>
      </c>
      <c r="N4199" s="242" t="str">
        <f>IF(AND(I4199&lt;&gt;0,I4199&lt;&gt;""),IF(TRIM(SUBSTITUTE(B4199,CHAR(160),""))="","",IF(ISNUMBER(MATCH(TRIM(SUBSTITUTE(B4199,CHAR(160),"")),'Look Up Values'!$B$2:$B$500,0)),"","Origin error")),"")</f>
        <v/>
      </c>
      <c r="O4199" s="242" t="str">
        <f>IF(AND(I4199&lt;&gt;0,I4199&lt;&gt;""),IF(C4199="","",IF(AND(ISNUMBER(--LEFT(C4199,FIND(" ",C4199&amp;" ")-1)),OR(LEN(LEFT(C4199,FIND(" ",C4199&amp;" ")-1))=6,LEN(LEFT(C4199,FIND(" ",C4199&amp;" ")-1))=7),OR(ISNUMBER(MATCH(LEFT(C4199,FIND(" ",C4199&amp;" ")-1),'Look Up Values'!$G$2:$G$1000,0)),ISNUMBER(MATCH(LEFT(C4199,FIND(" ",C4199&amp;" ")-1),'Look Up Values'!$AE$2:$AE$2000,0)))),"","EWC error")),"")</f>
        <v/>
      </c>
      <c r="P4199" s="242" t="str" cm="1">
        <f t="array" ref="P4199">IF(AND(I4199&lt;&gt;0,I4199&lt;&gt;""),IF(D4199="","",IF(ISNUMBER(MATCH(SUBSTITUTE(D4199," ",""),SUBSTITUTE('Look Up Values'!$S$2:$S$120," ",""),0)),"","D&amp;R error")),"")</f>
        <v/>
      </c>
      <c r="Q4199" s="242" t="str" cm="1">
        <f t="array" ref="Q4199">IF(AND(I4199&lt;&gt;0,I4199&lt;&gt;""),IF(G4199="","",IF(ISNUMBER(MATCH(SUBSTITUTE(G4199," ",""),SUBSTITUTE('Look Up Values'!$I$2:$I$10," ",""),0)),"","State error")),"")</f>
        <v/>
      </c>
      <c r="R4199" s="260" t="str">
        <f t="shared" si="131"/>
        <v/>
      </c>
    </row>
    <row r="4200" spans="1:18" ht="15.75">
      <c r="A4200" s="250">
        <v>4193</v>
      </c>
      <c r="B4200" s="198"/>
      <c r="C4200" s="25"/>
      <c r="D4200" s="25"/>
      <c r="E4200" s="25"/>
      <c r="F4200" s="25"/>
      <c r="G4200" s="26"/>
      <c r="H4200" s="27"/>
      <c r="I4200" s="28"/>
      <c r="J4200" s="430"/>
      <c r="K4200" s="48"/>
      <c r="L4200" s="457" t="str">
        <f t="shared" si="130"/>
        <v/>
      </c>
      <c r="M4200" s="245" cm="1">
        <f t="array" ref="M4200">SUMPRODUCT(--(N4200:Q4200&lt;&gt;"")) + IF(TRIM(R4200)="",0,LEN(R4200)-LEN(SUBSTITUTE(R4200,",",""))+1)</f>
        <v>0</v>
      </c>
      <c r="N4200" s="242" t="str">
        <f>IF(AND(I4200&lt;&gt;0,I4200&lt;&gt;""),IF(TRIM(SUBSTITUTE(B4200,CHAR(160),""))="","",IF(ISNUMBER(MATCH(TRIM(SUBSTITUTE(B4200,CHAR(160),"")),'Look Up Values'!$B$2:$B$500,0)),"","Origin error")),"")</f>
        <v/>
      </c>
      <c r="O4200" s="242" t="str">
        <f>IF(AND(I4200&lt;&gt;0,I4200&lt;&gt;""),IF(C4200="","",IF(AND(ISNUMBER(--LEFT(C4200,FIND(" ",C4200&amp;" ")-1)),OR(LEN(LEFT(C4200,FIND(" ",C4200&amp;" ")-1))=6,LEN(LEFT(C4200,FIND(" ",C4200&amp;" ")-1))=7),OR(ISNUMBER(MATCH(LEFT(C4200,FIND(" ",C4200&amp;" ")-1),'Look Up Values'!$G$2:$G$1000,0)),ISNUMBER(MATCH(LEFT(C4200,FIND(" ",C4200&amp;" ")-1),'Look Up Values'!$AE$2:$AE$2000,0)))),"","EWC error")),"")</f>
        <v/>
      </c>
      <c r="P4200" s="242" t="str" cm="1">
        <f t="array" ref="P4200">IF(AND(I4200&lt;&gt;0,I4200&lt;&gt;""),IF(D4200="","",IF(ISNUMBER(MATCH(SUBSTITUTE(D4200," ",""),SUBSTITUTE('Look Up Values'!$S$2:$S$120," ",""),0)),"","D&amp;R error")),"")</f>
        <v/>
      </c>
      <c r="Q4200" s="242" t="str" cm="1">
        <f t="array" ref="Q4200">IF(AND(I4200&lt;&gt;0,I4200&lt;&gt;""),IF(G4200="","",IF(ISNUMBER(MATCH(SUBSTITUTE(G4200," ",""),SUBSTITUTE('Look Up Values'!$I$2:$I$10," ",""),0)),"","State error")),"")</f>
        <v/>
      </c>
      <c r="R4200" s="260" t="str">
        <f t="shared" si="131"/>
        <v/>
      </c>
    </row>
    <row r="4201" spans="1:18" ht="15.75">
      <c r="A4201" s="250">
        <v>4194</v>
      </c>
      <c r="B4201" s="198"/>
      <c r="C4201" s="25"/>
      <c r="D4201" s="25"/>
      <c r="E4201" s="25"/>
      <c r="F4201" s="25"/>
      <c r="G4201" s="26"/>
      <c r="H4201" s="27"/>
      <c r="I4201" s="28"/>
      <c r="J4201" s="430"/>
      <c r="K4201" s="48"/>
      <c r="L4201" s="457" t="str">
        <f t="shared" si="130"/>
        <v/>
      </c>
      <c r="M4201" s="245" cm="1">
        <f t="array" ref="M4201">SUMPRODUCT(--(N4201:Q4201&lt;&gt;"")) + IF(TRIM(R4201)="",0,LEN(R4201)-LEN(SUBSTITUTE(R4201,",",""))+1)</f>
        <v>0</v>
      </c>
      <c r="N4201" s="242" t="str">
        <f>IF(AND(I4201&lt;&gt;0,I4201&lt;&gt;""),IF(TRIM(SUBSTITUTE(B4201,CHAR(160),""))="","",IF(ISNUMBER(MATCH(TRIM(SUBSTITUTE(B4201,CHAR(160),"")),'Look Up Values'!$B$2:$B$500,0)),"","Origin error")),"")</f>
        <v/>
      </c>
      <c r="O4201" s="242" t="str">
        <f>IF(AND(I4201&lt;&gt;0,I4201&lt;&gt;""),IF(C4201="","",IF(AND(ISNUMBER(--LEFT(C4201,FIND(" ",C4201&amp;" ")-1)),OR(LEN(LEFT(C4201,FIND(" ",C4201&amp;" ")-1))=6,LEN(LEFT(C4201,FIND(" ",C4201&amp;" ")-1))=7),OR(ISNUMBER(MATCH(LEFT(C4201,FIND(" ",C4201&amp;" ")-1),'Look Up Values'!$G$2:$G$1000,0)),ISNUMBER(MATCH(LEFT(C4201,FIND(" ",C4201&amp;" ")-1),'Look Up Values'!$AE$2:$AE$2000,0)))),"","EWC error")),"")</f>
        <v/>
      </c>
      <c r="P4201" s="242" t="str" cm="1">
        <f t="array" ref="P4201">IF(AND(I4201&lt;&gt;0,I4201&lt;&gt;""),IF(D4201="","",IF(ISNUMBER(MATCH(SUBSTITUTE(D4201," ",""),SUBSTITUTE('Look Up Values'!$S$2:$S$120," ",""),0)),"","D&amp;R error")),"")</f>
        <v/>
      </c>
      <c r="Q4201" s="242" t="str" cm="1">
        <f t="array" ref="Q4201">IF(AND(I4201&lt;&gt;0,I4201&lt;&gt;""),IF(G4201="","",IF(ISNUMBER(MATCH(SUBSTITUTE(G4201," ",""),SUBSTITUTE('Look Up Values'!$I$2:$I$10," ",""),0)),"","State error")),"")</f>
        <v/>
      </c>
      <c r="R4201" s="260" t="str">
        <f t="shared" si="131"/>
        <v/>
      </c>
    </row>
    <row r="4202" spans="1:18" ht="15.75">
      <c r="A4202" s="250">
        <v>4195</v>
      </c>
      <c r="B4202" s="198"/>
      <c r="C4202" s="25"/>
      <c r="D4202" s="25"/>
      <c r="E4202" s="25"/>
      <c r="F4202" s="25"/>
      <c r="G4202" s="26"/>
      <c r="H4202" s="27"/>
      <c r="I4202" s="28"/>
      <c r="J4202" s="430"/>
      <c r="K4202" s="48"/>
      <c r="L4202" s="457" t="str">
        <f t="shared" si="130"/>
        <v/>
      </c>
      <c r="M4202" s="245" cm="1">
        <f t="array" ref="M4202">SUMPRODUCT(--(N4202:Q4202&lt;&gt;"")) + IF(TRIM(R4202)="",0,LEN(R4202)-LEN(SUBSTITUTE(R4202,",",""))+1)</f>
        <v>0</v>
      </c>
      <c r="N4202" s="242" t="str">
        <f>IF(AND(I4202&lt;&gt;0,I4202&lt;&gt;""),IF(TRIM(SUBSTITUTE(B4202,CHAR(160),""))="","",IF(ISNUMBER(MATCH(TRIM(SUBSTITUTE(B4202,CHAR(160),"")),'Look Up Values'!$B$2:$B$500,0)),"","Origin error")),"")</f>
        <v/>
      </c>
      <c r="O4202" s="242" t="str">
        <f>IF(AND(I4202&lt;&gt;0,I4202&lt;&gt;""),IF(C4202="","",IF(AND(ISNUMBER(--LEFT(C4202,FIND(" ",C4202&amp;" ")-1)),OR(LEN(LEFT(C4202,FIND(" ",C4202&amp;" ")-1))=6,LEN(LEFT(C4202,FIND(" ",C4202&amp;" ")-1))=7),OR(ISNUMBER(MATCH(LEFT(C4202,FIND(" ",C4202&amp;" ")-1),'Look Up Values'!$G$2:$G$1000,0)),ISNUMBER(MATCH(LEFT(C4202,FIND(" ",C4202&amp;" ")-1),'Look Up Values'!$AE$2:$AE$2000,0)))),"","EWC error")),"")</f>
        <v/>
      </c>
      <c r="P4202" s="242" t="str" cm="1">
        <f t="array" ref="P4202">IF(AND(I4202&lt;&gt;0,I4202&lt;&gt;""),IF(D4202="","",IF(ISNUMBER(MATCH(SUBSTITUTE(D4202," ",""),SUBSTITUTE('Look Up Values'!$S$2:$S$120," ",""),0)),"","D&amp;R error")),"")</f>
        <v/>
      </c>
      <c r="Q4202" s="242" t="str" cm="1">
        <f t="array" ref="Q4202">IF(AND(I4202&lt;&gt;0,I4202&lt;&gt;""),IF(G4202="","",IF(ISNUMBER(MATCH(SUBSTITUTE(G4202," ",""),SUBSTITUTE('Look Up Values'!$I$2:$I$10," ",""),0)),"","State error")),"")</f>
        <v/>
      </c>
      <c r="R4202" s="260" t="str">
        <f t="shared" si="131"/>
        <v/>
      </c>
    </row>
    <row r="4203" spans="1:18" ht="15.75">
      <c r="A4203" s="250">
        <v>4196</v>
      </c>
      <c r="B4203" s="198"/>
      <c r="C4203" s="25"/>
      <c r="D4203" s="25"/>
      <c r="E4203" s="25"/>
      <c r="F4203" s="25"/>
      <c r="G4203" s="26"/>
      <c r="H4203" s="27"/>
      <c r="I4203" s="28"/>
      <c r="J4203" s="430"/>
      <c r="K4203" s="48"/>
      <c r="L4203" s="457" t="str">
        <f t="shared" si="130"/>
        <v/>
      </c>
      <c r="M4203" s="245" cm="1">
        <f t="array" ref="M4203">SUMPRODUCT(--(N4203:Q4203&lt;&gt;"")) + IF(TRIM(R4203)="",0,LEN(R4203)-LEN(SUBSTITUTE(R4203,",",""))+1)</f>
        <v>0</v>
      </c>
      <c r="N4203" s="242" t="str">
        <f>IF(AND(I4203&lt;&gt;0,I4203&lt;&gt;""),IF(TRIM(SUBSTITUTE(B4203,CHAR(160),""))="","",IF(ISNUMBER(MATCH(TRIM(SUBSTITUTE(B4203,CHAR(160),"")),'Look Up Values'!$B$2:$B$500,0)),"","Origin error")),"")</f>
        <v/>
      </c>
      <c r="O4203" s="242" t="str">
        <f>IF(AND(I4203&lt;&gt;0,I4203&lt;&gt;""),IF(C4203="","",IF(AND(ISNUMBER(--LEFT(C4203,FIND(" ",C4203&amp;" ")-1)),OR(LEN(LEFT(C4203,FIND(" ",C4203&amp;" ")-1))=6,LEN(LEFT(C4203,FIND(" ",C4203&amp;" ")-1))=7),OR(ISNUMBER(MATCH(LEFT(C4203,FIND(" ",C4203&amp;" ")-1),'Look Up Values'!$G$2:$G$1000,0)),ISNUMBER(MATCH(LEFT(C4203,FIND(" ",C4203&amp;" ")-1),'Look Up Values'!$AE$2:$AE$2000,0)))),"","EWC error")),"")</f>
        <v/>
      </c>
      <c r="P4203" s="242" t="str" cm="1">
        <f t="array" ref="P4203">IF(AND(I4203&lt;&gt;0,I4203&lt;&gt;""),IF(D4203="","",IF(ISNUMBER(MATCH(SUBSTITUTE(D4203," ",""),SUBSTITUTE('Look Up Values'!$S$2:$S$120," ",""),0)),"","D&amp;R error")),"")</f>
        <v/>
      </c>
      <c r="Q4203" s="242" t="str" cm="1">
        <f t="array" ref="Q4203">IF(AND(I4203&lt;&gt;0,I4203&lt;&gt;""),IF(G4203="","",IF(ISNUMBER(MATCH(SUBSTITUTE(G4203," ",""),SUBSTITUTE('Look Up Values'!$I$2:$I$10," ",""),0)),"","State error")),"")</f>
        <v/>
      </c>
      <c r="R4203" s="260" t="str">
        <f t="shared" si="131"/>
        <v/>
      </c>
    </row>
    <row r="4204" spans="1:18" ht="15.75">
      <c r="A4204" s="250">
        <v>4197</v>
      </c>
      <c r="B4204" s="198"/>
      <c r="C4204" s="25"/>
      <c r="D4204" s="25"/>
      <c r="E4204" s="25"/>
      <c r="F4204" s="25"/>
      <c r="G4204" s="26"/>
      <c r="H4204" s="27"/>
      <c r="I4204" s="28"/>
      <c r="J4204" s="430"/>
      <c r="K4204" s="48"/>
      <c r="L4204" s="457" t="str">
        <f t="shared" si="130"/>
        <v/>
      </c>
      <c r="M4204" s="245" cm="1">
        <f t="array" ref="M4204">SUMPRODUCT(--(N4204:Q4204&lt;&gt;"")) + IF(TRIM(R4204)="",0,LEN(R4204)-LEN(SUBSTITUTE(R4204,",",""))+1)</f>
        <v>0</v>
      </c>
      <c r="N4204" s="242" t="str">
        <f>IF(AND(I4204&lt;&gt;0,I4204&lt;&gt;""),IF(TRIM(SUBSTITUTE(B4204,CHAR(160),""))="","",IF(ISNUMBER(MATCH(TRIM(SUBSTITUTE(B4204,CHAR(160),"")),'Look Up Values'!$B$2:$B$500,0)),"","Origin error")),"")</f>
        <v/>
      </c>
      <c r="O4204" s="242" t="str">
        <f>IF(AND(I4204&lt;&gt;0,I4204&lt;&gt;""),IF(C4204="","",IF(AND(ISNUMBER(--LEFT(C4204,FIND(" ",C4204&amp;" ")-1)),OR(LEN(LEFT(C4204,FIND(" ",C4204&amp;" ")-1))=6,LEN(LEFT(C4204,FIND(" ",C4204&amp;" ")-1))=7),OR(ISNUMBER(MATCH(LEFT(C4204,FIND(" ",C4204&amp;" ")-1),'Look Up Values'!$G$2:$G$1000,0)),ISNUMBER(MATCH(LEFT(C4204,FIND(" ",C4204&amp;" ")-1),'Look Up Values'!$AE$2:$AE$2000,0)))),"","EWC error")),"")</f>
        <v/>
      </c>
      <c r="P4204" s="242" t="str" cm="1">
        <f t="array" ref="P4204">IF(AND(I4204&lt;&gt;0,I4204&lt;&gt;""),IF(D4204="","",IF(ISNUMBER(MATCH(SUBSTITUTE(D4204," ",""),SUBSTITUTE('Look Up Values'!$S$2:$S$120," ",""),0)),"","D&amp;R error")),"")</f>
        <v/>
      </c>
      <c r="Q4204" s="242" t="str" cm="1">
        <f t="array" ref="Q4204">IF(AND(I4204&lt;&gt;0,I4204&lt;&gt;""),IF(G4204="","",IF(ISNUMBER(MATCH(SUBSTITUTE(G4204," ",""),SUBSTITUTE('Look Up Values'!$I$2:$I$10," ",""),0)),"","State error")),"")</f>
        <v/>
      </c>
      <c r="R4204" s="260" t="str">
        <f t="shared" si="131"/>
        <v/>
      </c>
    </row>
    <row r="4205" spans="1:18" ht="15.75">
      <c r="A4205" s="250">
        <v>4198</v>
      </c>
      <c r="B4205" s="198"/>
      <c r="C4205" s="25"/>
      <c r="D4205" s="25"/>
      <c r="E4205" s="25"/>
      <c r="F4205" s="25"/>
      <c r="G4205" s="26"/>
      <c r="H4205" s="27"/>
      <c r="I4205" s="28"/>
      <c r="J4205" s="430"/>
      <c r="K4205" s="48"/>
      <c r="L4205" s="457" t="str">
        <f t="shared" si="130"/>
        <v/>
      </c>
      <c r="M4205" s="245" cm="1">
        <f t="array" ref="M4205">SUMPRODUCT(--(N4205:Q4205&lt;&gt;"")) + IF(TRIM(R4205)="",0,LEN(R4205)-LEN(SUBSTITUTE(R4205,",",""))+1)</f>
        <v>0</v>
      </c>
      <c r="N4205" s="242" t="str">
        <f>IF(AND(I4205&lt;&gt;0,I4205&lt;&gt;""),IF(TRIM(SUBSTITUTE(B4205,CHAR(160),""))="","",IF(ISNUMBER(MATCH(TRIM(SUBSTITUTE(B4205,CHAR(160),"")),'Look Up Values'!$B$2:$B$500,0)),"","Origin error")),"")</f>
        <v/>
      </c>
      <c r="O4205" s="242" t="str">
        <f>IF(AND(I4205&lt;&gt;0,I4205&lt;&gt;""),IF(C4205="","",IF(AND(ISNUMBER(--LEFT(C4205,FIND(" ",C4205&amp;" ")-1)),OR(LEN(LEFT(C4205,FIND(" ",C4205&amp;" ")-1))=6,LEN(LEFT(C4205,FIND(" ",C4205&amp;" ")-1))=7),OR(ISNUMBER(MATCH(LEFT(C4205,FIND(" ",C4205&amp;" ")-1),'Look Up Values'!$G$2:$G$1000,0)),ISNUMBER(MATCH(LEFT(C4205,FIND(" ",C4205&amp;" ")-1),'Look Up Values'!$AE$2:$AE$2000,0)))),"","EWC error")),"")</f>
        <v/>
      </c>
      <c r="P4205" s="242" t="str" cm="1">
        <f t="array" ref="P4205">IF(AND(I4205&lt;&gt;0,I4205&lt;&gt;""),IF(D4205="","",IF(ISNUMBER(MATCH(SUBSTITUTE(D4205," ",""),SUBSTITUTE('Look Up Values'!$S$2:$S$120," ",""),0)),"","D&amp;R error")),"")</f>
        <v/>
      </c>
      <c r="Q4205" s="242" t="str" cm="1">
        <f t="array" ref="Q4205">IF(AND(I4205&lt;&gt;0,I4205&lt;&gt;""),IF(G4205="","",IF(ISNUMBER(MATCH(SUBSTITUTE(G4205," ",""),SUBSTITUTE('Look Up Values'!$I$2:$I$10," ",""),0)),"","State error")),"")</f>
        <v/>
      </c>
      <c r="R4205" s="260" t="str">
        <f t="shared" si="131"/>
        <v/>
      </c>
    </row>
    <row r="4206" spans="1:18" ht="15.75">
      <c r="A4206" s="250">
        <v>4199</v>
      </c>
      <c r="B4206" s="198"/>
      <c r="C4206" s="25"/>
      <c r="D4206" s="25"/>
      <c r="E4206" s="25"/>
      <c r="F4206" s="25"/>
      <c r="G4206" s="26"/>
      <c r="H4206" s="27"/>
      <c r="I4206" s="28"/>
      <c r="J4206" s="430"/>
      <c r="K4206" s="48"/>
      <c r="L4206" s="457" t="str">
        <f t="shared" si="130"/>
        <v/>
      </c>
      <c r="M4206" s="245" cm="1">
        <f t="array" ref="M4206">SUMPRODUCT(--(N4206:Q4206&lt;&gt;"")) + IF(TRIM(R4206)="",0,LEN(R4206)-LEN(SUBSTITUTE(R4206,",",""))+1)</f>
        <v>0</v>
      </c>
      <c r="N4206" s="242" t="str">
        <f>IF(AND(I4206&lt;&gt;0,I4206&lt;&gt;""),IF(TRIM(SUBSTITUTE(B4206,CHAR(160),""))="","",IF(ISNUMBER(MATCH(TRIM(SUBSTITUTE(B4206,CHAR(160),"")),'Look Up Values'!$B$2:$B$500,0)),"","Origin error")),"")</f>
        <v/>
      </c>
      <c r="O4206" s="242" t="str">
        <f>IF(AND(I4206&lt;&gt;0,I4206&lt;&gt;""),IF(C4206="","",IF(AND(ISNUMBER(--LEFT(C4206,FIND(" ",C4206&amp;" ")-1)),OR(LEN(LEFT(C4206,FIND(" ",C4206&amp;" ")-1))=6,LEN(LEFT(C4206,FIND(" ",C4206&amp;" ")-1))=7),OR(ISNUMBER(MATCH(LEFT(C4206,FIND(" ",C4206&amp;" ")-1),'Look Up Values'!$G$2:$G$1000,0)),ISNUMBER(MATCH(LEFT(C4206,FIND(" ",C4206&amp;" ")-1),'Look Up Values'!$AE$2:$AE$2000,0)))),"","EWC error")),"")</f>
        <v/>
      </c>
      <c r="P4206" s="242" t="str" cm="1">
        <f t="array" ref="P4206">IF(AND(I4206&lt;&gt;0,I4206&lt;&gt;""),IF(D4206="","",IF(ISNUMBER(MATCH(SUBSTITUTE(D4206," ",""),SUBSTITUTE('Look Up Values'!$S$2:$S$120," ",""),0)),"","D&amp;R error")),"")</f>
        <v/>
      </c>
      <c r="Q4206" s="242" t="str" cm="1">
        <f t="array" ref="Q4206">IF(AND(I4206&lt;&gt;0,I4206&lt;&gt;""),IF(G4206="","",IF(ISNUMBER(MATCH(SUBSTITUTE(G4206," ",""),SUBSTITUTE('Look Up Values'!$I$2:$I$10," ",""),0)),"","State error")),"")</f>
        <v/>
      </c>
      <c r="R4206" s="260" t="str">
        <f t="shared" si="131"/>
        <v/>
      </c>
    </row>
    <row r="4207" spans="1:18" ht="15.75">
      <c r="A4207" s="250">
        <v>4200</v>
      </c>
      <c r="B4207" s="198"/>
      <c r="C4207" s="25"/>
      <c r="D4207" s="25"/>
      <c r="E4207" s="25"/>
      <c r="F4207" s="25"/>
      <c r="G4207" s="26"/>
      <c r="H4207" s="27"/>
      <c r="I4207" s="28"/>
      <c r="J4207" s="430"/>
      <c r="K4207" s="48"/>
      <c r="L4207" s="457" t="str">
        <f t="shared" si="130"/>
        <v/>
      </c>
      <c r="M4207" s="245" cm="1">
        <f t="array" ref="M4207">SUMPRODUCT(--(N4207:Q4207&lt;&gt;"")) + IF(TRIM(R4207)="",0,LEN(R4207)-LEN(SUBSTITUTE(R4207,",",""))+1)</f>
        <v>0</v>
      </c>
      <c r="N4207" s="242" t="str">
        <f>IF(AND(I4207&lt;&gt;0,I4207&lt;&gt;""),IF(TRIM(SUBSTITUTE(B4207,CHAR(160),""))="","",IF(ISNUMBER(MATCH(TRIM(SUBSTITUTE(B4207,CHAR(160),"")),'Look Up Values'!$B$2:$B$500,0)),"","Origin error")),"")</f>
        <v/>
      </c>
      <c r="O4207" s="242" t="str">
        <f>IF(AND(I4207&lt;&gt;0,I4207&lt;&gt;""),IF(C4207="","",IF(AND(ISNUMBER(--LEFT(C4207,FIND(" ",C4207&amp;" ")-1)),OR(LEN(LEFT(C4207,FIND(" ",C4207&amp;" ")-1))=6,LEN(LEFT(C4207,FIND(" ",C4207&amp;" ")-1))=7),OR(ISNUMBER(MATCH(LEFT(C4207,FIND(" ",C4207&amp;" ")-1),'Look Up Values'!$G$2:$G$1000,0)),ISNUMBER(MATCH(LEFT(C4207,FIND(" ",C4207&amp;" ")-1),'Look Up Values'!$AE$2:$AE$2000,0)))),"","EWC error")),"")</f>
        <v/>
      </c>
      <c r="P4207" s="242" t="str" cm="1">
        <f t="array" ref="P4207">IF(AND(I4207&lt;&gt;0,I4207&lt;&gt;""),IF(D4207="","",IF(ISNUMBER(MATCH(SUBSTITUTE(D4207," ",""),SUBSTITUTE('Look Up Values'!$S$2:$S$120," ",""),0)),"","D&amp;R error")),"")</f>
        <v/>
      </c>
      <c r="Q4207" s="242" t="str" cm="1">
        <f t="array" ref="Q4207">IF(AND(I4207&lt;&gt;0,I4207&lt;&gt;""),IF(G4207="","",IF(ISNUMBER(MATCH(SUBSTITUTE(G4207," ",""),SUBSTITUTE('Look Up Values'!$I$2:$I$10," ",""),0)),"","State error")),"")</f>
        <v/>
      </c>
      <c r="R4207" s="260" t="str">
        <f t="shared" si="131"/>
        <v/>
      </c>
    </row>
    <row r="4208" spans="1:18" ht="15.75">
      <c r="A4208" s="250">
        <v>4201</v>
      </c>
      <c r="B4208" s="198"/>
      <c r="C4208" s="25"/>
      <c r="D4208" s="25"/>
      <c r="E4208" s="25"/>
      <c r="F4208" s="25"/>
      <c r="G4208" s="26"/>
      <c r="H4208" s="27"/>
      <c r="I4208" s="28"/>
      <c r="J4208" s="430"/>
      <c r="K4208" s="48"/>
      <c r="L4208" s="457" t="str">
        <f t="shared" si="130"/>
        <v/>
      </c>
      <c r="M4208" s="245" cm="1">
        <f t="array" ref="M4208">SUMPRODUCT(--(N4208:Q4208&lt;&gt;"")) + IF(TRIM(R4208)="",0,LEN(R4208)-LEN(SUBSTITUTE(R4208,",",""))+1)</f>
        <v>0</v>
      </c>
      <c r="N4208" s="242" t="str">
        <f>IF(AND(I4208&lt;&gt;0,I4208&lt;&gt;""),IF(TRIM(SUBSTITUTE(B4208,CHAR(160),""))="","",IF(ISNUMBER(MATCH(TRIM(SUBSTITUTE(B4208,CHAR(160),"")),'Look Up Values'!$B$2:$B$500,0)),"","Origin error")),"")</f>
        <v/>
      </c>
      <c r="O4208" s="242" t="str">
        <f>IF(AND(I4208&lt;&gt;0,I4208&lt;&gt;""),IF(C4208="","",IF(AND(ISNUMBER(--LEFT(C4208,FIND(" ",C4208&amp;" ")-1)),OR(LEN(LEFT(C4208,FIND(" ",C4208&amp;" ")-1))=6,LEN(LEFT(C4208,FIND(" ",C4208&amp;" ")-1))=7),OR(ISNUMBER(MATCH(LEFT(C4208,FIND(" ",C4208&amp;" ")-1),'Look Up Values'!$G$2:$G$1000,0)),ISNUMBER(MATCH(LEFT(C4208,FIND(" ",C4208&amp;" ")-1),'Look Up Values'!$AE$2:$AE$2000,0)))),"","EWC error")),"")</f>
        <v/>
      </c>
      <c r="P4208" s="242" t="str" cm="1">
        <f t="array" ref="P4208">IF(AND(I4208&lt;&gt;0,I4208&lt;&gt;""),IF(D4208="","",IF(ISNUMBER(MATCH(SUBSTITUTE(D4208," ",""),SUBSTITUTE('Look Up Values'!$S$2:$S$120," ",""),0)),"","D&amp;R error")),"")</f>
        <v/>
      </c>
      <c r="Q4208" s="242" t="str" cm="1">
        <f t="array" ref="Q4208">IF(AND(I4208&lt;&gt;0,I4208&lt;&gt;""),IF(G4208="","",IF(ISNUMBER(MATCH(SUBSTITUTE(G4208," ",""),SUBSTITUTE('Look Up Values'!$I$2:$I$10," ",""),0)),"","State error")),"")</f>
        <v/>
      </c>
      <c r="R4208" s="260" t="str">
        <f t="shared" si="131"/>
        <v/>
      </c>
    </row>
    <row r="4209" spans="1:18" ht="15.75">
      <c r="A4209" s="250">
        <v>4202</v>
      </c>
      <c r="B4209" s="198"/>
      <c r="C4209" s="25"/>
      <c r="D4209" s="25"/>
      <c r="E4209" s="25"/>
      <c r="F4209" s="25"/>
      <c r="G4209" s="26"/>
      <c r="H4209" s="27"/>
      <c r="I4209" s="28"/>
      <c r="J4209" s="430"/>
      <c r="K4209" s="48"/>
      <c r="L4209" s="457" t="str">
        <f t="shared" si="130"/>
        <v/>
      </c>
      <c r="M4209" s="245" cm="1">
        <f t="array" ref="M4209">SUMPRODUCT(--(N4209:Q4209&lt;&gt;"")) + IF(TRIM(R4209)="",0,LEN(R4209)-LEN(SUBSTITUTE(R4209,",",""))+1)</f>
        <v>0</v>
      </c>
      <c r="N4209" s="242" t="str">
        <f>IF(AND(I4209&lt;&gt;0,I4209&lt;&gt;""),IF(TRIM(SUBSTITUTE(B4209,CHAR(160),""))="","",IF(ISNUMBER(MATCH(TRIM(SUBSTITUTE(B4209,CHAR(160),"")),'Look Up Values'!$B$2:$B$500,0)),"","Origin error")),"")</f>
        <v/>
      </c>
      <c r="O4209" s="242" t="str">
        <f>IF(AND(I4209&lt;&gt;0,I4209&lt;&gt;""),IF(C4209="","",IF(AND(ISNUMBER(--LEFT(C4209,FIND(" ",C4209&amp;" ")-1)),OR(LEN(LEFT(C4209,FIND(" ",C4209&amp;" ")-1))=6,LEN(LEFT(C4209,FIND(" ",C4209&amp;" ")-1))=7),OR(ISNUMBER(MATCH(LEFT(C4209,FIND(" ",C4209&amp;" ")-1),'Look Up Values'!$G$2:$G$1000,0)),ISNUMBER(MATCH(LEFT(C4209,FIND(" ",C4209&amp;" ")-1),'Look Up Values'!$AE$2:$AE$2000,0)))),"","EWC error")),"")</f>
        <v/>
      </c>
      <c r="P4209" s="242" t="str" cm="1">
        <f t="array" ref="P4209">IF(AND(I4209&lt;&gt;0,I4209&lt;&gt;""),IF(D4209="","",IF(ISNUMBER(MATCH(SUBSTITUTE(D4209," ",""),SUBSTITUTE('Look Up Values'!$S$2:$S$120," ",""),0)),"","D&amp;R error")),"")</f>
        <v/>
      </c>
      <c r="Q4209" s="242" t="str" cm="1">
        <f t="array" ref="Q4209">IF(AND(I4209&lt;&gt;0,I4209&lt;&gt;""),IF(G4209="","",IF(ISNUMBER(MATCH(SUBSTITUTE(G4209," ",""),SUBSTITUTE('Look Up Values'!$I$2:$I$10," ",""),0)),"","State error")),"")</f>
        <v/>
      </c>
      <c r="R4209" s="260" t="str">
        <f t="shared" si="131"/>
        <v/>
      </c>
    </row>
    <row r="4210" spans="1:18" ht="15.75">
      <c r="A4210" s="250">
        <v>4203</v>
      </c>
      <c r="B4210" s="198"/>
      <c r="C4210" s="25"/>
      <c r="D4210" s="25"/>
      <c r="E4210" s="25"/>
      <c r="F4210" s="25"/>
      <c r="G4210" s="26"/>
      <c r="H4210" s="27"/>
      <c r="I4210" s="28"/>
      <c r="J4210" s="430"/>
      <c r="K4210" s="48"/>
      <c r="L4210" s="457" t="str">
        <f t="shared" si="130"/>
        <v/>
      </c>
      <c r="M4210" s="245" cm="1">
        <f t="array" ref="M4210">SUMPRODUCT(--(N4210:Q4210&lt;&gt;"")) + IF(TRIM(R4210)="",0,LEN(R4210)-LEN(SUBSTITUTE(R4210,",",""))+1)</f>
        <v>0</v>
      </c>
      <c r="N4210" s="242" t="str">
        <f>IF(AND(I4210&lt;&gt;0,I4210&lt;&gt;""),IF(TRIM(SUBSTITUTE(B4210,CHAR(160),""))="","",IF(ISNUMBER(MATCH(TRIM(SUBSTITUTE(B4210,CHAR(160),"")),'Look Up Values'!$B$2:$B$500,0)),"","Origin error")),"")</f>
        <v/>
      </c>
      <c r="O4210" s="242" t="str">
        <f>IF(AND(I4210&lt;&gt;0,I4210&lt;&gt;""),IF(C4210="","",IF(AND(ISNUMBER(--LEFT(C4210,FIND(" ",C4210&amp;" ")-1)),OR(LEN(LEFT(C4210,FIND(" ",C4210&amp;" ")-1))=6,LEN(LEFT(C4210,FIND(" ",C4210&amp;" ")-1))=7),OR(ISNUMBER(MATCH(LEFT(C4210,FIND(" ",C4210&amp;" ")-1),'Look Up Values'!$G$2:$G$1000,0)),ISNUMBER(MATCH(LEFT(C4210,FIND(" ",C4210&amp;" ")-1),'Look Up Values'!$AE$2:$AE$2000,0)))),"","EWC error")),"")</f>
        <v/>
      </c>
      <c r="P4210" s="242" t="str" cm="1">
        <f t="array" ref="P4210">IF(AND(I4210&lt;&gt;0,I4210&lt;&gt;""),IF(D4210="","",IF(ISNUMBER(MATCH(SUBSTITUTE(D4210," ",""),SUBSTITUTE('Look Up Values'!$S$2:$S$120," ",""),0)),"","D&amp;R error")),"")</f>
        <v/>
      </c>
      <c r="Q4210" s="242" t="str" cm="1">
        <f t="array" ref="Q4210">IF(AND(I4210&lt;&gt;0,I4210&lt;&gt;""),IF(G4210="","",IF(ISNUMBER(MATCH(SUBSTITUTE(G4210," ",""),SUBSTITUTE('Look Up Values'!$I$2:$I$10," ",""),0)),"","State error")),"")</f>
        <v/>
      </c>
      <c r="R4210" s="260" t="str">
        <f t="shared" si="131"/>
        <v/>
      </c>
    </row>
    <row r="4211" spans="1:18" ht="15.75">
      <c r="A4211" s="250">
        <v>4204</v>
      </c>
      <c r="B4211" s="198"/>
      <c r="C4211" s="25"/>
      <c r="D4211" s="25"/>
      <c r="E4211" s="25"/>
      <c r="F4211" s="25"/>
      <c r="G4211" s="26"/>
      <c r="H4211" s="27"/>
      <c r="I4211" s="28"/>
      <c r="J4211" s="430"/>
      <c r="K4211" s="48"/>
      <c r="L4211" s="457" t="str">
        <f t="shared" si="130"/>
        <v/>
      </c>
      <c r="M4211" s="245" cm="1">
        <f t="array" ref="M4211">SUMPRODUCT(--(N4211:Q4211&lt;&gt;"")) + IF(TRIM(R4211)="",0,LEN(R4211)-LEN(SUBSTITUTE(R4211,",",""))+1)</f>
        <v>0</v>
      </c>
      <c r="N4211" s="242" t="str">
        <f>IF(AND(I4211&lt;&gt;0,I4211&lt;&gt;""),IF(TRIM(SUBSTITUTE(B4211,CHAR(160),""))="","",IF(ISNUMBER(MATCH(TRIM(SUBSTITUTE(B4211,CHAR(160),"")),'Look Up Values'!$B$2:$B$500,0)),"","Origin error")),"")</f>
        <v/>
      </c>
      <c r="O4211" s="242" t="str">
        <f>IF(AND(I4211&lt;&gt;0,I4211&lt;&gt;""),IF(C4211="","",IF(AND(ISNUMBER(--LEFT(C4211,FIND(" ",C4211&amp;" ")-1)),OR(LEN(LEFT(C4211,FIND(" ",C4211&amp;" ")-1))=6,LEN(LEFT(C4211,FIND(" ",C4211&amp;" ")-1))=7),OR(ISNUMBER(MATCH(LEFT(C4211,FIND(" ",C4211&amp;" ")-1),'Look Up Values'!$G$2:$G$1000,0)),ISNUMBER(MATCH(LEFT(C4211,FIND(" ",C4211&amp;" ")-1),'Look Up Values'!$AE$2:$AE$2000,0)))),"","EWC error")),"")</f>
        <v/>
      </c>
      <c r="P4211" s="242" t="str" cm="1">
        <f t="array" ref="P4211">IF(AND(I4211&lt;&gt;0,I4211&lt;&gt;""),IF(D4211="","",IF(ISNUMBER(MATCH(SUBSTITUTE(D4211," ",""),SUBSTITUTE('Look Up Values'!$S$2:$S$120," ",""),0)),"","D&amp;R error")),"")</f>
        <v/>
      </c>
      <c r="Q4211" s="242" t="str" cm="1">
        <f t="array" ref="Q4211">IF(AND(I4211&lt;&gt;0,I4211&lt;&gt;""),IF(G4211="","",IF(ISNUMBER(MATCH(SUBSTITUTE(G4211," ",""),SUBSTITUTE('Look Up Values'!$I$2:$I$10," ",""),0)),"","State error")),"")</f>
        <v/>
      </c>
      <c r="R4211" s="260" t="str">
        <f t="shared" si="131"/>
        <v/>
      </c>
    </row>
    <row r="4212" spans="1:18" ht="15.75">
      <c r="A4212" s="250">
        <v>4205</v>
      </c>
      <c r="B4212" s="198"/>
      <c r="C4212" s="25"/>
      <c r="D4212" s="25"/>
      <c r="E4212" s="25"/>
      <c r="F4212" s="25"/>
      <c r="G4212" s="26"/>
      <c r="H4212" s="27"/>
      <c r="I4212" s="28"/>
      <c r="J4212" s="430"/>
      <c r="K4212" s="48"/>
      <c r="L4212" s="457" t="str">
        <f t="shared" si="130"/>
        <v/>
      </c>
      <c r="M4212" s="245" cm="1">
        <f t="array" ref="M4212">SUMPRODUCT(--(N4212:Q4212&lt;&gt;"")) + IF(TRIM(R4212)="",0,LEN(R4212)-LEN(SUBSTITUTE(R4212,",",""))+1)</f>
        <v>0</v>
      </c>
      <c r="N4212" s="242" t="str">
        <f>IF(AND(I4212&lt;&gt;0,I4212&lt;&gt;""),IF(TRIM(SUBSTITUTE(B4212,CHAR(160),""))="","",IF(ISNUMBER(MATCH(TRIM(SUBSTITUTE(B4212,CHAR(160),"")),'Look Up Values'!$B$2:$B$500,0)),"","Origin error")),"")</f>
        <v/>
      </c>
      <c r="O4212" s="242" t="str">
        <f>IF(AND(I4212&lt;&gt;0,I4212&lt;&gt;""),IF(C4212="","",IF(AND(ISNUMBER(--LEFT(C4212,FIND(" ",C4212&amp;" ")-1)),OR(LEN(LEFT(C4212,FIND(" ",C4212&amp;" ")-1))=6,LEN(LEFT(C4212,FIND(" ",C4212&amp;" ")-1))=7),OR(ISNUMBER(MATCH(LEFT(C4212,FIND(" ",C4212&amp;" ")-1),'Look Up Values'!$G$2:$G$1000,0)),ISNUMBER(MATCH(LEFT(C4212,FIND(" ",C4212&amp;" ")-1),'Look Up Values'!$AE$2:$AE$2000,0)))),"","EWC error")),"")</f>
        <v/>
      </c>
      <c r="P4212" s="242" t="str" cm="1">
        <f t="array" ref="P4212">IF(AND(I4212&lt;&gt;0,I4212&lt;&gt;""),IF(D4212="","",IF(ISNUMBER(MATCH(SUBSTITUTE(D4212," ",""),SUBSTITUTE('Look Up Values'!$S$2:$S$120," ",""),0)),"","D&amp;R error")),"")</f>
        <v/>
      </c>
      <c r="Q4212" s="242" t="str" cm="1">
        <f t="array" ref="Q4212">IF(AND(I4212&lt;&gt;0,I4212&lt;&gt;""),IF(G4212="","",IF(ISNUMBER(MATCH(SUBSTITUTE(G4212," ",""),SUBSTITUTE('Look Up Values'!$I$2:$I$10," ",""),0)),"","State error")),"")</f>
        <v/>
      </c>
      <c r="R4212" s="260" t="str">
        <f t="shared" si="131"/>
        <v/>
      </c>
    </row>
    <row r="4213" spans="1:18" ht="15.75">
      <c r="A4213" s="250">
        <v>4206</v>
      </c>
      <c r="B4213" s="198"/>
      <c r="C4213" s="25"/>
      <c r="D4213" s="25"/>
      <c r="E4213" s="25"/>
      <c r="F4213" s="25"/>
      <c r="G4213" s="26"/>
      <c r="H4213" s="27"/>
      <c r="I4213" s="28"/>
      <c r="J4213" s="430"/>
      <c r="K4213" s="48"/>
      <c r="L4213" s="457" t="str">
        <f t="shared" si="130"/>
        <v/>
      </c>
      <c r="M4213" s="245" cm="1">
        <f t="array" ref="M4213">SUMPRODUCT(--(N4213:Q4213&lt;&gt;"")) + IF(TRIM(R4213)="",0,LEN(R4213)-LEN(SUBSTITUTE(R4213,",",""))+1)</f>
        <v>0</v>
      </c>
      <c r="N4213" s="242" t="str">
        <f>IF(AND(I4213&lt;&gt;0,I4213&lt;&gt;""),IF(TRIM(SUBSTITUTE(B4213,CHAR(160),""))="","",IF(ISNUMBER(MATCH(TRIM(SUBSTITUTE(B4213,CHAR(160),"")),'Look Up Values'!$B$2:$B$500,0)),"","Origin error")),"")</f>
        <v/>
      </c>
      <c r="O4213" s="242" t="str">
        <f>IF(AND(I4213&lt;&gt;0,I4213&lt;&gt;""),IF(C4213="","",IF(AND(ISNUMBER(--LEFT(C4213,FIND(" ",C4213&amp;" ")-1)),OR(LEN(LEFT(C4213,FIND(" ",C4213&amp;" ")-1))=6,LEN(LEFT(C4213,FIND(" ",C4213&amp;" ")-1))=7),OR(ISNUMBER(MATCH(LEFT(C4213,FIND(" ",C4213&amp;" ")-1),'Look Up Values'!$G$2:$G$1000,0)),ISNUMBER(MATCH(LEFT(C4213,FIND(" ",C4213&amp;" ")-1),'Look Up Values'!$AE$2:$AE$2000,0)))),"","EWC error")),"")</f>
        <v/>
      </c>
      <c r="P4213" s="242" t="str" cm="1">
        <f t="array" ref="P4213">IF(AND(I4213&lt;&gt;0,I4213&lt;&gt;""),IF(D4213="","",IF(ISNUMBER(MATCH(SUBSTITUTE(D4213," ",""),SUBSTITUTE('Look Up Values'!$S$2:$S$120," ",""),0)),"","D&amp;R error")),"")</f>
        <v/>
      </c>
      <c r="Q4213" s="242" t="str" cm="1">
        <f t="array" ref="Q4213">IF(AND(I4213&lt;&gt;0,I4213&lt;&gt;""),IF(G4213="","",IF(ISNUMBER(MATCH(SUBSTITUTE(G4213," ",""),SUBSTITUTE('Look Up Values'!$I$2:$I$10," ",""),0)),"","State error")),"")</f>
        <v/>
      </c>
      <c r="R4213" s="260" t="str">
        <f t="shared" si="131"/>
        <v/>
      </c>
    </row>
    <row r="4214" spans="1:18" ht="15.75">
      <c r="A4214" s="250">
        <v>4207</v>
      </c>
      <c r="B4214" s="198"/>
      <c r="C4214" s="25"/>
      <c r="D4214" s="25"/>
      <c r="E4214" s="25"/>
      <c r="F4214" s="25"/>
      <c r="G4214" s="26"/>
      <c r="H4214" s="27"/>
      <c r="I4214" s="28"/>
      <c r="J4214" s="430"/>
      <c r="K4214" s="48"/>
      <c r="L4214" s="457" t="str">
        <f t="shared" si="130"/>
        <v/>
      </c>
      <c r="M4214" s="245" cm="1">
        <f t="array" ref="M4214">SUMPRODUCT(--(N4214:Q4214&lt;&gt;"")) + IF(TRIM(R4214)="",0,LEN(R4214)-LEN(SUBSTITUTE(R4214,",",""))+1)</f>
        <v>0</v>
      </c>
      <c r="N4214" s="242" t="str">
        <f>IF(AND(I4214&lt;&gt;0,I4214&lt;&gt;""),IF(TRIM(SUBSTITUTE(B4214,CHAR(160),""))="","",IF(ISNUMBER(MATCH(TRIM(SUBSTITUTE(B4214,CHAR(160),"")),'Look Up Values'!$B$2:$B$500,0)),"","Origin error")),"")</f>
        <v/>
      </c>
      <c r="O4214" s="242" t="str">
        <f>IF(AND(I4214&lt;&gt;0,I4214&lt;&gt;""),IF(C4214="","",IF(AND(ISNUMBER(--LEFT(C4214,FIND(" ",C4214&amp;" ")-1)),OR(LEN(LEFT(C4214,FIND(" ",C4214&amp;" ")-1))=6,LEN(LEFT(C4214,FIND(" ",C4214&amp;" ")-1))=7),OR(ISNUMBER(MATCH(LEFT(C4214,FIND(" ",C4214&amp;" ")-1),'Look Up Values'!$G$2:$G$1000,0)),ISNUMBER(MATCH(LEFT(C4214,FIND(" ",C4214&amp;" ")-1),'Look Up Values'!$AE$2:$AE$2000,0)))),"","EWC error")),"")</f>
        <v/>
      </c>
      <c r="P4214" s="242" t="str" cm="1">
        <f t="array" ref="P4214">IF(AND(I4214&lt;&gt;0,I4214&lt;&gt;""),IF(D4214="","",IF(ISNUMBER(MATCH(SUBSTITUTE(D4214," ",""),SUBSTITUTE('Look Up Values'!$S$2:$S$120," ",""),0)),"","D&amp;R error")),"")</f>
        <v/>
      </c>
      <c r="Q4214" s="242" t="str" cm="1">
        <f t="array" ref="Q4214">IF(AND(I4214&lt;&gt;0,I4214&lt;&gt;""),IF(G4214="","",IF(ISNUMBER(MATCH(SUBSTITUTE(G4214," ",""),SUBSTITUTE('Look Up Values'!$I$2:$I$10," ",""),0)),"","State error")),"")</f>
        <v/>
      </c>
      <c r="R4214" s="260" t="str">
        <f t="shared" si="131"/>
        <v/>
      </c>
    </row>
    <row r="4215" spans="1:18" ht="15.75">
      <c r="A4215" s="250">
        <v>4208</v>
      </c>
      <c r="B4215" s="198"/>
      <c r="C4215" s="25"/>
      <c r="D4215" s="25"/>
      <c r="E4215" s="25"/>
      <c r="F4215" s="25"/>
      <c r="G4215" s="26"/>
      <c r="H4215" s="27"/>
      <c r="I4215" s="28"/>
      <c r="J4215" s="430"/>
      <c r="K4215" s="48"/>
      <c r="L4215" s="457" t="str">
        <f t="shared" si="130"/>
        <v/>
      </c>
      <c r="M4215" s="245" cm="1">
        <f t="array" ref="M4215">SUMPRODUCT(--(N4215:Q4215&lt;&gt;"")) + IF(TRIM(R4215)="",0,LEN(R4215)-LEN(SUBSTITUTE(R4215,",",""))+1)</f>
        <v>0</v>
      </c>
      <c r="N4215" s="242" t="str">
        <f>IF(AND(I4215&lt;&gt;0,I4215&lt;&gt;""),IF(TRIM(SUBSTITUTE(B4215,CHAR(160),""))="","",IF(ISNUMBER(MATCH(TRIM(SUBSTITUTE(B4215,CHAR(160),"")),'Look Up Values'!$B$2:$B$500,0)),"","Origin error")),"")</f>
        <v/>
      </c>
      <c r="O4215" s="242" t="str">
        <f>IF(AND(I4215&lt;&gt;0,I4215&lt;&gt;""),IF(C4215="","",IF(AND(ISNUMBER(--LEFT(C4215,FIND(" ",C4215&amp;" ")-1)),OR(LEN(LEFT(C4215,FIND(" ",C4215&amp;" ")-1))=6,LEN(LEFT(C4215,FIND(" ",C4215&amp;" ")-1))=7),OR(ISNUMBER(MATCH(LEFT(C4215,FIND(" ",C4215&amp;" ")-1),'Look Up Values'!$G$2:$G$1000,0)),ISNUMBER(MATCH(LEFT(C4215,FIND(" ",C4215&amp;" ")-1),'Look Up Values'!$AE$2:$AE$2000,0)))),"","EWC error")),"")</f>
        <v/>
      </c>
      <c r="P4215" s="242" t="str" cm="1">
        <f t="array" ref="P4215">IF(AND(I4215&lt;&gt;0,I4215&lt;&gt;""),IF(D4215="","",IF(ISNUMBER(MATCH(SUBSTITUTE(D4215," ",""),SUBSTITUTE('Look Up Values'!$S$2:$S$120," ",""),0)),"","D&amp;R error")),"")</f>
        <v/>
      </c>
      <c r="Q4215" s="242" t="str" cm="1">
        <f t="array" ref="Q4215">IF(AND(I4215&lt;&gt;0,I4215&lt;&gt;""),IF(G4215="","",IF(ISNUMBER(MATCH(SUBSTITUTE(G4215," ",""),SUBSTITUTE('Look Up Values'!$I$2:$I$10," ",""),0)),"","State error")),"")</f>
        <v/>
      </c>
      <c r="R4215" s="260" t="str">
        <f t="shared" si="131"/>
        <v/>
      </c>
    </row>
    <row r="4216" spans="1:18" ht="15.75">
      <c r="A4216" s="250">
        <v>4209</v>
      </c>
      <c r="B4216" s="198"/>
      <c r="C4216" s="25"/>
      <c r="D4216" s="25"/>
      <c r="E4216" s="25"/>
      <c r="F4216" s="25"/>
      <c r="G4216" s="26"/>
      <c r="H4216" s="27"/>
      <c r="I4216" s="28"/>
      <c r="J4216" s="430"/>
      <c r="K4216" s="48"/>
      <c r="L4216" s="457" t="str">
        <f t="shared" si="130"/>
        <v/>
      </c>
      <c r="M4216" s="245" cm="1">
        <f t="array" ref="M4216">SUMPRODUCT(--(N4216:Q4216&lt;&gt;"")) + IF(TRIM(R4216)="",0,LEN(R4216)-LEN(SUBSTITUTE(R4216,",",""))+1)</f>
        <v>0</v>
      </c>
      <c r="N4216" s="242" t="str">
        <f>IF(AND(I4216&lt;&gt;0,I4216&lt;&gt;""),IF(TRIM(SUBSTITUTE(B4216,CHAR(160),""))="","",IF(ISNUMBER(MATCH(TRIM(SUBSTITUTE(B4216,CHAR(160),"")),'Look Up Values'!$B$2:$B$500,0)),"","Origin error")),"")</f>
        <v/>
      </c>
      <c r="O4216" s="242" t="str">
        <f>IF(AND(I4216&lt;&gt;0,I4216&lt;&gt;""),IF(C4216="","",IF(AND(ISNUMBER(--LEFT(C4216,FIND(" ",C4216&amp;" ")-1)),OR(LEN(LEFT(C4216,FIND(" ",C4216&amp;" ")-1))=6,LEN(LEFT(C4216,FIND(" ",C4216&amp;" ")-1))=7),OR(ISNUMBER(MATCH(LEFT(C4216,FIND(" ",C4216&amp;" ")-1),'Look Up Values'!$G$2:$G$1000,0)),ISNUMBER(MATCH(LEFT(C4216,FIND(" ",C4216&amp;" ")-1),'Look Up Values'!$AE$2:$AE$2000,0)))),"","EWC error")),"")</f>
        <v/>
      </c>
      <c r="P4216" s="242" t="str" cm="1">
        <f t="array" ref="P4216">IF(AND(I4216&lt;&gt;0,I4216&lt;&gt;""),IF(D4216="","",IF(ISNUMBER(MATCH(SUBSTITUTE(D4216," ",""),SUBSTITUTE('Look Up Values'!$S$2:$S$120," ",""),0)),"","D&amp;R error")),"")</f>
        <v/>
      </c>
      <c r="Q4216" s="242" t="str" cm="1">
        <f t="array" ref="Q4216">IF(AND(I4216&lt;&gt;0,I4216&lt;&gt;""),IF(G4216="","",IF(ISNUMBER(MATCH(SUBSTITUTE(G4216," ",""),SUBSTITUTE('Look Up Values'!$I$2:$I$10," ",""),0)),"","State error")),"")</f>
        <v/>
      </c>
      <c r="R4216" s="260" t="str">
        <f t="shared" si="131"/>
        <v/>
      </c>
    </row>
    <row r="4217" spans="1:18" ht="15.75">
      <c r="A4217" s="250">
        <v>4210</v>
      </c>
      <c r="B4217" s="198"/>
      <c r="C4217" s="25"/>
      <c r="D4217" s="25"/>
      <c r="E4217" s="25"/>
      <c r="F4217" s="25"/>
      <c r="G4217" s="26"/>
      <c r="H4217" s="27"/>
      <c r="I4217" s="28"/>
      <c r="J4217" s="430"/>
      <c r="K4217" s="48"/>
      <c r="L4217" s="457" t="str">
        <f t="shared" si="130"/>
        <v/>
      </c>
      <c r="M4217" s="245" cm="1">
        <f t="array" ref="M4217">SUMPRODUCT(--(N4217:Q4217&lt;&gt;"")) + IF(TRIM(R4217)="",0,LEN(R4217)-LEN(SUBSTITUTE(R4217,",",""))+1)</f>
        <v>0</v>
      </c>
      <c r="N4217" s="242" t="str">
        <f>IF(AND(I4217&lt;&gt;0,I4217&lt;&gt;""),IF(TRIM(SUBSTITUTE(B4217,CHAR(160),""))="","",IF(ISNUMBER(MATCH(TRIM(SUBSTITUTE(B4217,CHAR(160),"")),'Look Up Values'!$B$2:$B$500,0)),"","Origin error")),"")</f>
        <v/>
      </c>
      <c r="O4217" s="242" t="str">
        <f>IF(AND(I4217&lt;&gt;0,I4217&lt;&gt;""),IF(C4217="","",IF(AND(ISNUMBER(--LEFT(C4217,FIND(" ",C4217&amp;" ")-1)),OR(LEN(LEFT(C4217,FIND(" ",C4217&amp;" ")-1))=6,LEN(LEFT(C4217,FIND(" ",C4217&amp;" ")-1))=7),OR(ISNUMBER(MATCH(LEFT(C4217,FIND(" ",C4217&amp;" ")-1),'Look Up Values'!$G$2:$G$1000,0)),ISNUMBER(MATCH(LEFT(C4217,FIND(" ",C4217&amp;" ")-1),'Look Up Values'!$AE$2:$AE$2000,0)))),"","EWC error")),"")</f>
        <v/>
      </c>
      <c r="P4217" s="242" t="str" cm="1">
        <f t="array" ref="P4217">IF(AND(I4217&lt;&gt;0,I4217&lt;&gt;""),IF(D4217="","",IF(ISNUMBER(MATCH(SUBSTITUTE(D4217," ",""),SUBSTITUTE('Look Up Values'!$S$2:$S$120," ",""),0)),"","D&amp;R error")),"")</f>
        <v/>
      </c>
      <c r="Q4217" s="242" t="str" cm="1">
        <f t="array" ref="Q4217">IF(AND(I4217&lt;&gt;0,I4217&lt;&gt;""),IF(G4217="","",IF(ISNUMBER(MATCH(SUBSTITUTE(G4217," ",""),SUBSTITUTE('Look Up Values'!$I$2:$I$10," ",""),0)),"","State error")),"")</f>
        <v/>
      </c>
      <c r="R4217" s="260" t="str">
        <f t="shared" si="131"/>
        <v/>
      </c>
    </row>
    <row r="4218" spans="1:18" ht="15.75">
      <c r="A4218" s="250">
        <v>4211</v>
      </c>
      <c r="B4218" s="198"/>
      <c r="C4218" s="25"/>
      <c r="D4218" s="25"/>
      <c r="E4218" s="25"/>
      <c r="F4218" s="25"/>
      <c r="G4218" s="26"/>
      <c r="H4218" s="27"/>
      <c r="I4218" s="28"/>
      <c r="J4218" s="430"/>
      <c r="K4218" s="48"/>
      <c r="L4218" s="457" t="str">
        <f t="shared" si="130"/>
        <v/>
      </c>
      <c r="M4218" s="245" cm="1">
        <f t="array" ref="M4218">SUMPRODUCT(--(N4218:Q4218&lt;&gt;"")) + IF(TRIM(R4218)="",0,LEN(R4218)-LEN(SUBSTITUTE(R4218,",",""))+1)</f>
        <v>0</v>
      </c>
      <c r="N4218" s="242" t="str">
        <f>IF(AND(I4218&lt;&gt;0,I4218&lt;&gt;""),IF(TRIM(SUBSTITUTE(B4218,CHAR(160),""))="","",IF(ISNUMBER(MATCH(TRIM(SUBSTITUTE(B4218,CHAR(160),"")),'Look Up Values'!$B$2:$B$500,0)),"","Origin error")),"")</f>
        <v/>
      </c>
      <c r="O4218" s="242" t="str">
        <f>IF(AND(I4218&lt;&gt;0,I4218&lt;&gt;""),IF(C4218="","",IF(AND(ISNUMBER(--LEFT(C4218,FIND(" ",C4218&amp;" ")-1)),OR(LEN(LEFT(C4218,FIND(" ",C4218&amp;" ")-1))=6,LEN(LEFT(C4218,FIND(" ",C4218&amp;" ")-1))=7),OR(ISNUMBER(MATCH(LEFT(C4218,FIND(" ",C4218&amp;" ")-1),'Look Up Values'!$G$2:$G$1000,0)),ISNUMBER(MATCH(LEFT(C4218,FIND(" ",C4218&amp;" ")-1),'Look Up Values'!$AE$2:$AE$2000,0)))),"","EWC error")),"")</f>
        <v/>
      </c>
      <c r="P4218" s="242" t="str" cm="1">
        <f t="array" ref="P4218">IF(AND(I4218&lt;&gt;0,I4218&lt;&gt;""),IF(D4218="","",IF(ISNUMBER(MATCH(SUBSTITUTE(D4218," ",""),SUBSTITUTE('Look Up Values'!$S$2:$S$120," ",""),0)),"","D&amp;R error")),"")</f>
        <v/>
      </c>
      <c r="Q4218" s="242" t="str" cm="1">
        <f t="array" ref="Q4218">IF(AND(I4218&lt;&gt;0,I4218&lt;&gt;""),IF(G4218="","",IF(ISNUMBER(MATCH(SUBSTITUTE(G4218," ",""),SUBSTITUTE('Look Up Values'!$I$2:$I$10," ",""),0)),"","State error")),"")</f>
        <v/>
      </c>
      <c r="R4218" s="260" t="str">
        <f t="shared" si="131"/>
        <v/>
      </c>
    </row>
    <row r="4219" spans="1:18" ht="15.75">
      <c r="A4219" s="250">
        <v>4212</v>
      </c>
      <c r="B4219" s="198"/>
      <c r="C4219" s="25"/>
      <c r="D4219" s="25"/>
      <c r="E4219" s="25"/>
      <c r="F4219" s="25"/>
      <c r="G4219" s="26"/>
      <c r="H4219" s="27"/>
      <c r="I4219" s="28"/>
      <c r="J4219" s="430"/>
      <c r="K4219" s="48"/>
      <c r="L4219" s="457" t="str">
        <f t="shared" si="130"/>
        <v/>
      </c>
      <c r="M4219" s="245" cm="1">
        <f t="array" ref="M4219">SUMPRODUCT(--(N4219:Q4219&lt;&gt;"")) + IF(TRIM(R4219)="",0,LEN(R4219)-LEN(SUBSTITUTE(R4219,",",""))+1)</f>
        <v>0</v>
      </c>
      <c r="N4219" s="242" t="str">
        <f>IF(AND(I4219&lt;&gt;0,I4219&lt;&gt;""),IF(TRIM(SUBSTITUTE(B4219,CHAR(160),""))="","",IF(ISNUMBER(MATCH(TRIM(SUBSTITUTE(B4219,CHAR(160),"")),'Look Up Values'!$B$2:$B$500,0)),"","Origin error")),"")</f>
        <v/>
      </c>
      <c r="O4219" s="242" t="str">
        <f>IF(AND(I4219&lt;&gt;0,I4219&lt;&gt;""),IF(C4219="","",IF(AND(ISNUMBER(--LEFT(C4219,FIND(" ",C4219&amp;" ")-1)),OR(LEN(LEFT(C4219,FIND(" ",C4219&amp;" ")-1))=6,LEN(LEFT(C4219,FIND(" ",C4219&amp;" ")-1))=7),OR(ISNUMBER(MATCH(LEFT(C4219,FIND(" ",C4219&amp;" ")-1),'Look Up Values'!$G$2:$G$1000,0)),ISNUMBER(MATCH(LEFT(C4219,FIND(" ",C4219&amp;" ")-1),'Look Up Values'!$AE$2:$AE$2000,0)))),"","EWC error")),"")</f>
        <v/>
      </c>
      <c r="P4219" s="242" t="str" cm="1">
        <f t="array" ref="P4219">IF(AND(I4219&lt;&gt;0,I4219&lt;&gt;""),IF(D4219="","",IF(ISNUMBER(MATCH(SUBSTITUTE(D4219," ",""),SUBSTITUTE('Look Up Values'!$S$2:$S$120," ",""),0)),"","D&amp;R error")),"")</f>
        <v/>
      </c>
      <c r="Q4219" s="242" t="str" cm="1">
        <f t="array" ref="Q4219">IF(AND(I4219&lt;&gt;0,I4219&lt;&gt;""),IF(G4219="","",IF(ISNUMBER(MATCH(SUBSTITUTE(G4219," ",""),SUBSTITUTE('Look Up Values'!$I$2:$I$10," ",""),0)),"","State error")),"")</f>
        <v/>
      </c>
      <c r="R4219" s="260" t="str">
        <f t="shared" si="131"/>
        <v/>
      </c>
    </row>
    <row r="4220" spans="1:18" ht="15.75">
      <c r="A4220" s="250">
        <v>4213</v>
      </c>
      <c r="B4220" s="198"/>
      <c r="C4220" s="25"/>
      <c r="D4220" s="25"/>
      <c r="E4220" s="25"/>
      <c r="F4220" s="25"/>
      <c r="G4220" s="26"/>
      <c r="H4220" s="27"/>
      <c r="I4220" s="28"/>
      <c r="J4220" s="430"/>
      <c r="K4220" s="48"/>
      <c r="L4220" s="457" t="str">
        <f t="shared" si="130"/>
        <v/>
      </c>
      <c r="M4220" s="245" cm="1">
        <f t="array" ref="M4220">SUMPRODUCT(--(N4220:Q4220&lt;&gt;"")) + IF(TRIM(R4220)="",0,LEN(R4220)-LEN(SUBSTITUTE(R4220,",",""))+1)</f>
        <v>0</v>
      </c>
      <c r="N4220" s="242" t="str">
        <f>IF(AND(I4220&lt;&gt;0,I4220&lt;&gt;""),IF(TRIM(SUBSTITUTE(B4220,CHAR(160),""))="","",IF(ISNUMBER(MATCH(TRIM(SUBSTITUTE(B4220,CHAR(160),"")),'Look Up Values'!$B$2:$B$500,0)),"","Origin error")),"")</f>
        <v/>
      </c>
      <c r="O4220" s="242" t="str">
        <f>IF(AND(I4220&lt;&gt;0,I4220&lt;&gt;""),IF(C4220="","",IF(AND(ISNUMBER(--LEFT(C4220,FIND(" ",C4220&amp;" ")-1)),OR(LEN(LEFT(C4220,FIND(" ",C4220&amp;" ")-1))=6,LEN(LEFT(C4220,FIND(" ",C4220&amp;" ")-1))=7),OR(ISNUMBER(MATCH(LEFT(C4220,FIND(" ",C4220&amp;" ")-1),'Look Up Values'!$G$2:$G$1000,0)),ISNUMBER(MATCH(LEFT(C4220,FIND(" ",C4220&amp;" ")-1),'Look Up Values'!$AE$2:$AE$2000,0)))),"","EWC error")),"")</f>
        <v/>
      </c>
      <c r="P4220" s="242" t="str" cm="1">
        <f t="array" ref="P4220">IF(AND(I4220&lt;&gt;0,I4220&lt;&gt;""),IF(D4220="","",IF(ISNUMBER(MATCH(SUBSTITUTE(D4220," ",""),SUBSTITUTE('Look Up Values'!$S$2:$S$120," ",""),0)),"","D&amp;R error")),"")</f>
        <v/>
      </c>
      <c r="Q4220" s="242" t="str" cm="1">
        <f t="array" ref="Q4220">IF(AND(I4220&lt;&gt;0,I4220&lt;&gt;""),IF(G4220="","",IF(ISNUMBER(MATCH(SUBSTITUTE(G4220," ",""),SUBSTITUTE('Look Up Values'!$I$2:$I$10," ",""),0)),"","State error")),"")</f>
        <v/>
      </c>
      <c r="R4220" s="260" t="str">
        <f t="shared" si="131"/>
        <v/>
      </c>
    </row>
    <row r="4221" spans="1:18" ht="15.75">
      <c r="A4221" s="250">
        <v>4214</v>
      </c>
      <c r="B4221" s="198"/>
      <c r="C4221" s="25"/>
      <c r="D4221" s="25"/>
      <c r="E4221" s="25"/>
      <c r="F4221" s="25"/>
      <c r="G4221" s="26"/>
      <c r="H4221" s="27"/>
      <c r="I4221" s="28"/>
      <c r="J4221" s="430"/>
      <c r="K4221" s="48"/>
      <c r="L4221" s="457" t="str">
        <f t="shared" si="130"/>
        <v/>
      </c>
      <c r="M4221" s="245" cm="1">
        <f t="array" ref="M4221">SUMPRODUCT(--(N4221:Q4221&lt;&gt;"")) + IF(TRIM(R4221)="",0,LEN(R4221)-LEN(SUBSTITUTE(R4221,",",""))+1)</f>
        <v>0</v>
      </c>
      <c r="N4221" s="242" t="str">
        <f>IF(AND(I4221&lt;&gt;0,I4221&lt;&gt;""),IF(TRIM(SUBSTITUTE(B4221,CHAR(160),""))="","",IF(ISNUMBER(MATCH(TRIM(SUBSTITUTE(B4221,CHAR(160),"")),'Look Up Values'!$B$2:$B$500,0)),"","Origin error")),"")</f>
        <v/>
      </c>
      <c r="O4221" s="242" t="str">
        <f>IF(AND(I4221&lt;&gt;0,I4221&lt;&gt;""),IF(C4221="","",IF(AND(ISNUMBER(--LEFT(C4221,FIND(" ",C4221&amp;" ")-1)),OR(LEN(LEFT(C4221,FIND(" ",C4221&amp;" ")-1))=6,LEN(LEFT(C4221,FIND(" ",C4221&amp;" ")-1))=7),OR(ISNUMBER(MATCH(LEFT(C4221,FIND(" ",C4221&amp;" ")-1),'Look Up Values'!$G$2:$G$1000,0)),ISNUMBER(MATCH(LEFT(C4221,FIND(" ",C4221&amp;" ")-1),'Look Up Values'!$AE$2:$AE$2000,0)))),"","EWC error")),"")</f>
        <v/>
      </c>
      <c r="P4221" s="242" t="str" cm="1">
        <f t="array" ref="P4221">IF(AND(I4221&lt;&gt;0,I4221&lt;&gt;""),IF(D4221="","",IF(ISNUMBER(MATCH(SUBSTITUTE(D4221," ",""),SUBSTITUTE('Look Up Values'!$S$2:$S$120," ",""),0)),"","D&amp;R error")),"")</f>
        <v/>
      </c>
      <c r="Q4221" s="242" t="str" cm="1">
        <f t="array" ref="Q4221">IF(AND(I4221&lt;&gt;0,I4221&lt;&gt;""),IF(G4221="","",IF(ISNUMBER(MATCH(SUBSTITUTE(G4221," ",""),SUBSTITUTE('Look Up Values'!$I$2:$I$10," ",""),0)),"","State error")),"")</f>
        <v/>
      </c>
      <c r="R4221" s="260" t="str">
        <f t="shared" si="131"/>
        <v/>
      </c>
    </row>
    <row r="4222" spans="1:18" ht="15.75">
      <c r="A4222" s="250">
        <v>4215</v>
      </c>
      <c r="B4222" s="198"/>
      <c r="C4222" s="25"/>
      <c r="D4222" s="25"/>
      <c r="E4222" s="25"/>
      <c r="F4222" s="25"/>
      <c r="G4222" s="26"/>
      <c r="H4222" s="27"/>
      <c r="I4222" s="28"/>
      <c r="J4222" s="430"/>
      <c r="K4222" s="48"/>
      <c r="L4222" s="457" t="str">
        <f t="shared" si="130"/>
        <v/>
      </c>
      <c r="M4222" s="245" cm="1">
        <f t="array" ref="M4222">SUMPRODUCT(--(N4222:Q4222&lt;&gt;"")) + IF(TRIM(R4222)="",0,LEN(R4222)-LEN(SUBSTITUTE(R4222,",",""))+1)</f>
        <v>0</v>
      </c>
      <c r="N4222" s="242" t="str">
        <f>IF(AND(I4222&lt;&gt;0,I4222&lt;&gt;""),IF(TRIM(SUBSTITUTE(B4222,CHAR(160),""))="","",IF(ISNUMBER(MATCH(TRIM(SUBSTITUTE(B4222,CHAR(160),"")),'Look Up Values'!$B$2:$B$500,0)),"","Origin error")),"")</f>
        <v/>
      </c>
      <c r="O4222" s="242" t="str">
        <f>IF(AND(I4222&lt;&gt;0,I4222&lt;&gt;""),IF(C4222="","",IF(AND(ISNUMBER(--LEFT(C4222,FIND(" ",C4222&amp;" ")-1)),OR(LEN(LEFT(C4222,FIND(" ",C4222&amp;" ")-1))=6,LEN(LEFT(C4222,FIND(" ",C4222&amp;" ")-1))=7),OR(ISNUMBER(MATCH(LEFT(C4222,FIND(" ",C4222&amp;" ")-1),'Look Up Values'!$G$2:$G$1000,0)),ISNUMBER(MATCH(LEFT(C4222,FIND(" ",C4222&amp;" ")-1),'Look Up Values'!$AE$2:$AE$2000,0)))),"","EWC error")),"")</f>
        <v/>
      </c>
      <c r="P4222" s="242" t="str" cm="1">
        <f t="array" ref="P4222">IF(AND(I4222&lt;&gt;0,I4222&lt;&gt;""),IF(D4222="","",IF(ISNUMBER(MATCH(SUBSTITUTE(D4222," ",""),SUBSTITUTE('Look Up Values'!$S$2:$S$120," ",""),0)),"","D&amp;R error")),"")</f>
        <v/>
      </c>
      <c r="Q4222" s="242" t="str" cm="1">
        <f t="array" ref="Q4222">IF(AND(I4222&lt;&gt;0,I4222&lt;&gt;""),IF(G4222="","",IF(ISNUMBER(MATCH(SUBSTITUTE(G4222," ",""),SUBSTITUTE('Look Up Values'!$I$2:$I$10," ",""),0)),"","State error")),"")</f>
        <v/>
      </c>
      <c r="R4222" s="260" t="str">
        <f t="shared" si="131"/>
        <v/>
      </c>
    </row>
    <row r="4223" spans="1:18" ht="15.75">
      <c r="A4223" s="250">
        <v>4216</v>
      </c>
      <c r="B4223" s="198"/>
      <c r="C4223" s="25"/>
      <c r="D4223" s="25"/>
      <c r="E4223" s="25"/>
      <c r="F4223" s="25"/>
      <c r="G4223" s="26"/>
      <c r="H4223" s="27"/>
      <c r="I4223" s="28"/>
      <c r="J4223" s="430"/>
      <c r="K4223" s="48"/>
      <c r="L4223" s="457" t="str">
        <f t="shared" si="130"/>
        <v/>
      </c>
      <c r="M4223" s="245" cm="1">
        <f t="array" ref="M4223">SUMPRODUCT(--(N4223:Q4223&lt;&gt;"")) + IF(TRIM(R4223)="",0,LEN(R4223)-LEN(SUBSTITUTE(R4223,",",""))+1)</f>
        <v>0</v>
      </c>
      <c r="N4223" s="242" t="str">
        <f>IF(AND(I4223&lt;&gt;0,I4223&lt;&gt;""),IF(TRIM(SUBSTITUTE(B4223,CHAR(160),""))="","",IF(ISNUMBER(MATCH(TRIM(SUBSTITUTE(B4223,CHAR(160),"")),'Look Up Values'!$B$2:$B$500,0)),"","Origin error")),"")</f>
        <v/>
      </c>
      <c r="O4223" s="242" t="str">
        <f>IF(AND(I4223&lt;&gt;0,I4223&lt;&gt;""),IF(C4223="","",IF(AND(ISNUMBER(--LEFT(C4223,FIND(" ",C4223&amp;" ")-1)),OR(LEN(LEFT(C4223,FIND(" ",C4223&amp;" ")-1))=6,LEN(LEFT(C4223,FIND(" ",C4223&amp;" ")-1))=7),OR(ISNUMBER(MATCH(LEFT(C4223,FIND(" ",C4223&amp;" ")-1),'Look Up Values'!$G$2:$G$1000,0)),ISNUMBER(MATCH(LEFT(C4223,FIND(" ",C4223&amp;" ")-1),'Look Up Values'!$AE$2:$AE$2000,0)))),"","EWC error")),"")</f>
        <v/>
      </c>
      <c r="P4223" s="242" t="str" cm="1">
        <f t="array" ref="P4223">IF(AND(I4223&lt;&gt;0,I4223&lt;&gt;""),IF(D4223="","",IF(ISNUMBER(MATCH(SUBSTITUTE(D4223," ",""),SUBSTITUTE('Look Up Values'!$S$2:$S$120," ",""),0)),"","D&amp;R error")),"")</f>
        <v/>
      </c>
      <c r="Q4223" s="242" t="str" cm="1">
        <f t="array" ref="Q4223">IF(AND(I4223&lt;&gt;0,I4223&lt;&gt;""),IF(G4223="","",IF(ISNUMBER(MATCH(SUBSTITUTE(G4223," ",""),SUBSTITUTE('Look Up Values'!$I$2:$I$10," ",""),0)),"","State error")),"")</f>
        <v/>
      </c>
      <c r="R4223" s="260" t="str">
        <f t="shared" si="131"/>
        <v/>
      </c>
    </row>
    <row r="4224" spans="1:18" ht="15.75">
      <c r="A4224" s="250">
        <v>4217</v>
      </c>
      <c r="B4224" s="198"/>
      <c r="C4224" s="25"/>
      <c r="D4224" s="25"/>
      <c r="E4224" s="25"/>
      <c r="F4224" s="25"/>
      <c r="G4224" s="26"/>
      <c r="H4224" s="27"/>
      <c r="I4224" s="28"/>
      <c r="J4224" s="430"/>
      <c r="K4224" s="48"/>
      <c r="L4224" s="457" t="str">
        <f t="shared" si="130"/>
        <v/>
      </c>
      <c r="M4224" s="245" cm="1">
        <f t="array" ref="M4224">SUMPRODUCT(--(N4224:Q4224&lt;&gt;"")) + IF(TRIM(R4224)="",0,LEN(R4224)-LEN(SUBSTITUTE(R4224,",",""))+1)</f>
        <v>0</v>
      </c>
      <c r="N4224" s="242" t="str">
        <f>IF(AND(I4224&lt;&gt;0,I4224&lt;&gt;""),IF(TRIM(SUBSTITUTE(B4224,CHAR(160),""))="","",IF(ISNUMBER(MATCH(TRIM(SUBSTITUTE(B4224,CHAR(160),"")),'Look Up Values'!$B$2:$B$500,0)),"","Origin error")),"")</f>
        <v/>
      </c>
      <c r="O4224" s="242" t="str">
        <f>IF(AND(I4224&lt;&gt;0,I4224&lt;&gt;""),IF(C4224="","",IF(AND(ISNUMBER(--LEFT(C4224,FIND(" ",C4224&amp;" ")-1)),OR(LEN(LEFT(C4224,FIND(" ",C4224&amp;" ")-1))=6,LEN(LEFT(C4224,FIND(" ",C4224&amp;" ")-1))=7),OR(ISNUMBER(MATCH(LEFT(C4224,FIND(" ",C4224&amp;" ")-1),'Look Up Values'!$G$2:$G$1000,0)),ISNUMBER(MATCH(LEFT(C4224,FIND(" ",C4224&amp;" ")-1),'Look Up Values'!$AE$2:$AE$2000,0)))),"","EWC error")),"")</f>
        <v/>
      </c>
      <c r="P4224" s="242" t="str" cm="1">
        <f t="array" ref="P4224">IF(AND(I4224&lt;&gt;0,I4224&lt;&gt;""),IF(D4224="","",IF(ISNUMBER(MATCH(SUBSTITUTE(D4224," ",""),SUBSTITUTE('Look Up Values'!$S$2:$S$120," ",""),0)),"","D&amp;R error")),"")</f>
        <v/>
      </c>
      <c r="Q4224" s="242" t="str" cm="1">
        <f t="array" ref="Q4224">IF(AND(I4224&lt;&gt;0,I4224&lt;&gt;""),IF(G4224="","",IF(ISNUMBER(MATCH(SUBSTITUTE(G4224," ",""),SUBSTITUTE('Look Up Values'!$I$2:$I$10," ",""),0)),"","State error")),"")</f>
        <v/>
      </c>
      <c r="R4224" s="260" t="str">
        <f t="shared" si="131"/>
        <v/>
      </c>
    </row>
    <row r="4225" spans="1:18" ht="15.75">
      <c r="A4225" s="250">
        <v>4218</v>
      </c>
      <c r="B4225" s="198"/>
      <c r="C4225" s="25"/>
      <c r="D4225" s="25"/>
      <c r="E4225" s="25"/>
      <c r="F4225" s="25"/>
      <c r="G4225" s="26"/>
      <c r="H4225" s="27"/>
      <c r="I4225" s="28"/>
      <c r="J4225" s="430"/>
      <c r="K4225" s="48"/>
      <c r="L4225" s="457" t="str">
        <f t="shared" si="130"/>
        <v/>
      </c>
      <c r="M4225" s="245" cm="1">
        <f t="array" ref="M4225">SUMPRODUCT(--(N4225:Q4225&lt;&gt;"")) + IF(TRIM(R4225)="",0,LEN(R4225)-LEN(SUBSTITUTE(R4225,",",""))+1)</f>
        <v>0</v>
      </c>
      <c r="N4225" s="242" t="str">
        <f>IF(AND(I4225&lt;&gt;0,I4225&lt;&gt;""),IF(TRIM(SUBSTITUTE(B4225,CHAR(160),""))="","",IF(ISNUMBER(MATCH(TRIM(SUBSTITUTE(B4225,CHAR(160),"")),'Look Up Values'!$B$2:$B$500,0)),"","Origin error")),"")</f>
        <v/>
      </c>
      <c r="O4225" s="242" t="str">
        <f>IF(AND(I4225&lt;&gt;0,I4225&lt;&gt;""),IF(C4225="","",IF(AND(ISNUMBER(--LEFT(C4225,FIND(" ",C4225&amp;" ")-1)),OR(LEN(LEFT(C4225,FIND(" ",C4225&amp;" ")-1))=6,LEN(LEFT(C4225,FIND(" ",C4225&amp;" ")-1))=7),OR(ISNUMBER(MATCH(LEFT(C4225,FIND(" ",C4225&amp;" ")-1),'Look Up Values'!$G$2:$G$1000,0)),ISNUMBER(MATCH(LEFT(C4225,FIND(" ",C4225&amp;" ")-1),'Look Up Values'!$AE$2:$AE$2000,0)))),"","EWC error")),"")</f>
        <v/>
      </c>
      <c r="P4225" s="242" t="str" cm="1">
        <f t="array" ref="P4225">IF(AND(I4225&lt;&gt;0,I4225&lt;&gt;""),IF(D4225="","",IF(ISNUMBER(MATCH(SUBSTITUTE(D4225," ",""),SUBSTITUTE('Look Up Values'!$S$2:$S$120," ",""),0)),"","D&amp;R error")),"")</f>
        <v/>
      </c>
      <c r="Q4225" s="242" t="str" cm="1">
        <f t="array" ref="Q4225">IF(AND(I4225&lt;&gt;0,I4225&lt;&gt;""),IF(G4225="","",IF(ISNUMBER(MATCH(SUBSTITUTE(G4225," ",""),SUBSTITUTE('Look Up Values'!$I$2:$I$10," ",""),0)),"","State error")),"")</f>
        <v/>
      </c>
      <c r="R4225" s="260" t="str">
        <f t="shared" si="131"/>
        <v/>
      </c>
    </row>
    <row r="4226" spans="1:18" ht="15.75">
      <c r="A4226" s="250">
        <v>4219</v>
      </c>
      <c r="B4226" s="198"/>
      <c r="C4226" s="25"/>
      <c r="D4226" s="25"/>
      <c r="E4226" s="25"/>
      <c r="F4226" s="25"/>
      <c r="G4226" s="26"/>
      <c r="H4226" s="27"/>
      <c r="I4226" s="28"/>
      <c r="J4226" s="430"/>
      <c r="K4226" s="48"/>
      <c r="L4226" s="457" t="str">
        <f t="shared" si="130"/>
        <v/>
      </c>
      <c r="M4226" s="245" cm="1">
        <f t="array" ref="M4226">SUMPRODUCT(--(N4226:Q4226&lt;&gt;"")) + IF(TRIM(R4226)="",0,LEN(R4226)-LEN(SUBSTITUTE(R4226,",",""))+1)</f>
        <v>0</v>
      </c>
      <c r="N4226" s="242" t="str">
        <f>IF(AND(I4226&lt;&gt;0,I4226&lt;&gt;""),IF(TRIM(SUBSTITUTE(B4226,CHAR(160),""))="","",IF(ISNUMBER(MATCH(TRIM(SUBSTITUTE(B4226,CHAR(160),"")),'Look Up Values'!$B$2:$B$500,0)),"","Origin error")),"")</f>
        <v/>
      </c>
      <c r="O4226" s="242" t="str">
        <f>IF(AND(I4226&lt;&gt;0,I4226&lt;&gt;""),IF(C4226="","",IF(AND(ISNUMBER(--LEFT(C4226,FIND(" ",C4226&amp;" ")-1)),OR(LEN(LEFT(C4226,FIND(" ",C4226&amp;" ")-1))=6,LEN(LEFT(C4226,FIND(" ",C4226&amp;" ")-1))=7),OR(ISNUMBER(MATCH(LEFT(C4226,FIND(" ",C4226&amp;" ")-1),'Look Up Values'!$G$2:$G$1000,0)),ISNUMBER(MATCH(LEFT(C4226,FIND(" ",C4226&amp;" ")-1),'Look Up Values'!$AE$2:$AE$2000,0)))),"","EWC error")),"")</f>
        <v/>
      </c>
      <c r="P4226" s="242" t="str" cm="1">
        <f t="array" ref="P4226">IF(AND(I4226&lt;&gt;0,I4226&lt;&gt;""),IF(D4226="","",IF(ISNUMBER(MATCH(SUBSTITUTE(D4226," ",""),SUBSTITUTE('Look Up Values'!$S$2:$S$120," ",""),0)),"","D&amp;R error")),"")</f>
        <v/>
      </c>
      <c r="Q4226" s="242" t="str" cm="1">
        <f t="array" ref="Q4226">IF(AND(I4226&lt;&gt;0,I4226&lt;&gt;""),IF(G4226="","",IF(ISNUMBER(MATCH(SUBSTITUTE(G4226," ",""),SUBSTITUTE('Look Up Values'!$I$2:$I$10," ",""),0)),"","State error")),"")</f>
        <v/>
      </c>
      <c r="R4226" s="260" t="str">
        <f t="shared" si="131"/>
        <v/>
      </c>
    </row>
    <row r="4227" spans="1:18" ht="15.75">
      <c r="A4227" s="250">
        <v>4220</v>
      </c>
      <c r="B4227" s="198"/>
      <c r="C4227" s="25"/>
      <c r="D4227" s="25"/>
      <c r="E4227" s="25"/>
      <c r="F4227" s="25"/>
      <c r="G4227" s="26"/>
      <c r="H4227" s="27"/>
      <c r="I4227" s="28"/>
      <c r="J4227" s="430"/>
      <c r="K4227" s="48"/>
      <c r="L4227" s="457" t="str">
        <f t="shared" si="130"/>
        <v/>
      </c>
      <c r="M4227" s="245" cm="1">
        <f t="array" ref="M4227">SUMPRODUCT(--(N4227:Q4227&lt;&gt;"")) + IF(TRIM(R4227)="",0,LEN(R4227)-LEN(SUBSTITUTE(R4227,",",""))+1)</f>
        <v>0</v>
      </c>
      <c r="N4227" s="242" t="str">
        <f>IF(AND(I4227&lt;&gt;0,I4227&lt;&gt;""),IF(TRIM(SUBSTITUTE(B4227,CHAR(160),""))="","",IF(ISNUMBER(MATCH(TRIM(SUBSTITUTE(B4227,CHAR(160),"")),'Look Up Values'!$B$2:$B$500,0)),"","Origin error")),"")</f>
        <v/>
      </c>
      <c r="O4227" s="242" t="str">
        <f>IF(AND(I4227&lt;&gt;0,I4227&lt;&gt;""),IF(C4227="","",IF(AND(ISNUMBER(--LEFT(C4227,FIND(" ",C4227&amp;" ")-1)),OR(LEN(LEFT(C4227,FIND(" ",C4227&amp;" ")-1))=6,LEN(LEFT(C4227,FIND(" ",C4227&amp;" ")-1))=7),OR(ISNUMBER(MATCH(LEFT(C4227,FIND(" ",C4227&amp;" ")-1),'Look Up Values'!$G$2:$G$1000,0)),ISNUMBER(MATCH(LEFT(C4227,FIND(" ",C4227&amp;" ")-1),'Look Up Values'!$AE$2:$AE$2000,0)))),"","EWC error")),"")</f>
        <v/>
      </c>
      <c r="P4227" s="242" t="str" cm="1">
        <f t="array" ref="P4227">IF(AND(I4227&lt;&gt;0,I4227&lt;&gt;""),IF(D4227="","",IF(ISNUMBER(MATCH(SUBSTITUTE(D4227," ",""),SUBSTITUTE('Look Up Values'!$S$2:$S$120," ",""),0)),"","D&amp;R error")),"")</f>
        <v/>
      </c>
      <c r="Q4227" s="242" t="str" cm="1">
        <f t="array" ref="Q4227">IF(AND(I4227&lt;&gt;0,I4227&lt;&gt;""),IF(G4227="","",IF(ISNUMBER(MATCH(SUBSTITUTE(G4227," ",""),SUBSTITUTE('Look Up Values'!$I$2:$I$10," ",""),0)),"","State error")),"")</f>
        <v/>
      </c>
      <c r="R4227" s="260" t="str">
        <f t="shared" si="131"/>
        <v/>
      </c>
    </row>
    <row r="4228" spans="1:18" ht="15.75">
      <c r="A4228" s="250">
        <v>4221</v>
      </c>
      <c r="B4228" s="198"/>
      <c r="C4228" s="25"/>
      <c r="D4228" s="25"/>
      <c r="E4228" s="25"/>
      <c r="F4228" s="25"/>
      <c r="G4228" s="26"/>
      <c r="H4228" s="27"/>
      <c r="I4228" s="28"/>
      <c r="J4228" s="430"/>
      <c r="K4228" s="48"/>
      <c r="L4228" s="457" t="str">
        <f t="shared" si="130"/>
        <v/>
      </c>
      <c r="M4228" s="245" cm="1">
        <f t="array" ref="M4228">SUMPRODUCT(--(N4228:Q4228&lt;&gt;"")) + IF(TRIM(R4228)="",0,LEN(R4228)-LEN(SUBSTITUTE(R4228,",",""))+1)</f>
        <v>0</v>
      </c>
      <c r="N4228" s="242" t="str">
        <f>IF(AND(I4228&lt;&gt;0,I4228&lt;&gt;""),IF(TRIM(SUBSTITUTE(B4228,CHAR(160),""))="","",IF(ISNUMBER(MATCH(TRIM(SUBSTITUTE(B4228,CHAR(160),"")),'Look Up Values'!$B$2:$B$500,0)),"","Origin error")),"")</f>
        <v/>
      </c>
      <c r="O4228" s="242" t="str">
        <f>IF(AND(I4228&lt;&gt;0,I4228&lt;&gt;""),IF(C4228="","",IF(AND(ISNUMBER(--LEFT(C4228,FIND(" ",C4228&amp;" ")-1)),OR(LEN(LEFT(C4228,FIND(" ",C4228&amp;" ")-1))=6,LEN(LEFT(C4228,FIND(" ",C4228&amp;" ")-1))=7),OR(ISNUMBER(MATCH(LEFT(C4228,FIND(" ",C4228&amp;" ")-1),'Look Up Values'!$G$2:$G$1000,0)),ISNUMBER(MATCH(LEFT(C4228,FIND(" ",C4228&amp;" ")-1),'Look Up Values'!$AE$2:$AE$2000,0)))),"","EWC error")),"")</f>
        <v/>
      </c>
      <c r="P4228" s="242" t="str" cm="1">
        <f t="array" ref="P4228">IF(AND(I4228&lt;&gt;0,I4228&lt;&gt;""),IF(D4228="","",IF(ISNUMBER(MATCH(SUBSTITUTE(D4228," ",""),SUBSTITUTE('Look Up Values'!$S$2:$S$120," ",""),0)),"","D&amp;R error")),"")</f>
        <v/>
      </c>
      <c r="Q4228" s="242" t="str" cm="1">
        <f t="array" ref="Q4228">IF(AND(I4228&lt;&gt;0,I4228&lt;&gt;""),IF(G4228="","",IF(ISNUMBER(MATCH(SUBSTITUTE(G4228," ",""),SUBSTITUTE('Look Up Values'!$I$2:$I$10," ",""),0)),"","State error")),"")</f>
        <v/>
      </c>
      <c r="R4228" s="260" t="str">
        <f t="shared" si="131"/>
        <v/>
      </c>
    </row>
    <row r="4229" spans="1:18" ht="15.75">
      <c r="A4229" s="250">
        <v>4222</v>
      </c>
      <c r="B4229" s="198"/>
      <c r="C4229" s="25"/>
      <c r="D4229" s="25"/>
      <c r="E4229" s="25"/>
      <c r="F4229" s="25"/>
      <c r="G4229" s="26"/>
      <c r="H4229" s="27"/>
      <c r="I4229" s="28"/>
      <c r="J4229" s="430"/>
      <c r="K4229" s="48"/>
      <c r="L4229" s="457" t="str">
        <f t="shared" si="130"/>
        <v/>
      </c>
      <c r="M4229" s="245" cm="1">
        <f t="array" ref="M4229">SUMPRODUCT(--(N4229:Q4229&lt;&gt;"")) + IF(TRIM(R4229)="",0,LEN(R4229)-LEN(SUBSTITUTE(R4229,",",""))+1)</f>
        <v>0</v>
      </c>
      <c r="N4229" s="242" t="str">
        <f>IF(AND(I4229&lt;&gt;0,I4229&lt;&gt;""),IF(TRIM(SUBSTITUTE(B4229,CHAR(160),""))="","",IF(ISNUMBER(MATCH(TRIM(SUBSTITUTE(B4229,CHAR(160),"")),'Look Up Values'!$B$2:$B$500,0)),"","Origin error")),"")</f>
        <v/>
      </c>
      <c r="O4229" s="242" t="str">
        <f>IF(AND(I4229&lt;&gt;0,I4229&lt;&gt;""),IF(C4229="","",IF(AND(ISNUMBER(--LEFT(C4229,FIND(" ",C4229&amp;" ")-1)),OR(LEN(LEFT(C4229,FIND(" ",C4229&amp;" ")-1))=6,LEN(LEFT(C4229,FIND(" ",C4229&amp;" ")-1))=7),OR(ISNUMBER(MATCH(LEFT(C4229,FIND(" ",C4229&amp;" ")-1),'Look Up Values'!$G$2:$G$1000,0)),ISNUMBER(MATCH(LEFT(C4229,FIND(" ",C4229&amp;" ")-1),'Look Up Values'!$AE$2:$AE$2000,0)))),"","EWC error")),"")</f>
        <v/>
      </c>
      <c r="P4229" s="242" t="str" cm="1">
        <f t="array" ref="P4229">IF(AND(I4229&lt;&gt;0,I4229&lt;&gt;""),IF(D4229="","",IF(ISNUMBER(MATCH(SUBSTITUTE(D4229," ",""),SUBSTITUTE('Look Up Values'!$S$2:$S$120," ",""),0)),"","D&amp;R error")),"")</f>
        <v/>
      </c>
      <c r="Q4229" s="242" t="str" cm="1">
        <f t="array" ref="Q4229">IF(AND(I4229&lt;&gt;0,I4229&lt;&gt;""),IF(G4229="","",IF(ISNUMBER(MATCH(SUBSTITUTE(G4229," ",""),SUBSTITUTE('Look Up Values'!$I$2:$I$10," ",""),0)),"","State error")),"")</f>
        <v/>
      </c>
      <c r="R4229" s="260" t="str">
        <f t="shared" si="131"/>
        <v/>
      </c>
    </row>
    <row r="4230" spans="1:18" ht="15.75">
      <c r="A4230" s="250">
        <v>4223</v>
      </c>
      <c r="B4230" s="198"/>
      <c r="C4230" s="25"/>
      <c r="D4230" s="25"/>
      <c r="E4230" s="25"/>
      <c r="F4230" s="25"/>
      <c r="G4230" s="26"/>
      <c r="H4230" s="27"/>
      <c r="I4230" s="28"/>
      <c r="J4230" s="430"/>
      <c r="K4230" s="48"/>
      <c r="L4230" s="457" t="str">
        <f t="shared" si="130"/>
        <v/>
      </c>
      <c r="M4230" s="245" cm="1">
        <f t="array" ref="M4230">SUMPRODUCT(--(N4230:Q4230&lt;&gt;"")) + IF(TRIM(R4230)="",0,LEN(R4230)-LEN(SUBSTITUTE(R4230,",",""))+1)</f>
        <v>0</v>
      </c>
      <c r="N4230" s="242" t="str">
        <f>IF(AND(I4230&lt;&gt;0,I4230&lt;&gt;""),IF(TRIM(SUBSTITUTE(B4230,CHAR(160),""))="","",IF(ISNUMBER(MATCH(TRIM(SUBSTITUTE(B4230,CHAR(160),"")),'Look Up Values'!$B$2:$B$500,0)),"","Origin error")),"")</f>
        <v/>
      </c>
      <c r="O4230" s="242" t="str">
        <f>IF(AND(I4230&lt;&gt;0,I4230&lt;&gt;""),IF(C4230="","",IF(AND(ISNUMBER(--LEFT(C4230,FIND(" ",C4230&amp;" ")-1)),OR(LEN(LEFT(C4230,FIND(" ",C4230&amp;" ")-1))=6,LEN(LEFT(C4230,FIND(" ",C4230&amp;" ")-1))=7),OR(ISNUMBER(MATCH(LEFT(C4230,FIND(" ",C4230&amp;" ")-1),'Look Up Values'!$G$2:$G$1000,0)),ISNUMBER(MATCH(LEFT(C4230,FIND(" ",C4230&amp;" ")-1),'Look Up Values'!$AE$2:$AE$2000,0)))),"","EWC error")),"")</f>
        <v/>
      </c>
      <c r="P4230" s="242" t="str" cm="1">
        <f t="array" ref="P4230">IF(AND(I4230&lt;&gt;0,I4230&lt;&gt;""),IF(D4230="","",IF(ISNUMBER(MATCH(SUBSTITUTE(D4230," ",""),SUBSTITUTE('Look Up Values'!$S$2:$S$120," ",""),0)),"","D&amp;R error")),"")</f>
        <v/>
      </c>
      <c r="Q4230" s="242" t="str" cm="1">
        <f t="array" ref="Q4230">IF(AND(I4230&lt;&gt;0,I4230&lt;&gt;""),IF(G4230="","",IF(ISNUMBER(MATCH(SUBSTITUTE(G4230," ",""),SUBSTITUTE('Look Up Values'!$I$2:$I$10," ",""),0)),"","State error")),"")</f>
        <v/>
      </c>
      <c r="R4230" s="260" t="str">
        <f t="shared" si="131"/>
        <v/>
      </c>
    </row>
    <row r="4231" spans="1:18" ht="15.75">
      <c r="A4231" s="250">
        <v>4224</v>
      </c>
      <c r="B4231" s="198"/>
      <c r="C4231" s="25"/>
      <c r="D4231" s="25"/>
      <c r="E4231" s="25"/>
      <c r="F4231" s="25"/>
      <c r="G4231" s="26"/>
      <c r="H4231" s="27"/>
      <c r="I4231" s="28"/>
      <c r="J4231" s="430"/>
      <c r="K4231" s="48"/>
      <c r="L4231" s="457" t="str">
        <f t="shared" si="130"/>
        <v/>
      </c>
      <c r="M4231" s="245" cm="1">
        <f t="array" ref="M4231">SUMPRODUCT(--(N4231:Q4231&lt;&gt;"")) + IF(TRIM(R4231)="",0,LEN(R4231)-LEN(SUBSTITUTE(R4231,",",""))+1)</f>
        <v>0</v>
      </c>
      <c r="N4231" s="242" t="str">
        <f>IF(AND(I4231&lt;&gt;0,I4231&lt;&gt;""),IF(TRIM(SUBSTITUTE(B4231,CHAR(160),""))="","",IF(ISNUMBER(MATCH(TRIM(SUBSTITUTE(B4231,CHAR(160),"")),'Look Up Values'!$B$2:$B$500,0)),"","Origin error")),"")</f>
        <v/>
      </c>
      <c r="O4231" s="242" t="str">
        <f>IF(AND(I4231&lt;&gt;0,I4231&lt;&gt;""),IF(C4231="","",IF(AND(ISNUMBER(--LEFT(C4231,FIND(" ",C4231&amp;" ")-1)),OR(LEN(LEFT(C4231,FIND(" ",C4231&amp;" ")-1))=6,LEN(LEFT(C4231,FIND(" ",C4231&amp;" ")-1))=7),OR(ISNUMBER(MATCH(LEFT(C4231,FIND(" ",C4231&amp;" ")-1),'Look Up Values'!$G$2:$G$1000,0)),ISNUMBER(MATCH(LEFT(C4231,FIND(" ",C4231&amp;" ")-1),'Look Up Values'!$AE$2:$AE$2000,0)))),"","EWC error")),"")</f>
        <v/>
      </c>
      <c r="P4231" s="242" t="str" cm="1">
        <f t="array" ref="P4231">IF(AND(I4231&lt;&gt;0,I4231&lt;&gt;""),IF(D4231="","",IF(ISNUMBER(MATCH(SUBSTITUTE(D4231," ",""),SUBSTITUTE('Look Up Values'!$S$2:$S$120," ",""),0)),"","D&amp;R error")),"")</f>
        <v/>
      </c>
      <c r="Q4231" s="242" t="str" cm="1">
        <f t="array" ref="Q4231">IF(AND(I4231&lt;&gt;0,I4231&lt;&gt;""),IF(G4231="","",IF(ISNUMBER(MATCH(SUBSTITUTE(G4231," ",""),SUBSTITUTE('Look Up Values'!$I$2:$I$10," ",""),0)),"","State error")),"")</f>
        <v/>
      </c>
      <c r="R4231" s="260" t="str">
        <f t="shared" si="131"/>
        <v/>
      </c>
    </row>
    <row r="4232" spans="1:18" ht="15.75">
      <c r="A4232" s="250">
        <v>4225</v>
      </c>
      <c r="B4232" s="198"/>
      <c r="C4232" s="25"/>
      <c r="D4232" s="25"/>
      <c r="E4232" s="25"/>
      <c r="F4232" s="25"/>
      <c r="G4232" s="26"/>
      <c r="H4232" s="27"/>
      <c r="I4232" s="28"/>
      <c r="J4232" s="430"/>
      <c r="K4232" s="48"/>
      <c r="L4232" s="457" t="str">
        <f t="shared" ref="L4232:L4295" si="132">IF(IFERROR(--SUBSTITUTE(M4232,CHAR(160),""),0)&gt;0,A4232,"")</f>
        <v/>
      </c>
      <c r="M4232" s="245" cm="1">
        <f t="array" ref="M4232">SUMPRODUCT(--(N4232:Q4232&lt;&gt;"")) + IF(TRIM(R4232)="",0,LEN(R4232)-LEN(SUBSTITUTE(R4232,",",""))+1)</f>
        <v>0</v>
      </c>
      <c r="N4232" s="242" t="str">
        <f>IF(AND(I4232&lt;&gt;0,I4232&lt;&gt;""),IF(TRIM(SUBSTITUTE(B4232,CHAR(160),""))="","",IF(ISNUMBER(MATCH(TRIM(SUBSTITUTE(B4232,CHAR(160),"")),'Look Up Values'!$B$2:$B$500,0)),"","Origin error")),"")</f>
        <v/>
      </c>
      <c r="O4232" s="242" t="str">
        <f>IF(AND(I4232&lt;&gt;0,I4232&lt;&gt;""),IF(C4232="","",IF(AND(ISNUMBER(--LEFT(C4232,FIND(" ",C4232&amp;" ")-1)),OR(LEN(LEFT(C4232,FIND(" ",C4232&amp;" ")-1))=6,LEN(LEFT(C4232,FIND(" ",C4232&amp;" ")-1))=7),OR(ISNUMBER(MATCH(LEFT(C4232,FIND(" ",C4232&amp;" ")-1),'Look Up Values'!$G$2:$G$1000,0)),ISNUMBER(MATCH(LEFT(C4232,FIND(" ",C4232&amp;" ")-1),'Look Up Values'!$AE$2:$AE$2000,0)))),"","EWC error")),"")</f>
        <v/>
      </c>
      <c r="P4232" s="242" t="str" cm="1">
        <f t="array" ref="P4232">IF(AND(I4232&lt;&gt;0,I4232&lt;&gt;""),IF(D4232="","",IF(ISNUMBER(MATCH(SUBSTITUTE(D4232," ",""),SUBSTITUTE('Look Up Values'!$S$2:$S$120," ",""),0)),"","D&amp;R error")),"")</f>
        <v/>
      </c>
      <c r="Q4232" s="242" t="str" cm="1">
        <f t="array" ref="Q4232">IF(AND(I4232&lt;&gt;0,I4232&lt;&gt;""),IF(G4232="","",IF(ISNUMBER(MATCH(SUBSTITUTE(G4232," ",""),SUBSTITUTE('Look Up Values'!$I$2:$I$10," ",""),0)),"","State error")),"")</f>
        <v/>
      </c>
      <c r="R4232" s="260" t="str">
        <f t="shared" si="131"/>
        <v/>
      </c>
    </row>
    <row r="4233" spans="1:18" ht="15.75">
      <c r="A4233" s="250">
        <v>4226</v>
      </c>
      <c r="B4233" s="198"/>
      <c r="C4233" s="25"/>
      <c r="D4233" s="25"/>
      <c r="E4233" s="25"/>
      <c r="F4233" s="25"/>
      <c r="G4233" s="26"/>
      <c r="H4233" s="27"/>
      <c r="I4233" s="28"/>
      <c r="J4233" s="430"/>
      <c r="K4233" s="48"/>
      <c r="L4233" s="457" t="str">
        <f t="shared" si="132"/>
        <v/>
      </c>
      <c r="M4233" s="245" cm="1">
        <f t="array" ref="M4233">SUMPRODUCT(--(N4233:Q4233&lt;&gt;"")) + IF(TRIM(R4233)="",0,LEN(R4233)-LEN(SUBSTITUTE(R4233,",",""))+1)</f>
        <v>0</v>
      </c>
      <c r="N4233" s="242" t="str">
        <f>IF(AND(I4233&lt;&gt;0,I4233&lt;&gt;""),IF(TRIM(SUBSTITUTE(B4233,CHAR(160),""))="","",IF(ISNUMBER(MATCH(TRIM(SUBSTITUTE(B4233,CHAR(160),"")),'Look Up Values'!$B$2:$B$500,0)),"","Origin error")),"")</f>
        <v/>
      </c>
      <c r="O4233" s="242" t="str">
        <f>IF(AND(I4233&lt;&gt;0,I4233&lt;&gt;""),IF(C4233="","",IF(AND(ISNUMBER(--LEFT(C4233,FIND(" ",C4233&amp;" ")-1)),OR(LEN(LEFT(C4233,FIND(" ",C4233&amp;" ")-1))=6,LEN(LEFT(C4233,FIND(" ",C4233&amp;" ")-1))=7),OR(ISNUMBER(MATCH(LEFT(C4233,FIND(" ",C4233&amp;" ")-1),'Look Up Values'!$G$2:$G$1000,0)),ISNUMBER(MATCH(LEFT(C4233,FIND(" ",C4233&amp;" ")-1),'Look Up Values'!$AE$2:$AE$2000,0)))),"","EWC error")),"")</f>
        <v/>
      </c>
      <c r="P4233" s="242" t="str" cm="1">
        <f t="array" ref="P4233">IF(AND(I4233&lt;&gt;0,I4233&lt;&gt;""),IF(D4233="","",IF(ISNUMBER(MATCH(SUBSTITUTE(D4233," ",""),SUBSTITUTE('Look Up Values'!$S$2:$S$120," ",""),0)),"","D&amp;R error")),"")</f>
        <v/>
      </c>
      <c r="Q4233" s="242" t="str" cm="1">
        <f t="array" ref="Q4233">IF(AND(I4233&lt;&gt;0,I4233&lt;&gt;""),IF(G4233="","",IF(ISNUMBER(MATCH(SUBSTITUTE(G4233," ",""),SUBSTITUTE('Look Up Values'!$I$2:$I$10," ",""),0)),"","State error")),"")</f>
        <v/>
      </c>
      <c r="R4233" s="260" t="str">
        <f t="shared" ref="R4233:R4296" si="133">IF(OR(I4233="",I4233=0),"",IF(COUNTA(B4233,C4233,D4233,G4233,I4233)=0,"",IF(COUNTA(B4233,C4233,D4233,G4233,I4233)=5,"",LEFT(IF(TRIM(SUBSTITUTE(B4233,CHAR(160),""))="","Origin, ","")&amp;IF(TRIM(SUBSTITUTE(C4233,CHAR(160),""))="","EWC, ","")&amp;IF(TRIM(SUBSTITUTE(D4233,CHAR(160),""))="","D&amp;R, ","")&amp;IF(TRIM(SUBSTITUTE(G4233,CHAR(160),""))="","State, ",""),LEN(IF(TRIM(SUBSTITUTE(B4233,CHAR(160),""))="","Origin, ","")&amp;IF(TRIM(SUBSTITUTE(C4233,CHAR(160),""))="","EWC, ","")&amp;IF(TRIM(SUBSTITUTE(D4233,CHAR(160),""))="","D&amp;R, ","")&amp;IF(TRIM(SUBSTITUTE(G4233,CHAR(160),""))="","State, ",""))-2))))</f>
        <v/>
      </c>
    </row>
    <row r="4234" spans="1:18" ht="15.75">
      <c r="A4234" s="250">
        <v>4227</v>
      </c>
      <c r="B4234" s="198"/>
      <c r="C4234" s="25"/>
      <c r="D4234" s="25"/>
      <c r="E4234" s="25"/>
      <c r="F4234" s="25"/>
      <c r="G4234" s="26"/>
      <c r="H4234" s="27"/>
      <c r="I4234" s="28"/>
      <c r="J4234" s="430"/>
      <c r="K4234" s="48"/>
      <c r="L4234" s="457" t="str">
        <f t="shared" si="132"/>
        <v/>
      </c>
      <c r="M4234" s="245" cm="1">
        <f t="array" ref="M4234">SUMPRODUCT(--(N4234:Q4234&lt;&gt;"")) + IF(TRIM(R4234)="",0,LEN(R4234)-LEN(SUBSTITUTE(R4234,",",""))+1)</f>
        <v>0</v>
      </c>
      <c r="N4234" s="242" t="str">
        <f>IF(AND(I4234&lt;&gt;0,I4234&lt;&gt;""),IF(TRIM(SUBSTITUTE(B4234,CHAR(160),""))="","",IF(ISNUMBER(MATCH(TRIM(SUBSTITUTE(B4234,CHAR(160),"")),'Look Up Values'!$B$2:$B$500,0)),"","Origin error")),"")</f>
        <v/>
      </c>
      <c r="O4234" s="242" t="str">
        <f>IF(AND(I4234&lt;&gt;0,I4234&lt;&gt;""),IF(C4234="","",IF(AND(ISNUMBER(--LEFT(C4234,FIND(" ",C4234&amp;" ")-1)),OR(LEN(LEFT(C4234,FIND(" ",C4234&amp;" ")-1))=6,LEN(LEFT(C4234,FIND(" ",C4234&amp;" ")-1))=7),OR(ISNUMBER(MATCH(LEFT(C4234,FIND(" ",C4234&amp;" ")-1),'Look Up Values'!$G$2:$G$1000,0)),ISNUMBER(MATCH(LEFT(C4234,FIND(" ",C4234&amp;" ")-1),'Look Up Values'!$AE$2:$AE$2000,0)))),"","EWC error")),"")</f>
        <v/>
      </c>
      <c r="P4234" s="242" t="str" cm="1">
        <f t="array" ref="P4234">IF(AND(I4234&lt;&gt;0,I4234&lt;&gt;""),IF(D4234="","",IF(ISNUMBER(MATCH(SUBSTITUTE(D4234," ",""),SUBSTITUTE('Look Up Values'!$S$2:$S$120," ",""),0)),"","D&amp;R error")),"")</f>
        <v/>
      </c>
      <c r="Q4234" s="242" t="str" cm="1">
        <f t="array" ref="Q4234">IF(AND(I4234&lt;&gt;0,I4234&lt;&gt;""),IF(G4234="","",IF(ISNUMBER(MATCH(SUBSTITUTE(G4234," ",""),SUBSTITUTE('Look Up Values'!$I$2:$I$10," ",""),0)),"","State error")),"")</f>
        <v/>
      </c>
      <c r="R4234" s="260" t="str">
        <f t="shared" si="133"/>
        <v/>
      </c>
    </row>
    <row r="4235" spans="1:18" ht="15.75">
      <c r="A4235" s="250">
        <v>4228</v>
      </c>
      <c r="B4235" s="198"/>
      <c r="C4235" s="25"/>
      <c r="D4235" s="25"/>
      <c r="E4235" s="25"/>
      <c r="F4235" s="25"/>
      <c r="G4235" s="26"/>
      <c r="H4235" s="27"/>
      <c r="I4235" s="28"/>
      <c r="J4235" s="430"/>
      <c r="K4235" s="48"/>
      <c r="L4235" s="457" t="str">
        <f t="shared" si="132"/>
        <v/>
      </c>
      <c r="M4235" s="245" cm="1">
        <f t="array" ref="M4235">SUMPRODUCT(--(N4235:Q4235&lt;&gt;"")) + IF(TRIM(R4235)="",0,LEN(R4235)-LEN(SUBSTITUTE(R4235,",",""))+1)</f>
        <v>0</v>
      </c>
      <c r="N4235" s="242" t="str">
        <f>IF(AND(I4235&lt;&gt;0,I4235&lt;&gt;""),IF(TRIM(SUBSTITUTE(B4235,CHAR(160),""))="","",IF(ISNUMBER(MATCH(TRIM(SUBSTITUTE(B4235,CHAR(160),"")),'Look Up Values'!$B$2:$B$500,0)),"","Origin error")),"")</f>
        <v/>
      </c>
      <c r="O4235" s="242" t="str">
        <f>IF(AND(I4235&lt;&gt;0,I4235&lt;&gt;""),IF(C4235="","",IF(AND(ISNUMBER(--LEFT(C4235,FIND(" ",C4235&amp;" ")-1)),OR(LEN(LEFT(C4235,FIND(" ",C4235&amp;" ")-1))=6,LEN(LEFT(C4235,FIND(" ",C4235&amp;" ")-1))=7),OR(ISNUMBER(MATCH(LEFT(C4235,FIND(" ",C4235&amp;" ")-1),'Look Up Values'!$G$2:$G$1000,0)),ISNUMBER(MATCH(LEFT(C4235,FIND(" ",C4235&amp;" ")-1),'Look Up Values'!$AE$2:$AE$2000,0)))),"","EWC error")),"")</f>
        <v/>
      </c>
      <c r="P4235" s="242" t="str" cm="1">
        <f t="array" ref="P4235">IF(AND(I4235&lt;&gt;0,I4235&lt;&gt;""),IF(D4235="","",IF(ISNUMBER(MATCH(SUBSTITUTE(D4235," ",""),SUBSTITUTE('Look Up Values'!$S$2:$S$120," ",""),0)),"","D&amp;R error")),"")</f>
        <v/>
      </c>
      <c r="Q4235" s="242" t="str" cm="1">
        <f t="array" ref="Q4235">IF(AND(I4235&lt;&gt;0,I4235&lt;&gt;""),IF(G4235="","",IF(ISNUMBER(MATCH(SUBSTITUTE(G4235," ",""),SUBSTITUTE('Look Up Values'!$I$2:$I$10," ",""),0)),"","State error")),"")</f>
        <v/>
      </c>
      <c r="R4235" s="260" t="str">
        <f t="shared" si="133"/>
        <v/>
      </c>
    </row>
    <row r="4236" spans="1:18" ht="15.75">
      <c r="A4236" s="250">
        <v>4229</v>
      </c>
      <c r="B4236" s="198"/>
      <c r="C4236" s="25"/>
      <c r="D4236" s="25"/>
      <c r="E4236" s="25"/>
      <c r="F4236" s="25"/>
      <c r="G4236" s="26"/>
      <c r="H4236" s="27"/>
      <c r="I4236" s="28"/>
      <c r="J4236" s="430"/>
      <c r="K4236" s="48"/>
      <c r="L4236" s="457" t="str">
        <f t="shared" si="132"/>
        <v/>
      </c>
      <c r="M4236" s="245" cm="1">
        <f t="array" ref="M4236">SUMPRODUCT(--(N4236:Q4236&lt;&gt;"")) + IF(TRIM(R4236)="",0,LEN(R4236)-LEN(SUBSTITUTE(R4236,",",""))+1)</f>
        <v>0</v>
      </c>
      <c r="N4236" s="242" t="str">
        <f>IF(AND(I4236&lt;&gt;0,I4236&lt;&gt;""),IF(TRIM(SUBSTITUTE(B4236,CHAR(160),""))="","",IF(ISNUMBER(MATCH(TRIM(SUBSTITUTE(B4236,CHAR(160),"")),'Look Up Values'!$B$2:$B$500,0)),"","Origin error")),"")</f>
        <v/>
      </c>
      <c r="O4236" s="242" t="str">
        <f>IF(AND(I4236&lt;&gt;0,I4236&lt;&gt;""),IF(C4236="","",IF(AND(ISNUMBER(--LEFT(C4236,FIND(" ",C4236&amp;" ")-1)),OR(LEN(LEFT(C4236,FIND(" ",C4236&amp;" ")-1))=6,LEN(LEFT(C4236,FIND(" ",C4236&amp;" ")-1))=7),OR(ISNUMBER(MATCH(LEFT(C4236,FIND(" ",C4236&amp;" ")-1),'Look Up Values'!$G$2:$G$1000,0)),ISNUMBER(MATCH(LEFT(C4236,FIND(" ",C4236&amp;" ")-1),'Look Up Values'!$AE$2:$AE$2000,0)))),"","EWC error")),"")</f>
        <v/>
      </c>
      <c r="P4236" s="242" t="str" cm="1">
        <f t="array" ref="P4236">IF(AND(I4236&lt;&gt;0,I4236&lt;&gt;""),IF(D4236="","",IF(ISNUMBER(MATCH(SUBSTITUTE(D4236," ",""),SUBSTITUTE('Look Up Values'!$S$2:$S$120," ",""),0)),"","D&amp;R error")),"")</f>
        <v/>
      </c>
      <c r="Q4236" s="242" t="str" cm="1">
        <f t="array" ref="Q4236">IF(AND(I4236&lt;&gt;0,I4236&lt;&gt;""),IF(G4236="","",IF(ISNUMBER(MATCH(SUBSTITUTE(G4236," ",""),SUBSTITUTE('Look Up Values'!$I$2:$I$10," ",""),0)),"","State error")),"")</f>
        <v/>
      </c>
      <c r="R4236" s="260" t="str">
        <f t="shared" si="133"/>
        <v/>
      </c>
    </row>
    <row r="4237" spans="1:18" ht="15.75">
      <c r="A4237" s="250">
        <v>4230</v>
      </c>
      <c r="B4237" s="198"/>
      <c r="C4237" s="25"/>
      <c r="D4237" s="25"/>
      <c r="E4237" s="25"/>
      <c r="F4237" s="25"/>
      <c r="G4237" s="26"/>
      <c r="H4237" s="27"/>
      <c r="I4237" s="28"/>
      <c r="J4237" s="430"/>
      <c r="K4237" s="48"/>
      <c r="L4237" s="457" t="str">
        <f t="shared" si="132"/>
        <v/>
      </c>
      <c r="M4237" s="245" cm="1">
        <f t="array" ref="M4237">SUMPRODUCT(--(N4237:Q4237&lt;&gt;"")) + IF(TRIM(R4237)="",0,LEN(R4237)-LEN(SUBSTITUTE(R4237,",",""))+1)</f>
        <v>0</v>
      </c>
      <c r="N4237" s="242" t="str">
        <f>IF(AND(I4237&lt;&gt;0,I4237&lt;&gt;""),IF(TRIM(SUBSTITUTE(B4237,CHAR(160),""))="","",IF(ISNUMBER(MATCH(TRIM(SUBSTITUTE(B4237,CHAR(160),"")),'Look Up Values'!$B$2:$B$500,0)),"","Origin error")),"")</f>
        <v/>
      </c>
      <c r="O4237" s="242" t="str">
        <f>IF(AND(I4237&lt;&gt;0,I4237&lt;&gt;""),IF(C4237="","",IF(AND(ISNUMBER(--LEFT(C4237,FIND(" ",C4237&amp;" ")-1)),OR(LEN(LEFT(C4237,FIND(" ",C4237&amp;" ")-1))=6,LEN(LEFT(C4237,FIND(" ",C4237&amp;" ")-1))=7),OR(ISNUMBER(MATCH(LEFT(C4237,FIND(" ",C4237&amp;" ")-1),'Look Up Values'!$G$2:$G$1000,0)),ISNUMBER(MATCH(LEFT(C4237,FIND(" ",C4237&amp;" ")-1),'Look Up Values'!$AE$2:$AE$2000,0)))),"","EWC error")),"")</f>
        <v/>
      </c>
      <c r="P4237" s="242" t="str" cm="1">
        <f t="array" ref="P4237">IF(AND(I4237&lt;&gt;0,I4237&lt;&gt;""),IF(D4237="","",IF(ISNUMBER(MATCH(SUBSTITUTE(D4237," ",""),SUBSTITUTE('Look Up Values'!$S$2:$S$120," ",""),0)),"","D&amp;R error")),"")</f>
        <v/>
      </c>
      <c r="Q4237" s="242" t="str" cm="1">
        <f t="array" ref="Q4237">IF(AND(I4237&lt;&gt;0,I4237&lt;&gt;""),IF(G4237="","",IF(ISNUMBER(MATCH(SUBSTITUTE(G4237," ",""),SUBSTITUTE('Look Up Values'!$I$2:$I$10," ",""),0)),"","State error")),"")</f>
        <v/>
      </c>
      <c r="R4237" s="260" t="str">
        <f t="shared" si="133"/>
        <v/>
      </c>
    </row>
    <row r="4238" spans="1:18" ht="15.75">
      <c r="A4238" s="250">
        <v>4231</v>
      </c>
      <c r="B4238" s="198"/>
      <c r="C4238" s="25"/>
      <c r="D4238" s="25"/>
      <c r="E4238" s="25"/>
      <c r="F4238" s="25"/>
      <c r="G4238" s="26"/>
      <c r="H4238" s="27"/>
      <c r="I4238" s="28"/>
      <c r="J4238" s="430"/>
      <c r="K4238" s="48"/>
      <c r="L4238" s="457" t="str">
        <f t="shared" si="132"/>
        <v/>
      </c>
      <c r="M4238" s="245" cm="1">
        <f t="array" ref="M4238">SUMPRODUCT(--(N4238:Q4238&lt;&gt;"")) + IF(TRIM(R4238)="",0,LEN(R4238)-LEN(SUBSTITUTE(R4238,",",""))+1)</f>
        <v>0</v>
      </c>
      <c r="N4238" s="242" t="str">
        <f>IF(AND(I4238&lt;&gt;0,I4238&lt;&gt;""),IF(TRIM(SUBSTITUTE(B4238,CHAR(160),""))="","",IF(ISNUMBER(MATCH(TRIM(SUBSTITUTE(B4238,CHAR(160),"")),'Look Up Values'!$B$2:$B$500,0)),"","Origin error")),"")</f>
        <v/>
      </c>
      <c r="O4238" s="242" t="str">
        <f>IF(AND(I4238&lt;&gt;0,I4238&lt;&gt;""),IF(C4238="","",IF(AND(ISNUMBER(--LEFT(C4238,FIND(" ",C4238&amp;" ")-1)),OR(LEN(LEFT(C4238,FIND(" ",C4238&amp;" ")-1))=6,LEN(LEFT(C4238,FIND(" ",C4238&amp;" ")-1))=7),OR(ISNUMBER(MATCH(LEFT(C4238,FIND(" ",C4238&amp;" ")-1),'Look Up Values'!$G$2:$G$1000,0)),ISNUMBER(MATCH(LEFT(C4238,FIND(" ",C4238&amp;" ")-1),'Look Up Values'!$AE$2:$AE$2000,0)))),"","EWC error")),"")</f>
        <v/>
      </c>
      <c r="P4238" s="242" t="str" cm="1">
        <f t="array" ref="P4238">IF(AND(I4238&lt;&gt;0,I4238&lt;&gt;""),IF(D4238="","",IF(ISNUMBER(MATCH(SUBSTITUTE(D4238," ",""),SUBSTITUTE('Look Up Values'!$S$2:$S$120," ",""),0)),"","D&amp;R error")),"")</f>
        <v/>
      </c>
      <c r="Q4238" s="242" t="str" cm="1">
        <f t="array" ref="Q4238">IF(AND(I4238&lt;&gt;0,I4238&lt;&gt;""),IF(G4238="","",IF(ISNUMBER(MATCH(SUBSTITUTE(G4238," ",""),SUBSTITUTE('Look Up Values'!$I$2:$I$10," ",""),0)),"","State error")),"")</f>
        <v/>
      </c>
      <c r="R4238" s="260" t="str">
        <f t="shared" si="133"/>
        <v/>
      </c>
    </row>
    <row r="4239" spans="1:18" ht="15.75">
      <c r="A4239" s="250">
        <v>4232</v>
      </c>
      <c r="B4239" s="198"/>
      <c r="C4239" s="25"/>
      <c r="D4239" s="25"/>
      <c r="E4239" s="25"/>
      <c r="F4239" s="25"/>
      <c r="G4239" s="26"/>
      <c r="H4239" s="27"/>
      <c r="I4239" s="28"/>
      <c r="J4239" s="430"/>
      <c r="K4239" s="48"/>
      <c r="L4239" s="457" t="str">
        <f t="shared" si="132"/>
        <v/>
      </c>
      <c r="M4239" s="245" cm="1">
        <f t="array" ref="M4239">SUMPRODUCT(--(N4239:Q4239&lt;&gt;"")) + IF(TRIM(R4239)="",0,LEN(R4239)-LEN(SUBSTITUTE(R4239,",",""))+1)</f>
        <v>0</v>
      </c>
      <c r="N4239" s="242" t="str">
        <f>IF(AND(I4239&lt;&gt;0,I4239&lt;&gt;""),IF(TRIM(SUBSTITUTE(B4239,CHAR(160),""))="","",IF(ISNUMBER(MATCH(TRIM(SUBSTITUTE(B4239,CHAR(160),"")),'Look Up Values'!$B$2:$B$500,0)),"","Origin error")),"")</f>
        <v/>
      </c>
      <c r="O4239" s="242" t="str">
        <f>IF(AND(I4239&lt;&gt;0,I4239&lt;&gt;""),IF(C4239="","",IF(AND(ISNUMBER(--LEFT(C4239,FIND(" ",C4239&amp;" ")-1)),OR(LEN(LEFT(C4239,FIND(" ",C4239&amp;" ")-1))=6,LEN(LEFT(C4239,FIND(" ",C4239&amp;" ")-1))=7),OR(ISNUMBER(MATCH(LEFT(C4239,FIND(" ",C4239&amp;" ")-1),'Look Up Values'!$G$2:$G$1000,0)),ISNUMBER(MATCH(LEFT(C4239,FIND(" ",C4239&amp;" ")-1),'Look Up Values'!$AE$2:$AE$2000,0)))),"","EWC error")),"")</f>
        <v/>
      </c>
      <c r="P4239" s="242" t="str" cm="1">
        <f t="array" ref="P4239">IF(AND(I4239&lt;&gt;0,I4239&lt;&gt;""),IF(D4239="","",IF(ISNUMBER(MATCH(SUBSTITUTE(D4239," ",""),SUBSTITUTE('Look Up Values'!$S$2:$S$120," ",""),0)),"","D&amp;R error")),"")</f>
        <v/>
      </c>
      <c r="Q4239" s="242" t="str" cm="1">
        <f t="array" ref="Q4239">IF(AND(I4239&lt;&gt;0,I4239&lt;&gt;""),IF(G4239="","",IF(ISNUMBER(MATCH(SUBSTITUTE(G4239," ",""),SUBSTITUTE('Look Up Values'!$I$2:$I$10," ",""),0)),"","State error")),"")</f>
        <v/>
      </c>
      <c r="R4239" s="260" t="str">
        <f t="shared" si="133"/>
        <v/>
      </c>
    </row>
    <row r="4240" spans="1:18" ht="15.75">
      <c r="A4240" s="250">
        <v>4233</v>
      </c>
      <c r="B4240" s="198"/>
      <c r="C4240" s="25"/>
      <c r="D4240" s="25"/>
      <c r="E4240" s="25"/>
      <c r="F4240" s="25"/>
      <c r="G4240" s="26"/>
      <c r="H4240" s="27"/>
      <c r="I4240" s="28"/>
      <c r="J4240" s="430"/>
      <c r="K4240" s="48"/>
      <c r="L4240" s="457" t="str">
        <f t="shared" si="132"/>
        <v/>
      </c>
      <c r="M4240" s="245" cm="1">
        <f t="array" ref="M4240">SUMPRODUCT(--(N4240:Q4240&lt;&gt;"")) + IF(TRIM(R4240)="",0,LEN(R4240)-LEN(SUBSTITUTE(R4240,",",""))+1)</f>
        <v>0</v>
      </c>
      <c r="N4240" s="242" t="str">
        <f>IF(AND(I4240&lt;&gt;0,I4240&lt;&gt;""),IF(TRIM(SUBSTITUTE(B4240,CHAR(160),""))="","",IF(ISNUMBER(MATCH(TRIM(SUBSTITUTE(B4240,CHAR(160),"")),'Look Up Values'!$B$2:$B$500,0)),"","Origin error")),"")</f>
        <v/>
      </c>
      <c r="O4240" s="242" t="str">
        <f>IF(AND(I4240&lt;&gt;0,I4240&lt;&gt;""),IF(C4240="","",IF(AND(ISNUMBER(--LEFT(C4240,FIND(" ",C4240&amp;" ")-1)),OR(LEN(LEFT(C4240,FIND(" ",C4240&amp;" ")-1))=6,LEN(LEFT(C4240,FIND(" ",C4240&amp;" ")-1))=7),OR(ISNUMBER(MATCH(LEFT(C4240,FIND(" ",C4240&amp;" ")-1),'Look Up Values'!$G$2:$G$1000,0)),ISNUMBER(MATCH(LEFT(C4240,FIND(" ",C4240&amp;" ")-1),'Look Up Values'!$AE$2:$AE$2000,0)))),"","EWC error")),"")</f>
        <v/>
      </c>
      <c r="P4240" s="242" t="str" cm="1">
        <f t="array" ref="P4240">IF(AND(I4240&lt;&gt;0,I4240&lt;&gt;""),IF(D4240="","",IF(ISNUMBER(MATCH(SUBSTITUTE(D4240," ",""),SUBSTITUTE('Look Up Values'!$S$2:$S$120," ",""),0)),"","D&amp;R error")),"")</f>
        <v/>
      </c>
      <c r="Q4240" s="242" t="str" cm="1">
        <f t="array" ref="Q4240">IF(AND(I4240&lt;&gt;0,I4240&lt;&gt;""),IF(G4240="","",IF(ISNUMBER(MATCH(SUBSTITUTE(G4240," ",""),SUBSTITUTE('Look Up Values'!$I$2:$I$10," ",""),0)),"","State error")),"")</f>
        <v/>
      </c>
      <c r="R4240" s="260" t="str">
        <f t="shared" si="133"/>
        <v/>
      </c>
    </row>
    <row r="4241" spans="1:18" ht="15.75">
      <c r="A4241" s="250">
        <v>4234</v>
      </c>
      <c r="B4241" s="198"/>
      <c r="C4241" s="25"/>
      <c r="D4241" s="25"/>
      <c r="E4241" s="25"/>
      <c r="F4241" s="25"/>
      <c r="G4241" s="26"/>
      <c r="H4241" s="27"/>
      <c r="I4241" s="28"/>
      <c r="J4241" s="430"/>
      <c r="K4241" s="48"/>
      <c r="L4241" s="457" t="str">
        <f t="shared" si="132"/>
        <v/>
      </c>
      <c r="M4241" s="245" cm="1">
        <f t="array" ref="M4241">SUMPRODUCT(--(N4241:Q4241&lt;&gt;"")) + IF(TRIM(R4241)="",0,LEN(R4241)-LEN(SUBSTITUTE(R4241,",",""))+1)</f>
        <v>0</v>
      </c>
      <c r="N4241" s="242" t="str">
        <f>IF(AND(I4241&lt;&gt;0,I4241&lt;&gt;""),IF(TRIM(SUBSTITUTE(B4241,CHAR(160),""))="","",IF(ISNUMBER(MATCH(TRIM(SUBSTITUTE(B4241,CHAR(160),"")),'Look Up Values'!$B$2:$B$500,0)),"","Origin error")),"")</f>
        <v/>
      </c>
      <c r="O4241" s="242" t="str">
        <f>IF(AND(I4241&lt;&gt;0,I4241&lt;&gt;""),IF(C4241="","",IF(AND(ISNUMBER(--LEFT(C4241,FIND(" ",C4241&amp;" ")-1)),OR(LEN(LEFT(C4241,FIND(" ",C4241&amp;" ")-1))=6,LEN(LEFT(C4241,FIND(" ",C4241&amp;" ")-1))=7),OR(ISNUMBER(MATCH(LEFT(C4241,FIND(" ",C4241&amp;" ")-1),'Look Up Values'!$G$2:$G$1000,0)),ISNUMBER(MATCH(LEFT(C4241,FIND(" ",C4241&amp;" ")-1),'Look Up Values'!$AE$2:$AE$2000,0)))),"","EWC error")),"")</f>
        <v/>
      </c>
      <c r="P4241" s="242" t="str" cm="1">
        <f t="array" ref="P4241">IF(AND(I4241&lt;&gt;0,I4241&lt;&gt;""),IF(D4241="","",IF(ISNUMBER(MATCH(SUBSTITUTE(D4241," ",""),SUBSTITUTE('Look Up Values'!$S$2:$S$120," ",""),0)),"","D&amp;R error")),"")</f>
        <v/>
      </c>
      <c r="Q4241" s="242" t="str" cm="1">
        <f t="array" ref="Q4241">IF(AND(I4241&lt;&gt;0,I4241&lt;&gt;""),IF(G4241="","",IF(ISNUMBER(MATCH(SUBSTITUTE(G4241," ",""),SUBSTITUTE('Look Up Values'!$I$2:$I$10," ",""),0)),"","State error")),"")</f>
        <v/>
      </c>
      <c r="R4241" s="260" t="str">
        <f t="shared" si="133"/>
        <v/>
      </c>
    </row>
    <row r="4242" spans="1:18" ht="15.75">
      <c r="A4242" s="250">
        <v>4235</v>
      </c>
      <c r="B4242" s="198"/>
      <c r="C4242" s="25"/>
      <c r="D4242" s="25"/>
      <c r="E4242" s="25"/>
      <c r="F4242" s="25"/>
      <c r="G4242" s="26"/>
      <c r="H4242" s="27"/>
      <c r="I4242" s="28"/>
      <c r="J4242" s="430"/>
      <c r="K4242" s="48"/>
      <c r="L4242" s="457" t="str">
        <f t="shared" si="132"/>
        <v/>
      </c>
      <c r="M4242" s="245" cm="1">
        <f t="array" ref="M4242">SUMPRODUCT(--(N4242:Q4242&lt;&gt;"")) + IF(TRIM(R4242)="",0,LEN(R4242)-LEN(SUBSTITUTE(R4242,",",""))+1)</f>
        <v>0</v>
      </c>
      <c r="N4242" s="242" t="str">
        <f>IF(AND(I4242&lt;&gt;0,I4242&lt;&gt;""),IF(TRIM(SUBSTITUTE(B4242,CHAR(160),""))="","",IF(ISNUMBER(MATCH(TRIM(SUBSTITUTE(B4242,CHAR(160),"")),'Look Up Values'!$B$2:$B$500,0)),"","Origin error")),"")</f>
        <v/>
      </c>
      <c r="O4242" s="242" t="str">
        <f>IF(AND(I4242&lt;&gt;0,I4242&lt;&gt;""),IF(C4242="","",IF(AND(ISNUMBER(--LEFT(C4242,FIND(" ",C4242&amp;" ")-1)),OR(LEN(LEFT(C4242,FIND(" ",C4242&amp;" ")-1))=6,LEN(LEFT(C4242,FIND(" ",C4242&amp;" ")-1))=7),OR(ISNUMBER(MATCH(LEFT(C4242,FIND(" ",C4242&amp;" ")-1),'Look Up Values'!$G$2:$G$1000,0)),ISNUMBER(MATCH(LEFT(C4242,FIND(" ",C4242&amp;" ")-1),'Look Up Values'!$AE$2:$AE$2000,0)))),"","EWC error")),"")</f>
        <v/>
      </c>
      <c r="P4242" s="242" t="str" cm="1">
        <f t="array" ref="P4242">IF(AND(I4242&lt;&gt;0,I4242&lt;&gt;""),IF(D4242="","",IF(ISNUMBER(MATCH(SUBSTITUTE(D4242," ",""),SUBSTITUTE('Look Up Values'!$S$2:$S$120," ",""),0)),"","D&amp;R error")),"")</f>
        <v/>
      </c>
      <c r="Q4242" s="242" t="str" cm="1">
        <f t="array" ref="Q4242">IF(AND(I4242&lt;&gt;0,I4242&lt;&gt;""),IF(G4242="","",IF(ISNUMBER(MATCH(SUBSTITUTE(G4242," ",""),SUBSTITUTE('Look Up Values'!$I$2:$I$10," ",""),0)),"","State error")),"")</f>
        <v/>
      </c>
      <c r="R4242" s="260" t="str">
        <f t="shared" si="133"/>
        <v/>
      </c>
    </row>
    <row r="4243" spans="1:18" ht="15.75">
      <c r="A4243" s="250">
        <v>4236</v>
      </c>
      <c r="B4243" s="198"/>
      <c r="C4243" s="25"/>
      <c r="D4243" s="25"/>
      <c r="E4243" s="25"/>
      <c r="F4243" s="25"/>
      <c r="G4243" s="26"/>
      <c r="H4243" s="27"/>
      <c r="I4243" s="28"/>
      <c r="J4243" s="430"/>
      <c r="K4243" s="48"/>
      <c r="L4243" s="457" t="str">
        <f t="shared" si="132"/>
        <v/>
      </c>
      <c r="M4243" s="245" cm="1">
        <f t="array" ref="M4243">SUMPRODUCT(--(N4243:Q4243&lt;&gt;"")) + IF(TRIM(R4243)="",0,LEN(R4243)-LEN(SUBSTITUTE(R4243,",",""))+1)</f>
        <v>0</v>
      </c>
      <c r="N4243" s="242" t="str">
        <f>IF(AND(I4243&lt;&gt;0,I4243&lt;&gt;""),IF(TRIM(SUBSTITUTE(B4243,CHAR(160),""))="","",IF(ISNUMBER(MATCH(TRIM(SUBSTITUTE(B4243,CHAR(160),"")),'Look Up Values'!$B$2:$B$500,0)),"","Origin error")),"")</f>
        <v/>
      </c>
      <c r="O4243" s="242" t="str">
        <f>IF(AND(I4243&lt;&gt;0,I4243&lt;&gt;""),IF(C4243="","",IF(AND(ISNUMBER(--LEFT(C4243,FIND(" ",C4243&amp;" ")-1)),OR(LEN(LEFT(C4243,FIND(" ",C4243&amp;" ")-1))=6,LEN(LEFT(C4243,FIND(" ",C4243&amp;" ")-1))=7),OR(ISNUMBER(MATCH(LEFT(C4243,FIND(" ",C4243&amp;" ")-1),'Look Up Values'!$G$2:$G$1000,0)),ISNUMBER(MATCH(LEFT(C4243,FIND(" ",C4243&amp;" ")-1),'Look Up Values'!$AE$2:$AE$2000,0)))),"","EWC error")),"")</f>
        <v/>
      </c>
      <c r="P4243" s="242" t="str" cm="1">
        <f t="array" ref="P4243">IF(AND(I4243&lt;&gt;0,I4243&lt;&gt;""),IF(D4243="","",IF(ISNUMBER(MATCH(SUBSTITUTE(D4243," ",""),SUBSTITUTE('Look Up Values'!$S$2:$S$120," ",""),0)),"","D&amp;R error")),"")</f>
        <v/>
      </c>
      <c r="Q4243" s="242" t="str" cm="1">
        <f t="array" ref="Q4243">IF(AND(I4243&lt;&gt;0,I4243&lt;&gt;""),IF(G4243="","",IF(ISNUMBER(MATCH(SUBSTITUTE(G4243," ",""),SUBSTITUTE('Look Up Values'!$I$2:$I$10," ",""),0)),"","State error")),"")</f>
        <v/>
      </c>
      <c r="R4243" s="260" t="str">
        <f t="shared" si="133"/>
        <v/>
      </c>
    </row>
    <row r="4244" spans="1:18" ht="15.75">
      <c r="A4244" s="250">
        <v>4237</v>
      </c>
      <c r="B4244" s="198"/>
      <c r="C4244" s="25"/>
      <c r="D4244" s="25"/>
      <c r="E4244" s="25"/>
      <c r="F4244" s="25"/>
      <c r="G4244" s="26"/>
      <c r="H4244" s="27"/>
      <c r="I4244" s="28"/>
      <c r="J4244" s="430"/>
      <c r="K4244" s="48"/>
      <c r="L4244" s="457" t="str">
        <f t="shared" si="132"/>
        <v/>
      </c>
      <c r="M4244" s="245" cm="1">
        <f t="array" ref="M4244">SUMPRODUCT(--(N4244:Q4244&lt;&gt;"")) + IF(TRIM(R4244)="",0,LEN(R4244)-LEN(SUBSTITUTE(R4244,",",""))+1)</f>
        <v>0</v>
      </c>
      <c r="N4244" s="242" t="str">
        <f>IF(AND(I4244&lt;&gt;0,I4244&lt;&gt;""),IF(TRIM(SUBSTITUTE(B4244,CHAR(160),""))="","",IF(ISNUMBER(MATCH(TRIM(SUBSTITUTE(B4244,CHAR(160),"")),'Look Up Values'!$B$2:$B$500,0)),"","Origin error")),"")</f>
        <v/>
      </c>
      <c r="O4244" s="242" t="str">
        <f>IF(AND(I4244&lt;&gt;0,I4244&lt;&gt;""),IF(C4244="","",IF(AND(ISNUMBER(--LEFT(C4244,FIND(" ",C4244&amp;" ")-1)),OR(LEN(LEFT(C4244,FIND(" ",C4244&amp;" ")-1))=6,LEN(LEFT(C4244,FIND(" ",C4244&amp;" ")-1))=7),OR(ISNUMBER(MATCH(LEFT(C4244,FIND(" ",C4244&amp;" ")-1),'Look Up Values'!$G$2:$G$1000,0)),ISNUMBER(MATCH(LEFT(C4244,FIND(" ",C4244&amp;" ")-1),'Look Up Values'!$AE$2:$AE$2000,0)))),"","EWC error")),"")</f>
        <v/>
      </c>
      <c r="P4244" s="242" t="str" cm="1">
        <f t="array" ref="P4244">IF(AND(I4244&lt;&gt;0,I4244&lt;&gt;""),IF(D4244="","",IF(ISNUMBER(MATCH(SUBSTITUTE(D4244," ",""),SUBSTITUTE('Look Up Values'!$S$2:$S$120," ",""),0)),"","D&amp;R error")),"")</f>
        <v/>
      </c>
      <c r="Q4244" s="242" t="str" cm="1">
        <f t="array" ref="Q4244">IF(AND(I4244&lt;&gt;0,I4244&lt;&gt;""),IF(G4244="","",IF(ISNUMBER(MATCH(SUBSTITUTE(G4244," ",""),SUBSTITUTE('Look Up Values'!$I$2:$I$10," ",""),0)),"","State error")),"")</f>
        <v/>
      </c>
      <c r="R4244" s="260" t="str">
        <f t="shared" si="133"/>
        <v/>
      </c>
    </row>
    <row r="4245" spans="1:18" ht="15.75">
      <c r="A4245" s="250">
        <v>4238</v>
      </c>
      <c r="B4245" s="198"/>
      <c r="C4245" s="25"/>
      <c r="D4245" s="25"/>
      <c r="E4245" s="25"/>
      <c r="F4245" s="25"/>
      <c r="G4245" s="26"/>
      <c r="H4245" s="27"/>
      <c r="I4245" s="28"/>
      <c r="J4245" s="430"/>
      <c r="K4245" s="48"/>
      <c r="L4245" s="457" t="str">
        <f t="shared" si="132"/>
        <v/>
      </c>
      <c r="M4245" s="245" cm="1">
        <f t="array" ref="M4245">SUMPRODUCT(--(N4245:Q4245&lt;&gt;"")) + IF(TRIM(R4245)="",0,LEN(R4245)-LEN(SUBSTITUTE(R4245,",",""))+1)</f>
        <v>0</v>
      </c>
      <c r="N4245" s="242" t="str">
        <f>IF(AND(I4245&lt;&gt;0,I4245&lt;&gt;""),IF(TRIM(SUBSTITUTE(B4245,CHAR(160),""))="","",IF(ISNUMBER(MATCH(TRIM(SUBSTITUTE(B4245,CHAR(160),"")),'Look Up Values'!$B$2:$B$500,0)),"","Origin error")),"")</f>
        <v/>
      </c>
      <c r="O4245" s="242" t="str">
        <f>IF(AND(I4245&lt;&gt;0,I4245&lt;&gt;""),IF(C4245="","",IF(AND(ISNUMBER(--LEFT(C4245,FIND(" ",C4245&amp;" ")-1)),OR(LEN(LEFT(C4245,FIND(" ",C4245&amp;" ")-1))=6,LEN(LEFT(C4245,FIND(" ",C4245&amp;" ")-1))=7),OR(ISNUMBER(MATCH(LEFT(C4245,FIND(" ",C4245&amp;" ")-1),'Look Up Values'!$G$2:$G$1000,0)),ISNUMBER(MATCH(LEFT(C4245,FIND(" ",C4245&amp;" ")-1),'Look Up Values'!$AE$2:$AE$2000,0)))),"","EWC error")),"")</f>
        <v/>
      </c>
      <c r="P4245" s="242" t="str" cm="1">
        <f t="array" ref="P4245">IF(AND(I4245&lt;&gt;0,I4245&lt;&gt;""),IF(D4245="","",IF(ISNUMBER(MATCH(SUBSTITUTE(D4245," ",""),SUBSTITUTE('Look Up Values'!$S$2:$S$120," ",""),0)),"","D&amp;R error")),"")</f>
        <v/>
      </c>
      <c r="Q4245" s="242" t="str" cm="1">
        <f t="array" ref="Q4245">IF(AND(I4245&lt;&gt;0,I4245&lt;&gt;""),IF(G4245="","",IF(ISNUMBER(MATCH(SUBSTITUTE(G4245," ",""),SUBSTITUTE('Look Up Values'!$I$2:$I$10," ",""),0)),"","State error")),"")</f>
        <v/>
      </c>
      <c r="R4245" s="260" t="str">
        <f t="shared" si="133"/>
        <v/>
      </c>
    </row>
    <row r="4246" spans="1:18" ht="15.75">
      <c r="A4246" s="250">
        <v>4239</v>
      </c>
      <c r="B4246" s="198"/>
      <c r="C4246" s="25"/>
      <c r="D4246" s="25"/>
      <c r="E4246" s="25"/>
      <c r="F4246" s="25"/>
      <c r="G4246" s="26"/>
      <c r="H4246" s="27"/>
      <c r="I4246" s="28"/>
      <c r="J4246" s="430"/>
      <c r="K4246" s="48"/>
      <c r="L4246" s="457" t="str">
        <f t="shared" si="132"/>
        <v/>
      </c>
      <c r="M4246" s="245" cm="1">
        <f t="array" ref="M4246">SUMPRODUCT(--(N4246:Q4246&lt;&gt;"")) + IF(TRIM(R4246)="",0,LEN(R4246)-LEN(SUBSTITUTE(R4246,",",""))+1)</f>
        <v>0</v>
      </c>
      <c r="N4246" s="242" t="str">
        <f>IF(AND(I4246&lt;&gt;0,I4246&lt;&gt;""),IF(TRIM(SUBSTITUTE(B4246,CHAR(160),""))="","",IF(ISNUMBER(MATCH(TRIM(SUBSTITUTE(B4246,CHAR(160),"")),'Look Up Values'!$B$2:$B$500,0)),"","Origin error")),"")</f>
        <v/>
      </c>
      <c r="O4246" s="242" t="str">
        <f>IF(AND(I4246&lt;&gt;0,I4246&lt;&gt;""),IF(C4246="","",IF(AND(ISNUMBER(--LEFT(C4246,FIND(" ",C4246&amp;" ")-1)),OR(LEN(LEFT(C4246,FIND(" ",C4246&amp;" ")-1))=6,LEN(LEFT(C4246,FIND(" ",C4246&amp;" ")-1))=7),OR(ISNUMBER(MATCH(LEFT(C4246,FIND(" ",C4246&amp;" ")-1),'Look Up Values'!$G$2:$G$1000,0)),ISNUMBER(MATCH(LEFT(C4246,FIND(" ",C4246&amp;" ")-1),'Look Up Values'!$AE$2:$AE$2000,0)))),"","EWC error")),"")</f>
        <v/>
      </c>
      <c r="P4246" s="242" t="str" cm="1">
        <f t="array" ref="P4246">IF(AND(I4246&lt;&gt;0,I4246&lt;&gt;""),IF(D4246="","",IF(ISNUMBER(MATCH(SUBSTITUTE(D4246," ",""),SUBSTITUTE('Look Up Values'!$S$2:$S$120," ",""),0)),"","D&amp;R error")),"")</f>
        <v/>
      </c>
      <c r="Q4246" s="242" t="str" cm="1">
        <f t="array" ref="Q4246">IF(AND(I4246&lt;&gt;0,I4246&lt;&gt;""),IF(G4246="","",IF(ISNUMBER(MATCH(SUBSTITUTE(G4246," ",""),SUBSTITUTE('Look Up Values'!$I$2:$I$10," ",""),0)),"","State error")),"")</f>
        <v/>
      </c>
      <c r="R4246" s="260" t="str">
        <f t="shared" si="133"/>
        <v/>
      </c>
    </row>
    <row r="4247" spans="1:18" ht="15.75">
      <c r="A4247" s="250">
        <v>4240</v>
      </c>
      <c r="B4247" s="198"/>
      <c r="C4247" s="25"/>
      <c r="D4247" s="25"/>
      <c r="E4247" s="25"/>
      <c r="F4247" s="25"/>
      <c r="G4247" s="26"/>
      <c r="H4247" s="27"/>
      <c r="I4247" s="28"/>
      <c r="J4247" s="430"/>
      <c r="K4247" s="48"/>
      <c r="L4247" s="457" t="str">
        <f t="shared" si="132"/>
        <v/>
      </c>
      <c r="M4247" s="245" cm="1">
        <f t="array" ref="M4247">SUMPRODUCT(--(N4247:Q4247&lt;&gt;"")) + IF(TRIM(R4247)="",0,LEN(R4247)-LEN(SUBSTITUTE(R4247,",",""))+1)</f>
        <v>0</v>
      </c>
      <c r="N4247" s="242" t="str">
        <f>IF(AND(I4247&lt;&gt;0,I4247&lt;&gt;""),IF(TRIM(SUBSTITUTE(B4247,CHAR(160),""))="","",IF(ISNUMBER(MATCH(TRIM(SUBSTITUTE(B4247,CHAR(160),"")),'Look Up Values'!$B$2:$B$500,0)),"","Origin error")),"")</f>
        <v/>
      </c>
      <c r="O4247" s="242" t="str">
        <f>IF(AND(I4247&lt;&gt;0,I4247&lt;&gt;""),IF(C4247="","",IF(AND(ISNUMBER(--LEFT(C4247,FIND(" ",C4247&amp;" ")-1)),OR(LEN(LEFT(C4247,FIND(" ",C4247&amp;" ")-1))=6,LEN(LEFT(C4247,FIND(" ",C4247&amp;" ")-1))=7),OR(ISNUMBER(MATCH(LEFT(C4247,FIND(" ",C4247&amp;" ")-1),'Look Up Values'!$G$2:$G$1000,0)),ISNUMBER(MATCH(LEFT(C4247,FIND(" ",C4247&amp;" ")-1),'Look Up Values'!$AE$2:$AE$2000,0)))),"","EWC error")),"")</f>
        <v/>
      </c>
      <c r="P4247" s="242" t="str" cm="1">
        <f t="array" ref="P4247">IF(AND(I4247&lt;&gt;0,I4247&lt;&gt;""),IF(D4247="","",IF(ISNUMBER(MATCH(SUBSTITUTE(D4247," ",""),SUBSTITUTE('Look Up Values'!$S$2:$S$120," ",""),0)),"","D&amp;R error")),"")</f>
        <v/>
      </c>
      <c r="Q4247" s="242" t="str" cm="1">
        <f t="array" ref="Q4247">IF(AND(I4247&lt;&gt;0,I4247&lt;&gt;""),IF(G4247="","",IF(ISNUMBER(MATCH(SUBSTITUTE(G4247," ",""),SUBSTITUTE('Look Up Values'!$I$2:$I$10," ",""),0)),"","State error")),"")</f>
        <v/>
      </c>
      <c r="R4247" s="260" t="str">
        <f t="shared" si="133"/>
        <v/>
      </c>
    </row>
    <row r="4248" spans="1:18" ht="15.75">
      <c r="A4248" s="250">
        <v>4241</v>
      </c>
      <c r="B4248" s="198"/>
      <c r="C4248" s="25"/>
      <c r="D4248" s="25"/>
      <c r="E4248" s="25"/>
      <c r="F4248" s="25"/>
      <c r="G4248" s="26"/>
      <c r="H4248" s="27"/>
      <c r="I4248" s="28"/>
      <c r="J4248" s="430"/>
      <c r="K4248" s="48"/>
      <c r="L4248" s="457" t="str">
        <f t="shared" si="132"/>
        <v/>
      </c>
      <c r="M4248" s="245" cm="1">
        <f t="array" ref="M4248">SUMPRODUCT(--(N4248:Q4248&lt;&gt;"")) + IF(TRIM(R4248)="",0,LEN(R4248)-LEN(SUBSTITUTE(R4248,",",""))+1)</f>
        <v>0</v>
      </c>
      <c r="N4248" s="242" t="str">
        <f>IF(AND(I4248&lt;&gt;0,I4248&lt;&gt;""),IF(TRIM(SUBSTITUTE(B4248,CHAR(160),""))="","",IF(ISNUMBER(MATCH(TRIM(SUBSTITUTE(B4248,CHAR(160),"")),'Look Up Values'!$B$2:$B$500,0)),"","Origin error")),"")</f>
        <v/>
      </c>
      <c r="O4248" s="242" t="str">
        <f>IF(AND(I4248&lt;&gt;0,I4248&lt;&gt;""),IF(C4248="","",IF(AND(ISNUMBER(--LEFT(C4248,FIND(" ",C4248&amp;" ")-1)),OR(LEN(LEFT(C4248,FIND(" ",C4248&amp;" ")-1))=6,LEN(LEFT(C4248,FIND(" ",C4248&amp;" ")-1))=7),OR(ISNUMBER(MATCH(LEFT(C4248,FIND(" ",C4248&amp;" ")-1),'Look Up Values'!$G$2:$G$1000,0)),ISNUMBER(MATCH(LEFT(C4248,FIND(" ",C4248&amp;" ")-1),'Look Up Values'!$AE$2:$AE$2000,0)))),"","EWC error")),"")</f>
        <v/>
      </c>
      <c r="P4248" s="242" t="str" cm="1">
        <f t="array" ref="P4248">IF(AND(I4248&lt;&gt;0,I4248&lt;&gt;""),IF(D4248="","",IF(ISNUMBER(MATCH(SUBSTITUTE(D4248," ",""),SUBSTITUTE('Look Up Values'!$S$2:$S$120," ",""),0)),"","D&amp;R error")),"")</f>
        <v/>
      </c>
      <c r="Q4248" s="242" t="str" cm="1">
        <f t="array" ref="Q4248">IF(AND(I4248&lt;&gt;0,I4248&lt;&gt;""),IF(G4248="","",IF(ISNUMBER(MATCH(SUBSTITUTE(G4248," ",""),SUBSTITUTE('Look Up Values'!$I$2:$I$10," ",""),0)),"","State error")),"")</f>
        <v/>
      </c>
      <c r="R4248" s="260" t="str">
        <f t="shared" si="133"/>
        <v/>
      </c>
    </row>
    <row r="4249" spans="1:18" ht="15.75">
      <c r="A4249" s="250">
        <v>4242</v>
      </c>
      <c r="B4249" s="198"/>
      <c r="C4249" s="25"/>
      <c r="D4249" s="25"/>
      <c r="E4249" s="25"/>
      <c r="F4249" s="25"/>
      <c r="G4249" s="26"/>
      <c r="H4249" s="27"/>
      <c r="I4249" s="28"/>
      <c r="J4249" s="430"/>
      <c r="K4249" s="48"/>
      <c r="L4249" s="457" t="str">
        <f t="shared" si="132"/>
        <v/>
      </c>
      <c r="M4249" s="245" cm="1">
        <f t="array" ref="M4249">SUMPRODUCT(--(N4249:Q4249&lt;&gt;"")) + IF(TRIM(R4249)="",0,LEN(R4249)-LEN(SUBSTITUTE(R4249,",",""))+1)</f>
        <v>0</v>
      </c>
      <c r="N4249" s="242" t="str">
        <f>IF(AND(I4249&lt;&gt;0,I4249&lt;&gt;""),IF(TRIM(SUBSTITUTE(B4249,CHAR(160),""))="","",IF(ISNUMBER(MATCH(TRIM(SUBSTITUTE(B4249,CHAR(160),"")),'Look Up Values'!$B$2:$B$500,0)),"","Origin error")),"")</f>
        <v/>
      </c>
      <c r="O4249" s="242" t="str">
        <f>IF(AND(I4249&lt;&gt;0,I4249&lt;&gt;""),IF(C4249="","",IF(AND(ISNUMBER(--LEFT(C4249,FIND(" ",C4249&amp;" ")-1)),OR(LEN(LEFT(C4249,FIND(" ",C4249&amp;" ")-1))=6,LEN(LEFT(C4249,FIND(" ",C4249&amp;" ")-1))=7),OR(ISNUMBER(MATCH(LEFT(C4249,FIND(" ",C4249&amp;" ")-1),'Look Up Values'!$G$2:$G$1000,0)),ISNUMBER(MATCH(LEFT(C4249,FIND(" ",C4249&amp;" ")-1),'Look Up Values'!$AE$2:$AE$2000,0)))),"","EWC error")),"")</f>
        <v/>
      </c>
      <c r="P4249" s="242" t="str" cm="1">
        <f t="array" ref="P4249">IF(AND(I4249&lt;&gt;0,I4249&lt;&gt;""),IF(D4249="","",IF(ISNUMBER(MATCH(SUBSTITUTE(D4249," ",""),SUBSTITUTE('Look Up Values'!$S$2:$S$120," ",""),0)),"","D&amp;R error")),"")</f>
        <v/>
      </c>
      <c r="Q4249" s="242" t="str" cm="1">
        <f t="array" ref="Q4249">IF(AND(I4249&lt;&gt;0,I4249&lt;&gt;""),IF(G4249="","",IF(ISNUMBER(MATCH(SUBSTITUTE(G4249," ",""),SUBSTITUTE('Look Up Values'!$I$2:$I$10," ",""),0)),"","State error")),"")</f>
        <v/>
      </c>
      <c r="R4249" s="260" t="str">
        <f t="shared" si="133"/>
        <v/>
      </c>
    </row>
    <row r="4250" spans="1:18" ht="15.75">
      <c r="A4250" s="250">
        <v>4243</v>
      </c>
      <c r="B4250" s="198"/>
      <c r="C4250" s="25"/>
      <c r="D4250" s="25"/>
      <c r="E4250" s="25"/>
      <c r="F4250" s="25"/>
      <c r="G4250" s="26"/>
      <c r="H4250" s="27"/>
      <c r="I4250" s="28"/>
      <c r="J4250" s="430"/>
      <c r="K4250" s="48"/>
      <c r="L4250" s="457" t="str">
        <f t="shared" si="132"/>
        <v/>
      </c>
      <c r="M4250" s="245" cm="1">
        <f t="array" ref="M4250">SUMPRODUCT(--(N4250:Q4250&lt;&gt;"")) + IF(TRIM(R4250)="",0,LEN(R4250)-LEN(SUBSTITUTE(R4250,",",""))+1)</f>
        <v>0</v>
      </c>
      <c r="N4250" s="242" t="str">
        <f>IF(AND(I4250&lt;&gt;0,I4250&lt;&gt;""),IF(TRIM(SUBSTITUTE(B4250,CHAR(160),""))="","",IF(ISNUMBER(MATCH(TRIM(SUBSTITUTE(B4250,CHAR(160),"")),'Look Up Values'!$B$2:$B$500,0)),"","Origin error")),"")</f>
        <v/>
      </c>
      <c r="O4250" s="242" t="str">
        <f>IF(AND(I4250&lt;&gt;0,I4250&lt;&gt;""),IF(C4250="","",IF(AND(ISNUMBER(--LEFT(C4250,FIND(" ",C4250&amp;" ")-1)),OR(LEN(LEFT(C4250,FIND(" ",C4250&amp;" ")-1))=6,LEN(LEFT(C4250,FIND(" ",C4250&amp;" ")-1))=7),OR(ISNUMBER(MATCH(LEFT(C4250,FIND(" ",C4250&amp;" ")-1),'Look Up Values'!$G$2:$G$1000,0)),ISNUMBER(MATCH(LEFT(C4250,FIND(" ",C4250&amp;" ")-1),'Look Up Values'!$AE$2:$AE$2000,0)))),"","EWC error")),"")</f>
        <v/>
      </c>
      <c r="P4250" s="242" t="str" cm="1">
        <f t="array" ref="P4250">IF(AND(I4250&lt;&gt;0,I4250&lt;&gt;""),IF(D4250="","",IF(ISNUMBER(MATCH(SUBSTITUTE(D4250," ",""),SUBSTITUTE('Look Up Values'!$S$2:$S$120," ",""),0)),"","D&amp;R error")),"")</f>
        <v/>
      </c>
      <c r="Q4250" s="242" t="str" cm="1">
        <f t="array" ref="Q4250">IF(AND(I4250&lt;&gt;0,I4250&lt;&gt;""),IF(G4250="","",IF(ISNUMBER(MATCH(SUBSTITUTE(G4250," ",""),SUBSTITUTE('Look Up Values'!$I$2:$I$10," ",""),0)),"","State error")),"")</f>
        <v/>
      </c>
      <c r="R4250" s="260" t="str">
        <f t="shared" si="133"/>
        <v/>
      </c>
    </row>
    <row r="4251" spans="1:18" ht="15.75">
      <c r="A4251" s="250">
        <v>4244</v>
      </c>
      <c r="B4251" s="198"/>
      <c r="C4251" s="25"/>
      <c r="D4251" s="25"/>
      <c r="E4251" s="25"/>
      <c r="F4251" s="25"/>
      <c r="G4251" s="26"/>
      <c r="H4251" s="27"/>
      <c r="I4251" s="28"/>
      <c r="J4251" s="430"/>
      <c r="K4251" s="48"/>
      <c r="L4251" s="457" t="str">
        <f t="shared" si="132"/>
        <v/>
      </c>
      <c r="M4251" s="245" cm="1">
        <f t="array" ref="M4251">SUMPRODUCT(--(N4251:Q4251&lt;&gt;"")) + IF(TRIM(R4251)="",0,LEN(R4251)-LEN(SUBSTITUTE(R4251,",",""))+1)</f>
        <v>0</v>
      </c>
      <c r="N4251" s="242" t="str">
        <f>IF(AND(I4251&lt;&gt;0,I4251&lt;&gt;""),IF(TRIM(SUBSTITUTE(B4251,CHAR(160),""))="","",IF(ISNUMBER(MATCH(TRIM(SUBSTITUTE(B4251,CHAR(160),"")),'Look Up Values'!$B$2:$B$500,0)),"","Origin error")),"")</f>
        <v/>
      </c>
      <c r="O4251" s="242" t="str">
        <f>IF(AND(I4251&lt;&gt;0,I4251&lt;&gt;""),IF(C4251="","",IF(AND(ISNUMBER(--LEFT(C4251,FIND(" ",C4251&amp;" ")-1)),OR(LEN(LEFT(C4251,FIND(" ",C4251&amp;" ")-1))=6,LEN(LEFT(C4251,FIND(" ",C4251&amp;" ")-1))=7),OR(ISNUMBER(MATCH(LEFT(C4251,FIND(" ",C4251&amp;" ")-1),'Look Up Values'!$G$2:$G$1000,0)),ISNUMBER(MATCH(LEFT(C4251,FIND(" ",C4251&amp;" ")-1),'Look Up Values'!$AE$2:$AE$2000,0)))),"","EWC error")),"")</f>
        <v/>
      </c>
      <c r="P4251" s="242" t="str" cm="1">
        <f t="array" ref="P4251">IF(AND(I4251&lt;&gt;0,I4251&lt;&gt;""),IF(D4251="","",IF(ISNUMBER(MATCH(SUBSTITUTE(D4251," ",""),SUBSTITUTE('Look Up Values'!$S$2:$S$120," ",""),0)),"","D&amp;R error")),"")</f>
        <v/>
      </c>
      <c r="Q4251" s="242" t="str" cm="1">
        <f t="array" ref="Q4251">IF(AND(I4251&lt;&gt;0,I4251&lt;&gt;""),IF(G4251="","",IF(ISNUMBER(MATCH(SUBSTITUTE(G4251," ",""),SUBSTITUTE('Look Up Values'!$I$2:$I$10," ",""),0)),"","State error")),"")</f>
        <v/>
      </c>
      <c r="R4251" s="260" t="str">
        <f t="shared" si="133"/>
        <v/>
      </c>
    </row>
    <row r="4252" spans="1:18" ht="15.75">
      <c r="A4252" s="250">
        <v>4245</v>
      </c>
      <c r="B4252" s="198"/>
      <c r="C4252" s="25"/>
      <c r="D4252" s="25"/>
      <c r="E4252" s="25"/>
      <c r="F4252" s="25"/>
      <c r="G4252" s="26"/>
      <c r="H4252" s="27"/>
      <c r="I4252" s="28"/>
      <c r="J4252" s="430"/>
      <c r="K4252" s="48"/>
      <c r="L4252" s="457" t="str">
        <f t="shared" si="132"/>
        <v/>
      </c>
      <c r="M4252" s="245" cm="1">
        <f t="array" ref="M4252">SUMPRODUCT(--(N4252:Q4252&lt;&gt;"")) + IF(TRIM(R4252)="",0,LEN(R4252)-LEN(SUBSTITUTE(R4252,",",""))+1)</f>
        <v>0</v>
      </c>
      <c r="N4252" s="242" t="str">
        <f>IF(AND(I4252&lt;&gt;0,I4252&lt;&gt;""),IF(TRIM(SUBSTITUTE(B4252,CHAR(160),""))="","",IF(ISNUMBER(MATCH(TRIM(SUBSTITUTE(B4252,CHAR(160),"")),'Look Up Values'!$B$2:$B$500,0)),"","Origin error")),"")</f>
        <v/>
      </c>
      <c r="O4252" s="242" t="str">
        <f>IF(AND(I4252&lt;&gt;0,I4252&lt;&gt;""),IF(C4252="","",IF(AND(ISNUMBER(--LEFT(C4252,FIND(" ",C4252&amp;" ")-1)),OR(LEN(LEFT(C4252,FIND(" ",C4252&amp;" ")-1))=6,LEN(LEFT(C4252,FIND(" ",C4252&amp;" ")-1))=7),OR(ISNUMBER(MATCH(LEFT(C4252,FIND(" ",C4252&amp;" ")-1),'Look Up Values'!$G$2:$G$1000,0)),ISNUMBER(MATCH(LEFT(C4252,FIND(" ",C4252&amp;" ")-1),'Look Up Values'!$AE$2:$AE$2000,0)))),"","EWC error")),"")</f>
        <v/>
      </c>
      <c r="P4252" s="242" t="str" cm="1">
        <f t="array" ref="P4252">IF(AND(I4252&lt;&gt;0,I4252&lt;&gt;""),IF(D4252="","",IF(ISNUMBER(MATCH(SUBSTITUTE(D4252," ",""),SUBSTITUTE('Look Up Values'!$S$2:$S$120," ",""),0)),"","D&amp;R error")),"")</f>
        <v/>
      </c>
      <c r="Q4252" s="242" t="str" cm="1">
        <f t="array" ref="Q4252">IF(AND(I4252&lt;&gt;0,I4252&lt;&gt;""),IF(G4252="","",IF(ISNUMBER(MATCH(SUBSTITUTE(G4252," ",""),SUBSTITUTE('Look Up Values'!$I$2:$I$10," ",""),0)),"","State error")),"")</f>
        <v/>
      </c>
      <c r="R4252" s="260" t="str">
        <f t="shared" si="133"/>
        <v/>
      </c>
    </row>
    <row r="4253" spans="1:18" ht="15.75">
      <c r="A4253" s="250">
        <v>4246</v>
      </c>
      <c r="B4253" s="198"/>
      <c r="C4253" s="25"/>
      <c r="D4253" s="25"/>
      <c r="E4253" s="25"/>
      <c r="F4253" s="25"/>
      <c r="G4253" s="26"/>
      <c r="H4253" s="27"/>
      <c r="I4253" s="28"/>
      <c r="J4253" s="430"/>
      <c r="K4253" s="48"/>
      <c r="L4253" s="457" t="str">
        <f t="shared" si="132"/>
        <v/>
      </c>
      <c r="M4253" s="245" cm="1">
        <f t="array" ref="M4253">SUMPRODUCT(--(N4253:Q4253&lt;&gt;"")) + IF(TRIM(R4253)="",0,LEN(R4253)-LEN(SUBSTITUTE(R4253,",",""))+1)</f>
        <v>0</v>
      </c>
      <c r="N4253" s="242" t="str">
        <f>IF(AND(I4253&lt;&gt;0,I4253&lt;&gt;""),IF(TRIM(SUBSTITUTE(B4253,CHAR(160),""))="","",IF(ISNUMBER(MATCH(TRIM(SUBSTITUTE(B4253,CHAR(160),"")),'Look Up Values'!$B$2:$B$500,0)),"","Origin error")),"")</f>
        <v/>
      </c>
      <c r="O4253" s="242" t="str">
        <f>IF(AND(I4253&lt;&gt;0,I4253&lt;&gt;""),IF(C4253="","",IF(AND(ISNUMBER(--LEFT(C4253,FIND(" ",C4253&amp;" ")-1)),OR(LEN(LEFT(C4253,FIND(" ",C4253&amp;" ")-1))=6,LEN(LEFT(C4253,FIND(" ",C4253&amp;" ")-1))=7),OR(ISNUMBER(MATCH(LEFT(C4253,FIND(" ",C4253&amp;" ")-1),'Look Up Values'!$G$2:$G$1000,0)),ISNUMBER(MATCH(LEFT(C4253,FIND(" ",C4253&amp;" ")-1),'Look Up Values'!$AE$2:$AE$2000,0)))),"","EWC error")),"")</f>
        <v/>
      </c>
      <c r="P4253" s="242" t="str" cm="1">
        <f t="array" ref="P4253">IF(AND(I4253&lt;&gt;0,I4253&lt;&gt;""),IF(D4253="","",IF(ISNUMBER(MATCH(SUBSTITUTE(D4253," ",""),SUBSTITUTE('Look Up Values'!$S$2:$S$120," ",""),0)),"","D&amp;R error")),"")</f>
        <v/>
      </c>
      <c r="Q4253" s="242" t="str" cm="1">
        <f t="array" ref="Q4253">IF(AND(I4253&lt;&gt;0,I4253&lt;&gt;""),IF(G4253="","",IF(ISNUMBER(MATCH(SUBSTITUTE(G4253," ",""),SUBSTITUTE('Look Up Values'!$I$2:$I$10," ",""),0)),"","State error")),"")</f>
        <v/>
      </c>
      <c r="R4253" s="260" t="str">
        <f t="shared" si="133"/>
        <v/>
      </c>
    </row>
    <row r="4254" spans="1:18" ht="15.75">
      <c r="A4254" s="250">
        <v>4247</v>
      </c>
      <c r="B4254" s="198"/>
      <c r="C4254" s="25"/>
      <c r="D4254" s="25"/>
      <c r="E4254" s="25"/>
      <c r="F4254" s="25"/>
      <c r="G4254" s="26"/>
      <c r="H4254" s="27"/>
      <c r="I4254" s="28"/>
      <c r="J4254" s="430"/>
      <c r="K4254" s="48"/>
      <c r="L4254" s="457" t="str">
        <f t="shared" si="132"/>
        <v/>
      </c>
      <c r="M4254" s="245" cm="1">
        <f t="array" ref="M4254">SUMPRODUCT(--(N4254:Q4254&lt;&gt;"")) + IF(TRIM(R4254)="",0,LEN(R4254)-LEN(SUBSTITUTE(R4254,",",""))+1)</f>
        <v>0</v>
      </c>
      <c r="N4254" s="242" t="str">
        <f>IF(AND(I4254&lt;&gt;0,I4254&lt;&gt;""),IF(TRIM(SUBSTITUTE(B4254,CHAR(160),""))="","",IF(ISNUMBER(MATCH(TRIM(SUBSTITUTE(B4254,CHAR(160),"")),'Look Up Values'!$B$2:$B$500,0)),"","Origin error")),"")</f>
        <v/>
      </c>
      <c r="O4254" s="242" t="str">
        <f>IF(AND(I4254&lt;&gt;0,I4254&lt;&gt;""),IF(C4254="","",IF(AND(ISNUMBER(--LEFT(C4254,FIND(" ",C4254&amp;" ")-1)),OR(LEN(LEFT(C4254,FIND(" ",C4254&amp;" ")-1))=6,LEN(LEFT(C4254,FIND(" ",C4254&amp;" ")-1))=7),OR(ISNUMBER(MATCH(LEFT(C4254,FIND(" ",C4254&amp;" ")-1),'Look Up Values'!$G$2:$G$1000,0)),ISNUMBER(MATCH(LEFT(C4254,FIND(" ",C4254&amp;" ")-1),'Look Up Values'!$AE$2:$AE$2000,0)))),"","EWC error")),"")</f>
        <v/>
      </c>
      <c r="P4254" s="242" t="str" cm="1">
        <f t="array" ref="P4254">IF(AND(I4254&lt;&gt;0,I4254&lt;&gt;""),IF(D4254="","",IF(ISNUMBER(MATCH(SUBSTITUTE(D4254," ",""),SUBSTITUTE('Look Up Values'!$S$2:$S$120," ",""),0)),"","D&amp;R error")),"")</f>
        <v/>
      </c>
      <c r="Q4254" s="242" t="str" cm="1">
        <f t="array" ref="Q4254">IF(AND(I4254&lt;&gt;0,I4254&lt;&gt;""),IF(G4254="","",IF(ISNUMBER(MATCH(SUBSTITUTE(G4254," ",""),SUBSTITUTE('Look Up Values'!$I$2:$I$10," ",""),0)),"","State error")),"")</f>
        <v/>
      </c>
      <c r="R4254" s="260" t="str">
        <f t="shared" si="133"/>
        <v/>
      </c>
    </row>
    <row r="4255" spans="1:18" ht="15.75">
      <c r="A4255" s="250">
        <v>4248</v>
      </c>
      <c r="B4255" s="198"/>
      <c r="C4255" s="25"/>
      <c r="D4255" s="25"/>
      <c r="E4255" s="25"/>
      <c r="F4255" s="25"/>
      <c r="G4255" s="26"/>
      <c r="H4255" s="27"/>
      <c r="I4255" s="28"/>
      <c r="J4255" s="430"/>
      <c r="K4255" s="48"/>
      <c r="L4255" s="457" t="str">
        <f t="shared" si="132"/>
        <v/>
      </c>
      <c r="M4255" s="245" cm="1">
        <f t="array" ref="M4255">SUMPRODUCT(--(N4255:Q4255&lt;&gt;"")) + IF(TRIM(R4255)="",0,LEN(R4255)-LEN(SUBSTITUTE(R4255,",",""))+1)</f>
        <v>0</v>
      </c>
      <c r="N4255" s="242" t="str">
        <f>IF(AND(I4255&lt;&gt;0,I4255&lt;&gt;""),IF(TRIM(SUBSTITUTE(B4255,CHAR(160),""))="","",IF(ISNUMBER(MATCH(TRIM(SUBSTITUTE(B4255,CHAR(160),"")),'Look Up Values'!$B$2:$B$500,0)),"","Origin error")),"")</f>
        <v/>
      </c>
      <c r="O4255" s="242" t="str">
        <f>IF(AND(I4255&lt;&gt;0,I4255&lt;&gt;""),IF(C4255="","",IF(AND(ISNUMBER(--LEFT(C4255,FIND(" ",C4255&amp;" ")-1)),OR(LEN(LEFT(C4255,FIND(" ",C4255&amp;" ")-1))=6,LEN(LEFT(C4255,FIND(" ",C4255&amp;" ")-1))=7),OR(ISNUMBER(MATCH(LEFT(C4255,FIND(" ",C4255&amp;" ")-1),'Look Up Values'!$G$2:$G$1000,0)),ISNUMBER(MATCH(LEFT(C4255,FIND(" ",C4255&amp;" ")-1),'Look Up Values'!$AE$2:$AE$2000,0)))),"","EWC error")),"")</f>
        <v/>
      </c>
      <c r="P4255" s="242" t="str" cm="1">
        <f t="array" ref="P4255">IF(AND(I4255&lt;&gt;0,I4255&lt;&gt;""),IF(D4255="","",IF(ISNUMBER(MATCH(SUBSTITUTE(D4255," ",""),SUBSTITUTE('Look Up Values'!$S$2:$S$120," ",""),0)),"","D&amp;R error")),"")</f>
        <v/>
      </c>
      <c r="Q4255" s="242" t="str" cm="1">
        <f t="array" ref="Q4255">IF(AND(I4255&lt;&gt;0,I4255&lt;&gt;""),IF(G4255="","",IF(ISNUMBER(MATCH(SUBSTITUTE(G4255," ",""),SUBSTITUTE('Look Up Values'!$I$2:$I$10," ",""),0)),"","State error")),"")</f>
        <v/>
      </c>
      <c r="R4255" s="260" t="str">
        <f t="shared" si="133"/>
        <v/>
      </c>
    </row>
    <row r="4256" spans="1:18" ht="15.75">
      <c r="A4256" s="250">
        <v>4249</v>
      </c>
      <c r="B4256" s="198"/>
      <c r="C4256" s="25"/>
      <c r="D4256" s="25"/>
      <c r="E4256" s="25"/>
      <c r="F4256" s="25"/>
      <c r="G4256" s="26"/>
      <c r="H4256" s="27"/>
      <c r="I4256" s="28"/>
      <c r="J4256" s="430"/>
      <c r="K4256" s="48"/>
      <c r="L4256" s="457" t="str">
        <f t="shared" si="132"/>
        <v/>
      </c>
      <c r="M4256" s="245" cm="1">
        <f t="array" ref="M4256">SUMPRODUCT(--(N4256:Q4256&lt;&gt;"")) + IF(TRIM(R4256)="",0,LEN(R4256)-LEN(SUBSTITUTE(R4256,",",""))+1)</f>
        <v>0</v>
      </c>
      <c r="N4256" s="242" t="str">
        <f>IF(AND(I4256&lt;&gt;0,I4256&lt;&gt;""),IF(TRIM(SUBSTITUTE(B4256,CHAR(160),""))="","",IF(ISNUMBER(MATCH(TRIM(SUBSTITUTE(B4256,CHAR(160),"")),'Look Up Values'!$B$2:$B$500,0)),"","Origin error")),"")</f>
        <v/>
      </c>
      <c r="O4256" s="242" t="str">
        <f>IF(AND(I4256&lt;&gt;0,I4256&lt;&gt;""),IF(C4256="","",IF(AND(ISNUMBER(--LEFT(C4256,FIND(" ",C4256&amp;" ")-1)),OR(LEN(LEFT(C4256,FIND(" ",C4256&amp;" ")-1))=6,LEN(LEFT(C4256,FIND(" ",C4256&amp;" ")-1))=7),OR(ISNUMBER(MATCH(LEFT(C4256,FIND(" ",C4256&amp;" ")-1),'Look Up Values'!$G$2:$G$1000,0)),ISNUMBER(MATCH(LEFT(C4256,FIND(" ",C4256&amp;" ")-1),'Look Up Values'!$AE$2:$AE$2000,0)))),"","EWC error")),"")</f>
        <v/>
      </c>
      <c r="P4256" s="242" t="str" cm="1">
        <f t="array" ref="P4256">IF(AND(I4256&lt;&gt;0,I4256&lt;&gt;""),IF(D4256="","",IF(ISNUMBER(MATCH(SUBSTITUTE(D4256," ",""),SUBSTITUTE('Look Up Values'!$S$2:$S$120," ",""),0)),"","D&amp;R error")),"")</f>
        <v/>
      </c>
      <c r="Q4256" s="242" t="str" cm="1">
        <f t="array" ref="Q4256">IF(AND(I4256&lt;&gt;0,I4256&lt;&gt;""),IF(G4256="","",IF(ISNUMBER(MATCH(SUBSTITUTE(G4256," ",""),SUBSTITUTE('Look Up Values'!$I$2:$I$10," ",""),0)),"","State error")),"")</f>
        <v/>
      </c>
      <c r="R4256" s="260" t="str">
        <f t="shared" si="133"/>
        <v/>
      </c>
    </row>
    <row r="4257" spans="1:18" ht="15.75">
      <c r="A4257" s="250">
        <v>4250</v>
      </c>
      <c r="B4257" s="198"/>
      <c r="C4257" s="25"/>
      <c r="D4257" s="25"/>
      <c r="E4257" s="25"/>
      <c r="F4257" s="25"/>
      <c r="G4257" s="26"/>
      <c r="H4257" s="27"/>
      <c r="I4257" s="28"/>
      <c r="J4257" s="430"/>
      <c r="K4257" s="48"/>
      <c r="L4257" s="457" t="str">
        <f t="shared" si="132"/>
        <v/>
      </c>
      <c r="M4257" s="245" cm="1">
        <f t="array" ref="M4257">SUMPRODUCT(--(N4257:Q4257&lt;&gt;"")) + IF(TRIM(R4257)="",0,LEN(R4257)-LEN(SUBSTITUTE(R4257,",",""))+1)</f>
        <v>0</v>
      </c>
      <c r="N4257" s="242" t="str">
        <f>IF(AND(I4257&lt;&gt;0,I4257&lt;&gt;""),IF(TRIM(SUBSTITUTE(B4257,CHAR(160),""))="","",IF(ISNUMBER(MATCH(TRIM(SUBSTITUTE(B4257,CHAR(160),"")),'Look Up Values'!$B$2:$B$500,0)),"","Origin error")),"")</f>
        <v/>
      </c>
      <c r="O4257" s="242" t="str">
        <f>IF(AND(I4257&lt;&gt;0,I4257&lt;&gt;""),IF(C4257="","",IF(AND(ISNUMBER(--LEFT(C4257,FIND(" ",C4257&amp;" ")-1)),OR(LEN(LEFT(C4257,FIND(" ",C4257&amp;" ")-1))=6,LEN(LEFT(C4257,FIND(" ",C4257&amp;" ")-1))=7),OR(ISNUMBER(MATCH(LEFT(C4257,FIND(" ",C4257&amp;" ")-1),'Look Up Values'!$G$2:$G$1000,0)),ISNUMBER(MATCH(LEFT(C4257,FIND(" ",C4257&amp;" ")-1),'Look Up Values'!$AE$2:$AE$2000,0)))),"","EWC error")),"")</f>
        <v/>
      </c>
      <c r="P4257" s="242" t="str" cm="1">
        <f t="array" ref="P4257">IF(AND(I4257&lt;&gt;0,I4257&lt;&gt;""),IF(D4257="","",IF(ISNUMBER(MATCH(SUBSTITUTE(D4257," ",""),SUBSTITUTE('Look Up Values'!$S$2:$S$120," ",""),0)),"","D&amp;R error")),"")</f>
        <v/>
      </c>
      <c r="Q4257" s="242" t="str" cm="1">
        <f t="array" ref="Q4257">IF(AND(I4257&lt;&gt;0,I4257&lt;&gt;""),IF(G4257="","",IF(ISNUMBER(MATCH(SUBSTITUTE(G4257," ",""),SUBSTITUTE('Look Up Values'!$I$2:$I$10," ",""),0)),"","State error")),"")</f>
        <v/>
      </c>
      <c r="R4257" s="260" t="str">
        <f t="shared" si="133"/>
        <v/>
      </c>
    </row>
    <row r="4258" spans="1:18" ht="15.75">
      <c r="A4258" s="250">
        <v>4251</v>
      </c>
      <c r="B4258" s="198"/>
      <c r="C4258" s="25"/>
      <c r="D4258" s="25"/>
      <c r="E4258" s="25"/>
      <c r="F4258" s="25"/>
      <c r="G4258" s="26"/>
      <c r="H4258" s="27"/>
      <c r="I4258" s="28"/>
      <c r="J4258" s="430"/>
      <c r="K4258" s="48"/>
      <c r="L4258" s="457" t="str">
        <f t="shared" si="132"/>
        <v/>
      </c>
      <c r="M4258" s="245" cm="1">
        <f t="array" ref="M4258">SUMPRODUCT(--(N4258:Q4258&lt;&gt;"")) + IF(TRIM(R4258)="",0,LEN(R4258)-LEN(SUBSTITUTE(R4258,",",""))+1)</f>
        <v>0</v>
      </c>
      <c r="N4258" s="242" t="str">
        <f>IF(AND(I4258&lt;&gt;0,I4258&lt;&gt;""),IF(TRIM(SUBSTITUTE(B4258,CHAR(160),""))="","",IF(ISNUMBER(MATCH(TRIM(SUBSTITUTE(B4258,CHAR(160),"")),'Look Up Values'!$B$2:$B$500,0)),"","Origin error")),"")</f>
        <v/>
      </c>
      <c r="O4258" s="242" t="str">
        <f>IF(AND(I4258&lt;&gt;0,I4258&lt;&gt;""),IF(C4258="","",IF(AND(ISNUMBER(--LEFT(C4258,FIND(" ",C4258&amp;" ")-1)),OR(LEN(LEFT(C4258,FIND(" ",C4258&amp;" ")-1))=6,LEN(LEFT(C4258,FIND(" ",C4258&amp;" ")-1))=7),OR(ISNUMBER(MATCH(LEFT(C4258,FIND(" ",C4258&amp;" ")-1),'Look Up Values'!$G$2:$G$1000,0)),ISNUMBER(MATCH(LEFT(C4258,FIND(" ",C4258&amp;" ")-1),'Look Up Values'!$AE$2:$AE$2000,0)))),"","EWC error")),"")</f>
        <v/>
      </c>
      <c r="P4258" s="242" t="str" cm="1">
        <f t="array" ref="P4258">IF(AND(I4258&lt;&gt;0,I4258&lt;&gt;""),IF(D4258="","",IF(ISNUMBER(MATCH(SUBSTITUTE(D4258," ",""),SUBSTITUTE('Look Up Values'!$S$2:$S$120," ",""),0)),"","D&amp;R error")),"")</f>
        <v/>
      </c>
      <c r="Q4258" s="242" t="str" cm="1">
        <f t="array" ref="Q4258">IF(AND(I4258&lt;&gt;0,I4258&lt;&gt;""),IF(G4258="","",IF(ISNUMBER(MATCH(SUBSTITUTE(G4258," ",""),SUBSTITUTE('Look Up Values'!$I$2:$I$10," ",""),0)),"","State error")),"")</f>
        <v/>
      </c>
      <c r="R4258" s="260" t="str">
        <f t="shared" si="133"/>
        <v/>
      </c>
    </row>
    <row r="4259" spans="1:18" ht="15.75">
      <c r="A4259" s="250">
        <v>4252</v>
      </c>
      <c r="B4259" s="198"/>
      <c r="C4259" s="25"/>
      <c r="D4259" s="25"/>
      <c r="E4259" s="25"/>
      <c r="F4259" s="25"/>
      <c r="G4259" s="26"/>
      <c r="H4259" s="27"/>
      <c r="I4259" s="28"/>
      <c r="J4259" s="430"/>
      <c r="K4259" s="48"/>
      <c r="L4259" s="457" t="str">
        <f t="shared" si="132"/>
        <v/>
      </c>
      <c r="M4259" s="245" cm="1">
        <f t="array" ref="M4259">SUMPRODUCT(--(N4259:Q4259&lt;&gt;"")) + IF(TRIM(R4259)="",0,LEN(R4259)-LEN(SUBSTITUTE(R4259,",",""))+1)</f>
        <v>0</v>
      </c>
      <c r="N4259" s="242" t="str">
        <f>IF(AND(I4259&lt;&gt;0,I4259&lt;&gt;""),IF(TRIM(SUBSTITUTE(B4259,CHAR(160),""))="","",IF(ISNUMBER(MATCH(TRIM(SUBSTITUTE(B4259,CHAR(160),"")),'Look Up Values'!$B$2:$B$500,0)),"","Origin error")),"")</f>
        <v/>
      </c>
      <c r="O4259" s="242" t="str">
        <f>IF(AND(I4259&lt;&gt;0,I4259&lt;&gt;""),IF(C4259="","",IF(AND(ISNUMBER(--LEFT(C4259,FIND(" ",C4259&amp;" ")-1)),OR(LEN(LEFT(C4259,FIND(" ",C4259&amp;" ")-1))=6,LEN(LEFT(C4259,FIND(" ",C4259&amp;" ")-1))=7),OR(ISNUMBER(MATCH(LEFT(C4259,FIND(" ",C4259&amp;" ")-1),'Look Up Values'!$G$2:$G$1000,0)),ISNUMBER(MATCH(LEFT(C4259,FIND(" ",C4259&amp;" ")-1),'Look Up Values'!$AE$2:$AE$2000,0)))),"","EWC error")),"")</f>
        <v/>
      </c>
      <c r="P4259" s="242" t="str" cm="1">
        <f t="array" ref="P4259">IF(AND(I4259&lt;&gt;0,I4259&lt;&gt;""),IF(D4259="","",IF(ISNUMBER(MATCH(SUBSTITUTE(D4259," ",""),SUBSTITUTE('Look Up Values'!$S$2:$S$120," ",""),0)),"","D&amp;R error")),"")</f>
        <v/>
      </c>
      <c r="Q4259" s="242" t="str" cm="1">
        <f t="array" ref="Q4259">IF(AND(I4259&lt;&gt;0,I4259&lt;&gt;""),IF(G4259="","",IF(ISNUMBER(MATCH(SUBSTITUTE(G4259," ",""),SUBSTITUTE('Look Up Values'!$I$2:$I$10," ",""),0)),"","State error")),"")</f>
        <v/>
      </c>
      <c r="R4259" s="260" t="str">
        <f t="shared" si="133"/>
        <v/>
      </c>
    </row>
    <row r="4260" spans="1:18" ht="15.75">
      <c r="A4260" s="250">
        <v>4253</v>
      </c>
      <c r="B4260" s="198"/>
      <c r="C4260" s="25"/>
      <c r="D4260" s="25"/>
      <c r="E4260" s="25"/>
      <c r="F4260" s="25"/>
      <c r="G4260" s="26"/>
      <c r="H4260" s="27"/>
      <c r="I4260" s="28"/>
      <c r="J4260" s="430"/>
      <c r="K4260" s="48"/>
      <c r="L4260" s="457" t="str">
        <f t="shared" si="132"/>
        <v/>
      </c>
      <c r="M4260" s="245" cm="1">
        <f t="array" ref="M4260">SUMPRODUCT(--(N4260:Q4260&lt;&gt;"")) + IF(TRIM(R4260)="",0,LEN(R4260)-LEN(SUBSTITUTE(R4260,",",""))+1)</f>
        <v>0</v>
      </c>
      <c r="N4260" s="242" t="str">
        <f>IF(AND(I4260&lt;&gt;0,I4260&lt;&gt;""),IF(TRIM(SUBSTITUTE(B4260,CHAR(160),""))="","",IF(ISNUMBER(MATCH(TRIM(SUBSTITUTE(B4260,CHAR(160),"")),'Look Up Values'!$B$2:$B$500,0)),"","Origin error")),"")</f>
        <v/>
      </c>
      <c r="O4260" s="242" t="str">
        <f>IF(AND(I4260&lt;&gt;0,I4260&lt;&gt;""),IF(C4260="","",IF(AND(ISNUMBER(--LEFT(C4260,FIND(" ",C4260&amp;" ")-1)),OR(LEN(LEFT(C4260,FIND(" ",C4260&amp;" ")-1))=6,LEN(LEFT(C4260,FIND(" ",C4260&amp;" ")-1))=7),OR(ISNUMBER(MATCH(LEFT(C4260,FIND(" ",C4260&amp;" ")-1),'Look Up Values'!$G$2:$G$1000,0)),ISNUMBER(MATCH(LEFT(C4260,FIND(" ",C4260&amp;" ")-1),'Look Up Values'!$AE$2:$AE$2000,0)))),"","EWC error")),"")</f>
        <v/>
      </c>
      <c r="P4260" s="242" t="str" cm="1">
        <f t="array" ref="P4260">IF(AND(I4260&lt;&gt;0,I4260&lt;&gt;""),IF(D4260="","",IF(ISNUMBER(MATCH(SUBSTITUTE(D4260," ",""),SUBSTITUTE('Look Up Values'!$S$2:$S$120," ",""),0)),"","D&amp;R error")),"")</f>
        <v/>
      </c>
      <c r="Q4260" s="242" t="str" cm="1">
        <f t="array" ref="Q4260">IF(AND(I4260&lt;&gt;0,I4260&lt;&gt;""),IF(G4260="","",IF(ISNUMBER(MATCH(SUBSTITUTE(G4260," ",""),SUBSTITUTE('Look Up Values'!$I$2:$I$10," ",""),0)),"","State error")),"")</f>
        <v/>
      </c>
      <c r="R4260" s="260" t="str">
        <f t="shared" si="133"/>
        <v/>
      </c>
    </row>
    <row r="4261" spans="1:18" ht="15.75">
      <c r="A4261" s="250">
        <v>4254</v>
      </c>
      <c r="B4261" s="198"/>
      <c r="C4261" s="25"/>
      <c r="D4261" s="25"/>
      <c r="E4261" s="25"/>
      <c r="F4261" s="25"/>
      <c r="G4261" s="26"/>
      <c r="H4261" s="27"/>
      <c r="I4261" s="28"/>
      <c r="J4261" s="430"/>
      <c r="K4261" s="48"/>
      <c r="L4261" s="457" t="str">
        <f t="shared" si="132"/>
        <v/>
      </c>
      <c r="M4261" s="245" cm="1">
        <f t="array" ref="M4261">SUMPRODUCT(--(N4261:Q4261&lt;&gt;"")) + IF(TRIM(R4261)="",0,LEN(R4261)-LEN(SUBSTITUTE(R4261,",",""))+1)</f>
        <v>0</v>
      </c>
      <c r="N4261" s="242" t="str">
        <f>IF(AND(I4261&lt;&gt;0,I4261&lt;&gt;""),IF(TRIM(SUBSTITUTE(B4261,CHAR(160),""))="","",IF(ISNUMBER(MATCH(TRIM(SUBSTITUTE(B4261,CHAR(160),"")),'Look Up Values'!$B$2:$B$500,0)),"","Origin error")),"")</f>
        <v/>
      </c>
      <c r="O4261" s="242" t="str">
        <f>IF(AND(I4261&lt;&gt;0,I4261&lt;&gt;""),IF(C4261="","",IF(AND(ISNUMBER(--LEFT(C4261,FIND(" ",C4261&amp;" ")-1)),OR(LEN(LEFT(C4261,FIND(" ",C4261&amp;" ")-1))=6,LEN(LEFT(C4261,FIND(" ",C4261&amp;" ")-1))=7),OR(ISNUMBER(MATCH(LEFT(C4261,FIND(" ",C4261&amp;" ")-1),'Look Up Values'!$G$2:$G$1000,0)),ISNUMBER(MATCH(LEFT(C4261,FIND(" ",C4261&amp;" ")-1),'Look Up Values'!$AE$2:$AE$2000,0)))),"","EWC error")),"")</f>
        <v/>
      </c>
      <c r="P4261" s="242" t="str" cm="1">
        <f t="array" ref="P4261">IF(AND(I4261&lt;&gt;0,I4261&lt;&gt;""),IF(D4261="","",IF(ISNUMBER(MATCH(SUBSTITUTE(D4261," ",""),SUBSTITUTE('Look Up Values'!$S$2:$S$120," ",""),0)),"","D&amp;R error")),"")</f>
        <v/>
      </c>
      <c r="Q4261" s="242" t="str" cm="1">
        <f t="array" ref="Q4261">IF(AND(I4261&lt;&gt;0,I4261&lt;&gt;""),IF(G4261="","",IF(ISNUMBER(MATCH(SUBSTITUTE(G4261," ",""),SUBSTITUTE('Look Up Values'!$I$2:$I$10," ",""),0)),"","State error")),"")</f>
        <v/>
      </c>
      <c r="R4261" s="260" t="str">
        <f t="shared" si="133"/>
        <v/>
      </c>
    </row>
    <row r="4262" spans="1:18" ht="15.75">
      <c r="A4262" s="250">
        <v>4255</v>
      </c>
      <c r="B4262" s="198"/>
      <c r="C4262" s="25"/>
      <c r="D4262" s="25"/>
      <c r="E4262" s="25"/>
      <c r="F4262" s="25"/>
      <c r="G4262" s="26"/>
      <c r="H4262" s="27"/>
      <c r="I4262" s="28"/>
      <c r="J4262" s="430"/>
      <c r="K4262" s="48"/>
      <c r="L4262" s="457" t="str">
        <f t="shared" si="132"/>
        <v/>
      </c>
      <c r="M4262" s="245" cm="1">
        <f t="array" ref="M4262">SUMPRODUCT(--(N4262:Q4262&lt;&gt;"")) + IF(TRIM(R4262)="",0,LEN(R4262)-LEN(SUBSTITUTE(R4262,",",""))+1)</f>
        <v>0</v>
      </c>
      <c r="N4262" s="242" t="str">
        <f>IF(AND(I4262&lt;&gt;0,I4262&lt;&gt;""),IF(TRIM(SUBSTITUTE(B4262,CHAR(160),""))="","",IF(ISNUMBER(MATCH(TRIM(SUBSTITUTE(B4262,CHAR(160),"")),'Look Up Values'!$B$2:$B$500,0)),"","Origin error")),"")</f>
        <v/>
      </c>
      <c r="O4262" s="242" t="str">
        <f>IF(AND(I4262&lt;&gt;0,I4262&lt;&gt;""),IF(C4262="","",IF(AND(ISNUMBER(--LEFT(C4262,FIND(" ",C4262&amp;" ")-1)),OR(LEN(LEFT(C4262,FIND(" ",C4262&amp;" ")-1))=6,LEN(LEFT(C4262,FIND(" ",C4262&amp;" ")-1))=7),OR(ISNUMBER(MATCH(LEFT(C4262,FIND(" ",C4262&amp;" ")-1),'Look Up Values'!$G$2:$G$1000,0)),ISNUMBER(MATCH(LEFT(C4262,FIND(" ",C4262&amp;" ")-1),'Look Up Values'!$AE$2:$AE$2000,0)))),"","EWC error")),"")</f>
        <v/>
      </c>
      <c r="P4262" s="242" t="str" cm="1">
        <f t="array" ref="P4262">IF(AND(I4262&lt;&gt;0,I4262&lt;&gt;""),IF(D4262="","",IF(ISNUMBER(MATCH(SUBSTITUTE(D4262," ",""),SUBSTITUTE('Look Up Values'!$S$2:$S$120," ",""),0)),"","D&amp;R error")),"")</f>
        <v/>
      </c>
      <c r="Q4262" s="242" t="str" cm="1">
        <f t="array" ref="Q4262">IF(AND(I4262&lt;&gt;0,I4262&lt;&gt;""),IF(G4262="","",IF(ISNUMBER(MATCH(SUBSTITUTE(G4262," ",""),SUBSTITUTE('Look Up Values'!$I$2:$I$10," ",""),0)),"","State error")),"")</f>
        <v/>
      </c>
      <c r="R4262" s="260" t="str">
        <f t="shared" si="133"/>
        <v/>
      </c>
    </row>
    <row r="4263" spans="1:18" ht="15.75">
      <c r="A4263" s="250">
        <v>4256</v>
      </c>
      <c r="B4263" s="198"/>
      <c r="C4263" s="25"/>
      <c r="D4263" s="25"/>
      <c r="E4263" s="25"/>
      <c r="F4263" s="25"/>
      <c r="G4263" s="26"/>
      <c r="H4263" s="27"/>
      <c r="I4263" s="28"/>
      <c r="J4263" s="430"/>
      <c r="K4263" s="48"/>
      <c r="L4263" s="457" t="str">
        <f t="shared" si="132"/>
        <v/>
      </c>
      <c r="M4263" s="245" cm="1">
        <f t="array" ref="M4263">SUMPRODUCT(--(N4263:Q4263&lt;&gt;"")) + IF(TRIM(R4263)="",0,LEN(R4263)-LEN(SUBSTITUTE(R4263,",",""))+1)</f>
        <v>0</v>
      </c>
      <c r="N4263" s="242" t="str">
        <f>IF(AND(I4263&lt;&gt;0,I4263&lt;&gt;""),IF(TRIM(SUBSTITUTE(B4263,CHAR(160),""))="","",IF(ISNUMBER(MATCH(TRIM(SUBSTITUTE(B4263,CHAR(160),"")),'Look Up Values'!$B$2:$B$500,0)),"","Origin error")),"")</f>
        <v/>
      </c>
      <c r="O4263" s="242" t="str">
        <f>IF(AND(I4263&lt;&gt;0,I4263&lt;&gt;""),IF(C4263="","",IF(AND(ISNUMBER(--LEFT(C4263,FIND(" ",C4263&amp;" ")-1)),OR(LEN(LEFT(C4263,FIND(" ",C4263&amp;" ")-1))=6,LEN(LEFT(C4263,FIND(" ",C4263&amp;" ")-1))=7),OR(ISNUMBER(MATCH(LEFT(C4263,FIND(" ",C4263&amp;" ")-1),'Look Up Values'!$G$2:$G$1000,0)),ISNUMBER(MATCH(LEFT(C4263,FIND(" ",C4263&amp;" ")-1),'Look Up Values'!$AE$2:$AE$2000,0)))),"","EWC error")),"")</f>
        <v/>
      </c>
      <c r="P4263" s="242" t="str" cm="1">
        <f t="array" ref="P4263">IF(AND(I4263&lt;&gt;0,I4263&lt;&gt;""),IF(D4263="","",IF(ISNUMBER(MATCH(SUBSTITUTE(D4263," ",""),SUBSTITUTE('Look Up Values'!$S$2:$S$120," ",""),0)),"","D&amp;R error")),"")</f>
        <v/>
      </c>
      <c r="Q4263" s="242" t="str" cm="1">
        <f t="array" ref="Q4263">IF(AND(I4263&lt;&gt;0,I4263&lt;&gt;""),IF(G4263="","",IF(ISNUMBER(MATCH(SUBSTITUTE(G4263," ",""),SUBSTITUTE('Look Up Values'!$I$2:$I$10," ",""),0)),"","State error")),"")</f>
        <v/>
      </c>
      <c r="R4263" s="260" t="str">
        <f t="shared" si="133"/>
        <v/>
      </c>
    </row>
    <row r="4264" spans="1:18" ht="15.75">
      <c r="A4264" s="250">
        <v>4257</v>
      </c>
      <c r="B4264" s="198"/>
      <c r="C4264" s="25"/>
      <c r="D4264" s="25"/>
      <c r="E4264" s="25"/>
      <c r="F4264" s="25"/>
      <c r="G4264" s="26"/>
      <c r="H4264" s="27"/>
      <c r="I4264" s="28"/>
      <c r="J4264" s="430"/>
      <c r="K4264" s="48"/>
      <c r="L4264" s="457" t="str">
        <f t="shared" si="132"/>
        <v/>
      </c>
      <c r="M4264" s="245" cm="1">
        <f t="array" ref="M4264">SUMPRODUCT(--(N4264:Q4264&lt;&gt;"")) + IF(TRIM(R4264)="",0,LEN(R4264)-LEN(SUBSTITUTE(R4264,",",""))+1)</f>
        <v>0</v>
      </c>
      <c r="N4264" s="242" t="str">
        <f>IF(AND(I4264&lt;&gt;0,I4264&lt;&gt;""),IF(TRIM(SUBSTITUTE(B4264,CHAR(160),""))="","",IF(ISNUMBER(MATCH(TRIM(SUBSTITUTE(B4264,CHAR(160),"")),'Look Up Values'!$B$2:$B$500,0)),"","Origin error")),"")</f>
        <v/>
      </c>
      <c r="O4264" s="242" t="str">
        <f>IF(AND(I4264&lt;&gt;0,I4264&lt;&gt;""),IF(C4264="","",IF(AND(ISNUMBER(--LEFT(C4264,FIND(" ",C4264&amp;" ")-1)),OR(LEN(LEFT(C4264,FIND(" ",C4264&amp;" ")-1))=6,LEN(LEFT(C4264,FIND(" ",C4264&amp;" ")-1))=7),OR(ISNUMBER(MATCH(LEFT(C4264,FIND(" ",C4264&amp;" ")-1),'Look Up Values'!$G$2:$G$1000,0)),ISNUMBER(MATCH(LEFT(C4264,FIND(" ",C4264&amp;" ")-1),'Look Up Values'!$AE$2:$AE$2000,0)))),"","EWC error")),"")</f>
        <v/>
      </c>
      <c r="P4264" s="242" t="str" cm="1">
        <f t="array" ref="P4264">IF(AND(I4264&lt;&gt;0,I4264&lt;&gt;""),IF(D4264="","",IF(ISNUMBER(MATCH(SUBSTITUTE(D4264," ",""),SUBSTITUTE('Look Up Values'!$S$2:$S$120," ",""),0)),"","D&amp;R error")),"")</f>
        <v/>
      </c>
      <c r="Q4264" s="242" t="str" cm="1">
        <f t="array" ref="Q4264">IF(AND(I4264&lt;&gt;0,I4264&lt;&gt;""),IF(G4264="","",IF(ISNUMBER(MATCH(SUBSTITUTE(G4264," ",""),SUBSTITUTE('Look Up Values'!$I$2:$I$10," ",""),0)),"","State error")),"")</f>
        <v/>
      </c>
      <c r="R4264" s="260" t="str">
        <f t="shared" si="133"/>
        <v/>
      </c>
    </row>
    <row r="4265" spans="1:18" ht="15.75">
      <c r="A4265" s="250">
        <v>4258</v>
      </c>
      <c r="B4265" s="198"/>
      <c r="C4265" s="25"/>
      <c r="D4265" s="25"/>
      <c r="E4265" s="25"/>
      <c r="F4265" s="25"/>
      <c r="G4265" s="26"/>
      <c r="H4265" s="27"/>
      <c r="I4265" s="28"/>
      <c r="J4265" s="430"/>
      <c r="K4265" s="48"/>
      <c r="L4265" s="457" t="str">
        <f t="shared" si="132"/>
        <v/>
      </c>
      <c r="M4265" s="245" cm="1">
        <f t="array" ref="M4265">SUMPRODUCT(--(N4265:Q4265&lt;&gt;"")) + IF(TRIM(R4265)="",0,LEN(R4265)-LEN(SUBSTITUTE(R4265,",",""))+1)</f>
        <v>0</v>
      </c>
      <c r="N4265" s="242" t="str">
        <f>IF(AND(I4265&lt;&gt;0,I4265&lt;&gt;""),IF(TRIM(SUBSTITUTE(B4265,CHAR(160),""))="","",IF(ISNUMBER(MATCH(TRIM(SUBSTITUTE(B4265,CHAR(160),"")),'Look Up Values'!$B$2:$B$500,0)),"","Origin error")),"")</f>
        <v/>
      </c>
      <c r="O4265" s="242" t="str">
        <f>IF(AND(I4265&lt;&gt;0,I4265&lt;&gt;""),IF(C4265="","",IF(AND(ISNUMBER(--LEFT(C4265,FIND(" ",C4265&amp;" ")-1)),OR(LEN(LEFT(C4265,FIND(" ",C4265&amp;" ")-1))=6,LEN(LEFT(C4265,FIND(" ",C4265&amp;" ")-1))=7),OR(ISNUMBER(MATCH(LEFT(C4265,FIND(" ",C4265&amp;" ")-1),'Look Up Values'!$G$2:$G$1000,0)),ISNUMBER(MATCH(LEFT(C4265,FIND(" ",C4265&amp;" ")-1),'Look Up Values'!$AE$2:$AE$2000,0)))),"","EWC error")),"")</f>
        <v/>
      </c>
      <c r="P4265" s="242" t="str" cm="1">
        <f t="array" ref="P4265">IF(AND(I4265&lt;&gt;0,I4265&lt;&gt;""),IF(D4265="","",IF(ISNUMBER(MATCH(SUBSTITUTE(D4265," ",""),SUBSTITUTE('Look Up Values'!$S$2:$S$120," ",""),0)),"","D&amp;R error")),"")</f>
        <v/>
      </c>
      <c r="Q4265" s="242" t="str" cm="1">
        <f t="array" ref="Q4265">IF(AND(I4265&lt;&gt;0,I4265&lt;&gt;""),IF(G4265="","",IF(ISNUMBER(MATCH(SUBSTITUTE(G4265," ",""),SUBSTITUTE('Look Up Values'!$I$2:$I$10," ",""),0)),"","State error")),"")</f>
        <v/>
      </c>
      <c r="R4265" s="260" t="str">
        <f t="shared" si="133"/>
        <v/>
      </c>
    </row>
    <row r="4266" spans="1:18" ht="15.75">
      <c r="A4266" s="250">
        <v>4259</v>
      </c>
      <c r="B4266" s="198"/>
      <c r="C4266" s="25"/>
      <c r="D4266" s="25"/>
      <c r="E4266" s="25"/>
      <c r="F4266" s="25"/>
      <c r="G4266" s="26"/>
      <c r="H4266" s="27"/>
      <c r="I4266" s="28"/>
      <c r="J4266" s="430"/>
      <c r="K4266" s="48"/>
      <c r="L4266" s="457" t="str">
        <f t="shared" si="132"/>
        <v/>
      </c>
      <c r="M4266" s="245" cm="1">
        <f t="array" ref="M4266">SUMPRODUCT(--(N4266:Q4266&lt;&gt;"")) + IF(TRIM(R4266)="",0,LEN(R4266)-LEN(SUBSTITUTE(R4266,",",""))+1)</f>
        <v>0</v>
      </c>
      <c r="N4266" s="242" t="str">
        <f>IF(AND(I4266&lt;&gt;0,I4266&lt;&gt;""),IF(TRIM(SUBSTITUTE(B4266,CHAR(160),""))="","",IF(ISNUMBER(MATCH(TRIM(SUBSTITUTE(B4266,CHAR(160),"")),'Look Up Values'!$B$2:$B$500,0)),"","Origin error")),"")</f>
        <v/>
      </c>
      <c r="O4266" s="242" t="str">
        <f>IF(AND(I4266&lt;&gt;0,I4266&lt;&gt;""),IF(C4266="","",IF(AND(ISNUMBER(--LEFT(C4266,FIND(" ",C4266&amp;" ")-1)),OR(LEN(LEFT(C4266,FIND(" ",C4266&amp;" ")-1))=6,LEN(LEFT(C4266,FIND(" ",C4266&amp;" ")-1))=7),OR(ISNUMBER(MATCH(LEFT(C4266,FIND(" ",C4266&amp;" ")-1),'Look Up Values'!$G$2:$G$1000,0)),ISNUMBER(MATCH(LEFT(C4266,FIND(" ",C4266&amp;" ")-1),'Look Up Values'!$AE$2:$AE$2000,0)))),"","EWC error")),"")</f>
        <v/>
      </c>
      <c r="P4266" s="242" t="str" cm="1">
        <f t="array" ref="P4266">IF(AND(I4266&lt;&gt;0,I4266&lt;&gt;""),IF(D4266="","",IF(ISNUMBER(MATCH(SUBSTITUTE(D4266," ",""),SUBSTITUTE('Look Up Values'!$S$2:$S$120," ",""),0)),"","D&amp;R error")),"")</f>
        <v/>
      </c>
      <c r="Q4266" s="242" t="str" cm="1">
        <f t="array" ref="Q4266">IF(AND(I4266&lt;&gt;0,I4266&lt;&gt;""),IF(G4266="","",IF(ISNUMBER(MATCH(SUBSTITUTE(G4266," ",""),SUBSTITUTE('Look Up Values'!$I$2:$I$10," ",""),0)),"","State error")),"")</f>
        <v/>
      </c>
      <c r="R4266" s="260" t="str">
        <f t="shared" si="133"/>
        <v/>
      </c>
    </row>
    <row r="4267" spans="1:18" ht="15.75">
      <c r="A4267" s="250">
        <v>4260</v>
      </c>
      <c r="B4267" s="198"/>
      <c r="C4267" s="25"/>
      <c r="D4267" s="25"/>
      <c r="E4267" s="25"/>
      <c r="F4267" s="25"/>
      <c r="G4267" s="26"/>
      <c r="H4267" s="27"/>
      <c r="I4267" s="28"/>
      <c r="J4267" s="430"/>
      <c r="K4267" s="48"/>
      <c r="L4267" s="457" t="str">
        <f t="shared" si="132"/>
        <v/>
      </c>
      <c r="M4267" s="245" cm="1">
        <f t="array" ref="M4267">SUMPRODUCT(--(N4267:Q4267&lt;&gt;"")) + IF(TRIM(R4267)="",0,LEN(R4267)-LEN(SUBSTITUTE(R4267,",",""))+1)</f>
        <v>0</v>
      </c>
      <c r="N4267" s="242" t="str">
        <f>IF(AND(I4267&lt;&gt;0,I4267&lt;&gt;""),IF(TRIM(SUBSTITUTE(B4267,CHAR(160),""))="","",IF(ISNUMBER(MATCH(TRIM(SUBSTITUTE(B4267,CHAR(160),"")),'Look Up Values'!$B$2:$B$500,0)),"","Origin error")),"")</f>
        <v/>
      </c>
      <c r="O4267" s="242" t="str">
        <f>IF(AND(I4267&lt;&gt;0,I4267&lt;&gt;""),IF(C4267="","",IF(AND(ISNUMBER(--LEFT(C4267,FIND(" ",C4267&amp;" ")-1)),OR(LEN(LEFT(C4267,FIND(" ",C4267&amp;" ")-1))=6,LEN(LEFT(C4267,FIND(" ",C4267&amp;" ")-1))=7),OR(ISNUMBER(MATCH(LEFT(C4267,FIND(" ",C4267&amp;" ")-1),'Look Up Values'!$G$2:$G$1000,0)),ISNUMBER(MATCH(LEFT(C4267,FIND(" ",C4267&amp;" ")-1),'Look Up Values'!$AE$2:$AE$2000,0)))),"","EWC error")),"")</f>
        <v/>
      </c>
      <c r="P4267" s="242" t="str" cm="1">
        <f t="array" ref="P4267">IF(AND(I4267&lt;&gt;0,I4267&lt;&gt;""),IF(D4267="","",IF(ISNUMBER(MATCH(SUBSTITUTE(D4267," ",""),SUBSTITUTE('Look Up Values'!$S$2:$S$120," ",""),0)),"","D&amp;R error")),"")</f>
        <v/>
      </c>
      <c r="Q4267" s="242" t="str" cm="1">
        <f t="array" ref="Q4267">IF(AND(I4267&lt;&gt;0,I4267&lt;&gt;""),IF(G4267="","",IF(ISNUMBER(MATCH(SUBSTITUTE(G4267," ",""),SUBSTITUTE('Look Up Values'!$I$2:$I$10," ",""),0)),"","State error")),"")</f>
        <v/>
      </c>
      <c r="R4267" s="260" t="str">
        <f t="shared" si="133"/>
        <v/>
      </c>
    </row>
    <row r="4268" spans="1:18" ht="15.75">
      <c r="A4268" s="250">
        <v>4261</v>
      </c>
      <c r="B4268" s="198"/>
      <c r="C4268" s="25"/>
      <c r="D4268" s="25"/>
      <c r="E4268" s="25"/>
      <c r="F4268" s="25"/>
      <c r="G4268" s="26"/>
      <c r="H4268" s="27"/>
      <c r="I4268" s="28"/>
      <c r="J4268" s="430"/>
      <c r="K4268" s="48"/>
      <c r="L4268" s="457" t="str">
        <f t="shared" si="132"/>
        <v/>
      </c>
      <c r="M4268" s="245" cm="1">
        <f t="array" ref="M4268">SUMPRODUCT(--(N4268:Q4268&lt;&gt;"")) + IF(TRIM(R4268)="",0,LEN(R4268)-LEN(SUBSTITUTE(R4268,",",""))+1)</f>
        <v>0</v>
      </c>
      <c r="N4268" s="242" t="str">
        <f>IF(AND(I4268&lt;&gt;0,I4268&lt;&gt;""),IF(TRIM(SUBSTITUTE(B4268,CHAR(160),""))="","",IF(ISNUMBER(MATCH(TRIM(SUBSTITUTE(B4268,CHAR(160),"")),'Look Up Values'!$B$2:$B$500,0)),"","Origin error")),"")</f>
        <v/>
      </c>
      <c r="O4268" s="242" t="str">
        <f>IF(AND(I4268&lt;&gt;0,I4268&lt;&gt;""),IF(C4268="","",IF(AND(ISNUMBER(--LEFT(C4268,FIND(" ",C4268&amp;" ")-1)),OR(LEN(LEFT(C4268,FIND(" ",C4268&amp;" ")-1))=6,LEN(LEFT(C4268,FIND(" ",C4268&amp;" ")-1))=7),OR(ISNUMBER(MATCH(LEFT(C4268,FIND(" ",C4268&amp;" ")-1),'Look Up Values'!$G$2:$G$1000,0)),ISNUMBER(MATCH(LEFT(C4268,FIND(" ",C4268&amp;" ")-1),'Look Up Values'!$AE$2:$AE$2000,0)))),"","EWC error")),"")</f>
        <v/>
      </c>
      <c r="P4268" s="242" t="str" cm="1">
        <f t="array" ref="P4268">IF(AND(I4268&lt;&gt;0,I4268&lt;&gt;""),IF(D4268="","",IF(ISNUMBER(MATCH(SUBSTITUTE(D4268," ",""),SUBSTITUTE('Look Up Values'!$S$2:$S$120," ",""),0)),"","D&amp;R error")),"")</f>
        <v/>
      </c>
      <c r="Q4268" s="242" t="str" cm="1">
        <f t="array" ref="Q4268">IF(AND(I4268&lt;&gt;0,I4268&lt;&gt;""),IF(G4268="","",IF(ISNUMBER(MATCH(SUBSTITUTE(G4268," ",""),SUBSTITUTE('Look Up Values'!$I$2:$I$10," ",""),0)),"","State error")),"")</f>
        <v/>
      </c>
      <c r="R4268" s="260" t="str">
        <f t="shared" si="133"/>
        <v/>
      </c>
    </row>
    <row r="4269" spans="1:18" ht="15.75">
      <c r="A4269" s="250">
        <v>4262</v>
      </c>
      <c r="B4269" s="198"/>
      <c r="C4269" s="25"/>
      <c r="D4269" s="25"/>
      <c r="E4269" s="25"/>
      <c r="F4269" s="25"/>
      <c r="G4269" s="26"/>
      <c r="H4269" s="27"/>
      <c r="I4269" s="28"/>
      <c r="J4269" s="430"/>
      <c r="K4269" s="48"/>
      <c r="L4269" s="457" t="str">
        <f t="shared" si="132"/>
        <v/>
      </c>
      <c r="M4269" s="245" cm="1">
        <f t="array" ref="M4269">SUMPRODUCT(--(N4269:Q4269&lt;&gt;"")) + IF(TRIM(R4269)="",0,LEN(R4269)-LEN(SUBSTITUTE(R4269,",",""))+1)</f>
        <v>0</v>
      </c>
      <c r="N4269" s="242" t="str">
        <f>IF(AND(I4269&lt;&gt;0,I4269&lt;&gt;""),IF(TRIM(SUBSTITUTE(B4269,CHAR(160),""))="","",IF(ISNUMBER(MATCH(TRIM(SUBSTITUTE(B4269,CHAR(160),"")),'Look Up Values'!$B$2:$B$500,0)),"","Origin error")),"")</f>
        <v/>
      </c>
      <c r="O4269" s="242" t="str">
        <f>IF(AND(I4269&lt;&gt;0,I4269&lt;&gt;""),IF(C4269="","",IF(AND(ISNUMBER(--LEFT(C4269,FIND(" ",C4269&amp;" ")-1)),OR(LEN(LEFT(C4269,FIND(" ",C4269&amp;" ")-1))=6,LEN(LEFT(C4269,FIND(" ",C4269&amp;" ")-1))=7),OR(ISNUMBER(MATCH(LEFT(C4269,FIND(" ",C4269&amp;" ")-1),'Look Up Values'!$G$2:$G$1000,0)),ISNUMBER(MATCH(LEFT(C4269,FIND(" ",C4269&amp;" ")-1),'Look Up Values'!$AE$2:$AE$2000,0)))),"","EWC error")),"")</f>
        <v/>
      </c>
      <c r="P4269" s="242" t="str" cm="1">
        <f t="array" ref="P4269">IF(AND(I4269&lt;&gt;0,I4269&lt;&gt;""),IF(D4269="","",IF(ISNUMBER(MATCH(SUBSTITUTE(D4269," ",""),SUBSTITUTE('Look Up Values'!$S$2:$S$120," ",""),0)),"","D&amp;R error")),"")</f>
        <v/>
      </c>
      <c r="Q4269" s="242" t="str" cm="1">
        <f t="array" ref="Q4269">IF(AND(I4269&lt;&gt;0,I4269&lt;&gt;""),IF(G4269="","",IF(ISNUMBER(MATCH(SUBSTITUTE(G4269," ",""),SUBSTITUTE('Look Up Values'!$I$2:$I$10," ",""),0)),"","State error")),"")</f>
        <v/>
      </c>
      <c r="R4269" s="260" t="str">
        <f t="shared" si="133"/>
        <v/>
      </c>
    </row>
    <row r="4270" spans="1:18" ht="15.75">
      <c r="A4270" s="250">
        <v>4263</v>
      </c>
      <c r="B4270" s="198"/>
      <c r="C4270" s="25"/>
      <c r="D4270" s="25"/>
      <c r="E4270" s="25"/>
      <c r="F4270" s="25"/>
      <c r="G4270" s="26"/>
      <c r="H4270" s="27"/>
      <c r="I4270" s="28"/>
      <c r="J4270" s="430"/>
      <c r="K4270" s="48"/>
      <c r="L4270" s="457" t="str">
        <f t="shared" si="132"/>
        <v/>
      </c>
      <c r="M4270" s="245" cm="1">
        <f t="array" ref="M4270">SUMPRODUCT(--(N4270:Q4270&lt;&gt;"")) + IF(TRIM(R4270)="",0,LEN(R4270)-LEN(SUBSTITUTE(R4270,",",""))+1)</f>
        <v>0</v>
      </c>
      <c r="N4270" s="242" t="str">
        <f>IF(AND(I4270&lt;&gt;0,I4270&lt;&gt;""),IF(TRIM(SUBSTITUTE(B4270,CHAR(160),""))="","",IF(ISNUMBER(MATCH(TRIM(SUBSTITUTE(B4270,CHAR(160),"")),'Look Up Values'!$B$2:$B$500,0)),"","Origin error")),"")</f>
        <v/>
      </c>
      <c r="O4270" s="242" t="str">
        <f>IF(AND(I4270&lt;&gt;0,I4270&lt;&gt;""),IF(C4270="","",IF(AND(ISNUMBER(--LEFT(C4270,FIND(" ",C4270&amp;" ")-1)),OR(LEN(LEFT(C4270,FIND(" ",C4270&amp;" ")-1))=6,LEN(LEFT(C4270,FIND(" ",C4270&amp;" ")-1))=7),OR(ISNUMBER(MATCH(LEFT(C4270,FIND(" ",C4270&amp;" ")-1),'Look Up Values'!$G$2:$G$1000,0)),ISNUMBER(MATCH(LEFT(C4270,FIND(" ",C4270&amp;" ")-1),'Look Up Values'!$AE$2:$AE$2000,0)))),"","EWC error")),"")</f>
        <v/>
      </c>
      <c r="P4270" s="242" t="str" cm="1">
        <f t="array" ref="P4270">IF(AND(I4270&lt;&gt;0,I4270&lt;&gt;""),IF(D4270="","",IF(ISNUMBER(MATCH(SUBSTITUTE(D4270," ",""),SUBSTITUTE('Look Up Values'!$S$2:$S$120," ",""),0)),"","D&amp;R error")),"")</f>
        <v/>
      </c>
      <c r="Q4270" s="242" t="str" cm="1">
        <f t="array" ref="Q4270">IF(AND(I4270&lt;&gt;0,I4270&lt;&gt;""),IF(G4270="","",IF(ISNUMBER(MATCH(SUBSTITUTE(G4270," ",""),SUBSTITUTE('Look Up Values'!$I$2:$I$10," ",""),0)),"","State error")),"")</f>
        <v/>
      </c>
      <c r="R4270" s="260" t="str">
        <f t="shared" si="133"/>
        <v/>
      </c>
    </row>
    <row r="4271" spans="1:18" ht="15.75">
      <c r="A4271" s="250">
        <v>4264</v>
      </c>
      <c r="B4271" s="198"/>
      <c r="C4271" s="25"/>
      <c r="D4271" s="25"/>
      <c r="E4271" s="25"/>
      <c r="F4271" s="25"/>
      <c r="G4271" s="26"/>
      <c r="H4271" s="27"/>
      <c r="I4271" s="28"/>
      <c r="J4271" s="430"/>
      <c r="K4271" s="48"/>
      <c r="L4271" s="457" t="str">
        <f t="shared" si="132"/>
        <v/>
      </c>
      <c r="M4271" s="245" cm="1">
        <f t="array" ref="M4271">SUMPRODUCT(--(N4271:Q4271&lt;&gt;"")) + IF(TRIM(R4271)="",0,LEN(R4271)-LEN(SUBSTITUTE(R4271,",",""))+1)</f>
        <v>0</v>
      </c>
      <c r="N4271" s="242" t="str">
        <f>IF(AND(I4271&lt;&gt;0,I4271&lt;&gt;""),IF(TRIM(SUBSTITUTE(B4271,CHAR(160),""))="","",IF(ISNUMBER(MATCH(TRIM(SUBSTITUTE(B4271,CHAR(160),"")),'Look Up Values'!$B$2:$B$500,0)),"","Origin error")),"")</f>
        <v/>
      </c>
      <c r="O4271" s="242" t="str">
        <f>IF(AND(I4271&lt;&gt;0,I4271&lt;&gt;""),IF(C4271="","",IF(AND(ISNUMBER(--LEFT(C4271,FIND(" ",C4271&amp;" ")-1)),OR(LEN(LEFT(C4271,FIND(" ",C4271&amp;" ")-1))=6,LEN(LEFT(C4271,FIND(" ",C4271&amp;" ")-1))=7),OR(ISNUMBER(MATCH(LEFT(C4271,FIND(" ",C4271&amp;" ")-1),'Look Up Values'!$G$2:$G$1000,0)),ISNUMBER(MATCH(LEFT(C4271,FIND(" ",C4271&amp;" ")-1),'Look Up Values'!$AE$2:$AE$2000,0)))),"","EWC error")),"")</f>
        <v/>
      </c>
      <c r="P4271" s="242" t="str" cm="1">
        <f t="array" ref="P4271">IF(AND(I4271&lt;&gt;0,I4271&lt;&gt;""),IF(D4271="","",IF(ISNUMBER(MATCH(SUBSTITUTE(D4271," ",""),SUBSTITUTE('Look Up Values'!$S$2:$S$120," ",""),0)),"","D&amp;R error")),"")</f>
        <v/>
      </c>
      <c r="Q4271" s="242" t="str" cm="1">
        <f t="array" ref="Q4271">IF(AND(I4271&lt;&gt;0,I4271&lt;&gt;""),IF(G4271="","",IF(ISNUMBER(MATCH(SUBSTITUTE(G4271," ",""),SUBSTITUTE('Look Up Values'!$I$2:$I$10," ",""),0)),"","State error")),"")</f>
        <v/>
      </c>
      <c r="R4271" s="260" t="str">
        <f t="shared" si="133"/>
        <v/>
      </c>
    </row>
    <row r="4272" spans="1:18" ht="15.75">
      <c r="A4272" s="250">
        <v>4265</v>
      </c>
      <c r="B4272" s="198"/>
      <c r="C4272" s="25"/>
      <c r="D4272" s="25"/>
      <c r="E4272" s="25"/>
      <c r="F4272" s="25"/>
      <c r="G4272" s="26"/>
      <c r="H4272" s="27"/>
      <c r="I4272" s="28"/>
      <c r="J4272" s="430"/>
      <c r="K4272" s="48"/>
      <c r="L4272" s="457" t="str">
        <f t="shared" si="132"/>
        <v/>
      </c>
      <c r="M4272" s="245" cm="1">
        <f t="array" ref="M4272">SUMPRODUCT(--(N4272:Q4272&lt;&gt;"")) + IF(TRIM(R4272)="",0,LEN(R4272)-LEN(SUBSTITUTE(R4272,",",""))+1)</f>
        <v>0</v>
      </c>
      <c r="N4272" s="242" t="str">
        <f>IF(AND(I4272&lt;&gt;0,I4272&lt;&gt;""),IF(TRIM(SUBSTITUTE(B4272,CHAR(160),""))="","",IF(ISNUMBER(MATCH(TRIM(SUBSTITUTE(B4272,CHAR(160),"")),'Look Up Values'!$B$2:$B$500,0)),"","Origin error")),"")</f>
        <v/>
      </c>
      <c r="O4272" s="242" t="str">
        <f>IF(AND(I4272&lt;&gt;0,I4272&lt;&gt;""),IF(C4272="","",IF(AND(ISNUMBER(--LEFT(C4272,FIND(" ",C4272&amp;" ")-1)),OR(LEN(LEFT(C4272,FIND(" ",C4272&amp;" ")-1))=6,LEN(LEFT(C4272,FIND(" ",C4272&amp;" ")-1))=7),OR(ISNUMBER(MATCH(LEFT(C4272,FIND(" ",C4272&amp;" ")-1),'Look Up Values'!$G$2:$G$1000,0)),ISNUMBER(MATCH(LEFT(C4272,FIND(" ",C4272&amp;" ")-1),'Look Up Values'!$AE$2:$AE$2000,0)))),"","EWC error")),"")</f>
        <v/>
      </c>
      <c r="P4272" s="242" t="str" cm="1">
        <f t="array" ref="P4272">IF(AND(I4272&lt;&gt;0,I4272&lt;&gt;""),IF(D4272="","",IF(ISNUMBER(MATCH(SUBSTITUTE(D4272," ",""),SUBSTITUTE('Look Up Values'!$S$2:$S$120," ",""),0)),"","D&amp;R error")),"")</f>
        <v/>
      </c>
      <c r="Q4272" s="242" t="str" cm="1">
        <f t="array" ref="Q4272">IF(AND(I4272&lt;&gt;0,I4272&lt;&gt;""),IF(G4272="","",IF(ISNUMBER(MATCH(SUBSTITUTE(G4272," ",""),SUBSTITUTE('Look Up Values'!$I$2:$I$10," ",""),0)),"","State error")),"")</f>
        <v/>
      </c>
      <c r="R4272" s="260" t="str">
        <f t="shared" si="133"/>
        <v/>
      </c>
    </row>
    <row r="4273" spans="1:18" ht="15.75">
      <c r="A4273" s="250">
        <v>4266</v>
      </c>
      <c r="B4273" s="198"/>
      <c r="C4273" s="25"/>
      <c r="D4273" s="25"/>
      <c r="E4273" s="25"/>
      <c r="F4273" s="25"/>
      <c r="G4273" s="26"/>
      <c r="H4273" s="27"/>
      <c r="I4273" s="28"/>
      <c r="J4273" s="430"/>
      <c r="K4273" s="48"/>
      <c r="L4273" s="457" t="str">
        <f t="shared" si="132"/>
        <v/>
      </c>
      <c r="M4273" s="245" cm="1">
        <f t="array" ref="M4273">SUMPRODUCT(--(N4273:Q4273&lt;&gt;"")) + IF(TRIM(R4273)="",0,LEN(R4273)-LEN(SUBSTITUTE(R4273,",",""))+1)</f>
        <v>0</v>
      </c>
      <c r="N4273" s="242" t="str">
        <f>IF(AND(I4273&lt;&gt;0,I4273&lt;&gt;""),IF(TRIM(SUBSTITUTE(B4273,CHAR(160),""))="","",IF(ISNUMBER(MATCH(TRIM(SUBSTITUTE(B4273,CHAR(160),"")),'Look Up Values'!$B$2:$B$500,0)),"","Origin error")),"")</f>
        <v/>
      </c>
      <c r="O4273" s="242" t="str">
        <f>IF(AND(I4273&lt;&gt;0,I4273&lt;&gt;""),IF(C4273="","",IF(AND(ISNUMBER(--LEFT(C4273,FIND(" ",C4273&amp;" ")-1)),OR(LEN(LEFT(C4273,FIND(" ",C4273&amp;" ")-1))=6,LEN(LEFT(C4273,FIND(" ",C4273&amp;" ")-1))=7),OR(ISNUMBER(MATCH(LEFT(C4273,FIND(" ",C4273&amp;" ")-1),'Look Up Values'!$G$2:$G$1000,0)),ISNUMBER(MATCH(LEFT(C4273,FIND(" ",C4273&amp;" ")-1),'Look Up Values'!$AE$2:$AE$2000,0)))),"","EWC error")),"")</f>
        <v/>
      </c>
      <c r="P4273" s="242" t="str" cm="1">
        <f t="array" ref="P4273">IF(AND(I4273&lt;&gt;0,I4273&lt;&gt;""),IF(D4273="","",IF(ISNUMBER(MATCH(SUBSTITUTE(D4273," ",""),SUBSTITUTE('Look Up Values'!$S$2:$S$120," ",""),0)),"","D&amp;R error")),"")</f>
        <v/>
      </c>
      <c r="Q4273" s="242" t="str" cm="1">
        <f t="array" ref="Q4273">IF(AND(I4273&lt;&gt;0,I4273&lt;&gt;""),IF(G4273="","",IF(ISNUMBER(MATCH(SUBSTITUTE(G4273," ",""),SUBSTITUTE('Look Up Values'!$I$2:$I$10," ",""),0)),"","State error")),"")</f>
        <v/>
      </c>
      <c r="R4273" s="260" t="str">
        <f t="shared" si="133"/>
        <v/>
      </c>
    </row>
    <row r="4274" spans="1:18" ht="15.75">
      <c r="A4274" s="250">
        <v>4267</v>
      </c>
      <c r="B4274" s="198"/>
      <c r="C4274" s="25"/>
      <c r="D4274" s="25"/>
      <c r="E4274" s="25"/>
      <c r="F4274" s="25"/>
      <c r="G4274" s="26"/>
      <c r="H4274" s="27"/>
      <c r="I4274" s="28"/>
      <c r="J4274" s="430"/>
      <c r="K4274" s="48"/>
      <c r="L4274" s="457" t="str">
        <f t="shared" si="132"/>
        <v/>
      </c>
      <c r="M4274" s="245" cm="1">
        <f t="array" ref="M4274">SUMPRODUCT(--(N4274:Q4274&lt;&gt;"")) + IF(TRIM(R4274)="",0,LEN(R4274)-LEN(SUBSTITUTE(R4274,",",""))+1)</f>
        <v>0</v>
      </c>
      <c r="N4274" s="242" t="str">
        <f>IF(AND(I4274&lt;&gt;0,I4274&lt;&gt;""),IF(TRIM(SUBSTITUTE(B4274,CHAR(160),""))="","",IF(ISNUMBER(MATCH(TRIM(SUBSTITUTE(B4274,CHAR(160),"")),'Look Up Values'!$B$2:$B$500,0)),"","Origin error")),"")</f>
        <v/>
      </c>
      <c r="O4274" s="242" t="str">
        <f>IF(AND(I4274&lt;&gt;0,I4274&lt;&gt;""),IF(C4274="","",IF(AND(ISNUMBER(--LEFT(C4274,FIND(" ",C4274&amp;" ")-1)),OR(LEN(LEFT(C4274,FIND(" ",C4274&amp;" ")-1))=6,LEN(LEFT(C4274,FIND(" ",C4274&amp;" ")-1))=7),OR(ISNUMBER(MATCH(LEFT(C4274,FIND(" ",C4274&amp;" ")-1),'Look Up Values'!$G$2:$G$1000,0)),ISNUMBER(MATCH(LEFT(C4274,FIND(" ",C4274&amp;" ")-1),'Look Up Values'!$AE$2:$AE$2000,0)))),"","EWC error")),"")</f>
        <v/>
      </c>
      <c r="P4274" s="242" t="str" cm="1">
        <f t="array" ref="P4274">IF(AND(I4274&lt;&gt;0,I4274&lt;&gt;""),IF(D4274="","",IF(ISNUMBER(MATCH(SUBSTITUTE(D4274," ",""),SUBSTITUTE('Look Up Values'!$S$2:$S$120," ",""),0)),"","D&amp;R error")),"")</f>
        <v/>
      </c>
      <c r="Q4274" s="242" t="str" cm="1">
        <f t="array" ref="Q4274">IF(AND(I4274&lt;&gt;0,I4274&lt;&gt;""),IF(G4274="","",IF(ISNUMBER(MATCH(SUBSTITUTE(G4274," ",""),SUBSTITUTE('Look Up Values'!$I$2:$I$10," ",""),0)),"","State error")),"")</f>
        <v/>
      </c>
      <c r="R4274" s="260" t="str">
        <f t="shared" si="133"/>
        <v/>
      </c>
    </row>
    <row r="4275" spans="1:18" ht="15.75">
      <c r="A4275" s="250">
        <v>4268</v>
      </c>
      <c r="B4275" s="198"/>
      <c r="C4275" s="25"/>
      <c r="D4275" s="25"/>
      <c r="E4275" s="25"/>
      <c r="F4275" s="25"/>
      <c r="G4275" s="26"/>
      <c r="H4275" s="27"/>
      <c r="I4275" s="28"/>
      <c r="J4275" s="430"/>
      <c r="K4275" s="48"/>
      <c r="L4275" s="457" t="str">
        <f t="shared" si="132"/>
        <v/>
      </c>
      <c r="M4275" s="245" cm="1">
        <f t="array" ref="M4275">SUMPRODUCT(--(N4275:Q4275&lt;&gt;"")) + IF(TRIM(R4275)="",0,LEN(R4275)-LEN(SUBSTITUTE(R4275,",",""))+1)</f>
        <v>0</v>
      </c>
      <c r="N4275" s="242" t="str">
        <f>IF(AND(I4275&lt;&gt;0,I4275&lt;&gt;""),IF(TRIM(SUBSTITUTE(B4275,CHAR(160),""))="","",IF(ISNUMBER(MATCH(TRIM(SUBSTITUTE(B4275,CHAR(160),"")),'Look Up Values'!$B$2:$B$500,0)),"","Origin error")),"")</f>
        <v/>
      </c>
      <c r="O4275" s="242" t="str">
        <f>IF(AND(I4275&lt;&gt;0,I4275&lt;&gt;""),IF(C4275="","",IF(AND(ISNUMBER(--LEFT(C4275,FIND(" ",C4275&amp;" ")-1)),OR(LEN(LEFT(C4275,FIND(" ",C4275&amp;" ")-1))=6,LEN(LEFT(C4275,FIND(" ",C4275&amp;" ")-1))=7),OR(ISNUMBER(MATCH(LEFT(C4275,FIND(" ",C4275&amp;" ")-1),'Look Up Values'!$G$2:$G$1000,0)),ISNUMBER(MATCH(LEFT(C4275,FIND(" ",C4275&amp;" ")-1),'Look Up Values'!$AE$2:$AE$2000,0)))),"","EWC error")),"")</f>
        <v/>
      </c>
      <c r="P4275" s="242" t="str" cm="1">
        <f t="array" ref="P4275">IF(AND(I4275&lt;&gt;0,I4275&lt;&gt;""),IF(D4275="","",IF(ISNUMBER(MATCH(SUBSTITUTE(D4275," ",""),SUBSTITUTE('Look Up Values'!$S$2:$S$120," ",""),0)),"","D&amp;R error")),"")</f>
        <v/>
      </c>
      <c r="Q4275" s="242" t="str" cm="1">
        <f t="array" ref="Q4275">IF(AND(I4275&lt;&gt;0,I4275&lt;&gt;""),IF(G4275="","",IF(ISNUMBER(MATCH(SUBSTITUTE(G4275," ",""),SUBSTITUTE('Look Up Values'!$I$2:$I$10," ",""),0)),"","State error")),"")</f>
        <v/>
      </c>
      <c r="R4275" s="260" t="str">
        <f t="shared" si="133"/>
        <v/>
      </c>
    </row>
    <row r="4276" spans="1:18" ht="15.75">
      <c r="A4276" s="250">
        <v>4269</v>
      </c>
      <c r="B4276" s="198"/>
      <c r="C4276" s="25"/>
      <c r="D4276" s="25"/>
      <c r="E4276" s="25"/>
      <c r="F4276" s="25"/>
      <c r="G4276" s="26"/>
      <c r="H4276" s="27"/>
      <c r="I4276" s="28"/>
      <c r="J4276" s="430"/>
      <c r="K4276" s="48"/>
      <c r="L4276" s="457" t="str">
        <f t="shared" si="132"/>
        <v/>
      </c>
      <c r="M4276" s="245" cm="1">
        <f t="array" ref="M4276">SUMPRODUCT(--(N4276:Q4276&lt;&gt;"")) + IF(TRIM(R4276)="",0,LEN(R4276)-LEN(SUBSTITUTE(R4276,",",""))+1)</f>
        <v>0</v>
      </c>
      <c r="N4276" s="242" t="str">
        <f>IF(AND(I4276&lt;&gt;0,I4276&lt;&gt;""),IF(TRIM(SUBSTITUTE(B4276,CHAR(160),""))="","",IF(ISNUMBER(MATCH(TRIM(SUBSTITUTE(B4276,CHAR(160),"")),'Look Up Values'!$B$2:$B$500,0)),"","Origin error")),"")</f>
        <v/>
      </c>
      <c r="O4276" s="242" t="str">
        <f>IF(AND(I4276&lt;&gt;0,I4276&lt;&gt;""),IF(C4276="","",IF(AND(ISNUMBER(--LEFT(C4276,FIND(" ",C4276&amp;" ")-1)),OR(LEN(LEFT(C4276,FIND(" ",C4276&amp;" ")-1))=6,LEN(LEFT(C4276,FIND(" ",C4276&amp;" ")-1))=7),OR(ISNUMBER(MATCH(LEFT(C4276,FIND(" ",C4276&amp;" ")-1),'Look Up Values'!$G$2:$G$1000,0)),ISNUMBER(MATCH(LEFT(C4276,FIND(" ",C4276&amp;" ")-1),'Look Up Values'!$AE$2:$AE$2000,0)))),"","EWC error")),"")</f>
        <v/>
      </c>
      <c r="P4276" s="242" t="str" cm="1">
        <f t="array" ref="P4276">IF(AND(I4276&lt;&gt;0,I4276&lt;&gt;""),IF(D4276="","",IF(ISNUMBER(MATCH(SUBSTITUTE(D4276," ",""),SUBSTITUTE('Look Up Values'!$S$2:$S$120," ",""),0)),"","D&amp;R error")),"")</f>
        <v/>
      </c>
      <c r="Q4276" s="242" t="str" cm="1">
        <f t="array" ref="Q4276">IF(AND(I4276&lt;&gt;0,I4276&lt;&gt;""),IF(G4276="","",IF(ISNUMBER(MATCH(SUBSTITUTE(G4276," ",""),SUBSTITUTE('Look Up Values'!$I$2:$I$10," ",""),0)),"","State error")),"")</f>
        <v/>
      </c>
      <c r="R4276" s="260" t="str">
        <f t="shared" si="133"/>
        <v/>
      </c>
    </row>
    <row r="4277" spans="1:18" ht="15.75">
      <c r="A4277" s="250">
        <v>4270</v>
      </c>
      <c r="B4277" s="198"/>
      <c r="C4277" s="25"/>
      <c r="D4277" s="25"/>
      <c r="E4277" s="25"/>
      <c r="F4277" s="25"/>
      <c r="G4277" s="26"/>
      <c r="H4277" s="27"/>
      <c r="I4277" s="28"/>
      <c r="J4277" s="430"/>
      <c r="K4277" s="48"/>
      <c r="L4277" s="457" t="str">
        <f t="shared" si="132"/>
        <v/>
      </c>
      <c r="M4277" s="245" cm="1">
        <f t="array" ref="M4277">SUMPRODUCT(--(N4277:Q4277&lt;&gt;"")) + IF(TRIM(R4277)="",0,LEN(R4277)-LEN(SUBSTITUTE(R4277,",",""))+1)</f>
        <v>0</v>
      </c>
      <c r="N4277" s="242" t="str">
        <f>IF(AND(I4277&lt;&gt;0,I4277&lt;&gt;""),IF(TRIM(SUBSTITUTE(B4277,CHAR(160),""))="","",IF(ISNUMBER(MATCH(TRIM(SUBSTITUTE(B4277,CHAR(160),"")),'Look Up Values'!$B$2:$B$500,0)),"","Origin error")),"")</f>
        <v/>
      </c>
      <c r="O4277" s="242" t="str">
        <f>IF(AND(I4277&lt;&gt;0,I4277&lt;&gt;""),IF(C4277="","",IF(AND(ISNUMBER(--LEFT(C4277,FIND(" ",C4277&amp;" ")-1)),OR(LEN(LEFT(C4277,FIND(" ",C4277&amp;" ")-1))=6,LEN(LEFT(C4277,FIND(" ",C4277&amp;" ")-1))=7),OR(ISNUMBER(MATCH(LEFT(C4277,FIND(" ",C4277&amp;" ")-1),'Look Up Values'!$G$2:$G$1000,0)),ISNUMBER(MATCH(LEFT(C4277,FIND(" ",C4277&amp;" ")-1),'Look Up Values'!$AE$2:$AE$2000,0)))),"","EWC error")),"")</f>
        <v/>
      </c>
      <c r="P4277" s="242" t="str" cm="1">
        <f t="array" ref="P4277">IF(AND(I4277&lt;&gt;0,I4277&lt;&gt;""),IF(D4277="","",IF(ISNUMBER(MATCH(SUBSTITUTE(D4277," ",""),SUBSTITUTE('Look Up Values'!$S$2:$S$120," ",""),0)),"","D&amp;R error")),"")</f>
        <v/>
      </c>
      <c r="Q4277" s="242" t="str" cm="1">
        <f t="array" ref="Q4277">IF(AND(I4277&lt;&gt;0,I4277&lt;&gt;""),IF(G4277="","",IF(ISNUMBER(MATCH(SUBSTITUTE(G4277," ",""),SUBSTITUTE('Look Up Values'!$I$2:$I$10," ",""),0)),"","State error")),"")</f>
        <v/>
      </c>
      <c r="R4277" s="260" t="str">
        <f t="shared" si="133"/>
        <v/>
      </c>
    </row>
    <row r="4278" spans="1:18" ht="15.75">
      <c r="A4278" s="250">
        <v>4271</v>
      </c>
      <c r="B4278" s="198"/>
      <c r="C4278" s="25"/>
      <c r="D4278" s="25"/>
      <c r="E4278" s="25"/>
      <c r="F4278" s="25"/>
      <c r="G4278" s="26"/>
      <c r="H4278" s="27"/>
      <c r="I4278" s="28"/>
      <c r="J4278" s="430"/>
      <c r="K4278" s="48"/>
      <c r="L4278" s="457" t="str">
        <f t="shared" si="132"/>
        <v/>
      </c>
      <c r="M4278" s="245" cm="1">
        <f t="array" ref="M4278">SUMPRODUCT(--(N4278:Q4278&lt;&gt;"")) + IF(TRIM(R4278)="",0,LEN(R4278)-LEN(SUBSTITUTE(R4278,",",""))+1)</f>
        <v>0</v>
      </c>
      <c r="N4278" s="242" t="str">
        <f>IF(AND(I4278&lt;&gt;0,I4278&lt;&gt;""),IF(TRIM(SUBSTITUTE(B4278,CHAR(160),""))="","",IF(ISNUMBER(MATCH(TRIM(SUBSTITUTE(B4278,CHAR(160),"")),'Look Up Values'!$B$2:$B$500,0)),"","Origin error")),"")</f>
        <v/>
      </c>
      <c r="O4278" s="242" t="str">
        <f>IF(AND(I4278&lt;&gt;0,I4278&lt;&gt;""),IF(C4278="","",IF(AND(ISNUMBER(--LEFT(C4278,FIND(" ",C4278&amp;" ")-1)),OR(LEN(LEFT(C4278,FIND(" ",C4278&amp;" ")-1))=6,LEN(LEFT(C4278,FIND(" ",C4278&amp;" ")-1))=7),OR(ISNUMBER(MATCH(LEFT(C4278,FIND(" ",C4278&amp;" ")-1),'Look Up Values'!$G$2:$G$1000,0)),ISNUMBER(MATCH(LEFT(C4278,FIND(" ",C4278&amp;" ")-1),'Look Up Values'!$AE$2:$AE$2000,0)))),"","EWC error")),"")</f>
        <v/>
      </c>
      <c r="P4278" s="242" t="str" cm="1">
        <f t="array" ref="P4278">IF(AND(I4278&lt;&gt;0,I4278&lt;&gt;""),IF(D4278="","",IF(ISNUMBER(MATCH(SUBSTITUTE(D4278," ",""),SUBSTITUTE('Look Up Values'!$S$2:$S$120," ",""),0)),"","D&amp;R error")),"")</f>
        <v/>
      </c>
      <c r="Q4278" s="242" t="str" cm="1">
        <f t="array" ref="Q4278">IF(AND(I4278&lt;&gt;0,I4278&lt;&gt;""),IF(G4278="","",IF(ISNUMBER(MATCH(SUBSTITUTE(G4278," ",""),SUBSTITUTE('Look Up Values'!$I$2:$I$10," ",""),0)),"","State error")),"")</f>
        <v/>
      </c>
      <c r="R4278" s="260" t="str">
        <f t="shared" si="133"/>
        <v/>
      </c>
    </row>
    <row r="4279" spans="1:18" ht="15.75">
      <c r="A4279" s="250">
        <v>4272</v>
      </c>
      <c r="B4279" s="198"/>
      <c r="C4279" s="25"/>
      <c r="D4279" s="25"/>
      <c r="E4279" s="25"/>
      <c r="F4279" s="25"/>
      <c r="G4279" s="26"/>
      <c r="H4279" s="27"/>
      <c r="I4279" s="28"/>
      <c r="J4279" s="430"/>
      <c r="K4279" s="48"/>
      <c r="L4279" s="457" t="str">
        <f t="shared" si="132"/>
        <v/>
      </c>
      <c r="M4279" s="245" cm="1">
        <f t="array" ref="M4279">SUMPRODUCT(--(N4279:Q4279&lt;&gt;"")) + IF(TRIM(R4279)="",0,LEN(R4279)-LEN(SUBSTITUTE(R4279,",",""))+1)</f>
        <v>0</v>
      </c>
      <c r="N4279" s="242" t="str">
        <f>IF(AND(I4279&lt;&gt;0,I4279&lt;&gt;""),IF(TRIM(SUBSTITUTE(B4279,CHAR(160),""))="","",IF(ISNUMBER(MATCH(TRIM(SUBSTITUTE(B4279,CHAR(160),"")),'Look Up Values'!$B$2:$B$500,0)),"","Origin error")),"")</f>
        <v/>
      </c>
      <c r="O4279" s="242" t="str">
        <f>IF(AND(I4279&lt;&gt;0,I4279&lt;&gt;""),IF(C4279="","",IF(AND(ISNUMBER(--LEFT(C4279,FIND(" ",C4279&amp;" ")-1)),OR(LEN(LEFT(C4279,FIND(" ",C4279&amp;" ")-1))=6,LEN(LEFT(C4279,FIND(" ",C4279&amp;" ")-1))=7),OR(ISNUMBER(MATCH(LEFT(C4279,FIND(" ",C4279&amp;" ")-1),'Look Up Values'!$G$2:$G$1000,0)),ISNUMBER(MATCH(LEFT(C4279,FIND(" ",C4279&amp;" ")-1),'Look Up Values'!$AE$2:$AE$2000,0)))),"","EWC error")),"")</f>
        <v/>
      </c>
      <c r="P4279" s="242" t="str" cm="1">
        <f t="array" ref="P4279">IF(AND(I4279&lt;&gt;0,I4279&lt;&gt;""),IF(D4279="","",IF(ISNUMBER(MATCH(SUBSTITUTE(D4279," ",""),SUBSTITUTE('Look Up Values'!$S$2:$S$120," ",""),0)),"","D&amp;R error")),"")</f>
        <v/>
      </c>
      <c r="Q4279" s="242" t="str" cm="1">
        <f t="array" ref="Q4279">IF(AND(I4279&lt;&gt;0,I4279&lt;&gt;""),IF(G4279="","",IF(ISNUMBER(MATCH(SUBSTITUTE(G4279," ",""),SUBSTITUTE('Look Up Values'!$I$2:$I$10," ",""),0)),"","State error")),"")</f>
        <v/>
      </c>
      <c r="R4279" s="260" t="str">
        <f t="shared" si="133"/>
        <v/>
      </c>
    </row>
    <row r="4280" spans="1:18" ht="15.75">
      <c r="A4280" s="250">
        <v>4273</v>
      </c>
      <c r="B4280" s="198"/>
      <c r="C4280" s="25"/>
      <c r="D4280" s="25"/>
      <c r="E4280" s="25"/>
      <c r="F4280" s="25"/>
      <c r="G4280" s="26"/>
      <c r="H4280" s="27"/>
      <c r="I4280" s="28"/>
      <c r="J4280" s="430"/>
      <c r="K4280" s="48"/>
      <c r="L4280" s="457" t="str">
        <f t="shared" si="132"/>
        <v/>
      </c>
      <c r="M4280" s="245" cm="1">
        <f t="array" ref="M4280">SUMPRODUCT(--(N4280:Q4280&lt;&gt;"")) + IF(TRIM(R4280)="",0,LEN(R4280)-LEN(SUBSTITUTE(R4280,",",""))+1)</f>
        <v>0</v>
      </c>
      <c r="N4280" s="242" t="str">
        <f>IF(AND(I4280&lt;&gt;0,I4280&lt;&gt;""),IF(TRIM(SUBSTITUTE(B4280,CHAR(160),""))="","",IF(ISNUMBER(MATCH(TRIM(SUBSTITUTE(B4280,CHAR(160),"")),'Look Up Values'!$B$2:$B$500,0)),"","Origin error")),"")</f>
        <v/>
      </c>
      <c r="O4280" s="242" t="str">
        <f>IF(AND(I4280&lt;&gt;0,I4280&lt;&gt;""),IF(C4280="","",IF(AND(ISNUMBER(--LEFT(C4280,FIND(" ",C4280&amp;" ")-1)),OR(LEN(LEFT(C4280,FIND(" ",C4280&amp;" ")-1))=6,LEN(LEFT(C4280,FIND(" ",C4280&amp;" ")-1))=7),OR(ISNUMBER(MATCH(LEFT(C4280,FIND(" ",C4280&amp;" ")-1),'Look Up Values'!$G$2:$G$1000,0)),ISNUMBER(MATCH(LEFT(C4280,FIND(" ",C4280&amp;" ")-1),'Look Up Values'!$AE$2:$AE$2000,0)))),"","EWC error")),"")</f>
        <v/>
      </c>
      <c r="P4280" s="242" t="str" cm="1">
        <f t="array" ref="P4280">IF(AND(I4280&lt;&gt;0,I4280&lt;&gt;""),IF(D4280="","",IF(ISNUMBER(MATCH(SUBSTITUTE(D4280," ",""),SUBSTITUTE('Look Up Values'!$S$2:$S$120," ",""),0)),"","D&amp;R error")),"")</f>
        <v/>
      </c>
      <c r="Q4280" s="242" t="str" cm="1">
        <f t="array" ref="Q4280">IF(AND(I4280&lt;&gt;0,I4280&lt;&gt;""),IF(G4280="","",IF(ISNUMBER(MATCH(SUBSTITUTE(G4280," ",""),SUBSTITUTE('Look Up Values'!$I$2:$I$10," ",""),0)),"","State error")),"")</f>
        <v/>
      </c>
      <c r="R4280" s="260" t="str">
        <f t="shared" si="133"/>
        <v/>
      </c>
    </row>
    <row r="4281" spans="1:18" ht="15.75">
      <c r="A4281" s="250">
        <v>4274</v>
      </c>
      <c r="B4281" s="198"/>
      <c r="C4281" s="25"/>
      <c r="D4281" s="25"/>
      <c r="E4281" s="25"/>
      <c r="F4281" s="25"/>
      <c r="G4281" s="26"/>
      <c r="H4281" s="27"/>
      <c r="I4281" s="28"/>
      <c r="J4281" s="430"/>
      <c r="K4281" s="48"/>
      <c r="L4281" s="457" t="str">
        <f t="shared" si="132"/>
        <v/>
      </c>
      <c r="M4281" s="245" cm="1">
        <f t="array" ref="M4281">SUMPRODUCT(--(N4281:Q4281&lt;&gt;"")) + IF(TRIM(R4281)="",0,LEN(R4281)-LEN(SUBSTITUTE(R4281,",",""))+1)</f>
        <v>0</v>
      </c>
      <c r="N4281" s="242" t="str">
        <f>IF(AND(I4281&lt;&gt;0,I4281&lt;&gt;""),IF(TRIM(SUBSTITUTE(B4281,CHAR(160),""))="","",IF(ISNUMBER(MATCH(TRIM(SUBSTITUTE(B4281,CHAR(160),"")),'Look Up Values'!$B$2:$B$500,0)),"","Origin error")),"")</f>
        <v/>
      </c>
      <c r="O4281" s="242" t="str">
        <f>IF(AND(I4281&lt;&gt;0,I4281&lt;&gt;""),IF(C4281="","",IF(AND(ISNUMBER(--LEFT(C4281,FIND(" ",C4281&amp;" ")-1)),OR(LEN(LEFT(C4281,FIND(" ",C4281&amp;" ")-1))=6,LEN(LEFT(C4281,FIND(" ",C4281&amp;" ")-1))=7),OR(ISNUMBER(MATCH(LEFT(C4281,FIND(" ",C4281&amp;" ")-1),'Look Up Values'!$G$2:$G$1000,0)),ISNUMBER(MATCH(LEFT(C4281,FIND(" ",C4281&amp;" ")-1),'Look Up Values'!$AE$2:$AE$2000,0)))),"","EWC error")),"")</f>
        <v/>
      </c>
      <c r="P4281" s="242" t="str" cm="1">
        <f t="array" ref="P4281">IF(AND(I4281&lt;&gt;0,I4281&lt;&gt;""),IF(D4281="","",IF(ISNUMBER(MATCH(SUBSTITUTE(D4281," ",""),SUBSTITUTE('Look Up Values'!$S$2:$S$120," ",""),0)),"","D&amp;R error")),"")</f>
        <v/>
      </c>
      <c r="Q4281" s="242" t="str" cm="1">
        <f t="array" ref="Q4281">IF(AND(I4281&lt;&gt;0,I4281&lt;&gt;""),IF(G4281="","",IF(ISNUMBER(MATCH(SUBSTITUTE(G4281," ",""),SUBSTITUTE('Look Up Values'!$I$2:$I$10," ",""),0)),"","State error")),"")</f>
        <v/>
      </c>
      <c r="R4281" s="260" t="str">
        <f t="shared" si="133"/>
        <v/>
      </c>
    </row>
    <row r="4282" spans="1:18" ht="15.75">
      <c r="A4282" s="250">
        <v>4275</v>
      </c>
      <c r="B4282" s="198"/>
      <c r="C4282" s="25"/>
      <c r="D4282" s="25"/>
      <c r="E4282" s="25"/>
      <c r="F4282" s="25"/>
      <c r="G4282" s="26"/>
      <c r="H4282" s="27"/>
      <c r="I4282" s="28"/>
      <c r="J4282" s="430"/>
      <c r="K4282" s="48"/>
      <c r="L4282" s="457" t="str">
        <f t="shared" si="132"/>
        <v/>
      </c>
      <c r="M4282" s="245" cm="1">
        <f t="array" ref="M4282">SUMPRODUCT(--(N4282:Q4282&lt;&gt;"")) + IF(TRIM(R4282)="",0,LEN(R4282)-LEN(SUBSTITUTE(R4282,",",""))+1)</f>
        <v>0</v>
      </c>
      <c r="N4282" s="242" t="str">
        <f>IF(AND(I4282&lt;&gt;0,I4282&lt;&gt;""),IF(TRIM(SUBSTITUTE(B4282,CHAR(160),""))="","",IF(ISNUMBER(MATCH(TRIM(SUBSTITUTE(B4282,CHAR(160),"")),'Look Up Values'!$B$2:$B$500,0)),"","Origin error")),"")</f>
        <v/>
      </c>
      <c r="O4282" s="242" t="str">
        <f>IF(AND(I4282&lt;&gt;0,I4282&lt;&gt;""),IF(C4282="","",IF(AND(ISNUMBER(--LEFT(C4282,FIND(" ",C4282&amp;" ")-1)),OR(LEN(LEFT(C4282,FIND(" ",C4282&amp;" ")-1))=6,LEN(LEFT(C4282,FIND(" ",C4282&amp;" ")-1))=7),OR(ISNUMBER(MATCH(LEFT(C4282,FIND(" ",C4282&amp;" ")-1),'Look Up Values'!$G$2:$G$1000,0)),ISNUMBER(MATCH(LEFT(C4282,FIND(" ",C4282&amp;" ")-1),'Look Up Values'!$AE$2:$AE$2000,0)))),"","EWC error")),"")</f>
        <v/>
      </c>
      <c r="P4282" s="242" t="str" cm="1">
        <f t="array" ref="P4282">IF(AND(I4282&lt;&gt;0,I4282&lt;&gt;""),IF(D4282="","",IF(ISNUMBER(MATCH(SUBSTITUTE(D4282," ",""),SUBSTITUTE('Look Up Values'!$S$2:$S$120," ",""),0)),"","D&amp;R error")),"")</f>
        <v/>
      </c>
      <c r="Q4282" s="242" t="str" cm="1">
        <f t="array" ref="Q4282">IF(AND(I4282&lt;&gt;0,I4282&lt;&gt;""),IF(G4282="","",IF(ISNUMBER(MATCH(SUBSTITUTE(G4282," ",""),SUBSTITUTE('Look Up Values'!$I$2:$I$10," ",""),0)),"","State error")),"")</f>
        <v/>
      </c>
      <c r="R4282" s="260" t="str">
        <f t="shared" si="133"/>
        <v/>
      </c>
    </row>
    <row r="4283" spans="1:18" ht="15.75">
      <c r="A4283" s="250">
        <v>4276</v>
      </c>
      <c r="B4283" s="198"/>
      <c r="C4283" s="25"/>
      <c r="D4283" s="25"/>
      <c r="E4283" s="25"/>
      <c r="F4283" s="25"/>
      <c r="G4283" s="26"/>
      <c r="H4283" s="27"/>
      <c r="I4283" s="28"/>
      <c r="J4283" s="430"/>
      <c r="K4283" s="48"/>
      <c r="L4283" s="457" t="str">
        <f t="shared" si="132"/>
        <v/>
      </c>
      <c r="M4283" s="245" cm="1">
        <f t="array" ref="M4283">SUMPRODUCT(--(N4283:Q4283&lt;&gt;"")) + IF(TRIM(R4283)="",0,LEN(R4283)-LEN(SUBSTITUTE(R4283,",",""))+1)</f>
        <v>0</v>
      </c>
      <c r="N4283" s="242" t="str">
        <f>IF(AND(I4283&lt;&gt;0,I4283&lt;&gt;""),IF(TRIM(SUBSTITUTE(B4283,CHAR(160),""))="","",IF(ISNUMBER(MATCH(TRIM(SUBSTITUTE(B4283,CHAR(160),"")),'Look Up Values'!$B$2:$B$500,0)),"","Origin error")),"")</f>
        <v/>
      </c>
      <c r="O4283" s="242" t="str">
        <f>IF(AND(I4283&lt;&gt;0,I4283&lt;&gt;""),IF(C4283="","",IF(AND(ISNUMBER(--LEFT(C4283,FIND(" ",C4283&amp;" ")-1)),OR(LEN(LEFT(C4283,FIND(" ",C4283&amp;" ")-1))=6,LEN(LEFT(C4283,FIND(" ",C4283&amp;" ")-1))=7),OR(ISNUMBER(MATCH(LEFT(C4283,FIND(" ",C4283&amp;" ")-1),'Look Up Values'!$G$2:$G$1000,0)),ISNUMBER(MATCH(LEFT(C4283,FIND(" ",C4283&amp;" ")-1),'Look Up Values'!$AE$2:$AE$2000,0)))),"","EWC error")),"")</f>
        <v/>
      </c>
      <c r="P4283" s="242" t="str" cm="1">
        <f t="array" ref="P4283">IF(AND(I4283&lt;&gt;0,I4283&lt;&gt;""),IF(D4283="","",IF(ISNUMBER(MATCH(SUBSTITUTE(D4283," ",""),SUBSTITUTE('Look Up Values'!$S$2:$S$120," ",""),0)),"","D&amp;R error")),"")</f>
        <v/>
      </c>
      <c r="Q4283" s="242" t="str" cm="1">
        <f t="array" ref="Q4283">IF(AND(I4283&lt;&gt;0,I4283&lt;&gt;""),IF(G4283="","",IF(ISNUMBER(MATCH(SUBSTITUTE(G4283," ",""),SUBSTITUTE('Look Up Values'!$I$2:$I$10," ",""),0)),"","State error")),"")</f>
        <v/>
      </c>
      <c r="R4283" s="260" t="str">
        <f t="shared" si="133"/>
        <v/>
      </c>
    </row>
    <row r="4284" spans="1:18" ht="15.75">
      <c r="A4284" s="250">
        <v>4277</v>
      </c>
      <c r="B4284" s="198"/>
      <c r="C4284" s="25"/>
      <c r="D4284" s="25"/>
      <c r="E4284" s="25"/>
      <c r="F4284" s="25"/>
      <c r="G4284" s="26"/>
      <c r="H4284" s="27"/>
      <c r="I4284" s="28"/>
      <c r="J4284" s="430"/>
      <c r="K4284" s="48"/>
      <c r="L4284" s="457" t="str">
        <f t="shared" si="132"/>
        <v/>
      </c>
      <c r="M4284" s="245" cm="1">
        <f t="array" ref="M4284">SUMPRODUCT(--(N4284:Q4284&lt;&gt;"")) + IF(TRIM(R4284)="",0,LEN(R4284)-LEN(SUBSTITUTE(R4284,",",""))+1)</f>
        <v>0</v>
      </c>
      <c r="N4284" s="242" t="str">
        <f>IF(AND(I4284&lt;&gt;0,I4284&lt;&gt;""),IF(TRIM(SUBSTITUTE(B4284,CHAR(160),""))="","",IF(ISNUMBER(MATCH(TRIM(SUBSTITUTE(B4284,CHAR(160),"")),'Look Up Values'!$B$2:$B$500,0)),"","Origin error")),"")</f>
        <v/>
      </c>
      <c r="O4284" s="242" t="str">
        <f>IF(AND(I4284&lt;&gt;0,I4284&lt;&gt;""),IF(C4284="","",IF(AND(ISNUMBER(--LEFT(C4284,FIND(" ",C4284&amp;" ")-1)),OR(LEN(LEFT(C4284,FIND(" ",C4284&amp;" ")-1))=6,LEN(LEFT(C4284,FIND(" ",C4284&amp;" ")-1))=7),OR(ISNUMBER(MATCH(LEFT(C4284,FIND(" ",C4284&amp;" ")-1),'Look Up Values'!$G$2:$G$1000,0)),ISNUMBER(MATCH(LEFT(C4284,FIND(" ",C4284&amp;" ")-1),'Look Up Values'!$AE$2:$AE$2000,0)))),"","EWC error")),"")</f>
        <v/>
      </c>
      <c r="P4284" s="242" t="str" cm="1">
        <f t="array" ref="P4284">IF(AND(I4284&lt;&gt;0,I4284&lt;&gt;""),IF(D4284="","",IF(ISNUMBER(MATCH(SUBSTITUTE(D4284," ",""),SUBSTITUTE('Look Up Values'!$S$2:$S$120," ",""),0)),"","D&amp;R error")),"")</f>
        <v/>
      </c>
      <c r="Q4284" s="242" t="str" cm="1">
        <f t="array" ref="Q4284">IF(AND(I4284&lt;&gt;0,I4284&lt;&gt;""),IF(G4284="","",IF(ISNUMBER(MATCH(SUBSTITUTE(G4284," ",""),SUBSTITUTE('Look Up Values'!$I$2:$I$10," ",""),0)),"","State error")),"")</f>
        <v/>
      </c>
      <c r="R4284" s="260" t="str">
        <f t="shared" si="133"/>
        <v/>
      </c>
    </row>
    <row r="4285" spans="1:18" ht="15.75">
      <c r="A4285" s="250">
        <v>4278</v>
      </c>
      <c r="B4285" s="198"/>
      <c r="C4285" s="25"/>
      <c r="D4285" s="25"/>
      <c r="E4285" s="25"/>
      <c r="F4285" s="25"/>
      <c r="G4285" s="26"/>
      <c r="H4285" s="27"/>
      <c r="I4285" s="28"/>
      <c r="J4285" s="430"/>
      <c r="K4285" s="48"/>
      <c r="L4285" s="457" t="str">
        <f t="shared" si="132"/>
        <v/>
      </c>
      <c r="M4285" s="245" cm="1">
        <f t="array" ref="M4285">SUMPRODUCT(--(N4285:Q4285&lt;&gt;"")) + IF(TRIM(R4285)="",0,LEN(R4285)-LEN(SUBSTITUTE(R4285,",",""))+1)</f>
        <v>0</v>
      </c>
      <c r="N4285" s="242" t="str">
        <f>IF(AND(I4285&lt;&gt;0,I4285&lt;&gt;""),IF(TRIM(SUBSTITUTE(B4285,CHAR(160),""))="","",IF(ISNUMBER(MATCH(TRIM(SUBSTITUTE(B4285,CHAR(160),"")),'Look Up Values'!$B$2:$B$500,0)),"","Origin error")),"")</f>
        <v/>
      </c>
      <c r="O4285" s="242" t="str">
        <f>IF(AND(I4285&lt;&gt;0,I4285&lt;&gt;""),IF(C4285="","",IF(AND(ISNUMBER(--LEFT(C4285,FIND(" ",C4285&amp;" ")-1)),OR(LEN(LEFT(C4285,FIND(" ",C4285&amp;" ")-1))=6,LEN(LEFT(C4285,FIND(" ",C4285&amp;" ")-1))=7),OR(ISNUMBER(MATCH(LEFT(C4285,FIND(" ",C4285&amp;" ")-1),'Look Up Values'!$G$2:$G$1000,0)),ISNUMBER(MATCH(LEFT(C4285,FIND(" ",C4285&amp;" ")-1),'Look Up Values'!$AE$2:$AE$2000,0)))),"","EWC error")),"")</f>
        <v/>
      </c>
      <c r="P4285" s="242" t="str" cm="1">
        <f t="array" ref="P4285">IF(AND(I4285&lt;&gt;0,I4285&lt;&gt;""),IF(D4285="","",IF(ISNUMBER(MATCH(SUBSTITUTE(D4285," ",""),SUBSTITUTE('Look Up Values'!$S$2:$S$120," ",""),0)),"","D&amp;R error")),"")</f>
        <v/>
      </c>
      <c r="Q4285" s="242" t="str" cm="1">
        <f t="array" ref="Q4285">IF(AND(I4285&lt;&gt;0,I4285&lt;&gt;""),IF(G4285="","",IF(ISNUMBER(MATCH(SUBSTITUTE(G4285," ",""),SUBSTITUTE('Look Up Values'!$I$2:$I$10," ",""),0)),"","State error")),"")</f>
        <v/>
      </c>
      <c r="R4285" s="260" t="str">
        <f t="shared" si="133"/>
        <v/>
      </c>
    </row>
    <row r="4286" spans="1:18" ht="15.75">
      <c r="A4286" s="250">
        <v>4279</v>
      </c>
      <c r="B4286" s="198"/>
      <c r="C4286" s="25"/>
      <c r="D4286" s="25"/>
      <c r="E4286" s="25"/>
      <c r="F4286" s="25"/>
      <c r="G4286" s="26"/>
      <c r="H4286" s="27"/>
      <c r="I4286" s="28"/>
      <c r="J4286" s="430"/>
      <c r="K4286" s="48"/>
      <c r="L4286" s="457" t="str">
        <f t="shared" si="132"/>
        <v/>
      </c>
      <c r="M4286" s="245" cm="1">
        <f t="array" ref="M4286">SUMPRODUCT(--(N4286:Q4286&lt;&gt;"")) + IF(TRIM(R4286)="",0,LEN(R4286)-LEN(SUBSTITUTE(R4286,",",""))+1)</f>
        <v>0</v>
      </c>
      <c r="N4286" s="242" t="str">
        <f>IF(AND(I4286&lt;&gt;0,I4286&lt;&gt;""),IF(TRIM(SUBSTITUTE(B4286,CHAR(160),""))="","",IF(ISNUMBER(MATCH(TRIM(SUBSTITUTE(B4286,CHAR(160),"")),'Look Up Values'!$B$2:$B$500,0)),"","Origin error")),"")</f>
        <v/>
      </c>
      <c r="O4286" s="242" t="str">
        <f>IF(AND(I4286&lt;&gt;0,I4286&lt;&gt;""),IF(C4286="","",IF(AND(ISNUMBER(--LEFT(C4286,FIND(" ",C4286&amp;" ")-1)),OR(LEN(LEFT(C4286,FIND(" ",C4286&amp;" ")-1))=6,LEN(LEFT(C4286,FIND(" ",C4286&amp;" ")-1))=7),OR(ISNUMBER(MATCH(LEFT(C4286,FIND(" ",C4286&amp;" ")-1),'Look Up Values'!$G$2:$G$1000,0)),ISNUMBER(MATCH(LEFT(C4286,FIND(" ",C4286&amp;" ")-1),'Look Up Values'!$AE$2:$AE$2000,0)))),"","EWC error")),"")</f>
        <v/>
      </c>
      <c r="P4286" s="242" t="str" cm="1">
        <f t="array" ref="P4286">IF(AND(I4286&lt;&gt;0,I4286&lt;&gt;""),IF(D4286="","",IF(ISNUMBER(MATCH(SUBSTITUTE(D4286," ",""),SUBSTITUTE('Look Up Values'!$S$2:$S$120," ",""),0)),"","D&amp;R error")),"")</f>
        <v/>
      </c>
      <c r="Q4286" s="242" t="str" cm="1">
        <f t="array" ref="Q4286">IF(AND(I4286&lt;&gt;0,I4286&lt;&gt;""),IF(G4286="","",IF(ISNUMBER(MATCH(SUBSTITUTE(G4286," ",""),SUBSTITUTE('Look Up Values'!$I$2:$I$10," ",""),0)),"","State error")),"")</f>
        <v/>
      </c>
      <c r="R4286" s="260" t="str">
        <f t="shared" si="133"/>
        <v/>
      </c>
    </row>
    <row r="4287" spans="1:18" ht="15.75">
      <c r="A4287" s="250">
        <v>4280</v>
      </c>
      <c r="B4287" s="198"/>
      <c r="C4287" s="25"/>
      <c r="D4287" s="25"/>
      <c r="E4287" s="25"/>
      <c r="F4287" s="25"/>
      <c r="G4287" s="26"/>
      <c r="H4287" s="27"/>
      <c r="I4287" s="28"/>
      <c r="J4287" s="430"/>
      <c r="K4287" s="48"/>
      <c r="L4287" s="457" t="str">
        <f t="shared" si="132"/>
        <v/>
      </c>
      <c r="M4287" s="245" cm="1">
        <f t="array" ref="M4287">SUMPRODUCT(--(N4287:Q4287&lt;&gt;"")) + IF(TRIM(R4287)="",0,LEN(R4287)-LEN(SUBSTITUTE(R4287,",",""))+1)</f>
        <v>0</v>
      </c>
      <c r="N4287" s="242" t="str">
        <f>IF(AND(I4287&lt;&gt;0,I4287&lt;&gt;""),IF(TRIM(SUBSTITUTE(B4287,CHAR(160),""))="","",IF(ISNUMBER(MATCH(TRIM(SUBSTITUTE(B4287,CHAR(160),"")),'Look Up Values'!$B$2:$B$500,0)),"","Origin error")),"")</f>
        <v/>
      </c>
      <c r="O4287" s="242" t="str">
        <f>IF(AND(I4287&lt;&gt;0,I4287&lt;&gt;""),IF(C4287="","",IF(AND(ISNUMBER(--LEFT(C4287,FIND(" ",C4287&amp;" ")-1)),OR(LEN(LEFT(C4287,FIND(" ",C4287&amp;" ")-1))=6,LEN(LEFT(C4287,FIND(" ",C4287&amp;" ")-1))=7),OR(ISNUMBER(MATCH(LEFT(C4287,FIND(" ",C4287&amp;" ")-1),'Look Up Values'!$G$2:$G$1000,0)),ISNUMBER(MATCH(LEFT(C4287,FIND(" ",C4287&amp;" ")-1),'Look Up Values'!$AE$2:$AE$2000,0)))),"","EWC error")),"")</f>
        <v/>
      </c>
      <c r="P4287" s="242" t="str" cm="1">
        <f t="array" ref="P4287">IF(AND(I4287&lt;&gt;0,I4287&lt;&gt;""),IF(D4287="","",IF(ISNUMBER(MATCH(SUBSTITUTE(D4287," ",""),SUBSTITUTE('Look Up Values'!$S$2:$S$120," ",""),0)),"","D&amp;R error")),"")</f>
        <v/>
      </c>
      <c r="Q4287" s="242" t="str" cm="1">
        <f t="array" ref="Q4287">IF(AND(I4287&lt;&gt;0,I4287&lt;&gt;""),IF(G4287="","",IF(ISNUMBER(MATCH(SUBSTITUTE(G4287," ",""),SUBSTITUTE('Look Up Values'!$I$2:$I$10," ",""),0)),"","State error")),"")</f>
        <v/>
      </c>
      <c r="R4287" s="260" t="str">
        <f t="shared" si="133"/>
        <v/>
      </c>
    </row>
    <row r="4288" spans="1:18" ht="15.75">
      <c r="A4288" s="250">
        <v>4281</v>
      </c>
      <c r="B4288" s="198"/>
      <c r="C4288" s="25"/>
      <c r="D4288" s="25"/>
      <c r="E4288" s="25"/>
      <c r="F4288" s="25"/>
      <c r="G4288" s="26"/>
      <c r="H4288" s="27"/>
      <c r="I4288" s="28"/>
      <c r="J4288" s="430"/>
      <c r="K4288" s="48"/>
      <c r="L4288" s="457" t="str">
        <f t="shared" si="132"/>
        <v/>
      </c>
      <c r="M4288" s="245" cm="1">
        <f t="array" ref="M4288">SUMPRODUCT(--(N4288:Q4288&lt;&gt;"")) + IF(TRIM(R4288)="",0,LEN(R4288)-LEN(SUBSTITUTE(R4288,",",""))+1)</f>
        <v>0</v>
      </c>
      <c r="N4288" s="242" t="str">
        <f>IF(AND(I4288&lt;&gt;0,I4288&lt;&gt;""),IF(TRIM(SUBSTITUTE(B4288,CHAR(160),""))="","",IF(ISNUMBER(MATCH(TRIM(SUBSTITUTE(B4288,CHAR(160),"")),'Look Up Values'!$B$2:$B$500,0)),"","Origin error")),"")</f>
        <v/>
      </c>
      <c r="O4288" s="242" t="str">
        <f>IF(AND(I4288&lt;&gt;0,I4288&lt;&gt;""),IF(C4288="","",IF(AND(ISNUMBER(--LEFT(C4288,FIND(" ",C4288&amp;" ")-1)),OR(LEN(LEFT(C4288,FIND(" ",C4288&amp;" ")-1))=6,LEN(LEFT(C4288,FIND(" ",C4288&amp;" ")-1))=7),OR(ISNUMBER(MATCH(LEFT(C4288,FIND(" ",C4288&amp;" ")-1),'Look Up Values'!$G$2:$G$1000,0)),ISNUMBER(MATCH(LEFT(C4288,FIND(" ",C4288&amp;" ")-1),'Look Up Values'!$AE$2:$AE$2000,0)))),"","EWC error")),"")</f>
        <v/>
      </c>
      <c r="P4288" s="242" t="str" cm="1">
        <f t="array" ref="P4288">IF(AND(I4288&lt;&gt;0,I4288&lt;&gt;""),IF(D4288="","",IF(ISNUMBER(MATCH(SUBSTITUTE(D4288," ",""),SUBSTITUTE('Look Up Values'!$S$2:$S$120," ",""),0)),"","D&amp;R error")),"")</f>
        <v/>
      </c>
      <c r="Q4288" s="242" t="str" cm="1">
        <f t="array" ref="Q4288">IF(AND(I4288&lt;&gt;0,I4288&lt;&gt;""),IF(G4288="","",IF(ISNUMBER(MATCH(SUBSTITUTE(G4288," ",""),SUBSTITUTE('Look Up Values'!$I$2:$I$10," ",""),0)),"","State error")),"")</f>
        <v/>
      </c>
      <c r="R4288" s="260" t="str">
        <f t="shared" si="133"/>
        <v/>
      </c>
    </row>
    <row r="4289" spans="1:18" ht="15.75">
      <c r="A4289" s="250">
        <v>4282</v>
      </c>
      <c r="B4289" s="198"/>
      <c r="C4289" s="25"/>
      <c r="D4289" s="25"/>
      <c r="E4289" s="25"/>
      <c r="F4289" s="25"/>
      <c r="G4289" s="26"/>
      <c r="H4289" s="27"/>
      <c r="I4289" s="28"/>
      <c r="J4289" s="430"/>
      <c r="K4289" s="48"/>
      <c r="L4289" s="457" t="str">
        <f t="shared" si="132"/>
        <v/>
      </c>
      <c r="M4289" s="245" cm="1">
        <f t="array" ref="M4289">SUMPRODUCT(--(N4289:Q4289&lt;&gt;"")) + IF(TRIM(R4289)="",0,LEN(R4289)-LEN(SUBSTITUTE(R4289,",",""))+1)</f>
        <v>0</v>
      </c>
      <c r="N4289" s="242" t="str">
        <f>IF(AND(I4289&lt;&gt;0,I4289&lt;&gt;""),IF(TRIM(SUBSTITUTE(B4289,CHAR(160),""))="","",IF(ISNUMBER(MATCH(TRIM(SUBSTITUTE(B4289,CHAR(160),"")),'Look Up Values'!$B$2:$B$500,0)),"","Origin error")),"")</f>
        <v/>
      </c>
      <c r="O4289" s="242" t="str">
        <f>IF(AND(I4289&lt;&gt;0,I4289&lt;&gt;""),IF(C4289="","",IF(AND(ISNUMBER(--LEFT(C4289,FIND(" ",C4289&amp;" ")-1)),OR(LEN(LEFT(C4289,FIND(" ",C4289&amp;" ")-1))=6,LEN(LEFT(C4289,FIND(" ",C4289&amp;" ")-1))=7),OR(ISNUMBER(MATCH(LEFT(C4289,FIND(" ",C4289&amp;" ")-1),'Look Up Values'!$G$2:$G$1000,0)),ISNUMBER(MATCH(LEFT(C4289,FIND(" ",C4289&amp;" ")-1),'Look Up Values'!$AE$2:$AE$2000,0)))),"","EWC error")),"")</f>
        <v/>
      </c>
      <c r="P4289" s="242" t="str" cm="1">
        <f t="array" ref="P4289">IF(AND(I4289&lt;&gt;0,I4289&lt;&gt;""),IF(D4289="","",IF(ISNUMBER(MATCH(SUBSTITUTE(D4289," ",""),SUBSTITUTE('Look Up Values'!$S$2:$S$120," ",""),0)),"","D&amp;R error")),"")</f>
        <v/>
      </c>
      <c r="Q4289" s="242" t="str" cm="1">
        <f t="array" ref="Q4289">IF(AND(I4289&lt;&gt;0,I4289&lt;&gt;""),IF(G4289="","",IF(ISNUMBER(MATCH(SUBSTITUTE(G4289," ",""),SUBSTITUTE('Look Up Values'!$I$2:$I$10," ",""),0)),"","State error")),"")</f>
        <v/>
      </c>
      <c r="R4289" s="260" t="str">
        <f t="shared" si="133"/>
        <v/>
      </c>
    </row>
    <row r="4290" spans="1:18" ht="15.75">
      <c r="A4290" s="250">
        <v>4283</v>
      </c>
      <c r="B4290" s="198"/>
      <c r="C4290" s="25"/>
      <c r="D4290" s="25"/>
      <c r="E4290" s="25"/>
      <c r="F4290" s="25"/>
      <c r="G4290" s="26"/>
      <c r="H4290" s="27"/>
      <c r="I4290" s="28"/>
      <c r="J4290" s="430"/>
      <c r="K4290" s="48"/>
      <c r="L4290" s="457" t="str">
        <f t="shared" si="132"/>
        <v/>
      </c>
      <c r="M4290" s="245" cm="1">
        <f t="array" ref="M4290">SUMPRODUCT(--(N4290:Q4290&lt;&gt;"")) + IF(TRIM(R4290)="",0,LEN(R4290)-LEN(SUBSTITUTE(R4290,",",""))+1)</f>
        <v>0</v>
      </c>
      <c r="N4290" s="242" t="str">
        <f>IF(AND(I4290&lt;&gt;0,I4290&lt;&gt;""),IF(TRIM(SUBSTITUTE(B4290,CHAR(160),""))="","",IF(ISNUMBER(MATCH(TRIM(SUBSTITUTE(B4290,CHAR(160),"")),'Look Up Values'!$B$2:$B$500,0)),"","Origin error")),"")</f>
        <v/>
      </c>
      <c r="O4290" s="242" t="str">
        <f>IF(AND(I4290&lt;&gt;0,I4290&lt;&gt;""),IF(C4290="","",IF(AND(ISNUMBER(--LEFT(C4290,FIND(" ",C4290&amp;" ")-1)),OR(LEN(LEFT(C4290,FIND(" ",C4290&amp;" ")-1))=6,LEN(LEFT(C4290,FIND(" ",C4290&amp;" ")-1))=7),OR(ISNUMBER(MATCH(LEFT(C4290,FIND(" ",C4290&amp;" ")-1),'Look Up Values'!$G$2:$G$1000,0)),ISNUMBER(MATCH(LEFT(C4290,FIND(" ",C4290&amp;" ")-1),'Look Up Values'!$AE$2:$AE$2000,0)))),"","EWC error")),"")</f>
        <v/>
      </c>
      <c r="P4290" s="242" t="str" cm="1">
        <f t="array" ref="P4290">IF(AND(I4290&lt;&gt;0,I4290&lt;&gt;""),IF(D4290="","",IF(ISNUMBER(MATCH(SUBSTITUTE(D4290," ",""),SUBSTITUTE('Look Up Values'!$S$2:$S$120," ",""),0)),"","D&amp;R error")),"")</f>
        <v/>
      </c>
      <c r="Q4290" s="242" t="str" cm="1">
        <f t="array" ref="Q4290">IF(AND(I4290&lt;&gt;0,I4290&lt;&gt;""),IF(G4290="","",IF(ISNUMBER(MATCH(SUBSTITUTE(G4290," ",""),SUBSTITUTE('Look Up Values'!$I$2:$I$10," ",""),0)),"","State error")),"")</f>
        <v/>
      </c>
      <c r="R4290" s="260" t="str">
        <f t="shared" si="133"/>
        <v/>
      </c>
    </row>
    <row r="4291" spans="1:18" ht="15.75">
      <c r="A4291" s="250">
        <v>4284</v>
      </c>
      <c r="B4291" s="198"/>
      <c r="C4291" s="25"/>
      <c r="D4291" s="25"/>
      <c r="E4291" s="25"/>
      <c r="F4291" s="25"/>
      <c r="G4291" s="26"/>
      <c r="H4291" s="27"/>
      <c r="I4291" s="28"/>
      <c r="J4291" s="430"/>
      <c r="K4291" s="48"/>
      <c r="L4291" s="457" t="str">
        <f t="shared" si="132"/>
        <v/>
      </c>
      <c r="M4291" s="245" cm="1">
        <f t="array" ref="M4291">SUMPRODUCT(--(N4291:Q4291&lt;&gt;"")) + IF(TRIM(R4291)="",0,LEN(R4291)-LEN(SUBSTITUTE(R4291,",",""))+1)</f>
        <v>0</v>
      </c>
      <c r="N4291" s="242" t="str">
        <f>IF(AND(I4291&lt;&gt;0,I4291&lt;&gt;""),IF(TRIM(SUBSTITUTE(B4291,CHAR(160),""))="","",IF(ISNUMBER(MATCH(TRIM(SUBSTITUTE(B4291,CHAR(160),"")),'Look Up Values'!$B$2:$B$500,0)),"","Origin error")),"")</f>
        <v/>
      </c>
      <c r="O4291" s="242" t="str">
        <f>IF(AND(I4291&lt;&gt;0,I4291&lt;&gt;""),IF(C4291="","",IF(AND(ISNUMBER(--LEFT(C4291,FIND(" ",C4291&amp;" ")-1)),OR(LEN(LEFT(C4291,FIND(" ",C4291&amp;" ")-1))=6,LEN(LEFT(C4291,FIND(" ",C4291&amp;" ")-1))=7),OR(ISNUMBER(MATCH(LEFT(C4291,FIND(" ",C4291&amp;" ")-1),'Look Up Values'!$G$2:$G$1000,0)),ISNUMBER(MATCH(LEFT(C4291,FIND(" ",C4291&amp;" ")-1),'Look Up Values'!$AE$2:$AE$2000,0)))),"","EWC error")),"")</f>
        <v/>
      </c>
      <c r="P4291" s="242" t="str" cm="1">
        <f t="array" ref="P4291">IF(AND(I4291&lt;&gt;0,I4291&lt;&gt;""),IF(D4291="","",IF(ISNUMBER(MATCH(SUBSTITUTE(D4291," ",""),SUBSTITUTE('Look Up Values'!$S$2:$S$120," ",""),0)),"","D&amp;R error")),"")</f>
        <v/>
      </c>
      <c r="Q4291" s="242" t="str" cm="1">
        <f t="array" ref="Q4291">IF(AND(I4291&lt;&gt;0,I4291&lt;&gt;""),IF(G4291="","",IF(ISNUMBER(MATCH(SUBSTITUTE(G4291," ",""),SUBSTITUTE('Look Up Values'!$I$2:$I$10," ",""),0)),"","State error")),"")</f>
        <v/>
      </c>
      <c r="R4291" s="260" t="str">
        <f t="shared" si="133"/>
        <v/>
      </c>
    </row>
    <row r="4292" spans="1:18" ht="15.75">
      <c r="A4292" s="250">
        <v>4285</v>
      </c>
      <c r="B4292" s="198"/>
      <c r="C4292" s="25"/>
      <c r="D4292" s="25"/>
      <c r="E4292" s="25"/>
      <c r="F4292" s="25"/>
      <c r="G4292" s="26"/>
      <c r="H4292" s="27"/>
      <c r="I4292" s="28"/>
      <c r="J4292" s="430"/>
      <c r="K4292" s="48"/>
      <c r="L4292" s="457" t="str">
        <f t="shared" si="132"/>
        <v/>
      </c>
      <c r="M4292" s="245" cm="1">
        <f t="array" ref="M4292">SUMPRODUCT(--(N4292:Q4292&lt;&gt;"")) + IF(TRIM(R4292)="",0,LEN(R4292)-LEN(SUBSTITUTE(R4292,",",""))+1)</f>
        <v>0</v>
      </c>
      <c r="N4292" s="242" t="str">
        <f>IF(AND(I4292&lt;&gt;0,I4292&lt;&gt;""),IF(TRIM(SUBSTITUTE(B4292,CHAR(160),""))="","",IF(ISNUMBER(MATCH(TRIM(SUBSTITUTE(B4292,CHAR(160),"")),'Look Up Values'!$B$2:$B$500,0)),"","Origin error")),"")</f>
        <v/>
      </c>
      <c r="O4292" s="242" t="str">
        <f>IF(AND(I4292&lt;&gt;0,I4292&lt;&gt;""),IF(C4292="","",IF(AND(ISNUMBER(--LEFT(C4292,FIND(" ",C4292&amp;" ")-1)),OR(LEN(LEFT(C4292,FIND(" ",C4292&amp;" ")-1))=6,LEN(LEFT(C4292,FIND(" ",C4292&amp;" ")-1))=7),OR(ISNUMBER(MATCH(LEFT(C4292,FIND(" ",C4292&amp;" ")-1),'Look Up Values'!$G$2:$G$1000,0)),ISNUMBER(MATCH(LEFT(C4292,FIND(" ",C4292&amp;" ")-1),'Look Up Values'!$AE$2:$AE$2000,0)))),"","EWC error")),"")</f>
        <v/>
      </c>
      <c r="P4292" s="242" t="str" cm="1">
        <f t="array" ref="P4292">IF(AND(I4292&lt;&gt;0,I4292&lt;&gt;""),IF(D4292="","",IF(ISNUMBER(MATCH(SUBSTITUTE(D4292," ",""),SUBSTITUTE('Look Up Values'!$S$2:$S$120," ",""),0)),"","D&amp;R error")),"")</f>
        <v/>
      </c>
      <c r="Q4292" s="242" t="str" cm="1">
        <f t="array" ref="Q4292">IF(AND(I4292&lt;&gt;0,I4292&lt;&gt;""),IF(G4292="","",IF(ISNUMBER(MATCH(SUBSTITUTE(G4292," ",""),SUBSTITUTE('Look Up Values'!$I$2:$I$10," ",""),0)),"","State error")),"")</f>
        <v/>
      </c>
      <c r="R4292" s="260" t="str">
        <f t="shared" si="133"/>
        <v/>
      </c>
    </row>
    <row r="4293" spans="1:18" ht="15.75">
      <c r="A4293" s="250">
        <v>4286</v>
      </c>
      <c r="B4293" s="198"/>
      <c r="C4293" s="25"/>
      <c r="D4293" s="25"/>
      <c r="E4293" s="25"/>
      <c r="F4293" s="25"/>
      <c r="G4293" s="26"/>
      <c r="H4293" s="27"/>
      <c r="I4293" s="28"/>
      <c r="J4293" s="430"/>
      <c r="K4293" s="48"/>
      <c r="L4293" s="457" t="str">
        <f t="shared" si="132"/>
        <v/>
      </c>
      <c r="M4293" s="245" cm="1">
        <f t="array" ref="M4293">SUMPRODUCT(--(N4293:Q4293&lt;&gt;"")) + IF(TRIM(R4293)="",0,LEN(R4293)-LEN(SUBSTITUTE(R4293,",",""))+1)</f>
        <v>0</v>
      </c>
      <c r="N4293" s="242" t="str">
        <f>IF(AND(I4293&lt;&gt;0,I4293&lt;&gt;""),IF(TRIM(SUBSTITUTE(B4293,CHAR(160),""))="","",IF(ISNUMBER(MATCH(TRIM(SUBSTITUTE(B4293,CHAR(160),"")),'Look Up Values'!$B$2:$B$500,0)),"","Origin error")),"")</f>
        <v/>
      </c>
      <c r="O4293" s="242" t="str">
        <f>IF(AND(I4293&lt;&gt;0,I4293&lt;&gt;""),IF(C4293="","",IF(AND(ISNUMBER(--LEFT(C4293,FIND(" ",C4293&amp;" ")-1)),OR(LEN(LEFT(C4293,FIND(" ",C4293&amp;" ")-1))=6,LEN(LEFT(C4293,FIND(" ",C4293&amp;" ")-1))=7),OR(ISNUMBER(MATCH(LEFT(C4293,FIND(" ",C4293&amp;" ")-1),'Look Up Values'!$G$2:$G$1000,0)),ISNUMBER(MATCH(LEFT(C4293,FIND(" ",C4293&amp;" ")-1),'Look Up Values'!$AE$2:$AE$2000,0)))),"","EWC error")),"")</f>
        <v/>
      </c>
      <c r="P4293" s="242" t="str" cm="1">
        <f t="array" ref="P4293">IF(AND(I4293&lt;&gt;0,I4293&lt;&gt;""),IF(D4293="","",IF(ISNUMBER(MATCH(SUBSTITUTE(D4293," ",""),SUBSTITUTE('Look Up Values'!$S$2:$S$120," ",""),0)),"","D&amp;R error")),"")</f>
        <v/>
      </c>
      <c r="Q4293" s="242" t="str" cm="1">
        <f t="array" ref="Q4293">IF(AND(I4293&lt;&gt;0,I4293&lt;&gt;""),IF(G4293="","",IF(ISNUMBER(MATCH(SUBSTITUTE(G4293," ",""),SUBSTITUTE('Look Up Values'!$I$2:$I$10," ",""),0)),"","State error")),"")</f>
        <v/>
      </c>
      <c r="R4293" s="260" t="str">
        <f t="shared" si="133"/>
        <v/>
      </c>
    </row>
    <row r="4294" spans="1:18" ht="15.75">
      <c r="A4294" s="250">
        <v>4287</v>
      </c>
      <c r="B4294" s="198"/>
      <c r="C4294" s="25"/>
      <c r="D4294" s="25"/>
      <c r="E4294" s="25"/>
      <c r="F4294" s="25"/>
      <c r="G4294" s="26"/>
      <c r="H4294" s="27"/>
      <c r="I4294" s="28"/>
      <c r="J4294" s="430"/>
      <c r="K4294" s="48"/>
      <c r="L4294" s="457" t="str">
        <f t="shared" si="132"/>
        <v/>
      </c>
      <c r="M4294" s="245" cm="1">
        <f t="array" ref="M4294">SUMPRODUCT(--(N4294:Q4294&lt;&gt;"")) + IF(TRIM(R4294)="",0,LEN(R4294)-LEN(SUBSTITUTE(R4294,",",""))+1)</f>
        <v>0</v>
      </c>
      <c r="N4294" s="242" t="str">
        <f>IF(AND(I4294&lt;&gt;0,I4294&lt;&gt;""),IF(TRIM(SUBSTITUTE(B4294,CHAR(160),""))="","",IF(ISNUMBER(MATCH(TRIM(SUBSTITUTE(B4294,CHAR(160),"")),'Look Up Values'!$B$2:$B$500,0)),"","Origin error")),"")</f>
        <v/>
      </c>
      <c r="O4294" s="242" t="str">
        <f>IF(AND(I4294&lt;&gt;0,I4294&lt;&gt;""),IF(C4294="","",IF(AND(ISNUMBER(--LEFT(C4294,FIND(" ",C4294&amp;" ")-1)),OR(LEN(LEFT(C4294,FIND(" ",C4294&amp;" ")-1))=6,LEN(LEFT(C4294,FIND(" ",C4294&amp;" ")-1))=7),OR(ISNUMBER(MATCH(LEFT(C4294,FIND(" ",C4294&amp;" ")-1),'Look Up Values'!$G$2:$G$1000,0)),ISNUMBER(MATCH(LEFT(C4294,FIND(" ",C4294&amp;" ")-1),'Look Up Values'!$AE$2:$AE$2000,0)))),"","EWC error")),"")</f>
        <v/>
      </c>
      <c r="P4294" s="242" t="str" cm="1">
        <f t="array" ref="P4294">IF(AND(I4294&lt;&gt;0,I4294&lt;&gt;""),IF(D4294="","",IF(ISNUMBER(MATCH(SUBSTITUTE(D4294," ",""),SUBSTITUTE('Look Up Values'!$S$2:$S$120," ",""),0)),"","D&amp;R error")),"")</f>
        <v/>
      </c>
      <c r="Q4294" s="242" t="str" cm="1">
        <f t="array" ref="Q4294">IF(AND(I4294&lt;&gt;0,I4294&lt;&gt;""),IF(G4294="","",IF(ISNUMBER(MATCH(SUBSTITUTE(G4294," ",""),SUBSTITUTE('Look Up Values'!$I$2:$I$10," ",""),0)),"","State error")),"")</f>
        <v/>
      </c>
      <c r="R4294" s="260" t="str">
        <f t="shared" si="133"/>
        <v/>
      </c>
    </row>
    <row r="4295" spans="1:18" ht="15.75">
      <c r="A4295" s="250">
        <v>4288</v>
      </c>
      <c r="B4295" s="198"/>
      <c r="C4295" s="25"/>
      <c r="D4295" s="25"/>
      <c r="E4295" s="25"/>
      <c r="F4295" s="25"/>
      <c r="G4295" s="26"/>
      <c r="H4295" s="27"/>
      <c r="I4295" s="28"/>
      <c r="J4295" s="430"/>
      <c r="K4295" s="48"/>
      <c r="L4295" s="457" t="str">
        <f t="shared" si="132"/>
        <v/>
      </c>
      <c r="M4295" s="245" cm="1">
        <f t="array" ref="M4295">SUMPRODUCT(--(N4295:Q4295&lt;&gt;"")) + IF(TRIM(R4295)="",0,LEN(R4295)-LEN(SUBSTITUTE(R4295,",",""))+1)</f>
        <v>0</v>
      </c>
      <c r="N4295" s="242" t="str">
        <f>IF(AND(I4295&lt;&gt;0,I4295&lt;&gt;""),IF(TRIM(SUBSTITUTE(B4295,CHAR(160),""))="","",IF(ISNUMBER(MATCH(TRIM(SUBSTITUTE(B4295,CHAR(160),"")),'Look Up Values'!$B$2:$B$500,0)),"","Origin error")),"")</f>
        <v/>
      </c>
      <c r="O4295" s="242" t="str">
        <f>IF(AND(I4295&lt;&gt;0,I4295&lt;&gt;""),IF(C4295="","",IF(AND(ISNUMBER(--LEFT(C4295,FIND(" ",C4295&amp;" ")-1)),OR(LEN(LEFT(C4295,FIND(" ",C4295&amp;" ")-1))=6,LEN(LEFT(C4295,FIND(" ",C4295&amp;" ")-1))=7),OR(ISNUMBER(MATCH(LEFT(C4295,FIND(" ",C4295&amp;" ")-1),'Look Up Values'!$G$2:$G$1000,0)),ISNUMBER(MATCH(LEFT(C4295,FIND(" ",C4295&amp;" ")-1),'Look Up Values'!$AE$2:$AE$2000,0)))),"","EWC error")),"")</f>
        <v/>
      </c>
      <c r="P4295" s="242" t="str" cm="1">
        <f t="array" ref="P4295">IF(AND(I4295&lt;&gt;0,I4295&lt;&gt;""),IF(D4295="","",IF(ISNUMBER(MATCH(SUBSTITUTE(D4295," ",""),SUBSTITUTE('Look Up Values'!$S$2:$S$120," ",""),0)),"","D&amp;R error")),"")</f>
        <v/>
      </c>
      <c r="Q4295" s="242" t="str" cm="1">
        <f t="array" ref="Q4295">IF(AND(I4295&lt;&gt;0,I4295&lt;&gt;""),IF(G4295="","",IF(ISNUMBER(MATCH(SUBSTITUTE(G4295," ",""),SUBSTITUTE('Look Up Values'!$I$2:$I$10," ",""),0)),"","State error")),"")</f>
        <v/>
      </c>
      <c r="R4295" s="260" t="str">
        <f t="shared" si="133"/>
        <v/>
      </c>
    </row>
    <row r="4296" spans="1:18" ht="15.75">
      <c r="A4296" s="250">
        <v>4289</v>
      </c>
      <c r="B4296" s="198"/>
      <c r="C4296" s="25"/>
      <c r="D4296" s="25"/>
      <c r="E4296" s="25"/>
      <c r="F4296" s="25"/>
      <c r="G4296" s="26"/>
      <c r="H4296" s="27"/>
      <c r="I4296" s="28"/>
      <c r="J4296" s="430"/>
      <c r="K4296" s="48"/>
      <c r="L4296" s="457" t="str">
        <f t="shared" ref="L4296:L4359" si="134">IF(IFERROR(--SUBSTITUTE(M4296,CHAR(160),""),0)&gt;0,A4296,"")</f>
        <v/>
      </c>
      <c r="M4296" s="245" cm="1">
        <f t="array" ref="M4296">SUMPRODUCT(--(N4296:Q4296&lt;&gt;"")) + IF(TRIM(R4296)="",0,LEN(R4296)-LEN(SUBSTITUTE(R4296,",",""))+1)</f>
        <v>0</v>
      </c>
      <c r="N4296" s="242" t="str">
        <f>IF(AND(I4296&lt;&gt;0,I4296&lt;&gt;""),IF(TRIM(SUBSTITUTE(B4296,CHAR(160),""))="","",IF(ISNUMBER(MATCH(TRIM(SUBSTITUTE(B4296,CHAR(160),"")),'Look Up Values'!$B$2:$B$500,0)),"","Origin error")),"")</f>
        <v/>
      </c>
      <c r="O4296" s="242" t="str">
        <f>IF(AND(I4296&lt;&gt;0,I4296&lt;&gt;""),IF(C4296="","",IF(AND(ISNUMBER(--LEFT(C4296,FIND(" ",C4296&amp;" ")-1)),OR(LEN(LEFT(C4296,FIND(" ",C4296&amp;" ")-1))=6,LEN(LEFT(C4296,FIND(" ",C4296&amp;" ")-1))=7),OR(ISNUMBER(MATCH(LEFT(C4296,FIND(" ",C4296&amp;" ")-1),'Look Up Values'!$G$2:$G$1000,0)),ISNUMBER(MATCH(LEFT(C4296,FIND(" ",C4296&amp;" ")-1),'Look Up Values'!$AE$2:$AE$2000,0)))),"","EWC error")),"")</f>
        <v/>
      </c>
      <c r="P4296" s="242" t="str" cm="1">
        <f t="array" ref="P4296">IF(AND(I4296&lt;&gt;0,I4296&lt;&gt;""),IF(D4296="","",IF(ISNUMBER(MATCH(SUBSTITUTE(D4296," ",""),SUBSTITUTE('Look Up Values'!$S$2:$S$120," ",""),0)),"","D&amp;R error")),"")</f>
        <v/>
      </c>
      <c r="Q4296" s="242" t="str" cm="1">
        <f t="array" ref="Q4296">IF(AND(I4296&lt;&gt;0,I4296&lt;&gt;""),IF(G4296="","",IF(ISNUMBER(MATCH(SUBSTITUTE(G4296," ",""),SUBSTITUTE('Look Up Values'!$I$2:$I$10," ",""),0)),"","State error")),"")</f>
        <v/>
      </c>
      <c r="R4296" s="260" t="str">
        <f t="shared" si="133"/>
        <v/>
      </c>
    </row>
    <row r="4297" spans="1:18" ht="15.75">
      <c r="A4297" s="250">
        <v>4290</v>
      </c>
      <c r="B4297" s="198"/>
      <c r="C4297" s="25"/>
      <c r="D4297" s="25"/>
      <c r="E4297" s="25"/>
      <c r="F4297" s="25"/>
      <c r="G4297" s="26"/>
      <c r="H4297" s="27"/>
      <c r="I4297" s="28"/>
      <c r="J4297" s="430"/>
      <c r="K4297" s="48"/>
      <c r="L4297" s="457" t="str">
        <f t="shared" si="134"/>
        <v/>
      </c>
      <c r="M4297" s="245" cm="1">
        <f t="array" ref="M4297">SUMPRODUCT(--(N4297:Q4297&lt;&gt;"")) + IF(TRIM(R4297)="",0,LEN(R4297)-LEN(SUBSTITUTE(R4297,",",""))+1)</f>
        <v>0</v>
      </c>
      <c r="N4297" s="242" t="str">
        <f>IF(AND(I4297&lt;&gt;0,I4297&lt;&gt;""),IF(TRIM(SUBSTITUTE(B4297,CHAR(160),""))="","",IF(ISNUMBER(MATCH(TRIM(SUBSTITUTE(B4297,CHAR(160),"")),'Look Up Values'!$B$2:$B$500,0)),"","Origin error")),"")</f>
        <v/>
      </c>
      <c r="O4297" s="242" t="str">
        <f>IF(AND(I4297&lt;&gt;0,I4297&lt;&gt;""),IF(C4297="","",IF(AND(ISNUMBER(--LEFT(C4297,FIND(" ",C4297&amp;" ")-1)),OR(LEN(LEFT(C4297,FIND(" ",C4297&amp;" ")-1))=6,LEN(LEFT(C4297,FIND(" ",C4297&amp;" ")-1))=7),OR(ISNUMBER(MATCH(LEFT(C4297,FIND(" ",C4297&amp;" ")-1),'Look Up Values'!$G$2:$G$1000,0)),ISNUMBER(MATCH(LEFT(C4297,FIND(" ",C4297&amp;" ")-1),'Look Up Values'!$AE$2:$AE$2000,0)))),"","EWC error")),"")</f>
        <v/>
      </c>
      <c r="P4297" s="242" t="str" cm="1">
        <f t="array" ref="P4297">IF(AND(I4297&lt;&gt;0,I4297&lt;&gt;""),IF(D4297="","",IF(ISNUMBER(MATCH(SUBSTITUTE(D4297," ",""),SUBSTITUTE('Look Up Values'!$S$2:$S$120," ",""),0)),"","D&amp;R error")),"")</f>
        <v/>
      </c>
      <c r="Q4297" s="242" t="str" cm="1">
        <f t="array" ref="Q4297">IF(AND(I4297&lt;&gt;0,I4297&lt;&gt;""),IF(G4297="","",IF(ISNUMBER(MATCH(SUBSTITUTE(G4297," ",""),SUBSTITUTE('Look Up Values'!$I$2:$I$10," ",""),0)),"","State error")),"")</f>
        <v/>
      </c>
      <c r="R4297" s="260" t="str">
        <f t="shared" ref="R4297:R4360" si="135">IF(OR(I4297="",I4297=0),"",IF(COUNTA(B4297,C4297,D4297,G4297,I4297)=0,"",IF(COUNTA(B4297,C4297,D4297,G4297,I4297)=5,"",LEFT(IF(TRIM(SUBSTITUTE(B4297,CHAR(160),""))="","Origin, ","")&amp;IF(TRIM(SUBSTITUTE(C4297,CHAR(160),""))="","EWC, ","")&amp;IF(TRIM(SUBSTITUTE(D4297,CHAR(160),""))="","D&amp;R, ","")&amp;IF(TRIM(SUBSTITUTE(G4297,CHAR(160),""))="","State, ",""),LEN(IF(TRIM(SUBSTITUTE(B4297,CHAR(160),""))="","Origin, ","")&amp;IF(TRIM(SUBSTITUTE(C4297,CHAR(160),""))="","EWC, ","")&amp;IF(TRIM(SUBSTITUTE(D4297,CHAR(160),""))="","D&amp;R, ","")&amp;IF(TRIM(SUBSTITUTE(G4297,CHAR(160),""))="","State, ",""))-2))))</f>
        <v/>
      </c>
    </row>
    <row r="4298" spans="1:18" ht="15.75">
      <c r="A4298" s="250">
        <v>4291</v>
      </c>
      <c r="B4298" s="198"/>
      <c r="C4298" s="25"/>
      <c r="D4298" s="25"/>
      <c r="E4298" s="25"/>
      <c r="F4298" s="25"/>
      <c r="G4298" s="26"/>
      <c r="H4298" s="27"/>
      <c r="I4298" s="28"/>
      <c r="J4298" s="430"/>
      <c r="K4298" s="48"/>
      <c r="L4298" s="457" t="str">
        <f t="shared" si="134"/>
        <v/>
      </c>
      <c r="M4298" s="245" cm="1">
        <f t="array" ref="M4298">SUMPRODUCT(--(N4298:Q4298&lt;&gt;"")) + IF(TRIM(R4298)="",0,LEN(R4298)-LEN(SUBSTITUTE(R4298,",",""))+1)</f>
        <v>0</v>
      </c>
      <c r="N4298" s="242" t="str">
        <f>IF(AND(I4298&lt;&gt;0,I4298&lt;&gt;""),IF(TRIM(SUBSTITUTE(B4298,CHAR(160),""))="","",IF(ISNUMBER(MATCH(TRIM(SUBSTITUTE(B4298,CHAR(160),"")),'Look Up Values'!$B$2:$B$500,0)),"","Origin error")),"")</f>
        <v/>
      </c>
      <c r="O4298" s="242" t="str">
        <f>IF(AND(I4298&lt;&gt;0,I4298&lt;&gt;""),IF(C4298="","",IF(AND(ISNUMBER(--LEFT(C4298,FIND(" ",C4298&amp;" ")-1)),OR(LEN(LEFT(C4298,FIND(" ",C4298&amp;" ")-1))=6,LEN(LEFT(C4298,FIND(" ",C4298&amp;" ")-1))=7),OR(ISNUMBER(MATCH(LEFT(C4298,FIND(" ",C4298&amp;" ")-1),'Look Up Values'!$G$2:$G$1000,0)),ISNUMBER(MATCH(LEFT(C4298,FIND(" ",C4298&amp;" ")-1),'Look Up Values'!$AE$2:$AE$2000,0)))),"","EWC error")),"")</f>
        <v/>
      </c>
      <c r="P4298" s="242" t="str" cm="1">
        <f t="array" ref="P4298">IF(AND(I4298&lt;&gt;0,I4298&lt;&gt;""),IF(D4298="","",IF(ISNUMBER(MATCH(SUBSTITUTE(D4298," ",""),SUBSTITUTE('Look Up Values'!$S$2:$S$120," ",""),0)),"","D&amp;R error")),"")</f>
        <v/>
      </c>
      <c r="Q4298" s="242" t="str" cm="1">
        <f t="array" ref="Q4298">IF(AND(I4298&lt;&gt;0,I4298&lt;&gt;""),IF(G4298="","",IF(ISNUMBER(MATCH(SUBSTITUTE(G4298," ",""),SUBSTITUTE('Look Up Values'!$I$2:$I$10," ",""),0)),"","State error")),"")</f>
        <v/>
      </c>
      <c r="R4298" s="260" t="str">
        <f t="shared" si="135"/>
        <v/>
      </c>
    </row>
    <row r="4299" spans="1:18" ht="15.75">
      <c r="A4299" s="250">
        <v>4292</v>
      </c>
      <c r="B4299" s="198"/>
      <c r="C4299" s="25"/>
      <c r="D4299" s="25"/>
      <c r="E4299" s="25"/>
      <c r="F4299" s="25"/>
      <c r="G4299" s="26"/>
      <c r="H4299" s="27"/>
      <c r="I4299" s="28"/>
      <c r="J4299" s="430"/>
      <c r="K4299" s="48"/>
      <c r="L4299" s="457" t="str">
        <f t="shared" si="134"/>
        <v/>
      </c>
      <c r="M4299" s="245" cm="1">
        <f t="array" ref="M4299">SUMPRODUCT(--(N4299:Q4299&lt;&gt;"")) + IF(TRIM(R4299)="",0,LEN(R4299)-LEN(SUBSTITUTE(R4299,",",""))+1)</f>
        <v>0</v>
      </c>
      <c r="N4299" s="242" t="str">
        <f>IF(AND(I4299&lt;&gt;0,I4299&lt;&gt;""),IF(TRIM(SUBSTITUTE(B4299,CHAR(160),""))="","",IF(ISNUMBER(MATCH(TRIM(SUBSTITUTE(B4299,CHAR(160),"")),'Look Up Values'!$B$2:$B$500,0)),"","Origin error")),"")</f>
        <v/>
      </c>
      <c r="O4299" s="242" t="str">
        <f>IF(AND(I4299&lt;&gt;0,I4299&lt;&gt;""),IF(C4299="","",IF(AND(ISNUMBER(--LEFT(C4299,FIND(" ",C4299&amp;" ")-1)),OR(LEN(LEFT(C4299,FIND(" ",C4299&amp;" ")-1))=6,LEN(LEFT(C4299,FIND(" ",C4299&amp;" ")-1))=7),OR(ISNUMBER(MATCH(LEFT(C4299,FIND(" ",C4299&amp;" ")-1),'Look Up Values'!$G$2:$G$1000,0)),ISNUMBER(MATCH(LEFT(C4299,FIND(" ",C4299&amp;" ")-1),'Look Up Values'!$AE$2:$AE$2000,0)))),"","EWC error")),"")</f>
        <v/>
      </c>
      <c r="P4299" s="242" t="str" cm="1">
        <f t="array" ref="P4299">IF(AND(I4299&lt;&gt;0,I4299&lt;&gt;""),IF(D4299="","",IF(ISNUMBER(MATCH(SUBSTITUTE(D4299," ",""),SUBSTITUTE('Look Up Values'!$S$2:$S$120," ",""),0)),"","D&amp;R error")),"")</f>
        <v/>
      </c>
      <c r="Q4299" s="242" t="str" cm="1">
        <f t="array" ref="Q4299">IF(AND(I4299&lt;&gt;0,I4299&lt;&gt;""),IF(G4299="","",IF(ISNUMBER(MATCH(SUBSTITUTE(G4299," ",""),SUBSTITUTE('Look Up Values'!$I$2:$I$10," ",""),0)),"","State error")),"")</f>
        <v/>
      </c>
      <c r="R4299" s="260" t="str">
        <f t="shared" si="135"/>
        <v/>
      </c>
    </row>
    <row r="4300" spans="1:18" ht="15.75">
      <c r="A4300" s="250">
        <v>4293</v>
      </c>
      <c r="B4300" s="198"/>
      <c r="C4300" s="25"/>
      <c r="D4300" s="25"/>
      <c r="E4300" s="25"/>
      <c r="F4300" s="25"/>
      <c r="G4300" s="26"/>
      <c r="H4300" s="27"/>
      <c r="I4300" s="28"/>
      <c r="J4300" s="430"/>
      <c r="K4300" s="48"/>
      <c r="L4300" s="457" t="str">
        <f t="shared" si="134"/>
        <v/>
      </c>
      <c r="M4300" s="245" cm="1">
        <f t="array" ref="M4300">SUMPRODUCT(--(N4300:Q4300&lt;&gt;"")) + IF(TRIM(R4300)="",0,LEN(R4300)-LEN(SUBSTITUTE(R4300,",",""))+1)</f>
        <v>0</v>
      </c>
      <c r="N4300" s="242" t="str">
        <f>IF(AND(I4300&lt;&gt;0,I4300&lt;&gt;""),IF(TRIM(SUBSTITUTE(B4300,CHAR(160),""))="","",IF(ISNUMBER(MATCH(TRIM(SUBSTITUTE(B4300,CHAR(160),"")),'Look Up Values'!$B$2:$B$500,0)),"","Origin error")),"")</f>
        <v/>
      </c>
      <c r="O4300" s="242" t="str">
        <f>IF(AND(I4300&lt;&gt;0,I4300&lt;&gt;""),IF(C4300="","",IF(AND(ISNUMBER(--LEFT(C4300,FIND(" ",C4300&amp;" ")-1)),OR(LEN(LEFT(C4300,FIND(" ",C4300&amp;" ")-1))=6,LEN(LEFT(C4300,FIND(" ",C4300&amp;" ")-1))=7),OR(ISNUMBER(MATCH(LEFT(C4300,FIND(" ",C4300&amp;" ")-1),'Look Up Values'!$G$2:$G$1000,0)),ISNUMBER(MATCH(LEFT(C4300,FIND(" ",C4300&amp;" ")-1),'Look Up Values'!$AE$2:$AE$2000,0)))),"","EWC error")),"")</f>
        <v/>
      </c>
      <c r="P4300" s="242" t="str" cm="1">
        <f t="array" ref="P4300">IF(AND(I4300&lt;&gt;0,I4300&lt;&gt;""),IF(D4300="","",IF(ISNUMBER(MATCH(SUBSTITUTE(D4300," ",""),SUBSTITUTE('Look Up Values'!$S$2:$S$120," ",""),0)),"","D&amp;R error")),"")</f>
        <v/>
      </c>
      <c r="Q4300" s="242" t="str" cm="1">
        <f t="array" ref="Q4300">IF(AND(I4300&lt;&gt;0,I4300&lt;&gt;""),IF(G4300="","",IF(ISNUMBER(MATCH(SUBSTITUTE(G4300," ",""),SUBSTITUTE('Look Up Values'!$I$2:$I$10," ",""),0)),"","State error")),"")</f>
        <v/>
      </c>
      <c r="R4300" s="260" t="str">
        <f t="shared" si="135"/>
        <v/>
      </c>
    </row>
    <row r="4301" spans="1:18" ht="15.75">
      <c r="A4301" s="250">
        <v>4294</v>
      </c>
      <c r="B4301" s="198"/>
      <c r="C4301" s="25"/>
      <c r="D4301" s="25"/>
      <c r="E4301" s="25"/>
      <c r="F4301" s="25"/>
      <c r="G4301" s="26"/>
      <c r="H4301" s="27"/>
      <c r="I4301" s="28"/>
      <c r="J4301" s="430"/>
      <c r="K4301" s="48"/>
      <c r="L4301" s="457" t="str">
        <f t="shared" si="134"/>
        <v/>
      </c>
      <c r="M4301" s="245" cm="1">
        <f t="array" ref="M4301">SUMPRODUCT(--(N4301:Q4301&lt;&gt;"")) + IF(TRIM(R4301)="",0,LEN(R4301)-LEN(SUBSTITUTE(R4301,",",""))+1)</f>
        <v>0</v>
      </c>
      <c r="N4301" s="242" t="str">
        <f>IF(AND(I4301&lt;&gt;0,I4301&lt;&gt;""),IF(TRIM(SUBSTITUTE(B4301,CHAR(160),""))="","",IF(ISNUMBER(MATCH(TRIM(SUBSTITUTE(B4301,CHAR(160),"")),'Look Up Values'!$B$2:$B$500,0)),"","Origin error")),"")</f>
        <v/>
      </c>
      <c r="O4301" s="242" t="str">
        <f>IF(AND(I4301&lt;&gt;0,I4301&lt;&gt;""),IF(C4301="","",IF(AND(ISNUMBER(--LEFT(C4301,FIND(" ",C4301&amp;" ")-1)),OR(LEN(LEFT(C4301,FIND(" ",C4301&amp;" ")-1))=6,LEN(LEFT(C4301,FIND(" ",C4301&amp;" ")-1))=7),OR(ISNUMBER(MATCH(LEFT(C4301,FIND(" ",C4301&amp;" ")-1),'Look Up Values'!$G$2:$G$1000,0)),ISNUMBER(MATCH(LEFT(C4301,FIND(" ",C4301&amp;" ")-1),'Look Up Values'!$AE$2:$AE$2000,0)))),"","EWC error")),"")</f>
        <v/>
      </c>
      <c r="P4301" s="242" t="str" cm="1">
        <f t="array" ref="P4301">IF(AND(I4301&lt;&gt;0,I4301&lt;&gt;""),IF(D4301="","",IF(ISNUMBER(MATCH(SUBSTITUTE(D4301," ",""),SUBSTITUTE('Look Up Values'!$S$2:$S$120," ",""),0)),"","D&amp;R error")),"")</f>
        <v/>
      </c>
      <c r="Q4301" s="242" t="str" cm="1">
        <f t="array" ref="Q4301">IF(AND(I4301&lt;&gt;0,I4301&lt;&gt;""),IF(G4301="","",IF(ISNUMBER(MATCH(SUBSTITUTE(G4301," ",""),SUBSTITUTE('Look Up Values'!$I$2:$I$10," ",""),0)),"","State error")),"")</f>
        <v/>
      </c>
      <c r="R4301" s="260" t="str">
        <f t="shared" si="135"/>
        <v/>
      </c>
    </row>
    <row r="4302" spans="1:18" ht="15.75">
      <c r="A4302" s="250">
        <v>4295</v>
      </c>
      <c r="B4302" s="198"/>
      <c r="C4302" s="25"/>
      <c r="D4302" s="25"/>
      <c r="E4302" s="25"/>
      <c r="F4302" s="25"/>
      <c r="G4302" s="26"/>
      <c r="H4302" s="27"/>
      <c r="I4302" s="28"/>
      <c r="J4302" s="430"/>
      <c r="K4302" s="48"/>
      <c r="L4302" s="457" t="str">
        <f t="shared" si="134"/>
        <v/>
      </c>
      <c r="M4302" s="245" cm="1">
        <f t="array" ref="M4302">SUMPRODUCT(--(N4302:Q4302&lt;&gt;"")) + IF(TRIM(R4302)="",0,LEN(R4302)-LEN(SUBSTITUTE(R4302,",",""))+1)</f>
        <v>0</v>
      </c>
      <c r="N4302" s="242" t="str">
        <f>IF(AND(I4302&lt;&gt;0,I4302&lt;&gt;""),IF(TRIM(SUBSTITUTE(B4302,CHAR(160),""))="","",IF(ISNUMBER(MATCH(TRIM(SUBSTITUTE(B4302,CHAR(160),"")),'Look Up Values'!$B$2:$B$500,0)),"","Origin error")),"")</f>
        <v/>
      </c>
      <c r="O4302" s="242" t="str">
        <f>IF(AND(I4302&lt;&gt;0,I4302&lt;&gt;""),IF(C4302="","",IF(AND(ISNUMBER(--LEFT(C4302,FIND(" ",C4302&amp;" ")-1)),OR(LEN(LEFT(C4302,FIND(" ",C4302&amp;" ")-1))=6,LEN(LEFT(C4302,FIND(" ",C4302&amp;" ")-1))=7),OR(ISNUMBER(MATCH(LEFT(C4302,FIND(" ",C4302&amp;" ")-1),'Look Up Values'!$G$2:$G$1000,0)),ISNUMBER(MATCH(LEFT(C4302,FIND(" ",C4302&amp;" ")-1),'Look Up Values'!$AE$2:$AE$2000,0)))),"","EWC error")),"")</f>
        <v/>
      </c>
      <c r="P4302" s="242" t="str" cm="1">
        <f t="array" ref="P4302">IF(AND(I4302&lt;&gt;0,I4302&lt;&gt;""),IF(D4302="","",IF(ISNUMBER(MATCH(SUBSTITUTE(D4302," ",""),SUBSTITUTE('Look Up Values'!$S$2:$S$120," ",""),0)),"","D&amp;R error")),"")</f>
        <v/>
      </c>
      <c r="Q4302" s="242" t="str" cm="1">
        <f t="array" ref="Q4302">IF(AND(I4302&lt;&gt;0,I4302&lt;&gt;""),IF(G4302="","",IF(ISNUMBER(MATCH(SUBSTITUTE(G4302," ",""),SUBSTITUTE('Look Up Values'!$I$2:$I$10," ",""),0)),"","State error")),"")</f>
        <v/>
      </c>
      <c r="R4302" s="260" t="str">
        <f t="shared" si="135"/>
        <v/>
      </c>
    </row>
    <row r="4303" spans="1:18" ht="15.75">
      <c r="A4303" s="250">
        <v>4296</v>
      </c>
      <c r="B4303" s="198"/>
      <c r="C4303" s="25"/>
      <c r="D4303" s="25"/>
      <c r="E4303" s="25"/>
      <c r="F4303" s="25"/>
      <c r="G4303" s="26"/>
      <c r="H4303" s="27"/>
      <c r="I4303" s="28"/>
      <c r="J4303" s="430"/>
      <c r="K4303" s="48"/>
      <c r="L4303" s="457" t="str">
        <f t="shared" si="134"/>
        <v/>
      </c>
      <c r="M4303" s="245" cm="1">
        <f t="array" ref="M4303">SUMPRODUCT(--(N4303:Q4303&lt;&gt;"")) + IF(TRIM(R4303)="",0,LEN(R4303)-LEN(SUBSTITUTE(R4303,",",""))+1)</f>
        <v>0</v>
      </c>
      <c r="N4303" s="242" t="str">
        <f>IF(AND(I4303&lt;&gt;0,I4303&lt;&gt;""),IF(TRIM(SUBSTITUTE(B4303,CHAR(160),""))="","",IF(ISNUMBER(MATCH(TRIM(SUBSTITUTE(B4303,CHAR(160),"")),'Look Up Values'!$B$2:$B$500,0)),"","Origin error")),"")</f>
        <v/>
      </c>
      <c r="O4303" s="242" t="str">
        <f>IF(AND(I4303&lt;&gt;0,I4303&lt;&gt;""),IF(C4303="","",IF(AND(ISNUMBER(--LEFT(C4303,FIND(" ",C4303&amp;" ")-1)),OR(LEN(LEFT(C4303,FIND(" ",C4303&amp;" ")-1))=6,LEN(LEFT(C4303,FIND(" ",C4303&amp;" ")-1))=7),OR(ISNUMBER(MATCH(LEFT(C4303,FIND(" ",C4303&amp;" ")-1),'Look Up Values'!$G$2:$G$1000,0)),ISNUMBER(MATCH(LEFT(C4303,FIND(" ",C4303&amp;" ")-1),'Look Up Values'!$AE$2:$AE$2000,0)))),"","EWC error")),"")</f>
        <v/>
      </c>
      <c r="P4303" s="242" t="str" cm="1">
        <f t="array" ref="P4303">IF(AND(I4303&lt;&gt;0,I4303&lt;&gt;""),IF(D4303="","",IF(ISNUMBER(MATCH(SUBSTITUTE(D4303," ",""),SUBSTITUTE('Look Up Values'!$S$2:$S$120," ",""),0)),"","D&amp;R error")),"")</f>
        <v/>
      </c>
      <c r="Q4303" s="242" t="str" cm="1">
        <f t="array" ref="Q4303">IF(AND(I4303&lt;&gt;0,I4303&lt;&gt;""),IF(G4303="","",IF(ISNUMBER(MATCH(SUBSTITUTE(G4303," ",""),SUBSTITUTE('Look Up Values'!$I$2:$I$10," ",""),0)),"","State error")),"")</f>
        <v/>
      </c>
      <c r="R4303" s="260" t="str">
        <f t="shared" si="135"/>
        <v/>
      </c>
    </row>
    <row r="4304" spans="1:18" ht="15.75">
      <c r="A4304" s="250">
        <v>4297</v>
      </c>
      <c r="B4304" s="198"/>
      <c r="C4304" s="25"/>
      <c r="D4304" s="25"/>
      <c r="E4304" s="25"/>
      <c r="F4304" s="25"/>
      <c r="G4304" s="26"/>
      <c r="H4304" s="27"/>
      <c r="I4304" s="28"/>
      <c r="J4304" s="430"/>
      <c r="K4304" s="48"/>
      <c r="L4304" s="457" t="str">
        <f t="shared" si="134"/>
        <v/>
      </c>
      <c r="M4304" s="245" cm="1">
        <f t="array" ref="M4304">SUMPRODUCT(--(N4304:Q4304&lt;&gt;"")) + IF(TRIM(R4304)="",0,LEN(R4304)-LEN(SUBSTITUTE(R4304,",",""))+1)</f>
        <v>0</v>
      </c>
      <c r="N4304" s="242" t="str">
        <f>IF(AND(I4304&lt;&gt;0,I4304&lt;&gt;""),IF(TRIM(SUBSTITUTE(B4304,CHAR(160),""))="","",IF(ISNUMBER(MATCH(TRIM(SUBSTITUTE(B4304,CHAR(160),"")),'Look Up Values'!$B$2:$B$500,0)),"","Origin error")),"")</f>
        <v/>
      </c>
      <c r="O4304" s="242" t="str">
        <f>IF(AND(I4304&lt;&gt;0,I4304&lt;&gt;""),IF(C4304="","",IF(AND(ISNUMBER(--LEFT(C4304,FIND(" ",C4304&amp;" ")-1)),OR(LEN(LEFT(C4304,FIND(" ",C4304&amp;" ")-1))=6,LEN(LEFT(C4304,FIND(" ",C4304&amp;" ")-1))=7),OR(ISNUMBER(MATCH(LEFT(C4304,FIND(" ",C4304&amp;" ")-1),'Look Up Values'!$G$2:$G$1000,0)),ISNUMBER(MATCH(LEFT(C4304,FIND(" ",C4304&amp;" ")-1),'Look Up Values'!$AE$2:$AE$2000,0)))),"","EWC error")),"")</f>
        <v/>
      </c>
      <c r="P4304" s="242" t="str" cm="1">
        <f t="array" ref="P4304">IF(AND(I4304&lt;&gt;0,I4304&lt;&gt;""),IF(D4304="","",IF(ISNUMBER(MATCH(SUBSTITUTE(D4304," ",""),SUBSTITUTE('Look Up Values'!$S$2:$S$120," ",""),0)),"","D&amp;R error")),"")</f>
        <v/>
      </c>
      <c r="Q4304" s="242" t="str" cm="1">
        <f t="array" ref="Q4304">IF(AND(I4304&lt;&gt;0,I4304&lt;&gt;""),IF(G4304="","",IF(ISNUMBER(MATCH(SUBSTITUTE(G4304," ",""),SUBSTITUTE('Look Up Values'!$I$2:$I$10," ",""),0)),"","State error")),"")</f>
        <v/>
      </c>
      <c r="R4304" s="260" t="str">
        <f t="shared" si="135"/>
        <v/>
      </c>
    </row>
    <row r="4305" spans="1:18" ht="15.75">
      <c r="A4305" s="250">
        <v>4298</v>
      </c>
      <c r="B4305" s="198"/>
      <c r="C4305" s="25"/>
      <c r="D4305" s="25"/>
      <c r="E4305" s="25"/>
      <c r="F4305" s="25"/>
      <c r="G4305" s="26"/>
      <c r="H4305" s="27"/>
      <c r="I4305" s="28"/>
      <c r="J4305" s="430"/>
      <c r="K4305" s="48"/>
      <c r="L4305" s="457" t="str">
        <f t="shared" si="134"/>
        <v/>
      </c>
      <c r="M4305" s="245" cm="1">
        <f t="array" ref="M4305">SUMPRODUCT(--(N4305:Q4305&lt;&gt;"")) + IF(TRIM(R4305)="",0,LEN(R4305)-LEN(SUBSTITUTE(R4305,",",""))+1)</f>
        <v>0</v>
      </c>
      <c r="N4305" s="242" t="str">
        <f>IF(AND(I4305&lt;&gt;0,I4305&lt;&gt;""),IF(TRIM(SUBSTITUTE(B4305,CHAR(160),""))="","",IF(ISNUMBER(MATCH(TRIM(SUBSTITUTE(B4305,CHAR(160),"")),'Look Up Values'!$B$2:$B$500,0)),"","Origin error")),"")</f>
        <v/>
      </c>
      <c r="O4305" s="242" t="str">
        <f>IF(AND(I4305&lt;&gt;0,I4305&lt;&gt;""),IF(C4305="","",IF(AND(ISNUMBER(--LEFT(C4305,FIND(" ",C4305&amp;" ")-1)),OR(LEN(LEFT(C4305,FIND(" ",C4305&amp;" ")-1))=6,LEN(LEFT(C4305,FIND(" ",C4305&amp;" ")-1))=7),OR(ISNUMBER(MATCH(LEFT(C4305,FIND(" ",C4305&amp;" ")-1),'Look Up Values'!$G$2:$G$1000,0)),ISNUMBER(MATCH(LEFT(C4305,FIND(" ",C4305&amp;" ")-1),'Look Up Values'!$AE$2:$AE$2000,0)))),"","EWC error")),"")</f>
        <v/>
      </c>
      <c r="P4305" s="242" t="str" cm="1">
        <f t="array" ref="P4305">IF(AND(I4305&lt;&gt;0,I4305&lt;&gt;""),IF(D4305="","",IF(ISNUMBER(MATCH(SUBSTITUTE(D4305," ",""),SUBSTITUTE('Look Up Values'!$S$2:$S$120," ",""),0)),"","D&amp;R error")),"")</f>
        <v/>
      </c>
      <c r="Q4305" s="242" t="str" cm="1">
        <f t="array" ref="Q4305">IF(AND(I4305&lt;&gt;0,I4305&lt;&gt;""),IF(G4305="","",IF(ISNUMBER(MATCH(SUBSTITUTE(G4305," ",""),SUBSTITUTE('Look Up Values'!$I$2:$I$10," ",""),0)),"","State error")),"")</f>
        <v/>
      </c>
      <c r="R4305" s="260" t="str">
        <f t="shared" si="135"/>
        <v/>
      </c>
    </row>
    <row r="4306" spans="1:18" ht="15.75">
      <c r="A4306" s="250">
        <v>4299</v>
      </c>
      <c r="B4306" s="198"/>
      <c r="C4306" s="25"/>
      <c r="D4306" s="25"/>
      <c r="E4306" s="25"/>
      <c r="F4306" s="25"/>
      <c r="G4306" s="26"/>
      <c r="H4306" s="27"/>
      <c r="I4306" s="28"/>
      <c r="J4306" s="430"/>
      <c r="K4306" s="48"/>
      <c r="L4306" s="457" t="str">
        <f t="shared" si="134"/>
        <v/>
      </c>
      <c r="M4306" s="245" cm="1">
        <f t="array" ref="M4306">SUMPRODUCT(--(N4306:Q4306&lt;&gt;"")) + IF(TRIM(R4306)="",0,LEN(R4306)-LEN(SUBSTITUTE(R4306,",",""))+1)</f>
        <v>0</v>
      </c>
      <c r="N4306" s="242" t="str">
        <f>IF(AND(I4306&lt;&gt;0,I4306&lt;&gt;""),IF(TRIM(SUBSTITUTE(B4306,CHAR(160),""))="","",IF(ISNUMBER(MATCH(TRIM(SUBSTITUTE(B4306,CHAR(160),"")),'Look Up Values'!$B$2:$B$500,0)),"","Origin error")),"")</f>
        <v/>
      </c>
      <c r="O4306" s="242" t="str">
        <f>IF(AND(I4306&lt;&gt;0,I4306&lt;&gt;""),IF(C4306="","",IF(AND(ISNUMBER(--LEFT(C4306,FIND(" ",C4306&amp;" ")-1)),OR(LEN(LEFT(C4306,FIND(" ",C4306&amp;" ")-1))=6,LEN(LEFT(C4306,FIND(" ",C4306&amp;" ")-1))=7),OR(ISNUMBER(MATCH(LEFT(C4306,FIND(" ",C4306&amp;" ")-1),'Look Up Values'!$G$2:$G$1000,0)),ISNUMBER(MATCH(LEFT(C4306,FIND(" ",C4306&amp;" ")-1),'Look Up Values'!$AE$2:$AE$2000,0)))),"","EWC error")),"")</f>
        <v/>
      </c>
      <c r="P4306" s="242" t="str" cm="1">
        <f t="array" ref="P4306">IF(AND(I4306&lt;&gt;0,I4306&lt;&gt;""),IF(D4306="","",IF(ISNUMBER(MATCH(SUBSTITUTE(D4306," ",""),SUBSTITUTE('Look Up Values'!$S$2:$S$120," ",""),0)),"","D&amp;R error")),"")</f>
        <v/>
      </c>
      <c r="Q4306" s="242" t="str" cm="1">
        <f t="array" ref="Q4306">IF(AND(I4306&lt;&gt;0,I4306&lt;&gt;""),IF(G4306="","",IF(ISNUMBER(MATCH(SUBSTITUTE(G4306," ",""),SUBSTITUTE('Look Up Values'!$I$2:$I$10," ",""),0)),"","State error")),"")</f>
        <v/>
      </c>
      <c r="R4306" s="260" t="str">
        <f t="shared" si="135"/>
        <v/>
      </c>
    </row>
    <row r="4307" spans="1:18" ht="15.75">
      <c r="A4307" s="250">
        <v>4300</v>
      </c>
      <c r="B4307" s="198"/>
      <c r="C4307" s="25"/>
      <c r="D4307" s="25"/>
      <c r="E4307" s="25"/>
      <c r="F4307" s="25"/>
      <c r="G4307" s="26"/>
      <c r="H4307" s="27"/>
      <c r="I4307" s="28"/>
      <c r="J4307" s="430"/>
      <c r="K4307" s="48"/>
      <c r="L4307" s="457" t="str">
        <f t="shared" si="134"/>
        <v/>
      </c>
      <c r="M4307" s="245" cm="1">
        <f t="array" ref="M4307">SUMPRODUCT(--(N4307:Q4307&lt;&gt;"")) + IF(TRIM(R4307)="",0,LEN(R4307)-LEN(SUBSTITUTE(R4307,",",""))+1)</f>
        <v>0</v>
      </c>
      <c r="N4307" s="242" t="str">
        <f>IF(AND(I4307&lt;&gt;0,I4307&lt;&gt;""),IF(TRIM(SUBSTITUTE(B4307,CHAR(160),""))="","",IF(ISNUMBER(MATCH(TRIM(SUBSTITUTE(B4307,CHAR(160),"")),'Look Up Values'!$B$2:$B$500,0)),"","Origin error")),"")</f>
        <v/>
      </c>
      <c r="O4307" s="242" t="str">
        <f>IF(AND(I4307&lt;&gt;0,I4307&lt;&gt;""),IF(C4307="","",IF(AND(ISNUMBER(--LEFT(C4307,FIND(" ",C4307&amp;" ")-1)),OR(LEN(LEFT(C4307,FIND(" ",C4307&amp;" ")-1))=6,LEN(LEFT(C4307,FIND(" ",C4307&amp;" ")-1))=7),OR(ISNUMBER(MATCH(LEFT(C4307,FIND(" ",C4307&amp;" ")-1),'Look Up Values'!$G$2:$G$1000,0)),ISNUMBER(MATCH(LEFT(C4307,FIND(" ",C4307&amp;" ")-1),'Look Up Values'!$AE$2:$AE$2000,0)))),"","EWC error")),"")</f>
        <v/>
      </c>
      <c r="P4307" s="242" t="str" cm="1">
        <f t="array" ref="P4307">IF(AND(I4307&lt;&gt;0,I4307&lt;&gt;""),IF(D4307="","",IF(ISNUMBER(MATCH(SUBSTITUTE(D4307," ",""),SUBSTITUTE('Look Up Values'!$S$2:$S$120," ",""),0)),"","D&amp;R error")),"")</f>
        <v/>
      </c>
      <c r="Q4307" s="242" t="str" cm="1">
        <f t="array" ref="Q4307">IF(AND(I4307&lt;&gt;0,I4307&lt;&gt;""),IF(G4307="","",IF(ISNUMBER(MATCH(SUBSTITUTE(G4307," ",""),SUBSTITUTE('Look Up Values'!$I$2:$I$10," ",""),0)),"","State error")),"")</f>
        <v/>
      </c>
      <c r="R4307" s="260" t="str">
        <f t="shared" si="135"/>
        <v/>
      </c>
    </row>
    <row r="4308" spans="1:18" ht="15.75">
      <c r="A4308" s="250">
        <v>4301</v>
      </c>
      <c r="B4308" s="198"/>
      <c r="C4308" s="25"/>
      <c r="D4308" s="25"/>
      <c r="E4308" s="25"/>
      <c r="F4308" s="25"/>
      <c r="G4308" s="26"/>
      <c r="H4308" s="27"/>
      <c r="I4308" s="28"/>
      <c r="J4308" s="430"/>
      <c r="K4308" s="48"/>
      <c r="L4308" s="457" t="str">
        <f t="shared" si="134"/>
        <v/>
      </c>
      <c r="M4308" s="245" cm="1">
        <f t="array" ref="M4308">SUMPRODUCT(--(N4308:Q4308&lt;&gt;"")) + IF(TRIM(R4308)="",0,LEN(R4308)-LEN(SUBSTITUTE(R4308,",",""))+1)</f>
        <v>0</v>
      </c>
      <c r="N4308" s="242" t="str">
        <f>IF(AND(I4308&lt;&gt;0,I4308&lt;&gt;""),IF(TRIM(SUBSTITUTE(B4308,CHAR(160),""))="","",IF(ISNUMBER(MATCH(TRIM(SUBSTITUTE(B4308,CHAR(160),"")),'Look Up Values'!$B$2:$B$500,0)),"","Origin error")),"")</f>
        <v/>
      </c>
      <c r="O4308" s="242" t="str">
        <f>IF(AND(I4308&lt;&gt;0,I4308&lt;&gt;""),IF(C4308="","",IF(AND(ISNUMBER(--LEFT(C4308,FIND(" ",C4308&amp;" ")-1)),OR(LEN(LEFT(C4308,FIND(" ",C4308&amp;" ")-1))=6,LEN(LEFT(C4308,FIND(" ",C4308&amp;" ")-1))=7),OR(ISNUMBER(MATCH(LEFT(C4308,FIND(" ",C4308&amp;" ")-1),'Look Up Values'!$G$2:$G$1000,0)),ISNUMBER(MATCH(LEFT(C4308,FIND(" ",C4308&amp;" ")-1),'Look Up Values'!$AE$2:$AE$2000,0)))),"","EWC error")),"")</f>
        <v/>
      </c>
      <c r="P4308" s="242" t="str" cm="1">
        <f t="array" ref="P4308">IF(AND(I4308&lt;&gt;0,I4308&lt;&gt;""),IF(D4308="","",IF(ISNUMBER(MATCH(SUBSTITUTE(D4308," ",""),SUBSTITUTE('Look Up Values'!$S$2:$S$120," ",""),0)),"","D&amp;R error")),"")</f>
        <v/>
      </c>
      <c r="Q4308" s="242" t="str" cm="1">
        <f t="array" ref="Q4308">IF(AND(I4308&lt;&gt;0,I4308&lt;&gt;""),IF(G4308="","",IF(ISNUMBER(MATCH(SUBSTITUTE(G4308," ",""),SUBSTITUTE('Look Up Values'!$I$2:$I$10," ",""),0)),"","State error")),"")</f>
        <v/>
      </c>
      <c r="R4308" s="260" t="str">
        <f t="shared" si="135"/>
        <v/>
      </c>
    </row>
    <row r="4309" spans="1:18" ht="15.75">
      <c r="A4309" s="250">
        <v>4302</v>
      </c>
      <c r="B4309" s="198"/>
      <c r="C4309" s="25"/>
      <c r="D4309" s="25"/>
      <c r="E4309" s="25"/>
      <c r="F4309" s="25"/>
      <c r="G4309" s="26"/>
      <c r="H4309" s="27"/>
      <c r="I4309" s="28"/>
      <c r="J4309" s="430"/>
      <c r="K4309" s="48"/>
      <c r="L4309" s="457" t="str">
        <f t="shared" si="134"/>
        <v/>
      </c>
      <c r="M4309" s="245" cm="1">
        <f t="array" ref="M4309">SUMPRODUCT(--(N4309:Q4309&lt;&gt;"")) + IF(TRIM(R4309)="",0,LEN(R4309)-LEN(SUBSTITUTE(R4309,",",""))+1)</f>
        <v>0</v>
      </c>
      <c r="N4309" s="242" t="str">
        <f>IF(AND(I4309&lt;&gt;0,I4309&lt;&gt;""),IF(TRIM(SUBSTITUTE(B4309,CHAR(160),""))="","",IF(ISNUMBER(MATCH(TRIM(SUBSTITUTE(B4309,CHAR(160),"")),'Look Up Values'!$B$2:$B$500,0)),"","Origin error")),"")</f>
        <v/>
      </c>
      <c r="O4309" s="242" t="str">
        <f>IF(AND(I4309&lt;&gt;0,I4309&lt;&gt;""),IF(C4309="","",IF(AND(ISNUMBER(--LEFT(C4309,FIND(" ",C4309&amp;" ")-1)),OR(LEN(LEFT(C4309,FIND(" ",C4309&amp;" ")-1))=6,LEN(LEFT(C4309,FIND(" ",C4309&amp;" ")-1))=7),OR(ISNUMBER(MATCH(LEFT(C4309,FIND(" ",C4309&amp;" ")-1),'Look Up Values'!$G$2:$G$1000,0)),ISNUMBER(MATCH(LEFT(C4309,FIND(" ",C4309&amp;" ")-1),'Look Up Values'!$AE$2:$AE$2000,0)))),"","EWC error")),"")</f>
        <v/>
      </c>
      <c r="P4309" s="242" t="str" cm="1">
        <f t="array" ref="P4309">IF(AND(I4309&lt;&gt;0,I4309&lt;&gt;""),IF(D4309="","",IF(ISNUMBER(MATCH(SUBSTITUTE(D4309," ",""),SUBSTITUTE('Look Up Values'!$S$2:$S$120," ",""),0)),"","D&amp;R error")),"")</f>
        <v/>
      </c>
      <c r="Q4309" s="242" t="str" cm="1">
        <f t="array" ref="Q4309">IF(AND(I4309&lt;&gt;0,I4309&lt;&gt;""),IF(G4309="","",IF(ISNUMBER(MATCH(SUBSTITUTE(G4309," ",""),SUBSTITUTE('Look Up Values'!$I$2:$I$10," ",""),0)),"","State error")),"")</f>
        <v/>
      </c>
      <c r="R4309" s="260" t="str">
        <f t="shared" si="135"/>
        <v/>
      </c>
    </row>
    <row r="4310" spans="1:18" ht="15.75">
      <c r="A4310" s="250">
        <v>4303</v>
      </c>
      <c r="B4310" s="198"/>
      <c r="C4310" s="25"/>
      <c r="D4310" s="25"/>
      <c r="E4310" s="25"/>
      <c r="F4310" s="25"/>
      <c r="G4310" s="26"/>
      <c r="H4310" s="27"/>
      <c r="I4310" s="28"/>
      <c r="J4310" s="430"/>
      <c r="K4310" s="48"/>
      <c r="L4310" s="457" t="str">
        <f t="shared" si="134"/>
        <v/>
      </c>
      <c r="M4310" s="245" cm="1">
        <f t="array" ref="M4310">SUMPRODUCT(--(N4310:Q4310&lt;&gt;"")) + IF(TRIM(R4310)="",0,LEN(R4310)-LEN(SUBSTITUTE(R4310,",",""))+1)</f>
        <v>0</v>
      </c>
      <c r="N4310" s="242" t="str">
        <f>IF(AND(I4310&lt;&gt;0,I4310&lt;&gt;""),IF(TRIM(SUBSTITUTE(B4310,CHAR(160),""))="","",IF(ISNUMBER(MATCH(TRIM(SUBSTITUTE(B4310,CHAR(160),"")),'Look Up Values'!$B$2:$B$500,0)),"","Origin error")),"")</f>
        <v/>
      </c>
      <c r="O4310" s="242" t="str">
        <f>IF(AND(I4310&lt;&gt;0,I4310&lt;&gt;""),IF(C4310="","",IF(AND(ISNUMBER(--LEFT(C4310,FIND(" ",C4310&amp;" ")-1)),OR(LEN(LEFT(C4310,FIND(" ",C4310&amp;" ")-1))=6,LEN(LEFT(C4310,FIND(" ",C4310&amp;" ")-1))=7),OR(ISNUMBER(MATCH(LEFT(C4310,FIND(" ",C4310&amp;" ")-1),'Look Up Values'!$G$2:$G$1000,0)),ISNUMBER(MATCH(LEFT(C4310,FIND(" ",C4310&amp;" ")-1),'Look Up Values'!$AE$2:$AE$2000,0)))),"","EWC error")),"")</f>
        <v/>
      </c>
      <c r="P4310" s="242" t="str" cm="1">
        <f t="array" ref="P4310">IF(AND(I4310&lt;&gt;0,I4310&lt;&gt;""),IF(D4310="","",IF(ISNUMBER(MATCH(SUBSTITUTE(D4310," ",""),SUBSTITUTE('Look Up Values'!$S$2:$S$120," ",""),0)),"","D&amp;R error")),"")</f>
        <v/>
      </c>
      <c r="Q4310" s="242" t="str" cm="1">
        <f t="array" ref="Q4310">IF(AND(I4310&lt;&gt;0,I4310&lt;&gt;""),IF(G4310="","",IF(ISNUMBER(MATCH(SUBSTITUTE(G4310," ",""),SUBSTITUTE('Look Up Values'!$I$2:$I$10," ",""),0)),"","State error")),"")</f>
        <v/>
      </c>
      <c r="R4310" s="260" t="str">
        <f t="shared" si="135"/>
        <v/>
      </c>
    </row>
    <row r="4311" spans="1:18" ht="15.75">
      <c r="A4311" s="250">
        <v>4304</v>
      </c>
      <c r="B4311" s="198"/>
      <c r="C4311" s="25"/>
      <c r="D4311" s="25"/>
      <c r="E4311" s="25"/>
      <c r="F4311" s="25"/>
      <c r="G4311" s="26"/>
      <c r="H4311" s="27"/>
      <c r="I4311" s="28"/>
      <c r="J4311" s="430"/>
      <c r="K4311" s="48"/>
      <c r="L4311" s="457" t="str">
        <f t="shared" si="134"/>
        <v/>
      </c>
      <c r="M4311" s="245" cm="1">
        <f t="array" ref="M4311">SUMPRODUCT(--(N4311:Q4311&lt;&gt;"")) + IF(TRIM(R4311)="",0,LEN(R4311)-LEN(SUBSTITUTE(R4311,",",""))+1)</f>
        <v>0</v>
      </c>
      <c r="N4311" s="242" t="str">
        <f>IF(AND(I4311&lt;&gt;0,I4311&lt;&gt;""),IF(TRIM(SUBSTITUTE(B4311,CHAR(160),""))="","",IF(ISNUMBER(MATCH(TRIM(SUBSTITUTE(B4311,CHAR(160),"")),'Look Up Values'!$B$2:$B$500,0)),"","Origin error")),"")</f>
        <v/>
      </c>
      <c r="O4311" s="242" t="str">
        <f>IF(AND(I4311&lt;&gt;0,I4311&lt;&gt;""),IF(C4311="","",IF(AND(ISNUMBER(--LEFT(C4311,FIND(" ",C4311&amp;" ")-1)),OR(LEN(LEFT(C4311,FIND(" ",C4311&amp;" ")-1))=6,LEN(LEFT(C4311,FIND(" ",C4311&amp;" ")-1))=7),OR(ISNUMBER(MATCH(LEFT(C4311,FIND(" ",C4311&amp;" ")-1),'Look Up Values'!$G$2:$G$1000,0)),ISNUMBER(MATCH(LEFT(C4311,FIND(" ",C4311&amp;" ")-1),'Look Up Values'!$AE$2:$AE$2000,0)))),"","EWC error")),"")</f>
        <v/>
      </c>
      <c r="P4311" s="242" t="str" cm="1">
        <f t="array" ref="P4311">IF(AND(I4311&lt;&gt;0,I4311&lt;&gt;""),IF(D4311="","",IF(ISNUMBER(MATCH(SUBSTITUTE(D4311," ",""),SUBSTITUTE('Look Up Values'!$S$2:$S$120," ",""),0)),"","D&amp;R error")),"")</f>
        <v/>
      </c>
      <c r="Q4311" s="242" t="str" cm="1">
        <f t="array" ref="Q4311">IF(AND(I4311&lt;&gt;0,I4311&lt;&gt;""),IF(G4311="","",IF(ISNUMBER(MATCH(SUBSTITUTE(G4311," ",""),SUBSTITUTE('Look Up Values'!$I$2:$I$10," ",""),0)),"","State error")),"")</f>
        <v/>
      </c>
      <c r="R4311" s="260" t="str">
        <f t="shared" si="135"/>
        <v/>
      </c>
    </row>
    <row r="4312" spans="1:18" ht="15.75">
      <c r="A4312" s="250">
        <v>4305</v>
      </c>
      <c r="B4312" s="198"/>
      <c r="C4312" s="25"/>
      <c r="D4312" s="25"/>
      <c r="E4312" s="25"/>
      <c r="F4312" s="25"/>
      <c r="G4312" s="26"/>
      <c r="H4312" s="27"/>
      <c r="I4312" s="28"/>
      <c r="J4312" s="430"/>
      <c r="K4312" s="48"/>
      <c r="L4312" s="457" t="str">
        <f t="shared" si="134"/>
        <v/>
      </c>
      <c r="M4312" s="245" cm="1">
        <f t="array" ref="M4312">SUMPRODUCT(--(N4312:Q4312&lt;&gt;"")) + IF(TRIM(R4312)="",0,LEN(R4312)-LEN(SUBSTITUTE(R4312,",",""))+1)</f>
        <v>0</v>
      </c>
      <c r="N4312" s="242" t="str">
        <f>IF(AND(I4312&lt;&gt;0,I4312&lt;&gt;""),IF(TRIM(SUBSTITUTE(B4312,CHAR(160),""))="","",IF(ISNUMBER(MATCH(TRIM(SUBSTITUTE(B4312,CHAR(160),"")),'Look Up Values'!$B$2:$B$500,0)),"","Origin error")),"")</f>
        <v/>
      </c>
      <c r="O4312" s="242" t="str">
        <f>IF(AND(I4312&lt;&gt;0,I4312&lt;&gt;""),IF(C4312="","",IF(AND(ISNUMBER(--LEFT(C4312,FIND(" ",C4312&amp;" ")-1)),OR(LEN(LEFT(C4312,FIND(" ",C4312&amp;" ")-1))=6,LEN(LEFT(C4312,FIND(" ",C4312&amp;" ")-1))=7),OR(ISNUMBER(MATCH(LEFT(C4312,FIND(" ",C4312&amp;" ")-1),'Look Up Values'!$G$2:$G$1000,0)),ISNUMBER(MATCH(LEFT(C4312,FIND(" ",C4312&amp;" ")-1),'Look Up Values'!$AE$2:$AE$2000,0)))),"","EWC error")),"")</f>
        <v/>
      </c>
      <c r="P4312" s="242" t="str" cm="1">
        <f t="array" ref="P4312">IF(AND(I4312&lt;&gt;0,I4312&lt;&gt;""),IF(D4312="","",IF(ISNUMBER(MATCH(SUBSTITUTE(D4312," ",""),SUBSTITUTE('Look Up Values'!$S$2:$S$120," ",""),0)),"","D&amp;R error")),"")</f>
        <v/>
      </c>
      <c r="Q4312" s="242" t="str" cm="1">
        <f t="array" ref="Q4312">IF(AND(I4312&lt;&gt;0,I4312&lt;&gt;""),IF(G4312="","",IF(ISNUMBER(MATCH(SUBSTITUTE(G4312," ",""),SUBSTITUTE('Look Up Values'!$I$2:$I$10," ",""),0)),"","State error")),"")</f>
        <v/>
      </c>
      <c r="R4312" s="260" t="str">
        <f t="shared" si="135"/>
        <v/>
      </c>
    </row>
    <row r="4313" spans="1:18" ht="15.75">
      <c r="A4313" s="250">
        <v>4306</v>
      </c>
      <c r="B4313" s="198"/>
      <c r="C4313" s="25"/>
      <c r="D4313" s="25"/>
      <c r="E4313" s="25"/>
      <c r="F4313" s="25"/>
      <c r="G4313" s="26"/>
      <c r="H4313" s="27"/>
      <c r="I4313" s="28"/>
      <c r="J4313" s="430"/>
      <c r="K4313" s="48"/>
      <c r="L4313" s="457" t="str">
        <f t="shared" si="134"/>
        <v/>
      </c>
      <c r="M4313" s="245" cm="1">
        <f t="array" ref="M4313">SUMPRODUCT(--(N4313:Q4313&lt;&gt;"")) + IF(TRIM(R4313)="",0,LEN(R4313)-LEN(SUBSTITUTE(R4313,",",""))+1)</f>
        <v>0</v>
      </c>
      <c r="N4313" s="242" t="str">
        <f>IF(AND(I4313&lt;&gt;0,I4313&lt;&gt;""),IF(TRIM(SUBSTITUTE(B4313,CHAR(160),""))="","",IF(ISNUMBER(MATCH(TRIM(SUBSTITUTE(B4313,CHAR(160),"")),'Look Up Values'!$B$2:$B$500,0)),"","Origin error")),"")</f>
        <v/>
      </c>
      <c r="O4313" s="242" t="str">
        <f>IF(AND(I4313&lt;&gt;0,I4313&lt;&gt;""),IF(C4313="","",IF(AND(ISNUMBER(--LEFT(C4313,FIND(" ",C4313&amp;" ")-1)),OR(LEN(LEFT(C4313,FIND(" ",C4313&amp;" ")-1))=6,LEN(LEFT(C4313,FIND(" ",C4313&amp;" ")-1))=7),OR(ISNUMBER(MATCH(LEFT(C4313,FIND(" ",C4313&amp;" ")-1),'Look Up Values'!$G$2:$G$1000,0)),ISNUMBER(MATCH(LEFT(C4313,FIND(" ",C4313&amp;" ")-1),'Look Up Values'!$AE$2:$AE$2000,0)))),"","EWC error")),"")</f>
        <v/>
      </c>
      <c r="P4313" s="242" t="str" cm="1">
        <f t="array" ref="P4313">IF(AND(I4313&lt;&gt;0,I4313&lt;&gt;""),IF(D4313="","",IF(ISNUMBER(MATCH(SUBSTITUTE(D4313," ",""),SUBSTITUTE('Look Up Values'!$S$2:$S$120," ",""),0)),"","D&amp;R error")),"")</f>
        <v/>
      </c>
      <c r="Q4313" s="242" t="str" cm="1">
        <f t="array" ref="Q4313">IF(AND(I4313&lt;&gt;0,I4313&lt;&gt;""),IF(G4313="","",IF(ISNUMBER(MATCH(SUBSTITUTE(G4313," ",""),SUBSTITUTE('Look Up Values'!$I$2:$I$10," ",""),0)),"","State error")),"")</f>
        <v/>
      </c>
      <c r="R4313" s="260" t="str">
        <f t="shared" si="135"/>
        <v/>
      </c>
    </row>
    <row r="4314" spans="1:18" ht="15.75">
      <c r="A4314" s="250">
        <v>4307</v>
      </c>
      <c r="B4314" s="198"/>
      <c r="C4314" s="25"/>
      <c r="D4314" s="25"/>
      <c r="E4314" s="25"/>
      <c r="F4314" s="25"/>
      <c r="G4314" s="26"/>
      <c r="H4314" s="27"/>
      <c r="I4314" s="28"/>
      <c r="J4314" s="430"/>
      <c r="K4314" s="48"/>
      <c r="L4314" s="457" t="str">
        <f t="shared" si="134"/>
        <v/>
      </c>
      <c r="M4314" s="245" cm="1">
        <f t="array" ref="M4314">SUMPRODUCT(--(N4314:Q4314&lt;&gt;"")) + IF(TRIM(R4314)="",0,LEN(R4314)-LEN(SUBSTITUTE(R4314,",",""))+1)</f>
        <v>0</v>
      </c>
      <c r="N4314" s="242" t="str">
        <f>IF(AND(I4314&lt;&gt;0,I4314&lt;&gt;""),IF(TRIM(SUBSTITUTE(B4314,CHAR(160),""))="","",IF(ISNUMBER(MATCH(TRIM(SUBSTITUTE(B4314,CHAR(160),"")),'Look Up Values'!$B$2:$B$500,0)),"","Origin error")),"")</f>
        <v/>
      </c>
      <c r="O4314" s="242" t="str">
        <f>IF(AND(I4314&lt;&gt;0,I4314&lt;&gt;""),IF(C4314="","",IF(AND(ISNUMBER(--LEFT(C4314,FIND(" ",C4314&amp;" ")-1)),OR(LEN(LEFT(C4314,FIND(" ",C4314&amp;" ")-1))=6,LEN(LEFT(C4314,FIND(" ",C4314&amp;" ")-1))=7),OR(ISNUMBER(MATCH(LEFT(C4314,FIND(" ",C4314&amp;" ")-1),'Look Up Values'!$G$2:$G$1000,0)),ISNUMBER(MATCH(LEFT(C4314,FIND(" ",C4314&amp;" ")-1),'Look Up Values'!$AE$2:$AE$2000,0)))),"","EWC error")),"")</f>
        <v/>
      </c>
      <c r="P4314" s="242" t="str" cm="1">
        <f t="array" ref="P4314">IF(AND(I4314&lt;&gt;0,I4314&lt;&gt;""),IF(D4314="","",IF(ISNUMBER(MATCH(SUBSTITUTE(D4314," ",""),SUBSTITUTE('Look Up Values'!$S$2:$S$120," ",""),0)),"","D&amp;R error")),"")</f>
        <v/>
      </c>
      <c r="Q4314" s="242" t="str" cm="1">
        <f t="array" ref="Q4314">IF(AND(I4314&lt;&gt;0,I4314&lt;&gt;""),IF(G4314="","",IF(ISNUMBER(MATCH(SUBSTITUTE(G4314," ",""),SUBSTITUTE('Look Up Values'!$I$2:$I$10," ",""),0)),"","State error")),"")</f>
        <v/>
      </c>
      <c r="R4314" s="260" t="str">
        <f t="shared" si="135"/>
        <v/>
      </c>
    </row>
    <row r="4315" spans="1:18" ht="15.75">
      <c r="A4315" s="250">
        <v>4308</v>
      </c>
      <c r="B4315" s="198"/>
      <c r="C4315" s="25"/>
      <c r="D4315" s="25"/>
      <c r="E4315" s="25"/>
      <c r="F4315" s="25"/>
      <c r="G4315" s="26"/>
      <c r="H4315" s="27"/>
      <c r="I4315" s="28"/>
      <c r="J4315" s="430"/>
      <c r="K4315" s="48"/>
      <c r="L4315" s="457" t="str">
        <f t="shared" si="134"/>
        <v/>
      </c>
      <c r="M4315" s="245" cm="1">
        <f t="array" ref="M4315">SUMPRODUCT(--(N4315:Q4315&lt;&gt;"")) + IF(TRIM(R4315)="",0,LEN(R4315)-LEN(SUBSTITUTE(R4315,",",""))+1)</f>
        <v>0</v>
      </c>
      <c r="N4315" s="242" t="str">
        <f>IF(AND(I4315&lt;&gt;0,I4315&lt;&gt;""),IF(TRIM(SUBSTITUTE(B4315,CHAR(160),""))="","",IF(ISNUMBER(MATCH(TRIM(SUBSTITUTE(B4315,CHAR(160),"")),'Look Up Values'!$B$2:$B$500,0)),"","Origin error")),"")</f>
        <v/>
      </c>
      <c r="O4315" s="242" t="str">
        <f>IF(AND(I4315&lt;&gt;0,I4315&lt;&gt;""),IF(C4315="","",IF(AND(ISNUMBER(--LEFT(C4315,FIND(" ",C4315&amp;" ")-1)),OR(LEN(LEFT(C4315,FIND(" ",C4315&amp;" ")-1))=6,LEN(LEFT(C4315,FIND(" ",C4315&amp;" ")-1))=7),OR(ISNUMBER(MATCH(LEFT(C4315,FIND(" ",C4315&amp;" ")-1),'Look Up Values'!$G$2:$G$1000,0)),ISNUMBER(MATCH(LEFT(C4315,FIND(" ",C4315&amp;" ")-1),'Look Up Values'!$AE$2:$AE$2000,0)))),"","EWC error")),"")</f>
        <v/>
      </c>
      <c r="P4315" s="242" t="str" cm="1">
        <f t="array" ref="P4315">IF(AND(I4315&lt;&gt;0,I4315&lt;&gt;""),IF(D4315="","",IF(ISNUMBER(MATCH(SUBSTITUTE(D4315," ",""),SUBSTITUTE('Look Up Values'!$S$2:$S$120," ",""),0)),"","D&amp;R error")),"")</f>
        <v/>
      </c>
      <c r="Q4315" s="242" t="str" cm="1">
        <f t="array" ref="Q4315">IF(AND(I4315&lt;&gt;0,I4315&lt;&gt;""),IF(G4315="","",IF(ISNUMBER(MATCH(SUBSTITUTE(G4315," ",""),SUBSTITUTE('Look Up Values'!$I$2:$I$10," ",""),0)),"","State error")),"")</f>
        <v/>
      </c>
      <c r="R4315" s="260" t="str">
        <f t="shared" si="135"/>
        <v/>
      </c>
    </row>
    <row r="4316" spans="1:18" ht="15.75">
      <c r="A4316" s="250">
        <v>4309</v>
      </c>
      <c r="B4316" s="198"/>
      <c r="C4316" s="25"/>
      <c r="D4316" s="25"/>
      <c r="E4316" s="25"/>
      <c r="F4316" s="25"/>
      <c r="G4316" s="26"/>
      <c r="H4316" s="27"/>
      <c r="I4316" s="28"/>
      <c r="J4316" s="430"/>
      <c r="K4316" s="48"/>
      <c r="L4316" s="457" t="str">
        <f t="shared" si="134"/>
        <v/>
      </c>
      <c r="M4316" s="245" cm="1">
        <f t="array" ref="M4316">SUMPRODUCT(--(N4316:Q4316&lt;&gt;"")) + IF(TRIM(R4316)="",0,LEN(R4316)-LEN(SUBSTITUTE(R4316,",",""))+1)</f>
        <v>0</v>
      </c>
      <c r="N4316" s="242" t="str">
        <f>IF(AND(I4316&lt;&gt;0,I4316&lt;&gt;""),IF(TRIM(SUBSTITUTE(B4316,CHAR(160),""))="","",IF(ISNUMBER(MATCH(TRIM(SUBSTITUTE(B4316,CHAR(160),"")),'Look Up Values'!$B$2:$B$500,0)),"","Origin error")),"")</f>
        <v/>
      </c>
      <c r="O4316" s="242" t="str">
        <f>IF(AND(I4316&lt;&gt;0,I4316&lt;&gt;""),IF(C4316="","",IF(AND(ISNUMBER(--LEFT(C4316,FIND(" ",C4316&amp;" ")-1)),OR(LEN(LEFT(C4316,FIND(" ",C4316&amp;" ")-1))=6,LEN(LEFT(C4316,FIND(" ",C4316&amp;" ")-1))=7),OR(ISNUMBER(MATCH(LEFT(C4316,FIND(" ",C4316&amp;" ")-1),'Look Up Values'!$G$2:$G$1000,0)),ISNUMBER(MATCH(LEFT(C4316,FIND(" ",C4316&amp;" ")-1),'Look Up Values'!$AE$2:$AE$2000,0)))),"","EWC error")),"")</f>
        <v/>
      </c>
      <c r="P4316" s="242" t="str" cm="1">
        <f t="array" ref="P4316">IF(AND(I4316&lt;&gt;0,I4316&lt;&gt;""),IF(D4316="","",IF(ISNUMBER(MATCH(SUBSTITUTE(D4316," ",""),SUBSTITUTE('Look Up Values'!$S$2:$S$120," ",""),0)),"","D&amp;R error")),"")</f>
        <v/>
      </c>
      <c r="Q4316" s="242" t="str" cm="1">
        <f t="array" ref="Q4316">IF(AND(I4316&lt;&gt;0,I4316&lt;&gt;""),IF(G4316="","",IF(ISNUMBER(MATCH(SUBSTITUTE(G4316," ",""),SUBSTITUTE('Look Up Values'!$I$2:$I$10," ",""),0)),"","State error")),"")</f>
        <v/>
      </c>
      <c r="R4316" s="260" t="str">
        <f t="shared" si="135"/>
        <v/>
      </c>
    </row>
    <row r="4317" spans="1:18" ht="15.75">
      <c r="A4317" s="250">
        <v>4310</v>
      </c>
      <c r="B4317" s="198"/>
      <c r="C4317" s="25"/>
      <c r="D4317" s="25"/>
      <c r="E4317" s="25"/>
      <c r="F4317" s="25"/>
      <c r="G4317" s="26"/>
      <c r="H4317" s="27"/>
      <c r="I4317" s="28"/>
      <c r="J4317" s="430"/>
      <c r="K4317" s="48"/>
      <c r="L4317" s="457" t="str">
        <f t="shared" si="134"/>
        <v/>
      </c>
      <c r="M4317" s="245" cm="1">
        <f t="array" ref="M4317">SUMPRODUCT(--(N4317:Q4317&lt;&gt;"")) + IF(TRIM(R4317)="",0,LEN(R4317)-LEN(SUBSTITUTE(R4317,",",""))+1)</f>
        <v>0</v>
      </c>
      <c r="N4317" s="242" t="str">
        <f>IF(AND(I4317&lt;&gt;0,I4317&lt;&gt;""),IF(TRIM(SUBSTITUTE(B4317,CHAR(160),""))="","",IF(ISNUMBER(MATCH(TRIM(SUBSTITUTE(B4317,CHAR(160),"")),'Look Up Values'!$B$2:$B$500,0)),"","Origin error")),"")</f>
        <v/>
      </c>
      <c r="O4317" s="242" t="str">
        <f>IF(AND(I4317&lt;&gt;0,I4317&lt;&gt;""),IF(C4317="","",IF(AND(ISNUMBER(--LEFT(C4317,FIND(" ",C4317&amp;" ")-1)),OR(LEN(LEFT(C4317,FIND(" ",C4317&amp;" ")-1))=6,LEN(LEFT(C4317,FIND(" ",C4317&amp;" ")-1))=7),OR(ISNUMBER(MATCH(LEFT(C4317,FIND(" ",C4317&amp;" ")-1),'Look Up Values'!$G$2:$G$1000,0)),ISNUMBER(MATCH(LEFT(C4317,FIND(" ",C4317&amp;" ")-1),'Look Up Values'!$AE$2:$AE$2000,0)))),"","EWC error")),"")</f>
        <v/>
      </c>
      <c r="P4317" s="242" t="str" cm="1">
        <f t="array" ref="P4317">IF(AND(I4317&lt;&gt;0,I4317&lt;&gt;""),IF(D4317="","",IF(ISNUMBER(MATCH(SUBSTITUTE(D4317," ",""),SUBSTITUTE('Look Up Values'!$S$2:$S$120," ",""),0)),"","D&amp;R error")),"")</f>
        <v/>
      </c>
      <c r="Q4317" s="242" t="str" cm="1">
        <f t="array" ref="Q4317">IF(AND(I4317&lt;&gt;0,I4317&lt;&gt;""),IF(G4317="","",IF(ISNUMBER(MATCH(SUBSTITUTE(G4317," ",""),SUBSTITUTE('Look Up Values'!$I$2:$I$10," ",""),0)),"","State error")),"")</f>
        <v/>
      </c>
      <c r="R4317" s="260" t="str">
        <f t="shared" si="135"/>
        <v/>
      </c>
    </row>
    <row r="4318" spans="1:18" ht="15.75">
      <c r="A4318" s="250">
        <v>4311</v>
      </c>
      <c r="B4318" s="198"/>
      <c r="C4318" s="25"/>
      <c r="D4318" s="25"/>
      <c r="E4318" s="25"/>
      <c r="F4318" s="25"/>
      <c r="G4318" s="26"/>
      <c r="H4318" s="27"/>
      <c r="I4318" s="28"/>
      <c r="J4318" s="430"/>
      <c r="K4318" s="48"/>
      <c r="L4318" s="457" t="str">
        <f t="shared" si="134"/>
        <v/>
      </c>
      <c r="M4318" s="245" cm="1">
        <f t="array" ref="M4318">SUMPRODUCT(--(N4318:Q4318&lt;&gt;"")) + IF(TRIM(R4318)="",0,LEN(R4318)-LEN(SUBSTITUTE(R4318,",",""))+1)</f>
        <v>0</v>
      </c>
      <c r="N4318" s="242" t="str">
        <f>IF(AND(I4318&lt;&gt;0,I4318&lt;&gt;""),IF(TRIM(SUBSTITUTE(B4318,CHAR(160),""))="","",IF(ISNUMBER(MATCH(TRIM(SUBSTITUTE(B4318,CHAR(160),"")),'Look Up Values'!$B$2:$B$500,0)),"","Origin error")),"")</f>
        <v/>
      </c>
      <c r="O4318" s="242" t="str">
        <f>IF(AND(I4318&lt;&gt;0,I4318&lt;&gt;""),IF(C4318="","",IF(AND(ISNUMBER(--LEFT(C4318,FIND(" ",C4318&amp;" ")-1)),OR(LEN(LEFT(C4318,FIND(" ",C4318&amp;" ")-1))=6,LEN(LEFT(C4318,FIND(" ",C4318&amp;" ")-1))=7),OR(ISNUMBER(MATCH(LEFT(C4318,FIND(" ",C4318&amp;" ")-1),'Look Up Values'!$G$2:$G$1000,0)),ISNUMBER(MATCH(LEFT(C4318,FIND(" ",C4318&amp;" ")-1),'Look Up Values'!$AE$2:$AE$2000,0)))),"","EWC error")),"")</f>
        <v/>
      </c>
      <c r="P4318" s="242" t="str" cm="1">
        <f t="array" ref="P4318">IF(AND(I4318&lt;&gt;0,I4318&lt;&gt;""),IF(D4318="","",IF(ISNUMBER(MATCH(SUBSTITUTE(D4318," ",""),SUBSTITUTE('Look Up Values'!$S$2:$S$120," ",""),0)),"","D&amp;R error")),"")</f>
        <v/>
      </c>
      <c r="Q4318" s="242" t="str" cm="1">
        <f t="array" ref="Q4318">IF(AND(I4318&lt;&gt;0,I4318&lt;&gt;""),IF(G4318="","",IF(ISNUMBER(MATCH(SUBSTITUTE(G4318," ",""),SUBSTITUTE('Look Up Values'!$I$2:$I$10," ",""),0)),"","State error")),"")</f>
        <v/>
      </c>
      <c r="R4318" s="260" t="str">
        <f t="shared" si="135"/>
        <v/>
      </c>
    </row>
    <row r="4319" spans="1:18" ht="15.75">
      <c r="A4319" s="250">
        <v>4312</v>
      </c>
      <c r="B4319" s="198"/>
      <c r="C4319" s="25"/>
      <c r="D4319" s="25"/>
      <c r="E4319" s="25"/>
      <c r="F4319" s="25"/>
      <c r="G4319" s="26"/>
      <c r="H4319" s="27"/>
      <c r="I4319" s="28"/>
      <c r="J4319" s="430"/>
      <c r="K4319" s="48"/>
      <c r="L4319" s="457" t="str">
        <f t="shared" si="134"/>
        <v/>
      </c>
      <c r="M4319" s="245" cm="1">
        <f t="array" ref="M4319">SUMPRODUCT(--(N4319:Q4319&lt;&gt;"")) + IF(TRIM(R4319)="",0,LEN(R4319)-LEN(SUBSTITUTE(R4319,",",""))+1)</f>
        <v>0</v>
      </c>
      <c r="N4319" s="242" t="str">
        <f>IF(AND(I4319&lt;&gt;0,I4319&lt;&gt;""),IF(TRIM(SUBSTITUTE(B4319,CHAR(160),""))="","",IF(ISNUMBER(MATCH(TRIM(SUBSTITUTE(B4319,CHAR(160),"")),'Look Up Values'!$B$2:$B$500,0)),"","Origin error")),"")</f>
        <v/>
      </c>
      <c r="O4319" s="242" t="str">
        <f>IF(AND(I4319&lt;&gt;0,I4319&lt;&gt;""),IF(C4319="","",IF(AND(ISNUMBER(--LEFT(C4319,FIND(" ",C4319&amp;" ")-1)),OR(LEN(LEFT(C4319,FIND(" ",C4319&amp;" ")-1))=6,LEN(LEFT(C4319,FIND(" ",C4319&amp;" ")-1))=7),OR(ISNUMBER(MATCH(LEFT(C4319,FIND(" ",C4319&amp;" ")-1),'Look Up Values'!$G$2:$G$1000,0)),ISNUMBER(MATCH(LEFT(C4319,FIND(" ",C4319&amp;" ")-1),'Look Up Values'!$AE$2:$AE$2000,0)))),"","EWC error")),"")</f>
        <v/>
      </c>
      <c r="P4319" s="242" t="str" cm="1">
        <f t="array" ref="P4319">IF(AND(I4319&lt;&gt;0,I4319&lt;&gt;""),IF(D4319="","",IF(ISNUMBER(MATCH(SUBSTITUTE(D4319," ",""),SUBSTITUTE('Look Up Values'!$S$2:$S$120," ",""),0)),"","D&amp;R error")),"")</f>
        <v/>
      </c>
      <c r="Q4319" s="242" t="str" cm="1">
        <f t="array" ref="Q4319">IF(AND(I4319&lt;&gt;0,I4319&lt;&gt;""),IF(G4319="","",IF(ISNUMBER(MATCH(SUBSTITUTE(G4319," ",""),SUBSTITUTE('Look Up Values'!$I$2:$I$10," ",""),0)),"","State error")),"")</f>
        <v/>
      </c>
      <c r="R4319" s="260" t="str">
        <f t="shared" si="135"/>
        <v/>
      </c>
    </row>
    <row r="4320" spans="1:18" ht="15.75">
      <c r="A4320" s="250">
        <v>4313</v>
      </c>
      <c r="B4320" s="198"/>
      <c r="C4320" s="25"/>
      <c r="D4320" s="25"/>
      <c r="E4320" s="25"/>
      <c r="F4320" s="25"/>
      <c r="G4320" s="26"/>
      <c r="H4320" s="27"/>
      <c r="I4320" s="28"/>
      <c r="J4320" s="430"/>
      <c r="K4320" s="48"/>
      <c r="L4320" s="457" t="str">
        <f t="shared" si="134"/>
        <v/>
      </c>
      <c r="M4320" s="245" cm="1">
        <f t="array" ref="M4320">SUMPRODUCT(--(N4320:Q4320&lt;&gt;"")) + IF(TRIM(R4320)="",0,LEN(R4320)-LEN(SUBSTITUTE(R4320,",",""))+1)</f>
        <v>0</v>
      </c>
      <c r="N4320" s="242" t="str">
        <f>IF(AND(I4320&lt;&gt;0,I4320&lt;&gt;""),IF(TRIM(SUBSTITUTE(B4320,CHAR(160),""))="","",IF(ISNUMBER(MATCH(TRIM(SUBSTITUTE(B4320,CHAR(160),"")),'Look Up Values'!$B$2:$B$500,0)),"","Origin error")),"")</f>
        <v/>
      </c>
      <c r="O4320" s="242" t="str">
        <f>IF(AND(I4320&lt;&gt;0,I4320&lt;&gt;""),IF(C4320="","",IF(AND(ISNUMBER(--LEFT(C4320,FIND(" ",C4320&amp;" ")-1)),OR(LEN(LEFT(C4320,FIND(" ",C4320&amp;" ")-1))=6,LEN(LEFT(C4320,FIND(" ",C4320&amp;" ")-1))=7),OR(ISNUMBER(MATCH(LEFT(C4320,FIND(" ",C4320&amp;" ")-1),'Look Up Values'!$G$2:$G$1000,0)),ISNUMBER(MATCH(LEFT(C4320,FIND(" ",C4320&amp;" ")-1),'Look Up Values'!$AE$2:$AE$2000,0)))),"","EWC error")),"")</f>
        <v/>
      </c>
      <c r="P4320" s="242" t="str" cm="1">
        <f t="array" ref="P4320">IF(AND(I4320&lt;&gt;0,I4320&lt;&gt;""),IF(D4320="","",IF(ISNUMBER(MATCH(SUBSTITUTE(D4320," ",""),SUBSTITUTE('Look Up Values'!$S$2:$S$120," ",""),0)),"","D&amp;R error")),"")</f>
        <v/>
      </c>
      <c r="Q4320" s="242" t="str" cm="1">
        <f t="array" ref="Q4320">IF(AND(I4320&lt;&gt;0,I4320&lt;&gt;""),IF(G4320="","",IF(ISNUMBER(MATCH(SUBSTITUTE(G4320," ",""),SUBSTITUTE('Look Up Values'!$I$2:$I$10," ",""),0)),"","State error")),"")</f>
        <v/>
      </c>
      <c r="R4320" s="260" t="str">
        <f t="shared" si="135"/>
        <v/>
      </c>
    </row>
    <row r="4321" spans="1:18" ht="15.75">
      <c r="A4321" s="250">
        <v>4314</v>
      </c>
      <c r="B4321" s="198"/>
      <c r="C4321" s="25"/>
      <c r="D4321" s="25"/>
      <c r="E4321" s="25"/>
      <c r="F4321" s="25"/>
      <c r="G4321" s="26"/>
      <c r="H4321" s="27"/>
      <c r="I4321" s="28"/>
      <c r="J4321" s="430"/>
      <c r="K4321" s="48"/>
      <c r="L4321" s="457" t="str">
        <f t="shared" si="134"/>
        <v/>
      </c>
      <c r="M4321" s="245" cm="1">
        <f t="array" ref="M4321">SUMPRODUCT(--(N4321:Q4321&lt;&gt;"")) + IF(TRIM(R4321)="",0,LEN(R4321)-LEN(SUBSTITUTE(R4321,",",""))+1)</f>
        <v>0</v>
      </c>
      <c r="N4321" s="242" t="str">
        <f>IF(AND(I4321&lt;&gt;0,I4321&lt;&gt;""),IF(TRIM(SUBSTITUTE(B4321,CHAR(160),""))="","",IF(ISNUMBER(MATCH(TRIM(SUBSTITUTE(B4321,CHAR(160),"")),'Look Up Values'!$B$2:$B$500,0)),"","Origin error")),"")</f>
        <v/>
      </c>
      <c r="O4321" s="242" t="str">
        <f>IF(AND(I4321&lt;&gt;0,I4321&lt;&gt;""),IF(C4321="","",IF(AND(ISNUMBER(--LEFT(C4321,FIND(" ",C4321&amp;" ")-1)),OR(LEN(LEFT(C4321,FIND(" ",C4321&amp;" ")-1))=6,LEN(LEFT(C4321,FIND(" ",C4321&amp;" ")-1))=7),OR(ISNUMBER(MATCH(LEFT(C4321,FIND(" ",C4321&amp;" ")-1),'Look Up Values'!$G$2:$G$1000,0)),ISNUMBER(MATCH(LEFT(C4321,FIND(" ",C4321&amp;" ")-1),'Look Up Values'!$AE$2:$AE$2000,0)))),"","EWC error")),"")</f>
        <v/>
      </c>
      <c r="P4321" s="242" t="str" cm="1">
        <f t="array" ref="P4321">IF(AND(I4321&lt;&gt;0,I4321&lt;&gt;""),IF(D4321="","",IF(ISNUMBER(MATCH(SUBSTITUTE(D4321," ",""),SUBSTITUTE('Look Up Values'!$S$2:$S$120," ",""),0)),"","D&amp;R error")),"")</f>
        <v/>
      </c>
      <c r="Q4321" s="242" t="str" cm="1">
        <f t="array" ref="Q4321">IF(AND(I4321&lt;&gt;0,I4321&lt;&gt;""),IF(G4321="","",IF(ISNUMBER(MATCH(SUBSTITUTE(G4321," ",""),SUBSTITUTE('Look Up Values'!$I$2:$I$10," ",""),0)),"","State error")),"")</f>
        <v/>
      </c>
      <c r="R4321" s="260" t="str">
        <f t="shared" si="135"/>
        <v/>
      </c>
    </row>
    <row r="4322" spans="1:18" ht="15.75">
      <c r="A4322" s="250">
        <v>4315</v>
      </c>
      <c r="B4322" s="198"/>
      <c r="C4322" s="25"/>
      <c r="D4322" s="25"/>
      <c r="E4322" s="25"/>
      <c r="F4322" s="25"/>
      <c r="G4322" s="26"/>
      <c r="H4322" s="27"/>
      <c r="I4322" s="28"/>
      <c r="J4322" s="430"/>
      <c r="K4322" s="48"/>
      <c r="L4322" s="457" t="str">
        <f t="shared" si="134"/>
        <v/>
      </c>
      <c r="M4322" s="245" cm="1">
        <f t="array" ref="M4322">SUMPRODUCT(--(N4322:Q4322&lt;&gt;"")) + IF(TRIM(R4322)="",0,LEN(R4322)-LEN(SUBSTITUTE(R4322,",",""))+1)</f>
        <v>0</v>
      </c>
      <c r="N4322" s="242" t="str">
        <f>IF(AND(I4322&lt;&gt;0,I4322&lt;&gt;""),IF(TRIM(SUBSTITUTE(B4322,CHAR(160),""))="","",IF(ISNUMBER(MATCH(TRIM(SUBSTITUTE(B4322,CHAR(160),"")),'Look Up Values'!$B$2:$B$500,0)),"","Origin error")),"")</f>
        <v/>
      </c>
      <c r="O4322" s="242" t="str">
        <f>IF(AND(I4322&lt;&gt;0,I4322&lt;&gt;""),IF(C4322="","",IF(AND(ISNUMBER(--LEFT(C4322,FIND(" ",C4322&amp;" ")-1)),OR(LEN(LEFT(C4322,FIND(" ",C4322&amp;" ")-1))=6,LEN(LEFT(C4322,FIND(" ",C4322&amp;" ")-1))=7),OR(ISNUMBER(MATCH(LEFT(C4322,FIND(" ",C4322&amp;" ")-1),'Look Up Values'!$G$2:$G$1000,0)),ISNUMBER(MATCH(LEFT(C4322,FIND(" ",C4322&amp;" ")-1),'Look Up Values'!$AE$2:$AE$2000,0)))),"","EWC error")),"")</f>
        <v/>
      </c>
      <c r="P4322" s="242" t="str" cm="1">
        <f t="array" ref="P4322">IF(AND(I4322&lt;&gt;0,I4322&lt;&gt;""),IF(D4322="","",IF(ISNUMBER(MATCH(SUBSTITUTE(D4322," ",""),SUBSTITUTE('Look Up Values'!$S$2:$S$120," ",""),0)),"","D&amp;R error")),"")</f>
        <v/>
      </c>
      <c r="Q4322" s="242" t="str" cm="1">
        <f t="array" ref="Q4322">IF(AND(I4322&lt;&gt;0,I4322&lt;&gt;""),IF(G4322="","",IF(ISNUMBER(MATCH(SUBSTITUTE(G4322," ",""),SUBSTITUTE('Look Up Values'!$I$2:$I$10," ",""),0)),"","State error")),"")</f>
        <v/>
      </c>
      <c r="R4322" s="260" t="str">
        <f t="shared" si="135"/>
        <v/>
      </c>
    </row>
    <row r="4323" spans="1:18" ht="15.75">
      <c r="A4323" s="250">
        <v>4316</v>
      </c>
      <c r="B4323" s="198"/>
      <c r="C4323" s="25"/>
      <c r="D4323" s="25"/>
      <c r="E4323" s="25"/>
      <c r="F4323" s="25"/>
      <c r="G4323" s="26"/>
      <c r="H4323" s="27"/>
      <c r="I4323" s="28"/>
      <c r="J4323" s="430"/>
      <c r="K4323" s="48"/>
      <c r="L4323" s="457" t="str">
        <f t="shared" si="134"/>
        <v/>
      </c>
      <c r="M4323" s="245" cm="1">
        <f t="array" ref="M4323">SUMPRODUCT(--(N4323:Q4323&lt;&gt;"")) + IF(TRIM(R4323)="",0,LEN(R4323)-LEN(SUBSTITUTE(R4323,",",""))+1)</f>
        <v>0</v>
      </c>
      <c r="N4323" s="242" t="str">
        <f>IF(AND(I4323&lt;&gt;0,I4323&lt;&gt;""),IF(TRIM(SUBSTITUTE(B4323,CHAR(160),""))="","",IF(ISNUMBER(MATCH(TRIM(SUBSTITUTE(B4323,CHAR(160),"")),'Look Up Values'!$B$2:$B$500,0)),"","Origin error")),"")</f>
        <v/>
      </c>
      <c r="O4323" s="242" t="str">
        <f>IF(AND(I4323&lt;&gt;0,I4323&lt;&gt;""),IF(C4323="","",IF(AND(ISNUMBER(--LEFT(C4323,FIND(" ",C4323&amp;" ")-1)),OR(LEN(LEFT(C4323,FIND(" ",C4323&amp;" ")-1))=6,LEN(LEFT(C4323,FIND(" ",C4323&amp;" ")-1))=7),OR(ISNUMBER(MATCH(LEFT(C4323,FIND(" ",C4323&amp;" ")-1),'Look Up Values'!$G$2:$G$1000,0)),ISNUMBER(MATCH(LEFT(C4323,FIND(" ",C4323&amp;" ")-1),'Look Up Values'!$AE$2:$AE$2000,0)))),"","EWC error")),"")</f>
        <v/>
      </c>
      <c r="P4323" s="242" t="str" cm="1">
        <f t="array" ref="P4323">IF(AND(I4323&lt;&gt;0,I4323&lt;&gt;""),IF(D4323="","",IF(ISNUMBER(MATCH(SUBSTITUTE(D4323," ",""),SUBSTITUTE('Look Up Values'!$S$2:$S$120," ",""),0)),"","D&amp;R error")),"")</f>
        <v/>
      </c>
      <c r="Q4323" s="242" t="str" cm="1">
        <f t="array" ref="Q4323">IF(AND(I4323&lt;&gt;0,I4323&lt;&gt;""),IF(G4323="","",IF(ISNUMBER(MATCH(SUBSTITUTE(G4323," ",""),SUBSTITUTE('Look Up Values'!$I$2:$I$10," ",""),0)),"","State error")),"")</f>
        <v/>
      </c>
      <c r="R4323" s="260" t="str">
        <f t="shared" si="135"/>
        <v/>
      </c>
    </row>
    <row r="4324" spans="1:18" ht="15.75">
      <c r="A4324" s="250">
        <v>4317</v>
      </c>
      <c r="B4324" s="198"/>
      <c r="C4324" s="25"/>
      <c r="D4324" s="25"/>
      <c r="E4324" s="25"/>
      <c r="F4324" s="25"/>
      <c r="G4324" s="26"/>
      <c r="H4324" s="27"/>
      <c r="I4324" s="28"/>
      <c r="J4324" s="430"/>
      <c r="K4324" s="48"/>
      <c r="L4324" s="457" t="str">
        <f t="shared" si="134"/>
        <v/>
      </c>
      <c r="M4324" s="245" cm="1">
        <f t="array" ref="M4324">SUMPRODUCT(--(N4324:Q4324&lt;&gt;"")) + IF(TRIM(R4324)="",0,LEN(R4324)-LEN(SUBSTITUTE(R4324,",",""))+1)</f>
        <v>0</v>
      </c>
      <c r="N4324" s="242" t="str">
        <f>IF(AND(I4324&lt;&gt;0,I4324&lt;&gt;""),IF(TRIM(SUBSTITUTE(B4324,CHAR(160),""))="","",IF(ISNUMBER(MATCH(TRIM(SUBSTITUTE(B4324,CHAR(160),"")),'Look Up Values'!$B$2:$B$500,0)),"","Origin error")),"")</f>
        <v/>
      </c>
      <c r="O4324" s="242" t="str">
        <f>IF(AND(I4324&lt;&gt;0,I4324&lt;&gt;""),IF(C4324="","",IF(AND(ISNUMBER(--LEFT(C4324,FIND(" ",C4324&amp;" ")-1)),OR(LEN(LEFT(C4324,FIND(" ",C4324&amp;" ")-1))=6,LEN(LEFT(C4324,FIND(" ",C4324&amp;" ")-1))=7),OR(ISNUMBER(MATCH(LEFT(C4324,FIND(" ",C4324&amp;" ")-1),'Look Up Values'!$G$2:$G$1000,0)),ISNUMBER(MATCH(LEFT(C4324,FIND(" ",C4324&amp;" ")-1),'Look Up Values'!$AE$2:$AE$2000,0)))),"","EWC error")),"")</f>
        <v/>
      </c>
      <c r="P4324" s="242" t="str" cm="1">
        <f t="array" ref="P4324">IF(AND(I4324&lt;&gt;0,I4324&lt;&gt;""),IF(D4324="","",IF(ISNUMBER(MATCH(SUBSTITUTE(D4324," ",""),SUBSTITUTE('Look Up Values'!$S$2:$S$120," ",""),0)),"","D&amp;R error")),"")</f>
        <v/>
      </c>
      <c r="Q4324" s="242" t="str" cm="1">
        <f t="array" ref="Q4324">IF(AND(I4324&lt;&gt;0,I4324&lt;&gt;""),IF(G4324="","",IF(ISNUMBER(MATCH(SUBSTITUTE(G4324," ",""),SUBSTITUTE('Look Up Values'!$I$2:$I$10," ",""),0)),"","State error")),"")</f>
        <v/>
      </c>
      <c r="R4324" s="260" t="str">
        <f t="shared" si="135"/>
        <v/>
      </c>
    </row>
    <row r="4325" spans="1:18" ht="15.75">
      <c r="A4325" s="250">
        <v>4318</v>
      </c>
      <c r="B4325" s="198"/>
      <c r="C4325" s="25"/>
      <c r="D4325" s="25"/>
      <c r="E4325" s="25"/>
      <c r="F4325" s="25"/>
      <c r="G4325" s="26"/>
      <c r="H4325" s="27"/>
      <c r="I4325" s="28"/>
      <c r="J4325" s="430"/>
      <c r="K4325" s="48"/>
      <c r="L4325" s="457" t="str">
        <f t="shared" si="134"/>
        <v/>
      </c>
      <c r="M4325" s="245" cm="1">
        <f t="array" ref="M4325">SUMPRODUCT(--(N4325:Q4325&lt;&gt;"")) + IF(TRIM(R4325)="",0,LEN(R4325)-LEN(SUBSTITUTE(R4325,",",""))+1)</f>
        <v>0</v>
      </c>
      <c r="N4325" s="242" t="str">
        <f>IF(AND(I4325&lt;&gt;0,I4325&lt;&gt;""),IF(TRIM(SUBSTITUTE(B4325,CHAR(160),""))="","",IF(ISNUMBER(MATCH(TRIM(SUBSTITUTE(B4325,CHAR(160),"")),'Look Up Values'!$B$2:$B$500,0)),"","Origin error")),"")</f>
        <v/>
      </c>
      <c r="O4325" s="242" t="str">
        <f>IF(AND(I4325&lt;&gt;0,I4325&lt;&gt;""),IF(C4325="","",IF(AND(ISNUMBER(--LEFT(C4325,FIND(" ",C4325&amp;" ")-1)),OR(LEN(LEFT(C4325,FIND(" ",C4325&amp;" ")-1))=6,LEN(LEFT(C4325,FIND(" ",C4325&amp;" ")-1))=7),OR(ISNUMBER(MATCH(LEFT(C4325,FIND(" ",C4325&amp;" ")-1),'Look Up Values'!$G$2:$G$1000,0)),ISNUMBER(MATCH(LEFT(C4325,FIND(" ",C4325&amp;" ")-1),'Look Up Values'!$AE$2:$AE$2000,0)))),"","EWC error")),"")</f>
        <v/>
      </c>
      <c r="P4325" s="242" t="str" cm="1">
        <f t="array" ref="P4325">IF(AND(I4325&lt;&gt;0,I4325&lt;&gt;""),IF(D4325="","",IF(ISNUMBER(MATCH(SUBSTITUTE(D4325," ",""),SUBSTITUTE('Look Up Values'!$S$2:$S$120," ",""),0)),"","D&amp;R error")),"")</f>
        <v/>
      </c>
      <c r="Q4325" s="242" t="str" cm="1">
        <f t="array" ref="Q4325">IF(AND(I4325&lt;&gt;0,I4325&lt;&gt;""),IF(G4325="","",IF(ISNUMBER(MATCH(SUBSTITUTE(G4325," ",""),SUBSTITUTE('Look Up Values'!$I$2:$I$10," ",""),0)),"","State error")),"")</f>
        <v/>
      </c>
      <c r="R4325" s="260" t="str">
        <f t="shared" si="135"/>
        <v/>
      </c>
    </row>
    <row r="4326" spans="1:18" ht="15.75">
      <c r="A4326" s="250">
        <v>4319</v>
      </c>
      <c r="B4326" s="198"/>
      <c r="C4326" s="25"/>
      <c r="D4326" s="25"/>
      <c r="E4326" s="25"/>
      <c r="F4326" s="25"/>
      <c r="G4326" s="26"/>
      <c r="H4326" s="27"/>
      <c r="I4326" s="28"/>
      <c r="J4326" s="430"/>
      <c r="K4326" s="48"/>
      <c r="L4326" s="457" t="str">
        <f t="shared" si="134"/>
        <v/>
      </c>
      <c r="M4326" s="245" cm="1">
        <f t="array" ref="M4326">SUMPRODUCT(--(N4326:Q4326&lt;&gt;"")) + IF(TRIM(R4326)="",0,LEN(R4326)-LEN(SUBSTITUTE(R4326,",",""))+1)</f>
        <v>0</v>
      </c>
      <c r="N4326" s="242" t="str">
        <f>IF(AND(I4326&lt;&gt;0,I4326&lt;&gt;""),IF(TRIM(SUBSTITUTE(B4326,CHAR(160),""))="","",IF(ISNUMBER(MATCH(TRIM(SUBSTITUTE(B4326,CHAR(160),"")),'Look Up Values'!$B$2:$B$500,0)),"","Origin error")),"")</f>
        <v/>
      </c>
      <c r="O4326" s="242" t="str">
        <f>IF(AND(I4326&lt;&gt;0,I4326&lt;&gt;""),IF(C4326="","",IF(AND(ISNUMBER(--LEFT(C4326,FIND(" ",C4326&amp;" ")-1)),OR(LEN(LEFT(C4326,FIND(" ",C4326&amp;" ")-1))=6,LEN(LEFT(C4326,FIND(" ",C4326&amp;" ")-1))=7),OR(ISNUMBER(MATCH(LEFT(C4326,FIND(" ",C4326&amp;" ")-1),'Look Up Values'!$G$2:$G$1000,0)),ISNUMBER(MATCH(LEFT(C4326,FIND(" ",C4326&amp;" ")-1),'Look Up Values'!$AE$2:$AE$2000,0)))),"","EWC error")),"")</f>
        <v/>
      </c>
      <c r="P4326" s="242" t="str" cm="1">
        <f t="array" ref="P4326">IF(AND(I4326&lt;&gt;0,I4326&lt;&gt;""),IF(D4326="","",IF(ISNUMBER(MATCH(SUBSTITUTE(D4326," ",""),SUBSTITUTE('Look Up Values'!$S$2:$S$120," ",""),0)),"","D&amp;R error")),"")</f>
        <v/>
      </c>
      <c r="Q4326" s="242" t="str" cm="1">
        <f t="array" ref="Q4326">IF(AND(I4326&lt;&gt;0,I4326&lt;&gt;""),IF(G4326="","",IF(ISNUMBER(MATCH(SUBSTITUTE(G4326," ",""),SUBSTITUTE('Look Up Values'!$I$2:$I$10," ",""),0)),"","State error")),"")</f>
        <v/>
      </c>
      <c r="R4326" s="260" t="str">
        <f t="shared" si="135"/>
        <v/>
      </c>
    </row>
    <row r="4327" spans="1:18" ht="15.75">
      <c r="A4327" s="250">
        <v>4320</v>
      </c>
      <c r="B4327" s="198"/>
      <c r="C4327" s="25"/>
      <c r="D4327" s="25"/>
      <c r="E4327" s="25"/>
      <c r="F4327" s="25"/>
      <c r="G4327" s="26"/>
      <c r="H4327" s="27"/>
      <c r="I4327" s="28"/>
      <c r="J4327" s="430"/>
      <c r="K4327" s="48"/>
      <c r="L4327" s="457" t="str">
        <f t="shared" si="134"/>
        <v/>
      </c>
      <c r="M4327" s="245" cm="1">
        <f t="array" ref="M4327">SUMPRODUCT(--(N4327:Q4327&lt;&gt;"")) + IF(TRIM(R4327)="",0,LEN(R4327)-LEN(SUBSTITUTE(R4327,",",""))+1)</f>
        <v>0</v>
      </c>
      <c r="N4327" s="242" t="str">
        <f>IF(AND(I4327&lt;&gt;0,I4327&lt;&gt;""),IF(TRIM(SUBSTITUTE(B4327,CHAR(160),""))="","",IF(ISNUMBER(MATCH(TRIM(SUBSTITUTE(B4327,CHAR(160),"")),'Look Up Values'!$B$2:$B$500,0)),"","Origin error")),"")</f>
        <v/>
      </c>
      <c r="O4327" s="242" t="str">
        <f>IF(AND(I4327&lt;&gt;0,I4327&lt;&gt;""),IF(C4327="","",IF(AND(ISNUMBER(--LEFT(C4327,FIND(" ",C4327&amp;" ")-1)),OR(LEN(LEFT(C4327,FIND(" ",C4327&amp;" ")-1))=6,LEN(LEFT(C4327,FIND(" ",C4327&amp;" ")-1))=7),OR(ISNUMBER(MATCH(LEFT(C4327,FIND(" ",C4327&amp;" ")-1),'Look Up Values'!$G$2:$G$1000,0)),ISNUMBER(MATCH(LEFT(C4327,FIND(" ",C4327&amp;" ")-1),'Look Up Values'!$AE$2:$AE$2000,0)))),"","EWC error")),"")</f>
        <v/>
      </c>
      <c r="P4327" s="242" t="str" cm="1">
        <f t="array" ref="P4327">IF(AND(I4327&lt;&gt;0,I4327&lt;&gt;""),IF(D4327="","",IF(ISNUMBER(MATCH(SUBSTITUTE(D4327," ",""),SUBSTITUTE('Look Up Values'!$S$2:$S$120," ",""),0)),"","D&amp;R error")),"")</f>
        <v/>
      </c>
      <c r="Q4327" s="242" t="str" cm="1">
        <f t="array" ref="Q4327">IF(AND(I4327&lt;&gt;0,I4327&lt;&gt;""),IF(G4327="","",IF(ISNUMBER(MATCH(SUBSTITUTE(G4327," ",""),SUBSTITUTE('Look Up Values'!$I$2:$I$10," ",""),0)),"","State error")),"")</f>
        <v/>
      </c>
      <c r="R4327" s="260" t="str">
        <f t="shared" si="135"/>
        <v/>
      </c>
    </row>
    <row r="4328" spans="1:18" ht="15.75">
      <c r="A4328" s="250">
        <v>4321</v>
      </c>
      <c r="B4328" s="198"/>
      <c r="C4328" s="25"/>
      <c r="D4328" s="25"/>
      <c r="E4328" s="25"/>
      <c r="F4328" s="25"/>
      <c r="G4328" s="26"/>
      <c r="H4328" s="27"/>
      <c r="I4328" s="28"/>
      <c r="J4328" s="430"/>
      <c r="K4328" s="48"/>
      <c r="L4328" s="457" t="str">
        <f t="shared" si="134"/>
        <v/>
      </c>
      <c r="M4328" s="245" cm="1">
        <f t="array" ref="M4328">SUMPRODUCT(--(N4328:Q4328&lt;&gt;"")) + IF(TRIM(R4328)="",0,LEN(R4328)-LEN(SUBSTITUTE(R4328,",",""))+1)</f>
        <v>0</v>
      </c>
      <c r="N4328" s="242" t="str">
        <f>IF(AND(I4328&lt;&gt;0,I4328&lt;&gt;""),IF(TRIM(SUBSTITUTE(B4328,CHAR(160),""))="","",IF(ISNUMBER(MATCH(TRIM(SUBSTITUTE(B4328,CHAR(160),"")),'Look Up Values'!$B$2:$B$500,0)),"","Origin error")),"")</f>
        <v/>
      </c>
      <c r="O4328" s="242" t="str">
        <f>IF(AND(I4328&lt;&gt;0,I4328&lt;&gt;""),IF(C4328="","",IF(AND(ISNUMBER(--LEFT(C4328,FIND(" ",C4328&amp;" ")-1)),OR(LEN(LEFT(C4328,FIND(" ",C4328&amp;" ")-1))=6,LEN(LEFT(C4328,FIND(" ",C4328&amp;" ")-1))=7),OR(ISNUMBER(MATCH(LEFT(C4328,FIND(" ",C4328&amp;" ")-1),'Look Up Values'!$G$2:$G$1000,0)),ISNUMBER(MATCH(LEFT(C4328,FIND(" ",C4328&amp;" ")-1),'Look Up Values'!$AE$2:$AE$2000,0)))),"","EWC error")),"")</f>
        <v/>
      </c>
      <c r="P4328" s="242" t="str" cm="1">
        <f t="array" ref="P4328">IF(AND(I4328&lt;&gt;0,I4328&lt;&gt;""),IF(D4328="","",IF(ISNUMBER(MATCH(SUBSTITUTE(D4328," ",""),SUBSTITUTE('Look Up Values'!$S$2:$S$120," ",""),0)),"","D&amp;R error")),"")</f>
        <v/>
      </c>
      <c r="Q4328" s="242" t="str" cm="1">
        <f t="array" ref="Q4328">IF(AND(I4328&lt;&gt;0,I4328&lt;&gt;""),IF(G4328="","",IF(ISNUMBER(MATCH(SUBSTITUTE(G4328," ",""),SUBSTITUTE('Look Up Values'!$I$2:$I$10," ",""),0)),"","State error")),"")</f>
        <v/>
      </c>
      <c r="R4328" s="260" t="str">
        <f t="shared" si="135"/>
        <v/>
      </c>
    </row>
    <row r="4329" spans="1:18" ht="15.75">
      <c r="A4329" s="250">
        <v>4322</v>
      </c>
      <c r="B4329" s="198"/>
      <c r="C4329" s="25"/>
      <c r="D4329" s="25"/>
      <c r="E4329" s="25"/>
      <c r="F4329" s="25"/>
      <c r="G4329" s="26"/>
      <c r="H4329" s="27"/>
      <c r="I4329" s="28"/>
      <c r="J4329" s="430"/>
      <c r="K4329" s="48"/>
      <c r="L4329" s="457" t="str">
        <f t="shared" si="134"/>
        <v/>
      </c>
      <c r="M4329" s="245" cm="1">
        <f t="array" ref="M4329">SUMPRODUCT(--(N4329:Q4329&lt;&gt;"")) + IF(TRIM(R4329)="",0,LEN(R4329)-LEN(SUBSTITUTE(R4329,",",""))+1)</f>
        <v>0</v>
      </c>
      <c r="N4329" s="242" t="str">
        <f>IF(AND(I4329&lt;&gt;0,I4329&lt;&gt;""),IF(TRIM(SUBSTITUTE(B4329,CHAR(160),""))="","",IF(ISNUMBER(MATCH(TRIM(SUBSTITUTE(B4329,CHAR(160),"")),'Look Up Values'!$B$2:$B$500,0)),"","Origin error")),"")</f>
        <v/>
      </c>
      <c r="O4329" s="242" t="str">
        <f>IF(AND(I4329&lt;&gt;0,I4329&lt;&gt;""),IF(C4329="","",IF(AND(ISNUMBER(--LEFT(C4329,FIND(" ",C4329&amp;" ")-1)),OR(LEN(LEFT(C4329,FIND(" ",C4329&amp;" ")-1))=6,LEN(LEFT(C4329,FIND(" ",C4329&amp;" ")-1))=7),OR(ISNUMBER(MATCH(LEFT(C4329,FIND(" ",C4329&amp;" ")-1),'Look Up Values'!$G$2:$G$1000,0)),ISNUMBER(MATCH(LEFT(C4329,FIND(" ",C4329&amp;" ")-1),'Look Up Values'!$AE$2:$AE$2000,0)))),"","EWC error")),"")</f>
        <v/>
      </c>
      <c r="P4329" s="242" t="str" cm="1">
        <f t="array" ref="P4329">IF(AND(I4329&lt;&gt;0,I4329&lt;&gt;""),IF(D4329="","",IF(ISNUMBER(MATCH(SUBSTITUTE(D4329," ",""),SUBSTITUTE('Look Up Values'!$S$2:$S$120," ",""),0)),"","D&amp;R error")),"")</f>
        <v/>
      </c>
      <c r="Q4329" s="242" t="str" cm="1">
        <f t="array" ref="Q4329">IF(AND(I4329&lt;&gt;0,I4329&lt;&gt;""),IF(G4329="","",IF(ISNUMBER(MATCH(SUBSTITUTE(G4329," ",""),SUBSTITUTE('Look Up Values'!$I$2:$I$10," ",""),0)),"","State error")),"")</f>
        <v/>
      </c>
      <c r="R4329" s="260" t="str">
        <f t="shared" si="135"/>
        <v/>
      </c>
    </row>
    <row r="4330" spans="1:18" ht="15.75">
      <c r="A4330" s="250">
        <v>4323</v>
      </c>
      <c r="B4330" s="198"/>
      <c r="C4330" s="25"/>
      <c r="D4330" s="25"/>
      <c r="E4330" s="25"/>
      <c r="F4330" s="25"/>
      <c r="G4330" s="26"/>
      <c r="H4330" s="27"/>
      <c r="I4330" s="28"/>
      <c r="J4330" s="430"/>
      <c r="K4330" s="48"/>
      <c r="L4330" s="457" t="str">
        <f t="shared" si="134"/>
        <v/>
      </c>
      <c r="M4330" s="245" cm="1">
        <f t="array" ref="M4330">SUMPRODUCT(--(N4330:Q4330&lt;&gt;"")) + IF(TRIM(R4330)="",0,LEN(R4330)-LEN(SUBSTITUTE(R4330,",",""))+1)</f>
        <v>0</v>
      </c>
      <c r="N4330" s="242" t="str">
        <f>IF(AND(I4330&lt;&gt;0,I4330&lt;&gt;""),IF(TRIM(SUBSTITUTE(B4330,CHAR(160),""))="","",IF(ISNUMBER(MATCH(TRIM(SUBSTITUTE(B4330,CHAR(160),"")),'Look Up Values'!$B$2:$B$500,0)),"","Origin error")),"")</f>
        <v/>
      </c>
      <c r="O4330" s="242" t="str">
        <f>IF(AND(I4330&lt;&gt;0,I4330&lt;&gt;""),IF(C4330="","",IF(AND(ISNUMBER(--LEFT(C4330,FIND(" ",C4330&amp;" ")-1)),OR(LEN(LEFT(C4330,FIND(" ",C4330&amp;" ")-1))=6,LEN(LEFT(C4330,FIND(" ",C4330&amp;" ")-1))=7),OR(ISNUMBER(MATCH(LEFT(C4330,FIND(" ",C4330&amp;" ")-1),'Look Up Values'!$G$2:$G$1000,0)),ISNUMBER(MATCH(LEFT(C4330,FIND(" ",C4330&amp;" ")-1),'Look Up Values'!$AE$2:$AE$2000,0)))),"","EWC error")),"")</f>
        <v/>
      </c>
      <c r="P4330" s="242" t="str" cm="1">
        <f t="array" ref="P4330">IF(AND(I4330&lt;&gt;0,I4330&lt;&gt;""),IF(D4330="","",IF(ISNUMBER(MATCH(SUBSTITUTE(D4330," ",""),SUBSTITUTE('Look Up Values'!$S$2:$S$120," ",""),0)),"","D&amp;R error")),"")</f>
        <v/>
      </c>
      <c r="Q4330" s="242" t="str" cm="1">
        <f t="array" ref="Q4330">IF(AND(I4330&lt;&gt;0,I4330&lt;&gt;""),IF(G4330="","",IF(ISNUMBER(MATCH(SUBSTITUTE(G4330," ",""),SUBSTITUTE('Look Up Values'!$I$2:$I$10," ",""),0)),"","State error")),"")</f>
        <v/>
      </c>
      <c r="R4330" s="260" t="str">
        <f t="shared" si="135"/>
        <v/>
      </c>
    </row>
    <row r="4331" spans="1:18" ht="15.75">
      <c r="A4331" s="250">
        <v>4324</v>
      </c>
      <c r="B4331" s="198"/>
      <c r="C4331" s="25"/>
      <c r="D4331" s="25"/>
      <c r="E4331" s="25"/>
      <c r="F4331" s="25"/>
      <c r="G4331" s="26"/>
      <c r="H4331" s="27"/>
      <c r="I4331" s="28"/>
      <c r="J4331" s="430"/>
      <c r="K4331" s="48"/>
      <c r="L4331" s="457" t="str">
        <f t="shared" si="134"/>
        <v/>
      </c>
      <c r="M4331" s="245" cm="1">
        <f t="array" ref="M4331">SUMPRODUCT(--(N4331:Q4331&lt;&gt;"")) + IF(TRIM(R4331)="",0,LEN(R4331)-LEN(SUBSTITUTE(R4331,",",""))+1)</f>
        <v>0</v>
      </c>
      <c r="N4331" s="242" t="str">
        <f>IF(AND(I4331&lt;&gt;0,I4331&lt;&gt;""),IF(TRIM(SUBSTITUTE(B4331,CHAR(160),""))="","",IF(ISNUMBER(MATCH(TRIM(SUBSTITUTE(B4331,CHAR(160),"")),'Look Up Values'!$B$2:$B$500,0)),"","Origin error")),"")</f>
        <v/>
      </c>
      <c r="O4331" s="242" t="str">
        <f>IF(AND(I4331&lt;&gt;0,I4331&lt;&gt;""),IF(C4331="","",IF(AND(ISNUMBER(--LEFT(C4331,FIND(" ",C4331&amp;" ")-1)),OR(LEN(LEFT(C4331,FIND(" ",C4331&amp;" ")-1))=6,LEN(LEFT(C4331,FIND(" ",C4331&amp;" ")-1))=7),OR(ISNUMBER(MATCH(LEFT(C4331,FIND(" ",C4331&amp;" ")-1),'Look Up Values'!$G$2:$G$1000,0)),ISNUMBER(MATCH(LEFT(C4331,FIND(" ",C4331&amp;" ")-1),'Look Up Values'!$AE$2:$AE$2000,0)))),"","EWC error")),"")</f>
        <v/>
      </c>
      <c r="P4331" s="242" t="str" cm="1">
        <f t="array" ref="P4331">IF(AND(I4331&lt;&gt;0,I4331&lt;&gt;""),IF(D4331="","",IF(ISNUMBER(MATCH(SUBSTITUTE(D4331," ",""),SUBSTITUTE('Look Up Values'!$S$2:$S$120," ",""),0)),"","D&amp;R error")),"")</f>
        <v/>
      </c>
      <c r="Q4331" s="242" t="str" cm="1">
        <f t="array" ref="Q4331">IF(AND(I4331&lt;&gt;0,I4331&lt;&gt;""),IF(G4331="","",IF(ISNUMBER(MATCH(SUBSTITUTE(G4331," ",""),SUBSTITUTE('Look Up Values'!$I$2:$I$10," ",""),0)),"","State error")),"")</f>
        <v/>
      </c>
      <c r="R4331" s="260" t="str">
        <f t="shared" si="135"/>
        <v/>
      </c>
    </row>
    <row r="4332" spans="1:18" ht="15.75">
      <c r="A4332" s="250">
        <v>4325</v>
      </c>
      <c r="B4332" s="198"/>
      <c r="C4332" s="25"/>
      <c r="D4332" s="25"/>
      <c r="E4332" s="25"/>
      <c r="F4332" s="25"/>
      <c r="G4332" s="26"/>
      <c r="H4332" s="27"/>
      <c r="I4332" s="28"/>
      <c r="J4332" s="430"/>
      <c r="K4332" s="48"/>
      <c r="L4332" s="457" t="str">
        <f t="shared" si="134"/>
        <v/>
      </c>
      <c r="M4332" s="245" cm="1">
        <f t="array" ref="M4332">SUMPRODUCT(--(N4332:Q4332&lt;&gt;"")) + IF(TRIM(R4332)="",0,LEN(R4332)-LEN(SUBSTITUTE(R4332,",",""))+1)</f>
        <v>0</v>
      </c>
      <c r="N4332" s="242" t="str">
        <f>IF(AND(I4332&lt;&gt;0,I4332&lt;&gt;""),IF(TRIM(SUBSTITUTE(B4332,CHAR(160),""))="","",IF(ISNUMBER(MATCH(TRIM(SUBSTITUTE(B4332,CHAR(160),"")),'Look Up Values'!$B$2:$B$500,0)),"","Origin error")),"")</f>
        <v/>
      </c>
      <c r="O4332" s="242" t="str">
        <f>IF(AND(I4332&lt;&gt;0,I4332&lt;&gt;""),IF(C4332="","",IF(AND(ISNUMBER(--LEFT(C4332,FIND(" ",C4332&amp;" ")-1)),OR(LEN(LEFT(C4332,FIND(" ",C4332&amp;" ")-1))=6,LEN(LEFT(C4332,FIND(" ",C4332&amp;" ")-1))=7),OR(ISNUMBER(MATCH(LEFT(C4332,FIND(" ",C4332&amp;" ")-1),'Look Up Values'!$G$2:$G$1000,0)),ISNUMBER(MATCH(LEFT(C4332,FIND(" ",C4332&amp;" ")-1),'Look Up Values'!$AE$2:$AE$2000,0)))),"","EWC error")),"")</f>
        <v/>
      </c>
      <c r="P4332" s="242" t="str" cm="1">
        <f t="array" ref="P4332">IF(AND(I4332&lt;&gt;0,I4332&lt;&gt;""),IF(D4332="","",IF(ISNUMBER(MATCH(SUBSTITUTE(D4332," ",""),SUBSTITUTE('Look Up Values'!$S$2:$S$120," ",""),0)),"","D&amp;R error")),"")</f>
        <v/>
      </c>
      <c r="Q4332" s="242" t="str" cm="1">
        <f t="array" ref="Q4332">IF(AND(I4332&lt;&gt;0,I4332&lt;&gt;""),IF(G4332="","",IF(ISNUMBER(MATCH(SUBSTITUTE(G4332," ",""),SUBSTITUTE('Look Up Values'!$I$2:$I$10," ",""),0)),"","State error")),"")</f>
        <v/>
      </c>
      <c r="R4332" s="260" t="str">
        <f t="shared" si="135"/>
        <v/>
      </c>
    </row>
    <row r="4333" spans="1:18" ht="15.75">
      <c r="A4333" s="250">
        <v>4326</v>
      </c>
      <c r="B4333" s="198"/>
      <c r="C4333" s="25"/>
      <c r="D4333" s="25"/>
      <c r="E4333" s="25"/>
      <c r="F4333" s="25"/>
      <c r="G4333" s="26"/>
      <c r="H4333" s="27"/>
      <c r="I4333" s="28"/>
      <c r="J4333" s="430"/>
      <c r="K4333" s="48"/>
      <c r="L4333" s="457" t="str">
        <f t="shared" si="134"/>
        <v/>
      </c>
      <c r="M4333" s="245" cm="1">
        <f t="array" ref="M4333">SUMPRODUCT(--(N4333:Q4333&lt;&gt;"")) + IF(TRIM(R4333)="",0,LEN(R4333)-LEN(SUBSTITUTE(R4333,",",""))+1)</f>
        <v>0</v>
      </c>
      <c r="N4333" s="242" t="str">
        <f>IF(AND(I4333&lt;&gt;0,I4333&lt;&gt;""),IF(TRIM(SUBSTITUTE(B4333,CHAR(160),""))="","",IF(ISNUMBER(MATCH(TRIM(SUBSTITUTE(B4333,CHAR(160),"")),'Look Up Values'!$B$2:$B$500,0)),"","Origin error")),"")</f>
        <v/>
      </c>
      <c r="O4333" s="242" t="str">
        <f>IF(AND(I4333&lt;&gt;0,I4333&lt;&gt;""),IF(C4333="","",IF(AND(ISNUMBER(--LEFT(C4333,FIND(" ",C4333&amp;" ")-1)),OR(LEN(LEFT(C4333,FIND(" ",C4333&amp;" ")-1))=6,LEN(LEFT(C4333,FIND(" ",C4333&amp;" ")-1))=7),OR(ISNUMBER(MATCH(LEFT(C4333,FIND(" ",C4333&amp;" ")-1),'Look Up Values'!$G$2:$G$1000,0)),ISNUMBER(MATCH(LEFT(C4333,FIND(" ",C4333&amp;" ")-1),'Look Up Values'!$AE$2:$AE$2000,0)))),"","EWC error")),"")</f>
        <v/>
      </c>
      <c r="P4333" s="242" t="str" cm="1">
        <f t="array" ref="P4333">IF(AND(I4333&lt;&gt;0,I4333&lt;&gt;""),IF(D4333="","",IF(ISNUMBER(MATCH(SUBSTITUTE(D4333," ",""),SUBSTITUTE('Look Up Values'!$S$2:$S$120," ",""),0)),"","D&amp;R error")),"")</f>
        <v/>
      </c>
      <c r="Q4333" s="242" t="str" cm="1">
        <f t="array" ref="Q4333">IF(AND(I4333&lt;&gt;0,I4333&lt;&gt;""),IF(G4333="","",IF(ISNUMBER(MATCH(SUBSTITUTE(G4333," ",""),SUBSTITUTE('Look Up Values'!$I$2:$I$10," ",""),0)),"","State error")),"")</f>
        <v/>
      </c>
      <c r="R4333" s="260" t="str">
        <f t="shared" si="135"/>
        <v/>
      </c>
    </row>
    <row r="4334" spans="1:18" ht="15.75">
      <c r="A4334" s="250">
        <v>4327</v>
      </c>
      <c r="B4334" s="198"/>
      <c r="C4334" s="25"/>
      <c r="D4334" s="25"/>
      <c r="E4334" s="25"/>
      <c r="F4334" s="25"/>
      <c r="G4334" s="26"/>
      <c r="H4334" s="27"/>
      <c r="I4334" s="28"/>
      <c r="J4334" s="430"/>
      <c r="K4334" s="48"/>
      <c r="L4334" s="457" t="str">
        <f t="shared" si="134"/>
        <v/>
      </c>
      <c r="M4334" s="245" cm="1">
        <f t="array" ref="M4334">SUMPRODUCT(--(N4334:Q4334&lt;&gt;"")) + IF(TRIM(R4334)="",0,LEN(R4334)-LEN(SUBSTITUTE(R4334,",",""))+1)</f>
        <v>0</v>
      </c>
      <c r="N4334" s="242" t="str">
        <f>IF(AND(I4334&lt;&gt;0,I4334&lt;&gt;""),IF(TRIM(SUBSTITUTE(B4334,CHAR(160),""))="","",IF(ISNUMBER(MATCH(TRIM(SUBSTITUTE(B4334,CHAR(160),"")),'Look Up Values'!$B$2:$B$500,0)),"","Origin error")),"")</f>
        <v/>
      </c>
      <c r="O4334" s="242" t="str">
        <f>IF(AND(I4334&lt;&gt;0,I4334&lt;&gt;""),IF(C4334="","",IF(AND(ISNUMBER(--LEFT(C4334,FIND(" ",C4334&amp;" ")-1)),OR(LEN(LEFT(C4334,FIND(" ",C4334&amp;" ")-1))=6,LEN(LEFT(C4334,FIND(" ",C4334&amp;" ")-1))=7),OR(ISNUMBER(MATCH(LEFT(C4334,FIND(" ",C4334&amp;" ")-1),'Look Up Values'!$G$2:$G$1000,0)),ISNUMBER(MATCH(LEFT(C4334,FIND(" ",C4334&amp;" ")-1),'Look Up Values'!$AE$2:$AE$2000,0)))),"","EWC error")),"")</f>
        <v/>
      </c>
      <c r="P4334" s="242" t="str" cm="1">
        <f t="array" ref="P4334">IF(AND(I4334&lt;&gt;0,I4334&lt;&gt;""),IF(D4334="","",IF(ISNUMBER(MATCH(SUBSTITUTE(D4334," ",""),SUBSTITUTE('Look Up Values'!$S$2:$S$120," ",""),0)),"","D&amp;R error")),"")</f>
        <v/>
      </c>
      <c r="Q4334" s="242" t="str" cm="1">
        <f t="array" ref="Q4334">IF(AND(I4334&lt;&gt;0,I4334&lt;&gt;""),IF(G4334="","",IF(ISNUMBER(MATCH(SUBSTITUTE(G4334," ",""),SUBSTITUTE('Look Up Values'!$I$2:$I$10," ",""),0)),"","State error")),"")</f>
        <v/>
      </c>
      <c r="R4334" s="260" t="str">
        <f t="shared" si="135"/>
        <v/>
      </c>
    </row>
    <row r="4335" spans="1:18" ht="15.75">
      <c r="A4335" s="250">
        <v>4328</v>
      </c>
      <c r="B4335" s="198"/>
      <c r="C4335" s="25"/>
      <c r="D4335" s="25"/>
      <c r="E4335" s="25"/>
      <c r="F4335" s="25"/>
      <c r="G4335" s="26"/>
      <c r="H4335" s="27"/>
      <c r="I4335" s="28"/>
      <c r="J4335" s="430"/>
      <c r="K4335" s="48"/>
      <c r="L4335" s="457" t="str">
        <f t="shared" si="134"/>
        <v/>
      </c>
      <c r="M4335" s="245" cm="1">
        <f t="array" ref="M4335">SUMPRODUCT(--(N4335:Q4335&lt;&gt;"")) + IF(TRIM(R4335)="",0,LEN(R4335)-LEN(SUBSTITUTE(R4335,",",""))+1)</f>
        <v>0</v>
      </c>
      <c r="N4335" s="242" t="str">
        <f>IF(AND(I4335&lt;&gt;0,I4335&lt;&gt;""),IF(TRIM(SUBSTITUTE(B4335,CHAR(160),""))="","",IF(ISNUMBER(MATCH(TRIM(SUBSTITUTE(B4335,CHAR(160),"")),'Look Up Values'!$B$2:$B$500,0)),"","Origin error")),"")</f>
        <v/>
      </c>
      <c r="O4335" s="242" t="str">
        <f>IF(AND(I4335&lt;&gt;0,I4335&lt;&gt;""),IF(C4335="","",IF(AND(ISNUMBER(--LEFT(C4335,FIND(" ",C4335&amp;" ")-1)),OR(LEN(LEFT(C4335,FIND(" ",C4335&amp;" ")-1))=6,LEN(LEFT(C4335,FIND(" ",C4335&amp;" ")-1))=7),OR(ISNUMBER(MATCH(LEFT(C4335,FIND(" ",C4335&amp;" ")-1),'Look Up Values'!$G$2:$G$1000,0)),ISNUMBER(MATCH(LEFT(C4335,FIND(" ",C4335&amp;" ")-1),'Look Up Values'!$AE$2:$AE$2000,0)))),"","EWC error")),"")</f>
        <v/>
      </c>
      <c r="P4335" s="242" t="str" cm="1">
        <f t="array" ref="P4335">IF(AND(I4335&lt;&gt;0,I4335&lt;&gt;""),IF(D4335="","",IF(ISNUMBER(MATCH(SUBSTITUTE(D4335," ",""),SUBSTITUTE('Look Up Values'!$S$2:$S$120," ",""),0)),"","D&amp;R error")),"")</f>
        <v/>
      </c>
      <c r="Q4335" s="242" t="str" cm="1">
        <f t="array" ref="Q4335">IF(AND(I4335&lt;&gt;0,I4335&lt;&gt;""),IF(G4335="","",IF(ISNUMBER(MATCH(SUBSTITUTE(G4335," ",""),SUBSTITUTE('Look Up Values'!$I$2:$I$10," ",""),0)),"","State error")),"")</f>
        <v/>
      </c>
      <c r="R4335" s="260" t="str">
        <f t="shared" si="135"/>
        <v/>
      </c>
    </row>
    <row r="4336" spans="1:18" ht="15.75">
      <c r="A4336" s="250">
        <v>4329</v>
      </c>
      <c r="B4336" s="198"/>
      <c r="C4336" s="25"/>
      <c r="D4336" s="25"/>
      <c r="E4336" s="25"/>
      <c r="F4336" s="25"/>
      <c r="G4336" s="26"/>
      <c r="H4336" s="27"/>
      <c r="I4336" s="28"/>
      <c r="J4336" s="430"/>
      <c r="K4336" s="48"/>
      <c r="L4336" s="457" t="str">
        <f t="shared" si="134"/>
        <v/>
      </c>
      <c r="M4336" s="245" cm="1">
        <f t="array" ref="M4336">SUMPRODUCT(--(N4336:Q4336&lt;&gt;"")) + IF(TRIM(R4336)="",0,LEN(R4336)-LEN(SUBSTITUTE(R4336,",",""))+1)</f>
        <v>0</v>
      </c>
      <c r="N4336" s="242" t="str">
        <f>IF(AND(I4336&lt;&gt;0,I4336&lt;&gt;""),IF(TRIM(SUBSTITUTE(B4336,CHAR(160),""))="","",IF(ISNUMBER(MATCH(TRIM(SUBSTITUTE(B4336,CHAR(160),"")),'Look Up Values'!$B$2:$B$500,0)),"","Origin error")),"")</f>
        <v/>
      </c>
      <c r="O4336" s="242" t="str">
        <f>IF(AND(I4336&lt;&gt;0,I4336&lt;&gt;""),IF(C4336="","",IF(AND(ISNUMBER(--LEFT(C4336,FIND(" ",C4336&amp;" ")-1)),OR(LEN(LEFT(C4336,FIND(" ",C4336&amp;" ")-1))=6,LEN(LEFT(C4336,FIND(" ",C4336&amp;" ")-1))=7),OR(ISNUMBER(MATCH(LEFT(C4336,FIND(" ",C4336&amp;" ")-1),'Look Up Values'!$G$2:$G$1000,0)),ISNUMBER(MATCH(LEFT(C4336,FIND(" ",C4336&amp;" ")-1),'Look Up Values'!$AE$2:$AE$2000,0)))),"","EWC error")),"")</f>
        <v/>
      </c>
      <c r="P4336" s="242" t="str" cm="1">
        <f t="array" ref="P4336">IF(AND(I4336&lt;&gt;0,I4336&lt;&gt;""),IF(D4336="","",IF(ISNUMBER(MATCH(SUBSTITUTE(D4336," ",""),SUBSTITUTE('Look Up Values'!$S$2:$S$120," ",""),0)),"","D&amp;R error")),"")</f>
        <v/>
      </c>
      <c r="Q4336" s="242" t="str" cm="1">
        <f t="array" ref="Q4336">IF(AND(I4336&lt;&gt;0,I4336&lt;&gt;""),IF(G4336="","",IF(ISNUMBER(MATCH(SUBSTITUTE(G4336," ",""),SUBSTITUTE('Look Up Values'!$I$2:$I$10," ",""),0)),"","State error")),"")</f>
        <v/>
      </c>
      <c r="R4336" s="260" t="str">
        <f t="shared" si="135"/>
        <v/>
      </c>
    </row>
    <row r="4337" spans="1:18" ht="15.75">
      <c r="A4337" s="250">
        <v>4330</v>
      </c>
      <c r="B4337" s="198"/>
      <c r="C4337" s="25"/>
      <c r="D4337" s="25"/>
      <c r="E4337" s="25"/>
      <c r="F4337" s="25"/>
      <c r="G4337" s="26"/>
      <c r="H4337" s="27"/>
      <c r="I4337" s="28"/>
      <c r="J4337" s="430"/>
      <c r="K4337" s="48"/>
      <c r="L4337" s="457" t="str">
        <f t="shared" si="134"/>
        <v/>
      </c>
      <c r="M4337" s="245" cm="1">
        <f t="array" ref="M4337">SUMPRODUCT(--(N4337:Q4337&lt;&gt;"")) + IF(TRIM(R4337)="",0,LEN(R4337)-LEN(SUBSTITUTE(R4337,",",""))+1)</f>
        <v>0</v>
      </c>
      <c r="N4337" s="242" t="str">
        <f>IF(AND(I4337&lt;&gt;0,I4337&lt;&gt;""),IF(TRIM(SUBSTITUTE(B4337,CHAR(160),""))="","",IF(ISNUMBER(MATCH(TRIM(SUBSTITUTE(B4337,CHAR(160),"")),'Look Up Values'!$B$2:$B$500,0)),"","Origin error")),"")</f>
        <v/>
      </c>
      <c r="O4337" s="242" t="str">
        <f>IF(AND(I4337&lt;&gt;0,I4337&lt;&gt;""),IF(C4337="","",IF(AND(ISNUMBER(--LEFT(C4337,FIND(" ",C4337&amp;" ")-1)),OR(LEN(LEFT(C4337,FIND(" ",C4337&amp;" ")-1))=6,LEN(LEFT(C4337,FIND(" ",C4337&amp;" ")-1))=7),OR(ISNUMBER(MATCH(LEFT(C4337,FIND(" ",C4337&amp;" ")-1),'Look Up Values'!$G$2:$G$1000,0)),ISNUMBER(MATCH(LEFT(C4337,FIND(" ",C4337&amp;" ")-1),'Look Up Values'!$AE$2:$AE$2000,0)))),"","EWC error")),"")</f>
        <v/>
      </c>
      <c r="P4337" s="242" t="str" cm="1">
        <f t="array" ref="P4337">IF(AND(I4337&lt;&gt;0,I4337&lt;&gt;""),IF(D4337="","",IF(ISNUMBER(MATCH(SUBSTITUTE(D4337," ",""),SUBSTITUTE('Look Up Values'!$S$2:$S$120," ",""),0)),"","D&amp;R error")),"")</f>
        <v/>
      </c>
      <c r="Q4337" s="242" t="str" cm="1">
        <f t="array" ref="Q4337">IF(AND(I4337&lt;&gt;0,I4337&lt;&gt;""),IF(G4337="","",IF(ISNUMBER(MATCH(SUBSTITUTE(G4337," ",""),SUBSTITUTE('Look Up Values'!$I$2:$I$10," ",""),0)),"","State error")),"")</f>
        <v/>
      </c>
      <c r="R4337" s="260" t="str">
        <f t="shared" si="135"/>
        <v/>
      </c>
    </row>
    <row r="4338" spans="1:18" ht="15.75">
      <c r="A4338" s="250">
        <v>4331</v>
      </c>
      <c r="B4338" s="198"/>
      <c r="C4338" s="25"/>
      <c r="D4338" s="25"/>
      <c r="E4338" s="25"/>
      <c r="F4338" s="25"/>
      <c r="G4338" s="26"/>
      <c r="H4338" s="27"/>
      <c r="I4338" s="28"/>
      <c r="J4338" s="430"/>
      <c r="K4338" s="48"/>
      <c r="L4338" s="457" t="str">
        <f t="shared" si="134"/>
        <v/>
      </c>
      <c r="M4338" s="245" cm="1">
        <f t="array" ref="M4338">SUMPRODUCT(--(N4338:Q4338&lt;&gt;"")) + IF(TRIM(R4338)="",0,LEN(R4338)-LEN(SUBSTITUTE(R4338,",",""))+1)</f>
        <v>0</v>
      </c>
      <c r="N4338" s="242" t="str">
        <f>IF(AND(I4338&lt;&gt;0,I4338&lt;&gt;""),IF(TRIM(SUBSTITUTE(B4338,CHAR(160),""))="","",IF(ISNUMBER(MATCH(TRIM(SUBSTITUTE(B4338,CHAR(160),"")),'Look Up Values'!$B$2:$B$500,0)),"","Origin error")),"")</f>
        <v/>
      </c>
      <c r="O4338" s="242" t="str">
        <f>IF(AND(I4338&lt;&gt;0,I4338&lt;&gt;""),IF(C4338="","",IF(AND(ISNUMBER(--LEFT(C4338,FIND(" ",C4338&amp;" ")-1)),OR(LEN(LEFT(C4338,FIND(" ",C4338&amp;" ")-1))=6,LEN(LEFT(C4338,FIND(" ",C4338&amp;" ")-1))=7),OR(ISNUMBER(MATCH(LEFT(C4338,FIND(" ",C4338&amp;" ")-1),'Look Up Values'!$G$2:$G$1000,0)),ISNUMBER(MATCH(LEFT(C4338,FIND(" ",C4338&amp;" ")-1),'Look Up Values'!$AE$2:$AE$2000,0)))),"","EWC error")),"")</f>
        <v/>
      </c>
      <c r="P4338" s="242" t="str" cm="1">
        <f t="array" ref="P4338">IF(AND(I4338&lt;&gt;0,I4338&lt;&gt;""),IF(D4338="","",IF(ISNUMBER(MATCH(SUBSTITUTE(D4338," ",""),SUBSTITUTE('Look Up Values'!$S$2:$S$120," ",""),0)),"","D&amp;R error")),"")</f>
        <v/>
      </c>
      <c r="Q4338" s="242" t="str" cm="1">
        <f t="array" ref="Q4338">IF(AND(I4338&lt;&gt;0,I4338&lt;&gt;""),IF(G4338="","",IF(ISNUMBER(MATCH(SUBSTITUTE(G4338," ",""),SUBSTITUTE('Look Up Values'!$I$2:$I$10," ",""),0)),"","State error")),"")</f>
        <v/>
      </c>
      <c r="R4338" s="260" t="str">
        <f t="shared" si="135"/>
        <v/>
      </c>
    </row>
    <row r="4339" spans="1:18" ht="15.75">
      <c r="A4339" s="250">
        <v>4332</v>
      </c>
      <c r="B4339" s="198"/>
      <c r="C4339" s="25"/>
      <c r="D4339" s="25"/>
      <c r="E4339" s="25"/>
      <c r="F4339" s="25"/>
      <c r="G4339" s="26"/>
      <c r="H4339" s="27"/>
      <c r="I4339" s="28"/>
      <c r="J4339" s="430"/>
      <c r="K4339" s="48"/>
      <c r="L4339" s="457" t="str">
        <f t="shared" si="134"/>
        <v/>
      </c>
      <c r="M4339" s="245" cm="1">
        <f t="array" ref="M4339">SUMPRODUCT(--(N4339:Q4339&lt;&gt;"")) + IF(TRIM(R4339)="",0,LEN(R4339)-LEN(SUBSTITUTE(R4339,",",""))+1)</f>
        <v>0</v>
      </c>
      <c r="N4339" s="242" t="str">
        <f>IF(AND(I4339&lt;&gt;0,I4339&lt;&gt;""),IF(TRIM(SUBSTITUTE(B4339,CHAR(160),""))="","",IF(ISNUMBER(MATCH(TRIM(SUBSTITUTE(B4339,CHAR(160),"")),'Look Up Values'!$B$2:$B$500,0)),"","Origin error")),"")</f>
        <v/>
      </c>
      <c r="O4339" s="242" t="str">
        <f>IF(AND(I4339&lt;&gt;0,I4339&lt;&gt;""),IF(C4339="","",IF(AND(ISNUMBER(--LEFT(C4339,FIND(" ",C4339&amp;" ")-1)),OR(LEN(LEFT(C4339,FIND(" ",C4339&amp;" ")-1))=6,LEN(LEFT(C4339,FIND(" ",C4339&amp;" ")-1))=7),OR(ISNUMBER(MATCH(LEFT(C4339,FIND(" ",C4339&amp;" ")-1),'Look Up Values'!$G$2:$G$1000,0)),ISNUMBER(MATCH(LEFT(C4339,FIND(" ",C4339&amp;" ")-1),'Look Up Values'!$AE$2:$AE$2000,0)))),"","EWC error")),"")</f>
        <v/>
      </c>
      <c r="P4339" s="242" t="str" cm="1">
        <f t="array" ref="P4339">IF(AND(I4339&lt;&gt;0,I4339&lt;&gt;""),IF(D4339="","",IF(ISNUMBER(MATCH(SUBSTITUTE(D4339," ",""),SUBSTITUTE('Look Up Values'!$S$2:$S$120," ",""),0)),"","D&amp;R error")),"")</f>
        <v/>
      </c>
      <c r="Q4339" s="242" t="str" cm="1">
        <f t="array" ref="Q4339">IF(AND(I4339&lt;&gt;0,I4339&lt;&gt;""),IF(G4339="","",IF(ISNUMBER(MATCH(SUBSTITUTE(G4339," ",""),SUBSTITUTE('Look Up Values'!$I$2:$I$10," ",""),0)),"","State error")),"")</f>
        <v/>
      </c>
      <c r="R4339" s="260" t="str">
        <f t="shared" si="135"/>
        <v/>
      </c>
    </row>
    <row r="4340" spans="1:18" ht="15.75">
      <c r="A4340" s="250">
        <v>4333</v>
      </c>
      <c r="B4340" s="198"/>
      <c r="C4340" s="25"/>
      <c r="D4340" s="25"/>
      <c r="E4340" s="25"/>
      <c r="F4340" s="25"/>
      <c r="G4340" s="26"/>
      <c r="H4340" s="27"/>
      <c r="I4340" s="28"/>
      <c r="J4340" s="430"/>
      <c r="K4340" s="48"/>
      <c r="L4340" s="457" t="str">
        <f t="shared" si="134"/>
        <v/>
      </c>
      <c r="M4340" s="245" cm="1">
        <f t="array" ref="M4340">SUMPRODUCT(--(N4340:Q4340&lt;&gt;"")) + IF(TRIM(R4340)="",0,LEN(R4340)-LEN(SUBSTITUTE(R4340,",",""))+1)</f>
        <v>0</v>
      </c>
      <c r="N4340" s="242" t="str">
        <f>IF(AND(I4340&lt;&gt;0,I4340&lt;&gt;""),IF(TRIM(SUBSTITUTE(B4340,CHAR(160),""))="","",IF(ISNUMBER(MATCH(TRIM(SUBSTITUTE(B4340,CHAR(160),"")),'Look Up Values'!$B$2:$B$500,0)),"","Origin error")),"")</f>
        <v/>
      </c>
      <c r="O4340" s="242" t="str">
        <f>IF(AND(I4340&lt;&gt;0,I4340&lt;&gt;""),IF(C4340="","",IF(AND(ISNUMBER(--LEFT(C4340,FIND(" ",C4340&amp;" ")-1)),OR(LEN(LEFT(C4340,FIND(" ",C4340&amp;" ")-1))=6,LEN(LEFT(C4340,FIND(" ",C4340&amp;" ")-1))=7),OR(ISNUMBER(MATCH(LEFT(C4340,FIND(" ",C4340&amp;" ")-1),'Look Up Values'!$G$2:$G$1000,0)),ISNUMBER(MATCH(LEFT(C4340,FIND(" ",C4340&amp;" ")-1),'Look Up Values'!$AE$2:$AE$2000,0)))),"","EWC error")),"")</f>
        <v/>
      </c>
      <c r="P4340" s="242" t="str" cm="1">
        <f t="array" ref="P4340">IF(AND(I4340&lt;&gt;0,I4340&lt;&gt;""),IF(D4340="","",IF(ISNUMBER(MATCH(SUBSTITUTE(D4340," ",""),SUBSTITUTE('Look Up Values'!$S$2:$S$120," ",""),0)),"","D&amp;R error")),"")</f>
        <v/>
      </c>
      <c r="Q4340" s="242" t="str" cm="1">
        <f t="array" ref="Q4340">IF(AND(I4340&lt;&gt;0,I4340&lt;&gt;""),IF(G4340="","",IF(ISNUMBER(MATCH(SUBSTITUTE(G4340," ",""),SUBSTITUTE('Look Up Values'!$I$2:$I$10," ",""),0)),"","State error")),"")</f>
        <v/>
      </c>
      <c r="R4340" s="260" t="str">
        <f t="shared" si="135"/>
        <v/>
      </c>
    </row>
    <row r="4341" spans="1:18" ht="15.75">
      <c r="A4341" s="250">
        <v>4334</v>
      </c>
      <c r="B4341" s="198"/>
      <c r="C4341" s="25"/>
      <c r="D4341" s="25"/>
      <c r="E4341" s="25"/>
      <c r="F4341" s="25"/>
      <c r="G4341" s="26"/>
      <c r="H4341" s="27"/>
      <c r="I4341" s="28"/>
      <c r="J4341" s="430"/>
      <c r="K4341" s="48"/>
      <c r="L4341" s="457" t="str">
        <f t="shared" si="134"/>
        <v/>
      </c>
      <c r="M4341" s="245" cm="1">
        <f t="array" ref="M4341">SUMPRODUCT(--(N4341:Q4341&lt;&gt;"")) + IF(TRIM(R4341)="",0,LEN(R4341)-LEN(SUBSTITUTE(R4341,",",""))+1)</f>
        <v>0</v>
      </c>
      <c r="N4341" s="242" t="str">
        <f>IF(AND(I4341&lt;&gt;0,I4341&lt;&gt;""),IF(TRIM(SUBSTITUTE(B4341,CHAR(160),""))="","",IF(ISNUMBER(MATCH(TRIM(SUBSTITUTE(B4341,CHAR(160),"")),'Look Up Values'!$B$2:$B$500,0)),"","Origin error")),"")</f>
        <v/>
      </c>
      <c r="O4341" s="242" t="str">
        <f>IF(AND(I4341&lt;&gt;0,I4341&lt;&gt;""),IF(C4341="","",IF(AND(ISNUMBER(--LEFT(C4341,FIND(" ",C4341&amp;" ")-1)),OR(LEN(LEFT(C4341,FIND(" ",C4341&amp;" ")-1))=6,LEN(LEFT(C4341,FIND(" ",C4341&amp;" ")-1))=7),OR(ISNUMBER(MATCH(LEFT(C4341,FIND(" ",C4341&amp;" ")-1),'Look Up Values'!$G$2:$G$1000,0)),ISNUMBER(MATCH(LEFT(C4341,FIND(" ",C4341&amp;" ")-1),'Look Up Values'!$AE$2:$AE$2000,0)))),"","EWC error")),"")</f>
        <v/>
      </c>
      <c r="P4341" s="242" t="str" cm="1">
        <f t="array" ref="P4341">IF(AND(I4341&lt;&gt;0,I4341&lt;&gt;""),IF(D4341="","",IF(ISNUMBER(MATCH(SUBSTITUTE(D4341," ",""),SUBSTITUTE('Look Up Values'!$S$2:$S$120," ",""),0)),"","D&amp;R error")),"")</f>
        <v/>
      </c>
      <c r="Q4341" s="242" t="str" cm="1">
        <f t="array" ref="Q4341">IF(AND(I4341&lt;&gt;0,I4341&lt;&gt;""),IF(G4341="","",IF(ISNUMBER(MATCH(SUBSTITUTE(G4341," ",""),SUBSTITUTE('Look Up Values'!$I$2:$I$10," ",""),0)),"","State error")),"")</f>
        <v/>
      </c>
      <c r="R4341" s="260" t="str">
        <f t="shared" si="135"/>
        <v/>
      </c>
    </row>
    <row r="4342" spans="1:18" ht="15.75">
      <c r="A4342" s="250">
        <v>4335</v>
      </c>
      <c r="B4342" s="198"/>
      <c r="C4342" s="25"/>
      <c r="D4342" s="25"/>
      <c r="E4342" s="25"/>
      <c r="F4342" s="25"/>
      <c r="G4342" s="26"/>
      <c r="H4342" s="27"/>
      <c r="I4342" s="28"/>
      <c r="J4342" s="430"/>
      <c r="K4342" s="48"/>
      <c r="L4342" s="457" t="str">
        <f t="shared" si="134"/>
        <v/>
      </c>
      <c r="M4342" s="245" cm="1">
        <f t="array" ref="M4342">SUMPRODUCT(--(N4342:Q4342&lt;&gt;"")) + IF(TRIM(R4342)="",0,LEN(R4342)-LEN(SUBSTITUTE(R4342,",",""))+1)</f>
        <v>0</v>
      </c>
      <c r="N4342" s="242" t="str">
        <f>IF(AND(I4342&lt;&gt;0,I4342&lt;&gt;""),IF(TRIM(SUBSTITUTE(B4342,CHAR(160),""))="","",IF(ISNUMBER(MATCH(TRIM(SUBSTITUTE(B4342,CHAR(160),"")),'Look Up Values'!$B$2:$B$500,0)),"","Origin error")),"")</f>
        <v/>
      </c>
      <c r="O4342" s="242" t="str">
        <f>IF(AND(I4342&lt;&gt;0,I4342&lt;&gt;""),IF(C4342="","",IF(AND(ISNUMBER(--LEFT(C4342,FIND(" ",C4342&amp;" ")-1)),OR(LEN(LEFT(C4342,FIND(" ",C4342&amp;" ")-1))=6,LEN(LEFT(C4342,FIND(" ",C4342&amp;" ")-1))=7),OR(ISNUMBER(MATCH(LEFT(C4342,FIND(" ",C4342&amp;" ")-1),'Look Up Values'!$G$2:$G$1000,0)),ISNUMBER(MATCH(LEFT(C4342,FIND(" ",C4342&amp;" ")-1),'Look Up Values'!$AE$2:$AE$2000,0)))),"","EWC error")),"")</f>
        <v/>
      </c>
      <c r="P4342" s="242" t="str" cm="1">
        <f t="array" ref="P4342">IF(AND(I4342&lt;&gt;0,I4342&lt;&gt;""),IF(D4342="","",IF(ISNUMBER(MATCH(SUBSTITUTE(D4342," ",""),SUBSTITUTE('Look Up Values'!$S$2:$S$120," ",""),0)),"","D&amp;R error")),"")</f>
        <v/>
      </c>
      <c r="Q4342" s="242" t="str" cm="1">
        <f t="array" ref="Q4342">IF(AND(I4342&lt;&gt;0,I4342&lt;&gt;""),IF(G4342="","",IF(ISNUMBER(MATCH(SUBSTITUTE(G4342," ",""),SUBSTITUTE('Look Up Values'!$I$2:$I$10," ",""),0)),"","State error")),"")</f>
        <v/>
      </c>
      <c r="R4342" s="260" t="str">
        <f t="shared" si="135"/>
        <v/>
      </c>
    </row>
    <row r="4343" spans="1:18" ht="15.75">
      <c r="A4343" s="250">
        <v>4336</v>
      </c>
      <c r="B4343" s="198"/>
      <c r="C4343" s="25"/>
      <c r="D4343" s="25"/>
      <c r="E4343" s="25"/>
      <c r="F4343" s="25"/>
      <c r="G4343" s="26"/>
      <c r="H4343" s="27"/>
      <c r="I4343" s="28"/>
      <c r="J4343" s="430"/>
      <c r="K4343" s="48"/>
      <c r="L4343" s="457" t="str">
        <f t="shared" si="134"/>
        <v/>
      </c>
      <c r="M4343" s="245" cm="1">
        <f t="array" ref="M4343">SUMPRODUCT(--(N4343:Q4343&lt;&gt;"")) + IF(TRIM(R4343)="",0,LEN(R4343)-LEN(SUBSTITUTE(R4343,",",""))+1)</f>
        <v>0</v>
      </c>
      <c r="N4343" s="242" t="str">
        <f>IF(AND(I4343&lt;&gt;0,I4343&lt;&gt;""),IF(TRIM(SUBSTITUTE(B4343,CHAR(160),""))="","",IF(ISNUMBER(MATCH(TRIM(SUBSTITUTE(B4343,CHAR(160),"")),'Look Up Values'!$B$2:$B$500,0)),"","Origin error")),"")</f>
        <v/>
      </c>
      <c r="O4343" s="242" t="str">
        <f>IF(AND(I4343&lt;&gt;0,I4343&lt;&gt;""),IF(C4343="","",IF(AND(ISNUMBER(--LEFT(C4343,FIND(" ",C4343&amp;" ")-1)),OR(LEN(LEFT(C4343,FIND(" ",C4343&amp;" ")-1))=6,LEN(LEFT(C4343,FIND(" ",C4343&amp;" ")-1))=7),OR(ISNUMBER(MATCH(LEFT(C4343,FIND(" ",C4343&amp;" ")-1),'Look Up Values'!$G$2:$G$1000,0)),ISNUMBER(MATCH(LEFT(C4343,FIND(" ",C4343&amp;" ")-1),'Look Up Values'!$AE$2:$AE$2000,0)))),"","EWC error")),"")</f>
        <v/>
      </c>
      <c r="P4343" s="242" t="str" cm="1">
        <f t="array" ref="P4343">IF(AND(I4343&lt;&gt;0,I4343&lt;&gt;""),IF(D4343="","",IF(ISNUMBER(MATCH(SUBSTITUTE(D4343," ",""),SUBSTITUTE('Look Up Values'!$S$2:$S$120," ",""),0)),"","D&amp;R error")),"")</f>
        <v/>
      </c>
      <c r="Q4343" s="242" t="str" cm="1">
        <f t="array" ref="Q4343">IF(AND(I4343&lt;&gt;0,I4343&lt;&gt;""),IF(G4343="","",IF(ISNUMBER(MATCH(SUBSTITUTE(G4343," ",""),SUBSTITUTE('Look Up Values'!$I$2:$I$10," ",""),0)),"","State error")),"")</f>
        <v/>
      </c>
      <c r="R4343" s="260" t="str">
        <f t="shared" si="135"/>
        <v/>
      </c>
    </row>
    <row r="4344" spans="1:18" ht="15.75">
      <c r="A4344" s="250">
        <v>4337</v>
      </c>
      <c r="B4344" s="198"/>
      <c r="C4344" s="25"/>
      <c r="D4344" s="25"/>
      <c r="E4344" s="25"/>
      <c r="F4344" s="25"/>
      <c r="G4344" s="26"/>
      <c r="H4344" s="27"/>
      <c r="I4344" s="28"/>
      <c r="J4344" s="430"/>
      <c r="K4344" s="48"/>
      <c r="L4344" s="457" t="str">
        <f t="shared" si="134"/>
        <v/>
      </c>
      <c r="M4344" s="245" cm="1">
        <f t="array" ref="M4344">SUMPRODUCT(--(N4344:Q4344&lt;&gt;"")) + IF(TRIM(R4344)="",0,LEN(R4344)-LEN(SUBSTITUTE(R4344,",",""))+1)</f>
        <v>0</v>
      </c>
      <c r="N4344" s="242" t="str">
        <f>IF(AND(I4344&lt;&gt;0,I4344&lt;&gt;""),IF(TRIM(SUBSTITUTE(B4344,CHAR(160),""))="","",IF(ISNUMBER(MATCH(TRIM(SUBSTITUTE(B4344,CHAR(160),"")),'Look Up Values'!$B$2:$B$500,0)),"","Origin error")),"")</f>
        <v/>
      </c>
      <c r="O4344" s="242" t="str">
        <f>IF(AND(I4344&lt;&gt;0,I4344&lt;&gt;""),IF(C4344="","",IF(AND(ISNUMBER(--LEFT(C4344,FIND(" ",C4344&amp;" ")-1)),OR(LEN(LEFT(C4344,FIND(" ",C4344&amp;" ")-1))=6,LEN(LEFT(C4344,FIND(" ",C4344&amp;" ")-1))=7),OR(ISNUMBER(MATCH(LEFT(C4344,FIND(" ",C4344&amp;" ")-1),'Look Up Values'!$G$2:$G$1000,0)),ISNUMBER(MATCH(LEFT(C4344,FIND(" ",C4344&amp;" ")-1),'Look Up Values'!$AE$2:$AE$2000,0)))),"","EWC error")),"")</f>
        <v/>
      </c>
      <c r="P4344" s="242" t="str" cm="1">
        <f t="array" ref="P4344">IF(AND(I4344&lt;&gt;0,I4344&lt;&gt;""),IF(D4344="","",IF(ISNUMBER(MATCH(SUBSTITUTE(D4344," ",""),SUBSTITUTE('Look Up Values'!$S$2:$S$120," ",""),0)),"","D&amp;R error")),"")</f>
        <v/>
      </c>
      <c r="Q4344" s="242" t="str" cm="1">
        <f t="array" ref="Q4344">IF(AND(I4344&lt;&gt;0,I4344&lt;&gt;""),IF(G4344="","",IF(ISNUMBER(MATCH(SUBSTITUTE(G4344," ",""),SUBSTITUTE('Look Up Values'!$I$2:$I$10," ",""),0)),"","State error")),"")</f>
        <v/>
      </c>
      <c r="R4344" s="260" t="str">
        <f t="shared" si="135"/>
        <v/>
      </c>
    </row>
    <row r="4345" spans="1:18" ht="15.75">
      <c r="A4345" s="250">
        <v>4338</v>
      </c>
      <c r="B4345" s="198"/>
      <c r="C4345" s="25"/>
      <c r="D4345" s="25"/>
      <c r="E4345" s="25"/>
      <c r="F4345" s="25"/>
      <c r="G4345" s="26"/>
      <c r="H4345" s="27"/>
      <c r="I4345" s="28"/>
      <c r="J4345" s="430"/>
      <c r="K4345" s="48"/>
      <c r="L4345" s="457" t="str">
        <f t="shared" si="134"/>
        <v/>
      </c>
      <c r="M4345" s="245" cm="1">
        <f t="array" ref="M4345">SUMPRODUCT(--(N4345:Q4345&lt;&gt;"")) + IF(TRIM(R4345)="",0,LEN(R4345)-LEN(SUBSTITUTE(R4345,",",""))+1)</f>
        <v>0</v>
      </c>
      <c r="N4345" s="242" t="str">
        <f>IF(AND(I4345&lt;&gt;0,I4345&lt;&gt;""),IF(TRIM(SUBSTITUTE(B4345,CHAR(160),""))="","",IF(ISNUMBER(MATCH(TRIM(SUBSTITUTE(B4345,CHAR(160),"")),'Look Up Values'!$B$2:$B$500,0)),"","Origin error")),"")</f>
        <v/>
      </c>
      <c r="O4345" s="242" t="str">
        <f>IF(AND(I4345&lt;&gt;0,I4345&lt;&gt;""),IF(C4345="","",IF(AND(ISNUMBER(--LEFT(C4345,FIND(" ",C4345&amp;" ")-1)),OR(LEN(LEFT(C4345,FIND(" ",C4345&amp;" ")-1))=6,LEN(LEFT(C4345,FIND(" ",C4345&amp;" ")-1))=7),OR(ISNUMBER(MATCH(LEFT(C4345,FIND(" ",C4345&amp;" ")-1),'Look Up Values'!$G$2:$G$1000,0)),ISNUMBER(MATCH(LEFT(C4345,FIND(" ",C4345&amp;" ")-1),'Look Up Values'!$AE$2:$AE$2000,0)))),"","EWC error")),"")</f>
        <v/>
      </c>
      <c r="P4345" s="242" t="str" cm="1">
        <f t="array" ref="P4345">IF(AND(I4345&lt;&gt;0,I4345&lt;&gt;""),IF(D4345="","",IF(ISNUMBER(MATCH(SUBSTITUTE(D4345," ",""),SUBSTITUTE('Look Up Values'!$S$2:$S$120," ",""),0)),"","D&amp;R error")),"")</f>
        <v/>
      </c>
      <c r="Q4345" s="242" t="str" cm="1">
        <f t="array" ref="Q4345">IF(AND(I4345&lt;&gt;0,I4345&lt;&gt;""),IF(G4345="","",IF(ISNUMBER(MATCH(SUBSTITUTE(G4345," ",""),SUBSTITUTE('Look Up Values'!$I$2:$I$10," ",""),0)),"","State error")),"")</f>
        <v/>
      </c>
      <c r="R4345" s="260" t="str">
        <f t="shared" si="135"/>
        <v/>
      </c>
    </row>
    <row r="4346" spans="1:18" ht="15.75">
      <c r="A4346" s="250">
        <v>4339</v>
      </c>
      <c r="B4346" s="198"/>
      <c r="C4346" s="25"/>
      <c r="D4346" s="25"/>
      <c r="E4346" s="25"/>
      <c r="F4346" s="25"/>
      <c r="G4346" s="26"/>
      <c r="H4346" s="27"/>
      <c r="I4346" s="28"/>
      <c r="J4346" s="430"/>
      <c r="K4346" s="48"/>
      <c r="L4346" s="457" t="str">
        <f t="shared" si="134"/>
        <v/>
      </c>
      <c r="M4346" s="245" cm="1">
        <f t="array" ref="M4346">SUMPRODUCT(--(N4346:Q4346&lt;&gt;"")) + IF(TRIM(R4346)="",0,LEN(R4346)-LEN(SUBSTITUTE(R4346,",",""))+1)</f>
        <v>0</v>
      </c>
      <c r="N4346" s="242" t="str">
        <f>IF(AND(I4346&lt;&gt;0,I4346&lt;&gt;""),IF(TRIM(SUBSTITUTE(B4346,CHAR(160),""))="","",IF(ISNUMBER(MATCH(TRIM(SUBSTITUTE(B4346,CHAR(160),"")),'Look Up Values'!$B$2:$B$500,0)),"","Origin error")),"")</f>
        <v/>
      </c>
      <c r="O4346" s="242" t="str">
        <f>IF(AND(I4346&lt;&gt;0,I4346&lt;&gt;""),IF(C4346="","",IF(AND(ISNUMBER(--LEFT(C4346,FIND(" ",C4346&amp;" ")-1)),OR(LEN(LEFT(C4346,FIND(" ",C4346&amp;" ")-1))=6,LEN(LEFT(C4346,FIND(" ",C4346&amp;" ")-1))=7),OR(ISNUMBER(MATCH(LEFT(C4346,FIND(" ",C4346&amp;" ")-1),'Look Up Values'!$G$2:$G$1000,0)),ISNUMBER(MATCH(LEFT(C4346,FIND(" ",C4346&amp;" ")-1),'Look Up Values'!$AE$2:$AE$2000,0)))),"","EWC error")),"")</f>
        <v/>
      </c>
      <c r="P4346" s="242" t="str" cm="1">
        <f t="array" ref="P4346">IF(AND(I4346&lt;&gt;0,I4346&lt;&gt;""),IF(D4346="","",IF(ISNUMBER(MATCH(SUBSTITUTE(D4346," ",""),SUBSTITUTE('Look Up Values'!$S$2:$S$120," ",""),0)),"","D&amp;R error")),"")</f>
        <v/>
      </c>
      <c r="Q4346" s="242" t="str" cm="1">
        <f t="array" ref="Q4346">IF(AND(I4346&lt;&gt;0,I4346&lt;&gt;""),IF(G4346="","",IF(ISNUMBER(MATCH(SUBSTITUTE(G4346," ",""),SUBSTITUTE('Look Up Values'!$I$2:$I$10," ",""),0)),"","State error")),"")</f>
        <v/>
      </c>
      <c r="R4346" s="260" t="str">
        <f t="shared" si="135"/>
        <v/>
      </c>
    </row>
    <row r="4347" spans="1:18" ht="15.75">
      <c r="A4347" s="250">
        <v>4340</v>
      </c>
      <c r="B4347" s="198"/>
      <c r="C4347" s="25"/>
      <c r="D4347" s="25"/>
      <c r="E4347" s="25"/>
      <c r="F4347" s="25"/>
      <c r="G4347" s="26"/>
      <c r="H4347" s="27"/>
      <c r="I4347" s="28"/>
      <c r="J4347" s="430"/>
      <c r="K4347" s="48"/>
      <c r="L4347" s="457" t="str">
        <f t="shared" si="134"/>
        <v/>
      </c>
      <c r="M4347" s="245" cm="1">
        <f t="array" ref="M4347">SUMPRODUCT(--(N4347:Q4347&lt;&gt;"")) + IF(TRIM(R4347)="",0,LEN(R4347)-LEN(SUBSTITUTE(R4347,",",""))+1)</f>
        <v>0</v>
      </c>
      <c r="N4347" s="242" t="str">
        <f>IF(AND(I4347&lt;&gt;0,I4347&lt;&gt;""),IF(TRIM(SUBSTITUTE(B4347,CHAR(160),""))="","",IF(ISNUMBER(MATCH(TRIM(SUBSTITUTE(B4347,CHAR(160),"")),'Look Up Values'!$B$2:$B$500,0)),"","Origin error")),"")</f>
        <v/>
      </c>
      <c r="O4347" s="242" t="str">
        <f>IF(AND(I4347&lt;&gt;0,I4347&lt;&gt;""),IF(C4347="","",IF(AND(ISNUMBER(--LEFT(C4347,FIND(" ",C4347&amp;" ")-1)),OR(LEN(LEFT(C4347,FIND(" ",C4347&amp;" ")-1))=6,LEN(LEFT(C4347,FIND(" ",C4347&amp;" ")-1))=7),OR(ISNUMBER(MATCH(LEFT(C4347,FIND(" ",C4347&amp;" ")-1),'Look Up Values'!$G$2:$G$1000,0)),ISNUMBER(MATCH(LEFT(C4347,FIND(" ",C4347&amp;" ")-1),'Look Up Values'!$AE$2:$AE$2000,0)))),"","EWC error")),"")</f>
        <v/>
      </c>
      <c r="P4347" s="242" t="str" cm="1">
        <f t="array" ref="P4347">IF(AND(I4347&lt;&gt;0,I4347&lt;&gt;""),IF(D4347="","",IF(ISNUMBER(MATCH(SUBSTITUTE(D4347," ",""),SUBSTITUTE('Look Up Values'!$S$2:$S$120," ",""),0)),"","D&amp;R error")),"")</f>
        <v/>
      </c>
      <c r="Q4347" s="242" t="str" cm="1">
        <f t="array" ref="Q4347">IF(AND(I4347&lt;&gt;0,I4347&lt;&gt;""),IF(G4347="","",IF(ISNUMBER(MATCH(SUBSTITUTE(G4347," ",""),SUBSTITUTE('Look Up Values'!$I$2:$I$10," ",""),0)),"","State error")),"")</f>
        <v/>
      </c>
      <c r="R4347" s="260" t="str">
        <f t="shared" si="135"/>
        <v/>
      </c>
    </row>
    <row r="4348" spans="1:18" ht="15.75">
      <c r="A4348" s="250">
        <v>4341</v>
      </c>
      <c r="B4348" s="198"/>
      <c r="C4348" s="25"/>
      <c r="D4348" s="25"/>
      <c r="E4348" s="25"/>
      <c r="F4348" s="25"/>
      <c r="G4348" s="26"/>
      <c r="H4348" s="27"/>
      <c r="I4348" s="28"/>
      <c r="J4348" s="430"/>
      <c r="K4348" s="48"/>
      <c r="L4348" s="457" t="str">
        <f t="shared" si="134"/>
        <v/>
      </c>
      <c r="M4348" s="245" cm="1">
        <f t="array" ref="M4348">SUMPRODUCT(--(N4348:Q4348&lt;&gt;"")) + IF(TRIM(R4348)="",0,LEN(R4348)-LEN(SUBSTITUTE(R4348,",",""))+1)</f>
        <v>0</v>
      </c>
      <c r="N4348" s="242" t="str">
        <f>IF(AND(I4348&lt;&gt;0,I4348&lt;&gt;""),IF(TRIM(SUBSTITUTE(B4348,CHAR(160),""))="","",IF(ISNUMBER(MATCH(TRIM(SUBSTITUTE(B4348,CHAR(160),"")),'Look Up Values'!$B$2:$B$500,0)),"","Origin error")),"")</f>
        <v/>
      </c>
      <c r="O4348" s="242" t="str">
        <f>IF(AND(I4348&lt;&gt;0,I4348&lt;&gt;""),IF(C4348="","",IF(AND(ISNUMBER(--LEFT(C4348,FIND(" ",C4348&amp;" ")-1)),OR(LEN(LEFT(C4348,FIND(" ",C4348&amp;" ")-1))=6,LEN(LEFT(C4348,FIND(" ",C4348&amp;" ")-1))=7),OR(ISNUMBER(MATCH(LEFT(C4348,FIND(" ",C4348&amp;" ")-1),'Look Up Values'!$G$2:$G$1000,0)),ISNUMBER(MATCH(LEFT(C4348,FIND(" ",C4348&amp;" ")-1),'Look Up Values'!$AE$2:$AE$2000,0)))),"","EWC error")),"")</f>
        <v/>
      </c>
      <c r="P4348" s="242" t="str" cm="1">
        <f t="array" ref="P4348">IF(AND(I4348&lt;&gt;0,I4348&lt;&gt;""),IF(D4348="","",IF(ISNUMBER(MATCH(SUBSTITUTE(D4348," ",""),SUBSTITUTE('Look Up Values'!$S$2:$S$120," ",""),0)),"","D&amp;R error")),"")</f>
        <v/>
      </c>
      <c r="Q4348" s="242" t="str" cm="1">
        <f t="array" ref="Q4348">IF(AND(I4348&lt;&gt;0,I4348&lt;&gt;""),IF(G4348="","",IF(ISNUMBER(MATCH(SUBSTITUTE(G4348," ",""),SUBSTITUTE('Look Up Values'!$I$2:$I$10," ",""),0)),"","State error")),"")</f>
        <v/>
      </c>
      <c r="R4348" s="260" t="str">
        <f t="shared" si="135"/>
        <v/>
      </c>
    </row>
    <row r="4349" spans="1:18" ht="15.75">
      <c r="A4349" s="250">
        <v>4342</v>
      </c>
      <c r="B4349" s="198"/>
      <c r="C4349" s="25"/>
      <c r="D4349" s="25"/>
      <c r="E4349" s="25"/>
      <c r="F4349" s="25"/>
      <c r="G4349" s="26"/>
      <c r="H4349" s="27"/>
      <c r="I4349" s="28"/>
      <c r="J4349" s="430"/>
      <c r="K4349" s="48"/>
      <c r="L4349" s="457" t="str">
        <f t="shared" si="134"/>
        <v/>
      </c>
      <c r="M4349" s="245" cm="1">
        <f t="array" ref="M4349">SUMPRODUCT(--(N4349:Q4349&lt;&gt;"")) + IF(TRIM(R4349)="",0,LEN(R4349)-LEN(SUBSTITUTE(R4349,",",""))+1)</f>
        <v>0</v>
      </c>
      <c r="N4349" s="242" t="str">
        <f>IF(AND(I4349&lt;&gt;0,I4349&lt;&gt;""),IF(TRIM(SUBSTITUTE(B4349,CHAR(160),""))="","",IF(ISNUMBER(MATCH(TRIM(SUBSTITUTE(B4349,CHAR(160),"")),'Look Up Values'!$B$2:$B$500,0)),"","Origin error")),"")</f>
        <v/>
      </c>
      <c r="O4349" s="242" t="str">
        <f>IF(AND(I4349&lt;&gt;0,I4349&lt;&gt;""),IF(C4349="","",IF(AND(ISNUMBER(--LEFT(C4349,FIND(" ",C4349&amp;" ")-1)),OR(LEN(LEFT(C4349,FIND(" ",C4349&amp;" ")-1))=6,LEN(LEFT(C4349,FIND(" ",C4349&amp;" ")-1))=7),OR(ISNUMBER(MATCH(LEFT(C4349,FIND(" ",C4349&amp;" ")-1),'Look Up Values'!$G$2:$G$1000,0)),ISNUMBER(MATCH(LEFT(C4349,FIND(" ",C4349&amp;" ")-1),'Look Up Values'!$AE$2:$AE$2000,0)))),"","EWC error")),"")</f>
        <v/>
      </c>
      <c r="P4349" s="242" t="str" cm="1">
        <f t="array" ref="P4349">IF(AND(I4349&lt;&gt;0,I4349&lt;&gt;""),IF(D4349="","",IF(ISNUMBER(MATCH(SUBSTITUTE(D4349," ",""),SUBSTITUTE('Look Up Values'!$S$2:$S$120," ",""),0)),"","D&amp;R error")),"")</f>
        <v/>
      </c>
      <c r="Q4349" s="242" t="str" cm="1">
        <f t="array" ref="Q4349">IF(AND(I4349&lt;&gt;0,I4349&lt;&gt;""),IF(G4349="","",IF(ISNUMBER(MATCH(SUBSTITUTE(G4349," ",""),SUBSTITUTE('Look Up Values'!$I$2:$I$10," ",""),0)),"","State error")),"")</f>
        <v/>
      </c>
      <c r="R4349" s="260" t="str">
        <f t="shared" si="135"/>
        <v/>
      </c>
    </row>
    <row r="4350" spans="1:18" ht="15.75">
      <c r="A4350" s="250">
        <v>4343</v>
      </c>
      <c r="B4350" s="198"/>
      <c r="C4350" s="25"/>
      <c r="D4350" s="25"/>
      <c r="E4350" s="25"/>
      <c r="F4350" s="25"/>
      <c r="G4350" s="26"/>
      <c r="H4350" s="27"/>
      <c r="I4350" s="28"/>
      <c r="J4350" s="430"/>
      <c r="K4350" s="48"/>
      <c r="L4350" s="457" t="str">
        <f t="shared" si="134"/>
        <v/>
      </c>
      <c r="M4350" s="245" cm="1">
        <f t="array" ref="M4350">SUMPRODUCT(--(N4350:Q4350&lt;&gt;"")) + IF(TRIM(R4350)="",0,LEN(R4350)-LEN(SUBSTITUTE(R4350,",",""))+1)</f>
        <v>0</v>
      </c>
      <c r="N4350" s="242" t="str">
        <f>IF(AND(I4350&lt;&gt;0,I4350&lt;&gt;""),IF(TRIM(SUBSTITUTE(B4350,CHAR(160),""))="","",IF(ISNUMBER(MATCH(TRIM(SUBSTITUTE(B4350,CHAR(160),"")),'Look Up Values'!$B$2:$B$500,0)),"","Origin error")),"")</f>
        <v/>
      </c>
      <c r="O4350" s="242" t="str">
        <f>IF(AND(I4350&lt;&gt;0,I4350&lt;&gt;""),IF(C4350="","",IF(AND(ISNUMBER(--LEFT(C4350,FIND(" ",C4350&amp;" ")-1)),OR(LEN(LEFT(C4350,FIND(" ",C4350&amp;" ")-1))=6,LEN(LEFT(C4350,FIND(" ",C4350&amp;" ")-1))=7),OR(ISNUMBER(MATCH(LEFT(C4350,FIND(" ",C4350&amp;" ")-1),'Look Up Values'!$G$2:$G$1000,0)),ISNUMBER(MATCH(LEFT(C4350,FIND(" ",C4350&amp;" ")-1),'Look Up Values'!$AE$2:$AE$2000,0)))),"","EWC error")),"")</f>
        <v/>
      </c>
      <c r="P4350" s="242" t="str" cm="1">
        <f t="array" ref="P4350">IF(AND(I4350&lt;&gt;0,I4350&lt;&gt;""),IF(D4350="","",IF(ISNUMBER(MATCH(SUBSTITUTE(D4350," ",""),SUBSTITUTE('Look Up Values'!$S$2:$S$120," ",""),0)),"","D&amp;R error")),"")</f>
        <v/>
      </c>
      <c r="Q4350" s="242" t="str" cm="1">
        <f t="array" ref="Q4350">IF(AND(I4350&lt;&gt;0,I4350&lt;&gt;""),IF(G4350="","",IF(ISNUMBER(MATCH(SUBSTITUTE(G4350," ",""),SUBSTITUTE('Look Up Values'!$I$2:$I$10," ",""),0)),"","State error")),"")</f>
        <v/>
      </c>
      <c r="R4350" s="260" t="str">
        <f t="shared" si="135"/>
        <v/>
      </c>
    </row>
    <row r="4351" spans="1:18" ht="15.75">
      <c r="A4351" s="250">
        <v>4344</v>
      </c>
      <c r="B4351" s="198"/>
      <c r="C4351" s="25"/>
      <c r="D4351" s="25"/>
      <c r="E4351" s="25"/>
      <c r="F4351" s="25"/>
      <c r="G4351" s="26"/>
      <c r="H4351" s="27"/>
      <c r="I4351" s="28"/>
      <c r="J4351" s="430"/>
      <c r="K4351" s="48"/>
      <c r="L4351" s="457" t="str">
        <f t="shared" si="134"/>
        <v/>
      </c>
      <c r="M4351" s="245" cm="1">
        <f t="array" ref="M4351">SUMPRODUCT(--(N4351:Q4351&lt;&gt;"")) + IF(TRIM(R4351)="",0,LEN(R4351)-LEN(SUBSTITUTE(R4351,",",""))+1)</f>
        <v>0</v>
      </c>
      <c r="N4351" s="242" t="str">
        <f>IF(AND(I4351&lt;&gt;0,I4351&lt;&gt;""),IF(TRIM(SUBSTITUTE(B4351,CHAR(160),""))="","",IF(ISNUMBER(MATCH(TRIM(SUBSTITUTE(B4351,CHAR(160),"")),'Look Up Values'!$B$2:$B$500,0)),"","Origin error")),"")</f>
        <v/>
      </c>
      <c r="O4351" s="242" t="str">
        <f>IF(AND(I4351&lt;&gt;0,I4351&lt;&gt;""),IF(C4351="","",IF(AND(ISNUMBER(--LEFT(C4351,FIND(" ",C4351&amp;" ")-1)),OR(LEN(LEFT(C4351,FIND(" ",C4351&amp;" ")-1))=6,LEN(LEFT(C4351,FIND(" ",C4351&amp;" ")-1))=7),OR(ISNUMBER(MATCH(LEFT(C4351,FIND(" ",C4351&amp;" ")-1),'Look Up Values'!$G$2:$G$1000,0)),ISNUMBER(MATCH(LEFT(C4351,FIND(" ",C4351&amp;" ")-1),'Look Up Values'!$AE$2:$AE$2000,0)))),"","EWC error")),"")</f>
        <v/>
      </c>
      <c r="P4351" s="242" t="str" cm="1">
        <f t="array" ref="P4351">IF(AND(I4351&lt;&gt;0,I4351&lt;&gt;""),IF(D4351="","",IF(ISNUMBER(MATCH(SUBSTITUTE(D4351," ",""),SUBSTITUTE('Look Up Values'!$S$2:$S$120," ",""),0)),"","D&amp;R error")),"")</f>
        <v/>
      </c>
      <c r="Q4351" s="242" t="str" cm="1">
        <f t="array" ref="Q4351">IF(AND(I4351&lt;&gt;0,I4351&lt;&gt;""),IF(G4351="","",IF(ISNUMBER(MATCH(SUBSTITUTE(G4351," ",""),SUBSTITUTE('Look Up Values'!$I$2:$I$10," ",""),0)),"","State error")),"")</f>
        <v/>
      </c>
      <c r="R4351" s="260" t="str">
        <f t="shared" si="135"/>
        <v/>
      </c>
    </row>
    <row r="4352" spans="1:18" ht="15.75">
      <c r="A4352" s="250">
        <v>4345</v>
      </c>
      <c r="B4352" s="198"/>
      <c r="C4352" s="25"/>
      <c r="D4352" s="25"/>
      <c r="E4352" s="25"/>
      <c r="F4352" s="25"/>
      <c r="G4352" s="26"/>
      <c r="H4352" s="27"/>
      <c r="I4352" s="28"/>
      <c r="J4352" s="430"/>
      <c r="K4352" s="48"/>
      <c r="L4352" s="457" t="str">
        <f t="shared" si="134"/>
        <v/>
      </c>
      <c r="M4352" s="245" cm="1">
        <f t="array" ref="M4352">SUMPRODUCT(--(N4352:Q4352&lt;&gt;"")) + IF(TRIM(R4352)="",0,LEN(R4352)-LEN(SUBSTITUTE(R4352,",",""))+1)</f>
        <v>0</v>
      </c>
      <c r="N4352" s="242" t="str">
        <f>IF(AND(I4352&lt;&gt;0,I4352&lt;&gt;""),IF(TRIM(SUBSTITUTE(B4352,CHAR(160),""))="","",IF(ISNUMBER(MATCH(TRIM(SUBSTITUTE(B4352,CHAR(160),"")),'Look Up Values'!$B$2:$B$500,0)),"","Origin error")),"")</f>
        <v/>
      </c>
      <c r="O4352" s="242" t="str">
        <f>IF(AND(I4352&lt;&gt;0,I4352&lt;&gt;""),IF(C4352="","",IF(AND(ISNUMBER(--LEFT(C4352,FIND(" ",C4352&amp;" ")-1)),OR(LEN(LEFT(C4352,FIND(" ",C4352&amp;" ")-1))=6,LEN(LEFT(C4352,FIND(" ",C4352&amp;" ")-1))=7),OR(ISNUMBER(MATCH(LEFT(C4352,FIND(" ",C4352&amp;" ")-1),'Look Up Values'!$G$2:$G$1000,0)),ISNUMBER(MATCH(LEFT(C4352,FIND(" ",C4352&amp;" ")-1),'Look Up Values'!$AE$2:$AE$2000,0)))),"","EWC error")),"")</f>
        <v/>
      </c>
      <c r="P4352" s="242" t="str" cm="1">
        <f t="array" ref="P4352">IF(AND(I4352&lt;&gt;0,I4352&lt;&gt;""),IF(D4352="","",IF(ISNUMBER(MATCH(SUBSTITUTE(D4352," ",""),SUBSTITUTE('Look Up Values'!$S$2:$S$120," ",""),0)),"","D&amp;R error")),"")</f>
        <v/>
      </c>
      <c r="Q4352" s="242" t="str" cm="1">
        <f t="array" ref="Q4352">IF(AND(I4352&lt;&gt;0,I4352&lt;&gt;""),IF(G4352="","",IF(ISNUMBER(MATCH(SUBSTITUTE(G4352," ",""),SUBSTITUTE('Look Up Values'!$I$2:$I$10," ",""),0)),"","State error")),"")</f>
        <v/>
      </c>
      <c r="R4352" s="260" t="str">
        <f t="shared" si="135"/>
        <v/>
      </c>
    </row>
    <row r="4353" spans="1:18" ht="15.75">
      <c r="A4353" s="250">
        <v>4346</v>
      </c>
      <c r="B4353" s="198"/>
      <c r="C4353" s="25"/>
      <c r="D4353" s="25"/>
      <c r="E4353" s="25"/>
      <c r="F4353" s="25"/>
      <c r="G4353" s="26"/>
      <c r="H4353" s="27"/>
      <c r="I4353" s="28"/>
      <c r="J4353" s="430"/>
      <c r="K4353" s="48"/>
      <c r="L4353" s="457" t="str">
        <f t="shared" si="134"/>
        <v/>
      </c>
      <c r="M4353" s="245" cm="1">
        <f t="array" ref="M4353">SUMPRODUCT(--(N4353:Q4353&lt;&gt;"")) + IF(TRIM(R4353)="",0,LEN(R4353)-LEN(SUBSTITUTE(R4353,",",""))+1)</f>
        <v>0</v>
      </c>
      <c r="N4353" s="242" t="str">
        <f>IF(AND(I4353&lt;&gt;0,I4353&lt;&gt;""),IF(TRIM(SUBSTITUTE(B4353,CHAR(160),""))="","",IF(ISNUMBER(MATCH(TRIM(SUBSTITUTE(B4353,CHAR(160),"")),'Look Up Values'!$B$2:$B$500,0)),"","Origin error")),"")</f>
        <v/>
      </c>
      <c r="O4353" s="242" t="str">
        <f>IF(AND(I4353&lt;&gt;0,I4353&lt;&gt;""),IF(C4353="","",IF(AND(ISNUMBER(--LEFT(C4353,FIND(" ",C4353&amp;" ")-1)),OR(LEN(LEFT(C4353,FIND(" ",C4353&amp;" ")-1))=6,LEN(LEFT(C4353,FIND(" ",C4353&amp;" ")-1))=7),OR(ISNUMBER(MATCH(LEFT(C4353,FIND(" ",C4353&amp;" ")-1),'Look Up Values'!$G$2:$G$1000,0)),ISNUMBER(MATCH(LEFT(C4353,FIND(" ",C4353&amp;" ")-1),'Look Up Values'!$AE$2:$AE$2000,0)))),"","EWC error")),"")</f>
        <v/>
      </c>
      <c r="P4353" s="242" t="str" cm="1">
        <f t="array" ref="P4353">IF(AND(I4353&lt;&gt;0,I4353&lt;&gt;""),IF(D4353="","",IF(ISNUMBER(MATCH(SUBSTITUTE(D4353," ",""),SUBSTITUTE('Look Up Values'!$S$2:$S$120," ",""),0)),"","D&amp;R error")),"")</f>
        <v/>
      </c>
      <c r="Q4353" s="242" t="str" cm="1">
        <f t="array" ref="Q4353">IF(AND(I4353&lt;&gt;0,I4353&lt;&gt;""),IF(G4353="","",IF(ISNUMBER(MATCH(SUBSTITUTE(G4353," ",""),SUBSTITUTE('Look Up Values'!$I$2:$I$10," ",""),0)),"","State error")),"")</f>
        <v/>
      </c>
      <c r="R4353" s="260" t="str">
        <f t="shared" si="135"/>
        <v/>
      </c>
    </row>
    <row r="4354" spans="1:18" ht="15.75">
      <c r="A4354" s="250">
        <v>4347</v>
      </c>
      <c r="B4354" s="198"/>
      <c r="C4354" s="25"/>
      <c r="D4354" s="25"/>
      <c r="E4354" s="25"/>
      <c r="F4354" s="25"/>
      <c r="G4354" s="26"/>
      <c r="H4354" s="27"/>
      <c r="I4354" s="28"/>
      <c r="J4354" s="430"/>
      <c r="K4354" s="48"/>
      <c r="L4354" s="457" t="str">
        <f t="shared" si="134"/>
        <v/>
      </c>
      <c r="M4354" s="245" cm="1">
        <f t="array" ref="M4354">SUMPRODUCT(--(N4354:Q4354&lt;&gt;"")) + IF(TRIM(R4354)="",0,LEN(R4354)-LEN(SUBSTITUTE(R4354,",",""))+1)</f>
        <v>0</v>
      </c>
      <c r="N4354" s="242" t="str">
        <f>IF(AND(I4354&lt;&gt;0,I4354&lt;&gt;""),IF(TRIM(SUBSTITUTE(B4354,CHAR(160),""))="","",IF(ISNUMBER(MATCH(TRIM(SUBSTITUTE(B4354,CHAR(160),"")),'Look Up Values'!$B$2:$B$500,0)),"","Origin error")),"")</f>
        <v/>
      </c>
      <c r="O4354" s="242" t="str">
        <f>IF(AND(I4354&lt;&gt;0,I4354&lt;&gt;""),IF(C4354="","",IF(AND(ISNUMBER(--LEFT(C4354,FIND(" ",C4354&amp;" ")-1)),OR(LEN(LEFT(C4354,FIND(" ",C4354&amp;" ")-1))=6,LEN(LEFT(C4354,FIND(" ",C4354&amp;" ")-1))=7),OR(ISNUMBER(MATCH(LEFT(C4354,FIND(" ",C4354&amp;" ")-1),'Look Up Values'!$G$2:$G$1000,0)),ISNUMBER(MATCH(LEFT(C4354,FIND(" ",C4354&amp;" ")-1),'Look Up Values'!$AE$2:$AE$2000,0)))),"","EWC error")),"")</f>
        <v/>
      </c>
      <c r="P4354" s="242" t="str" cm="1">
        <f t="array" ref="P4354">IF(AND(I4354&lt;&gt;0,I4354&lt;&gt;""),IF(D4354="","",IF(ISNUMBER(MATCH(SUBSTITUTE(D4354," ",""),SUBSTITUTE('Look Up Values'!$S$2:$S$120," ",""),0)),"","D&amp;R error")),"")</f>
        <v/>
      </c>
      <c r="Q4354" s="242" t="str" cm="1">
        <f t="array" ref="Q4354">IF(AND(I4354&lt;&gt;0,I4354&lt;&gt;""),IF(G4354="","",IF(ISNUMBER(MATCH(SUBSTITUTE(G4354," ",""),SUBSTITUTE('Look Up Values'!$I$2:$I$10," ",""),0)),"","State error")),"")</f>
        <v/>
      </c>
      <c r="R4354" s="260" t="str">
        <f t="shared" si="135"/>
        <v/>
      </c>
    </row>
    <row r="4355" spans="1:18" ht="15.75">
      <c r="A4355" s="250">
        <v>4348</v>
      </c>
      <c r="B4355" s="198"/>
      <c r="C4355" s="25"/>
      <c r="D4355" s="25"/>
      <c r="E4355" s="25"/>
      <c r="F4355" s="25"/>
      <c r="G4355" s="26"/>
      <c r="H4355" s="27"/>
      <c r="I4355" s="28"/>
      <c r="J4355" s="430"/>
      <c r="K4355" s="48"/>
      <c r="L4355" s="457" t="str">
        <f t="shared" si="134"/>
        <v/>
      </c>
      <c r="M4355" s="245" cm="1">
        <f t="array" ref="M4355">SUMPRODUCT(--(N4355:Q4355&lt;&gt;"")) + IF(TRIM(R4355)="",0,LEN(R4355)-LEN(SUBSTITUTE(R4355,",",""))+1)</f>
        <v>0</v>
      </c>
      <c r="N4355" s="242" t="str">
        <f>IF(AND(I4355&lt;&gt;0,I4355&lt;&gt;""),IF(TRIM(SUBSTITUTE(B4355,CHAR(160),""))="","",IF(ISNUMBER(MATCH(TRIM(SUBSTITUTE(B4355,CHAR(160),"")),'Look Up Values'!$B$2:$B$500,0)),"","Origin error")),"")</f>
        <v/>
      </c>
      <c r="O4355" s="242" t="str">
        <f>IF(AND(I4355&lt;&gt;0,I4355&lt;&gt;""),IF(C4355="","",IF(AND(ISNUMBER(--LEFT(C4355,FIND(" ",C4355&amp;" ")-1)),OR(LEN(LEFT(C4355,FIND(" ",C4355&amp;" ")-1))=6,LEN(LEFT(C4355,FIND(" ",C4355&amp;" ")-1))=7),OR(ISNUMBER(MATCH(LEFT(C4355,FIND(" ",C4355&amp;" ")-1),'Look Up Values'!$G$2:$G$1000,0)),ISNUMBER(MATCH(LEFT(C4355,FIND(" ",C4355&amp;" ")-1),'Look Up Values'!$AE$2:$AE$2000,0)))),"","EWC error")),"")</f>
        <v/>
      </c>
      <c r="P4355" s="242" t="str" cm="1">
        <f t="array" ref="P4355">IF(AND(I4355&lt;&gt;0,I4355&lt;&gt;""),IF(D4355="","",IF(ISNUMBER(MATCH(SUBSTITUTE(D4355," ",""),SUBSTITUTE('Look Up Values'!$S$2:$S$120," ",""),0)),"","D&amp;R error")),"")</f>
        <v/>
      </c>
      <c r="Q4355" s="242" t="str" cm="1">
        <f t="array" ref="Q4355">IF(AND(I4355&lt;&gt;0,I4355&lt;&gt;""),IF(G4355="","",IF(ISNUMBER(MATCH(SUBSTITUTE(G4355," ",""),SUBSTITUTE('Look Up Values'!$I$2:$I$10," ",""),0)),"","State error")),"")</f>
        <v/>
      </c>
      <c r="R4355" s="260" t="str">
        <f t="shared" si="135"/>
        <v/>
      </c>
    </row>
    <row r="4356" spans="1:18" ht="15.75">
      <c r="A4356" s="250">
        <v>4349</v>
      </c>
      <c r="B4356" s="198"/>
      <c r="C4356" s="25"/>
      <c r="D4356" s="25"/>
      <c r="E4356" s="25"/>
      <c r="F4356" s="25"/>
      <c r="G4356" s="26"/>
      <c r="H4356" s="27"/>
      <c r="I4356" s="28"/>
      <c r="J4356" s="430"/>
      <c r="K4356" s="48"/>
      <c r="L4356" s="457" t="str">
        <f t="shared" si="134"/>
        <v/>
      </c>
      <c r="M4356" s="245" cm="1">
        <f t="array" ref="M4356">SUMPRODUCT(--(N4356:Q4356&lt;&gt;"")) + IF(TRIM(R4356)="",0,LEN(R4356)-LEN(SUBSTITUTE(R4356,",",""))+1)</f>
        <v>0</v>
      </c>
      <c r="N4356" s="242" t="str">
        <f>IF(AND(I4356&lt;&gt;0,I4356&lt;&gt;""),IF(TRIM(SUBSTITUTE(B4356,CHAR(160),""))="","",IF(ISNUMBER(MATCH(TRIM(SUBSTITUTE(B4356,CHAR(160),"")),'Look Up Values'!$B$2:$B$500,0)),"","Origin error")),"")</f>
        <v/>
      </c>
      <c r="O4356" s="242" t="str">
        <f>IF(AND(I4356&lt;&gt;0,I4356&lt;&gt;""),IF(C4356="","",IF(AND(ISNUMBER(--LEFT(C4356,FIND(" ",C4356&amp;" ")-1)),OR(LEN(LEFT(C4356,FIND(" ",C4356&amp;" ")-1))=6,LEN(LEFT(C4356,FIND(" ",C4356&amp;" ")-1))=7),OR(ISNUMBER(MATCH(LEFT(C4356,FIND(" ",C4356&amp;" ")-1),'Look Up Values'!$G$2:$G$1000,0)),ISNUMBER(MATCH(LEFT(C4356,FIND(" ",C4356&amp;" ")-1),'Look Up Values'!$AE$2:$AE$2000,0)))),"","EWC error")),"")</f>
        <v/>
      </c>
      <c r="P4356" s="242" t="str" cm="1">
        <f t="array" ref="P4356">IF(AND(I4356&lt;&gt;0,I4356&lt;&gt;""),IF(D4356="","",IF(ISNUMBER(MATCH(SUBSTITUTE(D4356," ",""),SUBSTITUTE('Look Up Values'!$S$2:$S$120," ",""),0)),"","D&amp;R error")),"")</f>
        <v/>
      </c>
      <c r="Q4356" s="242" t="str" cm="1">
        <f t="array" ref="Q4356">IF(AND(I4356&lt;&gt;0,I4356&lt;&gt;""),IF(G4356="","",IF(ISNUMBER(MATCH(SUBSTITUTE(G4356," ",""),SUBSTITUTE('Look Up Values'!$I$2:$I$10," ",""),0)),"","State error")),"")</f>
        <v/>
      </c>
      <c r="R4356" s="260" t="str">
        <f t="shared" si="135"/>
        <v/>
      </c>
    </row>
    <row r="4357" spans="1:18" ht="15.75">
      <c r="A4357" s="250">
        <v>4350</v>
      </c>
      <c r="B4357" s="198"/>
      <c r="C4357" s="25"/>
      <c r="D4357" s="25"/>
      <c r="E4357" s="25"/>
      <c r="F4357" s="25"/>
      <c r="G4357" s="26"/>
      <c r="H4357" s="27"/>
      <c r="I4357" s="28"/>
      <c r="J4357" s="430"/>
      <c r="K4357" s="48"/>
      <c r="L4357" s="457" t="str">
        <f t="shared" si="134"/>
        <v/>
      </c>
      <c r="M4357" s="245" cm="1">
        <f t="array" ref="M4357">SUMPRODUCT(--(N4357:Q4357&lt;&gt;"")) + IF(TRIM(R4357)="",0,LEN(R4357)-LEN(SUBSTITUTE(R4357,",",""))+1)</f>
        <v>0</v>
      </c>
      <c r="N4357" s="242" t="str">
        <f>IF(AND(I4357&lt;&gt;0,I4357&lt;&gt;""),IF(TRIM(SUBSTITUTE(B4357,CHAR(160),""))="","",IF(ISNUMBER(MATCH(TRIM(SUBSTITUTE(B4357,CHAR(160),"")),'Look Up Values'!$B$2:$B$500,0)),"","Origin error")),"")</f>
        <v/>
      </c>
      <c r="O4357" s="242" t="str">
        <f>IF(AND(I4357&lt;&gt;0,I4357&lt;&gt;""),IF(C4357="","",IF(AND(ISNUMBER(--LEFT(C4357,FIND(" ",C4357&amp;" ")-1)),OR(LEN(LEFT(C4357,FIND(" ",C4357&amp;" ")-1))=6,LEN(LEFT(C4357,FIND(" ",C4357&amp;" ")-1))=7),OR(ISNUMBER(MATCH(LEFT(C4357,FIND(" ",C4357&amp;" ")-1),'Look Up Values'!$G$2:$G$1000,0)),ISNUMBER(MATCH(LEFT(C4357,FIND(" ",C4357&amp;" ")-1),'Look Up Values'!$AE$2:$AE$2000,0)))),"","EWC error")),"")</f>
        <v/>
      </c>
      <c r="P4357" s="242" t="str" cm="1">
        <f t="array" ref="P4357">IF(AND(I4357&lt;&gt;0,I4357&lt;&gt;""),IF(D4357="","",IF(ISNUMBER(MATCH(SUBSTITUTE(D4357," ",""),SUBSTITUTE('Look Up Values'!$S$2:$S$120," ",""),0)),"","D&amp;R error")),"")</f>
        <v/>
      </c>
      <c r="Q4357" s="242" t="str" cm="1">
        <f t="array" ref="Q4357">IF(AND(I4357&lt;&gt;0,I4357&lt;&gt;""),IF(G4357="","",IF(ISNUMBER(MATCH(SUBSTITUTE(G4357," ",""),SUBSTITUTE('Look Up Values'!$I$2:$I$10," ",""),0)),"","State error")),"")</f>
        <v/>
      </c>
      <c r="R4357" s="260" t="str">
        <f t="shared" si="135"/>
        <v/>
      </c>
    </row>
    <row r="4358" spans="1:18" ht="15.75">
      <c r="A4358" s="250">
        <v>4351</v>
      </c>
      <c r="B4358" s="198"/>
      <c r="C4358" s="25"/>
      <c r="D4358" s="25"/>
      <c r="E4358" s="25"/>
      <c r="F4358" s="25"/>
      <c r="G4358" s="26"/>
      <c r="H4358" s="27"/>
      <c r="I4358" s="28"/>
      <c r="J4358" s="430"/>
      <c r="K4358" s="48"/>
      <c r="L4358" s="457" t="str">
        <f t="shared" si="134"/>
        <v/>
      </c>
      <c r="M4358" s="245" cm="1">
        <f t="array" ref="M4358">SUMPRODUCT(--(N4358:Q4358&lt;&gt;"")) + IF(TRIM(R4358)="",0,LEN(R4358)-LEN(SUBSTITUTE(R4358,",",""))+1)</f>
        <v>0</v>
      </c>
      <c r="N4358" s="242" t="str">
        <f>IF(AND(I4358&lt;&gt;0,I4358&lt;&gt;""),IF(TRIM(SUBSTITUTE(B4358,CHAR(160),""))="","",IF(ISNUMBER(MATCH(TRIM(SUBSTITUTE(B4358,CHAR(160),"")),'Look Up Values'!$B$2:$B$500,0)),"","Origin error")),"")</f>
        <v/>
      </c>
      <c r="O4358" s="242" t="str">
        <f>IF(AND(I4358&lt;&gt;0,I4358&lt;&gt;""),IF(C4358="","",IF(AND(ISNUMBER(--LEFT(C4358,FIND(" ",C4358&amp;" ")-1)),OR(LEN(LEFT(C4358,FIND(" ",C4358&amp;" ")-1))=6,LEN(LEFT(C4358,FIND(" ",C4358&amp;" ")-1))=7),OR(ISNUMBER(MATCH(LEFT(C4358,FIND(" ",C4358&amp;" ")-1),'Look Up Values'!$G$2:$G$1000,0)),ISNUMBER(MATCH(LEFT(C4358,FIND(" ",C4358&amp;" ")-1),'Look Up Values'!$AE$2:$AE$2000,0)))),"","EWC error")),"")</f>
        <v/>
      </c>
      <c r="P4358" s="242" t="str" cm="1">
        <f t="array" ref="P4358">IF(AND(I4358&lt;&gt;0,I4358&lt;&gt;""),IF(D4358="","",IF(ISNUMBER(MATCH(SUBSTITUTE(D4358," ",""),SUBSTITUTE('Look Up Values'!$S$2:$S$120," ",""),0)),"","D&amp;R error")),"")</f>
        <v/>
      </c>
      <c r="Q4358" s="242" t="str" cm="1">
        <f t="array" ref="Q4358">IF(AND(I4358&lt;&gt;0,I4358&lt;&gt;""),IF(G4358="","",IF(ISNUMBER(MATCH(SUBSTITUTE(G4358," ",""),SUBSTITUTE('Look Up Values'!$I$2:$I$10," ",""),0)),"","State error")),"")</f>
        <v/>
      </c>
      <c r="R4358" s="260" t="str">
        <f t="shared" si="135"/>
        <v/>
      </c>
    </row>
    <row r="4359" spans="1:18" ht="15.75">
      <c r="A4359" s="250">
        <v>4352</v>
      </c>
      <c r="B4359" s="198"/>
      <c r="C4359" s="25"/>
      <c r="D4359" s="25"/>
      <c r="E4359" s="25"/>
      <c r="F4359" s="25"/>
      <c r="G4359" s="26"/>
      <c r="H4359" s="27"/>
      <c r="I4359" s="28"/>
      <c r="J4359" s="430"/>
      <c r="K4359" s="48"/>
      <c r="L4359" s="457" t="str">
        <f t="shared" si="134"/>
        <v/>
      </c>
      <c r="M4359" s="245" cm="1">
        <f t="array" ref="M4359">SUMPRODUCT(--(N4359:Q4359&lt;&gt;"")) + IF(TRIM(R4359)="",0,LEN(R4359)-LEN(SUBSTITUTE(R4359,",",""))+1)</f>
        <v>0</v>
      </c>
      <c r="N4359" s="242" t="str">
        <f>IF(AND(I4359&lt;&gt;0,I4359&lt;&gt;""),IF(TRIM(SUBSTITUTE(B4359,CHAR(160),""))="","",IF(ISNUMBER(MATCH(TRIM(SUBSTITUTE(B4359,CHAR(160),"")),'Look Up Values'!$B$2:$B$500,0)),"","Origin error")),"")</f>
        <v/>
      </c>
      <c r="O4359" s="242" t="str">
        <f>IF(AND(I4359&lt;&gt;0,I4359&lt;&gt;""),IF(C4359="","",IF(AND(ISNUMBER(--LEFT(C4359,FIND(" ",C4359&amp;" ")-1)),OR(LEN(LEFT(C4359,FIND(" ",C4359&amp;" ")-1))=6,LEN(LEFT(C4359,FIND(" ",C4359&amp;" ")-1))=7),OR(ISNUMBER(MATCH(LEFT(C4359,FIND(" ",C4359&amp;" ")-1),'Look Up Values'!$G$2:$G$1000,0)),ISNUMBER(MATCH(LEFT(C4359,FIND(" ",C4359&amp;" ")-1),'Look Up Values'!$AE$2:$AE$2000,0)))),"","EWC error")),"")</f>
        <v/>
      </c>
      <c r="P4359" s="242" t="str" cm="1">
        <f t="array" ref="P4359">IF(AND(I4359&lt;&gt;0,I4359&lt;&gt;""),IF(D4359="","",IF(ISNUMBER(MATCH(SUBSTITUTE(D4359," ",""),SUBSTITUTE('Look Up Values'!$S$2:$S$120," ",""),0)),"","D&amp;R error")),"")</f>
        <v/>
      </c>
      <c r="Q4359" s="242" t="str" cm="1">
        <f t="array" ref="Q4359">IF(AND(I4359&lt;&gt;0,I4359&lt;&gt;""),IF(G4359="","",IF(ISNUMBER(MATCH(SUBSTITUTE(G4359," ",""),SUBSTITUTE('Look Up Values'!$I$2:$I$10," ",""),0)),"","State error")),"")</f>
        <v/>
      </c>
      <c r="R4359" s="260" t="str">
        <f t="shared" si="135"/>
        <v/>
      </c>
    </row>
    <row r="4360" spans="1:18" ht="15.75">
      <c r="A4360" s="250">
        <v>4353</v>
      </c>
      <c r="B4360" s="198"/>
      <c r="C4360" s="25"/>
      <c r="D4360" s="25"/>
      <c r="E4360" s="25"/>
      <c r="F4360" s="25"/>
      <c r="G4360" s="26"/>
      <c r="H4360" s="27"/>
      <c r="I4360" s="28"/>
      <c r="J4360" s="430"/>
      <c r="K4360" s="48"/>
      <c r="L4360" s="457" t="str">
        <f t="shared" ref="L4360:L4423" si="136">IF(IFERROR(--SUBSTITUTE(M4360,CHAR(160),""),0)&gt;0,A4360,"")</f>
        <v/>
      </c>
      <c r="M4360" s="245" cm="1">
        <f t="array" ref="M4360">SUMPRODUCT(--(N4360:Q4360&lt;&gt;"")) + IF(TRIM(R4360)="",0,LEN(R4360)-LEN(SUBSTITUTE(R4360,",",""))+1)</f>
        <v>0</v>
      </c>
      <c r="N4360" s="242" t="str">
        <f>IF(AND(I4360&lt;&gt;0,I4360&lt;&gt;""),IF(TRIM(SUBSTITUTE(B4360,CHAR(160),""))="","",IF(ISNUMBER(MATCH(TRIM(SUBSTITUTE(B4360,CHAR(160),"")),'Look Up Values'!$B$2:$B$500,0)),"","Origin error")),"")</f>
        <v/>
      </c>
      <c r="O4360" s="242" t="str">
        <f>IF(AND(I4360&lt;&gt;0,I4360&lt;&gt;""),IF(C4360="","",IF(AND(ISNUMBER(--LEFT(C4360,FIND(" ",C4360&amp;" ")-1)),OR(LEN(LEFT(C4360,FIND(" ",C4360&amp;" ")-1))=6,LEN(LEFT(C4360,FIND(" ",C4360&amp;" ")-1))=7),OR(ISNUMBER(MATCH(LEFT(C4360,FIND(" ",C4360&amp;" ")-1),'Look Up Values'!$G$2:$G$1000,0)),ISNUMBER(MATCH(LEFT(C4360,FIND(" ",C4360&amp;" ")-1),'Look Up Values'!$AE$2:$AE$2000,0)))),"","EWC error")),"")</f>
        <v/>
      </c>
      <c r="P4360" s="242" t="str" cm="1">
        <f t="array" ref="P4360">IF(AND(I4360&lt;&gt;0,I4360&lt;&gt;""),IF(D4360="","",IF(ISNUMBER(MATCH(SUBSTITUTE(D4360," ",""),SUBSTITUTE('Look Up Values'!$S$2:$S$120," ",""),0)),"","D&amp;R error")),"")</f>
        <v/>
      </c>
      <c r="Q4360" s="242" t="str" cm="1">
        <f t="array" ref="Q4360">IF(AND(I4360&lt;&gt;0,I4360&lt;&gt;""),IF(G4360="","",IF(ISNUMBER(MATCH(SUBSTITUTE(G4360," ",""),SUBSTITUTE('Look Up Values'!$I$2:$I$10," ",""),0)),"","State error")),"")</f>
        <v/>
      </c>
      <c r="R4360" s="260" t="str">
        <f t="shared" si="135"/>
        <v/>
      </c>
    </row>
    <row r="4361" spans="1:18" ht="15.75">
      <c r="A4361" s="250">
        <v>4354</v>
      </c>
      <c r="B4361" s="198"/>
      <c r="C4361" s="25"/>
      <c r="D4361" s="25"/>
      <c r="E4361" s="25"/>
      <c r="F4361" s="25"/>
      <c r="G4361" s="26"/>
      <c r="H4361" s="27"/>
      <c r="I4361" s="28"/>
      <c r="J4361" s="430"/>
      <c r="K4361" s="48"/>
      <c r="L4361" s="457" t="str">
        <f t="shared" si="136"/>
        <v/>
      </c>
      <c r="M4361" s="245" cm="1">
        <f t="array" ref="M4361">SUMPRODUCT(--(N4361:Q4361&lt;&gt;"")) + IF(TRIM(R4361)="",0,LEN(R4361)-LEN(SUBSTITUTE(R4361,",",""))+1)</f>
        <v>0</v>
      </c>
      <c r="N4361" s="242" t="str">
        <f>IF(AND(I4361&lt;&gt;0,I4361&lt;&gt;""),IF(TRIM(SUBSTITUTE(B4361,CHAR(160),""))="","",IF(ISNUMBER(MATCH(TRIM(SUBSTITUTE(B4361,CHAR(160),"")),'Look Up Values'!$B$2:$B$500,0)),"","Origin error")),"")</f>
        <v/>
      </c>
      <c r="O4361" s="242" t="str">
        <f>IF(AND(I4361&lt;&gt;0,I4361&lt;&gt;""),IF(C4361="","",IF(AND(ISNUMBER(--LEFT(C4361,FIND(" ",C4361&amp;" ")-1)),OR(LEN(LEFT(C4361,FIND(" ",C4361&amp;" ")-1))=6,LEN(LEFT(C4361,FIND(" ",C4361&amp;" ")-1))=7),OR(ISNUMBER(MATCH(LEFT(C4361,FIND(" ",C4361&amp;" ")-1),'Look Up Values'!$G$2:$G$1000,0)),ISNUMBER(MATCH(LEFT(C4361,FIND(" ",C4361&amp;" ")-1),'Look Up Values'!$AE$2:$AE$2000,0)))),"","EWC error")),"")</f>
        <v/>
      </c>
      <c r="P4361" s="242" t="str" cm="1">
        <f t="array" ref="P4361">IF(AND(I4361&lt;&gt;0,I4361&lt;&gt;""),IF(D4361="","",IF(ISNUMBER(MATCH(SUBSTITUTE(D4361," ",""),SUBSTITUTE('Look Up Values'!$S$2:$S$120," ",""),0)),"","D&amp;R error")),"")</f>
        <v/>
      </c>
      <c r="Q4361" s="242" t="str" cm="1">
        <f t="array" ref="Q4361">IF(AND(I4361&lt;&gt;0,I4361&lt;&gt;""),IF(G4361="","",IF(ISNUMBER(MATCH(SUBSTITUTE(G4361," ",""),SUBSTITUTE('Look Up Values'!$I$2:$I$10," ",""),0)),"","State error")),"")</f>
        <v/>
      </c>
      <c r="R4361" s="260" t="str">
        <f t="shared" ref="R4361:R4424" si="137">IF(OR(I4361="",I4361=0),"",IF(COUNTA(B4361,C4361,D4361,G4361,I4361)=0,"",IF(COUNTA(B4361,C4361,D4361,G4361,I4361)=5,"",LEFT(IF(TRIM(SUBSTITUTE(B4361,CHAR(160),""))="","Origin, ","")&amp;IF(TRIM(SUBSTITUTE(C4361,CHAR(160),""))="","EWC, ","")&amp;IF(TRIM(SUBSTITUTE(D4361,CHAR(160),""))="","D&amp;R, ","")&amp;IF(TRIM(SUBSTITUTE(G4361,CHAR(160),""))="","State, ",""),LEN(IF(TRIM(SUBSTITUTE(B4361,CHAR(160),""))="","Origin, ","")&amp;IF(TRIM(SUBSTITUTE(C4361,CHAR(160),""))="","EWC, ","")&amp;IF(TRIM(SUBSTITUTE(D4361,CHAR(160),""))="","D&amp;R, ","")&amp;IF(TRIM(SUBSTITUTE(G4361,CHAR(160),""))="","State, ",""))-2))))</f>
        <v/>
      </c>
    </row>
    <row r="4362" spans="1:18" ht="15.75">
      <c r="A4362" s="250">
        <v>4355</v>
      </c>
      <c r="B4362" s="198"/>
      <c r="C4362" s="25"/>
      <c r="D4362" s="25"/>
      <c r="E4362" s="25"/>
      <c r="F4362" s="25"/>
      <c r="G4362" s="26"/>
      <c r="H4362" s="27"/>
      <c r="I4362" s="28"/>
      <c r="J4362" s="430"/>
      <c r="K4362" s="48"/>
      <c r="L4362" s="457" t="str">
        <f t="shared" si="136"/>
        <v/>
      </c>
      <c r="M4362" s="245" cm="1">
        <f t="array" ref="M4362">SUMPRODUCT(--(N4362:Q4362&lt;&gt;"")) + IF(TRIM(R4362)="",0,LEN(R4362)-LEN(SUBSTITUTE(R4362,",",""))+1)</f>
        <v>0</v>
      </c>
      <c r="N4362" s="242" t="str">
        <f>IF(AND(I4362&lt;&gt;0,I4362&lt;&gt;""),IF(TRIM(SUBSTITUTE(B4362,CHAR(160),""))="","",IF(ISNUMBER(MATCH(TRIM(SUBSTITUTE(B4362,CHAR(160),"")),'Look Up Values'!$B$2:$B$500,0)),"","Origin error")),"")</f>
        <v/>
      </c>
      <c r="O4362" s="242" t="str">
        <f>IF(AND(I4362&lt;&gt;0,I4362&lt;&gt;""),IF(C4362="","",IF(AND(ISNUMBER(--LEFT(C4362,FIND(" ",C4362&amp;" ")-1)),OR(LEN(LEFT(C4362,FIND(" ",C4362&amp;" ")-1))=6,LEN(LEFT(C4362,FIND(" ",C4362&amp;" ")-1))=7),OR(ISNUMBER(MATCH(LEFT(C4362,FIND(" ",C4362&amp;" ")-1),'Look Up Values'!$G$2:$G$1000,0)),ISNUMBER(MATCH(LEFT(C4362,FIND(" ",C4362&amp;" ")-1),'Look Up Values'!$AE$2:$AE$2000,0)))),"","EWC error")),"")</f>
        <v/>
      </c>
      <c r="P4362" s="242" t="str" cm="1">
        <f t="array" ref="P4362">IF(AND(I4362&lt;&gt;0,I4362&lt;&gt;""),IF(D4362="","",IF(ISNUMBER(MATCH(SUBSTITUTE(D4362," ",""),SUBSTITUTE('Look Up Values'!$S$2:$S$120," ",""),0)),"","D&amp;R error")),"")</f>
        <v/>
      </c>
      <c r="Q4362" s="242" t="str" cm="1">
        <f t="array" ref="Q4362">IF(AND(I4362&lt;&gt;0,I4362&lt;&gt;""),IF(G4362="","",IF(ISNUMBER(MATCH(SUBSTITUTE(G4362," ",""),SUBSTITUTE('Look Up Values'!$I$2:$I$10," ",""),0)),"","State error")),"")</f>
        <v/>
      </c>
      <c r="R4362" s="260" t="str">
        <f t="shared" si="137"/>
        <v/>
      </c>
    </row>
    <row r="4363" spans="1:18" ht="15.75">
      <c r="A4363" s="250">
        <v>4356</v>
      </c>
      <c r="B4363" s="198"/>
      <c r="C4363" s="25"/>
      <c r="D4363" s="25"/>
      <c r="E4363" s="25"/>
      <c r="F4363" s="25"/>
      <c r="G4363" s="26"/>
      <c r="H4363" s="27"/>
      <c r="I4363" s="28"/>
      <c r="J4363" s="430"/>
      <c r="K4363" s="48"/>
      <c r="L4363" s="457" t="str">
        <f t="shared" si="136"/>
        <v/>
      </c>
      <c r="M4363" s="245" cm="1">
        <f t="array" ref="M4363">SUMPRODUCT(--(N4363:Q4363&lt;&gt;"")) + IF(TRIM(R4363)="",0,LEN(R4363)-LEN(SUBSTITUTE(R4363,",",""))+1)</f>
        <v>0</v>
      </c>
      <c r="N4363" s="242" t="str">
        <f>IF(AND(I4363&lt;&gt;0,I4363&lt;&gt;""),IF(TRIM(SUBSTITUTE(B4363,CHAR(160),""))="","",IF(ISNUMBER(MATCH(TRIM(SUBSTITUTE(B4363,CHAR(160),"")),'Look Up Values'!$B$2:$B$500,0)),"","Origin error")),"")</f>
        <v/>
      </c>
      <c r="O4363" s="242" t="str">
        <f>IF(AND(I4363&lt;&gt;0,I4363&lt;&gt;""),IF(C4363="","",IF(AND(ISNUMBER(--LEFT(C4363,FIND(" ",C4363&amp;" ")-1)),OR(LEN(LEFT(C4363,FIND(" ",C4363&amp;" ")-1))=6,LEN(LEFT(C4363,FIND(" ",C4363&amp;" ")-1))=7),OR(ISNUMBER(MATCH(LEFT(C4363,FIND(" ",C4363&amp;" ")-1),'Look Up Values'!$G$2:$G$1000,0)),ISNUMBER(MATCH(LEFT(C4363,FIND(" ",C4363&amp;" ")-1),'Look Up Values'!$AE$2:$AE$2000,0)))),"","EWC error")),"")</f>
        <v/>
      </c>
      <c r="P4363" s="242" t="str" cm="1">
        <f t="array" ref="P4363">IF(AND(I4363&lt;&gt;0,I4363&lt;&gt;""),IF(D4363="","",IF(ISNUMBER(MATCH(SUBSTITUTE(D4363," ",""),SUBSTITUTE('Look Up Values'!$S$2:$S$120," ",""),0)),"","D&amp;R error")),"")</f>
        <v/>
      </c>
      <c r="Q4363" s="242" t="str" cm="1">
        <f t="array" ref="Q4363">IF(AND(I4363&lt;&gt;0,I4363&lt;&gt;""),IF(G4363="","",IF(ISNUMBER(MATCH(SUBSTITUTE(G4363," ",""),SUBSTITUTE('Look Up Values'!$I$2:$I$10," ",""),0)),"","State error")),"")</f>
        <v/>
      </c>
      <c r="R4363" s="260" t="str">
        <f t="shared" si="137"/>
        <v/>
      </c>
    </row>
    <row r="4364" spans="1:18" ht="15.75">
      <c r="A4364" s="250">
        <v>4357</v>
      </c>
      <c r="B4364" s="198"/>
      <c r="C4364" s="25"/>
      <c r="D4364" s="25"/>
      <c r="E4364" s="25"/>
      <c r="F4364" s="25"/>
      <c r="G4364" s="26"/>
      <c r="H4364" s="27"/>
      <c r="I4364" s="28"/>
      <c r="J4364" s="430"/>
      <c r="K4364" s="48"/>
      <c r="L4364" s="457" t="str">
        <f t="shared" si="136"/>
        <v/>
      </c>
      <c r="M4364" s="245" cm="1">
        <f t="array" ref="M4364">SUMPRODUCT(--(N4364:Q4364&lt;&gt;"")) + IF(TRIM(R4364)="",0,LEN(R4364)-LEN(SUBSTITUTE(R4364,",",""))+1)</f>
        <v>0</v>
      </c>
      <c r="N4364" s="242" t="str">
        <f>IF(AND(I4364&lt;&gt;0,I4364&lt;&gt;""),IF(TRIM(SUBSTITUTE(B4364,CHAR(160),""))="","",IF(ISNUMBER(MATCH(TRIM(SUBSTITUTE(B4364,CHAR(160),"")),'Look Up Values'!$B$2:$B$500,0)),"","Origin error")),"")</f>
        <v/>
      </c>
      <c r="O4364" s="242" t="str">
        <f>IF(AND(I4364&lt;&gt;0,I4364&lt;&gt;""),IF(C4364="","",IF(AND(ISNUMBER(--LEFT(C4364,FIND(" ",C4364&amp;" ")-1)),OR(LEN(LEFT(C4364,FIND(" ",C4364&amp;" ")-1))=6,LEN(LEFT(C4364,FIND(" ",C4364&amp;" ")-1))=7),OR(ISNUMBER(MATCH(LEFT(C4364,FIND(" ",C4364&amp;" ")-1),'Look Up Values'!$G$2:$G$1000,0)),ISNUMBER(MATCH(LEFT(C4364,FIND(" ",C4364&amp;" ")-1),'Look Up Values'!$AE$2:$AE$2000,0)))),"","EWC error")),"")</f>
        <v/>
      </c>
      <c r="P4364" s="242" t="str" cm="1">
        <f t="array" ref="P4364">IF(AND(I4364&lt;&gt;0,I4364&lt;&gt;""),IF(D4364="","",IF(ISNUMBER(MATCH(SUBSTITUTE(D4364," ",""),SUBSTITUTE('Look Up Values'!$S$2:$S$120," ",""),0)),"","D&amp;R error")),"")</f>
        <v/>
      </c>
      <c r="Q4364" s="242" t="str" cm="1">
        <f t="array" ref="Q4364">IF(AND(I4364&lt;&gt;0,I4364&lt;&gt;""),IF(G4364="","",IF(ISNUMBER(MATCH(SUBSTITUTE(G4364," ",""),SUBSTITUTE('Look Up Values'!$I$2:$I$10," ",""),0)),"","State error")),"")</f>
        <v/>
      </c>
      <c r="R4364" s="260" t="str">
        <f t="shared" si="137"/>
        <v/>
      </c>
    </row>
    <row r="4365" spans="1:18" ht="15.75">
      <c r="A4365" s="250">
        <v>4358</v>
      </c>
      <c r="B4365" s="198"/>
      <c r="C4365" s="25"/>
      <c r="D4365" s="25"/>
      <c r="E4365" s="25"/>
      <c r="F4365" s="25"/>
      <c r="G4365" s="26"/>
      <c r="H4365" s="27"/>
      <c r="I4365" s="28"/>
      <c r="J4365" s="430"/>
      <c r="K4365" s="48"/>
      <c r="L4365" s="457" t="str">
        <f t="shared" si="136"/>
        <v/>
      </c>
      <c r="M4365" s="245" cm="1">
        <f t="array" ref="M4365">SUMPRODUCT(--(N4365:Q4365&lt;&gt;"")) + IF(TRIM(R4365)="",0,LEN(R4365)-LEN(SUBSTITUTE(R4365,",",""))+1)</f>
        <v>0</v>
      </c>
      <c r="N4365" s="242" t="str">
        <f>IF(AND(I4365&lt;&gt;0,I4365&lt;&gt;""),IF(TRIM(SUBSTITUTE(B4365,CHAR(160),""))="","",IF(ISNUMBER(MATCH(TRIM(SUBSTITUTE(B4365,CHAR(160),"")),'Look Up Values'!$B$2:$B$500,0)),"","Origin error")),"")</f>
        <v/>
      </c>
      <c r="O4365" s="242" t="str">
        <f>IF(AND(I4365&lt;&gt;0,I4365&lt;&gt;""),IF(C4365="","",IF(AND(ISNUMBER(--LEFT(C4365,FIND(" ",C4365&amp;" ")-1)),OR(LEN(LEFT(C4365,FIND(" ",C4365&amp;" ")-1))=6,LEN(LEFT(C4365,FIND(" ",C4365&amp;" ")-1))=7),OR(ISNUMBER(MATCH(LEFT(C4365,FIND(" ",C4365&amp;" ")-1),'Look Up Values'!$G$2:$G$1000,0)),ISNUMBER(MATCH(LEFT(C4365,FIND(" ",C4365&amp;" ")-1),'Look Up Values'!$AE$2:$AE$2000,0)))),"","EWC error")),"")</f>
        <v/>
      </c>
      <c r="P4365" s="242" t="str" cm="1">
        <f t="array" ref="P4365">IF(AND(I4365&lt;&gt;0,I4365&lt;&gt;""),IF(D4365="","",IF(ISNUMBER(MATCH(SUBSTITUTE(D4365," ",""),SUBSTITUTE('Look Up Values'!$S$2:$S$120," ",""),0)),"","D&amp;R error")),"")</f>
        <v/>
      </c>
      <c r="Q4365" s="242" t="str" cm="1">
        <f t="array" ref="Q4365">IF(AND(I4365&lt;&gt;0,I4365&lt;&gt;""),IF(G4365="","",IF(ISNUMBER(MATCH(SUBSTITUTE(G4365," ",""),SUBSTITUTE('Look Up Values'!$I$2:$I$10," ",""),0)),"","State error")),"")</f>
        <v/>
      </c>
      <c r="R4365" s="260" t="str">
        <f t="shared" si="137"/>
        <v/>
      </c>
    </row>
    <row r="4366" spans="1:18" ht="15.75">
      <c r="A4366" s="250">
        <v>4359</v>
      </c>
      <c r="B4366" s="198"/>
      <c r="C4366" s="25"/>
      <c r="D4366" s="25"/>
      <c r="E4366" s="25"/>
      <c r="F4366" s="25"/>
      <c r="G4366" s="26"/>
      <c r="H4366" s="27"/>
      <c r="I4366" s="28"/>
      <c r="J4366" s="430"/>
      <c r="K4366" s="48"/>
      <c r="L4366" s="457" t="str">
        <f t="shared" si="136"/>
        <v/>
      </c>
      <c r="M4366" s="245" cm="1">
        <f t="array" ref="M4366">SUMPRODUCT(--(N4366:Q4366&lt;&gt;"")) + IF(TRIM(R4366)="",0,LEN(R4366)-LEN(SUBSTITUTE(R4366,",",""))+1)</f>
        <v>0</v>
      </c>
      <c r="N4366" s="242" t="str">
        <f>IF(AND(I4366&lt;&gt;0,I4366&lt;&gt;""),IF(TRIM(SUBSTITUTE(B4366,CHAR(160),""))="","",IF(ISNUMBER(MATCH(TRIM(SUBSTITUTE(B4366,CHAR(160),"")),'Look Up Values'!$B$2:$B$500,0)),"","Origin error")),"")</f>
        <v/>
      </c>
      <c r="O4366" s="242" t="str">
        <f>IF(AND(I4366&lt;&gt;0,I4366&lt;&gt;""),IF(C4366="","",IF(AND(ISNUMBER(--LEFT(C4366,FIND(" ",C4366&amp;" ")-1)),OR(LEN(LEFT(C4366,FIND(" ",C4366&amp;" ")-1))=6,LEN(LEFT(C4366,FIND(" ",C4366&amp;" ")-1))=7),OR(ISNUMBER(MATCH(LEFT(C4366,FIND(" ",C4366&amp;" ")-1),'Look Up Values'!$G$2:$G$1000,0)),ISNUMBER(MATCH(LEFT(C4366,FIND(" ",C4366&amp;" ")-1),'Look Up Values'!$AE$2:$AE$2000,0)))),"","EWC error")),"")</f>
        <v/>
      </c>
      <c r="P4366" s="242" t="str" cm="1">
        <f t="array" ref="P4366">IF(AND(I4366&lt;&gt;0,I4366&lt;&gt;""),IF(D4366="","",IF(ISNUMBER(MATCH(SUBSTITUTE(D4366," ",""),SUBSTITUTE('Look Up Values'!$S$2:$S$120," ",""),0)),"","D&amp;R error")),"")</f>
        <v/>
      </c>
      <c r="Q4366" s="242" t="str" cm="1">
        <f t="array" ref="Q4366">IF(AND(I4366&lt;&gt;0,I4366&lt;&gt;""),IF(G4366="","",IF(ISNUMBER(MATCH(SUBSTITUTE(G4366," ",""),SUBSTITUTE('Look Up Values'!$I$2:$I$10," ",""),0)),"","State error")),"")</f>
        <v/>
      </c>
      <c r="R4366" s="260" t="str">
        <f t="shared" si="137"/>
        <v/>
      </c>
    </row>
    <row r="4367" spans="1:18" ht="15.75">
      <c r="A4367" s="250">
        <v>4360</v>
      </c>
      <c r="B4367" s="198"/>
      <c r="C4367" s="25"/>
      <c r="D4367" s="25"/>
      <c r="E4367" s="25"/>
      <c r="F4367" s="25"/>
      <c r="G4367" s="26"/>
      <c r="H4367" s="27"/>
      <c r="I4367" s="28"/>
      <c r="J4367" s="430"/>
      <c r="K4367" s="48"/>
      <c r="L4367" s="457" t="str">
        <f t="shared" si="136"/>
        <v/>
      </c>
      <c r="M4367" s="245" cm="1">
        <f t="array" ref="M4367">SUMPRODUCT(--(N4367:Q4367&lt;&gt;"")) + IF(TRIM(R4367)="",0,LEN(R4367)-LEN(SUBSTITUTE(R4367,",",""))+1)</f>
        <v>0</v>
      </c>
      <c r="N4367" s="242" t="str">
        <f>IF(AND(I4367&lt;&gt;0,I4367&lt;&gt;""),IF(TRIM(SUBSTITUTE(B4367,CHAR(160),""))="","",IF(ISNUMBER(MATCH(TRIM(SUBSTITUTE(B4367,CHAR(160),"")),'Look Up Values'!$B$2:$B$500,0)),"","Origin error")),"")</f>
        <v/>
      </c>
      <c r="O4367" s="242" t="str">
        <f>IF(AND(I4367&lt;&gt;0,I4367&lt;&gt;""),IF(C4367="","",IF(AND(ISNUMBER(--LEFT(C4367,FIND(" ",C4367&amp;" ")-1)),OR(LEN(LEFT(C4367,FIND(" ",C4367&amp;" ")-1))=6,LEN(LEFT(C4367,FIND(" ",C4367&amp;" ")-1))=7),OR(ISNUMBER(MATCH(LEFT(C4367,FIND(" ",C4367&amp;" ")-1),'Look Up Values'!$G$2:$G$1000,0)),ISNUMBER(MATCH(LEFT(C4367,FIND(" ",C4367&amp;" ")-1),'Look Up Values'!$AE$2:$AE$2000,0)))),"","EWC error")),"")</f>
        <v/>
      </c>
      <c r="P4367" s="242" t="str" cm="1">
        <f t="array" ref="P4367">IF(AND(I4367&lt;&gt;0,I4367&lt;&gt;""),IF(D4367="","",IF(ISNUMBER(MATCH(SUBSTITUTE(D4367," ",""),SUBSTITUTE('Look Up Values'!$S$2:$S$120," ",""),0)),"","D&amp;R error")),"")</f>
        <v/>
      </c>
      <c r="Q4367" s="242" t="str" cm="1">
        <f t="array" ref="Q4367">IF(AND(I4367&lt;&gt;0,I4367&lt;&gt;""),IF(G4367="","",IF(ISNUMBER(MATCH(SUBSTITUTE(G4367," ",""),SUBSTITUTE('Look Up Values'!$I$2:$I$10," ",""),0)),"","State error")),"")</f>
        <v/>
      </c>
      <c r="R4367" s="260" t="str">
        <f t="shared" si="137"/>
        <v/>
      </c>
    </row>
    <row r="4368" spans="1:18" ht="15.75">
      <c r="A4368" s="250">
        <v>4361</v>
      </c>
      <c r="B4368" s="198"/>
      <c r="C4368" s="25"/>
      <c r="D4368" s="25"/>
      <c r="E4368" s="25"/>
      <c r="F4368" s="25"/>
      <c r="G4368" s="26"/>
      <c r="H4368" s="27"/>
      <c r="I4368" s="28"/>
      <c r="J4368" s="430"/>
      <c r="K4368" s="48"/>
      <c r="L4368" s="457" t="str">
        <f t="shared" si="136"/>
        <v/>
      </c>
      <c r="M4368" s="245" cm="1">
        <f t="array" ref="M4368">SUMPRODUCT(--(N4368:Q4368&lt;&gt;"")) + IF(TRIM(R4368)="",0,LEN(R4368)-LEN(SUBSTITUTE(R4368,",",""))+1)</f>
        <v>0</v>
      </c>
      <c r="N4368" s="242" t="str">
        <f>IF(AND(I4368&lt;&gt;0,I4368&lt;&gt;""),IF(TRIM(SUBSTITUTE(B4368,CHAR(160),""))="","",IF(ISNUMBER(MATCH(TRIM(SUBSTITUTE(B4368,CHAR(160),"")),'Look Up Values'!$B$2:$B$500,0)),"","Origin error")),"")</f>
        <v/>
      </c>
      <c r="O4368" s="242" t="str">
        <f>IF(AND(I4368&lt;&gt;0,I4368&lt;&gt;""),IF(C4368="","",IF(AND(ISNUMBER(--LEFT(C4368,FIND(" ",C4368&amp;" ")-1)),OR(LEN(LEFT(C4368,FIND(" ",C4368&amp;" ")-1))=6,LEN(LEFT(C4368,FIND(" ",C4368&amp;" ")-1))=7),OR(ISNUMBER(MATCH(LEFT(C4368,FIND(" ",C4368&amp;" ")-1),'Look Up Values'!$G$2:$G$1000,0)),ISNUMBER(MATCH(LEFT(C4368,FIND(" ",C4368&amp;" ")-1),'Look Up Values'!$AE$2:$AE$2000,0)))),"","EWC error")),"")</f>
        <v/>
      </c>
      <c r="P4368" s="242" t="str" cm="1">
        <f t="array" ref="P4368">IF(AND(I4368&lt;&gt;0,I4368&lt;&gt;""),IF(D4368="","",IF(ISNUMBER(MATCH(SUBSTITUTE(D4368," ",""),SUBSTITUTE('Look Up Values'!$S$2:$S$120," ",""),0)),"","D&amp;R error")),"")</f>
        <v/>
      </c>
      <c r="Q4368" s="242" t="str" cm="1">
        <f t="array" ref="Q4368">IF(AND(I4368&lt;&gt;0,I4368&lt;&gt;""),IF(G4368="","",IF(ISNUMBER(MATCH(SUBSTITUTE(G4368," ",""),SUBSTITUTE('Look Up Values'!$I$2:$I$10," ",""),0)),"","State error")),"")</f>
        <v/>
      </c>
      <c r="R4368" s="260" t="str">
        <f t="shared" si="137"/>
        <v/>
      </c>
    </row>
    <row r="4369" spans="1:18" ht="15.75">
      <c r="A4369" s="250">
        <v>4362</v>
      </c>
      <c r="B4369" s="198"/>
      <c r="C4369" s="25"/>
      <c r="D4369" s="25"/>
      <c r="E4369" s="25"/>
      <c r="F4369" s="25"/>
      <c r="G4369" s="26"/>
      <c r="H4369" s="27"/>
      <c r="I4369" s="28"/>
      <c r="J4369" s="430"/>
      <c r="K4369" s="48"/>
      <c r="L4369" s="457" t="str">
        <f t="shared" si="136"/>
        <v/>
      </c>
      <c r="M4369" s="245" cm="1">
        <f t="array" ref="M4369">SUMPRODUCT(--(N4369:Q4369&lt;&gt;"")) + IF(TRIM(R4369)="",0,LEN(R4369)-LEN(SUBSTITUTE(R4369,",",""))+1)</f>
        <v>0</v>
      </c>
      <c r="N4369" s="242" t="str">
        <f>IF(AND(I4369&lt;&gt;0,I4369&lt;&gt;""),IF(TRIM(SUBSTITUTE(B4369,CHAR(160),""))="","",IF(ISNUMBER(MATCH(TRIM(SUBSTITUTE(B4369,CHAR(160),"")),'Look Up Values'!$B$2:$B$500,0)),"","Origin error")),"")</f>
        <v/>
      </c>
      <c r="O4369" s="242" t="str">
        <f>IF(AND(I4369&lt;&gt;0,I4369&lt;&gt;""),IF(C4369="","",IF(AND(ISNUMBER(--LEFT(C4369,FIND(" ",C4369&amp;" ")-1)),OR(LEN(LEFT(C4369,FIND(" ",C4369&amp;" ")-1))=6,LEN(LEFT(C4369,FIND(" ",C4369&amp;" ")-1))=7),OR(ISNUMBER(MATCH(LEFT(C4369,FIND(" ",C4369&amp;" ")-1),'Look Up Values'!$G$2:$G$1000,0)),ISNUMBER(MATCH(LEFT(C4369,FIND(" ",C4369&amp;" ")-1),'Look Up Values'!$AE$2:$AE$2000,0)))),"","EWC error")),"")</f>
        <v/>
      </c>
      <c r="P4369" s="242" t="str" cm="1">
        <f t="array" ref="P4369">IF(AND(I4369&lt;&gt;0,I4369&lt;&gt;""),IF(D4369="","",IF(ISNUMBER(MATCH(SUBSTITUTE(D4369," ",""),SUBSTITUTE('Look Up Values'!$S$2:$S$120," ",""),0)),"","D&amp;R error")),"")</f>
        <v/>
      </c>
      <c r="Q4369" s="242" t="str" cm="1">
        <f t="array" ref="Q4369">IF(AND(I4369&lt;&gt;0,I4369&lt;&gt;""),IF(G4369="","",IF(ISNUMBER(MATCH(SUBSTITUTE(G4369," ",""),SUBSTITUTE('Look Up Values'!$I$2:$I$10," ",""),0)),"","State error")),"")</f>
        <v/>
      </c>
      <c r="R4369" s="260" t="str">
        <f t="shared" si="137"/>
        <v/>
      </c>
    </row>
    <row r="4370" spans="1:18" ht="15.75">
      <c r="A4370" s="250">
        <v>4363</v>
      </c>
      <c r="B4370" s="198"/>
      <c r="C4370" s="25"/>
      <c r="D4370" s="25"/>
      <c r="E4370" s="25"/>
      <c r="F4370" s="25"/>
      <c r="G4370" s="26"/>
      <c r="H4370" s="27"/>
      <c r="I4370" s="28"/>
      <c r="J4370" s="430"/>
      <c r="K4370" s="48"/>
      <c r="L4370" s="457" t="str">
        <f t="shared" si="136"/>
        <v/>
      </c>
      <c r="M4370" s="245" cm="1">
        <f t="array" ref="M4370">SUMPRODUCT(--(N4370:Q4370&lt;&gt;"")) + IF(TRIM(R4370)="",0,LEN(R4370)-LEN(SUBSTITUTE(R4370,",",""))+1)</f>
        <v>0</v>
      </c>
      <c r="N4370" s="242" t="str">
        <f>IF(AND(I4370&lt;&gt;0,I4370&lt;&gt;""),IF(TRIM(SUBSTITUTE(B4370,CHAR(160),""))="","",IF(ISNUMBER(MATCH(TRIM(SUBSTITUTE(B4370,CHAR(160),"")),'Look Up Values'!$B$2:$B$500,0)),"","Origin error")),"")</f>
        <v/>
      </c>
      <c r="O4370" s="242" t="str">
        <f>IF(AND(I4370&lt;&gt;0,I4370&lt;&gt;""),IF(C4370="","",IF(AND(ISNUMBER(--LEFT(C4370,FIND(" ",C4370&amp;" ")-1)),OR(LEN(LEFT(C4370,FIND(" ",C4370&amp;" ")-1))=6,LEN(LEFT(C4370,FIND(" ",C4370&amp;" ")-1))=7),OR(ISNUMBER(MATCH(LEFT(C4370,FIND(" ",C4370&amp;" ")-1),'Look Up Values'!$G$2:$G$1000,0)),ISNUMBER(MATCH(LEFT(C4370,FIND(" ",C4370&amp;" ")-1),'Look Up Values'!$AE$2:$AE$2000,0)))),"","EWC error")),"")</f>
        <v/>
      </c>
      <c r="P4370" s="242" t="str" cm="1">
        <f t="array" ref="P4370">IF(AND(I4370&lt;&gt;0,I4370&lt;&gt;""),IF(D4370="","",IF(ISNUMBER(MATCH(SUBSTITUTE(D4370," ",""),SUBSTITUTE('Look Up Values'!$S$2:$S$120," ",""),0)),"","D&amp;R error")),"")</f>
        <v/>
      </c>
      <c r="Q4370" s="242" t="str" cm="1">
        <f t="array" ref="Q4370">IF(AND(I4370&lt;&gt;0,I4370&lt;&gt;""),IF(G4370="","",IF(ISNUMBER(MATCH(SUBSTITUTE(G4370," ",""),SUBSTITUTE('Look Up Values'!$I$2:$I$10," ",""),0)),"","State error")),"")</f>
        <v/>
      </c>
      <c r="R4370" s="260" t="str">
        <f t="shared" si="137"/>
        <v/>
      </c>
    </row>
    <row r="4371" spans="1:18" ht="15.75">
      <c r="A4371" s="250">
        <v>4364</v>
      </c>
      <c r="B4371" s="198"/>
      <c r="C4371" s="25"/>
      <c r="D4371" s="25"/>
      <c r="E4371" s="25"/>
      <c r="F4371" s="25"/>
      <c r="G4371" s="26"/>
      <c r="H4371" s="27"/>
      <c r="I4371" s="28"/>
      <c r="J4371" s="430"/>
      <c r="K4371" s="48"/>
      <c r="L4371" s="457" t="str">
        <f t="shared" si="136"/>
        <v/>
      </c>
      <c r="M4371" s="245" cm="1">
        <f t="array" ref="M4371">SUMPRODUCT(--(N4371:Q4371&lt;&gt;"")) + IF(TRIM(R4371)="",0,LEN(R4371)-LEN(SUBSTITUTE(R4371,",",""))+1)</f>
        <v>0</v>
      </c>
      <c r="N4371" s="242" t="str">
        <f>IF(AND(I4371&lt;&gt;0,I4371&lt;&gt;""),IF(TRIM(SUBSTITUTE(B4371,CHAR(160),""))="","",IF(ISNUMBER(MATCH(TRIM(SUBSTITUTE(B4371,CHAR(160),"")),'Look Up Values'!$B$2:$B$500,0)),"","Origin error")),"")</f>
        <v/>
      </c>
      <c r="O4371" s="242" t="str">
        <f>IF(AND(I4371&lt;&gt;0,I4371&lt;&gt;""),IF(C4371="","",IF(AND(ISNUMBER(--LEFT(C4371,FIND(" ",C4371&amp;" ")-1)),OR(LEN(LEFT(C4371,FIND(" ",C4371&amp;" ")-1))=6,LEN(LEFT(C4371,FIND(" ",C4371&amp;" ")-1))=7),OR(ISNUMBER(MATCH(LEFT(C4371,FIND(" ",C4371&amp;" ")-1),'Look Up Values'!$G$2:$G$1000,0)),ISNUMBER(MATCH(LEFT(C4371,FIND(" ",C4371&amp;" ")-1),'Look Up Values'!$AE$2:$AE$2000,0)))),"","EWC error")),"")</f>
        <v/>
      </c>
      <c r="P4371" s="242" t="str" cm="1">
        <f t="array" ref="P4371">IF(AND(I4371&lt;&gt;0,I4371&lt;&gt;""),IF(D4371="","",IF(ISNUMBER(MATCH(SUBSTITUTE(D4371," ",""),SUBSTITUTE('Look Up Values'!$S$2:$S$120," ",""),0)),"","D&amp;R error")),"")</f>
        <v/>
      </c>
      <c r="Q4371" s="242" t="str" cm="1">
        <f t="array" ref="Q4371">IF(AND(I4371&lt;&gt;0,I4371&lt;&gt;""),IF(G4371="","",IF(ISNUMBER(MATCH(SUBSTITUTE(G4371," ",""),SUBSTITUTE('Look Up Values'!$I$2:$I$10," ",""),0)),"","State error")),"")</f>
        <v/>
      </c>
      <c r="R4371" s="260" t="str">
        <f t="shared" si="137"/>
        <v/>
      </c>
    </row>
    <row r="4372" spans="1:18" ht="15.75">
      <c r="A4372" s="250">
        <v>4365</v>
      </c>
      <c r="B4372" s="198"/>
      <c r="C4372" s="25"/>
      <c r="D4372" s="25"/>
      <c r="E4372" s="25"/>
      <c r="F4372" s="25"/>
      <c r="G4372" s="26"/>
      <c r="H4372" s="27"/>
      <c r="I4372" s="28"/>
      <c r="J4372" s="430"/>
      <c r="K4372" s="48"/>
      <c r="L4372" s="457" t="str">
        <f t="shared" si="136"/>
        <v/>
      </c>
      <c r="M4372" s="245" cm="1">
        <f t="array" ref="M4372">SUMPRODUCT(--(N4372:Q4372&lt;&gt;"")) + IF(TRIM(R4372)="",0,LEN(R4372)-LEN(SUBSTITUTE(R4372,",",""))+1)</f>
        <v>0</v>
      </c>
      <c r="N4372" s="242" t="str">
        <f>IF(AND(I4372&lt;&gt;0,I4372&lt;&gt;""),IF(TRIM(SUBSTITUTE(B4372,CHAR(160),""))="","",IF(ISNUMBER(MATCH(TRIM(SUBSTITUTE(B4372,CHAR(160),"")),'Look Up Values'!$B$2:$B$500,0)),"","Origin error")),"")</f>
        <v/>
      </c>
      <c r="O4372" s="242" t="str">
        <f>IF(AND(I4372&lt;&gt;0,I4372&lt;&gt;""),IF(C4372="","",IF(AND(ISNUMBER(--LEFT(C4372,FIND(" ",C4372&amp;" ")-1)),OR(LEN(LEFT(C4372,FIND(" ",C4372&amp;" ")-1))=6,LEN(LEFT(C4372,FIND(" ",C4372&amp;" ")-1))=7),OR(ISNUMBER(MATCH(LEFT(C4372,FIND(" ",C4372&amp;" ")-1),'Look Up Values'!$G$2:$G$1000,0)),ISNUMBER(MATCH(LEFT(C4372,FIND(" ",C4372&amp;" ")-1),'Look Up Values'!$AE$2:$AE$2000,0)))),"","EWC error")),"")</f>
        <v/>
      </c>
      <c r="P4372" s="242" t="str" cm="1">
        <f t="array" ref="P4372">IF(AND(I4372&lt;&gt;0,I4372&lt;&gt;""),IF(D4372="","",IF(ISNUMBER(MATCH(SUBSTITUTE(D4372," ",""),SUBSTITUTE('Look Up Values'!$S$2:$S$120," ",""),0)),"","D&amp;R error")),"")</f>
        <v/>
      </c>
      <c r="Q4372" s="242" t="str" cm="1">
        <f t="array" ref="Q4372">IF(AND(I4372&lt;&gt;0,I4372&lt;&gt;""),IF(G4372="","",IF(ISNUMBER(MATCH(SUBSTITUTE(G4372," ",""),SUBSTITUTE('Look Up Values'!$I$2:$I$10," ",""),0)),"","State error")),"")</f>
        <v/>
      </c>
      <c r="R4372" s="260" t="str">
        <f t="shared" si="137"/>
        <v/>
      </c>
    </row>
    <row r="4373" spans="1:18" ht="15.75">
      <c r="A4373" s="250">
        <v>4366</v>
      </c>
      <c r="B4373" s="198"/>
      <c r="C4373" s="25"/>
      <c r="D4373" s="25"/>
      <c r="E4373" s="25"/>
      <c r="F4373" s="25"/>
      <c r="G4373" s="26"/>
      <c r="H4373" s="27"/>
      <c r="I4373" s="28"/>
      <c r="J4373" s="430"/>
      <c r="K4373" s="48"/>
      <c r="L4373" s="457" t="str">
        <f t="shared" si="136"/>
        <v/>
      </c>
      <c r="M4373" s="245" cm="1">
        <f t="array" ref="M4373">SUMPRODUCT(--(N4373:Q4373&lt;&gt;"")) + IF(TRIM(R4373)="",0,LEN(R4373)-LEN(SUBSTITUTE(R4373,",",""))+1)</f>
        <v>0</v>
      </c>
      <c r="N4373" s="242" t="str">
        <f>IF(AND(I4373&lt;&gt;0,I4373&lt;&gt;""),IF(TRIM(SUBSTITUTE(B4373,CHAR(160),""))="","",IF(ISNUMBER(MATCH(TRIM(SUBSTITUTE(B4373,CHAR(160),"")),'Look Up Values'!$B$2:$B$500,0)),"","Origin error")),"")</f>
        <v/>
      </c>
      <c r="O4373" s="242" t="str">
        <f>IF(AND(I4373&lt;&gt;0,I4373&lt;&gt;""),IF(C4373="","",IF(AND(ISNUMBER(--LEFT(C4373,FIND(" ",C4373&amp;" ")-1)),OR(LEN(LEFT(C4373,FIND(" ",C4373&amp;" ")-1))=6,LEN(LEFT(C4373,FIND(" ",C4373&amp;" ")-1))=7),OR(ISNUMBER(MATCH(LEFT(C4373,FIND(" ",C4373&amp;" ")-1),'Look Up Values'!$G$2:$G$1000,0)),ISNUMBER(MATCH(LEFT(C4373,FIND(" ",C4373&amp;" ")-1),'Look Up Values'!$AE$2:$AE$2000,0)))),"","EWC error")),"")</f>
        <v/>
      </c>
      <c r="P4373" s="242" t="str" cm="1">
        <f t="array" ref="P4373">IF(AND(I4373&lt;&gt;0,I4373&lt;&gt;""),IF(D4373="","",IF(ISNUMBER(MATCH(SUBSTITUTE(D4373," ",""),SUBSTITUTE('Look Up Values'!$S$2:$S$120," ",""),0)),"","D&amp;R error")),"")</f>
        <v/>
      </c>
      <c r="Q4373" s="242" t="str" cm="1">
        <f t="array" ref="Q4373">IF(AND(I4373&lt;&gt;0,I4373&lt;&gt;""),IF(G4373="","",IF(ISNUMBER(MATCH(SUBSTITUTE(G4373," ",""),SUBSTITUTE('Look Up Values'!$I$2:$I$10," ",""),0)),"","State error")),"")</f>
        <v/>
      </c>
      <c r="R4373" s="260" t="str">
        <f t="shared" si="137"/>
        <v/>
      </c>
    </row>
    <row r="4374" spans="1:18" ht="15.75">
      <c r="A4374" s="250">
        <v>4367</v>
      </c>
      <c r="B4374" s="198"/>
      <c r="C4374" s="25"/>
      <c r="D4374" s="25"/>
      <c r="E4374" s="25"/>
      <c r="F4374" s="25"/>
      <c r="G4374" s="26"/>
      <c r="H4374" s="27"/>
      <c r="I4374" s="28"/>
      <c r="J4374" s="430"/>
      <c r="K4374" s="48"/>
      <c r="L4374" s="457" t="str">
        <f t="shared" si="136"/>
        <v/>
      </c>
      <c r="M4374" s="245" cm="1">
        <f t="array" ref="M4374">SUMPRODUCT(--(N4374:Q4374&lt;&gt;"")) + IF(TRIM(R4374)="",0,LEN(R4374)-LEN(SUBSTITUTE(R4374,",",""))+1)</f>
        <v>0</v>
      </c>
      <c r="N4374" s="242" t="str">
        <f>IF(AND(I4374&lt;&gt;0,I4374&lt;&gt;""),IF(TRIM(SUBSTITUTE(B4374,CHAR(160),""))="","",IF(ISNUMBER(MATCH(TRIM(SUBSTITUTE(B4374,CHAR(160),"")),'Look Up Values'!$B$2:$B$500,0)),"","Origin error")),"")</f>
        <v/>
      </c>
      <c r="O4374" s="242" t="str">
        <f>IF(AND(I4374&lt;&gt;0,I4374&lt;&gt;""),IF(C4374="","",IF(AND(ISNUMBER(--LEFT(C4374,FIND(" ",C4374&amp;" ")-1)),OR(LEN(LEFT(C4374,FIND(" ",C4374&amp;" ")-1))=6,LEN(LEFT(C4374,FIND(" ",C4374&amp;" ")-1))=7),OR(ISNUMBER(MATCH(LEFT(C4374,FIND(" ",C4374&amp;" ")-1),'Look Up Values'!$G$2:$G$1000,0)),ISNUMBER(MATCH(LEFT(C4374,FIND(" ",C4374&amp;" ")-1),'Look Up Values'!$AE$2:$AE$2000,0)))),"","EWC error")),"")</f>
        <v/>
      </c>
      <c r="P4374" s="242" t="str" cm="1">
        <f t="array" ref="P4374">IF(AND(I4374&lt;&gt;0,I4374&lt;&gt;""),IF(D4374="","",IF(ISNUMBER(MATCH(SUBSTITUTE(D4374," ",""),SUBSTITUTE('Look Up Values'!$S$2:$S$120," ",""),0)),"","D&amp;R error")),"")</f>
        <v/>
      </c>
      <c r="Q4374" s="242" t="str" cm="1">
        <f t="array" ref="Q4374">IF(AND(I4374&lt;&gt;0,I4374&lt;&gt;""),IF(G4374="","",IF(ISNUMBER(MATCH(SUBSTITUTE(G4374," ",""),SUBSTITUTE('Look Up Values'!$I$2:$I$10," ",""),0)),"","State error")),"")</f>
        <v/>
      </c>
      <c r="R4374" s="260" t="str">
        <f t="shared" si="137"/>
        <v/>
      </c>
    </row>
    <row r="4375" spans="1:18" ht="15.75">
      <c r="A4375" s="250">
        <v>4368</v>
      </c>
      <c r="B4375" s="198"/>
      <c r="C4375" s="25"/>
      <c r="D4375" s="25"/>
      <c r="E4375" s="25"/>
      <c r="F4375" s="25"/>
      <c r="G4375" s="26"/>
      <c r="H4375" s="27"/>
      <c r="I4375" s="28"/>
      <c r="J4375" s="430"/>
      <c r="K4375" s="48"/>
      <c r="L4375" s="457" t="str">
        <f t="shared" si="136"/>
        <v/>
      </c>
      <c r="M4375" s="245" cm="1">
        <f t="array" ref="M4375">SUMPRODUCT(--(N4375:Q4375&lt;&gt;"")) + IF(TRIM(R4375)="",0,LEN(R4375)-LEN(SUBSTITUTE(R4375,",",""))+1)</f>
        <v>0</v>
      </c>
      <c r="N4375" s="242" t="str">
        <f>IF(AND(I4375&lt;&gt;0,I4375&lt;&gt;""),IF(TRIM(SUBSTITUTE(B4375,CHAR(160),""))="","",IF(ISNUMBER(MATCH(TRIM(SUBSTITUTE(B4375,CHAR(160),"")),'Look Up Values'!$B$2:$B$500,0)),"","Origin error")),"")</f>
        <v/>
      </c>
      <c r="O4375" s="242" t="str">
        <f>IF(AND(I4375&lt;&gt;0,I4375&lt;&gt;""),IF(C4375="","",IF(AND(ISNUMBER(--LEFT(C4375,FIND(" ",C4375&amp;" ")-1)),OR(LEN(LEFT(C4375,FIND(" ",C4375&amp;" ")-1))=6,LEN(LEFT(C4375,FIND(" ",C4375&amp;" ")-1))=7),OR(ISNUMBER(MATCH(LEFT(C4375,FIND(" ",C4375&amp;" ")-1),'Look Up Values'!$G$2:$G$1000,0)),ISNUMBER(MATCH(LEFT(C4375,FIND(" ",C4375&amp;" ")-1),'Look Up Values'!$AE$2:$AE$2000,0)))),"","EWC error")),"")</f>
        <v/>
      </c>
      <c r="P4375" s="242" t="str" cm="1">
        <f t="array" ref="P4375">IF(AND(I4375&lt;&gt;0,I4375&lt;&gt;""),IF(D4375="","",IF(ISNUMBER(MATCH(SUBSTITUTE(D4375," ",""),SUBSTITUTE('Look Up Values'!$S$2:$S$120," ",""),0)),"","D&amp;R error")),"")</f>
        <v/>
      </c>
      <c r="Q4375" s="242" t="str" cm="1">
        <f t="array" ref="Q4375">IF(AND(I4375&lt;&gt;0,I4375&lt;&gt;""),IF(G4375="","",IF(ISNUMBER(MATCH(SUBSTITUTE(G4375," ",""),SUBSTITUTE('Look Up Values'!$I$2:$I$10," ",""),0)),"","State error")),"")</f>
        <v/>
      </c>
      <c r="R4375" s="260" t="str">
        <f t="shared" si="137"/>
        <v/>
      </c>
    </row>
    <row r="4376" spans="1:18" ht="15.75">
      <c r="A4376" s="250">
        <v>4369</v>
      </c>
      <c r="B4376" s="198"/>
      <c r="C4376" s="25"/>
      <c r="D4376" s="25"/>
      <c r="E4376" s="25"/>
      <c r="F4376" s="25"/>
      <c r="G4376" s="26"/>
      <c r="H4376" s="27"/>
      <c r="I4376" s="28"/>
      <c r="J4376" s="430"/>
      <c r="K4376" s="48"/>
      <c r="L4376" s="457" t="str">
        <f t="shared" si="136"/>
        <v/>
      </c>
      <c r="M4376" s="245" cm="1">
        <f t="array" ref="M4376">SUMPRODUCT(--(N4376:Q4376&lt;&gt;"")) + IF(TRIM(R4376)="",0,LEN(R4376)-LEN(SUBSTITUTE(R4376,",",""))+1)</f>
        <v>0</v>
      </c>
      <c r="N4376" s="242" t="str">
        <f>IF(AND(I4376&lt;&gt;0,I4376&lt;&gt;""),IF(TRIM(SUBSTITUTE(B4376,CHAR(160),""))="","",IF(ISNUMBER(MATCH(TRIM(SUBSTITUTE(B4376,CHAR(160),"")),'Look Up Values'!$B$2:$B$500,0)),"","Origin error")),"")</f>
        <v/>
      </c>
      <c r="O4376" s="242" t="str">
        <f>IF(AND(I4376&lt;&gt;0,I4376&lt;&gt;""),IF(C4376="","",IF(AND(ISNUMBER(--LEFT(C4376,FIND(" ",C4376&amp;" ")-1)),OR(LEN(LEFT(C4376,FIND(" ",C4376&amp;" ")-1))=6,LEN(LEFT(C4376,FIND(" ",C4376&amp;" ")-1))=7),OR(ISNUMBER(MATCH(LEFT(C4376,FIND(" ",C4376&amp;" ")-1),'Look Up Values'!$G$2:$G$1000,0)),ISNUMBER(MATCH(LEFT(C4376,FIND(" ",C4376&amp;" ")-1),'Look Up Values'!$AE$2:$AE$2000,0)))),"","EWC error")),"")</f>
        <v/>
      </c>
      <c r="P4376" s="242" t="str" cm="1">
        <f t="array" ref="P4376">IF(AND(I4376&lt;&gt;0,I4376&lt;&gt;""),IF(D4376="","",IF(ISNUMBER(MATCH(SUBSTITUTE(D4376," ",""),SUBSTITUTE('Look Up Values'!$S$2:$S$120," ",""),0)),"","D&amp;R error")),"")</f>
        <v/>
      </c>
      <c r="Q4376" s="242" t="str" cm="1">
        <f t="array" ref="Q4376">IF(AND(I4376&lt;&gt;0,I4376&lt;&gt;""),IF(G4376="","",IF(ISNUMBER(MATCH(SUBSTITUTE(G4376," ",""),SUBSTITUTE('Look Up Values'!$I$2:$I$10," ",""),0)),"","State error")),"")</f>
        <v/>
      </c>
      <c r="R4376" s="260" t="str">
        <f t="shared" si="137"/>
        <v/>
      </c>
    </row>
    <row r="4377" spans="1:18" ht="15.75">
      <c r="A4377" s="250">
        <v>4370</v>
      </c>
      <c r="B4377" s="198"/>
      <c r="C4377" s="25"/>
      <c r="D4377" s="25"/>
      <c r="E4377" s="25"/>
      <c r="F4377" s="25"/>
      <c r="G4377" s="26"/>
      <c r="H4377" s="27"/>
      <c r="I4377" s="28"/>
      <c r="J4377" s="430"/>
      <c r="K4377" s="48"/>
      <c r="L4377" s="457" t="str">
        <f t="shared" si="136"/>
        <v/>
      </c>
      <c r="M4377" s="245" cm="1">
        <f t="array" ref="M4377">SUMPRODUCT(--(N4377:Q4377&lt;&gt;"")) + IF(TRIM(R4377)="",0,LEN(R4377)-LEN(SUBSTITUTE(R4377,",",""))+1)</f>
        <v>0</v>
      </c>
      <c r="N4377" s="242" t="str">
        <f>IF(AND(I4377&lt;&gt;0,I4377&lt;&gt;""),IF(TRIM(SUBSTITUTE(B4377,CHAR(160),""))="","",IF(ISNUMBER(MATCH(TRIM(SUBSTITUTE(B4377,CHAR(160),"")),'Look Up Values'!$B$2:$B$500,0)),"","Origin error")),"")</f>
        <v/>
      </c>
      <c r="O4377" s="242" t="str">
        <f>IF(AND(I4377&lt;&gt;0,I4377&lt;&gt;""),IF(C4377="","",IF(AND(ISNUMBER(--LEFT(C4377,FIND(" ",C4377&amp;" ")-1)),OR(LEN(LEFT(C4377,FIND(" ",C4377&amp;" ")-1))=6,LEN(LEFT(C4377,FIND(" ",C4377&amp;" ")-1))=7),OR(ISNUMBER(MATCH(LEFT(C4377,FIND(" ",C4377&amp;" ")-1),'Look Up Values'!$G$2:$G$1000,0)),ISNUMBER(MATCH(LEFT(C4377,FIND(" ",C4377&amp;" ")-1),'Look Up Values'!$AE$2:$AE$2000,0)))),"","EWC error")),"")</f>
        <v/>
      </c>
      <c r="P4377" s="242" t="str" cm="1">
        <f t="array" ref="P4377">IF(AND(I4377&lt;&gt;0,I4377&lt;&gt;""),IF(D4377="","",IF(ISNUMBER(MATCH(SUBSTITUTE(D4377," ",""),SUBSTITUTE('Look Up Values'!$S$2:$S$120," ",""),0)),"","D&amp;R error")),"")</f>
        <v/>
      </c>
      <c r="Q4377" s="242" t="str" cm="1">
        <f t="array" ref="Q4377">IF(AND(I4377&lt;&gt;0,I4377&lt;&gt;""),IF(G4377="","",IF(ISNUMBER(MATCH(SUBSTITUTE(G4377," ",""),SUBSTITUTE('Look Up Values'!$I$2:$I$10," ",""),0)),"","State error")),"")</f>
        <v/>
      </c>
      <c r="R4377" s="260" t="str">
        <f t="shared" si="137"/>
        <v/>
      </c>
    </row>
    <row r="4378" spans="1:18" ht="15.75">
      <c r="A4378" s="250">
        <v>4371</v>
      </c>
      <c r="B4378" s="198"/>
      <c r="C4378" s="25"/>
      <c r="D4378" s="25"/>
      <c r="E4378" s="25"/>
      <c r="F4378" s="25"/>
      <c r="G4378" s="26"/>
      <c r="H4378" s="27"/>
      <c r="I4378" s="28"/>
      <c r="J4378" s="430"/>
      <c r="K4378" s="48"/>
      <c r="L4378" s="457" t="str">
        <f t="shared" si="136"/>
        <v/>
      </c>
      <c r="M4378" s="245" cm="1">
        <f t="array" ref="M4378">SUMPRODUCT(--(N4378:Q4378&lt;&gt;"")) + IF(TRIM(R4378)="",0,LEN(R4378)-LEN(SUBSTITUTE(R4378,",",""))+1)</f>
        <v>0</v>
      </c>
      <c r="N4378" s="242" t="str">
        <f>IF(AND(I4378&lt;&gt;0,I4378&lt;&gt;""),IF(TRIM(SUBSTITUTE(B4378,CHAR(160),""))="","",IF(ISNUMBER(MATCH(TRIM(SUBSTITUTE(B4378,CHAR(160),"")),'Look Up Values'!$B$2:$B$500,0)),"","Origin error")),"")</f>
        <v/>
      </c>
      <c r="O4378" s="242" t="str">
        <f>IF(AND(I4378&lt;&gt;0,I4378&lt;&gt;""),IF(C4378="","",IF(AND(ISNUMBER(--LEFT(C4378,FIND(" ",C4378&amp;" ")-1)),OR(LEN(LEFT(C4378,FIND(" ",C4378&amp;" ")-1))=6,LEN(LEFT(C4378,FIND(" ",C4378&amp;" ")-1))=7),OR(ISNUMBER(MATCH(LEFT(C4378,FIND(" ",C4378&amp;" ")-1),'Look Up Values'!$G$2:$G$1000,0)),ISNUMBER(MATCH(LEFT(C4378,FIND(" ",C4378&amp;" ")-1),'Look Up Values'!$AE$2:$AE$2000,0)))),"","EWC error")),"")</f>
        <v/>
      </c>
      <c r="P4378" s="242" t="str" cm="1">
        <f t="array" ref="P4378">IF(AND(I4378&lt;&gt;0,I4378&lt;&gt;""),IF(D4378="","",IF(ISNUMBER(MATCH(SUBSTITUTE(D4378," ",""),SUBSTITUTE('Look Up Values'!$S$2:$S$120," ",""),0)),"","D&amp;R error")),"")</f>
        <v/>
      </c>
      <c r="Q4378" s="242" t="str" cm="1">
        <f t="array" ref="Q4378">IF(AND(I4378&lt;&gt;0,I4378&lt;&gt;""),IF(G4378="","",IF(ISNUMBER(MATCH(SUBSTITUTE(G4378," ",""),SUBSTITUTE('Look Up Values'!$I$2:$I$10," ",""),0)),"","State error")),"")</f>
        <v/>
      </c>
      <c r="R4378" s="260" t="str">
        <f t="shared" si="137"/>
        <v/>
      </c>
    </row>
    <row r="4379" spans="1:18" ht="15.75">
      <c r="A4379" s="250">
        <v>4372</v>
      </c>
      <c r="B4379" s="198"/>
      <c r="C4379" s="25"/>
      <c r="D4379" s="25"/>
      <c r="E4379" s="25"/>
      <c r="F4379" s="25"/>
      <c r="G4379" s="26"/>
      <c r="H4379" s="27"/>
      <c r="I4379" s="28"/>
      <c r="J4379" s="430"/>
      <c r="K4379" s="48"/>
      <c r="L4379" s="457" t="str">
        <f t="shared" si="136"/>
        <v/>
      </c>
      <c r="M4379" s="245" cm="1">
        <f t="array" ref="M4379">SUMPRODUCT(--(N4379:Q4379&lt;&gt;"")) + IF(TRIM(R4379)="",0,LEN(R4379)-LEN(SUBSTITUTE(R4379,",",""))+1)</f>
        <v>0</v>
      </c>
      <c r="N4379" s="242" t="str">
        <f>IF(AND(I4379&lt;&gt;0,I4379&lt;&gt;""),IF(TRIM(SUBSTITUTE(B4379,CHAR(160),""))="","",IF(ISNUMBER(MATCH(TRIM(SUBSTITUTE(B4379,CHAR(160),"")),'Look Up Values'!$B$2:$B$500,0)),"","Origin error")),"")</f>
        <v/>
      </c>
      <c r="O4379" s="242" t="str">
        <f>IF(AND(I4379&lt;&gt;0,I4379&lt;&gt;""),IF(C4379="","",IF(AND(ISNUMBER(--LEFT(C4379,FIND(" ",C4379&amp;" ")-1)),OR(LEN(LEFT(C4379,FIND(" ",C4379&amp;" ")-1))=6,LEN(LEFT(C4379,FIND(" ",C4379&amp;" ")-1))=7),OR(ISNUMBER(MATCH(LEFT(C4379,FIND(" ",C4379&amp;" ")-1),'Look Up Values'!$G$2:$G$1000,0)),ISNUMBER(MATCH(LEFT(C4379,FIND(" ",C4379&amp;" ")-1),'Look Up Values'!$AE$2:$AE$2000,0)))),"","EWC error")),"")</f>
        <v/>
      </c>
      <c r="P4379" s="242" t="str" cm="1">
        <f t="array" ref="P4379">IF(AND(I4379&lt;&gt;0,I4379&lt;&gt;""),IF(D4379="","",IF(ISNUMBER(MATCH(SUBSTITUTE(D4379," ",""),SUBSTITUTE('Look Up Values'!$S$2:$S$120," ",""),0)),"","D&amp;R error")),"")</f>
        <v/>
      </c>
      <c r="Q4379" s="242" t="str" cm="1">
        <f t="array" ref="Q4379">IF(AND(I4379&lt;&gt;0,I4379&lt;&gt;""),IF(G4379="","",IF(ISNUMBER(MATCH(SUBSTITUTE(G4379," ",""),SUBSTITUTE('Look Up Values'!$I$2:$I$10," ",""),0)),"","State error")),"")</f>
        <v/>
      </c>
      <c r="R4379" s="260" t="str">
        <f t="shared" si="137"/>
        <v/>
      </c>
    </row>
    <row r="4380" spans="1:18" ht="15.75">
      <c r="A4380" s="250">
        <v>4373</v>
      </c>
      <c r="B4380" s="198"/>
      <c r="C4380" s="25"/>
      <c r="D4380" s="25"/>
      <c r="E4380" s="25"/>
      <c r="F4380" s="25"/>
      <c r="G4380" s="26"/>
      <c r="H4380" s="27"/>
      <c r="I4380" s="28"/>
      <c r="J4380" s="430"/>
      <c r="K4380" s="48"/>
      <c r="L4380" s="457" t="str">
        <f t="shared" si="136"/>
        <v/>
      </c>
      <c r="M4380" s="245" cm="1">
        <f t="array" ref="M4380">SUMPRODUCT(--(N4380:Q4380&lt;&gt;"")) + IF(TRIM(R4380)="",0,LEN(R4380)-LEN(SUBSTITUTE(R4380,",",""))+1)</f>
        <v>0</v>
      </c>
      <c r="N4380" s="242" t="str">
        <f>IF(AND(I4380&lt;&gt;0,I4380&lt;&gt;""),IF(TRIM(SUBSTITUTE(B4380,CHAR(160),""))="","",IF(ISNUMBER(MATCH(TRIM(SUBSTITUTE(B4380,CHAR(160),"")),'Look Up Values'!$B$2:$B$500,0)),"","Origin error")),"")</f>
        <v/>
      </c>
      <c r="O4380" s="242" t="str">
        <f>IF(AND(I4380&lt;&gt;0,I4380&lt;&gt;""),IF(C4380="","",IF(AND(ISNUMBER(--LEFT(C4380,FIND(" ",C4380&amp;" ")-1)),OR(LEN(LEFT(C4380,FIND(" ",C4380&amp;" ")-1))=6,LEN(LEFT(C4380,FIND(" ",C4380&amp;" ")-1))=7),OR(ISNUMBER(MATCH(LEFT(C4380,FIND(" ",C4380&amp;" ")-1),'Look Up Values'!$G$2:$G$1000,0)),ISNUMBER(MATCH(LEFT(C4380,FIND(" ",C4380&amp;" ")-1),'Look Up Values'!$AE$2:$AE$2000,0)))),"","EWC error")),"")</f>
        <v/>
      </c>
      <c r="P4380" s="242" t="str" cm="1">
        <f t="array" ref="P4380">IF(AND(I4380&lt;&gt;0,I4380&lt;&gt;""),IF(D4380="","",IF(ISNUMBER(MATCH(SUBSTITUTE(D4380," ",""),SUBSTITUTE('Look Up Values'!$S$2:$S$120," ",""),0)),"","D&amp;R error")),"")</f>
        <v/>
      </c>
      <c r="Q4380" s="242" t="str" cm="1">
        <f t="array" ref="Q4380">IF(AND(I4380&lt;&gt;0,I4380&lt;&gt;""),IF(G4380="","",IF(ISNUMBER(MATCH(SUBSTITUTE(G4380," ",""),SUBSTITUTE('Look Up Values'!$I$2:$I$10," ",""),0)),"","State error")),"")</f>
        <v/>
      </c>
      <c r="R4380" s="260" t="str">
        <f t="shared" si="137"/>
        <v/>
      </c>
    </row>
    <row r="4381" spans="1:18" ht="15.75">
      <c r="A4381" s="250">
        <v>4374</v>
      </c>
      <c r="B4381" s="198"/>
      <c r="C4381" s="25"/>
      <c r="D4381" s="25"/>
      <c r="E4381" s="25"/>
      <c r="F4381" s="25"/>
      <c r="G4381" s="26"/>
      <c r="H4381" s="27"/>
      <c r="I4381" s="28"/>
      <c r="J4381" s="430"/>
      <c r="K4381" s="48"/>
      <c r="L4381" s="457" t="str">
        <f t="shared" si="136"/>
        <v/>
      </c>
      <c r="M4381" s="245" cm="1">
        <f t="array" ref="M4381">SUMPRODUCT(--(N4381:Q4381&lt;&gt;"")) + IF(TRIM(R4381)="",0,LEN(R4381)-LEN(SUBSTITUTE(R4381,",",""))+1)</f>
        <v>0</v>
      </c>
      <c r="N4381" s="242" t="str">
        <f>IF(AND(I4381&lt;&gt;0,I4381&lt;&gt;""),IF(TRIM(SUBSTITUTE(B4381,CHAR(160),""))="","",IF(ISNUMBER(MATCH(TRIM(SUBSTITUTE(B4381,CHAR(160),"")),'Look Up Values'!$B$2:$B$500,0)),"","Origin error")),"")</f>
        <v/>
      </c>
      <c r="O4381" s="242" t="str">
        <f>IF(AND(I4381&lt;&gt;0,I4381&lt;&gt;""),IF(C4381="","",IF(AND(ISNUMBER(--LEFT(C4381,FIND(" ",C4381&amp;" ")-1)),OR(LEN(LEFT(C4381,FIND(" ",C4381&amp;" ")-1))=6,LEN(LEFT(C4381,FIND(" ",C4381&amp;" ")-1))=7),OR(ISNUMBER(MATCH(LEFT(C4381,FIND(" ",C4381&amp;" ")-1),'Look Up Values'!$G$2:$G$1000,0)),ISNUMBER(MATCH(LEFT(C4381,FIND(" ",C4381&amp;" ")-1),'Look Up Values'!$AE$2:$AE$2000,0)))),"","EWC error")),"")</f>
        <v/>
      </c>
      <c r="P4381" s="242" t="str" cm="1">
        <f t="array" ref="P4381">IF(AND(I4381&lt;&gt;0,I4381&lt;&gt;""),IF(D4381="","",IF(ISNUMBER(MATCH(SUBSTITUTE(D4381," ",""),SUBSTITUTE('Look Up Values'!$S$2:$S$120," ",""),0)),"","D&amp;R error")),"")</f>
        <v/>
      </c>
      <c r="Q4381" s="242" t="str" cm="1">
        <f t="array" ref="Q4381">IF(AND(I4381&lt;&gt;0,I4381&lt;&gt;""),IF(G4381="","",IF(ISNUMBER(MATCH(SUBSTITUTE(G4381," ",""),SUBSTITUTE('Look Up Values'!$I$2:$I$10," ",""),0)),"","State error")),"")</f>
        <v/>
      </c>
      <c r="R4381" s="260" t="str">
        <f t="shared" si="137"/>
        <v/>
      </c>
    </row>
    <row r="4382" spans="1:18" ht="15.75">
      <c r="A4382" s="250">
        <v>4375</v>
      </c>
      <c r="B4382" s="198"/>
      <c r="C4382" s="25"/>
      <c r="D4382" s="25"/>
      <c r="E4382" s="25"/>
      <c r="F4382" s="25"/>
      <c r="G4382" s="26"/>
      <c r="H4382" s="27"/>
      <c r="I4382" s="28"/>
      <c r="J4382" s="430"/>
      <c r="K4382" s="48"/>
      <c r="L4382" s="457" t="str">
        <f t="shared" si="136"/>
        <v/>
      </c>
      <c r="M4382" s="245" cm="1">
        <f t="array" ref="M4382">SUMPRODUCT(--(N4382:Q4382&lt;&gt;"")) + IF(TRIM(R4382)="",0,LEN(R4382)-LEN(SUBSTITUTE(R4382,",",""))+1)</f>
        <v>0</v>
      </c>
      <c r="N4382" s="242" t="str">
        <f>IF(AND(I4382&lt;&gt;0,I4382&lt;&gt;""),IF(TRIM(SUBSTITUTE(B4382,CHAR(160),""))="","",IF(ISNUMBER(MATCH(TRIM(SUBSTITUTE(B4382,CHAR(160),"")),'Look Up Values'!$B$2:$B$500,0)),"","Origin error")),"")</f>
        <v/>
      </c>
      <c r="O4382" s="242" t="str">
        <f>IF(AND(I4382&lt;&gt;0,I4382&lt;&gt;""),IF(C4382="","",IF(AND(ISNUMBER(--LEFT(C4382,FIND(" ",C4382&amp;" ")-1)),OR(LEN(LEFT(C4382,FIND(" ",C4382&amp;" ")-1))=6,LEN(LEFT(C4382,FIND(" ",C4382&amp;" ")-1))=7),OR(ISNUMBER(MATCH(LEFT(C4382,FIND(" ",C4382&amp;" ")-1),'Look Up Values'!$G$2:$G$1000,0)),ISNUMBER(MATCH(LEFT(C4382,FIND(" ",C4382&amp;" ")-1),'Look Up Values'!$AE$2:$AE$2000,0)))),"","EWC error")),"")</f>
        <v/>
      </c>
      <c r="P4382" s="242" t="str" cm="1">
        <f t="array" ref="P4382">IF(AND(I4382&lt;&gt;0,I4382&lt;&gt;""),IF(D4382="","",IF(ISNUMBER(MATCH(SUBSTITUTE(D4382," ",""),SUBSTITUTE('Look Up Values'!$S$2:$S$120," ",""),0)),"","D&amp;R error")),"")</f>
        <v/>
      </c>
      <c r="Q4382" s="242" t="str" cm="1">
        <f t="array" ref="Q4382">IF(AND(I4382&lt;&gt;0,I4382&lt;&gt;""),IF(G4382="","",IF(ISNUMBER(MATCH(SUBSTITUTE(G4382," ",""),SUBSTITUTE('Look Up Values'!$I$2:$I$10," ",""),0)),"","State error")),"")</f>
        <v/>
      </c>
      <c r="R4382" s="260" t="str">
        <f t="shared" si="137"/>
        <v/>
      </c>
    </row>
    <row r="4383" spans="1:18" ht="15.75">
      <c r="A4383" s="250">
        <v>4376</v>
      </c>
      <c r="B4383" s="198"/>
      <c r="C4383" s="25"/>
      <c r="D4383" s="25"/>
      <c r="E4383" s="25"/>
      <c r="F4383" s="25"/>
      <c r="G4383" s="26"/>
      <c r="H4383" s="27"/>
      <c r="I4383" s="28"/>
      <c r="J4383" s="430"/>
      <c r="K4383" s="48"/>
      <c r="L4383" s="457" t="str">
        <f t="shared" si="136"/>
        <v/>
      </c>
      <c r="M4383" s="245" cm="1">
        <f t="array" ref="M4383">SUMPRODUCT(--(N4383:Q4383&lt;&gt;"")) + IF(TRIM(R4383)="",0,LEN(R4383)-LEN(SUBSTITUTE(R4383,",",""))+1)</f>
        <v>0</v>
      </c>
      <c r="N4383" s="242" t="str">
        <f>IF(AND(I4383&lt;&gt;0,I4383&lt;&gt;""),IF(TRIM(SUBSTITUTE(B4383,CHAR(160),""))="","",IF(ISNUMBER(MATCH(TRIM(SUBSTITUTE(B4383,CHAR(160),"")),'Look Up Values'!$B$2:$B$500,0)),"","Origin error")),"")</f>
        <v/>
      </c>
      <c r="O4383" s="242" t="str">
        <f>IF(AND(I4383&lt;&gt;0,I4383&lt;&gt;""),IF(C4383="","",IF(AND(ISNUMBER(--LEFT(C4383,FIND(" ",C4383&amp;" ")-1)),OR(LEN(LEFT(C4383,FIND(" ",C4383&amp;" ")-1))=6,LEN(LEFT(C4383,FIND(" ",C4383&amp;" ")-1))=7),OR(ISNUMBER(MATCH(LEFT(C4383,FIND(" ",C4383&amp;" ")-1),'Look Up Values'!$G$2:$G$1000,0)),ISNUMBER(MATCH(LEFT(C4383,FIND(" ",C4383&amp;" ")-1),'Look Up Values'!$AE$2:$AE$2000,0)))),"","EWC error")),"")</f>
        <v/>
      </c>
      <c r="P4383" s="242" t="str" cm="1">
        <f t="array" ref="P4383">IF(AND(I4383&lt;&gt;0,I4383&lt;&gt;""),IF(D4383="","",IF(ISNUMBER(MATCH(SUBSTITUTE(D4383," ",""),SUBSTITUTE('Look Up Values'!$S$2:$S$120," ",""),0)),"","D&amp;R error")),"")</f>
        <v/>
      </c>
      <c r="Q4383" s="242" t="str" cm="1">
        <f t="array" ref="Q4383">IF(AND(I4383&lt;&gt;0,I4383&lt;&gt;""),IF(G4383="","",IF(ISNUMBER(MATCH(SUBSTITUTE(G4383," ",""),SUBSTITUTE('Look Up Values'!$I$2:$I$10," ",""),0)),"","State error")),"")</f>
        <v/>
      </c>
      <c r="R4383" s="260" t="str">
        <f t="shared" si="137"/>
        <v/>
      </c>
    </row>
    <row r="4384" spans="1:18" ht="15.75">
      <c r="A4384" s="250">
        <v>4377</v>
      </c>
      <c r="B4384" s="198"/>
      <c r="C4384" s="25"/>
      <c r="D4384" s="25"/>
      <c r="E4384" s="25"/>
      <c r="F4384" s="25"/>
      <c r="G4384" s="26"/>
      <c r="H4384" s="27"/>
      <c r="I4384" s="28"/>
      <c r="J4384" s="430"/>
      <c r="K4384" s="48"/>
      <c r="L4384" s="457" t="str">
        <f t="shared" si="136"/>
        <v/>
      </c>
      <c r="M4384" s="245" cm="1">
        <f t="array" ref="M4384">SUMPRODUCT(--(N4384:Q4384&lt;&gt;"")) + IF(TRIM(R4384)="",0,LEN(R4384)-LEN(SUBSTITUTE(R4384,",",""))+1)</f>
        <v>0</v>
      </c>
      <c r="N4384" s="242" t="str">
        <f>IF(AND(I4384&lt;&gt;0,I4384&lt;&gt;""),IF(TRIM(SUBSTITUTE(B4384,CHAR(160),""))="","",IF(ISNUMBER(MATCH(TRIM(SUBSTITUTE(B4384,CHAR(160),"")),'Look Up Values'!$B$2:$B$500,0)),"","Origin error")),"")</f>
        <v/>
      </c>
      <c r="O4384" s="242" t="str">
        <f>IF(AND(I4384&lt;&gt;0,I4384&lt;&gt;""),IF(C4384="","",IF(AND(ISNUMBER(--LEFT(C4384,FIND(" ",C4384&amp;" ")-1)),OR(LEN(LEFT(C4384,FIND(" ",C4384&amp;" ")-1))=6,LEN(LEFT(C4384,FIND(" ",C4384&amp;" ")-1))=7),OR(ISNUMBER(MATCH(LEFT(C4384,FIND(" ",C4384&amp;" ")-1),'Look Up Values'!$G$2:$G$1000,0)),ISNUMBER(MATCH(LEFT(C4384,FIND(" ",C4384&amp;" ")-1),'Look Up Values'!$AE$2:$AE$2000,0)))),"","EWC error")),"")</f>
        <v/>
      </c>
      <c r="P4384" s="242" t="str" cm="1">
        <f t="array" ref="P4384">IF(AND(I4384&lt;&gt;0,I4384&lt;&gt;""),IF(D4384="","",IF(ISNUMBER(MATCH(SUBSTITUTE(D4384," ",""),SUBSTITUTE('Look Up Values'!$S$2:$S$120," ",""),0)),"","D&amp;R error")),"")</f>
        <v/>
      </c>
      <c r="Q4384" s="242" t="str" cm="1">
        <f t="array" ref="Q4384">IF(AND(I4384&lt;&gt;0,I4384&lt;&gt;""),IF(G4384="","",IF(ISNUMBER(MATCH(SUBSTITUTE(G4384," ",""),SUBSTITUTE('Look Up Values'!$I$2:$I$10," ",""),0)),"","State error")),"")</f>
        <v/>
      </c>
      <c r="R4384" s="260" t="str">
        <f t="shared" si="137"/>
        <v/>
      </c>
    </row>
    <row r="4385" spans="1:18" ht="15.75">
      <c r="A4385" s="250">
        <v>4378</v>
      </c>
      <c r="B4385" s="198"/>
      <c r="C4385" s="25"/>
      <c r="D4385" s="25"/>
      <c r="E4385" s="25"/>
      <c r="F4385" s="25"/>
      <c r="G4385" s="26"/>
      <c r="H4385" s="27"/>
      <c r="I4385" s="28"/>
      <c r="J4385" s="430"/>
      <c r="K4385" s="48"/>
      <c r="L4385" s="457" t="str">
        <f t="shared" si="136"/>
        <v/>
      </c>
      <c r="M4385" s="245" cm="1">
        <f t="array" ref="M4385">SUMPRODUCT(--(N4385:Q4385&lt;&gt;"")) + IF(TRIM(R4385)="",0,LEN(R4385)-LEN(SUBSTITUTE(R4385,",",""))+1)</f>
        <v>0</v>
      </c>
      <c r="N4385" s="242" t="str">
        <f>IF(AND(I4385&lt;&gt;0,I4385&lt;&gt;""),IF(TRIM(SUBSTITUTE(B4385,CHAR(160),""))="","",IF(ISNUMBER(MATCH(TRIM(SUBSTITUTE(B4385,CHAR(160),"")),'Look Up Values'!$B$2:$B$500,0)),"","Origin error")),"")</f>
        <v/>
      </c>
      <c r="O4385" s="242" t="str">
        <f>IF(AND(I4385&lt;&gt;0,I4385&lt;&gt;""),IF(C4385="","",IF(AND(ISNUMBER(--LEFT(C4385,FIND(" ",C4385&amp;" ")-1)),OR(LEN(LEFT(C4385,FIND(" ",C4385&amp;" ")-1))=6,LEN(LEFT(C4385,FIND(" ",C4385&amp;" ")-1))=7),OR(ISNUMBER(MATCH(LEFT(C4385,FIND(" ",C4385&amp;" ")-1),'Look Up Values'!$G$2:$G$1000,0)),ISNUMBER(MATCH(LEFT(C4385,FIND(" ",C4385&amp;" ")-1),'Look Up Values'!$AE$2:$AE$2000,0)))),"","EWC error")),"")</f>
        <v/>
      </c>
      <c r="P4385" s="242" t="str" cm="1">
        <f t="array" ref="P4385">IF(AND(I4385&lt;&gt;0,I4385&lt;&gt;""),IF(D4385="","",IF(ISNUMBER(MATCH(SUBSTITUTE(D4385," ",""),SUBSTITUTE('Look Up Values'!$S$2:$S$120," ",""),0)),"","D&amp;R error")),"")</f>
        <v/>
      </c>
      <c r="Q4385" s="242" t="str" cm="1">
        <f t="array" ref="Q4385">IF(AND(I4385&lt;&gt;0,I4385&lt;&gt;""),IF(G4385="","",IF(ISNUMBER(MATCH(SUBSTITUTE(G4385," ",""),SUBSTITUTE('Look Up Values'!$I$2:$I$10," ",""),0)),"","State error")),"")</f>
        <v/>
      </c>
      <c r="R4385" s="260" t="str">
        <f t="shared" si="137"/>
        <v/>
      </c>
    </row>
    <row r="4386" spans="1:18" ht="15.75">
      <c r="A4386" s="250">
        <v>4379</v>
      </c>
      <c r="B4386" s="198"/>
      <c r="C4386" s="25"/>
      <c r="D4386" s="25"/>
      <c r="E4386" s="25"/>
      <c r="F4386" s="25"/>
      <c r="G4386" s="26"/>
      <c r="H4386" s="27"/>
      <c r="I4386" s="28"/>
      <c r="J4386" s="430"/>
      <c r="K4386" s="48"/>
      <c r="L4386" s="457" t="str">
        <f t="shared" si="136"/>
        <v/>
      </c>
      <c r="M4386" s="245" cm="1">
        <f t="array" ref="M4386">SUMPRODUCT(--(N4386:Q4386&lt;&gt;"")) + IF(TRIM(R4386)="",0,LEN(R4386)-LEN(SUBSTITUTE(R4386,",",""))+1)</f>
        <v>0</v>
      </c>
      <c r="N4386" s="242" t="str">
        <f>IF(AND(I4386&lt;&gt;0,I4386&lt;&gt;""),IF(TRIM(SUBSTITUTE(B4386,CHAR(160),""))="","",IF(ISNUMBER(MATCH(TRIM(SUBSTITUTE(B4386,CHAR(160),"")),'Look Up Values'!$B$2:$B$500,0)),"","Origin error")),"")</f>
        <v/>
      </c>
      <c r="O4386" s="242" t="str">
        <f>IF(AND(I4386&lt;&gt;0,I4386&lt;&gt;""),IF(C4386="","",IF(AND(ISNUMBER(--LEFT(C4386,FIND(" ",C4386&amp;" ")-1)),OR(LEN(LEFT(C4386,FIND(" ",C4386&amp;" ")-1))=6,LEN(LEFT(C4386,FIND(" ",C4386&amp;" ")-1))=7),OR(ISNUMBER(MATCH(LEFT(C4386,FIND(" ",C4386&amp;" ")-1),'Look Up Values'!$G$2:$G$1000,0)),ISNUMBER(MATCH(LEFT(C4386,FIND(" ",C4386&amp;" ")-1),'Look Up Values'!$AE$2:$AE$2000,0)))),"","EWC error")),"")</f>
        <v/>
      </c>
      <c r="P4386" s="242" t="str" cm="1">
        <f t="array" ref="P4386">IF(AND(I4386&lt;&gt;0,I4386&lt;&gt;""),IF(D4386="","",IF(ISNUMBER(MATCH(SUBSTITUTE(D4386," ",""),SUBSTITUTE('Look Up Values'!$S$2:$S$120," ",""),0)),"","D&amp;R error")),"")</f>
        <v/>
      </c>
      <c r="Q4386" s="242" t="str" cm="1">
        <f t="array" ref="Q4386">IF(AND(I4386&lt;&gt;0,I4386&lt;&gt;""),IF(G4386="","",IF(ISNUMBER(MATCH(SUBSTITUTE(G4386," ",""),SUBSTITUTE('Look Up Values'!$I$2:$I$10," ",""),0)),"","State error")),"")</f>
        <v/>
      </c>
      <c r="R4386" s="260" t="str">
        <f t="shared" si="137"/>
        <v/>
      </c>
    </row>
    <row r="4387" spans="1:18" ht="15.75">
      <c r="A4387" s="250">
        <v>4380</v>
      </c>
      <c r="B4387" s="198"/>
      <c r="C4387" s="25"/>
      <c r="D4387" s="25"/>
      <c r="E4387" s="25"/>
      <c r="F4387" s="25"/>
      <c r="G4387" s="26"/>
      <c r="H4387" s="27"/>
      <c r="I4387" s="28"/>
      <c r="J4387" s="430"/>
      <c r="K4387" s="48"/>
      <c r="L4387" s="457" t="str">
        <f t="shared" si="136"/>
        <v/>
      </c>
      <c r="M4387" s="245" cm="1">
        <f t="array" ref="M4387">SUMPRODUCT(--(N4387:Q4387&lt;&gt;"")) + IF(TRIM(R4387)="",0,LEN(R4387)-LEN(SUBSTITUTE(R4387,",",""))+1)</f>
        <v>0</v>
      </c>
      <c r="N4387" s="242" t="str">
        <f>IF(AND(I4387&lt;&gt;0,I4387&lt;&gt;""),IF(TRIM(SUBSTITUTE(B4387,CHAR(160),""))="","",IF(ISNUMBER(MATCH(TRIM(SUBSTITUTE(B4387,CHAR(160),"")),'Look Up Values'!$B$2:$B$500,0)),"","Origin error")),"")</f>
        <v/>
      </c>
      <c r="O4387" s="242" t="str">
        <f>IF(AND(I4387&lt;&gt;0,I4387&lt;&gt;""),IF(C4387="","",IF(AND(ISNUMBER(--LEFT(C4387,FIND(" ",C4387&amp;" ")-1)),OR(LEN(LEFT(C4387,FIND(" ",C4387&amp;" ")-1))=6,LEN(LEFT(C4387,FIND(" ",C4387&amp;" ")-1))=7),OR(ISNUMBER(MATCH(LEFT(C4387,FIND(" ",C4387&amp;" ")-1),'Look Up Values'!$G$2:$G$1000,0)),ISNUMBER(MATCH(LEFT(C4387,FIND(" ",C4387&amp;" ")-1),'Look Up Values'!$AE$2:$AE$2000,0)))),"","EWC error")),"")</f>
        <v/>
      </c>
      <c r="P4387" s="242" t="str" cm="1">
        <f t="array" ref="P4387">IF(AND(I4387&lt;&gt;0,I4387&lt;&gt;""),IF(D4387="","",IF(ISNUMBER(MATCH(SUBSTITUTE(D4387," ",""),SUBSTITUTE('Look Up Values'!$S$2:$S$120," ",""),0)),"","D&amp;R error")),"")</f>
        <v/>
      </c>
      <c r="Q4387" s="242" t="str" cm="1">
        <f t="array" ref="Q4387">IF(AND(I4387&lt;&gt;0,I4387&lt;&gt;""),IF(G4387="","",IF(ISNUMBER(MATCH(SUBSTITUTE(G4387," ",""),SUBSTITUTE('Look Up Values'!$I$2:$I$10," ",""),0)),"","State error")),"")</f>
        <v/>
      </c>
      <c r="R4387" s="260" t="str">
        <f t="shared" si="137"/>
        <v/>
      </c>
    </row>
    <row r="4388" spans="1:18" ht="15.75">
      <c r="A4388" s="250">
        <v>4381</v>
      </c>
      <c r="B4388" s="198"/>
      <c r="C4388" s="25"/>
      <c r="D4388" s="25"/>
      <c r="E4388" s="25"/>
      <c r="F4388" s="25"/>
      <c r="G4388" s="26"/>
      <c r="H4388" s="27"/>
      <c r="I4388" s="28"/>
      <c r="J4388" s="430"/>
      <c r="K4388" s="48"/>
      <c r="L4388" s="457" t="str">
        <f t="shared" si="136"/>
        <v/>
      </c>
      <c r="M4388" s="245" cm="1">
        <f t="array" ref="M4388">SUMPRODUCT(--(N4388:Q4388&lt;&gt;"")) + IF(TRIM(R4388)="",0,LEN(R4388)-LEN(SUBSTITUTE(R4388,",",""))+1)</f>
        <v>0</v>
      </c>
      <c r="N4388" s="242" t="str">
        <f>IF(AND(I4388&lt;&gt;0,I4388&lt;&gt;""),IF(TRIM(SUBSTITUTE(B4388,CHAR(160),""))="","",IF(ISNUMBER(MATCH(TRIM(SUBSTITUTE(B4388,CHAR(160),"")),'Look Up Values'!$B$2:$B$500,0)),"","Origin error")),"")</f>
        <v/>
      </c>
      <c r="O4388" s="242" t="str">
        <f>IF(AND(I4388&lt;&gt;0,I4388&lt;&gt;""),IF(C4388="","",IF(AND(ISNUMBER(--LEFT(C4388,FIND(" ",C4388&amp;" ")-1)),OR(LEN(LEFT(C4388,FIND(" ",C4388&amp;" ")-1))=6,LEN(LEFT(C4388,FIND(" ",C4388&amp;" ")-1))=7),OR(ISNUMBER(MATCH(LEFT(C4388,FIND(" ",C4388&amp;" ")-1),'Look Up Values'!$G$2:$G$1000,0)),ISNUMBER(MATCH(LEFT(C4388,FIND(" ",C4388&amp;" ")-1),'Look Up Values'!$AE$2:$AE$2000,0)))),"","EWC error")),"")</f>
        <v/>
      </c>
      <c r="P4388" s="242" t="str" cm="1">
        <f t="array" ref="P4388">IF(AND(I4388&lt;&gt;0,I4388&lt;&gt;""),IF(D4388="","",IF(ISNUMBER(MATCH(SUBSTITUTE(D4388," ",""),SUBSTITUTE('Look Up Values'!$S$2:$S$120," ",""),0)),"","D&amp;R error")),"")</f>
        <v/>
      </c>
      <c r="Q4388" s="242" t="str" cm="1">
        <f t="array" ref="Q4388">IF(AND(I4388&lt;&gt;0,I4388&lt;&gt;""),IF(G4388="","",IF(ISNUMBER(MATCH(SUBSTITUTE(G4388," ",""),SUBSTITUTE('Look Up Values'!$I$2:$I$10," ",""),0)),"","State error")),"")</f>
        <v/>
      </c>
      <c r="R4388" s="260" t="str">
        <f t="shared" si="137"/>
        <v/>
      </c>
    </row>
    <row r="4389" spans="1:18" ht="15.75">
      <c r="A4389" s="250">
        <v>4382</v>
      </c>
      <c r="B4389" s="198"/>
      <c r="C4389" s="25"/>
      <c r="D4389" s="25"/>
      <c r="E4389" s="25"/>
      <c r="F4389" s="25"/>
      <c r="G4389" s="26"/>
      <c r="H4389" s="27"/>
      <c r="I4389" s="28"/>
      <c r="J4389" s="430"/>
      <c r="K4389" s="48"/>
      <c r="L4389" s="457" t="str">
        <f t="shared" si="136"/>
        <v/>
      </c>
      <c r="M4389" s="245" cm="1">
        <f t="array" ref="M4389">SUMPRODUCT(--(N4389:Q4389&lt;&gt;"")) + IF(TRIM(R4389)="",0,LEN(R4389)-LEN(SUBSTITUTE(R4389,",",""))+1)</f>
        <v>0</v>
      </c>
      <c r="N4389" s="242" t="str">
        <f>IF(AND(I4389&lt;&gt;0,I4389&lt;&gt;""),IF(TRIM(SUBSTITUTE(B4389,CHAR(160),""))="","",IF(ISNUMBER(MATCH(TRIM(SUBSTITUTE(B4389,CHAR(160),"")),'Look Up Values'!$B$2:$B$500,0)),"","Origin error")),"")</f>
        <v/>
      </c>
      <c r="O4389" s="242" t="str">
        <f>IF(AND(I4389&lt;&gt;0,I4389&lt;&gt;""),IF(C4389="","",IF(AND(ISNUMBER(--LEFT(C4389,FIND(" ",C4389&amp;" ")-1)),OR(LEN(LEFT(C4389,FIND(" ",C4389&amp;" ")-1))=6,LEN(LEFT(C4389,FIND(" ",C4389&amp;" ")-1))=7),OR(ISNUMBER(MATCH(LEFT(C4389,FIND(" ",C4389&amp;" ")-1),'Look Up Values'!$G$2:$G$1000,0)),ISNUMBER(MATCH(LEFT(C4389,FIND(" ",C4389&amp;" ")-1),'Look Up Values'!$AE$2:$AE$2000,0)))),"","EWC error")),"")</f>
        <v/>
      </c>
      <c r="P4389" s="242" t="str" cm="1">
        <f t="array" ref="P4389">IF(AND(I4389&lt;&gt;0,I4389&lt;&gt;""),IF(D4389="","",IF(ISNUMBER(MATCH(SUBSTITUTE(D4389," ",""),SUBSTITUTE('Look Up Values'!$S$2:$S$120," ",""),0)),"","D&amp;R error")),"")</f>
        <v/>
      </c>
      <c r="Q4389" s="242" t="str" cm="1">
        <f t="array" ref="Q4389">IF(AND(I4389&lt;&gt;0,I4389&lt;&gt;""),IF(G4389="","",IF(ISNUMBER(MATCH(SUBSTITUTE(G4389," ",""),SUBSTITUTE('Look Up Values'!$I$2:$I$10," ",""),0)),"","State error")),"")</f>
        <v/>
      </c>
      <c r="R4389" s="260" t="str">
        <f t="shared" si="137"/>
        <v/>
      </c>
    </row>
    <row r="4390" spans="1:18" ht="15.75">
      <c r="A4390" s="250">
        <v>4383</v>
      </c>
      <c r="B4390" s="198"/>
      <c r="C4390" s="25"/>
      <c r="D4390" s="25"/>
      <c r="E4390" s="25"/>
      <c r="F4390" s="25"/>
      <c r="G4390" s="26"/>
      <c r="H4390" s="27"/>
      <c r="I4390" s="28"/>
      <c r="J4390" s="430"/>
      <c r="K4390" s="48"/>
      <c r="L4390" s="457" t="str">
        <f t="shared" si="136"/>
        <v/>
      </c>
      <c r="M4390" s="245" cm="1">
        <f t="array" ref="M4390">SUMPRODUCT(--(N4390:Q4390&lt;&gt;"")) + IF(TRIM(R4390)="",0,LEN(R4390)-LEN(SUBSTITUTE(R4390,",",""))+1)</f>
        <v>0</v>
      </c>
      <c r="N4390" s="242" t="str">
        <f>IF(AND(I4390&lt;&gt;0,I4390&lt;&gt;""),IF(TRIM(SUBSTITUTE(B4390,CHAR(160),""))="","",IF(ISNUMBER(MATCH(TRIM(SUBSTITUTE(B4390,CHAR(160),"")),'Look Up Values'!$B$2:$B$500,0)),"","Origin error")),"")</f>
        <v/>
      </c>
      <c r="O4390" s="242" t="str">
        <f>IF(AND(I4390&lt;&gt;0,I4390&lt;&gt;""),IF(C4390="","",IF(AND(ISNUMBER(--LEFT(C4390,FIND(" ",C4390&amp;" ")-1)),OR(LEN(LEFT(C4390,FIND(" ",C4390&amp;" ")-1))=6,LEN(LEFT(C4390,FIND(" ",C4390&amp;" ")-1))=7),OR(ISNUMBER(MATCH(LEFT(C4390,FIND(" ",C4390&amp;" ")-1),'Look Up Values'!$G$2:$G$1000,0)),ISNUMBER(MATCH(LEFT(C4390,FIND(" ",C4390&amp;" ")-1),'Look Up Values'!$AE$2:$AE$2000,0)))),"","EWC error")),"")</f>
        <v/>
      </c>
      <c r="P4390" s="242" t="str" cm="1">
        <f t="array" ref="P4390">IF(AND(I4390&lt;&gt;0,I4390&lt;&gt;""),IF(D4390="","",IF(ISNUMBER(MATCH(SUBSTITUTE(D4390," ",""),SUBSTITUTE('Look Up Values'!$S$2:$S$120," ",""),0)),"","D&amp;R error")),"")</f>
        <v/>
      </c>
      <c r="Q4390" s="242" t="str" cm="1">
        <f t="array" ref="Q4390">IF(AND(I4390&lt;&gt;0,I4390&lt;&gt;""),IF(G4390="","",IF(ISNUMBER(MATCH(SUBSTITUTE(G4390," ",""),SUBSTITUTE('Look Up Values'!$I$2:$I$10," ",""),0)),"","State error")),"")</f>
        <v/>
      </c>
      <c r="R4390" s="260" t="str">
        <f t="shared" si="137"/>
        <v/>
      </c>
    </row>
    <row r="4391" spans="1:18" ht="15.75">
      <c r="A4391" s="250">
        <v>4384</v>
      </c>
      <c r="B4391" s="198"/>
      <c r="C4391" s="25"/>
      <c r="D4391" s="25"/>
      <c r="E4391" s="25"/>
      <c r="F4391" s="25"/>
      <c r="G4391" s="26"/>
      <c r="H4391" s="27"/>
      <c r="I4391" s="28"/>
      <c r="J4391" s="430"/>
      <c r="K4391" s="48"/>
      <c r="L4391" s="457" t="str">
        <f t="shared" si="136"/>
        <v/>
      </c>
      <c r="M4391" s="245" cm="1">
        <f t="array" ref="M4391">SUMPRODUCT(--(N4391:Q4391&lt;&gt;"")) + IF(TRIM(R4391)="",0,LEN(R4391)-LEN(SUBSTITUTE(R4391,",",""))+1)</f>
        <v>0</v>
      </c>
      <c r="N4391" s="242" t="str">
        <f>IF(AND(I4391&lt;&gt;0,I4391&lt;&gt;""),IF(TRIM(SUBSTITUTE(B4391,CHAR(160),""))="","",IF(ISNUMBER(MATCH(TRIM(SUBSTITUTE(B4391,CHAR(160),"")),'Look Up Values'!$B$2:$B$500,0)),"","Origin error")),"")</f>
        <v/>
      </c>
      <c r="O4391" s="242" t="str">
        <f>IF(AND(I4391&lt;&gt;0,I4391&lt;&gt;""),IF(C4391="","",IF(AND(ISNUMBER(--LEFT(C4391,FIND(" ",C4391&amp;" ")-1)),OR(LEN(LEFT(C4391,FIND(" ",C4391&amp;" ")-1))=6,LEN(LEFT(C4391,FIND(" ",C4391&amp;" ")-1))=7),OR(ISNUMBER(MATCH(LEFT(C4391,FIND(" ",C4391&amp;" ")-1),'Look Up Values'!$G$2:$G$1000,0)),ISNUMBER(MATCH(LEFT(C4391,FIND(" ",C4391&amp;" ")-1),'Look Up Values'!$AE$2:$AE$2000,0)))),"","EWC error")),"")</f>
        <v/>
      </c>
      <c r="P4391" s="242" t="str" cm="1">
        <f t="array" ref="P4391">IF(AND(I4391&lt;&gt;0,I4391&lt;&gt;""),IF(D4391="","",IF(ISNUMBER(MATCH(SUBSTITUTE(D4391," ",""),SUBSTITUTE('Look Up Values'!$S$2:$S$120," ",""),0)),"","D&amp;R error")),"")</f>
        <v/>
      </c>
      <c r="Q4391" s="242" t="str" cm="1">
        <f t="array" ref="Q4391">IF(AND(I4391&lt;&gt;0,I4391&lt;&gt;""),IF(G4391="","",IF(ISNUMBER(MATCH(SUBSTITUTE(G4391," ",""),SUBSTITUTE('Look Up Values'!$I$2:$I$10," ",""),0)),"","State error")),"")</f>
        <v/>
      </c>
      <c r="R4391" s="260" t="str">
        <f t="shared" si="137"/>
        <v/>
      </c>
    </row>
    <row r="4392" spans="1:18" ht="15.75">
      <c r="A4392" s="250">
        <v>4385</v>
      </c>
      <c r="B4392" s="198"/>
      <c r="C4392" s="25"/>
      <c r="D4392" s="25"/>
      <c r="E4392" s="25"/>
      <c r="F4392" s="25"/>
      <c r="G4392" s="26"/>
      <c r="H4392" s="27"/>
      <c r="I4392" s="28"/>
      <c r="J4392" s="430"/>
      <c r="K4392" s="48"/>
      <c r="L4392" s="457" t="str">
        <f t="shared" si="136"/>
        <v/>
      </c>
      <c r="M4392" s="245" cm="1">
        <f t="array" ref="M4392">SUMPRODUCT(--(N4392:Q4392&lt;&gt;"")) + IF(TRIM(R4392)="",0,LEN(R4392)-LEN(SUBSTITUTE(R4392,",",""))+1)</f>
        <v>0</v>
      </c>
      <c r="N4392" s="242" t="str">
        <f>IF(AND(I4392&lt;&gt;0,I4392&lt;&gt;""),IF(TRIM(SUBSTITUTE(B4392,CHAR(160),""))="","",IF(ISNUMBER(MATCH(TRIM(SUBSTITUTE(B4392,CHAR(160),"")),'Look Up Values'!$B$2:$B$500,0)),"","Origin error")),"")</f>
        <v/>
      </c>
      <c r="O4392" s="242" t="str">
        <f>IF(AND(I4392&lt;&gt;0,I4392&lt;&gt;""),IF(C4392="","",IF(AND(ISNUMBER(--LEFT(C4392,FIND(" ",C4392&amp;" ")-1)),OR(LEN(LEFT(C4392,FIND(" ",C4392&amp;" ")-1))=6,LEN(LEFT(C4392,FIND(" ",C4392&amp;" ")-1))=7),OR(ISNUMBER(MATCH(LEFT(C4392,FIND(" ",C4392&amp;" ")-1),'Look Up Values'!$G$2:$G$1000,0)),ISNUMBER(MATCH(LEFT(C4392,FIND(" ",C4392&amp;" ")-1),'Look Up Values'!$AE$2:$AE$2000,0)))),"","EWC error")),"")</f>
        <v/>
      </c>
      <c r="P4392" s="242" t="str" cm="1">
        <f t="array" ref="P4392">IF(AND(I4392&lt;&gt;0,I4392&lt;&gt;""),IF(D4392="","",IF(ISNUMBER(MATCH(SUBSTITUTE(D4392," ",""),SUBSTITUTE('Look Up Values'!$S$2:$S$120," ",""),0)),"","D&amp;R error")),"")</f>
        <v/>
      </c>
      <c r="Q4392" s="242" t="str" cm="1">
        <f t="array" ref="Q4392">IF(AND(I4392&lt;&gt;0,I4392&lt;&gt;""),IF(G4392="","",IF(ISNUMBER(MATCH(SUBSTITUTE(G4392," ",""),SUBSTITUTE('Look Up Values'!$I$2:$I$10," ",""),0)),"","State error")),"")</f>
        <v/>
      </c>
      <c r="R4392" s="260" t="str">
        <f t="shared" si="137"/>
        <v/>
      </c>
    </row>
    <row r="4393" spans="1:18" ht="15.75">
      <c r="A4393" s="250">
        <v>4386</v>
      </c>
      <c r="B4393" s="198"/>
      <c r="C4393" s="25"/>
      <c r="D4393" s="25"/>
      <c r="E4393" s="25"/>
      <c r="F4393" s="25"/>
      <c r="G4393" s="26"/>
      <c r="H4393" s="27"/>
      <c r="I4393" s="28"/>
      <c r="J4393" s="430"/>
      <c r="K4393" s="48"/>
      <c r="L4393" s="457" t="str">
        <f t="shared" si="136"/>
        <v/>
      </c>
      <c r="M4393" s="245" cm="1">
        <f t="array" ref="M4393">SUMPRODUCT(--(N4393:Q4393&lt;&gt;"")) + IF(TRIM(R4393)="",0,LEN(R4393)-LEN(SUBSTITUTE(R4393,",",""))+1)</f>
        <v>0</v>
      </c>
      <c r="N4393" s="242" t="str">
        <f>IF(AND(I4393&lt;&gt;0,I4393&lt;&gt;""),IF(TRIM(SUBSTITUTE(B4393,CHAR(160),""))="","",IF(ISNUMBER(MATCH(TRIM(SUBSTITUTE(B4393,CHAR(160),"")),'Look Up Values'!$B$2:$B$500,0)),"","Origin error")),"")</f>
        <v/>
      </c>
      <c r="O4393" s="242" t="str">
        <f>IF(AND(I4393&lt;&gt;0,I4393&lt;&gt;""),IF(C4393="","",IF(AND(ISNUMBER(--LEFT(C4393,FIND(" ",C4393&amp;" ")-1)),OR(LEN(LEFT(C4393,FIND(" ",C4393&amp;" ")-1))=6,LEN(LEFT(C4393,FIND(" ",C4393&amp;" ")-1))=7),OR(ISNUMBER(MATCH(LEFT(C4393,FIND(" ",C4393&amp;" ")-1),'Look Up Values'!$G$2:$G$1000,0)),ISNUMBER(MATCH(LEFT(C4393,FIND(" ",C4393&amp;" ")-1),'Look Up Values'!$AE$2:$AE$2000,0)))),"","EWC error")),"")</f>
        <v/>
      </c>
      <c r="P4393" s="242" t="str" cm="1">
        <f t="array" ref="P4393">IF(AND(I4393&lt;&gt;0,I4393&lt;&gt;""),IF(D4393="","",IF(ISNUMBER(MATCH(SUBSTITUTE(D4393," ",""),SUBSTITUTE('Look Up Values'!$S$2:$S$120," ",""),0)),"","D&amp;R error")),"")</f>
        <v/>
      </c>
      <c r="Q4393" s="242" t="str" cm="1">
        <f t="array" ref="Q4393">IF(AND(I4393&lt;&gt;0,I4393&lt;&gt;""),IF(G4393="","",IF(ISNUMBER(MATCH(SUBSTITUTE(G4393," ",""),SUBSTITUTE('Look Up Values'!$I$2:$I$10," ",""),0)),"","State error")),"")</f>
        <v/>
      </c>
      <c r="R4393" s="260" t="str">
        <f t="shared" si="137"/>
        <v/>
      </c>
    </row>
    <row r="4394" spans="1:18" ht="15.75">
      <c r="A4394" s="250">
        <v>4387</v>
      </c>
      <c r="B4394" s="198"/>
      <c r="C4394" s="25"/>
      <c r="D4394" s="25"/>
      <c r="E4394" s="25"/>
      <c r="F4394" s="25"/>
      <c r="G4394" s="26"/>
      <c r="H4394" s="27"/>
      <c r="I4394" s="28"/>
      <c r="J4394" s="430"/>
      <c r="K4394" s="48"/>
      <c r="L4394" s="457" t="str">
        <f t="shared" si="136"/>
        <v/>
      </c>
      <c r="M4394" s="245" cm="1">
        <f t="array" ref="M4394">SUMPRODUCT(--(N4394:Q4394&lt;&gt;"")) + IF(TRIM(R4394)="",0,LEN(R4394)-LEN(SUBSTITUTE(R4394,",",""))+1)</f>
        <v>0</v>
      </c>
      <c r="N4394" s="242" t="str">
        <f>IF(AND(I4394&lt;&gt;0,I4394&lt;&gt;""),IF(TRIM(SUBSTITUTE(B4394,CHAR(160),""))="","",IF(ISNUMBER(MATCH(TRIM(SUBSTITUTE(B4394,CHAR(160),"")),'Look Up Values'!$B$2:$B$500,0)),"","Origin error")),"")</f>
        <v/>
      </c>
      <c r="O4394" s="242" t="str">
        <f>IF(AND(I4394&lt;&gt;0,I4394&lt;&gt;""),IF(C4394="","",IF(AND(ISNUMBER(--LEFT(C4394,FIND(" ",C4394&amp;" ")-1)),OR(LEN(LEFT(C4394,FIND(" ",C4394&amp;" ")-1))=6,LEN(LEFT(C4394,FIND(" ",C4394&amp;" ")-1))=7),OR(ISNUMBER(MATCH(LEFT(C4394,FIND(" ",C4394&amp;" ")-1),'Look Up Values'!$G$2:$G$1000,0)),ISNUMBER(MATCH(LEFT(C4394,FIND(" ",C4394&amp;" ")-1),'Look Up Values'!$AE$2:$AE$2000,0)))),"","EWC error")),"")</f>
        <v/>
      </c>
      <c r="P4394" s="242" t="str" cm="1">
        <f t="array" ref="P4394">IF(AND(I4394&lt;&gt;0,I4394&lt;&gt;""),IF(D4394="","",IF(ISNUMBER(MATCH(SUBSTITUTE(D4394," ",""),SUBSTITUTE('Look Up Values'!$S$2:$S$120," ",""),0)),"","D&amp;R error")),"")</f>
        <v/>
      </c>
      <c r="Q4394" s="242" t="str" cm="1">
        <f t="array" ref="Q4394">IF(AND(I4394&lt;&gt;0,I4394&lt;&gt;""),IF(G4394="","",IF(ISNUMBER(MATCH(SUBSTITUTE(G4394," ",""),SUBSTITUTE('Look Up Values'!$I$2:$I$10," ",""),0)),"","State error")),"")</f>
        <v/>
      </c>
      <c r="R4394" s="260" t="str">
        <f t="shared" si="137"/>
        <v/>
      </c>
    </row>
    <row r="4395" spans="1:18" ht="15.75">
      <c r="A4395" s="250">
        <v>4388</v>
      </c>
      <c r="B4395" s="198"/>
      <c r="C4395" s="25"/>
      <c r="D4395" s="25"/>
      <c r="E4395" s="25"/>
      <c r="F4395" s="25"/>
      <c r="G4395" s="26"/>
      <c r="H4395" s="27"/>
      <c r="I4395" s="28"/>
      <c r="J4395" s="430"/>
      <c r="K4395" s="48"/>
      <c r="L4395" s="457" t="str">
        <f t="shared" si="136"/>
        <v/>
      </c>
      <c r="M4395" s="245" cm="1">
        <f t="array" ref="M4395">SUMPRODUCT(--(N4395:Q4395&lt;&gt;"")) + IF(TRIM(R4395)="",0,LEN(R4395)-LEN(SUBSTITUTE(R4395,",",""))+1)</f>
        <v>0</v>
      </c>
      <c r="N4395" s="242" t="str">
        <f>IF(AND(I4395&lt;&gt;0,I4395&lt;&gt;""),IF(TRIM(SUBSTITUTE(B4395,CHAR(160),""))="","",IF(ISNUMBER(MATCH(TRIM(SUBSTITUTE(B4395,CHAR(160),"")),'Look Up Values'!$B$2:$B$500,0)),"","Origin error")),"")</f>
        <v/>
      </c>
      <c r="O4395" s="242" t="str">
        <f>IF(AND(I4395&lt;&gt;0,I4395&lt;&gt;""),IF(C4395="","",IF(AND(ISNUMBER(--LEFT(C4395,FIND(" ",C4395&amp;" ")-1)),OR(LEN(LEFT(C4395,FIND(" ",C4395&amp;" ")-1))=6,LEN(LEFT(C4395,FIND(" ",C4395&amp;" ")-1))=7),OR(ISNUMBER(MATCH(LEFT(C4395,FIND(" ",C4395&amp;" ")-1),'Look Up Values'!$G$2:$G$1000,0)),ISNUMBER(MATCH(LEFT(C4395,FIND(" ",C4395&amp;" ")-1),'Look Up Values'!$AE$2:$AE$2000,0)))),"","EWC error")),"")</f>
        <v/>
      </c>
      <c r="P4395" s="242" t="str" cm="1">
        <f t="array" ref="P4395">IF(AND(I4395&lt;&gt;0,I4395&lt;&gt;""),IF(D4395="","",IF(ISNUMBER(MATCH(SUBSTITUTE(D4395," ",""),SUBSTITUTE('Look Up Values'!$S$2:$S$120," ",""),0)),"","D&amp;R error")),"")</f>
        <v/>
      </c>
      <c r="Q4395" s="242" t="str" cm="1">
        <f t="array" ref="Q4395">IF(AND(I4395&lt;&gt;0,I4395&lt;&gt;""),IF(G4395="","",IF(ISNUMBER(MATCH(SUBSTITUTE(G4395," ",""),SUBSTITUTE('Look Up Values'!$I$2:$I$10," ",""),0)),"","State error")),"")</f>
        <v/>
      </c>
      <c r="R4395" s="260" t="str">
        <f t="shared" si="137"/>
        <v/>
      </c>
    </row>
    <row r="4396" spans="1:18" ht="15.75">
      <c r="A4396" s="250">
        <v>4389</v>
      </c>
      <c r="B4396" s="198"/>
      <c r="C4396" s="25"/>
      <c r="D4396" s="25"/>
      <c r="E4396" s="25"/>
      <c r="F4396" s="25"/>
      <c r="G4396" s="26"/>
      <c r="H4396" s="27"/>
      <c r="I4396" s="28"/>
      <c r="J4396" s="430"/>
      <c r="K4396" s="48"/>
      <c r="L4396" s="457" t="str">
        <f t="shared" si="136"/>
        <v/>
      </c>
      <c r="M4396" s="245" cm="1">
        <f t="array" ref="M4396">SUMPRODUCT(--(N4396:Q4396&lt;&gt;"")) + IF(TRIM(R4396)="",0,LEN(R4396)-LEN(SUBSTITUTE(R4396,",",""))+1)</f>
        <v>0</v>
      </c>
      <c r="N4396" s="242" t="str">
        <f>IF(AND(I4396&lt;&gt;0,I4396&lt;&gt;""),IF(TRIM(SUBSTITUTE(B4396,CHAR(160),""))="","",IF(ISNUMBER(MATCH(TRIM(SUBSTITUTE(B4396,CHAR(160),"")),'Look Up Values'!$B$2:$B$500,0)),"","Origin error")),"")</f>
        <v/>
      </c>
      <c r="O4396" s="242" t="str">
        <f>IF(AND(I4396&lt;&gt;0,I4396&lt;&gt;""),IF(C4396="","",IF(AND(ISNUMBER(--LEFT(C4396,FIND(" ",C4396&amp;" ")-1)),OR(LEN(LEFT(C4396,FIND(" ",C4396&amp;" ")-1))=6,LEN(LEFT(C4396,FIND(" ",C4396&amp;" ")-1))=7),OR(ISNUMBER(MATCH(LEFT(C4396,FIND(" ",C4396&amp;" ")-1),'Look Up Values'!$G$2:$G$1000,0)),ISNUMBER(MATCH(LEFT(C4396,FIND(" ",C4396&amp;" ")-1),'Look Up Values'!$AE$2:$AE$2000,0)))),"","EWC error")),"")</f>
        <v/>
      </c>
      <c r="P4396" s="242" t="str" cm="1">
        <f t="array" ref="P4396">IF(AND(I4396&lt;&gt;0,I4396&lt;&gt;""),IF(D4396="","",IF(ISNUMBER(MATCH(SUBSTITUTE(D4396," ",""),SUBSTITUTE('Look Up Values'!$S$2:$S$120," ",""),0)),"","D&amp;R error")),"")</f>
        <v/>
      </c>
      <c r="Q4396" s="242" t="str" cm="1">
        <f t="array" ref="Q4396">IF(AND(I4396&lt;&gt;0,I4396&lt;&gt;""),IF(G4396="","",IF(ISNUMBER(MATCH(SUBSTITUTE(G4396," ",""),SUBSTITUTE('Look Up Values'!$I$2:$I$10," ",""),0)),"","State error")),"")</f>
        <v/>
      </c>
      <c r="R4396" s="260" t="str">
        <f t="shared" si="137"/>
        <v/>
      </c>
    </row>
    <row r="4397" spans="1:18" ht="15.75">
      <c r="A4397" s="250">
        <v>4390</v>
      </c>
      <c r="B4397" s="198"/>
      <c r="C4397" s="25"/>
      <c r="D4397" s="25"/>
      <c r="E4397" s="25"/>
      <c r="F4397" s="25"/>
      <c r="G4397" s="26"/>
      <c r="H4397" s="27"/>
      <c r="I4397" s="28"/>
      <c r="J4397" s="430"/>
      <c r="K4397" s="48"/>
      <c r="L4397" s="457" t="str">
        <f t="shared" si="136"/>
        <v/>
      </c>
      <c r="M4397" s="245" cm="1">
        <f t="array" ref="M4397">SUMPRODUCT(--(N4397:Q4397&lt;&gt;"")) + IF(TRIM(R4397)="",0,LEN(R4397)-LEN(SUBSTITUTE(R4397,",",""))+1)</f>
        <v>0</v>
      </c>
      <c r="N4397" s="242" t="str">
        <f>IF(AND(I4397&lt;&gt;0,I4397&lt;&gt;""),IF(TRIM(SUBSTITUTE(B4397,CHAR(160),""))="","",IF(ISNUMBER(MATCH(TRIM(SUBSTITUTE(B4397,CHAR(160),"")),'Look Up Values'!$B$2:$B$500,0)),"","Origin error")),"")</f>
        <v/>
      </c>
      <c r="O4397" s="242" t="str">
        <f>IF(AND(I4397&lt;&gt;0,I4397&lt;&gt;""),IF(C4397="","",IF(AND(ISNUMBER(--LEFT(C4397,FIND(" ",C4397&amp;" ")-1)),OR(LEN(LEFT(C4397,FIND(" ",C4397&amp;" ")-1))=6,LEN(LEFT(C4397,FIND(" ",C4397&amp;" ")-1))=7),OR(ISNUMBER(MATCH(LEFT(C4397,FIND(" ",C4397&amp;" ")-1),'Look Up Values'!$G$2:$G$1000,0)),ISNUMBER(MATCH(LEFT(C4397,FIND(" ",C4397&amp;" ")-1),'Look Up Values'!$AE$2:$AE$2000,0)))),"","EWC error")),"")</f>
        <v/>
      </c>
      <c r="P4397" s="242" t="str" cm="1">
        <f t="array" ref="P4397">IF(AND(I4397&lt;&gt;0,I4397&lt;&gt;""),IF(D4397="","",IF(ISNUMBER(MATCH(SUBSTITUTE(D4397," ",""),SUBSTITUTE('Look Up Values'!$S$2:$S$120," ",""),0)),"","D&amp;R error")),"")</f>
        <v/>
      </c>
      <c r="Q4397" s="242" t="str" cm="1">
        <f t="array" ref="Q4397">IF(AND(I4397&lt;&gt;0,I4397&lt;&gt;""),IF(G4397="","",IF(ISNUMBER(MATCH(SUBSTITUTE(G4397," ",""),SUBSTITUTE('Look Up Values'!$I$2:$I$10," ",""),0)),"","State error")),"")</f>
        <v/>
      </c>
      <c r="R4397" s="260" t="str">
        <f t="shared" si="137"/>
        <v/>
      </c>
    </row>
    <row r="4398" spans="1:18" ht="15.75">
      <c r="A4398" s="250">
        <v>4391</v>
      </c>
      <c r="B4398" s="198"/>
      <c r="C4398" s="25"/>
      <c r="D4398" s="25"/>
      <c r="E4398" s="25"/>
      <c r="F4398" s="25"/>
      <c r="G4398" s="26"/>
      <c r="H4398" s="27"/>
      <c r="I4398" s="28"/>
      <c r="J4398" s="430"/>
      <c r="K4398" s="48"/>
      <c r="L4398" s="457" t="str">
        <f t="shared" si="136"/>
        <v/>
      </c>
      <c r="M4398" s="245" cm="1">
        <f t="array" ref="M4398">SUMPRODUCT(--(N4398:Q4398&lt;&gt;"")) + IF(TRIM(R4398)="",0,LEN(R4398)-LEN(SUBSTITUTE(R4398,",",""))+1)</f>
        <v>0</v>
      </c>
      <c r="N4398" s="242" t="str">
        <f>IF(AND(I4398&lt;&gt;0,I4398&lt;&gt;""),IF(TRIM(SUBSTITUTE(B4398,CHAR(160),""))="","",IF(ISNUMBER(MATCH(TRIM(SUBSTITUTE(B4398,CHAR(160),"")),'Look Up Values'!$B$2:$B$500,0)),"","Origin error")),"")</f>
        <v/>
      </c>
      <c r="O4398" s="242" t="str">
        <f>IF(AND(I4398&lt;&gt;0,I4398&lt;&gt;""),IF(C4398="","",IF(AND(ISNUMBER(--LEFT(C4398,FIND(" ",C4398&amp;" ")-1)),OR(LEN(LEFT(C4398,FIND(" ",C4398&amp;" ")-1))=6,LEN(LEFT(C4398,FIND(" ",C4398&amp;" ")-1))=7),OR(ISNUMBER(MATCH(LEFT(C4398,FIND(" ",C4398&amp;" ")-1),'Look Up Values'!$G$2:$G$1000,0)),ISNUMBER(MATCH(LEFT(C4398,FIND(" ",C4398&amp;" ")-1),'Look Up Values'!$AE$2:$AE$2000,0)))),"","EWC error")),"")</f>
        <v/>
      </c>
      <c r="P4398" s="242" t="str" cm="1">
        <f t="array" ref="P4398">IF(AND(I4398&lt;&gt;0,I4398&lt;&gt;""),IF(D4398="","",IF(ISNUMBER(MATCH(SUBSTITUTE(D4398," ",""),SUBSTITUTE('Look Up Values'!$S$2:$S$120," ",""),0)),"","D&amp;R error")),"")</f>
        <v/>
      </c>
      <c r="Q4398" s="242" t="str" cm="1">
        <f t="array" ref="Q4398">IF(AND(I4398&lt;&gt;0,I4398&lt;&gt;""),IF(G4398="","",IF(ISNUMBER(MATCH(SUBSTITUTE(G4398," ",""),SUBSTITUTE('Look Up Values'!$I$2:$I$10," ",""),0)),"","State error")),"")</f>
        <v/>
      </c>
      <c r="R4398" s="260" t="str">
        <f t="shared" si="137"/>
        <v/>
      </c>
    </row>
    <row r="4399" spans="1:18" ht="15.75">
      <c r="A4399" s="250">
        <v>4392</v>
      </c>
      <c r="B4399" s="198"/>
      <c r="C4399" s="25"/>
      <c r="D4399" s="25"/>
      <c r="E4399" s="25"/>
      <c r="F4399" s="25"/>
      <c r="G4399" s="26"/>
      <c r="H4399" s="27"/>
      <c r="I4399" s="28"/>
      <c r="J4399" s="430"/>
      <c r="K4399" s="48"/>
      <c r="L4399" s="457" t="str">
        <f t="shared" si="136"/>
        <v/>
      </c>
      <c r="M4399" s="245" cm="1">
        <f t="array" ref="M4399">SUMPRODUCT(--(N4399:Q4399&lt;&gt;"")) + IF(TRIM(R4399)="",0,LEN(R4399)-LEN(SUBSTITUTE(R4399,",",""))+1)</f>
        <v>0</v>
      </c>
      <c r="N4399" s="242" t="str">
        <f>IF(AND(I4399&lt;&gt;0,I4399&lt;&gt;""),IF(TRIM(SUBSTITUTE(B4399,CHAR(160),""))="","",IF(ISNUMBER(MATCH(TRIM(SUBSTITUTE(B4399,CHAR(160),"")),'Look Up Values'!$B$2:$B$500,0)),"","Origin error")),"")</f>
        <v/>
      </c>
      <c r="O4399" s="242" t="str">
        <f>IF(AND(I4399&lt;&gt;0,I4399&lt;&gt;""),IF(C4399="","",IF(AND(ISNUMBER(--LEFT(C4399,FIND(" ",C4399&amp;" ")-1)),OR(LEN(LEFT(C4399,FIND(" ",C4399&amp;" ")-1))=6,LEN(LEFT(C4399,FIND(" ",C4399&amp;" ")-1))=7),OR(ISNUMBER(MATCH(LEFT(C4399,FIND(" ",C4399&amp;" ")-1),'Look Up Values'!$G$2:$G$1000,0)),ISNUMBER(MATCH(LEFT(C4399,FIND(" ",C4399&amp;" ")-1),'Look Up Values'!$AE$2:$AE$2000,0)))),"","EWC error")),"")</f>
        <v/>
      </c>
      <c r="P4399" s="242" t="str" cm="1">
        <f t="array" ref="P4399">IF(AND(I4399&lt;&gt;0,I4399&lt;&gt;""),IF(D4399="","",IF(ISNUMBER(MATCH(SUBSTITUTE(D4399," ",""),SUBSTITUTE('Look Up Values'!$S$2:$S$120," ",""),0)),"","D&amp;R error")),"")</f>
        <v/>
      </c>
      <c r="Q4399" s="242" t="str" cm="1">
        <f t="array" ref="Q4399">IF(AND(I4399&lt;&gt;0,I4399&lt;&gt;""),IF(G4399="","",IF(ISNUMBER(MATCH(SUBSTITUTE(G4399," ",""),SUBSTITUTE('Look Up Values'!$I$2:$I$10," ",""),0)),"","State error")),"")</f>
        <v/>
      </c>
      <c r="R4399" s="260" t="str">
        <f t="shared" si="137"/>
        <v/>
      </c>
    </row>
    <row r="4400" spans="1:18" ht="15.75">
      <c r="A4400" s="250">
        <v>4393</v>
      </c>
      <c r="B4400" s="198"/>
      <c r="C4400" s="25"/>
      <c r="D4400" s="25"/>
      <c r="E4400" s="25"/>
      <c r="F4400" s="25"/>
      <c r="G4400" s="26"/>
      <c r="H4400" s="27"/>
      <c r="I4400" s="28"/>
      <c r="J4400" s="430"/>
      <c r="K4400" s="48"/>
      <c r="L4400" s="457" t="str">
        <f t="shared" si="136"/>
        <v/>
      </c>
      <c r="M4400" s="245" cm="1">
        <f t="array" ref="M4400">SUMPRODUCT(--(N4400:Q4400&lt;&gt;"")) + IF(TRIM(R4400)="",0,LEN(R4400)-LEN(SUBSTITUTE(R4400,",",""))+1)</f>
        <v>0</v>
      </c>
      <c r="N4400" s="242" t="str">
        <f>IF(AND(I4400&lt;&gt;0,I4400&lt;&gt;""),IF(TRIM(SUBSTITUTE(B4400,CHAR(160),""))="","",IF(ISNUMBER(MATCH(TRIM(SUBSTITUTE(B4400,CHAR(160),"")),'Look Up Values'!$B$2:$B$500,0)),"","Origin error")),"")</f>
        <v/>
      </c>
      <c r="O4400" s="242" t="str">
        <f>IF(AND(I4400&lt;&gt;0,I4400&lt;&gt;""),IF(C4400="","",IF(AND(ISNUMBER(--LEFT(C4400,FIND(" ",C4400&amp;" ")-1)),OR(LEN(LEFT(C4400,FIND(" ",C4400&amp;" ")-1))=6,LEN(LEFT(C4400,FIND(" ",C4400&amp;" ")-1))=7),OR(ISNUMBER(MATCH(LEFT(C4400,FIND(" ",C4400&amp;" ")-1),'Look Up Values'!$G$2:$G$1000,0)),ISNUMBER(MATCH(LEFT(C4400,FIND(" ",C4400&amp;" ")-1),'Look Up Values'!$AE$2:$AE$2000,0)))),"","EWC error")),"")</f>
        <v/>
      </c>
      <c r="P4400" s="242" t="str" cm="1">
        <f t="array" ref="P4400">IF(AND(I4400&lt;&gt;0,I4400&lt;&gt;""),IF(D4400="","",IF(ISNUMBER(MATCH(SUBSTITUTE(D4400," ",""),SUBSTITUTE('Look Up Values'!$S$2:$S$120," ",""),0)),"","D&amp;R error")),"")</f>
        <v/>
      </c>
      <c r="Q4400" s="242" t="str" cm="1">
        <f t="array" ref="Q4400">IF(AND(I4400&lt;&gt;0,I4400&lt;&gt;""),IF(G4400="","",IF(ISNUMBER(MATCH(SUBSTITUTE(G4400," ",""),SUBSTITUTE('Look Up Values'!$I$2:$I$10," ",""),0)),"","State error")),"")</f>
        <v/>
      </c>
      <c r="R4400" s="260" t="str">
        <f t="shared" si="137"/>
        <v/>
      </c>
    </row>
    <row r="4401" spans="1:18" ht="15.75">
      <c r="A4401" s="250">
        <v>4394</v>
      </c>
      <c r="B4401" s="198"/>
      <c r="C4401" s="25"/>
      <c r="D4401" s="25"/>
      <c r="E4401" s="25"/>
      <c r="F4401" s="25"/>
      <c r="G4401" s="26"/>
      <c r="H4401" s="27"/>
      <c r="I4401" s="28"/>
      <c r="J4401" s="430"/>
      <c r="K4401" s="48"/>
      <c r="L4401" s="457" t="str">
        <f t="shared" si="136"/>
        <v/>
      </c>
      <c r="M4401" s="245" cm="1">
        <f t="array" ref="M4401">SUMPRODUCT(--(N4401:Q4401&lt;&gt;"")) + IF(TRIM(R4401)="",0,LEN(R4401)-LEN(SUBSTITUTE(R4401,",",""))+1)</f>
        <v>0</v>
      </c>
      <c r="N4401" s="242" t="str">
        <f>IF(AND(I4401&lt;&gt;0,I4401&lt;&gt;""),IF(TRIM(SUBSTITUTE(B4401,CHAR(160),""))="","",IF(ISNUMBER(MATCH(TRIM(SUBSTITUTE(B4401,CHAR(160),"")),'Look Up Values'!$B$2:$B$500,0)),"","Origin error")),"")</f>
        <v/>
      </c>
      <c r="O4401" s="242" t="str">
        <f>IF(AND(I4401&lt;&gt;0,I4401&lt;&gt;""),IF(C4401="","",IF(AND(ISNUMBER(--LEFT(C4401,FIND(" ",C4401&amp;" ")-1)),OR(LEN(LEFT(C4401,FIND(" ",C4401&amp;" ")-1))=6,LEN(LEFT(C4401,FIND(" ",C4401&amp;" ")-1))=7),OR(ISNUMBER(MATCH(LEFT(C4401,FIND(" ",C4401&amp;" ")-1),'Look Up Values'!$G$2:$G$1000,0)),ISNUMBER(MATCH(LEFT(C4401,FIND(" ",C4401&amp;" ")-1),'Look Up Values'!$AE$2:$AE$2000,0)))),"","EWC error")),"")</f>
        <v/>
      </c>
      <c r="P4401" s="242" t="str" cm="1">
        <f t="array" ref="P4401">IF(AND(I4401&lt;&gt;0,I4401&lt;&gt;""),IF(D4401="","",IF(ISNUMBER(MATCH(SUBSTITUTE(D4401," ",""),SUBSTITUTE('Look Up Values'!$S$2:$S$120," ",""),0)),"","D&amp;R error")),"")</f>
        <v/>
      </c>
      <c r="Q4401" s="242" t="str" cm="1">
        <f t="array" ref="Q4401">IF(AND(I4401&lt;&gt;0,I4401&lt;&gt;""),IF(G4401="","",IF(ISNUMBER(MATCH(SUBSTITUTE(G4401," ",""),SUBSTITUTE('Look Up Values'!$I$2:$I$10," ",""),0)),"","State error")),"")</f>
        <v/>
      </c>
      <c r="R4401" s="260" t="str">
        <f t="shared" si="137"/>
        <v/>
      </c>
    </row>
    <row r="4402" spans="1:18" ht="15.75">
      <c r="A4402" s="250">
        <v>4395</v>
      </c>
      <c r="B4402" s="198"/>
      <c r="C4402" s="25"/>
      <c r="D4402" s="25"/>
      <c r="E4402" s="25"/>
      <c r="F4402" s="25"/>
      <c r="G4402" s="26"/>
      <c r="H4402" s="27"/>
      <c r="I4402" s="28"/>
      <c r="J4402" s="430"/>
      <c r="K4402" s="48"/>
      <c r="L4402" s="457" t="str">
        <f t="shared" si="136"/>
        <v/>
      </c>
      <c r="M4402" s="245" cm="1">
        <f t="array" ref="M4402">SUMPRODUCT(--(N4402:Q4402&lt;&gt;"")) + IF(TRIM(R4402)="",0,LEN(R4402)-LEN(SUBSTITUTE(R4402,",",""))+1)</f>
        <v>0</v>
      </c>
      <c r="N4402" s="242" t="str">
        <f>IF(AND(I4402&lt;&gt;0,I4402&lt;&gt;""),IF(TRIM(SUBSTITUTE(B4402,CHAR(160),""))="","",IF(ISNUMBER(MATCH(TRIM(SUBSTITUTE(B4402,CHAR(160),"")),'Look Up Values'!$B$2:$B$500,0)),"","Origin error")),"")</f>
        <v/>
      </c>
      <c r="O4402" s="242" t="str">
        <f>IF(AND(I4402&lt;&gt;0,I4402&lt;&gt;""),IF(C4402="","",IF(AND(ISNUMBER(--LEFT(C4402,FIND(" ",C4402&amp;" ")-1)),OR(LEN(LEFT(C4402,FIND(" ",C4402&amp;" ")-1))=6,LEN(LEFT(C4402,FIND(" ",C4402&amp;" ")-1))=7),OR(ISNUMBER(MATCH(LEFT(C4402,FIND(" ",C4402&amp;" ")-1),'Look Up Values'!$G$2:$G$1000,0)),ISNUMBER(MATCH(LEFT(C4402,FIND(" ",C4402&amp;" ")-1),'Look Up Values'!$AE$2:$AE$2000,0)))),"","EWC error")),"")</f>
        <v/>
      </c>
      <c r="P4402" s="242" t="str" cm="1">
        <f t="array" ref="P4402">IF(AND(I4402&lt;&gt;0,I4402&lt;&gt;""),IF(D4402="","",IF(ISNUMBER(MATCH(SUBSTITUTE(D4402," ",""),SUBSTITUTE('Look Up Values'!$S$2:$S$120," ",""),0)),"","D&amp;R error")),"")</f>
        <v/>
      </c>
      <c r="Q4402" s="242" t="str" cm="1">
        <f t="array" ref="Q4402">IF(AND(I4402&lt;&gt;0,I4402&lt;&gt;""),IF(G4402="","",IF(ISNUMBER(MATCH(SUBSTITUTE(G4402," ",""),SUBSTITUTE('Look Up Values'!$I$2:$I$10," ",""),0)),"","State error")),"")</f>
        <v/>
      </c>
      <c r="R4402" s="260" t="str">
        <f t="shared" si="137"/>
        <v/>
      </c>
    </row>
    <row r="4403" spans="1:18" ht="15.75">
      <c r="A4403" s="250">
        <v>4396</v>
      </c>
      <c r="B4403" s="198"/>
      <c r="C4403" s="25"/>
      <c r="D4403" s="25"/>
      <c r="E4403" s="25"/>
      <c r="F4403" s="25"/>
      <c r="G4403" s="26"/>
      <c r="H4403" s="27"/>
      <c r="I4403" s="28"/>
      <c r="J4403" s="430"/>
      <c r="K4403" s="48"/>
      <c r="L4403" s="457" t="str">
        <f t="shared" si="136"/>
        <v/>
      </c>
      <c r="M4403" s="245" cm="1">
        <f t="array" ref="M4403">SUMPRODUCT(--(N4403:Q4403&lt;&gt;"")) + IF(TRIM(R4403)="",0,LEN(R4403)-LEN(SUBSTITUTE(R4403,",",""))+1)</f>
        <v>0</v>
      </c>
      <c r="N4403" s="242" t="str">
        <f>IF(AND(I4403&lt;&gt;0,I4403&lt;&gt;""),IF(TRIM(SUBSTITUTE(B4403,CHAR(160),""))="","",IF(ISNUMBER(MATCH(TRIM(SUBSTITUTE(B4403,CHAR(160),"")),'Look Up Values'!$B$2:$B$500,0)),"","Origin error")),"")</f>
        <v/>
      </c>
      <c r="O4403" s="242" t="str">
        <f>IF(AND(I4403&lt;&gt;0,I4403&lt;&gt;""),IF(C4403="","",IF(AND(ISNUMBER(--LEFT(C4403,FIND(" ",C4403&amp;" ")-1)),OR(LEN(LEFT(C4403,FIND(" ",C4403&amp;" ")-1))=6,LEN(LEFT(C4403,FIND(" ",C4403&amp;" ")-1))=7),OR(ISNUMBER(MATCH(LEFT(C4403,FIND(" ",C4403&amp;" ")-1),'Look Up Values'!$G$2:$G$1000,0)),ISNUMBER(MATCH(LEFT(C4403,FIND(" ",C4403&amp;" ")-1),'Look Up Values'!$AE$2:$AE$2000,0)))),"","EWC error")),"")</f>
        <v/>
      </c>
      <c r="P4403" s="242" t="str" cm="1">
        <f t="array" ref="P4403">IF(AND(I4403&lt;&gt;0,I4403&lt;&gt;""),IF(D4403="","",IF(ISNUMBER(MATCH(SUBSTITUTE(D4403," ",""),SUBSTITUTE('Look Up Values'!$S$2:$S$120," ",""),0)),"","D&amp;R error")),"")</f>
        <v/>
      </c>
      <c r="Q4403" s="242" t="str" cm="1">
        <f t="array" ref="Q4403">IF(AND(I4403&lt;&gt;0,I4403&lt;&gt;""),IF(G4403="","",IF(ISNUMBER(MATCH(SUBSTITUTE(G4403," ",""),SUBSTITUTE('Look Up Values'!$I$2:$I$10," ",""),0)),"","State error")),"")</f>
        <v/>
      </c>
      <c r="R4403" s="260" t="str">
        <f t="shared" si="137"/>
        <v/>
      </c>
    </row>
    <row r="4404" spans="1:18" ht="15.75">
      <c r="A4404" s="250">
        <v>4397</v>
      </c>
      <c r="B4404" s="198"/>
      <c r="C4404" s="25"/>
      <c r="D4404" s="25"/>
      <c r="E4404" s="25"/>
      <c r="F4404" s="25"/>
      <c r="G4404" s="26"/>
      <c r="H4404" s="27"/>
      <c r="I4404" s="28"/>
      <c r="J4404" s="430"/>
      <c r="K4404" s="48"/>
      <c r="L4404" s="457" t="str">
        <f t="shared" si="136"/>
        <v/>
      </c>
      <c r="M4404" s="245" cm="1">
        <f t="array" ref="M4404">SUMPRODUCT(--(N4404:Q4404&lt;&gt;"")) + IF(TRIM(R4404)="",0,LEN(R4404)-LEN(SUBSTITUTE(R4404,",",""))+1)</f>
        <v>0</v>
      </c>
      <c r="N4404" s="242" t="str">
        <f>IF(AND(I4404&lt;&gt;0,I4404&lt;&gt;""),IF(TRIM(SUBSTITUTE(B4404,CHAR(160),""))="","",IF(ISNUMBER(MATCH(TRIM(SUBSTITUTE(B4404,CHAR(160),"")),'Look Up Values'!$B$2:$B$500,0)),"","Origin error")),"")</f>
        <v/>
      </c>
      <c r="O4404" s="242" t="str">
        <f>IF(AND(I4404&lt;&gt;0,I4404&lt;&gt;""),IF(C4404="","",IF(AND(ISNUMBER(--LEFT(C4404,FIND(" ",C4404&amp;" ")-1)),OR(LEN(LEFT(C4404,FIND(" ",C4404&amp;" ")-1))=6,LEN(LEFT(C4404,FIND(" ",C4404&amp;" ")-1))=7),OR(ISNUMBER(MATCH(LEFT(C4404,FIND(" ",C4404&amp;" ")-1),'Look Up Values'!$G$2:$G$1000,0)),ISNUMBER(MATCH(LEFT(C4404,FIND(" ",C4404&amp;" ")-1),'Look Up Values'!$AE$2:$AE$2000,0)))),"","EWC error")),"")</f>
        <v/>
      </c>
      <c r="P4404" s="242" t="str" cm="1">
        <f t="array" ref="P4404">IF(AND(I4404&lt;&gt;0,I4404&lt;&gt;""),IF(D4404="","",IF(ISNUMBER(MATCH(SUBSTITUTE(D4404," ",""),SUBSTITUTE('Look Up Values'!$S$2:$S$120," ",""),0)),"","D&amp;R error")),"")</f>
        <v/>
      </c>
      <c r="Q4404" s="242" t="str" cm="1">
        <f t="array" ref="Q4404">IF(AND(I4404&lt;&gt;0,I4404&lt;&gt;""),IF(G4404="","",IF(ISNUMBER(MATCH(SUBSTITUTE(G4404," ",""),SUBSTITUTE('Look Up Values'!$I$2:$I$10," ",""),0)),"","State error")),"")</f>
        <v/>
      </c>
      <c r="R4404" s="260" t="str">
        <f t="shared" si="137"/>
        <v/>
      </c>
    </row>
    <row r="4405" spans="1:18" ht="15.75">
      <c r="A4405" s="250">
        <v>4398</v>
      </c>
      <c r="B4405" s="198"/>
      <c r="C4405" s="25"/>
      <c r="D4405" s="25"/>
      <c r="E4405" s="25"/>
      <c r="F4405" s="25"/>
      <c r="G4405" s="26"/>
      <c r="H4405" s="27"/>
      <c r="I4405" s="28"/>
      <c r="J4405" s="430"/>
      <c r="K4405" s="48"/>
      <c r="L4405" s="457" t="str">
        <f t="shared" si="136"/>
        <v/>
      </c>
      <c r="M4405" s="245" cm="1">
        <f t="array" ref="M4405">SUMPRODUCT(--(N4405:Q4405&lt;&gt;"")) + IF(TRIM(R4405)="",0,LEN(R4405)-LEN(SUBSTITUTE(R4405,",",""))+1)</f>
        <v>0</v>
      </c>
      <c r="N4405" s="242" t="str">
        <f>IF(AND(I4405&lt;&gt;0,I4405&lt;&gt;""),IF(TRIM(SUBSTITUTE(B4405,CHAR(160),""))="","",IF(ISNUMBER(MATCH(TRIM(SUBSTITUTE(B4405,CHAR(160),"")),'Look Up Values'!$B$2:$B$500,0)),"","Origin error")),"")</f>
        <v/>
      </c>
      <c r="O4405" s="242" t="str">
        <f>IF(AND(I4405&lt;&gt;0,I4405&lt;&gt;""),IF(C4405="","",IF(AND(ISNUMBER(--LEFT(C4405,FIND(" ",C4405&amp;" ")-1)),OR(LEN(LEFT(C4405,FIND(" ",C4405&amp;" ")-1))=6,LEN(LEFT(C4405,FIND(" ",C4405&amp;" ")-1))=7),OR(ISNUMBER(MATCH(LEFT(C4405,FIND(" ",C4405&amp;" ")-1),'Look Up Values'!$G$2:$G$1000,0)),ISNUMBER(MATCH(LEFT(C4405,FIND(" ",C4405&amp;" ")-1),'Look Up Values'!$AE$2:$AE$2000,0)))),"","EWC error")),"")</f>
        <v/>
      </c>
      <c r="P4405" s="242" t="str" cm="1">
        <f t="array" ref="P4405">IF(AND(I4405&lt;&gt;0,I4405&lt;&gt;""),IF(D4405="","",IF(ISNUMBER(MATCH(SUBSTITUTE(D4405," ",""),SUBSTITUTE('Look Up Values'!$S$2:$S$120," ",""),0)),"","D&amp;R error")),"")</f>
        <v/>
      </c>
      <c r="Q4405" s="242" t="str" cm="1">
        <f t="array" ref="Q4405">IF(AND(I4405&lt;&gt;0,I4405&lt;&gt;""),IF(G4405="","",IF(ISNUMBER(MATCH(SUBSTITUTE(G4405," ",""),SUBSTITUTE('Look Up Values'!$I$2:$I$10," ",""),0)),"","State error")),"")</f>
        <v/>
      </c>
      <c r="R4405" s="260" t="str">
        <f t="shared" si="137"/>
        <v/>
      </c>
    </row>
    <row r="4406" spans="1:18" ht="15.75">
      <c r="A4406" s="250">
        <v>4399</v>
      </c>
      <c r="B4406" s="198"/>
      <c r="C4406" s="25"/>
      <c r="D4406" s="25"/>
      <c r="E4406" s="25"/>
      <c r="F4406" s="25"/>
      <c r="G4406" s="26"/>
      <c r="H4406" s="27"/>
      <c r="I4406" s="28"/>
      <c r="J4406" s="430"/>
      <c r="K4406" s="48"/>
      <c r="L4406" s="457" t="str">
        <f t="shared" si="136"/>
        <v/>
      </c>
      <c r="M4406" s="245" cm="1">
        <f t="array" ref="M4406">SUMPRODUCT(--(N4406:Q4406&lt;&gt;"")) + IF(TRIM(R4406)="",0,LEN(R4406)-LEN(SUBSTITUTE(R4406,",",""))+1)</f>
        <v>0</v>
      </c>
      <c r="N4406" s="242" t="str">
        <f>IF(AND(I4406&lt;&gt;0,I4406&lt;&gt;""),IF(TRIM(SUBSTITUTE(B4406,CHAR(160),""))="","",IF(ISNUMBER(MATCH(TRIM(SUBSTITUTE(B4406,CHAR(160),"")),'Look Up Values'!$B$2:$B$500,0)),"","Origin error")),"")</f>
        <v/>
      </c>
      <c r="O4406" s="242" t="str">
        <f>IF(AND(I4406&lt;&gt;0,I4406&lt;&gt;""),IF(C4406="","",IF(AND(ISNUMBER(--LEFT(C4406,FIND(" ",C4406&amp;" ")-1)),OR(LEN(LEFT(C4406,FIND(" ",C4406&amp;" ")-1))=6,LEN(LEFT(C4406,FIND(" ",C4406&amp;" ")-1))=7),OR(ISNUMBER(MATCH(LEFT(C4406,FIND(" ",C4406&amp;" ")-1),'Look Up Values'!$G$2:$G$1000,0)),ISNUMBER(MATCH(LEFT(C4406,FIND(" ",C4406&amp;" ")-1),'Look Up Values'!$AE$2:$AE$2000,0)))),"","EWC error")),"")</f>
        <v/>
      </c>
      <c r="P4406" s="242" t="str" cm="1">
        <f t="array" ref="P4406">IF(AND(I4406&lt;&gt;0,I4406&lt;&gt;""),IF(D4406="","",IF(ISNUMBER(MATCH(SUBSTITUTE(D4406," ",""),SUBSTITUTE('Look Up Values'!$S$2:$S$120," ",""),0)),"","D&amp;R error")),"")</f>
        <v/>
      </c>
      <c r="Q4406" s="242" t="str" cm="1">
        <f t="array" ref="Q4406">IF(AND(I4406&lt;&gt;0,I4406&lt;&gt;""),IF(G4406="","",IF(ISNUMBER(MATCH(SUBSTITUTE(G4406," ",""),SUBSTITUTE('Look Up Values'!$I$2:$I$10," ",""),0)),"","State error")),"")</f>
        <v/>
      </c>
      <c r="R4406" s="260" t="str">
        <f t="shared" si="137"/>
        <v/>
      </c>
    </row>
    <row r="4407" spans="1:18" ht="15.75">
      <c r="A4407" s="250">
        <v>4400</v>
      </c>
      <c r="B4407" s="198"/>
      <c r="C4407" s="25"/>
      <c r="D4407" s="25"/>
      <c r="E4407" s="25"/>
      <c r="F4407" s="25"/>
      <c r="G4407" s="26"/>
      <c r="H4407" s="27"/>
      <c r="I4407" s="28"/>
      <c r="J4407" s="430"/>
      <c r="K4407" s="48"/>
      <c r="L4407" s="457" t="str">
        <f t="shared" si="136"/>
        <v/>
      </c>
      <c r="M4407" s="245" cm="1">
        <f t="array" ref="M4407">SUMPRODUCT(--(N4407:Q4407&lt;&gt;"")) + IF(TRIM(R4407)="",0,LEN(R4407)-LEN(SUBSTITUTE(R4407,",",""))+1)</f>
        <v>0</v>
      </c>
      <c r="N4407" s="242" t="str">
        <f>IF(AND(I4407&lt;&gt;0,I4407&lt;&gt;""),IF(TRIM(SUBSTITUTE(B4407,CHAR(160),""))="","",IF(ISNUMBER(MATCH(TRIM(SUBSTITUTE(B4407,CHAR(160),"")),'Look Up Values'!$B$2:$B$500,0)),"","Origin error")),"")</f>
        <v/>
      </c>
      <c r="O4407" s="242" t="str">
        <f>IF(AND(I4407&lt;&gt;0,I4407&lt;&gt;""),IF(C4407="","",IF(AND(ISNUMBER(--LEFT(C4407,FIND(" ",C4407&amp;" ")-1)),OR(LEN(LEFT(C4407,FIND(" ",C4407&amp;" ")-1))=6,LEN(LEFT(C4407,FIND(" ",C4407&amp;" ")-1))=7),OR(ISNUMBER(MATCH(LEFT(C4407,FIND(" ",C4407&amp;" ")-1),'Look Up Values'!$G$2:$G$1000,0)),ISNUMBER(MATCH(LEFT(C4407,FIND(" ",C4407&amp;" ")-1),'Look Up Values'!$AE$2:$AE$2000,0)))),"","EWC error")),"")</f>
        <v/>
      </c>
      <c r="P4407" s="242" t="str" cm="1">
        <f t="array" ref="P4407">IF(AND(I4407&lt;&gt;0,I4407&lt;&gt;""),IF(D4407="","",IF(ISNUMBER(MATCH(SUBSTITUTE(D4407," ",""),SUBSTITUTE('Look Up Values'!$S$2:$S$120," ",""),0)),"","D&amp;R error")),"")</f>
        <v/>
      </c>
      <c r="Q4407" s="242" t="str" cm="1">
        <f t="array" ref="Q4407">IF(AND(I4407&lt;&gt;0,I4407&lt;&gt;""),IF(G4407="","",IF(ISNUMBER(MATCH(SUBSTITUTE(G4407," ",""),SUBSTITUTE('Look Up Values'!$I$2:$I$10," ",""),0)),"","State error")),"")</f>
        <v/>
      </c>
      <c r="R4407" s="260" t="str">
        <f t="shared" si="137"/>
        <v/>
      </c>
    </row>
    <row r="4408" spans="1:18" ht="15.75">
      <c r="A4408" s="250">
        <v>4401</v>
      </c>
      <c r="B4408" s="198"/>
      <c r="C4408" s="25"/>
      <c r="D4408" s="25"/>
      <c r="E4408" s="25"/>
      <c r="F4408" s="25"/>
      <c r="G4408" s="26"/>
      <c r="H4408" s="27"/>
      <c r="I4408" s="28"/>
      <c r="J4408" s="430"/>
      <c r="K4408" s="48"/>
      <c r="L4408" s="457" t="str">
        <f t="shared" si="136"/>
        <v/>
      </c>
      <c r="M4408" s="245" cm="1">
        <f t="array" ref="M4408">SUMPRODUCT(--(N4408:Q4408&lt;&gt;"")) + IF(TRIM(R4408)="",0,LEN(R4408)-LEN(SUBSTITUTE(R4408,",",""))+1)</f>
        <v>0</v>
      </c>
      <c r="N4408" s="242" t="str">
        <f>IF(AND(I4408&lt;&gt;0,I4408&lt;&gt;""),IF(TRIM(SUBSTITUTE(B4408,CHAR(160),""))="","",IF(ISNUMBER(MATCH(TRIM(SUBSTITUTE(B4408,CHAR(160),"")),'Look Up Values'!$B$2:$B$500,0)),"","Origin error")),"")</f>
        <v/>
      </c>
      <c r="O4408" s="242" t="str">
        <f>IF(AND(I4408&lt;&gt;0,I4408&lt;&gt;""),IF(C4408="","",IF(AND(ISNUMBER(--LEFT(C4408,FIND(" ",C4408&amp;" ")-1)),OR(LEN(LEFT(C4408,FIND(" ",C4408&amp;" ")-1))=6,LEN(LEFT(C4408,FIND(" ",C4408&amp;" ")-1))=7),OR(ISNUMBER(MATCH(LEFT(C4408,FIND(" ",C4408&amp;" ")-1),'Look Up Values'!$G$2:$G$1000,0)),ISNUMBER(MATCH(LEFT(C4408,FIND(" ",C4408&amp;" ")-1),'Look Up Values'!$AE$2:$AE$2000,0)))),"","EWC error")),"")</f>
        <v/>
      </c>
      <c r="P4408" s="242" t="str" cm="1">
        <f t="array" ref="P4408">IF(AND(I4408&lt;&gt;0,I4408&lt;&gt;""),IF(D4408="","",IF(ISNUMBER(MATCH(SUBSTITUTE(D4408," ",""),SUBSTITUTE('Look Up Values'!$S$2:$S$120," ",""),0)),"","D&amp;R error")),"")</f>
        <v/>
      </c>
      <c r="Q4408" s="242" t="str" cm="1">
        <f t="array" ref="Q4408">IF(AND(I4408&lt;&gt;0,I4408&lt;&gt;""),IF(G4408="","",IF(ISNUMBER(MATCH(SUBSTITUTE(G4408," ",""),SUBSTITUTE('Look Up Values'!$I$2:$I$10," ",""),0)),"","State error")),"")</f>
        <v/>
      </c>
      <c r="R4408" s="260" t="str">
        <f t="shared" si="137"/>
        <v/>
      </c>
    </row>
    <row r="4409" spans="1:18" ht="15.75">
      <c r="A4409" s="250">
        <v>4402</v>
      </c>
      <c r="B4409" s="198"/>
      <c r="C4409" s="25"/>
      <c r="D4409" s="25"/>
      <c r="E4409" s="25"/>
      <c r="F4409" s="25"/>
      <c r="G4409" s="26"/>
      <c r="H4409" s="27"/>
      <c r="I4409" s="28"/>
      <c r="J4409" s="430"/>
      <c r="K4409" s="48"/>
      <c r="L4409" s="457" t="str">
        <f t="shared" si="136"/>
        <v/>
      </c>
      <c r="M4409" s="245" cm="1">
        <f t="array" ref="M4409">SUMPRODUCT(--(N4409:Q4409&lt;&gt;"")) + IF(TRIM(R4409)="",0,LEN(R4409)-LEN(SUBSTITUTE(R4409,",",""))+1)</f>
        <v>0</v>
      </c>
      <c r="N4409" s="242" t="str">
        <f>IF(AND(I4409&lt;&gt;0,I4409&lt;&gt;""),IF(TRIM(SUBSTITUTE(B4409,CHAR(160),""))="","",IF(ISNUMBER(MATCH(TRIM(SUBSTITUTE(B4409,CHAR(160),"")),'Look Up Values'!$B$2:$B$500,0)),"","Origin error")),"")</f>
        <v/>
      </c>
      <c r="O4409" s="242" t="str">
        <f>IF(AND(I4409&lt;&gt;0,I4409&lt;&gt;""),IF(C4409="","",IF(AND(ISNUMBER(--LEFT(C4409,FIND(" ",C4409&amp;" ")-1)),OR(LEN(LEFT(C4409,FIND(" ",C4409&amp;" ")-1))=6,LEN(LEFT(C4409,FIND(" ",C4409&amp;" ")-1))=7),OR(ISNUMBER(MATCH(LEFT(C4409,FIND(" ",C4409&amp;" ")-1),'Look Up Values'!$G$2:$G$1000,0)),ISNUMBER(MATCH(LEFT(C4409,FIND(" ",C4409&amp;" ")-1),'Look Up Values'!$AE$2:$AE$2000,0)))),"","EWC error")),"")</f>
        <v/>
      </c>
      <c r="P4409" s="242" t="str" cm="1">
        <f t="array" ref="P4409">IF(AND(I4409&lt;&gt;0,I4409&lt;&gt;""),IF(D4409="","",IF(ISNUMBER(MATCH(SUBSTITUTE(D4409," ",""),SUBSTITUTE('Look Up Values'!$S$2:$S$120," ",""),0)),"","D&amp;R error")),"")</f>
        <v/>
      </c>
      <c r="Q4409" s="242" t="str" cm="1">
        <f t="array" ref="Q4409">IF(AND(I4409&lt;&gt;0,I4409&lt;&gt;""),IF(G4409="","",IF(ISNUMBER(MATCH(SUBSTITUTE(G4409," ",""),SUBSTITUTE('Look Up Values'!$I$2:$I$10," ",""),0)),"","State error")),"")</f>
        <v/>
      </c>
      <c r="R4409" s="260" t="str">
        <f t="shared" si="137"/>
        <v/>
      </c>
    </row>
    <row r="4410" spans="1:18" ht="15.75">
      <c r="A4410" s="250">
        <v>4403</v>
      </c>
      <c r="B4410" s="198"/>
      <c r="C4410" s="25"/>
      <c r="D4410" s="25"/>
      <c r="E4410" s="25"/>
      <c r="F4410" s="25"/>
      <c r="G4410" s="26"/>
      <c r="H4410" s="27"/>
      <c r="I4410" s="28"/>
      <c r="J4410" s="430"/>
      <c r="K4410" s="48"/>
      <c r="L4410" s="457" t="str">
        <f t="shared" si="136"/>
        <v/>
      </c>
      <c r="M4410" s="245" cm="1">
        <f t="array" ref="M4410">SUMPRODUCT(--(N4410:Q4410&lt;&gt;"")) + IF(TRIM(R4410)="",0,LEN(R4410)-LEN(SUBSTITUTE(R4410,",",""))+1)</f>
        <v>0</v>
      </c>
      <c r="N4410" s="242" t="str">
        <f>IF(AND(I4410&lt;&gt;0,I4410&lt;&gt;""),IF(TRIM(SUBSTITUTE(B4410,CHAR(160),""))="","",IF(ISNUMBER(MATCH(TRIM(SUBSTITUTE(B4410,CHAR(160),"")),'Look Up Values'!$B$2:$B$500,0)),"","Origin error")),"")</f>
        <v/>
      </c>
      <c r="O4410" s="242" t="str">
        <f>IF(AND(I4410&lt;&gt;0,I4410&lt;&gt;""),IF(C4410="","",IF(AND(ISNUMBER(--LEFT(C4410,FIND(" ",C4410&amp;" ")-1)),OR(LEN(LEFT(C4410,FIND(" ",C4410&amp;" ")-1))=6,LEN(LEFT(C4410,FIND(" ",C4410&amp;" ")-1))=7),OR(ISNUMBER(MATCH(LEFT(C4410,FIND(" ",C4410&amp;" ")-1),'Look Up Values'!$G$2:$G$1000,0)),ISNUMBER(MATCH(LEFT(C4410,FIND(" ",C4410&amp;" ")-1),'Look Up Values'!$AE$2:$AE$2000,0)))),"","EWC error")),"")</f>
        <v/>
      </c>
      <c r="P4410" s="242" t="str" cm="1">
        <f t="array" ref="P4410">IF(AND(I4410&lt;&gt;0,I4410&lt;&gt;""),IF(D4410="","",IF(ISNUMBER(MATCH(SUBSTITUTE(D4410," ",""),SUBSTITUTE('Look Up Values'!$S$2:$S$120," ",""),0)),"","D&amp;R error")),"")</f>
        <v/>
      </c>
      <c r="Q4410" s="242" t="str" cm="1">
        <f t="array" ref="Q4410">IF(AND(I4410&lt;&gt;0,I4410&lt;&gt;""),IF(G4410="","",IF(ISNUMBER(MATCH(SUBSTITUTE(G4410," ",""),SUBSTITUTE('Look Up Values'!$I$2:$I$10," ",""),0)),"","State error")),"")</f>
        <v/>
      </c>
      <c r="R4410" s="260" t="str">
        <f t="shared" si="137"/>
        <v/>
      </c>
    </row>
    <row r="4411" spans="1:18" ht="15.75">
      <c r="A4411" s="250">
        <v>4404</v>
      </c>
      <c r="B4411" s="198"/>
      <c r="C4411" s="25"/>
      <c r="D4411" s="25"/>
      <c r="E4411" s="25"/>
      <c r="F4411" s="25"/>
      <c r="G4411" s="26"/>
      <c r="H4411" s="27"/>
      <c r="I4411" s="28"/>
      <c r="J4411" s="430"/>
      <c r="K4411" s="48"/>
      <c r="L4411" s="457" t="str">
        <f t="shared" si="136"/>
        <v/>
      </c>
      <c r="M4411" s="245" cm="1">
        <f t="array" ref="M4411">SUMPRODUCT(--(N4411:Q4411&lt;&gt;"")) + IF(TRIM(R4411)="",0,LEN(R4411)-LEN(SUBSTITUTE(R4411,",",""))+1)</f>
        <v>0</v>
      </c>
      <c r="N4411" s="242" t="str">
        <f>IF(AND(I4411&lt;&gt;0,I4411&lt;&gt;""),IF(TRIM(SUBSTITUTE(B4411,CHAR(160),""))="","",IF(ISNUMBER(MATCH(TRIM(SUBSTITUTE(B4411,CHAR(160),"")),'Look Up Values'!$B$2:$B$500,0)),"","Origin error")),"")</f>
        <v/>
      </c>
      <c r="O4411" s="242" t="str">
        <f>IF(AND(I4411&lt;&gt;0,I4411&lt;&gt;""),IF(C4411="","",IF(AND(ISNUMBER(--LEFT(C4411,FIND(" ",C4411&amp;" ")-1)),OR(LEN(LEFT(C4411,FIND(" ",C4411&amp;" ")-1))=6,LEN(LEFT(C4411,FIND(" ",C4411&amp;" ")-1))=7),OR(ISNUMBER(MATCH(LEFT(C4411,FIND(" ",C4411&amp;" ")-1),'Look Up Values'!$G$2:$G$1000,0)),ISNUMBER(MATCH(LEFT(C4411,FIND(" ",C4411&amp;" ")-1),'Look Up Values'!$AE$2:$AE$2000,0)))),"","EWC error")),"")</f>
        <v/>
      </c>
      <c r="P4411" s="242" t="str" cm="1">
        <f t="array" ref="P4411">IF(AND(I4411&lt;&gt;0,I4411&lt;&gt;""),IF(D4411="","",IF(ISNUMBER(MATCH(SUBSTITUTE(D4411," ",""),SUBSTITUTE('Look Up Values'!$S$2:$S$120," ",""),0)),"","D&amp;R error")),"")</f>
        <v/>
      </c>
      <c r="Q4411" s="242" t="str" cm="1">
        <f t="array" ref="Q4411">IF(AND(I4411&lt;&gt;0,I4411&lt;&gt;""),IF(G4411="","",IF(ISNUMBER(MATCH(SUBSTITUTE(G4411," ",""),SUBSTITUTE('Look Up Values'!$I$2:$I$10," ",""),0)),"","State error")),"")</f>
        <v/>
      </c>
      <c r="R4411" s="260" t="str">
        <f t="shared" si="137"/>
        <v/>
      </c>
    </row>
    <row r="4412" spans="1:18" ht="15.75">
      <c r="A4412" s="250">
        <v>4405</v>
      </c>
      <c r="B4412" s="198"/>
      <c r="C4412" s="25"/>
      <c r="D4412" s="25"/>
      <c r="E4412" s="25"/>
      <c r="F4412" s="25"/>
      <c r="G4412" s="26"/>
      <c r="H4412" s="27"/>
      <c r="I4412" s="28"/>
      <c r="J4412" s="430"/>
      <c r="K4412" s="48"/>
      <c r="L4412" s="457" t="str">
        <f t="shared" si="136"/>
        <v/>
      </c>
      <c r="M4412" s="245" cm="1">
        <f t="array" ref="M4412">SUMPRODUCT(--(N4412:Q4412&lt;&gt;"")) + IF(TRIM(R4412)="",0,LEN(R4412)-LEN(SUBSTITUTE(R4412,",",""))+1)</f>
        <v>0</v>
      </c>
      <c r="N4412" s="242" t="str">
        <f>IF(AND(I4412&lt;&gt;0,I4412&lt;&gt;""),IF(TRIM(SUBSTITUTE(B4412,CHAR(160),""))="","",IF(ISNUMBER(MATCH(TRIM(SUBSTITUTE(B4412,CHAR(160),"")),'Look Up Values'!$B$2:$B$500,0)),"","Origin error")),"")</f>
        <v/>
      </c>
      <c r="O4412" s="242" t="str">
        <f>IF(AND(I4412&lt;&gt;0,I4412&lt;&gt;""),IF(C4412="","",IF(AND(ISNUMBER(--LEFT(C4412,FIND(" ",C4412&amp;" ")-1)),OR(LEN(LEFT(C4412,FIND(" ",C4412&amp;" ")-1))=6,LEN(LEFT(C4412,FIND(" ",C4412&amp;" ")-1))=7),OR(ISNUMBER(MATCH(LEFT(C4412,FIND(" ",C4412&amp;" ")-1),'Look Up Values'!$G$2:$G$1000,0)),ISNUMBER(MATCH(LEFT(C4412,FIND(" ",C4412&amp;" ")-1),'Look Up Values'!$AE$2:$AE$2000,0)))),"","EWC error")),"")</f>
        <v/>
      </c>
      <c r="P4412" s="242" t="str" cm="1">
        <f t="array" ref="P4412">IF(AND(I4412&lt;&gt;0,I4412&lt;&gt;""),IF(D4412="","",IF(ISNUMBER(MATCH(SUBSTITUTE(D4412," ",""),SUBSTITUTE('Look Up Values'!$S$2:$S$120," ",""),0)),"","D&amp;R error")),"")</f>
        <v/>
      </c>
      <c r="Q4412" s="242" t="str" cm="1">
        <f t="array" ref="Q4412">IF(AND(I4412&lt;&gt;0,I4412&lt;&gt;""),IF(G4412="","",IF(ISNUMBER(MATCH(SUBSTITUTE(G4412," ",""),SUBSTITUTE('Look Up Values'!$I$2:$I$10," ",""),0)),"","State error")),"")</f>
        <v/>
      </c>
      <c r="R4412" s="260" t="str">
        <f t="shared" si="137"/>
        <v/>
      </c>
    </row>
    <row r="4413" spans="1:18" ht="15.75">
      <c r="A4413" s="250">
        <v>4406</v>
      </c>
      <c r="B4413" s="198"/>
      <c r="C4413" s="25"/>
      <c r="D4413" s="25"/>
      <c r="E4413" s="25"/>
      <c r="F4413" s="25"/>
      <c r="G4413" s="26"/>
      <c r="H4413" s="27"/>
      <c r="I4413" s="28"/>
      <c r="J4413" s="430"/>
      <c r="K4413" s="48"/>
      <c r="L4413" s="457" t="str">
        <f t="shared" si="136"/>
        <v/>
      </c>
      <c r="M4413" s="245" cm="1">
        <f t="array" ref="M4413">SUMPRODUCT(--(N4413:Q4413&lt;&gt;"")) + IF(TRIM(R4413)="",0,LEN(R4413)-LEN(SUBSTITUTE(R4413,",",""))+1)</f>
        <v>0</v>
      </c>
      <c r="N4413" s="242" t="str">
        <f>IF(AND(I4413&lt;&gt;0,I4413&lt;&gt;""),IF(TRIM(SUBSTITUTE(B4413,CHAR(160),""))="","",IF(ISNUMBER(MATCH(TRIM(SUBSTITUTE(B4413,CHAR(160),"")),'Look Up Values'!$B$2:$B$500,0)),"","Origin error")),"")</f>
        <v/>
      </c>
      <c r="O4413" s="242" t="str">
        <f>IF(AND(I4413&lt;&gt;0,I4413&lt;&gt;""),IF(C4413="","",IF(AND(ISNUMBER(--LEFT(C4413,FIND(" ",C4413&amp;" ")-1)),OR(LEN(LEFT(C4413,FIND(" ",C4413&amp;" ")-1))=6,LEN(LEFT(C4413,FIND(" ",C4413&amp;" ")-1))=7),OR(ISNUMBER(MATCH(LEFT(C4413,FIND(" ",C4413&amp;" ")-1),'Look Up Values'!$G$2:$G$1000,0)),ISNUMBER(MATCH(LEFT(C4413,FIND(" ",C4413&amp;" ")-1),'Look Up Values'!$AE$2:$AE$2000,0)))),"","EWC error")),"")</f>
        <v/>
      </c>
      <c r="P4413" s="242" t="str" cm="1">
        <f t="array" ref="P4413">IF(AND(I4413&lt;&gt;0,I4413&lt;&gt;""),IF(D4413="","",IF(ISNUMBER(MATCH(SUBSTITUTE(D4413," ",""),SUBSTITUTE('Look Up Values'!$S$2:$S$120," ",""),0)),"","D&amp;R error")),"")</f>
        <v/>
      </c>
      <c r="Q4413" s="242" t="str" cm="1">
        <f t="array" ref="Q4413">IF(AND(I4413&lt;&gt;0,I4413&lt;&gt;""),IF(G4413="","",IF(ISNUMBER(MATCH(SUBSTITUTE(G4413," ",""),SUBSTITUTE('Look Up Values'!$I$2:$I$10," ",""),0)),"","State error")),"")</f>
        <v/>
      </c>
      <c r="R4413" s="260" t="str">
        <f t="shared" si="137"/>
        <v/>
      </c>
    </row>
    <row r="4414" spans="1:18" ht="15.75">
      <c r="A4414" s="250">
        <v>4407</v>
      </c>
      <c r="B4414" s="198"/>
      <c r="C4414" s="25"/>
      <c r="D4414" s="25"/>
      <c r="E4414" s="25"/>
      <c r="F4414" s="25"/>
      <c r="G4414" s="26"/>
      <c r="H4414" s="27"/>
      <c r="I4414" s="28"/>
      <c r="J4414" s="430"/>
      <c r="K4414" s="48"/>
      <c r="L4414" s="457" t="str">
        <f t="shared" si="136"/>
        <v/>
      </c>
      <c r="M4414" s="245" cm="1">
        <f t="array" ref="M4414">SUMPRODUCT(--(N4414:Q4414&lt;&gt;"")) + IF(TRIM(R4414)="",0,LEN(R4414)-LEN(SUBSTITUTE(R4414,",",""))+1)</f>
        <v>0</v>
      </c>
      <c r="N4414" s="242" t="str">
        <f>IF(AND(I4414&lt;&gt;0,I4414&lt;&gt;""),IF(TRIM(SUBSTITUTE(B4414,CHAR(160),""))="","",IF(ISNUMBER(MATCH(TRIM(SUBSTITUTE(B4414,CHAR(160),"")),'Look Up Values'!$B$2:$B$500,0)),"","Origin error")),"")</f>
        <v/>
      </c>
      <c r="O4414" s="242" t="str">
        <f>IF(AND(I4414&lt;&gt;0,I4414&lt;&gt;""),IF(C4414="","",IF(AND(ISNUMBER(--LEFT(C4414,FIND(" ",C4414&amp;" ")-1)),OR(LEN(LEFT(C4414,FIND(" ",C4414&amp;" ")-1))=6,LEN(LEFT(C4414,FIND(" ",C4414&amp;" ")-1))=7),OR(ISNUMBER(MATCH(LEFT(C4414,FIND(" ",C4414&amp;" ")-1),'Look Up Values'!$G$2:$G$1000,0)),ISNUMBER(MATCH(LEFT(C4414,FIND(" ",C4414&amp;" ")-1),'Look Up Values'!$AE$2:$AE$2000,0)))),"","EWC error")),"")</f>
        <v/>
      </c>
      <c r="P4414" s="242" t="str" cm="1">
        <f t="array" ref="P4414">IF(AND(I4414&lt;&gt;0,I4414&lt;&gt;""),IF(D4414="","",IF(ISNUMBER(MATCH(SUBSTITUTE(D4414," ",""),SUBSTITUTE('Look Up Values'!$S$2:$S$120," ",""),0)),"","D&amp;R error")),"")</f>
        <v/>
      </c>
      <c r="Q4414" s="242" t="str" cm="1">
        <f t="array" ref="Q4414">IF(AND(I4414&lt;&gt;0,I4414&lt;&gt;""),IF(G4414="","",IF(ISNUMBER(MATCH(SUBSTITUTE(G4414," ",""),SUBSTITUTE('Look Up Values'!$I$2:$I$10," ",""),0)),"","State error")),"")</f>
        <v/>
      </c>
      <c r="R4414" s="260" t="str">
        <f t="shared" si="137"/>
        <v/>
      </c>
    </row>
    <row r="4415" spans="1:18" ht="15.75">
      <c r="A4415" s="250">
        <v>4408</v>
      </c>
      <c r="B4415" s="198"/>
      <c r="C4415" s="25"/>
      <c r="D4415" s="25"/>
      <c r="E4415" s="25"/>
      <c r="F4415" s="25"/>
      <c r="G4415" s="26"/>
      <c r="H4415" s="27"/>
      <c r="I4415" s="28"/>
      <c r="J4415" s="430"/>
      <c r="K4415" s="48"/>
      <c r="L4415" s="457" t="str">
        <f t="shared" si="136"/>
        <v/>
      </c>
      <c r="M4415" s="245" cm="1">
        <f t="array" ref="M4415">SUMPRODUCT(--(N4415:Q4415&lt;&gt;"")) + IF(TRIM(R4415)="",0,LEN(R4415)-LEN(SUBSTITUTE(R4415,",",""))+1)</f>
        <v>0</v>
      </c>
      <c r="N4415" s="242" t="str">
        <f>IF(AND(I4415&lt;&gt;0,I4415&lt;&gt;""),IF(TRIM(SUBSTITUTE(B4415,CHAR(160),""))="","",IF(ISNUMBER(MATCH(TRIM(SUBSTITUTE(B4415,CHAR(160),"")),'Look Up Values'!$B$2:$B$500,0)),"","Origin error")),"")</f>
        <v/>
      </c>
      <c r="O4415" s="242" t="str">
        <f>IF(AND(I4415&lt;&gt;0,I4415&lt;&gt;""),IF(C4415="","",IF(AND(ISNUMBER(--LEFT(C4415,FIND(" ",C4415&amp;" ")-1)),OR(LEN(LEFT(C4415,FIND(" ",C4415&amp;" ")-1))=6,LEN(LEFT(C4415,FIND(" ",C4415&amp;" ")-1))=7),OR(ISNUMBER(MATCH(LEFT(C4415,FIND(" ",C4415&amp;" ")-1),'Look Up Values'!$G$2:$G$1000,0)),ISNUMBER(MATCH(LEFT(C4415,FIND(" ",C4415&amp;" ")-1),'Look Up Values'!$AE$2:$AE$2000,0)))),"","EWC error")),"")</f>
        <v/>
      </c>
      <c r="P4415" s="242" t="str" cm="1">
        <f t="array" ref="P4415">IF(AND(I4415&lt;&gt;0,I4415&lt;&gt;""),IF(D4415="","",IF(ISNUMBER(MATCH(SUBSTITUTE(D4415," ",""),SUBSTITUTE('Look Up Values'!$S$2:$S$120," ",""),0)),"","D&amp;R error")),"")</f>
        <v/>
      </c>
      <c r="Q4415" s="242" t="str" cm="1">
        <f t="array" ref="Q4415">IF(AND(I4415&lt;&gt;0,I4415&lt;&gt;""),IF(G4415="","",IF(ISNUMBER(MATCH(SUBSTITUTE(G4415," ",""),SUBSTITUTE('Look Up Values'!$I$2:$I$10," ",""),0)),"","State error")),"")</f>
        <v/>
      </c>
      <c r="R4415" s="260" t="str">
        <f t="shared" si="137"/>
        <v/>
      </c>
    </row>
    <row r="4416" spans="1:18" ht="15.75">
      <c r="A4416" s="250">
        <v>4409</v>
      </c>
      <c r="B4416" s="198"/>
      <c r="C4416" s="25"/>
      <c r="D4416" s="25"/>
      <c r="E4416" s="25"/>
      <c r="F4416" s="25"/>
      <c r="G4416" s="26"/>
      <c r="H4416" s="27"/>
      <c r="I4416" s="28"/>
      <c r="J4416" s="430"/>
      <c r="K4416" s="48"/>
      <c r="L4416" s="457" t="str">
        <f t="shared" si="136"/>
        <v/>
      </c>
      <c r="M4416" s="245" cm="1">
        <f t="array" ref="M4416">SUMPRODUCT(--(N4416:Q4416&lt;&gt;"")) + IF(TRIM(R4416)="",0,LEN(R4416)-LEN(SUBSTITUTE(R4416,",",""))+1)</f>
        <v>0</v>
      </c>
      <c r="N4416" s="242" t="str">
        <f>IF(AND(I4416&lt;&gt;0,I4416&lt;&gt;""),IF(TRIM(SUBSTITUTE(B4416,CHAR(160),""))="","",IF(ISNUMBER(MATCH(TRIM(SUBSTITUTE(B4416,CHAR(160),"")),'Look Up Values'!$B$2:$B$500,0)),"","Origin error")),"")</f>
        <v/>
      </c>
      <c r="O4416" s="242" t="str">
        <f>IF(AND(I4416&lt;&gt;0,I4416&lt;&gt;""),IF(C4416="","",IF(AND(ISNUMBER(--LEFT(C4416,FIND(" ",C4416&amp;" ")-1)),OR(LEN(LEFT(C4416,FIND(" ",C4416&amp;" ")-1))=6,LEN(LEFT(C4416,FIND(" ",C4416&amp;" ")-1))=7),OR(ISNUMBER(MATCH(LEFT(C4416,FIND(" ",C4416&amp;" ")-1),'Look Up Values'!$G$2:$G$1000,0)),ISNUMBER(MATCH(LEFT(C4416,FIND(" ",C4416&amp;" ")-1),'Look Up Values'!$AE$2:$AE$2000,0)))),"","EWC error")),"")</f>
        <v/>
      </c>
      <c r="P4416" s="242" t="str" cm="1">
        <f t="array" ref="P4416">IF(AND(I4416&lt;&gt;0,I4416&lt;&gt;""),IF(D4416="","",IF(ISNUMBER(MATCH(SUBSTITUTE(D4416," ",""),SUBSTITUTE('Look Up Values'!$S$2:$S$120," ",""),0)),"","D&amp;R error")),"")</f>
        <v/>
      </c>
      <c r="Q4416" s="242" t="str" cm="1">
        <f t="array" ref="Q4416">IF(AND(I4416&lt;&gt;0,I4416&lt;&gt;""),IF(G4416="","",IF(ISNUMBER(MATCH(SUBSTITUTE(G4416," ",""),SUBSTITUTE('Look Up Values'!$I$2:$I$10," ",""),0)),"","State error")),"")</f>
        <v/>
      </c>
      <c r="R4416" s="260" t="str">
        <f t="shared" si="137"/>
        <v/>
      </c>
    </row>
    <row r="4417" spans="1:18" ht="15.75">
      <c r="A4417" s="250">
        <v>4410</v>
      </c>
      <c r="B4417" s="198"/>
      <c r="C4417" s="25"/>
      <c r="D4417" s="25"/>
      <c r="E4417" s="25"/>
      <c r="F4417" s="25"/>
      <c r="G4417" s="26"/>
      <c r="H4417" s="27"/>
      <c r="I4417" s="28"/>
      <c r="J4417" s="430"/>
      <c r="K4417" s="48"/>
      <c r="L4417" s="457" t="str">
        <f t="shared" si="136"/>
        <v/>
      </c>
      <c r="M4417" s="245" cm="1">
        <f t="array" ref="M4417">SUMPRODUCT(--(N4417:Q4417&lt;&gt;"")) + IF(TRIM(R4417)="",0,LEN(R4417)-LEN(SUBSTITUTE(R4417,",",""))+1)</f>
        <v>0</v>
      </c>
      <c r="N4417" s="242" t="str">
        <f>IF(AND(I4417&lt;&gt;0,I4417&lt;&gt;""),IF(TRIM(SUBSTITUTE(B4417,CHAR(160),""))="","",IF(ISNUMBER(MATCH(TRIM(SUBSTITUTE(B4417,CHAR(160),"")),'Look Up Values'!$B$2:$B$500,0)),"","Origin error")),"")</f>
        <v/>
      </c>
      <c r="O4417" s="242" t="str">
        <f>IF(AND(I4417&lt;&gt;0,I4417&lt;&gt;""),IF(C4417="","",IF(AND(ISNUMBER(--LEFT(C4417,FIND(" ",C4417&amp;" ")-1)),OR(LEN(LEFT(C4417,FIND(" ",C4417&amp;" ")-1))=6,LEN(LEFT(C4417,FIND(" ",C4417&amp;" ")-1))=7),OR(ISNUMBER(MATCH(LEFT(C4417,FIND(" ",C4417&amp;" ")-1),'Look Up Values'!$G$2:$G$1000,0)),ISNUMBER(MATCH(LEFT(C4417,FIND(" ",C4417&amp;" ")-1),'Look Up Values'!$AE$2:$AE$2000,0)))),"","EWC error")),"")</f>
        <v/>
      </c>
      <c r="P4417" s="242" t="str" cm="1">
        <f t="array" ref="P4417">IF(AND(I4417&lt;&gt;0,I4417&lt;&gt;""),IF(D4417="","",IF(ISNUMBER(MATCH(SUBSTITUTE(D4417," ",""),SUBSTITUTE('Look Up Values'!$S$2:$S$120," ",""),0)),"","D&amp;R error")),"")</f>
        <v/>
      </c>
      <c r="Q4417" s="242" t="str" cm="1">
        <f t="array" ref="Q4417">IF(AND(I4417&lt;&gt;0,I4417&lt;&gt;""),IF(G4417="","",IF(ISNUMBER(MATCH(SUBSTITUTE(G4417," ",""),SUBSTITUTE('Look Up Values'!$I$2:$I$10," ",""),0)),"","State error")),"")</f>
        <v/>
      </c>
      <c r="R4417" s="260" t="str">
        <f t="shared" si="137"/>
        <v/>
      </c>
    </row>
    <row r="4418" spans="1:18" ht="15.75">
      <c r="A4418" s="250">
        <v>4411</v>
      </c>
      <c r="B4418" s="198"/>
      <c r="C4418" s="25"/>
      <c r="D4418" s="25"/>
      <c r="E4418" s="25"/>
      <c r="F4418" s="25"/>
      <c r="G4418" s="26"/>
      <c r="H4418" s="27"/>
      <c r="I4418" s="28"/>
      <c r="J4418" s="430"/>
      <c r="K4418" s="48"/>
      <c r="L4418" s="457" t="str">
        <f t="shared" si="136"/>
        <v/>
      </c>
      <c r="M4418" s="245" cm="1">
        <f t="array" ref="M4418">SUMPRODUCT(--(N4418:Q4418&lt;&gt;"")) + IF(TRIM(R4418)="",0,LEN(R4418)-LEN(SUBSTITUTE(R4418,",",""))+1)</f>
        <v>0</v>
      </c>
      <c r="N4418" s="242" t="str">
        <f>IF(AND(I4418&lt;&gt;0,I4418&lt;&gt;""),IF(TRIM(SUBSTITUTE(B4418,CHAR(160),""))="","",IF(ISNUMBER(MATCH(TRIM(SUBSTITUTE(B4418,CHAR(160),"")),'Look Up Values'!$B$2:$B$500,0)),"","Origin error")),"")</f>
        <v/>
      </c>
      <c r="O4418" s="242" t="str">
        <f>IF(AND(I4418&lt;&gt;0,I4418&lt;&gt;""),IF(C4418="","",IF(AND(ISNUMBER(--LEFT(C4418,FIND(" ",C4418&amp;" ")-1)),OR(LEN(LEFT(C4418,FIND(" ",C4418&amp;" ")-1))=6,LEN(LEFT(C4418,FIND(" ",C4418&amp;" ")-1))=7),OR(ISNUMBER(MATCH(LEFT(C4418,FIND(" ",C4418&amp;" ")-1),'Look Up Values'!$G$2:$G$1000,0)),ISNUMBER(MATCH(LEFT(C4418,FIND(" ",C4418&amp;" ")-1),'Look Up Values'!$AE$2:$AE$2000,0)))),"","EWC error")),"")</f>
        <v/>
      </c>
      <c r="P4418" s="242" t="str" cm="1">
        <f t="array" ref="P4418">IF(AND(I4418&lt;&gt;0,I4418&lt;&gt;""),IF(D4418="","",IF(ISNUMBER(MATCH(SUBSTITUTE(D4418," ",""),SUBSTITUTE('Look Up Values'!$S$2:$S$120," ",""),0)),"","D&amp;R error")),"")</f>
        <v/>
      </c>
      <c r="Q4418" s="242" t="str" cm="1">
        <f t="array" ref="Q4418">IF(AND(I4418&lt;&gt;0,I4418&lt;&gt;""),IF(G4418="","",IF(ISNUMBER(MATCH(SUBSTITUTE(G4418," ",""),SUBSTITUTE('Look Up Values'!$I$2:$I$10," ",""),0)),"","State error")),"")</f>
        <v/>
      </c>
      <c r="R4418" s="260" t="str">
        <f t="shared" si="137"/>
        <v/>
      </c>
    </row>
    <row r="4419" spans="1:18" ht="15.75">
      <c r="A4419" s="250">
        <v>4412</v>
      </c>
      <c r="B4419" s="198"/>
      <c r="C4419" s="25"/>
      <c r="D4419" s="25"/>
      <c r="E4419" s="25"/>
      <c r="F4419" s="25"/>
      <c r="G4419" s="26"/>
      <c r="H4419" s="27"/>
      <c r="I4419" s="28"/>
      <c r="J4419" s="430"/>
      <c r="K4419" s="48"/>
      <c r="L4419" s="457" t="str">
        <f t="shared" si="136"/>
        <v/>
      </c>
      <c r="M4419" s="245" cm="1">
        <f t="array" ref="M4419">SUMPRODUCT(--(N4419:Q4419&lt;&gt;"")) + IF(TRIM(R4419)="",0,LEN(R4419)-LEN(SUBSTITUTE(R4419,",",""))+1)</f>
        <v>0</v>
      </c>
      <c r="N4419" s="242" t="str">
        <f>IF(AND(I4419&lt;&gt;0,I4419&lt;&gt;""),IF(TRIM(SUBSTITUTE(B4419,CHAR(160),""))="","",IF(ISNUMBER(MATCH(TRIM(SUBSTITUTE(B4419,CHAR(160),"")),'Look Up Values'!$B$2:$B$500,0)),"","Origin error")),"")</f>
        <v/>
      </c>
      <c r="O4419" s="242" t="str">
        <f>IF(AND(I4419&lt;&gt;0,I4419&lt;&gt;""),IF(C4419="","",IF(AND(ISNUMBER(--LEFT(C4419,FIND(" ",C4419&amp;" ")-1)),OR(LEN(LEFT(C4419,FIND(" ",C4419&amp;" ")-1))=6,LEN(LEFT(C4419,FIND(" ",C4419&amp;" ")-1))=7),OR(ISNUMBER(MATCH(LEFT(C4419,FIND(" ",C4419&amp;" ")-1),'Look Up Values'!$G$2:$G$1000,0)),ISNUMBER(MATCH(LEFT(C4419,FIND(" ",C4419&amp;" ")-1),'Look Up Values'!$AE$2:$AE$2000,0)))),"","EWC error")),"")</f>
        <v/>
      </c>
      <c r="P4419" s="242" t="str" cm="1">
        <f t="array" ref="P4419">IF(AND(I4419&lt;&gt;0,I4419&lt;&gt;""),IF(D4419="","",IF(ISNUMBER(MATCH(SUBSTITUTE(D4419," ",""),SUBSTITUTE('Look Up Values'!$S$2:$S$120," ",""),0)),"","D&amp;R error")),"")</f>
        <v/>
      </c>
      <c r="Q4419" s="242" t="str" cm="1">
        <f t="array" ref="Q4419">IF(AND(I4419&lt;&gt;0,I4419&lt;&gt;""),IF(G4419="","",IF(ISNUMBER(MATCH(SUBSTITUTE(G4419," ",""),SUBSTITUTE('Look Up Values'!$I$2:$I$10," ",""),0)),"","State error")),"")</f>
        <v/>
      </c>
      <c r="R4419" s="260" t="str">
        <f t="shared" si="137"/>
        <v/>
      </c>
    </row>
    <row r="4420" spans="1:18" ht="15.75">
      <c r="A4420" s="250">
        <v>4413</v>
      </c>
      <c r="B4420" s="198"/>
      <c r="C4420" s="25"/>
      <c r="D4420" s="25"/>
      <c r="E4420" s="25"/>
      <c r="F4420" s="25"/>
      <c r="G4420" s="26"/>
      <c r="H4420" s="27"/>
      <c r="I4420" s="28"/>
      <c r="J4420" s="430"/>
      <c r="K4420" s="48"/>
      <c r="L4420" s="457" t="str">
        <f t="shared" si="136"/>
        <v/>
      </c>
      <c r="M4420" s="245" cm="1">
        <f t="array" ref="M4420">SUMPRODUCT(--(N4420:Q4420&lt;&gt;"")) + IF(TRIM(R4420)="",0,LEN(R4420)-LEN(SUBSTITUTE(R4420,",",""))+1)</f>
        <v>0</v>
      </c>
      <c r="N4420" s="242" t="str">
        <f>IF(AND(I4420&lt;&gt;0,I4420&lt;&gt;""),IF(TRIM(SUBSTITUTE(B4420,CHAR(160),""))="","",IF(ISNUMBER(MATCH(TRIM(SUBSTITUTE(B4420,CHAR(160),"")),'Look Up Values'!$B$2:$B$500,0)),"","Origin error")),"")</f>
        <v/>
      </c>
      <c r="O4420" s="242" t="str">
        <f>IF(AND(I4420&lt;&gt;0,I4420&lt;&gt;""),IF(C4420="","",IF(AND(ISNUMBER(--LEFT(C4420,FIND(" ",C4420&amp;" ")-1)),OR(LEN(LEFT(C4420,FIND(" ",C4420&amp;" ")-1))=6,LEN(LEFT(C4420,FIND(" ",C4420&amp;" ")-1))=7),OR(ISNUMBER(MATCH(LEFT(C4420,FIND(" ",C4420&amp;" ")-1),'Look Up Values'!$G$2:$G$1000,0)),ISNUMBER(MATCH(LEFT(C4420,FIND(" ",C4420&amp;" ")-1),'Look Up Values'!$AE$2:$AE$2000,0)))),"","EWC error")),"")</f>
        <v/>
      </c>
      <c r="P4420" s="242" t="str" cm="1">
        <f t="array" ref="P4420">IF(AND(I4420&lt;&gt;0,I4420&lt;&gt;""),IF(D4420="","",IF(ISNUMBER(MATCH(SUBSTITUTE(D4420," ",""),SUBSTITUTE('Look Up Values'!$S$2:$S$120," ",""),0)),"","D&amp;R error")),"")</f>
        <v/>
      </c>
      <c r="Q4420" s="242" t="str" cm="1">
        <f t="array" ref="Q4420">IF(AND(I4420&lt;&gt;0,I4420&lt;&gt;""),IF(G4420="","",IF(ISNUMBER(MATCH(SUBSTITUTE(G4420," ",""),SUBSTITUTE('Look Up Values'!$I$2:$I$10," ",""),0)),"","State error")),"")</f>
        <v/>
      </c>
      <c r="R4420" s="260" t="str">
        <f t="shared" si="137"/>
        <v/>
      </c>
    </row>
    <row r="4421" spans="1:18" ht="15.75">
      <c r="A4421" s="250">
        <v>4414</v>
      </c>
      <c r="B4421" s="198"/>
      <c r="C4421" s="25"/>
      <c r="D4421" s="25"/>
      <c r="E4421" s="25"/>
      <c r="F4421" s="25"/>
      <c r="G4421" s="26"/>
      <c r="H4421" s="27"/>
      <c r="I4421" s="28"/>
      <c r="J4421" s="430"/>
      <c r="K4421" s="48"/>
      <c r="L4421" s="457" t="str">
        <f t="shared" si="136"/>
        <v/>
      </c>
      <c r="M4421" s="245" cm="1">
        <f t="array" ref="M4421">SUMPRODUCT(--(N4421:Q4421&lt;&gt;"")) + IF(TRIM(R4421)="",0,LEN(R4421)-LEN(SUBSTITUTE(R4421,",",""))+1)</f>
        <v>0</v>
      </c>
      <c r="N4421" s="242" t="str">
        <f>IF(AND(I4421&lt;&gt;0,I4421&lt;&gt;""),IF(TRIM(SUBSTITUTE(B4421,CHAR(160),""))="","",IF(ISNUMBER(MATCH(TRIM(SUBSTITUTE(B4421,CHAR(160),"")),'Look Up Values'!$B$2:$B$500,0)),"","Origin error")),"")</f>
        <v/>
      </c>
      <c r="O4421" s="242" t="str">
        <f>IF(AND(I4421&lt;&gt;0,I4421&lt;&gt;""),IF(C4421="","",IF(AND(ISNUMBER(--LEFT(C4421,FIND(" ",C4421&amp;" ")-1)),OR(LEN(LEFT(C4421,FIND(" ",C4421&amp;" ")-1))=6,LEN(LEFT(C4421,FIND(" ",C4421&amp;" ")-1))=7),OR(ISNUMBER(MATCH(LEFT(C4421,FIND(" ",C4421&amp;" ")-1),'Look Up Values'!$G$2:$G$1000,0)),ISNUMBER(MATCH(LEFT(C4421,FIND(" ",C4421&amp;" ")-1),'Look Up Values'!$AE$2:$AE$2000,0)))),"","EWC error")),"")</f>
        <v/>
      </c>
      <c r="P4421" s="242" t="str" cm="1">
        <f t="array" ref="P4421">IF(AND(I4421&lt;&gt;0,I4421&lt;&gt;""),IF(D4421="","",IF(ISNUMBER(MATCH(SUBSTITUTE(D4421," ",""),SUBSTITUTE('Look Up Values'!$S$2:$S$120," ",""),0)),"","D&amp;R error")),"")</f>
        <v/>
      </c>
      <c r="Q4421" s="242" t="str" cm="1">
        <f t="array" ref="Q4421">IF(AND(I4421&lt;&gt;0,I4421&lt;&gt;""),IF(G4421="","",IF(ISNUMBER(MATCH(SUBSTITUTE(G4421," ",""),SUBSTITUTE('Look Up Values'!$I$2:$I$10," ",""),0)),"","State error")),"")</f>
        <v/>
      </c>
      <c r="R4421" s="260" t="str">
        <f t="shared" si="137"/>
        <v/>
      </c>
    </row>
    <row r="4422" spans="1:18" ht="15.75">
      <c r="A4422" s="250">
        <v>4415</v>
      </c>
      <c r="B4422" s="198"/>
      <c r="C4422" s="25"/>
      <c r="D4422" s="25"/>
      <c r="E4422" s="25"/>
      <c r="F4422" s="25"/>
      <c r="G4422" s="26"/>
      <c r="H4422" s="27"/>
      <c r="I4422" s="28"/>
      <c r="J4422" s="430"/>
      <c r="K4422" s="48"/>
      <c r="L4422" s="457" t="str">
        <f t="shared" si="136"/>
        <v/>
      </c>
      <c r="M4422" s="245" cm="1">
        <f t="array" ref="M4422">SUMPRODUCT(--(N4422:Q4422&lt;&gt;"")) + IF(TRIM(R4422)="",0,LEN(R4422)-LEN(SUBSTITUTE(R4422,",",""))+1)</f>
        <v>0</v>
      </c>
      <c r="N4422" s="242" t="str">
        <f>IF(AND(I4422&lt;&gt;0,I4422&lt;&gt;""),IF(TRIM(SUBSTITUTE(B4422,CHAR(160),""))="","",IF(ISNUMBER(MATCH(TRIM(SUBSTITUTE(B4422,CHAR(160),"")),'Look Up Values'!$B$2:$B$500,0)),"","Origin error")),"")</f>
        <v/>
      </c>
      <c r="O4422" s="242" t="str">
        <f>IF(AND(I4422&lt;&gt;0,I4422&lt;&gt;""),IF(C4422="","",IF(AND(ISNUMBER(--LEFT(C4422,FIND(" ",C4422&amp;" ")-1)),OR(LEN(LEFT(C4422,FIND(" ",C4422&amp;" ")-1))=6,LEN(LEFT(C4422,FIND(" ",C4422&amp;" ")-1))=7),OR(ISNUMBER(MATCH(LEFT(C4422,FIND(" ",C4422&amp;" ")-1),'Look Up Values'!$G$2:$G$1000,0)),ISNUMBER(MATCH(LEFT(C4422,FIND(" ",C4422&amp;" ")-1),'Look Up Values'!$AE$2:$AE$2000,0)))),"","EWC error")),"")</f>
        <v/>
      </c>
      <c r="P4422" s="242" t="str" cm="1">
        <f t="array" ref="P4422">IF(AND(I4422&lt;&gt;0,I4422&lt;&gt;""),IF(D4422="","",IF(ISNUMBER(MATCH(SUBSTITUTE(D4422," ",""),SUBSTITUTE('Look Up Values'!$S$2:$S$120," ",""),0)),"","D&amp;R error")),"")</f>
        <v/>
      </c>
      <c r="Q4422" s="242" t="str" cm="1">
        <f t="array" ref="Q4422">IF(AND(I4422&lt;&gt;0,I4422&lt;&gt;""),IF(G4422="","",IF(ISNUMBER(MATCH(SUBSTITUTE(G4422," ",""),SUBSTITUTE('Look Up Values'!$I$2:$I$10," ",""),0)),"","State error")),"")</f>
        <v/>
      </c>
      <c r="R4422" s="260" t="str">
        <f t="shared" si="137"/>
        <v/>
      </c>
    </row>
    <row r="4423" spans="1:18" ht="15.75">
      <c r="A4423" s="250">
        <v>4416</v>
      </c>
      <c r="B4423" s="198"/>
      <c r="C4423" s="25"/>
      <c r="D4423" s="25"/>
      <c r="E4423" s="25"/>
      <c r="F4423" s="25"/>
      <c r="G4423" s="26"/>
      <c r="H4423" s="27"/>
      <c r="I4423" s="28"/>
      <c r="J4423" s="430"/>
      <c r="K4423" s="48"/>
      <c r="L4423" s="457" t="str">
        <f t="shared" si="136"/>
        <v/>
      </c>
      <c r="M4423" s="245" cm="1">
        <f t="array" ref="M4423">SUMPRODUCT(--(N4423:Q4423&lt;&gt;"")) + IF(TRIM(R4423)="",0,LEN(R4423)-LEN(SUBSTITUTE(R4423,",",""))+1)</f>
        <v>0</v>
      </c>
      <c r="N4423" s="242" t="str">
        <f>IF(AND(I4423&lt;&gt;0,I4423&lt;&gt;""),IF(TRIM(SUBSTITUTE(B4423,CHAR(160),""))="","",IF(ISNUMBER(MATCH(TRIM(SUBSTITUTE(B4423,CHAR(160),"")),'Look Up Values'!$B$2:$B$500,0)),"","Origin error")),"")</f>
        <v/>
      </c>
      <c r="O4423" s="242" t="str">
        <f>IF(AND(I4423&lt;&gt;0,I4423&lt;&gt;""),IF(C4423="","",IF(AND(ISNUMBER(--LEFT(C4423,FIND(" ",C4423&amp;" ")-1)),OR(LEN(LEFT(C4423,FIND(" ",C4423&amp;" ")-1))=6,LEN(LEFT(C4423,FIND(" ",C4423&amp;" ")-1))=7),OR(ISNUMBER(MATCH(LEFT(C4423,FIND(" ",C4423&amp;" ")-1),'Look Up Values'!$G$2:$G$1000,0)),ISNUMBER(MATCH(LEFT(C4423,FIND(" ",C4423&amp;" ")-1),'Look Up Values'!$AE$2:$AE$2000,0)))),"","EWC error")),"")</f>
        <v/>
      </c>
      <c r="P4423" s="242" t="str" cm="1">
        <f t="array" ref="P4423">IF(AND(I4423&lt;&gt;0,I4423&lt;&gt;""),IF(D4423="","",IF(ISNUMBER(MATCH(SUBSTITUTE(D4423," ",""),SUBSTITUTE('Look Up Values'!$S$2:$S$120," ",""),0)),"","D&amp;R error")),"")</f>
        <v/>
      </c>
      <c r="Q4423" s="242" t="str" cm="1">
        <f t="array" ref="Q4423">IF(AND(I4423&lt;&gt;0,I4423&lt;&gt;""),IF(G4423="","",IF(ISNUMBER(MATCH(SUBSTITUTE(G4423," ",""),SUBSTITUTE('Look Up Values'!$I$2:$I$10," ",""),0)),"","State error")),"")</f>
        <v/>
      </c>
      <c r="R4423" s="260" t="str">
        <f t="shared" si="137"/>
        <v/>
      </c>
    </row>
    <row r="4424" spans="1:18" ht="15.75">
      <c r="A4424" s="250">
        <v>4417</v>
      </c>
      <c r="B4424" s="198"/>
      <c r="C4424" s="25"/>
      <c r="D4424" s="25"/>
      <c r="E4424" s="25"/>
      <c r="F4424" s="25"/>
      <c r="G4424" s="26"/>
      <c r="H4424" s="27"/>
      <c r="I4424" s="28"/>
      <c r="J4424" s="430"/>
      <c r="K4424" s="48"/>
      <c r="L4424" s="457" t="str">
        <f t="shared" ref="L4424:L4487" si="138">IF(IFERROR(--SUBSTITUTE(M4424,CHAR(160),""),0)&gt;0,A4424,"")</f>
        <v/>
      </c>
      <c r="M4424" s="245" cm="1">
        <f t="array" ref="M4424">SUMPRODUCT(--(N4424:Q4424&lt;&gt;"")) + IF(TRIM(R4424)="",0,LEN(R4424)-LEN(SUBSTITUTE(R4424,",",""))+1)</f>
        <v>0</v>
      </c>
      <c r="N4424" s="242" t="str">
        <f>IF(AND(I4424&lt;&gt;0,I4424&lt;&gt;""),IF(TRIM(SUBSTITUTE(B4424,CHAR(160),""))="","",IF(ISNUMBER(MATCH(TRIM(SUBSTITUTE(B4424,CHAR(160),"")),'Look Up Values'!$B$2:$B$500,0)),"","Origin error")),"")</f>
        <v/>
      </c>
      <c r="O4424" s="242" t="str">
        <f>IF(AND(I4424&lt;&gt;0,I4424&lt;&gt;""),IF(C4424="","",IF(AND(ISNUMBER(--LEFT(C4424,FIND(" ",C4424&amp;" ")-1)),OR(LEN(LEFT(C4424,FIND(" ",C4424&amp;" ")-1))=6,LEN(LEFT(C4424,FIND(" ",C4424&amp;" ")-1))=7),OR(ISNUMBER(MATCH(LEFT(C4424,FIND(" ",C4424&amp;" ")-1),'Look Up Values'!$G$2:$G$1000,0)),ISNUMBER(MATCH(LEFT(C4424,FIND(" ",C4424&amp;" ")-1),'Look Up Values'!$AE$2:$AE$2000,0)))),"","EWC error")),"")</f>
        <v/>
      </c>
      <c r="P4424" s="242" t="str" cm="1">
        <f t="array" ref="P4424">IF(AND(I4424&lt;&gt;0,I4424&lt;&gt;""),IF(D4424="","",IF(ISNUMBER(MATCH(SUBSTITUTE(D4424," ",""),SUBSTITUTE('Look Up Values'!$S$2:$S$120," ",""),0)),"","D&amp;R error")),"")</f>
        <v/>
      </c>
      <c r="Q4424" s="242" t="str" cm="1">
        <f t="array" ref="Q4424">IF(AND(I4424&lt;&gt;0,I4424&lt;&gt;""),IF(G4424="","",IF(ISNUMBER(MATCH(SUBSTITUTE(G4424," ",""),SUBSTITUTE('Look Up Values'!$I$2:$I$10," ",""),0)),"","State error")),"")</f>
        <v/>
      </c>
      <c r="R4424" s="260" t="str">
        <f t="shared" si="137"/>
        <v/>
      </c>
    </row>
    <row r="4425" spans="1:18" ht="15.75">
      <c r="A4425" s="250">
        <v>4418</v>
      </c>
      <c r="B4425" s="198"/>
      <c r="C4425" s="25"/>
      <c r="D4425" s="25"/>
      <c r="E4425" s="25"/>
      <c r="F4425" s="25"/>
      <c r="G4425" s="26"/>
      <c r="H4425" s="27"/>
      <c r="I4425" s="28"/>
      <c r="J4425" s="430"/>
      <c r="K4425" s="48"/>
      <c r="L4425" s="457" t="str">
        <f t="shared" si="138"/>
        <v/>
      </c>
      <c r="M4425" s="245" cm="1">
        <f t="array" ref="M4425">SUMPRODUCT(--(N4425:Q4425&lt;&gt;"")) + IF(TRIM(R4425)="",0,LEN(R4425)-LEN(SUBSTITUTE(R4425,",",""))+1)</f>
        <v>0</v>
      </c>
      <c r="N4425" s="242" t="str">
        <f>IF(AND(I4425&lt;&gt;0,I4425&lt;&gt;""),IF(TRIM(SUBSTITUTE(B4425,CHAR(160),""))="","",IF(ISNUMBER(MATCH(TRIM(SUBSTITUTE(B4425,CHAR(160),"")),'Look Up Values'!$B$2:$B$500,0)),"","Origin error")),"")</f>
        <v/>
      </c>
      <c r="O4425" s="242" t="str">
        <f>IF(AND(I4425&lt;&gt;0,I4425&lt;&gt;""),IF(C4425="","",IF(AND(ISNUMBER(--LEFT(C4425,FIND(" ",C4425&amp;" ")-1)),OR(LEN(LEFT(C4425,FIND(" ",C4425&amp;" ")-1))=6,LEN(LEFT(C4425,FIND(" ",C4425&amp;" ")-1))=7),OR(ISNUMBER(MATCH(LEFT(C4425,FIND(" ",C4425&amp;" ")-1),'Look Up Values'!$G$2:$G$1000,0)),ISNUMBER(MATCH(LEFT(C4425,FIND(" ",C4425&amp;" ")-1),'Look Up Values'!$AE$2:$AE$2000,0)))),"","EWC error")),"")</f>
        <v/>
      </c>
      <c r="P4425" s="242" t="str" cm="1">
        <f t="array" ref="P4425">IF(AND(I4425&lt;&gt;0,I4425&lt;&gt;""),IF(D4425="","",IF(ISNUMBER(MATCH(SUBSTITUTE(D4425," ",""),SUBSTITUTE('Look Up Values'!$S$2:$S$120," ",""),0)),"","D&amp;R error")),"")</f>
        <v/>
      </c>
      <c r="Q4425" s="242" t="str" cm="1">
        <f t="array" ref="Q4425">IF(AND(I4425&lt;&gt;0,I4425&lt;&gt;""),IF(G4425="","",IF(ISNUMBER(MATCH(SUBSTITUTE(G4425," ",""),SUBSTITUTE('Look Up Values'!$I$2:$I$10," ",""),0)),"","State error")),"")</f>
        <v/>
      </c>
      <c r="R4425" s="260" t="str">
        <f t="shared" ref="R4425:R4488" si="139">IF(OR(I4425="",I4425=0),"",IF(COUNTA(B4425,C4425,D4425,G4425,I4425)=0,"",IF(COUNTA(B4425,C4425,D4425,G4425,I4425)=5,"",LEFT(IF(TRIM(SUBSTITUTE(B4425,CHAR(160),""))="","Origin, ","")&amp;IF(TRIM(SUBSTITUTE(C4425,CHAR(160),""))="","EWC, ","")&amp;IF(TRIM(SUBSTITUTE(D4425,CHAR(160),""))="","D&amp;R, ","")&amp;IF(TRIM(SUBSTITUTE(G4425,CHAR(160),""))="","State, ",""),LEN(IF(TRIM(SUBSTITUTE(B4425,CHAR(160),""))="","Origin, ","")&amp;IF(TRIM(SUBSTITUTE(C4425,CHAR(160),""))="","EWC, ","")&amp;IF(TRIM(SUBSTITUTE(D4425,CHAR(160),""))="","D&amp;R, ","")&amp;IF(TRIM(SUBSTITUTE(G4425,CHAR(160),""))="","State, ",""))-2))))</f>
        <v/>
      </c>
    </row>
    <row r="4426" spans="1:18" ht="15.75">
      <c r="A4426" s="250">
        <v>4419</v>
      </c>
      <c r="B4426" s="198"/>
      <c r="C4426" s="25"/>
      <c r="D4426" s="25"/>
      <c r="E4426" s="25"/>
      <c r="F4426" s="25"/>
      <c r="G4426" s="26"/>
      <c r="H4426" s="27"/>
      <c r="I4426" s="28"/>
      <c r="J4426" s="430"/>
      <c r="K4426" s="48"/>
      <c r="L4426" s="457" t="str">
        <f t="shared" si="138"/>
        <v/>
      </c>
      <c r="M4426" s="245" cm="1">
        <f t="array" ref="M4426">SUMPRODUCT(--(N4426:Q4426&lt;&gt;"")) + IF(TRIM(R4426)="",0,LEN(R4426)-LEN(SUBSTITUTE(R4426,",",""))+1)</f>
        <v>0</v>
      </c>
      <c r="N4426" s="242" t="str">
        <f>IF(AND(I4426&lt;&gt;0,I4426&lt;&gt;""),IF(TRIM(SUBSTITUTE(B4426,CHAR(160),""))="","",IF(ISNUMBER(MATCH(TRIM(SUBSTITUTE(B4426,CHAR(160),"")),'Look Up Values'!$B$2:$B$500,0)),"","Origin error")),"")</f>
        <v/>
      </c>
      <c r="O4426" s="242" t="str">
        <f>IF(AND(I4426&lt;&gt;0,I4426&lt;&gt;""),IF(C4426="","",IF(AND(ISNUMBER(--LEFT(C4426,FIND(" ",C4426&amp;" ")-1)),OR(LEN(LEFT(C4426,FIND(" ",C4426&amp;" ")-1))=6,LEN(LEFT(C4426,FIND(" ",C4426&amp;" ")-1))=7),OR(ISNUMBER(MATCH(LEFT(C4426,FIND(" ",C4426&amp;" ")-1),'Look Up Values'!$G$2:$G$1000,0)),ISNUMBER(MATCH(LEFT(C4426,FIND(" ",C4426&amp;" ")-1),'Look Up Values'!$AE$2:$AE$2000,0)))),"","EWC error")),"")</f>
        <v/>
      </c>
      <c r="P4426" s="242" t="str" cm="1">
        <f t="array" ref="P4426">IF(AND(I4426&lt;&gt;0,I4426&lt;&gt;""),IF(D4426="","",IF(ISNUMBER(MATCH(SUBSTITUTE(D4426," ",""),SUBSTITUTE('Look Up Values'!$S$2:$S$120," ",""),0)),"","D&amp;R error")),"")</f>
        <v/>
      </c>
      <c r="Q4426" s="242" t="str" cm="1">
        <f t="array" ref="Q4426">IF(AND(I4426&lt;&gt;0,I4426&lt;&gt;""),IF(G4426="","",IF(ISNUMBER(MATCH(SUBSTITUTE(G4426," ",""),SUBSTITUTE('Look Up Values'!$I$2:$I$10," ",""),0)),"","State error")),"")</f>
        <v/>
      </c>
      <c r="R4426" s="260" t="str">
        <f t="shared" si="139"/>
        <v/>
      </c>
    </row>
    <row r="4427" spans="1:18" ht="15.75">
      <c r="A4427" s="250">
        <v>4420</v>
      </c>
      <c r="B4427" s="198"/>
      <c r="C4427" s="25"/>
      <c r="D4427" s="25"/>
      <c r="E4427" s="25"/>
      <c r="F4427" s="25"/>
      <c r="G4427" s="26"/>
      <c r="H4427" s="27"/>
      <c r="I4427" s="28"/>
      <c r="J4427" s="430"/>
      <c r="K4427" s="48"/>
      <c r="L4427" s="457" t="str">
        <f t="shared" si="138"/>
        <v/>
      </c>
      <c r="M4427" s="245" cm="1">
        <f t="array" ref="M4427">SUMPRODUCT(--(N4427:Q4427&lt;&gt;"")) + IF(TRIM(R4427)="",0,LEN(R4427)-LEN(SUBSTITUTE(R4427,",",""))+1)</f>
        <v>0</v>
      </c>
      <c r="N4427" s="242" t="str">
        <f>IF(AND(I4427&lt;&gt;0,I4427&lt;&gt;""),IF(TRIM(SUBSTITUTE(B4427,CHAR(160),""))="","",IF(ISNUMBER(MATCH(TRIM(SUBSTITUTE(B4427,CHAR(160),"")),'Look Up Values'!$B$2:$B$500,0)),"","Origin error")),"")</f>
        <v/>
      </c>
      <c r="O4427" s="242" t="str">
        <f>IF(AND(I4427&lt;&gt;0,I4427&lt;&gt;""),IF(C4427="","",IF(AND(ISNUMBER(--LEFT(C4427,FIND(" ",C4427&amp;" ")-1)),OR(LEN(LEFT(C4427,FIND(" ",C4427&amp;" ")-1))=6,LEN(LEFT(C4427,FIND(" ",C4427&amp;" ")-1))=7),OR(ISNUMBER(MATCH(LEFT(C4427,FIND(" ",C4427&amp;" ")-1),'Look Up Values'!$G$2:$G$1000,0)),ISNUMBER(MATCH(LEFT(C4427,FIND(" ",C4427&amp;" ")-1),'Look Up Values'!$AE$2:$AE$2000,0)))),"","EWC error")),"")</f>
        <v/>
      </c>
      <c r="P4427" s="242" t="str" cm="1">
        <f t="array" ref="P4427">IF(AND(I4427&lt;&gt;0,I4427&lt;&gt;""),IF(D4427="","",IF(ISNUMBER(MATCH(SUBSTITUTE(D4427," ",""),SUBSTITUTE('Look Up Values'!$S$2:$S$120," ",""),0)),"","D&amp;R error")),"")</f>
        <v/>
      </c>
      <c r="Q4427" s="242" t="str" cm="1">
        <f t="array" ref="Q4427">IF(AND(I4427&lt;&gt;0,I4427&lt;&gt;""),IF(G4427="","",IF(ISNUMBER(MATCH(SUBSTITUTE(G4427," ",""),SUBSTITUTE('Look Up Values'!$I$2:$I$10," ",""),0)),"","State error")),"")</f>
        <v/>
      </c>
      <c r="R4427" s="260" t="str">
        <f t="shared" si="139"/>
        <v/>
      </c>
    </row>
    <row r="4428" spans="1:18" ht="15.75">
      <c r="A4428" s="250">
        <v>4421</v>
      </c>
      <c r="B4428" s="198"/>
      <c r="C4428" s="25"/>
      <c r="D4428" s="25"/>
      <c r="E4428" s="25"/>
      <c r="F4428" s="25"/>
      <c r="G4428" s="26"/>
      <c r="H4428" s="27"/>
      <c r="I4428" s="28"/>
      <c r="J4428" s="430"/>
      <c r="K4428" s="48"/>
      <c r="L4428" s="457" t="str">
        <f t="shared" si="138"/>
        <v/>
      </c>
      <c r="M4428" s="245" cm="1">
        <f t="array" ref="M4428">SUMPRODUCT(--(N4428:Q4428&lt;&gt;"")) + IF(TRIM(R4428)="",0,LEN(R4428)-LEN(SUBSTITUTE(R4428,",",""))+1)</f>
        <v>0</v>
      </c>
      <c r="N4428" s="242" t="str">
        <f>IF(AND(I4428&lt;&gt;0,I4428&lt;&gt;""),IF(TRIM(SUBSTITUTE(B4428,CHAR(160),""))="","",IF(ISNUMBER(MATCH(TRIM(SUBSTITUTE(B4428,CHAR(160),"")),'Look Up Values'!$B$2:$B$500,0)),"","Origin error")),"")</f>
        <v/>
      </c>
      <c r="O4428" s="242" t="str">
        <f>IF(AND(I4428&lt;&gt;0,I4428&lt;&gt;""),IF(C4428="","",IF(AND(ISNUMBER(--LEFT(C4428,FIND(" ",C4428&amp;" ")-1)),OR(LEN(LEFT(C4428,FIND(" ",C4428&amp;" ")-1))=6,LEN(LEFT(C4428,FIND(" ",C4428&amp;" ")-1))=7),OR(ISNUMBER(MATCH(LEFT(C4428,FIND(" ",C4428&amp;" ")-1),'Look Up Values'!$G$2:$G$1000,0)),ISNUMBER(MATCH(LEFT(C4428,FIND(" ",C4428&amp;" ")-1),'Look Up Values'!$AE$2:$AE$2000,0)))),"","EWC error")),"")</f>
        <v/>
      </c>
      <c r="P4428" s="242" t="str" cm="1">
        <f t="array" ref="P4428">IF(AND(I4428&lt;&gt;0,I4428&lt;&gt;""),IF(D4428="","",IF(ISNUMBER(MATCH(SUBSTITUTE(D4428," ",""),SUBSTITUTE('Look Up Values'!$S$2:$S$120," ",""),0)),"","D&amp;R error")),"")</f>
        <v/>
      </c>
      <c r="Q4428" s="242" t="str" cm="1">
        <f t="array" ref="Q4428">IF(AND(I4428&lt;&gt;0,I4428&lt;&gt;""),IF(G4428="","",IF(ISNUMBER(MATCH(SUBSTITUTE(G4428," ",""),SUBSTITUTE('Look Up Values'!$I$2:$I$10," ",""),0)),"","State error")),"")</f>
        <v/>
      </c>
      <c r="R4428" s="260" t="str">
        <f t="shared" si="139"/>
        <v/>
      </c>
    </row>
    <row r="4429" spans="1:18" ht="15.75">
      <c r="A4429" s="250">
        <v>4422</v>
      </c>
      <c r="B4429" s="198"/>
      <c r="C4429" s="25"/>
      <c r="D4429" s="25"/>
      <c r="E4429" s="25"/>
      <c r="F4429" s="25"/>
      <c r="G4429" s="26"/>
      <c r="H4429" s="27"/>
      <c r="I4429" s="28"/>
      <c r="J4429" s="430"/>
      <c r="K4429" s="48"/>
      <c r="L4429" s="457" t="str">
        <f t="shared" si="138"/>
        <v/>
      </c>
      <c r="M4429" s="245" cm="1">
        <f t="array" ref="M4429">SUMPRODUCT(--(N4429:Q4429&lt;&gt;"")) + IF(TRIM(R4429)="",0,LEN(R4429)-LEN(SUBSTITUTE(R4429,",",""))+1)</f>
        <v>0</v>
      </c>
      <c r="N4429" s="242" t="str">
        <f>IF(AND(I4429&lt;&gt;0,I4429&lt;&gt;""),IF(TRIM(SUBSTITUTE(B4429,CHAR(160),""))="","",IF(ISNUMBER(MATCH(TRIM(SUBSTITUTE(B4429,CHAR(160),"")),'Look Up Values'!$B$2:$B$500,0)),"","Origin error")),"")</f>
        <v/>
      </c>
      <c r="O4429" s="242" t="str">
        <f>IF(AND(I4429&lt;&gt;0,I4429&lt;&gt;""),IF(C4429="","",IF(AND(ISNUMBER(--LEFT(C4429,FIND(" ",C4429&amp;" ")-1)),OR(LEN(LEFT(C4429,FIND(" ",C4429&amp;" ")-1))=6,LEN(LEFT(C4429,FIND(" ",C4429&amp;" ")-1))=7),OR(ISNUMBER(MATCH(LEFT(C4429,FIND(" ",C4429&amp;" ")-1),'Look Up Values'!$G$2:$G$1000,0)),ISNUMBER(MATCH(LEFT(C4429,FIND(" ",C4429&amp;" ")-1),'Look Up Values'!$AE$2:$AE$2000,0)))),"","EWC error")),"")</f>
        <v/>
      </c>
      <c r="P4429" s="242" t="str" cm="1">
        <f t="array" ref="P4429">IF(AND(I4429&lt;&gt;0,I4429&lt;&gt;""),IF(D4429="","",IF(ISNUMBER(MATCH(SUBSTITUTE(D4429," ",""),SUBSTITUTE('Look Up Values'!$S$2:$S$120," ",""),0)),"","D&amp;R error")),"")</f>
        <v/>
      </c>
      <c r="Q4429" s="242" t="str" cm="1">
        <f t="array" ref="Q4429">IF(AND(I4429&lt;&gt;0,I4429&lt;&gt;""),IF(G4429="","",IF(ISNUMBER(MATCH(SUBSTITUTE(G4429," ",""),SUBSTITUTE('Look Up Values'!$I$2:$I$10," ",""),0)),"","State error")),"")</f>
        <v/>
      </c>
      <c r="R4429" s="260" t="str">
        <f t="shared" si="139"/>
        <v/>
      </c>
    </row>
    <row r="4430" spans="1:18" ht="15.75">
      <c r="A4430" s="250">
        <v>4423</v>
      </c>
      <c r="B4430" s="198"/>
      <c r="C4430" s="25"/>
      <c r="D4430" s="25"/>
      <c r="E4430" s="25"/>
      <c r="F4430" s="25"/>
      <c r="G4430" s="26"/>
      <c r="H4430" s="27"/>
      <c r="I4430" s="28"/>
      <c r="J4430" s="430"/>
      <c r="K4430" s="48"/>
      <c r="L4430" s="457" t="str">
        <f t="shared" si="138"/>
        <v/>
      </c>
      <c r="M4430" s="245" cm="1">
        <f t="array" ref="M4430">SUMPRODUCT(--(N4430:Q4430&lt;&gt;"")) + IF(TRIM(R4430)="",0,LEN(R4430)-LEN(SUBSTITUTE(R4430,",",""))+1)</f>
        <v>0</v>
      </c>
      <c r="N4430" s="242" t="str">
        <f>IF(AND(I4430&lt;&gt;0,I4430&lt;&gt;""),IF(TRIM(SUBSTITUTE(B4430,CHAR(160),""))="","",IF(ISNUMBER(MATCH(TRIM(SUBSTITUTE(B4430,CHAR(160),"")),'Look Up Values'!$B$2:$B$500,0)),"","Origin error")),"")</f>
        <v/>
      </c>
      <c r="O4430" s="242" t="str">
        <f>IF(AND(I4430&lt;&gt;0,I4430&lt;&gt;""),IF(C4430="","",IF(AND(ISNUMBER(--LEFT(C4430,FIND(" ",C4430&amp;" ")-1)),OR(LEN(LEFT(C4430,FIND(" ",C4430&amp;" ")-1))=6,LEN(LEFT(C4430,FIND(" ",C4430&amp;" ")-1))=7),OR(ISNUMBER(MATCH(LEFT(C4430,FIND(" ",C4430&amp;" ")-1),'Look Up Values'!$G$2:$G$1000,0)),ISNUMBER(MATCH(LEFT(C4430,FIND(" ",C4430&amp;" ")-1),'Look Up Values'!$AE$2:$AE$2000,0)))),"","EWC error")),"")</f>
        <v/>
      </c>
      <c r="P4430" s="242" t="str" cm="1">
        <f t="array" ref="P4430">IF(AND(I4430&lt;&gt;0,I4430&lt;&gt;""),IF(D4430="","",IF(ISNUMBER(MATCH(SUBSTITUTE(D4430," ",""),SUBSTITUTE('Look Up Values'!$S$2:$S$120," ",""),0)),"","D&amp;R error")),"")</f>
        <v/>
      </c>
      <c r="Q4430" s="242" t="str" cm="1">
        <f t="array" ref="Q4430">IF(AND(I4430&lt;&gt;0,I4430&lt;&gt;""),IF(G4430="","",IF(ISNUMBER(MATCH(SUBSTITUTE(G4430," ",""),SUBSTITUTE('Look Up Values'!$I$2:$I$10," ",""),0)),"","State error")),"")</f>
        <v/>
      </c>
      <c r="R4430" s="260" t="str">
        <f t="shared" si="139"/>
        <v/>
      </c>
    </row>
    <row r="4431" spans="1:18" ht="15.75">
      <c r="A4431" s="250">
        <v>4424</v>
      </c>
      <c r="B4431" s="198"/>
      <c r="C4431" s="25"/>
      <c r="D4431" s="25"/>
      <c r="E4431" s="25"/>
      <c r="F4431" s="25"/>
      <c r="G4431" s="26"/>
      <c r="H4431" s="27"/>
      <c r="I4431" s="28"/>
      <c r="J4431" s="430"/>
      <c r="K4431" s="48"/>
      <c r="L4431" s="457" t="str">
        <f t="shared" si="138"/>
        <v/>
      </c>
      <c r="M4431" s="245" cm="1">
        <f t="array" ref="M4431">SUMPRODUCT(--(N4431:Q4431&lt;&gt;"")) + IF(TRIM(R4431)="",0,LEN(R4431)-LEN(SUBSTITUTE(R4431,",",""))+1)</f>
        <v>0</v>
      </c>
      <c r="N4431" s="242" t="str">
        <f>IF(AND(I4431&lt;&gt;0,I4431&lt;&gt;""),IF(TRIM(SUBSTITUTE(B4431,CHAR(160),""))="","",IF(ISNUMBER(MATCH(TRIM(SUBSTITUTE(B4431,CHAR(160),"")),'Look Up Values'!$B$2:$B$500,0)),"","Origin error")),"")</f>
        <v/>
      </c>
      <c r="O4431" s="242" t="str">
        <f>IF(AND(I4431&lt;&gt;0,I4431&lt;&gt;""),IF(C4431="","",IF(AND(ISNUMBER(--LEFT(C4431,FIND(" ",C4431&amp;" ")-1)),OR(LEN(LEFT(C4431,FIND(" ",C4431&amp;" ")-1))=6,LEN(LEFT(C4431,FIND(" ",C4431&amp;" ")-1))=7),OR(ISNUMBER(MATCH(LEFT(C4431,FIND(" ",C4431&amp;" ")-1),'Look Up Values'!$G$2:$G$1000,0)),ISNUMBER(MATCH(LEFT(C4431,FIND(" ",C4431&amp;" ")-1),'Look Up Values'!$AE$2:$AE$2000,0)))),"","EWC error")),"")</f>
        <v/>
      </c>
      <c r="P4431" s="242" t="str" cm="1">
        <f t="array" ref="P4431">IF(AND(I4431&lt;&gt;0,I4431&lt;&gt;""),IF(D4431="","",IF(ISNUMBER(MATCH(SUBSTITUTE(D4431," ",""),SUBSTITUTE('Look Up Values'!$S$2:$S$120," ",""),0)),"","D&amp;R error")),"")</f>
        <v/>
      </c>
      <c r="Q4431" s="242" t="str" cm="1">
        <f t="array" ref="Q4431">IF(AND(I4431&lt;&gt;0,I4431&lt;&gt;""),IF(G4431="","",IF(ISNUMBER(MATCH(SUBSTITUTE(G4431," ",""),SUBSTITUTE('Look Up Values'!$I$2:$I$10," ",""),0)),"","State error")),"")</f>
        <v/>
      </c>
      <c r="R4431" s="260" t="str">
        <f t="shared" si="139"/>
        <v/>
      </c>
    </row>
    <row r="4432" spans="1:18" ht="15.75">
      <c r="A4432" s="250">
        <v>4425</v>
      </c>
      <c r="B4432" s="198"/>
      <c r="C4432" s="25"/>
      <c r="D4432" s="25"/>
      <c r="E4432" s="25"/>
      <c r="F4432" s="25"/>
      <c r="G4432" s="26"/>
      <c r="H4432" s="27"/>
      <c r="I4432" s="28"/>
      <c r="J4432" s="430"/>
      <c r="K4432" s="48"/>
      <c r="L4432" s="457" t="str">
        <f t="shared" si="138"/>
        <v/>
      </c>
      <c r="M4432" s="245" cm="1">
        <f t="array" ref="M4432">SUMPRODUCT(--(N4432:Q4432&lt;&gt;"")) + IF(TRIM(R4432)="",0,LEN(R4432)-LEN(SUBSTITUTE(R4432,",",""))+1)</f>
        <v>0</v>
      </c>
      <c r="N4432" s="242" t="str">
        <f>IF(AND(I4432&lt;&gt;0,I4432&lt;&gt;""),IF(TRIM(SUBSTITUTE(B4432,CHAR(160),""))="","",IF(ISNUMBER(MATCH(TRIM(SUBSTITUTE(B4432,CHAR(160),"")),'Look Up Values'!$B$2:$B$500,0)),"","Origin error")),"")</f>
        <v/>
      </c>
      <c r="O4432" s="242" t="str">
        <f>IF(AND(I4432&lt;&gt;0,I4432&lt;&gt;""),IF(C4432="","",IF(AND(ISNUMBER(--LEFT(C4432,FIND(" ",C4432&amp;" ")-1)),OR(LEN(LEFT(C4432,FIND(" ",C4432&amp;" ")-1))=6,LEN(LEFT(C4432,FIND(" ",C4432&amp;" ")-1))=7),OR(ISNUMBER(MATCH(LEFT(C4432,FIND(" ",C4432&amp;" ")-1),'Look Up Values'!$G$2:$G$1000,0)),ISNUMBER(MATCH(LEFT(C4432,FIND(" ",C4432&amp;" ")-1),'Look Up Values'!$AE$2:$AE$2000,0)))),"","EWC error")),"")</f>
        <v/>
      </c>
      <c r="P4432" s="242" t="str" cm="1">
        <f t="array" ref="P4432">IF(AND(I4432&lt;&gt;0,I4432&lt;&gt;""),IF(D4432="","",IF(ISNUMBER(MATCH(SUBSTITUTE(D4432," ",""),SUBSTITUTE('Look Up Values'!$S$2:$S$120," ",""),0)),"","D&amp;R error")),"")</f>
        <v/>
      </c>
      <c r="Q4432" s="242" t="str" cm="1">
        <f t="array" ref="Q4432">IF(AND(I4432&lt;&gt;0,I4432&lt;&gt;""),IF(G4432="","",IF(ISNUMBER(MATCH(SUBSTITUTE(G4432," ",""),SUBSTITUTE('Look Up Values'!$I$2:$I$10," ",""),0)),"","State error")),"")</f>
        <v/>
      </c>
      <c r="R4432" s="260" t="str">
        <f t="shared" si="139"/>
        <v/>
      </c>
    </row>
    <row r="4433" spans="1:18" ht="15.75">
      <c r="A4433" s="250">
        <v>4426</v>
      </c>
      <c r="B4433" s="198"/>
      <c r="C4433" s="25"/>
      <c r="D4433" s="25"/>
      <c r="E4433" s="25"/>
      <c r="F4433" s="25"/>
      <c r="G4433" s="26"/>
      <c r="H4433" s="27"/>
      <c r="I4433" s="28"/>
      <c r="J4433" s="430"/>
      <c r="K4433" s="48"/>
      <c r="L4433" s="457" t="str">
        <f t="shared" si="138"/>
        <v/>
      </c>
      <c r="M4433" s="245" cm="1">
        <f t="array" ref="M4433">SUMPRODUCT(--(N4433:Q4433&lt;&gt;"")) + IF(TRIM(R4433)="",0,LEN(R4433)-LEN(SUBSTITUTE(R4433,",",""))+1)</f>
        <v>0</v>
      </c>
      <c r="N4433" s="242" t="str">
        <f>IF(AND(I4433&lt;&gt;0,I4433&lt;&gt;""),IF(TRIM(SUBSTITUTE(B4433,CHAR(160),""))="","",IF(ISNUMBER(MATCH(TRIM(SUBSTITUTE(B4433,CHAR(160),"")),'Look Up Values'!$B$2:$B$500,0)),"","Origin error")),"")</f>
        <v/>
      </c>
      <c r="O4433" s="242" t="str">
        <f>IF(AND(I4433&lt;&gt;0,I4433&lt;&gt;""),IF(C4433="","",IF(AND(ISNUMBER(--LEFT(C4433,FIND(" ",C4433&amp;" ")-1)),OR(LEN(LEFT(C4433,FIND(" ",C4433&amp;" ")-1))=6,LEN(LEFT(C4433,FIND(" ",C4433&amp;" ")-1))=7),OR(ISNUMBER(MATCH(LEFT(C4433,FIND(" ",C4433&amp;" ")-1),'Look Up Values'!$G$2:$G$1000,0)),ISNUMBER(MATCH(LEFT(C4433,FIND(" ",C4433&amp;" ")-1),'Look Up Values'!$AE$2:$AE$2000,0)))),"","EWC error")),"")</f>
        <v/>
      </c>
      <c r="P4433" s="242" t="str" cm="1">
        <f t="array" ref="P4433">IF(AND(I4433&lt;&gt;0,I4433&lt;&gt;""),IF(D4433="","",IF(ISNUMBER(MATCH(SUBSTITUTE(D4433," ",""),SUBSTITUTE('Look Up Values'!$S$2:$S$120," ",""),0)),"","D&amp;R error")),"")</f>
        <v/>
      </c>
      <c r="Q4433" s="242" t="str" cm="1">
        <f t="array" ref="Q4433">IF(AND(I4433&lt;&gt;0,I4433&lt;&gt;""),IF(G4433="","",IF(ISNUMBER(MATCH(SUBSTITUTE(G4433," ",""),SUBSTITUTE('Look Up Values'!$I$2:$I$10," ",""),0)),"","State error")),"")</f>
        <v/>
      </c>
      <c r="R4433" s="260" t="str">
        <f t="shared" si="139"/>
        <v/>
      </c>
    </row>
    <row r="4434" spans="1:18" ht="15.75">
      <c r="A4434" s="250">
        <v>4427</v>
      </c>
      <c r="B4434" s="198"/>
      <c r="C4434" s="25"/>
      <c r="D4434" s="25"/>
      <c r="E4434" s="25"/>
      <c r="F4434" s="25"/>
      <c r="G4434" s="26"/>
      <c r="H4434" s="27"/>
      <c r="I4434" s="28"/>
      <c r="J4434" s="430"/>
      <c r="K4434" s="48"/>
      <c r="L4434" s="457" t="str">
        <f t="shared" si="138"/>
        <v/>
      </c>
      <c r="M4434" s="245" cm="1">
        <f t="array" ref="M4434">SUMPRODUCT(--(N4434:Q4434&lt;&gt;"")) + IF(TRIM(R4434)="",0,LEN(R4434)-LEN(SUBSTITUTE(R4434,",",""))+1)</f>
        <v>0</v>
      </c>
      <c r="N4434" s="242" t="str">
        <f>IF(AND(I4434&lt;&gt;0,I4434&lt;&gt;""),IF(TRIM(SUBSTITUTE(B4434,CHAR(160),""))="","",IF(ISNUMBER(MATCH(TRIM(SUBSTITUTE(B4434,CHAR(160),"")),'Look Up Values'!$B$2:$B$500,0)),"","Origin error")),"")</f>
        <v/>
      </c>
      <c r="O4434" s="242" t="str">
        <f>IF(AND(I4434&lt;&gt;0,I4434&lt;&gt;""),IF(C4434="","",IF(AND(ISNUMBER(--LEFT(C4434,FIND(" ",C4434&amp;" ")-1)),OR(LEN(LEFT(C4434,FIND(" ",C4434&amp;" ")-1))=6,LEN(LEFT(C4434,FIND(" ",C4434&amp;" ")-1))=7),OR(ISNUMBER(MATCH(LEFT(C4434,FIND(" ",C4434&amp;" ")-1),'Look Up Values'!$G$2:$G$1000,0)),ISNUMBER(MATCH(LEFT(C4434,FIND(" ",C4434&amp;" ")-1),'Look Up Values'!$AE$2:$AE$2000,0)))),"","EWC error")),"")</f>
        <v/>
      </c>
      <c r="P4434" s="242" t="str" cm="1">
        <f t="array" ref="P4434">IF(AND(I4434&lt;&gt;0,I4434&lt;&gt;""),IF(D4434="","",IF(ISNUMBER(MATCH(SUBSTITUTE(D4434," ",""),SUBSTITUTE('Look Up Values'!$S$2:$S$120," ",""),0)),"","D&amp;R error")),"")</f>
        <v/>
      </c>
      <c r="Q4434" s="242" t="str" cm="1">
        <f t="array" ref="Q4434">IF(AND(I4434&lt;&gt;0,I4434&lt;&gt;""),IF(G4434="","",IF(ISNUMBER(MATCH(SUBSTITUTE(G4434," ",""),SUBSTITUTE('Look Up Values'!$I$2:$I$10," ",""),0)),"","State error")),"")</f>
        <v/>
      </c>
      <c r="R4434" s="260" t="str">
        <f t="shared" si="139"/>
        <v/>
      </c>
    </row>
    <row r="4435" spans="1:18" ht="15.75">
      <c r="A4435" s="250">
        <v>4428</v>
      </c>
      <c r="B4435" s="198"/>
      <c r="C4435" s="25"/>
      <c r="D4435" s="25"/>
      <c r="E4435" s="25"/>
      <c r="F4435" s="25"/>
      <c r="G4435" s="26"/>
      <c r="H4435" s="27"/>
      <c r="I4435" s="28"/>
      <c r="J4435" s="430"/>
      <c r="K4435" s="48"/>
      <c r="L4435" s="457" t="str">
        <f t="shared" si="138"/>
        <v/>
      </c>
      <c r="M4435" s="245" cm="1">
        <f t="array" ref="M4435">SUMPRODUCT(--(N4435:Q4435&lt;&gt;"")) + IF(TRIM(R4435)="",0,LEN(R4435)-LEN(SUBSTITUTE(R4435,",",""))+1)</f>
        <v>0</v>
      </c>
      <c r="N4435" s="242" t="str">
        <f>IF(AND(I4435&lt;&gt;0,I4435&lt;&gt;""),IF(TRIM(SUBSTITUTE(B4435,CHAR(160),""))="","",IF(ISNUMBER(MATCH(TRIM(SUBSTITUTE(B4435,CHAR(160),"")),'Look Up Values'!$B$2:$B$500,0)),"","Origin error")),"")</f>
        <v/>
      </c>
      <c r="O4435" s="242" t="str">
        <f>IF(AND(I4435&lt;&gt;0,I4435&lt;&gt;""),IF(C4435="","",IF(AND(ISNUMBER(--LEFT(C4435,FIND(" ",C4435&amp;" ")-1)),OR(LEN(LEFT(C4435,FIND(" ",C4435&amp;" ")-1))=6,LEN(LEFT(C4435,FIND(" ",C4435&amp;" ")-1))=7),OR(ISNUMBER(MATCH(LEFT(C4435,FIND(" ",C4435&amp;" ")-1),'Look Up Values'!$G$2:$G$1000,0)),ISNUMBER(MATCH(LEFT(C4435,FIND(" ",C4435&amp;" ")-1),'Look Up Values'!$AE$2:$AE$2000,0)))),"","EWC error")),"")</f>
        <v/>
      </c>
      <c r="P4435" s="242" t="str" cm="1">
        <f t="array" ref="P4435">IF(AND(I4435&lt;&gt;0,I4435&lt;&gt;""),IF(D4435="","",IF(ISNUMBER(MATCH(SUBSTITUTE(D4435," ",""),SUBSTITUTE('Look Up Values'!$S$2:$S$120," ",""),0)),"","D&amp;R error")),"")</f>
        <v/>
      </c>
      <c r="Q4435" s="242" t="str" cm="1">
        <f t="array" ref="Q4435">IF(AND(I4435&lt;&gt;0,I4435&lt;&gt;""),IF(G4435="","",IF(ISNUMBER(MATCH(SUBSTITUTE(G4435," ",""),SUBSTITUTE('Look Up Values'!$I$2:$I$10," ",""),0)),"","State error")),"")</f>
        <v/>
      </c>
      <c r="R4435" s="260" t="str">
        <f t="shared" si="139"/>
        <v/>
      </c>
    </row>
    <row r="4436" spans="1:18" ht="15.75">
      <c r="A4436" s="250">
        <v>4429</v>
      </c>
      <c r="B4436" s="198"/>
      <c r="C4436" s="25"/>
      <c r="D4436" s="25"/>
      <c r="E4436" s="25"/>
      <c r="F4436" s="25"/>
      <c r="G4436" s="26"/>
      <c r="H4436" s="27"/>
      <c r="I4436" s="28"/>
      <c r="J4436" s="430"/>
      <c r="K4436" s="48"/>
      <c r="L4436" s="457" t="str">
        <f t="shared" si="138"/>
        <v/>
      </c>
      <c r="M4436" s="245" cm="1">
        <f t="array" ref="M4436">SUMPRODUCT(--(N4436:Q4436&lt;&gt;"")) + IF(TRIM(R4436)="",0,LEN(R4436)-LEN(SUBSTITUTE(R4436,",",""))+1)</f>
        <v>0</v>
      </c>
      <c r="N4436" s="242" t="str">
        <f>IF(AND(I4436&lt;&gt;0,I4436&lt;&gt;""),IF(TRIM(SUBSTITUTE(B4436,CHAR(160),""))="","",IF(ISNUMBER(MATCH(TRIM(SUBSTITUTE(B4436,CHAR(160),"")),'Look Up Values'!$B$2:$B$500,0)),"","Origin error")),"")</f>
        <v/>
      </c>
      <c r="O4436" s="242" t="str">
        <f>IF(AND(I4436&lt;&gt;0,I4436&lt;&gt;""),IF(C4436="","",IF(AND(ISNUMBER(--LEFT(C4436,FIND(" ",C4436&amp;" ")-1)),OR(LEN(LEFT(C4436,FIND(" ",C4436&amp;" ")-1))=6,LEN(LEFT(C4436,FIND(" ",C4436&amp;" ")-1))=7),OR(ISNUMBER(MATCH(LEFT(C4436,FIND(" ",C4436&amp;" ")-1),'Look Up Values'!$G$2:$G$1000,0)),ISNUMBER(MATCH(LEFT(C4436,FIND(" ",C4436&amp;" ")-1),'Look Up Values'!$AE$2:$AE$2000,0)))),"","EWC error")),"")</f>
        <v/>
      </c>
      <c r="P4436" s="242" t="str" cm="1">
        <f t="array" ref="P4436">IF(AND(I4436&lt;&gt;0,I4436&lt;&gt;""),IF(D4436="","",IF(ISNUMBER(MATCH(SUBSTITUTE(D4436," ",""),SUBSTITUTE('Look Up Values'!$S$2:$S$120," ",""),0)),"","D&amp;R error")),"")</f>
        <v/>
      </c>
      <c r="Q4436" s="242" t="str" cm="1">
        <f t="array" ref="Q4436">IF(AND(I4436&lt;&gt;0,I4436&lt;&gt;""),IF(G4436="","",IF(ISNUMBER(MATCH(SUBSTITUTE(G4436," ",""),SUBSTITUTE('Look Up Values'!$I$2:$I$10," ",""),0)),"","State error")),"")</f>
        <v/>
      </c>
      <c r="R4436" s="260" t="str">
        <f t="shared" si="139"/>
        <v/>
      </c>
    </row>
    <row r="4437" spans="1:18" ht="15.75">
      <c r="A4437" s="250">
        <v>4430</v>
      </c>
      <c r="B4437" s="198"/>
      <c r="C4437" s="25"/>
      <c r="D4437" s="25"/>
      <c r="E4437" s="25"/>
      <c r="F4437" s="25"/>
      <c r="G4437" s="26"/>
      <c r="H4437" s="27"/>
      <c r="I4437" s="28"/>
      <c r="J4437" s="430"/>
      <c r="K4437" s="48"/>
      <c r="L4437" s="457" t="str">
        <f t="shared" si="138"/>
        <v/>
      </c>
      <c r="M4437" s="245" cm="1">
        <f t="array" ref="M4437">SUMPRODUCT(--(N4437:Q4437&lt;&gt;"")) + IF(TRIM(R4437)="",0,LEN(R4437)-LEN(SUBSTITUTE(R4437,",",""))+1)</f>
        <v>0</v>
      </c>
      <c r="N4437" s="242" t="str">
        <f>IF(AND(I4437&lt;&gt;0,I4437&lt;&gt;""),IF(TRIM(SUBSTITUTE(B4437,CHAR(160),""))="","",IF(ISNUMBER(MATCH(TRIM(SUBSTITUTE(B4437,CHAR(160),"")),'Look Up Values'!$B$2:$B$500,0)),"","Origin error")),"")</f>
        <v/>
      </c>
      <c r="O4437" s="242" t="str">
        <f>IF(AND(I4437&lt;&gt;0,I4437&lt;&gt;""),IF(C4437="","",IF(AND(ISNUMBER(--LEFT(C4437,FIND(" ",C4437&amp;" ")-1)),OR(LEN(LEFT(C4437,FIND(" ",C4437&amp;" ")-1))=6,LEN(LEFT(C4437,FIND(" ",C4437&amp;" ")-1))=7),OR(ISNUMBER(MATCH(LEFT(C4437,FIND(" ",C4437&amp;" ")-1),'Look Up Values'!$G$2:$G$1000,0)),ISNUMBER(MATCH(LEFT(C4437,FIND(" ",C4437&amp;" ")-1),'Look Up Values'!$AE$2:$AE$2000,0)))),"","EWC error")),"")</f>
        <v/>
      </c>
      <c r="P4437" s="242" t="str" cm="1">
        <f t="array" ref="P4437">IF(AND(I4437&lt;&gt;0,I4437&lt;&gt;""),IF(D4437="","",IF(ISNUMBER(MATCH(SUBSTITUTE(D4437," ",""),SUBSTITUTE('Look Up Values'!$S$2:$S$120," ",""),0)),"","D&amp;R error")),"")</f>
        <v/>
      </c>
      <c r="Q4437" s="242" t="str" cm="1">
        <f t="array" ref="Q4437">IF(AND(I4437&lt;&gt;0,I4437&lt;&gt;""),IF(G4437="","",IF(ISNUMBER(MATCH(SUBSTITUTE(G4437," ",""),SUBSTITUTE('Look Up Values'!$I$2:$I$10," ",""),0)),"","State error")),"")</f>
        <v/>
      </c>
      <c r="R4437" s="260" t="str">
        <f t="shared" si="139"/>
        <v/>
      </c>
    </row>
    <row r="4438" spans="1:18" ht="15.75">
      <c r="A4438" s="250">
        <v>4431</v>
      </c>
      <c r="B4438" s="198"/>
      <c r="C4438" s="25"/>
      <c r="D4438" s="25"/>
      <c r="E4438" s="25"/>
      <c r="F4438" s="25"/>
      <c r="G4438" s="26"/>
      <c r="H4438" s="27"/>
      <c r="I4438" s="28"/>
      <c r="J4438" s="430"/>
      <c r="K4438" s="48"/>
      <c r="L4438" s="457" t="str">
        <f t="shared" si="138"/>
        <v/>
      </c>
      <c r="M4438" s="245" cm="1">
        <f t="array" ref="M4438">SUMPRODUCT(--(N4438:Q4438&lt;&gt;"")) + IF(TRIM(R4438)="",0,LEN(R4438)-LEN(SUBSTITUTE(R4438,",",""))+1)</f>
        <v>0</v>
      </c>
      <c r="N4438" s="242" t="str">
        <f>IF(AND(I4438&lt;&gt;0,I4438&lt;&gt;""),IF(TRIM(SUBSTITUTE(B4438,CHAR(160),""))="","",IF(ISNUMBER(MATCH(TRIM(SUBSTITUTE(B4438,CHAR(160),"")),'Look Up Values'!$B$2:$B$500,0)),"","Origin error")),"")</f>
        <v/>
      </c>
      <c r="O4438" s="242" t="str">
        <f>IF(AND(I4438&lt;&gt;0,I4438&lt;&gt;""),IF(C4438="","",IF(AND(ISNUMBER(--LEFT(C4438,FIND(" ",C4438&amp;" ")-1)),OR(LEN(LEFT(C4438,FIND(" ",C4438&amp;" ")-1))=6,LEN(LEFT(C4438,FIND(" ",C4438&amp;" ")-1))=7),OR(ISNUMBER(MATCH(LEFT(C4438,FIND(" ",C4438&amp;" ")-1),'Look Up Values'!$G$2:$G$1000,0)),ISNUMBER(MATCH(LEFT(C4438,FIND(" ",C4438&amp;" ")-1),'Look Up Values'!$AE$2:$AE$2000,0)))),"","EWC error")),"")</f>
        <v/>
      </c>
      <c r="P4438" s="242" t="str" cm="1">
        <f t="array" ref="P4438">IF(AND(I4438&lt;&gt;0,I4438&lt;&gt;""),IF(D4438="","",IF(ISNUMBER(MATCH(SUBSTITUTE(D4438," ",""),SUBSTITUTE('Look Up Values'!$S$2:$S$120," ",""),0)),"","D&amp;R error")),"")</f>
        <v/>
      </c>
      <c r="Q4438" s="242" t="str" cm="1">
        <f t="array" ref="Q4438">IF(AND(I4438&lt;&gt;0,I4438&lt;&gt;""),IF(G4438="","",IF(ISNUMBER(MATCH(SUBSTITUTE(G4438," ",""),SUBSTITUTE('Look Up Values'!$I$2:$I$10," ",""),0)),"","State error")),"")</f>
        <v/>
      </c>
      <c r="R4438" s="260" t="str">
        <f t="shared" si="139"/>
        <v/>
      </c>
    </row>
    <row r="4439" spans="1:18" ht="15.75">
      <c r="A4439" s="250">
        <v>4432</v>
      </c>
      <c r="B4439" s="198"/>
      <c r="C4439" s="25"/>
      <c r="D4439" s="25"/>
      <c r="E4439" s="25"/>
      <c r="F4439" s="25"/>
      <c r="G4439" s="26"/>
      <c r="H4439" s="27"/>
      <c r="I4439" s="28"/>
      <c r="J4439" s="430"/>
      <c r="K4439" s="48"/>
      <c r="L4439" s="457" t="str">
        <f t="shared" si="138"/>
        <v/>
      </c>
      <c r="M4439" s="245" cm="1">
        <f t="array" ref="M4439">SUMPRODUCT(--(N4439:Q4439&lt;&gt;"")) + IF(TRIM(R4439)="",0,LEN(R4439)-LEN(SUBSTITUTE(R4439,",",""))+1)</f>
        <v>0</v>
      </c>
      <c r="N4439" s="242" t="str">
        <f>IF(AND(I4439&lt;&gt;0,I4439&lt;&gt;""),IF(TRIM(SUBSTITUTE(B4439,CHAR(160),""))="","",IF(ISNUMBER(MATCH(TRIM(SUBSTITUTE(B4439,CHAR(160),"")),'Look Up Values'!$B$2:$B$500,0)),"","Origin error")),"")</f>
        <v/>
      </c>
      <c r="O4439" s="242" t="str">
        <f>IF(AND(I4439&lt;&gt;0,I4439&lt;&gt;""),IF(C4439="","",IF(AND(ISNUMBER(--LEFT(C4439,FIND(" ",C4439&amp;" ")-1)),OR(LEN(LEFT(C4439,FIND(" ",C4439&amp;" ")-1))=6,LEN(LEFT(C4439,FIND(" ",C4439&amp;" ")-1))=7),OR(ISNUMBER(MATCH(LEFT(C4439,FIND(" ",C4439&amp;" ")-1),'Look Up Values'!$G$2:$G$1000,0)),ISNUMBER(MATCH(LEFT(C4439,FIND(" ",C4439&amp;" ")-1),'Look Up Values'!$AE$2:$AE$2000,0)))),"","EWC error")),"")</f>
        <v/>
      </c>
      <c r="P4439" s="242" t="str" cm="1">
        <f t="array" ref="P4439">IF(AND(I4439&lt;&gt;0,I4439&lt;&gt;""),IF(D4439="","",IF(ISNUMBER(MATCH(SUBSTITUTE(D4439," ",""),SUBSTITUTE('Look Up Values'!$S$2:$S$120," ",""),0)),"","D&amp;R error")),"")</f>
        <v/>
      </c>
      <c r="Q4439" s="242" t="str" cm="1">
        <f t="array" ref="Q4439">IF(AND(I4439&lt;&gt;0,I4439&lt;&gt;""),IF(G4439="","",IF(ISNUMBER(MATCH(SUBSTITUTE(G4439," ",""),SUBSTITUTE('Look Up Values'!$I$2:$I$10," ",""),0)),"","State error")),"")</f>
        <v/>
      </c>
      <c r="R4439" s="260" t="str">
        <f t="shared" si="139"/>
        <v/>
      </c>
    </row>
    <row r="4440" spans="1:18" ht="15.75">
      <c r="A4440" s="250">
        <v>4433</v>
      </c>
      <c r="B4440" s="198"/>
      <c r="C4440" s="25"/>
      <c r="D4440" s="25"/>
      <c r="E4440" s="25"/>
      <c r="F4440" s="25"/>
      <c r="G4440" s="26"/>
      <c r="H4440" s="27"/>
      <c r="I4440" s="28"/>
      <c r="J4440" s="430"/>
      <c r="K4440" s="48"/>
      <c r="L4440" s="457" t="str">
        <f t="shared" si="138"/>
        <v/>
      </c>
      <c r="M4440" s="245" cm="1">
        <f t="array" ref="M4440">SUMPRODUCT(--(N4440:Q4440&lt;&gt;"")) + IF(TRIM(R4440)="",0,LEN(R4440)-LEN(SUBSTITUTE(R4440,",",""))+1)</f>
        <v>0</v>
      </c>
      <c r="N4440" s="242" t="str">
        <f>IF(AND(I4440&lt;&gt;0,I4440&lt;&gt;""),IF(TRIM(SUBSTITUTE(B4440,CHAR(160),""))="","",IF(ISNUMBER(MATCH(TRIM(SUBSTITUTE(B4440,CHAR(160),"")),'Look Up Values'!$B$2:$B$500,0)),"","Origin error")),"")</f>
        <v/>
      </c>
      <c r="O4440" s="242" t="str">
        <f>IF(AND(I4440&lt;&gt;0,I4440&lt;&gt;""),IF(C4440="","",IF(AND(ISNUMBER(--LEFT(C4440,FIND(" ",C4440&amp;" ")-1)),OR(LEN(LEFT(C4440,FIND(" ",C4440&amp;" ")-1))=6,LEN(LEFT(C4440,FIND(" ",C4440&amp;" ")-1))=7),OR(ISNUMBER(MATCH(LEFT(C4440,FIND(" ",C4440&amp;" ")-1),'Look Up Values'!$G$2:$G$1000,0)),ISNUMBER(MATCH(LEFT(C4440,FIND(" ",C4440&amp;" ")-1),'Look Up Values'!$AE$2:$AE$2000,0)))),"","EWC error")),"")</f>
        <v/>
      </c>
      <c r="P4440" s="242" t="str" cm="1">
        <f t="array" ref="P4440">IF(AND(I4440&lt;&gt;0,I4440&lt;&gt;""),IF(D4440="","",IF(ISNUMBER(MATCH(SUBSTITUTE(D4440," ",""),SUBSTITUTE('Look Up Values'!$S$2:$S$120," ",""),0)),"","D&amp;R error")),"")</f>
        <v/>
      </c>
      <c r="Q4440" s="242" t="str" cm="1">
        <f t="array" ref="Q4440">IF(AND(I4440&lt;&gt;0,I4440&lt;&gt;""),IF(G4440="","",IF(ISNUMBER(MATCH(SUBSTITUTE(G4440," ",""),SUBSTITUTE('Look Up Values'!$I$2:$I$10," ",""),0)),"","State error")),"")</f>
        <v/>
      </c>
      <c r="R4440" s="260" t="str">
        <f t="shared" si="139"/>
        <v/>
      </c>
    </row>
    <row r="4441" spans="1:18" ht="15.75">
      <c r="A4441" s="250">
        <v>4434</v>
      </c>
      <c r="B4441" s="198"/>
      <c r="C4441" s="25"/>
      <c r="D4441" s="25"/>
      <c r="E4441" s="25"/>
      <c r="F4441" s="25"/>
      <c r="G4441" s="26"/>
      <c r="H4441" s="27"/>
      <c r="I4441" s="28"/>
      <c r="J4441" s="430"/>
      <c r="K4441" s="48"/>
      <c r="L4441" s="457" t="str">
        <f t="shared" si="138"/>
        <v/>
      </c>
      <c r="M4441" s="245" cm="1">
        <f t="array" ref="M4441">SUMPRODUCT(--(N4441:Q4441&lt;&gt;"")) + IF(TRIM(R4441)="",0,LEN(R4441)-LEN(SUBSTITUTE(R4441,",",""))+1)</f>
        <v>0</v>
      </c>
      <c r="N4441" s="242" t="str">
        <f>IF(AND(I4441&lt;&gt;0,I4441&lt;&gt;""),IF(TRIM(SUBSTITUTE(B4441,CHAR(160),""))="","",IF(ISNUMBER(MATCH(TRIM(SUBSTITUTE(B4441,CHAR(160),"")),'Look Up Values'!$B$2:$B$500,0)),"","Origin error")),"")</f>
        <v/>
      </c>
      <c r="O4441" s="242" t="str">
        <f>IF(AND(I4441&lt;&gt;0,I4441&lt;&gt;""),IF(C4441="","",IF(AND(ISNUMBER(--LEFT(C4441,FIND(" ",C4441&amp;" ")-1)),OR(LEN(LEFT(C4441,FIND(" ",C4441&amp;" ")-1))=6,LEN(LEFT(C4441,FIND(" ",C4441&amp;" ")-1))=7),OR(ISNUMBER(MATCH(LEFT(C4441,FIND(" ",C4441&amp;" ")-1),'Look Up Values'!$G$2:$G$1000,0)),ISNUMBER(MATCH(LEFT(C4441,FIND(" ",C4441&amp;" ")-1),'Look Up Values'!$AE$2:$AE$2000,0)))),"","EWC error")),"")</f>
        <v/>
      </c>
      <c r="P4441" s="242" t="str" cm="1">
        <f t="array" ref="P4441">IF(AND(I4441&lt;&gt;0,I4441&lt;&gt;""),IF(D4441="","",IF(ISNUMBER(MATCH(SUBSTITUTE(D4441," ",""),SUBSTITUTE('Look Up Values'!$S$2:$S$120," ",""),0)),"","D&amp;R error")),"")</f>
        <v/>
      </c>
      <c r="Q4441" s="242" t="str" cm="1">
        <f t="array" ref="Q4441">IF(AND(I4441&lt;&gt;0,I4441&lt;&gt;""),IF(G4441="","",IF(ISNUMBER(MATCH(SUBSTITUTE(G4441," ",""),SUBSTITUTE('Look Up Values'!$I$2:$I$10," ",""),0)),"","State error")),"")</f>
        <v/>
      </c>
      <c r="R4441" s="260" t="str">
        <f t="shared" si="139"/>
        <v/>
      </c>
    </row>
    <row r="4442" spans="1:18" ht="15.75">
      <c r="A4442" s="250">
        <v>4435</v>
      </c>
      <c r="B4442" s="198"/>
      <c r="C4442" s="25"/>
      <c r="D4442" s="25"/>
      <c r="E4442" s="25"/>
      <c r="F4442" s="25"/>
      <c r="G4442" s="26"/>
      <c r="H4442" s="27"/>
      <c r="I4442" s="28"/>
      <c r="J4442" s="430"/>
      <c r="K4442" s="48"/>
      <c r="L4442" s="457" t="str">
        <f t="shared" si="138"/>
        <v/>
      </c>
      <c r="M4442" s="245" cm="1">
        <f t="array" ref="M4442">SUMPRODUCT(--(N4442:Q4442&lt;&gt;"")) + IF(TRIM(R4442)="",0,LEN(R4442)-LEN(SUBSTITUTE(R4442,",",""))+1)</f>
        <v>0</v>
      </c>
      <c r="N4442" s="242" t="str">
        <f>IF(AND(I4442&lt;&gt;0,I4442&lt;&gt;""),IF(TRIM(SUBSTITUTE(B4442,CHAR(160),""))="","",IF(ISNUMBER(MATCH(TRIM(SUBSTITUTE(B4442,CHAR(160),"")),'Look Up Values'!$B$2:$B$500,0)),"","Origin error")),"")</f>
        <v/>
      </c>
      <c r="O4442" s="242" t="str">
        <f>IF(AND(I4442&lt;&gt;0,I4442&lt;&gt;""),IF(C4442="","",IF(AND(ISNUMBER(--LEFT(C4442,FIND(" ",C4442&amp;" ")-1)),OR(LEN(LEFT(C4442,FIND(" ",C4442&amp;" ")-1))=6,LEN(LEFT(C4442,FIND(" ",C4442&amp;" ")-1))=7),OR(ISNUMBER(MATCH(LEFT(C4442,FIND(" ",C4442&amp;" ")-1),'Look Up Values'!$G$2:$G$1000,0)),ISNUMBER(MATCH(LEFT(C4442,FIND(" ",C4442&amp;" ")-1),'Look Up Values'!$AE$2:$AE$2000,0)))),"","EWC error")),"")</f>
        <v/>
      </c>
      <c r="P4442" s="242" t="str" cm="1">
        <f t="array" ref="P4442">IF(AND(I4442&lt;&gt;0,I4442&lt;&gt;""),IF(D4442="","",IF(ISNUMBER(MATCH(SUBSTITUTE(D4442," ",""),SUBSTITUTE('Look Up Values'!$S$2:$S$120," ",""),0)),"","D&amp;R error")),"")</f>
        <v/>
      </c>
      <c r="Q4442" s="242" t="str" cm="1">
        <f t="array" ref="Q4442">IF(AND(I4442&lt;&gt;0,I4442&lt;&gt;""),IF(G4442="","",IF(ISNUMBER(MATCH(SUBSTITUTE(G4442," ",""),SUBSTITUTE('Look Up Values'!$I$2:$I$10," ",""),0)),"","State error")),"")</f>
        <v/>
      </c>
      <c r="R4442" s="260" t="str">
        <f t="shared" si="139"/>
        <v/>
      </c>
    </row>
    <row r="4443" spans="1:18" ht="15.75">
      <c r="A4443" s="250">
        <v>4436</v>
      </c>
      <c r="B4443" s="198"/>
      <c r="C4443" s="25"/>
      <c r="D4443" s="25"/>
      <c r="E4443" s="25"/>
      <c r="F4443" s="25"/>
      <c r="G4443" s="26"/>
      <c r="H4443" s="27"/>
      <c r="I4443" s="28"/>
      <c r="J4443" s="430"/>
      <c r="K4443" s="48"/>
      <c r="L4443" s="457" t="str">
        <f t="shared" si="138"/>
        <v/>
      </c>
      <c r="M4443" s="245" cm="1">
        <f t="array" ref="M4443">SUMPRODUCT(--(N4443:Q4443&lt;&gt;"")) + IF(TRIM(R4443)="",0,LEN(R4443)-LEN(SUBSTITUTE(R4443,",",""))+1)</f>
        <v>0</v>
      </c>
      <c r="N4443" s="242" t="str">
        <f>IF(AND(I4443&lt;&gt;0,I4443&lt;&gt;""),IF(TRIM(SUBSTITUTE(B4443,CHAR(160),""))="","",IF(ISNUMBER(MATCH(TRIM(SUBSTITUTE(B4443,CHAR(160),"")),'Look Up Values'!$B$2:$B$500,0)),"","Origin error")),"")</f>
        <v/>
      </c>
      <c r="O4443" s="242" t="str">
        <f>IF(AND(I4443&lt;&gt;0,I4443&lt;&gt;""),IF(C4443="","",IF(AND(ISNUMBER(--LEFT(C4443,FIND(" ",C4443&amp;" ")-1)),OR(LEN(LEFT(C4443,FIND(" ",C4443&amp;" ")-1))=6,LEN(LEFT(C4443,FIND(" ",C4443&amp;" ")-1))=7),OR(ISNUMBER(MATCH(LEFT(C4443,FIND(" ",C4443&amp;" ")-1),'Look Up Values'!$G$2:$G$1000,0)),ISNUMBER(MATCH(LEFT(C4443,FIND(" ",C4443&amp;" ")-1),'Look Up Values'!$AE$2:$AE$2000,0)))),"","EWC error")),"")</f>
        <v/>
      </c>
      <c r="P4443" s="242" t="str" cm="1">
        <f t="array" ref="P4443">IF(AND(I4443&lt;&gt;0,I4443&lt;&gt;""),IF(D4443="","",IF(ISNUMBER(MATCH(SUBSTITUTE(D4443," ",""),SUBSTITUTE('Look Up Values'!$S$2:$S$120," ",""),0)),"","D&amp;R error")),"")</f>
        <v/>
      </c>
      <c r="Q4443" s="242" t="str" cm="1">
        <f t="array" ref="Q4443">IF(AND(I4443&lt;&gt;0,I4443&lt;&gt;""),IF(G4443="","",IF(ISNUMBER(MATCH(SUBSTITUTE(G4443," ",""),SUBSTITUTE('Look Up Values'!$I$2:$I$10," ",""),0)),"","State error")),"")</f>
        <v/>
      </c>
      <c r="R4443" s="260" t="str">
        <f t="shared" si="139"/>
        <v/>
      </c>
    </row>
    <row r="4444" spans="1:18" ht="15.75">
      <c r="A4444" s="250">
        <v>4437</v>
      </c>
      <c r="B4444" s="198"/>
      <c r="C4444" s="25"/>
      <c r="D4444" s="25"/>
      <c r="E4444" s="25"/>
      <c r="F4444" s="25"/>
      <c r="G4444" s="26"/>
      <c r="H4444" s="27"/>
      <c r="I4444" s="28"/>
      <c r="J4444" s="430"/>
      <c r="K4444" s="48"/>
      <c r="L4444" s="457" t="str">
        <f t="shared" si="138"/>
        <v/>
      </c>
      <c r="M4444" s="245" cm="1">
        <f t="array" ref="M4444">SUMPRODUCT(--(N4444:Q4444&lt;&gt;"")) + IF(TRIM(R4444)="",0,LEN(R4444)-LEN(SUBSTITUTE(R4444,",",""))+1)</f>
        <v>0</v>
      </c>
      <c r="N4444" s="242" t="str">
        <f>IF(AND(I4444&lt;&gt;0,I4444&lt;&gt;""),IF(TRIM(SUBSTITUTE(B4444,CHAR(160),""))="","",IF(ISNUMBER(MATCH(TRIM(SUBSTITUTE(B4444,CHAR(160),"")),'Look Up Values'!$B$2:$B$500,0)),"","Origin error")),"")</f>
        <v/>
      </c>
      <c r="O4444" s="242" t="str">
        <f>IF(AND(I4444&lt;&gt;0,I4444&lt;&gt;""),IF(C4444="","",IF(AND(ISNUMBER(--LEFT(C4444,FIND(" ",C4444&amp;" ")-1)),OR(LEN(LEFT(C4444,FIND(" ",C4444&amp;" ")-1))=6,LEN(LEFT(C4444,FIND(" ",C4444&amp;" ")-1))=7),OR(ISNUMBER(MATCH(LEFT(C4444,FIND(" ",C4444&amp;" ")-1),'Look Up Values'!$G$2:$G$1000,0)),ISNUMBER(MATCH(LEFT(C4444,FIND(" ",C4444&amp;" ")-1),'Look Up Values'!$AE$2:$AE$2000,0)))),"","EWC error")),"")</f>
        <v/>
      </c>
      <c r="P4444" s="242" t="str" cm="1">
        <f t="array" ref="P4444">IF(AND(I4444&lt;&gt;0,I4444&lt;&gt;""),IF(D4444="","",IF(ISNUMBER(MATCH(SUBSTITUTE(D4444," ",""),SUBSTITUTE('Look Up Values'!$S$2:$S$120," ",""),0)),"","D&amp;R error")),"")</f>
        <v/>
      </c>
      <c r="Q4444" s="242" t="str" cm="1">
        <f t="array" ref="Q4444">IF(AND(I4444&lt;&gt;0,I4444&lt;&gt;""),IF(G4444="","",IF(ISNUMBER(MATCH(SUBSTITUTE(G4444," ",""),SUBSTITUTE('Look Up Values'!$I$2:$I$10," ",""),0)),"","State error")),"")</f>
        <v/>
      </c>
      <c r="R4444" s="260" t="str">
        <f t="shared" si="139"/>
        <v/>
      </c>
    </row>
    <row r="4445" spans="1:18" ht="15.75">
      <c r="A4445" s="250">
        <v>4438</v>
      </c>
      <c r="B4445" s="198"/>
      <c r="C4445" s="25"/>
      <c r="D4445" s="25"/>
      <c r="E4445" s="25"/>
      <c r="F4445" s="25"/>
      <c r="G4445" s="26"/>
      <c r="H4445" s="27"/>
      <c r="I4445" s="28"/>
      <c r="J4445" s="430"/>
      <c r="K4445" s="48"/>
      <c r="L4445" s="457" t="str">
        <f t="shared" si="138"/>
        <v/>
      </c>
      <c r="M4445" s="245" cm="1">
        <f t="array" ref="M4445">SUMPRODUCT(--(N4445:Q4445&lt;&gt;"")) + IF(TRIM(R4445)="",0,LEN(R4445)-LEN(SUBSTITUTE(R4445,",",""))+1)</f>
        <v>0</v>
      </c>
      <c r="N4445" s="242" t="str">
        <f>IF(AND(I4445&lt;&gt;0,I4445&lt;&gt;""),IF(TRIM(SUBSTITUTE(B4445,CHAR(160),""))="","",IF(ISNUMBER(MATCH(TRIM(SUBSTITUTE(B4445,CHAR(160),"")),'Look Up Values'!$B$2:$B$500,0)),"","Origin error")),"")</f>
        <v/>
      </c>
      <c r="O4445" s="242" t="str">
        <f>IF(AND(I4445&lt;&gt;0,I4445&lt;&gt;""),IF(C4445="","",IF(AND(ISNUMBER(--LEFT(C4445,FIND(" ",C4445&amp;" ")-1)),OR(LEN(LEFT(C4445,FIND(" ",C4445&amp;" ")-1))=6,LEN(LEFT(C4445,FIND(" ",C4445&amp;" ")-1))=7),OR(ISNUMBER(MATCH(LEFT(C4445,FIND(" ",C4445&amp;" ")-1),'Look Up Values'!$G$2:$G$1000,0)),ISNUMBER(MATCH(LEFT(C4445,FIND(" ",C4445&amp;" ")-1),'Look Up Values'!$AE$2:$AE$2000,0)))),"","EWC error")),"")</f>
        <v/>
      </c>
      <c r="P4445" s="242" t="str" cm="1">
        <f t="array" ref="P4445">IF(AND(I4445&lt;&gt;0,I4445&lt;&gt;""),IF(D4445="","",IF(ISNUMBER(MATCH(SUBSTITUTE(D4445," ",""),SUBSTITUTE('Look Up Values'!$S$2:$S$120," ",""),0)),"","D&amp;R error")),"")</f>
        <v/>
      </c>
      <c r="Q4445" s="242" t="str" cm="1">
        <f t="array" ref="Q4445">IF(AND(I4445&lt;&gt;0,I4445&lt;&gt;""),IF(G4445="","",IF(ISNUMBER(MATCH(SUBSTITUTE(G4445," ",""),SUBSTITUTE('Look Up Values'!$I$2:$I$10," ",""),0)),"","State error")),"")</f>
        <v/>
      </c>
      <c r="R4445" s="260" t="str">
        <f t="shared" si="139"/>
        <v/>
      </c>
    </row>
    <row r="4446" spans="1:18" ht="15.75">
      <c r="A4446" s="250">
        <v>4439</v>
      </c>
      <c r="B4446" s="198"/>
      <c r="C4446" s="25"/>
      <c r="D4446" s="25"/>
      <c r="E4446" s="25"/>
      <c r="F4446" s="25"/>
      <c r="G4446" s="26"/>
      <c r="H4446" s="27"/>
      <c r="I4446" s="28"/>
      <c r="J4446" s="430"/>
      <c r="K4446" s="48"/>
      <c r="L4446" s="457" t="str">
        <f t="shared" si="138"/>
        <v/>
      </c>
      <c r="M4446" s="245" cm="1">
        <f t="array" ref="M4446">SUMPRODUCT(--(N4446:Q4446&lt;&gt;"")) + IF(TRIM(R4446)="",0,LEN(R4446)-LEN(SUBSTITUTE(R4446,",",""))+1)</f>
        <v>0</v>
      </c>
      <c r="N4446" s="242" t="str">
        <f>IF(AND(I4446&lt;&gt;0,I4446&lt;&gt;""),IF(TRIM(SUBSTITUTE(B4446,CHAR(160),""))="","",IF(ISNUMBER(MATCH(TRIM(SUBSTITUTE(B4446,CHAR(160),"")),'Look Up Values'!$B$2:$B$500,0)),"","Origin error")),"")</f>
        <v/>
      </c>
      <c r="O4446" s="242" t="str">
        <f>IF(AND(I4446&lt;&gt;0,I4446&lt;&gt;""),IF(C4446="","",IF(AND(ISNUMBER(--LEFT(C4446,FIND(" ",C4446&amp;" ")-1)),OR(LEN(LEFT(C4446,FIND(" ",C4446&amp;" ")-1))=6,LEN(LEFT(C4446,FIND(" ",C4446&amp;" ")-1))=7),OR(ISNUMBER(MATCH(LEFT(C4446,FIND(" ",C4446&amp;" ")-1),'Look Up Values'!$G$2:$G$1000,0)),ISNUMBER(MATCH(LEFT(C4446,FIND(" ",C4446&amp;" ")-1),'Look Up Values'!$AE$2:$AE$2000,0)))),"","EWC error")),"")</f>
        <v/>
      </c>
      <c r="P4446" s="242" t="str" cm="1">
        <f t="array" ref="P4446">IF(AND(I4446&lt;&gt;0,I4446&lt;&gt;""),IF(D4446="","",IF(ISNUMBER(MATCH(SUBSTITUTE(D4446," ",""),SUBSTITUTE('Look Up Values'!$S$2:$S$120," ",""),0)),"","D&amp;R error")),"")</f>
        <v/>
      </c>
      <c r="Q4446" s="242" t="str" cm="1">
        <f t="array" ref="Q4446">IF(AND(I4446&lt;&gt;0,I4446&lt;&gt;""),IF(G4446="","",IF(ISNUMBER(MATCH(SUBSTITUTE(G4446," ",""),SUBSTITUTE('Look Up Values'!$I$2:$I$10," ",""),0)),"","State error")),"")</f>
        <v/>
      </c>
      <c r="R4446" s="260" t="str">
        <f t="shared" si="139"/>
        <v/>
      </c>
    </row>
    <row r="4447" spans="1:18" ht="15.75">
      <c r="A4447" s="250">
        <v>4440</v>
      </c>
      <c r="B4447" s="198"/>
      <c r="C4447" s="25"/>
      <c r="D4447" s="25"/>
      <c r="E4447" s="25"/>
      <c r="F4447" s="25"/>
      <c r="G4447" s="26"/>
      <c r="H4447" s="27"/>
      <c r="I4447" s="28"/>
      <c r="J4447" s="430"/>
      <c r="K4447" s="48"/>
      <c r="L4447" s="457" t="str">
        <f t="shared" si="138"/>
        <v/>
      </c>
      <c r="M4447" s="245" cm="1">
        <f t="array" ref="M4447">SUMPRODUCT(--(N4447:Q4447&lt;&gt;"")) + IF(TRIM(R4447)="",0,LEN(R4447)-LEN(SUBSTITUTE(R4447,",",""))+1)</f>
        <v>0</v>
      </c>
      <c r="N4447" s="242" t="str">
        <f>IF(AND(I4447&lt;&gt;0,I4447&lt;&gt;""),IF(TRIM(SUBSTITUTE(B4447,CHAR(160),""))="","",IF(ISNUMBER(MATCH(TRIM(SUBSTITUTE(B4447,CHAR(160),"")),'Look Up Values'!$B$2:$B$500,0)),"","Origin error")),"")</f>
        <v/>
      </c>
      <c r="O4447" s="242" t="str">
        <f>IF(AND(I4447&lt;&gt;0,I4447&lt;&gt;""),IF(C4447="","",IF(AND(ISNUMBER(--LEFT(C4447,FIND(" ",C4447&amp;" ")-1)),OR(LEN(LEFT(C4447,FIND(" ",C4447&amp;" ")-1))=6,LEN(LEFT(C4447,FIND(" ",C4447&amp;" ")-1))=7),OR(ISNUMBER(MATCH(LEFT(C4447,FIND(" ",C4447&amp;" ")-1),'Look Up Values'!$G$2:$G$1000,0)),ISNUMBER(MATCH(LEFT(C4447,FIND(" ",C4447&amp;" ")-1),'Look Up Values'!$AE$2:$AE$2000,0)))),"","EWC error")),"")</f>
        <v/>
      </c>
      <c r="P4447" s="242" t="str" cm="1">
        <f t="array" ref="P4447">IF(AND(I4447&lt;&gt;0,I4447&lt;&gt;""),IF(D4447="","",IF(ISNUMBER(MATCH(SUBSTITUTE(D4447," ",""),SUBSTITUTE('Look Up Values'!$S$2:$S$120," ",""),0)),"","D&amp;R error")),"")</f>
        <v/>
      </c>
      <c r="Q4447" s="242" t="str" cm="1">
        <f t="array" ref="Q4447">IF(AND(I4447&lt;&gt;0,I4447&lt;&gt;""),IF(G4447="","",IF(ISNUMBER(MATCH(SUBSTITUTE(G4447," ",""),SUBSTITUTE('Look Up Values'!$I$2:$I$10," ",""),0)),"","State error")),"")</f>
        <v/>
      </c>
      <c r="R4447" s="260" t="str">
        <f t="shared" si="139"/>
        <v/>
      </c>
    </row>
    <row r="4448" spans="1:18" ht="15.75">
      <c r="A4448" s="250">
        <v>4441</v>
      </c>
      <c r="B4448" s="198"/>
      <c r="C4448" s="25"/>
      <c r="D4448" s="25"/>
      <c r="E4448" s="25"/>
      <c r="F4448" s="25"/>
      <c r="G4448" s="26"/>
      <c r="H4448" s="27"/>
      <c r="I4448" s="28"/>
      <c r="J4448" s="430"/>
      <c r="K4448" s="48"/>
      <c r="L4448" s="457" t="str">
        <f t="shared" si="138"/>
        <v/>
      </c>
      <c r="M4448" s="245" cm="1">
        <f t="array" ref="M4448">SUMPRODUCT(--(N4448:Q4448&lt;&gt;"")) + IF(TRIM(R4448)="",0,LEN(R4448)-LEN(SUBSTITUTE(R4448,",",""))+1)</f>
        <v>0</v>
      </c>
      <c r="N4448" s="242" t="str">
        <f>IF(AND(I4448&lt;&gt;0,I4448&lt;&gt;""),IF(TRIM(SUBSTITUTE(B4448,CHAR(160),""))="","",IF(ISNUMBER(MATCH(TRIM(SUBSTITUTE(B4448,CHAR(160),"")),'Look Up Values'!$B$2:$B$500,0)),"","Origin error")),"")</f>
        <v/>
      </c>
      <c r="O4448" s="242" t="str">
        <f>IF(AND(I4448&lt;&gt;0,I4448&lt;&gt;""),IF(C4448="","",IF(AND(ISNUMBER(--LEFT(C4448,FIND(" ",C4448&amp;" ")-1)),OR(LEN(LEFT(C4448,FIND(" ",C4448&amp;" ")-1))=6,LEN(LEFT(C4448,FIND(" ",C4448&amp;" ")-1))=7),OR(ISNUMBER(MATCH(LEFT(C4448,FIND(" ",C4448&amp;" ")-1),'Look Up Values'!$G$2:$G$1000,0)),ISNUMBER(MATCH(LEFT(C4448,FIND(" ",C4448&amp;" ")-1),'Look Up Values'!$AE$2:$AE$2000,0)))),"","EWC error")),"")</f>
        <v/>
      </c>
      <c r="P4448" s="242" t="str" cm="1">
        <f t="array" ref="P4448">IF(AND(I4448&lt;&gt;0,I4448&lt;&gt;""),IF(D4448="","",IF(ISNUMBER(MATCH(SUBSTITUTE(D4448," ",""),SUBSTITUTE('Look Up Values'!$S$2:$S$120," ",""),0)),"","D&amp;R error")),"")</f>
        <v/>
      </c>
      <c r="Q4448" s="242" t="str" cm="1">
        <f t="array" ref="Q4448">IF(AND(I4448&lt;&gt;0,I4448&lt;&gt;""),IF(G4448="","",IF(ISNUMBER(MATCH(SUBSTITUTE(G4448," ",""),SUBSTITUTE('Look Up Values'!$I$2:$I$10," ",""),0)),"","State error")),"")</f>
        <v/>
      </c>
      <c r="R4448" s="260" t="str">
        <f t="shared" si="139"/>
        <v/>
      </c>
    </row>
    <row r="4449" spans="1:18" ht="15.75">
      <c r="A4449" s="250">
        <v>4442</v>
      </c>
      <c r="B4449" s="198"/>
      <c r="C4449" s="25"/>
      <c r="D4449" s="25"/>
      <c r="E4449" s="25"/>
      <c r="F4449" s="25"/>
      <c r="G4449" s="26"/>
      <c r="H4449" s="27"/>
      <c r="I4449" s="28"/>
      <c r="J4449" s="430"/>
      <c r="K4449" s="48"/>
      <c r="L4449" s="457" t="str">
        <f t="shared" si="138"/>
        <v/>
      </c>
      <c r="M4449" s="245" cm="1">
        <f t="array" ref="M4449">SUMPRODUCT(--(N4449:Q4449&lt;&gt;"")) + IF(TRIM(R4449)="",0,LEN(R4449)-LEN(SUBSTITUTE(R4449,",",""))+1)</f>
        <v>0</v>
      </c>
      <c r="N4449" s="242" t="str">
        <f>IF(AND(I4449&lt;&gt;0,I4449&lt;&gt;""),IF(TRIM(SUBSTITUTE(B4449,CHAR(160),""))="","",IF(ISNUMBER(MATCH(TRIM(SUBSTITUTE(B4449,CHAR(160),"")),'Look Up Values'!$B$2:$B$500,0)),"","Origin error")),"")</f>
        <v/>
      </c>
      <c r="O4449" s="242" t="str">
        <f>IF(AND(I4449&lt;&gt;0,I4449&lt;&gt;""),IF(C4449="","",IF(AND(ISNUMBER(--LEFT(C4449,FIND(" ",C4449&amp;" ")-1)),OR(LEN(LEFT(C4449,FIND(" ",C4449&amp;" ")-1))=6,LEN(LEFT(C4449,FIND(" ",C4449&amp;" ")-1))=7),OR(ISNUMBER(MATCH(LEFT(C4449,FIND(" ",C4449&amp;" ")-1),'Look Up Values'!$G$2:$G$1000,0)),ISNUMBER(MATCH(LEFT(C4449,FIND(" ",C4449&amp;" ")-1),'Look Up Values'!$AE$2:$AE$2000,0)))),"","EWC error")),"")</f>
        <v/>
      </c>
      <c r="P4449" s="242" t="str" cm="1">
        <f t="array" ref="P4449">IF(AND(I4449&lt;&gt;0,I4449&lt;&gt;""),IF(D4449="","",IF(ISNUMBER(MATCH(SUBSTITUTE(D4449," ",""),SUBSTITUTE('Look Up Values'!$S$2:$S$120," ",""),0)),"","D&amp;R error")),"")</f>
        <v/>
      </c>
      <c r="Q4449" s="242" t="str" cm="1">
        <f t="array" ref="Q4449">IF(AND(I4449&lt;&gt;0,I4449&lt;&gt;""),IF(G4449="","",IF(ISNUMBER(MATCH(SUBSTITUTE(G4449," ",""),SUBSTITUTE('Look Up Values'!$I$2:$I$10," ",""),0)),"","State error")),"")</f>
        <v/>
      </c>
      <c r="R4449" s="260" t="str">
        <f t="shared" si="139"/>
        <v/>
      </c>
    </row>
    <row r="4450" spans="1:18" ht="15.75">
      <c r="A4450" s="250">
        <v>4443</v>
      </c>
      <c r="B4450" s="198"/>
      <c r="C4450" s="25"/>
      <c r="D4450" s="25"/>
      <c r="E4450" s="25"/>
      <c r="F4450" s="25"/>
      <c r="G4450" s="26"/>
      <c r="H4450" s="27"/>
      <c r="I4450" s="28"/>
      <c r="J4450" s="430"/>
      <c r="K4450" s="48"/>
      <c r="L4450" s="457" t="str">
        <f t="shared" si="138"/>
        <v/>
      </c>
      <c r="M4450" s="245" cm="1">
        <f t="array" ref="M4450">SUMPRODUCT(--(N4450:Q4450&lt;&gt;"")) + IF(TRIM(R4450)="",0,LEN(R4450)-LEN(SUBSTITUTE(R4450,",",""))+1)</f>
        <v>0</v>
      </c>
      <c r="N4450" s="242" t="str">
        <f>IF(AND(I4450&lt;&gt;0,I4450&lt;&gt;""),IF(TRIM(SUBSTITUTE(B4450,CHAR(160),""))="","",IF(ISNUMBER(MATCH(TRIM(SUBSTITUTE(B4450,CHAR(160),"")),'Look Up Values'!$B$2:$B$500,0)),"","Origin error")),"")</f>
        <v/>
      </c>
      <c r="O4450" s="242" t="str">
        <f>IF(AND(I4450&lt;&gt;0,I4450&lt;&gt;""),IF(C4450="","",IF(AND(ISNUMBER(--LEFT(C4450,FIND(" ",C4450&amp;" ")-1)),OR(LEN(LEFT(C4450,FIND(" ",C4450&amp;" ")-1))=6,LEN(LEFT(C4450,FIND(" ",C4450&amp;" ")-1))=7),OR(ISNUMBER(MATCH(LEFT(C4450,FIND(" ",C4450&amp;" ")-1),'Look Up Values'!$G$2:$G$1000,0)),ISNUMBER(MATCH(LEFT(C4450,FIND(" ",C4450&amp;" ")-1),'Look Up Values'!$AE$2:$AE$2000,0)))),"","EWC error")),"")</f>
        <v/>
      </c>
      <c r="P4450" s="242" t="str" cm="1">
        <f t="array" ref="P4450">IF(AND(I4450&lt;&gt;0,I4450&lt;&gt;""),IF(D4450="","",IF(ISNUMBER(MATCH(SUBSTITUTE(D4450," ",""),SUBSTITUTE('Look Up Values'!$S$2:$S$120," ",""),0)),"","D&amp;R error")),"")</f>
        <v/>
      </c>
      <c r="Q4450" s="242" t="str" cm="1">
        <f t="array" ref="Q4450">IF(AND(I4450&lt;&gt;0,I4450&lt;&gt;""),IF(G4450="","",IF(ISNUMBER(MATCH(SUBSTITUTE(G4450," ",""),SUBSTITUTE('Look Up Values'!$I$2:$I$10," ",""),0)),"","State error")),"")</f>
        <v/>
      </c>
      <c r="R4450" s="260" t="str">
        <f t="shared" si="139"/>
        <v/>
      </c>
    </row>
    <row r="4451" spans="1:18" ht="15.75">
      <c r="A4451" s="250">
        <v>4444</v>
      </c>
      <c r="B4451" s="198"/>
      <c r="C4451" s="25"/>
      <c r="D4451" s="25"/>
      <c r="E4451" s="25"/>
      <c r="F4451" s="25"/>
      <c r="G4451" s="26"/>
      <c r="H4451" s="27"/>
      <c r="I4451" s="28"/>
      <c r="J4451" s="430"/>
      <c r="K4451" s="48"/>
      <c r="L4451" s="457" t="str">
        <f t="shared" si="138"/>
        <v/>
      </c>
      <c r="M4451" s="245" cm="1">
        <f t="array" ref="M4451">SUMPRODUCT(--(N4451:Q4451&lt;&gt;"")) + IF(TRIM(R4451)="",0,LEN(R4451)-LEN(SUBSTITUTE(R4451,",",""))+1)</f>
        <v>0</v>
      </c>
      <c r="N4451" s="242" t="str">
        <f>IF(AND(I4451&lt;&gt;0,I4451&lt;&gt;""),IF(TRIM(SUBSTITUTE(B4451,CHAR(160),""))="","",IF(ISNUMBER(MATCH(TRIM(SUBSTITUTE(B4451,CHAR(160),"")),'Look Up Values'!$B$2:$B$500,0)),"","Origin error")),"")</f>
        <v/>
      </c>
      <c r="O4451" s="242" t="str">
        <f>IF(AND(I4451&lt;&gt;0,I4451&lt;&gt;""),IF(C4451="","",IF(AND(ISNUMBER(--LEFT(C4451,FIND(" ",C4451&amp;" ")-1)),OR(LEN(LEFT(C4451,FIND(" ",C4451&amp;" ")-1))=6,LEN(LEFT(C4451,FIND(" ",C4451&amp;" ")-1))=7),OR(ISNUMBER(MATCH(LEFT(C4451,FIND(" ",C4451&amp;" ")-1),'Look Up Values'!$G$2:$G$1000,0)),ISNUMBER(MATCH(LEFT(C4451,FIND(" ",C4451&amp;" ")-1),'Look Up Values'!$AE$2:$AE$2000,0)))),"","EWC error")),"")</f>
        <v/>
      </c>
      <c r="P4451" s="242" t="str" cm="1">
        <f t="array" ref="P4451">IF(AND(I4451&lt;&gt;0,I4451&lt;&gt;""),IF(D4451="","",IF(ISNUMBER(MATCH(SUBSTITUTE(D4451," ",""),SUBSTITUTE('Look Up Values'!$S$2:$S$120," ",""),0)),"","D&amp;R error")),"")</f>
        <v/>
      </c>
      <c r="Q4451" s="242" t="str" cm="1">
        <f t="array" ref="Q4451">IF(AND(I4451&lt;&gt;0,I4451&lt;&gt;""),IF(G4451="","",IF(ISNUMBER(MATCH(SUBSTITUTE(G4451," ",""),SUBSTITUTE('Look Up Values'!$I$2:$I$10," ",""),0)),"","State error")),"")</f>
        <v/>
      </c>
      <c r="R4451" s="260" t="str">
        <f t="shared" si="139"/>
        <v/>
      </c>
    </row>
    <row r="4452" spans="1:18" ht="15.75">
      <c r="A4452" s="250">
        <v>4445</v>
      </c>
      <c r="B4452" s="198"/>
      <c r="C4452" s="25"/>
      <c r="D4452" s="25"/>
      <c r="E4452" s="25"/>
      <c r="F4452" s="25"/>
      <c r="G4452" s="26"/>
      <c r="H4452" s="27"/>
      <c r="I4452" s="28"/>
      <c r="J4452" s="430"/>
      <c r="K4452" s="48"/>
      <c r="L4452" s="457" t="str">
        <f t="shared" si="138"/>
        <v/>
      </c>
      <c r="M4452" s="245" cm="1">
        <f t="array" ref="M4452">SUMPRODUCT(--(N4452:Q4452&lt;&gt;"")) + IF(TRIM(R4452)="",0,LEN(R4452)-LEN(SUBSTITUTE(R4452,",",""))+1)</f>
        <v>0</v>
      </c>
      <c r="N4452" s="242" t="str">
        <f>IF(AND(I4452&lt;&gt;0,I4452&lt;&gt;""),IF(TRIM(SUBSTITUTE(B4452,CHAR(160),""))="","",IF(ISNUMBER(MATCH(TRIM(SUBSTITUTE(B4452,CHAR(160),"")),'Look Up Values'!$B$2:$B$500,0)),"","Origin error")),"")</f>
        <v/>
      </c>
      <c r="O4452" s="242" t="str">
        <f>IF(AND(I4452&lt;&gt;0,I4452&lt;&gt;""),IF(C4452="","",IF(AND(ISNUMBER(--LEFT(C4452,FIND(" ",C4452&amp;" ")-1)),OR(LEN(LEFT(C4452,FIND(" ",C4452&amp;" ")-1))=6,LEN(LEFT(C4452,FIND(" ",C4452&amp;" ")-1))=7),OR(ISNUMBER(MATCH(LEFT(C4452,FIND(" ",C4452&amp;" ")-1),'Look Up Values'!$G$2:$G$1000,0)),ISNUMBER(MATCH(LEFT(C4452,FIND(" ",C4452&amp;" ")-1),'Look Up Values'!$AE$2:$AE$2000,0)))),"","EWC error")),"")</f>
        <v/>
      </c>
      <c r="P4452" s="242" t="str" cm="1">
        <f t="array" ref="P4452">IF(AND(I4452&lt;&gt;0,I4452&lt;&gt;""),IF(D4452="","",IF(ISNUMBER(MATCH(SUBSTITUTE(D4452," ",""),SUBSTITUTE('Look Up Values'!$S$2:$S$120," ",""),0)),"","D&amp;R error")),"")</f>
        <v/>
      </c>
      <c r="Q4452" s="242" t="str" cm="1">
        <f t="array" ref="Q4452">IF(AND(I4452&lt;&gt;0,I4452&lt;&gt;""),IF(G4452="","",IF(ISNUMBER(MATCH(SUBSTITUTE(G4452," ",""),SUBSTITUTE('Look Up Values'!$I$2:$I$10," ",""),0)),"","State error")),"")</f>
        <v/>
      </c>
      <c r="R4452" s="260" t="str">
        <f t="shared" si="139"/>
        <v/>
      </c>
    </row>
    <row r="4453" spans="1:18" ht="15.75">
      <c r="A4453" s="250">
        <v>4446</v>
      </c>
      <c r="B4453" s="198"/>
      <c r="C4453" s="25"/>
      <c r="D4453" s="25"/>
      <c r="E4453" s="25"/>
      <c r="F4453" s="25"/>
      <c r="G4453" s="26"/>
      <c r="H4453" s="27"/>
      <c r="I4453" s="28"/>
      <c r="J4453" s="430"/>
      <c r="K4453" s="48"/>
      <c r="L4453" s="457" t="str">
        <f t="shared" si="138"/>
        <v/>
      </c>
      <c r="M4453" s="245" cm="1">
        <f t="array" ref="M4453">SUMPRODUCT(--(N4453:Q4453&lt;&gt;"")) + IF(TRIM(R4453)="",0,LEN(R4453)-LEN(SUBSTITUTE(R4453,",",""))+1)</f>
        <v>0</v>
      </c>
      <c r="N4453" s="242" t="str">
        <f>IF(AND(I4453&lt;&gt;0,I4453&lt;&gt;""),IF(TRIM(SUBSTITUTE(B4453,CHAR(160),""))="","",IF(ISNUMBER(MATCH(TRIM(SUBSTITUTE(B4453,CHAR(160),"")),'Look Up Values'!$B$2:$B$500,0)),"","Origin error")),"")</f>
        <v/>
      </c>
      <c r="O4453" s="242" t="str">
        <f>IF(AND(I4453&lt;&gt;0,I4453&lt;&gt;""),IF(C4453="","",IF(AND(ISNUMBER(--LEFT(C4453,FIND(" ",C4453&amp;" ")-1)),OR(LEN(LEFT(C4453,FIND(" ",C4453&amp;" ")-1))=6,LEN(LEFT(C4453,FIND(" ",C4453&amp;" ")-1))=7),OR(ISNUMBER(MATCH(LEFT(C4453,FIND(" ",C4453&amp;" ")-1),'Look Up Values'!$G$2:$G$1000,0)),ISNUMBER(MATCH(LEFT(C4453,FIND(" ",C4453&amp;" ")-1),'Look Up Values'!$AE$2:$AE$2000,0)))),"","EWC error")),"")</f>
        <v/>
      </c>
      <c r="P4453" s="242" t="str" cm="1">
        <f t="array" ref="P4453">IF(AND(I4453&lt;&gt;0,I4453&lt;&gt;""),IF(D4453="","",IF(ISNUMBER(MATCH(SUBSTITUTE(D4453," ",""),SUBSTITUTE('Look Up Values'!$S$2:$S$120," ",""),0)),"","D&amp;R error")),"")</f>
        <v/>
      </c>
      <c r="Q4453" s="242" t="str" cm="1">
        <f t="array" ref="Q4453">IF(AND(I4453&lt;&gt;0,I4453&lt;&gt;""),IF(G4453="","",IF(ISNUMBER(MATCH(SUBSTITUTE(G4453," ",""),SUBSTITUTE('Look Up Values'!$I$2:$I$10," ",""),0)),"","State error")),"")</f>
        <v/>
      </c>
      <c r="R4453" s="260" t="str">
        <f t="shared" si="139"/>
        <v/>
      </c>
    </row>
    <row r="4454" spans="1:18" ht="15.75">
      <c r="A4454" s="250">
        <v>4447</v>
      </c>
      <c r="B4454" s="198"/>
      <c r="C4454" s="25"/>
      <c r="D4454" s="25"/>
      <c r="E4454" s="25"/>
      <c r="F4454" s="25"/>
      <c r="G4454" s="26"/>
      <c r="H4454" s="27"/>
      <c r="I4454" s="28"/>
      <c r="J4454" s="430"/>
      <c r="K4454" s="48"/>
      <c r="L4454" s="457" t="str">
        <f t="shared" si="138"/>
        <v/>
      </c>
      <c r="M4454" s="245" cm="1">
        <f t="array" ref="M4454">SUMPRODUCT(--(N4454:Q4454&lt;&gt;"")) + IF(TRIM(R4454)="",0,LEN(R4454)-LEN(SUBSTITUTE(R4454,",",""))+1)</f>
        <v>0</v>
      </c>
      <c r="N4454" s="242" t="str">
        <f>IF(AND(I4454&lt;&gt;0,I4454&lt;&gt;""),IF(TRIM(SUBSTITUTE(B4454,CHAR(160),""))="","",IF(ISNUMBER(MATCH(TRIM(SUBSTITUTE(B4454,CHAR(160),"")),'Look Up Values'!$B$2:$B$500,0)),"","Origin error")),"")</f>
        <v/>
      </c>
      <c r="O4454" s="242" t="str">
        <f>IF(AND(I4454&lt;&gt;0,I4454&lt;&gt;""),IF(C4454="","",IF(AND(ISNUMBER(--LEFT(C4454,FIND(" ",C4454&amp;" ")-1)),OR(LEN(LEFT(C4454,FIND(" ",C4454&amp;" ")-1))=6,LEN(LEFT(C4454,FIND(" ",C4454&amp;" ")-1))=7),OR(ISNUMBER(MATCH(LEFT(C4454,FIND(" ",C4454&amp;" ")-1),'Look Up Values'!$G$2:$G$1000,0)),ISNUMBER(MATCH(LEFT(C4454,FIND(" ",C4454&amp;" ")-1),'Look Up Values'!$AE$2:$AE$2000,0)))),"","EWC error")),"")</f>
        <v/>
      </c>
      <c r="P4454" s="242" t="str" cm="1">
        <f t="array" ref="P4454">IF(AND(I4454&lt;&gt;0,I4454&lt;&gt;""),IF(D4454="","",IF(ISNUMBER(MATCH(SUBSTITUTE(D4454," ",""),SUBSTITUTE('Look Up Values'!$S$2:$S$120," ",""),0)),"","D&amp;R error")),"")</f>
        <v/>
      </c>
      <c r="Q4454" s="242" t="str" cm="1">
        <f t="array" ref="Q4454">IF(AND(I4454&lt;&gt;0,I4454&lt;&gt;""),IF(G4454="","",IF(ISNUMBER(MATCH(SUBSTITUTE(G4454," ",""),SUBSTITUTE('Look Up Values'!$I$2:$I$10," ",""),0)),"","State error")),"")</f>
        <v/>
      </c>
      <c r="R4454" s="260" t="str">
        <f t="shared" si="139"/>
        <v/>
      </c>
    </row>
    <row r="4455" spans="1:18" ht="15.75">
      <c r="A4455" s="250">
        <v>4448</v>
      </c>
      <c r="B4455" s="198"/>
      <c r="C4455" s="25"/>
      <c r="D4455" s="25"/>
      <c r="E4455" s="25"/>
      <c r="F4455" s="25"/>
      <c r="G4455" s="26"/>
      <c r="H4455" s="27"/>
      <c r="I4455" s="28"/>
      <c r="J4455" s="430"/>
      <c r="K4455" s="48"/>
      <c r="L4455" s="457" t="str">
        <f t="shared" si="138"/>
        <v/>
      </c>
      <c r="M4455" s="245" cm="1">
        <f t="array" ref="M4455">SUMPRODUCT(--(N4455:Q4455&lt;&gt;"")) + IF(TRIM(R4455)="",0,LEN(R4455)-LEN(SUBSTITUTE(R4455,",",""))+1)</f>
        <v>0</v>
      </c>
      <c r="N4455" s="242" t="str">
        <f>IF(AND(I4455&lt;&gt;0,I4455&lt;&gt;""),IF(TRIM(SUBSTITUTE(B4455,CHAR(160),""))="","",IF(ISNUMBER(MATCH(TRIM(SUBSTITUTE(B4455,CHAR(160),"")),'Look Up Values'!$B$2:$B$500,0)),"","Origin error")),"")</f>
        <v/>
      </c>
      <c r="O4455" s="242" t="str">
        <f>IF(AND(I4455&lt;&gt;0,I4455&lt;&gt;""),IF(C4455="","",IF(AND(ISNUMBER(--LEFT(C4455,FIND(" ",C4455&amp;" ")-1)),OR(LEN(LEFT(C4455,FIND(" ",C4455&amp;" ")-1))=6,LEN(LEFT(C4455,FIND(" ",C4455&amp;" ")-1))=7),OR(ISNUMBER(MATCH(LEFT(C4455,FIND(" ",C4455&amp;" ")-1),'Look Up Values'!$G$2:$G$1000,0)),ISNUMBER(MATCH(LEFT(C4455,FIND(" ",C4455&amp;" ")-1),'Look Up Values'!$AE$2:$AE$2000,0)))),"","EWC error")),"")</f>
        <v/>
      </c>
      <c r="P4455" s="242" t="str" cm="1">
        <f t="array" ref="P4455">IF(AND(I4455&lt;&gt;0,I4455&lt;&gt;""),IF(D4455="","",IF(ISNUMBER(MATCH(SUBSTITUTE(D4455," ",""),SUBSTITUTE('Look Up Values'!$S$2:$S$120," ",""),0)),"","D&amp;R error")),"")</f>
        <v/>
      </c>
      <c r="Q4455" s="242" t="str" cm="1">
        <f t="array" ref="Q4455">IF(AND(I4455&lt;&gt;0,I4455&lt;&gt;""),IF(G4455="","",IF(ISNUMBER(MATCH(SUBSTITUTE(G4455," ",""),SUBSTITUTE('Look Up Values'!$I$2:$I$10," ",""),0)),"","State error")),"")</f>
        <v/>
      </c>
      <c r="R4455" s="260" t="str">
        <f t="shared" si="139"/>
        <v/>
      </c>
    </row>
    <row r="4456" spans="1:18" ht="15.75">
      <c r="A4456" s="250">
        <v>4449</v>
      </c>
      <c r="B4456" s="198"/>
      <c r="C4456" s="25"/>
      <c r="D4456" s="25"/>
      <c r="E4456" s="25"/>
      <c r="F4456" s="25"/>
      <c r="G4456" s="26"/>
      <c r="H4456" s="27"/>
      <c r="I4456" s="28"/>
      <c r="J4456" s="430"/>
      <c r="K4456" s="48"/>
      <c r="L4456" s="457" t="str">
        <f t="shared" si="138"/>
        <v/>
      </c>
      <c r="M4456" s="245" cm="1">
        <f t="array" ref="M4456">SUMPRODUCT(--(N4456:Q4456&lt;&gt;"")) + IF(TRIM(R4456)="",0,LEN(R4456)-LEN(SUBSTITUTE(R4456,",",""))+1)</f>
        <v>0</v>
      </c>
      <c r="N4456" s="242" t="str">
        <f>IF(AND(I4456&lt;&gt;0,I4456&lt;&gt;""),IF(TRIM(SUBSTITUTE(B4456,CHAR(160),""))="","",IF(ISNUMBER(MATCH(TRIM(SUBSTITUTE(B4456,CHAR(160),"")),'Look Up Values'!$B$2:$B$500,0)),"","Origin error")),"")</f>
        <v/>
      </c>
      <c r="O4456" s="242" t="str">
        <f>IF(AND(I4456&lt;&gt;0,I4456&lt;&gt;""),IF(C4456="","",IF(AND(ISNUMBER(--LEFT(C4456,FIND(" ",C4456&amp;" ")-1)),OR(LEN(LEFT(C4456,FIND(" ",C4456&amp;" ")-1))=6,LEN(LEFT(C4456,FIND(" ",C4456&amp;" ")-1))=7),OR(ISNUMBER(MATCH(LEFT(C4456,FIND(" ",C4456&amp;" ")-1),'Look Up Values'!$G$2:$G$1000,0)),ISNUMBER(MATCH(LEFT(C4456,FIND(" ",C4456&amp;" ")-1),'Look Up Values'!$AE$2:$AE$2000,0)))),"","EWC error")),"")</f>
        <v/>
      </c>
      <c r="P4456" s="242" t="str" cm="1">
        <f t="array" ref="P4456">IF(AND(I4456&lt;&gt;0,I4456&lt;&gt;""),IF(D4456="","",IF(ISNUMBER(MATCH(SUBSTITUTE(D4456," ",""),SUBSTITUTE('Look Up Values'!$S$2:$S$120," ",""),0)),"","D&amp;R error")),"")</f>
        <v/>
      </c>
      <c r="Q4456" s="242" t="str" cm="1">
        <f t="array" ref="Q4456">IF(AND(I4456&lt;&gt;0,I4456&lt;&gt;""),IF(G4456="","",IF(ISNUMBER(MATCH(SUBSTITUTE(G4456," ",""),SUBSTITUTE('Look Up Values'!$I$2:$I$10," ",""),0)),"","State error")),"")</f>
        <v/>
      </c>
      <c r="R4456" s="260" t="str">
        <f t="shared" si="139"/>
        <v/>
      </c>
    </row>
    <row r="4457" spans="1:18" ht="15.75">
      <c r="A4457" s="250">
        <v>4450</v>
      </c>
      <c r="B4457" s="198"/>
      <c r="C4457" s="25"/>
      <c r="D4457" s="25"/>
      <c r="E4457" s="25"/>
      <c r="F4457" s="25"/>
      <c r="G4457" s="26"/>
      <c r="H4457" s="27"/>
      <c r="I4457" s="28"/>
      <c r="J4457" s="430"/>
      <c r="K4457" s="48"/>
      <c r="L4457" s="457" t="str">
        <f t="shared" si="138"/>
        <v/>
      </c>
      <c r="M4457" s="245" cm="1">
        <f t="array" ref="M4457">SUMPRODUCT(--(N4457:Q4457&lt;&gt;"")) + IF(TRIM(R4457)="",0,LEN(R4457)-LEN(SUBSTITUTE(R4457,",",""))+1)</f>
        <v>0</v>
      </c>
      <c r="N4457" s="242" t="str">
        <f>IF(AND(I4457&lt;&gt;0,I4457&lt;&gt;""),IF(TRIM(SUBSTITUTE(B4457,CHAR(160),""))="","",IF(ISNUMBER(MATCH(TRIM(SUBSTITUTE(B4457,CHAR(160),"")),'Look Up Values'!$B$2:$B$500,0)),"","Origin error")),"")</f>
        <v/>
      </c>
      <c r="O4457" s="242" t="str">
        <f>IF(AND(I4457&lt;&gt;0,I4457&lt;&gt;""),IF(C4457="","",IF(AND(ISNUMBER(--LEFT(C4457,FIND(" ",C4457&amp;" ")-1)),OR(LEN(LEFT(C4457,FIND(" ",C4457&amp;" ")-1))=6,LEN(LEFT(C4457,FIND(" ",C4457&amp;" ")-1))=7),OR(ISNUMBER(MATCH(LEFT(C4457,FIND(" ",C4457&amp;" ")-1),'Look Up Values'!$G$2:$G$1000,0)),ISNUMBER(MATCH(LEFT(C4457,FIND(" ",C4457&amp;" ")-1),'Look Up Values'!$AE$2:$AE$2000,0)))),"","EWC error")),"")</f>
        <v/>
      </c>
      <c r="P4457" s="242" t="str" cm="1">
        <f t="array" ref="P4457">IF(AND(I4457&lt;&gt;0,I4457&lt;&gt;""),IF(D4457="","",IF(ISNUMBER(MATCH(SUBSTITUTE(D4457," ",""),SUBSTITUTE('Look Up Values'!$S$2:$S$120," ",""),0)),"","D&amp;R error")),"")</f>
        <v/>
      </c>
      <c r="Q4457" s="242" t="str" cm="1">
        <f t="array" ref="Q4457">IF(AND(I4457&lt;&gt;0,I4457&lt;&gt;""),IF(G4457="","",IF(ISNUMBER(MATCH(SUBSTITUTE(G4457," ",""),SUBSTITUTE('Look Up Values'!$I$2:$I$10," ",""),0)),"","State error")),"")</f>
        <v/>
      </c>
      <c r="R4457" s="260" t="str">
        <f t="shared" si="139"/>
        <v/>
      </c>
    </row>
    <row r="4458" spans="1:18" ht="15.75">
      <c r="A4458" s="250">
        <v>4451</v>
      </c>
      <c r="B4458" s="198"/>
      <c r="C4458" s="25"/>
      <c r="D4458" s="25"/>
      <c r="E4458" s="25"/>
      <c r="F4458" s="25"/>
      <c r="G4458" s="26"/>
      <c r="H4458" s="27"/>
      <c r="I4458" s="28"/>
      <c r="J4458" s="430"/>
      <c r="K4458" s="48"/>
      <c r="L4458" s="457" t="str">
        <f t="shared" si="138"/>
        <v/>
      </c>
      <c r="M4458" s="245" cm="1">
        <f t="array" ref="M4458">SUMPRODUCT(--(N4458:Q4458&lt;&gt;"")) + IF(TRIM(R4458)="",0,LEN(R4458)-LEN(SUBSTITUTE(R4458,",",""))+1)</f>
        <v>0</v>
      </c>
      <c r="N4458" s="242" t="str">
        <f>IF(AND(I4458&lt;&gt;0,I4458&lt;&gt;""),IF(TRIM(SUBSTITUTE(B4458,CHAR(160),""))="","",IF(ISNUMBER(MATCH(TRIM(SUBSTITUTE(B4458,CHAR(160),"")),'Look Up Values'!$B$2:$B$500,0)),"","Origin error")),"")</f>
        <v/>
      </c>
      <c r="O4458" s="242" t="str">
        <f>IF(AND(I4458&lt;&gt;0,I4458&lt;&gt;""),IF(C4458="","",IF(AND(ISNUMBER(--LEFT(C4458,FIND(" ",C4458&amp;" ")-1)),OR(LEN(LEFT(C4458,FIND(" ",C4458&amp;" ")-1))=6,LEN(LEFT(C4458,FIND(" ",C4458&amp;" ")-1))=7),OR(ISNUMBER(MATCH(LEFT(C4458,FIND(" ",C4458&amp;" ")-1),'Look Up Values'!$G$2:$G$1000,0)),ISNUMBER(MATCH(LEFT(C4458,FIND(" ",C4458&amp;" ")-1),'Look Up Values'!$AE$2:$AE$2000,0)))),"","EWC error")),"")</f>
        <v/>
      </c>
      <c r="P4458" s="242" t="str" cm="1">
        <f t="array" ref="P4458">IF(AND(I4458&lt;&gt;0,I4458&lt;&gt;""),IF(D4458="","",IF(ISNUMBER(MATCH(SUBSTITUTE(D4458," ",""),SUBSTITUTE('Look Up Values'!$S$2:$S$120," ",""),0)),"","D&amp;R error")),"")</f>
        <v/>
      </c>
      <c r="Q4458" s="242" t="str" cm="1">
        <f t="array" ref="Q4458">IF(AND(I4458&lt;&gt;0,I4458&lt;&gt;""),IF(G4458="","",IF(ISNUMBER(MATCH(SUBSTITUTE(G4458," ",""),SUBSTITUTE('Look Up Values'!$I$2:$I$10," ",""),0)),"","State error")),"")</f>
        <v/>
      </c>
      <c r="R4458" s="260" t="str">
        <f t="shared" si="139"/>
        <v/>
      </c>
    </row>
    <row r="4459" spans="1:18" ht="15.75">
      <c r="A4459" s="250">
        <v>4452</v>
      </c>
      <c r="B4459" s="198"/>
      <c r="C4459" s="25"/>
      <c r="D4459" s="25"/>
      <c r="E4459" s="25"/>
      <c r="F4459" s="25"/>
      <c r="G4459" s="26"/>
      <c r="H4459" s="27"/>
      <c r="I4459" s="28"/>
      <c r="J4459" s="430"/>
      <c r="K4459" s="48"/>
      <c r="L4459" s="457" t="str">
        <f t="shared" si="138"/>
        <v/>
      </c>
      <c r="M4459" s="245" cm="1">
        <f t="array" ref="M4459">SUMPRODUCT(--(N4459:Q4459&lt;&gt;"")) + IF(TRIM(R4459)="",0,LEN(R4459)-LEN(SUBSTITUTE(R4459,",",""))+1)</f>
        <v>0</v>
      </c>
      <c r="N4459" s="242" t="str">
        <f>IF(AND(I4459&lt;&gt;0,I4459&lt;&gt;""),IF(TRIM(SUBSTITUTE(B4459,CHAR(160),""))="","",IF(ISNUMBER(MATCH(TRIM(SUBSTITUTE(B4459,CHAR(160),"")),'Look Up Values'!$B$2:$B$500,0)),"","Origin error")),"")</f>
        <v/>
      </c>
      <c r="O4459" s="242" t="str">
        <f>IF(AND(I4459&lt;&gt;0,I4459&lt;&gt;""),IF(C4459="","",IF(AND(ISNUMBER(--LEFT(C4459,FIND(" ",C4459&amp;" ")-1)),OR(LEN(LEFT(C4459,FIND(" ",C4459&amp;" ")-1))=6,LEN(LEFT(C4459,FIND(" ",C4459&amp;" ")-1))=7),OR(ISNUMBER(MATCH(LEFT(C4459,FIND(" ",C4459&amp;" ")-1),'Look Up Values'!$G$2:$G$1000,0)),ISNUMBER(MATCH(LEFT(C4459,FIND(" ",C4459&amp;" ")-1),'Look Up Values'!$AE$2:$AE$2000,0)))),"","EWC error")),"")</f>
        <v/>
      </c>
      <c r="P4459" s="242" t="str" cm="1">
        <f t="array" ref="P4459">IF(AND(I4459&lt;&gt;0,I4459&lt;&gt;""),IF(D4459="","",IF(ISNUMBER(MATCH(SUBSTITUTE(D4459," ",""),SUBSTITUTE('Look Up Values'!$S$2:$S$120," ",""),0)),"","D&amp;R error")),"")</f>
        <v/>
      </c>
      <c r="Q4459" s="242" t="str" cm="1">
        <f t="array" ref="Q4459">IF(AND(I4459&lt;&gt;0,I4459&lt;&gt;""),IF(G4459="","",IF(ISNUMBER(MATCH(SUBSTITUTE(G4459," ",""),SUBSTITUTE('Look Up Values'!$I$2:$I$10," ",""),0)),"","State error")),"")</f>
        <v/>
      </c>
      <c r="R4459" s="260" t="str">
        <f t="shared" si="139"/>
        <v/>
      </c>
    </row>
    <row r="4460" spans="1:18" ht="15.75">
      <c r="A4460" s="250">
        <v>4453</v>
      </c>
      <c r="B4460" s="198"/>
      <c r="C4460" s="25"/>
      <c r="D4460" s="25"/>
      <c r="E4460" s="25"/>
      <c r="F4460" s="25"/>
      <c r="G4460" s="26"/>
      <c r="H4460" s="27"/>
      <c r="I4460" s="28"/>
      <c r="J4460" s="430"/>
      <c r="K4460" s="48"/>
      <c r="L4460" s="457" t="str">
        <f t="shared" si="138"/>
        <v/>
      </c>
      <c r="M4460" s="245" cm="1">
        <f t="array" ref="M4460">SUMPRODUCT(--(N4460:Q4460&lt;&gt;"")) + IF(TRIM(R4460)="",0,LEN(R4460)-LEN(SUBSTITUTE(R4460,",",""))+1)</f>
        <v>0</v>
      </c>
      <c r="N4460" s="242" t="str">
        <f>IF(AND(I4460&lt;&gt;0,I4460&lt;&gt;""),IF(TRIM(SUBSTITUTE(B4460,CHAR(160),""))="","",IF(ISNUMBER(MATCH(TRIM(SUBSTITUTE(B4460,CHAR(160),"")),'Look Up Values'!$B$2:$B$500,0)),"","Origin error")),"")</f>
        <v/>
      </c>
      <c r="O4460" s="242" t="str">
        <f>IF(AND(I4460&lt;&gt;0,I4460&lt;&gt;""),IF(C4460="","",IF(AND(ISNUMBER(--LEFT(C4460,FIND(" ",C4460&amp;" ")-1)),OR(LEN(LEFT(C4460,FIND(" ",C4460&amp;" ")-1))=6,LEN(LEFT(C4460,FIND(" ",C4460&amp;" ")-1))=7),OR(ISNUMBER(MATCH(LEFT(C4460,FIND(" ",C4460&amp;" ")-1),'Look Up Values'!$G$2:$G$1000,0)),ISNUMBER(MATCH(LEFT(C4460,FIND(" ",C4460&amp;" ")-1),'Look Up Values'!$AE$2:$AE$2000,0)))),"","EWC error")),"")</f>
        <v/>
      </c>
      <c r="P4460" s="242" t="str" cm="1">
        <f t="array" ref="P4460">IF(AND(I4460&lt;&gt;0,I4460&lt;&gt;""),IF(D4460="","",IF(ISNUMBER(MATCH(SUBSTITUTE(D4460," ",""),SUBSTITUTE('Look Up Values'!$S$2:$S$120," ",""),0)),"","D&amp;R error")),"")</f>
        <v/>
      </c>
      <c r="Q4460" s="242" t="str" cm="1">
        <f t="array" ref="Q4460">IF(AND(I4460&lt;&gt;0,I4460&lt;&gt;""),IF(G4460="","",IF(ISNUMBER(MATCH(SUBSTITUTE(G4460," ",""),SUBSTITUTE('Look Up Values'!$I$2:$I$10," ",""),0)),"","State error")),"")</f>
        <v/>
      </c>
      <c r="R4460" s="260" t="str">
        <f t="shared" si="139"/>
        <v/>
      </c>
    </row>
    <row r="4461" spans="1:18" ht="15.75">
      <c r="A4461" s="250">
        <v>4454</v>
      </c>
      <c r="B4461" s="198"/>
      <c r="C4461" s="25"/>
      <c r="D4461" s="25"/>
      <c r="E4461" s="25"/>
      <c r="F4461" s="25"/>
      <c r="G4461" s="26"/>
      <c r="H4461" s="27"/>
      <c r="I4461" s="28"/>
      <c r="J4461" s="430"/>
      <c r="K4461" s="48"/>
      <c r="L4461" s="457" t="str">
        <f t="shared" si="138"/>
        <v/>
      </c>
      <c r="M4461" s="245" cm="1">
        <f t="array" ref="M4461">SUMPRODUCT(--(N4461:Q4461&lt;&gt;"")) + IF(TRIM(R4461)="",0,LEN(R4461)-LEN(SUBSTITUTE(R4461,",",""))+1)</f>
        <v>0</v>
      </c>
      <c r="N4461" s="242" t="str">
        <f>IF(AND(I4461&lt;&gt;0,I4461&lt;&gt;""),IF(TRIM(SUBSTITUTE(B4461,CHAR(160),""))="","",IF(ISNUMBER(MATCH(TRIM(SUBSTITUTE(B4461,CHAR(160),"")),'Look Up Values'!$B$2:$B$500,0)),"","Origin error")),"")</f>
        <v/>
      </c>
      <c r="O4461" s="242" t="str">
        <f>IF(AND(I4461&lt;&gt;0,I4461&lt;&gt;""),IF(C4461="","",IF(AND(ISNUMBER(--LEFT(C4461,FIND(" ",C4461&amp;" ")-1)),OR(LEN(LEFT(C4461,FIND(" ",C4461&amp;" ")-1))=6,LEN(LEFT(C4461,FIND(" ",C4461&amp;" ")-1))=7),OR(ISNUMBER(MATCH(LEFT(C4461,FIND(" ",C4461&amp;" ")-1),'Look Up Values'!$G$2:$G$1000,0)),ISNUMBER(MATCH(LEFT(C4461,FIND(" ",C4461&amp;" ")-1),'Look Up Values'!$AE$2:$AE$2000,0)))),"","EWC error")),"")</f>
        <v/>
      </c>
      <c r="P4461" s="242" t="str" cm="1">
        <f t="array" ref="P4461">IF(AND(I4461&lt;&gt;0,I4461&lt;&gt;""),IF(D4461="","",IF(ISNUMBER(MATCH(SUBSTITUTE(D4461," ",""),SUBSTITUTE('Look Up Values'!$S$2:$S$120," ",""),0)),"","D&amp;R error")),"")</f>
        <v/>
      </c>
      <c r="Q4461" s="242" t="str" cm="1">
        <f t="array" ref="Q4461">IF(AND(I4461&lt;&gt;0,I4461&lt;&gt;""),IF(G4461="","",IF(ISNUMBER(MATCH(SUBSTITUTE(G4461," ",""),SUBSTITUTE('Look Up Values'!$I$2:$I$10," ",""),0)),"","State error")),"")</f>
        <v/>
      </c>
      <c r="R4461" s="260" t="str">
        <f t="shared" si="139"/>
        <v/>
      </c>
    </row>
    <row r="4462" spans="1:18" ht="15.75">
      <c r="A4462" s="250">
        <v>4455</v>
      </c>
      <c r="B4462" s="198"/>
      <c r="C4462" s="25"/>
      <c r="D4462" s="25"/>
      <c r="E4462" s="25"/>
      <c r="F4462" s="25"/>
      <c r="G4462" s="26"/>
      <c r="H4462" s="27"/>
      <c r="I4462" s="28"/>
      <c r="J4462" s="430"/>
      <c r="K4462" s="48"/>
      <c r="L4462" s="457" t="str">
        <f t="shared" si="138"/>
        <v/>
      </c>
      <c r="M4462" s="245" cm="1">
        <f t="array" ref="M4462">SUMPRODUCT(--(N4462:Q4462&lt;&gt;"")) + IF(TRIM(R4462)="",0,LEN(R4462)-LEN(SUBSTITUTE(R4462,",",""))+1)</f>
        <v>0</v>
      </c>
      <c r="N4462" s="242" t="str">
        <f>IF(AND(I4462&lt;&gt;0,I4462&lt;&gt;""),IF(TRIM(SUBSTITUTE(B4462,CHAR(160),""))="","",IF(ISNUMBER(MATCH(TRIM(SUBSTITUTE(B4462,CHAR(160),"")),'Look Up Values'!$B$2:$B$500,0)),"","Origin error")),"")</f>
        <v/>
      </c>
      <c r="O4462" s="242" t="str">
        <f>IF(AND(I4462&lt;&gt;0,I4462&lt;&gt;""),IF(C4462="","",IF(AND(ISNUMBER(--LEFT(C4462,FIND(" ",C4462&amp;" ")-1)),OR(LEN(LEFT(C4462,FIND(" ",C4462&amp;" ")-1))=6,LEN(LEFT(C4462,FIND(" ",C4462&amp;" ")-1))=7),OR(ISNUMBER(MATCH(LEFT(C4462,FIND(" ",C4462&amp;" ")-1),'Look Up Values'!$G$2:$G$1000,0)),ISNUMBER(MATCH(LEFT(C4462,FIND(" ",C4462&amp;" ")-1),'Look Up Values'!$AE$2:$AE$2000,0)))),"","EWC error")),"")</f>
        <v/>
      </c>
      <c r="P4462" s="242" t="str" cm="1">
        <f t="array" ref="P4462">IF(AND(I4462&lt;&gt;0,I4462&lt;&gt;""),IF(D4462="","",IF(ISNUMBER(MATCH(SUBSTITUTE(D4462," ",""),SUBSTITUTE('Look Up Values'!$S$2:$S$120," ",""),0)),"","D&amp;R error")),"")</f>
        <v/>
      </c>
      <c r="Q4462" s="242" t="str" cm="1">
        <f t="array" ref="Q4462">IF(AND(I4462&lt;&gt;0,I4462&lt;&gt;""),IF(G4462="","",IF(ISNUMBER(MATCH(SUBSTITUTE(G4462," ",""),SUBSTITUTE('Look Up Values'!$I$2:$I$10," ",""),0)),"","State error")),"")</f>
        <v/>
      </c>
      <c r="R4462" s="260" t="str">
        <f t="shared" si="139"/>
        <v/>
      </c>
    </row>
    <row r="4463" spans="1:18" ht="15.75">
      <c r="A4463" s="250">
        <v>4456</v>
      </c>
      <c r="B4463" s="198"/>
      <c r="C4463" s="25"/>
      <c r="D4463" s="25"/>
      <c r="E4463" s="25"/>
      <c r="F4463" s="25"/>
      <c r="G4463" s="26"/>
      <c r="H4463" s="27"/>
      <c r="I4463" s="28"/>
      <c r="J4463" s="430"/>
      <c r="K4463" s="48"/>
      <c r="L4463" s="457" t="str">
        <f t="shared" si="138"/>
        <v/>
      </c>
      <c r="M4463" s="245" cm="1">
        <f t="array" ref="M4463">SUMPRODUCT(--(N4463:Q4463&lt;&gt;"")) + IF(TRIM(R4463)="",0,LEN(R4463)-LEN(SUBSTITUTE(R4463,",",""))+1)</f>
        <v>0</v>
      </c>
      <c r="N4463" s="242" t="str">
        <f>IF(AND(I4463&lt;&gt;0,I4463&lt;&gt;""),IF(TRIM(SUBSTITUTE(B4463,CHAR(160),""))="","",IF(ISNUMBER(MATCH(TRIM(SUBSTITUTE(B4463,CHAR(160),"")),'Look Up Values'!$B$2:$B$500,0)),"","Origin error")),"")</f>
        <v/>
      </c>
      <c r="O4463" s="242" t="str">
        <f>IF(AND(I4463&lt;&gt;0,I4463&lt;&gt;""),IF(C4463="","",IF(AND(ISNUMBER(--LEFT(C4463,FIND(" ",C4463&amp;" ")-1)),OR(LEN(LEFT(C4463,FIND(" ",C4463&amp;" ")-1))=6,LEN(LEFT(C4463,FIND(" ",C4463&amp;" ")-1))=7),OR(ISNUMBER(MATCH(LEFT(C4463,FIND(" ",C4463&amp;" ")-1),'Look Up Values'!$G$2:$G$1000,0)),ISNUMBER(MATCH(LEFT(C4463,FIND(" ",C4463&amp;" ")-1),'Look Up Values'!$AE$2:$AE$2000,0)))),"","EWC error")),"")</f>
        <v/>
      </c>
      <c r="P4463" s="242" t="str" cm="1">
        <f t="array" ref="P4463">IF(AND(I4463&lt;&gt;0,I4463&lt;&gt;""),IF(D4463="","",IF(ISNUMBER(MATCH(SUBSTITUTE(D4463," ",""),SUBSTITUTE('Look Up Values'!$S$2:$S$120," ",""),0)),"","D&amp;R error")),"")</f>
        <v/>
      </c>
      <c r="Q4463" s="242" t="str" cm="1">
        <f t="array" ref="Q4463">IF(AND(I4463&lt;&gt;0,I4463&lt;&gt;""),IF(G4463="","",IF(ISNUMBER(MATCH(SUBSTITUTE(G4463," ",""),SUBSTITUTE('Look Up Values'!$I$2:$I$10," ",""),0)),"","State error")),"")</f>
        <v/>
      </c>
      <c r="R4463" s="260" t="str">
        <f t="shared" si="139"/>
        <v/>
      </c>
    </row>
    <row r="4464" spans="1:18" ht="15.75">
      <c r="A4464" s="250">
        <v>4457</v>
      </c>
      <c r="B4464" s="198"/>
      <c r="C4464" s="25"/>
      <c r="D4464" s="25"/>
      <c r="E4464" s="25"/>
      <c r="F4464" s="25"/>
      <c r="G4464" s="26"/>
      <c r="H4464" s="27"/>
      <c r="I4464" s="28"/>
      <c r="J4464" s="430"/>
      <c r="K4464" s="48"/>
      <c r="L4464" s="457" t="str">
        <f t="shared" si="138"/>
        <v/>
      </c>
      <c r="M4464" s="245" cm="1">
        <f t="array" ref="M4464">SUMPRODUCT(--(N4464:Q4464&lt;&gt;"")) + IF(TRIM(R4464)="",0,LEN(R4464)-LEN(SUBSTITUTE(R4464,",",""))+1)</f>
        <v>0</v>
      </c>
      <c r="N4464" s="242" t="str">
        <f>IF(AND(I4464&lt;&gt;0,I4464&lt;&gt;""),IF(TRIM(SUBSTITUTE(B4464,CHAR(160),""))="","",IF(ISNUMBER(MATCH(TRIM(SUBSTITUTE(B4464,CHAR(160),"")),'Look Up Values'!$B$2:$B$500,0)),"","Origin error")),"")</f>
        <v/>
      </c>
      <c r="O4464" s="242" t="str">
        <f>IF(AND(I4464&lt;&gt;0,I4464&lt;&gt;""),IF(C4464="","",IF(AND(ISNUMBER(--LEFT(C4464,FIND(" ",C4464&amp;" ")-1)),OR(LEN(LEFT(C4464,FIND(" ",C4464&amp;" ")-1))=6,LEN(LEFT(C4464,FIND(" ",C4464&amp;" ")-1))=7),OR(ISNUMBER(MATCH(LEFT(C4464,FIND(" ",C4464&amp;" ")-1),'Look Up Values'!$G$2:$G$1000,0)),ISNUMBER(MATCH(LEFT(C4464,FIND(" ",C4464&amp;" ")-1),'Look Up Values'!$AE$2:$AE$2000,0)))),"","EWC error")),"")</f>
        <v/>
      </c>
      <c r="P4464" s="242" t="str" cm="1">
        <f t="array" ref="P4464">IF(AND(I4464&lt;&gt;0,I4464&lt;&gt;""),IF(D4464="","",IF(ISNUMBER(MATCH(SUBSTITUTE(D4464," ",""),SUBSTITUTE('Look Up Values'!$S$2:$S$120," ",""),0)),"","D&amp;R error")),"")</f>
        <v/>
      </c>
      <c r="Q4464" s="242" t="str" cm="1">
        <f t="array" ref="Q4464">IF(AND(I4464&lt;&gt;0,I4464&lt;&gt;""),IF(G4464="","",IF(ISNUMBER(MATCH(SUBSTITUTE(G4464," ",""),SUBSTITUTE('Look Up Values'!$I$2:$I$10," ",""),0)),"","State error")),"")</f>
        <v/>
      </c>
      <c r="R4464" s="260" t="str">
        <f t="shared" si="139"/>
        <v/>
      </c>
    </row>
    <row r="4465" spans="1:18" ht="15.75">
      <c r="A4465" s="250">
        <v>4458</v>
      </c>
      <c r="B4465" s="198"/>
      <c r="C4465" s="25"/>
      <c r="D4465" s="25"/>
      <c r="E4465" s="25"/>
      <c r="F4465" s="25"/>
      <c r="G4465" s="26"/>
      <c r="H4465" s="27"/>
      <c r="I4465" s="28"/>
      <c r="J4465" s="430"/>
      <c r="K4465" s="48"/>
      <c r="L4465" s="457" t="str">
        <f t="shared" si="138"/>
        <v/>
      </c>
      <c r="M4465" s="245" cm="1">
        <f t="array" ref="M4465">SUMPRODUCT(--(N4465:Q4465&lt;&gt;"")) + IF(TRIM(R4465)="",0,LEN(R4465)-LEN(SUBSTITUTE(R4465,",",""))+1)</f>
        <v>0</v>
      </c>
      <c r="N4465" s="242" t="str">
        <f>IF(AND(I4465&lt;&gt;0,I4465&lt;&gt;""),IF(TRIM(SUBSTITUTE(B4465,CHAR(160),""))="","",IF(ISNUMBER(MATCH(TRIM(SUBSTITUTE(B4465,CHAR(160),"")),'Look Up Values'!$B$2:$B$500,0)),"","Origin error")),"")</f>
        <v/>
      </c>
      <c r="O4465" s="242" t="str">
        <f>IF(AND(I4465&lt;&gt;0,I4465&lt;&gt;""),IF(C4465="","",IF(AND(ISNUMBER(--LEFT(C4465,FIND(" ",C4465&amp;" ")-1)),OR(LEN(LEFT(C4465,FIND(" ",C4465&amp;" ")-1))=6,LEN(LEFT(C4465,FIND(" ",C4465&amp;" ")-1))=7),OR(ISNUMBER(MATCH(LEFT(C4465,FIND(" ",C4465&amp;" ")-1),'Look Up Values'!$G$2:$G$1000,0)),ISNUMBER(MATCH(LEFT(C4465,FIND(" ",C4465&amp;" ")-1),'Look Up Values'!$AE$2:$AE$2000,0)))),"","EWC error")),"")</f>
        <v/>
      </c>
      <c r="P4465" s="242" t="str" cm="1">
        <f t="array" ref="P4465">IF(AND(I4465&lt;&gt;0,I4465&lt;&gt;""),IF(D4465="","",IF(ISNUMBER(MATCH(SUBSTITUTE(D4465," ",""),SUBSTITUTE('Look Up Values'!$S$2:$S$120," ",""),0)),"","D&amp;R error")),"")</f>
        <v/>
      </c>
      <c r="Q4465" s="242" t="str" cm="1">
        <f t="array" ref="Q4465">IF(AND(I4465&lt;&gt;0,I4465&lt;&gt;""),IF(G4465="","",IF(ISNUMBER(MATCH(SUBSTITUTE(G4465," ",""),SUBSTITUTE('Look Up Values'!$I$2:$I$10," ",""),0)),"","State error")),"")</f>
        <v/>
      </c>
      <c r="R4465" s="260" t="str">
        <f t="shared" si="139"/>
        <v/>
      </c>
    </row>
    <row r="4466" spans="1:18" ht="15.75">
      <c r="A4466" s="250">
        <v>4459</v>
      </c>
      <c r="B4466" s="198"/>
      <c r="C4466" s="25"/>
      <c r="D4466" s="25"/>
      <c r="E4466" s="25"/>
      <c r="F4466" s="25"/>
      <c r="G4466" s="26"/>
      <c r="H4466" s="27"/>
      <c r="I4466" s="28"/>
      <c r="J4466" s="430"/>
      <c r="K4466" s="48"/>
      <c r="L4466" s="457" t="str">
        <f t="shared" si="138"/>
        <v/>
      </c>
      <c r="M4466" s="245" cm="1">
        <f t="array" ref="M4466">SUMPRODUCT(--(N4466:Q4466&lt;&gt;"")) + IF(TRIM(R4466)="",0,LEN(R4466)-LEN(SUBSTITUTE(R4466,",",""))+1)</f>
        <v>0</v>
      </c>
      <c r="N4466" s="242" t="str">
        <f>IF(AND(I4466&lt;&gt;0,I4466&lt;&gt;""),IF(TRIM(SUBSTITUTE(B4466,CHAR(160),""))="","",IF(ISNUMBER(MATCH(TRIM(SUBSTITUTE(B4466,CHAR(160),"")),'Look Up Values'!$B$2:$B$500,0)),"","Origin error")),"")</f>
        <v/>
      </c>
      <c r="O4466" s="242" t="str">
        <f>IF(AND(I4466&lt;&gt;0,I4466&lt;&gt;""),IF(C4466="","",IF(AND(ISNUMBER(--LEFT(C4466,FIND(" ",C4466&amp;" ")-1)),OR(LEN(LEFT(C4466,FIND(" ",C4466&amp;" ")-1))=6,LEN(LEFT(C4466,FIND(" ",C4466&amp;" ")-1))=7),OR(ISNUMBER(MATCH(LEFT(C4466,FIND(" ",C4466&amp;" ")-1),'Look Up Values'!$G$2:$G$1000,0)),ISNUMBER(MATCH(LEFT(C4466,FIND(" ",C4466&amp;" ")-1),'Look Up Values'!$AE$2:$AE$2000,0)))),"","EWC error")),"")</f>
        <v/>
      </c>
      <c r="P4466" s="242" t="str" cm="1">
        <f t="array" ref="P4466">IF(AND(I4466&lt;&gt;0,I4466&lt;&gt;""),IF(D4466="","",IF(ISNUMBER(MATCH(SUBSTITUTE(D4466," ",""),SUBSTITUTE('Look Up Values'!$S$2:$S$120," ",""),0)),"","D&amp;R error")),"")</f>
        <v/>
      </c>
      <c r="Q4466" s="242" t="str" cm="1">
        <f t="array" ref="Q4466">IF(AND(I4466&lt;&gt;0,I4466&lt;&gt;""),IF(G4466="","",IF(ISNUMBER(MATCH(SUBSTITUTE(G4466," ",""),SUBSTITUTE('Look Up Values'!$I$2:$I$10," ",""),0)),"","State error")),"")</f>
        <v/>
      </c>
      <c r="R4466" s="260" t="str">
        <f t="shared" si="139"/>
        <v/>
      </c>
    </row>
    <row r="4467" spans="1:18" ht="15.75">
      <c r="A4467" s="250">
        <v>4460</v>
      </c>
      <c r="B4467" s="198"/>
      <c r="C4467" s="25"/>
      <c r="D4467" s="25"/>
      <c r="E4467" s="25"/>
      <c r="F4467" s="25"/>
      <c r="G4467" s="26"/>
      <c r="H4467" s="27"/>
      <c r="I4467" s="28"/>
      <c r="J4467" s="430"/>
      <c r="K4467" s="48"/>
      <c r="L4467" s="457" t="str">
        <f t="shared" si="138"/>
        <v/>
      </c>
      <c r="M4467" s="245" cm="1">
        <f t="array" ref="M4467">SUMPRODUCT(--(N4467:Q4467&lt;&gt;"")) + IF(TRIM(R4467)="",0,LEN(R4467)-LEN(SUBSTITUTE(R4467,",",""))+1)</f>
        <v>0</v>
      </c>
      <c r="N4467" s="242" t="str">
        <f>IF(AND(I4467&lt;&gt;0,I4467&lt;&gt;""),IF(TRIM(SUBSTITUTE(B4467,CHAR(160),""))="","",IF(ISNUMBER(MATCH(TRIM(SUBSTITUTE(B4467,CHAR(160),"")),'Look Up Values'!$B$2:$B$500,0)),"","Origin error")),"")</f>
        <v/>
      </c>
      <c r="O4467" s="242" t="str">
        <f>IF(AND(I4467&lt;&gt;0,I4467&lt;&gt;""),IF(C4467="","",IF(AND(ISNUMBER(--LEFT(C4467,FIND(" ",C4467&amp;" ")-1)),OR(LEN(LEFT(C4467,FIND(" ",C4467&amp;" ")-1))=6,LEN(LEFT(C4467,FIND(" ",C4467&amp;" ")-1))=7),OR(ISNUMBER(MATCH(LEFT(C4467,FIND(" ",C4467&amp;" ")-1),'Look Up Values'!$G$2:$G$1000,0)),ISNUMBER(MATCH(LEFT(C4467,FIND(" ",C4467&amp;" ")-1),'Look Up Values'!$AE$2:$AE$2000,0)))),"","EWC error")),"")</f>
        <v/>
      </c>
      <c r="P4467" s="242" t="str" cm="1">
        <f t="array" ref="P4467">IF(AND(I4467&lt;&gt;0,I4467&lt;&gt;""),IF(D4467="","",IF(ISNUMBER(MATCH(SUBSTITUTE(D4467," ",""),SUBSTITUTE('Look Up Values'!$S$2:$S$120," ",""),0)),"","D&amp;R error")),"")</f>
        <v/>
      </c>
      <c r="Q4467" s="242" t="str" cm="1">
        <f t="array" ref="Q4467">IF(AND(I4467&lt;&gt;0,I4467&lt;&gt;""),IF(G4467="","",IF(ISNUMBER(MATCH(SUBSTITUTE(G4467," ",""),SUBSTITUTE('Look Up Values'!$I$2:$I$10," ",""),0)),"","State error")),"")</f>
        <v/>
      </c>
      <c r="R4467" s="260" t="str">
        <f t="shared" si="139"/>
        <v/>
      </c>
    </row>
    <row r="4468" spans="1:18" ht="15.75">
      <c r="A4468" s="250">
        <v>4461</v>
      </c>
      <c r="B4468" s="198"/>
      <c r="C4468" s="25"/>
      <c r="D4468" s="25"/>
      <c r="E4468" s="25"/>
      <c r="F4468" s="25"/>
      <c r="G4468" s="26"/>
      <c r="H4468" s="27"/>
      <c r="I4468" s="28"/>
      <c r="J4468" s="430"/>
      <c r="K4468" s="48"/>
      <c r="L4468" s="457" t="str">
        <f t="shared" si="138"/>
        <v/>
      </c>
      <c r="M4468" s="245" cm="1">
        <f t="array" ref="M4468">SUMPRODUCT(--(N4468:Q4468&lt;&gt;"")) + IF(TRIM(R4468)="",0,LEN(R4468)-LEN(SUBSTITUTE(R4468,",",""))+1)</f>
        <v>0</v>
      </c>
      <c r="N4468" s="242" t="str">
        <f>IF(AND(I4468&lt;&gt;0,I4468&lt;&gt;""),IF(TRIM(SUBSTITUTE(B4468,CHAR(160),""))="","",IF(ISNUMBER(MATCH(TRIM(SUBSTITUTE(B4468,CHAR(160),"")),'Look Up Values'!$B$2:$B$500,0)),"","Origin error")),"")</f>
        <v/>
      </c>
      <c r="O4468" s="242" t="str">
        <f>IF(AND(I4468&lt;&gt;0,I4468&lt;&gt;""),IF(C4468="","",IF(AND(ISNUMBER(--LEFT(C4468,FIND(" ",C4468&amp;" ")-1)),OR(LEN(LEFT(C4468,FIND(" ",C4468&amp;" ")-1))=6,LEN(LEFT(C4468,FIND(" ",C4468&amp;" ")-1))=7),OR(ISNUMBER(MATCH(LEFT(C4468,FIND(" ",C4468&amp;" ")-1),'Look Up Values'!$G$2:$G$1000,0)),ISNUMBER(MATCH(LEFT(C4468,FIND(" ",C4468&amp;" ")-1),'Look Up Values'!$AE$2:$AE$2000,0)))),"","EWC error")),"")</f>
        <v/>
      </c>
      <c r="P4468" s="242" t="str" cm="1">
        <f t="array" ref="P4468">IF(AND(I4468&lt;&gt;0,I4468&lt;&gt;""),IF(D4468="","",IF(ISNUMBER(MATCH(SUBSTITUTE(D4468," ",""),SUBSTITUTE('Look Up Values'!$S$2:$S$120," ",""),0)),"","D&amp;R error")),"")</f>
        <v/>
      </c>
      <c r="Q4468" s="242" t="str" cm="1">
        <f t="array" ref="Q4468">IF(AND(I4468&lt;&gt;0,I4468&lt;&gt;""),IF(G4468="","",IF(ISNUMBER(MATCH(SUBSTITUTE(G4468," ",""),SUBSTITUTE('Look Up Values'!$I$2:$I$10," ",""),0)),"","State error")),"")</f>
        <v/>
      </c>
      <c r="R4468" s="260" t="str">
        <f t="shared" si="139"/>
        <v/>
      </c>
    </row>
    <row r="4469" spans="1:18" ht="15.75">
      <c r="A4469" s="250">
        <v>4462</v>
      </c>
      <c r="B4469" s="198"/>
      <c r="C4469" s="25"/>
      <c r="D4469" s="25"/>
      <c r="E4469" s="25"/>
      <c r="F4469" s="25"/>
      <c r="G4469" s="26"/>
      <c r="H4469" s="27"/>
      <c r="I4469" s="28"/>
      <c r="J4469" s="430"/>
      <c r="K4469" s="48"/>
      <c r="L4469" s="457" t="str">
        <f t="shared" si="138"/>
        <v/>
      </c>
      <c r="M4469" s="245" cm="1">
        <f t="array" ref="M4469">SUMPRODUCT(--(N4469:Q4469&lt;&gt;"")) + IF(TRIM(R4469)="",0,LEN(R4469)-LEN(SUBSTITUTE(R4469,",",""))+1)</f>
        <v>0</v>
      </c>
      <c r="N4469" s="242" t="str">
        <f>IF(AND(I4469&lt;&gt;0,I4469&lt;&gt;""),IF(TRIM(SUBSTITUTE(B4469,CHAR(160),""))="","",IF(ISNUMBER(MATCH(TRIM(SUBSTITUTE(B4469,CHAR(160),"")),'Look Up Values'!$B$2:$B$500,0)),"","Origin error")),"")</f>
        <v/>
      </c>
      <c r="O4469" s="242" t="str">
        <f>IF(AND(I4469&lt;&gt;0,I4469&lt;&gt;""),IF(C4469="","",IF(AND(ISNUMBER(--LEFT(C4469,FIND(" ",C4469&amp;" ")-1)),OR(LEN(LEFT(C4469,FIND(" ",C4469&amp;" ")-1))=6,LEN(LEFT(C4469,FIND(" ",C4469&amp;" ")-1))=7),OR(ISNUMBER(MATCH(LEFT(C4469,FIND(" ",C4469&amp;" ")-1),'Look Up Values'!$G$2:$G$1000,0)),ISNUMBER(MATCH(LEFT(C4469,FIND(" ",C4469&amp;" ")-1),'Look Up Values'!$AE$2:$AE$2000,0)))),"","EWC error")),"")</f>
        <v/>
      </c>
      <c r="P4469" s="242" t="str" cm="1">
        <f t="array" ref="P4469">IF(AND(I4469&lt;&gt;0,I4469&lt;&gt;""),IF(D4469="","",IF(ISNUMBER(MATCH(SUBSTITUTE(D4469," ",""),SUBSTITUTE('Look Up Values'!$S$2:$S$120," ",""),0)),"","D&amp;R error")),"")</f>
        <v/>
      </c>
      <c r="Q4469" s="242" t="str" cm="1">
        <f t="array" ref="Q4469">IF(AND(I4469&lt;&gt;0,I4469&lt;&gt;""),IF(G4469="","",IF(ISNUMBER(MATCH(SUBSTITUTE(G4469," ",""),SUBSTITUTE('Look Up Values'!$I$2:$I$10," ",""),0)),"","State error")),"")</f>
        <v/>
      </c>
      <c r="R4469" s="260" t="str">
        <f t="shared" si="139"/>
        <v/>
      </c>
    </row>
    <row r="4470" spans="1:18" ht="15.75">
      <c r="A4470" s="250">
        <v>4463</v>
      </c>
      <c r="B4470" s="198"/>
      <c r="C4470" s="25"/>
      <c r="D4470" s="25"/>
      <c r="E4470" s="25"/>
      <c r="F4470" s="25"/>
      <c r="G4470" s="26"/>
      <c r="H4470" s="27"/>
      <c r="I4470" s="28"/>
      <c r="J4470" s="430"/>
      <c r="K4470" s="48"/>
      <c r="L4470" s="457" t="str">
        <f t="shared" si="138"/>
        <v/>
      </c>
      <c r="M4470" s="245" cm="1">
        <f t="array" ref="M4470">SUMPRODUCT(--(N4470:Q4470&lt;&gt;"")) + IF(TRIM(R4470)="",0,LEN(R4470)-LEN(SUBSTITUTE(R4470,",",""))+1)</f>
        <v>0</v>
      </c>
      <c r="N4470" s="242" t="str">
        <f>IF(AND(I4470&lt;&gt;0,I4470&lt;&gt;""),IF(TRIM(SUBSTITUTE(B4470,CHAR(160),""))="","",IF(ISNUMBER(MATCH(TRIM(SUBSTITUTE(B4470,CHAR(160),"")),'Look Up Values'!$B$2:$B$500,0)),"","Origin error")),"")</f>
        <v/>
      </c>
      <c r="O4470" s="242" t="str">
        <f>IF(AND(I4470&lt;&gt;0,I4470&lt;&gt;""),IF(C4470="","",IF(AND(ISNUMBER(--LEFT(C4470,FIND(" ",C4470&amp;" ")-1)),OR(LEN(LEFT(C4470,FIND(" ",C4470&amp;" ")-1))=6,LEN(LEFT(C4470,FIND(" ",C4470&amp;" ")-1))=7),OR(ISNUMBER(MATCH(LEFT(C4470,FIND(" ",C4470&amp;" ")-1),'Look Up Values'!$G$2:$G$1000,0)),ISNUMBER(MATCH(LEFT(C4470,FIND(" ",C4470&amp;" ")-1),'Look Up Values'!$AE$2:$AE$2000,0)))),"","EWC error")),"")</f>
        <v/>
      </c>
      <c r="P4470" s="242" t="str" cm="1">
        <f t="array" ref="P4470">IF(AND(I4470&lt;&gt;0,I4470&lt;&gt;""),IF(D4470="","",IF(ISNUMBER(MATCH(SUBSTITUTE(D4470," ",""),SUBSTITUTE('Look Up Values'!$S$2:$S$120," ",""),0)),"","D&amp;R error")),"")</f>
        <v/>
      </c>
      <c r="Q4470" s="242" t="str" cm="1">
        <f t="array" ref="Q4470">IF(AND(I4470&lt;&gt;0,I4470&lt;&gt;""),IF(G4470="","",IF(ISNUMBER(MATCH(SUBSTITUTE(G4470," ",""),SUBSTITUTE('Look Up Values'!$I$2:$I$10," ",""),0)),"","State error")),"")</f>
        <v/>
      </c>
      <c r="R4470" s="260" t="str">
        <f t="shared" si="139"/>
        <v/>
      </c>
    </row>
    <row r="4471" spans="1:18" ht="15.75">
      <c r="A4471" s="250">
        <v>4464</v>
      </c>
      <c r="B4471" s="198"/>
      <c r="C4471" s="25"/>
      <c r="D4471" s="25"/>
      <c r="E4471" s="25"/>
      <c r="F4471" s="25"/>
      <c r="G4471" s="26"/>
      <c r="H4471" s="27"/>
      <c r="I4471" s="28"/>
      <c r="J4471" s="430"/>
      <c r="K4471" s="48"/>
      <c r="L4471" s="457" t="str">
        <f t="shared" si="138"/>
        <v/>
      </c>
      <c r="M4471" s="245" cm="1">
        <f t="array" ref="M4471">SUMPRODUCT(--(N4471:Q4471&lt;&gt;"")) + IF(TRIM(R4471)="",0,LEN(R4471)-LEN(SUBSTITUTE(R4471,",",""))+1)</f>
        <v>0</v>
      </c>
      <c r="N4471" s="242" t="str">
        <f>IF(AND(I4471&lt;&gt;0,I4471&lt;&gt;""),IF(TRIM(SUBSTITUTE(B4471,CHAR(160),""))="","",IF(ISNUMBER(MATCH(TRIM(SUBSTITUTE(B4471,CHAR(160),"")),'Look Up Values'!$B$2:$B$500,0)),"","Origin error")),"")</f>
        <v/>
      </c>
      <c r="O4471" s="242" t="str">
        <f>IF(AND(I4471&lt;&gt;0,I4471&lt;&gt;""),IF(C4471="","",IF(AND(ISNUMBER(--LEFT(C4471,FIND(" ",C4471&amp;" ")-1)),OR(LEN(LEFT(C4471,FIND(" ",C4471&amp;" ")-1))=6,LEN(LEFT(C4471,FIND(" ",C4471&amp;" ")-1))=7),OR(ISNUMBER(MATCH(LEFT(C4471,FIND(" ",C4471&amp;" ")-1),'Look Up Values'!$G$2:$G$1000,0)),ISNUMBER(MATCH(LEFT(C4471,FIND(" ",C4471&amp;" ")-1),'Look Up Values'!$AE$2:$AE$2000,0)))),"","EWC error")),"")</f>
        <v/>
      </c>
      <c r="P4471" s="242" t="str" cm="1">
        <f t="array" ref="P4471">IF(AND(I4471&lt;&gt;0,I4471&lt;&gt;""),IF(D4471="","",IF(ISNUMBER(MATCH(SUBSTITUTE(D4471," ",""),SUBSTITUTE('Look Up Values'!$S$2:$S$120," ",""),0)),"","D&amp;R error")),"")</f>
        <v/>
      </c>
      <c r="Q4471" s="242" t="str" cm="1">
        <f t="array" ref="Q4471">IF(AND(I4471&lt;&gt;0,I4471&lt;&gt;""),IF(G4471="","",IF(ISNUMBER(MATCH(SUBSTITUTE(G4471," ",""),SUBSTITUTE('Look Up Values'!$I$2:$I$10," ",""),0)),"","State error")),"")</f>
        <v/>
      </c>
      <c r="R4471" s="260" t="str">
        <f t="shared" si="139"/>
        <v/>
      </c>
    </row>
    <row r="4472" spans="1:18" ht="15.75">
      <c r="A4472" s="250">
        <v>4465</v>
      </c>
      <c r="B4472" s="198"/>
      <c r="C4472" s="25"/>
      <c r="D4472" s="25"/>
      <c r="E4472" s="25"/>
      <c r="F4472" s="25"/>
      <c r="G4472" s="26"/>
      <c r="H4472" s="27"/>
      <c r="I4472" s="28"/>
      <c r="J4472" s="430"/>
      <c r="K4472" s="48"/>
      <c r="L4472" s="457" t="str">
        <f t="shared" si="138"/>
        <v/>
      </c>
      <c r="M4472" s="245" cm="1">
        <f t="array" ref="M4472">SUMPRODUCT(--(N4472:Q4472&lt;&gt;"")) + IF(TRIM(R4472)="",0,LEN(R4472)-LEN(SUBSTITUTE(R4472,",",""))+1)</f>
        <v>0</v>
      </c>
      <c r="N4472" s="242" t="str">
        <f>IF(AND(I4472&lt;&gt;0,I4472&lt;&gt;""),IF(TRIM(SUBSTITUTE(B4472,CHAR(160),""))="","",IF(ISNUMBER(MATCH(TRIM(SUBSTITUTE(B4472,CHAR(160),"")),'Look Up Values'!$B$2:$B$500,0)),"","Origin error")),"")</f>
        <v/>
      </c>
      <c r="O4472" s="242" t="str">
        <f>IF(AND(I4472&lt;&gt;0,I4472&lt;&gt;""),IF(C4472="","",IF(AND(ISNUMBER(--LEFT(C4472,FIND(" ",C4472&amp;" ")-1)),OR(LEN(LEFT(C4472,FIND(" ",C4472&amp;" ")-1))=6,LEN(LEFT(C4472,FIND(" ",C4472&amp;" ")-1))=7),OR(ISNUMBER(MATCH(LEFT(C4472,FIND(" ",C4472&amp;" ")-1),'Look Up Values'!$G$2:$G$1000,0)),ISNUMBER(MATCH(LEFT(C4472,FIND(" ",C4472&amp;" ")-1),'Look Up Values'!$AE$2:$AE$2000,0)))),"","EWC error")),"")</f>
        <v/>
      </c>
      <c r="P4472" s="242" t="str" cm="1">
        <f t="array" ref="P4472">IF(AND(I4472&lt;&gt;0,I4472&lt;&gt;""),IF(D4472="","",IF(ISNUMBER(MATCH(SUBSTITUTE(D4472," ",""),SUBSTITUTE('Look Up Values'!$S$2:$S$120," ",""),0)),"","D&amp;R error")),"")</f>
        <v/>
      </c>
      <c r="Q4472" s="242" t="str" cm="1">
        <f t="array" ref="Q4472">IF(AND(I4472&lt;&gt;0,I4472&lt;&gt;""),IF(G4472="","",IF(ISNUMBER(MATCH(SUBSTITUTE(G4472," ",""),SUBSTITUTE('Look Up Values'!$I$2:$I$10," ",""),0)),"","State error")),"")</f>
        <v/>
      </c>
      <c r="R4472" s="260" t="str">
        <f t="shared" si="139"/>
        <v/>
      </c>
    </row>
    <row r="4473" spans="1:18" ht="15.75">
      <c r="A4473" s="250">
        <v>4466</v>
      </c>
      <c r="B4473" s="198"/>
      <c r="C4473" s="25"/>
      <c r="D4473" s="25"/>
      <c r="E4473" s="25"/>
      <c r="F4473" s="25"/>
      <c r="G4473" s="26"/>
      <c r="H4473" s="27"/>
      <c r="I4473" s="28"/>
      <c r="J4473" s="430"/>
      <c r="K4473" s="48"/>
      <c r="L4473" s="457" t="str">
        <f t="shared" si="138"/>
        <v/>
      </c>
      <c r="M4473" s="245" cm="1">
        <f t="array" ref="M4473">SUMPRODUCT(--(N4473:Q4473&lt;&gt;"")) + IF(TRIM(R4473)="",0,LEN(R4473)-LEN(SUBSTITUTE(R4473,",",""))+1)</f>
        <v>0</v>
      </c>
      <c r="N4473" s="242" t="str">
        <f>IF(AND(I4473&lt;&gt;0,I4473&lt;&gt;""),IF(TRIM(SUBSTITUTE(B4473,CHAR(160),""))="","",IF(ISNUMBER(MATCH(TRIM(SUBSTITUTE(B4473,CHAR(160),"")),'Look Up Values'!$B$2:$B$500,0)),"","Origin error")),"")</f>
        <v/>
      </c>
      <c r="O4473" s="242" t="str">
        <f>IF(AND(I4473&lt;&gt;0,I4473&lt;&gt;""),IF(C4473="","",IF(AND(ISNUMBER(--LEFT(C4473,FIND(" ",C4473&amp;" ")-1)),OR(LEN(LEFT(C4473,FIND(" ",C4473&amp;" ")-1))=6,LEN(LEFT(C4473,FIND(" ",C4473&amp;" ")-1))=7),OR(ISNUMBER(MATCH(LEFT(C4473,FIND(" ",C4473&amp;" ")-1),'Look Up Values'!$G$2:$G$1000,0)),ISNUMBER(MATCH(LEFT(C4473,FIND(" ",C4473&amp;" ")-1),'Look Up Values'!$AE$2:$AE$2000,0)))),"","EWC error")),"")</f>
        <v/>
      </c>
      <c r="P4473" s="242" t="str" cm="1">
        <f t="array" ref="P4473">IF(AND(I4473&lt;&gt;0,I4473&lt;&gt;""),IF(D4473="","",IF(ISNUMBER(MATCH(SUBSTITUTE(D4473," ",""),SUBSTITUTE('Look Up Values'!$S$2:$S$120," ",""),0)),"","D&amp;R error")),"")</f>
        <v/>
      </c>
      <c r="Q4473" s="242" t="str" cm="1">
        <f t="array" ref="Q4473">IF(AND(I4473&lt;&gt;0,I4473&lt;&gt;""),IF(G4473="","",IF(ISNUMBER(MATCH(SUBSTITUTE(G4473," ",""),SUBSTITUTE('Look Up Values'!$I$2:$I$10," ",""),0)),"","State error")),"")</f>
        <v/>
      </c>
      <c r="R4473" s="260" t="str">
        <f t="shared" si="139"/>
        <v/>
      </c>
    </row>
    <row r="4474" spans="1:18" ht="15.75">
      <c r="A4474" s="250">
        <v>4467</v>
      </c>
      <c r="B4474" s="198"/>
      <c r="C4474" s="25"/>
      <c r="D4474" s="25"/>
      <c r="E4474" s="25"/>
      <c r="F4474" s="25"/>
      <c r="G4474" s="26"/>
      <c r="H4474" s="27"/>
      <c r="I4474" s="28"/>
      <c r="J4474" s="430"/>
      <c r="K4474" s="48"/>
      <c r="L4474" s="457" t="str">
        <f t="shared" si="138"/>
        <v/>
      </c>
      <c r="M4474" s="245" cm="1">
        <f t="array" ref="M4474">SUMPRODUCT(--(N4474:Q4474&lt;&gt;"")) + IF(TRIM(R4474)="",0,LEN(R4474)-LEN(SUBSTITUTE(R4474,",",""))+1)</f>
        <v>0</v>
      </c>
      <c r="N4474" s="242" t="str">
        <f>IF(AND(I4474&lt;&gt;0,I4474&lt;&gt;""),IF(TRIM(SUBSTITUTE(B4474,CHAR(160),""))="","",IF(ISNUMBER(MATCH(TRIM(SUBSTITUTE(B4474,CHAR(160),"")),'Look Up Values'!$B$2:$B$500,0)),"","Origin error")),"")</f>
        <v/>
      </c>
      <c r="O4474" s="242" t="str">
        <f>IF(AND(I4474&lt;&gt;0,I4474&lt;&gt;""),IF(C4474="","",IF(AND(ISNUMBER(--LEFT(C4474,FIND(" ",C4474&amp;" ")-1)),OR(LEN(LEFT(C4474,FIND(" ",C4474&amp;" ")-1))=6,LEN(LEFT(C4474,FIND(" ",C4474&amp;" ")-1))=7),OR(ISNUMBER(MATCH(LEFT(C4474,FIND(" ",C4474&amp;" ")-1),'Look Up Values'!$G$2:$G$1000,0)),ISNUMBER(MATCH(LEFT(C4474,FIND(" ",C4474&amp;" ")-1),'Look Up Values'!$AE$2:$AE$2000,0)))),"","EWC error")),"")</f>
        <v/>
      </c>
      <c r="P4474" s="242" t="str" cm="1">
        <f t="array" ref="P4474">IF(AND(I4474&lt;&gt;0,I4474&lt;&gt;""),IF(D4474="","",IF(ISNUMBER(MATCH(SUBSTITUTE(D4474," ",""),SUBSTITUTE('Look Up Values'!$S$2:$S$120," ",""),0)),"","D&amp;R error")),"")</f>
        <v/>
      </c>
      <c r="Q4474" s="242" t="str" cm="1">
        <f t="array" ref="Q4474">IF(AND(I4474&lt;&gt;0,I4474&lt;&gt;""),IF(G4474="","",IF(ISNUMBER(MATCH(SUBSTITUTE(G4474," ",""),SUBSTITUTE('Look Up Values'!$I$2:$I$10," ",""),0)),"","State error")),"")</f>
        <v/>
      </c>
      <c r="R4474" s="260" t="str">
        <f t="shared" si="139"/>
        <v/>
      </c>
    </row>
    <row r="4475" spans="1:18" ht="15.75">
      <c r="A4475" s="250">
        <v>4468</v>
      </c>
      <c r="B4475" s="198"/>
      <c r="C4475" s="25"/>
      <c r="D4475" s="25"/>
      <c r="E4475" s="25"/>
      <c r="F4475" s="25"/>
      <c r="G4475" s="26"/>
      <c r="H4475" s="27"/>
      <c r="I4475" s="28"/>
      <c r="J4475" s="430"/>
      <c r="K4475" s="48"/>
      <c r="L4475" s="457" t="str">
        <f t="shared" si="138"/>
        <v/>
      </c>
      <c r="M4475" s="245" cm="1">
        <f t="array" ref="M4475">SUMPRODUCT(--(N4475:Q4475&lt;&gt;"")) + IF(TRIM(R4475)="",0,LEN(R4475)-LEN(SUBSTITUTE(R4475,",",""))+1)</f>
        <v>0</v>
      </c>
      <c r="N4475" s="242" t="str">
        <f>IF(AND(I4475&lt;&gt;0,I4475&lt;&gt;""),IF(TRIM(SUBSTITUTE(B4475,CHAR(160),""))="","",IF(ISNUMBER(MATCH(TRIM(SUBSTITUTE(B4475,CHAR(160),"")),'Look Up Values'!$B$2:$B$500,0)),"","Origin error")),"")</f>
        <v/>
      </c>
      <c r="O4475" s="242" t="str">
        <f>IF(AND(I4475&lt;&gt;0,I4475&lt;&gt;""),IF(C4475="","",IF(AND(ISNUMBER(--LEFT(C4475,FIND(" ",C4475&amp;" ")-1)),OR(LEN(LEFT(C4475,FIND(" ",C4475&amp;" ")-1))=6,LEN(LEFT(C4475,FIND(" ",C4475&amp;" ")-1))=7),OR(ISNUMBER(MATCH(LEFT(C4475,FIND(" ",C4475&amp;" ")-1),'Look Up Values'!$G$2:$G$1000,0)),ISNUMBER(MATCH(LEFT(C4475,FIND(" ",C4475&amp;" ")-1),'Look Up Values'!$AE$2:$AE$2000,0)))),"","EWC error")),"")</f>
        <v/>
      </c>
      <c r="P4475" s="242" t="str" cm="1">
        <f t="array" ref="P4475">IF(AND(I4475&lt;&gt;0,I4475&lt;&gt;""),IF(D4475="","",IF(ISNUMBER(MATCH(SUBSTITUTE(D4475," ",""),SUBSTITUTE('Look Up Values'!$S$2:$S$120," ",""),0)),"","D&amp;R error")),"")</f>
        <v/>
      </c>
      <c r="Q4475" s="242" t="str" cm="1">
        <f t="array" ref="Q4475">IF(AND(I4475&lt;&gt;0,I4475&lt;&gt;""),IF(G4475="","",IF(ISNUMBER(MATCH(SUBSTITUTE(G4475," ",""),SUBSTITUTE('Look Up Values'!$I$2:$I$10," ",""),0)),"","State error")),"")</f>
        <v/>
      </c>
      <c r="R4475" s="260" t="str">
        <f t="shared" si="139"/>
        <v/>
      </c>
    </row>
    <row r="4476" spans="1:18" ht="15.75">
      <c r="A4476" s="250">
        <v>4469</v>
      </c>
      <c r="B4476" s="198"/>
      <c r="C4476" s="25"/>
      <c r="D4476" s="25"/>
      <c r="E4476" s="25"/>
      <c r="F4476" s="25"/>
      <c r="G4476" s="26"/>
      <c r="H4476" s="27"/>
      <c r="I4476" s="28"/>
      <c r="J4476" s="430"/>
      <c r="K4476" s="48"/>
      <c r="L4476" s="457" t="str">
        <f t="shared" si="138"/>
        <v/>
      </c>
      <c r="M4476" s="245" cm="1">
        <f t="array" ref="M4476">SUMPRODUCT(--(N4476:Q4476&lt;&gt;"")) + IF(TRIM(R4476)="",0,LEN(R4476)-LEN(SUBSTITUTE(R4476,",",""))+1)</f>
        <v>0</v>
      </c>
      <c r="N4476" s="242" t="str">
        <f>IF(AND(I4476&lt;&gt;0,I4476&lt;&gt;""),IF(TRIM(SUBSTITUTE(B4476,CHAR(160),""))="","",IF(ISNUMBER(MATCH(TRIM(SUBSTITUTE(B4476,CHAR(160),"")),'Look Up Values'!$B$2:$B$500,0)),"","Origin error")),"")</f>
        <v/>
      </c>
      <c r="O4476" s="242" t="str">
        <f>IF(AND(I4476&lt;&gt;0,I4476&lt;&gt;""),IF(C4476="","",IF(AND(ISNUMBER(--LEFT(C4476,FIND(" ",C4476&amp;" ")-1)),OR(LEN(LEFT(C4476,FIND(" ",C4476&amp;" ")-1))=6,LEN(LEFT(C4476,FIND(" ",C4476&amp;" ")-1))=7),OR(ISNUMBER(MATCH(LEFT(C4476,FIND(" ",C4476&amp;" ")-1),'Look Up Values'!$G$2:$G$1000,0)),ISNUMBER(MATCH(LEFT(C4476,FIND(" ",C4476&amp;" ")-1),'Look Up Values'!$AE$2:$AE$2000,0)))),"","EWC error")),"")</f>
        <v/>
      </c>
      <c r="P4476" s="242" t="str" cm="1">
        <f t="array" ref="P4476">IF(AND(I4476&lt;&gt;0,I4476&lt;&gt;""),IF(D4476="","",IF(ISNUMBER(MATCH(SUBSTITUTE(D4476," ",""),SUBSTITUTE('Look Up Values'!$S$2:$S$120," ",""),0)),"","D&amp;R error")),"")</f>
        <v/>
      </c>
      <c r="Q4476" s="242" t="str" cm="1">
        <f t="array" ref="Q4476">IF(AND(I4476&lt;&gt;0,I4476&lt;&gt;""),IF(G4476="","",IF(ISNUMBER(MATCH(SUBSTITUTE(G4476," ",""),SUBSTITUTE('Look Up Values'!$I$2:$I$10," ",""),0)),"","State error")),"")</f>
        <v/>
      </c>
      <c r="R4476" s="260" t="str">
        <f t="shared" si="139"/>
        <v/>
      </c>
    </row>
    <row r="4477" spans="1:18" ht="15.75">
      <c r="A4477" s="250">
        <v>4470</v>
      </c>
      <c r="B4477" s="198"/>
      <c r="C4477" s="25"/>
      <c r="D4477" s="25"/>
      <c r="E4477" s="25"/>
      <c r="F4477" s="25"/>
      <c r="G4477" s="26"/>
      <c r="H4477" s="27"/>
      <c r="I4477" s="28"/>
      <c r="J4477" s="430"/>
      <c r="K4477" s="48"/>
      <c r="L4477" s="457" t="str">
        <f t="shared" si="138"/>
        <v/>
      </c>
      <c r="M4477" s="245" cm="1">
        <f t="array" ref="M4477">SUMPRODUCT(--(N4477:Q4477&lt;&gt;"")) + IF(TRIM(R4477)="",0,LEN(R4477)-LEN(SUBSTITUTE(R4477,",",""))+1)</f>
        <v>0</v>
      </c>
      <c r="N4477" s="242" t="str">
        <f>IF(AND(I4477&lt;&gt;0,I4477&lt;&gt;""),IF(TRIM(SUBSTITUTE(B4477,CHAR(160),""))="","",IF(ISNUMBER(MATCH(TRIM(SUBSTITUTE(B4477,CHAR(160),"")),'Look Up Values'!$B$2:$B$500,0)),"","Origin error")),"")</f>
        <v/>
      </c>
      <c r="O4477" s="242" t="str">
        <f>IF(AND(I4477&lt;&gt;0,I4477&lt;&gt;""),IF(C4477="","",IF(AND(ISNUMBER(--LEFT(C4477,FIND(" ",C4477&amp;" ")-1)),OR(LEN(LEFT(C4477,FIND(" ",C4477&amp;" ")-1))=6,LEN(LEFT(C4477,FIND(" ",C4477&amp;" ")-1))=7),OR(ISNUMBER(MATCH(LEFT(C4477,FIND(" ",C4477&amp;" ")-1),'Look Up Values'!$G$2:$G$1000,0)),ISNUMBER(MATCH(LEFT(C4477,FIND(" ",C4477&amp;" ")-1),'Look Up Values'!$AE$2:$AE$2000,0)))),"","EWC error")),"")</f>
        <v/>
      </c>
      <c r="P4477" s="242" t="str" cm="1">
        <f t="array" ref="P4477">IF(AND(I4477&lt;&gt;0,I4477&lt;&gt;""),IF(D4477="","",IF(ISNUMBER(MATCH(SUBSTITUTE(D4477," ",""),SUBSTITUTE('Look Up Values'!$S$2:$S$120," ",""),0)),"","D&amp;R error")),"")</f>
        <v/>
      </c>
      <c r="Q4477" s="242" t="str" cm="1">
        <f t="array" ref="Q4477">IF(AND(I4477&lt;&gt;0,I4477&lt;&gt;""),IF(G4477="","",IF(ISNUMBER(MATCH(SUBSTITUTE(G4477," ",""),SUBSTITUTE('Look Up Values'!$I$2:$I$10," ",""),0)),"","State error")),"")</f>
        <v/>
      </c>
      <c r="R4477" s="260" t="str">
        <f t="shared" si="139"/>
        <v/>
      </c>
    </row>
    <row r="4478" spans="1:18" ht="15.75">
      <c r="A4478" s="250">
        <v>4471</v>
      </c>
      <c r="B4478" s="198"/>
      <c r="C4478" s="25"/>
      <c r="D4478" s="25"/>
      <c r="E4478" s="25"/>
      <c r="F4478" s="25"/>
      <c r="G4478" s="26"/>
      <c r="H4478" s="27"/>
      <c r="I4478" s="28"/>
      <c r="J4478" s="430"/>
      <c r="K4478" s="48"/>
      <c r="L4478" s="457" t="str">
        <f t="shared" si="138"/>
        <v/>
      </c>
      <c r="M4478" s="245" cm="1">
        <f t="array" ref="M4478">SUMPRODUCT(--(N4478:Q4478&lt;&gt;"")) + IF(TRIM(R4478)="",0,LEN(R4478)-LEN(SUBSTITUTE(R4478,",",""))+1)</f>
        <v>0</v>
      </c>
      <c r="N4478" s="242" t="str">
        <f>IF(AND(I4478&lt;&gt;0,I4478&lt;&gt;""),IF(TRIM(SUBSTITUTE(B4478,CHAR(160),""))="","",IF(ISNUMBER(MATCH(TRIM(SUBSTITUTE(B4478,CHAR(160),"")),'Look Up Values'!$B$2:$B$500,0)),"","Origin error")),"")</f>
        <v/>
      </c>
      <c r="O4478" s="242" t="str">
        <f>IF(AND(I4478&lt;&gt;0,I4478&lt;&gt;""),IF(C4478="","",IF(AND(ISNUMBER(--LEFT(C4478,FIND(" ",C4478&amp;" ")-1)),OR(LEN(LEFT(C4478,FIND(" ",C4478&amp;" ")-1))=6,LEN(LEFT(C4478,FIND(" ",C4478&amp;" ")-1))=7),OR(ISNUMBER(MATCH(LEFT(C4478,FIND(" ",C4478&amp;" ")-1),'Look Up Values'!$G$2:$G$1000,0)),ISNUMBER(MATCH(LEFT(C4478,FIND(" ",C4478&amp;" ")-1),'Look Up Values'!$AE$2:$AE$2000,0)))),"","EWC error")),"")</f>
        <v/>
      </c>
      <c r="P4478" s="242" t="str" cm="1">
        <f t="array" ref="P4478">IF(AND(I4478&lt;&gt;0,I4478&lt;&gt;""),IF(D4478="","",IF(ISNUMBER(MATCH(SUBSTITUTE(D4478," ",""),SUBSTITUTE('Look Up Values'!$S$2:$S$120," ",""),0)),"","D&amp;R error")),"")</f>
        <v/>
      </c>
      <c r="Q4478" s="242" t="str" cm="1">
        <f t="array" ref="Q4478">IF(AND(I4478&lt;&gt;0,I4478&lt;&gt;""),IF(G4478="","",IF(ISNUMBER(MATCH(SUBSTITUTE(G4478," ",""),SUBSTITUTE('Look Up Values'!$I$2:$I$10," ",""),0)),"","State error")),"")</f>
        <v/>
      </c>
      <c r="R4478" s="260" t="str">
        <f t="shared" si="139"/>
        <v/>
      </c>
    </row>
    <row r="4479" spans="1:18" ht="15.75">
      <c r="A4479" s="250">
        <v>4472</v>
      </c>
      <c r="B4479" s="198"/>
      <c r="C4479" s="25"/>
      <c r="D4479" s="25"/>
      <c r="E4479" s="25"/>
      <c r="F4479" s="25"/>
      <c r="G4479" s="26"/>
      <c r="H4479" s="27"/>
      <c r="I4479" s="28"/>
      <c r="J4479" s="430"/>
      <c r="K4479" s="48"/>
      <c r="L4479" s="457" t="str">
        <f t="shared" si="138"/>
        <v/>
      </c>
      <c r="M4479" s="245" cm="1">
        <f t="array" ref="M4479">SUMPRODUCT(--(N4479:Q4479&lt;&gt;"")) + IF(TRIM(R4479)="",0,LEN(R4479)-LEN(SUBSTITUTE(R4479,",",""))+1)</f>
        <v>0</v>
      </c>
      <c r="N4479" s="242" t="str">
        <f>IF(AND(I4479&lt;&gt;0,I4479&lt;&gt;""),IF(TRIM(SUBSTITUTE(B4479,CHAR(160),""))="","",IF(ISNUMBER(MATCH(TRIM(SUBSTITUTE(B4479,CHAR(160),"")),'Look Up Values'!$B$2:$B$500,0)),"","Origin error")),"")</f>
        <v/>
      </c>
      <c r="O4479" s="242" t="str">
        <f>IF(AND(I4479&lt;&gt;0,I4479&lt;&gt;""),IF(C4479="","",IF(AND(ISNUMBER(--LEFT(C4479,FIND(" ",C4479&amp;" ")-1)),OR(LEN(LEFT(C4479,FIND(" ",C4479&amp;" ")-1))=6,LEN(LEFT(C4479,FIND(" ",C4479&amp;" ")-1))=7),OR(ISNUMBER(MATCH(LEFT(C4479,FIND(" ",C4479&amp;" ")-1),'Look Up Values'!$G$2:$G$1000,0)),ISNUMBER(MATCH(LEFT(C4479,FIND(" ",C4479&amp;" ")-1),'Look Up Values'!$AE$2:$AE$2000,0)))),"","EWC error")),"")</f>
        <v/>
      </c>
      <c r="P4479" s="242" t="str" cm="1">
        <f t="array" ref="P4479">IF(AND(I4479&lt;&gt;0,I4479&lt;&gt;""),IF(D4479="","",IF(ISNUMBER(MATCH(SUBSTITUTE(D4479," ",""),SUBSTITUTE('Look Up Values'!$S$2:$S$120," ",""),0)),"","D&amp;R error")),"")</f>
        <v/>
      </c>
      <c r="Q4479" s="242" t="str" cm="1">
        <f t="array" ref="Q4479">IF(AND(I4479&lt;&gt;0,I4479&lt;&gt;""),IF(G4479="","",IF(ISNUMBER(MATCH(SUBSTITUTE(G4479," ",""),SUBSTITUTE('Look Up Values'!$I$2:$I$10," ",""),0)),"","State error")),"")</f>
        <v/>
      </c>
      <c r="R4479" s="260" t="str">
        <f t="shared" si="139"/>
        <v/>
      </c>
    </row>
    <row r="4480" spans="1:18" ht="15.75">
      <c r="A4480" s="250">
        <v>4473</v>
      </c>
      <c r="B4480" s="198"/>
      <c r="C4480" s="25"/>
      <c r="D4480" s="25"/>
      <c r="E4480" s="25"/>
      <c r="F4480" s="25"/>
      <c r="G4480" s="26"/>
      <c r="H4480" s="27"/>
      <c r="I4480" s="28"/>
      <c r="J4480" s="430"/>
      <c r="K4480" s="48"/>
      <c r="L4480" s="457" t="str">
        <f t="shared" si="138"/>
        <v/>
      </c>
      <c r="M4480" s="245" cm="1">
        <f t="array" ref="M4480">SUMPRODUCT(--(N4480:Q4480&lt;&gt;"")) + IF(TRIM(R4480)="",0,LEN(R4480)-LEN(SUBSTITUTE(R4480,",",""))+1)</f>
        <v>0</v>
      </c>
      <c r="N4480" s="242" t="str">
        <f>IF(AND(I4480&lt;&gt;0,I4480&lt;&gt;""),IF(TRIM(SUBSTITUTE(B4480,CHAR(160),""))="","",IF(ISNUMBER(MATCH(TRIM(SUBSTITUTE(B4480,CHAR(160),"")),'Look Up Values'!$B$2:$B$500,0)),"","Origin error")),"")</f>
        <v/>
      </c>
      <c r="O4480" s="242" t="str">
        <f>IF(AND(I4480&lt;&gt;0,I4480&lt;&gt;""),IF(C4480="","",IF(AND(ISNUMBER(--LEFT(C4480,FIND(" ",C4480&amp;" ")-1)),OR(LEN(LEFT(C4480,FIND(" ",C4480&amp;" ")-1))=6,LEN(LEFT(C4480,FIND(" ",C4480&amp;" ")-1))=7),OR(ISNUMBER(MATCH(LEFT(C4480,FIND(" ",C4480&amp;" ")-1),'Look Up Values'!$G$2:$G$1000,0)),ISNUMBER(MATCH(LEFT(C4480,FIND(" ",C4480&amp;" ")-1),'Look Up Values'!$AE$2:$AE$2000,0)))),"","EWC error")),"")</f>
        <v/>
      </c>
      <c r="P4480" s="242" t="str" cm="1">
        <f t="array" ref="P4480">IF(AND(I4480&lt;&gt;0,I4480&lt;&gt;""),IF(D4480="","",IF(ISNUMBER(MATCH(SUBSTITUTE(D4480," ",""),SUBSTITUTE('Look Up Values'!$S$2:$S$120," ",""),0)),"","D&amp;R error")),"")</f>
        <v/>
      </c>
      <c r="Q4480" s="242" t="str" cm="1">
        <f t="array" ref="Q4480">IF(AND(I4480&lt;&gt;0,I4480&lt;&gt;""),IF(G4480="","",IF(ISNUMBER(MATCH(SUBSTITUTE(G4480," ",""),SUBSTITUTE('Look Up Values'!$I$2:$I$10," ",""),0)),"","State error")),"")</f>
        <v/>
      </c>
      <c r="R4480" s="260" t="str">
        <f t="shared" si="139"/>
        <v/>
      </c>
    </row>
    <row r="4481" spans="1:18" ht="15.75">
      <c r="A4481" s="250">
        <v>4474</v>
      </c>
      <c r="B4481" s="198"/>
      <c r="C4481" s="25"/>
      <c r="D4481" s="25"/>
      <c r="E4481" s="25"/>
      <c r="F4481" s="25"/>
      <c r="G4481" s="26"/>
      <c r="H4481" s="27"/>
      <c r="I4481" s="28"/>
      <c r="J4481" s="430"/>
      <c r="K4481" s="48"/>
      <c r="L4481" s="457" t="str">
        <f t="shared" si="138"/>
        <v/>
      </c>
      <c r="M4481" s="245" cm="1">
        <f t="array" ref="M4481">SUMPRODUCT(--(N4481:Q4481&lt;&gt;"")) + IF(TRIM(R4481)="",0,LEN(R4481)-LEN(SUBSTITUTE(R4481,",",""))+1)</f>
        <v>0</v>
      </c>
      <c r="N4481" s="242" t="str">
        <f>IF(AND(I4481&lt;&gt;0,I4481&lt;&gt;""),IF(TRIM(SUBSTITUTE(B4481,CHAR(160),""))="","",IF(ISNUMBER(MATCH(TRIM(SUBSTITUTE(B4481,CHAR(160),"")),'Look Up Values'!$B$2:$B$500,0)),"","Origin error")),"")</f>
        <v/>
      </c>
      <c r="O4481" s="242" t="str">
        <f>IF(AND(I4481&lt;&gt;0,I4481&lt;&gt;""),IF(C4481="","",IF(AND(ISNUMBER(--LEFT(C4481,FIND(" ",C4481&amp;" ")-1)),OR(LEN(LEFT(C4481,FIND(" ",C4481&amp;" ")-1))=6,LEN(LEFT(C4481,FIND(" ",C4481&amp;" ")-1))=7),OR(ISNUMBER(MATCH(LEFT(C4481,FIND(" ",C4481&amp;" ")-1),'Look Up Values'!$G$2:$G$1000,0)),ISNUMBER(MATCH(LEFT(C4481,FIND(" ",C4481&amp;" ")-1),'Look Up Values'!$AE$2:$AE$2000,0)))),"","EWC error")),"")</f>
        <v/>
      </c>
      <c r="P4481" s="242" t="str" cm="1">
        <f t="array" ref="P4481">IF(AND(I4481&lt;&gt;0,I4481&lt;&gt;""),IF(D4481="","",IF(ISNUMBER(MATCH(SUBSTITUTE(D4481," ",""),SUBSTITUTE('Look Up Values'!$S$2:$S$120," ",""),0)),"","D&amp;R error")),"")</f>
        <v/>
      </c>
      <c r="Q4481" s="242" t="str" cm="1">
        <f t="array" ref="Q4481">IF(AND(I4481&lt;&gt;0,I4481&lt;&gt;""),IF(G4481="","",IF(ISNUMBER(MATCH(SUBSTITUTE(G4481," ",""),SUBSTITUTE('Look Up Values'!$I$2:$I$10," ",""),0)),"","State error")),"")</f>
        <v/>
      </c>
      <c r="R4481" s="260" t="str">
        <f t="shared" si="139"/>
        <v/>
      </c>
    </row>
    <row r="4482" spans="1:18" ht="15.75">
      <c r="A4482" s="250">
        <v>4475</v>
      </c>
      <c r="B4482" s="198"/>
      <c r="C4482" s="25"/>
      <c r="D4482" s="25"/>
      <c r="E4482" s="25"/>
      <c r="F4482" s="25"/>
      <c r="G4482" s="26"/>
      <c r="H4482" s="27"/>
      <c r="I4482" s="28"/>
      <c r="J4482" s="430"/>
      <c r="K4482" s="48"/>
      <c r="L4482" s="457" t="str">
        <f t="shared" si="138"/>
        <v/>
      </c>
      <c r="M4482" s="245" cm="1">
        <f t="array" ref="M4482">SUMPRODUCT(--(N4482:Q4482&lt;&gt;"")) + IF(TRIM(R4482)="",0,LEN(R4482)-LEN(SUBSTITUTE(R4482,",",""))+1)</f>
        <v>0</v>
      </c>
      <c r="N4482" s="242" t="str">
        <f>IF(AND(I4482&lt;&gt;0,I4482&lt;&gt;""),IF(TRIM(SUBSTITUTE(B4482,CHAR(160),""))="","",IF(ISNUMBER(MATCH(TRIM(SUBSTITUTE(B4482,CHAR(160),"")),'Look Up Values'!$B$2:$B$500,0)),"","Origin error")),"")</f>
        <v/>
      </c>
      <c r="O4482" s="242" t="str">
        <f>IF(AND(I4482&lt;&gt;0,I4482&lt;&gt;""),IF(C4482="","",IF(AND(ISNUMBER(--LEFT(C4482,FIND(" ",C4482&amp;" ")-1)),OR(LEN(LEFT(C4482,FIND(" ",C4482&amp;" ")-1))=6,LEN(LEFT(C4482,FIND(" ",C4482&amp;" ")-1))=7),OR(ISNUMBER(MATCH(LEFT(C4482,FIND(" ",C4482&amp;" ")-1),'Look Up Values'!$G$2:$G$1000,0)),ISNUMBER(MATCH(LEFT(C4482,FIND(" ",C4482&amp;" ")-1),'Look Up Values'!$AE$2:$AE$2000,0)))),"","EWC error")),"")</f>
        <v/>
      </c>
      <c r="P4482" s="242" t="str" cm="1">
        <f t="array" ref="P4482">IF(AND(I4482&lt;&gt;0,I4482&lt;&gt;""),IF(D4482="","",IF(ISNUMBER(MATCH(SUBSTITUTE(D4482," ",""),SUBSTITUTE('Look Up Values'!$S$2:$S$120," ",""),0)),"","D&amp;R error")),"")</f>
        <v/>
      </c>
      <c r="Q4482" s="242" t="str" cm="1">
        <f t="array" ref="Q4482">IF(AND(I4482&lt;&gt;0,I4482&lt;&gt;""),IF(G4482="","",IF(ISNUMBER(MATCH(SUBSTITUTE(G4482," ",""),SUBSTITUTE('Look Up Values'!$I$2:$I$10," ",""),0)),"","State error")),"")</f>
        <v/>
      </c>
      <c r="R4482" s="260" t="str">
        <f t="shared" si="139"/>
        <v/>
      </c>
    </row>
    <row r="4483" spans="1:18" ht="15.75">
      <c r="A4483" s="250">
        <v>4476</v>
      </c>
      <c r="B4483" s="198"/>
      <c r="C4483" s="25"/>
      <c r="D4483" s="25"/>
      <c r="E4483" s="25"/>
      <c r="F4483" s="25"/>
      <c r="G4483" s="26"/>
      <c r="H4483" s="27"/>
      <c r="I4483" s="28"/>
      <c r="J4483" s="430"/>
      <c r="K4483" s="48"/>
      <c r="L4483" s="457" t="str">
        <f t="shared" si="138"/>
        <v/>
      </c>
      <c r="M4483" s="245" cm="1">
        <f t="array" ref="M4483">SUMPRODUCT(--(N4483:Q4483&lt;&gt;"")) + IF(TRIM(R4483)="",0,LEN(R4483)-LEN(SUBSTITUTE(R4483,",",""))+1)</f>
        <v>0</v>
      </c>
      <c r="N4483" s="242" t="str">
        <f>IF(AND(I4483&lt;&gt;0,I4483&lt;&gt;""),IF(TRIM(SUBSTITUTE(B4483,CHAR(160),""))="","",IF(ISNUMBER(MATCH(TRIM(SUBSTITUTE(B4483,CHAR(160),"")),'Look Up Values'!$B$2:$B$500,0)),"","Origin error")),"")</f>
        <v/>
      </c>
      <c r="O4483" s="242" t="str">
        <f>IF(AND(I4483&lt;&gt;0,I4483&lt;&gt;""),IF(C4483="","",IF(AND(ISNUMBER(--LEFT(C4483,FIND(" ",C4483&amp;" ")-1)),OR(LEN(LEFT(C4483,FIND(" ",C4483&amp;" ")-1))=6,LEN(LEFT(C4483,FIND(" ",C4483&amp;" ")-1))=7),OR(ISNUMBER(MATCH(LEFT(C4483,FIND(" ",C4483&amp;" ")-1),'Look Up Values'!$G$2:$G$1000,0)),ISNUMBER(MATCH(LEFT(C4483,FIND(" ",C4483&amp;" ")-1),'Look Up Values'!$AE$2:$AE$2000,0)))),"","EWC error")),"")</f>
        <v/>
      </c>
      <c r="P4483" s="242" t="str" cm="1">
        <f t="array" ref="P4483">IF(AND(I4483&lt;&gt;0,I4483&lt;&gt;""),IF(D4483="","",IF(ISNUMBER(MATCH(SUBSTITUTE(D4483," ",""),SUBSTITUTE('Look Up Values'!$S$2:$S$120," ",""),0)),"","D&amp;R error")),"")</f>
        <v/>
      </c>
      <c r="Q4483" s="242" t="str" cm="1">
        <f t="array" ref="Q4483">IF(AND(I4483&lt;&gt;0,I4483&lt;&gt;""),IF(G4483="","",IF(ISNUMBER(MATCH(SUBSTITUTE(G4483," ",""),SUBSTITUTE('Look Up Values'!$I$2:$I$10," ",""),0)),"","State error")),"")</f>
        <v/>
      </c>
      <c r="R4483" s="260" t="str">
        <f t="shared" si="139"/>
        <v/>
      </c>
    </row>
    <row r="4484" spans="1:18" ht="15.75">
      <c r="A4484" s="250">
        <v>4477</v>
      </c>
      <c r="B4484" s="198"/>
      <c r="C4484" s="25"/>
      <c r="D4484" s="25"/>
      <c r="E4484" s="25"/>
      <c r="F4484" s="25"/>
      <c r="G4484" s="26"/>
      <c r="H4484" s="27"/>
      <c r="I4484" s="28"/>
      <c r="J4484" s="430"/>
      <c r="K4484" s="48"/>
      <c r="L4484" s="457" t="str">
        <f t="shared" si="138"/>
        <v/>
      </c>
      <c r="M4484" s="245" cm="1">
        <f t="array" ref="M4484">SUMPRODUCT(--(N4484:Q4484&lt;&gt;"")) + IF(TRIM(R4484)="",0,LEN(R4484)-LEN(SUBSTITUTE(R4484,",",""))+1)</f>
        <v>0</v>
      </c>
      <c r="N4484" s="242" t="str">
        <f>IF(AND(I4484&lt;&gt;0,I4484&lt;&gt;""),IF(TRIM(SUBSTITUTE(B4484,CHAR(160),""))="","",IF(ISNUMBER(MATCH(TRIM(SUBSTITUTE(B4484,CHAR(160),"")),'Look Up Values'!$B$2:$B$500,0)),"","Origin error")),"")</f>
        <v/>
      </c>
      <c r="O4484" s="242" t="str">
        <f>IF(AND(I4484&lt;&gt;0,I4484&lt;&gt;""),IF(C4484="","",IF(AND(ISNUMBER(--LEFT(C4484,FIND(" ",C4484&amp;" ")-1)),OR(LEN(LEFT(C4484,FIND(" ",C4484&amp;" ")-1))=6,LEN(LEFT(C4484,FIND(" ",C4484&amp;" ")-1))=7),OR(ISNUMBER(MATCH(LEFT(C4484,FIND(" ",C4484&amp;" ")-1),'Look Up Values'!$G$2:$G$1000,0)),ISNUMBER(MATCH(LEFT(C4484,FIND(" ",C4484&amp;" ")-1),'Look Up Values'!$AE$2:$AE$2000,0)))),"","EWC error")),"")</f>
        <v/>
      </c>
      <c r="P4484" s="242" t="str" cm="1">
        <f t="array" ref="P4484">IF(AND(I4484&lt;&gt;0,I4484&lt;&gt;""),IF(D4484="","",IF(ISNUMBER(MATCH(SUBSTITUTE(D4484," ",""),SUBSTITUTE('Look Up Values'!$S$2:$S$120," ",""),0)),"","D&amp;R error")),"")</f>
        <v/>
      </c>
      <c r="Q4484" s="242" t="str" cm="1">
        <f t="array" ref="Q4484">IF(AND(I4484&lt;&gt;0,I4484&lt;&gt;""),IF(G4484="","",IF(ISNUMBER(MATCH(SUBSTITUTE(G4484," ",""),SUBSTITUTE('Look Up Values'!$I$2:$I$10," ",""),0)),"","State error")),"")</f>
        <v/>
      </c>
      <c r="R4484" s="260" t="str">
        <f t="shared" si="139"/>
        <v/>
      </c>
    </row>
    <row r="4485" spans="1:18" ht="15.75">
      <c r="A4485" s="250">
        <v>4478</v>
      </c>
      <c r="B4485" s="198"/>
      <c r="C4485" s="25"/>
      <c r="D4485" s="25"/>
      <c r="E4485" s="25"/>
      <c r="F4485" s="25"/>
      <c r="G4485" s="26"/>
      <c r="H4485" s="27"/>
      <c r="I4485" s="28"/>
      <c r="J4485" s="430"/>
      <c r="K4485" s="48"/>
      <c r="L4485" s="457" t="str">
        <f t="shared" si="138"/>
        <v/>
      </c>
      <c r="M4485" s="245" cm="1">
        <f t="array" ref="M4485">SUMPRODUCT(--(N4485:Q4485&lt;&gt;"")) + IF(TRIM(R4485)="",0,LEN(R4485)-LEN(SUBSTITUTE(R4485,",",""))+1)</f>
        <v>0</v>
      </c>
      <c r="N4485" s="242" t="str">
        <f>IF(AND(I4485&lt;&gt;0,I4485&lt;&gt;""),IF(TRIM(SUBSTITUTE(B4485,CHAR(160),""))="","",IF(ISNUMBER(MATCH(TRIM(SUBSTITUTE(B4485,CHAR(160),"")),'Look Up Values'!$B$2:$B$500,0)),"","Origin error")),"")</f>
        <v/>
      </c>
      <c r="O4485" s="242" t="str">
        <f>IF(AND(I4485&lt;&gt;0,I4485&lt;&gt;""),IF(C4485="","",IF(AND(ISNUMBER(--LEFT(C4485,FIND(" ",C4485&amp;" ")-1)),OR(LEN(LEFT(C4485,FIND(" ",C4485&amp;" ")-1))=6,LEN(LEFT(C4485,FIND(" ",C4485&amp;" ")-1))=7),OR(ISNUMBER(MATCH(LEFT(C4485,FIND(" ",C4485&amp;" ")-1),'Look Up Values'!$G$2:$G$1000,0)),ISNUMBER(MATCH(LEFT(C4485,FIND(" ",C4485&amp;" ")-1),'Look Up Values'!$AE$2:$AE$2000,0)))),"","EWC error")),"")</f>
        <v/>
      </c>
      <c r="P4485" s="242" t="str" cm="1">
        <f t="array" ref="P4485">IF(AND(I4485&lt;&gt;0,I4485&lt;&gt;""),IF(D4485="","",IF(ISNUMBER(MATCH(SUBSTITUTE(D4485," ",""),SUBSTITUTE('Look Up Values'!$S$2:$S$120," ",""),0)),"","D&amp;R error")),"")</f>
        <v/>
      </c>
      <c r="Q4485" s="242" t="str" cm="1">
        <f t="array" ref="Q4485">IF(AND(I4485&lt;&gt;0,I4485&lt;&gt;""),IF(G4485="","",IF(ISNUMBER(MATCH(SUBSTITUTE(G4485," ",""),SUBSTITUTE('Look Up Values'!$I$2:$I$10," ",""),0)),"","State error")),"")</f>
        <v/>
      </c>
      <c r="R4485" s="260" t="str">
        <f t="shared" si="139"/>
        <v/>
      </c>
    </row>
    <row r="4486" spans="1:18" ht="15.75">
      <c r="A4486" s="250">
        <v>4479</v>
      </c>
      <c r="B4486" s="198"/>
      <c r="C4486" s="25"/>
      <c r="D4486" s="25"/>
      <c r="E4486" s="25"/>
      <c r="F4486" s="25"/>
      <c r="G4486" s="26"/>
      <c r="H4486" s="27"/>
      <c r="I4486" s="28"/>
      <c r="J4486" s="430"/>
      <c r="K4486" s="48"/>
      <c r="L4486" s="457" t="str">
        <f t="shared" si="138"/>
        <v/>
      </c>
      <c r="M4486" s="245" cm="1">
        <f t="array" ref="M4486">SUMPRODUCT(--(N4486:Q4486&lt;&gt;"")) + IF(TRIM(R4486)="",0,LEN(R4486)-LEN(SUBSTITUTE(R4486,",",""))+1)</f>
        <v>0</v>
      </c>
      <c r="N4486" s="242" t="str">
        <f>IF(AND(I4486&lt;&gt;0,I4486&lt;&gt;""),IF(TRIM(SUBSTITUTE(B4486,CHAR(160),""))="","",IF(ISNUMBER(MATCH(TRIM(SUBSTITUTE(B4486,CHAR(160),"")),'Look Up Values'!$B$2:$B$500,0)),"","Origin error")),"")</f>
        <v/>
      </c>
      <c r="O4486" s="242" t="str">
        <f>IF(AND(I4486&lt;&gt;0,I4486&lt;&gt;""),IF(C4486="","",IF(AND(ISNUMBER(--LEFT(C4486,FIND(" ",C4486&amp;" ")-1)),OR(LEN(LEFT(C4486,FIND(" ",C4486&amp;" ")-1))=6,LEN(LEFT(C4486,FIND(" ",C4486&amp;" ")-1))=7),OR(ISNUMBER(MATCH(LEFT(C4486,FIND(" ",C4486&amp;" ")-1),'Look Up Values'!$G$2:$G$1000,0)),ISNUMBER(MATCH(LEFT(C4486,FIND(" ",C4486&amp;" ")-1),'Look Up Values'!$AE$2:$AE$2000,0)))),"","EWC error")),"")</f>
        <v/>
      </c>
      <c r="P4486" s="242" t="str" cm="1">
        <f t="array" ref="P4486">IF(AND(I4486&lt;&gt;0,I4486&lt;&gt;""),IF(D4486="","",IF(ISNUMBER(MATCH(SUBSTITUTE(D4486," ",""),SUBSTITUTE('Look Up Values'!$S$2:$S$120," ",""),0)),"","D&amp;R error")),"")</f>
        <v/>
      </c>
      <c r="Q4486" s="242" t="str" cm="1">
        <f t="array" ref="Q4486">IF(AND(I4486&lt;&gt;0,I4486&lt;&gt;""),IF(G4486="","",IF(ISNUMBER(MATCH(SUBSTITUTE(G4486," ",""),SUBSTITUTE('Look Up Values'!$I$2:$I$10," ",""),0)),"","State error")),"")</f>
        <v/>
      </c>
      <c r="R4486" s="260" t="str">
        <f t="shared" si="139"/>
        <v/>
      </c>
    </row>
    <row r="4487" spans="1:18" ht="15.75">
      <c r="A4487" s="250">
        <v>4480</v>
      </c>
      <c r="B4487" s="198"/>
      <c r="C4487" s="25"/>
      <c r="D4487" s="25"/>
      <c r="E4487" s="25"/>
      <c r="F4487" s="25"/>
      <c r="G4487" s="26"/>
      <c r="H4487" s="27"/>
      <c r="I4487" s="28"/>
      <c r="J4487" s="430"/>
      <c r="K4487" s="48"/>
      <c r="L4487" s="457" t="str">
        <f t="shared" si="138"/>
        <v/>
      </c>
      <c r="M4487" s="245" cm="1">
        <f t="array" ref="M4487">SUMPRODUCT(--(N4487:Q4487&lt;&gt;"")) + IF(TRIM(R4487)="",0,LEN(R4487)-LEN(SUBSTITUTE(R4487,",",""))+1)</f>
        <v>0</v>
      </c>
      <c r="N4487" s="242" t="str">
        <f>IF(AND(I4487&lt;&gt;0,I4487&lt;&gt;""),IF(TRIM(SUBSTITUTE(B4487,CHAR(160),""))="","",IF(ISNUMBER(MATCH(TRIM(SUBSTITUTE(B4487,CHAR(160),"")),'Look Up Values'!$B$2:$B$500,0)),"","Origin error")),"")</f>
        <v/>
      </c>
      <c r="O4487" s="242" t="str">
        <f>IF(AND(I4487&lt;&gt;0,I4487&lt;&gt;""),IF(C4487="","",IF(AND(ISNUMBER(--LEFT(C4487,FIND(" ",C4487&amp;" ")-1)),OR(LEN(LEFT(C4487,FIND(" ",C4487&amp;" ")-1))=6,LEN(LEFT(C4487,FIND(" ",C4487&amp;" ")-1))=7),OR(ISNUMBER(MATCH(LEFT(C4487,FIND(" ",C4487&amp;" ")-1),'Look Up Values'!$G$2:$G$1000,0)),ISNUMBER(MATCH(LEFT(C4487,FIND(" ",C4487&amp;" ")-1),'Look Up Values'!$AE$2:$AE$2000,0)))),"","EWC error")),"")</f>
        <v/>
      </c>
      <c r="P4487" s="242" t="str" cm="1">
        <f t="array" ref="P4487">IF(AND(I4487&lt;&gt;0,I4487&lt;&gt;""),IF(D4487="","",IF(ISNUMBER(MATCH(SUBSTITUTE(D4487," ",""),SUBSTITUTE('Look Up Values'!$S$2:$S$120," ",""),0)),"","D&amp;R error")),"")</f>
        <v/>
      </c>
      <c r="Q4487" s="242" t="str" cm="1">
        <f t="array" ref="Q4487">IF(AND(I4487&lt;&gt;0,I4487&lt;&gt;""),IF(G4487="","",IF(ISNUMBER(MATCH(SUBSTITUTE(G4487," ",""),SUBSTITUTE('Look Up Values'!$I$2:$I$10," ",""),0)),"","State error")),"")</f>
        <v/>
      </c>
      <c r="R4487" s="260" t="str">
        <f t="shared" si="139"/>
        <v/>
      </c>
    </row>
    <row r="4488" spans="1:18" ht="15.75">
      <c r="A4488" s="250">
        <v>4481</v>
      </c>
      <c r="B4488" s="198"/>
      <c r="C4488" s="25"/>
      <c r="D4488" s="25"/>
      <c r="E4488" s="25"/>
      <c r="F4488" s="25"/>
      <c r="G4488" s="26"/>
      <c r="H4488" s="27"/>
      <c r="I4488" s="28"/>
      <c r="J4488" s="430"/>
      <c r="K4488" s="48"/>
      <c r="L4488" s="457" t="str">
        <f t="shared" ref="L4488:L4551" si="140">IF(IFERROR(--SUBSTITUTE(M4488,CHAR(160),""),0)&gt;0,A4488,"")</f>
        <v/>
      </c>
      <c r="M4488" s="245" cm="1">
        <f t="array" ref="M4488">SUMPRODUCT(--(N4488:Q4488&lt;&gt;"")) + IF(TRIM(R4488)="",0,LEN(R4488)-LEN(SUBSTITUTE(R4488,",",""))+1)</f>
        <v>0</v>
      </c>
      <c r="N4488" s="242" t="str">
        <f>IF(AND(I4488&lt;&gt;0,I4488&lt;&gt;""),IF(TRIM(SUBSTITUTE(B4488,CHAR(160),""))="","",IF(ISNUMBER(MATCH(TRIM(SUBSTITUTE(B4488,CHAR(160),"")),'Look Up Values'!$B$2:$B$500,0)),"","Origin error")),"")</f>
        <v/>
      </c>
      <c r="O4488" s="242" t="str">
        <f>IF(AND(I4488&lt;&gt;0,I4488&lt;&gt;""),IF(C4488="","",IF(AND(ISNUMBER(--LEFT(C4488,FIND(" ",C4488&amp;" ")-1)),OR(LEN(LEFT(C4488,FIND(" ",C4488&amp;" ")-1))=6,LEN(LEFT(C4488,FIND(" ",C4488&amp;" ")-1))=7),OR(ISNUMBER(MATCH(LEFT(C4488,FIND(" ",C4488&amp;" ")-1),'Look Up Values'!$G$2:$G$1000,0)),ISNUMBER(MATCH(LEFT(C4488,FIND(" ",C4488&amp;" ")-1),'Look Up Values'!$AE$2:$AE$2000,0)))),"","EWC error")),"")</f>
        <v/>
      </c>
      <c r="P4488" s="242" t="str" cm="1">
        <f t="array" ref="P4488">IF(AND(I4488&lt;&gt;0,I4488&lt;&gt;""),IF(D4488="","",IF(ISNUMBER(MATCH(SUBSTITUTE(D4488," ",""),SUBSTITUTE('Look Up Values'!$S$2:$S$120," ",""),0)),"","D&amp;R error")),"")</f>
        <v/>
      </c>
      <c r="Q4488" s="242" t="str" cm="1">
        <f t="array" ref="Q4488">IF(AND(I4488&lt;&gt;0,I4488&lt;&gt;""),IF(G4488="","",IF(ISNUMBER(MATCH(SUBSTITUTE(G4488," ",""),SUBSTITUTE('Look Up Values'!$I$2:$I$10," ",""),0)),"","State error")),"")</f>
        <v/>
      </c>
      <c r="R4488" s="260" t="str">
        <f t="shared" si="139"/>
        <v/>
      </c>
    </row>
    <row r="4489" spans="1:18" ht="15.75">
      <c r="A4489" s="250">
        <v>4482</v>
      </c>
      <c r="B4489" s="198"/>
      <c r="C4489" s="25"/>
      <c r="D4489" s="25"/>
      <c r="E4489" s="25"/>
      <c r="F4489" s="25"/>
      <c r="G4489" s="26"/>
      <c r="H4489" s="27"/>
      <c r="I4489" s="28"/>
      <c r="J4489" s="430"/>
      <c r="K4489" s="48"/>
      <c r="L4489" s="457" t="str">
        <f t="shared" si="140"/>
        <v/>
      </c>
      <c r="M4489" s="245" cm="1">
        <f t="array" ref="M4489">SUMPRODUCT(--(N4489:Q4489&lt;&gt;"")) + IF(TRIM(R4489)="",0,LEN(R4489)-LEN(SUBSTITUTE(R4489,",",""))+1)</f>
        <v>0</v>
      </c>
      <c r="N4489" s="242" t="str">
        <f>IF(AND(I4489&lt;&gt;0,I4489&lt;&gt;""),IF(TRIM(SUBSTITUTE(B4489,CHAR(160),""))="","",IF(ISNUMBER(MATCH(TRIM(SUBSTITUTE(B4489,CHAR(160),"")),'Look Up Values'!$B$2:$B$500,0)),"","Origin error")),"")</f>
        <v/>
      </c>
      <c r="O4489" s="242" t="str">
        <f>IF(AND(I4489&lt;&gt;0,I4489&lt;&gt;""),IF(C4489="","",IF(AND(ISNUMBER(--LEFT(C4489,FIND(" ",C4489&amp;" ")-1)),OR(LEN(LEFT(C4489,FIND(" ",C4489&amp;" ")-1))=6,LEN(LEFT(C4489,FIND(" ",C4489&amp;" ")-1))=7),OR(ISNUMBER(MATCH(LEFT(C4489,FIND(" ",C4489&amp;" ")-1),'Look Up Values'!$G$2:$G$1000,0)),ISNUMBER(MATCH(LEFT(C4489,FIND(" ",C4489&amp;" ")-1),'Look Up Values'!$AE$2:$AE$2000,0)))),"","EWC error")),"")</f>
        <v/>
      </c>
      <c r="P4489" s="242" t="str" cm="1">
        <f t="array" ref="P4489">IF(AND(I4489&lt;&gt;0,I4489&lt;&gt;""),IF(D4489="","",IF(ISNUMBER(MATCH(SUBSTITUTE(D4489," ",""),SUBSTITUTE('Look Up Values'!$S$2:$S$120," ",""),0)),"","D&amp;R error")),"")</f>
        <v/>
      </c>
      <c r="Q4489" s="242" t="str" cm="1">
        <f t="array" ref="Q4489">IF(AND(I4489&lt;&gt;0,I4489&lt;&gt;""),IF(G4489="","",IF(ISNUMBER(MATCH(SUBSTITUTE(G4489," ",""),SUBSTITUTE('Look Up Values'!$I$2:$I$10," ",""),0)),"","State error")),"")</f>
        <v/>
      </c>
      <c r="R4489" s="260" t="str">
        <f t="shared" ref="R4489:R4552" si="141">IF(OR(I4489="",I4489=0),"",IF(COUNTA(B4489,C4489,D4489,G4489,I4489)=0,"",IF(COUNTA(B4489,C4489,D4489,G4489,I4489)=5,"",LEFT(IF(TRIM(SUBSTITUTE(B4489,CHAR(160),""))="","Origin, ","")&amp;IF(TRIM(SUBSTITUTE(C4489,CHAR(160),""))="","EWC, ","")&amp;IF(TRIM(SUBSTITUTE(D4489,CHAR(160),""))="","D&amp;R, ","")&amp;IF(TRIM(SUBSTITUTE(G4489,CHAR(160),""))="","State, ",""),LEN(IF(TRIM(SUBSTITUTE(B4489,CHAR(160),""))="","Origin, ","")&amp;IF(TRIM(SUBSTITUTE(C4489,CHAR(160),""))="","EWC, ","")&amp;IF(TRIM(SUBSTITUTE(D4489,CHAR(160),""))="","D&amp;R, ","")&amp;IF(TRIM(SUBSTITUTE(G4489,CHAR(160),""))="","State, ",""))-2))))</f>
        <v/>
      </c>
    </row>
    <row r="4490" spans="1:18" ht="15.75">
      <c r="A4490" s="250">
        <v>4483</v>
      </c>
      <c r="B4490" s="198"/>
      <c r="C4490" s="25"/>
      <c r="D4490" s="25"/>
      <c r="E4490" s="25"/>
      <c r="F4490" s="25"/>
      <c r="G4490" s="26"/>
      <c r="H4490" s="27"/>
      <c r="I4490" s="28"/>
      <c r="J4490" s="430"/>
      <c r="K4490" s="48"/>
      <c r="L4490" s="457" t="str">
        <f t="shared" si="140"/>
        <v/>
      </c>
      <c r="M4490" s="245" cm="1">
        <f t="array" ref="M4490">SUMPRODUCT(--(N4490:Q4490&lt;&gt;"")) + IF(TRIM(R4490)="",0,LEN(R4490)-LEN(SUBSTITUTE(R4490,",",""))+1)</f>
        <v>0</v>
      </c>
      <c r="N4490" s="242" t="str">
        <f>IF(AND(I4490&lt;&gt;0,I4490&lt;&gt;""),IF(TRIM(SUBSTITUTE(B4490,CHAR(160),""))="","",IF(ISNUMBER(MATCH(TRIM(SUBSTITUTE(B4490,CHAR(160),"")),'Look Up Values'!$B$2:$B$500,0)),"","Origin error")),"")</f>
        <v/>
      </c>
      <c r="O4490" s="242" t="str">
        <f>IF(AND(I4490&lt;&gt;0,I4490&lt;&gt;""),IF(C4490="","",IF(AND(ISNUMBER(--LEFT(C4490,FIND(" ",C4490&amp;" ")-1)),OR(LEN(LEFT(C4490,FIND(" ",C4490&amp;" ")-1))=6,LEN(LEFT(C4490,FIND(" ",C4490&amp;" ")-1))=7),OR(ISNUMBER(MATCH(LEFT(C4490,FIND(" ",C4490&amp;" ")-1),'Look Up Values'!$G$2:$G$1000,0)),ISNUMBER(MATCH(LEFT(C4490,FIND(" ",C4490&amp;" ")-1),'Look Up Values'!$AE$2:$AE$2000,0)))),"","EWC error")),"")</f>
        <v/>
      </c>
      <c r="P4490" s="242" t="str" cm="1">
        <f t="array" ref="P4490">IF(AND(I4490&lt;&gt;0,I4490&lt;&gt;""),IF(D4490="","",IF(ISNUMBER(MATCH(SUBSTITUTE(D4490," ",""),SUBSTITUTE('Look Up Values'!$S$2:$S$120," ",""),0)),"","D&amp;R error")),"")</f>
        <v/>
      </c>
      <c r="Q4490" s="242" t="str" cm="1">
        <f t="array" ref="Q4490">IF(AND(I4490&lt;&gt;0,I4490&lt;&gt;""),IF(G4490="","",IF(ISNUMBER(MATCH(SUBSTITUTE(G4490," ",""),SUBSTITUTE('Look Up Values'!$I$2:$I$10," ",""),0)),"","State error")),"")</f>
        <v/>
      </c>
      <c r="R4490" s="260" t="str">
        <f t="shared" si="141"/>
        <v/>
      </c>
    </row>
    <row r="4491" spans="1:18" ht="15.75">
      <c r="A4491" s="250">
        <v>4484</v>
      </c>
      <c r="B4491" s="198"/>
      <c r="C4491" s="25"/>
      <c r="D4491" s="25"/>
      <c r="E4491" s="25"/>
      <c r="F4491" s="25"/>
      <c r="G4491" s="26"/>
      <c r="H4491" s="27"/>
      <c r="I4491" s="28"/>
      <c r="J4491" s="430"/>
      <c r="K4491" s="48"/>
      <c r="L4491" s="457" t="str">
        <f t="shared" si="140"/>
        <v/>
      </c>
      <c r="M4491" s="245" cm="1">
        <f t="array" ref="M4491">SUMPRODUCT(--(N4491:Q4491&lt;&gt;"")) + IF(TRIM(R4491)="",0,LEN(R4491)-LEN(SUBSTITUTE(R4491,",",""))+1)</f>
        <v>0</v>
      </c>
      <c r="N4491" s="242" t="str">
        <f>IF(AND(I4491&lt;&gt;0,I4491&lt;&gt;""),IF(TRIM(SUBSTITUTE(B4491,CHAR(160),""))="","",IF(ISNUMBER(MATCH(TRIM(SUBSTITUTE(B4491,CHAR(160),"")),'Look Up Values'!$B$2:$B$500,0)),"","Origin error")),"")</f>
        <v/>
      </c>
      <c r="O4491" s="242" t="str">
        <f>IF(AND(I4491&lt;&gt;0,I4491&lt;&gt;""),IF(C4491="","",IF(AND(ISNUMBER(--LEFT(C4491,FIND(" ",C4491&amp;" ")-1)),OR(LEN(LEFT(C4491,FIND(" ",C4491&amp;" ")-1))=6,LEN(LEFT(C4491,FIND(" ",C4491&amp;" ")-1))=7),OR(ISNUMBER(MATCH(LEFT(C4491,FIND(" ",C4491&amp;" ")-1),'Look Up Values'!$G$2:$G$1000,0)),ISNUMBER(MATCH(LEFT(C4491,FIND(" ",C4491&amp;" ")-1),'Look Up Values'!$AE$2:$AE$2000,0)))),"","EWC error")),"")</f>
        <v/>
      </c>
      <c r="P4491" s="242" t="str" cm="1">
        <f t="array" ref="P4491">IF(AND(I4491&lt;&gt;0,I4491&lt;&gt;""),IF(D4491="","",IF(ISNUMBER(MATCH(SUBSTITUTE(D4491," ",""),SUBSTITUTE('Look Up Values'!$S$2:$S$120," ",""),0)),"","D&amp;R error")),"")</f>
        <v/>
      </c>
      <c r="Q4491" s="242" t="str" cm="1">
        <f t="array" ref="Q4491">IF(AND(I4491&lt;&gt;0,I4491&lt;&gt;""),IF(G4491="","",IF(ISNUMBER(MATCH(SUBSTITUTE(G4491," ",""),SUBSTITUTE('Look Up Values'!$I$2:$I$10," ",""),0)),"","State error")),"")</f>
        <v/>
      </c>
      <c r="R4491" s="260" t="str">
        <f t="shared" si="141"/>
        <v/>
      </c>
    </row>
    <row r="4492" spans="1:18" ht="15.75">
      <c r="A4492" s="250">
        <v>4485</v>
      </c>
      <c r="B4492" s="198"/>
      <c r="C4492" s="25"/>
      <c r="D4492" s="25"/>
      <c r="E4492" s="25"/>
      <c r="F4492" s="25"/>
      <c r="G4492" s="26"/>
      <c r="H4492" s="27"/>
      <c r="I4492" s="28"/>
      <c r="J4492" s="430"/>
      <c r="K4492" s="48"/>
      <c r="L4492" s="457" t="str">
        <f t="shared" si="140"/>
        <v/>
      </c>
      <c r="M4492" s="245" cm="1">
        <f t="array" ref="M4492">SUMPRODUCT(--(N4492:Q4492&lt;&gt;"")) + IF(TRIM(R4492)="",0,LEN(R4492)-LEN(SUBSTITUTE(R4492,",",""))+1)</f>
        <v>0</v>
      </c>
      <c r="N4492" s="242" t="str">
        <f>IF(AND(I4492&lt;&gt;0,I4492&lt;&gt;""),IF(TRIM(SUBSTITUTE(B4492,CHAR(160),""))="","",IF(ISNUMBER(MATCH(TRIM(SUBSTITUTE(B4492,CHAR(160),"")),'Look Up Values'!$B$2:$B$500,0)),"","Origin error")),"")</f>
        <v/>
      </c>
      <c r="O4492" s="242" t="str">
        <f>IF(AND(I4492&lt;&gt;0,I4492&lt;&gt;""),IF(C4492="","",IF(AND(ISNUMBER(--LEFT(C4492,FIND(" ",C4492&amp;" ")-1)),OR(LEN(LEFT(C4492,FIND(" ",C4492&amp;" ")-1))=6,LEN(LEFT(C4492,FIND(" ",C4492&amp;" ")-1))=7),OR(ISNUMBER(MATCH(LEFT(C4492,FIND(" ",C4492&amp;" ")-1),'Look Up Values'!$G$2:$G$1000,0)),ISNUMBER(MATCH(LEFT(C4492,FIND(" ",C4492&amp;" ")-1),'Look Up Values'!$AE$2:$AE$2000,0)))),"","EWC error")),"")</f>
        <v/>
      </c>
      <c r="P4492" s="242" t="str" cm="1">
        <f t="array" ref="P4492">IF(AND(I4492&lt;&gt;0,I4492&lt;&gt;""),IF(D4492="","",IF(ISNUMBER(MATCH(SUBSTITUTE(D4492," ",""),SUBSTITUTE('Look Up Values'!$S$2:$S$120," ",""),0)),"","D&amp;R error")),"")</f>
        <v/>
      </c>
      <c r="Q4492" s="242" t="str" cm="1">
        <f t="array" ref="Q4492">IF(AND(I4492&lt;&gt;0,I4492&lt;&gt;""),IF(G4492="","",IF(ISNUMBER(MATCH(SUBSTITUTE(G4492," ",""),SUBSTITUTE('Look Up Values'!$I$2:$I$10," ",""),0)),"","State error")),"")</f>
        <v/>
      </c>
      <c r="R4492" s="260" t="str">
        <f t="shared" si="141"/>
        <v/>
      </c>
    </row>
    <row r="4493" spans="1:18" ht="15.75">
      <c r="A4493" s="250">
        <v>4486</v>
      </c>
      <c r="B4493" s="198"/>
      <c r="C4493" s="25"/>
      <c r="D4493" s="25"/>
      <c r="E4493" s="25"/>
      <c r="F4493" s="25"/>
      <c r="G4493" s="26"/>
      <c r="H4493" s="27"/>
      <c r="I4493" s="28"/>
      <c r="J4493" s="430"/>
      <c r="K4493" s="48"/>
      <c r="L4493" s="457" t="str">
        <f t="shared" si="140"/>
        <v/>
      </c>
      <c r="M4493" s="245" cm="1">
        <f t="array" ref="M4493">SUMPRODUCT(--(N4493:Q4493&lt;&gt;"")) + IF(TRIM(R4493)="",0,LEN(R4493)-LEN(SUBSTITUTE(R4493,",",""))+1)</f>
        <v>0</v>
      </c>
      <c r="N4493" s="242" t="str">
        <f>IF(AND(I4493&lt;&gt;0,I4493&lt;&gt;""),IF(TRIM(SUBSTITUTE(B4493,CHAR(160),""))="","",IF(ISNUMBER(MATCH(TRIM(SUBSTITUTE(B4493,CHAR(160),"")),'Look Up Values'!$B$2:$B$500,0)),"","Origin error")),"")</f>
        <v/>
      </c>
      <c r="O4493" s="242" t="str">
        <f>IF(AND(I4493&lt;&gt;0,I4493&lt;&gt;""),IF(C4493="","",IF(AND(ISNUMBER(--LEFT(C4493,FIND(" ",C4493&amp;" ")-1)),OR(LEN(LEFT(C4493,FIND(" ",C4493&amp;" ")-1))=6,LEN(LEFT(C4493,FIND(" ",C4493&amp;" ")-1))=7),OR(ISNUMBER(MATCH(LEFT(C4493,FIND(" ",C4493&amp;" ")-1),'Look Up Values'!$G$2:$G$1000,0)),ISNUMBER(MATCH(LEFT(C4493,FIND(" ",C4493&amp;" ")-1),'Look Up Values'!$AE$2:$AE$2000,0)))),"","EWC error")),"")</f>
        <v/>
      </c>
      <c r="P4493" s="242" t="str" cm="1">
        <f t="array" ref="P4493">IF(AND(I4493&lt;&gt;0,I4493&lt;&gt;""),IF(D4493="","",IF(ISNUMBER(MATCH(SUBSTITUTE(D4493," ",""),SUBSTITUTE('Look Up Values'!$S$2:$S$120," ",""),0)),"","D&amp;R error")),"")</f>
        <v/>
      </c>
      <c r="Q4493" s="242" t="str" cm="1">
        <f t="array" ref="Q4493">IF(AND(I4493&lt;&gt;0,I4493&lt;&gt;""),IF(G4493="","",IF(ISNUMBER(MATCH(SUBSTITUTE(G4493," ",""),SUBSTITUTE('Look Up Values'!$I$2:$I$10," ",""),0)),"","State error")),"")</f>
        <v/>
      </c>
      <c r="R4493" s="260" t="str">
        <f t="shared" si="141"/>
        <v/>
      </c>
    </row>
    <row r="4494" spans="1:18" ht="15.75">
      <c r="A4494" s="250">
        <v>4487</v>
      </c>
      <c r="B4494" s="198"/>
      <c r="C4494" s="25"/>
      <c r="D4494" s="25"/>
      <c r="E4494" s="25"/>
      <c r="F4494" s="25"/>
      <c r="G4494" s="26"/>
      <c r="H4494" s="27"/>
      <c r="I4494" s="28"/>
      <c r="J4494" s="430"/>
      <c r="K4494" s="48"/>
      <c r="L4494" s="457" t="str">
        <f t="shared" si="140"/>
        <v/>
      </c>
      <c r="M4494" s="245" cm="1">
        <f t="array" ref="M4494">SUMPRODUCT(--(N4494:Q4494&lt;&gt;"")) + IF(TRIM(R4494)="",0,LEN(R4494)-LEN(SUBSTITUTE(R4494,",",""))+1)</f>
        <v>0</v>
      </c>
      <c r="N4494" s="242" t="str">
        <f>IF(AND(I4494&lt;&gt;0,I4494&lt;&gt;""),IF(TRIM(SUBSTITUTE(B4494,CHAR(160),""))="","",IF(ISNUMBER(MATCH(TRIM(SUBSTITUTE(B4494,CHAR(160),"")),'Look Up Values'!$B$2:$B$500,0)),"","Origin error")),"")</f>
        <v/>
      </c>
      <c r="O4494" s="242" t="str">
        <f>IF(AND(I4494&lt;&gt;0,I4494&lt;&gt;""),IF(C4494="","",IF(AND(ISNUMBER(--LEFT(C4494,FIND(" ",C4494&amp;" ")-1)),OR(LEN(LEFT(C4494,FIND(" ",C4494&amp;" ")-1))=6,LEN(LEFT(C4494,FIND(" ",C4494&amp;" ")-1))=7),OR(ISNUMBER(MATCH(LEFT(C4494,FIND(" ",C4494&amp;" ")-1),'Look Up Values'!$G$2:$G$1000,0)),ISNUMBER(MATCH(LEFT(C4494,FIND(" ",C4494&amp;" ")-1),'Look Up Values'!$AE$2:$AE$2000,0)))),"","EWC error")),"")</f>
        <v/>
      </c>
      <c r="P4494" s="242" t="str" cm="1">
        <f t="array" ref="P4494">IF(AND(I4494&lt;&gt;0,I4494&lt;&gt;""),IF(D4494="","",IF(ISNUMBER(MATCH(SUBSTITUTE(D4494," ",""),SUBSTITUTE('Look Up Values'!$S$2:$S$120," ",""),0)),"","D&amp;R error")),"")</f>
        <v/>
      </c>
      <c r="Q4494" s="242" t="str" cm="1">
        <f t="array" ref="Q4494">IF(AND(I4494&lt;&gt;0,I4494&lt;&gt;""),IF(G4494="","",IF(ISNUMBER(MATCH(SUBSTITUTE(G4494," ",""),SUBSTITUTE('Look Up Values'!$I$2:$I$10," ",""),0)),"","State error")),"")</f>
        <v/>
      </c>
      <c r="R4494" s="260" t="str">
        <f t="shared" si="141"/>
        <v/>
      </c>
    </row>
    <row r="4495" spans="1:18" ht="15.75">
      <c r="A4495" s="250">
        <v>4488</v>
      </c>
      <c r="B4495" s="198"/>
      <c r="C4495" s="25"/>
      <c r="D4495" s="25"/>
      <c r="E4495" s="25"/>
      <c r="F4495" s="25"/>
      <c r="G4495" s="26"/>
      <c r="H4495" s="27"/>
      <c r="I4495" s="28"/>
      <c r="J4495" s="430"/>
      <c r="K4495" s="48"/>
      <c r="L4495" s="457" t="str">
        <f t="shared" si="140"/>
        <v/>
      </c>
      <c r="M4495" s="245" cm="1">
        <f t="array" ref="M4495">SUMPRODUCT(--(N4495:Q4495&lt;&gt;"")) + IF(TRIM(R4495)="",0,LEN(R4495)-LEN(SUBSTITUTE(R4495,",",""))+1)</f>
        <v>0</v>
      </c>
      <c r="N4495" s="242" t="str">
        <f>IF(AND(I4495&lt;&gt;0,I4495&lt;&gt;""),IF(TRIM(SUBSTITUTE(B4495,CHAR(160),""))="","",IF(ISNUMBER(MATCH(TRIM(SUBSTITUTE(B4495,CHAR(160),"")),'Look Up Values'!$B$2:$B$500,0)),"","Origin error")),"")</f>
        <v/>
      </c>
      <c r="O4495" s="242" t="str">
        <f>IF(AND(I4495&lt;&gt;0,I4495&lt;&gt;""),IF(C4495="","",IF(AND(ISNUMBER(--LEFT(C4495,FIND(" ",C4495&amp;" ")-1)),OR(LEN(LEFT(C4495,FIND(" ",C4495&amp;" ")-1))=6,LEN(LEFT(C4495,FIND(" ",C4495&amp;" ")-1))=7),OR(ISNUMBER(MATCH(LEFT(C4495,FIND(" ",C4495&amp;" ")-1),'Look Up Values'!$G$2:$G$1000,0)),ISNUMBER(MATCH(LEFT(C4495,FIND(" ",C4495&amp;" ")-1),'Look Up Values'!$AE$2:$AE$2000,0)))),"","EWC error")),"")</f>
        <v/>
      </c>
      <c r="P4495" s="242" t="str" cm="1">
        <f t="array" ref="P4495">IF(AND(I4495&lt;&gt;0,I4495&lt;&gt;""),IF(D4495="","",IF(ISNUMBER(MATCH(SUBSTITUTE(D4495," ",""),SUBSTITUTE('Look Up Values'!$S$2:$S$120," ",""),0)),"","D&amp;R error")),"")</f>
        <v/>
      </c>
      <c r="Q4495" s="242" t="str" cm="1">
        <f t="array" ref="Q4495">IF(AND(I4495&lt;&gt;0,I4495&lt;&gt;""),IF(G4495="","",IF(ISNUMBER(MATCH(SUBSTITUTE(G4495," ",""),SUBSTITUTE('Look Up Values'!$I$2:$I$10," ",""),0)),"","State error")),"")</f>
        <v/>
      </c>
      <c r="R4495" s="260" t="str">
        <f t="shared" si="141"/>
        <v/>
      </c>
    </row>
    <row r="4496" spans="1:18" ht="15.75">
      <c r="A4496" s="250">
        <v>4489</v>
      </c>
      <c r="B4496" s="198"/>
      <c r="C4496" s="25"/>
      <c r="D4496" s="25"/>
      <c r="E4496" s="25"/>
      <c r="F4496" s="25"/>
      <c r="G4496" s="26"/>
      <c r="H4496" s="27"/>
      <c r="I4496" s="28"/>
      <c r="J4496" s="430"/>
      <c r="K4496" s="48"/>
      <c r="L4496" s="457" t="str">
        <f t="shared" si="140"/>
        <v/>
      </c>
      <c r="M4496" s="245" cm="1">
        <f t="array" ref="M4496">SUMPRODUCT(--(N4496:Q4496&lt;&gt;"")) + IF(TRIM(R4496)="",0,LEN(R4496)-LEN(SUBSTITUTE(R4496,",",""))+1)</f>
        <v>0</v>
      </c>
      <c r="N4496" s="242" t="str">
        <f>IF(AND(I4496&lt;&gt;0,I4496&lt;&gt;""),IF(TRIM(SUBSTITUTE(B4496,CHAR(160),""))="","",IF(ISNUMBER(MATCH(TRIM(SUBSTITUTE(B4496,CHAR(160),"")),'Look Up Values'!$B$2:$B$500,0)),"","Origin error")),"")</f>
        <v/>
      </c>
      <c r="O4496" s="242" t="str">
        <f>IF(AND(I4496&lt;&gt;0,I4496&lt;&gt;""),IF(C4496="","",IF(AND(ISNUMBER(--LEFT(C4496,FIND(" ",C4496&amp;" ")-1)),OR(LEN(LEFT(C4496,FIND(" ",C4496&amp;" ")-1))=6,LEN(LEFT(C4496,FIND(" ",C4496&amp;" ")-1))=7),OR(ISNUMBER(MATCH(LEFT(C4496,FIND(" ",C4496&amp;" ")-1),'Look Up Values'!$G$2:$G$1000,0)),ISNUMBER(MATCH(LEFT(C4496,FIND(" ",C4496&amp;" ")-1),'Look Up Values'!$AE$2:$AE$2000,0)))),"","EWC error")),"")</f>
        <v/>
      </c>
      <c r="P4496" s="242" t="str" cm="1">
        <f t="array" ref="P4496">IF(AND(I4496&lt;&gt;0,I4496&lt;&gt;""),IF(D4496="","",IF(ISNUMBER(MATCH(SUBSTITUTE(D4496," ",""),SUBSTITUTE('Look Up Values'!$S$2:$S$120," ",""),0)),"","D&amp;R error")),"")</f>
        <v/>
      </c>
      <c r="Q4496" s="242" t="str" cm="1">
        <f t="array" ref="Q4496">IF(AND(I4496&lt;&gt;0,I4496&lt;&gt;""),IF(G4496="","",IF(ISNUMBER(MATCH(SUBSTITUTE(G4496," ",""),SUBSTITUTE('Look Up Values'!$I$2:$I$10," ",""),0)),"","State error")),"")</f>
        <v/>
      </c>
      <c r="R4496" s="260" t="str">
        <f t="shared" si="141"/>
        <v/>
      </c>
    </row>
    <row r="4497" spans="1:18" ht="15.75">
      <c r="A4497" s="250">
        <v>4490</v>
      </c>
      <c r="B4497" s="198"/>
      <c r="C4497" s="25"/>
      <c r="D4497" s="25"/>
      <c r="E4497" s="25"/>
      <c r="F4497" s="25"/>
      <c r="G4497" s="26"/>
      <c r="H4497" s="27"/>
      <c r="I4497" s="28"/>
      <c r="J4497" s="430"/>
      <c r="K4497" s="48"/>
      <c r="L4497" s="457" t="str">
        <f t="shared" si="140"/>
        <v/>
      </c>
      <c r="M4497" s="245" cm="1">
        <f t="array" ref="M4497">SUMPRODUCT(--(N4497:Q4497&lt;&gt;"")) + IF(TRIM(R4497)="",0,LEN(R4497)-LEN(SUBSTITUTE(R4497,",",""))+1)</f>
        <v>0</v>
      </c>
      <c r="N4497" s="242" t="str">
        <f>IF(AND(I4497&lt;&gt;0,I4497&lt;&gt;""),IF(TRIM(SUBSTITUTE(B4497,CHAR(160),""))="","",IF(ISNUMBER(MATCH(TRIM(SUBSTITUTE(B4497,CHAR(160),"")),'Look Up Values'!$B$2:$B$500,0)),"","Origin error")),"")</f>
        <v/>
      </c>
      <c r="O4497" s="242" t="str">
        <f>IF(AND(I4497&lt;&gt;0,I4497&lt;&gt;""),IF(C4497="","",IF(AND(ISNUMBER(--LEFT(C4497,FIND(" ",C4497&amp;" ")-1)),OR(LEN(LEFT(C4497,FIND(" ",C4497&amp;" ")-1))=6,LEN(LEFT(C4497,FIND(" ",C4497&amp;" ")-1))=7),OR(ISNUMBER(MATCH(LEFT(C4497,FIND(" ",C4497&amp;" ")-1),'Look Up Values'!$G$2:$G$1000,0)),ISNUMBER(MATCH(LEFT(C4497,FIND(" ",C4497&amp;" ")-1),'Look Up Values'!$AE$2:$AE$2000,0)))),"","EWC error")),"")</f>
        <v/>
      </c>
      <c r="P4497" s="242" t="str" cm="1">
        <f t="array" ref="P4497">IF(AND(I4497&lt;&gt;0,I4497&lt;&gt;""),IF(D4497="","",IF(ISNUMBER(MATCH(SUBSTITUTE(D4497," ",""),SUBSTITUTE('Look Up Values'!$S$2:$S$120," ",""),0)),"","D&amp;R error")),"")</f>
        <v/>
      </c>
      <c r="Q4497" s="242" t="str" cm="1">
        <f t="array" ref="Q4497">IF(AND(I4497&lt;&gt;0,I4497&lt;&gt;""),IF(G4497="","",IF(ISNUMBER(MATCH(SUBSTITUTE(G4497," ",""),SUBSTITUTE('Look Up Values'!$I$2:$I$10," ",""),0)),"","State error")),"")</f>
        <v/>
      </c>
      <c r="R4497" s="260" t="str">
        <f t="shared" si="141"/>
        <v/>
      </c>
    </row>
    <row r="4498" spans="1:18" ht="15.75">
      <c r="A4498" s="250">
        <v>4491</v>
      </c>
      <c r="B4498" s="198"/>
      <c r="C4498" s="25"/>
      <c r="D4498" s="25"/>
      <c r="E4498" s="25"/>
      <c r="F4498" s="25"/>
      <c r="G4498" s="26"/>
      <c r="H4498" s="27"/>
      <c r="I4498" s="28"/>
      <c r="J4498" s="430"/>
      <c r="K4498" s="48"/>
      <c r="L4498" s="457" t="str">
        <f t="shared" si="140"/>
        <v/>
      </c>
      <c r="M4498" s="245" cm="1">
        <f t="array" ref="M4498">SUMPRODUCT(--(N4498:Q4498&lt;&gt;"")) + IF(TRIM(R4498)="",0,LEN(R4498)-LEN(SUBSTITUTE(R4498,",",""))+1)</f>
        <v>0</v>
      </c>
      <c r="N4498" s="242" t="str">
        <f>IF(AND(I4498&lt;&gt;0,I4498&lt;&gt;""),IF(TRIM(SUBSTITUTE(B4498,CHAR(160),""))="","",IF(ISNUMBER(MATCH(TRIM(SUBSTITUTE(B4498,CHAR(160),"")),'Look Up Values'!$B$2:$B$500,0)),"","Origin error")),"")</f>
        <v/>
      </c>
      <c r="O4498" s="242" t="str">
        <f>IF(AND(I4498&lt;&gt;0,I4498&lt;&gt;""),IF(C4498="","",IF(AND(ISNUMBER(--LEFT(C4498,FIND(" ",C4498&amp;" ")-1)),OR(LEN(LEFT(C4498,FIND(" ",C4498&amp;" ")-1))=6,LEN(LEFT(C4498,FIND(" ",C4498&amp;" ")-1))=7),OR(ISNUMBER(MATCH(LEFT(C4498,FIND(" ",C4498&amp;" ")-1),'Look Up Values'!$G$2:$G$1000,0)),ISNUMBER(MATCH(LEFT(C4498,FIND(" ",C4498&amp;" ")-1),'Look Up Values'!$AE$2:$AE$2000,0)))),"","EWC error")),"")</f>
        <v/>
      </c>
      <c r="P4498" s="242" t="str" cm="1">
        <f t="array" ref="P4498">IF(AND(I4498&lt;&gt;0,I4498&lt;&gt;""),IF(D4498="","",IF(ISNUMBER(MATCH(SUBSTITUTE(D4498," ",""),SUBSTITUTE('Look Up Values'!$S$2:$S$120," ",""),0)),"","D&amp;R error")),"")</f>
        <v/>
      </c>
      <c r="Q4498" s="242" t="str" cm="1">
        <f t="array" ref="Q4498">IF(AND(I4498&lt;&gt;0,I4498&lt;&gt;""),IF(G4498="","",IF(ISNUMBER(MATCH(SUBSTITUTE(G4498," ",""),SUBSTITUTE('Look Up Values'!$I$2:$I$10," ",""),0)),"","State error")),"")</f>
        <v/>
      </c>
      <c r="R4498" s="260" t="str">
        <f t="shared" si="141"/>
        <v/>
      </c>
    </row>
    <row r="4499" spans="1:18" ht="15.75">
      <c r="A4499" s="250">
        <v>4492</v>
      </c>
      <c r="B4499" s="198"/>
      <c r="C4499" s="25"/>
      <c r="D4499" s="25"/>
      <c r="E4499" s="25"/>
      <c r="F4499" s="25"/>
      <c r="G4499" s="26"/>
      <c r="H4499" s="27"/>
      <c r="I4499" s="28"/>
      <c r="J4499" s="430"/>
      <c r="K4499" s="48"/>
      <c r="L4499" s="457" t="str">
        <f t="shared" si="140"/>
        <v/>
      </c>
      <c r="M4499" s="245" cm="1">
        <f t="array" ref="M4499">SUMPRODUCT(--(N4499:Q4499&lt;&gt;"")) + IF(TRIM(R4499)="",0,LEN(R4499)-LEN(SUBSTITUTE(R4499,",",""))+1)</f>
        <v>0</v>
      </c>
      <c r="N4499" s="242" t="str">
        <f>IF(AND(I4499&lt;&gt;0,I4499&lt;&gt;""),IF(TRIM(SUBSTITUTE(B4499,CHAR(160),""))="","",IF(ISNUMBER(MATCH(TRIM(SUBSTITUTE(B4499,CHAR(160),"")),'Look Up Values'!$B$2:$B$500,0)),"","Origin error")),"")</f>
        <v/>
      </c>
      <c r="O4499" s="242" t="str">
        <f>IF(AND(I4499&lt;&gt;0,I4499&lt;&gt;""),IF(C4499="","",IF(AND(ISNUMBER(--LEFT(C4499,FIND(" ",C4499&amp;" ")-1)),OR(LEN(LEFT(C4499,FIND(" ",C4499&amp;" ")-1))=6,LEN(LEFT(C4499,FIND(" ",C4499&amp;" ")-1))=7),OR(ISNUMBER(MATCH(LEFT(C4499,FIND(" ",C4499&amp;" ")-1),'Look Up Values'!$G$2:$G$1000,0)),ISNUMBER(MATCH(LEFT(C4499,FIND(" ",C4499&amp;" ")-1),'Look Up Values'!$AE$2:$AE$2000,0)))),"","EWC error")),"")</f>
        <v/>
      </c>
      <c r="P4499" s="242" t="str" cm="1">
        <f t="array" ref="P4499">IF(AND(I4499&lt;&gt;0,I4499&lt;&gt;""),IF(D4499="","",IF(ISNUMBER(MATCH(SUBSTITUTE(D4499," ",""),SUBSTITUTE('Look Up Values'!$S$2:$S$120," ",""),0)),"","D&amp;R error")),"")</f>
        <v/>
      </c>
      <c r="Q4499" s="242" t="str" cm="1">
        <f t="array" ref="Q4499">IF(AND(I4499&lt;&gt;0,I4499&lt;&gt;""),IF(G4499="","",IF(ISNUMBER(MATCH(SUBSTITUTE(G4499," ",""),SUBSTITUTE('Look Up Values'!$I$2:$I$10," ",""),0)),"","State error")),"")</f>
        <v/>
      </c>
      <c r="R4499" s="260" t="str">
        <f t="shared" si="141"/>
        <v/>
      </c>
    </row>
    <row r="4500" spans="1:18" ht="15.75">
      <c r="A4500" s="250">
        <v>4493</v>
      </c>
      <c r="B4500" s="198"/>
      <c r="C4500" s="25"/>
      <c r="D4500" s="25"/>
      <c r="E4500" s="25"/>
      <c r="F4500" s="25"/>
      <c r="G4500" s="26"/>
      <c r="H4500" s="27"/>
      <c r="I4500" s="28"/>
      <c r="J4500" s="430"/>
      <c r="K4500" s="48"/>
      <c r="L4500" s="457" t="str">
        <f t="shared" si="140"/>
        <v/>
      </c>
      <c r="M4500" s="245" cm="1">
        <f t="array" ref="M4500">SUMPRODUCT(--(N4500:Q4500&lt;&gt;"")) + IF(TRIM(R4500)="",0,LEN(R4500)-LEN(SUBSTITUTE(R4500,",",""))+1)</f>
        <v>0</v>
      </c>
      <c r="N4500" s="242" t="str">
        <f>IF(AND(I4500&lt;&gt;0,I4500&lt;&gt;""),IF(TRIM(SUBSTITUTE(B4500,CHAR(160),""))="","",IF(ISNUMBER(MATCH(TRIM(SUBSTITUTE(B4500,CHAR(160),"")),'Look Up Values'!$B$2:$B$500,0)),"","Origin error")),"")</f>
        <v/>
      </c>
      <c r="O4500" s="242" t="str">
        <f>IF(AND(I4500&lt;&gt;0,I4500&lt;&gt;""),IF(C4500="","",IF(AND(ISNUMBER(--LEFT(C4500,FIND(" ",C4500&amp;" ")-1)),OR(LEN(LEFT(C4500,FIND(" ",C4500&amp;" ")-1))=6,LEN(LEFT(C4500,FIND(" ",C4500&amp;" ")-1))=7),OR(ISNUMBER(MATCH(LEFT(C4500,FIND(" ",C4500&amp;" ")-1),'Look Up Values'!$G$2:$G$1000,0)),ISNUMBER(MATCH(LEFT(C4500,FIND(" ",C4500&amp;" ")-1),'Look Up Values'!$AE$2:$AE$2000,0)))),"","EWC error")),"")</f>
        <v/>
      </c>
      <c r="P4500" s="242" t="str" cm="1">
        <f t="array" ref="P4500">IF(AND(I4500&lt;&gt;0,I4500&lt;&gt;""),IF(D4500="","",IF(ISNUMBER(MATCH(SUBSTITUTE(D4500," ",""),SUBSTITUTE('Look Up Values'!$S$2:$S$120," ",""),0)),"","D&amp;R error")),"")</f>
        <v/>
      </c>
      <c r="Q4500" s="242" t="str" cm="1">
        <f t="array" ref="Q4500">IF(AND(I4500&lt;&gt;0,I4500&lt;&gt;""),IF(G4500="","",IF(ISNUMBER(MATCH(SUBSTITUTE(G4500," ",""),SUBSTITUTE('Look Up Values'!$I$2:$I$10," ",""),0)),"","State error")),"")</f>
        <v/>
      </c>
      <c r="R4500" s="260" t="str">
        <f t="shared" si="141"/>
        <v/>
      </c>
    </row>
    <row r="4501" spans="1:18" ht="15.75">
      <c r="A4501" s="250">
        <v>4494</v>
      </c>
      <c r="B4501" s="198"/>
      <c r="C4501" s="25"/>
      <c r="D4501" s="25"/>
      <c r="E4501" s="25"/>
      <c r="F4501" s="25"/>
      <c r="G4501" s="26"/>
      <c r="H4501" s="27"/>
      <c r="I4501" s="28"/>
      <c r="J4501" s="430"/>
      <c r="K4501" s="48"/>
      <c r="L4501" s="457" t="str">
        <f t="shared" si="140"/>
        <v/>
      </c>
      <c r="M4501" s="245" cm="1">
        <f t="array" ref="M4501">SUMPRODUCT(--(N4501:Q4501&lt;&gt;"")) + IF(TRIM(R4501)="",0,LEN(R4501)-LEN(SUBSTITUTE(R4501,",",""))+1)</f>
        <v>0</v>
      </c>
      <c r="N4501" s="242" t="str">
        <f>IF(AND(I4501&lt;&gt;0,I4501&lt;&gt;""),IF(TRIM(SUBSTITUTE(B4501,CHAR(160),""))="","",IF(ISNUMBER(MATCH(TRIM(SUBSTITUTE(B4501,CHAR(160),"")),'Look Up Values'!$B$2:$B$500,0)),"","Origin error")),"")</f>
        <v/>
      </c>
      <c r="O4501" s="242" t="str">
        <f>IF(AND(I4501&lt;&gt;0,I4501&lt;&gt;""),IF(C4501="","",IF(AND(ISNUMBER(--LEFT(C4501,FIND(" ",C4501&amp;" ")-1)),OR(LEN(LEFT(C4501,FIND(" ",C4501&amp;" ")-1))=6,LEN(LEFT(C4501,FIND(" ",C4501&amp;" ")-1))=7),OR(ISNUMBER(MATCH(LEFT(C4501,FIND(" ",C4501&amp;" ")-1),'Look Up Values'!$G$2:$G$1000,0)),ISNUMBER(MATCH(LEFT(C4501,FIND(" ",C4501&amp;" ")-1),'Look Up Values'!$AE$2:$AE$2000,0)))),"","EWC error")),"")</f>
        <v/>
      </c>
      <c r="P4501" s="242" t="str" cm="1">
        <f t="array" ref="P4501">IF(AND(I4501&lt;&gt;0,I4501&lt;&gt;""),IF(D4501="","",IF(ISNUMBER(MATCH(SUBSTITUTE(D4501," ",""),SUBSTITUTE('Look Up Values'!$S$2:$S$120," ",""),0)),"","D&amp;R error")),"")</f>
        <v/>
      </c>
      <c r="Q4501" s="242" t="str" cm="1">
        <f t="array" ref="Q4501">IF(AND(I4501&lt;&gt;0,I4501&lt;&gt;""),IF(G4501="","",IF(ISNUMBER(MATCH(SUBSTITUTE(G4501," ",""),SUBSTITUTE('Look Up Values'!$I$2:$I$10," ",""),0)),"","State error")),"")</f>
        <v/>
      </c>
      <c r="R4501" s="260" t="str">
        <f t="shared" si="141"/>
        <v/>
      </c>
    </row>
    <row r="4502" spans="1:18" ht="15.75">
      <c r="A4502" s="250">
        <v>4495</v>
      </c>
      <c r="B4502" s="198"/>
      <c r="C4502" s="25"/>
      <c r="D4502" s="25"/>
      <c r="E4502" s="25"/>
      <c r="F4502" s="25"/>
      <c r="G4502" s="26"/>
      <c r="H4502" s="27"/>
      <c r="I4502" s="28"/>
      <c r="J4502" s="430"/>
      <c r="K4502" s="48"/>
      <c r="L4502" s="457" t="str">
        <f t="shared" si="140"/>
        <v/>
      </c>
      <c r="M4502" s="245" cm="1">
        <f t="array" ref="M4502">SUMPRODUCT(--(N4502:Q4502&lt;&gt;"")) + IF(TRIM(R4502)="",0,LEN(R4502)-LEN(SUBSTITUTE(R4502,",",""))+1)</f>
        <v>0</v>
      </c>
      <c r="N4502" s="242" t="str">
        <f>IF(AND(I4502&lt;&gt;0,I4502&lt;&gt;""),IF(TRIM(SUBSTITUTE(B4502,CHAR(160),""))="","",IF(ISNUMBER(MATCH(TRIM(SUBSTITUTE(B4502,CHAR(160),"")),'Look Up Values'!$B$2:$B$500,0)),"","Origin error")),"")</f>
        <v/>
      </c>
      <c r="O4502" s="242" t="str">
        <f>IF(AND(I4502&lt;&gt;0,I4502&lt;&gt;""),IF(C4502="","",IF(AND(ISNUMBER(--LEFT(C4502,FIND(" ",C4502&amp;" ")-1)),OR(LEN(LEFT(C4502,FIND(" ",C4502&amp;" ")-1))=6,LEN(LEFT(C4502,FIND(" ",C4502&amp;" ")-1))=7),OR(ISNUMBER(MATCH(LEFT(C4502,FIND(" ",C4502&amp;" ")-1),'Look Up Values'!$G$2:$G$1000,0)),ISNUMBER(MATCH(LEFT(C4502,FIND(" ",C4502&amp;" ")-1),'Look Up Values'!$AE$2:$AE$2000,0)))),"","EWC error")),"")</f>
        <v/>
      </c>
      <c r="P4502" s="242" t="str" cm="1">
        <f t="array" ref="P4502">IF(AND(I4502&lt;&gt;0,I4502&lt;&gt;""),IF(D4502="","",IF(ISNUMBER(MATCH(SUBSTITUTE(D4502," ",""),SUBSTITUTE('Look Up Values'!$S$2:$S$120," ",""),0)),"","D&amp;R error")),"")</f>
        <v/>
      </c>
      <c r="Q4502" s="242" t="str" cm="1">
        <f t="array" ref="Q4502">IF(AND(I4502&lt;&gt;0,I4502&lt;&gt;""),IF(G4502="","",IF(ISNUMBER(MATCH(SUBSTITUTE(G4502," ",""),SUBSTITUTE('Look Up Values'!$I$2:$I$10," ",""),0)),"","State error")),"")</f>
        <v/>
      </c>
      <c r="R4502" s="260" t="str">
        <f t="shared" si="141"/>
        <v/>
      </c>
    </row>
    <row r="4503" spans="1:18" ht="15.75">
      <c r="A4503" s="250">
        <v>4496</v>
      </c>
      <c r="B4503" s="198"/>
      <c r="C4503" s="25"/>
      <c r="D4503" s="25"/>
      <c r="E4503" s="25"/>
      <c r="F4503" s="25"/>
      <c r="G4503" s="26"/>
      <c r="H4503" s="27"/>
      <c r="I4503" s="28"/>
      <c r="J4503" s="430"/>
      <c r="K4503" s="48"/>
      <c r="L4503" s="457" t="str">
        <f t="shared" si="140"/>
        <v/>
      </c>
      <c r="M4503" s="245" cm="1">
        <f t="array" ref="M4503">SUMPRODUCT(--(N4503:Q4503&lt;&gt;"")) + IF(TRIM(R4503)="",0,LEN(R4503)-LEN(SUBSTITUTE(R4503,",",""))+1)</f>
        <v>0</v>
      </c>
      <c r="N4503" s="242" t="str">
        <f>IF(AND(I4503&lt;&gt;0,I4503&lt;&gt;""),IF(TRIM(SUBSTITUTE(B4503,CHAR(160),""))="","",IF(ISNUMBER(MATCH(TRIM(SUBSTITUTE(B4503,CHAR(160),"")),'Look Up Values'!$B$2:$B$500,0)),"","Origin error")),"")</f>
        <v/>
      </c>
      <c r="O4503" s="242" t="str">
        <f>IF(AND(I4503&lt;&gt;0,I4503&lt;&gt;""),IF(C4503="","",IF(AND(ISNUMBER(--LEFT(C4503,FIND(" ",C4503&amp;" ")-1)),OR(LEN(LEFT(C4503,FIND(" ",C4503&amp;" ")-1))=6,LEN(LEFT(C4503,FIND(" ",C4503&amp;" ")-1))=7),OR(ISNUMBER(MATCH(LEFT(C4503,FIND(" ",C4503&amp;" ")-1),'Look Up Values'!$G$2:$G$1000,0)),ISNUMBER(MATCH(LEFT(C4503,FIND(" ",C4503&amp;" ")-1),'Look Up Values'!$AE$2:$AE$2000,0)))),"","EWC error")),"")</f>
        <v/>
      </c>
      <c r="P4503" s="242" t="str" cm="1">
        <f t="array" ref="P4503">IF(AND(I4503&lt;&gt;0,I4503&lt;&gt;""),IF(D4503="","",IF(ISNUMBER(MATCH(SUBSTITUTE(D4503," ",""),SUBSTITUTE('Look Up Values'!$S$2:$S$120," ",""),0)),"","D&amp;R error")),"")</f>
        <v/>
      </c>
      <c r="Q4503" s="242" t="str" cm="1">
        <f t="array" ref="Q4503">IF(AND(I4503&lt;&gt;0,I4503&lt;&gt;""),IF(G4503="","",IF(ISNUMBER(MATCH(SUBSTITUTE(G4503," ",""),SUBSTITUTE('Look Up Values'!$I$2:$I$10," ",""),0)),"","State error")),"")</f>
        <v/>
      </c>
      <c r="R4503" s="260" t="str">
        <f t="shared" si="141"/>
        <v/>
      </c>
    </row>
    <row r="4504" spans="1:18" ht="15.75">
      <c r="A4504" s="250">
        <v>4497</v>
      </c>
      <c r="B4504" s="198"/>
      <c r="C4504" s="25"/>
      <c r="D4504" s="25"/>
      <c r="E4504" s="25"/>
      <c r="F4504" s="25"/>
      <c r="G4504" s="26"/>
      <c r="H4504" s="27"/>
      <c r="I4504" s="28"/>
      <c r="J4504" s="430"/>
      <c r="K4504" s="48"/>
      <c r="L4504" s="457" t="str">
        <f t="shared" si="140"/>
        <v/>
      </c>
      <c r="M4504" s="245" cm="1">
        <f t="array" ref="M4504">SUMPRODUCT(--(N4504:Q4504&lt;&gt;"")) + IF(TRIM(R4504)="",0,LEN(R4504)-LEN(SUBSTITUTE(R4504,",",""))+1)</f>
        <v>0</v>
      </c>
      <c r="N4504" s="242" t="str">
        <f>IF(AND(I4504&lt;&gt;0,I4504&lt;&gt;""),IF(TRIM(SUBSTITUTE(B4504,CHAR(160),""))="","",IF(ISNUMBER(MATCH(TRIM(SUBSTITUTE(B4504,CHAR(160),"")),'Look Up Values'!$B$2:$B$500,0)),"","Origin error")),"")</f>
        <v/>
      </c>
      <c r="O4504" s="242" t="str">
        <f>IF(AND(I4504&lt;&gt;0,I4504&lt;&gt;""),IF(C4504="","",IF(AND(ISNUMBER(--LEFT(C4504,FIND(" ",C4504&amp;" ")-1)),OR(LEN(LEFT(C4504,FIND(" ",C4504&amp;" ")-1))=6,LEN(LEFT(C4504,FIND(" ",C4504&amp;" ")-1))=7),OR(ISNUMBER(MATCH(LEFT(C4504,FIND(" ",C4504&amp;" ")-1),'Look Up Values'!$G$2:$G$1000,0)),ISNUMBER(MATCH(LEFT(C4504,FIND(" ",C4504&amp;" ")-1),'Look Up Values'!$AE$2:$AE$2000,0)))),"","EWC error")),"")</f>
        <v/>
      </c>
      <c r="P4504" s="242" t="str" cm="1">
        <f t="array" ref="P4504">IF(AND(I4504&lt;&gt;0,I4504&lt;&gt;""),IF(D4504="","",IF(ISNUMBER(MATCH(SUBSTITUTE(D4504," ",""),SUBSTITUTE('Look Up Values'!$S$2:$S$120," ",""),0)),"","D&amp;R error")),"")</f>
        <v/>
      </c>
      <c r="Q4504" s="242" t="str" cm="1">
        <f t="array" ref="Q4504">IF(AND(I4504&lt;&gt;0,I4504&lt;&gt;""),IF(G4504="","",IF(ISNUMBER(MATCH(SUBSTITUTE(G4504," ",""),SUBSTITUTE('Look Up Values'!$I$2:$I$10," ",""),0)),"","State error")),"")</f>
        <v/>
      </c>
      <c r="R4504" s="260" t="str">
        <f t="shared" si="141"/>
        <v/>
      </c>
    </row>
    <row r="4505" spans="1:18" ht="15.75">
      <c r="A4505" s="250">
        <v>4498</v>
      </c>
      <c r="B4505" s="198"/>
      <c r="C4505" s="25"/>
      <c r="D4505" s="25"/>
      <c r="E4505" s="25"/>
      <c r="F4505" s="25"/>
      <c r="G4505" s="26"/>
      <c r="H4505" s="27"/>
      <c r="I4505" s="28"/>
      <c r="J4505" s="430"/>
      <c r="K4505" s="48"/>
      <c r="L4505" s="457" t="str">
        <f t="shared" si="140"/>
        <v/>
      </c>
      <c r="M4505" s="245" cm="1">
        <f t="array" ref="M4505">SUMPRODUCT(--(N4505:Q4505&lt;&gt;"")) + IF(TRIM(R4505)="",0,LEN(R4505)-LEN(SUBSTITUTE(R4505,",",""))+1)</f>
        <v>0</v>
      </c>
      <c r="N4505" s="242" t="str">
        <f>IF(AND(I4505&lt;&gt;0,I4505&lt;&gt;""),IF(TRIM(SUBSTITUTE(B4505,CHAR(160),""))="","",IF(ISNUMBER(MATCH(TRIM(SUBSTITUTE(B4505,CHAR(160),"")),'Look Up Values'!$B$2:$B$500,0)),"","Origin error")),"")</f>
        <v/>
      </c>
      <c r="O4505" s="242" t="str">
        <f>IF(AND(I4505&lt;&gt;0,I4505&lt;&gt;""),IF(C4505="","",IF(AND(ISNUMBER(--LEFT(C4505,FIND(" ",C4505&amp;" ")-1)),OR(LEN(LEFT(C4505,FIND(" ",C4505&amp;" ")-1))=6,LEN(LEFT(C4505,FIND(" ",C4505&amp;" ")-1))=7),OR(ISNUMBER(MATCH(LEFT(C4505,FIND(" ",C4505&amp;" ")-1),'Look Up Values'!$G$2:$G$1000,0)),ISNUMBER(MATCH(LEFT(C4505,FIND(" ",C4505&amp;" ")-1),'Look Up Values'!$AE$2:$AE$2000,0)))),"","EWC error")),"")</f>
        <v/>
      </c>
      <c r="P4505" s="242" t="str" cm="1">
        <f t="array" ref="P4505">IF(AND(I4505&lt;&gt;0,I4505&lt;&gt;""),IF(D4505="","",IF(ISNUMBER(MATCH(SUBSTITUTE(D4505," ",""),SUBSTITUTE('Look Up Values'!$S$2:$S$120," ",""),0)),"","D&amp;R error")),"")</f>
        <v/>
      </c>
      <c r="Q4505" s="242" t="str" cm="1">
        <f t="array" ref="Q4505">IF(AND(I4505&lt;&gt;0,I4505&lt;&gt;""),IF(G4505="","",IF(ISNUMBER(MATCH(SUBSTITUTE(G4505," ",""),SUBSTITUTE('Look Up Values'!$I$2:$I$10," ",""),0)),"","State error")),"")</f>
        <v/>
      </c>
      <c r="R4505" s="260" t="str">
        <f t="shared" si="141"/>
        <v/>
      </c>
    </row>
    <row r="4506" spans="1:18" ht="15.75">
      <c r="A4506" s="250">
        <v>4499</v>
      </c>
      <c r="B4506" s="198"/>
      <c r="C4506" s="25"/>
      <c r="D4506" s="25"/>
      <c r="E4506" s="25"/>
      <c r="F4506" s="25"/>
      <c r="G4506" s="26"/>
      <c r="H4506" s="27"/>
      <c r="I4506" s="28"/>
      <c r="J4506" s="430"/>
      <c r="K4506" s="48"/>
      <c r="L4506" s="457" t="str">
        <f t="shared" si="140"/>
        <v/>
      </c>
      <c r="M4506" s="245" cm="1">
        <f t="array" ref="M4506">SUMPRODUCT(--(N4506:Q4506&lt;&gt;"")) + IF(TRIM(R4506)="",0,LEN(R4506)-LEN(SUBSTITUTE(R4506,",",""))+1)</f>
        <v>0</v>
      </c>
      <c r="N4506" s="242" t="str">
        <f>IF(AND(I4506&lt;&gt;0,I4506&lt;&gt;""),IF(TRIM(SUBSTITUTE(B4506,CHAR(160),""))="","",IF(ISNUMBER(MATCH(TRIM(SUBSTITUTE(B4506,CHAR(160),"")),'Look Up Values'!$B$2:$B$500,0)),"","Origin error")),"")</f>
        <v/>
      </c>
      <c r="O4506" s="242" t="str">
        <f>IF(AND(I4506&lt;&gt;0,I4506&lt;&gt;""),IF(C4506="","",IF(AND(ISNUMBER(--LEFT(C4506,FIND(" ",C4506&amp;" ")-1)),OR(LEN(LEFT(C4506,FIND(" ",C4506&amp;" ")-1))=6,LEN(LEFT(C4506,FIND(" ",C4506&amp;" ")-1))=7),OR(ISNUMBER(MATCH(LEFT(C4506,FIND(" ",C4506&amp;" ")-1),'Look Up Values'!$G$2:$G$1000,0)),ISNUMBER(MATCH(LEFT(C4506,FIND(" ",C4506&amp;" ")-1),'Look Up Values'!$AE$2:$AE$2000,0)))),"","EWC error")),"")</f>
        <v/>
      </c>
      <c r="P4506" s="242" t="str" cm="1">
        <f t="array" ref="P4506">IF(AND(I4506&lt;&gt;0,I4506&lt;&gt;""),IF(D4506="","",IF(ISNUMBER(MATCH(SUBSTITUTE(D4506," ",""),SUBSTITUTE('Look Up Values'!$S$2:$S$120," ",""),0)),"","D&amp;R error")),"")</f>
        <v/>
      </c>
      <c r="Q4506" s="242" t="str" cm="1">
        <f t="array" ref="Q4506">IF(AND(I4506&lt;&gt;0,I4506&lt;&gt;""),IF(G4506="","",IF(ISNUMBER(MATCH(SUBSTITUTE(G4506," ",""),SUBSTITUTE('Look Up Values'!$I$2:$I$10," ",""),0)),"","State error")),"")</f>
        <v/>
      </c>
      <c r="R4506" s="260" t="str">
        <f t="shared" si="141"/>
        <v/>
      </c>
    </row>
    <row r="4507" spans="1:18" ht="15.75">
      <c r="A4507" s="250">
        <v>4500</v>
      </c>
      <c r="B4507" s="198"/>
      <c r="C4507" s="25"/>
      <c r="D4507" s="25"/>
      <c r="E4507" s="25"/>
      <c r="F4507" s="25"/>
      <c r="G4507" s="26"/>
      <c r="H4507" s="27"/>
      <c r="I4507" s="28"/>
      <c r="J4507" s="430"/>
      <c r="K4507" s="48"/>
      <c r="L4507" s="457" t="str">
        <f t="shared" si="140"/>
        <v/>
      </c>
      <c r="M4507" s="245" cm="1">
        <f t="array" ref="M4507">SUMPRODUCT(--(N4507:Q4507&lt;&gt;"")) + IF(TRIM(R4507)="",0,LEN(R4507)-LEN(SUBSTITUTE(R4507,",",""))+1)</f>
        <v>0</v>
      </c>
      <c r="N4507" s="242" t="str">
        <f>IF(AND(I4507&lt;&gt;0,I4507&lt;&gt;""),IF(TRIM(SUBSTITUTE(B4507,CHAR(160),""))="","",IF(ISNUMBER(MATCH(TRIM(SUBSTITUTE(B4507,CHAR(160),"")),'Look Up Values'!$B$2:$B$500,0)),"","Origin error")),"")</f>
        <v/>
      </c>
      <c r="O4507" s="242" t="str">
        <f>IF(AND(I4507&lt;&gt;0,I4507&lt;&gt;""),IF(C4507="","",IF(AND(ISNUMBER(--LEFT(C4507,FIND(" ",C4507&amp;" ")-1)),OR(LEN(LEFT(C4507,FIND(" ",C4507&amp;" ")-1))=6,LEN(LEFT(C4507,FIND(" ",C4507&amp;" ")-1))=7),OR(ISNUMBER(MATCH(LEFT(C4507,FIND(" ",C4507&amp;" ")-1),'Look Up Values'!$G$2:$G$1000,0)),ISNUMBER(MATCH(LEFT(C4507,FIND(" ",C4507&amp;" ")-1),'Look Up Values'!$AE$2:$AE$2000,0)))),"","EWC error")),"")</f>
        <v/>
      </c>
      <c r="P4507" s="242" t="str" cm="1">
        <f t="array" ref="P4507">IF(AND(I4507&lt;&gt;0,I4507&lt;&gt;""),IF(D4507="","",IF(ISNUMBER(MATCH(SUBSTITUTE(D4507," ",""),SUBSTITUTE('Look Up Values'!$S$2:$S$120," ",""),0)),"","D&amp;R error")),"")</f>
        <v/>
      </c>
      <c r="Q4507" s="242" t="str" cm="1">
        <f t="array" ref="Q4507">IF(AND(I4507&lt;&gt;0,I4507&lt;&gt;""),IF(G4507="","",IF(ISNUMBER(MATCH(SUBSTITUTE(G4507," ",""),SUBSTITUTE('Look Up Values'!$I$2:$I$10," ",""),0)),"","State error")),"")</f>
        <v/>
      </c>
      <c r="R4507" s="260" t="str">
        <f t="shared" si="141"/>
        <v/>
      </c>
    </row>
    <row r="4508" spans="1:18" ht="15.75">
      <c r="A4508" s="250">
        <v>4501</v>
      </c>
      <c r="B4508" s="198"/>
      <c r="C4508" s="25"/>
      <c r="D4508" s="25"/>
      <c r="E4508" s="25"/>
      <c r="F4508" s="25"/>
      <c r="G4508" s="26"/>
      <c r="H4508" s="27"/>
      <c r="I4508" s="28"/>
      <c r="J4508" s="430"/>
      <c r="K4508" s="48"/>
      <c r="L4508" s="457" t="str">
        <f t="shared" si="140"/>
        <v/>
      </c>
      <c r="M4508" s="245" cm="1">
        <f t="array" ref="M4508">SUMPRODUCT(--(N4508:Q4508&lt;&gt;"")) + IF(TRIM(R4508)="",0,LEN(R4508)-LEN(SUBSTITUTE(R4508,",",""))+1)</f>
        <v>0</v>
      </c>
      <c r="N4508" s="242" t="str">
        <f>IF(AND(I4508&lt;&gt;0,I4508&lt;&gt;""),IF(TRIM(SUBSTITUTE(B4508,CHAR(160),""))="","",IF(ISNUMBER(MATCH(TRIM(SUBSTITUTE(B4508,CHAR(160),"")),'Look Up Values'!$B$2:$B$500,0)),"","Origin error")),"")</f>
        <v/>
      </c>
      <c r="O4508" s="242" t="str">
        <f>IF(AND(I4508&lt;&gt;0,I4508&lt;&gt;""),IF(C4508="","",IF(AND(ISNUMBER(--LEFT(C4508,FIND(" ",C4508&amp;" ")-1)),OR(LEN(LEFT(C4508,FIND(" ",C4508&amp;" ")-1))=6,LEN(LEFT(C4508,FIND(" ",C4508&amp;" ")-1))=7),OR(ISNUMBER(MATCH(LEFT(C4508,FIND(" ",C4508&amp;" ")-1),'Look Up Values'!$G$2:$G$1000,0)),ISNUMBER(MATCH(LEFT(C4508,FIND(" ",C4508&amp;" ")-1),'Look Up Values'!$AE$2:$AE$2000,0)))),"","EWC error")),"")</f>
        <v/>
      </c>
      <c r="P4508" s="242" t="str" cm="1">
        <f t="array" ref="P4508">IF(AND(I4508&lt;&gt;0,I4508&lt;&gt;""),IF(D4508="","",IF(ISNUMBER(MATCH(SUBSTITUTE(D4508," ",""),SUBSTITUTE('Look Up Values'!$S$2:$S$120," ",""),0)),"","D&amp;R error")),"")</f>
        <v/>
      </c>
      <c r="Q4508" s="242" t="str" cm="1">
        <f t="array" ref="Q4508">IF(AND(I4508&lt;&gt;0,I4508&lt;&gt;""),IF(G4508="","",IF(ISNUMBER(MATCH(SUBSTITUTE(G4508," ",""),SUBSTITUTE('Look Up Values'!$I$2:$I$10," ",""),0)),"","State error")),"")</f>
        <v/>
      </c>
      <c r="R4508" s="260" t="str">
        <f t="shared" si="141"/>
        <v/>
      </c>
    </row>
    <row r="4509" spans="1:18" ht="15.75">
      <c r="A4509" s="250">
        <v>4502</v>
      </c>
      <c r="B4509" s="198"/>
      <c r="C4509" s="25"/>
      <c r="D4509" s="25"/>
      <c r="E4509" s="25"/>
      <c r="F4509" s="25"/>
      <c r="G4509" s="26"/>
      <c r="H4509" s="27"/>
      <c r="I4509" s="28"/>
      <c r="J4509" s="430"/>
      <c r="K4509" s="48"/>
      <c r="L4509" s="457" t="str">
        <f t="shared" si="140"/>
        <v/>
      </c>
      <c r="M4509" s="245" cm="1">
        <f t="array" ref="M4509">SUMPRODUCT(--(N4509:Q4509&lt;&gt;"")) + IF(TRIM(R4509)="",0,LEN(R4509)-LEN(SUBSTITUTE(R4509,",",""))+1)</f>
        <v>0</v>
      </c>
      <c r="N4509" s="242" t="str">
        <f>IF(AND(I4509&lt;&gt;0,I4509&lt;&gt;""),IF(TRIM(SUBSTITUTE(B4509,CHAR(160),""))="","",IF(ISNUMBER(MATCH(TRIM(SUBSTITUTE(B4509,CHAR(160),"")),'Look Up Values'!$B$2:$B$500,0)),"","Origin error")),"")</f>
        <v/>
      </c>
      <c r="O4509" s="242" t="str">
        <f>IF(AND(I4509&lt;&gt;0,I4509&lt;&gt;""),IF(C4509="","",IF(AND(ISNUMBER(--LEFT(C4509,FIND(" ",C4509&amp;" ")-1)),OR(LEN(LEFT(C4509,FIND(" ",C4509&amp;" ")-1))=6,LEN(LEFT(C4509,FIND(" ",C4509&amp;" ")-1))=7),OR(ISNUMBER(MATCH(LEFT(C4509,FIND(" ",C4509&amp;" ")-1),'Look Up Values'!$G$2:$G$1000,0)),ISNUMBER(MATCH(LEFT(C4509,FIND(" ",C4509&amp;" ")-1),'Look Up Values'!$AE$2:$AE$2000,0)))),"","EWC error")),"")</f>
        <v/>
      </c>
      <c r="P4509" s="242" t="str" cm="1">
        <f t="array" ref="P4509">IF(AND(I4509&lt;&gt;0,I4509&lt;&gt;""),IF(D4509="","",IF(ISNUMBER(MATCH(SUBSTITUTE(D4509," ",""),SUBSTITUTE('Look Up Values'!$S$2:$S$120," ",""),0)),"","D&amp;R error")),"")</f>
        <v/>
      </c>
      <c r="Q4509" s="242" t="str" cm="1">
        <f t="array" ref="Q4509">IF(AND(I4509&lt;&gt;0,I4509&lt;&gt;""),IF(G4509="","",IF(ISNUMBER(MATCH(SUBSTITUTE(G4509," ",""),SUBSTITUTE('Look Up Values'!$I$2:$I$10," ",""),0)),"","State error")),"")</f>
        <v/>
      </c>
      <c r="R4509" s="260" t="str">
        <f t="shared" si="141"/>
        <v/>
      </c>
    </row>
    <row r="4510" spans="1:18" ht="15.75">
      <c r="A4510" s="250">
        <v>4503</v>
      </c>
      <c r="B4510" s="198"/>
      <c r="C4510" s="25"/>
      <c r="D4510" s="25"/>
      <c r="E4510" s="25"/>
      <c r="F4510" s="25"/>
      <c r="G4510" s="26"/>
      <c r="H4510" s="27"/>
      <c r="I4510" s="28"/>
      <c r="J4510" s="430"/>
      <c r="K4510" s="48"/>
      <c r="L4510" s="457" t="str">
        <f t="shared" si="140"/>
        <v/>
      </c>
      <c r="M4510" s="245" cm="1">
        <f t="array" ref="M4510">SUMPRODUCT(--(N4510:Q4510&lt;&gt;"")) + IF(TRIM(R4510)="",0,LEN(R4510)-LEN(SUBSTITUTE(R4510,",",""))+1)</f>
        <v>0</v>
      </c>
      <c r="N4510" s="242" t="str">
        <f>IF(AND(I4510&lt;&gt;0,I4510&lt;&gt;""),IF(TRIM(SUBSTITUTE(B4510,CHAR(160),""))="","",IF(ISNUMBER(MATCH(TRIM(SUBSTITUTE(B4510,CHAR(160),"")),'Look Up Values'!$B$2:$B$500,0)),"","Origin error")),"")</f>
        <v/>
      </c>
      <c r="O4510" s="242" t="str">
        <f>IF(AND(I4510&lt;&gt;0,I4510&lt;&gt;""),IF(C4510="","",IF(AND(ISNUMBER(--LEFT(C4510,FIND(" ",C4510&amp;" ")-1)),OR(LEN(LEFT(C4510,FIND(" ",C4510&amp;" ")-1))=6,LEN(LEFT(C4510,FIND(" ",C4510&amp;" ")-1))=7),OR(ISNUMBER(MATCH(LEFT(C4510,FIND(" ",C4510&amp;" ")-1),'Look Up Values'!$G$2:$G$1000,0)),ISNUMBER(MATCH(LEFT(C4510,FIND(" ",C4510&amp;" ")-1),'Look Up Values'!$AE$2:$AE$2000,0)))),"","EWC error")),"")</f>
        <v/>
      </c>
      <c r="P4510" s="242" t="str" cm="1">
        <f t="array" ref="P4510">IF(AND(I4510&lt;&gt;0,I4510&lt;&gt;""),IF(D4510="","",IF(ISNUMBER(MATCH(SUBSTITUTE(D4510," ",""),SUBSTITUTE('Look Up Values'!$S$2:$S$120," ",""),0)),"","D&amp;R error")),"")</f>
        <v/>
      </c>
      <c r="Q4510" s="242" t="str" cm="1">
        <f t="array" ref="Q4510">IF(AND(I4510&lt;&gt;0,I4510&lt;&gt;""),IF(G4510="","",IF(ISNUMBER(MATCH(SUBSTITUTE(G4510," ",""),SUBSTITUTE('Look Up Values'!$I$2:$I$10," ",""),0)),"","State error")),"")</f>
        <v/>
      </c>
      <c r="R4510" s="260" t="str">
        <f t="shared" si="141"/>
        <v/>
      </c>
    </row>
    <row r="4511" spans="1:18" ht="15.75">
      <c r="A4511" s="250">
        <v>4504</v>
      </c>
      <c r="B4511" s="198"/>
      <c r="C4511" s="25"/>
      <c r="D4511" s="25"/>
      <c r="E4511" s="25"/>
      <c r="F4511" s="25"/>
      <c r="G4511" s="26"/>
      <c r="H4511" s="27"/>
      <c r="I4511" s="28"/>
      <c r="J4511" s="430"/>
      <c r="K4511" s="48"/>
      <c r="L4511" s="457" t="str">
        <f t="shared" si="140"/>
        <v/>
      </c>
      <c r="M4511" s="245" cm="1">
        <f t="array" ref="M4511">SUMPRODUCT(--(N4511:Q4511&lt;&gt;"")) + IF(TRIM(R4511)="",0,LEN(R4511)-LEN(SUBSTITUTE(R4511,",",""))+1)</f>
        <v>0</v>
      </c>
      <c r="N4511" s="242" t="str">
        <f>IF(AND(I4511&lt;&gt;0,I4511&lt;&gt;""),IF(TRIM(SUBSTITUTE(B4511,CHAR(160),""))="","",IF(ISNUMBER(MATCH(TRIM(SUBSTITUTE(B4511,CHAR(160),"")),'Look Up Values'!$B$2:$B$500,0)),"","Origin error")),"")</f>
        <v/>
      </c>
      <c r="O4511" s="242" t="str">
        <f>IF(AND(I4511&lt;&gt;0,I4511&lt;&gt;""),IF(C4511="","",IF(AND(ISNUMBER(--LEFT(C4511,FIND(" ",C4511&amp;" ")-1)),OR(LEN(LEFT(C4511,FIND(" ",C4511&amp;" ")-1))=6,LEN(LEFT(C4511,FIND(" ",C4511&amp;" ")-1))=7),OR(ISNUMBER(MATCH(LEFT(C4511,FIND(" ",C4511&amp;" ")-1),'Look Up Values'!$G$2:$G$1000,0)),ISNUMBER(MATCH(LEFT(C4511,FIND(" ",C4511&amp;" ")-1),'Look Up Values'!$AE$2:$AE$2000,0)))),"","EWC error")),"")</f>
        <v/>
      </c>
      <c r="P4511" s="242" t="str" cm="1">
        <f t="array" ref="P4511">IF(AND(I4511&lt;&gt;0,I4511&lt;&gt;""),IF(D4511="","",IF(ISNUMBER(MATCH(SUBSTITUTE(D4511," ",""),SUBSTITUTE('Look Up Values'!$S$2:$S$120," ",""),0)),"","D&amp;R error")),"")</f>
        <v/>
      </c>
      <c r="Q4511" s="242" t="str" cm="1">
        <f t="array" ref="Q4511">IF(AND(I4511&lt;&gt;0,I4511&lt;&gt;""),IF(G4511="","",IF(ISNUMBER(MATCH(SUBSTITUTE(G4511," ",""),SUBSTITUTE('Look Up Values'!$I$2:$I$10," ",""),0)),"","State error")),"")</f>
        <v/>
      </c>
      <c r="R4511" s="260" t="str">
        <f t="shared" si="141"/>
        <v/>
      </c>
    </row>
    <row r="4512" spans="1:18" ht="15.75">
      <c r="A4512" s="250">
        <v>4505</v>
      </c>
      <c r="B4512" s="198"/>
      <c r="C4512" s="25"/>
      <c r="D4512" s="25"/>
      <c r="E4512" s="25"/>
      <c r="F4512" s="25"/>
      <c r="G4512" s="26"/>
      <c r="H4512" s="27"/>
      <c r="I4512" s="28"/>
      <c r="J4512" s="430"/>
      <c r="K4512" s="48"/>
      <c r="L4512" s="457" t="str">
        <f t="shared" si="140"/>
        <v/>
      </c>
      <c r="M4512" s="245" cm="1">
        <f t="array" ref="M4512">SUMPRODUCT(--(N4512:Q4512&lt;&gt;"")) + IF(TRIM(R4512)="",0,LEN(R4512)-LEN(SUBSTITUTE(R4512,",",""))+1)</f>
        <v>0</v>
      </c>
      <c r="N4512" s="242" t="str">
        <f>IF(AND(I4512&lt;&gt;0,I4512&lt;&gt;""),IF(TRIM(SUBSTITUTE(B4512,CHAR(160),""))="","",IF(ISNUMBER(MATCH(TRIM(SUBSTITUTE(B4512,CHAR(160),"")),'Look Up Values'!$B$2:$B$500,0)),"","Origin error")),"")</f>
        <v/>
      </c>
      <c r="O4512" s="242" t="str">
        <f>IF(AND(I4512&lt;&gt;0,I4512&lt;&gt;""),IF(C4512="","",IF(AND(ISNUMBER(--LEFT(C4512,FIND(" ",C4512&amp;" ")-1)),OR(LEN(LEFT(C4512,FIND(" ",C4512&amp;" ")-1))=6,LEN(LEFT(C4512,FIND(" ",C4512&amp;" ")-1))=7),OR(ISNUMBER(MATCH(LEFT(C4512,FIND(" ",C4512&amp;" ")-1),'Look Up Values'!$G$2:$G$1000,0)),ISNUMBER(MATCH(LEFT(C4512,FIND(" ",C4512&amp;" ")-1),'Look Up Values'!$AE$2:$AE$2000,0)))),"","EWC error")),"")</f>
        <v/>
      </c>
      <c r="P4512" s="242" t="str" cm="1">
        <f t="array" ref="P4512">IF(AND(I4512&lt;&gt;0,I4512&lt;&gt;""),IF(D4512="","",IF(ISNUMBER(MATCH(SUBSTITUTE(D4512," ",""),SUBSTITUTE('Look Up Values'!$S$2:$S$120," ",""),0)),"","D&amp;R error")),"")</f>
        <v/>
      </c>
      <c r="Q4512" s="242" t="str" cm="1">
        <f t="array" ref="Q4512">IF(AND(I4512&lt;&gt;0,I4512&lt;&gt;""),IF(G4512="","",IF(ISNUMBER(MATCH(SUBSTITUTE(G4512," ",""),SUBSTITUTE('Look Up Values'!$I$2:$I$10," ",""),0)),"","State error")),"")</f>
        <v/>
      </c>
      <c r="R4512" s="260" t="str">
        <f t="shared" si="141"/>
        <v/>
      </c>
    </row>
    <row r="4513" spans="1:18" ht="15.75">
      <c r="A4513" s="250">
        <v>4506</v>
      </c>
      <c r="B4513" s="198"/>
      <c r="C4513" s="25"/>
      <c r="D4513" s="25"/>
      <c r="E4513" s="25"/>
      <c r="F4513" s="25"/>
      <c r="G4513" s="26"/>
      <c r="H4513" s="27"/>
      <c r="I4513" s="28"/>
      <c r="J4513" s="430"/>
      <c r="K4513" s="48"/>
      <c r="L4513" s="457" t="str">
        <f t="shared" si="140"/>
        <v/>
      </c>
      <c r="M4513" s="245" cm="1">
        <f t="array" ref="M4513">SUMPRODUCT(--(N4513:Q4513&lt;&gt;"")) + IF(TRIM(R4513)="",0,LEN(R4513)-LEN(SUBSTITUTE(R4513,",",""))+1)</f>
        <v>0</v>
      </c>
      <c r="N4513" s="242" t="str">
        <f>IF(AND(I4513&lt;&gt;0,I4513&lt;&gt;""),IF(TRIM(SUBSTITUTE(B4513,CHAR(160),""))="","",IF(ISNUMBER(MATCH(TRIM(SUBSTITUTE(B4513,CHAR(160),"")),'Look Up Values'!$B$2:$B$500,0)),"","Origin error")),"")</f>
        <v/>
      </c>
      <c r="O4513" s="242" t="str">
        <f>IF(AND(I4513&lt;&gt;0,I4513&lt;&gt;""),IF(C4513="","",IF(AND(ISNUMBER(--LEFT(C4513,FIND(" ",C4513&amp;" ")-1)),OR(LEN(LEFT(C4513,FIND(" ",C4513&amp;" ")-1))=6,LEN(LEFT(C4513,FIND(" ",C4513&amp;" ")-1))=7),OR(ISNUMBER(MATCH(LEFT(C4513,FIND(" ",C4513&amp;" ")-1),'Look Up Values'!$G$2:$G$1000,0)),ISNUMBER(MATCH(LEFT(C4513,FIND(" ",C4513&amp;" ")-1),'Look Up Values'!$AE$2:$AE$2000,0)))),"","EWC error")),"")</f>
        <v/>
      </c>
      <c r="P4513" s="242" t="str" cm="1">
        <f t="array" ref="P4513">IF(AND(I4513&lt;&gt;0,I4513&lt;&gt;""),IF(D4513="","",IF(ISNUMBER(MATCH(SUBSTITUTE(D4513," ",""),SUBSTITUTE('Look Up Values'!$S$2:$S$120," ",""),0)),"","D&amp;R error")),"")</f>
        <v/>
      </c>
      <c r="Q4513" s="242" t="str" cm="1">
        <f t="array" ref="Q4513">IF(AND(I4513&lt;&gt;0,I4513&lt;&gt;""),IF(G4513="","",IF(ISNUMBER(MATCH(SUBSTITUTE(G4513," ",""),SUBSTITUTE('Look Up Values'!$I$2:$I$10," ",""),0)),"","State error")),"")</f>
        <v/>
      </c>
      <c r="R4513" s="260" t="str">
        <f t="shared" si="141"/>
        <v/>
      </c>
    </row>
    <row r="4514" spans="1:18" ht="15.75">
      <c r="A4514" s="250">
        <v>4507</v>
      </c>
      <c r="B4514" s="198"/>
      <c r="C4514" s="25"/>
      <c r="D4514" s="25"/>
      <c r="E4514" s="25"/>
      <c r="F4514" s="25"/>
      <c r="G4514" s="26"/>
      <c r="H4514" s="27"/>
      <c r="I4514" s="28"/>
      <c r="J4514" s="430"/>
      <c r="K4514" s="48"/>
      <c r="L4514" s="457" t="str">
        <f t="shared" si="140"/>
        <v/>
      </c>
      <c r="M4514" s="245" cm="1">
        <f t="array" ref="M4514">SUMPRODUCT(--(N4514:Q4514&lt;&gt;"")) + IF(TRIM(R4514)="",0,LEN(R4514)-LEN(SUBSTITUTE(R4514,",",""))+1)</f>
        <v>0</v>
      </c>
      <c r="N4514" s="242" t="str">
        <f>IF(AND(I4514&lt;&gt;0,I4514&lt;&gt;""),IF(TRIM(SUBSTITUTE(B4514,CHAR(160),""))="","",IF(ISNUMBER(MATCH(TRIM(SUBSTITUTE(B4514,CHAR(160),"")),'Look Up Values'!$B$2:$B$500,0)),"","Origin error")),"")</f>
        <v/>
      </c>
      <c r="O4514" s="242" t="str">
        <f>IF(AND(I4514&lt;&gt;0,I4514&lt;&gt;""),IF(C4514="","",IF(AND(ISNUMBER(--LEFT(C4514,FIND(" ",C4514&amp;" ")-1)),OR(LEN(LEFT(C4514,FIND(" ",C4514&amp;" ")-1))=6,LEN(LEFT(C4514,FIND(" ",C4514&amp;" ")-1))=7),OR(ISNUMBER(MATCH(LEFT(C4514,FIND(" ",C4514&amp;" ")-1),'Look Up Values'!$G$2:$G$1000,0)),ISNUMBER(MATCH(LEFT(C4514,FIND(" ",C4514&amp;" ")-1),'Look Up Values'!$AE$2:$AE$2000,0)))),"","EWC error")),"")</f>
        <v/>
      </c>
      <c r="P4514" s="242" t="str" cm="1">
        <f t="array" ref="P4514">IF(AND(I4514&lt;&gt;0,I4514&lt;&gt;""),IF(D4514="","",IF(ISNUMBER(MATCH(SUBSTITUTE(D4514," ",""),SUBSTITUTE('Look Up Values'!$S$2:$S$120," ",""),0)),"","D&amp;R error")),"")</f>
        <v/>
      </c>
      <c r="Q4514" s="242" t="str" cm="1">
        <f t="array" ref="Q4514">IF(AND(I4514&lt;&gt;0,I4514&lt;&gt;""),IF(G4514="","",IF(ISNUMBER(MATCH(SUBSTITUTE(G4514," ",""),SUBSTITUTE('Look Up Values'!$I$2:$I$10," ",""),0)),"","State error")),"")</f>
        <v/>
      </c>
      <c r="R4514" s="260" t="str">
        <f t="shared" si="141"/>
        <v/>
      </c>
    </row>
    <row r="4515" spans="1:18" ht="15.75">
      <c r="A4515" s="250">
        <v>4508</v>
      </c>
      <c r="B4515" s="198"/>
      <c r="C4515" s="25"/>
      <c r="D4515" s="25"/>
      <c r="E4515" s="25"/>
      <c r="F4515" s="25"/>
      <c r="G4515" s="26"/>
      <c r="H4515" s="27"/>
      <c r="I4515" s="28"/>
      <c r="J4515" s="430"/>
      <c r="K4515" s="48"/>
      <c r="L4515" s="457" t="str">
        <f t="shared" si="140"/>
        <v/>
      </c>
      <c r="M4515" s="245" cm="1">
        <f t="array" ref="M4515">SUMPRODUCT(--(N4515:Q4515&lt;&gt;"")) + IF(TRIM(R4515)="",0,LEN(R4515)-LEN(SUBSTITUTE(R4515,",",""))+1)</f>
        <v>0</v>
      </c>
      <c r="N4515" s="242" t="str">
        <f>IF(AND(I4515&lt;&gt;0,I4515&lt;&gt;""),IF(TRIM(SUBSTITUTE(B4515,CHAR(160),""))="","",IF(ISNUMBER(MATCH(TRIM(SUBSTITUTE(B4515,CHAR(160),"")),'Look Up Values'!$B$2:$B$500,0)),"","Origin error")),"")</f>
        <v/>
      </c>
      <c r="O4515" s="242" t="str">
        <f>IF(AND(I4515&lt;&gt;0,I4515&lt;&gt;""),IF(C4515="","",IF(AND(ISNUMBER(--LEFT(C4515,FIND(" ",C4515&amp;" ")-1)),OR(LEN(LEFT(C4515,FIND(" ",C4515&amp;" ")-1))=6,LEN(LEFT(C4515,FIND(" ",C4515&amp;" ")-1))=7),OR(ISNUMBER(MATCH(LEFT(C4515,FIND(" ",C4515&amp;" ")-1),'Look Up Values'!$G$2:$G$1000,0)),ISNUMBER(MATCH(LEFT(C4515,FIND(" ",C4515&amp;" ")-1),'Look Up Values'!$AE$2:$AE$2000,0)))),"","EWC error")),"")</f>
        <v/>
      </c>
      <c r="P4515" s="242" t="str" cm="1">
        <f t="array" ref="P4515">IF(AND(I4515&lt;&gt;0,I4515&lt;&gt;""),IF(D4515="","",IF(ISNUMBER(MATCH(SUBSTITUTE(D4515," ",""),SUBSTITUTE('Look Up Values'!$S$2:$S$120," ",""),0)),"","D&amp;R error")),"")</f>
        <v/>
      </c>
      <c r="Q4515" s="242" t="str" cm="1">
        <f t="array" ref="Q4515">IF(AND(I4515&lt;&gt;0,I4515&lt;&gt;""),IF(G4515="","",IF(ISNUMBER(MATCH(SUBSTITUTE(G4515," ",""),SUBSTITUTE('Look Up Values'!$I$2:$I$10," ",""),0)),"","State error")),"")</f>
        <v/>
      </c>
      <c r="R4515" s="260" t="str">
        <f t="shared" si="141"/>
        <v/>
      </c>
    </row>
    <row r="4516" spans="1:18" ht="15.75">
      <c r="A4516" s="250">
        <v>4509</v>
      </c>
      <c r="B4516" s="198"/>
      <c r="C4516" s="25"/>
      <c r="D4516" s="25"/>
      <c r="E4516" s="25"/>
      <c r="F4516" s="25"/>
      <c r="G4516" s="26"/>
      <c r="H4516" s="27"/>
      <c r="I4516" s="28"/>
      <c r="J4516" s="430"/>
      <c r="K4516" s="48"/>
      <c r="L4516" s="457" t="str">
        <f t="shared" si="140"/>
        <v/>
      </c>
      <c r="M4516" s="245" cm="1">
        <f t="array" ref="M4516">SUMPRODUCT(--(N4516:Q4516&lt;&gt;"")) + IF(TRIM(R4516)="",0,LEN(R4516)-LEN(SUBSTITUTE(R4516,",",""))+1)</f>
        <v>0</v>
      </c>
      <c r="N4516" s="242" t="str">
        <f>IF(AND(I4516&lt;&gt;0,I4516&lt;&gt;""),IF(TRIM(SUBSTITUTE(B4516,CHAR(160),""))="","",IF(ISNUMBER(MATCH(TRIM(SUBSTITUTE(B4516,CHAR(160),"")),'Look Up Values'!$B$2:$B$500,0)),"","Origin error")),"")</f>
        <v/>
      </c>
      <c r="O4516" s="242" t="str">
        <f>IF(AND(I4516&lt;&gt;0,I4516&lt;&gt;""),IF(C4516="","",IF(AND(ISNUMBER(--LEFT(C4516,FIND(" ",C4516&amp;" ")-1)),OR(LEN(LEFT(C4516,FIND(" ",C4516&amp;" ")-1))=6,LEN(LEFT(C4516,FIND(" ",C4516&amp;" ")-1))=7),OR(ISNUMBER(MATCH(LEFT(C4516,FIND(" ",C4516&amp;" ")-1),'Look Up Values'!$G$2:$G$1000,0)),ISNUMBER(MATCH(LEFT(C4516,FIND(" ",C4516&amp;" ")-1),'Look Up Values'!$AE$2:$AE$2000,0)))),"","EWC error")),"")</f>
        <v/>
      </c>
      <c r="P4516" s="242" t="str" cm="1">
        <f t="array" ref="P4516">IF(AND(I4516&lt;&gt;0,I4516&lt;&gt;""),IF(D4516="","",IF(ISNUMBER(MATCH(SUBSTITUTE(D4516," ",""),SUBSTITUTE('Look Up Values'!$S$2:$S$120," ",""),0)),"","D&amp;R error")),"")</f>
        <v/>
      </c>
      <c r="Q4516" s="242" t="str" cm="1">
        <f t="array" ref="Q4516">IF(AND(I4516&lt;&gt;0,I4516&lt;&gt;""),IF(G4516="","",IF(ISNUMBER(MATCH(SUBSTITUTE(G4516," ",""),SUBSTITUTE('Look Up Values'!$I$2:$I$10," ",""),0)),"","State error")),"")</f>
        <v/>
      </c>
      <c r="R4516" s="260" t="str">
        <f t="shared" si="141"/>
        <v/>
      </c>
    </row>
    <row r="4517" spans="1:18" ht="15.75">
      <c r="A4517" s="250">
        <v>4510</v>
      </c>
      <c r="B4517" s="198"/>
      <c r="C4517" s="25"/>
      <c r="D4517" s="25"/>
      <c r="E4517" s="25"/>
      <c r="F4517" s="25"/>
      <c r="G4517" s="26"/>
      <c r="H4517" s="27"/>
      <c r="I4517" s="28"/>
      <c r="J4517" s="430"/>
      <c r="K4517" s="48"/>
      <c r="L4517" s="457" t="str">
        <f t="shared" si="140"/>
        <v/>
      </c>
      <c r="M4517" s="245" cm="1">
        <f t="array" ref="M4517">SUMPRODUCT(--(N4517:Q4517&lt;&gt;"")) + IF(TRIM(R4517)="",0,LEN(R4517)-LEN(SUBSTITUTE(R4517,",",""))+1)</f>
        <v>0</v>
      </c>
      <c r="N4517" s="242" t="str">
        <f>IF(AND(I4517&lt;&gt;0,I4517&lt;&gt;""),IF(TRIM(SUBSTITUTE(B4517,CHAR(160),""))="","",IF(ISNUMBER(MATCH(TRIM(SUBSTITUTE(B4517,CHAR(160),"")),'Look Up Values'!$B$2:$B$500,0)),"","Origin error")),"")</f>
        <v/>
      </c>
      <c r="O4517" s="242" t="str">
        <f>IF(AND(I4517&lt;&gt;0,I4517&lt;&gt;""),IF(C4517="","",IF(AND(ISNUMBER(--LEFT(C4517,FIND(" ",C4517&amp;" ")-1)),OR(LEN(LEFT(C4517,FIND(" ",C4517&amp;" ")-1))=6,LEN(LEFT(C4517,FIND(" ",C4517&amp;" ")-1))=7),OR(ISNUMBER(MATCH(LEFT(C4517,FIND(" ",C4517&amp;" ")-1),'Look Up Values'!$G$2:$G$1000,0)),ISNUMBER(MATCH(LEFT(C4517,FIND(" ",C4517&amp;" ")-1),'Look Up Values'!$AE$2:$AE$2000,0)))),"","EWC error")),"")</f>
        <v/>
      </c>
      <c r="P4517" s="242" t="str" cm="1">
        <f t="array" ref="P4517">IF(AND(I4517&lt;&gt;0,I4517&lt;&gt;""),IF(D4517="","",IF(ISNUMBER(MATCH(SUBSTITUTE(D4517," ",""),SUBSTITUTE('Look Up Values'!$S$2:$S$120," ",""),0)),"","D&amp;R error")),"")</f>
        <v/>
      </c>
      <c r="Q4517" s="242" t="str" cm="1">
        <f t="array" ref="Q4517">IF(AND(I4517&lt;&gt;0,I4517&lt;&gt;""),IF(G4517="","",IF(ISNUMBER(MATCH(SUBSTITUTE(G4517," ",""),SUBSTITUTE('Look Up Values'!$I$2:$I$10," ",""),0)),"","State error")),"")</f>
        <v/>
      </c>
      <c r="R4517" s="260" t="str">
        <f t="shared" si="141"/>
        <v/>
      </c>
    </row>
    <row r="4518" spans="1:18" ht="15.75">
      <c r="A4518" s="250">
        <v>4511</v>
      </c>
      <c r="B4518" s="198"/>
      <c r="C4518" s="25"/>
      <c r="D4518" s="25"/>
      <c r="E4518" s="25"/>
      <c r="F4518" s="25"/>
      <c r="G4518" s="26"/>
      <c r="H4518" s="27"/>
      <c r="I4518" s="28"/>
      <c r="J4518" s="430"/>
      <c r="K4518" s="48"/>
      <c r="L4518" s="457" t="str">
        <f t="shared" si="140"/>
        <v/>
      </c>
      <c r="M4518" s="245" cm="1">
        <f t="array" ref="M4518">SUMPRODUCT(--(N4518:Q4518&lt;&gt;"")) + IF(TRIM(R4518)="",0,LEN(R4518)-LEN(SUBSTITUTE(R4518,",",""))+1)</f>
        <v>0</v>
      </c>
      <c r="N4518" s="242" t="str">
        <f>IF(AND(I4518&lt;&gt;0,I4518&lt;&gt;""),IF(TRIM(SUBSTITUTE(B4518,CHAR(160),""))="","",IF(ISNUMBER(MATCH(TRIM(SUBSTITUTE(B4518,CHAR(160),"")),'Look Up Values'!$B$2:$B$500,0)),"","Origin error")),"")</f>
        <v/>
      </c>
      <c r="O4518" s="242" t="str">
        <f>IF(AND(I4518&lt;&gt;0,I4518&lt;&gt;""),IF(C4518="","",IF(AND(ISNUMBER(--LEFT(C4518,FIND(" ",C4518&amp;" ")-1)),OR(LEN(LEFT(C4518,FIND(" ",C4518&amp;" ")-1))=6,LEN(LEFT(C4518,FIND(" ",C4518&amp;" ")-1))=7),OR(ISNUMBER(MATCH(LEFT(C4518,FIND(" ",C4518&amp;" ")-1),'Look Up Values'!$G$2:$G$1000,0)),ISNUMBER(MATCH(LEFT(C4518,FIND(" ",C4518&amp;" ")-1),'Look Up Values'!$AE$2:$AE$2000,0)))),"","EWC error")),"")</f>
        <v/>
      </c>
      <c r="P4518" s="242" t="str" cm="1">
        <f t="array" ref="P4518">IF(AND(I4518&lt;&gt;0,I4518&lt;&gt;""),IF(D4518="","",IF(ISNUMBER(MATCH(SUBSTITUTE(D4518," ",""),SUBSTITUTE('Look Up Values'!$S$2:$S$120," ",""),0)),"","D&amp;R error")),"")</f>
        <v/>
      </c>
      <c r="Q4518" s="242" t="str" cm="1">
        <f t="array" ref="Q4518">IF(AND(I4518&lt;&gt;0,I4518&lt;&gt;""),IF(G4518="","",IF(ISNUMBER(MATCH(SUBSTITUTE(G4518," ",""),SUBSTITUTE('Look Up Values'!$I$2:$I$10," ",""),0)),"","State error")),"")</f>
        <v/>
      </c>
      <c r="R4518" s="260" t="str">
        <f t="shared" si="141"/>
        <v/>
      </c>
    </row>
    <row r="4519" spans="1:18" ht="15.75">
      <c r="A4519" s="250">
        <v>4512</v>
      </c>
      <c r="B4519" s="198"/>
      <c r="C4519" s="25"/>
      <c r="D4519" s="25"/>
      <c r="E4519" s="25"/>
      <c r="F4519" s="25"/>
      <c r="G4519" s="26"/>
      <c r="H4519" s="27"/>
      <c r="I4519" s="28"/>
      <c r="J4519" s="430"/>
      <c r="K4519" s="48"/>
      <c r="L4519" s="457" t="str">
        <f t="shared" si="140"/>
        <v/>
      </c>
      <c r="M4519" s="245" cm="1">
        <f t="array" ref="M4519">SUMPRODUCT(--(N4519:Q4519&lt;&gt;"")) + IF(TRIM(R4519)="",0,LEN(R4519)-LEN(SUBSTITUTE(R4519,",",""))+1)</f>
        <v>0</v>
      </c>
      <c r="N4519" s="242" t="str">
        <f>IF(AND(I4519&lt;&gt;0,I4519&lt;&gt;""),IF(TRIM(SUBSTITUTE(B4519,CHAR(160),""))="","",IF(ISNUMBER(MATCH(TRIM(SUBSTITUTE(B4519,CHAR(160),"")),'Look Up Values'!$B$2:$B$500,0)),"","Origin error")),"")</f>
        <v/>
      </c>
      <c r="O4519" s="242" t="str">
        <f>IF(AND(I4519&lt;&gt;0,I4519&lt;&gt;""),IF(C4519="","",IF(AND(ISNUMBER(--LEFT(C4519,FIND(" ",C4519&amp;" ")-1)),OR(LEN(LEFT(C4519,FIND(" ",C4519&amp;" ")-1))=6,LEN(LEFT(C4519,FIND(" ",C4519&amp;" ")-1))=7),OR(ISNUMBER(MATCH(LEFT(C4519,FIND(" ",C4519&amp;" ")-1),'Look Up Values'!$G$2:$G$1000,0)),ISNUMBER(MATCH(LEFT(C4519,FIND(" ",C4519&amp;" ")-1),'Look Up Values'!$AE$2:$AE$2000,0)))),"","EWC error")),"")</f>
        <v/>
      </c>
      <c r="P4519" s="242" t="str" cm="1">
        <f t="array" ref="P4519">IF(AND(I4519&lt;&gt;0,I4519&lt;&gt;""),IF(D4519="","",IF(ISNUMBER(MATCH(SUBSTITUTE(D4519," ",""),SUBSTITUTE('Look Up Values'!$S$2:$S$120," ",""),0)),"","D&amp;R error")),"")</f>
        <v/>
      </c>
      <c r="Q4519" s="242" t="str" cm="1">
        <f t="array" ref="Q4519">IF(AND(I4519&lt;&gt;0,I4519&lt;&gt;""),IF(G4519="","",IF(ISNUMBER(MATCH(SUBSTITUTE(G4519," ",""),SUBSTITUTE('Look Up Values'!$I$2:$I$10," ",""),0)),"","State error")),"")</f>
        <v/>
      </c>
      <c r="R4519" s="260" t="str">
        <f t="shared" si="141"/>
        <v/>
      </c>
    </row>
    <row r="4520" spans="1:18" ht="15.75">
      <c r="A4520" s="250">
        <v>4513</v>
      </c>
      <c r="B4520" s="198"/>
      <c r="C4520" s="25"/>
      <c r="D4520" s="25"/>
      <c r="E4520" s="25"/>
      <c r="F4520" s="25"/>
      <c r="G4520" s="26"/>
      <c r="H4520" s="27"/>
      <c r="I4520" s="28"/>
      <c r="J4520" s="430"/>
      <c r="K4520" s="48"/>
      <c r="L4520" s="457" t="str">
        <f t="shared" si="140"/>
        <v/>
      </c>
      <c r="M4520" s="245" cm="1">
        <f t="array" ref="M4520">SUMPRODUCT(--(N4520:Q4520&lt;&gt;"")) + IF(TRIM(R4520)="",0,LEN(R4520)-LEN(SUBSTITUTE(R4520,",",""))+1)</f>
        <v>0</v>
      </c>
      <c r="N4520" s="242" t="str">
        <f>IF(AND(I4520&lt;&gt;0,I4520&lt;&gt;""),IF(TRIM(SUBSTITUTE(B4520,CHAR(160),""))="","",IF(ISNUMBER(MATCH(TRIM(SUBSTITUTE(B4520,CHAR(160),"")),'Look Up Values'!$B$2:$B$500,0)),"","Origin error")),"")</f>
        <v/>
      </c>
      <c r="O4520" s="242" t="str">
        <f>IF(AND(I4520&lt;&gt;0,I4520&lt;&gt;""),IF(C4520="","",IF(AND(ISNUMBER(--LEFT(C4520,FIND(" ",C4520&amp;" ")-1)),OR(LEN(LEFT(C4520,FIND(" ",C4520&amp;" ")-1))=6,LEN(LEFT(C4520,FIND(" ",C4520&amp;" ")-1))=7),OR(ISNUMBER(MATCH(LEFT(C4520,FIND(" ",C4520&amp;" ")-1),'Look Up Values'!$G$2:$G$1000,0)),ISNUMBER(MATCH(LEFT(C4520,FIND(" ",C4520&amp;" ")-1),'Look Up Values'!$AE$2:$AE$2000,0)))),"","EWC error")),"")</f>
        <v/>
      </c>
      <c r="P4520" s="242" t="str" cm="1">
        <f t="array" ref="P4520">IF(AND(I4520&lt;&gt;0,I4520&lt;&gt;""),IF(D4520="","",IF(ISNUMBER(MATCH(SUBSTITUTE(D4520," ",""),SUBSTITUTE('Look Up Values'!$S$2:$S$120," ",""),0)),"","D&amp;R error")),"")</f>
        <v/>
      </c>
      <c r="Q4520" s="242" t="str" cm="1">
        <f t="array" ref="Q4520">IF(AND(I4520&lt;&gt;0,I4520&lt;&gt;""),IF(G4520="","",IF(ISNUMBER(MATCH(SUBSTITUTE(G4520," ",""),SUBSTITUTE('Look Up Values'!$I$2:$I$10," ",""),0)),"","State error")),"")</f>
        <v/>
      </c>
      <c r="R4520" s="260" t="str">
        <f t="shared" si="141"/>
        <v/>
      </c>
    </row>
    <row r="4521" spans="1:18" ht="15.75">
      <c r="A4521" s="250">
        <v>4514</v>
      </c>
      <c r="B4521" s="198"/>
      <c r="C4521" s="25"/>
      <c r="D4521" s="25"/>
      <c r="E4521" s="25"/>
      <c r="F4521" s="25"/>
      <c r="G4521" s="26"/>
      <c r="H4521" s="27"/>
      <c r="I4521" s="28"/>
      <c r="J4521" s="430"/>
      <c r="K4521" s="48"/>
      <c r="L4521" s="457" t="str">
        <f t="shared" si="140"/>
        <v/>
      </c>
      <c r="M4521" s="245" cm="1">
        <f t="array" ref="M4521">SUMPRODUCT(--(N4521:Q4521&lt;&gt;"")) + IF(TRIM(R4521)="",0,LEN(R4521)-LEN(SUBSTITUTE(R4521,",",""))+1)</f>
        <v>0</v>
      </c>
      <c r="N4521" s="242" t="str">
        <f>IF(AND(I4521&lt;&gt;0,I4521&lt;&gt;""),IF(TRIM(SUBSTITUTE(B4521,CHAR(160),""))="","",IF(ISNUMBER(MATCH(TRIM(SUBSTITUTE(B4521,CHAR(160),"")),'Look Up Values'!$B$2:$B$500,0)),"","Origin error")),"")</f>
        <v/>
      </c>
      <c r="O4521" s="242" t="str">
        <f>IF(AND(I4521&lt;&gt;0,I4521&lt;&gt;""),IF(C4521="","",IF(AND(ISNUMBER(--LEFT(C4521,FIND(" ",C4521&amp;" ")-1)),OR(LEN(LEFT(C4521,FIND(" ",C4521&amp;" ")-1))=6,LEN(LEFT(C4521,FIND(" ",C4521&amp;" ")-1))=7),OR(ISNUMBER(MATCH(LEFT(C4521,FIND(" ",C4521&amp;" ")-1),'Look Up Values'!$G$2:$G$1000,0)),ISNUMBER(MATCH(LEFT(C4521,FIND(" ",C4521&amp;" ")-1),'Look Up Values'!$AE$2:$AE$2000,0)))),"","EWC error")),"")</f>
        <v/>
      </c>
      <c r="P4521" s="242" t="str" cm="1">
        <f t="array" ref="P4521">IF(AND(I4521&lt;&gt;0,I4521&lt;&gt;""),IF(D4521="","",IF(ISNUMBER(MATCH(SUBSTITUTE(D4521," ",""),SUBSTITUTE('Look Up Values'!$S$2:$S$120," ",""),0)),"","D&amp;R error")),"")</f>
        <v/>
      </c>
      <c r="Q4521" s="242" t="str" cm="1">
        <f t="array" ref="Q4521">IF(AND(I4521&lt;&gt;0,I4521&lt;&gt;""),IF(G4521="","",IF(ISNUMBER(MATCH(SUBSTITUTE(G4521," ",""),SUBSTITUTE('Look Up Values'!$I$2:$I$10," ",""),0)),"","State error")),"")</f>
        <v/>
      </c>
      <c r="R4521" s="260" t="str">
        <f t="shared" si="141"/>
        <v/>
      </c>
    </row>
    <row r="4522" spans="1:18" ht="15.75">
      <c r="A4522" s="250">
        <v>4515</v>
      </c>
      <c r="B4522" s="198"/>
      <c r="C4522" s="25"/>
      <c r="D4522" s="25"/>
      <c r="E4522" s="25"/>
      <c r="F4522" s="25"/>
      <c r="G4522" s="26"/>
      <c r="H4522" s="27"/>
      <c r="I4522" s="28"/>
      <c r="J4522" s="430"/>
      <c r="K4522" s="48"/>
      <c r="L4522" s="457" t="str">
        <f t="shared" si="140"/>
        <v/>
      </c>
      <c r="M4522" s="245" cm="1">
        <f t="array" ref="M4522">SUMPRODUCT(--(N4522:Q4522&lt;&gt;"")) + IF(TRIM(R4522)="",0,LEN(R4522)-LEN(SUBSTITUTE(R4522,",",""))+1)</f>
        <v>0</v>
      </c>
      <c r="N4522" s="242" t="str">
        <f>IF(AND(I4522&lt;&gt;0,I4522&lt;&gt;""),IF(TRIM(SUBSTITUTE(B4522,CHAR(160),""))="","",IF(ISNUMBER(MATCH(TRIM(SUBSTITUTE(B4522,CHAR(160),"")),'Look Up Values'!$B$2:$B$500,0)),"","Origin error")),"")</f>
        <v/>
      </c>
      <c r="O4522" s="242" t="str">
        <f>IF(AND(I4522&lt;&gt;0,I4522&lt;&gt;""),IF(C4522="","",IF(AND(ISNUMBER(--LEFT(C4522,FIND(" ",C4522&amp;" ")-1)),OR(LEN(LEFT(C4522,FIND(" ",C4522&amp;" ")-1))=6,LEN(LEFT(C4522,FIND(" ",C4522&amp;" ")-1))=7),OR(ISNUMBER(MATCH(LEFT(C4522,FIND(" ",C4522&amp;" ")-1),'Look Up Values'!$G$2:$G$1000,0)),ISNUMBER(MATCH(LEFT(C4522,FIND(" ",C4522&amp;" ")-1),'Look Up Values'!$AE$2:$AE$2000,0)))),"","EWC error")),"")</f>
        <v/>
      </c>
      <c r="P4522" s="242" t="str" cm="1">
        <f t="array" ref="P4522">IF(AND(I4522&lt;&gt;0,I4522&lt;&gt;""),IF(D4522="","",IF(ISNUMBER(MATCH(SUBSTITUTE(D4522," ",""),SUBSTITUTE('Look Up Values'!$S$2:$S$120," ",""),0)),"","D&amp;R error")),"")</f>
        <v/>
      </c>
      <c r="Q4522" s="242" t="str" cm="1">
        <f t="array" ref="Q4522">IF(AND(I4522&lt;&gt;0,I4522&lt;&gt;""),IF(G4522="","",IF(ISNUMBER(MATCH(SUBSTITUTE(G4522," ",""),SUBSTITUTE('Look Up Values'!$I$2:$I$10," ",""),0)),"","State error")),"")</f>
        <v/>
      </c>
      <c r="R4522" s="260" t="str">
        <f t="shared" si="141"/>
        <v/>
      </c>
    </row>
    <row r="4523" spans="1:18" ht="15.75">
      <c r="A4523" s="250">
        <v>4516</v>
      </c>
      <c r="B4523" s="198"/>
      <c r="C4523" s="25"/>
      <c r="D4523" s="25"/>
      <c r="E4523" s="25"/>
      <c r="F4523" s="25"/>
      <c r="G4523" s="26"/>
      <c r="H4523" s="27"/>
      <c r="I4523" s="28"/>
      <c r="J4523" s="430"/>
      <c r="K4523" s="48"/>
      <c r="L4523" s="457" t="str">
        <f t="shared" si="140"/>
        <v/>
      </c>
      <c r="M4523" s="245" cm="1">
        <f t="array" ref="M4523">SUMPRODUCT(--(N4523:Q4523&lt;&gt;"")) + IF(TRIM(R4523)="",0,LEN(R4523)-LEN(SUBSTITUTE(R4523,",",""))+1)</f>
        <v>0</v>
      </c>
      <c r="N4523" s="242" t="str">
        <f>IF(AND(I4523&lt;&gt;0,I4523&lt;&gt;""),IF(TRIM(SUBSTITUTE(B4523,CHAR(160),""))="","",IF(ISNUMBER(MATCH(TRIM(SUBSTITUTE(B4523,CHAR(160),"")),'Look Up Values'!$B$2:$B$500,0)),"","Origin error")),"")</f>
        <v/>
      </c>
      <c r="O4523" s="242" t="str">
        <f>IF(AND(I4523&lt;&gt;0,I4523&lt;&gt;""),IF(C4523="","",IF(AND(ISNUMBER(--LEFT(C4523,FIND(" ",C4523&amp;" ")-1)),OR(LEN(LEFT(C4523,FIND(" ",C4523&amp;" ")-1))=6,LEN(LEFT(C4523,FIND(" ",C4523&amp;" ")-1))=7),OR(ISNUMBER(MATCH(LEFT(C4523,FIND(" ",C4523&amp;" ")-1),'Look Up Values'!$G$2:$G$1000,0)),ISNUMBER(MATCH(LEFT(C4523,FIND(" ",C4523&amp;" ")-1),'Look Up Values'!$AE$2:$AE$2000,0)))),"","EWC error")),"")</f>
        <v/>
      </c>
      <c r="P4523" s="242" t="str" cm="1">
        <f t="array" ref="P4523">IF(AND(I4523&lt;&gt;0,I4523&lt;&gt;""),IF(D4523="","",IF(ISNUMBER(MATCH(SUBSTITUTE(D4523," ",""),SUBSTITUTE('Look Up Values'!$S$2:$S$120," ",""),0)),"","D&amp;R error")),"")</f>
        <v/>
      </c>
      <c r="Q4523" s="242" t="str" cm="1">
        <f t="array" ref="Q4523">IF(AND(I4523&lt;&gt;0,I4523&lt;&gt;""),IF(G4523="","",IF(ISNUMBER(MATCH(SUBSTITUTE(G4523," ",""),SUBSTITUTE('Look Up Values'!$I$2:$I$10," ",""),0)),"","State error")),"")</f>
        <v/>
      </c>
      <c r="R4523" s="260" t="str">
        <f t="shared" si="141"/>
        <v/>
      </c>
    </row>
    <row r="4524" spans="1:18" ht="15.75">
      <c r="A4524" s="250">
        <v>4517</v>
      </c>
      <c r="B4524" s="198"/>
      <c r="C4524" s="25"/>
      <c r="D4524" s="25"/>
      <c r="E4524" s="25"/>
      <c r="F4524" s="25"/>
      <c r="G4524" s="26"/>
      <c r="H4524" s="27"/>
      <c r="I4524" s="28"/>
      <c r="J4524" s="430"/>
      <c r="K4524" s="48"/>
      <c r="L4524" s="457" t="str">
        <f t="shared" si="140"/>
        <v/>
      </c>
      <c r="M4524" s="245" cm="1">
        <f t="array" ref="M4524">SUMPRODUCT(--(N4524:Q4524&lt;&gt;"")) + IF(TRIM(R4524)="",0,LEN(R4524)-LEN(SUBSTITUTE(R4524,",",""))+1)</f>
        <v>0</v>
      </c>
      <c r="N4524" s="242" t="str">
        <f>IF(AND(I4524&lt;&gt;0,I4524&lt;&gt;""),IF(TRIM(SUBSTITUTE(B4524,CHAR(160),""))="","",IF(ISNUMBER(MATCH(TRIM(SUBSTITUTE(B4524,CHAR(160),"")),'Look Up Values'!$B$2:$B$500,0)),"","Origin error")),"")</f>
        <v/>
      </c>
      <c r="O4524" s="242" t="str">
        <f>IF(AND(I4524&lt;&gt;0,I4524&lt;&gt;""),IF(C4524="","",IF(AND(ISNUMBER(--LEFT(C4524,FIND(" ",C4524&amp;" ")-1)),OR(LEN(LEFT(C4524,FIND(" ",C4524&amp;" ")-1))=6,LEN(LEFT(C4524,FIND(" ",C4524&amp;" ")-1))=7),OR(ISNUMBER(MATCH(LEFT(C4524,FIND(" ",C4524&amp;" ")-1),'Look Up Values'!$G$2:$G$1000,0)),ISNUMBER(MATCH(LEFT(C4524,FIND(" ",C4524&amp;" ")-1),'Look Up Values'!$AE$2:$AE$2000,0)))),"","EWC error")),"")</f>
        <v/>
      </c>
      <c r="P4524" s="242" t="str" cm="1">
        <f t="array" ref="P4524">IF(AND(I4524&lt;&gt;0,I4524&lt;&gt;""),IF(D4524="","",IF(ISNUMBER(MATCH(SUBSTITUTE(D4524," ",""),SUBSTITUTE('Look Up Values'!$S$2:$S$120," ",""),0)),"","D&amp;R error")),"")</f>
        <v/>
      </c>
      <c r="Q4524" s="242" t="str" cm="1">
        <f t="array" ref="Q4524">IF(AND(I4524&lt;&gt;0,I4524&lt;&gt;""),IF(G4524="","",IF(ISNUMBER(MATCH(SUBSTITUTE(G4524," ",""),SUBSTITUTE('Look Up Values'!$I$2:$I$10," ",""),0)),"","State error")),"")</f>
        <v/>
      </c>
      <c r="R4524" s="260" t="str">
        <f t="shared" si="141"/>
        <v/>
      </c>
    </row>
    <row r="4525" spans="1:18" ht="15.75">
      <c r="A4525" s="250">
        <v>4518</v>
      </c>
      <c r="B4525" s="198"/>
      <c r="C4525" s="25"/>
      <c r="D4525" s="25"/>
      <c r="E4525" s="25"/>
      <c r="F4525" s="25"/>
      <c r="G4525" s="26"/>
      <c r="H4525" s="27"/>
      <c r="I4525" s="28"/>
      <c r="J4525" s="430"/>
      <c r="K4525" s="48"/>
      <c r="L4525" s="457" t="str">
        <f t="shared" si="140"/>
        <v/>
      </c>
      <c r="M4525" s="245" cm="1">
        <f t="array" ref="M4525">SUMPRODUCT(--(N4525:Q4525&lt;&gt;"")) + IF(TRIM(R4525)="",0,LEN(R4525)-LEN(SUBSTITUTE(R4525,",",""))+1)</f>
        <v>0</v>
      </c>
      <c r="N4525" s="242" t="str">
        <f>IF(AND(I4525&lt;&gt;0,I4525&lt;&gt;""),IF(TRIM(SUBSTITUTE(B4525,CHAR(160),""))="","",IF(ISNUMBER(MATCH(TRIM(SUBSTITUTE(B4525,CHAR(160),"")),'Look Up Values'!$B$2:$B$500,0)),"","Origin error")),"")</f>
        <v/>
      </c>
      <c r="O4525" s="242" t="str">
        <f>IF(AND(I4525&lt;&gt;0,I4525&lt;&gt;""),IF(C4525="","",IF(AND(ISNUMBER(--LEFT(C4525,FIND(" ",C4525&amp;" ")-1)),OR(LEN(LEFT(C4525,FIND(" ",C4525&amp;" ")-1))=6,LEN(LEFT(C4525,FIND(" ",C4525&amp;" ")-1))=7),OR(ISNUMBER(MATCH(LEFT(C4525,FIND(" ",C4525&amp;" ")-1),'Look Up Values'!$G$2:$G$1000,0)),ISNUMBER(MATCH(LEFT(C4525,FIND(" ",C4525&amp;" ")-1),'Look Up Values'!$AE$2:$AE$2000,0)))),"","EWC error")),"")</f>
        <v/>
      </c>
      <c r="P4525" s="242" t="str" cm="1">
        <f t="array" ref="P4525">IF(AND(I4525&lt;&gt;0,I4525&lt;&gt;""),IF(D4525="","",IF(ISNUMBER(MATCH(SUBSTITUTE(D4525," ",""),SUBSTITUTE('Look Up Values'!$S$2:$S$120," ",""),0)),"","D&amp;R error")),"")</f>
        <v/>
      </c>
      <c r="Q4525" s="242" t="str" cm="1">
        <f t="array" ref="Q4525">IF(AND(I4525&lt;&gt;0,I4525&lt;&gt;""),IF(G4525="","",IF(ISNUMBER(MATCH(SUBSTITUTE(G4525," ",""),SUBSTITUTE('Look Up Values'!$I$2:$I$10," ",""),0)),"","State error")),"")</f>
        <v/>
      </c>
      <c r="R4525" s="260" t="str">
        <f t="shared" si="141"/>
        <v/>
      </c>
    </row>
    <row r="4526" spans="1:18" ht="15.75">
      <c r="A4526" s="250">
        <v>4519</v>
      </c>
      <c r="B4526" s="198"/>
      <c r="C4526" s="25"/>
      <c r="D4526" s="25"/>
      <c r="E4526" s="25"/>
      <c r="F4526" s="25"/>
      <c r="G4526" s="26"/>
      <c r="H4526" s="27"/>
      <c r="I4526" s="28"/>
      <c r="J4526" s="430"/>
      <c r="K4526" s="48"/>
      <c r="L4526" s="457" t="str">
        <f t="shared" si="140"/>
        <v/>
      </c>
      <c r="M4526" s="245" cm="1">
        <f t="array" ref="M4526">SUMPRODUCT(--(N4526:Q4526&lt;&gt;"")) + IF(TRIM(R4526)="",0,LEN(R4526)-LEN(SUBSTITUTE(R4526,",",""))+1)</f>
        <v>0</v>
      </c>
      <c r="N4526" s="242" t="str">
        <f>IF(AND(I4526&lt;&gt;0,I4526&lt;&gt;""),IF(TRIM(SUBSTITUTE(B4526,CHAR(160),""))="","",IF(ISNUMBER(MATCH(TRIM(SUBSTITUTE(B4526,CHAR(160),"")),'Look Up Values'!$B$2:$B$500,0)),"","Origin error")),"")</f>
        <v/>
      </c>
      <c r="O4526" s="242" t="str">
        <f>IF(AND(I4526&lt;&gt;0,I4526&lt;&gt;""),IF(C4526="","",IF(AND(ISNUMBER(--LEFT(C4526,FIND(" ",C4526&amp;" ")-1)),OR(LEN(LEFT(C4526,FIND(" ",C4526&amp;" ")-1))=6,LEN(LEFT(C4526,FIND(" ",C4526&amp;" ")-1))=7),OR(ISNUMBER(MATCH(LEFT(C4526,FIND(" ",C4526&amp;" ")-1),'Look Up Values'!$G$2:$G$1000,0)),ISNUMBER(MATCH(LEFT(C4526,FIND(" ",C4526&amp;" ")-1),'Look Up Values'!$AE$2:$AE$2000,0)))),"","EWC error")),"")</f>
        <v/>
      </c>
      <c r="P4526" s="242" t="str" cm="1">
        <f t="array" ref="P4526">IF(AND(I4526&lt;&gt;0,I4526&lt;&gt;""),IF(D4526="","",IF(ISNUMBER(MATCH(SUBSTITUTE(D4526," ",""),SUBSTITUTE('Look Up Values'!$S$2:$S$120," ",""),0)),"","D&amp;R error")),"")</f>
        <v/>
      </c>
      <c r="Q4526" s="242" t="str" cm="1">
        <f t="array" ref="Q4526">IF(AND(I4526&lt;&gt;0,I4526&lt;&gt;""),IF(G4526="","",IF(ISNUMBER(MATCH(SUBSTITUTE(G4526," ",""),SUBSTITUTE('Look Up Values'!$I$2:$I$10," ",""),0)),"","State error")),"")</f>
        <v/>
      </c>
      <c r="R4526" s="260" t="str">
        <f t="shared" si="141"/>
        <v/>
      </c>
    </row>
    <row r="4527" spans="1:18" ht="15.75">
      <c r="A4527" s="250">
        <v>4520</v>
      </c>
      <c r="B4527" s="198"/>
      <c r="C4527" s="25"/>
      <c r="D4527" s="25"/>
      <c r="E4527" s="25"/>
      <c r="F4527" s="25"/>
      <c r="G4527" s="26"/>
      <c r="H4527" s="27"/>
      <c r="I4527" s="28"/>
      <c r="J4527" s="430"/>
      <c r="K4527" s="48"/>
      <c r="L4527" s="457" t="str">
        <f t="shared" si="140"/>
        <v/>
      </c>
      <c r="M4527" s="245" cm="1">
        <f t="array" ref="M4527">SUMPRODUCT(--(N4527:Q4527&lt;&gt;"")) + IF(TRIM(R4527)="",0,LEN(R4527)-LEN(SUBSTITUTE(R4527,",",""))+1)</f>
        <v>0</v>
      </c>
      <c r="N4527" s="242" t="str">
        <f>IF(AND(I4527&lt;&gt;0,I4527&lt;&gt;""),IF(TRIM(SUBSTITUTE(B4527,CHAR(160),""))="","",IF(ISNUMBER(MATCH(TRIM(SUBSTITUTE(B4527,CHAR(160),"")),'Look Up Values'!$B$2:$B$500,0)),"","Origin error")),"")</f>
        <v/>
      </c>
      <c r="O4527" s="242" t="str">
        <f>IF(AND(I4527&lt;&gt;0,I4527&lt;&gt;""),IF(C4527="","",IF(AND(ISNUMBER(--LEFT(C4527,FIND(" ",C4527&amp;" ")-1)),OR(LEN(LEFT(C4527,FIND(" ",C4527&amp;" ")-1))=6,LEN(LEFT(C4527,FIND(" ",C4527&amp;" ")-1))=7),OR(ISNUMBER(MATCH(LEFT(C4527,FIND(" ",C4527&amp;" ")-1),'Look Up Values'!$G$2:$G$1000,0)),ISNUMBER(MATCH(LEFT(C4527,FIND(" ",C4527&amp;" ")-1),'Look Up Values'!$AE$2:$AE$2000,0)))),"","EWC error")),"")</f>
        <v/>
      </c>
      <c r="P4527" s="242" t="str" cm="1">
        <f t="array" ref="P4527">IF(AND(I4527&lt;&gt;0,I4527&lt;&gt;""),IF(D4527="","",IF(ISNUMBER(MATCH(SUBSTITUTE(D4527," ",""),SUBSTITUTE('Look Up Values'!$S$2:$S$120," ",""),0)),"","D&amp;R error")),"")</f>
        <v/>
      </c>
      <c r="Q4527" s="242" t="str" cm="1">
        <f t="array" ref="Q4527">IF(AND(I4527&lt;&gt;0,I4527&lt;&gt;""),IF(G4527="","",IF(ISNUMBER(MATCH(SUBSTITUTE(G4527," ",""),SUBSTITUTE('Look Up Values'!$I$2:$I$10," ",""),0)),"","State error")),"")</f>
        <v/>
      </c>
      <c r="R4527" s="260" t="str">
        <f t="shared" si="141"/>
        <v/>
      </c>
    </row>
    <row r="4528" spans="1:18" ht="15.75">
      <c r="A4528" s="250">
        <v>4521</v>
      </c>
      <c r="B4528" s="198"/>
      <c r="C4528" s="25"/>
      <c r="D4528" s="25"/>
      <c r="E4528" s="25"/>
      <c r="F4528" s="25"/>
      <c r="G4528" s="26"/>
      <c r="H4528" s="27"/>
      <c r="I4528" s="28"/>
      <c r="J4528" s="430"/>
      <c r="K4528" s="48"/>
      <c r="L4528" s="457" t="str">
        <f t="shared" si="140"/>
        <v/>
      </c>
      <c r="M4528" s="245" cm="1">
        <f t="array" ref="M4528">SUMPRODUCT(--(N4528:Q4528&lt;&gt;"")) + IF(TRIM(R4528)="",0,LEN(R4528)-LEN(SUBSTITUTE(R4528,",",""))+1)</f>
        <v>0</v>
      </c>
      <c r="N4528" s="242" t="str">
        <f>IF(AND(I4528&lt;&gt;0,I4528&lt;&gt;""),IF(TRIM(SUBSTITUTE(B4528,CHAR(160),""))="","",IF(ISNUMBER(MATCH(TRIM(SUBSTITUTE(B4528,CHAR(160),"")),'Look Up Values'!$B$2:$B$500,0)),"","Origin error")),"")</f>
        <v/>
      </c>
      <c r="O4528" s="242" t="str">
        <f>IF(AND(I4528&lt;&gt;0,I4528&lt;&gt;""),IF(C4528="","",IF(AND(ISNUMBER(--LEFT(C4528,FIND(" ",C4528&amp;" ")-1)),OR(LEN(LEFT(C4528,FIND(" ",C4528&amp;" ")-1))=6,LEN(LEFT(C4528,FIND(" ",C4528&amp;" ")-1))=7),OR(ISNUMBER(MATCH(LEFT(C4528,FIND(" ",C4528&amp;" ")-1),'Look Up Values'!$G$2:$G$1000,0)),ISNUMBER(MATCH(LEFT(C4528,FIND(" ",C4528&amp;" ")-1),'Look Up Values'!$AE$2:$AE$2000,0)))),"","EWC error")),"")</f>
        <v/>
      </c>
      <c r="P4528" s="242" t="str" cm="1">
        <f t="array" ref="P4528">IF(AND(I4528&lt;&gt;0,I4528&lt;&gt;""),IF(D4528="","",IF(ISNUMBER(MATCH(SUBSTITUTE(D4528," ",""),SUBSTITUTE('Look Up Values'!$S$2:$S$120," ",""),0)),"","D&amp;R error")),"")</f>
        <v/>
      </c>
      <c r="Q4528" s="242" t="str" cm="1">
        <f t="array" ref="Q4528">IF(AND(I4528&lt;&gt;0,I4528&lt;&gt;""),IF(G4528="","",IF(ISNUMBER(MATCH(SUBSTITUTE(G4528," ",""),SUBSTITUTE('Look Up Values'!$I$2:$I$10," ",""),0)),"","State error")),"")</f>
        <v/>
      </c>
      <c r="R4528" s="260" t="str">
        <f t="shared" si="141"/>
        <v/>
      </c>
    </row>
    <row r="4529" spans="1:18" ht="15.75">
      <c r="A4529" s="250">
        <v>4522</v>
      </c>
      <c r="B4529" s="198"/>
      <c r="C4529" s="25"/>
      <c r="D4529" s="25"/>
      <c r="E4529" s="25"/>
      <c r="F4529" s="25"/>
      <c r="G4529" s="26"/>
      <c r="H4529" s="27"/>
      <c r="I4529" s="28"/>
      <c r="J4529" s="430"/>
      <c r="K4529" s="48"/>
      <c r="L4529" s="457" t="str">
        <f t="shared" si="140"/>
        <v/>
      </c>
      <c r="M4529" s="245" cm="1">
        <f t="array" ref="M4529">SUMPRODUCT(--(N4529:Q4529&lt;&gt;"")) + IF(TRIM(R4529)="",0,LEN(R4529)-LEN(SUBSTITUTE(R4529,",",""))+1)</f>
        <v>0</v>
      </c>
      <c r="N4529" s="242" t="str">
        <f>IF(AND(I4529&lt;&gt;0,I4529&lt;&gt;""),IF(TRIM(SUBSTITUTE(B4529,CHAR(160),""))="","",IF(ISNUMBER(MATCH(TRIM(SUBSTITUTE(B4529,CHAR(160),"")),'Look Up Values'!$B$2:$B$500,0)),"","Origin error")),"")</f>
        <v/>
      </c>
      <c r="O4529" s="242" t="str">
        <f>IF(AND(I4529&lt;&gt;0,I4529&lt;&gt;""),IF(C4529="","",IF(AND(ISNUMBER(--LEFT(C4529,FIND(" ",C4529&amp;" ")-1)),OR(LEN(LEFT(C4529,FIND(" ",C4529&amp;" ")-1))=6,LEN(LEFT(C4529,FIND(" ",C4529&amp;" ")-1))=7),OR(ISNUMBER(MATCH(LEFT(C4529,FIND(" ",C4529&amp;" ")-1),'Look Up Values'!$G$2:$G$1000,0)),ISNUMBER(MATCH(LEFT(C4529,FIND(" ",C4529&amp;" ")-1),'Look Up Values'!$AE$2:$AE$2000,0)))),"","EWC error")),"")</f>
        <v/>
      </c>
      <c r="P4529" s="242" t="str" cm="1">
        <f t="array" ref="P4529">IF(AND(I4529&lt;&gt;0,I4529&lt;&gt;""),IF(D4529="","",IF(ISNUMBER(MATCH(SUBSTITUTE(D4529," ",""),SUBSTITUTE('Look Up Values'!$S$2:$S$120," ",""),0)),"","D&amp;R error")),"")</f>
        <v/>
      </c>
      <c r="Q4529" s="242" t="str" cm="1">
        <f t="array" ref="Q4529">IF(AND(I4529&lt;&gt;0,I4529&lt;&gt;""),IF(G4529="","",IF(ISNUMBER(MATCH(SUBSTITUTE(G4529," ",""),SUBSTITUTE('Look Up Values'!$I$2:$I$10," ",""),0)),"","State error")),"")</f>
        <v/>
      </c>
      <c r="R4529" s="260" t="str">
        <f t="shared" si="141"/>
        <v/>
      </c>
    </row>
    <row r="4530" spans="1:18" ht="15.75">
      <c r="A4530" s="250">
        <v>4523</v>
      </c>
      <c r="B4530" s="198"/>
      <c r="C4530" s="25"/>
      <c r="D4530" s="25"/>
      <c r="E4530" s="25"/>
      <c r="F4530" s="25"/>
      <c r="G4530" s="26"/>
      <c r="H4530" s="27"/>
      <c r="I4530" s="28"/>
      <c r="J4530" s="430"/>
      <c r="K4530" s="48"/>
      <c r="L4530" s="457" t="str">
        <f t="shared" si="140"/>
        <v/>
      </c>
      <c r="M4530" s="245" cm="1">
        <f t="array" ref="M4530">SUMPRODUCT(--(N4530:Q4530&lt;&gt;"")) + IF(TRIM(R4530)="",0,LEN(R4530)-LEN(SUBSTITUTE(R4530,",",""))+1)</f>
        <v>0</v>
      </c>
      <c r="N4530" s="242" t="str">
        <f>IF(AND(I4530&lt;&gt;0,I4530&lt;&gt;""),IF(TRIM(SUBSTITUTE(B4530,CHAR(160),""))="","",IF(ISNUMBER(MATCH(TRIM(SUBSTITUTE(B4530,CHAR(160),"")),'Look Up Values'!$B$2:$B$500,0)),"","Origin error")),"")</f>
        <v/>
      </c>
      <c r="O4530" s="242" t="str">
        <f>IF(AND(I4530&lt;&gt;0,I4530&lt;&gt;""),IF(C4530="","",IF(AND(ISNUMBER(--LEFT(C4530,FIND(" ",C4530&amp;" ")-1)),OR(LEN(LEFT(C4530,FIND(" ",C4530&amp;" ")-1))=6,LEN(LEFT(C4530,FIND(" ",C4530&amp;" ")-1))=7),OR(ISNUMBER(MATCH(LEFT(C4530,FIND(" ",C4530&amp;" ")-1),'Look Up Values'!$G$2:$G$1000,0)),ISNUMBER(MATCH(LEFT(C4530,FIND(" ",C4530&amp;" ")-1),'Look Up Values'!$AE$2:$AE$2000,0)))),"","EWC error")),"")</f>
        <v/>
      </c>
      <c r="P4530" s="242" t="str" cm="1">
        <f t="array" ref="P4530">IF(AND(I4530&lt;&gt;0,I4530&lt;&gt;""),IF(D4530="","",IF(ISNUMBER(MATCH(SUBSTITUTE(D4530," ",""),SUBSTITUTE('Look Up Values'!$S$2:$S$120," ",""),0)),"","D&amp;R error")),"")</f>
        <v/>
      </c>
      <c r="Q4530" s="242" t="str" cm="1">
        <f t="array" ref="Q4530">IF(AND(I4530&lt;&gt;0,I4530&lt;&gt;""),IF(G4530="","",IF(ISNUMBER(MATCH(SUBSTITUTE(G4530," ",""),SUBSTITUTE('Look Up Values'!$I$2:$I$10," ",""),0)),"","State error")),"")</f>
        <v/>
      </c>
      <c r="R4530" s="260" t="str">
        <f t="shared" si="141"/>
        <v/>
      </c>
    </row>
    <row r="4531" spans="1:18" ht="15.75">
      <c r="A4531" s="250">
        <v>4524</v>
      </c>
      <c r="B4531" s="198"/>
      <c r="C4531" s="25"/>
      <c r="D4531" s="25"/>
      <c r="E4531" s="25"/>
      <c r="F4531" s="25"/>
      <c r="G4531" s="26"/>
      <c r="H4531" s="27"/>
      <c r="I4531" s="28"/>
      <c r="J4531" s="430"/>
      <c r="K4531" s="48"/>
      <c r="L4531" s="457" t="str">
        <f t="shared" si="140"/>
        <v/>
      </c>
      <c r="M4531" s="245" cm="1">
        <f t="array" ref="M4531">SUMPRODUCT(--(N4531:Q4531&lt;&gt;"")) + IF(TRIM(R4531)="",0,LEN(R4531)-LEN(SUBSTITUTE(R4531,",",""))+1)</f>
        <v>0</v>
      </c>
      <c r="N4531" s="242" t="str">
        <f>IF(AND(I4531&lt;&gt;0,I4531&lt;&gt;""),IF(TRIM(SUBSTITUTE(B4531,CHAR(160),""))="","",IF(ISNUMBER(MATCH(TRIM(SUBSTITUTE(B4531,CHAR(160),"")),'Look Up Values'!$B$2:$B$500,0)),"","Origin error")),"")</f>
        <v/>
      </c>
      <c r="O4531" s="242" t="str">
        <f>IF(AND(I4531&lt;&gt;0,I4531&lt;&gt;""),IF(C4531="","",IF(AND(ISNUMBER(--LEFT(C4531,FIND(" ",C4531&amp;" ")-1)),OR(LEN(LEFT(C4531,FIND(" ",C4531&amp;" ")-1))=6,LEN(LEFT(C4531,FIND(" ",C4531&amp;" ")-1))=7),OR(ISNUMBER(MATCH(LEFT(C4531,FIND(" ",C4531&amp;" ")-1),'Look Up Values'!$G$2:$G$1000,0)),ISNUMBER(MATCH(LEFT(C4531,FIND(" ",C4531&amp;" ")-1),'Look Up Values'!$AE$2:$AE$2000,0)))),"","EWC error")),"")</f>
        <v/>
      </c>
      <c r="P4531" s="242" t="str" cm="1">
        <f t="array" ref="P4531">IF(AND(I4531&lt;&gt;0,I4531&lt;&gt;""),IF(D4531="","",IF(ISNUMBER(MATCH(SUBSTITUTE(D4531," ",""),SUBSTITUTE('Look Up Values'!$S$2:$S$120," ",""),0)),"","D&amp;R error")),"")</f>
        <v/>
      </c>
      <c r="Q4531" s="242" t="str" cm="1">
        <f t="array" ref="Q4531">IF(AND(I4531&lt;&gt;0,I4531&lt;&gt;""),IF(G4531="","",IF(ISNUMBER(MATCH(SUBSTITUTE(G4531," ",""),SUBSTITUTE('Look Up Values'!$I$2:$I$10," ",""),0)),"","State error")),"")</f>
        <v/>
      </c>
      <c r="R4531" s="260" t="str">
        <f t="shared" si="141"/>
        <v/>
      </c>
    </row>
    <row r="4532" spans="1:18" ht="15.75">
      <c r="A4532" s="250">
        <v>4525</v>
      </c>
      <c r="B4532" s="198"/>
      <c r="C4532" s="25"/>
      <c r="D4532" s="25"/>
      <c r="E4532" s="25"/>
      <c r="F4532" s="25"/>
      <c r="G4532" s="26"/>
      <c r="H4532" s="27"/>
      <c r="I4532" s="28"/>
      <c r="J4532" s="430"/>
      <c r="K4532" s="48"/>
      <c r="L4532" s="457" t="str">
        <f t="shared" si="140"/>
        <v/>
      </c>
      <c r="M4532" s="245" cm="1">
        <f t="array" ref="M4532">SUMPRODUCT(--(N4532:Q4532&lt;&gt;"")) + IF(TRIM(R4532)="",0,LEN(R4532)-LEN(SUBSTITUTE(R4532,",",""))+1)</f>
        <v>0</v>
      </c>
      <c r="N4532" s="242" t="str">
        <f>IF(AND(I4532&lt;&gt;0,I4532&lt;&gt;""),IF(TRIM(SUBSTITUTE(B4532,CHAR(160),""))="","",IF(ISNUMBER(MATCH(TRIM(SUBSTITUTE(B4532,CHAR(160),"")),'Look Up Values'!$B$2:$B$500,0)),"","Origin error")),"")</f>
        <v/>
      </c>
      <c r="O4532" s="242" t="str">
        <f>IF(AND(I4532&lt;&gt;0,I4532&lt;&gt;""),IF(C4532="","",IF(AND(ISNUMBER(--LEFT(C4532,FIND(" ",C4532&amp;" ")-1)),OR(LEN(LEFT(C4532,FIND(" ",C4532&amp;" ")-1))=6,LEN(LEFT(C4532,FIND(" ",C4532&amp;" ")-1))=7),OR(ISNUMBER(MATCH(LEFT(C4532,FIND(" ",C4532&amp;" ")-1),'Look Up Values'!$G$2:$G$1000,0)),ISNUMBER(MATCH(LEFT(C4532,FIND(" ",C4532&amp;" ")-1),'Look Up Values'!$AE$2:$AE$2000,0)))),"","EWC error")),"")</f>
        <v/>
      </c>
      <c r="P4532" s="242" t="str" cm="1">
        <f t="array" ref="P4532">IF(AND(I4532&lt;&gt;0,I4532&lt;&gt;""),IF(D4532="","",IF(ISNUMBER(MATCH(SUBSTITUTE(D4532," ",""),SUBSTITUTE('Look Up Values'!$S$2:$S$120," ",""),0)),"","D&amp;R error")),"")</f>
        <v/>
      </c>
      <c r="Q4532" s="242" t="str" cm="1">
        <f t="array" ref="Q4532">IF(AND(I4532&lt;&gt;0,I4532&lt;&gt;""),IF(G4532="","",IF(ISNUMBER(MATCH(SUBSTITUTE(G4532," ",""),SUBSTITUTE('Look Up Values'!$I$2:$I$10," ",""),0)),"","State error")),"")</f>
        <v/>
      </c>
      <c r="R4532" s="260" t="str">
        <f t="shared" si="141"/>
        <v/>
      </c>
    </row>
    <row r="4533" spans="1:18" ht="15.75">
      <c r="A4533" s="250">
        <v>4526</v>
      </c>
      <c r="B4533" s="198"/>
      <c r="C4533" s="25"/>
      <c r="D4533" s="25"/>
      <c r="E4533" s="25"/>
      <c r="F4533" s="25"/>
      <c r="G4533" s="26"/>
      <c r="H4533" s="27"/>
      <c r="I4533" s="28"/>
      <c r="J4533" s="430"/>
      <c r="K4533" s="48"/>
      <c r="L4533" s="457" t="str">
        <f t="shared" si="140"/>
        <v/>
      </c>
      <c r="M4533" s="245" cm="1">
        <f t="array" ref="M4533">SUMPRODUCT(--(N4533:Q4533&lt;&gt;"")) + IF(TRIM(R4533)="",0,LEN(R4533)-LEN(SUBSTITUTE(R4533,",",""))+1)</f>
        <v>0</v>
      </c>
      <c r="N4533" s="242" t="str">
        <f>IF(AND(I4533&lt;&gt;0,I4533&lt;&gt;""),IF(TRIM(SUBSTITUTE(B4533,CHAR(160),""))="","",IF(ISNUMBER(MATCH(TRIM(SUBSTITUTE(B4533,CHAR(160),"")),'Look Up Values'!$B$2:$B$500,0)),"","Origin error")),"")</f>
        <v/>
      </c>
      <c r="O4533" s="242" t="str">
        <f>IF(AND(I4533&lt;&gt;0,I4533&lt;&gt;""),IF(C4533="","",IF(AND(ISNUMBER(--LEFT(C4533,FIND(" ",C4533&amp;" ")-1)),OR(LEN(LEFT(C4533,FIND(" ",C4533&amp;" ")-1))=6,LEN(LEFT(C4533,FIND(" ",C4533&amp;" ")-1))=7),OR(ISNUMBER(MATCH(LEFT(C4533,FIND(" ",C4533&amp;" ")-1),'Look Up Values'!$G$2:$G$1000,0)),ISNUMBER(MATCH(LEFT(C4533,FIND(" ",C4533&amp;" ")-1),'Look Up Values'!$AE$2:$AE$2000,0)))),"","EWC error")),"")</f>
        <v/>
      </c>
      <c r="P4533" s="242" t="str" cm="1">
        <f t="array" ref="P4533">IF(AND(I4533&lt;&gt;0,I4533&lt;&gt;""),IF(D4533="","",IF(ISNUMBER(MATCH(SUBSTITUTE(D4533," ",""),SUBSTITUTE('Look Up Values'!$S$2:$S$120," ",""),0)),"","D&amp;R error")),"")</f>
        <v/>
      </c>
      <c r="Q4533" s="242" t="str" cm="1">
        <f t="array" ref="Q4533">IF(AND(I4533&lt;&gt;0,I4533&lt;&gt;""),IF(G4533="","",IF(ISNUMBER(MATCH(SUBSTITUTE(G4533," ",""),SUBSTITUTE('Look Up Values'!$I$2:$I$10," ",""),0)),"","State error")),"")</f>
        <v/>
      </c>
      <c r="R4533" s="260" t="str">
        <f t="shared" si="141"/>
        <v/>
      </c>
    </row>
    <row r="4534" spans="1:18" ht="15.75">
      <c r="A4534" s="250">
        <v>4527</v>
      </c>
      <c r="B4534" s="198"/>
      <c r="C4534" s="25"/>
      <c r="D4534" s="25"/>
      <c r="E4534" s="25"/>
      <c r="F4534" s="25"/>
      <c r="G4534" s="26"/>
      <c r="H4534" s="27"/>
      <c r="I4534" s="28"/>
      <c r="J4534" s="430"/>
      <c r="K4534" s="48"/>
      <c r="L4534" s="457" t="str">
        <f t="shared" si="140"/>
        <v/>
      </c>
      <c r="M4534" s="245" cm="1">
        <f t="array" ref="M4534">SUMPRODUCT(--(N4534:Q4534&lt;&gt;"")) + IF(TRIM(R4534)="",0,LEN(R4534)-LEN(SUBSTITUTE(R4534,",",""))+1)</f>
        <v>0</v>
      </c>
      <c r="N4534" s="242" t="str">
        <f>IF(AND(I4534&lt;&gt;0,I4534&lt;&gt;""),IF(TRIM(SUBSTITUTE(B4534,CHAR(160),""))="","",IF(ISNUMBER(MATCH(TRIM(SUBSTITUTE(B4534,CHAR(160),"")),'Look Up Values'!$B$2:$B$500,0)),"","Origin error")),"")</f>
        <v/>
      </c>
      <c r="O4534" s="242" t="str">
        <f>IF(AND(I4534&lt;&gt;0,I4534&lt;&gt;""),IF(C4534="","",IF(AND(ISNUMBER(--LEFT(C4534,FIND(" ",C4534&amp;" ")-1)),OR(LEN(LEFT(C4534,FIND(" ",C4534&amp;" ")-1))=6,LEN(LEFT(C4534,FIND(" ",C4534&amp;" ")-1))=7),OR(ISNUMBER(MATCH(LEFT(C4534,FIND(" ",C4534&amp;" ")-1),'Look Up Values'!$G$2:$G$1000,0)),ISNUMBER(MATCH(LEFT(C4534,FIND(" ",C4534&amp;" ")-1),'Look Up Values'!$AE$2:$AE$2000,0)))),"","EWC error")),"")</f>
        <v/>
      </c>
      <c r="P4534" s="242" t="str" cm="1">
        <f t="array" ref="P4534">IF(AND(I4534&lt;&gt;0,I4534&lt;&gt;""),IF(D4534="","",IF(ISNUMBER(MATCH(SUBSTITUTE(D4534," ",""),SUBSTITUTE('Look Up Values'!$S$2:$S$120," ",""),0)),"","D&amp;R error")),"")</f>
        <v/>
      </c>
      <c r="Q4534" s="242" t="str" cm="1">
        <f t="array" ref="Q4534">IF(AND(I4534&lt;&gt;0,I4534&lt;&gt;""),IF(G4534="","",IF(ISNUMBER(MATCH(SUBSTITUTE(G4534," ",""),SUBSTITUTE('Look Up Values'!$I$2:$I$10," ",""),0)),"","State error")),"")</f>
        <v/>
      </c>
      <c r="R4534" s="260" t="str">
        <f t="shared" si="141"/>
        <v/>
      </c>
    </row>
    <row r="4535" spans="1:18" ht="15.75">
      <c r="A4535" s="250">
        <v>4528</v>
      </c>
      <c r="B4535" s="198"/>
      <c r="C4535" s="25"/>
      <c r="D4535" s="25"/>
      <c r="E4535" s="25"/>
      <c r="F4535" s="25"/>
      <c r="G4535" s="26"/>
      <c r="H4535" s="27"/>
      <c r="I4535" s="28"/>
      <c r="J4535" s="430"/>
      <c r="K4535" s="48"/>
      <c r="L4535" s="457" t="str">
        <f t="shared" si="140"/>
        <v/>
      </c>
      <c r="M4535" s="245" cm="1">
        <f t="array" ref="M4535">SUMPRODUCT(--(N4535:Q4535&lt;&gt;"")) + IF(TRIM(R4535)="",0,LEN(R4535)-LEN(SUBSTITUTE(R4535,",",""))+1)</f>
        <v>0</v>
      </c>
      <c r="N4535" s="242" t="str">
        <f>IF(AND(I4535&lt;&gt;0,I4535&lt;&gt;""),IF(TRIM(SUBSTITUTE(B4535,CHAR(160),""))="","",IF(ISNUMBER(MATCH(TRIM(SUBSTITUTE(B4535,CHAR(160),"")),'Look Up Values'!$B$2:$B$500,0)),"","Origin error")),"")</f>
        <v/>
      </c>
      <c r="O4535" s="242" t="str">
        <f>IF(AND(I4535&lt;&gt;0,I4535&lt;&gt;""),IF(C4535="","",IF(AND(ISNUMBER(--LEFT(C4535,FIND(" ",C4535&amp;" ")-1)),OR(LEN(LEFT(C4535,FIND(" ",C4535&amp;" ")-1))=6,LEN(LEFT(C4535,FIND(" ",C4535&amp;" ")-1))=7),OR(ISNUMBER(MATCH(LEFT(C4535,FIND(" ",C4535&amp;" ")-1),'Look Up Values'!$G$2:$G$1000,0)),ISNUMBER(MATCH(LEFT(C4535,FIND(" ",C4535&amp;" ")-1),'Look Up Values'!$AE$2:$AE$2000,0)))),"","EWC error")),"")</f>
        <v/>
      </c>
      <c r="P4535" s="242" t="str" cm="1">
        <f t="array" ref="P4535">IF(AND(I4535&lt;&gt;0,I4535&lt;&gt;""),IF(D4535="","",IF(ISNUMBER(MATCH(SUBSTITUTE(D4535," ",""),SUBSTITUTE('Look Up Values'!$S$2:$S$120," ",""),0)),"","D&amp;R error")),"")</f>
        <v/>
      </c>
      <c r="Q4535" s="242" t="str" cm="1">
        <f t="array" ref="Q4535">IF(AND(I4535&lt;&gt;0,I4535&lt;&gt;""),IF(G4535="","",IF(ISNUMBER(MATCH(SUBSTITUTE(G4535," ",""),SUBSTITUTE('Look Up Values'!$I$2:$I$10," ",""),0)),"","State error")),"")</f>
        <v/>
      </c>
      <c r="R4535" s="260" t="str">
        <f t="shared" si="141"/>
        <v/>
      </c>
    </row>
    <row r="4536" spans="1:18" ht="15.75">
      <c r="A4536" s="250">
        <v>4529</v>
      </c>
      <c r="B4536" s="198"/>
      <c r="C4536" s="25"/>
      <c r="D4536" s="25"/>
      <c r="E4536" s="25"/>
      <c r="F4536" s="25"/>
      <c r="G4536" s="26"/>
      <c r="H4536" s="27"/>
      <c r="I4536" s="28"/>
      <c r="J4536" s="430"/>
      <c r="K4536" s="48"/>
      <c r="L4536" s="457" t="str">
        <f t="shared" si="140"/>
        <v/>
      </c>
      <c r="M4536" s="245" cm="1">
        <f t="array" ref="M4536">SUMPRODUCT(--(N4536:Q4536&lt;&gt;"")) + IF(TRIM(R4536)="",0,LEN(R4536)-LEN(SUBSTITUTE(R4536,",",""))+1)</f>
        <v>0</v>
      </c>
      <c r="N4536" s="242" t="str">
        <f>IF(AND(I4536&lt;&gt;0,I4536&lt;&gt;""),IF(TRIM(SUBSTITUTE(B4536,CHAR(160),""))="","",IF(ISNUMBER(MATCH(TRIM(SUBSTITUTE(B4536,CHAR(160),"")),'Look Up Values'!$B$2:$B$500,0)),"","Origin error")),"")</f>
        <v/>
      </c>
      <c r="O4536" s="242" t="str">
        <f>IF(AND(I4536&lt;&gt;0,I4536&lt;&gt;""),IF(C4536="","",IF(AND(ISNUMBER(--LEFT(C4536,FIND(" ",C4536&amp;" ")-1)),OR(LEN(LEFT(C4536,FIND(" ",C4536&amp;" ")-1))=6,LEN(LEFT(C4536,FIND(" ",C4536&amp;" ")-1))=7),OR(ISNUMBER(MATCH(LEFT(C4536,FIND(" ",C4536&amp;" ")-1),'Look Up Values'!$G$2:$G$1000,0)),ISNUMBER(MATCH(LEFT(C4536,FIND(" ",C4536&amp;" ")-1),'Look Up Values'!$AE$2:$AE$2000,0)))),"","EWC error")),"")</f>
        <v/>
      </c>
      <c r="P4536" s="242" t="str" cm="1">
        <f t="array" ref="P4536">IF(AND(I4536&lt;&gt;0,I4536&lt;&gt;""),IF(D4536="","",IF(ISNUMBER(MATCH(SUBSTITUTE(D4536," ",""),SUBSTITUTE('Look Up Values'!$S$2:$S$120," ",""),0)),"","D&amp;R error")),"")</f>
        <v/>
      </c>
      <c r="Q4536" s="242" t="str" cm="1">
        <f t="array" ref="Q4536">IF(AND(I4536&lt;&gt;0,I4536&lt;&gt;""),IF(G4536="","",IF(ISNUMBER(MATCH(SUBSTITUTE(G4536," ",""),SUBSTITUTE('Look Up Values'!$I$2:$I$10," ",""),0)),"","State error")),"")</f>
        <v/>
      </c>
      <c r="R4536" s="260" t="str">
        <f t="shared" si="141"/>
        <v/>
      </c>
    </row>
    <row r="4537" spans="1:18" ht="15.75">
      <c r="A4537" s="250">
        <v>4530</v>
      </c>
      <c r="B4537" s="198"/>
      <c r="C4537" s="25"/>
      <c r="D4537" s="25"/>
      <c r="E4537" s="25"/>
      <c r="F4537" s="25"/>
      <c r="G4537" s="26"/>
      <c r="H4537" s="27"/>
      <c r="I4537" s="28"/>
      <c r="J4537" s="430"/>
      <c r="K4537" s="48"/>
      <c r="L4537" s="457" t="str">
        <f t="shared" si="140"/>
        <v/>
      </c>
      <c r="M4537" s="245" cm="1">
        <f t="array" ref="M4537">SUMPRODUCT(--(N4537:Q4537&lt;&gt;"")) + IF(TRIM(R4537)="",0,LEN(R4537)-LEN(SUBSTITUTE(R4537,",",""))+1)</f>
        <v>0</v>
      </c>
      <c r="N4537" s="242" t="str">
        <f>IF(AND(I4537&lt;&gt;0,I4537&lt;&gt;""),IF(TRIM(SUBSTITUTE(B4537,CHAR(160),""))="","",IF(ISNUMBER(MATCH(TRIM(SUBSTITUTE(B4537,CHAR(160),"")),'Look Up Values'!$B$2:$B$500,0)),"","Origin error")),"")</f>
        <v/>
      </c>
      <c r="O4537" s="242" t="str">
        <f>IF(AND(I4537&lt;&gt;0,I4537&lt;&gt;""),IF(C4537="","",IF(AND(ISNUMBER(--LEFT(C4537,FIND(" ",C4537&amp;" ")-1)),OR(LEN(LEFT(C4537,FIND(" ",C4537&amp;" ")-1))=6,LEN(LEFT(C4537,FIND(" ",C4537&amp;" ")-1))=7),OR(ISNUMBER(MATCH(LEFT(C4537,FIND(" ",C4537&amp;" ")-1),'Look Up Values'!$G$2:$G$1000,0)),ISNUMBER(MATCH(LEFT(C4537,FIND(" ",C4537&amp;" ")-1),'Look Up Values'!$AE$2:$AE$2000,0)))),"","EWC error")),"")</f>
        <v/>
      </c>
      <c r="P4537" s="242" t="str" cm="1">
        <f t="array" ref="P4537">IF(AND(I4537&lt;&gt;0,I4537&lt;&gt;""),IF(D4537="","",IF(ISNUMBER(MATCH(SUBSTITUTE(D4537," ",""),SUBSTITUTE('Look Up Values'!$S$2:$S$120," ",""),0)),"","D&amp;R error")),"")</f>
        <v/>
      </c>
      <c r="Q4537" s="242" t="str" cm="1">
        <f t="array" ref="Q4537">IF(AND(I4537&lt;&gt;0,I4537&lt;&gt;""),IF(G4537="","",IF(ISNUMBER(MATCH(SUBSTITUTE(G4537," ",""),SUBSTITUTE('Look Up Values'!$I$2:$I$10," ",""),0)),"","State error")),"")</f>
        <v/>
      </c>
      <c r="R4537" s="260" t="str">
        <f t="shared" si="141"/>
        <v/>
      </c>
    </row>
    <row r="4538" spans="1:18" ht="15.75">
      <c r="A4538" s="250">
        <v>4531</v>
      </c>
      <c r="B4538" s="198"/>
      <c r="C4538" s="25"/>
      <c r="D4538" s="25"/>
      <c r="E4538" s="25"/>
      <c r="F4538" s="25"/>
      <c r="G4538" s="26"/>
      <c r="H4538" s="27"/>
      <c r="I4538" s="28"/>
      <c r="J4538" s="430"/>
      <c r="K4538" s="48"/>
      <c r="L4538" s="457" t="str">
        <f t="shared" si="140"/>
        <v/>
      </c>
      <c r="M4538" s="245" cm="1">
        <f t="array" ref="M4538">SUMPRODUCT(--(N4538:Q4538&lt;&gt;"")) + IF(TRIM(R4538)="",0,LEN(R4538)-LEN(SUBSTITUTE(R4538,",",""))+1)</f>
        <v>0</v>
      </c>
      <c r="N4538" s="242" t="str">
        <f>IF(AND(I4538&lt;&gt;0,I4538&lt;&gt;""),IF(TRIM(SUBSTITUTE(B4538,CHAR(160),""))="","",IF(ISNUMBER(MATCH(TRIM(SUBSTITUTE(B4538,CHAR(160),"")),'Look Up Values'!$B$2:$B$500,0)),"","Origin error")),"")</f>
        <v/>
      </c>
      <c r="O4538" s="242" t="str">
        <f>IF(AND(I4538&lt;&gt;0,I4538&lt;&gt;""),IF(C4538="","",IF(AND(ISNUMBER(--LEFT(C4538,FIND(" ",C4538&amp;" ")-1)),OR(LEN(LEFT(C4538,FIND(" ",C4538&amp;" ")-1))=6,LEN(LEFT(C4538,FIND(" ",C4538&amp;" ")-1))=7),OR(ISNUMBER(MATCH(LEFT(C4538,FIND(" ",C4538&amp;" ")-1),'Look Up Values'!$G$2:$G$1000,0)),ISNUMBER(MATCH(LEFT(C4538,FIND(" ",C4538&amp;" ")-1),'Look Up Values'!$AE$2:$AE$2000,0)))),"","EWC error")),"")</f>
        <v/>
      </c>
      <c r="P4538" s="242" t="str" cm="1">
        <f t="array" ref="P4538">IF(AND(I4538&lt;&gt;0,I4538&lt;&gt;""),IF(D4538="","",IF(ISNUMBER(MATCH(SUBSTITUTE(D4538," ",""),SUBSTITUTE('Look Up Values'!$S$2:$S$120," ",""),0)),"","D&amp;R error")),"")</f>
        <v/>
      </c>
      <c r="Q4538" s="242" t="str" cm="1">
        <f t="array" ref="Q4538">IF(AND(I4538&lt;&gt;0,I4538&lt;&gt;""),IF(G4538="","",IF(ISNUMBER(MATCH(SUBSTITUTE(G4538," ",""),SUBSTITUTE('Look Up Values'!$I$2:$I$10," ",""),0)),"","State error")),"")</f>
        <v/>
      </c>
      <c r="R4538" s="260" t="str">
        <f t="shared" si="141"/>
        <v/>
      </c>
    </row>
    <row r="4539" spans="1:18" ht="15.75">
      <c r="A4539" s="250">
        <v>4532</v>
      </c>
      <c r="B4539" s="198"/>
      <c r="C4539" s="25"/>
      <c r="D4539" s="25"/>
      <c r="E4539" s="25"/>
      <c r="F4539" s="25"/>
      <c r="G4539" s="26"/>
      <c r="H4539" s="27"/>
      <c r="I4539" s="28"/>
      <c r="J4539" s="430"/>
      <c r="K4539" s="48"/>
      <c r="L4539" s="457" t="str">
        <f t="shared" si="140"/>
        <v/>
      </c>
      <c r="M4539" s="245" cm="1">
        <f t="array" ref="M4539">SUMPRODUCT(--(N4539:Q4539&lt;&gt;"")) + IF(TRIM(R4539)="",0,LEN(R4539)-LEN(SUBSTITUTE(R4539,",",""))+1)</f>
        <v>0</v>
      </c>
      <c r="N4539" s="242" t="str">
        <f>IF(AND(I4539&lt;&gt;0,I4539&lt;&gt;""),IF(TRIM(SUBSTITUTE(B4539,CHAR(160),""))="","",IF(ISNUMBER(MATCH(TRIM(SUBSTITUTE(B4539,CHAR(160),"")),'Look Up Values'!$B$2:$B$500,0)),"","Origin error")),"")</f>
        <v/>
      </c>
      <c r="O4539" s="242" t="str">
        <f>IF(AND(I4539&lt;&gt;0,I4539&lt;&gt;""),IF(C4539="","",IF(AND(ISNUMBER(--LEFT(C4539,FIND(" ",C4539&amp;" ")-1)),OR(LEN(LEFT(C4539,FIND(" ",C4539&amp;" ")-1))=6,LEN(LEFT(C4539,FIND(" ",C4539&amp;" ")-1))=7),OR(ISNUMBER(MATCH(LEFT(C4539,FIND(" ",C4539&amp;" ")-1),'Look Up Values'!$G$2:$G$1000,0)),ISNUMBER(MATCH(LEFT(C4539,FIND(" ",C4539&amp;" ")-1),'Look Up Values'!$AE$2:$AE$2000,0)))),"","EWC error")),"")</f>
        <v/>
      </c>
      <c r="P4539" s="242" t="str" cm="1">
        <f t="array" ref="P4539">IF(AND(I4539&lt;&gt;0,I4539&lt;&gt;""),IF(D4539="","",IF(ISNUMBER(MATCH(SUBSTITUTE(D4539," ",""),SUBSTITUTE('Look Up Values'!$S$2:$S$120," ",""),0)),"","D&amp;R error")),"")</f>
        <v/>
      </c>
      <c r="Q4539" s="242" t="str" cm="1">
        <f t="array" ref="Q4539">IF(AND(I4539&lt;&gt;0,I4539&lt;&gt;""),IF(G4539="","",IF(ISNUMBER(MATCH(SUBSTITUTE(G4539," ",""),SUBSTITUTE('Look Up Values'!$I$2:$I$10," ",""),0)),"","State error")),"")</f>
        <v/>
      </c>
      <c r="R4539" s="260" t="str">
        <f t="shared" si="141"/>
        <v/>
      </c>
    </row>
    <row r="4540" spans="1:18" ht="15.75">
      <c r="A4540" s="250">
        <v>4533</v>
      </c>
      <c r="B4540" s="198"/>
      <c r="C4540" s="25"/>
      <c r="D4540" s="25"/>
      <c r="E4540" s="25"/>
      <c r="F4540" s="25"/>
      <c r="G4540" s="26"/>
      <c r="H4540" s="27"/>
      <c r="I4540" s="28"/>
      <c r="J4540" s="430"/>
      <c r="K4540" s="48"/>
      <c r="L4540" s="457" t="str">
        <f t="shared" si="140"/>
        <v/>
      </c>
      <c r="M4540" s="245" cm="1">
        <f t="array" ref="M4540">SUMPRODUCT(--(N4540:Q4540&lt;&gt;"")) + IF(TRIM(R4540)="",0,LEN(R4540)-LEN(SUBSTITUTE(R4540,",",""))+1)</f>
        <v>0</v>
      </c>
      <c r="N4540" s="242" t="str">
        <f>IF(AND(I4540&lt;&gt;0,I4540&lt;&gt;""),IF(TRIM(SUBSTITUTE(B4540,CHAR(160),""))="","",IF(ISNUMBER(MATCH(TRIM(SUBSTITUTE(B4540,CHAR(160),"")),'Look Up Values'!$B$2:$B$500,0)),"","Origin error")),"")</f>
        <v/>
      </c>
      <c r="O4540" s="242" t="str">
        <f>IF(AND(I4540&lt;&gt;0,I4540&lt;&gt;""),IF(C4540="","",IF(AND(ISNUMBER(--LEFT(C4540,FIND(" ",C4540&amp;" ")-1)),OR(LEN(LEFT(C4540,FIND(" ",C4540&amp;" ")-1))=6,LEN(LEFT(C4540,FIND(" ",C4540&amp;" ")-1))=7),OR(ISNUMBER(MATCH(LEFT(C4540,FIND(" ",C4540&amp;" ")-1),'Look Up Values'!$G$2:$G$1000,0)),ISNUMBER(MATCH(LEFT(C4540,FIND(" ",C4540&amp;" ")-1),'Look Up Values'!$AE$2:$AE$2000,0)))),"","EWC error")),"")</f>
        <v/>
      </c>
      <c r="P4540" s="242" t="str" cm="1">
        <f t="array" ref="P4540">IF(AND(I4540&lt;&gt;0,I4540&lt;&gt;""),IF(D4540="","",IF(ISNUMBER(MATCH(SUBSTITUTE(D4540," ",""),SUBSTITUTE('Look Up Values'!$S$2:$S$120," ",""),0)),"","D&amp;R error")),"")</f>
        <v/>
      </c>
      <c r="Q4540" s="242" t="str" cm="1">
        <f t="array" ref="Q4540">IF(AND(I4540&lt;&gt;0,I4540&lt;&gt;""),IF(G4540="","",IF(ISNUMBER(MATCH(SUBSTITUTE(G4540," ",""),SUBSTITUTE('Look Up Values'!$I$2:$I$10," ",""),0)),"","State error")),"")</f>
        <v/>
      </c>
      <c r="R4540" s="260" t="str">
        <f t="shared" si="141"/>
        <v/>
      </c>
    </row>
    <row r="4541" spans="1:18" ht="15.75">
      <c r="A4541" s="250">
        <v>4534</v>
      </c>
      <c r="B4541" s="198"/>
      <c r="C4541" s="25"/>
      <c r="D4541" s="25"/>
      <c r="E4541" s="25"/>
      <c r="F4541" s="25"/>
      <c r="G4541" s="26"/>
      <c r="H4541" s="27"/>
      <c r="I4541" s="28"/>
      <c r="J4541" s="430"/>
      <c r="K4541" s="48"/>
      <c r="L4541" s="457" t="str">
        <f t="shared" si="140"/>
        <v/>
      </c>
      <c r="M4541" s="245" cm="1">
        <f t="array" ref="M4541">SUMPRODUCT(--(N4541:Q4541&lt;&gt;"")) + IF(TRIM(R4541)="",0,LEN(R4541)-LEN(SUBSTITUTE(R4541,",",""))+1)</f>
        <v>0</v>
      </c>
      <c r="N4541" s="242" t="str">
        <f>IF(AND(I4541&lt;&gt;0,I4541&lt;&gt;""),IF(TRIM(SUBSTITUTE(B4541,CHAR(160),""))="","",IF(ISNUMBER(MATCH(TRIM(SUBSTITUTE(B4541,CHAR(160),"")),'Look Up Values'!$B$2:$B$500,0)),"","Origin error")),"")</f>
        <v/>
      </c>
      <c r="O4541" s="242" t="str">
        <f>IF(AND(I4541&lt;&gt;0,I4541&lt;&gt;""),IF(C4541="","",IF(AND(ISNUMBER(--LEFT(C4541,FIND(" ",C4541&amp;" ")-1)),OR(LEN(LEFT(C4541,FIND(" ",C4541&amp;" ")-1))=6,LEN(LEFT(C4541,FIND(" ",C4541&amp;" ")-1))=7),OR(ISNUMBER(MATCH(LEFT(C4541,FIND(" ",C4541&amp;" ")-1),'Look Up Values'!$G$2:$G$1000,0)),ISNUMBER(MATCH(LEFT(C4541,FIND(" ",C4541&amp;" ")-1),'Look Up Values'!$AE$2:$AE$2000,0)))),"","EWC error")),"")</f>
        <v/>
      </c>
      <c r="P4541" s="242" t="str" cm="1">
        <f t="array" ref="P4541">IF(AND(I4541&lt;&gt;0,I4541&lt;&gt;""),IF(D4541="","",IF(ISNUMBER(MATCH(SUBSTITUTE(D4541," ",""),SUBSTITUTE('Look Up Values'!$S$2:$S$120," ",""),0)),"","D&amp;R error")),"")</f>
        <v/>
      </c>
      <c r="Q4541" s="242" t="str" cm="1">
        <f t="array" ref="Q4541">IF(AND(I4541&lt;&gt;0,I4541&lt;&gt;""),IF(G4541="","",IF(ISNUMBER(MATCH(SUBSTITUTE(G4541," ",""),SUBSTITUTE('Look Up Values'!$I$2:$I$10," ",""),0)),"","State error")),"")</f>
        <v/>
      </c>
      <c r="R4541" s="260" t="str">
        <f t="shared" si="141"/>
        <v/>
      </c>
    </row>
    <row r="4542" spans="1:18" ht="15.75">
      <c r="A4542" s="250">
        <v>4535</v>
      </c>
      <c r="B4542" s="198"/>
      <c r="C4542" s="25"/>
      <c r="D4542" s="25"/>
      <c r="E4542" s="25"/>
      <c r="F4542" s="25"/>
      <c r="G4542" s="26"/>
      <c r="H4542" s="27"/>
      <c r="I4542" s="28"/>
      <c r="J4542" s="430"/>
      <c r="K4542" s="48"/>
      <c r="L4542" s="457" t="str">
        <f t="shared" si="140"/>
        <v/>
      </c>
      <c r="M4542" s="245" cm="1">
        <f t="array" ref="M4542">SUMPRODUCT(--(N4542:Q4542&lt;&gt;"")) + IF(TRIM(R4542)="",0,LEN(R4542)-LEN(SUBSTITUTE(R4542,",",""))+1)</f>
        <v>0</v>
      </c>
      <c r="N4542" s="242" t="str">
        <f>IF(AND(I4542&lt;&gt;0,I4542&lt;&gt;""),IF(TRIM(SUBSTITUTE(B4542,CHAR(160),""))="","",IF(ISNUMBER(MATCH(TRIM(SUBSTITUTE(B4542,CHAR(160),"")),'Look Up Values'!$B$2:$B$500,0)),"","Origin error")),"")</f>
        <v/>
      </c>
      <c r="O4542" s="242" t="str">
        <f>IF(AND(I4542&lt;&gt;0,I4542&lt;&gt;""),IF(C4542="","",IF(AND(ISNUMBER(--LEFT(C4542,FIND(" ",C4542&amp;" ")-1)),OR(LEN(LEFT(C4542,FIND(" ",C4542&amp;" ")-1))=6,LEN(LEFT(C4542,FIND(" ",C4542&amp;" ")-1))=7),OR(ISNUMBER(MATCH(LEFT(C4542,FIND(" ",C4542&amp;" ")-1),'Look Up Values'!$G$2:$G$1000,0)),ISNUMBER(MATCH(LEFT(C4542,FIND(" ",C4542&amp;" ")-1),'Look Up Values'!$AE$2:$AE$2000,0)))),"","EWC error")),"")</f>
        <v/>
      </c>
      <c r="P4542" s="242" t="str" cm="1">
        <f t="array" ref="P4542">IF(AND(I4542&lt;&gt;0,I4542&lt;&gt;""),IF(D4542="","",IF(ISNUMBER(MATCH(SUBSTITUTE(D4542," ",""),SUBSTITUTE('Look Up Values'!$S$2:$S$120," ",""),0)),"","D&amp;R error")),"")</f>
        <v/>
      </c>
      <c r="Q4542" s="242" t="str" cm="1">
        <f t="array" ref="Q4542">IF(AND(I4542&lt;&gt;0,I4542&lt;&gt;""),IF(G4542="","",IF(ISNUMBER(MATCH(SUBSTITUTE(G4542," ",""),SUBSTITUTE('Look Up Values'!$I$2:$I$10," ",""),0)),"","State error")),"")</f>
        <v/>
      </c>
      <c r="R4542" s="260" t="str">
        <f t="shared" si="141"/>
        <v/>
      </c>
    </row>
    <row r="4543" spans="1:18" ht="15.75">
      <c r="A4543" s="250">
        <v>4536</v>
      </c>
      <c r="B4543" s="198"/>
      <c r="C4543" s="25"/>
      <c r="D4543" s="25"/>
      <c r="E4543" s="25"/>
      <c r="F4543" s="25"/>
      <c r="G4543" s="26"/>
      <c r="H4543" s="27"/>
      <c r="I4543" s="28"/>
      <c r="J4543" s="430"/>
      <c r="K4543" s="48"/>
      <c r="L4543" s="457" t="str">
        <f t="shared" si="140"/>
        <v/>
      </c>
      <c r="M4543" s="245" cm="1">
        <f t="array" ref="M4543">SUMPRODUCT(--(N4543:Q4543&lt;&gt;"")) + IF(TRIM(R4543)="",0,LEN(R4543)-LEN(SUBSTITUTE(R4543,",",""))+1)</f>
        <v>0</v>
      </c>
      <c r="N4543" s="242" t="str">
        <f>IF(AND(I4543&lt;&gt;0,I4543&lt;&gt;""),IF(TRIM(SUBSTITUTE(B4543,CHAR(160),""))="","",IF(ISNUMBER(MATCH(TRIM(SUBSTITUTE(B4543,CHAR(160),"")),'Look Up Values'!$B$2:$B$500,0)),"","Origin error")),"")</f>
        <v/>
      </c>
      <c r="O4543" s="242" t="str">
        <f>IF(AND(I4543&lt;&gt;0,I4543&lt;&gt;""),IF(C4543="","",IF(AND(ISNUMBER(--LEFT(C4543,FIND(" ",C4543&amp;" ")-1)),OR(LEN(LEFT(C4543,FIND(" ",C4543&amp;" ")-1))=6,LEN(LEFT(C4543,FIND(" ",C4543&amp;" ")-1))=7),OR(ISNUMBER(MATCH(LEFT(C4543,FIND(" ",C4543&amp;" ")-1),'Look Up Values'!$G$2:$G$1000,0)),ISNUMBER(MATCH(LEFT(C4543,FIND(" ",C4543&amp;" ")-1),'Look Up Values'!$AE$2:$AE$2000,0)))),"","EWC error")),"")</f>
        <v/>
      </c>
      <c r="P4543" s="242" t="str" cm="1">
        <f t="array" ref="P4543">IF(AND(I4543&lt;&gt;0,I4543&lt;&gt;""),IF(D4543="","",IF(ISNUMBER(MATCH(SUBSTITUTE(D4543," ",""),SUBSTITUTE('Look Up Values'!$S$2:$S$120," ",""),0)),"","D&amp;R error")),"")</f>
        <v/>
      </c>
      <c r="Q4543" s="242" t="str" cm="1">
        <f t="array" ref="Q4543">IF(AND(I4543&lt;&gt;0,I4543&lt;&gt;""),IF(G4543="","",IF(ISNUMBER(MATCH(SUBSTITUTE(G4543," ",""),SUBSTITUTE('Look Up Values'!$I$2:$I$10," ",""),0)),"","State error")),"")</f>
        <v/>
      </c>
      <c r="R4543" s="260" t="str">
        <f t="shared" si="141"/>
        <v/>
      </c>
    </row>
    <row r="4544" spans="1:18" ht="15.75">
      <c r="A4544" s="250">
        <v>4537</v>
      </c>
      <c r="B4544" s="198"/>
      <c r="C4544" s="25"/>
      <c r="D4544" s="25"/>
      <c r="E4544" s="25"/>
      <c r="F4544" s="25"/>
      <c r="G4544" s="26"/>
      <c r="H4544" s="27"/>
      <c r="I4544" s="28"/>
      <c r="J4544" s="430"/>
      <c r="K4544" s="48"/>
      <c r="L4544" s="457" t="str">
        <f t="shared" si="140"/>
        <v/>
      </c>
      <c r="M4544" s="245" cm="1">
        <f t="array" ref="M4544">SUMPRODUCT(--(N4544:Q4544&lt;&gt;"")) + IF(TRIM(R4544)="",0,LEN(R4544)-LEN(SUBSTITUTE(R4544,",",""))+1)</f>
        <v>0</v>
      </c>
      <c r="N4544" s="242" t="str">
        <f>IF(AND(I4544&lt;&gt;0,I4544&lt;&gt;""),IF(TRIM(SUBSTITUTE(B4544,CHAR(160),""))="","",IF(ISNUMBER(MATCH(TRIM(SUBSTITUTE(B4544,CHAR(160),"")),'Look Up Values'!$B$2:$B$500,0)),"","Origin error")),"")</f>
        <v/>
      </c>
      <c r="O4544" s="242" t="str">
        <f>IF(AND(I4544&lt;&gt;0,I4544&lt;&gt;""),IF(C4544="","",IF(AND(ISNUMBER(--LEFT(C4544,FIND(" ",C4544&amp;" ")-1)),OR(LEN(LEFT(C4544,FIND(" ",C4544&amp;" ")-1))=6,LEN(LEFT(C4544,FIND(" ",C4544&amp;" ")-1))=7),OR(ISNUMBER(MATCH(LEFT(C4544,FIND(" ",C4544&amp;" ")-1),'Look Up Values'!$G$2:$G$1000,0)),ISNUMBER(MATCH(LEFT(C4544,FIND(" ",C4544&amp;" ")-1),'Look Up Values'!$AE$2:$AE$2000,0)))),"","EWC error")),"")</f>
        <v/>
      </c>
      <c r="P4544" s="242" t="str" cm="1">
        <f t="array" ref="P4544">IF(AND(I4544&lt;&gt;0,I4544&lt;&gt;""),IF(D4544="","",IF(ISNUMBER(MATCH(SUBSTITUTE(D4544," ",""),SUBSTITUTE('Look Up Values'!$S$2:$S$120," ",""),0)),"","D&amp;R error")),"")</f>
        <v/>
      </c>
      <c r="Q4544" s="242" t="str" cm="1">
        <f t="array" ref="Q4544">IF(AND(I4544&lt;&gt;0,I4544&lt;&gt;""),IF(G4544="","",IF(ISNUMBER(MATCH(SUBSTITUTE(G4544," ",""),SUBSTITUTE('Look Up Values'!$I$2:$I$10," ",""),0)),"","State error")),"")</f>
        <v/>
      </c>
      <c r="R4544" s="260" t="str">
        <f t="shared" si="141"/>
        <v/>
      </c>
    </row>
    <row r="4545" spans="1:18" ht="15.75">
      <c r="A4545" s="250">
        <v>4538</v>
      </c>
      <c r="B4545" s="198"/>
      <c r="C4545" s="25"/>
      <c r="D4545" s="25"/>
      <c r="E4545" s="25"/>
      <c r="F4545" s="25"/>
      <c r="G4545" s="26"/>
      <c r="H4545" s="27"/>
      <c r="I4545" s="28"/>
      <c r="J4545" s="430"/>
      <c r="K4545" s="48"/>
      <c r="L4545" s="457" t="str">
        <f t="shared" si="140"/>
        <v/>
      </c>
      <c r="M4545" s="245" cm="1">
        <f t="array" ref="M4545">SUMPRODUCT(--(N4545:Q4545&lt;&gt;"")) + IF(TRIM(R4545)="",0,LEN(R4545)-LEN(SUBSTITUTE(R4545,",",""))+1)</f>
        <v>0</v>
      </c>
      <c r="N4545" s="242" t="str">
        <f>IF(AND(I4545&lt;&gt;0,I4545&lt;&gt;""),IF(TRIM(SUBSTITUTE(B4545,CHAR(160),""))="","",IF(ISNUMBER(MATCH(TRIM(SUBSTITUTE(B4545,CHAR(160),"")),'Look Up Values'!$B$2:$B$500,0)),"","Origin error")),"")</f>
        <v/>
      </c>
      <c r="O4545" s="242" t="str">
        <f>IF(AND(I4545&lt;&gt;0,I4545&lt;&gt;""),IF(C4545="","",IF(AND(ISNUMBER(--LEFT(C4545,FIND(" ",C4545&amp;" ")-1)),OR(LEN(LEFT(C4545,FIND(" ",C4545&amp;" ")-1))=6,LEN(LEFT(C4545,FIND(" ",C4545&amp;" ")-1))=7),OR(ISNUMBER(MATCH(LEFT(C4545,FIND(" ",C4545&amp;" ")-1),'Look Up Values'!$G$2:$G$1000,0)),ISNUMBER(MATCH(LEFT(C4545,FIND(" ",C4545&amp;" ")-1),'Look Up Values'!$AE$2:$AE$2000,0)))),"","EWC error")),"")</f>
        <v/>
      </c>
      <c r="P4545" s="242" t="str" cm="1">
        <f t="array" ref="P4545">IF(AND(I4545&lt;&gt;0,I4545&lt;&gt;""),IF(D4545="","",IF(ISNUMBER(MATCH(SUBSTITUTE(D4545," ",""),SUBSTITUTE('Look Up Values'!$S$2:$S$120," ",""),0)),"","D&amp;R error")),"")</f>
        <v/>
      </c>
      <c r="Q4545" s="242" t="str" cm="1">
        <f t="array" ref="Q4545">IF(AND(I4545&lt;&gt;0,I4545&lt;&gt;""),IF(G4545="","",IF(ISNUMBER(MATCH(SUBSTITUTE(G4545," ",""),SUBSTITUTE('Look Up Values'!$I$2:$I$10," ",""),0)),"","State error")),"")</f>
        <v/>
      </c>
      <c r="R4545" s="260" t="str">
        <f t="shared" si="141"/>
        <v/>
      </c>
    </row>
    <row r="4546" spans="1:18" ht="15.75">
      <c r="A4546" s="250">
        <v>4539</v>
      </c>
      <c r="B4546" s="198"/>
      <c r="C4546" s="25"/>
      <c r="D4546" s="25"/>
      <c r="E4546" s="25"/>
      <c r="F4546" s="25"/>
      <c r="G4546" s="26"/>
      <c r="H4546" s="27"/>
      <c r="I4546" s="28"/>
      <c r="J4546" s="430"/>
      <c r="K4546" s="48"/>
      <c r="L4546" s="457" t="str">
        <f t="shared" si="140"/>
        <v/>
      </c>
      <c r="M4546" s="245" cm="1">
        <f t="array" ref="M4546">SUMPRODUCT(--(N4546:Q4546&lt;&gt;"")) + IF(TRIM(R4546)="",0,LEN(R4546)-LEN(SUBSTITUTE(R4546,",",""))+1)</f>
        <v>0</v>
      </c>
      <c r="N4546" s="242" t="str">
        <f>IF(AND(I4546&lt;&gt;0,I4546&lt;&gt;""),IF(TRIM(SUBSTITUTE(B4546,CHAR(160),""))="","",IF(ISNUMBER(MATCH(TRIM(SUBSTITUTE(B4546,CHAR(160),"")),'Look Up Values'!$B$2:$B$500,0)),"","Origin error")),"")</f>
        <v/>
      </c>
      <c r="O4546" s="242" t="str">
        <f>IF(AND(I4546&lt;&gt;0,I4546&lt;&gt;""),IF(C4546="","",IF(AND(ISNUMBER(--LEFT(C4546,FIND(" ",C4546&amp;" ")-1)),OR(LEN(LEFT(C4546,FIND(" ",C4546&amp;" ")-1))=6,LEN(LEFT(C4546,FIND(" ",C4546&amp;" ")-1))=7),OR(ISNUMBER(MATCH(LEFT(C4546,FIND(" ",C4546&amp;" ")-1),'Look Up Values'!$G$2:$G$1000,0)),ISNUMBER(MATCH(LEFT(C4546,FIND(" ",C4546&amp;" ")-1),'Look Up Values'!$AE$2:$AE$2000,0)))),"","EWC error")),"")</f>
        <v/>
      </c>
      <c r="P4546" s="242" t="str" cm="1">
        <f t="array" ref="P4546">IF(AND(I4546&lt;&gt;0,I4546&lt;&gt;""),IF(D4546="","",IF(ISNUMBER(MATCH(SUBSTITUTE(D4546," ",""),SUBSTITUTE('Look Up Values'!$S$2:$S$120," ",""),0)),"","D&amp;R error")),"")</f>
        <v/>
      </c>
      <c r="Q4546" s="242" t="str" cm="1">
        <f t="array" ref="Q4546">IF(AND(I4546&lt;&gt;0,I4546&lt;&gt;""),IF(G4546="","",IF(ISNUMBER(MATCH(SUBSTITUTE(G4546," ",""),SUBSTITUTE('Look Up Values'!$I$2:$I$10," ",""),0)),"","State error")),"")</f>
        <v/>
      </c>
      <c r="R4546" s="260" t="str">
        <f t="shared" si="141"/>
        <v/>
      </c>
    </row>
    <row r="4547" spans="1:18" ht="15.75">
      <c r="A4547" s="250">
        <v>4540</v>
      </c>
      <c r="B4547" s="198"/>
      <c r="C4547" s="25"/>
      <c r="D4547" s="25"/>
      <c r="E4547" s="25"/>
      <c r="F4547" s="25"/>
      <c r="G4547" s="26"/>
      <c r="H4547" s="27"/>
      <c r="I4547" s="28"/>
      <c r="J4547" s="430"/>
      <c r="K4547" s="48"/>
      <c r="L4547" s="457" t="str">
        <f t="shared" si="140"/>
        <v/>
      </c>
      <c r="M4547" s="245" cm="1">
        <f t="array" ref="M4547">SUMPRODUCT(--(N4547:Q4547&lt;&gt;"")) + IF(TRIM(R4547)="",0,LEN(R4547)-LEN(SUBSTITUTE(R4547,",",""))+1)</f>
        <v>0</v>
      </c>
      <c r="N4547" s="242" t="str">
        <f>IF(AND(I4547&lt;&gt;0,I4547&lt;&gt;""),IF(TRIM(SUBSTITUTE(B4547,CHAR(160),""))="","",IF(ISNUMBER(MATCH(TRIM(SUBSTITUTE(B4547,CHAR(160),"")),'Look Up Values'!$B$2:$B$500,0)),"","Origin error")),"")</f>
        <v/>
      </c>
      <c r="O4547" s="242" t="str">
        <f>IF(AND(I4547&lt;&gt;0,I4547&lt;&gt;""),IF(C4547="","",IF(AND(ISNUMBER(--LEFT(C4547,FIND(" ",C4547&amp;" ")-1)),OR(LEN(LEFT(C4547,FIND(" ",C4547&amp;" ")-1))=6,LEN(LEFT(C4547,FIND(" ",C4547&amp;" ")-1))=7),OR(ISNUMBER(MATCH(LEFT(C4547,FIND(" ",C4547&amp;" ")-1),'Look Up Values'!$G$2:$G$1000,0)),ISNUMBER(MATCH(LEFT(C4547,FIND(" ",C4547&amp;" ")-1),'Look Up Values'!$AE$2:$AE$2000,0)))),"","EWC error")),"")</f>
        <v/>
      </c>
      <c r="P4547" s="242" t="str" cm="1">
        <f t="array" ref="P4547">IF(AND(I4547&lt;&gt;0,I4547&lt;&gt;""),IF(D4547="","",IF(ISNUMBER(MATCH(SUBSTITUTE(D4547," ",""),SUBSTITUTE('Look Up Values'!$S$2:$S$120," ",""),0)),"","D&amp;R error")),"")</f>
        <v/>
      </c>
      <c r="Q4547" s="242" t="str" cm="1">
        <f t="array" ref="Q4547">IF(AND(I4547&lt;&gt;0,I4547&lt;&gt;""),IF(G4547="","",IF(ISNUMBER(MATCH(SUBSTITUTE(G4547," ",""),SUBSTITUTE('Look Up Values'!$I$2:$I$10," ",""),0)),"","State error")),"")</f>
        <v/>
      </c>
      <c r="R4547" s="260" t="str">
        <f t="shared" si="141"/>
        <v/>
      </c>
    </row>
    <row r="4548" spans="1:18" ht="15.75">
      <c r="A4548" s="250">
        <v>4541</v>
      </c>
      <c r="B4548" s="198"/>
      <c r="C4548" s="25"/>
      <c r="D4548" s="25"/>
      <c r="E4548" s="25"/>
      <c r="F4548" s="25"/>
      <c r="G4548" s="26"/>
      <c r="H4548" s="27"/>
      <c r="I4548" s="28"/>
      <c r="J4548" s="430"/>
      <c r="K4548" s="48"/>
      <c r="L4548" s="457" t="str">
        <f t="shared" si="140"/>
        <v/>
      </c>
      <c r="M4548" s="245" cm="1">
        <f t="array" ref="M4548">SUMPRODUCT(--(N4548:Q4548&lt;&gt;"")) + IF(TRIM(R4548)="",0,LEN(R4548)-LEN(SUBSTITUTE(R4548,",",""))+1)</f>
        <v>0</v>
      </c>
      <c r="N4548" s="242" t="str">
        <f>IF(AND(I4548&lt;&gt;0,I4548&lt;&gt;""),IF(TRIM(SUBSTITUTE(B4548,CHAR(160),""))="","",IF(ISNUMBER(MATCH(TRIM(SUBSTITUTE(B4548,CHAR(160),"")),'Look Up Values'!$B$2:$B$500,0)),"","Origin error")),"")</f>
        <v/>
      </c>
      <c r="O4548" s="242" t="str">
        <f>IF(AND(I4548&lt;&gt;0,I4548&lt;&gt;""),IF(C4548="","",IF(AND(ISNUMBER(--LEFT(C4548,FIND(" ",C4548&amp;" ")-1)),OR(LEN(LEFT(C4548,FIND(" ",C4548&amp;" ")-1))=6,LEN(LEFT(C4548,FIND(" ",C4548&amp;" ")-1))=7),OR(ISNUMBER(MATCH(LEFT(C4548,FIND(" ",C4548&amp;" ")-1),'Look Up Values'!$G$2:$G$1000,0)),ISNUMBER(MATCH(LEFT(C4548,FIND(" ",C4548&amp;" ")-1),'Look Up Values'!$AE$2:$AE$2000,0)))),"","EWC error")),"")</f>
        <v/>
      </c>
      <c r="P4548" s="242" t="str" cm="1">
        <f t="array" ref="P4548">IF(AND(I4548&lt;&gt;0,I4548&lt;&gt;""),IF(D4548="","",IF(ISNUMBER(MATCH(SUBSTITUTE(D4548," ",""),SUBSTITUTE('Look Up Values'!$S$2:$S$120," ",""),0)),"","D&amp;R error")),"")</f>
        <v/>
      </c>
      <c r="Q4548" s="242" t="str" cm="1">
        <f t="array" ref="Q4548">IF(AND(I4548&lt;&gt;0,I4548&lt;&gt;""),IF(G4548="","",IF(ISNUMBER(MATCH(SUBSTITUTE(G4548," ",""),SUBSTITUTE('Look Up Values'!$I$2:$I$10," ",""),0)),"","State error")),"")</f>
        <v/>
      </c>
      <c r="R4548" s="260" t="str">
        <f t="shared" si="141"/>
        <v/>
      </c>
    </row>
    <row r="4549" spans="1:18" ht="15.75">
      <c r="A4549" s="250">
        <v>4542</v>
      </c>
      <c r="B4549" s="198"/>
      <c r="C4549" s="25"/>
      <c r="D4549" s="25"/>
      <c r="E4549" s="25"/>
      <c r="F4549" s="25"/>
      <c r="G4549" s="26"/>
      <c r="H4549" s="27"/>
      <c r="I4549" s="28"/>
      <c r="J4549" s="430"/>
      <c r="K4549" s="48"/>
      <c r="L4549" s="457" t="str">
        <f t="shared" si="140"/>
        <v/>
      </c>
      <c r="M4549" s="245" cm="1">
        <f t="array" ref="M4549">SUMPRODUCT(--(N4549:Q4549&lt;&gt;"")) + IF(TRIM(R4549)="",0,LEN(R4549)-LEN(SUBSTITUTE(R4549,",",""))+1)</f>
        <v>0</v>
      </c>
      <c r="N4549" s="242" t="str">
        <f>IF(AND(I4549&lt;&gt;0,I4549&lt;&gt;""),IF(TRIM(SUBSTITUTE(B4549,CHAR(160),""))="","",IF(ISNUMBER(MATCH(TRIM(SUBSTITUTE(B4549,CHAR(160),"")),'Look Up Values'!$B$2:$B$500,0)),"","Origin error")),"")</f>
        <v/>
      </c>
      <c r="O4549" s="242" t="str">
        <f>IF(AND(I4549&lt;&gt;0,I4549&lt;&gt;""),IF(C4549="","",IF(AND(ISNUMBER(--LEFT(C4549,FIND(" ",C4549&amp;" ")-1)),OR(LEN(LEFT(C4549,FIND(" ",C4549&amp;" ")-1))=6,LEN(LEFT(C4549,FIND(" ",C4549&amp;" ")-1))=7),OR(ISNUMBER(MATCH(LEFT(C4549,FIND(" ",C4549&amp;" ")-1),'Look Up Values'!$G$2:$G$1000,0)),ISNUMBER(MATCH(LEFT(C4549,FIND(" ",C4549&amp;" ")-1),'Look Up Values'!$AE$2:$AE$2000,0)))),"","EWC error")),"")</f>
        <v/>
      </c>
      <c r="P4549" s="242" t="str" cm="1">
        <f t="array" ref="P4549">IF(AND(I4549&lt;&gt;0,I4549&lt;&gt;""),IF(D4549="","",IF(ISNUMBER(MATCH(SUBSTITUTE(D4549," ",""),SUBSTITUTE('Look Up Values'!$S$2:$S$120," ",""),0)),"","D&amp;R error")),"")</f>
        <v/>
      </c>
      <c r="Q4549" s="242" t="str" cm="1">
        <f t="array" ref="Q4549">IF(AND(I4549&lt;&gt;0,I4549&lt;&gt;""),IF(G4549="","",IF(ISNUMBER(MATCH(SUBSTITUTE(G4549," ",""),SUBSTITUTE('Look Up Values'!$I$2:$I$10," ",""),0)),"","State error")),"")</f>
        <v/>
      </c>
      <c r="R4549" s="260" t="str">
        <f t="shared" si="141"/>
        <v/>
      </c>
    </row>
    <row r="4550" spans="1:18" ht="15.75">
      <c r="A4550" s="250">
        <v>4543</v>
      </c>
      <c r="B4550" s="198"/>
      <c r="C4550" s="25"/>
      <c r="D4550" s="25"/>
      <c r="E4550" s="25"/>
      <c r="F4550" s="25"/>
      <c r="G4550" s="26"/>
      <c r="H4550" s="27"/>
      <c r="I4550" s="28"/>
      <c r="J4550" s="430"/>
      <c r="K4550" s="48"/>
      <c r="L4550" s="457" t="str">
        <f t="shared" si="140"/>
        <v/>
      </c>
      <c r="M4550" s="245" cm="1">
        <f t="array" ref="M4550">SUMPRODUCT(--(N4550:Q4550&lt;&gt;"")) + IF(TRIM(R4550)="",0,LEN(R4550)-LEN(SUBSTITUTE(R4550,",",""))+1)</f>
        <v>0</v>
      </c>
      <c r="N4550" s="242" t="str">
        <f>IF(AND(I4550&lt;&gt;0,I4550&lt;&gt;""),IF(TRIM(SUBSTITUTE(B4550,CHAR(160),""))="","",IF(ISNUMBER(MATCH(TRIM(SUBSTITUTE(B4550,CHAR(160),"")),'Look Up Values'!$B$2:$B$500,0)),"","Origin error")),"")</f>
        <v/>
      </c>
      <c r="O4550" s="242" t="str">
        <f>IF(AND(I4550&lt;&gt;0,I4550&lt;&gt;""),IF(C4550="","",IF(AND(ISNUMBER(--LEFT(C4550,FIND(" ",C4550&amp;" ")-1)),OR(LEN(LEFT(C4550,FIND(" ",C4550&amp;" ")-1))=6,LEN(LEFT(C4550,FIND(" ",C4550&amp;" ")-1))=7),OR(ISNUMBER(MATCH(LEFT(C4550,FIND(" ",C4550&amp;" ")-1),'Look Up Values'!$G$2:$G$1000,0)),ISNUMBER(MATCH(LEFT(C4550,FIND(" ",C4550&amp;" ")-1),'Look Up Values'!$AE$2:$AE$2000,0)))),"","EWC error")),"")</f>
        <v/>
      </c>
      <c r="P4550" s="242" t="str" cm="1">
        <f t="array" ref="P4550">IF(AND(I4550&lt;&gt;0,I4550&lt;&gt;""),IF(D4550="","",IF(ISNUMBER(MATCH(SUBSTITUTE(D4550," ",""),SUBSTITUTE('Look Up Values'!$S$2:$S$120," ",""),0)),"","D&amp;R error")),"")</f>
        <v/>
      </c>
      <c r="Q4550" s="242" t="str" cm="1">
        <f t="array" ref="Q4550">IF(AND(I4550&lt;&gt;0,I4550&lt;&gt;""),IF(G4550="","",IF(ISNUMBER(MATCH(SUBSTITUTE(G4550," ",""),SUBSTITUTE('Look Up Values'!$I$2:$I$10," ",""),0)),"","State error")),"")</f>
        <v/>
      </c>
      <c r="R4550" s="260" t="str">
        <f t="shared" si="141"/>
        <v/>
      </c>
    </row>
    <row r="4551" spans="1:18" ht="15.75">
      <c r="A4551" s="250">
        <v>4544</v>
      </c>
      <c r="B4551" s="198"/>
      <c r="C4551" s="25"/>
      <c r="D4551" s="25"/>
      <c r="E4551" s="25"/>
      <c r="F4551" s="25"/>
      <c r="G4551" s="26"/>
      <c r="H4551" s="27"/>
      <c r="I4551" s="28"/>
      <c r="J4551" s="430"/>
      <c r="K4551" s="48"/>
      <c r="L4551" s="457" t="str">
        <f t="shared" si="140"/>
        <v/>
      </c>
      <c r="M4551" s="245" cm="1">
        <f t="array" ref="M4551">SUMPRODUCT(--(N4551:Q4551&lt;&gt;"")) + IF(TRIM(R4551)="",0,LEN(R4551)-LEN(SUBSTITUTE(R4551,",",""))+1)</f>
        <v>0</v>
      </c>
      <c r="N4551" s="242" t="str">
        <f>IF(AND(I4551&lt;&gt;0,I4551&lt;&gt;""),IF(TRIM(SUBSTITUTE(B4551,CHAR(160),""))="","",IF(ISNUMBER(MATCH(TRIM(SUBSTITUTE(B4551,CHAR(160),"")),'Look Up Values'!$B$2:$B$500,0)),"","Origin error")),"")</f>
        <v/>
      </c>
      <c r="O4551" s="242" t="str">
        <f>IF(AND(I4551&lt;&gt;0,I4551&lt;&gt;""),IF(C4551="","",IF(AND(ISNUMBER(--LEFT(C4551,FIND(" ",C4551&amp;" ")-1)),OR(LEN(LEFT(C4551,FIND(" ",C4551&amp;" ")-1))=6,LEN(LEFT(C4551,FIND(" ",C4551&amp;" ")-1))=7),OR(ISNUMBER(MATCH(LEFT(C4551,FIND(" ",C4551&amp;" ")-1),'Look Up Values'!$G$2:$G$1000,0)),ISNUMBER(MATCH(LEFT(C4551,FIND(" ",C4551&amp;" ")-1),'Look Up Values'!$AE$2:$AE$2000,0)))),"","EWC error")),"")</f>
        <v/>
      </c>
      <c r="P4551" s="242" t="str" cm="1">
        <f t="array" ref="P4551">IF(AND(I4551&lt;&gt;0,I4551&lt;&gt;""),IF(D4551="","",IF(ISNUMBER(MATCH(SUBSTITUTE(D4551," ",""),SUBSTITUTE('Look Up Values'!$S$2:$S$120," ",""),0)),"","D&amp;R error")),"")</f>
        <v/>
      </c>
      <c r="Q4551" s="242" t="str" cm="1">
        <f t="array" ref="Q4551">IF(AND(I4551&lt;&gt;0,I4551&lt;&gt;""),IF(G4551="","",IF(ISNUMBER(MATCH(SUBSTITUTE(G4551," ",""),SUBSTITUTE('Look Up Values'!$I$2:$I$10," ",""),0)),"","State error")),"")</f>
        <v/>
      </c>
      <c r="R4551" s="260" t="str">
        <f t="shared" si="141"/>
        <v/>
      </c>
    </row>
    <row r="4552" spans="1:18" ht="15.75">
      <c r="A4552" s="250">
        <v>4545</v>
      </c>
      <c r="B4552" s="198"/>
      <c r="C4552" s="25"/>
      <c r="D4552" s="25"/>
      <c r="E4552" s="25"/>
      <c r="F4552" s="25"/>
      <c r="G4552" s="26"/>
      <c r="H4552" s="27"/>
      <c r="I4552" s="28"/>
      <c r="J4552" s="430"/>
      <c r="K4552" s="48"/>
      <c r="L4552" s="457" t="str">
        <f t="shared" ref="L4552:L4615" si="142">IF(IFERROR(--SUBSTITUTE(M4552,CHAR(160),""),0)&gt;0,A4552,"")</f>
        <v/>
      </c>
      <c r="M4552" s="245" cm="1">
        <f t="array" ref="M4552">SUMPRODUCT(--(N4552:Q4552&lt;&gt;"")) + IF(TRIM(R4552)="",0,LEN(R4552)-LEN(SUBSTITUTE(R4552,",",""))+1)</f>
        <v>0</v>
      </c>
      <c r="N4552" s="242" t="str">
        <f>IF(AND(I4552&lt;&gt;0,I4552&lt;&gt;""),IF(TRIM(SUBSTITUTE(B4552,CHAR(160),""))="","",IF(ISNUMBER(MATCH(TRIM(SUBSTITUTE(B4552,CHAR(160),"")),'Look Up Values'!$B$2:$B$500,0)),"","Origin error")),"")</f>
        <v/>
      </c>
      <c r="O4552" s="242" t="str">
        <f>IF(AND(I4552&lt;&gt;0,I4552&lt;&gt;""),IF(C4552="","",IF(AND(ISNUMBER(--LEFT(C4552,FIND(" ",C4552&amp;" ")-1)),OR(LEN(LEFT(C4552,FIND(" ",C4552&amp;" ")-1))=6,LEN(LEFT(C4552,FIND(" ",C4552&amp;" ")-1))=7),OR(ISNUMBER(MATCH(LEFT(C4552,FIND(" ",C4552&amp;" ")-1),'Look Up Values'!$G$2:$G$1000,0)),ISNUMBER(MATCH(LEFT(C4552,FIND(" ",C4552&amp;" ")-1),'Look Up Values'!$AE$2:$AE$2000,0)))),"","EWC error")),"")</f>
        <v/>
      </c>
      <c r="P4552" s="242" t="str" cm="1">
        <f t="array" ref="P4552">IF(AND(I4552&lt;&gt;0,I4552&lt;&gt;""),IF(D4552="","",IF(ISNUMBER(MATCH(SUBSTITUTE(D4552," ",""),SUBSTITUTE('Look Up Values'!$S$2:$S$120," ",""),0)),"","D&amp;R error")),"")</f>
        <v/>
      </c>
      <c r="Q4552" s="242" t="str" cm="1">
        <f t="array" ref="Q4552">IF(AND(I4552&lt;&gt;0,I4552&lt;&gt;""),IF(G4552="","",IF(ISNUMBER(MATCH(SUBSTITUTE(G4552," ",""),SUBSTITUTE('Look Up Values'!$I$2:$I$10," ",""),0)),"","State error")),"")</f>
        <v/>
      </c>
      <c r="R4552" s="260" t="str">
        <f t="shared" si="141"/>
        <v/>
      </c>
    </row>
    <row r="4553" spans="1:18" ht="15.75">
      <c r="A4553" s="250">
        <v>4546</v>
      </c>
      <c r="B4553" s="198"/>
      <c r="C4553" s="25"/>
      <c r="D4553" s="25"/>
      <c r="E4553" s="25"/>
      <c r="F4553" s="25"/>
      <c r="G4553" s="26"/>
      <c r="H4553" s="27"/>
      <c r="I4553" s="28"/>
      <c r="J4553" s="430"/>
      <c r="K4553" s="48"/>
      <c r="L4553" s="457" t="str">
        <f t="shared" si="142"/>
        <v/>
      </c>
      <c r="M4553" s="245" cm="1">
        <f t="array" ref="M4553">SUMPRODUCT(--(N4553:Q4553&lt;&gt;"")) + IF(TRIM(R4553)="",0,LEN(R4553)-LEN(SUBSTITUTE(R4553,",",""))+1)</f>
        <v>0</v>
      </c>
      <c r="N4553" s="242" t="str">
        <f>IF(AND(I4553&lt;&gt;0,I4553&lt;&gt;""),IF(TRIM(SUBSTITUTE(B4553,CHAR(160),""))="","",IF(ISNUMBER(MATCH(TRIM(SUBSTITUTE(B4553,CHAR(160),"")),'Look Up Values'!$B$2:$B$500,0)),"","Origin error")),"")</f>
        <v/>
      </c>
      <c r="O4553" s="242" t="str">
        <f>IF(AND(I4553&lt;&gt;0,I4553&lt;&gt;""),IF(C4553="","",IF(AND(ISNUMBER(--LEFT(C4553,FIND(" ",C4553&amp;" ")-1)),OR(LEN(LEFT(C4553,FIND(" ",C4553&amp;" ")-1))=6,LEN(LEFT(C4553,FIND(" ",C4553&amp;" ")-1))=7),OR(ISNUMBER(MATCH(LEFT(C4553,FIND(" ",C4553&amp;" ")-1),'Look Up Values'!$G$2:$G$1000,0)),ISNUMBER(MATCH(LEFT(C4553,FIND(" ",C4553&amp;" ")-1),'Look Up Values'!$AE$2:$AE$2000,0)))),"","EWC error")),"")</f>
        <v/>
      </c>
      <c r="P4553" s="242" t="str" cm="1">
        <f t="array" ref="P4553">IF(AND(I4553&lt;&gt;0,I4553&lt;&gt;""),IF(D4553="","",IF(ISNUMBER(MATCH(SUBSTITUTE(D4553," ",""),SUBSTITUTE('Look Up Values'!$S$2:$S$120," ",""),0)),"","D&amp;R error")),"")</f>
        <v/>
      </c>
      <c r="Q4553" s="242" t="str" cm="1">
        <f t="array" ref="Q4553">IF(AND(I4553&lt;&gt;0,I4553&lt;&gt;""),IF(G4553="","",IF(ISNUMBER(MATCH(SUBSTITUTE(G4553," ",""),SUBSTITUTE('Look Up Values'!$I$2:$I$10," ",""),0)),"","State error")),"")</f>
        <v/>
      </c>
      <c r="R4553" s="260" t="str">
        <f t="shared" ref="R4553:R4616" si="143">IF(OR(I4553="",I4553=0),"",IF(COUNTA(B4553,C4553,D4553,G4553,I4553)=0,"",IF(COUNTA(B4553,C4553,D4553,G4553,I4553)=5,"",LEFT(IF(TRIM(SUBSTITUTE(B4553,CHAR(160),""))="","Origin, ","")&amp;IF(TRIM(SUBSTITUTE(C4553,CHAR(160),""))="","EWC, ","")&amp;IF(TRIM(SUBSTITUTE(D4553,CHAR(160),""))="","D&amp;R, ","")&amp;IF(TRIM(SUBSTITUTE(G4553,CHAR(160),""))="","State, ",""),LEN(IF(TRIM(SUBSTITUTE(B4553,CHAR(160),""))="","Origin, ","")&amp;IF(TRIM(SUBSTITUTE(C4553,CHAR(160),""))="","EWC, ","")&amp;IF(TRIM(SUBSTITUTE(D4553,CHAR(160),""))="","D&amp;R, ","")&amp;IF(TRIM(SUBSTITUTE(G4553,CHAR(160),""))="","State, ",""))-2))))</f>
        <v/>
      </c>
    </row>
    <row r="4554" spans="1:18" ht="15.75">
      <c r="A4554" s="250">
        <v>4547</v>
      </c>
      <c r="B4554" s="198"/>
      <c r="C4554" s="25"/>
      <c r="D4554" s="25"/>
      <c r="E4554" s="25"/>
      <c r="F4554" s="25"/>
      <c r="G4554" s="26"/>
      <c r="H4554" s="27"/>
      <c r="I4554" s="28"/>
      <c r="J4554" s="430"/>
      <c r="K4554" s="48"/>
      <c r="L4554" s="457" t="str">
        <f t="shared" si="142"/>
        <v/>
      </c>
      <c r="M4554" s="245" cm="1">
        <f t="array" ref="M4554">SUMPRODUCT(--(N4554:Q4554&lt;&gt;"")) + IF(TRIM(R4554)="",0,LEN(R4554)-LEN(SUBSTITUTE(R4554,",",""))+1)</f>
        <v>0</v>
      </c>
      <c r="N4554" s="242" t="str">
        <f>IF(AND(I4554&lt;&gt;0,I4554&lt;&gt;""),IF(TRIM(SUBSTITUTE(B4554,CHAR(160),""))="","",IF(ISNUMBER(MATCH(TRIM(SUBSTITUTE(B4554,CHAR(160),"")),'Look Up Values'!$B$2:$B$500,0)),"","Origin error")),"")</f>
        <v/>
      </c>
      <c r="O4554" s="242" t="str">
        <f>IF(AND(I4554&lt;&gt;0,I4554&lt;&gt;""),IF(C4554="","",IF(AND(ISNUMBER(--LEFT(C4554,FIND(" ",C4554&amp;" ")-1)),OR(LEN(LEFT(C4554,FIND(" ",C4554&amp;" ")-1))=6,LEN(LEFT(C4554,FIND(" ",C4554&amp;" ")-1))=7),OR(ISNUMBER(MATCH(LEFT(C4554,FIND(" ",C4554&amp;" ")-1),'Look Up Values'!$G$2:$G$1000,0)),ISNUMBER(MATCH(LEFT(C4554,FIND(" ",C4554&amp;" ")-1),'Look Up Values'!$AE$2:$AE$2000,0)))),"","EWC error")),"")</f>
        <v/>
      </c>
      <c r="P4554" s="242" t="str" cm="1">
        <f t="array" ref="P4554">IF(AND(I4554&lt;&gt;0,I4554&lt;&gt;""),IF(D4554="","",IF(ISNUMBER(MATCH(SUBSTITUTE(D4554," ",""),SUBSTITUTE('Look Up Values'!$S$2:$S$120," ",""),0)),"","D&amp;R error")),"")</f>
        <v/>
      </c>
      <c r="Q4554" s="242" t="str" cm="1">
        <f t="array" ref="Q4554">IF(AND(I4554&lt;&gt;0,I4554&lt;&gt;""),IF(G4554="","",IF(ISNUMBER(MATCH(SUBSTITUTE(G4554," ",""),SUBSTITUTE('Look Up Values'!$I$2:$I$10," ",""),0)),"","State error")),"")</f>
        <v/>
      </c>
      <c r="R4554" s="260" t="str">
        <f t="shared" si="143"/>
        <v/>
      </c>
    </row>
    <row r="4555" spans="1:18" ht="15.75">
      <c r="A4555" s="250">
        <v>4548</v>
      </c>
      <c r="B4555" s="198"/>
      <c r="C4555" s="25"/>
      <c r="D4555" s="25"/>
      <c r="E4555" s="25"/>
      <c r="F4555" s="25"/>
      <c r="G4555" s="26"/>
      <c r="H4555" s="27"/>
      <c r="I4555" s="28"/>
      <c r="J4555" s="430"/>
      <c r="K4555" s="48"/>
      <c r="L4555" s="457" t="str">
        <f t="shared" si="142"/>
        <v/>
      </c>
      <c r="M4555" s="245" cm="1">
        <f t="array" ref="M4555">SUMPRODUCT(--(N4555:Q4555&lt;&gt;"")) + IF(TRIM(R4555)="",0,LEN(R4555)-LEN(SUBSTITUTE(R4555,",",""))+1)</f>
        <v>0</v>
      </c>
      <c r="N4555" s="242" t="str">
        <f>IF(AND(I4555&lt;&gt;0,I4555&lt;&gt;""),IF(TRIM(SUBSTITUTE(B4555,CHAR(160),""))="","",IF(ISNUMBER(MATCH(TRIM(SUBSTITUTE(B4555,CHAR(160),"")),'Look Up Values'!$B$2:$B$500,0)),"","Origin error")),"")</f>
        <v/>
      </c>
      <c r="O4555" s="242" t="str">
        <f>IF(AND(I4555&lt;&gt;0,I4555&lt;&gt;""),IF(C4555="","",IF(AND(ISNUMBER(--LEFT(C4555,FIND(" ",C4555&amp;" ")-1)),OR(LEN(LEFT(C4555,FIND(" ",C4555&amp;" ")-1))=6,LEN(LEFT(C4555,FIND(" ",C4555&amp;" ")-1))=7),OR(ISNUMBER(MATCH(LEFT(C4555,FIND(" ",C4555&amp;" ")-1),'Look Up Values'!$G$2:$G$1000,0)),ISNUMBER(MATCH(LEFT(C4555,FIND(" ",C4555&amp;" ")-1),'Look Up Values'!$AE$2:$AE$2000,0)))),"","EWC error")),"")</f>
        <v/>
      </c>
      <c r="P4555" s="242" t="str" cm="1">
        <f t="array" ref="P4555">IF(AND(I4555&lt;&gt;0,I4555&lt;&gt;""),IF(D4555="","",IF(ISNUMBER(MATCH(SUBSTITUTE(D4555," ",""),SUBSTITUTE('Look Up Values'!$S$2:$S$120," ",""),0)),"","D&amp;R error")),"")</f>
        <v/>
      </c>
      <c r="Q4555" s="242" t="str" cm="1">
        <f t="array" ref="Q4555">IF(AND(I4555&lt;&gt;0,I4555&lt;&gt;""),IF(G4555="","",IF(ISNUMBER(MATCH(SUBSTITUTE(G4555," ",""),SUBSTITUTE('Look Up Values'!$I$2:$I$10," ",""),0)),"","State error")),"")</f>
        <v/>
      </c>
      <c r="R4555" s="260" t="str">
        <f t="shared" si="143"/>
        <v/>
      </c>
    </row>
    <row r="4556" spans="1:18" ht="15.75">
      <c r="A4556" s="250">
        <v>4549</v>
      </c>
      <c r="B4556" s="198"/>
      <c r="C4556" s="25"/>
      <c r="D4556" s="25"/>
      <c r="E4556" s="25"/>
      <c r="F4556" s="25"/>
      <c r="G4556" s="26"/>
      <c r="H4556" s="27"/>
      <c r="I4556" s="28"/>
      <c r="J4556" s="430"/>
      <c r="K4556" s="48"/>
      <c r="L4556" s="457" t="str">
        <f t="shared" si="142"/>
        <v/>
      </c>
      <c r="M4556" s="245" cm="1">
        <f t="array" ref="M4556">SUMPRODUCT(--(N4556:Q4556&lt;&gt;"")) + IF(TRIM(R4556)="",0,LEN(R4556)-LEN(SUBSTITUTE(R4556,",",""))+1)</f>
        <v>0</v>
      </c>
      <c r="N4556" s="242" t="str">
        <f>IF(AND(I4556&lt;&gt;0,I4556&lt;&gt;""),IF(TRIM(SUBSTITUTE(B4556,CHAR(160),""))="","",IF(ISNUMBER(MATCH(TRIM(SUBSTITUTE(B4556,CHAR(160),"")),'Look Up Values'!$B$2:$B$500,0)),"","Origin error")),"")</f>
        <v/>
      </c>
      <c r="O4556" s="242" t="str">
        <f>IF(AND(I4556&lt;&gt;0,I4556&lt;&gt;""),IF(C4556="","",IF(AND(ISNUMBER(--LEFT(C4556,FIND(" ",C4556&amp;" ")-1)),OR(LEN(LEFT(C4556,FIND(" ",C4556&amp;" ")-1))=6,LEN(LEFT(C4556,FIND(" ",C4556&amp;" ")-1))=7),OR(ISNUMBER(MATCH(LEFT(C4556,FIND(" ",C4556&amp;" ")-1),'Look Up Values'!$G$2:$G$1000,0)),ISNUMBER(MATCH(LEFT(C4556,FIND(" ",C4556&amp;" ")-1),'Look Up Values'!$AE$2:$AE$2000,0)))),"","EWC error")),"")</f>
        <v/>
      </c>
      <c r="P4556" s="242" t="str" cm="1">
        <f t="array" ref="P4556">IF(AND(I4556&lt;&gt;0,I4556&lt;&gt;""),IF(D4556="","",IF(ISNUMBER(MATCH(SUBSTITUTE(D4556," ",""),SUBSTITUTE('Look Up Values'!$S$2:$S$120," ",""),0)),"","D&amp;R error")),"")</f>
        <v/>
      </c>
      <c r="Q4556" s="242" t="str" cm="1">
        <f t="array" ref="Q4556">IF(AND(I4556&lt;&gt;0,I4556&lt;&gt;""),IF(G4556="","",IF(ISNUMBER(MATCH(SUBSTITUTE(G4556," ",""),SUBSTITUTE('Look Up Values'!$I$2:$I$10," ",""),0)),"","State error")),"")</f>
        <v/>
      </c>
      <c r="R4556" s="260" t="str">
        <f t="shared" si="143"/>
        <v/>
      </c>
    </row>
    <row r="4557" spans="1:18" ht="15.75">
      <c r="A4557" s="250">
        <v>4550</v>
      </c>
      <c r="B4557" s="198"/>
      <c r="C4557" s="25"/>
      <c r="D4557" s="25"/>
      <c r="E4557" s="25"/>
      <c r="F4557" s="25"/>
      <c r="G4557" s="26"/>
      <c r="H4557" s="27"/>
      <c r="I4557" s="28"/>
      <c r="J4557" s="430"/>
      <c r="K4557" s="48"/>
      <c r="L4557" s="457" t="str">
        <f t="shared" si="142"/>
        <v/>
      </c>
      <c r="M4557" s="245" cm="1">
        <f t="array" ref="M4557">SUMPRODUCT(--(N4557:Q4557&lt;&gt;"")) + IF(TRIM(R4557)="",0,LEN(R4557)-LEN(SUBSTITUTE(R4557,",",""))+1)</f>
        <v>0</v>
      </c>
      <c r="N4557" s="242" t="str">
        <f>IF(AND(I4557&lt;&gt;0,I4557&lt;&gt;""),IF(TRIM(SUBSTITUTE(B4557,CHAR(160),""))="","",IF(ISNUMBER(MATCH(TRIM(SUBSTITUTE(B4557,CHAR(160),"")),'Look Up Values'!$B$2:$B$500,0)),"","Origin error")),"")</f>
        <v/>
      </c>
      <c r="O4557" s="242" t="str">
        <f>IF(AND(I4557&lt;&gt;0,I4557&lt;&gt;""),IF(C4557="","",IF(AND(ISNUMBER(--LEFT(C4557,FIND(" ",C4557&amp;" ")-1)),OR(LEN(LEFT(C4557,FIND(" ",C4557&amp;" ")-1))=6,LEN(LEFT(C4557,FIND(" ",C4557&amp;" ")-1))=7),OR(ISNUMBER(MATCH(LEFT(C4557,FIND(" ",C4557&amp;" ")-1),'Look Up Values'!$G$2:$G$1000,0)),ISNUMBER(MATCH(LEFT(C4557,FIND(" ",C4557&amp;" ")-1),'Look Up Values'!$AE$2:$AE$2000,0)))),"","EWC error")),"")</f>
        <v/>
      </c>
      <c r="P4557" s="242" t="str" cm="1">
        <f t="array" ref="P4557">IF(AND(I4557&lt;&gt;0,I4557&lt;&gt;""),IF(D4557="","",IF(ISNUMBER(MATCH(SUBSTITUTE(D4557," ",""),SUBSTITUTE('Look Up Values'!$S$2:$S$120," ",""),0)),"","D&amp;R error")),"")</f>
        <v/>
      </c>
      <c r="Q4557" s="242" t="str" cm="1">
        <f t="array" ref="Q4557">IF(AND(I4557&lt;&gt;0,I4557&lt;&gt;""),IF(G4557="","",IF(ISNUMBER(MATCH(SUBSTITUTE(G4557," ",""),SUBSTITUTE('Look Up Values'!$I$2:$I$10," ",""),0)),"","State error")),"")</f>
        <v/>
      </c>
      <c r="R4557" s="260" t="str">
        <f t="shared" si="143"/>
        <v/>
      </c>
    </row>
    <row r="4558" spans="1:18" ht="15.75">
      <c r="A4558" s="250">
        <v>4551</v>
      </c>
      <c r="B4558" s="198"/>
      <c r="C4558" s="25"/>
      <c r="D4558" s="25"/>
      <c r="E4558" s="25"/>
      <c r="F4558" s="25"/>
      <c r="G4558" s="26"/>
      <c r="H4558" s="27"/>
      <c r="I4558" s="28"/>
      <c r="J4558" s="430"/>
      <c r="K4558" s="48"/>
      <c r="L4558" s="457" t="str">
        <f t="shared" si="142"/>
        <v/>
      </c>
      <c r="M4558" s="245" cm="1">
        <f t="array" ref="M4558">SUMPRODUCT(--(N4558:Q4558&lt;&gt;"")) + IF(TRIM(R4558)="",0,LEN(R4558)-LEN(SUBSTITUTE(R4558,",",""))+1)</f>
        <v>0</v>
      </c>
      <c r="N4558" s="242" t="str">
        <f>IF(AND(I4558&lt;&gt;0,I4558&lt;&gt;""),IF(TRIM(SUBSTITUTE(B4558,CHAR(160),""))="","",IF(ISNUMBER(MATCH(TRIM(SUBSTITUTE(B4558,CHAR(160),"")),'Look Up Values'!$B$2:$B$500,0)),"","Origin error")),"")</f>
        <v/>
      </c>
      <c r="O4558" s="242" t="str">
        <f>IF(AND(I4558&lt;&gt;0,I4558&lt;&gt;""),IF(C4558="","",IF(AND(ISNUMBER(--LEFT(C4558,FIND(" ",C4558&amp;" ")-1)),OR(LEN(LEFT(C4558,FIND(" ",C4558&amp;" ")-1))=6,LEN(LEFT(C4558,FIND(" ",C4558&amp;" ")-1))=7),OR(ISNUMBER(MATCH(LEFT(C4558,FIND(" ",C4558&amp;" ")-1),'Look Up Values'!$G$2:$G$1000,0)),ISNUMBER(MATCH(LEFT(C4558,FIND(" ",C4558&amp;" ")-1),'Look Up Values'!$AE$2:$AE$2000,0)))),"","EWC error")),"")</f>
        <v/>
      </c>
      <c r="P4558" s="242" t="str" cm="1">
        <f t="array" ref="P4558">IF(AND(I4558&lt;&gt;0,I4558&lt;&gt;""),IF(D4558="","",IF(ISNUMBER(MATCH(SUBSTITUTE(D4558," ",""),SUBSTITUTE('Look Up Values'!$S$2:$S$120," ",""),0)),"","D&amp;R error")),"")</f>
        <v/>
      </c>
      <c r="Q4558" s="242" t="str" cm="1">
        <f t="array" ref="Q4558">IF(AND(I4558&lt;&gt;0,I4558&lt;&gt;""),IF(G4558="","",IF(ISNUMBER(MATCH(SUBSTITUTE(G4558," ",""),SUBSTITUTE('Look Up Values'!$I$2:$I$10," ",""),0)),"","State error")),"")</f>
        <v/>
      </c>
      <c r="R4558" s="260" t="str">
        <f t="shared" si="143"/>
        <v/>
      </c>
    </row>
    <row r="4559" spans="1:18" ht="15.75">
      <c r="A4559" s="250">
        <v>4552</v>
      </c>
      <c r="B4559" s="198"/>
      <c r="C4559" s="25"/>
      <c r="D4559" s="25"/>
      <c r="E4559" s="25"/>
      <c r="F4559" s="25"/>
      <c r="G4559" s="26"/>
      <c r="H4559" s="27"/>
      <c r="I4559" s="28"/>
      <c r="J4559" s="430"/>
      <c r="K4559" s="48"/>
      <c r="L4559" s="457" t="str">
        <f t="shared" si="142"/>
        <v/>
      </c>
      <c r="M4559" s="245" cm="1">
        <f t="array" ref="M4559">SUMPRODUCT(--(N4559:Q4559&lt;&gt;"")) + IF(TRIM(R4559)="",0,LEN(R4559)-LEN(SUBSTITUTE(R4559,",",""))+1)</f>
        <v>0</v>
      </c>
      <c r="N4559" s="242" t="str">
        <f>IF(AND(I4559&lt;&gt;0,I4559&lt;&gt;""),IF(TRIM(SUBSTITUTE(B4559,CHAR(160),""))="","",IF(ISNUMBER(MATCH(TRIM(SUBSTITUTE(B4559,CHAR(160),"")),'Look Up Values'!$B$2:$B$500,0)),"","Origin error")),"")</f>
        <v/>
      </c>
      <c r="O4559" s="242" t="str">
        <f>IF(AND(I4559&lt;&gt;0,I4559&lt;&gt;""),IF(C4559="","",IF(AND(ISNUMBER(--LEFT(C4559,FIND(" ",C4559&amp;" ")-1)),OR(LEN(LEFT(C4559,FIND(" ",C4559&amp;" ")-1))=6,LEN(LEFT(C4559,FIND(" ",C4559&amp;" ")-1))=7),OR(ISNUMBER(MATCH(LEFT(C4559,FIND(" ",C4559&amp;" ")-1),'Look Up Values'!$G$2:$G$1000,0)),ISNUMBER(MATCH(LEFT(C4559,FIND(" ",C4559&amp;" ")-1),'Look Up Values'!$AE$2:$AE$2000,0)))),"","EWC error")),"")</f>
        <v/>
      </c>
      <c r="P4559" s="242" t="str" cm="1">
        <f t="array" ref="P4559">IF(AND(I4559&lt;&gt;0,I4559&lt;&gt;""),IF(D4559="","",IF(ISNUMBER(MATCH(SUBSTITUTE(D4559," ",""),SUBSTITUTE('Look Up Values'!$S$2:$S$120," ",""),0)),"","D&amp;R error")),"")</f>
        <v/>
      </c>
      <c r="Q4559" s="242" t="str" cm="1">
        <f t="array" ref="Q4559">IF(AND(I4559&lt;&gt;0,I4559&lt;&gt;""),IF(G4559="","",IF(ISNUMBER(MATCH(SUBSTITUTE(G4559," ",""),SUBSTITUTE('Look Up Values'!$I$2:$I$10," ",""),0)),"","State error")),"")</f>
        <v/>
      </c>
      <c r="R4559" s="260" t="str">
        <f t="shared" si="143"/>
        <v/>
      </c>
    </row>
    <row r="4560" spans="1:18" ht="15.75">
      <c r="A4560" s="250">
        <v>4553</v>
      </c>
      <c r="B4560" s="198"/>
      <c r="C4560" s="25"/>
      <c r="D4560" s="25"/>
      <c r="E4560" s="25"/>
      <c r="F4560" s="25"/>
      <c r="G4560" s="26"/>
      <c r="H4560" s="27"/>
      <c r="I4560" s="28"/>
      <c r="J4560" s="430"/>
      <c r="K4560" s="48"/>
      <c r="L4560" s="457" t="str">
        <f t="shared" si="142"/>
        <v/>
      </c>
      <c r="M4560" s="245" cm="1">
        <f t="array" ref="M4560">SUMPRODUCT(--(N4560:Q4560&lt;&gt;"")) + IF(TRIM(R4560)="",0,LEN(R4560)-LEN(SUBSTITUTE(R4560,",",""))+1)</f>
        <v>0</v>
      </c>
      <c r="N4560" s="242" t="str">
        <f>IF(AND(I4560&lt;&gt;0,I4560&lt;&gt;""),IF(TRIM(SUBSTITUTE(B4560,CHAR(160),""))="","",IF(ISNUMBER(MATCH(TRIM(SUBSTITUTE(B4560,CHAR(160),"")),'Look Up Values'!$B$2:$B$500,0)),"","Origin error")),"")</f>
        <v/>
      </c>
      <c r="O4560" s="242" t="str">
        <f>IF(AND(I4560&lt;&gt;0,I4560&lt;&gt;""),IF(C4560="","",IF(AND(ISNUMBER(--LEFT(C4560,FIND(" ",C4560&amp;" ")-1)),OR(LEN(LEFT(C4560,FIND(" ",C4560&amp;" ")-1))=6,LEN(LEFT(C4560,FIND(" ",C4560&amp;" ")-1))=7),OR(ISNUMBER(MATCH(LEFT(C4560,FIND(" ",C4560&amp;" ")-1),'Look Up Values'!$G$2:$G$1000,0)),ISNUMBER(MATCH(LEFT(C4560,FIND(" ",C4560&amp;" ")-1),'Look Up Values'!$AE$2:$AE$2000,0)))),"","EWC error")),"")</f>
        <v/>
      </c>
      <c r="P4560" s="242" t="str" cm="1">
        <f t="array" ref="P4560">IF(AND(I4560&lt;&gt;0,I4560&lt;&gt;""),IF(D4560="","",IF(ISNUMBER(MATCH(SUBSTITUTE(D4560," ",""),SUBSTITUTE('Look Up Values'!$S$2:$S$120," ",""),0)),"","D&amp;R error")),"")</f>
        <v/>
      </c>
      <c r="Q4560" s="242" t="str" cm="1">
        <f t="array" ref="Q4560">IF(AND(I4560&lt;&gt;0,I4560&lt;&gt;""),IF(G4560="","",IF(ISNUMBER(MATCH(SUBSTITUTE(G4560," ",""),SUBSTITUTE('Look Up Values'!$I$2:$I$10," ",""),0)),"","State error")),"")</f>
        <v/>
      </c>
      <c r="R4560" s="260" t="str">
        <f t="shared" si="143"/>
        <v/>
      </c>
    </row>
    <row r="4561" spans="1:18" ht="15.75">
      <c r="A4561" s="250">
        <v>4554</v>
      </c>
      <c r="B4561" s="198"/>
      <c r="C4561" s="25"/>
      <c r="D4561" s="25"/>
      <c r="E4561" s="25"/>
      <c r="F4561" s="25"/>
      <c r="G4561" s="26"/>
      <c r="H4561" s="27"/>
      <c r="I4561" s="28"/>
      <c r="J4561" s="430"/>
      <c r="K4561" s="48"/>
      <c r="L4561" s="457" t="str">
        <f t="shared" si="142"/>
        <v/>
      </c>
      <c r="M4561" s="245" cm="1">
        <f t="array" ref="M4561">SUMPRODUCT(--(N4561:Q4561&lt;&gt;"")) + IF(TRIM(R4561)="",0,LEN(R4561)-LEN(SUBSTITUTE(R4561,",",""))+1)</f>
        <v>0</v>
      </c>
      <c r="N4561" s="242" t="str">
        <f>IF(AND(I4561&lt;&gt;0,I4561&lt;&gt;""),IF(TRIM(SUBSTITUTE(B4561,CHAR(160),""))="","",IF(ISNUMBER(MATCH(TRIM(SUBSTITUTE(B4561,CHAR(160),"")),'Look Up Values'!$B$2:$B$500,0)),"","Origin error")),"")</f>
        <v/>
      </c>
      <c r="O4561" s="242" t="str">
        <f>IF(AND(I4561&lt;&gt;0,I4561&lt;&gt;""),IF(C4561="","",IF(AND(ISNUMBER(--LEFT(C4561,FIND(" ",C4561&amp;" ")-1)),OR(LEN(LEFT(C4561,FIND(" ",C4561&amp;" ")-1))=6,LEN(LEFT(C4561,FIND(" ",C4561&amp;" ")-1))=7),OR(ISNUMBER(MATCH(LEFT(C4561,FIND(" ",C4561&amp;" ")-1),'Look Up Values'!$G$2:$G$1000,0)),ISNUMBER(MATCH(LEFT(C4561,FIND(" ",C4561&amp;" ")-1),'Look Up Values'!$AE$2:$AE$2000,0)))),"","EWC error")),"")</f>
        <v/>
      </c>
      <c r="P4561" s="242" t="str" cm="1">
        <f t="array" ref="P4561">IF(AND(I4561&lt;&gt;0,I4561&lt;&gt;""),IF(D4561="","",IF(ISNUMBER(MATCH(SUBSTITUTE(D4561," ",""),SUBSTITUTE('Look Up Values'!$S$2:$S$120," ",""),0)),"","D&amp;R error")),"")</f>
        <v/>
      </c>
      <c r="Q4561" s="242" t="str" cm="1">
        <f t="array" ref="Q4561">IF(AND(I4561&lt;&gt;0,I4561&lt;&gt;""),IF(G4561="","",IF(ISNUMBER(MATCH(SUBSTITUTE(G4561," ",""),SUBSTITUTE('Look Up Values'!$I$2:$I$10," ",""),0)),"","State error")),"")</f>
        <v/>
      </c>
      <c r="R4561" s="260" t="str">
        <f t="shared" si="143"/>
        <v/>
      </c>
    </row>
    <row r="4562" spans="1:18" ht="15.75">
      <c r="A4562" s="250">
        <v>4555</v>
      </c>
      <c r="B4562" s="198"/>
      <c r="C4562" s="25"/>
      <c r="D4562" s="25"/>
      <c r="E4562" s="25"/>
      <c r="F4562" s="25"/>
      <c r="G4562" s="26"/>
      <c r="H4562" s="27"/>
      <c r="I4562" s="28"/>
      <c r="J4562" s="430"/>
      <c r="K4562" s="48"/>
      <c r="L4562" s="457" t="str">
        <f t="shared" si="142"/>
        <v/>
      </c>
      <c r="M4562" s="245" cm="1">
        <f t="array" ref="M4562">SUMPRODUCT(--(N4562:Q4562&lt;&gt;"")) + IF(TRIM(R4562)="",0,LEN(R4562)-LEN(SUBSTITUTE(R4562,",",""))+1)</f>
        <v>0</v>
      </c>
      <c r="N4562" s="242" t="str">
        <f>IF(AND(I4562&lt;&gt;0,I4562&lt;&gt;""),IF(TRIM(SUBSTITUTE(B4562,CHAR(160),""))="","",IF(ISNUMBER(MATCH(TRIM(SUBSTITUTE(B4562,CHAR(160),"")),'Look Up Values'!$B$2:$B$500,0)),"","Origin error")),"")</f>
        <v/>
      </c>
      <c r="O4562" s="242" t="str">
        <f>IF(AND(I4562&lt;&gt;0,I4562&lt;&gt;""),IF(C4562="","",IF(AND(ISNUMBER(--LEFT(C4562,FIND(" ",C4562&amp;" ")-1)),OR(LEN(LEFT(C4562,FIND(" ",C4562&amp;" ")-1))=6,LEN(LEFT(C4562,FIND(" ",C4562&amp;" ")-1))=7),OR(ISNUMBER(MATCH(LEFT(C4562,FIND(" ",C4562&amp;" ")-1),'Look Up Values'!$G$2:$G$1000,0)),ISNUMBER(MATCH(LEFT(C4562,FIND(" ",C4562&amp;" ")-1),'Look Up Values'!$AE$2:$AE$2000,0)))),"","EWC error")),"")</f>
        <v/>
      </c>
      <c r="P4562" s="242" t="str" cm="1">
        <f t="array" ref="P4562">IF(AND(I4562&lt;&gt;0,I4562&lt;&gt;""),IF(D4562="","",IF(ISNUMBER(MATCH(SUBSTITUTE(D4562," ",""),SUBSTITUTE('Look Up Values'!$S$2:$S$120," ",""),0)),"","D&amp;R error")),"")</f>
        <v/>
      </c>
      <c r="Q4562" s="242" t="str" cm="1">
        <f t="array" ref="Q4562">IF(AND(I4562&lt;&gt;0,I4562&lt;&gt;""),IF(G4562="","",IF(ISNUMBER(MATCH(SUBSTITUTE(G4562," ",""),SUBSTITUTE('Look Up Values'!$I$2:$I$10," ",""),0)),"","State error")),"")</f>
        <v/>
      </c>
      <c r="R4562" s="260" t="str">
        <f t="shared" si="143"/>
        <v/>
      </c>
    </row>
    <row r="4563" spans="1:18" ht="15.75">
      <c r="A4563" s="250">
        <v>4556</v>
      </c>
      <c r="B4563" s="198"/>
      <c r="C4563" s="25"/>
      <c r="D4563" s="25"/>
      <c r="E4563" s="25"/>
      <c r="F4563" s="25"/>
      <c r="G4563" s="26"/>
      <c r="H4563" s="27"/>
      <c r="I4563" s="28"/>
      <c r="J4563" s="430"/>
      <c r="K4563" s="48"/>
      <c r="L4563" s="457" t="str">
        <f t="shared" si="142"/>
        <v/>
      </c>
      <c r="M4563" s="245" cm="1">
        <f t="array" ref="M4563">SUMPRODUCT(--(N4563:Q4563&lt;&gt;"")) + IF(TRIM(R4563)="",0,LEN(R4563)-LEN(SUBSTITUTE(R4563,",",""))+1)</f>
        <v>0</v>
      </c>
      <c r="N4563" s="242" t="str">
        <f>IF(AND(I4563&lt;&gt;0,I4563&lt;&gt;""),IF(TRIM(SUBSTITUTE(B4563,CHAR(160),""))="","",IF(ISNUMBER(MATCH(TRIM(SUBSTITUTE(B4563,CHAR(160),"")),'Look Up Values'!$B$2:$B$500,0)),"","Origin error")),"")</f>
        <v/>
      </c>
      <c r="O4563" s="242" t="str">
        <f>IF(AND(I4563&lt;&gt;0,I4563&lt;&gt;""),IF(C4563="","",IF(AND(ISNUMBER(--LEFT(C4563,FIND(" ",C4563&amp;" ")-1)),OR(LEN(LEFT(C4563,FIND(" ",C4563&amp;" ")-1))=6,LEN(LEFT(C4563,FIND(" ",C4563&amp;" ")-1))=7),OR(ISNUMBER(MATCH(LEFT(C4563,FIND(" ",C4563&amp;" ")-1),'Look Up Values'!$G$2:$G$1000,0)),ISNUMBER(MATCH(LEFT(C4563,FIND(" ",C4563&amp;" ")-1),'Look Up Values'!$AE$2:$AE$2000,0)))),"","EWC error")),"")</f>
        <v/>
      </c>
      <c r="P4563" s="242" t="str" cm="1">
        <f t="array" ref="P4563">IF(AND(I4563&lt;&gt;0,I4563&lt;&gt;""),IF(D4563="","",IF(ISNUMBER(MATCH(SUBSTITUTE(D4563," ",""),SUBSTITUTE('Look Up Values'!$S$2:$S$120," ",""),0)),"","D&amp;R error")),"")</f>
        <v/>
      </c>
      <c r="Q4563" s="242" t="str" cm="1">
        <f t="array" ref="Q4563">IF(AND(I4563&lt;&gt;0,I4563&lt;&gt;""),IF(G4563="","",IF(ISNUMBER(MATCH(SUBSTITUTE(G4563," ",""),SUBSTITUTE('Look Up Values'!$I$2:$I$10," ",""),0)),"","State error")),"")</f>
        <v/>
      </c>
      <c r="R4563" s="260" t="str">
        <f t="shared" si="143"/>
        <v/>
      </c>
    </row>
    <row r="4564" spans="1:18" ht="15.75">
      <c r="A4564" s="250">
        <v>4557</v>
      </c>
      <c r="B4564" s="198"/>
      <c r="C4564" s="25"/>
      <c r="D4564" s="25"/>
      <c r="E4564" s="25"/>
      <c r="F4564" s="25"/>
      <c r="G4564" s="26"/>
      <c r="H4564" s="27"/>
      <c r="I4564" s="28"/>
      <c r="J4564" s="430"/>
      <c r="K4564" s="48"/>
      <c r="L4564" s="457" t="str">
        <f t="shared" si="142"/>
        <v/>
      </c>
      <c r="M4564" s="245" cm="1">
        <f t="array" ref="M4564">SUMPRODUCT(--(N4564:Q4564&lt;&gt;"")) + IF(TRIM(R4564)="",0,LEN(R4564)-LEN(SUBSTITUTE(R4564,",",""))+1)</f>
        <v>0</v>
      </c>
      <c r="N4564" s="242" t="str">
        <f>IF(AND(I4564&lt;&gt;0,I4564&lt;&gt;""),IF(TRIM(SUBSTITUTE(B4564,CHAR(160),""))="","",IF(ISNUMBER(MATCH(TRIM(SUBSTITUTE(B4564,CHAR(160),"")),'Look Up Values'!$B$2:$B$500,0)),"","Origin error")),"")</f>
        <v/>
      </c>
      <c r="O4564" s="242" t="str">
        <f>IF(AND(I4564&lt;&gt;0,I4564&lt;&gt;""),IF(C4564="","",IF(AND(ISNUMBER(--LEFT(C4564,FIND(" ",C4564&amp;" ")-1)),OR(LEN(LEFT(C4564,FIND(" ",C4564&amp;" ")-1))=6,LEN(LEFT(C4564,FIND(" ",C4564&amp;" ")-1))=7),OR(ISNUMBER(MATCH(LEFT(C4564,FIND(" ",C4564&amp;" ")-1),'Look Up Values'!$G$2:$G$1000,0)),ISNUMBER(MATCH(LEFT(C4564,FIND(" ",C4564&amp;" ")-1),'Look Up Values'!$AE$2:$AE$2000,0)))),"","EWC error")),"")</f>
        <v/>
      </c>
      <c r="P4564" s="242" t="str" cm="1">
        <f t="array" ref="P4564">IF(AND(I4564&lt;&gt;0,I4564&lt;&gt;""),IF(D4564="","",IF(ISNUMBER(MATCH(SUBSTITUTE(D4564," ",""),SUBSTITUTE('Look Up Values'!$S$2:$S$120," ",""),0)),"","D&amp;R error")),"")</f>
        <v/>
      </c>
      <c r="Q4564" s="242" t="str" cm="1">
        <f t="array" ref="Q4564">IF(AND(I4564&lt;&gt;0,I4564&lt;&gt;""),IF(G4564="","",IF(ISNUMBER(MATCH(SUBSTITUTE(G4564," ",""),SUBSTITUTE('Look Up Values'!$I$2:$I$10," ",""),0)),"","State error")),"")</f>
        <v/>
      </c>
      <c r="R4564" s="260" t="str">
        <f t="shared" si="143"/>
        <v/>
      </c>
    </row>
    <row r="4565" spans="1:18" ht="15.75">
      <c r="A4565" s="250">
        <v>4558</v>
      </c>
      <c r="B4565" s="198"/>
      <c r="C4565" s="25"/>
      <c r="D4565" s="25"/>
      <c r="E4565" s="25"/>
      <c r="F4565" s="25"/>
      <c r="G4565" s="26"/>
      <c r="H4565" s="27"/>
      <c r="I4565" s="28"/>
      <c r="J4565" s="430"/>
      <c r="K4565" s="48"/>
      <c r="L4565" s="457" t="str">
        <f t="shared" si="142"/>
        <v/>
      </c>
      <c r="M4565" s="245" cm="1">
        <f t="array" ref="M4565">SUMPRODUCT(--(N4565:Q4565&lt;&gt;"")) + IF(TRIM(R4565)="",0,LEN(R4565)-LEN(SUBSTITUTE(R4565,",",""))+1)</f>
        <v>0</v>
      </c>
      <c r="N4565" s="242" t="str">
        <f>IF(AND(I4565&lt;&gt;0,I4565&lt;&gt;""),IF(TRIM(SUBSTITUTE(B4565,CHAR(160),""))="","",IF(ISNUMBER(MATCH(TRIM(SUBSTITUTE(B4565,CHAR(160),"")),'Look Up Values'!$B$2:$B$500,0)),"","Origin error")),"")</f>
        <v/>
      </c>
      <c r="O4565" s="242" t="str">
        <f>IF(AND(I4565&lt;&gt;0,I4565&lt;&gt;""),IF(C4565="","",IF(AND(ISNUMBER(--LEFT(C4565,FIND(" ",C4565&amp;" ")-1)),OR(LEN(LEFT(C4565,FIND(" ",C4565&amp;" ")-1))=6,LEN(LEFT(C4565,FIND(" ",C4565&amp;" ")-1))=7),OR(ISNUMBER(MATCH(LEFT(C4565,FIND(" ",C4565&amp;" ")-1),'Look Up Values'!$G$2:$G$1000,0)),ISNUMBER(MATCH(LEFT(C4565,FIND(" ",C4565&amp;" ")-1),'Look Up Values'!$AE$2:$AE$2000,0)))),"","EWC error")),"")</f>
        <v/>
      </c>
      <c r="P4565" s="242" t="str" cm="1">
        <f t="array" ref="P4565">IF(AND(I4565&lt;&gt;0,I4565&lt;&gt;""),IF(D4565="","",IF(ISNUMBER(MATCH(SUBSTITUTE(D4565," ",""),SUBSTITUTE('Look Up Values'!$S$2:$S$120," ",""),0)),"","D&amp;R error")),"")</f>
        <v/>
      </c>
      <c r="Q4565" s="242" t="str" cm="1">
        <f t="array" ref="Q4565">IF(AND(I4565&lt;&gt;0,I4565&lt;&gt;""),IF(G4565="","",IF(ISNUMBER(MATCH(SUBSTITUTE(G4565," ",""),SUBSTITUTE('Look Up Values'!$I$2:$I$10," ",""),0)),"","State error")),"")</f>
        <v/>
      </c>
      <c r="R4565" s="260" t="str">
        <f t="shared" si="143"/>
        <v/>
      </c>
    </row>
    <row r="4566" spans="1:18" ht="15.75">
      <c r="A4566" s="250">
        <v>4559</v>
      </c>
      <c r="B4566" s="198"/>
      <c r="C4566" s="25"/>
      <c r="D4566" s="25"/>
      <c r="E4566" s="25"/>
      <c r="F4566" s="25"/>
      <c r="G4566" s="26"/>
      <c r="H4566" s="27"/>
      <c r="I4566" s="28"/>
      <c r="J4566" s="430"/>
      <c r="K4566" s="48"/>
      <c r="L4566" s="457" t="str">
        <f t="shared" si="142"/>
        <v/>
      </c>
      <c r="M4566" s="245" cm="1">
        <f t="array" ref="M4566">SUMPRODUCT(--(N4566:Q4566&lt;&gt;"")) + IF(TRIM(R4566)="",0,LEN(R4566)-LEN(SUBSTITUTE(R4566,",",""))+1)</f>
        <v>0</v>
      </c>
      <c r="N4566" s="242" t="str">
        <f>IF(AND(I4566&lt;&gt;0,I4566&lt;&gt;""),IF(TRIM(SUBSTITUTE(B4566,CHAR(160),""))="","",IF(ISNUMBER(MATCH(TRIM(SUBSTITUTE(B4566,CHAR(160),"")),'Look Up Values'!$B$2:$B$500,0)),"","Origin error")),"")</f>
        <v/>
      </c>
      <c r="O4566" s="242" t="str">
        <f>IF(AND(I4566&lt;&gt;0,I4566&lt;&gt;""),IF(C4566="","",IF(AND(ISNUMBER(--LEFT(C4566,FIND(" ",C4566&amp;" ")-1)),OR(LEN(LEFT(C4566,FIND(" ",C4566&amp;" ")-1))=6,LEN(LEFT(C4566,FIND(" ",C4566&amp;" ")-1))=7),OR(ISNUMBER(MATCH(LEFT(C4566,FIND(" ",C4566&amp;" ")-1),'Look Up Values'!$G$2:$G$1000,0)),ISNUMBER(MATCH(LEFT(C4566,FIND(" ",C4566&amp;" ")-1),'Look Up Values'!$AE$2:$AE$2000,0)))),"","EWC error")),"")</f>
        <v/>
      </c>
      <c r="P4566" s="242" t="str" cm="1">
        <f t="array" ref="P4566">IF(AND(I4566&lt;&gt;0,I4566&lt;&gt;""),IF(D4566="","",IF(ISNUMBER(MATCH(SUBSTITUTE(D4566," ",""),SUBSTITUTE('Look Up Values'!$S$2:$S$120," ",""),0)),"","D&amp;R error")),"")</f>
        <v/>
      </c>
      <c r="Q4566" s="242" t="str" cm="1">
        <f t="array" ref="Q4566">IF(AND(I4566&lt;&gt;0,I4566&lt;&gt;""),IF(G4566="","",IF(ISNUMBER(MATCH(SUBSTITUTE(G4566," ",""),SUBSTITUTE('Look Up Values'!$I$2:$I$10," ",""),0)),"","State error")),"")</f>
        <v/>
      </c>
      <c r="R4566" s="260" t="str">
        <f t="shared" si="143"/>
        <v/>
      </c>
    </row>
    <row r="4567" spans="1:18" ht="15.75">
      <c r="A4567" s="250">
        <v>4560</v>
      </c>
      <c r="B4567" s="198"/>
      <c r="C4567" s="25"/>
      <c r="D4567" s="25"/>
      <c r="E4567" s="25"/>
      <c r="F4567" s="25"/>
      <c r="G4567" s="26"/>
      <c r="H4567" s="27"/>
      <c r="I4567" s="28"/>
      <c r="J4567" s="430"/>
      <c r="K4567" s="48"/>
      <c r="L4567" s="457" t="str">
        <f t="shared" si="142"/>
        <v/>
      </c>
      <c r="M4567" s="245" cm="1">
        <f t="array" ref="M4567">SUMPRODUCT(--(N4567:Q4567&lt;&gt;"")) + IF(TRIM(R4567)="",0,LEN(R4567)-LEN(SUBSTITUTE(R4567,",",""))+1)</f>
        <v>0</v>
      </c>
      <c r="N4567" s="242" t="str">
        <f>IF(AND(I4567&lt;&gt;0,I4567&lt;&gt;""),IF(TRIM(SUBSTITUTE(B4567,CHAR(160),""))="","",IF(ISNUMBER(MATCH(TRIM(SUBSTITUTE(B4567,CHAR(160),"")),'Look Up Values'!$B$2:$B$500,0)),"","Origin error")),"")</f>
        <v/>
      </c>
      <c r="O4567" s="242" t="str">
        <f>IF(AND(I4567&lt;&gt;0,I4567&lt;&gt;""),IF(C4567="","",IF(AND(ISNUMBER(--LEFT(C4567,FIND(" ",C4567&amp;" ")-1)),OR(LEN(LEFT(C4567,FIND(" ",C4567&amp;" ")-1))=6,LEN(LEFT(C4567,FIND(" ",C4567&amp;" ")-1))=7),OR(ISNUMBER(MATCH(LEFT(C4567,FIND(" ",C4567&amp;" ")-1),'Look Up Values'!$G$2:$G$1000,0)),ISNUMBER(MATCH(LEFT(C4567,FIND(" ",C4567&amp;" ")-1),'Look Up Values'!$AE$2:$AE$2000,0)))),"","EWC error")),"")</f>
        <v/>
      </c>
      <c r="P4567" s="242" t="str" cm="1">
        <f t="array" ref="P4567">IF(AND(I4567&lt;&gt;0,I4567&lt;&gt;""),IF(D4567="","",IF(ISNUMBER(MATCH(SUBSTITUTE(D4567," ",""),SUBSTITUTE('Look Up Values'!$S$2:$S$120," ",""),0)),"","D&amp;R error")),"")</f>
        <v/>
      </c>
      <c r="Q4567" s="242" t="str" cm="1">
        <f t="array" ref="Q4567">IF(AND(I4567&lt;&gt;0,I4567&lt;&gt;""),IF(G4567="","",IF(ISNUMBER(MATCH(SUBSTITUTE(G4567," ",""),SUBSTITUTE('Look Up Values'!$I$2:$I$10," ",""),0)),"","State error")),"")</f>
        <v/>
      </c>
      <c r="R4567" s="260" t="str">
        <f t="shared" si="143"/>
        <v/>
      </c>
    </row>
    <row r="4568" spans="1:18" ht="15.75">
      <c r="A4568" s="250">
        <v>4561</v>
      </c>
      <c r="B4568" s="198"/>
      <c r="C4568" s="25"/>
      <c r="D4568" s="25"/>
      <c r="E4568" s="25"/>
      <c r="F4568" s="25"/>
      <c r="G4568" s="26"/>
      <c r="H4568" s="27"/>
      <c r="I4568" s="28"/>
      <c r="J4568" s="430"/>
      <c r="K4568" s="48"/>
      <c r="L4568" s="457" t="str">
        <f t="shared" si="142"/>
        <v/>
      </c>
      <c r="M4568" s="245" cm="1">
        <f t="array" ref="M4568">SUMPRODUCT(--(N4568:Q4568&lt;&gt;"")) + IF(TRIM(R4568)="",0,LEN(R4568)-LEN(SUBSTITUTE(R4568,",",""))+1)</f>
        <v>0</v>
      </c>
      <c r="N4568" s="242" t="str">
        <f>IF(AND(I4568&lt;&gt;0,I4568&lt;&gt;""),IF(TRIM(SUBSTITUTE(B4568,CHAR(160),""))="","",IF(ISNUMBER(MATCH(TRIM(SUBSTITUTE(B4568,CHAR(160),"")),'Look Up Values'!$B$2:$B$500,0)),"","Origin error")),"")</f>
        <v/>
      </c>
      <c r="O4568" s="242" t="str">
        <f>IF(AND(I4568&lt;&gt;0,I4568&lt;&gt;""),IF(C4568="","",IF(AND(ISNUMBER(--LEFT(C4568,FIND(" ",C4568&amp;" ")-1)),OR(LEN(LEFT(C4568,FIND(" ",C4568&amp;" ")-1))=6,LEN(LEFT(C4568,FIND(" ",C4568&amp;" ")-1))=7),OR(ISNUMBER(MATCH(LEFT(C4568,FIND(" ",C4568&amp;" ")-1),'Look Up Values'!$G$2:$G$1000,0)),ISNUMBER(MATCH(LEFT(C4568,FIND(" ",C4568&amp;" ")-1),'Look Up Values'!$AE$2:$AE$2000,0)))),"","EWC error")),"")</f>
        <v/>
      </c>
      <c r="P4568" s="242" t="str" cm="1">
        <f t="array" ref="P4568">IF(AND(I4568&lt;&gt;0,I4568&lt;&gt;""),IF(D4568="","",IF(ISNUMBER(MATCH(SUBSTITUTE(D4568," ",""),SUBSTITUTE('Look Up Values'!$S$2:$S$120," ",""),0)),"","D&amp;R error")),"")</f>
        <v/>
      </c>
      <c r="Q4568" s="242" t="str" cm="1">
        <f t="array" ref="Q4568">IF(AND(I4568&lt;&gt;0,I4568&lt;&gt;""),IF(G4568="","",IF(ISNUMBER(MATCH(SUBSTITUTE(G4568," ",""),SUBSTITUTE('Look Up Values'!$I$2:$I$10," ",""),0)),"","State error")),"")</f>
        <v/>
      </c>
      <c r="R4568" s="260" t="str">
        <f t="shared" si="143"/>
        <v/>
      </c>
    </row>
    <row r="4569" spans="1:18" ht="15.75">
      <c r="A4569" s="250">
        <v>4562</v>
      </c>
      <c r="B4569" s="198"/>
      <c r="C4569" s="25"/>
      <c r="D4569" s="25"/>
      <c r="E4569" s="25"/>
      <c r="F4569" s="25"/>
      <c r="G4569" s="26"/>
      <c r="H4569" s="27"/>
      <c r="I4569" s="28"/>
      <c r="J4569" s="430"/>
      <c r="K4569" s="48"/>
      <c r="L4569" s="457" t="str">
        <f t="shared" si="142"/>
        <v/>
      </c>
      <c r="M4569" s="245" cm="1">
        <f t="array" ref="M4569">SUMPRODUCT(--(N4569:Q4569&lt;&gt;"")) + IF(TRIM(R4569)="",0,LEN(R4569)-LEN(SUBSTITUTE(R4569,",",""))+1)</f>
        <v>0</v>
      </c>
      <c r="N4569" s="242" t="str">
        <f>IF(AND(I4569&lt;&gt;0,I4569&lt;&gt;""),IF(TRIM(SUBSTITUTE(B4569,CHAR(160),""))="","",IF(ISNUMBER(MATCH(TRIM(SUBSTITUTE(B4569,CHAR(160),"")),'Look Up Values'!$B$2:$B$500,0)),"","Origin error")),"")</f>
        <v/>
      </c>
      <c r="O4569" s="242" t="str">
        <f>IF(AND(I4569&lt;&gt;0,I4569&lt;&gt;""),IF(C4569="","",IF(AND(ISNUMBER(--LEFT(C4569,FIND(" ",C4569&amp;" ")-1)),OR(LEN(LEFT(C4569,FIND(" ",C4569&amp;" ")-1))=6,LEN(LEFT(C4569,FIND(" ",C4569&amp;" ")-1))=7),OR(ISNUMBER(MATCH(LEFT(C4569,FIND(" ",C4569&amp;" ")-1),'Look Up Values'!$G$2:$G$1000,0)),ISNUMBER(MATCH(LEFT(C4569,FIND(" ",C4569&amp;" ")-1),'Look Up Values'!$AE$2:$AE$2000,0)))),"","EWC error")),"")</f>
        <v/>
      </c>
      <c r="P4569" s="242" t="str" cm="1">
        <f t="array" ref="P4569">IF(AND(I4569&lt;&gt;0,I4569&lt;&gt;""),IF(D4569="","",IF(ISNUMBER(MATCH(SUBSTITUTE(D4569," ",""),SUBSTITUTE('Look Up Values'!$S$2:$S$120," ",""),0)),"","D&amp;R error")),"")</f>
        <v/>
      </c>
      <c r="Q4569" s="242" t="str" cm="1">
        <f t="array" ref="Q4569">IF(AND(I4569&lt;&gt;0,I4569&lt;&gt;""),IF(G4569="","",IF(ISNUMBER(MATCH(SUBSTITUTE(G4569," ",""),SUBSTITUTE('Look Up Values'!$I$2:$I$10," ",""),0)),"","State error")),"")</f>
        <v/>
      </c>
      <c r="R4569" s="260" t="str">
        <f t="shared" si="143"/>
        <v/>
      </c>
    </row>
    <row r="4570" spans="1:18" ht="15.75">
      <c r="A4570" s="250">
        <v>4563</v>
      </c>
      <c r="B4570" s="198"/>
      <c r="C4570" s="25"/>
      <c r="D4570" s="25"/>
      <c r="E4570" s="25"/>
      <c r="F4570" s="25"/>
      <c r="G4570" s="26"/>
      <c r="H4570" s="27"/>
      <c r="I4570" s="28"/>
      <c r="J4570" s="430"/>
      <c r="K4570" s="48"/>
      <c r="L4570" s="457" t="str">
        <f t="shared" si="142"/>
        <v/>
      </c>
      <c r="M4570" s="245" cm="1">
        <f t="array" ref="M4570">SUMPRODUCT(--(N4570:Q4570&lt;&gt;"")) + IF(TRIM(R4570)="",0,LEN(R4570)-LEN(SUBSTITUTE(R4570,",",""))+1)</f>
        <v>0</v>
      </c>
      <c r="N4570" s="242" t="str">
        <f>IF(AND(I4570&lt;&gt;0,I4570&lt;&gt;""),IF(TRIM(SUBSTITUTE(B4570,CHAR(160),""))="","",IF(ISNUMBER(MATCH(TRIM(SUBSTITUTE(B4570,CHAR(160),"")),'Look Up Values'!$B$2:$B$500,0)),"","Origin error")),"")</f>
        <v/>
      </c>
      <c r="O4570" s="242" t="str">
        <f>IF(AND(I4570&lt;&gt;0,I4570&lt;&gt;""),IF(C4570="","",IF(AND(ISNUMBER(--LEFT(C4570,FIND(" ",C4570&amp;" ")-1)),OR(LEN(LEFT(C4570,FIND(" ",C4570&amp;" ")-1))=6,LEN(LEFT(C4570,FIND(" ",C4570&amp;" ")-1))=7),OR(ISNUMBER(MATCH(LEFT(C4570,FIND(" ",C4570&amp;" ")-1),'Look Up Values'!$G$2:$G$1000,0)),ISNUMBER(MATCH(LEFT(C4570,FIND(" ",C4570&amp;" ")-1),'Look Up Values'!$AE$2:$AE$2000,0)))),"","EWC error")),"")</f>
        <v/>
      </c>
      <c r="P4570" s="242" t="str" cm="1">
        <f t="array" ref="P4570">IF(AND(I4570&lt;&gt;0,I4570&lt;&gt;""),IF(D4570="","",IF(ISNUMBER(MATCH(SUBSTITUTE(D4570," ",""),SUBSTITUTE('Look Up Values'!$S$2:$S$120," ",""),0)),"","D&amp;R error")),"")</f>
        <v/>
      </c>
      <c r="Q4570" s="242" t="str" cm="1">
        <f t="array" ref="Q4570">IF(AND(I4570&lt;&gt;0,I4570&lt;&gt;""),IF(G4570="","",IF(ISNUMBER(MATCH(SUBSTITUTE(G4570," ",""),SUBSTITUTE('Look Up Values'!$I$2:$I$10," ",""),0)),"","State error")),"")</f>
        <v/>
      </c>
      <c r="R4570" s="260" t="str">
        <f t="shared" si="143"/>
        <v/>
      </c>
    </row>
    <row r="4571" spans="1:18" ht="15.75">
      <c r="A4571" s="250">
        <v>4564</v>
      </c>
      <c r="B4571" s="198"/>
      <c r="C4571" s="25"/>
      <c r="D4571" s="25"/>
      <c r="E4571" s="25"/>
      <c r="F4571" s="25"/>
      <c r="G4571" s="26"/>
      <c r="H4571" s="27"/>
      <c r="I4571" s="28"/>
      <c r="J4571" s="430"/>
      <c r="K4571" s="48"/>
      <c r="L4571" s="457" t="str">
        <f t="shared" si="142"/>
        <v/>
      </c>
      <c r="M4571" s="245" cm="1">
        <f t="array" ref="M4571">SUMPRODUCT(--(N4571:Q4571&lt;&gt;"")) + IF(TRIM(R4571)="",0,LEN(R4571)-LEN(SUBSTITUTE(R4571,",",""))+1)</f>
        <v>0</v>
      </c>
      <c r="N4571" s="242" t="str">
        <f>IF(AND(I4571&lt;&gt;0,I4571&lt;&gt;""),IF(TRIM(SUBSTITUTE(B4571,CHAR(160),""))="","",IF(ISNUMBER(MATCH(TRIM(SUBSTITUTE(B4571,CHAR(160),"")),'Look Up Values'!$B$2:$B$500,0)),"","Origin error")),"")</f>
        <v/>
      </c>
      <c r="O4571" s="242" t="str">
        <f>IF(AND(I4571&lt;&gt;0,I4571&lt;&gt;""),IF(C4571="","",IF(AND(ISNUMBER(--LEFT(C4571,FIND(" ",C4571&amp;" ")-1)),OR(LEN(LEFT(C4571,FIND(" ",C4571&amp;" ")-1))=6,LEN(LEFT(C4571,FIND(" ",C4571&amp;" ")-1))=7),OR(ISNUMBER(MATCH(LEFT(C4571,FIND(" ",C4571&amp;" ")-1),'Look Up Values'!$G$2:$G$1000,0)),ISNUMBER(MATCH(LEFT(C4571,FIND(" ",C4571&amp;" ")-1),'Look Up Values'!$AE$2:$AE$2000,0)))),"","EWC error")),"")</f>
        <v/>
      </c>
      <c r="P4571" s="242" t="str" cm="1">
        <f t="array" ref="P4571">IF(AND(I4571&lt;&gt;0,I4571&lt;&gt;""),IF(D4571="","",IF(ISNUMBER(MATCH(SUBSTITUTE(D4571," ",""),SUBSTITUTE('Look Up Values'!$S$2:$S$120," ",""),0)),"","D&amp;R error")),"")</f>
        <v/>
      </c>
      <c r="Q4571" s="242" t="str" cm="1">
        <f t="array" ref="Q4571">IF(AND(I4571&lt;&gt;0,I4571&lt;&gt;""),IF(G4571="","",IF(ISNUMBER(MATCH(SUBSTITUTE(G4571," ",""),SUBSTITUTE('Look Up Values'!$I$2:$I$10," ",""),0)),"","State error")),"")</f>
        <v/>
      </c>
      <c r="R4571" s="260" t="str">
        <f t="shared" si="143"/>
        <v/>
      </c>
    </row>
    <row r="4572" spans="1:18" ht="15.75">
      <c r="A4572" s="250">
        <v>4565</v>
      </c>
      <c r="B4572" s="198"/>
      <c r="C4572" s="25"/>
      <c r="D4572" s="25"/>
      <c r="E4572" s="25"/>
      <c r="F4572" s="25"/>
      <c r="G4572" s="26"/>
      <c r="H4572" s="27"/>
      <c r="I4572" s="28"/>
      <c r="J4572" s="430"/>
      <c r="K4572" s="48"/>
      <c r="L4572" s="457" t="str">
        <f t="shared" si="142"/>
        <v/>
      </c>
      <c r="M4572" s="245" cm="1">
        <f t="array" ref="M4572">SUMPRODUCT(--(N4572:Q4572&lt;&gt;"")) + IF(TRIM(R4572)="",0,LEN(R4572)-LEN(SUBSTITUTE(R4572,",",""))+1)</f>
        <v>0</v>
      </c>
      <c r="N4572" s="242" t="str">
        <f>IF(AND(I4572&lt;&gt;0,I4572&lt;&gt;""),IF(TRIM(SUBSTITUTE(B4572,CHAR(160),""))="","",IF(ISNUMBER(MATCH(TRIM(SUBSTITUTE(B4572,CHAR(160),"")),'Look Up Values'!$B$2:$B$500,0)),"","Origin error")),"")</f>
        <v/>
      </c>
      <c r="O4572" s="242" t="str">
        <f>IF(AND(I4572&lt;&gt;0,I4572&lt;&gt;""),IF(C4572="","",IF(AND(ISNUMBER(--LEFT(C4572,FIND(" ",C4572&amp;" ")-1)),OR(LEN(LEFT(C4572,FIND(" ",C4572&amp;" ")-1))=6,LEN(LEFT(C4572,FIND(" ",C4572&amp;" ")-1))=7),OR(ISNUMBER(MATCH(LEFT(C4572,FIND(" ",C4572&amp;" ")-1),'Look Up Values'!$G$2:$G$1000,0)),ISNUMBER(MATCH(LEFT(C4572,FIND(" ",C4572&amp;" ")-1),'Look Up Values'!$AE$2:$AE$2000,0)))),"","EWC error")),"")</f>
        <v/>
      </c>
      <c r="P4572" s="242" t="str" cm="1">
        <f t="array" ref="P4572">IF(AND(I4572&lt;&gt;0,I4572&lt;&gt;""),IF(D4572="","",IF(ISNUMBER(MATCH(SUBSTITUTE(D4572," ",""),SUBSTITUTE('Look Up Values'!$S$2:$S$120," ",""),0)),"","D&amp;R error")),"")</f>
        <v/>
      </c>
      <c r="Q4572" s="242" t="str" cm="1">
        <f t="array" ref="Q4572">IF(AND(I4572&lt;&gt;0,I4572&lt;&gt;""),IF(G4572="","",IF(ISNUMBER(MATCH(SUBSTITUTE(G4572," ",""),SUBSTITUTE('Look Up Values'!$I$2:$I$10," ",""),0)),"","State error")),"")</f>
        <v/>
      </c>
      <c r="R4572" s="260" t="str">
        <f t="shared" si="143"/>
        <v/>
      </c>
    </row>
    <row r="4573" spans="1:18" ht="15.75">
      <c r="A4573" s="250">
        <v>4566</v>
      </c>
      <c r="B4573" s="198"/>
      <c r="C4573" s="25"/>
      <c r="D4573" s="25"/>
      <c r="E4573" s="25"/>
      <c r="F4573" s="25"/>
      <c r="G4573" s="26"/>
      <c r="H4573" s="27"/>
      <c r="I4573" s="28"/>
      <c r="J4573" s="430"/>
      <c r="K4573" s="48"/>
      <c r="L4573" s="457" t="str">
        <f t="shared" si="142"/>
        <v/>
      </c>
      <c r="M4573" s="245" cm="1">
        <f t="array" ref="M4573">SUMPRODUCT(--(N4573:Q4573&lt;&gt;"")) + IF(TRIM(R4573)="",0,LEN(R4573)-LEN(SUBSTITUTE(R4573,",",""))+1)</f>
        <v>0</v>
      </c>
      <c r="N4573" s="242" t="str">
        <f>IF(AND(I4573&lt;&gt;0,I4573&lt;&gt;""),IF(TRIM(SUBSTITUTE(B4573,CHAR(160),""))="","",IF(ISNUMBER(MATCH(TRIM(SUBSTITUTE(B4573,CHAR(160),"")),'Look Up Values'!$B$2:$B$500,0)),"","Origin error")),"")</f>
        <v/>
      </c>
      <c r="O4573" s="242" t="str">
        <f>IF(AND(I4573&lt;&gt;0,I4573&lt;&gt;""),IF(C4573="","",IF(AND(ISNUMBER(--LEFT(C4573,FIND(" ",C4573&amp;" ")-1)),OR(LEN(LEFT(C4573,FIND(" ",C4573&amp;" ")-1))=6,LEN(LEFT(C4573,FIND(" ",C4573&amp;" ")-1))=7),OR(ISNUMBER(MATCH(LEFT(C4573,FIND(" ",C4573&amp;" ")-1),'Look Up Values'!$G$2:$G$1000,0)),ISNUMBER(MATCH(LEFT(C4573,FIND(" ",C4573&amp;" ")-1),'Look Up Values'!$AE$2:$AE$2000,0)))),"","EWC error")),"")</f>
        <v/>
      </c>
      <c r="P4573" s="242" t="str" cm="1">
        <f t="array" ref="P4573">IF(AND(I4573&lt;&gt;0,I4573&lt;&gt;""),IF(D4573="","",IF(ISNUMBER(MATCH(SUBSTITUTE(D4573," ",""),SUBSTITUTE('Look Up Values'!$S$2:$S$120," ",""),0)),"","D&amp;R error")),"")</f>
        <v/>
      </c>
      <c r="Q4573" s="242" t="str" cm="1">
        <f t="array" ref="Q4573">IF(AND(I4573&lt;&gt;0,I4573&lt;&gt;""),IF(G4573="","",IF(ISNUMBER(MATCH(SUBSTITUTE(G4573," ",""),SUBSTITUTE('Look Up Values'!$I$2:$I$10," ",""),0)),"","State error")),"")</f>
        <v/>
      </c>
      <c r="R4573" s="260" t="str">
        <f t="shared" si="143"/>
        <v/>
      </c>
    </row>
    <row r="4574" spans="1:18" ht="15.75">
      <c r="A4574" s="250">
        <v>4567</v>
      </c>
      <c r="B4574" s="198"/>
      <c r="C4574" s="25"/>
      <c r="D4574" s="25"/>
      <c r="E4574" s="25"/>
      <c r="F4574" s="25"/>
      <c r="G4574" s="26"/>
      <c r="H4574" s="27"/>
      <c r="I4574" s="28"/>
      <c r="J4574" s="430"/>
      <c r="K4574" s="48"/>
      <c r="L4574" s="457" t="str">
        <f t="shared" si="142"/>
        <v/>
      </c>
      <c r="M4574" s="245" cm="1">
        <f t="array" ref="M4574">SUMPRODUCT(--(N4574:Q4574&lt;&gt;"")) + IF(TRIM(R4574)="",0,LEN(R4574)-LEN(SUBSTITUTE(R4574,",",""))+1)</f>
        <v>0</v>
      </c>
      <c r="N4574" s="242" t="str">
        <f>IF(AND(I4574&lt;&gt;0,I4574&lt;&gt;""),IF(TRIM(SUBSTITUTE(B4574,CHAR(160),""))="","",IF(ISNUMBER(MATCH(TRIM(SUBSTITUTE(B4574,CHAR(160),"")),'Look Up Values'!$B$2:$B$500,0)),"","Origin error")),"")</f>
        <v/>
      </c>
      <c r="O4574" s="242" t="str">
        <f>IF(AND(I4574&lt;&gt;0,I4574&lt;&gt;""),IF(C4574="","",IF(AND(ISNUMBER(--LEFT(C4574,FIND(" ",C4574&amp;" ")-1)),OR(LEN(LEFT(C4574,FIND(" ",C4574&amp;" ")-1))=6,LEN(LEFT(C4574,FIND(" ",C4574&amp;" ")-1))=7),OR(ISNUMBER(MATCH(LEFT(C4574,FIND(" ",C4574&amp;" ")-1),'Look Up Values'!$G$2:$G$1000,0)),ISNUMBER(MATCH(LEFT(C4574,FIND(" ",C4574&amp;" ")-1),'Look Up Values'!$AE$2:$AE$2000,0)))),"","EWC error")),"")</f>
        <v/>
      </c>
      <c r="P4574" s="242" t="str" cm="1">
        <f t="array" ref="P4574">IF(AND(I4574&lt;&gt;0,I4574&lt;&gt;""),IF(D4574="","",IF(ISNUMBER(MATCH(SUBSTITUTE(D4574," ",""),SUBSTITUTE('Look Up Values'!$S$2:$S$120," ",""),0)),"","D&amp;R error")),"")</f>
        <v/>
      </c>
      <c r="Q4574" s="242" t="str" cm="1">
        <f t="array" ref="Q4574">IF(AND(I4574&lt;&gt;0,I4574&lt;&gt;""),IF(G4574="","",IF(ISNUMBER(MATCH(SUBSTITUTE(G4574," ",""),SUBSTITUTE('Look Up Values'!$I$2:$I$10," ",""),0)),"","State error")),"")</f>
        <v/>
      </c>
      <c r="R4574" s="260" t="str">
        <f t="shared" si="143"/>
        <v/>
      </c>
    </row>
    <row r="4575" spans="1:18" ht="15.75">
      <c r="A4575" s="250">
        <v>4568</v>
      </c>
      <c r="B4575" s="198"/>
      <c r="C4575" s="25"/>
      <c r="D4575" s="25"/>
      <c r="E4575" s="25"/>
      <c r="F4575" s="25"/>
      <c r="G4575" s="26"/>
      <c r="H4575" s="27"/>
      <c r="I4575" s="28"/>
      <c r="J4575" s="430"/>
      <c r="K4575" s="48"/>
      <c r="L4575" s="457" t="str">
        <f t="shared" si="142"/>
        <v/>
      </c>
      <c r="M4575" s="245" cm="1">
        <f t="array" ref="M4575">SUMPRODUCT(--(N4575:Q4575&lt;&gt;"")) + IF(TRIM(R4575)="",0,LEN(R4575)-LEN(SUBSTITUTE(R4575,",",""))+1)</f>
        <v>0</v>
      </c>
      <c r="N4575" s="242" t="str">
        <f>IF(AND(I4575&lt;&gt;0,I4575&lt;&gt;""),IF(TRIM(SUBSTITUTE(B4575,CHAR(160),""))="","",IF(ISNUMBER(MATCH(TRIM(SUBSTITUTE(B4575,CHAR(160),"")),'Look Up Values'!$B$2:$B$500,0)),"","Origin error")),"")</f>
        <v/>
      </c>
      <c r="O4575" s="242" t="str">
        <f>IF(AND(I4575&lt;&gt;0,I4575&lt;&gt;""),IF(C4575="","",IF(AND(ISNUMBER(--LEFT(C4575,FIND(" ",C4575&amp;" ")-1)),OR(LEN(LEFT(C4575,FIND(" ",C4575&amp;" ")-1))=6,LEN(LEFT(C4575,FIND(" ",C4575&amp;" ")-1))=7),OR(ISNUMBER(MATCH(LEFT(C4575,FIND(" ",C4575&amp;" ")-1),'Look Up Values'!$G$2:$G$1000,0)),ISNUMBER(MATCH(LEFT(C4575,FIND(" ",C4575&amp;" ")-1),'Look Up Values'!$AE$2:$AE$2000,0)))),"","EWC error")),"")</f>
        <v/>
      </c>
      <c r="P4575" s="242" t="str" cm="1">
        <f t="array" ref="P4575">IF(AND(I4575&lt;&gt;0,I4575&lt;&gt;""),IF(D4575="","",IF(ISNUMBER(MATCH(SUBSTITUTE(D4575," ",""),SUBSTITUTE('Look Up Values'!$S$2:$S$120," ",""),0)),"","D&amp;R error")),"")</f>
        <v/>
      </c>
      <c r="Q4575" s="242" t="str" cm="1">
        <f t="array" ref="Q4575">IF(AND(I4575&lt;&gt;0,I4575&lt;&gt;""),IF(G4575="","",IF(ISNUMBER(MATCH(SUBSTITUTE(G4575," ",""),SUBSTITUTE('Look Up Values'!$I$2:$I$10," ",""),0)),"","State error")),"")</f>
        <v/>
      </c>
      <c r="R4575" s="260" t="str">
        <f t="shared" si="143"/>
        <v/>
      </c>
    </row>
    <row r="4576" spans="1:18" ht="15.75">
      <c r="A4576" s="250">
        <v>4569</v>
      </c>
      <c r="B4576" s="198"/>
      <c r="C4576" s="25"/>
      <c r="D4576" s="25"/>
      <c r="E4576" s="25"/>
      <c r="F4576" s="25"/>
      <c r="G4576" s="26"/>
      <c r="H4576" s="27"/>
      <c r="I4576" s="28"/>
      <c r="J4576" s="430"/>
      <c r="K4576" s="48"/>
      <c r="L4576" s="457" t="str">
        <f t="shared" si="142"/>
        <v/>
      </c>
      <c r="M4576" s="245" cm="1">
        <f t="array" ref="M4576">SUMPRODUCT(--(N4576:Q4576&lt;&gt;"")) + IF(TRIM(R4576)="",0,LEN(R4576)-LEN(SUBSTITUTE(R4576,",",""))+1)</f>
        <v>0</v>
      </c>
      <c r="N4576" s="242" t="str">
        <f>IF(AND(I4576&lt;&gt;0,I4576&lt;&gt;""),IF(TRIM(SUBSTITUTE(B4576,CHAR(160),""))="","",IF(ISNUMBER(MATCH(TRIM(SUBSTITUTE(B4576,CHAR(160),"")),'Look Up Values'!$B$2:$B$500,0)),"","Origin error")),"")</f>
        <v/>
      </c>
      <c r="O4576" s="242" t="str">
        <f>IF(AND(I4576&lt;&gt;0,I4576&lt;&gt;""),IF(C4576="","",IF(AND(ISNUMBER(--LEFT(C4576,FIND(" ",C4576&amp;" ")-1)),OR(LEN(LEFT(C4576,FIND(" ",C4576&amp;" ")-1))=6,LEN(LEFT(C4576,FIND(" ",C4576&amp;" ")-1))=7),OR(ISNUMBER(MATCH(LEFT(C4576,FIND(" ",C4576&amp;" ")-1),'Look Up Values'!$G$2:$G$1000,0)),ISNUMBER(MATCH(LEFT(C4576,FIND(" ",C4576&amp;" ")-1),'Look Up Values'!$AE$2:$AE$2000,0)))),"","EWC error")),"")</f>
        <v/>
      </c>
      <c r="P4576" s="242" t="str" cm="1">
        <f t="array" ref="P4576">IF(AND(I4576&lt;&gt;0,I4576&lt;&gt;""),IF(D4576="","",IF(ISNUMBER(MATCH(SUBSTITUTE(D4576," ",""),SUBSTITUTE('Look Up Values'!$S$2:$S$120," ",""),0)),"","D&amp;R error")),"")</f>
        <v/>
      </c>
      <c r="Q4576" s="242" t="str" cm="1">
        <f t="array" ref="Q4576">IF(AND(I4576&lt;&gt;0,I4576&lt;&gt;""),IF(G4576="","",IF(ISNUMBER(MATCH(SUBSTITUTE(G4576," ",""),SUBSTITUTE('Look Up Values'!$I$2:$I$10," ",""),0)),"","State error")),"")</f>
        <v/>
      </c>
      <c r="R4576" s="260" t="str">
        <f t="shared" si="143"/>
        <v/>
      </c>
    </row>
    <row r="4577" spans="1:18" ht="15.75">
      <c r="A4577" s="250">
        <v>4570</v>
      </c>
      <c r="B4577" s="198"/>
      <c r="C4577" s="25"/>
      <c r="D4577" s="25"/>
      <c r="E4577" s="25"/>
      <c r="F4577" s="25"/>
      <c r="G4577" s="26"/>
      <c r="H4577" s="27"/>
      <c r="I4577" s="28"/>
      <c r="J4577" s="430"/>
      <c r="K4577" s="48"/>
      <c r="L4577" s="457" t="str">
        <f t="shared" si="142"/>
        <v/>
      </c>
      <c r="M4577" s="245" cm="1">
        <f t="array" ref="M4577">SUMPRODUCT(--(N4577:Q4577&lt;&gt;"")) + IF(TRIM(R4577)="",0,LEN(R4577)-LEN(SUBSTITUTE(R4577,",",""))+1)</f>
        <v>0</v>
      </c>
      <c r="N4577" s="242" t="str">
        <f>IF(AND(I4577&lt;&gt;0,I4577&lt;&gt;""),IF(TRIM(SUBSTITUTE(B4577,CHAR(160),""))="","",IF(ISNUMBER(MATCH(TRIM(SUBSTITUTE(B4577,CHAR(160),"")),'Look Up Values'!$B$2:$B$500,0)),"","Origin error")),"")</f>
        <v/>
      </c>
      <c r="O4577" s="242" t="str">
        <f>IF(AND(I4577&lt;&gt;0,I4577&lt;&gt;""),IF(C4577="","",IF(AND(ISNUMBER(--LEFT(C4577,FIND(" ",C4577&amp;" ")-1)),OR(LEN(LEFT(C4577,FIND(" ",C4577&amp;" ")-1))=6,LEN(LEFT(C4577,FIND(" ",C4577&amp;" ")-1))=7),OR(ISNUMBER(MATCH(LEFT(C4577,FIND(" ",C4577&amp;" ")-1),'Look Up Values'!$G$2:$G$1000,0)),ISNUMBER(MATCH(LEFT(C4577,FIND(" ",C4577&amp;" ")-1),'Look Up Values'!$AE$2:$AE$2000,0)))),"","EWC error")),"")</f>
        <v/>
      </c>
      <c r="P4577" s="242" t="str" cm="1">
        <f t="array" ref="P4577">IF(AND(I4577&lt;&gt;0,I4577&lt;&gt;""),IF(D4577="","",IF(ISNUMBER(MATCH(SUBSTITUTE(D4577," ",""),SUBSTITUTE('Look Up Values'!$S$2:$S$120," ",""),0)),"","D&amp;R error")),"")</f>
        <v/>
      </c>
      <c r="Q4577" s="242" t="str" cm="1">
        <f t="array" ref="Q4577">IF(AND(I4577&lt;&gt;0,I4577&lt;&gt;""),IF(G4577="","",IF(ISNUMBER(MATCH(SUBSTITUTE(G4577," ",""),SUBSTITUTE('Look Up Values'!$I$2:$I$10," ",""),0)),"","State error")),"")</f>
        <v/>
      </c>
      <c r="R4577" s="260" t="str">
        <f t="shared" si="143"/>
        <v/>
      </c>
    </row>
    <row r="4578" spans="1:18" ht="15.75">
      <c r="A4578" s="250">
        <v>4571</v>
      </c>
      <c r="B4578" s="198"/>
      <c r="C4578" s="25"/>
      <c r="D4578" s="25"/>
      <c r="E4578" s="25"/>
      <c r="F4578" s="25"/>
      <c r="G4578" s="26"/>
      <c r="H4578" s="27"/>
      <c r="I4578" s="28"/>
      <c r="J4578" s="430"/>
      <c r="K4578" s="48"/>
      <c r="L4578" s="457" t="str">
        <f t="shared" si="142"/>
        <v/>
      </c>
      <c r="M4578" s="245" cm="1">
        <f t="array" ref="M4578">SUMPRODUCT(--(N4578:Q4578&lt;&gt;"")) + IF(TRIM(R4578)="",0,LEN(R4578)-LEN(SUBSTITUTE(R4578,",",""))+1)</f>
        <v>0</v>
      </c>
      <c r="N4578" s="242" t="str">
        <f>IF(AND(I4578&lt;&gt;0,I4578&lt;&gt;""),IF(TRIM(SUBSTITUTE(B4578,CHAR(160),""))="","",IF(ISNUMBER(MATCH(TRIM(SUBSTITUTE(B4578,CHAR(160),"")),'Look Up Values'!$B$2:$B$500,0)),"","Origin error")),"")</f>
        <v/>
      </c>
      <c r="O4578" s="242" t="str">
        <f>IF(AND(I4578&lt;&gt;0,I4578&lt;&gt;""),IF(C4578="","",IF(AND(ISNUMBER(--LEFT(C4578,FIND(" ",C4578&amp;" ")-1)),OR(LEN(LEFT(C4578,FIND(" ",C4578&amp;" ")-1))=6,LEN(LEFT(C4578,FIND(" ",C4578&amp;" ")-1))=7),OR(ISNUMBER(MATCH(LEFT(C4578,FIND(" ",C4578&amp;" ")-1),'Look Up Values'!$G$2:$G$1000,0)),ISNUMBER(MATCH(LEFT(C4578,FIND(" ",C4578&amp;" ")-1),'Look Up Values'!$AE$2:$AE$2000,0)))),"","EWC error")),"")</f>
        <v/>
      </c>
      <c r="P4578" s="242" t="str" cm="1">
        <f t="array" ref="P4578">IF(AND(I4578&lt;&gt;0,I4578&lt;&gt;""),IF(D4578="","",IF(ISNUMBER(MATCH(SUBSTITUTE(D4578," ",""),SUBSTITUTE('Look Up Values'!$S$2:$S$120," ",""),0)),"","D&amp;R error")),"")</f>
        <v/>
      </c>
      <c r="Q4578" s="242" t="str" cm="1">
        <f t="array" ref="Q4578">IF(AND(I4578&lt;&gt;0,I4578&lt;&gt;""),IF(G4578="","",IF(ISNUMBER(MATCH(SUBSTITUTE(G4578," ",""),SUBSTITUTE('Look Up Values'!$I$2:$I$10," ",""),0)),"","State error")),"")</f>
        <v/>
      </c>
      <c r="R4578" s="260" t="str">
        <f t="shared" si="143"/>
        <v/>
      </c>
    </row>
    <row r="4579" spans="1:18" ht="15.75">
      <c r="A4579" s="250">
        <v>4572</v>
      </c>
      <c r="B4579" s="198"/>
      <c r="C4579" s="25"/>
      <c r="D4579" s="25"/>
      <c r="E4579" s="25"/>
      <c r="F4579" s="25"/>
      <c r="G4579" s="26"/>
      <c r="H4579" s="27"/>
      <c r="I4579" s="28"/>
      <c r="J4579" s="430"/>
      <c r="K4579" s="48"/>
      <c r="L4579" s="457" t="str">
        <f t="shared" si="142"/>
        <v/>
      </c>
      <c r="M4579" s="245" cm="1">
        <f t="array" ref="M4579">SUMPRODUCT(--(N4579:Q4579&lt;&gt;"")) + IF(TRIM(R4579)="",0,LEN(R4579)-LEN(SUBSTITUTE(R4579,",",""))+1)</f>
        <v>0</v>
      </c>
      <c r="N4579" s="242" t="str">
        <f>IF(AND(I4579&lt;&gt;0,I4579&lt;&gt;""),IF(TRIM(SUBSTITUTE(B4579,CHAR(160),""))="","",IF(ISNUMBER(MATCH(TRIM(SUBSTITUTE(B4579,CHAR(160),"")),'Look Up Values'!$B$2:$B$500,0)),"","Origin error")),"")</f>
        <v/>
      </c>
      <c r="O4579" s="242" t="str">
        <f>IF(AND(I4579&lt;&gt;0,I4579&lt;&gt;""),IF(C4579="","",IF(AND(ISNUMBER(--LEFT(C4579,FIND(" ",C4579&amp;" ")-1)),OR(LEN(LEFT(C4579,FIND(" ",C4579&amp;" ")-1))=6,LEN(LEFT(C4579,FIND(" ",C4579&amp;" ")-1))=7),OR(ISNUMBER(MATCH(LEFT(C4579,FIND(" ",C4579&amp;" ")-1),'Look Up Values'!$G$2:$G$1000,0)),ISNUMBER(MATCH(LEFT(C4579,FIND(" ",C4579&amp;" ")-1),'Look Up Values'!$AE$2:$AE$2000,0)))),"","EWC error")),"")</f>
        <v/>
      </c>
      <c r="P4579" s="242" t="str" cm="1">
        <f t="array" ref="P4579">IF(AND(I4579&lt;&gt;0,I4579&lt;&gt;""),IF(D4579="","",IF(ISNUMBER(MATCH(SUBSTITUTE(D4579," ",""),SUBSTITUTE('Look Up Values'!$S$2:$S$120," ",""),0)),"","D&amp;R error")),"")</f>
        <v/>
      </c>
      <c r="Q4579" s="242" t="str" cm="1">
        <f t="array" ref="Q4579">IF(AND(I4579&lt;&gt;0,I4579&lt;&gt;""),IF(G4579="","",IF(ISNUMBER(MATCH(SUBSTITUTE(G4579," ",""),SUBSTITUTE('Look Up Values'!$I$2:$I$10," ",""),0)),"","State error")),"")</f>
        <v/>
      </c>
      <c r="R4579" s="260" t="str">
        <f t="shared" si="143"/>
        <v/>
      </c>
    </row>
    <row r="4580" spans="1:18" ht="15.75">
      <c r="A4580" s="250">
        <v>4573</v>
      </c>
      <c r="B4580" s="198"/>
      <c r="C4580" s="25"/>
      <c r="D4580" s="25"/>
      <c r="E4580" s="25"/>
      <c r="F4580" s="25"/>
      <c r="G4580" s="26"/>
      <c r="H4580" s="27"/>
      <c r="I4580" s="28"/>
      <c r="J4580" s="430"/>
      <c r="K4580" s="48"/>
      <c r="L4580" s="457" t="str">
        <f t="shared" si="142"/>
        <v/>
      </c>
      <c r="M4580" s="245" cm="1">
        <f t="array" ref="M4580">SUMPRODUCT(--(N4580:Q4580&lt;&gt;"")) + IF(TRIM(R4580)="",0,LEN(R4580)-LEN(SUBSTITUTE(R4580,",",""))+1)</f>
        <v>0</v>
      </c>
      <c r="N4580" s="242" t="str">
        <f>IF(AND(I4580&lt;&gt;0,I4580&lt;&gt;""),IF(TRIM(SUBSTITUTE(B4580,CHAR(160),""))="","",IF(ISNUMBER(MATCH(TRIM(SUBSTITUTE(B4580,CHAR(160),"")),'Look Up Values'!$B$2:$B$500,0)),"","Origin error")),"")</f>
        <v/>
      </c>
      <c r="O4580" s="242" t="str">
        <f>IF(AND(I4580&lt;&gt;0,I4580&lt;&gt;""),IF(C4580="","",IF(AND(ISNUMBER(--LEFT(C4580,FIND(" ",C4580&amp;" ")-1)),OR(LEN(LEFT(C4580,FIND(" ",C4580&amp;" ")-1))=6,LEN(LEFT(C4580,FIND(" ",C4580&amp;" ")-1))=7),OR(ISNUMBER(MATCH(LEFT(C4580,FIND(" ",C4580&amp;" ")-1),'Look Up Values'!$G$2:$G$1000,0)),ISNUMBER(MATCH(LEFT(C4580,FIND(" ",C4580&amp;" ")-1),'Look Up Values'!$AE$2:$AE$2000,0)))),"","EWC error")),"")</f>
        <v/>
      </c>
      <c r="P4580" s="242" t="str" cm="1">
        <f t="array" ref="P4580">IF(AND(I4580&lt;&gt;0,I4580&lt;&gt;""),IF(D4580="","",IF(ISNUMBER(MATCH(SUBSTITUTE(D4580," ",""),SUBSTITUTE('Look Up Values'!$S$2:$S$120," ",""),0)),"","D&amp;R error")),"")</f>
        <v/>
      </c>
      <c r="Q4580" s="242" t="str" cm="1">
        <f t="array" ref="Q4580">IF(AND(I4580&lt;&gt;0,I4580&lt;&gt;""),IF(G4580="","",IF(ISNUMBER(MATCH(SUBSTITUTE(G4580," ",""),SUBSTITUTE('Look Up Values'!$I$2:$I$10," ",""),0)),"","State error")),"")</f>
        <v/>
      </c>
      <c r="R4580" s="260" t="str">
        <f t="shared" si="143"/>
        <v/>
      </c>
    </row>
    <row r="4581" spans="1:18" ht="15.75">
      <c r="A4581" s="250">
        <v>4574</v>
      </c>
      <c r="B4581" s="198"/>
      <c r="C4581" s="25"/>
      <c r="D4581" s="25"/>
      <c r="E4581" s="25"/>
      <c r="F4581" s="25"/>
      <c r="G4581" s="26"/>
      <c r="H4581" s="27"/>
      <c r="I4581" s="28"/>
      <c r="J4581" s="430"/>
      <c r="K4581" s="48"/>
      <c r="L4581" s="457" t="str">
        <f t="shared" si="142"/>
        <v/>
      </c>
      <c r="M4581" s="245" cm="1">
        <f t="array" ref="M4581">SUMPRODUCT(--(N4581:Q4581&lt;&gt;"")) + IF(TRIM(R4581)="",0,LEN(R4581)-LEN(SUBSTITUTE(R4581,",",""))+1)</f>
        <v>0</v>
      </c>
      <c r="N4581" s="242" t="str">
        <f>IF(AND(I4581&lt;&gt;0,I4581&lt;&gt;""),IF(TRIM(SUBSTITUTE(B4581,CHAR(160),""))="","",IF(ISNUMBER(MATCH(TRIM(SUBSTITUTE(B4581,CHAR(160),"")),'Look Up Values'!$B$2:$B$500,0)),"","Origin error")),"")</f>
        <v/>
      </c>
      <c r="O4581" s="242" t="str">
        <f>IF(AND(I4581&lt;&gt;0,I4581&lt;&gt;""),IF(C4581="","",IF(AND(ISNUMBER(--LEFT(C4581,FIND(" ",C4581&amp;" ")-1)),OR(LEN(LEFT(C4581,FIND(" ",C4581&amp;" ")-1))=6,LEN(LEFT(C4581,FIND(" ",C4581&amp;" ")-1))=7),OR(ISNUMBER(MATCH(LEFT(C4581,FIND(" ",C4581&amp;" ")-1),'Look Up Values'!$G$2:$G$1000,0)),ISNUMBER(MATCH(LEFT(C4581,FIND(" ",C4581&amp;" ")-1),'Look Up Values'!$AE$2:$AE$2000,0)))),"","EWC error")),"")</f>
        <v/>
      </c>
      <c r="P4581" s="242" t="str" cm="1">
        <f t="array" ref="P4581">IF(AND(I4581&lt;&gt;0,I4581&lt;&gt;""),IF(D4581="","",IF(ISNUMBER(MATCH(SUBSTITUTE(D4581," ",""),SUBSTITUTE('Look Up Values'!$S$2:$S$120," ",""),0)),"","D&amp;R error")),"")</f>
        <v/>
      </c>
      <c r="Q4581" s="242" t="str" cm="1">
        <f t="array" ref="Q4581">IF(AND(I4581&lt;&gt;0,I4581&lt;&gt;""),IF(G4581="","",IF(ISNUMBER(MATCH(SUBSTITUTE(G4581," ",""),SUBSTITUTE('Look Up Values'!$I$2:$I$10," ",""),0)),"","State error")),"")</f>
        <v/>
      </c>
      <c r="R4581" s="260" t="str">
        <f t="shared" si="143"/>
        <v/>
      </c>
    </row>
    <row r="4582" spans="1:18" ht="15.75">
      <c r="A4582" s="250">
        <v>4575</v>
      </c>
      <c r="B4582" s="198"/>
      <c r="C4582" s="25"/>
      <c r="D4582" s="25"/>
      <c r="E4582" s="25"/>
      <c r="F4582" s="25"/>
      <c r="G4582" s="26"/>
      <c r="H4582" s="27"/>
      <c r="I4582" s="28"/>
      <c r="J4582" s="430"/>
      <c r="K4582" s="48"/>
      <c r="L4582" s="457" t="str">
        <f t="shared" si="142"/>
        <v/>
      </c>
      <c r="M4582" s="245" cm="1">
        <f t="array" ref="M4582">SUMPRODUCT(--(N4582:Q4582&lt;&gt;"")) + IF(TRIM(R4582)="",0,LEN(R4582)-LEN(SUBSTITUTE(R4582,",",""))+1)</f>
        <v>0</v>
      </c>
      <c r="N4582" s="242" t="str">
        <f>IF(AND(I4582&lt;&gt;0,I4582&lt;&gt;""),IF(TRIM(SUBSTITUTE(B4582,CHAR(160),""))="","",IF(ISNUMBER(MATCH(TRIM(SUBSTITUTE(B4582,CHAR(160),"")),'Look Up Values'!$B$2:$B$500,0)),"","Origin error")),"")</f>
        <v/>
      </c>
      <c r="O4582" s="242" t="str">
        <f>IF(AND(I4582&lt;&gt;0,I4582&lt;&gt;""),IF(C4582="","",IF(AND(ISNUMBER(--LEFT(C4582,FIND(" ",C4582&amp;" ")-1)),OR(LEN(LEFT(C4582,FIND(" ",C4582&amp;" ")-1))=6,LEN(LEFT(C4582,FIND(" ",C4582&amp;" ")-1))=7),OR(ISNUMBER(MATCH(LEFT(C4582,FIND(" ",C4582&amp;" ")-1),'Look Up Values'!$G$2:$G$1000,0)),ISNUMBER(MATCH(LEFT(C4582,FIND(" ",C4582&amp;" ")-1),'Look Up Values'!$AE$2:$AE$2000,0)))),"","EWC error")),"")</f>
        <v/>
      </c>
      <c r="P4582" s="242" t="str" cm="1">
        <f t="array" ref="P4582">IF(AND(I4582&lt;&gt;0,I4582&lt;&gt;""),IF(D4582="","",IF(ISNUMBER(MATCH(SUBSTITUTE(D4582," ",""),SUBSTITUTE('Look Up Values'!$S$2:$S$120," ",""),0)),"","D&amp;R error")),"")</f>
        <v/>
      </c>
      <c r="Q4582" s="242" t="str" cm="1">
        <f t="array" ref="Q4582">IF(AND(I4582&lt;&gt;0,I4582&lt;&gt;""),IF(G4582="","",IF(ISNUMBER(MATCH(SUBSTITUTE(G4582," ",""),SUBSTITUTE('Look Up Values'!$I$2:$I$10," ",""),0)),"","State error")),"")</f>
        <v/>
      </c>
      <c r="R4582" s="260" t="str">
        <f t="shared" si="143"/>
        <v/>
      </c>
    </row>
    <row r="4583" spans="1:18" ht="15.75">
      <c r="A4583" s="250">
        <v>4576</v>
      </c>
      <c r="B4583" s="198"/>
      <c r="C4583" s="25"/>
      <c r="D4583" s="25"/>
      <c r="E4583" s="25"/>
      <c r="F4583" s="25"/>
      <c r="G4583" s="26"/>
      <c r="H4583" s="27"/>
      <c r="I4583" s="28"/>
      <c r="J4583" s="430"/>
      <c r="K4583" s="48"/>
      <c r="L4583" s="457" t="str">
        <f t="shared" si="142"/>
        <v/>
      </c>
      <c r="M4583" s="245" cm="1">
        <f t="array" ref="M4583">SUMPRODUCT(--(N4583:Q4583&lt;&gt;"")) + IF(TRIM(R4583)="",0,LEN(R4583)-LEN(SUBSTITUTE(R4583,",",""))+1)</f>
        <v>0</v>
      </c>
      <c r="N4583" s="242" t="str">
        <f>IF(AND(I4583&lt;&gt;0,I4583&lt;&gt;""),IF(TRIM(SUBSTITUTE(B4583,CHAR(160),""))="","",IF(ISNUMBER(MATCH(TRIM(SUBSTITUTE(B4583,CHAR(160),"")),'Look Up Values'!$B$2:$B$500,0)),"","Origin error")),"")</f>
        <v/>
      </c>
      <c r="O4583" s="242" t="str">
        <f>IF(AND(I4583&lt;&gt;0,I4583&lt;&gt;""),IF(C4583="","",IF(AND(ISNUMBER(--LEFT(C4583,FIND(" ",C4583&amp;" ")-1)),OR(LEN(LEFT(C4583,FIND(" ",C4583&amp;" ")-1))=6,LEN(LEFT(C4583,FIND(" ",C4583&amp;" ")-1))=7),OR(ISNUMBER(MATCH(LEFT(C4583,FIND(" ",C4583&amp;" ")-1),'Look Up Values'!$G$2:$G$1000,0)),ISNUMBER(MATCH(LEFT(C4583,FIND(" ",C4583&amp;" ")-1),'Look Up Values'!$AE$2:$AE$2000,0)))),"","EWC error")),"")</f>
        <v/>
      </c>
      <c r="P4583" s="242" t="str" cm="1">
        <f t="array" ref="P4583">IF(AND(I4583&lt;&gt;0,I4583&lt;&gt;""),IF(D4583="","",IF(ISNUMBER(MATCH(SUBSTITUTE(D4583," ",""),SUBSTITUTE('Look Up Values'!$S$2:$S$120," ",""),0)),"","D&amp;R error")),"")</f>
        <v/>
      </c>
      <c r="Q4583" s="242" t="str" cm="1">
        <f t="array" ref="Q4583">IF(AND(I4583&lt;&gt;0,I4583&lt;&gt;""),IF(G4583="","",IF(ISNUMBER(MATCH(SUBSTITUTE(G4583," ",""),SUBSTITUTE('Look Up Values'!$I$2:$I$10," ",""),0)),"","State error")),"")</f>
        <v/>
      </c>
      <c r="R4583" s="260" t="str">
        <f t="shared" si="143"/>
        <v/>
      </c>
    </row>
    <row r="4584" spans="1:18" ht="15.75">
      <c r="A4584" s="250">
        <v>4577</v>
      </c>
      <c r="B4584" s="198"/>
      <c r="C4584" s="25"/>
      <c r="D4584" s="25"/>
      <c r="E4584" s="25"/>
      <c r="F4584" s="25"/>
      <c r="G4584" s="26"/>
      <c r="H4584" s="27"/>
      <c r="I4584" s="28"/>
      <c r="J4584" s="430"/>
      <c r="K4584" s="48"/>
      <c r="L4584" s="457" t="str">
        <f t="shared" si="142"/>
        <v/>
      </c>
      <c r="M4584" s="245" cm="1">
        <f t="array" ref="M4584">SUMPRODUCT(--(N4584:Q4584&lt;&gt;"")) + IF(TRIM(R4584)="",0,LEN(R4584)-LEN(SUBSTITUTE(R4584,",",""))+1)</f>
        <v>0</v>
      </c>
      <c r="N4584" s="242" t="str">
        <f>IF(AND(I4584&lt;&gt;0,I4584&lt;&gt;""),IF(TRIM(SUBSTITUTE(B4584,CHAR(160),""))="","",IF(ISNUMBER(MATCH(TRIM(SUBSTITUTE(B4584,CHAR(160),"")),'Look Up Values'!$B$2:$B$500,0)),"","Origin error")),"")</f>
        <v/>
      </c>
      <c r="O4584" s="242" t="str">
        <f>IF(AND(I4584&lt;&gt;0,I4584&lt;&gt;""),IF(C4584="","",IF(AND(ISNUMBER(--LEFT(C4584,FIND(" ",C4584&amp;" ")-1)),OR(LEN(LEFT(C4584,FIND(" ",C4584&amp;" ")-1))=6,LEN(LEFT(C4584,FIND(" ",C4584&amp;" ")-1))=7),OR(ISNUMBER(MATCH(LEFT(C4584,FIND(" ",C4584&amp;" ")-1),'Look Up Values'!$G$2:$G$1000,0)),ISNUMBER(MATCH(LEFT(C4584,FIND(" ",C4584&amp;" ")-1),'Look Up Values'!$AE$2:$AE$2000,0)))),"","EWC error")),"")</f>
        <v/>
      </c>
      <c r="P4584" s="242" t="str" cm="1">
        <f t="array" ref="P4584">IF(AND(I4584&lt;&gt;0,I4584&lt;&gt;""),IF(D4584="","",IF(ISNUMBER(MATCH(SUBSTITUTE(D4584," ",""),SUBSTITUTE('Look Up Values'!$S$2:$S$120," ",""),0)),"","D&amp;R error")),"")</f>
        <v/>
      </c>
      <c r="Q4584" s="242" t="str" cm="1">
        <f t="array" ref="Q4584">IF(AND(I4584&lt;&gt;0,I4584&lt;&gt;""),IF(G4584="","",IF(ISNUMBER(MATCH(SUBSTITUTE(G4584," ",""),SUBSTITUTE('Look Up Values'!$I$2:$I$10," ",""),0)),"","State error")),"")</f>
        <v/>
      </c>
      <c r="R4584" s="260" t="str">
        <f t="shared" si="143"/>
        <v/>
      </c>
    </row>
    <row r="4585" spans="1:18" ht="15.75">
      <c r="A4585" s="250">
        <v>4578</v>
      </c>
      <c r="B4585" s="198"/>
      <c r="C4585" s="25"/>
      <c r="D4585" s="25"/>
      <c r="E4585" s="25"/>
      <c r="F4585" s="25"/>
      <c r="G4585" s="26"/>
      <c r="H4585" s="27"/>
      <c r="I4585" s="28"/>
      <c r="J4585" s="430"/>
      <c r="K4585" s="48"/>
      <c r="L4585" s="457" t="str">
        <f t="shared" si="142"/>
        <v/>
      </c>
      <c r="M4585" s="245" cm="1">
        <f t="array" ref="M4585">SUMPRODUCT(--(N4585:Q4585&lt;&gt;"")) + IF(TRIM(R4585)="",0,LEN(R4585)-LEN(SUBSTITUTE(R4585,",",""))+1)</f>
        <v>0</v>
      </c>
      <c r="N4585" s="242" t="str">
        <f>IF(AND(I4585&lt;&gt;0,I4585&lt;&gt;""),IF(TRIM(SUBSTITUTE(B4585,CHAR(160),""))="","",IF(ISNUMBER(MATCH(TRIM(SUBSTITUTE(B4585,CHAR(160),"")),'Look Up Values'!$B$2:$B$500,0)),"","Origin error")),"")</f>
        <v/>
      </c>
      <c r="O4585" s="242" t="str">
        <f>IF(AND(I4585&lt;&gt;0,I4585&lt;&gt;""),IF(C4585="","",IF(AND(ISNUMBER(--LEFT(C4585,FIND(" ",C4585&amp;" ")-1)),OR(LEN(LEFT(C4585,FIND(" ",C4585&amp;" ")-1))=6,LEN(LEFT(C4585,FIND(" ",C4585&amp;" ")-1))=7),OR(ISNUMBER(MATCH(LEFT(C4585,FIND(" ",C4585&amp;" ")-1),'Look Up Values'!$G$2:$G$1000,0)),ISNUMBER(MATCH(LEFT(C4585,FIND(" ",C4585&amp;" ")-1),'Look Up Values'!$AE$2:$AE$2000,0)))),"","EWC error")),"")</f>
        <v/>
      </c>
      <c r="P4585" s="242" t="str" cm="1">
        <f t="array" ref="P4585">IF(AND(I4585&lt;&gt;0,I4585&lt;&gt;""),IF(D4585="","",IF(ISNUMBER(MATCH(SUBSTITUTE(D4585," ",""),SUBSTITUTE('Look Up Values'!$S$2:$S$120," ",""),0)),"","D&amp;R error")),"")</f>
        <v/>
      </c>
      <c r="Q4585" s="242" t="str" cm="1">
        <f t="array" ref="Q4585">IF(AND(I4585&lt;&gt;0,I4585&lt;&gt;""),IF(G4585="","",IF(ISNUMBER(MATCH(SUBSTITUTE(G4585," ",""),SUBSTITUTE('Look Up Values'!$I$2:$I$10," ",""),0)),"","State error")),"")</f>
        <v/>
      </c>
      <c r="R4585" s="260" t="str">
        <f t="shared" si="143"/>
        <v/>
      </c>
    </row>
    <row r="4586" spans="1:18" ht="15.75">
      <c r="A4586" s="250">
        <v>4579</v>
      </c>
      <c r="B4586" s="198"/>
      <c r="C4586" s="25"/>
      <c r="D4586" s="25"/>
      <c r="E4586" s="25"/>
      <c r="F4586" s="25"/>
      <c r="G4586" s="26"/>
      <c r="H4586" s="27"/>
      <c r="I4586" s="28"/>
      <c r="J4586" s="430"/>
      <c r="K4586" s="48"/>
      <c r="L4586" s="457" t="str">
        <f t="shared" si="142"/>
        <v/>
      </c>
      <c r="M4586" s="245" cm="1">
        <f t="array" ref="M4586">SUMPRODUCT(--(N4586:Q4586&lt;&gt;"")) + IF(TRIM(R4586)="",0,LEN(R4586)-LEN(SUBSTITUTE(R4586,",",""))+1)</f>
        <v>0</v>
      </c>
      <c r="N4586" s="242" t="str">
        <f>IF(AND(I4586&lt;&gt;0,I4586&lt;&gt;""),IF(TRIM(SUBSTITUTE(B4586,CHAR(160),""))="","",IF(ISNUMBER(MATCH(TRIM(SUBSTITUTE(B4586,CHAR(160),"")),'Look Up Values'!$B$2:$B$500,0)),"","Origin error")),"")</f>
        <v/>
      </c>
      <c r="O4586" s="242" t="str">
        <f>IF(AND(I4586&lt;&gt;0,I4586&lt;&gt;""),IF(C4586="","",IF(AND(ISNUMBER(--LEFT(C4586,FIND(" ",C4586&amp;" ")-1)),OR(LEN(LEFT(C4586,FIND(" ",C4586&amp;" ")-1))=6,LEN(LEFT(C4586,FIND(" ",C4586&amp;" ")-1))=7),OR(ISNUMBER(MATCH(LEFT(C4586,FIND(" ",C4586&amp;" ")-1),'Look Up Values'!$G$2:$G$1000,0)),ISNUMBER(MATCH(LEFT(C4586,FIND(" ",C4586&amp;" ")-1),'Look Up Values'!$AE$2:$AE$2000,0)))),"","EWC error")),"")</f>
        <v/>
      </c>
      <c r="P4586" s="242" t="str" cm="1">
        <f t="array" ref="P4586">IF(AND(I4586&lt;&gt;0,I4586&lt;&gt;""),IF(D4586="","",IF(ISNUMBER(MATCH(SUBSTITUTE(D4586," ",""),SUBSTITUTE('Look Up Values'!$S$2:$S$120," ",""),0)),"","D&amp;R error")),"")</f>
        <v/>
      </c>
      <c r="Q4586" s="242" t="str" cm="1">
        <f t="array" ref="Q4586">IF(AND(I4586&lt;&gt;0,I4586&lt;&gt;""),IF(G4586="","",IF(ISNUMBER(MATCH(SUBSTITUTE(G4586," ",""),SUBSTITUTE('Look Up Values'!$I$2:$I$10," ",""),0)),"","State error")),"")</f>
        <v/>
      </c>
      <c r="R4586" s="260" t="str">
        <f t="shared" si="143"/>
        <v/>
      </c>
    </row>
    <row r="4587" spans="1:18" ht="15.75">
      <c r="A4587" s="250">
        <v>4580</v>
      </c>
      <c r="B4587" s="198"/>
      <c r="C4587" s="25"/>
      <c r="D4587" s="25"/>
      <c r="E4587" s="25"/>
      <c r="F4587" s="25"/>
      <c r="G4587" s="26"/>
      <c r="H4587" s="27"/>
      <c r="I4587" s="28"/>
      <c r="J4587" s="430"/>
      <c r="K4587" s="48"/>
      <c r="L4587" s="457" t="str">
        <f t="shared" si="142"/>
        <v/>
      </c>
      <c r="M4587" s="245" cm="1">
        <f t="array" ref="M4587">SUMPRODUCT(--(N4587:Q4587&lt;&gt;"")) + IF(TRIM(R4587)="",0,LEN(R4587)-LEN(SUBSTITUTE(R4587,",",""))+1)</f>
        <v>0</v>
      </c>
      <c r="N4587" s="242" t="str">
        <f>IF(AND(I4587&lt;&gt;0,I4587&lt;&gt;""),IF(TRIM(SUBSTITUTE(B4587,CHAR(160),""))="","",IF(ISNUMBER(MATCH(TRIM(SUBSTITUTE(B4587,CHAR(160),"")),'Look Up Values'!$B$2:$B$500,0)),"","Origin error")),"")</f>
        <v/>
      </c>
      <c r="O4587" s="242" t="str">
        <f>IF(AND(I4587&lt;&gt;0,I4587&lt;&gt;""),IF(C4587="","",IF(AND(ISNUMBER(--LEFT(C4587,FIND(" ",C4587&amp;" ")-1)),OR(LEN(LEFT(C4587,FIND(" ",C4587&amp;" ")-1))=6,LEN(LEFT(C4587,FIND(" ",C4587&amp;" ")-1))=7),OR(ISNUMBER(MATCH(LEFT(C4587,FIND(" ",C4587&amp;" ")-1),'Look Up Values'!$G$2:$G$1000,0)),ISNUMBER(MATCH(LEFT(C4587,FIND(" ",C4587&amp;" ")-1),'Look Up Values'!$AE$2:$AE$2000,0)))),"","EWC error")),"")</f>
        <v/>
      </c>
      <c r="P4587" s="242" t="str" cm="1">
        <f t="array" ref="P4587">IF(AND(I4587&lt;&gt;0,I4587&lt;&gt;""),IF(D4587="","",IF(ISNUMBER(MATCH(SUBSTITUTE(D4587," ",""),SUBSTITUTE('Look Up Values'!$S$2:$S$120," ",""),0)),"","D&amp;R error")),"")</f>
        <v/>
      </c>
      <c r="Q4587" s="242" t="str" cm="1">
        <f t="array" ref="Q4587">IF(AND(I4587&lt;&gt;0,I4587&lt;&gt;""),IF(G4587="","",IF(ISNUMBER(MATCH(SUBSTITUTE(G4587," ",""),SUBSTITUTE('Look Up Values'!$I$2:$I$10," ",""),0)),"","State error")),"")</f>
        <v/>
      </c>
      <c r="R4587" s="260" t="str">
        <f t="shared" si="143"/>
        <v/>
      </c>
    </row>
    <row r="4588" spans="1:18" ht="15.75">
      <c r="A4588" s="250">
        <v>4581</v>
      </c>
      <c r="B4588" s="198"/>
      <c r="C4588" s="25"/>
      <c r="D4588" s="25"/>
      <c r="E4588" s="25"/>
      <c r="F4588" s="25"/>
      <c r="G4588" s="26"/>
      <c r="H4588" s="27"/>
      <c r="I4588" s="28"/>
      <c r="J4588" s="430"/>
      <c r="K4588" s="48"/>
      <c r="L4588" s="457" t="str">
        <f t="shared" si="142"/>
        <v/>
      </c>
      <c r="M4588" s="245" cm="1">
        <f t="array" ref="M4588">SUMPRODUCT(--(N4588:Q4588&lt;&gt;"")) + IF(TRIM(R4588)="",0,LEN(R4588)-LEN(SUBSTITUTE(R4588,",",""))+1)</f>
        <v>0</v>
      </c>
      <c r="N4588" s="242" t="str">
        <f>IF(AND(I4588&lt;&gt;0,I4588&lt;&gt;""),IF(TRIM(SUBSTITUTE(B4588,CHAR(160),""))="","",IF(ISNUMBER(MATCH(TRIM(SUBSTITUTE(B4588,CHAR(160),"")),'Look Up Values'!$B$2:$B$500,0)),"","Origin error")),"")</f>
        <v/>
      </c>
      <c r="O4588" s="242" t="str">
        <f>IF(AND(I4588&lt;&gt;0,I4588&lt;&gt;""),IF(C4588="","",IF(AND(ISNUMBER(--LEFT(C4588,FIND(" ",C4588&amp;" ")-1)),OR(LEN(LEFT(C4588,FIND(" ",C4588&amp;" ")-1))=6,LEN(LEFT(C4588,FIND(" ",C4588&amp;" ")-1))=7),OR(ISNUMBER(MATCH(LEFT(C4588,FIND(" ",C4588&amp;" ")-1),'Look Up Values'!$G$2:$G$1000,0)),ISNUMBER(MATCH(LEFT(C4588,FIND(" ",C4588&amp;" ")-1),'Look Up Values'!$AE$2:$AE$2000,0)))),"","EWC error")),"")</f>
        <v/>
      </c>
      <c r="P4588" s="242" t="str" cm="1">
        <f t="array" ref="P4588">IF(AND(I4588&lt;&gt;0,I4588&lt;&gt;""),IF(D4588="","",IF(ISNUMBER(MATCH(SUBSTITUTE(D4588," ",""),SUBSTITUTE('Look Up Values'!$S$2:$S$120," ",""),0)),"","D&amp;R error")),"")</f>
        <v/>
      </c>
      <c r="Q4588" s="242" t="str" cm="1">
        <f t="array" ref="Q4588">IF(AND(I4588&lt;&gt;0,I4588&lt;&gt;""),IF(G4588="","",IF(ISNUMBER(MATCH(SUBSTITUTE(G4588," ",""),SUBSTITUTE('Look Up Values'!$I$2:$I$10," ",""),0)),"","State error")),"")</f>
        <v/>
      </c>
      <c r="R4588" s="260" t="str">
        <f t="shared" si="143"/>
        <v/>
      </c>
    </row>
    <row r="4589" spans="1:18" ht="15.75">
      <c r="A4589" s="250">
        <v>4582</v>
      </c>
      <c r="B4589" s="198"/>
      <c r="C4589" s="25"/>
      <c r="D4589" s="25"/>
      <c r="E4589" s="25"/>
      <c r="F4589" s="25"/>
      <c r="G4589" s="26"/>
      <c r="H4589" s="27"/>
      <c r="I4589" s="28"/>
      <c r="J4589" s="430"/>
      <c r="K4589" s="48"/>
      <c r="L4589" s="457" t="str">
        <f t="shared" si="142"/>
        <v/>
      </c>
      <c r="M4589" s="245" cm="1">
        <f t="array" ref="M4589">SUMPRODUCT(--(N4589:Q4589&lt;&gt;"")) + IF(TRIM(R4589)="",0,LEN(R4589)-LEN(SUBSTITUTE(R4589,",",""))+1)</f>
        <v>0</v>
      </c>
      <c r="N4589" s="242" t="str">
        <f>IF(AND(I4589&lt;&gt;0,I4589&lt;&gt;""),IF(TRIM(SUBSTITUTE(B4589,CHAR(160),""))="","",IF(ISNUMBER(MATCH(TRIM(SUBSTITUTE(B4589,CHAR(160),"")),'Look Up Values'!$B$2:$B$500,0)),"","Origin error")),"")</f>
        <v/>
      </c>
      <c r="O4589" s="242" t="str">
        <f>IF(AND(I4589&lt;&gt;0,I4589&lt;&gt;""),IF(C4589="","",IF(AND(ISNUMBER(--LEFT(C4589,FIND(" ",C4589&amp;" ")-1)),OR(LEN(LEFT(C4589,FIND(" ",C4589&amp;" ")-1))=6,LEN(LEFT(C4589,FIND(" ",C4589&amp;" ")-1))=7),OR(ISNUMBER(MATCH(LEFT(C4589,FIND(" ",C4589&amp;" ")-1),'Look Up Values'!$G$2:$G$1000,0)),ISNUMBER(MATCH(LEFT(C4589,FIND(" ",C4589&amp;" ")-1),'Look Up Values'!$AE$2:$AE$2000,0)))),"","EWC error")),"")</f>
        <v/>
      </c>
      <c r="P4589" s="242" t="str" cm="1">
        <f t="array" ref="P4589">IF(AND(I4589&lt;&gt;0,I4589&lt;&gt;""),IF(D4589="","",IF(ISNUMBER(MATCH(SUBSTITUTE(D4589," ",""),SUBSTITUTE('Look Up Values'!$S$2:$S$120," ",""),0)),"","D&amp;R error")),"")</f>
        <v/>
      </c>
      <c r="Q4589" s="242" t="str" cm="1">
        <f t="array" ref="Q4589">IF(AND(I4589&lt;&gt;0,I4589&lt;&gt;""),IF(G4589="","",IF(ISNUMBER(MATCH(SUBSTITUTE(G4589," ",""),SUBSTITUTE('Look Up Values'!$I$2:$I$10," ",""),0)),"","State error")),"")</f>
        <v/>
      </c>
      <c r="R4589" s="260" t="str">
        <f t="shared" si="143"/>
        <v/>
      </c>
    </row>
    <row r="4590" spans="1:18" ht="15.75">
      <c r="A4590" s="250">
        <v>4583</v>
      </c>
      <c r="B4590" s="198"/>
      <c r="C4590" s="25"/>
      <c r="D4590" s="25"/>
      <c r="E4590" s="25"/>
      <c r="F4590" s="25"/>
      <c r="G4590" s="26"/>
      <c r="H4590" s="27"/>
      <c r="I4590" s="28"/>
      <c r="J4590" s="430"/>
      <c r="K4590" s="48"/>
      <c r="L4590" s="457" t="str">
        <f t="shared" si="142"/>
        <v/>
      </c>
      <c r="M4590" s="245" cm="1">
        <f t="array" ref="M4590">SUMPRODUCT(--(N4590:Q4590&lt;&gt;"")) + IF(TRIM(R4590)="",0,LEN(R4590)-LEN(SUBSTITUTE(R4590,",",""))+1)</f>
        <v>0</v>
      </c>
      <c r="N4590" s="242" t="str">
        <f>IF(AND(I4590&lt;&gt;0,I4590&lt;&gt;""),IF(TRIM(SUBSTITUTE(B4590,CHAR(160),""))="","",IF(ISNUMBER(MATCH(TRIM(SUBSTITUTE(B4590,CHAR(160),"")),'Look Up Values'!$B$2:$B$500,0)),"","Origin error")),"")</f>
        <v/>
      </c>
      <c r="O4590" s="242" t="str">
        <f>IF(AND(I4590&lt;&gt;0,I4590&lt;&gt;""),IF(C4590="","",IF(AND(ISNUMBER(--LEFT(C4590,FIND(" ",C4590&amp;" ")-1)),OR(LEN(LEFT(C4590,FIND(" ",C4590&amp;" ")-1))=6,LEN(LEFT(C4590,FIND(" ",C4590&amp;" ")-1))=7),OR(ISNUMBER(MATCH(LEFT(C4590,FIND(" ",C4590&amp;" ")-1),'Look Up Values'!$G$2:$G$1000,0)),ISNUMBER(MATCH(LEFT(C4590,FIND(" ",C4590&amp;" ")-1),'Look Up Values'!$AE$2:$AE$2000,0)))),"","EWC error")),"")</f>
        <v/>
      </c>
      <c r="P4590" s="242" t="str" cm="1">
        <f t="array" ref="P4590">IF(AND(I4590&lt;&gt;0,I4590&lt;&gt;""),IF(D4590="","",IF(ISNUMBER(MATCH(SUBSTITUTE(D4590," ",""),SUBSTITUTE('Look Up Values'!$S$2:$S$120," ",""),0)),"","D&amp;R error")),"")</f>
        <v/>
      </c>
      <c r="Q4590" s="242" t="str" cm="1">
        <f t="array" ref="Q4590">IF(AND(I4590&lt;&gt;0,I4590&lt;&gt;""),IF(G4590="","",IF(ISNUMBER(MATCH(SUBSTITUTE(G4590," ",""),SUBSTITUTE('Look Up Values'!$I$2:$I$10," ",""),0)),"","State error")),"")</f>
        <v/>
      </c>
      <c r="R4590" s="260" t="str">
        <f t="shared" si="143"/>
        <v/>
      </c>
    </row>
    <row r="4591" spans="1:18" ht="15.75">
      <c r="A4591" s="250">
        <v>4584</v>
      </c>
      <c r="B4591" s="198"/>
      <c r="C4591" s="25"/>
      <c r="D4591" s="25"/>
      <c r="E4591" s="25"/>
      <c r="F4591" s="25"/>
      <c r="G4591" s="26"/>
      <c r="H4591" s="27"/>
      <c r="I4591" s="28"/>
      <c r="J4591" s="430"/>
      <c r="K4591" s="48"/>
      <c r="L4591" s="457" t="str">
        <f t="shared" si="142"/>
        <v/>
      </c>
      <c r="M4591" s="245" cm="1">
        <f t="array" ref="M4591">SUMPRODUCT(--(N4591:Q4591&lt;&gt;"")) + IF(TRIM(R4591)="",0,LEN(R4591)-LEN(SUBSTITUTE(R4591,",",""))+1)</f>
        <v>0</v>
      </c>
      <c r="N4591" s="242" t="str">
        <f>IF(AND(I4591&lt;&gt;0,I4591&lt;&gt;""),IF(TRIM(SUBSTITUTE(B4591,CHAR(160),""))="","",IF(ISNUMBER(MATCH(TRIM(SUBSTITUTE(B4591,CHAR(160),"")),'Look Up Values'!$B$2:$B$500,0)),"","Origin error")),"")</f>
        <v/>
      </c>
      <c r="O4591" s="242" t="str">
        <f>IF(AND(I4591&lt;&gt;0,I4591&lt;&gt;""),IF(C4591="","",IF(AND(ISNUMBER(--LEFT(C4591,FIND(" ",C4591&amp;" ")-1)),OR(LEN(LEFT(C4591,FIND(" ",C4591&amp;" ")-1))=6,LEN(LEFT(C4591,FIND(" ",C4591&amp;" ")-1))=7),OR(ISNUMBER(MATCH(LEFT(C4591,FIND(" ",C4591&amp;" ")-1),'Look Up Values'!$G$2:$G$1000,0)),ISNUMBER(MATCH(LEFT(C4591,FIND(" ",C4591&amp;" ")-1),'Look Up Values'!$AE$2:$AE$2000,0)))),"","EWC error")),"")</f>
        <v/>
      </c>
      <c r="P4591" s="242" t="str" cm="1">
        <f t="array" ref="P4591">IF(AND(I4591&lt;&gt;0,I4591&lt;&gt;""),IF(D4591="","",IF(ISNUMBER(MATCH(SUBSTITUTE(D4591," ",""),SUBSTITUTE('Look Up Values'!$S$2:$S$120," ",""),0)),"","D&amp;R error")),"")</f>
        <v/>
      </c>
      <c r="Q4591" s="242" t="str" cm="1">
        <f t="array" ref="Q4591">IF(AND(I4591&lt;&gt;0,I4591&lt;&gt;""),IF(G4591="","",IF(ISNUMBER(MATCH(SUBSTITUTE(G4591," ",""),SUBSTITUTE('Look Up Values'!$I$2:$I$10," ",""),0)),"","State error")),"")</f>
        <v/>
      </c>
      <c r="R4591" s="260" t="str">
        <f t="shared" si="143"/>
        <v/>
      </c>
    </row>
    <row r="4592" spans="1:18" ht="15.75">
      <c r="A4592" s="250">
        <v>4585</v>
      </c>
      <c r="B4592" s="198"/>
      <c r="C4592" s="25"/>
      <c r="D4592" s="25"/>
      <c r="E4592" s="25"/>
      <c r="F4592" s="25"/>
      <c r="G4592" s="26"/>
      <c r="H4592" s="27"/>
      <c r="I4592" s="28"/>
      <c r="J4592" s="430"/>
      <c r="K4592" s="48"/>
      <c r="L4592" s="457" t="str">
        <f t="shared" si="142"/>
        <v/>
      </c>
      <c r="M4592" s="245" cm="1">
        <f t="array" ref="M4592">SUMPRODUCT(--(N4592:Q4592&lt;&gt;"")) + IF(TRIM(R4592)="",0,LEN(R4592)-LEN(SUBSTITUTE(R4592,",",""))+1)</f>
        <v>0</v>
      </c>
      <c r="N4592" s="242" t="str">
        <f>IF(AND(I4592&lt;&gt;0,I4592&lt;&gt;""),IF(TRIM(SUBSTITUTE(B4592,CHAR(160),""))="","",IF(ISNUMBER(MATCH(TRIM(SUBSTITUTE(B4592,CHAR(160),"")),'Look Up Values'!$B$2:$B$500,0)),"","Origin error")),"")</f>
        <v/>
      </c>
      <c r="O4592" s="242" t="str">
        <f>IF(AND(I4592&lt;&gt;0,I4592&lt;&gt;""),IF(C4592="","",IF(AND(ISNUMBER(--LEFT(C4592,FIND(" ",C4592&amp;" ")-1)),OR(LEN(LEFT(C4592,FIND(" ",C4592&amp;" ")-1))=6,LEN(LEFT(C4592,FIND(" ",C4592&amp;" ")-1))=7),OR(ISNUMBER(MATCH(LEFT(C4592,FIND(" ",C4592&amp;" ")-1),'Look Up Values'!$G$2:$G$1000,0)),ISNUMBER(MATCH(LEFT(C4592,FIND(" ",C4592&amp;" ")-1),'Look Up Values'!$AE$2:$AE$2000,0)))),"","EWC error")),"")</f>
        <v/>
      </c>
      <c r="P4592" s="242" t="str" cm="1">
        <f t="array" ref="P4592">IF(AND(I4592&lt;&gt;0,I4592&lt;&gt;""),IF(D4592="","",IF(ISNUMBER(MATCH(SUBSTITUTE(D4592," ",""),SUBSTITUTE('Look Up Values'!$S$2:$S$120," ",""),0)),"","D&amp;R error")),"")</f>
        <v/>
      </c>
      <c r="Q4592" s="242" t="str" cm="1">
        <f t="array" ref="Q4592">IF(AND(I4592&lt;&gt;0,I4592&lt;&gt;""),IF(G4592="","",IF(ISNUMBER(MATCH(SUBSTITUTE(G4592," ",""),SUBSTITUTE('Look Up Values'!$I$2:$I$10," ",""),0)),"","State error")),"")</f>
        <v/>
      </c>
      <c r="R4592" s="260" t="str">
        <f t="shared" si="143"/>
        <v/>
      </c>
    </row>
    <row r="4593" spans="1:18" ht="15.75">
      <c r="A4593" s="250">
        <v>4586</v>
      </c>
      <c r="B4593" s="198"/>
      <c r="C4593" s="25"/>
      <c r="D4593" s="25"/>
      <c r="E4593" s="25"/>
      <c r="F4593" s="25"/>
      <c r="G4593" s="26"/>
      <c r="H4593" s="27"/>
      <c r="I4593" s="28"/>
      <c r="J4593" s="430"/>
      <c r="K4593" s="48"/>
      <c r="L4593" s="457" t="str">
        <f t="shared" si="142"/>
        <v/>
      </c>
      <c r="M4593" s="245" cm="1">
        <f t="array" ref="M4593">SUMPRODUCT(--(N4593:Q4593&lt;&gt;"")) + IF(TRIM(R4593)="",0,LEN(R4593)-LEN(SUBSTITUTE(R4593,",",""))+1)</f>
        <v>0</v>
      </c>
      <c r="N4593" s="242" t="str">
        <f>IF(AND(I4593&lt;&gt;0,I4593&lt;&gt;""),IF(TRIM(SUBSTITUTE(B4593,CHAR(160),""))="","",IF(ISNUMBER(MATCH(TRIM(SUBSTITUTE(B4593,CHAR(160),"")),'Look Up Values'!$B$2:$B$500,0)),"","Origin error")),"")</f>
        <v/>
      </c>
      <c r="O4593" s="242" t="str">
        <f>IF(AND(I4593&lt;&gt;0,I4593&lt;&gt;""),IF(C4593="","",IF(AND(ISNUMBER(--LEFT(C4593,FIND(" ",C4593&amp;" ")-1)),OR(LEN(LEFT(C4593,FIND(" ",C4593&amp;" ")-1))=6,LEN(LEFT(C4593,FIND(" ",C4593&amp;" ")-1))=7),OR(ISNUMBER(MATCH(LEFT(C4593,FIND(" ",C4593&amp;" ")-1),'Look Up Values'!$G$2:$G$1000,0)),ISNUMBER(MATCH(LEFT(C4593,FIND(" ",C4593&amp;" ")-1),'Look Up Values'!$AE$2:$AE$2000,0)))),"","EWC error")),"")</f>
        <v/>
      </c>
      <c r="P4593" s="242" t="str" cm="1">
        <f t="array" ref="P4593">IF(AND(I4593&lt;&gt;0,I4593&lt;&gt;""),IF(D4593="","",IF(ISNUMBER(MATCH(SUBSTITUTE(D4593," ",""),SUBSTITUTE('Look Up Values'!$S$2:$S$120," ",""),0)),"","D&amp;R error")),"")</f>
        <v/>
      </c>
      <c r="Q4593" s="242" t="str" cm="1">
        <f t="array" ref="Q4593">IF(AND(I4593&lt;&gt;0,I4593&lt;&gt;""),IF(G4593="","",IF(ISNUMBER(MATCH(SUBSTITUTE(G4593," ",""),SUBSTITUTE('Look Up Values'!$I$2:$I$10," ",""),0)),"","State error")),"")</f>
        <v/>
      </c>
      <c r="R4593" s="260" t="str">
        <f t="shared" si="143"/>
        <v/>
      </c>
    </row>
    <row r="4594" spans="1:18" ht="15.75">
      <c r="A4594" s="250">
        <v>4587</v>
      </c>
      <c r="B4594" s="198"/>
      <c r="C4594" s="25"/>
      <c r="D4594" s="25"/>
      <c r="E4594" s="25"/>
      <c r="F4594" s="25"/>
      <c r="G4594" s="26"/>
      <c r="H4594" s="27"/>
      <c r="I4594" s="28"/>
      <c r="J4594" s="430"/>
      <c r="K4594" s="48"/>
      <c r="L4594" s="457" t="str">
        <f t="shared" si="142"/>
        <v/>
      </c>
      <c r="M4594" s="245" cm="1">
        <f t="array" ref="M4594">SUMPRODUCT(--(N4594:Q4594&lt;&gt;"")) + IF(TRIM(R4594)="",0,LEN(R4594)-LEN(SUBSTITUTE(R4594,",",""))+1)</f>
        <v>0</v>
      </c>
      <c r="N4594" s="242" t="str">
        <f>IF(AND(I4594&lt;&gt;0,I4594&lt;&gt;""),IF(TRIM(SUBSTITUTE(B4594,CHAR(160),""))="","",IF(ISNUMBER(MATCH(TRIM(SUBSTITUTE(B4594,CHAR(160),"")),'Look Up Values'!$B$2:$B$500,0)),"","Origin error")),"")</f>
        <v/>
      </c>
      <c r="O4594" s="242" t="str">
        <f>IF(AND(I4594&lt;&gt;0,I4594&lt;&gt;""),IF(C4594="","",IF(AND(ISNUMBER(--LEFT(C4594,FIND(" ",C4594&amp;" ")-1)),OR(LEN(LEFT(C4594,FIND(" ",C4594&amp;" ")-1))=6,LEN(LEFT(C4594,FIND(" ",C4594&amp;" ")-1))=7),OR(ISNUMBER(MATCH(LEFT(C4594,FIND(" ",C4594&amp;" ")-1),'Look Up Values'!$G$2:$G$1000,0)),ISNUMBER(MATCH(LEFT(C4594,FIND(" ",C4594&amp;" ")-1),'Look Up Values'!$AE$2:$AE$2000,0)))),"","EWC error")),"")</f>
        <v/>
      </c>
      <c r="P4594" s="242" t="str" cm="1">
        <f t="array" ref="P4594">IF(AND(I4594&lt;&gt;0,I4594&lt;&gt;""),IF(D4594="","",IF(ISNUMBER(MATCH(SUBSTITUTE(D4594," ",""),SUBSTITUTE('Look Up Values'!$S$2:$S$120," ",""),0)),"","D&amp;R error")),"")</f>
        <v/>
      </c>
      <c r="Q4594" s="242" t="str" cm="1">
        <f t="array" ref="Q4594">IF(AND(I4594&lt;&gt;0,I4594&lt;&gt;""),IF(G4594="","",IF(ISNUMBER(MATCH(SUBSTITUTE(G4594," ",""),SUBSTITUTE('Look Up Values'!$I$2:$I$10," ",""),0)),"","State error")),"")</f>
        <v/>
      </c>
      <c r="R4594" s="260" t="str">
        <f t="shared" si="143"/>
        <v/>
      </c>
    </row>
    <row r="4595" spans="1:18" ht="15.75">
      <c r="A4595" s="250">
        <v>4588</v>
      </c>
      <c r="B4595" s="198"/>
      <c r="C4595" s="25"/>
      <c r="D4595" s="25"/>
      <c r="E4595" s="25"/>
      <c r="F4595" s="25"/>
      <c r="G4595" s="26"/>
      <c r="H4595" s="27"/>
      <c r="I4595" s="28"/>
      <c r="J4595" s="430"/>
      <c r="K4595" s="48"/>
      <c r="L4595" s="457" t="str">
        <f t="shared" si="142"/>
        <v/>
      </c>
      <c r="M4595" s="245" cm="1">
        <f t="array" ref="M4595">SUMPRODUCT(--(N4595:Q4595&lt;&gt;"")) + IF(TRIM(R4595)="",0,LEN(R4595)-LEN(SUBSTITUTE(R4595,",",""))+1)</f>
        <v>0</v>
      </c>
      <c r="N4595" s="242" t="str">
        <f>IF(AND(I4595&lt;&gt;0,I4595&lt;&gt;""),IF(TRIM(SUBSTITUTE(B4595,CHAR(160),""))="","",IF(ISNUMBER(MATCH(TRIM(SUBSTITUTE(B4595,CHAR(160),"")),'Look Up Values'!$B$2:$B$500,0)),"","Origin error")),"")</f>
        <v/>
      </c>
      <c r="O4595" s="242" t="str">
        <f>IF(AND(I4595&lt;&gt;0,I4595&lt;&gt;""),IF(C4595="","",IF(AND(ISNUMBER(--LEFT(C4595,FIND(" ",C4595&amp;" ")-1)),OR(LEN(LEFT(C4595,FIND(" ",C4595&amp;" ")-1))=6,LEN(LEFT(C4595,FIND(" ",C4595&amp;" ")-1))=7),OR(ISNUMBER(MATCH(LEFT(C4595,FIND(" ",C4595&amp;" ")-1),'Look Up Values'!$G$2:$G$1000,0)),ISNUMBER(MATCH(LEFT(C4595,FIND(" ",C4595&amp;" ")-1),'Look Up Values'!$AE$2:$AE$2000,0)))),"","EWC error")),"")</f>
        <v/>
      </c>
      <c r="P4595" s="242" t="str" cm="1">
        <f t="array" ref="P4595">IF(AND(I4595&lt;&gt;0,I4595&lt;&gt;""),IF(D4595="","",IF(ISNUMBER(MATCH(SUBSTITUTE(D4595," ",""),SUBSTITUTE('Look Up Values'!$S$2:$S$120," ",""),0)),"","D&amp;R error")),"")</f>
        <v/>
      </c>
      <c r="Q4595" s="242" t="str" cm="1">
        <f t="array" ref="Q4595">IF(AND(I4595&lt;&gt;0,I4595&lt;&gt;""),IF(G4595="","",IF(ISNUMBER(MATCH(SUBSTITUTE(G4595," ",""),SUBSTITUTE('Look Up Values'!$I$2:$I$10," ",""),0)),"","State error")),"")</f>
        <v/>
      </c>
      <c r="R4595" s="260" t="str">
        <f t="shared" si="143"/>
        <v/>
      </c>
    </row>
    <row r="4596" spans="1:18" ht="15.75">
      <c r="A4596" s="250">
        <v>4589</v>
      </c>
      <c r="B4596" s="198"/>
      <c r="C4596" s="25"/>
      <c r="D4596" s="25"/>
      <c r="E4596" s="25"/>
      <c r="F4596" s="25"/>
      <c r="G4596" s="26"/>
      <c r="H4596" s="27"/>
      <c r="I4596" s="28"/>
      <c r="J4596" s="430"/>
      <c r="K4596" s="48"/>
      <c r="L4596" s="457" t="str">
        <f t="shared" si="142"/>
        <v/>
      </c>
      <c r="M4596" s="245" cm="1">
        <f t="array" ref="M4596">SUMPRODUCT(--(N4596:Q4596&lt;&gt;"")) + IF(TRIM(R4596)="",0,LEN(R4596)-LEN(SUBSTITUTE(R4596,",",""))+1)</f>
        <v>0</v>
      </c>
      <c r="N4596" s="242" t="str">
        <f>IF(AND(I4596&lt;&gt;0,I4596&lt;&gt;""),IF(TRIM(SUBSTITUTE(B4596,CHAR(160),""))="","",IF(ISNUMBER(MATCH(TRIM(SUBSTITUTE(B4596,CHAR(160),"")),'Look Up Values'!$B$2:$B$500,0)),"","Origin error")),"")</f>
        <v/>
      </c>
      <c r="O4596" s="242" t="str">
        <f>IF(AND(I4596&lt;&gt;0,I4596&lt;&gt;""),IF(C4596="","",IF(AND(ISNUMBER(--LEFT(C4596,FIND(" ",C4596&amp;" ")-1)),OR(LEN(LEFT(C4596,FIND(" ",C4596&amp;" ")-1))=6,LEN(LEFT(C4596,FIND(" ",C4596&amp;" ")-1))=7),OR(ISNUMBER(MATCH(LEFT(C4596,FIND(" ",C4596&amp;" ")-1),'Look Up Values'!$G$2:$G$1000,0)),ISNUMBER(MATCH(LEFT(C4596,FIND(" ",C4596&amp;" ")-1),'Look Up Values'!$AE$2:$AE$2000,0)))),"","EWC error")),"")</f>
        <v/>
      </c>
      <c r="P4596" s="242" t="str" cm="1">
        <f t="array" ref="P4596">IF(AND(I4596&lt;&gt;0,I4596&lt;&gt;""),IF(D4596="","",IF(ISNUMBER(MATCH(SUBSTITUTE(D4596," ",""),SUBSTITUTE('Look Up Values'!$S$2:$S$120," ",""),0)),"","D&amp;R error")),"")</f>
        <v/>
      </c>
      <c r="Q4596" s="242" t="str" cm="1">
        <f t="array" ref="Q4596">IF(AND(I4596&lt;&gt;0,I4596&lt;&gt;""),IF(G4596="","",IF(ISNUMBER(MATCH(SUBSTITUTE(G4596," ",""),SUBSTITUTE('Look Up Values'!$I$2:$I$10," ",""),0)),"","State error")),"")</f>
        <v/>
      </c>
      <c r="R4596" s="260" t="str">
        <f t="shared" si="143"/>
        <v/>
      </c>
    </row>
    <row r="4597" spans="1:18" ht="15.75">
      <c r="A4597" s="250">
        <v>4590</v>
      </c>
      <c r="B4597" s="198"/>
      <c r="C4597" s="25"/>
      <c r="D4597" s="25"/>
      <c r="E4597" s="25"/>
      <c r="F4597" s="25"/>
      <c r="G4597" s="26"/>
      <c r="H4597" s="27"/>
      <c r="I4597" s="28"/>
      <c r="J4597" s="430"/>
      <c r="K4597" s="48"/>
      <c r="L4597" s="457" t="str">
        <f t="shared" si="142"/>
        <v/>
      </c>
      <c r="M4597" s="245" cm="1">
        <f t="array" ref="M4597">SUMPRODUCT(--(N4597:Q4597&lt;&gt;"")) + IF(TRIM(R4597)="",0,LEN(R4597)-LEN(SUBSTITUTE(R4597,",",""))+1)</f>
        <v>0</v>
      </c>
      <c r="N4597" s="242" t="str">
        <f>IF(AND(I4597&lt;&gt;0,I4597&lt;&gt;""),IF(TRIM(SUBSTITUTE(B4597,CHAR(160),""))="","",IF(ISNUMBER(MATCH(TRIM(SUBSTITUTE(B4597,CHAR(160),"")),'Look Up Values'!$B$2:$B$500,0)),"","Origin error")),"")</f>
        <v/>
      </c>
      <c r="O4597" s="242" t="str">
        <f>IF(AND(I4597&lt;&gt;0,I4597&lt;&gt;""),IF(C4597="","",IF(AND(ISNUMBER(--LEFT(C4597,FIND(" ",C4597&amp;" ")-1)),OR(LEN(LEFT(C4597,FIND(" ",C4597&amp;" ")-1))=6,LEN(LEFT(C4597,FIND(" ",C4597&amp;" ")-1))=7),OR(ISNUMBER(MATCH(LEFT(C4597,FIND(" ",C4597&amp;" ")-1),'Look Up Values'!$G$2:$G$1000,0)),ISNUMBER(MATCH(LEFT(C4597,FIND(" ",C4597&amp;" ")-1),'Look Up Values'!$AE$2:$AE$2000,0)))),"","EWC error")),"")</f>
        <v/>
      </c>
      <c r="P4597" s="242" t="str" cm="1">
        <f t="array" ref="P4597">IF(AND(I4597&lt;&gt;0,I4597&lt;&gt;""),IF(D4597="","",IF(ISNUMBER(MATCH(SUBSTITUTE(D4597," ",""),SUBSTITUTE('Look Up Values'!$S$2:$S$120," ",""),0)),"","D&amp;R error")),"")</f>
        <v/>
      </c>
      <c r="Q4597" s="242" t="str" cm="1">
        <f t="array" ref="Q4597">IF(AND(I4597&lt;&gt;0,I4597&lt;&gt;""),IF(G4597="","",IF(ISNUMBER(MATCH(SUBSTITUTE(G4597," ",""),SUBSTITUTE('Look Up Values'!$I$2:$I$10," ",""),0)),"","State error")),"")</f>
        <v/>
      </c>
      <c r="R4597" s="260" t="str">
        <f t="shared" si="143"/>
        <v/>
      </c>
    </row>
    <row r="4598" spans="1:18" ht="15.75">
      <c r="A4598" s="250">
        <v>4591</v>
      </c>
      <c r="B4598" s="198"/>
      <c r="C4598" s="25"/>
      <c r="D4598" s="25"/>
      <c r="E4598" s="25"/>
      <c r="F4598" s="25"/>
      <c r="G4598" s="26"/>
      <c r="H4598" s="27"/>
      <c r="I4598" s="28"/>
      <c r="J4598" s="430"/>
      <c r="K4598" s="48"/>
      <c r="L4598" s="457" t="str">
        <f t="shared" si="142"/>
        <v/>
      </c>
      <c r="M4598" s="245" cm="1">
        <f t="array" ref="M4598">SUMPRODUCT(--(N4598:Q4598&lt;&gt;"")) + IF(TRIM(R4598)="",0,LEN(R4598)-LEN(SUBSTITUTE(R4598,",",""))+1)</f>
        <v>0</v>
      </c>
      <c r="N4598" s="242" t="str">
        <f>IF(AND(I4598&lt;&gt;0,I4598&lt;&gt;""),IF(TRIM(SUBSTITUTE(B4598,CHAR(160),""))="","",IF(ISNUMBER(MATCH(TRIM(SUBSTITUTE(B4598,CHAR(160),"")),'Look Up Values'!$B$2:$B$500,0)),"","Origin error")),"")</f>
        <v/>
      </c>
      <c r="O4598" s="242" t="str">
        <f>IF(AND(I4598&lt;&gt;0,I4598&lt;&gt;""),IF(C4598="","",IF(AND(ISNUMBER(--LEFT(C4598,FIND(" ",C4598&amp;" ")-1)),OR(LEN(LEFT(C4598,FIND(" ",C4598&amp;" ")-1))=6,LEN(LEFT(C4598,FIND(" ",C4598&amp;" ")-1))=7),OR(ISNUMBER(MATCH(LEFT(C4598,FIND(" ",C4598&amp;" ")-1),'Look Up Values'!$G$2:$G$1000,0)),ISNUMBER(MATCH(LEFT(C4598,FIND(" ",C4598&amp;" ")-1),'Look Up Values'!$AE$2:$AE$2000,0)))),"","EWC error")),"")</f>
        <v/>
      </c>
      <c r="P4598" s="242" t="str" cm="1">
        <f t="array" ref="P4598">IF(AND(I4598&lt;&gt;0,I4598&lt;&gt;""),IF(D4598="","",IF(ISNUMBER(MATCH(SUBSTITUTE(D4598," ",""),SUBSTITUTE('Look Up Values'!$S$2:$S$120," ",""),0)),"","D&amp;R error")),"")</f>
        <v/>
      </c>
      <c r="Q4598" s="242" t="str" cm="1">
        <f t="array" ref="Q4598">IF(AND(I4598&lt;&gt;0,I4598&lt;&gt;""),IF(G4598="","",IF(ISNUMBER(MATCH(SUBSTITUTE(G4598," ",""),SUBSTITUTE('Look Up Values'!$I$2:$I$10," ",""),0)),"","State error")),"")</f>
        <v/>
      </c>
      <c r="R4598" s="260" t="str">
        <f t="shared" si="143"/>
        <v/>
      </c>
    </row>
    <row r="4599" spans="1:18" ht="15.75">
      <c r="A4599" s="250">
        <v>4592</v>
      </c>
      <c r="B4599" s="198"/>
      <c r="C4599" s="25"/>
      <c r="D4599" s="25"/>
      <c r="E4599" s="25"/>
      <c r="F4599" s="25"/>
      <c r="G4599" s="26"/>
      <c r="H4599" s="27"/>
      <c r="I4599" s="28"/>
      <c r="J4599" s="430"/>
      <c r="K4599" s="48"/>
      <c r="L4599" s="457" t="str">
        <f t="shared" si="142"/>
        <v/>
      </c>
      <c r="M4599" s="245" cm="1">
        <f t="array" ref="M4599">SUMPRODUCT(--(N4599:Q4599&lt;&gt;"")) + IF(TRIM(R4599)="",0,LEN(R4599)-LEN(SUBSTITUTE(R4599,",",""))+1)</f>
        <v>0</v>
      </c>
      <c r="N4599" s="242" t="str">
        <f>IF(AND(I4599&lt;&gt;0,I4599&lt;&gt;""),IF(TRIM(SUBSTITUTE(B4599,CHAR(160),""))="","",IF(ISNUMBER(MATCH(TRIM(SUBSTITUTE(B4599,CHAR(160),"")),'Look Up Values'!$B$2:$B$500,0)),"","Origin error")),"")</f>
        <v/>
      </c>
      <c r="O4599" s="242" t="str">
        <f>IF(AND(I4599&lt;&gt;0,I4599&lt;&gt;""),IF(C4599="","",IF(AND(ISNUMBER(--LEFT(C4599,FIND(" ",C4599&amp;" ")-1)),OR(LEN(LEFT(C4599,FIND(" ",C4599&amp;" ")-1))=6,LEN(LEFT(C4599,FIND(" ",C4599&amp;" ")-1))=7),OR(ISNUMBER(MATCH(LEFT(C4599,FIND(" ",C4599&amp;" ")-1),'Look Up Values'!$G$2:$G$1000,0)),ISNUMBER(MATCH(LEFT(C4599,FIND(" ",C4599&amp;" ")-1),'Look Up Values'!$AE$2:$AE$2000,0)))),"","EWC error")),"")</f>
        <v/>
      </c>
      <c r="P4599" s="242" t="str" cm="1">
        <f t="array" ref="P4599">IF(AND(I4599&lt;&gt;0,I4599&lt;&gt;""),IF(D4599="","",IF(ISNUMBER(MATCH(SUBSTITUTE(D4599," ",""),SUBSTITUTE('Look Up Values'!$S$2:$S$120," ",""),0)),"","D&amp;R error")),"")</f>
        <v/>
      </c>
      <c r="Q4599" s="242" t="str" cm="1">
        <f t="array" ref="Q4599">IF(AND(I4599&lt;&gt;0,I4599&lt;&gt;""),IF(G4599="","",IF(ISNUMBER(MATCH(SUBSTITUTE(G4599," ",""),SUBSTITUTE('Look Up Values'!$I$2:$I$10," ",""),0)),"","State error")),"")</f>
        <v/>
      </c>
      <c r="R4599" s="260" t="str">
        <f t="shared" si="143"/>
        <v/>
      </c>
    </row>
    <row r="4600" spans="1:18" ht="15.75">
      <c r="A4600" s="250">
        <v>4593</v>
      </c>
      <c r="B4600" s="198"/>
      <c r="C4600" s="25"/>
      <c r="D4600" s="25"/>
      <c r="E4600" s="25"/>
      <c r="F4600" s="25"/>
      <c r="G4600" s="26"/>
      <c r="H4600" s="27"/>
      <c r="I4600" s="28"/>
      <c r="J4600" s="430"/>
      <c r="K4600" s="48"/>
      <c r="L4600" s="457" t="str">
        <f t="shared" si="142"/>
        <v/>
      </c>
      <c r="M4600" s="245" cm="1">
        <f t="array" ref="M4600">SUMPRODUCT(--(N4600:Q4600&lt;&gt;"")) + IF(TRIM(R4600)="",0,LEN(R4600)-LEN(SUBSTITUTE(R4600,",",""))+1)</f>
        <v>0</v>
      </c>
      <c r="N4600" s="242" t="str">
        <f>IF(AND(I4600&lt;&gt;0,I4600&lt;&gt;""),IF(TRIM(SUBSTITUTE(B4600,CHAR(160),""))="","",IF(ISNUMBER(MATCH(TRIM(SUBSTITUTE(B4600,CHAR(160),"")),'Look Up Values'!$B$2:$B$500,0)),"","Origin error")),"")</f>
        <v/>
      </c>
      <c r="O4600" s="242" t="str">
        <f>IF(AND(I4600&lt;&gt;0,I4600&lt;&gt;""),IF(C4600="","",IF(AND(ISNUMBER(--LEFT(C4600,FIND(" ",C4600&amp;" ")-1)),OR(LEN(LEFT(C4600,FIND(" ",C4600&amp;" ")-1))=6,LEN(LEFT(C4600,FIND(" ",C4600&amp;" ")-1))=7),OR(ISNUMBER(MATCH(LEFT(C4600,FIND(" ",C4600&amp;" ")-1),'Look Up Values'!$G$2:$G$1000,0)),ISNUMBER(MATCH(LEFT(C4600,FIND(" ",C4600&amp;" ")-1),'Look Up Values'!$AE$2:$AE$2000,0)))),"","EWC error")),"")</f>
        <v/>
      </c>
      <c r="P4600" s="242" t="str" cm="1">
        <f t="array" ref="P4600">IF(AND(I4600&lt;&gt;0,I4600&lt;&gt;""),IF(D4600="","",IF(ISNUMBER(MATCH(SUBSTITUTE(D4600," ",""),SUBSTITUTE('Look Up Values'!$S$2:$S$120," ",""),0)),"","D&amp;R error")),"")</f>
        <v/>
      </c>
      <c r="Q4600" s="242" t="str" cm="1">
        <f t="array" ref="Q4600">IF(AND(I4600&lt;&gt;0,I4600&lt;&gt;""),IF(G4600="","",IF(ISNUMBER(MATCH(SUBSTITUTE(G4600," ",""),SUBSTITUTE('Look Up Values'!$I$2:$I$10," ",""),0)),"","State error")),"")</f>
        <v/>
      </c>
      <c r="R4600" s="260" t="str">
        <f t="shared" si="143"/>
        <v/>
      </c>
    </row>
    <row r="4601" spans="1:18" ht="15.75">
      <c r="A4601" s="250">
        <v>4594</v>
      </c>
      <c r="B4601" s="198"/>
      <c r="C4601" s="25"/>
      <c r="D4601" s="25"/>
      <c r="E4601" s="25"/>
      <c r="F4601" s="25"/>
      <c r="G4601" s="26"/>
      <c r="H4601" s="27"/>
      <c r="I4601" s="28"/>
      <c r="J4601" s="430"/>
      <c r="K4601" s="48"/>
      <c r="L4601" s="457" t="str">
        <f t="shared" si="142"/>
        <v/>
      </c>
      <c r="M4601" s="245" cm="1">
        <f t="array" ref="M4601">SUMPRODUCT(--(N4601:Q4601&lt;&gt;"")) + IF(TRIM(R4601)="",0,LEN(R4601)-LEN(SUBSTITUTE(R4601,",",""))+1)</f>
        <v>0</v>
      </c>
      <c r="N4601" s="242" t="str">
        <f>IF(AND(I4601&lt;&gt;0,I4601&lt;&gt;""),IF(TRIM(SUBSTITUTE(B4601,CHAR(160),""))="","",IF(ISNUMBER(MATCH(TRIM(SUBSTITUTE(B4601,CHAR(160),"")),'Look Up Values'!$B$2:$B$500,0)),"","Origin error")),"")</f>
        <v/>
      </c>
      <c r="O4601" s="242" t="str">
        <f>IF(AND(I4601&lt;&gt;0,I4601&lt;&gt;""),IF(C4601="","",IF(AND(ISNUMBER(--LEFT(C4601,FIND(" ",C4601&amp;" ")-1)),OR(LEN(LEFT(C4601,FIND(" ",C4601&amp;" ")-1))=6,LEN(LEFT(C4601,FIND(" ",C4601&amp;" ")-1))=7),OR(ISNUMBER(MATCH(LEFT(C4601,FIND(" ",C4601&amp;" ")-1),'Look Up Values'!$G$2:$G$1000,0)),ISNUMBER(MATCH(LEFT(C4601,FIND(" ",C4601&amp;" ")-1),'Look Up Values'!$AE$2:$AE$2000,0)))),"","EWC error")),"")</f>
        <v/>
      </c>
      <c r="P4601" s="242" t="str" cm="1">
        <f t="array" ref="P4601">IF(AND(I4601&lt;&gt;0,I4601&lt;&gt;""),IF(D4601="","",IF(ISNUMBER(MATCH(SUBSTITUTE(D4601," ",""),SUBSTITUTE('Look Up Values'!$S$2:$S$120," ",""),0)),"","D&amp;R error")),"")</f>
        <v/>
      </c>
      <c r="Q4601" s="242" t="str" cm="1">
        <f t="array" ref="Q4601">IF(AND(I4601&lt;&gt;0,I4601&lt;&gt;""),IF(G4601="","",IF(ISNUMBER(MATCH(SUBSTITUTE(G4601," ",""),SUBSTITUTE('Look Up Values'!$I$2:$I$10," ",""),0)),"","State error")),"")</f>
        <v/>
      </c>
      <c r="R4601" s="260" t="str">
        <f t="shared" si="143"/>
        <v/>
      </c>
    </row>
    <row r="4602" spans="1:18" ht="15.75">
      <c r="A4602" s="250">
        <v>4595</v>
      </c>
      <c r="B4602" s="198"/>
      <c r="C4602" s="25"/>
      <c r="D4602" s="25"/>
      <c r="E4602" s="25"/>
      <c r="F4602" s="25"/>
      <c r="G4602" s="26"/>
      <c r="H4602" s="27"/>
      <c r="I4602" s="28"/>
      <c r="J4602" s="430"/>
      <c r="K4602" s="48"/>
      <c r="L4602" s="457" t="str">
        <f t="shared" si="142"/>
        <v/>
      </c>
      <c r="M4602" s="245" cm="1">
        <f t="array" ref="M4602">SUMPRODUCT(--(N4602:Q4602&lt;&gt;"")) + IF(TRIM(R4602)="",0,LEN(R4602)-LEN(SUBSTITUTE(R4602,",",""))+1)</f>
        <v>0</v>
      </c>
      <c r="N4602" s="242" t="str">
        <f>IF(AND(I4602&lt;&gt;0,I4602&lt;&gt;""),IF(TRIM(SUBSTITUTE(B4602,CHAR(160),""))="","",IF(ISNUMBER(MATCH(TRIM(SUBSTITUTE(B4602,CHAR(160),"")),'Look Up Values'!$B$2:$B$500,0)),"","Origin error")),"")</f>
        <v/>
      </c>
      <c r="O4602" s="242" t="str">
        <f>IF(AND(I4602&lt;&gt;0,I4602&lt;&gt;""),IF(C4602="","",IF(AND(ISNUMBER(--LEFT(C4602,FIND(" ",C4602&amp;" ")-1)),OR(LEN(LEFT(C4602,FIND(" ",C4602&amp;" ")-1))=6,LEN(LEFT(C4602,FIND(" ",C4602&amp;" ")-1))=7),OR(ISNUMBER(MATCH(LEFT(C4602,FIND(" ",C4602&amp;" ")-1),'Look Up Values'!$G$2:$G$1000,0)),ISNUMBER(MATCH(LEFT(C4602,FIND(" ",C4602&amp;" ")-1),'Look Up Values'!$AE$2:$AE$2000,0)))),"","EWC error")),"")</f>
        <v/>
      </c>
      <c r="P4602" s="242" t="str" cm="1">
        <f t="array" ref="P4602">IF(AND(I4602&lt;&gt;0,I4602&lt;&gt;""),IF(D4602="","",IF(ISNUMBER(MATCH(SUBSTITUTE(D4602," ",""),SUBSTITUTE('Look Up Values'!$S$2:$S$120," ",""),0)),"","D&amp;R error")),"")</f>
        <v/>
      </c>
      <c r="Q4602" s="242" t="str" cm="1">
        <f t="array" ref="Q4602">IF(AND(I4602&lt;&gt;0,I4602&lt;&gt;""),IF(G4602="","",IF(ISNUMBER(MATCH(SUBSTITUTE(G4602," ",""),SUBSTITUTE('Look Up Values'!$I$2:$I$10," ",""),0)),"","State error")),"")</f>
        <v/>
      </c>
      <c r="R4602" s="260" t="str">
        <f t="shared" si="143"/>
        <v/>
      </c>
    </row>
    <row r="4603" spans="1:18" ht="15.75">
      <c r="A4603" s="250">
        <v>4596</v>
      </c>
      <c r="B4603" s="198"/>
      <c r="C4603" s="25"/>
      <c r="D4603" s="25"/>
      <c r="E4603" s="25"/>
      <c r="F4603" s="25"/>
      <c r="G4603" s="26"/>
      <c r="H4603" s="27"/>
      <c r="I4603" s="28"/>
      <c r="J4603" s="430"/>
      <c r="K4603" s="48"/>
      <c r="L4603" s="457" t="str">
        <f t="shared" si="142"/>
        <v/>
      </c>
      <c r="M4603" s="245" cm="1">
        <f t="array" ref="M4603">SUMPRODUCT(--(N4603:Q4603&lt;&gt;"")) + IF(TRIM(R4603)="",0,LEN(R4603)-LEN(SUBSTITUTE(R4603,",",""))+1)</f>
        <v>0</v>
      </c>
      <c r="N4603" s="242" t="str">
        <f>IF(AND(I4603&lt;&gt;0,I4603&lt;&gt;""),IF(TRIM(SUBSTITUTE(B4603,CHAR(160),""))="","",IF(ISNUMBER(MATCH(TRIM(SUBSTITUTE(B4603,CHAR(160),"")),'Look Up Values'!$B$2:$B$500,0)),"","Origin error")),"")</f>
        <v/>
      </c>
      <c r="O4603" s="242" t="str">
        <f>IF(AND(I4603&lt;&gt;0,I4603&lt;&gt;""),IF(C4603="","",IF(AND(ISNUMBER(--LEFT(C4603,FIND(" ",C4603&amp;" ")-1)),OR(LEN(LEFT(C4603,FIND(" ",C4603&amp;" ")-1))=6,LEN(LEFT(C4603,FIND(" ",C4603&amp;" ")-1))=7),OR(ISNUMBER(MATCH(LEFT(C4603,FIND(" ",C4603&amp;" ")-1),'Look Up Values'!$G$2:$G$1000,0)),ISNUMBER(MATCH(LEFT(C4603,FIND(" ",C4603&amp;" ")-1),'Look Up Values'!$AE$2:$AE$2000,0)))),"","EWC error")),"")</f>
        <v/>
      </c>
      <c r="P4603" s="242" t="str" cm="1">
        <f t="array" ref="P4603">IF(AND(I4603&lt;&gt;0,I4603&lt;&gt;""),IF(D4603="","",IF(ISNUMBER(MATCH(SUBSTITUTE(D4603," ",""),SUBSTITUTE('Look Up Values'!$S$2:$S$120," ",""),0)),"","D&amp;R error")),"")</f>
        <v/>
      </c>
      <c r="Q4603" s="242" t="str" cm="1">
        <f t="array" ref="Q4603">IF(AND(I4603&lt;&gt;0,I4603&lt;&gt;""),IF(G4603="","",IF(ISNUMBER(MATCH(SUBSTITUTE(G4603," ",""),SUBSTITUTE('Look Up Values'!$I$2:$I$10," ",""),0)),"","State error")),"")</f>
        <v/>
      </c>
      <c r="R4603" s="260" t="str">
        <f t="shared" si="143"/>
        <v/>
      </c>
    </row>
    <row r="4604" spans="1:18" ht="15.75">
      <c r="A4604" s="250">
        <v>4597</v>
      </c>
      <c r="B4604" s="198"/>
      <c r="C4604" s="25"/>
      <c r="D4604" s="25"/>
      <c r="E4604" s="25"/>
      <c r="F4604" s="25"/>
      <c r="G4604" s="26"/>
      <c r="H4604" s="27"/>
      <c r="I4604" s="28"/>
      <c r="J4604" s="430"/>
      <c r="K4604" s="48"/>
      <c r="L4604" s="457" t="str">
        <f t="shared" si="142"/>
        <v/>
      </c>
      <c r="M4604" s="245" cm="1">
        <f t="array" ref="M4604">SUMPRODUCT(--(N4604:Q4604&lt;&gt;"")) + IF(TRIM(R4604)="",0,LEN(R4604)-LEN(SUBSTITUTE(R4604,",",""))+1)</f>
        <v>0</v>
      </c>
      <c r="N4604" s="242" t="str">
        <f>IF(AND(I4604&lt;&gt;0,I4604&lt;&gt;""),IF(TRIM(SUBSTITUTE(B4604,CHAR(160),""))="","",IF(ISNUMBER(MATCH(TRIM(SUBSTITUTE(B4604,CHAR(160),"")),'Look Up Values'!$B$2:$B$500,0)),"","Origin error")),"")</f>
        <v/>
      </c>
      <c r="O4604" s="242" t="str">
        <f>IF(AND(I4604&lt;&gt;0,I4604&lt;&gt;""),IF(C4604="","",IF(AND(ISNUMBER(--LEFT(C4604,FIND(" ",C4604&amp;" ")-1)),OR(LEN(LEFT(C4604,FIND(" ",C4604&amp;" ")-1))=6,LEN(LEFT(C4604,FIND(" ",C4604&amp;" ")-1))=7),OR(ISNUMBER(MATCH(LEFT(C4604,FIND(" ",C4604&amp;" ")-1),'Look Up Values'!$G$2:$G$1000,0)),ISNUMBER(MATCH(LEFT(C4604,FIND(" ",C4604&amp;" ")-1),'Look Up Values'!$AE$2:$AE$2000,0)))),"","EWC error")),"")</f>
        <v/>
      </c>
      <c r="P4604" s="242" t="str" cm="1">
        <f t="array" ref="P4604">IF(AND(I4604&lt;&gt;0,I4604&lt;&gt;""),IF(D4604="","",IF(ISNUMBER(MATCH(SUBSTITUTE(D4604," ",""),SUBSTITUTE('Look Up Values'!$S$2:$S$120," ",""),0)),"","D&amp;R error")),"")</f>
        <v/>
      </c>
      <c r="Q4604" s="242" t="str" cm="1">
        <f t="array" ref="Q4604">IF(AND(I4604&lt;&gt;0,I4604&lt;&gt;""),IF(G4604="","",IF(ISNUMBER(MATCH(SUBSTITUTE(G4604," ",""),SUBSTITUTE('Look Up Values'!$I$2:$I$10," ",""),0)),"","State error")),"")</f>
        <v/>
      </c>
      <c r="R4604" s="260" t="str">
        <f t="shared" si="143"/>
        <v/>
      </c>
    </row>
    <row r="4605" spans="1:18" ht="15.75">
      <c r="A4605" s="250">
        <v>4598</v>
      </c>
      <c r="B4605" s="198"/>
      <c r="C4605" s="25"/>
      <c r="D4605" s="25"/>
      <c r="E4605" s="25"/>
      <c r="F4605" s="25"/>
      <c r="G4605" s="26"/>
      <c r="H4605" s="27"/>
      <c r="I4605" s="28"/>
      <c r="J4605" s="430"/>
      <c r="K4605" s="48"/>
      <c r="L4605" s="457" t="str">
        <f t="shared" si="142"/>
        <v/>
      </c>
      <c r="M4605" s="245" cm="1">
        <f t="array" ref="M4605">SUMPRODUCT(--(N4605:Q4605&lt;&gt;"")) + IF(TRIM(R4605)="",0,LEN(R4605)-LEN(SUBSTITUTE(R4605,",",""))+1)</f>
        <v>0</v>
      </c>
      <c r="N4605" s="242" t="str">
        <f>IF(AND(I4605&lt;&gt;0,I4605&lt;&gt;""),IF(TRIM(SUBSTITUTE(B4605,CHAR(160),""))="","",IF(ISNUMBER(MATCH(TRIM(SUBSTITUTE(B4605,CHAR(160),"")),'Look Up Values'!$B$2:$B$500,0)),"","Origin error")),"")</f>
        <v/>
      </c>
      <c r="O4605" s="242" t="str">
        <f>IF(AND(I4605&lt;&gt;0,I4605&lt;&gt;""),IF(C4605="","",IF(AND(ISNUMBER(--LEFT(C4605,FIND(" ",C4605&amp;" ")-1)),OR(LEN(LEFT(C4605,FIND(" ",C4605&amp;" ")-1))=6,LEN(LEFT(C4605,FIND(" ",C4605&amp;" ")-1))=7),OR(ISNUMBER(MATCH(LEFT(C4605,FIND(" ",C4605&amp;" ")-1),'Look Up Values'!$G$2:$G$1000,0)),ISNUMBER(MATCH(LEFT(C4605,FIND(" ",C4605&amp;" ")-1),'Look Up Values'!$AE$2:$AE$2000,0)))),"","EWC error")),"")</f>
        <v/>
      </c>
      <c r="P4605" s="242" t="str" cm="1">
        <f t="array" ref="P4605">IF(AND(I4605&lt;&gt;0,I4605&lt;&gt;""),IF(D4605="","",IF(ISNUMBER(MATCH(SUBSTITUTE(D4605," ",""),SUBSTITUTE('Look Up Values'!$S$2:$S$120," ",""),0)),"","D&amp;R error")),"")</f>
        <v/>
      </c>
      <c r="Q4605" s="242" t="str" cm="1">
        <f t="array" ref="Q4605">IF(AND(I4605&lt;&gt;0,I4605&lt;&gt;""),IF(G4605="","",IF(ISNUMBER(MATCH(SUBSTITUTE(G4605," ",""),SUBSTITUTE('Look Up Values'!$I$2:$I$10," ",""),0)),"","State error")),"")</f>
        <v/>
      </c>
      <c r="R4605" s="260" t="str">
        <f t="shared" si="143"/>
        <v/>
      </c>
    </row>
    <row r="4606" spans="1:18" ht="15.75">
      <c r="A4606" s="250">
        <v>4599</v>
      </c>
      <c r="B4606" s="198"/>
      <c r="C4606" s="25"/>
      <c r="D4606" s="25"/>
      <c r="E4606" s="25"/>
      <c r="F4606" s="25"/>
      <c r="G4606" s="26"/>
      <c r="H4606" s="27"/>
      <c r="I4606" s="28"/>
      <c r="J4606" s="430"/>
      <c r="K4606" s="48"/>
      <c r="L4606" s="457" t="str">
        <f t="shared" si="142"/>
        <v/>
      </c>
      <c r="M4606" s="245" cm="1">
        <f t="array" ref="M4606">SUMPRODUCT(--(N4606:Q4606&lt;&gt;"")) + IF(TRIM(R4606)="",0,LEN(R4606)-LEN(SUBSTITUTE(R4606,",",""))+1)</f>
        <v>0</v>
      </c>
      <c r="N4606" s="242" t="str">
        <f>IF(AND(I4606&lt;&gt;0,I4606&lt;&gt;""),IF(TRIM(SUBSTITUTE(B4606,CHAR(160),""))="","",IF(ISNUMBER(MATCH(TRIM(SUBSTITUTE(B4606,CHAR(160),"")),'Look Up Values'!$B$2:$B$500,0)),"","Origin error")),"")</f>
        <v/>
      </c>
      <c r="O4606" s="242" t="str">
        <f>IF(AND(I4606&lt;&gt;0,I4606&lt;&gt;""),IF(C4606="","",IF(AND(ISNUMBER(--LEFT(C4606,FIND(" ",C4606&amp;" ")-1)),OR(LEN(LEFT(C4606,FIND(" ",C4606&amp;" ")-1))=6,LEN(LEFT(C4606,FIND(" ",C4606&amp;" ")-1))=7),OR(ISNUMBER(MATCH(LEFT(C4606,FIND(" ",C4606&amp;" ")-1),'Look Up Values'!$G$2:$G$1000,0)),ISNUMBER(MATCH(LEFT(C4606,FIND(" ",C4606&amp;" ")-1),'Look Up Values'!$AE$2:$AE$2000,0)))),"","EWC error")),"")</f>
        <v/>
      </c>
      <c r="P4606" s="242" t="str" cm="1">
        <f t="array" ref="P4606">IF(AND(I4606&lt;&gt;0,I4606&lt;&gt;""),IF(D4606="","",IF(ISNUMBER(MATCH(SUBSTITUTE(D4606," ",""),SUBSTITUTE('Look Up Values'!$S$2:$S$120," ",""),0)),"","D&amp;R error")),"")</f>
        <v/>
      </c>
      <c r="Q4606" s="242" t="str" cm="1">
        <f t="array" ref="Q4606">IF(AND(I4606&lt;&gt;0,I4606&lt;&gt;""),IF(G4606="","",IF(ISNUMBER(MATCH(SUBSTITUTE(G4606," ",""),SUBSTITUTE('Look Up Values'!$I$2:$I$10," ",""),0)),"","State error")),"")</f>
        <v/>
      </c>
      <c r="R4606" s="260" t="str">
        <f t="shared" si="143"/>
        <v/>
      </c>
    </row>
    <row r="4607" spans="1:18" ht="15.75">
      <c r="A4607" s="250">
        <v>4600</v>
      </c>
      <c r="B4607" s="198"/>
      <c r="C4607" s="25"/>
      <c r="D4607" s="25"/>
      <c r="E4607" s="25"/>
      <c r="F4607" s="25"/>
      <c r="G4607" s="26"/>
      <c r="H4607" s="27"/>
      <c r="I4607" s="28"/>
      <c r="J4607" s="430"/>
      <c r="K4607" s="48"/>
      <c r="L4607" s="457" t="str">
        <f t="shared" si="142"/>
        <v/>
      </c>
      <c r="M4607" s="245" cm="1">
        <f t="array" ref="M4607">SUMPRODUCT(--(N4607:Q4607&lt;&gt;"")) + IF(TRIM(R4607)="",0,LEN(R4607)-LEN(SUBSTITUTE(R4607,",",""))+1)</f>
        <v>0</v>
      </c>
      <c r="N4607" s="242" t="str">
        <f>IF(AND(I4607&lt;&gt;0,I4607&lt;&gt;""),IF(TRIM(SUBSTITUTE(B4607,CHAR(160),""))="","",IF(ISNUMBER(MATCH(TRIM(SUBSTITUTE(B4607,CHAR(160),"")),'Look Up Values'!$B$2:$B$500,0)),"","Origin error")),"")</f>
        <v/>
      </c>
      <c r="O4607" s="242" t="str">
        <f>IF(AND(I4607&lt;&gt;0,I4607&lt;&gt;""),IF(C4607="","",IF(AND(ISNUMBER(--LEFT(C4607,FIND(" ",C4607&amp;" ")-1)),OR(LEN(LEFT(C4607,FIND(" ",C4607&amp;" ")-1))=6,LEN(LEFT(C4607,FIND(" ",C4607&amp;" ")-1))=7),OR(ISNUMBER(MATCH(LEFT(C4607,FIND(" ",C4607&amp;" ")-1),'Look Up Values'!$G$2:$G$1000,0)),ISNUMBER(MATCH(LEFT(C4607,FIND(" ",C4607&amp;" ")-1),'Look Up Values'!$AE$2:$AE$2000,0)))),"","EWC error")),"")</f>
        <v/>
      </c>
      <c r="P4607" s="242" t="str" cm="1">
        <f t="array" ref="P4607">IF(AND(I4607&lt;&gt;0,I4607&lt;&gt;""),IF(D4607="","",IF(ISNUMBER(MATCH(SUBSTITUTE(D4607," ",""),SUBSTITUTE('Look Up Values'!$S$2:$S$120," ",""),0)),"","D&amp;R error")),"")</f>
        <v/>
      </c>
      <c r="Q4607" s="242" t="str" cm="1">
        <f t="array" ref="Q4607">IF(AND(I4607&lt;&gt;0,I4607&lt;&gt;""),IF(G4607="","",IF(ISNUMBER(MATCH(SUBSTITUTE(G4607," ",""),SUBSTITUTE('Look Up Values'!$I$2:$I$10," ",""),0)),"","State error")),"")</f>
        <v/>
      </c>
      <c r="R4607" s="260" t="str">
        <f t="shared" si="143"/>
        <v/>
      </c>
    </row>
    <row r="4608" spans="1:18" ht="15.75">
      <c r="A4608" s="250">
        <v>4601</v>
      </c>
      <c r="B4608" s="198"/>
      <c r="C4608" s="25"/>
      <c r="D4608" s="25"/>
      <c r="E4608" s="25"/>
      <c r="F4608" s="25"/>
      <c r="G4608" s="26"/>
      <c r="H4608" s="27"/>
      <c r="I4608" s="28"/>
      <c r="J4608" s="430"/>
      <c r="K4608" s="48"/>
      <c r="L4608" s="457" t="str">
        <f t="shared" si="142"/>
        <v/>
      </c>
      <c r="M4608" s="245" cm="1">
        <f t="array" ref="M4608">SUMPRODUCT(--(N4608:Q4608&lt;&gt;"")) + IF(TRIM(R4608)="",0,LEN(R4608)-LEN(SUBSTITUTE(R4608,",",""))+1)</f>
        <v>0</v>
      </c>
      <c r="N4608" s="242" t="str">
        <f>IF(AND(I4608&lt;&gt;0,I4608&lt;&gt;""),IF(TRIM(SUBSTITUTE(B4608,CHAR(160),""))="","",IF(ISNUMBER(MATCH(TRIM(SUBSTITUTE(B4608,CHAR(160),"")),'Look Up Values'!$B$2:$B$500,0)),"","Origin error")),"")</f>
        <v/>
      </c>
      <c r="O4608" s="242" t="str">
        <f>IF(AND(I4608&lt;&gt;0,I4608&lt;&gt;""),IF(C4608="","",IF(AND(ISNUMBER(--LEFT(C4608,FIND(" ",C4608&amp;" ")-1)),OR(LEN(LEFT(C4608,FIND(" ",C4608&amp;" ")-1))=6,LEN(LEFT(C4608,FIND(" ",C4608&amp;" ")-1))=7),OR(ISNUMBER(MATCH(LEFT(C4608,FIND(" ",C4608&amp;" ")-1),'Look Up Values'!$G$2:$G$1000,0)),ISNUMBER(MATCH(LEFT(C4608,FIND(" ",C4608&amp;" ")-1),'Look Up Values'!$AE$2:$AE$2000,0)))),"","EWC error")),"")</f>
        <v/>
      </c>
      <c r="P4608" s="242" t="str" cm="1">
        <f t="array" ref="P4608">IF(AND(I4608&lt;&gt;0,I4608&lt;&gt;""),IF(D4608="","",IF(ISNUMBER(MATCH(SUBSTITUTE(D4608," ",""),SUBSTITUTE('Look Up Values'!$S$2:$S$120," ",""),0)),"","D&amp;R error")),"")</f>
        <v/>
      </c>
      <c r="Q4608" s="242" t="str" cm="1">
        <f t="array" ref="Q4608">IF(AND(I4608&lt;&gt;0,I4608&lt;&gt;""),IF(G4608="","",IF(ISNUMBER(MATCH(SUBSTITUTE(G4608," ",""),SUBSTITUTE('Look Up Values'!$I$2:$I$10," ",""),0)),"","State error")),"")</f>
        <v/>
      </c>
      <c r="R4608" s="260" t="str">
        <f t="shared" si="143"/>
        <v/>
      </c>
    </row>
    <row r="4609" spans="1:18" ht="15.75">
      <c r="A4609" s="250">
        <v>4602</v>
      </c>
      <c r="B4609" s="198"/>
      <c r="C4609" s="25"/>
      <c r="D4609" s="25"/>
      <c r="E4609" s="25"/>
      <c r="F4609" s="25"/>
      <c r="G4609" s="26"/>
      <c r="H4609" s="27"/>
      <c r="I4609" s="28"/>
      <c r="J4609" s="430"/>
      <c r="K4609" s="48"/>
      <c r="L4609" s="457" t="str">
        <f t="shared" si="142"/>
        <v/>
      </c>
      <c r="M4609" s="245" cm="1">
        <f t="array" ref="M4609">SUMPRODUCT(--(N4609:Q4609&lt;&gt;"")) + IF(TRIM(R4609)="",0,LEN(R4609)-LEN(SUBSTITUTE(R4609,",",""))+1)</f>
        <v>0</v>
      </c>
      <c r="N4609" s="242" t="str">
        <f>IF(AND(I4609&lt;&gt;0,I4609&lt;&gt;""),IF(TRIM(SUBSTITUTE(B4609,CHAR(160),""))="","",IF(ISNUMBER(MATCH(TRIM(SUBSTITUTE(B4609,CHAR(160),"")),'Look Up Values'!$B$2:$B$500,0)),"","Origin error")),"")</f>
        <v/>
      </c>
      <c r="O4609" s="242" t="str">
        <f>IF(AND(I4609&lt;&gt;0,I4609&lt;&gt;""),IF(C4609="","",IF(AND(ISNUMBER(--LEFT(C4609,FIND(" ",C4609&amp;" ")-1)),OR(LEN(LEFT(C4609,FIND(" ",C4609&amp;" ")-1))=6,LEN(LEFT(C4609,FIND(" ",C4609&amp;" ")-1))=7),OR(ISNUMBER(MATCH(LEFT(C4609,FIND(" ",C4609&amp;" ")-1),'Look Up Values'!$G$2:$G$1000,0)),ISNUMBER(MATCH(LEFT(C4609,FIND(" ",C4609&amp;" ")-1),'Look Up Values'!$AE$2:$AE$2000,0)))),"","EWC error")),"")</f>
        <v/>
      </c>
      <c r="P4609" s="242" t="str" cm="1">
        <f t="array" ref="P4609">IF(AND(I4609&lt;&gt;0,I4609&lt;&gt;""),IF(D4609="","",IF(ISNUMBER(MATCH(SUBSTITUTE(D4609," ",""),SUBSTITUTE('Look Up Values'!$S$2:$S$120," ",""),0)),"","D&amp;R error")),"")</f>
        <v/>
      </c>
      <c r="Q4609" s="242" t="str" cm="1">
        <f t="array" ref="Q4609">IF(AND(I4609&lt;&gt;0,I4609&lt;&gt;""),IF(G4609="","",IF(ISNUMBER(MATCH(SUBSTITUTE(G4609," ",""),SUBSTITUTE('Look Up Values'!$I$2:$I$10," ",""),0)),"","State error")),"")</f>
        <v/>
      </c>
      <c r="R4609" s="260" t="str">
        <f t="shared" si="143"/>
        <v/>
      </c>
    </row>
    <row r="4610" spans="1:18" ht="15.75">
      <c r="A4610" s="250">
        <v>4603</v>
      </c>
      <c r="B4610" s="198"/>
      <c r="C4610" s="25"/>
      <c r="D4610" s="25"/>
      <c r="E4610" s="25"/>
      <c r="F4610" s="25"/>
      <c r="G4610" s="26"/>
      <c r="H4610" s="27"/>
      <c r="I4610" s="28"/>
      <c r="J4610" s="430"/>
      <c r="K4610" s="48"/>
      <c r="L4610" s="457" t="str">
        <f t="shared" si="142"/>
        <v/>
      </c>
      <c r="M4610" s="245" cm="1">
        <f t="array" ref="M4610">SUMPRODUCT(--(N4610:Q4610&lt;&gt;"")) + IF(TRIM(R4610)="",0,LEN(R4610)-LEN(SUBSTITUTE(R4610,",",""))+1)</f>
        <v>0</v>
      </c>
      <c r="N4610" s="242" t="str">
        <f>IF(AND(I4610&lt;&gt;0,I4610&lt;&gt;""),IF(TRIM(SUBSTITUTE(B4610,CHAR(160),""))="","",IF(ISNUMBER(MATCH(TRIM(SUBSTITUTE(B4610,CHAR(160),"")),'Look Up Values'!$B$2:$B$500,0)),"","Origin error")),"")</f>
        <v/>
      </c>
      <c r="O4610" s="242" t="str">
        <f>IF(AND(I4610&lt;&gt;0,I4610&lt;&gt;""),IF(C4610="","",IF(AND(ISNUMBER(--LEFT(C4610,FIND(" ",C4610&amp;" ")-1)),OR(LEN(LEFT(C4610,FIND(" ",C4610&amp;" ")-1))=6,LEN(LEFT(C4610,FIND(" ",C4610&amp;" ")-1))=7),OR(ISNUMBER(MATCH(LEFT(C4610,FIND(" ",C4610&amp;" ")-1),'Look Up Values'!$G$2:$G$1000,0)),ISNUMBER(MATCH(LEFT(C4610,FIND(" ",C4610&amp;" ")-1),'Look Up Values'!$AE$2:$AE$2000,0)))),"","EWC error")),"")</f>
        <v/>
      </c>
      <c r="P4610" s="242" t="str" cm="1">
        <f t="array" ref="P4610">IF(AND(I4610&lt;&gt;0,I4610&lt;&gt;""),IF(D4610="","",IF(ISNUMBER(MATCH(SUBSTITUTE(D4610," ",""),SUBSTITUTE('Look Up Values'!$S$2:$S$120," ",""),0)),"","D&amp;R error")),"")</f>
        <v/>
      </c>
      <c r="Q4610" s="242" t="str" cm="1">
        <f t="array" ref="Q4610">IF(AND(I4610&lt;&gt;0,I4610&lt;&gt;""),IF(G4610="","",IF(ISNUMBER(MATCH(SUBSTITUTE(G4610," ",""),SUBSTITUTE('Look Up Values'!$I$2:$I$10," ",""),0)),"","State error")),"")</f>
        <v/>
      </c>
      <c r="R4610" s="260" t="str">
        <f t="shared" si="143"/>
        <v/>
      </c>
    </row>
    <row r="4611" spans="1:18" ht="15.75">
      <c r="A4611" s="250">
        <v>4604</v>
      </c>
      <c r="B4611" s="198"/>
      <c r="C4611" s="25"/>
      <c r="D4611" s="25"/>
      <c r="E4611" s="25"/>
      <c r="F4611" s="25"/>
      <c r="G4611" s="26"/>
      <c r="H4611" s="27"/>
      <c r="I4611" s="28"/>
      <c r="J4611" s="430"/>
      <c r="K4611" s="48"/>
      <c r="L4611" s="457" t="str">
        <f t="shared" si="142"/>
        <v/>
      </c>
      <c r="M4611" s="245" cm="1">
        <f t="array" ref="M4611">SUMPRODUCT(--(N4611:Q4611&lt;&gt;"")) + IF(TRIM(R4611)="",0,LEN(R4611)-LEN(SUBSTITUTE(R4611,",",""))+1)</f>
        <v>0</v>
      </c>
      <c r="N4611" s="242" t="str">
        <f>IF(AND(I4611&lt;&gt;0,I4611&lt;&gt;""),IF(TRIM(SUBSTITUTE(B4611,CHAR(160),""))="","",IF(ISNUMBER(MATCH(TRIM(SUBSTITUTE(B4611,CHAR(160),"")),'Look Up Values'!$B$2:$B$500,0)),"","Origin error")),"")</f>
        <v/>
      </c>
      <c r="O4611" s="242" t="str">
        <f>IF(AND(I4611&lt;&gt;0,I4611&lt;&gt;""),IF(C4611="","",IF(AND(ISNUMBER(--LEFT(C4611,FIND(" ",C4611&amp;" ")-1)),OR(LEN(LEFT(C4611,FIND(" ",C4611&amp;" ")-1))=6,LEN(LEFT(C4611,FIND(" ",C4611&amp;" ")-1))=7),OR(ISNUMBER(MATCH(LEFT(C4611,FIND(" ",C4611&amp;" ")-1),'Look Up Values'!$G$2:$G$1000,0)),ISNUMBER(MATCH(LEFT(C4611,FIND(" ",C4611&amp;" ")-1),'Look Up Values'!$AE$2:$AE$2000,0)))),"","EWC error")),"")</f>
        <v/>
      </c>
      <c r="P4611" s="242" t="str" cm="1">
        <f t="array" ref="P4611">IF(AND(I4611&lt;&gt;0,I4611&lt;&gt;""),IF(D4611="","",IF(ISNUMBER(MATCH(SUBSTITUTE(D4611," ",""),SUBSTITUTE('Look Up Values'!$S$2:$S$120," ",""),0)),"","D&amp;R error")),"")</f>
        <v/>
      </c>
      <c r="Q4611" s="242" t="str" cm="1">
        <f t="array" ref="Q4611">IF(AND(I4611&lt;&gt;0,I4611&lt;&gt;""),IF(G4611="","",IF(ISNUMBER(MATCH(SUBSTITUTE(G4611," ",""),SUBSTITUTE('Look Up Values'!$I$2:$I$10," ",""),0)),"","State error")),"")</f>
        <v/>
      </c>
      <c r="R4611" s="260" t="str">
        <f t="shared" si="143"/>
        <v/>
      </c>
    </row>
    <row r="4612" spans="1:18" ht="15.75">
      <c r="A4612" s="250">
        <v>4605</v>
      </c>
      <c r="B4612" s="198"/>
      <c r="C4612" s="25"/>
      <c r="D4612" s="25"/>
      <c r="E4612" s="25"/>
      <c r="F4612" s="25"/>
      <c r="G4612" s="26"/>
      <c r="H4612" s="27"/>
      <c r="I4612" s="28"/>
      <c r="J4612" s="430"/>
      <c r="K4612" s="48"/>
      <c r="L4612" s="457" t="str">
        <f t="shared" si="142"/>
        <v/>
      </c>
      <c r="M4612" s="245" cm="1">
        <f t="array" ref="M4612">SUMPRODUCT(--(N4612:Q4612&lt;&gt;"")) + IF(TRIM(R4612)="",0,LEN(R4612)-LEN(SUBSTITUTE(R4612,",",""))+1)</f>
        <v>0</v>
      </c>
      <c r="N4612" s="242" t="str">
        <f>IF(AND(I4612&lt;&gt;0,I4612&lt;&gt;""),IF(TRIM(SUBSTITUTE(B4612,CHAR(160),""))="","",IF(ISNUMBER(MATCH(TRIM(SUBSTITUTE(B4612,CHAR(160),"")),'Look Up Values'!$B$2:$B$500,0)),"","Origin error")),"")</f>
        <v/>
      </c>
      <c r="O4612" s="242" t="str">
        <f>IF(AND(I4612&lt;&gt;0,I4612&lt;&gt;""),IF(C4612="","",IF(AND(ISNUMBER(--LEFT(C4612,FIND(" ",C4612&amp;" ")-1)),OR(LEN(LEFT(C4612,FIND(" ",C4612&amp;" ")-1))=6,LEN(LEFT(C4612,FIND(" ",C4612&amp;" ")-1))=7),OR(ISNUMBER(MATCH(LEFT(C4612,FIND(" ",C4612&amp;" ")-1),'Look Up Values'!$G$2:$G$1000,0)),ISNUMBER(MATCH(LEFT(C4612,FIND(" ",C4612&amp;" ")-1),'Look Up Values'!$AE$2:$AE$2000,0)))),"","EWC error")),"")</f>
        <v/>
      </c>
      <c r="P4612" s="242" t="str" cm="1">
        <f t="array" ref="P4612">IF(AND(I4612&lt;&gt;0,I4612&lt;&gt;""),IF(D4612="","",IF(ISNUMBER(MATCH(SUBSTITUTE(D4612," ",""),SUBSTITUTE('Look Up Values'!$S$2:$S$120," ",""),0)),"","D&amp;R error")),"")</f>
        <v/>
      </c>
      <c r="Q4612" s="242" t="str" cm="1">
        <f t="array" ref="Q4612">IF(AND(I4612&lt;&gt;0,I4612&lt;&gt;""),IF(G4612="","",IF(ISNUMBER(MATCH(SUBSTITUTE(G4612," ",""),SUBSTITUTE('Look Up Values'!$I$2:$I$10," ",""),0)),"","State error")),"")</f>
        <v/>
      </c>
      <c r="R4612" s="260" t="str">
        <f t="shared" si="143"/>
        <v/>
      </c>
    </row>
    <row r="4613" spans="1:18" ht="15.75">
      <c r="A4613" s="250">
        <v>4606</v>
      </c>
      <c r="B4613" s="198"/>
      <c r="C4613" s="25"/>
      <c r="D4613" s="25"/>
      <c r="E4613" s="25"/>
      <c r="F4613" s="25"/>
      <c r="G4613" s="26"/>
      <c r="H4613" s="27"/>
      <c r="I4613" s="28"/>
      <c r="J4613" s="430"/>
      <c r="K4613" s="48"/>
      <c r="L4613" s="457" t="str">
        <f t="shared" si="142"/>
        <v/>
      </c>
      <c r="M4613" s="245" cm="1">
        <f t="array" ref="M4613">SUMPRODUCT(--(N4613:Q4613&lt;&gt;"")) + IF(TRIM(R4613)="",0,LEN(R4613)-LEN(SUBSTITUTE(R4613,",",""))+1)</f>
        <v>0</v>
      </c>
      <c r="N4613" s="242" t="str">
        <f>IF(AND(I4613&lt;&gt;0,I4613&lt;&gt;""),IF(TRIM(SUBSTITUTE(B4613,CHAR(160),""))="","",IF(ISNUMBER(MATCH(TRIM(SUBSTITUTE(B4613,CHAR(160),"")),'Look Up Values'!$B$2:$B$500,0)),"","Origin error")),"")</f>
        <v/>
      </c>
      <c r="O4613" s="242" t="str">
        <f>IF(AND(I4613&lt;&gt;0,I4613&lt;&gt;""),IF(C4613="","",IF(AND(ISNUMBER(--LEFT(C4613,FIND(" ",C4613&amp;" ")-1)),OR(LEN(LEFT(C4613,FIND(" ",C4613&amp;" ")-1))=6,LEN(LEFT(C4613,FIND(" ",C4613&amp;" ")-1))=7),OR(ISNUMBER(MATCH(LEFT(C4613,FIND(" ",C4613&amp;" ")-1),'Look Up Values'!$G$2:$G$1000,0)),ISNUMBER(MATCH(LEFT(C4613,FIND(" ",C4613&amp;" ")-1),'Look Up Values'!$AE$2:$AE$2000,0)))),"","EWC error")),"")</f>
        <v/>
      </c>
      <c r="P4613" s="242" t="str" cm="1">
        <f t="array" ref="P4613">IF(AND(I4613&lt;&gt;0,I4613&lt;&gt;""),IF(D4613="","",IF(ISNUMBER(MATCH(SUBSTITUTE(D4613," ",""),SUBSTITUTE('Look Up Values'!$S$2:$S$120," ",""),0)),"","D&amp;R error")),"")</f>
        <v/>
      </c>
      <c r="Q4613" s="242" t="str" cm="1">
        <f t="array" ref="Q4613">IF(AND(I4613&lt;&gt;0,I4613&lt;&gt;""),IF(G4613="","",IF(ISNUMBER(MATCH(SUBSTITUTE(G4613," ",""),SUBSTITUTE('Look Up Values'!$I$2:$I$10," ",""),0)),"","State error")),"")</f>
        <v/>
      </c>
      <c r="R4613" s="260" t="str">
        <f t="shared" si="143"/>
        <v/>
      </c>
    </row>
    <row r="4614" spans="1:18" ht="15.75">
      <c r="A4614" s="250">
        <v>4607</v>
      </c>
      <c r="B4614" s="198"/>
      <c r="C4614" s="25"/>
      <c r="D4614" s="25"/>
      <c r="E4614" s="25"/>
      <c r="F4614" s="25"/>
      <c r="G4614" s="26"/>
      <c r="H4614" s="27"/>
      <c r="I4614" s="28"/>
      <c r="J4614" s="430"/>
      <c r="K4614" s="48"/>
      <c r="L4614" s="457" t="str">
        <f t="shared" si="142"/>
        <v/>
      </c>
      <c r="M4614" s="245" cm="1">
        <f t="array" ref="M4614">SUMPRODUCT(--(N4614:Q4614&lt;&gt;"")) + IF(TRIM(R4614)="",0,LEN(R4614)-LEN(SUBSTITUTE(R4614,",",""))+1)</f>
        <v>0</v>
      </c>
      <c r="N4614" s="242" t="str">
        <f>IF(AND(I4614&lt;&gt;0,I4614&lt;&gt;""),IF(TRIM(SUBSTITUTE(B4614,CHAR(160),""))="","",IF(ISNUMBER(MATCH(TRIM(SUBSTITUTE(B4614,CHAR(160),"")),'Look Up Values'!$B$2:$B$500,0)),"","Origin error")),"")</f>
        <v/>
      </c>
      <c r="O4614" s="242" t="str">
        <f>IF(AND(I4614&lt;&gt;0,I4614&lt;&gt;""),IF(C4614="","",IF(AND(ISNUMBER(--LEFT(C4614,FIND(" ",C4614&amp;" ")-1)),OR(LEN(LEFT(C4614,FIND(" ",C4614&amp;" ")-1))=6,LEN(LEFT(C4614,FIND(" ",C4614&amp;" ")-1))=7),OR(ISNUMBER(MATCH(LEFT(C4614,FIND(" ",C4614&amp;" ")-1),'Look Up Values'!$G$2:$G$1000,0)),ISNUMBER(MATCH(LEFT(C4614,FIND(" ",C4614&amp;" ")-1),'Look Up Values'!$AE$2:$AE$2000,0)))),"","EWC error")),"")</f>
        <v/>
      </c>
      <c r="P4614" s="242" t="str" cm="1">
        <f t="array" ref="P4614">IF(AND(I4614&lt;&gt;0,I4614&lt;&gt;""),IF(D4614="","",IF(ISNUMBER(MATCH(SUBSTITUTE(D4614," ",""),SUBSTITUTE('Look Up Values'!$S$2:$S$120," ",""),0)),"","D&amp;R error")),"")</f>
        <v/>
      </c>
      <c r="Q4614" s="242" t="str" cm="1">
        <f t="array" ref="Q4614">IF(AND(I4614&lt;&gt;0,I4614&lt;&gt;""),IF(G4614="","",IF(ISNUMBER(MATCH(SUBSTITUTE(G4614," ",""),SUBSTITUTE('Look Up Values'!$I$2:$I$10," ",""),0)),"","State error")),"")</f>
        <v/>
      </c>
      <c r="R4614" s="260" t="str">
        <f t="shared" si="143"/>
        <v/>
      </c>
    </row>
    <row r="4615" spans="1:18" ht="15.75">
      <c r="A4615" s="250">
        <v>4608</v>
      </c>
      <c r="B4615" s="198"/>
      <c r="C4615" s="25"/>
      <c r="D4615" s="25"/>
      <c r="E4615" s="25"/>
      <c r="F4615" s="25"/>
      <c r="G4615" s="26"/>
      <c r="H4615" s="27"/>
      <c r="I4615" s="28"/>
      <c r="J4615" s="430"/>
      <c r="K4615" s="48"/>
      <c r="L4615" s="457" t="str">
        <f t="shared" si="142"/>
        <v/>
      </c>
      <c r="M4615" s="245" cm="1">
        <f t="array" ref="M4615">SUMPRODUCT(--(N4615:Q4615&lt;&gt;"")) + IF(TRIM(R4615)="",0,LEN(R4615)-LEN(SUBSTITUTE(R4615,",",""))+1)</f>
        <v>0</v>
      </c>
      <c r="N4615" s="242" t="str">
        <f>IF(AND(I4615&lt;&gt;0,I4615&lt;&gt;""),IF(TRIM(SUBSTITUTE(B4615,CHAR(160),""))="","",IF(ISNUMBER(MATCH(TRIM(SUBSTITUTE(B4615,CHAR(160),"")),'Look Up Values'!$B$2:$B$500,0)),"","Origin error")),"")</f>
        <v/>
      </c>
      <c r="O4615" s="242" t="str">
        <f>IF(AND(I4615&lt;&gt;0,I4615&lt;&gt;""),IF(C4615="","",IF(AND(ISNUMBER(--LEFT(C4615,FIND(" ",C4615&amp;" ")-1)),OR(LEN(LEFT(C4615,FIND(" ",C4615&amp;" ")-1))=6,LEN(LEFT(C4615,FIND(" ",C4615&amp;" ")-1))=7),OR(ISNUMBER(MATCH(LEFT(C4615,FIND(" ",C4615&amp;" ")-1),'Look Up Values'!$G$2:$G$1000,0)),ISNUMBER(MATCH(LEFT(C4615,FIND(" ",C4615&amp;" ")-1),'Look Up Values'!$AE$2:$AE$2000,0)))),"","EWC error")),"")</f>
        <v/>
      </c>
      <c r="P4615" s="242" t="str" cm="1">
        <f t="array" ref="P4615">IF(AND(I4615&lt;&gt;0,I4615&lt;&gt;""),IF(D4615="","",IF(ISNUMBER(MATCH(SUBSTITUTE(D4615," ",""),SUBSTITUTE('Look Up Values'!$S$2:$S$120," ",""),0)),"","D&amp;R error")),"")</f>
        <v/>
      </c>
      <c r="Q4615" s="242" t="str" cm="1">
        <f t="array" ref="Q4615">IF(AND(I4615&lt;&gt;0,I4615&lt;&gt;""),IF(G4615="","",IF(ISNUMBER(MATCH(SUBSTITUTE(G4615," ",""),SUBSTITUTE('Look Up Values'!$I$2:$I$10," ",""),0)),"","State error")),"")</f>
        <v/>
      </c>
      <c r="R4615" s="260" t="str">
        <f t="shared" si="143"/>
        <v/>
      </c>
    </row>
    <row r="4616" spans="1:18" ht="15.75">
      <c r="A4616" s="250">
        <v>4609</v>
      </c>
      <c r="B4616" s="198"/>
      <c r="C4616" s="25"/>
      <c r="D4616" s="25"/>
      <c r="E4616" s="25"/>
      <c r="F4616" s="25"/>
      <c r="G4616" s="26"/>
      <c r="H4616" s="27"/>
      <c r="I4616" s="28"/>
      <c r="J4616" s="430"/>
      <c r="K4616" s="48"/>
      <c r="L4616" s="457" t="str">
        <f t="shared" ref="L4616:L4679" si="144">IF(IFERROR(--SUBSTITUTE(M4616,CHAR(160),""),0)&gt;0,A4616,"")</f>
        <v/>
      </c>
      <c r="M4616" s="245" cm="1">
        <f t="array" ref="M4616">SUMPRODUCT(--(N4616:Q4616&lt;&gt;"")) + IF(TRIM(R4616)="",0,LEN(R4616)-LEN(SUBSTITUTE(R4616,",",""))+1)</f>
        <v>0</v>
      </c>
      <c r="N4616" s="242" t="str">
        <f>IF(AND(I4616&lt;&gt;0,I4616&lt;&gt;""),IF(TRIM(SUBSTITUTE(B4616,CHAR(160),""))="","",IF(ISNUMBER(MATCH(TRIM(SUBSTITUTE(B4616,CHAR(160),"")),'Look Up Values'!$B$2:$B$500,0)),"","Origin error")),"")</f>
        <v/>
      </c>
      <c r="O4616" s="242" t="str">
        <f>IF(AND(I4616&lt;&gt;0,I4616&lt;&gt;""),IF(C4616="","",IF(AND(ISNUMBER(--LEFT(C4616,FIND(" ",C4616&amp;" ")-1)),OR(LEN(LEFT(C4616,FIND(" ",C4616&amp;" ")-1))=6,LEN(LEFT(C4616,FIND(" ",C4616&amp;" ")-1))=7),OR(ISNUMBER(MATCH(LEFT(C4616,FIND(" ",C4616&amp;" ")-1),'Look Up Values'!$G$2:$G$1000,0)),ISNUMBER(MATCH(LEFT(C4616,FIND(" ",C4616&amp;" ")-1),'Look Up Values'!$AE$2:$AE$2000,0)))),"","EWC error")),"")</f>
        <v/>
      </c>
      <c r="P4616" s="242" t="str" cm="1">
        <f t="array" ref="P4616">IF(AND(I4616&lt;&gt;0,I4616&lt;&gt;""),IF(D4616="","",IF(ISNUMBER(MATCH(SUBSTITUTE(D4616," ",""),SUBSTITUTE('Look Up Values'!$S$2:$S$120," ",""),0)),"","D&amp;R error")),"")</f>
        <v/>
      </c>
      <c r="Q4616" s="242" t="str" cm="1">
        <f t="array" ref="Q4616">IF(AND(I4616&lt;&gt;0,I4616&lt;&gt;""),IF(G4616="","",IF(ISNUMBER(MATCH(SUBSTITUTE(G4616," ",""),SUBSTITUTE('Look Up Values'!$I$2:$I$10," ",""),0)),"","State error")),"")</f>
        <v/>
      </c>
      <c r="R4616" s="260" t="str">
        <f t="shared" si="143"/>
        <v/>
      </c>
    </row>
    <row r="4617" spans="1:18" ht="15.75">
      <c r="A4617" s="250">
        <v>4610</v>
      </c>
      <c r="B4617" s="198"/>
      <c r="C4617" s="25"/>
      <c r="D4617" s="25"/>
      <c r="E4617" s="25"/>
      <c r="F4617" s="25"/>
      <c r="G4617" s="26"/>
      <c r="H4617" s="27"/>
      <c r="I4617" s="28"/>
      <c r="J4617" s="430"/>
      <c r="K4617" s="48"/>
      <c r="L4617" s="457" t="str">
        <f t="shared" si="144"/>
        <v/>
      </c>
      <c r="M4617" s="245" cm="1">
        <f t="array" ref="M4617">SUMPRODUCT(--(N4617:Q4617&lt;&gt;"")) + IF(TRIM(R4617)="",0,LEN(R4617)-LEN(SUBSTITUTE(R4617,",",""))+1)</f>
        <v>0</v>
      </c>
      <c r="N4617" s="242" t="str">
        <f>IF(AND(I4617&lt;&gt;0,I4617&lt;&gt;""),IF(TRIM(SUBSTITUTE(B4617,CHAR(160),""))="","",IF(ISNUMBER(MATCH(TRIM(SUBSTITUTE(B4617,CHAR(160),"")),'Look Up Values'!$B$2:$B$500,0)),"","Origin error")),"")</f>
        <v/>
      </c>
      <c r="O4617" s="242" t="str">
        <f>IF(AND(I4617&lt;&gt;0,I4617&lt;&gt;""),IF(C4617="","",IF(AND(ISNUMBER(--LEFT(C4617,FIND(" ",C4617&amp;" ")-1)),OR(LEN(LEFT(C4617,FIND(" ",C4617&amp;" ")-1))=6,LEN(LEFT(C4617,FIND(" ",C4617&amp;" ")-1))=7),OR(ISNUMBER(MATCH(LEFT(C4617,FIND(" ",C4617&amp;" ")-1),'Look Up Values'!$G$2:$G$1000,0)),ISNUMBER(MATCH(LEFT(C4617,FIND(" ",C4617&amp;" ")-1),'Look Up Values'!$AE$2:$AE$2000,0)))),"","EWC error")),"")</f>
        <v/>
      </c>
      <c r="P4617" s="242" t="str" cm="1">
        <f t="array" ref="P4617">IF(AND(I4617&lt;&gt;0,I4617&lt;&gt;""),IF(D4617="","",IF(ISNUMBER(MATCH(SUBSTITUTE(D4617," ",""),SUBSTITUTE('Look Up Values'!$S$2:$S$120," ",""),0)),"","D&amp;R error")),"")</f>
        <v/>
      </c>
      <c r="Q4617" s="242" t="str" cm="1">
        <f t="array" ref="Q4617">IF(AND(I4617&lt;&gt;0,I4617&lt;&gt;""),IF(G4617="","",IF(ISNUMBER(MATCH(SUBSTITUTE(G4617," ",""),SUBSTITUTE('Look Up Values'!$I$2:$I$10," ",""),0)),"","State error")),"")</f>
        <v/>
      </c>
      <c r="R4617" s="260" t="str">
        <f t="shared" ref="R4617:R4680" si="145">IF(OR(I4617="",I4617=0),"",IF(COUNTA(B4617,C4617,D4617,G4617,I4617)=0,"",IF(COUNTA(B4617,C4617,D4617,G4617,I4617)=5,"",LEFT(IF(TRIM(SUBSTITUTE(B4617,CHAR(160),""))="","Origin, ","")&amp;IF(TRIM(SUBSTITUTE(C4617,CHAR(160),""))="","EWC, ","")&amp;IF(TRIM(SUBSTITUTE(D4617,CHAR(160),""))="","D&amp;R, ","")&amp;IF(TRIM(SUBSTITUTE(G4617,CHAR(160),""))="","State, ",""),LEN(IF(TRIM(SUBSTITUTE(B4617,CHAR(160),""))="","Origin, ","")&amp;IF(TRIM(SUBSTITUTE(C4617,CHAR(160),""))="","EWC, ","")&amp;IF(TRIM(SUBSTITUTE(D4617,CHAR(160),""))="","D&amp;R, ","")&amp;IF(TRIM(SUBSTITUTE(G4617,CHAR(160),""))="","State, ",""))-2))))</f>
        <v/>
      </c>
    </row>
    <row r="4618" spans="1:18" ht="15.75">
      <c r="A4618" s="250">
        <v>4611</v>
      </c>
      <c r="B4618" s="198"/>
      <c r="C4618" s="25"/>
      <c r="D4618" s="25"/>
      <c r="E4618" s="25"/>
      <c r="F4618" s="25"/>
      <c r="G4618" s="26"/>
      <c r="H4618" s="27"/>
      <c r="I4618" s="28"/>
      <c r="J4618" s="430"/>
      <c r="K4618" s="48"/>
      <c r="L4618" s="457" t="str">
        <f t="shared" si="144"/>
        <v/>
      </c>
      <c r="M4618" s="245" cm="1">
        <f t="array" ref="M4618">SUMPRODUCT(--(N4618:Q4618&lt;&gt;"")) + IF(TRIM(R4618)="",0,LEN(R4618)-LEN(SUBSTITUTE(R4618,",",""))+1)</f>
        <v>0</v>
      </c>
      <c r="N4618" s="242" t="str">
        <f>IF(AND(I4618&lt;&gt;0,I4618&lt;&gt;""),IF(TRIM(SUBSTITUTE(B4618,CHAR(160),""))="","",IF(ISNUMBER(MATCH(TRIM(SUBSTITUTE(B4618,CHAR(160),"")),'Look Up Values'!$B$2:$B$500,0)),"","Origin error")),"")</f>
        <v/>
      </c>
      <c r="O4618" s="242" t="str">
        <f>IF(AND(I4618&lt;&gt;0,I4618&lt;&gt;""),IF(C4618="","",IF(AND(ISNUMBER(--LEFT(C4618,FIND(" ",C4618&amp;" ")-1)),OR(LEN(LEFT(C4618,FIND(" ",C4618&amp;" ")-1))=6,LEN(LEFT(C4618,FIND(" ",C4618&amp;" ")-1))=7),OR(ISNUMBER(MATCH(LEFT(C4618,FIND(" ",C4618&amp;" ")-1),'Look Up Values'!$G$2:$G$1000,0)),ISNUMBER(MATCH(LEFT(C4618,FIND(" ",C4618&amp;" ")-1),'Look Up Values'!$AE$2:$AE$2000,0)))),"","EWC error")),"")</f>
        <v/>
      </c>
      <c r="P4618" s="242" t="str" cm="1">
        <f t="array" ref="P4618">IF(AND(I4618&lt;&gt;0,I4618&lt;&gt;""),IF(D4618="","",IF(ISNUMBER(MATCH(SUBSTITUTE(D4618," ",""),SUBSTITUTE('Look Up Values'!$S$2:$S$120," ",""),0)),"","D&amp;R error")),"")</f>
        <v/>
      </c>
      <c r="Q4618" s="242" t="str" cm="1">
        <f t="array" ref="Q4618">IF(AND(I4618&lt;&gt;0,I4618&lt;&gt;""),IF(G4618="","",IF(ISNUMBER(MATCH(SUBSTITUTE(G4618," ",""),SUBSTITUTE('Look Up Values'!$I$2:$I$10," ",""),0)),"","State error")),"")</f>
        <v/>
      </c>
      <c r="R4618" s="260" t="str">
        <f t="shared" si="145"/>
        <v/>
      </c>
    </row>
    <row r="4619" spans="1:18" ht="15.75">
      <c r="A4619" s="250">
        <v>4612</v>
      </c>
      <c r="B4619" s="198"/>
      <c r="C4619" s="25"/>
      <c r="D4619" s="25"/>
      <c r="E4619" s="25"/>
      <c r="F4619" s="25"/>
      <c r="G4619" s="26"/>
      <c r="H4619" s="27"/>
      <c r="I4619" s="28"/>
      <c r="J4619" s="430"/>
      <c r="K4619" s="48"/>
      <c r="L4619" s="457" t="str">
        <f t="shared" si="144"/>
        <v/>
      </c>
      <c r="M4619" s="245" cm="1">
        <f t="array" ref="M4619">SUMPRODUCT(--(N4619:Q4619&lt;&gt;"")) + IF(TRIM(R4619)="",0,LEN(R4619)-LEN(SUBSTITUTE(R4619,",",""))+1)</f>
        <v>0</v>
      </c>
      <c r="N4619" s="242" t="str">
        <f>IF(AND(I4619&lt;&gt;0,I4619&lt;&gt;""),IF(TRIM(SUBSTITUTE(B4619,CHAR(160),""))="","",IF(ISNUMBER(MATCH(TRIM(SUBSTITUTE(B4619,CHAR(160),"")),'Look Up Values'!$B$2:$B$500,0)),"","Origin error")),"")</f>
        <v/>
      </c>
      <c r="O4619" s="242" t="str">
        <f>IF(AND(I4619&lt;&gt;0,I4619&lt;&gt;""),IF(C4619="","",IF(AND(ISNUMBER(--LEFT(C4619,FIND(" ",C4619&amp;" ")-1)),OR(LEN(LEFT(C4619,FIND(" ",C4619&amp;" ")-1))=6,LEN(LEFT(C4619,FIND(" ",C4619&amp;" ")-1))=7),OR(ISNUMBER(MATCH(LEFT(C4619,FIND(" ",C4619&amp;" ")-1),'Look Up Values'!$G$2:$G$1000,0)),ISNUMBER(MATCH(LEFT(C4619,FIND(" ",C4619&amp;" ")-1),'Look Up Values'!$AE$2:$AE$2000,0)))),"","EWC error")),"")</f>
        <v/>
      </c>
      <c r="P4619" s="242" t="str" cm="1">
        <f t="array" ref="P4619">IF(AND(I4619&lt;&gt;0,I4619&lt;&gt;""),IF(D4619="","",IF(ISNUMBER(MATCH(SUBSTITUTE(D4619," ",""),SUBSTITUTE('Look Up Values'!$S$2:$S$120," ",""),0)),"","D&amp;R error")),"")</f>
        <v/>
      </c>
      <c r="Q4619" s="242" t="str" cm="1">
        <f t="array" ref="Q4619">IF(AND(I4619&lt;&gt;0,I4619&lt;&gt;""),IF(G4619="","",IF(ISNUMBER(MATCH(SUBSTITUTE(G4619," ",""),SUBSTITUTE('Look Up Values'!$I$2:$I$10," ",""),0)),"","State error")),"")</f>
        <v/>
      </c>
      <c r="R4619" s="260" t="str">
        <f t="shared" si="145"/>
        <v/>
      </c>
    </row>
    <row r="4620" spans="1:18" ht="15.75">
      <c r="A4620" s="250">
        <v>4613</v>
      </c>
      <c r="B4620" s="198"/>
      <c r="C4620" s="25"/>
      <c r="D4620" s="25"/>
      <c r="E4620" s="25"/>
      <c r="F4620" s="25"/>
      <c r="G4620" s="26"/>
      <c r="H4620" s="27"/>
      <c r="I4620" s="28"/>
      <c r="J4620" s="430"/>
      <c r="K4620" s="48"/>
      <c r="L4620" s="457" t="str">
        <f t="shared" si="144"/>
        <v/>
      </c>
      <c r="M4620" s="245" cm="1">
        <f t="array" ref="M4620">SUMPRODUCT(--(N4620:Q4620&lt;&gt;"")) + IF(TRIM(R4620)="",0,LEN(R4620)-LEN(SUBSTITUTE(R4620,",",""))+1)</f>
        <v>0</v>
      </c>
      <c r="N4620" s="242" t="str">
        <f>IF(AND(I4620&lt;&gt;0,I4620&lt;&gt;""),IF(TRIM(SUBSTITUTE(B4620,CHAR(160),""))="","",IF(ISNUMBER(MATCH(TRIM(SUBSTITUTE(B4620,CHAR(160),"")),'Look Up Values'!$B$2:$B$500,0)),"","Origin error")),"")</f>
        <v/>
      </c>
      <c r="O4620" s="242" t="str">
        <f>IF(AND(I4620&lt;&gt;0,I4620&lt;&gt;""),IF(C4620="","",IF(AND(ISNUMBER(--LEFT(C4620,FIND(" ",C4620&amp;" ")-1)),OR(LEN(LEFT(C4620,FIND(" ",C4620&amp;" ")-1))=6,LEN(LEFT(C4620,FIND(" ",C4620&amp;" ")-1))=7),OR(ISNUMBER(MATCH(LEFT(C4620,FIND(" ",C4620&amp;" ")-1),'Look Up Values'!$G$2:$G$1000,0)),ISNUMBER(MATCH(LEFT(C4620,FIND(" ",C4620&amp;" ")-1),'Look Up Values'!$AE$2:$AE$2000,0)))),"","EWC error")),"")</f>
        <v/>
      </c>
      <c r="P4620" s="242" t="str" cm="1">
        <f t="array" ref="P4620">IF(AND(I4620&lt;&gt;0,I4620&lt;&gt;""),IF(D4620="","",IF(ISNUMBER(MATCH(SUBSTITUTE(D4620," ",""),SUBSTITUTE('Look Up Values'!$S$2:$S$120," ",""),0)),"","D&amp;R error")),"")</f>
        <v/>
      </c>
      <c r="Q4620" s="242" t="str" cm="1">
        <f t="array" ref="Q4620">IF(AND(I4620&lt;&gt;0,I4620&lt;&gt;""),IF(G4620="","",IF(ISNUMBER(MATCH(SUBSTITUTE(G4620," ",""),SUBSTITUTE('Look Up Values'!$I$2:$I$10," ",""),0)),"","State error")),"")</f>
        <v/>
      </c>
      <c r="R4620" s="260" t="str">
        <f t="shared" si="145"/>
        <v/>
      </c>
    </row>
    <row r="4621" spans="1:18" ht="15.75">
      <c r="A4621" s="250">
        <v>4614</v>
      </c>
      <c r="B4621" s="198"/>
      <c r="C4621" s="25"/>
      <c r="D4621" s="25"/>
      <c r="E4621" s="25"/>
      <c r="F4621" s="25"/>
      <c r="G4621" s="26"/>
      <c r="H4621" s="27"/>
      <c r="I4621" s="28"/>
      <c r="J4621" s="430"/>
      <c r="K4621" s="48"/>
      <c r="L4621" s="457" t="str">
        <f t="shared" si="144"/>
        <v/>
      </c>
      <c r="M4621" s="245" cm="1">
        <f t="array" ref="M4621">SUMPRODUCT(--(N4621:Q4621&lt;&gt;"")) + IF(TRIM(R4621)="",0,LEN(R4621)-LEN(SUBSTITUTE(R4621,",",""))+1)</f>
        <v>0</v>
      </c>
      <c r="N4621" s="242" t="str">
        <f>IF(AND(I4621&lt;&gt;0,I4621&lt;&gt;""),IF(TRIM(SUBSTITUTE(B4621,CHAR(160),""))="","",IF(ISNUMBER(MATCH(TRIM(SUBSTITUTE(B4621,CHAR(160),"")),'Look Up Values'!$B$2:$B$500,0)),"","Origin error")),"")</f>
        <v/>
      </c>
      <c r="O4621" s="242" t="str">
        <f>IF(AND(I4621&lt;&gt;0,I4621&lt;&gt;""),IF(C4621="","",IF(AND(ISNUMBER(--LEFT(C4621,FIND(" ",C4621&amp;" ")-1)),OR(LEN(LEFT(C4621,FIND(" ",C4621&amp;" ")-1))=6,LEN(LEFT(C4621,FIND(" ",C4621&amp;" ")-1))=7),OR(ISNUMBER(MATCH(LEFT(C4621,FIND(" ",C4621&amp;" ")-1),'Look Up Values'!$G$2:$G$1000,0)),ISNUMBER(MATCH(LEFT(C4621,FIND(" ",C4621&amp;" ")-1),'Look Up Values'!$AE$2:$AE$2000,0)))),"","EWC error")),"")</f>
        <v/>
      </c>
      <c r="P4621" s="242" t="str" cm="1">
        <f t="array" ref="P4621">IF(AND(I4621&lt;&gt;0,I4621&lt;&gt;""),IF(D4621="","",IF(ISNUMBER(MATCH(SUBSTITUTE(D4621," ",""),SUBSTITUTE('Look Up Values'!$S$2:$S$120," ",""),0)),"","D&amp;R error")),"")</f>
        <v/>
      </c>
      <c r="Q4621" s="242" t="str" cm="1">
        <f t="array" ref="Q4621">IF(AND(I4621&lt;&gt;0,I4621&lt;&gt;""),IF(G4621="","",IF(ISNUMBER(MATCH(SUBSTITUTE(G4621," ",""),SUBSTITUTE('Look Up Values'!$I$2:$I$10," ",""),0)),"","State error")),"")</f>
        <v/>
      </c>
      <c r="R4621" s="260" t="str">
        <f t="shared" si="145"/>
        <v/>
      </c>
    </row>
    <row r="4622" spans="1:18" ht="15.75">
      <c r="A4622" s="250">
        <v>4615</v>
      </c>
      <c r="B4622" s="198"/>
      <c r="C4622" s="25"/>
      <c r="D4622" s="25"/>
      <c r="E4622" s="25"/>
      <c r="F4622" s="25"/>
      <c r="G4622" s="26"/>
      <c r="H4622" s="27"/>
      <c r="I4622" s="28"/>
      <c r="J4622" s="430"/>
      <c r="K4622" s="48"/>
      <c r="L4622" s="457" t="str">
        <f t="shared" si="144"/>
        <v/>
      </c>
      <c r="M4622" s="245" cm="1">
        <f t="array" ref="M4622">SUMPRODUCT(--(N4622:Q4622&lt;&gt;"")) + IF(TRIM(R4622)="",0,LEN(R4622)-LEN(SUBSTITUTE(R4622,",",""))+1)</f>
        <v>0</v>
      </c>
      <c r="N4622" s="242" t="str">
        <f>IF(AND(I4622&lt;&gt;0,I4622&lt;&gt;""),IF(TRIM(SUBSTITUTE(B4622,CHAR(160),""))="","",IF(ISNUMBER(MATCH(TRIM(SUBSTITUTE(B4622,CHAR(160),"")),'Look Up Values'!$B$2:$B$500,0)),"","Origin error")),"")</f>
        <v/>
      </c>
      <c r="O4622" s="242" t="str">
        <f>IF(AND(I4622&lt;&gt;0,I4622&lt;&gt;""),IF(C4622="","",IF(AND(ISNUMBER(--LEFT(C4622,FIND(" ",C4622&amp;" ")-1)),OR(LEN(LEFT(C4622,FIND(" ",C4622&amp;" ")-1))=6,LEN(LEFT(C4622,FIND(" ",C4622&amp;" ")-1))=7),OR(ISNUMBER(MATCH(LEFT(C4622,FIND(" ",C4622&amp;" ")-1),'Look Up Values'!$G$2:$G$1000,0)),ISNUMBER(MATCH(LEFT(C4622,FIND(" ",C4622&amp;" ")-1),'Look Up Values'!$AE$2:$AE$2000,0)))),"","EWC error")),"")</f>
        <v/>
      </c>
      <c r="P4622" s="242" t="str" cm="1">
        <f t="array" ref="P4622">IF(AND(I4622&lt;&gt;0,I4622&lt;&gt;""),IF(D4622="","",IF(ISNUMBER(MATCH(SUBSTITUTE(D4622," ",""),SUBSTITUTE('Look Up Values'!$S$2:$S$120," ",""),0)),"","D&amp;R error")),"")</f>
        <v/>
      </c>
      <c r="Q4622" s="242" t="str" cm="1">
        <f t="array" ref="Q4622">IF(AND(I4622&lt;&gt;0,I4622&lt;&gt;""),IF(G4622="","",IF(ISNUMBER(MATCH(SUBSTITUTE(G4622," ",""),SUBSTITUTE('Look Up Values'!$I$2:$I$10," ",""),0)),"","State error")),"")</f>
        <v/>
      </c>
      <c r="R4622" s="260" t="str">
        <f t="shared" si="145"/>
        <v/>
      </c>
    </row>
    <row r="4623" spans="1:18" ht="15.75">
      <c r="A4623" s="250">
        <v>4616</v>
      </c>
      <c r="B4623" s="198"/>
      <c r="C4623" s="25"/>
      <c r="D4623" s="25"/>
      <c r="E4623" s="25"/>
      <c r="F4623" s="25"/>
      <c r="G4623" s="26"/>
      <c r="H4623" s="27"/>
      <c r="I4623" s="28"/>
      <c r="J4623" s="430"/>
      <c r="K4623" s="48"/>
      <c r="L4623" s="457" t="str">
        <f t="shared" si="144"/>
        <v/>
      </c>
      <c r="M4623" s="245" cm="1">
        <f t="array" ref="M4623">SUMPRODUCT(--(N4623:Q4623&lt;&gt;"")) + IF(TRIM(R4623)="",0,LEN(R4623)-LEN(SUBSTITUTE(R4623,",",""))+1)</f>
        <v>0</v>
      </c>
      <c r="N4623" s="242" t="str">
        <f>IF(AND(I4623&lt;&gt;0,I4623&lt;&gt;""),IF(TRIM(SUBSTITUTE(B4623,CHAR(160),""))="","",IF(ISNUMBER(MATCH(TRIM(SUBSTITUTE(B4623,CHAR(160),"")),'Look Up Values'!$B$2:$B$500,0)),"","Origin error")),"")</f>
        <v/>
      </c>
      <c r="O4623" s="242" t="str">
        <f>IF(AND(I4623&lt;&gt;0,I4623&lt;&gt;""),IF(C4623="","",IF(AND(ISNUMBER(--LEFT(C4623,FIND(" ",C4623&amp;" ")-1)),OR(LEN(LEFT(C4623,FIND(" ",C4623&amp;" ")-1))=6,LEN(LEFT(C4623,FIND(" ",C4623&amp;" ")-1))=7),OR(ISNUMBER(MATCH(LEFT(C4623,FIND(" ",C4623&amp;" ")-1),'Look Up Values'!$G$2:$G$1000,0)),ISNUMBER(MATCH(LEFT(C4623,FIND(" ",C4623&amp;" ")-1),'Look Up Values'!$AE$2:$AE$2000,0)))),"","EWC error")),"")</f>
        <v/>
      </c>
      <c r="P4623" s="242" t="str" cm="1">
        <f t="array" ref="P4623">IF(AND(I4623&lt;&gt;0,I4623&lt;&gt;""),IF(D4623="","",IF(ISNUMBER(MATCH(SUBSTITUTE(D4623," ",""),SUBSTITUTE('Look Up Values'!$S$2:$S$120," ",""),0)),"","D&amp;R error")),"")</f>
        <v/>
      </c>
      <c r="Q4623" s="242" t="str" cm="1">
        <f t="array" ref="Q4623">IF(AND(I4623&lt;&gt;0,I4623&lt;&gt;""),IF(G4623="","",IF(ISNUMBER(MATCH(SUBSTITUTE(G4623," ",""),SUBSTITUTE('Look Up Values'!$I$2:$I$10," ",""),0)),"","State error")),"")</f>
        <v/>
      </c>
      <c r="R4623" s="260" t="str">
        <f t="shared" si="145"/>
        <v/>
      </c>
    </row>
    <row r="4624" spans="1:18" ht="15.75">
      <c r="A4624" s="250">
        <v>4617</v>
      </c>
      <c r="B4624" s="198"/>
      <c r="C4624" s="25"/>
      <c r="D4624" s="25"/>
      <c r="E4624" s="25"/>
      <c r="F4624" s="25"/>
      <c r="G4624" s="26"/>
      <c r="H4624" s="27"/>
      <c r="I4624" s="28"/>
      <c r="J4624" s="430"/>
      <c r="K4624" s="48"/>
      <c r="L4624" s="457" t="str">
        <f t="shared" si="144"/>
        <v/>
      </c>
      <c r="M4624" s="245" cm="1">
        <f t="array" ref="M4624">SUMPRODUCT(--(N4624:Q4624&lt;&gt;"")) + IF(TRIM(R4624)="",0,LEN(R4624)-LEN(SUBSTITUTE(R4624,",",""))+1)</f>
        <v>0</v>
      </c>
      <c r="N4624" s="242" t="str">
        <f>IF(AND(I4624&lt;&gt;0,I4624&lt;&gt;""),IF(TRIM(SUBSTITUTE(B4624,CHAR(160),""))="","",IF(ISNUMBER(MATCH(TRIM(SUBSTITUTE(B4624,CHAR(160),"")),'Look Up Values'!$B$2:$B$500,0)),"","Origin error")),"")</f>
        <v/>
      </c>
      <c r="O4624" s="242" t="str">
        <f>IF(AND(I4624&lt;&gt;0,I4624&lt;&gt;""),IF(C4624="","",IF(AND(ISNUMBER(--LEFT(C4624,FIND(" ",C4624&amp;" ")-1)),OR(LEN(LEFT(C4624,FIND(" ",C4624&amp;" ")-1))=6,LEN(LEFT(C4624,FIND(" ",C4624&amp;" ")-1))=7),OR(ISNUMBER(MATCH(LEFT(C4624,FIND(" ",C4624&amp;" ")-1),'Look Up Values'!$G$2:$G$1000,0)),ISNUMBER(MATCH(LEFT(C4624,FIND(" ",C4624&amp;" ")-1),'Look Up Values'!$AE$2:$AE$2000,0)))),"","EWC error")),"")</f>
        <v/>
      </c>
      <c r="P4624" s="242" t="str" cm="1">
        <f t="array" ref="P4624">IF(AND(I4624&lt;&gt;0,I4624&lt;&gt;""),IF(D4624="","",IF(ISNUMBER(MATCH(SUBSTITUTE(D4624," ",""),SUBSTITUTE('Look Up Values'!$S$2:$S$120," ",""),0)),"","D&amp;R error")),"")</f>
        <v/>
      </c>
      <c r="Q4624" s="242" t="str" cm="1">
        <f t="array" ref="Q4624">IF(AND(I4624&lt;&gt;0,I4624&lt;&gt;""),IF(G4624="","",IF(ISNUMBER(MATCH(SUBSTITUTE(G4624," ",""),SUBSTITUTE('Look Up Values'!$I$2:$I$10," ",""),0)),"","State error")),"")</f>
        <v/>
      </c>
      <c r="R4624" s="260" t="str">
        <f t="shared" si="145"/>
        <v/>
      </c>
    </row>
    <row r="4625" spans="1:18" ht="15.75">
      <c r="A4625" s="250">
        <v>4618</v>
      </c>
      <c r="B4625" s="198"/>
      <c r="C4625" s="25"/>
      <c r="D4625" s="25"/>
      <c r="E4625" s="25"/>
      <c r="F4625" s="25"/>
      <c r="G4625" s="26"/>
      <c r="H4625" s="27"/>
      <c r="I4625" s="28"/>
      <c r="J4625" s="430"/>
      <c r="K4625" s="48"/>
      <c r="L4625" s="457" t="str">
        <f t="shared" si="144"/>
        <v/>
      </c>
      <c r="M4625" s="245" cm="1">
        <f t="array" ref="M4625">SUMPRODUCT(--(N4625:Q4625&lt;&gt;"")) + IF(TRIM(R4625)="",0,LEN(R4625)-LEN(SUBSTITUTE(R4625,",",""))+1)</f>
        <v>0</v>
      </c>
      <c r="N4625" s="242" t="str">
        <f>IF(AND(I4625&lt;&gt;0,I4625&lt;&gt;""),IF(TRIM(SUBSTITUTE(B4625,CHAR(160),""))="","",IF(ISNUMBER(MATCH(TRIM(SUBSTITUTE(B4625,CHAR(160),"")),'Look Up Values'!$B$2:$B$500,0)),"","Origin error")),"")</f>
        <v/>
      </c>
      <c r="O4625" s="242" t="str">
        <f>IF(AND(I4625&lt;&gt;0,I4625&lt;&gt;""),IF(C4625="","",IF(AND(ISNUMBER(--LEFT(C4625,FIND(" ",C4625&amp;" ")-1)),OR(LEN(LEFT(C4625,FIND(" ",C4625&amp;" ")-1))=6,LEN(LEFT(C4625,FIND(" ",C4625&amp;" ")-1))=7),OR(ISNUMBER(MATCH(LEFT(C4625,FIND(" ",C4625&amp;" ")-1),'Look Up Values'!$G$2:$G$1000,0)),ISNUMBER(MATCH(LEFT(C4625,FIND(" ",C4625&amp;" ")-1),'Look Up Values'!$AE$2:$AE$2000,0)))),"","EWC error")),"")</f>
        <v/>
      </c>
      <c r="P4625" s="242" t="str" cm="1">
        <f t="array" ref="P4625">IF(AND(I4625&lt;&gt;0,I4625&lt;&gt;""),IF(D4625="","",IF(ISNUMBER(MATCH(SUBSTITUTE(D4625," ",""),SUBSTITUTE('Look Up Values'!$S$2:$S$120," ",""),0)),"","D&amp;R error")),"")</f>
        <v/>
      </c>
      <c r="Q4625" s="242" t="str" cm="1">
        <f t="array" ref="Q4625">IF(AND(I4625&lt;&gt;0,I4625&lt;&gt;""),IF(G4625="","",IF(ISNUMBER(MATCH(SUBSTITUTE(G4625," ",""),SUBSTITUTE('Look Up Values'!$I$2:$I$10," ",""),0)),"","State error")),"")</f>
        <v/>
      </c>
      <c r="R4625" s="260" t="str">
        <f t="shared" si="145"/>
        <v/>
      </c>
    </row>
    <row r="4626" spans="1:18" ht="15.75">
      <c r="A4626" s="250">
        <v>4619</v>
      </c>
      <c r="B4626" s="198"/>
      <c r="C4626" s="25"/>
      <c r="D4626" s="25"/>
      <c r="E4626" s="25"/>
      <c r="F4626" s="25"/>
      <c r="G4626" s="26"/>
      <c r="H4626" s="27"/>
      <c r="I4626" s="28"/>
      <c r="J4626" s="430"/>
      <c r="K4626" s="48"/>
      <c r="L4626" s="457" t="str">
        <f t="shared" si="144"/>
        <v/>
      </c>
      <c r="M4626" s="245" cm="1">
        <f t="array" ref="M4626">SUMPRODUCT(--(N4626:Q4626&lt;&gt;"")) + IF(TRIM(R4626)="",0,LEN(R4626)-LEN(SUBSTITUTE(R4626,",",""))+1)</f>
        <v>0</v>
      </c>
      <c r="N4626" s="242" t="str">
        <f>IF(AND(I4626&lt;&gt;0,I4626&lt;&gt;""),IF(TRIM(SUBSTITUTE(B4626,CHAR(160),""))="","",IF(ISNUMBER(MATCH(TRIM(SUBSTITUTE(B4626,CHAR(160),"")),'Look Up Values'!$B$2:$B$500,0)),"","Origin error")),"")</f>
        <v/>
      </c>
      <c r="O4626" s="242" t="str">
        <f>IF(AND(I4626&lt;&gt;0,I4626&lt;&gt;""),IF(C4626="","",IF(AND(ISNUMBER(--LEFT(C4626,FIND(" ",C4626&amp;" ")-1)),OR(LEN(LEFT(C4626,FIND(" ",C4626&amp;" ")-1))=6,LEN(LEFT(C4626,FIND(" ",C4626&amp;" ")-1))=7),OR(ISNUMBER(MATCH(LEFT(C4626,FIND(" ",C4626&amp;" ")-1),'Look Up Values'!$G$2:$G$1000,0)),ISNUMBER(MATCH(LEFT(C4626,FIND(" ",C4626&amp;" ")-1),'Look Up Values'!$AE$2:$AE$2000,0)))),"","EWC error")),"")</f>
        <v/>
      </c>
      <c r="P4626" s="242" t="str" cm="1">
        <f t="array" ref="P4626">IF(AND(I4626&lt;&gt;0,I4626&lt;&gt;""),IF(D4626="","",IF(ISNUMBER(MATCH(SUBSTITUTE(D4626," ",""),SUBSTITUTE('Look Up Values'!$S$2:$S$120," ",""),0)),"","D&amp;R error")),"")</f>
        <v/>
      </c>
      <c r="Q4626" s="242" t="str" cm="1">
        <f t="array" ref="Q4626">IF(AND(I4626&lt;&gt;0,I4626&lt;&gt;""),IF(G4626="","",IF(ISNUMBER(MATCH(SUBSTITUTE(G4626," ",""),SUBSTITUTE('Look Up Values'!$I$2:$I$10," ",""),0)),"","State error")),"")</f>
        <v/>
      </c>
      <c r="R4626" s="260" t="str">
        <f t="shared" si="145"/>
        <v/>
      </c>
    </row>
    <row r="4627" spans="1:18" ht="15.75">
      <c r="A4627" s="250">
        <v>4620</v>
      </c>
      <c r="B4627" s="198"/>
      <c r="C4627" s="25"/>
      <c r="D4627" s="25"/>
      <c r="E4627" s="25"/>
      <c r="F4627" s="25"/>
      <c r="G4627" s="26"/>
      <c r="H4627" s="27"/>
      <c r="I4627" s="28"/>
      <c r="J4627" s="430"/>
      <c r="K4627" s="48"/>
      <c r="L4627" s="457" t="str">
        <f t="shared" si="144"/>
        <v/>
      </c>
      <c r="M4627" s="245" cm="1">
        <f t="array" ref="M4627">SUMPRODUCT(--(N4627:Q4627&lt;&gt;"")) + IF(TRIM(R4627)="",0,LEN(R4627)-LEN(SUBSTITUTE(R4627,",",""))+1)</f>
        <v>0</v>
      </c>
      <c r="N4627" s="242" t="str">
        <f>IF(AND(I4627&lt;&gt;0,I4627&lt;&gt;""),IF(TRIM(SUBSTITUTE(B4627,CHAR(160),""))="","",IF(ISNUMBER(MATCH(TRIM(SUBSTITUTE(B4627,CHAR(160),"")),'Look Up Values'!$B$2:$B$500,0)),"","Origin error")),"")</f>
        <v/>
      </c>
      <c r="O4627" s="242" t="str">
        <f>IF(AND(I4627&lt;&gt;0,I4627&lt;&gt;""),IF(C4627="","",IF(AND(ISNUMBER(--LEFT(C4627,FIND(" ",C4627&amp;" ")-1)),OR(LEN(LEFT(C4627,FIND(" ",C4627&amp;" ")-1))=6,LEN(LEFT(C4627,FIND(" ",C4627&amp;" ")-1))=7),OR(ISNUMBER(MATCH(LEFT(C4627,FIND(" ",C4627&amp;" ")-1),'Look Up Values'!$G$2:$G$1000,0)),ISNUMBER(MATCH(LEFT(C4627,FIND(" ",C4627&amp;" ")-1),'Look Up Values'!$AE$2:$AE$2000,0)))),"","EWC error")),"")</f>
        <v/>
      </c>
      <c r="P4627" s="242" t="str" cm="1">
        <f t="array" ref="P4627">IF(AND(I4627&lt;&gt;0,I4627&lt;&gt;""),IF(D4627="","",IF(ISNUMBER(MATCH(SUBSTITUTE(D4627," ",""),SUBSTITUTE('Look Up Values'!$S$2:$S$120," ",""),0)),"","D&amp;R error")),"")</f>
        <v/>
      </c>
      <c r="Q4627" s="242" t="str" cm="1">
        <f t="array" ref="Q4627">IF(AND(I4627&lt;&gt;0,I4627&lt;&gt;""),IF(G4627="","",IF(ISNUMBER(MATCH(SUBSTITUTE(G4627," ",""),SUBSTITUTE('Look Up Values'!$I$2:$I$10," ",""),0)),"","State error")),"")</f>
        <v/>
      </c>
      <c r="R4627" s="260" t="str">
        <f t="shared" si="145"/>
        <v/>
      </c>
    </row>
    <row r="4628" spans="1:18" ht="15.75">
      <c r="A4628" s="250">
        <v>4621</v>
      </c>
      <c r="B4628" s="198"/>
      <c r="C4628" s="25"/>
      <c r="D4628" s="25"/>
      <c r="E4628" s="25"/>
      <c r="F4628" s="25"/>
      <c r="G4628" s="26"/>
      <c r="H4628" s="27"/>
      <c r="I4628" s="28"/>
      <c r="J4628" s="430"/>
      <c r="K4628" s="48"/>
      <c r="L4628" s="457" t="str">
        <f t="shared" si="144"/>
        <v/>
      </c>
      <c r="M4628" s="245" cm="1">
        <f t="array" ref="M4628">SUMPRODUCT(--(N4628:Q4628&lt;&gt;"")) + IF(TRIM(R4628)="",0,LEN(R4628)-LEN(SUBSTITUTE(R4628,",",""))+1)</f>
        <v>0</v>
      </c>
      <c r="N4628" s="242" t="str">
        <f>IF(AND(I4628&lt;&gt;0,I4628&lt;&gt;""),IF(TRIM(SUBSTITUTE(B4628,CHAR(160),""))="","",IF(ISNUMBER(MATCH(TRIM(SUBSTITUTE(B4628,CHAR(160),"")),'Look Up Values'!$B$2:$B$500,0)),"","Origin error")),"")</f>
        <v/>
      </c>
      <c r="O4628" s="242" t="str">
        <f>IF(AND(I4628&lt;&gt;0,I4628&lt;&gt;""),IF(C4628="","",IF(AND(ISNUMBER(--LEFT(C4628,FIND(" ",C4628&amp;" ")-1)),OR(LEN(LEFT(C4628,FIND(" ",C4628&amp;" ")-1))=6,LEN(LEFT(C4628,FIND(" ",C4628&amp;" ")-1))=7),OR(ISNUMBER(MATCH(LEFT(C4628,FIND(" ",C4628&amp;" ")-1),'Look Up Values'!$G$2:$G$1000,0)),ISNUMBER(MATCH(LEFT(C4628,FIND(" ",C4628&amp;" ")-1),'Look Up Values'!$AE$2:$AE$2000,0)))),"","EWC error")),"")</f>
        <v/>
      </c>
      <c r="P4628" s="242" t="str" cm="1">
        <f t="array" ref="P4628">IF(AND(I4628&lt;&gt;0,I4628&lt;&gt;""),IF(D4628="","",IF(ISNUMBER(MATCH(SUBSTITUTE(D4628," ",""),SUBSTITUTE('Look Up Values'!$S$2:$S$120," ",""),0)),"","D&amp;R error")),"")</f>
        <v/>
      </c>
      <c r="Q4628" s="242" t="str" cm="1">
        <f t="array" ref="Q4628">IF(AND(I4628&lt;&gt;0,I4628&lt;&gt;""),IF(G4628="","",IF(ISNUMBER(MATCH(SUBSTITUTE(G4628," ",""),SUBSTITUTE('Look Up Values'!$I$2:$I$10," ",""),0)),"","State error")),"")</f>
        <v/>
      </c>
      <c r="R4628" s="260" t="str">
        <f t="shared" si="145"/>
        <v/>
      </c>
    </row>
    <row r="4629" spans="1:18" ht="15.75">
      <c r="A4629" s="250">
        <v>4622</v>
      </c>
      <c r="B4629" s="198"/>
      <c r="C4629" s="25"/>
      <c r="D4629" s="25"/>
      <c r="E4629" s="25"/>
      <c r="F4629" s="25"/>
      <c r="G4629" s="26"/>
      <c r="H4629" s="27"/>
      <c r="I4629" s="28"/>
      <c r="J4629" s="430"/>
      <c r="K4629" s="48"/>
      <c r="L4629" s="457" t="str">
        <f t="shared" si="144"/>
        <v/>
      </c>
      <c r="M4629" s="245" cm="1">
        <f t="array" ref="M4629">SUMPRODUCT(--(N4629:Q4629&lt;&gt;"")) + IF(TRIM(R4629)="",0,LEN(R4629)-LEN(SUBSTITUTE(R4629,",",""))+1)</f>
        <v>0</v>
      </c>
      <c r="N4629" s="242" t="str">
        <f>IF(AND(I4629&lt;&gt;0,I4629&lt;&gt;""),IF(TRIM(SUBSTITUTE(B4629,CHAR(160),""))="","",IF(ISNUMBER(MATCH(TRIM(SUBSTITUTE(B4629,CHAR(160),"")),'Look Up Values'!$B$2:$B$500,0)),"","Origin error")),"")</f>
        <v/>
      </c>
      <c r="O4629" s="242" t="str">
        <f>IF(AND(I4629&lt;&gt;0,I4629&lt;&gt;""),IF(C4629="","",IF(AND(ISNUMBER(--LEFT(C4629,FIND(" ",C4629&amp;" ")-1)),OR(LEN(LEFT(C4629,FIND(" ",C4629&amp;" ")-1))=6,LEN(LEFT(C4629,FIND(" ",C4629&amp;" ")-1))=7),OR(ISNUMBER(MATCH(LEFT(C4629,FIND(" ",C4629&amp;" ")-1),'Look Up Values'!$G$2:$G$1000,0)),ISNUMBER(MATCH(LEFT(C4629,FIND(" ",C4629&amp;" ")-1),'Look Up Values'!$AE$2:$AE$2000,0)))),"","EWC error")),"")</f>
        <v/>
      </c>
      <c r="P4629" s="242" t="str" cm="1">
        <f t="array" ref="P4629">IF(AND(I4629&lt;&gt;0,I4629&lt;&gt;""),IF(D4629="","",IF(ISNUMBER(MATCH(SUBSTITUTE(D4629," ",""),SUBSTITUTE('Look Up Values'!$S$2:$S$120," ",""),0)),"","D&amp;R error")),"")</f>
        <v/>
      </c>
      <c r="Q4629" s="242" t="str" cm="1">
        <f t="array" ref="Q4629">IF(AND(I4629&lt;&gt;0,I4629&lt;&gt;""),IF(G4629="","",IF(ISNUMBER(MATCH(SUBSTITUTE(G4629," ",""),SUBSTITUTE('Look Up Values'!$I$2:$I$10," ",""),0)),"","State error")),"")</f>
        <v/>
      </c>
      <c r="R4629" s="260" t="str">
        <f t="shared" si="145"/>
        <v/>
      </c>
    </row>
    <row r="4630" spans="1:18" ht="15.75">
      <c r="A4630" s="250">
        <v>4623</v>
      </c>
      <c r="B4630" s="198"/>
      <c r="C4630" s="25"/>
      <c r="D4630" s="25"/>
      <c r="E4630" s="25"/>
      <c r="F4630" s="25"/>
      <c r="G4630" s="26"/>
      <c r="H4630" s="27"/>
      <c r="I4630" s="28"/>
      <c r="J4630" s="430"/>
      <c r="K4630" s="48"/>
      <c r="L4630" s="457" t="str">
        <f t="shared" si="144"/>
        <v/>
      </c>
      <c r="M4630" s="245" cm="1">
        <f t="array" ref="M4630">SUMPRODUCT(--(N4630:Q4630&lt;&gt;"")) + IF(TRIM(R4630)="",0,LEN(R4630)-LEN(SUBSTITUTE(R4630,",",""))+1)</f>
        <v>0</v>
      </c>
      <c r="N4630" s="242" t="str">
        <f>IF(AND(I4630&lt;&gt;0,I4630&lt;&gt;""),IF(TRIM(SUBSTITUTE(B4630,CHAR(160),""))="","",IF(ISNUMBER(MATCH(TRIM(SUBSTITUTE(B4630,CHAR(160),"")),'Look Up Values'!$B$2:$B$500,0)),"","Origin error")),"")</f>
        <v/>
      </c>
      <c r="O4630" s="242" t="str">
        <f>IF(AND(I4630&lt;&gt;0,I4630&lt;&gt;""),IF(C4630="","",IF(AND(ISNUMBER(--LEFT(C4630,FIND(" ",C4630&amp;" ")-1)),OR(LEN(LEFT(C4630,FIND(" ",C4630&amp;" ")-1))=6,LEN(LEFT(C4630,FIND(" ",C4630&amp;" ")-1))=7),OR(ISNUMBER(MATCH(LEFT(C4630,FIND(" ",C4630&amp;" ")-1),'Look Up Values'!$G$2:$G$1000,0)),ISNUMBER(MATCH(LEFT(C4630,FIND(" ",C4630&amp;" ")-1),'Look Up Values'!$AE$2:$AE$2000,0)))),"","EWC error")),"")</f>
        <v/>
      </c>
      <c r="P4630" s="242" t="str" cm="1">
        <f t="array" ref="P4630">IF(AND(I4630&lt;&gt;0,I4630&lt;&gt;""),IF(D4630="","",IF(ISNUMBER(MATCH(SUBSTITUTE(D4630," ",""),SUBSTITUTE('Look Up Values'!$S$2:$S$120," ",""),0)),"","D&amp;R error")),"")</f>
        <v/>
      </c>
      <c r="Q4630" s="242" t="str" cm="1">
        <f t="array" ref="Q4630">IF(AND(I4630&lt;&gt;0,I4630&lt;&gt;""),IF(G4630="","",IF(ISNUMBER(MATCH(SUBSTITUTE(G4630," ",""),SUBSTITUTE('Look Up Values'!$I$2:$I$10," ",""),0)),"","State error")),"")</f>
        <v/>
      </c>
      <c r="R4630" s="260" t="str">
        <f t="shared" si="145"/>
        <v/>
      </c>
    </row>
    <row r="4631" spans="1:18" ht="15.75">
      <c r="A4631" s="250">
        <v>4624</v>
      </c>
      <c r="B4631" s="198"/>
      <c r="C4631" s="25"/>
      <c r="D4631" s="25"/>
      <c r="E4631" s="25"/>
      <c r="F4631" s="25"/>
      <c r="G4631" s="26"/>
      <c r="H4631" s="27"/>
      <c r="I4631" s="28"/>
      <c r="J4631" s="430"/>
      <c r="K4631" s="48"/>
      <c r="L4631" s="457" t="str">
        <f t="shared" si="144"/>
        <v/>
      </c>
      <c r="M4631" s="245" cm="1">
        <f t="array" ref="M4631">SUMPRODUCT(--(N4631:Q4631&lt;&gt;"")) + IF(TRIM(R4631)="",0,LEN(R4631)-LEN(SUBSTITUTE(R4631,",",""))+1)</f>
        <v>0</v>
      </c>
      <c r="N4631" s="242" t="str">
        <f>IF(AND(I4631&lt;&gt;0,I4631&lt;&gt;""),IF(TRIM(SUBSTITUTE(B4631,CHAR(160),""))="","",IF(ISNUMBER(MATCH(TRIM(SUBSTITUTE(B4631,CHAR(160),"")),'Look Up Values'!$B$2:$B$500,0)),"","Origin error")),"")</f>
        <v/>
      </c>
      <c r="O4631" s="242" t="str">
        <f>IF(AND(I4631&lt;&gt;0,I4631&lt;&gt;""),IF(C4631="","",IF(AND(ISNUMBER(--LEFT(C4631,FIND(" ",C4631&amp;" ")-1)),OR(LEN(LEFT(C4631,FIND(" ",C4631&amp;" ")-1))=6,LEN(LEFT(C4631,FIND(" ",C4631&amp;" ")-1))=7),OR(ISNUMBER(MATCH(LEFT(C4631,FIND(" ",C4631&amp;" ")-1),'Look Up Values'!$G$2:$G$1000,0)),ISNUMBER(MATCH(LEFT(C4631,FIND(" ",C4631&amp;" ")-1),'Look Up Values'!$AE$2:$AE$2000,0)))),"","EWC error")),"")</f>
        <v/>
      </c>
      <c r="P4631" s="242" t="str" cm="1">
        <f t="array" ref="P4631">IF(AND(I4631&lt;&gt;0,I4631&lt;&gt;""),IF(D4631="","",IF(ISNUMBER(MATCH(SUBSTITUTE(D4631," ",""),SUBSTITUTE('Look Up Values'!$S$2:$S$120," ",""),0)),"","D&amp;R error")),"")</f>
        <v/>
      </c>
      <c r="Q4631" s="242" t="str" cm="1">
        <f t="array" ref="Q4631">IF(AND(I4631&lt;&gt;0,I4631&lt;&gt;""),IF(G4631="","",IF(ISNUMBER(MATCH(SUBSTITUTE(G4631," ",""),SUBSTITUTE('Look Up Values'!$I$2:$I$10," ",""),0)),"","State error")),"")</f>
        <v/>
      </c>
      <c r="R4631" s="260" t="str">
        <f t="shared" si="145"/>
        <v/>
      </c>
    </row>
    <row r="4632" spans="1:18" ht="15.75">
      <c r="A4632" s="250">
        <v>4625</v>
      </c>
      <c r="B4632" s="198"/>
      <c r="C4632" s="25"/>
      <c r="D4632" s="25"/>
      <c r="E4632" s="25"/>
      <c r="F4632" s="25"/>
      <c r="G4632" s="26"/>
      <c r="H4632" s="27"/>
      <c r="I4632" s="28"/>
      <c r="J4632" s="430"/>
      <c r="K4632" s="48"/>
      <c r="L4632" s="457" t="str">
        <f t="shared" si="144"/>
        <v/>
      </c>
      <c r="M4632" s="245" cm="1">
        <f t="array" ref="M4632">SUMPRODUCT(--(N4632:Q4632&lt;&gt;"")) + IF(TRIM(R4632)="",0,LEN(R4632)-LEN(SUBSTITUTE(R4632,",",""))+1)</f>
        <v>0</v>
      </c>
      <c r="N4632" s="242" t="str">
        <f>IF(AND(I4632&lt;&gt;0,I4632&lt;&gt;""),IF(TRIM(SUBSTITUTE(B4632,CHAR(160),""))="","",IF(ISNUMBER(MATCH(TRIM(SUBSTITUTE(B4632,CHAR(160),"")),'Look Up Values'!$B$2:$B$500,0)),"","Origin error")),"")</f>
        <v/>
      </c>
      <c r="O4632" s="242" t="str">
        <f>IF(AND(I4632&lt;&gt;0,I4632&lt;&gt;""),IF(C4632="","",IF(AND(ISNUMBER(--LEFT(C4632,FIND(" ",C4632&amp;" ")-1)),OR(LEN(LEFT(C4632,FIND(" ",C4632&amp;" ")-1))=6,LEN(LEFT(C4632,FIND(" ",C4632&amp;" ")-1))=7),OR(ISNUMBER(MATCH(LEFT(C4632,FIND(" ",C4632&amp;" ")-1),'Look Up Values'!$G$2:$G$1000,0)),ISNUMBER(MATCH(LEFT(C4632,FIND(" ",C4632&amp;" ")-1),'Look Up Values'!$AE$2:$AE$2000,0)))),"","EWC error")),"")</f>
        <v/>
      </c>
      <c r="P4632" s="242" t="str" cm="1">
        <f t="array" ref="P4632">IF(AND(I4632&lt;&gt;0,I4632&lt;&gt;""),IF(D4632="","",IF(ISNUMBER(MATCH(SUBSTITUTE(D4632," ",""),SUBSTITUTE('Look Up Values'!$S$2:$S$120," ",""),0)),"","D&amp;R error")),"")</f>
        <v/>
      </c>
      <c r="Q4632" s="242" t="str" cm="1">
        <f t="array" ref="Q4632">IF(AND(I4632&lt;&gt;0,I4632&lt;&gt;""),IF(G4632="","",IF(ISNUMBER(MATCH(SUBSTITUTE(G4632," ",""),SUBSTITUTE('Look Up Values'!$I$2:$I$10," ",""),0)),"","State error")),"")</f>
        <v/>
      </c>
      <c r="R4632" s="260" t="str">
        <f t="shared" si="145"/>
        <v/>
      </c>
    </row>
    <row r="4633" spans="1:18" ht="15.75">
      <c r="A4633" s="250">
        <v>4626</v>
      </c>
      <c r="B4633" s="198"/>
      <c r="C4633" s="25"/>
      <c r="D4633" s="25"/>
      <c r="E4633" s="25"/>
      <c r="F4633" s="25"/>
      <c r="G4633" s="26"/>
      <c r="H4633" s="27"/>
      <c r="I4633" s="28"/>
      <c r="J4633" s="430"/>
      <c r="K4633" s="48"/>
      <c r="L4633" s="457" t="str">
        <f t="shared" si="144"/>
        <v/>
      </c>
      <c r="M4633" s="245" cm="1">
        <f t="array" ref="M4633">SUMPRODUCT(--(N4633:Q4633&lt;&gt;"")) + IF(TRIM(R4633)="",0,LEN(R4633)-LEN(SUBSTITUTE(R4633,",",""))+1)</f>
        <v>0</v>
      </c>
      <c r="N4633" s="242" t="str">
        <f>IF(AND(I4633&lt;&gt;0,I4633&lt;&gt;""),IF(TRIM(SUBSTITUTE(B4633,CHAR(160),""))="","",IF(ISNUMBER(MATCH(TRIM(SUBSTITUTE(B4633,CHAR(160),"")),'Look Up Values'!$B$2:$B$500,0)),"","Origin error")),"")</f>
        <v/>
      </c>
      <c r="O4633" s="242" t="str">
        <f>IF(AND(I4633&lt;&gt;0,I4633&lt;&gt;""),IF(C4633="","",IF(AND(ISNUMBER(--LEFT(C4633,FIND(" ",C4633&amp;" ")-1)),OR(LEN(LEFT(C4633,FIND(" ",C4633&amp;" ")-1))=6,LEN(LEFT(C4633,FIND(" ",C4633&amp;" ")-1))=7),OR(ISNUMBER(MATCH(LEFT(C4633,FIND(" ",C4633&amp;" ")-1),'Look Up Values'!$G$2:$G$1000,0)),ISNUMBER(MATCH(LEFT(C4633,FIND(" ",C4633&amp;" ")-1),'Look Up Values'!$AE$2:$AE$2000,0)))),"","EWC error")),"")</f>
        <v/>
      </c>
      <c r="P4633" s="242" t="str" cm="1">
        <f t="array" ref="P4633">IF(AND(I4633&lt;&gt;0,I4633&lt;&gt;""),IF(D4633="","",IF(ISNUMBER(MATCH(SUBSTITUTE(D4633," ",""),SUBSTITUTE('Look Up Values'!$S$2:$S$120," ",""),0)),"","D&amp;R error")),"")</f>
        <v/>
      </c>
      <c r="Q4633" s="242" t="str" cm="1">
        <f t="array" ref="Q4633">IF(AND(I4633&lt;&gt;0,I4633&lt;&gt;""),IF(G4633="","",IF(ISNUMBER(MATCH(SUBSTITUTE(G4633," ",""),SUBSTITUTE('Look Up Values'!$I$2:$I$10," ",""),0)),"","State error")),"")</f>
        <v/>
      </c>
      <c r="R4633" s="260" t="str">
        <f t="shared" si="145"/>
        <v/>
      </c>
    </row>
    <row r="4634" spans="1:18" ht="15.75">
      <c r="A4634" s="250">
        <v>4627</v>
      </c>
      <c r="B4634" s="198"/>
      <c r="C4634" s="25"/>
      <c r="D4634" s="25"/>
      <c r="E4634" s="25"/>
      <c r="F4634" s="25"/>
      <c r="G4634" s="26"/>
      <c r="H4634" s="27"/>
      <c r="I4634" s="28"/>
      <c r="J4634" s="430"/>
      <c r="K4634" s="48"/>
      <c r="L4634" s="457" t="str">
        <f t="shared" si="144"/>
        <v/>
      </c>
      <c r="M4634" s="245" cm="1">
        <f t="array" ref="M4634">SUMPRODUCT(--(N4634:Q4634&lt;&gt;"")) + IF(TRIM(R4634)="",0,LEN(R4634)-LEN(SUBSTITUTE(R4634,",",""))+1)</f>
        <v>0</v>
      </c>
      <c r="N4634" s="242" t="str">
        <f>IF(AND(I4634&lt;&gt;0,I4634&lt;&gt;""),IF(TRIM(SUBSTITUTE(B4634,CHAR(160),""))="","",IF(ISNUMBER(MATCH(TRIM(SUBSTITUTE(B4634,CHAR(160),"")),'Look Up Values'!$B$2:$B$500,0)),"","Origin error")),"")</f>
        <v/>
      </c>
      <c r="O4634" s="242" t="str">
        <f>IF(AND(I4634&lt;&gt;0,I4634&lt;&gt;""),IF(C4634="","",IF(AND(ISNUMBER(--LEFT(C4634,FIND(" ",C4634&amp;" ")-1)),OR(LEN(LEFT(C4634,FIND(" ",C4634&amp;" ")-1))=6,LEN(LEFT(C4634,FIND(" ",C4634&amp;" ")-1))=7),OR(ISNUMBER(MATCH(LEFT(C4634,FIND(" ",C4634&amp;" ")-1),'Look Up Values'!$G$2:$G$1000,0)),ISNUMBER(MATCH(LEFT(C4634,FIND(" ",C4634&amp;" ")-1),'Look Up Values'!$AE$2:$AE$2000,0)))),"","EWC error")),"")</f>
        <v/>
      </c>
      <c r="P4634" s="242" t="str" cm="1">
        <f t="array" ref="P4634">IF(AND(I4634&lt;&gt;0,I4634&lt;&gt;""),IF(D4634="","",IF(ISNUMBER(MATCH(SUBSTITUTE(D4634," ",""),SUBSTITUTE('Look Up Values'!$S$2:$S$120," ",""),0)),"","D&amp;R error")),"")</f>
        <v/>
      </c>
      <c r="Q4634" s="242" t="str" cm="1">
        <f t="array" ref="Q4634">IF(AND(I4634&lt;&gt;0,I4634&lt;&gt;""),IF(G4634="","",IF(ISNUMBER(MATCH(SUBSTITUTE(G4634," ",""),SUBSTITUTE('Look Up Values'!$I$2:$I$10," ",""),0)),"","State error")),"")</f>
        <v/>
      </c>
      <c r="R4634" s="260" t="str">
        <f t="shared" si="145"/>
        <v/>
      </c>
    </row>
    <row r="4635" spans="1:18" ht="15.75">
      <c r="A4635" s="250">
        <v>4628</v>
      </c>
      <c r="B4635" s="198"/>
      <c r="C4635" s="25"/>
      <c r="D4635" s="25"/>
      <c r="E4635" s="25"/>
      <c r="F4635" s="25"/>
      <c r="G4635" s="26"/>
      <c r="H4635" s="27"/>
      <c r="I4635" s="28"/>
      <c r="J4635" s="430"/>
      <c r="K4635" s="48"/>
      <c r="L4635" s="457" t="str">
        <f t="shared" si="144"/>
        <v/>
      </c>
      <c r="M4635" s="245" cm="1">
        <f t="array" ref="M4635">SUMPRODUCT(--(N4635:Q4635&lt;&gt;"")) + IF(TRIM(R4635)="",0,LEN(R4635)-LEN(SUBSTITUTE(R4635,",",""))+1)</f>
        <v>0</v>
      </c>
      <c r="N4635" s="242" t="str">
        <f>IF(AND(I4635&lt;&gt;0,I4635&lt;&gt;""),IF(TRIM(SUBSTITUTE(B4635,CHAR(160),""))="","",IF(ISNUMBER(MATCH(TRIM(SUBSTITUTE(B4635,CHAR(160),"")),'Look Up Values'!$B$2:$B$500,0)),"","Origin error")),"")</f>
        <v/>
      </c>
      <c r="O4635" s="242" t="str">
        <f>IF(AND(I4635&lt;&gt;0,I4635&lt;&gt;""),IF(C4635="","",IF(AND(ISNUMBER(--LEFT(C4635,FIND(" ",C4635&amp;" ")-1)),OR(LEN(LEFT(C4635,FIND(" ",C4635&amp;" ")-1))=6,LEN(LEFT(C4635,FIND(" ",C4635&amp;" ")-1))=7),OR(ISNUMBER(MATCH(LEFT(C4635,FIND(" ",C4635&amp;" ")-1),'Look Up Values'!$G$2:$G$1000,0)),ISNUMBER(MATCH(LEFT(C4635,FIND(" ",C4635&amp;" ")-1),'Look Up Values'!$AE$2:$AE$2000,0)))),"","EWC error")),"")</f>
        <v/>
      </c>
      <c r="P4635" s="242" t="str" cm="1">
        <f t="array" ref="P4635">IF(AND(I4635&lt;&gt;0,I4635&lt;&gt;""),IF(D4635="","",IF(ISNUMBER(MATCH(SUBSTITUTE(D4635," ",""),SUBSTITUTE('Look Up Values'!$S$2:$S$120," ",""),0)),"","D&amp;R error")),"")</f>
        <v/>
      </c>
      <c r="Q4635" s="242" t="str" cm="1">
        <f t="array" ref="Q4635">IF(AND(I4635&lt;&gt;0,I4635&lt;&gt;""),IF(G4635="","",IF(ISNUMBER(MATCH(SUBSTITUTE(G4635," ",""),SUBSTITUTE('Look Up Values'!$I$2:$I$10," ",""),0)),"","State error")),"")</f>
        <v/>
      </c>
      <c r="R4635" s="260" t="str">
        <f t="shared" si="145"/>
        <v/>
      </c>
    </row>
    <row r="4636" spans="1:18" ht="15.75">
      <c r="A4636" s="250">
        <v>4629</v>
      </c>
      <c r="B4636" s="198"/>
      <c r="C4636" s="25"/>
      <c r="D4636" s="25"/>
      <c r="E4636" s="25"/>
      <c r="F4636" s="25"/>
      <c r="G4636" s="26"/>
      <c r="H4636" s="27"/>
      <c r="I4636" s="28"/>
      <c r="J4636" s="430"/>
      <c r="K4636" s="48"/>
      <c r="L4636" s="457" t="str">
        <f t="shared" si="144"/>
        <v/>
      </c>
      <c r="M4636" s="245" cm="1">
        <f t="array" ref="M4636">SUMPRODUCT(--(N4636:Q4636&lt;&gt;"")) + IF(TRIM(R4636)="",0,LEN(R4636)-LEN(SUBSTITUTE(R4636,",",""))+1)</f>
        <v>0</v>
      </c>
      <c r="N4636" s="242" t="str">
        <f>IF(AND(I4636&lt;&gt;0,I4636&lt;&gt;""),IF(TRIM(SUBSTITUTE(B4636,CHAR(160),""))="","",IF(ISNUMBER(MATCH(TRIM(SUBSTITUTE(B4636,CHAR(160),"")),'Look Up Values'!$B$2:$B$500,0)),"","Origin error")),"")</f>
        <v/>
      </c>
      <c r="O4636" s="242" t="str">
        <f>IF(AND(I4636&lt;&gt;0,I4636&lt;&gt;""),IF(C4636="","",IF(AND(ISNUMBER(--LEFT(C4636,FIND(" ",C4636&amp;" ")-1)),OR(LEN(LEFT(C4636,FIND(" ",C4636&amp;" ")-1))=6,LEN(LEFT(C4636,FIND(" ",C4636&amp;" ")-1))=7),OR(ISNUMBER(MATCH(LEFT(C4636,FIND(" ",C4636&amp;" ")-1),'Look Up Values'!$G$2:$G$1000,0)),ISNUMBER(MATCH(LEFT(C4636,FIND(" ",C4636&amp;" ")-1),'Look Up Values'!$AE$2:$AE$2000,0)))),"","EWC error")),"")</f>
        <v/>
      </c>
      <c r="P4636" s="242" t="str" cm="1">
        <f t="array" ref="P4636">IF(AND(I4636&lt;&gt;0,I4636&lt;&gt;""),IF(D4636="","",IF(ISNUMBER(MATCH(SUBSTITUTE(D4636," ",""),SUBSTITUTE('Look Up Values'!$S$2:$S$120," ",""),0)),"","D&amp;R error")),"")</f>
        <v/>
      </c>
      <c r="Q4636" s="242" t="str" cm="1">
        <f t="array" ref="Q4636">IF(AND(I4636&lt;&gt;0,I4636&lt;&gt;""),IF(G4636="","",IF(ISNUMBER(MATCH(SUBSTITUTE(G4636," ",""),SUBSTITUTE('Look Up Values'!$I$2:$I$10," ",""),0)),"","State error")),"")</f>
        <v/>
      </c>
      <c r="R4636" s="260" t="str">
        <f t="shared" si="145"/>
        <v/>
      </c>
    </row>
    <row r="4637" spans="1:18" ht="15.75">
      <c r="A4637" s="250">
        <v>4630</v>
      </c>
      <c r="B4637" s="198"/>
      <c r="C4637" s="25"/>
      <c r="D4637" s="25"/>
      <c r="E4637" s="25"/>
      <c r="F4637" s="25"/>
      <c r="G4637" s="26"/>
      <c r="H4637" s="27"/>
      <c r="I4637" s="28"/>
      <c r="J4637" s="430"/>
      <c r="K4637" s="48"/>
      <c r="L4637" s="457" t="str">
        <f t="shared" si="144"/>
        <v/>
      </c>
      <c r="M4637" s="245" cm="1">
        <f t="array" ref="M4637">SUMPRODUCT(--(N4637:Q4637&lt;&gt;"")) + IF(TRIM(R4637)="",0,LEN(R4637)-LEN(SUBSTITUTE(R4637,",",""))+1)</f>
        <v>0</v>
      </c>
      <c r="N4637" s="242" t="str">
        <f>IF(AND(I4637&lt;&gt;0,I4637&lt;&gt;""),IF(TRIM(SUBSTITUTE(B4637,CHAR(160),""))="","",IF(ISNUMBER(MATCH(TRIM(SUBSTITUTE(B4637,CHAR(160),"")),'Look Up Values'!$B$2:$B$500,0)),"","Origin error")),"")</f>
        <v/>
      </c>
      <c r="O4637" s="242" t="str">
        <f>IF(AND(I4637&lt;&gt;0,I4637&lt;&gt;""),IF(C4637="","",IF(AND(ISNUMBER(--LEFT(C4637,FIND(" ",C4637&amp;" ")-1)),OR(LEN(LEFT(C4637,FIND(" ",C4637&amp;" ")-1))=6,LEN(LEFT(C4637,FIND(" ",C4637&amp;" ")-1))=7),OR(ISNUMBER(MATCH(LEFT(C4637,FIND(" ",C4637&amp;" ")-1),'Look Up Values'!$G$2:$G$1000,0)),ISNUMBER(MATCH(LEFT(C4637,FIND(" ",C4637&amp;" ")-1),'Look Up Values'!$AE$2:$AE$2000,0)))),"","EWC error")),"")</f>
        <v/>
      </c>
      <c r="P4637" s="242" t="str" cm="1">
        <f t="array" ref="P4637">IF(AND(I4637&lt;&gt;0,I4637&lt;&gt;""),IF(D4637="","",IF(ISNUMBER(MATCH(SUBSTITUTE(D4637," ",""),SUBSTITUTE('Look Up Values'!$S$2:$S$120," ",""),0)),"","D&amp;R error")),"")</f>
        <v/>
      </c>
      <c r="Q4637" s="242" t="str" cm="1">
        <f t="array" ref="Q4637">IF(AND(I4637&lt;&gt;0,I4637&lt;&gt;""),IF(G4637="","",IF(ISNUMBER(MATCH(SUBSTITUTE(G4637," ",""),SUBSTITUTE('Look Up Values'!$I$2:$I$10," ",""),0)),"","State error")),"")</f>
        <v/>
      </c>
      <c r="R4637" s="260" t="str">
        <f t="shared" si="145"/>
        <v/>
      </c>
    </row>
    <row r="4638" spans="1:18" ht="15.75">
      <c r="A4638" s="250">
        <v>4631</v>
      </c>
      <c r="B4638" s="198"/>
      <c r="C4638" s="25"/>
      <c r="D4638" s="25"/>
      <c r="E4638" s="25"/>
      <c r="F4638" s="25"/>
      <c r="G4638" s="26"/>
      <c r="H4638" s="27"/>
      <c r="I4638" s="28"/>
      <c r="J4638" s="430"/>
      <c r="K4638" s="48"/>
      <c r="L4638" s="457" t="str">
        <f t="shared" si="144"/>
        <v/>
      </c>
      <c r="M4638" s="245" cm="1">
        <f t="array" ref="M4638">SUMPRODUCT(--(N4638:Q4638&lt;&gt;"")) + IF(TRIM(R4638)="",0,LEN(R4638)-LEN(SUBSTITUTE(R4638,",",""))+1)</f>
        <v>0</v>
      </c>
      <c r="N4638" s="242" t="str">
        <f>IF(AND(I4638&lt;&gt;0,I4638&lt;&gt;""),IF(TRIM(SUBSTITUTE(B4638,CHAR(160),""))="","",IF(ISNUMBER(MATCH(TRIM(SUBSTITUTE(B4638,CHAR(160),"")),'Look Up Values'!$B$2:$B$500,0)),"","Origin error")),"")</f>
        <v/>
      </c>
      <c r="O4638" s="242" t="str">
        <f>IF(AND(I4638&lt;&gt;0,I4638&lt;&gt;""),IF(C4638="","",IF(AND(ISNUMBER(--LEFT(C4638,FIND(" ",C4638&amp;" ")-1)),OR(LEN(LEFT(C4638,FIND(" ",C4638&amp;" ")-1))=6,LEN(LEFT(C4638,FIND(" ",C4638&amp;" ")-1))=7),OR(ISNUMBER(MATCH(LEFT(C4638,FIND(" ",C4638&amp;" ")-1),'Look Up Values'!$G$2:$G$1000,0)),ISNUMBER(MATCH(LEFT(C4638,FIND(" ",C4638&amp;" ")-1),'Look Up Values'!$AE$2:$AE$2000,0)))),"","EWC error")),"")</f>
        <v/>
      </c>
      <c r="P4638" s="242" t="str" cm="1">
        <f t="array" ref="P4638">IF(AND(I4638&lt;&gt;0,I4638&lt;&gt;""),IF(D4638="","",IF(ISNUMBER(MATCH(SUBSTITUTE(D4638," ",""),SUBSTITUTE('Look Up Values'!$S$2:$S$120," ",""),0)),"","D&amp;R error")),"")</f>
        <v/>
      </c>
      <c r="Q4638" s="242" t="str" cm="1">
        <f t="array" ref="Q4638">IF(AND(I4638&lt;&gt;0,I4638&lt;&gt;""),IF(G4638="","",IF(ISNUMBER(MATCH(SUBSTITUTE(G4638," ",""),SUBSTITUTE('Look Up Values'!$I$2:$I$10," ",""),0)),"","State error")),"")</f>
        <v/>
      </c>
      <c r="R4638" s="260" t="str">
        <f t="shared" si="145"/>
        <v/>
      </c>
    </row>
    <row r="4639" spans="1:18" ht="15.75">
      <c r="A4639" s="250">
        <v>4632</v>
      </c>
      <c r="B4639" s="198"/>
      <c r="C4639" s="25"/>
      <c r="D4639" s="25"/>
      <c r="E4639" s="25"/>
      <c r="F4639" s="25"/>
      <c r="G4639" s="26"/>
      <c r="H4639" s="27"/>
      <c r="I4639" s="28"/>
      <c r="J4639" s="430"/>
      <c r="K4639" s="48"/>
      <c r="L4639" s="457" t="str">
        <f t="shared" si="144"/>
        <v/>
      </c>
      <c r="M4639" s="245" cm="1">
        <f t="array" ref="M4639">SUMPRODUCT(--(N4639:Q4639&lt;&gt;"")) + IF(TRIM(R4639)="",0,LEN(R4639)-LEN(SUBSTITUTE(R4639,",",""))+1)</f>
        <v>0</v>
      </c>
      <c r="N4639" s="242" t="str">
        <f>IF(AND(I4639&lt;&gt;0,I4639&lt;&gt;""),IF(TRIM(SUBSTITUTE(B4639,CHAR(160),""))="","",IF(ISNUMBER(MATCH(TRIM(SUBSTITUTE(B4639,CHAR(160),"")),'Look Up Values'!$B$2:$B$500,0)),"","Origin error")),"")</f>
        <v/>
      </c>
      <c r="O4639" s="242" t="str">
        <f>IF(AND(I4639&lt;&gt;0,I4639&lt;&gt;""),IF(C4639="","",IF(AND(ISNUMBER(--LEFT(C4639,FIND(" ",C4639&amp;" ")-1)),OR(LEN(LEFT(C4639,FIND(" ",C4639&amp;" ")-1))=6,LEN(LEFT(C4639,FIND(" ",C4639&amp;" ")-1))=7),OR(ISNUMBER(MATCH(LEFT(C4639,FIND(" ",C4639&amp;" ")-1),'Look Up Values'!$G$2:$G$1000,0)),ISNUMBER(MATCH(LEFT(C4639,FIND(" ",C4639&amp;" ")-1),'Look Up Values'!$AE$2:$AE$2000,0)))),"","EWC error")),"")</f>
        <v/>
      </c>
      <c r="P4639" s="242" t="str" cm="1">
        <f t="array" ref="P4639">IF(AND(I4639&lt;&gt;0,I4639&lt;&gt;""),IF(D4639="","",IF(ISNUMBER(MATCH(SUBSTITUTE(D4639," ",""),SUBSTITUTE('Look Up Values'!$S$2:$S$120," ",""),0)),"","D&amp;R error")),"")</f>
        <v/>
      </c>
      <c r="Q4639" s="242" t="str" cm="1">
        <f t="array" ref="Q4639">IF(AND(I4639&lt;&gt;0,I4639&lt;&gt;""),IF(G4639="","",IF(ISNUMBER(MATCH(SUBSTITUTE(G4639," ",""),SUBSTITUTE('Look Up Values'!$I$2:$I$10," ",""),0)),"","State error")),"")</f>
        <v/>
      </c>
      <c r="R4639" s="260" t="str">
        <f t="shared" si="145"/>
        <v/>
      </c>
    </row>
    <row r="4640" spans="1:18" ht="15.75">
      <c r="A4640" s="250">
        <v>4633</v>
      </c>
      <c r="B4640" s="198"/>
      <c r="C4640" s="25"/>
      <c r="D4640" s="25"/>
      <c r="E4640" s="25"/>
      <c r="F4640" s="25"/>
      <c r="G4640" s="26"/>
      <c r="H4640" s="27"/>
      <c r="I4640" s="28"/>
      <c r="J4640" s="430"/>
      <c r="K4640" s="48"/>
      <c r="L4640" s="457" t="str">
        <f t="shared" si="144"/>
        <v/>
      </c>
      <c r="M4640" s="245" cm="1">
        <f t="array" ref="M4640">SUMPRODUCT(--(N4640:Q4640&lt;&gt;"")) + IF(TRIM(R4640)="",0,LEN(R4640)-LEN(SUBSTITUTE(R4640,",",""))+1)</f>
        <v>0</v>
      </c>
      <c r="N4640" s="242" t="str">
        <f>IF(AND(I4640&lt;&gt;0,I4640&lt;&gt;""),IF(TRIM(SUBSTITUTE(B4640,CHAR(160),""))="","",IF(ISNUMBER(MATCH(TRIM(SUBSTITUTE(B4640,CHAR(160),"")),'Look Up Values'!$B$2:$B$500,0)),"","Origin error")),"")</f>
        <v/>
      </c>
      <c r="O4640" s="242" t="str">
        <f>IF(AND(I4640&lt;&gt;0,I4640&lt;&gt;""),IF(C4640="","",IF(AND(ISNUMBER(--LEFT(C4640,FIND(" ",C4640&amp;" ")-1)),OR(LEN(LEFT(C4640,FIND(" ",C4640&amp;" ")-1))=6,LEN(LEFT(C4640,FIND(" ",C4640&amp;" ")-1))=7),OR(ISNUMBER(MATCH(LEFT(C4640,FIND(" ",C4640&amp;" ")-1),'Look Up Values'!$G$2:$G$1000,0)),ISNUMBER(MATCH(LEFT(C4640,FIND(" ",C4640&amp;" ")-1),'Look Up Values'!$AE$2:$AE$2000,0)))),"","EWC error")),"")</f>
        <v/>
      </c>
      <c r="P4640" s="242" t="str" cm="1">
        <f t="array" ref="P4640">IF(AND(I4640&lt;&gt;0,I4640&lt;&gt;""),IF(D4640="","",IF(ISNUMBER(MATCH(SUBSTITUTE(D4640," ",""),SUBSTITUTE('Look Up Values'!$S$2:$S$120," ",""),0)),"","D&amp;R error")),"")</f>
        <v/>
      </c>
      <c r="Q4640" s="242" t="str" cm="1">
        <f t="array" ref="Q4640">IF(AND(I4640&lt;&gt;0,I4640&lt;&gt;""),IF(G4640="","",IF(ISNUMBER(MATCH(SUBSTITUTE(G4640," ",""),SUBSTITUTE('Look Up Values'!$I$2:$I$10," ",""),0)),"","State error")),"")</f>
        <v/>
      </c>
      <c r="R4640" s="260" t="str">
        <f t="shared" si="145"/>
        <v/>
      </c>
    </row>
    <row r="4641" spans="1:18" ht="15.75">
      <c r="A4641" s="250">
        <v>4634</v>
      </c>
      <c r="B4641" s="198"/>
      <c r="C4641" s="25"/>
      <c r="D4641" s="25"/>
      <c r="E4641" s="25"/>
      <c r="F4641" s="25"/>
      <c r="G4641" s="26"/>
      <c r="H4641" s="27"/>
      <c r="I4641" s="28"/>
      <c r="J4641" s="430"/>
      <c r="K4641" s="48"/>
      <c r="L4641" s="457" t="str">
        <f t="shared" si="144"/>
        <v/>
      </c>
      <c r="M4641" s="245" cm="1">
        <f t="array" ref="M4641">SUMPRODUCT(--(N4641:Q4641&lt;&gt;"")) + IF(TRIM(R4641)="",0,LEN(R4641)-LEN(SUBSTITUTE(R4641,",",""))+1)</f>
        <v>0</v>
      </c>
      <c r="N4641" s="242" t="str">
        <f>IF(AND(I4641&lt;&gt;0,I4641&lt;&gt;""),IF(TRIM(SUBSTITUTE(B4641,CHAR(160),""))="","",IF(ISNUMBER(MATCH(TRIM(SUBSTITUTE(B4641,CHAR(160),"")),'Look Up Values'!$B$2:$B$500,0)),"","Origin error")),"")</f>
        <v/>
      </c>
      <c r="O4641" s="242" t="str">
        <f>IF(AND(I4641&lt;&gt;0,I4641&lt;&gt;""),IF(C4641="","",IF(AND(ISNUMBER(--LEFT(C4641,FIND(" ",C4641&amp;" ")-1)),OR(LEN(LEFT(C4641,FIND(" ",C4641&amp;" ")-1))=6,LEN(LEFT(C4641,FIND(" ",C4641&amp;" ")-1))=7),OR(ISNUMBER(MATCH(LEFT(C4641,FIND(" ",C4641&amp;" ")-1),'Look Up Values'!$G$2:$G$1000,0)),ISNUMBER(MATCH(LEFT(C4641,FIND(" ",C4641&amp;" ")-1),'Look Up Values'!$AE$2:$AE$2000,0)))),"","EWC error")),"")</f>
        <v/>
      </c>
      <c r="P4641" s="242" t="str" cm="1">
        <f t="array" ref="P4641">IF(AND(I4641&lt;&gt;0,I4641&lt;&gt;""),IF(D4641="","",IF(ISNUMBER(MATCH(SUBSTITUTE(D4641," ",""),SUBSTITUTE('Look Up Values'!$S$2:$S$120," ",""),0)),"","D&amp;R error")),"")</f>
        <v/>
      </c>
      <c r="Q4641" s="242" t="str" cm="1">
        <f t="array" ref="Q4641">IF(AND(I4641&lt;&gt;0,I4641&lt;&gt;""),IF(G4641="","",IF(ISNUMBER(MATCH(SUBSTITUTE(G4641," ",""),SUBSTITUTE('Look Up Values'!$I$2:$I$10," ",""),0)),"","State error")),"")</f>
        <v/>
      </c>
      <c r="R4641" s="260" t="str">
        <f t="shared" si="145"/>
        <v/>
      </c>
    </row>
    <row r="4642" spans="1:18" ht="15.75">
      <c r="A4642" s="250">
        <v>4635</v>
      </c>
      <c r="B4642" s="198"/>
      <c r="C4642" s="25"/>
      <c r="D4642" s="25"/>
      <c r="E4642" s="25"/>
      <c r="F4642" s="25"/>
      <c r="G4642" s="26"/>
      <c r="H4642" s="27"/>
      <c r="I4642" s="28"/>
      <c r="J4642" s="430"/>
      <c r="K4642" s="48"/>
      <c r="L4642" s="457" t="str">
        <f t="shared" si="144"/>
        <v/>
      </c>
      <c r="M4642" s="245" cm="1">
        <f t="array" ref="M4642">SUMPRODUCT(--(N4642:Q4642&lt;&gt;"")) + IF(TRIM(R4642)="",0,LEN(R4642)-LEN(SUBSTITUTE(R4642,",",""))+1)</f>
        <v>0</v>
      </c>
      <c r="N4642" s="242" t="str">
        <f>IF(AND(I4642&lt;&gt;0,I4642&lt;&gt;""),IF(TRIM(SUBSTITUTE(B4642,CHAR(160),""))="","",IF(ISNUMBER(MATCH(TRIM(SUBSTITUTE(B4642,CHAR(160),"")),'Look Up Values'!$B$2:$B$500,0)),"","Origin error")),"")</f>
        <v/>
      </c>
      <c r="O4642" s="242" t="str">
        <f>IF(AND(I4642&lt;&gt;0,I4642&lt;&gt;""),IF(C4642="","",IF(AND(ISNUMBER(--LEFT(C4642,FIND(" ",C4642&amp;" ")-1)),OR(LEN(LEFT(C4642,FIND(" ",C4642&amp;" ")-1))=6,LEN(LEFT(C4642,FIND(" ",C4642&amp;" ")-1))=7),OR(ISNUMBER(MATCH(LEFT(C4642,FIND(" ",C4642&amp;" ")-1),'Look Up Values'!$G$2:$G$1000,0)),ISNUMBER(MATCH(LEFT(C4642,FIND(" ",C4642&amp;" ")-1),'Look Up Values'!$AE$2:$AE$2000,0)))),"","EWC error")),"")</f>
        <v/>
      </c>
      <c r="P4642" s="242" t="str" cm="1">
        <f t="array" ref="P4642">IF(AND(I4642&lt;&gt;0,I4642&lt;&gt;""),IF(D4642="","",IF(ISNUMBER(MATCH(SUBSTITUTE(D4642," ",""),SUBSTITUTE('Look Up Values'!$S$2:$S$120," ",""),0)),"","D&amp;R error")),"")</f>
        <v/>
      </c>
      <c r="Q4642" s="242" t="str" cm="1">
        <f t="array" ref="Q4642">IF(AND(I4642&lt;&gt;0,I4642&lt;&gt;""),IF(G4642="","",IF(ISNUMBER(MATCH(SUBSTITUTE(G4642," ",""),SUBSTITUTE('Look Up Values'!$I$2:$I$10," ",""),0)),"","State error")),"")</f>
        <v/>
      </c>
      <c r="R4642" s="260" t="str">
        <f t="shared" si="145"/>
        <v/>
      </c>
    </row>
    <row r="4643" spans="1:18" ht="15.75">
      <c r="A4643" s="250">
        <v>4636</v>
      </c>
      <c r="B4643" s="198"/>
      <c r="C4643" s="25"/>
      <c r="D4643" s="25"/>
      <c r="E4643" s="25"/>
      <c r="F4643" s="25"/>
      <c r="G4643" s="26"/>
      <c r="H4643" s="27"/>
      <c r="I4643" s="28"/>
      <c r="J4643" s="430"/>
      <c r="K4643" s="48"/>
      <c r="L4643" s="457" t="str">
        <f t="shared" si="144"/>
        <v/>
      </c>
      <c r="M4643" s="245" cm="1">
        <f t="array" ref="M4643">SUMPRODUCT(--(N4643:Q4643&lt;&gt;"")) + IF(TRIM(R4643)="",0,LEN(R4643)-LEN(SUBSTITUTE(R4643,",",""))+1)</f>
        <v>0</v>
      </c>
      <c r="N4643" s="242" t="str">
        <f>IF(AND(I4643&lt;&gt;0,I4643&lt;&gt;""),IF(TRIM(SUBSTITUTE(B4643,CHAR(160),""))="","",IF(ISNUMBER(MATCH(TRIM(SUBSTITUTE(B4643,CHAR(160),"")),'Look Up Values'!$B$2:$B$500,0)),"","Origin error")),"")</f>
        <v/>
      </c>
      <c r="O4643" s="242" t="str">
        <f>IF(AND(I4643&lt;&gt;0,I4643&lt;&gt;""),IF(C4643="","",IF(AND(ISNUMBER(--LEFT(C4643,FIND(" ",C4643&amp;" ")-1)),OR(LEN(LEFT(C4643,FIND(" ",C4643&amp;" ")-1))=6,LEN(LEFT(C4643,FIND(" ",C4643&amp;" ")-1))=7),OR(ISNUMBER(MATCH(LEFT(C4643,FIND(" ",C4643&amp;" ")-1),'Look Up Values'!$G$2:$G$1000,0)),ISNUMBER(MATCH(LEFT(C4643,FIND(" ",C4643&amp;" ")-1),'Look Up Values'!$AE$2:$AE$2000,0)))),"","EWC error")),"")</f>
        <v/>
      </c>
      <c r="P4643" s="242" t="str" cm="1">
        <f t="array" ref="P4643">IF(AND(I4643&lt;&gt;0,I4643&lt;&gt;""),IF(D4643="","",IF(ISNUMBER(MATCH(SUBSTITUTE(D4643," ",""),SUBSTITUTE('Look Up Values'!$S$2:$S$120," ",""),0)),"","D&amp;R error")),"")</f>
        <v/>
      </c>
      <c r="Q4643" s="242" t="str" cm="1">
        <f t="array" ref="Q4643">IF(AND(I4643&lt;&gt;0,I4643&lt;&gt;""),IF(G4643="","",IF(ISNUMBER(MATCH(SUBSTITUTE(G4643," ",""),SUBSTITUTE('Look Up Values'!$I$2:$I$10," ",""),0)),"","State error")),"")</f>
        <v/>
      </c>
      <c r="R4643" s="260" t="str">
        <f t="shared" si="145"/>
        <v/>
      </c>
    </row>
    <row r="4644" spans="1:18" ht="15.75">
      <c r="A4644" s="250">
        <v>4637</v>
      </c>
      <c r="B4644" s="198"/>
      <c r="C4644" s="25"/>
      <c r="D4644" s="25"/>
      <c r="E4644" s="25"/>
      <c r="F4644" s="25"/>
      <c r="G4644" s="26"/>
      <c r="H4644" s="27"/>
      <c r="I4644" s="28"/>
      <c r="J4644" s="430"/>
      <c r="K4644" s="48"/>
      <c r="L4644" s="457" t="str">
        <f t="shared" si="144"/>
        <v/>
      </c>
      <c r="M4644" s="245" cm="1">
        <f t="array" ref="M4644">SUMPRODUCT(--(N4644:Q4644&lt;&gt;"")) + IF(TRIM(R4644)="",0,LEN(R4644)-LEN(SUBSTITUTE(R4644,",",""))+1)</f>
        <v>0</v>
      </c>
      <c r="N4644" s="242" t="str">
        <f>IF(AND(I4644&lt;&gt;0,I4644&lt;&gt;""),IF(TRIM(SUBSTITUTE(B4644,CHAR(160),""))="","",IF(ISNUMBER(MATCH(TRIM(SUBSTITUTE(B4644,CHAR(160),"")),'Look Up Values'!$B$2:$B$500,0)),"","Origin error")),"")</f>
        <v/>
      </c>
      <c r="O4644" s="242" t="str">
        <f>IF(AND(I4644&lt;&gt;0,I4644&lt;&gt;""),IF(C4644="","",IF(AND(ISNUMBER(--LEFT(C4644,FIND(" ",C4644&amp;" ")-1)),OR(LEN(LEFT(C4644,FIND(" ",C4644&amp;" ")-1))=6,LEN(LEFT(C4644,FIND(" ",C4644&amp;" ")-1))=7),OR(ISNUMBER(MATCH(LEFT(C4644,FIND(" ",C4644&amp;" ")-1),'Look Up Values'!$G$2:$G$1000,0)),ISNUMBER(MATCH(LEFT(C4644,FIND(" ",C4644&amp;" ")-1),'Look Up Values'!$AE$2:$AE$2000,0)))),"","EWC error")),"")</f>
        <v/>
      </c>
      <c r="P4644" s="242" t="str" cm="1">
        <f t="array" ref="P4644">IF(AND(I4644&lt;&gt;0,I4644&lt;&gt;""),IF(D4644="","",IF(ISNUMBER(MATCH(SUBSTITUTE(D4644," ",""),SUBSTITUTE('Look Up Values'!$S$2:$S$120," ",""),0)),"","D&amp;R error")),"")</f>
        <v/>
      </c>
      <c r="Q4644" s="242" t="str" cm="1">
        <f t="array" ref="Q4644">IF(AND(I4644&lt;&gt;0,I4644&lt;&gt;""),IF(G4644="","",IF(ISNUMBER(MATCH(SUBSTITUTE(G4644," ",""),SUBSTITUTE('Look Up Values'!$I$2:$I$10," ",""),0)),"","State error")),"")</f>
        <v/>
      </c>
      <c r="R4644" s="260" t="str">
        <f t="shared" si="145"/>
        <v/>
      </c>
    </row>
    <row r="4645" spans="1:18" ht="15.75">
      <c r="A4645" s="250">
        <v>4638</v>
      </c>
      <c r="B4645" s="198"/>
      <c r="C4645" s="25"/>
      <c r="D4645" s="25"/>
      <c r="E4645" s="25"/>
      <c r="F4645" s="25"/>
      <c r="G4645" s="26"/>
      <c r="H4645" s="27"/>
      <c r="I4645" s="28"/>
      <c r="J4645" s="430"/>
      <c r="K4645" s="48"/>
      <c r="L4645" s="457" t="str">
        <f t="shared" si="144"/>
        <v/>
      </c>
      <c r="M4645" s="245" cm="1">
        <f t="array" ref="M4645">SUMPRODUCT(--(N4645:Q4645&lt;&gt;"")) + IF(TRIM(R4645)="",0,LEN(R4645)-LEN(SUBSTITUTE(R4645,",",""))+1)</f>
        <v>0</v>
      </c>
      <c r="N4645" s="242" t="str">
        <f>IF(AND(I4645&lt;&gt;0,I4645&lt;&gt;""),IF(TRIM(SUBSTITUTE(B4645,CHAR(160),""))="","",IF(ISNUMBER(MATCH(TRIM(SUBSTITUTE(B4645,CHAR(160),"")),'Look Up Values'!$B$2:$B$500,0)),"","Origin error")),"")</f>
        <v/>
      </c>
      <c r="O4645" s="242" t="str">
        <f>IF(AND(I4645&lt;&gt;0,I4645&lt;&gt;""),IF(C4645="","",IF(AND(ISNUMBER(--LEFT(C4645,FIND(" ",C4645&amp;" ")-1)),OR(LEN(LEFT(C4645,FIND(" ",C4645&amp;" ")-1))=6,LEN(LEFT(C4645,FIND(" ",C4645&amp;" ")-1))=7),OR(ISNUMBER(MATCH(LEFT(C4645,FIND(" ",C4645&amp;" ")-1),'Look Up Values'!$G$2:$G$1000,0)),ISNUMBER(MATCH(LEFT(C4645,FIND(" ",C4645&amp;" ")-1),'Look Up Values'!$AE$2:$AE$2000,0)))),"","EWC error")),"")</f>
        <v/>
      </c>
      <c r="P4645" s="242" t="str" cm="1">
        <f t="array" ref="P4645">IF(AND(I4645&lt;&gt;0,I4645&lt;&gt;""),IF(D4645="","",IF(ISNUMBER(MATCH(SUBSTITUTE(D4645," ",""),SUBSTITUTE('Look Up Values'!$S$2:$S$120," ",""),0)),"","D&amp;R error")),"")</f>
        <v/>
      </c>
      <c r="Q4645" s="242" t="str" cm="1">
        <f t="array" ref="Q4645">IF(AND(I4645&lt;&gt;0,I4645&lt;&gt;""),IF(G4645="","",IF(ISNUMBER(MATCH(SUBSTITUTE(G4645," ",""),SUBSTITUTE('Look Up Values'!$I$2:$I$10," ",""),0)),"","State error")),"")</f>
        <v/>
      </c>
      <c r="R4645" s="260" t="str">
        <f t="shared" si="145"/>
        <v/>
      </c>
    </row>
    <row r="4646" spans="1:18" ht="15.75">
      <c r="A4646" s="250">
        <v>4639</v>
      </c>
      <c r="B4646" s="198"/>
      <c r="C4646" s="25"/>
      <c r="D4646" s="25"/>
      <c r="E4646" s="25"/>
      <c r="F4646" s="25"/>
      <c r="G4646" s="26"/>
      <c r="H4646" s="27"/>
      <c r="I4646" s="28"/>
      <c r="J4646" s="430"/>
      <c r="K4646" s="48"/>
      <c r="L4646" s="457" t="str">
        <f t="shared" si="144"/>
        <v/>
      </c>
      <c r="M4646" s="245" cm="1">
        <f t="array" ref="M4646">SUMPRODUCT(--(N4646:Q4646&lt;&gt;"")) + IF(TRIM(R4646)="",0,LEN(R4646)-LEN(SUBSTITUTE(R4646,",",""))+1)</f>
        <v>0</v>
      </c>
      <c r="N4646" s="242" t="str">
        <f>IF(AND(I4646&lt;&gt;0,I4646&lt;&gt;""),IF(TRIM(SUBSTITUTE(B4646,CHAR(160),""))="","",IF(ISNUMBER(MATCH(TRIM(SUBSTITUTE(B4646,CHAR(160),"")),'Look Up Values'!$B$2:$B$500,0)),"","Origin error")),"")</f>
        <v/>
      </c>
      <c r="O4646" s="242" t="str">
        <f>IF(AND(I4646&lt;&gt;0,I4646&lt;&gt;""),IF(C4646="","",IF(AND(ISNUMBER(--LEFT(C4646,FIND(" ",C4646&amp;" ")-1)),OR(LEN(LEFT(C4646,FIND(" ",C4646&amp;" ")-1))=6,LEN(LEFT(C4646,FIND(" ",C4646&amp;" ")-1))=7),OR(ISNUMBER(MATCH(LEFT(C4646,FIND(" ",C4646&amp;" ")-1),'Look Up Values'!$G$2:$G$1000,0)),ISNUMBER(MATCH(LEFT(C4646,FIND(" ",C4646&amp;" ")-1),'Look Up Values'!$AE$2:$AE$2000,0)))),"","EWC error")),"")</f>
        <v/>
      </c>
      <c r="P4646" s="242" t="str" cm="1">
        <f t="array" ref="P4646">IF(AND(I4646&lt;&gt;0,I4646&lt;&gt;""),IF(D4646="","",IF(ISNUMBER(MATCH(SUBSTITUTE(D4646," ",""),SUBSTITUTE('Look Up Values'!$S$2:$S$120," ",""),0)),"","D&amp;R error")),"")</f>
        <v/>
      </c>
      <c r="Q4646" s="242" t="str" cm="1">
        <f t="array" ref="Q4646">IF(AND(I4646&lt;&gt;0,I4646&lt;&gt;""),IF(G4646="","",IF(ISNUMBER(MATCH(SUBSTITUTE(G4646," ",""),SUBSTITUTE('Look Up Values'!$I$2:$I$10," ",""),0)),"","State error")),"")</f>
        <v/>
      </c>
      <c r="R4646" s="260" t="str">
        <f t="shared" si="145"/>
        <v/>
      </c>
    </row>
    <row r="4647" spans="1:18" ht="15.75">
      <c r="A4647" s="250">
        <v>4640</v>
      </c>
      <c r="B4647" s="198"/>
      <c r="C4647" s="25"/>
      <c r="D4647" s="25"/>
      <c r="E4647" s="25"/>
      <c r="F4647" s="25"/>
      <c r="G4647" s="26"/>
      <c r="H4647" s="27"/>
      <c r="I4647" s="28"/>
      <c r="J4647" s="430"/>
      <c r="K4647" s="48"/>
      <c r="L4647" s="457" t="str">
        <f t="shared" si="144"/>
        <v/>
      </c>
      <c r="M4647" s="245" cm="1">
        <f t="array" ref="M4647">SUMPRODUCT(--(N4647:Q4647&lt;&gt;"")) + IF(TRIM(R4647)="",0,LEN(R4647)-LEN(SUBSTITUTE(R4647,",",""))+1)</f>
        <v>0</v>
      </c>
      <c r="N4647" s="242" t="str">
        <f>IF(AND(I4647&lt;&gt;0,I4647&lt;&gt;""),IF(TRIM(SUBSTITUTE(B4647,CHAR(160),""))="","",IF(ISNUMBER(MATCH(TRIM(SUBSTITUTE(B4647,CHAR(160),"")),'Look Up Values'!$B$2:$B$500,0)),"","Origin error")),"")</f>
        <v/>
      </c>
      <c r="O4647" s="242" t="str">
        <f>IF(AND(I4647&lt;&gt;0,I4647&lt;&gt;""),IF(C4647="","",IF(AND(ISNUMBER(--LEFT(C4647,FIND(" ",C4647&amp;" ")-1)),OR(LEN(LEFT(C4647,FIND(" ",C4647&amp;" ")-1))=6,LEN(LEFT(C4647,FIND(" ",C4647&amp;" ")-1))=7),OR(ISNUMBER(MATCH(LEFT(C4647,FIND(" ",C4647&amp;" ")-1),'Look Up Values'!$G$2:$G$1000,0)),ISNUMBER(MATCH(LEFT(C4647,FIND(" ",C4647&amp;" ")-1),'Look Up Values'!$AE$2:$AE$2000,0)))),"","EWC error")),"")</f>
        <v/>
      </c>
      <c r="P4647" s="242" t="str" cm="1">
        <f t="array" ref="P4647">IF(AND(I4647&lt;&gt;0,I4647&lt;&gt;""),IF(D4647="","",IF(ISNUMBER(MATCH(SUBSTITUTE(D4647," ",""),SUBSTITUTE('Look Up Values'!$S$2:$S$120," ",""),0)),"","D&amp;R error")),"")</f>
        <v/>
      </c>
      <c r="Q4647" s="242" t="str" cm="1">
        <f t="array" ref="Q4647">IF(AND(I4647&lt;&gt;0,I4647&lt;&gt;""),IF(G4647="","",IF(ISNUMBER(MATCH(SUBSTITUTE(G4647," ",""),SUBSTITUTE('Look Up Values'!$I$2:$I$10," ",""),0)),"","State error")),"")</f>
        <v/>
      </c>
      <c r="R4647" s="260" t="str">
        <f t="shared" si="145"/>
        <v/>
      </c>
    </row>
    <row r="4648" spans="1:18" ht="15.75">
      <c r="A4648" s="250">
        <v>4641</v>
      </c>
      <c r="B4648" s="198"/>
      <c r="C4648" s="25"/>
      <c r="D4648" s="25"/>
      <c r="E4648" s="25"/>
      <c r="F4648" s="25"/>
      <c r="G4648" s="26"/>
      <c r="H4648" s="27"/>
      <c r="I4648" s="28"/>
      <c r="J4648" s="430"/>
      <c r="K4648" s="48"/>
      <c r="L4648" s="457" t="str">
        <f t="shared" si="144"/>
        <v/>
      </c>
      <c r="M4648" s="245" cm="1">
        <f t="array" ref="M4648">SUMPRODUCT(--(N4648:Q4648&lt;&gt;"")) + IF(TRIM(R4648)="",0,LEN(R4648)-LEN(SUBSTITUTE(R4648,",",""))+1)</f>
        <v>0</v>
      </c>
      <c r="N4648" s="242" t="str">
        <f>IF(AND(I4648&lt;&gt;0,I4648&lt;&gt;""),IF(TRIM(SUBSTITUTE(B4648,CHAR(160),""))="","",IF(ISNUMBER(MATCH(TRIM(SUBSTITUTE(B4648,CHAR(160),"")),'Look Up Values'!$B$2:$B$500,0)),"","Origin error")),"")</f>
        <v/>
      </c>
      <c r="O4648" s="242" t="str">
        <f>IF(AND(I4648&lt;&gt;0,I4648&lt;&gt;""),IF(C4648="","",IF(AND(ISNUMBER(--LEFT(C4648,FIND(" ",C4648&amp;" ")-1)),OR(LEN(LEFT(C4648,FIND(" ",C4648&amp;" ")-1))=6,LEN(LEFT(C4648,FIND(" ",C4648&amp;" ")-1))=7),OR(ISNUMBER(MATCH(LEFT(C4648,FIND(" ",C4648&amp;" ")-1),'Look Up Values'!$G$2:$G$1000,0)),ISNUMBER(MATCH(LEFT(C4648,FIND(" ",C4648&amp;" ")-1),'Look Up Values'!$AE$2:$AE$2000,0)))),"","EWC error")),"")</f>
        <v/>
      </c>
      <c r="P4648" s="242" t="str" cm="1">
        <f t="array" ref="P4648">IF(AND(I4648&lt;&gt;0,I4648&lt;&gt;""),IF(D4648="","",IF(ISNUMBER(MATCH(SUBSTITUTE(D4648," ",""),SUBSTITUTE('Look Up Values'!$S$2:$S$120," ",""),0)),"","D&amp;R error")),"")</f>
        <v/>
      </c>
      <c r="Q4648" s="242" t="str" cm="1">
        <f t="array" ref="Q4648">IF(AND(I4648&lt;&gt;0,I4648&lt;&gt;""),IF(G4648="","",IF(ISNUMBER(MATCH(SUBSTITUTE(G4648," ",""),SUBSTITUTE('Look Up Values'!$I$2:$I$10," ",""),0)),"","State error")),"")</f>
        <v/>
      </c>
      <c r="R4648" s="260" t="str">
        <f t="shared" si="145"/>
        <v/>
      </c>
    </row>
    <row r="4649" spans="1:18" ht="15.75">
      <c r="A4649" s="250">
        <v>4642</v>
      </c>
      <c r="B4649" s="198"/>
      <c r="C4649" s="25"/>
      <c r="D4649" s="25"/>
      <c r="E4649" s="25"/>
      <c r="F4649" s="25"/>
      <c r="G4649" s="26"/>
      <c r="H4649" s="27"/>
      <c r="I4649" s="28"/>
      <c r="J4649" s="430"/>
      <c r="K4649" s="48"/>
      <c r="L4649" s="457" t="str">
        <f t="shared" si="144"/>
        <v/>
      </c>
      <c r="M4649" s="245" cm="1">
        <f t="array" ref="M4649">SUMPRODUCT(--(N4649:Q4649&lt;&gt;"")) + IF(TRIM(R4649)="",0,LEN(R4649)-LEN(SUBSTITUTE(R4649,",",""))+1)</f>
        <v>0</v>
      </c>
      <c r="N4649" s="242" t="str">
        <f>IF(AND(I4649&lt;&gt;0,I4649&lt;&gt;""),IF(TRIM(SUBSTITUTE(B4649,CHAR(160),""))="","",IF(ISNUMBER(MATCH(TRIM(SUBSTITUTE(B4649,CHAR(160),"")),'Look Up Values'!$B$2:$B$500,0)),"","Origin error")),"")</f>
        <v/>
      </c>
      <c r="O4649" s="242" t="str">
        <f>IF(AND(I4649&lt;&gt;0,I4649&lt;&gt;""),IF(C4649="","",IF(AND(ISNUMBER(--LEFT(C4649,FIND(" ",C4649&amp;" ")-1)),OR(LEN(LEFT(C4649,FIND(" ",C4649&amp;" ")-1))=6,LEN(LEFT(C4649,FIND(" ",C4649&amp;" ")-1))=7),OR(ISNUMBER(MATCH(LEFT(C4649,FIND(" ",C4649&amp;" ")-1),'Look Up Values'!$G$2:$G$1000,0)),ISNUMBER(MATCH(LEFT(C4649,FIND(" ",C4649&amp;" ")-1),'Look Up Values'!$AE$2:$AE$2000,0)))),"","EWC error")),"")</f>
        <v/>
      </c>
      <c r="P4649" s="242" t="str" cm="1">
        <f t="array" ref="P4649">IF(AND(I4649&lt;&gt;0,I4649&lt;&gt;""),IF(D4649="","",IF(ISNUMBER(MATCH(SUBSTITUTE(D4649," ",""),SUBSTITUTE('Look Up Values'!$S$2:$S$120," ",""),0)),"","D&amp;R error")),"")</f>
        <v/>
      </c>
      <c r="Q4649" s="242" t="str" cm="1">
        <f t="array" ref="Q4649">IF(AND(I4649&lt;&gt;0,I4649&lt;&gt;""),IF(G4649="","",IF(ISNUMBER(MATCH(SUBSTITUTE(G4649," ",""),SUBSTITUTE('Look Up Values'!$I$2:$I$10," ",""),0)),"","State error")),"")</f>
        <v/>
      </c>
      <c r="R4649" s="260" t="str">
        <f t="shared" si="145"/>
        <v/>
      </c>
    </row>
    <row r="4650" spans="1:18" ht="15.75">
      <c r="A4650" s="250">
        <v>4643</v>
      </c>
      <c r="B4650" s="198"/>
      <c r="C4650" s="25"/>
      <c r="D4650" s="25"/>
      <c r="E4650" s="25"/>
      <c r="F4650" s="25"/>
      <c r="G4650" s="26"/>
      <c r="H4650" s="27"/>
      <c r="I4650" s="28"/>
      <c r="J4650" s="430"/>
      <c r="K4650" s="48"/>
      <c r="L4650" s="457" t="str">
        <f t="shared" si="144"/>
        <v/>
      </c>
      <c r="M4650" s="245" cm="1">
        <f t="array" ref="M4650">SUMPRODUCT(--(N4650:Q4650&lt;&gt;"")) + IF(TRIM(R4650)="",0,LEN(R4650)-LEN(SUBSTITUTE(R4650,",",""))+1)</f>
        <v>0</v>
      </c>
      <c r="N4650" s="242" t="str">
        <f>IF(AND(I4650&lt;&gt;0,I4650&lt;&gt;""),IF(TRIM(SUBSTITUTE(B4650,CHAR(160),""))="","",IF(ISNUMBER(MATCH(TRIM(SUBSTITUTE(B4650,CHAR(160),"")),'Look Up Values'!$B$2:$B$500,0)),"","Origin error")),"")</f>
        <v/>
      </c>
      <c r="O4650" s="242" t="str">
        <f>IF(AND(I4650&lt;&gt;0,I4650&lt;&gt;""),IF(C4650="","",IF(AND(ISNUMBER(--LEFT(C4650,FIND(" ",C4650&amp;" ")-1)),OR(LEN(LEFT(C4650,FIND(" ",C4650&amp;" ")-1))=6,LEN(LEFT(C4650,FIND(" ",C4650&amp;" ")-1))=7),OR(ISNUMBER(MATCH(LEFT(C4650,FIND(" ",C4650&amp;" ")-1),'Look Up Values'!$G$2:$G$1000,0)),ISNUMBER(MATCH(LEFT(C4650,FIND(" ",C4650&amp;" ")-1),'Look Up Values'!$AE$2:$AE$2000,0)))),"","EWC error")),"")</f>
        <v/>
      </c>
      <c r="P4650" s="242" t="str" cm="1">
        <f t="array" ref="P4650">IF(AND(I4650&lt;&gt;0,I4650&lt;&gt;""),IF(D4650="","",IF(ISNUMBER(MATCH(SUBSTITUTE(D4650," ",""),SUBSTITUTE('Look Up Values'!$S$2:$S$120," ",""),0)),"","D&amp;R error")),"")</f>
        <v/>
      </c>
      <c r="Q4650" s="242" t="str" cm="1">
        <f t="array" ref="Q4650">IF(AND(I4650&lt;&gt;0,I4650&lt;&gt;""),IF(G4650="","",IF(ISNUMBER(MATCH(SUBSTITUTE(G4650," ",""),SUBSTITUTE('Look Up Values'!$I$2:$I$10," ",""),0)),"","State error")),"")</f>
        <v/>
      </c>
      <c r="R4650" s="260" t="str">
        <f t="shared" si="145"/>
        <v/>
      </c>
    </row>
    <row r="4651" spans="1:18" ht="15.75">
      <c r="A4651" s="250">
        <v>4644</v>
      </c>
      <c r="B4651" s="198"/>
      <c r="C4651" s="25"/>
      <c r="D4651" s="25"/>
      <c r="E4651" s="25"/>
      <c r="F4651" s="25"/>
      <c r="G4651" s="26"/>
      <c r="H4651" s="27"/>
      <c r="I4651" s="28"/>
      <c r="J4651" s="430"/>
      <c r="K4651" s="48"/>
      <c r="L4651" s="457" t="str">
        <f t="shared" si="144"/>
        <v/>
      </c>
      <c r="M4651" s="245" cm="1">
        <f t="array" ref="M4651">SUMPRODUCT(--(N4651:Q4651&lt;&gt;"")) + IF(TRIM(R4651)="",0,LEN(R4651)-LEN(SUBSTITUTE(R4651,",",""))+1)</f>
        <v>0</v>
      </c>
      <c r="N4651" s="242" t="str">
        <f>IF(AND(I4651&lt;&gt;0,I4651&lt;&gt;""),IF(TRIM(SUBSTITUTE(B4651,CHAR(160),""))="","",IF(ISNUMBER(MATCH(TRIM(SUBSTITUTE(B4651,CHAR(160),"")),'Look Up Values'!$B$2:$B$500,0)),"","Origin error")),"")</f>
        <v/>
      </c>
      <c r="O4651" s="242" t="str">
        <f>IF(AND(I4651&lt;&gt;0,I4651&lt;&gt;""),IF(C4651="","",IF(AND(ISNUMBER(--LEFT(C4651,FIND(" ",C4651&amp;" ")-1)),OR(LEN(LEFT(C4651,FIND(" ",C4651&amp;" ")-1))=6,LEN(LEFT(C4651,FIND(" ",C4651&amp;" ")-1))=7),OR(ISNUMBER(MATCH(LEFT(C4651,FIND(" ",C4651&amp;" ")-1),'Look Up Values'!$G$2:$G$1000,0)),ISNUMBER(MATCH(LEFT(C4651,FIND(" ",C4651&amp;" ")-1),'Look Up Values'!$AE$2:$AE$2000,0)))),"","EWC error")),"")</f>
        <v/>
      </c>
      <c r="P4651" s="242" t="str" cm="1">
        <f t="array" ref="P4651">IF(AND(I4651&lt;&gt;0,I4651&lt;&gt;""),IF(D4651="","",IF(ISNUMBER(MATCH(SUBSTITUTE(D4651," ",""),SUBSTITUTE('Look Up Values'!$S$2:$S$120," ",""),0)),"","D&amp;R error")),"")</f>
        <v/>
      </c>
      <c r="Q4651" s="242" t="str" cm="1">
        <f t="array" ref="Q4651">IF(AND(I4651&lt;&gt;0,I4651&lt;&gt;""),IF(G4651="","",IF(ISNUMBER(MATCH(SUBSTITUTE(G4651," ",""),SUBSTITUTE('Look Up Values'!$I$2:$I$10," ",""),0)),"","State error")),"")</f>
        <v/>
      </c>
      <c r="R4651" s="260" t="str">
        <f t="shared" si="145"/>
        <v/>
      </c>
    </row>
    <row r="4652" spans="1:18" ht="15.75">
      <c r="A4652" s="250">
        <v>4645</v>
      </c>
      <c r="B4652" s="198"/>
      <c r="C4652" s="25"/>
      <c r="D4652" s="25"/>
      <c r="E4652" s="25"/>
      <c r="F4652" s="25"/>
      <c r="G4652" s="26"/>
      <c r="H4652" s="27"/>
      <c r="I4652" s="28"/>
      <c r="J4652" s="430"/>
      <c r="K4652" s="48"/>
      <c r="L4652" s="457" t="str">
        <f t="shared" si="144"/>
        <v/>
      </c>
      <c r="M4652" s="245" cm="1">
        <f t="array" ref="M4652">SUMPRODUCT(--(N4652:Q4652&lt;&gt;"")) + IF(TRIM(R4652)="",0,LEN(R4652)-LEN(SUBSTITUTE(R4652,",",""))+1)</f>
        <v>0</v>
      </c>
      <c r="N4652" s="242" t="str">
        <f>IF(AND(I4652&lt;&gt;0,I4652&lt;&gt;""),IF(TRIM(SUBSTITUTE(B4652,CHAR(160),""))="","",IF(ISNUMBER(MATCH(TRIM(SUBSTITUTE(B4652,CHAR(160),"")),'Look Up Values'!$B$2:$B$500,0)),"","Origin error")),"")</f>
        <v/>
      </c>
      <c r="O4652" s="242" t="str">
        <f>IF(AND(I4652&lt;&gt;0,I4652&lt;&gt;""),IF(C4652="","",IF(AND(ISNUMBER(--LEFT(C4652,FIND(" ",C4652&amp;" ")-1)),OR(LEN(LEFT(C4652,FIND(" ",C4652&amp;" ")-1))=6,LEN(LEFT(C4652,FIND(" ",C4652&amp;" ")-1))=7),OR(ISNUMBER(MATCH(LEFT(C4652,FIND(" ",C4652&amp;" ")-1),'Look Up Values'!$G$2:$G$1000,0)),ISNUMBER(MATCH(LEFT(C4652,FIND(" ",C4652&amp;" ")-1),'Look Up Values'!$AE$2:$AE$2000,0)))),"","EWC error")),"")</f>
        <v/>
      </c>
      <c r="P4652" s="242" t="str" cm="1">
        <f t="array" ref="P4652">IF(AND(I4652&lt;&gt;0,I4652&lt;&gt;""),IF(D4652="","",IF(ISNUMBER(MATCH(SUBSTITUTE(D4652," ",""),SUBSTITUTE('Look Up Values'!$S$2:$S$120," ",""),0)),"","D&amp;R error")),"")</f>
        <v/>
      </c>
      <c r="Q4652" s="242" t="str" cm="1">
        <f t="array" ref="Q4652">IF(AND(I4652&lt;&gt;0,I4652&lt;&gt;""),IF(G4652="","",IF(ISNUMBER(MATCH(SUBSTITUTE(G4652," ",""),SUBSTITUTE('Look Up Values'!$I$2:$I$10," ",""),0)),"","State error")),"")</f>
        <v/>
      </c>
      <c r="R4652" s="260" t="str">
        <f t="shared" si="145"/>
        <v/>
      </c>
    </row>
    <row r="4653" spans="1:18" ht="15.75">
      <c r="A4653" s="250">
        <v>4646</v>
      </c>
      <c r="B4653" s="198"/>
      <c r="C4653" s="25"/>
      <c r="D4653" s="25"/>
      <c r="E4653" s="25"/>
      <c r="F4653" s="25"/>
      <c r="G4653" s="26"/>
      <c r="H4653" s="27"/>
      <c r="I4653" s="28"/>
      <c r="J4653" s="430"/>
      <c r="K4653" s="48"/>
      <c r="L4653" s="457" t="str">
        <f t="shared" si="144"/>
        <v/>
      </c>
      <c r="M4653" s="245" cm="1">
        <f t="array" ref="M4653">SUMPRODUCT(--(N4653:Q4653&lt;&gt;"")) + IF(TRIM(R4653)="",0,LEN(R4653)-LEN(SUBSTITUTE(R4653,",",""))+1)</f>
        <v>0</v>
      </c>
      <c r="N4653" s="242" t="str">
        <f>IF(AND(I4653&lt;&gt;0,I4653&lt;&gt;""),IF(TRIM(SUBSTITUTE(B4653,CHAR(160),""))="","",IF(ISNUMBER(MATCH(TRIM(SUBSTITUTE(B4653,CHAR(160),"")),'Look Up Values'!$B$2:$B$500,0)),"","Origin error")),"")</f>
        <v/>
      </c>
      <c r="O4653" s="242" t="str">
        <f>IF(AND(I4653&lt;&gt;0,I4653&lt;&gt;""),IF(C4653="","",IF(AND(ISNUMBER(--LEFT(C4653,FIND(" ",C4653&amp;" ")-1)),OR(LEN(LEFT(C4653,FIND(" ",C4653&amp;" ")-1))=6,LEN(LEFT(C4653,FIND(" ",C4653&amp;" ")-1))=7),OR(ISNUMBER(MATCH(LEFT(C4653,FIND(" ",C4653&amp;" ")-1),'Look Up Values'!$G$2:$G$1000,0)),ISNUMBER(MATCH(LEFT(C4653,FIND(" ",C4653&amp;" ")-1),'Look Up Values'!$AE$2:$AE$2000,0)))),"","EWC error")),"")</f>
        <v/>
      </c>
      <c r="P4653" s="242" t="str" cm="1">
        <f t="array" ref="P4653">IF(AND(I4653&lt;&gt;0,I4653&lt;&gt;""),IF(D4653="","",IF(ISNUMBER(MATCH(SUBSTITUTE(D4653," ",""),SUBSTITUTE('Look Up Values'!$S$2:$S$120," ",""),0)),"","D&amp;R error")),"")</f>
        <v/>
      </c>
      <c r="Q4653" s="242" t="str" cm="1">
        <f t="array" ref="Q4653">IF(AND(I4653&lt;&gt;0,I4653&lt;&gt;""),IF(G4653="","",IF(ISNUMBER(MATCH(SUBSTITUTE(G4653," ",""),SUBSTITUTE('Look Up Values'!$I$2:$I$10," ",""),0)),"","State error")),"")</f>
        <v/>
      </c>
      <c r="R4653" s="260" t="str">
        <f t="shared" si="145"/>
        <v/>
      </c>
    </row>
    <row r="4654" spans="1:18" ht="15.75">
      <c r="A4654" s="250">
        <v>4647</v>
      </c>
      <c r="B4654" s="198"/>
      <c r="C4654" s="25"/>
      <c r="D4654" s="25"/>
      <c r="E4654" s="25"/>
      <c r="F4654" s="25"/>
      <c r="G4654" s="26"/>
      <c r="H4654" s="27"/>
      <c r="I4654" s="28"/>
      <c r="J4654" s="430"/>
      <c r="K4654" s="48"/>
      <c r="L4654" s="457" t="str">
        <f t="shared" si="144"/>
        <v/>
      </c>
      <c r="M4654" s="245" cm="1">
        <f t="array" ref="M4654">SUMPRODUCT(--(N4654:Q4654&lt;&gt;"")) + IF(TRIM(R4654)="",0,LEN(R4654)-LEN(SUBSTITUTE(R4654,",",""))+1)</f>
        <v>0</v>
      </c>
      <c r="N4654" s="242" t="str">
        <f>IF(AND(I4654&lt;&gt;0,I4654&lt;&gt;""),IF(TRIM(SUBSTITUTE(B4654,CHAR(160),""))="","",IF(ISNUMBER(MATCH(TRIM(SUBSTITUTE(B4654,CHAR(160),"")),'Look Up Values'!$B$2:$B$500,0)),"","Origin error")),"")</f>
        <v/>
      </c>
      <c r="O4654" s="242" t="str">
        <f>IF(AND(I4654&lt;&gt;0,I4654&lt;&gt;""),IF(C4654="","",IF(AND(ISNUMBER(--LEFT(C4654,FIND(" ",C4654&amp;" ")-1)),OR(LEN(LEFT(C4654,FIND(" ",C4654&amp;" ")-1))=6,LEN(LEFT(C4654,FIND(" ",C4654&amp;" ")-1))=7),OR(ISNUMBER(MATCH(LEFT(C4654,FIND(" ",C4654&amp;" ")-1),'Look Up Values'!$G$2:$G$1000,0)),ISNUMBER(MATCH(LEFT(C4654,FIND(" ",C4654&amp;" ")-1),'Look Up Values'!$AE$2:$AE$2000,0)))),"","EWC error")),"")</f>
        <v/>
      </c>
      <c r="P4654" s="242" t="str" cm="1">
        <f t="array" ref="P4654">IF(AND(I4654&lt;&gt;0,I4654&lt;&gt;""),IF(D4654="","",IF(ISNUMBER(MATCH(SUBSTITUTE(D4654," ",""),SUBSTITUTE('Look Up Values'!$S$2:$S$120," ",""),0)),"","D&amp;R error")),"")</f>
        <v/>
      </c>
      <c r="Q4654" s="242" t="str" cm="1">
        <f t="array" ref="Q4654">IF(AND(I4654&lt;&gt;0,I4654&lt;&gt;""),IF(G4654="","",IF(ISNUMBER(MATCH(SUBSTITUTE(G4654," ",""),SUBSTITUTE('Look Up Values'!$I$2:$I$10," ",""),0)),"","State error")),"")</f>
        <v/>
      </c>
      <c r="R4654" s="260" t="str">
        <f t="shared" si="145"/>
        <v/>
      </c>
    </row>
    <row r="4655" spans="1:18" ht="15.75">
      <c r="A4655" s="250">
        <v>4648</v>
      </c>
      <c r="B4655" s="198"/>
      <c r="C4655" s="25"/>
      <c r="D4655" s="25"/>
      <c r="E4655" s="25"/>
      <c r="F4655" s="25"/>
      <c r="G4655" s="26"/>
      <c r="H4655" s="27"/>
      <c r="I4655" s="28"/>
      <c r="J4655" s="430"/>
      <c r="K4655" s="48"/>
      <c r="L4655" s="457" t="str">
        <f t="shared" si="144"/>
        <v/>
      </c>
      <c r="M4655" s="245" cm="1">
        <f t="array" ref="M4655">SUMPRODUCT(--(N4655:Q4655&lt;&gt;"")) + IF(TRIM(R4655)="",0,LEN(R4655)-LEN(SUBSTITUTE(R4655,",",""))+1)</f>
        <v>0</v>
      </c>
      <c r="N4655" s="242" t="str">
        <f>IF(AND(I4655&lt;&gt;0,I4655&lt;&gt;""),IF(TRIM(SUBSTITUTE(B4655,CHAR(160),""))="","",IF(ISNUMBER(MATCH(TRIM(SUBSTITUTE(B4655,CHAR(160),"")),'Look Up Values'!$B$2:$B$500,0)),"","Origin error")),"")</f>
        <v/>
      </c>
      <c r="O4655" s="242" t="str">
        <f>IF(AND(I4655&lt;&gt;0,I4655&lt;&gt;""),IF(C4655="","",IF(AND(ISNUMBER(--LEFT(C4655,FIND(" ",C4655&amp;" ")-1)),OR(LEN(LEFT(C4655,FIND(" ",C4655&amp;" ")-1))=6,LEN(LEFT(C4655,FIND(" ",C4655&amp;" ")-1))=7),OR(ISNUMBER(MATCH(LEFT(C4655,FIND(" ",C4655&amp;" ")-1),'Look Up Values'!$G$2:$G$1000,0)),ISNUMBER(MATCH(LEFT(C4655,FIND(" ",C4655&amp;" ")-1),'Look Up Values'!$AE$2:$AE$2000,0)))),"","EWC error")),"")</f>
        <v/>
      </c>
      <c r="P4655" s="242" t="str" cm="1">
        <f t="array" ref="P4655">IF(AND(I4655&lt;&gt;0,I4655&lt;&gt;""),IF(D4655="","",IF(ISNUMBER(MATCH(SUBSTITUTE(D4655," ",""),SUBSTITUTE('Look Up Values'!$S$2:$S$120," ",""),0)),"","D&amp;R error")),"")</f>
        <v/>
      </c>
      <c r="Q4655" s="242" t="str" cm="1">
        <f t="array" ref="Q4655">IF(AND(I4655&lt;&gt;0,I4655&lt;&gt;""),IF(G4655="","",IF(ISNUMBER(MATCH(SUBSTITUTE(G4655," ",""),SUBSTITUTE('Look Up Values'!$I$2:$I$10," ",""),0)),"","State error")),"")</f>
        <v/>
      </c>
      <c r="R4655" s="260" t="str">
        <f t="shared" si="145"/>
        <v/>
      </c>
    </row>
    <row r="4656" spans="1:18" ht="15.75">
      <c r="A4656" s="250">
        <v>4649</v>
      </c>
      <c r="B4656" s="198"/>
      <c r="C4656" s="25"/>
      <c r="D4656" s="25"/>
      <c r="E4656" s="25"/>
      <c r="F4656" s="25"/>
      <c r="G4656" s="26"/>
      <c r="H4656" s="27"/>
      <c r="I4656" s="28"/>
      <c r="J4656" s="430"/>
      <c r="K4656" s="48"/>
      <c r="L4656" s="457" t="str">
        <f t="shared" si="144"/>
        <v/>
      </c>
      <c r="M4656" s="245" cm="1">
        <f t="array" ref="M4656">SUMPRODUCT(--(N4656:Q4656&lt;&gt;"")) + IF(TRIM(R4656)="",0,LEN(R4656)-LEN(SUBSTITUTE(R4656,",",""))+1)</f>
        <v>0</v>
      </c>
      <c r="N4656" s="242" t="str">
        <f>IF(AND(I4656&lt;&gt;0,I4656&lt;&gt;""),IF(TRIM(SUBSTITUTE(B4656,CHAR(160),""))="","",IF(ISNUMBER(MATCH(TRIM(SUBSTITUTE(B4656,CHAR(160),"")),'Look Up Values'!$B$2:$B$500,0)),"","Origin error")),"")</f>
        <v/>
      </c>
      <c r="O4656" s="242" t="str">
        <f>IF(AND(I4656&lt;&gt;0,I4656&lt;&gt;""),IF(C4656="","",IF(AND(ISNUMBER(--LEFT(C4656,FIND(" ",C4656&amp;" ")-1)),OR(LEN(LEFT(C4656,FIND(" ",C4656&amp;" ")-1))=6,LEN(LEFT(C4656,FIND(" ",C4656&amp;" ")-1))=7),OR(ISNUMBER(MATCH(LEFT(C4656,FIND(" ",C4656&amp;" ")-1),'Look Up Values'!$G$2:$G$1000,0)),ISNUMBER(MATCH(LEFT(C4656,FIND(" ",C4656&amp;" ")-1),'Look Up Values'!$AE$2:$AE$2000,0)))),"","EWC error")),"")</f>
        <v/>
      </c>
      <c r="P4656" s="242" t="str" cm="1">
        <f t="array" ref="P4656">IF(AND(I4656&lt;&gt;0,I4656&lt;&gt;""),IF(D4656="","",IF(ISNUMBER(MATCH(SUBSTITUTE(D4656," ",""),SUBSTITUTE('Look Up Values'!$S$2:$S$120," ",""),0)),"","D&amp;R error")),"")</f>
        <v/>
      </c>
      <c r="Q4656" s="242" t="str" cm="1">
        <f t="array" ref="Q4656">IF(AND(I4656&lt;&gt;0,I4656&lt;&gt;""),IF(G4656="","",IF(ISNUMBER(MATCH(SUBSTITUTE(G4656," ",""),SUBSTITUTE('Look Up Values'!$I$2:$I$10," ",""),0)),"","State error")),"")</f>
        <v/>
      </c>
      <c r="R4656" s="260" t="str">
        <f t="shared" si="145"/>
        <v/>
      </c>
    </row>
    <row r="4657" spans="1:18" ht="15.75">
      <c r="A4657" s="250">
        <v>4650</v>
      </c>
      <c r="B4657" s="198"/>
      <c r="C4657" s="25"/>
      <c r="D4657" s="25"/>
      <c r="E4657" s="25"/>
      <c r="F4657" s="25"/>
      <c r="G4657" s="26"/>
      <c r="H4657" s="27"/>
      <c r="I4657" s="28"/>
      <c r="J4657" s="430"/>
      <c r="K4657" s="48"/>
      <c r="L4657" s="457" t="str">
        <f t="shared" si="144"/>
        <v/>
      </c>
      <c r="M4657" s="245" cm="1">
        <f t="array" ref="M4657">SUMPRODUCT(--(N4657:Q4657&lt;&gt;"")) + IF(TRIM(R4657)="",0,LEN(R4657)-LEN(SUBSTITUTE(R4657,",",""))+1)</f>
        <v>0</v>
      </c>
      <c r="N4657" s="242" t="str">
        <f>IF(AND(I4657&lt;&gt;0,I4657&lt;&gt;""),IF(TRIM(SUBSTITUTE(B4657,CHAR(160),""))="","",IF(ISNUMBER(MATCH(TRIM(SUBSTITUTE(B4657,CHAR(160),"")),'Look Up Values'!$B$2:$B$500,0)),"","Origin error")),"")</f>
        <v/>
      </c>
      <c r="O4657" s="242" t="str">
        <f>IF(AND(I4657&lt;&gt;0,I4657&lt;&gt;""),IF(C4657="","",IF(AND(ISNUMBER(--LEFT(C4657,FIND(" ",C4657&amp;" ")-1)),OR(LEN(LEFT(C4657,FIND(" ",C4657&amp;" ")-1))=6,LEN(LEFT(C4657,FIND(" ",C4657&amp;" ")-1))=7),OR(ISNUMBER(MATCH(LEFT(C4657,FIND(" ",C4657&amp;" ")-1),'Look Up Values'!$G$2:$G$1000,0)),ISNUMBER(MATCH(LEFT(C4657,FIND(" ",C4657&amp;" ")-1),'Look Up Values'!$AE$2:$AE$2000,0)))),"","EWC error")),"")</f>
        <v/>
      </c>
      <c r="P4657" s="242" t="str" cm="1">
        <f t="array" ref="P4657">IF(AND(I4657&lt;&gt;0,I4657&lt;&gt;""),IF(D4657="","",IF(ISNUMBER(MATCH(SUBSTITUTE(D4657," ",""),SUBSTITUTE('Look Up Values'!$S$2:$S$120," ",""),0)),"","D&amp;R error")),"")</f>
        <v/>
      </c>
      <c r="Q4657" s="242" t="str" cm="1">
        <f t="array" ref="Q4657">IF(AND(I4657&lt;&gt;0,I4657&lt;&gt;""),IF(G4657="","",IF(ISNUMBER(MATCH(SUBSTITUTE(G4657," ",""),SUBSTITUTE('Look Up Values'!$I$2:$I$10," ",""),0)),"","State error")),"")</f>
        <v/>
      </c>
      <c r="R4657" s="260" t="str">
        <f t="shared" si="145"/>
        <v/>
      </c>
    </row>
    <row r="4658" spans="1:18" ht="15.75">
      <c r="A4658" s="250">
        <v>4651</v>
      </c>
      <c r="B4658" s="198"/>
      <c r="C4658" s="25"/>
      <c r="D4658" s="25"/>
      <c r="E4658" s="25"/>
      <c r="F4658" s="25"/>
      <c r="G4658" s="26"/>
      <c r="H4658" s="27"/>
      <c r="I4658" s="28"/>
      <c r="J4658" s="430"/>
      <c r="K4658" s="48"/>
      <c r="L4658" s="457" t="str">
        <f t="shared" si="144"/>
        <v/>
      </c>
      <c r="M4658" s="245" cm="1">
        <f t="array" ref="M4658">SUMPRODUCT(--(N4658:Q4658&lt;&gt;"")) + IF(TRIM(R4658)="",0,LEN(R4658)-LEN(SUBSTITUTE(R4658,",",""))+1)</f>
        <v>0</v>
      </c>
      <c r="N4658" s="242" t="str">
        <f>IF(AND(I4658&lt;&gt;0,I4658&lt;&gt;""),IF(TRIM(SUBSTITUTE(B4658,CHAR(160),""))="","",IF(ISNUMBER(MATCH(TRIM(SUBSTITUTE(B4658,CHAR(160),"")),'Look Up Values'!$B$2:$B$500,0)),"","Origin error")),"")</f>
        <v/>
      </c>
      <c r="O4658" s="242" t="str">
        <f>IF(AND(I4658&lt;&gt;0,I4658&lt;&gt;""),IF(C4658="","",IF(AND(ISNUMBER(--LEFT(C4658,FIND(" ",C4658&amp;" ")-1)),OR(LEN(LEFT(C4658,FIND(" ",C4658&amp;" ")-1))=6,LEN(LEFT(C4658,FIND(" ",C4658&amp;" ")-1))=7),OR(ISNUMBER(MATCH(LEFT(C4658,FIND(" ",C4658&amp;" ")-1),'Look Up Values'!$G$2:$G$1000,0)),ISNUMBER(MATCH(LEFT(C4658,FIND(" ",C4658&amp;" ")-1),'Look Up Values'!$AE$2:$AE$2000,0)))),"","EWC error")),"")</f>
        <v/>
      </c>
      <c r="P4658" s="242" t="str" cm="1">
        <f t="array" ref="P4658">IF(AND(I4658&lt;&gt;0,I4658&lt;&gt;""),IF(D4658="","",IF(ISNUMBER(MATCH(SUBSTITUTE(D4658," ",""),SUBSTITUTE('Look Up Values'!$S$2:$S$120," ",""),0)),"","D&amp;R error")),"")</f>
        <v/>
      </c>
      <c r="Q4658" s="242" t="str" cm="1">
        <f t="array" ref="Q4658">IF(AND(I4658&lt;&gt;0,I4658&lt;&gt;""),IF(G4658="","",IF(ISNUMBER(MATCH(SUBSTITUTE(G4658," ",""),SUBSTITUTE('Look Up Values'!$I$2:$I$10," ",""),0)),"","State error")),"")</f>
        <v/>
      </c>
      <c r="R4658" s="260" t="str">
        <f t="shared" si="145"/>
        <v/>
      </c>
    </row>
    <row r="4659" spans="1:18" ht="15.75">
      <c r="A4659" s="250">
        <v>4652</v>
      </c>
      <c r="B4659" s="198"/>
      <c r="C4659" s="25"/>
      <c r="D4659" s="25"/>
      <c r="E4659" s="25"/>
      <c r="F4659" s="25"/>
      <c r="G4659" s="26"/>
      <c r="H4659" s="27"/>
      <c r="I4659" s="28"/>
      <c r="J4659" s="430"/>
      <c r="K4659" s="48"/>
      <c r="L4659" s="457" t="str">
        <f t="shared" si="144"/>
        <v/>
      </c>
      <c r="M4659" s="245" cm="1">
        <f t="array" ref="M4659">SUMPRODUCT(--(N4659:Q4659&lt;&gt;"")) + IF(TRIM(R4659)="",0,LEN(R4659)-LEN(SUBSTITUTE(R4659,",",""))+1)</f>
        <v>0</v>
      </c>
      <c r="N4659" s="242" t="str">
        <f>IF(AND(I4659&lt;&gt;0,I4659&lt;&gt;""),IF(TRIM(SUBSTITUTE(B4659,CHAR(160),""))="","",IF(ISNUMBER(MATCH(TRIM(SUBSTITUTE(B4659,CHAR(160),"")),'Look Up Values'!$B$2:$B$500,0)),"","Origin error")),"")</f>
        <v/>
      </c>
      <c r="O4659" s="242" t="str">
        <f>IF(AND(I4659&lt;&gt;0,I4659&lt;&gt;""),IF(C4659="","",IF(AND(ISNUMBER(--LEFT(C4659,FIND(" ",C4659&amp;" ")-1)),OR(LEN(LEFT(C4659,FIND(" ",C4659&amp;" ")-1))=6,LEN(LEFT(C4659,FIND(" ",C4659&amp;" ")-1))=7),OR(ISNUMBER(MATCH(LEFT(C4659,FIND(" ",C4659&amp;" ")-1),'Look Up Values'!$G$2:$G$1000,0)),ISNUMBER(MATCH(LEFT(C4659,FIND(" ",C4659&amp;" ")-1),'Look Up Values'!$AE$2:$AE$2000,0)))),"","EWC error")),"")</f>
        <v/>
      </c>
      <c r="P4659" s="242" t="str" cm="1">
        <f t="array" ref="P4659">IF(AND(I4659&lt;&gt;0,I4659&lt;&gt;""),IF(D4659="","",IF(ISNUMBER(MATCH(SUBSTITUTE(D4659," ",""),SUBSTITUTE('Look Up Values'!$S$2:$S$120," ",""),0)),"","D&amp;R error")),"")</f>
        <v/>
      </c>
      <c r="Q4659" s="242" t="str" cm="1">
        <f t="array" ref="Q4659">IF(AND(I4659&lt;&gt;0,I4659&lt;&gt;""),IF(G4659="","",IF(ISNUMBER(MATCH(SUBSTITUTE(G4659," ",""),SUBSTITUTE('Look Up Values'!$I$2:$I$10," ",""),0)),"","State error")),"")</f>
        <v/>
      </c>
      <c r="R4659" s="260" t="str">
        <f t="shared" si="145"/>
        <v/>
      </c>
    </row>
    <row r="4660" spans="1:18" ht="15.75">
      <c r="A4660" s="250">
        <v>4653</v>
      </c>
      <c r="B4660" s="198"/>
      <c r="C4660" s="25"/>
      <c r="D4660" s="25"/>
      <c r="E4660" s="25"/>
      <c r="F4660" s="25"/>
      <c r="G4660" s="26"/>
      <c r="H4660" s="27"/>
      <c r="I4660" s="28"/>
      <c r="J4660" s="430"/>
      <c r="K4660" s="48"/>
      <c r="L4660" s="457" t="str">
        <f t="shared" si="144"/>
        <v/>
      </c>
      <c r="M4660" s="245" cm="1">
        <f t="array" ref="M4660">SUMPRODUCT(--(N4660:Q4660&lt;&gt;"")) + IF(TRIM(R4660)="",0,LEN(R4660)-LEN(SUBSTITUTE(R4660,",",""))+1)</f>
        <v>0</v>
      </c>
      <c r="N4660" s="242" t="str">
        <f>IF(AND(I4660&lt;&gt;0,I4660&lt;&gt;""),IF(TRIM(SUBSTITUTE(B4660,CHAR(160),""))="","",IF(ISNUMBER(MATCH(TRIM(SUBSTITUTE(B4660,CHAR(160),"")),'Look Up Values'!$B$2:$B$500,0)),"","Origin error")),"")</f>
        <v/>
      </c>
      <c r="O4660" s="242" t="str">
        <f>IF(AND(I4660&lt;&gt;0,I4660&lt;&gt;""),IF(C4660="","",IF(AND(ISNUMBER(--LEFT(C4660,FIND(" ",C4660&amp;" ")-1)),OR(LEN(LEFT(C4660,FIND(" ",C4660&amp;" ")-1))=6,LEN(LEFT(C4660,FIND(" ",C4660&amp;" ")-1))=7),OR(ISNUMBER(MATCH(LEFT(C4660,FIND(" ",C4660&amp;" ")-1),'Look Up Values'!$G$2:$G$1000,0)),ISNUMBER(MATCH(LEFT(C4660,FIND(" ",C4660&amp;" ")-1),'Look Up Values'!$AE$2:$AE$2000,0)))),"","EWC error")),"")</f>
        <v/>
      </c>
      <c r="P4660" s="242" t="str" cm="1">
        <f t="array" ref="P4660">IF(AND(I4660&lt;&gt;0,I4660&lt;&gt;""),IF(D4660="","",IF(ISNUMBER(MATCH(SUBSTITUTE(D4660," ",""),SUBSTITUTE('Look Up Values'!$S$2:$S$120," ",""),0)),"","D&amp;R error")),"")</f>
        <v/>
      </c>
      <c r="Q4660" s="242" t="str" cm="1">
        <f t="array" ref="Q4660">IF(AND(I4660&lt;&gt;0,I4660&lt;&gt;""),IF(G4660="","",IF(ISNUMBER(MATCH(SUBSTITUTE(G4660," ",""),SUBSTITUTE('Look Up Values'!$I$2:$I$10," ",""),0)),"","State error")),"")</f>
        <v/>
      </c>
      <c r="R4660" s="260" t="str">
        <f t="shared" si="145"/>
        <v/>
      </c>
    </row>
    <row r="4661" spans="1:18" ht="15.75">
      <c r="A4661" s="250">
        <v>4654</v>
      </c>
      <c r="B4661" s="198"/>
      <c r="C4661" s="25"/>
      <c r="D4661" s="25"/>
      <c r="E4661" s="25"/>
      <c r="F4661" s="25"/>
      <c r="G4661" s="26"/>
      <c r="H4661" s="27"/>
      <c r="I4661" s="28"/>
      <c r="J4661" s="430"/>
      <c r="K4661" s="48"/>
      <c r="L4661" s="457" t="str">
        <f t="shared" si="144"/>
        <v/>
      </c>
      <c r="M4661" s="245" cm="1">
        <f t="array" ref="M4661">SUMPRODUCT(--(N4661:Q4661&lt;&gt;"")) + IF(TRIM(R4661)="",0,LEN(R4661)-LEN(SUBSTITUTE(R4661,",",""))+1)</f>
        <v>0</v>
      </c>
      <c r="N4661" s="242" t="str">
        <f>IF(AND(I4661&lt;&gt;0,I4661&lt;&gt;""),IF(TRIM(SUBSTITUTE(B4661,CHAR(160),""))="","",IF(ISNUMBER(MATCH(TRIM(SUBSTITUTE(B4661,CHAR(160),"")),'Look Up Values'!$B$2:$B$500,0)),"","Origin error")),"")</f>
        <v/>
      </c>
      <c r="O4661" s="242" t="str">
        <f>IF(AND(I4661&lt;&gt;0,I4661&lt;&gt;""),IF(C4661="","",IF(AND(ISNUMBER(--LEFT(C4661,FIND(" ",C4661&amp;" ")-1)),OR(LEN(LEFT(C4661,FIND(" ",C4661&amp;" ")-1))=6,LEN(LEFT(C4661,FIND(" ",C4661&amp;" ")-1))=7),OR(ISNUMBER(MATCH(LEFT(C4661,FIND(" ",C4661&amp;" ")-1),'Look Up Values'!$G$2:$G$1000,0)),ISNUMBER(MATCH(LEFT(C4661,FIND(" ",C4661&amp;" ")-1),'Look Up Values'!$AE$2:$AE$2000,0)))),"","EWC error")),"")</f>
        <v/>
      </c>
      <c r="P4661" s="242" t="str" cm="1">
        <f t="array" ref="P4661">IF(AND(I4661&lt;&gt;0,I4661&lt;&gt;""),IF(D4661="","",IF(ISNUMBER(MATCH(SUBSTITUTE(D4661," ",""),SUBSTITUTE('Look Up Values'!$S$2:$S$120," ",""),0)),"","D&amp;R error")),"")</f>
        <v/>
      </c>
      <c r="Q4661" s="242" t="str" cm="1">
        <f t="array" ref="Q4661">IF(AND(I4661&lt;&gt;0,I4661&lt;&gt;""),IF(G4661="","",IF(ISNUMBER(MATCH(SUBSTITUTE(G4661," ",""),SUBSTITUTE('Look Up Values'!$I$2:$I$10," ",""),0)),"","State error")),"")</f>
        <v/>
      </c>
      <c r="R4661" s="260" t="str">
        <f t="shared" si="145"/>
        <v/>
      </c>
    </row>
    <row r="4662" spans="1:18" ht="15.75">
      <c r="A4662" s="250">
        <v>4655</v>
      </c>
      <c r="B4662" s="198"/>
      <c r="C4662" s="25"/>
      <c r="D4662" s="25"/>
      <c r="E4662" s="25"/>
      <c r="F4662" s="25"/>
      <c r="G4662" s="26"/>
      <c r="H4662" s="27"/>
      <c r="I4662" s="28"/>
      <c r="J4662" s="430"/>
      <c r="K4662" s="48"/>
      <c r="L4662" s="457" t="str">
        <f t="shared" si="144"/>
        <v/>
      </c>
      <c r="M4662" s="245" cm="1">
        <f t="array" ref="M4662">SUMPRODUCT(--(N4662:Q4662&lt;&gt;"")) + IF(TRIM(R4662)="",0,LEN(R4662)-LEN(SUBSTITUTE(R4662,",",""))+1)</f>
        <v>0</v>
      </c>
      <c r="N4662" s="242" t="str">
        <f>IF(AND(I4662&lt;&gt;0,I4662&lt;&gt;""),IF(TRIM(SUBSTITUTE(B4662,CHAR(160),""))="","",IF(ISNUMBER(MATCH(TRIM(SUBSTITUTE(B4662,CHAR(160),"")),'Look Up Values'!$B$2:$B$500,0)),"","Origin error")),"")</f>
        <v/>
      </c>
      <c r="O4662" s="242" t="str">
        <f>IF(AND(I4662&lt;&gt;0,I4662&lt;&gt;""),IF(C4662="","",IF(AND(ISNUMBER(--LEFT(C4662,FIND(" ",C4662&amp;" ")-1)),OR(LEN(LEFT(C4662,FIND(" ",C4662&amp;" ")-1))=6,LEN(LEFT(C4662,FIND(" ",C4662&amp;" ")-1))=7),OR(ISNUMBER(MATCH(LEFT(C4662,FIND(" ",C4662&amp;" ")-1),'Look Up Values'!$G$2:$G$1000,0)),ISNUMBER(MATCH(LEFT(C4662,FIND(" ",C4662&amp;" ")-1),'Look Up Values'!$AE$2:$AE$2000,0)))),"","EWC error")),"")</f>
        <v/>
      </c>
      <c r="P4662" s="242" t="str" cm="1">
        <f t="array" ref="P4662">IF(AND(I4662&lt;&gt;0,I4662&lt;&gt;""),IF(D4662="","",IF(ISNUMBER(MATCH(SUBSTITUTE(D4662," ",""),SUBSTITUTE('Look Up Values'!$S$2:$S$120," ",""),0)),"","D&amp;R error")),"")</f>
        <v/>
      </c>
      <c r="Q4662" s="242" t="str" cm="1">
        <f t="array" ref="Q4662">IF(AND(I4662&lt;&gt;0,I4662&lt;&gt;""),IF(G4662="","",IF(ISNUMBER(MATCH(SUBSTITUTE(G4662," ",""),SUBSTITUTE('Look Up Values'!$I$2:$I$10," ",""),0)),"","State error")),"")</f>
        <v/>
      </c>
      <c r="R4662" s="260" t="str">
        <f t="shared" si="145"/>
        <v/>
      </c>
    </row>
    <row r="4663" spans="1:18" ht="15.75">
      <c r="A4663" s="250">
        <v>4656</v>
      </c>
      <c r="B4663" s="198"/>
      <c r="C4663" s="25"/>
      <c r="D4663" s="25"/>
      <c r="E4663" s="25"/>
      <c r="F4663" s="25"/>
      <c r="G4663" s="26"/>
      <c r="H4663" s="27"/>
      <c r="I4663" s="28"/>
      <c r="J4663" s="430"/>
      <c r="K4663" s="48"/>
      <c r="L4663" s="457" t="str">
        <f t="shared" si="144"/>
        <v/>
      </c>
      <c r="M4663" s="245" cm="1">
        <f t="array" ref="M4663">SUMPRODUCT(--(N4663:Q4663&lt;&gt;"")) + IF(TRIM(R4663)="",0,LEN(R4663)-LEN(SUBSTITUTE(R4663,",",""))+1)</f>
        <v>0</v>
      </c>
      <c r="N4663" s="242" t="str">
        <f>IF(AND(I4663&lt;&gt;0,I4663&lt;&gt;""),IF(TRIM(SUBSTITUTE(B4663,CHAR(160),""))="","",IF(ISNUMBER(MATCH(TRIM(SUBSTITUTE(B4663,CHAR(160),"")),'Look Up Values'!$B$2:$B$500,0)),"","Origin error")),"")</f>
        <v/>
      </c>
      <c r="O4663" s="242" t="str">
        <f>IF(AND(I4663&lt;&gt;0,I4663&lt;&gt;""),IF(C4663="","",IF(AND(ISNUMBER(--LEFT(C4663,FIND(" ",C4663&amp;" ")-1)),OR(LEN(LEFT(C4663,FIND(" ",C4663&amp;" ")-1))=6,LEN(LEFT(C4663,FIND(" ",C4663&amp;" ")-1))=7),OR(ISNUMBER(MATCH(LEFT(C4663,FIND(" ",C4663&amp;" ")-1),'Look Up Values'!$G$2:$G$1000,0)),ISNUMBER(MATCH(LEFT(C4663,FIND(" ",C4663&amp;" ")-1),'Look Up Values'!$AE$2:$AE$2000,0)))),"","EWC error")),"")</f>
        <v/>
      </c>
      <c r="P4663" s="242" t="str" cm="1">
        <f t="array" ref="P4663">IF(AND(I4663&lt;&gt;0,I4663&lt;&gt;""),IF(D4663="","",IF(ISNUMBER(MATCH(SUBSTITUTE(D4663," ",""),SUBSTITUTE('Look Up Values'!$S$2:$S$120," ",""),0)),"","D&amp;R error")),"")</f>
        <v/>
      </c>
      <c r="Q4663" s="242" t="str" cm="1">
        <f t="array" ref="Q4663">IF(AND(I4663&lt;&gt;0,I4663&lt;&gt;""),IF(G4663="","",IF(ISNUMBER(MATCH(SUBSTITUTE(G4663," ",""),SUBSTITUTE('Look Up Values'!$I$2:$I$10," ",""),0)),"","State error")),"")</f>
        <v/>
      </c>
      <c r="R4663" s="260" t="str">
        <f t="shared" si="145"/>
        <v/>
      </c>
    </row>
    <row r="4664" spans="1:18" ht="15.75">
      <c r="A4664" s="250">
        <v>4657</v>
      </c>
      <c r="B4664" s="198"/>
      <c r="C4664" s="25"/>
      <c r="D4664" s="25"/>
      <c r="E4664" s="25"/>
      <c r="F4664" s="25"/>
      <c r="G4664" s="26"/>
      <c r="H4664" s="27"/>
      <c r="I4664" s="28"/>
      <c r="J4664" s="430"/>
      <c r="K4664" s="48"/>
      <c r="L4664" s="457" t="str">
        <f t="shared" si="144"/>
        <v/>
      </c>
      <c r="M4664" s="245" cm="1">
        <f t="array" ref="M4664">SUMPRODUCT(--(N4664:Q4664&lt;&gt;"")) + IF(TRIM(R4664)="",0,LEN(R4664)-LEN(SUBSTITUTE(R4664,",",""))+1)</f>
        <v>0</v>
      </c>
      <c r="N4664" s="242" t="str">
        <f>IF(AND(I4664&lt;&gt;0,I4664&lt;&gt;""),IF(TRIM(SUBSTITUTE(B4664,CHAR(160),""))="","",IF(ISNUMBER(MATCH(TRIM(SUBSTITUTE(B4664,CHAR(160),"")),'Look Up Values'!$B$2:$B$500,0)),"","Origin error")),"")</f>
        <v/>
      </c>
      <c r="O4664" s="242" t="str">
        <f>IF(AND(I4664&lt;&gt;0,I4664&lt;&gt;""),IF(C4664="","",IF(AND(ISNUMBER(--LEFT(C4664,FIND(" ",C4664&amp;" ")-1)),OR(LEN(LEFT(C4664,FIND(" ",C4664&amp;" ")-1))=6,LEN(LEFT(C4664,FIND(" ",C4664&amp;" ")-1))=7),OR(ISNUMBER(MATCH(LEFT(C4664,FIND(" ",C4664&amp;" ")-1),'Look Up Values'!$G$2:$G$1000,0)),ISNUMBER(MATCH(LEFT(C4664,FIND(" ",C4664&amp;" ")-1),'Look Up Values'!$AE$2:$AE$2000,0)))),"","EWC error")),"")</f>
        <v/>
      </c>
      <c r="P4664" s="242" t="str" cm="1">
        <f t="array" ref="P4664">IF(AND(I4664&lt;&gt;0,I4664&lt;&gt;""),IF(D4664="","",IF(ISNUMBER(MATCH(SUBSTITUTE(D4664," ",""),SUBSTITUTE('Look Up Values'!$S$2:$S$120," ",""),0)),"","D&amp;R error")),"")</f>
        <v/>
      </c>
      <c r="Q4664" s="242" t="str" cm="1">
        <f t="array" ref="Q4664">IF(AND(I4664&lt;&gt;0,I4664&lt;&gt;""),IF(G4664="","",IF(ISNUMBER(MATCH(SUBSTITUTE(G4664," ",""),SUBSTITUTE('Look Up Values'!$I$2:$I$10," ",""),0)),"","State error")),"")</f>
        <v/>
      </c>
      <c r="R4664" s="260" t="str">
        <f t="shared" si="145"/>
        <v/>
      </c>
    </row>
    <row r="4665" spans="1:18" ht="15.75">
      <c r="A4665" s="250">
        <v>4658</v>
      </c>
      <c r="B4665" s="198"/>
      <c r="C4665" s="25"/>
      <c r="D4665" s="25"/>
      <c r="E4665" s="25"/>
      <c r="F4665" s="25"/>
      <c r="G4665" s="26"/>
      <c r="H4665" s="27"/>
      <c r="I4665" s="28"/>
      <c r="J4665" s="430"/>
      <c r="K4665" s="48"/>
      <c r="L4665" s="457" t="str">
        <f t="shared" si="144"/>
        <v/>
      </c>
      <c r="M4665" s="245" cm="1">
        <f t="array" ref="M4665">SUMPRODUCT(--(N4665:Q4665&lt;&gt;"")) + IF(TRIM(R4665)="",0,LEN(R4665)-LEN(SUBSTITUTE(R4665,",",""))+1)</f>
        <v>0</v>
      </c>
      <c r="N4665" s="242" t="str">
        <f>IF(AND(I4665&lt;&gt;0,I4665&lt;&gt;""),IF(TRIM(SUBSTITUTE(B4665,CHAR(160),""))="","",IF(ISNUMBER(MATCH(TRIM(SUBSTITUTE(B4665,CHAR(160),"")),'Look Up Values'!$B$2:$B$500,0)),"","Origin error")),"")</f>
        <v/>
      </c>
      <c r="O4665" s="242" t="str">
        <f>IF(AND(I4665&lt;&gt;0,I4665&lt;&gt;""),IF(C4665="","",IF(AND(ISNUMBER(--LEFT(C4665,FIND(" ",C4665&amp;" ")-1)),OR(LEN(LEFT(C4665,FIND(" ",C4665&amp;" ")-1))=6,LEN(LEFT(C4665,FIND(" ",C4665&amp;" ")-1))=7),OR(ISNUMBER(MATCH(LEFT(C4665,FIND(" ",C4665&amp;" ")-1),'Look Up Values'!$G$2:$G$1000,0)),ISNUMBER(MATCH(LEFT(C4665,FIND(" ",C4665&amp;" ")-1),'Look Up Values'!$AE$2:$AE$2000,0)))),"","EWC error")),"")</f>
        <v/>
      </c>
      <c r="P4665" s="242" t="str" cm="1">
        <f t="array" ref="P4665">IF(AND(I4665&lt;&gt;0,I4665&lt;&gt;""),IF(D4665="","",IF(ISNUMBER(MATCH(SUBSTITUTE(D4665," ",""),SUBSTITUTE('Look Up Values'!$S$2:$S$120," ",""),0)),"","D&amp;R error")),"")</f>
        <v/>
      </c>
      <c r="Q4665" s="242" t="str" cm="1">
        <f t="array" ref="Q4665">IF(AND(I4665&lt;&gt;0,I4665&lt;&gt;""),IF(G4665="","",IF(ISNUMBER(MATCH(SUBSTITUTE(G4665," ",""),SUBSTITUTE('Look Up Values'!$I$2:$I$10," ",""),0)),"","State error")),"")</f>
        <v/>
      </c>
      <c r="R4665" s="260" t="str">
        <f t="shared" si="145"/>
        <v/>
      </c>
    </row>
    <row r="4666" spans="1:18" ht="15.75">
      <c r="A4666" s="250">
        <v>4659</v>
      </c>
      <c r="B4666" s="198"/>
      <c r="C4666" s="25"/>
      <c r="D4666" s="25"/>
      <c r="E4666" s="25"/>
      <c r="F4666" s="25"/>
      <c r="G4666" s="26"/>
      <c r="H4666" s="27"/>
      <c r="I4666" s="28"/>
      <c r="J4666" s="430"/>
      <c r="K4666" s="48"/>
      <c r="L4666" s="457" t="str">
        <f t="shared" si="144"/>
        <v/>
      </c>
      <c r="M4666" s="245" cm="1">
        <f t="array" ref="M4666">SUMPRODUCT(--(N4666:Q4666&lt;&gt;"")) + IF(TRIM(R4666)="",0,LEN(R4666)-LEN(SUBSTITUTE(R4666,",",""))+1)</f>
        <v>0</v>
      </c>
      <c r="N4666" s="242" t="str">
        <f>IF(AND(I4666&lt;&gt;0,I4666&lt;&gt;""),IF(TRIM(SUBSTITUTE(B4666,CHAR(160),""))="","",IF(ISNUMBER(MATCH(TRIM(SUBSTITUTE(B4666,CHAR(160),"")),'Look Up Values'!$B$2:$B$500,0)),"","Origin error")),"")</f>
        <v/>
      </c>
      <c r="O4666" s="242" t="str">
        <f>IF(AND(I4666&lt;&gt;0,I4666&lt;&gt;""),IF(C4666="","",IF(AND(ISNUMBER(--LEFT(C4666,FIND(" ",C4666&amp;" ")-1)),OR(LEN(LEFT(C4666,FIND(" ",C4666&amp;" ")-1))=6,LEN(LEFT(C4666,FIND(" ",C4666&amp;" ")-1))=7),OR(ISNUMBER(MATCH(LEFT(C4666,FIND(" ",C4666&amp;" ")-1),'Look Up Values'!$G$2:$G$1000,0)),ISNUMBER(MATCH(LEFT(C4666,FIND(" ",C4666&amp;" ")-1),'Look Up Values'!$AE$2:$AE$2000,0)))),"","EWC error")),"")</f>
        <v/>
      </c>
      <c r="P4666" s="242" t="str" cm="1">
        <f t="array" ref="P4666">IF(AND(I4666&lt;&gt;0,I4666&lt;&gt;""),IF(D4666="","",IF(ISNUMBER(MATCH(SUBSTITUTE(D4666," ",""),SUBSTITUTE('Look Up Values'!$S$2:$S$120," ",""),0)),"","D&amp;R error")),"")</f>
        <v/>
      </c>
      <c r="Q4666" s="242" t="str" cm="1">
        <f t="array" ref="Q4666">IF(AND(I4666&lt;&gt;0,I4666&lt;&gt;""),IF(G4666="","",IF(ISNUMBER(MATCH(SUBSTITUTE(G4666," ",""),SUBSTITUTE('Look Up Values'!$I$2:$I$10," ",""),0)),"","State error")),"")</f>
        <v/>
      </c>
      <c r="R4666" s="260" t="str">
        <f t="shared" si="145"/>
        <v/>
      </c>
    </row>
    <row r="4667" spans="1:18" ht="15.75">
      <c r="A4667" s="250">
        <v>4660</v>
      </c>
      <c r="B4667" s="198"/>
      <c r="C4667" s="25"/>
      <c r="D4667" s="25"/>
      <c r="E4667" s="25"/>
      <c r="F4667" s="25"/>
      <c r="G4667" s="26"/>
      <c r="H4667" s="27"/>
      <c r="I4667" s="28"/>
      <c r="J4667" s="430"/>
      <c r="K4667" s="48"/>
      <c r="L4667" s="457" t="str">
        <f t="shared" si="144"/>
        <v/>
      </c>
      <c r="M4667" s="245" cm="1">
        <f t="array" ref="M4667">SUMPRODUCT(--(N4667:Q4667&lt;&gt;"")) + IF(TRIM(R4667)="",0,LEN(R4667)-LEN(SUBSTITUTE(R4667,",",""))+1)</f>
        <v>0</v>
      </c>
      <c r="N4667" s="242" t="str">
        <f>IF(AND(I4667&lt;&gt;0,I4667&lt;&gt;""),IF(TRIM(SUBSTITUTE(B4667,CHAR(160),""))="","",IF(ISNUMBER(MATCH(TRIM(SUBSTITUTE(B4667,CHAR(160),"")),'Look Up Values'!$B$2:$B$500,0)),"","Origin error")),"")</f>
        <v/>
      </c>
      <c r="O4667" s="242" t="str">
        <f>IF(AND(I4667&lt;&gt;0,I4667&lt;&gt;""),IF(C4667="","",IF(AND(ISNUMBER(--LEFT(C4667,FIND(" ",C4667&amp;" ")-1)),OR(LEN(LEFT(C4667,FIND(" ",C4667&amp;" ")-1))=6,LEN(LEFT(C4667,FIND(" ",C4667&amp;" ")-1))=7),OR(ISNUMBER(MATCH(LEFT(C4667,FIND(" ",C4667&amp;" ")-1),'Look Up Values'!$G$2:$G$1000,0)),ISNUMBER(MATCH(LEFT(C4667,FIND(" ",C4667&amp;" ")-1),'Look Up Values'!$AE$2:$AE$2000,0)))),"","EWC error")),"")</f>
        <v/>
      </c>
      <c r="P4667" s="242" t="str" cm="1">
        <f t="array" ref="P4667">IF(AND(I4667&lt;&gt;0,I4667&lt;&gt;""),IF(D4667="","",IF(ISNUMBER(MATCH(SUBSTITUTE(D4667," ",""),SUBSTITUTE('Look Up Values'!$S$2:$S$120," ",""),0)),"","D&amp;R error")),"")</f>
        <v/>
      </c>
      <c r="Q4667" s="242" t="str" cm="1">
        <f t="array" ref="Q4667">IF(AND(I4667&lt;&gt;0,I4667&lt;&gt;""),IF(G4667="","",IF(ISNUMBER(MATCH(SUBSTITUTE(G4667," ",""),SUBSTITUTE('Look Up Values'!$I$2:$I$10," ",""),0)),"","State error")),"")</f>
        <v/>
      </c>
      <c r="R4667" s="260" t="str">
        <f t="shared" si="145"/>
        <v/>
      </c>
    </row>
    <row r="4668" spans="1:18" ht="15.75">
      <c r="A4668" s="250">
        <v>4661</v>
      </c>
      <c r="B4668" s="198"/>
      <c r="C4668" s="25"/>
      <c r="D4668" s="25"/>
      <c r="E4668" s="25"/>
      <c r="F4668" s="25"/>
      <c r="G4668" s="26"/>
      <c r="H4668" s="27"/>
      <c r="I4668" s="28"/>
      <c r="J4668" s="430"/>
      <c r="K4668" s="48"/>
      <c r="L4668" s="457" t="str">
        <f t="shared" si="144"/>
        <v/>
      </c>
      <c r="M4668" s="245" cm="1">
        <f t="array" ref="M4668">SUMPRODUCT(--(N4668:Q4668&lt;&gt;"")) + IF(TRIM(R4668)="",0,LEN(R4668)-LEN(SUBSTITUTE(R4668,",",""))+1)</f>
        <v>0</v>
      </c>
      <c r="N4668" s="242" t="str">
        <f>IF(AND(I4668&lt;&gt;0,I4668&lt;&gt;""),IF(TRIM(SUBSTITUTE(B4668,CHAR(160),""))="","",IF(ISNUMBER(MATCH(TRIM(SUBSTITUTE(B4668,CHAR(160),"")),'Look Up Values'!$B$2:$B$500,0)),"","Origin error")),"")</f>
        <v/>
      </c>
      <c r="O4668" s="242" t="str">
        <f>IF(AND(I4668&lt;&gt;0,I4668&lt;&gt;""),IF(C4668="","",IF(AND(ISNUMBER(--LEFT(C4668,FIND(" ",C4668&amp;" ")-1)),OR(LEN(LEFT(C4668,FIND(" ",C4668&amp;" ")-1))=6,LEN(LEFT(C4668,FIND(" ",C4668&amp;" ")-1))=7),OR(ISNUMBER(MATCH(LEFT(C4668,FIND(" ",C4668&amp;" ")-1),'Look Up Values'!$G$2:$G$1000,0)),ISNUMBER(MATCH(LEFT(C4668,FIND(" ",C4668&amp;" ")-1),'Look Up Values'!$AE$2:$AE$2000,0)))),"","EWC error")),"")</f>
        <v/>
      </c>
      <c r="P4668" s="242" t="str" cm="1">
        <f t="array" ref="P4668">IF(AND(I4668&lt;&gt;0,I4668&lt;&gt;""),IF(D4668="","",IF(ISNUMBER(MATCH(SUBSTITUTE(D4668," ",""),SUBSTITUTE('Look Up Values'!$S$2:$S$120," ",""),0)),"","D&amp;R error")),"")</f>
        <v/>
      </c>
      <c r="Q4668" s="242" t="str" cm="1">
        <f t="array" ref="Q4668">IF(AND(I4668&lt;&gt;0,I4668&lt;&gt;""),IF(G4668="","",IF(ISNUMBER(MATCH(SUBSTITUTE(G4668," ",""),SUBSTITUTE('Look Up Values'!$I$2:$I$10," ",""),0)),"","State error")),"")</f>
        <v/>
      </c>
      <c r="R4668" s="260" t="str">
        <f t="shared" si="145"/>
        <v/>
      </c>
    </row>
    <row r="4669" spans="1:18" ht="15.75">
      <c r="A4669" s="250">
        <v>4662</v>
      </c>
      <c r="B4669" s="198"/>
      <c r="C4669" s="25"/>
      <c r="D4669" s="25"/>
      <c r="E4669" s="25"/>
      <c r="F4669" s="25"/>
      <c r="G4669" s="26"/>
      <c r="H4669" s="27"/>
      <c r="I4669" s="28"/>
      <c r="J4669" s="430"/>
      <c r="K4669" s="48"/>
      <c r="L4669" s="457" t="str">
        <f t="shared" si="144"/>
        <v/>
      </c>
      <c r="M4669" s="245" cm="1">
        <f t="array" ref="M4669">SUMPRODUCT(--(N4669:Q4669&lt;&gt;"")) + IF(TRIM(R4669)="",0,LEN(R4669)-LEN(SUBSTITUTE(R4669,",",""))+1)</f>
        <v>0</v>
      </c>
      <c r="N4669" s="242" t="str">
        <f>IF(AND(I4669&lt;&gt;0,I4669&lt;&gt;""),IF(TRIM(SUBSTITUTE(B4669,CHAR(160),""))="","",IF(ISNUMBER(MATCH(TRIM(SUBSTITUTE(B4669,CHAR(160),"")),'Look Up Values'!$B$2:$B$500,0)),"","Origin error")),"")</f>
        <v/>
      </c>
      <c r="O4669" s="242" t="str">
        <f>IF(AND(I4669&lt;&gt;0,I4669&lt;&gt;""),IF(C4669="","",IF(AND(ISNUMBER(--LEFT(C4669,FIND(" ",C4669&amp;" ")-1)),OR(LEN(LEFT(C4669,FIND(" ",C4669&amp;" ")-1))=6,LEN(LEFT(C4669,FIND(" ",C4669&amp;" ")-1))=7),OR(ISNUMBER(MATCH(LEFT(C4669,FIND(" ",C4669&amp;" ")-1),'Look Up Values'!$G$2:$G$1000,0)),ISNUMBER(MATCH(LEFT(C4669,FIND(" ",C4669&amp;" ")-1),'Look Up Values'!$AE$2:$AE$2000,0)))),"","EWC error")),"")</f>
        <v/>
      </c>
      <c r="P4669" s="242" t="str" cm="1">
        <f t="array" ref="P4669">IF(AND(I4669&lt;&gt;0,I4669&lt;&gt;""),IF(D4669="","",IF(ISNUMBER(MATCH(SUBSTITUTE(D4669," ",""),SUBSTITUTE('Look Up Values'!$S$2:$S$120," ",""),0)),"","D&amp;R error")),"")</f>
        <v/>
      </c>
      <c r="Q4669" s="242" t="str" cm="1">
        <f t="array" ref="Q4669">IF(AND(I4669&lt;&gt;0,I4669&lt;&gt;""),IF(G4669="","",IF(ISNUMBER(MATCH(SUBSTITUTE(G4669," ",""),SUBSTITUTE('Look Up Values'!$I$2:$I$10," ",""),0)),"","State error")),"")</f>
        <v/>
      </c>
      <c r="R4669" s="260" t="str">
        <f t="shared" si="145"/>
        <v/>
      </c>
    </row>
    <row r="4670" spans="1:18" ht="15.75">
      <c r="A4670" s="250">
        <v>4663</v>
      </c>
      <c r="B4670" s="198"/>
      <c r="C4670" s="25"/>
      <c r="D4670" s="25"/>
      <c r="E4670" s="25"/>
      <c r="F4670" s="25"/>
      <c r="G4670" s="26"/>
      <c r="H4670" s="27"/>
      <c r="I4670" s="28"/>
      <c r="J4670" s="430"/>
      <c r="K4670" s="48"/>
      <c r="L4670" s="457" t="str">
        <f t="shared" si="144"/>
        <v/>
      </c>
      <c r="M4670" s="245" cm="1">
        <f t="array" ref="M4670">SUMPRODUCT(--(N4670:Q4670&lt;&gt;"")) + IF(TRIM(R4670)="",0,LEN(R4670)-LEN(SUBSTITUTE(R4670,",",""))+1)</f>
        <v>0</v>
      </c>
      <c r="N4670" s="242" t="str">
        <f>IF(AND(I4670&lt;&gt;0,I4670&lt;&gt;""),IF(TRIM(SUBSTITUTE(B4670,CHAR(160),""))="","",IF(ISNUMBER(MATCH(TRIM(SUBSTITUTE(B4670,CHAR(160),"")),'Look Up Values'!$B$2:$B$500,0)),"","Origin error")),"")</f>
        <v/>
      </c>
      <c r="O4670" s="242" t="str">
        <f>IF(AND(I4670&lt;&gt;0,I4670&lt;&gt;""),IF(C4670="","",IF(AND(ISNUMBER(--LEFT(C4670,FIND(" ",C4670&amp;" ")-1)),OR(LEN(LEFT(C4670,FIND(" ",C4670&amp;" ")-1))=6,LEN(LEFT(C4670,FIND(" ",C4670&amp;" ")-1))=7),OR(ISNUMBER(MATCH(LEFT(C4670,FIND(" ",C4670&amp;" ")-1),'Look Up Values'!$G$2:$G$1000,0)),ISNUMBER(MATCH(LEFT(C4670,FIND(" ",C4670&amp;" ")-1),'Look Up Values'!$AE$2:$AE$2000,0)))),"","EWC error")),"")</f>
        <v/>
      </c>
      <c r="P4670" s="242" t="str" cm="1">
        <f t="array" ref="P4670">IF(AND(I4670&lt;&gt;0,I4670&lt;&gt;""),IF(D4670="","",IF(ISNUMBER(MATCH(SUBSTITUTE(D4670," ",""),SUBSTITUTE('Look Up Values'!$S$2:$S$120," ",""),0)),"","D&amp;R error")),"")</f>
        <v/>
      </c>
      <c r="Q4670" s="242" t="str" cm="1">
        <f t="array" ref="Q4670">IF(AND(I4670&lt;&gt;0,I4670&lt;&gt;""),IF(G4670="","",IF(ISNUMBER(MATCH(SUBSTITUTE(G4670," ",""),SUBSTITUTE('Look Up Values'!$I$2:$I$10," ",""),0)),"","State error")),"")</f>
        <v/>
      </c>
      <c r="R4670" s="260" t="str">
        <f t="shared" si="145"/>
        <v/>
      </c>
    </row>
    <row r="4671" spans="1:18" ht="15.75">
      <c r="A4671" s="250">
        <v>4664</v>
      </c>
      <c r="B4671" s="198"/>
      <c r="C4671" s="25"/>
      <c r="D4671" s="25"/>
      <c r="E4671" s="25"/>
      <c r="F4671" s="25"/>
      <c r="G4671" s="26"/>
      <c r="H4671" s="27"/>
      <c r="I4671" s="28"/>
      <c r="J4671" s="430"/>
      <c r="K4671" s="48"/>
      <c r="L4671" s="457" t="str">
        <f t="shared" si="144"/>
        <v/>
      </c>
      <c r="M4671" s="245" cm="1">
        <f t="array" ref="M4671">SUMPRODUCT(--(N4671:Q4671&lt;&gt;"")) + IF(TRIM(R4671)="",0,LEN(R4671)-LEN(SUBSTITUTE(R4671,",",""))+1)</f>
        <v>0</v>
      </c>
      <c r="N4671" s="242" t="str">
        <f>IF(AND(I4671&lt;&gt;0,I4671&lt;&gt;""),IF(TRIM(SUBSTITUTE(B4671,CHAR(160),""))="","",IF(ISNUMBER(MATCH(TRIM(SUBSTITUTE(B4671,CHAR(160),"")),'Look Up Values'!$B$2:$B$500,0)),"","Origin error")),"")</f>
        <v/>
      </c>
      <c r="O4671" s="242" t="str">
        <f>IF(AND(I4671&lt;&gt;0,I4671&lt;&gt;""),IF(C4671="","",IF(AND(ISNUMBER(--LEFT(C4671,FIND(" ",C4671&amp;" ")-1)),OR(LEN(LEFT(C4671,FIND(" ",C4671&amp;" ")-1))=6,LEN(LEFT(C4671,FIND(" ",C4671&amp;" ")-1))=7),OR(ISNUMBER(MATCH(LEFT(C4671,FIND(" ",C4671&amp;" ")-1),'Look Up Values'!$G$2:$G$1000,0)),ISNUMBER(MATCH(LEFT(C4671,FIND(" ",C4671&amp;" ")-1),'Look Up Values'!$AE$2:$AE$2000,0)))),"","EWC error")),"")</f>
        <v/>
      </c>
      <c r="P4671" s="242" t="str" cm="1">
        <f t="array" ref="P4671">IF(AND(I4671&lt;&gt;0,I4671&lt;&gt;""),IF(D4671="","",IF(ISNUMBER(MATCH(SUBSTITUTE(D4671," ",""),SUBSTITUTE('Look Up Values'!$S$2:$S$120," ",""),0)),"","D&amp;R error")),"")</f>
        <v/>
      </c>
      <c r="Q4671" s="242" t="str" cm="1">
        <f t="array" ref="Q4671">IF(AND(I4671&lt;&gt;0,I4671&lt;&gt;""),IF(G4671="","",IF(ISNUMBER(MATCH(SUBSTITUTE(G4671," ",""),SUBSTITUTE('Look Up Values'!$I$2:$I$10," ",""),0)),"","State error")),"")</f>
        <v/>
      </c>
      <c r="R4671" s="260" t="str">
        <f t="shared" si="145"/>
        <v/>
      </c>
    </row>
    <row r="4672" spans="1:18" ht="15.75">
      <c r="A4672" s="250">
        <v>4665</v>
      </c>
      <c r="B4672" s="198"/>
      <c r="C4672" s="25"/>
      <c r="D4672" s="25"/>
      <c r="E4672" s="25"/>
      <c r="F4672" s="25"/>
      <c r="G4672" s="26"/>
      <c r="H4672" s="27"/>
      <c r="I4672" s="28"/>
      <c r="J4672" s="430"/>
      <c r="K4672" s="48"/>
      <c r="L4672" s="457" t="str">
        <f t="shared" si="144"/>
        <v/>
      </c>
      <c r="M4672" s="245" cm="1">
        <f t="array" ref="M4672">SUMPRODUCT(--(N4672:Q4672&lt;&gt;"")) + IF(TRIM(R4672)="",0,LEN(R4672)-LEN(SUBSTITUTE(R4672,",",""))+1)</f>
        <v>0</v>
      </c>
      <c r="N4672" s="242" t="str">
        <f>IF(AND(I4672&lt;&gt;0,I4672&lt;&gt;""),IF(TRIM(SUBSTITUTE(B4672,CHAR(160),""))="","",IF(ISNUMBER(MATCH(TRIM(SUBSTITUTE(B4672,CHAR(160),"")),'Look Up Values'!$B$2:$B$500,0)),"","Origin error")),"")</f>
        <v/>
      </c>
      <c r="O4672" s="242" t="str">
        <f>IF(AND(I4672&lt;&gt;0,I4672&lt;&gt;""),IF(C4672="","",IF(AND(ISNUMBER(--LEFT(C4672,FIND(" ",C4672&amp;" ")-1)),OR(LEN(LEFT(C4672,FIND(" ",C4672&amp;" ")-1))=6,LEN(LEFT(C4672,FIND(" ",C4672&amp;" ")-1))=7),OR(ISNUMBER(MATCH(LEFT(C4672,FIND(" ",C4672&amp;" ")-1),'Look Up Values'!$G$2:$G$1000,0)),ISNUMBER(MATCH(LEFT(C4672,FIND(" ",C4672&amp;" ")-1),'Look Up Values'!$AE$2:$AE$2000,0)))),"","EWC error")),"")</f>
        <v/>
      </c>
      <c r="P4672" s="242" t="str" cm="1">
        <f t="array" ref="P4672">IF(AND(I4672&lt;&gt;0,I4672&lt;&gt;""),IF(D4672="","",IF(ISNUMBER(MATCH(SUBSTITUTE(D4672," ",""),SUBSTITUTE('Look Up Values'!$S$2:$S$120," ",""),0)),"","D&amp;R error")),"")</f>
        <v/>
      </c>
      <c r="Q4672" s="242" t="str" cm="1">
        <f t="array" ref="Q4672">IF(AND(I4672&lt;&gt;0,I4672&lt;&gt;""),IF(G4672="","",IF(ISNUMBER(MATCH(SUBSTITUTE(G4672," ",""),SUBSTITUTE('Look Up Values'!$I$2:$I$10," ",""),0)),"","State error")),"")</f>
        <v/>
      </c>
      <c r="R4672" s="260" t="str">
        <f t="shared" si="145"/>
        <v/>
      </c>
    </row>
    <row r="4673" spans="1:18" ht="15.75">
      <c r="A4673" s="250">
        <v>4666</v>
      </c>
      <c r="B4673" s="198"/>
      <c r="C4673" s="25"/>
      <c r="D4673" s="25"/>
      <c r="E4673" s="25"/>
      <c r="F4673" s="25"/>
      <c r="G4673" s="26"/>
      <c r="H4673" s="27"/>
      <c r="I4673" s="28"/>
      <c r="J4673" s="430"/>
      <c r="K4673" s="48"/>
      <c r="L4673" s="457" t="str">
        <f t="shared" si="144"/>
        <v/>
      </c>
      <c r="M4673" s="245" cm="1">
        <f t="array" ref="M4673">SUMPRODUCT(--(N4673:Q4673&lt;&gt;"")) + IF(TRIM(R4673)="",0,LEN(R4673)-LEN(SUBSTITUTE(R4673,",",""))+1)</f>
        <v>0</v>
      </c>
      <c r="N4673" s="242" t="str">
        <f>IF(AND(I4673&lt;&gt;0,I4673&lt;&gt;""),IF(TRIM(SUBSTITUTE(B4673,CHAR(160),""))="","",IF(ISNUMBER(MATCH(TRIM(SUBSTITUTE(B4673,CHAR(160),"")),'Look Up Values'!$B$2:$B$500,0)),"","Origin error")),"")</f>
        <v/>
      </c>
      <c r="O4673" s="242" t="str">
        <f>IF(AND(I4673&lt;&gt;0,I4673&lt;&gt;""),IF(C4673="","",IF(AND(ISNUMBER(--LEFT(C4673,FIND(" ",C4673&amp;" ")-1)),OR(LEN(LEFT(C4673,FIND(" ",C4673&amp;" ")-1))=6,LEN(LEFT(C4673,FIND(" ",C4673&amp;" ")-1))=7),OR(ISNUMBER(MATCH(LEFT(C4673,FIND(" ",C4673&amp;" ")-1),'Look Up Values'!$G$2:$G$1000,0)),ISNUMBER(MATCH(LEFT(C4673,FIND(" ",C4673&amp;" ")-1),'Look Up Values'!$AE$2:$AE$2000,0)))),"","EWC error")),"")</f>
        <v/>
      </c>
      <c r="P4673" s="242" t="str" cm="1">
        <f t="array" ref="P4673">IF(AND(I4673&lt;&gt;0,I4673&lt;&gt;""),IF(D4673="","",IF(ISNUMBER(MATCH(SUBSTITUTE(D4673," ",""),SUBSTITUTE('Look Up Values'!$S$2:$S$120," ",""),0)),"","D&amp;R error")),"")</f>
        <v/>
      </c>
      <c r="Q4673" s="242" t="str" cm="1">
        <f t="array" ref="Q4673">IF(AND(I4673&lt;&gt;0,I4673&lt;&gt;""),IF(G4673="","",IF(ISNUMBER(MATCH(SUBSTITUTE(G4673," ",""),SUBSTITUTE('Look Up Values'!$I$2:$I$10," ",""),0)),"","State error")),"")</f>
        <v/>
      </c>
      <c r="R4673" s="260" t="str">
        <f t="shared" si="145"/>
        <v/>
      </c>
    </row>
    <row r="4674" spans="1:18" ht="15.75">
      <c r="A4674" s="250">
        <v>4667</v>
      </c>
      <c r="B4674" s="198"/>
      <c r="C4674" s="25"/>
      <c r="D4674" s="25"/>
      <c r="E4674" s="25"/>
      <c r="F4674" s="25"/>
      <c r="G4674" s="26"/>
      <c r="H4674" s="27"/>
      <c r="I4674" s="28"/>
      <c r="J4674" s="430"/>
      <c r="K4674" s="48"/>
      <c r="L4674" s="457" t="str">
        <f t="shared" si="144"/>
        <v/>
      </c>
      <c r="M4674" s="245" cm="1">
        <f t="array" ref="M4674">SUMPRODUCT(--(N4674:Q4674&lt;&gt;"")) + IF(TRIM(R4674)="",0,LEN(R4674)-LEN(SUBSTITUTE(R4674,",",""))+1)</f>
        <v>0</v>
      </c>
      <c r="N4674" s="242" t="str">
        <f>IF(AND(I4674&lt;&gt;0,I4674&lt;&gt;""),IF(TRIM(SUBSTITUTE(B4674,CHAR(160),""))="","",IF(ISNUMBER(MATCH(TRIM(SUBSTITUTE(B4674,CHAR(160),"")),'Look Up Values'!$B$2:$B$500,0)),"","Origin error")),"")</f>
        <v/>
      </c>
      <c r="O4674" s="242" t="str">
        <f>IF(AND(I4674&lt;&gt;0,I4674&lt;&gt;""),IF(C4674="","",IF(AND(ISNUMBER(--LEFT(C4674,FIND(" ",C4674&amp;" ")-1)),OR(LEN(LEFT(C4674,FIND(" ",C4674&amp;" ")-1))=6,LEN(LEFT(C4674,FIND(" ",C4674&amp;" ")-1))=7),OR(ISNUMBER(MATCH(LEFT(C4674,FIND(" ",C4674&amp;" ")-1),'Look Up Values'!$G$2:$G$1000,0)),ISNUMBER(MATCH(LEFT(C4674,FIND(" ",C4674&amp;" ")-1),'Look Up Values'!$AE$2:$AE$2000,0)))),"","EWC error")),"")</f>
        <v/>
      </c>
      <c r="P4674" s="242" t="str" cm="1">
        <f t="array" ref="P4674">IF(AND(I4674&lt;&gt;0,I4674&lt;&gt;""),IF(D4674="","",IF(ISNUMBER(MATCH(SUBSTITUTE(D4674," ",""),SUBSTITUTE('Look Up Values'!$S$2:$S$120," ",""),0)),"","D&amp;R error")),"")</f>
        <v/>
      </c>
      <c r="Q4674" s="242" t="str" cm="1">
        <f t="array" ref="Q4674">IF(AND(I4674&lt;&gt;0,I4674&lt;&gt;""),IF(G4674="","",IF(ISNUMBER(MATCH(SUBSTITUTE(G4674," ",""),SUBSTITUTE('Look Up Values'!$I$2:$I$10," ",""),0)),"","State error")),"")</f>
        <v/>
      </c>
      <c r="R4674" s="260" t="str">
        <f t="shared" si="145"/>
        <v/>
      </c>
    </row>
    <row r="4675" spans="1:18" ht="15.75">
      <c r="A4675" s="250">
        <v>4668</v>
      </c>
      <c r="B4675" s="198"/>
      <c r="C4675" s="25"/>
      <c r="D4675" s="25"/>
      <c r="E4675" s="25"/>
      <c r="F4675" s="25"/>
      <c r="G4675" s="26"/>
      <c r="H4675" s="27"/>
      <c r="I4675" s="28"/>
      <c r="J4675" s="430"/>
      <c r="K4675" s="48"/>
      <c r="L4675" s="457" t="str">
        <f t="shared" si="144"/>
        <v/>
      </c>
      <c r="M4675" s="245" cm="1">
        <f t="array" ref="M4675">SUMPRODUCT(--(N4675:Q4675&lt;&gt;"")) + IF(TRIM(R4675)="",0,LEN(R4675)-LEN(SUBSTITUTE(R4675,",",""))+1)</f>
        <v>0</v>
      </c>
      <c r="N4675" s="242" t="str">
        <f>IF(AND(I4675&lt;&gt;0,I4675&lt;&gt;""),IF(TRIM(SUBSTITUTE(B4675,CHAR(160),""))="","",IF(ISNUMBER(MATCH(TRIM(SUBSTITUTE(B4675,CHAR(160),"")),'Look Up Values'!$B$2:$B$500,0)),"","Origin error")),"")</f>
        <v/>
      </c>
      <c r="O4675" s="242" t="str">
        <f>IF(AND(I4675&lt;&gt;0,I4675&lt;&gt;""),IF(C4675="","",IF(AND(ISNUMBER(--LEFT(C4675,FIND(" ",C4675&amp;" ")-1)),OR(LEN(LEFT(C4675,FIND(" ",C4675&amp;" ")-1))=6,LEN(LEFT(C4675,FIND(" ",C4675&amp;" ")-1))=7),OR(ISNUMBER(MATCH(LEFT(C4675,FIND(" ",C4675&amp;" ")-1),'Look Up Values'!$G$2:$G$1000,0)),ISNUMBER(MATCH(LEFT(C4675,FIND(" ",C4675&amp;" ")-1),'Look Up Values'!$AE$2:$AE$2000,0)))),"","EWC error")),"")</f>
        <v/>
      </c>
      <c r="P4675" s="242" t="str" cm="1">
        <f t="array" ref="P4675">IF(AND(I4675&lt;&gt;0,I4675&lt;&gt;""),IF(D4675="","",IF(ISNUMBER(MATCH(SUBSTITUTE(D4675," ",""),SUBSTITUTE('Look Up Values'!$S$2:$S$120," ",""),0)),"","D&amp;R error")),"")</f>
        <v/>
      </c>
      <c r="Q4675" s="242" t="str" cm="1">
        <f t="array" ref="Q4675">IF(AND(I4675&lt;&gt;0,I4675&lt;&gt;""),IF(G4675="","",IF(ISNUMBER(MATCH(SUBSTITUTE(G4675," ",""),SUBSTITUTE('Look Up Values'!$I$2:$I$10," ",""),0)),"","State error")),"")</f>
        <v/>
      </c>
      <c r="R4675" s="260" t="str">
        <f t="shared" si="145"/>
        <v/>
      </c>
    </row>
    <row r="4676" spans="1:18" ht="15.75">
      <c r="A4676" s="250">
        <v>4669</v>
      </c>
      <c r="B4676" s="198"/>
      <c r="C4676" s="25"/>
      <c r="D4676" s="25"/>
      <c r="E4676" s="25"/>
      <c r="F4676" s="25"/>
      <c r="G4676" s="26"/>
      <c r="H4676" s="27"/>
      <c r="I4676" s="28"/>
      <c r="J4676" s="430"/>
      <c r="K4676" s="48"/>
      <c r="L4676" s="457" t="str">
        <f t="shared" si="144"/>
        <v/>
      </c>
      <c r="M4676" s="245" cm="1">
        <f t="array" ref="M4676">SUMPRODUCT(--(N4676:Q4676&lt;&gt;"")) + IF(TRIM(R4676)="",0,LEN(R4676)-LEN(SUBSTITUTE(R4676,",",""))+1)</f>
        <v>0</v>
      </c>
      <c r="N4676" s="242" t="str">
        <f>IF(AND(I4676&lt;&gt;0,I4676&lt;&gt;""),IF(TRIM(SUBSTITUTE(B4676,CHAR(160),""))="","",IF(ISNUMBER(MATCH(TRIM(SUBSTITUTE(B4676,CHAR(160),"")),'Look Up Values'!$B$2:$B$500,0)),"","Origin error")),"")</f>
        <v/>
      </c>
      <c r="O4676" s="242" t="str">
        <f>IF(AND(I4676&lt;&gt;0,I4676&lt;&gt;""),IF(C4676="","",IF(AND(ISNUMBER(--LEFT(C4676,FIND(" ",C4676&amp;" ")-1)),OR(LEN(LEFT(C4676,FIND(" ",C4676&amp;" ")-1))=6,LEN(LEFT(C4676,FIND(" ",C4676&amp;" ")-1))=7),OR(ISNUMBER(MATCH(LEFT(C4676,FIND(" ",C4676&amp;" ")-1),'Look Up Values'!$G$2:$G$1000,0)),ISNUMBER(MATCH(LEFT(C4676,FIND(" ",C4676&amp;" ")-1),'Look Up Values'!$AE$2:$AE$2000,0)))),"","EWC error")),"")</f>
        <v/>
      </c>
      <c r="P4676" s="242" t="str" cm="1">
        <f t="array" ref="P4676">IF(AND(I4676&lt;&gt;0,I4676&lt;&gt;""),IF(D4676="","",IF(ISNUMBER(MATCH(SUBSTITUTE(D4676," ",""),SUBSTITUTE('Look Up Values'!$S$2:$S$120," ",""),0)),"","D&amp;R error")),"")</f>
        <v/>
      </c>
      <c r="Q4676" s="242" t="str" cm="1">
        <f t="array" ref="Q4676">IF(AND(I4676&lt;&gt;0,I4676&lt;&gt;""),IF(G4676="","",IF(ISNUMBER(MATCH(SUBSTITUTE(G4676," ",""),SUBSTITUTE('Look Up Values'!$I$2:$I$10," ",""),0)),"","State error")),"")</f>
        <v/>
      </c>
      <c r="R4676" s="260" t="str">
        <f t="shared" si="145"/>
        <v/>
      </c>
    </row>
    <row r="4677" spans="1:18" ht="15.75">
      <c r="A4677" s="250">
        <v>4670</v>
      </c>
      <c r="B4677" s="198"/>
      <c r="C4677" s="25"/>
      <c r="D4677" s="25"/>
      <c r="E4677" s="25"/>
      <c r="F4677" s="25"/>
      <c r="G4677" s="26"/>
      <c r="H4677" s="27"/>
      <c r="I4677" s="28"/>
      <c r="J4677" s="430"/>
      <c r="K4677" s="48"/>
      <c r="L4677" s="457" t="str">
        <f t="shared" si="144"/>
        <v/>
      </c>
      <c r="M4677" s="245" cm="1">
        <f t="array" ref="M4677">SUMPRODUCT(--(N4677:Q4677&lt;&gt;"")) + IF(TRIM(R4677)="",0,LEN(R4677)-LEN(SUBSTITUTE(R4677,",",""))+1)</f>
        <v>0</v>
      </c>
      <c r="N4677" s="242" t="str">
        <f>IF(AND(I4677&lt;&gt;0,I4677&lt;&gt;""),IF(TRIM(SUBSTITUTE(B4677,CHAR(160),""))="","",IF(ISNUMBER(MATCH(TRIM(SUBSTITUTE(B4677,CHAR(160),"")),'Look Up Values'!$B$2:$B$500,0)),"","Origin error")),"")</f>
        <v/>
      </c>
      <c r="O4677" s="242" t="str">
        <f>IF(AND(I4677&lt;&gt;0,I4677&lt;&gt;""),IF(C4677="","",IF(AND(ISNUMBER(--LEFT(C4677,FIND(" ",C4677&amp;" ")-1)),OR(LEN(LEFT(C4677,FIND(" ",C4677&amp;" ")-1))=6,LEN(LEFT(C4677,FIND(" ",C4677&amp;" ")-1))=7),OR(ISNUMBER(MATCH(LEFT(C4677,FIND(" ",C4677&amp;" ")-1),'Look Up Values'!$G$2:$G$1000,0)),ISNUMBER(MATCH(LEFT(C4677,FIND(" ",C4677&amp;" ")-1),'Look Up Values'!$AE$2:$AE$2000,0)))),"","EWC error")),"")</f>
        <v/>
      </c>
      <c r="P4677" s="242" t="str" cm="1">
        <f t="array" ref="P4677">IF(AND(I4677&lt;&gt;0,I4677&lt;&gt;""),IF(D4677="","",IF(ISNUMBER(MATCH(SUBSTITUTE(D4677," ",""),SUBSTITUTE('Look Up Values'!$S$2:$S$120," ",""),0)),"","D&amp;R error")),"")</f>
        <v/>
      </c>
      <c r="Q4677" s="242" t="str" cm="1">
        <f t="array" ref="Q4677">IF(AND(I4677&lt;&gt;0,I4677&lt;&gt;""),IF(G4677="","",IF(ISNUMBER(MATCH(SUBSTITUTE(G4677," ",""),SUBSTITUTE('Look Up Values'!$I$2:$I$10," ",""),0)),"","State error")),"")</f>
        <v/>
      </c>
      <c r="R4677" s="260" t="str">
        <f t="shared" si="145"/>
        <v/>
      </c>
    </row>
    <row r="4678" spans="1:18" ht="15.75">
      <c r="A4678" s="250">
        <v>4671</v>
      </c>
      <c r="B4678" s="198"/>
      <c r="C4678" s="25"/>
      <c r="D4678" s="25"/>
      <c r="E4678" s="25"/>
      <c r="F4678" s="25"/>
      <c r="G4678" s="26"/>
      <c r="H4678" s="27"/>
      <c r="I4678" s="28"/>
      <c r="J4678" s="430"/>
      <c r="K4678" s="48"/>
      <c r="L4678" s="457" t="str">
        <f t="shared" si="144"/>
        <v/>
      </c>
      <c r="M4678" s="245" cm="1">
        <f t="array" ref="M4678">SUMPRODUCT(--(N4678:Q4678&lt;&gt;"")) + IF(TRIM(R4678)="",0,LEN(R4678)-LEN(SUBSTITUTE(R4678,",",""))+1)</f>
        <v>0</v>
      </c>
      <c r="N4678" s="242" t="str">
        <f>IF(AND(I4678&lt;&gt;0,I4678&lt;&gt;""),IF(TRIM(SUBSTITUTE(B4678,CHAR(160),""))="","",IF(ISNUMBER(MATCH(TRIM(SUBSTITUTE(B4678,CHAR(160),"")),'Look Up Values'!$B$2:$B$500,0)),"","Origin error")),"")</f>
        <v/>
      </c>
      <c r="O4678" s="242" t="str">
        <f>IF(AND(I4678&lt;&gt;0,I4678&lt;&gt;""),IF(C4678="","",IF(AND(ISNUMBER(--LEFT(C4678,FIND(" ",C4678&amp;" ")-1)),OR(LEN(LEFT(C4678,FIND(" ",C4678&amp;" ")-1))=6,LEN(LEFT(C4678,FIND(" ",C4678&amp;" ")-1))=7),OR(ISNUMBER(MATCH(LEFT(C4678,FIND(" ",C4678&amp;" ")-1),'Look Up Values'!$G$2:$G$1000,0)),ISNUMBER(MATCH(LEFT(C4678,FIND(" ",C4678&amp;" ")-1),'Look Up Values'!$AE$2:$AE$2000,0)))),"","EWC error")),"")</f>
        <v/>
      </c>
      <c r="P4678" s="242" t="str" cm="1">
        <f t="array" ref="P4678">IF(AND(I4678&lt;&gt;0,I4678&lt;&gt;""),IF(D4678="","",IF(ISNUMBER(MATCH(SUBSTITUTE(D4678," ",""),SUBSTITUTE('Look Up Values'!$S$2:$S$120," ",""),0)),"","D&amp;R error")),"")</f>
        <v/>
      </c>
      <c r="Q4678" s="242" t="str" cm="1">
        <f t="array" ref="Q4678">IF(AND(I4678&lt;&gt;0,I4678&lt;&gt;""),IF(G4678="","",IF(ISNUMBER(MATCH(SUBSTITUTE(G4678," ",""),SUBSTITUTE('Look Up Values'!$I$2:$I$10," ",""),0)),"","State error")),"")</f>
        <v/>
      </c>
      <c r="R4678" s="260" t="str">
        <f t="shared" si="145"/>
        <v/>
      </c>
    </row>
    <row r="4679" spans="1:18" ht="15.75">
      <c r="A4679" s="250">
        <v>4672</v>
      </c>
      <c r="B4679" s="198"/>
      <c r="C4679" s="25"/>
      <c r="D4679" s="25"/>
      <c r="E4679" s="25"/>
      <c r="F4679" s="25"/>
      <c r="G4679" s="26"/>
      <c r="H4679" s="27"/>
      <c r="I4679" s="28"/>
      <c r="J4679" s="430"/>
      <c r="K4679" s="48"/>
      <c r="L4679" s="457" t="str">
        <f t="shared" si="144"/>
        <v/>
      </c>
      <c r="M4679" s="245" cm="1">
        <f t="array" ref="M4679">SUMPRODUCT(--(N4679:Q4679&lt;&gt;"")) + IF(TRIM(R4679)="",0,LEN(R4679)-LEN(SUBSTITUTE(R4679,",",""))+1)</f>
        <v>0</v>
      </c>
      <c r="N4679" s="242" t="str">
        <f>IF(AND(I4679&lt;&gt;0,I4679&lt;&gt;""),IF(TRIM(SUBSTITUTE(B4679,CHAR(160),""))="","",IF(ISNUMBER(MATCH(TRIM(SUBSTITUTE(B4679,CHAR(160),"")),'Look Up Values'!$B$2:$B$500,0)),"","Origin error")),"")</f>
        <v/>
      </c>
      <c r="O4679" s="242" t="str">
        <f>IF(AND(I4679&lt;&gt;0,I4679&lt;&gt;""),IF(C4679="","",IF(AND(ISNUMBER(--LEFT(C4679,FIND(" ",C4679&amp;" ")-1)),OR(LEN(LEFT(C4679,FIND(" ",C4679&amp;" ")-1))=6,LEN(LEFT(C4679,FIND(" ",C4679&amp;" ")-1))=7),OR(ISNUMBER(MATCH(LEFT(C4679,FIND(" ",C4679&amp;" ")-1),'Look Up Values'!$G$2:$G$1000,0)),ISNUMBER(MATCH(LEFT(C4679,FIND(" ",C4679&amp;" ")-1),'Look Up Values'!$AE$2:$AE$2000,0)))),"","EWC error")),"")</f>
        <v/>
      </c>
      <c r="P4679" s="242" t="str" cm="1">
        <f t="array" ref="P4679">IF(AND(I4679&lt;&gt;0,I4679&lt;&gt;""),IF(D4679="","",IF(ISNUMBER(MATCH(SUBSTITUTE(D4679," ",""),SUBSTITUTE('Look Up Values'!$S$2:$S$120," ",""),0)),"","D&amp;R error")),"")</f>
        <v/>
      </c>
      <c r="Q4679" s="242" t="str" cm="1">
        <f t="array" ref="Q4679">IF(AND(I4679&lt;&gt;0,I4679&lt;&gt;""),IF(G4679="","",IF(ISNUMBER(MATCH(SUBSTITUTE(G4679," ",""),SUBSTITUTE('Look Up Values'!$I$2:$I$10," ",""),0)),"","State error")),"")</f>
        <v/>
      </c>
      <c r="R4679" s="260" t="str">
        <f t="shared" si="145"/>
        <v/>
      </c>
    </row>
    <row r="4680" spans="1:18" ht="15.75">
      <c r="A4680" s="250">
        <v>4673</v>
      </c>
      <c r="B4680" s="198"/>
      <c r="C4680" s="25"/>
      <c r="D4680" s="25"/>
      <c r="E4680" s="25"/>
      <c r="F4680" s="25"/>
      <c r="G4680" s="26"/>
      <c r="H4680" s="27"/>
      <c r="I4680" s="28"/>
      <c r="J4680" s="430"/>
      <c r="K4680" s="48"/>
      <c r="L4680" s="457" t="str">
        <f t="shared" ref="L4680:L4743" si="146">IF(IFERROR(--SUBSTITUTE(M4680,CHAR(160),""),0)&gt;0,A4680,"")</f>
        <v/>
      </c>
      <c r="M4680" s="245" cm="1">
        <f t="array" ref="M4680">SUMPRODUCT(--(N4680:Q4680&lt;&gt;"")) + IF(TRIM(R4680)="",0,LEN(R4680)-LEN(SUBSTITUTE(R4680,",",""))+1)</f>
        <v>0</v>
      </c>
      <c r="N4680" s="242" t="str">
        <f>IF(AND(I4680&lt;&gt;0,I4680&lt;&gt;""),IF(TRIM(SUBSTITUTE(B4680,CHAR(160),""))="","",IF(ISNUMBER(MATCH(TRIM(SUBSTITUTE(B4680,CHAR(160),"")),'Look Up Values'!$B$2:$B$500,0)),"","Origin error")),"")</f>
        <v/>
      </c>
      <c r="O4680" s="242" t="str">
        <f>IF(AND(I4680&lt;&gt;0,I4680&lt;&gt;""),IF(C4680="","",IF(AND(ISNUMBER(--LEFT(C4680,FIND(" ",C4680&amp;" ")-1)),OR(LEN(LEFT(C4680,FIND(" ",C4680&amp;" ")-1))=6,LEN(LEFT(C4680,FIND(" ",C4680&amp;" ")-1))=7),OR(ISNUMBER(MATCH(LEFT(C4680,FIND(" ",C4680&amp;" ")-1),'Look Up Values'!$G$2:$G$1000,0)),ISNUMBER(MATCH(LEFT(C4680,FIND(" ",C4680&amp;" ")-1),'Look Up Values'!$AE$2:$AE$2000,0)))),"","EWC error")),"")</f>
        <v/>
      </c>
      <c r="P4680" s="242" t="str" cm="1">
        <f t="array" ref="P4680">IF(AND(I4680&lt;&gt;0,I4680&lt;&gt;""),IF(D4680="","",IF(ISNUMBER(MATCH(SUBSTITUTE(D4680," ",""),SUBSTITUTE('Look Up Values'!$S$2:$S$120," ",""),0)),"","D&amp;R error")),"")</f>
        <v/>
      </c>
      <c r="Q4680" s="242" t="str" cm="1">
        <f t="array" ref="Q4680">IF(AND(I4680&lt;&gt;0,I4680&lt;&gt;""),IF(G4680="","",IF(ISNUMBER(MATCH(SUBSTITUTE(G4680," ",""),SUBSTITUTE('Look Up Values'!$I$2:$I$10," ",""),0)),"","State error")),"")</f>
        <v/>
      </c>
      <c r="R4680" s="260" t="str">
        <f t="shared" si="145"/>
        <v/>
      </c>
    </row>
    <row r="4681" spans="1:18" ht="15.75">
      <c r="A4681" s="250">
        <v>4674</v>
      </c>
      <c r="B4681" s="198"/>
      <c r="C4681" s="25"/>
      <c r="D4681" s="25"/>
      <c r="E4681" s="25"/>
      <c r="F4681" s="25"/>
      <c r="G4681" s="26"/>
      <c r="H4681" s="27"/>
      <c r="I4681" s="28"/>
      <c r="J4681" s="430"/>
      <c r="K4681" s="48"/>
      <c r="L4681" s="457" t="str">
        <f t="shared" si="146"/>
        <v/>
      </c>
      <c r="M4681" s="245" cm="1">
        <f t="array" ref="M4681">SUMPRODUCT(--(N4681:Q4681&lt;&gt;"")) + IF(TRIM(R4681)="",0,LEN(R4681)-LEN(SUBSTITUTE(R4681,",",""))+1)</f>
        <v>0</v>
      </c>
      <c r="N4681" s="242" t="str">
        <f>IF(AND(I4681&lt;&gt;0,I4681&lt;&gt;""),IF(TRIM(SUBSTITUTE(B4681,CHAR(160),""))="","",IF(ISNUMBER(MATCH(TRIM(SUBSTITUTE(B4681,CHAR(160),"")),'Look Up Values'!$B$2:$B$500,0)),"","Origin error")),"")</f>
        <v/>
      </c>
      <c r="O4681" s="242" t="str">
        <f>IF(AND(I4681&lt;&gt;0,I4681&lt;&gt;""),IF(C4681="","",IF(AND(ISNUMBER(--LEFT(C4681,FIND(" ",C4681&amp;" ")-1)),OR(LEN(LEFT(C4681,FIND(" ",C4681&amp;" ")-1))=6,LEN(LEFT(C4681,FIND(" ",C4681&amp;" ")-1))=7),OR(ISNUMBER(MATCH(LEFT(C4681,FIND(" ",C4681&amp;" ")-1),'Look Up Values'!$G$2:$G$1000,0)),ISNUMBER(MATCH(LEFT(C4681,FIND(" ",C4681&amp;" ")-1),'Look Up Values'!$AE$2:$AE$2000,0)))),"","EWC error")),"")</f>
        <v/>
      </c>
      <c r="P4681" s="242" t="str" cm="1">
        <f t="array" ref="P4681">IF(AND(I4681&lt;&gt;0,I4681&lt;&gt;""),IF(D4681="","",IF(ISNUMBER(MATCH(SUBSTITUTE(D4681," ",""),SUBSTITUTE('Look Up Values'!$S$2:$S$120," ",""),0)),"","D&amp;R error")),"")</f>
        <v/>
      </c>
      <c r="Q4681" s="242" t="str" cm="1">
        <f t="array" ref="Q4681">IF(AND(I4681&lt;&gt;0,I4681&lt;&gt;""),IF(G4681="","",IF(ISNUMBER(MATCH(SUBSTITUTE(G4681," ",""),SUBSTITUTE('Look Up Values'!$I$2:$I$10," ",""),0)),"","State error")),"")</f>
        <v/>
      </c>
      <c r="R4681" s="260" t="str">
        <f t="shared" ref="R4681:R4744" si="147">IF(OR(I4681="",I4681=0),"",IF(COUNTA(B4681,C4681,D4681,G4681,I4681)=0,"",IF(COUNTA(B4681,C4681,D4681,G4681,I4681)=5,"",LEFT(IF(TRIM(SUBSTITUTE(B4681,CHAR(160),""))="","Origin, ","")&amp;IF(TRIM(SUBSTITUTE(C4681,CHAR(160),""))="","EWC, ","")&amp;IF(TRIM(SUBSTITUTE(D4681,CHAR(160),""))="","D&amp;R, ","")&amp;IF(TRIM(SUBSTITUTE(G4681,CHAR(160),""))="","State, ",""),LEN(IF(TRIM(SUBSTITUTE(B4681,CHAR(160),""))="","Origin, ","")&amp;IF(TRIM(SUBSTITUTE(C4681,CHAR(160),""))="","EWC, ","")&amp;IF(TRIM(SUBSTITUTE(D4681,CHAR(160),""))="","D&amp;R, ","")&amp;IF(TRIM(SUBSTITUTE(G4681,CHAR(160),""))="","State, ",""))-2))))</f>
        <v/>
      </c>
    </row>
    <row r="4682" spans="1:18" ht="15.75">
      <c r="A4682" s="250">
        <v>4675</v>
      </c>
      <c r="B4682" s="198"/>
      <c r="C4682" s="25"/>
      <c r="D4682" s="25"/>
      <c r="E4682" s="25"/>
      <c r="F4682" s="25"/>
      <c r="G4682" s="26"/>
      <c r="H4682" s="27"/>
      <c r="I4682" s="28"/>
      <c r="J4682" s="430"/>
      <c r="K4682" s="48"/>
      <c r="L4682" s="457" t="str">
        <f t="shared" si="146"/>
        <v/>
      </c>
      <c r="M4682" s="245" cm="1">
        <f t="array" ref="M4682">SUMPRODUCT(--(N4682:Q4682&lt;&gt;"")) + IF(TRIM(R4682)="",0,LEN(R4682)-LEN(SUBSTITUTE(R4682,",",""))+1)</f>
        <v>0</v>
      </c>
      <c r="N4682" s="242" t="str">
        <f>IF(AND(I4682&lt;&gt;0,I4682&lt;&gt;""),IF(TRIM(SUBSTITUTE(B4682,CHAR(160),""))="","",IF(ISNUMBER(MATCH(TRIM(SUBSTITUTE(B4682,CHAR(160),"")),'Look Up Values'!$B$2:$B$500,0)),"","Origin error")),"")</f>
        <v/>
      </c>
      <c r="O4682" s="242" t="str">
        <f>IF(AND(I4682&lt;&gt;0,I4682&lt;&gt;""),IF(C4682="","",IF(AND(ISNUMBER(--LEFT(C4682,FIND(" ",C4682&amp;" ")-1)),OR(LEN(LEFT(C4682,FIND(" ",C4682&amp;" ")-1))=6,LEN(LEFT(C4682,FIND(" ",C4682&amp;" ")-1))=7),OR(ISNUMBER(MATCH(LEFT(C4682,FIND(" ",C4682&amp;" ")-1),'Look Up Values'!$G$2:$G$1000,0)),ISNUMBER(MATCH(LEFT(C4682,FIND(" ",C4682&amp;" ")-1),'Look Up Values'!$AE$2:$AE$2000,0)))),"","EWC error")),"")</f>
        <v/>
      </c>
      <c r="P4682" s="242" t="str" cm="1">
        <f t="array" ref="P4682">IF(AND(I4682&lt;&gt;0,I4682&lt;&gt;""),IF(D4682="","",IF(ISNUMBER(MATCH(SUBSTITUTE(D4682," ",""),SUBSTITUTE('Look Up Values'!$S$2:$S$120," ",""),0)),"","D&amp;R error")),"")</f>
        <v/>
      </c>
      <c r="Q4682" s="242" t="str" cm="1">
        <f t="array" ref="Q4682">IF(AND(I4682&lt;&gt;0,I4682&lt;&gt;""),IF(G4682="","",IF(ISNUMBER(MATCH(SUBSTITUTE(G4682," ",""),SUBSTITUTE('Look Up Values'!$I$2:$I$10," ",""),0)),"","State error")),"")</f>
        <v/>
      </c>
      <c r="R4682" s="260" t="str">
        <f t="shared" si="147"/>
        <v/>
      </c>
    </row>
    <row r="4683" spans="1:18" ht="15.75">
      <c r="A4683" s="250">
        <v>4676</v>
      </c>
      <c r="B4683" s="198"/>
      <c r="C4683" s="25"/>
      <c r="D4683" s="25"/>
      <c r="E4683" s="25"/>
      <c r="F4683" s="25"/>
      <c r="G4683" s="26"/>
      <c r="H4683" s="27"/>
      <c r="I4683" s="28"/>
      <c r="J4683" s="430"/>
      <c r="K4683" s="48"/>
      <c r="L4683" s="457" t="str">
        <f t="shared" si="146"/>
        <v/>
      </c>
      <c r="M4683" s="245" cm="1">
        <f t="array" ref="M4683">SUMPRODUCT(--(N4683:Q4683&lt;&gt;"")) + IF(TRIM(R4683)="",0,LEN(R4683)-LEN(SUBSTITUTE(R4683,",",""))+1)</f>
        <v>0</v>
      </c>
      <c r="N4683" s="242" t="str">
        <f>IF(AND(I4683&lt;&gt;0,I4683&lt;&gt;""),IF(TRIM(SUBSTITUTE(B4683,CHAR(160),""))="","",IF(ISNUMBER(MATCH(TRIM(SUBSTITUTE(B4683,CHAR(160),"")),'Look Up Values'!$B$2:$B$500,0)),"","Origin error")),"")</f>
        <v/>
      </c>
      <c r="O4683" s="242" t="str">
        <f>IF(AND(I4683&lt;&gt;0,I4683&lt;&gt;""),IF(C4683="","",IF(AND(ISNUMBER(--LEFT(C4683,FIND(" ",C4683&amp;" ")-1)),OR(LEN(LEFT(C4683,FIND(" ",C4683&amp;" ")-1))=6,LEN(LEFT(C4683,FIND(" ",C4683&amp;" ")-1))=7),OR(ISNUMBER(MATCH(LEFT(C4683,FIND(" ",C4683&amp;" ")-1),'Look Up Values'!$G$2:$G$1000,0)),ISNUMBER(MATCH(LEFT(C4683,FIND(" ",C4683&amp;" ")-1),'Look Up Values'!$AE$2:$AE$2000,0)))),"","EWC error")),"")</f>
        <v/>
      </c>
      <c r="P4683" s="242" t="str" cm="1">
        <f t="array" ref="P4683">IF(AND(I4683&lt;&gt;0,I4683&lt;&gt;""),IF(D4683="","",IF(ISNUMBER(MATCH(SUBSTITUTE(D4683," ",""),SUBSTITUTE('Look Up Values'!$S$2:$S$120," ",""),0)),"","D&amp;R error")),"")</f>
        <v/>
      </c>
      <c r="Q4683" s="242" t="str" cm="1">
        <f t="array" ref="Q4683">IF(AND(I4683&lt;&gt;0,I4683&lt;&gt;""),IF(G4683="","",IF(ISNUMBER(MATCH(SUBSTITUTE(G4683," ",""),SUBSTITUTE('Look Up Values'!$I$2:$I$10," ",""),0)),"","State error")),"")</f>
        <v/>
      </c>
      <c r="R4683" s="260" t="str">
        <f t="shared" si="147"/>
        <v/>
      </c>
    </row>
    <row r="4684" spans="1:18" ht="15.75">
      <c r="A4684" s="250">
        <v>4677</v>
      </c>
      <c r="B4684" s="198"/>
      <c r="C4684" s="25"/>
      <c r="D4684" s="25"/>
      <c r="E4684" s="25"/>
      <c r="F4684" s="25"/>
      <c r="G4684" s="26"/>
      <c r="H4684" s="27"/>
      <c r="I4684" s="28"/>
      <c r="J4684" s="430"/>
      <c r="K4684" s="48"/>
      <c r="L4684" s="457" t="str">
        <f t="shared" si="146"/>
        <v/>
      </c>
      <c r="M4684" s="245" cm="1">
        <f t="array" ref="M4684">SUMPRODUCT(--(N4684:Q4684&lt;&gt;"")) + IF(TRIM(R4684)="",0,LEN(R4684)-LEN(SUBSTITUTE(R4684,",",""))+1)</f>
        <v>0</v>
      </c>
      <c r="N4684" s="242" t="str">
        <f>IF(AND(I4684&lt;&gt;0,I4684&lt;&gt;""),IF(TRIM(SUBSTITUTE(B4684,CHAR(160),""))="","",IF(ISNUMBER(MATCH(TRIM(SUBSTITUTE(B4684,CHAR(160),"")),'Look Up Values'!$B$2:$B$500,0)),"","Origin error")),"")</f>
        <v/>
      </c>
      <c r="O4684" s="242" t="str">
        <f>IF(AND(I4684&lt;&gt;0,I4684&lt;&gt;""),IF(C4684="","",IF(AND(ISNUMBER(--LEFT(C4684,FIND(" ",C4684&amp;" ")-1)),OR(LEN(LEFT(C4684,FIND(" ",C4684&amp;" ")-1))=6,LEN(LEFT(C4684,FIND(" ",C4684&amp;" ")-1))=7),OR(ISNUMBER(MATCH(LEFT(C4684,FIND(" ",C4684&amp;" ")-1),'Look Up Values'!$G$2:$G$1000,0)),ISNUMBER(MATCH(LEFT(C4684,FIND(" ",C4684&amp;" ")-1),'Look Up Values'!$AE$2:$AE$2000,0)))),"","EWC error")),"")</f>
        <v/>
      </c>
      <c r="P4684" s="242" t="str" cm="1">
        <f t="array" ref="P4684">IF(AND(I4684&lt;&gt;0,I4684&lt;&gt;""),IF(D4684="","",IF(ISNUMBER(MATCH(SUBSTITUTE(D4684," ",""),SUBSTITUTE('Look Up Values'!$S$2:$S$120," ",""),0)),"","D&amp;R error")),"")</f>
        <v/>
      </c>
      <c r="Q4684" s="242" t="str" cm="1">
        <f t="array" ref="Q4684">IF(AND(I4684&lt;&gt;0,I4684&lt;&gt;""),IF(G4684="","",IF(ISNUMBER(MATCH(SUBSTITUTE(G4684," ",""),SUBSTITUTE('Look Up Values'!$I$2:$I$10," ",""),0)),"","State error")),"")</f>
        <v/>
      </c>
      <c r="R4684" s="260" t="str">
        <f t="shared" si="147"/>
        <v/>
      </c>
    </row>
    <row r="4685" spans="1:18" ht="15.75">
      <c r="A4685" s="250">
        <v>4678</v>
      </c>
      <c r="B4685" s="198"/>
      <c r="C4685" s="25"/>
      <c r="D4685" s="25"/>
      <c r="E4685" s="25"/>
      <c r="F4685" s="25"/>
      <c r="G4685" s="26"/>
      <c r="H4685" s="27"/>
      <c r="I4685" s="28"/>
      <c r="J4685" s="430"/>
      <c r="K4685" s="48"/>
      <c r="L4685" s="457" t="str">
        <f t="shared" si="146"/>
        <v/>
      </c>
      <c r="M4685" s="245" cm="1">
        <f t="array" ref="M4685">SUMPRODUCT(--(N4685:Q4685&lt;&gt;"")) + IF(TRIM(R4685)="",0,LEN(R4685)-LEN(SUBSTITUTE(R4685,",",""))+1)</f>
        <v>0</v>
      </c>
      <c r="N4685" s="242" t="str">
        <f>IF(AND(I4685&lt;&gt;0,I4685&lt;&gt;""),IF(TRIM(SUBSTITUTE(B4685,CHAR(160),""))="","",IF(ISNUMBER(MATCH(TRIM(SUBSTITUTE(B4685,CHAR(160),"")),'Look Up Values'!$B$2:$B$500,0)),"","Origin error")),"")</f>
        <v/>
      </c>
      <c r="O4685" s="242" t="str">
        <f>IF(AND(I4685&lt;&gt;0,I4685&lt;&gt;""),IF(C4685="","",IF(AND(ISNUMBER(--LEFT(C4685,FIND(" ",C4685&amp;" ")-1)),OR(LEN(LEFT(C4685,FIND(" ",C4685&amp;" ")-1))=6,LEN(LEFT(C4685,FIND(" ",C4685&amp;" ")-1))=7),OR(ISNUMBER(MATCH(LEFT(C4685,FIND(" ",C4685&amp;" ")-1),'Look Up Values'!$G$2:$G$1000,0)),ISNUMBER(MATCH(LEFT(C4685,FIND(" ",C4685&amp;" ")-1),'Look Up Values'!$AE$2:$AE$2000,0)))),"","EWC error")),"")</f>
        <v/>
      </c>
      <c r="P4685" s="242" t="str" cm="1">
        <f t="array" ref="P4685">IF(AND(I4685&lt;&gt;0,I4685&lt;&gt;""),IF(D4685="","",IF(ISNUMBER(MATCH(SUBSTITUTE(D4685," ",""),SUBSTITUTE('Look Up Values'!$S$2:$S$120," ",""),0)),"","D&amp;R error")),"")</f>
        <v/>
      </c>
      <c r="Q4685" s="242" t="str" cm="1">
        <f t="array" ref="Q4685">IF(AND(I4685&lt;&gt;0,I4685&lt;&gt;""),IF(G4685="","",IF(ISNUMBER(MATCH(SUBSTITUTE(G4685," ",""),SUBSTITUTE('Look Up Values'!$I$2:$I$10," ",""),0)),"","State error")),"")</f>
        <v/>
      </c>
      <c r="R4685" s="260" t="str">
        <f t="shared" si="147"/>
        <v/>
      </c>
    </row>
    <row r="4686" spans="1:18" ht="15.75">
      <c r="A4686" s="250">
        <v>4679</v>
      </c>
      <c r="B4686" s="198"/>
      <c r="C4686" s="25"/>
      <c r="D4686" s="25"/>
      <c r="E4686" s="25"/>
      <c r="F4686" s="25"/>
      <c r="G4686" s="26"/>
      <c r="H4686" s="27"/>
      <c r="I4686" s="28"/>
      <c r="J4686" s="430"/>
      <c r="K4686" s="48"/>
      <c r="L4686" s="457" t="str">
        <f t="shared" si="146"/>
        <v/>
      </c>
      <c r="M4686" s="245" cm="1">
        <f t="array" ref="M4686">SUMPRODUCT(--(N4686:Q4686&lt;&gt;"")) + IF(TRIM(R4686)="",0,LEN(R4686)-LEN(SUBSTITUTE(R4686,",",""))+1)</f>
        <v>0</v>
      </c>
      <c r="N4686" s="242" t="str">
        <f>IF(AND(I4686&lt;&gt;0,I4686&lt;&gt;""),IF(TRIM(SUBSTITUTE(B4686,CHAR(160),""))="","",IF(ISNUMBER(MATCH(TRIM(SUBSTITUTE(B4686,CHAR(160),"")),'Look Up Values'!$B$2:$B$500,0)),"","Origin error")),"")</f>
        <v/>
      </c>
      <c r="O4686" s="242" t="str">
        <f>IF(AND(I4686&lt;&gt;0,I4686&lt;&gt;""),IF(C4686="","",IF(AND(ISNUMBER(--LEFT(C4686,FIND(" ",C4686&amp;" ")-1)),OR(LEN(LEFT(C4686,FIND(" ",C4686&amp;" ")-1))=6,LEN(LEFT(C4686,FIND(" ",C4686&amp;" ")-1))=7),OR(ISNUMBER(MATCH(LEFT(C4686,FIND(" ",C4686&amp;" ")-1),'Look Up Values'!$G$2:$G$1000,0)),ISNUMBER(MATCH(LEFT(C4686,FIND(" ",C4686&amp;" ")-1),'Look Up Values'!$AE$2:$AE$2000,0)))),"","EWC error")),"")</f>
        <v/>
      </c>
      <c r="P4686" s="242" t="str" cm="1">
        <f t="array" ref="P4686">IF(AND(I4686&lt;&gt;0,I4686&lt;&gt;""),IF(D4686="","",IF(ISNUMBER(MATCH(SUBSTITUTE(D4686," ",""),SUBSTITUTE('Look Up Values'!$S$2:$S$120," ",""),0)),"","D&amp;R error")),"")</f>
        <v/>
      </c>
      <c r="Q4686" s="242" t="str" cm="1">
        <f t="array" ref="Q4686">IF(AND(I4686&lt;&gt;0,I4686&lt;&gt;""),IF(G4686="","",IF(ISNUMBER(MATCH(SUBSTITUTE(G4686," ",""),SUBSTITUTE('Look Up Values'!$I$2:$I$10," ",""),0)),"","State error")),"")</f>
        <v/>
      </c>
      <c r="R4686" s="260" t="str">
        <f t="shared" si="147"/>
        <v/>
      </c>
    </row>
    <row r="4687" spans="1:18" ht="15.75">
      <c r="A4687" s="250">
        <v>4680</v>
      </c>
      <c r="B4687" s="198"/>
      <c r="C4687" s="25"/>
      <c r="D4687" s="25"/>
      <c r="E4687" s="25"/>
      <c r="F4687" s="25"/>
      <c r="G4687" s="26"/>
      <c r="H4687" s="27"/>
      <c r="I4687" s="28"/>
      <c r="J4687" s="430"/>
      <c r="K4687" s="48"/>
      <c r="L4687" s="457" t="str">
        <f t="shared" si="146"/>
        <v/>
      </c>
      <c r="M4687" s="245" cm="1">
        <f t="array" ref="M4687">SUMPRODUCT(--(N4687:Q4687&lt;&gt;"")) + IF(TRIM(R4687)="",0,LEN(R4687)-LEN(SUBSTITUTE(R4687,",",""))+1)</f>
        <v>0</v>
      </c>
      <c r="N4687" s="242" t="str">
        <f>IF(AND(I4687&lt;&gt;0,I4687&lt;&gt;""),IF(TRIM(SUBSTITUTE(B4687,CHAR(160),""))="","",IF(ISNUMBER(MATCH(TRIM(SUBSTITUTE(B4687,CHAR(160),"")),'Look Up Values'!$B$2:$B$500,0)),"","Origin error")),"")</f>
        <v/>
      </c>
      <c r="O4687" s="242" t="str">
        <f>IF(AND(I4687&lt;&gt;0,I4687&lt;&gt;""),IF(C4687="","",IF(AND(ISNUMBER(--LEFT(C4687,FIND(" ",C4687&amp;" ")-1)),OR(LEN(LEFT(C4687,FIND(" ",C4687&amp;" ")-1))=6,LEN(LEFT(C4687,FIND(" ",C4687&amp;" ")-1))=7),OR(ISNUMBER(MATCH(LEFT(C4687,FIND(" ",C4687&amp;" ")-1),'Look Up Values'!$G$2:$G$1000,0)),ISNUMBER(MATCH(LEFT(C4687,FIND(" ",C4687&amp;" ")-1),'Look Up Values'!$AE$2:$AE$2000,0)))),"","EWC error")),"")</f>
        <v/>
      </c>
      <c r="P4687" s="242" t="str" cm="1">
        <f t="array" ref="P4687">IF(AND(I4687&lt;&gt;0,I4687&lt;&gt;""),IF(D4687="","",IF(ISNUMBER(MATCH(SUBSTITUTE(D4687," ",""),SUBSTITUTE('Look Up Values'!$S$2:$S$120," ",""),0)),"","D&amp;R error")),"")</f>
        <v/>
      </c>
      <c r="Q4687" s="242" t="str" cm="1">
        <f t="array" ref="Q4687">IF(AND(I4687&lt;&gt;0,I4687&lt;&gt;""),IF(G4687="","",IF(ISNUMBER(MATCH(SUBSTITUTE(G4687," ",""),SUBSTITUTE('Look Up Values'!$I$2:$I$10," ",""),0)),"","State error")),"")</f>
        <v/>
      </c>
      <c r="R4687" s="260" t="str">
        <f t="shared" si="147"/>
        <v/>
      </c>
    </row>
    <row r="4688" spans="1:18" ht="15.75">
      <c r="A4688" s="250">
        <v>4681</v>
      </c>
      <c r="B4688" s="198"/>
      <c r="C4688" s="25"/>
      <c r="D4688" s="25"/>
      <c r="E4688" s="25"/>
      <c r="F4688" s="25"/>
      <c r="G4688" s="26"/>
      <c r="H4688" s="27"/>
      <c r="I4688" s="28"/>
      <c r="J4688" s="430"/>
      <c r="K4688" s="48"/>
      <c r="L4688" s="457" t="str">
        <f t="shared" si="146"/>
        <v/>
      </c>
      <c r="M4688" s="245" cm="1">
        <f t="array" ref="M4688">SUMPRODUCT(--(N4688:Q4688&lt;&gt;"")) + IF(TRIM(R4688)="",0,LEN(R4688)-LEN(SUBSTITUTE(R4688,",",""))+1)</f>
        <v>0</v>
      </c>
      <c r="N4688" s="242" t="str">
        <f>IF(AND(I4688&lt;&gt;0,I4688&lt;&gt;""),IF(TRIM(SUBSTITUTE(B4688,CHAR(160),""))="","",IF(ISNUMBER(MATCH(TRIM(SUBSTITUTE(B4688,CHAR(160),"")),'Look Up Values'!$B$2:$B$500,0)),"","Origin error")),"")</f>
        <v/>
      </c>
      <c r="O4688" s="242" t="str">
        <f>IF(AND(I4688&lt;&gt;0,I4688&lt;&gt;""),IF(C4688="","",IF(AND(ISNUMBER(--LEFT(C4688,FIND(" ",C4688&amp;" ")-1)),OR(LEN(LEFT(C4688,FIND(" ",C4688&amp;" ")-1))=6,LEN(LEFT(C4688,FIND(" ",C4688&amp;" ")-1))=7),OR(ISNUMBER(MATCH(LEFT(C4688,FIND(" ",C4688&amp;" ")-1),'Look Up Values'!$G$2:$G$1000,0)),ISNUMBER(MATCH(LEFT(C4688,FIND(" ",C4688&amp;" ")-1),'Look Up Values'!$AE$2:$AE$2000,0)))),"","EWC error")),"")</f>
        <v/>
      </c>
      <c r="P4688" s="242" t="str" cm="1">
        <f t="array" ref="P4688">IF(AND(I4688&lt;&gt;0,I4688&lt;&gt;""),IF(D4688="","",IF(ISNUMBER(MATCH(SUBSTITUTE(D4688," ",""),SUBSTITUTE('Look Up Values'!$S$2:$S$120," ",""),0)),"","D&amp;R error")),"")</f>
        <v/>
      </c>
      <c r="Q4688" s="242" t="str" cm="1">
        <f t="array" ref="Q4688">IF(AND(I4688&lt;&gt;0,I4688&lt;&gt;""),IF(G4688="","",IF(ISNUMBER(MATCH(SUBSTITUTE(G4688," ",""),SUBSTITUTE('Look Up Values'!$I$2:$I$10," ",""),0)),"","State error")),"")</f>
        <v/>
      </c>
      <c r="R4688" s="260" t="str">
        <f t="shared" si="147"/>
        <v/>
      </c>
    </row>
    <row r="4689" spans="1:18" ht="15.75">
      <c r="A4689" s="250">
        <v>4682</v>
      </c>
      <c r="B4689" s="198"/>
      <c r="C4689" s="25"/>
      <c r="D4689" s="25"/>
      <c r="E4689" s="25"/>
      <c r="F4689" s="25"/>
      <c r="G4689" s="26"/>
      <c r="H4689" s="27"/>
      <c r="I4689" s="28"/>
      <c r="J4689" s="430"/>
      <c r="K4689" s="48"/>
      <c r="L4689" s="457" t="str">
        <f t="shared" si="146"/>
        <v/>
      </c>
      <c r="M4689" s="245" cm="1">
        <f t="array" ref="M4689">SUMPRODUCT(--(N4689:Q4689&lt;&gt;"")) + IF(TRIM(R4689)="",0,LEN(R4689)-LEN(SUBSTITUTE(R4689,",",""))+1)</f>
        <v>0</v>
      </c>
      <c r="N4689" s="242" t="str">
        <f>IF(AND(I4689&lt;&gt;0,I4689&lt;&gt;""),IF(TRIM(SUBSTITUTE(B4689,CHAR(160),""))="","",IF(ISNUMBER(MATCH(TRIM(SUBSTITUTE(B4689,CHAR(160),"")),'Look Up Values'!$B$2:$B$500,0)),"","Origin error")),"")</f>
        <v/>
      </c>
      <c r="O4689" s="242" t="str">
        <f>IF(AND(I4689&lt;&gt;0,I4689&lt;&gt;""),IF(C4689="","",IF(AND(ISNUMBER(--LEFT(C4689,FIND(" ",C4689&amp;" ")-1)),OR(LEN(LEFT(C4689,FIND(" ",C4689&amp;" ")-1))=6,LEN(LEFT(C4689,FIND(" ",C4689&amp;" ")-1))=7),OR(ISNUMBER(MATCH(LEFT(C4689,FIND(" ",C4689&amp;" ")-1),'Look Up Values'!$G$2:$G$1000,0)),ISNUMBER(MATCH(LEFT(C4689,FIND(" ",C4689&amp;" ")-1),'Look Up Values'!$AE$2:$AE$2000,0)))),"","EWC error")),"")</f>
        <v/>
      </c>
      <c r="P4689" s="242" t="str" cm="1">
        <f t="array" ref="P4689">IF(AND(I4689&lt;&gt;0,I4689&lt;&gt;""),IF(D4689="","",IF(ISNUMBER(MATCH(SUBSTITUTE(D4689," ",""),SUBSTITUTE('Look Up Values'!$S$2:$S$120," ",""),0)),"","D&amp;R error")),"")</f>
        <v/>
      </c>
      <c r="Q4689" s="242" t="str" cm="1">
        <f t="array" ref="Q4689">IF(AND(I4689&lt;&gt;0,I4689&lt;&gt;""),IF(G4689="","",IF(ISNUMBER(MATCH(SUBSTITUTE(G4689," ",""),SUBSTITUTE('Look Up Values'!$I$2:$I$10," ",""),0)),"","State error")),"")</f>
        <v/>
      </c>
      <c r="R4689" s="260" t="str">
        <f t="shared" si="147"/>
        <v/>
      </c>
    </row>
    <row r="4690" spans="1:18" ht="15.75">
      <c r="A4690" s="250">
        <v>4683</v>
      </c>
      <c r="B4690" s="198"/>
      <c r="C4690" s="25"/>
      <c r="D4690" s="25"/>
      <c r="E4690" s="25"/>
      <c r="F4690" s="25"/>
      <c r="G4690" s="26"/>
      <c r="H4690" s="27"/>
      <c r="I4690" s="28"/>
      <c r="J4690" s="430"/>
      <c r="K4690" s="48"/>
      <c r="L4690" s="457" t="str">
        <f t="shared" si="146"/>
        <v/>
      </c>
      <c r="M4690" s="245" cm="1">
        <f t="array" ref="M4690">SUMPRODUCT(--(N4690:Q4690&lt;&gt;"")) + IF(TRIM(R4690)="",0,LEN(R4690)-LEN(SUBSTITUTE(R4690,",",""))+1)</f>
        <v>0</v>
      </c>
      <c r="N4690" s="242" t="str">
        <f>IF(AND(I4690&lt;&gt;0,I4690&lt;&gt;""),IF(TRIM(SUBSTITUTE(B4690,CHAR(160),""))="","",IF(ISNUMBER(MATCH(TRIM(SUBSTITUTE(B4690,CHAR(160),"")),'Look Up Values'!$B$2:$B$500,0)),"","Origin error")),"")</f>
        <v/>
      </c>
      <c r="O4690" s="242" t="str">
        <f>IF(AND(I4690&lt;&gt;0,I4690&lt;&gt;""),IF(C4690="","",IF(AND(ISNUMBER(--LEFT(C4690,FIND(" ",C4690&amp;" ")-1)),OR(LEN(LEFT(C4690,FIND(" ",C4690&amp;" ")-1))=6,LEN(LEFT(C4690,FIND(" ",C4690&amp;" ")-1))=7),OR(ISNUMBER(MATCH(LEFT(C4690,FIND(" ",C4690&amp;" ")-1),'Look Up Values'!$G$2:$G$1000,0)),ISNUMBER(MATCH(LEFT(C4690,FIND(" ",C4690&amp;" ")-1),'Look Up Values'!$AE$2:$AE$2000,0)))),"","EWC error")),"")</f>
        <v/>
      </c>
      <c r="P4690" s="242" t="str" cm="1">
        <f t="array" ref="P4690">IF(AND(I4690&lt;&gt;0,I4690&lt;&gt;""),IF(D4690="","",IF(ISNUMBER(MATCH(SUBSTITUTE(D4690," ",""),SUBSTITUTE('Look Up Values'!$S$2:$S$120," ",""),0)),"","D&amp;R error")),"")</f>
        <v/>
      </c>
      <c r="Q4690" s="242" t="str" cm="1">
        <f t="array" ref="Q4690">IF(AND(I4690&lt;&gt;0,I4690&lt;&gt;""),IF(G4690="","",IF(ISNUMBER(MATCH(SUBSTITUTE(G4690," ",""),SUBSTITUTE('Look Up Values'!$I$2:$I$10," ",""),0)),"","State error")),"")</f>
        <v/>
      </c>
      <c r="R4690" s="260" t="str">
        <f t="shared" si="147"/>
        <v/>
      </c>
    </row>
    <row r="4691" spans="1:18" ht="15.75">
      <c r="A4691" s="250">
        <v>4684</v>
      </c>
      <c r="B4691" s="198"/>
      <c r="C4691" s="25"/>
      <c r="D4691" s="25"/>
      <c r="E4691" s="25"/>
      <c r="F4691" s="25"/>
      <c r="G4691" s="26"/>
      <c r="H4691" s="27"/>
      <c r="I4691" s="28"/>
      <c r="J4691" s="430"/>
      <c r="K4691" s="48"/>
      <c r="L4691" s="457" t="str">
        <f t="shared" si="146"/>
        <v/>
      </c>
      <c r="M4691" s="245" cm="1">
        <f t="array" ref="M4691">SUMPRODUCT(--(N4691:Q4691&lt;&gt;"")) + IF(TRIM(R4691)="",0,LEN(R4691)-LEN(SUBSTITUTE(R4691,",",""))+1)</f>
        <v>0</v>
      </c>
      <c r="N4691" s="242" t="str">
        <f>IF(AND(I4691&lt;&gt;0,I4691&lt;&gt;""),IF(TRIM(SUBSTITUTE(B4691,CHAR(160),""))="","",IF(ISNUMBER(MATCH(TRIM(SUBSTITUTE(B4691,CHAR(160),"")),'Look Up Values'!$B$2:$B$500,0)),"","Origin error")),"")</f>
        <v/>
      </c>
      <c r="O4691" s="242" t="str">
        <f>IF(AND(I4691&lt;&gt;0,I4691&lt;&gt;""),IF(C4691="","",IF(AND(ISNUMBER(--LEFT(C4691,FIND(" ",C4691&amp;" ")-1)),OR(LEN(LEFT(C4691,FIND(" ",C4691&amp;" ")-1))=6,LEN(LEFT(C4691,FIND(" ",C4691&amp;" ")-1))=7),OR(ISNUMBER(MATCH(LEFT(C4691,FIND(" ",C4691&amp;" ")-1),'Look Up Values'!$G$2:$G$1000,0)),ISNUMBER(MATCH(LEFT(C4691,FIND(" ",C4691&amp;" ")-1),'Look Up Values'!$AE$2:$AE$2000,0)))),"","EWC error")),"")</f>
        <v/>
      </c>
      <c r="P4691" s="242" t="str" cm="1">
        <f t="array" ref="P4691">IF(AND(I4691&lt;&gt;0,I4691&lt;&gt;""),IF(D4691="","",IF(ISNUMBER(MATCH(SUBSTITUTE(D4691," ",""),SUBSTITUTE('Look Up Values'!$S$2:$S$120," ",""),0)),"","D&amp;R error")),"")</f>
        <v/>
      </c>
      <c r="Q4691" s="242" t="str" cm="1">
        <f t="array" ref="Q4691">IF(AND(I4691&lt;&gt;0,I4691&lt;&gt;""),IF(G4691="","",IF(ISNUMBER(MATCH(SUBSTITUTE(G4691," ",""),SUBSTITUTE('Look Up Values'!$I$2:$I$10," ",""),0)),"","State error")),"")</f>
        <v/>
      </c>
      <c r="R4691" s="260" t="str">
        <f t="shared" si="147"/>
        <v/>
      </c>
    </row>
    <row r="4692" spans="1:18" ht="15.75">
      <c r="A4692" s="250">
        <v>4685</v>
      </c>
      <c r="B4692" s="198"/>
      <c r="C4692" s="25"/>
      <c r="D4692" s="25"/>
      <c r="E4692" s="25"/>
      <c r="F4692" s="25"/>
      <c r="G4692" s="26"/>
      <c r="H4692" s="27"/>
      <c r="I4692" s="28"/>
      <c r="J4692" s="430"/>
      <c r="K4692" s="48"/>
      <c r="L4692" s="457" t="str">
        <f t="shared" si="146"/>
        <v/>
      </c>
      <c r="M4692" s="245" cm="1">
        <f t="array" ref="M4692">SUMPRODUCT(--(N4692:Q4692&lt;&gt;"")) + IF(TRIM(R4692)="",0,LEN(R4692)-LEN(SUBSTITUTE(R4692,",",""))+1)</f>
        <v>0</v>
      </c>
      <c r="N4692" s="242" t="str">
        <f>IF(AND(I4692&lt;&gt;0,I4692&lt;&gt;""),IF(TRIM(SUBSTITUTE(B4692,CHAR(160),""))="","",IF(ISNUMBER(MATCH(TRIM(SUBSTITUTE(B4692,CHAR(160),"")),'Look Up Values'!$B$2:$B$500,0)),"","Origin error")),"")</f>
        <v/>
      </c>
      <c r="O4692" s="242" t="str">
        <f>IF(AND(I4692&lt;&gt;0,I4692&lt;&gt;""),IF(C4692="","",IF(AND(ISNUMBER(--LEFT(C4692,FIND(" ",C4692&amp;" ")-1)),OR(LEN(LEFT(C4692,FIND(" ",C4692&amp;" ")-1))=6,LEN(LEFT(C4692,FIND(" ",C4692&amp;" ")-1))=7),OR(ISNUMBER(MATCH(LEFT(C4692,FIND(" ",C4692&amp;" ")-1),'Look Up Values'!$G$2:$G$1000,0)),ISNUMBER(MATCH(LEFT(C4692,FIND(" ",C4692&amp;" ")-1),'Look Up Values'!$AE$2:$AE$2000,0)))),"","EWC error")),"")</f>
        <v/>
      </c>
      <c r="P4692" s="242" t="str" cm="1">
        <f t="array" ref="P4692">IF(AND(I4692&lt;&gt;0,I4692&lt;&gt;""),IF(D4692="","",IF(ISNUMBER(MATCH(SUBSTITUTE(D4692," ",""),SUBSTITUTE('Look Up Values'!$S$2:$S$120," ",""),0)),"","D&amp;R error")),"")</f>
        <v/>
      </c>
      <c r="Q4692" s="242" t="str" cm="1">
        <f t="array" ref="Q4692">IF(AND(I4692&lt;&gt;0,I4692&lt;&gt;""),IF(G4692="","",IF(ISNUMBER(MATCH(SUBSTITUTE(G4692," ",""),SUBSTITUTE('Look Up Values'!$I$2:$I$10," ",""),0)),"","State error")),"")</f>
        <v/>
      </c>
      <c r="R4692" s="260" t="str">
        <f t="shared" si="147"/>
        <v/>
      </c>
    </row>
    <row r="4693" spans="1:18" ht="15.75">
      <c r="A4693" s="250">
        <v>4686</v>
      </c>
      <c r="B4693" s="198"/>
      <c r="C4693" s="25"/>
      <c r="D4693" s="25"/>
      <c r="E4693" s="25"/>
      <c r="F4693" s="25"/>
      <c r="G4693" s="26"/>
      <c r="H4693" s="27"/>
      <c r="I4693" s="28"/>
      <c r="J4693" s="430"/>
      <c r="K4693" s="48"/>
      <c r="L4693" s="457" t="str">
        <f t="shared" si="146"/>
        <v/>
      </c>
      <c r="M4693" s="245" cm="1">
        <f t="array" ref="M4693">SUMPRODUCT(--(N4693:Q4693&lt;&gt;"")) + IF(TRIM(R4693)="",0,LEN(R4693)-LEN(SUBSTITUTE(R4693,",",""))+1)</f>
        <v>0</v>
      </c>
      <c r="N4693" s="242" t="str">
        <f>IF(AND(I4693&lt;&gt;0,I4693&lt;&gt;""),IF(TRIM(SUBSTITUTE(B4693,CHAR(160),""))="","",IF(ISNUMBER(MATCH(TRIM(SUBSTITUTE(B4693,CHAR(160),"")),'Look Up Values'!$B$2:$B$500,0)),"","Origin error")),"")</f>
        <v/>
      </c>
      <c r="O4693" s="242" t="str">
        <f>IF(AND(I4693&lt;&gt;0,I4693&lt;&gt;""),IF(C4693="","",IF(AND(ISNUMBER(--LEFT(C4693,FIND(" ",C4693&amp;" ")-1)),OR(LEN(LEFT(C4693,FIND(" ",C4693&amp;" ")-1))=6,LEN(LEFT(C4693,FIND(" ",C4693&amp;" ")-1))=7),OR(ISNUMBER(MATCH(LEFT(C4693,FIND(" ",C4693&amp;" ")-1),'Look Up Values'!$G$2:$G$1000,0)),ISNUMBER(MATCH(LEFT(C4693,FIND(" ",C4693&amp;" ")-1),'Look Up Values'!$AE$2:$AE$2000,0)))),"","EWC error")),"")</f>
        <v/>
      </c>
      <c r="P4693" s="242" t="str" cm="1">
        <f t="array" ref="P4693">IF(AND(I4693&lt;&gt;0,I4693&lt;&gt;""),IF(D4693="","",IF(ISNUMBER(MATCH(SUBSTITUTE(D4693," ",""),SUBSTITUTE('Look Up Values'!$S$2:$S$120," ",""),0)),"","D&amp;R error")),"")</f>
        <v/>
      </c>
      <c r="Q4693" s="242" t="str" cm="1">
        <f t="array" ref="Q4693">IF(AND(I4693&lt;&gt;0,I4693&lt;&gt;""),IF(G4693="","",IF(ISNUMBER(MATCH(SUBSTITUTE(G4693," ",""),SUBSTITUTE('Look Up Values'!$I$2:$I$10," ",""),0)),"","State error")),"")</f>
        <v/>
      </c>
      <c r="R4693" s="260" t="str">
        <f t="shared" si="147"/>
        <v/>
      </c>
    </row>
    <row r="4694" spans="1:18" ht="15.75">
      <c r="A4694" s="250">
        <v>4687</v>
      </c>
      <c r="B4694" s="198"/>
      <c r="C4694" s="25"/>
      <c r="D4694" s="25"/>
      <c r="E4694" s="25"/>
      <c r="F4694" s="25"/>
      <c r="G4694" s="26"/>
      <c r="H4694" s="27"/>
      <c r="I4694" s="28"/>
      <c r="J4694" s="430"/>
      <c r="K4694" s="48"/>
      <c r="L4694" s="457" t="str">
        <f t="shared" si="146"/>
        <v/>
      </c>
      <c r="M4694" s="245" cm="1">
        <f t="array" ref="M4694">SUMPRODUCT(--(N4694:Q4694&lt;&gt;"")) + IF(TRIM(R4694)="",0,LEN(R4694)-LEN(SUBSTITUTE(R4694,",",""))+1)</f>
        <v>0</v>
      </c>
      <c r="N4694" s="242" t="str">
        <f>IF(AND(I4694&lt;&gt;0,I4694&lt;&gt;""),IF(TRIM(SUBSTITUTE(B4694,CHAR(160),""))="","",IF(ISNUMBER(MATCH(TRIM(SUBSTITUTE(B4694,CHAR(160),"")),'Look Up Values'!$B$2:$B$500,0)),"","Origin error")),"")</f>
        <v/>
      </c>
      <c r="O4694" s="242" t="str">
        <f>IF(AND(I4694&lt;&gt;0,I4694&lt;&gt;""),IF(C4694="","",IF(AND(ISNUMBER(--LEFT(C4694,FIND(" ",C4694&amp;" ")-1)),OR(LEN(LEFT(C4694,FIND(" ",C4694&amp;" ")-1))=6,LEN(LEFT(C4694,FIND(" ",C4694&amp;" ")-1))=7),OR(ISNUMBER(MATCH(LEFT(C4694,FIND(" ",C4694&amp;" ")-1),'Look Up Values'!$G$2:$G$1000,0)),ISNUMBER(MATCH(LEFT(C4694,FIND(" ",C4694&amp;" ")-1),'Look Up Values'!$AE$2:$AE$2000,0)))),"","EWC error")),"")</f>
        <v/>
      </c>
      <c r="P4694" s="242" t="str" cm="1">
        <f t="array" ref="P4694">IF(AND(I4694&lt;&gt;0,I4694&lt;&gt;""),IF(D4694="","",IF(ISNUMBER(MATCH(SUBSTITUTE(D4694," ",""),SUBSTITUTE('Look Up Values'!$S$2:$S$120," ",""),0)),"","D&amp;R error")),"")</f>
        <v/>
      </c>
      <c r="Q4694" s="242" t="str" cm="1">
        <f t="array" ref="Q4694">IF(AND(I4694&lt;&gt;0,I4694&lt;&gt;""),IF(G4694="","",IF(ISNUMBER(MATCH(SUBSTITUTE(G4694," ",""),SUBSTITUTE('Look Up Values'!$I$2:$I$10," ",""),0)),"","State error")),"")</f>
        <v/>
      </c>
      <c r="R4694" s="260" t="str">
        <f t="shared" si="147"/>
        <v/>
      </c>
    </row>
    <row r="4695" spans="1:18" ht="15.75">
      <c r="A4695" s="250">
        <v>4688</v>
      </c>
      <c r="B4695" s="198"/>
      <c r="C4695" s="25"/>
      <c r="D4695" s="25"/>
      <c r="E4695" s="25"/>
      <c r="F4695" s="25"/>
      <c r="G4695" s="26"/>
      <c r="H4695" s="27"/>
      <c r="I4695" s="28"/>
      <c r="J4695" s="430"/>
      <c r="K4695" s="48"/>
      <c r="L4695" s="457" t="str">
        <f t="shared" si="146"/>
        <v/>
      </c>
      <c r="M4695" s="245" cm="1">
        <f t="array" ref="M4695">SUMPRODUCT(--(N4695:Q4695&lt;&gt;"")) + IF(TRIM(R4695)="",0,LEN(R4695)-LEN(SUBSTITUTE(R4695,",",""))+1)</f>
        <v>0</v>
      </c>
      <c r="N4695" s="242" t="str">
        <f>IF(AND(I4695&lt;&gt;0,I4695&lt;&gt;""),IF(TRIM(SUBSTITUTE(B4695,CHAR(160),""))="","",IF(ISNUMBER(MATCH(TRIM(SUBSTITUTE(B4695,CHAR(160),"")),'Look Up Values'!$B$2:$B$500,0)),"","Origin error")),"")</f>
        <v/>
      </c>
      <c r="O4695" s="242" t="str">
        <f>IF(AND(I4695&lt;&gt;0,I4695&lt;&gt;""),IF(C4695="","",IF(AND(ISNUMBER(--LEFT(C4695,FIND(" ",C4695&amp;" ")-1)),OR(LEN(LEFT(C4695,FIND(" ",C4695&amp;" ")-1))=6,LEN(LEFT(C4695,FIND(" ",C4695&amp;" ")-1))=7),OR(ISNUMBER(MATCH(LEFT(C4695,FIND(" ",C4695&amp;" ")-1),'Look Up Values'!$G$2:$G$1000,0)),ISNUMBER(MATCH(LEFT(C4695,FIND(" ",C4695&amp;" ")-1),'Look Up Values'!$AE$2:$AE$2000,0)))),"","EWC error")),"")</f>
        <v/>
      </c>
      <c r="P4695" s="242" t="str" cm="1">
        <f t="array" ref="P4695">IF(AND(I4695&lt;&gt;0,I4695&lt;&gt;""),IF(D4695="","",IF(ISNUMBER(MATCH(SUBSTITUTE(D4695," ",""),SUBSTITUTE('Look Up Values'!$S$2:$S$120," ",""),0)),"","D&amp;R error")),"")</f>
        <v/>
      </c>
      <c r="Q4695" s="242" t="str" cm="1">
        <f t="array" ref="Q4695">IF(AND(I4695&lt;&gt;0,I4695&lt;&gt;""),IF(G4695="","",IF(ISNUMBER(MATCH(SUBSTITUTE(G4695," ",""),SUBSTITUTE('Look Up Values'!$I$2:$I$10," ",""),0)),"","State error")),"")</f>
        <v/>
      </c>
      <c r="R4695" s="260" t="str">
        <f t="shared" si="147"/>
        <v/>
      </c>
    </row>
    <row r="4696" spans="1:18" ht="15.75">
      <c r="A4696" s="250">
        <v>4689</v>
      </c>
      <c r="B4696" s="198"/>
      <c r="C4696" s="25"/>
      <c r="D4696" s="25"/>
      <c r="E4696" s="25"/>
      <c r="F4696" s="25"/>
      <c r="G4696" s="26"/>
      <c r="H4696" s="27"/>
      <c r="I4696" s="28"/>
      <c r="J4696" s="430"/>
      <c r="K4696" s="48"/>
      <c r="L4696" s="457" t="str">
        <f t="shared" si="146"/>
        <v/>
      </c>
      <c r="M4696" s="245" cm="1">
        <f t="array" ref="M4696">SUMPRODUCT(--(N4696:Q4696&lt;&gt;"")) + IF(TRIM(R4696)="",0,LEN(R4696)-LEN(SUBSTITUTE(R4696,",",""))+1)</f>
        <v>0</v>
      </c>
      <c r="N4696" s="242" t="str">
        <f>IF(AND(I4696&lt;&gt;0,I4696&lt;&gt;""),IF(TRIM(SUBSTITUTE(B4696,CHAR(160),""))="","",IF(ISNUMBER(MATCH(TRIM(SUBSTITUTE(B4696,CHAR(160),"")),'Look Up Values'!$B$2:$B$500,0)),"","Origin error")),"")</f>
        <v/>
      </c>
      <c r="O4696" s="242" t="str">
        <f>IF(AND(I4696&lt;&gt;0,I4696&lt;&gt;""),IF(C4696="","",IF(AND(ISNUMBER(--LEFT(C4696,FIND(" ",C4696&amp;" ")-1)),OR(LEN(LEFT(C4696,FIND(" ",C4696&amp;" ")-1))=6,LEN(LEFT(C4696,FIND(" ",C4696&amp;" ")-1))=7),OR(ISNUMBER(MATCH(LEFT(C4696,FIND(" ",C4696&amp;" ")-1),'Look Up Values'!$G$2:$G$1000,0)),ISNUMBER(MATCH(LEFT(C4696,FIND(" ",C4696&amp;" ")-1),'Look Up Values'!$AE$2:$AE$2000,0)))),"","EWC error")),"")</f>
        <v/>
      </c>
      <c r="P4696" s="242" t="str" cm="1">
        <f t="array" ref="P4696">IF(AND(I4696&lt;&gt;0,I4696&lt;&gt;""),IF(D4696="","",IF(ISNUMBER(MATCH(SUBSTITUTE(D4696," ",""),SUBSTITUTE('Look Up Values'!$S$2:$S$120," ",""),0)),"","D&amp;R error")),"")</f>
        <v/>
      </c>
      <c r="Q4696" s="242" t="str" cm="1">
        <f t="array" ref="Q4696">IF(AND(I4696&lt;&gt;0,I4696&lt;&gt;""),IF(G4696="","",IF(ISNUMBER(MATCH(SUBSTITUTE(G4696," ",""),SUBSTITUTE('Look Up Values'!$I$2:$I$10," ",""),0)),"","State error")),"")</f>
        <v/>
      </c>
      <c r="R4696" s="260" t="str">
        <f t="shared" si="147"/>
        <v/>
      </c>
    </row>
    <row r="4697" spans="1:18" ht="15.75">
      <c r="A4697" s="250">
        <v>4690</v>
      </c>
      <c r="B4697" s="198"/>
      <c r="C4697" s="25"/>
      <c r="D4697" s="25"/>
      <c r="E4697" s="25"/>
      <c r="F4697" s="25"/>
      <c r="G4697" s="26"/>
      <c r="H4697" s="27"/>
      <c r="I4697" s="28"/>
      <c r="J4697" s="430"/>
      <c r="K4697" s="48"/>
      <c r="L4697" s="457" t="str">
        <f t="shared" si="146"/>
        <v/>
      </c>
      <c r="M4697" s="245" cm="1">
        <f t="array" ref="M4697">SUMPRODUCT(--(N4697:Q4697&lt;&gt;"")) + IF(TRIM(R4697)="",0,LEN(R4697)-LEN(SUBSTITUTE(R4697,",",""))+1)</f>
        <v>0</v>
      </c>
      <c r="N4697" s="242" t="str">
        <f>IF(AND(I4697&lt;&gt;0,I4697&lt;&gt;""),IF(TRIM(SUBSTITUTE(B4697,CHAR(160),""))="","",IF(ISNUMBER(MATCH(TRIM(SUBSTITUTE(B4697,CHAR(160),"")),'Look Up Values'!$B$2:$B$500,0)),"","Origin error")),"")</f>
        <v/>
      </c>
      <c r="O4697" s="242" t="str">
        <f>IF(AND(I4697&lt;&gt;0,I4697&lt;&gt;""),IF(C4697="","",IF(AND(ISNUMBER(--LEFT(C4697,FIND(" ",C4697&amp;" ")-1)),OR(LEN(LEFT(C4697,FIND(" ",C4697&amp;" ")-1))=6,LEN(LEFT(C4697,FIND(" ",C4697&amp;" ")-1))=7),OR(ISNUMBER(MATCH(LEFT(C4697,FIND(" ",C4697&amp;" ")-1),'Look Up Values'!$G$2:$G$1000,0)),ISNUMBER(MATCH(LEFT(C4697,FIND(" ",C4697&amp;" ")-1),'Look Up Values'!$AE$2:$AE$2000,0)))),"","EWC error")),"")</f>
        <v/>
      </c>
      <c r="P4697" s="242" t="str" cm="1">
        <f t="array" ref="P4697">IF(AND(I4697&lt;&gt;0,I4697&lt;&gt;""),IF(D4697="","",IF(ISNUMBER(MATCH(SUBSTITUTE(D4697," ",""),SUBSTITUTE('Look Up Values'!$S$2:$S$120," ",""),0)),"","D&amp;R error")),"")</f>
        <v/>
      </c>
      <c r="Q4697" s="242" t="str" cm="1">
        <f t="array" ref="Q4697">IF(AND(I4697&lt;&gt;0,I4697&lt;&gt;""),IF(G4697="","",IF(ISNUMBER(MATCH(SUBSTITUTE(G4697," ",""),SUBSTITUTE('Look Up Values'!$I$2:$I$10," ",""),0)),"","State error")),"")</f>
        <v/>
      </c>
      <c r="R4697" s="260" t="str">
        <f t="shared" si="147"/>
        <v/>
      </c>
    </row>
    <row r="4698" spans="1:18" ht="15.75">
      <c r="A4698" s="250">
        <v>4691</v>
      </c>
      <c r="B4698" s="198"/>
      <c r="C4698" s="25"/>
      <c r="D4698" s="25"/>
      <c r="E4698" s="25"/>
      <c r="F4698" s="25"/>
      <c r="G4698" s="26"/>
      <c r="H4698" s="27"/>
      <c r="I4698" s="28"/>
      <c r="J4698" s="430"/>
      <c r="K4698" s="48"/>
      <c r="L4698" s="457" t="str">
        <f t="shared" si="146"/>
        <v/>
      </c>
      <c r="M4698" s="245" cm="1">
        <f t="array" ref="M4698">SUMPRODUCT(--(N4698:Q4698&lt;&gt;"")) + IF(TRIM(R4698)="",0,LEN(R4698)-LEN(SUBSTITUTE(R4698,",",""))+1)</f>
        <v>0</v>
      </c>
      <c r="N4698" s="242" t="str">
        <f>IF(AND(I4698&lt;&gt;0,I4698&lt;&gt;""),IF(TRIM(SUBSTITUTE(B4698,CHAR(160),""))="","",IF(ISNUMBER(MATCH(TRIM(SUBSTITUTE(B4698,CHAR(160),"")),'Look Up Values'!$B$2:$B$500,0)),"","Origin error")),"")</f>
        <v/>
      </c>
      <c r="O4698" s="242" t="str">
        <f>IF(AND(I4698&lt;&gt;0,I4698&lt;&gt;""),IF(C4698="","",IF(AND(ISNUMBER(--LEFT(C4698,FIND(" ",C4698&amp;" ")-1)),OR(LEN(LEFT(C4698,FIND(" ",C4698&amp;" ")-1))=6,LEN(LEFT(C4698,FIND(" ",C4698&amp;" ")-1))=7),OR(ISNUMBER(MATCH(LEFT(C4698,FIND(" ",C4698&amp;" ")-1),'Look Up Values'!$G$2:$G$1000,0)),ISNUMBER(MATCH(LEFT(C4698,FIND(" ",C4698&amp;" ")-1),'Look Up Values'!$AE$2:$AE$2000,0)))),"","EWC error")),"")</f>
        <v/>
      </c>
      <c r="P4698" s="242" t="str" cm="1">
        <f t="array" ref="P4698">IF(AND(I4698&lt;&gt;0,I4698&lt;&gt;""),IF(D4698="","",IF(ISNUMBER(MATCH(SUBSTITUTE(D4698," ",""),SUBSTITUTE('Look Up Values'!$S$2:$S$120," ",""),0)),"","D&amp;R error")),"")</f>
        <v/>
      </c>
      <c r="Q4698" s="242" t="str" cm="1">
        <f t="array" ref="Q4698">IF(AND(I4698&lt;&gt;0,I4698&lt;&gt;""),IF(G4698="","",IF(ISNUMBER(MATCH(SUBSTITUTE(G4698," ",""),SUBSTITUTE('Look Up Values'!$I$2:$I$10," ",""),0)),"","State error")),"")</f>
        <v/>
      </c>
      <c r="R4698" s="260" t="str">
        <f t="shared" si="147"/>
        <v/>
      </c>
    </row>
    <row r="4699" spans="1:18" ht="15.75">
      <c r="A4699" s="250">
        <v>4692</v>
      </c>
      <c r="B4699" s="198"/>
      <c r="C4699" s="25"/>
      <c r="D4699" s="25"/>
      <c r="E4699" s="25"/>
      <c r="F4699" s="25"/>
      <c r="G4699" s="26"/>
      <c r="H4699" s="27"/>
      <c r="I4699" s="28"/>
      <c r="J4699" s="430"/>
      <c r="K4699" s="48"/>
      <c r="L4699" s="457" t="str">
        <f t="shared" si="146"/>
        <v/>
      </c>
      <c r="M4699" s="245" cm="1">
        <f t="array" ref="M4699">SUMPRODUCT(--(N4699:Q4699&lt;&gt;"")) + IF(TRIM(R4699)="",0,LEN(R4699)-LEN(SUBSTITUTE(R4699,",",""))+1)</f>
        <v>0</v>
      </c>
      <c r="N4699" s="242" t="str">
        <f>IF(AND(I4699&lt;&gt;0,I4699&lt;&gt;""),IF(TRIM(SUBSTITUTE(B4699,CHAR(160),""))="","",IF(ISNUMBER(MATCH(TRIM(SUBSTITUTE(B4699,CHAR(160),"")),'Look Up Values'!$B$2:$B$500,0)),"","Origin error")),"")</f>
        <v/>
      </c>
      <c r="O4699" s="242" t="str">
        <f>IF(AND(I4699&lt;&gt;0,I4699&lt;&gt;""),IF(C4699="","",IF(AND(ISNUMBER(--LEFT(C4699,FIND(" ",C4699&amp;" ")-1)),OR(LEN(LEFT(C4699,FIND(" ",C4699&amp;" ")-1))=6,LEN(LEFT(C4699,FIND(" ",C4699&amp;" ")-1))=7),OR(ISNUMBER(MATCH(LEFT(C4699,FIND(" ",C4699&amp;" ")-1),'Look Up Values'!$G$2:$G$1000,0)),ISNUMBER(MATCH(LEFT(C4699,FIND(" ",C4699&amp;" ")-1),'Look Up Values'!$AE$2:$AE$2000,0)))),"","EWC error")),"")</f>
        <v/>
      </c>
      <c r="P4699" s="242" t="str" cm="1">
        <f t="array" ref="P4699">IF(AND(I4699&lt;&gt;0,I4699&lt;&gt;""),IF(D4699="","",IF(ISNUMBER(MATCH(SUBSTITUTE(D4699," ",""),SUBSTITUTE('Look Up Values'!$S$2:$S$120," ",""),0)),"","D&amp;R error")),"")</f>
        <v/>
      </c>
      <c r="Q4699" s="242" t="str" cm="1">
        <f t="array" ref="Q4699">IF(AND(I4699&lt;&gt;0,I4699&lt;&gt;""),IF(G4699="","",IF(ISNUMBER(MATCH(SUBSTITUTE(G4699," ",""),SUBSTITUTE('Look Up Values'!$I$2:$I$10," ",""),0)),"","State error")),"")</f>
        <v/>
      </c>
      <c r="R4699" s="260" t="str">
        <f t="shared" si="147"/>
        <v/>
      </c>
    </row>
    <row r="4700" spans="1:18" ht="15.75">
      <c r="A4700" s="250">
        <v>4693</v>
      </c>
      <c r="B4700" s="198"/>
      <c r="C4700" s="25"/>
      <c r="D4700" s="25"/>
      <c r="E4700" s="25"/>
      <c r="F4700" s="25"/>
      <c r="G4700" s="26"/>
      <c r="H4700" s="27"/>
      <c r="I4700" s="28"/>
      <c r="J4700" s="430"/>
      <c r="K4700" s="48"/>
      <c r="L4700" s="457" t="str">
        <f t="shared" si="146"/>
        <v/>
      </c>
      <c r="M4700" s="245" cm="1">
        <f t="array" ref="M4700">SUMPRODUCT(--(N4700:Q4700&lt;&gt;"")) + IF(TRIM(R4700)="",0,LEN(R4700)-LEN(SUBSTITUTE(R4700,",",""))+1)</f>
        <v>0</v>
      </c>
      <c r="N4700" s="242" t="str">
        <f>IF(AND(I4700&lt;&gt;0,I4700&lt;&gt;""),IF(TRIM(SUBSTITUTE(B4700,CHAR(160),""))="","",IF(ISNUMBER(MATCH(TRIM(SUBSTITUTE(B4700,CHAR(160),"")),'Look Up Values'!$B$2:$B$500,0)),"","Origin error")),"")</f>
        <v/>
      </c>
      <c r="O4700" s="242" t="str">
        <f>IF(AND(I4700&lt;&gt;0,I4700&lt;&gt;""),IF(C4700="","",IF(AND(ISNUMBER(--LEFT(C4700,FIND(" ",C4700&amp;" ")-1)),OR(LEN(LEFT(C4700,FIND(" ",C4700&amp;" ")-1))=6,LEN(LEFT(C4700,FIND(" ",C4700&amp;" ")-1))=7),OR(ISNUMBER(MATCH(LEFT(C4700,FIND(" ",C4700&amp;" ")-1),'Look Up Values'!$G$2:$G$1000,0)),ISNUMBER(MATCH(LEFT(C4700,FIND(" ",C4700&amp;" ")-1),'Look Up Values'!$AE$2:$AE$2000,0)))),"","EWC error")),"")</f>
        <v/>
      </c>
      <c r="P4700" s="242" t="str" cm="1">
        <f t="array" ref="P4700">IF(AND(I4700&lt;&gt;0,I4700&lt;&gt;""),IF(D4700="","",IF(ISNUMBER(MATCH(SUBSTITUTE(D4700," ",""),SUBSTITUTE('Look Up Values'!$S$2:$S$120," ",""),0)),"","D&amp;R error")),"")</f>
        <v/>
      </c>
      <c r="Q4700" s="242" t="str" cm="1">
        <f t="array" ref="Q4700">IF(AND(I4700&lt;&gt;0,I4700&lt;&gt;""),IF(G4700="","",IF(ISNUMBER(MATCH(SUBSTITUTE(G4700," ",""),SUBSTITUTE('Look Up Values'!$I$2:$I$10," ",""),0)),"","State error")),"")</f>
        <v/>
      </c>
      <c r="R4700" s="260" t="str">
        <f t="shared" si="147"/>
        <v/>
      </c>
    </row>
    <row r="4701" spans="1:18" ht="15.75">
      <c r="A4701" s="250">
        <v>4694</v>
      </c>
      <c r="B4701" s="198"/>
      <c r="C4701" s="25"/>
      <c r="D4701" s="25"/>
      <c r="E4701" s="25"/>
      <c r="F4701" s="25"/>
      <c r="G4701" s="26"/>
      <c r="H4701" s="27"/>
      <c r="I4701" s="28"/>
      <c r="J4701" s="430"/>
      <c r="K4701" s="48"/>
      <c r="L4701" s="457" t="str">
        <f t="shared" si="146"/>
        <v/>
      </c>
      <c r="M4701" s="245" cm="1">
        <f t="array" ref="M4701">SUMPRODUCT(--(N4701:Q4701&lt;&gt;"")) + IF(TRIM(R4701)="",0,LEN(R4701)-LEN(SUBSTITUTE(R4701,",",""))+1)</f>
        <v>0</v>
      </c>
      <c r="N4701" s="242" t="str">
        <f>IF(AND(I4701&lt;&gt;0,I4701&lt;&gt;""),IF(TRIM(SUBSTITUTE(B4701,CHAR(160),""))="","",IF(ISNUMBER(MATCH(TRIM(SUBSTITUTE(B4701,CHAR(160),"")),'Look Up Values'!$B$2:$B$500,0)),"","Origin error")),"")</f>
        <v/>
      </c>
      <c r="O4701" s="242" t="str">
        <f>IF(AND(I4701&lt;&gt;0,I4701&lt;&gt;""),IF(C4701="","",IF(AND(ISNUMBER(--LEFT(C4701,FIND(" ",C4701&amp;" ")-1)),OR(LEN(LEFT(C4701,FIND(" ",C4701&amp;" ")-1))=6,LEN(LEFT(C4701,FIND(" ",C4701&amp;" ")-1))=7),OR(ISNUMBER(MATCH(LEFT(C4701,FIND(" ",C4701&amp;" ")-1),'Look Up Values'!$G$2:$G$1000,0)),ISNUMBER(MATCH(LEFT(C4701,FIND(" ",C4701&amp;" ")-1),'Look Up Values'!$AE$2:$AE$2000,0)))),"","EWC error")),"")</f>
        <v/>
      </c>
      <c r="P4701" s="242" t="str" cm="1">
        <f t="array" ref="P4701">IF(AND(I4701&lt;&gt;0,I4701&lt;&gt;""),IF(D4701="","",IF(ISNUMBER(MATCH(SUBSTITUTE(D4701," ",""),SUBSTITUTE('Look Up Values'!$S$2:$S$120," ",""),0)),"","D&amp;R error")),"")</f>
        <v/>
      </c>
      <c r="Q4701" s="242" t="str" cm="1">
        <f t="array" ref="Q4701">IF(AND(I4701&lt;&gt;0,I4701&lt;&gt;""),IF(G4701="","",IF(ISNUMBER(MATCH(SUBSTITUTE(G4701," ",""),SUBSTITUTE('Look Up Values'!$I$2:$I$10," ",""),0)),"","State error")),"")</f>
        <v/>
      </c>
      <c r="R4701" s="260" t="str">
        <f t="shared" si="147"/>
        <v/>
      </c>
    </row>
    <row r="4702" spans="1:18" ht="15.75">
      <c r="A4702" s="250">
        <v>4695</v>
      </c>
      <c r="B4702" s="198"/>
      <c r="C4702" s="25"/>
      <c r="D4702" s="25"/>
      <c r="E4702" s="25"/>
      <c r="F4702" s="25"/>
      <c r="G4702" s="26"/>
      <c r="H4702" s="27"/>
      <c r="I4702" s="28"/>
      <c r="J4702" s="430"/>
      <c r="K4702" s="48"/>
      <c r="L4702" s="457" t="str">
        <f t="shared" si="146"/>
        <v/>
      </c>
      <c r="M4702" s="245" cm="1">
        <f t="array" ref="M4702">SUMPRODUCT(--(N4702:Q4702&lt;&gt;"")) + IF(TRIM(R4702)="",0,LEN(R4702)-LEN(SUBSTITUTE(R4702,",",""))+1)</f>
        <v>0</v>
      </c>
      <c r="N4702" s="242" t="str">
        <f>IF(AND(I4702&lt;&gt;0,I4702&lt;&gt;""),IF(TRIM(SUBSTITUTE(B4702,CHAR(160),""))="","",IF(ISNUMBER(MATCH(TRIM(SUBSTITUTE(B4702,CHAR(160),"")),'Look Up Values'!$B$2:$B$500,0)),"","Origin error")),"")</f>
        <v/>
      </c>
      <c r="O4702" s="242" t="str">
        <f>IF(AND(I4702&lt;&gt;0,I4702&lt;&gt;""),IF(C4702="","",IF(AND(ISNUMBER(--LEFT(C4702,FIND(" ",C4702&amp;" ")-1)),OR(LEN(LEFT(C4702,FIND(" ",C4702&amp;" ")-1))=6,LEN(LEFT(C4702,FIND(" ",C4702&amp;" ")-1))=7),OR(ISNUMBER(MATCH(LEFT(C4702,FIND(" ",C4702&amp;" ")-1),'Look Up Values'!$G$2:$G$1000,0)),ISNUMBER(MATCH(LEFT(C4702,FIND(" ",C4702&amp;" ")-1),'Look Up Values'!$AE$2:$AE$2000,0)))),"","EWC error")),"")</f>
        <v/>
      </c>
      <c r="P4702" s="242" t="str" cm="1">
        <f t="array" ref="P4702">IF(AND(I4702&lt;&gt;0,I4702&lt;&gt;""),IF(D4702="","",IF(ISNUMBER(MATCH(SUBSTITUTE(D4702," ",""),SUBSTITUTE('Look Up Values'!$S$2:$S$120," ",""),0)),"","D&amp;R error")),"")</f>
        <v/>
      </c>
      <c r="Q4702" s="242" t="str" cm="1">
        <f t="array" ref="Q4702">IF(AND(I4702&lt;&gt;0,I4702&lt;&gt;""),IF(G4702="","",IF(ISNUMBER(MATCH(SUBSTITUTE(G4702," ",""),SUBSTITUTE('Look Up Values'!$I$2:$I$10," ",""),0)),"","State error")),"")</f>
        <v/>
      </c>
      <c r="R4702" s="260" t="str">
        <f t="shared" si="147"/>
        <v/>
      </c>
    </row>
    <row r="4703" spans="1:18" ht="15.75">
      <c r="A4703" s="250">
        <v>4696</v>
      </c>
      <c r="B4703" s="198"/>
      <c r="C4703" s="25"/>
      <c r="D4703" s="25"/>
      <c r="E4703" s="25"/>
      <c r="F4703" s="25"/>
      <c r="G4703" s="26"/>
      <c r="H4703" s="27"/>
      <c r="I4703" s="28"/>
      <c r="J4703" s="430"/>
      <c r="K4703" s="48"/>
      <c r="L4703" s="457" t="str">
        <f t="shared" si="146"/>
        <v/>
      </c>
      <c r="M4703" s="245" cm="1">
        <f t="array" ref="M4703">SUMPRODUCT(--(N4703:Q4703&lt;&gt;"")) + IF(TRIM(R4703)="",0,LEN(R4703)-LEN(SUBSTITUTE(R4703,",",""))+1)</f>
        <v>0</v>
      </c>
      <c r="N4703" s="242" t="str">
        <f>IF(AND(I4703&lt;&gt;0,I4703&lt;&gt;""),IF(TRIM(SUBSTITUTE(B4703,CHAR(160),""))="","",IF(ISNUMBER(MATCH(TRIM(SUBSTITUTE(B4703,CHAR(160),"")),'Look Up Values'!$B$2:$B$500,0)),"","Origin error")),"")</f>
        <v/>
      </c>
      <c r="O4703" s="242" t="str">
        <f>IF(AND(I4703&lt;&gt;0,I4703&lt;&gt;""),IF(C4703="","",IF(AND(ISNUMBER(--LEFT(C4703,FIND(" ",C4703&amp;" ")-1)),OR(LEN(LEFT(C4703,FIND(" ",C4703&amp;" ")-1))=6,LEN(LEFT(C4703,FIND(" ",C4703&amp;" ")-1))=7),OR(ISNUMBER(MATCH(LEFT(C4703,FIND(" ",C4703&amp;" ")-1),'Look Up Values'!$G$2:$G$1000,0)),ISNUMBER(MATCH(LEFT(C4703,FIND(" ",C4703&amp;" ")-1),'Look Up Values'!$AE$2:$AE$2000,0)))),"","EWC error")),"")</f>
        <v/>
      </c>
      <c r="P4703" s="242" t="str" cm="1">
        <f t="array" ref="P4703">IF(AND(I4703&lt;&gt;0,I4703&lt;&gt;""),IF(D4703="","",IF(ISNUMBER(MATCH(SUBSTITUTE(D4703," ",""),SUBSTITUTE('Look Up Values'!$S$2:$S$120," ",""),0)),"","D&amp;R error")),"")</f>
        <v/>
      </c>
      <c r="Q4703" s="242" t="str" cm="1">
        <f t="array" ref="Q4703">IF(AND(I4703&lt;&gt;0,I4703&lt;&gt;""),IF(G4703="","",IF(ISNUMBER(MATCH(SUBSTITUTE(G4703," ",""),SUBSTITUTE('Look Up Values'!$I$2:$I$10," ",""),0)),"","State error")),"")</f>
        <v/>
      </c>
      <c r="R4703" s="260" t="str">
        <f t="shared" si="147"/>
        <v/>
      </c>
    </row>
    <row r="4704" spans="1:18" ht="15.75">
      <c r="A4704" s="250">
        <v>4697</v>
      </c>
      <c r="B4704" s="198"/>
      <c r="C4704" s="25"/>
      <c r="D4704" s="25"/>
      <c r="E4704" s="25"/>
      <c r="F4704" s="25"/>
      <c r="G4704" s="26"/>
      <c r="H4704" s="27"/>
      <c r="I4704" s="28"/>
      <c r="J4704" s="430"/>
      <c r="K4704" s="48"/>
      <c r="L4704" s="457" t="str">
        <f t="shared" si="146"/>
        <v/>
      </c>
      <c r="M4704" s="245" cm="1">
        <f t="array" ref="M4704">SUMPRODUCT(--(N4704:Q4704&lt;&gt;"")) + IF(TRIM(R4704)="",0,LEN(R4704)-LEN(SUBSTITUTE(R4704,",",""))+1)</f>
        <v>0</v>
      </c>
      <c r="N4704" s="242" t="str">
        <f>IF(AND(I4704&lt;&gt;0,I4704&lt;&gt;""),IF(TRIM(SUBSTITUTE(B4704,CHAR(160),""))="","",IF(ISNUMBER(MATCH(TRIM(SUBSTITUTE(B4704,CHAR(160),"")),'Look Up Values'!$B$2:$B$500,0)),"","Origin error")),"")</f>
        <v/>
      </c>
      <c r="O4704" s="242" t="str">
        <f>IF(AND(I4704&lt;&gt;0,I4704&lt;&gt;""),IF(C4704="","",IF(AND(ISNUMBER(--LEFT(C4704,FIND(" ",C4704&amp;" ")-1)),OR(LEN(LEFT(C4704,FIND(" ",C4704&amp;" ")-1))=6,LEN(LEFT(C4704,FIND(" ",C4704&amp;" ")-1))=7),OR(ISNUMBER(MATCH(LEFT(C4704,FIND(" ",C4704&amp;" ")-1),'Look Up Values'!$G$2:$G$1000,0)),ISNUMBER(MATCH(LEFT(C4704,FIND(" ",C4704&amp;" ")-1),'Look Up Values'!$AE$2:$AE$2000,0)))),"","EWC error")),"")</f>
        <v/>
      </c>
      <c r="P4704" s="242" t="str" cm="1">
        <f t="array" ref="P4704">IF(AND(I4704&lt;&gt;0,I4704&lt;&gt;""),IF(D4704="","",IF(ISNUMBER(MATCH(SUBSTITUTE(D4704," ",""),SUBSTITUTE('Look Up Values'!$S$2:$S$120," ",""),0)),"","D&amp;R error")),"")</f>
        <v/>
      </c>
      <c r="Q4704" s="242" t="str" cm="1">
        <f t="array" ref="Q4704">IF(AND(I4704&lt;&gt;0,I4704&lt;&gt;""),IF(G4704="","",IF(ISNUMBER(MATCH(SUBSTITUTE(G4704," ",""),SUBSTITUTE('Look Up Values'!$I$2:$I$10," ",""),0)),"","State error")),"")</f>
        <v/>
      </c>
      <c r="R4704" s="260" t="str">
        <f t="shared" si="147"/>
        <v/>
      </c>
    </row>
    <row r="4705" spans="1:18" ht="15.75">
      <c r="A4705" s="250">
        <v>4698</v>
      </c>
      <c r="B4705" s="198"/>
      <c r="C4705" s="25"/>
      <c r="D4705" s="25"/>
      <c r="E4705" s="25"/>
      <c r="F4705" s="25"/>
      <c r="G4705" s="26"/>
      <c r="H4705" s="27"/>
      <c r="I4705" s="28"/>
      <c r="J4705" s="430"/>
      <c r="K4705" s="48"/>
      <c r="L4705" s="457" t="str">
        <f t="shared" si="146"/>
        <v/>
      </c>
      <c r="M4705" s="245" cm="1">
        <f t="array" ref="M4705">SUMPRODUCT(--(N4705:Q4705&lt;&gt;"")) + IF(TRIM(R4705)="",0,LEN(R4705)-LEN(SUBSTITUTE(R4705,",",""))+1)</f>
        <v>0</v>
      </c>
      <c r="N4705" s="242" t="str">
        <f>IF(AND(I4705&lt;&gt;0,I4705&lt;&gt;""),IF(TRIM(SUBSTITUTE(B4705,CHAR(160),""))="","",IF(ISNUMBER(MATCH(TRIM(SUBSTITUTE(B4705,CHAR(160),"")),'Look Up Values'!$B$2:$B$500,0)),"","Origin error")),"")</f>
        <v/>
      </c>
      <c r="O4705" s="242" t="str">
        <f>IF(AND(I4705&lt;&gt;0,I4705&lt;&gt;""),IF(C4705="","",IF(AND(ISNUMBER(--LEFT(C4705,FIND(" ",C4705&amp;" ")-1)),OR(LEN(LEFT(C4705,FIND(" ",C4705&amp;" ")-1))=6,LEN(LEFT(C4705,FIND(" ",C4705&amp;" ")-1))=7),OR(ISNUMBER(MATCH(LEFT(C4705,FIND(" ",C4705&amp;" ")-1),'Look Up Values'!$G$2:$G$1000,0)),ISNUMBER(MATCH(LEFT(C4705,FIND(" ",C4705&amp;" ")-1),'Look Up Values'!$AE$2:$AE$2000,0)))),"","EWC error")),"")</f>
        <v/>
      </c>
      <c r="P4705" s="242" t="str" cm="1">
        <f t="array" ref="P4705">IF(AND(I4705&lt;&gt;0,I4705&lt;&gt;""),IF(D4705="","",IF(ISNUMBER(MATCH(SUBSTITUTE(D4705," ",""),SUBSTITUTE('Look Up Values'!$S$2:$S$120," ",""),0)),"","D&amp;R error")),"")</f>
        <v/>
      </c>
      <c r="Q4705" s="242" t="str" cm="1">
        <f t="array" ref="Q4705">IF(AND(I4705&lt;&gt;0,I4705&lt;&gt;""),IF(G4705="","",IF(ISNUMBER(MATCH(SUBSTITUTE(G4705," ",""),SUBSTITUTE('Look Up Values'!$I$2:$I$10," ",""),0)),"","State error")),"")</f>
        <v/>
      </c>
      <c r="R4705" s="260" t="str">
        <f t="shared" si="147"/>
        <v/>
      </c>
    </row>
    <row r="4706" spans="1:18" ht="15.75">
      <c r="A4706" s="250">
        <v>4699</v>
      </c>
      <c r="B4706" s="198"/>
      <c r="C4706" s="25"/>
      <c r="D4706" s="25"/>
      <c r="E4706" s="25"/>
      <c r="F4706" s="25"/>
      <c r="G4706" s="26"/>
      <c r="H4706" s="27"/>
      <c r="I4706" s="28"/>
      <c r="J4706" s="430"/>
      <c r="K4706" s="48"/>
      <c r="L4706" s="457" t="str">
        <f t="shared" si="146"/>
        <v/>
      </c>
      <c r="M4706" s="245" cm="1">
        <f t="array" ref="M4706">SUMPRODUCT(--(N4706:Q4706&lt;&gt;"")) + IF(TRIM(R4706)="",0,LEN(R4706)-LEN(SUBSTITUTE(R4706,",",""))+1)</f>
        <v>0</v>
      </c>
      <c r="N4706" s="242" t="str">
        <f>IF(AND(I4706&lt;&gt;0,I4706&lt;&gt;""),IF(TRIM(SUBSTITUTE(B4706,CHAR(160),""))="","",IF(ISNUMBER(MATCH(TRIM(SUBSTITUTE(B4706,CHAR(160),"")),'Look Up Values'!$B$2:$B$500,0)),"","Origin error")),"")</f>
        <v/>
      </c>
      <c r="O4706" s="242" t="str">
        <f>IF(AND(I4706&lt;&gt;0,I4706&lt;&gt;""),IF(C4706="","",IF(AND(ISNUMBER(--LEFT(C4706,FIND(" ",C4706&amp;" ")-1)),OR(LEN(LEFT(C4706,FIND(" ",C4706&amp;" ")-1))=6,LEN(LEFT(C4706,FIND(" ",C4706&amp;" ")-1))=7),OR(ISNUMBER(MATCH(LEFT(C4706,FIND(" ",C4706&amp;" ")-1),'Look Up Values'!$G$2:$G$1000,0)),ISNUMBER(MATCH(LEFT(C4706,FIND(" ",C4706&amp;" ")-1),'Look Up Values'!$AE$2:$AE$2000,0)))),"","EWC error")),"")</f>
        <v/>
      </c>
      <c r="P4706" s="242" t="str" cm="1">
        <f t="array" ref="P4706">IF(AND(I4706&lt;&gt;0,I4706&lt;&gt;""),IF(D4706="","",IF(ISNUMBER(MATCH(SUBSTITUTE(D4706," ",""),SUBSTITUTE('Look Up Values'!$S$2:$S$120," ",""),0)),"","D&amp;R error")),"")</f>
        <v/>
      </c>
      <c r="Q4706" s="242" t="str" cm="1">
        <f t="array" ref="Q4706">IF(AND(I4706&lt;&gt;0,I4706&lt;&gt;""),IF(G4706="","",IF(ISNUMBER(MATCH(SUBSTITUTE(G4706," ",""),SUBSTITUTE('Look Up Values'!$I$2:$I$10," ",""),0)),"","State error")),"")</f>
        <v/>
      </c>
      <c r="R4706" s="260" t="str">
        <f t="shared" si="147"/>
        <v/>
      </c>
    </row>
    <row r="4707" spans="1:18" ht="15.75">
      <c r="A4707" s="250">
        <v>4700</v>
      </c>
      <c r="B4707" s="198"/>
      <c r="C4707" s="25"/>
      <c r="D4707" s="25"/>
      <c r="E4707" s="25"/>
      <c r="F4707" s="25"/>
      <c r="G4707" s="26"/>
      <c r="H4707" s="27"/>
      <c r="I4707" s="28"/>
      <c r="J4707" s="430"/>
      <c r="K4707" s="48"/>
      <c r="L4707" s="457" t="str">
        <f t="shared" si="146"/>
        <v/>
      </c>
      <c r="M4707" s="245" cm="1">
        <f t="array" ref="M4707">SUMPRODUCT(--(N4707:Q4707&lt;&gt;"")) + IF(TRIM(R4707)="",0,LEN(R4707)-LEN(SUBSTITUTE(R4707,",",""))+1)</f>
        <v>0</v>
      </c>
      <c r="N4707" s="242" t="str">
        <f>IF(AND(I4707&lt;&gt;0,I4707&lt;&gt;""),IF(TRIM(SUBSTITUTE(B4707,CHAR(160),""))="","",IF(ISNUMBER(MATCH(TRIM(SUBSTITUTE(B4707,CHAR(160),"")),'Look Up Values'!$B$2:$B$500,0)),"","Origin error")),"")</f>
        <v/>
      </c>
      <c r="O4707" s="242" t="str">
        <f>IF(AND(I4707&lt;&gt;0,I4707&lt;&gt;""),IF(C4707="","",IF(AND(ISNUMBER(--LEFT(C4707,FIND(" ",C4707&amp;" ")-1)),OR(LEN(LEFT(C4707,FIND(" ",C4707&amp;" ")-1))=6,LEN(LEFT(C4707,FIND(" ",C4707&amp;" ")-1))=7),OR(ISNUMBER(MATCH(LEFT(C4707,FIND(" ",C4707&amp;" ")-1),'Look Up Values'!$G$2:$G$1000,0)),ISNUMBER(MATCH(LEFT(C4707,FIND(" ",C4707&amp;" ")-1),'Look Up Values'!$AE$2:$AE$2000,0)))),"","EWC error")),"")</f>
        <v/>
      </c>
      <c r="P4707" s="242" t="str" cm="1">
        <f t="array" ref="P4707">IF(AND(I4707&lt;&gt;0,I4707&lt;&gt;""),IF(D4707="","",IF(ISNUMBER(MATCH(SUBSTITUTE(D4707," ",""),SUBSTITUTE('Look Up Values'!$S$2:$S$120," ",""),0)),"","D&amp;R error")),"")</f>
        <v/>
      </c>
      <c r="Q4707" s="242" t="str" cm="1">
        <f t="array" ref="Q4707">IF(AND(I4707&lt;&gt;0,I4707&lt;&gt;""),IF(G4707="","",IF(ISNUMBER(MATCH(SUBSTITUTE(G4707," ",""),SUBSTITUTE('Look Up Values'!$I$2:$I$10," ",""),0)),"","State error")),"")</f>
        <v/>
      </c>
      <c r="R4707" s="260" t="str">
        <f t="shared" si="147"/>
        <v/>
      </c>
    </row>
    <row r="4708" spans="1:18" ht="15.75">
      <c r="A4708" s="250">
        <v>4701</v>
      </c>
      <c r="B4708" s="198"/>
      <c r="C4708" s="25"/>
      <c r="D4708" s="25"/>
      <c r="E4708" s="25"/>
      <c r="F4708" s="25"/>
      <c r="G4708" s="26"/>
      <c r="H4708" s="27"/>
      <c r="I4708" s="28"/>
      <c r="J4708" s="430"/>
      <c r="K4708" s="48"/>
      <c r="L4708" s="457" t="str">
        <f t="shared" si="146"/>
        <v/>
      </c>
      <c r="M4708" s="245" cm="1">
        <f t="array" ref="M4708">SUMPRODUCT(--(N4708:Q4708&lt;&gt;"")) + IF(TRIM(R4708)="",0,LEN(R4708)-LEN(SUBSTITUTE(R4708,",",""))+1)</f>
        <v>0</v>
      </c>
      <c r="N4708" s="242" t="str">
        <f>IF(AND(I4708&lt;&gt;0,I4708&lt;&gt;""),IF(TRIM(SUBSTITUTE(B4708,CHAR(160),""))="","",IF(ISNUMBER(MATCH(TRIM(SUBSTITUTE(B4708,CHAR(160),"")),'Look Up Values'!$B$2:$B$500,0)),"","Origin error")),"")</f>
        <v/>
      </c>
      <c r="O4708" s="242" t="str">
        <f>IF(AND(I4708&lt;&gt;0,I4708&lt;&gt;""),IF(C4708="","",IF(AND(ISNUMBER(--LEFT(C4708,FIND(" ",C4708&amp;" ")-1)),OR(LEN(LEFT(C4708,FIND(" ",C4708&amp;" ")-1))=6,LEN(LEFT(C4708,FIND(" ",C4708&amp;" ")-1))=7),OR(ISNUMBER(MATCH(LEFT(C4708,FIND(" ",C4708&amp;" ")-1),'Look Up Values'!$G$2:$G$1000,0)),ISNUMBER(MATCH(LEFT(C4708,FIND(" ",C4708&amp;" ")-1),'Look Up Values'!$AE$2:$AE$2000,0)))),"","EWC error")),"")</f>
        <v/>
      </c>
      <c r="P4708" s="242" t="str" cm="1">
        <f t="array" ref="P4708">IF(AND(I4708&lt;&gt;0,I4708&lt;&gt;""),IF(D4708="","",IF(ISNUMBER(MATCH(SUBSTITUTE(D4708," ",""),SUBSTITUTE('Look Up Values'!$S$2:$S$120," ",""),0)),"","D&amp;R error")),"")</f>
        <v/>
      </c>
      <c r="Q4708" s="242" t="str" cm="1">
        <f t="array" ref="Q4708">IF(AND(I4708&lt;&gt;0,I4708&lt;&gt;""),IF(G4708="","",IF(ISNUMBER(MATCH(SUBSTITUTE(G4708," ",""),SUBSTITUTE('Look Up Values'!$I$2:$I$10," ",""),0)),"","State error")),"")</f>
        <v/>
      </c>
      <c r="R4708" s="260" t="str">
        <f t="shared" si="147"/>
        <v/>
      </c>
    </row>
    <row r="4709" spans="1:18" ht="15.75">
      <c r="A4709" s="250">
        <v>4702</v>
      </c>
      <c r="B4709" s="198"/>
      <c r="C4709" s="25"/>
      <c r="D4709" s="25"/>
      <c r="E4709" s="25"/>
      <c r="F4709" s="25"/>
      <c r="G4709" s="26"/>
      <c r="H4709" s="27"/>
      <c r="I4709" s="28"/>
      <c r="J4709" s="430"/>
      <c r="K4709" s="48"/>
      <c r="L4709" s="457" t="str">
        <f t="shared" si="146"/>
        <v/>
      </c>
      <c r="M4709" s="245" cm="1">
        <f t="array" ref="M4709">SUMPRODUCT(--(N4709:Q4709&lt;&gt;"")) + IF(TRIM(R4709)="",0,LEN(R4709)-LEN(SUBSTITUTE(R4709,",",""))+1)</f>
        <v>0</v>
      </c>
      <c r="N4709" s="242" t="str">
        <f>IF(AND(I4709&lt;&gt;0,I4709&lt;&gt;""),IF(TRIM(SUBSTITUTE(B4709,CHAR(160),""))="","",IF(ISNUMBER(MATCH(TRIM(SUBSTITUTE(B4709,CHAR(160),"")),'Look Up Values'!$B$2:$B$500,0)),"","Origin error")),"")</f>
        <v/>
      </c>
      <c r="O4709" s="242" t="str">
        <f>IF(AND(I4709&lt;&gt;0,I4709&lt;&gt;""),IF(C4709="","",IF(AND(ISNUMBER(--LEFT(C4709,FIND(" ",C4709&amp;" ")-1)),OR(LEN(LEFT(C4709,FIND(" ",C4709&amp;" ")-1))=6,LEN(LEFT(C4709,FIND(" ",C4709&amp;" ")-1))=7),OR(ISNUMBER(MATCH(LEFT(C4709,FIND(" ",C4709&amp;" ")-1),'Look Up Values'!$G$2:$G$1000,0)),ISNUMBER(MATCH(LEFT(C4709,FIND(" ",C4709&amp;" ")-1),'Look Up Values'!$AE$2:$AE$2000,0)))),"","EWC error")),"")</f>
        <v/>
      </c>
      <c r="P4709" s="242" t="str" cm="1">
        <f t="array" ref="P4709">IF(AND(I4709&lt;&gt;0,I4709&lt;&gt;""),IF(D4709="","",IF(ISNUMBER(MATCH(SUBSTITUTE(D4709," ",""),SUBSTITUTE('Look Up Values'!$S$2:$S$120," ",""),0)),"","D&amp;R error")),"")</f>
        <v/>
      </c>
      <c r="Q4709" s="242" t="str" cm="1">
        <f t="array" ref="Q4709">IF(AND(I4709&lt;&gt;0,I4709&lt;&gt;""),IF(G4709="","",IF(ISNUMBER(MATCH(SUBSTITUTE(G4709," ",""),SUBSTITUTE('Look Up Values'!$I$2:$I$10," ",""),0)),"","State error")),"")</f>
        <v/>
      </c>
      <c r="R4709" s="260" t="str">
        <f t="shared" si="147"/>
        <v/>
      </c>
    </row>
    <row r="4710" spans="1:18" ht="15.75">
      <c r="A4710" s="250">
        <v>4703</v>
      </c>
      <c r="B4710" s="198"/>
      <c r="C4710" s="25"/>
      <c r="D4710" s="25"/>
      <c r="E4710" s="25"/>
      <c r="F4710" s="25"/>
      <c r="G4710" s="26"/>
      <c r="H4710" s="27"/>
      <c r="I4710" s="28"/>
      <c r="J4710" s="430"/>
      <c r="K4710" s="48"/>
      <c r="L4710" s="457" t="str">
        <f t="shared" si="146"/>
        <v/>
      </c>
      <c r="M4710" s="245" cm="1">
        <f t="array" ref="M4710">SUMPRODUCT(--(N4710:Q4710&lt;&gt;"")) + IF(TRIM(R4710)="",0,LEN(R4710)-LEN(SUBSTITUTE(R4710,",",""))+1)</f>
        <v>0</v>
      </c>
      <c r="N4710" s="242" t="str">
        <f>IF(AND(I4710&lt;&gt;0,I4710&lt;&gt;""),IF(TRIM(SUBSTITUTE(B4710,CHAR(160),""))="","",IF(ISNUMBER(MATCH(TRIM(SUBSTITUTE(B4710,CHAR(160),"")),'Look Up Values'!$B$2:$B$500,0)),"","Origin error")),"")</f>
        <v/>
      </c>
      <c r="O4710" s="242" t="str">
        <f>IF(AND(I4710&lt;&gt;0,I4710&lt;&gt;""),IF(C4710="","",IF(AND(ISNUMBER(--LEFT(C4710,FIND(" ",C4710&amp;" ")-1)),OR(LEN(LEFT(C4710,FIND(" ",C4710&amp;" ")-1))=6,LEN(LEFT(C4710,FIND(" ",C4710&amp;" ")-1))=7),OR(ISNUMBER(MATCH(LEFT(C4710,FIND(" ",C4710&amp;" ")-1),'Look Up Values'!$G$2:$G$1000,0)),ISNUMBER(MATCH(LEFT(C4710,FIND(" ",C4710&amp;" ")-1),'Look Up Values'!$AE$2:$AE$2000,0)))),"","EWC error")),"")</f>
        <v/>
      </c>
      <c r="P4710" s="242" t="str" cm="1">
        <f t="array" ref="P4710">IF(AND(I4710&lt;&gt;0,I4710&lt;&gt;""),IF(D4710="","",IF(ISNUMBER(MATCH(SUBSTITUTE(D4710," ",""),SUBSTITUTE('Look Up Values'!$S$2:$S$120," ",""),0)),"","D&amp;R error")),"")</f>
        <v/>
      </c>
      <c r="Q4710" s="242" t="str" cm="1">
        <f t="array" ref="Q4710">IF(AND(I4710&lt;&gt;0,I4710&lt;&gt;""),IF(G4710="","",IF(ISNUMBER(MATCH(SUBSTITUTE(G4710," ",""),SUBSTITUTE('Look Up Values'!$I$2:$I$10," ",""),0)),"","State error")),"")</f>
        <v/>
      </c>
      <c r="R4710" s="260" t="str">
        <f t="shared" si="147"/>
        <v/>
      </c>
    </row>
    <row r="4711" spans="1:18" ht="15.75">
      <c r="A4711" s="250">
        <v>4704</v>
      </c>
      <c r="B4711" s="198"/>
      <c r="C4711" s="25"/>
      <c r="D4711" s="25"/>
      <c r="E4711" s="25"/>
      <c r="F4711" s="25"/>
      <c r="G4711" s="26"/>
      <c r="H4711" s="27"/>
      <c r="I4711" s="28"/>
      <c r="J4711" s="430"/>
      <c r="K4711" s="48"/>
      <c r="L4711" s="457" t="str">
        <f t="shared" si="146"/>
        <v/>
      </c>
      <c r="M4711" s="245" cm="1">
        <f t="array" ref="M4711">SUMPRODUCT(--(N4711:Q4711&lt;&gt;"")) + IF(TRIM(R4711)="",0,LEN(R4711)-LEN(SUBSTITUTE(R4711,",",""))+1)</f>
        <v>0</v>
      </c>
      <c r="N4711" s="242" t="str">
        <f>IF(AND(I4711&lt;&gt;0,I4711&lt;&gt;""),IF(TRIM(SUBSTITUTE(B4711,CHAR(160),""))="","",IF(ISNUMBER(MATCH(TRIM(SUBSTITUTE(B4711,CHAR(160),"")),'Look Up Values'!$B$2:$B$500,0)),"","Origin error")),"")</f>
        <v/>
      </c>
      <c r="O4711" s="242" t="str">
        <f>IF(AND(I4711&lt;&gt;0,I4711&lt;&gt;""),IF(C4711="","",IF(AND(ISNUMBER(--LEFT(C4711,FIND(" ",C4711&amp;" ")-1)),OR(LEN(LEFT(C4711,FIND(" ",C4711&amp;" ")-1))=6,LEN(LEFT(C4711,FIND(" ",C4711&amp;" ")-1))=7),OR(ISNUMBER(MATCH(LEFT(C4711,FIND(" ",C4711&amp;" ")-1),'Look Up Values'!$G$2:$G$1000,0)),ISNUMBER(MATCH(LEFT(C4711,FIND(" ",C4711&amp;" ")-1),'Look Up Values'!$AE$2:$AE$2000,0)))),"","EWC error")),"")</f>
        <v/>
      </c>
      <c r="P4711" s="242" t="str" cm="1">
        <f t="array" ref="P4711">IF(AND(I4711&lt;&gt;0,I4711&lt;&gt;""),IF(D4711="","",IF(ISNUMBER(MATCH(SUBSTITUTE(D4711," ",""),SUBSTITUTE('Look Up Values'!$S$2:$S$120," ",""),0)),"","D&amp;R error")),"")</f>
        <v/>
      </c>
      <c r="Q4711" s="242" t="str" cm="1">
        <f t="array" ref="Q4711">IF(AND(I4711&lt;&gt;0,I4711&lt;&gt;""),IF(G4711="","",IF(ISNUMBER(MATCH(SUBSTITUTE(G4711," ",""),SUBSTITUTE('Look Up Values'!$I$2:$I$10," ",""),0)),"","State error")),"")</f>
        <v/>
      </c>
      <c r="R4711" s="260" t="str">
        <f t="shared" si="147"/>
        <v/>
      </c>
    </row>
    <row r="4712" spans="1:18" ht="15.75">
      <c r="A4712" s="250">
        <v>4705</v>
      </c>
      <c r="B4712" s="198"/>
      <c r="C4712" s="25"/>
      <c r="D4712" s="25"/>
      <c r="E4712" s="25"/>
      <c r="F4712" s="25"/>
      <c r="G4712" s="26"/>
      <c r="H4712" s="27"/>
      <c r="I4712" s="28"/>
      <c r="J4712" s="430"/>
      <c r="K4712" s="48"/>
      <c r="L4712" s="457" t="str">
        <f t="shared" si="146"/>
        <v/>
      </c>
      <c r="M4712" s="245" cm="1">
        <f t="array" ref="M4712">SUMPRODUCT(--(N4712:Q4712&lt;&gt;"")) + IF(TRIM(R4712)="",0,LEN(R4712)-LEN(SUBSTITUTE(R4712,",",""))+1)</f>
        <v>0</v>
      </c>
      <c r="N4712" s="242" t="str">
        <f>IF(AND(I4712&lt;&gt;0,I4712&lt;&gt;""),IF(TRIM(SUBSTITUTE(B4712,CHAR(160),""))="","",IF(ISNUMBER(MATCH(TRIM(SUBSTITUTE(B4712,CHAR(160),"")),'Look Up Values'!$B$2:$B$500,0)),"","Origin error")),"")</f>
        <v/>
      </c>
      <c r="O4712" s="242" t="str">
        <f>IF(AND(I4712&lt;&gt;0,I4712&lt;&gt;""),IF(C4712="","",IF(AND(ISNUMBER(--LEFT(C4712,FIND(" ",C4712&amp;" ")-1)),OR(LEN(LEFT(C4712,FIND(" ",C4712&amp;" ")-1))=6,LEN(LEFT(C4712,FIND(" ",C4712&amp;" ")-1))=7),OR(ISNUMBER(MATCH(LEFT(C4712,FIND(" ",C4712&amp;" ")-1),'Look Up Values'!$G$2:$G$1000,0)),ISNUMBER(MATCH(LEFT(C4712,FIND(" ",C4712&amp;" ")-1),'Look Up Values'!$AE$2:$AE$2000,0)))),"","EWC error")),"")</f>
        <v/>
      </c>
      <c r="P4712" s="242" t="str" cm="1">
        <f t="array" ref="P4712">IF(AND(I4712&lt;&gt;0,I4712&lt;&gt;""),IF(D4712="","",IF(ISNUMBER(MATCH(SUBSTITUTE(D4712," ",""),SUBSTITUTE('Look Up Values'!$S$2:$S$120," ",""),0)),"","D&amp;R error")),"")</f>
        <v/>
      </c>
      <c r="Q4712" s="242" t="str" cm="1">
        <f t="array" ref="Q4712">IF(AND(I4712&lt;&gt;0,I4712&lt;&gt;""),IF(G4712="","",IF(ISNUMBER(MATCH(SUBSTITUTE(G4712," ",""),SUBSTITUTE('Look Up Values'!$I$2:$I$10," ",""),0)),"","State error")),"")</f>
        <v/>
      </c>
      <c r="R4712" s="260" t="str">
        <f t="shared" si="147"/>
        <v/>
      </c>
    </row>
    <row r="4713" spans="1:18" ht="15.75">
      <c r="A4713" s="250">
        <v>4706</v>
      </c>
      <c r="B4713" s="198"/>
      <c r="C4713" s="25"/>
      <c r="D4713" s="25"/>
      <c r="E4713" s="25"/>
      <c r="F4713" s="25"/>
      <c r="G4713" s="26"/>
      <c r="H4713" s="27"/>
      <c r="I4713" s="28"/>
      <c r="J4713" s="430"/>
      <c r="K4713" s="48"/>
      <c r="L4713" s="457" t="str">
        <f t="shared" si="146"/>
        <v/>
      </c>
      <c r="M4713" s="245" cm="1">
        <f t="array" ref="M4713">SUMPRODUCT(--(N4713:Q4713&lt;&gt;"")) + IF(TRIM(R4713)="",0,LEN(R4713)-LEN(SUBSTITUTE(R4713,",",""))+1)</f>
        <v>0</v>
      </c>
      <c r="N4713" s="242" t="str">
        <f>IF(AND(I4713&lt;&gt;0,I4713&lt;&gt;""),IF(TRIM(SUBSTITUTE(B4713,CHAR(160),""))="","",IF(ISNUMBER(MATCH(TRIM(SUBSTITUTE(B4713,CHAR(160),"")),'Look Up Values'!$B$2:$B$500,0)),"","Origin error")),"")</f>
        <v/>
      </c>
      <c r="O4713" s="242" t="str">
        <f>IF(AND(I4713&lt;&gt;0,I4713&lt;&gt;""),IF(C4713="","",IF(AND(ISNUMBER(--LEFT(C4713,FIND(" ",C4713&amp;" ")-1)),OR(LEN(LEFT(C4713,FIND(" ",C4713&amp;" ")-1))=6,LEN(LEFT(C4713,FIND(" ",C4713&amp;" ")-1))=7),OR(ISNUMBER(MATCH(LEFT(C4713,FIND(" ",C4713&amp;" ")-1),'Look Up Values'!$G$2:$G$1000,0)),ISNUMBER(MATCH(LEFT(C4713,FIND(" ",C4713&amp;" ")-1),'Look Up Values'!$AE$2:$AE$2000,0)))),"","EWC error")),"")</f>
        <v/>
      </c>
      <c r="P4713" s="242" t="str" cm="1">
        <f t="array" ref="P4713">IF(AND(I4713&lt;&gt;0,I4713&lt;&gt;""),IF(D4713="","",IF(ISNUMBER(MATCH(SUBSTITUTE(D4713," ",""),SUBSTITUTE('Look Up Values'!$S$2:$S$120," ",""),0)),"","D&amp;R error")),"")</f>
        <v/>
      </c>
      <c r="Q4713" s="242" t="str" cm="1">
        <f t="array" ref="Q4713">IF(AND(I4713&lt;&gt;0,I4713&lt;&gt;""),IF(G4713="","",IF(ISNUMBER(MATCH(SUBSTITUTE(G4713," ",""),SUBSTITUTE('Look Up Values'!$I$2:$I$10," ",""),0)),"","State error")),"")</f>
        <v/>
      </c>
      <c r="R4713" s="260" t="str">
        <f t="shared" si="147"/>
        <v/>
      </c>
    </row>
    <row r="4714" spans="1:18" ht="15.75">
      <c r="A4714" s="250">
        <v>4707</v>
      </c>
      <c r="B4714" s="198"/>
      <c r="C4714" s="25"/>
      <c r="D4714" s="25"/>
      <c r="E4714" s="25"/>
      <c r="F4714" s="25"/>
      <c r="G4714" s="26"/>
      <c r="H4714" s="27"/>
      <c r="I4714" s="28"/>
      <c r="J4714" s="430"/>
      <c r="K4714" s="48"/>
      <c r="L4714" s="457" t="str">
        <f t="shared" si="146"/>
        <v/>
      </c>
      <c r="M4714" s="245" cm="1">
        <f t="array" ref="M4714">SUMPRODUCT(--(N4714:Q4714&lt;&gt;"")) + IF(TRIM(R4714)="",0,LEN(R4714)-LEN(SUBSTITUTE(R4714,",",""))+1)</f>
        <v>0</v>
      </c>
      <c r="N4714" s="242" t="str">
        <f>IF(AND(I4714&lt;&gt;0,I4714&lt;&gt;""),IF(TRIM(SUBSTITUTE(B4714,CHAR(160),""))="","",IF(ISNUMBER(MATCH(TRIM(SUBSTITUTE(B4714,CHAR(160),"")),'Look Up Values'!$B$2:$B$500,0)),"","Origin error")),"")</f>
        <v/>
      </c>
      <c r="O4714" s="242" t="str">
        <f>IF(AND(I4714&lt;&gt;0,I4714&lt;&gt;""),IF(C4714="","",IF(AND(ISNUMBER(--LEFT(C4714,FIND(" ",C4714&amp;" ")-1)),OR(LEN(LEFT(C4714,FIND(" ",C4714&amp;" ")-1))=6,LEN(LEFT(C4714,FIND(" ",C4714&amp;" ")-1))=7),OR(ISNUMBER(MATCH(LEFT(C4714,FIND(" ",C4714&amp;" ")-1),'Look Up Values'!$G$2:$G$1000,0)),ISNUMBER(MATCH(LEFT(C4714,FIND(" ",C4714&amp;" ")-1),'Look Up Values'!$AE$2:$AE$2000,0)))),"","EWC error")),"")</f>
        <v/>
      </c>
      <c r="P4714" s="242" t="str" cm="1">
        <f t="array" ref="P4714">IF(AND(I4714&lt;&gt;0,I4714&lt;&gt;""),IF(D4714="","",IF(ISNUMBER(MATCH(SUBSTITUTE(D4714," ",""),SUBSTITUTE('Look Up Values'!$S$2:$S$120," ",""),0)),"","D&amp;R error")),"")</f>
        <v/>
      </c>
      <c r="Q4714" s="242" t="str" cm="1">
        <f t="array" ref="Q4714">IF(AND(I4714&lt;&gt;0,I4714&lt;&gt;""),IF(G4714="","",IF(ISNUMBER(MATCH(SUBSTITUTE(G4714," ",""),SUBSTITUTE('Look Up Values'!$I$2:$I$10," ",""),0)),"","State error")),"")</f>
        <v/>
      </c>
      <c r="R4714" s="260" t="str">
        <f t="shared" si="147"/>
        <v/>
      </c>
    </row>
    <row r="4715" spans="1:18" ht="15.75">
      <c r="A4715" s="250">
        <v>4708</v>
      </c>
      <c r="B4715" s="198"/>
      <c r="C4715" s="25"/>
      <c r="D4715" s="25"/>
      <c r="E4715" s="25"/>
      <c r="F4715" s="25"/>
      <c r="G4715" s="26"/>
      <c r="H4715" s="27"/>
      <c r="I4715" s="28"/>
      <c r="J4715" s="430"/>
      <c r="K4715" s="48"/>
      <c r="L4715" s="457" t="str">
        <f t="shared" si="146"/>
        <v/>
      </c>
      <c r="M4715" s="245" cm="1">
        <f t="array" ref="M4715">SUMPRODUCT(--(N4715:Q4715&lt;&gt;"")) + IF(TRIM(R4715)="",0,LEN(R4715)-LEN(SUBSTITUTE(R4715,",",""))+1)</f>
        <v>0</v>
      </c>
      <c r="N4715" s="242" t="str">
        <f>IF(AND(I4715&lt;&gt;0,I4715&lt;&gt;""),IF(TRIM(SUBSTITUTE(B4715,CHAR(160),""))="","",IF(ISNUMBER(MATCH(TRIM(SUBSTITUTE(B4715,CHAR(160),"")),'Look Up Values'!$B$2:$B$500,0)),"","Origin error")),"")</f>
        <v/>
      </c>
      <c r="O4715" s="242" t="str">
        <f>IF(AND(I4715&lt;&gt;0,I4715&lt;&gt;""),IF(C4715="","",IF(AND(ISNUMBER(--LEFT(C4715,FIND(" ",C4715&amp;" ")-1)),OR(LEN(LEFT(C4715,FIND(" ",C4715&amp;" ")-1))=6,LEN(LEFT(C4715,FIND(" ",C4715&amp;" ")-1))=7),OR(ISNUMBER(MATCH(LEFT(C4715,FIND(" ",C4715&amp;" ")-1),'Look Up Values'!$G$2:$G$1000,0)),ISNUMBER(MATCH(LEFT(C4715,FIND(" ",C4715&amp;" ")-1),'Look Up Values'!$AE$2:$AE$2000,0)))),"","EWC error")),"")</f>
        <v/>
      </c>
      <c r="P4715" s="242" t="str" cm="1">
        <f t="array" ref="P4715">IF(AND(I4715&lt;&gt;0,I4715&lt;&gt;""),IF(D4715="","",IF(ISNUMBER(MATCH(SUBSTITUTE(D4715," ",""),SUBSTITUTE('Look Up Values'!$S$2:$S$120," ",""),0)),"","D&amp;R error")),"")</f>
        <v/>
      </c>
      <c r="Q4715" s="242" t="str" cm="1">
        <f t="array" ref="Q4715">IF(AND(I4715&lt;&gt;0,I4715&lt;&gt;""),IF(G4715="","",IF(ISNUMBER(MATCH(SUBSTITUTE(G4715," ",""),SUBSTITUTE('Look Up Values'!$I$2:$I$10," ",""),0)),"","State error")),"")</f>
        <v/>
      </c>
      <c r="R4715" s="260" t="str">
        <f t="shared" si="147"/>
        <v/>
      </c>
    </row>
    <row r="4716" spans="1:18" ht="15.75">
      <c r="A4716" s="250">
        <v>4709</v>
      </c>
      <c r="B4716" s="198"/>
      <c r="C4716" s="25"/>
      <c r="D4716" s="25"/>
      <c r="E4716" s="25"/>
      <c r="F4716" s="25"/>
      <c r="G4716" s="26"/>
      <c r="H4716" s="27"/>
      <c r="I4716" s="28"/>
      <c r="J4716" s="430"/>
      <c r="K4716" s="48"/>
      <c r="L4716" s="457" t="str">
        <f t="shared" si="146"/>
        <v/>
      </c>
      <c r="M4716" s="245" cm="1">
        <f t="array" ref="M4716">SUMPRODUCT(--(N4716:Q4716&lt;&gt;"")) + IF(TRIM(R4716)="",0,LEN(R4716)-LEN(SUBSTITUTE(R4716,",",""))+1)</f>
        <v>0</v>
      </c>
      <c r="N4716" s="242" t="str">
        <f>IF(AND(I4716&lt;&gt;0,I4716&lt;&gt;""),IF(TRIM(SUBSTITUTE(B4716,CHAR(160),""))="","",IF(ISNUMBER(MATCH(TRIM(SUBSTITUTE(B4716,CHAR(160),"")),'Look Up Values'!$B$2:$B$500,0)),"","Origin error")),"")</f>
        <v/>
      </c>
      <c r="O4716" s="242" t="str">
        <f>IF(AND(I4716&lt;&gt;0,I4716&lt;&gt;""),IF(C4716="","",IF(AND(ISNUMBER(--LEFT(C4716,FIND(" ",C4716&amp;" ")-1)),OR(LEN(LEFT(C4716,FIND(" ",C4716&amp;" ")-1))=6,LEN(LEFT(C4716,FIND(" ",C4716&amp;" ")-1))=7),OR(ISNUMBER(MATCH(LEFT(C4716,FIND(" ",C4716&amp;" ")-1),'Look Up Values'!$G$2:$G$1000,0)),ISNUMBER(MATCH(LEFT(C4716,FIND(" ",C4716&amp;" ")-1),'Look Up Values'!$AE$2:$AE$2000,0)))),"","EWC error")),"")</f>
        <v/>
      </c>
      <c r="P4716" s="242" t="str" cm="1">
        <f t="array" ref="P4716">IF(AND(I4716&lt;&gt;0,I4716&lt;&gt;""),IF(D4716="","",IF(ISNUMBER(MATCH(SUBSTITUTE(D4716," ",""),SUBSTITUTE('Look Up Values'!$S$2:$S$120," ",""),0)),"","D&amp;R error")),"")</f>
        <v/>
      </c>
      <c r="Q4716" s="242" t="str" cm="1">
        <f t="array" ref="Q4716">IF(AND(I4716&lt;&gt;0,I4716&lt;&gt;""),IF(G4716="","",IF(ISNUMBER(MATCH(SUBSTITUTE(G4716," ",""),SUBSTITUTE('Look Up Values'!$I$2:$I$10," ",""),0)),"","State error")),"")</f>
        <v/>
      </c>
      <c r="R4716" s="260" t="str">
        <f t="shared" si="147"/>
        <v/>
      </c>
    </row>
    <row r="4717" spans="1:18" ht="15.75">
      <c r="A4717" s="250">
        <v>4710</v>
      </c>
      <c r="B4717" s="198"/>
      <c r="C4717" s="25"/>
      <c r="D4717" s="25"/>
      <c r="E4717" s="25"/>
      <c r="F4717" s="25"/>
      <c r="G4717" s="26"/>
      <c r="H4717" s="27"/>
      <c r="I4717" s="28"/>
      <c r="J4717" s="430"/>
      <c r="K4717" s="48"/>
      <c r="L4717" s="457" t="str">
        <f t="shared" si="146"/>
        <v/>
      </c>
      <c r="M4717" s="245" cm="1">
        <f t="array" ref="M4717">SUMPRODUCT(--(N4717:Q4717&lt;&gt;"")) + IF(TRIM(R4717)="",0,LEN(R4717)-LEN(SUBSTITUTE(R4717,",",""))+1)</f>
        <v>0</v>
      </c>
      <c r="N4717" s="242" t="str">
        <f>IF(AND(I4717&lt;&gt;0,I4717&lt;&gt;""),IF(TRIM(SUBSTITUTE(B4717,CHAR(160),""))="","",IF(ISNUMBER(MATCH(TRIM(SUBSTITUTE(B4717,CHAR(160),"")),'Look Up Values'!$B$2:$B$500,0)),"","Origin error")),"")</f>
        <v/>
      </c>
      <c r="O4717" s="242" t="str">
        <f>IF(AND(I4717&lt;&gt;0,I4717&lt;&gt;""),IF(C4717="","",IF(AND(ISNUMBER(--LEFT(C4717,FIND(" ",C4717&amp;" ")-1)),OR(LEN(LEFT(C4717,FIND(" ",C4717&amp;" ")-1))=6,LEN(LEFT(C4717,FIND(" ",C4717&amp;" ")-1))=7),OR(ISNUMBER(MATCH(LEFT(C4717,FIND(" ",C4717&amp;" ")-1),'Look Up Values'!$G$2:$G$1000,0)),ISNUMBER(MATCH(LEFT(C4717,FIND(" ",C4717&amp;" ")-1),'Look Up Values'!$AE$2:$AE$2000,0)))),"","EWC error")),"")</f>
        <v/>
      </c>
      <c r="P4717" s="242" t="str" cm="1">
        <f t="array" ref="P4717">IF(AND(I4717&lt;&gt;0,I4717&lt;&gt;""),IF(D4717="","",IF(ISNUMBER(MATCH(SUBSTITUTE(D4717," ",""),SUBSTITUTE('Look Up Values'!$S$2:$S$120," ",""),0)),"","D&amp;R error")),"")</f>
        <v/>
      </c>
      <c r="Q4717" s="242" t="str" cm="1">
        <f t="array" ref="Q4717">IF(AND(I4717&lt;&gt;0,I4717&lt;&gt;""),IF(G4717="","",IF(ISNUMBER(MATCH(SUBSTITUTE(G4717," ",""),SUBSTITUTE('Look Up Values'!$I$2:$I$10," ",""),0)),"","State error")),"")</f>
        <v/>
      </c>
      <c r="R4717" s="260" t="str">
        <f t="shared" si="147"/>
        <v/>
      </c>
    </row>
    <row r="4718" spans="1:18" ht="15.75">
      <c r="A4718" s="250">
        <v>4711</v>
      </c>
      <c r="B4718" s="198"/>
      <c r="C4718" s="25"/>
      <c r="D4718" s="25"/>
      <c r="E4718" s="25"/>
      <c r="F4718" s="25"/>
      <c r="G4718" s="26"/>
      <c r="H4718" s="27"/>
      <c r="I4718" s="28"/>
      <c r="J4718" s="430"/>
      <c r="K4718" s="48"/>
      <c r="L4718" s="457" t="str">
        <f t="shared" si="146"/>
        <v/>
      </c>
      <c r="M4718" s="245" cm="1">
        <f t="array" ref="M4718">SUMPRODUCT(--(N4718:Q4718&lt;&gt;"")) + IF(TRIM(R4718)="",0,LEN(R4718)-LEN(SUBSTITUTE(R4718,",",""))+1)</f>
        <v>0</v>
      </c>
      <c r="N4718" s="242" t="str">
        <f>IF(AND(I4718&lt;&gt;0,I4718&lt;&gt;""),IF(TRIM(SUBSTITUTE(B4718,CHAR(160),""))="","",IF(ISNUMBER(MATCH(TRIM(SUBSTITUTE(B4718,CHAR(160),"")),'Look Up Values'!$B$2:$B$500,0)),"","Origin error")),"")</f>
        <v/>
      </c>
      <c r="O4718" s="242" t="str">
        <f>IF(AND(I4718&lt;&gt;0,I4718&lt;&gt;""),IF(C4718="","",IF(AND(ISNUMBER(--LEFT(C4718,FIND(" ",C4718&amp;" ")-1)),OR(LEN(LEFT(C4718,FIND(" ",C4718&amp;" ")-1))=6,LEN(LEFT(C4718,FIND(" ",C4718&amp;" ")-1))=7),OR(ISNUMBER(MATCH(LEFT(C4718,FIND(" ",C4718&amp;" ")-1),'Look Up Values'!$G$2:$G$1000,0)),ISNUMBER(MATCH(LEFT(C4718,FIND(" ",C4718&amp;" ")-1),'Look Up Values'!$AE$2:$AE$2000,0)))),"","EWC error")),"")</f>
        <v/>
      </c>
      <c r="P4718" s="242" t="str" cm="1">
        <f t="array" ref="P4718">IF(AND(I4718&lt;&gt;0,I4718&lt;&gt;""),IF(D4718="","",IF(ISNUMBER(MATCH(SUBSTITUTE(D4718," ",""),SUBSTITUTE('Look Up Values'!$S$2:$S$120," ",""),0)),"","D&amp;R error")),"")</f>
        <v/>
      </c>
      <c r="Q4718" s="242" t="str" cm="1">
        <f t="array" ref="Q4718">IF(AND(I4718&lt;&gt;0,I4718&lt;&gt;""),IF(G4718="","",IF(ISNUMBER(MATCH(SUBSTITUTE(G4718," ",""),SUBSTITUTE('Look Up Values'!$I$2:$I$10," ",""),0)),"","State error")),"")</f>
        <v/>
      </c>
      <c r="R4718" s="260" t="str">
        <f t="shared" si="147"/>
        <v/>
      </c>
    </row>
    <row r="4719" spans="1:18" ht="15.75">
      <c r="A4719" s="250">
        <v>4712</v>
      </c>
      <c r="B4719" s="198"/>
      <c r="C4719" s="25"/>
      <c r="D4719" s="25"/>
      <c r="E4719" s="25"/>
      <c r="F4719" s="25"/>
      <c r="G4719" s="26"/>
      <c r="H4719" s="27"/>
      <c r="I4719" s="28"/>
      <c r="J4719" s="430"/>
      <c r="K4719" s="48"/>
      <c r="L4719" s="457" t="str">
        <f t="shared" si="146"/>
        <v/>
      </c>
      <c r="M4719" s="245" cm="1">
        <f t="array" ref="M4719">SUMPRODUCT(--(N4719:Q4719&lt;&gt;"")) + IF(TRIM(R4719)="",0,LEN(R4719)-LEN(SUBSTITUTE(R4719,",",""))+1)</f>
        <v>0</v>
      </c>
      <c r="N4719" s="242" t="str">
        <f>IF(AND(I4719&lt;&gt;0,I4719&lt;&gt;""),IF(TRIM(SUBSTITUTE(B4719,CHAR(160),""))="","",IF(ISNUMBER(MATCH(TRIM(SUBSTITUTE(B4719,CHAR(160),"")),'Look Up Values'!$B$2:$B$500,0)),"","Origin error")),"")</f>
        <v/>
      </c>
      <c r="O4719" s="242" t="str">
        <f>IF(AND(I4719&lt;&gt;0,I4719&lt;&gt;""),IF(C4719="","",IF(AND(ISNUMBER(--LEFT(C4719,FIND(" ",C4719&amp;" ")-1)),OR(LEN(LEFT(C4719,FIND(" ",C4719&amp;" ")-1))=6,LEN(LEFT(C4719,FIND(" ",C4719&amp;" ")-1))=7),OR(ISNUMBER(MATCH(LEFT(C4719,FIND(" ",C4719&amp;" ")-1),'Look Up Values'!$G$2:$G$1000,0)),ISNUMBER(MATCH(LEFT(C4719,FIND(" ",C4719&amp;" ")-1),'Look Up Values'!$AE$2:$AE$2000,0)))),"","EWC error")),"")</f>
        <v/>
      </c>
      <c r="P4719" s="242" t="str" cm="1">
        <f t="array" ref="P4719">IF(AND(I4719&lt;&gt;0,I4719&lt;&gt;""),IF(D4719="","",IF(ISNUMBER(MATCH(SUBSTITUTE(D4719," ",""),SUBSTITUTE('Look Up Values'!$S$2:$S$120," ",""),0)),"","D&amp;R error")),"")</f>
        <v/>
      </c>
      <c r="Q4719" s="242" t="str" cm="1">
        <f t="array" ref="Q4719">IF(AND(I4719&lt;&gt;0,I4719&lt;&gt;""),IF(G4719="","",IF(ISNUMBER(MATCH(SUBSTITUTE(G4719," ",""),SUBSTITUTE('Look Up Values'!$I$2:$I$10," ",""),0)),"","State error")),"")</f>
        <v/>
      </c>
      <c r="R4719" s="260" t="str">
        <f t="shared" si="147"/>
        <v/>
      </c>
    </row>
    <row r="4720" spans="1:18" ht="15.75">
      <c r="A4720" s="250">
        <v>4713</v>
      </c>
      <c r="B4720" s="198"/>
      <c r="C4720" s="25"/>
      <c r="D4720" s="25"/>
      <c r="E4720" s="25"/>
      <c r="F4720" s="25"/>
      <c r="G4720" s="26"/>
      <c r="H4720" s="27"/>
      <c r="I4720" s="28"/>
      <c r="J4720" s="430"/>
      <c r="K4720" s="48"/>
      <c r="L4720" s="457" t="str">
        <f t="shared" si="146"/>
        <v/>
      </c>
      <c r="M4720" s="245" cm="1">
        <f t="array" ref="M4720">SUMPRODUCT(--(N4720:Q4720&lt;&gt;"")) + IF(TRIM(R4720)="",0,LEN(R4720)-LEN(SUBSTITUTE(R4720,",",""))+1)</f>
        <v>0</v>
      </c>
      <c r="N4720" s="242" t="str">
        <f>IF(AND(I4720&lt;&gt;0,I4720&lt;&gt;""),IF(TRIM(SUBSTITUTE(B4720,CHAR(160),""))="","",IF(ISNUMBER(MATCH(TRIM(SUBSTITUTE(B4720,CHAR(160),"")),'Look Up Values'!$B$2:$B$500,0)),"","Origin error")),"")</f>
        <v/>
      </c>
      <c r="O4720" s="242" t="str">
        <f>IF(AND(I4720&lt;&gt;0,I4720&lt;&gt;""),IF(C4720="","",IF(AND(ISNUMBER(--LEFT(C4720,FIND(" ",C4720&amp;" ")-1)),OR(LEN(LEFT(C4720,FIND(" ",C4720&amp;" ")-1))=6,LEN(LEFT(C4720,FIND(" ",C4720&amp;" ")-1))=7),OR(ISNUMBER(MATCH(LEFT(C4720,FIND(" ",C4720&amp;" ")-1),'Look Up Values'!$G$2:$G$1000,0)),ISNUMBER(MATCH(LEFT(C4720,FIND(" ",C4720&amp;" ")-1),'Look Up Values'!$AE$2:$AE$2000,0)))),"","EWC error")),"")</f>
        <v/>
      </c>
      <c r="P4720" s="242" t="str" cm="1">
        <f t="array" ref="P4720">IF(AND(I4720&lt;&gt;0,I4720&lt;&gt;""),IF(D4720="","",IF(ISNUMBER(MATCH(SUBSTITUTE(D4720," ",""),SUBSTITUTE('Look Up Values'!$S$2:$S$120," ",""),0)),"","D&amp;R error")),"")</f>
        <v/>
      </c>
      <c r="Q4720" s="242" t="str" cm="1">
        <f t="array" ref="Q4720">IF(AND(I4720&lt;&gt;0,I4720&lt;&gt;""),IF(G4720="","",IF(ISNUMBER(MATCH(SUBSTITUTE(G4720," ",""),SUBSTITUTE('Look Up Values'!$I$2:$I$10," ",""),0)),"","State error")),"")</f>
        <v/>
      </c>
      <c r="R4720" s="260" t="str">
        <f t="shared" si="147"/>
        <v/>
      </c>
    </row>
    <row r="4721" spans="1:18" ht="15.75">
      <c r="A4721" s="250">
        <v>4714</v>
      </c>
      <c r="B4721" s="198"/>
      <c r="C4721" s="25"/>
      <c r="D4721" s="25"/>
      <c r="E4721" s="25"/>
      <c r="F4721" s="25"/>
      <c r="G4721" s="26"/>
      <c r="H4721" s="27"/>
      <c r="I4721" s="28"/>
      <c r="J4721" s="430"/>
      <c r="K4721" s="48"/>
      <c r="L4721" s="457" t="str">
        <f t="shared" si="146"/>
        <v/>
      </c>
      <c r="M4721" s="245" cm="1">
        <f t="array" ref="M4721">SUMPRODUCT(--(N4721:Q4721&lt;&gt;"")) + IF(TRIM(R4721)="",0,LEN(R4721)-LEN(SUBSTITUTE(R4721,",",""))+1)</f>
        <v>0</v>
      </c>
      <c r="N4721" s="242" t="str">
        <f>IF(AND(I4721&lt;&gt;0,I4721&lt;&gt;""),IF(TRIM(SUBSTITUTE(B4721,CHAR(160),""))="","",IF(ISNUMBER(MATCH(TRIM(SUBSTITUTE(B4721,CHAR(160),"")),'Look Up Values'!$B$2:$B$500,0)),"","Origin error")),"")</f>
        <v/>
      </c>
      <c r="O4721" s="242" t="str">
        <f>IF(AND(I4721&lt;&gt;0,I4721&lt;&gt;""),IF(C4721="","",IF(AND(ISNUMBER(--LEFT(C4721,FIND(" ",C4721&amp;" ")-1)),OR(LEN(LEFT(C4721,FIND(" ",C4721&amp;" ")-1))=6,LEN(LEFT(C4721,FIND(" ",C4721&amp;" ")-1))=7),OR(ISNUMBER(MATCH(LEFT(C4721,FIND(" ",C4721&amp;" ")-1),'Look Up Values'!$G$2:$G$1000,0)),ISNUMBER(MATCH(LEFT(C4721,FIND(" ",C4721&amp;" ")-1),'Look Up Values'!$AE$2:$AE$2000,0)))),"","EWC error")),"")</f>
        <v/>
      </c>
      <c r="P4721" s="242" t="str" cm="1">
        <f t="array" ref="P4721">IF(AND(I4721&lt;&gt;0,I4721&lt;&gt;""),IF(D4721="","",IF(ISNUMBER(MATCH(SUBSTITUTE(D4721," ",""),SUBSTITUTE('Look Up Values'!$S$2:$S$120," ",""),0)),"","D&amp;R error")),"")</f>
        <v/>
      </c>
      <c r="Q4721" s="242" t="str" cm="1">
        <f t="array" ref="Q4721">IF(AND(I4721&lt;&gt;0,I4721&lt;&gt;""),IF(G4721="","",IF(ISNUMBER(MATCH(SUBSTITUTE(G4721," ",""),SUBSTITUTE('Look Up Values'!$I$2:$I$10," ",""),0)),"","State error")),"")</f>
        <v/>
      </c>
      <c r="R4721" s="260" t="str">
        <f t="shared" si="147"/>
        <v/>
      </c>
    </row>
    <row r="4722" spans="1:18" ht="15.75">
      <c r="A4722" s="250">
        <v>4715</v>
      </c>
      <c r="B4722" s="198"/>
      <c r="C4722" s="25"/>
      <c r="D4722" s="25"/>
      <c r="E4722" s="25"/>
      <c r="F4722" s="25"/>
      <c r="G4722" s="26"/>
      <c r="H4722" s="27"/>
      <c r="I4722" s="28"/>
      <c r="J4722" s="430"/>
      <c r="K4722" s="48"/>
      <c r="L4722" s="457" t="str">
        <f t="shared" si="146"/>
        <v/>
      </c>
      <c r="M4722" s="245" cm="1">
        <f t="array" ref="M4722">SUMPRODUCT(--(N4722:Q4722&lt;&gt;"")) + IF(TRIM(R4722)="",0,LEN(R4722)-LEN(SUBSTITUTE(R4722,",",""))+1)</f>
        <v>0</v>
      </c>
      <c r="N4722" s="242" t="str">
        <f>IF(AND(I4722&lt;&gt;0,I4722&lt;&gt;""),IF(TRIM(SUBSTITUTE(B4722,CHAR(160),""))="","",IF(ISNUMBER(MATCH(TRIM(SUBSTITUTE(B4722,CHAR(160),"")),'Look Up Values'!$B$2:$B$500,0)),"","Origin error")),"")</f>
        <v/>
      </c>
      <c r="O4722" s="242" t="str">
        <f>IF(AND(I4722&lt;&gt;0,I4722&lt;&gt;""),IF(C4722="","",IF(AND(ISNUMBER(--LEFT(C4722,FIND(" ",C4722&amp;" ")-1)),OR(LEN(LEFT(C4722,FIND(" ",C4722&amp;" ")-1))=6,LEN(LEFT(C4722,FIND(" ",C4722&amp;" ")-1))=7),OR(ISNUMBER(MATCH(LEFT(C4722,FIND(" ",C4722&amp;" ")-1),'Look Up Values'!$G$2:$G$1000,0)),ISNUMBER(MATCH(LEFT(C4722,FIND(" ",C4722&amp;" ")-1),'Look Up Values'!$AE$2:$AE$2000,0)))),"","EWC error")),"")</f>
        <v/>
      </c>
      <c r="P4722" s="242" t="str" cm="1">
        <f t="array" ref="P4722">IF(AND(I4722&lt;&gt;0,I4722&lt;&gt;""),IF(D4722="","",IF(ISNUMBER(MATCH(SUBSTITUTE(D4722," ",""),SUBSTITUTE('Look Up Values'!$S$2:$S$120," ",""),0)),"","D&amp;R error")),"")</f>
        <v/>
      </c>
      <c r="Q4722" s="242" t="str" cm="1">
        <f t="array" ref="Q4722">IF(AND(I4722&lt;&gt;0,I4722&lt;&gt;""),IF(G4722="","",IF(ISNUMBER(MATCH(SUBSTITUTE(G4722," ",""),SUBSTITUTE('Look Up Values'!$I$2:$I$10," ",""),0)),"","State error")),"")</f>
        <v/>
      </c>
      <c r="R4722" s="260" t="str">
        <f t="shared" si="147"/>
        <v/>
      </c>
    </row>
    <row r="4723" spans="1:18" ht="15.75">
      <c r="A4723" s="250">
        <v>4716</v>
      </c>
      <c r="B4723" s="198"/>
      <c r="C4723" s="25"/>
      <c r="D4723" s="25"/>
      <c r="E4723" s="25"/>
      <c r="F4723" s="25"/>
      <c r="G4723" s="26"/>
      <c r="H4723" s="27"/>
      <c r="I4723" s="28"/>
      <c r="J4723" s="430"/>
      <c r="K4723" s="48"/>
      <c r="L4723" s="457" t="str">
        <f t="shared" si="146"/>
        <v/>
      </c>
      <c r="M4723" s="245" cm="1">
        <f t="array" ref="M4723">SUMPRODUCT(--(N4723:Q4723&lt;&gt;"")) + IF(TRIM(R4723)="",0,LEN(R4723)-LEN(SUBSTITUTE(R4723,",",""))+1)</f>
        <v>0</v>
      </c>
      <c r="N4723" s="242" t="str">
        <f>IF(AND(I4723&lt;&gt;0,I4723&lt;&gt;""),IF(TRIM(SUBSTITUTE(B4723,CHAR(160),""))="","",IF(ISNUMBER(MATCH(TRIM(SUBSTITUTE(B4723,CHAR(160),"")),'Look Up Values'!$B$2:$B$500,0)),"","Origin error")),"")</f>
        <v/>
      </c>
      <c r="O4723" s="242" t="str">
        <f>IF(AND(I4723&lt;&gt;0,I4723&lt;&gt;""),IF(C4723="","",IF(AND(ISNUMBER(--LEFT(C4723,FIND(" ",C4723&amp;" ")-1)),OR(LEN(LEFT(C4723,FIND(" ",C4723&amp;" ")-1))=6,LEN(LEFT(C4723,FIND(" ",C4723&amp;" ")-1))=7),OR(ISNUMBER(MATCH(LEFT(C4723,FIND(" ",C4723&amp;" ")-1),'Look Up Values'!$G$2:$G$1000,0)),ISNUMBER(MATCH(LEFT(C4723,FIND(" ",C4723&amp;" ")-1),'Look Up Values'!$AE$2:$AE$2000,0)))),"","EWC error")),"")</f>
        <v/>
      </c>
      <c r="P4723" s="242" t="str" cm="1">
        <f t="array" ref="P4723">IF(AND(I4723&lt;&gt;0,I4723&lt;&gt;""),IF(D4723="","",IF(ISNUMBER(MATCH(SUBSTITUTE(D4723," ",""),SUBSTITUTE('Look Up Values'!$S$2:$S$120," ",""),0)),"","D&amp;R error")),"")</f>
        <v/>
      </c>
      <c r="Q4723" s="242" t="str" cm="1">
        <f t="array" ref="Q4723">IF(AND(I4723&lt;&gt;0,I4723&lt;&gt;""),IF(G4723="","",IF(ISNUMBER(MATCH(SUBSTITUTE(G4723," ",""),SUBSTITUTE('Look Up Values'!$I$2:$I$10," ",""),0)),"","State error")),"")</f>
        <v/>
      </c>
      <c r="R4723" s="260" t="str">
        <f t="shared" si="147"/>
        <v/>
      </c>
    </row>
    <row r="4724" spans="1:18" ht="15.75">
      <c r="A4724" s="250">
        <v>4717</v>
      </c>
      <c r="B4724" s="198"/>
      <c r="C4724" s="25"/>
      <c r="D4724" s="25"/>
      <c r="E4724" s="25"/>
      <c r="F4724" s="25"/>
      <c r="G4724" s="26"/>
      <c r="H4724" s="27"/>
      <c r="I4724" s="28"/>
      <c r="J4724" s="430"/>
      <c r="K4724" s="48"/>
      <c r="L4724" s="457" t="str">
        <f t="shared" si="146"/>
        <v/>
      </c>
      <c r="M4724" s="245" cm="1">
        <f t="array" ref="M4724">SUMPRODUCT(--(N4724:Q4724&lt;&gt;"")) + IF(TRIM(R4724)="",0,LEN(R4724)-LEN(SUBSTITUTE(R4724,",",""))+1)</f>
        <v>0</v>
      </c>
      <c r="N4724" s="242" t="str">
        <f>IF(AND(I4724&lt;&gt;0,I4724&lt;&gt;""),IF(TRIM(SUBSTITUTE(B4724,CHAR(160),""))="","",IF(ISNUMBER(MATCH(TRIM(SUBSTITUTE(B4724,CHAR(160),"")),'Look Up Values'!$B$2:$B$500,0)),"","Origin error")),"")</f>
        <v/>
      </c>
      <c r="O4724" s="242" t="str">
        <f>IF(AND(I4724&lt;&gt;0,I4724&lt;&gt;""),IF(C4724="","",IF(AND(ISNUMBER(--LEFT(C4724,FIND(" ",C4724&amp;" ")-1)),OR(LEN(LEFT(C4724,FIND(" ",C4724&amp;" ")-1))=6,LEN(LEFT(C4724,FIND(" ",C4724&amp;" ")-1))=7),OR(ISNUMBER(MATCH(LEFT(C4724,FIND(" ",C4724&amp;" ")-1),'Look Up Values'!$G$2:$G$1000,0)),ISNUMBER(MATCH(LEFT(C4724,FIND(" ",C4724&amp;" ")-1),'Look Up Values'!$AE$2:$AE$2000,0)))),"","EWC error")),"")</f>
        <v/>
      </c>
      <c r="P4724" s="242" t="str" cm="1">
        <f t="array" ref="P4724">IF(AND(I4724&lt;&gt;0,I4724&lt;&gt;""),IF(D4724="","",IF(ISNUMBER(MATCH(SUBSTITUTE(D4724," ",""),SUBSTITUTE('Look Up Values'!$S$2:$S$120," ",""),0)),"","D&amp;R error")),"")</f>
        <v/>
      </c>
      <c r="Q4724" s="242" t="str" cm="1">
        <f t="array" ref="Q4724">IF(AND(I4724&lt;&gt;0,I4724&lt;&gt;""),IF(G4724="","",IF(ISNUMBER(MATCH(SUBSTITUTE(G4724," ",""),SUBSTITUTE('Look Up Values'!$I$2:$I$10," ",""),0)),"","State error")),"")</f>
        <v/>
      </c>
      <c r="R4724" s="260" t="str">
        <f t="shared" si="147"/>
        <v/>
      </c>
    </row>
    <row r="4725" spans="1:18" ht="15.75">
      <c r="A4725" s="250">
        <v>4718</v>
      </c>
      <c r="B4725" s="198"/>
      <c r="C4725" s="25"/>
      <c r="D4725" s="25"/>
      <c r="E4725" s="25"/>
      <c r="F4725" s="25"/>
      <c r="G4725" s="26"/>
      <c r="H4725" s="27"/>
      <c r="I4725" s="28"/>
      <c r="J4725" s="430"/>
      <c r="K4725" s="48"/>
      <c r="L4725" s="457" t="str">
        <f t="shared" si="146"/>
        <v/>
      </c>
      <c r="M4725" s="245" cm="1">
        <f t="array" ref="M4725">SUMPRODUCT(--(N4725:Q4725&lt;&gt;"")) + IF(TRIM(R4725)="",0,LEN(R4725)-LEN(SUBSTITUTE(R4725,",",""))+1)</f>
        <v>0</v>
      </c>
      <c r="N4725" s="242" t="str">
        <f>IF(AND(I4725&lt;&gt;0,I4725&lt;&gt;""),IF(TRIM(SUBSTITUTE(B4725,CHAR(160),""))="","",IF(ISNUMBER(MATCH(TRIM(SUBSTITUTE(B4725,CHAR(160),"")),'Look Up Values'!$B$2:$B$500,0)),"","Origin error")),"")</f>
        <v/>
      </c>
      <c r="O4725" s="242" t="str">
        <f>IF(AND(I4725&lt;&gt;0,I4725&lt;&gt;""),IF(C4725="","",IF(AND(ISNUMBER(--LEFT(C4725,FIND(" ",C4725&amp;" ")-1)),OR(LEN(LEFT(C4725,FIND(" ",C4725&amp;" ")-1))=6,LEN(LEFT(C4725,FIND(" ",C4725&amp;" ")-1))=7),OR(ISNUMBER(MATCH(LEFT(C4725,FIND(" ",C4725&amp;" ")-1),'Look Up Values'!$G$2:$G$1000,0)),ISNUMBER(MATCH(LEFT(C4725,FIND(" ",C4725&amp;" ")-1),'Look Up Values'!$AE$2:$AE$2000,0)))),"","EWC error")),"")</f>
        <v/>
      </c>
      <c r="P4725" s="242" t="str" cm="1">
        <f t="array" ref="P4725">IF(AND(I4725&lt;&gt;0,I4725&lt;&gt;""),IF(D4725="","",IF(ISNUMBER(MATCH(SUBSTITUTE(D4725," ",""),SUBSTITUTE('Look Up Values'!$S$2:$S$120," ",""),0)),"","D&amp;R error")),"")</f>
        <v/>
      </c>
      <c r="Q4725" s="242" t="str" cm="1">
        <f t="array" ref="Q4725">IF(AND(I4725&lt;&gt;0,I4725&lt;&gt;""),IF(G4725="","",IF(ISNUMBER(MATCH(SUBSTITUTE(G4725," ",""),SUBSTITUTE('Look Up Values'!$I$2:$I$10," ",""),0)),"","State error")),"")</f>
        <v/>
      </c>
      <c r="R4725" s="260" t="str">
        <f t="shared" si="147"/>
        <v/>
      </c>
    </row>
    <row r="4726" spans="1:18" ht="15.75">
      <c r="A4726" s="250">
        <v>4719</v>
      </c>
      <c r="B4726" s="198"/>
      <c r="C4726" s="25"/>
      <c r="D4726" s="25"/>
      <c r="E4726" s="25"/>
      <c r="F4726" s="25"/>
      <c r="G4726" s="26"/>
      <c r="H4726" s="27"/>
      <c r="I4726" s="28"/>
      <c r="J4726" s="430"/>
      <c r="K4726" s="48"/>
      <c r="L4726" s="457" t="str">
        <f t="shared" si="146"/>
        <v/>
      </c>
      <c r="M4726" s="245" cm="1">
        <f t="array" ref="M4726">SUMPRODUCT(--(N4726:Q4726&lt;&gt;"")) + IF(TRIM(R4726)="",0,LEN(R4726)-LEN(SUBSTITUTE(R4726,",",""))+1)</f>
        <v>0</v>
      </c>
      <c r="N4726" s="242" t="str">
        <f>IF(AND(I4726&lt;&gt;0,I4726&lt;&gt;""),IF(TRIM(SUBSTITUTE(B4726,CHAR(160),""))="","",IF(ISNUMBER(MATCH(TRIM(SUBSTITUTE(B4726,CHAR(160),"")),'Look Up Values'!$B$2:$B$500,0)),"","Origin error")),"")</f>
        <v/>
      </c>
      <c r="O4726" s="242" t="str">
        <f>IF(AND(I4726&lt;&gt;0,I4726&lt;&gt;""),IF(C4726="","",IF(AND(ISNUMBER(--LEFT(C4726,FIND(" ",C4726&amp;" ")-1)),OR(LEN(LEFT(C4726,FIND(" ",C4726&amp;" ")-1))=6,LEN(LEFT(C4726,FIND(" ",C4726&amp;" ")-1))=7),OR(ISNUMBER(MATCH(LEFT(C4726,FIND(" ",C4726&amp;" ")-1),'Look Up Values'!$G$2:$G$1000,0)),ISNUMBER(MATCH(LEFT(C4726,FIND(" ",C4726&amp;" ")-1),'Look Up Values'!$AE$2:$AE$2000,0)))),"","EWC error")),"")</f>
        <v/>
      </c>
      <c r="P4726" s="242" t="str" cm="1">
        <f t="array" ref="P4726">IF(AND(I4726&lt;&gt;0,I4726&lt;&gt;""),IF(D4726="","",IF(ISNUMBER(MATCH(SUBSTITUTE(D4726," ",""),SUBSTITUTE('Look Up Values'!$S$2:$S$120," ",""),0)),"","D&amp;R error")),"")</f>
        <v/>
      </c>
      <c r="Q4726" s="242" t="str" cm="1">
        <f t="array" ref="Q4726">IF(AND(I4726&lt;&gt;0,I4726&lt;&gt;""),IF(G4726="","",IF(ISNUMBER(MATCH(SUBSTITUTE(G4726," ",""),SUBSTITUTE('Look Up Values'!$I$2:$I$10," ",""),0)),"","State error")),"")</f>
        <v/>
      </c>
      <c r="R4726" s="260" t="str">
        <f t="shared" si="147"/>
        <v/>
      </c>
    </row>
    <row r="4727" spans="1:18" ht="15.75">
      <c r="A4727" s="250">
        <v>4720</v>
      </c>
      <c r="B4727" s="198"/>
      <c r="C4727" s="25"/>
      <c r="D4727" s="25"/>
      <c r="E4727" s="25"/>
      <c r="F4727" s="25"/>
      <c r="G4727" s="26"/>
      <c r="H4727" s="27"/>
      <c r="I4727" s="28"/>
      <c r="J4727" s="430"/>
      <c r="K4727" s="48"/>
      <c r="L4727" s="457" t="str">
        <f t="shared" si="146"/>
        <v/>
      </c>
      <c r="M4727" s="245" cm="1">
        <f t="array" ref="M4727">SUMPRODUCT(--(N4727:Q4727&lt;&gt;"")) + IF(TRIM(R4727)="",0,LEN(R4727)-LEN(SUBSTITUTE(R4727,",",""))+1)</f>
        <v>0</v>
      </c>
      <c r="N4727" s="242" t="str">
        <f>IF(AND(I4727&lt;&gt;0,I4727&lt;&gt;""),IF(TRIM(SUBSTITUTE(B4727,CHAR(160),""))="","",IF(ISNUMBER(MATCH(TRIM(SUBSTITUTE(B4727,CHAR(160),"")),'Look Up Values'!$B$2:$B$500,0)),"","Origin error")),"")</f>
        <v/>
      </c>
      <c r="O4727" s="242" t="str">
        <f>IF(AND(I4727&lt;&gt;0,I4727&lt;&gt;""),IF(C4727="","",IF(AND(ISNUMBER(--LEFT(C4727,FIND(" ",C4727&amp;" ")-1)),OR(LEN(LEFT(C4727,FIND(" ",C4727&amp;" ")-1))=6,LEN(LEFT(C4727,FIND(" ",C4727&amp;" ")-1))=7),OR(ISNUMBER(MATCH(LEFT(C4727,FIND(" ",C4727&amp;" ")-1),'Look Up Values'!$G$2:$G$1000,0)),ISNUMBER(MATCH(LEFT(C4727,FIND(" ",C4727&amp;" ")-1),'Look Up Values'!$AE$2:$AE$2000,0)))),"","EWC error")),"")</f>
        <v/>
      </c>
      <c r="P4727" s="242" t="str" cm="1">
        <f t="array" ref="P4727">IF(AND(I4727&lt;&gt;0,I4727&lt;&gt;""),IF(D4727="","",IF(ISNUMBER(MATCH(SUBSTITUTE(D4727," ",""),SUBSTITUTE('Look Up Values'!$S$2:$S$120," ",""),0)),"","D&amp;R error")),"")</f>
        <v/>
      </c>
      <c r="Q4727" s="242" t="str" cm="1">
        <f t="array" ref="Q4727">IF(AND(I4727&lt;&gt;0,I4727&lt;&gt;""),IF(G4727="","",IF(ISNUMBER(MATCH(SUBSTITUTE(G4727," ",""),SUBSTITUTE('Look Up Values'!$I$2:$I$10," ",""),0)),"","State error")),"")</f>
        <v/>
      </c>
      <c r="R4727" s="260" t="str">
        <f t="shared" si="147"/>
        <v/>
      </c>
    </row>
    <row r="4728" spans="1:18" ht="15.75">
      <c r="A4728" s="250">
        <v>4721</v>
      </c>
      <c r="B4728" s="198"/>
      <c r="C4728" s="25"/>
      <c r="D4728" s="25"/>
      <c r="E4728" s="25"/>
      <c r="F4728" s="25"/>
      <c r="G4728" s="26"/>
      <c r="H4728" s="27"/>
      <c r="I4728" s="28"/>
      <c r="J4728" s="430"/>
      <c r="K4728" s="48"/>
      <c r="L4728" s="457" t="str">
        <f t="shared" si="146"/>
        <v/>
      </c>
      <c r="M4728" s="245" cm="1">
        <f t="array" ref="M4728">SUMPRODUCT(--(N4728:Q4728&lt;&gt;"")) + IF(TRIM(R4728)="",0,LEN(R4728)-LEN(SUBSTITUTE(R4728,",",""))+1)</f>
        <v>0</v>
      </c>
      <c r="N4728" s="242" t="str">
        <f>IF(AND(I4728&lt;&gt;0,I4728&lt;&gt;""),IF(TRIM(SUBSTITUTE(B4728,CHAR(160),""))="","",IF(ISNUMBER(MATCH(TRIM(SUBSTITUTE(B4728,CHAR(160),"")),'Look Up Values'!$B$2:$B$500,0)),"","Origin error")),"")</f>
        <v/>
      </c>
      <c r="O4728" s="242" t="str">
        <f>IF(AND(I4728&lt;&gt;0,I4728&lt;&gt;""),IF(C4728="","",IF(AND(ISNUMBER(--LEFT(C4728,FIND(" ",C4728&amp;" ")-1)),OR(LEN(LEFT(C4728,FIND(" ",C4728&amp;" ")-1))=6,LEN(LEFT(C4728,FIND(" ",C4728&amp;" ")-1))=7),OR(ISNUMBER(MATCH(LEFT(C4728,FIND(" ",C4728&amp;" ")-1),'Look Up Values'!$G$2:$G$1000,0)),ISNUMBER(MATCH(LEFT(C4728,FIND(" ",C4728&amp;" ")-1),'Look Up Values'!$AE$2:$AE$2000,0)))),"","EWC error")),"")</f>
        <v/>
      </c>
      <c r="P4728" s="242" t="str" cm="1">
        <f t="array" ref="P4728">IF(AND(I4728&lt;&gt;0,I4728&lt;&gt;""),IF(D4728="","",IF(ISNUMBER(MATCH(SUBSTITUTE(D4728," ",""),SUBSTITUTE('Look Up Values'!$S$2:$S$120," ",""),0)),"","D&amp;R error")),"")</f>
        <v/>
      </c>
      <c r="Q4728" s="242" t="str" cm="1">
        <f t="array" ref="Q4728">IF(AND(I4728&lt;&gt;0,I4728&lt;&gt;""),IF(G4728="","",IF(ISNUMBER(MATCH(SUBSTITUTE(G4728," ",""),SUBSTITUTE('Look Up Values'!$I$2:$I$10," ",""),0)),"","State error")),"")</f>
        <v/>
      </c>
      <c r="R4728" s="260" t="str">
        <f t="shared" si="147"/>
        <v/>
      </c>
    </row>
    <row r="4729" spans="1:18" ht="15.75">
      <c r="A4729" s="250">
        <v>4722</v>
      </c>
      <c r="B4729" s="198"/>
      <c r="C4729" s="25"/>
      <c r="D4729" s="25"/>
      <c r="E4729" s="25"/>
      <c r="F4729" s="25"/>
      <c r="G4729" s="26"/>
      <c r="H4729" s="27"/>
      <c r="I4729" s="28"/>
      <c r="J4729" s="430"/>
      <c r="K4729" s="48"/>
      <c r="L4729" s="457" t="str">
        <f t="shared" si="146"/>
        <v/>
      </c>
      <c r="M4729" s="245" cm="1">
        <f t="array" ref="M4729">SUMPRODUCT(--(N4729:Q4729&lt;&gt;"")) + IF(TRIM(R4729)="",0,LEN(R4729)-LEN(SUBSTITUTE(R4729,",",""))+1)</f>
        <v>0</v>
      </c>
      <c r="N4729" s="242" t="str">
        <f>IF(AND(I4729&lt;&gt;0,I4729&lt;&gt;""),IF(TRIM(SUBSTITUTE(B4729,CHAR(160),""))="","",IF(ISNUMBER(MATCH(TRIM(SUBSTITUTE(B4729,CHAR(160),"")),'Look Up Values'!$B$2:$B$500,0)),"","Origin error")),"")</f>
        <v/>
      </c>
      <c r="O4729" s="242" t="str">
        <f>IF(AND(I4729&lt;&gt;0,I4729&lt;&gt;""),IF(C4729="","",IF(AND(ISNUMBER(--LEFT(C4729,FIND(" ",C4729&amp;" ")-1)),OR(LEN(LEFT(C4729,FIND(" ",C4729&amp;" ")-1))=6,LEN(LEFT(C4729,FIND(" ",C4729&amp;" ")-1))=7),OR(ISNUMBER(MATCH(LEFT(C4729,FIND(" ",C4729&amp;" ")-1),'Look Up Values'!$G$2:$G$1000,0)),ISNUMBER(MATCH(LEFT(C4729,FIND(" ",C4729&amp;" ")-1),'Look Up Values'!$AE$2:$AE$2000,0)))),"","EWC error")),"")</f>
        <v/>
      </c>
      <c r="P4729" s="242" t="str" cm="1">
        <f t="array" ref="P4729">IF(AND(I4729&lt;&gt;0,I4729&lt;&gt;""),IF(D4729="","",IF(ISNUMBER(MATCH(SUBSTITUTE(D4729," ",""),SUBSTITUTE('Look Up Values'!$S$2:$S$120," ",""),0)),"","D&amp;R error")),"")</f>
        <v/>
      </c>
      <c r="Q4729" s="242" t="str" cm="1">
        <f t="array" ref="Q4729">IF(AND(I4729&lt;&gt;0,I4729&lt;&gt;""),IF(G4729="","",IF(ISNUMBER(MATCH(SUBSTITUTE(G4729," ",""),SUBSTITUTE('Look Up Values'!$I$2:$I$10," ",""),0)),"","State error")),"")</f>
        <v/>
      </c>
      <c r="R4729" s="260" t="str">
        <f t="shared" si="147"/>
        <v/>
      </c>
    </row>
    <row r="4730" spans="1:18" ht="15.75">
      <c r="A4730" s="250">
        <v>4723</v>
      </c>
      <c r="B4730" s="198"/>
      <c r="C4730" s="25"/>
      <c r="D4730" s="25"/>
      <c r="E4730" s="25"/>
      <c r="F4730" s="25"/>
      <c r="G4730" s="26"/>
      <c r="H4730" s="27"/>
      <c r="I4730" s="28"/>
      <c r="J4730" s="430"/>
      <c r="K4730" s="48"/>
      <c r="L4730" s="457" t="str">
        <f t="shared" si="146"/>
        <v/>
      </c>
      <c r="M4730" s="245" cm="1">
        <f t="array" ref="M4730">SUMPRODUCT(--(N4730:Q4730&lt;&gt;"")) + IF(TRIM(R4730)="",0,LEN(R4730)-LEN(SUBSTITUTE(R4730,",",""))+1)</f>
        <v>0</v>
      </c>
      <c r="N4730" s="242" t="str">
        <f>IF(AND(I4730&lt;&gt;0,I4730&lt;&gt;""),IF(TRIM(SUBSTITUTE(B4730,CHAR(160),""))="","",IF(ISNUMBER(MATCH(TRIM(SUBSTITUTE(B4730,CHAR(160),"")),'Look Up Values'!$B$2:$B$500,0)),"","Origin error")),"")</f>
        <v/>
      </c>
      <c r="O4730" s="242" t="str">
        <f>IF(AND(I4730&lt;&gt;0,I4730&lt;&gt;""),IF(C4730="","",IF(AND(ISNUMBER(--LEFT(C4730,FIND(" ",C4730&amp;" ")-1)),OR(LEN(LEFT(C4730,FIND(" ",C4730&amp;" ")-1))=6,LEN(LEFT(C4730,FIND(" ",C4730&amp;" ")-1))=7),OR(ISNUMBER(MATCH(LEFT(C4730,FIND(" ",C4730&amp;" ")-1),'Look Up Values'!$G$2:$G$1000,0)),ISNUMBER(MATCH(LEFT(C4730,FIND(" ",C4730&amp;" ")-1),'Look Up Values'!$AE$2:$AE$2000,0)))),"","EWC error")),"")</f>
        <v/>
      </c>
      <c r="P4730" s="242" t="str" cm="1">
        <f t="array" ref="P4730">IF(AND(I4730&lt;&gt;0,I4730&lt;&gt;""),IF(D4730="","",IF(ISNUMBER(MATCH(SUBSTITUTE(D4730," ",""),SUBSTITUTE('Look Up Values'!$S$2:$S$120," ",""),0)),"","D&amp;R error")),"")</f>
        <v/>
      </c>
      <c r="Q4730" s="242" t="str" cm="1">
        <f t="array" ref="Q4730">IF(AND(I4730&lt;&gt;0,I4730&lt;&gt;""),IF(G4730="","",IF(ISNUMBER(MATCH(SUBSTITUTE(G4730," ",""),SUBSTITUTE('Look Up Values'!$I$2:$I$10," ",""),0)),"","State error")),"")</f>
        <v/>
      </c>
      <c r="R4730" s="260" t="str">
        <f t="shared" si="147"/>
        <v/>
      </c>
    </row>
    <row r="4731" spans="1:18" ht="15.75">
      <c r="A4731" s="250">
        <v>4724</v>
      </c>
      <c r="B4731" s="198"/>
      <c r="C4731" s="25"/>
      <c r="D4731" s="25"/>
      <c r="E4731" s="25"/>
      <c r="F4731" s="25"/>
      <c r="G4731" s="26"/>
      <c r="H4731" s="27"/>
      <c r="I4731" s="28"/>
      <c r="J4731" s="430"/>
      <c r="K4731" s="48"/>
      <c r="L4731" s="457" t="str">
        <f t="shared" si="146"/>
        <v/>
      </c>
      <c r="M4731" s="245" cm="1">
        <f t="array" ref="M4731">SUMPRODUCT(--(N4731:Q4731&lt;&gt;"")) + IF(TRIM(R4731)="",0,LEN(R4731)-LEN(SUBSTITUTE(R4731,",",""))+1)</f>
        <v>0</v>
      </c>
      <c r="N4731" s="242" t="str">
        <f>IF(AND(I4731&lt;&gt;0,I4731&lt;&gt;""),IF(TRIM(SUBSTITUTE(B4731,CHAR(160),""))="","",IF(ISNUMBER(MATCH(TRIM(SUBSTITUTE(B4731,CHAR(160),"")),'Look Up Values'!$B$2:$B$500,0)),"","Origin error")),"")</f>
        <v/>
      </c>
      <c r="O4731" s="242" t="str">
        <f>IF(AND(I4731&lt;&gt;0,I4731&lt;&gt;""),IF(C4731="","",IF(AND(ISNUMBER(--LEFT(C4731,FIND(" ",C4731&amp;" ")-1)),OR(LEN(LEFT(C4731,FIND(" ",C4731&amp;" ")-1))=6,LEN(LEFT(C4731,FIND(" ",C4731&amp;" ")-1))=7),OR(ISNUMBER(MATCH(LEFT(C4731,FIND(" ",C4731&amp;" ")-1),'Look Up Values'!$G$2:$G$1000,0)),ISNUMBER(MATCH(LEFT(C4731,FIND(" ",C4731&amp;" ")-1),'Look Up Values'!$AE$2:$AE$2000,0)))),"","EWC error")),"")</f>
        <v/>
      </c>
      <c r="P4731" s="242" t="str" cm="1">
        <f t="array" ref="P4731">IF(AND(I4731&lt;&gt;0,I4731&lt;&gt;""),IF(D4731="","",IF(ISNUMBER(MATCH(SUBSTITUTE(D4731," ",""),SUBSTITUTE('Look Up Values'!$S$2:$S$120," ",""),0)),"","D&amp;R error")),"")</f>
        <v/>
      </c>
      <c r="Q4731" s="242" t="str" cm="1">
        <f t="array" ref="Q4731">IF(AND(I4731&lt;&gt;0,I4731&lt;&gt;""),IF(G4731="","",IF(ISNUMBER(MATCH(SUBSTITUTE(G4731," ",""),SUBSTITUTE('Look Up Values'!$I$2:$I$10," ",""),0)),"","State error")),"")</f>
        <v/>
      </c>
      <c r="R4731" s="260" t="str">
        <f t="shared" si="147"/>
        <v/>
      </c>
    </row>
    <row r="4732" spans="1:18" ht="15.75">
      <c r="A4732" s="250">
        <v>4725</v>
      </c>
      <c r="B4732" s="198"/>
      <c r="C4732" s="25"/>
      <c r="D4732" s="25"/>
      <c r="E4732" s="25"/>
      <c r="F4732" s="25"/>
      <c r="G4732" s="26"/>
      <c r="H4732" s="27"/>
      <c r="I4732" s="28"/>
      <c r="J4732" s="430"/>
      <c r="K4732" s="48"/>
      <c r="L4732" s="457" t="str">
        <f t="shared" si="146"/>
        <v/>
      </c>
      <c r="M4732" s="245" cm="1">
        <f t="array" ref="M4732">SUMPRODUCT(--(N4732:Q4732&lt;&gt;"")) + IF(TRIM(R4732)="",0,LEN(R4732)-LEN(SUBSTITUTE(R4732,",",""))+1)</f>
        <v>0</v>
      </c>
      <c r="N4732" s="242" t="str">
        <f>IF(AND(I4732&lt;&gt;0,I4732&lt;&gt;""),IF(TRIM(SUBSTITUTE(B4732,CHAR(160),""))="","",IF(ISNUMBER(MATCH(TRIM(SUBSTITUTE(B4732,CHAR(160),"")),'Look Up Values'!$B$2:$B$500,0)),"","Origin error")),"")</f>
        <v/>
      </c>
      <c r="O4732" s="242" t="str">
        <f>IF(AND(I4732&lt;&gt;0,I4732&lt;&gt;""),IF(C4732="","",IF(AND(ISNUMBER(--LEFT(C4732,FIND(" ",C4732&amp;" ")-1)),OR(LEN(LEFT(C4732,FIND(" ",C4732&amp;" ")-1))=6,LEN(LEFT(C4732,FIND(" ",C4732&amp;" ")-1))=7),OR(ISNUMBER(MATCH(LEFT(C4732,FIND(" ",C4732&amp;" ")-1),'Look Up Values'!$G$2:$G$1000,0)),ISNUMBER(MATCH(LEFT(C4732,FIND(" ",C4732&amp;" ")-1),'Look Up Values'!$AE$2:$AE$2000,0)))),"","EWC error")),"")</f>
        <v/>
      </c>
      <c r="P4732" s="242" t="str" cm="1">
        <f t="array" ref="P4732">IF(AND(I4732&lt;&gt;0,I4732&lt;&gt;""),IF(D4732="","",IF(ISNUMBER(MATCH(SUBSTITUTE(D4732," ",""),SUBSTITUTE('Look Up Values'!$S$2:$S$120," ",""),0)),"","D&amp;R error")),"")</f>
        <v/>
      </c>
      <c r="Q4732" s="242" t="str" cm="1">
        <f t="array" ref="Q4732">IF(AND(I4732&lt;&gt;0,I4732&lt;&gt;""),IF(G4732="","",IF(ISNUMBER(MATCH(SUBSTITUTE(G4732," ",""),SUBSTITUTE('Look Up Values'!$I$2:$I$10," ",""),0)),"","State error")),"")</f>
        <v/>
      </c>
      <c r="R4732" s="260" t="str">
        <f t="shared" si="147"/>
        <v/>
      </c>
    </row>
    <row r="4733" spans="1:18" ht="15.75">
      <c r="A4733" s="250">
        <v>4726</v>
      </c>
      <c r="B4733" s="198"/>
      <c r="C4733" s="25"/>
      <c r="D4733" s="25"/>
      <c r="E4733" s="25"/>
      <c r="F4733" s="25"/>
      <c r="G4733" s="26"/>
      <c r="H4733" s="27"/>
      <c r="I4733" s="28"/>
      <c r="J4733" s="430"/>
      <c r="K4733" s="48"/>
      <c r="L4733" s="457" t="str">
        <f t="shared" si="146"/>
        <v/>
      </c>
      <c r="M4733" s="245" cm="1">
        <f t="array" ref="M4733">SUMPRODUCT(--(N4733:Q4733&lt;&gt;"")) + IF(TRIM(R4733)="",0,LEN(R4733)-LEN(SUBSTITUTE(R4733,",",""))+1)</f>
        <v>0</v>
      </c>
      <c r="N4733" s="242" t="str">
        <f>IF(AND(I4733&lt;&gt;0,I4733&lt;&gt;""),IF(TRIM(SUBSTITUTE(B4733,CHAR(160),""))="","",IF(ISNUMBER(MATCH(TRIM(SUBSTITUTE(B4733,CHAR(160),"")),'Look Up Values'!$B$2:$B$500,0)),"","Origin error")),"")</f>
        <v/>
      </c>
      <c r="O4733" s="242" t="str">
        <f>IF(AND(I4733&lt;&gt;0,I4733&lt;&gt;""),IF(C4733="","",IF(AND(ISNUMBER(--LEFT(C4733,FIND(" ",C4733&amp;" ")-1)),OR(LEN(LEFT(C4733,FIND(" ",C4733&amp;" ")-1))=6,LEN(LEFT(C4733,FIND(" ",C4733&amp;" ")-1))=7),OR(ISNUMBER(MATCH(LEFT(C4733,FIND(" ",C4733&amp;" ")-1),'Look Up Values'!$G$2:$G$1000,0)),ISNUMBER(MATCH(LEFT(C4733,FIND(" ",C4733&amp;" ")-1),'Look Up Values'!$AE$2:$AE$2000,0)))),"","EWC error")),"")</f>
        <v/>
      </c>
      <c r="P4733" s="242" t="str" cm="1">
        <f t="array" ref="P4733">IF(AND(I4733&lt;&gt;0,I4733&lt;&gt;""),IF(D4733="","",IF(ISNUMBER(MATCH(SUBSTITUTE(D4733," ",""),SUBSTITUTE('Look Up Values'!$S$2:$S$120," ",""),0)),"","D&amp;R error")),"")</f>
        <v/>
      </c>
      <c r="Q4733" s="242" t="str" cm="1">
        <f t="array" ref="Q4733">IF(AND(I4733&lt;&gt;0,I4733&lt;&gt;""),IF(G4733="","",IF(ISNUMBER(MATCH(SUBSTITUTE(G4733," ",""),SUBSTITUTE('Look Up Values'!$I$2:$I$10," ",""),0)),"","State error")),"")</f>
        <v/>
      </c>
      <c r="R4733" s="260" t="str">
        <f t="shared" si="147"/>
        <v/>
      </c>
    </row>
    <row r="4734" spans="1:18" ht="15.75">
      <c r="A4734" s="250">
        <v>4727</v>
      </c>
      <c r="B4734" s="198"/>
      <c r="C4734" s="25"/>
      <c r="D4734" s="25"/>
      <c r="E4734" s="25"/>
      <c r="F4734" s="25"/>
      <c r="G4734" s="26"/>
      <c r="H4734" s="27"/>
      <c r="I4734" s="28"/>
      <c r="J4734" s="430"/>
      <c r="K4734" s="48"/>
      <c r="L4734" s="457" t="str">
        <f t="shared" si="146"/>
        <v/>
      </c>
      <c r="M4734" s="245" cm="1">
        <f t="array" ref="M4734">SUMPRODUCT(--(N4734:Q4734&lt;&gt;"")) + IF(TRIM(R4734)="",0,LEN(R4734)-LEN(SUBSTITUTE(R4734,",",""))+1)</f>
        <v>0</v>
      </c>
      <c r="N4734" s="242" t="str">
        <f>IF(AND(I4734&lt;&gt;0,I4734&lt;&gt;""),IF(TRIM(SUBSTITUTE(B4734,CHAR(160),""))="","",IF(ISNUMBER(MATCH(TRIM(SUBSTITUTE(B4734,CHAR(160),"")),'Look Up Values'!$B$2:$B$500,0)),"","Origin error")),"")</f>
        <v/>
      </c>
      <c r="O4734" s="242" t="str">
        <f>IF(AND(I4734&lt;&gt;0,I4734&lt;&gt;""),IF(C4734="","",IF(AND(ISNUMBER(--LEFT(C4734,FIND(" ",C4734&amp;" ")-1)),OR(LEN(LEFT(C4734,FIND(" ",C4734&amp;" ")-1))=6,LEN(LEFT(C4734,FIND(" ",C4734&amp;" ")-1))=7),OR(ISNUMBER(MATCH(LEFT(C4734,FIND(" ",C4734&amp;" ")-1),'Look Up Values'!$G$2:$G$1000,0)),ISNUMBER(MATCH(LEFT(C4734,FIND(" ",C4734&amp;" ")-1),'Look Up Values'!$AE$2:$AE$2000,0)))),"","EWC error")),"")</f>
        <v/>
      </c>
      <c r="P4734" s="242" t="str" cm="1">
        <f t="array" ref="P4734">IF(AND(I4734&lt;&gt;0,I4734&lt;&gt;""),IF(D4734="","",IF(ISNUMBER(MATCH(SUBSTITUTE(D4734," ",""),SUBSTITUTE('Look Up Values'!$S$2:$S$120," ",""),0)),"","D&amp;R error")),"")</f>
        <v/>
      </c>
      <c r="Q4734" s="242" t="str" cm="1">
        <f t="array" ref="Q4734">IF(AND(I4734&lt;&gt;0,I4734&lt;&gt;""),IF(G4734="","",IF(ISNUMBER(MATCH(SUBSTITUTE(G4734," ",""),SUBSTITUTE('Look Up Values'!$I$2:$I$10," ",""),0)),"","State error")),"")</f>
        <v/>
      </c>
      <c r="R4734" s="260" t="str">
        <f t="shared" si="147"/>
        <v/>
      </c>
    </row>
    <row r="4735" spans="1:18" ht="15.75">
      <c r="A4735" s="250">
        <v>4728</v>
      </c>
      <c r="B4735" s="198"/>
      <c r="C4735" s="25"/>
      <c r="D4735" s="25"/>
      <c r="E4735" s="25"/>
      <c r="F4735" s="25"/>
      <c r="G4735" s="26"/>
      <c r="H4735" s="27"/>
      <c r="I4735" s="28"/>
      <c r="J4735" s="430"/>
      <c r="K4735" s="48"/>
      <c r="L4735" s="457" t="str">
        <f t="shared" si="146"/>
        <v/>
      </c>
      <c r="M4735" s="245" cm="1">
        <f t="array" ref="M4735">SUMPRODUCT(--(N4735:Q4735&lt;&gt;"")) + IF(TRIM(R4735)="",0,LEN(R4735)-LEN(SUBSTITUTE(R4735,",",""))+1)</f>
        <v>0</v>
      </c>
      <c r="N4735" s="242" t="str">
        <f>IF(AND(I4735&lt;&gt;0,I4735&lt;&gt;""),IF(TRIM(SUBSTITUTE(B4735,CHAR(160),""))="","",IF(ISNUMBER(MATCH(TRIM(SUBSTITUTE(B4735,CHAR(160),"")),'Look Up Values'!$B$2:$B$500,0)),"","Origin error")),"")</f>
        <v/>
      </c>
      <c r="O4735" s="242" t="str">
        <f>IF(AND(I4735&lt;&gt;0,I4735&lt;&gt;""),IF(C4735="","",IF(AND(ISNUMBER(--LEFT(C4735,FIND(" ",C4735&amp;" ")-1)),OR(LEN(LEFT(C4735,FIND(" ",C4735&amp;" ")-1))=6,LEN(LEFT(C4735,FIND(" ",C4735&amp;" ")-1))=7),OR(ISNUMBER(MATCH(LEFT(C4735,FIND(" ",C4735&amp;" ")-1),'Look Up Values'!$G$2:$G$1000,0)),ISNUMBER(MATCH(LEFT(C4735,FIND(" ",C4735&amp;" ")-1),'Look Up Values'!$AE$2:$AE$2000,0)))),"","EWC error")),"")</f>
        <v/>
      </c>
      <c r="P4735" s="242" t="str" cm="1">
        <f t="array" ref="P4735">IF(AND(I4735&lt;&gt;0,I4735&lt;&gt;""),IF(D4735="","",IF(ISNUMBER(MATCH(SUBSTITUTE(D4735," ",""),SUBSTITUTE('Look Up Values'!$S$2:$S$120," ",""),0)),"","D&amp;R error")),"")</f>
        <v/>
      </c>
      <c r="Q4735" s="242" t="str" cm="1">
        <f t="array" ref="Q4735">IF(AND(I4735&lt;&gt;0,I4735&lt;&gt;""),IF(G4735="","",IF(ISNUMBER(MATCH(SUBSTITUTE(G4735," ",""),SUBSTITUTE('Look Up Values'!$I$2:$I$10," ",""),0)),"","State error")),"")</f>
        <v/>
      </c>
      <c r="R4735" s="260" t="str">
        <f t="shared" si="147"/>
        <v/>
      </c>
    </row>
    <row r="4736" spans="1:18" ht="15.75">
      <c r="A4736" s="250">
        <v>4729</v>
      </c>
      <c r="B4736" s="198"/>
      <c r="C4736" s="25"/>
      <c r="D4736" s="25"/>
      <c r="E4736" s="25"/>
      <c r="F4736" s="25"/>
      <c r="G4736" s="26"/>
      <c r="H4736" s="27"/>
      <c r="I4736" s="28"/>
      <c r="J4736" s="430"/>
      <c r="K4736" s="48"/>
      <c r="L4736" s="457" t="str">
        <f t="shared" si="146"/>
        <v/>
      </c>
      <c r="M4736" s="245" cm="1">
        <f t="array" ref="M4736">SUMPRODUCT(--(N4736:Q4736&lt;&gt;"")) + IF(TRIM(R4736)="",0,LEN(R4736)-LEN(SUBSTITUTE(R4736,",",""))+1)</f>
        <v>0</v>
      </c>
      <c r="N4736" s="242" t="str">
        <f>IF(AND(I4736&lt;&gt;0,I4736&lt;&gt;""),IF(TRIM(SUBSTITUTE(B4736,CHAR(160),""))="","",IF(ISNUMBER(MATCH(TRIM(SUBSTITUTE(B4736,CHAR(160),"")),'Look Up Values'!$B$2:$B$500,0)),"","Origin error")),"")</f>
        <v/>
      </c>
      <c r="O4736" s="242" t="str">
        <f>IF(AND(I4736&lt;&gt;0,I4736&lt;&gt;""),IF(C4736="","",IF(AND(ISNUMBER(--LEFT(C4736,FIND(" ",C4736&amp;" ")-1)),OR(LEN(LEFT(C4736,FIND(" ",C4736&amp;" ")-1))=6,LEN(LEFT(C4736,FIND(" ",C4736&amp;" ")-1))=7),OR(ISNUMBER(MATCH(LEFT(C4736,FIND(" ",C4736&amp;" ")-1),'Look Up Values'!$G$2:$G$1000,0)),ISNUMBER(MATCH(LEFT(C4736,FIND(" ",C4736&amp;" ")-1),'Look Up Values'!$AE$2:$AE$2000,0)))),"","EWC error")),"")</f>
        <v/>
      </c>
      <c r="P4736" s="242" t="str" cm="1">
        <f t="array" ref="P4736">IF(AND(I4736&lt;&gt;0,I4736&lt;&gt;""),IF(D4736="","",IF(ISNUMBER(MATCH(SUBSTITUTE(D4736," ",""),SUBSTITUTE('Look Up Values'!$S$2:$S$120," ",""),0)),"","D&amp;R error")),"")</f>
        <v/>
      </c>
      <c r="Q4736" s="242" t="str" cm="1">
        <f t="array" ref="Q4736">IF(AND(I4736&lt;&gt;0,I4736&lt;&gt;""),IF(G4736="","",IF(ISNUMBER(MATCH(SUBSTITUTE(G4736," ",""),SUBSTITUTE('Look Up Values'!$I$2:$I$10," ",""),0)),"","State error")),"")</f>
        <v/>
      </c>
      <c r="R4736" s="260" t="str">
        <f t="shared" si="147"/>
        <v/>
      </c>
    </row>
    <row r="4737" spans="1:18" ht="15.75">
      <c r="A4737" s="250">
        <v>4730</v>
      </c>
      <c r="B4737" s="198"/>
      <c r="C4737" s="25"/>
      <c r="D4737" s="25"/>
      <c r="E4737" s="25"/>
      <c r="F4737" s="25"/>
      <c r="G4737" s="26"/>
      <c r="H4737" s="27"/>
      <c r="I4737" s="28"/>
      <c r="J4737" s="430"/>
      <c r="K4737" s="48"/>
      <c r="L4737" s="457" t="str">
        <f t="shared" si="146"/>
        <v/>
      </c>
      <c r="M4737" s="245" cm="1">
        <f t="array" ref="M4737">SUMPRODUCT(--(N4737:Q4737&lt;&gt;"")) + IF(TRIM(R4737)="",0,LEN(R4737)-LEN(SUBSTITUTE(R4737,",",""))+1)</f>
        <v>0</v>
      </c>
      <c r="N4737" s="242" t="str">
        <f>IF(AND(I4737&lt;&gt;0,I4737&lt;&gt;""),IF(TRIM(SUBSTITUTE(B4737,CHAR(160),""))="","",IF(ISNUMBER(MATCH(TRIM(SUBSTITUTE(B4737,CHAR(160),"")),'Look Up Values'!$B$2:$B$500,0)),"","Origin error")),"")</f>
        <v/>
      </c>
      <c r="O4737" s="242" t="str">
        <f>IF(AND(I4737&lt;&gt;0,I4737&lt;&gt;""),IF(C4737="","",IF(AND(ISNUMBER(--LEFT(C4737,FIND(" ",C4737&amp;" ")-1)),OR(LEN(LEFT(C4737,FIND(" ",C4737&amp;" ")-1))=6,LEN(LEFT(C4737,FIND(" ",C4737&amp;" ")-1))=7),OR(ISNUMBER(MATCH(LEFT(C4737,FIND(" ",C4737&amp;" ")-1),'Look Up Values'!$G$2:$G$1000,0)),ISNUMBER(MATCH(LEFT(C4737,FIND(" ",C4737&amp;" ")-1),'Look Up Values'!$AE$2:$AE$2000,0)))),"","EWC error")),"")</f>
        <v/>
      </c>
      <c r="P4737" s="242" t="str" cm="1">
        <f t="array" ref="P4737">IF(AND(I4737&lt;&gt;0,I4737&lt;&gt;""),IF(D4737="","",IF(ISNUMBER(MATCH(SUBSTITUTE(D4737," ",""),SUBSTITUTE('Look Up Values'!$S$2:$S$120," ",""),0)),"","D&amp;R error")),"")</f>
        <v/>
      </c>
      <c r="Q4737" s="242" t="str" cm="1">
        <f t="array" ref="Q4737">IF(AND(I4737&lt;&gt;0,I4737&lt;&gt;""),IF(G4737="","",IF(ISNUMBER(MATCH(SUBSTITUTE(G4737," ",""),SUBSTITUTE('Look Up Values'!$I$2:$I$10," ",""),0)),"","State error")),"")</f>
        <v/>
      </c>
      <c r="R4737" s="260" t="str">
        <f t="shared" si="147"/>
        <v/>
      </c>
    </row>
    <row r="4738" spans="1:18" ht="15.75">
      <c r="A4738" s="250">
        <v>4731</v>
      </c>
      <c r="B4738" s="198"/>
      <c r="C4738" s="25"/>
      <c r="D4738" s="25"/>
      <c r="E4738" s="25"/>
      <c r="F4738" s="25"/>
      <c r="G4738" s="26"/>
      <c r="H4738" s="27"/>
      <c r="I4738" s="28"/>
      <c r="J4738" s="430"/>
      <c r="K4738" s="48"/>
      <c r="L4738" s="457" t="str">
        <f t="shared" si="146"/>
        <v/>
      </c>
      <c r="M4738" s="245" cm="1">
        <f t="array" ref="M4738">SUMPRODUCT(--(N4738:Q4738&lt;&gt;"")) + IF(TRIM(R4738)="",0,LEN(R4738)-LEN(SUBSTITUTE(R4738,",",""))+1)</f>
        <v>0</v>
      </c>
      <c r="N4738" s="242" t="str">
        <f>IF(AND(I4738&lt;&gt;0,I4738&lt;&gt;""),IF(TRIM(SUBSTITUTE(B4738,CHAR(160),""))="","",IF(ISNUMBER(MATCH(TRIM(SUBSTITUTE(B4738,CHAR(160),"")),'Look Up Values'!$B$2:$B$500,0)),"","Origin error")),"")</f>
        <v/>
      </c>
      <c r="O4738" s="242" t="str">
        <f>IF(AND(I4738&lt;&gt;0,I4738&lt;&gt;""),IF(C4738="","",IF(AND(ISNUMBER(--LEFT(C4738,FIND(" ",C4738&amp;" ")-1)),OR(LEN(LEFT(C4738,FIND(" ",C4738&amp;" ")-1))=6,LEN(LEFT(C4738,FIND(" ",C4738&amp;" ")-1))=7),OR(ISNUMBER(MATCH(LEFT(C4738,FIND(" ",C4738&amp;" ")-1),'Look Up Values'!$G$2:$G$1000,0)),ISNUMBER(MATCH(LEFT(C4738,FIND(" ",C4738&amp;" ")-1),'Look Up Values'!$AE$2:$AE$2000,0)))),"","EWC error")),"")</f>
        <v/>
      </c>
      <c r="P4738" s="242" t="str" cm="1">
        <f t="array" ref="P4738">IF(AND(I4738&lt;&gt;0,I4738&lt;&gt;""),IF(D4738="","",IF(ISNUMBER(MATCH(SUBSTITUTE(D4738," ",""),SUBSTITUTE('Look Up Values'!$S$2:$S$120," ",""),0)),"","D&amp;R error")),"")</f>
        <v/>
      </c>
      <c r="Q4738" s="242" t="str" cm="1">
        <f t="array" ref="Q4738">IF(AND(I4738&lt;&gt;0,I4738&lt;&gt;""),IF(G4738="","",IF(ISNUMBER(MATCH(SUBSTITUTE(G4738," ",""),SUBSTITUTE('Look Up Values'!$I$2:$I$10," ",""),0)),"","State error")),"")</f>
        <v/>
      </c>
      <c r="R4738" s="260" t="str">
        <f t="shared" si="147"/>
        <v/>
      </c>
    </row>
    <row r="4739" spans="1:18" ht="15.75">
      <c r="A4739" s="250">
        <v>4732</v>
      </c>
      <c r="B4739" s="198"/>
      <c r="C4739" s="25"/>
      <c r="D4739" s="25"/>
      <c r="E4739" s="25"/>
      <c r="F4739" s="25"/>
      <c r="G4739" s="26"/>
      <c r="H4739" s="27"/>
      <c r="I4739" s="28"/>
      <c r="J4739" s="430"/>
      <c r="K4739" s="48"/>
      <c r="L4739" s="457" t="str">
        <f t="shared" si="146"/>
        <v/>
      </c>
      <c r="M4739" s="245" cm="1">
        <f t="array" ref="M4739">SUMPRODUCT(--(N4739:Q4739&lt;&gt;"")) + IF(TRIM(R4739)="",0,LEN(R4739)-LEN(SUBSTITUTE(R4739,",",""))+1)</f>
        <v>0</v>
      </c>
      <c r="N4739" s="242" t="str">
        <f>IF(AND(I4739&lt;&gt;0,I4739&lt;&gt;""),IF(TRIM(SUBSTITUTE(B4739,CHAR(160),""))="","",IF(ISNUMBER(MATCH(TRIM(SUBSTITUTE(B4739,CHAR(160),"")),'Look Up Values'!$B$2:$B$500,0)),"","Origin error")),"")</f>
        <v/>
      </c>
      <c r="O4739" s="242" t="str">
        <f>IF(AND(I4739&lt;&gt;0,I4739&lt;&gt;""),IF(C4739="","",IF(AND(ISNUMBER(--LEFT(C4739,FIND(" ",C4739&amp;" ")-1)),OR(LEN(LEFT(C4739,FIND(" ",C4739&amp;" ")-1))=6,LEN(LEFT(C4739,FIND(" ",C4739&amp;" ")-1))=7),OR(ISNUMBER(MATCH(LEFT(C4739,FIND(" ",C4739&amp;" ")-1),'Look Up Values'!$G$2:$G$1000,0)),ISNUMBER(MATCH(LEFT(C4739,FIND(" ",C4739&amp;" ")-1),'Look Up Values'!$AE$2:$AE$2000,0)))),"","EWC error")),"")</f>
        <v/>
      </c>
      <c r="P4739" s="242" t="str" cm="1">
        <f t="array" ref="P4739">IF(AND(I4739&lt;&gt;0,I4739&lt;&gt;""),IF(D4739="","",IF(ISNUMBER(MATCH(SUBSTITUTE(D4739," ",""),SUBSTITUTE('Look Up Values'!$S$2:$S$120," ",""),0)),"","D&amp;R error")),"")</f>
        <v/>
      </c>
      <c r="Q4739" s="242" t="str" cm="1">
        <f t="array" ref="Q4739">IF(AND(I4739&lt;&gt;0,I4739&lt;&gt;""),IF(G4739="","",IF(ISNUMBER(MATCH(SUBSTITUTE(G4739," ",""),SUBSTITUTE('Look Up Values'!$I$2:$I$10," ",""),0)),"","State error")),"")</f>
        <v/>
      </c>
      <c r="R4739" s="260" t="str">
        <f t="shared" si="147"/>
        <v/>
      </c>
    </row>
    <row r="4740" spans="1:18" ht="15.75">
      <c r="A4740" s="250">
        <v>4733</v>
      </c>
      <c r="B4740" s="198"/>
      <c r="C4740" s="25"/>
      <c r="D4740" s="25"/>
      <c r="E4740" s="25"/>
      <c r="F4740" s="25"/>
      <c r="G4740" s="26"/>
      <c r="H4740" s="27"/>
      <c r="I4740" s="28"/>
      <c r="J4740" s="430"/>
      <c r="K4740" s="48"/>
      <c r="L4740" s="457" t="str">
        <f t="shared" si="146"/>
        <v/>
      </c>
      <c r="M4740" s="245" cm="1">
        <f t="array" ref="M4740">SUMPRODUCT(--(N4740:Q4740&lt;&gt;"")) + IF(TRIM(R4740)="",0,LEN(R4740)-LEN(SUBSTITUTE(R4740,",",""))+1)</f>
        <v>0</v>
      </c>
      <c r="N4740" s="242" t="str">
        <f>IF(AND(I4740&lt;&gt;0,I4740&lt;&gt;""),IF(TRIM(SUBSTITUTE(B4740,CHAR(160),""))="","",IF(ISNUMBER(MATCH(TRIM(SUBSTITUTE(B4740,CHAR(160),"")),'Look Up Values'!$B$2:$B$500,0)),"","Origin error")),"")</f>
        <v/>
      </c>
      <c r="O4740" s="242" t="str">
        <f>IF(AND(I4740&lt;&gt;0,I4740&lt;&gt;""),IF(C4740="","",IF(AND(ISNUMBER(--LEFT(C4740,FIND(" ",C4740&amp;" ")-1)),OR(LEN(LEFT(C4740,FIND(" ",C4740&amp;" ")-1))=6,LEN(LEFT(C4740,FIND(" ",C4740&amp;" ")-1))=7),OR(ISNUMBER(MATCH(LEFT(C4740,FIND(" ",C4740&amp;" ")-1),'Look Up Values'!$G$2:$G$1000,0)),ISNUMBER(MATCH(LEFT(C4740,FIND(" ",C4740&amp;" ")-1),'Look Up Values'!$AE$2:$AE$2000,0)))),"","EWC error")),"")</f>
        <v/>
      </c>
      <c r="P4740" s="242" t="str" cm="1">
        <f t="array" ref="P4740">IF(AND(I4740&lt;&gt;0,I4740&lt;&gt;""),IF(D4740="","",IF(ISNUMBER(MATCH(SUBSTITUTE(D4740," ",""),SUBSTITUTE('Look Up Values'!$S$2:$S$120," ",""),0)),"","D&amp;R error")),"")</f>
        <v/>
      </c>
      <c r="Q4740" s="242" t="str" cm="1">
        <f t="array" ref="Q4740">IF(AND(I4740&lt;&gt;0,I4740&lt;&gt;""),IF(G4740="","",IF(ISNUMBER(MATCH(SUBSTITUTE(G4740," ",""),SUBSTITUTE('Look Up Values'!$I$2:$I$10," ",""),0)),"","State error")),"")</f>
        <v/>
      </c>
      <c r="R4740" s="260" t="str">
        <f t="shared" si="147"/>
        <v/>
      </c>
    </row>
    <row r="4741" spans="1:18" ht="15.75">
      <c r="A4741" s="250">
        <v>4734</v>
      </c>
      <c r="B4741" s="198"/>
      <c r="C4741" s="25"/>
      <c r="D4741" s="25"/>
      <c r="E4741" s="25"/>
      <c r="F4741" s="25"/>
      <c r="G4741" s="26"/>
      <c r="H4741" s="27"/>
      <c r="I4741" s="28"/>
      <c r="J4741" s="430"/>
      <c r="K4741" s="48"/>
      <c r="L4741" s="457" t="str">
        <f t="shared" si="146"/>
        <v/>
      </c>
      <c r="M4741" s="245" cm="1">
        <f t="array" ref="M4741">SUMPRODUCT(--(N4741:Q4741&lt;&gt;"")) + IF(TRIM(R4741)="",0,LEN(R4741)-LEN(SUBSTITUTE(R4741,",",""))+1)</f>
        <v>0</v>
      </c>
      <c r="N4741" s="242" t="str">
        <f>IF(AND(I4741&lt;&gt;0,I4741&lt;&gt;""),IF(TRIM(SUBSTITUTE(B4741,CHAR(160),""))="","",IF(ISNUMBER(MATCH(TRIM(SUBSTITUTE(B4741,CHAR(160),"")),'Look Up Values'!$B$2:$B$500,0)),"","Origin error")),"")</f>
        <v/>
      </c>
      <c r="O4741" s="242" t="str">
        <f>IF(AND(I4741&lt;&gt;0,I4741&lt;&gt;""),IF(C4741="","",IF(AND(ISNUMBER(--LEFT(C4741,FIND(" ",C4741&amp;" ")-1)),OR(LEN(LEFT(C4741,FIND(" ",C4741&amp;" ")-1))=6,LEN(LEFT(C4741,FIND(" ",C4741&amp;" ")-1))=7),OR(ISNUMBER(MATCH(LEFT(C4741,FIND(" ",C4741&amp;" ")-1),'Look Up Values'!$G$2:$G$1000,0)),ISNUMBER(MATCH(LEFT(C4741,FIND(" ",C4741&amp;" ")-1),'Look Up Values'!$AE$2:$AE$2000,0)))),"","EWC error")),"")</f>
        <v/>
      </c>
      <c r="P4741" s="242" t="str" cm="1">
        <f t="array" ref="P4741">IF(AND(I4741&lt;&gt;0,I4741&lt;&gt;""),IF(D4741="","",IF(ISNUMBER(MATCH(SUBSTITUTE(D4741," ",""),SUBSTITUTE('Look Up Values'!$S$2:$S$120," ",""),0)),"","D&amp;R error")),"")</f>
        <v/>
      </c>
      <c r="Q4741" s="242" t="str" cm="1">
        <f t="array" ref="Q4741">IF(AND(I4741&lt;&gt;0,I4741&lt;&gt;""),IF(G4741="","",IF(ISNUMBER(MATCH(SUBSTITUTE(G4741," ",""),SUBSTITUTE('Look Up Values'!$I$2:$I$10," ",""),0)),"","State error")),"")</f>
        <v/>
      </c>
      <c r="R4741" s="260" t="str">
        <f t="shared" si="147"/>
        <v/>
      </c>
    </row>
    <row r="4742" spans="1:18" ht="15.75">
      <c r="A4742" s="250">
        <v>4735</v>
      </c>
      <c r="B4742" s="198"/>
      <c r="C4742" s="25"/>
      <c r="D4742" s="25"/>
      <c r="E4742" s="25"/>
      <c r="F4742" s="25"/>
      <c r="G4742" s="26"/>
      <c r="H4742" s="27"/>
      <c r="I4742" s="28"/>
      <c r="J4742" s="430"/>
      <c r="K4742" s="48"/>
      <c r="L4742" s="457" t="str">
        <f t="shared" si="146"/>
        <v/>
      </c>
      <c r="M4742" s="245" cm="1">
        <f t="array" ref="M4742">SUMPRODUCT(--(N4742:Q4742&lt;&gt;"")) + IF(TRIM(R4742)="",0,LEN(R4742)-LEN(SUBSTITUTE(R4742,",",""))+1)</f>
        <v>0</v>
      </c>
      <c r="N4742" s="242" t="str">
        <f>IF(AND(I4742&lt;&gt;0,I4742&lt;&gt;""),IF(TRIM(SUBSTITUTE(B4742,CHAR(160),""))="","",IF(ISNUMBER(MATCH(TRIM(SUBSTITUTE(B4742,CHAR(160),"")),'Look Up Values'!$B$2:$B$500,0)),"","Origin error")),"")</f>
        <v/>
      </c>
      <c r="O4742" s="242" t="str">
        <f>IF(AND(I4742&lt;&gt;0,I4742&lt;&gt;""),IF(C4742="","",IF(AND(ISNUMBER(--LEFT(C4742,FIND(" ",C4742&amp;" ")-1)),OR(LEN(LEFT(C4742,FIND(" ",C4742&amp;" ")-1))=6,LEN(LEFT(C4742,FIND(" ",C4742&amp;" ")-1))=7),OR(ISNUMBER(MATCH(LEFT(C4742,FIND(" ",C4742&amp;" ")-1),'Look Up Values'!$G$2:$G$1000,0)),ISNUMBER(MATCH(LEFT(C4742,FIND(" ",C4742&amp;" ")-1),'Look Up Values'!$AE$2:$AE$2000,0)))),"","EWC error")),"")</f>
        <v/>
      </c>
      <c r="P4742" s="242" t="str" cm="1">
        <f t="array" ref="P4742">IF(AND(I4742&lt;&gt;0,I4742&lt;&gt;""),IF(D4742="","",IF(ISNUMBER(MATCH(SUBSTITUTE(D4742," ",""),SUBSTITUTE('Look Up Values'!$S$2:$S$120," ",""),0)),"","D&amp;R error")),"")</f>
        <v/>
      </c>
      <c r="Q4742" s="242" t="str" cm="1">
        <f t="array" ref="Q4742">IF(AND(I4742&lt;&gt;0,I4742&lt;&gt;""),IF(G4742="","",IF(ISNUMBER(MATCH(SUBSTITUTE(G4742," ",""),SUBSTITUTE('Look Up Values'!$I$2:$I$10," ",""),0)),"","State error")),"")</f>
        <v/>
      </c>
      <c r="R4742" s="260" t="str">
        <f t="shared" si="147"/>
        <v/>
      </c>
    </row>
    <row r="4743" spans="1:18" ht="15.75">
      <c r="A4743" s="250">
        <v>4736</v>
      </c>
      <c r="B4743" s="198"/>
      <c r="C4743" s="25"/>
      <c r="D4743" s="25"/>
      <c r="E4743" s="25"/>
      <c r="F4743" s="25"/>
      <c r="G4743" s="26"/>
      <c r="H4743" s="27"/>
      <c r="I4743" s="28"/>
      <c r="J4743" s="430"/>
      <c r="K4743" s="48"/>
      <c r="L4743" s="457" t="str">
        <f t="shared" si="146"/>
        <v/>
      </c>
      <c r="M4743" s="245" cm="1">
        <f t="array" ref="M4743">SUMPRODUCT(--(N4743:Q4743&lt;&gt;"")) + IF(TRIM(R4743)="",0,LEN(R4743)-LEN(SUBSTITUTE(R4743,",",""))+1)</f>
        <v>0</v>
      </c>
      <c r="N4743" s="242" t="str">
        <f>IF(AND(I4743&lt;&gt;0,I4743&lt;&gt;""),IF(TRIM(SUBSTITUTE(B4743,CHAR(160),""))="","",IF(ISNUMBER(MATCH(TRIM(SUBSTITUTE(B4743,CHAR(160),"")),'Look Up Values'!$B$2:$B$500,0)),"","Origin error")),"")</f>
        <v/>
      </c>
      <c r="O4743" s="242" t="str">
        <f>IF(AND(I4743&lt;&gt;0,I4743&lt;&gt;""),IF(C4743="","",IF(AND(ISNUMBER(--LEFT(C4743,FIND(" ",C4743&amp;" ")-1)),OR(LEN(LEFT(C4743,FIND(" ",C4743&amp;" ")-1))=6,LEN(LEFT(C4743,FIND(" ",C4743&amp;" ")-1))=7),OR(ISNUMBER(MATCH(LEFT(C4743,FIND(" ",C4743&amp;" ")-1),'Look Up Values'!$G$2:$G$1000,0)),ISNUMBER(MATCH(LEFT(C4743,FIND(" ",C4743&amp;" ")-1),'Look Up Values'!$AE$2:$AE$2000,0)))),"","EWC error")),"")</f>
        <v/>
      </c>
      <c r="P4743" s="242" t="str" cm="1">
        <f t="array" ref="P4743">IF(AND(I4743&lt;&gt;0,I4743&lt;&gt;""),IF(D4743="","",IF(ISNUMBER(MATCH(SUBSTITUTE(D4743," ",""),SUBSTITUTE('Look Up Values'!$S$2:$S$120," ",""),0)),"","D&amp;R error")),"")</f>
        <v/>
      </c>
      <c r="Q4743" s="242" t="str" cm="1">
        <f t="array" ref="Q4743">IF(AND(I4743&lt;&gt;0,I4743&lt;&gt;""),IF(G4743="","",IF(ISNUMBER(MATCH(SUBSTITUTE(G4743," ",""),SUBSTITUTE('Look Up Values'!$I$2:$I$10," ",""),0)),"","State error")),"")</f>
        <v/>
      </c>
      <c r="R4743" s="260" t="str">
        <f t="shared" si="147"/>
        <v/>
      </c>
    </row>
    <row r="4744" spans="1:18" ht="15.75">
      <c r="A4744" s="250">
        <v>4737</v>
      </c>
      <c r="B4744" s="198"/>
      <c r="C4744" s="25"/>
      <c r="D4744" s="25"/>
      <c r="E4744" s="25"/>
      <c r="F4744" s="25"/>
      <c r="G4744" s="26"/>
      <c r="H4744" s="27"/>
      <c r="I4744" s="28"/>
      <c r="J4744" s="430"/>
      <c r="K4744" s="48"/>
      <c r="L4744" s="457" t="str">
        <f t="shared" ref="L4744:L4807" si="148">IF(IFERROR(--SUBSTITUTE(M4744,CHAR(160),""),0)&gt;0,A4744,"")</f>
        <v/>
      </c>
      <c r="M4744" s="245" cm="1">
        <f t="array" ref="M4744">SUMPRODUCT(--(N4744:Q4744&lt;&gt;"")) + IF(TRIM(R4744)="",0,LEN(R4744)-LEN(SUBSTITUTE(R4744,",",""))+1)</f>
        <v>0</v>
      </c>
      <c r="N4744" s="242" t="str">
        <f>IF(AND(I4744&lt;&gt;0,I4744&lt;&gt;""),IF(TRIM(SUBSTITUTE(B4744,CHAR(160),""))="","",IF(ISNUMBER(MATCH(TRIM(SUBSTITUTE(B4744,CHAR(160),"")),'Look Up Values'!$B$2:$B$500,0)),"","Origin error")),"")</f>
        <v/>
      </c>
      <c r="O4744" s="242" t="str">
        <f>IF(AND(I4744&lt;&gt;0,I4744&lt;&gt;""),IF(C4744="","",IF(AND(ISNUMBER(--LEFT(C4744,FIND(" ",C4744&amp;" ")-1)),OR(LEN(LEFT(C4744,FIND(" ",C4744&amp;" ")-1))=6,LEN(LEFT(C4744,FIND(" ",C4744&amp;" ")-1))=7),OR(ISNUMBER(MATCH(LEFT(C4744,FIND(" ",C4744&amp;" ")-1),'Look Up Values'!$G$2:$G$1000,0)),ISNUMBER(MATCH(LEFT(C4744,FIND(" ",C4744&amp;" ")-1),'Look Up Values'!$AE$2:$AE$2000,0)))),"","EWC error")),"")</f>
        <v/>
      </c>
      <c r="P4744" s="242" t="str" cm="1">
        <f t="array" ref="P4744">IF(AND(I4744&lt;&gt;0,I4744&lt;&gt;""),IF(D4744="","",IF(ISNUMBER(MATCH(SUBSTITUTE(D4744," ",""),SUBSTITUTE('Look Up Values'!$S$2:$S$120," ",""),0)),"","D&amp;R error")),"")</f>
        <v/>
      </c>
      <c r="Q4744" s="242" t="str" cm="1">
        <f t="array" ref="Q4744">IF(AND(I4744&lt;&gt;0,I4744&lt;&gt;""),IF(G4744="","",IF(ISNUMBER(MATCH(SUBSTITUTE(G4744," ",""),SUBSTITUTE('Look Up Values'!$I$2:$I$10," ",""),0)),"","State error")),"")</f>
        <v/>
      </c>
      <c r="R4744" s="260" t="str">
        <f t="shared" si="147"/>
        <v/>
      </c>
    </row>
    <row r="4745" spans="1:18" ht="15.75">
      <c r="A4745" s="250">
        <v>4738</v>
      </c>
      <c r="B4745" s="198"/>
      <c r="C4745" s="25"/>
      <c r="D4745" s="25"/>
      <c r="E4745" s="25"/>
      <c r="F4745" s="25"/>
      <c r="G4745" s="26"/>
      <c r="H4745" s="27"/>
      <c r="I4745" s="28"/>
      <c r="J4745" s="430"/>
      <c r="K4745" s="48"/>
      <c r="L4745" s="457" t="str">
        <f t="shared" si="148"/>
        <v/>
      </c>
      <c r="M4745" s="245" cm="1">
        <f t="array" ref="M4745">SUMPRODUCT(--(N4745:Q4745&lt;&gt;"")) + IF(TRIM(R4745)="",0,LEN(R4745)-LEN(SUBSTITUTE(R4745,",",""))+1)</f>
        <v>0</v>
      </c>
      <c r="N4745" s="242" t="str">
        <f>IF(AND(I4745&lt;&gt;0,I4745&lt;&gt;""),IF(TRIM(SUBSTITUTE(B4745,CHAR(160),""))="","",IF(ISNUMBER(MATCH(TRIM(SUBSTITUTE(B4745,CHAR(160),"")),'Look Up Values'!$B$2:$B$500,0)),"","Origin error")),"")</f>
        <v/>
      </c>
      <c r="O4745" s="242" t="str">
        <f>IF(AND(I4745&lt;&gt;0,I4745&lt;&gt;""),IF(C4745="","",IF(AND(ISNUMBER(--LEFT(C4745,FIND(" ",C4745&amp;" ")-1)),OR(LEN(LEFT(C4745,FIND(" ",C4745&amp;" ")-1))=6,LEN(LEFT(C4745,FIND(" ",C4745&amp;" ")-1))=7),OR(ISNUMBER(MATCH(LEFT(C4745,FIND(" ",C4745&amp;" ")-1),'Look Up Values'!$G$2:$G$1000,0)),ISNUMBER(MATCH(LEFT(C4745,FIND(" ",C4745&amp;" ")-1),'Look Up Values'!$AE$2:$AE$2000,0)))),"","EWC error")),"")</f>
        <v/>
      </c>
      <c r="P4745" s="242" t="str" cm="1">
        <f t="array" ref="P4745">IF(AND(I4745&lt;&gt;0,I4745&lt;&gt;""),IF(D4745="","",IF(ISNUMBER(MATCH(SUBSTITUTE(D4745," ",""),SUBSTITUTE('Look Up Values'!$S$2:$S$120," ",""),0)),"","D&amp;R error")),"")</f>
        <v/>
      </c>
      <c r="Q4745" s="242" t="str" cm="1">
        <f t="array" ref="Q4745">IF(AND(I4745&lt;&gt;0,I4745&lt;&gt;""),IF(G4745="","",IF(ISNUMBER(MATCH(SUBSTITUTE(G4745," ",""),SUBSTITUTE('Look Up Values'!$I$2:$I$10," ",""),0)),"","State error")),"")</f>
        <v/>
      </c>
      <c r="R4745" s="260" t="str">
        <f t="shared" ref="R4745:R4808" si="149">IF(OR(I4745="",I4745=0),"",IF(COUNTA(B4745,C4745,D4745,G4745,I4745)=0,"",IF(COUNTA(B4745,C4745,D4745,G4745,I4745)=5,"",LEFT(IF(TRIM(SUBSTITUTE(B4745,CHAR(160),""))="","Origin, ","")&amp;IF(TRIM(SUBSTITUTE(C4745,CHAR(160),""))="","EWC, ","")&amp;IF(TRIM(SUBSTITUTE(D4745,CHAR(160),""))="","D&amp;R, ","")&amp;IF(TRIM(SUBSTITUTE(G4745,CHAR(160),""))="","State, ",""),LEN(IF(TRIM(SUBSTITUTE(B4745,CHAR(160),""))="","Origin, ","")&amp;IF(TRIM(SUBSTITUTE(C4745,CHAR(160),""))="","EWC, ","")&amp;IF(TRIM(SUBSTITUTE(D4745,CHAR(160),""))="","D&amp;R, ","")&amp;IF(TRIM(SUBSTITUTE(G4745,CHAR(160),""))="","State, ",""))-2))))</f>
        <v/>
      </c>
    </row>
    <row r="4746" spans="1:18" ht="15.75">
      <c r="A4746" s="250">
        <v>4739</v>
      </c>
      <c r="B4746" s="198"/>
      <c r="C4746" s="25"/>
      <c r="D4746" s="25"/>
      <c r="E4746" s="25"/>
      <c r="F4746" s="25"/>
      <c r="G4746" s="26"/>
      <c r="H4746" s="27"/>
      <c r="I4746" s="28"/>
      <c r="J4746" s="430"/>
      <c r="K4746" s="48"/>
      <c r="L4746" s="457" t="str">
        <f t="shared" si="148"/>
        <v/>
      </c>
      <c r="M4746" s="245" cm="1">
        <f t="array" ref="M4746">SUMPRODUCT(--(N4746:Q4746&lt;&gt;"")) + IF(TRIM(R4746)="",0,LEN(R4746)-LEN(SUBSTITUTE(R4746,",",""))+1)</f>
        <v>0</v>
      </c>
      <c r="N4746" s="242" t="str">
        <f>IF(AND(I4746&lt;&gt;0,I4746&lt;&gt;""),IF(TRIM(SUBSTITUTE(B4746,CHAR(160),""))="","",IF(ISNUMBER(MATCH(TRIM(SUBSTITUTE(B4746,CHAR(160),"")),'Look Up Values'!$B$2:$B$500,0)),"","Origin error")),"")</f>
        <v/>
      </c>
      <c r="O4746" s="242" t="str">
        <f>IF(AND(I4746&lt;&gt;0,I4746&lt;&gt;""),IF(C4746="","",IF(AND(ISNUMBER(--LEFT(C4746,FIND(" ",C4746&amp;" ")-1)),OR(LEN(LEFT(C4746,FIND(" ",C4746&amp;" ")-1))=6,LEN(LEFT(C4746,FIND(" ",C4746&amp;" ")-1))=7),OR(ISNUMBER(MATCH(LEFT(C4746,FIND(" ",C4746&amp;" ")-1),'Look Up Values'!$G$2:$G$1000,0)),ISNUMBER(MATCH(LEFT(C4746,FIND(" ",C4746&amp;" ")-1),'Look Up Values'!$AE$2:$AE$2000,0)))),"","EWC error")),"")</f>
        <v/>
      </c>
      <c r="P4746" s="242" t="str" cm="1">
        <f t="array" ref="P4746">IF(AND(I4746&lt;&gt;0,I4746&lt;&gt;""),IF(D4746="","",IF(ISNUMBER(MATCH(SUBSTITUTE(D4746," ",""),SUBSTITUTE('Look Up Values'!$S$2:$S$120," ",""),0)),"","D&amp;R error")),"")</f>
        <v/>
      </c>
      <c r="Q4746" s="242" t="str" cm="1">
        <f t="array" ref="Q4746">IF(AND(I4746&lt;&gt;0,I4746&lt;&gt;""),IF(G4746="","",IF(ISNUMBER(MATCH(SUBSTITUTE(G4746," ",""),SUBSTITUTE('Look Up Values'!$I$2:$I$10," ",""),0)),"","State error")),"")</f>
        <v/>
      </c>
      <c r="R4746" s="260" t="str">
        <f t="shared" si="149"/>
        <v/>
      </c>
    </row>
    <row r="4747" spans="1:18" ht="15.75">
      <c r="A4747" s="250">
        <v>4740</v>
      </c>
      <c r="B4747" s="198"/>
      <c r="C4747" s="25"/>
      <c r="D4747" s="25"/>
      <c r="E4747" s="25"/>
      <c r="F4747" s="25"/>
      <c r="G4747" s="26"/>
      <c r="H4747" s="27"/>
      <c r="I4747" s="28"/>
      <c r="J4747" s="430"/>
      <c r="K4747" s="48"/>
      <c r="L4747" s="457" t="str">
        <f t="shared" si="148"/>
        <v/>
      </c>
      <c r="M4747" s="245" cm="1">
        <f t="array" ref="M4747">SUMPRODUCT(--(N4747:Q4747&lt;&gt;"")) + IF(TRIM(R4747)="",0,LEN(R4747)-LEN(SUBSTITUTE(R4747,",",""))+1)</f>
        <v>0</v>
      </c>
      <c r="N4747" s="242" t="str">
        <f>IF(AND(I4747&lt;&gt;0,I4747&lt;&gt;""),IF(TRIM(SUBSTITUTE(B4747,CHAR(160),""))="","",IF(ISNUMBER(MATCH(TRIM(SUBSTITUTE(B4747,CHAR(160),"")),'Look Up Values'!$B$2:$B$500,0)),"","Origin error")),"")</f>
        <v/>
      </c>
      <c r="O4747" s="242" t="str">
        <f>IF(AND(I4747&lt;&gt;0,I4747&lt;&gt;""),IF(C4747="","",IF(AND(ISNUMBER(--LEFT(C4747,FIND(" ",C4747&amp;" ")-1)),OR(LEN(LEFT(C4747,FIND(" ",C4747&amp;" ")-1))=6,LEN(LEFT(C4747,FIND(" ",C4747&amp;" ")-1))=7),OR(ISNUMBER(MATCH(LEFT(C4747,FIND(" ",C4747&amp;" ")-1),'Look Up Values'!$G$2:$G$1000,0)),ISNUMBER(MATCH(LEFT(C4747,FIND(" ",C4747&amp;" ")-1),'Look Up Values'!$AE$2:$AE$2000,0)))),"","EWC error")),"")</f>
        <v/>
      </c>
      <c r="P4747" s="242" t="str" cm="1">
        <f t="array" ref="P4747">IF(AND(I4747&lt;&gt;0,I4747&lt;&gt;""),IF(D4747="","",IF(ISNUMBER(MATCH(SUBSTITUTE(D4747," ",""),SUBSTITUTE('Look Up Values'!$S$2:$S$120," ",""),0)),"","D&amp;R error")),"")</f>
        <v/>
      </c>
      <c r="Q4747" s="242" t="str" cm="1">
        <f t="array" ref="Q4747">IF(AND(I4747&lt;&gt;0,I4747&lt;&gt;""),IF(G4747="","",IF(ISNUMBER(MATCH(SUBSTITUTE(G4747," ",""),SUBSTITUTE('Look Up Values'!$I$2:$I$10," ",""),0)),"","State error")),"")</f>
        <v/>
      </c>
      <c r="R4747" s="260" t="str">
        <f t="shared" si="149"/>
        <v/>
      </c>
    </row>
    <row r="4748" spans="1:18" ht="15.75">
      <c r="A4748" s="250">
        <v>4741</v>
      </c>
      <c r="B4748" s="198"/>
      <c r="C4748" s="25"/>
      <c r="D4748" s="25"/>
      <c r="E4748" s="25"/>
      <c r="F4748" s="25"/>
      <c r="G4748" s="26"/>
      <c r="H4748" s="27"/>
      <c r="I4748" s="28"/>
      <c r="J4748" s="430"/>
      <c r="K4748" s="48"/>
      <c r="L4748" s="457" t="str">
        <f t="shared" si="148"/>
        <v/>
      </c>
      <c r="M4748" s="245" cm="1">
        <f t="array" ref="M4748">SUMPRODUCT(--(N4748:Q4748&lt;&gt;"")) + IF(TRIM(R4748)="",0,LEN(R4748)-LEN(SUBSTITUTE(R4748,",",""))+1)</f>
        <v>0</v>
      </c>
      <c r="N4748" s="242" t="str">
        <f>IF(AND(I4748&lt;&gt;0,I4748&lt;&gt;""),IF(TRIM(SUBSTITUTE(B4748,CHAR(160),""))="","",IF(ISNUMBER(MATCH(TRIM(SUBSTITUTE(B4748,CHAR(160),"")),'Look Up Values'!$B$2:$B$500,0)),"","Origin error")),"")</f>
        <v/>
      </c>
      <c r="O4748" s="242" t="str">
        <f>IF(AND(I4748&lt;&gt;0,I4748&lt;&gt;""),IF(C4748="","",IF(AND(ISNUMBER(--LEFT(C4748,FIND(" ",C4748&amp;" ")-1)),OR(LEN(LEFT(C4748,FIND(" ",C4748&amp;" ")-1))=6,LEN(LEFT(C4748,FIND(" ",C4748&amp;" ")-1))=7),OR(ISNUMBER(MATCH(LEFT(C4748,FIND(" ",C4748&amp;" ")-1),'Look Up Values'!$G$2:$G$1000,0)),ISNUMBER(MATCH(LEFT(C4748,FIND(" ",C4748&amp;" ")-1),'Look Up Values'!$AE$2:$AE$2000,0)))),"","EWC error")),"")</f>
        <v/>
      </c>
      <c r="P4748" s="242" t="str" cm="1">
        <f t="array" ref="P4748">IF(AND(I4748&lt;&gt;0,I4748&lt;&gt;""),IF(D4748="","",IF(ISNUMBER(MATCH(SUBSTITUTE(D4748," ",""),SUBSTITUTE('Look Up Values'!$S$2:$S$120," ",""),0)),"","D&amp;R error")),"")</f>
        <v/>
      </c>
      <c r="Q4748" s="242" t="str" cm="1">
        <f t="array" ref="Q4748">IF(AND(I4748&lt;&gt;0,I4748&lt;&gt;""),IF(G4748="","",IF(ISNUMBER(MATCH(SUBSTITUTE(G4748," ",""),SUBSTITUTE('Look Up Values'!$I$2:$I$10," ",""),0)),"","State error")),"")</f>
        <v/>
      </c>
      <c r="R4748" s="260" t="str">
        <f t="shared" si="149"/>
        <v/>
      </c>
    </row>
    <row r="4749" spans="1:18" ht="15.75">
      <c r="A4749" s="250">
        <v>4742</v>
      </c>
      <c r="B4749" s="198"/>
      <c r="C4749" s="25"/>
      <c r="D4749" s="25"/>
      <c r="E4749" s="25"/>
      <c r="F4749" s="25"/>
      <c r="G4749" s="26"/>
      <c r="H4749" s="27"/>
      <c r="I4749" s="28"/>
      <c r="J4749" s="430"/>
      <c r="K4749" s="48"/>
      <c r="L4749" s="457" t="str">
        <f t="shared" si="148"/>
        <v/>
      </c>
      <c r="M4749" s="245" cm="1">
        <f t="array" ref="M4749">SUMPRODUCT(--(N4749:Q4749&lt;&gt;"")) + IF(TRIM(R4749)="",0,LEN(R4749)-LEN(SUBSTITUTE(R4749,",",""))+1)</f>
        <v>0</v>
      </c>
      <c r="N4749" s="242" t="str">
        <f>IF(AND(I4749&lt;&gt;0,I4749&lt;&gt;""),IF(TRIM(SUBSTITUTE(B4749,CHAR(160),""))="","",IF(ISNUMBER(MATCH(TRIM(SUBSTITUTE(B4749,CHAR(160),"")),'Look Up Values'!$B$2:$B$500,0)),"","Origin error")),"")</f>
        <v/>
      </c>
      <c r="O4749" s="242" t="str">
        <f>IF(AND(I4749&lt;&gt;0,I4749&lt;&gt;""),IF(C4749="","",IF(AND(ISNUMBER(--LEFT(C4749,FIND(" ",C4749&amp;" ")-1)),OR(LEN(LEFT(C4749,FIND(" ",C4749&amp;" ")-1))=6,LEN(LEFT(C4749,FIND(" ",C4749&amp;" ")-1))=7),OR(ISNUMBER(MATCH(LEFT(C4749,FIND(" ",C4749&amp;" ")-1),'Look Up Values'!$G$2:$G$1000,0)),ISNUMBER(MATCH(LEFT(C4749,FIND(" ",C4749&amp;" ")-1),'Look Up Values'!$AE$2:$AE$2000,0)))),"","EWC error")),"")</f>
        <v/>
      </c>
      <c r="P4749" s="242" t="str" cm="1">
        <f t="array" ref="P4749">IF(AND(I4749&lt;&gt;0,I4749&lt;&gt;""),IF(D4749="","",IF(ISNUMBER(MATCH(SUBSTITUTE(D4749," ",""),SUBSTITUTE('Look Up Values'!$S$2:$S$120," ",""),0)),"","D&amp;R error")),"")</f>
        <v/>
      </c>
      <c r="Q4749" s="242" t="str" cm="1">
        <f t="array" ref="Q4749">IF(AND(I4749&lt;&gt;0,I4749&lt;&gt;""),IF(G4749="","",IF(ISNUMBER(MATCH(SUBSTITUTE(G4749," ",""),SUBSTITUTE('Look Up Values'!$I$2:$I$10," ",""),0)),"","State error")),"")</f>
        <v/>
      </c>
      <c r="R4749" s="260" t="str">
        <f t="shared" si="149"/>
        <v/>
      </c>
    </row>
    <row r="4750" spans="1:18" ht="15.75">
      <c r="A4750" s="250">
        <v>4743</v>
      </c>
      <c r="B4750" s="198"/>
      <c r="C4750" s="25"/>
      <c r="D4750" s="25"/>
      <c r="E4750" s="25"/>
      <c r="F4750" s="25"/>
      <c r="G4750" s="26"/>
      <c r="H4750" s="27"/>
      <c r="I4750" s="28"/>
      <c r="J4750" s="430"/>
      <c r="K4750" s="48"/>
      <c r="L4750" s="457" t="str">
        <f t="shared" si="148"/>
        <v/>
      </c>
      <c r="M4750" s="245" cm="1">
        <f t="array" ref="M4750">SUMPRODUCT(--(N4750:Q4750&lt;&gt;"")) + IF(TRIM(R4750)="",0,LEN(R4750)-LEN(SUBSTITUTE(R4750,",",""))+1)</f>
        <v>0</v>
      </c>
      <c r="N4750" s="242" t="str">
        <f>IF(AND(I4750&lt;&gt;0,I4750&lt;&gt;""),IF(TRIM(SUBSTITUTE(B4750,CHAR(160),""))="","",IF(ISNUMBER(MATCH(TRIM(SUBSTITUTE(B4750,CHAR(160),"")),'Look Up Values'!$B$2:$B$500,0)),"","Origin error")),"")</f>
        <v/>
      </c>
      <c r="O4750" s="242" t="str">
        <f>IF(AND(I4750&lt;&gt;0,I4750&lt;&gt;""),IF(C4750="","",IF(AND(ISNUMBER(--LEFT(C4750,FIND(" ",C4750&amp;" ")-1)),OR(LEN(LEFT(C4750,FIND(" ",C4750&amp;" ")-1))=6,LEN(LEFT(C4750,FIND(" ",C4750&amp;" ")-1))=7),OR(ISNUMBER(MATCH(LEFT(C4750,FIND(" ",C4750&amp;" ")-1),'Look Up Values'!$G$2:$G$1000,0)),ISNUMBER(MATCH(LEFT(C4750,FIND(" ",C4750&amp;" ")-1),'Look Up Values'!$AE$2:$AE$2000,0)))),"","EWC error")),"")</f>
        <v/>
      </c>
      <c r="P4750" s="242" t="str" cm="1">
        <f t="array" ref="P4750">IF(AND(I4750&lt;&gt;0,I4750&lt;&gt;""),IF(D4750="","",IF(ISNUMBER(MATCH(SUBSTITUTE(D4750," ",""),SUBSTITUTE('Look Up Values'!$S$2:$S$120," ",""),0)),"","D&amp;R error")),"")</f>
        <v/>
      </c>
      <c r="Q4750" s="242" t="str" cm="1">
        <f t="array" ref="Q4750">IF(AND(I4750&lt;&gt;0,I4750&lt;&gt;""),IF(G4750="","",IF(ISNUMBER(MATCH(SUBSTITUTE(G4750," ",""),SUBSTITUTE('Look Up Values'!$I$2:$I$10," ",""),0)),"","State error")),"")</f>
        <v/>
      </c>
      <c r="R4750" s="260" t="str">
        <f t="shared" si="149"/>
        <v/>
      </c>
    </row>
    <row r="4751" spans="1:18" ht="15.75">
      <c r="A4751" s="250">
        <v>4744</v>
      </c>
      <c r="B4751" s="198"/>
      <c r="C4751" s="25"/>
      <c r="D4751" s="25"/>
      <c r="E4751" s="25"/>
      <c r="F4751" s="25"/>
      <c r="G4751" s="26"/>
      <c r="H4751" s="27"/>
      <c r="I4751" s="28"/>
      <c r="J4751" s="430"/>
      <c r="K4751" s="48"/>
      <c r="L4751" s="457" t="str">
        <f t="shared" si="148"/>
        <v/>
      </c>
      <c r="M4751" s="245" cm="1">
        <f t="array" ref="M4751">SUMPRODUCT(--(N4751:Q4751&lt;&gt;"")) + IF(TRIM(R4751)="",0,LEN(R4751)-LEN(SUBSTITUTE(R4751,",",""))+1)</f>
        <v>0</v>
      </c>
      <c r="N4751" s="242" t="str">
        <f>IF(AND(I4751&lt;&gt;0,I4751&lt;&gt;""),IF(TRIM(SUBSTITUTE(B4751,CHAR(160),""))="","",IF(ISNUMBER(MATCH(TRIM(SUBSTITUTE(B4751,CHAR(160),"")),'Look Up Values'!$B$2:$B$500,0)),"","Origin error")),"")</f>
        <v/>
      </c>
      <c r="O4751" s="242" t="str">
        <f>IF(AND(I4751&lt;&gt;0,I4751&lt;&gt;""),IF(C4751="","",IF(AND(ISNUMBER(--LEFT(C4751,FIND(" ",C4751&amp;" ")-1)),OR(LEN(LEFT(C4751,FIND(" ",C4751&amp;" ")-1))=6,LEN(LEFT(C4751,FIND(" ",C4751&amp;" ")-1))=7),OR(ISNUMBER(MATCH(LEFT(C4751,FIND(" ",C4751&amp;" ")-1),'Look Up Values'!$G$2:$G$1000,0)),ISNUMBER(MATCH(LEFT(C4751,FIND(" ",C4751&amp;" ")-1),'Look Up Values'!$AE$2:$AE$2000,0)))),"","EWC error")),"")</f>
        <v/>
      </c>
      <c r="P4751" s="242" t="str" cm="1">
        <f t="array" ref="P4751">IF(AND(I4751&lt;&gt;0,I4751&lt;&gt;""),IF(D4751="","",IF(ISNUMBER(MATCH(SUBSTITUTE(D4751," ",""),SUBSTITUTE('Look Up Values'!$S$2:$S$120," ",""),0)),"","D&amp;R error")),"")</f>
        <v/>
      </c>
      <c r="Q4751" s="242" t="str" cm="1">
        <f t="array" ref="Q4751">IF(AND(I4751&lt;&gt;0,I4751&lt;&gt;""),IF(G4751="","",IF(ISNUMBER(MATCH(SUBSTITUTE(G4751," ",""),SUBSTITUTE('Look Up Values'!$I$2:$I$10," ",""),0)),"","State error")),"")</f>
        <v/>
      </c>
      <c r="R4751" s="260" t="str">
        <f t="shared" si="149"/>
        <v/>
      </c>
    </row>
    <row r="4752" spans="1:18" ht="15.75">
      <c r="A4752" s="250">
        <v>4745</v>
      </c>
      <c r="B4752" s="198"/>
      <c r="C4752" s="25"/>
      <c r="D4752" s="25"/>
      <c r="E4752" s="25"/>
      <c r="F4752" s="25"/>
      <c r="G4752" s="26"/>
      <c r="H4752" s="27"/>
      <c r="I4752" s="28"/>
      <c r="J4752" s="430"/>
      <c r="K4752" s="48"/>
      <c r="L4752" s="457" t="str">
        <f t="shared" si="148"/>
        <v/>
      </c>
      <c r="M4752" s="245" cm="1">
        <f t="array" ref="M4752">SUMPRODUCT(--(N4752:Q4752&lt;&gt;"")) + IF(TRIM(R4752)="",0,LEN(R4752)-LEN(SUBSTITUTE(R4752,",",""))+1)</f>
        <v>0</v>
      </c>
      <c r="N4752" s="242" t="str">
        <f>IF(AND(I4752&lt;&gt;0,I4752&lt;&gt;""),IF(TRIM(SUBSTITUTE(B4752,CHAR(160),""))="","",IF(ISNUMBER(MATCH(TRIM(SUBSTITUTE(B4752,CHAR(160),"")),'Look Up Values'!$B$2:$B$500,0)),"","Origin error")),"")</f>
        <v/>
      </c>
      <c r="O4752" s="242" t="str">
        <f>IF(AND(I4752&lt;&gt;0,I4752&lt;&gt;""),IF(C4752="","",IF(AND(ISNUMBER(--LEFT(C4752,FIND(" ",C4752&amp;" ")-1)),OR(LEN(LEFT(C4752,FIND(" ",C4752&amp;" ")-1))=6,LEN(LEFT(C4752,FIND(" ",C4752&amp;" ")-1))=7),OR(ISNUMBER(MATCH(LEFT(C4752,FIND(" ",C4752&amp;" ")-1),'Look Up Values'!$G$2:$G$1000,0)),ISNUMBER(MATCH(LEFT(C4752,FIND(" ",C4752&amp;" ")-1),'Look Up Values'!$AE$2:$AE$2000,0)))),"","EWC error")),"")</f>
        <v/>
      </c>
      <c r="P4752" s="242" t="str" cm="1">
        <f t="array" ref="P4752">IF(AND(I4752&lt;&gt;0,I4752&lt;&gt;""),IF(D4752="","",IF(ISNUMBER(MATCH(SUBSTITUTE(D4752," ",""),SUBSTITUTE('Look Up Values'!$S$2:$S$120," ",""),0)),"","D&amp;R error")),"")</f>
        <v/>
      </c>
      <c r="Q4752" s="242" t="str" cm="1">
        <f t="array" ref="Q4752">IF(AND(I4752&lt;&gt;0,I4752&lt;&gt;""),IF(G4752="","",IF(ISNUMBER(MATCH(SUBSTITUTE(G4752," ",""),SUBSTITUTE('Look Up Values'!$I$2:$I$10," ",""),0)),"","State error")),"")</f>
        <v/>
      </c>
      <c r="R4752" s="260" t="str">
        <f t="shared" si="149"/>
        <v/>
      </c>
    </row>
    <row r="4753" spans="1:18" ht="15.75">
      <c r="A4753" s="250">
        <v>4746</v>
      </c>
      <c r="B4753" s="198"/>
      <c r="C4753" s="25"/>
      <c r="D4753" s="25"/>
      <c r="E4753" s="25"/>
      <c r="F4753" s="25"/>
      <c r="G4753" s="26"/>
      <c r="H4753" s="27"/>
      <c r="I4753" s="28"/>
      <c r="J4753" s="430"/>
      <c r="K4753" s="48"/>
      <c r="L4753" s="457" t="str">
        <f t="shared" si="148"/>
        <v/>
      </c>
      <c r="M4753" s="245" cm="1">
        <f t="array" ref="M4753">SUMPRODUCT(--(N4753:Q4753&lt;&gt;"")) + IF(TRIM(R4753)="",0,LEN(R4753)-LEN(SUBSTITUTE(R4753,",",""))+1)</f>
        <v>0</v>
      </c>
      <c r="N4753" s="242" t="str">
        <f>IF(AND(I4753&lt;&gt;0,I4753&lt;&gt;""),IF(TRIM(SUBSTITUTE(B4753,CHAR(160),""))="","",IF(ISNUMBER(MATCH(TRIM(SUBSTITUTE(B4753,CHAR(160),"")),'Look Up Values'!$B$2:$B$500,0)),"","Origin error")),"")</f>
        <v/>
      </c>
      <c r="O4753" s="242" t="str">
        <f>IF(AND(I4753&lt;&gt;0,I4753&lt;&gt;""),IF(C4753="","",IF(AND(ISNUMBER(--LEFT(C4753,FIND(" ",C4753&amp;" ")-1)),OR(LEN(LEFT(C4753,FIND(" ",C4753&amp;" ")-1))=6,LEN(LEFT(C4753,FIND(" ",C4753&amp;" ")-1))=7),OR(ISNUMBER(MATCH(LEFT(C4753,FIND(" ",C4753&amp;" ")-1),'Look Up Values'!$G$2:$G$1000,0)),ISNUMBER(MATCH(LEFT(C4753,FIND(" ",C4753&amp;" ")-1),'Look Up Values'!$AE$2:$AE$2000,0)))),"","EWC error")),"")</f>
        <v/>
      </c>
      <c r="P4753" s="242" t="str" cm="1">
        <f t="array" ref="P4753">IF(AND(I4753&lt;&gt;0,I4753&lt;&gt;""),IF(D4753="","",IF(ISNUMBER(MATCH(SUBSTITUTE(D4753," ",""),SUBSTITUTE('Look Up Values'!$S$2:$S$120," ",""),0)),"","D&amp;R error")),"")</f>
        <v/>
      </c>
      <c r="Q4753" s="242" t="str" cm="1">
        <f t="array" ref="Q4753">IF(AND(I4753&lt;&gt;0,I4753&lt;&gt;""),IF(G4753="","",IF(ISNUMBER(MATCH(SUBSTITUTE(G4753," ",""),SUBSTITUTE('Look Up Values'!$I$2:$I$10," ",""),0)),"","State error")),"")</f>
        <v/>
      </c>
      <c r="R4753" s="260" t="str">
        <f t="shared" si="149"/>
        <v/>
      </c>
    </row>
    <row r="4754" spans="1:18" ht="15.75">
      <c r="A4754" s="250">
        <v>4747</v>
      </c>
      <c r="B4754" s="198"/>
      <c r="C4754" s="25"/>
      <c r="D4754" s="25"/>
      <c r="E4754" s="25"/>
      <c r="F4754" s="25"/>
      <c r="G4754" s="26"/>
      <c r="H4754" s="27"/>
      <c r="I4754" s="28"/>
      <c r="J4754" s="430"/>
      <c r="K4754" s="48"/>
      <c r="L4754" s="457" t="str">
        <f t="shared" si="148"/>
        <v/>
      </c>
      <c r="M4754" s="245" cm="1">
        <f t="array" ref="M4754">SUMPRODUCT(--(N4754:Q4754&lt;&gt;"")) + IF(TRIM(R4754)="",0,LEN(R4754)-LEN(SUBSTITUTE(R4754,",",""))+1)</f>
        <v>0</v>
      </c>
      <c r="N4754" s="242" t="str">
        <f>IF(AND(I4754&lt;&gt;0,I4754&lt;&gt;""),IF(TRIM(SUBSTITUTE(B4754,CHAR(160),""))="","",IF(ISNUMBER(MATCH(TRIM(SUBSTITUTE(B4754,CHAR(160),"")),'Look Up Values'!$B$2:$B$500,0)),"","Origin error")),"")</f>
        <v/>
      </c>
      <c r="O4754" s="242" t="str">
        <f>IF(AND(I4754&lt;&gt;0,I4754&lt;&gt;""),IF(C4754="","",IF(AND(ISNUMBER(--LEFT(C4754,FIND(" ",C4754&amp;" ")-1)),OR(LEN(LEFT(C4754,FIND(" ",C4754&amp;" ")-1))=6,LEN(LEFT(C4754,FIND(" ",C4754&amp;" ")-1))=7),OR(ISNUMBER(MATCH(LEFT(C4754,FIND(" ",C4754&amp;" ")-1),'Look Up Values'!$G$2:$G$1000,0)),ISNUMBER(MATCH(LEFT(C4754,FIND(" ",C4754&amp;" ")-1),'Look Up Values'!$AE$2:$AE$2000,0)))),"","EWC error")),"")</f>
        <v/>
      </c>
      <c r="P4754" s="242" t="str" cm="1">
        <f t="array" ref="P4754">IF(AND(I4754&lt;&gt;0,I4754&lt;&gt;""),IF(D4754="","",IF(ISNUMBER(MATCH(SUBSTITUTE(D4754," ",""),SUBSTITUTE('Look Up Values'!$S$2:$S$120," ",""),0)),"","D&amp;R error")),"")</f>
        <v/>
      </c>
      <c r="Q4754" s="242" t="str" cm="1">
        <f t="array" ref="Q4754">IF(AND(I4754&lt;&gt;0,I4754&lt;&gt;""),IF(G4754="","",IF(ISNUMBER(MATCH(SUBSTITUTE(G4754," ",""),SUBSTITUTE('Look Up Values'!$I$2:$I$10," ",""),0)),"","State error")),"")</f>
        <v/>
      </c>
      <c r="R4754" s="260" t="str">
        <f t="shared" si="149"/>
        <v/>
      </c>
    </row>
    <row r="4755" spans="1:18" ht="15.75">
      <c r="A4755" s="250">
        <v>4748</v>
      </c>
      <c r="B4755" s="198"/>
      <c r="C4755" s="25"/>
      <c r="D4755" s="25"/>
      <c r="E4755" s="25"/>
      <c r="F4755" s="25"/>
      <c r="G4755" s="26"/>
      <c r="H4755" s="27"/>
      <c r="I4755" s="28"/>
      <c r="J4755" s="430"/>
      <c r="K4755" s="48"/>
      <c r="L4755" s="457" t="str">
        <f t="shared" si="148"/>
        <v/>
      </c>
      <c r="M4755" s="245" cm="1">
        <f t="array" ref="M4755">SUMPRODUCT(--(N4755:Q4755&lt;&gt;"")) + IF(TRIM(R4755)="",0,LEN(R4755)-LEN(SUBSTITUTE(R4755,",",""))+1)</f>
        <v>0</v>
      </c>
      <c r="N4755" s="242" t="str">
        <f>IF(AND(I4755&lt;&gt;0,I4755&lt;&gt;""),IF(TRIM(SUBSTITUTE(B4755,CHAR(160),""))="","",IF(ISNUMBER(MATCH(TRIM(SUBSTITUTE(B4755,CHAR(160),"")),'Look Up Values'!$B$2:$B$500,0)),"","Origin error")),"")</f>
        <v/>
      </c>
      <c r="O4755" s="242" t="str">
        <f>IF(AND(I4755&lt;&gt;0,I4755&lt;&gt;""),IF(C4755="","",IF(AND(ISNUMBER(--LEFT(C4755,FIND(" ",C4755&amp;" ")-1)),OR(LEN(LEFT(C4755,FIND(" ",C4755&amp;" ")-1))=6,LEN(LEFT(C4755,FIND(" ",C4755&amp;" ")-1))=7),OR(ISNUMBER(MATCH(LEFT(C4755,FIND(" ",C4755&amp;" ")-1),'Look Up Values'!$G$2:$G$1000,0)),ISNUMBER(MATCH(LEFT(C4755,FIND(" ",C4755&amp;" ")-1),'Look Up Values'!$AE$2:$AE$2000,0)))),"","EWC error")),"")</f>
        <v/>
      </c>
      <c r="P4755" s="242" t="str" cm="1">
        <f t="array" ref="P4755">IF(AND(I4755&lt;&gt;0,I4755&lt;&gt;""),IF(D4755="","",IF(ISNUMBER(MATCH(SUBSTITUTE(D4755," ",""),SUBSTITUTE('Look Up Values'!$S$2:$S$120," ",""),0)),"","D&amp;R error")),"")</f>
        <v/>
      </c>
      <c r="Q4755" s="242" t="str" cm="1">
        <f t="array" ref="Q4755">IF(AND(I4755&lt;&gt;0,I4755&lt;&gt;""),IF(G4755="","",IF(ISNUMBER(MATCH(SUBSTITUTE(G4755," ",""),SUBSTITUTE('Look Up Values'!$I$2:$I$10," ",""),0)),"","State error")),"")</f>
        <v/>
      </c>
      <c r="R4755" s="260" t="str">
        <f t="shared" si="149"/>
        <v/>
      </c>
    </row>
    <row r="4756" spans="1:18" ht="15.75">
      <c r="A4756" s="250">
        <v>4749</v>
      </c>
      <c r="B4756" s="198"/>
      <c r="C4756" s="25"/>
      <c r="D4756" s="25"/>
      <c r="E4756" s="25"/>
      <c r="F4756" s="25"/>
      <c r="G4756" s="26"/>
      <c r="H4756" s="27"/>
      <c r="I4756" s="28"/>
      <c r="J4756" s="430"/>
      <c r="K4756" s="48"/>
      <c r="L4756" s="457" t="str">
        <f t="shared" si="148"/>
        <v/>
      </c>
      <c r="M4756" s="245" cm="1">
        <f t="array" ref="M4756">SUMPRODUCT(--(N4756:Q4756&lt;&gt;"")) + IF(TRIM(R4756)="",0,LEN(R4756)-LEN(SUBSTITUTE(R4756,",",""))+1)</f>
        <v>0</v>
      </c>
      <c r="N4756" s="242" t="str">
        <f>IF(AND(I4756&lt;&gt;0,I4756&lt;&gt;""),IF(TRIM(SUBSTITUTE(B4756,CHAR(160),""))="","",IF(ISNUMBER(MATCH(TRIM(SUBSTITUTE(B4756,CHAR(160),"")),'Look Up Values'!$B$2:$B$500,0)),"","Origin error")),"")</f>
        <v/>
      </c>
      <c r="O4756" s="242" t="str">
        <f>IF(AND(I4756&lt;&gt;0,I4756&lt;&gt;""),IF(C4756="","",IF(AND(ISNUMBER(--LEFT(C4756,FIND(" ",C4756&amp;" ")-1)),OR(LEN(LEFT(C4756,FIND(" ",C4756&amp;" ")-1))=6,LEN(LEFT(C4756,FIND(" ",C4756&amp;" ")-1))=7),OR(ISNUMBER(MATCH(LEFT(C4756,FIND(" ",C4756&amp;" ")-1),'Look Up Values'!$G$2:$G$1000,0)),ISNUMBER(MATCH(LEFT(C4756,FIND(" ",C4756&amp;" ")-1),'Look Up Values'!$AE$2:$AE$2000,0)))),"","EWC error")),"")</f>
        <v/>
      </c>
      <c r="P4756" s="242" t="str" cm="1">
        <f t="array" ref="P4756">IF(AND(I4756&lt;&gt;0,I4756&lt;&gt;""),IF(D4756="","",IF(ISNUMBER(MATCH(SUBSTITUTE(D4756," ",""),SUBSTITUTE('Look Up Values'!$S$2:$S$120," ",""),0)),"","D&amp;R error")),"")</f>
        <v/>
      </c>
      <c r="Q4756" s="242" t="str" cm="1">
        <f t="array" ref="Q4756">IF(AND(I4756&lt;&gt;0,I4756&lt;&gt;""),IF(G4756="","",IF(ISNUMBER(MATCH(SUBSTITUTE(G4756," ",""),SUBSTITUTE('Look Up Values'!$I$2:$I$10," ",""),0)),"","State error")),"")</f>
        <v/>
      </c>
      <c r="R4756" s="260" t="str">
        <f t="shared" si="149"/>
        <v/>
      </c>
    </row>
    <row r="4757" spans="1:18" ht="15.75">
      <c r="A4757" s="250">
        <v>4750</v>
      </c>
      <c r="B4757" s="198"/>
      <c r="C4757" s="25"/>
      <c r="D4757" s="25"/>
      <c r="E4757" s="25"/>
      <c r="F4757" s="25"/>
      <c r="G4757" s="26"/>
      <c r="H4757" s="27"/>
      <c r="I4757" s="28"/>
      <c r="J4757" s="430"/>
      <c r="K4757" s="48"/>
      <c r="L4757" s="457" t="str">
        <f t="shared" si="148"/>
        <v/>
      </c>
      <c r="M4757" s="245" cm="1">
        <f t="array" ref="M4757">SUMPRODUCT(--(N4757:Q4757&lt;&gt;"")) + IF(TRIM(R4757)="",0,LEN(R4757)-LEN(SUBSTITUTE(R4757,",",""))+1)</f>
        <v>0</v>
      </c>
      <c r="N4757" s="242" t="str">
        <f>IF(AND(I4757&lt;&gt;0,I4757&lt;&gt;""),IF(TRIM(SUBSTITUTE(B4757,CHAR(160),""))="","",IF(ISNUMBER(MATCH(TRIM(SUBSTITUTE(B4757,CHAR(160),"")),'Look Up Values'!$B$2:$B$500,0)),"","Origin error")),"")</f>
        <v/>
      </c>
      <c r="O4757" s="242" t="str">
        <f>IF(AND(I4757&lt;&gt;0,I4757&lt;&gt;""),IF(C4757="","",IF(AND(ISNUMBER(--LEFT(C4757,FIND(" ",C4757&amp;" ")-1)),OR(LEN(LEFT(C4757,FIND(" ",C4757&amp;" ")-1))=6,LEN(LEFT(C4757,FIND(" ",C4757&amp;" ")-1))=7),OR(ISNUMBER(MATCH(LEFT(C4757,FIND(" ",C4757&amp;" ")-1),'Look Up Values'!$G$2:$G$1000,0)),ISNUMBER(MATCH(LEFT(C4757,FIND(" ",C4757&amp;" ")-1),'Look Up Values'!$AE$2:$AE$2000,0)))),"","EWC error")),"")</f>
        <v/>
      </c>
      <c r="P4757" s="242" t="str" cm="1">
        <f t="array" ref="P4757">IF(AND(I4757&lt;&gt;0,I4757&lt;&gt;""),IF(D4757="","",IF(ISNUMBER(MATCH(SUBSTITUTE(D4757," ",""),SUBSTITUTE('Look Up Values'!$S$2:$S$120," ",""),0)),"","D&amp;R error")),"")</f>
        <v/>
      </c>
      <c r="Q4757" s="242" t="str" cm="1">
        <f t="array" ref="Q4757">IF(AND(I4757&lt;&gt;0,I4757&lt;&gt;""),IF(G4757="","",IF(ISNUMBER(MATCH(SUBSTITUTE(G4757," ",""),SUBSTITUTE('Look Up Values'!$I$2:$I$10," ",""),0)),"","State error")),"")</f>
        <v/>
      </c>
      <c r="R4757" s="260" t="str">
        <f t="shared" si="149"/>
        <v/>
      </c>
    </row>
    <row r="4758" spans="1:18" ht="15.75">
      <c r="A4758" s="250">
        <v>4751</v>
      </c>
      <c r="B4758" s="198"/>
      <c r="C4758" s="25"/>
      <c r="D4758" s="25"/>
      <c r="E4758" s="25"/>
      <c r="F4758" s="25"/>
      <c r="G4758" s="26"/>
      <c r="H4758" s="27"/>
      <c r="I4758" s="28"/>
      <c r="J4758" s="430"/>
      <c r="K4758" s="48"/>
      <c r="L4758" s="457" t="str">
        <f t="shared" si="148"/>
        <v/>
      </c>
      <c r="M4758" s="245" cm="1">
        <f t="array" ref="M4758">SUMPRODUCT(--(N4758:Q4758&lt;&gt;"")) + IF(TRIM(R4758)="",0,LEN(R4758)-LEN(SUBSTITUTE(R4758,",",""))+1)</f>
        <v>0</v>
      </c>
      <c r="N4758" s="242" t="str">
        <f>IF(AND(I4758&lt;&gt;0,I4758&lt;&gt;""),IF(TRIM(SUBSTITUTE(B4758,CHAR(160),""))="","",IF(ISNUMBER(MATCH(TRIM(SUBSTITUTE(B4758,CHAR(160),"")),'Look Up Values'!$B$2:$B$500,0)),"","Origin error")),"")</f>
        <v/>
      </c>
      <c r="O4758" s="242" t="str">
        <f>IF(AND(I4758&lt;&gt;0,I4758&lt;&gt;""),IF(C4758="","",IF(AND(ISNUMBER(--LEFT(C4758,FIND(" ",C4758&amp;" ")-1)),OR(LEN(LEFT(C4758,FIND(" ",C4758&amp;" ")-1))=6,LEN(LEFT(C4758,FIND(" ",C4758&amp;" ")-1))=7),OR(ISNUMBER(MATCH(LEFT(C4758,FIND(" ",C4758&amp;" ")-1),'Look Up Values'!$G$2:$G$1000,0)),ISNUMBER(MATCH(LEFT(C4758,FIND(" ",C4758&amp;" ")-1),'Look Up Values'!$AE$2:$AE$2000,0)))),"","EWC error")),"")</f>
        <v/>
      </c>
      <c r="P4758" s="242" t="str" cm="1">
        <f t="array" ref="P4758">IF(AND(I4758&lt;&gt;0,I4758&lt;&gt;""),IF(D4758="","",IF(ISNUMBER(MATCH(SUBSTITUTE(D4758," ",""),SUBSTITUTE('Look Up Values'!$S$2:$S$120," ",""),0)),"","D&amp;R error")),"")</f>
        <v/>
      </c>
      <c r="Q4758" s="242" t="str" cm="1">
        <f t="array" ref="Q4758">IF(AND(I4758&lt;&gt;0,I4758&lt;&gt;""),IF(G4758="","",IF(ISNUMBER(MATCH(SUBSTITUTE(G4758," ",""),SUBSTITUTE('Look Up Values'!$I$2:$I$10," ",""),0)),"","State error")),"")</f>
        <v/>
      </c>
      <c r="R4758" s="260" t="str">
        <f t="shared" si="149"/>
        <v/>
      </c>
    </row>
    <row r="4759" spans="1:18" ht="15.75">
      <c r="A4759" s="250">
        <v>4752</v>
      </c>
      <c r="B4759" s="198"/>
      <c r="C4759" s="25"/>
      <c r="D4759" s="25"/>
      <c r="E4759" s="25"/>
      <c r="F4759" s="25"/>
      <c r="G4759" s="26"/>
      <c r="H4759" s="27"/>
      <c r="I4759" s="28"/>
      <c r="J4759" s="430"/>
      <c r="K4759" s="48"/>
      <c r="L4759" s="457" t="str">
        <f t="shared" si="148"/>
        <v/>
      </c>
      <c r="M4759" s="245" cm="1">
        <f t="array" ref="M4759">SUMPRODUCT(--(N4759:Q4759&lt;&gt;"")) + IF(TRIM(R4759)="",0,LEN(R4759)-LEN(SUBSTITUTE(R4759,",",""))+1)</f>
        <v>0</v>
      </c>
      <c r="N4759" s="242" t="str">
        <f>IF(AND(I4759&lt;&gt;0,I4759&lt;&gt;""),IF(TRIM(SUBSTITUTE(B4759,CHAR(160),""))="","",IF(ISNUMBER(MATCH(TRIM(SUBSTITUTE(B4759,CHAR(160),"")),'Look Up Values'!$B$2:$B$500,0)),"","Origin error")),"")</f>
        <v/>
      </c>
      <c r="O4759" s="242" t="str">
        <f>IF(AND(I4759&lt;&gt;0,I4759&lt;&gt;""),IF(C4759="","",IF(AND(ISNUMBER(--LEFT(C4759,FIND(" ",C4759&amp;" ")-1)),OR(LEN(LEFT(C4759,FIND(" ",C4759&amp;" ")-1))=6,LEN(LEFT(C4759,FIND(" ",C4759&amp;" ")-1))=7),OR(ISNUMBER(MATCH(LEFT(C4759,FIND(" ",C4759&amp;" ")-1),'Look Up Values'!$G$2:$G$1000,0)),ISNUMBER(MATCH(LEFT(C4759,FIND(" ",C4759&amp;" ")-1),'Look Up Values'!$AE$2:$AE$2000,0)))),"","EWC error")),"")</f>
        <v/>
      </c>
      <c r="P4759" s="242" t="str" cm="1">
        <f t="array" ref="P4759">IF(AND(I4759&lt;&gt;0,I4759&lt;&gt;""),IF(D4759="","",IF(ISNUMBER(MATCH(SUBSTITUTE(D4759," ",""),SUBSTITUTE('Look Up Values'!$S$2:$S$120," ",""),0)),"","D&amp;R error")),"")</f>
        <v/>
      </c>
      <c r="Q4759" s="242" t="str" cm="1">
        <f t="array" ref="Q4759">IF(AND(I4759&lt;&gt;0,I4759&lt;&gt;""),IF(G4759="","",IF(ISNUMBER(MATCH(SUBSTITUTE(G4759," ",""),SUBSTITUTE('Look Up Values'!$I$2:$I$10," ",""),0)),"","State error")),"")</f>
        <v/>
      </c>
      <c r="R4759" s="260" t="str">
        <f t="shared" si="149"/>
        <v/>
      </c>
    </row>
    <row r="4760" spans="1:18" ht="15.75">
      <c r="A4760" s="250">
        <v>4753</v>
      </c>
      <c r="B4760" s="198"/>
      <c r="C4760" s="25"/>
      <c r="D4760" s="25"/>
      <c r="E4760" s="25"/>
      <c r="F4760" s="25"/>
      <c r="G4760" s="26"/>
      <c r="H4760" s="27"/>
      <c r="I4760" s="28"/>
      <c r="J4760" s="430"/>
      <c r="K4760" s="48"/>
      <c r="L4760" s="457" t="str">
        <f t="shared" si="148"/>
        <v/>
      </c>
      <c r="M4760" s="245" cm="1">
        <f t="array" ref="M4760">SUMPRODUCT(--(N4760:Q4760&lt;&gt;"")) + IF(TRIM(R4760)="",0,LEN(R4760)-LEN(SUBSTITUTE(R4760,",",""))+1)</f>
        <v>0</v>
      </c>
      <c r="N4760" s="242" t="str">
        <f>IF(AND(I4760&lt;&gt;0,I4760&lt;&gt;""),IF(TRIM(SUBSTITUTE(B4760,CHAR(160),""))="","",IF(ISNUMBER(MATCH(TRIM(SUBSTITUTE(B4760,CHAR(160),"")),'Look Up Values'!$B$2:$B$500,0)),"","Origin error")),"")</f>
        <v/>
      </c>
      <c r="O4760" s="242" t="str">
        <f>IF(AND(I4760&lt;&gt;0,I4760&lt;&gt;""),IF(C4760="","",IF(AND(ISNUMBER(--LEFT(C4760,FIND(" ",C4760&amp;" ")-1)),OR(LEN(LEFT(C4760,FIND(" ",C4760&amp;" ")-1))=6,LEN(LEFT(C4760,FIND(" ",C4760&amp;" ")-1))=7),OR(ISNUMBER(MATCH(LEFT(C4760,FIND(" ",C4760&amp;" ")-1),'Look Up Values'!$G$2:$G$1000,0)),ISNUMBER(MATCH(LEFT(C4760,FIND(" ",C4760&amp;" ")-1),'Look Up Values'!$AE$2:$AE$2000,0)))),"","EWC error")),"")</f>
        <v/>
      </c>
      <c r="P4760" s="242" t="str" cm="1">
        <f t="array" ref="P4760">IF(AND(I4760&lt;&gt;0,I4760&lt;&gt;""),IF(D4760="","",IF(ISNUMBER(MATCH(SUBSTITUTE(D4760," ",""),SUBSTITUTE('Look Up Values'!$S$2:$S$120," ",""),0)),"","D&amp;R error")),"")</f>
        <v/>
      </c>
      <c r="Q4760" s="242" t="str" cm="1">
        <f t="array" ref="Q4760">IF(AND(I4760&lt;&gt;0,I4760&lt;&gt;""),IF(G4760="","",IF(ISNUMBER(MATCH(SUBSTITUTE(G4760," ",""),SUBSTITUTE('Look Up Values'!$I$2:$I$10," ",""),0)),"","State error")),"")</f>
        <v/>
      </c>
      <c r="R4760" s="260" t="str">
        <f t="shared" si="149"/>
        <v/>
      </c>
    </row>
    <row r="4761" spans="1:18" ht="15.75">
      <c r="A4761" s="250">
        <v>4754</v>
      </c>
      <c r="B4761" s="198"/>
      <c r="C4761" s="25"/>
      <c r="D4761" s="25"/>
      <c r="E4761" s="25"/>
      <c r="F4761" s="25"/>
      <c r="G4761" s="26"/>
      <c r="H4761" s="27"/>
      <c r="I4761" s="28"/>
      <c r="J4761" s="430"/>
      <c r="K4761" s="48"/>
      <c r="L4761" s="457" t="str">
        <f t="shared" si="148"/>
        <v/>
      </c>
      <c r="M4761" s="245" cm="1">
        <f t="array" ref="M4761">SUMPRODUCT(--(N4761:Q4761&lt;&gt;"")) + IF(TRIM(R4761)="",0,LEN(R4761)-LEN(SUBSTITUTE(R4761,",",""))+1)</f>
        <v>0</v>
      </c>
      <c r="N4761" s="242" t="str">
        <f>IF(AND(I4761&lt;&gt;0,I4761&lt;&gt;""),IF(TRIM(SUBSTITUTE(B4761,CHAR(160),""))="","",IF(ISNUMBER(MATCH(TRIM(SUBSTITUTE(B4761,CHAR(160),"")),'Look Up Values'!$B$2:$B$500,0)),"","Origin error")),"")</f>
        <v/>
      </c>
      <c r="O4761" s="242" t="str">
        <f>IF(AND(I4761&lt;&gt;0,I4761&lt;&gt;""),IF(C4761="","",IF(AND(ISNUMBER(--LEFT(C4761,FIND(" ",C4761&amp;" ")-1)),OR(LEN(LEFT(C4761,FIND(" ",C4761&amp;" ")-1))=6,LEN(LEFT(C4761,FIND(" ",C4761&amp;" ")-1))=7),OR(ISNUMBER(MATCH(LEFT(C4761,FIND(" ",C4761&amp;" ")-1),'Look Up Values'!$G$2:$G$1000,0)),ISNUMBER(MATCH(LEFT(C4761,FIND(" ",C4761&amp;" ")-1),'Look Up Values'!$AE$2:$AE$2000,0)))),"","EWC error")),"")</f>
        <v/>
      </c>
      <c r="P4761" s="242" t="str" cm="1">
        <f t="array" ref="P4761">IF(AND(I4761&lt;&gt;0,I4761&lt;&gt;""),IF(D4761="","",IF(ISNUMBER(MATCH(SUBSTITUTE(D4761," ",""),SUBSTITUTE('Look Up Values'!$S$2:$S$120," ",""),0)),"","D&amp;R error")),"")</f>
        <v/>
      </c>
      <c r="Q4761" s="242" t="str" cm="1">
        <f t="array" ref="Q4761">IF(AND(I4761&lt;&gt;0,I4761&lt;&gt;""),IF(G4761="","",IF(ISNUMBER(MATCH(SUBSTITUTE(G4761," ",""),SUBSTITUTE('Look Up Values'!$I$2:$I$10," ",""),0)),"","State error")),"")</f>
        <v/>
      </c>
      <c r="R4761" s="260" t="str">
        <f t="shared" si="149"/>
        <v/>
      </c>
    </row>
    <row r="4762" spans="1:18" ht="15.75">
      <c r="A4762" s="250">
        <v>4755</v>
      </c>
      <c r="B4762" s="198"/>
      <c r="C4762" s="25"/>
      <c r="D4762" s="25"/>
      <c r="E4762" s="25"/>
      <c r="F4762" s="25"/>
      <c r="G4762" s="26"/>
      <c r="H4762" s="27"/>
      <c r="I4762" s="28"/>
      <c r="J4762" s="430"/>
      <c r="K4762" s="48"/>
      <c r="L4762" s="457" t="str">
        <f t="shared" si="148"/>
        <v/>
      </c>
      <c r="M4762" s="245" cm="1">
        <f t="array" ref="M4762">SUMPRODUCT(--(N4762:Q4762&lt;&gt;"")) + IF(TRIM(R4762)="",0,LEN(R4762)-LEN(SUBSTITUTE(R4762,",",""))+1)</f>
        <v>0</v>
      </c>
      <c r="N4762" s="242" t="str">
        <f>IF(AND(I4762&lt;&gt;0,I4762&lt;&gt;""),IF(TRIM(SUBSTITUTE(B4762,CHAR(160),""))="","",IF(ISNUMBER(MATCH(TRIM(SUBSTITUTE(B4762,CHAR(160),"")),'Look Up Values'!$B$2:$B$500,0)),"","Origin error")),"")</f>
        <v/>
      </c>
      <c r="O4762" s="242" t="str">
        <f>IF(AND(I4762&lt;&gt;0,I4762&lt;&gt;""),IF(C4762="","",IF(AND(ISNUMBER(--LEFT(C4762,FIND(" ",C4762&amp;" ")-1)),OR(LEN(LEFT(C4762,FIND(" ",C4762&amp;" ")-1))=6,LEN(LEFT(C4762,FIND(" ",C4762&amp;" ")-1))=7),OR(ISNUMBER(MATCH(LEFT(C4762,FIND(" ",C4762&amp;" ")-1),'Look Up Values'!$G$2:$G$1000,0)),ISNUMBER(MATCH(LEFT(C4762,FIND(" ",C4762&amp;" ")-1),'Look Up Values'!$AE$2:$AE$2000,0)))),"","EWC error")),"")</f>
        <v/>
      </c>
      <c r="P4762" s="242" t="str" cm="1">
        <f t="array" ref="P4762">IF(AND(I4762&lt;&gt;0,I4762&lt;&gt;""),IF(D4762="","",IF(ISNUMBER(MATCH(SUBSTITUTE(D4762," ",""),SUBSTITUTE('Look Up Values'!$S$2:$S$120," ",""),0)),"","D&amp;R error")),"")</f>
        <v/>
      </c>
      <c r="Q4762" s="242" t="str" cm="1">
        <f t="array" ref="Q4762">IF(AND(I4762&lt;&gt;0,I4762&lt;&gt;""),IF(G4762="","",IF(ISNUMBER(MATCH(SUBSTITUTE(G4762," ",""),SUBSTITUTE('Look Up Values'!$I$2:$I$10," ",""),0)),"","State error")),"")</f>
        <v/>
      </c>
      <c r="R4762" s="260" t="str">
        <f t="shared" si="149"/>
        <v/>
      </c>
    </row>
    <row r="4763" spans="1:18" ht="15.75">
      <c r="A4763" s="250">
        <v>4756</v>
      </c>
      <c r="B4763" s="198"/>
      <c r="C4763" s="25"/>
      <c r="D4763" s="25"/>
      <c r="E4763" s="25"/>
      <c r="F4763" s="25"/>
      <c r="G4763" s="26"/>
      <c r="H4763" s="27"/>
      <c r="I4763" s="28"/>
      <c r="J4763" s="430"/>
      <c r="K4763" s="48"/>
      <c r="L4763" s="457" t="str">
        <f t="shared" si="148"/>
        <v/>
      </c>
      <c r="M4763" s="245" cm="1">
        <f t="array" ref="M4763">SUMPRODUCT(--(N4763:Q4763&lt;&gt;"")) + IF(TRIM(R4763)="",0,LEN(R4763)-LEN(SUBSTITUTE(R4763,",",""))+1)</f>
        <v>0</v>
      </c>
      <c r="N4763" s="242" t="str">
        <f>IF(AND(I4763&lt;&gt;0,I4763&lt;&gt;""),IF(TRIM(SUBSTITUTE(B4763,CHAR(160),""))="","",IF(ISNUMBER(MATCH(TRIM(SUBSTITUTE(B4763,CHAR(160),"")),'Look Up Values'!$B$2:$B$500,0)),"","Origin error")),"")</f>
        <v/>
      </c>
      <c r="O4763" s="242" t="str">
        <f>IF(AND(I4763&lt;&gt;0,I4763&lt;&gt;""),IF(C4763="","",IF(AND(ISNUMBER(--LEFT(C4763,FIND(" ",C4763&amp;" ")-1)),OR(LEN(LEFT(C4763,FIND(" ",C4763&amp;" ")-1))=6,LEN(LEFT(C4763,FIND(" ",C4763&amp;" ")-1))=7),OR(ISNUMBER(MATCH(LEFT(C4763,FIND(" ",C4763&amp;" ")-1),'Look Up Values'!$G$2:$G$1000,0)),ISNUMBER(MATCH(LEFT(C4763,FIND(" ",C4763&amp;" ")-1),'Look Up Values'!$AE$2:$AE$2000,0)))),"","EWC error")),"")</f>
        <v/>
      </c>
      <c r="P4763" s="242" t="str" cm="1">
        <f t="array" ref="P4763">IF(AND(I4763&lt;&gt;0,I4763&lt;&gt;""),IF(D4763="","",IF(ISNUMBER(MATCH(SUBSTITUTE(D4763," ",""),SUBSTITUTE('Look Up Values'!$S$2:$S$120," ",""),0)),"","D&amp;R error")),"")</f>
        <v/>
      </c>
      <c r="Q4763" s="242" t="str" cm="1">
        <f t="array" ref="Q4763">IF(AND(I4763&lt;&gt;0,I4763&lt;&gt;""),IF(G4763="","",IF(ISNUMBER(MATCH(SUBSTITUTE(G4763," ",""),SUBSTITUTE('Look Up Values'!$I$2:$I$10," ",""),0)),"","State error")),"")</f>
        <v/>
      </c>
      <c r="R4763" s="260" t="str">
        <f t="shared" si="149"/>
        <v/>
      </c>
    </row>
    <row r="4764" spans="1:18" ht="15.75">
      <c r="A4764" s="250">
        <v>4757</v>
      </c>
      <c r="B4764" s="198"/>
      <c r="C4764" s="25"/>
      <c r="D4764" s="25"/>
      <c r="E4764" s="25"/>
      <c r="F4764" s="25"/>
      <c r="G4764" s="26"/>
      <c r="H4764" s="27"/>
      <c r="I4764" s="28"/>
      <c r="J4764" s="430"/>
      <c r="K4764" s="48"/>
      <c r="L4764" s="457" t="str">
        <f t="shared" si="148"/>
        <v/>
      </c>
      <c r="M4764" s="245" cm="1">
        <f t="array" ref="M4764">SUMPRODUCT(--(N4764:Q4764&lt;&gt;"")) + IF(TRIM(R4764)="",0,LEN(R4764)-LEN(SUBSTITUTE(R4764,",",""))+1)</f>
        <v>0</v>
      </c>
      <c r="N4764" s="242" t="str">
        <f>IF(AND(I4764&lt;&gt;0,I4764&lt;&gt;""),IF(TRIM(SUBSTITUTE(B4764,CHAR(160),""))="","",IF(ISNUMBER(MATCH(TRIM(SUBSTITUTE(B4764,CHAR(160),"")),'Look Up Values'!$B$2:$B$500,0)),"","Origin error")),"")</f>
        <v/>
      </c>
      <c r="O4764" s="242" t="str">
        <f>IF(AND(I4764&lt;&gt;0,I4764&lt;&gt;""),IF(C4764="","",IF(AND(ISNUMBER(--LEFT(C4764,FIND(" ",C4764&amp;" ")-1)),OR(LEN(LEFT(C4764,FIND(" ",C4764&amp;" ")-1))=6,LEN(LEFT(C4764,FIND(" ",C4764&amp;" ")-1))=7),OR(ISNUMBER(MATCH(LEFT(C4764,FIND(" ",C4764&amp;" ")-1),'Look Up Values'!$G$2:$G$1000,0)),ISNUMBER(MATCH(LEFT(C4764,FIND(" ",C4764&amp;" ")-1),'Look Up Values'!$AE$2:$AE$2000,0)))),"","EWC error")),"")</f>
        <v/>
      </c>
      <c r="P4764" s="242" t="str" cm="1">
        <f t="array" ref="P4764">IF(AND(I4764&lt;&gt;0,I4764&lt;&gt;""),IF(D4764="","",IF(ISNUMBER(MATCH(SUBSTITUTE(D4764," ",""),SUBSTITUTE('Look Up Values'!$S$2:$S$120," ",""),0)),"","D&amp;R error")),"")</f>
        <v/>
      </c>
      <c r="Q4764" s="242" t="str" cm="1">
        <f t="array" ref="Q4764">IF(AND(I4764&lt;&gt;0,I4764&lt;&gt;""),IF(G4764="","",IF(ISNUMBER(MATCH(SUBSTITUTE(G4764," ",""),SUBSTITUTE('Look Up Values'!$I$2:$I$10," ",""),0)),"","State error")),"")</f>
        <v/>
      </c>
      <c r="R4764" s="260" t="str">
        <f t="shared" si="149"/>
        <v/>
      </c>
    </row>
    <row r="4765" spans="1:18" ht="15.75">
      <c r="A4765" s="250">
        <v>4758</v>
      </c>
      <c r="B4765" s="198"/>
      <c r="C4765" s="25"/>
      <c r="D4765" s="25"/>
      <c r="E4765" s="25"/>
      <c r="F4765" s="25"/>
      <c r="G4765" s="26"/>
      <c r="H4765" s="27"/>
      <c r="I4765" s="28"/>
      <c r="J4765" s="430"/>
      <c r="K4765" s="48"/>
      <c r="L4765" s="457" t="str">
        <f t="shared" si="148"/>
        <v/>
      </c>
      <c r="M4765" s="245" cm="1">
        <f t="array" ref="M4765">SUMPRODUCT(--(N4765:Q4765&lt;&gt;"")) + IF(TRIM(R4765)="",0,LEN(R4765)-LEN(SUBSTITUTE(R4765,",",""))+1)</f>
        <v>0</v>
      </c>
      <c r="N4765" s="242" t="str">
        <f>IF(AND(I4765&lt;&gt;0,I4765&lt;&gt;""),IF(TRIM(SUBSTITUTE(B4765,CHAR(160),""))="","",IF(ISNUMBER(MATCH(TRIM(SUBSTITUTE(B4765,CHAR(160),"")),'Look Up Values'!$B$2:$B$500,0)),"","Origin error")),"")</f>
        <v/>
      </c>
      <c r="O4765" s="242" t="str">
        <f>IF(AND(I4765&lt;&gt;0,I4765&lt;&gt;""),IF(C4765="","",IF(AND(ISNUMBER(--LEFT(C4765,FIND(" ",C4765&amp;" ")-1)),OR(LEN(LEFT(C4765,FIND(" ",C4765&amp;" ")-1))=6,LEN(LEFT(C4765,FIND(" ",C4765&amp;" ")-1))=7),OR(ISNUMBER(MATCH(LEFT(C4765,FIND(" ",C4765&amp;" ")-1),'Look Up Values'!$G$2:$G$1000,0)),ISNUMBER(MATCH(LEFT(C4765,FIND(" ",C4765&amp;" ")-1),'Look Up Values'!$AE$2:$AE$2000,0)))),"","EWC error")),"")</f>
        <v/>
      </c>
      <c r="P4765" s="242" t="str" cm="1">
        <f t="array" ref="P4765">IF(AND(I4765&lt;&gt;0,I4765&lt;&gt;""),IF(D4765="","",IF(ISNUMBER(MATCH(SUBSTITUTE(D4765," ",""),SUBSTITUTE('Look Up Values'!$S$2:$S$120," ",""),0)),"","D&amp;R error")),"")</f>
        <v/>
      </c>
      <c r="Q4765" s="242" t="str" cm="1">
        <f t="array" ref="Q4765">IF(AND(I4765&lt;&gt;0,I4765&lt;&gt;""),IF(G4765="","",IF(ISNUMBER(MATCH(SUBSTITUTE(G4765," ",""),SUBSTITUTE('Look Up Values'!$I$2:$I$10," ",""),0)),"","State error")),"")</f>
        <v/>
      </c>
      <c r="R4765" s="260" t="str">
        <f t="shared" si="149"/>
        <v/>
      </c>
    </row>
    <row r="4766" spans="1:18" ht="15.75">
      <c r="A4766" s="250">
        <v>4759</v>
      </c>
      <c r="B4766" s="198"/>
      <c r="C4766" s="25"/>
      <c r="D4766" s="25"/>
      <c r="E4766" s="25"/>
      <c r="F4766" s="25"/>
      <c r="G4766" s="26"/>
      <c r="H4766" s="27"/>
      <c r="I4766" s="28"/>
      <c r="J4766" s="430"/>
      <c r="K4766" s="48"/>
      <c r="L4766" s="457" t="str">
        <f t="shared" si="148"/>
        <v/>
      </c>
      <c r="M4766" s="245" cm="1">
        <f t="array" ref="M4766">SUMPRODUCT(--(N4766:Q4766&lt;&gt;"")) + IF(TRIM(R4766)="",0,LEN(R4766)-LEN(SUBSTITUTE(R4766,",",""))+1)</f>
        <v>0</v>
      </c>
      <c r="N4766" s="242" t="str">
        <f>IF(AND(I4766&lt;&gt;0,I4766&lt;&gt;""),IF(TRIM(SUBSTITUTE(B4766,CHAR(160),""))="","",IF(ISNUMBER(MATCH(TRIM(SUBSTITUTE(B4766,CHAR(160),"")),'Look Up Values'!$B$2:$B$500,0)),"","Origin error")),"")</f>
        <v/>
      </c>
      <c r="O4766" s="242" t="str">
        <f>IF(AND(I4766&lt;&gt;0,I4766&lt;&gt;""),IF(C4766="","",IF(AND(ISNUMBER(--LEFT(C4766,FIND(" ",C4766&amp;" ")-1)),OR(LEN(LEFT(C4766,FIND(" ",C4766&amp;" ")-1))=6,LEN(LEFT(C4766,FIND(" ",C4766&amp;" ")-1))=7),OR(ISNUMBER(MATCH(LEFT(C4766,FIND(" ",C4766&amp;" ")-1),'Look Up Values'!$G$2:$G$1000,0)),ISNUMBER(MATCH(LEFT(C4766,FIND(" ",C4766&amp;" ")-1),'Look Up Values'!$AE$2:$AE$2000,0)))),"","EWC error")),"")</f>
        <v/>
      </c>
      <c r="P4766" s="242" t="str" cm="1">
        <f t="array" ref="P4766">IF(AND(I4766&lt;&gt;0,I4766&lt;&gt;""),IF(D4766="","",IF(ISNUMBER(MATCH(SUBSTITUTE(D4766," ",""),SUBSTITUTE('Look Up Values'!$S$2:$S$120," ",""),0)),"","D&amp;R error")),"")</f>
        <v/>
      </c>
      <c r="Q4766" s="242" t="str" cm="1">
        <f t="array" ref="Q4766">IF(AND(I4766&lt;&gt;0,I4766&lt;&gt;""),IF(G4766="","",IF(ISNUMBER(MATCH(SUBSTITUTE(G4766," ",""),SUBSTITUTE('Look Up Values'!$I$2:$I$10," ",""),0)),"","State error")),"")</f>
        <v/>
      </c>
      <c r="R4766" s="260" t="str">
        <f t="shared" si="149"/>
        <v/>
      </c>
    </row>
    <row r="4767" spans="1:18" ht="15.75">
      <c r="A4767" s="250">
        <v>4760</v>
      </c>
      <c r="B4767" s="198"/>
      <c r="C4767" s="25"/>
      <c r="D4767" s="25"/>
      <c r="E4767" s="25"/>
      <c r="F4767" s="25"/>
      <c r="G4767" s="26"/>
      <c r="H4767" s="27"/>
      <c r="I4767" s="28"/>
      <c r="J4767" s="430"/>
      <c r="K4767" s="48"/>
      <c r="L4767" s="457" t="str">
        <f t="shared" si="148"/>
        <v/>
      </c>
      <c r="M4767" s="245" cm="1">
        <f t="array" ref="M4767">SUMPRODUCT(--(N4767:Q4767&lt;&gt;"")) + IF(TRIM(R4767)="",0,LEN(R4767)-LEN(SUBSTITUTE(R4767,",",""))+1)</f>
        <v>0</v>
      </c>
      <c r="N4767" s="242" t="str">
        <f>IF(AND(I4767&lt;&gt;0,I4767&lt;&gt;""),IF(TRIM(SUBSTITUTE(B4767,CHAR(160),""))="","",IF(ISNUMBER(MATCH(TRIM(SUBSTITUTE(B4767,CHAR(160),"")),'Look Up Values'!$B$2:$B$500,0)),"","Origin error")),"")</f>
        <v/>
      </c>
      <c r="O4767" s="242" t="str">
        <f>IF(AND(I4767&lt;&gt;0,I4767&lt;&gt;""),IF(C4767="","",IF(AND(ISNUMBER(--LEFT(C4767,FIND(" ",C4767&amp;" ")-1)),OR(LEN(LEFT(C4767,FIND(" ",C4767&amp;" ")-1))=6,LEN(LEFT(C4767,FIND(" ",C4767&amp;" ")-1))=7),OR(ISNUMBER(MATCH(LEFT(C4767,FIND(" ",C4767&amp;" ")-1),'Look Up Values'!$G$2:$G$1000,0)),ISNUMBER(MATCH(LEFT(C4767,FIND(" ",C4767&amp;" ")-1),'Look Up Values'!$AE$2:$AE$2000,0)))),"","EWC error")),"")</f>
        <v/>
      </c>
      <c r="P4767" s="242" t="str" cm="1">
        <f t="array" ref="P4767">IF(AND(I4767&lt;&gt;0,I4767&lt;&gt;""),IF(D4767="","",IF(ISNUMBER(MATCH(SUBSTITUTE(D4767," ",""),SUBSTITUTE('Look Up Values'!$S$2:$S$120," ",""),0)),"","D&amp;R error")),"")</f>
        <v/>
      </c>
      <c r="Q4767" s="242" t="str" cm="1">
        <f t="array" ref="Q4767">IF(AND(I4767&lt;&gt;0,I4767&lt;&gt;""),IF(G4767="","",IF(ISNUMBER(MATCH(SUBSTITUTE(G4767," ",""),SUBSTITUTE('Look Up Values'!$I$2:$I$10," ",""),0)),"","State error")),"")</f>
        <v/>
      </c>
      <c r="R4767" s="260" t="str">
        <f t="shared" si="149"/>
        <v/>
      </c>
    </row>
    <row r="4768" spans="1:18" ht="15.75">
      <c r="A4768" s="250">
        <v>4761</v>
      </c>
      <c r="B4768" s="198"/>
      <c r="C4768" s="25"/>
      <c r="D4768" s="25"/>
      <c r="E4768" s="25"/>
      <c r="F4768" s="25"/>
      <c r="G4768" s="26"/>
      <c r="H4768" s="27"/>
      <c r="I4768" s="28"/>
      <c r="J4768" s="430"/>
      <c r="K4768" s="48"/>
      <c r="L4768" s="457" t="str">
        <f t="shared" si="148"/>
        <v/>
      </c>
      <c r="M4768" s="245" cm="1">
        <f t="array" ref="M4768">SUMPRODUCT(--(N4768:Q4768&lt;&gt;"")) + IF(TRIM(R4768)="",0,LEN(R4768)-LEN(SUBSTITUTE(R4768,",",""))+1)</f>
        <v>0</v>
      </c>
      <c r="N4768" s="242" t="str">
        <f>IF(AND(I4768&lt;&gt;0,I4768&lt;&gt;""),IF(TRIM(SUBSTITUTE(B4768,CHAR(160),""))="","",IF(ISNUMBER(MATCH(TRIM(SUBSTITUTE(B4768,CHAR(160),"")),'Look Up Values'!$B$2:$B$500,0)),"","Origin error")),"")</f>
        <v/>
      </c>
      <c r="O4768" s="242" t="str">
        <f>IF(AND(I4768&lt;&gt;0,I4768&lt;&gt;""),IF(C4768="","",IF(AND(ISNUMBER(--LEFT(C4768,FIND(" ",C4768&amp;" ")-1)),OR(LEN(LEFT(C4768,FIND(" ",C4768&amp;" ")-1))=6,LEN(LEFT(C4768,FIND(" ",C4768&amp;" ")-1))=7),OR(ISNUMBER(MATCH(LEFT(C4768,FIND(" ",C4768&amp;" ")-1),'Look Up Values'!$G$2:$G$1000,0)),ISNUMBER(MATCH(LEFT(C4768,FIND(" ",C4768&amp;" ")-1),'Look Up Values'!$AE$2:$AE$2000,0)))),"","EWC error")),"")</f>
        <v/>
      </c>
      <c r="P4768" s="242" t="str" cm="1">
        <f t="array" ref="P4768">IF(AND(I4768&lt;&gt;0,I4768&lt;&gt;""),IF(D4768="","",IF(ISNUMBER(MATCH(SUBSTITUTE(D4768," ",""),SUBSTITUTE('Look Up Values'!$S$2:$S$120," ",""),0)),"","D&amp;R error")),"")</f>
        <v/>
      </c>
      <c r="Q4768" s="242" t="str" cm="1">
        <f t="array" ref="Q4768">IF(AND(I4768&lt;&gt;0,I4768&lt;&gt;""),IF(G4768="","",IF(ISNUMBER(MATCH(SUBSTITUTE(G4768," ",""),SUBSTITUTE('Look Up Values'!$I$2:$I$10," ",""),0)),"","State error")),"")</f>
        <v/>
      </c>
      <c r="R4768" s="260" t="str">
        <f t="shared" si="149"/>
        <v/>
      </c>
    </row>
    <row r="4769" spans="1:18" ht="15.75">
      <c r="A4769" s="250">
        <v>4762</v>
      </c>
      <c r="B4769" s="198"/>
      <c r="C4769" s="25"/>
      <c r="D4769" s="25"/>
      <c r="E4769" s="25"/>
      <c r="F4769" s="25"/>
      <c r="G4769" s="26"/>
      <c r="H4769" s="27"/>
      <c r="I4769" s="28"/>
      <c r="J4769" s="430"/>
      <c r="K4769" s="48"/>
      <c r="L4769" s="457" t="str">
        <f t="shared" si="148"/>
        <v/>
      </c>
      <c r="M4769" s="245" cm="1">
        <f t="array" ref="M4769">SUMPRODUCT(--(N4769:Q4769&lt;&gt;"")) + IF(TRIM(R4769)="",0,LEN(R4769)-LEN(SUBSTITUTE(R4769,",",""))+1)</f>
        <v>0</v>
      </c>
      <c r="N4769" s="242" t="str">
        <f>IF(AND(I4769&lt;&gt;0,I4769&lt;&gt;""),IF(TRIM(SUBSTITUTE(B4769,CHAR(160),""))="","",IF(ISNUMBER(MATCH(TRIM(SUBSTITUTE(B4769,CHAR(160),"")),'Look Up Values'!$B$2:$B$500,0)),"","Origin error")),"")</f>
        <v/>
      </c>
      <c r="O4769" s="242" t="str">
        <f>IF(AND(I4769&lt;&gt;0,I4769&lt;&gt;""),IF(C4769="","",IF(AND(ISNUMBER(--LEFT(C4769,FIND(" ",C4769&amp;" ")-1)),OR(LEN(LEFT(C4769,FIND(" ",C4769&amp;" ")-1))=6,LEN(LEFT(C4769,FIND(" ",C4769&amp;" ")-1))=7),OR(ISNUMBER(MATCH(LEFT(C4769,FIND(" ",C4769&amp;" ")-1),'Look Up Values'!$G$2:$G$1000,0)),ISNUMBER(MATCH(LEFT(C4769,FIND(" ",C4769&amp;" ")-1),'Look Up Values'!$AE$2:$AE$2000,0)))),"","EWC error")),"")</f>
        <v/>
      </c>
      <c r="P4769" s="242" t="str" cm="1">
        <f t="array" ref="P4769">IF(AND(I4769&lt;&gt;0,I4769&lt;&gt;""),IF(D4769="","",IF(ISNUMBER(MATCH(SUBSTITUTE(D4769," ",""),SUBSTITUTE('Look Up Values'!$S$2:$S$120," ",""),0)),"","D&amp;R error")),"")</f>
        <v/>
      </c>
      <c r="Q4769" s="242" t="str" cm="1">
        <f t="array" ref="Q4769">IF(AND(I4769&lt;&gt;0,I4769&lt;&gt;""),IF(G4769="","",IF(ISNUMBER(MATCH(SUBSTITUTE(G4769," ",""),SUBSTITUTE('Look Up Values'!$I$2:$I$10," ",""),0)),"","State error")),"")</f>
        <v/>
      </c>
      <c r="R4769" s="260" t="str">
        <f t="shared" si="149"/>
        <v/>
      </c>
    </row>
    <row r="4770" spans="1:18" ht="15.75">
      <c r="A4770" s="250">
        <v>4763</v>
      </c>
      <c r="B4770" s="198"/>
      <c r="C4770" s="25"/>
      <c r="D4770" s="25"/>
      <c r="E4770" s="25"/>
      <c r="F4770" s="25"/>
      <c r="G4770" s="26"/>
      <c r="H4770" s="27"/>
      <c r="I4770" s="28"/>
      <c r="J4770" s="430"/>
      <c r="K4770" s="48"/>
      <c r="L4770" s="457" t="str">
        <f t="shared" si="148"/>
        <v/>
      </c>
      <c r="M4770" s="245" cm="1">
        <f t="array" ref="M4770">SUMPRODUCT(--(N4770:Q4770&lt;&gt;"")) + IF(TRIM(R4770)="",0,LEN(R4770)-LEN(SUBSTITUTE(R4770,",",""))+1)</f>
        <v>0</v>
      </c>
      <c r="N4770" s="242" t="str">
        <f>IF(AND(I4770&lt;&gt;0,I4770&lt;&gt;""),IF(TRIM(SUBSTITUTE(B4770,CHAR(160),""))="","",IF(ISNUMBER(MATCH(TRIM(SUBSTITUTE(B4770,CHAR(160),"")),'Look Up Values'!$B$2:$B$500,0)),"","Origin error")),"")</f>
        <v/>
      </c>
      <c r="O4770" s="242" t="str">
        <f>IF(AND(I4770&lt;&gt;0,I4770&lt;&gt;""),IF(C4770="","",IF(AND(ISNUMBER(--LEFT(C4770,FIND(" ",C4770&amp;" ")-1)),OR(LEN(LEFT(C4770,FIND(" ",C4770&amp;" ")-1))=6,LEN(LEFT(C4770,FIND(" ",C4770&amp;" ")-1))=7),OR(ISNUMBER(MATCH(LEFT(C4770,FIND(" ",C4770&amp;" ")-1),'Look Up Values'!$G$2:$G$1000,0)),ISNUMBER(MATCH(LEFT(C4770,FIND(" ",C4770&amp;" ")-1),'Look Up Values'!$AE$2:$AE$2000,0)))),"","EWC error")),"")</f>
        <v/>
      </c>
      <c r="P4770" s="242" t="str" cm="1">
        <f t="array" ref="P4770">IF(AND(I4770&lt;&gt;0,I4770&lt;&gt;""),IF(D4770="","",IF(ISNUMBER(MATCH(SUBSTITUTE(D4770," ",""),SUBSTITUTE('Look Up Values'!$S$2:$S$120," ",""),0)),"","D&amp;R error")),"")</f>
        <v/>
      </c>
      <c r="Q4770" s="242" t="str" cm="1">
        <f t="array" ref="Q4770">IF(AND(I4770&lt;&gt;0,I4770&lt;&gt;""),IF(G4770="","",IF(ISNUMBER(MATCH(SUBSTITUTE(G4770," ",""),SUBSTITUTE('Look Up Values'!$I$2:$I$10," ",""),0)),"","State error")),"")</f>
        <v/>
      </c>
      <c r="R4770" s="260" t="str">
        <f t="shared" si="149"/>
        <v/>
      </c>
    </row>
    <row r="4771" spans="1:18" ht="15.75">
      <c r="A4771" s="250">
        <v>4764</v>
      </c>
      <c r="B4771" s="198"/>
      <c r="C4771" s="25"/>
      <c r="D4771" s="25"/>
      <c r="E4771" s="25"/>
      <c r="F4771" s="25"/>
      <c r="G4771" s="26"/>
      <c r="H4771" s="27"/>
      <c r="I4771" s="28"/>
      <c r="J4771" s="430"/>
      <c r="K4771" s="48"/>
      <c r="L4771" s="457" t="str">
        <f t="shared" si="148"/>
        <v/>
      </c>
      <c r="M4771" s="245" cm="1">
        <f t="array" ref="M4771">SUMPRODUCT(--(N4771:Q4771&lt;&gt;"")) + IF(TRIM(R4771)="",0,LEN(R4771)-LEN(SUBSTITUTE(R4771,",",""))+1)</f>
        <v>0</v>
      </c>
      <c r="N4771" s="242" t="str">
        <f>IF(AND(I4771&lt;&gt;0,I4771&lt;&gt;""),IF(TRIM(SUBSTITUTE(B4771,CHAR(160),""))="","",IF(ISNUMBER(MATCH(TRIM(SUBSTITUTE(B4771,CHAR(160),"")),'Look Up Values'!$B$2:$B$500,0)),"","Origin error")),"")</f>
        <v/>
      </c>
      <c r="O4771" s="242" t="str">
        <f>IF(AND(I4771&lt;&gt;0,I4771&lt;&gt;""),IF(C4771="","",IF(AND(ISNUMBER(--LEFT(C4771,FIND(" ",C4771&amp;" ")-1)),OR(LEN(LEFT(C4771,FIND(" ",C4771&amp;" ")-1))=6,LEN(LEFT(C4771,FIND(" ",C4771&amp;" ")-1))=7),OR(ISNUMBER(MATCH(LEFT(C4771,FIND(" ",C4771&amp;" ")-1),'Look Up Values'!$G$2:$G$1000,0)),ISNUMBER(MATCH(LEFT(C4771,FIND(" ",C4771&amp;" ")-1),'Look Up Values'!$AE$2:$AE$2000,0)))),"","EWC error")),"")</f>
        <v/>
      </c>
      <c r="P4771" s="242" t="str" cm="1">
        <f t="array" ref="P4771">IF(AND(I4771&lt;&gt;0,I4771&lt;&gt;""),IF(D4771="","",IF(ISNUMBER(MATCH(SUBSTITUTE(D4771," ",""),SUBSTITUTE('Look Up Values'!$S$2:$S$120," ",""),0)),"","D&amp;R error")),"")</f>
        <v/>
      </c>
      <c r="Q4771" s="242" t="str" cm="1">
        <f t="array" ref="Q4771">IF(AND(I4771&lt;&gt;0,I4771&lt;&gt;""),IF(G4771="","",IF(ISNUMBER(MATCH(SUBSTITUTE(G4771," ",""),SUBSTITUTE('Look Up Values'!$I$2:$I$10," ",""),0)),"","State error")),"")</f>
        <v/>
      </c>
      <c r="R4771" s="260" t="str">
        <f t="shared" si="149"/>
        <v/>
      </c>
    </row>
    <row r="4772" spans="1:18" ht="15.75">
      <c r="A4772" s="250">
        <v>4765</v>
      </c>
      <c r="B4772" s="198"/>
      <c r="C4772" s="25"/>
      <c r="D4772" s="25"/>
      <c r="E4772" s="25"/>
      <c r="F4772" s="25"/>
      <c r="G4772" s="26"/>
      <c r="H4772" s="27"/>
      <c r="I4772" s="28"/>
      <c r="J4772" s="430"/>
      <c r="K4772" s="48"/>
      <c r="L4772" s="457" t="str">
        <f t="shared" si="148"/>
        <v/>
      </c>
      <c r="M4772" s="245" cm="1">
        <f t="array" ref="M4772">SUMPRODUCT(--(N4772:Q4772&lt;&gt;"")) + IF(TRIM(R4772)="",0,LEN(R4772)-LEN(SUBSTITUTE(R4772,",",""))+1)</f>
        <v>0</v>
      </c>
      <c r="N4772" s="242" t="str">
        <f>IF(AND(I4772&lt;&gt;0,I4772&lt;&gt;""),IF(TRIM(SUBSTITUTE(B4772,CHAR(160),""))="","",IF(ISNUMBER(MATCH(TRIM(SUBSTITUTE(B4772,CHAR(160),"")),'Look Up Values'!$B$2:$B$500,0)),"","Origin error")),"")</f>
        <v/>
      </c>
      <c r="O4772" s="242" t="str">
        <f>IF(AND(I4772&lt;&gt;0,I4772&lt;&gt;""),IF(C4772="","",IF(AND(ISNUMBER(--LEFT(C4772,FIND(" ",C4772&amp;" ")-1)),OR(LEN(LEFT(C4772,FIND(" ",C4772&amp;" ")-1))=6,LEN(LEFT(C4772,FIND(" ",C4772&amp;" ")-1))=7),OR(ISNUMBER(MATCH(LEFT(C4772,FIND(" ",C4772&amp;" ")-1),'Look Up Values'!$G$2:$G$1000,0)),ISNUMBER(MATCH(LEFT(C4772,FIND(" ",C4772&amp;" ")-1),'Look Up Values'!$AE$2:$AE$2000,0)))),"","EWC error")),"")</f>
        <v/>
      </c>
      <c r="P4772" s="242" t="str" cm="1">
        <f t="array" ref="P4772">IF(AND(I4772&lt;&gt;0,I4772&lt;&gt;""),IF(D4772="","",IF(ISNUMBER(MATCH(SUBSTITUTE(D4772," ",""),SUBSTITUTE('Look Up Values'!$S$2:$S$120," ",""),0)),"","D&amp;R error")),"")</f>
        <v/>
      </c>
      <c r="Q4772" s="242" t="str" cm="1">
        <f t="array" ref="Q4772">IF(AND(I4772&lt;&gt;0,I4772&lt;&gt;""),IF(G4772="","",IF(ISNUMBER(MATCH(SUBSTITUTE(G4772," ",""),SUBSTITUTE('Look Up Values'!$I$2:$I$10," ",""),0)),"","State error")),"")</f>
        <v/>
      </c>
      <c r="R4772" s="260" t="str">
        <f t="shared" si="149"/>
        <v/>
      </c>
    </row>
    <row r="4773" spans="1:18" ht="15.75">
      <c r="A4773" s="250">
        <v>4766</v>
      </c>
      <c r="B4773" s="198"/>
      <c r="C4773" s="25"/>
      <c r="D4773" s="25"/>
      <c r="E4773" s="25"/>
      <c r="F4773" s="25"/>
      <c r="G4773" s="26"/>
      <c r="H4773" s="27"/>
      <c r="I4773" s="28"/>
      <c r="J4773" s="430"/>
      <c r="K4773" s="48"/>
      <c r="L4773" s="457" t="str">
        <f t="shared" si="148"/>
        <v/>
      </c>
      <c r="M4773" s="245" cm="1">
        <f t="array" ref="M4773">SUMPRODUCT(--(N4773:Q4773&lt;&gt;"")) + IF(TRIM(R4773)="",0,LEN(R4773)-LEN(SUBSTITUTE(R4773,",",""))+1)</f>
        <v>0</v>
      </c>
      <c r="N4773" s="242" t="str">
        <f>IF(AND(I4773&lt;&gt;0,I4773&lt;&gt;""),IF(TRIM(SUBSTITUTE(B4773,CHAR(160),""))="","",IF(ISNUMBER(MATCH(TRIM(SUBSTITUTE(B4773,CHAR(160),"")),'Look Up Values'!$B$2:$B$500,0)),"","Origin error")),"")</f>
        <v/>
      </c>
      <c r="O4773" s="242" t="str">
        <f>IF(AND(I4773&lt;&gt;0,I4773&lt;&gt;""),IF(C4773="","",IF(AND(ISNUMBER(--LEFT(C4773,FIND(" ",C4773&amp;" ")-1)),OR(LEN(LEFT(C4773,FIND(" ",C4773&amp;" ")-1))=6,LEN(LEFT(C4773,FIND(" ",C4773&amp;" ")-1))=7),OR(ISNUMBER(MATCH(LEFT(C4773,FIND(" ",C4773&amp;" ")-1),'Look Up Values'!$G$2:$G$1000,0)),ISNUMBER(MATCH(LEFT(C4773,FIND(" ",C4773&amp;" ")-1),'Look Up Values'!$AE$2:$AE$2000,0)))),"","EWC error")),"")</f>
        <v/>
      </c>
      <c r="P4773" s="242" t="str" cm="1">
        <f t="array" ref="P4773">IF(AND(I4773&lt;&gt;0,I4773&lt;&gt;""),IF(D4773="","",IF(ISNUMBER(MATCH(SUBSTITUTE(D4773," ",""),SUBSTITUTE('Look Up Values'!$S$2:$S$120," ",""),0)),"","D&amp;R error")),"")</f>
        <v/>
      </c>
      <c r="Q4773" s="242" t="str" cm="1">
        <f t="array" ref="Q4773">IF(AND(I4773&lt;&gt;0,I4773&lt;&gt;""),IF(G4773="","",IF(ISNUMBER(MATCH(SUBSTITUTE(G4773," ",""),SUBSTITUTE('Look Up Values'!$I$2:$I$10," ",""),0)),"","State error")),"")</f>
        <v/>
      </c>
      <c r="R4773" s="260" t="str">
        <f t="shared" si="149"/>
        <v/>
      </c>
    </row>
    <row r="4774" spans="1:18" ht="15.75">
      <c r="A4774" s="250">
        <v>4767</v>
      </c>
      <c r="B4774" s="198"/>
      <c r="C4774" s="25"/>
      <c r="D4774" s="25"/>
      <c r="E4774" s="25"/>
      <c r="F4774" s="25"/>
      <c r="G4774" s="26"/>
      <c r="H4774" s="27"/>
      <c r="I4774" s="28"/>
      <c r="J4774" s="430"/>
      <c r="K4774" s="48"/>
      <c r="L4774" s="457" t="str">
        <f t="shared" si="148"/>
        <v/>
      </c>
      <c r="M4774" s="245" cm="1">
        <f t="array" ref="M4774">SUMPRODUCT(--(N4774:Q4774&lt;&gt;"")) + IF(TRIM(R4774)="",0,LEN(R4774)-LEN(SUBSTITUTE(R4774,",",""))+1)</f>
        <v>0</v>
      </c>
      <c r="N4774" s="242" t="str">
        <f>IF(AND(I4774&lt;&gt;0,I4774&lt;&gt;""),IF(TRIM(SUBSTITUTE(B4774,CHAR(160),""))="","",IF(ISNUMBER(MATCH(TRIM(SUBSTITUTE(B4774,CHAR(160),"")),'Look Up Values'!$B$2:$B$500,0)),"","Origin error")),"")</f>
        <v/>
      </c>
      <c r="O4774" s="242" t="str">
        <f>IF(AND(I4774&lt;&gt;0,I4774&lt;&gt;""),IF(C4774="","",IF(AND(ISNUMBER(--LEFT(C4774,FIND(" ",C4774&amp;" ")-1)),OR(LEN(LEFT(C4774,FIND(" ",C4774&amp;" ")-1))=6,LEN(LEFT(C4774,FIND(" ",C4774&amp;" ")-1))=7),OR(ISNUMBER(MATCH(LEFT(C4774,FIND(" ",C4774&amp;" ")-1),'Look Up Values'!$G$2:$G$1000,0)),ISNUMBER(MATCH(LEFT(C4774,FIND(" ",C4774&amp;" ")-1),'Look Up Values'!$AE$2:$AE$2000,0)))),"","EWC error")),"")</f>
        <v/>
      </c>
      <c r="P4774" s="242" t="str" cm="1">
        <f t="array" ref="P4774">IF(AND(I4774&lt;&gt;0,I4774&lt;&gt;""),IF(D4774="","",IF(ISNUMBER(MATCH(SUBSTITUTE(D4774," ",""),SUBSTITUTE('Look Up Values'!$S$2:$S$120," ",""),0)),"","D&amp;R error")),"")</f>
        <v/>
      </c>
      <c r="Q4774" s="242" t="str" cm="1">
        <f t="array" ref="Q4774">IF(AND(I4774&lt;&gt;0,I4774&lt;&gt;""),IF(G4774="","",IF(ISNUMBER(MATCH(SUBSTITUTE(G4774," ",""),SUBSTITUTE('Look Up Values'!$I$2:$I$10," ",""),0)),"","State error")),"")</f>
        <v/>
      </c>
      <c r="R4774" s="260" t="str">
        <f t="shared" si="149"/>
        <v/>
      </c>
    </row>
    <row r="4775" spans="1:18" ht="15.75">
      <c r="A4775" s="250">
        <v>4768</v>
      </c>
      <c r="B4775" s="198"/>
      <c r="C4775" s="25"/>
      <c r="D4775" s="25"/>
      <c r="E4775" s="25"/>
      <c r="F4775" s="25"/>
      <c r="G4775" s="26"/>
      <c r="H4775" s="27"/>
      <c r="I4775" s="28"/>
      <c r="J4775" s="430"/>
      <c r="K4775" s="48"/>
      <c r="L4775" s="457" t="str">
        <f t="shared" si="148"/>
        <v/>
      </c>
      <c r="M4775" s="245" cm="1">
        <f t="array" ref="M4775">SUMPRODUCT(--(N4775:Q4775&lt;&gt;"")) + IF(TRIM(R4775)="",0,LEN(R4775)-LEN(SUBSTITUTE(R4775,",",""))+1)</f>
        <v>0</v>
      </c>
      <c r="N4775" s="242" t="str">
        <f>IF(AND(I4775&lt;&gt;0,I4775&lt;&gt;""),IF(TRIM(SUBSTITUTE(B4775,CHAR(160),""))="","",IF(ISNUMBER(MATCH(TRIM(SUBSTITUTE(B4775,CHAR(160),"")),'Look Up Values'!$B$2:$B$500,0)),"","Origin error")),"")</f>
        <v/>
      </c>
      <c r="O4775" s="242" t="str">
        <f>IF(AND(I4775&lt;&gt;0,I4775&lt;&gt;""),IF(C4775="","",IF(AND(ISNUMBER(--LEFT(C4775,FIND(" ",C4775&amp;" ")-1)),OR(LEN(LEFT(C4775,FIND(" ",C4775&amp;" ")-1))=6,LEN(LEFT(C4775,FIND(" ",C4775&amp;" ")-1))=7),OR(ISNUMBER(MATCH(LEFT(C4775,FIND(" ",C4775&amp;" ")-1),'Look Up Values'!$G$2:$G$1000,0)),ISNUMBER(MATCH(LEFT(C4775,FIND(" ",C4775&amp;" ")-1),'Look Up Values'!$AE$2:$AE$2000,0)))),"","EWC error")),"")</f>
        <v/>
      </c>
      <c r="P4775" s="242" t="str" cm="1">
        <f t="array" ref="P4775">IF(AND(I4775&lt;&gt;0,I4775&lt;&gt;""),IF(D4775="","",IF(ISNUMBER(MATCH(SUBSTITUTE(D4775," ",""),SUBSTITUTE('Look Up Values'!$S$2:$S$120," ",""),0)),"","D&amp;R error")),"")</f>
        <v/>
      </c>
      <c r="Q4775" s="242" t="str" cm="1">
        <f t="array" ref="Q4775">IF(AND(I4775&lt;&gt;0,I4775&lt;&gt;""),IF(G4775="","",IF(ISNUMBER(MATCH(SUBSTITUTE(G4775," ",""),SUBSTITUTE('Look Up Values'!$I$2:$I$10," ",""),0)),"","State error")),"")</f>
        <v/>
      </c>
      <c r="R4775" s="260" t="str">
        <f t="shared" si="149"/>
        <v/>
      </c>
    </row>
    <row r="4776" spans="1:18" ht="15.75">
      <c r="A4776" s="250">
        <v>4769</v>
      </c>
      <c r="B4776" s="198"/>
      <c r="C4776" s="25"/>
      <c r="D4776" s="25"/>
      <c r="E4776" s="25"/>
      <c r="F4776" s="25"/>
      <c r="G4776" s="26"/>
      <c r="H4776" s="27"/>
      <c r="I4776" s="28"/>
      <c r="J4776" s="430"/>
      <c r="K4776" s="48"/>
      <c r="L4776" s="457" t="str">
        <f t="shared" si="148"/>
        <v/>
      </c>
      <c r="M4776" s="245" cm="1">
        <f t="array" ref="M4776">SUMPRODUCT(--(N4776:Q4776&lt;&gt;"")) + IF(TRIM(R4776)="",0,LEN(R4776)-LEN(SUBSTITUTE(R4776,",",""))+1)</f>
        <v>0</v>
      </c>
      <c r="N4776" s="242" t="str">
        <f>IF(AND(I4776&lt;&gt;0,I4776&lt;&gt;""),IF(TRIM(SUBSTITUTE(B4776,CHAR(160),""))="","",IF(ISNUMBER(MATCH(TRIM(SUBSTITUTE(B4776,CHAR(160),"")),'Look Up Values'!$B$2:$B$500,0)),"","Origin error")),"")</f>
        <v/>
      </c>
      <c r="O4776" s="242" t="str">
        <f>IF(AND(I4776&lt;&gt;0,I4776&lt;&gt;""),IF(C4776="","",IF(AND(ISNUMBER(--LEFT(C4776,FIND(" ",C4776&amp;" ")-1)),OR(LEN(LEFT(C4776,FIND(" ",C4776&amp;" ")-1))=6,LEN(LEFT(C4776,FIND(" ",C4776&amp;" ")-1))=7),OR(ISNUMBER(MATCH(LEFT(C4776,FIND(" ",C4776&amp;" ")-1),'Look Up Values'!$G$2:$G$1000,0)),ISNUMBER(MATCH(LEFT(C4776,FIND(" ",C4776&amp;" ")-1),'Look Up Values'!$AE$2:$AE$2000,0)))),"","EWC error")),"")</f>
        <v/>
      </c>
      <c r="P4776" s="242" t="str" cm="1">
        <f t="array" ref="P4776">IF(AND(I4776&lt;&gt;0,I4776&lt;&gt;""),IF(D4776="","",IF(ISNUMBER(MATCH(SUBSTITUTE(D4776," ",""),SUBSTITUTE('Look Up Values'!$S$2:$S$120," ",""),0)),"","D&amp;R error")),"")</f>
        <v/>
      </c>
      <c r="Q4776" s="242" t="str" cm="1">
        <f t="array" ref="Q4776">IF(AND(I4776&lt;&gt;0,I4776&lt;&gt;""),IF(G4776="","",IF(ISNUMBER(MATCH(SUBSTITUTE(G4776," ",""),SUBSTITUTE('Look Up Values'!$I$2:$I$10," ",""),0)),"","State error")),"")</f>
        <v/>
      </c>
      <c r="R4776" s="260" t="str">
        <f t="shared" si="149"/>
        <v/>
      </c>
    </row>
    <row r="4777" spans="1:18" ht="15.75">
      <c r="A4777" s="250">
        <v>4770</v>
      </c>
      <c r="B4777" s="198"/>
      <c r="C4777" s="25"/>
      <c r="D4777" s="25"/>
      <c r="E4777" s="25"/>
      <c r="F4777" s="25"/>
      <c r="G4777" s="26"/>
      <c r="H4777" s="27"/>
      <c r="I4777" s="28"/>
      <c r="J4777" s="430"/>
      <c r="K4777" s="48"/>
      <c r="L4777" s="457" t="str">
        <f t="shared" si="148"/>
        <v/>
      </c>
      <c r="M4777" s="245" cm="1">
        <f t="array" ref="M4777">SUMPRODUCT(--(N4777:Q4777&lt;&gt;"")) + IF(TRIM(R4777)="",0,LEN(R4777)-LEN(SUBSTITUTE(R4777,",",""))+1)</f>
        <v>0</v>
      </c>
      <c r="N4777" s="242" t="str">
        <f>IF(AND(I4777&lt;&gt;0,I4777&lt;&gt;""),IF(TRIM(SUBSTITUTE(B4777,CHAR(160),""))="","",IF(ISNUMBER(MATCH(TRIM(SUBSTITUTE(B4777,CHAR(160),"")),'Look Up Values'!$B$2:$B$500,0)),"","Origin error")),"")</f>
        <v/>
      </c>
      <c r="O4777" s="242" t="str">
        <f>IF(AND(I4777&lt;&gt;0,I4777&lt;&gt;""),IF(C4777="","",IF(AND(ISNUMBER(--LEFT(C4777,FIND(" ",C4777&amp;" ")-1)),OR(LEN(LEFT(C4777,FIND(" ",C4777&amp;" ")-1))=6,LEN(LEFT(C4777,FIND(" ",C4777&amp;" ")-1))=7),OR(ISNUMBER(MATCH(LEFT(C4777,FIND(" ",C4777&amp;" ")-1),'Look Up Values'!$G$2:$G$1000,0)),ISNUMBER(MATCH(LEFT(C4777,FIND(" ",C4777&amp;" ")-1),'Look Up Values'!$AE$2:$AE$2000,0)))),"","EWC error")),"")</f>
        <v/>
      </c>
      <c r="P4777" s="242" t="str" cm="1">
        <f t="array" ref="P4777">IF(AND(I4777&lt;&gt;0,I4777&lt;&gt;""),IF(D4777="","",IF(ISNUMBER(MATCH(SUBSTITUTE(D4777," ",""),SUBSTITUTE('Look Up Values'!$S$2:$S$120," ",""),0)),"","D&amp;R error")),"")</f>
        <v/>
      </c>
      <c r="Q4777" s="242" t="str" cm="1">
        <f t="array" ref="Q4777">IF(AND(I4777&lt;&gt;0,I4777&lt;&gt;""),IF(G4777="","",IF(ISNUMBER(MATCH(SUBSTITUTE(G4777," ",""),SUBSTITUTE('Look Up Values'!$I$2:$I$10," ",""),0)),"","State error")),"")</f>
        <v/>
      </c>
      <c r="R4777" s="260" t="str">
        <f t="shared" si="149"/>
        <v/>
      </c>
    </row>
    <row r="4778" spans="1:18" ht="15.75">
      <c r="A4778" s="250">
        <v>4771</v>
      </c>
      <c r="B4778" s="198"/>
      <c r="C4778" s="25"/>
      <c r="D4778" s="25"/>
      <c r="E4778" s="25"/>
      <c r="F4778" s="25"/>
      <c r="G4778" s="26"/>
      <c r="H4778" s="27"/>
      <c r="I4778" s="28"/>
      <c r="J4778" s="430"/>
      <c r="K4778" s="48"/>
      <c r="L4778" s="457" t="str">
        <f t="shared" si="148"/>
        <v/>
      </c>
      <c r="M4778" s="245" cm="1">
        <f t="array" ref="M4778">SUMPRODUCT(--(N4778:Q4778&lt;&gt;"")) + IF(TRIM(R4778)="",0,LEN(R4778)-LEN(SUBSTITUTE(R4778,",",""))+1)</f>
        <v>0</v>
      </c>
      <c r="N4778" s="242" t="str">
        <f>IF(AND(I4778&lt;&gt;0,I4778&lt;&gt;""),IF(TRIM(SUBSTITUTE(B4778,CHAR(160),""))="","",IF(ISNUMBER(MATCH(TRIM(SUBSTITUTE(B4778,CHAR(160),"")),'Look Up Values'!$B$2:$B$500,0)),"","Origin error")),"")</f>
        <v/>
      </c>
      <c r="O4778" s="242" t="str">
        <f>IF(AND(I4778&lt;&gt;0,I4778&lt;&gt;""),IF(C4778="","",IF(AND(ISNUMBER(--LEFT(C4778,FIND(" ",C4778&amp;" ")-1)),OR(LEN(LEFT(C4778,FIND(" ",C4778&amp;" ")-1))=6,LEN(LEFT(C4778,FIND(" ",C4778&amp;" ")-1))=7),OR(ISNUMBER(MATCH(LEFT(C4778,FIND(" ",C4778&amp;" ")-1),'Look Up Values'!$G$2:$G$1000,0)),ISNUMBER(MATCH(LEFT(C4778,FIND(" ",C4778&amp;" ")-1),'Look Up Values'!$AE$2:$AE$2000,0)))),"","EWC error")),"")</f>
        <v/>
      </c>
      <c r="P4778" s="242" t="str" cm="1">
        <f t="array" ref="P4778">IF(AND(I4778&lt;&gt;0,I4778&lt;&gt;""),IF(D4778="","",IF(ISNUMBER(MATCH(SUBSTITUTE(D4778," ",""),SUBSTITUTE('Look Up Values'!$S$2:$S$120," ",""),0)),"","D&amp;R error")),"")</f>
        <v/>
      </c>
      <c r="Q4778" s="242" t="str" cm="1">
        <f t="array" ref="Q4778">IF(AND(I4778&lt;&gt;0,I4778&lt;&gt;""),IF(G4778="","",IF(ISNUMBER(MATCH(SUBSTITUTE(G4778," ",""),SUBSTITUTE('Look Up Values'!$I$2:$I$10," ",""),0)),"","State error")),"")</f>
        <v/>
      </c>
      <c r="R4778" s="260" t="str">
        <f t="shared" si="149"/>
        <v/>
      </c>
    </row>
    <row r="4779" spans="1:18" ht="15.75">
      <c r="A4779" s="250">
        <v>4772</v>
      </c>
      <c r="B4779" s="198"/>
      <c r="C4779" s="25"/>
      <c r="D4779" s="25"/>
      <c r="E4779" s="25"/>
      <c r="F4779" s="25"/>
      <c r="G4779" s="26"/>
      <c r="H4779" s="27"/>
      <c r="I4779" s="28"/>
      <c r="J4779" s="430"/>
      <c r="K4779" s="48"/>
      <c r="L4779" s="457" t="str">
        <f t="shared" si="148"/>
        <v/>
      </c>
      <c r="M4779" s="245" cm="1">
        <f t="array" ref="M4779">SUMPRODUCT(--(N4779:Q4779&lt;&gt;"")) + IF(TRIM(R4779)="",0,LEN(R4779)-LEN(SUBSTITUTE(R4779,",",""))+1)</f>
        <v>0</v>
      </c>
      <c r="N4779" s="242" t="str">
        <f>IF(AND(I4779&lt;&gt;0,I4779&lt;&gt;""),IF(TRIM(SUBSTITUTE(B4779,CHAR(160),""))="","",IF(ISNUMBER(MATCH(TRIM(SUBSTITUTE(B4779,CHAR(160),"")),'Look Up Values'!$B$2:$B$500,0)),"","Origin error")),"")</f>
        <v/>
      </c>
      <c r="O4779" s="242" t="str">
        <f>IF(AND(I4779&lt;&gt;0,I4779&lt;&gt;""),IF(C4779="","",IF(AND(ISNUMBER(--LEFT(C4779,FIND(" ",C4779&amp;" ")-1)),OR(LEN(LEFT(C4779,FIND(" ",C4779&amp;" ")-1))=6,LEN(LEFT(C4779,FIND(" ",C4779&amp;" ")-1))=7),OR(ISNUMBER(MATCH(LEFT(C4779,FIND(" ",C4779&amp;" ")-1),'Look Up Values'!$G$2:$G$1000,0)),ISNUMBER(MATCH(LEFT(C4779,FIND(" ",C4779&amp;" ")-1),'Look Up Values'!$AE$2:$AE$2000,0)))),"","EWC error")),"")</f>
        <v/>
      </c>
      <c r="P4779" s="242" t="str" cm="1">
        <f t="array" ref="P4779">IF(AND(I4779&lt;&gt;0,I4779&lt;&gt;""),IF(D4779="","",IF(ISNUMBER(MATCH(SUBSTITUTE(D4779," ",""),SUBSTITUTE('Look Up Values'!$S$2:$S$120," ",""),0)),"","D&amp;R error")),"")</f>
        <v/>
      </c>
      <c r="Q4779" s="242" t="str" cm="1">
        <f t="array" ref="Q4779">IF(AND(I4779&lt;&gt;0,I4779&lt;&gt;""),IF(G4779="","",IF(ISNUMBER(MATCH(SUBSTITUTE(G4779," ",""),SUBSTITUTE('Look Up Values'!$I$2:$I$10," ",""),0)),"","State error")),"")</f>
        <v/>
      </c>
      <c r="R4779" s="260" t="str">
        <f t="shared" si="149"/>
        <v/>
      </c>
    </row>
    <row r="4780" spans="1:18" ht="15.75">
      <c r="A4780" s="250">
        <v>4773</v>
      </c>
      <c r="B4780" s="198"/>
      <c r="C4780" s="25"/>
      <c r="D4780" s="25"/>
      <c r="E4780" s="25"/>
      <c r="F4780" s="25"/>
      <c r="G4780" s="26"/>
      <c r="H4780" s="27"/>
      <c r="I4780" s="28"/>
      <c r="J4780" s="430"/>
      <c r="K4780" s="48"/>
      <c r="L4780" s="457" t="str">
        <f t="shared" si="148"/>
        <v/>
      </c>
      <c r="M4780" s="245" cm="1">
        <f t="array" ref="M4780">SUMPRODUCT(--(N4780:Q4780&lt;&gt;"")) + IF(TRIM(R4780)="",0,LEN(R4780)-LEN(SUBSTITUTE(R4780,",",""))+1)</f>
        <v>0</v>
      </c>
      <c r="N4780" s="242" t="str">
        <f>IF(AND(I4780&lt;&gt;0,I4780&lt;&gt;""),IF(TRIM(SUBSTITUTE(B4780,CHAR(160),""))="","",IF(ISNUMBER(MATCH(TRIM(SUBSTITUTE(B4780,CHAR(160),"")),'Look Up Values'!$B$2:$B$500,0)),"","Origin error")),"")</f>
        <v/>
      </c>
      <c r="O4780" s="242" t="str">
        <f>IF(AND(I4780&lt;&gt;0,I4780&lt;&gt;""),IF(C4780="","",IF(AND(ISNUMBER(--LEFT(C4780,FIND(" ",C4780&amp;" ")-1)),OR(LEN(LEFT(C4780,FIND(" ",C4780&amp;" ")-1))=6,LEN(LEFT(C4780,FIND(" ",C4780&amp;" ")-1))=7),OR(ISNUMBER(MATCH(LEFT(C4780,FIND(" ",C4780&amp;" ")-1),'Look Up Values'!$G$2:$G$1000,0)),ISNUMBER(MATCH(LEFT(C4780,FIND(" ",C4780&amp;" ")-1),'Look Up Values'!$AE$2:$AE$2000,0)))),"","EWC error")),"")</f>
        <v/>
      </c>
      <c r="P4780" s="242" t="str" cm="1">
        <f t="array" ref="P4780">IF(AND(I4780&lt;&gt;0,I4780&lt;&gt;""),IF(D4780="","",IF(ISNUMBER(MATCH(SUBSTITUTE(D4780," ",""),SUBSTITUTE('Look Up Values'!$S$2:$S$120," ",""),0)),"","D&amp;R error")),"")</f>
        <v/>
      </c>
      <c r="Q4780" s="242" t="str" cm="1">
        <f t="array" ref="Q4780">IF(AND(I4780&lt;&gt;0,I4780&lt;&gt;""),IF(G4780="","",IF(ISNUMBER(MATCH(SUBSTITUTE(G4780," ",""),SUBSTITUTE('Look Up Values'!$I$2:$I$10," ",""),0)),"","State error")),"")</f>
        <v/>
      </c>
      <c r="R4780" s="260" t="str">
        <f t="shared" si="149"/>
        <v/>
      </c>
    </row>
    <row r="4781" spans="1:18" ht="15.75">
      <c r="A4781" s="250">
        <v>4774</v>
      </c>
      <c r="B4781" s="198"/>
      <c r="C4781" s="25"/>
      <c r="D4781" s="25"/>
      <c r="E4781" s="25"/>
      <c r="F4781" s="25"/>
      <c r="G4781" s="26"/>
      <c r="H4781" s="27"/>
      <c r="I4781" s="28"/>
      <c r="J4781" s="430"/>
      <c r="K4781" s="48"/>
      <c r="L4781" s="457" t="str">
        <f t="shared" si="148"/>
        <v/>
      </c>
      <c r="M4781" s="245" cm="1">
        <f t="array" ref="M4781">SUMPRODUCT(--(N4781:Q4781&lt;&gt;"")) + IF(TRIM(R4781)="",0,LEN(R4781)-LEN(SUBSTITUTE(R4781,",",""))+1)</f>
        <v>0</v>
      </c>
      <c r="N4781" s="242" t="str">
        <f>IF(AND(I4781&lt;&gt;0,I4781&lt;&gt;""),IF(TRIM(SUBSTITUTE(B4781,CHAR(160),""))="","",IF(ISNUMBER(MATCH(TRIM(SUBSTITUTE(B4781,CHAR(160),"")),'Look Up Values'!$B$2:$B$500,0)),"","Origin error")),"")</f>
        <v/>
      </c>
      <c r="O4781" s="242" t="str">
        <f>IF(AND(I4781&lt;&gt;0,I4781&lt;&gt;""),IF(C4781="","",IF(AND(ISNUMBER(--LEFT(C4781,FIND(" ",C4781&amp;" ")-1)),OR(LEN(LEFT(C4781,FIND(" ",C4781&amp;" ")-1))=6,LEN(LEFT(C4781,FIND(" ",C4781&amp;" ")-1))=7),OR(ISNUMBER(MATCH(LEFT(C4781,FIND(" ",C4781&amp;" ")-1),'Look Up Values'!$G$2:$G$1000,0)),ISNUMBER(MATCH(LEFT(C4781,FIND(" ",C4781&amp;" ")-1),'Look Up Values'!$AE$2:$AE$2000,0)))),"","EWC error")),"")</f>
        <v/>
      </c>
      <c r="P4781" s="242" t="str" cm="1">
        <f t="array" ref="P4781">IF(AND(I4781&lt;&gt;0,I4781&lt;&gt;""),IF(D4781="","",IF(ISNUMBER(MATCH(SUBSTITUTE(D4781," ",""),SUBSTITUTE('Look Up Values'!$S$2:$S$120," ",""),0)),"","D&amp;R error")),"")</f>
        <v/>
      </c>
      <c r="Q4781" s="242" t="str" cm="1">
        <f t="array" ref="Q4781">IF(AND(I4781&lt;&gt;0,I4781&lt;&gt;""),IF(G4781="","",IF(ISNUMBER(MATCH(SUBSTITUTE(G4781," ",""),SUBSTITUTE('Look Up Values'!$I$2:$I$10," ",""),0)),"","State error")),"")</f>
        <v/>
      </c>
      <c r="R4781" s="260" t="str">
        <f t="shared" si="149"/>
        <v/>
      </c>
    </row>
    <row r="4782" spans="1:18" ht="15.75">
      <c r="A4782" s="250">
        <v>4775</v>
      </c>
      <c r="B4782" s="198"/>
      <c r="C4782" s="25"/>
      <c r="D4782" s="25"/>
      <c r="E4782" s="25"/>
      <c r="F4782" s="25"/>
      <c r="G4782" s="26"/>
      <c r="H4782" s="27"/>
      <c r="I4782" s="28"/>
      <c r="J4782" s="430"/>
      <c r="K4782" s="48"/>
      <c r="L4782" s="457" t="str">
        <f t="shared" si="148"/>
        <v/>
      </c>
      <c r="M4782" s="245" cm="1">
        <f t="array" ref="M4782">SUMPRODUCT(--(N4782:Q4782&lt;&gt;"")) + IF(TRIM(R4782)="",0,LEN(R4782)-LEN(SUBSTITUTE(R4782,",",""))+1)</f>
        <v>0</v>
      </c>
      <c r="N4782" s="242" t="str">
        <f>IF(AND(I4782&lt;&gt;0,I4782&lt;&gt;""),IF(TRIM(SUBSTITUTE(B4782,CHAR(160),""))="","",IF(ISNUMBER(MATCH(TRIM(SUBSTITUTE(B4782,CHAR(160),"")),'Look Up Values'!$B$2:$B$500,0)),"","Origin error")),"")</f>
        <v/>
      </c>
      <c r="O4782" s="242" t="str">
        <f>IF(AND(I4782&lt;&gt;0,I4782&lt;&gt;""),IF(C4782="","",IF(AND(ISNUMBER(--LEFT(C4782,FIND(" ",C4782&amp;" ")-1)),OR(LEN(LEFT(C4782,FIND(" ",C4782&amp;" ")-1))=6,LEN(LEFT(C4782,FIND(" ",C4782&amp;" ")-1))=7),OR(ISNUMBER(MATCH(LEFT(C4782,FIND(" ",C4782&amp;" ")-1),'Look Up Values'!$G$2:$G$1000,0)),ISNUMBER(MATCH(LEFT(C4782,FIND(" ",C4782&amp;" ")-1),'Look Up Values'!$AE$2:$AE$2000,0)))),"","EWC error")),"")</f>
        <v/>
      </c>
      <c r="P4782" s="242" t="str" cm="1">
        <f t="array" ref="P4782">IF(AND(I4782&lt;&gt;0,I4782&lt;&gt;""),IF(D4782="","",IF(ISNUMBER(MATCH(SUBSTITUTE(D4782," ",""),SUBSTITUTE('Look Up Values'!$S$2:$S$120," ",""),0)),"","D&amp;R error")),"")</f>
        <v/>
      </c>
      <c r="Q4782" s="242" t="str" cm="1">
        <f t="array" ref="Q4782">IF(AND(I4782&lt;&gt;0,I4782&lt;&gt;""),IF(G4782="","",IF(ISNUMBER(MATCH(SUBSTITUTE(G4782," ",""),SUBSTITUTE('Look Up Values'!$I$2:$I$10," ",""),0)),"","State error")),"")</f>
        <v/>
      </c>
      <c r="R4782" s="260" t="str">
        <f t="shared" si="149"/>
        <v/>
      </c>
    </row>
    <row r="4783" spans="1:18" ht="15.75">
      <c r="A4783" s="250">
        <v>4776</v>
      </c>
      <c r="B4783" s="198"/>
      <c r="C4783" s="25"/>
      <c r="D4783" s="25"/>
      <c r="E4783" s="25"/>
      <c r="F4783" s="25"/>
      <c r="G4783" s="26"/>
      <c r="H4783" s="27"/>
      <c r="I4783" s="28"/>
      <c r="J4783" s="430"/>
      <c r="K4783" s="48"/>
      <c r="L4783" s="457" t="str">
        <f t="shared" si="148"/>
        <v/>
      </c>
      <c r="M4783" s="245" cm="1">
        <f t="array" ref="M4783">SUMPRODUCT(--(N4783:Q4783&lt;&gt;"")) + IF(TRIM(R4783)="",0,LEN(R4783)-LEN(SUBSTITUTE(R4783,",",""))+1)</f>
        <v>0</v>
      </c>
      <c r="N4783" s="242" t="str">
        <f>IF(AND(I4783&lt;&gt;0,I4783&lt;&gt;""),IF(TRIM(SUBSTITUTE(B4783,CHAR(160),""))="","",IF(ISNUMBER(MATCH(TRIM(SUBSTITUTE(B4783,CHAR(160),"")),'Look Up Values'!$B$2:$B$500,0)),"","Origin error")),"")</f>
        <v/>
      </c>
      <c r="O4783" s="242" t="str">
        <f>IF(AND(I4783&lt;&gt;0,I4783&lt;&gt;""),IF(C4783="","",IF(AND(ISNUMBER(--LEFT(C4783,FIND(" ",C4783&amp;" ")-1)),OR(LEN(LEFT(C4783,FIND(" ",C4783&amp;" ")-1))=6,LEN(LEFT(C4783,FIND(" ",C4783&amp;" ")-1))=7),OR(ISNUMBER(MATCH(LEFT(C4783,FIND(" ",C4783&amp;" ")-1),'Look Up Values'!$G$2:$G$1000,0)),ISNUMBER(MATCH(LEFT(C4783,FIND(" ",C4783&amp;" ")-1),'Look Up Values'!$AE$2:$AE$2000,0)))),"","EWC error")),"")</f>
        <v/>
      </c>
      <c r="P4783" s="242" t="str" cm="1">
        <f t="array" ref="P4783">IF(AND(I4783&lt;&gt;0,I4783&lt;&gt;""),IF(D4783="","",IF(ISNUMBER(MATCH(SUBSTITUTE(D4783," ",""),SUBSTITUTE('Look Up Values'!$S$2:$S$120," ",""),0)),"","D&amp;R error")),"")</f>
        <v/>
      </c>
      <c r="Q4783" s="242" t="str" cm="1">
        <f t="array" ref="Q4783">IF(AND(I4783&lt;&gt;0,I4783&lt;&gt;""),IF(G4783="","",IF(ISNUMBER(MATCH(SUBSTITUTE(G4783," ",""),SUBSTITUTE('Look Up Values'!$I$2:$I$10," ",""),0)),"","State error")),"")</f>
        <v/>
      </c>
      <c r="R4783" s="260" t="str">
        <f t="shared" si="149"/>
        <v/>
      </c>
    </row>
    <row r="4784" spans="1:18" ht="15.75">
      <c r="A4784" s="250">
        <v>4777</v>
      </c>
      <c r="B4784" s="198"/>
      <c r="C4784" s="25"/>
      <c r="D4784" s="25"/>
      <c r="E4784" s="25"/>
      <c r="F4784" s="25"/>
      <c r="G4784" s="26"/>
      <c r="H4784" s="27"/>
      <c r="I4784" s="28"/>
      <c r="J4784" s="430"/>
      <c r="K4784" s="48"/>
      <c r="L4784" s="457" t="str">
        <f t="shared" si="148"/>
        <v/>
      </c>
      <c r="M4784" s="245" cm="1">
        <f t="array" ref="M4784">SUMPRODUCT(--(N4784:Q4784&lt;&gt;"")) + IF(TRIM(R4784)="",0,LEN(R4784)-LEN(SUBSTITUTE(R4784,",",""))+1)</f>
        <v>0</v>
      </c>
      <c r="N4784" s="242" t="str">
        <f>IF(AND(I4784&lt;&gt;0,I4784&lt;&gt;""),IF(TRIM(SUBSTITUTE(B4784,CHAR(160),""))="","",IF(ISNUMBER(MATCH(TRIM(SUBSTITUTE(B4784,CHAR(160),"")),'Look Up Values'!$B$2:$B$500,0)),"","Origin error")),"")</f>
        <v/>
      </c>
      <c r="O4784" s="242" t="str">
        <f>IF(AND(I4784&lt;&gt;0,I4784&lt;&gt;""),IF(C4784="","",IF(AND(ISNUMBER(--LEFT(C4784,FIND(" ",C4784&amp;" ")-1)),OR(LEN(LEFT(C4784,FIND(" ",C4784&amp;" ")-1))=6,LEN(LEFT(C4784,FIND(" ",C4784&amp;" ")-1))=7),OR(ISNUMBER(MATCH(LEFT(C4784,FIND(" ",C4784&amp;" ")-1),'Look Up Values'!$G$2:$G$1000,0)),ISNUMBER(MATCH(LEFT(C4784,FIND(" ",C4784&amp;" ")-1),'Look Up Values'!$AE$2:$AE$2000,0)))),"","EWC error")),"")</f>
        <v/>
      </c>
      <c r="P4784" s="242" t="str" cm="1">
        <f t="array" ref="P4784">IF(AND(I4784&lt;&gt;0,I4784&lt;&gt;""),IF(D4784="","",IF(ISNUMBER(MATCH(SUBSTITUTE(D4784," ",""),SUBSTITUTE('Look Up Values'!$S$2:$S$120," ",""),0)),"","D&amp;R error")),"")</f>
        <v/>
      </c>
      <c r="Q4784" s="242" t="str" cm="1">
        <f t="array" ref="Q4784">IF(AND(I4784&lt;&gt;0,I4784&lt;&gt;""),IF(G4784="","",IF(ISNUMBER(MATCH(SUBSTITUTE(G4784," ",""),SUBSTITUTE('Look Up Values'!$I$2:$I$10," ",""),0)),"","State error")),"")</f>
        <v/>
      </c>
      <c r="R4784" s="260" t="str">
        <f t="shared" si="149"/>
        <v/>
      </c>
    </row>
    <row r="4785" spans="1:18" ht="15.75">
      <c r="A4785" s="250">
        <v>4778</v>
      </c>
      <c r="B4785" s="198"/>
      <c r="C4785" s="25"/>
      <c r="D4785" s="25"/>
      <c r="E4785" s="25"/>
      <c r="F4785" s="25"/>
      <c r="G4785" s="26"/>
      <c r="H4785" s="27"/>
      <c r="I4785" s="28"/>
      <c r="J4785" s="430"/>
      <c r="K4785" s="48"/>
      <c r="L4785" s="457" t="str">
        <f t="shared" si="148"/>
        <v/>
      </c>
      <c r="M4785" s="245" cm="1">
        <f t="array" ref="M4785">SUMPRODUCT(--(N4785:Q4785&lt;&gt;"")) + IF(TRIM(R4785)="",0,LEN(R4785)-LEN(SUBSTITUTE(R4785,",",""))+1)</f>
        <v>0</v>
      </c>
      <c r="N4785" s="242" t="str">
        <f>IF(AND(I4785&lt;&gt;0,I4785&lt;&gt;""),IF(TRIM(SUBSTITUTE(B4785,CHAR(160),""))="","",IF(ISNUMBER(MATCH(TRIM(SUBSTITUTE(B4785,CHAR(160),"")),'Look Up Values'!$B$2:$B$500,0)),"","Origin error")),"")</f>
        <v/>
      </c>
      <c r="O4785" s="242" t="str">
        <f>IF(AND(I4785&lt;&gt;0,I4785&lt;&gt;""),IF(C4785="","",IF(AND(ISNUMBER(--LEFT(C4785,FIND(" ",C4785&amp;" ")-1)),OR(LEN(LEFT(C4785,FIND(" ",C4785&amp;" ")-1))=6,LEN(LEFT(C4785,FIND(" ",C4785&amp;" ")-1))=7),OR(ISNUMBER(MATCH(LEFT(C4785,FIND(" ",C4785&amp;" ")-1),'Look Up Values'!$G$2:$G$1000,0)),ISNUMBER(MATCH(LEFT(C4785,FIND(" ",C4785&amp;" ")-1),'Look Up Values'!$AE$2:$AE$2000,0)))),"","EWC error")),"")</f>
        <v/>
      </c>
      <c r="P4785" s="242" t="str" cm="1">
        <f t="array" ref="P4785">IF(AND(I4785&lt;&gt;0,I4785&lt;&gt;""),IF(D4785="","",IF(ISNUMBER(MATCH(SUBSTITUTE(D4785," ",""),SUBSTITUTE('Look Up Values'!$S$2:$S$120," ",""),0)),"","D&amp;R error")),"")</f>
        <v/>
      </c>
      <c r="Q4785" s="242" t="str" cm="1">
        <f t="array" ref="Q4785">IF(AND(I4785&lt;&gt;0,I4785&lt;&gt;""),IF(G4785="","",IF(ISNUMBER(MATCH(SUBSTITUTE(G4785," ",""),SUBSTITUTE('Look Up Values'!$I$2:$I$10," ",""),0)),"","State error")),"")</f>
        <v/>
      </c>
      <c r="R4785" s="260" t="str">
        <f t="shared" si="149"/>
        <v/>
      </c>
    </row>
    <row r="4786" spans="1:18" ht="15.75">
      <c r="A4786" s="250">
        <v>4779</v>
      </c>
      <c r="B4786" s="198"/>
      <c r="C4786" s="25"/>
      <c r="D4786" s="25"/>
      <c r="E4786" s="25"/>
      <c r="F4786" s="25"/>
      <c r="G4786" s="26"/>
      <c r="H4786" s="27"/>
      <c r="I4786" s="28"/>
      <c r="J4786" s="430"/>
      <c r="K4786" s="48"/>
      <c r="L4786" s="457" t="str">
        <f t="shared" si="148"/>
        <v/>
      </c>
      <c r="M4786" s="245" cm="1">
        <f t="array" ref="M4786">SUMPRODUCT(--(N4786:Q4786&lt;&gt;"")) + IF(TRIM(R4786)="",0,LEN(R4786)-LEN(SUBSTITUTE(R4786,",",""))+1)</f>
        <v>0</v>
      </c>
      <c r="N4786" s="242" t="str">
        <f>IF(AND(I4786&lt;&gt;0,I4786&lt;&gt;""),IF(TRIM(SUBSTITUTE(B4786,CHAR(160),""))="","",IF(ISNUMBER(MATCH(TRIM(SUBSTITUTE(B4786,CHAR(160),"")),'Look Up Values'!$B$2:$B$500,0)),"","Origin error")),"")</f>
        <v/>
      </c>
      <c r="O4786" s="242" t="str">
        <f>IF(AND(I4786&lt;&gt;0,I4786&lt;&gt;""),IF(C4786="","",IF(AND(ISNUMBER(--LEFT(C4786,FIND(" ",C4786&amp;" ")-1)),OR(LEN(LEFT(C4786,FIND(" ",C4786&amp;" ")-1))=6,LEN(LEFT(C4786,FIND(" ",C4786&amp;" ")-1))=7),OR(ISNUMBER(MATCH(LEFT(C4786,FIND(" ",C4786&amp;" ")-1),'Look Up Values'!$G$2:$G$1000,0)),ISNUMBER(MATCH(LEFT(C4786,FIND(" ",C4786&amp;" ")-1),'Look Up Values'!$AE$2:$AE$2000,0)))),"","EWC error")),"")</f>
        <v/>
      </c>
      <c r="P4786" s="242" t="str" cm="1">
        <f t="array" ref="P4786">IF(AND(I4786&lt;&gt;0,I4786&lt;&gt;""),IF(D4786="","",IF(ISNUMBER(MATCH(SUBSTITUTE(D4786," ",""),SUBSTITUTE('Look Up Values'!$S$2:$S$120," ",""),0)),"","D&amp;R error")),"")</f>
        <v/>
      </c>
      <c r="Q4786" s="242" t="str" cm="1">
        <f t="array" ref="Q4786">IF(AND(I4786&lt;&gt;0,I4786&lt;&gt;""),IF(G4786="","",IF(ISNUMBER(MATCH(SUBSTITUTE(G4786," ",""),SUBSTITUTE('Look Up Values'!$I$2:$I$10," ",""),0)),"","State error")),"")</f>
        <v/>
      </c>
      <c r="R4786" s="260" t="str">
        <f t="shared" si="149"/>
        <v/>
      </c>
    </row>
    <row r="4787" spans="1:18" ht="15.75">
      <c r="A4787" s="250">
        <v>4780</v>
      </c>
      <c r="B4787" s="198"/>
      <c r="C4787" s="25"/>
      <c r="D4787" s="25"/>
      <c r="E4787" s="25"/>
      <c r="F4787" s="25"/>
      <c r="G4787" s="26"/>
      <c r="H4787" s="27"/>
      <c r="I4787" s="28"/>
      <c r="J4787" s="430"/>
      <c r="K4787" s="48"/>
      <c r="L4787" s="457" t="str">
        <f t="shared" si="148"/>
        <v/>
      </c>
      <c r="M4787" s="245" cm="1">
        <f t="array" ref="M4787">SUMPRODUCT(--(N4787:Q4787&lt;&gt;"")) + IF(TRIM(R4787)="",0,LEN(R4787)-LEN(SUBSTITUTE(R4787,",",""))+1)</f>
        <v>0</v>
      </c>
      <c r="N4787" s="242" t="str">
        <f>IF(AND(I4787&lt;&gt;0,I4787&lt;&gt;""),IF(TRIM(SUBSTITUTE(B4787,CHAR(160),""))="","",IF(ISNUMBER(MATCH(TRIM(SUBSTITUTE(B4787,CHAR(160),"")),'Look Up Values'!$B$2:$B$500,0)),"","Origin error")),"")</f>
        <v/>
      </c>
      <c r="O4787" s="242" t="str">
        <f>IF(AND(I4787&lt;&gt;0,I4787&lt;&gt;""),IF(C4787="","",IF(AND(ISNUMBER(--LEFT(C4787,FIND(" ",C4787&amp;" ")-1)),OR(LEN(LEFT(C4787,FIND(" ",C4787&amp;" ")-1))=6,LEN(LEFT(C4787,FIND(" ",C4787&amp;" ")-1))=7),OR(ISNUMBER(MATCH(LEFT(C4787,FIND(" ",C4787&amp;" ")-1),'Look Up Values'!$G$2:$G$1000,0)),ISNUMBER(MATCH(LEFT(C4787,FIND(" ",C4787&amp;" ")-1),'Look Up Values'!$AE$2:$AE$2000,0)))),"","EWC error")),"")</f>
        <v/>
      </c>
      <c r="P4787" s="242" t="str" cm="1">
        <f t="array" ref="P4787">IF(AND(I4787&lt;&gt;0,I4787&lt;&gt;""),IF(D4787="","",IF(ISNUMBER(MATCH(SUBSTITUTE(D4787," ",""),SUBSTITUTE('Look Up Values'!$S$2:$S$120," ",""),0)),"","D&amp;R error")),"")</f>
        <v/>
      </c>
      <c r="Q4787" s="242" t="str" cm="1">
        <f t="array" ref="Q4787">IF(AND(I4787&lt;&gt;0,I4787&lt;&gt;""),IF(G4787="","",IF(ISNUMBER(MATCH(SUBSTITUTE(G4787," ",""),SUBSTITUTE('Look Up Values'!$I$2:$I$10," ",""),0)),"","State error")),"")</f>
        <v/>
      </c>
      <c r="R4787" s="260" t="str">
        <f t="shared" si="149"/>
        <v/>
      </c>
    </row>
    <row r="4788" spans="1:18" ht="15.75">
      <c r="A4788" s="250">
        <v>4781</v>
      </c>
      <c r="B4788" s="198"/>
      <c r="C4788" s="25"/>
      <c r="D4788" s="25"/>
      <c r="E4788" s="25"/>
      <c r="F4788" s="25"/>
      <c r="G4788" s="26"/>
      <c r="H4788" s="27"/>
      <c r="I4788" s="28"/>
      <c r="J4788" s="430"/>
      <c r="K4788" s="48"/>
      <c r="L4788" s="457" t="str">
        <f t="shared" si="148"/>
        <v/>
      </c>
      <c r="M4788" s="245" cm="1">
        <f t="array" ref="M4788">SUMPRODUCT(--(N4788:Q4788&lt;&gt;"")) + IF(TRIM(R4788)="",0,LEN(R4788)-LEN(SUBSTITUTE(R4788,",",""))+1)</f>
        <v>0</v>
      </c>
      <c r="N4788" s="242" t="str">
        <f>IF(AND(I4788&lt;&gt;0,I4788&lt;&gt;""),IF(TRIM(SUBSTITUTE(B4788,CHAR(160),""))="","",IF(ISNUMBER(MATCH(TRIM(SUBSTITUTE(B4788,CHAR(160),"")),'Look Up Values'!$B$2:$B$500,0)),"","Origin error")),"")</f>
        <v/>
      </c>
      <c r="O4788" s="242" t="str">
        <f>IF(AND(I4788&lt;&gt;0,I4788&lt;&gt;""),IF(C4788="","",IF(AND(ISNUMBER(--LEFT(C4788,FIND(" ",C4788&amp;" ")-1)),OR(LEN(LEFT(C4788,FIND(" ",C4788&amp;" ")-1))=6,LEN(LEFT(C4788,FIND(" ",C4788&amp;" ")-1))=7),OR(ISNUMBER(MATCH(LEFT(C4788,FIND(" ",C4788&amp;" ")-1),'Look Up Values'!$G$2:$G$1000,0)),ISNUMBER(MATCH(LEFT(C4788,FIND(" ",C4788&amp;" ")-1),'Look Up Values'!$AE$2:$AE$2000,0)))),"","EWC error")),"")</f>
        <v/>
      </c>
      <c r="P4788" s="242" t="str" cm="1">
        <f t="array" ref="P4788">IF(AND(I4788&lt;&gt;0,I4788&lt;&gt;""),IF(D4788="","",IF(ISNUMBER(MATCH(SUBSTITUTE(D4788," ",""),SUBSTITUTE('Look Up Values'!$S$2:$S$120," ",""),0)),"","D&amp;R error")),"")</f>
        <v/>
      </c>
      <c r="Q4788" s="242" t="str" cm="1">
        <f t="array" ref="Q4788">IF(AND(I4788&lt;&gt;0,I4788&lt;&gt;""),IF(G4788="","",IF(ISNUMBER(MATCH(SUBSTITUTE(G4788," ",""),SUBSTITUTE('Look Up Values'!$I$2:$I$10," ",""),0)),"","State error")),"")</f>
        <v/>
      </c>
      <c r="R4788" s="260" t="str">
        <f t="shared" si="149"/>
        <v/>
      </c>
    </row>
    <row r="4789" spans="1:18" ht="15.75">
      <c r="A4789" s="250">
        <v>4782</v>
      </c>
      <c r="B4789" s="198"/>
      <c r="C4789" s="25"/>
      <c r="D4789" s="25"/>
      <c r="E4789" s="25"/>
      <c r="F4789" s="25"/>
      <c r="G4789" s="26"/>
      <c r="H4789" s="27"/>
      <c r="I4789" s="28"/>
      <c r="J4789" s="430"/>
      <c r="K4789" s="48"/>
      <c r="L4789" s="457" t="str">
        <f t="shared" si="148"/>
        <v/>
      </c>
      <c r="M4789" s="245" cm="1">
        <f t="array" ref="M4789">SUMPRODUCT(--(N4789:Q4789&lt;&gt;"")) + IF(TRIM(R4789)="",0,LEN(R4789)-LEN(SUBSTITUTE(R4789,",",""))+1)</f>
        <v>0</v>
      </c>
      <c r="N4789" s="242" t="str">
        <f>IF(AND(I4789&lt;&gt;0,I4789&lt;&gt;""),IF(TRIM(SUBSTITUTE(B4789,CHAR(160),""))="","",IF(ISNUMBER(MATCH(TRIM(SUBSTITUTE(B4789,CHAR(160),"")),'Look Up Values'!$B$2:$B$500,0)),"","Origin error")),"")</f>
        <v/>
      </c>
      <c r="O4789" s="242" t="str">
        <f>IF(AND(I4789&lt;&gt;0,I4789&lt;&gt;""),IF(C4789="","",IF(AND(ISNUMBER(--LEFT(C4789,FIND(" ",C4789&amp;" ")-1)),OR(LEN(LEFT(C4789,FIND(" ",C4789&amp;" ")-1))=6,LEN(LEFT(C4789,FIND(" ",C4789&amp;" ")-1))=7),OR(ISNUMBER(MATCH(LEFT(C4789,FIND(" ",C4789&amp;" ")-1),'Look Up Values'!$G$2:$G$1000,0)),ISNUMBER(MATCH(LEFT(C4789,FIND(" ",C4789&amp;" ")-1),'Look Up Values'!$AE$2:$AE$2000,0)))),"","EWC error")),"")</f>
        <v/>
      </c>
      <c r="P4789" s="242" t="str" cm="1">
        <f t="array" ref="P4789">IF(AND(I4789&lt;&gt;0,I4789&lt;&gt;""),IF(D4789="","",IF(ISNUMBER(MATCH(SUBSTITUTE(D4789," ",""),SUBSTITUTE('Look Up Values'!$S$2:$S$120," ",""),0)),"","D&amp;R error")),"")</f>
        <v/>
      </c>
      <c r="Q4789" s="242" t="str" cm="1">
        <f t="array" ref="Q4789">IF(AND(I4789&lt;&gt;0,I4789&lt;&gt;""),IF(G4789="","",IF(ISNUMBER(MATCH(SUBSTITUTE(G4789," ",""),SUBSTITUTE('Look Up Values'!$I$2:$I$10," ",""),0)),"","State error")),"")</f>
        <v/>
      </c>
      <c r="R4789" s="260" t="str">
        <f t="shared" si="149"/>
        <v/>
      </c>
    </row>
    <row r="4790" spans="1:18" ht="15.75">
      <c r="A4790" s="250">
        <v>4783</v>
      </c>
      <c r="B4790" s="198"/>
      <c r="C4790" s="25"/>
      <c r="D4790" s="25"/>
      <c r="E4790" s="25"/>
      <c r="F4790" s="25"/>
      <c r="G4790" s="26"/>
      <c r="H4790" s="27"/>
      <c r="I4790" s="28"/>
      <c r="J4790" s="430"/>
      <c r="K4790" s="48"/>
      <c r="L4790" s="457" t="str">
        <f t="shared" si="148"/>
        <v/>
      </c>
      <c r="M4790" s="245" cm="1">
        <f t="array" ref="M4790">SUMPRODUCT(--(N4790:Q4790&lt;&gt;"")) + IF(TRIM(R4790)="",0,LEN(R4790)-LEN(SUBSTITUTE(R4790,",",""))+1)</f>
        <v>0</v>
      </c>
      <c r="N4790" s="242" t="str">
        <f>IF(AND(I4790&lt;&gt;0,I4790&lt;&gt;""),IF(TRIM(SUBSTITUTE(B4790,CHAR(160),""))="","",IF(ISNUMBER(MATCH(TRIM(SUBSTITUTE(B4790,CHAR(160),"")),'Look Up Values'!$B$2:$B$500,0)),"","Origin error")),"")</f>
        <v/>
      </c>
      <c r="O4790" s="242" t="str">
        <f>IF(AND(I4790&lt;&gt;0,I4790&lt;&gt;""),IF(C4790="","",IF(AND(ISNUMBER(--LEFT(C4790,FIND(" ",C4790&amp;" ")-1)),OR(LEN(LEFT(C4790,FIND(" ",C4790&amp;" ")-1))=6,LEN(LEFT(C4790,FIND(" ",C4790&amp;" ")-1))=7),OR(ISNUMBER(MATCH(LEFT(C4790,FIND(" ",C4790&amp;" ")-1),'Look Up Values'!$G$2:$G$1000,0)),ISNUMBER(MATCH(LEFT(C4790,FIND(" ",C4790&amp;" ")-1),'Look Up Values'!$AE$2:$AE$2000,0)))),"","EWC error")),"")</f>
        <v/>
      </c>
      <c r="P4790" s="242" t="str" cm="1">
        <f t="array" ref="P4790">IF(AND(I4790&lt;&gt;0,I4790&lt;&gt;""),IF(D4790="","",IF(ISNUMBER(MATCH(SUBSTITUTE(D4790," ",""),SUBSTITUTE('Look Up Values'!$S$2:$S$120," ",""),0)),"","D&amp;R error")),"")</f>
        <v/>
      </c>
      <c r="Q4790" s="242" t="str" cm="1">
        <f t="array" ref="Q4790">IF(AND(I4790&lt;&gt;0,I4790&lt;&gt;""),IF(G4790="","",IF(ISNUMBER(MATCH(SUBSTITUTE(G4790," ",""),SUBSTITUTE('Look Up Values'!$I$2:$I$10," ",""),0)),"","State error")),"")</f>
        <v/>
      </c>
      <c r="R4790" s="260" t="str">
        <f t="shared" si="149"/>
        <v/>
      </c>
    </row>
    <row r="4791" spans="1:18" ht="15.75">
      <c r="A4791" s="250">
        <v>4784</v>
      </c>
      <c r="B4791" s="198"/>
      <c r="C4791" s="25"/>
      <c r="D4791" s="25"/>
      <c r="E4791" s="25"/>
      <c r="F4791" s="25"/>
      <c r="G4791" s="26"/>
      <c r="H4791" s="27"/>
      <c r="I4791" s="28"/>
      <c r="J4791" s="430"/>
      <c r="K4791" s="48"/>
      <c r="L4791" s="457" t="str">
        <f t="shared" si="148"/>
        <v/>
      </c>
      <c r="M4791" s="245" cm="1">
        <f t="array" ref="M4791">SUMPRODUCT(--(N4791:Q4791&lt;&gt;"")) + IF(TRIM(R4791)="",0,LEN(R4791)-LEN(SUBSTITUTE(R4791,",",""))+1)</f>
        <v>0</v>
      </c>
      <c r="N4791" s="242" t="str">
        <f>IF(AND(I4791&lt;&gt;0,I4791&lt;&gt;""),IF(TRIM(SUBSTITUTE(B4791,CHAR(160),""))="","",IF(ISNUMBER(MATCH(TRIM(SUBSTITUTE(B4791,CHAR(160),"")),'Look Up Values'!$B$2:$B$500,0)),"","Origin error")),"")</f>
        <v/>
      </c>
      <c r="O4791" s="242" t="str">
        <f>IF(AND(I4791&lt;&gt;0,I4791&lt;&gt;""),IF(C4791="","",IF(AND(ISNUMBER(--LEFT(C4791,FIND(" ",C4791&amp;" ")-1)),OR(LEN(LEFT(C4791,FIND(" ",C4791&amp;" ")-1))=6,LEN(LEFT(C4791,FIND(" ",C4791&amp;" ")-1))=7),OR(ISNUMBER(MATCH(LEFT(C4791,FIND(" ",C4791&amp;" ")-1),'Look Up Values'!$G$2:$G$1000,0)),ISNUMBER(MATCH(LEFT(C4791,FIND(" ",C4791&amp;" ")-1),'Look Up Values'!$AE$2:$AE$2000,0)))),"","EWC error")),"")</f>
        <v/>
      </c>
      <c r="P4791" s="242" t="str" cm="1">
        <f t="array" ref="P4791">IF(AND(I4791&lt;&gt;0,I4791&lt;&gt;""),IF(D4791="","",IF(ISNUMBER(MATCH(SUBSTITUTE(D4791," ",""),SUBSTITUTE('Look Up Values'!$S$2:$S$120," ",""),0)),"","D&amp;R error")),"")</f>
        <v/>
      </c>
      <c r="Q4791" s="242" t="str" cm="1">
        <f t="array" ref="Q4791">IF(AND(I4791&lt;&gt;0,I4791&lt;&gt;""),IF(G4791="","",IF(ISNUMBER(MATCH(SUBSTITUTE(G4791," ",""),SUBSTITUTE('Look Up Values'!$I$2:$I$10," ",""),0)),"","State error")),"")</f>
        <v/>
      </c>
      <c r="R4791" s="260" t="str">
        <f t="shared" si="149"/>
        <v/>
      </c>
    </row>
    <row r="4792" spans="1:18" ht="15.75">
      <c r="A4792" s="250">
        <v>4785</v>
      </c>
      <c r="B4792" s="198"/>
      <c r="C4792" s="25"/>
      <c r="D4792" s="25"/>
      <c r="E4792" s="25"/>
      <c r="F4792" s="25"/>
      <c r="G4792" s="26"/>
      <c r="H4792" s="27"/>
      <c r="I4792" s="28"/>
      <c r="J4792" s="430"/>
      <c r="K4792" s="48"/>
      <c r="L4792" s="457" t="str">
        <f t="shared" si="148"/>
        <v/>
      </c>
      <c r="M4792" s="245" cm="1">
        <f t="array" ref="M4792">SUMPRODUCT(--(N4792:Q4792&lt;&gt;"")) + IF(TRIM(R4792)="",0,LEN(R4792)-LEN(SUBSTITUTE(R4792,",",""))+1)</f>
        <v>0</v>
      </c>
      <c r="N4792" s="242" t="str">
        <f>IF(AND(I4792&lt;&gt;0,I4792&lt;&gt;""),IF(TRIM(SUBSTITUTE(B4792,CHAR(160),""))="","",IF(ISNUMBER(MATCH(TRIM(SUBSTITUTE(B4792,CHAR(160),"")),'Look Up Values'!$B$2:$B$500,0)),"","Origin error")),"")</f>
        <v/>
      </c>
      <c r="O4792" s="242" t="str">
        <f>IF(AND(I4792&lt;&gt;0,I4792&lt;&gt;""),IF(C4792="","",IF(AND(ISNUMBER(--LEFT(C4792,FIND(" ",C4792&amp;" ")-1)),OR(LEN(LEFT(C4792,FIND(" ",C4792&amp;" ")-1))=6,LEN(LEFT(C4792,FIND(" ",C4792&amp;" ")-1))=7),OR(ISNUMBER(MATCH(LEFT(C4792,FIND(" ",C4792&amp;" ")-1),'Look Up Values'!$G$2:$G$1000,0)),ISNUMBER(MATCH(LEFT(C4792,FIND(" ",C4792&amp;" ")-1),'Look Up Values'!$AE$2:$AE$2000,0)))),"","EWC error")),"")</f>
        <v/>
      </c>
      <c r="P4792" s="242" t="str" cm="1">
        <f t="array" ref="P4792">IF(AND(I4792&lt;&gt;0,I4792&lt;&gt;""),IF(D4792="","",IF(ISNUMBER(MATCH(SUBSTITUTE(D4792," ",""),SUBSTITUTE('Look Up Values'!$S$2:$S$120," ",""),0)),"","D&amp;R error")),"")</f>
        <v/>
      </c>
      <c r="Q4792" s="242" t="str" cm="1">
        <f t="array" ref="Q4792">IF(AND(I4792&lt;&gt;0,I4792&lt;&gt;""),IF(G4792="","",IF(ISNUMBER(MATCH(SUBSTITUTE(G4792," ",""),SUBSTITUTE('Look Up Values'!$I$2:$I$10," ",""),0)),"","State error")),"")</f>
        <v/>
      </c>
      <c r="R4792" s="260" t="str">
        <f t="shared" si="149"/>
        <v/>
      </c>
    </row>
    <row r="4793" spans="1:18" ht="15.75">
      <c r="A4793" s="250">
        <v>4786</v>
      </c>
      <c r="B4793" s="198"/>
      <c r="C4793" s="25"/>
      <c r="D4793" s="25"/>
      <c r="E4793" s="25"/>
      <c r="F4793" s="25"/>
      <c r="G4793" s="26"/>
      <c r="H4793" s="27"/>
      <c r="I4793" s="28"/>
      <c r="J4793" s="430"/>
      <c r="K4793" s="48"/>
      <c r="L4793" s="457" t="str">
        <f t="shared" si="148"/>
        <v/>
      </c>
      <c r="M4793" s="245" cm="1">
        <f t="array" ref="M4793">SUMPRODUCT(--(N4793:Q4793&lt;&gt;"")) + IF(TRIM(R4793)="",0,LEN(R4793)-LEN(SUBSTITUTE(R4793,",",""))+1)</f>
        <v>0</v>
      </c>
      <c r="N4793" s="242" t="str">
        <f>IF(AND(I4793&lt;&gt;0,I4793&lt;&gt;""),IF(TRIM(SUBSTITUTE(B4793,CHAR(160),""))="","",IF(ISNUMBER(MATCH(TRIM(SUBSTITUTE(B4793,CHAR(160),"")),'Look Up Values'!$B$2:$B$500,0)),"","Origin error")),"")</f>
        <v/>
      </c>
      <c r="O4793" s="242" t="str">
        <f>IF(AND(I4793&lt;&gt;0,I4793&lt;&gt;""),IF(C4793="","",IF(AND(ISNUMBER(--LEFT(C4793,FIND(" ",C4793&amp;" ")-1)),OR(LEN(LEFT(C4793,FIND(" ",C4793&amp;" ")-1))=6,LEN(LEFT(C4793,FIND(" ",C4793&amp;" ")-1))=7),OR(ISNUMBER(MATCH(LEFT(C4793,FIND(" ",C4793&amp;" ")-1),'Look Up Values'!$G$2:$G$1000,0)),ISNUMBER(MATCH(LEFT(C4793,FIND(" ",C4793&amp;" ")-1),'Look Up Values'!$AE$2:$AE$2000,0)))),"","EWC error")),"")</f>
        <v/>
      </c>
      <c r="P4793" s="242" t="str" cm="1">
        <f t="array" ref="P4793">IF(AND(I4793&lt;&gt;0,I4793&lt;&gt;""),IF(D4793="","",IF(ISNUMBER(MATCH(SUBSTITUTE(D4793," ",""),SUBSTITUTE('Look Up Values'!$S$2:$S$120," ",""),0)),"","D&amp;R error")),"")</f>
        <v/>
      </c>
      <c r="Q4793" s="242" t="str" cm="1">
        <f t="array" ref="Q4793">IF(AND(I4793&lt;&gt;0,I4793&lt;&gt;""),IF(G4793="","",IF(ISNUMBER(MATCH(SUBSTITUTE(G4793," ",""),SUBSTITUTE('Look Up Values'!$I$2:$I$10," ",""),0)),"","State error")),"")</f>
        <v/>
      </c>
      <c r="R4793" s="260" t="str">
        <f t="shared" si="149"/>
        <v/>
      </c>
    </row>
    <row r="4794" spans="1:18" ht="15.75">
      <c r="A4794" s="250">
        <v>4787</v>
      </c>
      <c r="B4794" s="198"/>
      <c r="C4794" s="25"/>
      <c r="D4794" s="25"/>
      <c r="E4794" s="25"/>
      <c r="F4794" s="25"/>
      <c r="G4794" s="26"/>
      <c r="H4794" s="27"/>
      <c r="I4794" s="28"/>
      <c r="J4794" s="430"/>
      <c r="K4794" s="48"/>
      <c r="L4794" s="457" t="str">
        <f t="shared" si="148"/>
        <v/>
      </c>
      <c r="M4794" s="245" cm="1">
        <f t="array" ref="M4794">SUMPRODUCT(--(N4794:Q4794&lt;&gt;"")) + IF(TRIM(R4794)="",0,LEN(R4794)-LEN(SUBSTITUTE(R4794,",",""))+1)</f>
        <v>0</v>
      </c>
      <c r="N4794" s="242" t="str">
        <f>IF(AND(I4794&lt;&gt;0,I4794&lt;&gt;""),IF(TRIM(SUBSTITUTE(B4794,CHAR(160),""))="","",IF(ISNUMBER(MATCH(TRIM(SUBSTITUTE(B4794,CHAR(160),"")),'Look Up Values'!$B$2:$B$500,0)),"","Origin error")),"")</f>
        <v/>
      </c>
      <c r="O4794" s="242" t="str">
        <f>IF(AND(I4794&lt;&gt;0,I4794&lt;&gt;""),IF(C4794="","",IF(AND(ISNUMBER(--LEFT(C4794,FIND(" ",C4794&amp;" ")-1)),OR(LEN(LEFT(C4794,FIND(" ",C4794&amp;" ")-1))=6,LEN(LEFT(C4794,FIND(" ",C4794&amp;" ")-1))=7),OR(ISNUMBER(MATCH(LEFT(C4794,FIND(" ",C4794&amp;" ")-1),'Look Up Values'!$G$2:$G$1000,0)),ISNUMBER(MATCH(LEFT(C4794,FIND(" ",C4794&amp;" ")-1),'Look Up Values'!$AE$2:$AE$2000,0)))),"","EWC error")),"")</f>
        <v/>
      </c>
      <c r="P4794" s="242" t="str" cm="1">
        <f t="array" ref="P4794">IF(AND(I4794&lt;&gt;0,I4794&lt;&gt;""),IF(D4794="","",IF(ISNUMBER(MATCH(SUBSTITUTE(D4794," ",""),SUBSTITUTE('Look Up Values'!$S$2:$S$120," ",""),0)),"","D&amp;R error")),"")</f>
        <v/>
      </c>
      <c r="Q4794" s="242" t="str" cm="1">
        <f t="array" ref="Q4794">IF(AND(I4794&lt;&gt;0,I4794&lt;&gt;""),IF(G4794="","",IF(ISNUMBER(MATCH(SUBSTITUTE(G4794," ",""),SUBSTITUTE('Look Up Values'!$I$2:$I$10," ",""),0)),"","State error")),"")</f>
        <v/>
      </c>
      <c r="R4794" s="260" t="str">
        <f t="shared" si="149"/>
        <v/>
      </c>
    </row>
    <row r="4795" spans="1:18" ht="15.75">
      <c r="A4795" s="250">
        <v>4788</v>
      </c>
      <c r="B4795" s="198"/>
      <c r="C4795" s="25"/>
      <c r="D4795" s="25"/>
      <c r="E4795" s="25"/>
      <c r="F4795" s="25"/>
      <c r="G4795" s="26"/>
      <c r="H4795" s="27"/>
      <c r="I4795" s="28"/>
      <c r="J4795" s="430"/>
      <c r="K4795" s="48"/>
      <c r="L4795" s="457" t="str">
        <f t="shared" si="148"/>
        <v/>
      </c>
      <c r="M4795" s="245" cm="1">
        <f t="array" ref="M4795">SUMPRODUCT(--(N4795:Q4795&lt;&gt;"")) + IF(TRIM(R4795)="",0,LEN(R4795)-LEN(SUBSTITUTE(R4795,",",""))+1)</f>
        <v>0</v>
      </c>
      <c r="N4795" s="242" t="str">
        <f>IF(AND(I4795&lt;&gt;0,I4795&lt;&gt;""),IF(TRIM(SUBSTITUTE(B4795,CHAR(160),""))="","",IF(ISNUMBER(MATCH(TRIM(SUBSTITUTE(B4795,CHAR(160),"")),'Look Up Values'!$B$2:$B$500,0)),"","Origin error")),"")</f>
        <v/>
      </c>
      <c r="O4795" s="242" t="str">
        <f>IF(AND(I4795&lt;&gt;0,I4795&lt;&gt;""),IF(C4795="","",IF(AND(ISNUMBER(--LEFT(C4795,FIND(" ",C4795&amp;" ")-1)),OR(LEN(LEFT(C4795,FIND(" ",C4795&amp;" ")-1))=6,LEN(LEFT(C4795,FIND(" ",C4795&amp;" ")-1))=7),OR(ISNUMBER(MATCH(LEFT(C4795,FIND(" ",C4795&amp;" ")-1),'Look Up Values'!$G$2:$G$1000,0)),ISNUMBER(MATCH(LEFT(C4795,FIND(" ",C4795&amp;" ")-1),'Look Up Values'!$AE$2:$AE$2000,0)))),"","EWC error")),"")</f>
        <v/>
      </c>
      <c r="P4795" s="242" t="str" cm="1">
        <f t="array" ref="P4795">IF(AND(I4795&lt;&gt;0,I4795&lt;&gt;""),IF(D4795="","",IF(ISNUMBER(MATCH(SUBSTITUTE(D4795," ",""),SUBSTITUTE('Look Up Values'!$S$2:$S$120," ",""),0)),"","D&amp;R error")),"")</f>
        <v/>
      </c>
      <c r="Q4795" s="242" t="str" cm="1">
        <f t="array" ref="Q4795">IF(AND(I4795&lt;&gt;0,I4795&lt;&gt;""),IF(G4795="","",IF(ISNUMBER(MATCH(SUBSTITUTE(G4795," ",""),SUBSTITUTE('Look Up Values'!$I$2:$I$10," ",""),0)),"","State error")),"")</f>
        <v/>
      </c>
      <c r="R4795" s="260" t="str">
        <f t="shared" si="149"/>
        <v/>
      </c>
    </row>
    <row r="4796" spans="1:18" ht="15.75">
      <c r="A4796" s="250">
        <v>4789</v>
      </c>
      <c r="B4796" s="198"/>
      <c r="C4796" s="25"/>
      <c r="D4796" s="25"/>
      <c r="E4796" s="25"/>
      <c r="F4796" s="25"/>
      <c r="G4796" s="26"/>
      <c r="H4796" s="27"/>
      <c r="I4796" s="28"/>
      <c r="J4796" s="430"/>
      <c r="K4796" s="48"/>
      <c r="L4796" s="457" t="str">
        <f t="shared" si="148"/>
        <v/>
      </c>
      <c r="M4796" s="245" cm="1">
        <f t="array" ref="M4796">SUMPRODUCT(--(N4796:Q4796&lt;&gt;"")) + IF(TRIM(R4796)="",0,LEN(R4796)-LEN(SUBSTITUTE(R4796,",",""))+1)</f>
        <v>0</v>
      </c>
      <c r="N4796" s="242" t="str">
        <f>IF(AND(I4796&lt;&gt;0,I4796&lt;&gt;""),IF(TRIM(SUBSTITUTE(B4796,CHAR(160),""))="","",IF(ISNUMBER(MATCH(TRIM(SUBSTITUTE(B4796,CHAR(160),"")),'Look Up Values'!$B$2:$B$500,0)),"","Origin error")),"")</f>
        <v/>
      </c>
      <c r="O4796" s="242" t="str">
        <f>IF(AND(I4796&lt;&gt;0,I4796&lt;&gt;""),IF(C4796="","",IF(AND(ISNUMBER(--LEFT(C4796,FIND(" ",C4796&amp;" ")-1)),OR(LEN(LEFT(C4796,FIND(" ",C4796&amp;" ")-1))=6,LEN(LEFT(C4796,FIND(" ",C4796&amp;" ")-1))=7),OR(ISNUMBER(MATCH(LEFT(C4796,FIND(" ",C4796&amp;" ")-1),'Look Up Values'!$G$2:$G$1000,0)),ISNUMBER(MATCH(LEFT(C4796,FIND(" ",C4796&amp;" ")-1),'Look Up Values'!$AE$2:$AE$2000,0)))),"","EWC error")),"")</f>
        <v/>
      </c>
      <c r="P4796" s="242" t="str" cm="1">
        <f t="array" ref="P4796">IF(AND(I4796&lt;&gt;0,I4796&lt;&gt;""),IF(D4796="","",IF(ISNUMBER(MATCH(SUBSTITUTE(D4796," ",""),SUBSTITUTE('Look Up Values'!$S$2:$S$120," ",""),0)),"","D&amp;R error")),"")</f>
        <v/>
      </c>
      <c r="Q4796" s="242" t="str" cm="1">
        <f t="array" ref="Q4796">IF(AND(I4796&lt;&gt;0,I4796&lt;&gt;""),IF(G4796="","",IF(ISNUMBER(MATCH(SUBSTITUTE(G4796," ",""),SUBSTITUTE('Look Up Values'!$I$2:$I$10," ",""),0)),"","State error")),"")</f>
        <v/>
      </c>
      <c r="R4796" s="260" t="str">
        <f t="shared" si="149"/>
        <v/>
      </c>
    </row>
    <row r="4797" spans="1:18" ht="15.75">
      <c r="A4797" s="250">
        <v>4790</v>
      </c>
      <c r="B4797" s="198"/>
      <c r="C4797" s="25"/>
      <c r="D4797" s="25"/>
      <c r="E4797" s="25"/>
      <c r="F4797" s="25"/>
      <c r="G4797" s="26"/>
      <c r="H4797" s="27"/>
      <c r="I4797" s="28"/>
      <c r="J4797" s="430"/>
      <c r="K4797" s="48"/>
      <c r="L4797" s="457" t="str">
        <f t="shared" si="148"/>
        <v/>
      </c>
      <c r="M4797" s="245" cm="1">
        <f t="array" ref="M4797">SUMPRODUCT(--(N4797:Q4797&lt;&gt;"")) + IF(TRIM(R4797)="",0,LEN(R4797)-LEN(SUBSTITUTE(R4797,",",""))+1)</f>
        <v>0</v>
      </c>
      <c r="N4797" s="242" t="str">
        <f>IF(AND(I4797&lt;&gt;0,I4797&lt;&gt;""),IF(TRIM(SUBSTITUTE(B4797,CHAR(160),""))="","",IF(ISNUMBER(MATCH(TRIM(SUBSTITUTE(B4797,CHAR(160),"")),'Look Up Values'!$B$2:$B$500,0)),"","Origin error")),"")</f>
        <v/>
      </c>
      <c r="O4797" s="242" t="str">
        <f>IF(AND(I4797&lt;&gt;0,I4797&lt;&gt;""),IF(C4797="","",IF(AND(ISNUMBER(--LEFT(C4797,FIND(" ",C4797&amp;" ")-1)),OR(LEN(LEFT(C4797,FIND(" ",C4797&amp;" ")-1))=6,LEN(LEFT(C4797,FIND(" ",C4797&amp;" ")-1))=7),OR(ISNUMBER(MATCH(LEFT(C4797,FIND(" ",C4797&amp;" ")-1),'Look Up Values'!$G$2:$G$1000,0)),ISNUMBER(MATCH(LEFT(C4797,FIND(" ",C4797&amp;" ")-1),'Look Up Values'!$AE$2:$AE$2000,0)))),"","EWC error")),"")</f>
        <v/>
      </c>
      <c r="P4797" s="242" t="str" cm="1">
        <f t="array" ref="P4797">IF(AND(I4797&lt;&gt;0,I4797&lt;&gt;""),IF(D4797="","",IF(ISNUMBER(MATCH(SUBSTITUTE(D4797," ",""),SUBSTITUTE('Look Up Values'!$S$2:$S$120," ",""),0)),"","D&amp;R error")),"")</f>
        <v/>
      </c>
      <c r="Q4797" s="242" t="str" cm="1">
        <f t="array" ref="Q4797">IF(AND(I4797&lt;&gt;0,I4797&lt;&gt;""),IF(G4797="","",IF(ISNUMBER(MATCH(SUBSTITUTE(G4797," ",""),SUBSTITUTE('Look Up Values'!$I$2:$I$10," ",""),0)),"","State error")),"")</f>
        <v/>
      </c>
      <c r="R4797" s="260" t="str">
        <f t="shared" si="149"/>
        <v/>
      </c>
    </row>
    <row r="4798" spans="1:18" ht="15.75">
      <c r="A4798" s="250">
        <v>4791</v>
      </c>
      <c r="B4798" s="198"/>
      <c r="C4798" s="25"/>
      <c r="D4798" s="25"/>
      <c r="E4798" s="25"/>
      <c r="F4798" s="25"/>
      <c r="G4798" s="26"/>
      <c r="H4798" s="27"/>
      <c r="I4798" s="28"/>
      <c r="J4798" s="430"/>
      <c r="K4798" s="48"/>
      <c r="L4798" s="457" t="str">
        <f t="shared" si="148"/>
        <v/>
      </c>
      <c r="M4798" s="245" cm="1">
        <f t="array" ref="M4798">SUMPRODUCT(--(N4798:Q4798&lt;&gt;"")) + IF(TRIM(R4798)="",0,LEN(R4798)-LEN(SUBSTITUTE(R4798,",",""))+1)</f>
        <v>0</v>
      </c>
      <c r="N4798" s="242" t="str">
        <f>IF(AND(I4798&lt;&gt;0,I4798&lt;&gt;""),IF(TRIM(SUBSTITUTE(B4798,CHAR(160),""))="","",IF(ISNUMBER(MATCH(TRIM(SUBSTITUTE(B4798,CHAR(160),"")),'Look Up Values'!$B$2:$B$500,0)),"","Origin error")),"")</f>
        <v/>
      </c>
      <c r="O4798" s="242" t="str">
        <f>IF(AND(I4798&lt;&gt;0,I4798&lt;&gt;""),IF(C4798="","",IF(AND(ISNUMBER(--LEFT(C4798,FIND(" ",C4798&amp;" ")-1)),OR(LEN(LEFT(C4798,FIND(" ",C4798&amp;" ")-1))=6,LEN(LEFT(C4798,FIND(" ",C4798&amp;" ")-1))=7),OR(ISNUMBER(MATCH(LEFT(C4798,FIND(" ",C4798&amp;" ")-1),'Look Up Values'!$G$2:$G$1000,0)),ISNUMBER(MATCH(LEFT(C4798,FIND(" ",C4798&amp;" ")-1),'Look Up Values'!$AE$2:$AE$2000,0)))),"","EWC error")),"")</f>
        <v/>
      </c>
      <c r="P4798" s="242" t="str" cm="1">
        <f t="array" ref="P4798">IF(AND(I4798&lt;&gt;0,I4798&lt;&gt;""),IF(D4798="","",IF(ISNUMBER(MATCH(SUBSTITUTE(D4798," ",""),SUBSTITUTE('Look Up Values'!$S$2:$S$120," ",""),0)),"","D&amp;R error")),"")</f>
        <v/>
      </c>
      <c r="Q4798" s="242" t="str" cm="1">
        <f t="array" ref="Q4798">IF(AND(I4798&lt;&gt;0,I4798&lt;&gt;""),IF(G4798="","",IF(ISNUMBER(MATCH(SUBSTITUTE(G4798," ",""),SUBSTITUTE('Look Up Values'!$I$2:$I$10," ",""),0)),"","State error")),"")</f>
        <v/>
      </c>
      <c r="R4798" s="260" t="str">
        <f t="shared" si="149"/>
        <v/>
      </c>
    </row>
    <row r="4799" spans="1:18" ht="15.75">
      <c r="A4799" s="250">
        <v>4792</v>
      </c>
      <c r="B4799" s="198"/>
      <c r="C4799" s="25"/>
      <c r="D4799" s="25"/>
      <c r="E4799" s="25"/>
      <c r="F4799" s="25"/>
      <c r="G4799" s="26"/>
      <c r="H4799" s="27"/>
      <c r="I4799" s="28"/>
      <c r="J4799" s="430"/>
      <c r="K4799" s="48"/>
      <c r="L4799" s="457" t="str">
        <f t="shared" si="148"/>
        <v/>
      </c>
      <c r="M4799" s="245" cm="1">
        <f t="array" ref="M4799">SUMPRODUCT(--(N4799:Q4799&lt;&gt;"")) + IF(TRIM(R4799)="",0,LEN(R4799)-LEN(SUBSTITUTE(R4799,",",""))+1)</f>
        <v>0</v>
      </c>
      <c r="N4799" s="242" t="str">
        <f>IF(AND(I4799&lt;&gt;0,I4799&lt;&gt;""),IF(TRIM(SUBSTITUTE(B4799,CHAR(160),""))="","",IF(ISNUMBER(MATCH(TRIM(SUBSTITUTE(B4799,CHAR(160),"")),'Look Up Values'!$B$2:$B$500,0)),"","Origin error")),"")</f>
        <v/>
      </c>
      <c r="O4799" s="242" t="str">
        <f>IF(AND(I4799&lt;&gt;0,I4799&lt;&gt;""),IF(C4799="","",IF(AND(ISNUMBER(--LEFT(C4799,FIND(" ",C4799&amp;" ")-1)),OR(LEN(LEFT(C4799,FIND(" ",C4799&amp;" ")-1))=6,LEN(LEFT(C4799,FIND(" ",C4799&amp;" ")-1))=7),OR(ISNUMBER(MATCH(LEFT(C4799,FIND(" ",C4799&amp;" ")-1),'Look Up Values'!$G$2:$G$1000,0)),ISNUMBER(MATCH(LEFT(C4799,FIND(" ",C4799&amp;" ")-1),'Look Up Values'!$AE$2:$AE$2000,0)))),"","EWC error")),"")</f>
        <v/>
      </c>
      <c r="P4799" s="242" t="str" cm="1">
        <f t="array" ref="P4799">IF(AND(I4799&lt;&gt;0,I4799&lt;&gt;""),IF(D4799="","",IF(ISNUMBER(MATCH(SUBSTITUTE(D4799," ",""),SUBSTITUTE('Look Up Values'!$S$2:$S$120," ",""),0)),"","D&amp;R error")),"")</f>
        <v/>
      </c>
      <c r="Q4799" s="242" t="str" cm="1">
        <f t="array" ref="Q4799">IF(AND(I4799&lt;&gt;0,I4799&lt;&gt;""),IF(G4799="","",IF(ISNUMBER(MATCH(SUBSTITUTE(G4799," ",""),SUBSTITUTE('Look Up Values'!$I$2:$I$10," ",""),0)),"","State error")),"")</f>
        <v/>
      </c>
      <c r="R4799" s="260" t="str">
        <f t="shared" si="149"/>
        <v/>
      </c>
    </row>
    <row r="4800" spans="1:18" ht="15.75">
      <c r="A4800" s="250">
        <v>4793</v>
      </c>
      <c r="B4800" s="198"/>
      <c r="C4800" s="25"/>
      <c r="D4800" s="25"/>
      <c r="E4800" s="25"/>
      <c r="F4800" s="25"/>
      <c r="G4800" s="26"/>
      <c r="H4800" s="27"/>
      <c r="I4800" s="28"/>
      <c r="J4800" s="430"/>
      <c r="K4800" s="48"/>
      <c r="L4800" s="457" t="str">
        <f t="shared" si="148"/>
        <v/>
      </c>
      <c r="M4800" s="245" cm="1">
        <f t="array" ref="M4800">SUMPRODUCT(--(N4800:Q4800&lt;&gt;"")) + IF(TRIM(R4800)="",0,LEN(R4800)-LEN(SUBSTITUTE(R4800,",",""))+1)</f>
        <v>0</v>
      </c>
      <c r="N4800" s="242" t="str">
        <f>IF(AND(I4800&lt;&gt;0,I4800&lt;&gt;""),IF(TRIM(SUBSTITUTE(B4800,CHAR(160),""))="","",IF(ISNUMBER(MATCH(TRIM(SUBSTITUTE(B4800,CHAR(160),"")),'Look Up Values'!$B$2:$B$500,0)),"","Origin error")),"")</f>
        <v/>
      </c>
      <c r="O4800" s="242" t="str">
        <f>IF(AND(I4800&lt;&gt;0,I4800&lt;&gt;""),IF(C4800="","",IF(AND(ISNUMBER(--LEFT(C4800,FIND(" ",C4800&amp;" ")-1)),OR(LEN(LEFT(C4800,FIND(" ",C4800&amp;" ")-1))=6,LEN(LEFT(C4800,FIND(" ",C4800&amp;" ")-1))=7),OR(ISNUMBER(MATCH(LEFT(C4800,FIND(" ",C4800&amp;" ")-1),'Look Up Values'!$G$2:$G$1000,0)),ISNUMBER(MATCH(LEFT(C4800,FIND(" ",C4800&amp;" ")-1),'Look Up Values'!$AE$2:$AE$2000,0)))),"","EWC error")),"")</f>
        <v/>
      </c>
      <c r="P4800" s="242" t="str" cm="1">
        <f t="array" ref="P4800">IF(AND(I4800&lt;&gt;0,I4800&lt;&gt;""),IF(D4800="","",IF(ISNUMBER(MATCH(SUBSTITUTE(D4800," ",""),SUBSTITUTE('Look Up Values'!$S$2:$S$120," ",""),0)),"","D&amp;R error")),"")</f>
        <v/>
      </c>
      <c r="Q4800" s="242" t="str" cm="1">
        <f t="array" ref="Q4800">IF(AND(I4800&lt;&gt;0,I4800&lt;&gt;""),IF(G4800="","",IF(ISNUMBER(MATCH(SUBSTITUTE(G4800," ",""),SUBSTITUTE('Look Up Values'!$I$2:$I$10," ",""),0)),"","State error")),"")</f>
        <v/>
      </c>
      <c r="R4800" s="260" t="str">
        <f t="shared" si="149"/>
        <v/>
      </c>
    </row>
    <row r="4801" spans="1:18" ht="15.75">
      <c r="A4801" s="250">
        <v>4794</v>
      </c>
      <c r="B4801" s="198"/>
      <c r="C4801" s="25"/>
      <c r="D4801" s="25"/>
      <c r="E4801" s="25"/>
      <c r="F4801" s="25"/>
      <c r="G4801" s="26"/>
      <c r="H4801" s="27"/>
      <c r="I4801" s="28"/>
      <c r="J4801" s="430"/>
      <c r="K4801" s="48"/>
      <c r="L4801" s="457" t="str">
        <f t="shared" si="148"/>
        <v/>
      </c>
      <c r="M4801" s="245" cm="1">
        <f t="array" ref="M4801">SUMPRODUCT(--(N4801:Q4801&lt;&gt;"")) + IF(TRIM(R4801)="",0,LEN(R4801)-LEN(SUBSTITUTE(R4801,",",""))+1)</f>
        <v>0</v>
      </c>
      <c r="N4801" s="242" t="str">
        <f>IF(AND(I4801&lt;&gt;0,I4801&lt;&gt;""),IF(TRIM(SUBSTITUTE(B4801,CHAR(160),""))="","",IF(ISNUMBER(MATCH(TRIM(SUBSTITUTE(B4801,CHAR(160),"")),'Look Up Values'!$B$2:$B$500,0)),"","Origin error")),"")</f>
        <v/>
      </c>
      <c r="O4801" s="242" t="str">
        <f>IF(AND(I4801&lt;&gt;0,I4801&lt;&gt;""),IF(C4801="","",IF(AND(ISNUMBER(--LEFT(C4801,FIND(" ",C4801&amp;" ")-1)),OR(LEN(LEFT(C4801,FIND(" ",C4801&amp;" ")-1))=6,LEN(LEFT(C4801,FIND(" ",C4801&amp;" ")-1))=7),OR(ISNUMBER(MATCH(LEFT(C4801,FIND(" ",C4801&amp;" ")-1),'Look Up Values'!$G$2:$G$1000,0)),ISNUMBER(MATCH(LEFT(C4801,FIND(" ",C4801&amp;" ")-1),'Look Up Values'!$AE$2:$AE$2000,0)))),"","EWC error")),"")</f>
        <v/>
      </c>
      <c r="P4801" s="242" t="str" cm="1">
        <f t="array" ref="P4801">IF(AND(I4801&lt;&gt;0,I4801&lt;&gt;""),IF(D4801="","",IF(ISNUMBER(MATCH(SUBSTITUTE(D4801," ",""),SUBSTITUTE('Look Up Values'!$S$2:$S$120," ",""),0)),"","D&amp;R error")),"")</f>
        <v/>
      </c>
      <c r="Q4801" s="242" t="str" cm="1">
        <f t="array" ref="Q4801">IF(AND(I4801&lt;&gt;0,I4801&lt;&gt;""),IF(G4801="","",IF(ISNUMBER(MATCH(SUBSTITUTE(G4801," ",""),SUBSTITUTE('Look Up Values'!$I$2:$I$10," ",""),0)),"","State error")),"")</f>
        <v/>
      </c>
      <c r="R4801" s="260" t="str">
        <f t="shared" si="149"/>
        <v/>
      </c>
    </row>
    <row r="4802" spans="1:18" ht="15.75">
      <c r="A4802" s="250">
        <v>4795</v>
      </c>
      <c r="B4802" s="198"/>
      <c r="C4802" s="25"/>
      <c r="D4802" s="25"/>
      <c r="E4802" s="25"/>
      <c r="F4802" s="25"/>
      <c r="G4802" s="26"/>
      <c r="H4802" s="27"/>
      <c r="I4802" s="28"/>
      <c r="J4802" s="430"/>
      <c r="K4802" s="48"/>
      <c r="L4802" s="457" t="str">
        <f t="shared" si="148"/>
        <v/>
      </c>
      <c r="M4802" s="245" cm="1">
        <f t="array" ref="M4802">SUMPRODUCT(--(N4802:Q4802&lt;&gt;"")) + IF(TRIM(R4802)="",0,LEN(R4802)-LEN(SUBSTITUTE(R4802,",",""))+1)</f>
        <v>0</v>
      </c>
      <c r="N4802" s="242" t="str">
        <f>IF(AND(I4802&lt;&gt;0,I4802&lt;&gt;""),IF(TRIM(SUBSTITUTE(B4802,CHAR(160),""))="","",IF(ISNUMBER(MATCH(TRIM(SUBSTITUTE(B4802,CHAR(160),"")),'Look Up Values'!$B$2:$B$500,0)),"","Origin error")),"")</f>
        <v/>
      </c>
      <c r="O4802" s="242" t="str">
        <f>IF(AND(I4802&lt;&gt;0,I4802&lt;&gt;""),IF(C4802="","",IF(AND(ISNUMBER(--LEFT(C4802,FIND(" ",C4802&amp;" ")-1)),OR(LEN(LEFT(C4802,FIND(" ",C4802&amp;" ")-1))=6,LEN(LEFT(C4802,FIND(" ",C4802&amp;" ")-1))=7),OR(ISNUMBER(MATCH(LEFT(C4802,FIND(" ",C4802&amp;" ")-1),'Look Up Values'!$G$2:$G$1000,0)),ISNUMBER(MATCH(LEFT(C4802,FIND(" ",C4802&amp;" ")-1),'Look Up Values'!$AE$2:$AE$2000,0)))),"","EWC error")),"")</f>
        <v/>
      </c>
      <c r="P4802" s="242" t="str" cm="1">
        <f t="array" ref="P4802">IF(AND(I4802&lt;&gt;0,I4802&lt;&gt;""),IF(D4802="","",IF(ISNUMBER(MATCH(SUBSTITUTE(D4802," ",""),SUBSTITUTE('Look Up Values'!$S$2:$S$120," ",""),0)),"","D&amp;R error")),"")</f>
        <v/>
      </c>
      <c r="Q4802" s="242" t="str" cm="1">
        <f t="array" ref="Q4802">IF(AND(I4802&lt;&gt;0,I4802&lt;&gt;""),IF(G4802="","",IF(ISNUMBER(MATCH(SUBSTITUTE(G4802," ",""),SUBSTITUTE('Look Up Values'!$I$2:$I$10," ",""),0)),"","State error")),"")</f>
        <v/>
      </c>
      <c r="R4802" s="260" t="str">
        <f t="shared" si="149"/>
        <v/>
      </c>
    </row>
    <row r="4803" spans="1:18" ht="15.75">
      <c r="A4803" s="250">
        <v>4796</v>
      </c>
      <c r="B4803" s="198"/>
      <c r="C4803" s="25"/>
      <c r="D4803" s="25"/>
      <c r="E4803" s="25"/>
      <c r="F4803" s="25"/>
      <c r="G4803" s="26"/>
      <c r="H4803" s="27"/>
      <c r="I4803" s="28"/>
      <c r="J4803" s="430"/>
      <c r="K4803" s="48"/>
      <c r="L4803" s="457" t="str">
        <f t="shared" si="148"/>
        <v/>
      </c>
      <c r="M4803" s="245" cm="1">
        <f t="array" ref="M4803">SUMPRODUCT(--(N4803:Q4803&lt;&gt;"")) + IF(TRIM(R4803)="",0,LEN(R4803)-LEN(SUBSTITUTE(R4803,",",""))+1)</f>
        <v>0</v>
      </c>
      <c r="N4803" s="242" t="str">
        <f>IF(AND(I4803&lt;&gt;0,I4803&lt;&gt;""),IF(TRIM(SUBSTITUTE(B4803,CHAR(160),""))="","",IF(ISNUMBER(MATCH(TRIM(SUBSTITUTE(B4803,CHAR(160),"")),'Look Up Values'!$B$2:$B$500,0)),"","Origin error")),"")</f>
        <v/>
      </c>
      <c r="O4803" s="242" t="str">
        <f>IF(AND(I4803&lt;&gt;0,I4803&lt;&gt;""),IF(C4803="","",IF(AND(ISNUMBER(--LEFT(C4803,FIND(" ",C4803&amp;" ")-1)),OR(LEN(LEFT(C4803,FIND(" ",C4803&amp;" ")-1))=6,LEN(LEFT(C4803,FIND(" ",C4803&amp;" ")-1))=7),OR(ISNUMBER(MATCH(LEFT(C4803,FIND(" ",C4803&amp;" ")-1),'Look Up Values'!$G$2:$G$1000,0)),ISNUMBER(MATCH(LEFT(C4803,FIND(" ",C4803&amp;" ")-1),'Look Up Values'!$AE$2:$AE$2000,0)))),"","EWC error")),"")</f>
        <v/>
      </c>
      <c r="P4803" s="242" t="str" cm="1">
        <f t="array" ref="P4803">IF(AND(I4803&lt;&gt;0,I4803&lt;&gt;""),IF(D4803="","",IF(ISNUMBER(MATCH(SUBSTITUTE(D4803," ",""),SUBSTITUTE('Look Up Values'!$S$2:$S$120," ",""),0)),"","D&amp;R error")),"")</f>
        <v/>
      </c>
      <c r="Q4803" s="242" t="str" cm="1">
        <f t="array" ref="Q4803">IF(AND(I4803&lt;&gt;0,I4803&lt;&gt;""),IF(G4803="","",IF(ISNUMBER(MATCH(SUBSTITUTE(G4803," ",""),SUBSTITUTE('Look Up Values'!$I$2:$I$10," ",""),0)),"","State error")),"")</f>
        <v/>
      </c>
      <c r="R4803" s="260" t="str">
        <f t="shared" si="149"/>
        <v/>
      </c>
    </row>
    <row r="4804" spans="1:18" ht="15.75">
      <c r="A4804" s="250">
        <v>4797</v>
      </c>
      <c r="B4804" s="198"/>
      <c r="C4804" s="25"/>
      <c r="D4804" s="25"/>
      <c r="E4804" s="25"/>
      <c r="F4804" s="25"/>
      <c r="G4804" s="26"/>
      <c r="H4804" s="27"/>
      <c r="I4804" s="28"/>
      <c r="J4804" s="430"/>
      <c r="K4804" s="48"/>
      <c r="L4804" s="457" t="str">
        <f t="shared" si="148"/>
        <v/>
      </c>
      <c r="M4804" s="245" cm="1">
        <f t="array" ref="M4804">SUMPRODUCT(--(N4804:Q4804&lt;&gt;"")) + IF(TRIM(R4804)="",0,LEN(R4804)-LEN(SUBSTITUTE(R4804,",",""))+1)</f>
        <v>0</v>
      </c>
      <c r="N4804" s="242" t="str">
        <f>IF(AND(I4804&lt;&gt;0,I4804&lt;&gt;""),IF(TRIM(SUBSTITUTE(B4804,CHAR(160),""))="","",IF(ISNUMBER(MATCH(TRIM(SUBSTITUTE(B4804,CHAR(160),"")),'Look Up Values'!$B$2:$B$500,0)),"","Origin error")),"")</f>
        <v/>
      </c>
      <c r="O4804" s="242" t="str">
        <f>IF(AND(I4804&lt;&gt;0,I4804&lt;&gt;""),IF(C4804="","",IF(AND(ISNUMBER(--LEFT(C4804,FIND(" ",C4804&amp;" ")-1)),OR(LEN(LEFT(C4804,FIND(" ",C4804&amp;" ")-1))=6,LEN(LEFT(C4804,FIND(" ",C4804&amp;" ")-1))=7),OR(ISNUMBER(MATCH(LEFT(C4804,FIND(" ",C4804&amp;" ")-1),'Look Up Values'!$G$2:$G$1000,0)),ISNUMBER(MATCH(LEFT(C4804,FIND(" ",C4804&amp;" ")-1),'Look Up Values'!$AE$2:$AE$2000,0)))),"","EWC error")),"")</f>
        <v/>
      </c>
      <c r="P4804" s="242" t="str" cm="1">
        <f t="array" ref="P4804">IF(AND(I4804&lt;&gt;0,I4804&lt;&gt;""),IF(D4804="","",IF(ISNUMBER(MATCH(SUBSTITUTE(D4804," ",""),SUBSTITUTE('Look Up Values'!$S$2:$S$120," ",""),0)),"","D&amp;R error")),"")</f>
        <v/>
      </c>
      <c r="Q4804" s="242" t="str" cm="1">
        <f t="array" ref="Q4804">IF(AND(I4804&lt;&gt;0,I4804&lt;&gt;""),IF(G4804="","",IF(ISNUMBER(MATCH(SUBSTITUTE(G4804," ",""),SUBSTITUTE('Look Up Values'!$I$2:$I$10," ",""),0)),"","State error")),"")</f>
        <v/>
      </c>
      <c r="R4804" s="260" t="str">
        <f t="shared" si="149"/>
        <v/>
      </c>
    </row>
    <row r="4805" spans="1:18" ht="15.75">
      <c r="A4805" s="250">
        <v>4798</v>
      </c>
      <c r="B4805" s="198"/>
      <c r="C4805" s="25"/>
      <c r="D4805" s="25"/>
      <c r="E4805" s="25"/>
      <c r="F4805" s="25"/>
      <c r="G4805" s="26"/>
      <c r="H4805" s="27"/>
      <c r="I4805" s="28"/>
      <c r="J4805" s="430"/>
      <c r="K4805" s="48"/>
      <c r="L4805" s="457" t="str">
        <f t="shared" si="148"/>
        <v/>
      </c>
      <c r="M4805" s="245" cm="1">
        <f t="array" ref="M4805">SUMPRODUCT(--(N4805:Q4805&lt;&gt;"")) + IF(TRIM(R4805)="",0,LEN(R4805)-LEN(SUBSTITUTE(R4805,",",""))+1)</f>
        <v>0</v>
      </c>
      <c r="N4805" s="242" t="str">
        <f>IF(AND(I4805&lt;&gt;0,I4805&lt;&gt;""),IF(TRIM(SUBSTITUTE(B4805,CHAR(160),""))="","",IF(ISNUMBER(MATCH(TRIM(SUBSTITUTE(B4805,CHAR(160),"")),'Look Up Values'!$B$2:$B$500,0)),"","Origin error")),"")</f>
        <v/>
      </c>
      <c r="O4805" s="242" t="str">
        <f>IF(AND(I4805&lt;&gt;0,I4805&lt;&gt;""),IF(C4805="","",IF(AND(ISNUMBER(--LEFT(C4805,FIND(" ",C4805&amp;" ")-1)),OR(LEN(LEFT(C4805,FIND(" ",C4805&amp;" ")-1))=6,LEN(LEFT(C4805,FIND(" ",C4805&amp;" ")-1))=7),OR(ISNUMBER(MATCH(LEFT(C4805,FIND(" ",C4805&amp;" ")-1),'Look Up Values'!$G$2:$G$1000,0)),ISNUMBER(MATCH(LEFT(C4805,FIND(" ",C4805&amp;" ")-1),'Look Up Values'!$AE$2:$AE$2000,0)))),"","EWC error")),"")</f>
        <v/>
      </c>
      <c r="P4805" s="242" t="str" cm="1">
        <f t="array" ref="P4805">IF(AND(I4805&lt;&gt;0,I4805&lt;&gt;""),IF(D4805="","",IF(ISNUMBER(MATCH(SUBSTITUTE(D4805," ",""),SUBSTITUTE('Look Up Values'!$S$2:$S$120," ",""),0)),"","D&amp;R error")),"")</f>
        <v/>
      </c>
      <c r="Q4805" s="242" t="str" cm="1">
        <f t="array" ref="Q4805">IF(AND(I4805&lt;&gt;0,I4805&lt;&gt;""),IF(G4805="","",IF(ISNUMBER(MATCH(SUBSTITUTE(G4805," ",""),SUBSTITUTE('Look Up Values'!$I$2:$I$10," ",""),0)),"","State error")),"")</f>
        <v/>
      </c>
      <c r="R4805" s="260" t="str">
        <f t="shared" si="149"/>
        <v/>
      </c>
    </row>
    <row r="4806" spans="1:18" ht="15.75">
      <c r="A4806" s="250">
        <v>4799</v>
      </c>
      <c r="B4806" s="198"/>
      <c r="C4806" s="25"/>
      <c r="D4806" s="25"/>
      <c r="E4806" s="25"/>
      <c r="F4806" s="25"/>
      <c r="G4806" s="26"/>
      <c r="H4806" s="27"/>
      <c r="I4806" s="28"/>
      <c r="J4806" s="430"/>
      <c r="K4806" s="48"/>
      <c r="L4806" s="457" t="str">
        <f t="shared" si="148"/>
        <v/>
      </c>
      <c r="M4806" s="245" cm="1">
        <f t="array" ref="M4806">SUMPRODUCT(--(N4806:Q4806&lt;&gt;"")) + IF(TRIM(R4806)="",0,LEN(R4806)-LEN(SUBSTITUTE(R4806,",",""))+1)</f>
        <v>0</v>
      </c>
      <c r="N4806" s="242" t="str">
        <f>IF(AND(I4806&lt;&gt;0,I4806&lt;&gt;""),IF(TRIM(SUBSTITUTE(B4806,CHAR(160),""))="","",IF(ISNUMBER(MATCH(TRIM(SUBSTITUTE(B4806,CHAR(160),"")),'Look Up Values'!$B$2:$B$500,0)),"","Origin error")),"")</f>
        <v/>
      </c>
      <c r="O4806" s="242" t="str">
        <f>IF(AND(I4806&lt;&gt;0,I4806&lt;&gt;""),IF(C4806="","",IF(AND(ISNUMBER(--LEFT(C4806,FIND(" ",C4806&amp;" ")-1)),OR(LEN(LEFT(C4806,FIND(" ",C4806&amp;" ")-1))=6,LEN(LEFT(C4806,FIND(" ",C4806&amp;" ")-1))=7),OR(ISNUMBER(MATCH(LEFT(C4806,FIND(" ",C4806&amp;" ")-1),'Look Up Values'!$G$2:$G$1000,0)),ISNUMBER(MATCH(LEFT(C4806,FIND(" ",C4806&amp;" ")-1),'Look Up Values'!$AE$2:$AE$2000,0)))),"","EWC error")),"")</f>
        <v/>
      </c>
      <c r="P4806" s="242" t="str" cm="1">
        <f t="array" ref="P4806">IF(AND(I4806&lt;&gt;0,I4806&lt;&gt;""),IF(D4806="","",IF(ISNUMBER(MATCH(SUBSTITUTE(D4806," ",""),SUBSTITUTE('Look Up Values'!$S$2:$S$120," ",""),0)),"","D&amp;R error")),"")</f>
        <v/>
      </c>
      <c r="Q4806" s="242" t="str" cm="1">
        <f t="array" ref="Q4806">IF(AND(I4806&lt;&gt;0,I4806&lt;&gt;""),IF(G4806="","",IF(ISNUMBER(MATCH(SUBSTITUTE(G4806," ",""),SUBSTITUTE('Look Up Values'!$I$2:$I$10," ",""),0)),"","State error")),"")</f>
        <v/>
      </c>
      <c r="R4806" s="260" t="str">
        <f t="shared" si="149"/>
        <v/>
      </c>
    </row>
    <row r="4807" spans="1:18" ht="15.75">
      <c r="A4807" s="250">
        <v>4800</v>
      </c>
      <c r="B4807" s="198"/>
      <c r="C4807" s="25"/>
      <c r="D4807" s="25"/>
      <c r="E4807" s="25"/>
      <c r="F4807" s="25"/>
      <c r="G4807" s="26"/>
      <c r="H4807" s="27"/>
      <c r="I4807" s="28"/>
      <c r="J4807" s="430"/>
      <c r="K4807" s="48"/>
      <c r="L4807" s="457" t="str">
        <f t="shared" si="148"/>
        <v/>
      </c>
      <c r="M4807" s="245" cm="1">
        <f t="array" ref="M4807">SUMPRODUCT(--(N4807:Q4807&lt;&gt;"")) + IF(TRIM(R4807)="",0,LEN(R4807)-LEN(SUBSTITUTE(R4807,",",""))+1)</f>
        <v>0</v>
      </c>
      <c r="N4807" s="242" t="str">
        <f>IF(AND(I4807&lt;&gt;0,I4807&lt;&gt;""),IF(TRIM(SUBSTITUTE(B4807,CHAR(160),""))="","",IF(ISNUMBER(MATCH(TRIM(SUBSTITUTE(B4807,CHAR(160),"")),'Look Up Values'!$B$2:$B$500,0)),"","Origin error")),"")</f>
        <v/>
      </c>
      <c r="O4807" s="242" t="str">
        <f>IF(AND(I4807&lt;&gt;0,I4807&lt;&gt;""),IF(C4807="","",IF(AND(ISNUMBER(--LEFT(C4807,FIND(" ",C4807&amp;" ")-1)),OR(LEN(LEFT(C4807,FIND(" ",C4807&amp;" ")-1))=6,LEN(LEFT(C4807,FIND(" ",C4807&amp;" ")-1))=7),OR(ISNUMBER(MATCH(LEFT(C4807,FIND(" ",C4807&amp;" ")-1),'Look Up Values'!$G$2:$G$1000,0)),ISNUMBER(MATCH(LEFT(C4807,FIND(" ",C4807&amp;" ")-1),'Look Up Values'!$AE$2:$AE$2000,0)))),"","EWC error")),"")</f>
        <v/>
      </c>
      <c r="P4807" s="242" t="str" cm="1">
        <f t="array" ref="P4807">IF(AND(I4807&lt;&gt;0,I4807&lt;&gt;""),IF(D4807="","",IF(ISNUMBER(MATCH(SUBSTITUTE(D4807," ",""),SUBSTITUTE('Look Up Values'!$S$2:$S$120," ",""),0)),"","D&amp;R error")),"")</f>
        <v/>
      </c>
      <c r="Q4807" s="242" t="str" cm="1">
        <f t="array" ref="Q4807">IF(AND(I4807&lt;&gt;0,I4807&lt;&gt;""),IF(G4807="","",IF(ISNUMBER(MATCH(SUBSTITUTE(G4807," ",""),SUBSTITUTE('Look Up Values'!$I$2:$I$10," ",""),0)),"","State error")),"")</f>
        <v/>
      </c>
      <c r="R4807" s="260" t="str">
        <f t="shared" si="149"/>
        <v/>
      </c>
    </row>
    <row r="4808" spans="1:18" ht="15.75">
      <c r="A4808" s="250">
        <v>4801</v>
      </c>
      <c r="B4808" s="198"/>
      <c r="C4808" s="25"/>
      <c r="D4808" s="25"/>
      <c r="E4808" s="25"/>
      <c r="F4808" s="25"/>
      <c r="G4808" s="26"/>
      <c r="H4808" s="27"/>
      <c r="I4808" s="28"/>
      <c r="J4808" s="430"/>
      <c r="K4808" s="48"/>
      <c r="L4808" s="457" t="str">
        <f t="shared" ref="L4808:L4871" si="150">IF(IFERROR(--SUBSTITUTE(M4808,CHAR(160),""),0)&gt;0,A4808,"")</f>
        <v/>
      </c>
      <c r="M4808" s="245" cm="1">
        <f t="array" ref="M4808">SUMPRODUCT(--(N4808:Q4808&lt;&gt;"")) + IF(TRIM(R4808)="",0,LEN(R4808)-LEN(SUBSTITUTE(R4808,",",""))+1)</f>
        <v>0</v>
      </c>
      <c r="N4808" s="242" t="str">
        <f>IF(AND(I4808&lt;&gt;0,I4808&lt;&gt;""),IF(TRIM(SUBSTITUTE(B4808,CHAR(160),""))="","",IF(ISNUMBER(MATCH(TRIM(SUBSTITUTE(B4808,CHAR(160),"")),'Look Up Values'!$B$2:$B$500,0)),"","Origin error")),"")</f>
        <v/>
      </c>
      <c r="O4808" s="242" t="str">
        <f>IF(AND(I4808&lt;&gt;0,I4808&lt;&gt;""),IF(C4808="","",IF(AND(ISNUMBER(--LEFT(C4808,FIND(" ",C4808&amp;" ")-1)),OR(LEN(LEFT(C4808,FIND(" ",C4808&amp;" ")-1))=6,LEN(LEFT(C4808,FIND(" ",C4808&amp;" ")-1))=7),OR(ISNUMBER(MATCH(LEFT(C4808,FIND(" ",C4808&amp;" ")-1),'Look Up Values'!$G$2:$G$1000,0)),ISNUMBER(MATCH(LEFT(C4808,FIND(" ",C4808&amp;" ")-1),'Look Up Values'!$AE$2:$AE$2000,0)))),"","EWC error")),"")</f>
        <v/>
      </c>
      <c r="P4808" s="242" t="str" cm="1">
        <f t="array" ref="P4808">IF(AND(I4808&lt;&gt;0,I4808&lt;&gt;""),IF(D4808="","",IF(ISNUMBER(MATCH(SUBSTITUTE(D4808," ",""),SUBSTITUTE('Look Up Values'!$S$2:$S$120," ",""),0)),"","D&amp;R error")),"")</f>
        <v/>
      </c>
      <c r="Q4808" s="242" t="str" cm="1">
        <f t="array" ref="Q4808">IF(AND(I4808&lt;&gt;0,I4808&lt;&gt;""),IF(G4808="","",IF(ISNUMBER(MATCH(SUBSTITUTE(G4808," ",""),SUBSTITUTE('Look Up Values'!$I$2:$I$10," ",""),0)),"","State error")),"")</f>
        <v/>
      </c>
      <c r="R4808" s="260" t="str">
        <f t="shared" si="149"/>
        <v/>
      </c>
    </row>
    <row r="4809" spans="1:18" ht="15.75">
      <c r="A4809" s="250">
        <v>4802</v>
      </c>
      <c r="B4809" s="198"/>
      <c r="C4809" s="25"/>
      <c r="D4809" s="25"/>
      <c r="E4809" s="25"/>
      <c r="F4809" s="25"/>
      <c r="G4809" s="26"/>
      <c r="H4809" s="27"/>
      <c r="I4809" s="28"/>
      <c r="J4809" s="430"/>
      <c r="K4809" s="48"/>
      <c r="L4809" s="457" t="str">
        <f t="shared" si="150"/>
        <v/>
      </c>
      <c r="M4809" s="245" cm="1">
        <f t="array" ref="M4809">SUMPRODUCT(--(N4809:Q4809&lt;&gt;"")) + IF(TRIM(R4809)="",0,LEN(R4809)-LEN(SUBSTITUTE(R4809,",",""))+1)</f>
        <v>0</v>
      </c>
      <c r="N4809" s="242" t="str">
        <f>IF(AND(I4809&lt;&gt;0,I4809&lt;&gt;""),IF(TRIM(SUBSTITUTE(B4809,CHAR(160),""))="","",IF(ISNUMBER(MATCH(TRIM(SUBSTITUTE(B4809,CHAR(160),"")),'Look Up Values'!$B$2:$B$500,0)),"","Origin error")),"")</f>
        <v/>
      </c>
      <c r="O4809" s="242" t="str">
        <f>IF(AND(I4809&lt;&gt;0,I4809&lt;&gt;""),IF(C4809="","",IF(AND(ISNUMBER(--LEFT(C4809,FIND(" ",C4809&amp;" ")-1)),OR(LEN(LEFT(C4809,FIND(" ",C4809&amp;" ")-1))=6,LEN(LEFT(C4809,FIND(" ",C4809&amp;" ")-1))=7),OR(ISNUMBER(MATCH(LEFT(C4809,FIND(" ",C4809&amp;" ")-1),'Look Up Values'!$G$2:$G$1000,0)),ISNUMBER(MATCH(LEFT(C4809,FIND(" ",C4809&amp;" ")-1),'Look Up Values'!$AE$2:$AE$2000,0)))),"","EWC error")),"")</f>
        <v/>
      </c>
      <c r="P4809" s="242" t="str" cm="1">
        <f t="array" ref="P4809">IF(AND(I4809&lt;&gt;0,I4809&lt;&gt;""),IF(D4809="","",IF(ISNUMBER(MATCH(SUBSTITUTE(D4809," ",""),SUBSTITUTE('Look Up Values'!$S$2:$S$120," ",""),0)),"","D&amp;R error")),"")</f>
        <v/>
      </c>
      <c r="Q4809" s="242" t="str" cm="1">
        <f t="array" ref="Q4809">IF(AND(I4809&lt;&gt;0,I4809&lt;&gt;""),IF(G4809="","",IF(ISNUMBER(MATCH(SUBSTITUTE(G4809," ",""),SUBSTITUTE('Look Up Values'!$I$2:$I$10," ",""),0)),"","State error")),"")</f>
        <v/>
      </c>
      <c r="R4809" s="260" t="str">
        <f t="shared" ref="R4809:R4872" si="151">IF(OR(I4809="",I4809=0),"",IF(COUNTA(B4809,C4809,D4809,G4809,I4809)=0,"",IF(COUNTA(B4809,C4809,D4809,G4809,I4809)=5,"",LEFT(IF(TRIM(SUBSTITUTE(B4809,CHAR(160),""))="","Origin, ","")&amp;IF(TRIM(SUBSTITUTE(C4809,CHAR(160),""))="","EWC, ","")&amp;IF(TRIM(SUBSTITUTE(D4809,CHAR(160),""))="","D&amp;R, ","")&amp;IF(TRIM(SUBSTITUTE(G4809,CHAR(160),""))="","State, ",""),LEN(IF(TRIM(SUBSTITUTE(B4809,CHAR(160),""))="","Origin, ","")&amp;IF(TRIM(SUBSTITUTE(C4809,CHAR(160),""))="","EWC, ","")&amp;IF(TRIM(SUBSTITUTE(D4809,CHAR(160),""))="","D&amp;R, ","")&amp;IF(TRIM(SUBSTITUTE(G4809,CHAR(160),""))="","State, ",""))-2))))</f>
        <v/>
      </c>
    </row>
    <row r="4810" spans="1:18" ht="15.75">
      <c r="A4810" s="250">
        <v>4803</v>
      </c>
      <c r="B4810" s="198"/>
      <c r="C4810" s="25"/>
      <c r="D4810" s="25"/>
      <c r="E4810" s="25"/>
      <c r="F4810" s="25"/>
      <c r="G4810" s="26"/>
      <c r="H4810" s="27"/>
      <c r="I4810" s="28"/>
      <c r="J4810" s="430"/>
      <c r="K4810" s="48"/>
      <c r="L4810" s="457" t="str">
        <f t="shared" si="150"/>
        <v/>
      </c>
      <c r="M4810" s="245" cm="1">
        <f t="array" ref="M4810">SUMPRODUCT(--(N4810:Q4810&lt;&gt;"")) + IF(TRIM(R4810)="",0,LEN(R4810)-LEN(SUBSTITUTE(R4810,",",""))+1)</f>
        <v>0</v>
      </c>
      <c r="N4810" s="242" t="str">
        <f>IF(AND(I4810&lt;&gt;0,I4810&lt;&gt;""),IF(TRIM(SUBSTITUTE(B4810,CHAR(160),""))="","",IF(ISNUMBER(MATCH(TRIM(SUBSTITUTE(B4810,CHAR(160),"")),'Look Up Values'!$B$2:$B$500,0)),"","Origin error")),"")</f>
        <v/>
      </c>
      <c r="O4810" s="242" t="str">
        <f>IF(AND(I4810&lt;&gt;0,I4810&lt;&gt;""),IF(C4810="","",IF(AND(ISNUMBER(--LEFT(C4810,FIND(" ",C4810&amp;" ")-1)),OR(LEN(LEFT(C4810,FIND(" ",C4810&amp;" ")-1))=6,LEN(LEFT(C4810,FIND(" ",C4810&amp;" ")-1))=7),OR(ISNUMBER(MATCH(LEFT(C4810,FIND(" ",C4810&amp;" ")-1),'Look Up Values'!$G$2:$G$1000,0)),ISNUMBER(MATCH(LEFT(C4810,FIND(" ",C4810&amp;" ")-1),'Look Up Values'!$AE$2:$AE$2000,0)))),"","EWC error")),"")</f>
        <v/>
      </c>
      <c r="P4810" s="242" t="str" cm="1">
        <f t="array" ref="P4810">IF(AND(I4810&lt;&gt;0,I4810&lt;&gt;""),IF(D4810="","",IF(ISNUMBER(MATCH(SUBSTITUTE(D4810," ",""),SUBSTITUTE('Look Up Values'!$S$2:$S$120," ",""),0)),"","D&amp;R error")),"")</f>
        <v/>
      </c>
      <c r="Q4810" s="242" t="str" cm="1">
        <f t="array" ref="Q4810">IF(AND(I4810&lt;&gt;0,I4810&lt;&gt;""),IF(G4810="","",IF(ISNUMBER(MATCH(SUBSTITUTE(G4810," ",""),SUBSTITUTE('Look Up Values'!$I$2:$I$10," ",""),0)),"","State error")),"")</f>
        <v/>
      </c>
      <c r="R4810" s="260" t="str">
        <f t="shared" si="151"/>
        <v/>
      </c>
    </row>
    <row r="4811" spans="1:18" ht="15.75">
      <c r="A4811" s="250">
        <v>4804</v>
      </c>
      <c r="B4811" s="198"/>
      <c r="C4811" s="25"/>
      <c r="D4811" s="25"/>
      <c r="E4811" s="25"/>
      <c r="F4811" s="25"/>
      <c r="G4811" s="26"/>
      <c r="H4811" s="27"/>
      <c r="I4811" s="28"/>
      <c r="J4811" s="430"/>
      <c r="K4811" s="48"/>
      <c r="L4811" s="457" t="str">
        <f t="shared" si="150"/>
        <v/>
      </c>
      <c r="M4811" s="245" cm="1">
        <f t="array" ref="M4811">SUMPRODUCT(--(N4811:Q4811&lt;&gt;"")) + IF(TRIM(R4811)="",0,LEN(R4811)-LEN(SUBSTITUTE(R4811,",",""))+1)</f>
        <v>0</v>
      </c>
      <c r="N4811" s="242" t="str">
        <f>IF(AND(I4811&lt;&gt;0,I4811&lt;&gt;""),IF(TRIM(SUBSTITUTE(B4811,CHAR(160),""))="","",IF(ISNUMBER(MATCH(TRIM(SUBSTITUTE(B4811,CHAR(160),"")),'Look Up Values'!$B$2:$B$500,0)),"","Origin error")),"")</f>
        <v/>
      </c>
      <c r="O4811" s="242" t="str">
        <f>IF(AND(I4811&lt;&gt;0,I4811&lt;&gt;""),IF(C4811="","",IF(AND(ISNUMBER(--LEFT(C4811,FIND(" ",C4811&amp;" ")-1)),OR(LEN(LEFT(C4811,FIND(" ",C4811&amp;" ")-1))=6,LEN(LEFT(C4811,FIND(" ",C4811&amp;" ")-1))=7),OR(ISNUMBER(MATCH(LEFT(C4811,FIND(" ",C4811&amp;" ")-1),'Look Up Values'!$G$2:$G$1000,0)),ISNUMBER(MATCH(LEFT(C4811,FIND(" ",C4811&amp;" ")-1),'Look Up Values'!$AE$2:$AE$2000,0)))),"","EWC error")),"")</f>
        <v/>
      </c>
      <c r="P4811" s="242" t="str" cm="1">
        <f t="array" ref="P4811">IF(AND(I4811&lt;&gt;0,I4811&lt;&gt;""),IF(D4811="","",IF(ISNUMBER(MATCH(SUBSTITUTE(D4811," ",""),SUBSTITUTE('Look Up Values'!$S$2:$S$120," ",""),0)),"","D&amp;R error")),"")</f>
        <v/>
      </c>
      <c r="Q4811" s="242" t="str" cm="1">
        <f t="array" ref="Q4811">IF(AND(I4811&lt;&gt;0,I4811&lt;&gt;""),IF(G4811="","",IF(ISNUMBER(MATCH(SUBSTITUTE(G4811," ",""),SUBSTITUTE('Look Up Values'!$I$2:$I$10," ",""),0)),"","State error")),"")</f>
        <v/>
      </c>
      <c r="R4811" s="260" t="str">
        <f t="shared" si="151"/>
        <v/>
      </c>
    </row>
    <row r="4812" spans="1:18" ht="15.75">
      <c r="A4812" s="250">
        <v>4805</v>
      </c>
      <c r="B4812" s="198"/>
      <c r="C4812" s="25"/>
      <c r="D4812" s="25"/>
      <c r="E4812" s="25"/>
      <c r="F4812" s="25"/>
      <c r="G4812" s="26"/>
      <c r="H4812" s="27"/>
      <c r="I4812" s="28"/>
      <c r="J4812" s="430"/>
      <c r="K4812" s="48"/>
      <c r="L4812" s="457" t="str">
        <f t="shared" si="150"/>
        <v/>
      </c>
      <c r="M4812" s="245" cm="1">
        <f t="array" ref="M4812">SUMPRODUCT(--(N4812:Q4812&lt;&gt;"")) + IF(TRIM(R4812)="",0,LEN(R4812)-LEN(SUBSTITUTE(R4812,",",""))+1)</f>
        <v>0</v>
      </c>
      <c r="N4812" s="242" t="str">
        <f>IF(AND(I4812&lt;&gt;0,I4812&lt;&gt;""),IF(TRIM(SUBSTITUTE(B4812,CHAR(160),""))="","",IF(ISNUMBER(MATCH(TRIM(SUBSTITUTE(B4812,CHAR(160),"")),'Look Up Values'!$B$2:$B$500,0)),"","Origin error")),"")</f>
        <v/>
      </c>
      <c r="O4812" s="242" t="str">
        <f>IF(AND(I4812&lt;&gt;0,I4812&lt;&gt;""),IF(C4812="","",IF(AND(ISNUMBER(--LEFT(C4812,FIND(" ",C4812&amp;" ")-1)),OR(LEN(LEFT(C4812,FIND(" ",C4812&amp;" ")-1))=6,LEN(LEFT(C4812,FIND(" ",C4812&amp;" ")-1))=7),OR(ISNUMBER(MATCH(LEFT(C4812,FIND(" ",C4812&amp;" ")-1),'Look Up Values'!$G$2:$G$1000,0)),ISNUMBER(MATCH(LEFT(C4812,FIND(" ",C4812&amp;" ")-1),'Look Up Values'!$AE$2:$AE$2000,0)))),"","EWC error")),"")</f>
        <v/>
      </c>
      <c r="P4812" s="242" t="str" cm="1">
        <f t="array" ref="P4812">IF(AND(I4812&lt;&gt;0,I4812&lt;&gt;""),IF(D4812="","",IF(ISNUMBER(MATCH(SUBSTITUTE(D4812," ",""),SUBSTITUTE('Look Up Values'!$S$2:$S$120," ",""),0)),"","D&amp;R error")),"")</f>
        <v/>
      </c>
      <c r="Q4812" s="242" t="str" cm="1">
        <f t="array" ref="Q4812">IF(AND(I4812&lt;&gt;0,I4812&lt;&gt;""),IF(G4812="","",IF(ISNUMBER(MATCH(SUBSTITUTE(G4812," ",""),SUBSTITUTE('Look Up Values'!$I$2:$I$10," ",""),0)),"","State error")),"")</f>
        <v/>
      </c>
      <c r="R4812" s="260" t="str">
        <f t="shared" si="151"/>
        <v/>
      </c>
    </row>
    <row r="4813" spans="1:18" ht="15.75">
      <c r="A4813" s="250">
        <v>4806</v>
      </c>
      <c r="B4813" s="198"/>
      <c r="C4813" s="25"/>
      <c r="D4813" s="25"/>
      <c r="E4813" s="25"/>
      <c r="F4813" s="25"/>
      <c r="G4813" s="26"/>
      <c r="H4813" s="27"/>
      <c r="I4813" s="28"/>
      <c r="J4813" s="430"/>
      <c r="K4813" s="48"/>
      <c r="L4813" s="457" t="str">
        <f t="shared" si="150"/>
        <v/>
      </c>
      <c r="M4813" s="245" cm="1">
        <f t="array" ref="M4813">SUMPRODUCT(--(N4813:Q4813&lt;&gt;"")) + IF(TRIM(R4813)="",0,LEN(R4813)-LEN(SUBSTITUTE(R4813,",",""))+1)</f>
        <v>0</v>
      </c>
      <c r="N4813" s="242" t="str">
        <f>IF(AND(I4813&lt;&gt;0,I4813&lt;&gt;""),IF(TRIM(SUBSTITUTE(B4813,CHAR(160),""))="","",IF(ISNUMBER(MATCH(TRIM(SUBSTITUTE(B4813,CHAR(160),"")),'Look Up Values'!$B$2:$B$500,0)),"","Origin error")),"")</f>
        <v/>
      </c>
      <c r="O4813" s="242" t="str">
        <f>IF(AND(I4813&lt;&gt;0,I4813&lt;&gt;""),IF(C4813="","",IF(AND(ISNUMBER(--LEFT(C4813,FIND(" ",C4813&amp;" ")-1)),OR(LEN(LEFT(C4813,FIND(" ",C4813&amp;" ")-1))=6,LEN(LEFT(C4813,FIND(" ",C4813&amp;" ")-1))=7),OR(ISNUMBER(MATCH(LEFT(C4813,FIND(" ",C4813&amp;" ")-1),'Look Up Values'!$G$2:$G$1000,0)),ISNUMBER(MATCH(LEFT(C4813,FIND(" ",C4813&amp;" ")-1),'Look Up Values'!$AE$2:$AE$2000,0)))),"","EWC error")),"")</f>
        <v/>
      </c>
      <c r="P4813" s="242" t="str" cm="1">
        <f t="array" ref="P4813">IF(AND(I4813&lt;&gt;0,I4813&lt;&gt;""),IF(D4813="","",IF(ISNUMBER(MATCH(SUBSTITUTE(D4813," ",""),SUBSTITUTE('Look Up Values'!$S$2:$S$120," ",""),0)),"","D&amp;R error")),"")</f>
        <v/>
      </c>
      <c r="Q4813" s="242" t="str" cm="1">
        <f t="array" ref="Q4813">IF(AND(I4813&lt;&gt;0,I4813&lt;&gt;""),IF(G4813="","",IF(ISNUMBER(MATCH(SUBSTITUTE(G4813," ",""),SUBSTITUTE('Look Up Values'!$I$2:$I$10," ",""),0)),"","State error")),"")</f>
        <v/>
      </c>
      <c r="R4813" s="260" t="str">
        <f t="shared" si="151"/>
        <v/>
      </c>
    </row>
    <row r="4814" spans="1:18" ht="15.75">
      <c r="A4814" s="250">
        <v>4807</v>
      </c>
      <c r="B4814" s="198"/>
      <c r="C4814" s="25"/>
      <c r="D4814" s="25"/>
      <c r="E4814" s="25"/>
      <c r="F4814" s="25"/>
      <c r="G4814" s="26"/>
      <c r="H4814" s="27"/>
      <c r="I4814" s="28"/>
      <c r="J4814" s="430"/>
      <c r="K4814" s="48"/>
      <c r="L4814" s="457" t="str">
        <f t="shared" si="150"/>
        <v/>
      </c>
      <c r="M4814" s="245" cm="1">
        <f t="array" ref="M4814">SUMPRODUCT(--(N4814:Q4814&lt;&gt;"")) + IF(TRIM(R4814)="",0,LEN(R4814)-LEN(SUBSTITUTE(R4814,",",""))+1)</f>
        <v>0</v>
      </c>
      <c r="N4814" s="242" t="str">
        <f>IF(AND(I4814&lt;&gt;0,I4814&lt;&gt;""),IF(TRIM(SUBSTITUTE(B4814,CHAR(160),""))="","",IF(ISNUMBER(MATCH(TRIM(SUBSTITUTE(B4814,CHAR(160),"")),'Look Up Values'!$B$2:$B$500,0)),"","Origin error")),"")</f>
        <v/>
      </c>
      <c r="O4814" s="242" t="str">
        <f>IF(AND(I4814&lt;&gt;0,I4814&lt;&gt;""),IF(C4814="","",IF(AND(ISNUMBER(--LEFT(C4814,FIND(" ",C4814&amp;" ")-1)),OR(LEN(LEFT(C4814,FIND(" ",C4814&amp;" ")-1))=6,LEN(LEFT(C4814,FIND(" ",C4814&amp;" ")-1))=7),OR(ISNUMBER(MATCH(LEFT(C4814,FIND(" ",C4814&amp;" ")-1),'Look Up Values'!$G$2:$G$1000,0)),ISNUMBER(MATCH(LEFT(C4814,FIND(" ",C4814&amp;" ")-1),'Look Up Values'!$AE$2:$AE$2000,0)))),"","EWC error")),"")</f>
        <v/>
      </c>
      <c r="P4814" s="242" t="str" cm="1">
        <f t="array" ref="P4814">IF(AND(I4814&lt;&gt;0,I4814&lt;&gt;""),IF(D4814="","",IF(ISNUMBER(MATCH(SUBSTITUTE(D4814," ",""),SUBSTITUTE('Look Up Values'!$S$2:$S$120," ",""),0)),"","D&amp;R error")),"")</f>
        <v/>
      </c>
      <c r="Q4814" s="242" t="str" cm="1">
        <f t="array" ref="Q4814">IF(AND(I4814&lt;&gt;0,I4814&lt;&gt;""),IF(G4814="","",IF(ISNUMBER(MATCH(SUBSTITUTE(G4814," ",""),SUBSTITUTE('Look Up Values'!$I$2:$I$10," ",""),0)),"","State error")),"")</f>
        <v/>
      </c>
      <c r="R4814" s="260" t="str">
        <f t="shared" si="151"/>
        <v/>
      </c>
    </row>
    <row r="4815" spans="1:18" ht="15.75">
      <c r="A4815" s="250">
        <v>4808</v>
      </c>
      <c r="B4815" s="198"/>
      <c r="C4815" s="25"/>
      <c r="D4815" s="25"/>
      <c r="E4815" s="25"/>
      <c r="F4815" s="25"/>
      <c r="G4815" s="26"/>
      <c r="H4815" s="27"/>
      <c r="I4815" s="28"/>
      <c r="J4815" s="430"/>
      <c r="K4815" s="48"/>
      <c r="L4815" s="457" t="str">
        <f t="shared" si="150"/>
        <v/>
      </c>
      <c r="M4815" s="245" cm="1">
        <f t="array" ref="M4815">SUMPRODUCT(--(N4815:Q4815&lt;&gt;"")) + IF(TRIM(R4815)="",0,LEN(R4815)-LEN(SUBSTITUTE(R4815,",",""))+1)</f>
        <v>0</v>
      </c>
      <c r="N4815" s="242" t="str">
        <f>IF(AND(I4815&lt;&gt;0,I4815&lt;&gt;""),IF(TRIM(SUBSTITUTE(B4815,CHAR(160),""))="","",IF(ISNUMBER(MATCH(TRIM(SUBSTITUTE(B4815,CHAR(160),"")),'Look Up Values'!$B$2:$B$500,0)),"","Origin error")),"")</f>
        <v/>
      </c>
      <c r="O4815" s="242" t="str">
        <f>IF(AND(I4815&lt;&gt;0,I4815&lt;&gt;""),IF(C4815="","",IF(AND(ISNUMBER(--LEFT(C4815,FIND(" ",C4815&amp;" ")-1)),OR(LEN(LEFT(C4815,FIND(" ",C4815&amp;" ")-1))=6,LEN(LEFT(C4815,FIND(" ",C4815&amp;" ")-1))=7),OR(ISNUMBER(MATCH(LEFT(C4815,FIND(" ",C4815&amp;" ")-1),'Look Up Values'!$G$2:$G$1000,0)),ISNUMBER(MATCH(LEFT(C4815,FIND(" ",C4815&amp;" ")-1),'Look Up Values'!$AE$2:$AE$2000,0)))),"","EWC error")),"")</f>
        <v/>
      </c>
      <c r="P4815" s="242" t="str" cm="1">
        <f t="array" ref="P4815">IF(AND(I4815&lt;&gt;0,I4815&lt;&gt;""),IF(D4815="","",IF(ISNUMBER(MATCH(SUBSTITUTE(D4815," ",""),SUBSTITUTE('Look Up Values'!$S$2:$S$120," ",""),0)),"","D&amp;R error")),"")</f>
        <v/>
      </c>
      <c r="Q4815" s="242" t="str" cm="1">
        <f t="array" ref="Q4815">IF(AND(I4815&lt;&gt;0,I4815&lt;&gt;""),IF(G4815="","",IF(ISNUMBER(MATCH(SUBSTITUTE(G4815," ",""),SUBSTITUTE('Look Up Values'!$I$2:$I$10," ",""),0)),"","State error")),"")</f>
        <v/>
      </c>
      <c r="R4815" s="260" t="str">
        <f t="shared" si="151"/>
        <v/>
      </c>
    </row>
    <row r="4816" spans="1:18" ht="15.75">
      <c r="A4816" s="250">
        <v>4809</v>
      </c>
      <c r="B4816" s="198"/>
      <c r="C4816" s="25"/>
      <c r="D4816" s="25"/>
      <c r="E4816" s="25"/>
      <c r="F4816" s="25"/>
      <c r="G4816" s="26"/>
      <c r="H4816" s="27"/>
      <c r="I4816" s="28"/>
      <c r="J4816" s="430"/>
      <c r="K4816" s="48"/>
      <c r="L4816" s="457" t="str">
        <f t="shared" si="150"/>
        <v/>
      </c>
      <c r="M4816" s="245" cm="1">
        <f t="array" ref="M4816">SUMPRODUCT(--(N4816:Q4816&lt;&gt;"")) + IF(TRIM(R4816)="",0,LEN(R4816)-LEN(SUBSTITUTE(R4816,",",""))+1)</f>
        <v>0</v>
      </c>
      <c r="N4816" s="242" t="str">
        <f>IF(AND(I4816&lt;&gt;0,I4816&lt;&gt;""),IF(TRIM(SUBSTITUTE(B4816,CHAR(160),""))="","",IF(ISNUMBER(MATCH(TRIM(SUBSTITUTE(B4816,CHAR(160),"")),'Look Up Values'!$B$2:$B$500,0)),"","Origin error")),"")</f>
        <v/>
      </c>
      <c r="O4816" s="242" t="str">
        <f>IF(AND(I4816&lt;&gt;0,I4816&lt;&gt;""),IF(C4816="","",IF(AND(ISNUMBER(--LEFT(C4816,FIND(" ",C4816&amp;" ")-1)),OR(LEN(LEFT(C4816,FIND(" ",C4816&amp;" ")-1))=6,LEN(LEFT(C4816,FIND(" ",C4816&amp;" ")-1))=7),OR(ISNUMBER(MATCH(LEFT(C4816,FIND(" ",C4816&amp;" ")-1),'Look Up Values'!$G$2:$G$1000,0)),ISNUMBER(MATCH(LEFT(C4816,FIND(" ",C4816&amp;" ")-1),'Look Up Values'!$AE$2:$AE$2000,0)))),"","EWC error")),"")</f>
        <v/>
      </c>
      <c r="P4816" s="242" t="str" cm="1">
        <f t="array" ref="P4816">IF(AND(I4816&lt;&gt;0,I4816&lt;&gt;""),IF(D4816="","",IF(ISNUMBER(MATCH(SUBSTITUTE(D4816," ",""),SUBSTITUTE('Look Up Values'!$S$2:$S$120," ",""),0)),"","D&amp;R error")),"")</f>
        <v/>
      </c>
      <c r="Q4816" s="242" t="str" cm="1">
        <f t="array" ref="Q4816">IF(AND(I4816&lt;&gt;0,I4816&lt;&gt;""),IF(G4816="","",IF(ISNUMBER(MATCH(SUBSTITUTE(G4816," ",""),SUBSTITUTE('Look Up Values'!$I$2:$I$10," ",""),0)),"","State error")),"")</f>
        <v/>
      </c>
      <c r="R4816" s="260" t="str">
        <f t="shared" si="151"/>
        <v/>
      </c>
    </row>
    <row r="4817" spans="1:18" ht="15.75">
      <c r="A4817" s="250">
        <v>4810</v>
      </c>
      <c r="B4817" s="198"/>
      <c r="C4817" s="25"/>
      <c r="D4817" s="25"/>
      <c r="E4817" s="25"/>
      <c r="F4817" s="25"/>
      <c r="G4817" s="26"/>
      <c r="H4817" s="27"/>
      <c r="I4817" s="28"/>
      <c r="J4817" s="430"/>
      <c r="K4817" s="48"/>
      <c r="L4817" s="457" t="str">
        <f t="shared" si="150"/>
        <v/>
      </c>
      <c r="M4817" s="245" cm="1">
        <f t="array" ref="M4817">SUMPRODUCT(--(N4817:Q4817&lt;&gt;"")) + IF(TRIM(R4817)="",0,LEN(R4817)-LEN(SUBSTITUTE(R4817,",",""))+1)</f>
        <v>0</v>
      </c>
      <c r="N4817" s="242" t="str">
        <f>IF(AND(I4817&lt;&gt;0,I4817&lt;&gt;""),IF(TRIM(SUBSTITUTE(B4817,CHAR(160),""))="","",IF(ISNUMBER(MATCH(TRIM(SUBSTITUTE(B4817,CHAR(160),"")),'Look Up Values'!$B$2:$B$500,0)),"","Origin error")),"")</f>
        <v/>
      </c>
      <c r="O4817" s="242" t="str">
        <f>IF(AND(I4817&lt;&gt;0,I4817&lt;&gt;""),IF(C4817="","",IF(AND(ISNUMBER(--LEFT(C4817,FIND(" ",C4817&amp;" ")-1)),OR(LEN(LEFT(C4817,FIND(" ",C4817&amp;" ")-1))=6,LEN(LEFT(C4817,FIND(" ",C4817&amp;" ")-1))=7),OR(ISNUMBER(MATCH(LEFT(C4817,FIND(" ",C4817&amp;" ")-1),'Look Up Values'!$G$2:$G$1000,0)),ISNUMBER(MATCH(LEFT(C4817,FIND(" ",C4817&amp;" ")-1),'Look Up Values'!$AE$2:$AE$2000,0)))),"","EWC error")),"")</f>
        <v/>
      </c>
      <c r="P4817" s="242" t="str" cm="1">
        <f t="array" ref="P4817">IF(AND(I4817&lt;&gt;0,I4817&lt;&gt;""),IF(D4817="","",IF(ISNUMBER(MATCH(SUBSTITUTE(D4817," ",""),SUBSTITUTE('Look Up Values'!$S$2:$S$120," ",""),0)),"","D&amp;R error")),"")</f>
        <v/>
      </c>
      <c r="Q4817" s="242" t="str" cm="1">
        <f t="array" ref="Q4817">IF(AND(I4817&lt;&gt;0,I4817&lt;&gt;""),IF(G4817="","",IF(ISNUMBER(MATCH(SUBSTITUTE(G4817," ",""),SUBSTITUTE('Look Up Values'!$I$2:$I$10," ",""),0)),"","State error")),"")</f>
        <v/>
      </c>
      <c r="R4817" s="260" t="str">
        <f t="shared" si="151"/>
        <v/>
      </c>
    </row>
    <row r="4818" spans="1:18" ht="15.75">
      <c r="A4818" s="250">
        <v>4811</v>
      </c>
      <c r="B4818" s="198"/>
      <c r="C4818" s="25"/>
      <c r="D4818" s="25"/>
      <c r="E4818" s="25"/>
      <c r="F4818" s="25"/>
      <c r="G4818" s="26"/>
      <c r="H4818" s="27"/>
      <c r="I4818" s="28"/>
      <c r="J4818" s="430"/>
      <c r="K4818" s="48"/>
      <c r="L4818" s="457" t="str">
        <f t="shared" si="150"/>
        <v/>
      </c>
      <c r="M4818" s="245" cm="1">
        <f t="array" ref="M4818">SUMPRODUCT(--(N4818:Q4818&lt;&gt;"")) + IF(TRIM(R4818)="",0,LEN(R4818)-LEN(SUBSTITUTE(R4818,",",""))+1)</f>
        <v>0</v>
      </c>
      <c r="N4818" s="242" t="str">
        <f>IF(AND(I4818&lt;&gt;0,I4818&lt;&gt;""),IF(TRIM(SUBSTITUTE(B4818,CHAR(160),""))="","",IF(ISNUMBER(MATCH(TRIM(SUBSTITUTE(B4818,CHAR(160),"")),'Look Up Values'!$B$2:$B$500,0)),"","Origin error")),"")</f>
        <v/>
      </c>
      <c r="O4818" s="242" t="str">
        <f>IF(AND(I4818&lt;&gt;0,I4818&lt;&gt;""),IF(C4818="","",IF(AND(ISNUMBER(--LEFT(C4818,FIND(" ",C4818&amp;" ")-1)),OR(LEN(LEFT(C4818,FIND(" ",C4818&amp;" ")-1))=6,LEN(LEFT(C4818,FIND(" ",C4818&amp;" ")-1))=7),OR(ISNUMBER(MATCH(LEFT(C4818,FIND(" ",C4818&amp;" ")-1),'Look Up Values'!$G$2:$G$1000,0)),ISNUMBER(MATCH(LEFT(C4818,FIND(" ",C4818&amp;" ")-1),'Look Up Values'!$AE$2:$AE$2000,0)))),"","EWC error")),"")</f>
        <v/>
      </c>
      <c r="P4818" s="242" t="str" cm="1">
        <f t="array" ref="P4818">IF(AND(I4818&lt;&gt;0,I4818&lt;&gt;""),IF(D4818="","",IF(ISNUMBER(MATCH(SUBSTITUTE(D4818," ",""),SUBSTITUTE('Look Up Values'!$S$2:$S$120," ",""),0)),"","D&amp;R error")),"")</f>
        <v/>
      </c>
      <c r="Q4818" s="242" t="str" cm="1">
        <f t="array" ref="Q4818">IF(AND(I4818&lt;&gt;0,I4818&lt;&gt;""),IF(G4818="","",IF(ISNUMBER(MATCH(SUBSTITUTE(G4818," ",""),SUBSTITUTE('Look Up Values'!$I$2:$I$10," ",""),0)),"","State error")),"")</f>
        <v/>
      </c>
      <c r="R4818" s="260" t="str">
        <f t="shared" si="151"/>
        <v/>
      </c>
    </row>
    <row r="4819" spans="1:18" ht="15.75">
      <c r="A4819" s="250">
        <v>4812</v>
      </c>
      <c r="B4819" s="198"/>
      <c r="C4819" s="25"/>
      <c r="D4819" s="25"/>
      <c r="E4819" s="25"/>
      <c r="F4819" s="25"/>
      <c r="G4819" s="26"/>
      <c r="H4819" s="27"/>
      <c r="I4819" s="28"/>
      <c r="J4819" s="430"/>
      <c r="K4819" s="48"/>
      <c r="L4819" s="457" t="str">
        <f t="shared" si="150"/>
        <v/>
      </c>
      <c r="M4819" s="245" cm="1">
        <f t="array" ref="M4819">SUMPRODUCT(--(N4819:Q4819&lt;&gt;"")) + IF(TRIM(R4819)="",0,LEN(R4819)-LEN(SUBSTITUTE(R4819,",",""))+1)</f>
        <v>0</v>
      </c>
      <c r="N4819" s="242" t="str">
        <f>IF(AND(I4819&lt;&gt;0,I4819&lt;&gt;""),IF(TRIM(SUBSTITUTE(B4819,CHAR(160),""))="","",IF(ISNUMBER(MATCH(TRIM(SUBSTITUTE(B4819,CHAR(160),"")),'Look Up Values'!$B$2:$B$500,0)),"","Origin error")),"")</f>
        <v/>
      </c>
      <c r="O4819" s="242" t="str">
        <f>IF(AND(I4819&lt;&gt;0,I4819&lt;&gt;""),IF(C4819="","",IF(AND(ISNUMBER(--LEFT(C4819,FIND(" ",C4819&amp;" ")-1)),OR(LEN(LEFT(C4819,FIND(" ",C4819&amp;" ")-1))=6,LEN(LEFT(C4819,FIND(" ",C4819&amp;" ")-1))=7),OR(ISNUMBER(MATCH(LEFT(C4819,FIND(" ",C4819&amp;" ")-1),'Look Up Values'!$G$2:$G$1000,0)),ISNUMBER(MATCH(LEFT(C4819,FIND(" ",C4819&amp;" ")-1),'Look Up Values'!$AE$2:$AE$2000,0)))),"","EWC error")),"")</f>
        <v/>
      </c>
      <c r="P4819" s="242" t="str" cm="1">
        <f t="array" ref="P4819">IF(AND(I4819&lt;&gt;0,I4819&lt;&gt;""),IF(D4819="","",IF(ISNUMBER(MATCH(SUBSTITUTE(D4819," ",""),SUBSTITUTE('Look Up Values'!$S$2:$S$120," ",""),0)),"","D&amp;R error")),"")</f>
        <v/>
      </c>
      <c r="Q4819" s="242" t="str" cm="1">
        <f t="array" ref="Q4819">IF(AND(I4819&lt;&gt;0,I4819&lt;&gt;""),IF(G4819="","",IF(ISNUMBER(MATCH(SUBSTITUTE(G4819," ",""),SUBSTITUTE('Look Up Values'!$I$2:$I$10," ",""),0)),"","State error")),"")</f>
        <v/>
      </c>
      <c r="R4819" s="260" t="str">
        <f t="shared" si="151"/>
        <v/>
      </c>
    </row>
    <row r="4820" spans="1:18" ht="15.75">
      <c r="A4820" s="250">
        <v>4813</v>
      </c>
      <c r="B4820" s="198"/>
      <c r="C4820" s="25"/>
      <c r="D4820" s="25"/>
      <c r="E4820" s="25"/>
      <c r="F4820" s="25"/>
      <c r="G4820" s="26"/>
      <c r="H4820" s="27"/>
      <c r="I4820" s="28"/>
      <c r="J4820" s="430"/>
      <c r="K4820" s="48"/>
      <c r="L4820" s="457" t="str">
        <f t="shared" si="150"/>
        <v/>
      </c>
      <c r="M4820" s="245" cm="1">
        <f t="array" ref="M4820">SUMPRODUCT(--(N4820:Q4820&lt;&gt;"")) + IF(TRIM(R4820)="",0,LEN(R4820)-LEN(SUBSTITUTE(R4820,",",""))+1)</f>
        <v>0</v>
      </c>
      <c r="N4820" s="242" t="str">
        <f>IF(AND(I4820&lt;&gt;0,I4820&lt;&gt;""),IF(TRIM(SUBSTITUTE(B4820,CHAR(160),""))="","",IF(ISNUMBER(MATCH(TRIM(SUBSTITUTE(B4820,CHAR(160),"")),'Look Up Values'!$B$2:$B$500,0)),"","Origin error")),"")</f>
        <v/>
      </c>
      <c r="O4820" s="242" t="str">
        <f>IF(AND(I4820&lt;&gt;0,I4820&lt;&gt;""),IF(C4820="","",IF(AND(ISNUMBER(--LEFT(C4820,FIND(" ",C4820&amp;" ")-1)),OR(LEN(LEFT(C4820,FIND(" ",C4820&amp;" ")-1))=6,LEN(LEFT(C4820,FIND(" ",C4820&amp;" ")-1))=7),OR(ISNUMBER(MATCH(LEFT(C4820,FIND(" ",C4820&amp;" ")-1),'Look Up Values'!$G$2:$G$1000,0)),ISNUMBER(MATCH(LEFT(C4820,FIND(" ",C4820&amp;" ")-1),'Look Up Values'!$AE$2:$AE$2000,0)))),"","EWC error")),"")</f>
        <v/>
      </c>
      <c r="P4820" s="242" t="str" cm="1">
        <f t="array" ref="P4820">IF(AND(I4820&lt;&gt;0,I4820&lt;&gt;""),IF(D4820="","",IF(ISNUMBER(MATCH(SUBSTITUTE(D4820," ",""),SUBSTITUTE('Look Up Values'!$S$2:$S$120," ",""),0)),"","D&amp;R error")),"")</f>
        <v/>
      </c>
      <c r="Q4820" s="242" t="str" cm="1">
        <f t="array" ref="Q4820">IF(AND(I4820&lt;&gt;0,I4820&lt;&gt;""),IF(G4820="","",IF(ISNUMBER(MATCH(SUBSTITUTE(G4820," ",""),SUBSTITUTE('Look Up Values'!$I$2:$I$10," ",""),0)),"","State error")),"")</f>
        <v/>
      </c>
      <c r="R4820" s="260" t="str">
        <f t="shared" si="151"/>
        <v/>
      </c>
    </row>
    <row r="4821" spans="1:18" ht="15.75">
      <c r="A4821" s="250">
        <v>4814</v>
      </c>
      <c r="B4821" s="198"/>
      <c r="C4821" s="25"/>
      <c r="D4821" s="25"/>
      <c r="E4821" s="25"/>
      <c r="F4821" s="25"/>
      <c r="G4821" s="26"/>
      <c r="H4821" s="27"/>
      <c r="I4821" s="28"/>
      <c r="J4821" s="430"/>
      <c r="K4821" s="48"/>
      <c r="L4821" s="457" t="str">
        <f t="shared" si="150"/>
        <v/>
      </c>
      <c r="M4821" s="245" cm="1">
        <f t="array" ref="M4821">SUMPRODUCT(--(N4821:Q4821&lt;&gt;"")) + IF(TRIM(R4821)="",0,LEN(R4821)-LEN(SUBSTITUTE(R4821,",",""))+1)</f>
        <v>0</v>
      </c>
      <c r="N4821" s="242" t="str">
        <f>IF(AND(I4821&lt;&gt;0,I4821&lt;&gt;""),IF(TRIM(SUBSTITUTE(B4821,CHAR(160),""))="","",IF(ISNUMBER(MATCH(TRIM(SUBSTITUTE(B4821,CHAR(160),"")),'Look Up Values'!$B$2:$B$500,0)),"","Origin error")),"")</f>
        <v/>
      </c>
      <c r="O4821" s="242" t="str">
        <f>IF(AND(I4821&lt;&gt;0,I4821&lt;&gt;""),IF(C4821="","",IF(AND(ISNUMBER(--LEFT(C4821,FIND(" ",C4821&amp;" ")-1)),OR(LEN(LEFT(C4821,FIND(" ",C4821&amp;" ")-1))=6,LEN(LEFT(C4821,FIND(" ",C4821&amp;" ")-1))=7),OR(ISNUMBER(MATCH(LEFT(C4821,FIND(" ",C4821&amp;" ")-1),'Look Up Values'!$G$2:$G$1000,0)),ISNUMBER(MATCH(LEFT(C4821,FIND(" ",C4821&amp;" ")-1),'Look Up Values'!$AE$2:$AE$2000,0)))),"","EWC error")),"")</f>
        <v/>
      </c>
      <c r="P4821" s="242" t="str" cm="1">
        <f t="array" ref="P4821">IF(AND(I4821&lt;&gt;0,I4821&lt;&gt;""),IF(D4821="","",IF(ISNUMBER(MATCH(SUBSTITUTE(D4821," ",""),SUBSTITUTE('Look Up Values'!$S$2:$S$120," ",""),0)),"","D&amp;R error")),"")</f>
        <v/>
      </c>
      <c r="Q4821" s="242" t="str" cm="1">
        <f t="array" ref="Q4821">IF(AND(I4821&lt;&gt;0,I4821&lt;&gt;""),IF(G4821="","",IF(ISNUMBER(MATCH(SUBSTITUTE(G4821," ",""),SUBSTITUTE('Look Up Values'!$I$2:$I$10," ",""),0)),"","State error")),"")</f>
        <v/>
      </c>
      <c r="R4821" s="260" t="str">
        <f t="shared" si="151"/>
        <v/>
      </c>
    </row>
    <row r="4822" spans="1:18" ht="15.75">
      <c r="A4822" s="250">
        <v>4815</v>
      </c>
      <c r="B4822" s="198"/>
      <c r="C4822" s="25"/>
      <c r="D4822" s="25"/>
      <c r="E4822" s="25"/>
      <c r="F4822" s="25"/>
      <c r="G4822" s="26"/>
      <c r="H4822" s="27"/>
      <c r="I4822" s="28"/>
      <c r="J4822" s="430"/>
      <c r="K4822" s="48"/>
      <c r="L4822" s="457" t="str">
        <f t="shared" si="150"/>
        <v/>
      </c>
      <c r="M4822" s="245" cm="1">
        <f t="array" ref="M4822">SUMPRODUCT(--(N4822:Q4822&lt;&gt;"")) + IF(TRIM(R4822)="",0,LEN(R4822)-LEN(SUBSTITUTE(R4822,",",""))+1)</f>
        <v>0</v>
      </c>
      <c r="N4822" s="242" t="str">
        <f>IF(AND(I4822&lt;&gt;0,I4822&lt;&gt;""),IF(TRIM(SUBSTITUTE(B4822,CHAR(160),""))="","",IF(ISNUMBER(MATCH(TRIM(SUBSTITUTE(B4822,CHAR(160),"")),'Look Up Values'!$B$2:$B$500,0)),"","Origin error")),"")</f>
        <v/>
      </c>
      <c r="O4822" s="242" t="str">
        <f>IF(AND(I4822&lt;&gt;0,I4822&lt;&gt;""),IF(C4822="","",IF(AND(ISNUMBER(--LEFT(C4822,FIND(" ",C4822&amp;" ")-1)),OR(LEN(LEFT(C4822,FIND(" ",C4822&amp;" ")-1))=6,LEN(LEFT(C4822,FIND(" ",C4822&amp;" ")-1))=7),OR(ISNUMBER(MATCH(LEFT(C4822,FIND(" ",C4822&amp;" ")-1),'Look Up Values'!$G$2:$G$1000,0)),ISNUMBER(MATCH(LEFT(C4822,FIND(" ",C4822&amp;" ")-1),'Look Up Values'!$AE$2:$AE$2000,0)))),"","EWC error")),"")</f>
        <v/>
      </c>
      <c r="P4822" s="242" t="str" cm="1">
        <f t="array" ref="P4822">IF(AND(I4822&lt;&gt;0,I4822&lt;&gt;""),IF(D4822="","",IF(ISNUMBER(MATCH(SUBSTITUTE(D4822," ",""),SUBSTITUTE('Look Up Values'!$S$2:$S$120," ",""),0)),"","D&amp;R error")),"")</f>
        <v/>
      </c>
      <c r="Q4822" s="242" t="str" cm="1">
        <f t="array" ref="Q4822">IF(AND(I4822&lt;&gt;0,I4822&lt;&gt;""),IF(G4822="","",IF(ISNUMBER(MATCH(SUBSTITUTE(G4822," ",""),SUBSTITUTE('Look Up Values'!$I$2:$I$10," ",""),0)),"","State error")),"")</f>
        <v/>
      </c>
      <c r="R4822" s="260" t="str">
        <f t="shared" si="151"/>
        <v/>
      </c>
    </row>
    <row r="4823" spans="1:18" ht="15.75">
      <c r="A4823" s="250">
        <v>4816</v>
      </c>
      <c r="B4823" s="198"/>
      <c r="C4823" s="25"/>
      <c r="D4823" s="25"/>
      <c r="E4823" s="25"/>
      <c r="F4823" s="25"/>
      <c r="G4823" s="26"/>
      <c r="H4823" s="27"/>
      <c r="I4823" s="28"/>
      <c r="J4823" s="430"/>
      <c r="K4823" s="48"/>
      <c r="L4823" s="457" t="str">
        <f t="shared" si="150"/>
        <v/>
      </c>
      <c r="M4823" s="245" cm="1">
        <f t="array" ref="M4823">SUMPRODUCT(--(N4823:Q4823&lt;&gt;"")) + IF(TRIM(R4823)="",0,LEN(R4823)-LEN(SUBSTITUTE(R4823,",",""))+1)</f>
        <v>0</v>
      </c>
      <c r="N4823" s="242" t="str">
        <f>IF(AND(I4823&lt;&gt;0,I4823&lt;&gt;""),IF(TRIM(SUBSTITUTE(B4823,CHAR(160),""))="","",IF(ISNUMBER(MATCH(TRIM(SUBSTITUTE(B4823,CHAR(160),"")),'Look Up Values'!$B$2:$B$500,0)),"","Origin error")),"")</f>
        <v/>
      </c>
      <c r="O4823" s="242" t="str">
        <f>IF(AND(I4823&lt;&gt;0,I4823&lt;&gt;""),IF(C4823="","",IF(AND(ISNUMBER(--LEFT(C4823,FIND(" ",C4823&amp;" ")-1)),OR(LEN(LEFT(C4823,FIND(" ",C4823&amp;" ")-1))=6,LEN(LEFT(C4823,FIND(" ",C4823&amp;" ")-1))=7),OR(ISNUMBER(MATCH(LEFT(C4823,FIND(" ",C4823&amp;" ")-1),'Look Up Values'!$G$2:$G$1000,0)),ISNUMBER(MATCH(LEFT(C4823,FIND(" ",C4823&amp;" ")-1),'Look Up Values'!$AE$2:$AE$2000,0)))),"","EWC error")),"")</f>
        <v/>
      </c>
      <c r="P4823" s="242" t="str" cm="1">
        <f t="array" ref="P4823">IF(AND(I4823&lt;&gt;0,I4823&lt;&gt;""),IF(D4823="","",IF(ISNUMBER(MATCH(SUBSTITUTE(D4823," ",""),SUBSTITUTE('Look Up Values'!$S$2:$S$120," ",""),0)),"","D&amp;R error")),"")</f>
        <v/>
      </c>
      <c r="Q4823" s="242" t="str" cm="1">
        <f t="array" ref="Q4823">IF(AND(I4823&lt;&gt;0,I4823&lt;&gt;""),IF(G4823="","",IF(ISNUMBER(MATCH(SUBSTITUTE(G4823," ",""),SUBSTITUTE('Look Up Values'!$I$2:$I$10," ",""),0)),"","State error")),"")</f>
        <v/>
      </c>
      <c r="R4823" s="260" t="str">
        <f t="shared" si="151"/>
        <v/>
      </c>
    </row>
    <row r="4824" spans="1:18" ht="15.75">
      <c r="A4824" s="250">
        <v>4817</v>
      </c>
      <c r="B4824" s="198"/>
      <c r="C4824" s="25"/>
      <c r="D4824" s="25"/>
      <c r="E4824" s="25"/>
      <c r="F4824" s="25"/>
      <c r="G4824" s="26"/>
      <c r="H4824" s="27"/>
      <c r="I4824" s="28"/>
      <c r="J4824" s="430"/>
      <c r="K4824" s="48"/>
      <c r="L4824" s="457" t="str">
        <f t="shared" si="150"/>
        <v/>
      </c>
      <c r="M4824" s="245" cm="1">
        <f t="array" ref="M4824">SUMPRODUCT(--(N4824:Q4824&lt;&gt;"")) + IF(TRIM(R4824)="",0,LEN(R4824)-LEN(SUBSTITUTE(R4824,",",""))+1)</f>
        <v>0</v>
      </c>
      <c r="N4824" s="242" t="str">
        <f>IF(AND(I4824&lt;&gt;0,I4824&lt;&gt;""),IF(TRIM(SUBSTITUTE(B4824,CHAR(160),""))="","",IF(ISNUMBER(MATCH(TRIM(SUBSTITUTE(B4824,CHAR(160),"")),'Look Up Values'!$B$2:$B$500,0)),"","Origin error")),"")</f>
        <v/>
      </c>
      <c r="O4824" s="242" t="str">
        <f>IF(AND(I4824&lt;&gt;0,I4824&lt;&gt;""),IF(C4824="","",IF(AND(ISNUMBER(--LEFT(C4824,FIND(" ",C4824&amp;" ")-1)),OR(LEN(LEFT(C4824,FIND(" ",C4824&amp;" ")-1))=6,LEN(LEFT(C4824,FIND(" ",C4824&amp;" ")-1))=7),OR(ISNUMBER(MATCH(LEFT(C4824,FIND(" ",C4824&amp;" ")-1),'Look Up Values'!$G$2:$G$1000,0)),ISNUMBER(MATCH(LEFT(C4824,FIND(" ",C4824&amp;" ")-1),'Look Up Values'!$AE$2:$AE$2000,0)))),"","EWC error")),"")</f>
        <v/>
      </c>
      <c r="P4824" s="242" t="str" cm="1">
        <f t="array" ref="P4824">IF(AND(I4824&lt;&gt;0,I4824&lt;&gt;""),IF(D4824="","",IF(ISNUMBER(MATCH(SUBSTITUTE(D4824," ",""),SUBSTITUTE('Look Up Values'!$S$2:$S$120," ",""),0)),"","D&amp;R error")),"")</f>
        <v/>
      </c>
      <c r="Q4824" s="242" t="str" cm="1">
        <f t="array" ref="Q4824">IF(AND(I4824&lt;&gt;0,I4824&lt;&gt;""),IF(G4824="","",IF(ISNUMBER(MATCH(SUBSTITUTE(G4824," ",""),SUBSTITUTE('Look Up Values'!$I$2:$I$10," ",""),0)),"","State error")),"")</f>
        <v/>
      </c>
      <c r="R4824" s="260" t="str">
        <f t="shared" si="151"/>
        <v/>
      </c>
    </row>
    <row r="4825" spans="1:18" ht="15.75">
      <c r="A4825" s="250">
        <v>4818</v>
      </c>
      <c r="B4825" s="198"/>
      <c r="C4825" s="25"/>
      <c r="D4825" s="25"/>
      <c r="E4825" s="25"/>
      <c r="F4825" s="25"/>
      <c r="G4825" s="26"/>
      <c r="H4825" s="27"/>
      <c r="I4825" s="28"/>
      <c r="J4825" s="430"/>
      <c r="K4825" s="48"/>
      <c r="L4825" s="457" t="str">
        <f t="shared" si="150"/>
        <v/>
      </c>
      <c r="M4825" s="245" cm="1">
        <f t="array" ref="M4825">SUMPRODUCT(--(N4825:Q4825&lt;&gt;"")) + IF(TRIM(R4825)="",0,LEN(R4825)-LEN(SUBSTITUTE(R4825,",",""))+1)</f>
        <v>0</v>
      </c>
      <c r="N4825" s="242" t="str">
        <f>IF(AND(I4825&lt;&gt;0,I4825&lt;&gt;""),IF(TRIM(SUBSTITUTE(B4825,CHAR(160),""))="","",IF(ISNUMBER(MATCH(TRIM(SUBSTITUTE(B4825,CHAR(160),"")),'Look Up Values'!$B$2:$B$500,0)),"","Origin error")),"")</f>
        <v/>
      </c>
      <c r="O4825" s="242" t="str">
        <f>IF(AND(I4825&lt;&gt;0,I4825&lt;&gt;""),IF(C4825="","",IF(AND(ISNUMBER(--LEFT(C4825,FIND(" ",C4825&amp;" ")-1)),OR(LEN(LEFT(C4825,FIND(" ",C4825&amp;" ")-1))=6,LEN(LEFT(C4825,FIND(" ",C4825&amp;" ")-1))=7),OR(ISNUMBER(MATCH(LEFT(C4825,FIND(" ",C4825&amp;" ")-1),'Look Up Values'!$G$2:$G$1000,0)),ISNUMBER(MATCH(LEFT(C4825,FIND(" ",C4825&amp;" ")-1),'Look Up Values'!$AE$2:$AE$2000,0)))),"","EWC error")),"")</f>
        <v/>
      </c>
      <c r="P4825" s="242" t="str" cm="1">
        <f t="array" ref="P4825">IF(AND(I4825&lt;&gt;0,I4825&lt;&gt;""),IF(D4825="","",IF(ISNUMBER(MATCH(SUBSTITUTE(D4825," ",""),SUBSTITUTE('Look Up Values'!$S$2:$S$120," ",""),0)),"","D&amp;R error")),"")</f>
        <v/>
      </c>
      <c r="Q4825" s="242" t="str" cm="1">
        <f t="array" ref="Q4825">IF(AND(I4825&lt;&gt;0,I4825&lt;&gt;""),IF(G4825="","",IF(ISNUMBER(MATCH(SUBSTITUTE(G4825," ",""),SUBSTITUTE('Look Up Values'!$I$2:$I$10," ",""),0)),"","State error")),"")</f>
        <v/>
      </c>
      <c r="R4825" s="260" t="str">
        <f t="shared" si="151"/>
        <v/>
      </c>
    </row>
    <row r="4826" spans="1:18" ht="15.75">
      <c r="A4826" s="250">
        <v>4819</v>
      </c>
      <c r="B4826" s="198"/>
      <c r="C4826" s="25"/>
      <c r="D4826" s="25"/>
      <c r="E4826" s="25"/>
      <c r="F4826" s="25"/>
      <c r="G4826" s="26"/>
      <c r="H4826" s="27"/>
      <c r="I4826" s="28"/>
      <c r="J4826" s="430"/>
      <c r="K4826" s="48"/>
      <c r="L4826" s="457" t="str">
        <f t="shared" si="150"/>
        <v/>
      </c>
      <c r="M4826" s="245" cm="1">
        <f t="array" ref="M4826">SUMPRODUCT(--(N4826:Q4826&lt;&gt;"")) + IF(TRIM(R4826)="",0,LEN(R4826)-LEN(SUBSTITUTE(R4826,",",""))+1)</f>
        <v>0</v>
      </c>
      <c r="N4826" s="242" t="str">
        <f>IF(AND(I4826&lt;&gt;0,I4826&lt;&gt;""),IF(TRIM(SUBSTITUTE(B4826,CHAR(160),""))="","",IF(ISNUMBER(MATCH(TRIM(SUBSTITUTE(B4826,CHAR(160),"")),'Look Up Values'!$B$2:$B$500,0)),"","Origin error")),"")</f>
        <v/>
      </c>
      <c r="O4826" s="242" t="str">
        <f>IF(AND(I4826&lt;&gt;0,I4826&lt;&gt;""),IF(C4826="","",IF(AND(ISNUMBER(--LEFT(C4826,FIND(" ",C4826&amp;" ")-1)),OR(LEN(LEFT(C4826,FIND(" ",C4826&amp;" ")-1))=6,LEN(LEFT(C4826,FIND(" ",C4826&amp;" ")-1))=7),OR(ISNUMBER(MATCH(LEFT(C4826,FIND(" ",C4826&amp;" ")-1),'Look Up Values'!$G$2:$G$1000,0)),ISNUMBER(MATCH(LEFT(C4826,FIND(" ",C4826&amp;" ")-1),'Look Up Values'!$AE$2:$AE$2000,0)))),"","EWC error")),"")</f>
        <v/>
      </c>
      <c r="P4826" s="242" t="str" cm="1">
        <f t="array" ref="P4826">IF(AND(I4826&lt;&gt;0,I4826&lt;&gt;""),IF(D4826="","",IF(ISNUMBER(MATCH(SUBSTITUTE(D4826," ",""),SUBSTITUTE('Look Up Values'!$S$2:$S$120," ",""),0)),"","D&amp;R error")),"")</f>
        <v/>
      </c>
      <c r="Q4826" s="242" t="str" cm="1">
        <f t="array" ref="Q4826">IF(AND(I4826&lt;&gt;0,I4826&lt;&gt;""),IF(G4826="","",IF(ISNUMBER(MATCH(SUBSTITUTE(G4826," ",""),SUBSTITUTE('Look Up Values'!$I$2:$I$10," ",""),0)),"","State error")),"")</f>
        <v/>
      </c>
      <c r="R4826" s="260" t="str">
        <f t="shared" si="151"/>
        <v/>
      </c>
    </row>
    <row r="4827" spans="1:18" ht="15.75">
      <c r="A4827" s="250">
        <v>4820</v>
      </c>
      <c r="B4827" s="198"/>
      <c r="C4827" s="25"/>
      <c r="D4827" s="25"/>
      <c r="E4827" s="25"/>
      <c r="F4827" s="25"/>
      <c r="G4827" s="26"/>
      <c r="H4827" s="27"/>
      <c r="I4827" s="28"/>
      <c r="J4827" s="430"/>
      <c r="K4827" s="48"/>
      <c r="L4827" s="457" t="str">
        <f t="shared" si="150"/>
        <v/>
      </c>
      <c r="M4827" s="245" cm="1">
        <f t="array" ref="M4827">SUMPRODUCT(--(N4827:Q4827&lt;&gt;"")) + IF(TRIM(R4827)="",0,LEN(R4827)-LEN(SUBSTITUTE(R4827,",",""))+1)</f>
        <v>0</v>
      </c>
      <c r="N4827" s="242" t="str">
        <f>IF(AND(I4827&lt;&gt;0,I4827&lt;&gt;""),IF(TRIM(SUBSTITUTE(B4827,CHAR(160),""))="","",IF(ISNUMBER(MATCH(TRIM(SUBSTITUTE(B4827,CHAR(160),"")),'Look Up Values'!$B$2:$B$500,0)),"","Origin error")),"")</f>
        <v/>
      </c>
      <c r="O4827" s="242" t="str">
        <f>IF(AND(I4827&lt;&gt;0,I4827&lt;&gt;""),IF(C4827="","",IF(AND(ISNUMBER(--LEFT(C4827,FIND(" ",C4827&amp;" ")-1)),OR(LEN(LEFT(C4827,FIND(" ",C4827&amp;" ")-1))=6,LEN(LEFT(C4827,FIND(" ",C4827&amp;" ")-1))=7),OR(ISNUMBER(MATCH(LEFT(C4827,FIND(" ",C4827&amp;" ")-1),'Look Up Values'!$G$2:$G$1000,0)),ISNUMBER(MATCH(LEFT(C4827,FIND(" ",C4827&amp;" ")-1),'Look Up Values'!$AE$2:$AE$2000,0)))),"","EWC error")),"")</f>
        <v/>
      </c>
      <c r="P4827" s="242" t="str" cm="1">
        <f t="array" ref="P4827">IF(AND(I4827&lt;&gt;0,I4827&lt;&gt;""),IF(D4827="","",IF(ISNUMBER(MATCH(SUBSTITUTE(D4827," ",""),SUBSTITUTE('Look Up Values'!$S$2:$S$120," ",""),0)),"","D&amp;R error")),"")</f>
        <v/>
      </c>
      <c r="Q4827" s="242" t="str" cm="1">
        <f t="array" ref="Q4827">IF(AND(I4827&lt;&gt;0,I4827&lt;&gt;""),IF(G4827="","",IF(ISNUMBER(MATCH(SUBSTITUTE(G4827," ",""),SUBSTITUTE('Look Up Values'!$I$2:$I$10," ",""),0)),"","State error")),"")</f>
        <v/>
      </c>
      <c r="R4827" s="260" t="str">
        <f t="shared" si="151"/>
        <v/>
      </c>
    </row>
    <row r="4828" spans="1:18" ht="15.75">
      <c r="A4828" s="250">
        <v>4821</v>
      </c>
      <c r="B4828" s="198"/>
      <c r="C4828" s="25"/>
      <c r="D4828" s="25"/>
      <c r="E4828" s="25"/>
      <c r="F4828" s="25"/>
      <c r="G4828" s="26"/>
      <c r="H4828" s="27"/>
      <c r="I4828" s="28"/>
      <c r="J4828" s="430"/>
      <c r="K4828" s="48"/>
      <c r="L4828" s="457" t="str">
        <f t="shared" si="150"/>
        <v/>
      </c>
      <c r="M4828" s="245" cm="1">
        <f t="array" ref="M4828">SUMPRODUCT(--(N4828:Q4828&lt;&gt;"")) + IF(TRIM(R4828)="",0,LEN(R4828)-LEN(SUBSTITUTE(R4828,",",""))+1)</f>
        <v>0</v>
      </c>
      <c r="N4828" s="242" t="str">
        <f>IF(AND(I4828&lt;&gt;0,I4828&lt;&gt;""),IF(TRIM(SUBSTITUTE(B4828,CHAR(160),""))="","",IF(ISNUMBER(MATCH(TRIM(SUBSTITUTE(B4828,CHAR(160),"")),'Look Up Values'!$B$2:$B$500,0)),"","Origin error")),"")</f>
        <v/>
      </c>
      <c r="O4828" s="242" t="str">
        <f>IF(AND(I4828&lt;&gt;0,I4828&lt;&gt;""),IF(C4828="","",IF(AND(ISNUMBER(--LEFT(C4828,FIND(" ",C4828&amp;" ")-1)),OR(LEN(LEFT(C4828,FIND(" ",C4828&amp;" ")-1))=6,LEN(LEFT(C4828,FIND(" ",C4828&amp;" ")-1))=7),OR(ISNUMBER(MATCH(LEFT(C4828,FIND(" ",C4828&amp;" ")-1),'Look Up Values'!$G$2:$G$1000,0)),ISNUMBER(MATCH(LEFT(C4828,FIND(" ",C4828&amp;" ")-1),'Look Up Values'!$AE$2:$AE$2000,0)))),"","EWC error")),"")</f>
        <v/>
      </c>
      <c r="P4828" s="242" t="str" cm="1">
        <f t="array" ref="P4828">IF(AND(I4828&lt;&gt;0,I4828&lt;&gt;""),IF(D4828="","",IF(ISNUMBER(MATCH(SUBSTITUTE(D4828," ",""),SUBSTITUTE('Look Up Values'!$S$2:$S$120," ",""),0)),"","D&amp;R error")),"")</f>
        <v/>
      </c>
      <c r="Q4828" s="242" t="str" cm="1">
        <f t="array" ref="Q4828">IF(AND(I4828&lt;&gt;0,I4828&lt;&gt;""),IF(G4828="","",IF(ISNUMBER(MATCH(SUBSTITUTE(G4828," ",""),SUBSTITUTE('Look Up Values'!$I$2:$I$10," ",""),0)),"","State error")),"")</f>
        <v/>
      </c>
      <c r="R4828" s="260" t="str">
        <f t="shared" si="151"/>
        <v/>
      </c>
    </row>
    <row r="4829" spans="1:18" ht="15.75">
      <c r="A4829" s="250">
        <v>4822</v>
      </c>
      <c r="B4829" s="198"/>
      <c r="C4829" s="25"/>
      <c r="D4829" s="25"/>
      <c r="E4829" s="25"/>
      <c r="F4829" s="25"/>
      <c r="G4829" s="26"/>
      <c r="H4829" s="27"/>
      <c r="I4829" s="28"/>
      <c r="J4829" s="430"/>
      <c r="K4829" s="48"/>
      <c r="L4829" s="457" t="str">
        <f t="shared" si="150"/>
        <v/>
      </c>
      <c r="M4829" s="245" cm="1">
        <f t="array" ref="M4829">SUMPRODUCT(--(N4829:Q4829&lt;&gt;"")) + IF(TRIM(R4829)="",0,LEN(R4829)-LEN(SUBSTITUTE(R4829,",",""))+1)</f>
        <v>0</v>
      </c>
      <c r="N4829" s="242" t="str">
        <f>IF(AND(I4829&lt;&gt;0,I4829&lt;&gt;""),IF(TRIM(SUBSTITUTE(B4829,CHAR(160),""))="","",IF(ISNUMBER(MATCH(TRIM(SUBSTITUTE(B4829,CHAR(160),"")),'Look Up Values'!$B$2:$B$500,0)),"","Origin error")),"")</f>
        <v/>
      </c>
      <c r="O4829" s="242" t="str">
        <f>IF(AND(I4829&lt;&gt;0,I4829&lt;&gt;""),IF(C4829="","",IF(AND(ISNUMBER(--LEFT(C4829,FIND(" ",C4829&amp;" ")-1)),OR(LEN(LEFT(C4829,FIND(" ",C4829&amp;" ")-1))=6,LEN(LEFT(C4829,FIND(" ",C4829&amp;" ")-1))=7),OR(ISNUMBER(MATCH(LEFT(C4829,FIND(" ",C4829&amp;" ")-1),'Look Up Values'!$G$2:$G$1000,0)),ISNUMBER(MATCH(LEFT(C4829,FIND(" ",C4829&amp;" ")-1),'Look Up Values'!$AE$2:$AE$2000,0)))),"","EWC error")),"")</f>
        <v/>
      </c>
      <c r="P4829" s="242" t="str" cm="1">
        <f t="array" ref="P4829">IF(AND(I4829&lt;&gt;0,I4829&lt;&gt;""),IF(D4829="","",IF(ISNUMBER(MATCH(SUBSTITUTE(D4829," ",""),SUBSTITUTE('Look Up Values'!$S$2:$S$120," ",""),0)),"","D&amp;R error")),"")</f>
        <v/>
      </c>
      <c r="Q4829" s="242" t="str" cm="1">
        <f t="array" ref="Q4829">IF(AND(I4829&lt;&gt;0,I4829&lt;&gt;""),IF(G4829="","",IF(ISNUMBER(MATCH(SUBSTITUTE(G4829," ",""),SUBSTITUTE('Look Up Values'!$I$2:$I$10," ",""),0)),"","State error")),"")</f>
        <v/>
      </c>
      <c r="R4829" s="260" t="str">
        <f t="shared" si="151"/>
        <v/>
      </c>
    </row>
    <row r="4830" spans="1:18" ht="15.75">
      <c r="A4830" s="250">
        <v>4823</v>
      </c>
      <c r="B4830" s="198"/>
      <c r="C4830" s="25"/>
      <c r="D4830" s="25"/>
      <c r="E4830" s="25"/>
      <c r="F4830" s="25"/>
      <c r="G4830" s="26"/>
      <c r="H4830" s="27"/>
      <c r="I4830" s="28"/>
      <c r="J4830" s="430"/>
      <c r="K4830" s="48"/>
      <c r="L4830" s="457" t="str">
        <f t="shared" si="150"/>
        <v/>
      </c>
      <c r="M4830" s="245" cm="1">
        <f t="array" ref="M4830">SUMPRODUCT(--(N4830:Q4830&lt;&gt;"")) + IF(TRIM(R4830)="",0,LEN(R4830)-LEN(SUBSTITUTE(R4830,",",""))+1)</f>
        <v>0</v>
      </c>
      <c r="N4830" s="242" t="str">
        <f>IF(AND(I4830&lt;&gt;0,I4830&lt;&gt;""),IF(TRIM(SUBSTITUTE(B4830,CHAR(160),""))="","",IF(ISNUMBER(MATCH(TRIM(SUBSTITUTE(B4830,CHAR(160),"")),'Look Up Values'!$B$2:$B$500,0)),"","Origin error")),"")</f>
        <v/>
      </c>
      <c r="O4830" s="242" t="str">
        <f>IF(AND(I4830&lt;&gt;0,I4830&lt;&gt;""),IF(C4830="","",IF(AND(ISNUMBER(--LEFT(C4830,FIND(" ",C4830&amp;" ")-1)),OR(LEN(LEFT(C4830,FIND(" ",C4830&amp;" ")-1))=6,LEN(LEFT(C4830,FIND(" ",C4830&amp;" ")-1))=7),OR(ISNUMBER(MATCH(LEFT(C4830,FIND(" ",C4830&amp;" ")-1),'Look Up Values'!$G$2:$G$1000,0)),ISNUMBER(MATCH(LEFT(C4830,FIND(" ",C4830&amp;" ")-1),'Look Up Values'!$AE$2:$AE$2000,0)))),"","EWC error")),"")</f>
        <v/>
      </c>
      <c r="P4830" s="242" t="str" cm="1">
        <f t="array" ref="P4830">IF(AND(I4830&lt;&gt;0,I4830&lt;&gt;""),IF(D4830="","",IF(ISNUMBER(MATCH(SUBSTITUTE(D4830," ",""),SUBSTITUTE('Look Up Values'!$S$2:$S$120," ",""),0)),"","D&amp;R error")),"")</f>
        <v/>
      </c>
      <c r="Q4830" s="242" t="str" cm="1">
        <f t="array" ref="Q4830">IF(AND(I4830&lt;&gt;0,I4830&lt;&gt;""),IF(G4830="","",IF(ISNUMBER(MATCH(SUBSTITUTE(G4830," ",""),SUBSTITUTE('Look Up Values'!$I$2:$I$10," ",""),0)),"","State error")),"")</f>
        <v/>
      </c>
      <c r="R4830" s="260" t="str">
        <f t="shared" si="151"/>
        <v/>
      </c>
    </row>
    <row r="4831" spans="1:18" ht="15.75">
      <c r="A4831" s="250">
        <v>4824</v>
      </c>
      <c r="B4831" s="198"/>
      <c r="C4831" s="25"/>
      <c r="D4831" s="25"/>
      <c r="E4831" s="25"/>
      <c r="F4831" s="25"/>
      <c r="G4831" s="26"/>
      <c r="H4831" s="27"/>
      <c r="I4831" s="28"/>
      <c r="J4831" s="430"/>
      <c r="K4831" s="48"/>
      <c r="L4831" s="457" t="str">
        <f t="shared" si="150"/>
        <v/>
      </c>
      <c r="M4831" s="245" cm="1">
        <f t="array" ref="M4831">SUMPRODUCT(--(N4831:Q4831&lt;&gt;"")) + IF(TRIM(R4831)="",0,LEN(R4831)-LEN(SUBSTITUTE(R4831,",",""))+1)</f>
        <v>0</v>
      </c>
      <c r="N4831" s="242" t="str">
        <f>IF(AND(I4831&lt;&gt;0,I4831&lt;&gt;""),IF(TRIM(SUBSTITUTE(B4831,CHAR(160),""))="","",IF(ISNUMBER(MATCH(TRIM(SUBSTITUTE(B4831,CHAR(160),"")),'Look Up Values'!$B$2:$B$500,0)),"","Origin error")),"")</f>
        <v/>
      </c>
      <c r="O4831" s="242" t="str">
        <f>IF(AND(I4831&lt;&gt;0,I4831&lt;&gt;""),IF(C4831="","",IF(AND(ISNUMBER(--LEFT(C4831,FIND(" ",C4831&amp;" ")-1)),OR(LEN(LEFT(C4831,FIND(" ",C4831&amp;" ")-1))=6,LEN(LEFT(C4831,FIND(" ",C4831&amp;" ")-1))=7),OR(ISNUMBER(MATCH(LEFT(C4831,FIND(" ",C4831&amp;" ")-1),'Look Up Values'!$G$2:$G$1000,0)),ISNUMBER(MATCH(LEFT(C4831,FIND(" ",C4831&amp;" ")-1),'Look Up Values'!$AE$2:$AE$2000,0)))),"","EWC error")),"")</f>
        <v/>
      </c>
      <c r="P4831" s="242" t="str" cm="1">
        <f t="array" ref="P4831">IF(AND(I4831&lt;&gt;0,I4831&lt;&gt;""),IF(D4831="","",IF(ISNUMBER(MATCH(SUBSTITUTE(D4831," ",""),SUBSTITUTE('Look Up Values'!$S$2:$S$120," ",""),0)),"","D&amp;R error")),"")</f>
        <v/>
      </c>
      <c r="Q4831" s="242" t="str" cm="1">
        <f t="array" ref="Q4831">IF(AND(I4831&lt;&gt;0,I4831&lt;&gt;""),IF(G4831="","",IF(ISNUMBER(MATCH(SUBSTITUTE(G4831," ",""),SUBSTITUTE('Look Up Values'!$I$2:$I$10," ",""),0)),"","State error")),"")</f>
        <v/>
      </c>
      <c r="R4831" s="260" t="str">
        <f t="shared" si="151"/>
        <v/>
      </c>
    </row>
    <row r="4832" spans="1:18" ht="15.75">
      <c r="A4832" s="250">
        <v>4825</v>
      </c>
      <c r="B4832" s="198"/>
      <c r="C4832" s="25"/>
      <c r="D4832" s="25"/>
      <c r="E4832" s="25"/>
      <c r="F4832" s="25"/>
      <c r="G4832" s="26"/>
      <c r="H4832" s="27"/>
      <c r="I4832" s="28"/>
      <c r="J4832" s="430"/>
      <c r="K4832" s="48"/>
      <c r="L4832" s="457" t="str">
        <f t="shared" si="150"/>
        <v/>
      </c>
      <c r="M4832" s="245" cm="1">
        <f t="array" ref="M4832">SUMPRODUCT(--(N4832:Q4832&lt;&gt;"")) + IF(TRIM(R4832)="",0,LEN(R4832)-LEN(SUBSTITUTE(R4832,",",""))+1)</f>
        <v>0</v>
      </c>
      <c r="N4832" s="242" t="str">
        <f>IF(AND(I4832&lt;&gt;0,I4832&lt;&gt;""),IF(TRIM(SUBSTITUTE(B4832,CHAR(160),""))="","",IF(ISNUMBER(MATCH(TRIM(SUBSTITUTE(B4832,CHAR(160),"")),'Look Up Values'!$B$2:$B$500,0)),"","Origin error")),"")</f>
        <v/>
      </c>
      <c r="O4832" s="242" t="str">
        <f>IF(AND(I4832&lt;&gt;0,I4832&lt;&gt;""),IF(C4832="","",IF(AND(ISNUMBER(--LEFT(C4832,FIND(" ",C4832&amp;" ")-1)),OR(LEN(LEFT(C4832,FIND(" ",C4832&amp;" ")-1))=6,LEN(LEFT(C4832,FIND(" ",C4832&amp;" ")-1))=7),OR(ISNUMBER(MATCH(LEFT(C4832,FIND(" ",C4832&amp;" ")-1),'Look Up Values'!$G$2:$G$1000,0)),ISNUMBER(MATCH(LEFT(C4832,FIND(" ",C4832&amp;" ")-1),'Look Up Values'!$AE$2:$AE$2000,0)))),"","EWC error")),"")</f>
        <v/>
      </c>
      <c r="P4832" s="242" t="str" cm="1">
        <f t="array" ref="P4832">IF(AND(I4832&lt;&gt;0,I4832&lt;&gt;""),IF(D4832="","",IF(ISNUMBER(MATCH(SUBSTITUTE(D4832," ",""),SUBSTITUTE('Look Up Values'!$S$2:$S$120," ",""),0)),"","D&amp;R error")),"")</f>
        <v/>
      </c>
      <c r="Q4832" s="242" t="str" cm="1">
        <f t="array" ref="Q4832">IF(AND(I4832&lt;&gt;0,I4832&lt;&gt;""),IF(G4832="","",IF(ISNUMBER(MATCH(SUBSTITUTE(G4832," ",""),SUBSTITUTE('Look Up Values'!$I$2:$I$10," ",""),0)),"","State error")),"")</f>
        <v/>
      </c>
      <c r="R4832" s="260" t="str">
        <f t="shared" si="151"/>
        <v/>
      </c>
    </row>
    <row r="4833" spans="1:18" ht="15.75">
      <c r="A4833" s="250">
        <v>4826</v>
      </c>
      <c r="B4833" s="198"/>
      <c r="C4833" s="25"/>
      <c r="D4833" s="25"/>
      <c r="E4833" s="25"/>
      <c r="F4833" s="25"/>
      <c r="G4833" s="26"/>
      <c r="H4833" s="27"/>
      <c r="I4833" s="28"/>
      <c r="J4833" s="430"/>
      <c r="K4833" s="48"/>
      <c r="L4833" s="457" t="str">
        <f t="shared" si="150"/>
        <v/>
      </c>
      <c r="M4833" s="245" cm="1">
        <f t="array" ref="M4833">SUMPRODUCT(--(N4833:Q4833&lt;&gt;"")) + IF(TRIM(R4833)="",0,LEN(R4833)-LEN(SUBSTITUTE(R4833,",",""))+1)</f>
        <v>0</v>
      </c>
      <c r="N4833" s="242" t="str">
        <f>IF(AND(I4833&lt;&gt;0,I4833&lt;&gt;""),IF(TRIM(SUBSTITUTE(B4833,CHAR(160),""))="","",IF(ISNUMBER(MATCH(TRIM(SUBSTITUTE(B4833,CHAR(160),"")),'Look Up Values'!$B$2:$B$500,0)),"","Origin error")),"")</f>
        <v/>
      </c>
      <c r="O4833" s="242" t="str">
        <f>IF(AND(I4833&lt;&gt;0,I4833&lt;&gt;""),IF(C4833="","",IF(AND(ISNUMBER(--LEFT(C4833,FIND(" ",C4833&amp;" ")-1)),OR(LEN(LEFT(C4833,FIND(" ",C4833&amp;" ")-1))=6,LEN(LEFT(C4833,FIND(" ",C4833&amp;" ")-1))=7),OR(ISNUMBER(MATCH(LEFT(C4833,FIND(" ",C4833&amp;" ")-1),'Look Up Values'!$G$2:$G$1000,0)),ISNUMBER(MATCH(LEFT(C4833,FIND(" ",C4833&amp;" ")-1),'Look Up Values'!$AE$2:$AE$2000,0)))),"","EWC error")),"")</f>
        <v/>
      </c>
      <c r="P4833" s="242" t="str" cm="1">
        <f t="array" ref="P4833">IF(AND(I4833&lt;&gt;0,I4833&lt;&gt;""),IF(D4833="","",IF(ISNUMBER(MATCH(SUBSTITUTE(D4833," ",""),SUBSTITUTE('Look Up Values'!$S$2:$S$120," ",""),0)),"","D&amp;R error")),"")</f>
        <v/>
      </c>
      <c r="Q4833" s="242" t="str" cm="1">
        <f t="array" ref="Q4833">IF(AND(I4833&lt;&gt;0,I4833&lt;&gt;""),IF(G4833="","",IF(ISNUMBER(MATCH(SUBSTITUTE(G4833," ",""),SUBSTITUTE('Look Up Values'!$I$2:$I$10," ",""),0)),"","State error")),"")</f>
        <v/>
      </c>
      <c r="R4833" s="260" t="str">
        <f t="shared" si="151"/>
        <v/>
      </c>
    </row>
    <row r="4834" spans="1:18" ht="15.75">
      <c r="A4834" s="250">
        <v>4827</v>
      </c>
      <c r="B4834" s="198"/>
      <c r="C4834" s="25"/>
      <c r="D4834" s="25"/>
      <c r="E4834" s="25"/>
      <c r="F4834" s="25"/>
      <c r="G4834" s="26"/>
      <c r="H4834" s="27"/>
      <c r="I4834" s="28"/>
      <c r="J4834" s="430"/>
      <c r="K4834" s="48"/>
      <c r="L4834" s="457" t="str">
        <f t="shared" si="150"/>
        <v/>
      </c>
      <c r="M4834" s="245" cm="1">
        <f t="array" ref="M4834">SUMPRODUCT(--(N4834:Q4834&lt;&gt;"")) + IF(TRIM(R4834)="",0,LEN(R4834)-LEN(SUBSTITUTE(R4834,",",""))+1)</f>
        <v>0</v>
      </c>
      <c r="N4834" s="242" t="str">
        <f>IF(AND(I4834&lt;&gt;0,I4834&lt;&gt;""),IF(TRIM(SUBSTITUTE(B4834,CHAR(160),""))="","",IF(ISNUMBER(MATCH(TRIM(SUBSTITUTE(B4834,CHAR(160),"")),'Look Up Values'!$B$2:$B$500,0)),"","Origin error")),"")</f>
        <v/>
      </c>
      <c r="O4834" s="242" t="str">
        <f>IF(AND(I4834&lt;&gt;0,I4834&lt;&gt;""),IF(C4834="","",IF(AND(ISNUMBER(--LEFT(C4834,FIND(" ",C4834&amp;" ")-1)),OR(LEN(LEFT(C4834,FIND(" ",C4834&amp;" ")-1))=6,LEN(LEFT(C4834,FIND(" ",C4834&amp;" ")-1))=7),OR(ISNUMBER(MATCH(LEFT(C4834,FIND(" ",C4834&amp;" ")-1),'Look Up Values'!$G$2:$G$1000,0)),ISNUMBER(MATCH(LEFT(C4834,FIND(" ",C4834&amp;" ")-1),'Look Up Values'!$AE$2:$AE$2000,0)))),"","EWC error")),"")</f>
        <v/>
      </c>
      <c r="P4834" s="242" t="str" cm="1">
        <f t="array" ref="P4834">IF(AND(I4834&lt;&gt;0,I4834&lt;&gt;""),IF(D4834="","",IF(ISNUMBER(MATCH(SUBSTITUTE(D4834," ",""),SUBSTITUTE('Look Up Values'!$S$2:$S$120," ",""),0)),"","D&amp;R error")),"")</f>
        <v/>
      </c>
      <c r="Q4834" s="242" t="str" cm="1">
        <f t="array" ref="Q4834">IF(AND(I4834&lt;&gt;0,I4834&lt;&gt;""),IF(G4834="","",IF(ISNUMBER(MATCH(SUBSTITUTE(G4834," ",""),SUBSTITUTE('Look Up Values'!$I$2:$I$10," ",""),0)),"","State error")),"")</f>
        <v/>
      </c>
      <c r="R4834" s="260" t="str">
        <f t="shared" si="151"/>
        <v/>
      </c>
    </row>
    <row r="4835" spans="1:18" ht="15.75">
      <c r="A4835" s="250">
        <v>4828</v>
      </c>
      <c r="B4835" s="198"/>
      <c r="C4835" s="25"/>
      <c r="D4835" s="25"/>
      <c r="E4835" s="25"/>
      <c r="F4835" s="25"/>
      <c r="G4835" s="26"/>
      <c r="H4835" s="27"/>
      <c r="I4835" s="28"/>
      <c r="J4835" s="430"/>
      <c r="K4835" s="48"/>
      <c r="L4835" s="457" t="str">
        <f t="shared" si="150"/>
        <v/>
      </c>
      <c r="M4835" s="245" cm="1">
        <f t="array" ref="M4835">SUMPRODUCT(--(N4835:Q4835&lt;&gt;"")) + IF(TRIM(R4835)="",0,LEN(R4835)-LEN(SUBSTITUTE(R4835,",",""))+1)</f>
        <v>0</v>
      </c>
      <c r="N4835" s="242" t="str">
        <f>IF(AND(I4835&lt;&gt;0,I4835&lt;&gt;""),IF(TRIM(SUBSTITUTE(B4835,CHAR(160),""))="","",IF(ISNUMBER(MATCH(TRIM(SUBSTITUTE(B4835,CHAR(160),"")),'Look Up Values'!$B$2:$B$500,0)),"","Origin error")),"")</f>
        <v/>
      </c>
      <c r="O4835" s="242" t="str">
        <f>IF(AND(I4835&lt;&gt;0,I4835&lt;&gt;""),IF(C4835="","",IF(AND(ISNUMBER(--LEFT(C4835,FIND(" ",C4835&amp;" ")-1)),OR(LEN(LEFT(C4835,FIND(" ",C4835&amp;" ")-1))=6,LEN(LEFT(C4835,FIND(" ",C4835&amp;" ")-1))=7),OR(ISNUMBER(MATCH(LEFT(C4835,FIND(" ",C4835&amp;" ")-1),'Look Up Values'!$G$2:$G$1000,0)),ISNUMBER(MATCH(LEFT(C4835,FIND(" ",C4835&amp;" ")-1),'Look Up Values'!$AE$2:$AE$2000,0)))),"","EWC error")),"")</f>
        <v/>
      </c>
      <c r="P4835" s="242" t="str" cm="1">
        <f t="array" ref="P4835">IF(AND(I4835&lt;&gt;0,I4835&lt;&gt;""),IF(D4835="","",IF(ISNUMBER(MATCH(SUBSTITUTE(D4835," ",""),SUBSTITUTE('Look Up Values'!$S$2:$S$120," ",""),0)),"","D&amp;R error")),"")</f>
        <v/>
      </c>
      <c r="Q4835" s="242" t="str" cm="1">
        <f t="array" ref="Q4835">IF(AND(I4835&lt;&gt;0,I4835&lt;&gt;""),IF(G4835="","",IF(ISNUMBER(MATCH(SUBSTITUTE(G4835," ",""),SUBSTITUTE('Look Up Values'!$I$2:$I$10," ",""),0)),"","State error")),"")</f>
        <v/>
      </c>
      <c r="R4835" s="260" t="str">
        <f t="shared" si="151"/>
        <v/>
      </c>
    </row>
    <row r="4836" spans="1:18" ht="15.75">
      <c r="A4836" s="250">
        <v>4829</v>
      </c>
      <c r="B4836" s="198"/>
      <c r="C4836" s="25"/>
      <c r="D4836" s="25"/>
      <c r="E4836" s="25"/>
      <c r="F4836" s="25"/>
      <c r="G4836" s="26"/>
      <c r="H4836" s="27"/>
      <c r="I4836" s="28"/>
      <c r="J4836" s="430"/>
      <c r="K4836" s="48"/>
      <c r="L4836" s="457" t="str">
        <f t="shared" si="150"/>
        <v/>
      </c>
      <c r="M4836" s="245" cm="1">
        <f t="array" ref="M4836">SUMPRODUCT(--(N4836:Q4836&lt;&gt;"")) + IF(TRIM(R4836)="",0,LEN(R4836)-LEN(SUBSTITUTE(R4836,",",""))+1)</f>
        <v>0</v>
      </c>
      <c r="N4836" s="242" t="str">
        <f>IF(AND(I4836&lt;&gt;0,I4836&lt;&gt;""),IF(TRIM(SUBSTITUTE(B4836,CHAR(160),""))="","",IF(ISNUMBER(MATCH(TRIM(SUBSTITUTE(B4836,CHAR(160),"")),'Look Up Values'!$B$2:$B$500,0)),"","Origin error")),"")</f>
        <v/>
      </c>
      <c r="O4836" s="242" t="str">
        <f>IF(AND(I4836&lt;&gt;0,I4836&lt;&gt;""),IF(C4836="","",IF(AND(ISNUMBER(--LEFT(C4836,FIND(" ",C4836&amp;" ")-1)),OR(LEN(LEFT(C4836,FIND(" ",C4836&amp;" ")-1))=6,LEN(LEFT(C4836,FIND(" ",C4836&amp;" ")-1))=7),OR(ISNUMBER(MATCH(LEFT(C4836,FIND(" ",C4836&amp;" ")-1),'Look Up Values'!$G$2:$G$1000,0)),ISNUMBER(MATCH(LEFT(C4836,FIND(" ",C4836&amp;" ")-1),'Look Up Values'!$AE$2:$AE$2000,0)))),"","EWC error")),"")</f>
        <v/>
      </c>
      <c r="P4836" s="242" t="str" cm="1">
        <f t="array" ref="P4836">IF(AND(I4836&lt;&gt;0,I4836&lt;&gt;""),IF(D4836="","",IF(ISNUMBER(MATCH(SUBSTITUTE(D4836," ",""),SUBSTITUTE('Look Up Values'!$S$2:$S$120," ",""),0)),"","D&amp;R error")),"")</f>
        <v/>
      </c>
      <c r="Q4836" s="242" t="str" cm="1">
        <f t="array" ref="Q4836">IF(AND(I4836&lt;&gt;0,I4836&lt;&gt;""),IF(G4836="","",IF(ISNUMBER(MATCH(SUBSTITUTE(G4836," ",""),SUBSTITUTE('Look Up Values'!$I$2:$I$10," ",""),0)),"","State error")),"")</f>
        <v/>
      </c>
      <c r="R4836" s="260" t="str">
        <f t="shared" si="151"/>
        <v/>
      </c>
    </row>
    <row r="4837" spans="1:18" ht="15.75">
      <c r="A4837" s="250">
        <v>4830</v>
      </c>
      <c r="B4837" s="198"/>
      <c r="C4837" s="25"/>
      <c r="D4837" s="25"/>
      <c r="E4837" s="25"/>
      <c r="F4837" s="25"/>
      <c r="G4837" s="26"/>
      <c r="H4837" s="27"/>
      <c r="I4837" s="28"/>
      <c r="J4837" s="430"/>
      <c r="K4837" s="48"/>
      <c r="L4837" s="457" t="str">
        <f t="shared" si="150"/>
        <v/>
      </c>
      <c r="M4837" s="245" cm="1">
        <f t="array" ref="M4837">SUMPRODUCT(--(N4837:Q4837&lt;&gt;"")) + IF(TRIM(R4837)="",0,LEN(R4837)-LEN(SUBSTITUTE(R4837,",",""))+1)</f>
        <v>0</v>
      </c>
      <c r="N4837" s="242" t="str">
        <f>IF(AND(I4837&lt;&gt;0,I4837&lt;&gt;""),IF(TRIM(SUBSTITUTE(B4837,CHAR(160),""))="","",IF(ISNUMBER(MATCH(TRIM(SUBSTITUTE(B4837,CHAR(160),"")),'Look Up Values'!$B$2:$B$500,0)),"","Origin error")),"")</f>
        <v/>
      </c>
      <c r="O4837" s="242" t="str">
        <f>IF(AND(I4837&lt;&gt;0,I4837&lt;&gt;""),IF(C4837="","",IF(AND(ISNUMBER(--LEFT(C4837,FIND(" ",C4837&amp;" ")-1)),OR(LEN(LEFT(C4837,FIND(" ",C4837&amp;" ")-1))=6,LEN(LEFT(C4837,FIND(" ",C4837&amp;" ")-1))=7),OR(ISNUMBER(MATCH(LEFT(C4837,FIND(" ",C4837&amp;" ")-1),'Look Up Values'!$G$2:$G$1000,0)),ISNUMBER(MATCH(LEFT(C4837,FIND(" ",C4837&amp;" ")-1),'Look Up Values'!$AE$2:$AE$2000,0)))),"","EWC error")),"")</f>
        <v/>
      </c>
      <c r="P4837" s="242" t="str" cm="1">
        <f t="array" ref="P4837">IF(AND(I4837&lt;&gt;0,I4837&lt;&gt;""),IF(D4837="","",IF(ISNUMBER(MATCH(SUBSTITUTE(D4837," ",""),SUBSTITUTE('Look Up Values'!$S$2:$S$120," ",""),0)),"","D&amp;R error")),"")</f>
        <v/>
      </c>
      <c r="Q4837" s="242" t="str" cm="1">
        <f t="array" ref="Q4837">IF(AND(I4837&lt;&gt;0,I4837&lt;&gt;""),IF(G4837="","",IF(ISNUMBER(MATCH(SUBSTITUTE(G4837," ",""),SUBSTITUTE('Look Up Values'!$I$2:$I$10," ",""),0)),"","State error")),"")</f>
        <v/>
      </c>
      <c r="R4837" s="260" t="str">
        <f t="shared" si="151"/>
        <v/>
      </c>
    </row>
    <row r="4838" spans="1:18" ht="15.75">
      <c r="A4838" s="250">
        <v>4831</v>
      </c>
      <c r="B4838" s="198"/>
      <c r="C4838" s="25"/>
      <c r="D4838" s="25"/>
      <c r="E4838" s="25"/>
      <c r="F4838" s="25"/>
      <c r="G4838" s="26"/>
      <c r="H4838" s="27"/>
      <c r="I4838" s="28"/>
      <c r="J4838" s="430"/>
      <c r="K4838" s="48"/>
      <c r="L4838" s="457" t="str">
        <f t="shared" si="150"/>
        <v/>
      </c>
      <c r="M4838" s="245" cm="1">
        <f t="array" ref="M4838">SUMPRODUCT(--(N4838:Q4838&lt;&gt;"")) + IF(TRIM(R4838)="",0,LEN(R4838)-LEN(SUBSTITUTE(R4838,",",""))+1)</f>
        <v>0</v>
      </c>
      <c r="N4838" s="242" t="str">
        <f>IF(AND(I4838&lt;&gt;0,I4838&lt;&gt;""),IF(TRIM(SUBSTITUTE(B4838,CHAR(160),""))="","",IF(ISNUMBER(MATCH(TRIM(SUBSTITUTE(B4838,CHAR(160),"")),'Look Up Values'!$B$2:$B$500,0)),"","Origin error")),"")</f>
        <v/>
      </c>
      <c r="O4838" s="242" t="str">
        <f>IF(AND(I4838&lt;&gt;0,I4838&lt;&gt;""),IF(C4838="","",IF(AND(ISNUMBER(--LEFT(C4838,FIND(" ",C4838&amp;" ")-1)),OR(LEN(LEFT(C4838,FIND(" ",C4838&amp;" ")-1))=6,LEN(LEFT(C4838,FIND(" ",C4838&amp;" ")-1))=7),OR(ISNUMBER(MATCH(LEFT(C4838,FIND(" ",C4838&amp;" ")-1),'Look Up Values'!$G$2:$G$1000,0)),ISNUMBER(MATCH(LEFT(C4838,FIND(" ",C4838&amp;" ")-1),'Look Up Values'!$AE$2:$AE$2000,0)))),"","EWC error")),"")</f>
        <v/>
      </c>
      <c r="P4838" s="242" t="str" cm="1">
        <f t="array" ref="P4838">IF(AND(I4838&lt;&gt;0,I4838&lt;&gt;""),IF(D4838="","",IF(ISNUMBER(MATCH(SUBSTITUTE(D4838," ",""),SUBSTITUTE('Look Up Values'!$S$2:$S$120," ",""),0)),"","D&amp;R error")),"")</f>
        <v/>
      </c>
      <c r="Q4838" s="242" t="str" cm="1">
        <f t="array" ref="Q4838">IF(AND(I4838&lt;&gt;0,I4838&lt;&gt;""),IF(G4838="","",IF(ISNUMBER(MATCH(SUBSTITUTE(G4838," ",""),SUBSTITUTE('Look Up Values'!$I$2:$I$10," ",""),0)),"","State error")),"")</f>
        <v/>
      </c>
      <c r="R4838" s="260" t="str">
        <f t="shared" si="151"/>
        <v/>
      </c>
    </row>
    <row r="4839" spans="1:18" ht="15.75">
      <c r="A4839" s="250">
        <v>4832</v>
      </c>
      <c r="B4839" s="198"/>
      <c r="C4839" s="25"/>
      <c r="D4839" s="25"/>
      <c r="E4839" s="25"/>
      <c r="F4839" s="25"/>
      <c r="G4839" s="26"/>
      <c r="H4839" s="27"/>
      <c r="I4839" s="28"/>
      <c r="J4839" s="430"/>
      <c r="K4839" s="48"/>
      <c r="L4839" s="457" t="str">
        <f t="shared" si="150"/>
        <v/>
      </c>
      <c r="M4839" s="245" cm="1">
        <f t="array" ref="M4839">SUMPRODUCT(--(N4839:Q4839&lt;&gt;"")) + IF(TRIM(R4839)="",0,LEN(R4839)-LEN(SUBSTITUTE(R4839,",",""))+1)</f>
        <v>0</v>
      </c>
      <c r="N4839" s="242" t="str">
        <f>IF(AND(I4839&lt;&gt;0,I4839&lt;&gt;""),IF(TRIM(SUBSTITUTE(B4839,CHAR(160),""))="","",IF(ISNUMBER(MATCH(TRIM(SUBSTITUTE(B4839,CHAR(160),"")),'Look Up Values'!$B$2:$B$500,0)),"","Origin error")),"")</f>
        <v/>
      </c>
      <c r="O4839" s="242" t="str">
        <f>IF(AND(I4839&lt;&gt;0,I4839&lt;&gt;""),IF(C4839="","",IF(AND(ISNUMBER(--LEFT(C4839,FIND(" ",C4839&amp;" ")-1)),OR(LEN(LEFT(C4839,FIND(" ",C4839&amp;" ")-1))=6,LEN(LEFT(C4839,FIND(" ",C4839&amp;" ")-1))=7),OR(ISNUMBER(MATCH(LEFT(C4839,FIND(" ",C4839&amp;" ")-1),'Look Up Values'!$G$2:$G$1000,0)),ISNUMBER(MATCH(LEFT(C4839,FIND(" ",C4839&amp;" ")-1),'Look Up Values'!$AE$2:$AE$2000,0)))),"","EWC error")),"")</f>
        <v/>
      </c>
      <c r="P4839" s="242" t="str" cm="1">
        <f t="array" ref="P4839">IF(AND(I4839&lt;&gt;0,I4839&lt;&gt;""),IF(D4839="","",IF(ISNUMBER(MATCH(SUBSTITUTE(D4839," ",""),SUBSTITUTE('Look Up Values'!$S$2:$S$120," ",""),0)),"","D&amp;R error")),"")</f>
        <v/>
      </c>
      <c r="Q4839" s="242" t="str" cm="1">
        <f t="array" ref="Q4839">IF(AND(I4839&lt;&gt;0,I4839&lt;&gt;""),IF(G4839="","",IF(ISNUMBER(MATCH(SUBSTITUTE(G4839," ",""),SUBSTITUTE('Look Up Values'!$I$2:$I$10," ",""),0)),"","State error")),"")</f>
        <v/>
      </c>
      <c r="R4839" s="260" t="str">
        <f t="shared" si="151"/>
        <v/>
      </c>
    </row>
    <row r="4840" spans="1:18" ht="15.75">
      <c r="A4840" s="250">
        <v>4833</v>
      </c>
      <c r="B4840" s="198"/>
      <c r="C4840" s="25"/>
      <c r="D4840" s="25"/>
      <c r="E4840" s="25"/>
      <c r="F4840" s="25"/>
      <c r="G4840" s="26"/>
      <c r="H4840" s="27"/>
      <c r="I4840" s="28"/>
      <c r="J4840" s="430"/>
      <c r="K4840" s="48"/>
      <c r="L4840" s="457" t="str">
        <f t="shared" si="150"/>
        <v/>
      </c>
      <c r="M4840" s="245" cm="1">
        <f t="array" ref="M4840">SUMPRODUCT(--(N4840:Q4840&lt;&gt;"")) + IF(TRIM(R4840)="",0,LEN(R4840)-LEN(SUBSTITUTE(R4840,",",""))+1)</f>
        <v>0</v>
      </c>
      <c r="N4840" s="242" t="str">
        <f>IF(AND(I4840&lt;&gt;0,I4840&lt;&gt;""),IF(TRIM(SUBSTITUTE(B4840,CHAR(160),""))="","",IF(ISNUMBER(MATCH(TRIM(SUBSTITUTE(B4840,CHAR(160),"")),'Look Up Values'!$B$2:$B$500,0)),"","Origin error")),"")</f>
        <v/>
      </c>
      <c r="O4840" s="242" t="str">
        <f>IF(AND(I4840&lt;&gt;0,I4840&lt;&gt;""),IF(C4840="","",IF(AND(ISNUMBER(--LEFT(C4840,FIND(" ",C4840&amp;" ")-1)),OR(LEN(LEFT(C4840,FIND(" ",C4840&amp;" ")-1))=6,LEN(LEFT(C4840,FIND(" ",C4840&amp;" ")-1))=7),OR(ISNUMBER(MATCH(LEFT(C4840,FIND(" ",C4840&amp;" ")-1),'Look Up Values'!$G$2:$G$1000,0)),ISNUMBER(MATCH(LEFT(C4840,FIND(" ",C4840&amp;" ")-1),'Look Up Values'!$AE$2:$AE$2000,0)))),"","EWC error")),"")</f>
        <v/>
      </c>
      <c r="P4840" s="242" t="str" cm="1">
        <f t="array" ref="P4840">IF(AND(I4840&lt;&gt;0,I4840&lt;&gt;""),IF(D4840="","",IF(ISNUMBER(MATCH(SUBSTITUTE(D4840," ",""),SUBSTITUTE('Look Up Values'!$S$2:$S$120," ",""),0)),"","D&amp;R error")),"")</f>
        <v/>
      </c>
      <c r="Q4840" s="242" t="str" cm="1">
        <f t="array" ref="Q4840">IF(AND(I4840&lt;&gt;0,I4840&lt;&gt;""),IF(G4840="","",IF(ISNUMBER(MATCH(SUBSTITUTE(G4840," ",""),SUBSTITUTE('Look Up Values'!$I$2:$I$10," ",""),0)),"","State error")),"")</f>
        <v/>
      </c>
      <c r="R4840" s="260" t="str">
        <f t="shared" si="151"/>
        <v/>
      </c>
    </row>
    <row r="4841" spans="1:18" ht="15.75">
      <c r="A4841" s="250">
        <v>4834</v>
      </c>
      <c r="B4841" s="198"/>
      <c r="C4841" s="25"/>
      <c r="D4841" s="25"/>
      <c r="E4841" s="25"/>
      <c r="F4841" s="25"/>
      <c r="G4841" s="26"/>
      <c r="H4841" s="27"/>
      <c r="I4841" s="28"/>
      <c r="J4841" s="430"/>
      <c r="K4841" s="48"/>
      <c r="L4841" s="457" t="str">
        <f t="shared" si="150"/>
        <v/>
      </c>
      <c r="M4841" s="245" cm="1">
        <f t="array" ref="M4841">SUMPRODUCT(--(N4841:Q4841&lt;&gt;"")) + IF(TRIM(R4841)="",0,LEN(R4841)-LEN(SUBSTITUTE(R4841,",",""))+1)</f>
        <v>0</v>
      </c>
      <c r="N4841" s="242" t="str">
        <f>IF(AND(I4841&lt;&gt;0,I4841&lt;&gt;""),IF(TRIM(SUBSTITUTE(B4841,CHAR(160),""))="","",IF(ISNUMBER(MATCH(TRIM(SUBSTITUTE(B4841,CHAR(160),"")),'Look Up Values'!$B$2:$B$500,0)),"","Origin error")),"")</f>
        <v/>
      </c>
      <c r="O4841" s="242" t="str">
        <f>IF(AND(I4841&lt;&gt;0,I4841&lt;&gt;""),IF(C4841="","",IF(AND(ISNUMBER(--LEFT(C4841,FIND(" ",C4841&amp;" ")-1)),OR(LEN(LEFT(C4841,FIND(" ",C4841&amp;" ")-1))=6,LEN(LEFT(C4841,FIND(" ",C4841&amp;" ")-1))=7),OR(ISNUMBER(MATCH(LEFT(C4841,FIND(" ",C4841&amp;" ")-1),'Look Up Values'!$G$2:$G$1000,0)),ISNUMBER(MATCH(LEFT(C4841,FIND(" ",C4841&amp;" ")-1),'Look Up Values'!$AE$2:$AE$2000,0)))),"","EWC error")),"")</f>
        <v/>
      </c>
      <c r="P4841" s="242" t="str" cm="1">
        <f t="array" ref="P4841">IF(AND(I4841&lt;&gt;0,I4841&lt;&gt;""),IF(D4841="","",IF(ISNUMBER(MATCH(SUBSTITUTE(D4841," ",""),SUBSTITUTE('Look Up Values'!$S$2:$S$120," ",""),0)),"","D&amp;R error")),"")</f>
        <v/>
      </c>
      <c r="Q4841" s="242" t="str" cm="1">
        <f t="array" ref="Q4841">IF(AND(I4841&lt;&gt;0,I4841&lt;&gt;""),IF(G4841="","",IF(ISNUMBER(MATCH(SUBSTITUTE(G4841," ",""),SUBSTITUTE('Look Up Values'!$I$2:$I$10," ",""),0)),"","State error")),"")</f>
        <v/>
      </c>
      <c r="R4841" s="260" t="str">
        <f t="shared" si="151"/>
        <v/>
      </c>
    </row>
    <row r="4842" spans="1:18" ht="15.75">
      <c r="A4842" s="250">
        <v>4835</v>
      </c>
      <c r="B4842" s="198"/>
      <c r="C4842" s="25"/>
      <c r="D4842" s="25"/>
      <c r="E4842" s="25"/>
      <c r="F4842" s="25"/>
      <c r="G4842" s="26"/>
      <c r="H4842" s="27"/>
      <c r="I4842" s="28"/>
      <c r="J4842" s="430"/>
      <c r="K4842" s="48"/>
      <c r="L4842" s="457" t="str">
        <f t="shared" si="150"/>
        <v/>
      </c>
      <c r="M4842" s="245" cm="1">
        <f t="array" ref="M4842">SUMPRODUCT(--(N4842:Q4842&lt;&gt;"")) + IF(TRIM(R4842)="",0,LEN(R4842)-LEN(SUBSTITUTE(R4842,",",""))+1)</f>
        <v>0</v>
      </c>
      <c r="N4842" s="242" t="str">
        <f>IF(AND(I4842&lt;&gt;0,I4842&lt;&gt;""),IF(TRIM(SUBSTITUTE(B4842,CHAR(160),""))="","",IF(ISNUMBER(MATCH(TRIM(SUBSTITUTE(B4842,CHAR(160),"")),'Look Up Values'!$B$2:$B$500,0)),"","Origin error")),"")</f>
        <v/>
      </c>
      <c r="O4842" s="242" t="str">
        <f>IF(AND(I4842&lt;&gt;0,I4842&lt;&gt;""),IF(C4842="","",IF(AND(ISNUMBER(--LEFT(C4842,FIND(" ",C4842&amp;" ")-1)),OR(LEN(LEFT(C4842,FIND(" ",C4842&amp;" ")-1))=6,LEN(LEFT(C4842,FIND(" ",C4842&amp;" ")-1))=7),OR(ISNUMBER(MATCH(LEFT(C4842,FIND(" ",C4842&amp;" ")-1),'Look Up Values'!$G$2:$G$1000,0)),ISNUMBER(MATCH(LEFT(C4842,FIND(" ",C4842&amp;" ")-1),'Look Up Values'!$AE$2:$AE$2000,0)))),"","EWC error")),"")</f>
        <v/>
      </c>
      <c r="P4842" s="242" t="str" cm="1">
        <f t="array" ref="P4842">IF(AND(I4842&lt;&gt;0,I4842&lt;&gt;""),IF(D4842="","",IF(ISNUMBER(MATCH(SUBSTITUTE(D4842," ",""),SUBSTITUTE('Look Up Values'!$S$2:$S$120," ",""),0)),"","D&amp;R error")),"")</f>
        <v/>
      </c>
      <c r="Q4842" s="242" t="str" cm="1">
        <f t="array" ref="Q4842">IF(AND(I4842&lt;&gt;0,I4842&lt;&gt;""),IF(G4842="","",IF(ISNUMBER(MATCH(SUBSTITUTE(G4842," ",""),SUBSTITUTE('Look Up Values'!$I$2:$I$10," ",""),0)),"","State error")),"")</f>
        <v/>
      </c>
      <c r="R4842" s="260" t="str">
        <f t="shared" si="151"/>
        <v/>
      </c>
    </row>
    <row r="4843" spans="1:18" ht="15.75">
      <c r="A4843" s="250">
        <v>4836</v>
      </c>
      <c r="B4843" s="198"/>
      <c r="C4843" s="25"/>
      <c r="D4843" s="25"/>
      <c r="E4843" s="25"/>
      <c r="F4843" s="25"/>
      <c r="G4843" s="26"/>
      <c r="H4843" s="27"/>
      <c r="I4843" s="28"/>
      <c r="J4843" s="430"/>
      <c r="K4843" s="48"/>
      <c r="L4843" s="457" t="str">
        <f t="shared" si="150"/>
        <v/>
      </c>
      <c r="M4843" s="245" cm="1">
        <f t="array" ref="M4843">SUMPRODUCT(--(N4843:Q4843&lt;&gt;"")) + IF(TRIM(R4843)="",0,LEN(R4843)-LEN(SUBSTITUTE(R4843,",",""))+1)</f>
        <v>0</v>
      </c>
      <c r="N4843" s="242" t="str">
        <f>IF(AND(I4843&lt;&gt;0,I4843&lt;&gt;""),IF(TRIM(SUBSTITUTE(B4843,CHAR(160),""))="","",IF(ISNUMBER(MATCH(TRIM(SUBSTITUTE(B4843,CHAR(160),"")),'Look Up Values'!$B$2:$B$500,0)),"","Origin error")),"")</f>
        <v/>
      </c>
      <c r="O4843" s="242" t="str">
        <f>IF(AND(I4843&lt;&gt;0,I4843&lt;&gt;""),IF(C4843="","",IF(AND(ISNUMBER(--LEFT(C4843,FIND(" ",C4843&amp;" ")-1)),OR(LEN(LEFT(C4843,FIND(" ",C4843&amp;" ")-1))=6,LEN(LEFT(C4843,FIND(" ",C4843&amp;" ")-1))=7),OR(ISNUMBER(MATCH(LEFT(C4843,FIND(" ",C4843&amp;" ")-1),'Look Up Values'!$G$2:$G$1000,0)),ISNUMBER(MATCH(LEFT(C4843,FIND(" ",C4843&amp;" ")-1),'Look Up Values'!$AE$2:$AE$2000,0)))),"","EWC error")),"")</f>
        <v/>
      </c>
      <c r="P4843" s="242" t="str" cm="1">
        <f t="array" ref="P4843">IF(AND(I4843&lt;&gt;0,I4843&lt;&gt;""),IF(D4843="","",IF(ISNUMBER(MATCH(SUBSTITUTE(D4843," ",""),SUBSTITUTE('Look Up Values'!$S$2:$S$120," ",""),0)),"","D&amp;R error")),"")</f>
        <v/>
      </c>
      <c r="Q4843" s="242" t="str" cm="1">
        <f t="array" ref="Q4843">IF(AND(I4843&lt;&gt;0,I4843&lt;&gt;""),IF(G4843="","",IF(ISNUMBER(MATCH(SUBSTITUTE(G4843," ",""),SUBSTITUTE('Look Up Values'!$I$2:$I$10," ",""),0)),"","State error")),"")</f>
        <v/>
      </c>
      <c r="R4843" s="260" t="str">
        <f t="shared" si="151"/>
        <v/>
      </c>
    </row>
    <row r="4844" spans="1:18" ht="15.75">
      <c r="A4844" s="250">
        <v>4837</v>
      </c>
      <c r="B4844" s="198"/>
      <c r="C4844" s="25"/>
      <c r="D4844" s="25"/>
      <c r="E4844" s="25"/>
      <c r="F4844" s="25"/>
      <c r="G4844" s="26"/>
      <c r="H4844" s="27"/>
      <c r="I4844" s="28"/>
      <c r="J4844" s="430"/>
      <c r="K4844" s="48"/>
      <c r="L4844" s="457" t="str">
        <f t="shared" si="150"/>
        <v/>
      </c>
      <c r="M4844" s="245" cm="1">
        <f t="array" ref="M4844">SUMPRODUCT(--(N4844:Q4844&lt;&gt;"")) + IF(TRIM(R4844)="",0,LEN(R4844)-LEN(SUBSTITUTE(R4844,",",""))+1)</f>
        <v>0</v>
      </c>
      <c r="N4844" s="242" t="str">
        <f>IF(AND(I4844&lt;&gt;0,I4844&lt;&gt;""),IF(TRIM(SUBSTITUTE(B4844,CHAR(160),""))="","",IF(ISNUMBER(MATCH(TRIM(SUBSTITUTE(B4844,CHAR(160),"")),'Look Up Values'!$B$2:$B$500,0)),"","Origin error")),"")</f>
        <v/>
      </c>
      <c r="O4844" s="242" t="str">
        <f>IF(AND(I4844&lt;&gt;0,I4844&lt;&gt;""),IF(C4844="","",IF(AND(ISNUMBER(--LEFT(C4844,FIND(" ",C4844&amp;" ")-1)),OR(LEN(LEFT(C4844,FIND(" ",C4844&amp;" ")-1))=6,LEN(LEFT(C4844,FIND(" ",C4844&amp;" ")-1))=7),OR(ISNUMBER(MATCH(LEFT(C4844,FIND(" ",C4844&amp;" ")-1),'Look Up Values'!$G$2:$G$1000,0)),ISNUMBER(MATCH(LEFT(C4844,FIND(" ",C4844&amp;" ")-1),'Look Up Values'!$AE$2:$AE$2000,0)))),"","EWC error")),"")</f>
        <v/>
      </c>
      <c r="P4844" s="242" t="str" cm="1">
        <f t="array" ref="P4844">IF(AND(I4844&lt;&gt;0,I4844&lt;&gt;""),IF(D4844="","",IF(ISNUMBER(MATCH(SUBSTITUTE(D4844," ",""),SUBSTITUTE('Look Up Values'!$S$2:$S$120," ",""),0)),"","D&amp;R error")),"")</f>
        <v/>
      </c>
      <c r="Q4844" s="242" t="str" cm="1">
        <f t="array" ref="Q4844">IF(AND(I4844&lt;&gt;0,I4844&lt;&gt;""),IF(G4844="","",IF(ISNUMBER(MATCH(SUBSTITUTE(G4844," ",""),SUBSTITUTE('Look Up Values'!$I$2:$I$10," ",""),0)),"","State error")),"")</f>
        <v/>
      </c>
      <c r="R4844" s="260" t="str">
        <f t="shared" si="151"/>
        <v/>
      </c>
    </row>
    <row r="4845" spans="1:18" ht="15.75">
      <c r="A4845" s="250">
        <v>4838</v>
      </c>
      <c r="B4845" s="198"/>
      <c r="C4845" s="25"/>
      <c r="D4845" s="25"/>
      <c r="E4845" s="25"/>
      <c r="F4845" s="25"/>
      <c r="G4845" s="26"/>
      <c r="H4845" s="27"/>
      <c r="I4845" s="28"/>
      <c r="J4845" s="430"/>
      <c r="K4845" s="48"/>
      <c r="L4845" s="457" t="str">
        <f t="shared" si="150"/>
        <v/>
      </c>
      <c r="M4845" s="245" cm="1">
        <f t="array" ref="M4845">SUMPRODUCT(--(N4845:Q4845&lt;&gt;"")) + IF(TRIM(R4845)="",0,LEN(R4845)-LEN(SUBSTITUTE(R4845,",",""))+1)</f>
        <v>0</v>
      </c>
      <c r="N4845" s="242" t="str">
        <f>IF(AND(I4845&lt;&gt;0,I4845&lt;&gt;""),IF(TRIM(SUBSTITUTE(B4845,CHAR(160),""))="","",IF(ISNUMBER(MATCH(TRIM(SUBSTITUTE(B4845,CHAR(160),"")),'Look Up Values'!$B$2:$B$500,0)),"","Origin error")),"")</f>
        <v/>
      </c>
      <c r="O4845" s="242" t="str">
        <f>IF(AND(I4845&lt;&gt;0,I4845&lt;&gt;""),IF(C4845="","",IF(AND(ISNUMBER(--LEFT(C4845,FIND(" ",C4845&amp;" ")-1)),OR(LEN(LEFT(C4845,FIND(" ",C4845&amp;" ")-1))=6,LEN(LEFT(C4845,FIND(" ",C4845&amp;" ")-1))=7),OR(ISNUMBER(MATCH(LEFT(C4845,FIND(" ",C4845&amp;" ")-1),'Look Up Values'!$G$2:$G$1000,0)),ISNUMBER(MATCH(LEFT(C4845,FIND(" ",C4845&amp;" ")-1),'Look Up Values'!$AE$2:$AE$2000,0)))),"","EWC error")),"")</f>
        <v/>
      </c>
      <c r="P4845" s="242" t="str" cm="1">
        <f t="array" ref="P4845">IF(AND(I4845&lt;&gt;0,I4845&lt;&gt;""),IF(D4845="","",IF(ISNUMBER(MATCH(SUBSTITUTE(D4845," ",""),SUBSTITUTE('Look Up Values'!$S$2:$S$120," ",""),0)),"","D&amp;R error")),"")</f>
        <v/>
      </c>
      <c r="Q4845" s="242" t="str" cm="1">
        <f t="array" ref="Q4845">IF(AND(I4845&lt;&gt;0,I4845&lt;&gt;""),IF(G4845="","",IF(ISNUMBER(MATCH(SUBSTITUTE(G4845," ",""),SUBSTITUTE('Look Up Values'!$I$2:$I$10," ",""),0)),"","State error")),"")</f>
        <v/>
      </c>
      <c r="R4845" s="260" t="str">
        <f t="shared" si="151"/>
        <v/>
      </c>
    </row>
    <row r="4846" spans="1:18" ht="15.75">
      <c r="A4846" s="250">
        <v>4839</v>
      </c>
      <c r="B4846" s="198"/>
      <c r="C4846" s="25"/>
      <c r="D4846" s="25"/>
      <c r="E4846" s="25"/>
      <c r="F4846" s="25"/>
      <c r="G4846" s="26"/>
      <c r="H4846" s="27"/>
      <c r="I4846" s="28"/>
      <c r="J4846" s="430"/>
      <c r="K4846" s="48"/>
      <c r="L4846" s="457" t="str">
        <f t="shared" si="150"/>
        <v/>
      </c>
      <c r="M4846" s="245" cm="1">
        <f t="array" ref="M4846">SUMPRODUCT(--(N4846:Q4846&lt;&gt;"")) + IF(TRIM(R4846)="",0,LEN(R4846)-LEN(SUBSTITUTE(R4846,",",""))+1)</f>
        <v>0</v>
      </c>
      <c r="N4846" s="242" t="str">
        <f>IF(AND(I4846&lt;&gt;0,I4846&lt;&gt;""),IF(TRIM(SUBSTITUTE(B4846,CHAR(160),""))="","",IF(ISNUMBER(MATCH(TRIM(SUBSTITUTE(B4846,CHAR(160),"")),'Look Up Values'!$B$2:$B$500,0)),"","Origin error")),"")</f>
        <v/>
      </c>
      <c r="O4846" s="242" t="str">
        <f>IF(AND(I4846&lt;&gt;0,I4846&lt;&gt;""),IF(C4846="","",IF(AND(ISNUMBER(--LEFT(C4846,FIND(" ",C4846&amp;" ")-1)),OR(LEN(LEFT(C4846,FIND(" ",C4846&amp;" ")-1))=6,LEN(LEFT(C4846,FIND(" ",C4846&amp;" ")-1))=7),OR(ISNUMBER(MATCH(LEFT(C4846,FIND(" ",C4846&amp;" ")-1),'Look Up Values'!$G$2:$G$1000,0)),ISNUMBER(MATCH(LEFT(C4846,FIND(" ",C4846&amp;" ")-1),'Look Up Values'!$AE$2:$AE$2000,0)))),"","EWC error")),"")</f>
        <v/>
      </c>
      <c r="P4846" s="242" t="str" cm="1">
        <f t="array" ref="P4846">IF(AND(I4846&lt;&gt;0,I4846&lt;&gt;""),IF(D4846="","",IF(ISNUMBER(MATCH(SUBSTITUTE(D4846," ",""),SUBSTITUTE('Look Up Values'!$S$2:$S$120," ",""),0)),"","D&amp;R error")),"")</f>
        <v/>
      </c>
      <c r="Q4846" s="242" t="str" cm="1">
        <f t="array" ref="Q4846">IF(AND(I4846&lt;&gt;0,I4846&lt;&gt;""),IF(G4846="","",IF(ISNUMBER(MATCH(SUBSTITUTE(G4846," ",""),SUBSTITUTE('Look Up Values'!$I$2:$I$10," ",""),0)),"","State error")),"")</f>
        <v/>
      </c>
      <c r="R4846" s="260" t="str">
        <f t="shared" si="151"/>
        <v/>
      </c>
    </row>
    <row r="4847" spans="1:18" ht="15.75">
      <c r="A4847" s="250">
        <v>4840</v>
      </c>
      <c r="B4847" s="198"/>
      <c r="C4847" s="25"/>
      <c r="D4847" s="25"/>
      <c r="E4847" s="25"/>
      <c r="F4847" s="25"/>
      <c r="G4847" s="26"/>
      <c r="H4847" s="27"/>
      <c r="I4847" s="28"/>
      <c r="J4847" s="430"/>
      <c r="K4847" s="48"/>
      <c r="L4847" s="457" t="str">
        <f t="shared" si="150"/>
        <v/>
      </c>
      <c r="M4847" s="245" cm="1">
        <f t="array" ref="M4847">SUMPRODUCT(--(N4847:Q4847&lt;&gt;"")) + IF(TRIM(R4847)="",0,LEN(R4847)-LEN(SUBSTITUTE(R4847,",",""))+1)</f>
        <v>0</v>
      </c>
      <c r="N4847" s="242" t="str">
        <f>IF(AND(I4847&lt;&gt;0,I4847&lt;&gt;""),IF(TRIM(SUBSTITUTE(B4847,CHAR(160),""))="","",IF(ISNUMBER(MATCH(TRIM(SUBSTITUTE(B4847,CHAR(160),"")),'Look Up Values'!$B$2:$B$500,0)),"","Origin error")),"")</f>
        <v/>
      </c>
      <c r="O4847" s="242" t="str">
        <f>IF(AND(I4847&lt;&gt;0,I4847&lt;&gt;""),IF(C4847="","",IF(AND(ISNUMBER(--LEFT(C4847,FIND(" ",C4847&amp;" ")-1)),OR(LEN(LEFT(C4847,FIND(" ",C4847&amp;" ")-1))=6,LEN(LEFT(C4847,FIND(" ",C4847&amp;" ")-1))=7),OR(ISNUMBER(MATCH(LEFT(C4847,FIND(" ",C4847&amp;" ")-1),'Look Up Values'!$G$2:$G$1000,0)),ISNUMBER(MATCH(LEFT(C4847,FIND(" ",C4847&amp;" ")-1),'Look Up Values'!$AE$2:$AE$2000,0)))),"","EWC error")),"")</f>
        <v/>
      </c>
      <c r="P4847" s="242" t="str" cm="1">
        <f t="array" ref="P4847">IF(AND(I4847&lt;&gt;0,I4847&lt;&gt;""),IF(D4847="","",IF(ISNUMBER(MATCH(SUBSTITUTE(D4847," ",""),SUBSTITUTE('Look Up Values'!$S$2:$S$120," ",""),0)),"","D&amp;R error")),"")</f>
        <v/>
      </c>
      <c r="Q4847" s="242" t="str" cm="1">
        <f t="array" ref="Q4847">IF(AND(I4847&lt;&gt;0,I4847&lt;&gt;""),IF(G4847="","",IF(ISNUMBER(MATCH(SUBSTITUTE(G4847," ",""),SUBSTITUTE('Look Up Values'!$I$2:$I$10," ",""),0)),"","State error")),"")</f>
        <v/>
      </c>
      <c r="R4847" s="260" t="str">
        <f t="shared" si="151"/>
        <v/>
      </c>
    </row>
    <row r="4848" spans="1:18" ht="15.75">
      <c r="A4848" s="250">
        <v>4841</v>
      </c>
      <c r="B4848" s="198"/>
      <c r="C4848" s="25"/>
      <c r="D4848" s="25"/>
      <c r="E4848" s="25"/>
      <c r="F4848" s="25"/>
      <c r="G4848" s="26"/>
      <c r="H4848" s="27"/>
      <c r="I4848" s="28"/>
      <c r="J4848" s="430"/>
      <c r="K4848" s="48"/>
      <c r="L4848" s="457" t="str">
        <f t="shared" si="150"/>
        <v/>
      </c>
      <c r="M4848" s="245" cm="1">
        <f t="array" ref="M4848">SUMPRODUCT(--(N4848:Q4848&lt;&gt;"")) + IF(TRIM(R4848)="",0,LEN(R4848)-LEN(SUBSTITUTE(R4848,",",""))+1)</f>
        <v>0</v>
      </c>
      <c r="N4848" s="242" t="str">
        <f>IF(AND(I4848&lt;&gt;0,I4848&lt;&gt;""),IF(TRIM(SUBSTITUTE(B4848,CHAR(160),""))="","",IF(ISNUMBER(MATCH(TRIM(SUBSTITUTE(B4848,CHAR(160),"")),'Look Up Values'!$B$2:$B$500,0)),"","Origin error")),"")</f>
        <v/>
      </c>
      <c r="O4848" s="242" t="str">
        <f>IF(AND(I4848&lt;&gt;0,I4848&lt;&gt;""),IF(C4848="","",IF(AND(ISNUMBER(--LEFT(C4848,FIND(" ",C4848&amp;" ")-1)),OR(LEN(LEFT(C4848,FIND(" ",C4848&amp;" ")-1))=6,LEN(LEFT(C4848,FIND(" ",C4848&amp;" ")-1))=7),OR(ISNUMBER(MATCH(LEFT(C4848,FIND(" ",C4848&amp;" ")-1),'Look Up Values'!$G$2:$G$1000,0)),ISNUMBER(MATCH(LEFT(C4848,FIND(" ",C4848&amp;" ")-1),'Look Up Values'!$AE$2:$AE$2000,0)))),"","EWC error")),"")</f>
        <v/>
      </c>
      <c r="P4848" s="242" t="str" cm="1">
        <f t="array" ref="P4848">IF(AND(I4848&lt;&gt;0,I4848&lt;&gt;""),IF(D4848="","",IF(ISNUMBER(MATCH(SUBSTITUTE(D4848," ",""),SUBSTITUTE('Look Up Values'!$S$2:$S$120," ",""),0)),"","D&amp;R error")),"")</f>
        <v/>
      </c>
      <c r="Q4848" s="242" t="str" cm="1">
        <f t="array" ref="Q4848">IF(AND(I4848&lt;&gt;0,I4848&lt;&gt;""),IF(G4848="","",IF(ISNUMBER(MATCH(SUBSTITUTE(G4848," ",""),SUBSTITUTE('Look Up Values'!$I$2:$I$10," ",""),0)),"","State error")),"")</f>
        <v/>
      </c>
      <c r="R4848" s="260" t="str">
        <f t="shared" si="151"/>
        <v/>
      </c>
    </row>
    <row r="4849" spans="1:18" ht="15.75">
      <c r="A4849" s="250">
        <v>4842</v>
      </c>
      <c r="B4849" s="198"/>
      <c r="C4849" s="25"/>
      <c r="D4849" s="25"/>
      <c r="E4849" s="25"/>
      <c r="F4849" s="25"/>
      <c r="G4849" s="26"/>
      <c r="H4849" s="27"/>
      <c r="I4849" s="28"/>
      <c r="J4849" s="430"/>
      <c r="K4849" s="48"/>
      <c r="L4849" s="457" t="str">
        <f t="shared" si="150"/>
        <v/>
      </c>
      <c r="M4849" s="245" cm="1">
        <f t="array" ref="M4849">SUMPRODUCT(--(N4849:Q4849&lt;&gt;"")) + IF(TRIM(R4849)="",0,LEN(R4849)-LEN(SUBSTITUTE(R4849,",",""))+1)</f>
        <v>0</v>
      </c>
      <c r="N4849" s="242" t="str">
        <f>IF(AND(I4849&lt;&gt;0,I4849&lt;&gt;""),IF(TRIM(SUBSTITUTE(B4849,CHAR(160),""))="","",IF(ISNUMBER(MATCH(TRIM(SUBSTITUTE(B4849,CHAR(160),"")),'Look Up Values'!$B$2:$B$500,0)),"","Origin error")),"")</f>
        <v/>
      </c>
      <c r="O4849" s="242" t="str">
        <f>IF(AND(I4849&lt;&gt;0,I4849&lt;&gt;""),IF(C4849="","",IF(AND(ISNUMBER(--LEFT(C4849,FIND(" ",C4849&amp;" ")-1)),OR(LEN(LEFT(C4849,FIND(" ",C4849&amp;" ")-1))=6,LEN(LEFT(C4849,FIND(" ",C4849&amp;" ")-1))=7),OR(ISNUMBER(MATCH(LEFT(C4849,FIND(" ",C4849&amp;" ")-1),'Look Up Values'!$G$2:$G$1000,0)),ISNUMBER(MATCH(LEFT(C4849,FIND(" ",C4849&amp;" ")-1),'Look Up Values'!$AE$2:$AE$2000,0)))),"","EWC error")),"")</f>
        <v/>
      </c>
      <c r="P4849" s="242" t="str" cm="1">
        <f t="array" ref="P4849">IF(AND(I4849&lt;&gt;0,I4849&lt;&gt;""),IF(D4849="","",IF(ISNUMBER(MATCH(SUBSTITUTE(D4849," ",""),SUBSTITUTE('Look Up Values'!$S$2:$S$120," ",""),0)),"","D&amp;R error")),"")</f>
        <v/>
      </c>
      <c r="Q4849" s="242" t="str" cm="1">
        <f t="array" ref="Q4849">IF(AND(I4849&lt;&gt;0,I4849&lt;&gt;""),IF(G4849="","",IF(ISNUMBER(MATCH(SUBSTITUTE(G4849," ",""),SUBSTITUTE('Look Up Values'!$I$2:$I$10," ",""),0)),"","State error")),"")</f>
        <v/>
      </c>
      <c r="R4849" s="260" t="str">
        <f t="shared" si="151"/>
        <v/>
      </c>
    </row>
    <row r="4850" spans="1:18" ht="15.75">
      <c r="A4850" s="250">
        <v>4843</v>
      </c>
      <c r="B4850" s="198"/>
      <c r="C4850" s="25"/>
      <c r="D4850" s="25"/>
      <c r="E4850" s="25"/>
      <c r="F4850" s="25"/>
      <c r="G4850" s="26"/>
      <c r="H4850" s="27"/>
      <c r="I4850" s="28"/>
      <c r="J4850" s="430"/>
      <c r="K4850" s="48"/>
      <c r="L4850" s="457" t="str">
        <f t="shared" si="150"/>
        <v/>
      </c>
      <c r="M4850" s="245" cm="1">
        <f t="array" ref="M4850">SUMPRODUCT(--(N4850:Q4850&lt;&gt;"")) + IF(TRIM(R4850)="",0,LEN(R4850)-LEN(SUBSTITUTE(R4850,",",""))+1)</f>
        <v>0</v>
      </c>
      <c r="N4850" s="242" t="str">
        <f>IF(AND(I4850&lt;&gt;0,I4850&lt;&gt;""),IF(TRIM(SUBSTITUTE(B4850,CHAR(160),""))="","",IF(ISNUMBER(MATCH(TRIM(SUBSTITUTE(B4850,CHAR(160),"")),'Look Up Values'!$B$2:$B$500,0)),"","Origin error")),"")</f>
        <v/>
      </c>
      <c r="O4850" s="242" t="str">
        <f>IF(AND(I4850&lt;&gt;0,I4850&lt;&gt;""),IF(C4850="","",IF(AND(ISNUMBER(--LEFT(C4850,FIND(" ",C4850&amp;" ")-1)),OR(LEN(LEFT(C4850,FIND(" ",C4850&amp;" ")-1))=6,LEN(LEFT(C4850,FIND(" ",C4850&amp;" ")-1))=7),OR(ISNUMBER(MATCH(LEFT(C4850,FIND(" ",C4850&amp;" ")-1),'Look Up Values'!$G$2:$G$1000,0)),ISNUMBER(MATCH(LEFT(C4850,FIND(" ",C4850&amp;" ")-1),'Look Up Values'!$AE$2:$AE$2000,0)))),"","EWC error")),"")</f>
        <v/>
      </c>
      <c r="P4850" s="242" t="str" cm="1">
        <f t="array" ref="P4850">IF(AND(I4850&lt;&gt;0,I4850&lt;&gt;""),IF(D4850="","",IF(ISNUMBER(MATCH(SUBSTITUTE(D4850," ",""),SUBSTITUTE('Look Up Values'!$S$2:$S$120," ",""),0)),"","D&amp;R error")),"")</f>
        <v/>
      </c>
      <c r="Q4850" s="242" t="str" cm="1">
        <f t="array" ref="Q4850">IF(AND(I4850&lt;&gt;0,I4850&lt;&gt;""),IF(G4850="","",IF(ISNUMBER(MATCH(SUBSTITUTE(G4850," ",""),SUBSTITUTE('Look Up Values'!$I$2:$I$10," ",""),0)),"","State error")),"")</f>
        <v/>
      </c>
      <c r="R4850" s="260" t="str">
        <f t="shared" si="151"/>
        <v/>
      </c>
    </row>
    <row r="4851" spans="1:18" ht="15.75">
      <c r="A4851" s="250">
        <v>4844</v>
      </c>
      <c r="B4851" s="198"/>
      <c r="C4851" s="25"/>
      <c r="D4851" s="25"/>
      <c r="E4851" s="25"/>
      <c r="F4851" s="25"/>
      <c r="G4851" s="26"/>
      <c r="H4851" s="27"/>
      <c r="I4851" s="28"/>
      <c r="J4851" s="430"/>
      <c r="K4851" s="48"/>
      <c r="L4851" s="457" t="str">
        <f t="shared" si="150"/>
        <v/>
      </c>
      <c r="M4851" s="245" cm="1">
        <f t="array" ref="M4851">SUMPRODUCT(--(N4851:Q4851&lt;&gt;"")) + IF(TRIM(R4851)="",0,LEN(R4851)-LEN(SUBSTITUTE(R4851,",",""))+1)</f>
        <v>0</v>
      </c>
      <c r="N4851" s="242" t="str">
        <f>IF(AND(I4851&lt;&gt;0,I4851&lt;&gt;""),IF(TRIM(SUBSTITUTE(B4851,CHAR(160),""))="","",IF(ISNUMBER(MATCH(TRIM(SUBSTITUTE(B4851,CHAR(160),"")),'Look Up Values'!$B$2:$B$500,0)),"","Origin error")),"")</f>
        <v/>
      </c>
      <c r="O4851" s="242" t="str">
        <f>IF(AND(I4851&lt;&gt;0,I4851&lt;&gt;""),IF(C4851="","",IF(AND(ISNUMBER(--LEFT(C4851,FIND(" ",C4851&amp;" ")-1)),OR(LEN(LEFT(C4851,FIND(" ",C4851&amp;" ")-1))=6,LEN(LEFT(C4851,FIND(" ",C4851&amp;" ")-1))=7),OR(ISNUMBER(MATCH(LEFT(C4851,FIND(" ",C4851&amp;" ")-1),'Look Up Values'!$G$2:$G$1000,0)),ISNUMBER(MATCH(LEFT(C4851,FIND(" ",C4851&amp;" ")-1),'Look Up Values'!$AE$2:$AE$2000,0)))),"","EWC error")),"")</f>
        <v/>
      </c>
      <c r="P4851" s="242" t="str" cm="1">
        <f t="array" ref="P4851">IF(AND(I4851&lt;&gt;0,I4851&lt;&gt;""),IF(D4851="","",IF(ISNUMBER(MATCH(SUBSTITUTE(D4851," ",""),SUBSTITUTE('Look Up Values'!$S$2:$S$120," ",""),0)),"","D&amp;R error")),"")</f>
        <v/>
      </c>
      <c r="Q4851" s="242" t="str" cm="1">
        <f t="array" ref="Q4851">IF(AND(I4851&lt;&gt;0,I4851&lt;&gt;""),IF(G4851="","",IF(ISNUMBER(MATCH(SUBSTITUTE(G4851," ",""),SUBSTITUTE('Look Up Values'!$I$2:$I$10," ",""),0)),"","State error")),"")</f>
        <v/>
      </c>
      <c r="R4851" s="260" t="str">
        <f t="shared" si="151"/>
        <v/>
      </c>
    </row>
    <row r="4852" spans="1:18" ht="15.75">
      <c r="A4852" s="250">
        <v>4845</v>
      </c>
      <c r="B4852" s="198"/>
      <c r="C4852" s="25"/>
      <c r="D4852" s="25"/>
      <c r="E4852" s="25"/>
      <c r="F4852" s="25"/>
      <c r="G4852" s="26"/>
      <c r="H4852" s="27"/>
      <c r="I4852" s="28"/>
      <c r="J4852" s="430"/>
      <c r="K4852" s="48"/>
      <c r="L4852" s="457" t="str">
        <f t="shared" si="150"/>
        <v/>
      </c>
      <c r="M4852" s="245" cm="1">
        <f t="array" ref="M4852">SUMPRODUCT(--(N4852:Q4852&lt;&gt;"")) + IF(TRIM(R4852)="",0,LEN(R4852)-LEN(SUBSTITUTE(R4852,",",""))+1)</f>
        <v>0</v>
      </c>
      <c r="N4852" s="242" t="str">
        <f>IF(AND(I4852&lt;&gt;0,I4852&lt;&gt;""),IF(TRIM(SUBSTITUTE(B4852,CHAR(160),""))="","",IF(ISNUMBER(MATCH(TRIM(SUBSTITUTE(B4852,CHAR(160),"")),'Look Up Values'!$B$2:$B$500,0)),"","Origin error")),"")</f>
        <v/>
      </c>
      <c r="O4852" s="242" t="str">
        <f>IF(AND(I4852&lt;&gt;0,I4852&lt;&gt;""),IF(C4852="","",IF(AND(ISNUMBER(--LEFT(C4852,FIND(" ",C4852&amp;" ")-1)),OR(LEN(LEFT(C4852,FIND(" ",C4852&amp;" ")-1))=6,LEN(LEFT(C4852,FIND(" ",C4852&amp;" ")-1))=7),OR(ISNUMBER(MATCH(LEFT(C4852,FIND(" ",C4852&amp;" ")-1),'Look Up Values'!$G$2:$G$1000,0)),ISNUMBER(MATCH(LEFT(C4852,FIND(" ",C4852&amp;" ")-1),'Look Up Values'!$AE$2:$AE$2000,0)))),"","EWC error")),"")</f>
        <v/>
      </c>
      <c r="P4852" s="242" t="str" cm="1">
        <f t="array" ref="P4852">IF(AND(I4852&lt;&gt;0,I4852&lt;&gt;""),IF(D4852="","",IF(ISNUMBER(MATCH(SUBSTITUTE(D4852," ",""),SUBSTITUTE('Look Up Values'!$S$2:$S$120," ",""),0)),"","D&amp;R error")),"")</f>
        <v/>
      </c>
      <c r="Q4852" s="242" t="str" cm="1">
        <f t="array" ref="Q4852">IF(AND(I4852&lt;&gt;0,I4852&lt;&gt;""),IF(G4852="","",IF(ISNUMBER(MATCH(SUBSTITUTE(G4852," ",""),SUBSTITUTE('Look Up Values'!$I$2:$I$10," ",""),0)),"","State error")),"")</f>
        <v/>
      </c>
      <c r="R4852" s="260" t="str">
        <f t="shared" si="151"/>
        <v/>
      </c>
    </row>
    <row r="4853" spans="1:18" ht="15.75">
      <c r="A4853" s="250">
        <v>4846</v>
      </c>
      <c r="B4853" s="198"/>
      <c r="C4853" s="25"/>
      <c r="D4853" s="25"/>
      <c r="E4853" s="25"/>
      <c r="F4853" s="25"/>
      <c r="G4853" s="26"/>
      <c r="H4853" s="27"/>
      <c r="I4853" s="28"/>
      <c r="J4853" s="430"/>
      <c r="K4853" s="48"/>
      <c r="L4853" s="457" t="str">
        <f t="shared" si="150"/>
        <v/>
      </c>
      <c r="M4853" s="245" cm="1">
        <f t="array" ref="M4853">SUMPRODUCT(--(N4853:Q4853&lt;&gt;"")) + IF(TRIM(R4853)="",0,LEN(R4853)-LEN(SUBSTITUTE(R4853,",",""))+1)</f>
        <v>0</v>
      </c>
      <c r="N4853" s="242" t="str">
        <f>IF(AND(I4853&lt;&gt;0,I4853&lt;&gt;""),IF(TRIM(SUBSTITUTE(B4853,CHAR(160),""))="","",IF(ISNUMBER(MATCH(TRIM(SUBSTITUTE(B4853,CHAR(160),"")),'Look Up Values'!$B$2:$B$500,0)),"","Origin error")),"")</f>
        <v/>
      </c>
      <c r="O4853" s="242" t="str">
        <f>IF(AND(I4853&lt;&gt;0,I4853&lt;&gt;""),IF(C4853="","",IF(AND(ISNUMBER(--LEFT(C4853,FIND(" ",C4853&amp;" ")-1)),OR(LEN(LEFT(C4853,FIND(" ",C4853&amp;" ")-1))=6,LEN(LEFT(C4853,FIND(" ",C4853&amp;" ")-1))=7),OR(ISNUMBER(MATCH(LEFT(C4853,FIND(" ",C4853&amp;" ")-1),'Look Up Values'!$G$2:$G$1000,0)),ISNUMBER(MATCH(LEFT(C4853,FIND(" ",C4853&amp;" ")-1),'Look Up Values'!$AE$2:$AE$2000,0)))),"","EWC error")),"")</f>
        <v/>
      </c>
      <c r="P4853" s="242" t="str" cm="1">
        <f t="array" ref="P4853">IF(AND(I4853&lt;&gt;0,I4853&lt;&gt;""),IF(D4853="","",IF(ISNUMBER(MATCH(SUBSTITUTE(D4853," ",""),SUBSTITUTE('Look Up Values'!$S$2:$S$120," ",""),0)),"","D&amp;R error")),"")</f>
        <v/>
      </c>
      <c r="Q4853" s="242" t="str" cm="1">
        <f t="array" ref="Q4853">IF(AND(I4853&lt;&gt;0,I4853&lt;&gt;""),IF(G4853="","",IF(ISNUMBER(MATCH(SUBSTITUTE(G4853," ",""),SUBSTITUTE('Look Up Values'!$I$2:$I$10," ",""),0)),"","State error")),"")</f>
        <v/>
      </c>
      <c r="R4853" s="260" t="str">
        <f t="shared" si="151"/>
        <v/>
      </c>
    </row>
    <row r="4854" spans="1:18" ht="15.75">
      <c r="A4854" s="250">
        <v>4847</v>
      </c>
      <c r="B4854" s="198"/>
      <c r="C4854" s="25"/>
      <c r="D4854" s="25"/>
      <c r="E4854" s="25"/>
      <c r="F4854" s="25"/>
      <c r="G4854" s="26"/>
      <c r="H4854" s="27"/>
      <c r="I4854" s="28"/>
      <c r="J4854" s="430"/>
      <c r="K4854" s="48"/>
      <c r="L4854" s="457" t="str">
        <f t="shared" si="150"/>
        <v/>
      </c>
      <c r="M4854" s="245" cm="1">
        <f t="array" ref="M4854">SUMPRODUCT(--(N4854:Q4854&lt;&gt;"")) + IF(TRIM(R4854)="",0,LEN(R4854)-LEN(SUBSTITUTE(R4854,",",""))+1)</f>
        <v>0</v>
      </c>
      <c r="N4854" s="242" t="str">
        <f>IF(AND(I4854&lt;&gt;0,I4854&lt;&gt;""),IF(TRIM(SUBSTITUTE(B4854,CHAR(160),""))="","",IF(ISNUMBER(MATCH(TRIM(SUBSTITUTE(B4854,CHAR(160),"")),'Look Up Values'!$B$2:$B$500,0)),"","Origin error")),"")</f>
        <v/>
      </c>
      <c r="O4854" s="242" t="str">
        <f>IF(AND(I4854&lt;&gt;0,I4854&lt;&gt;""),IF(C4854="","",IF(AND(ISNUMBER(--LEFT(C4854,FIND(" ",C4854&amp;" ")-1)),OR(LEN(LEFT(C4854,FIND(" ",C4854&amp;" ")-1))=6,LEN(LEFT(C4854,FIND(" ",C4854&amp;" ")-1))=7),OR(ISNUMBER(MATCH(LEFT(C4854,FIND(" ",C4854&amp;" ")-1),'Look Up Values'!$G$2:$G$1000,0)),ISNUMBER(MATCH(LEFT(C4854,FIND(" ",C4854&amp;" ")-1),'Look Up Values'!$AE$2:$AE$2000,0)))),"","EWC error")),"")</f>
        <v/>
      </c>
      <c r="P4854" s="242" t="str" cm="1">
        <f t="array" ref="P4854">IF(AND(I4854&lt;&gt;0,I4854&lt;&gt;""),IF(D4854="","",IF(ISNUMBER(MATCH(SUBSTITUTE(D4854," ",""),SUBSTITUTE('Look Up Values'!$S$2:$S$120," ",""),0)),"","D&amp;R error")),"")</f>
        <v/>
      </c>
      <c r="Q4854" s="242" t="str" cm="1">
        <f t="array" ref="Q4854">IF(AND(I4854&lt;&gt;0,I4854&lt;&gt;""),IF(G4854="","",IF(ISNUMBER(MATCH(SUBSTITUTE(G4854," ",""),SUBSTITUTE('Look Up Values'!$I$2:$I$10," ",""),0)),"","State error")),"")</f>
        <v/>
      </c>
      <c r="R4854" s="260" t="str">
        <f t="shared" si="151"/>
        <v/>
      </c>
    </row>
    <row r="4855" spans="1:18" ht="15.75">
      <c r="A4855" s="250">
        <v>4848</v>
      </c>
      <c r="B4855" s="198"/>
      <c r="C4855" s="25"/>
      <c r="D4855" s="25"/>
      <c r="E4855" s="25"/>
      <c r="F4855" s="25"/>
      <c r="G4855" s="26"/>
      <c r="H4855" s="27"/>
      <c r="I4855" s="28"/>
      <c r="J4855" s="430"/>
      <c r="K4855" s="48"/>
      <c r="L4855" s="457" t="str">
        <f t="shared" si="150"/>
        <v/>
      </c>
      <c r="M4855" s="245" cm="1">
        <f t="array" ref="M4855">SUMPRODUCT(--(N4855:Q4855&lt;&gt;"")) + IF(TRIM(R4855)="",0,LEN(R4855)-LEN(SUBSTITUTE(R4855,",",""))+1)</f>
        <v>0</v>
      </c>
      <c r="N4855" s="242" t="str">
        <f>IF(AND(I4855&lt;&gt;0,I4855&lt;&gt;""),IF(TRIM(SUBSTITUTE(B4855,CHAR(160),""))="","",IF(ISNUMBER(MATCH(TRIM(SUBSTITUTE(B4855,CHAR(160),"")),'Look Up Values'!$B$2:$B$500,0)),"","Origin error")),"")</f>
        <v/>
      </c>
      <c r="O4855" s="242" t="str">
        <f>IF(AND(I4855&lt;&gt;0,I4855&lt;&gt;""),IF(C4855="","",IF(AND(ISNUMBER(--LEFT(C4855,FIND(" ",C4855&amp;" ")-1)),OR(LEN(LEFT(C4855,FIND(" ",C4855&amp;" ")-1))=6,LEN(LEFT(C4855,FIND(" ",C4855&amp;" ")-1))=7),OR(ISNUMBER(MATCH(LEFT(C4855,FIND(" ",C4855&amp;" ")-1),'Look Up Values'!$G$2:$G$1000,0)),ISNUMBER(MATCH(LEFT(C4855,FIND(" ",C4855&amp;" ")-1),'Look Up Values'!$AE$2:$AE$2000,0)))),"","EWC error")),"")</f>
        <v/>
      </c>
      <c r="P4855" s="242" t="str" cm="1">
        <f t="array" ref="P4855">IF(AND(I4855&lt;&gt;0,I4855&lt;&gt;""),IF(D4855="","",IF(ISNUMBER(MATCH(SUBSTITUTE(D4855," ",""),SUBSTITUTE('Look Up Values'!$S$2:$S$120," ",""),0)),"","D&amp;R error")),"")</f>
        <v/>
      </c>
      <c r="Q4855" s="242" t="str" cm="1">
        <f t="array" ref="Q4855">IF(AND(I4855&lt;&gt;0,I4855&lt;&gt;""),IF(G4855="","",IF(ISNUMBER(MATCH(SUBSTITUTE(G4855," ",""),SUBSTITUTE('Look Up Values'!$I$2:$I$10," ",""),0)),"","State error")),"")</f>
        <v/>
      </c>
      <c r="R4855" s="260" t="str">
        <f t="shared" si="151"/>
        <v/>
      </c>
    </row>
    <row r="4856" spans="1:18" ht="15.75">
      <c r="A4856" s="250">
        <v>4849</v>
      </c>
      <c r="B4856" s="198"/>
      <c r="C4856" s="25"/>
      <c r="D4856" s="25"/>
      <c r="E4856" s="25"/>
      <c r="F4856" s="25"/>
      <c r="G4856" s="26"/>
      <c r="H4856" s="27"/>
      <c r="I4856" s="28"/>
      <c r="J4856" s="430"/>
      <c r="K4856" s="48"/>
      <c r="L4856" s="457" t="str">
        <f t="shared" si="150"/>
        <v/>
      </c>
      <c r="M4856" s="245" cm="1">
        <f t="array" ref="M4856">SUMPRODUCT(--(N4856:Q4856&lt;&gt;"")) + IF(TRIM(R4856)="",0,LEN(R4856)-LEN(SUBSTITUTE(R4856,",",""))+1)</f>
        <v>0</v>
      </c>
      <c r="N4856" s="242" t="str">
        <f>IF(AND(I4856&lt;&gt;0,I4856&lt;&gt;""),IF(TRIM(SUBSTITUTE(B4856,CHAR(160),""))="","",IF(ISNUMBER(MATCH(TRIM(SUBSTITUTE(B4856,CHAR(160),"")),'Look Up Values'!$B$2:$B$500,0)),"","Origin error")),"")</f>
        <v/>
      </c>
      <c r="O4856" s="242" t="str">
        <f>IF(AND(I4856&lt;&gt;0,I4856&lt;&gt;""),IF(C4856="","",IF(AND(ISNUMBER(--LEFT(C4856,FIND(" ",C4856&amp;" ")-1)),OR(LEN(LEFT(C4856,FIND(" ",C4856&amp;" ")-1))=6,LEN(LEFT(C4856,FIND(" ",C4856&amp;" ")-1))=7),OR(ISNUMBER(MATCH(LEFT(C4856,FIND(" ",C4856&amp;" ")-1),'Look Up Values'!$G$2:$G$1000,0)),ISNUMBER(MATCH(LEFT(C4856,FIND(" ",C4856&amp;" ")-1),'Look Up Values'!$AE$2:$AE$2000,0)))),"","EWC error")),"")</f>
        <v/>
      </c>
      <c r="P4856" s="242" t="str" cm="1">
        <f t="array" ref="P4856">IF(AND(I4856&lt;&gt;0,I4856&lt;&gt;""),IF(D4856="","",IF(ISNUMBER(MATCH(SUBSTITUTE(D4856," ",""),SUBSTITUTE('Look Up Values'!$S$2:$S$120," ",""),0)),"","D&amp;R error")),"")</f>
        <v/>
      </c>
      <c r="Q4856" s="242" t="str" cm="1">
        <f t="array" ref="Q4856">IF(AND(I4856&lt;&gt;0,I4856&lt;&gt;""),IF(G4856="","",IF(ISNUMBER(MATCH(SUBSTITUTE(G4856," ",""),SUBSTITUTE('Look Up Values'!$I$2:$I$10," ",""),0)),"","State error")),"")</f>
        <v/>
      </c>
      <c r="R4856" s="260" t="str">
        <f t="shared" si="151"/>
        <v/>
      </c>
    </row>
    <row r="4857" spans="1:18" ht="15.75">
      <c r="A4857" s="250">
        <v>4850</v>
      </c>
      <c r="B4857" s="198"/>
      <c r="C4857" s="25"/>
      <c r="D4857" s="25"/>
      <c r="E4857" s="25"/>
      <c r="F4857" s="25"/>
      <c r="G4857" s="26"/>
      <c r="H4857" s="27"/>
      <c r="I4857" s="28"/>
      <c r="J4857" s="430"/>
      <c r="K4857" s="48"/>
      <c r="L4857" s="457" t="str">
        <f t="shared" si="150"/>
        <v/>
      </c>
      <c r="M4857" s="245" cm="1">
        <f t="array" ref="M4857">SUMPRODUCT(--(N4857:Q4857&lt;&gt;"")) + IF(TRIM(R4857)="",0,LEN(R4857)-LEN(SUBSTITUTE(R4857,",",""))+1)</f>
        <v>0</v>
      </c>
      <c r="N4857" s="242" t="str">
        <f>IF(AND(I4857&lt;&gt;0,I4857&lt;&gt;""),IF(TRIM(SUBSTITUTE(B4857,CHAR(160),""))="","",IF(ISNUMBER(MATCH(TRIM(SUBSTITUTE(B4857,CHAR(160),"")),'Look Up Values'!$B$2:$B$500,0)),"","Origin error")),"")</f>
        <v/>
      </c>
      <c r="O4857" s="242" t="str">
        <f>IF(AND(I4857&lt;&gt;0,I4857&lt;&gt;""),IF(C4857="","",IF(AND(ISNUMBER(--LEFT(C4857,FIND(" ",C4857&amp;" ")-1)),OR(LEN(LEFT(C4857,FIND(" ",C4857&amp;" ")-1))=6,LEN(LEFT(C4857,FIND(" ",C4857&amp;" ")-1))=7),OR(ISNUMBER(MATCH(LEFT(C4857,FIND(" ",C4857&amp;" ")-1),'Look Up Values'!$G$2:$G$1000,0)),ISNUMBER(MATCH(LEFT(C4857,FIND(" ",C4857&amp;" ")-1),'Look Up Values'!$AE$2:$AE$2000,0)))),"","EWC error")),"")</f>
        <v/>
      </c>
      <c r="P4857" s="242" t="str" cm="1">
        <f t="array" ref="P4857">IF(AND(I4857&lt;&gt;0,I4857&lt;&gt;""),IF(D4857="","",IF(ISNUMBER(MATCH(SUBSTITUTE(D4857," ",""),SUBSTITUTE('Look Up Values'!$S$2:$S$120," ",""),0)),"","D&amp;R error")),"")</f>
        <v/>
      </c>
      <c r="Q4857" s="242" t="str" cm="1">
        <f t="array" ref="Q4857">IF(AND(I4857&lt;&gt;0,I4857&lt;&gt;""),IF(G4857="","",IF(ISNUMBER(MATCH(SUBSTITUTE(G4857," ",""),SUBSTITUTE('Look Up Values'!$I$2:$I$10," ",""),0)),"","State error")),"")</f>
        <v/>
      </c>
      <c r="R4857" s="260" t="str">
        <f t="shared" si="151"/>
        <v/>
      </c>
    </row>
    <row r="4858" spans="1:18" ht="15.75">
      <c r="A4858" s="250">
        <v>4851</v>
      </c>
      <c r="B4858" s="198"/>
      <c r="C4858" s="25"/>
      <c r="D4858" s="25"/>
      <c r="E4858" s="25"/>
      <c r="F4858" s="25"/>
      <c r="G4858" s="26"/>
      <c r="H4858" s="27"/>
      <c r="I4858" s="28"/>
      <c r="J4858" s="430"/>
      <c r="K4858" s="48"/>
      <c r="L4858" s="457" t="str">
        <f t="shared" si="150"/>
        <v/>
      </c>
      <c r="M4858" s="245" cm="1">
        <f t="array" ref="M4858">SUMPRODUCT(--(N4858:Q4858&lt;&gt;"")) + IF(TRIM(R4858)="",0,LEN(R4858)-LEN(SUBSTITUTE(R4858,",",""))+1)</f>
        <v>0</v>
      </c>
      <c r="N4858" s="242" t="str">
        <f>IF(AND(I4858&lt;&gt;0,I4858&lt;&gt;""),IF(TRIM(SUBSTITUTE(B4858,CHAR(160),""))="","",IF(ISNUMBER(MATCH(TRIM(SUBSTITUTE(B4858,CHAR(160),"")),'Look Up Values'!$B$2:$B$500,0)),"","Origin error")),"")</f>
        <v/>
      </c>
      <c r="O4858" s="242" t="str">
        <f>IF(AND(I4858&lt;&gt;0,I4858&lt;&gt;""),IF(C4858="","",IF(AND(ISNUMBER(--LEFT(C4858,FIND(" ",C4858&amp;" ")-1)),OR(LEN(LEFT(C4858,FIND(" ",C4858&amp;" ")-1))=6,LEN(LEFT(C4858,FIND(" ",C4858&amp;" ")-1))=7),OR(ISNUMBER(MATCH(LEFT(C4858,FIND(" ",C4858&amp;" ")-1),'Look Up Values'!$G$2:$G$1000,0)),ISNUMBER(MATCH(LEFT(C4858,FIND(" ",C4858&amp;" ")-1),'Look Up Values'!$AE$2:$AE$2000,0)))),"","EWC error")),"")</f>
        <v/>
      </c>
      <c r="P4858" s="242" t="str" cm="1">
        <f t="array" ref="P4858">IF(AND(I4858&lt;&gt;0,I4858&lt;&gt;""),IF(D4858="","",IF(ISNUMBER(MATCH(SUBSTITUTE(D4858," ",""),SUBSTITUTE('Look Up Values'!$S$2:$S$120," ",""),0)),"","D&amp;R error")),"")</f>
        <v/>
      </c>
      <c r="Q4858" s="242" t="str" cm="1">
        <f t="array" ref="Q4858">IF(AND(I4858&lt;&gt;0,I4858&lt;&gt;""),IF(G4858="","",IF(ISNUMBER(MATCH(SUBSTITUTE(G4858," ",""),SUBSTITUTE('Look Up Values'!$I$2:$I$10," ",""),0)),"","State error")),"")</f>
        <v/>
      </c>
      <c r="R4858" s="260" t="str">
        <f t="shared" si="151"/>
        <v/>
      </c>
    </row>
    <row r="4859" spans="1:18" ht="15.75">
      <c r="A4859" s="250">
        <v>4852</v>
      </c>
      <c r="B4859" s="198"/>
      <c r="C4859" s="25"/>
      <c r="D4859" s="25"/>
      <c r="E4859" s="25"/>
      <c r="F4859" s="25"/>
      <c r="G4859" s="26"/>
      <c r="H4859" s="27"/>
      <c r="I4859" s="28"/>
      <c r="J4859" s="430"/>
      <c r="K4859" s="48"/>
      <c r="L4859" s="457" t="str">
        <f t="shared" si="150"/>
        <v/>
      </c>
      <c r="M4859" s="245" cm="1">
        <f t="array" ref="M4859">SUMPRODUCT(--(N4859:Q4859&lt;&gt;"")) + IF(TRIM(R4859)="",0,LEN(R4859)-LEN(SUBSTITUTE(R4859,",",""))+1)</f>
        <v>0</v>
      </c>
      <c r="N4859" s="242" t="str">
        <f>IF(AND(I4859&lt;&gt;0,I4859&lt;&gt;""),IF(TRIM(SUBSTITUTE(B4859,CHAR(160),""))="","",IF(ISNUMBER(MATCH(TRIM(SUBSTITUTE(B4859,CHAR(160),"")),'Look Up Values'!$B$2:$B$500,0)),"","Origin error")),"")</f>
        <v/>
      </c>
      <c r="O4859" s="242" t="str">
        <f>IF(AND(I4859&lt;&gt;0,I4859&lt;&gt;""),IF(C4859="","",IF(AND(ISNUMBER(--LEFT(C4859,FIND(" ",C4859&amp;" ")-1)),OR(LEN(LEFT(C4859,FIND(" ",C4859&amp;" ")-1))=6,LEN(LEFT(C4859,FIND(" ",C4859&amp;" ")-1))=7),OR(ISNUMBER(MATCH(LEFT(C4859,FIND(" ",C4859&amp;" ")-1),'Look Up Values'!$G$2:$G$1000,0)),ISNUMBER(MATCH(LEFT(C4859,FIND(" ",C4859&amp;" ")-1),'Look Up Values'!$AE$2:$AE$2000,0)))),"","EWC error")),"")</f>
        <v/>
      </c>
      <c r="P4859" s="242" t="str" cm="1">
        <f t="array" ref="P4859">IF(AND(I4859&lt;&gt;0,I4859&lt;&gt;""),IF(D4859="","",IF(ISNUMBER(MATCH(SUBSTITUTE(D4859," ",""),SUBSTITUTE('Look Up Values'!$S$2:$S$120," ",""),0)),"","D&amp;R error")),"")</f>
        <v/>
      </c>
      <c r="Q4859" s="242" t="str" cm="1">
        <f t="array" ref="Q4859">IF(AND(I4859&lt;&gt;0,I4859&lt;&gt;""),IF(G4859="","",IF(ISNUMBER(MATCH(SUBSTITUTE(G4859," ",""),SUBSTITUTE('Look Up Values'!$I$2:$I$10," ",""),0)),"","State error")),"")</f>
        <v/>
      </c>
      <c r="R4859" s="260" t="str">
        <f t="shared" si="151"/>
        <v/>
      </c>
    </row>
    <row r="4860" spans="1:18" ht="15.75">
      <c r="A4860" s="250">
        <v>4853</v>
      </c>
      <c r="B4860" s="198"/>
      <c r="C4860" s="25"/>
      <c r="D4860" s="25"/>
      <c r="E4860" s="25"/>
      <c r="F4860" s="25"/>
      <c r="G4860" s="26"/>
      <c r="H4860" s="27"/>
      <c r="I4860" s="28"/>
      <c r="J4860" s="430"/>
      <c r="K4860" s="48"/>
      <c r="L4860" s="457" t="str">
        <f t="shared" si="150"/>
        <v/>
      </c>
      <c r="M4860" s="245" cm="1">
        <f t="array" ref="M4860">SUMPRODUCT(--(N4860:Q4860&lt;&gt;"")) + IF(TRIM(R4860)="",0,LEN(R4860)-LEN(SUBSTITUTE(R4860,",",""))+1)</f>
        <v>0</v>
      </c>
      <c r="N4860" s="242" t="str">
        <f>IF(AND(I4860&lt;&gt;0,I4860&lt;&gt;""),IF(TRIM(SUBSTITUTE(B4860,CHAR(160),""))="","",IF(ISNUMBER(MATCH(TRIM(SUBSTITUTE(B4860,CHAR(160),"")),'Look Up Values'!$B$2:$B$500,0)),"","Origin error")),"")</f>
        <v/>
      </c>
      <c r="O4860" s="242" t="str">
        <f>IF(AND(I4860&lt;&gt;0,I4860&lt;&gt;""),IF(C4860="","",IF(AND(ISNUMBER(--LEFT(C4860,FIND(" ",C4860&amp;" ")-1)),OR(LEN(LEFT(C4860,FIND(" ",C4860&amp;" ")-1))=6,LEN(LEFT(C4860,FIND(" ",C4860&amp;" ")-1))=7),OR(ISNUMBER(MATCH(LEFT(C4860,FIND(" ",C4860&amp;" ")-1),'Look Up Values'!$G$2:$G$1000,0)),ISNUMBER(MATCH(LEFT(C4860,FIND(" ",C4860&amp;" ")-1),'Look Up Values'!$AE$2:$AE$2000,0)))),"","EWC error")),"")</f>
        <v/>
      </c>
      <c r="P4860" s="242" t="str" cm="1">
        <f t="array" ref="P4860">IF(AND(I4860&lt;&gt;0,I4860&lt;&gt;""),IF(D4860="","",IF(ISNUMBER(MATCH(SUBSTITUTE(D4860," ",""),SUBSTITUTE('Look Up Values'!$S$2:$S$120," ",""),0)),"","D&amp;R error")),"")</f>
        <v/>
      </c>
      <c r="Q4860" s="242" t="str" cm="1">
        <f t="array" ref="Q4860">IF(AND(I4860&lt;&gt;0,I4860&lt;&gt;""),IF(G4860="","",IF(ISNUMBER(MATCH(SUBSTITUTE(G4860," ",""),SUBSTITUTE('Look Up Values'!$I$2:$I$10," ",""),0)),"","State error")),"")</f>
        <v/>
      </c>
      <c r="R4860" s="260" t="str">
        <f t="shared" si="151"/>
        <v/>
      </c>
    </row>
    <row r="4861" spans="1:18" ht="15.75">
      <c r="A4861" s="250">
        <v>4854</v>
      </c>
      <c r="B4861" s="198"/>
      <c r="C4861" s="25"/>
      <c r="D4861" s="25"/>
      <c r="E4861" s="25"/>
      <c r="F4861" s="25"/>
      <c r="G4861" s="26"/>
      <c r="H4861" s="27"/>
      <c r="I4861" s="28"/>
      <c r="J4861" s="430"/>
      <c r="K4861" s="48"/>
      <c r="L4861" s="457" t="str">
        <f t="shared" si="150"/>
        <v/>
      </c>
      <c r="M4861" s="245" cm="1">
        <f t="array" ref="M4861">SUMPRODUCT(--(N4861:Q4861&lt;&gt;"")) + IF(TRIM(R4861)="",0,LEN(R4861)-LEN(SUBSTITUTE(R4861,",",""))+1)</f>
        <v>0</v>
      </c>
      <c r="N4861" s="242" t="str">
        <f>IF(AND(I4861&lt;&gt;0,I4861&lt;&gt;""),IF(TRIM(SUBSTITUTE(B4861,CHAR(160),""))="","",IF(ISNUMBER(MATCH(TRIM(SUBSTITUTE(B4861,CHAR(160),"")),'Look Up Values'!$B$2:$B$500,0)),"","Origin error")),"")</f>
        <v/>
      </c>
      <c r="O4861" s="242" t="str">
        <f>IF(AND(I4861&lt;&gt;0,I4861&lt;&gt;""),IF(C4861="","",IF(AND(ISNUMBER(--LEFT(C4861,FIND(" ",C4861&amp;" ")-1)),OR(LEN(LEFT(C4861,FIND(" ",C4861&amp;" ")-1))=6,LEN(LEFT(C4861,FIND(" ",C4861&amp;" ")-1))=7),OR(ISNUMBER(MATCH(LEFT(C4861,FIND(" ",C4861&amp;" ")-1),'Look Up Values'!$G$2:$G$1000,0)),ISNUMBER(MATCH(LEFT(C4861,FIND(" ",C4861&amp;" ")-1),'Look Up Values'!$AE$2:$AE$2000,0)))),"","EWC error")),"")</f>
        <v/>
      </c>
      <c r="P4861" s="242" t="str" cm="1">
        <f t="array" ref="P4861">IF(AND(I4861&lt;&gt;0,I4861&lt;&gt;""),IF(D4861="","",IF(ISNUMBER(MATCH(SUBSTITUTE(D4861," ",""),SUBSTITUTE('Look Up Values'!$S$2:$S$120," ",""),0)),"","D&amp;R error")),"")</f>
        <v/>
      </c>
      <c r="Q4861" s="242" t="str" cm="1">
        <f t="array" ref="Q4861">IF(AND(I4861&lt;&gt;0,I4861&lt;&gt;""),IF(G4861="","",IF(ISNUMBER(MATCH(SUBSTITUTE(G4861," ",""),SUBSTITUTE('Look Up Values'!$I$2:$I$10," ",""),0)),"","State error")),"")</f>
        <v/>
      </c>
      <c r="R4861" s="260" t="str">
        <f t="shared" si="151"/>
        <v/>
      </c>
    </row>
    <row r="4862" spans="1:18" ht="15.75">
      <c r="A4862" s="250">
        <v>4855</v>
      </c>
      <c r="B4862" s="198"/>
      <c r="C4862" s="25"/>
      <c r="D4862" s="25"/>
      <c r="E4862" s="25"/>
      <c r="F4862" s="25"/>
      <c r="G4862" s="26"/>
      <c r="H4862" s="27"/>
      <c r="I4862" s="28"/>
      <c r="J4862" s="430"/>
      <c r="K4862" s="48"/>
      <c r="L4862" s="457" t="str">
        <f t="shared" si="150"/>
        <v/>
      </c>
      <c r="M4862" s="245" cm="1">
        <f t="array" ref="M4862">SUMPRODUCT(--(N4862:Q4862&lt;&gt;"")) + IF(TRIM(R4862)="",0,LEN(R4862)-LEN(SUBSTITUTE(R4862,",",""))+1)</f>
        <v>0</v>
      </c>
      <c r="N4862" s="242" t="str">
        <f>IF(AND(I4862&lt;&gt;0,I4862&lt;&gt;""),IF(TRIM(SUBSTITUTE(B4862,CHAR(160),""))="","",IF(ISNUMBER(MATCH(TRIM(SUBSTITUTE(B4862,CHAR(160),"")),'Look Up Values'!$B$2:$B$500,0)),"","Origin error")),"")</f>
        <v/>
      </c>
      <c r="O4862" s="242" t="str">
        <f>IF(AND(I4862&lt;&gt;0,I4862&lt;&gt;""),IF(C4862="","",IF(AND(ISNUMBER(--LEFT(C4862,FIND(" ",C4862&amp;" ")-1)),OR(LEN(LEFT(C4862,FIND(" ",C4862&amp;" ")-1))=6,LEN(LEFT(C4862,FIND(" ",C4862&amp;" ")-1))=7),OR(ISNUMBER(MATCH(LEFT(C4862,FIND(" ",C4862&amp;" ")-1),'Look Up Values'!$G$2:$G$1000,0)),ISNUMBER(MATCH(LEFT(C4862,FIND(" ",C4862&amp;" ")-1),'Look Up Values'!$AE$2:$AE$2000,0)))),"","EWC error")),"")</f>
        <v/>
      </c>
      <c r="P4862" s="242" t="str" cm="1">
        <f t="array" ref="P4862">IF(AND(I4862&lt;&gt;0,I4862&lt;&gt;""),IF(D4862="","",IF(ISNUMBER(MATCH(SUBSTITUTE(D4862," ",""),SUBSTITUTE('Look Up Values'!$S$2:$S$120," ",""),0)),"","D&amp;R error")),"")</f>
        <v/>
      </c>
      <c r="Q4862" s="242" t="str" cm="1">
        <f t="array" ref="Q4862">IF(AND(I4862&lt;&gt;0,I4862&lt;&gt;""),IF(G4862="","",IF(ISNUMBER(MATCH(SUBSTITUTE(G4862," ",""),SUBSTITUTE('Look Up Values'!$I$2:$I$10," ",""),0)),"","State error")),"")</f>
        <v/>
      </c>
      <c r="R4862" s="260" t="str">
        <f t="shared" si="151"/>
        <v/>
      </c>
    </row>
    <row r="4863" spans="1:18" ht="15.75">
      <c r="A4863" s="250">
        <v>4856</v>
      </c>
      <c r="B4863" s="198"/>
      <c r="C4863" s="25"/>
      <c r="D4863" s="25"/>
      <c r="E4863" s="25"/>
      <c r="F4863" s="25"/>
      <c r="G4863" s="26"/>
      <c r="H4863" s="27"/>
      <c r="I4863" s="28"/>
      <c r="J4863" s="430"/>
      <c r="K4863" s="48"/>
      <c r="L4863" s="457" t="str">
        <f t="shared" si="150"/>
        <v/>
      </c>
      <c r="M4863" s="245" cm="1">
        <f t="array" ref="M4863">SUMPRODUCT(--(N4863:Q4863&lt;&gt;"")) + IF(TRIM(R4863)="",0,LEN(R4863)-LEN(SUBSTITUTE(R4863,",",""))+1)</f>
        <v>0</v>
      </c>
      <c r="N4863" s="242" t="str">
        <f>IF(AND(I4863&lt;&gt;0,I4863&lt;&gt;""),IF(TRIM(SUBSTITUTE(B4863,CHAR(160),""))="","",IF(ISNUMBER(MATCH(TRIM(SUBSTITUTE(B4863,CHAR(160),"")),'Look Up Values'!$B$2:$B$500,0)),"","Origin error")),"")</f>
        <v/>
      </c>
      <c r="O4863" s="242" t="str">
        <f>IF(AND(I4863&lt;&gt;0,I4863&lt;&gt;""),IF(C4863="","",IF(AND(ISNUMBER(--LEFT(C4863,FIND(" ",C4863&amp;" ")-1)),OR(LEN(LEFT(C4863,FIND(" ",C4863&amp;" ")-1))=6,LEN(LEFT(C4863,FIND(" ",C4863&amp;" ")-1))=7),OR(ISNUMBER(MATCH(LEFT(C4863,FIND(" ",C4863&amp;" ")-1),'Look Up Values'!$G$2:$G$1000,0)),ISNUMBER(MATCH(LEFT(C4863,FIND(" ",C4863&amp;" ")-1),'Look Up Values'!$AE$2:$AE$2000,0)))),"","EWC error")),"")</f>
        <v/>
      </c>
      <c r="P4863" s="242" t="str" cm="1">
        <f t="array" ref="P4863">IF(AND(I4863&lt;&gt;0,I4863&lt;&gt;""),IF(D4863="","",IF(ISNUMBER(MATCH(SUBSTITUTE(D4863," ",""),SUBSTITUTE('Look Up Values'!$S$2:$S$120," ",""),0)),"","D&amp;R error")),"")</f>
        <v/>
      </c>
      <c r="Q4863" s="242" t="str" cm="1">
        <f t="array" ref="Q4863">IF(AND(I4863&lt;&gt;0,I4863&lt;&gt;""),IF(G4863="","",IF(ISNUMBER(MATCH(SUBSTITUTE(G4863," ",""),SUBSTITUTE('Look Up Values'!$I$2:$I$10," ",""),0)),"","State error")),"")</f>
        <v/>
      </c>
      <c r="R4863" s="260" t="str">
        <f t="shared" si="151"/>
        <v/>
      </c>
    </row>
    <row r="4864" spans="1:18" ht="15.75">
      <c r="A4864" s="250">
        <v>4857</v>
      </c>
      <c r="B4864" s="198"/>
      <c r="C4864" s="25"/>
      <c r="D4864" s="25"/>
      <c r="E4864" s="25"/>
      <c r="F4864" s="25"/>
      <c r="G4864" s="26"/>
      <c r="H4864" s="27"/>
      <c r="I4864" s="28"/>
      <c r="J4864" s="430"/>
      <c r="K4864" s="48"/>
      <c r="L4864" s="457" t="str">
        <f t="shared" si="150"/>
        <v/>
      </c>
      <c r="M4864" s="245" cm="1">
        <f t="array" ref="M4864">SUMPRODUCT(--(N4864:Q4864&lt;&gt;"")) + IF(TRIM(R4864)="",0,LEN(R4864)-LEN(SUBSTITUTE(R4864,",",""))+1)</f>
        <v>0</v>
      </c>
      <c r="N4864" s="242" t="str">
        <f>IF(AND(I4864&lt;&gt;0,I4864&lt;&gt;""),IF(TRIM(SUBSTITUTE(B4864,CHAR(160),""))="","",IF(ISNUMBER(MATCH(TRIM(SUBSTITUTE(B4864,CHAR(160),"")),'Look Up Values'!$B$2:$B$500,0)),"","Origin error")),"")</f>
        <v/>
      </c>
      <c r="O4864" s="242" t="str">
        <f>IF(AND(I4864&lt;&gt;0,I4864&lt;&gt;""),IF(C4864="","",IF(AND(ISNUMBER(--LEFT(C4864,FIND(" ",C4864&amp;" ")-1)),OR(LEN(LEFT(C4864,FIND(" ",C4864&amp;" ")-1))=6,LEN(LEFT(C4864,FIND(" ",C4864&amp;" ")-1))=7),OR(ISNUMBER(MATCH(LEFT(C4864,FIND(" ",C4864&amp;" ")-1),'Look Up Values'!$G$2:$G$1000,0)),ISNUMBER(MATCH(LEFT(C4864,FIND(" ",C4864&amp;" ")-1),'Look Up Values'!$AE$2:$AE$2000,0)))),"","EWC error")),"")</f>
        <v/>
      </c>
      <c r="P4864" s="242" t="str" cm="1">
        <f t="array" ref="P4864">IF(AND(I4864&lt;&gt;0,I4864&lt;&gt;""),IF(D4864="","",IF(ISNUMBER(MATCH(SUBSTITUTE(D4864," ",""),SUBSTITUTE('Look Up Values'!$S$2:$S$120," ",""),0)),"","D&amp;R error")),"")</f>
        <v/>
      </c>
      <c r="Q4864" s="242" t="str" cm="1">
        <f t="array" ref="Q4864">IF(AND(I4864&lt;&gt;0,I4864&lt;&gt;""),IF(G4864="","",IF(ISNUMBER(MATCH(SUBSTITUTE(G4864," ",""),SUBSTITUTE('Look Up Values'!$I$2:$I$10," ",""),0)),"","State error")),"")</f>
        <v/>
      </c>
      <c r="R4864" s="260" t="str">
        <f t="shared" si="151"/>
        <v/>
      </c>
    </row>
    <row r="4865" spans="1:18" ht="15.75">
      <c r="A4865" s="250">
        <v>4858</v>
      </c>
      <c r="B4865" s="198"/>
      <c r="C4865" s="25"/>
      <c r="D4865" s="25"/>
      <c r="E4865" s="25"/>
      <c r="F4865" s="25"/>
      <c r="G4865" s="26"/>
      <c r="H4865" s="27"/>
      <c r="I4865" s="28"/>
      <c r="J4865" s="430"/>
      <c r="K4865" s="48"/>
      <c r="L4865" s="457" t="str">
        <f t="shared" si="150"/>
        <v/>
      </c>
      <c r="M4865" s="245" cm="1">
        <f t="array" ref="M4865">SUMPRODUCT(--(N4865:Q4865&lt;&gt;"")) + IF(TRIM(R4865)="",0,LEN(R4865)-LEN(SUBSTITUTE(R4865,",",""))+1)</f>
        <v>0</v>
      </c>
      <c r="N4865" s="242" t="str">
        <f>IF(AND(I4865&lt;&gt;0,I4865&lt;&gt;""),IF(TRIM(SUBSTITUTE(B4865,CHAR(160),""))="","",IF(ISNUMBER(MATCH(TRIM(SUBSTITUTE(B4865,CHAR(160),"")),'Look Up Values'!$B$2:$B$500,0)),"","Origin error")),"")</f>
        <v/>
      </c>
      <c r="O4865" s="242" t="str">
        <f>IF(AND(I4865&lt;&gt;0,I4865&lt;&gt;""),IF(C4865="","",IF(AND(ISNUMBER(--LEFT(C4865,FIND(" ",C4865&amp;" ")-1)),OR(LEN(LEFT(C4865,FIND(" ",C4865&amp;" ")-1))=6,LEN(LEFT(C4865,FIND(" ",C4865&amp;" ")-1))=7),OR(ISNUMBER(MATCH(LEFT(C4865,FIND(" ",C4865&amp;" ")-1),'Look Up Values'!$G$2:$G$1000,0)),ISNUMBER(MATCH(LEFT(C4865,FIND(" ",C4865&amp;" ")-1),'Look Up Values'!$AE$2:$AE$2000,0)))),"","EWC error")),"")</f>
        <v/>
      </c>
      <c r="P4865" s="242" t="str" cm="1">
        <f t="array" ref="P4865">IF(AND(I4865&lt;&gt;0,I4865&lt;&gt;""),IF(D4865="","",IF(ISNUMBER(MATCH(SUBSTITUTE(D4865," ",""),SUBSTITUTE('Look Up Values'!$S$2:$S$120," ",""),0)),"","D&amp;R error")),"")</f>
        <v/>
      </c>
      <c r="Q4865" s="242" t="str" cm="1">
        <f t="array" ref="Q4865">IF(AND(I4865&lt;&gt;0,I4865&lt;&gt;""),IF(G4865="","",IF(ISNUMBER(MATCH(SUBSTITUTE(G4865," ",""),SUBSTITUTE('Look Up Values'!$I$2:$I$10," ",""),0)),"","State error")),"")</f>
        <v/>
      </c>
      <c r="R4865" s="260" t="str">
        <f t="shared" si="151"/>
        <v/>
      </c>
    </row>
    <row r="4866" spans="1:18" ht="15.75">
      <c r="A4866" s="250">
        <v>4859</v>
      </c>
      <c r="B4866" s="198"/>
      <c r="C4866" s="25"/>
      <c r="D4866" s="25"/>
      <c r="E4866" s="25"/>
      <c r="F4866" s="25"/>
      <c r="G4866" s="26"/>
      <c r="H4866" s="27"/>
      <c r="I4866" s="28"/>
      <c r="J4866" s="430"/>
      <c r="K4866" s="48"/>
      <c r="L4866" s="457" t="str">
        <f t="shared" si="150"/>
        <v/>
      </c>
      <c r="M4866" s="245" cm="1">
        <f t="array" ref="M4866">SUMPRODUCT(--(N4866:Q4866&lt;&gt;"")) + IF(TRIM(R4866)="",0,LEN(R4866)-LEN(SUBSTITUTE(R4866,",",""))+1)</f>
        <v>0</v>
      </c>
      <c r="N4866" s="242" t="str">
        <f>IF(AND(I4866&lt;&gt;0,I4866&lt;&gt;""),IF(TRIM(SUBSTITUTE(B4866,CHAR(160),""))="","",IF(ISNUMBER(MATCH(TRIM(SUBSTITUTE(B4866,CHAR(160),"")),'Look Up Values'!$B$2:$B$500,0)),"","Origin error")),"")</f>
        <v/>
      </c>
      <c r="O4866" s="242" t="str">
        <f>IF(AND(I4866&lt;&gt;0,I4866&lt;&gt;""),IF(C4866="","",IF(AND(ISNUMBER(--LEFT(C4866,FIND(" ",C4866&amp;" ")-1)),OR(LEN(LEFT(C4866,FIND(" ",C4866&amp;" ")-1))=6,LEN(LEFT(C4866,FIND(" ",C4866&amp;" ")-1))=7),OR(ISNUMBER(MATCH(LEFT(C4866,FIND(" ",C4866&amp;" ")-1),'Look Up Values'!$G$2:$G$1000,0)),ISNUMBER(MATCH(LEFT(C4866,FIND(" ",C4866&amp;" ")-1),'Look Up Values'!$AE$2:$AE$2000,0)))),"","EWC error")),"")</f>
        <v/>
      </c>
      <c r="P4866" s="242" t="str" cm="1">
        <f t="array" ref="P4866">IF(AND(I4866&lt;&gt;0,I4866&lt;&gt;""),IF(D4866="","",IF(ISNUMBER(MATCH(SUBSTITUTE(D4866," ",""),SUBSTITUTE('Look Up Values'!$S$2:$S$120," ",""),0)),"","D&amp;R error")),"")</f>
        <v/>
      </c>
      <c r="Q4866" s="242" t="str" cm="1">
        <f t="array" ref="Q4866">IF(AND(I4866&lt;&gt;0,I4866&lt;&gt;""),IF(G4866="","",IF(ISNUMBER(MATCH(SUBSTITUTE(G4866," ",""),SUBSTITUTE('Look Up Values'!$I$2:$I$10," ",""),0)),"","State error")),"")</f>
        <v/>
      </c>
      <c r="R4866" s="260" t="str">
        <f t="shared" si="151"/>
        <v/>
      </c>
    </row>
    <row r="4867" spans="1:18" ht="15.75">
      <c r="A4867" s="250">
        <v>4860</v>
      </c>
      <c r="B4867" s="198"/>
      <c r="C4867" s="25"/>
      <c r="D4867" s="25"/>
      <c r="E4867" s="25"/>
      <c r="F4867" s="25"/>
      <c r="G4867" s="26"/>
      <c r="H4867" s="27"/>
      <c r="I4867" s="28"/>
      <c r="J4867" s="430"/>
      <c r="K4867" s="48"/>
      <c r="L4867" s="457" t="str">
        <f t="shared" si="150"/>
        <v/>
      </c>
      <c r="M4867" s="245" cm="1">
        <f t="array" ref="M4867">SUMPRODUCT(--(N4867:Q4867&lt;&gt;"")) + IF(TRIM(R4867)="",0,LEN(R4867)-LEN(SUBSTITUTE(R4867,",",""))+1)</f>
        <v>0</v>
      </c>
      <c r="N4867" s="242" t="str">
        <f>IF(AND(I4867&lt;&gt;0,I4867&lt;&gt;""),IF(TRIM(SUBSTITUTE(B4867,CHAR(160),""))="","",IF(ISNUMBER(MATCH(TRIM(SUBSTITUTE(B4867,CHAR(160),"")),'Look Up Values'!$B$2:$B$500,0)),"","Origin error")),"")</f>
        <v/>
      </c>
      <c r="O4867" s="242" t="str">
        <f>IF(AND(I4867&lt;&gt;0,I4867&lt;&gt;""),IF(C4867="","",IF(AND(ISNUMBER(--LEFT(C4867,FIND(" ",C4867&amp;" ")-1)),OR(LEN(LEFT(C4867,FIND(" ",C4867&amp;" ")-1))=6,LEN(LEFT(C4867,FIND(" ",C4867&amp;" ")-1))=7),OR(ISNUMBER(MATCH(LEFT(C4867,FIND(" ",C4867&amp;" ")-1),'Look Up Values'!$G$2:$G$1000,0)),ISNUMBER(MATCH(LEFT(C4867,FIND(" ",C4867&amp;" ")-1),'Look Up Values'!$AE$2:$AE$2000,0)))),"","EWC error")),"")</f>
        <v/>
      </c>
      <c r="P4867" s="242" t="str" cm="1">
        <f t="array" ref="P4867">IF(AND(I4867&lt;&gt;0,I4867&lt;&gt;""),IF(D4867="","",IF(ISNUMBER(MATCH(SUBSTITUTE(D4867," ",""),SUBSTITUTE('Look Up Values'!$S$2:$S$120," ",""),0)),"","D&amp;R error")),"")</f>
        <v/>
      </c>
      <c r="Q4867" s="242" t="str" cm="1">
        <f t="array" ref="Q4867">IF(AND(I4867&lt;&gt;0,I4867&lt;&gt;""),IF(G4867="","",IF(ISNUMBER(MATCH(SUBSTITUTE(G4867," ",""),SUBSTITUTE('Look Up Values'!$I$2:$I$10," ",""),0)),"","State error")),"")</f>
        <v/>
      </c>
      <c r="R4867" s="260" t="str">
        <f t="shared" si="151"/>
        <v/>
      </c>
    </row>
    <row r="4868" spans="1:18" ht="15.75">
      <c r="A4868" s="250">
        <v>4861</v>
      </c>
      <c r="B4868" s="198"/>
      <c r="C4868" s="25"/>
      <c r="D4868" s="25"/>
      <c r="E4868" s="25"/>
      <c r="F4868" s="25"/>
      <c r="G4868" s="26"/>
      <c r="H4868" s="27"/>
      <c r="I4868" s="28"/>
      <c r="J4868" s="430"/>
      <c r="K4868" s="48"/>
      <c r="L4868" s="457" t="str">
        <f t="shared" si="150"/>
        <v/>
      </c>
      <c r="M4868" s="245" cm="1">
        <f t="array" ref="M4868">SUMPRODUCT(--(N4868:Q4868&lt;&gt;"")) + IF(TRIM(R4868)="",0,LEN(R4868)-LEN(SUBSTITUTE(R4868,",",""))+1)</f>
        <v>0</v>
      </c>
      <c r="N4868" s="242" t="str">
        <f>IF(AND(I4868&lt;&gt;0,I4868&lt;&gt;""),IF(TRIM(SUBSTITUTE(B4868,CHAR(160),""))="","",IF(ISNUMBER(MATCH(TRIM(SUBSTITUTE(B4868,CHAR(160),"")),'Look Up Values'!$B$2:$B$500,0)),"","Origin error")),"")</f>
        <v/>
      </c>
      <c r="O4868" s="242" t="str">
        <f>IF(AND(I4868&lt;&gt;0,I4868&lt;&gt;""),IF(C4868="","",IF(AND(ISNUMBER(--LEFT(C4868,FIND(" ",C4868&amp;" ")-1)),OR(LEN(LEFT(C4868,FIND(" ",C4868&amp;" ")-1))=6,LEN(LEFT(C4868,FIND(" ",C4868&amp;" ")-1))=7),OR(ISNUMBER(MATCH(LEFT(C4868,FIND(" ",C4868&amp;" ")-1),'Look Up Values'!$G$2:$G$1000,0)),ISNUMBER(MATCH(LEFT(C4868,FIND(" ",C4868&amp;" ")-1),'Look Up Values'!$AE$2:$AE$2000,0)))),"","EWC error")),"")</f>
        <v/>
      </c>
      <c r="P4868" s="242" t="str" cm="1">
        <f t="array" ref="P4868">IF(AND(I4868&lt;&gt;0,I4868&lt;&gt;""),IF(D4868="","",IF(ISNUMBER(MATCH(SUBSTITUTE(D4868," ",""),SUBSTITUTE('Look Up Values'!$S$2:$S$120," ",""),0)),"","D&amp;R error")),"")</f>
        <v/>
      </c>
      <c r="Q4868" s="242" t="str" cm="1">
        <f t="array" ref="Q4868">IF(AND(I4868&lt;&gt;0,I4868&lt;&gt;""),IF(G4868="","",IF(ISNUMBER(MATCH(SUBSTITUTE(G4868," ",""),SUBSTITUTE('Look Up Values'!$I$2:$I$10," ",""),0)),"","State error")),"")</f>
        <v/>
      </c>
      <c r="R4868" s="260" t="str">
        <f t="shared" si="151"/>
        <v/>
      </c>
    </row>
    <row r="4869" spans="1:18" ht="15.75">
      <c r="A4869" s="250">
        <v>4862</v>
      </c>
      <c r="B4869" s="198"/>
      <c r="C4869" s="25"/>
      <c r="D4869" s="25"/>
      <c r="E4869" s="25"/>
      <c r="F4869" s="25"/>
      <c r="G4869" s="26"/>
      <c r="H4869" s="27"/>
      <c r="I4869" s="28"/>
      <c r="J4869" s="430"/>
      <c r="K4869" s="48"/>
      <c r="L4869" s="457" t="str">
        <f t="shared" si="150"/>
        <v/>
      </c>
      <c r="M4869" s="245" cm="1">
        <f t="array" ref="M4869">SUMPRODUCT(--(N4869:Q4869&lt;&gt;"")) + IF(TRIM(R4869)="",0,LEN(R4869)-LEN(SUBSTITUTE(R4869,",",""))+1)</f>
        <v>0</v>
      </c>
      <c r="N4869" s="242" t="str">
        <f>IF(AND(I4869&lt;&gt;0,I4869&lt;&gt;""),IF(TRIM(SUBSTITUTE(B4869,CHAR(160),""))="","",IF(ISNUMBER(MATCH(TRIM(SUBSTITUTE(B4869,CHAR(160),"")),'Look Up Values'!$B$2:$B$500,0)),"","Origin error")),"")</f>
        <v/>
      </c>
      <c r="O4869" s="242" t="str">
        <f>IF(AND(I4869&lt;&gt;0,I4869&lt;&gt;""),IF(C4869="","",IF(AND(ISNUMBER(--LEFT(C4869,FIND(" ",C4869&amp;" ")-1)),OR(LEN(LEFT(C4869,FIND(" ",C4869&amp;" ")-1))=6,LEN(LEFT(C4869,FIND(" ",C4869&amp;" ")-1))=7),OR(ISNUMBER(MATCH(LEFT(C4869,FIND(" ",C4869&amp;" ")-1),'Look Up Values'!$G$2:$G$1000,0)),ISNUMBER(MATCH(LEFT(C4869,FIND(" ",C4869&amp;" ")-1),'Look Up Values'!$AE$2:$AE$2000,0)))),"","EWC error")),"")</f>
        <v/>
      </c>
      <c r="P4869" s="242" t="str" cm="1">
        <f t="array" ref="P4869">IF(AND(I4869&lt;&gt;0,I4869&lt;&gt;""),IF(D4869="","",IF(ISNUMBER(MATCH(SUBSTITUTE(D4869," ",""),SUBSTITUTE('Look Up Values'!$S$2:$S$120," ",""),0)),"","D&amp;R error")),"")</f>
        <v/>
      </c>
      <c r="Q4869" s="242" t="str" cm="1">
        <f t="array" ref="Q4869">IF(AND(I4869&lt;&gt;0,I4869&lt;&gt;""),IF(G4869="","",IF(ISNUMBER(MATCH(SUBSTITUTE(G4869," ",""),SUBSTITUTE('Look Up Values'!$I$2:$I$10," ",""),0)),"","State error")),"")</f>
        <v/>
      </c>
      <c r="R4869" s="260" t="str">
        <f t="shared" si="151"/>
        <v/>
      </c>
    </row>
    <row r="4870" spans="1:18" ht="15.75">
      <c r="A4870" s="250">
        <v>4863</v>
      </c>
      <c r="B4870" s="198"/>
      <c r="C4870" s="25"/>
      <c r="D4870" s="25"/>
      <c r="E4870" s="25"/>
      <c r="F4870" s="25"/>
      <c r="G4870" s="26"/>
      <c r="H4870" s="27"/>
      <c r="I4870" s="28"/>
      <c r="J4870" s="430"/>
      <c r="K4870" s="48"/>
      <c r="L4870" s="457" t="str">
        <f t="shared" si="150"/>
        <v/>
      </c>
      <c r="M4870" s="245" cm="1">
        <f t="array" ref="M4870">SUMPRODUCT(--(N4870:Q4870&lt;&gt;"")) + IF(TRIM(R4870)="",0,LEN(R4870)-LEN(SUBSTITUTE(R4870,",",""))+1)</f>
        <v>0</v>
      </c>
      <c r="N4870" s="242" t="str">
        <f>IF(AND(I4870&lt;&gt;0,I4870&lt;&gt;""),IF(TRIM(SUBSTITUTE(B4870,CHAR(160),""))="","",IF(ISNUMBER(MATCH(TRIM(SUBSTITUTE(B4870,CHAR(160),"")),'Look Up Values'!$B$2:$B$500,0)),"","Origin error")),"")</f>
        <v/>
      </c>
      <c r="O4870" s="242" t="str">
        <f>IF(AND(I4870&lt;&gt;0,I4870&lt;&gt;""),IF(C4870="","",IF(AND(ISNUMBER(--LEFT(C4870,FIND(" ",C4870&amp;" ")-1)),OR(LEN(LEFT(C4870,FIND(" ",C4870&amp;" ")-1))=6,LEN(LEFT(C4870,FIND(" ",C4870&amp;" ")-1))=7),OR(ISNUMBER(MATCH(LEFT(C4870,FIND(" ",C4870&amp;" ")-1),'Look Up Values'!$G$2:$G$1000,0)),ISNUMBER(MATCH(LEFT(C4870,FIND(" ",C4870&amp;" ")-1),'Look Up Values'!$AE$2:$AE$2000,0)))),"","EWC error")),"")</f>
        <v/>
      </c>
      <c r="P4870" s="242" t="str" cm="1">
        <f t="array" ref="P4870">IF(AND(I4870&lt;&gt;0,I4870&lt;&gt;""),IF(D4870="","",IF(ISNUMBER(MATCH(SUBSTITUTE(D4870," ",""),SUBSTITUTE('Look Up Values'!$S$2:$S$120," ",""),0)),"","D&amp;R error")),"")</f>
        <v/>
      </c>
      <c r="Q4870" s="242" t="str" cm="1">
        <f t="array" ref="Q4870">IF(AND(I4870&lt;&gt;0,I4870&lt;&gt;""),IF(G4870="","",IF(ISNUMBER(MATCH(SUBSTITUTE(G4870," ",""),SUBSTITUTE('Look Up Values'!$I$2:$I$10," ",""),0)),"","State error")),"")</f>
        <v/>
      </c>
      <c r="R4870" s="260" t="str">
        <f t="shared" si="151"/>
        <v/>
      </c>
    </row>
    <row r="4871" spans="1:18" ht="15.75">
      <c r="A4871" s="250">
        <v>4864</v>
      </c>
      <c r="B4871" s="198"/>
      <c r="C4871" s="25"/>
      <c r="D4871" s="25"/>
      <c r="E4871" s="25"/>
      <c r="F4871" s="25"/>
      <c r="G4871" s="26"/>
      <c r="H4871" s="27"/>
      <c r="I4871" s="28"/>
      <c r="J4871" s="430"/>
      <c r="K4871" s="48"/>
      <c r="L4871" s="457" t="str">
        <f t="shared" si="150"/>
        <v/>
      </c>
      <c r="M4871" s="245" cm="1">
        <f t="array" ref="M4871">SUMPRODUCT(--(N4871:Q4871&lt;&gt;"")) + IF(TRIM(R4871)="",0,LEN(R4871)-LEN(SUBSTITUTE(R4871,",",""))+1)</f>
        <v>0</v>
      </c>
      <c r="N4871" s="242" t="str">
        <f>IF(AND(I4871&lt;&gt;0,I4871&lt;&gt;""),IF(TRIM(SUBSTITUTE(B4871,CHAR(160),""))="","",IF(ISNUMBER(MATCH(TRIM(SUBSTITUTE(B4871,CHAR(160),"")),'Look Up Values'!$B$2:$B$500,0)),"","Origin error")),"")</f>
        <v/>
      </c>
      <c r="O4871" s="242" t="str">
        <f>IF(AND(I4871&lt;&gt;0,I4871&lt;&gt;""),IF(C4871="","",IF(AND(ISNUMBER(--LEFT(C4871,FIND(" ",C4871&amp;" ")-1)),OR(LEN(LEFT(C4871,FIND(" ",C4871&amp;" ")-1))=6,LEN(LEFT(C4871,FIND(" ",C4871&amp;" ")-1))=7),OR(ISNUMBER(MATCH(LEFT(C4871,FIND(" ",C4871&amp;" ")-1),'Look Up Values'!$G$2:$G$1000,0)),ISNUMBER(MATCH(LEFT(C4871,FIND(" ",C4871&amp;" ")-1),'Look Up Values'!$AE$2:$AE$2000,0)))),"","EWC error")),"")</f>
        <v/>
      </c>
      <c r="P4871" s="242" t="str" cm="1">
        <f t="array" ref="P4871">IF(AND(I4871&lt;&gt;0,I4871&lt;&gt;""),IF(D4871="","",IF(ISNUMBER(MATCH(SUBSTITUTE(D4871," ",""),SUBSTITUTE('Look Up Values'!$S$2:$S$120," ",""),0)),"","D&amp;R error")),"")</f>
        <v/>
      </c>
      <c r="Q4871" s="242" t="str" cm="1">
        <f t="array" ref="Q4871">IF(AND(I4871&lt;&gt;0,I4871&lt;&gt;""),IF(G4871="","",IF(ISNUMBER(MATCH(SUBSTITUTE(G4871," ",""),SUBSTITUTE('Look Up Values'!$I$2:$I$10," ",""),0)),"","State error")),"")</f>
        <v/>
      </c>
      <c r="R4871" s="260" t="str">
        <f t="shared" si="151"/>
        <v/>
      </c>
    </row>
    <row r="4872" spans="1:18" ht="15.75">
      <c r="A4872" s="250">
        <v>4865</v>
      </c>
      <c r="B4872" s="198"/>
      <c r="C4872" s="25"/>
      <c r="D4872" s="25"/>
      <c r="E4872" s="25"/>
      <c r="F4872" s="25"/>
      <c r="G4872" s="26"/>
      <c r="H4872" s="27"/>
      <c r="I4872" s="28"/>
      <c r="J4872" s="430"/>
      <c r="K4872" s="48"/>
      <c r="L4872" s="457" t="str">
        <f t="shared" ref="L4872:L4935" si="152">IF(IFERROR(--SUBSTITUTE(M4872,CHAR(160),""),0)&gt;0,A4872,"")</f>
        <v/>
      </c>
      <c r="M4872" s="245" cm="1">
        <f t="array" ref="M4872">SUMPRODUCT(--(N4872:Q4872&lt;&gt;"")) + IF(TRIM(R4872)="",0,LEN(R4872)-LEN(SUBSTITUTE(R4872,",",""))+1)</f>
        <v>0</v>
      </c>
      <c r="N4872" s="242" t="str">
        <f>IF(AND(I4872&lt;&gt;0,I4872&lt;&gt;""),IF(TRIM(SUBSTITUTE(B4872,CHAR(160),""))="","",IF(ISNUMBER(MATCH(TRIM(SUBSTITUTE(B4872,CHAR(160),"")),'Look Up Values'!$B$2:$B$500,0)),"","Origin error")),"")</f>
        <v/>
      </c>
      <c r="O4872" s="242" t="str">
        <f>IF(AND(I4872&lt;&gt;0,I4872&lt;&gt;""),IF(C4872="","",IF(AND(ISNUMBER(--LEFT(C4872,FIND(" ",C4872&amp;" ")-1)),OR(LEN(LEFT(C4872,FIND(" ",C4872&amp;" ")-1))=6,LEN(LEFT(C4872,FIND(" ",C4872&amp;" ")-1))=7),OR(ISNUMBER(MATCH(LEFT(C4872,FIND(" ",C4872&amp;" ")-1),'Look Up Values'!$G$2:$G$1000,0)),ISNUMBER(MATCH(LEFT(C4872,FIND(" ",C4872&amp;" ")-1),'Look Up Values'!$AE$2:$AE$2000,0)))),"","EWC error")),"")</f>
        <v/>
      </c>
      <c r="P4872" s="242" t="str" cm="1">
        <f t="array" ref="P4872">IF(AND(I4872&lt;&gt;0,I4872&lt;&gt;""),IF(D4872="","",IF(ISNUMBER(MATCH(SUBSTITUTE(D4872," ",""),SUBSTITUTE('Look Up Values'!$S$2:$S$120," ",""),0)),"","D&amp;R error")),"")</f>
        <v/>
      </c>
      <c r="Q4872" s="242" t="str" cm="1">
        <f t="array" ref="Q4872">IF(AND(I4872&lt;&gt;0,I4872&lt;&gt;""),IF(G4872="","",IF(ISNUMBER(MATCH(SUBSTITUTE(G4872," ",""),SUBSTITUTE('Look Up Values'!$I$2:$I$10," ",""),0)),"","State error")),"")</f>
        <v/>
      </c>
      <c r="R4872" s="260" t="str">
        <f t="shared" si="151"/>
        <v/>
      </c>
    </row>
    <row r="4873" spans="1:18" ht="15.75">
      <c r="A4873" s="250">
        <v>4866</v>
      </c>
      <c r="B4873" s="198"/>
      <c r="C4873" s="25"/>
      <c r="D4873" s="25"/>
      <c r="E4873" s="25"/>
      <c r="F4873" s="25"/>
      <c r="G4873" s="26"/>
      <c r="H4873" s="27"/>
      <c r="I4873" s="28"/>
      <c r="J4873" s="430"/>
      <c r="K4873" s="48"/>
      <c r="L4873" s="457" t="str">
        <f t="shared" si="152"/>
        <v/>
      </c>
      <c r="M4873" s="245" cm="1">
        <f t="array" ref="M4873">SUMPRODUCT(--(N4873:Q4873&lt;&gt;"")) + IF(TRIM(R4873)="",0,LEN(R4873)-LEN(SUBSTITUTE(R4873,",",""))+1)</f>
        <v>0</v>
      </c>
      <c r="N4873" s="242" t="str">
        <f>IF(AND(I4873&lt;&gt;0,I4873&lt;&gt;""),IF(TRIM(SUBSTITUTE(B4873,CHAR(160),""))="","",IF(ISNUMBER(MATCH(TRIM(SUBSTITUTE(B4873,CHAR(160),"")),'Look Up Values'!$B$2:$B$500,0)),"","Origin error")),"")</f>
        <v/>
      </c>
      <c r="O4873" s="242" t="str">
        <f>IF(AND(I4873&lt;&gt;0,I4873&lt;&gt;""),IF(C4873="","",IF(AND(ISNUMBER(--LEFT(C4873,FIND(" ",C4873&amp;" ")-1)),OR(LEN(LEFT(C4873,FIND(" ",C4873&amp;" ")-1))=6,LEN(LEFT(C4873,FIND(" ",C4873&amp;" ")-1))=7),OR(ISNUMBER(MATCH(LEFT(C4873,FIND(" ",C4873&amp;" ")-1),'Look Up Values'!$G$2:$G$1000,0)),ISNUMBER(MATCH(LEFT(C4873,FIND(" ",C4873&amp;" ")-1),'Look Up Values'!$AE$2:$AE$2000,0)))),"","EWC error")),"")</f>
        <v/>
      </c>
      <c r="P4873" s="242" t="str" cm="1">
        <f t="array" ref="P4873">IF(AND(I4873&lt;&gt;0,I4873&lt;&gt;""),IF(D4873="","",IF(ISNUMBER(MATCH(SUBSTITUTE(D4873," ",""),SUBSTITUTE('Look Up Values'!$S$2:$S$120," ",""),0)),"","D&amp;R error")),"")</f>
        <v/>
      </c>
      <c r="Q4873" s="242" t="str" cm="1">
        <f t="array" ref="Q4873">IF(AND(I4873&lt;&gt;0,I4873&lt;&gt;""),IF(G4873="","",IF(ISNUMBER(MATCH(SUBSTITUTE(G4873," ",""),SUBSTITUTE('Look Up Values'!$I$2:$I$10," ",""),0)),"","State error")),"")</f>
        <v/>
      </c>
      <c r="R4873" s="260" t="str">
        <f t="shared" ref="R4873:R4936" si="153">IF(OR(I4873="",I4873=0),"",IF(COUNTA(B4873,C4873,D4873,G4873,I4873)=0,"",IF(COUNTA(B4873,C4873,D4873,G4873,I4873)=5,"",LEFT(IF(TRIM(SUBSTITUTE(B4873,CHAR(160),""))="","Origin, ","")&amp;IF(TRIM(SUBSTITUTE(C4873,CHAR(160),""))="","EWC, ","")&amp;IF(TRIM(SUBSTITUTE(D4873,CHAR(160),""))="","D&amp;R, ","")&amp;IF(TRIM(SUBSTITUTE(G4873,CHAR(160),""))="","State, ",""),LEN(IF(TRIM(SUBSTITUTE(B4873,CHAR(160),""))="","Origin, ","")&amp;IF(TRIM(SUBSTITUTE(C4873,CHAR(160),""))="","EWC, ","")&amp;IF(TRIM(SUBSTITUTE(D4873,CHAR(160),""))="","D&amp;R, ","")&amp;IF(TRIM(SUBSTITUTE(G4873,CHAR(160),""))="","State, ",""))-2))))</f>
        <v/>
      </c>
    </row>
    <row r="4874" spans="1:18" ht="15.75">
      <c r="A4874" s="250">
        <v>4867</v>
      </c>
      <c r="B4874" s="198"/>
      <c r="C4874" s="25"/>
      <c r="D4874" s="25"/>
      <c r="E4874" s="25"/>
      <c r="F4874" s="25"/>
      <c r="G4874" s="26"/>
      <c r="H4874" s="27"/>
      <c r="I4874" s="28"/>
      <c r="J4874" s="430"/>
      <c r="K4874" s="48"/>
      <c r="L4874" s="457" t="str">
        <f t="shared" si="152"/>
        <v/>
      </c>
      <c r="M4874" s="245" cm="1">
        <f t="array" ref="M4874">SUMPRODUCT(--(N4874:Q4874&lt;&gt;"")) + IF(TRIM(R4874)="",0,LEN(R4874)-LEN(SUBSTITUTE(R4874,",",""))+1)</f>
        <v>0</v>
      </c>
      <c r="N4874" s="242" t="str">
        <f>IF(AND(I4874&lt;&gt;0,I4874&lt;&gt;""),IF(TRIM(SUBSTITUTE(B4874,CHAR(160),""))="","",IF(ISNUMBER(MATCH(TRIM(SUBSTITUTE(B4874,CHAR(160),"")),'Look Up Values'!$B$2:$B$500,0)),"","Origin error")),"")</f>
        <v/>
      </c>
      <c r="O4874" s="242" t="str">
        <f>IF(AND(I4874&lt;&gt;0,I4874&lt;&gt;""),IF(C4874="","",IF(AND(ISNUMBER(--LEFT(C4874,FIND(" ",C4874&amp;" ")-1)),OR(LEN(LEFT(C4874,FIND(" ",C4874&amp;" ")-1))=6,LEN(LEFT(C4874,FIND(" ",C4874&amp;" ")-1))=7),OR(ISNUMBER(MATCH(LEFT(C4874,FIND(" ",C4874&amp;" ")-1),'Look Up Values'!$G$2:$G$1000,0)),ISNUMBER(MATCH(LEFT(C4874,FIND(" ",C4874&amp;" ")-1),'Look Up Values'!$AE$2:$AE$2000,0)))),"","EWC error")),"")</f>
        <v/>
      </c>
      <c r="P4874" s="242" t="str" cm="1">
        <f t="array" ref="P4874">IF(AND(I4874&lt;&gt;0,I4874&lt;&gt;""),IF(D4874="","",IF(ISNUMBER(MATCH(SUBSTITUTE(D4874," ",""),SUBSTITUTE('Look Up Values'!$S$2:$S$120," ",""),0)),"","D&amp;R error")),"")</f>
        <v/>
      </c>
      <c r="Q4874" s="242" t="str" cm="1">
        <f t="array" ref="Q4874">IF(AND(I4874&lt;&gt;0,I4874&lt;&gt;""),IF(G4874="","",IF(ISNUMBER(MATCH(SUBSTITUTE(G4874," ",""),SUBSTITUTE('Look Up Values'!$I$2:$I$10," ",""),0)),"","State error")),"")</f>
        <v/>
      </c>
      <c r="R4874" s="260" t="str">
        <f t="shared" si="153"/>
        <v/>
      </c>
    </row>
    <row r="4875" spans="1:18" ht="15.75">
      <c r="A4875" s="250">
        <v>4868</v>
      </c>
      <c r="B4875" s="198"/>
      <c r="C4875" s="25"/>
      <c r="D4875" s="25"/>
      <c r="E4875" s="25"/>
      <c r="F4875" s="25"/>
      <c r="G4875" s="26"/>
      <c r="H4875" s="27"/>
      <c r="I4875" s="28"/>
      <c r="J4875" s="430"/>
      <c r="K4875" s="48"/>
      <c r="L4875" s="457" t="str">
        <f t="shared" si="152"/>
        <v/>
      </c>
      <c r="M4875" s="245" cm="1">
        <f t="array" ref="M4875">SUMPRODUCT(--(N4875:Q4875&lt;&gt;"")) + IF(TRIM(R4875)="",0,LEN(R4875)-LEN(SUBSTITUTE(R4875,",",""))+1)</f>
        <v>0</v>
      </c>
      <c r="N4875" s="242" t="str">
        <f>IF(AND(I4875&lt;&gt;0,I4875&lt;&gt;""),IF(TRIM(SUBSTITUTE(B4875,CHAR(160),""))="","",IF(ISNUMBER(MATCH(TRIM(SUBSTITUTE(B4875,CHAR(160),"")),'Look Up Values'!$B$2:$B$500,0)),"","Origin error")),"")</f>
        <v/>
      </c>
      <c r="O4875" s="242" t="str">
        <f>IF(AND(I4875&lt;&gt;0,I4875&lt;&gt;""),IF(C4875="","",IF(AND(ISNUMBER(--LEFT(C4875,FIND(" ",C4875&amp;" ")-1)),OR(LEN(LEFT(C4875,FIND(" ",C4875&amp;" ")-1))=6,LEN(LEFT(C4875,FIND(" ",C4875&amp;" ")-1))=7),OR(ISNUMBER(MATCH(LEFT(C4875,FIND(" ",C4875&amp;" ")-1),'Look Up Values'!$G$2:$G$1000,0)),ISNUMBER(MATCH(LEFT(C4875,FIND(" ",C4875&amp;" ")-1),'Look Up Values'!$AE$2:$AE$2000,0)))),"","EWC error")),"")</f>
        <v/>
      </c>
      <c r="P4875" s="242" t="str" cm="1">
        <f t="array" ref="P4875">IF(AND(I4875&lt;&gt;0,I4875&lt;&gt;""),IF(D4875="","",IF(ISNUMBER(MATCH(SUBSTITUTE(D4875," ",""),SUBSTITUTE('Look Up Values'!$S$2:$S$120," ",""),0)),"","D&amp;R error")),"")</f>
        <v/>
      </c>
      <c r="Q4875" s="242" t="str" cm="1">
        <f t="array" ref="Q4875">IF(AND(I4875&lt;&gt;0,I4875&lt;&gt;""),IF(G4875="","",IF(ISNUMBER(MATCH(SUBSTITUTE(G4875," ",""),SUBSTITUTE('Look Up Values'!$I$2:$I$10," ",""),0)),"","State error")),"")</f>
        <v/>
      </c>
      <c r="R4875" s="260" t="str">
        <f t="shared" si="153"/>
        <v/>
      </c>
    </row>
    <row r="4876" spans="1:18" ht="15.75">
      <c r="A4876" s="250">
        <v>4869</v>
      </c>
      <c r="B4876" s="198"/>
      <c r="C4876" s="25"/>
      <c r="D4876" s="25"/>
      <c r="E4876" s="25"/>
      <c r="F4876" s="25"/>
      <c r="G4876" s="26"/>
      <c r="H4876" s="27"/>
      <c r="I4876" s="28"/>
      <c r="J4876" s="430"/>
      <c r="K4876" s="48"/>
      <c r="L4876" s="457" t="str">
        <f t="shared" si="152"/>
        <v/>
      </c>
      <c r="M4876" s="245" cm="1">
        <f t="array" ref="M4876">SUMPRODUCT(--(N4876:Q4876&lt;&gt;"")) + IF(TRIM(R4876)="",0,LEN(R4876)-LEN(SUBSTITUTE(R4876,",",""))+1)</f>
        <v>0</v>
      </c>
      <c r="N4876" s="242" t="str">
        <f>IF(AND(I4876&lt;&gt;0,I4876&lt;&gt;""),IF(TRIM(SUBSTITUTE(B4876,CHAR(160),""))="","",IF(ISNUMBER(MATCH(TRIM(SUBSTITUTE(B4876,CHAR(160),"")),'Look Up Values'!$B$2:$B$500,0)),"","Origin error")),"")</f>
        <v/>
      </c>
      <c r="O4876" s="242" t="str">
        <f>IF(AND(I4876&lt;&gt;0,I4876&lt;&gt;""),IF(C4876="","",IF(AND(ISNUMBER(--LEFT(C4876,FIND(" ",C4876&amp;" ")-1)),OR(LEN(LEFT(C4876,FIND(" ",C4876&amp;" ")-1))=6,LEN(LEFT(C4876,FIND(" ",C4876&amp;" ")-1))=7),OR(ISNUMBER(MATCH(LEFT(C4876,FIND(" ",C4876&amp;" ")-1),'Look Up Values'!$G$2:$G$1000,0)),ISNUMBER(MATCH(LEFT(C4876,FIND(" ",C4876&amp;" ")-1),'Look Up Values'!$AE$2:$AE$2000,0)))),"","EWC error")),"")</f>
        <v/>
      </c>
      <c r="P4876" s="242" t="str" cm="1">
        <f t="array" ref="P4876">IF(AND(I4876&lt;&gt;0,I4876&lt;&gt;""),IF(D4876="","",IF(ISNUMBER(MATCH(SUBSTITUTE(D4876," ",""),SUBSTITUTE('Look Up Values'!$S$2:$S$120," ",""),0)),"","D&amp;R error")),"")</f>
        <v/>
      </c>
      <c r="Q4876" s="242" t="str" cm="1">
        <f t="array" ref="Q4876">IF(AND(I4876&lt;&gt;0,I4876&lt;&gt;""),IF(G4876="","",IF(ISNUMBER(MATCH(SUBSTITUTE(G4876," ",""),SUBSTITUTE('Look Up Values'!$I$2:$I$10," ",""),0)),"","State error")),"")</f>
        <v/>
      </c>
      <c r="R4876" s="260" t="str">
        <f t="shared" si="153"/>
        <v/>
      </c>
    </row>
    <row r="4877" spans="1:18" ht="15.75">
      <c r="A4877" s="250">
        <v>4870</v>
      </c>
      <c r="B4877" s="198"/>
      <c r="C4877" s="25"/>
      <c r="D4877" s="25"/>
      <c r="E4877" s="25"/>
      <c r="F4877" s="25"/>
      <c r="G4877" s="26"/>
      <c r="H4877" s="27"/>
      <c r="I4877" s="28"/>
      <c r="J4877" s="430"/>
      <c r="K4877" s="48"/>
      <c r="L4877" s="457" t="str">
        <f t="shared" si="152"/>
        <v/>
      </c>
      <c r="M4877" s="245" cm="1">
        <f t="array" ref="M4877">SUMPRODUCT(--(N4877:Q4877&lt;&gt;"")) + IF(TRIM(R4877)="",0,LEN(R4877)-LEN(SUBSTITUTE(R4877,",",""))+1)</f>
        <v>0</v>
      </c>
      <c r="N4877" s="242" t="str">
        <f>IF(AND(I4877&lt;&gt;0,I4877&lt;&gt;""),IF(TRIM(SUBSTITUTE(B4877,CHAR(160),""))="","",IF(ISNUMBER(MATCH(TRIM(SUBSTITUTE(B4877,CHAR(160),"")),'Look Up Values'!$B$2:$B$500,0)),"","Origin error")),"")</f>
        <v/>
      </c>
      <c r="O4877" s="242" t="str">
        <f>IF(AND(I4877&lt;&gt;0,I4877&lt;&gt;""),IF(C4877="","",IF(AND(ISNUMBER(--LEFT(C4877,FIND(" ",C4877&amp;" ")-1)),OR(LEN(LEFT(C4877,FIND(" ",C4877&amp;" ")-1))=6,LEN(LEFT(C4877,FIND(" ",C4877&amp;" ")-1))=7),OR(ISNUMBER(MATCH(LEFT(C4877,FIND(" ",C4877&amp;" ")-1),'Look Up Values'!$G$2:$G$1000,0)),ISNUMBER(MATCH(LEFT(C4877,FIND(" ",C4877&amp;" ")-1),'Look Up Values'!$AE$2:$AE$2000,0)))),"","EWC error")),"")</f>
        <v/>
      </c>
      <c r="P4877" s="242" t="str" cm="1">
        <f t="array" ref="P4877">IF(AND(I4877&lt;&gt;0,I4877&lt;&gt;""),IF(D4877="","",IF(ISNUMBER(MATCH(SUBSTITUTE(D4877," ",""),SUBSTITUTE('Look Up Values'!$S$2:$S$120," ",""),0)),"","D&amp;R error")),"")</f>
        <v/>
      </c>
      <c r="Q4877" s="242" t="str" cm="1">
        <f t="array" ref="Q4877">IF(AND(I4877&lt;&gt;0,I4877&lt;&gt;""),IF(G4877="","",IF(ISNUMBER(MATCH(SUBSTITUTE(G4877," ",""),SUBSTITUTE('Look Up Values'!$I$2:$I$10," ",""),0)),"","State error")),"")</f>
        <v/>
      </c>
      <c r="R4877" s="260" t="str">
        <f t="shared" si="153"/>
        <v/>
      </c>
    </row>
    <row r="4878" spans="1:18" ht="15.75">
      <c r="A4878" s="250">
        <v>4871</v>
      </c>
      <c r="B4878" s="198"/>
      <c r="C4878" s="25"/>
      <c r="D4878" s="25"/>
      <c r="E4878" s="25"/>
      <c r="F4878" s="25"/>
      <c r="G4878" s="26"/>
      <c r="H4878" s="27"/>
      <c r="I4878" s="28"/>
      <c r="J4878" s="430"/>
      <c r="K4878" s="48"/>
      <c r="L4878" s="457" t="str">
        <f t="shared" si="152"/>
        <v/>
      </c>
      <c r="M4878" s="245" cm="1">
        <f t="array" ref="M4878">SUMPRODUCT(--(N4878:Q4878&lt;&gt;"")) + IF(TRIM(R4878)="",0,LEN(R4878)-LEN(SUBSTITUTE(R4878,",",""))+1)</f>
        <v>0</v>
      </c>
      <c r="N4878" s="242" t="str">
        <f>IF(AND(I4878&lt;&gt;0,I4878&lt;&gt;""),IF(TRIM(SUBSTITUTE(B4878,CHAR(160),""))="","",IF(ISNUMBER(MATCH(TRIM(SUBSTITUTE(B4878,CHAR(160),"")),'Look Up Values'!$B$2:$B$500,0)),"","Origin error")),"")</f>
        <v/>
      </c>
      <c r="O4878" s="242" t="str">
        <f>IF(AND(I4878&lt;&gt;0,I4878&lt;&gt;""),IF(C4878="","",IF(AND(ISNUMBER(--LEFT(C4878,FIND(" ",C4878&amp;" ")-1)),OR(LEN(LEFT(C4878,FIND(" ",C4878&amp;" ")-1))=6,LEN(LEFT(C4878,FIND(" ",C4878&amp;" ")-1))=7),OR(ISNUMBER(MATCH(LEFT(C4878,FIND(" ",C4878&amp;" ")-1),'Look Up Values'!$G$2:$G$1000,0)),ISNUMBER(MATCH(LEFT(C4878,FIND(" ",C4878&amp;" ")-1),'Look Up Values'!$AE$2:$AE$2000,0)))),"","EWC error")),"")</f>
        <v/>
      </c>
      <c r="P4878" s="242" t="str" cm="1">
        <f t="array" ref="P4878">IF(AND(I4878&lt;&gt;0,I4878&lt;&gt;""),IF(D4878="","",IF(ISNUMBER(MATCH(SUBSTITUTE(D4878," ",""),SUBSTITUTE('Look Up Values'!$S$2:$S$120," ",""),0)),"","D&amp;R error")),"")</f>
        <v/>
      </c>
      <c r="Q4878" s="242" t="str" cm="1">
        <f t="array" ref="Q4878">IF(AND(I4878&lt;&gt;0,I4878&lt;&gt;""),IF(G4878="","",IF(ISNUMBER(MATCH(SUBSTITUTE(G4878," ",""),SUBSTITUTE('Look Up Values'!$I$2:$I$10," ",""),0)),"","State error")),"")</f>
        <v/>
      </c>
      <c r="R4878" s="260" t="str">
        <f t="shared" si="153"/>
        <v/>
      </c>
    </row>
    <row r="4879" spans="1:18" ht="15.75">
      <c r="A4879" s="250">
        <v>4872</v>
      </c>
      <c r="B4879" s="198"/>
      <c r="C4879" s="25"/>
      <c r="D4879" s="25"/>
      <c r="E4879" s="25"/>
      <c r="F4879" s="25"/>
      <c r="G4879" s="26"/>
      <c r="H4879" s="27"/>
      <c r="I4879" s="28"/>
      <c r="J4879" s="430"/>
      <c r="K4879" s="48"/>
      <c r="L4879" s="457" t="str">
        <f t="shared" si="152"/>
        <v/>
      </c>
      <c r="M4879" s="245" cm="1">
        <f t="array" ref="M4879">SUMPRODUCT(--(N4879:Q4879&lt;&gt;"")) + IF(TRIM(R4879)="",0,LEN(R4879)-LEN(SUBSTITUTE(R4879,",",""))+1)</f>
        <v>0</v>
      </c>
      <c r="N4879" s="242" t="str">
        <f>IF(AND(I4879&lt;&gt;0,I4879&lt;&gt;""),IF(TRIM(SUBSTITUTE(B4879,CHAR(160),""))="","",IF(ISNUMBER(MATCH(TRIM(SUBSTITUTE(B4879,CHAR(160),"")),'Look Up Values'!$B$2:$B$500,0)),"","Origin error")),"")</f>
        <v/>
      </c>
      <c r="O4879" s="242" t="str">
        <f>IF(AND(I4879&lt;&gt;0,I4879&lt;&gt;""),IF(C4879="","",IF(AND(ISNUMBER(--LEFT(C4879,FIND(" ",C4879&amp;" ")-1)),OR(LEN(LEFT(C4879,FIND(" ",C4879&amp;" ")-1))=6,LEN(LEFT(C4879,FIND(" ",C4879&amp;" ")-1))=7),OR(ISNUMBER(MATCH(LEFT(C4879,FIND(" ",C4879&amp;" ")-1),'Look Up Values'!$G$2:$G$1000,0)),ISNUMBER(MATCH(LEFT(C4879,FIND(" ",C4879&amp;" ")-1),'Look Up Values'!$AE$2:$AE$2000,0)))),"","EWC error")),"")</f>
        <v/>
      </c>
      <c r="P4879" s="242" t="str" cm="1">
        <f t="array" ref="P4879">IF(AND(I4879&lt;&gt;0,I4879&lt;&gt;""),IF(D4879="","",IF(ISNUMBER(MATCH(SUBSTITUTE(D4879," ",""),SUBSTITUTE('Look Up Values'!$S$2:$S$120," ",""),0)),"","D&amp;R error")),"")</f>
        <v/>
      </c>
      <c r="Q4879" s="242" t="str" cm="1">
        <f t="array" ref="Q4879">IF(AND(I4879&lt;&gt;0,I4879&lt;&gt;""),IF(G4879="","",IF(ISNUMBER(MATCH(SUBSTITUTE(G4879," ",""),SUBSTITUTE('Look Up Values'!$I$2:$I$10," ",""),0)),"","State error")),"")</f>
        <v/>
      </c>
      <c r="R4879" s="260" t="str">
        <f t="shared" si="153"/>
        <v/>
      </c>
    </row>
    <row r="4880" spans="1:18" ht="15.75">
      <c r="A4880" s="250">
        <v>4873</v>
      </c>
      <c r="B4880" s="198"/>
      <c r="C4880" s="25"/>
      <c r="D4880" s="25"/>
      <c r="E4880" s="25"/>
      <c r="F4880" s="25"/>
      <c r="G4880" s="26"/>
      <c r="H4880" s="27"/>
      <c r="I4880" s="28"/>
      <c r="J4880" s="430"/>
      <c r="K4880" s="48"/>
      <c r="L4880" s="457" t="str">
        <f t="shared" si="152"/>
        <v/>
      </c>
      <c r="M4880" s="245" cm="1">
        <f t="array" ref="M4880">SUMPRODUCT(--(N4880:Q4880&lt;&gt;"")) + IF(TRIM(R4880)="",0,LEN(R4880)-LEN(SUBSTITUTE(R4880,",",""))+1)</f>
        <v>0</v>
      </c>
      <c r="N4880" s="242" t="str">
        <f>IF(AND(I4880&lt;&gt;0,I4880&lt;&gt;""),IF(TRIM(SUBSTITUTE(B4880,CHAR(160),""))="","",IF(ISNUMBER(MATCH(TRIM(SUBSTITUTE(B4880,CHAR(160),"")),'Look Up Values'!$B$2:$B$500,0)),"","Origin error")),"")</f>
        <v/>
      </c>
      <c r="O4880" s="242" t="str">
        <f>IF(AND(I4880&lt;&gt;0,I4880&lt;&gt;""),IF(C4880="","",IF(AND(ISNUMBER(--LEFT(C4880,FIND(" ",C4880&amp;" ")-1)),OR(LEN(LEFT(C4880,FIND(" ",C4880&amp;" ")-1))=6,LEN(LEFT(C4880,FIND(" ",C4880&amp;" ")-1))=7),OR(ISNUMBER(MATCH(LEFT(C4880,FIND(" ",C4880&amp;" ")-1),'Look Up Values'!$G$2:$G$1000,0)),ISNUMBER(MATCH(LEFT(C4880,FIND(" ",C4880&amp;" ")-1),'Look Up Values'!$AE$2:$AE$2000,0)))),"","EWC error")),"")</f>
        <v/>
      </c>
      <c r="P4880" s="242" t="str" cm="1">
        <f t="array" ref="P4880">IF(AND(I4880&lt;&gt;0,I4880&lt;&gt;""),IF(D4880="","",IF(ISNUMBER(MATCH(SUBSTITUTE(D4880," ",""),SUBSTITUTE('Look Up Values'!$S$2:$S$120," ",""),0)),"","D&amp;R error")),"")</f>
        <v/>
      </c>
      <c r="Q4880" s="242" t="str" cm="1">
        <f t="array" ref="Q4880">IF(AND(I4880&lt;&gt;0,I4880&lt;&gt;""),IF(G4880="","",IF(ISNUMBER(MATCH(SUBSTITUTE(G4880," ",""),SUBSTITUTE('Look Up Values'!$I$2:$I$10," ",""),0)),"","State error")),"")</f>
        <v/>
      </c>
      <c r="R4880" s="260" t="str">
        <f t="shared" si="153"/>
        <v/>
      </c>
    </row>
    <row r="4881" spans="1:18" ht="15.75">
      <c r="A4881" s="250">
        <v>4874</v>
      </c>
      <c r="B4881" s="198"/>
      <c r="C4881" s="25"/>
      <c r="D4881" s="25"/>
      <c r="E4881" s="25"/>
      <c r="F4881" s="25"/>
      <c r="G4881" s="26"/>
      <c r="H4881" s="27"/>
      <c r="I4881" s="28"/>
      <c r="J4881" s="430"/>
      <c r="K4881" s="48"/>
      <c r="L4881" s="457" t="str">
        <f t="shared" si="152"/>
        <v/>
      </c>
      <c r="M4881" s="245" cm="1">
        <f t="array" ref="M4881">SUMPRODUCT(--(N4881:Q4881&lt;&gt;"")) + IF(TRIM(R4881)="",0,LEN(R4881)-LEN(SUBSTITUTE(R4881,",",""))+1)</f>
        <v>0</v>
      </c>
      <c r="N4881" s="242" t="str">
        <f>IF(AND(I4881&lt;&gt;0,I4881&lt;&gt;""),IF(TRIM(SUBSTITUTE(B4881,CHAR(160),""))="","",IF(ISNUMBER(MATCH(TRIM(SUBSTITUTE(B4881,CHAR(160),"")),'Look Up Values'!$B$2:$B$500,0)),"","Origin error")),"")</f>
        <v/>
      </c>
      <c r="O4881" s="242" t="str">
        <f>IF(AND(I4881&lt;&gt;0,I4881&lt;&gt;""),IF(C4881="","",IF(AND(ISNUMBER(--LEFT(C4881,FIND(" ",C4881&amp;" ")-1)),OR(LEN(LEFT(C4881,FIND(" ",C4881&amp;" ")-1))=6,LEN(LEFT(C4881,FIND(" ",C4881&amp;" ")-1))=7),OR(ISNUMBER(MATCH(LEFT(C4881,FIND(" ",C4881&amp;" ")-1),'Look Up Values'!$G$2:$G$1000,0)),ISNUMBER(MATCH(LEFT(C4881,FIND(" ",C4881&amp;" ")-1),'Look Up Values'!$AE$2:$AE$2000,0)))),"","EWC error")),"")</f>
        <v/>
      </c>
      <c r="P4881" s="242" t="str" cm="1">
        <f t="array" ref="P4881">IF(AND(I4881&lt;&gt;0,I4881&lt;&gt;""),IF(D4881="","",IF(ISNUMBER(MATCH(SUBSTITUTE(D4881," ",""),SUBSTITUTE('Look Up Values'!$S$2:$S$120," ",""),0)),"","D&amp;R error")),"")</f>
        <v/>
      </c>
      <c r="Q4881" s="242" t="str" cm="1">
        <f t="array" ref="Q4881">IF(AND(I4881&lt;&gt;0,I4881&lt;&gt;""),IF(G4881="","",IF(ISNUMBER(MATCH(SUBSTITUTE(G4881," ",""),SUBSTITUTE('Look Up Values'!$I$2:$I$10," ",""),0)),"","State error")),"")</f>
        <v/>
      </c>
      <c r="R4881" s="260" t="str">
        <f t="shared" si="153"/>
        <v/>
      </c>
    </row>
    <row r="4882" spans="1:18" ht="15.75">
      <c r="A4882" s="250">
        <v>4875</v>
      </c>
      <c r="B4882" s="198"/>
      <c r="C4882" s="25"/>
      <c r="D4882" s="25"/>
      <c r="E4882" s="25"/>
      <c r="F4882" s="25"/>
      <c r="G4882" s="26"/>
      <c r="H4882" s="27"/>
      <c r="I4882" s="28"/>
      <c r="J4882" s="430"/>
      <c r="K4882" s="48"/>
      <c r="L4882" s="457" t="str">
        <f t="shared" si="152"/>
        <v/>
      </c>
      <c r="M4882" s="245" cm="1">
        <f t="array" ref="M4882">SUMPRODUCT(--(N4882:Q4882&lt;&gt;"")) + IF(TRIM(R4882)="",0,LEN(R4882)-LEN(SUBSTITUTE(R4882,",",""))+1)</f>
        <v>0</v>
      </c>
      <c r="N4882" s="242" t="str">
        <f>IF(AND(I4882&lt;&gt;0,I4882&lt;&gt;""),IF(TRIM(SUBSTITUTE(B4882,CHAR(160),""))="","",IF(ISNUMBER(MATCH(TRIM(SUBSTITUTE(B4882,CHAR(160),"")),'Look Up Values'!$B$2:$B$500,0)),"","Origin error")),"")</f>
        <v/>
      </c>
      <c r="O4882" s="242" t="str">
        <f>IF(AND(I4882&lt;&gt;0,I4882&lt;&gt;""),IF(C4882="","",IF(AND(ISNUMBER(--LEFT(C4882,FIND(" ",C4882&amp;" ")-1)),OR(LEN(LEFT(C4882,FIND(" ",C4882&amp;" ")-1))=6,LEN(LEFT(C4882,FIND(" ",C4882&amp;" ")-1))=7),OR(ISNUMBER(MATCH(LEFT(C4882,FIND(" ",C4882&amp;" ")-1),'Look Up Values'!$G$2:$G$1000,0)),ISNUMBER(MATCH(LEFT(C4882,FIND(" ",C4882&amp;" ")-1),'Look Up Values'!$AE$2:$AE$2000,0)))),"","EWC error")),"")</f>
        <v/>
      </c>
      <c r="P4882" s="242" t="str" cm="1">
        <f t="array" ref="P4882">IF(AND(I4882&lt;&gt;0,I4882&lt;&gt;""),IF(D4882="","",IF(ISNUMBER(MATCH(SUBSTITUTE(D4882," ",""),SUBSTITUTE('Look Up Values'!$S$2:$S$120," ",""),0)),"","D&amp;R error")),"")</f>
        <v/>
      </c>
      <c r="Q4882" s="242" t="str" cm="1">
        <f t="array" ref="Q4882">IF(AND(I4882&lt;&gt;0,I4882&lt;&gt;""),IF(G4882="","",IF(ISNUMBER(MATCH(SUBSTITUTE(G4882," ",""),SUBSTITUTE('Look Up Values'!$I$2:$I$10," ",""),0)),"","State error")),"")</f>
        <v/>
      </c>
      <c r="R4882" s="260" t="str">
        <f t="shared" si="153"/>
        <v/>
      </c>
    </row>
    <row r="4883" spans="1:18" ht="15.75">
      <c r="A4883" s="250">
        <v>4876</v>
      </c>
      <c r="B4883" s="198"/>
      <c r="C4883" s="25"/>
      <c r="D4883" s="25"/>
      <c r="E4883" s="25"/>
      <c r="F4883" s="25"/>
      <c r="G4883" s="26"/>
      <c r="H4883" s="27"/>
      <c r="I4883" s="28"/>
      <c r="J4883" s="430"/>
      <c r="K4883" s="48"/>
      <c r="L4883" s="457" t="str">
        <f t="shared" si="152"/>
        <v/>
      </c>
      <c r="M4883" s="245" cm="1">
        <f t="array" ref="M4883">SUMPRODUCT(--(N4883:Q4883&lt;&gt;"")) + IF(TRIM(R4883)="",0,LEN(R4883)-LEN(SUBSTITUTE(R4883,",",""))+1)</f>
        <v>0</v>
      </c>
      <c r="N4883" s="242" t="str">
        <f>IF(AND(I4883&lt;&gt;0,I4883&lt;&gt;""),IF(TRIM(SUBSTITUTE(B4883,CHAR(160),""))="","",IF(ISNUMBER(MATCH(TRIM(SUBSTITUTE(B4883,CHAR(160),"")),'Look Up Values'!$B$2:$B$500,0)),"","Origin error")),"")</f>
        <v/>
      </c>
      <c r="O4883" s="242" t="str">
        <f>IF(AND(I4883&lt;&gt;0,I4883&lt;&gt;""),IF(C4883="","",IF(AND(ISNUMBER(--LEFT(C4883,FIND(" ",C4883&amp;" ")-1)),OR(LEN(LEFT(C4883,FIND(" ",C4883&amp;" ")-1))=6,LEN(LEFT(C4883,FIND(" ",C4883&amp;" ")-1))=7),OR(ISNUMBER(MATCH(LEFT(C4883,FIND(" ",C4883&amp;" ")-1),'Look Up Values'!$G$2:$G$1000,0)),ISNUMBER(MATCH(LEFT(C4883,FIND(" ",C4883&amp;" ")-1),'Look Up Values'!$AE$2:$AE$2000,0)))),"","EWC error")),"")</f>
        <v/>
      </c>
      <c r="P4883" s="242" t="str" cm="1">
        <f t="array" ref="P4883">IF(AND(I4883&lt;&gt;0,I4883&lt;&gt;""),IF(D4883="","",IF(ISNUMBER(MATCH(SUBSTITUTE(D4883," ",""),SUBSTITUTE('Look Up Values'!$S$2:$S$120," ",""),0)),"","D&amp;R error")),"")</f>
        <v/>
      </c>
      <c r="Q4883" s="242" t="str" cm="1">
        <f t="array" ref="Q4883">IF(AND(I4883&lt;&gt;0,I4883&lt;&gt;""),IF(G4883="","",IF(ISNUMBER(MATCH(SUBSTITUTE(G4883," ",""),SUBSTITUTE('Look Up Values'!$I$2:$I$10," ",""),0)),"","State error")),"")</f>
        <v/>
      </c>
      <c r="R4883" s="260" t="str">
        <f t="shared" si="153"/>
        <v/>
      </c>
    </row>
    <row r="4884" spans="1:18" ht="15.75">
      <c r="A4884" s="250">
        <v>4877</v>
      </c>
      <c r="B4884" s="198"/>
      <c r="C4884" s="25"/>
      <c r="D4884" s="25"/>
      <c r="E4884" s="25"/>
      <c r="F4884" s="25"/>
      <c r="G4884" s="26"/>
      <c r="H4884" s="27"/>
      <c r="I4884" s="28"/>
      <c r="J4884" s="430"/>
      <c r="K4884" s="48"/>
      <c r="L4884" s="457" t="str">
        <f t="shared" si="152"/>
        <v/>
      </c>
      <c r="M4884" s="245" cm="1">
        <f t="array" ref="M4884">SUMPRODUCT(--(N4884:Q4884&lt;&gt;"")) + IF(TRIM(R4884)="",0,LEN(R4884)-LEN(SUBSTITUTE(R4884,",",""))+1)</f>
        <v>0</v>
      </c>
      <c r="N4884" s="242" t="str">
        <f>IF(AND(I4884&lt;&gt;0,I4884&lt;&gt;""),IF(TRIM(SUBSTITUTE(B4884,CHAR(160),""))="","",IF(ISNUMBER(MATCH(TRIM(SUBSTITUTE(B4884,CHAR(160),"")),'Look Up Values'!$B$2:$B$500,0)),"","Origin error")),"")</f>
        <v/>
      </c>
      <c r="O4884" s="242" t="str">
        <f>IF(AND(I4884&lt;&gt;0,I4884&lt;&gt;""),IF(C4884="","",IF(AND(ISNUMBER(--LEFT(C4884,FIND(" ",C4884&amp;" ")-1)),OR(LEN(LEFT(C4884,FIND(" ",C4884&amp;" ")-1))=6,LEN(LEFT(C4884,FIND(" ",C4884&amp;" ")-1))=7),OR(ISNUMBER(MATCH(LEFT(C4884,FIND(" ",C4884&amp;" ")-1),'Look Up Values'!$G$2:$G$1000,0)),ISNUMBER(MATCH(LEFT(C4884,FIND(" ",C4884&amp;" ")-1),'Look Up Values'!$AE$2:$AE$2000,0)))),"","EWC error")),"")</f>
        <v/>
      </c>
      <c r="P4884" s="242" t="str" cm="1">
        <f t="array" ref="P4884">IF(AND(I4884&lt;&gt;0,I4884&lt;&gt;""),IF(D4884="","",IF(ISNUMBER(MATCH(SUBSTITUTE(D4884," ",""),SUBSTITUTE('Look Up Values'!$S$2:$S$120," ",""),0)),"","D&amp;R error")),"")</f>
        <v/>
      </c>
      <c r="Q4884" s="242" t="str" cm="1">
        <f t="array" ref="Q4884">IF(AND(I4884&lt;&gt;0,I4884&lt;&gt;""),IF(G4884="","",IF(ISNUMBER(MATCH(SUBSTITUTE(G4884," ",""),SUBSTITUTE('Look Up Values'!$I$2:$I$10," ",""),0)),"","State error")),"")</f>
        <v/>
      </c>
      <c r="R4884" s="260" t="str">
        <f t="shared" si="153"/>
        <v/>
      </c>
    </row>
    <row r="4885" spans="1:18" ht="15.75">
      <c r="A4885" s="250">
        <v>4878</v>
      </c>
      <c r="B4885" s="198"/>
      <c r="C4885" s="25"/>
      <c r="D4885" s="25"/>
      <c r="E4885" s="25"/>
      <c r="F4885" s="25"/>
      <c r="G4885" s="26"/>
      <c r="H4885" s="27"/>
      <c r="I4885" s="28"/>
      <c r="J4885" s="430"/>
      <c r="K4885" s="48"/>
      <c r="L4885" s="457" t="str">
        <f t="shared" si="152"/>
        <v/>
      </c>
      <c r="M4885" s="245" cm="1">
        <f t="array" ref="M4885">SUMPRODUCT(--(N4885:Q4885&lt;&gt;"")) + IF(TRIM(R4885)="",0,LEN(R4885)-LEN(SUBSTITUTE(R4885,",",""))+1)</f>
        <v>0</v>
      </c>
      <c r="N4885" s="242" t="str">
        <f>IF(AND(I4885&lt;&gt;0,I4885&lt;&gt;""),IF(TRIM(SUBSTITUTE(B4885,CHAR(160),""))="","",IF(ISNUMBER(MATCH(TRIM(SUBSTITUTE(B4885,CHAR(160),"")),'Look Up Values'!$B$2:$B$500,0)),"","Origin error")),"")</f>
        <v/>
      </c>
      <c r="O4885" s="242" t="str">
        <f>IF(AND(I4885&lt;&gt;0,I4885&lt;&gt;""),IF(C4885="","",IF(AND(ISNUMBER(--LEFT(C4885,FIND(" ",C4885&amp;" ")-1)),OR(LEN(LEFT(C4885,FIND(" ",C4885&amp;" ")-1))=6,LEN(LEFT(C4885,FIND(" ",C4885&amp;" ")-1))=7),OR(ISNUMBER(MATCH(LEFT(C4885,FIND(" ",C4885&amp;" ")-1),'Look Up Values'!$G$2:$G$1000,0)),ISNUMBER(MATCH(LEFT(C4885,FIND(" ",C4885&amp;" ")-1),'Look Up Values'!$AE$2:$AE$2000,0)))),"","EWC error")),"")</f>
        <v/>
      </c>
      <c r="P4885" s="242" t="str" cm="1">
        <f t="array" ref="P4885">IF(AND(I4885&lt;&gt;0,I4885&lt;&gt;""),IF(D4885="","",IF(ISNUMBER(MATCH(SUBSTITUTE(D4885," ",""),SUBSTITUTE('Look Up Values'!$S$2:$S$120," ",""),0)),"","D&amp;R error")),"")</f>
        <v/>
      </c>
      <c r="Q4885" s="242" t="str" cm="1">
        <f t="array" ref="Q4885">IF(AND(I4885&lt;&gt;0,I4885&lt;&gt;""),IF(G4885="","",IF(ISNUMBER(MATCH(SUBSTITUTE(G4885," ",""),SUBSTITUTE('Look Up Values'!$I$2:$I$10," ",""),0)),"","State error")),"")</f>
        <v/>
      </c>
      <c r="R4885" s="260" t="str">
        <f t="shared" si="153"/>
        <v/>
      </c>
    </row>
    <row r="4886" spans="1:18" ht="15.75">
      <c r="A4886" s="250">
        <v>4879</v>
      </c>
      <c r="B4886" s="198"/>
      <c r="C4886" s="25"/>
      <c r="D4886" s="25"/>
      <c r="E4886" s="25"/>
      <c r="F4886" s="25"/>
      <c r="G4886" s="26"/>
      <c r="H4886" s="27"/>
      <c r="I4886" s="28"/>
      <c r="J4886" s="430"/>
      <c r="K4886" s="48"/>
      <c r="L4886" s="457" t="str">
        <f t="shared" si="152"/>
        <v/>
      </c>
      <c r="M4886" s="245" cm="1">
        <f t="array" ref="M4886">SUMPRODUCT(--(N4886:Q4886&lt;&gt;"")) + IF(TRIM(R4886)="",0,LEN(R4886)-LEN(SUBSTITUTE(R4886,",",""))+1)</f>
        <v>0</v>
      </c>
      <c r="N4886" s="242" t="str">
        <f>IF(AND(I4886&lt;&gt;0,I4886&lt;&gt;""),IF(TRIM(SUBSTITUTE(B4886,CHAR(160),""))="","",IF(ISNUMBER(MATCH(TRIM(SUBSTITUTE(B4886,CHAR(160),"")),'Look Up Values'!$B$2:$B$500,0)),"","Origin error")),"")</f>
        <v/>
      </c>
      <c r="O4886" s="242" t="str">
        <f>IF(AND(I4886&lt;&gt;0,I4886&lt;&gt;""),IF(C4886="","",IF(AND(ISNUMBER(--LEFT(C4886,FIND(" ",C4886&amp;" ")-1)),OR(LEN(LEFT(C4886,FIND(" ",C4886&amp;" ")-1))=6,LEN(LEFT(C4886,FIND(" ",C4886&amp;" ")-1))=7),OR(ISNUMBER(MATCH(LEFT(C4886,FIND(" ",C4886&amp;" ")-1),'Look Up Values'!$G$2:$G$1000,0)),ISNUMBER(MATCH(LEFT(C4886,FIND(" ",C4886&amp;" ")-1),'Look Up Values'!$AE$2:$AE$2000,0)))),"","EWC error")),"")</f>
        <v/>
      </c>
      <c r="P4886" s="242" t="str" cm="1">
        <f t="array" ref="P4886">IF(AND(I4886&lt;&gt;0,I4886&lt;&gt;""),IF(D4886="","",IF(ISNUMBER(MATCH(SUBSTITUTE(D4886," ",""),SUBSTITUTE('Look Up Values'!$S$2:$S$120," ",""),0)),"","D&amp;R error")),"")</f>
        <v/>
      </c>
      <c r="Q4886" s="242" t="str" cm="1">
        <f t="array" ref="Q4886">IF(AND(I4886&lt;&gt;0,I4886&lt;&gt;""),IF(G4886="","",IF(ISNUMBER(MATCH(SUBSTITUTE(G4886," ",""),SUBSTITUTE('Look Up Values'!$I$2:$I$10," ",""),0)),"","State error")),"")</f>
        <v/>
      </c>
      <c r="R4886" s="260" t="str">
        <f t="shared" si="153"/>
        <v/>
      </c>
    </row>
    <row r="4887" spans="1:18" ht="15.75">
      <c r="A4887" s="250">
        <v>4880</v>
      </c>
      <c r="B4887" s="198"/>
      <c r="C4887" s="25"/>
      <c r="D4887" s="25"/>
      <c r="E4887" s="25"/>
      <c r="F4887" s="25"/>
      <c r="G4887" s="26"/>
      <c r="H4887" s="27"/>
      <c r="I4887" s="28"/>
      <c r="J4887" s="430"/>
      <c r="K4887" s="48"/>
      <c r="L4887" s="457" t="str">
        <f t="shared" si="152"/>
        <v/>
      </c>
      <c r="M4887" s="245" cm="1">
        <f t="array" ref="M4887">SUMPRODUCT(--(N4887:Q4887&lt;&gt;"")) + IF(TRIM(R4887)="",0,LEN(R4887)-LEN(SUBSTITUTE(R4887,",",""))+1)</f>
        <v>0</v>
      </c>
      <c r="N4887" s="242" t="str">
        <f>IF(AND(I4887&lt;&gt;0,I4887&lt;&gt;""),IF(TRIM(SUBSTITUTE(B4887,CHAR(160),""))="","",IF(ISNUMBER(MATCH(TRIM(SUBSTITUTE(B4887,CHAR(160),"")),'Look Up Values'!$B$2:$B$500,0)),"","Origin error")),"")</f>
        <v/>
      </c>
      <c r="O4887" s="242" t="str">
        <f>IF(AND(I4887&lt;&gt;0,I4887&lt;&gt;""),IF(C4887="","",IF(AND(ISNUMBER(--LEFT(C4887,FIND(" ",C4887&amp;" ")-1)),OR(LEN(LEFT(C4887,FIND(" ",C4887&amp;" ")-1))=6,LEN(LEFT(C4887,FIND(" ",C4887&amp;" ")-1))=7),OR(ISNUMBER(MATCH(LEFT(C4887,FIND(" ",C4887&amp;" ")-1),'Look Up Values'!$G$2:$G$1000,0)),ISNUMBER(MATCH(LEFT(C4887,FIND(" ",C4887&amp;" ")-1),'Look Up Values'!$AE$2:$AE$2000,0)))),"","EWC error")),"")</f>
        <v/>
      </c>
      <c r="P4887" s="242" t="str" cm="1">
        <f t="array" ref="P4887">IF(AND(I4887&lt;&gt;0,I4887&lt;&gt;""),IF(D4887="","",IF(ISNUMBER(MATCH(SUBSTITUTE(D4887," ",""),SUBSTITUTE('Look Up Values'!$S$2:$S$120," ",""),0)),"","D&amp;R error")),"")</f>
        <v/>
      </c>
      <c r="Q4887" s="242" t="str" cm="1">
        <f t="array" ref="Q4887">IF(AND(I4887&lt;&gt;0,I4887&lt;&gt;""),IF(G4887="","",IF(ISNUMBER(MATCH(SUBSTITUTE(G4887," ",""),SUBSTITUTE('Look Up Values'!$I$2:$I$10," ",""),0)),"","State error")),"")</f>
        <v/>
      </c>
      <c r="R4887" s="260" t="str">
        <f t="shared" si="153"/>
        <v/>
      </c>
    </row>
    <row r="4888" spans="1:18" ht="15.75">
      <c r="A4888" s="250">
        <v>4881</v>
      </c>
      <c r="B4888" s="198"/>
      <c r="C4888" s="25"/>
      <c r="D4888" s="25"/>
      <c r="E4888" s="25"/>
      <c r="F4888" s="25"/>
      <c r="G4888" s="26"/>
      <c r="H4888" s="27"/>
      <c r="I4888" s="28"/>
      <c r="J4888" s="430"/>
      <c r="K4888" s="48"/>
      <c r="L4888" s="457" t="str">
        <f t="shared" si="152"/>
        <v/>
      </c>
      <c r="M4888" s="245" cm="1">
        <f t="array" ref="M4888">SUMPRODUCT(--(N4888:Q4888&lt;&gt;"")) + IF(TRIM(R4888)="",0,LEN(R4888)-LEN(SUBSTITUTE(R4888,",",""))+1)</f>
        <v>0</v>
      </c>
      <c r="N4888" s="242" t="str">
        <f>IF(AND(I4888&lt;&gt;0,I4888&lt;&gt;""),IF(TRIM(SUBSTITUTE(B4888,CHAR(160),""))="","",IF(ISNUMBER(MATCH(TRIM(SUBSTITUTE(B4888,CHAR(160),"")),'Look Up Values'!$B$2:$B$500,0)),"","Origin error")),"")</f>
        <v/>
      </c>
      <c r="O4888" s="242" t="str">
        <f>IF(AND(I4888&lt;&gt;0,I4888&lt;&gt;""),IF(C4888="","",IF(AND(ISNUMBER(--LEFT(C4888,FIND(" ",C4888&amp;" ")-1)),OR(LEN(LEFT(C4888,FIND(" ",C4888&amp;" ")-1))=6,LEN(LEFT(C4888,FIND(" ",C4888&amp;" ")-1))=7),OR(ISNUMBER(MATCH(LEFT(C4888,FIND(" ",C4888&amp;" ")-1),'Look Up Values'!$G$2:$G$1000,0)),ISNUMBER(MATCH(LEFT(C4888,FIND(" ",C4888&amp;" ")-1),'Look Up Values'!$AE$2:$AE$2000,0)))),"","EWC error")),"")</f>
        <v/>
      </c>
      <c r="P4888" s="242" t="str" cm="1">
        <f t="array" ref="P4888">IF(AND(I4888&lt;&gt;0,I4888&lt;&gt;""),IF(D4888="","",IF(ISNUMBER(MATCH(SUBSTITUTE(D4888," ",""),SUBSTITUTE('Look Up Values'!$S$2:$S$120," ",""),0)),"","D&amp;R error")),"")</f>
        <v/>
      </c>
      <c r="Q4888" s="242" t="str" cm="1">
        <f t="array" ref="Q4888">IF(AND(I4888&lt;&gt;0,I4888&lt;&gt;""),IF(G4888="","",IF(ISNUMBER(MATCH(SUBSTITUTE(G4888," ",""),SUBSTITUTE('Look Up Values'!$I$2:$I$10," ",""),0)),"","State error")),"")</f>
        <v/>
      </c>
      <c r="R4888" s="260" t="str">
        <f t="shared" si="153"/>
        <v/>
      </c>
    </row>
    <row r="4889" spans="1:18" ht="15.75">
      <c r="A4889" s="250">
        <v>4882</v>
      </c>
      <c r="B4889" s="198"/>
      <c r="C4889" s="25"/>
      <c r="D4889" s="25"/>
      <c r="E4889" s="25"/>
      <c r="F4889" s="25"/>
      <c r="G4889" s="26"/>
      <c r="H4889" s="27"/>
      <c r="I4889" s="28"/>
      <c r="J4889" s="430"/>
      <c r="K4889" s="48"/>
      <c r="L4889" s="457" t="str">
        <f t="shared" si="152"/>
        <v/>
      </c>
      <c r="M4889" s="245" cm="1">
        <f t="array" ref="M4889">SUMPRODUCT(--(N4889:Q4889&lt;&gt;"")) + IF(TRIM(R4889)="",0,LEN(R4889)-LEN(SUBSTITUTE(R4889,",",""))+1)</f>
        <v>0</v>
      </c>
      <c r="N4889" s="242" t="str">
        <f>IF(AND(I4889&lt;&gt;0,I4889&lt;&gt;""),IF(TRIM(SUBSTITUTE(B4889,CHAR(160),""))="","",IF(ISNUMBER(MATCH(TRIM(SUBSTITUTE(B4889,CHAR(160),"")),'Look Up Values'!$B$2:$B$500,0)),"","Origin error")),"")</f>
        <v/>
      </c>
      <c r="O4889" s="242" t="str">
        <f>IF(AND(I4889&lt;&gt;0,I4889&lt;&gt;""),IF(C4889="","",IF(AND(ISNUMBER(--LEFT(C4889,FIND(" ",C4889&amp;" ")-1)),OR(LEN(LEFT(C4889,FIND(" ",C4889&amp;" ")-1))=6,LEN(LEFT(C4889,FIND(" ",C4889&amp;" ")-1))=7),OR(ISNUMBER(MATCH(LEFT(C4889,FIND(" ",C4889&amp;" ")-1),'Look Up Values'!$G$2:$G$1000,0)),ISNUMBER(MATCH(LEFT(C4889,FIND(" ",C4889&amp;" ")-1),'Look Up Values'!$AE$2:$AE$2000,0)))),"","EWC error")),"")</f>
        <v/>
      </c>
      <c r="P4889" s="242" t="str" cm="1">
        <f t="array" ref="P4889">IF(AND(I4889&lt;&gt;0,I4889&lt;&gt;""),IF(D4889="","",IF(ISNUMBER(MATCH(SUBSTITUTE(D4889," ",""),SUBSTITUTE('Look Up Values'!$S$2:$S$120," ",""),0)),"","D&amp;R error")),"")</f>
        <v/>
      </c>
      <c r="Q4889" s="242" t="str" cm="1">
        <f t="array" ref="Q4889">IF(AND(I4889&lt;&gt;0,I4889&lt;&gt;""),IF(G4889="","",IF(ISNUMBER(MATCH(SUBSTITUTE(G4889," ",""),SUBSTITUTE('Look Up Values'!$I$2:$I$10," ",""),0)),"","State error")),"")</f>
        <v/>
      </c>
      <c r="R4889" s="260" t="str">
        <f t="shared" si="153"/>
        <v/>
      </c>
    </row>
    <row r="4890" spans="1:18" ht="15.75">
      <c r="A4890" s="250">
        <v>4883</v>
      </c>
      <c r="B4890" s="198"/>
      <c r="C4890" s="25"/>
      <c r="D4890" s="25"/>
      <c r="E4890" s="25"/>
      <c r="F4890" s="25"/>
      <c r="G4890" s="26"/>
      <c r="H4890" s="27"/>
      <c r="I4890" s="28"/>
      <c r="J4890" s="430"/>
      <c r="K4890" s="48"/>
      <c r="L4890" s="457" t="str">
        <f t="shared" si="152"/>
        <v/>
      </c>
      <c r="M4890" s="245" cm="1">
        <f t="array" ref="M4890">SUMPRODUCT(--(N4890:Q4890&lt;&gt;"")) + IF(TRIM(R4890)="",0,LEN(R4890)-LEN(SUBSTITUTE(R4890,",",""))+1)</f>
        <v>0</v>
      </c>
      <c r="N4890" s="242" t="str">
        <f>IF(AND(I4890&lt;&gt;0,I4890&lt;&gt;""),IF(TRIM(SUBSTITUTE(B4890,CHAR(160),""))="","",IF(ISNUMBER(MATCH(TRIM(SUBSTITUTE(B4890,CHAR(160),"")),'Look Up Values'!$B$2:$B$500,0)),"","Origin error")),"")</f>
        <v/>
      </c>
      <c r="O4890" s="242" t="str">
        <f>IF(AND(I4890&lt;&gt;0,I4890&lt;&gt;""),IF(C4890="","",IF(AND(ISNUMBER(--LEFT(C4890,FIND(" ",C4890&amp;" ")-1)),OR(LEN(LEFT(C4890,FIND(" ",C4890&amp;" ")-1))=6,LEN(LEFT(C4890,FIND(" ",C4890&amp;" ")-1))=7),OR(ISNUMBER(MATCH(LEFT(C4890,FIND(" ",C4890&amp;" ")-1),'Look Up Values'!$G$2:$G$1000,0)),ISNUMBER(MATCH(LEFT(C4890,FIND(" ",C4890&amp;" ")-1),'Look Up Values'!$AE$2:$AE$2000,0)))),"","EWC error")),"")</f>
        <v/>
      </c>
      <c r="P4890" s="242" t="str" cm="1">
        <f t="array" ref="P4890">IF(AND(I4890&lt;&gt;0,I4890&lt;&gt;""),IF(D4890="","",IF(ISNUMBER(MATCH(SUBSTITUTE(D4890," ",""),SUBSTITUTE('Look Up Values'!$S$2:$S$120," ",""),0)),"","D&amp;R error")),"")</f>
        <v/>
      </c>
      <c r="Q4890" s="242" t="str" cm="1">
        <f t="array" ref="Q4890">IF(AND(I4890&lt;&gt;0,I4890&lt;&gt;""),IF(G4890="","",IF(ISNUMBER(MATCH(SUBSTITUTE(G4890," ",""),SUBSTITUTE('Look Up Values'!$I$2:$I$10," ",""),0)),"","State error")),"")</f>
        <v/>
      </c>
      <c r="R4890" s="260" t="str">
        <f t="shared" si="153"/>
        <v/>
      </c>
    </row>
    <row r="4891" spans="1:18" ht="15.75">
      <c r="A4891" s="250">
        <v>4884</v>
      </c>
      <c r="B4891" s="198"/>
      <c r="C4891" s="25"/>
      <c r="D4891" s="25"/>
      <c r="E4891" s="25"/>
      <c r="F4891" s="25"/>
      <c r="G4891" s="26"/>
      <c r="H4891" s="27"/>
      <c r="I4891" s="28"/>
      <c r="J4891" s="430"/>
      <c r="K4891" s="48"/>
      <c r="L4891" s="457" t="str">
        <f t="shared" si="152"/>
        <v/>
      </c>
      <c r="M4891" s="245" cm="1">
        <f t="array" ref="M4891">SUMPRODUCT(--(N4891:Q4891&lt;&gt;"")) + IF(TRIM(R4891)="",0,LEN(R4891)-LEN(SUBSTITUTE(R4891,",",""))+1)</f>
        <v>0</v>
      </c>
      <c r="N4891" s="242" t="str">
        <f>IF(AND(I4891&lt;&gt;0,I4891&lt;&gt;""),IF(TRIM(SUBSTITUTE(B4891,CHAR(160),""))="","",IF(ISNUMBER(MATCH(TRIM(SUBSTITUTE(B4891,CHAR(160),"")),'Look Up Values'!$B$2:$B$500,0)),"","Origin error")),"")</f>
        <v/>
      </c>
      <c r="O4891" s="242" t="str">
        <f>IF(AND(I4891&lt;&gt;0,I4891&lt;&gt;""),IF(C4891="","",IF(AND(ISNUMBER(--LEFT(C4891,FIND(" ",C4891&amp;" ")-1)),OR(LEN(LEFT(C4891,FIND(" ",C4891&amp;" ")-1))=6,LEN(LEFT(C4891,FIND(" ",C4891&amp;" ")-1))=7),OR(ISNUMBER(MATCH(LEFT(C4891,FIND(" ",C4891&amp;" ")-1),'Look Up Values'!$G$2:$G$1000,0)),ISNUMBER(MATCH(LEFT(C4891,FIND(" ",C4891&amp;" ")-1),'Look Up Values'!$AE$2:$AE$2000,0)))),"","EWC error")),"")</f>
        <v/>
      </c>
      <c r="P4891" s="242" t="str" cm="1">
        <f t="array" ref="P4891">IF(AND(I4891&lt;&gt;0,I4891&lt;&gt;""),IF(D4891="","",IF(ISNUMBER(MATCH(SUBSTITUTE(D4891," ",""),SUBSTITUTE('Look Up Values'!$S$2:$S$120," ",""),0)),"","D&amp;R error")),"")</f>
        <v/>
      </c>
      <c r="Q4891" s="242" t="str" cm="1">
        <f t="array" ref="Q4891">IF(AND(I4891&lt;&gt;0,I4891&lt;&gt;""),IF(G4891="","",IF(ISNUMBER(MATCH(SUBSTITUTE(G4891," ",""),SUBSTITUTE('Look Up Values'!$I$2:$I$10," ",""),0)),"","State error")),"")</f>
        <v/>
      </c>
      <c r="R4891" s="260" t="str">
        <f t="shared" si="153"/>
        <v/>
      </c>
    </row>
    <row r="4892" spans="1:18" ht="15.75">
      <c r="A4892" s="250">
        <v>4885</v>
      </c>
      <c r="B4892" s="198"/>
      <c r="C4892" s="25"/>
      <c r="D4892" s="25"/>
      <c r="E4892" s="25"/>
      <c r="F4892" s="25"/>
      <c r="G4892" s="26"/>
      <c r="H4892" s="27"/>
      <c r="I4892" s="28"/>
      <c r="J4892" s="430"/>
      <c r="K4892" s="48"/>
      <c r="L4892" s="457" t="str">
        <f t="shared" si="152"/>
        <v/>
      </c>
      <c r="M4892" s="245" cm="1">
        <f t="array" ref="M4892">SUMPRODUCT(--(N4892:Q4892&lt;&gt;"")) + IF(TRIM(R4892)="",0,LEN(R4892)-LEN(SUBSTITUTE(R4892,",",""))+1)</f>
        <v>0</v>
      </c>
      <c r="N4892" s="242" t="str">
        <f>IF(AND(I4892&lt;&gt;0,I4892&lt;&gt;""),IF(TRIM(SUBSTITUTE(B4892,CHAR(160),""))="","",IF(ISNUMBER(MATCH(TRIM(SUBSTITUTE(B4892,CHAR(160),"")),'Look Up Values'!$B$2:$B$500,0)),"","Origin error")),"")</f>
        <v/>
      </c>
      <c r="O4892" s="242" t="str">
        <f>IF(AND(I4892&lt;&gt;0,I4892&lt;&gt;""),IF(C4892="","",IF(AND(ISNUMBER(--LEFT(C4892,FIND(" ",C4892&amp;" ")-1)),OR(LEN(LEFT(C4892,FIND(" ",C4892&amp;" ")-1))=6,LEN(LEFT(C4892,FIND(" ",C4892&amp;" ")-1))=7),OR(ISNUMBER(MATCH(LEFT(C4892,FIND(" ",C4892&amp;" ")-1),'Look Up Values'!$G$2:$G$1000,0)),ISNUMBER(MATCH(LEFT(C4892,FIND(" ",C4892&amp;" ")-1),'Look Up Values'!$AE$2:$AE$2000,0)))),"","EWC error")),"")</f>
        <v/>
      </c>
      <c r="P4892" s="242" t="str" cm="1">
        <f t="array" ref="P4892">IF(AND(I4892&lt;&gt;0,I4892&lt;&gt;""),IF(D4892="","",IF(ISNUMBER(MATCH(SUBSTITUTE(D4892," ",""),SUBSTITUTE('Look Up Values'!$S$2:$S$120," ",""),0)),"","D&amp;R error")),"")</f>
        <v/>
      </c>
      <c r="Q4892" s="242" t="str" cm="1">
        <f t="array" ref="Q4892">IF(AND(I4892&lt;&gt;0,I4892&lt;&gt;""),IF(G4892="","",IF(ISNUMBER(MATCH(SUBSTITUTE(G4892," ",""),SUBSTITUTE('Look Up Values'!$I$2:$I$10," ",""),0)),"","State error")),"")</f>
        <v/>
      </c>
      <c r="R4892" s="260" t="str">
        <f t="shared" si="153"/>
        <v/>
      </c>
    </row>
    <row r="4893" spans="1:18" ht="15.75">
      <c r="A4893" s="250">
        <v>4886</v>
      </c>
      <c r="B4893" s="198"/>
      <c r="C4893" s="25"/>
      <c r="D4893" s="25"/>
      <c r="E4893" s="25"/>
      <c r="F4893" s="25"/>
      <c r="G4893" s="26"/>
      <c r="H4893" s="27"/>
      <c r="I4893" s="28"/>
      <c r="J4893" s="430"/>
      <c r="K4893" s="48"/>
      <c r="L4893" s="457" t="str">
        <f t="shared" si="152"/>
        <v/>
      </c>
      <c r="M4893" s="245" cm="1">
        <f t="array" ref="M4893">SUMPRODUCT(--(N4893:Q4893&lt;&gt;"")) + IF(TRIM(R4893)="",0,LEN(R4893)-LEN(SUBSTITUTE(R4893,",",""))+1)</f>
        <v>0</v>
      </c>
      <c r="N4893" s="242" t="str">
        <f>IF(AND(I4893&lt;&gt;0,I4893&lt;&gt;""),IF(TRIM(SUBSTITUTE(B4893,CHAR(160),""))="","",IF(ISNUMBER(MATCH(TRIM(SUBSTITUTE(B4893,CHAR(160),"")),'Look Up Values'!$B$2:$B$500,0)),"","Origin error")),"")</f>
        <v/>
      </c>
      <c r="O4893" s="242" t="str">
        <f>IF(AND(I4893&lt;&gt;0,I4893&lt;&gt;""),IF(C4893="","",IF(AND(ISNUMBER(--LEFT(C4893,FIND(" ",C4893&amp;" ")-1)),OR(LEN(LEFT(C4893,FIND(" ",C4893&amp;" ")-1))=6,LEN(LEFT(C4893,FIND(" ",C4893&amp;" ")-1))=7),OR(ISNUMBER(MATCH(LEFT(C4893,FIND(" ",C4893&amp;" ")-1),'Look Up Values'!$G$2:$G$1000,0)),ISNUMBER(MATCH(LEFT(C4893,FIND(" ",C4893&amp;" ")-1),'Look Up Values'!$AE$2:$AE$2000,0)))),"","EWC error")),"")</f>
        <v/>
      </c>
      <c r="P4893" s="242" t="str" cm="1">
        <f t="array" ref="P4893">IF(AND(I4893&lt;&gt;0,I4893&lt;&gt;""),IF(D4893="","",IF(ISNUMBER(MATCH(SUBSTITUTE(D4893," ",""),SUBSTITUTE('Look Up Values'!$S$2:$S$120," ",""),0)),"","D&amp;R error")),"")</f>
        <v/>
      </c>
      <c r="Q4893" s="242" t="str" cm="1">
        <f t="array" ref="Q4893">IF(AND(I4893&lt;&gt;0,I4893&lt;&gt;""),IF(G4893="","",IF(ISNUMBER(MATCH(SUBSTITUTE(G4893," ",""),SUBSTITUTE('Look Up Values'!$I$2:$I$10," ",""),0)),"","State error")),"")</f>
        <v/>
      </c>
      <c r="R4893" s="260" t="str">
        <f t="shared" si="153"/>
        <v/>
      </c>
    </row>
    <row r="4894" spans="1:18" ht="15.75">
      <c r="A4894" s="250">
        <v>4887</v>
      </c>
      <c r="B4894" s="198"/>
      <c r="C4894" s="25"/>
      <c r="D4894" s="25"/>
      <c r="E4894" s="25"/>
      <c r="F4894" s="25"/>
      <c r="G4894" s="26"/>
      <c r="H4894" s="27"/>
      <c r="I4894" s="28"/>
      <c r="J4894" s="430"/>
      <c r="K4894" s="48"/>
      <c r="L4894" s="457" t="str">
        <f t="shared" si="152"/>
        <v/>
      </c>
      <c r="M4894" s="245" cm="1">
        <f t="array" ref="M4894">SUMPRODUCT(--(N4894:Q4894&lt;&gt;"")) + IF(TRIM(R4894)="",0,LEN(R4894)-LEN(SUBSTITUTE(R4894,",",""))+1)</f>
        <v>0</v>
      </c>
      <c r="N4894" s="242" t="str">
        <f>IF(AND(I4894&lt;&gt;0,I4894&lt;&gt;""),IF(TRIM(SUBSTITUTE(B4894,CHAR(160),""))="","",IF(ISNUMBER(MATCH(TRIM(SUBSTITUTE(B4894,CHAR(160),"")),'Look Up Values'!$B$2:$B$500,0)),"","Origin error")),"")</f>
        <v/>
      </c>
      <c r="O4894" s="242" t="str">
        <f>IF(AND(I4894&lt;&gt;0,I4894&lt;&gt;""),IF(C4894="","",IF(AND(ISNUMBER(--LEFT(C4894,FIND(" ",C4894&amp;" ")-1)),OR(LEN(LEFT(C4894,FIND(" ",C4894&amp;" ")-1))=6,LEN(LEFT(C4894,FIND(" ",C4894&amp;" ")-1))=7),OR(ISNUMBER(MATCH(LEFT(C4894,FIND(" ",C4894&amp;" ")-1),'Look Up Values'!$G$2:$G$1000,0)),ISNUMBER(MATCH(LEFT(C4894,FIND(" ",C4894&amp;" ")-1),'Look Up Values'!$AE$2:$AE$2000,0)))),"","EWC error")),"")</f>
        <v/>
      </c>
      <c r="P4894" s="242" t="str" cm="1">
        <f t="array" ref="P4894">IF(AND(I4894&lt;&gt;0,I4894&lt;&gt;""),IF(D4894="","",IF(ISNUMBER(MATCH(SUBSTITUTE(D4894," ",""),SUBSTITUTE('Look Up Values'!$S$2:$S$120," ",""),0)),"","D&amp;R error")),"")</f>
        <v/>
      </c>
      <c r="Q4894" s="242" t="str" cm="1">
        <f t="array" ref="Q4894">IF(AND(I4894&lt;&gt;0,I4894&lt;&gt;""),IF(G4894="","",IF(ISNUMBER(MATCH(SUBSTITUTE(G4894," ",""),SUBSTITUTE('Look Up Values'!$I$2:$I$10," ",""),0)),"","State error")),"")</f>
        <v/>
      </c>
      <c r="R4894" s="260" t="str">
        <f t="shared" si="153"/>
        <v/>
      </c>
    </row>
    <row r="4895" spans="1:18" ht="15.75">
      <c r="A4895" s="250">
        <v>4888</v>
      </c>
      <c r="B4895" s="198"/>
      <c r="C4895" s="25"/>
      <c r="D4895" s="25"/>
      <c r="E4895" s="25"/>
      <c r="F4895" s="25"/>
      <c r="G4895" s="26"/>
      <c r="H4895" s="27"/>
      <c r="I4895" s="28"/>
      <c r="J4895" s="430"/>
      <c r="K4895" s="48"/>
      <c r="L4895" s="457" t="str">
        <f t="shared" si="152"/>
        <v/>
      </c>
      <c r="M4895" s="245" cm="1">
        <f t="array" ref="M4895">SUMPRODUCT(--(N4895:Q4895&lt;&gt;"")) + IF(TRIM(R4895)="",0,LEN(R4895)-LEN(SUBSTITUTE(R4895,",",""))+1)</f>
        <v>0</v>
      </c>
      <c r="N4895" s="242" t="str">
        <f>IF(AND(I4895&lt;&gt;0,I4895&lt;&gt;""),IF(TRIM(SUBSTITUTE(B4895,CHAR(160),""))="","",IF(ISNUMBER(MATCH(TRIM(SUBSTITUTE(B4895,CHAR(160),"")),'Look Up Values'!$B$2:$B$500,0)),"","Origin error")),"")</f>
        <v/>
      </c>
      <c r="O4895" s="242" t="str">
        <f>IF(AND(I4895&lt;&gt;0,I4895&lt;&gt;""),IF(C4895="","",IF(AND(ISNUMBER(--LEFT(C4895,FIND(" ",C4895&amp;" ")-1)),OR(LEN(LEFT(C4895,FIND(" ",C4895&amp;" ")-1))=6,LEN(LEFT(C4895,FIND(" ",C4895&amp;" ")-1))=7),OR(ISNUMBER(MATCH(LEFT(C4895,FIND(" ",C4895&amp;" ")-1),'Look Up Values'!$G$2:$G$1000,0)),ISNUMBER(MATCH(LEFT(C4895,FIND(" ",C4895&amp;" ")-1),'Look Up Values'!$AE$2:$AE$2000,0)))),"","EWC error")),"")</f>
        <v/>
      </c>
      <c r="P4895" s="242" t="str" cm="1">
        <f t="array" ref="P4895">IF(AND(I4895&lt;&gt;0,I4895&lt;&gt;""),IF(D4895="","",IF(ISNUMBER(MATCH(SUBSTITUTE(D4895," ",""),SUBSTITUTE('Look Up Values'!$S$2:$S$120," ",""),0)),"","D&amp;R error")),"")</f>
        <v/>
      </c>
      <c r="Q4895" s="242" t="str" cm="1">
        <f t="array" ref="Q4895">IF(AND(I4895&lt;&gt;0,I4895&lt;&gt;""),IF(G4895="","",IF(ISNUMBER(MATCH(SUBSTITUTE(G4895," ",""),SUBSTITUTE('Look Up Values'!$I$2:$I$10," ",""),0)),"","State error")),"")</f>
        <v/>
      </c>
      <c r="R4895" s="260" t="str">
        <f t="shared" si="153"/>
        <v/>
      </c>
    </row>
    <row r="4896" spans="1:18" ht="15.75">
      <c r="A4896" s="250">
        <v>4889</v>
      </c>
      <c r="B4896" s="198"/>
      <c r="C4896" s="25"/>
      <c r="D4896" s="25"/>
      <c r="E4896" s="25"/>
      <c r="F4896" s="25"/>
      <c r="G4896" s="26"/>
      <c r="H4896" s="27"/>
      <c r="I4896" s="28"/>
      <c r="J4896" s="430"/>
      <c r="K4896" s="48"/>
      <c r="L4896" s="457" t="str">
        <f t="shared" si="152"/>
        <v/>
      </c>
      <c r="M4896" s="245" cm="1">
        <f t="array" ref="M4896">SUMPRODUCT(--(N4896:Q4896&lt;&gt;"")) + IF(TRIM(R4896)="",0,LEN(R4896)-LEN(SUBSTITUTE(R4896,",",""))+1)</f>
        <v>0</v>
      </c>
      <c r="N4896" s="242" t="str">
        <f>IF(AND(I4896&lt;&gt;0,I4896&lt;&gt;""),IF(TRIM(SUBSTITUTE(B4896,CHAR(160),""))="","",IF(ISNUMBER(MATCH(TRIM(SUBSTITUTE(B4896,CHAR(160),"")),'Look Up Values'!$B$2:$B$500,0)),"","Origin error")),"")</f>
        <v/>
      </c>
      <c r="O4896" s="242" t="str">
        <f>IF(AND(I4896&lt;&gt;0,I4896&lt;&gt;""),IF(C4896="","",IF(AND(ISNUMBER(--LEFT(C4896,FIND(" ",C4896&amp;" ")-1)),OR(LEN(LEFT(C4896,FIND(" ",C4896&amp;" ")-1))=6,LEN(LEFT(C4896,FIND(" ",C4896&amp;" ")-1))=7),OR(ISNUMBER(MATCH(LEFT(C4896,FIND(" ",C4896&amp;" ")-1),'Look Up Values'!$G$2:$G$1000,0)),ISNUMBER(MATCH(LEFT(C4896,FIND(" ",C4896&amp;" ")-1),'Look Up Values'!$AE$2:$AE$2000,0)))),"","EWC error")),"")</f>
        <v/>
      </c>
      <c r="P4896" s="242" t="str" cm="1">
        <f t="array" ref="P4896">IF(AND(I4896&lt;&gt;0,I4896&lt;&gt;""),IF(D4896="","",IF(ISNUMBER(MATCH(SUBSTITUTE(D4896," ",""),SUBSTITUTE('Look Up Values'!$S$2:$S$120," ",""),0)),"","D&amp;R error")),"")</f>
        <v/>
      </c>
      <c r="Q4896" s="242" t="str" cm="1">
        <f t="array" ref="Q4896">IF(AND(I4896&lt;&gt;0,I4896&lt;&gt;""),IF(G4896="","",IF(ISNUMBER(MATCH(SUBSTITUTE(G4896," ",""),SUBSTITUTE('Look Up Values'!$I$2:$I$10," ",""),0)),"","State error")),"")</f>
        <v/>
      </c>
      <c r="R4896" s="260" t="str">
        <f t="shared" si="153"/>
        <v/>
      </c>
    </row>
    <row r="4897" spans="1:18" ht="15.75">
      <c r="A4897" s="250">
        <v>4890</v>
      </c>
      <c r="B4897" s="198"/>
      <c r="C4897" s="25"/>
      <c r="D4897" s="25"/>
      <c r="E4897" s="25"/>
      <c r="F4897" s="25"/>
      <c r="G4897" s="26"/>
      <c r="H4897" s="27"/>
      <c r="I4897" s="28"/>
      <c r="J4897" s="430"/>
      <c r="K4897" s="48"/>
      <c r="L4897" s="457" t="str">
        <f t="shared" si="152"/>
        <v/>
      </c>
      <c r="M4897" s="245" cm="1">
        <f t="array" ref="M4897">SUMPRODUCT(--(N4897:Q4897&lt;&gt;"")) + IF(TRIM(R4897)="",0,LEN(R4897)-LEN(SUBSTITUTE(R4897,",",""))+1)</f>
        <v>0</v>
      </c>
      <c r="N4897" s="242" t="str">
        <f>IF(AND(I4897&lt;&gt;0,I4897&lt;&gt;""),IF(TRIM(SUBSTITUTE(B4897,CHAR(160),""))="","",IF(ISNUMBER(MATCH(TRIM(SUBSTITUTE(B4897,CHAR(160),"")),'Look Up Values'!$B$2:$B$500,0)),"","Origin error")),"")</f>
        <v/>
      </c>
      <c r="O4897" s="242" t="str">
        <f>IF(AND(I4897&lt;&gt;0,I4897&lt;&gt;""),IF(C4897="","",IF(AND(ISNUMBER(--LEFT(C4897,FIND(" ",C4897&amp;" ")-1)),OR(LEN(LEFT(C4897,FIND(" ",C4897&amp;" ")-1))=6,LEN(LEFT(C4897,FIND(" ",C4897&amp;" ")-1))=7),OR(ISNUMBER(MATCH(LEFT(C4897,FIND(" ",C4897&amp;" ")-1),'Look Up Values'!$G$2:$G$1000,0)),ISNUMBER(MATCH(LEFT(C4897,FIND(" ",C4897&amp;" ")-1),'Look Up Values'!$AE$2:$AE$2000,0)))),"","EWC error")),"")</f>
        <v/>
      </c>
      <c r="P4897" s="242" t="str" cm="1">
        <f t="array" ref="P4897">IF(AND(I4897&lt;&gt;0,I4897&lt;&gt;""),IF(D4897="","",IF(ISNUMBER(MATCH(SUBSTITUTE(D4897," ",""),SUBSTITUTE('Look Up Values'!$S$2:$S$120," ",""),0)),"","D&amp;R error")),"")</f>
        <v/>
      </c>
      <c r="Q4897" s="242" t="str" cm="1">
        <f t="array" ref="Q4897">IF(AND(I4897&lt;&gt;0,I4897&lt;&gt;""),IF(G4897="","",IF(ISNUMBER(MATCH(SUBSTITUTE(G4897," ",""),SUBSTITUTE('Look Up Values'!$I$2:$I$10," ",""),0)),"","State error")),"")</f>
        <v/>
      </c>
      <c r="R4897" s="260" t="str">
        <f t="shared" si="153"/>
        <v/>
      </c>
    </row>
    <row r="4898" spans="1:18" ht="15.75">
      <c r="A4898" s="250">
        <v>4891</v>
      </c>
      <c r="B4898" s="198"/>
      <c r="C4898" s="25"/>
      <c r="D4898" s="25"/>
      <c r="E4898" s="25"/>
      <c r="F4898" s="25"/>
      <c r="G4898" s="26"/>
      <c r="H4898" s="27"/>
      <c r="I4898" s="28"/>
      <c r="J4898" s="430"/>
      <c r="K4898" s="48"/>
      <c r="L4898" s="457" t="str">
        <f t="shared" si="152"/>
        <v/>
      </c>
      <c r="M4898" s="245" cm="1">
        <f t="array" ref="M4898">SUMPRODUCT(--(N4898:Q4898&lt;&gt;"")) + IF(TRIM(R4898)="",0,LEN(R4898)-LEN(SUBSTITUTE(R4898,",",""))+1)</f>
        <v>0</v>
      </c>
      <c r="N4898" s="242" t="str">
        <f>IF(AND(I4898&lt;&gt;0,I4898&lt;&gt;""),IF(TRIM(SUBSTITUTE(B4898,CHAR(160),""))="","",IF(ISNUMBER(MATCH(TRIM(SUBSTITUTE(B4898,CHAR(160),"")),'Look Up Values'!$B$2:$B$500,0)),"","Origin error")),"")</f>
        <v/>
      </c>
      <c r="O4898" s="242" t="str">
        <f>IF(AND(I4898&lt;&gt;0,I4898&lt;&gt;""),IF(C4898="","",IF(AND(ISNUMBER(--LEFT(C4898,FIND(" ",C4898&amp;" ")-1)),OR(LEN(LEFT(C4898,FIND(" ",C4898&amp;" ")-1))=6,LEN(LEFT(C4898,FIND(" ",C4898&amp;" ")-1))=7),OR(ISNUMBER(MATCH(LEFT(C4898,FIND(" ",C4898&amp;" ")-1),'Look Up Values'!$G$2:$G$1000,0)),ISNUMBER(MATCH(LEFT(C4898,FIND(" ",C4898&amp;" ")-1),'Look Up Values'!$AE$2:$AE$2000,0)))),"","EWC error")),"")</f>
        <v/>
      </c>
      <c r="P4898" s="242" t="str" cm="1">
        <f t="array" ref="P4898">IF(AND(I4898&lt;&gt;0,I4898&lt;&gt;""),IF(D4898="","",IF(ISNUMBER(MATCH(SUBSTITUTE(D4898," ",""),SUBSTITUTE('Look Up Values'!$S$2:$S$120," ",""),0)),"","D&amp;R error")),"")</f>
        <v/>
      </c>
      <c r="Q4898" s="242" t="str" cm="1">
        <f t="array" ref="Q4898">IF(AND(I4898&lt;&gt;0,I4898&lt;&gt;""),IF(G4898="","",IF(ISNUMBER(MATCH(SUBSTITUTE(G4898," ",""),SUBSTITUTE('Look Up Values'!$I$2:$I$10," ",""),0)),"","State error")),"")</f>
        <v/>
      </c>
      <c r="R4898" s="260" t="str">
        <f t="shared" si="153"/>
        <v/>
      </c>
    </row>
    <row r="4899" spans="1:18" ht="15.75">
      <c r="A4899" s="250">
        <v>4892</v>
      </c>
      <c r="B4899" s="198"/>
      <c r="C4899" s="25"/>
      <c r="D4899" s="25"/>
      <c r="E4899" s="25"/>
      <c r="F4899" s="25"/>
      <c r="G4899" s="26"/>
      <c r="H4899" s="27"/>
      <c r="I4899" s="28"/>
      <c r="J4899" s="430"/>
      <c r="K4899" s="48"/>
      <c r="L4899" s="457" t="str">
        <f t="shared" si="152"/>
        <v/>
      </c>
      <c r="M4899" s="245" cm="1">
        <f t="array" ref="M4899">SUMPRODUCT(--(N4899:Q4899&lt;&gt;"")) + IF(TRIM(R4899)="",0,LEN(R4899)-LEN(SUBSTITUTE(R4899,",",""))+1)</f>
        <v>0</v>
      </c>
      <c r="N4899" s="242" t="str">
        <f>IF(AND(I4899&lt;&gt;0,I4899&lt;&gt;""),IF(TRIM(SUBSTITUTE(B4899,CHAR(160),""))="","",IF(ISNUMBER(MATCH(TRIM(SUBSTITUTE(B4899,CHAR(160),"")),'Look Up Values'!$B$2:$B$500,0)),"","Origin error")),"")</f>
        <v/>
      </c>
      <c r="O4899" s="242" t="str">
        <f>IF(AND(I4899&lt;&gt;0,I4899&lt;&gt;""),IF(C4899="","",IF(AND(ISNUMBER(--LEFT(C4899,FIND(" ",C4899&amp;" ")-1)),OR(LEN(LEFT(C4899,FIND(" ",C4899&amp;" ")-1))=6,LEN(LEFT(C4899,FIND(" ",C4899&amp;" ")-1))=7),OR(ISNUMBER(MATCH(LEFT(C4899,FIND(" ",C4899&amp;" ")-1),'Look Up Values'!$G$2:$G$1000,0)),ISNUMBER(MATCH(LEFT(C4899,FIND(" ",C4899&amp;" ")-1),'Look Up Values'!$AE$2:$AE$2000,0)))),"","EWC error")),"")</f>
        <v/>
      </c>
      <c r="P4899" s="242" t="str" cm="1">
        <f t="array" ref="P4899">IF(AND(I4899&lt;&gt;0,I4899&lt;&gt;""),IF(D4899="","",IF(ISNUMBER(MATCH(SUBSTITUTE(D4899," ",""),SUBSTITUTE('Look Up Values'!$S$2:$S$120," ",""),0)),"","D&amp;R error")),"")</f>
        <v/>
      </c>
      <c r="Q4899" s="242" t="str" cm="1">
        <f t="array" ref="Q4899">IF(AND(I4899&lt;&gt;0,I4899&lt;&gt;""),IF(G4899="","",IF(ISNUMBER(MATCH(SUBSTITUTE(G4899," ",""),SUBSTITUTE('Look Up Values'!$I$2:$I$10," ",""),0)),"","State error")),"")</f>
        <v/>
      </c>
      <c r="R4899" s="260" t="str">
        <f t="shared" si="153"/>
        <v/>
      </c>
    </row>
    <row r="4900" spans="1:18" ht="15.75">
      <c r="A4900" s="250">
        <v>4893</v>
      </c>
      <c r="B4900" s="198"/>
      <c r="C4900" s="25"/>
      <c r="D4900" s="25"/>
      <c r="E4900" s="25"/>
      <c r="F4900" s="25"/>
      <c r="G4900" s="26"/>
      <c r="H4900" s="27"/>
      <c r="I4900" s="28"/>
      <c r="J4900" s="430"/>
      <c r="K4900" s="48"/>
      <c r="L4900" s="457" t="str">
        <f t="shared" si="152"/>
        <v/>
      </c>
      <c r="M4900" s="245" cm="1">
        <f t="array" ref="M4900">SUMPRODUCT(--(N4900:Q4900&lt;&gt;"")) + IF(TRIM(R4900)="",0,LEN(R4900)-LEN(SUBSTITUTE(R4900,",",""))+1)</f>
        <v>0</v>
      </c>
      <c r="N4900" s="242" t="str">
        <f>IF(AND(I4900&lt;&gt;0,I4900&lt;&gt;""),IF(TRIM(SUBSTITUTE(B4900,CHAR(160),""))="","",IF(ISNUMBER(MATCH(TRIM(SUBSTITUTE(B4900,CHAR(160),"")),'Look Up Values'!$B$2:$B$500,0)),"","Origin error")),"")</f>
        <v/>
      </c>
      <c r="O4900" s="242" t="str">
        <f>IF(AND(I4900&lt;&gt;0,I4900&lt;&gt;""),IF(C4900="","",IF(AND(ISNUMBER(--LEFT(C4900,FIND(" ",C4900&amp;" ")-1)),OR(LEN(LEFT(C4900,FIND(" ",C4900&amp;" ")-1))=6,LEN(LEFT(C4900,FIND(" ",C4900&amp;" ")-1))=7),OR(ISNUMBER(MATCH(LEFT(C4900,FIND(" ",C4900&amp;" ")-1),'Look Up Values'!$G$2:$G$1000,0)),ISNUMBER(MATCH(LEFT(C4900,FIND(" ",C4900&amp;" ")-1),'Look Up Values'!$AE$2:$AE$2000,0)))),"","EWC error")),"")</f>
        <v/>
      </c>
      <c r="P4900" s="242" t="str" cm="1">
        <f t="array" ref="P4900">IF(AND(I4900&lt;&gt;0,I4900&lt;&gt;""),IF(D4900="","",IF(ISNUMBER(MATCH(SUBSTITUTE(D4900," ",""),SUBSTITUTE('Look Up Values'!$S$2:$S$120," ",""),0)),"","D&amp;R error")),"")</f>
        <v/>
      </c>
      <c r="Q4900" s="242" t="str" cm="1">
        <f t="array" ref="Q4900">IF(AND(I4900&lt;&gt;0,I4900&lt;&gt;""),IF(G4900="","",IF(ISNUMBER(MATCH(SUBSTITUTE(G4900," ",""),SUBSTITUTE('Look Up Values'!$I$2:$I$10," ",""),0)),"","State error")),"")</f>
        <v/>
      </c>
      <c r="R4900" s="260" t="str">
        <f t="shared" si="153"/>
        <v/>
      </c>
    </row>
    <row r="4901" spans="1:18" ht="15.75">
      <c r="A4901" s="250">
        <v>4894</v>
      </c>
      <c r="B4901" s="198"/>
      <c r="C4901" s="25"/>
      <c r="D4901" s="25"/>
      <c r="E4901" s="25"/>
      <c r="F4901" s="25"/>
      <c r="G4901" s="26"/>
      <c r="H4901" s="27"/>
      <c r="I4901" s="28"/>
      <c r="J4901" s="430"/>
      <c r="K4901" s="48"/>
      <c r="L4901" s="457" t="str">
        <f t="shared" si="152"/>
        <v/>
      </c>
      <c r="M4901" s="245" cm="1">
        <f t="array" ref="M4901">SUMPRODUCT(--(N4901:Q4901&lt;&gt;"")) + IF(TRIM(R4901)="",0,LEN(R4901)-LEN(SUBSTITUTE(R4901,",",""))+1)</f>
        <v>0</v>
      </c>
      <c r="N4901" s="242" t="str">
        <f>IF(AND(I4901&lt;&gt;0,I4901&lt;&gt;""),IF(TRIM(SUBSTITUTE(B4901,CHAR(160),""))="","",IF(ISNUMBER(MATCH(TRIM(SUBSTITUTE(B4901,CHAR(160),"")),'Look Up Values'!$B$2:$B$500,0)),"","Origin error")),"")</f>
        <v/>
      </c>
      <c r="O4901" s="242" t="str">
        <f>IF(AND(I4901&lt;&gt;0,I4901&lt;&gt;""),IF(C4901="","",IF(AND(ISNUMBER(--LEFT(C4901,FIND(" ",C4901&amp;" ")-1)),OR(LEN(LEFT(C4901,FIND(" ",C4901&amp;" ")-1))=6,LEN(LEFT(C4901,FIND(" ",C4901&amp;" ")-1))=7),OR(ISNUMBER(MATCH(LEFT(C4901,FIND(" ",C4901&amp;" ")-1),'Look Up Values'!$G$2:$G$1000,0)),ISNUMBER(MATCH(LEFT(C4901,FIND(" ",C4901&amp;" ")-1),'Look Up Values'!$AE$2:$AE$2000,0)))),"","EWC error")),"")</f>
        <v/>
      </c>
      <c r="P4901" s="242" t="str" cm="1">
        <f t="array" ref="P4901">IF(AND(I4901&lt;&gt;0,I4901&lt;&gt;""),IF(D4901="","",IF(ISNUMBER(MATCH(SUBSTITUTE(D4901," ",""),SUBSTITUTE('Look Up Values'!$S$2:$S$120," ",""),0)),"","D&amp;R error")),"")</f>
        <v/>
      </c>
      <c r="Q4901" s="242" t="str" cm="1">
        <f t="array" ref="Q4901">IF(AND(I4901&lt;&gt;0,I4901&lt;&gt;""),IF(G4901="","",IF(ISNUMBER(MATCH(SUBSTITUTE(G4901," ",""),SUBSTITUTE('Look Up Values'!$I$2:$I$10," ",""),0)),"","State error")),"")</f>
        <v/>
      </c>
      <c r="R4901" s="260" t="str">
        <f t="shared" si="153"/>
        <v/>
      </c>
    </row>
    <row r="4902" spans="1:18" ht="15.75">
      <c r="A4902" s="250">
        <v>4895</v>
      </c>
      <c r="B4902" s="198"/>
      <c r="C4902" s="25"/>
      <c r="D4902" s="25"/>
      <c r="E4902" s="25"/>
      <c r="F4902" s="25"/>
      <c r="G4902" s="26"/>
      <c r="H4902" s="27"/>
      <c r="I4902" s="28"/>
      <c r="J4902" s="430"/>
      <c r="K4902" s="48"/>
      <c r="L4902" s="457" t="str">
        <f t="shared" si="152"/>
        <v/>
      </c>
      <c r="M4902" s="245" cm="1">
        <f t="array" ref="M4902">SUMPRODUCT(--(N4902:Q4902&lt;&gt;"")) + IF(TRIM(R4902)="",0,LEN(R4902)-LEN(SUBSTITUTE(R4902,",",""))+1)</f>
        <v>0</v>
      </c>
      <c r="N4902" s="242" t="str">
        <f>IF(AND(I4902&lt;&gt;0,I4902&lt;&gt;""),IF(TRIM(SUBSTITUTE(B4902,CHAR(160),""))="","",IF(ISNUMBER(MATCH(TRIM(SUBSTITUTE(B4902,CHAR(160),"")),'Look Up Values'!$B$2:$B$500,0)),"","Origin error")),"")</f>
        <v/>
      </c>
      <c r="O4902" s="242" t="str">
        <f>IF(AND(I4902&lt;&gt;0,I4902&lt;&gt;""),IF(C4902="","",IF(AND(ISNUMBER(--LEFT(C4902,FIND(" ",C4902&amp;" ")-1)),OR(LEN(LEFT(C4902,FIND(" ",C4902&amp;" ")-1))=6,LEN(LEFT(C4902,FIND(" ",C4902&amp;" ")-1))=7),OR(ISNUMBER(MATCH(LEFT(C4902,FIND(" ",C4902&amp;" ")-1),'Look Up Values'!$G$2:$G$1000,0)),ISNUMBER(MATCH(LEFT(C4902,FIND(" ",C4902&amp;" ")-1),'Look Up Values'!$AE$2:$AE$2000,0)))),"","EWC error")),"")</f>
        <v/>
      </c>
      <c r="P4902" s="242" t="str" cm="1">
        <f t="array" ref="P4902">IF(AND(I4902&lt;&gt;0,I4902&lt;&gt;""),IF(D4902="","",IF(ISNUMBER(MATCH(SUBSTITUTE(D4902," ",""),SUBSTITUTE('Look Up Values'!$S$2:$S$120," ",""),0)),"","D&amp;R error")),"")</f>
        <v/>
      </c>
      <c r="Q4902" s="242" t="str" cm="1">
        <f t="array" ref="Q4902">IF(AND(I4902&lt;&gt;0,I4902&lt;&gt;""),IF(G4902="","",IF(ISNUMBER(MATCH(SUBSTITUTE(G4902," ",""),SUBSTITUTE('Look Up Values'!$I$2:$I$10," ",""),0)),"","State error")),"")</f>
        <v/>
      </c>
      <c r="R4902" s="260" t="str">
        <f t="shared" si="153"/>
        <v/>
      </c>
    </row>
    <row r="4903" spans="1:18" ht="15.75">
      <c r="A4903" s="250">
        <v>4896</v>
      </c>
      <c r="B4903" s="198"/>
      <c r="C4903" s="25"/>
      <c r="D4903" s="25"/>
      <c r="E4903" s="25"/>
      <c r="F4903" s="25"/>
      <c r="G4903" s="26"/>
      <c r="H4903" s="27"/>
      <c r="I4903" s="28"/>
      <c r="J4903" s="430"/>
      <c r="K4903" s="48"/>
      <c r="L4903" s="457" t="str">
        <f t="shared" si="152"/>
        <v/>
      </c>
      <c r="M4903" s="245" cm="1">
        <f t="array" ref="M4903">SUMPRODUCT(--(N4903:Q4903&lt;&gt;"")) + IF(TRIM(R4903)="",0,LEN(R4903)-LEN(SUBSTITUTE(R4903,",",""))+1)</f>
        <v>0</v>
      </c>
      <c r="N4903" s="242" t="str">
        <f>IF(AND(I4903&lt;&gt;0,I4903&lt;&gt;""),IF(TRIM(SUBSTITUTE(B4903,CHAR(160),""))="","",IF(ISNUMBER(MATCH(TRIM(SUBSTITUTE(B4903,CHAR(160),"")),'Look Up Values'!$B$2:$B$500,0)),"","Origin error")),"")</f>
        <v/>
      </c>
      <c r="O4903" s="242" t="str">
        <f>IF(AND(I4903&lt;&gt;0,I4903&lt;&gt;""),IF(C4903="","",IF(AND(ISNUMBER(--LEFT(C4903,FIND(" ",C4903&amp;" ")-1)),OR(LEN(LEFT(C4903,FIND(" ",C4903&amp;" ")-1))=6,LEN(LEFT(C4903,FIND(" ",C4903&amp;" ")-1))=7),OR(ISNUMBER(MATCH(LEFT(C4903,FIND(" ",C4903&amp;" ")-1),'Look Up Values'!$G$2:$G$1000,0)),ISNUMBER(MATCH(LEFT(C4903,FIND(" ",C4903&amp;" ")-1),'Look Up Values'!$AE$2:$AE$2000,0)))),"","EWC error")),"")</f>
        <v/>
      </c>
      <c r="P4903" s="242" t="str" cm="1">
        <f t="array" ref="P4903">IF(AND(I4903&lt;&gt;0,I4903&lt;&gt;""),IF(D4903="","",IF(ISNUMBER(MATCH(SUBSTITUTE(D4903," ",""),SUBSTITUTE('Look Up Values'!$S$2:$S$120," ",""),0)),"","D&amp;R error")),"")</f>
        <v/>
      </c>
      <c r="Q4903" s="242" t="str" cm="1">
        <f t="array" ref="Q4903">IF(AND(I4903&lt;&gt;0,I4903&lt;&gt;""),IF(G4903="","",IF(ISNUMBER(MATCH(SUBSTITUTE(G4903," ",""),SUBSTITUTE('Look Up Values'!$I$2:$I$10," ",""),0)),"","State error")),"")</f>
        <v/>
      </c>
      <c r="R4903" s="260" t="str">
        <f t="shared" si="153"/>
        <v/>
      </c>
    </row>
    <row r="4904" spans="1:18" ht="15.75">
      <c r="A4904" s="250">
        <v>4897</v>
      </c>
      <c r="B4904" s="198"/>
      <c r="C4904" s="25"/>
      <c r="D4904" s="25"/>
      <c r="E4904" s="25"/>
      <c r="F4904" s="25"/>
      <c r="G4904" s="26"/>
      <c r="H4904" s="27"/>
      <c r="I4904" s="28"/>
      <c r="J4904" s="430"/>
      <c r="K4904" s="48"/>
      <c r="L4904" s="457" t="str">
        <f t="shared" si="152"/>
        <v/>
      </c>
      <c r="M4904" s="245" cm="1">
        <f t="array" ref="M4904">SUMPRODUCT(--(N4904:Q4904&lt;&gt;"")) + IF(TRIM(R4904)="",0,LEN(R4904)-LEN(SUBSTITUTE(R4904,",",""))+1)</f>
        <v>0</v>
      </c>
      <c r="N4904" s="242" t="str">
        <f>IF(AND(I4904&lt;&gt;0,I4904&lt;&gt;""),IF(TRIM(SUBSTITUTE(B4904,CHAR(160),""))="","",IF(ISNUMBER(MATCH(TRIM(SUBSTITUTE(B4904,CHAR(160),"")),'Look Up Values'!$B$2:$B$500,0)),"","Origin error")),"")</f>
        <v/>
      </c>
      <c r="O4904" s="242" t="str">
        <f>IF(AND(I4904&lt;&gt;0,I4904&lt;&gt;""),IF(C4904="","",IF(AND(ISNUMBER(--LEFT(C4904,FIND(" ",C4904&amp;" ")-1)),OR(LEN(LEFT(C4904,FIND(" ",C4904&amp;" ")-1))=6,LEN(LEFT(C4904,FIND(" ",C4904&amp;" ")-1))=7),OR(ISNUMBER(MATCH(LEFT(C4904,FIND(" ",C4904&amp;" ")-1),'Look Up Values'!$G$2:$G$1000,0)),ISNUMBER(MATCH(LEFT(C4904,FIND(" ",C4904&amp;" ")-1),'Look Up Values'!$AE$2:$AE$2000,0)))),"","EWC error")),"")</f>
        <v/>
      </c>
      <c r="P4904" s="242" t="str" cm="1">
        <f t="array" ref="P4904">IF(AND(I4904&lt;&gt;0,I4904&lt;&gt;""),IF(D4904="","",IF(ISNUMBER(MATCH(SUBSTITUTE(D4904," ",""),SUBSTITUTE('Look Up Values'!$S$2:$S$120," ",""),0)),"","D&amp;R error")),"")</f>
        <v/>
      </c>
      <c r="Q4904" s="242" t="str" cm="1">
        <f t="array" ref="Q4904">IF(AND(I4904&lt;&gt;0,I4904&lt;&gt;""),IF(G4904="","",IF(ISNUMBER(MATCH(SUBSTITUTE(G4904," ",""),SUBSTITUTE('Look Up Values'!$I$2:$I$10," ",""),0)),"","State error")),"")</f>
        <v/>
      </c>
      <c r="R4904" s="260" t="str">
        <f t="shared" si="153"/>
        <v/>
      </c>
    </row>
    <row r="4905" spans="1:18" ht="15.75">
      <c r="A4905" s="250">
        <v>4898</v>
      </c>
      <c r="B4905" s="198"/>
      <c r="C4905" s="25"/>
      <c r="D4905" s="25"/>
      <c r="E4905" s="25"/>
      <c r="F4905" s="25"/>
      <c r="G4905" s="26"/>
      <c r="H4905" s="27"/>
      <c r="I4905" s="28"/>
      <c r="J4905" s="430"/>
      <c r="K4905" s="48"/>
      <c r="L4905" s="457" t="str">
        <f t="shared" si="152"/>
        <v/>
      </c>
      <c r="M4905" s="245" cm="1">
        <f t="array" ref="M4905">SUMPRODUCT(--(N4905:Q4905&lt;&gt;"")) + IF(TRIM(R4905)="",0,LEN(R4905)-LEN(SUBSTITUTE(R4905,",",""))+1)</f>
        <v>0</v>
      </c>
      <c r="N4905" s="242" t="str">
        <f>IF(AND(I4905&lt;&gt;0,I4905&lt;&gt;""),IF(TRIM(SUBSTITUTE(B4905,CHAR(160),""))="","",IF(ISNUMBER(MATCH(TRIM(SUBSTITUTE(B4905,CHAR(160),"")),'Look Up Values'!$B$2:$B$500,0)),"","Origin error")),"")</f>
        <v/>
      </c>
      <c r="O4905" s="242" t="str">
        <f>IF(AND(I4905&lt;&gt;0,I4905&lt;&gt;""),IF(C4905="","",IF(AND(ISNUMBER(--LEFT(C4905,FIND(" ",C4905&amp;" ")-1)),OR(LEN(LEFT(C4905,FIND(" ",C4905&amp;" ")-1))=6,LEN(LEFT(C4905,FIND(" ",C4905&amp;" ")-1))=7),OR(ISNUMBER(MATCH(LEFT(C4905,FIND(" ",C4905&amp;" ")-1),'Look Up Values'!$G$2:$G$1000,0)),ISNUMBER(MATCH(LEFT(C4905,FIND(" ",C4905&amp;" ")-1),'Look Up Values'!$AE$2:$AE$2000,0)))),"","EWC error")),"")</f>
        <v/>
      </c>
      <c r="P4905" s="242" t="str" cm="1">
        <f t="array" ref="P4905">IF(AND(I4905&lt;&gt;0,I4905&lt;&gt;""),IF(D4905="","",IF(ISNUMBER(MATCH(SUBSTITUTE(D4905," ",""),SUBSTITUTE('Look Up Values'!$S$2:$S$120," ",""),0)),"","D&amp;R error")),"")</f>
        <v/>
      </c>
      <c r="Q4905" s="242" t="str" cm="1">
        <f t="array" ref="Q4905">IF(AND(I4905&lt;&gt;0,I4905&lt;&gt;""),IF(G4905="","",IF(ISNUMBER(MATCH(SUBSTITUTE(G4905," ",""),SUBSTITUTE('Look Up Values'!$I$2:$I$10," ",""),0)),"","State error")),"")</f>
        <v/>
      </c>
      <c r="R4905" s="260" t="str">
        <f t="shared" si="153"/>
        <v/>
      </c>
    </row>
    <row r="4906" spans="1:18" ht="15.75">
      <c r="A4906" s="250">
        <v>4899</v>
      </c>
      <c r="B4906" s="198"/>
      <c r="C4906" s="25"/>
      <c r="D4906" s="25"/>
      <c r="E4906" s="25"/>
      <c r="F4906" s="25"/>
      <c r="G4906" s="26"/>
      <c r="H4906" s="27"/>
      <c r="I4906" s="28"/>
      <c r="J4906" s="430"/>
      <c r="K4906" s="48"/>
      <c r="L4906" s="457" t="str">
        <f t="shared" si="152"/>
        <v/>
      </c>
      <c r="M4906" s="245" cm="1">
        <f t="array" ref="M4906">SUMPRODUCT(--(N4906:Q4906&lt;&gt;"")) + IF(TRIM(R4906)="",0,LEN(R4906)-LEN(SUBSTITUTE(R4906,",",""))+1)</f>
        <v>0</v>
      </c>
      <c r="N4906" s="242" t="str">
        <f>IF(AND(I4906&lt;&gt;0,I4906&lt;&gt;""),IF(TRIM(SUBSTITUTE(B4906,CHAR(160),""))="","",IF(ISNUMBER(MATCH(TRIM(SUBSTITUTE(B4906,CHAR(160),"")),'Look Up Values'!$B$2:$B$500,0)),"","Origin error")),"")</f>
        <v/>
      </c>
      <c r="O4906" s="242" t="str">
        <f>IF(AND(I4906&lt;&gt;0,I4906&lt;&gt;""),IF(C4906="","",IF(AND(ISNUMBER(--LEFT(C4906,FIND(" ",C4906&amp;" ")-1)),OR(LEN(LEFT(C4906,FIND(" ",C4906&amp;" ")-1))=6,LEN(LEFT(C4906,FIND(" ",C4906&amp;" ")-1))=7),OR(ISNUMBER(MATCH(LEFT(C4906,FIND(" ",C4906&amp;" ")-1),'Look Up Values'!$G$2:$G$1000,0)),ISNUMBER(MATCH(LEFT(C4906,FIND(" ",C4906&amp;" ")-1),'Look Up Values'!$AE$2:$AE$2000,0)))),"","EWC error")),"")</f>
        <v/>
      </c>
      <c r="P4906" s="242" t="str" cm="1">
        <f t="array" ref="P4906">IF(AND(I4906&lt;&gt;0,I4906&lt;&gt;""),IF(D4906="","",IF(ISNUMBER(MATCH(SUBSTITUTE(D4906," ",""),SUBSTITUTE('Look Up Values'!$S$2:$S$120," ",""),0)),"","D&amp;R error")),"")</f>
        <v/>
      </c>
      <c r="Q4906" s="242" t="str" cm="1">
        <f t="array" ref="Q4906">IF(AND(I4906&lt;&gt;0,I4906&lt;&gt;""),IF(G4906="","",IF(ISNUMBER(MATCH(SUBSTITUTE(G4906," ",""),SUBSTITUTE('Look Up Values'!$I$2:$I$10," ",""),0)),"","State error")),"")</f>
        <v/>
      </c>
      <c r="R4906" s="260" t="str">
        <f t="shared" si="153"/>
        <v/>
      </c>
    </row>
    <row r="4907" spans="1:18" ht="15.75">
      <c r="A4907" s="250">
        <v>4900</v>
      </c>
      <c r="B4907" s="198"/>
      <c r="C4907" s="25"/>
      <c r="D4907" s="25"/>
      <c r="E4907" s="25"/>
      <c r="F4907" s="25"/>
      <c r="G4907" s="26"/>
      <c r="H4907" s="27"/>
      <c r="I4907" s="28"/>
      <c r="J4907" s="430"/>
      <c r="K4907" s="48"/>
      <c r="L4907" s="457" t="str">
        <f t="shared" si="152"/>
        <v/>
      </c>
      <c r="M4907" s="245" cm="1">
        <f t="array" ref="M4907">SUMPRODUCT(--(N4907:Q4907&lt;&gt;"")) + IF(TRIM(R4907)="",0,LEN(R4907)-LEN(SUBSTITUTE(R4907,",",""))+1)</f>
        <v>0</v>
      </c>
      <c r="N4907" s="242" t="str">
        <f>IF(AND(I4907&lt;&gt;0,I4907&lt;&gt;""),IF(TRIM(SUBSTITUTE(B4907,CHAR(160),""))="","",IF(ISNUMBER(MATCH(TRIM(SUBSTITUTE(B4907,CHAR(160),"")),'Look Up Values'!$B$2:$B$500,0)),"","Origin error")),"")</f>
        <v/>
      </c>
      <c r="O4907" s="242" t="str">
        <f>IF(AND(I4907&lt;&gt;0,I4907&lt;&gt;""),IF(C4907="","",IF(AND(ISNUMBER(--LEFT(C4907,FIND(" ",C4907&amp;" ")-1)),OR(LEN(LEFT(C4907,FIND(" ",C4907&amp;" ")-1))=6,LEN(LEFT(C4907,FIND(" ",C4907&amp;" ")-1))=7),OR(ISNUMBER(MATCH(LEFT(C4907,FIND(" ",C4907&amp;" ")-1),'Look Up Values'!$G$2:$G$1000,0)),ISNUMBER(MATCH(LEFT(C4907,FIND(" ",C4907&amp;" ")-1),'Look Up Values'!$AE$2:$AE$2000,0)))),"","EWC error")),"")</f>
        <v/>
      </c>
      <c r="P4907" s="242" t="str" cm="1">
        <f t="array" ref="P4907">IF(AND(I4907&lt;&gt;0,I4907&lt;&gt;""),IF(D4907="","",IF(ISNUMBER(MATCH(SUBSTITUTE(D4907," ",""),SUBSTITUTE('Look Up Values'!$S$2:$S$120," ",""),0)),"","D&amp;R error")),"")</f>
        <v/>
      </c>
      <c r="Q4907" s="242" t="str" cm="1">
        <f t="array" ref="Q4907">IF(AND(I4907&lt;&gt;0,I4907&lt;&gt;""),IF(G4907="","",IF(ISNUMBER(MATCH(SUBSTITUTE(G4907," ",""),SUBSTITUTE('Look Up Values'!$I$2:$I$10," ",""),0)),"","State error")),"")</f>
        <v/>
      </c>
      <c r="R4907" s="260" t="str">
        <f t="shared" si="153"/>
        <v/>
      </c>
    </row>
    <row r="4908" spans="1:18" ht="15.75">
      <c r="A4908" s="250">
        <v>4901</v>
      </c>
      <c r="B4908" s="198"/>
      <c r="C4908" s="25"/>
      <c r="D4908" s="25"/>
      <c r="E4908" s="25"/>
      <c r="F4908" s="25"/>
      <c r="G4908" s="26"/>
      <c r="H4908" s="27"/>
      <c r="I4908" s="28"/>
      <c r="J4908" s="430"/>
      <c r="K4908" s="48"/>
      <c r="L4908" s="457" t="str">
        <f t="shared" si="152"/>
        <v/>
      </c>
      <c r="M4908" s="245" cm="1">
        <f t="array" ref="M4908">SUMPRODUCT(--(N4908:Q4908&lt;&gt;"")) + IF(TRIM(R4908)="",0,LEN(R4908)-LEN(SUBSTITUTE(R4908,",",""))+1)</f>
        <v>0</v>
      </c>
      <c r="N4908" s="242" t="str">
        <f>IF(AND(I4908&lt;&gt;0,I4908&lt;&gt;""),IF(TRIM(SUBSTITUTE(B4908,CHAR(160),""))="","",IF(ISNUMBER(MATCH(TRIM(SUBSTITUTE(B4908,CHAR(160),"")),'Look Up Values'!$B$2:$B$500,0)),"","Origin error")),"")</f>
        <v/>
      </c>
      <c r="O4908" s="242" t="str">
        <f>IF(AND(I4908&lt;&gt;0,I4908&lt;&gt;""),IF(C4908="","",IF(AND(ISNUMBER(--LEFT(C4908,FIND(" ",C4908&amp;" ")-1)),OR(LEN(LEFT(C4908,FIND(" ",C4908&amp;" ")-1))=6,LEN(LEFT(C4908,FIND(" ",C4908&amp;" ")-1))=7),OR(ISNUMBER(MATCH(LEFT(C4908,FIND(" ",C4908&amp;" ")-1),'Look Up Values'!$G$2:$G$1000,0)),ISNUMBER(MATCH(LEFT(C4908,FIND(" ",C4908&amp;" ")-1),'Look Up Values'!$AE$2:$AE$2000,0)))),"","EWC error")),"")</f>
        <v/>
      </c>
      <c r="P4908" s="242" t="str" cm="1">
        <f t="array" ref="P4908">IF(AND(I4908&lt;&gt;0,I4908&lt;&gt;""),IF(D4908="","",IF(ISNUMBER(MATCH(SUBSTITUTE(D4908," ",""),SUBSTITUTE('Look Up Values'!$S$2:$S$120," ",""),0)),"","D&amp;R error")),"")</f>
        <v/>
      </c>
      <c r="Q4908" s="242" t="str" cm="1">
        <f t="array" ref="Q4908">IF(AND(I4908&lt;&gt;0,I4908&lt;&gt;""),IF(G4908="","",IF(ISNUMBER(MATCH(SUBSTITUTE(G4908," ",""),SUBSTITUTE('Look Up Values'!$I$2:$I$10," ",""),0)),"","State error")),"")</f>
        <v/>
      </c>
      <c r="R4908" s="260" t="str">
        <f t="shared" si="153"/>
        <v/>
      </c>
    </row>
    <row r="4909" spans="1:18" ht="15.75">
      <c r="A4909" s="250">
        <v>4902</v>
      </c>
      <c r="B4909" s="198"/>
      <c r="C4909" s="25"/>
      <c r="D4909" s="25"/>
      <c r="E4909" s="25"/>
      <c r="F4909" s="25"/>
      <c r="G4909" s="26"/>
      <c r="H4909" s="27"/>
      <c r="I4909" s="28"/>
      <c r="J4909" s="430"/>
      <c r="K4909" s="48"/>
      <c r="L4909" s="457" t="str">
        <f t="shared" si="152"/>
        <v/>
      </c>
      <c r="M4909" s="245" cm="1">
        <f t="array" ref="M4909">SUMPRODUCT(--(N4909:Q4909&lt;&gt;"")) + IF(TRIM(R4909)="",0,LEN(R4909)-LEN(SUBSTITUTE(R4909,",",""))+1)</f>
        <v>0</v>
      </c>
      <c r="N4909" s="242" t="str">
        <f>IF(AND(I4909&lt;&gt;0,I4909&lt;&gt;""),IF(TRIM(SUBSTITUTE(B4909,CHAR(160),""))="","",IF(ISNUMBER(MATCH(TRIM(SUBSTITUTE(B4909,CHAR(160),"")),'Look Up Values'!$B$2:$B$500,0)),"","Origin error")),"")</f>
        <v/>
      </c>
      <c r="O4909" s="242" t="str">
        <f>IF(AND(I4909&lt;&gt;0,I4909&lt;&gt;""),IF(C4909="","",IF(AND(ISNUMBER(--LEFT(C4909,FIND(" ",C4909&amp;" ")-1)),OR(LEN(LEFT(C4909,FIND(" ",C4909&amp;" ")-1))=6,LEN(LEFT(C4909,FIND(" ",C4909&amp;" ")-1))=7),OR(ISNUMBER(MATCH(LEFT(C4909,FIND(" ",C4909&amp;" ")-1),'Look Up Values'!$G$2:$G$1000,0)),ISNUMBER(MATCH(LEFT(C4909,FIND(" ",C4909&amp;" ")-1),'Look Up Values'!$AE$2:$AE$2000,0)))),"","EWC error")),"")</f>
        <v/>
      </c>
      <c r="P4909" s="242" t="str" cm="1">
        <f t="array" ref="P4909">IF(AND(I4909&lt;&gt;0,I4909&lt;&gt;""),IF(D4909="","",IF(ISNUMBER(MATCH(SUBSTITUTE(D4909," ",""),SUBSTITUTE('Look Up Values'!$S$2:$S$120," ",""),0)),"","D&amp;R error")),"")</f>
        <v/>
      </c>
      <c r="Q4909" s="242" t="str" cm="1">
        <f t="array" ref="Q4909">IF(AND(I4909&lt;&gt;0,I4909&lt;&gt;""),IF(G4909="","",IF(ISNUMBER(MATCH(SUBSTITUTE(G4909," ",""),SUBSTITUTE('Look Up Values'!$I$2:$I$10," ",""),0)),"","State error")),"")</f>
        <v/>
      </c>
      <c r="R4909" s="260" t="str">
        <f t="shared" si="153"/>
        <v/>
      </c>
    </row>
    <row r="4910" spans="1:18" ht="15.75">
      <c r="A4910" s="250">
        <v>4903</v>
      </c>
      <c r="B4910" s="198"/>
      <c r="C4910" s="25"/>
      <c r="D4910" s="25"/>
      <c r="E4910" s="25"/>
      <c r="F4910" s="25"/>
      <c r="G4910" s="26"/>
      <c r="H4910" s="27"/>
      <c r="I4910" s="28"/>
      <c r="J4910" s="430"/>
      <c r="K4910" s="48"/>
      <c r="L4910" s="457" t="str">
        <f t="shared" si="152"/>
        <v/>
      </c>
      <c r="M4910" s="245" cm="1">
        <f t="array" ref="M4910">SUMPRODUCT(--(N4910:Q4910&lt;&gt;"")) + IF(TRIM(R4910)="",0,LEN(R4910)-LEN(SUBSTITUTE(R4910,",",""))+1)</f>
        <v>0</v>
      </c>
      <c r="N4910" s="242" t="str">
        <f>IF(AND(I4910&lt;&gt;0,I4910&lt;&gt;""),IF(TRIM(SUBSTITUTE(B4910,CHAR(160),""))="","",IF(ISNUMBER(MATCH(TRIM(SUBSTITUTE(B4910,CHAR(160),"")),'Look Up Values'!$B$2:$B$500,0)),"","Origin error")),"")</f>
        <v/>
      </c>
      <c r="O4910" s="242" t="str">
        <f>IF(AND(I4910&lt;&gt;0,I4910&lt;&gt;""),IF(C4910="","",IF(AND(ISNUMBER(--LEFT(C4910,FIND(" ",C4910&amp;" ")-1)),OR(LEN(LEFT(C4910,FIND(" ",C4910&amp;" ")-1))=6,LEN(LEFT(C4910,FIND(" ",C4910&amp;" ")-1))=7),OR(ISNUMBER(MATCH(LEFT(C4910,FIND(" ",C4910&amp;" ")-1),'Look Up Values'!$G$2:$G$1000,0)),ISNUMBER(MATCH(LEFT(C4910,FIND(" ",C4910&amp;" ")-1),'Look Up Values'!$AE$2:$AE$2000,0)))),"","EWC error")),"")</f>
        <v/>
      </c>
      <c r="P4910" s="242" t="str" cm="1">
        <f t="array" ref="P4910">IF(AND(I4910&lt;&gt;0,I4910&lt;&gt;""),IF(D4910="","",IF(ISNUMBER(MATCH(SUBSTITUTE(D4910," ",""),SUBSTITUTE('Look Up Values'!$S$2:$S$120," ",""),0)),"","D&amp;R error")),"")</f>
        <v/>
      </c>
      <c r="Q4910" s="242" t="str" cm="1">
        <f t="array" ref="Q4910">IF(AND(I4910&lt;&gt;0,I4910&lt;&gt;""),IF(G4910="","",IF(ISNUMBER(MATCH(SUBSTITUTE(G4910," ",""),SUBSTITUTE('Look Up Values'!$I$2:$I$10," ",""),0)),"","State error")),"")</f>
        <v/>
      </c>
      <c r="R4910" s="260" t="str">
        <f t="shared" si="153"/>
        <v/>
      </c>
    </row>
    <row r="4911" spans="1:18" ht="15.75">
      <c r="A4911" s="250">
        <v>4904</v>
      </c>
      <c r="B4911" s="198"/>
      <c r="C4911" s="25"/>
      <c r="D4911" s="25"/>
      <c r="E4911" s="25"/>
      <c r="F4911" s="25"/>
      <c r="G4911" s="26"/>
      <c r="H4911" s="27"/>
      <c r="I4911" s="28"/>
      <c r="J4911" s="430"/>
      <c r="K4911" s="48"/>
      <c r="L4911" s="457" t="str">
        <f t="shared" si="152"/>
        <v/>
      </c>
      <c r="M4911" s="245" cm="1">
        <f t="array" ref="M4911">SUMPRODUCT(--(N4911:Q4911&lt;&gt;"")) + IF(TRIM(R4911)="",0,LEN(R4911)-LEN(SUBSTITUTE(R4911,",",""))+1)</f>
        <v>0</v>
      </c>
      <c r="N4911" s="242" t="str">
        <f>IF(AND(I4911&lt;&gt;0,I4911&lt;&gt;""),IF(TRIM(SUBSTITUTE(B4911,CHAR(160),""))="","",IF(ISNUMBER(MATCH(TRIM(SUBSTITUTE(B4911,CHAR(160),"")),'Look Up Values'!$B$2:$B$500,0)),"","Origin error")),"")</f>
        <v/>
      </c>
      <c r="O4911" s="242" t="str">
        <f>IF(AND(I4911&lt;&gt;0,I4911&lt;&gt;""),IF(C4911="","",IF(AND(ISNUMBER(--LEFT(C4911,FIND(" ",C4911&amp;" ")-1)),OR(LEN(LEFT(C4911,FIND(" ",C4911&amp;" ")-1))=6,LEN(LEFT(C4911,FIND(" ",C4911&amp;" ")-1))=7),OR(ISNUMBER(MATCH(LEFT(C4911,FIND(" ",C4911&amp;" ")-1),'Look Up Values'!$G$2:$G$1000,0)),ISNUMBER(MATCH(LEFT(C4911,FIND(" ",C4911&amp;" ")-1),'Look Up Values'!$AE$2:$AE$2000,0)))),"","EWC error")),"")</f>
        <v/>
      </c>
      <c r="P4911" s="242" t="str" cm="1">
        <f t="array" ref="P4911">IF(AND(I4911&lt;&gt;0,I4911&lt;&gt;""),IF(D4911="","",IF(ISNUMBER(MATCH(SUBSTITUTE(D4911," ",""),SUBSTITUTE('Look Up Values'!$S$2:$S$120," ",""),0)),"","D&amp;R error")),"")</f>
        <v/>
      </c>
      <c r="Q4911" s="242" t="str" cm="1">
        <f t="array" ref="Q4911">IF(AND(I4911&lt;&gt;0,I4911&lt;&gt;""),IF(G4911="","",IF(ISNUMBER(MATCH(SUBSTITUTE(G4911," ",""),SUBSTITUTE('Look Up Values'!$I$2:$I$10," ",""),0)),"","State error")),"")</f>
        <v/>
      </c>
      <c r="R4911" s="260" t="str">
        <f t="shared" si="153"/>
        <v/>
      </c>
    </row>
    <row r="4912" spans="1:18" ht="15.75">
      <c r="A4912" s="250">
        <v>4905</v>
      </c>
      <c r="B4912" s="198"/>
      <c r="C4912" s="25"/>
      <c r="D4912" s="25"/>
      <c r="E4912" s="25"/>
      <c r="F4912" s="25"/>
      <c r="G4912" s="26"/>
      <c r="H4912" s="27"/>
      <c r="I4912" s="28"/>
      <c r="J4912" s="430"/>
      <c r="K4912" s="48"/>
      <c r="L4912" s="457" t="str">
        <f t="shared" si="152"/>
        <v/>
      </c>
      <c r="M4912" s="245" cm="1">
        <f t="array" ref="M4912">SUMPRODUCT(--(N4912:Q4912&lt;&gt;"")) + IF(TRIM(R4912)="",0,LEN(R4912)-LEN(SUBSTITUTE(R4912,",",""))+1)</f>
        <v>0</v>
      </c>
      <c r="N4912" s="242" t="str">
        <f>IF(AND(I4912&lt;&gt;0,I4912&lt;&gt;""),IF(TRIM(SUBSTITUTE(B4912,CHAR(160),""))="","",IF(ISNUMBER(MATCH(TRIM(SUBSTITUTE(B4912,CHAR(160),"")),'Look Up Values'!$B$2:$B$500,0)),"","Origin error")),"")</f>
        <v/>
      </c>
      <c r="O4912" s="242" t="str">
        <f>IF(AND(I4912&lt;&gt;0,I4912&lt;&gt;""),IF(C4912="","",IF(AND(ISNUMBER(--LEFT(C4912,FIND(" ",C4912&amp;" ")-1)),OR(LEN(LEFT(C4912,FIND(" ",C4912&amp;" ")-1))=6,LEN(LEFT(C4912,FIND(" ",C4912&amp;" ")-1))=7),OR(ISNUMBER(MATCH(LEFT(C4912,FIND(" ",C4912&amp;" ")-1),'Look Up Values'!$G$2:$G$1000,0)),ISNUMBER(MATCH(LEFT(C4912,FIND(" ",C4912&amp;" ")-1),'Look Up Values'!$AE$2:$AE$2000,0)))),"","EWC error")),"")</f>
        <v/>
      </c>
      <c r="P4912" s="242" t="str" cm="1">
        <f t="array" ref="P4912">IF(AND(I4912&lt;&gt;0,I4912&lt;&gt;""),IF(D4912="","",IF(ISNUMBER(MATCH(SUBSTITUTE(D4912," ",""),SUBSTITUTE('Look Up Values'!$S$2:$S$120," ",""),0)),"","D&amp;R error")),"")</f>
        <v/>
      </c>
      <c r="Q4912" s="242" t="str" cm="1">
        <f t="array" ref="Q4912">IF(AND(I4912&lt;&gt;0,I4912&lt;&gt;""),IF(G4912="","",IF(ISNUMBER(MATCH(SUBSTITUTE(G4912," ",""),SUBSTITUTE('Look Up Values'!$I$2:$I$10," ",""),0)),"","State error")),"")</f>
        <v/>
      </c>
      <c r="R4912" s="260" t="str">
        <f t="shared" si="153"/>
        <v/>
      </c>
    </row>
    <row r="4913" spans="1:18" ht="15.75">
      <c r="A4913" s="250">
        <v>4906</v>
      </c>
      <c r="B4913" s="198"/>
      <c r="C4913" s="25"/>
      <c r="D4913" s="25"/>
      <c r="E4913" s="25"/>
      <c r="F4913" s="25"/>
      <c r="G4913" s="26"/>
      <c r="H4913" s="27"/>
      <c r="I4913" s="28"/>
      <c r="J4913" s="430"/>
      <c r="K4913" s="48"/>
      <c r="L4913" s="457" t="str">
        <f t="shared" si="152"/>
        <v/>
      </c>
      <c r="M4913" s="245" cm="1">
        <f t="array" ref="M4913">SUMPRODUCT(--(N4913:Q4913&lt;&gt;"")) + IF(TRIM(R4913)="",0,LEN(R4913)-LEN(SUBSTITUTE(R4913,",",""))+1)</f>
        <v>0</v>
      </c>
      <c r="N4913" s="242" t="str">
        <f>IF(AND(I4913&lt;&gt;0,I4913&lt;&gt;""),IF(TRIM(SUBSTITUTE(B4913,CHAR(160),""))="","",IF(ISNUMBER(MATCH(TRIM(SUBSTITUTE(B4913,CHAR(160),"")),'Look Up Values'!$B$2:$B$500,0)),"","Origin error")),"")</f>
        <v/>
      </c>
      <c r="O4913" s="242" t="str">
        <f>IF(AND(I4913&lt;&gt;0,I4913&lt;&gt;""),IF(C4913="","",IF(AND(ISNUMBER(--LEFT(C4913,FIND(" ",C4913&amp;" ")-1)),OR(LEN(LEFT(C4913,FIND(" ",C4913&amp;" ")-1))=6,LEN(LEFT(C4913,FIND(" ",C4913&amp;" ")-1))=7),OR(ISNUMBER(MATCH(LEFT(C4913,FIND(" ",C4913&amp;" ")-1),'Look Up Values'!$G$2:$G$1000,0)),ISNUMBER(MATCH(LEFT(C4913,FIND(" ",C4913&amp;" ")-1),'Look Up Values'!$AE$2:$AE$2000,0)))),"","EWC error")),"")</f>
        <v/>
      </c>
      <c r="P4913" s="242" t="str" cm="1">
        <f t="array" ref="P4913">IF(AND(I4913&lt;&gt;0,I4913&lt;&gt;""),IF(D4913="","",IF(ISNUMBER(MATCH(SUBSTITUTE(D4913," ",""),SUBSTITUTE('Look Up Values'!$S$2:$S$120," ",""),0)),"","D&amp;R error")),"")</f>
        <v/>
      </c>
      <c r="Q4913" s="242" t="str" cm="1">
        <f t="array" ref="Q4913">IF(AND(I4913&lt;&gt;0,I4913&lt;&gt;""),IF(G4913="","",IF(ISNUMBER(MATCH(SUBSTITUTE(G4913," ",""),SUBSTITUTE('Look Up Values'!$I$2:$I$10," ",""),0)),"","State error")),"")</f>
        <v/>
      </c>
      <c r="R4913" s="260" t="str">
        <f t="shared" si="153"/>
        <v/>
      </c>
    </row>
    <row r="4914" spans="1:18" ht="15.75">
      <c r="A4914" s="250">
        <v>4907</v>
      </c>
      <c r="B4914" s="198"/>
      <c r="C4914" s="25"/>
      <c r="D4914" s="25"/>
      <c r="E4914" s="25"/>
      <c r="F4914" s="25"/>
      <c r="G4914" s="26"/>
      <c r="H4914" s="27"/>
      <c r="I4914" s="28"/>
      <c r="J4914" s="430"/>
      <c r="K4914" s="48"/>
      <c r="L4914" s="457" t="str">
        <f t="shared" si="152"/>
        <v/>
      </c>
      <c r="M4914" s="245" cm="1">
        <f t="array" ref="M4914">SUMPRODUCT(--(N4914:Q4914&lt;&gt;"")) + IF(TRIM(R4914)="",0,LEN(R4914)-LEN(SUBSTITUTE(R4914,",",""))+1)</f>
        <v>0</v>
      </c>
      <c r="N4914" s="242" t="str">
        <f>IF(AND(I4914&lt;&gt;0,I4914&lt;&gt;""),IF(TRIM(SUBSTITUTE(B4914,CHAR(160),""))="","",IF(ISNUMBER(MATCH(TRIM(SUBSTITUTE(B4914,CHAR(160),"")),'Look Up Values'!$B$2:$B$500,0)),"","Origin error")),"")</f>
        <v/>
      </c>
      <c r="O4914" s="242" t="str">
        <f>IF(AND(I4914&lt;&gt;0,I4914&lt;&gt;""),IF(C4914="","",IF(AND(ISNUMBER(--LEFT(C4914,FIND(" ",C4914&amp;" ")-1)),OR(LEN(LEFT(C4914,FIND(" ",C4914&amp;" ")-1))=6,LEN(LEFT(C4914,FIND(" ",C4914&amp;" ")-1))=7),OR(ISNUMBER(MATCH(LEFT(C4914,FIND(" ",C4914&amp;" ")-1),'Look Up Values'!$G$2:$G$1000,0)),ISNUMBER(MATCH(LEFT(C4914,FIND(" ",C4914&amp;" ")-1),'Look Up Values'!$AE$2:$AE$2000,0)))),"","EWC error")),"")</f>
        <v/>
      </c>
      <c r="P4914" s="242" t="str" cm="1">
        <f t="array" ref="P4914">IF(AND(I4914&lt;&gt;0,I4914&lt;&gt;""),IF(D4914="","",IF(ISNUMBER(MATCH(SUBSTITUTE(D4914," ",""),SUBSTITUTE('Look Up Values'!$S$2:$S$120," ",""),0)),"","D&amp;R error")),"")</f>
        <v/>
      </c>
      <c r="Q4914" s="242" t="str" cm="1">
        <f t="array" ref="Q4914">IF(AND(I4914&lt;&gt;0,I4914&lt;&gt;""),IF(G4914="","",IF(ISNUMBER(MATCH(SUBSTITUTE(G4914," ",""),SUBSTITUTE('Look Up Values'!$I$2:$I$10," ",""),0)),"","State error")),"")</f>
        <v/>
      </c>
      <c r="R4914" s="260" t="str">
        <f t="shared" si="153"/>
        <v/>
      </c>
    </row>
    <row r="4915" spans="1:18" ht="15.75">
      <c r="A4915" s="250">
        <v>4908</v>
      </c>
      <c r="B4915" s="198"/>
      <c r="C4915" s="25"/>
      <c r="D4915" s="25"/>
      <c r="E4915" s="25"/>
      <c r="F4915" s="25"/>
      <c r="G4915" s="26"/>
      <c r="H4915" s="27"/>
      <c r="I4915" s="28"/>
      <c r="J4915" s="430"/>
      <c r="K4915" s="48"/>
      <c r="L4915" s="457" t="str">
        <f t="shared" si="152"/>
        <v/>
      </c>
      <c r="M4915" s="245" cm="1">
        <f t="array" ref="M4915">SUMPRODUCT(--(N4915:Q4915&lt;&gt;"")) + IF(TRIM(R4915)="",0,LEN(R4915)-LEN(SUBSTITUTE(R4915,",",""))+1)</f>
        <v>0</v>
      </c>
      <c r="N4915" s="242" t="str">
        <f>IF(AND(I4915&lt;&gt;0,I4915&lt;&gt;""),IF(TRIM(SUBSTITUTE(B4915,CHAR(160),""))="","",IF(ISNUMBER(MATCH(TRIM(SUBSTITUTE(B4915,CHAR(160),"")),'Look Up Values'!$B$2:$B$500,0)),"","Origin error")),"")</f>
        <v/>
      </c>
      <c r="O4915" s="242" t="str">
        <f>IF(AND(I4915&lt;&gt;0,I4915&lt;&gt;""),IF(C4915="","",IF(AND(ISNUMBER(--LEFT(C4915,FIND(" ",C4915&amp;" ")-1)),OR(LEN(LEFT(C4915,FIND(" ",C4915&amp;" ")-1))=6,LEN(LEFT(C4915,FIND(" ",C4915&amp;" ")-1))=7),OR(ISNUMBER(MATCH(LEFT(C4915,FIND(" ",C4915&amp;" ")-1),'Look Up Values'!$G$2:$G$1000,0)),ISNUMBER(MATCH(LEFT(C4915,FIND(" ",C4915&amp;" ")-1),'Look Up Values'!$AE$2:$AE$2000,0)))),"","EWC error")),"")</f>
        <v/>
      </c>
      <c r="P4915" s="242" t="str" cm="1">
        <f t="array" ref="P4915">IF(AND(I4915&lt;&gt;0,I4915&lt;&gt;""),IF(D4915="","",IF(ISNUMBER(MATCH(SUBSTITUTE(D4915," ",""),SUBSTITUTE('Look Up Values'!$S$2:$S$120," ",""),0)),"","D&amp;R error")),"")</f>
        <v/>
      </c>
      <c r="Q4915" s="242" t="str" cm="1">
        <f t="array" ref="Q4915">IF(AND(I4915&lt;&gt;0,I4915&lt;&gt;""),IF(G4915="","",IF(ISNUMBER(MATCH(SUBSTITUTE(G4915," ",""),SUBSTITUTE('Look Up Values'!$I$2:$I$10," ",""),0)),"","State error")),"")</f>
        <v/>
      </c>
      <c r="R4915" s="260" t="str">
        <f t="shared" si="153"/>
        <v/>
      </c>
    </row>
    <row r="4916" spans="1:18" ht="15.75">
      <c r="A4916" s="250">
        <v>4909</v>
      </c>
      <c r="B4916" s="198"/>
      <c r="C4916" s="25"/>
      <c r="D4916" s="25"/>
      <c r="E4916" s="25"/>
      <c r="F4916" s="25"/>
      <c r="G4916" s="26"/>
      <c r="H4916" s="27"/>
      <c r="I4916" s="28"/>
      <c r="J4916" s="430"/>
      <c r="K4916" s="48"/>
      <c r="L4916" s="457" t="str">
        <f t="shared" si="152"/>
        <v/>
      </c>
      <c r="M4916" s="245" cm="1">
        <f t="array" ref="M4916">SUMPRODUCT(--(N4916:Q4916&lt;&gt;"")) + IF(TRIM(R4916)="",0,LEN(R4916)-LEN(SUBSTITUTE(R4916,",",""))+1)</f>
        <v>0</v>
      </c>
      <c r="N4916" s="242" t="str">
        <f>IF(AND(I4916&lt;&gt;0,I4916&lt;&gt;""),IF(TRIM(SUBSTITUTE(B4916,CHAR(160),""))="","",IF(ISNUMBER(MATCH(TRIM(SUBSTITUTE(B4916,CHAR(160),"")),'Look Up Values'!$B$2:$B$500,0)),"","Origin error")),"")</f>
        <v/>
      </c>
      <c r="O4916" s="242" t="str">
        <f>IF(AND(I4916&lt;&gt;0,I4916&lt;&gt;""),IF(C4916="","",IF(AND(ISNUMBER(--LEFT(C4916,FIND(" ",C4916&amp;" ")-1)),OR(LEN(LEFT(C4916,FIND(" ",C4916&amp;" ")-1))=6,LEN(LEFT(C4916,FIND(" ",C4916&amp;" ")-1))=7),OR(ISNUMBER(MATCH(LEFT(C4916,FIND(" ",C4916&amp;" ")-1),'Look Up Values'!$G$2:$G$1000,0)),ISNUMBER(MATCH(LEFT(C4916,FIND(" ",C4916&amp;" ")-1),'Look Up Values'!$AE$2:$AE$2000,0)))),"","EWC error")),"")</f>
        <v/>
      </c>
      <c r="P4916" s="242" t="str" cm="1">
        <f t="array" ref="P4916">IF(AND(I4916&lt;&gt;0,I4916&lt;&gt;""),IF(D4916="","",IF(ISNUMBER(MATCH(SUBSTITUTE(D4916," ",""),SUBSTITUTE('Look Up Values'!$S$2:$S$120," ",""),0)),"","D&amp;R error")),"")</f>
        <v/>
      </c>
      <c r="Q4916" s="242" t="str" cm="1">
        <f t="array" ref="Q4916">IF(AND(I4916&lt;&gt;0,I4916&lt;&gt;""),IF(G4916="","",IF(ISNUMBER(MATCH(SUBSTITUTE(G4916," ",""),SUBSTITUTE('Look Up Values'!$I$2:$I$10," ",""),0)),"","State error")),"")</f>
        <v/>
      </c>
      <c r="R4916" s="260" t="str">
        <f t="shared" si="153"/>
        <v/>
      </c>
    </row>
    <row r="4917" spans="1:18" ht="15.75">
      <c r="A4917" s="250">
        <v>4910</v>
      </c>
      <c r="B4917" s="198"/>
      <c r="C4917" s="25"/>
      <c r="D4917" s="25"/>
      <c r="E4917" s="25"/>
      <c r="F4917" s="25"/>
      <c r="G4917" s="26"/>
      <c r="H4917" s="27"/>
      <c r="I4917" s="28"/>
      <c r="J4917" s="430"/>
      <c r="K4917" s="48"/>
      <c r="L4917" s="457" t="str">
        <f t="shared" si="152"/>
        <v/>
      </c>
      <c r="M4917" s="245" cm="1">
        <f t="array" ref="M4917">SUMPRODUCT(--(N4917:Q4917&lt;&gt;"")) + IF(TRIM(R4917)="",0,LEN(R4917)-LEN(SUBSTITUTE(R4917,",",""))+1)</f>
        <v>0</v>
      </c>
      <c r="N4917" s="242" t="str">
        <f>IF(AND(I4917&lt;&gt;0,I4917&lt;&gt;""),IF(TRIM(SUBSTITUTE(B4917,CHAR(160),""))="","",IF(ISNUMBER(MATCH(TRIM(SUBSTITUTE(B4917,CHAR(160),"")),'Look Up Values'!$B$2:$B$500,0)),"","Origin error")),"")</f>
        <v/>
      </c>
      <c r="O4917" s="242" t="str">
        <f>IF(AND(I4917&lt;&gt;0,I4917&lt;&gt;""),IF(C4917="","",IF(AND(ISNUMBER(--LEFT(C4917,FIND(" ",C4917&amp;" ")-1)),OR(LEN(LEFT(C4917,FIND(" ",C4917&amp;" ")-1))=6,LEN(LEFT(C4917,FIND(" ",C4917&amp;" ")-1))=7),OR(ISNUMBER(MATCH(LEFT(C4917,FIND(" ",C4917&amp;" ")-1),'Look Up Values'!$G$2:$G$1000,0)),ISNUMBER(MATCH(LEFT(C4917,FIND(" ",C4917&amp;" ")-1),'Look Up Values'!$AE$2:$AE$2000,0)))),"","EWC error")),"")</f>
        <v/>
      </c>
      <c r="P4917" s="242" t="str" cm="1">
        <f t="array" ref="P4917">IF(AND(I4917&lt;&gt;0,I4917&lt;&gt;""),IF(D4917="","",IF(ISNUMBER(MATCH(SUBSTITUTE(D4917," ",""),SUBSTITUTE('Look Up Values'!$S$2:$S$120," ",""),0)),"","D&amp;R error")),"")</f>
        <v/>
      </c>
      <c r="Q4917" s="242" t="str" cm="1">
        <f t="array" ref="Q4917">IF(AND(I4917&lt;&gt;0,I4917&lt;&gt;""),IF(G4917="","",IF(ISNUMBER(MATCH(SUBSTITUTE(G4917," ",""),SUBSTITUTE('Look Up Values'!$I$2:$I$10," ",""),0)),"","State error")),"")</f>
        <v/>
      </c>
      <c r="R4917" s="260" t="str">
        <f t="shared" si="153"/>
        <v/>
      </c>
    </row>
    <row r="4918" spans="1:18" ht="15.75">
      <c r="A4918" s="250">
        <v>4911</v>
      </c>
      <c r="B4918" s="198"/>
      <c r="C4918" s="25"/>
      <c r="D4918" s="25"/>
      <c r="E4918" s="25"/>
      <c r="F4918" s="25"/>
      <c r="G4918" s="26"/>
      <c r="H4918" s="27"/>
      <c r="I4918" s="28"/>
      <c r="J4918" s="430"/>
      <c r="K4918" s="48"/>
      <c r="L4918" s="457" t="str">
        <f t="shared" si="152"/>
        <v/>
      </c>
      <c r="M4918" s="245" cm="1">
        <f t="array" ref="M4918">SUMPRODUCT(--(N4918:Q4918&lt;&gt;"")) + IF(TRIM(R4918)="",0,LEN(R4918)-LEN(SUBSTITUTE(R4918,",",""))+1)</f>
        <v>0</v>
      </c>
      <c r="N4918" s="242" t="str">
        <f>IF(AND(I4918&lt;&gt;0,I4918&lt;&gt;""),IF(TRIM(SUBSTITUTE(B4918,CHAR(160),""))="","",IF(ISNUMBER(MATCH(TRIM(SUBSTITUTE(B4918,CHAR(160),"")),'Look Up Values'!$B$2:$B$500,0)),"","Origin error")),"")</f>
        <v/>
      </c>
      <c r="O4918" s="242" t="str">
        <f>IF(AND(I4918&lt;&gt;0,I4918&lt;&gt;""),IF(C4918="","",IF(AND(ISNUMBER(--LEFT(C4918,FIND(" ",C4918&amp;" ")-1)),OR(LEN(LEFT(C4918,FIND(" ",C4918&amp;" ")-1))=6,LEN(LEFT(C4918,FIND(" ",C4918&amp;" ")-1))=7),OR(ISNUMBER(MATCH(LEFT(C4918,FIND(" ",C4918&amp;" ")-1),'Look Up Values'!$G$2:$G$1000,0)),ISNUMBER(MATCH(LEFT(C4918,FIND(" ",C4918&amp;" ")-1),'Look Up Values'!$AE$2:$AE$2000,0)))),"","EWC error")),"")</f>
        <v/>
      </c>
      <c r="P4918" s="242" t="str" cm="1">
        <f t="array" ref="P4918">IF(AND(I4918&lt;&gt;0,I4918&lt;&gt;""),IF(D4918="","",IF(ISNUMBER(MATCH(SUBSTITUTE(D4918," ",""),SUBSTITUTE('Look Up Values'!$S$2:$S$120," ",""),0)),"","D&amp;R error")),"")</f>
        <v/>
      </c>
      <c r="Q4918" s="242" t="str" cm="1">
        <f t="array" ref="Q4918">IF(AND(I4918&lt;&gt;0,I4918&lt;&gt;""),IF(G4918="","",IF(ISNUMBER(MATCH(SUBSTITUTE(G4918," ",""),SUBSTITUTE('Look Up Values'!$I$2:$I$10," ",""),0)),"","State error")),"")</f>
        <v/>
      </c>
      <c r="R4918" s="260" t="str">
        <f t="shared" si="153"/>
        <v/>
      </c>
    </row>
    <row r="4919" spans="1:18" ht="15.75">
      <c r="A4919" s="250">
        <v>4912</v>
      </c>
      <c r="B4919" s="198"/>
      <c r="C4919" s="25"/>
      <c r="D4919" s="25"/>
      <c r="E4919" s="25"/>
      <c r="F4919" s="25"/>
      <c r="G4919" s="26"/>
      <c r="H4919" s="27"/>
      <c r="I4919" s="28"/>
      <c r="J4919" s="430"/>
      <c r="K4919" s="48"/>
      <c r="L4919" s="457" t="str">
        <f t="shared" si="152"/>
        <v/>
      </c>
      <c r="M4919" s="245" cm="1">
        <f t="array" ref="M4919">SUMPRODUCT(--(N4919:Q4919&lt;&gt;"")) + IF(TRIM(R4919)="",0,LEN(R4919)-LEN(SUBSTITUTE(R4919,",",""))+1)</f>
        <v>0</v>
      </c>
      <c r="N4919" s="242" t="str">
        <f>IF(AND(I4919&lt;&gt;0,I4919&lt;&gt;""),IF(TRIM(SUBSTITUTE(B4919,CHAR(160),""))="","",IF(ISNUMBER(MATCH(TRIM(SUBSTITUTE(B4919,CHAR(160),"")),'Look Up Values'!$B$2:$B$500,0)),"","Origin error")),"")</f>
        <v/>
      </c>
      <c r="O4919" s="242" t="str">
        <f>IF(AND(I4919&lt;&gt;0,I4919&lt;&gt;""),IF(C4919="","",IF(AND(ISNUMBER(--LEFT(C4919,FIND(" ",C4919&amp;" ")-1)),OR(LEN(LEFT(C4919,FIND(" ",C4919&amp;" ")-1))=6,LEN(LEFT(C4919,FIND(" ",C4919&amp;" ")-1))=7),OR(ISNUMBER(MATCH(LEFT(C4919,FIND(" ",C4919&amp;" ")-1),'Look Up Values'!$G$2:$G$1000,0)),ISNUMBER(MATCH(LEFT(C4919,FIND(" ",C4919&amp;" ")-1),'Look Up Values'!$AE$2:$AE$2000,0)))),"","EWC error")),"")</f>
        <v/>
      </c>
      <c r="P4919" s="242" t="str" cm="1">
        <f t="array" ref="P4919">IF(AND(I4919&lt;&gt;0,I4919&lt;&gt;""),IF(D4919="","",IF(ISNUMBER(MATCH(SUBSTITUTE(D4919," ",""),SUBSTITUTE('Look Up Values'!$S$2:$S$120," ",""),0)),"","D&amp;R error")),"")</f>
        <v/>
      </c>
      <c r="Q4919" s="242" t="str" cm="1">
        <f t="array" ref="Q4919">IF(AND(I4919&lt;&gt;0,I4919&lt;&gt;""),IF(G4919="","",IF(ISNUMBER(MATCH(SUBSTITUTE(G4919," ",""),SUBSTITUTE('Look Up Values'!$I$2:$I$10," ",""),0)),"","State error")),"")</f>
        <v/>
      </c>
      <c r="R4919" s="260" t="str">
        <f t="shared" si="153"/>
        <v/>
      </c>
    </row>
    <row r="4920" spans="1:18" ht="15.75">
      <c r="A4920" s="250">
        <v>4913</v>
      </c>
      <c r="B4920" s="198"/>
      <c r="C4920" s="25"/>
      <c r="D4920" s="25"/>
      <c r="E4920" s="25"/>
      <c r="F4920" s="25"/>
      <c r="G4920" s="26"/>
      <c r="H4920" s="27"/>
      <c r="I4920" s="28"/>
      <c r="J4920" s="430"/>
      <c r="K4920" s="48"/>
      <c r="L4920" s="457" t="str">
        <f t="shared" si="152"/>
        <v/>
      </c>
      <c r="M4920" s="245" cm="1">
        <f t="array" ref="M4920">SUMPRODUCT(--(N4920:Q4920&lt;&gt;"")) + IF(TRIM(R4920)="",0,LEN(R4920)-LEN(SUBSTITUTE(R4920,",",""))+1)</f>
        <v>0</v>
      </c>
      <c r="N4920" s="242" t="str">
        <f>IF(AND(I4920&lt;&gt;0,I4920&lt;&gt;""),IF(TRIM(SUBSTITUTE(B4920,CHAR(160),""))="","",IF(ISNUMBER(MATCH(TRIM(SUBSTITUTE(B4920,CHAR(160),"")),'Look Up Values'!$B$2:$B$500,0)),"","Origin error")),"")</f>
        <v/>
      </c>
      <c r="O4920" s="242" t="str">
        <f>IF(AND(I4920&lt;&gt;0,I4920&lt;&gt;""),IF(C4920="","",IF(AND(ISNUMBER(--LEFT(C4920,FIND(" ",C4920&amp;" ")-1)),OR(LEN(LEFT(C4920,FIND(" ",C4920&amp;" ")-1))=6,LEN(LEFT(C4920,FIND(" ",C4920&amp;" ")-1))=7),OR(ISNUMBER(MATCH(LEFT(C4920,FIND(" ",C4920&amp;" ")-1),'Look Up Values'!$G$2:$G$1000,0)),ISNUMBER(MATCH(LEFT(C4920,FIND(" ",C4920&amp;" ")-1),'Look Up Values'!$AE$2:$AE$2000,0)))),"","EWC error")),"")</f>
        <v/>
      </c>
      <c r="P4920" s="242" t="str" cm="1">
        <f t="array" ref="P4920">IF(AND(I4920&lt;&gt;0,I4920&lt;&gt;""),IF(D4920="","",IF(ISNUMBER(MATCH(SUBSTITUTE(D4920," ",""),SUBSTITUTE('Look Up Values'!$S$2:$S$120," ",""),0)),"","D&amp;R error")),"")</f>
        <v/>
      </c>
      <c r="Q4920" s="242" t="str" cm="1">
        <f t="array" ref="Q4920">IF(AND(I4920&lt;&gt;0,I4920&lt;&gt;""),IF(G4920="","",IF(ISNUMBER(MATCH(SUBSTITUTE(G4920," ",""),SUBSTITUTE('Look Up Values'!$I$2:$I$10," ",""),0)),"","State error")),"")</f>
        <v/>
      </c>
      <c r="R4920" s="260" t="str">
        <f t="shared" si="153"/>
        <v/>
      </c>
    </row>
    <row r="4921" spans="1:18" ht="15.75">
      <c r="A4921" s="250">
        <v>4914</v>
      </c>
      <c r="B4921" s="198"/>
      <c r="C4921" s="25"/>
      <c r="D4921" s="25"/>
      <c r="E4921" s="25"/>
      <c r="F4921" s="25"/>
      <c r="G4921" s="26"/>
      <c r="H4921" s="27"/>
      <c r="I4921" s="28"/>
      <c r="J4921" s="430"/>
      <c r="K4921" s="48"/>
      <c r="L4921" s="457" t="str">
        <f t="shared" si="152"/>
        <v/>
      </c>
      <c r="M4921" s="245" cm="1">
        <f t="array" ref="M4921">SUMPRODUCT(--(N4921:Q4921&lt;&gt;"")) + IF(TRIM(R4921)="",0,LEN(R4921)-LEN(SUBSTITUTE(R4921,",",""))+1)</f>
        <v>0</v>
      </c>
      <c r="N4921" s="242" t="str">
        <f>IF(AND(I4921&lt;&gt;0,I4921&lt;&gt;""),IF(TRIM(SUBSTITUTE(B4921,CHAR(160),""))="","",IF(ISNUMBER(MATCH(TRIM(SUBSTITUTE(B4921,CHAR(160),"")),'Look Up Values'!$B$2:$B$500,0)),"","Origin error")),"")</f>
        <v/>
      </c>
      <c r="O4921" s="242" t="str">
        <f>IF(AND(I4921&lt;&gt;0,I4921&lt;&gt;""),IF(C4921="","",IF(AND(ISNUMBER(--LEFT(C4921,FIND(" ",C4921&amp;" ")-1)),OR(LEN(LEFT(C4921,FIND(" ",C4921&amp;" ")-1))=6,LEN(LEFT(C4921,FIND(" ",C4921&amp;" ")-1))=7),OR(ISNUMBER(MATCH(LEFT(C4921,FIND(" ",C4921&amp;" ")-1),'Look Up Values'!$G$2:$G$1000,0)),ISNUMBER(MATCH(LEFT(C4921,FIND(" ",C4921&amp;" ")-1),'Look Up Values'!$AE$2:$AE$2000,0)))),"","EWC error")),"")</f>
        <v/>
      </c>
      <c r="P4921" s="242" t="str" cm="1">
        <f t="array" ref="P4921">IF(AND(I4921&lt;&gt;0,I4921&lt;&gt;""),IF(D4921="","",IF(ISNUMBER(MATCH(SUBSTITUTE(D4921," ",""),SUBSTITUTE('Look Up Values'!$S$2:$S$120," ",""),0)),"","D&amp;R error")),"")</f>
        <v/>
      </c>
      <c r="Q4921" s="242" t="str" cm="1">
        <f t="array" ref="Q4921">IF(AND(I4921&lt;&gt;0,I4921&lt;&gt;""),IF(G4921="","",IF(ISNUMBER(MATCH(SUBSTITUTE(G4921," ",""),SUBSTITUTE('Look Up Values'!$I$2:$I$10," ",""),0)),"","State error")),"")</f>
        <v/>
      </c>
      <c r="R4921" s="260" t="str">
        <f t="shared" si="153"/>
        <v/>
      </c>
    </row>
    <row r="4922" spans="1:18" ht="15.75">
      <c r="A4922" s="250">
        <v>4915</v>
      </c>
      <c r="B4922" s="198"/>
      <c r="C4922" s="25"/>
      <c r="D4922" s="25"/>
      <c r="E4922" s="25"/>
      <c r="F4922" s="25"/>
      <c r="G4922" s="26"/>
      <c r="H4922" s="27"/>
      <c r="I4922" s="28"/>
      <c r="J4922" s="430"/>
      <c r="K4922" s="48"/>
      <c r="L4922" s="457" t="str">
        <f t="shared" si="152"/>
        <v/>
      </c>
      <c r="M4922" s="245" cm="1">
        <f t="array" ref="M4922">SUMPRODUCT(--(N4922:Q4922&lt;&gt;"")) + IF(TRIM(R4922)="",0,LEN(R4922)-LEN(SUBSTITUTE(R4922,",",""))+1)</f>
        <v>0</v>
      </c>
      <c r="N4922" s="242" t="str">
        <f>IF(AND(I4922&lt;&gt;0,I4922&lt;&gt;""),IF(TRIM(SUBSTITUTE(B4922,CHAR(160),""))="","",IF(ISNUMBER(MATCH(TRIM(SUBSTITUTE(B4922,CHAR(160),"")),'Look Up Values'!$B$2:$B$500,0)),"","Origin error")),"")</f>
        <v/>
      </c>
      <c r="O4922" s="242" t="str">
        <f>IF(AND(I4922&lt;&gt;0,I4922&lt;&gt;""),IF(C4922="","",IF(AND(ISNUMBER(--LEFT(C4922,FIND(" ",C4922&amp;" ")-1)),OR(LEN(LEFT(C4922,FIND(" ",C4922&amp;" ")-1))=6,LEN(LEFT(C4922,FIND(" ",C4922&amp;" ")-1))=7),OR(ISNUMBER(MATCH(LEFT(C4922,FIND(" ",C4922&amp;" ")-1),'Look Up Values'!$G$2:$G$1000,0)),ISNUMBER(MATCH(LEFT(C4922,FIND(" ",C4922&amp;" ")-1),'Look Up Values'!$AE$2:$AE$2000,0)))),"","EWC error")),"")</f>
        <v/>
      </c>
      <c r="P4922" s="242" t="str" cm="1">
        <f t="array" ref="P4922">IF(AND(I4922&lt;&gt;0,I4922&lt;&gt;""),IF(D4922="","",IF(ISNUMBER(MATCH(SUBSTITUTE(D4922," ",""),SUBSTITUTE('Look Up Values'!$S$2:$S$120," ",""),0)),"","D&amp;R error")),"")</f>
        <v/>
      </c>
      <c r="Q4922" s="242" t="str" cm="1">
        <f t="array" ref="Q4922">IF(AND(I4922&lt;&gt;0,I4922&lt;&gt;""),IF(G4922="","",IF(ISNUMBER(MATCH(SUBSTITUTE(G4922," ",""),SUBSTITUTE('Look Up Values'!$I$2:$I$10," ",""),0)),"","State error")),"")</f>
        <v/>
      </c>
      <c r="R4922" s="260" t="str">
        <f t="shared" si="153"/>
        <v/>
      </c>
    </row>
    <row r="4923" spans="1:18" ht="15.75">
      <c r="A4923" s="250">
        <v>4916</v>
      </c>
      <c r="B4923" s="198"/>
      <c r="C4923" s="25"/>
      <c r="D4923" s="25"/>
      <c r="E4923" s="25"/>
      <c r="F4923" s="25"/>
      <c r="G4923" s="26"/>
      <c r="H4923" s="27"/>
      <c r="I4923" s="28"/>
      <c r="J4923" s="430"/>
      <c r="K4923" s="48"/>
      <c r="L4923" s="457" t="str">
        <f t="shared" si="152"/>
        <v/>
      </c>
      <c r="M4923" s="245" cm="1">
        <f t="array" ref="M4923">SUMPRODUCT(--(N4923:Q4923&lt;&gt;"")) + IF(TRIM(R4923)="",0,LEN(R4923)-LEN(SUBSTITUTE(R4923,",",""))+1)</f>
        <v>0</v>
      </c>
      <c r="N4923" s="242" t="str">
        <f>IF(AND(I4923&lt;&gt;0,I4923&lt;&gt;""),IF(TRIM(SUBSTITUTE(B4923,CHAR(160),""))="","",IF(ISNUMBER(MATCH(TRIM(SUBSTITUTE(B4923,CHAR(160),"")),'Look Up Values'!$B$2:$B$500,0)),"","Origin error")),"")</f>
        <v/>
      </c>
      <c r="O4923" s="242" t="str">
        <f>IF(AND(I4923&lt;&gt;0,I4923&lt;&gt;""),IF(C4923="","",IF(AND(ISNUMBER(--LEFT(C4923,FIND(" ",C4923&amp;" ")-1)),OR(LEN(LEFT(C4923,FIND(" ",C4923&amp;" ")-1))=6,LEN(LEFT(C4923,FIND(" ",C4923&amp;" ")-1))=7),OR(ISNUMBER(MATCH(LEFT(C4923,FIND(" ",C4923&amp;" ")-1),'Look Up Values'!$G$2:$G$1000,0)),ISNUMBER(MATCH(LEFT(C4923,FIND(" ",C4923&amp;" ")-1),'Look Up Values'!$AE$2:$AE$2000,0)))),"","EWC error")),"")</f>
        <v/>
      </c>
      <c r="P4923" s="242" t="str" cm="1">
        <f t="array" ref="P4923">IF(AND(I4923&lt;&gt;0,I4923&lt;&gt;""),IF(D4923="","",IF(ISNUMBER(MATCH(SUBSTITUTE(D4923," ",""),SUBSTITUTE('Look Up Values'!$S$2:$S$120," ",""),0)),"","D&amp;R error")),"")</f>
        <v/>
      </c>
      <c r="Q4923" s="242" t="str" cm="1">
        <f t="array" ref="Q4923">IF(AND(I4923&lt;&gt;0,I4923&lt;&gt;""),IF(G4923="","",IF(ISNUMBER(MATCH(SUBSTITUTE(G4923," ",""),SUBSTITUTE('Look Up Values'!$I$2:$I$10," ",""),0)),"","State error")),"")</f>
        <v/>
      </c>
      <c r="R4923" s="260" t="str">
        <f t="shared" si="153"/>
        <v/>
      </c>
    </row>
    <row r="4924" spans="1:18" ht="15.75">
      <c r="A4924" s="250">
        <v>4917</v>
      </c>
      <c r="B4924" s="198"/>
      <c r="C4924" s="25"/>
      <c r="D4924" s="25"/>
      <c r="E4924" s="25"/>
      <c r="F4924" s="25"/>
      <c r="G4924" s="26"/>
      <c r="H4924" s="27"/>
      <c r="I4924" s="28"/>
      <c r="J4924" s="430"/>
      <c r="K4924" s="48"/>
      <c r="L4924" s="457" t="str">
        <f t="shared" si="152"/>
        <v/>
      </c>
      <c r="M4924" s="245" cm="1">
        <f t="array" ref="M4924">SUMPRODUCT(--(N4924:Q4924&lt;&gt;"")) + IF(TRIM(R4924)="",0,LEN(R4924)-LEN(SUBSTITUTE(R4924,",",""))+1)</f>
        <v>0</v>
      </c>
      <c r="N4924" s="242" t="str">
        <f>IF(AND(I4924&lt;&gt;0,I4924&lt;&gt;""),IF(TRIM(SUBSTITUTE(B4924,CHAR(160),""))="","",IF(ISNUMBER(MATCH(TRIM(SUBSTITUTE(B4924,CHAR(160),"")),'Look Up Values'!$B$2:$B$500,0)),"","Origin error")),"")</f>
        <v/>
      </c>
      <c r="O4924" s="242" t="str">
        <f>IF(AND(I4924&lt;&gt;0,I4924&lt;&gt;""),IF(C4924="","",IF(AND(ISNUMBER(--LEFT(C4924,FIND(" ",C4924&amp;" ")-1)),OR(LEN(LEFT(C4924,FIND(" ",C4924&amp;" ")-1))=6,LEN(LEFT(C4924,FIND(" ",C4924&amp;" ")-1))=7),OR(ISNUMBER(MATCH(LEFT(C4924,FIND(" ",C4924&amp;" ")-1),'Look Up Values'!$G$2:$G$1000,0)),ISNUMBER(MATCH(LEFT(C4924,FIND(" ",C4924&amp;" ")-1),'Look Up Values'!$AE$2:$AE$2000,0)))),"","EWC error")),"")</f>
        <v/>
      </c>
      <c r="P4924" s="242" t="str" cm="1">
        <f t="array" ref="P4924">IF(AND(I4924&lt;&gt;0,I4924&lt;&gt;""),IF(D4924="","",IF(ISNUMBER(MATCH(SUBSTITUTE(D4924," ",""),SUBSTITUTE('Look Up Values'!$S$2:$S$120," ",""),0)),"","D&amp;R error")),"")</f>
        <v/>
      </c>
      <c r="Q4924" s="242" t="str" cm="1">
        <f t="array" ref="Q4924">IF(AND(I4924&lt;&gt;0,I4924&lt;&gt;""),IF(G4924="","",IF(ISNUMBER(MATCH(SUBSTITUTE(G4924," ",""),SUBSTITUTE('Look Up Values'!$I$2:$I$10," ",""),0)),"","State error")),"")</f>
        <v/>
      </c>
      <c r="R4924" s="260" t="str">
        <f t="shared" si="153"/>
        <v/>
      </c>
    </row>
    <row r="4925" spans="1:18" ht="15.75">
      <c r="A4925" s="250">
        <v>4918</v>
      </c>
      <c r="B4925" s="198"/>
      <c r="C4925" s="25"/>
      <c r="D4925" s="25"/>
      <c r="E4925" s="25"/>
      <c r="F4925" s="25"/>
      <c r="G4925" s="26"/>
      <c r="H4925" s="27"/>
      <c r="I4925" s="28"/>
      <c r="J4925" s="430"/>
      <c r="K4925" s="48"/>
      <c r="L4925" s="457" t="str">
        <f t="shared" si="152"/>
        <v/>
      </c>
      <c r="M4925" s="245" cm="1">
        <f t="array" ref="M4925">SUMPRODUCT(--(N4925:Q4925&lt;&gt;"")) + IF(TRIM(R4925)="",0,LEN(R4925)-LEN(SUBSTITUTE(R4925,",",""))+1)</f>
        <v>0</v>
      </c>
      <c r="N4925" s="242" t="str">
        <f>IF(AND(I4925&lt;&gt;0,I4925&lt;&gt;""),IF(TRIM(SUBSTITUTE(B4925,CHAR(160),""))="","",IF(ISNUMBER(MATCH(TRIM(SUBSTITUTE(B4925,CHAR(160),"")),'Look Up Values'!$B$2:$B$500,0)),"","Origin error")),"")</f>
        <v/>
      </c>
      <c r="O4925" s="242" t="str">
        <f>IF(AND(I4925&lt;&gt;0,I4925&lt;&gt;""),IF(C4925="","",IF(AND(ISNUMBER(--LEFT(C4925,FIND(" ",C4925&amp;" ")-1)),OR(LEN(LEFT(C4925,FIND(" ",C4925&amp;" ")-1))=6,LEN(LEFT(C4925,FIND(" ",C4925&amp;" ")-1))=7),OR(ISNUMBER(MATCH(LEFT(C4925,FIND(" ",C4925&amp;" ")-1),'Look Up Values'!$G$2:$G$1000,0)),ISNUMBER(MATCH(LEFT(C4925,FIND(" ",C4925&amp;" ")-1),'Look Up Values'!$AE$2:$AE$2000,0)))),"","EWC error")),"")</f>
        <v/>
      </c>
      <c r="P4925" s="242" t="str" cm="1">
        <f t="array" ref="P4925">IF(AND(I4925&lt;&gt;0,I4925&lt;&gt;""),IF(D4925="","",IF(ISNUMBER(MATCH(SUBSTITUTE(D4925," ",""),SUBSTITUTE('Look Up Values'!$S$2:$S$120," ",""),0)),"","D&amp;R error")),"")</f>
        <v/>
      </c>
      <c r="Q4925" s="242" t="str" cm="1">
        <f t="array" ref="Q4925">IF(AND(I4925&lt;&gt;0,I4925&lt;&gt;""),IF(G4925="","",IF(ISNUMBER(MATCH(SUBSTITUTE(G4925," ",""),SUBSTITUTE('Look Up Values'!$I$2:$I$10," ",""),0)),"","State error")),"")</f>
        <v/>
      </c>
      <c r="R4925" s="260" t="str">
        <f t="shared" si="153"/>
        <v/>
      </c>
    </row>
    <row r="4926" spans="1:18" ht="15.75">
      <c r="A4926" s="250">
        <v>4919</v>
      </c>
      <c r="B4926" s="198"/>
      <c r="C4926" s="25"/>
      <c r="D4926" s="25"/>
      <c r="E4926" s="25"/>
      <c r="F4926" s="25"/>
      <c r="G4926" s="26"/>
      <c r="H4926" s="27"/>
      <c r="I4926" s="28"/>
      <c r="J4926" s="430"/>
      <c r="K4926" s="48"/>
      <c r="L4926" s="457" t="str">
        <f t="shared" si="152"/>
        <v/>
      </c>
      <c r="M4926" s="245" cm="1">
        <f t="array" ref="M4926">SUMPRODUCT(--(N4926:Q4926&lt;&gt;"")) + IF(TRIM(R4926)="",0,LEN(R4926)-LEN(SUBSTITUTE(R4926,",",""))+1)</f>
        <v>0</v>
      </c>
      <c r="N4926" s="242" t="str">
        <f>IF(AND(I4926&lt;&gt;0,I4926&lt;&gt;""),IF(TRIM(SUBSTITUTE(B4926,CHAR(160),""))="","",IF(ISNUMBER(MATCH(TRIM(SUBSTITUTE(B4926,CHAR(160),"")),'Look Up Values'!$B$2:$B$500,0)),"","Origin error")),"")</f>
        <v/>
      </c>
      <c r="O4926" s="242" t="str">
        <f>IF(AND(I4926&lt;&gt;0,I4926&lt;&gt;""),IF(C4926="","",IF(AND(ISNUMBER(--LEFT(C4926,FIND(" ",C4926&amp;" ")-1)),OR(LEN(LEFT(C4926,FIND(" ",C4926&amp;" ")-1))=6,LEN(LEFT(C4926,FIND(" ",C4926&amp;" ")-1))=7),OR(ISNUMBER(MATCH(LEFT(C4926,FIND(" ",C4926&amp;" ")-1),'Look Up Values'!$G$2:$G$1000,0)),ISNUMBER(MATCH(LEFT(C4926,FIND(" ",C4926&amp;" ")-1),'Look Up Values'!$AE$2:$AE$2000,0)))),"","EWC error")),"")</f>
        <v/>
      </c>
      <c r="P4926" s="242" t="str" cm="1">
        <f t="array" ref="P4926">IF(AND(I4926&lt;&gt;0,I4926&lt;&gt;""),IF(D4926="","",IF(ISNUMBER(MATCH(SUBSTITUTE(D4926," ",""),SUBSTITUTE('Look Up Values'!$S$2:$S$120," ",""),0)),"","D&amp;R error")),"")</f>
        <v/>
      </c>
      <c r="Q4926" s="242" t="str" cm="1">
        <f t="array" ref="Q4926">IF(AND(I4926&lt;&gt;0,I4926&lt;&gt;""),IF(G4926="","",IF(ISNUMBER(MATCH(SUBSTITUTE(G4926," ",""),SUBSTITUTE('Look Up Values'!$I$2:$I$10," ",""),0)),"","State error")),"")</f>
        <v/>
      </c>
      <c r="R4926" s="260" t="str">
        <f t="shared" si="153"/>
        <v/>
      </c>
    </row>
    <row r="4927" spans="1:18" ht="15.75">
      <c r="A4927" s="250">
        <v>4920</v>
      </c>
      <c r="B4927" s="198"/>
      <c r="C4927" s="25"/>
      <c r="D4927" s="25"/>
      <c r="E4927" s="25"/>
      <c r="F4927" s="25"/>
      <c r="G4927" s="26"/>
      <c r="H4927" s="27"/>
      <c r="I4927" s="28"/>
      <c r="J4927" s="430"/>
      <c r="K4927" s="48"/>
      <c r="L4927" s="457" t="str">
        <f t="shared" si="152"/>
        <v/>
      </c>
      <c r="M4927" s="245" cm="1">
        <f t="array" ref="M4927">SUMPRODUCT(--(N4927:Q4927&lt;&gt;"")) + IF(TRIM(R4927)="",0,LEN(R4927)-LEN(SUBSTITUTE(R4927,",",""))+1)</f>
        <v>0</v>
      </c>
      <c r="N4927" s="242" t="str">
        <f>IF(AND(I4927&lt;&gt;0,I4927&lt;&gt;""),IF(TRIM(SUBSTITUTE(B4927,CHAR(160),""))="","",IF(ISNUMBER(MATCH(TRIM(SUBSTITUTE(B4927,CHAR(160),"")),'Look Up Values'!$B$2:$B$500,0)),"","Origin error")),"")</f>
        <v/>
      </c>
      <c r="O4927" s="242" t="str">
        <f>IF(AND(I4927&lt;&gt;0,I4927&lt;&gt;""),IF(C4927="","",IF(AND(ISNUMBER(--LEFT(C4927,FIND(" ",C4927&amp;" ")-1)),OR(LEN(LEFT(C4927,FIND(" ",C4927&amp;" ")-1))=6,LEN(LEFT(C4927,FIND(" ",C4927&amp;" ")-1))=7),OR(ISNUMBER(MATCH(LEFT(C4927,FIND(" ",C4927&amp;" ")-1),'Look Up Values'!$G$2:$G$1000,0)),ISNUMBER(MATCH(LEFT(C4927,FIND(" ",C4927&amp;" ")-1),'Look Up Values'!$AE$2:$AE$2000,0)))),"","EWC error")),"")</f>
        <v/>
      </c>
      <c r="P4927" s="242" t="str" cm="1">
        <f t="array" ref="P4927">IF(AND(I4927&lt;&gt;0,I4927&lt;&gt;""),IF(D4927="","",IF(ISNUMBER(MATCH(SUBSTITUTE(D4927," ",""),SUBSTITUTE('Look Up Values'!$S$2:$S$120," ",""),0)),"","D&amp;R error")),"")</f>
        <v/>
      </c>
      <c r="Q4927" s="242" t="str" cm="1">
        <f t="array" ref="Q4927">IF(AND(I4927&lt;&gt;0,I4927&lt;&gt;""),IF(G4927="","",IF(ISNUMBER(MATCH(SUBSTITUTE(G4927," ",""),SUBSTITUTE('Look Up Values'!$I$2:$I$10," ",""),0)),"","State error")),"")</f>
        <v/>
      </c>
      <c r="R4927" s="260" t="str">
        <f t="shared" si="153"/>
        <v/>
      </c>
    </row>
    <row r="4928" spans="1:18" ht="15.75">
      <c r="A4928" s="250">
        <v>4921</v>
      </c>
      <c r="B4928" s="198"/>
      <c r="C4928" s="25"/>
      <c r="D4928" s="25"/>
      <c r="E4928" s="25"/>
      <c r="F4928" s="25"/>
      <c r="G4928" s="26"/>
      <c r="H4928" s="27"/>
      <c r="I4928" s="28"/>
      <c r="J4928" s="430"/>
      <c r="K4928" s="48"/>
      <c r="L4928" s="457" t="str">
        <f t="shared" si="152"/>
        <v/>
      </c>
      <c r="M4928" s="245" cm="1">
        <f t="array" ref="M4928">SUMPRODUCT(--(N4928:Q4928&lt;&gt;"")) + IF(TRIM(R4928)="",0,LEN(R4928)-LEN(SUBSTITUTE(R4928,",",""))+1)</f>
        <v>0</v>
      </c>
      <c r="N4928" s="242" t="str">
        <f>IF(AND(I4928&lt;&gt;0,I4928&lt;&gt;""),IF(TRIM(SUBSTITUTE(B4928,CHAR(160),""))="","",IF(ISNUMBER(MATCH(TRIM(SUBSTITUTE(B4928,CHAR(160),"")),'Look Up Values'!$B$2:$B$500,0)),"","Origin error")),"")</f>
        <v/>
      </c>
      <c r="O4928" s="242" t="str">
        <f>IF(AND(I4928&lt;&gt;0,I4928&lt;&gt;""),IF(C4928="","",IF(AND(ISNUMBER(--LEFT(C4928,FIND(" ",C4928&amp;" ")-1)),OR(LEN(LEFT(C4928,FIND(" ",C4928&amp;" ")-1))=6,LEN(LEFT(C4928,FIND(" ",C4928&amp;" ")-1))=7),OR(ISNUMBER(MATCH(LEFT(C4928,FIND(" ",C4928&amp;" ")-1),'Look Up Values'!$G$2:$G$1000,0)),ISNUMBER(MATCH(LEFT(C4928,FIND(" ",C4928&amp;" ")-1),'Look Up Values'!$AE$2:$AE$2000,0)))),"","EWC error")),"")</f>
        <v/>
      </c>
      <c r="P4928" s="242" t="str" cm="1">
        <f t="array" ref="P4928">IF(AND(I4928&lt;&gt;0,I4928&lt;&gt;""),IF(D4928="","",IF(ISNUMBER(MATCH(SUBSTITUTE(D4928," ",""),SUBSTITUTE('Look Up Values'!$S$2:$S$120," ",""),0)),"","D&amp;R error")),"")</f>
        <v/>
      </c>
      <c r="Q4928" s="242" t="str" cm="1">
        <f t="array" ref="Q4928">IF(AND(I4928&lt;&gt;0,I4928&lt;&gt;""),IF(G4928="","",IF(ISNUMBER(MATCH(SUBSTITUTE(G4928," ",""),SUBSTITUTE('Look Up Values'!$I$2:$I$10," ",""),0)),"","State error")),"")</f>
        <v/>
      </c>
      <c r="R4928" s="260" t="str">
        <f t="shared" si="153"/>
        <v/>
      </c>
    </row>
    <row r="4929" spans="1:18" ht="15.75">
      <c r="A4929" s="250">
        <v>4922</v>
      </c>
      <c r="B4929" s="198"/>
      <c r="C4929" s="25"/>
      <c r="D4929" s="25"/>
      <c r="E4929" s="25"/>
      <c r="F4929" s="25"/>
      <c r="G4929" s="26"/>
      <c r="H4929" s="27"/>
      <c r="I4929" s="28"/>
      <c r="J4929" s="430"/>
      <c r="K4929" s="48"/>
      <c r="L4929" s="457" t="str">
        <f t="shared" si="152"/>
        <v/>
      </c>
      <c r="M4929" s="245" cm="1">
        <f t="array" ref="M4929">SUMPRODUCT(--(N4929:Q4929&lt;&gt;"")) + IF(TRIM(R4929)="",0,LEN(R4929)-LEN(SUBSTITUTE(R4929,",",""))+1)</f>
        <v>0</v>
      </c>
      <c r="N4929" s="242" t="str">
        <f>IF(AND(I4929&lt;&gt;0,I4929&lt;&gt;""),IF(TRIM(SUBSTITUTE(B4929,CHAR(160),""))="","",IF(ISNUMBER(MATCH(TRIM(SUBSTITUTE(B4929,CHAR(160),"")),'Look Up Values'!$B$2:$B$500,0)),"","Origin error")),"")</f>
        <v/>
      </c>
      <c r="O4929" s="242" t="str">
        <f>IF(AND(I4929&lt;&gt;0,I4929&lt;&gt;""),IF(C4929="","",IF(AND(ISNUMBER(--LEFT(C4929,FIND(" ",C4929&amp;" ")-1)),OR(LEN(LEFT(C4929,FIND(" ",C4929&amp;" ")-1))=6,LEN(LEFT(C4929,FIND(" ",C4929&amp;" ")-1))=7),OR(ISNUMBER(MATCH(LEFT(C4929,FIND(" ",C4929&amp;" ")-1),'Look Up Values'!$G$2:$G$1000,0)),ISNUMBER(MATCH(LEFT(C4929,FIND(" ",C4929&amp;" ")-1),'Look Up Values'!$AE$2:$AE$2000,0)))),"","EWC error")),"")</f>
        <v/>
      </c>
      <c r="P4929" s="242" t="str" cm="1">
        <f t="array" ref="P4929">IF(AND(I4929&lt;&gt;0,I4929&lt;&gt;""),IF(D4929="","",IF(ISNUMBER(MATCH(SUBSTITUTE(D4929," ",""),SUBSTITUTE('Look Up Values'!$S$2:$S$120," ",""),0)),"","D&amp;R error")),"")</f>
        <v/>
      </c>
      <c r="Q4929" s="242" t="str" cm="1">
        <f t="array" ref="Q4929">IF(AND(I4929&lt;&gt;0,I4929&lt;&gt;""),IF(G4929="","",IF(ISNUMBER(MATCH(SUBSTITUTE(G4929," ",""),SUBSTITUTE('Look Up Values'!$I$2:$I$10," ",""),0)),"","State error")),"")</f>
        <v/>
      </c>
      <c r="R4929" s="260" t="str">
        <f t="shared" si="153"/>
        <v/>
      </c>
    </row>
    <row r="4930" spans="1:18" ht="15.75">
      <c r="A4930" s="250">
        <v>4923</v>
      </c>
      <c r="B4930" s="198"/>
      <c r="C4930" s="25"/>
      <c r="D4930" s="25"/>
      <c r="E4930" s="25"/>
      <c r="F4930" s="25"/>
      <c r="G4930" s="26"/>
      <c r="H4930" s="27"/>
      <c r="I4930" s="28"/>
      <c r="J4930" s="430"/>
      <c r="K4930" s="48"/>
      <c r="L4930" s="457" t="str">
        <f t="shared" si="152"/>
        <v/>
      </c>
      <c r="M4930" s="245" cm="1">
        <f t="array" ref="M4930">SUMPRODUCT(--(N4930:Q4930&lt;&gt;"")) + IF(TRIM(R4930)="",0,LEN(R4930)-LEN(SUBSTITUTE(R4930,",",""))+1)</f>
        <v>0</v>
      </c>
      <c r="N4930" s="242" t="str">
        <f>IF(AND(I4930&lt;&gt;0,I4930&lt;&gt;""),IF(TRIM(SUBSTITUTE(B4930,CHAR(160),""))="","",IF(ISNUMBER(MATCH(TRIM(SUBSTITUTE(B4930,CHAR(160),"")),'Look Up Values'!$B$2:$B$500,0)),"","Origin error")),"")</f>
        <v/>
      </c>
      <c r="O4930" s="242" t="str">
        <f>IF(AND(I4930&lt;&gt;0,I4930&lt;&gt;""),IF(C4930="","",IF(AND(ISNUMBER(--LEFT(C4930,FIND(" ",C4930&amp;" ")-1)),OR(LEN(LEFT(C4930,FIND(" ",C4930&amp;" ")-1))=6,LEN(LEFT(C4930,FIND(" ",C4930&amp;" ")-1))=7),OR(ISNUMBER(MATCH(LEFT(C4930,FIND(" ",C4930&amp;" ")-1),'Look Up Values'!$G$2:$G$1000,0)),ISNUMBER(MATCH(LEFT(C4930,FIND(" ",C4930&amp;" ")-1),'Look Up Values'!$AE$2:$AE$2000,0)))),"","EWC error")),"")</f>
        <v/>
      </c>
      <c r="P4930" s="242" t="str" cm="1">
        <f t="array" ref="P4930">IF(AND(I4930&lt;&gt;0,I4930&lt;&gt;""),IF(D4930="","",IF(ISNUMBER(MATCH(SUBSTITUTE(D4930," ",""),SUBSTITUTE('Look Up Values'!$S$2:$S$120," ",""),0)),"","D&amp;R error")),"")</f>
        <v/>
      </c>
      <c r="Q4930" s="242" t="str" cm="1">
        <f t="array" ref="Q4930">IF(AND(I4930&lt;&gt;0,I4930&lt;&gt;""),IF(G4930="","",IF(ISNUMBER(MATCH(SUBSTITUTE(G4930," ",""),SUBSTITUTE('Look Up Values'!$I$2:$I$10," ",""),0)),"","State error")),"")</f>
        <v/>
      </c>
      <c r="R4930" s="260" t="str">
        <f t="shared" si="153"/>
        <v/>
      </c>
    </row>
    <row r="4931" spans="1:18" ht="15.75">
      <c r="A4931" s="250">
        <v>4924</v>
      </c>
      <c r="B4931" s="198"/>
      <c r="C4931" s="25"/>
      <c r="D4931" s="25"/>
      <c r="E4931" s="25"/>
      <c r="F4931" s="25"/>
      <c r="G4931" s="26"/>
      <c r="H4931" s="27"/>
      <c r="I4931" s="28"/>
      <c r="J4931" s="430"/>
      <c r="K4931" s="48"/>
      <c r="L4931" s="457" t="str">
        <f t="shared" si="152"/>
        <v/>
      </c>
      <c r="M4931" s="245" cm="1">
        <f t="array" ref="M4931">SUMPRODUCT(--(N4931:Q4931&lt;&gt;"")) + IF(TRIM(R4931)="",0,LEN(R4931)-LEN(SUBSTITUTE(R4931,",",""))+1)</f>
        <v>0</v>
      </c>
      <c r="N4931" s="242" t="str">
        <f>IF(AND(I4931&lt;&gt;0,I4931&lt;&gt;""),IF(TRIM(SUBSTITUTE(B4931,CHAR(160),""))="","",IF(ISNUMBER(MATCH(TRIM(SUBSTITUTE(B4931,CHAR(160),"")),'Look Up Values'!$B$2:$B$500,0)),"","Origin error")),"")</f>
        <v/>
      </c>
      <c r="O4931" s="242" t="str">
        <f>IF(AND(I4931&lt;&gt;0,I4931&lt;&gt;""),IF(C4931="","",IF(AND(ISNUMBER(--LEFT(C4931,FIND(" ",C4931&amp;" ")-1)),OR(LEN(LEFT(C4931,FIND(" ",C4931&amp;" ")-1))=6,LEN(LEFT(C4931,FIND(" ",C4931&amp;" ")-1))=7),OR(ISNUMBER(MATCH(LEFT(C4931,FIND(" ",C4931&amp;" ")-1),'Look Up Values'!$G$2:$G$1000,0)),ISNUMBER(MATCH(LEFT(C4931,FIND(" ",C4931&amp;" ")-1),'Look Up Values'!$AE$2:$AE$2000,0)))),"","EWC error")),"")</f>
        <v/>
      </c>
      <c r="P4931" s="242" t="str" cm="1">
        <f t="array" ref="P4931">IF(AND(I4931&lt;&gt;0,I4931&lt;&gt;""),IF(D4931="","",IF(ISNUMBER(MATCH(SUBSTITUTE(D4931," ",""),SUBSTITUTE('Look Up Values'!$S$2:$S$120," ",""),0)),"","D&amp;R error")),"")</f>
        <v/>
      </c>
      <c r="Q4931" s="242" t="str" cm="1">
        <f t="array" ref="Q4931">IF(AND(I4931&lt;&gt;0,I4931&lt;&gt;""),IF(G4931="","",IF(ISNUMBER(MATCH(SUBSTITUTE(G4931," ",""),SUBSTITUTE('Look Up Values'!$I$2:$I$10," ",""),0)),"","State error")),"")</f>
        <v/>
      </c>
      <c r="R4931" s="260" t="str">
        <f t="shared" si="153"/>
        <v/>
      </c>
    </row>
    <row r="4932" spans="1:18" ht="15.75">
      <c r="A4932" s="250">
        <v>4925</v>
      </c>
      <c r="B4932" s="198"/>
      <c r="C4932" s="25"/>
      <c r="D4932" s="25"/>
      <c r="E4932" s="25"/>
      <c r="F4932" s="25"/>
      <c r="G4932" s="26"/>
      <c r="H4932" s="27"/>
      <c r="I4932" s="28"/>
      <c r="J4932" s="430"/>
      <c r="K4932" s="48"/>
      <c r="L4932" s="457" t="str">
        <f t="shared" si="152"/>
        <v/>
      </c>
      <c r="M4932" s="245" cm="1">
        <f t="array" ref="M4932">SUMPRODUCT(--(N4932:Q4932&lt;&gt;"")) + IF(TRIM(R4932)="",0,LEN(R4932)-LEN(SUBSTITUTE(R4932,",",""))+1)</f>
        <v>0</v>
      </c>
      <c r="N4932" s="242" t="str">
        <f>IF(AND(I4932&lt;&gt;0,I4932&lt;&gt;""),IF(TRIM(SUBSTITUTE(B4932,CHAR(160),""))="","",IF(ISNUMBER(MATCH(TRIM(SUBSTITUTE(B4932,CHAR(160),"")),'Look Up Values'!$B$2:$B$500,0)),"","Origin error")),"")</f>
        <v/>
      </c>
      <c r="O4932" s="242" t="str">
        <f>IF(AND(I4932&lt;&gt;0,I4932&lt;&gt;""),IF(C4932="","",IF(AND(ISNUMBER(--LEFT(C4932,FIND(" ",C4932&amp;" ")-1)),OR(LEN(LEFT(C4932,FIND(" ",C4932&amp;" ")-1))=6,LEN(LEFT(C4932,FIND(" ",C4932&amp;" ")-1))=7),OR(ISNUMBER(MATCH(LEFT(C4932,FIND(" ",C4932&amp;" ")-1),'Look Up Values'!$G$2:$G$1000,0)),ISNUMBER(MATCH(LEFT(C4932,FIND(" ",C4932&amp;" ")-1),'Look Up Values'!$AE$2:$AE$2000,0)))),"","EWC error")),"")</f>
        <v/>
      </c>
      <c r="P4932" s="242" t="str" cm="1">
        <f t="array" ref="P4932">IF(AND(I4932&lt;&gt;0,I4932&lt;&gt;""),IF(D4932="","",IF(ISNUMBER(MATCH(SUBSTITUTE(D4932," ",""),SUBSTITUTE('Look Up Values'!$S$2:$S$120," ",""),0)),"","D&amp;R error")),"")</f>
        <v/>
      </c>
      <c r="Q4932" s="242" t="str" cm="1">
        <f t="array" ref="Q4932">IF(AND(I4932&lt;&gt;0,I4932&lt;&gt;""),IF(G4932="","",IF(ISNUMBER(MATCH(SUBSTITUTE(G4932," ",""),SUBSTITUTE('Look Up Values'!$I$2:$I$10," ",""),0)),"","State error")),"")</f>
        <v/>
      </c>
      <c r="R4932" s="260" t="str">
        <f t="shared" si="153"/>
        <v/>
      </c>
    </row>
    <row r="4933" spans="1:18" ht="15.75">
      <c r="A4933" s="250">
        <v>4926</v>
      </c>
      <c r="B4933" s="198"/>
      <c r="C4933" s="25"/>
      <c r="D4933" s="25"/>
      <c r="E4933" s="25"/>
      <c r="F4933" s="25"/>
      <c r="G4933" s="26"/>
      <c r="H4933" s="27"/>
      <c r="I4933" s="28"/>
      <c r="J4933" s="430"/>
      <c r="K4933" s="48"/>
      <c r="L4933" s="457" t="str">
        <f t="shared" si="152"/>
        <v/>
      </c>
      <c r="M4933" s="245" cm="1">
        <f t="array" ref="M4933">SUMPRODUCT(--(N4933:Q4933&lt;&gt;"")) + IF(TRIM(R4933)="",0,LEN(R4933)-LEN(SUBSTITUTE(R4933,",",""))+1)</f>
        <v>0</v>
      </c>
      <c r="N4933" s="242" t="str">
        <f>IF(AND(I4933&lt;&gt;0,I4933&lt;&gt;""),IF(TRIM(SUBSTITUTE(B4933,CHAR(160),""))="","",IF(ISNUMBER(MATCH(TRIM(SUBSTITUTE(B4933,CHAR(160),"")),'Look Up Values'!$B$2:$B$500,0)),"","Origin error")),"")</f>
        <v/>
      </c>
      <c r="O4933" s="242" t="str">
        <f>IF(AND(I4933&lt;&gt;0,I4933&lt;&gt;""),IF(C4933="","",IF(AND(ISNUMBER(--LEFT(C4933,FIND(" ",C4933&amp;" ")-1)),OR(LEN(LEFT(C4933,FIND(" ",C4933&amp;" ")-1))=6,LEN(LEFT(C4933,FIND(" ",C4933&amp;" ")-1))=7),OR(ISNUMBER(MATCH(LEFT(C4933,FIND(" ",C4933&amp;" ")-1),'Look Up Values'!$G$2:$G$1000,0)),ISNUMBER(MATCH(LEFT(C4933,FIND(" ",C4933&amp;" ")-1),'Look Up Values'!$AE$2:$AE$2000,0)))),"","EWC error")),"")</f>
        <v/>
      </c>
      <c r="P4933" s="242" t="str" cm="1">
        <f t="array" ref="P4933">IF(AND(I4933&lt;&gt;0,I4933&lt;&gt;""),IF(D4933="","",IF(ISNUMBER(MATCH(SUBSTITUTE(D4933," ",""),SUBSTITUTE('Look Up Values'!$S$2:$S$120," ",""),0)),"","D&amp;R error")),"")</f>
        <v/>
      </c>
      <c r="Q4933" s="242" t="str" cm="1">
        <f t="array" ref="Q4933">IF(AND(I4933&lt;&gt;0,I4933&lt;&gt;""),IF(G4933="","",IF(ISNUMBER(MATCH(SUBSTITUTE(G4933," ",""),SUBSTITUTE('Look Up Values'!$I$2:$I$10," ",""),0)),"","State error")),"")</f>
        <v/>
      </c>
      <c r="R4933" s="260" t="str">
        <f t="shared" si="153"/>
        <v/>
      </c>
    </row>
    <row r="4934" spans="1:18" ht="15.75">
      <c r="A4934" s="250">
        <v>4927</v>
      </c>
      <c r="B4934" s="198"/>
      <c r="C4934" s="25"/>
      <c r="D4934" s="25"/>
      <c r="E4934" s="25"/>
      <c r="F4934" s="25"/>
      <c r="G4934" s="26"/>
      <c r="H4934" s="27"/>
      <c r="I4934" s="28"/>
      <c r="J4934" s="430"/>
      <c r="K4934" s="48"/>
      <c r="L4934" s="457" t="str">
        <f t="shared" si="152"/>
        <v/>
      </c>
      <c r="M4934" s="245" cm="1">
        <f t="array" ref="M4934">SUMPRODUCT(--(N4934:Q4934&lt;&gt;"")) + IF(TRIM(R4934)="",0,LEN(R4934)-LEN(SUBSTITUTE(R4934,",",""))+1)</f>
        <v>0</v>
      </c>
      <c r="N4934" s="242" t="str">
        <f>IF(AND(I4934&lt;&gt;0,I4934&lt;&gt;""),IF(TRIM(SUBSTITUTE(B4934,CHAR(160),""))="","",IF(ISNUMBER(MATCH(TRIM(SUBSTITUTE(B4934,CHAR(160),"")),'Look Up Values'!$B$2:$B$500,0)),"","Origin error")),"")</f>
        <v/>
      </c>
      <c r="O4934" s="242" t="str">
        <f>IF(AND(I4934&lt;&gt;0,I4934&lt;&gt;""),IF(C4934="","",IF(AND(ISNUMBER(--LEFT(C4934,FIND(" ",C4934&amp;" ")-1)),OR(LEN(LEFT(C4934,FIND(" ",C4934&amp;" ")-1))=6,LEN(LEFT(C4934,FIND(" ",C4934&amp;" ")-1))=7),OR(ISNUMBER(MATCH(LEFT(C4934,FIND(" ",C4934&amp;" ")-1),'Look Up Values'!$G$2:$G$1000,0)),ISNUMBER(MATCH(LEFT(C4934,FIND(" ",C4934&amp;" ")-1),'Look Up Values'!$AE$2:$AE$2000,0)))),"","EWC error")),"")</f>
        <v/>
      </c>
      <c r="P4934" s="242" t="str" cm="1">
        <f t="array" ref="P4934">IF(AND(I4934&lt;&gt;0,I4934&lt;&gt;""),IF(D4934="","",IF(ISNUMBER(MATCH(SUBSTITUTE(D4934," ",""),SUBSTITUTE('Look Up Values'!$S$2:$S$120," ",""),0)),"","D&amp;R error")),"")</f>
        <v/>
      </c>
      <c r="Q4934" s="242" t="str" cm="1">
        <f t="array" ref="Q4934">IF(AND(I4934&lt;&gt;0,I4934&lt;&gt;""),IF(G4934="","",IF(ISNUMBER(MATCH(SUBSTITUTE(G4934," ",""),SUBSTITUTE('Look Up Values'!$I$2:$I$10," ",""),0)),"","State error")),"")</f>
        <v/>
      </c>
      <c r="R4934" s="260" t="str">
        <f t="shared" si="153"/>
        <v/>
      </c>
    </row>
    <row r="4935" spans="1:18" ht="15.75">
      <c r="A4935" s="250">
        <v>4928</v>
      </c>
      <c r="B4935" s="198"/>
      <c r="C4935" s="25"/>
      <c r="D4935" s="25"/>
      <c r="E4935" s="25"/>
      <c r="F4935" s="25"/>
      <c r="G4935" s="26"/>
      <c r="H4935" s="27"/>
      <c r="I4935" s="28"/>
      <c r="J4935" s="430"/>
      <c r="K4935" s="48"/>
      <c r="L4935" s="457" t="str">
        <f t="shared" si="152"/>
        <v/>
      </c>
      <c r="M4935" s="245" cm="1">
        <f t="array" ref="M4935">SUMPRODUCT(--(N4935:Q4935&lt;&gt;"")) + IF(TRIM(R4935)="",0,LEN(R4935)-LEN(SUBSTITUTE(R4935,",",""))+1)</f>
        <v>0</v>
      </c>
      <c r="N4935" s="242" t="str">
        <f>IF(AND(I4935&lt;&gt;0,I4935&lt;&gt;""),IF(TRIM(SUBSTITUTE(B4935,CHAR(160),""))="","",IF(ISNUMBER(MATCH(TRIM(SUBSTITUTE(B4935,CHAR(160),"")),'Look Up Values'!$B$2:$B$500,0)),"","Origin error")),"")</f>
        <v/>
      </c>
      <c r="O4935" s="242" t="str">
        <f>IF(AND(I4935&lt;&gt;0,I4935&lt;&gt;""),IF(C4935="","",IF(AND(ISNUMBER(--LEFT(C4935,FIND(" ",C4935&amp;" ")-1)),OR(LEN(LEFT(C4935,FIND(" ",C4935&amp;" ")-1))=6,LEN(LEFT(C4935,FIND(" ",C4935&amp;" ")-1))=7),OR(ISNUMBER(MATCH(LEFT(C4935,FIND(" ",C4935&amp;" ")-1),'Look Up Values'!$G$2:$G$1000,0)),ISNUMBER(MATCH(LEFT(C4935,FIND(" ",C4935&amp;" ")-1),'Look Up Values'!$AE$2:$AE$2000,0)))),"","EWC error")),"")</f>
        <v/>
      </c>
      <c r="P4935" s="242" t="str" cm="1">
        <f t="array" ref="P4935">IF(AND(I4935&lt;&gt;0,I4935&lt;&gt;""),IF(D4935="","",IF(ISNUMBER(MATCH(SUBSTITUTE(D4935," ",""),SUBSTITUTE('Look Up Values'!$S$2:$S$120," ",""),0)),"","D&amp;R error")),"")</f>
        <v/>
      </c>
      <c r="Q4935" s="242" t="str" cm="1">
        <f t="array" ref="Q4935">IF(AND(I4935&lt;&gt;0,I4935&lt;&gt;""),IF(G4935="","",IF(ISNUMBER(MATCH(SUBSTITUTE(G4935," ",""),SUBSTITUTE('Look Up Values'!$I$2:$I$10," ",""),0)),"","State error")),"")</f>
        <v/>
      </c>
      <c r="R4935" s="260" t="str">
        <f t="shared" si="153"/>
        <v/>
      </c>
    </row>
    <row r="4936" spans="1:18" ht="15.75">
      <c r="A4936" s="250">
        <v>4929</v>
      </c>
      <c r="B4936" s="198"/>
      <c r="C4936" s="25"/>
      <c r="D4936" s="25"/>
      <c r="E4936" s="25"/>
      <c r="F4936" s="25"/>
      <c r="G4936" s="26"/>
      <c r="H4936" s="27"/>
      <c r="I4936" s="28"/>
      <c r="J4936" s="430"/>
      <c r="K4936" s="48"/>
      <c r="L4936" s="457" t="str">
        <f t="shared" ref="L4936:L4999" si="154">IF(IFERROR(--SUBSTITUTE(M4936,CHAR(160),""),0)&gt;0,A4936,"")</f>
        <v/>
      </c>
      <c r="M4936" s="245" cm="1">
        <f t="array" ref="M4936">SUMPRODUCT(--(N4936:Q4936&lt;&gt;"")) + IF(TRIM(R4936)="",0,LEN(R4936)-LEN(SUBSTITUTE(R4936,",",""))+1)</f>
        <v>0</v>
      </c>
      <c r="N4936" s="242" t="str">
        <f>IF(AND(I4936&lt;&gt;0,I4936&lt;&gt;""),IF(TRIM(SUBSTITUTE(B4936,CHAR(160),""))="","",IF(ISNUMBER(MATCH(TRIM(SUBSTITUTE(B4936,CHAR(160),"")),'Look Up Values'!$B$2:$B$500,0)),"","Origin error")),"")</f>
        <v/>
      </c>
      <c r="O4936" s="242" t="str">
        <f>IF(AND(I4936&lt;&gt;0,I4936&lt;&gt;""),IF(C4936="","",IF(AND(ISNUMBER(--LEFT(C4936,FIND(" ",C4936&amp;" ")-1)),OR(LEN(LEFT(C4936,FIND(" ",C4936&amp;" ")-1))=6,LEN(LEFT(C4936,FIND(" ",C4936&amp;" ")-1))=7),OR(ISNUMBER(MATCH(LEFT(C4936,FIND(" ",C4936&amp;" ")-1),'Look Up Values'!$G$2:$G$1000,0)),ISNUMBER(MATCH(LEFT(C4936,FIND(" ",C4936&amp;" ")-1),'Look Up Values'!$AE$2:$AE$2000,0)))),"","EWC error")),"")</f>
        <v/>
      </c>
      <c r="P4936" s="242" t="str" cm="1">
        <f t="array" ref="P4936">IF(AND(I4936&lt;&gt;0,I4936&lt;&gt;""),IF(D4936="","",IF(ISNUMBER(MATCH(SUBSTITUTE(D4936," ",""),SUBSTITUTE('Look Up Values'!$S$2:$S$120," ",""),0)),"","D&amp;R error")),"")</f>
        <v/>
      </c>
      <c r="Q4936" s="242" t="str" cm="1">
        <f t="array" ref="Q4936">IF(AND(I4936&lt;&gt;0,I4936&lt;&gt;""),IF(G4936="","",IF(ISNUMBER(MATCH(SUBSTITUTE(G4936," ",""),SUBSTITUTE('Look Up Values'!$I$2:$I$10," ",""),0)),"","State error")),"")</f>
        <v/>
      </c>
      <c r="R4936" s="260" t="str">
        <f t="shared" si="153"/>
        <v/>
      </c>
    </row>
    <row r="4937" spans="1:18" ht="15.75">
      <c r="A4937" s="250">
        <v>4930</v>
      </c>
      <c r="B4937" s="198"/>
      <c r="C4937" s="25"/>
      <c r="D4937" s="25"/>
      <c r="E4937" s="25"/>
      <c r="F4937" s="25"/>
      <c r="G4937" s="26"/>
      <c r="H4937" s="27"/>
      <c r="I4937" s="28"/>
      <c r="J4937" s="430"/>
      <c r="K4937" s="48"/>
      <c r="L4937" s="457" t="str">
        <f t="shared" si="154"/>
        <v/>
      </c>
      <c r="M4937" s="245" cm="1">
        <f t="array" ref="M4937">SUMPRODUCT(--(N4937:Q4937&lt;&gt;"")) + IF(TRIM(R4937)="",0,LEN(R4937)-LEN(SUBSTITUTE(R4937,",",""))+1)</f>
        <v>0</v>
      </c>
      <c r="N4937" s="242" t="str">
        <f>IF(AND(I4937&lt;&gt;0,I4937&lt;&gt;""),IF(TRIM(SUBSTITUTE(B4937,CHAR(160),""))="","",IF(ISNUMBER(MATCH(TRIM(SUBSTITUTE(B4937,CHAR(160),"")),'Look Up Values'!$B$2:$B$500,0)),"","Origin error")),"")</f>
        <v/>
      </c>
      <c r="O4937" s="242" t="str">
        <f>IF(AND(I4937&lt;&gt;0,I4937&lt;&gt;""),IF(C4937="","",IF(AND(ISNUMBER(--LEFT(C4937,FIND(" ",C4937&amp;" ")-1)),OR(LEN(LEFT(C4937,FIND(" ",C4937&amp;" ")-1))=6,LEN(LEFT(C4937,FIND(" ",C4937&amp;" ")-1))=7),OR(ISNUMBER(MATCH(LEFT(C4937,FIND(" ",C4937&amp;" ")-1),'Look Up Values'!$G$2:$G$1000,0)),ISNUMBER(MATCH(LEFT(C4937,FIND(" ",C4937&amp;" ")-1),'Look Up Values'!$AE$2:$AE$2000,0)))),"","EWC error")),"")</f>
        <v/>
      </c>
      <c r="P4937" s="242" t="str" cm="1">
        <f t="array" ref="P4937">IF(AND(I4937&lt;&gt;0,I4937&lt;&gt;""),IF(D4937="","",IF(ISNUMBER(MATCH(SUBSTITUTE(D4937," ",""),SUBSTITUTE('Look Up Values'!$S$2:$S$120," ",""),0)),"","D&amp;R error")),"")</f>
        <v/>
      </c>
      <c r="Q4937" s="242" t="str" cm="1">
        <f t="array" ref="Q4937">IF(AND(I4937&lt;&gt;0,I4937&lt;&gt;""),IF(G4937="","",IF(ISNUMBER(MATCH(SUBSTITUTE(G4937," ",""),SUBSTITUTE('Look Up Values'!$I$2:$I$10," ",""),0)),"","State error")),"")</f>
        <v/>
      </c>
      <c r="R4937" s="260" t="str">
        <f t="shared" ref="R4937:R5000" si="155">IF(OR(I4937="",I4937=0),"",IF(COUNTA(B4937,C4937,D4937,G4937,I4937)=0,"",IF(COUNTA(B4937,C4937,D4937,G4937,I4937)=5,"",LEFT(IF(TRIM(SUBSTITUTE(B4937,CHAR(160),""))="","Origin, ","")&amp;IF(TRIM(SUBSTITUTE(C4937,CHAR(160),""))="","EWC, ","")&amp;IF(TRIM(SUBSTITUTE(D4937,CHAR(160),""))="","D&amp;R, ","")&amp;IF(TRIM(SUBSTITUTE(G4937,CHAR(160),""))="","State, ",""),LEN(IF(TRIM(SUBSTITUTE(B4937,CHAR(160),""))="","Origin, ","")&amp;IF(TRIM(SUBSTITUTE(C4937,CHAR(160),""))="","EWC, ","")&amp;IF(TRIM(SUBSTITUTE(D4937,CHAR(160),""))="","D&amp;R, ","")&amp;IF(TRIM(SUBSTITUTE(G4937,CHAR(160),""))="","State, ",""))-2))))</f>
        <v/>
      </c>
    </row>
    <row r="4938" spans="1:18" ht="15.75">
      <c r="A4938" s="250">
        <v>4931</v>
      </c>
      <c r="B4938" s="198"/>
      <c r="C4938" s="25"/>
      <c r="D4938" s="25"/>
      <c r="E4938" s="25"/>
      <c r="F4938" s="25"/>
      <c r="G4938" s="26"/>
      <c r="H4938" s="27"/>
      <c r="I4938" s="28"/>
      <c r="J4938" s="430"/>
      <c r="K4938" s="48"/>
      <c r="L4938" s="457" t="str">
        <f t="shared" si="154"/>
        <v/>
      </c>
      <c r="M4938" s="245" cm="1">
        <f t="array" ref="M4938">SUMPRODUCT(--(N4938:Q4938&lt;&gt;"")) + IF(TRIM(R4938)="",0,LEN(R4938)-LEN(SUBSTITUTE(R4938,",",""))+1)</f>
        <v>0</v>
      </c>
      <c r="N4938" s="242" t="str">
        <f>IF(AND(I4938&lt;&gt;0,I4938&lt;&gt;""),IF(TRIM(SUBSTITUTE(B4938,CHAR(160),""))="","",IF(ISNUMBER(MATCH(TRIM(SUBSTITUTE(B4938,CHAR(160),"")),'Look Up Values'!$B$2:$B$500,0)),"","Origin error")),"")</f>
        <v/>
      </c>
      <c r="O4938" s="242" t="str">
        <f>IF(AND(I4938&lt;&gt;0,I4938&lt;&gt;""),IF(C4938="","",IF(AND(ISNUMBER(--LEFT(C4938,FIND(" ",C4938&amp;" ")-1)),OR(LEN(LEFT(C4938,FIND(" ",C4938&amp;" ")-1))=6,LEN(LEFT(C4938,FIND(" ",C4938&amp;" ")-1))=7),OR(ISNUMBER(MATCH(LEFT(C4938,FIND(" ",C4938&amp;" ")-1),'Look Up Values'!$G$2:$G$1000,0)),ISNUMBER(MATCH(LEFT(C4938,FIND(" ",C4938&amp;" ")-1),'Look Up Values'!$AE$2:$AE$2000,0)))),"","EWC error")),"")</f>
        <v/>
      </c>
      <c r="P4938" s="242" t="str" cm="1">
        <f t="array" ref="P4938">IF(AND(I4938&lt;&gt;0,I4938&lt;&gt;""),IF(D4938="","",IF(ISNUMBER(MATCH(SUBSTITUTE(D4938," ",""),SUBSTITUTE('Look Up Values'!$S$2:$S$120," ",""),0)),"","D&amp;R error")),"")</f>
        <v/>
      </c>
      <c r="Q4938" s="242" t="str" cm="1">
        <f t="array" ref="Q4938">IF(AND(I4938&lt;&gt;0,I4938&lt;&gt;""),IF(G4938="","",IF(ISNUMBER(MATCH(SUBSTITUTE(G4938," ",""),SUBSTITUTE('Look Up Values'!$I$2:$I$10," ",""),0)),"","State error")),"")</f>
        <v/>
      </c>
      <c r="R4938" s="260" t="str">
        <f t="shared" si="155"/>
        <v/>
      </c>
    </row>
    <row r="4939" spans="1:18" ht="15.75">
      <c r="A4939" s="250">
        <v>4932</v>
      </c>
      <c r="B4939" s="198"/>
      <c r="C4939" s="25"/>
      <c r="D4939" s="25"/>
      <c r="E4939" s="25"/>
      <c r="F4939" s="25"/>
      <c r="G4939" s="26"/>
      <c r="H4939" s="27"/>
      <c r="I4939" s="28"/>
      <c r="J4939" s="430"/>
      <c r="K4939" s="48"/>
      <c r="L4939" s="457" t="str">
        <f t="shared" si="154"/>
        <v/>
      </c>
      <c r="M4939" s="245" cm="1">
        <f t="array" ref="M4939">SUMPRODUCT(--(N4939:Q4939&lt;&gt;"")) + IF(TRIM(R4939)="",0,LEN(R4939)-LEN(SUBSTITUTE(R4939,",",""))+1)</f>
        <v>0</v>
      </c>
      <c r="N4939" s="242" t="str">
        <f>IF(AND(I4939&lt;&gt;0,I4939&lt;&gt;""),IF(TRIM(SUBSTITUTE(B4939,CHAR(160),""))="","",IF(ISNUMBER(MATCH(TRIM(SUBSTITUTE(B4939,CHAR(160),"")),'Look Up Values'!$B$2:$B$500,0)),"","Origin error")),"")</f>
        <v/>
      </c>
      <c r="O4939" s="242" t="str">
        <f>IF(AND(I4939&lt;&gt;0,I4939&lt;&gt;""),IF(C4939="","",IF(AND(ISNUMBER(--LEFT(C4939,FIND(" ",C4939&amp;" ")-1)),OR(LEN(LEFT(C4939,FIND(" ",C4939&amp;" ")-1))=6,LEN(LEFT(C4939,FIND(" ",C4939&amp;" ")-1))=7),OR(ISNUMBER(MATCH(LEFT(C4939,FIND(" ",C4939&amp;" ")-1),'Look Up Values'!$G$2:$G$1000,0)),ISNUMBER(MATCH(LEFT(C4939,FIND(" ",C4939&amp;" ")-1),'Look Up Values'!$AE$2:$AE$2000,0)))),"","EWC error")),"")</f>
        <v/>
      </c>
      <c r="P4939" s="242" t="str" cm="1">
        <f t="array" ref="P4939">IF(AND(I4939&lt;&gt;0,I4939&lt;&gt;""),IF(D4939="","",IF(ISNUMBER(MATCH(SUBSTITUTE(D4939," ",""),SUBSTITUTE('Look Up Values'!$S$2:$S$120," ",""),0)),"","D&amp;R error")),"")</f>
        <v/>
      </c>
      <c r="Q4939" s="242" t="str" cm="1">
        <f t="array" ref="Q4939">IF(AND(I4939&lt;&gt;0,I4939&lt;&gt;""),IF(G4939="","",IF(ISNUMBER(MATCH(SUBSTITUTE(G4939," ",""),SUBSTITUTE('Look Up Values'!$I$2:$I$10," ",""),0)),"","State error")),"")</f>
        <v/>
      </c>
      <c r="R4939" s="260" t="str">
        <f t="shared" si="155"/>
        <v/>
      </c>
    </row>
    <row r="4940" spans="1:18" ht="15.75">
      <c r="A4940" s="250">
        <v>4933</v>
      </c>
      <c r="B4940" s="198"/>
      <c r="C4940" s="25"/>
      <c r="D4940" s="25"/>
      <c r="E4940" s="25"/>
      <c r="F4940" s="25"/>
      <c r="G4940" s="26"/>
      <c r="H4940" s="27"/>
      <c r="I4940" s="28"/>
      <c r="J4940" s="430"/>
      <c r="K4940" s="48"/>
      <c r="L4940" s="457" t="str">
        <f t="shared" si="154"/>
        <v/>
      </c>
      <c r="M4940" s="245" cm="1">
        <f t="array" ref="M4940">SUMPRODUCT(--(N4940:Q4940&lt;&gt;"")) + IF(TRIM(R4940)="",0,LEN(R4940)-LEN(SUBSTITUTE(R4940,",",""))+1)</f>
        <v>0</v>
      </c>
      <c r="N4940" s="242" t="str">
        <f>IF(AND(I4940&lt;&gt;0,I4940&lt;&gt;""),IF(TRIM(SUBSTITUTE(B4940,CHAR(160),""))="","",IF(ISNUMBER(MATCH(TRIM(SUBSTITUTE(B4940,CHAR(160),"")),'Look Up Values'!$B$2:$B$500,0)),"","Origin error")),"")</f>
        <v/>
      </c>
      <c r="O4940" s="242" t="str">
        <f>IF(AND(I4940&lt;&gt;0,I4940&lt;&gt;""),IF(C4940="","",IF(AND(ISNUMBER(--LEFT(C4940,FIND(" ",C4940&amp;" ")-1)),OR(LEN(LEFT(C4940,FIND(" ",C4940&amp;" ")-1))=6,LEN(LEFT(C4940,FIND(" ",C4940&amp;" ")-1))=7),OR(ISNUMBER(MATCH(LEFT(C4940,FIND(" ",C4940&amp;" ")-1),'Look Up Values'!$G$2:$G$1000,0)),ISNUMBER(MATCH(LEFT(C4940,FIND(" ",C4940&amp;" ")-1),'Look Up Values'!$AE$2:$AE$2000,0)))),"","EWC error")),"")</f>
        <v/>
      </c>
      <c r="P4940" s="242" t="str" cm="1">
        <f t="array" ref="P4940">IF(AND(I4940&lt;&gt;0,I4940&lt;&gt;""),IF(D4940="","",IF(ISNUMBER(MATCH(SUBSTITUTE(D4940," ",""),SUBSTITUTE('Look Up Values'!$S$2:$S$120," ",""),0)),"","D&amp;R error")),"")</f>
        <v/>
      </c>
      <c r="Q4940" s="242" t="str" cm="1">
        <f t="array" ref="Q4940">IF(AND(I4940&lt;&gt;0,I4940&lt;&gt;""),IF(G4940="","",IF(ISNUMBER(MATCH(SUBSTITUTE(G4940," ",""),SUBSTITUTE('Look Up Values'!$I$2:$I$10," ",""),0)),"","State error")),"")</f>
        <v/>
      </c>
      <c r="R4940" s="260" t="str">
        <f t="shared" si="155"/>
        <v/>
      </c>
    </row>
    <row r="4941" spans="1:18" ht="15.75">
      <c r="A4941" s="250">
        <v>4934</v>
      </c>
      <c r="B4941" s="198"/>
      <c r="C4941" s="25"/>
      <c r="D4941" s="25"/>
      <c r="E4941" s="25"/>
      <c r="F4941" s="25"/>
      <c r="G4941" s="26"/>
      <c r="H4941" s="27"/>
      <c r="I4941" s="28"/>
      <c r="J4941" s="430"/>
      <c r="K4941" s="48"/>
      <c r="L4941" s="457" t="str">
        <f t="shared" si="154"/>
        <v/>
      </c>
      <c r="M4941" s="245" cm="1">
        <f t="array" ref="M4941">SUMPRODUCT(--(N4941:Q4941&lt;&gt;"")) + IF(TRIM(R4941)="",0,LEN(R4941)-LEN(SUBSTITUTE(R4941,",",""))+1)</f>
        <v>0</v>
      </c>
      <c r="N4941" s="242" t="str">
        <f>IF(AND(I4941&lt;&gt;0,I4941&lt;&gt;""),IF(TRIM(SUBSTITUTE(B4941,CHAR(160),""))="","",IF(ISNUMBER(MATCH(TRIM(SUBSTITUTE(B4941,CHAR(160),"")),'Look Up Values'!$B$2:$B$500,0)),"","Origin error")),"")</f>
        <v/>
      </c>
      <c r="O4941" s="242" t="str">
        <f>IF(AND(I4941&lt;&gt;0,I4941&lt;&gt;""),IF(C4941="","",IF(AND(ISNUMBER(--LEFT(C4941,FIND(" ",C4941&amp;" ")-1)),OR(LEN(LEFT(C4941,FIND(" ",C4941&amp;" ")-1))=6,LEN(LEFT(C4941,FIND(" ",C4941&amp;" ")-1))=7),OR(ISNUMBER(MATCH(LEFT(C4941,FIND(" ",C4941&amp;" ")-1),'Look Up Values'!$G$2:$G$1000,0)),ISNUMBER(MATCH(LEFT(C4941,FIND(" ",C4941&amp;" ")-1),'Look Up Values'!$AE$2:$AE$2000,0)))),"","EWC error")),"")</f>
        <v/>
      </c>
      <c r="P4941" s="242" t="str" cm="1">
        <f t="array" ref="P4941">IF(AND(I4941&lt;&gt;0,I4941&lt;&gt;""),IF(D4941="","",IF(ISNUMBER(MATCH(SUBSTITUTE(D4941," ",""),SUBSTITUTE('Look Up Values'!$S$2:$S$120," ",""),0)),"","D&amp;R error")),"")</f>
        <v/>
      </c>
      <c r="Q4941" s="242" t="str" cm="1">
        <f t="array" ref="Q4941">IF(AND(I4941&lt;&gt;0,I4941&lt;&gt;""),IF(G4941="","",IF(ISNUMBER(MATCH(SUBSTITUTE(G4941," ",""),SUBSTITUTE('Look Up Values'!$I$2:$I$10," ",""),0)),"","State error")),"")</f>
        <v/>
      </c>
      <c r="R4941" s="260" t="str">
        <f t="shared" si="155"/>
        <v/>
      </c>
    </row>
    <row r="4942" spans="1:18" ht="15.75">
      <c r="A4942" s="250">
        <v>4935</v>
      </c>
      <c r="B4942" s="198"/>
      <c r="C4942" s="25"/>
      <c r="D4942" s="25"/>
      <c r="E4942" s="25"/>
      <c r="F4942" s="25"/>
      <c r="G4942" s="26"/>
      <c r="H4942" s="27"/>
      <c r="I4942" s="28"/>
      <c r="J4942" s="430"/>
      <c r="K4942" s="48"/>
      <c r="L4942" s="457" t="str">
        <f t="shared" si="154"/>
        <v/>
      </c>
      <c r="M4942" s="245" cm="1">
        <f t="array" ref="M4942">SUMPRODUCT(--(N4942:Q4942&lt;&gt;"")) + IF(TRIM(R4942)="",0,LEN(R4942)-LEN(SUBSTITUTE(R4942,",",""))+1)</f>
        <v>0</v>
      </c>
      <c r="N4942" s="242" t="str">
        <f>IF(AND(I4942&lt;&gt;0,I4942&lt;&gt;""),IF(TRIM(SUBSTITUTE(B4942,CHAR(160),""))="","",IF(ISNUMBER(MATCH(TRIM(SUBSTITUTE(B4942,CHAR(160),"")),'Look Up Values'!$B$2:$B$500,0)),"","Origin error")),"")</f>
        <v/>
      </c>
      <c r="O4942" s="242" t="str">
        <f>IF(AND(I4942&lt;&gt;0,I4942&lt;&gt;""),IF(C4942="","",IF(AND(ISNUMBER(--LEFT(C4942,FIND(" ",C4942&amp;" ")-1)),OR(LEN(LEFT(C4942,FIND(" ",C4942&amp;" ")-1))=6,LEN(LEFT(C4942,FIND(" ",C4942&amp;" ")-1))=7),OR(ISNUMBER(MATCH(LEFT(C4942,FIND(" ",C4942&amp;" ")-1),'Look Up Values'!$G$2:$G$1000,0)),ISNUMBER(MATCH(LEFT(C4942,FIND(" ",C4942&amp;" ")-1),'Look Up Values'!$AE$2:$AE$2000,0)))),"","EWC error")),"")</f>
        <v/>
      </c>
      <c r="P4942" s="242" t="str" cm="1">
        <f t="array" ref="P4942">IF(AND(I4942&lt;&gt;0,I4942&lt;&gt;""),IF(D4942="","",IF(ISNUMBER(MATCH(SUBSTITUTE(D4942," ",""),SUBSTITUTE('Look Up Values'!$S$2:$S$120," ",""),0)),"","D&amp;R error")),"")</f>
        <v/>
      </c>
      <c r="Q4942" s="242" t="str" cm="1">
        <f t="array" ref="Q4942">IF(AND(I4942&lt;&gt;0,I4942&lt;&gt;""),IF(G4942="","",IF(ISNUMBER(MATCH(SUBSTITUTE(G4942," ",""),SUBSTITUTE('Look Up Values'!$I$2:$I$10," ",""),0)),"","State error")),"")</f>
        <v/>
      </c>
      <c r="R4942" s="260" t="str">
        <f t="shared" si="155"/>
        <v/>
      </c>
    </row>
    <row r="4943" spans="1:18" ht="15.75">
      <c r="A4943" s="250">
        <v>4936</v>
      </c>
      <c r="B4943" s="198"/>
      <c r="C4943" s="25"/>
      <c r="D4943" s="25"/>
      <c r="E4943" s="25"/>
      <c r="F4943" s="25"/>
      <c r="G4943" s="26"/>
      <c r="H4943" s="27"/>
      <c r="I4943" s="28"/>
      <c r="J4943" s="430"/>
      <c r="K4943" s="48"/>
      <c r="L4943" s="457" t="str">
        <f t="shared" si="154"/>
        <v/>
      </c>
      <c r="M4943" s="245" cm="1">
        <f t="array" ref="M4943">SUMPRODUCT(--(N4943:Q4943&lt;&gt;"")) + IF(TRIM(R4943)="",0,LEN(R4943)-LEN(SUBSTITUTE(R4943,",",""))+1)</f>
        <v>0</v>
      </c>
      <c r="N4943" s="242" t="str">
        <f>IF(AND(I4943&lt;&gt;0,I4943&lt;&gt;""),IF(TRIM(SUBSTITUTE(B4943,CHAR(160),""))="","",IF(ISNUMBER(MATCH(TRIM(SUBSTITUTE(B4943,CHAR(160),"")),'Look Up Values'!$B$2:$B$500,0)),"","Origin error")),"")</f>
        <v/>
      </c>
      <c r="O4943" s="242" t="str">
        <f>IF(AND(I4943&lt;&gt;0,I4943&lt;&gt;""),IF(C4943="","",IF(AND(ISNUMBER(--LEFT(C4943,FIND(" ",C4943&amp;" ")-1)),OR(LEN(LEFT(C4943,FIND(" ",C4943&amp;" ")-1))=6,LEN(LEFT(C4943,FIND(" ",C4943&amp;" ")-1))=7),OR(ISNUMBER(MATCH(LEFT(C4943,FIND(" ",C4943&amp;" ")-1),'Look Up Values'!$G$2:$G$1000,0)),ISNUMBER(MATCH(LEFT(C4943,FIND(" ",C4943&amp;" ")-1),'Look Up Values'!$AE$2:$AE$2000,0)))),"","EWC error")),"")</f>
        <v/>
      </c>
      <c r="P4943" s="242" t="str" cm="1">
        <f t="array" ref="P4943">IF(AND(I4943&lt;&gt;0,I4943&lt;&gt;""),IF(D4943="","",IF(ISNUMBER(MATCH(SUBSTITUTE(D4943," ",""),SUBSTITUTE('Look Up Values'!$S$2:$S$120," ",""),0)),"","D&amp;R error")),"")</f>
        <v/>
      </c>
      <c r="Q4943" s="242" t="str" cm="1">
        <f t="array" ref="Q4943">IF(AND(I4943&lt;&gt;0,I4943&lt;&gt;""),IF(G4943="","",IF(ISNUMBER(MATCH(SUBSTITUTE(G4943," ",""),SUBSTITUTE('Look Up Values'!$I$2:$I$10," ",""),0)),"","State error")),"")</f>
        <v/>
      </c>
      <c r="R4943" s="260" t="str">
        <f t="shared" si="155"/>
        <v/>
      </c>
    </row>
    <row r="4944" spans="1:18" ht="15.75">
      <c r="A4944" s="250">
        <v>4937</v>
      </c>
      <c r="B4944" s="198"/>
      <c r="C4944" s="25"/>
      <c r="D4944" s="25"/>
      <c r="E4944" s="25"/>
      <c r="F4944" s="25"/>
      <c r="G4944" s="26"/>
      <c r="H4944" s="27"/>
      <c r="I4944" s="28"/>
      <c r="J4944" s="430"/>
      <c r="K4944" s="48"/>
      <c r="L4944" s="457" t="str">
        <f t="shared" si="154"/>
        <v/>
      </c>
      <c r="M4944" s="245" cm="1">
        <f t="array" ref="M4944">SUMPRODUCT(--(N4944:Q4944&lt;&gt;"")) + IF(TRIM(R4944)="",0,LEN(R4944)-LEN(SUBSTITUTE(R4944,",",""))+1)</f>
        <v>0</v>
      </c>
      <c r="N4944" s="242" t="str">
        <f>IF(AND(I4944&lt;&gt;0,I4944&lt;&gt;""),IF(TRIM(SUBSTITUTE(B4944,CHAR(160),""))="","",IF(ISNUMBER(MATCH(TRIM(SUBSTITUTE(B4944,CHAR(160),"")),'Look Up Values'!$B$2:$B$500,0)),"","Origin error")),"")</f>
        <v/>
      </c>
      <c r="O4944" s="242" t="str">
        <f>IF(AND(I4944&lt;&gt;0,I4944&lt;&gt;""),IF(C4944="","",IF(AND(ISNUMBER(--LEFT(C4944,FIND(" ",C4944&amp;" ")-1)),OR(LEN(LEFT(C4944,FIND(" ",C4944&amp;" ")-1))=6,LEN(LEFT(C4944,FIND(" ",C4944&amp;" ")-1))=7),OR(ISNUMBER(MATCH(LEFT(C4944,FIND(" ",C4944&amp;" ")-1),'Look Up Values'!$G$2:$G$1000,0)),ISNUMBER(MATCH(LEFT(C4944,FIND(" ",C4944&amp;" ")-1),'Look Up Values'!$AE$2:$AE$2000,0)))),"","EWC error")),"")</f>
        <v/>
      </c>
      <c r="P4944" s="242" t="str" cm="1">
        <f t="array" ref="P4944">IF(AND(I4944&lt;&gt;0,I4944&lt;&gt;""),IF(D4944="","",IF(ISNUMBER(MATCH(SUBSTITUTE(D4944," ",""),SUBSTITUTE('Look Up Values'!$S$2:$S$120," ",""),0)),"","D&amp;R error")),"")</f>
        <v/>
      </c>
      <c r="Q4944" s="242" t="str" cm="1">
        <f t="array" ref="Q4944">IF(AND(I4944&lt;&gt;0,I4944&lt;&gt;""),IF(G4944="","",IF(ISNUMBER(MATCH(SUBSTITUTE(G4944," ",""),SUBSTITUTE('Look Up Values'!$I$2:$I$10," ",""),0)),"","State error")),"")</f>
        <v/>
      </c>
      <c r="R4944" s="260" t="str">
        <f t="shared" si="155"/>
        <v/>
      </c>
    </row>
    <row r="4945" spans="1:18" ht="15.75">
      <c r="A4945" s="250">
        <v>4938</v>
      </c>
      <c r="B4945" s="198"/>
      <c r="C4945" s="25"/>
      <c r="D4945" s="25"/>
      <c r="E4945" s="25"/>
      <c r="F4945" s="25"/>
      <c r="G4945" s="26"/>
      <c r="H4945" s="27"/>
      <c r="I4945" s="28"/>
      <c r="J4945" s="430"/>
      <c r="K4945" s="48"/>
      <c r="L4945" s="457" t="str">
        <f t="shared" si="154"/>
        <v/>
      </c>
      <c r="M4945" s="245" cm="1">
        <f t="array" ref="M4945">SUMPRODUCT(--(N4945:Q4945&lt;&gt;"")) + IF(TRIM(R4945)="",0,LEN(R4945)-LEN(SUBSTITUTE(R4945,",",""))+1)</f>
        <v>0</v>
      </c>
      <c r="N4945" s="242" t="str">
        <f>IF(AND(I4945&lt;&gt;0,I4945&lt;&gt;""),IF(TRIM(SUBSTITUTE(B4945,CHAR(160),""))="","",IF(ISNUMBER(MATCH(TRIM(SUBSTITUTE(B4945,CHAR(160),"")),'Look Up Values'!$B$2:$B$500,0)),"","Origin error")),"")</f>
        <v/>
      </c>
      <c r="O4945" s="242" t="str">
        <f>IF(AND(I4945&lt;&gt;0,I4945&lt;&gt;""),IF(C4945="","",IF(AND(ISNUMBER(--LEFT(C4945,FIND(" ",C4945&amp;" ")-1)),OR(LEN(LEFT(C4945,FIND(" ",C4945&amp;" ")-1))=6,LEN(LEFT(C4945,FIND(" ",C4945&amp;" ")-1))=7),OR(ISNUMBER(MATCH(LEFT(C4945,FIND(" ",C4945&amp;" ")-1),'Look Up Values'!$G$2:$G$1000,0)),ISNUMBER(MATCH(LEFT(C4945,FIND(" ",C4945&amp;" ")-1),'Look Up Values'!$AE$2:$AE$2000,0)))),"","EWC error")),"")</f>
        <v/>
      </c>
      <c r="P4945" s="242" t="str" cm="1">
        <f t="array" ref="P4945">IF(AND(I4945&lt;&gt;0,I4945&lt;&gt;""),IF(D4945="","",IF(ISNUMBER(MATCH(SUBSTITUTE(D4945," ",""),SUBSTITUTE('Look Up Values'!$S$2:$S$120," ",""),0)),"","D&amp;R error")),"")</f>
        <v/>
      </c>
      <c r="Q4945" s="242" t="str" cm="1">
        <f t="array" ref="Q4945">IF(AND(I4945&lt;&gt;0,I4945&lt;&gt;""),IF(G4945="","",IF(ISNUMBER(MATCH(SUBSTITUTE(G4945," ",""),SUBSTITUTE('Look Up Values'!$I$2:$I$10," ",""),0)),"","State error")),"")</f>
        <v/>
      </c>
      <c r="R4945" s="260" t="str">
        <f t="shared" si="155"/>
        <v/>
      </c>
    </row>
    <row r="4946" spans="1:18" ht="15.75">
      <c r="A4946" s="250">
        <v>4939</v>
      </c>
      <c r="B4946" s="198"/>
      <c r="C4946" s="25"/>
      <c r="D4946" s="25"/>
      <c r="E4946" s="25"/>
      <c r="F4946" s="25"/>
      <c r="G4946" s="26"/>
      <c r="H4946" s="27"/>
      <c r="I4946" s="28"/>
      <c r="J4946" s="430"/>
      <c r="K4946" s="48"/>
      <c r="L4946" s="457" t="str">
        <f t="shared" si="154"/>
        <v/>
      </c>
      <c r="M4946" s="245" cm="1">
        <f t="array" ref="M4946">SUMPRODUCT(--(N4946:Q4946&lt;&gt;"")) + IF(TRIM(R4946)="",0,LEN(R4946)-LEN(SUBSTITUTE(R4946,",",""))+1)</f>
        <v>0</v>
      </c>
      <c r="N4946" s="242" t="str">
        <f>IF(AND(I4946&lt;&gt;0,I4946&lt;&gt;""),IF(TRIM(SUBSTITUTE(B4946,CHAR(160),""))="","",IF(ISNUMBER(MATCH(TRIM(SUBSTITUTE(B4946,CHAR(160),"")),'Look Up Values'!$B$2:$B$500,0)),"","Origin error")),"")</f>
        <v/>
      </c>
      <c r="O4946" s="242" t="str">
        <f>IF(AND(I4946&lt;&gt;0,I4946&lt;&gt;""),IF(C4946="","",IF(AND(ISNUMBER(--LEFT(C4946,FIND(" ",C4946&amp;" ")-1)),OR(LEN(LEFT(C4946,FIND(" ",C4946&amp;" ")-1))=6,LEN(LEFT(C4946,FIND(" ",C4946&amp;" ")-1))=7),OR(ISNUMBER(MATCH(LEFT(C4946,FIND(" ",C4946&amp;" ")-1),'Look Up Values'!$G$2:$G$1000,0)),ISNUMBER(MATCH(LEFT(C4946,FIND(" ",C4946&amp;" ")-1),'Look Up Values'!$AE$2:$AE$2000,0)))),"","EWC error")),"")</f>
        <v/>
      </c>
      <c r="P4946" s="242" t="str" cm="1">
        <f t="array" ref="P4946">IF(AND(I4946&lt;&gt;0,I4946&lt;&gt;""),IF(D4946="","",IF(ISNUMBER(MATCH(SUBSTITUTE(D4946," ",""),SUBSTITUTE('Look Up Values'!$S$2:$S$120," ",""),0)),"","D&amp;R error")),"")</f>
        <v/>
      </c>
      <c r="Q4946" s="242" t="str" cm="1">
        <f t="array" ref="Q4946">IF(AND(I4946&lt;&gt;0,I4946&lt;&gt;""),IF(G4946="","",IF(ISNUMBER(MATCH(SUBSTITUTE(G4946," ",""),SUBSTITUTE('Look Up Values'!$I$2:$I$10," ",""),0)),"","State error")),"")</f>
        <v/>
      </c>
      <c r="R4946" s="260" t="str">
        <f t="shared" si="155"/>
        <v/>
      </c>
    </row>
    <row r="4947" spans="1:18" ht="15.75">
      <c r="A4947" s="250">
        <v>4940</v>
      </c>
      <c r="B4947" s="198"/>
      <c r="C4947" s="25"/>
      <c r="D4947" s="25"/>
      <c r="E4947" s="25"/>
      <c r="F4947" s="25"/>
      <c r="G4947" s="26"/>
      <c r="H4947" s="27"/>
      <c r="I4947" s="28"/>
      <c r="J4947" s="430"/>
      <c r="K4947" s="48"/>
      <c r="L4947" s="457" t="str">
        <f t="shared" si="154"/>
        <v/>
      </c>
      <c r="M4947" s="245" cm="1">
        <f t="array" ref="M4947">SUMPRODUCT(--(N4947:Q4947&lt;&gt;"")) + IF(TRIM(R4947)="",0,LEN(R4947)-LEN(SUBSTITUTE(R4947,",",""))+1)</f>
        <v>0</v>
      </c>
      <c r="N4947" s="242" t="str">
        <f>IF(AND(I4947&lt;&gt;0,I4947&lt;&gt;""),IF(TRIM(SUBSTITUTE(B4947,CHAR(160),""))="","",IF(ISNUMBER(MATCH(TRIM(SUBSTITUTE(B4947,CHAR(160),"")),'Look Up Values'!$B$2:$B$500,0)),"","Origin error")),"")</f>
        <v/>
      </c>
      <c r="O4947" s="242" t="str">
        <f>IF(AND(I4947&lt;&gt;0,I4947&lt;&gt;""),IF(C4947="","",IF(AND(ISNUMBER(--LEFT(C4947,FIND(" ",C4947&amp;" ")-1)),OR(LEN(LEFT(C4947,FIND(" ",C4947&amp;" ")-1))=6,LEN(LEFT(C4947,FIND(" ",C4947&amp;" ")-1))=7),OR(ISNUMBER(MATCH(LEFT(C4947,FIND(" ",C4947&amp;" ")-1),'Look Up Values'!$G$2:$G$1000,0)),ISNUMBER(MATCH(LEFT(C4947,FIND(" ",C4947&amp;" ")-1),'Look Up Values'!$AE$2:$AE$2000,0)))),"","EWC error")),"")</f>
        <v/>
      </c>
      <c r="P4947" s="242" t="str" cm="1">
        <f t="array" ref="P4947">IF(AND(I4947&lt;&gt;0,I4947&lt;&gt;""),IF(D4947="","",IF(ISNUMBER(MATCH(SUBSTITUTE(D4947," ",""),SUBSTITUTE('Look Up Values'!$S$2:$S$120," ",""),0)),"","D&amp;R error")),"")</f>
        <v/>
      </c>
      <c r="Q4947" s="242" t="str" cm="1">
        <f t="array" ref="Q4947">IF(AND(I4947&lt;&gt;0,I4947&lt;&gt;""),IF(G4947="","",IF(ISNUMBER(MATCH(SUBSTITUTE(G4947," ",""),SUBSTITUTE('Look Up Values'!$I$2:$I$10," ",""),0)),"","State error")),"")</f>
        <v/>
      </c>
      <c r="R4947" s="260" t="str">
        <f t="shared" si="155"/>
        <v/>
      </c>
    </row>
    <row r="4948" spans="1:18" ht="15.75">
      <c r="A4948" s="250">
        <v>4941</v>
      </c>
      <c r="B4948" s="198"/>
      <c r="C4948" s="25"/>
      <c r="D4948" s="25"/>
      <c r="E4948" s="25"/>
      <c r="F4948" s="25"/>
      <c r="G4948" s="26"/>
      <c r="H4948" s="27"/>
      <c r="I4948" s="28"/>
      <c r="J4948" s="430"/>
      <c r="K4948" s="48"/>
      <c r="L4948" s="457" t="str">
        <f t="shared" si="154"/>
        <v/>
      </c>
      <c r="M4948" s="245" cm="1">
        <f t="array" ref="M4948">SUMPRODUCT(--(N4948:Q4948&lt;&gt;"")) + IF(TRIM(R4948)="",0,LEN(R4948)-LEN(SUBSTITUTE(R4948,",",""))+1)</f>
        <v>0</v>
      </c>
      <c r="N4948" s="242" t="str">
        <f>IF(AND(I4948&lt;&gt;0,I4948&lt;&gt;""),IF(TRIM(SUBSTITUTE(B4948,CHAR(160),""))="","",IF(ISNUMBER(MATCH(TRIM(SUBSTITUTE(B4948,CHAR(160),"")),'Look Up Values'!$B$2:$B$500,0)),"","Origin error")),"")</f>
        <v/>
      </c>
      <c r="O4948" s="242" t="str">
        <f>IF(AND(I4948&lt;&gt;0,I4948&lt;&gt;""),IF(C4948="","",IF(AND(ISNUMBER(--LEFT(C4948,FIND(" ",C4948&amp;" ")-1)),OR(LEN(LEFT(C4948,FIND(" ",C4948&amp;" ")-1))=6,LEN(LEFT(C4948,FIND(" ",C4948&amp;" ")-1))=7),OR(ISNUMBER(MATCH(LEFT(C4948,FIND(" ",C4948&amp;" ")-1),'Look Up Values'!$G$2:$G$1000,0)),ISNUMBER(MATCH(LEFT(C4948,FIND(" ",C4948&amp;" ")-1),'Look Up Values'!$AE$2:$AE$2000,0)))),"","EWC error")),"")</f>
        <v/>
      </c>
      <c r="P4948" s="242" t="str" cm="1">
        <f t="array" ref="P4948">IF(AND(I4948&lt;&gt;0,I4948&lt;&gt;""),IF(D4948="","",IF(ISNUMBER(MATCH(SUBSTITUTE(D4948," ",""),SUBSTITUTE('Look Up Values'!$S$2:$S$120," ",""),0)),"","D&amp;R error")),"")</f>
        <v/>
      </c>
      <c r="Q4948" s="242" t="str" cm="1">
        <f t="array" ref="Q4948">IF(AND(I4948&lt;&gt;0,I4948&lt;&gt;""),IF(G4948="","",IF(ISNUMBER(MATCH(SUBSTITUTE(G4948," ",""),SUBSTITUTE('Look Up Values'!$I$2:$I$10," ",""),0)),"","State error")),"")</f>
        <v/>
      </c>
      <c r="R4948" s="260" t="str">
        <f t="shared" si="155"/>
        <v/>
      </c>
    </row>
    <row r="4949" spans="1:18" ht="15.75">
      <c r="A4949" s="250">
        <v>4942</v>
      </c>
      <c r="B4949" s="198"/>
      <c r="C4949" s="25"/>
      <c r="D4949" s="25"/>
      <c r="E4949" s="25"/>
      <c r="F4949" s="25"/>
      <c r="G4949" s="26"/>
      <c r="H4949" s="27"/>
      <c r="I4949" s="28"/>
      <c r="J4949" s="430"/>
      <c r="K4949" s="48"/>
      <c r="L4949" s="457" t="str">
        <f t="shared" si="154"/>
        <v/>
      </c>
      <c r="M4949" s="245" cm="1">
        <f t="array" ref="M4949">SUMPRODUCT(--(N4949:Q4949&lt;&gt;"")) + IF(TRIM(R4949)="",0,LEN(R4949)-LEN(SUBSTITUTE(R4949,",",""))+1)</f>
        <v>0</v>
      </c>
      <c r="N4949" s="242" t="str">
        <f>IF(AND(I4949&lt;&gt;0,I4949&lt;&gt;""),IF(TRIM(SUBSTITUTE(B4949,CHAR(160),""))="","",IF(ISNUMBER(MATCH(TRIM(SUBSTITUTE(B4949,CHAR(160),"")),'Look Up Values'!$B$2:$B$500,0)),"","Origin error")),"")</f>
        <v/>
      </c>
      <c r="O4949" s="242" t="str">
        <f>IF(AND(I4949&lt;&gt;0,I4949&lt;&gt;""),IF(C4949="","",IF(AND(ISNUMBER(--LEFT(C4949,FIND(" ",C4949&amp;" ")-1)),OR(LEN(LEFT(C4949,FIND(" ",C4949&amp;" ")-1))=6,LEN(LEFT(C4949,FIND(" ",C4949&amp;" ")-1))=7),OR(ISNUMBER(MATCH(LEFT(C4949,FIND(" ",C4949&amp;" ")-1),'Look Up Values'!$G$2:$G$1000,0)),ISNUMBER(MATCH(LEFT(C4949,FIND(" ",C4949&amp;" ")-1),'Look Up Values'!$AE$2:$AE$2000,0)))),"","EWC error")),"")</f>
        <v/>
      </c>
      <c r="P4949" s="242" t="str" cm="1">
        <f t="array" ref="P4949">IF(AND(I4949&lt;&gt;0,I4949&lt;&gt;""),IF(D4949="","",IF(ISNUMBER(MATCH(SUBSTITUTE(D4949," ",""),SUBSTITUTE('Look Up Values'!$S$2:$S$120," ",""),0)),"","D&amp;R error")),"")</f>
        <v/>
      </c>
      <c r="Q4949" s="242" t="str" cm="1">
        <f t="array" ref="Q4949">IF(AND(I4949&lt;&gt;0,I4949&lt;&gt;""),IF(G4949="","",IF(ISNUMBER(MATCH(SUBSTITUTE(G4949," ",""),SUBSTITUTE('Look Up Values'!$I$2:$I$10," ",""),0)),"","State error")),"")</f>
        <v/>
      </c>
      <c r="R4949" s="260" t="str">
        <f t="shared" si="155"/>
        <v/>
      </c>
    </row>
    <row r="4950" spans="1:18" ht="15.75">
      <c r="A4950" s="250">
        <v>4943</v>
      </c>
      <c r="B4950" s="198"/>
      <c r="C4950" s="25"/>
      <c r="D4950" s="25"/>
      <c r="E4950" s="25"/>
      <c r="F4950" s="25"/>
      <c r="G4950" s="26"/>
      <c r="H4950" s="27"/>
      <c r="I4950" s="28"/>
      <c r="J4950" s="430"/>
      <c r="K4950" s="48"/>
      <c r="L4950" s="457" t="str">
        <f t="shared" si="154"/>
        <v/>
      </c>
      <c r="M4950" s="245" cm="1">
        <f t="array" ref="M4950">SUMPRODUCT(--(N4950:Q4950&lt;&gt;"")) + IF(TRIM(R4950)="",0,LEN(R4950)-LEN(SUBSTITUTE(R4950,",",""))+1)</f>
        <v>0</v>
      </c>
      <c r="N4950" s="242" t="str">
        <f>IF(AND(I4950&lt;&gt;0,I4950&lt;&gt;""),IF(TRIM(SUBSTITUTE(B4950,CHAR(160),""))="","",IF(ISNUMBER(MATCH(TRIM(SUBSTITUTE(B4950,CHAR(160),"")),'Look Up Values'!$B$2:$B$500,0)),"","Origin error")),"")</f>
        <v/>
      </c>
      <c r="O4950" s="242" t="str">
        <f>IF(AND(I4950&lt;&gt;0,I4950&lt;&gt;""),IF(C4950="","",IF(AND(ISNUMBER(--LEFT(C4950,FIND(" ",C4950&amp;" ")-1)),OR(LEN(LEFT(C4950,FIND(" ",C4950&amp;" ")-1))=6,LEN(LEFT(C4950,FIND(" ",C4950&amp;" ")-1))=7),OR(ISNUMBER(MATCH(LEFT(C4950,FIND(" ",C4950&amp;" ")-1),'Look Up Values'!$G$2:$G$1000,0)),ISNUMBER(MATCH(LEFT(C4950,FIND(" ",C4950&amp;" ")-1),'Look Up Values'!$AE$2:$AE$2000,0)))),"","EWC error")),"")</f>
        <v/>
      </c>
      <c r="P4950" s="242" t="str" cm="1">
        <f t="array" ref="P4950">IF(AND(I4950&lt;&gt;0,I4950&lt;&gt;""),IF(D4950="","",IF(ISNUMBER(MATCH(SUBSTITUTE(D4950," ",""),SUBSTITUTE('Look Up Values'!$S$2:$S$120," ",""),0)),"","D&amp;R error")),"")</f>
        <v/>
      </c>
      <c r="Q4950" s="242" t="str" cm="1">
        <f t="array" ref="Q4950">IF(AND(I4950&lt;&gt;0,I4950&lt;&gt;""),IF(G4950="","",IF(ISNUMBER(MATCH(SUBSTITUTE(G4950," ",""),SUBSTITUTE('Look Up Values'!$I$2:$I$10," ",""),0)),"","State error")),"")</f>
        <v/>
      </c>
      <c r="R4950" s="260" t="str">
        <f t="shared" si="155"/>
        <v/>
      </c>
    </row>
    <row r="4951" spans="1:18" ht="15.75">
      <c r="A4951" s="250">
        <v>4944</v>
      </c>
      <c r="B4951" s="198"/>
      <c r="C4951" s="25"/>
      <c r="D4951" s="25"/>
      <c r="E4951" s="25"/>
      <c r="F4951" s="25"/>
      <c r="G4951" s="26"/>
      <c r="H4951" s="27"/>
      <c r="I4951" s="28"/>
      <c r="J4951" s="430"/>
      <c r="K4951" s="48"/>
      <c r="L4951" s="457" t="str">
        <f t="shared" si="154"/>
        <v/>
      </c>
      <c r="M4951" s="245" cm="1">
        <f t="array" ref="M4951">SUMPRODUCT(--(N4951:Q4951&lt;&gt;"")) + IF(TRIM(R4951)="",0,LEN(R4951)-LEN(SUBSTITUTE(R4951,",",""))+1)</f>
        <v>0</v>
      </c>
      <c r="N4951" s="242" t="str">
        <f>IF(AND(I4951&lt;&gt;0,I4951&lt;&gt;""),IF(TRIM(SUBSTITUTE(B4951,CHAR(160),""))="","",IF(ISNUMBER(MATCH(TRIM(SUBSTITUTE(B4951,CHAR(160),"")),'Look Up Values'!$B$2:$B$500,0)),"","Origin error")),"")</f>
        <v/>
      </c>
      <c r="O4951" s="242" t="str">
        <f>IF(AND(I4951&lt;&gt;0,I4951&lt;&gt;""),IF(C4951="","",IF(AND(ISNUMBER(--LEFT(C4951,FIND(" ",C4951&amp;" ")-1)),OR(LEN(LEFT(C4951,FIND(" ",C4951&amp;" ")-1))=6,LEN(LEFT(C4951,FIND(" ",C4951&amp;" ")-1))=7),OR(ISNUMBER(MATCH(LEFT(C4951,FIND(" ",C4951&amp;" ")-1),'Look Up Values'!$G$2:$G$1000,0)),ISNUMBER(MATCH(LEFT(C4951,FIND(" ",C4951&amp;" ")-1),'Look Up Values'!$AE$2:$AE$2000,0)))),"","EWC error")),"")</f>
        <v/>
      </c>
      <c r="P4951" s="242" t="str" cm="1">
        <f t="array" ref="P4951">IF(AND(I4951&lt;&gt;0,I4951&lt;&gt;""),IF(D4951="","",IF(ISNUMBER(MATCH(SUBSTITUTE(D4951," ",""),SUBSTITUTE('Look Up Values'!$S$2:$S$120," ",""),0)),"","D&amp;R error")),"")</f>
        <v/>
      </c>
      <c r="Q4951" s="242" t="str" cm="1">
        <f t="array" ref="Q4951">IF(AND(I4951&lt;&gt;0,I4951&lt;&gt;""),IF(G4951="","",IF(ISNUMBER(MATCH(SUBSTITUTE(G4951," ",""),SUBSTITUTE('Look Up Values'!$I$2:$I$10," ",""),0)),"","State error")),"")</f>
        <v/>
      </c>
      <c r="R4951" s="260" t="str">
        <f t="shared" si="155"/>
        <v/>
      </c>
    </row>
    <row r="4952" spans="1:18" ht="15.75">
      <c r="A4952" s="250">
        <v>4945</v>
      </c>
      <c r="B4952" s="198"/>
      <c r="C4952" s="25"/>
      <c r="D4952" s="25"/>
      <c r="E4952" s="25"/>
      <c r="F4952" s="25"/>
      <c r="G4952" s="26"/>
      <c r="H4952" s="27"/>
      <c r="I4952" s="28"/>
      <c r="J4952" s="430"/>
      <c r="K4952" s="48"/>
      <c r="L4952" s="457" t="str">
        <f t="shared" si="154"/>
        <v/>
      </c>
      <c r="M4952" s="245" cm="1">
        <f t="array" ref="M4952">SUMPRODUCT(--(N4952:Q4952&lt;&gt;"")) + IF(TRIM(R4952)="",0,LEN(R4952)-LEN(SUBSTITUTE(R4952,",",""))+1)</f>
        <v>0</v>
      </c>
      <c r="N4952" s="242" t="str">
        <f>IF(AND(I4952&lt;&gt;0,I4952&lt;&gt;""),IF(TRIM(SUBSTITUTE(B4952,CHAR(160),""))="","",IF(ISNUMBER(MATCH(TRIM(SUBSTITUTE(B4952,CHAR(160),"")),'Look Up Values'!$B$2:$B$500,0)),"","Origin error")),"")</f>
        <v/>
      </c>
      <c r="O4952" s="242" t="str">
        <f>IF(AND(I4952&lt;&gt;0,I4952&lt;&gt;""),IF(C4952="","",IF(AND(ISNUMBER(--LEFT(C4952,FIND(" ",C4952&amp;" ")-1)),OR(LEN(LEFT(C4952,FIND(" ",C4952&amp;" ")-1))=6,LEN(LEFT(C4952,FIND(" ",C4952&amp;" ")-1))=7),OR(ISNUMBER(MATCH(LEFT(C4952,FIND(" ",C4952&amp;" ")-1),'Look Up Values'!$G$2:$G$1000,0)),ISNUMBER(MATCH(LEFT(C4952,FIND(" ",C4952&amp;" ")-1),'Look Up Values'!$AE$2:$AE$2000,0)))),"","EWC error")),"")</f>
        <v/>
      </c>
      <c r="P4952" s="242" t="str" cm="1">
        <f t="array" ref="P4952">IF(AND(I4952&lt;&gt;0,I4952&lt;&gt;""),IF(D4952="","",IF(ISNUMBER(MATCH(SUBSTITUTE(D4952," ",""),SUBSTITUTE('Look Up Values'!$S$2:$S$120," ",""),0)),"","D&amp;R error")),"")</f>
        <v/>
      </c>
      <c r="Q4952" s="242" t="str" cm="1">
        <f t="array" ref="Q4952">IF(AND(I4952&lt;&gt;0,I4952&lt;&gt;""),IF(G4952="","",IF(ISNUMBER(MATCH(SUBSTITUTE(G4952," ",""),SUBSTITUTE('Look Up Values'!$I$2:$I$10," ",""),0)),"","State error")),"")</f>
        <v/>
      </c>
      <c r="R4952" s="260" t="str">
        <f t="shared" si="155"/>
        <v/>
      </c>
    </row>
    <row r="4953" spans="1:18" ht="15.75">
      <c r="A4953" s="250">
        <v>4946</v>
      </c>
      <c r="B4953" s="198"/>
      <c r="C4953" s="25"/>
      <c r="D4953" s="25"/>
      <c r="E4953" s="25"/>
      <c r="F4953" s="25"/>
      <c r="G4953" s="26"/>
      <c r="H4953" s="27"/>
      <c r="I4953" s="28"/>
      <c r="J4953" s="430"/>
      <c r="K4953" s="48"/>
      <c r="L4953" s="457" t="str">
        <f t="shared" si="154"/>
        <v/>
      </c>
      <c r="M4953" s="245" cm="1">
        <f t="array" ref="M4953">SUMPRODUCT(--(N4953:Q4953&lt;&gt;"")) + IF(TRIM(R4953)="",0,LEN(R4953)-LEN(SUBSTITUTE(R4953,",",""))+1)</f>
        <v>0</v>
      </c>
      <c r="N4953" s="242" t="str">
        <f>IF(AND(I4953&lt;&gt;0,I4953&lt;&gt;""),IF(TRIM(SUBSTITUTE(B4953,CHAR(160),""))="","",IF(ISNUMBER(MATCH(TRIM(SUBSTITUTE(B4953,CHAR(160),"")),'Look Up Values'!$B$2:$B$500,0)),"","Origin error")),"")</f>
        <v/>
      </c>
      <c r="O4953" s="242" t="str">
        <f>IF(AND(I4953&lt;&gt;0,I4953&lt;&gt;""),IF(C4953="","",IF(AND(ISNUMBER(--LEFT(C4953,FIND(" ",C4953&amp;" ")-1)),OR(LEN(LEFT(C4953,FIND(" ",C4953&amp;" ")-1))=6,LEN(LEFT(C4953,FIND(" ",C4953&amp;" ")-1))=7),OR(ISNUMBER(MATCH(LEFT(C4953,FIND(" ",C4953&amp;" ")-1),'Look Up Values'!$G$2:$G$1000,0)),ISNUMBER(MATCH(LEFT(C4953,FIND(" ",C4953&amp;" ")-1),'Look Up Values'!$AE$2:$AE$2000,0)))),"","EWC error")),"")</f>
        <v/>
      </c>
      <c r="P4953" s="242" t="str" cm="1">
        <f t="array" ref="P4953">IF(AND(I4953&lt;&gt;0,I4953&lt;&gt;""),IF(D4953="","",IF(ISNUMBER(MATCH(SUBSTITUTE(D4953," ",""),SUBSTITUTE('Look Up Values'!$S$2:$S$120," ",""),0)),"","D&amp;R error")),"")</f>
        <v/>
      </c>
      <c r="Q4953" s="242" t="str" cm="1">
        <f t="array" ref="Q4953">IF(AND(I4953&lt;&gt;0,I4953&lt;&gt;""),IF(G4953="","",IF(ISNUMBER(MATCH(SUBSTITUTE(G4953," ",""),SUBSTITUTE('Look Up Values'!$I$2:$I$10," ",""),0)),"","State error")),"")</f>
        <v/>
      </c>
      <c r="R4953" s="260" t="str">
        <f t="shared" si="155"/>
        <v/>
      </c>
    </row>
    <row r="4954" spans="1:18" ht="15.75">
      <c r="A4954" s="250">
        <v>4947</v>
      </c>
      <c r="B4954" s="198"/>
      <c r="C4954" s="25"/>
      <c r="D4954" s="25"/>
      <c r="E4954" s="25"/>
      <c r="F4954" s="25"/>
      <c r="G4954" s="26"/>
      <c r="H4954" s="27"/>
      <c r="I4954" s="28"/>
      <c r="J4954" s="430"/>
      <c r="K4954" s="48"/>
      <c r="L4954" s="457" t="str">
        <f t="shared" si="154"/>
        <v/>
      </c>
      <c r="M4954" s="245" cm="1">
        <f t="array" ref="M4954">SUMPRODUCT(--(N4954:Q4954&lt;&gt;"")) + IF(TRIM(R4954)="",0,LEN(R4954)-LEN(SUBSTITUTE(R4954,",",""))+1)</f>
        <v>0</v>
      </c>
      <c r="N4954" s="242" t="str">
        <f>IF(AND(I4954&lt;&gt;0,I4954&lt;&gt;""),IF(TRIM(SUBSTITUTE(B4954,CHAR(160),""))="","",IF(ISNUMBER(MATCH(TRIM(SUBSTITUTE(B4954,CHAR(160),"")),'Look Up Values'!$B$2:$B$500,0)),"","Origin error")),"")</f>
        <v/>
      </c>
      <c r="O4954" s="242" t="str">
        <f>IF(AND(I4954&lt;&gt;0,I4954&lt;&gt;""),IF(C4954="","",IF(AND(ISNUMBER(--LEFT(C4954,FIND(" ",C4954&amp;" ")-1)),OR(LEN(LEFT(C4954,FIND(" ",C4954&amp;" ")-1))=6,LEN(LEFT(C4954,FIND(" ",C4954&amp;" ")-1))=7),OR(ISNUMBER(MATCH(LEFT(C4954,FIND(" ",C4954&amp;" ")-1),'Look Up Values'!$G$2:$G$1000,0)),ISNUMBER(MATCH(LEFT(C4954,FIND(" ",C4954&amp;" ")-1),'Look Up Values'!$AE$2:$AE$2000,0)))),"","EWC error")),"")</f>
        <v/>
      </c>
      <c r="P4954" s="242" t="str" cm="1">
        <f t="array" ref="P4954">IF(AND(I4954&lt;&gt;0,I4954&lt;&gt;""),IF(D4954="","",IF(ISNUMBER(MATCH(SUBSTITUTE(D4954," ",""),SUBSTITUTE('Look Up Values'!$S$2:$S$120," ",""),0)),"","D&amp;R error")),"")</f>
        <v/>
      </c>
      <c r="Q4954" s="242" t="str" cm="1">
        <f t="array" ref="Q4954">IF(AND(I4954&lt;&gt;0,I4954&lt;&gt;""),IF(G4954="","",IF(ISNUMBER(MATCH(SUBSTITUTE(G4954," ",""),SUBSTITUTE('Look Up Values'!$I$2:$I$10," ",""),0)),"","State error")),"")</f>
        <v/>
      </c>
      <c r="R4954" s="260" t="str">
        <f t="shared" si="155"/>
        <v/>
      </c>
    </row>
    <row r="4955" spans="1:18" ht="15.75">
      <c r="A4955" s="250">
        <v>4948</v>
      </c>
      <c r="B4955" s="198"/>
      <c r="C4955" s="25"/>
      <c r="D4955" s="25"/>
      <c r="E4955" s="25"/>
      <c r="F4955" s="25"/>
      <c r="G4955" s="26"/>
      <c r="H4955" s="27"/>
      <c r="I4955" s="28"/>
      <c r="J4955" s="430"/>
      <c r="K4955" s="48"/>
      <c r="L4955" s="457" t="str">
        <f t="shared" si="154"/>
        <v/>
      </c>
      <c r="M4955" s="245" cm="1">
        <f t="array" ref="M4955">SUMPRODUCT(--(N4955:Q4955&lt;&gt;"")) + IF(TRIM(R4955)="",0,LEN(R4955)-LEN(SUBSTITUTE(R4955,",",""))+1)</f>
        <v>0</v>
      </c>
      <c r="N4955" s="242" t="str">
        <f>IF(AND(I4955&lt;&gt;0,I4955&lt;&gt;""),IF(TRIM(SUBSTITUTE(B4955,CHAR(160),""))="","",IF(ISNUMBER(MATCH(TRIM(SUBSTITUTE(B4955,CHAR(160),"")),'Look Up Values'!$B$2:$B$500,0)),"","Origin error")),"")</f>
        <v/>
      </c>
      <c r="O4955" s="242" t="str">
        <f>IF(AND(I4955&lt;&gt;0,I4955&lt;&gt;""),IF(C4955="","",IF(AND(ISNUMBER(--LEFT(C4955,FIND(" ",C4955&amp;" ")-1)),OR(LEN(LEFT(C4955,FIND(" ",C4955&amp;" ")-1))=6,LEN(LEFT(C4955,FIND(" ",C4955&amp;" ")-1))=7),OR(ISNUMBER(MATCH(LEFT(C4955,FIND(" ",C4955&amp;" ")-1),'Look Up Values'!$G$2:$G$1000,0)),ISNUMBER(MATCH(LEFT(C4955,FIND(" ",C4955&amp;" ")-1),'Look Up Values'!$AE$2:$AE$2000,0)))),"","EWC error")),"")</f>
        <v/>
      </c>
      <c r="P4955" s="242" t="str" cm="1">
        <f t="array" ref="P4955">IF(AND(I4955&lt;&gt;0,I4955&lt;&gt;""),IF(D4955="","",IF(ISNUMBER(MATCH(SUBSTITUTE(D4955," ",""),SUBSTITUTE('Look Up Values'!$S$2:$S$120," ",""),0)),"","D&amp;R error")),"")</f>
        <v/>
      </c>
      <c r="Q4955" s="242" t="str" cm="1">
        <f t="array" ref="Q4955">IF(AND(I4955&lt;&gt;0,I4955&lt;&gt;""),IF(G4955="","",IF(ISNUMBER(MATCH(SUBSTITUTE(G4955," ",""),SUBSTITUTE('Look Up Values'!$I$2:$I$10," ",""),0)),"","State error")),"")</f>
        <v/>
      </c>
      <c r="R4955" s="260" t="str">
        <f t="shared" si="155"/>
        <v/>
      </c>
    </row>
    <row r="4956" spans="1:18" ht="15.75">
      <c r="A4956" s="250">
        <v>4949</v>
      </c>
      <c r="B4956" s="198"/>
      <c r="C4956" s="25"/>
      <c r="D4956" s="25"/>
      <c r="E4956" s="25"/>
      <c r="F4956" s="25"/>
      <c r="G4956" s="26"/>
      <c r="H4956" s="27"/>
      <c r="I4956" s="28"/>
      <c r="J4956" s="430"/>
      <c r="K4956" s="48"/>
      <c r="L4956" s="457" t="str">
        <f t="shared" si="154"/>
        <v/>
      </c>
      <c r="M4956" s="245" cm="1">
        <f t="array" ref="M4956">SUMPRODUCT(--(N4956:Q4956&lt;&gt;"")) + IF(TRIM(R4956)="",0,LEN(R4956)-LEN(SUBSTITUTE(R4956,",",""))+1)</f>
        <v>0</v>
      </c>
      <c r="N4956" s="242" t="str">
        <f>IF(AND(I4956&lt;&gt;0,I4956&lt;&gt;""),IF(TRIM(SUBSTITUTE(B4956,CHAR(160),""))="","",IF(ISNUMBER(MATCH(TRIM(SUBSTITUTE(B4956,CHAR(160),"")),'Look Up Values'!$B$2:$B$500,0)),"","Origin error")),"")</f>
        <v/>
      </c>
      <c r="O4956" s="242" t="str">
        <f>IF(AND(I4956&lt;&gt;0,I4956&lt;&gt;""),IF(C4956="","",IF(AND(ISNUMBER(--LEFT(C4956,FIND(" ",C4956&amp;" ")-1)),OR(LEN(LEFT(C4956,FIND(" ",C4956&amp;" ")-1))=6,LEN(LEFT(C4956,FIND(" ",C4956&amp;" ")-1))=7),OR(ISNUMBER(MATCH(LEFT(C4956,FIND(" ",C4956&amp;" ")-1),'Look Up Values'!$G$2:$G$1000,0)),ISNUMBER(MATCH(LEFT(C4956,FIND(" ",C4956&amp;" ")-1),'Look Up Values'!$AE$2:$AE$2000,0)))),"","EWC error")),"")</f>
        <v/>
      </c>
      <c r="P4956" s="242" t="str" cm="1">
        <f t="array" ref="P4956">IF(AND(I4956&lt;&gt;0,I4956&lt;&gt;""),IF(D4956="","",IF(ISNUMBER(MATCH(SUBSTITUTE(D4956," ",""),SUBSTITUTE('Look Up Values'!$S$2:$S$120," ",""),0)),"","D&amp;R error")),"")</f>
        <v/>
      </c>
      <c r="Q4956" s="242" t="str" cm="1">
        <f t="array" ref="Q4956">IF(AND(I4956&lt;&gt;0,I4956&lt;&gt;""),IF(G4956="","",IF(ISNUMBER(MATCH(SUBSTITUTE(G4956," ",""),SUBSTITUTE('Look Up Values'!$I$2:$I$10," ",""),0)),"","State error")),"")</f>
        <v/>
      </c>
      <c r="R4956" s="260" t="str">
        <f t="shared" si="155"/>
        <v/>
      </c>
    </row>
    <row r="4957" spans="1:18" ht="15.75">
      <c r="A4957" s="250">
        <v>4950</v>
      </c>
      <c r="B4957" s="198"/>
      <c r="C4957" s="25"/>
      <c r="D4957" s="25"/>
      <c r="E4957" s="25"/>
      <c r="F4957" s="25"/>
      <c r="G4957" s="26"/>
      <c r="H4957" s="27"/>
      <c r="I4957" s="28"/>
      <c r="J4957" s="430"/>
      <c r="K4957" s="48"/>
      <c r="L4957" s="457" t="str">
        <f t="shared" si="154"/>
        <v/>
      </c>
      <c r="M4957" s="245" cm="1">
        <f t="array" ref="M4957">SUMPRODUCT(--(N4957:Q4957&lt;&gt;"")) + IF(TRIM(R4957)="",0,LEN(R4957)-LEN(SUBSTITUTE(R4957,",",""))+1)</f>
        <v>0</v>
      </c>
      <c r="N4957" s="242" t="str">
        <f>IF(AND(I4957&lt;&gt;0,I4957&lt;&gt;""),IF(TRIM(SUBSTITUTE(B4957,CHAR(160),""))="","",IF(ISNUMBER(MATCH(TRIM(SUBSTITUTE(B4957,CHAR(160),"")),'Look Up Values'!$B$2:$B$500,0)),"","Origin error")),"")</f>
        <v/>
      </c>
      <c r="O4957" s="242" t="str">
        <f>IF(AND(I4957&lt;&gt;0,I4957&lt;&gt;""),IF(C4957="","",IF(AND(ISNUMBER(--LEFT(C4957,FIND(" ",C4957&amp;" ")-1)),OR(LEN(LEFT(C4957,FIND(" ",C4957&amp;" ")-1))=6,LEN(LEFT(C4957,FIND(" ",C4957&amp;" ")-1))=7),OR(ISNUMBER(MATCH(LEFT(C4957,FIND(" ",C4957&amp;" ")-1),'Look Up Values'!$G$2:$G$1000,0)),ISNUMBER(MATCH(LEFT(C4957,FIND(" ",C4957&amp;" ")-1),'Look Up Values'!$AE$2:$AE$2000,0)))),"","EWC error")),"")</f>
        <v/>
      </c>
      <c r="P4957" s="242" t="str" cm="1">
        <f t="array" ref="P4957">IF(AND(I4957&lt;&gt;0,I4957&lt;&gt;""),IF(D4957="","",IF(ISNUMBER(MATCH(SUBSTITUTE(D4957," ",""),SUBSTITUTE('Look Up Values'!$S$2:$S$120," ",""),0)),"","D&amp;R error")),"")</f>
        <v/>
      </c>
      <c r="Q4957" s="242" t="str" cm="1">
        <f t="array" ref="Q4957">IF(AND(I4957&lt;&gt;0,I4957&lt;&gt;""),IF(G4957="","",IF(ISNUMBER(MATCH(SUBSTITUTE(G4957," ",""),SUBSTITUTE('Look Up Values'!$I$2:$I$10," ",""),0)),"","State error")),"")</f>
        <v/>
      </c>
      <c r="R4957" s="260" t="str">
        <f t="shared" si="155"/>
        <v/>
      </c>
    </row>
    <row r="4958" spans="1:18" ht="15.75">
      <c r="A4958" s="250">
        <v>4951</v>
      </c>
      <c r="B4958" s="198"/>
      <c r="C4958" s="25"/>
      <c r="D4958" s="25"/>
      <c r="E4958" s="25"/>
      <c r="F4958" s="25"/>
      <c r="G4958" s="26"/>
      <c r="H4958" s="27"/>
      <c r="I4958" s="28"/>
      <c r="J4958" s="430"/>
      <c r="K4958" s="48"/>
      <c r="L4958" s="457" t="str">
        <f t="shared" si="154"/>
        <v/>
      </c>
      <c r="M4958" s="245" cm="1">
        <f t="array" ref="M4958">SUMPRODUCT(--(N4958:Q4958&lt;&gt;"")) + IF(TRIM(R4958)="",0,LEN(R4958)-LEN(SUBSTITUTE(R4958,",",""))+1)</f>
        <v>0</v>
      </c>
      <c r="N4958" s="242" t="str">
        <f>IF(AND(I4958&lt;&gt;0,I4958&lt;&gt;""),IF(TRIM(SUBSTITUTE(B4958,CHAR(160),""))="","",IF(ISNUMBER(MATCH(TRIM(SUBSTITUTE(B4958,CHAR(160),"")),'Look Up Values'!$B$2:$B$500,0)),"","Origin error")),"")</f>
        <v/>
      </c>
      <c r="O4958" s="242" t="str">
        <f>IF(AND(I4958&lt;&gt;0,I4958&lt;&gt;""),IF(C4958="","",IF(AND(ISNUMBER(--LEFT(C4958,FIND(" ",C4958&amp;" ")-1)),OR(LEN(LEFT(C4958,FIND(" ",C4958&amp;" ")-1))=6,LEN(LEFT(C4958,FIND(" ",C4958&amp;" ")-1))=7),OR(ISNUMBER(MATCH(LEFT(C4958,FIND(" ",C4958&amp;" ")-1),'Look Up Values'!$G$2:$G$1000,0)),ISNUMBER(MATCH(LEFT(C4958,FIND(" ",C4958&amp;" ")-1),'Look Up Values'!$AE$2:$AE$2000,0)))),"","EWC error")),"")</f>
        <v/>
      </c>
      <c r="P4958" s="242" t="str" cm="1">
        <f t="array" ref="P4958">IF(AND(I4958&lt;&gt;0,I4958&lt;&gt;""),IF(D4958="","",IF(ISNUMBER(MATCH(SUBSTITUTE(D4958," ",""),SUBSTITUTE('Look Up Values'!$S$2:$S$120," ",""),0)),"","D&amp;R error")),"")</f>
        <v/>
      </c>
      <c r="Q4958" s="242" t="str" cm="1">
        <f t="array" ref="Q4958">IF(AND(I4958&lt;&gt;0,I4958&lt;&gt;""),IF(G4958="","",IF(ISNUMBER(MATCH(SUBSTITUTE(G4958," ",""),SUBSTITUTE('Look Up Values'!$I$2:$I$10," ",""),0)),"","State error")),"")</f>
        <v/>
      </c>
      <c r="R4958" s="260" t="str">
        <f t="shared" si="155"/>
        <v/>
      </c>
    </row>
    <row r="4959" spans="1:18" ht="15.75">
      <c r="A4959" s="250">
        <v>4952</v>
      </c>
      <c r="B4959" s="198"/>
      <c r="C4959" s="25"/>
      <c r="D4959" s="25"/>
      <c r="E4959" s="25"/>
      <c r="F4959" s="25"/>
      <c r="G4959" s="26"/>
      <c r="H4959" s="27"/>
      <c r="I4959" s="28"/>
      <c r="J4959" s="430"/>
      <c r="K4959" s="48"/>
      <c r="L4959" s="457" t="str">
        <f t="shared" si="154"/>
        <v/>
      </c>
      <c r="M4959" s="245" cm="1">
        <f t="array" ref="M4959">SUMPRODUCT(--(N4959:Q4959&lt;&gt;"")) + IF(TRIM(R4959)="",0,LEN(R4959)-LEN(SUBSTITUTE(R4959,",",""))+1)</f>
        <v>0</v>
      </c>
      <c r="N4959" s="242" t="str">
        <f>IF(AND(I4959&lt;&gt;0,I4959&lt;&gt;""),IF(TRIM(SUBSTITUTE(B4959,CHAR(160),""))="","",IF(ISNUMBER(MATCH(TRIM(SUBSTITUTE(B4959,CHAR(160),"")),'Look Up Values'!$B$2:$B$500,0)),"","Origin error")),"")</f>
        <v/>
      </c>
      <c r="O4959" s="242" t="str">
        <f>IF(AND(I4959&lt;&gt;0,I4959&lt;&gt;""),IF(C4959="","",IF(AND(ISNUMBER(--LEFT(C4959,FIND(" ",C4959&amp;" ")-1)),OR(LEN(LEFT(C4959,FIND(" ",C4959&amp;" ")-1))=6,LEN(LEFT(C4959,FIND(" ",C4959&amp;" ")-1))=7),OR(ISNUMBER(MATCH(LEFT(C4959,FIND(" ",C4959&amp;" ")-1),'Look Up Values'!$G$2:$G$1000,0)),ISNUMBER(MATCH(LEFT(C4959,FIND(" ",C4959&amp;" ")-1),'Look Up Values'!$AE$2:$AE$2000,0)))),"","EWC error")),"")</f>
        <v/>
      </c>
      <c r="P4959" s="242" t="str" cm="1">
        <f t="array" ref="P4959">IF(AND(I4959&lt;&gt;0,I4959&lt;&gt;""),IF(D4959="","",IF(ISNUMBER(MATCH(SUBSTITUTE(D4959," ",""),SUBSTITUTE('Look Up Values'!$S$2:$S$120," ",""),0)),"","D&amp;R error")),"")</f>
        <v/>
      </c>
      <c r="Q4959" s="242" t="str" cm="1">
        <f t="array" ref="Q4959">IF(AND(I4959&lt;&gt;0,I4959&lt;&gt;""),IF(G4959="","",IF(ISNUMBER(MATCH(SUBSTITUTE(G4959," ",""),SUBSTITUTE('Look Up Values'!$I$2:$I$10," ",""),0)),"","State error")),"")</f>
        <v/>
      </c>
      <c r="R4959" s="260" t="str">
        <f t="shared" si="155"/>
        <v/>
      </c>
    </row>
    <row r="4960" spans="1:18" ht="15.75">
      <c r="A4960" s="250">
        <v>4953</v>
      </c>
      <c r="B4960" s="198"/>
      <c r="C4960" s="25"/>
      <c r="D4960" s="25"/>
      <c r="E4960" s="25"/>
      <c r="F4960" s="25"/>
      <c r="G4960" s="26"/>
      <c r="H4960" s="27"/>
      <c r="I4960" s="28"/>
      <c r="J4960" s="430"/>
      <c r="K4960" s="48"/>
      <c r="L4960" s="457" t="str">
        <f t="shared" si="154"/>
        <v/>
      </c>
      <c r="M4960" s="245" cm="1">
        <f t="array" ref="M4960">SUMPRODUCT(--(N4960:Q4960&lt;&gt;"")) + IF(TRIM(R4960)="",0,LEN(R4960)-LEN(SUBSTITUTE(R4960,",",""))+1)</f>
        <v>0</v>
      </c>
      <c r="N4960" s="242" t="str">
        <f>IF(AND(I4960&lt;&gt;0,I4960&lt;&gt;""),IF(TRIM(SUBSTITUTE(B4960,CHAR(160),""))="","",IF(ISNUMBER(MATCH(TRIM(SUBSTITUTE(B4960,CHAR(160),"")),'Look Up Values'!$B$2:$B$500,0)),"","Origin error")),"")</f>
        <v/>
      </c>
      <c r="O4960" s="242" t="str">
        <f>IF(AND(I4960&lt;&gt;0,I4960&lt;&gt;""),IF(C4960="","",IF(AND(ISNUMBER(--LEFT(C4960,FIND(" ",C4960&amp;" ")-1)),OR(LEN(LEFT(C4960,FIND(" ",C4960&amp;" ")-1))=6,LEN(LEFT(C4960,FIND(" ",C4960&amp;" ")-1))=7),OR(ISNUMBER(MATCH(LEFT(C4960,FIND(" ",C4960&amp;" ")-1),'Look Up Values'!$G$2:$G$1000,0)),ISNUMBER(MATCH(LEFT(C4960,FIND(" ",C4960&amp;" ")-1),'Look Up Values'!$AE$2:$AE$2000,0)))),"","EWC error")),"")</f>
        <v/>
      </c>
      <c r="P4960" s="242" t="str" cm="1">
        <f t="array" ref="P4960">IF(AND(I4960&lt;&gt;0,I4960&lt;&gt;""),IF(D4960="","",IF(ISNUMBER(MATCH(SUBSTITUTE(D4960," ",""),SUBSTITUTE('Look Up Values'!$S$2:$S$120," ",""),0)),"","D&amp;R error")),"")</f>
        <v/>
      </c>
      <c r="Q4960" s="242" t="str" cm="1">
        <f t="array" ref="Q4960">IF(AND(I4960&lt;&gt;0,I4960&lt;&gt;""),IF(G4960="","",IF(ISNUMBER(MATCH(SUBSTITUTE(G4960," ",""),SUBSTITUTE('Look Up Values'!$I$2:$I$10," ",""),0)),"","State error")),"")</f>
        <v/>
      </c>
      <c r="R4960" s="260" t="str">
        <f t="shared" si="155"/>
        <v/>
      </c>
    </row>
    <row r="4961" spans="1:18" ht="15.75">
      <c r="A4961" s="250">
        <v>4954</v>
      </c>
      <c r="B4961" s="198"/>
      <c r="C4961" s="25"/>
      <c r="D4961" s="25"/>
      <c r="E4961" s="25"/>
      <c r="F4961" s="25"/>
      <c r="G4961" s="26"/>
      <c r="H4961" s="27"/>
      <c r="I4961" s="28"/>
      <c r="J4961" s="430"/>
      <c r="K4961" s="48"/>
      <c r="L4961" s="457" t="str">
        <f t="shared" si="154"/>
        <v/>
      </c>
      <c r="M4961" s="245" cm="1">
        <f t="array" ref="M4961">SUMPRODUCT(--(N4961:Q4961&lt;&gt;"")) + IF(TRIM(R4961)="",0,LEN(R4961)-LEN(SUBSTITUTE(R4961,",",""))+1)</f>
        <v>0</v>
      </c>
      <c r="N4961" s="242" t="str">
        <f>IF(AND(I4961&lt;&gt;0,I4961&lt;&gt;""),IF(TRIM(SUBSTITUTE(B4961,CHAR(160),""))="","",IF(ISNUMBER(MATCH(TRIM(SUBSTITUTE(B4961,CHAR(160),"")),'Look Up Values'!$B$2:$B$500,0)),"","Origin error")),"")</f>
        <v/>
      </c>
      <c r="O4961" s="242" t="str">
        <f>IF(AND(I4961&lt;&gt;0,I4961&lt;&gt;""),IF(C4961="","",IF(AND(ISNUMBER(--LEFT(C4961,FIND(" ",C4961&amp;" ")-1)),OR(LEN(LEFT(C4961,FIND(" ",C4961&amp;" ")-1))=6,LEN(LEFT(C4961,FIND(" ",C4961&amp;" ")-1))=7),OR(ISNUMBER(MATCH(LEFT(C4961,FIND(" ",C4961&amp;" ")-1),'Look Up Values'!$G$2:$G$1000,0)),ISNUMBER(MATCH(LEFT(C4961,FIND(" ",C4961&amp;" ")-1),'Look Up Values'!$AE$2:$AE$2000,0)))),"","EWC error")),"")</f>
        <v/>
      </c>
      <c r="P4961" s="242" t="str" cm="1">
        <f t="array" ref="P4961">IF(AND(I4961&lt;&gt;0,I4961&lt;&gt;""),IF(D4961="","",IF(ISNUMBER(MATCH(SUBSTITUTE(D4961," ",""),SUBSTITUTE('Look Up Values'!$S$2:$S$120," ",""),0)),"","D&amp;R error")),"")</f>
        <v/>
      </c>
      <c r="Q4961" s="242" t="str" cm="1">
        <f t="array" ref="Q4961">IF(AND(I4961&lt;&gt;0,I4961&lt;&gt;""),IF(G4961="","",IF(ISNUMBER(MATCH(SUBSTITUTE(G4961," ",""),SUBSTITUTE('Look Up Values'!$I$2:$I$10," ",""),0)),"","State error")),"")</f>
        <v/>
      </c>
      <c r="R4961" s="260" t="str">
        <f t="shared" si="155"/>
        <v/>
      </c>
    </row>
    <row r="4962" spans="1:18" ht="15.75">
      <c r="A4962" s="250">
        <v>4955</v>
      </c>
      <c r="B4962" s="198"/>
      <c r="C4962" s="25"/>
      <c r="D4962" s="25"/>
      <c r="E4962" s="25"/>
      <c r="F4962" s="25"/>
      <c r="G4962" s="26"/>
      <c r="H4962" s="27"/>
      <c r="I4962" s="28"/>
      <c r="J4962" s="430"/>
      <c r="K4962" s="48"/>
      <c r="L4962" s="457" t="str">
        <f t="shared" si="154"/>
        <v/>
      </c>
      <c r="M4962" s="245" cm="1">
        <f t="array" ref="M4962">SUMPRODUCT(--(N4962:Q4962&lt;&gt;"")) + IF(TRIM(R4962)="",0,LEN(R4962)-LEN(SUBSTITUTE(R4962,",",""))+1)</f>
        <v>0</v>
      </c>
      <c r="N4962" s="242" t="str">
        <f>IF(AND(I4962&lt;&gt;0,I4962&lt;&gt;""),IF(TRIM(SUBSTITUTE(B4962,CHAR(160),""))="","",IF(ISNUMBER(MATCH(TRIM(SUBSTITUTE(B4962,CHAR(160),"")),'Look Up Values'!$B$2:$B$500,0)),"","Origin error")),"")</f>
        <v/>
      </c>
      <c r="O4962" s="242" t="str">
        <f>IF(AND(I4962&lt;&gt;0,I4962&lt;&gt;""),IF(C4962="","",IF(AND(ISNUMBER(--LEFT(C4962,FIND(" ",C4962&amp;" ")-1)),OR(LEN(LEFT(C4962,FIND(" ",C4962&amp;" ")-1))=6,LEN(LEFT(C4962,FIND(" ",C4962&amp;" ")-1))=7),OR(ISNUMBER(MATCH(LEFT(C4962,FIND(" ",C4962&amp;" ")-1),'Look Up Values'!$G$2:$G$1000,0)),ISNUMBER(MATCH(LEFT(C4962,FIND(" ",C4962&amp;" ")-1),'Look Up Values'!$AE$2:$AE$2000,0)))),"","EWC error")),"")</f>
        <v/>
      </c>
      <c r="P4962" s="242" t="str" cm="1">
        <f t="array" ref="P4962">IF(AND(I4962&lt;&gt;0,I4962&lt;&gt;""),IF(D4962="","",IF(ISNUMBER(MATCH(SUBSTITUTE(D4962," ",""),SUBSTITUTE('Look Up Values'!$S$2:$S$120," ",""),0)),"","D&amp;R error")),"")</f>
        <v/>
      </c>
      <c r="Q4962" s="242" t="str" cm="1">
        <f t="array" ref="Q4962">IF(AND(I4962&lt;&gt;0,I4962&lt;&gt;""),IF(G4962="","",IF(ISNUMBER(MATCH(SUBSTITUTE(G4962," ",""),SUBSTITUTE('Look Up Values'!$I$2:$I$10," ",""),0)),"","State error")),"")</f>
        <v/>
      </c>
      <c r="R4962" s="260" t="str">
        <f t="shared" si="155"/>
        <v/>
      </c>
    </row>
    <row r="4963" spans="1:18" ht="15.75">
      <c r="A4963" s="250">
        <v>4956</v>
      </c>
      <c r="B4963" s="198"/>
      <c r="C4963" s="25"/>
      <c r="D4963" s="25"/>
      <c r="E4963" s="25"/>
      <c r="F4963" s="25"/>
      <c r="G4963" s="26"/>
      <c r="H4963" s="27"/>
      <c r="I4963" s="28"/>
      <c r="J4963" s="430"/>
      <c r="K4963" s="48"/>
      <c r="L4963" s="457" t="str">
        <f t="shared" si="154"/>
        <v/>
      </c>
      <c r="M4963" s="245" cm="1">
        <f t="array" ref="M4963">SUMPRODUCT(--(N4963:Q4963&lt;&gt;"")) + IF(TRIM(R4963)="",0,LEN(R4963)-LEN(SUBSTITUTE(R4963,",",""))+1)</f>
        <v>0</v>
      </c>
      <c r="N4963" s="242" t="str">
        <f>IF(AND(I4963&lt;&gt;0,I4963&lt;&gt;""),IF(TRIM(SUBSTITUTE(B4963,CHAR(160),""))="","",IF(ISNUMBER(MATCH(TRIM(SUBSTITUTE(B4963,CHAR(160),"")),'Look Up Values'!$B$2:$B$500,0)),"","Origin error")),"")</f>
        <v/>
      </c>
      <c r="O4963" s="242" t="str">
        <f>IF(AND(I4963&lt;&gt;0,I4963&lt;&gt;""),IF(C4963="","",IF(AND(ISNUMBER(--LEFT(C4963,FIND(" ",C4963&amp;" ")-1)),OR(LEN(LEFT(C4963,FIND(" ",C4963&amp;" ")-1))=6,LEN(LEFT(C4963,FIND(" ",C4963&amp;" ")-1))=7),OR(ISNUMBER(MATCH(LEFT(C4963,FIND(" ",C4963&amp;" ")-1),'Look Up Values'!$G$2:$G$1000,0)),ISNUMBER(MATCH(LEFT(C4963,FIND(" ",C4963&amp;" ")-1),'Look Up Values'!$AE$2:$AE$2000,0)))),"","EWC error")),"")</f>
        <v/>
      </c>
      <c r="P4963" s="242" t="str" cm="1">
        <f t="array" ref="P4963">IF(AND(I4963&lt;&gt;0,I4963&lt;&gt;""),IF(D4963="","",IF(ISNUMBER(MATCH(SUBSTITUTE(D4963," ",""),SUBSTITUTE('Look Up Values'!$S$2:$S$120," ",""),0)),"","D&amp;R error")),"")</f>
        <v/>
      </c>
      <c r="Q4963" s="242" t="str" cm="1">
        <f t="array" ref="Q4963">IF(AND(I4963&lt;&gt;0,I4963&lt;&gt;""),IF(G4963="","",IF(ISNUMBER(MATCH(SUBSTITUTE(G4963," ",""),SUBSTITUTE('Look Up Values'!$I$2:$I$10," ",""),0)),"","State error")),"")</f>
        <v/>
      </c>
      <c r="R4963" s="260" t="str">
        <f t="shared" si="155"/>
        <v/>
      </c>
    </row>
    <row r="4964" spans="1:18" ht="15.75">
      <c r="A4964" s="250">
        <v>4957</v>
      </c>
      <c r="B4964" s="198"/>
      <c r="C4964" s="25"/>
      <c r="D4964" s="25"/>
      <c r="E4964" s="25"/>
      <c r="F4964" s="25"/>
      <c r="G4964" s="26"/>
      <c r="H4964" s="27"/>
      <c r="I4964" s="28"/>
      <c r="J4964" s="430"/>
      <c r="K4964" s="48"/>
      <c r="L4964" s="457" t="str">
        <f t="shared" si="154"/>
        <v/>
      </c>
      <c r="M4964" s="245" cm="1">
        <f t="array" ref="M4964">SUMPRODUCT(--(N4964:Q4964&lt;&gt;"")) + IF(TRIM(R4964)="",0,LEN(R4964)-LEN(SUBSTITUTE(R4964,",",""))+1)</f>
        <v>0</v>
      </c>
      <c r="N4964" s="242" t="str">
        <f>IF(AND(I4964&lt;&gt;0,I4964&lt;&gt;""),IF(TRIM(SUBSTITUTE(B4964,CHAR(160),""))="","",IF(ISNUMBER(MATCH(TRIM(SUBSTITUTE(B4964,CHAR(160),"")),'Look Up Values'!$B$2:$B$500,0)),"","Origin error")),"")</f>
        <v/>
      </c>
      <c r="O4964" s="242" t="str">
        <f>IF(AND(I4964&lt;&gt;0,I4964&lt;&gt;""),IF(C4964="","",IF(AND(ISNUMBER(--LEFT(C4964,FIND(" ",C4964&amp;" ")-1)),OR(LEN(LEFT(C4964,FIND(" ",C4964&amp;" ")-1))=6,LEN(LEFT(C4964,FIND(" ",C4964&amp;" ")-1))=7),OR(ISNUMBER(MATCH(LEFT(C4964,FIND(" ",C4964&amp;" ")-1),'Look Up Values'!$G$2:$G$1000,0)),ISNUMBER(MATCH(LEFT(C4964,FIND(" ",C4964&amp;" ")-1),'Look Up Values'!$AE$2:$AE$2000,0)))),"","EWC error")),"")</f>
        <v/>
      </c>
      <c r="P4964" s="242" t="str" cm="1">
        <f t="array" ref="P4964">IF(AND(I4964&lt;&gt;0,I4964&lt;&gt;""),IF(D4964="","",IF(ISNUMBER(MATCH(SUBSTITUTE(D4964," ",""),SUBSTITUTE('Look Up Values'!$S$2:$S$120," ",""),0)),"","D&amp;R error")),"")</f>
        <v/>
      </c>
      <c r="Q4964" s="242" t="str" cm="1">
        <f t="array" ref="Q4964">IF(AND(I4964&lt;&gt;0,I4964&lt;&gt;""),IF(G4964="","",IF(ISNUMBER(MATCH(SUBSTITUTE(G4964," ",""),SUBSTITUTE('Look Up Values'!$I$2:$I$10," ",""),0)),"","State error")),"")</f>
        <v/>
      </c>
      <c r="R4964" s="260" t="str">
        <f t="shared" si="155"/>
        <v/>
      </c>
    </row>
    <row r="4965" spans="1:18" ht="15.75">
      <c r="A4965" s="250">
        <v>4958</v>
      </c>
      <c r="B4965" s="198"/>
      <c r="C4965" s="25"/>
      <c r="D4965" s="25"/>
      <c r="E4965" s="25"/>
      <c r="F4965" s="25"/>
      <c r="G4965" s="26"/>
      <c r="H4965" s="27"/>
      <c r="I4965" s="28"/>
      <c r="J4965" s="430"/>
      <c r="K4965" s="48"/>
      <c r="L4965" s="457" t="str">
        <f t="shared" si="154"/>
        <v/>
      </c>
      <c r="M4965" s="245" cm="1">
        <f t="array" ref="M4965">SUMPRODUCT(--(N4965:Q4965&lt;&gt;"")) + IF(TRIM(R4965)="",0,LEN(R4965)-LEN(SUBSTITUTE(R4965,",",""))+1)</f>
        <v>0</v>
      </c>
      <c r="N4965" s="242" t="str">
        <f>IF(AND(I4965&lt;&gt;0,I4965&lt;&gt;""),IF(TRIM(SUBSTITUTE(B4965,CHAR(160),""))="","",IF(ISNUMBER(MATCH(TRIM(SUBSTITUTE(B4965,CHAR(160),"")),'Look Up Values'!$B$2:$B$500,0)),"","Origin error")),"")</f>
        <v/>
      </c>
      <c r="O4965" s="242" t="str">
        <f>IF(AND(I4965&lt;&gt;0,I4965&lt;&gt;""),IF(C4965="","",IF(AND(ISNUMBER(--LEFT(C4965,FIND(" ",C4965&amp;" ")-1)),OR(LEN(LEFT(C4965,FIND(" ",C4965&amp;" ")-1))=6,LEN(LEFT(C4965,FIND(" ",C4965&amp;" ")-1))=7),OR(ISNUMBER(MATCH(LEFT(C4965,FIND(" ",C4965&amp;" ")-1),'Look Up Values'!$G$2:$G$1000,0)),ISNUMBER(MATCH(LEFT(C4965,FIND(" ",C4965&amp;" ")-1),'Look Up Values'!$AE$2:$AE$2000,0)))),"","EWC error")),"")</f>
        <v/>
      </c>
      <c r="P4965" s="242" t="str" cm="1">
        <f t="array" ref="P4965">IF(AND(I4965&lt;&gt;0,I4965&lt;&gt;""),IF(D4965="","",IF(ISNUMBER(MATCH(SUBSTITUTE(D4965," ",""),SUBSTITUTE('Look Up Values'!$S$2:$S$120," ",""),0)),"","D&amp;R error")),"")</f>
        <v/>
      </c>
      <c r="Q4965" s="242" t="str" cm="1">
        <f t="array" ref="Q4965">IF(AND(I4965&lt;&gt;0,I4965&lt;&gt;""),IF(G4965="","",IF(ISNUMBER(MATCH(SUBSTITUTE(G4965," ",""),SUBSTITUTE('Look Up Values'!$I$2:$I$10," ",""),0)),"","State error")),"")</f>
        <v/>
      </c>
      <c r="R4965" s="260" t="str">
        <f t="shared" si="155"/>
        <v/>
      </c>
    </row>
    <row r="4966" spans="1:18" ht="15.75">
      <c r="A4966" s="250">
        <v>4959</v>
      </c>
      <c r="B4966" s="198"/>
      <c r="C4966" s="25"/>
      <c r="D4966" s="25"/>
      <c r="E4966" s="25"/>
      <c r="F4966" s="25"/>
      <c r="G4966" s="26"/>
      <c r="H4966" s="27"/>
      <c r="I4966" s="28"/>
      <c r="J4966" s="430"/>
      <c r="K4966" s="48"/>
      <c r="L4966" s="457" t="str">
        <f t="shared" si="154"/>
        <v/>
      </c>
      <c r="M4966" s="245" cm="1">
        <f t="array" ref="M4966">SUMPRODUCT(--(N4966:Q4966&lt;&gt;"")) + IF(TRIM(R4966)="",0,LEN(R4966)-LEN(SUBSTITUTE(R4966,",",""))+1)</f>
        <v>0</v>
      </c>
      <c r="N4966" s="242" t="str">
        <f>IF(AND(I4966&lt;&gt;0,I4966&lt;&gt;""),IF(TRIM(SUBSTITUTE(B4966,CHAR(160),""))="","",IF(ISNUMBER(MATCH(TRIM(SUBSTITUTE(B4966,CHAR(160),"")),'Look Up Values'!$B$2:$B$500,0)),"","Origin error")),"")</f>
        <v/>
      </c>
      <c r="O4966" s="242" t="str">
        <f>IF(AND(I4966&lt;&gt;0,I4966&lt;&gt;""),IF(C4966="","",IF(AND(ISNUMBER(--LEFT(C4966,FIND(" ",C4966&amp;" ")-1)),OR(LEN(LEFT(C4966,FIND(" ",C4966&amp;" ")-1))=6,LEN(LEFT(C4966,FIND(" ",C4966&amp;" ")-1))=7),OR(ISNUMBER(MATCH(LEFT(C4966,FIND(" ",C4966&amp;" ")-1),'Look Up Values'!$G$2:$G$1000,0)),ISNUMBER(MATCH(LEFT(C4966,FIND(" ",C4966&amp;" ")-1),'Look Up Values'!$AE$2:$AE$2000,0)))),"","EWC error")),"")</f>
        <v/>
      </c>
      <c r="P4966" s="242" t="str" cm="1">
        <f t="array" ref="P4966">IF(AND(I4966&lt;&gt;0,I4966&lt;&gt;""),IF(D4966="","",IF(ISNUMBER(MATCH(SUBSTITUTE(D4966," ",""),SUBSTITUTE('Look Up Values'!$S$2:$S$120," ",""),0)),"","D&amp;R error")),"")</f>
        <v/>
      </c>
      <c r="Q4966" s="242" t="str" cm="1">
        <f t="array" ref="Q4966">IF(AND(I4966&lt;&gt;0,I4966&lt;&gt;""),IF(G4966="","",IF(ISNUMBER(MATCH(SUBSTITUTE(G4966," ",""),SUBSTITUTE('Look Up Values'!$I$2:$I$10," ",""),0)),"","State error")),"")</f>
        <v/>
      </c>
      <c r="R4966" s="260" t="str">
        <f t="shared" si="155"/>
        <v/>
      </c>
    </row>
    <row r="4967" spans="1:18" ht="15.75">
      <c r="A4967" s="250">
        <v>4960</v>
      </c>
      <c r="B4967" s="198"/>
      <c r="C4967" s="25"/>
      <c r="D4967" s="25"/>
      <c r="E4967" s="25"/>
      <c r="F4967" s="25"/>
      <c r="G4967" s="26"/>
      <c r="H4967" s="27"/>
      <c r="I4967" s="28"/>
      <c r="J4967" s="430"/>
      <c r="K4967" s="48"/>
      <c r="L4967" s="457" t="str">
        <f t="shared" si="154"/>
        <v/>
      </c>
      <c r="M4967" s="245" cm="1">
        <f t="array" ref="M4967">SUMPRODUCT(--(N4967:Q4967&lt;&gt;"")) + IF(TRIM(R4967)="",0,LEN(R4967)-LEN(SUBSTITUTE(R4967,",",""))+1)</f>
        <v>0</v>
      </c>
      <c r="N4967" s="242" t="str">
        <f>IF(AND(I4967&lt;&gt;0,I4967&lt;&gt;""),IF(TRIM(SUBSTITUTE(B4967,CHAR(160),""))="","",IF(ISNUMBER(MATCH(TRIM(SUBSTITUTE(B4967,CHAR(160),"")),'Look Up Values'!$B$2:$B$500,0)),"","Origin error")),"")</f>
        <v/>
      </c>
      <c r="O4967" s="242" t="str">
        <f>IF(AND(I4967&lt;&gt;0,I4967&lt;&gt;""),IF(C4967="","",IF(AND(ISNUMBER(--LEFT(C4967,FIND(" ",C4967&amp;" ")-1)),OR(LEN(LEFT(C4967,FIND(" ",C4967&amp;" ")-1))=6,LEN(LEFT(C4967,FIND(" ",C4967&amp;" ")-1))=7),OR(ISNUMBER(MATCH(LEFT(C4967,FIND(" ",C4967&amp;" ")-1),'Look Up Values'!$G$2:$G$1000,0)),ISNUMBER(MATCH(LEFT(C4967,FIND(" ",C4967&amp;" ")-1),'Look Up Values'!$AE$2:$AE$2000,0)))),"","EWC error")),"")</f>
        <v/>
      </c>
      <c r="P4967" s="242" t="str" cm="1">
        <f t="array" ref="P4967">IF(AND(I4967&lt;&gt;0,I4967&lt;&gt;""),IF(D4967="","",IF(ISNUMBER(MATCH(SUBSTITUTE(D4967," ",""),SUBSTITUTE('Look Up Values'!$S$2:$S$120," ",""),0)),"","D&amp;R error")),"")</f>
        <v/>
      </c>
      <c r="Q4967" s="242" t="str" cm="1">
        <f t="array" ref="Q4967">IF(AND(I4967&lt;&gt;0,I4967&lt;&gt;""),IF(G4967="","",IF(ISNUMBER(MATCH(SUBSTITUTE(G4967," ",""),SUBSTITUTE('Look Up Values'!$I$2:$I$10," ",""),0)),"","State error")),"")</f>
        <v/>
      </c>
      <c r="R4967" s="260" t="str">
        <f t="shared" si="155"/>
        <v/>
      </c>
    </row>
    <row r="4968" spans="1:18" ht="15.75">
      <c r="A4968" s="250">
        <v>4961</v>
      </c>
      <c r="B4968" s="198"/>
      <c r="C4968" s="25"/>
      <c r="D4968" s="25"/>
      <c r="E4968" s="25"/>
      <c r="F4968" s="25"/>
      <c r="G4968" s="26"/>
      <c r="H4968" s="27"/>
      <c r="I4968" s="28"/>
      <c r="J4968" s="430"/>
      <c r="K4968" s="48"/>
      <c r="L4968" s="457" t="str">
        <f t="shared" si="154"/>
        <v/>
      </c>
      <c r="M4968" s="245" cm="1">
        <f t="array" ref="M4968">SUMPRODUCT(--(N4968:Q4968&lt;&gt;"")) + IF(TRIM(R4968)="",0,LEN(R4968)-LEN(SUBSTITUTE(R4968,",",""))+1)</f>
        <v>0</v>
      </c>
      <c r="N4968" s="242" t="str">
        <f>IF(AND(I4968&lt;&gt;0,I4968&lt;&gt;""),IF(TRIM(SUBSTITUTE(B4968,CHAR(160),""))="","",IF(ISNUMBER(MATCH(TRIM(SUBSTITUTE(B4968,CHAR(160),"")),'Look Up Values'!$B$2:$B$500,0)),"","Origin error")),"")</f>
        <v/>
      </c>
      <c r="O4968" s="242" t="str">
        <f>IF(AND(I4968&lt;&gt;0,I4968&lt;&gt;""),IF(C4968="","",IF(AND(ISNUMBER(--LEFT(C4968,FIND(" ",C4968&amp;" ")-1)),OR(LEN(LEFT(C4968,FIND(" ",C4968&amp;" ")-1))=6,LEN(LEFT(C4968,FIND(" ",C4968&amp;" ")-1))=7),OR(ISNUMBER(MATCH(LEFT(C4968,FIND(" ",C4968&amp;" ")-1),'Look Up Values'!$G$2:$G$1000,0)),ISNUMBER(MATCH(LEFT(C4968,FIND(" ",C4968&amp;" ")-1),'Look Up Values'!$AE$2:$AE$2000,0)))),"","EWC error")),"")</f>
        <v/>
      </c>
      <c r="P4968" s="242" t="str" cm="1">
        <f t="array" ref="P4968">IF(AND(I4968&lt;&gt;0,I4968&lt;&gt;""),IF(D4968="","",IF(ISNUMBER(MATCH(SUBSTITUTE(D4968," ",""),SUBSTITUTE('Look Up Values'!$S$2:$S$120," ",""),0)),"","D&amp;R error")),"")</f>
        <v/>
      </c>
      <c r="Q4968" s="242" t="str" cm="1">
        <f t="array" ref="Q4968">IF(AND(I4968&lt;&gt;0,I4968&lt;&gt;""),IF(G4968="","",IF(ISNUMBER(MATCH(SUBSTITUTE(G4968," ",""),SUBSTITUTE('Look Up Values'!$I$2:$I$10," ",""),0)),"","State error")),"")</f>
        <v/>
      </c>
      <c r="R4968" s="260" t="str">
        <f t="shared" si="155"/>
        <v/>
      </c>
    </row>
    <row r="4969" spans="1:18" ht="15.75">
      <c r="A4969" s="250">
        <v>4962</v>
      </c>
      <c r="B4969" s="198"/>
      <c r="C4969" s="25"/>
      <c r="D4969" s="25"/>
      <c r="E4969" s="25"/>
      <c r="F4969" s="25"/>
      <c r="G4969" s="26"/>
      <c r="H4969" s="27"/>
      <c r="I4969" s="28"/>
      <c r="J4969" s="430"/>
      <c r="K4969" s="48"/>
      <c r="L4969" s="457" t="str">
        <f t="shared" si="154"/>
        <v/>
      </c>
      <c r="M4969" s="245" cm="1">
        <f t="array" ref="M4969">SUMPRODUCT(--(N4969:Q4969&lt;&gt;"")) + IF(TRIM(R4969)="",0,LEN(R4969)-LEN(SUBSTITUTE(R4969,",",""))+1)</f>
        <v>0</v>
      </c>
      <c r="N4969" s="242" t="str">
        <f>IF(AND(I4969&lt;&gt;0,I4969&lt;&gt;""),IF(TRIM(SUBSTITUTE(B4969,CHAR(160),""))="","",IF(ISNUMBER(MATCH(TRIM(SUBSTITUTE(B4969,CHAR(160),"")),'Look Up Values'!$B$2:$B$500,0)),"","Origin error")),"")</f>
        <v/>
      </c>
      <c r="O4969" s="242" t="str">
        <f>IF(AND(I4969&lt;&gt;0,I4969&lt;&gt;""),IF(C4969="","",IF(AND(ISNUMBER(--LEFT(C4969,FIND(" ",C4969&amp;" ")-1)),OR(LEN(LEFT(C4969,FIND(" ",C4969&amp;" ")-1))=6,LEN(LEFT(C4969,FIND(" ",C4969&amp;" ")-1))=7),OR(ISNUMBER(MATCH(LEFT(C4969,FIND(" ",C4969&amp;" ")-1),'Look Up Values'!$G$2:$G$1000,0)),ISNUMBER(MATCH(LEFT(C4969,FIND(" ",C4969&amp;" ")-1),'Look Up Values'!$AE$2:$AE$2000,0)))),"","EWC error")),"")</f>
        <v/>
      </c>
      <c r="P4969" s="242" t="str" cm="1">
        <f t="array" ref="P4969">IF(AND(I4969&lt;&gt;0,I4969&lt;&gt;""),IF(D4969="","",IF(ISNUMBER(MATCH(SUBSTITUTE(D4969," ",""),SUBSTITUTE('Look Up Values'!$S$2:$S$120," ",""),0)),"","D&amp;R error")),"")</f>
        <v/>
      </c>
      <c r="Q4969" s="242" t="str" cm="1">
        <f t="array" ref="Q4969">IF(AND(I4969&lt;&gt;0,I4969&lt;&gt;""),IF(G4969="","",IF(ISNUMBER(MATCH(SUBSTITUTE(G4969," ",""),SUBSTITUTE('Look Up Values'!$I$2:$I$10," ",""),0)),"","State error")),"")</f>
        <v/>
      </c>
      <c r="R4969" s="260" t="str">
        <f t="shared" si="155"/>
        <v/>
      </c>
    </row>
    <row r="4970" spans="1:18" ht="15.75">
      <c r="A4970" s="250">
        <v>4963</v>
      </c>
      <c r="B4970" s="198"/>
      <c r="C4970" s="25"/>
      <c r="D4970" s="25"/>
      <c r="E4970" s="25"/>
      <c r="F4970" s="25"/>
      <c r="G4970" s="26"/>
      <c r="H4970" s="27"/>
      <c r="I4970" s="28"/>
      <c r="J4970" s="430"/>
      <c r="K4970" s="48"/>
      <c r="L4970" s="457" t="str">
        <f t="shared" si="154"/>
        <v/>
      </c>
      <c r="M4970" s="245" cm="1">
        <f t="array" ref="M4970">SUMPRODUCT(--(N4970:Q4970&lt;&gt;"")) + IF(TRIM(R4970)="",0,LEN(R4970)-LEN(SUBSTITUTE(R4970,",",""))+1)</f>
        <v>0</v>
      </c>
      <c r="N4970" s="242" t="str">
        <f>IF(AND(I4970&lt;&gt;0,I4970&lt;&gt;""),IF(TRIM(SUBSTITUTE(B4970,CHAR(160),""))="","",IF(ISNUMBER(MATCH(TRIM(SUBSTITUTE(B4970,CHAR(160),"")),'Look Up Values'!$B$2:$B$500,0)),"","Origin error")),"")</f>
        <v/>
      </c>
      <c r="O4970" s="242" t="str">
        <f>IF(AND(I4970&lt;&gt;0,I4970&lt;&gt;""),IF(C4970="","",IF(AND(ISNUMBER(--LEFT(C4970,FIND(" ",C4970&amp;" ")-1)),OR(LEN(LEFT(C4970,FIND(" ",C4970&amp;" ")-1))=6,LEN(LEFT(C4970,FIND(" ",C4970&amp;" ")-1))=7),OR(ISNUMBER(MATCH(LEFT(C4970,FIND(" ",C4970&amp;" ")-1),'Look Up Values'!$G$2:$G$1000,0)),ISNUMBER(MATCH(LEFT(C4970,FIND(" ",C4970&amp;" ")-1),'Look Up Values'!$AE$2:$AE$2000,0)))),"","EWC error")),"")</f>
        <v/>
      </c>
      <c r="P4970" s="242" t="str" cm="1">
        <f t="array" ref="P4970">IF(AND(I4970&lt;&gt;0,I4970&lt;&gt;""),IF(D4970="","",IF(ISNUMBER(MATCH(SUBSTITUTE(D4970," ",""),SUBSTITUTE('Look Up Values'!$S$2:$S$120," ",""),0)),"","D&amp;R error")),"")</f>
        <v/>
      </c>
      <c r="Q4970" s="242" t="str" cm="1">
        <f t="array" ref="Q4970">IF(AND(I4970&lt;&gt;0,I4970&lt;&gt;""),IF(G4970="","",IF(ISNUMBER(MATCH(SUBSTITUTE(G4970," ",""),SUBSTITUTE('Look Up Values'!$I$2:$I$10," ",""),0)),"","State error")),"")</f>
        <v/>
      </c>
      <c r="R4970" s="260" t="str">
        <f t="shared" si="155"/>
        <v/>
      </c>
    </row>
    <row r="4971" spans="1:18" ht="15.75">
      <c r="A4971" s="250">
        <v>4964</v>
      </c>
      <c r="B4971" s="198"/>
      <c r="C4971" s="25"/>
      <c r="D4971" s="25"/>
      <c r="E4971" s="25"/>
      <c r="F4971" s="25"/>
      <c r="G4971" s="26"/>
      <c r="H4971" s="27"/>
      <c r="I4971" s="28"/>
      <c r="J4971" s="430"/>
      <c r="K4971" s="48"/>
      <c r="L4971" s="457" t="str">
        <f t="shared" si="154"/>
        <v/>
      </c>
      <c r="M4971" s="245" cm="1">
        <f t="array" ref="M4971">SUMPRODUCT(--(N4971:Q4971&lt;&gt;"")) + IF(TRIM(R4971)="",0,LEN(R4971)-LEN(SUBSTITUTE(R4971,",",""))+1)</f>
        <v>0</v>
      </c>
      <c r="N4971" s="242" t="str">
        <f>IF(AND(I4971&lt;&gt;0,I4971&lt;&gt;""),IF(TRIM(SUBSTITUTE(B4971,CHAR(160),""))="","",IF(ISNUMBER(MATCH(TRIM(SUBSTITUTE(B4971,CHAR(160),"")),'Look Up Values'!$B$2:$B$500,0)),"","Origin error")),"")</f>
        <v/>
      </c>
      <c r="O4971" s="242" t="str">
        <f>IF(AND(I4971&lt;&gt;0,I4971&lt;&gt;""),IF(C4971="","",IF(AND(ISNUMBER(--LEFT(C4971,FIND(" ",C4971&amp;" ")-1)),OR(LEN(LEFT(C4971,FIND(" ",C4971&amp;" ")-1))=6,LEN(LEFT(C4971,FIND(" ",C4971&amp;" ")-1))=7),OR(ISNUMBER(MATCH(LEFT(C4971,FIND(" ",C4971&amp;" ")-1),'Look Up Values'!$G$2:$G$1000,0)),ISNUMBER(MATCH(LEFT(C4971,FIND(" ",C4971&amp;" ")-1),'Look Up Values'!$AE$2:$AE$2000,0)))),"","EWC error")),"")</f>
        <v/>
      </c>
      <c r="P4971" s="242" t="str" cm="1">
        <f t="array" ref="P4971">IF(AND(I4971&lt;&gt;0,I4971&lt;&gt;""),IF(D4971="","",IF(ISNUMBER(MATCH(SUBSTITUTE(D4971," ",""),SUBSTITUTE('Look Up Values'!$S$2:$S$120," ",""),0)),"","D&amp;R error")),"")</f>
        <v/>
      </c>
      <c r="Q4971" s="242" t="str" cm="1">
        <f t="array" ref="Q4971">IF(AND(I4971&lt;&gt;0,I4971&lt;&gt;""),IF(G4971="","",IF(ISNUMBER(MATCH(SUBSTITUTE(G4971," ",""),SUBSTITUTE('Look Up Values'!$I$2:$I$10," ",""),0)),"","State error")),"")</f>
        <v/>
      </c>
      <c r="R4971" s="260" t="str">
        <f t="shared" si="155"/>
        <v/>
      </c>
    </row>
    <row r="4972" spans="1:18" ht="15.75">
      <c r="A4972" s="250">
        <v>4965</v>
      </c>
      <c r="B4972" s="198"/>
      <c r="C4972" s="25"/>
      <c r="D4972" s="25"/>
      <c r="E4972" s="25"/>
      <c r="F4972" s="25"/>
      <c r="G4972" s="26"/>
      <c r="H4972" s="27"/>
      <c r="I4972" s="28"/>
      <c r="J4972" s="430"/>
      <c r="K4972" s="48"/>
      <c r="L4972" s="457" t="str">
        <f t="shared" si="154"/>
        <v/>
      </c>
      <c r="M4972" s="245" cm="1">
        <f t="array" ref="M4972">SUMPRODUCT(--(N4972:Q4972&lt;&gt;"")) + IF(TRIM(R4972)="",0,LEN(R4972)-LEN(SUBSTITUTE(R4972,",",""))+1)</f>
        <v>0</v>
      </c>
      <c r="N4972" s="242" t="str">
        <f>IF(AND(I4972&lt;&gt;0,I4972&lt;&gt;""),IF(TRIM(SUBSTITUTE(B4972,CHAR(160),""))="","",IF(ISNUMBER(MATCH(TRIM(SUBSTITUTE(B4972,CHAR(160),"")),'Look Up Values'!$B$2:$B$500,0)),"","Origin error")),"")</f>
        <v/>
      </c>
      <c r="O4972" s="242" t="str">
        <f>IF(AND(I4972&lt;&gt;0,I4972&lt;&gt;""),IF(C4972="","",IF(AND(ISNUMBER(--LEFT(C4972,FIND(" ",C4972&amp;" ")-1)),OR(LEN(LEFT(C4972,FIND(" ",C4972&amp;" ")-1))=6,LEN(LEFT(C4972,FIND(" ",C4972&amp;" ")-1))=7),OR(ISNUMBER(MATCH(LEFT(C4972,FIND(" ",C4972&amp;" ")-1),'Look Up Values'!$G$2:$G$1000,0)),ISNUMBER(MATCH(LEFT(C4972,FIND(" ",C4972&amp;" ")-1),'Look Up Values'!$AE$2:$AE$2000,0)))),"","EWC error")),"")</f>
        <v/>
      </c>
      <c r="P4972" s="242" t="str" cm="1">
        <f t="array" ref="P4972">IF(AND(I4972&lt;&gt;0,I4972&lt;&gt;""),IF(D4972="","",IF(ISNUMBER(MATCH(SUBSTITUTE(D4972," ",""),SUBSTITUTE('Look Up Values'!$S$2:$S$120," ",""),0)),"","D&amp;R error")),"")</f>
        <v/>
      </c>
      <c r="Q4972" s="242" t="str" cm="1">
        <f t="array" ref="Q4972">IF(AND(I4972&lt;&gt;0,I4972&lt;&gt;""),IF(G4972="","",IF(ISNUMBER(MATCH(SUBSTITUTE(G4972," ",""),SUBSTITUTE('Look Up Values'!$I$2:$I$10," ",""),0)),"","State error")),"")</f>
        <v/>
      </c>
      <c r="R4972" s="260" t="str">
        <f t="shared" si="155"/>
        <v/>
      </c>
    </row>
    <row r="4973" spans="1:18" ht="15.75">
      <c r="A4973" s="250">
        <v>4966</v>
      </c>
      <c r="B4973" s="198"/>
      <c r="C4973" s="25"/>
      <c r="D4973" s="25"/>
      <c r="E4973" s="25"/>
      <c r="F4973" s="25"/>
      <c r="G4973" s="26"/>
      <c r="H4973" s="27"/>
      <c r="I4973" s="28"/>
      <c r="J4973" s="430"/>
      <c r="K4973" s="48"/>
      <c r="L4973" s="457" t="str">
        <f t="shared" si="154"/>
        <v/>
      </c>
      <c r="M4973" s="245" cm="1">
        <f t="array" ref="M4973">SUMPRODUCT(--(N4973:Q4973&lt;&gt;"")) + IF(TRIM(R4973)="",0,LEN(R4973)-LEN(SUBSTITUTE(R4973,",",""))+1)</f>
        <v>0</v>
      </c>
      <c r="N4973" s="242" t="str">
        <f>IF(AND(I4973&lt;&gt;0,I4973&lt;&gt;""),IF(TRIM(SUBSTITUTE(B4973,CHAR(160),""))="","",IF(ISNUMBER(MATCH(TRIM(SUBSTITUTE(B4973,CHAR(160),"")),'Look Up Values'!$B$2:$B$500,0)),"","Origin error")),"")</f>
        <v/>
      </c>
      <c r="O4973" s="242" t="str">
        <f>IF(AND(I4973&lt;&gt;0,I4973&lt;&gt;""),IF(C4973="","",IF(AND(ISNUMBER(--LEFT(C4973,FIND(" ",C4973&amp;" ")-1)),OR(LEN(LEFT(C4973,FIND(" ",C4973&amp;" ")-1))=6,LEN(LEFT(C4973,FIND(" ",C4973&amp;" ")-1))=7),OR(ISNUMBER(MATCH(LEFT(C4973,FIND(" ",C4973&amp;" ")-1),'Look Up Values'!$G$2:$G$1000,0)),ISNUMBER(MATCH(LEFT(C4973,FIND(" ",C4973&amp;" ")-1),'Look Up Values'!$AE$2:$AE$2000,0)))),"","EWC error")),"")</f>
        <v/>
      </c>
      <c r="P4973" s="242" t="str" cm="1">
        <f t="array" ref="P4973">IF(AND(I4973&lt;&gt;0,I4973&lt;&gt;""),IF(D4973="","",IF(ISNUMBER(MATCH(SUBSTITUTE(D4973," ",""),SUBSTITUTE('Look Up Values'!$S$2:$S$120," ",""),0)),"","D&amp;R error")),"")</f>
        <v/>
      </c>
      <c r="Q4973" s="242" t="str" cm="1">
        <f t="array" ref="Q4973">IF(AND(I4973&lt;&gt;0,I4973&lt;&gt;""),IF(G4973="","",IF(ISNUMBER(MATCH(SUBSTITUTE(G4973," ",""),SUBSTITUTE('Look Up Values'!$I$2:$I$10," ",""),0)),"","State error")),"")</f>
        <v/>
      </c>
      <c r="R4973" s="260" t="str">
        <f t="shared" si="155"/>
        <v/>
      </c>
    </row>
    <row r="4974" spans="1:18" ht="15.75">
      <c r="A4974" s="250">
        <v>4967</v>
      </c>
      <c r="B4974" s="198"/>
      <c r="C4974" s="25"/>
      <c r="D4974" s="25"/>
      <c r="E4974" s="25"/>
      <c r="F4974" s="25"/>
      <c r="G4974" s="26"/>
      <c r="H4974" s="27"/>
      <c r="I4974" s="28"/>
      <c r="J4974" s="430"/>
      <c r="K4974" s="48"/>
      <c r="L4974" s="457" t="str">
        <f t="shared" si="154"/>
        <v/>
      </c>
      <c r="M4974" s="245" cm="1">
        <f t="array" ref="M4974">SUMPRODUCT(--(N4974:Q4974&lt;&gt;"")) + IF(TRIM(R4974)="",0,LEN(R4974)-LEN(SUBSTITUTE(R4974,",",""))+1)</f>
        <v>0</v>
      </c>
      <c r="N4974" s="242" t="str">
        <f>IF(AND(I4974&lt;&gt;0,I4974&lt;&gt;""),IF(TRIM(SUBSTITUTE(B4974,CHAR(160),""))="","",IF(ISNUMBER(MATCH(TRIM(SUBSTITUTE(B4974,CHAR(160),"")),'Look Up Values'!$B$2:$B$500,0)),"","Origin error")),"")</f>
        <v/>
      </c>
      <c r="O4974" s="242" t="str">
        <f>IF(AND(I4974&lt;&gt;0,I4974&lt;&gt;""),IF(C4974="","",IF(AND(ISNUMBER(--LEFT(C4974,FIND(" ",C4974&amp;" ")-1)),OR(LEN(LEFT(C4974,FIND(" ",C4974&amp;" ")-1))=6,LEN(LEFT(C4974,FIND(" ",C4974&amp;" ")-1))=7),OR(ISNUMBER(MATCH(LEFT(C4974,FIND(" ",C4974&amp;" ")-1),'Look Up Values'!$G$2:$G$1000,0)),ISNUMBER(MATCH(LEFT(C4974,FIND(" ",C4974&amp;" ")-1),'Look Up Values'!$AE$2:$AE$2000,0)))),"","EWC error")),"")</f>
        <v/>
      </c>
      <c r="P4974" s="242" t="str" cm="1">
        <f t="array" ref="P4974">IF(AND(I4974&lt;&gt;0,I4974&lt;&gt;""),IF(D4974="","",IF(ISNUMBER(MATCH(SUBSTITUTE(D4974," ",""),SUBSTITUTE('Look Up Values'!$S$2:$S$120," ",""),0)),"","D&amp;R error")),"")</f>
        <v/>
      </c>
      <c r="Q4974" s="242" t="str" cm="1">
        <f t="array" ref="Q4974">IF(AND(I4974&lt;&gt;0,I4974&lt;&gt;""),IF(G4974="","",IF(ISNUMBER(MATCH(SUBSTITUTE(G4974," ",""),SUBSTITUTE('Look Up Values'!$I$2:$I$10," ",""),0)),"","State error")),"")</f>
        <v/>
      </c>
      <c r="R4974" s="260" t="str">
        <f t="shared" si="155"/>
        <v/>
      </c>
    </row>
    <row r="4975" spans="1:18" ht="15.75">
      <c r="A4975" s="250">
        <v>4968</v>
      </c>
      <c r="B4975" s="198"/>
      <c r="C4975" s="25"/>
      <c r="D4975" s="25"/>
      <c r="E4975" s="25"/>
      <c r="F4975" s="25"/>
      <c r="G4975" s="26"/>
      <c r="H4975" s="27"/>
      <c r="I4975" s="28"/>
      <c r="J4975" s="430"/>
      <c r="K4975" s="48"/>
      <c r="L4975" s="457" t="str">
        <f t="shared" si="154"/>
        <v/>
      </c>
      <c r="M4975" s="245" cm="1">
        <f t="array" ref="M4975">SUMPRODUCT(--(N4975:Q4975&lt;&gt;"")) + IF(TRIM(R4975)="",0,LEN(R4975)-LEN(SUBSTITUTE(R4975,",",""))+1)</f>
        <v>0</v>
      </c>
      <c r="N4975" s="242" t="str">
        <f>IF(AND(I4975&lt;&gt;0,I4975&lt;&gt;""),IF(TRIM(SUBSTITUTE(B4975,CHAR(160),""))="","",IF(ISNUMBER(MATCH(TRIM(SUBSTITUTE(B4975,CHAR(160),"")),'Look Up Values'!$B$2:$B$500,0)),"","Origin error")),"")</f>
        <v/>
      </c>
      <c r="O4975" s="242" t="str">
        <f>IF(AND(I4975&lt;&gt;0,I4975&lt;&gt;""),IF(C4975="","",IF(AND(ISNUMBER(--LEFT(C4975,FIND(" ",C4975&amp;" ")-1)),OR(LEN(LEFT(C4975,FIND(" ",C4975&amp;" ")-1))=6,LEN(LEFT(C4975,FIND(" ",C4975&amp;" ")-1))=7),OR(ISNUMBER(MATCH(LEFT(C4975,FIND(" ",C4975&amp;" ")-1),'Look Up Values'!$G$2:$G$1000,0)),ISNUMBER(MATCH(LEFT(C4975,FIND(" ",C4975&amp;" ")-1),'Look Up Values'!$AE$2:$AE$2000,0)))),"","EWC error")),"")</f>
        <v/>
      </c>
      <c r="P4975" s="242" t="str" cm="1">
        <f t="array" ref="P4975">IF(AND(I4975&lt;&gt;0,I4975&lt;&gt;""),IF(D4975="","",IF(ISNUMBER(MATCH(SUBSTITUTE(D4975," ",""),SUBSTITUTE('Look Up Values'!$S$2:$S$120," ",""),0)),"","D&amp;R error")),"")</f>
        <v/>
      </c>
      <c r="Q4975" s="242" t="str" cm="1">
        <f t="array" ref="Q4975">IF(AND(I4975&lt;&gt;0,I4975&lt;&gt;""),IF(G4975="","",IF(ISNUMBER(MATCH(SUBSTITUTE(G4975," ",""),SUBSTITUTE('Look Up Values'!$I$2:$I$10," ",""),0)),"","State error")),"")</f>
        <v/>
      </c>
      <c r="R4975" s="260" t="str">
        <f t="shared" si="155"/>
        <v/>
      </c>
    </row>
    <row r="4976" spans="1:18" ht="15.75">
      <c r="A4976" s="250">
        <v>4969</v>
      </c>
      <c r="B4976" s="198"/>
      <c r="C4976" s="25"/>
      <c r="D4976" s="25"/>
      <c r="E4976" s="25"/>
      <c r="F4976" s="25"/>
      <c r="G4976" s="26"/>
      <c r="H4976" s="27"/>
      <c r="I4976" s="28"/>
      <c r="J4976" s="430"/>
      <c r="K4976" s="48"/>
      <c r="L4976" s="457" t="str">
        <f t="shared" si="154"/>
        <v/>
      </c>
      <c r="M4976" s="245" cm="1">
        <f t="array" ref="M4976">SUMPRODUCT(--(N4976:Q4976&lt;&gt;"")) + IF(TRIM(R4976)="",0,LEN(R4976)-LEN(SUBSTITUTE(R4976,",",""))+1)</f>
        <v>0</v>
      </c>
      <c r="N4976" s="242" t="str">
        <f>IF(AND(I4976&lt;&gt;0,I4976&lt;&gt;""),IF(TRIM(SUBSTITUTE(B4976,CHAR(160),""))="","",IF(ISNUMBER(MATCH(TRIM(SUBSTITUTE(B4976,CHAR(160),"")),'Look Up Values'!$B$2:$B$500,0)),"","Origin error")),"")</f>
        <v/>
      </c>
      <c r="O4976" s="242" t="str">
        <f>IF(AND(I4976&lt;&gt;0,I4976&lt;&gt;""),IF(C4976="","",IF(AND(ISNUMBER(--LEFT(C4976,FIND(" ",C4976&amp;" ")-1)),OR(LEN(LEFT(C4976,FIND(" ",C4976&amp;" ")-1))=6,LEN(LEFT(C4976,FIND(" ",C4976&amp;" ")-1))=7),OR(ISNUMBER(MATCH(LEFT(C4976,FIND(" ",C4976&amp;" ")-1),'Look Up Values'!$G$2:$G$1000,0)),ISNUMBER(MATCH(LEFT(C4976,FIND(" ",C4976&amp;" ")-1),'Look Up Values'!$AE$2:$AE$2000,0)))),"","EWC error")),"")</f>
        <v/>
      </c>
      <c r="P4976" s="242" t="str" cm="1">
        <f t="array" ref="P4976">IF(AND(I4976&lt;&gt;0,I4976&lt;&gt;""),IF(D4976="","",IF(ISNUMBER(MATCH(SUBSTITUTE(D4976," ",""),SUBSTITUTE('Look Up Values'!$S$2:$S$120," ",""),0)),"","D&amp;R error")),"")</f>
        <v/>
      </c>
      <c r="Q4976" s="242" t="str" cm="1">
        <f t="array" ref="Q4976">IF(AND(I4976&lt;&gt;0,I4976&lt;&gt;""),IF(G4976="","",IF(ISNUMBER(MATCH(SUBSTITUTE(G4976," ",""),SUBSTITUTE('Look Up Values'!$I$2:$I$10," ",""),0)),"","State error")),"")</f>
        <v/>
      </c>
      <c r="R4976" s="260" t="str">
        <f t="shared" si="155"/>
        <v/>
      </c>
    </row>
    <row r="4977" spans="1:18" ht="15.75">
      <c r="A4977" s="250">
        <v>4970</v>
      </c>
      <c r="B4977" s="198"/>
      <c r="C4977" s="25"/>
      <c r="D4977" s="25"/>
      <c r="E4977" s="25"/>
      <c r="F4977" s="25"/>
      <c r="G4977" s="26"/>
      <c r="H4977" s="27"/>
      <c r="I4977" s="28"/>
      <c r="J4977" s="430"/>
      <c r="K4977" s="48"/>
      <c r="L4977" s="457" t="str">
        <f t="shared" si="154"/>
        <v/>
      </c>
      <c r="M4977" s="245" cm="1">
        <f t="array" ref="M4977">SUMPRODUCT(--(N4977:Q4977&lt;&gt;"")) + IF(TRIM(R4977)="",0,LEN(R4977)-LEN(SUBSTITUTE(R4977,",",""))+1)</f>
        <v>0</v>
      </c>
      <c r="N4977" s="242" t="str">
        <f>IF(AND(I4977&lt;&gt;0,I4977&lt;&gt;""),IF(TRIM(SUBSTITUTE(B4977,CHAR(160),""))="","",IF(ISNUMBER(MATCH(TRIM(SUBSTITUTE(B4977,CHAR(160),"")),'Look Up Values'!$B$2:$B$500,0)),"","Origin error")),"")</f>
        <v/>
      </c>
      <c r="O4977" s="242" t="str">
        <f>IF(AND(I4977&lt;&gt;0,I4977&lt;&gt;""),IF(C4977="","",IF(AND(ISNUMBER(--LEFT(C4977,FIND(" ",C4977&amp;" ")-1)),OR(LEN(LEFT(C4977,FIND(" ",C4977&amp;" ")-1))=6,LEN(LEFT(C4977,FIND(" ",C4977&amp;" ")-1))=7),OR(ISNUMBER(MATCH(LEFT(C4977,FIND(" ",C4977&amp;" ")-1),'Look Up Values'!$G$2:$G$1000,0)),ISNUMBER(MATCH(LEFT(C4977,FIND(" ",C4977&amp;" ")-1),'Look Up Values'!$AE$2:$AE$2000,0)))),"","EWC error")),"")</f>
        <v/>
      </c>
      <c r="P4977" s="242" t="str" cm="1">
        <f t="array" ref="P4977">IF(AND(I4977&lt;&gt;0,I4977&lt;&gt;""),IF(D4977="","",IF(ISNUMBER(MATCH(SUBSTITUTE(D4977," ",""),SUBSTITUTE('Look Up Values'!$S$2:$S$120," ",""),0)),"","D&amp;R error")),"")</f>
        <v/>
      </c>
      <c r="Q4977" s="242" t="str" cm="1">
        <f t="array" ref="Q4977">IF(AND(I4977&lt;&gt;0,I4977&lt;&gt;""),IF(G4977="","",IF(ISNUMBER(MATCH(SUBSTITUTE(G4977," ",""),SUBSTITUTE('Look Up Values'!$I$2:$I$10," ",""),0)),"","State error")),"")</f>
        <v/>
      </c>
      <c r="R4977" s="260" t="str">
        <f t="shared" si="155"/>
        <v/>
      </c>
    </row>
    <row r="4978" spans="1:18" ht="15.75">
      <c r="A4978" s="250">
        <v>4971</v>
      </c>
      <c r="B4978" s="198"/>
      <c r="C4978" s="25"/>
      <c r="D4978" s="25"/>
      <c r="E4978" s="25"/>
      <c r="F4978" s="25"/>
      <c r="G4978" s="26"/>
      <c r="H4978" s="27"/>
      <c r="I4978" s="28"/>
      <c r="J4978" s="430"/>
      <c r="K4978" s="48"/>
      <c r="L4978" s="457" t="str">
        <f t="shared" si="154"/>
        <v/>
      </c>
      <c r="M4978" s="245" cm="1">
        <f t="array" ref="M4978">SUMPRODUCT(--(N4978:Q4978&lt;&gt;"")) + IF(TRIM(R4978)="",0,LEN(R4978)-LEN(SUBSTITUTE(R4978,",",""))+1)</f>
        <v>0</v>
      </c>
      <c r="N4978" s="242" t="str">
        <f>IF(AND(I4978&lt;&gt;0,I4978&lt;&gt;""),IF(TRIM(SUBSTITUTE(B4978,CHAR(160),""))="","",IF(ISNUMBER(MATCH(TRIM(SUBSTITUTE(B4978,CHAR(160),"")),'Look Up Values'!$B$2:$B$500,0)),"","Origin error")),"")</f>
        <v/>
      </c>
      <c r="O4978" s="242" t="str">
        <f>IF(AND(I4978&lt;&gt;0,I4978&lt;&gt;""),IF(C4978="","",IF(AND(ISNUMBER(--LEFT(C4978,FIND(" ",C4978&amp;" ")-1)),OR(LEN(LEFT(C4978,FIND(" ",C4978&amp;" ")-1))=6,LEN(LEFT(C4978,FIND(" ",C4978&amp;" ")-1))=7),OR(ISNUMBER(MATCH(LEFT(C4978,FIND(" ",C4978&amp;" ")-1),'Look Up Values'!$G$2:$G$1000,0)),ISNUMBER(MATCH(LEFT(C4978,FIND(" ",C4978&amp;" ")-1),'Look Up Values'!$AE$2:$AE$2000,0)))),"","EWC error")),"")</f>
        <v/>
      </c>
      <c r="P4978" s="242" t="str" cm="1">
        <f t="array" ref="P4978">IF(AND(I4978&lt;&gt;0,I4978&lt;&gt;""),IF(D4978="","",IF(ISNUMBER(MATCH(SUBSTITUTE(D4978," ",""),SUBSTITUTE('Look Up Values'!$S$2:$S$120," ",""),0)),"","D&amp;R error")),"")</f>
        <v/>
      </c>
      <c r="Q4978" s="242" t="str" cm="1">
        <f t="array" ref="Q4978">IF(AND(I4978&lt;&gt;0,I4978&lt;&gt;""),IF(G4978="","",IF(ISNUMBER(MATCH(SUBSTITUTE(G4978," ",""),SUBSTITUTE('Look Up Values'!$I$2:$I$10," ",""),0)),"","State error")),"")</f>
        <v/>
      </c>
      <c r="R4978" s="260" t="str">
        <f t="shared" si="155"/>
        <v/>
      </c>
    </row>
    <row r="4979" spans="1:18" ht="15.75">
      <c r="A4979" s="250">
        <v>4972</v>
      </c>
      <c r="B4979" s="198"/>
      <c r="C4979" s="25"/>
      <c r="D4979" s="25"/>
      <c r="E4979" s="25"/>
      <c r="F4979" s="25"/>
      <c r="G4979" s="26"/>
      <c r="H4979" s="27"/>
      <c r="I4979" s="28"/>
      <c r="J4979" s="430"/>
      <c r="K4979" s="48"/>
      <c r="L4979" s="457" t="str">
        <f t="shared" si="154"/>
        <v/>
      </c>
      <c r="M4979" s="245" cm="1">
        <f t="array" ref="M4979">SUMPRODUCT(--(N4979:Q4979&lt;&gt;"")) + IF(TRIM(R4979)="",0,LEN(R4979)-LEN(SUBSTITUTE(R4979,",",""))+1)</f>
        <v>0</v>
      </c>
      <c r="N4979" s="242" t="str">
        <f>IF(AND(I4979&lt;&gt;0,I4979&lt;&gt;""),IF(TRIM(SUBSTITUTE(B4979,CHAR(160),""))="","",IF(ISNUMBER(MATCH(TRIM(SUBSTITUTE(B4979,CHAR(160),"")),'Look Up Values'!$B$2:$B$500,0)),"","Origin error")),"")</f>
        <v/>
      </c>
      <c r="O4979" s="242" t="str">
        <f>IF(AND(I4979&lt;&gt;0,I4979&lt;&gt;""),IF(C4979="","",IF(AND(ISNUMBER(--LEFT(C4979,FIND(" ",C4979&amp;" ")-1)),OR(LEN(LEFT(C4979,FIND(" ",C4979&amp;" ")-1))=6,LEN(LEFT(C4979,FIND(" ",C4979&amp;" ")-1))=7),OR(ISNUMBER(MATCH(LEFT(C4979,FIND(" ",C4979&amp;" ")-1),'Look Up Values'!$G$2:$G$1000,0)),ISNUMBER(MATCH(LEFT(C4979,FIND(" ",C4979&amp;" ")-1),'Look Up Values'!$AE$2:$AE$2000,0)))),"","EWC error")),"")</f>
        <v/>
      </c>
      <c r="P4979" s="242" t="str" cm="1">
        <f t="array" ref="P4979">IF(AND(I4979&lt;&gt;0,I4979&lt;&gt;""),IF(D4979="","",IF(ISNUMBER(MATCH(SUBSTITUTE(D4979," ",""),SUBSTITUTE('Look Up Values'!$S$2:$S$120," ",""),0)),"","D&amp;R error")),"")</f>
        <v/>
      </c>
      <c r="Q4979" s="242" t="str" cm="1">
        <f t="array" ref="Q4979">IF(AND(I4979&lt;&gt;0,I4979&lt;&gt;""),IF(G4979="","",IF(ISNUMBER(MATCH(SUBSTITUTE(G4979," ",""),SUBSTITUTE('Look Up Values'!$I$2:$I$10," ",""),0)),"","State error")),"")</f>
        <v/>
      </c>
      <c r="R4979" s="260" t="str">
        <f t="shared" si="155"/>
        <v/>
      </c>
    </row>
    <row r="4980" spans="1:18" ht="15.75">
      <c r="A4980" s="250">
        <v>4973</v>
      </c>
      <c r="B4980" s="198"/>
      <c r="C4980" s="25"/>
      <c r="D4980" s="25"/>
      <c r="E4980" s="25"/>
      <c r="F4980" s="25"/>
      <c r="G4980" s="26"/>
      <c r="H4980" s="27"/>
      <c r="I4980" s="28"/>
      <c r="J4980" s="430"/>
      <c r="K4980" s="48"/>
      <c r="L4980" s="457" t="str">
        <f t="shared" si="154"/>
        <v/>
      </c>
      <c r="M4980" s="245" cm="1">
        <f t="array" ref="M4980">SUMPRODUCT(--(N4980:Q4980&lt;&gt;"")) + IF(TRIM(R4980)="",0,LEN(R4980)-LEN(SUBSTITUTE(R4980,",",""))+1)</f>
        <v>0</v>
      </c>
      <c r="N4980" s="242" t="str">
        <f>IF(AND(I4980&lt;&gt;0,I4980&lt;&gt;""),IF(TRIM(SUBSTITUTE(B4980,CHAR(160),""))="","",IF(ISNUMBER(MATCH(TRIM(SUBSTITUTE(B4980,CHAR(160),"")),'Look Up Values'!$B$2:$B$500,0)),"","Origin error")),"")</f>
        <v/>
      </c>
      <c r="O4980" s="242" t="str">
        <f>IF(AND(I4980&lt;&gt;0,I4980&lt;&gt;""),IF(C4980="","",IF(AND(ISNUMBER(--LEFT(C4980,FIND(" ",C4980&amp;" ")-1)),OR(LEN(LEFT(C4980,FIND(" ",C4980&amp;" ")-1))=6,LEN(LEFT(C4980,FIND(" ",C4980&amp;" ")-1))=7),OR(ISNUMBER(MATCH(LEFT(C4980,FIND(" ",C4980&amp;" ")-1),'Look Up Values'!$G$2:$G$1000,0)),ISNUMBER(MATCH(LEFT(C4980,FIND(" ",C4980&amp;" ")-1),'Look Up Values'!$AE$2:$AE$2000,0)))),"","EWC error")),"")</f>
        <v/>
      </c>
      <c r="P4980" s="242" t="str" cm="1">
        <f t="array" ref="P4980">IF(AND(I4980&lt;&gt;0,I4980&lt;&gt;""),IF(D4980="","",IF(ISNUMBER(MATCH(SUBSTITUTE(D4980," ",""),SUBSTITUTE('Look Up Values'!$S$2:$S$120," ",""),0)),"","D&amp;R error")),"")</f>
        <v/>
      </c>
      <c r="Q4980" s="242" t="str" cm="1">
        <f t="array" ref="Q4980">IF(AND(I4980&lt;&gt;0,I4980&lt;&gt;""),IF(G4980="","",IF(ISNUMBER(MATCH(SUBSTITUTE(G4980," ",""),SUBSTITUTE('Look Up Values'!$I$2:$I$10," ",""),0)),"","State error")),"")</f>
        <v/>
      </c>
      <c r="R4980" s="260" t="str">
        <f t="shared" si="155"/>
        <v/>
      </c>
    </row>
    <row r="4981" spans="1:18" ht="15.75">
      <c r="A4981" s="250">
        <v>4974</v>
      </c>
      <c r="B4981" s="198"/>
      <c r="C4981" s="25"/>
      <c r="D4981" s="25"/>
      <c r="E4981" s="25"/>
      <c r="F4981" s="25"/>
      <c r="G4981" s="26"/>
      <c r="H4981" s="27"/>
      <c r="I4981" s="28"/>
      <c r="J4981" s="430"/>
      <c r="K4981" s="48"/>
      <c r="L4981" s="457" t="str">
        <f t="shared" si="154"/>
        <v/>
      </c>
      <c r="M4981" s="245" cm="1">
        <f t="array" ref="M4981">SUMPRODUCT(--(N4981:Q4981&lt;&gt;"")) + IF(TRIM(R4981)="",0,LEN(R4981)-LEN(SUBSTITUTE(R4981,",",""))+1)</f>
        <v>0</v>
      </c>
      <c r="N4981" s="242" t="str">
        <f>IF(AND(I4981&lt;&gt;0,I4981&lt;&gt;""),IF(TRIM(SUBSTITUTE(B4981,CHAR(160),""))="","",IF(ISNUMBER(MATCH(TRIM(SUBSTITUTE(B4981,CHAR(160),"")),'Look Up Values'!$B$2:$B$500,0)),"","Origin error")),"")</f>
        <v/>
      </c>
      <c r="O4981" s="242" t="str">
        <f>IF(AND(I4981&lt;&gt;0,I4981&lt;&gt;""),IF(C4981="","",IF(AND(ISNUMBER(--LEFT(C4981,FIND(" ",C4981&amp;" ")-1)),OR(LEN(LEFT(C4981,FIND(" ",C4981&amp;" ")-1))=6,LEN(LEFT(C4981,FIND(" ",C4981&amp;" ")-1))=7),OR(ISNUMBER(MATCH(LEFT(C4981,FIND(" ",C4981&amp;" ")-1),'Look Up Values'!$G$2:$G$1000,0)),ISNUMBER(MATCH(LEFT(C4981,FIND(" ",C4981&amp;" ")-1),'Look Up Values'!$AE$2:$AE$2000,0)))),"","EWC error")),"")</f>
        <v/>
      </c>
      <c r="P4981" s="242" t="str" cm="1">
        <f t="array" ref="P4981">IF(AND(I4981&lt;&gt;0,I4981&lt;&gt;""),IF(D4981="","",IF(ISNUMBER(MATCH(SUBSTITUTE(D4981," ",""),SUBSTITUTE('Look Up Values'!$S$2:$S$120," ",""),0)),"","D&amp;R error")),"")</f>
        <v/>
      </c>
      <c r="Q4981" s="242" t="str" cm="1">
        <f t="array" ref="Q4981">IF(AND(I4981&lt;&gt;0,I4981&lt;&gt;""),IF(G4981="","",IF(ISNUMBER(MATCH(SUBSTITUTE(G4981," ",""),SUBSTITUTE('Look Up Values'!$I$2:$I$10," ",""),0)),"","State error")),"")</f>
        <v/>
      </c>
      <c r="R4981" s="260" t="str">
        <f t="shared" si="155"/>
        <v/>
      </c>
    </row>
    <row r="4982" spans="1:18" ht="15.75">
      <c r="A4982" s="250">
        <v>4975</v>
      </c>
      <c r="B4982" s="198"/>
      <c r="C4982" s="25"/>
      <c r="D4982" s="25"/>
      <c r="E4982" s="25"/>
      <c r="F4982" s="25"/>
      <c r="G4982" s="26"/>
      <c r="H4982" s="27"/>
      <c r="I4982" s="28"/>
      <c r="J4982" s="430"/>
      <c r="K4982" s="48"/>
      <c r="L4982" s="457" t="str">
        <f t="shared" si="154"/>
        <v/>
      </c>
      <c r="M4982" s="245" cm="1">
        <f t="array" ref="M4982">SUMPRODUCT(--(N4982:Q4982&lt;&gt;"")) + IF(TRIM(R4982)="",0,LEN(R4982)-LEN(SUBSTITUTE(R4982,",",""))+1)</f>
        <v>0</v>
      </c>
      <c r="N4982" s="242" t="str">
        <f>IF(AND(I4982&lt;&gt;0,I4982&lt;&gt;""),IF(TRIM(SUBSTITUTE(B4982,CHAR(160),""))="","",IF(ISNUMBER(MATCH(TRIM(SUBSTITUTE(B4982,CHAR(160),"")),'Look Up Values'!$B$2:$B$500,0)),"","Origin error")),"")</f>
        <v/>
      </c>
      <c r="O4982" s="242" t="str">
        <f>IF(AND(I4982&lt;&gt;0,I4982&lt;&gt;""),IF(C4982="","",IF(AND(ISNUMBER(--LEFT(C4982,FIND(" ",C4982&amp;" ")-1)),OR(LEN(LEFT(C4982,FIND(" ",C4982&amp;" ")-1))=6,LEN(LEFT(C4982,FIND(" ",C4982&amp;" ")-1))=7),OR(ISNUMBER(MATCH(LEFT(C4982,FIND(" ",C4982&amp;" ")-1),'Look Up Values'!$G$2:$G$1000,0)),ISNUMBER(MATCH(LEFT(C4982,FIND(" ",C4982&amp;" ")-1),'Look Up Values'!$AE$2:$AE$2000,0)))),"","EWC error")),"")</f>
        <v/>
      </c>
      <c r="P4982" s="242" t="str" cm="1">
        <f t="array" ref="P4982">IF(AND(I4982&lt;&gt;0,I4982&lt;&gt;""),IF(D4982="","",IF(ISNUMBER(MATCH(SUBSTITUTE(D4982," ",""),SUBSTITUTE('Look Up Values'!$S$2:$S$120," ",""),0)),"","D&amp;R error")),"")</f>
        <v/>
      </c>
      <c r="Q4982" s="242" t="str" cm="1">
        <f t="array" ref="Q4982">IF(AND(I4982&lt;&gt;0,I4982&lt;&gt;""),IF(G4982="","",IF(ISNUMBER(MATCH(SUBSTITUTE(G4982," ",""),SUBSTITUTE('Look Up Values'!$I$2:$I$10," ",""),0)),"","State error")),"")</f>
        <v/>
      </c>
      <c r="R4982" s="260" t="str">
        <f t="shared" si="155"/>
        <v/>
      </c>
    </row>
    <row r="4983" spans="1:18" ht="15.75">
      <c r="A4983" s="250">
        <v>4976</v>
      </c>
      <c r="B4983" s="198"/>
      <c r="C4983" s="25"/>
      <c r="D4983" s="25"/>
      <c r="E4983" s="25"/>
      <c r="F4983" s="25"/>
      <c r="G4983" s="26"/>
      <c r="H4983" s="27"/>
      <c r="I4983" s="28"/>
      <c r="J4983" s="430"/>
      <c r="K4983" s="48"/>
      <c r="L4983" s="457" t="str">
        <f t="shared" si="154"/>
        <v/>
      </c>
      <c r="M4983" s="245" cm="1">
        <f t="array" ref="M4983">SUMPRODUCT(--(N4983:Q4983&lt;&gt;"")) + IF(TRIM(R4983)="",0,LEN(R4983)-LEN(SUBSTITUTE(R4983,",",""))+1)</f>
        <v>0</v>
      </c>
      <c r="N4983" s="242" t="str">
        <f>IF(AND(I4983&lt;&gt;0,I4983&lt;&gt;""),IF(TRIM(SUBSTITUTE(B4983,CHAR(160),""))="","",IF(ISNUMBER(MATCH(TRIM(SUBSTITUTE(B4983,CHAR(160),"")),'Look Up Values'!$B$2:$B$500,0)),"","Origin error")),"")</f>
        <v/>
      </c>
      <c r="O4983" s="242" t="str">
        <f>IF(AND(I4983&lt;&gt;0,I4983&lt;&gt;""),IF(C4983="","",IF(AND(ISNUMBER(--LEFT(C4983,FIND(" ",C4983&amp;" ")-1)),OR(LEN(LEFT(C4983,FIND(" ",C4983&amp;" ")-1))=6,LEN(LEFT(C4983,FIND(" ",C4983&amp;" ")-1))=7),OR(ISNUMBER(MATCH(LEFT(C4983,FIND(" ",C4983&amp;" ")-1),'Look Up Values'!$G$2:$G$1000,0)),ISNUMBER(MATCH(LEFT(C4983,FIND(" ",C4983&amp;" ")-1),'Look Up Values'!$AE$2:$AE$2000,0)))),"","EWC error")),"")</f>
        <v/>
      </c>
      <c r="P4983" s="242" t="str" cm="1">
        <f t="array" ref="P4983">IF(AND(I4983&lt;&gt;0,I4983&lt;&gt;""),IF(D4983="","",IF(ISNUMBER(MATCH(SUBSTITUTE(D4983," ",""),SUBSTITUTE('Look Up Values'!$S$2:$S$120," ",""),0)),"","D&amp;R error")),"")</f>
        <v/>
      </c>
      <c r="Q4983" s="242" t="str" cm="1">
        <f t="array" ref="Q4983">IF(AND(I4983&lt;&gt;0,I4983&lt;&gt;""),IF(G4983="","",IF(ISNUMBER(MATCH(SUBSTITUTE(G4983," ",""),SUBSTITUTE('Look Up Values'!$I$2:$I$10," ",""),0)),"","State error")),"")</f>
        <v/>
      </c>
      <c r="R4983" s="260" t="str">
        <f t="shared" si="155"/>
        <v/>
      </c>
    </row>
    <row r="4984" spans="1:18" ht="15.75">
      <c r="A4984" s="250">
        <v>4977</v>
      </c>
      <c r="B4984" s="198"/>
      <c r="C4984" s="25"/>
      <c r="D4984" s="25"/>
      <c r="E4984" s="25"/>
      <c r="F4984" s="25"/>
      <c r="G4984" s="26"/>
      <c r="H4984" s="27"/>
      <c r="I4984" s="28"/>
      <c r="J4984" s="430"/>
      <c r="K4984" s="48"/>
      <c r="L4984" s="457" t="str">
        <f t="shared" si="154"/>
        <v/>
      </c>
      <c r="M4984" s="245" cm="1">
        <f t="array" ref="M4984">SUMPRODUCT(--(N4984:Q4984&lt;&gt;"")) + IF(TRIM(R4984)="",0,LEN(R4984)-LEN(SUBSTITUTE(R4984,",",""))+1)</f>
        <v>0</v>
      </c>
      <c r="N4984" s="242" t="str">
        <f>IF(AND(I4984&lt;&gt;0,I4984&lt;&gt;""),IF(TRIM(SUBSTITUTE(B4984,CHAR(160),""))="","",IF(ISNUMBER(MATCH(TRIM(SUBSTITUTE(B4984,CHAR(160),"")),'Look Up Values'!$B$2:$B$500,0)),"","Origin error")),"")</f>
        <v/>
      </c>
      <c r="O4984" s="242" t="str">
        <f>IF(AND(I4984&lt;&gt;0,I4984&lt;&gt;""),IF(C4984="","",IF(AND(ISNUMBER(--LEFT(C4984,FIND(" ",C4984&amp;" ")-1)),OR(LEN(LEFT(C4984,FIND(" ",C4984&amp;" ")-1))=6,LEN(LEFT(C4984,FIND(" ",C4984&amp;" ")-1))=7),OR(ISNUMBER(MATCH(LEFT(C4984,FIND(" ",C4984&amp;" ")-1),'Look Up Values'!$G$2:$G$1000,0)),ISNUMBER(MATCH(LEFT(C4984,FIND(" ",C4984&amp;" ")-1),'Look Up Values'!$AE$2:$AE$2000,0)))),"","EWC error")),"")</f>
        <v/>
      </c>
      <c r="P4984" s="242" t="str" cm="1">
        <f t="array" ref="P4984">IF(AND(I4984&lt;&gt;0,I4984&lt;&gt;""),IF(D4984="","",IF(ISNUMBER(MATCH(SUBSTITUTE(D4984," ",""),SUBSTITUTE('Look Up Values'!$S$2:$S$120," ",""),0)),"","D&amp;R error")),"")</f>
        <v/>
      </c>
      <c r="Q4984" s="242" t="str" cm="1">
        <f t="array" ref="Q4984">IF(AND(I4984&lt;&gt;0,I4984&lt;&gt;""),IF(G4984="","",IF(ISNUMBER(MATCH(SUBSTITUTE(G4984," ",""),SUBSTITUTE('Look Up Values'!$I$2:$I$10," ",""),0)),"","State error")),"")</f>
        <v/>
      </c>
      <c r="R4984" s="260" t="str">
        <f t="shared" si="155"/>
        <v/>
      </c>
    </row>
    <row r="4985" spans="1:18" ht="15.75">
      <c r="A4985" s="250">
        <v>4978</v>
      </c>
      <c r="B4985" s="198"/>
      <c r="C4985" s="25"/>
      <c r="D4985" s="25"/>
      <c r="E4985" s="25"/>
      <c r="F4985" s="25"/>
      <c r="G4985" s="26"/>
      <c r="H4985" s="27"/>
      <c r="I4985" s="28"/>
      <c r="J4985" s="430"/>
      <c r="K4985" s="48"/>
      <c r="L4985" s="457" t="str">
        <f t="shared" si="154"/>
        <v/>
      </c>
      <c r="M4985" s="245" cm="1">
        <f t="array" ref="M4985">SUMPRODUCT(--(N4985:Q4985&lt;&gt;"")) + IF(TRIM(R4985)="",0,LEN(R4985)-LEN(SUBSTITUTE(R4985,",",""))+1)</f>
        <v>0</v>
      </c>
      <c r="N4985" s="242" t="str">
        <f>IF(AND(I4985&lt;&gt;0,I4985&lt;&gt;""),IF(TRIM(SUBSTITUTE(B4985,CHAR(160),""))="","",IF(ISNUMBER(MATCH(TRIM(SUBSTITUTE(B4985,CHAR(160),"")),'Look Up Values'!$B$2:$B$500,0)),"","Origin error")),"")</f>
        <v/>
      </c>
      <c r="O4985" s="242" t="str">
        <f>IF(AND(I4985&lt;&gt;0,I4985&lt;&gt;""),IF(C4985="","",IF(AND(ISNUMBER(--LEFT(C4985,FIND(" ",C4985&amp;" ")-1)),OR(LEN(LEFT(C4985,FIND(" ",C4985&amp;" ")-1))=6,LEN(LEFT(C4985,FIND(" ",C4985&amp;" ")-1))=7),OR(ISNUMBER(MATCH(LEFT(C4985,FIND(" ",C4985&amp;" ")-1),'Look Up Values'!$G$2:$G$1000,0)),ISNUMBER(MATCH(LEFT(C4985,FIND(" ",C4985&amp;" ")-1),'Look Up Values'!$AE$2:$AE$2000,0)))),"","EWC error")),"")</f>
        <v/>
      </c>
      <c r="P4985" s="242" t="str" cm="1">
        <f t="array" ref="P4985">IF(AND(I4985&lt;&gt;0,I4985&lt;&gt;""),IF(D4985="","",IF(ISNUMBER(MATCH(SUBSTITUTE(D4985," ",""),SUBSTITUTE('Look Up Values'!$S$2:$S$120," ",""),0)),"","D&amp;R error")),"")</f>
        <v/>
      </c>
      <c r="Q4985" s="242" t="str" cm="1">
        <f t="array" ref="Q4985">IF(AND(I4985&lt;&gt;0,I4985&lt;&gt;""),IF(G4985="","",IF(ISNUMBER(MATCH(SUBSTITUTE(G4985," ",""),SUBSTITUTE('Look Up Values'!$I$2:$I$10," ",""),0)),"","State error")),"")</f>
        <v/>
      </c>
      <c r="R4985" s="260" t="str">
        <f t="shared" si="155"/>
        <v/>
      </c>
    </row>
    <row r="4986" spans="1:18" ht="15.75">
      <c r="A4986" s="250">
        <v>4979</v>
      </c>
      <c r="B4986" s="198"/>
      <c r="C4986" s="25"/>
      <c r="D4986" s="25"/>
      <c r="E4986" s="25"/>
      <c r="F4986" s="25"/>
      <c r="G4986" s="26"/>
      <c r="H4986" s="27"/>
      <c r="I4986" s="28"/>
      <c r="J4986" s="430"/>
      <c r="K4986" s="48"/>
      <c r="L4986" s="457" t="str">
        <f t="shared" si="154"/>
        <v/>
      </c>
      <c r="M4986" s="245" cm="1">
        <f t="array" ref="M4986">SUMPRODUCT(--(N4986:Q4986&lt;&gt;"")) + IF(TRIM(R4986)="",0,LEN(R4986)-LEN(SUBSTITUTE(R4986,",",""))+1)</f>
        <v>0</v>
      </c>
      <c r="N4986" s="242" t="str">
        <f>IF(AND(I4986&lt;&gt;0,I4986&lt;&gt;""),IF(TRIM(SUBSTITUTE(B4986,CHAR(160),""))="","",IF(ISNUMBER(MATCH(TRIM(SUBSTITUTE(B4986,CHAR(160),"")),'Look Up Values'!$B$2:$B$500,0)),"","Origin error")),"")</f>
        <v/>
      </c>
      <c r="O4986" s="242" t="str">
        <f>IF(AND(I4986&lt;&gt;0,I4986&lt;&gt;""),IF(C4986="","",IF(AND(ISNUMBER(--LEFT(C4986,FIND(" ",C4986&amp;" ")-1)),OR(LEN(LEFT(C4986,FIND(" ",C4986&amp;" ")-1))=6,LEN(LEFT(C4986,FIND(" ",C4986&amp;" ")-1))=7),OR(ISNUMBER(MATCH(LEFT(C4986,FIND(" ",C4986&amp;" ")-1),'Look Up Values'!$G$2:$G$1000,0)),ISNUMBER(MATCH(LEFT(C4986,FIND(" ",C4986&amp;" ")-1),'Look Up Values'!$AE$2:$AE$2000,0)))),"","EWC error")),"")</f>
        <v/>
      </c>
      <c r="P4986" s="242" t="str" cm="1">
        <f t="array" ref="P4986">IF(AND(I4986&lt;&gt;0,I4986&lt;&gt;""),IF(D4986="","",IF(ISNUMBER(MATCH(SUBSTITUTE(D4986," ",""),SUBSTITUTE('Look Up Values'!$S$2:$S$120," ",""),0)),"","D&amp;R error")),"")</f>
        <v/>
      </c>
      <c r="Q4986" s="242" t="str" cm="1">
        <f t="array" ref="Q4986">IF(AND(I4986&lt;&gt;0,I4986&lt;&gt;""),IF(G4986="","",IF(ISNUMBER(MATCH(SUBSTITUTE(G4986," ",""),SUBSTITUTE('Look Up Values'!$I$2:$I$10," ",""),0)),"","State error")),"")</f>
        <v/>
      </c>
      <c r="R4986" s="260" t="str">
        <f t="shared" si="155"/>
        <v/>
      </c>
    </row>
    <row r="4987" spans="1:18" ht="15.75">
      <c r="A4987" s="250">
        <v>4980</v>
      </c>
      <c r="B4987" s="198"/>
      <c r="C4987" s="25"/>
      <c r="D4987" s="25"/>
      <c r="E4987" s="25"/>
      <c r="F4987" s="25"/>
      <c r="G4987" s="26"/>
      <c r="H4987" s="27"/>
      <c r="I4987" s="28"/>
      <c r="J4987" s="430"/>
      <c r="K4987" s="48"/>
      <c r="L4987" s="457" t="str">
        <f t="shared" si="154"/>
        <v/>
      </c>
      <c r="M4987" s="245" cm="1">
        <f t="array" ref="M4987">SUMPRODUCT(--(N4987:Q4987&lt;&gt;"")) + IF(TRIM(R4987)="",0,LEN(R4987)-LEN(SUBSTITUTE(R4987,",",""))+1)</f>
        <v>0</v>
      </c>
      <c r="N4987" s="242" t="str">
        <f>IF(AND(I4987&lt;&gt;0,I4987&lt;&gt;""),IF(TRIM(SUBSTITUTE(B4987,CHAR(160),""))="","",IF(ISNUMBER(MATCH(TRIM(SUBSTITUTE(B4987,CHAR(160),"")),'Look Up Values'!$B$2:$B$500,0)),"","Origin error")),"")</f>
        <v/>
      </c>
      <c r="O4987" s="242" t="str">
        <f>IF(AND(I4987&lt;&gt;0,I4987&lt;&gt;""),IF(C4987="","",IF(AND(ISNUMBER(--LEFT(C4987,FIND(" ",C4987&amp;" ")-1)),OR(LEN(LEFT(C4987,FIND(" ",C4987&amp;" ")-1))=6,LEN(LEFT(C4987,FIND(" ",C4987&amp;" ")-1))=7),OR(ISNUMBER(MATCH(LEFT(C4987,FIND(" ",C4987&amp;" ")-1),'Look Up Values'!$G$2:$G$1000,0)),ISNUMBER(MATCH(LEFT(C4987,FIND(" ",C4987&amp;" ")-1),'Look Up Values'!$AE$2:$AE$2000,0)))),"","EWC error")),"")</f>
        <v/>
      </c>
      <c r="P4987" s="242" t="str" cm="1">
        <f t="array" ref="P4987">IF(AND(I4987&lt;&gt;0,I4987&lt;&gt;""),IF(D4987="","",IF(ISNUMBER(MATCH(SUBSTITUTE(D4987," ",""),SUBSTITUTE('Look Up Values'!$S$2:$S$120," ",""),0)),"","D&amp;R error")),"")</f>
        <v/>
      </c>
      <c r="Q4987" s="242" t="str" cm="1">
        <f t="array" ref="Q4987">IF(AND(I4987&lt;&gt;0,I4987&lt;&gt;""),IF(G4987="","",IF(ISNUMBER(MATCH(SUBSTITUTE(G4987," ",""),SUBSTITUTE('Look Up Values'!$I$2:$I$10," ",""),0)),"","State error")),"")</f>
        <v/>
      </c>
      <c r="R4987" s="260" t="str">
        <f t="shared" si="155"/>
        <v/>
      </c>
    </row>
    <row r="4988" spans="1:18" ht="15.75">
      <c r="A4988" s="250">
        <v>4981</v>
      </c>
      <c r="B4988" s="198"/>
      <c r="C4988" s="25"/>
      <c r="D4988" s="25"/>
      <c r="E4988" s="25"/>
      <c r="F4988" s="25"/>
      <c r="G4988" s="26"/>
      <c r="H4988" s="27"/>
      <c r="I4988" s="28"/>
      <c r="J4988" s="430"/>
      <c r="K4988" s="48"/>
      <c r="L4988" s="457" t="str">
        <f t="shared" si="154"/>
        <v/>
      </c>
      <c r="M4988" s="245" cm="1">
        <f t="array" ref="M4988">SUMPRODUCT(--(N4988:Q4988&lt;&gt;"")) + IF(TRIM(R4988)="",0,LEN(R4988)-LEN(SUBSTITUTE(R4988,",",""))+1)</f>
        <v>0</v>
      </c>
      <c r="N4988" s="242" t="str">
        <f>IF(AND(I4988&lt;&gt;0,I4988&lt;&gt;""),IF(TRIM(SUBSTITUTE(B4988,CHAR(160),""))="","",IF(ISNUMBER(MATCH(TRIM(SUBSTITUTE(B4988,CHAR(160),"")),'Look Up Values'!$B$2:$B$500,0)),"","Origin error")),"")</f>
        <v/>
      </c>
      <c r="O4988" s="242" t="str">
        <f>IF(AND(I4988&lt;&gt;0,I4988&lt;&gt;""),IF(C4988="","",IF(AND(ISNUMBER(--LEFT(C4988,FIND(" ",C4988&amp;" ")-1)),OR(LEN(LEFT(C4988,FIND(" ",C4988&amp;" ")-1))=6,LEN(LEFT(C4988,FIND(" ",C4988&amp;" ")-1))=7),OR(ISNUMBER(MATCH(LEFT(C4988,FIND(" ",C4988&amp;" ")-1),'Look Up Values'!$G$2:$G$1000,0)),ISNUMBER(MATCH(LEFT(C4988,FIND(" ",C4988&amp;" ")-1),'Look Up Values'!$AE$2:$AE$2000,0)))),"","EWC error")),"")</f>
        <v/>
      </c>
      <c r="P4988" s="242" t="str" cm="1">
        <f t="array" ref="P4988">IF(AND(I4988&lt;&gt;0,I4988&lt;&gt;""),IF(D4988="","",IF(ISNUMBER(MATCH(SUBSTITUTE(D4988," ",""),SUBSTITUTE('Look Up Values'!$S$2:$S$120," ",""),0)),"","D&amp;R error")),"")</f>
        <v/>
      </c>
      <c r="Q4988" s="242" t="str" cm="1">
        <f t="array" ref="Q4988">IF(AND(I4988&lt;&gt;0,I4988&lt;&gt;""),IF(G4988="","",IF(ISNUMBER(MATCH(SUBSTITUTE(G4988," ",""),SUBSTITUTE('Look Up Values'!$I$2:$I$10," ",""),0)),"","State error")),"")</f>
        <v/>
      </c>
      <c r="R4988" s="260" t="str">
        <f t="shared" si="155"/>
        <v/>
      </c>
    </row>
    <row r="4989" spans="1:18" ht="15.75">
      <c r="A4989" s="250">
        <v>4982</v>
      </c>
      <c r="B4989" s="198"/>
      <c r="C4989" s="25"/>
      <c r="D4989" s="25"/>
      <c r="E4989" s="25"/>
      <c r="F4989" s="25"/>
      <c r="G4989" s="26"/>
      <c r="H4989" s="27"/>
      <c r="I4989" s="28"/>
      <c r="J4989" s="430"/>
      <c r="K4989" s="48"/>
      <c r="L4989" s="457" t="str">
        <f t="shared" si="154"/>
        <v/>
      </c>
      <c r="M4989" s="245" cm="1">
        <f t="array" ref="M4989">SUMPRODUCT(--(N4989:Q4989&lt;&gt;"")) + IF(TRIM(R4989)="",0,LEN(R4989)-LEN(SUBSTITUTE(R4989,",",""))+1)</f>
        <v>0</v>
      </c>
      <c r="N4989" s="242" t="str">
        <f>IF(AND(I4989&lt;&gt;0,I4989&lt;&gt;""),IF(TRIM(SUBSTITUTE(B4989,CHAR(160),""))="","",IF(ISNUMBER(MATCH(TRIM(SUBSTITUTE(B4989,CHAR(160),"")),'Look Up Values'!$B$2:$B$500,0)),"","Origin error")),"")</f>
        <v/>
      </c>
      <c r="O4989" s="242" t="str">
        <f>IF(AND(I4989&lt;&gt;0,I4989&lt;&gt;""),IF(C4989="","",IF(AND(ISNUMBER(--LEFT(C4989,FIND(" ",C4989&amp;" ")-1)),OR(LEN(LEFT(C4989,FIND(" ",C4989&amp;" ")-1))=6,LEN(LEFT(C4989,FIND(" ",C4989&amp;" ")-1))=7),OR(ISNUMBER(MATCH(LEFT(C4989,FIND(" ",C4989&amp;" ")-1),'Look Up Values'!$G$2:$G$1000,0)),ISNUMBER(MATCH(LEFT(C4989,FIND(" ",C4989&amp;" ")-1),'Look Up Values'!$AE$2:$AE$2000,0)))),"","EWC error")),"")</f>
        <v/>
      </c>
      <c r="P4989" s="242" t="str" cm="1">
        <f t="array" ref="P4989">IF(AND(I4989&lt;&gt;0,I4989&lt;&gt;""),IF(D4989="","",IF(ISNUMBER(MATCH(SUBSTITUTE(D4989," ",""),SUBSTITUTE('Look Up Values'!$S$2:$S$120," ",""),0)),"","D&amp;R error")),"")</f>
        <v/>
      </c>
      <c r="Q4989" s="242" t="str" cm="1">
        <f t="array" ref="Q4989">IF(AND(I4989&lt;&gt;0,I4989&lt;&gt;""),IF(G4989="","",IF(ISNUMBER(MATCH(SUBSTITUTE(G4989," ",""),SUBSTITUTE('Look Up Values'!$I$2:$I$10," ",""),0)),"","State error")),"")</f>
        <v/>
      </c>
      <c r="R4989" s="260" t="str">
        <f t="shared" si="155"/>
        <v/>
      </c>
    </row>
    <row r="4990" spans="1:18" ht="15.75">
      <c r="A4990" s="250">
        <v>4983</v>
      </c>
      <c r="B4990" s="198"/>
      <c r="C4990" s="25"/>
      <c r="D4990" s="25"/>
      <c r="E4990" s="25"/>
      <c r="F4990" s="25"/>
      <c r="G4990" s="26"/>
      <c r="H4990" s="27"/>
      <c r="I4990" s="28"/>
      <c r="J4990" s="430"/>
      <c r="K4990" s="48"/>
      <c r="L4990" s="457" t="str">
        <f t="shared" si="154"/>
        <v/>
      </c>
      <c r="M4990" s="245" cm="1">
        <f t="array" ref="M4990">SUMPRODUCT(--(N4990:Q4990&lt;&gt;"")) + IF(TRIM(R4990)="",0,LEN(R4990)-LEN(SUBSTITUTE(R4990,",",""))+1)</f>
        <v>0</v>
      </c>
      <c r="N4990" s="242" t="str">
        <f>IF(AND(I4990&lt;&gt;0,I4990&lt;&gt;""),IF(TRIM(SUBSTITUTE(B4990,CHAR(160),""))="","",IF(ISNUMBER(MATCH(TRIM(SUBSTITUTE(B4990,CHAR(160),"")),'Look Up Values'!$B$2:$B$500,0)),"","Origin error")),"")</f>
        <v/>
      </c>
      <c r="O4990" s="242" t="str">
        <f>IF(AND(I4990&lt;&gt;0,I4990&lt;&gt;""),IF(C4990="","",IF(AND(ISNUMBER(--LEFT(C4990,FIND(" ",C4990&amp;" ")-1)),OR(LEN(LEFT(C4990,FIND(" ",C4990&amp;" ")-1))=6,LEN(LEFT(C4990,FIND(" ",C4990&amp;" ")-1))=7),OR(ISNUMBER(MATCH(LEFT(C4990,FIND(" ",C4990&amp;" ")-1),'Look Up Values'!$G$2:$G$1000,0)),ISNUMBER(MATCH(LEFT(C4990,FIND(" ",C4990&amp;" ")-1),'Look Up Values'!$AE$2:$AE$2000,0)))),"","EWC error")),"")</f>
        <v/>
      </c>
      <c r="P4990" s="242" t="str" cm="1">
        <f t="array" ref="P4990">IF(AND(I4990&lt;&gt;0,I4990&lt;&gt;""),IF(D4990="","",IF(ISNUMBER(MATCH(SUBSTITUTE(D4990," ",""),SUBSTITUTE('Look Up Values'!$S$2:$S$120," ",""),0)),"","D&amp;R error")),"")</f>
        <v/>
      </c>
      <c r="Q4990" s="242" t="str" cm="1">
        <f t="array" ref="Q4990">IF(AND(I4990&lt;&gt;0,I4990&lt;&gt;""),IF(G4990="","",IF(ISNUMBER(MATCH(SUBSTITUTE(G4990," ",""),SUBSTITUTE('Look Up Values'!$I$2:$I$10," ",""),0)),"","State error")),"")</f>
        <v/>
      </c>
      <c r="R4990" s="260" t="str">
        <f t="shared" si="155"/>
        <v/>
      </c>
    </row>
    <row r="4991" spans="1:18" ht="15.75">
      <c r="A4991" s="250">
        <v>4984</v>
      </c>
      <c r="B4991" s="198"/>
      <c r="C4991" s="25"/>
      <c r="D4991" s="25"/>
      <c r="E4991" s="25"/>
      <c r="F4991" s="25"/>
      <c r="G4991" s="26"/>
      <c r="H4991" s="27"/>
      <c r="I4991" s="28"/>
      <c r="J4991" s="430"/>
      <c r="K4991" s="48"/>
      <c r="L4991" s="457" t="str">
        <f t="shared" si="154"/>
        <v/>
      </c>
      <c r="M4991" s="245" cm="1">
        <f t="array" ref="M4991">SUMPRODUCT(--(N4991:Q4991&lt;&gt;"")) + IF(TRIM(R4991)="",0,LEN(R4991)-LEN(SUBSTITUTE(R4991,",",""))+1)</f>
        <v>0</v>
      </c>
      <c r="N4991" s="242" t="str">
        <f>IF(AND(I4991&lt;&gt;0,I4991&lt;&gt;""),IF(TRIM(SUBSTITUTE(B4991,CHAR(160),""))="","",IF(ISNUMBER(MATCH(TRIM(SUBSTITUTE(B4991,CHAR(160),"")),'Look Up Values'!$B$2:$B$500,0)),"","Origin error")),"")</f>
        <v/>
      </c>
      <c r="O4991" s="242" t="str">
        <f>IF(AND(I4991&lt;&gt;0,I4991&lt;&gt;""),IF(C4991="","",IF(AND(ISNUMBER(--LEFT(C4991,FIND(" ",C4991&amp;" ")-1)),OR(LEN(LEFT(C4991,FIND(" ",C4991&amp;" ")-1))=6,LEN(LEFT(C4991,FIND(" ",C4991&amp;" ")-1))=7),OR(ISNUMBER(MATCH(LEFT(C4991,FIND(" ",C4991&amp;" ")-1),'Look Up Values'!$G$2:$G$1000,0)),ISNUMBER(MATCH(LEFT(C4991,FIND(" ",C4991&amp;" ")-1),'Look Up Values'!$AE$2:$AE$2000,0)))),"","EWC error")),"")</f>
        <v/>
      </c>
      <c r="P4991" s="242" t="str" cm="1">
        <f t="array" ref="P4991">IF(AND(I4991&lt;&gt;0,I4991&lt;&gt;""),IF(D4991="","",IF(ISNUMBER(MATCH(SUBSTITUTE(D4991," ",""),SUBSTITUTE('Look Up Values'!$S$2:$S$120," ",""),0)),"","D&amp;R error")),"")</f>
        <v/>
      </c>
      <c r="Q4991" s="242" t="str" cm="1">
        <f t="array" ref="Q4991">IF(AND(I4991&lt;&gt;0,I4991&lt;&gt;""),IF(G4991="","",IF(ISNUMBER(MATCH(SUBSTITUTE(G4991," ",""),SUBSTITUTE('Look Up Values'!$I$2:$I$10," ",""),0)),"","State error")),"")</f>
        <v/>
      </c>
      <c r="R4991" s="260" t="str">
        <f t="shared" si="155"/>
        <v/>
      </c>
    </row>
    <row r="4992" spans="1:18" ht="15.75">
      <c r="A4992" s="250">
        <v>4985</v>
      </c>
      <c r="B4992" s="198"/>
      <c r="C4992" s="25"/>
      <c r="D4992" s="25"/>
      <c r="E4992" s="25"/>
      <c r="F4992" s="25"/>
      <c r="G4992" s="26"/>
      <c r="H4992" s="27"/>
      <c r="I4992" s="28"/>
      <c r="J4992" s="430"/>
      <c r="K4992" s="48"/>
      <c r="L4992" s="457" t="str">
        <f t="shared" si="154"/>
        <v/>
      </c>
      <c r="M4992" s="245" cm="1">
        <f t="array" ref="M4992">SUMPRODUCT(--(N4992:Q4992&lt;&gt;"")) + IF(TRIM(R4992)="",0,LEN(R4992)-LEN(SUBSTITUTE(R4992,",",""))+1)</f>
        <v>0</v>
      </c>
      <c r="N4992" s="242" t="str">
        <f>IF(AND(I4992&lt;&gt;0,I4992&lt;&gt;""),IF(TRIM(SUBSTITUTE(B4992,CHAR(160),""))="","",IF(ISNUMBER(MATCH(TRIM(SUBSTITUTE(B4992,CHAR(160),"")),'Look Up Values'!$B$2:$B$500,0)),"","Origin error")),"")</f>
        <v/>
      </c>
      <c r="O4992" s="242" t="str">
        <f>IF(AND(I4992&lt;&gt;0,I4992&lt;&gt;""),IF(C4992="","",IF(AND(ISNUMBER(--LEFT(C4992,FIND(" ",C4992&amp;" ")-1)),OR(LEN(LEFT(C4992,FIND(" ",C4992&amp;" ")-1))=6,LEN(LEFT(C4992,FIND(" ",C4992&amp;" ")-1))=7),OR(ISNUMBER(MATCH(LEFT(C4992,FIND(" ",C4992&amp;" ")-1),'Look Up Values'!$G$2:$G$1000,0)),ISNUMBER(MATCH(LEFT(C4992,FIND(" ",C4992&amp;" ")-1),'Look Up Values'!$AE$2:$AE$2000,0)))),"","EWC error")),"")</f>
        <v/>
      </c>
      <c r="P4992" s="242" t="str" cm="1">
        <f t="array" ref="P4992">IF(AND(I4992&lt;&gt;0,I4992&lt;&gt;""),IF(D4992="","",IF(ISNUMBER(MATCH(SUBSTITUTE(D4992," ",""),SUBSTITUTE('Look Up Values'!$S$2:$S$120," ",""),0)),"","D&amp;R error")),"")</f>
        <v/>
      </c>
      <c r="Q4992" s="242" t="str" cm="1">
        <f t="array" ref="Q4992">IF(AND(I4992&lt;&gt;0,I4992&lt;&gt;""),IF(G4992="","",IF(ISNUMBER(MATCH(SUBSTITUTE(G4992," ",""),SUBSTITUTE('Look Up Values'!$I$2:$I$10," ",""),0)),"","State error")),"")</f>
        <v/>
      </c>
      <c r="R4992" s="260" t="str">
        <f t="shared" si="155"/>
        <v/>
      </c>
    </row>
    <row r="4993" spans="1:18" ht="15.75">
      <c r="A4993" s="250">
        <v>4986</v>
      </c>
      <c r="B4993" s="198"/>
      <c r="C4993" s="25"/>
      <c r="D4993" s="25"/>
      <c r="E4993" s="25"/>
      <c r="F4993" s="25"/>
      <c r="G4993" s="26"/>
      <c r="H4993" s="27"/>
      <c r="I4993" s="28"/>
      <c r="J4993" s="430"/>
      <c r="K4993" s="48"/>
      <c r="L4993" s="457" t="str">
        <f t="shared" si="154"/>
        <v/>
      </c>
      <c r="M4993" s="245" cm="1">
        <f t="array" ref="M4993">SUMPRODUCT(--(N4993:Q4993&lt;&gt;"")) + IF(TRIM(R4993)="",0,LEN(R4993)-LEN(SUBSTITUTE(R4993,",",""))+1)</f>
        <v>0</v>
      </c>
      <c r="N4993" s="242" t="str">
        <f>IF(AND(I4993&lt;&gt;0,I4993&lt;&gt;""),IF(TRIM(SUBSTITUTE(B4993,CHAR(160),""))="","",IF(ISNUMBER(MATCH(TRIM(SUBSTITUTE(B4993,CHAR(160),"")),'Look Up Values'!$B$2:$B$500,0)),"","Origin error")),"")</f>
        <v/>
      </c>
      <c r="O4993" s="242" t="str">
        <f>IF(AND(I4993&lt;&gt;0,I4993&lt;&gt;""),IF(C4993="","",IF(AND(ISNUMBER(--LEFT(C4993,FIND(" ",C4993&amp;" ")-1)),OR(LEN(LEFT(C4993,FIND(" ",C4993&amp;" ")-1))=6,LEN(LEFT(C4993,FIND(" ",C4993&amp;" ")-1))=7),OR(ISNUMBER(MATCH(LEFT(C4993,FIND(" ",C4993&amp;" ")-1),'Look Up Values'!$G$2:$G$1000,0)),ISNUMBER(MATCH(LEFT(C4993,FIND(" ",C4993&amp;" ")-1),'Look Up Values'!$AE$2:$AE$2000,0)))),"","EWC error")),"")</f>
        <v/>
      </c>
      <c r="P4993" s="242" t="str" cm="1">
        <f t="array" ref="P4993">IF(AND(I4993&lt;&gt;0,I4993&lt;&gt;""),IF(D4993="","",IF(ISNUMBER(MATCH(SUBSTITUTE(D4993," ",""),SUBSTITUTE('Look Up Values'!$S$2:$S$120," ",""),0)),"","D&amp;R error")),"")</f>
        <v/>
      </c>
      <c r="Q4993" s="242" t="str" cm="1">
        <f t="array" ref="Q4993">IF(AND(I4993&lt;&gt;0,I4993&lt;&gt;""),IF(G4993="","",IF(ISNUMBER(MATCH(SUBSTITUTE(G4993," ",""),SUBSTITUTE('Look Up Values'!$I$2:$I$10," ",""),0)),"","State error")),"")</f>
        <v/>
      </c>
      <c r="R4993" s="260" t="str">
        <f t="shared" si="155"/>
        <v/>
      </c>
    </row>
    <row r="4994" spans="1:18" ht="15.75">
      <c r="A4994" s="250">
        <v>4987</v>
      </c>
      <c r="B4994" s="198"/>
      <c r="C4994" s="25"/>
      <c r="D4994" s="25"/>
      <c r="E4994" s="25"/>
      <c r="F4994" s="25"/>
      <c r="G4994" s="26"/>
      <c r="H4994" s="27"/>
      <c r="I4994" s="28"/>
      <c r="J4994" s="430"/>
      <c r="K4994" s="48"/>
      <c r="L4994" s="457" t="str">
        <f t="shared" si="154"/>
        <v/>
      </c>
      <c r="M4994" s="245" cm="1">
        <f t="array" ref="M4994">SUMPRODUCT(--(N4994:Q4994&lt;&gt;"")) + IF(TRIM(R4994)="",0,LEN(R4994)-LEN(SUBSTITUTE(R4994,",",""))+1)</f>
        <v>0</v>
      </c>
      <c r="N4994" s="242" t="str">
        <f>IF(AND(I4994&lt;&gt;0,I4994&lt;&gt;""),IF(TRIM(SUBSTITUTE(B4994,CHAR(160),""))="","",IF(ISNUMBER(MATCH(TRIM(SUBSTITUTE(B4994,CHAR(160),"")),'Look Up Values'!$B$2:$B$500,0)),"","Origin error")),"")</f>
        <v/>
      </c>
      <c r="O4994" s="242" t="str">
        <f>IF(AND(I4994&lt;&gt;0,I4994&lt;&gt;""),IF(C4994="","",IF(AND(ISNUMBER(--LEFT(C4994,FIND(" ",C4994&amp;" ")-1)),OR(LEN(LEFT(C4994,FIND(" ",C4994&amp;" ")-1))=6,LEN(LEFT(C4994,FIND(" ",C4994&amp;" ")-1))=7),OR(ISNUMBER(MATCH(LEFT(C4994,FIND(" ",C4994&amp;" ")-1),'Look Up Values'!$G$2:$G$1000,0)),ISNUMBER(MATCH(LEFT(C4994,FIND(" ",C4994&amp;" ")-1),'Look Up Values'!$AE$2:$AE$2000,0)))),"","EWC error")),"")</f>
        <v/>
      </c>
      <c r="P4994" s="242" t="str" cm="1">
        <f t="array" ref="P4994">IF(AND(I4994&lt;&gt;0,I4994&lt;&gt;""),IF(D4994="","",IF(ISNUMBER(MATCH(SUBSTITUTE(D4994," ",""),SUBSTITUTE('Look Up Values'!$S$2:$S$120," ",""),0)),"","D&amp;R error")),"")</f>
        <v/>
      </c>
      <c r="Q4994" s="242" t="str" cm="1">
        <f t="array" ref="Q4994">IF(AND(I4994&lt;&gt;0,I4994&lt;&gt;""),IF(G4994="","",IF(ISNUMBER(MATCH(SUBSTITUTE(G4994," ",""),SUBSTITUTE('Look Up Values'!$I$2:$I$10," ",""),0)),"","State error")),"")</f>
        <v/>
      </c>
      <c r="R4994" s="260" t="str">
        <f t="shared" si="155"/>
        <v/>
      </c>
    </row>
    <row r="4995" spans="1:18" ht="15.75">
      <c r="A4995" s="250">
        <v>4988</v>
      </c>
      <c r="B4995" s="198"/>
      <c r="C4995" s="25"/>
      <c r="D4995" s="25"/>
      <c r="E4995" s="25"/>
      <c r="F4995" s="25"/>
      <c r="G4995" s="26"/>
      <c r="H4995" s="27"/>
      <c r="I4995" s="28"/>
      <c r="J4995" s="430"/>
      <c r="K4995" s="48"/>
      <c r="L4995" s="457" t="str">
        <f t="shared" si="154"/>
        <v/>
      </c>
      <c r="M4995" s="245" cm="1">
        <f t="array" ref="M4995">SUMPRODUCT(--(N4995:Q4995&lt;&gt;"")) + IF(TRIM(R4995)="",0,LEN(R4995)-LEN(SUBSTITUTE(R4995,",",""))+1)</f>
        <v>0</v>
      </c>
      <c r="N4995" s="242" t="str">
        <f>IF(AND(I4995&lt;&gt;0,I4995&lt;&gt;""),IF(TRIM(SUBSTITUTE(B4995,CHAR(160),""))="","",IF(ISNUMBER(MATCH(TRIM(SUBSTITUTE(B4995,CHAR(160),"")),'Look Up Values'!$B$2:$B$500,0)),"","Origin error")),"")</f>
        <v/>
      </c>
      <c r="O4995" s="242" t="str">
        <f>IF(AND(I4995&lt;&gt;0,I4995&lt;&gt;""),IF(C4995="","",IF(AND(ISNUMBER(--LEFT(C4995,FIND(" ",C4995&amp;" ")-1)),OR(LEN(LEFT(C4995,FIND(" ",C4995&amp;" ")-1))=6,LEN(LEFT(C4995,FIND(" ",C4995&amp;" ")-1))=7),OR(ISNUMBER(MATCH(LEFT(C4995,FIND(" ",C4995&amp;" ")-1),'Look Up Values'!$G$2:$G$1000,0)),ISNUMBER(MATCH(LEFT(C4995,FIND(" ",C4995&amp;" ")-1),'Look Up Values'!$AE$2:$AE$2000,0)))),"","EWC error")),"")</f>
        <v/>
      </c>
      <c r="P4995" s="242" t="str" cm="1">
        <f t="array" ref="P4995">IF(AND(I4995&lt;&gt;0,I4995&lt;&gt;""),IF(D4995="","",IF(ISNUMBER(MATCH(SUBSTITUTE(D4995," ",""),SUBSTITUTE('Look Up Values'!$S$2:$S$120," ",""),0)),"","D&amp;R error")),"")</f>
        <v/>
      </c>
      <c r="Q4995" s="242" t="str" cm="1">
        <f t="array" ref="Q4995">IF(AND(I4995&lt;&gt;0,I4995&lt;&gt;""),IF(G4995="","",IF(ISNUMBER(MATCH(SUBSTITUTE(G4995," ",""),SUBSTITUTE('Look Up Values'!$I$2:$I$10," ",""),0)),"","State error")),"")</f>
        <v/>
      </c>
      <c r="R4995" s="260" t="str">
        <f t="shared" si="155"/>
        <v/>
      </c>
    </row>
    <row r="4996" spans="1:18" ht="15.75">
      <c r="A4996" s="250">
        <v>4989</v>
      </c>
      <c r="B4996" s="198"/>
      <c r="C4996" s="25"/>
      <c r="D4996" s="25"/>
      <c r="E4996" s="25"/>
      <c r="F4996" s="25"/>
      <c r="G4996" s="26"/>
      <c r="H4996" s="27"/>
      <c r="I4996" s="28"/>
      <c r="J4996" s="430"/>
      <c r="K4996" s="48"/>
      <c r="L4996" s="457" t="str">
        <f t="shared" si="154"/>
        <v/>
      </c>
      <c r="M4996" s="245" cm="1">
        <f t="array" ref="M4996">SUMPRODUCT(--(N4996:Q4996&lt;&gt;"")) + IF(TRIM(R4996)="",0,LEN(R4996)-LEN(SUBSTITUTE(R4996,",",""))+1)</f>
        <v>0</v>
      </c>
      <c r="N4996" s="242" t="str">
        <f>IF(AND(I4996&lt;&gt;0,I4996&lt;&gt;""),IF(TRIM(SUBSTITUTE(B4996,CHAR(160),""))="","",IF(ISNUMBER(MATCH(TRIM(SUBSTITUTE(B4996,CHAR(160),"")),'Look Up Values'!$B$2:$B$500,0)),"","Origin error")),"")</f>
        <v/>
      </c>
      <c r="O4996" s="242" t="str">
        <f>IF(AND(I4996&lt;&gt;0,I4996&lt;&gt;""),IF(C4996="","",IF(AND(ISNUMBER(--LEFT(C4996,FIND(" ",C4996&amp;" ")-1)),OR(LEN(LEFT(C4996,FIND(" ",C4996&amp;" ")-1))=6,LEN(LEFT(C4996,FIND(" ",C4996&amp;" ")-1))=7),OR(ISNUMBER(MATCH(LEFT(C4996,FIND(" ",C4996&amp;" ")-1),'Look Up Values'!$G$2:$G$1000,0)),ISNUMBER(MATCH(LEFT(C4996,FIND(" ",C4996&amp;" ")-1),'Look Up Values'!$AE$2:$AE$2000,0)))),"","EWC error")),"")</f>
        <v/>
      </c>
      <c r="P4996" s="242" t="str" cm="1">
        <f t="array" ref="P4996">IF(AND(I4996&lt;&gt;0,I4996&lt;&gt;""),IF(D4996="","",IF(ISNUMBER(MATCH(SUBSTITUTE(D4996," ",""),SUBSTITUTE('Look Up Values'!$S$2:$S$120," ",""),0)),"","D&amp;R error")),"")</f>
        <v/>
      </c>
      <c r="Q4996" s="242" t="str" cm="1">
        <f t="array" ref="Q4996">IF(AND(I4996&lt;&gt;0,I4996&lt;&gt;""),IF(G4996="","",IF(ISNUMBER(MATCH(SUBSTITUTE(G4996," ",""),SUBSTITUTE('Look Up Values'!$I$2:$I$10," ",""),0)),"","State error")),"")</f>
        <v/>
      </c>
      <c r="R4996" s="260" t="str">
        <f t="shared" si="155"/>
        <v/>
      </c>
    </row>
    <row r="4997" spans="1:18" ht="15.75">
      <c r="A4997" s="250">
        <v>4990</v>
      </c>
      <c r="B4997" s="198"/>
      <c r="C4997" s="25"/>
      <c r="D4997" s="25"/>
      <c r="E4997" s="25"/>
      <c r="F4997" s="25"/>
      <c r="G4997" s="26"/>
      <c r="H4997" s="27"/>
      <c r="I4997" s="28"/>
      <c r="J4997" s="430"/>
      <c r="K4997" s="48"/>
      <c r="L4997" s="457" t="str">
        <f t="shared" si="154"/>
        <v/>
      </c>
      <c r="M4997" s="245" cm="1">
        <f t="array" ref="M4997">SUMPRODUCT(--(N4997:Q4997&lt;&gt;"")) + IF(TRIM(R4997)="",0,LEN(R4997)-LEN(SUBSTITUTE(R4997,",",""))+1)</f>
        <v>0</v>
      </c>
      <c r="N4997" s="242" t="str">
        <f>IF(AND(I4997&lt;&gt;0,I4997&lt;&gt;""),IF(TRIM(SUBSTITUTE(B4997,CHAR(160),""))="","",IF(ISNUMBER(MATCH(TRIM(SUBSTITUTE(B4997,CHAR(160),"")),'Look Up Values'!$B$2:$B$500,0)),"","Origin error")),"")</f>
        <v/>
      </c>
      <c r="O4997" s="242" t="str">
        <f>IF(AND(I4997&lt;&gt;0,I4997&lt;&gt;""),IF(C4997="","",IF(AND(ISNUMBER(--LEFT(C4997,FIND(" ",C4997&amp;" ")-1)),OR(LEN(LEFT(C4997,FIND(" ",C4997&amp;" ")-1))=6,LEN(LEFT(C4997,FIND(" ",C4997&amp;" ")-1))=7),OR(ISNUMBER(MATCH(LEFT(C4997,FIND(" ",C4997&amp;" ")-1),'Look Up Values'!$G$2:$G$1000,0)),ISNUMBER(MATCH(LEFT(C4997,FIND(" ",C4997&amp;" ")-1),'Look Up Values'!$AE$2:$AE$2000,0)))),"","EWC error")),"")</f>
        <v/>
      </c>
      <c r="P4997" s="242" t="str" cm="1">
        <f t="array" ref="P4997">IF(AND(I4997&lt;&gt;0,I4997&lt;&gt;""),IF(D4997="","",IF(ISNUMBER(MATCH(SUBSTITUTE(D4997," ",""),SUBSTITUTE('Look Up Values'!$S$2:$S$120," ",""),0)),"","D&amp;R error")),"")</f>
        <v/>
      </c>
      <c r="Q4997" s="242" t="str" cm="1">
        <f t="array" ref="Q4997">IF(AND(I4997&lt;&gt;0,I4997&lt;&gt;""),IF(G4997="","",IF(ISNUMBER(MATCH(SUBSTITUTE(G4997," ",""),SUBSTITUTE('Look Up Values'!$I$2:$I$10," ",""),0)),"","State error")),"")</f>
        <v/>
      </c>
      <c r="R4997" s="260" t="str">
        <f t="shared" si="155"/>
        <v/>
      </c>
    </row>
    <row r="4998" spans="1:18" ht="15.75">
      <c r="A4998" s="250">
        <v>4991</v>
      </c>
      <c r="B4998" s="198"/>
      <c r="C4998" s="25"/>
      <c r="D4998" s="25"/>
      <c r="E4998" s="25"/>
      <c r="F4998" s="25"/>
      <c r="G4998" s="26"/>
      <c r="H4998" s="27"/>
      <c r="I4998" s="28"/>
      <c r="J4998" s="430"/>
      <c r="K4998" s="48"/>
      <c r="L4998" s="457" t="str">
        <f t="shared" si="154"/>
        <v/>
      </c>
      <c r="M4998" s="245" cm="1">
        <f t="array" ref="M4998">SUMPRODUCT(--(N4998:Q4998&lt;&gt;"")) + IF(TRIM(R4998)="",0,LEN(R4998)-LEN(SUBSTITUTE(R4998,",",""))+1)</f>
        <v>0</v>
      </c>
      <c r="N4998" s="242" t="str">
        <f>IF(AND(I4998&lt;&gt;0,I4998&lt;&gt;""),IF(TRIM(SUBSTITUTE(B4998,CHAR(160),""))="","",IF(ISNUMBER(MATCH(TRIM(SUBSTITUTE(B4998,CHAR(160),"")),'Look Up Values'!$B$2:$B$500,0)),"","Origin error")),"")</f>
        <v/>
      </c>
      <c r="O4998" s="242" t="str">
        <f>IF(AND(I4998&lt;&gt;0,I4998&lt;&gt;""),IF(C4998="","",IF(AND(ISNUMBER(--LEFT(C4998,FIND(" ",C4998&amp;" ")-1)),OR(LEN(LEFT(C4998,FIND(" ",C4998&amp;" ")-1))=6,LEN(LEFT(C4998,FIND(" ",C4998&amp;" ")-1))=7),OR(ISNUMBER(MATCH(LEFT(C4998,FIND(" ",C4998&amp;" ")-1),'Look Up Values'!$G$2:$G$1000,0)),ISNUMBER(MATCH(LEFT(C4998,FIND(" ",C4998&amp;" ")-1),'Look Up Values'!$AE$2:$AE$2000,0)))),"","EWC error")),"")</f>
        <v/>
      </c>
      <c r="P4998" s="242" t="str" cm="1">
        <f t="array" ref="P4998">IF(AND(I4998&lt;&gt;0,I4998&lt;&gt;""),IF(D4998="","",IF(ISNUMBER(MATCH(SUBSTITUTE(D4998," ",""),SUBSTITUTE('Look Up Values'!$S$2:$S$120," ",""),0)),"","D&amp;R error")),"")</f>
        <v/>
      </c>
      <c r="Q4998" s="242" t="str" cm="1">
        <f t="array" ref="Q4998">IF(AND(I4998&lt;&gt;0,I4998&lt;&gt;""),IF(G4998="","",IF(ISNUMBER(MATCH(SUBSTITUTE(G4998," ",""),SUBSTITUTE('Look Up Values'!$I$2:$I$10," ",""),0)),"","State error")),"")</f>
        <v/>
      </c>
      <c r="R4998" s="260" t="str">
        <f t="shared" si="155"/>
        <v/>
      </c>
    </row>
    <row r="4999" spans="1:18" ht="15.75">
      <c r="A4999" s="250">
        <v>4992</v>
      </c>
      <c r="B4999" s="198"/>
      <c r="C4999" s="25"/>
      <c r="D4999" s="25"/>
      <c r="E4999" s="25"/>
      <c r="F4999" s="25"/>
      <c r="G4999" s="26"/>
      <c r="H4999" s="27"/>
      <c r="I4999" s="28"/>
      <c r="J4999" s="430"/>
      <c r="K4999" s="48"/>
      <c r="L4999" s="457" t="str">
        <f t="shared" si="154"/>
        <v/>
      </c>
      <c r="M4999" s="245" cm="1">
        <f t="array" ref="M4999">SUMPRODUCT(--(N4999:Q4999&lt;&gt;"")) + IF(TRIM(R4999)="",0,LEN(R4999)-LEN(SUBSTITUTE(R4999,",",""))+1)</f>
        <v>0</v>
      </c>
      <c r="N4999" s="242" t="str">
        <f>IF(AND(I4999&lt;&gt;0,I4999&lt;&gt;""),IF(TRIM(SUBSTITUTE(B4999,CHAR(160),""))="","",IF(ISNUMBER(MATCH(TRIM(SUBSTITUTE(B4999,CHAR(160),"")),'Look Up Values'!$B$2:$B$500,0)),"","Origin error")),"")</f>
        <v/>
      </c>
      <c r="O4999" s="242" t="str">
        <f>IF(AND(I4999&lt;&gt;0,I4999&lt;&gt;""),IF(C4999="","",IF(AND(ISNUMBER(--LEFT(C4999,FIND(" ",C4999&amp;" ")-1)),OR(LEN(LEFT(C4999,FIND(" ",C4999&amp;" ")-1))=6,LEN(LEFT(C4999,FIND(" ",C4999&amp;" ")-1))=7),OR(ISNUMBER(MATCH(LEFT(C4999,FIND(" ",C4999&amp;" ")-1),'Look Up Values'!$G$2:$G$1000,0)),ISNUMBER(MATCH(LEFT(C4999,FIND(" ",C4999&amp;" ")-1),'Look Up Values'!$AE$2:$AE$2000,0)))),"","EWC error")),"")</f>
        <v/>
      </c>
      <c r="P4999" s="242" t="str" cm="1">
        <f t="array" ref="P4999">IF(AND(I4999&lt;&gt;0,I4999&lt;&gt;""),IF(D4999="","",IF(ISNUMBER(MATCH(SUBSTITUTE(D4999," ",""),SUBSTITUTE('Look Up Values'!$S$2:$S$120," ",""),0)),"","D&amp;R error")),"")</f>
        <v/>
      </c>
      <c r="Q4999" s="242" t="str" cm="1">
        <f t="array" ref="Q4999">IF(AND(I4999&lt;&gt;0,I4999&lt;&gt;""),IF(G4999="","",IF(ISNUMBER(MATCH(SUBSTITUTE(G4999," ",""),SUBSTITUTE('Look Up Values'!$I$2:$I$10," ",""),0)),"","State error")),"")</f>
        <v/>
      </c>
      <c r="R4999" s="260" t="str">
        <f t="shared" si="155"/>
        <v/>
      </c>
    </row>
    <row r="5000" spans="1:18" ht="15.75">
      <c r="A5000" s="250">
        <v>4993</v>
      </c>
      <c r="B5000" s="198"/>
      <c r="C5000" s="25"/>
      <c r="D5000" s="25"/>
      <c r="E5000" s="25"/>
      <c r="F5000" s="25"/>
      <c r="G5000" s="26"/>
      <c r="H5000" s="27"/>
      <c r="I5000" s="28"/>
      <c r="J5000" s="430"/>
      <c r="K5000" s="48"/>
      <c r="L5000" s="457" t="str">
        <f t="shared" ref="L5000:L5007" si="156">IF(IFERROR(--SUBSTITUTE(M5000,CHAR(160),""),0)&gt;0,A5000,"")</f>
        <v/>
      </c>
      <c r="M5000" s="245" cm="1">
        <f t="array" ref="M5000">SUMPRODUCT(--(N5000:Q5000&lt;&gt;"")) + IF(TRIM(R5000)="",0,LEN(R5000)-LEN(SUBSTITUTE(R5000,",",""))+1)</f>
        <v>0</v>
      </c>
      <c r="N5000" s="242" t="str">
        <f>IF(AND(I5000&lt;&gt;0,I5000&lt;&gt;""),IF(TRIM(SUBSTITUTE(B5000,CHAR(160),""))="","",IF(ISNUMBER(MATCH(TRIM(SUBSTITUTE(B5000,CHAR(160),"")),'Look Up Values'!$B$2:$B$500,0)),"","Origin error")),"")</f>
        <v/>
      </c>
      <c r="O5000" s="242" t="str">
        <f>IF(AND(I5000&lt;&gt;0,I5000&lt;&gt;""),IF(C5000="","",IF(AND(ISNUMBER(--LEFT(C5000,FIND(" ",C5000&amp;" ")-1)),OR(LEN(LEFT(C5000,FIND(" ",C5000&amp;" ")-1))=6,LEN(LEFT(C5000,FIND(" ",C5000&amp;" ")-1))=7),OR(ISNUMBER(MATCH(LEFT(C5000,FIND(" ",C5000&amp;" ")-1),'Look Up Values'!$G$2:$G$1000,0)),ISNUMBER(MATCH(LEFT(C5000,FIND(" ",C5000&amp;" ")-1),'Look Up Values'!$AE$2:$AE$2000,0)))),"","EWC error")),"")</f>
        <v/>
      </c>
      <c r="P5000" s="242" t="str" cm="1">
        <f t="array" ref="P5000">IF(AND(I5000&lt;&gt;0,I5000&lt;&gt;""),IF(D5000="","",IF(ISNUMBER(MATCH(SUBSTITUTE(D5000," ",""),SUBSTITUTE('Look Up Values'!$S$2:$S$120," ",""),0)),"","D&amp;R error")),"")</f>
        <v/>
      </c>
      <c r="Q5000" s="242" t="str" cm="1">
        <f t="array" ref="Q5000">IF(AND(I5000&lt;&gt;0,I5000&lt;&gt;""),IF(G5000="","",IF(ISNUMBER(MATCH(SUBSTITUTE(G5000," ",""),SUBSTITUTE('Look Up Values'!$I$2:$I$10," ",""),0)),"","State error")),"")</f>
        <v/>
      </c>
      <c r="R5000" s="260" t="str">
        <f t="shared" si="155"/>
        <v/>
      </c>
    </row>
    <row r="5001" spans="1:18" ht="15.75">
      <c r="A5001" s="250">
        <v>4994</v>
      </c>
      <c r="B5001" s="198"/>
      <c r="C5001" s="25"/>
      <c r="D5001" s="25"/>
      <c r="E5001" s="25"/>
      <c r="F5001" s="25"/>
      <c r="G5001" s="26"/>
      <c r="H5001" s="27"/>
      <c r="I5001" s="28"/>
      <c r="J5001" s="430"/>
      <c r="K5001" s="48"/>
      <c r="L5001" s="457" t="str">
        <f t="shared" si="156"/>
        <v/>
      </c>
      <c r="M5001" s="245" cm="1">
        <f t="array" ref="M5001">SUMPRODUCT(--(N5001:Q5001&lt;&gt;"")) + IF(TRIM(R5001)="",0,LEN(R5001)-LEN(SUBSTITUTE(R5001,",",""))+1)</f>
        <v>0</v>
      </c>
      <c r="N5001" s="242" t="str">
        <f>IF(AND(I5001&lt;&gt;0,I5001&lt;&gt;""),IF(TRIM(SUBSTITUTE(B5001,CHAR(160),""))="","",IF(ISNUMBER(MATCH(TRIM(SUBSTITUTE(B5001,CHAR(160),"")),'Look Up Values'!$B$2:$B$500,0)),"","Origin error")),"")</f>
        <v/>
      </c>
      <c r="O5001" s="242" t="str">
        <f>IF(AND(I5001&lt;&gt;0,I5001&lt;&gt;""),IF(C5001="","",IF(AND(ISNUMBER(--LEFT(C5001,FIND(" ",C5001&amp;" ")-1)),OR(LEN(LEFT(C5001,FIND(" ",C5001&amp;" ")-1))=6,LEN(LEFT(C5001,FIND(" ",C5001&amp;" ")-1))=7),OR(ISNUMBER(MATCH(LEFT(C5001,FIND(" ",C5001&amp;" ")-1),'Look Up Values'!$G$2:$G$1000,0)),ISNUMBER(MATCH(LEFT(C5001,FIND(" ",C5001&amp;" ")-1),'Look Up Values'!$AE$2:$AE$2000,0)))),"","EWC error")),"")</f>
        <v/>
      </c>
      <c r="P5001" s="242" t="str" cm="1">
        <f t="array" ref="P5001">IF(AND(I5001&lt;&gt;0,I5001&lt;&gt;""),IF(D5001="","",IF(ISNUMBER(MATCH(SUBSTITUTE(D5001," ",""),SUBSTITUTE('Look Up Values'!$S$2:$S$120," ",""),0)),"","D&amp;R error")),"")</f>
        <v/>
      </c>
      <c r="Q5001" s="242" t="str" cm="1">
        <f t="array" ref="Q5001">IF(AND(I5001&lt;&gt;0,I5001&lt;&gt;""),IF(G5001="","",IF(ISNUMBER(MATCH(SUBSTITUTE(G5001," ",""),SUBSTITUTE('Look Up Values'!$I$2:$I$10," ",""),0)),"","State error")),"")</f>
        <v/>
      </c>
      <c r="R5001" s="260" t="str">
        <f t="shared" ref="R5001:R5007" si="157">IF(OR(I5001="",I5001=0),"",IF(COUNTA(B5001,C5001,D5001,G5001,I5001)=0,"",IF(COUNTA(B5001,C5001,D5001,G5001,I5001)=5,"",LEFT(IF(TRIM(SUBSTITUTE(B5001,CHAR(160),""))="","Origin, ","")&amp;IF(TRIM(SUBSTITUTE(C5001,CHAR(160),""))="","EWC, ","")&amp;IF(TRIM(SUBSTITUTE(D5001,CHAR(160),""))="","D&amp;R, ","")&amp;IF(TRIM(SUBSTITUTE(G5001,CHAR(160),""))="","State, ",""),LEN(IF(TRIM(SUBSTITUTE(B5001,CHAR(160),""))="","Origin, ","")&amp;IF(TRIM(SUBSTITUTE(C5001,CHAR(160),""))="","EWC, ","")&amp;IF(TRIM(SUBSTITUTE(D5001,CHAR(160),""))="","D&amp;R, ","")&amp;IF(TRIM(SUBSTITUTE(G5001,CHAR(160),""))="","State, ",""))-2))))</f>
        <v/>
      </c>
    </row>
    <row r="5002" spans="1:18" ht="15.75">
      <c r="A5002" s="250">
        <v>4995</v>
      </c>
      <c r="B5002" s="198"/>
      <c r="C5002" s="25"/>
      <c r="D5002" s="25"/>
      <c r="E5002" s="25"/>
      <c r="F5002" s="25"/>
      <c r="G5002" s="26"/>
      <c r="H5002" s="27"/>
      <c r="I5002" s="28"/>
      <c r="J5002" s="430"/>
      <c r="K5002" s="48"/>
      <c r="L5002" s="457" t="str">
        <f t="shared" si="156"/>
        <v/>
      </c>
      <c r="M5002" s="245" cm="1">
        <f t="array" ref="M5002">SUMPRODUCT(--(N5002:Q5002&lt;&gt;"")) + IF(TRIM(R5002)="",0,LEN(R5002)-LEN(SUBSTITUTE(R5002,",",""))+1)</f>
        <v>0</v>
      </c>
      <c r="N5002" s="242" t="str">
        <f>IF(AND(I5002&lt;&gt;0,I5002&lt;&gt;""),IF(TRIM(SUBSTITUTE(B5002,CHAR(160),""))="","",IF(ISNUMBER(MATCH(TRIM(SUBSTITUTE(B5002,CHAR(160),"")),'Look Up Values'!$B$2:$B$500,0)),"","Origin error")),"")</f>
        <v/>
      </c>
      <c r="O5002" s="242" t="str">
        <f>IF(AND(I5002&lt;&gt;0,I5002&lt;&gt;""),IF(C5002="","",IF(AND(ISNUMBER(--LEFT(C5002,FIND(" ",C5002&amp;" ")-1)),OR(LEN(LEFT(C5002,FIND(" ",C5002&amp;" ")-1))=6,LEN(LEFT(C5002,FIND(" ",C5002&amp;" ")-1))=7),OR(ISNUMBER(MATCH(LEFT(C5002,FIND(" ",C5002&amp;" ")-1),'Look Up Values'!$G$2:$G$1000,0)),ISNUMBER(MATCH(LEFT(C5002,FIND(" ",C5002&amp;" ")-1),'Look Up Values'!$AE$2:$AE$2000,0)))),"","EWC error")),"")</f>
        <v/>
      </c>
      <c r="P5002" s="242" t="str" cm="1">
        <f t="array" ref="P5002">IF(AND(I5002&lt;&gt;0,I5002&lt;&gt;""),IF(D5002="","",IF(ISNUMBER(MATCH(SUBSTITUTE(D5002," ",""),SUBSTITUTE('Look Up Values'!$S$2:$S$120," ",""),0)),"","D&amp;R error")),"")</f>
        <v/>
      </c>
      <c r="Q5002" s="242" t="str" cm="1">
        <f t="array" ref="Q5002">IF(AND(I5002&lt;&gt;0,I5002&lt;&gt;""),IF(G5002="","",IF(ISNUMBER(MATCH(SUBSTITUTE(G5002," ",""),SUBSTITUTE('Look Up Values'!$I$2:$I$10," ",""),0)),"","State error")),"")</f>
        <v/>
      </c>
      <c r="R5002" s="260" t="str">
        <f t="shared" si="157"/>
        <v/>
      </c>
    </row>
    <row r="5003" spans="1:18" ht="15.75">
      <c r="A5003" s="250">
        <v>4996</v>
      </c>
      <c r="B5003" s="198"/>
      <c r="C5003" s="25"/>
      <c r="D5003" s="25"/>
      <c r="E5003" s="25"/>
      <c r="F5003" s="25"/>
      <c r="G5003" s="26"/>
      <c r="H5003" s="27"/>
      <c r="I5003" s="28"/>
      <c r="J5003" s="430"/>
      <c r="K5003" s="48"/>
      <c r="L5003" s="457" t="str">
        <f t="shared" si="156"/>
        <v/>
      </c>
      <c r="M5003" s="245" cm="1">
        <f t="array" ref="M5003">SUMPRODUCT(--(N5003:Q5003&lt;&gt;"")) + IF(TRIM(R5003)="",0,LEN(R5003)-LEN(SUBSTITUTE(R5003,",",""))+1)</f>
        <v>0</v>
      </c>
      <c r="N5003" s="242" t="str">
        <f>IF(AND(I5003&lt;&gt;0,I5003&lt;&gt;""),IF(TRIM(SUBSTITUTE(B5003,CHAR(160),""))="","",IF(ISNUMBER(MATCH(TRIM(SUBSTITUTE(B5003,CHAR(160),"")),'Look Up Values'!$B$2:$B$500,0)),"","Origin error")),"")</f>
        <v/>
      </c>
      <c r="O5003" s="242" t="str">
        <f>IF(AND(I5003&lt;&gt;0,I5003&lt;&gt;""),IF(C5003="","",IF(AND(ISNUMBER(--LEFT(C5003,FIND(" ",C5003&amp;" ")-1)),OR(LEN(LEFT(C5003,FIND(" ",C5003&amp;" ")-1))=6,LEN(LEFT(C5003,FIND(" ",C5003&amp;" ")-1))=7),OR(ISNUMBER(MATCH(LEFT(C5003,FIND(" ",C5003&amp;" ")-1),'Look Up Values'!$G$2:$G$1000,0)),ISNUMBER(MATCH(LEFT(C5003,FIND(" ",C5003&amp;" ")-1),'Look Up Values'!$AE$2:$AE$2000,0)))),"","EWC error")),"")</f>
        <v/>
      </c>
      <c r="P5003" s="242" t="str" cm="1">
        <f t="array" ref="P5003">IF(AND(I5003&lt;&gt;0,I5003&lt;&gt;""),IF(D5003="","",IF(ISNUMBER(MATCH(SUBSTITUTE(D5003," ",""),SUBSTITUTE('Look Up Values'!$S$2:$S$120," ",""),0)),"","D&amp;R error")),"")</f>
        <v/>
      </c>
      <c r="Q5003" s="242" t="str" cm="1">
        <f t="array" ref="Q5003">IF(AND(I5003&lt;&gt;0,I5003&lt;&gt;""),IF(G5003="","",IF(ISNUMBER(MATCH(SUBSTITUTE(G5003," ",""),SUBSTITUTE('Look Up Values'!$I$2:$I$10," ",""),0)),"","State error")),"")</f>
        <v/>
      </c>
      <c r="R5003" s="260" t="str">
        <f t="shared" si="157"/>
        <v/>
      </c>
    </row>
    <row r="5004" spans="1:18" ht="15.75">
      <c r="A5004" s="250">
        <v>4997</v>
      </c>
      <c r="B5004" s="198"/>
      <c r="C5004" s="25"/>
      <c r="D5004" s="25"/>
      <c r="E5004" s="25"/>
      <c r="F5004" s="25"/>
      <c r="G5004" s="26"/>
      <c r="H5004" s="27"/>
      <c r="I5004" s="28"/>
      <c r="J5004" s="430"/>
      <c r="K5004" s="48"/>
      <c r="L5004" s="457" t="str">
        <f t="shared" si="156"/>
        <v/>
      </c>
      <c r="M5004" s="245" cm="1">
        <f t="array" ref="M5004">SUMPRODUCT(--(N5004:Q5004&lt;&gt;"")) + IF(TRIM(R5004)="",0,LEN(R5004)-LEN(SUBSTITUTE(R5004,",",""))+1)</f>
        <v>0</v>
      </c>
      <c r="N5004" s="242" t="str">
        <f>IF(AND(I5004&lt;&gt;0,I5004&lt;&gt;""),IF(TRIM(SUBSTITUTE(B5004,CHAR(160),""))="","",IF(ISNUMBER(MATCH(TRIM(SUBSTITUTE(B5004,CHAR(160),"")),'Look Up Values'!$B$2:$B$500,0)),"","Origin error")),"")</f>
        <v/>
      </c>
      <c r="O5004" s="242" t="str">
        <f>IF(AND(I5004&lt;&gt;0,I5004&lt;&gt;""),IF(C5004="","",IF(AND(ISNUMBER(--LEFT(C5004,FIND(" ",C5004&amp;" ")-1)),OR(LEN(LEFT(C5004,FIND(" ",C5004&amp;" ")-1))=6,LEN(LEFT(C5004,FIND(" ",C5004&amp;" ")-1))=7),OR(ISNUMBER(MATCH(LEFT(C5004,FIND(" ",C5004&amp;" ")-1),'Look Up Values'!$G$2:$G$1000,0)),ISNUMBER(MATCH(LEFT(C5004,FIND(" ",C5004&amp;" ")-1),'Look Up Values'!$AE$2:$AE$2000,0)))),"","EWC error")),"")</f>
        <v/>
      </c>
      <c r="P5004" s="242" t="str" cm="1">
        <f t="array" ref="P5004">IF(AND(I5004&lt;&gt;0,I5004&lt;&gt;""),IF(D5004="","",IF(ISNUMBER(MATCH(SUBSTITUTE(D5004," ",""),SUBSTITUTE('Look Up Values'!$S$2:$S$120," ",""),0)),"","D&amp;R error")),"")</f>
        <v/>
      </c>
      <c r="Q5004" s="242" t="str" cm="1">
        <f t="array" ref="Q5004">IF(AND(I5004&lt;&gt;0,I5004&lt;&gt;""),IF(G5004="","",IF(ISNUMBER(MATCH(SUBSTITUTE(G5004," ",""),SUBSTITUTE('Look Up Values'!$I$2:$I$10," ",""),0)),"","State error")),"")</f>
        <v/>
      </c>
      <c r="R5004" s="260" t="str">
        <f t="shared" si="157"/>
        <v/>
      </c>
    </row>
    <row r="5005" spans="1:18" ht="15.75">
      <c r="A5005" s="250">
        <v>4998</v>
      </c>
      <c r="B5005" s="198"/>
      <c r="C5005" s="25"/>
      <c r="D5005" s="25"/>
      <c r="E5005" s="25"/>
      <c r="F5005" s="25"/>
      <c r="G5005" s="26"/>
      <c r="H5005" s="27"/>
      <c r="I5005" s="28"/>
      <c r="J5005" s="430"/>
      <c r="K5005" s="48"/>
      <c r="L5005" s="457" t="str">
        <f t="shared" si="156"/>
        <v/>
      </c>
      <c r="M5005" s="245" cm="1">
        <f t="array" ref="M5005">SUMPRODUCT(--(N5005:Q5005&lt;&gt;"")) + IF(TRIM(R5005)="",0,LEN(R5005)-LEN(SUBSTITUTE(R5005,",",""))+1)</f>
        <v>0</v>
      </c>
      <c r="N5005" s="242" t="str">
        <f>IF(AND(I5005&lt;&gt;0,I5005&lt;&gt;""),IF(TRIM(SUBSTITUTE(B5005,CHAR(160),""))="","",IF(ISNUMBER(MATCH(TRIM(SUBSTITUTE(B5005,CHAR(160),"")),'Look Up Values'!$B$2:$B$500,0)),"","Origin error")),"")</f>
        <v/>
      </c>
      <c r="O5005" s="242" t="str">
        <f>IF(AND(I5005&lt;&gt;0,I5005&lt;&gt;""),IF(C5005="","",IF(AND(ISNUMBER(--LEFT(C5005,FIND(" ",C5005&amp;" ")-1)),OR(LEN(LEFT(C5005,FIND(" ",C5005&amp;" ")-1))=6,LEN(LEFT(C5005,FIND(" ",C5005&amp;" ")-1))=7),OR(ISNUMBER(MATCH(LEFT(C5005,FIND(" ",C5005&amp;" ")-1),'Look Up Values'!$G$2:$G$1000,0)),ISNUMBER(MATCH(LEFT(C5005,FIND(" ",C5005&amp;" ")-1),'Look Up Values'!$AE$2:$AE$2000,0)))),"","EWC error")),"")</f>
        <v/>
      </c>
      <c r="P5005" s="242" t="str" cm="1">
        <f t="array" ref="P5005">IF(AND(I5005&lt;&gt;0,I5005&lt;&gt;""),IF(D5005="","",IF(ISNUMBER(MATCH(SUBSTITUTE(D5005," ",""),SUBSTITUTE('Look Up Values'!$S$2:$S$120," ",""),0)),"","D&amp;R error")),"")</f>
        <v/>
      </c>
      <c r="Q5005" s="242" t="str" cm="1">
        <f t="array" ref="Q5005">IF(AND(I5005&lt;&gt;0,I5005&lt;&gt;""),IF(G5005="","",IF(ISNUMBER(MATCH(SUBSTITUTE(G5005," ",""),SUBSTITUTE('Look Up Values'!$I$2:$I$10," ",""),0)),"","State error")),"")</f>
        <v/>
      </c>
      <c r="R5005" s="260" t="str">
        <f t="shared" si="157"/>
        <v/>
      </c>
    </row>
    <row r="5006" spans="1:18" ht="15.75">
      <c r="A5006" s="250">
        <v>4999</v>
      </c>
      <c r="B5006" s="198"/>
      <c r="C5006" s="25"/>
      <c r="D5006" s="25"/>
      <c r="E5006" s="25"/>
      <c r="F5006" s="25"/>
      <c r="G5006" s="26"/>
      <c r="H5006" s="27"/>
      <c r="I5006" s="28"/>
      <c r="J5006" s="430"/>
      <c r="K5006" s="48"/>
      <c r="L5006" s="457" t="str">
        <f t="shared" si="156"/>
        <v/>
      </c>
      <c r="M5006" s="245" cm="1">
        <f t="array" ref="M5006">SUMPRODUCT(--(N5006:Q5006&lt;&gt;"")) + IF(TRIM(R5006)="",0,LEN(R5006)-LEN(SUBSTITUTE(R5006,",",""))+1)</f>
        <v>0</v>
      </c>
      <c r="N5006" s="242" t="str">
        <f>IF(AND(I5006&lt;&gt;0,I5006&lt;&gt;""),IF(TRIM(SUBSTITUTE(B5006,CHAR(160),""))="","",IF(ISNUMBER(MATCH(TRIM(SUBSTITUTE(B5006,CHAR(160),"")),'Look Up Values'!$B$2:$B$500,0)),"","Origin error")),"")</f>
        <v/>
      </c>
      <c r="O5006" s="242" t="str">
        <f>IF(AND(I5006&lt;&gt;0,I5006&lt;&gt;""),IF(C5006="","",IF(AND(ISNUMBER(--LEFT(C5006,FIND(" ",C5006&amp;" ")-1)),OR(LEN(LEFT(C5006,FIND(" ",C5006&amp;" ")-1))=6,LEN(LEFT(C5006,FIND(" ",C5006&amp;" ")-1))=7),OR(ISNUMBER(MATCH(LEFT(C5006,FIND(" ",C5006&amp;" ")-1),'Look Up Values'!$G$2:$G$1000,0)),ISNUMBER(MATCH(LEFT(C5006,FIND(" ",C5006&amp;" ")-1),'Look Up Values'!$AE$2:$AE$2000,0)))),"","EWC error")),"")</f>
        <v/>
      </c>
      <c r="P5006" s="242" t="str" cm="1">
        <f t="array" ref="P5006">IF(AND(I5006&lt;&gt;0,I5006&lt;&gt;""),IF(D5006="","",IF(ISNUMBER(MATCH(SUBSTITUTE(D5006," ",""),SUBSTITUTE('Look Up Values'!$S$2:$S$120," ",""),0)),"","D&amp;R error")),"")</f>
        <v/>
      </c>
      <c r="Q5006" s="242" t="str" cm="1">
        <f t="array" ref="Q5006">IF(AND(I5006&lt;&gt;0,I5006&lt;&gt;""),IF(G5006="","",IF(ISNUMBER(MATCH(SUBSTITUTE(G5006," ",""),SUBSTITUTE('Look Up Values'!$I$2:$I$10," ",""),0)),"","State error")),"")</f>
        <v/>
      </c>
      <c r="R5006" s="260" t="str">
        <f t="shared" si="157"/>
        <v/>
      </c>
    </row>
    <row r="5007" spans="1:18" ht="15.75">
      <c r="A5007" s="251">
        <v>5000</v>
      </c>
      <c r="B5007" s="199"/>
      <c r="C5007" s="200"/>
      <c r="D5007" s="200"/>
      <c r="E5007" s="200"/>
      <c r="F5007" s="200"/>
      <c r="G5007" s="201"/>
      <c r="H5007" s="202"/>
      <c r="I5007" s="203"/>
      <c r="J5007" s="431"/>
      <c r="K5007" s="48"/>
      <c r="L5007" s="458" t="str">
        <f t="shared" si="156"/>
        <v/>
      </c>
      <c r="M5007" s="246" cm="1">
        <f t="array" ref="M5007">SUMPRODUCT(--(N5007:Q5007&lt;&gt;"")) + IF(TRIM(R5007)="",0,LEN(R5007)-LEN(SUBSTITUTE(R5007,",",""))+1)</f>
        <v>0</v>
      </c>
      <c r="N5007" s="247" t="str">
        <f>IF(AND(I5007&lt;&gt;0,I5007&lt;&gt;""),IF(TRIM(SUBSTITUTE(B5007,CHAR(160),""))="","",IF(ISNUMBER(MATCH(TRIM(SUBSTITUTE(B5007,CHAR(160),"")),'Look Up Values'!$B$2:$B$500,0)),"","Origin error")),"")</f>
        <v/>
      </c>
      <c r="O5007" s="247" t="str">
        <f>IF(AND(I5007&lt;&gt;0,I5007&lt;&gt;""),IF(C5007="","",IF(AND(ISNUMBER(--LEFT(C5007,FIND(" ",C5007&amp;" ")-1)),OR(LEN(LEFT(C5007,FIND(" ",C5007&amp;" ")-1))=6,LEN(LEFT(C5007,FIND(" ",C5007&amp;" ")-1))=7),OR(ISNUMBER(MATCH(LEFT(C5007,FIND(" ",C5007&amp;" ")-1),'Look Up Values'!$G$2:$G$1000,0)),ISNUMBER(MATCH(LEFT(C5007,FIND(" ",C5007&amp;" ")-1),'Look Up Values'!$AE$2:$AE$2000,0)))),"","EWC error")),"")</f>
        <v/>
      </c>
      <c r="P5007" s="247" t="str" cm="1">
        <f t="array" ref="P5007">IF(AND(I5007&lt;&gt;0,I5007&lt;&gt;""),IF(D5007="","",IF(ISNUMBER(MATCH(SUBSTITUTE(D5007," ",""),SUBSTITUTE('Look Up Values'!$S$2:$S$120," ",""),0)),"","D&amp;R error")),"")</f>
        <v/>
      </c>
      <c r="Q5007" s="247" t="str" cm="1">
        <f t="array" ref="Q5007">IF(AND(I5007&lt;&gt;0,I5007&lt;&gt;""),IF(G5007="","",IF(ISNUMBER(MATCH(SUBSTITUTE(G5007," ",""),SUBSTITUTE('Look Up Values'!$I$2:$I$10," ",""),0)),"","State error")),"")</f>
        <v/>
      </c>
      <c r="R5007" s="261" t="str">
        <f t="shared" si="157"/>
        <v/>
      </c>
    </row>
    <row r="5008" spans="1:18" ht="9.75" customHeight="1">
      <c r="B5008" s="29"/>
      <c r="C5008" s="35"/>
      <c r="D5008" s="29"/>
      <c r="E5008" s="29"/>
      <c r="F5008" s="30"/>
      <c r="G5008" s="30"/>
      <c r="H5008" s="30"/>
      <c r="I5008" s="30"/>
      <c r="J5008" s="15"/>
    </row>
    <row r="5009" spans="2:10" ht="9.75" customHeight="1">
      <c r="B5009" s="29"/>
      <c r="C5009" s="35"/>
      <c r="D5009" s="29"/>
      <c r="E5009" s="29"/>
      <c r="F5009" s="30"/>
      <c r="G5009" s="30"/>
      <c r="H5009" s="30"/>
      <c r="I5009" s="30"/>
      <c r="J5009" s="15"/>
    </row>
  </sheetData>
  <sheetProtection algorithmName="SHA-512" hashValue="/fZUfLgVWTBrnrUgDeyJ20HycK5cXoASBBNJADJX+7s7Cf/MObmhxE3jY6nQ+54DrwQtSev/Vlr4BW3U3SM9Og==" saltValue="K0Ky9wmdu//iSPNkKBdx3w==" spinCount="100000" sheet="1" objects="1" scenarios="1"/>
  <dataConsolidate/>
  <mergeCells count="12">
    <mergeCell ref="B5:J5"/>
    <mergeCell ref="H4:I4"/>
    <mergeCell ref="B4:G4"/>
    <mergeCell ref="B2:J2"/>
    <mergeCell ref="B3:I3"/>
    <mergeCell ref="M3:N3"/>
    <mergeCell ref="M2:R2"/>
    <mergeCell ref="P3:Q3"/>
    <mergeCell ref="L3:L5"/>
    <mergeCell ref="M4:N4"/>
    <mergeCell ref="O4:R5"/>
    <mergeCell ref="M5:N5"/>
  </mergeCells>
  <phoneticPr fontId="8" type="noConversion"/>
  <conditionalFormatting sqref="A8:A5007">
    <cfRule type="expression" dxfId="53" priority="13">
      <formula>$M8&gt;0</formula>
    </cfRule>
  </conditionalFormatting>
  <conditionalFormatting sqref="L6">
    <cfRule type="expression" dxfId="52" priority="3">
      <formula>$O3&gt;0</formula>
    </cfRule>
  </conditionalFormatting>
  <conditionalFormatting sqref="L8:L5007">
    <cfRule type="notContainsBlanks" dxfId="51" priority="4">
      <formula>LEN(TRIM(L8))&gt;0</formula>
    </cfRule>
  </conditionalFormatting>
  <conditionalFormatting sqref="M8:M5007">
    <cfRule type="cellIs" dxfId="50" priority="7" operator="equal">
      <formula>0</formula>
    </cfRule>
  </conditionalFormatting>
  <conditionalFormatting sqref="N8:R5007">
    <cfRule type="containsText" dxfId="49" priority="6" operator="containsText" text="Clear space">
      <formula>NOT(ISERROR(SEARCH("Clear space",N8)))</formula>
    </cfRule>
  </conditionalFormatting>
  <conditionalFormatting sqref="O3">
    <cfRule type="cellIs" dxfId="48" priority="1" operator="equal">
      <formula>0</formula>
    </cfRule>
  </conditionalFormatting>
  <conditionalFormatting sqref="O4">
    <cfRule type="cellIs" dxfId="47" priority="2" operator="equal">
      <formula>0</formula>
    </cfRule>
  </conditionalFormatting>
  <dataValidations xWindow="569" yWindow="697" count="22">
    <dataValidation allowBlank="1" showInputMessage="1" showErrorMessage="1" promptTitle="Your Waste's Origin:" prompt="Use the smallest area you can find:_x000a_1)  Local Authority District_x000a_2)  County_x000a_3)   Region _x000a__x000a_See Origin_Destination worksheet for list" sqref="B6" xr:uid="{3B8525DA-CAE5-412D-B79F-375BFC4BF361}"/>
    <dataValidation allowBlank="1" showInputMessage="1" showErrorMessage="1" promptTitle="European Waste Catelogue Codes:" prompt="_x000a_1)  Use EWC codes from Schedule 2 of your permit only._x000a_2)  Entries must match the dropdown list._x000a_3)  Enter 6 (Six) digit code OR Enter code &amp; description as shown on the list_x000a_4)  Codes must NOT have spaces or asterisks *." sqref="C6" xr:uid="{2E40F2E7-F921-4B66-BBFD-91CC981C83E8}"/>
    <dataValidation allowBlank="1" showInputMessage="1" showErrorMessage="1" promptTitle="Disposal &amp; Recovery Codes:" prompt="_x000a_1)  Use codes from Schedule 1 of your permit only._x000a_2)  D&amp;R Codes NOT on the list are NOT VALID._x000a_3)  Enter code exactly as shown on list._x000a_4)  Do not enter descriptions." sqref="D6" xr:uid="{3D61EBA5-1321-4AC5-8A13-7256CB515D79}"/>
    <dataValidation allowBlank="1" showInputMessage="1" showErrorMessage="1" promptTitle="Is your waste Municiple Waste?" prompt="_x000a_Is your waste from Domestic Source? _x000a__x000a_This includes:_x000a__x000a_1. Council Household Collections_x000a_2. Public Deliveries" sqref="E6" xr:uid="{996F58F7-0FA1-4D84-BC95-1FBC8559265C}"/>
    <dataValidation allowBlank="1" showInputMessage="1" showErrorMessage="1" promptTitle="Is your waste Biodegradable?" prompt="_x000a_This includes:_x000a__x000a_1. Food waste_x000a_2. Paper &amp; Cardboard_x000a_3. Natural Textiles_x000a_4. Animal Waste_x000a_5. Biodegradable Packaging_x000a_6. Green / Garden" sqref="F6" xr:uid="{8B748FE0-C768-4300-A09E-1D8A30336EBB}"/>
    <dataValidation allowBlank="1" showInputMessage="1" showErrorMessage="1" promptTitle="Waste Physical Form:" prompt="_x000a_Select from the dropdown list only:_x000a__x000a_1. Liquid_x000a_2. Sludge_x000a_3. Solid_x000a_4. Powder_x000a_5. Gas_x000a__x000a_This is now a mandatory entry" sqref="G6" xr:uid="{29AABE5C-E539-45C1-895E-589C69DC6C11}"/>
    <dataValidation allowBlank="1" showInputMessage="1" showErrorMessage="1" prompt="Is your waste from another permitted facility?_x000a__x000a_Select from the list:_x000a__x000a_1. No - Select No Facility_x000a_2. Yes - Select from the list_x000a_3. Unknown - Select Unknown " sqref="H6" xr:uid="{EE9F0CC0-4474-4F28-B957-6CF98DF37FDD}"/>
    <dataValidation allowBlank="1" showInputMessage="1" showErrorMessage="1" promptTitle="Waste Tonnage " prompt="_x000a_1)  Enter waste values in tonnes only. _x000a_2)  Use a dot to show decimal points._x000a_3)  Only values greater than 0 (zero) will activate validation._x000a__x000a_When using this form as a template for your next submission, enter 0 (zero) or leave blank._x000a_" sqref="I6" xr:uid="{B826494E-5C76-4548-B692-338DB1CDC418}"/>
    <dataValidation allowBlank="1" showInputMessage="1" showErrorMessage="1" promptTitle="MSW = Municipal Solid Waste" prompt="_x000a_1. Only required for MSW to Landfill_x000a__x000a_2. Leave blank if not MSW to landfill" sqref="J6" xr:uid="{BBAD346E-6400-4386-A8C6-A5192F672AFB}"/>
    <dataValidation type="list" allowBlank="1" showInputMessage="1" showErrorMessage="1" errorTitle="Invalid origin entered" error="Please enter the local authority district/borough if known, otherwise enter the county or planning region" sqref="B7" xr:uid="{C0B40352-82EB-4CA9-B6F0-62DC7C0AF33C}">
      <formula1>LA_PickList2</formula1>
    </dataValidation>
    <dataValidation type="list" allowBlank="1" showInputMessage="1" showErrorMessage="1" errorTitle="EWC Code" error="Please state a valid code. The format should match the list selection" sqref="C7" xr:uid="{7A26BFA8-23D0-4E83-8DAD-4003972920CF}">
      <formula1>EWC_Desc</formula1>
    </dataValidation>
    <dataValidation type="list" allowBlank="1" showInputMessage="1" showErrorMessage="1" errorTitle="EWC Code Error" error="You must state a valid D or R code from the drop down. Check the format." sqref="D7" xr:uid="{B43E614A-556F-4F99-92D9-919BD9103F13}">
      <formula1>DandR</formula1>
    </dataValidation>
    <dataValidation type="list" allowBlank="1" showInputMessage="1" showErrorMessage="1" errorTitle="Municiple (Household) waste" error="Please select Yes or No" sqref="E7" xr:uid="{3899D840-6D6C-4B11-A837-2EE2DC510A3D}">
      <formula1>yESnO</formula1>
    </dataValidation>
    <dataValidation type="list" allowBlank="1" showInputMessage="1" showErrorMessage="1" errorTitle="Physical form" error="Please enter a value from the list" sqref="G7" xr:uid="{6D81F9FD-8FED-446A-B4D5-533EFBA6DA77}">
      <formula1>State</formula1>
    </dataValidation>
    <dataValidation type="list" allowBlank="1" showInputMessage="1" showErrorMessage="1" errorTitle="From another Facility " error="You must enter an item from the list or leave blank" sqref="H7" xr:uid="{3F28B5BB-DEF0-461B-AA96-AC4AC7FC75B0}">
      <formula1>FromFac</formula1>
    </dataValidation>
    <dataValidation type="decimal" allowBlank="1" showInputMessage="1" showErrorMessage="1" errorTitle="Value Error" error="Please check the tonnage amount" sqref="I8:I5007" xr:uid="{FD8FBBCF-F2C3-4BDA-AC47-98262AD9838F}">
      <formula1>0</formula1>
      <formula2>1000000</formula2>
    </dataValidation>
    <dataValidation type="list" allowBlank="1" showInputMessage="1" showErrorMessage="1" sqref="J7:J5007" xr:uid="{9BCE10E2-63D4-4FB4-ADDE-17CC3CE7D9DD}">
      <formula1>PreTreat</formula1>
    </dataValidation>
    <dataValidation type="list" allowBlank="1" showInputMessage="1" showErrorMessage="1" errorTitle="Is the waste Bio-degradable?" error="Please state Yes or No" sqref="F7" xr:uid="{41BAC633-52CD-4226-9A25-EC2DF45EBC83}">
      <formula1>yESnO</formula1>
    </dataValidation>
    <dataValidation type="decimal" allowBlank="1" showInputMessage="1" showErrorMessage="1" errorTitle="Value Error" error="Please check the tonnage amount._x000a__x000a_Must be minimum of ZERO_x000a__x000a_Negative Tonnage is not accepted." sqref="I7" xr:uid="{D7B25089-F7BC-4E2F-9436-B91346236CDD}">
      <formula1>0</formula1>
      <formula2>1000000</formula2>
    </dataValidation>
    <dataValidation type="list" allowBlank="1" showInputMessage="1" showErrorMessage="1" errorTitle="State / Physical form invalid" error="Only options provided in the dropdown list are valid" sqref="G9:G5007" xr:uid="{09A51844-2FFF-45FA-84C4-B9451A8D89EF}">
      <formula1>State</formula1>
    </dataValidation>
    <dataValidation type="list" allowBlank="1" showInputMessage="1" showErrorMessage="1" errorTitle="Invalid entry" error="Only options provided in the dropdown list are valid._x000a__x000a_" sqref="H8:H5007" xr:uid="{598E7C68-CEEB-4798-89DE-3AEB6B1488D2}">
      <formula1>FromFac</formula1>
    </dataValidation>
    <dataValidation type="list" allowBlank="1" showInputMessage="1" showErrorMessage="1" errorTitle="Invalid entry" error="Only options provided in the dropdown list are valid" sqref="G8" xr:uid="{F5CE754C-EBF8-4728-9D51-30964492DD28}">
      <formula1>State</formula1>
    </dataValidation>
  </dataValidations>
  <printOptions headings="1" gridLines="1"/>
  <pageMargins left="0.19685039370078741" right="0.15748031496062992" top="0.27559055118110237" bottom="0.23622047244094491" header="0.23622047244094491" footer="0.15748031496062992"/>
  <pageSetup paperSize="9" scale="60" fitToWidth="0" fitToHeight="0" orientation="landscape" r:id="rId1"/>
  <headerFooter alignWithMargins="0"/>
  <rowBreaks count="1" manualBreakCount="1">
    <brk id="105" max="16" man="1"/>
  </rowBreaks>
  <drawing r:id="rId2"/>
  <extLst>
    <ext xmlns:x14="http://schemas.microsoft.com/office/spreadsheetml/2009/9/main" uri="{CCE6A557-97BC-4b89-ADB6-D9C93CAAB3DF}">
      <x14:dataValidations xmlns:xm="http://schemas.microsoft.com/office/excel/2006/main" xWindow="569" yWindow="697" count="5">
        <x14:dataValidation type="list" showInputMessage="1" showErrorMessage="1" errorTitle="Invalid origin entered" error="Only select an origin from the dropdown list._x000a__x000a_• Choose the local authority district/borough if known._x000a_• If not known, choose the county or planning region instead.”" xr:uid="{9C3E074D-AEE6-443A-9636-EF618DBE9BF4}">
          <x14:formula1>
            <xm:f>'Optional- Customise Your Lists'!$C$5:$C$421</xm:f>
          </x14:formula1>
          <xm:sqref>B8:B5007</xm:sqref>
        </x14:dataValidation>
        <x14:dataValidation type="list" showInputMessage="1" showErrorMessage="1" errorTitle="D&amp;R Code Invalid" error="Only select a D&amp;R code from the dropdown list._x000a__x000a_• Enter the code exactly as shown on the list (no descriptions or extra characters)" xr:uid="{FC08C0EC-C076-4282-9C3D-058C4E787089}">
          <x14:formula1>
            <xm:f>'Optional- Customise Your Lists'!$K$5:$K$115</xm:f>
          </x14:formula1>
          <xm:sqref>D8:D5007</xm:sqref>
        </x14:dataValidation>
        <x14:dataValidation type="list" allowBlank="1" showInputMessage="1" showErrorMessage="1" errorTitle="Invalid entry" error="Only ‘Yes’ or ‘No’ are accepted" xr:uid="{2D56F514-9A1B-4D5E-997F-5AAD6B7D585F}">
          <x14:formula1>
            <xm:f>'Look Up Values'!$M$2:$M$3</xm:f>
          </x14:formula1>
          <xm:sqref>E8:F5007</xm:sqref>
        </x14:dataValidation>
        <x14:dataValidation type="list" showInputMessage="1" showErrorMessage="1" errorTitle="Invalid EWC Code" error="Only select EWC code from the dropdown list._x000a__x000a_• If entering manually, use a 6‑digit EWC code with no spaces or extra characters._x000a_• Alternatively, choose the full code and description exactly as shown in the list._x000a_" xr:uid="{16756B60-5BC4-4AC8-A6DF-5C3BE29C82B2}">
          <x14:formula1>
            <xm:f>'Optional- Customise Your Lists'!$S$5:$S$1688</xm:f>
          </x14:formula1>
          <xm:sqref>C8</xm:sqref>
        </x14:dataValidation>
        <x14:dataValidation type="list" showInputMessage="1" showErrorMessage="1" errorTitle="Invalid EWC Code" error="Only select code from the dropdown list._x000a__x000a_• If entering manually, use a 6‑digit EWC code with no spaces or extra characters._x000a_• Alternatively, choose the full code and description exactly as shown in the list._x000a_" xr:uid="{92092A6F-1E3B-4CFB-B62B-CB282A30F212}">
          <x14:formula1>
            <xm:f>'Optional- Customise Your Lists'!$S$5:$S$1688</xm:f>
          </x14:formula1>
          <xm:sqref>C9:C5007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asteRemoved">
    <tabColor rgb="FFD0F0C0"/>
  </sheetPr>
  <dimension ref="A1:O5007"/>
  <sheetViews>
    <sheetView showGridLines="0" showRowColHeaders="0" topLeftCell="A2" zoomScale="80" zoomScaleNormal="80" workbookViewId="0">
      <pane ySplit="6" topLeftCell="A8" activePane="bottomLeft" state="frozen"/>
      <selection activeCell="A2" sqref="A2"/>
      <selection pane="bottomLeft" activeCell="B8" sqref="B8"/>
    </sheetView>
  </sheetViews>
  <sheetFormatPr defaultColWidth="9.140625" defaultRowHeight="15"/>
  <cols>
    <col min="1" max="1" width="8.5703125" style="47" customWidth="1"/>
    <col min="2" max="2" width="32.42578125" style="42" customWidth="1"/>
    <col min="3" max="3" width="76.42578125" style="43" customWidth="1"/>
    <col min="4" max="5" width="15.7109375" style="42" customWidth="1"/>
    <col min="6" max="6" width="20.5703125" style="42" customWidth="1"/>
    <col min="7" max="7" width="16.28515625" style="42" customWidth="1"/>
    <col min="8" max="8" width="5" style="41" customWidth="1"/>
    <col min="9" max="9" width="18.42578125" style="12" customWidth="1"/>
    <col min="10" max="10" width="11.5703125" style="20" customWidth="1"/>
    <col min="11" max="14" width="16.85546875" style="21" customWidth="1"/>
    <col min="15" max="15" width="28" style="21" customWidth="1"/>
    <col min="16" max="16384" width="9.140625" style="39"/>
  </cols>
  <sheetData>
    <row r="1" spans="1:15" ht="30.75" hidden="1" customHeight="1" thickBot="1">
      <c r="A1" s="135" t="s">
        <v>101</v>
      </c>
      <c r="B1" s="136" t="s">
        <v>137</v>
      </c>
      <c r="C1" s="137" t="s">
        <v>138</v>
      </c>
      <c r="D1" s="136" t="s">
        <v>105</v>
      </c>
      <c r="E1" s="136" t="s">
        <v>127</v>
      </c>
      <c r="F1" s="136" t="s">
        <v>104</v>
      </c>
      <c r="G1" s="138">
        <v>-999</v>
      </c>
      <c r="H1" s="39"/>
      <c r="J1" s="141"/>
      <c r="K1" s="142"/>
      <c r="L1" s="142"/>
      <c r="M1" s="142"/>
      <c r="N1" s="142"/>
      <c r="O1" s="142"/>
    </row>
    <row r="2" spans="1:15" ht="35.1" customHeight="1">
      <c r="A2" s="221"/>
      <c r="B2" s="747" t="s">
        <v>139</v>
      </c>
      <c r="C2" s="747"/>
      <c r="D2" s="747"/>
      <c r="E2" s="747"/>
      <c r="F2" s="747"/>
      <c r="G2" s="748"/>
      <c r="H2" s="40"/>
      <c r="I2" s="454" t="s">
        <v>111</v>
      </c>
      <c r="J2" s="756" t="s">
        <v>112</v>
      </c>
      <c r="K2" s="757"/>
      <c r="L2" s="757"/>
      <c r="M2" s="757"/>
      <c r="N2" s="757"/>
      <c r="O2" s="758"/>
    </row>
    <row r="3" spans="1:15" ht="39.75" customHeight="1" thickBot="1">
      <c r="A3" s="222"/>
      <c r="B3" s="749" t="s">
        <v>113</v>
      </c>
      <c r="C3" s="749"/>
      <c r="D3" s="749"/>
      <c r="E3" s="749"/>
      <c r="F3" s="749"/>
      <c r="G3" s="750"/>
      <c r="H3" s="40"/>
      <c r="I3" s="762" t="str" cm="1">
        <f t="array" ref="I3">_xlfn.TEXTJOIN(", ",TRUE,_xlfn._xlws.FILTER(I8:I5007,I8:I5007&lt;&gt;"",""))</f>
        <v/>
      </c>
      <c r="J3" s="760" t="s">
        <v>115</v>
      </c>
      <c r="K3" s="761"/>
      <c r="L3" s="459">
        <f>COUNTIF(J8:J5007,"&gt;0")</f>
        <v>0</v>
      </c>
      <c r="M3" s="721" t="s">
        <v>116</v>
      </c>
      <c r="N3" s="759"/>
      <c r="O3" s="460" cm="1">
        <f t="array" ref="O3">SUMPRODUCT(--(IFERROR(VALUE(F8:F5007),0)&gt;0))</f>
        <v>0</v>
      </c>
    </row>
    <row r="4" spans="1:15" ht="103.5" customHeight="1" thickBot="1">
      <c r="A4" s="222"/>
      <c r="B4" s="753" t="s">
        <v>140</v>
      </c>
      <c r="C4" s="754"/>
      <c r="D4" s="755"/>
      <c r="E4" s="770" t="s">
        <v>118</v>
      </c>
      <c r="F4" s="770"/>
      <c r="G4" s="240" t="s">
        <v>114</v>
      </c>
      <c r="H4" s="40"/>
      <c r="I4" s="762"/>
      <c r="J4" s="764" t="s">
        <v>119</v>
      </c>
      <c r="K4" s="765"/>
      <c r="L4" s="766" t="s">
        <v>120</v>
      </c>
      <c r="M4" s="729"/>
      <c r="N4" s="729"/>
      <c r="O4" s="730"/>
    </row>
    <row r="5" spans="1:15" ht="50.25" customHeight="1" thickBot="1">
      <c r="A5" s="222"/>
      <c r="B5" s="751" t="s">
        <v>121</v>
      </c>
      <c r="C5" s="751"/>
      <c r="D5" s="751"/>
      <c r="E5" s="751"/>
      <c r="F5" s="752"/>
      <c r="G5" s="427">
        <f>SUM(G8:G5000)</f>
        <v>0</v>
      </c>
      <c r="H5" s="40"/>
      <c r="I5" s="763"/>
      <c r="J5" s="734" t="str" cm="1">
        <f t="array" ref="J5">IFERROR(HYPERLINK("#i"&amp;INDEX(ROW($I$8:$I$5007),MATCH(TRUE,$I$8:$I$5007&lt;&gt;"",0)),INDEX($I$8:$I$5007,MATCH(TRUE,$I$8:$I$5007&lt;&gt;"",0))),"")</f>
        <v/>
      </c>
      <c r="K5" s="735"/>
      <c r="L5" s="767"/>
      <c r="M5" s="768"/>
      <c r="N5" s="768"/>
      <c r="O5" s="769"/>
    </row>
    <row r="6" spans="1:15" ht="69.95" customHeight="1">
      <c r="A6" s="248" t="s">
        <v>122</v>
      </c>
      <c r="B6" s="225" t="s">
        <v>137</v>
      </c>
      <c r="C6" s="204" t="s">
        <v>141</v>
      </c>
      <c r="D6" s="234" t="s">
        <v>142</v>
      </c>
      <c r="E6" s="235" t="s">
        <v>127</v>
      </c>
      <c r="F6" s="204" t="s">
        <v>124</v>
      </c>
      <c r="G6" s="236" t="s">
        <v>129</v>
      </c>
      <c r="H6" s="39"/>
      <c r="I6" s="455" t="str">
        <f>IF(IFERROR(L3,0)&gt;0,"Error Rows Present","No Error Rows")</f>
        <v>No Error Rows</v>
      </c>
      <c r="J6" s="237" t="s">
        <v>131</v>
      </c>
      <c r="K6" s="238" t="s">
        <v>143</v>
      </c>
      <c r="L6" s="238" t="s">
        <v>133</v>
      </c>
      <c r="M6" s="238" t="s">
        <v>135</v>
      </c>
      <c r="N6" s="238" t="s">
        <v>124</v>
      </c>
      <c r="O6" s="253" t="s">
        <v>144</v>
      </c>
    </row>
    <row r="7" spans="1:15" s="46" customFormat="1" ht="15.75" hidden="1" customHeight="1">
      <c r="A7" s="249">
        <v>0</v>
      </c>
      <c r="B7" s="139"/>
      <c r="C7" s="44"/>
      <c r="D7" s="139"/>
      <c r="E7" s="139"/>
      <c r="F7" s="45"/>
      <c r="G7" s="140">
        <v>0</v>
      </c>
      <c r="I7" s="456"/>
      <c r="J7" s="213"/>
      <c r="K7" s="254"/>
      <c r="L7" s="254"/>
      <c r="M7" s="254"/>
      <c r="N7" s="254"/>
      <c r="O7" s="255"/>
    </row>
    <row r="8" spans="1:15" ht="15.75" customHeight="1">
      <c r="A8" s="250">
        <v>1</v>
      </c>
      <c r="B8" s="205"/>
      <c r="C8" s="49"/>
      <c r="D8" s="206"/>
      <c r="E8" s="206"/>
      <c r="F8" s="206"/>
      <c r="G8" s="207"/>
      <c r="H8" s="8"/>
      <c r="I8" s="457" t="str">
        <f>IF(IFERROR(--SUBSTITUTE(J8,CHAR(160),""),0)&gt;0,A8,"")</f>
        <v/>
      </c>
      <c r="J8" s="241" cm="1">
        <f t="array" ref="J8">SUMPRODUCT(--(K8:N8&lt;&gt;"")) + IF(TRIM(O8)="",0,LEN(O8)-LEN(SUBSTITUTE(O8,",",""))+1)</f>
        <v>0</v>
      </c>
      <c r="K8" s="242" t="str">
        <f>IF(AND(G8&lt;&gt;0,G8&lt;&gt;""),IF(OR(B8="",ISNUMBER(MATCH(B8,'Look Up Values'!$B$2:$B$500,0))),"","Dest error"),"")</f>
        <v/>
      </c>
      <c r="L8" s="242" t="str">
        <f>IF(AND(G8&lt;&gt;0,G8&lt;&gt;""),IF(C8="","",IF(AND(ISNUMBER(--LEFT(C8,FIND(" ",C8&amp;" ")-1)),OR(LEN(LEFT(C8,FIND(" ",C8&amp;" ")-1))=6,LEN(LEFT(C8,FIND(" ",C8&amp;" ")-1))=7),OR(ISNUMBER(MATCH(LEFT(C8,FIND(" ",C8&amp;" ")-1),'Look Up Values'!$G$2:$G$1000,0)),ISNUMBER(MATCH(LEFT(C8,FIND(" ",C8&amp;" ")-1),'Look Up Values'!$AE$2:$AE$2000,0)))),"","EWC error")),"")</f>
        <v/>
      </c>
      <c r="M8" s="242" t="str" cm="1">
        <f t="array" ref="M8">IF(AND(G8&lt;&gt;0,G8&lt;&gt;""),IF(E8="","",IF(ISNUMBER(MATCH(SUBSTITUTE(E8," ",""),SUBSTITUTE('Look Up Values'!$I$2:$I$10," ",""),0)),"","State error")),"")</f>
        <v/>
      </c>
      <c r="N8" s="242" t="str" cm="1">
        <f t="array" ref="N8">IF(AND(G8&lt;&gt;0,G8&lt;&gt;""),IF(F8="","",IF(ISNUMBER(MATCH(SUBSTITUTE(F8," ",""),SUBSTITUTE('Look Up Values'!$W$2:$W$30," ",""),0)),"","D&amp;R error")),"")</f>
        <v/>
      </c>
      <c r="O8" s="256" t="str">
        <f>IF(OR(G8="",G8=0),"",IF((TRIM(SUBSTITUTE(B8,CHAR(160),""))&amp;TRIM(SUBSTITUTE(C8,CHAR(160),""))&amp;TRIM(SUBSTITUTE(F8,CHAR(160),""))&amp;TRIM(SUBSTITUTE(E8,CHAR(160),"")))&lt;&gt;"",IF((--(TRIM(SUBSTITUTE(B8,CHAR(160),""))&lt;&gt;"")+--(TRIM(SUBSTITUTE(C8,CHAR(160),""))&lt;&gt;"")+--(TRIM(SUBSTITUTE(F8,CHAR(160),""))&lt;&gt;"")+--(TRIM(SUBSTITUTE(E8,CHAR(160),""))&lt;&gt;""))=4,"",LEFT(IF(TRIM(SUBSTITUTE(B8,CHAR(160),""))="","Dest, ","")&amp;IF(TRIM(SUBSTITUTE(C8,CHAR(160),""))="","EWC, ","")&amp;IF(TRIM(SUBSTITUTE(F8,CHAR(160),""))="","D&amp;R, ","")&amp;IF(TRIM(SUBSTITUTE(E8,CHAR(160),""))="","State, ",""),LEN(IF(TRIM(SUBSTITUTE(B8,CHAR(160),""))="","Dest, ","")&amp;IF(TRIM(SUBSTITUTE(C8,CHAR(160),""))="","EWC, ","")&amp;IF(TRIM(SUBSTITUTE(F8,CHAR(160),""))="","D&amp;R, ","")&amp;IF(TRIM(SUBSTITUTE(E8,CHAR(160),""))="","State, ",""))-2)),LEFT(IF(TRIM(SUBSTITUTE(B8,CHAR(160),""))="","Dest, ","")&amp;IF(TRIM(SUBSTITUTE(C8,CHAR(160),""))="","EWC, ","")&amp;IF(TRIM(SUBSTITUTE(F8,CHAR(160),""))="","D&amp;R, ","")&amp;IF(TRIM(SUBSTITUTE(E8,CHAR(160),""))="","State, ",""),LEN(IF(TRIM(SUBSTITUTE(B8,CHAR(160),""))="","Dest, ","")&amp;IF(TRIM(SUBSTITUTE(C8,CHAR(160),""))="","EWC, ","")&amp;IF(TRIM(SUBSTITUTE(F8,CHAR(160),""))="","D&amp;R, ","")&amp;IF(TRIM(SUBSTITUTE(E8,CHAR(160),""))="","State, ",""))-2)))</f>
        <v/>
      </c>
    </row>
    <row r="9" spans="1:15" ht="15.75">
      <c r="A9" s="250">
        <v>2</v>
      </c>
      <c r="B9" s="208"/>
      <c r="C9" s="49"/>
      <c r="D9" s="50"/>
      <c r="E9" s="50"/>
      <c r="F9" s="50"/>
      <c r="G9" s="209"/>
      <c r="H9" s="8"/>
      <c r="I9" s="457" t="str">
        <f t="shared" ref="I9:I72" si="0">IF(IFERROR(--SUBSTITUTE(J9,CHAR(160),""),0)&gt;0,A9,"")</f>
        <v/>
      </c>
      <c r="J9" s="241" cm="1">
        <f t="array" ref="J9">SUMPRODUCT(--(K9:N9&lt;&gt;"")) + IF(TRIM(O9)="",0,LEN(O9)-LEN(SUBSTITUTE(O9,",",""))+1)</f>
        <v>0</v>
      </c>
      <c r="K9" s="242" t="str">
        <f>IF(AND(G9&lt;&gt;0,G9&lt;&gt;""),IF(B9="","",IF(ISNUMBER(MATCH(B9,'Look Up Values'!$B$2:$B$500,0)),"","Dest. error")),"")</f>
        <v/>
      </c>
      <c r="L9" s="242" t="str">
        <f>IF(AND(G9&lt;&gt;0,G9&lt;&gt;""),IF(C9="","",IF(AND(ISNUMBER(--LEFT(C9,FIND(" ",C9&amp;" ")-1)),OR(LEN(LEFT(C9,FIND(" ",C9&amp;" ")-1))=6,LEN(LEFT(C9,FIND(" ",C9&amp;" ")-1))=7),OR(ISNUMBER(MATCH(LEFT(C9,FIND(" ",C9&amp;" ")-1),'Look Up Values'!$G$2:$G$1000,0)),ISNUMBER(MATCH(LEFT(C9,FIND(" ",C9&amp;" ")-1),'Look Up Values'!$AE$2:$AE$2000,0)))),"","EWC error")),"")</f>
        <v/>
      </c>
      <c r="M9" s="242" t="str" cm="1">
        <f t="array" ref="M9">IF(AND(G9&lt;&gt;0,G9&lt;&gt;""),IF(E9="","",IF(ISNUMBER(MATCH(SUBSTITUTE(E9," ",""),SUBSTITUTE('Look Up Values'!$I$2:$I$10," ",""),0)),"","State error")),"")</f>
        <v/>
      </c>
      <c r="N9" s="242" t="str" cm="1">
        <f t="array" ref="N9">IF(AND(G9&lt;&gt;0,G9&lt;&gt;""),IF(F9="","",IF(ISNUMBER(MATCH(SUBSTITUTE(F9," ",""),SUBSTITUTE('Look Up Values'!$W$2:$W$30," ",""),0)),"","D&amp;R error")),"")</f>
        <v/>
      </c>
      <c r="O9" s="256" t="str">
        <f t="shared" ref="O9:O72" si="1">IF(OR(G9="",G9=0),"",IF((TRIM(SUBSTITUTE(B9,CHAR(160),""))&amp;TRIM(SUBSTITUTE(C9,CHAR(160),""))&amp;TRIM(SUBSTITUTE(F9,CHAR(160),""))&amp;TRIM(SUBSTITUTE(E9,CHAR(160),"")))&lt;&gt;"",IF((--(TRIM(SUBSTITUTE(B9,CHAR(160),""))&lt;&gt;"")+--(TRIM(SUBSTITUTE(C9,CHAR(160),""))&lt;&gt;"")+--(TRIM(SUBSTITUTE(F9,CHAR(160),""))&lt;&gt;"")+--(TRIM(SUBSTITUTE(E9,CHAR(160),""))&lt;&gt;""))=4,"",LEFT(IF(TRIM(SUBSTITUTE(B9,CHAR(160),""))="","Dest, ","")&amp;IF(TRIM(SUBSTITUTE(C9,CHAR(160),""))="","EWC, ","")&amp;IF(TRIM(SUBSTITUTE(F9,CHAR(160),""))="","D&amp;R, ","")&amp;IF(TRIM(SUBSTITUTE(E9,CHAR(160),""))="","State, ",""),LEN(IF(TRIM(SUBSTITUTE(B9,CHAR(160),""))="","Dest, ","")&amp;IF(TRIM(SUBSTITUTE(C9,CHAR(160),""))="","EWC, ","")&amp;IF(TRIM(SUBSTITUTE(F9,CHAR(160),""))="","D&amp;R, ","")&amp;IF(TRIM(SUBSTITUTE(E9,CHAR(160),""))="","State, ",""))-2)),LEFT(IF(TRIM(SUBSTITUTE(B9,CHAR(160),""))="","Dest, ","")&amp;IF(TRIM(SUBSTITUTE(C9,CHAR(160),""))="","EWC, ","")&amp;IF(TRIM(SUBSTITUTE(F9,CHAR(160),""))="","D&amp;R, ","")&amp;IF(TRIM(SUBSTITUTE(E9,CHAR(160),""))="","State, ",""),LEN(IF(TRIM(SUBSTITUTE(B9,CHAR(160),""))="","Dest, ","")&amp;IF(TRIM(SUBSTITUTE(C9,CHAR(160),""))="","EWC, ","")&amp;IF(TRIM(SUBSTITUTE(F9,CHAR(160),""))="","D&amp;R, ","")&amp;IF(TRIM(SUBSTITUTE(E9,CHAR(160),""))="","State, ",""))-2)))</f>
        <v/>
      </c>
    </row>
    <row r="10" spans="1:15" ht="15.75">
      <c r="A10" s="250">
        <v>3</v>
      </c>
      <c r="B10" s="208"/>
      <c r="C10" s="49"/>
      <c r="D10" s="50"/>
      <c r="E10" s="50"/>
      <c r="F10" s="50"/>
      <c r="G10" s="209"/>
      <c r="H10" s="8"/>
      <c r="I10" s="457" t="str">
        <f t="shared" si="0"/>
        <v/>
      </c>
      <c r="J10" s="241" cm="1">
        <f t="array" ref="J10">SUMPRODUCT(--(K10:N10&lt;&gt;"")) + IF(TRIM(O10)="",0,LEN(O10)-LEN(SUBSTITUTE(O10,",",""))+1)</f>
        <v>0</v>
      </c>
      <c r="K10" s="242" t="str">
        <f>IF(AND(G10&lt;&gt;0,G10&lt;&gt;""),IF(B10="","",IF(ISNUMBER(MATCH(B10,'Look Up Values'!$B$2:$B$500,0)),"","Dest. error")),"")</f>
        <v/>
      </c>
      <c r="L10" s="242" t="str">
        <f>IF(AND(G10&lt;&gt;0,G10&lt;&gt;""),IF(C10="","",IF(AND(ISNUMBER(--LEFT(C10,FIND(" ",C10&amp;" ")-1)),OR(LEN(LEFT(C10,FIND(" ",C10&amp;" ")-1))=6,LEN(LEFT(C10,FIND(" ",C10&amp;" ")-1))=7),OR(ISNUMBER(MATCH(LEFT(C10,FIND(" ",C10&amp;" ")-1),'Look Up Values'!$G$2:$G$1000,0)),ISNUMBER(MATCH(LEFT(C10,FIND(" ",C10&amp;" ")-1),'Look Up Values'!$AE$2:$AE$2000,0)))),"","EWC error")),"")</f>
        <v/>
      </c>
      <c r="M10" s="242" t="str" cm="1">
        <f t="array" ref="M10">IF(AND(G10&lt;&gt;0,G10&lt;&gt;""),IF(E10="","",IF(ISNUMBER(MATCH(SUBSTITUTE(E10," ",""),SUBSTITUTE('Look Up Values'!$I$2:$I$10," ",""),0)),"","State error")),"")</f>
        <v/>
      </c>
      <c r="N10" s="242" t="str" cm="1">
        <f t="array" ref="N10">IF(AND(G10&lt;&gt;0,G10&lt;&gt;""),IF(F10="","",IF(ISNUMBER(MATCH(SUBSTITUTE(F10," ",""),SUBSTITUTE('Look Up Values'!$W$2:$W$30," ",""),0)),"","D&amp;R error")),"")</f>
        <v/>
      </c>
      <c r="O10" s="256" t="str">
        <f t="shared" si="1"/>
        <v/>
      </c>
    </row>
    <row r="11" spans="1:15" ht="15.75">
      <c r="A11" s="250">
        <v>4</v>
      </c>
      <c r="B11" s="208"/>
      <c r="C11" s="49"/>
      <c r="D11" s="50"/>
      <c r="E11" s="50"/>
      <c r="F11" s="50"/>
      <c r="G11" s="209"/>
      <c r="H11" s="8"/>
      <c r="I11" s="457" t="str">
        <f t="shared" si="0"/>
        <v/>
      </c>
      <c r="J11" s="241" cm="1">
        <f t="array" ref="J11">SUMPRODUCT(--(K11:N11&lt;&gt;"")) + IF(TRIM(O11)="",0,LEN(O11)-LEN(SUBSTITUTE(O11,",",""))+1)</f>
        <v>0</v>
      </c>
      <c r="K11" s="242" t="str">
        <f>IF(AND(G11&lt;&gt;0,G11&lt;&gt;""),IF(B11="","",IF(ISNUMBER(MATCH(B11,'Look Up Values'!$B$2:$B$500,0)),"","Dest. error")),"")</f>
        <v/>
      </c>
      <c r="L11" s="242" t="str">
        <f>IF(AND(G11&lt;&gt;0,G11&lt;&gt;""),IF(C11="","",IF(AND(ISNUMBER(--LEFT(C11,FIND(" ",C11&amp;" ")-1)),OR(LEN(LEFT(C11,FIND(" ",C11&amp;" ")-1))=6,LEN(LEFT(C11,FIND(" ",C11&amp;" ")-1))=7),OR(ISNUMBER(MATCH(LEFT(C11,FIND(" ",C11&amp;" ")-1),'Look Up Values'!$G$2:$G$1000,0)),ISNUMBER(MATCH(LEFT(C11,FIND(" ",C11&amp;" ")-1),'Look Up Values'!$AE$2:$AE$2000,0)))),"","EWC error")),"")</f>
        <v/>
      </c>
      <c r="M11" s="242" t="str" cm="1">
        <f t="array" ref="M11">IF(AND(G11&lt;&gt;0,G11&lt;&gt;""),IF(E11="","",IF(ISNUMBER(MATCH(SUBSTITUTE(E11," ",""),SUBSTITUTE('Look Up Values'!$I$2:$I$10," ",""),0)),"","State error")),"")</f>
        <v/>
      </c>
      <c r="N11" s="242" t="str" cm="1">
        <f t="array" ref="N11">IF(AND(G11&lt;&gt;0,G11&lt;&gt;""),IF(F11="","",IF(ISNUMBER(MATCH(SUBSTITUTE(F11," ",""),SUBSTITUTE('Look Up Values'!$W$2:$W$30," ",""),0)),"","D&amp;R error")),"")</f>
        <v/>
      </c>
      <c r="O11" s="256" t="str">
        <f t="shared" si="1"/>
        <v/>
      </c>
    </row>
    <row r="12" spans="1:15" ht="15.75" customHeight="1">
      <c r="A12" s="250">
        <v>5</v>
      </c>
      <c r="B12" s="433"/>
      <c r="C12" s="49"/>
      <c r="D12" s="50"/>
      <c r="E12" s="50"/>
      <c r="F12" s="50"/>
      <c r="G12" s="209"/>
      <c r="H12" s="8"/>
      <c r="I12" s="457" t="str">
        <f t="shared" si="0"/>
        <v/>
      </c>
      <c r="J12" s="241" cm="1">
        <f t="array" ref="J12">SUMPRODUCT(--(K12:N12&lt;&gt;"")) + IF(TRIM(O12)="",0,LEN(O12)-LEN(SUBSTITUTE(O12,",",""))+1)</f>
        <v>0</v>
      </c>
      <c r="K12" s="242" t="str">
        <f>IF(AND(G12&lt;&gt;0,G12&lt;&gt;""),IF(B12="","",IF(ISNUMBER(MATCH(B12,'Look Up Values'!$B$2:$B$500,0)),"","Dest. error")),"")</f>
        <v/>
      </c>
      <c r="L12" s="242" t="str">
        <f>IF(AND(G12&lt;&gt;0,G12&lt;&gt;""),IF(C12="","",IF(AND(ISNUMBER(--LEFT(C12,FIND(" ",C12&amp;" ")-1)),OR(LEN(LEFT(C12,FIND(" ",C12&amp;" ")-1))=6,LEN(LEFT(C12,FIND(" ",C12&amp;" ")-1))=7),OR(ISNUMBER(MATCH(LEFT(C12,FIND(" ",C12&amp;" ")-1),'Look Up Values'!$G$2:$G$1000,0)),ISNUMBER(MATCH(LEFT(C12,FIND(" ",C12&amp;" ")-1),'Look Up Values'!$AE$2:$AE$2000,0)))),"","EWC error")),"")</f>
        <v/>
      </c>
      <c r="M12" s="242" t="str" cm="1">
        <f t="array" ref="M12">IF(AND(G12&lt;&gt;0,G12&lt;&gt;""),IF(E12="","",IF(ISNUMBER(MATCH(SUBSTITUTE(E12," ",""),SUBSTITUTE('Look Up Values'!$I$2:$I$10," ",""),0)),"","State error")),"")</f>
        <v/>
      </c>
      <c r="N12" s="242" t="str" cm="1">
        <f t="array" ref="N12">IF(AND(G12&lt;&gt;0,G12&lt;&gt;""),IF(F12="","",IF(ISNUMBER(MATCH(SUBSTITUTE(F12," ",""),SUBSTITUTE('Look Up Values'!$W$2:$W$30," ",""),0)),"","D&amp;R error")),"")</f>
        <v/>
      </c>
      <c r="O12" s="256" t="str">
        <f t="shared" si="1"/>
        <v/>
      </c>
    </row>
    <row r="13" spans="1:15" ht="15.75">
      <c r="A13" s="250">
        <v>6</v>
      </c>
      <c r="B13" s="208"/>
      <c r="C13" s="49"/>
      <c r="D13" s="50"/>
      <c r="E13" s="50"/>
      <c r="F13" s="50"/>
      <c r="G13" s="209"/>
      <c r="H13" s="8"/>
      <c r="I13" s="457" t="str">
        <f t="shared" si="0"/>
        <v/>
      </c>
      <c r="J13" s="241" cm="1">
        <f t="array" ref="J13">SUMPRODUCT(--(K13:N13&lt;&gt;"")) + IF(TRIM(O13)="",0,LEN(O13)-LEN(SUBSTITUTE(O13,",",""))+1)</f>
        <v>0</v>
      </c>
      <c r="K13" s="242" t="str">
        <f>IF(AND(G13&lt;&gt;0,G13&lt;&gt;""),IF(B13="","",IF(ISNUMBER(MATCH(B13,'Look Up Values'!$B$2:$B$500,0)),"","Dest. error")),"")</f>
        <v/>
      </c>
      <c r="L13" s="242" t="str">
        <f>IF(AND(G13&lt;&gt;0,G13&lt;&gt;""),IF(C13="","",IF(AND(ISNUMBER(--LEFT(C13,FIND(" ",C13&amp;" ")-1)),OR(LEN(LEFT(C13,FIND(" ",C13&amp;" ")-1))=6,LEN(LEFT(C13,FIND(" ",C13&amp;" ")-1))=7),OR(ISNUMBER(MATCH(LEFT(C13,FIND(" ",C13&amp;" ")-1),'Look Up Values'!$G$2:$G$1000,0)),ISNUMBER(MATCH(LEFT(C13,FIND(" ",C13&amp;" ")-1),'Look Up Values'!$AE$2:$AE$2000,0)))),"","EWC error")),"")</f>
        <v/>
      </c>
      <c r="M13" s="242" t="str" cm="1">
        <f t="array" ref="M13">IF(AND(G13&lt;&gt;0,G13&lt;&gt;""),IF(E13="","",IF(ISNUMBER(MATCH(SUBSTITUTE(E13," ",""),SUBSTITUTE('Look Up Values'!$I$2:$I$10," ",""),0)),"","State error")),"")</f>
        <v/>
      </c>
      <c r="N13" s="242" t="str" cm="1">
        <f t="array" ref="N13">IF(AND(G13&lt;&gt;0,G13&lt;&gt;""),IF(F13="","",IF(ISNUMBER(MATCH(SUBSTITUTE(F13," ",""),SUBSTITUTE('Look Up Values'!$W$2:$W$30," ",""),0)),"","D&amp;R error")),"")</f>
        <v/>
      </c>
      <c r="O13" s="256" t="str">
        <f t="shared" si="1"/>
        <v/>
      </c>
    </row>
    <row r="14" spans="1:15" ht="15.75">
      <c r="A14" s="250">
        <v>7</v>
      </c>
      <c r="B14" s="208"/>
      <c r="C14" s="49"/>
      <c r="D14" s="50"/>
      <c r="E14" s="50"/>
      <c r="F14" s="50"/>
      <c r="G14" s="209"/>
      <c r="H14" s="8"/>
      <c r="I14" s="457" t="str">
        <f t="shared" si="0"/>
        <v/>
      </c>
      <c r="J14" s="241" cm="1">
        <f t="array" ref="J14">SUMPRODUCT(--(K14:N14&lt;&gt;"")) + IF(TRIM(O14)="",0,LEN(O14)-LEN(SUBSTITUTE(O14,",",""))+1)</f>
        <v>0</v>
      </c>
      <c r="K14" s="242" t="str">
        <f>IF(AND(G14&lt;&gt;0,G14&lt;&gt;""),IF(B14="","",IF(ISNUMBER(MATCH(B14,'Look Up Values'!$B$2:$B$500,0)),"","Dest. error")),"")</f>
        <v/>
      </c>
      <c r="L14" s="242" t="str">
        <f>IF(AND(G14&lt;&gt;0,G14&lt;&gt;""),IF(C14="","",IF(AND(ISNUMBER(--LEFT(C14,FIND(" ",C14&amp;" ")-1)),OR(LEN(LEFT(C14,FIND(" ",C14&amp;" ")-1))=6,LEN(LEFT(C14,FIND(" ",C14&amp;" ")-1))=7),OR(ISNUMBER(MATCH(LEFT(C14,FIND(" ",C14&amp;" ")-1),'Look Up Values'!$G$2:$G$1000,0)),ISNUMBER(MATCH(LEFT(C14,FIND(" ",C14&amp;" ")-1),'Look Up Values'!$AE$2:$AE$2000,0)))),"","EWC error")),"")</f>
        <v/>
      </c>
      <c r="M14" s="242" t="str" cm="1">
        <f t="array" ref="M14">IF(AND(G14&lt;&gt;0,G14&lt;&gt;""),IF(E14="","",IF(ISNUMBER(MATCH(SUBSTITUTE(E14," ",""),SUBSTITUTE('Look Up Values'!$I$2:$I$10," ",""),0)),"","State error")),"")</f>
        <v/>
      </c>
      <c r="N14" s="242" t="str" cm="1">
        <f t="array" ref="N14">IF(AND(G14&lt;&gt;0,G14&lt;&gt;""),IF(F14="","",IF(ISNUMBER(MATCH(SUBSTITUTE(F14," ",""),SUBSTITUTE('Look Up Values'!$W$2:$W$30," ",""),0)),"","D&amp;R error")),"")</f>
        <v/>
      </c>
      <c r="O14" s="256" t="str">
        <f t="shared" si="1"/>
        <v/>
      </c>
    </row>
    <row r="15" spans="1:15" ht="15.75">
      <c r="A15" s="250">
        <v>8</v>
      </c>
      <c r="B15" s="208"/>
      <c r="C15" s="49"/>
      <c r="D15" s="50"/>
      <c r="E15" s="50"/>
      <c r="F15" s="50"/>
      <c r="G15" s="209"/>
      <c r="H15" s="8"/>
      <c r="I15" s="457" t="str">
        <f t="shared" si="0"/>
        <v/>
      </c>
      <c r="J15" s="241" cm="1">
        <f t="array" ref="J15">SUMPRODUCT(--(K15:N15&lt;&gt;"")) + IF(TRIM(O15)="",0,LEN(O15)-LEN(SUBSTITUTE(O15,",",""))+1)</f>
        <v>0</v>
      </c>
      <c r="K15" s="242" t="str">
        <f>IF(AND(G15&lt;&gt;0,G15&lt;&gt;""),IF(B15="","",IF(ISNUMBER(MATCH(B15,'Look Up Values'!$B$2:$B$500,0)),"","Dest. error")),"")</f>
        <v/>
      </c>
      <c r="L15" s="242" t="str">
        <f>IF(AND(G15&lt;&gt;0,G15&lt;&gt;""),IF(C15="","",IF(AND(ISNUMBER(--LEFT(C15,FIND(" ",C15&amp;" ")-1)),OR(LEN(LEFT(C15,FIND(" ",C15&amp;" ")-1))=6,LEN(LEFT(C15,FIND(" ",C15&amp;" ")-1))=7),OR(ISNUMBER(MATCH(LEFT(C15,FIND(" ",C15&amp;" ")-1),'Look Up Values'!$G$2:$G$1000,0)),ISNUMBER(MATCH(LEFT(C15,FIND(" ",C15&amp;" ")-1),'Look Up Values'!$AE$2:$AE$2000,0)))),"","EWC error")),"")</f>
        <v/>
      </c>
      <c r="M15" s="242" t="str" cm="1">
        <f t="array" ref="M15">IF(AND(G15&lt;&gt;0,G15&lt;&gt;""),IF(E15="","",IF(ISNUMBER(MATCH(SUBSTITUTE(E15," ",""),SUBSTITUTE('Look Up Values'!$I$2:$I$10," ",""),0)),"","State error")),"")</f>
        <v/>
      </c>
      <c r="N15" s="242" t="str" cm="1">
        <f t="array" ref="N15">IF(AND(G15&lt;&gt;0,G15&lt;&gt;""),IF(F15="","",IF(ISNUMBER(MATCH(SUBSTITUTE(F15," ",""),SUBSTITUTE('Look Up Values'!$W$2:$W$30," ",""),0)),"","D&amp;R error")),"")</f>
        <v/>
      </c>
      <c r="O15" s="256" t="str">
        <f t="shared" si="1"/>
        <v/>
      </c>
    </row>
    <row r="16" spans="1:15" ht="15.75">
      <c r="A16" s="250">
        <v>9</v>
      </c>
      <c r="B16" s="208"/>
      <c r="C16" s="49"/>
      <c r="D16" s="50"/>
      <c r="E16" s="50"/>
      <c r="F16" s="50"/>
      <c r="G16" s="209"/>
      <c r="H16" s="8"/>
      <c r="I16" s="457" t="str">
        <f t="shared" si="0"/>
        <v/>
      </c>
      <c r="J16" s="241" cm="1">
        <f t="array" ref="J16">SUMPRODUCT(--(K16:N16&lt;&gt;"")) + IF(TRIM(O16)="",0,LEN(O16)-LEN(SUBSTITUTE(O16,",",""))+1)</f>
        <v>0</v>
      </c>
      <c r="K16" s="242" t="str">
        <f>IF(AND(G16&lt;&gt;0,G16&lt;&gt;""),IF(B16="","",IF(ISNUMBER(MATCH(B16,'Look Up Values'!$B$2:$B$500,0)),"","Dest. error")),"")</f>
        <v/>
      </c>
      <c r="L16" s="242" t="str">
        <f>IF(AND(G16&lt;&gt;0,G16&lt;&gt;""),IF(C16="","",IF(AND(ISNUMBER(--LEFT(C16,FIND(" ",C16&amp;" ")-1)),OR(LEN(LEFT(C16,FIND(" ",C16&amp;" ")-1))=6,LEN(LEFT(C16,FIND(" ",C16&amp;" ")-1))=7),OR(ISNUMBER(MATCH(LEFT(C16,FIND(" ",C16&amp;" ")-1),'Look Up Values'!$G$2:$G$1000,0)),ISNUMBER(MATCH(LEFT(C16,FIND(" ",C16&amp;" ")-1),'Look Up Values'!$AE$2:$AE$2000,0)))),"","EWC error")),"")</f>
        <v/>
      </c>
      <c r="M16" s="242" t="str" cm="1">
        <f t="array" ref="M16">IF(AND(G16&lt;&gt;0,G16&lt;&gt;""),IF(E16="","",IF(ISNUMBER(MATCH(SUBSTITUTE(E16," ",""),SUBSTITUTE('Look Up Values'!$I$2:$I$10," ",""),0)),"","State error")),"")</f>
        <v/>
      </c>
      <c r="N16" s="242" t="str" cm="1">
        <f t="array" ref="N16">IF(AND(G16&lt;&gt;0,G16&lt;&gt;""),IF(F16="","",IF(ISNUMBER(MATCH(SUBSTITUTE(F16," ",""),SUBSTITUTE('Look Up Values'!$W$2:$W$30," ",""),0)),"","D&amp;R error")),"")</f>
        <v/>
      </c>
      <c r="O16" s="256" t="str">
        <f t="shared" si="1"/>
        <v/>
      </c>
    </row>
    <row r="17" spans="1:15" ht="15.75">
      <c r="A17" s="250">
        <v>10</v>
      </c>
      <c r="B17" s="208"/>
      <c r="C17" s="49"/>
      <c r="D17" s="50"/>
      <c r="E17" s="50"/>
      <c r="F17" s="50"/>
      <c r="G17" s="209"/>
      <c r="H17" s="8"/>
      <c r="I17" s="457" t="str">
        <f t="shared" si="0"/>
        <v/>
      </c>
      <c r="J17" s="241" cm="1">
        <f t="array" ref="J17">SUMPRODUCT(--(K17:N17&lt;&gt;"")) + IF(TRIM(O17)="",0,LEN(O17)-LEN(SUBSTITUTE(O17,",",""))+1)</f>
        <v>0</v>
      </c>
      <c r="K17" s="242" t="str">
        <f>IF(AND(G17&lt;&gt;0,G17&lt;&gt;""),IF(B17="","",IF(ISNUMBER(MATCH(B17,'Look Up Values'!$B$2:$B$500,0)),"","Dest. error")),"")</f>
        <v/>
      </c>
      <c r="L17" s="242" t="str">
        <f>IF(AND(G17&lt;&gt;0,G17&lt;&gt;""),IF(C17="","",IF(AND(ISNUMBER(--LEFT(C17,FIND(" ",C17&amp;" ")-1)),OR(LEN(LEFT(C17,FIND(" ",C17&amp;" ")-1))=6,LEN(LEFT(C17,FIND(" ",C17&amp;" ")-1))=7),OR(ISNUMBER(MATCH(LEFT(C17,FIND(" ",C17&amp;" ")-1),'Look Up Values'!$G$2:$G$1000,0)),ISNUMBER(MATCH(LEFT(C17,FIND(" ",C17&amp;" ")-1),'Look Up Values'!$AE$2:$AE$2000,0)))),"","EWC error")),"")</f>
        <v/>
      </c>
      <c r="M17" s="242" t="str" cm="1">
        <f t="array" ref="M17">IF(AND(G17&lt;&gt;0,G17&lt;&gt;""),IF(E17="","",IF(ISNUMBER(MATCH(SUBSTITUTE(E17," ",""),SUBSTITUTE('Look Up Values'!$I$2:$I$10," ",""),0)),"","State error")),"")</f>
        <v/>
      </c>
      <c r="N17" s="242" t="str" cm="1">
        <f t="array" ref="N17">IF(AND(G17&lt;&gt;0,G17&lt;&gt;""),IF(F17="","",IF(ISNUMBER(MATCH(SUBSTITUTE(F17," ",""),SUBSTITUTE('Look Up Values'!$W$2:$W$30," ",""),0)),"","D&amp;R error")),"")</f>
        <v/>
      </c>
      <c r="O17" s="256" t="str">
        <f t="shared" si="1"/>
        <v/>
      </c>
    </row>
    <row r="18" spans="1:15" ht="15.75">
      <c r="A18" s="250">
        <v>11</v>
      </c>
      <c r="B18" s="208"/>
      <c r="C18" s="49"/>
      <c r="D18" s="50"/>
      <c r="E18" s="50"/>
      <c r="F18" s="50"/>
      <c r="G18" s="209"/>
      <c r="H18" s="8"/>
      <c r="I18" s="457" t="str">
        <f t="shared" si="0"/>
        <v/>
      </c>
      <c r="J18" s="241" cm="1">
        <f t="array" ref="J18">SUMPRODUCT(--(K18:N18&lt;&gt;"")) + IF(TRIM(O18)="",0,LEN(O18)-LEN(SUBSTITUTE(O18,",",""))+1)</f>
        <v>0</v>
      </c>
      <c r="K18" s="242" t="str">
        <f>IF(AND(G18&lt;&gt;0,G18&lt;&gt;""),IF(B18="","",IF(ISNUMBER(MATCH(B18,'Look Up Values'!$B$2:$B$500,0)),"","Dest. error")),"")</f>
        <v/>
      </c>
      <c r="L18" s="242" t="str">
        <f>IF(AND(G18&lt;&gt;0,G18&lt;&gt;""),IF(C18="","",IF(AND(ISNUMBER(--LEFT(C18,FIND(" ",C18&amp;" ")-1)),OR(LEN(LEFT(C18,FIND(" ",C18&amp;" ")-1))=6,LEN(LEFT(C18,FIND(" ",C18&amp;" ")-1))=7),OR(ISNUMBER(MATCH(LEFT(C18,FIND(" ",C18&amp;" ")-1),'Look Up Values'!$G$2:$G$1000,0)),ISNUMBER(MATCH(LEFT(C18,FIND(" ",C18&amp;" ")-1),'Look Up Values'!$AE$2:$AE$2000,0)))),"","EWC error")),"")</f>
        <v/>
      </c>
      <c r="M18" s="242" t="str" cm="1">
        <f t="array" ref="M18">IF(AND(G18&lt;&gt;0,G18&lt;&gt;""),IF(E18="","",IF(ISNUMBER(MATCH(SUBSTITUTE(E18," ",""),SUBSTITUTE('Look Up Values'!$I$2:$I$10," ",""),0)),"","State error")),"")</f>
        <v/>
      </c>
      <c r="N18" s="242" t="str" cm="1">
        <f t="array" ref="N18">IF(AND(G18&lt;&gt;0,G18&lt;&gt;""),IF(F18="","",IF(ISNUMBER(MATCH(SUBSTITUTE(F18," ",""),SUBSTITUTE('Look Up Values'!$W$2:$W$30," ",""),0)),"","D&amp;R error")),"")</f>
        <v/>
      </c>
      <c r="O18" s="256" t="str">
        <f t="shared" si="1"/>
        <v/>
      </c>
    </row>
    <row r="19" spans="1:15" ht="15.75">
      <c r="A19" s="250">
        <v>12</v>
      </c>
      <c r="B19" s="208"/>
      <c r="C19" s="49"/>
      <c r="D19" s="50"/>
      <c r="E19" s="50"/>
      <c r="F19" s="50"/>
      <c r="G19" s="209"/>
      <c r="H19" s="8"/>
      <c r="I19" s="457" t="str">
        <f t="shared" si="0"/>
        <v/>
      </c>
      <c r="J19" s="241" cm="1">
        <f t="array" ref="J19">SUMPRODUCT(--(K19:N19&lt;&gt;"")) + IF(TRIM(O19)="",0,LEN(O19)-LEN(SUBSTITUTE(O19,",",""))+1)</f>
        <v>0</v>
      </c>
      <c r="K19" s="242" t="str">
        <f>IF(AND(G19&lt;&gt;0,G19&lt;&gt;""),IF(B19="","",IF(ISNUMBER(MATCH(B19,'Look Up Values'!$B$2:$B$500,0)),"","Dest. error")),"")</f>
        <v/>
      </c>
      <c r="L19" s="242" t="str">
        <f>IF(AND(G19&lt;&gt;0,G19&lt;&gt;""),IF(C19="","",IF(AND(ISNUMBER(--LEFT(C19,FIND(" ",C19&amp;" ")-1)),OR(LEN(LEFT(C19,FIND(" ",C19&amp;" ")-1))=6,LEN(LEFT(C19,FIND(" ",C19&amp;" ")-1))=7),OR(ISNUMBER(MATCH(LEFT(C19,FIND(" ",C19&amp;" ")-1),'Look Up Values'!$G$2:$G$1000,0)),ISNUMBER(MATCH(LEFT(C19,FIND(" ",C19&amp;" ")-1),'Look Up Values'!$AE$2:$AE$2000,0)))),"","EWC error")),"")</f>
        <v/>
      </c>
      <c r="M19" s="242" t="str" cm="1">
        <f t="array" ref="M19">IF(AND(G19&lt;&gt;0,G19&lt;&gt;""),IF(E19="","",IF(ISNUMBER(MATCH(SUBSTITUTE(E19," ",""),SUBSTITUTE('Look Up Values'!$I$2:$I$10," ",""),0)),"","State error")),"")</f>
        <v/>
      </c>
      <c r="N19" s="242" t="str" cm="1">
        <f t="array" ref="N19">IF(AND(G19&lt;&gt;0,G19&lt;&gt;""),IF(F19="","",IF(ISNUMBER(MATCH(SUBSTITUTE(F19," ",""),SUBSTITUTE('Look Up Values'!$W$2:$W$30," ",""),0)),"","D&amp;R error")),"")</f>
        <v/>
      </c>
      <c r="O19" s="256" t="str">
        <f t="shared" si="1"/>
        <v/>
      </c>
    </row>
    <row r="20" spans="1:15" ht="15.75">
      <c r="A20" s="250">
        <v>13</v>
      </c>
      <c r="B20" s="208"/>
      <c r="C20" s="49"/>
      <c r="D20" s="50"/>
      <c r="E20" s="50"/>
      <c r="F20" s="50"/>
      <c r="G20" s="209"/>
      <c r="H20" s="8"/>
      <c r="I20" s="457" t="str">
        <f t="shared" si="0"/>
        <v/>
      </c>
      <c r="J20" s="241" cm="1">
        <f t="array" ref="J20">SUMPRODUCT(--(K20:N20&lt;&gt;"")) + IF(TRIM(O20)="",0,LEN(O20)-LEN(SUBSTITUTE(O20,",",""))+1)</f>
        <v>0</v>
      </c>
      <c r="K20" s="242" t="str">
        <f>IF(AND(G20&lt;&gt;0,G20&lt;&gt;""),IF(B20="","",IF(ISNUMBER(MATCH(B20,'Look Up Values'!$B$2:$B$500,0)),"","Dest. error")),"")</f>
        <v/>
      </c>
      <c r="L20" s="242" t="str">
        <f>IF(AND(G20&lt;&gt;0,G20&lt;&gt;""),IF(C20="","",IF(AND(ISNUMBER(--LEFT(C20,FIND(" ",C20&amp;" ")-1)),OR(LEN(LEFT(C20,FIND(" ",C20&amp;" ")-1))=6,LEN(LEFT(C20,FIND(" ",C20&amp;" ")-1))=7),OR(ISNUMBER(MATCH(LEFT(C20,FIND(" ",C20&amp;" ")-1),'Look Up Values'!$G$2:$G$1000,0)),ISNUMBER(MATCH(LEFT(C20,FIND(" ",C20&amp;" ")-1),'Look Up Values'!$AE$2:$AE$2000,0)))),"","EWC error")),"")</f>
        <v/>
      </c>
      <c r="M20" s="242" t="str" cm="1">
        <f t="array" ref="M20">IF(AND(G20&lt;&gt;0,G20&lt;&gt;""),IF(E20="","",IF(ISNUMBER(MATCH(SUBSTITUTE(E20," ",""),SUBSTITUTE('Look Up Values'!$I$2:$I$10," ",""),0)),"","State error")),"")</f>
        <v/>
      </c>
      <c r="N20" s="242" t="str" cm="1">
        <f t="array" ref="N20">IF(AND(G20&lt;&gt;0,G20&lt;&gt;""),IF(F20="","",IF(ISNUMBER(MATCH(SUBSTITUTE(F20," ",""),SUBSTITUTE('Look Up Values'!$W$2:$W$30," ",""),0)),"","D&amp;R error")),"")</f>
        <v/>
      </c>
      <c r="O20" s="256" t="str">
        <f t="shared" si="1"/>
        <v/>
      </c>
    </row>
    <row r="21" spans="1:15" ht="15.75">
      <c r="A21" s="250">
        <v>14</v>
      </c>
      <c r="B21" s="208"/>
      <c r="C21" s="49"/>
      <c r="D21" s="50"/>
      <c r="E21" s="50"/>
      <c r="F21" s="50"/>
      <c r="G21" s="209"/>
      <c r="H21" s="8"/>
      <c r="I21" s="457" t="str">
        <f t="shared" si="0"/>
        <v/>
      </c>
      <c r="J21" s="241" cm="1">
        <f t="array" ref="J21">SUMPRODUCT(--(K21:N21&lt;&gt;"")) + IF(TRIM(O21)="",0,LEN(O21)-LEN(SUBSTITUTE(O21,",",""))+1)</f>
        <v>0</v>
      </c>
      <c r="K21" s="242" t="str">
        <f>IF(AND(G21&lt;&gt;0,G21&lt;&gt;""),IF(B21="","",IF(ISNUMBER(MATCH(B21,'Look Up Values'!$B$2:$B$500,0)),"","Dest. error")),"")</f>
        <v/>
      </c>
      <c r="L21" s="242" t="str">
        <f>IF(AND(G21&lt;&gt;0,G21&lt;&gt;""),IF(C21="","",IF(AND(ISNUMBER(--LEFT(C21,FIND(" ",C21&amp;" ")-1)),OR(LEN(LEFT(C21,FIND(" ",C21&amp;" ")-1))=6,LEN(LEFT(C21,FIND(" ",C21&amp;" ")-1))=7),OR(ISNUMBER(MATCH(LEFT(C21,FIND(" ",C21&amp;" ")-1),'Look Up Values'!$G$2:$G$1000,0)),ISNUMBER(MATCH(LEFT(C21,FIND(" ",C21&amp;" ")-1),'Look Up Values'!$AE$2:$AE$2000,0)))),"","EWC error")),"")</f>
        <v/>
      </c>
      <c r="M21" s="242" t="str" cm="1">
        <f t="array" ref="M21">IF(AND(G21&lt;&gt;0,G21&lt;&gt;""),IF(E21="","",IF(ISNUMBER(MATCH(SUBSTITUTE(E21," ",""),SUBSTITUTE('Look Up Values'!$I$2:$I$10," ",""),0)),"","State error")),"")</f>
        <v/>
      </c>
      <c r="N21" s="242" t="str" cm="1">
        <f t="array" ref="N21">IF(AND(G21&lt;&gt;0,G21&lt;&gt;""),IF(F21="","",IF(ISNUMBER(MATCH(SUBSTITUTE(F21," ",""),SUBSTITUTE('Look Up Values'!$W$2:$W$30," ",""),0)),"","D&amp;R error")),"")</f>
        <v/>
      </c>
      <c r="O21" s="256" t="str">
        <f t="shared" si="1"/>
        <v/>
      </c>
    </row>
    <row r="22" spans="1:15" ht="15.75">
      <c r="A22" s="250">
        <v>15</v>
      </c>
      <c r="B22" s="208"/>
      <c r="C22" s="49"/>
      <c r="D22" s="50"/>
      <c r="E22" s="50"/>
      <c r="F22" s="50"/>
      <c r="G22" s="209"/>
      <c r="H22" s="8"/>
      <c r="I22" s="457" t="str">
        <f t="shared" si="0"/>
        <v/>
      </c>
      <c r="J22" s="241" cm="1">
        <f t="array" ref="J22">SUMPRODUCT(--(K22:N22&lt;&gt;"")) + IF(TRIM(O22)="",0,LEN(O22)-LEN(SUBSTITUTE(O22,",",""))+1)</f>
        <v>0</v>
      </c>
      <c r="K22" s="242" t="str">
        <f>IF(AND(G22&lt;&gt;0,G22&lt;&gt;""),IF(B22="","",IF(ISNUMBER(MATCH(B22,'Look Up Values'!$B$2:$B$500,0)),"","Dest. error")),"")</f>
        <v/>
      </c>
      <c r="L22" s="242" t="str">
        <f>IF(AND(G22&lt;&gt;0,G22&lt;&gt;""),IF(C22="","",IF(AND(ISNUMBER(--LEFT(C22,FIND(" ",C22&amp;" ")-1)),OR(LEN(LEFT(C22,FIND(" ",C22&amp;" ")-1))=6,LEN(LEFT(C22,FIND(" ",C22&amp;" ")-1))=7),OR(ISNUMBER(MATCH(LEFT(C22,FIND(" ",C22&amp;" ")-1),'Look Up Values'!$G$2:$G$1000,0)),ISNUMBER(MATCH(LEFT(C22,FIND(" ",C22&amp;" ")-1),'Look Up Values'!$AE$2:$AE$2000,0)))),"","EWC error")),"")</f>
        <v/>
      </c>
      <c r="M22" s="242" t="str" cm="1">
        <f t="array" ref="M22">IF(AND(G22&lt;&gt;0,G22&lt;&gt;""),IF(E22="","",IF(ISNUMBER(MATCH(SUBSTITUTE(E22," ",""),SUBSTITUTE('Look Up Values'!$I$2:$I$10," ",""),0)),"","State error")),"")</f>
        <v/>
      </c>
      <c r="N22" s="242" t="str" cm="1">
        <f t="array" ref="N22">IF(AND(G22&lt;&gt;0,G22&lt;&gt;""),IF(F22="","",IF(ISNUMBER(MATCH(SUBSTITUTE(F22," ",""),SUBSTITUTE('Look Up Values'!$W$2:$W$30," ",""),0)),"","D&amp;R error")),"")</f>
        <v/>
      </c>
      <c r="O22" s="256" t="str">
        <f t="shared" si="1"/>
        <v/>
      </c>
    </row>
    <row r="23" spans="1:15" ht="15.75">
      <c r="A23" s="250">
        <v>16</v>
      </c>
      <c r="B23" s="208"/>
      <c r="C23" s="49"/>
      <c r="D23" s="50"/>
      <c r="E23" s="50"/>
      <c r="F23" s="50"/>
      <c r="G23" s="209"/>
      <c r="H23" s="8"/>
      <c r="I23" s="457" t="str">
        <f t="shared" si="0"/>
        <v/>
      </c>
      <c r="J23" s="241" cm="1">
        <f t="array" ref="J23">SUMPRODUCT(--(K23:N23&lt;&gt;"")) + IF(TRIM(O23)="",0,LEN(O23)-LEN(SUBSTITUTE(O23,",",""))+1)</f>
        <v>0</v>
      </c>
      <c r="K23" s="242" t="str">
        <f>IF(AND(G23&lt;&gt;0,G23&lt;&gt;""),IF(B23="","",IF(ISNUMBER(MATCH(B23,'Look Up Values'!$B$2:$B$500,0)),"","Dest. error")),"")</f>
        <v/>
      </c>
      <c r="L23" s="242" t="str">
        <f>IF(AND(G23&lt;&gt;0,G23&lt;&gt;""),IF(C23="","",IF(AND(ISNUMBER(--LEFT(C23,FIND(" ",C23&amp;" ")-1)),OR(LEN(LEFT(C23,FIND(" ",C23&amp;" ")-1))=6,LEN(LEFT(C23,FIND(" ",C23&amp;" ")-1))=7),OR(ISNUMBER(MATCH(LEFT(C23,FIND(" ",C23&amp;" ")-1),'Look Up Values'!$G$2:$G$1000,0)),ISNUMBER(MATCH(LEFT(C23,FIND(" ",C23&amp;" ")-1),'Look Up Values'!$AE$2:$AE$2000,0)))),"","EWC error")),"")</f>
        <v/>
      </c>
      <c r="M23" s="242" t="str" cm="1">
        <f t="array" ref="M23">IF(AND(G23&lt;&gt;0,G23&lt;&gt;""),IF(E23="","",IF(ISNUMBER(MATCH(SUBSTITUTE(E23," ",""),SUBSTITUTE('Look Up Values'!$I$2:$I$10," ",""),0)),"","State error")),"")</f>
        <v/>
      </c>
      <c r="N23" s="242" t="str" cm="1">
        <f t="array" ref="N23">IF(AND(G23&lt;&gt;0,G23&lt;&gt;""),IF(F23="","",IF(ISNUMBER(MATCH(SUBSTITUTE(F23," ",""),SUBSTITUTE('Look Up Values'!$W$2:$W$30," ",""),0)),"","D&amp;R error")),"")</f>
        <v/>
      </c>
      <c r="O23" s="256" t="str">
        <f t="shared" si="1"/>
        <v/>
      </c>
    </row>
    <row r="24" spans="1:15" ht="15.75">
      <c r="A24" s="250">
        <v>17</v>
      </c>
      <c r="B24" s="208"/>
      <c r="C24" s="49"/>
      <c r="D24" s="50"/>
      <c r="E24" s="50"/>
      <c r="F24" s="50"/>
      <c r="G24" s="209"/>
      <c r="H24" s="8"/>
      <c r="I24" s="457" t="str">
        <f t="shared" si="0"/>
        <v/>
      </c>
      <c r="J24" s="241" cm="1">
        <f t="array" ref="J24">SUMPRODUCT(--(K24:N24&lt;&gt;"")) + IF(TRIM(O24)="",0,LEN(O24)-LEN(SUBSTITUTE(O24,",",""))+1)</f>
        <v>0</v>
      </c>
      <c r="K24" s="242" t="str">
        <f>IF(AND(G24&lt;&gt;0,G24&lt;&gt;""),IF(B24="","",IF(ISNUMBER(MATCH(B24,'Look Up Values'!$B$2:$B$500,0)),"","Dest. error")),"")</f>
        <v/>
      </c>
      <c r="L24" s="242" t="str">
        <f>IF(AND(G24&lt;&gt;0,G24&lt;&gt;""),IF(C24="","",IF(AND(ISNUMBER(--LEFT(C24,FIND(" ",C24&amp;" ")-1)),OR(LEN(LEFT(C24,FIND(" ",C24&amp;" ")-1))=6,LEN(LEFT(C24,FIND(" ",C24&amp;" ")-1))=7),OR(ISNUMBER(MATCH(LEFT(C24,FIND(" ",C24&amp;" ")-1),'Look Up Values'!$G$2:$G$1000,0)),ISNUMBER(MATCH(LEFT(C24,FIND(" ",C24&amp;" ")-1),'Look Up Values'!$AE$2:$AE$2000,0)))),"","EWC error")),"")</f>
        <v/>
      </c>
      <c r="M24" s="242" t="str" cm="1">
        <f t="array" ref="M24">IF(AND(G24&lt;&gt;0,G24&lt;&gt;""),IF(E24="","",IF(ISNUMBER(MATCH(SUBSTITUTE(E24," ",""),SUBSTITUTE('Look Up Values'!$I$2:$I$10," ",""),0)),"","State error")),"")</f>
        <v/>
      </c>
      <c r="N24" s="242" t="str" cm="1">
        <f t="array" ref="N24">IF(AND(G24&lt;&gt;0,G24&lt;&gt;""),IF(F24="","",IF(ISNUMBER(MATCH(SUBSTITUTE(F24," ",""),SUBSTITUTE('Look Up Values'!$W$2:$W$30," ",""),0)),"","D&amp;R error")),"")</f>
        <v/>
      </c>
      <c r="O24" s="256" t="str">
        <f t="shared" si="1"/>
        <v/>
      </c>
    </row>
    <row r="25" spans="1:15" ht="15.75">
      <c r="A25" s="250">
        <v>18</v>
      </c>
      <c r="B25" s="208"/>
      <c r="C25" s="49"/>
      <c r="D25" s="50"/>
      <c r="E25" s="50"/>
      <c r="F25" s="50"/>
      <c r="G25" s="209"/>
      <c r="H25" s="8"/>
      <c r="I25" s="457" t="str">
        <f t="shared" si="0"/>
        <v/>
      </c>
      <c r="J25" s="241" cm="1">
        <f t="array" ref="J25">SUMPRODUCT(--(K25:N25&lt;&gt;"")) + IF(TRIM(O25)="",0,LEN(O25)-LEN(SUBSTITUTE(O25,",",""))+1)</f>
        <v>0</v>
      </c>
      <c r="K25" s="242" t="str">
        <f>IF(AND(G25&lt;&gt;0,G25&lt;&gt;""),IF(B25="","",IF(ISNUMBER(MATCH(B25,'Look Up Values'!$B$2:$B$500,0)),"","Dest. error")),"")</f>
        <v/>
      </c>
      <c r="L25" s="242" t="str">
        <f>IF(AND(G25&lt;&gt;0,G25&lt;&gt;""),IF(C25="","",IF(AND(ISNUMBER(--LEFT(C25,FIND(" ",C25&amp;" ")-1)),OR(LEN(LEFT(C25,FIND(" ",C25&amp;" ")-1))=6,LEN(LEFT(C25,FIND(" ",C25&amp;" ")-1))=7),OR(ISNUMBER(MATCH(LEFT(C25,FIND(" ",C25&amp;" ")-1),'Look Up Values'!$G$2:$G$1000,0)),ISNUMBER(MATCH(LEFT(C25,FIND(" ",C25&amp;" ")-1),'Look Up Values'!$AE$2:$AE$2000,0)))),"","EWC error")),"")</f>
        <v/>
      </c>
      <c r="M25" s="242" t="str" cm="1">
        <f t="array" ref="M25">IF(AND(G25&lt;&gt;0,G25&lt;&gt;""),IF(E25="","",IF(ISNUMBER(MATCH(SUBSTITUTE(E25," ",""),SUBSTITUTE('Look Up Values'!$I$2:$I$10," ",""),0)),"","State error")),"")</f>
        <v/>
      </c>
      <c r="N25" s="242" t="str" cm="1">
        <f t="array" ref="N25">IF(AND(G25&lt;&gt;0,G25&lt;&gt;""),IF(F25="","",IF(ISNUMBER(MATCH(SUBSTITUTE(F25," ",""),SUBSTITUTE('Look Up Values'!$W$2:$W$30," ",""),0)),"","D&amp;R error")),"")</f>
        <v/>
      </c>
      <c r="O25" s="256" t="str">
        <f t="shared" si="1"/>
        <v/>
      </c>
    </row>
    <row r="26" spans="1:15" ht="15.75">
      <c r="A26" s="250">
        <v>19</v>
      </c>
      <c r="B26" s="208"/>
      <c r="C26" s="49"/>
      <c r="D26" s="50"/>
      <c r="E26" s="50"/>
      <c r="F26" s="50"/>
      <c r="G26" s="209"/>
      <c r="H26" s="8"/>
      <c r="I26" s="457" t="str">
        <f t="shared" si="0"/>
        <v/>
      </c>
      <c r="J26" s="241" cm="1">
        <f t="array" ref="J26">SUMPRODUCT(--(K26:N26&lt;&gt;"")) + IF(TRIM(O26)="",0,LEN(O26)-LEN(SUBSTITUTE(O26,",",""))+1)</f>
        <v>0</v>
      </c>
      <c r="K26" s="242" t="str">
        <f>IF(AND(G26&lt;&gt;0,G26&lt;&gt;""),IF(B26="","",IF(ISNUMBER(MATCH(B26,'Look Up Values'!$B$2:$B$500,0)),"","Dest. error")),"")</f>
        <v/>
      </c>
      <c r="L26" s="242" t="str">
        <f>IF(AND(G26&lt;&gt;0,G26&lt;&gt;""),IF(C26="","",IF(AND(ISNUMBER(--LEFT(C26,FIND(" ",C26&amp;" ")-1)),OR(LEN(LEFT(C26,FIND(" ",C26&amp;" ")-1))=6,LEN(LEFT(C26,FIND(" ",C26&amp;" ")-1))=7),OR(ISNUMBER(MATCH(LEFT(C26,FIND(" ",C26&amp;" ")-1),'Look Up Values'!$G$2:$G$1000,0)),ISNUMBER(MATCH(LEFT(C26,FIND(" ",C26&amp;" ")-1),'Look Up Values'!$AE$2:$AE$2000,0)))),"","EWC error")),"")</f>
        <v/>
      </c>
      <c r="M26" s="242" t="str" cm="1">
        <f t="array" ref="M26">IF(AND(G26&lt;&gt;0,G26&lt;&gt;""),IF(E26="","",IF(ISNUMBER(MATCH(SUBSTITUTE(E26," ",""),SUBSTITUTE('Look Up Values'!$I$2:$I$10," ",""),0)),"","State error")),"")</f>
        <v/>
      </c>
      <c r="N26" s="242" t="str" cm="1">
        <f t="array" ref="N26">IF(AND(G26&lt;&gt;0,G26&lt;&gt;""),IF(F26="","",IF(ISNUMBER(MATCH(SUBSTITUTE(F26," ",""),SUBSTITUTE('Look Up Values'!$W$2:$W$30," ",""),0)),"","D&amp;R error")),"")</f>
        <v/>
      </c>
      <c r="O26" s="256" t="str">
        <f t="shared" si="1"/>
        <v/>
      </c>
    </row>
    <row r="27" spans="1:15" ht="15.75">
      <c r="A27" s="250">
        <v>20</v>
      </c>
      <c r="B27" s="208"/>
      <c r="C27" s="49"/>
      <c r="D27" s="50"/>
      <c r="E27" s="50"/>
      <c r="F27" s="50"/>
      <c r="G27" s="209"/>
      <c r="H27" s="8"/>
      <c r="I27" s="457" t="str">
        <f t="shared" si="0"/>
        <v/>
      </c>
      <c r="J27" s="241" cm="1">
        <f t="array" ref="J27">SUMPRODUCT(--(K27:N27&lt;&gt;"")) + IF(TRIM(O27)="",0,LEN(O27)-LEN(SUBSTITUTE(O27,",",""))+1)</f>
        <v>0</v>
      </c>
      <c r="K27" s="242" t="str">
        <f>IF(AND(G27&lt;&gt;0,G27&lt;&gt;""),IF(B27="","",IF(ISNUMBER(MATCH(B27,'Look Up Values'!$B$2:$B$500,0)),"","Dest. error")),"")</f>
        <v/>
      </c>
      <c r="L27" s="242" t="str">
        <f>IF(AND(G27&lt;&gt;0,G27&lt;&gt;""),IF(C27="","",IF(AND(ISNUMBER(--LEFT(C27,FIND(" ",C27&amp;" ")-1)),OR(LEN(LEFT(C27,FIND(" ",C27&amp;" ")-1))=6,LEN(LEFT(C27,FIND(" ",C27&amp;" ")-1))=7),OR(ISNUMBER(MATCH(LEFT(C27,FIND(" ",C27&amp;" ")-1),'Look Up Values'!$G$2:$G$1000,0)),ISNUMBER(MATCH(LEFT(C27,FIND(" ",C27&amp;" ")-1),'Look Up Values'!$AE$2:$AE$2000,0)))),"","EWC error")),"")</f>
        <v/>
      </c>
      <c r="M27" s="242" t="str" cm="1">
        <f t="array" ref="M27">IF(AND(G27&lt;&gt;0,G27&lt;&gt;""),IF(E27="","",IF(ISNUMBER(MATCH(SUBSTITUTE(E27," ",""),SUBSTITUTE('Look Up Values'!$I$2:$I$10," ",""),0)),"","State error")),"")</f>
        <v/>
      </c>
      <c r="N27" s="242" t="str" cm="1">
        <f t="array" ref="N27">IF(AND(G27&lt;&gt;0,G27&lt;&gt;""),IF(F27="","",IF(ISNUMBER(MATCH(SUBSTITUTE(F27," ",""),SUBSTITUTE('Look Up Values'!$W$2:$W$30," ",""),0)),"","D&amp;R error")),"")</f>
        <v/>
      </c>
      <c r="O27" s="256" t="str">
        <f t="shared" si="1"/>
        <v/>
      </c>
    </row>
    <row r="28" spans="1:15" ht="15.75">
      <c r="A28" s="250">
        <v>21</v>
      </c>
      <c r="B28" s="208"/>
      <c r="C28" s="49"/>
      <c r="D28" s="50"/>
      <c r="E28" s="50"/>
      <c r="F28" s="50"/>
      <c r="G28" s="209"/>
      <c r="H28" s="8"/>
      <c r="I28" s="457" t="str">
        <f t="shared" si="0"/>
        <v/>
      </c>
      <c r="J28" s="241" cm="1">
        <f t="array" ref="J28">SUMPRODUCT(--(K28:N28&lt;&gt;"")) + IF(TRIM(O28)="",0,LEN(O28)-LEN(SUBSTITUTE(O28,",",""))+1)</f>
        <v>0</v>
      </c>
      <c r="K28" s="242" t="str">
        <f>IF(AND(G28&lt;&gt;0,G28&lt;&gt;""),IF(B28="","",IF(ISNUMBER(MATCH(B28,'Look Up Values'!$B$2:$B$500,0)),"","Dest. error")),"")</f>
        <v/>
      </c>
      <c r="L28" s="242" t="str">
        <f>IF(AND(G28&lt;&gt;0,G28&lt;&gt;""),IF(C28="","",IF(AND(ISNUMBER(--LEFT(C28,FIND(" ",C28&amp;" ")-1)),OR(LEN(LEFT(C28,FIND(" ",C28&amp;" ")-1))=6,LEN(LEFT(C28,FIND(" ",C28&amp;" ")-1))=7),OR(ISNUMBER(MATCH(LEFT(C28,FIND(" ",C28&amp;" ")-1),'Look Up Values'!$G$2:$G$1000,0)),ISNUMBER(MATCH(LEFT(C28,FIND(" ",C28&amp;" ")-1),'Look Up Values'!$AE$2:$AE$2000,0)))),"","EWC error")),"")</f>
        <v/>
      </c>
      <c r="M28" s="242" t="str" cm="1">
        <f t="array" ref="M28">IF(AND(G28&lt;&gt;0,G28&lt;&gt;""),IF(E28="","",IF(ISNUMBER(MATCH(SUBSTITUTE(E28," ",""),SUBSTITUTE('Look Up Values'!$I$2:$I$10," ",""),0)),"","State error")),"")</f>
        <v/>
      </c>
      <c r="N28" s="242" t="str" cm="1">
        <f t="array" ref="N28">IF(AND(G28&lt;&gt;0,G28&lt;&gt;""),IF(F28="","",IF(ISNUMBER(MATCH(SUBSTITUTE(F28," ",""),SUBSTITUTE('Look Up Values'!$W$2:$W$30," ",""),0)),"","D&amp;R error")),"")</f>
        <v/>
      </c>
      <c r="O28" s="256" t="str">
        <f t="shared" si="1"/>
        <v/>
      </c>
    </row>
    <row r="29" spans="1:15" ht="15.75">
      <c r="A29" s="250">
        <v>22</v>
      </c>
      <c r="B29" s="208"/>
      <c r="C29" s="49"/>
      <c r="D29" s="50"/>
      <c r="E29" s="50"/>
      <c r="F29" s="50"/>
      <c r="G29" s="209"/>
      <c r="H29" s="8"/>
      <c r="I29" s="457" t="str">
        <f t="shared" si="0"/>
        <v/>
      </c>
      <c r="J29" s="241" cm="1">
        <f t="array" ref="J29">SUMPRODUCT(--(K29:N29&lt;&gt;"")) + IF(TRIM(O29)="",0,LEN(O29)-LEN(SUBSTITUTE(O29,",",""))+1)</f>
        <v>0</v>
      </c>
      <c r="K29" s="242" t="str">
        <f>IF(AND(G29&lt;&gt;0,G29&lt;&gt;""),IF(B29="","",IF(ISNUMBER(MATCH(B29,'Look Up Values'!$B$2:$B$500,0)),"","Dest. error")),"")</f>
        <v/>
      </c>
      <c r="L29" s="242" t="str">
        <f>IF(AND(G29&lt;&gt;0,G29&lt;&gt;""),IF(C29="","",IF(AND(ISNUMBER(--LEFT(C29,FIND(" ",C29&amp;" ")-1)),OR(LEN(LEFT(C29,FIND(" ",C29&amp;" ")-1))=6,LEN(LEFT(C29,FIND(" ",C29&amp;" ")-1))=7),OR(ISNUMBER(MATCH(LEFT(C29,FIND(" ",C29&amp;" ")-1),'Look Up Values'!$G$2:$G$1000,0)),ISNUMBER(MATCH(LEFT(C29,FIND(" ",C29&amp;" ")-1),'Look Up Values'!$AE$2:$AE$2000,0)))),"","EWC error")),"")</f>
        <v/>
      </c>
      <c r="M29" s="242" t="str" cm="1">
        <f t="array" ref="M29">IF(AND(G29&lt;&gt;0,G29&lt;&gt;""),IF(E29="","",IF(ISNUMBER(MATCH(SUBSTITUTE(E29," ",""),SUBSTITUTE('Look Up Values'!$I$2:$I$10," ",""),0)),"","State error")),"")</f>
        <v/>
      </c>
      <c r="N29" s="242" t="str" cm="1">
        <f t="array" ref="N29">IF(AND(G29&lt;&gt;0,G29&lt;&gt;""),IF(F29="","",IF(ISNUMBER(MATCH(SUBSTITUTE(F29," ",""),SUBSTITUTE('Look Up Values'!$W$2:$W$30," ",""),0)),"","D&amp;R error")),"")</f>
        <v/>
      </c>
      <c r="O29" s="256" t="str">
        <f t="shared" si="1"/>
        <v/>
      </c>
    </row>
    <row r="30" spans="1:15" ht="15.75">
      <c r="A30" s="250">
        <v>23</v>
      </c>
      <c r="B30" s="208"/>
      <c r="C30" s="49"/>
      <c r="D30" s="50"/>
      <c r="E30" s="50"/>
      <c r="F30" s="50"/>
      <c r="G30" s="209"/>
      <c r="H30" s="8"/>
      <c r="I30" s="457" t="str">
        <f t="shared" si="0"/>
        <v/>
      </c>
      <c r="J30" s="241" cm="1">
        <f t="array" ref="J30">SUMPRODUCT(--(K30:N30&lt;&gt;"")) + IF(TRIM(O30)="",0,LEN(O30)-LEN(SUBSTITUTE(O30,",",""))+1)</f>
        <v>0</v>
      </c>
      <c r="K30" s="242" t="str">
        <f>IF(AND(G30&lt;&gt;0,G30&lt;&gt;""),IF(B30="","",IF(ISNUMBER(MATCH(B30,'Look Up Values'!$B$2:$B$500,0)),"","Dest. error")),"")</f>
        <v/>
      </c>
      <c r="L30" s="242" t="str">
        <f>IF(AND(G30&lt;&gt;0,G30&lt;&gt;""),IF(C30="","",IF(AND(ISNUMBER(--LEFT(C30,FIND(" ",C30&amp;" ")-1)),OR(LEN(LEFT(C30,FIND(" ",C30&amp;" ")-1))=6,LEN(LEFT(C30,FIND(" ",C30&amp;" ")-1))=7),OR(ISNUMBER(MATCH(LEFT(C30,FIND(" ",C30&amp;" ")-1),'Look Up Values'!$G$2:$G$1000,0)),ISNUMBER(MATCH(LEFT(C30,FIND(" ",C30&amp;" ")-1),'Look Up Values'!$AE$2:$AE$2000,0)))),"","EWC error")),"")</f>
        <v/>
      </c>
      <c r="M30" s="242" t="str" cm="1">
        <f t="array" ref="M30">IF(AND(G30&lt;&gt;0,G30&lt;&gt;""),IF(E30="","",IF(ISNUMBER(MATCH(SUBSTITUTE(E30," ",""),SUBSTITUTE('Look Up Values'!$I$2:$I$10," ",""),0)),"","State error")),"")</f>
        <v/>
      </c>
      <c r="N30" s="242" t="str" cm="1">
        <f t="array" ref="N30">IF(AND(G30&lt;&gt;0,G30&lt;&gt;""),IF(F30="","",IF(ISNUMBER(MATCH(SUBSTITUTE(F30," ",""),SUBSTITUTE('Look Up Values'!$W$2:$W$30," ",""),0)),"","D&amp;R error")),"")</f>
        <v/>
      </c>
      <c r="O30" s="256" t="str">
        <f t="shared" si="1"/>
        <v/>
      </c>
    </row>
    <row r="31" spans="1:15" ht="15.75">
      <c r="A31" s="250">
        <v>24</v>
      </c>
      <c r="B31" s="208"/>
      <c r="C31" s="49"/>
      <c r="D31" s="50"/>
      <c r="E31" s="50"/>
      <c r="F31" s="50"/>
      <c r="G31" s="209"/>
      <c r="H31" s="8"/>
      <c r="I31" s="457" t="str">
        <f t="shared" si="0"/>
        <v/>
      </c>
      <c r="J31" s="241" cm="1">
        <f t="array" ref="J31">SUMPRODUCT(--(K31:N31&lt;&gt;"")) + IF(TRIM(O31)="",0,LEN(O31)-LEN(SUBSTITUTE(O31,",",""))+1)</f>
        <v>0</v>
      </c>
      <c r="K31" s="242" t="str">
        <f>IF(AND(G31&lt;&gt;0,G31&lt;&gt;""),IF(B31="","",IF(ISNUMBER(MATCH(B31,'Look Up Values'!$B$2:$B$500,0)),"","Dest. error")),"")</f>
        <v/>
      </c>
      <c r="L31" s="242" t="str">
        <f>IF(AND(G31&lt;&gt;0,G31&lt;&gt;""),IF(C31="","",IF(AND(ISNUMBER(--LEFT(C31,FIND(" ",C31&amp;" ")-1)),OR(LEN(LEFT(C31,FIND(" ",C31&amp;" ")-1))=6,LEN(LEFT(C31,FIND(" ",C31&amp;" ")-1))=7),OR(ISNUMBER(MATCH(LEFT(C31,FIND(" ",C31&amp;" ")-1),'Look Up Values'!$G$2:$G$1000,0)),ISNUMBER(MATCH(LEFT(C31,FIND(" ",C31&amp;" ")-1),'Look Up Values'!$AE$2:$AE$2000,0)))),"","EWC error")),"")</f>
        <v/>
      </c>
      <c r="M31" s="242" t="str" cm="1">
        <f t="array" ref="M31">IF(AND(G31&lt;&gt;0,G31&lt;&gt;""),IF(E31="","",IF(ISNUMBER(MATCH(SUBSTITUTE(E31," ",""),SUBSTITUTE('Look Up Values'!$I$2:$I$10," ",""),0)),"","State error")),"")</f>
        <v/>
      </c>
      <c r="N31" s="242" t="str" cm="1">
        <f t="array" ref="N31">IF(AND(G31&lt;&gt;0,G31&lt;&gt;""),IF(F31="","",IF(ISNUMBER(MATCH(SUBSTITUTE(F31," ",""),SUBSTITUTE('Look Up Values'!$W$2:$W$30," ",""),0)),"","D&amp;R error")),"")</f>
        <v/>
      </c>
      <c r="O31" s="256" t="str">
        <f t="shared" si="1"/>
        <v/>
      </c>
    </row>
    <row r="32" spans="1:15" ht="15.75">
      <c r="A32" s="250">
        <v>25</v>
      </c>
      <c r="B32" s="208"/>
      <c r="C32" s="49"/>
      <c r="D32" s="50"/>
      <c r="E32" s="50"/>
      <c r="F32" s="50"/>
      <c r="G32" s="209"/>
      <c r="H32" s="8"/>
      <c r="I32" s="457" t="str">
        <f t="shared" si="0"/>
        <v/>
      </c>
      <c r="J32" s="241" cm="1">
        <f t="array" ref="J32">SUMPRODUCT(--(K32:N32&lt;&gt;"")) + IF(TRIM(O32)="",0,LEN(O32)-LEN(SUBSTITUTE(O32,",",""))+1)</f>
        <v>0</v>
      </c>
      <c r="K32" s="242" t="str">
        <f>IF(AND(G32&lt;&gt;0,G32&lt;&gt;""),IF(B32="","",IF(ISNUMBER(MATCH(B32,'Look Up Values'!$B$2:$B$500,0)),"","Dest. error")),"")</f>
        <v/>
      </c>
      <c r="L32" s="242" t="str">
        <f>IF(AND(G32&lt;&gt;0,G32&lt;&gt;""),IF(C32="","",IF(AND(ISNUMBER(--LEFT(C32,FIND(" ",C32&amp;" ")-1)),OR(LEN(LEFT(C32,FIND(" ",C32&amp;" ")-1))=6,LEN(LEFT(C32,FIND(" ",C32&amp;" ")-1))=7),OR(ISNUMBER(MATCH(LEFT(C32,FIND(" ",C32&amp;" ")-1),'Look Up Values'!$G$2:$G$1000,0)),ISNUMBER(MATCH(LEFT(C32,FIND(" ",C32&amp;" ")-1),'Look Up Values'!$AE$2:$AE$2000,0)))),"","EWC error")),"")</f>
        <v/>
      </c>
      <c r="M32" s="242" t="str" cm="1">
        <f t="array" ref="M32">IF(AND(G32&lt;&gt;0,G32&lt;&gt;""),IF(E32="","",IF(ISNUMBER(MATCH(SUBSTITUTE(E32," ",""),SUBSTITUTE('Look Up Values'!$I$2:$I$10," ",""),0)),"","State error")),"")</f>
        <v/>
      </c>
      <c r="N32" s="242" t="str" cm="1">
        <f t="array" ref="N32">IF(AND(G32&lt;&gt;0,G32&lt;&gt;""),IF(F32="","",IF(ISNUMBER(MATCH(SUBSTITUTE(F32," ",""),SUBSTITUTE('Look Up Values'!$W$2:$W$30," ",""),0)),"","D&amp;R error")),"")</f>
        <v/>
      </c>
      <c r="O32" s="256" t="str">
        <f t="shared" si="1"/>
        <v/>
      </c>
    </row>
    <row r="33" spans="1:15" ht="15.75">
      <c r="A33" s="250">
        <v>26</v>
      </c>
      <c r="B33" s="208"/>
      <c r="C33" s="49"/>
      <c r="D33" s="50"/>
      <c r="E33" s="50"/>
      <c r="F33" s="50"/>
      <c r="G33" s="209"/>
      <c r="H33" s="8"/>
      <c r="I33" s="457" t="str">
        <f t="shared" si="0"/>
        <v/>
      </c>
      <c r="J33" s="241" cm="1">
        <f t="array" ref="J33">SUMPRODUCT(--(K33:N33&lt;&gt;"")) + IF(TRIM(O33)="",0,LEN(O33)-LEN(SUBSTITUTE(O33,",",""))+1)</f>
        <v>0</v>
      </c>
      <c r="K33" s="242" t="str">
        <f>IF(AND(G33&lt;&gt;0,G33&lt;&gt;""),IF(B33="","",IF(ISNUMBER(MATCH(B33,'Look Up Values'!$B$2:$B$500,0)),"","Dest. error")),"")</f>
        <v/>
      </c>
      <c r="L33" s="242" t="str">
        <f>IF(AND(G33&lt;&gt;0,G33&lt;&gt;""),IF(C33="","",IF(AND(ISNUMBER(--LEFT(C33,FIND(" ",C33&amp;" ")-1)),OR(LEN(LEFT(C33,FIND(" ",C33&amp;" ")-1))=6,LEN(LEFT(C33,FIND(" ",C33&amp;" ")-1))=7),OR(ISNUMBER(MATCH(LEFT(C33,FIND(" ",C33&amp;" ")-1),'Look Up Values'!$G$2:$G$1000,0)),ISNUMBER(MATCH(LEFT(C33,FIND(" ",C33&amp;" ")-1),'Look Up Values'!$AE$2:$AE$2000,0)))),"","EWC error")),"")</f>
        <v/>
      </c>
      <c r="M33" s="242" t="str" cm="1">
        <f t="array" ref="M33">IF(AND(G33&lt;&gt;0,G33&lt;&gt;""),IF(E33="","",IF(ISNUMBER(MATCH(SUBSTITUTE(E33," ",""),SUBSTITUTE('Look Up Values'!$I$2:$I$10," ",""),0)),"","State error")),"")</f>
        <v/>
      </c>
      <c r="N33" s="242" t="str" cm="1">
        <f t="array" ref="N33">IF(AND(G33&lt;&gt;0,G33&lt;&gt;""),IF(F33="","",IF(ISNUMBER(MATCH(SUBSTITUTE(F33," ",""),SUBSTITUTE('Look Up Values'!$W$2:$W$30," ",""),0)),"","D&amp;R error")),"")</f>
        <v/>
      </c>
      <c r="O33" s="256" t="str">
        <f t="shared" si="1"/>
        <v/>
      </c>
    </row>
    <row r="34" spans="1:15" ht="15.75">
      <c r="A34" s="250">
        <v>27</v>
      </c>
      <c r="B34" s="208"/>
      <c r="C34" s="49"/>
      <c r="D34" s="50"/>
      <c r="E34" s="50"/>
      <c r="F34" s="50"/>
      <c r="G34" s="209"/>
      <c r="H34" s="8"/>
      <c r="I34" s="457" t="str">
        <f t="shared" si="0"/>
        <v/>
      </c>
      <c r="J34" s="241" cm="1">
        <f t="array" ref="J34">SUMPRODUCT(--(K34:N34&lt;&gt;"")) + IF(TRIM(O34)="",0,LEN(O34)-LEN(SUBSTITUTE(O34,",",""))+1)</f>
        <v>0</v>
      </c>
      <c r="K34" s="242" t="str">
        <f>IF(AND(G34&lt;&gt;0,G34&lt;&gt;""),IF(B34="","",IF(ISNUMBER(MATCH(B34,'Look Up Values'!$B$2:$B$500,0)),"","Dest. error")),"")</f>
        <v/>
      </c>
      <c r="L34" s="242" t="str">
        <f>IF(AND(G34&lt;&gt;0,G34&lt;&gt;""),IF(C34="","",IF(AND(ISNUMBER(--LEFT(C34,FIND(" ",C34&amp;" ")-1)),OR(LEN(LEFT(C34,FIND(" ",C34&amp;" ")-1))=6,LEN(LEFT(C34,FIND(" ",C34&amp;" ")-1))=7),OR(ISNUMBER(MATCH(LEFT(C34,FIND(" ",C34&amp;" ")-1),'Look Up Values'!$G$2:$G$1000,0)),ISNUMBER(MATCH(LEFT(C34,FIND(" ",C34&amp;" ")-1),'Look Up Values'!$AE$2:$AE$2000,0)))),"","EWC error")),"")</f>
        <v/>
      </c>
      <c r="M34" s="242" t="str" cm="1">
        <f t="array" ref="M34">IF(AND(G34&lt;&gt;0,G34&lt;&gt;""),IF(E34="","",IF(ISNUMBER(MATCH(SUBSTITUTE(E34," ",""),SUBSTITUTE('Look Up Values'!$I$2:$I$10," ",""),0)),"","State error")),"")</f>
        <v/>
      </c>
      <c r="N34" s="242" t="str" cm="1">
        <f t="array" ref="N34">IF(AND(G34&lt;&gt;0,G34&lt;&gt;""),IF(F34="","",IF(ISNUMBER(MATCH(SUBSTITUTE(F34," ",""),SUBSTITUTE('Look Up Values'!$W$2:$W$30," ",""),0)),"","D&amp;R error")),"")</f>
        <v/>
      </c>
      <c r="O34" s="256" t="str">
        <f t="shared" si="1"/>
        <v/>
      </c>
    </row>
    <row r="35" spans="1:15" ht="15.75">
      <c r="A35" s="250">
        <v>28</v>
      </c>
      <c r="B35" s="208"/>
      <c r="C35" s="49"/>
      <c r="D35" s="50"/>
      <c r="E35" s="50"/>
      <c r="F35" s="50"/>
      <c r="G35" s="209"/>
      <c r="H35" s="8"/>
      <c r="I35" s="457" t="str">
        <f t="shared" si="0"/>
        <v/>
      </c>
      <c r="J35" s="241" cm="1">
        <f t="array" ref="J35">SUMPRODUCT(--(K35:N35&lt;&gt;"")) + IF(TRIM(O35)="",0,LEN(O35)-LEN(SUBSTITUTE(O35,",",""))+1)</f>
        <v>0</v>
      </c>
      <c r="K35" s="242" t="str">
        <f>IF(AND(G35&lt;&gt;0,G35&lt;&gt;""),IF(B35="","",IF(ISNUMBER(MATCH(B35,'Look Up Values'!$B$2:$B$500,0)),"","Dest. error")),"")</f>
        <v/>
      </c>
      <c r="L35" s="242" t="str">
        <f>IF(AND(G35&lt;&gt;0,G35&lt;&gt;""),IF(C35="","",IF(AND(ISNUMBER(--LEFT(C35,FIND(" ",C35&amp;" ")-1)),OR(LEN(LEFT(C35,FIND(" ",C35&amp;" ")-1))=6,LEN(LEFT(C35,FIND(" ",C35&amp;" ")-1))=7),OR(ISNUMBER(MATCH(LEFT(C35,FIND(" ",C35&amp;" ")-1),'Look Up Values'!$G$2:$G$1000,0)),ISNUMBER(MATCH(LEFT(C35,FIND(" ",C35&amp;" ")-1),'Look Up Values'!$AE$2:$AE$2000,0)))),"","EWC error")),"")</f>
        <v/>
      </c>
      <c r="M35" s="242" t="str" cm="1">
        <f t="array" ref="M35">IF(AND(G35&lt;&gt;0,G35&lt;&gt;""),IF(E35="","",IF(ISNUMBER(MATCH(SUBSTITUTE(E35," ",""),SUBSTITUTE('Look Up Values'!$I$2:$I$10," ",""),0)),"","State error")),"")</f>
        <v/>
      </c>
      <c r="N35" s="242" t="str" cm="1">
        <f t="array" ref="N35">IF(AND(G35&lt;&gt;0,G35&lt;&gt;""),IF(F35="","",IF(ISNUMBER(MATCH(SUBSTITUTE(F35," ",""),SUBSTITUTE('Look Up Values'!$W$2:$W$30," ",""),0)),"","D&amp;R error")),"")</f>
        <v/>
      </c>
      <c r="O35" s="256" t="str">
        <f t="shared" si="1"/>
        <v/>
      </c>
    </row>
    <row r="36" spans="1:15" ht="15.75">
      <c r="A36" s="250">
        <v>29</v>
      </c>
      <c r="B36" s="208"/>
      <c r="C36" s="49"/>
      <c r="D36" s="50"/>
      <c r="E36" s="50"/>
      <c r="F36" s="50"/>
      <c r="G36" s="209"/>
      <c r="H36" s="8"/>
      <c r="I36" s="457" t="str">
        <f t="shared" si="0"/>
        <v/>
      </c>
      <c r="J36" s="241" cm="1">
        <f t="array" ref="J36">SUMPRODUCT(--(K36:N36&lt;&gt;"")) + IF(TRIM(O36)="",0,LEN(O36)-LEN(SUBSTITUTE(O36,",",""))+1)</f>
        <v>0</v>
      </c>
      <c r="K36" s="242" t="str">
        <f>IF(AND(G36&lt;&gt;0,G36&lt;&gt;""),IF(B36="","",IF(ISNUMBER(MATCH(B36,'Look Up Values'!$B$2:$B$500,0)),"","Dest. error")),"")</f>
        <v/>
      </c>
      <c r="L36" s="242" t="str">
        <f>IF(AND(G36&lt;&gt;0,G36&lt;&gt;""),IF(C36="","",IF(AND(ISNUMBER(--LEFT(C36,FIND(" ",C36&amp;" ")-1)),OR(LEN(LEFT(C36,FIND(" ",C36&amp;" ")-1))=6,LEN(LEFT(C36,FIND(" ",C36&amp;" ")-1))=7),OR(ISNUMBER(MATCH(LEFT(C36,FIND(" ",C36&amp;" ")-1),'Look Up Values'!$G$2:$G$1000,0)),ISNUMBER(MATCH(LEFT(C36,FIND(" ",C36&amp;" ")-1),'Look Up Values'!$AE$2:$AE$2000,0)))),"","EWC error")),"")</f>
        <v/>
      </c>
      <c r="M36" s="242" t="str" cm="1">
        <f t="array" ref="M36">IF(AND(G36&lt;&gt;0,G36&lt;&gt;""),IF(E36="","",IF(ISNUMBER(MATCH(SUBSTITUTE(E36," ",""),SUBSTITUTE('Look Up Values'!$I$2:$I$10," ",""),0)),"","State error")),"")</f>
        <v/>
      </c>
      <c r="N36" s="242" t="str" cm="1">
        <f t="array" ref="N36">IF(AND(G36&lt;&gt;0,G36&lt;&gt;""),IF(F36="","",IF(ISNUMBER(MATCH(SUBSTITUTE(F36," ",""),SUBSTITUTE('Look Up Values'!$W$2:$W$30," ",""),0)),"","D&amp;R error")),"")</f>
        <v/>
      </c>
      <c r="O36" s="256" t="str">
        <f t="shared" si="1"/>
        <v/>
      </c>
    </row>
    <row r="37" spans="1:15" ht="15.75">
      <c r="A37" s="250">
        <v>30</v>
      </c>
      <c r="B37" s="208"/>
      <c r="C37" s="49"/>
      <c r="D37" s="50"/>
      <c r="E37" s="50"/>
      <c r="F37" s="50"/>
      <c r="G37" s="209"/>
      <c r="H37" s="8"/>
      <c r="I37" s="457" t="str">
        <f t="shared" si="0"/>
        <v/>
      </c>
      <c r="J37" s="241" cm="1">
        <f t="array" ref="J37">SUMPRODUCT(--(K37:N37&lt;&gt;"")) + IF(TRIM(O37)="",0,LEN(O37)-LEN(SUBSTITUTE(O37,",",""))+1)</f>
        <v>0</v>
      </c>
      <c r="K37" s="242" t="str">
        <f>IF(AND(G37&lt;&gt;0,G37&lt;&gt;""),IF(B37="","",IF(ISNUMBER(MATCH(B37,'Look Up Values'!$B$2:$B$500,0)),"","Dest. error")),"")</f>
        <v/>
      </c>
      <c r="L37" s="242" t="str">
        <f>IF(AND(G37&lt;&gt;0,G37&lt;&gt;""),IF(C37="","",IF(AND(ISNUMBER(--LEFT(C37,FIND(" ",C37&amp;" ")-1)),OR(LEN(LEFT(C37,FIND(" ",C37&amp;" ")-1))=6,LEN(LEFT(C37,FIND(" ",C37&amp;" ")-1))=7),OR(ISNUMBER(MATCH(LEFT(C37,FIND(" ",C37&amp;" ")-1),'Look Up Values'!$G$2:$G$1000,0)),ISNUMBER(MATCH(LEFT(C37,FIND(" ",C37&amp;" ")-1),'Look Up Values'!$AE$2:$AE$2000,0)))),"","EWC error")),"")</f>
        <v/>
      </c>
      <c r="M37" s="242" t="str" cm="1">
        <f t="array" ref="M37">IF(AND(G37&lt;&gt;0,G37&lt;&gt;""),IF(E37="","",IF(ISNUMBER(MATCH(SUBSTITUTE(E37," ",""),SUBSTITUTE('Look Up Values'!$I$2:$I$10," ",""),0)),"","State error")),"")</f>
        <v/>
      </c>
      <c r="N37" s="242" t="str" cm="1">
        <f t="array" ref="N37">IF(AND(G37&lt;&gt;0,G37&lt;&gt;""),IF(F37="","",IF(ISNUMBER(MATCH(SUBSTITUTE(F37," ",""),SUBSTITUTE('Look Up Values'!$W$2:$W$30," ",""),0)),"","D&amp;R error")),"")</f>
        <v/>
      </c>
      <c r="O37" s="256" t="str">
        <f t="shared" si="1"/>
        <v/>
      </c>
    </row>
    <row r="38" spans="1:15" ht="15.75">
      <c r="A38" s="250">
        <v>31</v>
      </c>
      <c r="B38" s="208"/>
      <c r="C38" s="49"/>
      <c r="D38" s="50"/>
      <c r="E38" s="50"/>
      <c r="F38" s="50"/>
      <c r="G38" s="209"/>
      <c r="H38" s="8"/>
      <c r="I38" s="457" t="str">
        <f t="shared" si="0"/>
        <v/>
      </c>
      <c r="J38" s="241" cm="1">
        <f t="array" ref="J38">SUMPRODUCT(--(K38:N38&lt;&gt;"")) + IF(TRIM(O38)="",0,LEN(O38)-LEN(SUBSTITUTE(O38,",",""))+1)</f>
        <v>0</v>
      </c>
      <c r="K38" s="242" t="str">
        <f>IF(AND(G38&lt;&gt;0,G38&lt;&gt;""),IF(B38="","",IF(ISNUMBER(MATCH(B38,'Look Up Values'!$B$2:$B$500,0)),"","Dest. error")),"")</f>
        <v/>
      </c>
      <c r="L38" s="242" t="str">
        <f>IF(AND(G38&lt;&gt;0,G38&lt;&gt;""),IF(C38="","",IF(AND(ISNUMBER(--LEFT(C38,FIND(" ",C38&amp;" ")-1)),OR(LEN(LEFT(C38,FIND(" ",C38&amp;" ")-1))=6,LEN(LEFT(C38,FIND(" ",C38&amp;" ")-1))=7),OR(ISNUMBER(MATCH(LEFT(C38,FIND(" ",C38&amp;" ")-1),'Look Up Values'!$G$2:$G$1000,0)),ISNUMBER(MATCH(LEFT(C38,FIND(" ",C38&amp;" ")-1),'Look Up Values'!$AE$2:$AE$2000,0)))),"","EWC error")),"")</f>
        <v/>
      </c>
      <c r="M38" s="242" t="str" cm="1">
        <f t="array" ref="M38">IF(AND(G38&lt;&gt;0,G38&lt;&gt;""),IF(E38="","",IF(ISNUMBER(MATCH(SUBSTITUTE(E38," ",""),SUBSTITUTE('Look Up Values'!$I$2:$I$10," ",""),0)),"","State error")),"")</f>
        <v/>
      </c>
      <c r="N38" s="242" t="str" cm="1">
        <f t="array" ref="N38">IF(AND(G38&lt;&gt;0,G38&lt;&gt;""),IF(F38="","",IF(ISNUMBER(MATCH(SUBSTITUTE(F38," ",""),SUBSTITUTE('Look Up Values'!$W$2:$W$30," ",""),0)),"","D&amp;R error")),"")</f>
        <v/>
      </c>
      <c r="O38" s="256" t="str">
        <f t="shared" si="1"/>
        <v/>
      </c>
    </row>
    <row r="39" spans="1:15" ht="15.75">
      <c r="A39" s="250">
        <v>32</v>
      </c>
      <c r="B39" s="208"/>
      <c r="C39" s="49"/>
      <c r="D39" s="50"/>
      <c r="E39" s="50"/>
      <c r="F39" s="50"/>
      <c r="G39" s="209"/>
      <c r="H39" s="8"/>
      <c r="I39" s="457" t="str">
        <f t="shared" si="0"/>
        <v/>
      </c>
      <c r="J39" s="241" cm="1">
        <f t="array" ref="J39">SUMPRODUCT(--(K39:N39&lt;&gt;"")) + IF(TRIM(O39)="",0,LEN(O39)-LEN(SUBSTITUTE(O39,",",""))+1)</f>
        <v>0</v>
      </c>
      <c r="K39" s="242" t="str">
        <f>IF(AND(G39&lt;&gt;0,G39&lt;&gt;""),IF(B39="","",IF(ISNUMBER(MATCH(B39,'Look Up Values'!$B$2:$B$500,0)),"","Dest. error")),"")</f>
        <v/>
      </c>
      <c r="L39" s="242" t="str">
        <f>IF(AND(G39&lt;&gt;0,G39&lt;&gt;""),IF(C39="","",IF(AND(ISNUMBER(--LEFT(C39,FIND(" ",C39&amp;" ")-1)),OR(LEN(LEFT(C39,FIND(" ",C39&amp;" ")-1))=6,LEN(LEFT(C39,FIND(" ",C39&amp;" ")-1))=7),OR(ISNUMBER(MATCH(LEFT(C39,FIND(" ",C39&amp;" ")-1),'Look Up Values'!$G$2:$G$1000,0)),ISNUMBER(MATCH(LEFT(C39,FIND(" ",C39&amp;" ")-1),'Look Up Values'!$AE$2:$AE$2000,0)))),"","EWC error")),"")</f>
        <v/>
      </c>
      <c r="M39" s="242" t="str" cm="1">
        <f t="array" ref="M39">IF(AND(G39&lt;&gt;0,G39&lt;&gt;""),IF(E39="","",IF(ISNUMBER(MATCH(SUBSTITUTE(E39," ",""),SUBSTITUTE('Look Up Values'!$I$2:$I$10," ",""),0)),"","State error")),"")</f>
        <v/>
      </c>
      <c r="N39" s="242" t="str" cm="1">
        <f t="array" ref="N39">IF(AND(G39&lt;&gt;0,G39&lt;&gt;""),IF(F39="","",IF(ISNUMBER(MATCH(SUBSTITUTE(F39," ",""),SUBSTITUTE('Look Up Values'!$W$2:$W$30," ",""),0)),"","D&amp;R error")),"")</f>
        <v/>
      </c>
      <c r="O39" s="256" t="str">
        <f t="shared" si="1"/>
        <v/>
      </c>
    </row>
    <row r="40" spans="1:15" ht="15.75">
      <c r="A40" s="250">
        <v>33</v>
      </c>
      <c r="B40" s="208"/>
      <c r="C40" s="49"/>
      <c r="D40" s="50"/>
      <c r="E40" s="50"/>
      <c r="F40" s="50"/>
      <c r="G40" s="209"/>
      <c r="H40" s="8"/>
      <c r="I40" s="457" t="str">
        <f t="shared" si="0"/>
        <v/>
      </c>
      <c r="J40" s="241" cm="1">
        <f t="array" ref="J40">SUMPRODUCT(--(K40:N40&lt;&gt;"")) + IF(TRIM(O40)="",0,LEN(O40)-LEN(SUBSTITUTE(O40,",",""))+1)</f>
        <v>0</v>
      </c>
      <c r="K40" s="242" t="str">
        <f>IF(AND(G40&lt;&gt;0,G40&lt;&gt;""),IF(B40="","",IF(ISNUMBER(MATCH(B40,'Look Up Values'!$B$2:$B$500,0)),"","Dest. error")),"")</f>
        <v/>
      </c>
      <c r="L40" s="242" t="str">
        <f>IF(AND(G40&lt;&gt;0,G40&lt;&gt;""),IF(C40="","",IF(AND(ISNUMBER(--LEFT(C40,FIND(" ",C40&amp;" ")-1)),OR(LEN(LEFT(C40,FIND(" ",C40&amp;" ")-1))=6,LEN(LEFT(C40,FIND(" ",C40&amp;" ")-1))=7),OR(ISNUMBER(MATCH(LEFT(C40,FIND(" ",C40&amp;" ")-1),'Look Up Values'!$G$2:$G$1000,0)),ISNUMBER(MATCH(LEFT(C40,FIND(" ",C40&amp;" ")-1),'Look Up Values'!$AE$2:$AE$2000,0)))),"","EWC error")),"")</f>
        <v/>
      </c>
      <c r="M40" s="242" t="str" cm="1">
        <f t="array" ref="M40">IF(AND(G40&lt;&gt;0,G40&lt;&gt;""),IF(E40="","",IF(ISNUMBER(MATCH(SUBSTITUTE(E40," ",""),SUBSTITUTE('Look Up Values'!$I$2:$I$10," ",""),0)),"","State error")),"")</f>
        <v/>
      </c>
      <c r="N40" s="242" t="str" cm="1">
        <f t="array" ref="N40">IF(AND(G40&lt;&gt;0,G40&lt;&gt;""),IF(F40="","",IF(ISNUMBER(MATCH(SUBSTITUTE(F40," ",""),SUBSTITUTE('Look Up Values'!$W$2:$W$30," ",""),0)),"","D&amp;R error")),"")</f>
        <v/>
      </c>
      <c r="O40" s="256" t="str">
        <f t="shared" si="1"/>
        <v/>
      </c>
    </row>
    <row r="41" spans="1:15" ht="15.75">
      <c r="A41" s="250">
        <v>34</v>
      </c>
      <c r="B41" s="208"/>
      <c r="C41" s="49"/>
      <c r="D41" s="50"/>
      <c r="E41" s="50"/>
      <c r="F41" s="50"/>
      <c r="G41" s="209"/>
      <c r="H41" s="8"/>
      <c r="I41" s="457" t="str">
        <f t="shared" si="0"/>
        <v/>
      </c>
      <c r="J41" s="241" cm="1">
        <f t="array" ref="J41">SUMPRODUCT(--(K41:N41&lt;&gt;"")) + IF(TRIM(O41)="",0,LEN(O41)-LEN(SUBSTITUTE(O41,",",""))+1)</f>
        <v>0</v>
      </c>
      <c r="K41" s="242" t="str">
        <f>IF(AND(G41&lt;&gt;0,G41&lt;&gt;""),IF(B41="","",IF(ISNUMBER(MATCH(B41,'Look Up Values'!$B$2:$B$500,0)),"","Dest. error")),"")</f>
        <v/>
      </c>
      <c r="L41" s="242" t="str">
        <f>IF(AND(G41&lt;&gt;0,G41&lt;&gt;""),IF(C41="","",IF(AND(ISNUMBER(--LEFT(C41,FIND(" ",C41&amp;" ")-1)),OR(LEN(LEFT(C41,FIND(" ",C41&amp;" ")-1))=6,LEN(LEFT(C41,FIND(" ",C41&amp;" ")-1))=7),OR(ISNUMBER(MATCH(LEFT(C41,FIND(" ",C41&amp;" ")-1),'Look Up Values'!$G$2:$G$1000,0)),ISNUMBER(MATCH(LEFT(C41,FIND(" ",C41&amp;" ")-1),'Look Up Values'!$AE$2:$AE$2000,0)))),"","EWC error")),"")</f>
        <v/>
      </c>
      <c r="M41" s="242" t="str" cm="1">
        <f t="array" ref="M41">IF(AND(G41&lt;&gt;0,G41&lt;&gt;""),IF(E41="","",IF(ISNUMBER(MATCH(SUBSTITUTE(E41," ",""),SUBSTITUTE('Look Up Values'!$I$2:$I$10," ",""),0)),"","State error")),"")</f>
        <v/>
      </c>
      <c r="N41" s="242" t="str" cm="1">
        <f t="array" ref="N41">IF(AND(G41&lt;&gt;0,G41&lt;&gt;""),IF(F41="","",IF(ISNUMBER(MATCH(SUBSTITUTE(F41," ",""),SUBSTITUTE('Look Up Values'!$W$2:$W$30," ",""),0)),"","D&amp;R error")),"")</f>
        <v/>
      </c>
      <c r="O41" s="256" t="str">
        <f t="shared" si="1"/>
        <v/>
      </c>
    </row>
    <row r="42" spans="1:15" ht="15.75">
      <c r="A42" s="250">
        <v>35</v>
      </c>
      <c r="B42" s="208"/>
      <c r="C42" s="49"/>
      <c r="D42" s="50"/>
      <c r="E42" s="50"/>
      <c r="F42" s="50"/>
      <c r="G42" s="209"/>
      <c r="H42" s="8"/>
      <c r="I42" s="457" t="str">
        <f t="shared" si="0"/>
        <v/>
      </c>
      <c r="J42" s="241" cm="1">
        <f t="array" ref="J42">SUMPRODUCT(--(K42:N42&lt;&gt;"")) + IF(TRIM(O42)="",0,LEN(O42)-LEN(SUBSTITUTE(O42,",",""))+1)</f>
        <v>0</v>
      </c>
      <c r="K42" s="242" t="str">
        <f>IF(AND(G42&lt;&gt;0,G42&lt;&gt;""),IF(B42="","",IF(ISNUMBER(MATCH(B42,'Look Up Values'!$B$2:$B$500,0)),"","Dest. error")),"")</f>
        <v/>
      </c>
      <c r="L42" s="242" t="str">
        <f>IF(AND(G42&lt;&gt;0,G42&lt;&gt;""),IF(C42="","",IF(AND(ISNUMBER(--LEFT(C42,FIND(" ",C42&amp;" ")-1)),OR(LEN(LEFT(C42,FIND(" ",C42&amp;" ")-1))=6,LEN(LEFT(C42,FIND(" ",C42&amp;" ")-1))=7),OR(ISNUMBER(MATCH(LEFT(C42,FIND(" ",C42&amp;" ")-1),'Look Up Values'!$G$2:$G$1000,0)),ISNUMBER(MATCH(LEFT(C42,FIND(" ",C42&amp;" ")-1),'Look Up Values'!$AE$2:$AE$2000,0)))),"","EWC error")),"")</f>
        <v/>
      </c>
      <c r="M42" s="242" t="str" cm="1">
        <f t="array" ref="M42">IF(AND(G42&lt;&gt;0,G42&lt;&gt;""),IF(E42="","",IF(ISNUMBER(MATCH(SUBSTITUTE(E42," ",""),SUBSTITUTE('Look Up Values'!$I$2:$I$10," ",""),0)),"","State error")),"")</f>
        <v/>
      </c>
      <c r="N42" s="242" t="str" cm="1">
        <f t="array" ref="N42">IF(AND(G42&lt;&gt;0,G42&lt;&gt;""),IF(F42="","",IF(ISNUMBER(MATCH(SUBSTITUTE(F42," ",""),SUBSTITUTE('Look Up Values'!$W$2:$W$30," ",""),0)),"","D&amp;R error")),"")</f>
        <v/>
      </c>
      <c r="O42" s="256" t="str">
        <f t="shared" si="1"/>
        <v/>
      </c>
    </row>
    <row r="43" spans="1:15" ht="15.75">
      <c r="A43" s="250">
        <v>36</v>
      </c>
      <c r="B43" s="208"/>
      <c r="C43" s="49"/>
      <c r="D43" s="50"/>
      <c r="E43" s="50"/>
      <c r="F43" s="50"/>
      <c r="G43" s="209"/>
      <c r="H43" s="8"/>
      <c r="I43" s="457" t="str">
        <f t="shared" si="0"/>
        <v/>
      </c>
      <c r="J43" s="241" cm="1">
        <f t="array" ref="J43">SUMPRODUCT(--(K43:N43&lt;&gt;"")) + IF(TRIM(O43)="",0,LEN(O43)-LEN(SUBSTITUTE(O43,",",""))+1)</f>
        <v>0</v>
      </c>
      <c r="K43" s="242" t="str">
        <f>IF(AND(G43&lt;&gt;0,G43&lt;&gt;""),IF(B43="","",IF(ISNUMBER(MATCH(B43,'Look Up Values'!$B$2:$B$500,0)),"","Dest. error")),"")</f>
        <v/>
      </c>
      <c r="L43" s="242" t="str">
        <f>IF(AND(G43&lt;&gt;0,G43&lt;&gt;""),IF(C43="","",IF(AND(ISNUMBER(--LEFT(C43,FIND(" ",C43&amp;" ")-1)),OR(LEN(LEFT(C43,FIND(" ",C43&amp;" ")-1))=6,LEN(LEFT(C43,FIND(" ",C43&amp;" ")-1))=7),OR(ISNUMBER(MATCH(LEFT(C43,FIND(" ",C43&amp;" ")-1),'Look Up Values'!$G$2:$G$1000,0)),ISNUMBER(MATCH(LEFT(C43,FIND(" ",C43&amp;" ")-1),'Look Up Values'!$AE$2:$AE$2000,0)))),"","EWC error")),"")</f>
        <v/>
      </c>
      <c r="M43" s="242" t="str" cm="1">
        <f t="array" ref="M43">IF(AND(G43&lt;&gt;0,G43&lt;&gt;""),IF(E43="","",IF(ISNUMBER(MATCH(SUBSTITUTE(E43," ",""),SUBSTITUTE('Look Up Values'!$I$2:$I$10," ",""),0)),"","State error")),"")</f>
        <v/>
      </c>
      <c r="N43" s="242" t="str" cm="1">
        <f t="array" ref="N43">IF(AND(G43&lt;&gt;0,G43&lt;&gt;""),IF(F43="","",IF(ISNUMBER(MATCH(SUBSTITUTE(F43," ",""),SUBSTITUTE('Look Up Values'!$W$2:$W$30," ",""),0)),"","D&amp;R error")),"")</f>
        <v/>
      </c>
      <c r="O43" s="256" t="str">
        <f t="shared" si="1"/>
        <v/>
      </c>
    </row>
    <row r="44" spans="1:15" ht="15.75">
      <c r="A44" s="250">
        <v>37</v>
      </c>
      <c r="B44" s="208"/>
      <c r="C44" s="49"/>
      <c r="D44" s="50"/>
      <c r="E44" s="50"/>
      <c r="F44" s="50"/>
      <c r="G44" s="209"/>
      <c r="H44" s="8"/>
      <c r="I44" s="457" t="str">
        <f t="shared" si="0"/>
        <v/>
      </c>
      <c r="J44" s="241" cm="1">
        <f t="array" ref="J44">SUMPRODUCT(--(K44:N44&lt;&gt;"")) + IF(TRIM(O44)="",0,LEN(O44)-LEN(SUBSTITUTE(O44,",",""))+1)</f>
        <v>0</v>
      </c>
      <c r="K44" s="242" t="str">
        <f>IF(AND(G44&lt;&gt;0,G44&lt;&gt;""),IF(B44="","",IF(ISNUMBER(MATCH(B44,'Look Up Values'!$B$2:$B$500,0)),"","Dest. error")),"")</f>
        <v/>
      </c>
      <c r="L44" s="242" t="str">
        <f>IF(AND(G44&lt;&gt;0,G44&lt;&gt;""),IF(C44="","",IF(AND(ISNUMBER(--LEFT(C44,FIND(" ",C44&amp;" ")-1)),OR(LEN(LEFT(C44,FIND(" ",C44&amp;" ")-1))=6,LEN(LEFT(C44,FIND(" ",C44&amp;" ")-1))=7),OR(ISNUMBER(MATCH(LEFT(C44,FIND(" ",C44&amp;" ")-1),'Look Up Values'!$G$2:$G$1000,0)),ISNUMBER(MATCH(LEFT(C44,FIND(" ",C44&amp;" ")-1),'Look Up Values'!$AE$2:$AE$2000,0)))),"","EWC error")),"")</f>
        <v/>
      </c>
      <c r="M44" s="242" t="str" cm="1">
        <f t="array" ref="M44">IF(AND(G44&lt;&gt;0,G44&lt;&gt;""),IF(E44="","",IF(ISNUMBER(MATCH(SUBSTITUTE(E44," ",""),SUBSTITUTE('Look Up Values'!$I$2:$I$10," ",""),0)),"","State error")),"")</f>
        <v/>
      </c>
      <c r="N44" s="242" t="str" cm="1">
        <f t="array" ref="N44">IF(AND(G44&lt;&gt;0,G44&lt;&gt;""),IF(F44="","",IF(ISNUMBER(MATCH(SUBSTITUTE(F44," ",""),SUBSTITUTE('Look Up Values'!$W$2:$W$30," ",""),0)),"","D&amp;R error")),"")</f>
        <v/>
      </c>
      <c r="O44" s="256" t="str">
        <f t="shared" si="1"/>
        <v/>
      </c>
    </row>
    <row r="45" spans="1:15" ht="15.75">
      <c r="A45" s="250">
        <v>38</v>
      </c>
      <c r="B45" s="208"/>
      <c r="C45" s="49"/>
      <c r="D45" s="50"/>
      <c r="E45" s="50"/>
      <c r="F45" s="50"/>
      <c r="G45" s="209"/>
      <c r="H45" s="8"/>
      <c r="I45" s="457" t="str">
        <f t="shared" si="0"/>
        <v/>
      </c>
      <c r="J45" s="241" cm="1">
        <f t="array" ref="J45">SUMPRODUCT(--(K45:N45&lt;&gt;"")) + IF(TRIM(O45)="",0,LEN(O45)-LEN(SUBSTITUTE(O45,",",""))+1)</f>
        <v>0</v>
      </c>
      <c r="K45" s="242" t="str">
        <f>IF(AND(G45&lt;&gt;0,G45&lt;&gt;""),IF(B45="","",IF(ISNUMBER(MATCH(B45,'Look Up Values'!$B$2:$B$500,0)),"","Dest. error")),"")</f>
        <v/>
      </c>
      <c r="L45" s="242" t="str">
        <f>IF(AND(G45&lt;&gt;0,G45&lt;&gt;""),IF(C45="","",IF(AND(ISNUMBER(--LEFT(C45,FIND(" ",C45&amp;" ")-1)),OR(LEN(LEFT(C45,FIND(" ",C45&amp;" ")-1))=6,LEN(LEFT(C45,FIND(" ",C45&amp;" ")-1))=7),OR(ISNUMBER(MATCH(LEFT(C45,FIND(" ",C45&amp;" ")-1),'Look Up Values'!$G$2:$G$1000,0)),ISNUMBER(MATCH(LEFT(C45,FIND(" ",C45&amp;" ")-1),'Look Up Values'!$AE$2:$AE$2000,0)))),"","EWC error")),"")</f>
        <v/>
      </c>
      <c r="M45" s="242" t="str" cm="1">
        <f t="array" ref="M45">IF(AND(G45&lt;&gt;0,G45&lt;&gt;""),IF(E45="","",IF(ISNUMBER(MATCH(SUBSTITUTE(E45," ",""),SUBSTITUTE('Look Up Values'!$I$2:$I$10," ",""),0)),"","State error")),"")</f>
        <v/>
      </c>
      <c r="N45" s="242" t="str" cm="1">
        <f t="array" ref="N45">IF(AND(G45&lt;&gt;0,G45&lt;&gt;""),IF(F45="","",IF(ISNUMBER(MATCH(SUBSTITUTE(F45," ",""),SUBSTITUTE('Look Up Values'!$W$2:$W$30," ",""),0)),"","D&amp;R error")),"")</f>
        <v/>
      </c>
      <c r="O45" s="256" t="str">
        <f t="shared" si="1"/>
        <v/>
      </c>
    </row>
    <row r="46" spans="1:15" ht="15.75">
      <c r="A46" s="250">
        <v>39</v>
      </c>
      <c r="B46" s="208"/>
      <c r="C46" s="49"/>
      <c r="D46" s="50"/>
      <c r="E46" s="50"/>
      <c r="F46" s="50"/>
      <c r="G46" s="209"/>
      <c r="H46" s="8"/>
      <c r="I46" s="457" t="str">
        <f t="shared" si="0"/>
        <v/>
      </c>
      <c r="J46" s="241" cm="1">
        <f t="array" ref="J46">SUMPRODUCT(--(K46:N46&lt;&gt;"")) + IF(TRIM(O46)="",0,LEN(O46)-LEN(SUBSTITUTE(O46,",",""))+1)</f>
        <v>0</v>
      </c>
      <c r="K46" s="242" t="str">
        <f>IF(AND(G46&lt;&gt;0,G46&lt;&gt;""),IF(B46="","",IF(ISNUMBER(MATCH(B46,'Look Up Values'!$B$2:$B$500,0)),"","Dest. error")),"")</f>
        <v/>
      </c>
      <c r="L46" s="242" t="str">
        <f>IF(AND(G46&lt;&gt;0,G46&lt;&gt;""),IF(C46="","",IF(AND(ISNUMBER(--LEFT(C46,FIND(" ",C46&amp;" ")-1)),OR(LEN(LEFT(C46,FIND(" ",C46&amp;" ")-1))=6,LEN(LEFT(C46,FIND(" ",C46&amp;" ")-1))=7),OR(ISNUMBER(MATCH(LEFT(C46,FIND(" ",C46&amp;" ")-1),'Look Up Values'!$G$2:$G$1000,0)),ISNUMBER(MATCH(LEFT(C46,FIND(" ",C46&amp;" ")-1),'Look Up Values'!$AE$2:$AE$2000,0)))),"","EWC error")),"")</f>
        <v/>
      </c>
      <c r="M46" s="242" t="str" cm="1">
        <f t="array" ref="M46">IF(AND(G46&lt;&gt;0,G46&lt;&gt;""),IF(E46="","",IF(ISNUMBER(MATCH(SUBSTITUTE(E46," ",""),SUBSTITUTE('Look Up Values'!$I$2:$I$10," ",""),0)),"","State error")),"")</f>
        <v/>
      </c>
      <c r="N46" s="242" t="str" cm="1">
        <f t="array" ref="N46">IF(AND(G46&lt;&gt;0,G46&lt;&gt;""),IF(F46="","",IF(ISNUMBER(MATCH(SUBSTITUTE(F46," ",""),SUBSTITUTE('Look Up Values'!$W$2:$W$30," ",""),0)),"","D&amp;R error")),"")</f>
        <v/>
      </c>
      <c r="O46" s="256" t="str">
        <f t="shared" si="1"/>
        <v/>
      </c>
    </row>
    <row r="47" spans="1:15" ht="15.75">
      <c r="A47" s="250">
        <v>40</v>
      </c>
      <c r="B47" s="208"/>
      <c r="C47" s="49"/>
      <c r="D47" s="50"/>
      <c r="E47" s="50"/>
      <c r="F47" s="50"/>
      <c r="G47" s="209"/>
      <c r="H47" s="8"/>
      <c r="I47" s="457" t="str">
        <f t="shared" si="0"/>
        <v/>
      </c>
      <c r="J47" s="241" cm="1">
        <f t="array" ref="J47">SUMPRODUCT(--(K47:N47&lt;&gt;"")) + IF(TRIM(O47)="",0,LEN(O47)-LEN(SUBSTITUTE(O47,",",""))+1)</f>
        <v>0</v>
      </c>
      <c r="K47" s="242" t="str">
        <f>IF(AND(G47&lt;&gt;0,G47&lt;&gt;""),IF(B47="","",IF(ISNUMBER(MATCH(B47,'Look Up Values'!$B$2:$B$500,0)),"","Dest. error")),"")</f>
        <v/>
      </c>
      <c r="L47" s="242" t="str">
        <f>IF(AND(G47&lt;&gt;0,G47&lt;&gt;""),IF(C47="","",IF(AND(ISNUMBER(--LEFT(C47,FIND(" ",C47&amp;" ")-1)),OR(LEN(LEFT(C47,FIND(" ",C47&amp;" ")-1))=6,LEN(LEFT(C47,FIND(" ",C47&amp;" ")-1))=7),OR(ISNUMBER(MATCH(LEFT(C47,FIND(" ",C47&amp;" ")-1),'Look Up Values'!$G$2:$G$1000,0)),ISNUMBER(MATCH(LEFT(C47,FIND(" ",C47&amp;" ")-1),'Look Up Values'!$AE$2:$AE$2000,0)))),"","EWC error")),"")</f>
        <v/>
      </c>
      <c r="M47" s="242" t="str" cm="1">
        <f t="array" ref="M47">IF(AND(G47&lt;&gt;0,G47&lt;&gt;""),IF(E47="","",IF(ISNUMBER(MATCH(SUBSTITUTE(E47," ",""),SUBSTITUTE('Look Up Values'!$I$2:$I$10," ",""),0)),"","State error")),"")</f>
        <v/>
      </c>
      <c r="N47" s="242" t="str" cm="1">
        <f t="array" ref="N47">IF(AND(G47&lt;&gt;0,G47&lt;&gt;""),IF(F47="","",IF(ISNUMBER(MATCH(SUBSTITUTE(F47," ",""),SUBSTITUTE('Look Up Values'!$W$2:$W$30," ",""),0)),"","D&amp;R error")),"")</f>
        <v/>
      </c>
      <c r="O47" s="256" t="str">
        <f t="shared" si="1"/>
        <v/>
      </c>
    </row>
    <row r="48" spans="1:15" ht="15.75">
      <c r="A48" s="250">
        <v>41</v>
      </c>
      <c r="B48" s="208"/>
      <c r="C48" s="49"/>
      <c r="D48" s="50"/>
      <c r="E48" s="50"/>
      <c r="F48" s="50"/>
      <c r="G48" s="209"/>
      <c r="H48" s="8"/>
      <c r="I48" s="457" t="str">
        <f t="shared" si="0"/>
        <v/>
      </c>
      <c r="J48" s="241" cm="1">
        <f t="array" ref="J48">SUMPRODUCT(--(K48:N48&lt;&gt;"")) + IF(TRIM(O48)="",0,LEN(O48)-LEN(SUBSTITUTE(O48,",",""))+1)</f>
        <v>0</v>
      </c>
      <c r="K48" s="242" t="str">
        <f>IF(AND(G48&lt;&gt;0,G48&lt;&gt;""),IF(B48="","",IF(ISNUMBER(MATCH(B48,'Look Up Values'!$B$2:$B$500,0)),"","Dest. error")),"")</f>
        <v/>
      </c>
      <c r="L48" s="242" t="str">
        <f>IF(AND(G48&lt;&gt;0,G48&lt;&gt;""),IF(C48="","",IF(AND(ISNUMBER(--LEFT(C48,FIND(" ",C48&amp;" ")-1)),OR(LEN(LEFT(C48,FIND(" ",C48&amp;" ")-1))=6,LEN(LEFT(C48,FIND(" ",C48&amp;" ")-1))=7),OR(ISNUMBER(MATCH(LEFT(C48,FIND(" ",C48&amp;" ")-1),'Look Up Values'!$G$2:$G$1000,0)),ISNUMBER(MATCH(LEFT(C48,FIND(" ",C48&amp;" ")-1),'Look Up Values'!$AE$2:$AE$2000,0)))),"","EWC error")),"")</f>
        <v/>
      </c>
      <c r="M48" s="242" t="str" cm="1">
        <f t="array" ref="M48">IF(AND(G48&lt;&gt;0,G48&lt;&gt;""),IF(E48="","",IF(ISNUMBER(MATCH(SUBSTITUTE(E48," ",""),SUBSTITUTE('Look Up Values'!$I$2:$I$10," ",""),0)),"","State error")),"")</f>
        <v/>
      </c>
      <c r="N48" s="242" t="str" cm="1">
        <f t="array" ref="N48">IF(AND(G48&lt;&gt;0,G48&lt;&gt;""),IF(F48="","",IF(ISNUMBER(MATCH(SUBSTITUTE(F48," ",""),SUBSTITUTE('Look Up Values'!$W$2:$W$30," ",""),0)),"","D&amp;R error")),"")</f>
        <v/>
      </c>
      <c r="O48" s="256" t="str">
        <f t="shared" si="1"/>
        <v/>
      </c>
    </row>
    <row r="49" spans="1:15" ht="15.75">
      <c r="A49" s="250">
        <v>42</v>
      </c>
      <c r="B49" s="208"/>
      <c r="C49" s="49"/>
      <c r="D49" s="50"/>
      <c r="E49" s="50"/>
      <c r="F49" s="50"/>
      <c r="G49" s="209"/>
      <c r="H49" s="8"/>
      <c r="I49" s="457" t="str">
        <f t="shared" si="0"/>
        <v/>
      </c>
      <c r="J49" s="241" cm="1">
        <f t="array" ref="J49">SUMPRODUCT(--(K49:N49&lt;&gt;"")) + IF(TRIM(O49)="",0,LEN(O49)-LEN(SUBSTITUTE(O49,",",""))+1)</f>
        <v>0</v>
      </c>
      <c r="K49" s="242" t="str">
        <f>IF(AND(G49&lt;&gt;0,G49&lt;&gt;""),IF(B49="","",IF(ISNUMBER(MATCH(B49,'Look Up Values'!$B$2:$B$500,0)),"","Dest. error")),"")</f>
        <v/>
      </c>
      <c r="L49" s="242" t="str">
        <f>IF(AND(G49&lt;&gt;0,G49&lt;&gt;""),IF(C49="","",IF(AND(ISNUMBER(--LEFT(C49,FIND(" ",C49&amp;" ")-1)),OR(LEN(LEFT(C49,FIND(" ",C49&amp;" ")-1))=6,LEN(LEFT(C49,FIND(" ",C49&amp;" ")-1))=7),OR(ISNUMBER(MATCH(LEFT(C49,FIND(" ",C49&amp;" ")-1),'Look Up Values'!$G$2:$G$1000,0)),ISNUMBER(MATCH(LEFT(C49,FIND(" ",C49&amp;" ")-1),'Look Up Values'!$AE$2:$AE$2000,0)))),"","EWC error")),"")</f>
        <v/>
      </c>
      <c r="M49" s="242" t="str" cm="1">
        <f t="array" ref="M49">IF(AND(G49&lt;&gt;0,G49&lt;&gt;""),IF(E49="","",IF(ISNUMBER(MATCH(SUBSTITUTE(E49," ",""),SUBSTITUTE('Look Up Values'!$I$2:$I$10," ",""),0)),"","State error")),"")</f>
        <v/>
      </c>
      <c r="N49" s="242" t="str" cm="1">
        <f t="array" ref="N49">IF(AND(G49&lt;&gt;0,G49&lt;&gt;""),IF(F49="","",IF(ISNUMBER(MATCH(SUBSTITUTE(F49," ",""),SUBSTITUTE('Look Up Values'!$W$2:$W$30," ",""),0)),"","D&amp;R error")),"")</f>
        <v/>
      </c>
      <c r="O49" s="256" t="str">
        <f t="shared" si="1"/>
        <v/>
      </c>
    </row>
    <row r="50" spans="1:15" ht="15.75">
      <c r="A50" s="250">
        <v>43</v>
      </c>
      <c r="B50" s="208"/>
      <c r="C50" s="49"/>
      <c r="D50" s="50"/>
      <c r="E50" s="50"/>
      <c r="F50" s="50"/>
      <c r="G50" s="209"/>
      <c r="H50" s="8"/>
      <c r="I50" s="457" t="str">
        <f t="shared" si="0"/>
        <v/>
      </c>
      <c r="J50" s="241" cm="1">
        <f t="array" ref="J50">SUMPRODUCT(--(K50:N50&lt;&gt;"")) + IF(TRIM(O50)="",0,LEN(O50)-LEN(SUBSTITUTE(O50,",",""))+1)</f>
        <v>0</v>
      </c>
      <c r="K50" s="242" t="str">
        <f>IF(AND(G50&lt;&gt;0,G50&lt;&gt;""),IF(B50="","",IF(ISNUMBER(MATCH(B50,'Look Up Values'!$B$2:$B$500,0)),"","Dest. error")),"")</f>
        <v/>
      </c>
      <c r="L50" s="242" t="str">
        <f>IF(AND(G50&lt;&gt;0,G50&lt;&gt;""),IF(C50="","",IF(AND(ISNUMBER(--LEFT(C50,FIND(" ",C50&amp;" ")-1)),OR(LEN(LEFT(C50,FIND(" ",C50&amp;" ")-1))=6,LEN(LEFT(C50,FIND(" ",C50&amp;" ")-1))=7),OR(ISNUMBER(MATCH(LEFT(C50,FIND(" ",C50&amp;" ")-1),'Look Up Values'!$G$2:$G$1000,0)),ISNUMBER(MATCH(LEFT(C50,FIND(" ",C50&amp;" ")-1),'Look Up Values'!$AE$2:$AE$2000,0)))),"","EWC error")),"")</f>
        <v/>
      </c>
      <c r="M50" s="242" t="str" cm="1">
        <f t="array" ref="M50">IF(AND(G50&lt;&gt;0,G50&lt;&gt;""),IF(E50="","",IF(ISNUMBER(MATCH(SUBSTITUTE(E50," ",""),SUBSTITUTE('Look Up Values'!$I$2:$I$10," ",""),0)),"","State error")),"")</f>
        <v/>
      </c>
      <c r="N50" s="242" t="str" cm="1">
        <f t="array" ref="N50">IF(AND(G50&lt;&gt;0,G50&lt;&gt;""),IF(F50="","",IF(ISNUMBER(MATCH(SUBSTITUTE(F50," ",""),SUBSTITUTE('Look Up Values'!$W$2:$W$30," ",""),0)),"","D&amp;R error")),"")</f>
        <v/>
      </c>
      <c r="O50" s="256" t="str">
        <f t="shared" si="1"/>
        <v/>
      </c>
    </row>
    <row r="51" spans="1:15" ht="15.75">
      <c r="A51" s="250">
        <v>44</v>
      </c>
      <c r="B51" s="208"/>
      <c r="C51" s="49"/>
      <c r="D51" s="50"/>
      <c r="E51" s="50"/>
      <c r="F51" s="50"/>
      <c r="G51" s="209"/>
      <c r="H51" s="8"/>
      <c r="I51" s="457" t="str">
        <f t="shared" si="0"/>
        <v/>
      </c>
      <c r="J51" s="241" cm="1">
        <f t="array" ref="J51">SUMPRODUCT(--(K51:N51&lt;&gt;"")) + IF(TRIM(O51)="",0,LEN(O51)-LEN(SUBSTITUTE(O51,",",""))+1)</f>
        <v>0</v>
      </c>
      <c r="K51" s="242" t="str">
        <f>IF(AND(G51&lt;&gt;0,G51&lt;&gt;""),IF(B51="","",IF(ISNUMBER(MATCH(B51,'Look Up Values'!$B$2:$B$500,0)),"","Dest. error")),"")</f>
        <v/>
      </c>
      <c r="L51" s="242" t="str">
        <f>IF(AND(G51&lt;&gt;0,G51&lt;&gt;""),IF(C51="","",IF(AND(ISNUMBER(--LEFT(C51,FIND(" ",C51&amp;" ")-1)),OR(LEN(LEFT(C51,FIND(" ",C51&amp;" ")-1))=6,LEN(LEFT(C51,FIND(" ",C51&amp;" ")-1))=7),OR(ISNUMBER(MATCH(LEFT(C51,FIND(" ",C51&amp;" ")-1),'Look Up Values'!$G$2:$G$1000,0)),ISNUMBER(MATCH(LEFT(C51,FIND(" ",C51&amp;" ")-1),'Look Up Values'!$AE$2:$AE$2000,0)))),"","EWC error")),"")</f>
        <v/>
      </c>
      <c r="M51" s="242" t="str" cm="1">
        <f t="array" ref="M51">IF(AND(G51&lt;&gt;0,G51&lt;&gt;""),IF(E51="","",IF(ISNUMBER(MATCH(SUBSTITUTE(E51," ",""),SUBSTITUTE('Look Up Values'!$I$2:$I$10," ",""),0)),"","State error")),"")</f>
        <v/>
      </c>
      <c r="N51" s="242" t="str" cm="1">
        <f t="array" ref="N51">IF(AND(G51&lt;&gt;0,G51&lt;&gt;""),IF(F51="","",IF(ISNUMBER(MATCH(SUBSTITUTE(F51," ",""),SUBSTITUTE('Look Up Values'!$W$2:$W$30," ",""),0)),"","D&amp;R error")),"")</f>
        <v/>
      </c>
      <c r="O51" s="256" t="str">
        <f t="shared" si="1"/>
        <v/>
      </c>
    </row>
    <row r="52" spans="1:15" ht="15.75">
      <c r="A52" s="250">
        <v>45</v>
      </c>
      <c r="B52" s="208"/>
      <c r="C52" s="49"/>
      <c r="D52" s="50"/>
      <c r="E52" s="50"/>
      <c r="F52" s="50"/>
      <c r="G52" s="209"/>
      <c r="H52" s="8"/>
      <c r="I52" s="457" t="str">
        <f t="shared" si="0"/>
        <v/>
      </c>
      <c r="J52" s="241" cm="1">
        <f t="array" ref="J52">SUMPRODUCT(--(K52:N52&lt;&gt;"")) + IF(TRIM(O52)="",0,LEN(O52)-LEN(SUBSTITUTE(O52,",",""))+1)</f>
        <v>0</v>
      </c>
      <c r="K52" s="242" t="str">
        <f>IF(AND(G52&lt;&gt;0,G52&lt;&gt;""),IF(B52="","",IF(ISNUMBER(MATCH(B52,'Look Up Values'!$B$2:$B$500,0)),"","Dest. error")),"")</f>
        <v/>
      </c>
      <c r="L52" s="242" t="str">
        <f>IF(AND(G52&lt;&gt;0,G52&lt;&gt;""),IF(C52="","",IF(AND(ISNUMBER(--LEFT(C52,FIND(" ",C52&amp;" ")-1)),OR(LEN(LEFT(C52,FIND(" ",C52&amp;" ")-1))=6,LEN(LEFT(C52,FIND(" ",C52&amp;" ")-1))=7),OR(ISNUMBER(MATCH(LEFT(C52,FIND(" ",C52&amp;" ")-1),'Look Up Values'!$G$2:$G$1000,0)),ISNUMBER(MATCH(LEFT(C52,FIND(" ",C52&amp;" ")-1),'Look Up Values'!$AE$2:$AE$2000,0)))),"","EWC error")),"")</f>
        <v/>
      </c>
      <c r="M52" s="242" t="str" cm="1">
        <f t="array" ref="M52">IF(AND(G52&lt;&gt;0,G52&lt;&gt;""),IF(E52="","",IF(ISNUMBER(MATCH(SUBSTITUTE(E52," ",""),SUBSTITUTE('Look Up Values'!$I$2:$I$10," ",""),0)),"","State error")),"")</f>
        <v/>
      </c>
      <c r="N52" s="242" t="str" cm="1">
        <f t="array" ref="N52">IF(AND(G52&lt;&gt;0,G52&lt;&gt;""),IF(F52="","",IF(ISNUMBER(MATCH(SUBSTITUTE(F52," ",""),SUBSTITUTE('Look Up Values'!$W$2:$W$30," ",""),0)),"","D&amp;R error")),"")</f>
        <v/>
      </c>
      <c r="O52" s="256" t="str">
        <f t="shared" si="1"/>
        <v/>
      </c>
    </row>
    <row r="53" spans="1:15" ht="15.75">
      <c r="A53" s="250">
        <v>46</v>
      </c>
      <c r="B53" s="208"/>
      <c r="C53" s="49"/>
      <c r="D53" s="50"/>
      <c r="E53" s="50"/>
      <c r="F53" s="50"/>
      <c r="G53" s="209"/>
      <c r="H53" s="8"/>
      <c r="I53" s="457" t="str">
        <f t="shared" si="0"/>
        <v/>
      </c>
      <c r="J53" s="241" cm="1">
        <f t="array" ref="J53">SUMPRODUCT(--(K53:N53&lt;&gt;"")) + IF(TRIM(O53)="",0,LEN(O53)-LEN(SUBSTITUTE(O53,",",""))+1)</f>
        <v>0</v>
      </c>
      <c r="K53" s="242" t="str">
        <f>IF(AND(G53&lt;&gt;0,G53&lt;&gt;""),IF(B53="","",IF(ISNUMBER(MATCH(B53,'Look Up Values'!$B$2:$B$500,0)),"","Dest. error")),"")</f>
        <v/>
      </c>
      <c r="L53" s="242" t="str">
        <f>IF(AND(G53&lt;&gt;0,G53&lt;&gt;""),IF(C53="","",IF(AND(ISNUMBER(--LEFT(C53,FIND(" ",C53&amp;" ")-1)),OR(LEN(LEFT(C53,FIND(" ",C53&amp;" ")-1))=6,LEN(LEFT(C53,FIND(" ",C53&amp;" ")-1))=7),OR(ISNUMBER(MATCH(LEFT(C53,FIND(" ",C53&amp;" ")-1),'Look Up Values'!$G$2:$G$1000,0)),ISNUMBER(MATCH(LEFT(C53,FIND(" ",C53&amp;" ")-1),'Look Up Values'!$AE$2:$AE$2000,0)))),"","EWC error")),"")</f>
        <v/>
      </c>
      <c r="M53" s="242" t="str" cm="1">
        <f t="array" ref="M53">IF(AND(G53&lt;&gt;0,G53&lt;&gt;""),IF(E53="","",IF(ISNUMBER(MATCH(SUBSTITUTE(E53," ",""),SUBSTITUTE('Look Up Values'!$I$2:$I$10," ",""),0)),"","State error")),"")</f>
        <v/>
      </c>
      <c r="N53" s="242" t="str" cm="1">
        <f t="array" ref="N53">IF(AND(G53&lt;&gt;0,G53&lt;&gt;""),IF(F53="","",IF(ISNUMBER(MATCH(SUBSTITUTE(F53," ",""),SUBSTITUTE('Look Up Values'!$W$2:$W$30," ",""),0)),"","D&amp;R error")),"")</f>
        <v/>
      </c>
      <c r="O53" s="256" t="str">
        <f t="shared" si="1"/>
        <v/>
      </c>
    </row>
    <row r="54" spans="1:15" ht="15.75">
      <c r="A54" s="250">
        <v>47</v>
      </c>
      <c r="B54" s="208"/>
      <c r="C54" s="49"/>
      <c r="D54" s="50"/>
      <c r="E54" s="50"/>
      <c r="F54" s="50"/>
      <c r="G54" s="209"/>
      <c r="H54" s="8"/>
      <c r="I54" s="457" t="str">
        <f t="shared" si="0"/>
        <v/>
      </c>
      <c r="J54" s="241" cm="1">
        <f t="array" ref="J54">SUMPRODUCT(--(K54:N54&lt;&gt;"")) + IF(TRIM(O54)="",0,LEN(O54)-LEN(SUBSTITUTE(O54,",",""))+1)</f>
        <v>0</v>
      </c>
      <c r="K54" s="242" t="str">
        <f>IF(AND(G54&lt;&gt;0,G54&lt;&gt;""),IF(B54="","",IF(ISNUMBER(MATCH(B54,'Look Up Values'!$B$2:$B$500,0)),"","Dest. error")),"")</f>
        <v/>
      </c>
      <c r="L54" s="242" t="str">
        <f>IF(AND(G54&lt;&gt;0,G54&lt;&gt;""),IF(C54="","",IF(AND(ISNUMBER(--LEFT(C54,FIND(" ",C54&amp;" ")-1)),OR(LEN(LEFT(C54,FIND(" ",C54&amp;" ")-1))=6,LEN(LEFT(C54,FIND(" ",C54&amp;" ")-1))=7),OR(ISNUMBER(MATCH(LEFT(C54,FIND(" ",C54&amp;" ")-1),'Look Up Values'!$G$2:$G$1000,0)),ISNUMBER(MATCH(LEFT(C54,FIND(" ",C54&amp;" ")-1),'Look Up Values'!$AE$2:$AE$2000,0)))),"","EWC error")),"")</f>
        <v/>
      </c>
      <c r="M54" s="242" t="str" cm="1">
        <f t="array" ref="M54">IF(AND(G54&lt;&gt;0,G54&lt;&gt;""),IF(E54="","",IF(ISNUMBER(MATCH(SUBSTITUTE(E54," ",""),SUBSTITUTE('Look Up Values'!$I$2:$I$10," ",""),0)),"","State error")),"")</f>
        <v/>
      </c>
      <c r="N54" s="242" t="str" cm="1">
        <f t="array" ref="N54">IF(AND(G54&lt;&gt;0,G54&lt;&gt;""),IF(F54="","",IF(ISNUMBER(MATCH(SUBSTITUTE(F54," ",""),SUBSTITUTE('Look Up Values'!$W$2:$W$30," ",""),0)),"","D&amp;R error")),"")</f>
        <v/>
      </c>
      <c r="O54" s="256" t="str">
        <f t="shared" si="1"/>
        <v/>
      </c>
    </row>
    <row r="55" spans="1:15" ht="15.75">
      <c r="A55" s="250">
        <v>48</v>
      </c>
      <c r="B55" s="208"/>
      <c r="C55" s="49"/>
      <c r="D55" s="50"/>
      <c r="E55" s="50"/>
      <c r="F55" s="50"/>
      <c r="G55" s="209"/>
      <c r="H55" s="8"/>
      <c r="I55" s="457" t="str">
        <f t="shared" si="0"/>
        <v/>
      </c>
      <c r="J55" s="241" cm="1">
        <f t="array" ref="J55">SUMPRODUCT(--(K55:N55&lt;&gt;"")) + IF(TRIM(O55)="",0,LEN(O55)-LEN(SUBSTITUTE(O55,",",""))+1)</f>
        <v>0</v>
      </c>
      <c r="K55" s="242" t="str">
        <f>IF(AND(G55&lt;&gt;0,G55&lt;&gt;""),IF(B55="","",IF(ISNUMBER(MATCH(B55,'Look Up Values'!$B$2:$B$500,0)),"","Dest. error")),"")</f>
        <v/>
      </c>
      <c r="L55" s="242" t="str">
        <f>IF(AND(G55&lt;&gt;0,G55&lt;&gt;""),IF(C55="","",IF(AND(ISNUMBER(--LEFT(C55,FIND(" ",C55&amp;" ")-1)),OR(LEN(LEFT(C55,FIND(" ",C55&amp;" ")-1))=6,LEN(LEFT(C55,FIND(" ",C55&amp;" ")-1))=7),OR(ISNUMBER(MATCH(LEFT(C55,FIND(" ",C55&amp;" ")-1),'Look Up Values'!$G$2:$G$1000,0)),ISNUMBER(MATCH(LEFT(C55,FIND(" ",C55&amp;" ")-1),'Look Up Values'!$AE$2:$AE$2000,0)))),"","EWC error")),"")</f>
        <v/>
      </c>
      <c r="M55" s="242" t="str" cm="1">
        <f t="array" ref="M55">IF(AND(G55&lt;&gt;0,G55&lt;&gt;""),IF(E55="","",IF(ISNUMBER(MATCH(SUBSTITUTE(E55," ",""),SUBSTITUTE('Look Up Values'!$I$2:$I$10," ",""),0)),"","State error")),"")</f>
        <v/>
      </c>
      <c r="N55" s="242" t="str" cm="1">
        <f t="array" ref="N55">IF(AND(G55&lt;&gt;0,G55&lt;&gt;""),IF(F55="","",IF(ISNUMBER(MATCH(SUBSTITUTE(F55," ",""),SUBSTITUTE('Look Up Values'!$W$2:$W$30," ",""),0)),"","D&amp;R error")),"")</f>
        <v/>
      </c>
      <c r="O55" s="256" t="str">
        <f t="shared" si="1"/>
        <v/>
      </c>
    </row>
    <row r="56" spans="1:15" ht="15.75">
      <c r="A56" s="250">
        <v>49</v>
      </c>
      <c r="B56" s="208"/>
      <c r="C56" s="49"/>
      <c r="D56" s="50"/>
      <c r="E56" s="50"/>
      <c r="F56" s="50"/>
      <c r="G56" s="209"/>
      <c r="H56" s="8"/>
      <c r="I56" s="457" t="str">
        <f t="shared" si="0"/>
        <v/>
      </c>
      <c r="J56" s="241" cm="1">
        <f t="array" ref="J56">SUMPRODUCT(--(K56:N56&lt;&gt;"")) + IF(TRIM(O56)="",0,LEN(O56)-LEN(SUBSTITUTE(O56,",",""))+1)</f>
        <v>0</v>
      </c>
      <c r="K56" s="242" t="str">
        <f>IF(AND(G56&lt;&gt;0,G56&lt;&gt;""),IF(B56="","",IF(ISNUMBER(MATCH(B56,'Look Up Values'!$B$2:$B$500,0)),"","Dest. error")),"")</f>
        <v/>
      </c>
      <c r="L56" s="242" t="str">
        <f>IF(AND(G56&lt;&gt;0,G56&lt;&gt;""),IF(C56="","",IF(AND(ISNUMBER(--LEFT(C56,FIND(" ",C56&amp;" ")-1)),OR(LEN(LEFT(C56,FIND(" ",C56&amp;" ")-1))=6,LEN(LEFT(C56,FIND(" ",C56&amp;" ")-1))=7),OR(ISNUMBER(MATCH(LEFT(C56,FIND(" ",C56&amp;" ")-1),'Look Up Values'!$G$2:$G$1000,0)),ISNUMBER(MATCH(LEFT(C56,FIND(" ",C56&amp;" ")-1),'Look Up Values'!$AE$2:$AE$2000,0)))),"","EWC error")),"")</f>
        <v/>
      </c>
      <c r="M56" s="242" t="str" cm="1">
        <f t="array" ref="M56">IF(AND(G56&lt;&gt;0,G56&lt;&gt;""),IF(E56="","",IF(ISNUMBER(MATCH(SUBSTITUTE(E56," ",""),SUBSTITUTE('Look Up Values'!$I$2:$I$10," ",""),0)),"","State error")),"")</f>
        <v/>
      </c>
      <c r="N56" s="242" t="str" cm="1">
        <f t="array" ref="N56">IF(AND(G56&lt;&gt;0,G56&lt;&gt;""),IF(F56="","",IF(ISNUMBER(MATCH(SUBSTITUTE(F56," ",""),SUBSTITUTE('Look Up Values'!$W$2:$W$30," ",""),0)),"","D&amp;R error")),"")</f>
        <v/>
      </c>
      <c r="O56" s="256" t="str">
        <f t="shared" si="1"/>
        <v/>
      </c>
    </row>
    <row r="57" spans="1:15" ht="15.75">
      <c r="A57" s="250">
        <v>50</v>
      </c>
      <c r="B57" s="208"/>
      <c r="C57" s="49"/>
      <c r="D57" s="50"/>
      <c r="E57" s="50"/>
      <c r="F57" s="50"/>
      <c r="G57" s="209"/>
      <c r="H57" s="8"/>
      <c r="I57" s="457" t="str">
        <f t="shared" si="0"/>
        <v/>
      </c>
      <c r="J57" s="241" cm="1">
        <f t="array" ref="J57">SUMPRODUCT(--(K57:N57&lt;&gt;"")) + IF(TRIM(O57)="",0,LEN(O57)-LEN(SUBSTITUTE(O57,",",""))+1)</f>
        <v>0</v>
      </c>
      <c r="K57" s="242" t="str">
        <f>IF(AND(G57&lt;&gt;0,G57&lt;&gt;""),IF(B57="","",IF(ISNUMBER(MATCH(B57,'Look Up Values'!$B$2:$B$500,0)),"","Dest. error")),"")</f>
        <v/>
      </c>
      <c r="L57" s="242" t="str">
        <f>IF(AND(G57&lt;&gt;0,G57&lt;&gt;""),IF(C57="","",IF(AND(ISNUMBER(--LEFT(C57,FIND(" ",C57&amp;" ")-1)),OR(LEN(LEFT(C57,FIND(" ",C57&amp;" ")-1))=6,LEN(LEFT(C57,FIND(" ",C57&amp;" ")-1))=7),OR(ISNUMBER(MATCH(LEFT(C57,FIND(" ",C57&amp;" ")-1),'Look Up Values'!$G$2:$G$1000,0)),ISNUMBER(MATCH(LEFT(C57,FIND(" ",C57&amp;" ")-1),'Look Up Values'!$AE$2:$AE$2000,0)))),"","EWC error")),"")</f>
        <v/>
      </c>
      <c r="M57" s="242" t="str" cm="1">
        <f t="array" ref="M57">IF(AND(G57&lt;&gt;0,G57&lt;&gt;""),IF(E57="","",IF(ISNUMBER(MATCH(SUBSTITUTE(E57," ",""),SUBSTITUTE('Look Up Values'!$I$2:$I$10," ",""),0)),"","State error")),"")</f>
        <v/>
      </c>
      <c r="N57" s="242" t="str" cm="1">
        <f t="array" ref="N57">IF(AND(G57&lt;&gt;0,G57&lt;&gt;""),IF(F57="","",IF(ISNUMBER(MATCH(SUBSTITUTE(F57," ",""),SUBSTITUTE('Look Up Values'!$W$2:$W$30," ",""),0)),"","D&amp;R error")),"")</f>
        <v/>
      </c>
      <c r="O57" s="256" t="str">
        <f t="shared" si="1"/>
        <v/>
      </c>
    </row>
    <row r="58" spans="1:15" ht="15.75">
      <c r="A58" s="250">
        <v>51</v>
      </c>
      <c r="B58" s="208"/>
      <c r="C58" s="49"/>
      <c r="D58" s="50"/>
      <c r="E58" s="50"/>
      <c r="F58" s="50"/>
      <c r="G58" s="209"/>
      <c r="H58" s="8"/>
      <c r="I58" s="457" t="str">
        <f t="shared" si="0"/>
        <v/>
      </c>
      <c r="J58" s="241" cm="1">
        <f t="array" ref="J58">SUMPRODUCT(--(K58:N58&lt;&gt;"")) + IF(TRIM(O58)="",0,LEN(O58)-LEN(SUBSTITUTE(O58,",",""))+1)</f>
        <v>0</v>
      </c>
      <c r="K58" s="242" t="str">
        <f>IF(AND(G58&lt;&gt;0,G58&lt;&gt;""),IF(B58="","",IF(ISNUMBER(MATCH(B58,'Look Up Values'!$B$2:$B$500,0)),"","Dest. error")),"")</f>
        <v/>
      </c>
      <c r="L58" s="242" t="str">
        <f>IF(AND(G58&lt;&gt;0,G58&lt;&gt;""),IF(C58="","",IF(AND(ISNUMBER(--LEFT(C58,FIND(" ",C58&amp;" ")-1)),OR(LEN(LEFT(C58,FIND(" ",C58&amp;" ")-1))=6,LEN(LEFT(C58,FIND(" ",C58&amp;" ")-1))=7),OR(ISNUMBER(MATCH(LEFT(C58,FIND(" ",C58&amp;" ")-1),'Look Up Values'!$G$2:$G$1000,0)),ISNUMBER(MATCH(LEFT(C58,FIND(" ",C58&amp;" ")-1),'Look Up Values'!$AE$2:$AE$2000,0)))),"","EWC error")),"")</f>
        <v/>
      </c>
      <c r="M58" s="242" t="str" cm="1">
        <f t="array" ref="M58">IF(AND(G58&lt;&gt;0,G58&lt;&gt;""),IF(E58="","",IF(ISNUMBER(MATCH(SUBSTITUTE(E58," ",""),SUBSTITUTE('Look Up Values'!$I$2:$I$10," ",""),0)),"","State error")),"")</f>
        <v/>
      </c>
      <c r="N58" s="242" t="str" cm="1">
        <f t="array" ref="N58">IF(AND(G58&lt;&gt;0,G58&lt;&gt;""),IF(F58="","",IF(ISNUMBER(MATCH(SUBSTITUTE(F58," ",""),SUBSTITUTE('Look Up Values'!$W$2:$W$30," ",""),0)),"","D&amp;R error")),"")</f>
        <v/>
      </c>
      <c r="O58" s="256" t="str">
        <f t="shared" si="1"/>
        <v/>
      </c>
    </row>
    <row r="59" spans="1:15" ht="15.75">
      <c r="A59" s="250">
        <v>52</v>
      </c>
      <c r="B59" s="208"/>
      <c r="C59" s="49"/>
      <c r="D59" s="50"/>
      <c r="E59" s="50"/>
      <c r="F59" s="50"/>
      <c r="G59" s="209"/>
      <c r="H59" s="8"/>
      <c r="I59" s="457" t="str">
        <f t="shared" si="0"/>
        <v/>
      </c>
      <c r="J59" s="241" cm="1">
        <f t="array" ref="J59">SUMPRODUCT(--(K59:N59&lt;&gt;"")) + IF(TRIM(O59)="",0,LEN(O59)-LEN(SUBSTITUTE(O59,",",""))+1)</f>
        <v>0</v>
      </c>
      <c r="K59" s="242" t="str">
        <f>IF(AND(G59&lt;&gt;0,G59&lt;&gt;""),IF(B59="","",IF(ISNUMBER(MATCH(B59,'Look Up Values'!$B$2:$B$500,0)),"","Dest. error")),"")</f>
        <v/>
      </c>
      <c r="L59" s="242" t="str">
        <f>IF(AND(G59&lt;&gt;0,G59&lt;&gt;""),IF(C59="","",IF(AND(ISNUMBER(--LEFT(C59,FIND(" ",C59&amp;" ")-1)),OR(LEN(LEFT(C59,FIND(" ",C59&amp;" ")-1))=6,LEN(LEFT(C59,FIND(" ",C59&amp;" ")-1))=7),OR(ISNUMBER(MATCH(LEFT(C59,FIND(" ",C59&amp;" ")-1),'Look Up Values'!$G$2:$G$1000,0)),ISNUMBER(MATCH(LEFT(C59,FIND(" ",C59&amp;" ")-1),'Look Up Values'!$AE$2:$AE$2000,0)))),"","EWC error")),"")</f>
        <v/>
      </c>
      <c r="M59" s="242" t="str" cm="1">
        <f t="array" ref="M59">IF(AND(G59&lt;&gt;0,G59&lt;&gt;""),IF(E59="","",IF(ISNUMBER(MATCH(SUBSTITUTE(E59," ",""),SUBSTITUTE('Look Up Values'!$I$2:$I$10," ",""),0)),"","State error")),"")</f>
        <v/>
      </c>
      <c r="N59" s="242" t="str" cm="1">
        <f t="array" ref="N59">IF(AND(G59&lt;&gt;0,G59&lt;&gt;""),IF(F59="","",IF(ISNUMBER(MATCH(SUBSTITUTE(F59," ",""),SUBSTITUTE('Look Up Values'!$W$2:$W$30," ",""),0)),"","D&amp;R error")),"")</f>
        <v/>
      </c>
      <c r="O59" s="256" t="str">
        <f t="shared" si="1"/>
        <v/>
      </c>
    </row>
    <row r="60" spans="1:15" ht="15.75">
      <c r="A60" s="250">
        <v>53</v>
      </c>
      <c r="B60" s="208"/>
      <c r="C60" s="49"/>
      <c r="D60" s="50"/>
      <c r="E60" s="50"/>
      <c r="F60" s="50"/>
      <c r="G60" s="209"/>
      <c r="H60" s="8"/>
      <c r="I60" s="457" t="str">
        <f t="shared" si="0"/>
        <v/>
      </c>
      <c r="J60" s="241" cm="1">
        <f t="array" ref="J60">SUMPRODUCT(--(K60:N60&lt;&gt;"")) + IF(TRIM(O60)="",0,LEN(O60)-LEN(SUBSTITUTE(O60,",",""))+1)</f>
        <v>0</v>
      </c>
      <c r="K60" s="242" t="str">
        <f>IF(AND(G60&lt;&gt;0,G60&lt;&gt;""),IF(B60="","",IF(ISNUMBER(MATCH(B60,'Look Up Values'!$B$2:$B$500,0)),"","Dest. error")),"")</f>
        <v/>
      </c>
      <c r="L60" s="242" t="str">
        <f>IF(AND(G60&lt;&gt;0,G60&lt;&gt;""),IF(C60="","",IF(AND(ISNUMBER(--LEFT(C60,FIND(" ",C60&amp;" ")-1)),OR(LEN(LEFT(C60,FIND(" ",C60&amp;" ")-1))=6,LEN(LEFT(C60,FIND(" ",C60&amp;" ")-1))=7),OR(ISNUMBER(MATCH(LEFT(C60,FIND(" ",C60&amp;" ")-1),'Look Up Values'!$G$2:$G$1000,0)),ISNUMBER(MATCH(LEFT(C60,FIND(" ",C60&amp;" ")-1),'Look Up Values'!$AE$2:$AE$2000,0)))),"","EWC error")),"")</f>
        <v/>
      </c>
      <c r="M60" s="242" t="str" cm="1">
        <f t="array" ref="M60">IF(AND(G60&lt;&gt;0,G60&lt;&gt;""),IF(E60="","",IF(ISNUMBER(MATCH(SUBSTITUTE(E60," ",""),SUBSTITUTE('Look Up Values'!$I$2:$I$10," ",""),0)),"","State error")),"")</f>
        <v/>
      </c>
      <c r="N60" s="242" t="str" cm="1">
        <f t="array" ref="N60">IF(AND(G60&lt;&gt;0,G60&lt;&gt;""),IF(F60="","",IF(ISNUMBER(MATCH(SUBSTITUTE(F60," ",""),SUBSTITUTE('Look Up Values'!$W$2:$W$30," ",""),0)),"","D&amp;R error")),"")</f>
        <v/>
      </c>
      <c r="O60" s="256" t="str">
        <f t="shared" si="1"/>
        <v/>
      </c>
    </row>
    <row r="61" spans="1:15" ht="15.75">
      <c r="A61" s="250">
        <v>54</v>
      </c>
      <c r="B61" s="208"/>
      <c r="C61" s="49"/>
      <c r="D61" s="50"/>
      <c r="E61" s="50"/>
      <c r="F61" s="50"/>
      <c r="G61" s="209"/>
      <c r="H61" s="8"/>
      <c r="I61" s="457" t="str">
        <f t="shared" si="0"/>
        <v/>
      </c>
      <c r="J61" s="241" cm="1">
        <f t="array" ref="J61">SUMPRODUCT(--(K61:N61&lt;&gt;"")) + IF(TRIM(O61)="",0,LEN(O61)-LEN(SUBSTITUTE(O61,",",""))+1)</f>
        <v>0</v>
      </c>
      <c r="K61" s="242" t="str">
        <f>IF(AND(G61&lt;&gt;0,G61&lt;&gt;""),IF(B61="","",IF(ISNUMBER(MATCH(B61,'Look Up Values'!$B$2:$B$500,0)),"","Dest. error")),"")</f>
        <v/>
      </c>
      <c r="L61" s="242" t="str">
        <f>IF(AND(G61&lt;&gt;0,G61&lt;&gt;""),IF(C61="","",IF(AND(ISNUMBER(--LEFT(C61,FIND(" ",C61&amp;" ")-1)),OR(LEN(LEFT(C61,FIND(" ",C61&amp;" ")-1))=6,LEN(LEFT(C61,FIND(" ",C61&amp;" ")-1))=7),OR(ISNUMBER(MATCH(LEFT(C61,FIND(" ",C61&amp;" ")-1),'Look Up Values'!$G$2:$G$1000,0)),ISNUMBER(MATCH(LEFT(C61,FIND(" ",C61&amp;" ")-1),'Look Up Values'!$AE$2:$AE$2000,0)))),"","EWC error")),"")</f>
        <v/>
      </c>
      <c r="M61" s="242" t="str" cm="1">
        <f t="array" ref="M61">IF(AND(G61&lt;&gt;0,G61&lt;&gt;""),IF(E61="","",IF(ISNUMBER(MATCH(SUBSTITUTE(E61," ",""),SUBSTITUTE('Look Up Values'!$I$2:$I$10," ",""),0)),"","State error")),"")</f>
        <v/>
      </c>
      <c r="N61" s="242" t="str" cm="1">
        <f t="array" ref="N61">IF(AND(G61&lt;&gt;0,G61&lt;&gt;""),IF(F61="","",IF(ISNUMBER(MATCH(SUBSTITUTE(F61," ",""),SUBSTITUTE('Look Up Values'!$W$2:$W$30," ",""),0)),"","D&amp;R error")),"")</f>
        <v/>
      </c>
      <c r="O61" s="256" t="str">
        <f t="shared" si="1"/>
        <v/>
      </c>
    </row>
    <row r="62" spans="1:15" ht="15.75">
      <c r="A62" s="250">
        <v>55</v>
      </c>
      <c r="B62" s="208"/>
      <c r="C62" s="49"/>
      <c r="D62" s="50"/>
      <c r="E62" s="50"/>
      <c r="F62" s="50"/>
      <c r="G62" s="209"/>
      <c r="H62" s="8"/>
      <c r="I62" s="457" t="str">
        <f t="shared" si="0"/>
        <v/>
      </c>
      <c r="J62" s="241" cm="1">
        <f t="array" ref="J62">SUMPRODUCT(--(K62:N62&lt;&gt;"")) + IF(TRIM(O62)="",0,LEN(O62)-LEN(SUBSTITUTE(O62,",",""))+1)</f>
        <v>0</v>
      </c>
      <c r="K62" s="242" t="str">
        <f>IF(AND(G62&lt;&gt;0,G62&lt;&gt;""),IF(B62="","",IF(ISNUMBER(MATCH(B62,'Look Up Values'!$B$2:$B$500,0)),"","Dest. error")),"")</f>
        <v/>
      </c>
      <c r="L62" s="242" t="str">
        <f>IF(AND(G62&lt;&gt;0,G62&lt;&gt;""),IF(C62="","",IF(AND(ISNUMBER(--LEFT(C62,FIND(" ",C62&amp;" ")-1)),OR(LEN(LEFT(C62,FIND(" ",C62&amp;" ")-1))=6,LEN(LEFT(C62,FIND(" ",C62&amp;" ")-1))=7),OR(ISNUMBER(MATCH(LEFT(C62,FIND(" ",C62&amp;" ")-1),'Look Up Values'!$G$2:$G$1000,0)),ISNUMBER(MATCH(LEFT(C62,FIND(" ",C62&amp;" ")-1),'Look Up Values'!$AE$2:$AE$2000,0)))),"","EWC error")),"")</f>
        <v/>
      </c>
      <c r="M62" s="242" t="str" cm="1">
        <f t="array" ref="M62">IF(AND(G62&lt;&gt;0,G62&lt;&gt;""),IF(E62="","",IF(ISNUMBER(MATCH(SUBSTITUTE(E62," ",""),SUBSTITUTE('Look Up Values'!$I$2:$I$10," ",""),0)),"","State error")),"")</f>
        <v/>
      </c>
      <c r="N62" s="242" t="str" cm="1">
        <f t="array" ref="N62">IF(AND(G62&lt;&gt;0,G62&lt;&gt;""),IF(F62="","",IF(ISNUMBER(MATCH(SUBSTITUTE(F62," ",""),SUBSTITUTE('Look Up Values'!$W$2:$W$30," ",""),0)),"","D&amp;R error")),"")</f>
        <v/>
      </c>
      <c r="O62" s="256" t="str">
        <f t="shared" si="1"/>
        <v/>
      </c>
    </row>
    <row r="63" spans="1:15" ht="15.75">
      <c r="A63" s="250">
        <v>56</v>
      </c>
      <c r="B63" s="208"/>
      <c r="C63" s="49"/>
      <c r="D63" s="50"/>
      <c r="E63" s="50"/>
      <c r="F63" s="50"/>
      <c r="G63" s="209"/>
      <c r="H63" s="8"/>
      <c r="I63" s="457" t="str">
        <f t="shared" si="0"/>
        <v/>
      </c>
      <c r="J63" s="241" cm="1">
        <f t="array" ref="J63">SUMPRODUCT(--(K63:N63&lt;&gt;"")) + IF(TRIM(O63)="",0,LEN(O63)-LEN(SUBSTITUTE(O63,",",""))+1)</f>
        <v>0</v>
      </c>
      <c r="K63" s="242" t="str">
        <f>IF(AND(G63&lt;&gt;0,G63&lt;&gt;""),IF(B63="","",IF(ISNUMBER(MATCH(B63,'Look Up Values'!$B$2:$B$500,0)),"","Dest. error")),"")</f>
        <v/>
      </c>
      <c r="L63" s="242" t="str">
        <f>IF(AND(G63&lt;&gt;0,G63&lt;&gt;""),IF(C63="","",IF(AND(ISNUMBER(--LEFT(C63,FIND(" ",C63&amp;" ")-1)),OR(LEN(LEFT(C63,FIND(" ",C63&amp;" ")-1))=6,LEN(LEFT(C63,FIND(" ",C63&amp;" ")-1))=7),OR(ISNUMBER(MATCH(LEFT(C63,FIND(" ",C63&amp;" ")-1),'Look Up Values'!$G$2:$G$1000,0)),ISNUMBER(MATCH(LEFT(C63,FIND(" ",C63&amp;" ")-1),'Look Up Values'!$AE$2:$AE$2000,0)))),"","EWC error")),"")</f>
        <v/>
      </c>
      <c r="M63" s="242" t="str" cm="1">
        <f t="array" ref="M63">IF(AND(G63&lt;&gt;0,G63&lt;&gt;""),IF(E63="","",IF(ISNUMBER(MATCH(SUBSTITUTE(E63," ",""),SUBSTITUTE('Look Up Values'!$I$2:$I$10," ",""),0)),"","State error")),"")</f>
        <v/>
      </c>
      <c r="N63" s="242" t="str" cm="1">
        <f t="array" ref="N63">IF(AND(G63&lt;&gt;0,G63&lt;&gt;""),IF(F63="","",IF(ISNUMBER(MATCH(SUBSTITUTE(F63," ",""),SUBSTITUTE('Look Up Values'!$W$2:$W$30," ",""),0)),"","D&amp;R error")),"")</f>
        <v/>
      </c>
      <c r="O63" s="256" t="str">
        <f t="shared" si="1"/>
        <v/>
      </c>
    </row>
    <row r="64" spans="1:15" ht="15.75">
      <c r="A64" s="250">
        <v>57</v>
      </c>
      <c r="B64" s="208"/>
      <c r="C64" s="49"/>
      <c r="D64" s="50"/>
      <c r="E64" s="50"/>
      <c r="F64" s="50"/>
      <c r="G64" s="209"/>
      <c r="H64" s="8"/>
      <c r="I64" s="457" t="str">
        <f t="shared" si="0"/>
        <v/>
      </c>
      <c r="J64" s="241" cm="1">
        <f t="array" ref="J64">SUMPRODUCT(--(K64:N64&lt;&gt;"")) + IF(TRIM(O64)="",0,LEN(O64)-LEN(SUBSTITUTE(O64,",",""))+1)</f>
        <v>0</v>
      </c>
      <c r="K64" s="242" t="str">
        <f>IF(AND(G64&lt;&gt;0,G64&lt;&gt;""),IF(B64="","",IF(ISNUMBER(MATCH(B64,'Look Up Values'!$B$2:$B$500,0)),"","Dest. error")),"")</f>
        <v/>
      </c>
      <c r="L64" s="242" t="str">
        <f>IF(AND(G64&lt;&gt;0,G64&lt;&gt;""),IF(C64="","",IF(AND(ISNUMBER(--LEFT(C64,FIND(" ",C64&amp;" ")-1)),OR(LEN(LEFT(C64,FIND(" ",C64&amp;" ")-1))=6,LEN(LEFT(C64,FIND(" ",C64&amp;" ")-1))=7),OR(ISNUMBER(MATCH(LEFT(C64,FIND(" ",C64&amp;" ")-1),'Look Up Values'!$G$2:$G$1000,0)),ISNUMBER(MATCH(LEFT(C64,FIND(" ",C64&amp;" ")-1),'Look Up Values'!$AE$2:$AE$2000,0)))),"","EWC error")),"")</f>
        <v/>
      </c>
      <c r="M64" s="242" t="str" cm="1">
        <f t="array" ref="M64">IF(AND(G64&lt;&gt;0,G64&lt;&gt;""),IF(E64="","",IF(ISNUMBER(MATCH(SUBSTITUTE(E64," ",""),SUBSTITUTE('Look Up Values'!$I$2:$I$10," ",""),0)),"","State error")),"")</f>
        <v/>
      </c>
      <c r="N64" s="242" t="str" cm="1">
        <f t="array" ref="N64">IF(AND(G64&lt;&gt;0,G64&lt;&gt;""),IF(F64="","",IF(ISNUMBER(MATCH(SUBSTITUTE(F64," ",""),SUBSTITUTE('Look Up Values'!$W$2:$W$30," ",""),0)),"","D&amp;R error")),"")</f>
        <v/>
      </c>
      <c r="O64" s="256" t="str">
        <f t="shared" si="1"/>
        <v/>
      </c>
    </row>
    <row r="65" spans="1:15" ht="15.75">
      <c r="A65" s="250">
        <v>58</v>
      </c>
      <c r="B65" s="208"/>
      <c r="C65" s="49"/>
      <c r="D65" s="50"/>
      <c r="E65" s="50"/>
      <c r="F65" s="50"/>
      <c r="G65" s="209"/>
      <c r="H65" s="8"/>
      <c r="I65" s="457" t="str">
        <f t="shared" si="0"/>
        <v/>
      </c>
      <c r="J65" s="241" cm="1">
        <f t="array" ref="J65">SUMPRODUCT(--(K65:N65&lt;&gt;"")) + IF(TRIM(O65)="",0,LEN(O65)-LEN(SUBSTITUTE(O65,",",""))+1)</f>
        <v>0</v>
      </c>
      <c r="K65" s="242" t="str">
        <f>IF(AND(G65&lt;&gt;0,G65&lt;&gt;""),IF(B65="","",IF(ISNUMBER(MATCH(B65,'Look Up Values'!$B$2:$B$500,0)),"","Dest. error")),"")</f>
        <v/>
      </c>
      <c r="L65" s="242" t="str">
        <f>IF(AND(G65&lt;&gt;0,G65&lt;&gt;""),IF(C65="","",IF(AND(ISNUMBER(--LEFT(C65,FIND(" ",C65&amp;" ")-1)),OR(LEN(LEFT(C65,FIND(" ",C65&amp;" ")-1))=6,LEN(LEFT(C65,FIND(" ",C65&amp;" ")-1))=7),OR(ISNUMBER(MATCH(LEFT(C65,FIND(" ",C65&amp;" ")-1),'Look Up Values'!$G$2:$G$1000,0)),ISNUMBER(MATCH(LEFT(C65,FIND(" ",C65&amp;" ")-1),'Look Up Values'!$AE$2:$AE$2000,0)))),"","EWC error")),"")</f>
        <v/>
      </c>
      <c r="M65" s="242" t="str" cm="1">
        <f t="array" ref="M65">IF(AND(G65&lt;&gt;0,G65&lt;&gt;""),IF(E65="","",IF(ISNUMBER(MATCH(SUBSTITUTE(E65," ",""),SUBSTITUTE('Look Up Values'!$I$2:$I$10," ",""),0)),"","State error")),"")</f>
        <v/>
      </c>
      <c r="N65" s="242" t="str" cm="1">
        <f t="array" ref="N65">IF(AND(G65&lt;&gt;0,G65&lt;&gt;""),IF(F65="","",IF(ISNUMBER(MATCH(SUBSTITUTE(F65," ",""),SUBSTITUTE('Look Up Values'!$W$2:$W$30," ",""),0)),"","D&amp;R error")),"")</f>
        <v/>
      </c>
      <c r="O65" s="256" t="str">
        <f t="shared" si="1"/>
        <v/>
      </c>
    </row>
    <row r="66" spans="1:15" ht="15.75">
      <c r="A66" s="250">
        <v>59</v>
      </c>
      <c r="B66" s="208"/>
      <c r="C66" s="49"/>
      <c r="D66" s="50"/>
      <c r="E66" s="50"/>
      <c r="F66" s="50"/>
      <c r="G66" s="209"/>
      <c r="H66" s="8"/>
      <c r="I66" s="457" t="str">
        <f t="shared" si="0"/>
        <v/>
      </c>
      <c r="J66" s="241" cm="1">
        <f t="array" ref="J66">SUMPRODUCT(--(K66:N66&lt;&gt;"")) + IF(TRIM(O66)="",0,LEN(O66)-LEN(SUBSTITUTE(O66,",",""))+1)</f>
        <v>0</v>
      </c>
      <c r="K66" s="242" t="str">
        <f>IF(AND(G66&lt;&gt;0,G66&lt;&gt;""),IF(B66="","",IF(ISNUMBER(MATCH(B66,'Look Up Values'!$B$2:$B$500,0)),"","Dest. error")),"")</f>
        <v/>
      </c>
      <c r="L66" s="242" t="str">
        <f>IF(AND(G66&lt;&gt;0,G66&lt;&gt;""),IF(C66="","",IF(AND(ISNUMBER(--LEFT(C66,FIND(" ",C66&amp;" ")-1)),OR(LEN(LEFT(C66,FIND(" ",C66&amp;" ")-1))=6,LEN(LEFT(C66,FIND(" ",C66&amp;" ")-1))=7),OR(ISNUMBER(MATCH(LEFT(C66,FIND(" ",C66&amp;" ")-1),'Look Up Values'!$G$2:$G$1000,0)),ISNUMBER(MATCH(LEFT(C66,FIND(" ",C66&amp;" ")-1),'Look Up Values'!$AE$2:$AE$2000,0)))),"","EWC error")),"")</f>
        <v/>
      </c>
      <c r="M66" s="242" t="str" cm="1">
        <f t="array" ref="M66">IF(AND(G66&lt;&gt;0,G66&lt;&gt;""),IF(E66="","",IF(ISNUMBER(MATCH(SUBSTITUTE(E66," ",""),SUBSTITUTE('Look Up Values'!$I$2:$I$10," ",""),0)),"","State error")),"")</f>
        <v/>
      </c>
      <c r="N66" s="242" t="str" cm="1">
        <f t="array" ref="N66">IF(AND(G66&lt;&gt;0,G66&lt;&gt;""),IF(F66="","",IF(ISNUMBER(MATCH(SUBSTITUTE(F66," ",""),SUBSTITUTE('Look Up Values'!$W$2:$W$30," ",""),0)),"","D&amp;R error")),"")</f>
        <v/>
      </c>
      <c r="O66" s="256" t="str">
        <f t="shared" si="1"/>
        <v/>
      </c>
    </row>
    <row r="67" spans="1:15" ht="15.75">
      <c r="A67" s="250">
        <v>60</v>
      </c>
      <c r="B67" s="208"/>
      <c r="C67" s="49"/>
      <c r="D67" s="50"/>
      <c r="E67" s="50"/>
      <c r="F67" s="50"/>
      <c r="G67" s="209"/>
      <c r="H67" s="8"/>
      <c r="I67" s="457" t="str">
        <f t="shared" si="0"/>
        <v/>
      </c>
      <c r="J67" s="241" cm="1">
        <f t="array" ref="J67">SUMPRODUCT(--(K67:N67&lt;&gt;"")) + IF(TRIM(O67)="",0,LEN(O67)-LEN(SUBSTITUTE(O67,",",""))+1)</f>
        <v>0</v>
      </c>
      <c r="K67" s="242" t="str">
        <f>IF(AND(G67&lt;&gt;0,G67&lt;&gt;""),IF(B67="","",IF(ISNUMBER(MATCH(B67,'Look Up Values'!$B$2:$B$500,0)),"","Dest. error")),"")</f>
        <v/>
      </c>
      <c r="L67" s="242" t="str">
        <f>IF(AND(G67&lt;&gt;0,G67&lt;&gt;""),IF(C67="","",IF(AND(ISNUMBER(--LEFT(C67,FIND(" ",C67&amp;" ")-1)),OR(LEN(LEFT(C67,FIND(" ",C67&amp;" ")-1))=6,LEN(LEFT(C67,FIND(" ",C67&amp;" ")-1))=7),OR(ISNUMBER(MATCH(LEFT(C67,FIND(" ",C67&amp;" ")-1),'Look Up Values'!$G$2:$G$1000,0)),ISNUMBER(MATCH(LEFT(C67,FIND(" ",C67&amp;" ")-1),'Look Up Values'!$AE$2:$AE$2000,0)))),"","EWC error")),"")</f>
        <v/>
      </c>
      <c r="M67" s="242" t="str" cm="1">
        <f t="array" ref="M67">IF(AND(G67&lt;&gt;0,G67&lt;&gt;""),IF(E67="","",IF(ISNUMBER(MATCH(SUBSTITUTE(E67," ",""),SUBSTITUTE('Look Up Values'!$I$2:$I$10," ",""),0)),"","State error")),"")</f>
        <v/>
      </c>
      <c r="N67" s="242" t="str" cm="1">
        <f t="array" ref="N67">IF(AND(G67&lt;&gt;0,G67&lt;&gt;""),IF(F67="","",IF(ISNUMBER(MATCH(SUBSTITUTE(F67," ",""),SUBSTITUTE('Look Up Values'!$W$2:$W$30," ",""),0)),"","D&amp;R error")),"")</f>
        <v/>
      </c>
      <c r="O67" s="256" t="str">
        <f t="shared" si="1"/>
        <v/>
      </c>
    </row>
    <row r="68" spans="1:15" ht="15.75">
      <c r="A68" s="250">
        <v>61</v>
      </c>
      <c r="B68" s="208"/>
      <c r="C68" s="49"/>
      <c r="D68" s="50"/>
      <c r="E68" s="50"/>
      <c r="F68" s="50"/>
      <c r="G68" s="209"/>
      <c r="H68" s="8"/>
      <c r="I68" s="457" t="str">
        <f t="shared" si="0"/>
        <v/>
      </c>
      <c r="J68" s="241" cm="1">
        <f t="array" ref="J68">SUMPRODUCT(--(K68:N68&lt;&gt;"")) + IF(TRIM(O68)="",0,LEN(O68)-LEN(SUBSTITUTE(O68,",",""))+1)</f>
        <v>0</v>
      </c>
      <c r="K68" s="242" t="str">
        <f>IF(AND(G68&lt;&gt;0,G68&lt;&gt;""),IF(B68="","",IF(ISNUMBER(MATCH(B68,'Look Up Values'!$B$2:$B$500,0)),"","Dest. error")),"")</f>
        <v/>
      </c>
      <c r="L68" s="242" t="str">
        <f>IF(AND(G68&lt;&gt;0,G68&lt;&gt;""),IF(C68="","",IF(AND(ISNUMBER(--LEFT(C68,FIND(" ",C68&amp;" ")-1)),OR(LEN(LEFT(C68,FIND(" ",C68&amp;" ")-1))=6,LEN(LEFT(C68,FIND(" ",C68&amp;" ")-1))=7),OR(ISNUMBER(MATCH(LEFT(C68,FIND(" ",C68&amp;" ")-1),'Look Up Values'!$G$2:$G$1000,0)),ISNUMBER(MATCH(LEFT(C68,FIND(" ",C68&amp;" ")-1),'Look Up Values'!$AE$2:$AE$2000,0)))),"","EWC error")),"")</f>
        <v/>
      </c>
      <c r="M68" s="242" t="str" cm="1">
        <f t="array" ref="M68">IF(AND(G68&lt;&gt;0,G68&lt;&gt;""),IF(E68="","",IF(ISNUMBER(MATCH(SUBSTITUTE(E68," ",""),SUBSTITUTE('Look Up Values'!$I$2:$I$10," ",""),0)),"","State error")),"")</f>
        <v/>
      </c>
      <c r="N68" s="242" t="str" cm="1">
        <f t="array" ref="N68">IF(AND(G68&lt;&gt;0,G68&lt;&gt;""),IF(F68="","",IF(ISNUMBER(MATCH(SUBSTITUTE(F68," ",""),SUBSTITUTE('Look Up Values'!$W$2:$W$30," ",""),0)),"","D&amp;R error")),"")</f>
        <v/>
      </c>
      <c r="O68" s="256" t="str">
        <f t="shared" si="1"/>
        <v/>
      </c>
    </row>
    <row r="69" spans="1:15" ht="15.75">
      <c r="A69" s="250">
        <v>62</v>
      </c>
      <c r="B69" s="208"/>
      <c r="C69" s="49"/>
      <c r="D69" s="50"/>
      <c r="E69" s="50"/>
      <c r="F69" s="50"/>
      <c r="G69" s="209"/>
      <c r="H69" s="8"/>
      <c r="I69" s="457" t="str">
        <f t="shared" si="0"/>
        <v/>
      </c>
      <c r="J69" s="241" cm="1">
        <f t="array" ref="J69">SUMPRODUCT(--(K69:N69&lt;&gt;"")) + IF(TRIM(O69)="",0,LEN(O69)-LEN(SUBSTITUTE(O69,",",""))+1)</f>
        <v>0</v>
      </c>
      <c r="K69" s="242" t="str">
        <f>IF(AND(G69&lt;&gt;0,G69&lt;&gt;""),IF(B69="","",IF(ISNUMBER(MATCH(B69,'Look Up Values'!$B$2:$B$500,0)),"","Dest. error")),"")</f>
        <v/>
      </c>
      <c r="L69" s="242" t="str">
        <f>IF(AND(G69&lt;&gt;0,G69&lt;&gt;""),IF(C69="","",IF(AND(ISNUMBER(--LEFT(C69,FIND(" ",C69&amp;" ")-1)),OR(LEN(LEFT(C69,FIND(" ",C69&amp;" ")-1))=6,LEN(LEFT(C69,FIND(" ",C69&amp;" ")-1))=7),OR(ISNUMBER(MATCH(LEFT(C69,FIND(" ",C69&amp;" ")-1),'Look Up Values'!$G$2:$G$1000,0)),ISNUMBER(MATCH(LEFT(C69,FIND(" ",C69&amp;" ")-1),'Look Up Values'!$AE$2:$AE$2000,0)))),"","EWC error")),"")</f>
        <v/>
      </c>
      <c r="M69" s="242" t="str" cm="1">
        <f t="array" ref="M69">IF(AND(G69&lt;&gt;0,G69&lt;&gt;""),IF(E69="","",IF(ISNUMBER(MATCH(SUBSTITUTE(E69," ",""),SUBSTITUTE('Look Up Values'!$I$2:$I$10," ",""),0)),"","State error")),"")</f>
        <v/>
      </c>
      <c r="N69" s="242" t="str" cm="1">
        <f t="array" ref="N69">IF(AND(G69&lt;&gt;0,G69&lt;&gt;""),IF(F69="","",IF(ISNUMBER(MATCH(SUBSTITUTE(F69," ",""),SUBSTITUTE('Look Up Values'!$W$2:$W$30," ",""),0)),"","D&amp;R error")),"")</f>
        <v/>
      </c>
      <c r="O69" s="256" t="str">
        <f t="shared" si="1"/>
        <v/>
      </c>
    </row>
    <row r="70" spans="1:15" ht="15.75">
      <c r="A70" s="250">
        <v>63</v>
      </c>
      <c r="B70" s="208"/>
      <c r="C70" s="49"/>
      <c r="D70" s="50"/>
      <c r="E70" s="50"/>
      <c r="F70" s="50"/>
      <c r="G70" s="209"/>
      <c r="H70" s="8"/>
      <c r="I70" s="457" t="str">
        <f t="shared" si="0"/>
        <v/>
      </c>
      <c r="J70" s="241" cm="1">
        <f t="array" ref="J70">SUMPRODUCT(--(K70:N70&lt;&gt;"")) + IF(TRIM(O70)="",0,LEN(O70)-LEN(SUBSTITUTE(O70,",",""))+1)</f>
        <v>0</v>
      </c>
      <c r="K70" s="242" t="str">
        <f>IF(AND(G70&lt;&gt;0,G70&lt;&gt;""),IF(B70="","",IF(ISNUMBER(MATCH(B70,'Look Up Values'!$B$2:$B$500,0)),"","Dest. error")),"")</f>
        <v/>
      </c>
      <c r="L70" s="242" t="str">
        <f>IF(AND(G70&lt;&gt;0,G70&lt;&gt;""),IF(C70="","",IF(AND(ISNUMBER(--LEFT(C70,FIND(" ",C70&amp;" ")-1)),OR(LEN(LEFT(C70,FIND(" ",C70&amp;" ")-1))=6,LEN(LEFT(C70,FIND(" ",C70&amp;" ")-1))=7),OR(ISNUMBER(MATCH(LEFT(C70,FIND(" ",C70&amp;" ")-1),'Look Up Values'!$G$2:$G$1000,0)),ISNUMBER(MATCH(LEFT(C70,FIND(" ",C70&amp;" ")-1),'Look Up Values'!$AE$2:$AE$2000,0)))),"","EWC error")),"")</f>
        <v/>
      </c>
      <c r="M70" s="242" t="str" cm="1">
        <f t="array" ref="M70">IF(AND(G70&lt;&gt;0,G70&lt;&gt;""),IF(E70="","",IF(ISNUMBER(MATCH(SUBSTITUTE(E70," ",""),SUBSTITUTE('Look Up Values'!$I$2:$I$10," ",""),0)),"","State error")),"")</f>
        <v/>
      </c>
      <c r="N70" s="242" t="str" cm="1">
        <f t="array" ref="N70">IF(AND(G70&lt;&gt;0,G70&lt;&gt;""),IF(F70="","",IF(ISNUMBER(MATCH(SUBSTITUTE(F70," ",""),SUBSTITUTE('Look Up Values'!$W$2:$W$30," ",""),0)),"","D&amp;R error")),"")</f>
        <v/>
      </c>
      <c r="O70" s="256" t="str">
        <f t="shared" si="1"/>
        <v/>
      </c>
    </row>
    <row r="71" spans="1:15" ht="15.75">
      <c r="A71" s="250">
        <v>64</v>
      </c>
      <c r="B71" s="208"/>
      <c r="C71" s="49"/>
      <c r="D71" s="50"/>
      <c r="E71" s="50"/>
      <c r="F71" s="50"/>
      <c r="G71" s="209"/>
      <c r="H71" s="8"/>
      <c r="I71" s="457" t="str">
        <f t="shared" si="0"/>
        <v/>
      </c>
      <c r="J71" s="241" cm="1">
        <f t="array" ref="J71">SUMPRODUCT(--(K71:N71&lt;&gt;"")) + IF(TRIM(O71)="",0,LEN(O71)-LEN(SUBSTITUTE(O71,",",""))+1)</f>
        <v>0</v>
      </c>
      <c r="K71" s="242" t="str">
        <f>IF(AND(G71&lt;&gt;0,G71&lt;&gt;""),IF(B71="","",IF(ISNUMBER(MATCH(B71,'Look Up Values'!$B$2:$B$500,0)),"","Dest. error")),"")</f>
        <v/>
      </c>
      <c r="L71" s="242" t="str">
        <f>IF(AND(G71&lt;&gt;0,G71&lt;&gt;""),IF(C71="","",IF(AND(ISNUMBER(--LEFT(C71,FIND(" ",C71&amp;" ")-1)),OR(LEN(LEFT(C71,FIND(" ",C71&amp;" ")-1))=6,LEN(LEFT(C71,FIND(" ",C71&amp;" ")-1))=7),OR(ISNUMBER(MATCH(LEFT(C71,FIND(" ",C71&amp;" ")-1),'Look Up Values'!$G$2:$G$1000,0)),ISNUMBER(MATCH(LEFT(C71,FIND(" ",C71&amp;" ")-1),'Look Up Values'!$AE$2:$AE$2000,0)))),"","EWC error")),"")</f>
        <v/>
      </c>
      <c r="M71" s="242" t="str" cm="1">
        <f t="array" ref="M71">IF(AND(G71&lt;&gt;0,G71&lt;&gt;""),IF(E71="","",IF(ISNUMBER(MATCH(SUBSTITUTE(E71," ",""),SUBSTITUTE('Look Up Values'!$I$2:$I$10," ",""),0)),"","State error")),"")</f>
        <v/>
      </c>
      <c r="N71" s="242" t="str" cm="1">
        <f t="array" ref="N71">IF(AND(G71&lt;&gt;0,G71&lt;&gt;""),IF(F71="","",IF(ISNUMBER(MATCH(SUBSTITUTE(F71," ",""),SUBSTITUTE('Look Up Values'!$W$2:$W$30," ",""),0)),"","D&amp;R error")),"")</f>
        <v/>
      </c>
      <c r="O71" s="256" t="str">
        <f t="shared" si="1"/>
        <v/>
      </c>
    </row>
    <row r="72" spans="1:15" ht="15.75">
      <c r="A72" s="250">
        <v>65</v>
      </c>
      <c r="B72" s="208"/>
      <c r="C72" s="49"/>
      <c r="D72" s="50"/>
      <c r="E72" s="50"/>
      <c r="F72" s="50"/>
      <c r="G72" s="209"/>
      <c r="H72" s="8"/>
      <c r="I72" s="457" t="str">
        <f t="shared" si="0"/>
        <v/>
      </c>
      <c r="J72" s="241" cm="1">
        <f t="array" ref="J72">SUMPRODUCT(--(K72:N72&lt;&gt;"")) + IF(TRIM(O72)="",0,LEN(O72)-LEN(SUBSTITUTE(O72,",",""))+1)</f>
        <v>0</v>
      </c>
      <c r="K72" s="242" t="str">
        <f>IF(AND(G72&lt;&gt;0,G72&lt;&gt;""),IF(B72="","",IF(ISNUMBER(MATCH(B72,'Look Up Values'!$B$2:$B$500,0)),"","Dest. error")),"")</f>
        <v/>
      </c>
      <c r="L72" s="242" t="str">
        <f>IF(AND(G72&lt;&gt;0,G72&lt;&gt;""),IF(C72="","",IF(AND(ISNUMBER(--LEFT(C72,FIND(" ",C72&amp;" ")-1)),OR(LEN(LEFT(C72,FIND(" ",C72&amp;" ")-1))=6,LEN(LEFT(C72,FIND(" ",C72&amp;" ")-1))=7),OR(ISNUMBER(MATCH(LEFT(C72,FIND(" ",C72&amp;" ")-1),'Look Up Values'!$G$2:$G$1000,0)),ISNUMBER(MATCH(LEFT(C72,FIND(" ",C72&amp;" ")-1),'Look Up Values'!$AE$2:$AE$2000,0)))),"","EWC error")),"")</f>
        <v/>
      </c>
      <c r="M72" s="242" t="str" cm="1">
        <f t="array" ref="M72">IF(AND(G72&lt;&gt;0,G72&lt;&gt;""),IF(E72="","",IF(ISNUMBER(MATCH(SUBSTITUTE(E72," ",""),SUBSTITUTE('Look Up Values'!$I$2:$I$10," ",""),0)),"","State error")),"")</f>
        <v/>
      </c>
      <c r="N72" s="242" t="str" cm="1">
        <f t="array" ref="N72">IF(AND(G72&lt;&gt;0,G72&lt;&gt;""),IF(F72="","",IF(ISNUMBER(MATCH(SUBSTITUTE(F72," ",""),SUBSTITUTE('Look Up Values'!$W$2:$W$30," ",""),0)),"","D&amp;R error")),"")</f>
        <v/>
      </c>
      <c r="O72" s="256" t="str">
        <f t="shared" si="1"/>
        <v/>
      </c>
    </row>
    <row r="73" spans="1:15" ht="15.75">
      <c r="A73" s="250">
        <v>66</v>
      </c>
      <c r="B73" s="208"/>
      <c r="C73" s="49"/>
      <c r="D73" s="50"/>
      <c r="E73" s="50"/>
      <c r="F73" s="50"/>
      <c r="G73" s="209"/>
      <c r="H73" s="8"/>
      <c r="I73" s="457" t="str">
        <f t="shared" ref="I73:I136" si="2">IF(IFERROR(--SUBSTITUTE(J73,CHAR(160),""),0)&gt;0,A73,"")</f>
        <v/>
      </c>
      <c r="J73" s="241" cm="1">
        <f t="array" ref="J73">SUMPRODUCT(--(K73:N73&lt;&gt;"")) + IF(TRIM(O73)="",0,LEN(O73)-LEN(SUBSTITUTE(O73,",",""))+1)</f>
        <v>0</v>
      </c>
      <c r="K73" s="242" t="str">
        <f>IF(AND(G73&lt;&gt;0,G73&lt;&gt;""),IF(B73="","",IF(ISNUMBER(MATCH(B73,'Look Up Values'!$B$2:$B$500,0)),"","Dest. error")),"")</f>
        <v/>
      </c>
      <c r="L73" s="242" t="str">
        <f>IF(AND(G73&lt;&gt;0,G73&lt;&gt;""),IF(C73="","",IF(AND(ISNUMBER(--LEFT(C73,FIND(" ",C73&amp;" ")-1)),OR(LEN(LEFT(C73,FIND(" ",C73&amp;" ")-1))=6,LEN(LEFT(C73,FIND(" ",C73&amp;" ")-1))=7),OR(ISNUMBER(MATCH(LEFT(C73,FIND(" ",C73&amp;" ")-1),'Look Up Values'!$G$2:$G$1000,0)),ISNUMBER(MATCH(LEFT(C73,FIND(" ",C73&amp;" ")-1),'Look Up Values'!$AE$2:$AE$2000,0)))),"","EWC error")),"")</f>
        <v/>
      </c>
      <c r="M73" s="242" t="str" cm="1">
        <f t="array" ref="M73">IF(AND(G73&lt;&gt;0,G73&lt;&gt;""),IF(E73="","",IF(ISNUMBER(MATCH(SUBSTITUTE(E73," ",""),SUBSTITUTE('Look Up Values'!$I$2:$I$10," ",""),0)),"","State error")),"")</f>
        <v/>
      </c>
      <c r="N73" s="242" t="str" cm="1">
        <f t="array" ref="N73">IF(AND(G73&lt;&gt;0,G73&lt;&gt;""),IF(F73="","",IF(ISNUMBER(MATCH(SUBSTITUTE(F73," ",""),SUBSTITUTE('Look Up Values'!$W$2:$W$30," ",""),0)),"","D&amp;R error")),"")</f>
        <v/>
      </c>
      <c r="O73" s="256" t="str">
        <f t="shared" ref="O73:O136" si="3">IF(OR(G73="",G73=0),"",IF((TRIM(SUBSTITUTE(B73,CHAR(160),""))&amp;TRIM(SUBSTITUTE(C73,CHAR(160),""))&amp;TRIM(SUBSTITUTE(F73,CHAR(160),""))&amp;TRIM(SUBSTITUTE(E73,CHAR(160),"")))&lt;&gt;"",IF((--(TRIM(SUBSTITUTE(B73,CHAR(160),""))&lt;&gt;"")+--(TRIM(SUBSTITUTE(C73,CHAR(160),""))&lt;&gt;"")+--(TRIM(SUBSTITUTE(F73,CHAR(160),""))&lt;&gt;"")+--(TRIM(SUBSTITUTE(E73,CHAR(160),""))&lt;&gt;""))=4,"",LEFT(IF(TRIM(SUBSTITUTE(B73,CHAR(160),""))="","Dest, ","")&amp;IF(TRIM(SUBSTITUTE(C73,CHAR(160),""))="","EWC, ","")&amp;IF(TRIM(SUBSTITUTE(F73,CHAR(160),""))="","D&amp;R, ","")&amp;IF(TRIM(SUBSTITUTE(E73,CHAR(160),""))="","State, ",""),LEN(IF(TRIM(SUBSTITUTE(B73,CHAR(160),""))="","Dest, ","")&amp;IF(TRIM(SUBSTITUTE(C73,CHAR(160),""))="","EWC, ","")&amp;IF(TRIM(SUBSTITUTE(F73,CHAR(160),""))="","D&amp;R, ","")&amp;IF(TRIM(SUBSTITUTE(E73,CHAR(160),""))="","State, ",""))-2)),LEFT(IF(TRIM(SUBSTITUTE(B73,CHAR(160),""))="","Dest, ","")&amp;IF(TRIM(SUBSTITUTE(C73,CHAR(160),""))="","EWC, ","")&amp;IF(TRIM(SUBSTITUTE(F73,CHAR(160),""))="","D&amp;R, ","")&amp;IF(TRIM(SUBSTITUTE(E73,CHAR(160),""))="","State, ",""),LEN(IF(TRIM(SUBSTITUTE(B73,CHAR(160),""))="","Dest, ","")&amp;IF(TRIM(SUBSTITUTE(C73,CHAR(160),""))="","EWC, ","")&amp;IF(TRIM(SUBSTITUTE(F73,CHAR(160),""))="","D&amp;R, ","")&amp;IF(TRIM(SUBSTITUTE(E73,CHAR(160),""))="","State, ",""))-2)))</f>
        <v/>
      </c>
    </row>
    <row r="74" spans="1:15" ht="15.75">
      <c r="A74" s="250">
        <v>67</v>
      </c>
      <c r="B74" s="208"/>
      <c r="C74" s="49"/>
      <c r="D74" s="50"/>
      <c r="E74" s="50"/>
      <c r="F74" s="50"/>
      <c r="G74" s="209"/>
      <c r="H74" s="8"/>
      <c r="I74" s="457" t="str">
        <f t="shared" si="2"/>
        <v/>
      </c>
      <c r="J74" s="241" cm="1">
        <f t="array" ref="J74">SUMPRODUCT(--(K74:N74&lt;&gt;"")) + IF(TRIM(O74)="",0,LEN(O74)-LEN(SUBSTITUTE(O74,",",""))+1)</f>
        <v>0</v>
      </c>
      <c r="K74" s="242" t="str">
        <f>IF(AND(G74&lt;&gt;0,G74&lt;&gt;""),IF(B74="","",IF(ISNUMBER(MATCH(B74,'Look Up Values'!$B$2:$B$500,0)),"","Dest. error")),"")</f>
        <v/>
      </c>
      <c r="L74" s="242" t="str">
        <f>IF(AND(G74&lt;&gt;0,G74&lt;&gt;""),IF(C74="","",IF(AND(ISNUMBER(--LEFT(C74,FIND(" ",C74&amp;" ")-1)),OR(LEN(LEFT(C74,FIND(" ",C74&amp;" ")-1))=6,LEN(LEFT(C74,FIND(" ",C74&amp;" ")-1))=7),OR(ISNUMBER(MATCH(LEFT(C74,FIND(" ",C74&amp;" ")-1),'Look Up Values'!$G$2:$G$1000,0)),ISNUMBER(MATCH(LEFT(C74,FIND(" ",C74&amp;" ")-1),'Look Up Values'!$AE$2:$AE$2000,0)))),"","EWC error")),"")</f>
        <v/>
      </c>
      <c r="M74" s="242" t="str" cm="1">
        <f t="array" ref="M74">IF(AND(G74&lt;&gt;0,G74&lt;&gt;""),IF(E74="","",IF(ISNUMBER(MATCH(SUBSTITUTE(E74," ",""),SUBSTITUTE('Look Up Values'!$I$2:$I$10," ",""),0)),"","State error")),"")</f>
        <v/>
      </c>
      <c r="N74" s="242" t="str" cm="1">
        <f t="array" ref="N74">IF(AND(G74&lt;&gt;0,G74&lt;&gt;""),IF(F74="","",IF(ISNUMBER(MATCH(SUBSTITUTE(F74," ",""),SUBSTITUTE('Look Up Values'!$W$2:$W$30," ",""),0)),"","D&amp;R error")),"")</f>
        <v/>
      </c>
      <c r="O74" s="256" t="str">
        <f t="shared" si="3"/>
        <v/>
      </c>
    </row>
    <row r="75" spans="1:15" ht="15.75">
      <c r="A75" s="250">
        <v>68</v>
      </c>
      <c r="B75" s="208"/>
      <c r="C75" s="49"/>
      <c r="D75" s="50"/>
      <c r="E75" s="50"/>
      <c r="F75" s="50"/>
      <c r="G75" s="209"/>
      <c r="H75" s="8"/>
      <c r="I75" s="457" t="str">
        <f t="shared" si="2"/>
        <v/>
      </c>
      <c r="J75" s="241" cm="1">
        <f t="array" ref="J75">SUMPRODUCT(--(K75:N75&lt;&gt;"")) + IF(TRIM(O75)="",0,LEN(O75)-LEN(SUBSTITUTE(O75,",",""))+1)</f>
        <v>0</v>
      </c>
      <c r="K75" s="242" t="str">
        <f>IF(AND(G75&lt;&gt;0,G75&lt;&gt;""),IF(B75="","",IF(ISNUMBER(MATCH(B75,'Look Up Values'!$B$2:$B$500,0)),"","Dest. error")),"")</f>
        <v/>
      </c>
      <c r="L75" s="242" t="str">
        <f>IF(AND(G75&lt;&gt;0,G75&lt;&gt;""),IF(C75="","",IF(AND(ISNUMBER(--LEFT(C75,FIND(" ",C75&amp;" ")-1)),OR(LEN(LEFT(C75,FIND(" ",C75&amp;" ")-1))=6,LEN(LEFT(C75,FIND(" ",C75&amp;" ")-1))=7),OR(ISNUMBER(MATCH(LEFT(C75,FIND(" ",C75&amp;" ")-1),'Look Up Values'!$G$2:$G$1000,0)),ISNUMBER(MATCH(LEFT(C75,FIND(" ",C75&amp;" ")-1),'Look Up Values'!$AE$2:$AE$2000,0)))),"","EWC error")),"")</f>
        <v/>
      </c>
      <c r="M75" s="242" t="str" cm="1">
        <f t="array" ref="M75">IF(AND(G75&lt;&gt;0,G75&lt;&gt;""),IF(E75="","",IF(ISNUMBER(MATCH(SUBSTITUTE(E75," ",""),SUBSTITUTE('Look Up Values'!$I$2:$I$10," ",""),0)),"","State error")),"")</f>
        <v/>
      </c>
      <c r="N75" s="242" t="str" cm="1">
        <f t="array" ref="N75">IF(AND(G75&lt;&gt;0,G75&lt;&gt;""),IF(F75="","",IF(ISNUMBER(MATCH(SUBSTITUTE(F75," ",""),SUBSTITUTE('Look Up Values'!$W$2:$W$30," ",""),0)),"","D&amp;R error")),"")</f>
        <v/>
      </c>
      <c r="O75" s="256" t="str">
        <f t="shared" si="3"/>
        <v/>
      </c>
    </row>
    <row r="76" spans="1:15" ht="15.75">
      <c r="A76" s="250">
        <v>69</v>
      </c>
      <c r="B76" s="208"/>
      <c r="C76" s="49"/>
      <c r="D76" s="50"/>
      <c r="E76" s="50"/>
      <c r="F76" s="50"/>
      <c r="G76" s="209"/>
      <c r="H76" s="8"/>
      <c r="I76" s="457" t="str">
        <f t="shared" si="2"/>
        <v/>
      </c>
      <c r="J76" s="241" cm="1">
        <f t="array" ref="J76">SUMPRODUCT(--(K76:N76&lt;&gt;"")) + IF(TRIM(O76)="",0,LEN(O76)-LEN(SUBSTITUTE(O76,",",""))+1)</f>
        <v>0</v>
      </c>
      <c r="K76" s="242" t="str">
        <f>IF(AND(G76&lt;&gt;0,G76&lt;&gt;""),IF(B76="","",IF(ISNUMBER(MATCH(B76,'Look Up Values'!$B$2:$B$500,0)),"","Dest. error")),"")</f>
        <v/>
      </c>
      <c r="L76" s="242" t="str">
        <f>IF(AND(G76&lt;&gt;0,G76&lt;&gt;""),IF(C76="","",IF(AND(ISNUMBER(--LEFT(C76,FIND(" ",C76&amp;" ")-1)),OR(LEN(LEFT(C76,FIND(" ",C76&amp;" ")-1))=6,LEN(LEFT(C76,FIND(" ",C76&amp;" ")-1))=7),OR(ISNUMBER(MATCH(LEFT(C76,FIND(" ",C76&amp;" ")-1),'Look Up Values'!$G$2:$G$1000,0)),ISNUMBER(MATCH(LEFT(C76,FIND(" ",C76&amp;" ")-1),'Look Up Values'!$AE$2:$AE$2000,0)))),"","EWC error")),"")</f>
        <v/>
      </c>
      <c r="M76" s="242" t="str" cm="1">
        <f t="array" ref="M76">IF(AND(G76&lt;&gt;0,G76&lt;&gt;""),IF(E76="","",IF(ISNUMBER(MATCH(SUBSTITUTE(E76," ",""),SUBSTITUTE('Look Up Values'!$I$2:$I$10," ",""),0)),"","State error")),"")</f>
        <v/>
      </c>
      <c r="N76" s="242" t="str" cm="1">
        <f t="array" ref="N76">IF(AND(G76&lt;&gt;0,G76&lt;&gt;""),IF(F76="","",IF(ISNUMBER(MATCH(SUBSTITUTE(F76," ",""),SUBSTITUTE('Look Up Values'!$W$2:$W$30," ",""),0)),"","D&amp;R error")),"")</f>
        <v/>
      </c>
      <c r="O76" s="256" t="str">
        <f t="shared" si="3"/>
        <v/>
      </c>
    </row>
    <row r="77" spans="1:15" ht="15.75">
      <c r="A77" s="250">
        <v>70</v>
      </c>
      <c r="B77" s="208"/>
      <c r="C77" s="49"/>
      <c r="D77" s="50"/>
      <c r="E77" s="50"/>
      <c r="F77" s="50"/>
      <c r="G77" s="209"/>
      <c r="H77" s="8"/>
      <c r="I77" s="457" t="str">
        <f t="shared" si="2"/>
        <v/>
      </c>
      <c r="J77" s="241" cm="1">
        <f t="array" ref="J77">SUMPRODUCT(--(K77:N77&lt;&gt;"")) + IF(TRIM(O77)="",0,LEN(O77)-LEN(SUBSTITUTE(O77,",",""))+1)</f>
        <v>0</v>
      </c>
      <c r="K77" s="242" t="str">
        <f>IF(AND(G77&lt;&gt;0,G77&lt;&gt;""),IF(B77="","",IF(ISNUMBER(MATCH(B77,'Look Up Values'!$B$2:$B$500,0)),"","Dest. error")),"")</f>
        <v/>
      </c>
      <c r="L77" s="242" t="str">
        <f>IF(AND(G77&lt;&gt;0,G77&lt;&gt;""),IF(C77="","",IF(AND(ISNUMBER(--LEFT(C77,FIND(" ",C77&amp;" ")-1)),OR(LEN(LEFT(C77,FIND(" ",C77&amp;" ")-1))=6,LEN(LEFT(C77,FIND(" ",C77&amp;" ")-1))=7),OR(ISNUMBER(MATCH(LEFT(C77,FIND(" ",C77&amp;" ")-1),'Look Up Values'!$G$2:$G$1000,0)),ISNUMBER(MATCH(LEFT(C77,FIND(" ",C77&amp;" ")-1),'Look Up Values'!$AE$2:$AE$2000,0)))),"","EWC error")),"")</f>
        <v/>
      </c>
      <c r="M77" s="242" t="str" cm="1">
        <f t="array" ref="M77">IF(AND(G77&lt;&gt;0,G77&lt;&gt;""),IF(E77="","",IF(ISNUMBER(MATCH(SUBSTITUTE(E77," ",""),SUBSTITUTE('Look Up Values'!$I$2:$I$10," ",""),0)),"","State error")),"")</f>
        <v/>
      </c>
      <c r="N77" s="242" t="str" cm="1">
        <f t="array" ref="N77">IF(AND(G77&lt;&gt;0,G77&lt;&gt;""),IF(F77="","",IF(ISNUMBER(MATCH(SUBSTITUTE(F77," ",""),SUBSTITUTE('Look Up Values'!$W$2:$W$30," ",""),0)),"","D&amp;R error")),"")</f>
        <v/>
      </c>
      <c r="O77" s="256" t="str">
        <f t="shared" si="3"/>
        <v/>
      </c>
    </row>
    <row r="78" spans="1:15" ht="15.75">
      <c r="A78" s="250">
        <v>71</v>
      </c>
      <c r="B78" s="208"/>
      <c r="C78" s="49"/>
      <c r="D78" s="50"/>
      <c r="E78" s="50"/>
      <c r="F78" s="50"/>
      <c r="G78" s="209"/>
      <c r="H78" s="8"/>
      <c r="I78" s="457" t="str">
        <f t="shared" si="2"/>
        <v/>
      </c>
      <c r="J78" s="241" cm="1">
        <f t="array" ref="J78">SUMPRODUCT(--(K78:N78&lt;&gt;"")) + IF(TRIM(O78)="",0,LEN(O78)-LEN(SUBSTITUTE(O78,",",""))+1)</f>
        <v>0</v>
      </c>
      <c r="K78" s="242" t="str">
        <f>IF(AND(G78&lt;&gt;0,G78&lt;&gt;""),IF(B78="","",IF(ISNUMBER(MATCH(B78,'Look Up Values'!$B$2:$B$500,0)),"","Dest. error")),"")</f>
        <v/>
      </c>
      <c r="L78" s="242" t="str">
        <f>IF(AND(G78&lt;&gt;0,G78&lt;&gt;""),IF(C78="","",IF(AND(ISNUMBER(--LEFT(C78,FIND(" ",C78&amp;" ")-1)),OR(LEN(LEFT(C78,FIND(" ",C78&amp;" ")-1))=6,LEN(LEFT(C78,FIND(" ",C78&amp;" ")-1))=7),OR(ISNUMBER(MATCH(LEFT(C78,FIND(" ",C78&amp;" ")-1),'Look Up Values'!$G$2:$G$1000,0)),ISNUMBER(MATCH(LEFT(C78,FIND(" ",C78&amp;" ")-1),'Look Up Values'!$AE$2:$AE$2000,0)))),"","EWC error")),"")</f>
        <v/>
      </c>
      <c r="M78" s="242" t="str" cm="1">
        <f t="array" ref="M78">IF(AND(G78&lt;&gt;0,G78&lt;&gt;""),IF(E78="","",IF(ISNUMBER(MATCH(SUBSTITUTE(E78," ",""),SUBSTITUTE('Look Up Values'!$I$2:$I$10," ",""),0)),"","State error")),"")</f>
        <v/>
      </c>
      <c r="N78" s="242" t="str" cm="1">
        <f t="array" ref="N78">IF(AND(G78&lt;&gt;0,G78&lt;&gt;""),IF(F78="","",IF(ISNUMBER(MATCH(SUBSTITUTE(F78," ",""),SUBSTITUTE('Look Up Values'!$W$2:$W$30," ",""),0)),"","D&amp;R error")),"")</f>
        <v/>
      </c>
      <c r="O78" s="256" t="str">
        <f t="shared" si="3"/>
        <v/>
      </c>
    </row>
    <row r="79" spans="1:15" ht="15.75">
      <c r="A79" s="250">
        <v>72</v>
      </c>
      <c r="B79" s="208"/>
      <c r="C79" s="49"/>
      <c r="D79" s="50"/>
      <c r="E79" s="50"/>
      <c r="F79" s="50"/>
      <c r="G79" s="209"/>
      <c r="H79" s="8"/>
      <c r="I79" s="457" t="str">
        <f t="shared" si="2"/>
        <v/>
      </c>
      <c r="J79" s="241" cm="1">
        <f t="array" ref="J79">SUMPRODUCT(--(K79:N79&lt;&gt;"")) + IF(TRIM(O79)="",0,LEN(O79)-LEN(SUBSTITUTE(O79,",",""))+1)</f>
        <v>0</v>
      </c>
      <c r="K79" s="242" t="str">
        <f>IF(AND(G79&lt;&gt;0,G79&lt;&gt;""),IF(B79="","",IF(ISNUMBER(MATCH(B79,'Look Up Values'!$B$2:$B$500,0)),"","Dest. error")),"")</f>
        <v/>
      </c>
      <c r="L79" s="242" t="str">
        <f>IF(AND(G79&lt;&gt;0,G79&lt;&gt;""),IF(C79="","",IF(AND(ISNUMBER(--LEFT(C79,FIND(" ",C79&amp;" ")-1)),OR(LEN(LEFT(C79,FIND(" ",C79&amp;" ")-1))=6,LEN(LEFT(C79,FIND(" ",C79&amp;" ")-1))=7),OR(ISNUMBER(MATCH(LEFT(C79,FIND(" ",C79&amp;" ")-1),'Look Up Values'!$G$2:$G$1000,0)),ISNUMBER(MATCH(LEFT(C79,FIND(" ",C79&amp;" ")-1),'Look Up Values'!$AE$2:$AE$2000,0)))),"","EWC error")),"")</f>
        <v/>
      </c>
      <c r="M79" s="242" t="str" cm="1">
        <f t="array" ref="M79">IF(AND(G79&lt;&gt;0,G79&lt;&gt;""),IF(E79="","",IF(ISNUMBER(MATCH(SUBSTITUTE(E79," ",""),SUBSTITUTE('Look Up Values'!$I$2:$I$10," ",""),0)),"","State error")),"")</f>
        <v/>
      </c>
      <c r="N79" s="242" t="str" cm="1">
        <f t="array" ref="N79">IF(AND(G79&lt;&gt;0,G79&lt;&gt;""),IF(F79="","",IF(ISNUMBER(MATCH(SUBSTITUTE(F79," ",""),SUBSTITUTE('Look Up Values'!$W$2:$W$30," ",""),0)),"","D&amp;R error")),"")</f>
        <v/>
      </c>
      <c r="O79" s="256" t="str">
        <f t="shared" si="3"/>
        <v/>
      </c>
    </row>
    <row r="80" spans="1:15" ht="15.75">
      <c r="A80" s="250">
        <v>73</v>
      </c>
      <c r="B80" s="208"/>
      <c r="C80" s="49"/>
      <c r="D80" s="50"/>
      <c r="E80" s="50"/>
      <c r="F80" s="50"/>
      <c r="G80" s="209"/>
      <c r="H80" s="8"/>
      <c r="I80" s="457" t="str">
        <f t="shared" si="2"/>
        <v/>
      </c>
      <c r="J80" s="241" cm="1">
        <f t="array" ref="J80">SUMPRODUCT(--(K80:N80&lt;&gt;"")) + IF(TRIM(O80)="",0,LEN(O80)-LEN(SUBSTITUTE(O80,",",""))+1)</f>
        <v>0</v>
      </c>
      <c r="K80" s="242" t="str">
        <f>IF(AND(G80&lt;&gt;0,G80&lt;&gt;""),IF(B80="","",IF(ISNUMBER(MATCH(B80,'Look Up Values'!$B$2:$B$500,0)),"","Dest. error")),"")</f>
        <v/>
      </c>
      <c r="L80" s="242" t="str">
        <f>IF(AND(G80&lt;&gt;0,G80&lt;&gt;""),IF(C80="","",IF(AND(ISNUMBER(--LEFT(C80,FIND(" ",C80&amp;" ")-1)),OR(LEN(LEFT(C80,FIND(" ",C80&amp;" ")-1))=6,LEN(LEFT(C80,FIND(" ",C80&amp;" ")-1))=7),OR(ISNUMBER(MATCH(LEFT(C80,FIND(" ",C80&amp;" ")-1),'Look Up Values'!$G$2:$G$1000,0)),ISNUMBER(MATCH(LEFT(C80,FIND(" ",C80&amp;" ")-1),'Look Up Values'!$AE$2:$AE$2000,0)))),"","EWC error")),"")</f>
        <v/>
      </c>
      <c r="M80" s="242" t="str" cm="1">
        <f t="array" ref="M80">IF(AND(G80&lt;&gt;0,G80&lt;&gt;""),IF(E80="","",IF(ISNUMBER(MATCH(SUBSTITUTE(E80," ",""),SUBSTITUTE('Look Up Values'!$I$2:$I$10," ",""),0)),"","State error")),"")</f>
        <v/>
      </c>
      <c r="N80" s="242" t="str" cm="1">
        <f t="array" ref="N80">IF(AND(G80&lt;&gt;0,G80&lt;&gt;""),IF(F80="","",IF(ISNUMBER(MATCH(SUBSTITUTE(F80," ",""),SUBSTITUTE('Look Up Values'!$W$2:$W$30," ",""),0)),"","D&amp;R error")),"")</f>
        <v/>
      </c>
      <c r="O80" s="256" t="str">
        <f t="shared" si="3"/>
        <v/>
      </c>
    </row>
    <row r="81" spans="1:15" ht="15.75">
      <c r="A81" s="250">
        <v>74</v>
      </c>
      <c r="B81" s="208"/>
      <c r="C81" s="49"/>
      <c r="D81" s="50"/>
      <c r="E81" s="50"/>
      <c r="F81" s="50"/>
      <c r="G81" s="209"/>
      <c r="H81" s="8"/>
      <c r="I81" s="457" t="str">
        <f t="shared" si="2"/>
        <v/>
      </c>
      <c r="J81" s="241" cm="1">
        <f t="array" ref="J81">SUMPRODUCT(--(K81:N81&lt;&gt;"")) + IF(TRIM(O81)="",0,LEN(O81)-LEN(SUBSTITUTE(O81,",",""))+1)</f>
        <v>0</v>
      </c>
      <c r="K81" s="242" t="str">
        <f>IF(AND(G81&lt;&gt;0,G81&lt;&gt;""),IF(B81="","",IF(ISNUMBER(MATCH(B81,'Look Up Values'!$B$2:$B$500,0)),"","Dest. error")),"")</f>
        <v/>
      </c>
      <c r="L81" s="242" t="str">
        <f>IF(AND(G81&lt;&gt;0,G81&lt;&gt;""),IF(C81="","",IF(AND(ISNUMBER(--LEFT(C81,FIND(" ",C81&amp;" ")-1)),OR(LEN(LEFT(C81,FIND(" ",C81&amp;" ")-1))=6,LEN(LEFT(C81,FIND(" ",C81&amp;" ")-1))=7),OR(ISNUMBER(MATCH(LEFT(C81,FIND(" ",C81&amp;" ")-1),'Look Up Values'!$G$2:$G$1000,0)),ISNUMBER(MATCH(LEFT(C81,FIND(" ",C81&amp;" ")-1),'Look Up Values'!$AE$2:$AE$2000,0)))),"","EWC error")),"")</f>
        <v/>
      </c>
      <c r="M81" s="242" t="str" cm="1">
        <f t="array" ref="M81">IF(AND(G81&lt;&gt;0,G81&lt;&gt;""),IF(E81="","",IF(ISNUMBER(MATCH(SUBSTITUTE(E81," ",""),SUBSTITUTE('Look Up Values'!$I$2:$I$10," ",""),0)),"","State error")),"")</f>
        <v/>
      </c>
      <c r="N81" s="242" t="str" cm="1">
        <f t="array" ref="N81">IF(AND(G81&lt;&gt;0,G81&lt;&gt;""),IF(F81="","",IF(ISNUMBER(MATCH(SUBSTITUTE(F81," ",""),SUBSTITUTE('Look Up Values'!$W$2:$W$30," ",""),0)),"","D&amp;R error")),"")</f>
        <v/>
      </c>
      <c r="O81" s="256" t="str">
        <f t="shared" si="3"/>
        <v/>
      </c>
    </row>
    <row r="82" spans="1:15" ht="15.75">
      <c r="A82" s="250">
        <v>75</v>
      </c>
      <c r="B82" s="208"/>
      <c r="C82" s="49"/>
      <c r="D82" s="50"/>
      <c r="E82" s="50"/>
      <c r="F82" s="50"/>
      <c r="G82" s="209"/>
      <c r="H82" s="8"/>
      <c r="I82" s="457" t="str">
        <f t="shared" si="2"/>
        <v/>
      </c>
      <c r="J82" s="241" cm="1">
        <f t="array" ref="J82">SUMPRODUCT(--(K82:N82&lt;&gt;"")) + IF(TRIM(O82)="",0,LEN(O82)-LEN(SUBSTITUTE(O82,",",""))+1)</f>
        <v>0</v>
      </c>
      <c r="K82" s="242" t="str">
        <f>IF(AND(G82&lt;&gt;0,G82&lt;&gt;""),IF(B82="","",IF(ISNUMBER(MATCH(B82,'Look Up Values'!$B$2:$B$500,0)),"","Dest. error")),"")</f>
        <v/>
      </c>
      <c r="L82" s="242" t="str">
        <f>IF(AND(G82&lt;&gt;0,G82&lt;&gt;""),IF(C82="","",IF(AND(ISNUMBER(--LEFT(C82,FIND(" ",C82&amp;" ")-1)),OR(LEN(LEFT(C82,FIND(" ",C82&amp;" ")-1))=6,LEN(LEFT(C82,FIND(" ",C82&amp;" ")-1))=7),OR(ISNUMBER(MATCH(LEFT(C82,FIND(" ",C82&amp;" ")-1),'Look Up Values'!$G$2:$G$1000,0)),ISNUMBER(MATCH(LEFT(C82,FIND(" ",C82&amp;" ")-1),'Look Up Values'!$AE$2:$AE$2000,0)))),"","EWC error")),"")</f>
        <v/>
      </c>
      <c r="M82" s="242" t="str" cm="1">
        <f t="array" ref="M82">IF(AND(G82&lt;&gt;0,G82&lt;&gt;""),IF(E82="","",IF(ISNUMBER(MATCH(SUBSTITUTE(E82," ",""),SUBSTITUTE('Look Up Values'!$I$2:$I$10," ",""),0)),"","State error")),"")</f>
        <v/>
      </c>
      <c r="N82" s="242" t="str" cm="1">
        <f t="array" ref="N82">IF(AND(G82&lt;&gt;0,G82&lt;&gt;""),IF(F82="","",IF(ISNUMBER(MATCH(SUBSTITUTE(F82," ",""),SUBSTITUTE('Look Up Values'!$W$2:$W$30," ",""),0)),"","D&amp;R error")),"")</f>
        <v/>
      </c>
      <c r="O82" s="256" t="str">
        <f t="shared" si="3"/>
        <v/>
      </c>
    </row>
    <row r="83" spans="1:15" ht="15.75">
      <c r="A83" s="250">
        <v>76</v>
      </c>
      <c r="B83" s="208"/>
      <c r="C83" s="49"/>
      <c r="D83" s="50"/>
      <c r="E83" s="50"/>
      <c r="F83" s="50"/>
      <c r="G83" s="209"/>
      <c r="H83" s="8"/>
      <c r="I83" s="457" t="str">
        <f t="shared" si="2"/>
        <v/>
      </c>
      <c r="J83" s="241" cm="1">
        <f t="array" ref="J83">SUMPRODUCT(--(K83:N83&lt;&gt;"")) + IF(TRIM(O83)="",0,LEN(O83)-LEN(SUBSTITUTE(O83,",",""))+1)</f>
        <v>0</v>
      </c>
      <c r="K83" s="242" t="str">
        <f>IF(AND(G83&lt;&gt;0,G83&lt;&gt;""),IF(B83="","",IF(ISNUMBER(MATCH(B83,'Look Up Values'!$B$2:$B$500,0)),"","Dest. error")),"")</f>
        <v/>
      </c>
      <c r="L83" s="242" t="str">
        <f>IF(AND(G83&lt;&gt;0,G83&lt;&gt;""),IF(C83="","",IF(AND(ISNUMBER(--LEFT(C83,FIND(" ",C83&amp;" ")-1)),OR(LEN(LEFT(C83,FIND(" ",C83&amp;" ")-1))=6,LEN(LEFT(C83,FIND(" ",C83&amp;" ")-1))=7),OR(ISNUMBER(MATCH(LEFT(C83,FIND(" ",C83&amp;" ")-1),'Look Up Values'!$G$2:$G$1000,0)),ISNUMBER(MATCH(LEFT(C83,FIND(" ",C83&amp;" ")-1),'Look Up Values'!$AE$2:$AE$2000,0)))),"","EWC error")),"")</f>
        <v/>
      </c>
      <c r="M83" s="242" t="str" cm="1">
        <f t="array" ref="M83">IF(AND(G83&lt;&gt;0,G83&lt;&gt;""),IF(E83="","",IF(ISNUMBER(MATCH(SUBSTITUTE(E83," ",""),SUBSTITUTE('Look Up Values'!$I$2:$I$10," ",""),0)),"","State error")),"")</f>
        <v/>
      </c>
      <c r="N83" s="242" t="str" cm="1">
        <f t="array" ref="N83">IF(AND(G83&lt;&gt;0,G83&lt;&gt;""),IF(F83="","",IF(ISNUMBER(MATCH(SUBSTITUTE(F83," ",""),SUBSTITUTE('Look Up Values'!$W$2:$W$30," ",""),0)),"","D&amp;R error")),"")</f>
        <v/>
      </c>
      <c r="O83" s="256" t="str">
        <f t="shared" si="3"/>
        <v/>
      </c>
    </row>
    <row r="84" spans="1:15" ht="15.75">
      <c r="A84" s="250">
        <v>77</v>
      </c>
      <c r="B84" s="208"/>
      <c r="C84" s="49"/>
      <c r="D84" s="50"/>
      <c r="E84" s="50"/>
      <c r="F84" s="50"/>
      <c r="G84" s="209"/>
      <c r="H84" s="8"/>
      <c r="I84" s="457" t="str">
        <f t="shared" si="2"/>
        <v/>
      </c>
      <c r="J84" s="241" cm="1">
        <f t="array" ref="J84">SUMPRODUCT(--(K84:N84&lt;&gt;"")) + IF(TRIM(O84)="",0,LEN(O84)-LEN(SUBSTITUTE(O84,",",""))+1)</f>
        <v>0</v>
      </c>
      <c r="K84" s="242" t="str">
        <f>IF(AND(G84&lt;&gt;0,G84&lt;&gt;""),IF(B84="","",IF(ISNUMBER(MATCH(B84,'Look Up Values'!$B$2:$B$500,0)),"","Dest. error")),"")</f>
        <v/>
      </c>
      <c r="L84" s="242" t="str">
        <f>IF(AND(G84&lt;&gt;0,G84&lt;&gt;""),IF(C84="","",IF(AND(ISNUMBER(--LEFT(C84,FIND(" ",C84&amp;" ")-1)),OR(LEN(LEFT(C84,FIND(" ",C84&amp;" ")-1))=6,LEN(LEFT(C84,FIND(" ",C84&amp;" ")-1))=7),OR(ISNUMBER(MATCH(LEFT(C84,FIND(" ",C84&amp;" ")-1),'Look Up Values'!$G$2:$G$1000,0)),ISNUMBER(MATCH(LEFT(C84,FIND(" ",C84&amp;" ")-1),'Look Up Values'!$AE$2:$AE$2000,0)))),"","EWC error")),"")</f>
        <v/>
      </c>
      <c r="M84" s="242" t="str" cm="1">
        <f t="array" ref="M84">IF(AND(G84&lt;&gt;0,G84&lt;&gt;""),IF(E84="","",IF(ISNUMBER(MATCH(SUBSTITUTE(E84," ",""),SUBSTITUTE('Look Up Values'!$I$2:$I$10," ",""),0)),"","State error")),"")</f>
        <v/>
      </c>
      <c r="N84" s="242" t="str" cm="1">
        <f t="array" ref="N84">IF(AND(G84&lt;&gt;0,G84&lt;&gt;""),IF(F84="","",IF(ISNUMBER(MATCH(SUBSTITUTE(F84," ",""),SUBSTITUTE('Look Up Values'!$W$2:$W$30," ",""),0)),"","D&amp;R error")),"")</f>
        <v/>
      </c>
      <c r="O84" s="256" t="str">
        <f t="shared" si="3"/>
        <v/>
      </c>
    </row>
    <row r="85" spans="1:15" ht="15.75">
      <c r="A85" s="250">
        <v>78</v>
      </c>
      <c r="B85" s="208"/>
      <c r="C85" s="49"/>
      <c r="D85" s="50"/>
      <c r="E85" s="50"/>
      <c r="F85" s="50"/>
      <c r="G85" s="209"/>
      <c r="H85" s="8"/>
      <c r="I85" s="457" t="str">
        <f t="shared" si="2"/>
        <v/>
      </c>
      <c r="J85" s="241" cm="1">
        <f t="array" ref="J85">SUMPRODUCT(--(K85:N85&lt;&gt;"")) + IF(TRIM(O85)="",0,LEN(O85)-LEN(SUBSTITUTE(O85,",",""))+1)</f>
        <v>0</v>
      </c>
      <c r="K85" s="242" t="str">
        <f>IF(AND(G85&lt;&gt;0,G85&lt;&gt;""),IF(B85="","",IF(ISNUMBER(MATCH(B85,'Look Up Values'!$B$2:$B$500,0)),"","Dest. error")),"")</f>
        <v/>
      </c>
      <c r="L85" s="242" t="str">
        <f>IF(AND(G85&lt;&gt;0,G85&lt;&gt;""),IF(C85="","",IF(AND(ISNUMBER(--LEFT(C85,FIND(" ",C85&amp;" ")-1)),OR(LEN(LEFT(C85,FIND(" ",C85&amp;" ")-1))=6,LEN(LEFT(C85,FIND(" ",C85&amp;" ")-1))=7),OR(ISNUMBER(MATCH(LEFT(C85,FIND(" ",C85&amp;" ")-1),'Look Up Values'!$G$2:$G$1000,0)),ISNUMBER(MATCH(LEFT(C85,FIND(" ",C85&amp;" ")-1),'Look Up Values'!$AE$2:$AE$2000,0)))),"","EWC error")),"")</f>
        <v/>
      </c>
      <c r="M85" s="242" t="str" cm="1">
        <f t="array" ref="M85">IF(AND(G85&lt;&gt;0,G85&lt;&gt;""),IF(E85="","",IF(ISNUMBER(MATCH(SUBSTITUTE(E85," ",""),SUBSTITUTE('Look Up Values'!$I$2:$I$10," ",""),0)),"","State error")),"")</f>
        <v/>
      </c>
      <c r="N85" s="242" t="str" cm="1">
        <f t="array" ref="N85">IF(AND(G85&lt;&gt;0,G85&lt;&gt;""),IF(F85="","",IF(ISNUMBER(MATCH(SUBSTITUTE(F85," ",""),SUBSTITUTE('Look Up Values'!$W$2:$W$30," ",""),0)),"","D&amp;R error")),"")</f>
        <v/>
      </c>
      <c r="O85" s="256" t="str">
        <f t="shared" si="3"/>
        <v/>
      </c>
    </row>
    <row r="86" spans="1:15" ht="15.75">
      <c r="A86" s="250">
        <v>79</v>
      </c>
      <c r="B86" s="208"/>
      <c r="C86" s="49"/>
      <c r="D86" s="50"/>
      <c r="E86" s="50"/>
      <c r="F86" s="50"/>
      <c r="G86" s="209"/>
      <c r="H86" s="8"/>
      <c r="I86" s="457" t="str">
        <f t="shared" si="2"/>
        <v/>
      </c>
      <c r="J86" s="241" cm="1">
        <f t="array" ref="J86">SUMPRODUCT(--(K86:N86&lt;&gt;"")) + IF(TRIM(O86)="",0,LEN(O86)-LEN(SUBSTITUTE(O86,",",""))+1)</f>
        <v>0</v>
      </c>
      <c r="K86" s="242" t="str">
        <f>IF(AND(G86&lt;&gt;0,G86&lt;&gt;""),IF(B86="","",IF(ISNUMBER(MATCH(B86,'Look Up Values'!$B$2:$B$500,0)),"","Dest. error")),"")</f>
        <v/>
      </c>
      <c r="L86" s="242" t="str">
        <f>IF(AND(G86&lt;&gt;0,G86&lt;&gt;""),IF(C86="","",IF(AND(ISNUMBER(--LEFT(C86,FIND(" ",C86&amp;" ")-1)),OR(LEN(LEFT(C86,FIND(" ",C86&amp;" ")-1))=6,LEN(LEFT(C86,FIND(" ",C86&amp;" ")-1))=7),OR(ISNUMBER(MATCH(LEFT(C86,FIND(" ",C86&amp;" ")-1),'Look Up Values'!$G$2:$G$1000,0)),ISNUMBER(MATCH(LEFT(C86,FIND(" ",C86&amp;" ")-1),'Look Up Values'!$AE$2:$AE$2000,0)))),"","EWC error")),"")</f>
        <v/>
      </c>
      <c r="M86" s="242" t="str" cm="1">
        <f t="array" ref="M86">IF(AND(G86&lt;&gt;0,G86&lt;&gt;""),IF(E86="","",IF(ISNUMBER(MATCH(SUBSTITUTE(E86," ",""),SUBSTITUTE('Look Up Values'!$I$2:$I$10," ",""),0)),"","State error")),"")</f>
        <v/>
      </c>
      <c r="N86" s="242" t="str" cm="1">
        <f t="array" ref="N86">IF(AND(G86&lt;&gt;0,G86&lt;&gt;""),IF(F86="","",IF(ISNUMBER(MATCH(SUBSTITUTE(F86," ",""),SUBSTITUTE('Look Up Values'!$W$2:$W$30," ",""),0)),"","D&amp;R error")),"")</f>
        <v/>
      </c>
      <c r="O86" s="256" t="str">
        <f t="shared" si="3"/>
        <v/>
      </c>
    </row>
    <row r="87" spans="1:15" ht="15.75">
      <c r="A87" s="250">
        <v>80</v>
      </c>
      <c r="B87" s="208"/>
      <c r="C87" s="49"/>
      <c r="D87" s="50"/>
      <c r="E87" s="50"/>
      <c r="F87" s="50"/>
      <c r="G87" s="209"/>
      <c r="H87" s="8"/>
      <c r="I87" s="457" t="str">
        <f t="shared" si="2"/>
        <v/>
      </c>
      <c r="J87" s="241" cm="1">
        <f t="array" ref="J87">SUMPRODUCT(--(K87:N87&lt;&gt;"")) + IF(TRIM(O87)="",0,LEN(O87)-LEN(SUBSTITUTE(O87,",",""))+1)</f>
        <v>0</v>
      </c>
      <c r="K87" s="242" t="str">
        <f>IF(AND(G87&lt;&gt;0,G87&lt;&gt;""),IF(B87="","",IF(ISNUMBER(MATCH(B87,'Look Up Values'!$B$2:$B$500,0)),"","Dest. error")),"")</f>
        <v/>
      </c>
      <c r="L87" s="242" t="str">
        <f>IF(AND(G87&lt;&gt;0,G87&lt;&gt;""),IF(C87="","",IF(AND(ISNUMBER(--LEFT(C87,FIND(" ",C87&amp;" ")-1)),OR(LEN(LEFT(C87,FIND(" ",C87&amp;" ")-1))=6,LEN(LEFT(C87,FIND(" ",C87&amp;" ")-1))=7),OR(ISNUMBER(MATCH(LEFT(C87,FIND(" ",C87&amp;" ")-1),'Look Up Values'!$G$2:$G$1000,0)),ISNUMBER(MATCH(LEFT(C87,FIND(" ",C87&amp;" ")-1),'Look Up Values'!$AE$2:$AE$2000,0)))),"","EWC error")),"")</f>
        <v/>
      </c>
      <c r="M87" s="242" t="str" cm="1">
        <f t="array" ref="M87">IF(AND(G87&lt;&gt;0,G87&lt;&gt;""),IF(E87="","",IF(ISNUMBER(MATCH(SUBSTITUTE(E87," ",""),SUBSTITUTE('Look Up Values'!$I$2:$I$10," ",""),0)),"","State error")),"")</f>
        <v/>
      </c>
      <c r="N87" s="242" t="str" cm="1">
        <f t="array" ref="N87">IF(AND(G87&lt;&gt;0,G87&lt;&gt;""),IF(F87="","",IF(ISNUMBER(MATCH(SUBSTITUTE(F87," ",""),SUBSTITUTE('Look Up Values'!$W$2:$W$30," ",""),0)),"","D&amp;R error")),"")</f>
        <v/>
      </c>
      <c r="O87" s="256" t="str">
        <f t="shared" si="3"/>
        <v/>
      </c>
    </row>
    <row r="88" spans="1:15" ht="15.75">
      <c r="A88" s="250">
        <v>81</v>
      </c>
      <c r="B88" s="208"/>
      <c r="C88" s="49"/>
      <c r="D88" s="50"/>
      <c r="E88" s="50"/>
      <c r="F88" s="50"/>
      <c r="G88" s="209"/>
      <c r="H88" s="8"/>
      <c r="I88" s="457" t="str">
        <f t="shared" si="2"/>
        <v/>
      </c>
      <c r="J88" s="241" cm="1">
        <f t="array" ref="J88">SUMPRODUCT(--(K88:N88&lt;&gt;"")) + IF(TRIM(O88)="",0,LEN(O88)-LEN(SUBSTITUTE(O88,",",""))+1)</f>
        <v>0</v>
      </c>
      <c r="K88" s="242" t="str">
        <f>IF(AND(G88&lt;&gt;0,G88&lt;&gt;""),IF(B88="","",IF(ISNUMBER(MATCH(B88,'Look Up Values'!$B$2:$B$500,0)),"","Dest. error")),"")</f>
        <v/>
      </c>
      <c r="L88" s="242" t="str">
        <f>IF(AND(G88&lt;&gt;0,G88&lt;&gt;""),IF(C88="","",IF(AND(ISNUMBER(--LEFT(C88,FIND(" ",C88&amp;" ")-1)),OR(LEN(LEFT(C88,FIND(" ",C88&amp;" ")-1))=6,LEN(LEFT(C88,FIND(" ",C88&amp;" ")-1))=7),OR(ISNUMBER(MATCH(LEFT(C88,FIND(" ",C88&amp;" ")-1),'Look Up Values'!$G$2:$G$1000,0)),ISNUMBER(MATCH(LEFT(C88,FIND(" ",C88&amp;" ")-1),'Look Up Values'!$AE$2:$AE$2000,0)))),"","EWC error")),"")</f>
        <v/>
      </c>
      <c r="M88" s="242" t="str" cm="1">
        <f t="array" ref="M88">IF(AND(G88&lt;&gt;0,G88&lt;&gt;""),IF(E88="","",IF(ISNUMBER(MATCH(SUBSTITUTE(E88," ",""),SUBSTITUTE('Look Up Values'!$I$2:$I$10," ",""),0)),"","State error")),"")</f>
        <v/>
      </c>
      <c r="N88" s="242" t="str" cm="1">
        <f t="array" ref="N88">IF(AND(G88&lt;&gt;0,G88&lt;&gt;""),IF(F88="","",IF(ISNUMBER(MATCH(SUBSTITUTE(F88," ",""),SUBSTITUTE('Look Up Values'!$W$2:$W$30," ",""),0)),"","D&amp;R error")),"")</f>
        <v/>
      </c>
      <c r="O88" s="256" t="str">
        <f t="shared" si="3"/>
        <v/>
      </c>
    </row>
    <row r="89" spans="1:15" ht="15.75">
      <c r="A89" s="250">
        <v>82</v>
      </c>
      <c r="B89" s="208"/>
      <c r="C89" s="49"/>
      <c r="D89" s="50"/>
      <c r="E89" s="50"/>
      <c r="F89" s="50"/>
      <c r="G89" s="209"/>
      <c r="H89" s="8"/>
      <c r="I89" s="457" t="str">
        <f t="shared" si="2"/>
        <v/>
      </c>
      <c r="J89" s="241" cm="1">
        <f t="array" ref="J89">SUMPRODUCT(--(K89:N89&lt;&gt;"")) + IF(TRIM(O89)="",0,LEN(O89)-LEN(SUBSTITUTE(O89,",",""))+1)</f>
        <v>0</v>
      </c>
      <c r="K89" s="242" t="str">
        <f>IF(AND(G89&lt;&gt;0,G89&lt;&gt;""),IF(B89="","",IF(ISNUMBER(MATCH(B89,'Look Up Values'!$B$2:$B$500,0)),"","Dest. error")),"")</f>
        <v/>
      </c>
      <c r="L89" s="242" t="str">
        <f>IF(AND(G89&lt;&gt;0,G89&lt;&gt;""),IF(C89="","",IF(AND(ISNUMBER(--LEFT(C89,FIND(" ",C89&amp;" ")-1)),OR(LEN(LEFT(C89,FIND(" ",C89&amp;" ")-1))=6,LEN(LEFT(C89,FIND(" ",C89&amp;" ")-1))=7),OR(ISNUMBER(MATCH(LEFT(C89,FIND(" ",C89&amp;" ")-1),'Look Up Values'!$G$2:$G$1000,0)),ISNUMBER(MATCH(LEFT(C89,FIND(" ",C89&amp;" ")-1),'Look Up Values'!$AE$2:$AE$2000,0)))),"","EWC error")),"")</f>
        <v/>
      </c>
      <c r="M89" s="242" t="str" cm="1">
        <f t="array" ref="M89">IF(AND(G89&lt;&gt;0,G89&lt;&gt;""),IF(E89="","",IF(ISNUMBER(MATCH(SUBSTITUTE(E89," ",""),SUBSTITUTE('Look Up Values'!$I$2:$I$10," ",""),0)),"","State error")),"")</f>
        <v/>
      </c>
      <c r="N89" s="242" t="str" cm="1">
        <f t="array" ref="N89">IF(AND(G89&lt;&gt;0,G89&lt;&gt;""),IF(F89="","",IF(ISNUMBER(MATCH(SUBSTITUTE(F89," ",""),SUBSTITUTE('Look Up Values'!$W$2:$W$30," ",""),0)),"","D&amp;R error")),"")</f>
        <v/>
      </c>
      <c r="O89" s="256" t="str">
        <f t="shared" si="3"/>
        <v/>
      </c>
    </row>
    <row r="90" spans="1:15" ht="15.75">
      <c r="A90" s="250">
        <v>83</v>
      </c>
      <c r="B90" s="208"/>
      <c r="C90" s="49"/>
      <c r="D90" s="50"/>
      <c r="E90" s="50"/>
      <c r="F90" s="50"/>
      <c r="G90" s="209"/>
      <c r="H90" s="8"/>
      <c r="I90" s="457" t="str">
        <f t="shared" si="2"/>
        <v/>
      </c>
      <c r="J90" s="241" cm="1">
        <f t="array" ref="J90">SUMPRODUCT(--(K90:N90&lt;&gt;"")) + IF(TRIM(O90)="",0,LEN(O90)-LEN(SUBSTITUTE(O90,",",""))+1)</f>
        <v>0</v>
      </c>
      <c r="K90" s="242" t="str">
        <f>IF(AND(G90&lt;&gt;0,G90&lt;&gt;""),IF(B90="","",IF(ISNUMBER(MATCH(B90,'Look Up Values'!$B$2:$B$500,0)),"","Dest. error")),"")</f>
        <v/>
      </c>
      <c r="L90" s="242" t="str">
        <f>IF(AND(G90&lt;&gt;0,G90&lt;&gt;""),IF(C90="","",IF(AND(ISNUMBER(--LEFT(C90,FIND(" ",C90&amp;" ")-1)),OR(LEN(LEFT(C90,FIND(" ",C90&amp;" ")-1))=6,LEN(LEFT(C90,FIND(" ",C90&amp;" ")-1))=7),OR(ISNUMBER(MATCH(LEFT(C90,FIND(" ",C90&amp;" ")-1),'Look Up Values'!$G$2:$G$1000,0)),ISNUMBER(MATCH(LEFT(C90,FIND(" ",C90&amp;" ")-1),'Look Up Values'!$AE$2:$AE$2000,0)))),"","EWC error")),"")</f>
        <v/>
      </c>
      <c r="M90" s="242" t="str" cm="1">
        <f t="array" ref="M90">IF(AND(G90&lt;&gt;0,G90&lt;&gt;""),IF(E90="","",IF(ISNUMBER(MATCH(SUBSTITUTE(E90," ",""),SUBSTITUTE('Look Up Values'!$I$2:$I$10," ",""),0)),"","State error")),"")</f>
        <v/>
      </c>
      <c r="N90" s="242" t="str" cm="1">
        <f t="array" ref="N90">IF(AND(G90&lt;&gt;0,G90&lt;&gt;""),IF(F90="","",IF(ISNUMBER(MATCH(SUBSTITUTE(F90," ",""),SUBSTITUTE('Look Up Values'!$W$2:$W$30," ",""),0)),"","D&amp;R error")),"")</f>
        <v/>
      </c>
      <c r="O90" s="256" t="str">
        <f t="shared" si="3"/>
        <v/>
      </c>
    </row>
    <row r="91" spans="1:15" ht="15.75">
      <c r="A91" s="250">
        <v>84</v>
      </c>
      <c r="B91" s="208"/>
      <c r="C91" s="49"/>
      <c r="D91" s="50"/>
      <c r="E91" s="50"/>
      <c r="F91" s="50"/>
      <c r="G91" s="209"/>
      <c r="H91" s="8"/>
      <c r="I91" s="457" t="str">
        <f t="shared" si="2"/>
        <v/>
      </c>
      <c r="J91" s="241" cm="1">
        <f t="array" ref="J91">SUMPRODUCT(--(K91:N91&lt;&gt;"")) + IF(TRIM(O91)="",0,LEN(O91)-LEN(SUBSTITUTE(O91,",",""))+1)</f>
        <v>0</v>
      </c>
      <c r="K91" s="242" t="str">
        <f>IF(AND(G91&lt;&gt;0,G91&lt;&gt;""),IF(B91="","",IF(ISNUMBER(MATCH(B91,'Look Up Values'!$B$2:$B$500,0)),"","Dest. error")),"")</f>
        <v/>
      </c>
      <c r="L91" s="242" t="str">
        <f>IF(AND(G91&lt;&gt;0,G91&lt;&gt;""),IF(C91="","",IF(AND(ISNUMBER(--LEFT(C91,FIND(" ",C91&amp;" ")-1)),OR(LEN(LEFT(C91,FIND(" ",C91&amp;" ")-1))=6,LEN(LEFT(C91,FIND(" ",C91&amp;" ")-1))=7),OR(ISNUMBER(MATCH(LEFT(C91,FIND(" ",C91&amp;" ")-1),'Look Up Values'!$G$2:$G$1000,0)),ISNUMBER(MATCH(LEFT(C91,FIND(" ",C91&amp;" ")-1),'Look Up Values'!$AE$2:$AE$2000,0)))),"","EWC error")),"")</f>
        <v/>
      </c>
      <c r="M91" s="242" t="str" cm="1">
        <f t="array" ref="M91">IF(AND(G91&lt;&gt;0,G91&lt;&gt;""),IF(E91="","",IF(ISNUMBER(MATCH(SUBSTITUTE(E91," ",""),SUBSTITUTE('Look Up Values'!$I$2:$I$10," ",""),0)),"","State error")),"")</f>
        <v/>
      </c>
      <c r="N91" s="242" t="str" cm="1">
        <f t="array" ref="N91">IF(AND(G91&lt;&gt;0,G91&lt;&gt;""),IF(F91="","",IF(ISNUMBER(MATCH(SUBSTITUTE(F91," ",""),SUBSTITUTE('Look Up Values'!$W$2:$W$30," ",""),0)),"","D&amp;R error")),"")</f>
        <v/>
      </c>
      <c r="O91" s="256" t="str">
        <f t="shared" si="3"/>
        <v/>
      </c>
    </row>
    <row r="92" spans="1:15" ht="15.75">
      <c r="A92" s="250">
        <v>85</v>
      </c>
      <c r="B92" s="208"/>
      <c r="C92" s="49"/>
      <c r="D92" s="50"/>
      <c r="E92" s="50"/>
      <c r="F92" s="50"/>
      <c r="G92" s="209"/>
      <c r="H92" s="8"/>
      <c r="I92" s="457" t="str">
        <f t="shared" si="2"/>
        <v/>
      </c>
      <c r="J92" s="241" cm="1">
        <f t="array" ref="J92">SUMPRODUCT(--(K92:N92&lt;&gt;"")) + IF(TRIM(O92)="",0,LEN(O92)-LEN(SUBSTITUTE(O92,",",""))+1)</f>
        <v>0</v>
      </c>
      <c r="K92" s="242" t="str">
        <f>IF(AND(G92&lt;&gt;0,G92&lt;&gt;""),IF(B92="","",IF(ISNUMBER(MATCH(B92,'Look Up Values'!$B$2:$B$500,0)),"","Dest. error")),"")</f>
        <v/>
      </c>
      <c r="L92" s="242" t="str">
        <f>IF(AND(G92&lt;&gt;0,G92&lt;&gt;""),IF(C92="","",IF(AND(ISNUMBER(--LEFT(C92,FIND(" ",C92&amp;" ")-1)),OR(LEN(LEFT(C92,FIND(" ",C92&amp;" ")-1))=6,LEN(LEFT(C92,FIND(" ",C92&amp;" ")-1))=7),OR(ISNUMBER(MATCH(LEFT(C92,FIND(" ",C92&amp;" ")-1),'Look Up Values'!$G$2:$G$1000,0)),ISNUMBER(MATCH(LEFT(C92,FIND(" ",C92&amp;" ")-1),'Look Up Values'!$AE$2:$AE$2000,0)))),"","EWC error")),"")</f>
        <v/>
      </c>
      <c r="M92" s="242" t="str" cm="1">
        <f t="array" ref="M92">IF(AND(G92&lt;&gt;0,G92&lt;&gt;""),IF(E92="","",IF(ISNUMBER(MATCH(SUBSTITUTE(E92," ",""),SUBSTITUTE('Look Up Values'!$I$2:$I$10," ",""),0)),"","State error")),"")</f>
        <v/>
      </c>
      <c r="N92" s="242" t="str" cm="1">
        <f t="array" ref="N92">IF(AND(G92&lt;&gt;0,G92&lt;&gt;""),IF(F92="","",IF(ISNUMBER(MATCH(SUBSTITUTE(F92," ",""),SUBSTITUTE('Look Up Values'!$W$2:$W$30," ",""),0)),"","D&amp;R error")),"")</f>
        <v/>
      </c>
      <c r="O92" s="256" t="str">
        <f t="shared" si="3"/>
        <v/>
      </c>
    </row>
    <row r="93" spans="1:15" ht="15.75">
      <c r="A93" s="250">
        <v>86</v>
      </c>
      <c r="B93" s="208"/>
      <c r="C93" s="49"/>
      <c r="D93" s="50"/>
      <c r="E93" s="50"/>
      <c r="F93" s="50"/>
      <c r="G93" s="209"/>
      <c r="H93" s="8"/>
      <c r="I93" s="457" t="str">
        <f t="shared" si="2"/>
        <v/>
      </c>
      <c r="J93" s="241" cm="1">
        <f t="array" ref="J93">SUMPRODUCT(--(K93:N93&lt;&gt;"")) + IF(TRIM(O93)="",0,LEN(O93)-LEN(SUBSTITUTE(O93,",",""))+1)</f>
        <v>0</v>
      </c>
      <c r="K93" s="242" t="str">
        <f>IF(AND(G93&lt;&gt;0,G93&lt;&gt;""),IF(B93="","",IF(ISNUMBER(MATCH(B93,'Look Up Values'!$B$2:$B$500,0)),"","Dest. error")),"")</f>
        <v/>
      </c>
      <c r="L93" s="242" t="str">
        <f>IF(AND(G93&lt;&gt;0,G93&lt;&gt;""),IF(C93="","",IF(AND(ISNUMBER(--LEFT(C93,FIND(" ",C93&amp;" ")-1)),OR(LEN(LEFT(C93,FIND(" ",C93&amp;" ")-1))=6,LEN(LEFT(C93,FIND(" ",C93&amp;" ")-1))=7),OR(ISNUMBER(MATCH(LEFT(C93,FIND(" ",C93&amp;" ")-1),'Look Up Values'!$G$2:$G$1000,0)),ISNUMBER(MATCH(LEFT(C93,FIND(" ",C93&amp;" ")-1),'Look Up Values'!$AE$2:$AE$2000,0)))),"","EWC error")),"")</f>
        <v/>
      </c>
      <c r="M93" s="242" t="str" cm="1">
        <f t="array" ref="M93">IF(AND(G93&lt;&gt;0,G93&lt;&gt;""),IF(E93="","",IF(ISNUMBER(MATCH(SUBSTITUTE(E93," ",""),SUBSTITUTE('Look Up Values'!$I$2:$I$10," ",""),0)),"","State error")),"")</f>
        <v/>
      </c>
      <c r="N93" s="242" t="str" cm="1">
        <f t="array" ref="N93">IF(AND(G93&lt;&gt;0,G93&lt;&gt;""),IF(F93="","",IF(ISNUMBER(MATCH(SUBSTITUTE(F93," ",""),SUBSTITUTE('Look Up Values'!$W$2:$W$30," ",""),0)),"","D&amp;R error")),"")</f>
        <v/>
      </c>
      <c r="O93" s="256" t="str">
        <f t="shared" si="3"/>
        <v/>
      </c>
    </row>
    <row r="94" spans="1:15" ht="15.75">
      <c r="A94" s="250">
        <v>87</v>
      </c>
      <c r="B94" s="208"/>
      <c r="C94" s="49"/>
      <c r="D94" s="50"/>
      <c r="E94" s="50"/>
      <c r="F94" s="50"/>
      <c r="G94" s="209"/>
      <c r="H94" s="8"/>
      <c r="I94" s="457" t="str">
        <f t="shared" si="2"/>
        <v/>
      </c>
      <c r="J94" s="241" cm="1">
        <f t="array" ref="J94">SUMPRODUCT(--(K94:N94&lt;&gt;"")) + IF(TRIM(O94)="",0,LEN(O94)-LEN(SUBSTITUTE(O94,",",""))+1)</f>
        <v>0</v>
      </c>
      <c r="K94" s="242" t="str">
        <f>IF(AND(G94&lt;&gt;0,G94&lt;&gt;""),IF(B94="","",IF(ISNUMBER(MATCH(B94,'Look Up Values'!$B$2:$B$500,0)),"","Dest. error")),"")</f>
        <v/>
      </c>
      <c r="L94" s="242" t="str">
        <f>IF(AND(G94&lt;&gt;0,G94&lt;&gt;""),IF(C94="","",IF(AND(ISNUMBER(--LEFT(C94,FIND(" ",C94&amp;" ")-1)),OR(LEN(LEFT(C94,FIND(" ",C94&amp;" ")-1))=6,LEN(LEFT(C94,FIND(" ",C94&amp;" ")-1))=7),OR(ISNUMBER(MATCH(LEFT(C94,FIND(" ",C94&amp;" ")-1),'Look Up Values'!$G$2:$G$1000,0)),ISNUMBER(MATCH(LEFT(C94,FIND(" ",C94&amp;" ")-1),'Look Up Values'!$AE$2:$AE$2000,0)))),"","EWC error")),"")</f>
        <v/>
      </c>
      <c r="M94" s="242" t="str" cm="1">
        <f t="array" ref="M94">IF(AND(G94&lt;&gt;0,G94&lt;&gt;""),IF(E94="","",IF(ISNUMBER(MATCH(SUBSTITUTE(E94," ",""),SUBSTITUTE('Look Up Values'!$I$2:$I$10," ",""),0)),"","State error")),"")</f>
        <v/>
      </c>
      <c r="N94" s="242" t="str" cm="1">
        <f t="array" ref="N94">IF(AND(G94&lt;&gt;0,G94&lt;&gt;""),IF(F94="","",IF(ISNUMBER(MATCH(SUBSTITUTE(F94," ",""),SUBSTITUTE('Look Up Values'!$W$2:$W$30," ",""),0)),"","D&amp;R error")),"")</f>
        <v/>
      </c>
      <c r="O94" s="256" t="str">
        <f t="shared" si="3"/>
        <v/>
      </c>
    </row>
    <row r="95" spans="1:15" ht="15.75">
      <c r="A95" s="250">
        <v>88</v>
      </c>
      <c r="B95" s="208"/>
      <c r="C95" s="49"/>
      <c r="D95" s="50"/>
      <c r="E95" s="50"/>
      <c r="F95" s="50"/>
      <c r="G95" s="209"/>
      <c r="H95" s="8"/>
      <c r="I95" s="457" t="str">
        <f t="shared" si="2"/>
        <v/>
      </c>
      <c r="J95" s="241" cm="1">
        <f t="array" ref="J95">SUMPRODUCT(--(K95:N95&lt;&gt;"")) + IF(TRIM(O95)="",0,LEN(O95)-LEN(SUBSTITUTE(O95,",",""))+1)</f>
        <v>0</v>
      </c>
      <c r="K95" s="242" t="str">
        <f>IF(AND(G95&lt;&gt;0,G95&lt;&gt;""),IF(B95="","",IF(ISNUMBER(MATCH(B95,'Look Up Values'!$B$2:$B$500,0)),"","Dest. error")),"")</f>
        <v/>
      </c>
      <c r="L95" s="242" t="str">
        <f>IF(AND(G95&lt;&gt;0,G95&lt;&gt;""),IF(C95="","",IF(AND(ISNUMBER(--LEFT(C95,FIND(" ",C95&amp;" ")-1)),OR(LEN(LEFT(C95,FIND(" ",C95&amp;" ")-1))=6,LEN(LEFT(C95,FIND(" ",C95&amp;" ")-1))=7),OR(ISNUMBER(MATCH(LEFT(C95,FIND(" ",C95&amp;" ")-1),'Look Up Values'!$G$2:$G$1000,0)),ISNUMBER(MATCH(LEFT(C95,FIND(" ",C95&amp;" ")-1),'Look Up Values'!$AE$2:$AE$2000,0)))),"","EWC error")),"")</f>
        <v/>
      </c>
      <c r="M95" s="242" t="str" cm="1">
        <f t="array" ref="M95">IF(AND(G95&lt;&gt;0,G95&lt;&gt;""),IF(E95="","",IF(ISNUMBER(MATCH(SUBSTITUTE(E95," ",""),SUBSTITUTE('Look Up Values'!$I$2:$I$10," ",""),0)),"","State error")),"")</f>
        <v/>
      </c>
      <c r="N95" s="242" t="str" cm="1">
        <f t="array" ref="N95">IF(AND(G95&lt;&gt;0,G95&lt;&gt;""),IF(F95="","",IF(ISNUMBER(MATCH(SUBSTITUTE(F95," ",""),SUBSTITUTE('Look Up Values'!$W$2:$W$30," ",""),0)),"","D&amp;R error")),"")</f>
        <v/>
      </c>
      <c r="O95" s="256" t="str">
        <f t="shared" si="3"/>
        <v/>
      </c>
    </row>
    <row r="96" spans="1:15" ht="15.75">
      <c r="A96" s="250">
        <v>89</v>
      </c>
      <c r="B96" s="208"/>
      <c r="C96" s="49"/>
      <c r="D96" s="50"/>
      <c r="E96" s="50"/>
      <c r="F96" s="50"/>
      <c r="G96" s="209"/>
      <c r="H96" s="8"/>
      <c r="I96" s="457" t="str">
        <f t="shared" si="2"/>
        <v/>
      </c>
      <c r="J96" s="241" cm="1">
        <f t="array" ref="J96">SUMPRODUCT(--(K96:N96&lt;&gt;"")) + IF(TRIM(O96)="",0,LEN(O96)-LEN(SUBSTITUTE(O96,",",""))+1)</f>
        <v>0</v>
      </c>
      <c r="K96" s="242" t="str">
        <f>IF(AND(G96&lt;&gt;0,G96&lt;&gt;""),IF(B96="","",IF(ISNUMBER(MATCH(B96,'Look Up Values'!$B$2:$B$500,0)),"","Dest. error")),"")</f>
        <v/>
      </c>
      <c r="L96" s="242" t="str">
        <f>IF(AND(G96&lt;&gt;0,G96&lt;&gt;""),IF(C96="","",IF(AND(ISNUMBER(--LEFT(C96,FIND(" ",C96&amp;" ")-1)),OR(LEN(LEFT(C96,FIND(" ",C96&amp;" ")-1))=6,LEN(LEFT(C96,FIND(" ",C96&amp;" ")-1))=7),OR(ISNUMBER(MATCH(LEFT(C96,FIND(" ",C96&amp;" ")-1),'Look Up Values'!$G$2:$G$1000,0)),ISNUMBER(MATCH(LEFT(C96,FIND(" ",C96&amp;" ")-1),'Look Up Values'!$AE$2:$AE$2000,0)))),"","EWC error")),"")</f>
        <v/>
      </c>
      <c r="M96" s="242" t="str" cm="1">
        <f t="array" ref="M96">IF(AND(G96&lt;&gt;0,G96&lt;&gt;""),IF(E96="","",IF(ISNUMBER(MATCH(SUBSTITUTE(E96," ",""),SUBSTITUTE('Look Up Values'!$I$2:$I$10," ",""),0)),"","State error")),"")</f>
        <v/>
      </c>
      <c r="N96" s="242" t="str" cm="1">
        <f t="array" ref="N96">IF(AND(G96&lt;&gt;0,G96&lt;&gt;""),IF(F96="","",IF(ISNUMBER(MATCH(SUBSTITUTE(F96," ",""),SUBSTITUTE('Look Up Values'!$W$2:$W$30," ",""),0)),"","D&amp;R error")),"")</f>
        <v/>
      </c>
      <c r="O96" s="256" t="str">
        <f t="shared" si="3"/>
        <v/>
      </c>
    </row>
    <row r="97" spans="1:15" ht="15.75">
      <c r="A97" s="250">
        <v>90</v>
      </c>
      <c r="B97" s="208"/>
      <c r="C97" s="49"/>
      <c r="D97" s="50"/>
      <c r="E97" s="50"/>
      <c r="F97" s="50"/>
      <c r="G97" s="209"/>
      <c r="H97" s="8"/>
      <c r="I97" s="457" t="str">
        <f t="shared" si="2"/>
        <v/>
      </c>
      <c r="J97" s="241" cm="1">
        <f t="array" ref="J97">SUMPRODUCT(--(K97:N97&lt;&gt;"")) + IF(TRIM(O97)="",0,LEN(O97)-LEN(SUBSTITUTE(O97,",",""))+1)</f>
        <v>0</v>
      </c>
      <c r="K97" s="242" t="str">
        <f>IF(AND(G97&lt;&gt;0,G97&lt;&gt;""),IF(B97="","",IF(ISNUMBER(MATCH(B97,'Look Up Values'!$B$2:$B$500,0)),"","Dest. error")),"")</f>
        <v/>
      </c>
      <c r="L97" s="242" t="str">
        <f>IF(AND(G97&lt;&gt;0,G97&lt;&gt;""),IF(C97="","",IF(AND(ISNUMBER(--LEFT(C97,FIND(" ",C97&amp;" ")-1)),OR(LEN(LEFT(C97,FIND(" ",C97&amp;" ")-1))=6,LEN(LEFT(C97,FIND(" ",C97&amp;" ")-1))=7),OR(ISNUMBER(MATCH(LEFT(C97,FIND(" ",C97&amp;" ")-1),'Look Up Values'!$G$2:$G$1000,0)),ISNUMBER(MATCH(LEFT(C97,FIND(" ",C97&amp;" ")-1),'Look Up Values'!$AE$2:$AE$2000,0)))),"","EWC error")),"")</f>
        <v/>
      </c>
      <c r="M97" s="242" t="str" cm="1">
        <f t="array" ref="M97">IF(AND(G97&lt;&gt;0,G97&lt;&gt;""),IF(E97="","",IF(ISNUMBER(MATCH(SUBSTITUTE(E97," ",""),SUBSTITUTE('Look Up Values'!$I$2:$I$10," ",""),0)),"","State error")),"")</f>
        <v/>
      </c>
      <c r="N97" s="242" t="str" cm="1">
        <f t="array" ref="N97">IF(AND(G97&lt;&gt;0,G97&lt;&gt;""),IF(F97="","",IF(ISNUMBER(MATCH(SUBSTITUTE(F97," ",""),SUBSTITUTE('Look Up Values'!$W$2:$W$30," ",""),0)),"","D&amp;R error")),"")</f>
        <v/>
      </c>
      <c r="O97" s="256" t="str">
        <f t="shared" si="3"/>
        <v/>
      </c>
    </row>
    <row r="98" spans="1:15" ht="15.75">
      <c r="A98" s="250">
        <v>91</v>
      </c>
      <c r="B98" s="208"/>
      <c r="C98" s="49"/>
      <c r="D98" s="50"/>
      <c r="E98" s="50"/>
      <c r="F98" s="50"/>
      <c r="G98" s="209"/>
      <c r="H98" s="8"/>
      <c r="I98" s="457" t="str">
        <f t="shared" si="2"/>
        <v/>
      </c>
      <c r="J98" s="241" cm="1">
        <f t="array" ref="J98">SUMPRODUCT(--(K98:N98&lt;&gt;"")) + IF(TRIM(O98)="",0,LEN(O98)-LEN(SUBSTITUTE(O98,",",""))+1)</f>
        <v>0</v>
      </c>
      <c r="K98" s="242" t="str">
        <f>IF(AND(G98&lt;&gt;0,G98&lt;&gt;""),IF(B98="","",IF(ISNUMBER(MATCH(B98,'Look Up Values'!$B$2:$B$500,0)),"","Dest. error")),"")</f>
        <v/>
      </c>
      <c r="L98" s="242" t="str">
        <f>IF(AND(G98&lt;&gt;0,G98&lt;&gt;""),IF(C98="","",IF(AND(ISNUMBER(--LEFT(C98,FIND(" ",C98&amp;" ")-1)),OR(LEN(LEFT(C98,FIND(" ",C98&amp;" ")-1))=6,LEN(LEFT(C98,FIND(" ",C98&amp;" ")-1))=7),OR(ISNUMBER(MATCH(LEFT(C98,FIND(" ",C98&amp;" ")-1),'Look Up Values'!$G$2:$G$1000,0)),ISNUMBER(MATCH(LEFT(C98,FIND(" ",C98&amp;" ")-1),'Look Up Values'!$AE$2:$AE$2000,0)))),"","EWC error")),"")</f>
        <v/>
      </c>
      <c r="M98" s="242" t="str" cm="1">
        <f t="array" ref="M98">IF(AND(G98&lt;&gt;0,G98&lt;&gt;""),IF(E98="","",IF(ISNUMBER(MATCH(SUBSTITUTE(E98," ",""),SUBSTITUTE('Look Up Values'!$I$2:$I$10," ",""),0)),"","State error")),"")</f>
        <v/>
      </c>
      <c r="N98" s="242" t="str" cm="1">
        <f t="array" ref="N98">IF(AND(G98&lt;&gt;0,G98&lt;&gt;""),IF(F98="","",IF(ISNUMBER(MATCH(SUBSTITUTE(F98," ",""),SUBSTITUTE('Look Up Values'!$W$2:$W$30," ",""),0)),"","D&amp;R error")),"")</f>
        <v/>
      </c>
      <c r="O98" s="256" t="str">
        <f t="shared" si="3"/>
        <v/>
      </c>
    </row>
    <row r="99" spans="1:15" ht="15.75">
      <c r="A99" s="250">
        <v>92</v>
      </c>
      <c r="B99" s="208"/>
      <c r="C99" s="49"/>
      <c r="D99" s="50"/>
      <c r="E99" s="50"/>
      <c r="F99" s="50"/>
      <c r="G99" s="209"/>
      <c r="H99" s="8"/>
      <c r="I99" s="457" t="str">
        <f t="shared" si="2"/>
        <v/>
      </c>
      <c r="J99" s="241" cm="1">
        <f t="array" ref="J99">SUMPRODUCT(--(K99:N99&lt;&gt;"")) + IF(TRIM(O99)="",0,LEN(O99)-LEN(SUBSTITUTE(O99,",",""))+1)</f>
        <v>0</v>
      </c>
      <c r="K99" s="242" t="str">
        <f>IF(AND(G99&lt;&gt;0,G99&lt;&gt;""),IF(B99="","",IF(ISNUMBER(MATCH(B99,'Look Up Values'!$B$2:$B$500,0)),"","Dest. error")),"")</f>
        <v/>
      </c>
      <c r="L99" s="242" t="str">
        <f>IF(AND(G99&lt;&gt;0,G99&lt;&gt;""),IF(C99="","",IF(AND(ISNUMBER(--LEFT(C99,FIND(" ",C99&amp;" ")-1)),OR(LEN(LEFT(C99,FIND(" ",C99&amp;" ")-1))=6,LEN(LEFT(C99,FIND(" ",C99&amp;" ")-1))=7),OR(ISNUMBER(MATCH(LEFT(C99,FIND(" ",C99&amp;" ")-1),'Look Up Values'!$G$2:$G$1000,0)),ISNUMBER(MATCH(LEFT(C99,FIND(" ",C99&amp;" ")-1),'Look Up Values'!$AE$2:$AE$2000,0)))),"","EWC error")),"")</f>
        <v/>
      </c>
      <c r="M99" s="242" t="str" cm="1">
        <f t="array" ref="M99">IF(AND(G99&lt;&gt;0,G99&lt;&gt;""),IF(E99="","",IF(ISNUMBER(MATCH(SUBSTITUTE(E99," ",""),SUBSTITUTE('Look Up Values'!$I$2:$I$10," ",""),0)),"","State error")),"")</f>
        <v/>
      </c>
      <c r="N99" s="242" t="str" cm="1">
        <f t="array" ref="N99">IF(AND(G99&lt;&gt;0,G99&lt;&gt;""),IF(F99="","",IF(ISNUMBER(MATCH(SUBSTITUTE(F99," ",""),SUBSTITUTE('Look Up Values'!$W$2:$W$30," ",""),0)),"","D&amp;R error")),"")</f>
        <v/>
      </c>
      <c r="O99" s="256" t="str">
        <f t="shared" si="3"/>
        <v/>
      </c>
    </row>
    <row r="100" spans="1:15" ht="15.75">
      <c r="A100" s="250">
        <v>93</v>
      </c>
      <c r="B100" s="208"/>
      <c r="C100" s="49"/>
      <c r="D100" s="50"/>
      <c r="E100" s="50"/>
      <c r="F100" s="50"/>
      <c r="G100" s="209"/>
      <c r="H100" s="8"/>
      <c r="I100" s="457" t="str">
        <f t="shared" si="2"/>
        <v/>
      </c>
      <c r="J100" s="241" cm="1">
        <f t="array" ref="J100">SUMPRODUCT(--(K100:N100&lt;&gt;"")) + IF(TRIM(O100)="",0,LEN(O100)-LEN(SUBSTITUTE(O100,",",""))+1)</f>
        <v>0</v>
      </c>
      <c r="K100" s="242" t="str">
        <f>IF(AND(G100&lt;&gt;0,G100&lt;&gt;""),IF(B100="","",IF(ISNUMBER(MATCH(B100,'Look Up Values'!$B$2:$B$500,0)),"","Dest. error")),"")</f>
        <v/>
      </c>
      <c r="L100" s="242" t="str">
        <f>IF(AND(G100&lt;&gt;0,G100&lt;&gt;""),IF(C100="","",IF(AND(ISNUMBER(--LEFT(C100,FIND(" ",C100&amp;" ")-1)),OR(LEN(LEFT(C100,FIND(" ",C100&amp;" ")-1))=6,LEN(LEFT(C100,FIND(" ",C100&amp;" ")-1))=7),OR(ISNUMBER(MATCH(LEFT(C100,FIND(" ",C100&amp;" ")-1),'Look Up Values'!$G$2:$G$1000,0)),ISNUMBER(MATCH(LEFT(C100,FIND(" ",C100&amp;" ")-1),'Look Up Values'!$AE$2:$AE$2000,0)))),"","EWC error")),"")</f>
        <v/>
      </c>
      <c r="M100" s="242" t="str" cm="1">
        <f t="array" ref="M100">IF(AND(G100&lt;&gt;0,G100&lt;&gt;""),IF(E100="","",IF(ISNUMBER(MATCH(SUBSTITUTE(E100," ",""),SUBSTITUTE('Look Up Values'!$I$2:$I$10," ",""),0)),"","State error")),"")</f>
        <v/>
      </c>
      <c r="N100" s="242" t="str" cm="1">
        <f t="array" ref="N100">IF(AND(G100&lt;&gt;0,G100&lt;&gt;""),IF(F100="","",IF(ISNUMBER(MATCH(SUBSTITUTE(F100," ",""),SUBSTITUTE('Look Up Values'!$W$2:$W$30," ",""),0)),"","D&amp;R error")),"")</f>
        <v/>
      </c>
      <c r="O100" s="256" t="str">
        <f t="shared" si="3"/>
        <v/>
      </c>
    </row>
    <row r="101" spans="1:15" ht="15.75">
      <c r="A101" s="250">
        <v>94</v>
      </c>
      <c r="B101" s="208"/>
      <c r="C101" s="49"/>
      <c r="D101" s="50"/>
      <c r="E101" s="50"/>
      <c r="F101" s="50"/>
      <c r="G101" s="209"/>
      <c r="H101" s="8"/>
      <c r="I101" s="457" t="str">
        <f t="shared" si="2"/>
        <v/>
      </c>
      <c r="J101" s="241" cm="1">
        <f t="array" ref="J101">SUMPRODUCT(--(K101:N101&lt;&gt;"")) + IF(TRIM(O101)="",0,LEN(O101)-LEN(SUBSTITUTE(O101,",",""))+1)</f>
        <v>0</v>
      </c>
      <c r="K101" s="242" t="str">
        <f>IF(AND(G101&lt;&gt;0,G101&lt;&gt;""),IF(B101="","",IF(ISNUMBER(MATCH(B101,'Look Up Values'!$B$2:$B$500,0)),"","Dest. error")),"")</f>
        <v/>
      </c>
      <c r="L101" s="242" t="str">
        <f>IF(AND(G101&lt;&gt;0,G101&lt;&gt;""),IF(C101="","",IF(AND(ISNUMBER(--LEFT(C101,FIND(" ",C101&amp;" ")-1)),OR(LEN(LEFT(C101,FIND(" ",C101&amp;" ")-1))=6,LEN(LEFT(C101,FIND(" ",C101&amp;" ")-1))=7),OR(ISNUMBER(MATCH(LEFT(C101,FIND(" ",C101&amp;" ")-1),'Look Up Values'!$G$2:$G$1000,0)),ISNUMBER(MATCH(LEFT(C101,FIND(" ",C101&amp;" ")-1),'Look Up Values'!$AE$2:$AE$2000,0)))),"","EWC error")),"")</f>
        <v/>
      </c>
      <c r="M101" s="242" t="str" cm="1">
        <f t="array" ref="M101">IF(AND(G101&lt;&gt;0,G101&lt;&gt;""),IF(E101="","",IF(ISNUMBER(MATCH(SUBSTITUTE(E101," ",""),SUBSTITUTE('Look Up Values'!$I$2:$I$10," ",""),0)),"","State error")),"")</f>
        <v/>
      </c>
      <c r="N101" s="242" t="str" cm="1">
        <f t="array" ref="N101">IF(AND(G101&lt;&gt;0,G101&lt;&gt;""),IF(F101="","",IF(ISNUMBER(MATCH(SUBSTITUTE(F101," ",""),SUBSTITUTE('Look Up Values'!$W$2:$W$30," ",""),0)),"","D&amp;R error")),"")</f>
        <v/>
      </c>
      <c r="O101" s="256" t="str">
        <f t="shared" si="3"/>
        <v/>
      </c>
    </row>
    <row r="102" spans="1:15" ht="15.75">
      <c r="A102" s="250">
        <v>95</v>
      </c>
      <c r="B102" s="208"/>
      <c r="C102" s="49"/>
      <c r="D102" s="50"/>
      <c r="E102" s="50"/>
      <c r="F102" s="50"/>
      <c r="G102" s="209"/>
      <c r="H102" s="8"/>
      <c r="I102" s="457" t="str">
        <f t="shared" si="2"/>
        <v/>
      </c>
      <c r="J102" s="241" cm="1">
        <f t="array" ref="J102">SUMPRODUCT(--(K102:N102&lt;&gt;"")) + IF(TRIM(O102)="",0,LEN(O102)-LEN(SUBSTITUTE(O102,",",""))+1)</f>
        <v>0</v>
      </c>
      <c r="K102" s="242" t="str">
        <f>IF(AND(G102&lt;&gt;0,G102&lt;&gt;""),IF(B102="","",IF(ISNUMBER(MATCH(B102,'Look Up Values'!$B$2:$B$500,0)),"","Dest. error")),"")</f>
        <v/>
      </c>
      <c r="L102" s="242" t="str">
        <f>IF(AND(G102&lt;&gt;0,G102&lt;&gt;""),IF(C102="","",IF(AND(ISNUMBER(--LEFT(C102,FIND(" ",C102&amp;" ")-1)),OR(LEN(LEFT(C102,FIND(" ",C102&amp;" ")-1))=6,LEN(LEFT(C102,FIND(" ",C102&amp;" ")-1))=7),OR(ISNUMBER(MATCH(LEFT(C102,FIND(" ",C102&amp;" ")-1),'Look Up Values'!$G$2:$G$1000,0)),ISNUMBER(MATCH(LEFT(C102,FIND(" ",C102&amp;" ")-1),'Look Up Values'!$AE$2:$AE$2000,0)))),"","EWC error")),"")</f>
        <v/>
      </c>
      <c r="M102" s="242" t="str" cm="1">
        <f t="array" ref="M102">IF(AND(G102&lt;&gt;0,G102&lt;&gt;""),IF(E102="","",IF(ISNUMBER(MATCH(SUBSTITUTE(E102," ",""),SUBSTITUTE('Look Up Values'!$I$2:$I$10," ",""),0)),"","State error")),"")</f>
        <v/>
      </c>
      <c r="N102" s="242" t="str" cm="1">
        <f t="array" ref="N102">IF(AND(G102&lt;&gt;0,G102&lt;&gt;""),IF(F102="","",IF(ISNUMBER(MATCH(SUBSTITUTE(F102," ",""),SUBSTITUTE('Look Up Values'!$W$2:$W$30," ",""),0)),"","D&amp;R error")),"")</f>
        <v/>
      </c>
      <c r="O102" s="256" t="str">
        <f t="shared" si="3"/>
        <v/>
      </c>
    </row>
    <row r="103" spans="1:15" ht="15.75">
      <c r="A103" s="250">
        <v>96</v>
      </c>
      <c r="B103" s="208"/>
      <c r="C103" s="49"/>
      <c r="D103" s="50"/>
      <c r="E103" s="50"/>
      <c r="F103" s="50"/>
      <c r="G103" s="209"/>
      <c r="H103" s="8"/>
      <c r="I103" s="457" t="str">
        <f t="shared" si="2"/>
        <v/>
      </c>
      <c r="J103" s="241" cm="1">
        <f t="array" ref="J103">SUMPRODUCT(--(K103:N103&lt;&gt;"")) + IF(TRIM(O103)="",0,LEN(O103)-LEN(SUBSTITUTE(O103,",",""))+1)</f>
        <v>0</v>
      </c>
      <c r="K103" s="242" t="str">
        <f>IF(AND(G103&lt;&gt;0,G103&lt;&gt;""),IF(B103="","",IF(ISNUMBER(MATCH(B103,'Look Up Values'!$B$2:$B$500,0)),"","Dest. error")),"")</f>
        <v/>
      </c>
      <c r="L103" s="242" t="str">
        <f>IF(AND(G103&lt;&gt;0,G103&lt;&gt;""),IF(C103="","",IF(AND(ISNUMBER(--LEFT(C103,FIND(" ",C103&amp;" ")-1)),OR(LEN(LEFT(C103,FIND(" ",C103&amp;" ")-1))=6,LEN(LEFT(C103,FIND(" ",C103&amp;" ")-1))=7),OR(ISNUMBER(MATCH(LEFT(C103,FIND(" ",C103&amp;" ")-1),'Look Up Values'!$G$2:$G$1000,0)),ISNUMBER(MATCH(LEFT(C103,FIND(" ",C103&amp;" ")-1),'Look Up Values'!$AE$2:$AE$2000,0)))),"","EWC error")),"")</f>
        <v/>
      </c>
      <c r="M103" s="242" t="str" cm="1">
        <f t="array" ref="M103">IF(AND(G103&lt;&gt;0,G103&lt;&gt;""),IF(E103="","",IF(ISNUMBER(MATCH(SUBSTITUTE(E103," ",""),SUBSTITUTE('Look Up Values'!$I$2:$I$10," ",""),0)),"","State error")),"")</f>
        <v/>
      </c>
      <c r="N103" s="242" t="str" cm="1">
        <f t="array" ref="N103">IF(AND(G103&lt;&gt;0,G103&lt;&gt;""),IF(F103="","",IF(ISNUMBER(MATCH(SUBSTITUTE(F103," ",""),SUBSTITUTE('Look Up Values'!$W$2:$W$30," ",""),0)),"","D&amp;R error")),"")</f>
        <v/>
      </c>
      <c r="O103" s="256" t="str">
        <f t="shared" si="3"/>
        <v/>
      </c>
    </row>
    <row r="104" spans="1:15" ht="15.75">
      <c r="A104" s="250">
        <v>97</v>
      </c>
      <c r="B104" s="208"/>
      <c r="C104" s="49"/>
      <c r="D104" s="50"/>
      <c r="E104" s="50"/>
      <c r="F104" s="50"/>
      <c r="G104" s="209"/>
      <c r="H104" s="8"/>
      <c r="I104" s="457" t="str">
        <f t="shared" si="2"/>
        <v/>
      </c>
      <c r="J104" s="241" cm="1">
        <f t="array" ref="J104">SUMPRODUCT(--(K104:N104&lt;&gt;"")) + IF(TRIM(O104)="",0,LEN(O104)-LEN(SUBSTITUTE(O104,",",""))+1)</f>
        <v>0</v>
      </c>
      <c r="K104" s="242" t="str">
        <f>IF(AND(G104&lt;&gt;0,G104&lt;&gt;""),IF(B104="","",IF(ISNUMBER(MATCH(B104,'Look Up Values'!$B$2:$B$500,0)),"","Dest. error")),"")</f>
        <v/>
      </c>
      <c r="L104" s="242" t="str">
        <f>IF(AND(G104&lt;&gt;0,G104&lt;&gt;""),IF(C104="","",IF(AND(ISNUMBER(--LEFT(C104,FIND(" ",C104&amp;" ")-1)),OR(LEN(LEFT(C104,FIND(" ",C104&amp;" ")-1))=6,LEN(LEFT(C104,FIND(" ",C104&amp;" ")-1))=7),OR(ISNUMBER(MATCH(LEFT(C104,FIND(" ",C104&amp;" ")-1),'Look Up Values'!$G$2:$G$1000,0)),ISNUMBER(MATCH(LEFT(C104,FIND(" ",C104&amp;" ")-1),'Look Up Values'!$AE$2:$AE$2000,0)))),"","EWC error")),"")</f>
        <v/>
      </c>
      <c r="M104" s="242" t="str" cm="1">
        <f t="array" ref="M104">IF(AND(G104&lt;&gt;0,G104&lt;&gt;""),IF(E104="","",IF(ISNUMBER(MATCH(SUBSTITUTE(E104," ",""),SUBSTITUTE('Look Up Values'!$I$2:$I$10," ",""),0)),"","State error")),"")</f>
        <v/>
      </c>
      <c r="N104" s="242" t="str" cm="1">
        <f t="array" ref="N104">IF(AND(G104&lt;&gt;0,G104&lt;&gt;""),IF(F104="","",IF(ISNUMBER(MATCH(SUBSTITUTE(F104," ",""),SUBSTITUTE('Look Up Values'!$W$2:$W$30," ",""),0)),"","D&amp;R error")),"")</f>
        <v/>
      </c>
      <c r="O104" s="256" t="str">
        <f t="shared" si="3"/>
        <v/>
      </c>
    </row>
    <row r="105" spans="1:15" ht="15.75">
      <c r="A105" s="250">
        <v>98</v>
      </c>
      <c r="B105" s="208"/>
      <c r="C105" s="49"/>
      <c r="D105" s="50"/>
      <c r="E105" s="50"/>
      <c r="F105" s="50"/>
      <c r="G105" s="209"/>
      <c r="H105" s="8"/>
      <c r="I105" s="457" t="str">
        <f t="shared" si="2"/>
        <v/>
      </c>
      <c r="J105" s="241" cm="1">
        <f t="array" ref="J105">SUMPRODUCT(--(K105:N105&lt;&gt;"")) + IF(TRIM(O105)="",0,LEN(O105)-LEN(SUBSTITUTE(O105,",",""))+1)</f>
        <v>0</v>
      </c>
      <c r="K105" s="242" t="str">
        <f>IF(AND(G105&lt;&gt;0,G105&lt;&gt;""),IF(B105="","",IF(ISNUMBER(MATCH(B105,'Look Up Values'!$B$2:$B$500,0)),"","Dest. error")),"")</f>
        <v/>
      </c>
      <c r="L105" s="242" t="str">
        <f>IF(AND(G105&lt;&gt;0,G105&lt;&gt;""),IF(C105="","",IF(AND(ISNUMBER(--LEFT(C105,FIND(" ",C105&amp;" ")-1)),OR(LEN(LEFT(C105,FIND(" ",C105&amp;" ")-1))=6,LEN(LEFT(C105,FIND(" ",C105&amp;" ")-1))=7),OR(ISNUMBER(MATCH(LEFT(C105,FIND(" ",C105&amp;" ")-1),'Look Up Values'!$G$2:$G$1000,0)),ISNUMBER(MATCH(LEFT(C105,FIND(" ",C105&amp;" ")-1),'Look Up Values'!$AE$2:$AE$2000,0)))),"","EWC error")),"")</f>
        <v/>
      </c>
      <c r="M105" s="242" t="str" cm="1">
        <f t="array" ref="M105">IF(AND(G105&lt;&gt;0,G105&lt;&gt;""),IF(E105="","",IF(ISNUMBER(MATCH(SUBSTITUTE(E105," ",""),SUBSTITUTE('Look Up Values'!$I$2:$I$10," ",""),0)),"","State error")),"")</f>
        <v/>
      </c>
      <c r="N105" s="242" t="str" cm="1">
        <f t="array" ref="N105">IF(AND(G105&lt;&gt;0,G105&lt;&gt;""),IF(F105="","",IF(ISNUMBER(MATCH(SUBSTITUTE(F105," ",""),SUBSTITUTE('Look Up Values'!$W$2:$W$30," ",""),0)),"","D&amp;R error")),"")</f>
        <v/>
      </c>
      <c r="O105" s="256" t="str">
        <f t="shared" si="3"/>
        <v/>
      </c>
    </row>
    <row r="106" spans="1:15" ht="15.75">
      <c r="A106" s="250">
        <v>99</v>
      </c>
      <c r="B106" s="208"/>
      <c r="C106" s="49"/>
      <c r="D106" s="50"/>
      <c r="E106" s="50"/>
      <c r="F106" s="50"/>
      <c r="G106" s="209"/>
      <c r="H106" s="8"/>
      <c r="I106" s="457" t="str">
        <f t="shared" si="2"/>
        <v/>
      </c>
      <c r="J106" s="241" cm="1">
        <f t="array" ref="J106">SUMPRODUCT(--(K106:N106&lt;&gt;"")) + IF(TRIM(O106)="",0,LEN(O106)-LEN(SUBSTITUTE(O106,",",""))+1)</f>
        <v>0</v>
      </c>
      <c r="K106" s="242" t="str">
        <f>IF(AND(G106&lt;&gt;0,G106&lt;&gt;""),IF(B106="","",IF(ISNUMBER(MATCH(B106,'Look Up Values'!$B$2:$B$500,0)),"","Dest. error")),"")</f>
        <v/>
      </c>
      <c r="L106" s="242" t="str">
        <f>IF(AND(G106&lt;&gt;0,G106&lt;&gt;""),IF(C106="","",IF(AND(ISNUMBER(--LEFT(C106,FIND(" ",C106&amp;" ")-1)),OR(LEN(LEFT(C106,FIND(" ",C106&amp;" ")-1))=6,LEN(LEFT(C106,FIND(" ",C106&amp;" ")-1))=7),OR(ISNUMBER(MATCH(LEFT(C106,FIND(" ",C106&amp;" ")-1),'Look Up Values'!$G$2:$G$1000,0)),ISNUMBER(MATCH(LEFT(C106,FIND(" ",C106&amp;" ")-1),'Look Up Values'!$AE$2:$AE$2000,0)))),"","EWC error")),"")</f>
        <v/>
      </c>
      <c r="M106" s="242" t="str" cm="1">
        <f t="array" ref="M106">IF(AND(G106&lt;&gt;0,G106&lt;&gt;""),IF(E106="","",IF(ISNUMBER(MATCH(SUBSTITUTE(E106," ",""),SUBSTITUTE('Look Up Values'!$I$2:$I$10," ",""),0)),"","State error")),"")</f>
        <v/>
      </c>
      <c r="N106" s="242" t="str" cm="1">
        <f t="array" ref="N106">IF(AND(G106&lt;&gt;0,G106&lt;&gt;""),IF(F106="","",IF(ISNUMBER(MATCH(SUBSTITUTE(F106," ",""),SUBSTITUTE('Look Up Values'!$W$2:$W$30," ",""),0)),"","D&amp;R error")),"")</f>
        <v/>
      </c>
      <c r="O106" s="256" t="str">
        <f t="shared" si="3"/>
        <v/>
      </c>
    </row>
    <row r="107" spans="1:15" ht="15.75">
      <c r="A107" s="250">
        <v>100</v>
      </c>
      <c r="B107" s="208"/>
      <c r="C107" s="49"/>
      <c r="D107" s="50"/>
      <c r="E107" s="50"/>
      <c r="F107" s="50"/>
      <c r="G107" s="209"/>
      <c r="H107" s="8"/>
      <c r="I107" s="457" t="str">
        <f t="shared" si="2"/>
        <v/>
      </c>
      <c r="J107" s="241" cm="1">
        <f t="array" ref="J107">SUMPRODUCT(--(K107:N107&lt;&gt;"")) + IF(TRIM(O107)="",0,LEN(O107)-LEN(SUBSTITUTE(O107,",",""))+1)</f>
        <v>0</v>
      </c>
      <c r="K107" s="242" t="str">
        <f>IF(AND(G107&lt;&gt;0,G107&lt;&gt;""),IF(B107="","",IF(ISNUMBER(MATCH(B107,'Look Up Values'!$B$2:$B$500,0)),"","Dest. error")),"")</f>
        <v/>
      </c>
      <c r="L107" s="242" t="str">
        <f>IF(AND(G107&lt;&gt;0,G107&lt;&gt;""),IF(C107="","",IF(AND(ISNUMBER(--LEFT(C107,FIND(" ",C107&amp;" ")-1)),OR(LEN(LEFT(C107,FIND(" ",C107&amp;" ")-1))=6,LEN(LEFT(C107,FIND(" ",C107&amp;" ")-1))=7),OR(ISNUMBER(MATCH(LEFT(C107,FIND(" ",C107&amp;" ")-1),'Look Up Values'!$G$2:$G$1000,0)),ISNUMBER(MATCH(LEFT(C107,FIND(" ",C107&amp;" ")-1),'Look Up Values'!$AE$2:$AE$2000,0)))),"","EWC error")),"")</f>
        <v/>
      </c>
      <c r="M107" s="242" t="str" cm="1">
        <f t="array" ref="M107">IF(AND(G107&lt;&gt;0,G107&lt;&gt;""),IF(E107="","",IF(ISNUMBER(MATCH(SUBSTITUTE(E107," ",""),SUBSTITUTE('Look Up Values'!$I$2:$I$10," ",""),0)),"","State error")),"")</f>
        <v/>
      </c>
      <c r="N107" s="242" t="str" cm="1">
        <f t="array" ref="N107">IF(AND(G107&lt;&gt;0,G107&lt;&gt;""),IF(F107="","",IF(ISNUMBER(MATCH(SUBSTITUTE(F107," ",""),SUBSTITUTE('Look Up Values'!$W$2:$W$30," ",""),0)),"","D&amp;R error")),"")</f>
        <v/>
      </c>
      <c r="O107" s="256" t="str">
        <f t="shared" si="3"/>
        <v/>
      </c>
    </row>
    <row r="108" spans="1:15" ht="15.75">
      <c r="A108" s="250">
        <v>101</v>
      </c>
      <c r="B108" s="208"/>
      <c r="C108" s="49"/>
      <c r="D108" s="50"/>
      <c r="E108" s="50"/>
      <c r="F108" s="50"/>
      <c r="G108" s="209"/>
      <c r="H108" s="8"/>
      <c r="I108" s="457" t="str">
        <f t="shared" si="2"/>
        <v/>
      </c>
      <c r="J108" s="241" cm="1">
        <f t="array" ref="J108">SUMPRODUCT(--(K108:N108&lt;&gt;"")) + IF(TRIM(O108)="",0,LEN(O108)-LEN(SUBSTITUTE(O108,",",""))+1)</f>
        <v>0</v>
      </c>
      <c r="K108" s="242" t="str">
        <f>IF(AND(G108&lt;&gt;0,G108&lt;&gt;""),IF(B108="","",IF(ISNUMBER(MATCH(B108,'Look Up Values'!$B$2:$B$500,0)),"","Dest. error")),"")</f>
        <v/>
      </c>
      <c r="L108" s="242" t="str">
        <f>IF(AND(G108&lt;&gt;0,G108&lt;&gt;""),IF(C108="","",IF(AND(ISNUMBER(--LEFT(C108,FIND(" ",C108&amp;" ")-1)),OR(LEN(LEFT(C108,FIND(" ",C108&amp;" ")-1))=6,LEN(LEFT(C108,FIND(" ",C108&amp;" ")-1))=7),OR(ISNUMBER(MATCH(LEFT(C108,FIND(" ",C108&amp;" ")-1),'Look Up Values'!$G$2:$G$1000,0)),ISNUMBER(MATCH(LEFT(C108,FIND(" ",C108&amp;" ")-1),'Look Up Values'!$AE$2:$AE$2000,0)))),"","EWC error")),"")</f>
        <v/>
      </c>
      <c r="M108" s="242" t="str" cm="1">
        <f t="array" ref="M108">IF(AND(G108&lt;&gt;0,G108&lt;&gt;""),IF(E108="","",IF(ISNUMBER(MATCH(SUBSTITUTE(E108," ",""),SUBSTITUTE('Look Up Values'!$I$2:$I$10," ",""),0)),"","State error")),"")</f>
        <v/>
      </c>
      <c r="N108" s="242" t="str" cm="1">
        <f t="array" ref="N108">IF(AND(G108&lt;&gt;0,G108&lt;&gt;""),IF(F108="","",IF(ISNUMBER(MATCH(SUBSTITUTE(F108," ",""),SUBSTITUTE('Look Up Values'!$W$2:$W$30," ",""),0)),"","D&amp;R error")),"")</f>
        <v/>
      </c>
      <c r="O108" s="256" t="str">
        <f t="shared" si="3"/>
        <v/>
      </c>
    </row>
    <row r="109" spans="1:15" ht="15.75">
      <c r="A109" s="250">
        <v>102</v>
      </c>
      <c r="B109" s="208"/>
      <c r="C109" s="49"/>
      <c r="D109" s="50"/>
      <c r="E109" s="50"/>
      <c r="F109" s="50"/>
      <c r="G109" s="209"/>
      <c r="H109" s="8"/>
      <c r="I109" s="457" t="str">
        <f t="shared" si="2"/>
        <v/>
      </c>
      <c r="J109" s="241" cm="1">
        <f t="array" ref="J109">SUMPRODUCT(--(K109:N109&lt;&gt;"")) + IF(TRIM(O109)="",0,LEN(O109)-LEN(SUBSTITUTE(O109,",",""))+1)</f>
        <v>0</v>
      </c>
      <c r="K109" s="242" t="str">
        <f>IF(AND(G109&lt;&gt;0,G109&lt;&gt;""),IF(B109="","",IF(ISNUMBER(MATCH(B109,'Look Up Values'!$B$2:$B$500,0)),"","Dest. error")),"")</f>
        <v/>
      </c>
      <c r="L109" s="242" t="str">
        <f>IF(AND(G109&lt;&gt;0,G109&lt;&gt;""),IF(C109="","",IF(AND(ISNUMBER(--LEFT(C109,FIND(" ",C109&amp;" ")-1)),OR(LEN(LEFT(C109,FIND(" ",C109&amp;" ")-1))=6,LEN(LEFT(C109,FIND(" ",C109&amp;" ")-1))=7),OR(ISNUMBER(MATCH(LEFT(C109,FIND(" ",C109&amp;" ")-1),'Look Up Values'!$G$2:$G$1000,0)),ISNUMBER(MATCH(LEFT(C109,FIND(" ",C109&amp;" ")-1),'Look Up Values'!$AE$2:$AE$2000,0)))),"","EWC error")),"")</f>
        <v/>
      </c>
      <c r="M109" s="242" t="str" cm="1">
        <f t="array" ref="M109">IF(AND(G109&lt;&gt;0,G109&lt;&gt;""),IF(E109="","",IF(ISNUMBER(MATCH(SUBSTITUTE(E109," ",""),SUBSTITUTE('Look Up Values'!$I$2:$I$10," ",""),0)),"","State error")),"")</f>
        <v/>
      </c>
      <c r="N109" s="242" t="str" cm="1">
        <f t="array" ref="N109">IF(AND(G109&lt;&gt;0,G109&lt;&gt;""),IF(F109="","",IF(ISNUMBER(MATCH(SUBSTITUTE(F109," ",""),SUBSTITUTE('Look Up Values'!$W$2:$W$30," ",""),0)),"","D&amp;R error")),"")</f>
        <v/>
      </c>
      <c r="O109" s="256" t="str">
        <f t="shared" si="3"/>
        <v/>
      </c>
    </row>
    <row r="110" spans="1:15" ht="15.75">
      <c r="A110" s="250">
        <v>103</v>
      </c>
      <c r="B110" s="208"/>
      <c r="C110" s="49"/>
      <c r="D110" s="50"/>
      <c r="E110" s="50"/>
      <c r="F110" s="50"/>
      <c r="G110" s="209"/>
      <c r="H110" s="8"/>
      <c r="I110" s="457" t="str">
        <f t="shared" si="2"/>
        <v/>
      </c>
      <c r="J110" s="241" cm="1">
        <f t="array" ref="J110">SUMPRODUCT(--(K110:N110&lt;&gt;"")) + IF(TRIM(O110)="",0,LEN(O110)-LEN(SUBSTITUTE(O110,",",""))+1)</f>
        <v>0</v>
      </c>
      <c r="K110" s="242" t="str">
        <f>IF(AND(G110&lt;&gt;0,G110&lt;&gt;""),IF(B110="","",IF(ISNUMBER(MATCH(B110,'Look Up Values'!$B$2:$B$500,0)),"","Dest. error")),"")</f>
        <v/>
      </c>
      <c r="L110" s="242" t="str">
        <f>IF(AND(G110&lt;&gt;0,G110&lt;&gt;""),IF(C110="","",IF(AND(ISNUMBER(--LEFT(C110,FIND(" ",C110&amp;" ")-1)),OR(LEN(LEFT(C110,FIND(" ",C110&amp;" ")-1))=6,LEN(LEFT(C110,FIND(" ",C110&amp;" ")-1))=7),OR(ISNUMBER(MATCH(LEFT(C110,FIND(" ",C110&amp;" ")-1),'Look Up Values'!$G$2:$G$1000,0)),ISNUMBER(MATCH(LEFT(C110,FIND(" ",C110&amp;" ")-1),'Look Up Values'!$AE$2:$AE$2000,0)))),"","EWC error")),"")</f>
        <v/>
      </c>
      <c r="M110" s="242" t="str" cm="1">
        <f t="array" ref="M110">IF(AND(G110&lt;&gt;0,G110&lt;&gt;""),IF(E110="","",IF(ISNUMBER(MATCH(SUBSTITUTE(E110," ",""),SUBSTITUTE('Look Up Values'!$I$2:$I$10," ",""),0)),"","State error")),"")</f>
        <v/>
      </c>
      <c r="N110" s="242" t="str" cm="1">
        <f t="array" ref="N110">IF(AND(G110&lt;&gt;0,G110&lt;&gt;""),IF(F110="","",IF(ISNUMBER(MATCH(SUBSTITUTE(F110," ",""),SUBSTITUTE('Look Up Values'!$W$2:$W$30," ",""),0)),"","D&amp;R error")),"")</f>
        <v/>
      </c>
      <c r="O110" s="256" t="str">
        <f t="shared" si="3"/>
        <v/>
      </c>
    </row>
    <row r="111" spans="1:15" ht="15.75">
      <c r="A111" s="250">
        <v>104</v>
      </c>
      <c r="B111" s="208"/>
      <c r="C111" s="49"/>
      <c r="D111" s="50"/>
      <c r="E111" s="50"/>
      <c r="F111" s="50"/>
      <c r="G111" s="209"/>
      <c r="H111" s="8"/>
      <c r="I111" s="457" t="str">
        <f t="shared" si="2"/>
        <v/>
      </c>
      <c r="J111" s="241" cm="1">
        <f t="array" ref="J111">SUMPRODUCT(--(K111:N111&lt;&gt;"")) + IF(TRIM(O111)="",0,LEN(O111)-LEN(SUBSTITUTE(O111,",",""))+1)</f>
        <v>0</v>
      </c>
      <c r="K111" s="242" t="str">
        <f>IF(AND(G111&lt;&gt;0,G111&lt;&gt;""),IF(B111="","",IF(ISNUMBER(MATCH(B111,'Look Up Values'!$B$2:$B$500,0)),"","Dest. error")),"")</f>
        <v/>
      </c>
      <c r="L111" s="242" t="str">
        <f>IF(AND(G111&lt;&gt;0,G111&lt;&gt;""),IF(C111="","",IF(AND(ISNUMBER(--LEFT(C111,FIND(" ",C111&amp;" ")-1)),OR(LEN(LEFT(C111,FIND(" ",C111&amp;" ")-1))=6,LEN(LEFT(C111,FIND(" ",C111&amp;" ")-1))=7),OR(ISNUMBER(MATCH(LEFT(C111,FIND(" ",C111&amp;" ")-1),'Look Up Values'!$G$2:$G$1000,0)),ISNUMBER(MATCH(LEFT(C111,FIND(" ",C111&amp;" ")-1),'Look Up Values'!$AE$2:$AE$2000,0)))),"","EWC error")),"")</f>
        <v/>
      </c>
      <c r="M111" s="242" t="str" cm="1">
        <f t="array" ref="M111">IF(AND(G111&lt;&gt;0,G111&lt;&gt;""),IF(E111="","",IF(ISNUMBER(MATCH(SUBSTITUTE(E111," ",""),SUBSTITUTE('Look Up Values'!$I$2:$I$10," ",""),0)),"","State error")),"")</f>
        <v/>
      </c>
      <c r="N111" s="242" t="str" cm="1">
        <f t="array" ref="N111">IF(AND(G111&lt;&gt;0,G111&lt;&gt;""),IF(F111="","",IF(ISNUMBER(MATCH(SUBSTITUTE(F111," ",""),SUBSTITUTE('Look Up Values'!$W$2:$W$30," ",""),0)),"","D&amp;R error")),"")</f>
        <v/>
      </c>
      <c r="O111" s="256" t="str">
        <f t="shared" si="3"/>
        <v/>
      </c>
    </row>
    <row r="112" spans="1:15" ht="15.75">
      <c r="A112" s="250">
        <v>105</v>
      </c>
      <c r="B112" s="208"/>
      <c r="C112" s="49"/>
      <c r="D112" s="50"/>
      <c r="E112" s="50"/>
      <c r="F112" s="50"/>
      <c r="G112" s="209"/>
      <c r="H112" s="8"/>
      <c r="I112" s="457" t="str">
        <f t="shared" si="2"/>
        <v/>
      </c>
      <c r="J112" s="241" cm="1">
        <f t="array" ref="J112">SUMPRODUCT(--(K112:N112&lt;&gt;"")) + IF(TRIM(O112)="",0,LEN(O112)-LEN(SUBSTITUTE(O112,",",""))+1)</f>
        <v>0</v>
      </c>
      <c r="K112" s="242" t="str">
        <f>IF(AND(G112&lt;&gt;0,G112&lt;&gt;""),IF(B112="","",IF(ISNUMBER(MATCH(B112,'Look Up Values'!$B$2:$B$500,0)),"","Dest. error")),"")</f>
        <v/>
      </c>
      <c r="L112" s="242" t="str">
        <f>IF(AND(G112&lt;&gt;0,G112&lt;&gt;""),IF(C112="","",IF(AND(ISNUMBER(--LEFT(C112,FIND(" ",C112&amp;" ")-1)),OR(LEN(LEFT(C112,FIND(" ",C112&amp;" ")-1))=6,LEN(LEFT(C112,FIND(" ",C112&amp;" ")-1))=7),OR(ISNUMBER(MATCH(LEFT(C112,FIND(" ",C112&amp;" ")-1),'Look Up Values'!$G$2:$G$1000,0)),ISNUMBER(MATCH(LEFT(C112,FIND(" ",C112&amp;" ")-1),'Look Up Values'!$AE$2:$AE$2000,0)))),"","EWC error")),"")</f>
        <v/>
      </c>
      <c r="M112" s="242" t="str" cm="1">
        <f t="array" ref="M112">IF(AND(G112&lt;&gt;0,G112&lt;&gt;""),IF(E112="","",IF(ISNUMBER(MATCH(SUBSTITUTE(E112," ",""),SUBSTITUTE('Look Up Values'!$I$2:$I$10," ",""),0)),"","State error")),"")</f>
        <v/>
      </c>
      <c r="N112" s="242" t="str" cm="1">
        <f t="array" ref="N112">IF(AND(G112&lt;&gt;0,G112&lt;&gt;""),IF(F112="","",IF(ISNUMBER(MATCH(SUBSTITUTE(F112," ",""),SUBSTITUTE('Look Up Values'!$W$2:$W$30," ",""),0)),"","D&amp;R error")),"")</f>
        <v/>
      </c>
      <c r="O112" s="256" t="str">
        <f t="shared" si="3"/>
        <v/>
      </c>
    </row>
    <row r="113" spans="1:15" ht="15.75">
      <c r="A113" s="250">
        <v>106</v>
      </c>
      <c r="B113" s="208"/>
      <c r="C113" s="49"/>
      <c r="D113" s="50"/>
      <c r="E113" s="50"/>
      <c r="F113" s="50"/>
      <c r="G113" s="209"/>
      <c r="H113" s="8"/>
      <c r="I113" s="457" t="str">
        <f t="shared" si="2"/>
        <v/>
      </c>
      <c r="J113" s="241" cm="1">
        <f t="array" ref="J113">SUMPRODUCT(--(K113:N113&lt;&gt;"")) + IF(TRIM(O113)="",0,LEN(O113)-LEN(SUBSTITUTE(O113,",",""))+1)</f>
        <v>0</v>
      </c>
      <c r="K113" s="242" t="str">
        <f>IF(AND(G113&lt;&gt;0,G113&lt;&gt;""),IF(B113="","",IF(ISNUMBER(MATCH(B113,'Look Up Values'!$B$2:$B$500,0)),"","Dest. error")),"")</f>
        <v/>
      </c>
      <c r="L113" s="242" t="str">
        <f>IF(AND(G113&lt;&gt;0,G113&lt;&gt;""),IF(C113="","",IF(AND(ISNUMBER(--LEFT(C113,FIND(" ",C113&amp;" ")-1)),OR(LEN(LEFT(C113,FIND(" ",C113&amp;" ")-1))=6,LEN(LEFT(C113,FIND(" ",C113&amp;" ")-1))=7),OR(ISNUMBER(MATCH(LEFT(C113,FIND(" ",C113&amp;" ")-1),'Look Up Values'!$G$2:$G$1000,0)),ISNUMBER(MATCH(LEFT(C113,FIND(" ",C113&amp;" ")-1),'Look Up Values'!$AE$2:$AE$2000,0)))),"","EWC error")),"")</f>
        <v/>
      </c>
      <c r="M113" s="242" t="str" cm="1">
        <f t="array" ref="M113">IF(AND(G113&lt;&gt;0,G113&lt;&gt;""),IF(E113="","",IF(ISNUMBER(MATCH(SUBSTITUTE(E113," ",""),SUBSTITUTE('Look Up Values'!$I$2:$I$10," ",""),0)),"","State error")),"")</f>
        <v/>
      </c>
      <c r="N113" s="242" t="str" cm="1">
        <f t="array" ref="N113">IF(AND(G113&lt;&gt;0,G113&lt;&gt;""),IF(F113="","",IF(ISNUMBER(MATCH(SUBSTITUTE(F113," ",""),SUBSTITUTE('Look Up Values'!$W$2:$W$30," ",""),0)),"","D&amp;R error")),"")</f>
        <v/>
      </c>
      <c r="O113" s="256" t="str">
        <f t="shared" si="3"/>
        <v/>
      </c>
    </row>
    <row r="114" spans="1:15" ht="15.75">
      <c r="A114" s="250">
        <v>107</v>
      </c>
      <c r="B114" s="208"/>
      <c r="C114" s="49"/>
      <c r="D114" s="50"/>
      <c r="E114" s="50"/>
      <c r="F114" s="50"/>
      <c r="G114" s="209"/>
      <c r="H114" s="8"/>
      <c r="I114" s="457" t="str">
        <f t="shared" si="2"/>
        <v/>
      </c>
      <c r="J114" s="241" cm="1">
        <f t="array" ref="J114">SUMPRODUCT(--(K114:N114&lt;&gt;"")) + IF(TRIM(O114)="",0,LEN(O114)-LEN(SUBSTITUTE(O114,",",""))+1)</f>
        <v>0</v>
      </c>
      <c r="K114" s="242" t="str">
        <f>IF(AND(G114&lt;&gt;0,G114&lt;&gt;""),IF(B114="","",IF(ISNUMBER(MATCH(B114,'Look Up Values'!$B$2:$B$500,0)),"","Dest. error")),"")</f>
        <v/>
      </c>
      <c r="L114" s="242" t="str">
        <f>IF(AND(G114&lt;&gt;0,G114&lt;&gt;""),IF(C114="","",IF(AND(ISNUMBER(--LEFT(C114,FIND(" ",C114&amp;" ")-1)),OR(LEN(LEFT(C114,FIND(" ",C114&amp;" ")-1))=6,LEN(LEFT(C114,FIND(" ",C114&amp;" ")-1))=7),OR(ISNUMBER(MATCH(LEFT(C114,FIND(" ",C114&amp;" ")-1),'Look Up Values'!$G$2:$G$1000,0)),ISNUMBER(MATCH(LEFT(C114,FIND(" ",C114&amp;" ")-1),'Look Up Values'!$AE$2:$AE$2000,0)))),"","EWC error")),"")</f>
        <v/>
      </c>
      <c r="M114" s="242" t="str" cm="1">
        <f t="array" ref="M114">IF(AND(G114&lt;&gt;0,G114&lt;&gt;""),IF(E114="","",IF(ISNUMBER(MATCH(SUBSTITUTE(E114," ",""),SUBSTITUTE('Look Up Values'!$I$2:$I$10," ",""),0)),"","State error")),"")</f>
        <v/>
      </c>
      <c r="N114" s="242" t="str" cm="1">
        <f t="array" ref="N114">IF(AND(G114&lt;&gt;0,G114&lt;&gt;""),IF(F114="","",IF(ISNUMBER(MATCH(SUBSTITUTE(F114," ",""),SUBSTITUTE('Look Up Values'!$W$2:$W$30," ",""),0)),"","D&amp;R error")),"")</f>
        <v/>
      </c>
      <c r="O114" s="256" t="str">
        <f t="shared" si="3"/>
        <v/>
      </c>
    </row>
    <row r="115" spans="1:15" ht="15.75">
      <c r="A115" s="250">
        <v>108</v>
      </c>
      <c r="B115" s="208"/>
      <c r="C115" s="49"/>
      <c r="D115" s="50"/>
      <c r="E115" s="50"/>
      <c r="F115" s="50"/>
      <c r="G115" s="209"/>
      <c r="H115" s="8"/>
      <c r="I115" s="457" t="str">
        <f t="shared" si="2"/>
        <v/>
      </c>
      <c r="J115" s="241" cm="1">
        <f t="array" ref="J115">SUMPRODUCT(--(K115:N115&lt;&gt;"")) + IF(TRIM(O115)="",0,LEN(O115)-LEN(SUBSTITUTE(O115,",",""))+1)</f>
        <v>0</v>
      </c>
      <c r="K115" s="242" t="str">
        <f>IF(AND(G115&lt;&gt;0,G115&lt;&gt;""),IF(B115="","",IF(ISNUMBER(MATCH(B115,'Look Up Values'!$B$2:$B$500,0)),"","Dest. error")),"")</f>
        <v/>
      </c>
      <c r="L115" s="242" t="str">
        <f>IF(AND(G115&lt;&gt;0,G115&lt;&gt;""),IF(C115="","",IF(AND(ISNUMBER(--LEFT(C115,FIND(" ",C115&amp;" ")-1)),OR(LEN(LEFT(C115,FIND(" ",C115&amp;" ")-1))=6,LEN(LEFT(C115,FIND(" ",C115&amp;" ")-1))=7),OR(ISNUMBER(MATCH(LEFT(C115,FIND(" ",C115&amp;" ")-1),'Look Up Values'!$G$2:$G$1000,0)),ISNUMBER(MATCH(LEFT(C115,FIND(" ",C115&amp;" ")-1),'Look Up Values'!$AE$2:$AE$2000,0)))),"","EWC error")),"")</f>
        <v/>
      </c>
      <c r="M115" s="242" t="str" cm="1">
        <f t="array" ref="M115">IF(AND(G115&lt;&gt;0,G115&lt;&gt;""),IF(E115="","",IF(ISNUMBER(MATCH(SUBSTITUTE(E115," ",""),SUBSTITUTE('Look Up Values'!$I$2:$I$10," ",""),0)),"","State error")),"")</f>
        <v/>
      </c>
      <c r="N115" s="242" t="str" cm="1">
        <f t="array" ref="N115">IF(AND(G115&lt;&gt;0,G115&lt;&gt;""),IF(F115="","",IF(ISNUMBER(MATCH(SUBSTITUTE(F115," ",""),SUBSTITUTE('Look Up Values'!$W$2:$W$30," ",""),0)),"","D&amp;R error")),"")</f>
        <v/>
      </c>
      <c r="O115" s="256" t="str">
        <f t="shared" si="3"/>
        <v/>
      </c>
    </row>
    <row r="116" spans="1:15" ht="15.75">
      <c r="A116" s="250">
        <v>109</v>
      </c>
      <c r="B116" s="208"/>
      <c r="C116" s="49"/>
      <c r="D116" s="50"/>
      <c r="E116" s="50"/>
      <c r="F116" s="50"/>
      <c r="G116" s="209"/>
      <c r="H116" s="8"/>
      <c r="I116" s="457" t="str">
        <f t="shared" si="2"/>
        <v/>
      </c>
      <c r="J116" s="241" cm="1">
        <f t="array" ref="J116">SUMPRODUCT(--(K116:N116&lt;&gt;"")) + IF(TRIM(O116)="",0,LEN(O116)-LEN(SUBSTITUTE(O116,",",""))+1)</f>
        <v>0</v>
      </c>
      <c r="K116" s="242" t="str">
        <f>IF(AND(G116&lt;&gt;0,G116&lt;&gt;""),IF(B116="","",IF(ISNUMBER(MATCH(B116,'Look Up Values'!$B$2:$B$500,0)),"","Dest. error")),"")</f>
        <v/>
      </c>
      <c r="L116" s="242" t="str">
        <f>IF(AND(G116&lt;&gt;0,G116&lt;&gt;""),IF(C116="","",IF(AND(ISNUMBER(--LEFT(C116,FIND(" ",C116&amp;" ")-1)),OR(LEN(LEFT(C116,FIND(" ",C116&amp;" ")-1))=6,LEN(LEFT(C116,FIND(" ",C116&amp;" ")-1))=7),OR(ISNUMBER(MATCH(LEFT(C116,FIND(" ",C116&amp;" ")-1),'Look Up Values'!$G$2:$G$1000,0)),ISNUMBER(MATCH(LEFT(C116,FIND(" ",C116&amp;" ")-1),'Look Up Values'!$AE$2:$AE$2000,0)))),"","EWC error")),"")</f>
        <v/>
      </c>
      <c r="M116" s="242" t="str" cm="1">
        <f t="array" ref="M116">IF(AND(G116&lt;&gt;0,G116&lt;&gt;""),IF(E116="","",IF(ISNUMBER(MATCH(SUBSTITUTE(E116," ",""),SUBSTITUTE('Look Up Values'!$I$2:$I$10," ",""),0)),"","State error")),"")</f>
        <v/>
      </c>
      <c r="N116" s="242" t="str" cm="1">
        <f t="array" ref="N116">IF(AND(G116&lt;&gt;0,G116&lt;&gt;""),IF(F116="","",IF(ISNUMBER(MATCH(SUBSTITUTE(F116," ",""),SUBSTITUTE('Look Up Values'!$W$2:$W$30," ",""),0)),"","D&amp;R error")),"")</f>
        <v/>
      </c>
      <c r="O116" s="256" t="str">
        <f t="shared" si="3"/>
        <v/>
      </c>
    </row>
    <row r="117" spans="1:15" ht="15.75">
      <c r="A117" s="250">
        <v>110</v>
      </c>
      <c r="B117" s="208"/>
      <c r="C117" s="49"/>
      <c r="D117" s="50"/>
      <c r="E117" s="50"/>
      <c r="F117" s="50"/>
      <c r="G117" s="209"/>
      <c r="H117" s="8"/>
      <c r="I117" s="457" t="str">
        <f t="shared" si="2"/>
        <v/>
      </c>
      <c r="J117" s="241" cm="1">
        <f t="array" ref="J117">SUMPRODUCT(--(K117:N117&lt;&gt;"")) + IF(TRIM(O117)="",0,LEN(O117)-LEN(SUBSTITUTE(O117,",",""))+1)</f>
        <v>0</v>
      </c>
      <c r="K117" s="242" t="str">
        <f>IF(AND(G117&lt;&gt;0,G117&lt;&gt;""),IF(B117="","",IF(ISNUMBER(MATCH(B117,'Look Up Values'!$B$2:$B$500,0)),"","Dest. error")),"")</f>
        <v/>
      </c>
      <c r="L117" s="242" t="str">
        <f>IF(AND(G117&lt;&gt;0,G117&lt;&gt;""),IF(C117="","",IF(AND(ISNUMBER(--LEFT(C117,FIND(" ",C117&amp;" ")-1)),OR(LEN(LEFT(C117,FIND(" ",C117&amp;" ")-1))=6,LEN(LEFT(C117,FIND(" ",C117&amp;" ")-1))=7),OR(ISNUMBER(MATCH(LEFT(C117,FIND(" ",C117&amp;" ")-1),'Look Up Values'!$G$2:$G$1000,0)),ISNUMBER(MATCH(LEFT(C117,FIND(" ",C117&amp;" ")-1),'Look Up Values'!$AE$2:$AE$2000,0)))),"","EWC error")),"")</f>
        <v/>
      </c>
      <c r="M117" s="242" t="str" cm="1">
        <f t="array" ref="M117">IF(AND(G117&lt;&gt;0,G117&lt;&gt;""),IF(E117="","",IF(ISNUMBER(MATCH(SUBSTITUTE(E117," ",""),SUBSTITUTE('Look Up Values'!$I$2:$I$10," ",""),0)),"","State error")),"")</f>
        <v/>
      </c>
      <c r="N117" s="242" t="str" cm="1">
        <f t="array" ref="N117">IF(AND(G117&lt;&gt;0,G117&lt;&gt;""),IF(F117="","",IF(ISNUMBER(MATCH(SUBSTITUTE(F117," ",""),SUBSTITUTE('Look Up Values'!$W$2:$W$30," ",""),0)),"","D&amp;R error")),"")</f>
        <v/>
      </c>
      <c r="O117" s="256" t="str">
        <f t="shared" si="3"/>
        <v/>
      </c>
    </row>
    <row r="118" spans="1:15" ht="15.75">
      <c r="A118" s="250">
        <v>111</v>
      </c>
      <c r="B118" s="208"/>
      <c r="C118" s="49"/>
      <c r="D118" s="50"/>
      <c r="E118" s="50"/>
      <c r="F118" s="50"/>
      <c r="G118" s="209"/>
      <c r="H118" s="8"/>
      <c r="I118" s="457" t="str">
        <f t="shared" si="2"/>
        <v/>
      </c>
      <c r="J118" s="241" cm="1">
        <f t="array" ref="J118">SUMPRODUCT(--(K118:N118&lt;&gt;"")) + IF(TRIM(O118)="",0,LEN(O118)-LEN(SUBSTITUTE(O118,",",""))+1)</f>
        <v>0</v>
      </c>
      <c r="K118" s="242" t="str">
        <f>IF(AND(G118&lt;&gt;0,G118&lt;&gt;""),IF(B118="","",IF(ISNUMBER(MATCH(B118,'Look Up Values'!$B$2:$B$500,0)),"","Dest. error")),"")</f>
        <v/>
      </c>
      <c r="L118" s="242" t="str">
        <f>IF(AND(G118&lt;&gt;0,G118&lt;&gt;""),IF(C118="","",IF(AND(ISNUMBER(--LEFT(C118,FIND(" ",C118&amp;" ")-1)),OR(LEN(LEFT(C118,FIND(" ",C118&amp;" ")-1))=6,LEN(LEFT(C118,FIND(" ",C118&amp;" ")-1))=7),OR(ISNUMBER(MATCH(LEFT(C118,FIND(" ",C118&amp;" ")-1),'Look Up Values'!$G$2:$G$1000,0)),ISNUMBER(MATCH(LEFT(C118,FIND(" ",C118&amp;" ")-1),'Look Up Values'!$AE$2:$AE$2000,0)))),"","EWC error")),"")</f>
        <v/>
      </c>
      <c r="M118" s="242" t="str" cm="1">
        <f t="array" ref="M118">IF(AND(G118&lt;&gt;0,G118&lt;&gt;""),IF(E118="","",IF(ISNUMBER(MATCH(SUBSTITUTE(E118," ",""),SUBSTITUTE('Look Up Values'!$I$2:$I$10," ",""),0)),"","State error")),"")</f>
        <v/>
      </c>
      <c r="N118" s="242" t="str" cm="1">
        <f t="array" ref="N118">IF(AND(G118&lt;&gt;0,G118&lt;&gt;""),IF(F118="","",IF(ISNUMBER(MATCH(SUBSTITUTE(F118," ",""),SUBSTITUTE('Look Up Values'!$W$2:$W$30," ",""),0)),"","D&amp;R error")),"")</f>
        <v/>
      </c>
      <c r="O118" s="256" t="str">
        <f t="shared" si="3"/>
        <v/>
      </c>
    </row>
    <row r="119" spans="1:15" ht="15.75">
      <c r="A119" s="250">
        <v>112</v>
      </c>
      <c r="B119" s="208"/>
      <c r="C119" s="49"/>
      <c r="D119" s="50"/>
      <c r="E119" s="50"/>
      <c r="F119" s="50"/>
      <c r="G119" s="209"/>
      <c r="H119" s="8"/>
      <c r="I119" s="457" t="str">
        <f t="shared" si="2"/>
        <v/>
      </c>
      <c r="J119" s="241" cm="1">
        <f t="array" ref="J119">SUMPRODUCT(--(K119:N119&lt;&gt;"")) + IF(TRIM(O119)="",0,LEN(O119)-LEN(SUBSTITUTE(O119,",",""))+1)</f>
        <v>0</v>
      </c>
      <c r="K119" s="242" t="str">
        <f>IF(AND(G119&lt;&gt;0,G119&lt;&gt;""),IF(B119="","",IF(ISNUMBER(MATCH(B119,'Look Up Values'!$B$2:$B$500,0)),"","Dest. error")),"")</f>
        <v/>
      </c>
      <c r="L119" s="242" t="str">
        <f>IF(AND(G119&lt;&gt;0,G119&lt;&gt;""),IF(C119="","",IF(AND(ISNUMBER(--LEFT(C119,FIND(" ",C119&amp;" ")-1)),OR(LEN(LEFT(C119,FIND(" ",C119&amp;" ")-1))=6,LEN(LEFT(C119,FIND(" ",C119&amp;" ")-1))=7),OR(ISNUMBER(MATCH(LEFT(C119,FIND(" ",C119&amp;" ")-1),'Look Up Values'!$G$2:$G$1000,0)),ISNUMBER(MATCH(LEFT(C119,FIND(" ",C119&amp;" ")-1),'Look Up Values'!$AE$2:$AE$2000,0)))),"","EWC error")),"")</f>
        <v/>
      </c>
      <c r="M119" s="242" t="str" cm="1">
        <f t="array" ref="M119">IF(AND(G119&lt;&gt;0,G119&lt;&gt;""),IF(E119="","",IF(ISNUMBER(MATCH(SUBSTITUTE(E119," ",""),SUBSTITUTE('Look Up Values'!$I$2:$I$10," ",""),0)),"","State error")),"")</f>
        <v/>
      </c>
      <c r="N119" s="242" t="str" cm="1">
        <f t="array" ref="N119">IF(AND(G119&lt;&gt;0,G119&lt;&gt;""),IF(F119="","",IF(ISNUMBER(MATCH(SUBSTITUTE(F119," ",""),SUBSTITUTE('Look Up Values'!$W$2:$W$30," ",""),0)),"","D&amp;R error")),"")</f>
        <v/>
      </c>
      <c r="O119" s="256" t="str">
        <f t="shared" si="3"/>
        <v/>
      </c>
    </row>
    <row r="120" spans="1:15" ht="15.75">
      <c r="A120" s="250">
        <v>113</v>
      </c>
      <c r="B120" s="208"/>
      <c r="C120" s="49"/>
      <c r="D120" s="50"/>
      <c r="E120" s="50"/>
      <c r="F120" s="50"/>
      <c r="G120" s="209"/>
      <c r="H120" s="8"/>
      <c r="I120" s="457" t="str">
        <f t="shared" si="2"/>
        <v/>
      </c>
      <c r="J120" s="241" cm="1">
        <f t="array" ref="J120">SUMPRODUCT(--(K120:N120&lt;&gt;"")) + IF(TRIM(O120)="",0,LEN(O120)-LEN(SUBSTITUTE(O120,",",""))+1)</f>
        <v>0</v>
      </c>
      <c r="K120" s="242" t="str">
        <f>IF(AND(G120&lt;&gt;0,G120&lt;&gt;""),IF(B120="","",IF(ISNUMBER(MATCH(B120,'Look Up Values'!$B$2:$B$500,0)),"","Dest. error")),"")</f>
        <v/>
      </c>
      <c r="L120" s="242" t="str">
        <f>IF(AND(G120&lt;&gt;0,G120&lt;&gt;""),IF(C120="","",IF(AND(ISNUMBER(--LEFT(C120,FIND(" ",C120&amp;" ")-1)),OR(LEN(LEFT(C120,FIND(" ",C120&amp;" ")-1))=6,LEN(LEFT(C120,FIND(" ",C120&amp;" ")-1))=7),OR(ISNUMBER(MATCH(LEFT(C120,FIND(" ",C120&amp;" ")-1),'Look Up Values'!$G$2:$G$1000,0)),ISNUMBER(MATCH(LEFT(C120,FIND(" ",C120&amp;" ")-1),'Look Up Values'!$AE$2:$AE$2000,0)))),"","EWC error")),"")</f>
        <v/>
      </c>
      <c r="M120" s="242" t="str" cm="1">
        <f t="array" ref="M120">IF(AND(G120&lt;&gt;0,G120&lt;&gt;""),IF(E120="","",IF(ISNUMBER(MATCH(SUBSTITUTE(E120," ",""),SUBSTITUTE('Look Up Values'!$I$2:$I$10," ",""),0)),"","State error")),"")</f>
        <v/>
      </c>
      <c r="N120" s="242" t="str" cm="1">
        <f t="array" ref="N120">IF(AND(G120&lt;&gt;0,G120&lt;&gt;""),IF(F120="","",IF(ISNUMBER(MATCH(SUBSTITUTE(F120," ",""),SUBSTITUTE('Look Up Values'!$W$2:$W$30," ",""),0)),"","D&amp;R error")),"")</f>
        <v/>
      </c>
      <c r="O120" s="256" t="str">
        <f t="shared" si="3"/>
        <v/>
      </c>
    </row>
    <row r="121" spans="1:15" ht="15.75">
      <c r="A121" s="250">
        <v>114</v>
      </c>
      <c r="B121" s="208"/>
      <c r="C121" s="49"/>
      <c r="D121" s="50"/>
      <c r="E121" s="50"/>
      <c r="F121" s="50"/>
      <c r="G121" s="209"/>
      <c r="H121" s="8"/>
      <c r="I121" s="457" t="str">
        <f t="shared" si="2"/>
        <v/>
      </c>
      <c r="J121" s="241" cm="1">
        <f t="array" ref="J121">SUMPRODUCT(--(K121:N121&lt;&gt;"")) + IF(TRIM(O121)="",0,LEN(O121)-LEN(SUBSTITUTE(O121,",",""))+1)</f>
        <v>0</v>
      </c>
      <c r="K121" s="242" t="str">
        <f>IF(AND(G121&lt;&gt;0,G121&lt;&gt;""),IF(B121="","",IF(ISNUMBER(MATCH(B121,'Look Up Values'!$B$2:$B$500,0)),"","Dest. error")),"")</f>
        <v/>
      </c>
      <c r="L121" s="242" t="str">
        <f>IF(AND(G121&lt;&gt;0,G121&lt;&gt;""),IF(C121="","",IF(AND(ISNUMBER(--LEFT(C121,FIND(" ",C121&amp;" ")-1)),OR(LEN(LEFT(C121,FIND(" ",C121&amp;" ")-1))=6,LEN(LEFT(C121,FIND(" ",C121&amp;" ")-1))=7),OR(ISNUMBER(MATCH(LEFT(C121,FIND(" ",C121&amp;" ")-1),'Look Up Values'!$G$2:$G$1000,0)),ISNUMBER(MATCH(LEFT(C121,FIND(" ",C121&amp;" ")-1),'Look Up Values'!$AE$2:$AE$2000,0)))),"","EWC error")),"")</f>
        <v/>
      </c>
      <c r="M121" s="242" t="str" cm="1">
        <f t="array" ref="M121">IF(AND(G121&lt;&gt;0,G121&lt;&gt;""),IF(E121="","",IF(ISNUMBER(MATCH(SUBSTITUTE(E121," ",""),SUBSTITUTE('Look Up Values'!$I$2:$I$10," ",""),0)),"","State error")),"")</f>
        <v/>
      </c>
      <c r="N121" s="242" t="str" cm="1">
        <f t="array" ref="N121">IF(AND(G121&lt;&gt;0,G121&lt;&gt;""),IF(F121="","",IF(ISNUMBER(MATCH(SUBSTITUTE(F121," ",""),SUBSTITUTE('Look Up Values'!$W$2:$W$30," ",""),0)),"","D&amp;R error")),"")</f>
        <v/>
      </c>
      <c r="O121" s="256" t="str">
        <f t="shared" si="3"/>
        <v/>
      </c>
    </row>
    <row r="122" spans="1:15" ht="15.75">
      <c r="A122" s="250">
        <v>115</v>
      </c>
      <c r="B122" s="208"/>
      <c r="C122" s="49"/>
      <c r="D122" s="50"/>
      <c r="E122" s="50"/>
      <c r="F122" s="50"/>
      <c r="G122" s="209"/>
      <c r="H122" s="8"/>
      <c r="I122" s="457" t="str">
        <f t="shared" si="2"/>
        <v/>
      </c>
      <c r="J122" s="241" cm="1">
        <f t="array" ref="J122">SUMPRODUCT(--(K122:N122&lt;&gt;"")) + IF(TRIM(O122)="",0,LEN(O122)-LEN(SUBSTITUTE(O122,",",""))+1)</f>
        <v>0</v>
      </c>
      <c r="K122" s="242" t="str">
        <f>IF(AND(G122&lt;&gt;0,G122&lt;&gt;""),IF(B122="","",IF(ISNUMBER(MATCH(B122,'Look Up Values'!$B$2:$B$500,0)),"","Dest. error")),"")</f>
        <v/>
      </c>
      <c r="L122" s="242" t="str">
        <f>IF(AND(G122&lt;&gt;0,G122&lt;&gt;""),IF(C122="","",IF(AND(ISNUMBER(--LEFT(C122,FIND(" ",C122&amp;" ")-1)),OR(LEN(LEFT(C122,FIND(" ",C122&amp;" ")-1))=6,LEN(LEFT(C122,FIND(" ",C122&amp;" ")-1))=7),OR(ISNUMBER(MATCH(LEFT(C122,FIND(" ",C122&amp;" ")-1),'Look Up Values'!$G$2:$G$1000,0)),ISNUMBER(MATCH(LEFT(C122,FIND(" ",C122&amp;" ")-1),'Look Up Values'!$AE$2:$AE$2000,0)))),"","EWC error")),"")</f>
        <v/>
      </c>
      <c r="M122" s="242" t="str" cm="1">
        <f t="array" ref="M122">IF(AND(G122&lt;&gt;0,G122&lt;&gt;""),IF(E122="","",IF(ISNUMBER(MATCH(SUBSTITUTE(E122," ",""),SUBSTITUTE('Look Up Values'!$I$2:$I$10," ",""),0)),"","State error")),"")</f>
        <v/>
      </c>
      <c r="N122" s="242" t="str" cm="1">
        <f t="array" ref="N122">IF(AND(G122&lt;&gt;0,G122&lt;&gt;""),IF(F122="","",IF(ISNUMBER(MATCH(SUBSTITUTE(F122," ",""),SUBSTITUTE('Look Up Values'!$W$2:$W$30," ",""),0)),"","D&amp;R error")),"")</f>
        <v/>
      </c>
      <c r="O122" s="256" t="str">
        <f t="shared" si="3"/>
        <v/>
      </c>
    </row>
    <row r="123" spans="1:15" ht="15.75">
      <c r="A123" s="250">
        <v>116</v>
      </c>
      <c r="B123" s="208"/>
      <c r="C123" s="49"/>
      <c r="D123" s="50"/>
      <c r="E123" s="50"/>
      <c r="F123" s="50"/>
      <c r="G123" s="209"/>
      <c r="H123" s="8"/>
      <c r="I123" s="457" t="str">
        <f t="shared" si="2"/>
        <v/>
      </c>
      <c r="J123" s="241" cm="1">
        <f t="array" ref="J123">SUMPRODUCT(--(K123:N123&lt;&gt;"")) + IF(TRIM(O123)="",0,LEN(O123)-LEN(SUBSTITUTE(O123,",",""))+1)</f>
        <v>0</v>
      </c>
      <c r="K123" s="242" t="str">
        <f>IF(AND(G123&lt;&gt;0,G123&lt;&gt;""),IF(B123="","",IF(ISNUMBER(MATCH(B123,'Look Up Values'!$B$2:$B$500,0)),"","Dest. error")),"")</f>
        <v/>
      </c>
      <c r="L123" s="242" t="str">
        <f>IF(AND(G123&lt;&gt;0,G123&lt;&gt;""),IF(C123="","",IF(AND(ISNUMBER(--LEFT(C123,FIND(" ",C123&amp;" ")-1)),OR(LEN(LEFT(C123,FIND(" ",C123&amp;" ")-1))=6,LEN(LEFT(C123,FIND(" ",C123&amp;" ")-1))=7),OR(ISNUMBER(MATCH(LEFT(C123,FIND(" ",C123&amp;" ")-1),'Look Up Values'!$G$2:$G$1000,0)),ISNUMBER(MATCH(LEFT(C123,FIND(" ",C123&amp;" ")-1),'Look Up Values'!$AE$2:$AE$2000,0)))),"","EWC error")),"")</f>
        <v/>
      </c>
      <c r="M123" s="242" t="str" cm="1">
        <f t="array" ref="M123">IF(AND(G123&lt;&gt;0,G123&lt;&gt;""),IF(E123="","",IF(ISNUMBER(MATCH(SUBSTITUTE(E123," ",""),SUBSTITUTE('Look Up Values'!$I$2:$I$10," ",""),0)),"","State error")),"")</f>
        <v/>
      </c>
      <c r="N123" s="242" t="str" cm="1">
        <f t="array" ref="N123">IF(AND(G123&lt;&gt;0,G123&lt;&gt;""),IF(F123="","",IF(ISNUMBER(MATCH(SUBSTITUTE(F123," ",""),SUBSTITUTE('Look Up Values'!$W$2:$W$30," ",""),0)),"","D&amp;R error")),"")</f>
        <v/>
      </c>
      <c r="O123" s="256" t="str">
        <f t="shared" si="3"/>
        <v/>
      </c>
    </row>
    <row r="124" spans="1:15" ht="15.75">
      <c r="A124" s="250">
        <v>117</v>
      </c>
      <c r="B124" s="208"/>
      <c r="C124" s="49"/>
      <c r="D124" s="50"/>
      <c r="E124" s="50"/>
      <c r="F124" s="50"/>
      <c r="G124" s="209"/>
      <c r="H124" s="8"/>
      <c r="I124" s="457" t="str">
        <f t="shared" si="2"/>
        <v/>
      </c>
      <c r="J124" s="241" cm="1">
        <f t="array" ref="J124">SUMPRODUCT(--(K124:N124&lt;&gt;"")) + IF(TRIM(O124)="",0,LEN(O124)-LEN(SUBSTITUTE(O124,",",""))+1)</f>
        <v>0</v>
      </c>
      <c r="K124" s="242" t="str">
        <f>IF(AND(G124&lt;&gt;0,G124&lt;&gt;""),IF(B124="","",IF(ISNUMBER(MATCH(B124,'Look Up Values'!$B$2:$B$500,0)),"","Dest. error")),"")</f>
        <v/>
      </c>
      <c r="L124" s="242" t="str">
        <f>IF(AND(G124&lt;&gt;0,G124&lt;&gt;""),IF(C124="","",IF(AND(ISNUMBER(--LEFT(C124,FIND(" ",C124&amp;" ")-1)),OR(LEN(LEFT(C124,FIND(" ",C124&amp;" ")-1))=6,LEN(LEFT(C124,FIND(" ",C124&amp;" ")-1))=7),OR(ISNUMBER(MATCH(LEFT(C124,FIND(" ",C124&amp;" ")-1),'Look Up Values'!$G$2:$G$1000,0)),ISNUMBER(MATCH(LEFT(C124,FIND(" ",C124&amp;" ")-1),'Look Up Values'!$AE$2:$AE$2000,0)))),"","EWC error")),"")</f>
        <v/>
      </c>
      <c r="M124" s="242" t="str" cm="1">
        <f t="array" ref="M124">IF(AND(G124&lt;&gt;0,G124&lt;&gt;""),IF(E124="","",IF(ISNUMBER(MATCH(SUBSTITUTE(E124," ",""),SUBSTITUTE('Look Up Values'!$I$2:$I$10," ",""),0)),"","State error")),"")</f>
        <v/>
      </c>
      <c r="N124" s="242" t="str" cm="1">
        <f t="array" ref="N124">IF(AND(G124&lt;&gt;0,G124&lt;&gt;""),IF(F124="","",IF(ISNUMBER(MATCH(SUBSTITUTE(F124," ",""),SUBSTITUTE('Look Up Values'!$W$2:$W$30," ",""),0)),"","D&amp;R error")),"")</f>
        <v/>
      </c>
      <c r="O124" s="256" t="str">
        <f t="shared" si="3"/>
        <v/>
      </c>
    </row>
    <row r="125" spans="1:15" ht="15.75">
      <c r="A125" s="250">
        <v>118</v>
      </c>
      <c r="B125" s="208"/>
      <c r="C125" s="49"/>
      <c r="D125" s="50"/>
      <c r="E125" s="50"/>
      <c r="F125" s="50"/>
      <c r="G125" s="209"/>
      <c r="H125" s="8"/>
      <c r="I125" s="457" t="str">
        <f t="shared" si="2"/>
        <v/>
      </c>
      <c r="J125" s="241" cm="1">
        <f t="array" ref="J125">SUMPRODUCT(--(K125:N125&lt;&gt;"")) + IF(TRIM(O125)="",0,LEN(O125)-LEN(SUBSTITUTE(O125,",",""))+1)</f>
        <v>0</v>
      </c>
      <c r="K125" s="242" t="str">
        <f>IF(AND(G125&lt;&gt;0,G125&lt;&gt;""),IF(B125="","",IF(ISNUMBER(MATCH(B125,'Look Up Values'!$B$2:$B$500,0)),"","Dest. error")),"")</f>
        <v/>
      </c>
      <c r="L125" s="242" t="str">
        <f>IF(AND(G125&lt;&gt;0,G125&lt;&gt;""),IF(C125="","",IF(AND(ISNUMBER(--LEFT(C125,FIND(" ",C125&amp;" ")-1)),OR(LEN(LEFT(C125,FIND(" ",C125&amp;" ")-1))=6,LEN(LEFT(C125,FIND(" ",C125&amp;" ")-1))=7),OR(ISNUMBER(MATCH(LEFT(C125,FIND(" ",C125&amp;" ")-1),'Look Up Values'!$G$2:$G$1000,0)),ISNUMBER(MATCH(LEFT(C125,FIND(" ",C125&amp;" ")-1),'Look Up Values'!$AE$2:$AE$2000,0)))),"","EWC error")),"")</f>
        <v/>
      </c>
      <c r="M125" s="242" t="str" cm="1">
        <f t="array" ref="M125">IF(AND(G125&lt;&gt;0,G125&lt;&gt;""),IF(E125="","",IF(ISNUMBER(MATCH(SUBSTITUTE(E125," ",""),SUBSTITUTE('Look Up Values'!$I$2:$I$10," ",""),0)),"","State error")),"")</f>
        <v/>
      </c>
      <c r="N125" s="242" t="str" cm="1">
        <f t="array" ref="N125">IF(AND(G125&lt;&gt;0,G125&lt;&gt;""),IF(F125="","",IF(ISNUMBER(MATCH(SUBSTITUTE(F125," ",""),SUBSTITUTE('Look Up Values'!$W$2:$W$30," ",""),0)),"","D&amp;R error")),"")</f>
        <v/>
      </c>
      <c r="O125" s="256" t="str">
        <f t="shared" si="3"/>
        <v/>
      </c>
    </row>
    <row r="126" spans="1:15" ht="15.75">
      <c r="A126" s="250">
        <v>119</v>
      </c>
      <c r="B126" s="208"/>
      <c r="C126" s="49"/>
      <c r="D126" s="50"/>
      <c r="E126" s="50"/>
      <c r="F126" s="50"/>
      <c r="G126" s="209"/>
      <c r="H126" s="8"/>
      <c r="I126" s="457" t="str">
        <f t="shared" si="2"/>
        <v/>
      </c>
      <c r="J126" s="241" cm="1">
        <f t="array" ref="J126">SUMPRODUCT(--(K126:N126&lt;&gt;"")) + IF(TRIM(O126)="",0,LEN(O126)-LEN(SUBSTITUTE(O126,",",""))+1)</f>
        <v>0</v>
      </c>
      <c r="K126" s="242" t="str">
        <f>IF(AND(G126&lt;&gt;0,G126&lt;&gt;""),IF(B126="","",IF(ISNUMBER(MATCH(B126,'Look Up Values'!$B$2:$B$500,0)),"","Dest. error")),"")</f>
        <v/>
      </c>
      <c r="L126" s="242" t="str">
        <f>IF(AND(G126&lt;&gt;0,G126&lt;&gt;""),IF(C126="","",IF(AND(ISNUMBER(--LEFT(C126,FIND(" ",C126&amp;" ")-1)),OR(LEN(LEFT(C126,FIND(" ",C126&amp;" ")-1))=6,LEN(LEFT(C126,FIND(" ",C126&amp;" ")-1))=7),OR(ISNUMBER(MATCH(LEFT(C126,FIND(" ",C126&amp;" ")-1),'Look Up Values'!$G$2:$G$1000,0)),ISNUMBER(MATCH(LEFT(C126,FIND(" ",C126&amp;" ")-1),'Look Up Values'!$AE$2:$AE$2000,0)))),"","EWC error")),"")</f>
        <v/>
      </c>
      <c r="M126" s="242" t="str" cm="1">
        <f t="array" ref="M126">IF(AND(G126&lt;&gt;0,G126&lt;&gt;""),IF(E126="","",IF(ISNUMBER(MATCH(SUBSTITUTE(E126," ",""),SUBSTITUTE('Look Up Values'!$I$2:$I$10," ",""),0)),"","State error")),"")</f>
        <v/>
      </c>
      <c r="N126" s="242" t="str" cm="1">
        <f t="array" ref="N126">IF(AND(G126&lt;&gt;0,G126&lt;&gt;""),IF(F126="","",IF(ISNUMBER(MATCH(SUBSTITUTE(F126," ",""),SUBSTITUTE('Look Up Values'!$W$2:$W$30," ",""),0)),"","D&amp;R error")),"")</f>
        <v/>
      </c>
      <c r="O126" s="256" t="str">
        <f t="shared" si="3"/>
        <v/>
      </c>
    </row>
    <row r="127" spans="1:15" ht="15.75">
      <c r="A127" s="250">
        <v>120</v>
      </c>
      <c r="B127" s="208"/>
      <c r="C127" s="49"/>
      <c r="D127" s="50"/>
      <c r="E127" s="50"/>
      <c r="F127" s="50"/>
      <c r="G127" s="209"/>
      <c r="H127" s="8"/>
      <c r="I127" s="457" t="str">
        <f t="shared" si="2"/>
        <v/>
      </c>
      <c r="J127" s="241" cm="1">
        <f t="array" ref="J127">SUMPRODUCT(--(K127:N127&lt;&gt;"")) + IF(TRIM(O127)="",0,LEN(O127)-LEN(SUBSTITUTE(O127,",",""))+1)</f>
        <v>0</v>
      </c>
      <c r="K127" s="242" t="str">
        <f>IF(AND(G127&lt;&gt;0,G127&lt;&gt;""),IF(B127="","",IF(ISNUMBER(MATCH(B127,'Look Up Values'!$B$2:$B$500,0)),"","Dest. error")),"")</f>
        <v/>
      </c>
      <c r="L127" s="242" t="str">
        <f>IF(AND(G127&lt;&gt;0,G127&lt;&gt;""),IF(C127="","",IF(AND(ISNUMBER(--LEFT(C127,FIND(" ",C127&amp;" ")-1)),OR(LEN(LEFT(C127,FIND(" ",C127&amp;" ")-1))=6,LEN(LEFT(C127,FIND(" ",C127&amp;" ")-1))=7),OR(ISNUMBER(MATCH(LEFT(C127,FIND(" ",C127&amp;" ")-1),'Look Up Values'!$G$2:$G$1000,0)),ISNUMBER(MATCH(LEFT(C127,FIND(" ",C127&amp;" ")-1),'Look Up Values'!$AE$2:$AE$2000,0)))),"","EWC error")),"")</f>
        <v/>
      </c>
      <c r="M127" s="242" t="str" cm="1">
        <f t="array" ref="M127">IF(AND(G127&lt;&gt;0,G127&lt;&gt;""),IF(E127="","",IF(ISNUMBER(MATCH(SUBSTITUTE(E127," ",""),SUBSTITUTE('Look Up Values'!$I$2:$I$10," ",""),0)),"","State error")),"")</f>
        <v/>
      </c>
      <c r="N127" s="242" t="str" cm="1">
        <f t="array" ref="N127">IF(AND(G127&lt;&gt;0,G127&lt;&gt;""),IF(F127="","",IF(ISNUMBER(MATCH(SUBSTITUTE(F127," ",""),SUBSTITUTE('Look Up Values'!$W$2:$W$30," ",""),0)),"","D&amp;R error")),"")</f>
        <v/>
      </c>
      <c r="O127" s="256" t="str">
        <f t="shared" si="3"/>
        <v/>
      </c>
    </row>
    <row r="128" spans="1:15" ht="15.75">
      <c r="A128" s="250">
        <v>121</v>
      </c>
      <c r="B128" s="208"/>
      <c r="C128" s="49"/>
      <c r="D128" s="50"/>
      <c r="E128" s="50"/>
      <c r="F128" s="50"/>
      <c r="G128" s="209"/>
      <c r="H128" s="8"/>
      <c r="I128" s="457" t="str">
        <f t="shared" si="2"/>
        <v/>
      </c>
      <c r="J128" s="241" cm="1">
        <f t="array" ref="J128">SUMPRODUCT(--(K128:N128&lt;&gt;"")) + IF(TRIM(O128)="",0,LEN(O128)-LEN(SUBSTITUTE(O128,",",""))+1)</f>
        <v>0</v>
      </c>
      <c r="K128" s="242" t="str">
        <f>IF(AND(G128&lt;&gt;0,G128&lt;&gt;""),IF(B128="","",IF(ISNUMBER(MATCH(B128,'Look Up Values'!$B$2:$B$500,0)),"","Dest. error")),"")</f>
        <v/>
      </c>
      <c r="L128" s="242" t="str">
        <f>IF(AND(G128&lt;&gt;0,G128&lt;&gt;""),IF(C128="","",IF(AND(ISNUMBER(--LEFT(C128,FIND(" ",C128&amp;" ")-1)),OR(LEN(LEFT(C128,FIND(" ",C128&amp;" ")-1))=6,LEN(LEFT(C128,FIND(" ",C128&amp;" ")-1))=7),OR(ISNUMBER(MATCH(LEFT(C128,FIND(" ",C128&amp;" ")-1),'Look Up Values'!$G$2:$G$1000,0)),ISNUMBER(MATCH(LEFT(C128,FIND(" ",C128&amp;" ")-1),'Look Up Values'!$AE$2:$AE$2000,0)))),"","EWC error")),"")</f>
        <v/>
      </c>
      <c r="M128" s="242" t="str" cm="1">
        <f t="array" ref="M128">IF(AND(G128&lt;&gt;0,G128&lt;&gt;""),IF(E128="","",IF(ISNUMBER(MATCH(SUBSTITUTE(E128," ",""),SUBSTITUTE('Look Up Values'!$I$2:$I$10," ",""),0)),"","State error")),"")</f>
        <v/>
      </c>
      <c r="N128" s="242" t="str" cm="1">
        <f t="array" ref="N128">IF(AND(G128&lt;&gt;0,G128&lt;&gt;""),IF(F128="","",IF(ISNUMBER(MATCH(SUBSTITUTE(F128," ",""),SUBSTITUTE('Look Up Values'!$W$2:$W$30," ",""),0)),"","D&amp;R error")),"")</f>
        <v/>
      </c>
      <c r="O128" s="256" t="str">
        <f t="shared" si="3"/>
        <v/>
      </c>
    </row>
    <row r="129" spans="1:15" ht="15.75">
      <c r="A129" s="250">
        <v>122</v>
      </c>
      <c r="B129" s="208"/>
      <c r="C129" s="49"/>
      <c r="D129" s="50"/>
      <c r="E129" s="50"/>
      <c r="F129" s="50"/>
      <c r="G129" s="209"/>
      <c r="H129" s="8"/>
      <c r="I129" s="457" t="str">
        <f t="shared" si="2"/>
        <v/>
      </c>
      <c r="J129" s="241" cm="1">
        <f t="array" ref="J129">SUMPRODUCT(--(K129:N129&lt;&gt;"")) + IF(TRIM(O129)="",0,LEN(O129)-LEN(SUBSTITUTE(O129,",",""))+1)</f>
        <v>0</v>
      </c>
      <c r="K129" s="242" t="str">
        <f>IF(AND(G129&lt;&gt;0,G129&lt;&gt;""),IF(B129="","",IF(ISNUMBER(MATCH(B129,'Look Up Values'!$B$2:$B$500,0)),"","Dest. error")),"")</f>
        <v/>
      </c>
      <c r="L129" s="242" t="str">
        <f>IF(AND(G129&lt;&gt;0,G129&lt;&gt;""),IF(C129="","",IF(AND(ISNUMBER(--LEFT(C129,FIND(" ",C129&amp;" ")-1)),OR(LEN(LEFT(C129,FIND(" ",C129&amp;" ")-1))=6,LEN(LEFT(C129,FIND(" ",C129&amp;" ")-1))=7),OR(ISNUMBER(MATCH(LEFT(C129,FIND(" ",C129&amp;" ")-1),'Look Up Values'!$G$2:$G$1000,0)),ISNUMBER(MATCH(LEFT(C129,FIND(" ",C129&amp;" ")-1),'Look Up Values'!$AE$2:$AE$2000,0)))),"","EWC error")),"")</f>
        <v/>
      </c>
      <c r="M129" s="242" t="str" cm="1">
        <f t="array" ref="M129">IF(AND(G129&lt;&gt;0,G129&lt;&gt;""),IF(E129="","",IF(ISNUMBER(MATCH(SUBSTITUTE(E129," ",""),SUBSTITUTE('Look Up Values'!$I$2:$I$10," ",""),0)),"","State error")),"")</f>
        <v/>
      </c>
      <c r="N129" s="242" t="str" cm="1">
        <f t="array" ref="N129">IF(AND(G129&lt;&gt;0,G129&lt;&gt;""),IF(F129="","",IF(ISNUMBER(MATCH(SUBSTITUTE(F129," ",""),SUBSTITUTE('Look Up Values'!$W$2:$W$30," ",""),0)),"","D&amp;R error")),"")</f>
        <v/>
      </c>
      <c r="O129" s="256" t="str">
        <f t="shared" si="3"/>
        <v/>
      </c>
    </row>
    <row r="130" spans="1:15" ht="15.75">
      <c r="A130" s="250">
        <v>123</v>
      </c>
      <c r="B130" s="208"/>
      <c r="C130" s="49"/>
      <c r="D130" s="50"/>
      <c r="E130" s="50"/>
      <c r="F130" s="50"/>
      <c r="G130" s="209"/>
      <c r="H130" s="8"/>
      <c r="I130" s="457" t="str">
        <f t="shared" si="2"/>
        <v/>
      </c>
      <c r="J130" s="241" cm="1">
        <f t="array" ref="J130">SUMPRODUCT(--(K130:N130&lt;&gt;"")) + IF(TRIM(O130)="",0,LEN(O130)-LEN(SUBSTITUTE(O130,",",""))+1)</f>
        <v>0</v>
      </c>
      <c r="K130" s="242" t="str">
        <f>IF(AND(G130&lt;&gt;0,G130&lt;&gt;""),IF(B130="","",IF(ISNUMBER(MATCH(B130,'Look Up Values'!$B$2:$B$500,0)),"","Dest. error")),"")</f>
        <v/>
      </c>
      <c r="L130" s="242" t="str">
        <f>IF(AND(G130&lt;&gt;0,G130&lt;&gt;""),IF(C130="","",IF(AND(ISNUMBER(--LEFT(C130,FIND(" ",C130&amp;" ")-1)),OR(LEN(LEFT(C130,FIND(" ",C130&amp;" ")-1))=6,LEN(LEFT(C130,FIND(" ",C130&amp;" ")-1))=7),OR(ISNUMBER(MATCH(LEFT(C130,FIND(" ",C130&amp;" ")-1),'Look Up Values'!$G$2:$G$1000,0)),ISNUMBER(MATCH(LEFT(C130,FIND(" ",C130&amp;" ")-1),'Look Up Values'!$AE$2:$AE$2000,0)))),"","EWC error")),"")</f>
        <v/>
      </c>
      <c r="M130" s="242" t="str" cm="1">
        <f t="array" ref="M130">IF(AND(G130&lt;&gt;0,G130&lt;&gt;""),IF(E130="","",IF(ISNUMBER(MATCH(SUBSTITUTE(E130," ",""),SUBSTITUTE('Look Up Values'!$I$2:$I$10," ",""),0)),"","State error")),"")</f>
        <v/>
      </c>
      <c r="N130" s="242" t="str" cm="1">
        <f t="array" ref="N130">IF(AND(G130&lt;&gt;0,G130&lt;&gt;""),IF(F130="","",IF(ISNUMBER(MATCH(SUBSTITUTE(F130," ",""),SUBSTITUTE('Look Up Values'!$W$2:$W$30," ",""),0)),"","D&amp;R error")),"")</f>
        <v/>
      </c>
      <c r="O130" s="256" t="str">
        <f t="shared" si="3"/>
        <v/>
      </c>
    </row>
    <row r="131" spans="1:15" ht="15.75">
      <c r="A131" s="250">
        <v>124</v>
      </c>
      <c r="B131" s="208"/>
      <c r="C131" s="49"/>
      <c r="D131" s="50"/>
      <c r="E131" s="50"/>
      <c r="F131" s="50"/>
      <c r="G131" s="209"/>
      <c r="H131" s="8"/>
      <c r="I131" s="457" t="str">
        <f t="shared" si="2"/>
        <v/>
      </c>
      <c r="J131" s="241" cm="1">
        <f t="array" ref="J131">SUMPRODUCT(--(K131:N131&lt;&gt;"")) + IF(TRIM(O131)="",0,LEN(O131)-LEN(SUBSTITUTE(O131,",",""))+1)</f>
        <v>0</v>
      </c>
      <c r="K131" s="242" t="str">
        <f>IF(AND(G131&lt;&gt;0,G131&lt;&gt;""),IF(B131="","",IF(ISNUMBER(MATCH(B131,'Look Up Values'!$B$2:$B$500,0)),"","Dest. error")),"")</f>
        <v/>
      </c>
      <c r="L131" s="242" t="str">
        <f>IF(AND(G131&lt;&gt;0,G131&lt;&gt;""),IF(C131="","",IF(AND(ISNUMBER(--LEFT(C131,FIND(" ",C131&amp;" ")-1)),OR(LEN(LEFT(C131,FIND(" ",C131&amp;" ")-1))=6,LEN(LEFT(C131,FIND(" ",C131&amp;" ")-1))=7),OR(ISNUMBER(MATCH(LEFT(C131,FIND(" ",C131&amp;" ")-1),'Look Up Values'!$G$2:$G$1000,0)),ISNUMBER(MATCH(LEFT(C131,FIND(" ",C131&amp;" ")-1),'Look Up Values'!$AE$2:$AE$2000,0)))),"","EWC error")),"")</f>
        <v/>
      </c>
      <c r="M131" s="242" t="str" cm="1">
        <f t="array" ref="M131">IF(AND(G131&lt;&gt;0,G131&lt;&gt;""),IF(E131="","",IF(ISNUMBER(MATCH(SUBSTITUTE(E131," ",""),SUBSTITUTE('Look Up Values'!$I$2:$I$10," ",""),0)),"","State error")),"")</f>
        <v/>
      </c>
      <c r="N131" s="242" t="str" cm="1">
        <f t="array" ref="N131">IF(AND(G131&lt;&gt;0,G131&lt;&gt;""),IF(F131="","",IF(ISNUMBER(MATCH(SUBSTITUTE(F131," ",""),SUBSTITUTE('Look Up Values'!$W$2:$W$30," ",""),0)),"","D&amp;R error")),"")</f>
        <v/>
      </c>
      <c r="O131" s="256" t="str">
        <f t="shared" si="3"/>
        <v/>
      </c>
    </row>
    <row r="132" spans="1:15" ht="15.75">
      <c r="A132" s="250">
        <v>125</v>
      </c>
      <c r="B132" s="208"/>
      <c r="C132" s="49"/>
      <c r="D132" s="50"/>
      <c r="E132" s="50"/>
      <c r="F132" s="50"/>
      <c r="G132" s="209"/>
      <c r="H132" s="8"/>
      <c r="I132" s="457" t="str">
        <f t="shared" si="2"/>
        <v/>
      </c>
      <c r="J132" s="241" cm="1">
        <f t="array" ref="J132">SUMPRODUCT(--(K132:N132&lt;&gt;"")) + IF(TRIM(O132)="",0,LEN(O132)-LEN(SUBSTITUTE(O132,",",""))+1)</f>
        <v>0</v>
      </c>
      <c r="K132" s="242" t="str">
        <f>IF(AND(G132&lt;&gt;0,G132&lt;&gt;""),IF(B132="","",IF(ISNUMBER(MATCH(B132,'Look Up Values'!$B$2:$B$500,0)),"","Dest. error")),"")</f>
        <v/>
      </c>
      <c r="L132" s="242" t="str">
        <f>IF(AND(G132&lt;&gt;0,G132&lt;&gt;""),IF(C132="","",IF(AND(ISNUMBER(--LEFT(C132,FIND(" ",C132&amp;" ")-1)),OR(LEN(LEFT(C132,FIND(" ",C132&amp;" ")-1))=6,LEN(LEFT(C132,FIND(" ",C132&amp;" ")-1))=7),OR(ISNUMBER(MATCH(LEFT(C132,FIND(" ",C132&amp;" ")-1),'Look Up Values'!$G$2:$G$1000,0)),ISNUMBER(MATCH(LEFT(C132,FIND(" ",C132&amp;" ")-1),'Look Up Values'!$AE$2:$AE$2000,0)))),"","EWC error")),"")</f>
        <v/>
      </c>
      <c r="M132" s="242" t="str" cm="1">
        <f t="array" ref="M132">IF(AND(G132&lt;&gt;0,G132&lt;&gt;""),IF(E132="","",IF(ISNUMBER(MATCH(SUBSTITUTE(E132," ",""),SUBSTITUTE('Look Up Values'!$I$2:$I$10," ",""),0)),"","State error")),"")</f>
        <v/>
      </c>
      <c r="N132" s="242" t="str" cm="1">
        <f t="array" ref="N132">IF(AND(G132&lt;&gt;0,G132&lt;&gt;""),IF(F132="","",IF(ISNUMBER(MATCH(SUBSTITUTE(F132," ",""),SUBSTITUTE('Look Up Values'!$W$2:$W$30," ",""),0)),"","D&amp;R error")),"")</f>
        <v/>
      </c>
      <c r="O132" s="256" t="str">
        <f t="shared" si="3"/>
        <v/>
      </c>
    </row>
    <row r="133" spans="1:15" ht="15.75">
      <c r="A133" s="250">
        <v>126</v>
      </c>
      <c r="B133" s="208"/>
      <c r="C133" s="49"/>
      <c r="D133" s="50"/>
      <c r="E133" s="50"/>
      <c r="F133" s="50"/>
      <c r="G133" s="209"/>
      <c r="H133" s="8"/>
      <c r="I133" s="457" t="str">
        <f t="shared" si="2"/>
        <v/>
      </c>
      <c r="J133" s="241" cm="1">
        <f t="array" ref="J133">SUMPRODUCT(--(K133:N133&lt;&gt;"")) + IF(TRIM(O133)="",0,LEN(O133)-LEN(SUBSTITUTE(O133,",",""))+1)</f>
        <v>0</v>
      </c>
      <c r="K133" s="242" t="str">
        <f>IF(AND(G133&lt;&gt;0,G133&lt;&gt;""),IF(B133="","",IF(ISNUMBER(MATCH(B133,'Look Up Values'!$B$2:$B$500,0)),"","Dest. error")),"")</f>
        <v/>
      </c>
      <c r="L133" s="242" t="str">
        <f>IF(AND(G133&lt;&gt;0,G133&lt;&gt;""),IF(C133="","",IF(AND(ISNUMBER(--LEFT(C133,FIND(" ",C133&amp;" ")-1)),OR(LEN(LEFT(C133,FIND(" ",C133&amp;" ")-1))=6,LEN(LEFT(C133,FIND(" ",C133&amp;" ")-1))=7),OR(ISNUMBER(MATCH(LEFT(C133,FIND(" ",C133&amp;" ")-1),'Look Up Values'!$G$2:$G$1000,0)),ISNUMBER(MATCH(LEFT(C133,FIND(" ",C133&amp;" ")-1),'Look Up Values'!$AE$2:$AE$2000,0)))),"","EWC error")),"")</f>
        <v/>
      </c>
      <c r="M133" s="242" t="str" cm="1">
        <f t="array" ref="M133">IF(AND(G133&lt;&gt;0,G133&lt;&gt;""),IF(E133="","",IF(ISNUMBER(MATCH(SUBSTITUTE(E133," ",""),SUBSTITUTE('Look Up Values'!$I$2:$I$10," ",""),0)),"","State error")),"")</f>
        <v/>
      </c>
      <c r="N133" s="242" t="str" cm="1">
        <f t="array" ref="N133">IF(AND(G133&lt;&gt;0,G133&lt;&gt;""),IF(F133="","",IF(ISNUMBER(MATCH(SUBSTITUTE(F133," ",""),SUBSTITUTE('Look Up Values'!$W$2:$W$30," ",""),0)),"","D&amp;R error")),"")</f>
        <v/>
      </c>
      <c r="O133" s="256" t="str">
        <f t="shared" si="3"/>
        <v/>
      </c>
    </row>
    <row r="134" spans="1:15" ht="15.75">
      <c r="A134" s="250">
        <v>127</v>
      </c>
      <c r="B134" s="208"/>
      <c r="C134" s="49"/>
      <c r="D134" s="50"/>
      <c r="E134" s="50"/>
      <c r="F134" s="50"/>
      <c r="G134" s="209"/>
      <c r="H134" s="8"/>
      <c r="I134" s="457" t="str">
        <f t="shared" si="2"/>
        <v/>
      </c>
      <c r="J134" s="241" cm="1">
        <f t="array" ref="J134">SUMPRODUCT(--(K134:N134&lt;&gt;"")) + IF(TRIM(O134)="",0,LEN(O134)-LEN(SUBSTITUTE(O134,",",""))+1)</f>
        <v>0</v>
      </c>
      <c r="K134" s="242" t="str">
        <f>IF(AND(G134&lt;&gt;0,G134&lt;&gt;""),IF(B134="","",IF(ISNUMBER(MATCH(B134,'Look Up Values'!$B$2:$B$500,0)),"","Dest. error")),"")</f>
        <v/>
      </c>
      <c r="L134" s="242" t="str">
        <f>IF(AND(G134&lt;&gt;0,G134&lt;&gt;""),IF(C134="","",IF(AND(ISNUMBER(--LEFT(C134,FIND(" ",C134&amp;" ")-1)),OR(LEN(LEFT(C134,FIND(" ",C134&amp;" ")-1))=6,LEN(LEFT(C134,FIND(" ",C134&amp;" ")-1))=7),OR(ISNUMBER(MATCH(LEFT(C134,FIND(" ",C134&amp;" ")-1),'Look Up Values'!$G$2:$G$1000,0)),ISNUMBER(MATCH(LEFT(C134,FIND(" ",C134&amp;" ")-1),'Look Up Values'!$AE$2:$AE$2000,0)))),"","EWC error")),"")</f>
        <v/>
      </c>
      <c r="M134" s="242" t="str" cm="1">
        <f t="array" ref="M134">IF(AND(G134&lt;&gt;0,G134&lt;&gt;""),IF(E134="","",IF(ISNUMBER(MATCH(SUBSTITUTE(E134," ",""),SUBSTITUTE('Look Up Values'!$I$2:$I$10," ",""),0)),"","State error")),"")</f>
        <v/>
      </c>
      <c r="N134" s="242" t="str" cm="1">
        <f t="array" ref="N134">IF(AND(G134&lt;&gt;0,G134&lt;&gt;""),IF(F134="","",IF(ISNUMBER(MATCH(SUBSTITUTE(F134," ",""),SUBSTITUTE('Look Up Values'!$W$2:$W$30," ",""),0)),"","D&amp;R error")),"")</f>
        <v/>
      </c>
      <c r="O134" s="256" t="str">
        <f t="shared" si="3"/>
        <v/>
      </c>
    </row>
    <row r="135" spans="1:15" ht="15.75">
      <c r="A135" s="250">
        <v>128</v>
      </c>
      <c r="B135" s="208"/>
      <c r="C135" s="49"/>
      <c r="D135" s="50"/>
      <c r="E135" s="50"/>
      <c r="F135" s="50"/>
      <c r="G135" s="209"/>
      <c r="H135" s="8"/>
      <c r="I135" s="457" t="str">
        <f t="shared" si="2"/>
        <v/>
      </c>
      <c r="J135" s="241" cm="1">
        <f t="array" ref="J135">SUMPRODUCT(--(K135:N135&lt;&gt;"")) + IF(TRIM(O135)="",0,LEN(O135)-LEN(SUBSTITUTE(O135,",",""))+1)</f>
        <v>0</v>
      </c>
      <c r="K135" s="242" t="str">
        <f>IF(AND(G135&lt;&gt;0,G135&lt;&gt;""),IF(B135="","",IF(ISNUMBER(MATCH(B135,'Look Up Values'!$B$2:$B$500,0)),"","Dest. error")),"")</f>
        <v/>
      </c>
      <c r="L135" s="242" t="str">
        <f>IF(AND(G135&lt;&gt;0,G135&lt;&gt;""),IF(C135="","",IF(AND(ISNUMBER(--LEFT(C135,FIND(" ",C135&amp;" ")-1)),OR(LEN(LEFT(C135,FIND(" ",C135&amp;" ")-1))=6,LEN(LEFT(C135,FIND(" ",C135&amp;" ")-1))=7),OR(ISNUMBER(MATCH(LEFT(C135,FIND(" ",C135&amp;" ")-1),'Look Up Values'!$G$2:$G$1000,0)),ISNUMBER(MATCH(LEFT(C135,FIND(" ",C135&amp;" ")-1),'Look Up Values'!$AE$2:$AE$2000,0)))),"","EWC error")),"")</f>
        <v/>
      </c>
      <c r="M135" s="242" t="str" cm="1">
        <f t="array" ref="M135">IF(AND(G135&lt;&gt;0,G135&lt;&gt;""),IF(E135="","",IF(ISNUMBER(MATCH(SUBSTITUTE(E135," ",""),SUBSTITUTE('Look Up Values'!$I$2:$I$10," ",""),0)),"","State error")),"")</f>
        <v/>
      </c>
      <c r="N135" s="242" t="str" cm="1">
        <f t="array" ref="N135">IF(AND(G135&lt;&gt;0,G135&lt;&gt;""),IF(F135="","",IF(ISNUMBER(MATCH(SUBSTITUTE(F135," ",""),SUBSTITUTE('Look Up Values'!$W$2:$W$30," ",""),0)),"","D&amp;R error")),"")</f>
        <v/>
      </c>
      <c r="O135" s="256" t="str">
        <f t="shared" si="3"/>
        <v/>
      </c>
    </row>
    <row r="136" spans="1:15" ht="15.75">
      <c r="A136" s="250">
        <v>129</v>
      </c>
      <c r="B136" s="208"/>
      <c r="C136" s="49"/>
      <c r="D136" s="50"/>
      <c r="E136" s="50"/>
      <c r="F136" s="50"/>
      <c r="G136" s="209"/>
      <c r="H136" s="8"/>
      <c r="I136" s="457" t="str">
        <f t="shared" si="2"/>
        <v/>
      </c>
      <c r="J136" s="241" cm="1">
        <f t="array" ref="J136">SUMPRODUCT(--(K136:N136&lt;&gt;"")) + IF(TRIM(O136)="",0,LEN(O136)-LEN(SUBSTITUTE(O136,",",""))+1)</f>
        <v>0</v>
      </c>
      <c r="K136" s="242" t="str">
        <f>IF(AND(G136&lt;&gt;0,G136&lt;&gt;""),IF(B136="","",IF(ISNUMBER(MATCH(B136,'Look Up Values'!$B$2:$B$500,0)),"","Dest. error")),"")</f>
        <v/>
      </c>
      <c r="L136" s="242" t="str">
        <f>IF(AND(G136&lt;&gt;0,G136&lt;&gt;""),IF(C136="","",IF(AND(ISNUMBER(--LEFT(C136,FIND(" ",C136&amp;" ")-1)),OR(LEN(LEFT(C136,FIND(" ",C136&amp;" ")-1))=6,LEN(LEFT(C136,FIND(" ",C136&amp;" ")-1))=7),OR(ISNUMBER(MATCH(LEFT(C136,FIND(" ",C136&amp;" ")-1),'Look Up Values'!$G$2:$G$1000,0)),ISNUMBER(MATCH(LEFT(C136,FIND(" ",C136&amp;" ")-1),'Look Up Values'!$AE$2:$AE$2000,0)))),"","EWC error")),"")</f>
        <v/>
      </c>
      <c r="M136" s="242" t="str" cm="1">
        <f t="array" ref="M136">IF(AND(G136&lt;&gt;0,G136&lt;&gt;""),IF(E136="","",IF(ISNUMBER(MATCH(SUBSTITUTE(E136," ",""),SUBSTITUTE('Look Up Values'!$I$2:$I$10," ",""),0)),"","State error")),"")</f>
        <v/>
      </c>
      <c r="N136" s="242" t="str" cm="1">
        <f t="array" ref="N136">IF(AND(G136&lt;&gt;0,G136&lt;&gt;""),IF(F136="","",IF(ISNUMBER(MATCH(SUBSTITUTE(F136," ",""),SUBSTITUTE('Look Up Values'!$W$2:$W$30," ",""),0)),"","D&amp;R error")),"")</f>
        <v/>
      </c>
      <c r="O136" s="256" t="str">
        <f t="shared" si="3"/>
        <v/>
      </c>
    </row>
    <row r="137" spans="1:15" ht="15.75">
      <c r="A137" s="250">
        <v>130</v>
      </c>
      <c r="B137" s="208"/>
      <c r="C137" s="49"/>
      <c r="D137" s="50"/>
      <c r="E137" s="50"/>
      <c r="F137" s="50"/>
      <c r="G137" s="209"/>
      <c r="H137" s="8"/>
      <c r="I137" s="457" t="str">
        <f t="shared" ref="I137:I200" si="4">IF(IFERROR(--SUBSTITUTE(J137,CHAR(160),""),0)&gt;0,A137,"")</f>
        <v/>
      </c>
      <c r="J137" s="241" cm="1">
        <f t="array" ref="J137">SUMPRODUCT(--(K137:N137&lt;&gt;"")) + IF(TRIM(O137)="",0,LEN(O137)-LEN(SUBSTITUTE(O137,",",""))+1)</f>
        <v>0</v>
      </c>
      <c r="K137" s="242" t="str">
        <f>IF(AND(G137&lt;&gt;0,G137&lt;&gt;""),IF(B137="","",IF(ISNUMBER(MATCH(B137,'Look Up Values'!$B$2:$B$500,0)),"","Dest. error")),"")</f>
        <v/>
      </c>
      <c r="L137" s="242" t="str">
        <f>IF(AND(G137&lt;&gt;0,G137&lt;&gt;""),IF(C137="","",IF(AND(ISNUMBER(--LEFT(C137,FIND(" ",C137&amp;" ")-1)),OR(LEN(LEFT(C137,FIND(" ",C137&amp;" ")-1))=6,LEN(LEFT(C137,FIND(" ",C137&amp;" ")-1))=7),OR(ISNUMBER(MATCH(LEFT(C137,FIND(" ",C137&amp;" ")-1),'Look Up Values'!$G$2:$G$1000,0)),ISNUMBER(MATCH(LEFT(C137,FIND(" ",C137&amp;" ")-1),'Look Up Values'!$AE$2:$AE$2000,0)))),"","EWC error")),"")</f>
        <v/>
      </c>
      <c r="M137" s="242" t="str" cm="1">
        <f t="array" ref="M137">IF(AND(G137&lt;&gt;0,G137&lt;&gt;""),IF(E137="","",IF(ISNUMBER(MATCH(SUBSTITUTE(E137," ",""),SUBSTITUTE('Look Up Values'!$I$2:$I$10," ",""),0)),"","State error")),"")</f>
        <v/>
      </c>
      <c r="N137" s="242" t="str" cm="1">
        <f t="array" ref="N137">IF(AND(G137&lt;&gt;0,G137&lt;&gt;""),IF(F137="","",IF(ISNUMBER(MATCH(SUBSTITUTE(F137," ",""),SUBSTITUTE('Look Up Values'!$W$2:$W$30," ",""),0)),"","D&amp;R error")),"")</f>
        <v/>
      </c>
      <c r="O137" s="256" t="str">
        <f t="shared" ref="O137:O200" si="5">IF(OR(G137="",G137=0),"",IF((TRIM(SUBSTITUTE(B137,CHAR(160),""))&amp;TRIM(SUBSTITUTE(C137,CHAR(160),""))&amp;TRIM(SUBSTITUTE(F137,CHAR(160),""))&amp;TRIM(SUBSTITUTE(E137,CHAR(160),"")))&lt;&gt;"",IF((--(TRIM(SUBSTITUTE(B137,CHAR(160),""))&lt;&gt;"")+--(TRIM(SUBSTITUTE(C137,CHAR(160),""))&lt;&gt;"")+--(TRIM(SUBSTITUTE(F137,CHAR(160),""))&lt;&gt;"")+--(TRIM(SUBSTITUTE(E137,CHAR(160),""))&lt;&gt;""))=4,"",LEFT(IF(TRIM(SUBSTITUTE(B137,CHAR(160),""))="","Dest, ","")&amp;IF(TRIM(SUBSTITUTE(C137,CHAR(160),""))="","EWC, ","")&amp;IF(TRIM(SUBSTITUTE(F137,CHAR(160),""))="","D&amp;R, ","")&amp;IF(TRIM(SUBSTITUTE(E137,CHAR(160),""))="","State, ",""),LEN(IF(TRIM(SUBSTITUTE(B137,CHAR(160),""))="","Dest, ","")&amp;IF(TRIM(SUBSTITUTE(C137,CHAR(160),""))="","EWC, ","")&amp;IF(TRIM(SUBSTITUTE(F137,CHAR(160),""))="","D&amp;R, ","")&amp;IF(TRIM(SUBSTITUTE(E137,CHAR(160),""))="","State, ",""))-2)),LEFT(IF(TRIM(SUBSTITUTE(B137,CHAR(160),""))="","Dest, ","")&amp;IF(TRIM(SUBSTITUTE(C137,CHAR(160),""))="","EWC, ","")&amp;IF(TRIM(SUBSTITUTE(F137,CHAR(160),""))="","D&amp;R, ","")&amp;IF(TRIM(SUBSTITUTE(E137,CHAR(160),""))="","State, ",""),LEN(IF(TRIM(SUBSTITUTE(B137,CHAR(160),""))="","Dest, ","")&amp;IF(TRIM(SUBSTITUTE(C137,CHAR(160),""))="","EWC, ","")&amp;IF(TRIM(SUBSTITUTE(F137,CHAR(160),""))="","D&amp;R, ","")&amp;IF(TRIM(SUBSTITUTE(E137,CHAR(160),""))="","State, ",""))-2)))</f>
        <v/>
      </c>
    </row>
    <row r="138" spans="1:15" ht="15.75">
      <c r="A138" s="250">
        <v>131</v>
      </c>
      <c r="B138" s="208"/>
      <c r="C138" s="49"/>
      <c r="D138" s="50"/>
      <c r="E138" s="50"/>
      <c r="F138" s="50"/>
      <c r="G138" s="209"/>
      <c r="H138" s="8"/>
      <c r="I138" s="457" t="str">
        <f t="shared" si="4"/>
        <v/>
      </c>
      <c r="J138" s="241" cm="1">
        <f t="array" ref="J138">SUMPRODUCT(--(K138:N138&lt;&gt;"")) + IF(TRIM(O138)="",0,LEN(O138)-LEN(SUBSTITUTE(O138,",",""))+1)</f>
        <v>0</v>
      </c>
      <c r="K138" s="242" t="str">
        <f>IF(AND(G138&lt;&gt;0,G138&lt;&gt;""),IF(B138="","",IF(ISNUMBER(MATCH(B138,'Look Up Values'!$B$2:$B$500,0)),"","Dest. error")),"")</f>
        <v/>
      </c>
      <c r="L138" s="242" t="str">
        <f>IF(AND(G138&lt;&gt;0,G138&lt;&gt;""),IF(C138="","",IF(AND(ISNUMBER(--LEFT(C138,FIND(" ",C138&amp;" ")-1)),OR(LEN(LEFT(C138,FIND(" ",C138&amp;" ")-1))=6,LEN(LEFT(C138,FIND(" ",C138&amp;" ")-1))=7),OR(ISNUMBER(MATCH(LEFT(C138,FIND(" ",C138&amp;" ")-1),'Look Up Values'!$G$2:$G$1000,0)),ISNUMBER(MATCH(LEFT(C138,FIND(" ",C138&amp;" ")-1),'Look Up Values'!$AE$2:$AE$2000,0)))),"","EWC error")),"")</f>
        <v/>
      </c>
      <c r="M138" s="242" t="str" cm="1">
        <f t="array" ref="M138">IF(AND(G138&lt;&gt;0,G138&lt;&gt;""),IF(E138="","",IF(ISNUMBER(MATCH(SUBSTITUTE(E138," ",""),SUBSTITUTE('Look Up Values'!$I$2:$I$10," ",""),0)),"","State error")),"")</f>
        <v/>
      </c>
      <c r="N138" s="242" t="str" cm="1">
        <f t="array" ref="N138">IF(AND(G138&lt;&gt;0,G138&lt;&gt;""),IF(F138="","",IF(ISNUMBER(MATCH(SUBSTITUTE(F138," ",""),SUBSTITUTE('Look Up Values'!$W$2:$W$30," ",""),0)),"","D&amp;R error")),"")</f>
        <v/>
      </c>
      <c r="O138" s="256" t="str">
        <f t="shared" si="5"/>
        <v/>
      </c>
    </row>
    <row r="139" spans="1:15" ht="15.75">
      <c r="A139" s="250">
        <v>132</v>
      </c>
      <c r="B139" s="208"/>
      <c r="C139" s="49"/>
      <c r="D139" s="50"/>
      <c r="E139" s="50"/>
      <c r="F139" s="50"/>
      <c r="G139" s="209"/>
      <c r="H139" s="8"/>
      <c r="I139" s="457" t="str">
        <f t="shared" si="4"/>
        <v/>
      </c>
      <c r="J139" s="241" cm="1">
        <f t="array" ref="J139">SUMPRODUCT(--(K139:N139&lt;&gt;"")) + IF(TRIM(O139)="",0,LEN(O139)-LEN(SUBSTITUTE(O139,",",""))+1)</f>
        <v>0</v>
      </c>
      <c r="K139" s="242" t="str">
        <f>IF(AND(G139&lt;&gt;0,G139&lt;&gt;""),IF(B139="","",IF(ISNUMBER(MATCH(B139,'Look Up Values'!$B$2:$B$500,0)),"","Dest. error")),"")</f>
        <v/>
      </c>
      <c r="L139" s="242" t="str">
        <f>IF(AND(G139&lt;&gt;0,G139&lt;&gt;""),IF(C139="","",IF(AND(ISNUMBER(--LEFT(C139,FIND(" ",C139&amp;" ")-1)),OR(LEN(LEFT(C139,FIND(" ",C139&amp;" ")-1))=6,LEN(LEFT(C139,FIND(" ",C139&amp;" ")-1))=7),OR(ISNUMBER(MATCH(LEFT(C139,FIND(" ",C139&amp;" ")-1),'Look Up Values'!$G$2:$G$1000,0)),ISNUMBER(MATCH(LEFT(C139,FIND(" ",C139&amp;" ")-1),'Look Up Values'!$AE$2:$AE$2000,0)))),"","EWC error")),"")</f>
        <v/>
      </c>
      <c r="M139" s="242" t="str" cm="1">
        <f t="array" ref="M139">IF(AND(G139&lt;&gt;0,G139&lt;&gt;""),IF(E139="","",IF(ISNUMBER(MATCH(SUBSTITUTE(E139," ",""),SUBSTITUTE('Look Up Values'!$I$2:$I$10," ",""),0)),"","State error")),"")</f>
        <v/>
      </c>
      <c r="N139" s="242" t="str" cm="1">
        <f t="array" ref="N139">IF(AND(G139&lt;&gt;0,G139&lt;&gt;""),IF(F139="","",IF(ISNUMBER(MATCH(SUBSTITUTE(F139," ",""),SUBSTITUTE('Look Up Values'!$W$2:$W$30," ",""),0)),"","D&amp;R error")),"")</f>
        <v/>
      </c>
      <c r="O139" s="256" t="str">
        <f t="shared" si="5"/>
        <v/>
      </c>
    </row>
    <row r="140" spans="1:15" ht="15.75">
      <c r="A140" s="250">
        <v>133</v>
      </c>
      <c r="B140" s="208"/>
      <c r="C140" s="49"/>
      <c r="D140" s="50"/>
      <c r="E140" s="50"/>
      <c r="F140" s="50"/>
      <c r="G140" s="209"/>
      <c r="H140" s="8"/>
      <c r="I140" s="457" t="str">
        <f t="shared" si="4"/>
        <v/>
      </c>
      <c r="J140" s="241" cm="1">
        <f t="array" ref="J140">SUMPRODUCT(--(K140:N140&lt;&gt;"")) + IF(TRIM(O140)="",0,LEN(O140)-LEN(SUBSTITUTE(O140,",",""))+1)</f>
        <v>0</v>
      </c>
      <c r="K140" s="242" t="str">
        <f>IF(AND(G140&lt;&gt;0,G140&lt;&gt;""),IF(B140="","",IF(ISNUMBER(MATCH(B140,'Look Up Values'!$B$2:$B$500,0)),"","Dest. error")),"")</f>
        <v/>
      </c>
      <c r="L140" s="242" t="str">
        <f>IF(AND(G140&lt;&gt;0,G140&lt;&gt;""),IF(C140="","",IF(AND(ISNUMBER(--LEFT(C140,FIND(" ",C140&amp;" ")-1)),OR(LEN(LEFT(C140,FIND(" ",C140&amp;" ")-1))=6,LEN(LEFT(C140,FIND(" ",C140&amp;" ")-1))=7),OR(ISNUMBER(MATCH(LEFT(C140,FIND(" ",C140&amp;" ")-1),'Look Up Values'!$G$2:$G$1000,0)),ISNUMBER(MATCH(LEFT(C140,FIND(" ",C140&amp;" ")-1),'Look Up Values'!$AE$2:$AE$2000,0)))),"","EWC error")),"")</f>
        <v/>
      </c>
      <c r="M140" s="242" t="str" cm="1">
        <f t="array" ref="M140">IF(AND(G140&lt;&gt;0,G140&lt;&gt;""),IF(E140="","",IF(ISNUMBER(MATCH(SUBSTITUTE(E140," ",""),SUBSTITUTE('Look Up Values'!$I$2:$I$10," ",""),0)),"","State error")),"")</f>
        <v/>
      </c>
      <c r="N140" s="242" t="str" cm="1">
        <f t="array" ref="N140">IF(AND(G140&lt;&gt;0,G140&lt;&gt;""),IF(F140="","",IF(ISNUMBER(MATCH(SUBSTITUTE(F140," ",""),SUBSTITUTE('Look Up Values'!$W$2:$W$30," ",""),0)),"","D&amp;R error")),"")</f>
        <v/>
      </c>
      <c r="O140" s="256" t="str">
        <f t="shared" si="5"/>
        <v/>
      </c>
    </row>
    <row r="141" spans="1:15" ht="15.75">
      <c r="A141" s="250">
        <v>134</v>
      </c>
      <c r="B141" s="208"/>
      <c r="C141" s="49"/>
      <c r="D141" s="50"/>
      <c r="E141" s="50"/>
      <c r="F141" s="50"/>
      <c r="G141" s="209"/>
      <c r="H141" s="8"/>
      <c r="I141" s="457" t="str">
        <f t="shared" si="4"/>
        <v/>
      </c>
      <c r="J141" s="241" cm="1">
        <f t="array" ref="J141">SUMPRODUCT(--(K141:N141&lt;&gt;"")) + IF(TRIM(O141)="",0,LEN(O141)-LEN(SUBSTITUTE(O141,",",""))+1)</f>
        <v>0</v>
      </c>
      <c r="K141" s="242" t="str">
        <f>IF(AND(G141&lt;&gt;0,G141&lt;&gt;""),IF(B141="","",IF(ISNUMBER(MATCH(B141,'Look Up Values'!$B$2:$B$500,0)),"","Dest. error")),"")</f>
        <v/>
      </c>
      <c r="L141" s="242" t="str">
        <f>IF(AND(G141&lt;&gt;0,G141&lt;&gt;""),IF(C141="","",IF(AND(ISNUMBER(--LEFT(C141,FIND(" ",C141&amp;" ")-1)),OR(LEN(LEFT(C141,FIND(" ",C141&amp;" ")-1))=6,LEN(LEFT(C141,FIND(" ",C141&amp;" ")-1))=7),OR(ISNUMBER(MATCH(LEFT(C141,FIND(" ",C141&amp;" ")-1),'Look Up Values'!$G$2:$G$1000,0)),ISNUMBER(MATCH(LEFT(C141,FIND(" ",C141&amp;" ")-1),'Look Up Values'!$AE$2:$AE$2000,0)))),"","EWC error")),"")</f>
        <v/>
      </c>
      <c r="M141" s="242" t="str" cm="1">
        <f t="array" ref="M141">IF(AND(G141&lt;&gt;0,G141&lt;&gt;""),IF(E141="","",IF(ISNUMBER(MATCH(SUBSTITUTE(E141," ",""),SUBSTITUTE('Look Up Values'!$I$2:$I$10," ",""),0)),"","State error")),"")</f>
        <v/>
      </c>
      <c r="N141" s="242" t="str" cm="1">
        <f t="array" ref="N141">IF(AND(G141&lt;&gt;0,G141&lt;&gt;""),IF(F141="","",IF(ISNUMBER(MATCH(SUBSTITUTE(F141," ",""),SUBSTITUTE('Look Up Values'!$W$2:$W$30," ",""),0)),"","D&amp;R error")),"")</f>
        <v/>
      </c>
      <c r="O141" s="256" t="str">
        <f t="shared" si="5"/>
        <v/>
      </c>
    </row>
    <row r="142" spans="1:15" ht="15.75">
      <c r="A142" s="250">
        <v>135</v>
      </c>
      <c r="B142" s="208"/>
      <c r="C142" s="49"/>
      <c r="D142" s="50"/>
      <c r="E142" s="50"/>
      <c r="F142" s="50"/>
      <c r="G142" s="209"/>
      <c r="H142" s="8"/>
      <c r="I142" s="457" t="str">
        <f t="shared" si="4"/>
        <v/>
      </c>
      <c r="J142" s="241" cm="1">
        <f t="array" ref="J142">SUMPRODUCT(--(K142:N142&lt;&gt;"")) + IF(TRIM(O142)="",0,LEN(O142)-LEN(SUBSTITUTE(O142,",",""))+1)</f>
        <v>0</v>
      </c>
      <c r="K142" s="242" t="str">
        <f>IF(AND(G142&lt;&gt;0,G142&lt;&gt;""),IF(B142="","",IF(ISNUMBER(MATCH(B142,'Look Up Values'!$B$2:$B$500,0)),"","Dest. error")),"")</f>
        <v/>
      </c>
      <c r="L142" s="242" t="str">
        <f>IF(AND(G142&lt;&gt;0,G142&lt;&gt;""),IF(C142="","",IF(AND(ISNUMBER(--LEFT(C142,FIND(" ",C142&amp;" ")-1)),OR(LEN(LEFT(C142,FIND(" ",C142&amp;" ")-1))=6,LEN(LEFT(C142,FIND(" ",C142&amp;" ")-1))=7),OR(ISNUMBER(MATCH(LEFT(C142,FIND(" ",C142&amp;" ")-1),'Look Up Values'!$G$2:$G$1000,0)),ISNUMBER(MATCH(LEFT(C142,FIND(" ",C142&amp;" ")-1),'Look Up Values'!$AE$2:$AE$2000,0)))),"","EWC error")),"")</f>
        <v/>
      </c>
      <c r="M142" s="242" t="str" cm="1">
        <f t="array" ref="M142">IF(AND(G142&lt;&gt;0,G142&lt;&gt;""),IF(E142="","",IF(ISNUMBER(MATCH(SUBSTITUTE(E142," ",""),SUBSTITUTE('Look Up Values'!$I$2:$I$10," ",""),0)),"","State error")),"")</f>
        <v/>
      </c>
      <c r="N142" s="242" t="str" cm="1">
        <f t="array" ref="N142">IF(AND(G142&lt;&gt;0,G142&lt;&gt;""),IF(F142="","",IF(ISNUMBER(MATCH(SUBSTITUTE(F142," ",""),SUBSTITUTE('Look Up Values'!$W$2:$W$30," ",""),0)),"","D&amp;R error")),"")</f>
        <v/>
      </c>
      <c r="O142" s="256" t="str">
        <f t="shared" si="5"/>
        <v/>
      </c>
    </row>
    <row r="143" spans="1:15" ht="15.75">
      <c r="A143" s="250">
        <v>136</v>
      </c>
      <c r="B143" s="208"/>
      <c r="C143" s="49"/>
      <c r="D143" s="50"/>
      <c r="E143" s="50"/>
      <c r="F143" s="50"/>
      <c r="G143" s="209"/>
      <c r="H143" s="8"/>
      <c r="I143" s="457" t="str">
        <f t="shared" si="4"/>
        <v/>
      </c>
      <c r="J143" s="241" cm="1">
        <f t="array" ref="J143">SUMPRODUCT(--(K143:N143&lt;&gt;"")) + IF(TRIM(O143)="",0,LEN(O143)-LEN(SUBSTITUTE(O143,",",""))+1)</f>
        <v>0</v>
      </c>
      <c r="K143" s="242" t="str">
        <f>IF(AND(G143&lt;&gt;0,G143&lt;&gt;""),IF(B143="","",IF(ISNUMBER(MATCH(B143,'Look Up Values'!$B$2:$B$500,0)),"","Dest. error")),"")</f>
        <v/>
      </c>
      <c r="L143" s="242" t="str">
        <f>IF(AND(G143&lt;&gt;0,G143&lt;&gt;""),IF(C143="","",IF(AND(ISNUMBER(--LEFT(C143,FIND(" ",C143&amp;" ")-1)),OR(LEN(LEFT(C143,FIND(" ",C143&amp;" ")-1))=6,LEN(LEFT(C143,FIND(" ",C143&amp;" ")-1))=7),OR(ISNUMBER(MATCH(LEFT(C143,FIND(" ",C143&amp;" ")-1),'Look Up Values'!$G$2:$G$1000,0)),ISNUMBER(MATCH(LEFT(C143,FIND(" ",C143&amp;" ")-1),'Look Up Values'!$AE$2:$AE$2000,0)))),"","EWC error")),"")</f>
        <v/>
      </c>
      <c r="M143" s="242" t="str" cm="1">
        <f t="array" ref="M143">IF(AND(G143&lt;&gt;0,G143&lt;&gt;""),IF(E143="","",IF(ISNUMBER(MATCH(SUBSTITUTE(E143," ",""),SUBSTITUTE('Look Up Values'!$I$2:$I$10," ",""),0)),"","State error")),"")</f>
        <v/>
      </c>
      <c r="N143" s="242" t="str" cm="1">
        <f t="array" ref="N143">IF(AND(G143&lt;&gt;0,G143&lt;&gt;""),IF(F143="","",IF(ISNUMBER(MATCH(SUBSTITUTE(F143," ",""),SUBSTITUTE('Look Up Values'!$W$2:$W$30," ",""),0)),"","D&amp;R error")),"")</f>
        <v/>
      </c>
      <c r="O143" s="256" t="str">
        <f t="shared" si="5"/>
        <v/>
      </c>
    </row>
    <row r="144" spans="1:15" ht="15.75">
      <c r="A144" s="250">
        <v>137</v>
      </c>
      <c r="B144" s="208"/>
      <c r="C144" s="49"/>
      <c r="D144" s="50"/>
      <c r="E144" s="50"/>
      <c r="F144" s="50"/>
      <c r="G144" s="209"/>
      <c r="H144" s="8"/>
      <c r="I144" s="457" t="str">
        <f t="shared" si="4"/>
        <v/>
      </c>
      <c r="J144" s="241" cm="1">
        <f t="array" ref="J144">SUMPRODUCT(--(K144:N144&lt;&gt;"")) + IF(TRIM(O144)="",0,LEN(O144)-LEN(SUBSTITUTE(O144,",",""))+1)</f>
        <v>0</v>
      </c>
      <c r="K144" s="242" t="str">
        <f>IF(AND(G144&lt;&gt;0,G144&lt;&gt;""),IF(B144="","",IF(ISNUMBER(MATCH(B144,'Look Up Values'!$B$2:$B$500,0)),"","Dest. error")),"")</f>
        <v/>
      </c>
      <c r="L144" s="242" t="str">
        <f>IF(AND(G144&lt;&gt;0,G144&lt;&gt;""),IF(C144="","",IF(AND(ISNUMBER(--LEFT(C144,FIND(" ",C144&amp;" ")-1)),OR(LEN(LEFT(C144,FIND(" ",C144&amp;" ")-1))=6,LEN(LEFT(C144,FIND(" ",C144&amp;" ")-1))=7),OR(ISNUMBER(MATCH(LEFT(C144,FIND(" ",C144&amp;" ")-1),'Look Up Values'!$G$2:$G$1000,0)),ISNUMBER(MATCH(LEFT(C144,FIND(" ",C144&amp;" ")-1),'Look Up Values'!$AE$2:$AE$2000,0)))),"","EWC error")),"")</f>
        <v/>
      </c>
      <c r="M144" s="242" t="str" cm="1">
        <f t="array" ref="M144">IF(AND(G144&lt;&gt;0,G144&lt;&gt;""),IF(E144="","",IF(ISNUMBER(MATCH(SUBSTITUTE(E144," ",""),SUBSTITUTE('Look Up Values'!$I$2:$I$10," ",""),0)),"","State error")),"")</f>
        <v/>
      </c>
      <c r="N144" s="242" t="str" cm="1">
        <f t="array" ref="N144">IF(AND(G144&lt;&gt;0,G144&lt;&gt;""),IF(F144="","",IF(ISNUMBER(MATCH(SUBSTITUTE(F144," ",""),SUBSTITUTE('Look Up Values'!$W$2:$W$30," ",""),0)),"","D&amp;R error")),"")</f>
        <v/>
      </c>
      <c r="O144" s="256" t="str">
        <f t="shared" si="5"/>
        <v/>
      </c>
    </row>
    <row r="145" spans="1:15" ht="15.75">
      <c r="A145" s="250">
        <v>138</v>
      </c>
      <c r="B145" s="208"/>
      <c r="C145" s="49"/>
      <c r="D145" s="50"/>
      <c r="E145" s="50"/>
      <c r="F145" s="50"/>
      <c r="G145" s="209"/>
      <c r="H145" s="8"/>
      <c r="I145" s="457" t="str">
        <f t="shared" si="4"/>
        <v/>
      </c>
      <c r="J145" s="241" cm="1">
        <f t="array" ref="J145">SUMPRODUCT(--(K145:N145&lt;&gt;"")) + IF(TRIM(O145)="",0,LEN(O145)-LEN(SUBSTITUTE(O145,",",""))+1)</f>
        <v>0</v>
      </c>
      <c r="K145" s="242" t="str">
        <f>IF(AND(G145&lt;&gt;0,G145&lt;&gt;""),IF(B145="","",IF(ISNUMBER(MATCH(B145,'Look Up Values'!$B$2:$B$500,0)),"","Dest. error")),"")</f>
        <v/>
      </c>
      <c r="L145" s="242" t="str">
        <f>IF(AND(G145&lt;&gt;0,G145&lt;&gt;""),IF(C145="","",IF(AND(ISNUMBER(--LEFT(C145,FIND(" ",C145&amp;" ")-1)),OR(LEN(LEFT(C145,FIND(" ",C145&amp;" ")-1))=6,LEN(LEFT(C145,FIND(" ",C145&amp;" ")-1))=7),OR(ISNUMBER(MATCH(LEFT(C145,FIND(" ",C145&amp;" ")-1),'Look Up Values'!$G$2:$G$1000,0)),ISNUMBER(MATCH(LEFT(C145,FIND(" ",C145&amp;" ")-1),'Look Up Values'!$AE$2:$AE$2000,0)))),"","EWC error")),"")</f>
        <v/>
      </c>
      <c r="M145" s="242" t="str" cm="1">
        <f t="array" ref="M145">IF(AND(G145&lt;&gt;0,G145&lt;&gt;""),IF(E145="","",IF(ISNUMBER(MATCH(SUBSTITUTE(E145," ",""),SUBSTITUTE('Look Up Values'!$I$2:$I$10," ",""),0)),"","State error")),"")</f>
        <v/>
      </c>
      <c r="N145" s="242" t="str" cm="1">
        <f t="array" ref="N145">IF(AND(G145&lt;&gt;0,G145&lt;&gt;""),IF(F145="","",IF(ISNUMBER(MATCH(SUBSTITUTE(F145," ",""),SUBSTITUTE('Look Up Values'!$W$2:$W$30," ",""),0)),"","D&amp;R error")),"")</f>
        <v/>
      </c>
      <c r="O145" s="256" t="str">
        <f t="shared" si="5"/>
        <v/>
      </c>
    </row>
    <row r="146" spans="1:15" ht="15.75">
      <c r="A146" s="250">
        <v>139</v>
      </c>
      <c r="B146" s="208"/>
      <c r="C146" s="49"/>
      <c r="D146" s="50"/>
      <c r="E146" s="50"/>
      <c r="F146" s="50"/>
      <c r="G146" s="209"/>
      <c r="H146" s="8"/>
      <c r="I146" s="457" t="str">
        <f t="shared" si="4"/>
        <v/>
      </c>
      <c r="J146" s="241" cm="1">
        <f t="array" ref="J146">SUMPRODUCT(--(K146:N146&lt;&gt;"")) + IF(TRIM(O146)="",0,LEN(O146)-LEN(SUBSTITUTE(O146,",",""))+1)</f>
        <v>0</v>
      </c>
      <c r="K146" s="242" t="str">
        <f>IF(AND(G146&lt;&gt;0,G146&lt;&gt;""),IF(B146="","",IF(ISNUMBER(MATCH(B146,'Look Up Values'!$B$2:$B$500,0)),"","Dest. error")),"")</f>
        <v/>
      </c>
      <c r="L146" s="242" t="str">
        <f>IF(AND(G146&lt;&gt;0,G146&lt;&gt;""),IF(C146="","",IF(AND(ISNUMBER(--LEFT(C146,FIND(" ",C146&amp;" ")-1)),OR(LEN(LEFT(C146,FIND(" ",C146&amp;" ")-1))=6,LEN(LEFT(C146,FIND(" ",C146&amp;" ")-1))=7),OR(ISNUMBER(MATCH(LEFT(C146,FIND(" ",C146&amp;" ")-1),'Look Up Values'!$G$2:$G$1000,0)),ISNUMBER(MATCH(LEFT(C146,FIND(" ",C146&amp;" ")-1),'Look Up Values'!$AE$2:$AE$2000,0)))),"","EWC error")),"")</f>
        <v/>
      </c>
      <c r="M146" s="242" t="str" cm="1">
        <f t="array" ref="M146">IF(AND(G146&lt;&gt;0,G146&lt;&gt;""),IF(E146="","",IF(ISNUMBER(MATCH(SUBSTITUTE(E146," ",""),SUBSTITUTE('Look Up Values'!$I$2:$I$10," ",""),0)),"","State error")),"")</f>
        <v/>
      </c>
      <c r="N146" s="242" t="str" cm="1">
        <f t="array" ref="N146">IF(AND(G146&lt;&gt;0,G146&lt;&gt;""),IF(F146="","",IF(ISNUMBER(MATCH(SUBSTITUTE(F146," ",""),SUBSTITUTE('Look Up Values'!$W$2:$W$30," ",""),0)),"","D&amp;R error")),"")</f>
        <v/>
      </c>
      <c r="O146" s="256" t="str">
        <f t="shared" si="5"/>
        <v/>
      </c>
    </row>
    <row r="147" spans="1:15" ht="15.75">
      <c r="A147" s="250">
        <v>140</v>
      </c>
      <c r="B147" s="208"/>
      <c r="C147" s="49"/>
      <c r="D147" s="50"/>
      <c r="E147" s="50"/>
      <c r="F147" s="50"/>
      <c r="G147" s="209"/>
      <c r="H147" s="8"/>
      <c r="I147" s="457" t="str">
        <f t="shared" si="4"/>
        <v/>
      </c>
      <c r="J147" s="241" cm="1">
        <f t="array" ref="J147">SUMPRODUCT(--(K147:N147&lt;&gt;"")) + IF(TRIM(O147)="",0,LEN(O147)-LEN(SUBSTITUTE(O147,",",""))+1)</f>
        <v>0</v>
      </c>
      <c r="K147" s="242" t="str">
        <f>IF(AND(G147&lt;&gt;0,G147&lt;&gt;""),IF(B147="","",IF(ISNUMBER(MATCH(B147,'Look Up Values'!$B$2:$B$500,0)),"","Dest. error")),"")</f>
        <v/>
      </c>
      <c r="L147" s="242" t="str">
        <f>IF(AND(G147&lt;&gt;0,G147&lt;&gt;""),IF(C147="","",IF(AND(ISNUMBER(--LEFT(C147,FIND(" ",C147&amp;" ")-1)),OR(LEN(LEFT(C147,FIND(" ",C147&amp;" ")-1))=6,LEN(LEFT(C147,FIND(" ",C147&amp;" ")-1))=7),OR(ISNUMBER(MATCH(LEFT(C147,FIND(" ",C147&amp;" ")-1),'Look Up Values'!$G$2:$G$1000,0)),ISNUMBER(MATCH(LEFT(C147,FIND(" ",C147&amp;" ")-1),'Look Up Values'!$AE$2:$AE$2000,0)))),"","EWC error")),"")</f>
        <v/>
      </c>
      <c r="M147" s="242" t="str" cm="1">
        <f t="array" ref="M147">IF(AND(G147&lt;&gt;0,G147&lt;&gt;""),IF(E147="","",IF(ISNUMBER(MATCH(SUBSTITUTE(E147," ",""),SUBSTITUTE('Look Up Values'!$I$2:$I$10," ",""),0)),"","State error")),"")</f>
        <v/>
      </c>
      <c r="N147" s="242" t="str" cm="1">
        <f t="array" ref="N147">IF(AND(G147&lt;&gt;0,G147&lt;&gt;""),IF(F147="","",IF(ISNUMBER(MATCH(SUBSTITUTE(F147," ",""),SUBSTITUTE('Look Up Values'!$W$2:$W$30," ",""),0)),"","D&amp;R error")),"")</f>
        <v/>
      </c>
      <c r="O147" s="256" t="str">
        <f t="shared" si="5"/>
        <v/>
      </c>
    </row>
    <row r="148" spans="1:15" ht="15.75">
      <c r="A148" s="250">
        <v>141</v>
      </c>
      <c r="B148" s="208"/>
      <c r="C148" s="49"/>
      <c r="D148" s="50"/>
      <c r="E148" s="50"/>
      <c r="F148" s="50"/>
      <c r="G148" s="209"/>
      <c r="H148" s="8"/>
      <c r="I148" s="457" t="str">
        <f t="shared" si="4"/>
        <v/>
      </c>
      <c r="J148" s="241" cm="1">
        <f t="array" ref="J148">SUMPRODUCT(--(K148:N148&lt;&gt;"")) + IF(TRIM(O148)="",0,LEN(O148)-LEN(SUBSTITUTE(O148,",",""))+1)</f>
        <v>0</v>
      </c>
      <c r="K148" s="242" t="str">
        <f>IF(AND(G148&lt;&gt;0,G148&lt;&gt;""),IF(B148="","",IF(ISNUMBER(MATCH(B148,'Look Up Values'!$B$2:$B$500,0)),"","Dest. error")),"")</f>
        <v/>
      </c>
      <c r="L148" s="242" t="str">
        <f>IF(AND(G148&lt;&gt;0,G148&lt;&gt;""),IF(C148="","",IF(AND(ISNUMBER(--LEFT(C148,FIND(" ",C148&amp;" ")-1)),OR(LEN(LEFT(C148,FIND(" ",C148&amp;" ")-1))=6,LEN(LEFT(C148,FIND(" ",C148&amp;" ")-1))=7),OR(ISNUMBER(MATCH(LEFT(C148,FIND(" ",C148&amp;" ")-1),'Look Up Values'!$G$2:$G$1000,0)),ISNUMBER(MATCH(LEFT(C148,FIND(" ",C148&amp;" ")-1),'Look Up Values'!$AE$2:$AE$2000,0)))),"","EWC error")),"")</f>
        <v/>
      </c>
      <c r="M148" s="242" t="str" cm="1">
        <f t="array" ref="M148">IF(AND(G148&lt;&gt;0,G148&lt;&gt;""),IF(E148="","",IF(ISNUMBER(MATCH(SUBSTITUTE(E148," ",""),SUBSTITUTE('Look Up Values'!$I$2:$I$10," ",""),0)),"","State error")),"")</f>
        <v/>
      </c>
      <c r="N148" s="242" t="str" cm="1">
        <f t="array" ref="N148">IF(AND(G148&lt;&gt;0,G148&lt;&gt;""),IF(F148="","",IF(ISNUMBER(MATCH(SUBSTITUTE(F148," ",""),SUBSTITUTE('Look Up Values'!$W$2:$W$30," ",""),0)),"","D&amp;R error")),"")</f>
        <v/>
      </c>
      <c r="O148" s="256" t="str">
        <f t="shared" si="5"/>
        <v/>
      </c>
    </row>
    <row r="149" spans="1:15" ht="15.75">
      <c r="A149" s="250">
        <v>142</v>
      </c>
      <c r="B149" s="208"/>
      <c r="C149" s="49"/>
      <c r="D149" s="50"/>
      <c r="E149" s="50"/>
      <c r="F149" s="50"/>
      <c r="G149" s="209"/>
      <c r="H149" s="8"/>
      <c r="I149" s="457" t="str">
        <f t="shared" si="4"/>
        <v/>
      </c>
      <c r="J149" s="241" cm="1">
        <f t="array" ref="J149">SUMPRODUCT(--(K149:N149&lt;&gt;"")) + IF(TRIM(O149)="",0,LEN(O149)-LEN(SUBSTITUTE(O149,",",""))+1)</f>
        <v>0</v>
      </c>
      <c r="K149" s="242" t="str">
        <f>IF(AND(G149&lt;&gt;0,G149&lt;&gt;""),IF(B149="","",IF(ISNUMBER(MATCH(B149,'Look Up Values'!$B$2:$B$500,0)),"","Dest. error")),"")</f>
        <v/>
      </c>
      <c r="L149" s="242" t="str">
        <f>IF(AND(G149&lt;&gt;0,G149&lt;&gt;""),IF(C149="","",IF(AND(ISNUMBER(--LEFT(C149,FIND(" ",C149&amp;" ")-1)),OR(LEN(LEFT(C149,FIND(" ",C149&amp;" ")-1))=6,LEN(LEFT(C149,FIND(" ",C149&amp;" ")-1))=7),OR(ISNUMBER(MATCH(LEFT(C149,FIND(" ",C149&amp;" ")-1),'Look Up Values'!$G$2:$G$1000,0)),ISNUMBER(MATCH(LEFT(C149,FIND(" ",C149&amp;" ")-1),'Look Up Values'!$AE$2:$AE$2000,0)))),"","EWC error")),"")</f>
        <v/>
      </c>
      <c r="M149" s="242" t="str" cm="1">
        <f t="array" ref="M149">IF(AND(G149&lt;&gt;0,G149&lt;&gt;""),IF(E149="","",IF(ISNUMBER(MATCH(SUBSTITUTE(E149," ",""),SUBSTITUTE('Look Up Values'!$I$2:$I$10," ",""),0)),"","State error")),"")</f>
        <v/>
      </c>
      <c r="N149" s="242" t="str" cm="1">
        <f t="array" ref="N149">IF(AND(G149&lt;&gt;0,G149&lt;&gt;""),IF(F149="","",IF(ISNUMBER(MATCH(SUBSTITUTE(F149," ",""),SUBSTITUTE('Look Up Values'!$W$2:$W$30," ",""),0)),"","D&amp;R error")),"")</f>
        <v/>
      </c>
      <c r="O149" s="256" t="str">
        <f t="shared" si="5"/>
        <v/>
      </c>
    </row>
    <row r="150" spans="1:15" ht="15.75">
      <c r="A150" s="250">
        <v>143</v>
      </c>
      <c r="B150" s="208"/>
      <c r="C150" s="49"/>
      <c r="D150" s="50"/>
      <c r="E150" s="50"/>
      <c r="F150" s="50"/>
      <c r="G150" s="209"/>
      <c r="H150" s="8"/>
      <c r="I150" s="457" t="str">
        <f t="shared" si="4"/>
        <v/>
      </c>
      <c r="J150" s="241" cm="1">
        <f t="array" ref="J150">SUMPRODUCT(--(K150:N150&lt;&gt;"")) + IF(TRIM(O150)="",0,LEN(O150)-LEN(SUBSTITUTE(O150,",",""))+1)</f>
        <v>0</v>
      </c>
      <c r="K150" s="242" t="str">
        <f>IF(AND(G150&lt;&gt;0,G150&lt;&gt;""),IF(B150="","",IF(ISNUMBER(MATCH(B150,'Look Up Values'!$B$2:$B$500,0)),"","Dest. error")),"")</f>
        <v/>
      </c>
      <c r="L150" s="242" t="str">
        <f>IF(AND(G150&lt;&gt;0,G150&lt;&gt;""),IF(C150="","",IF(AND(ISNUMBER(--LEFT(C150,FIND(" ",C150&amp;" ")-1)),OR(LEN(LEFT(C150,FIND(" ",C150&amp;" ")-1))=6,LEN(LEFT(C150,FIND(" ",C150&amp;" ")-1))=7),OR(ISNUMBER(MATCH(LEFT(C150,FIND(" ",C150&amp;" ")-1),'Look Up Values'!$G$2:$G$1000,0)),ISNUMBER(MATCH(LEFT(C150,FIND(" ",C150&amp;" ")-1),'Look Up Values'!$AE$2:$AE$2000,0)))),"","EWC error")),"")</f>
        <v/>
      </c>
      <c r="M150" s="242" t="str" cm="1">
        <f t="array" ref="M150">IF(AND(G150&lt;&gt;0,G150&lt;&gt;""),IF(E150="","",IF(ISNUMBER(MATCH(SUBSTITUTE(E150," ",""),SUBSTITUTE('Look Up Values'!$I$2:$I$10," ",""),0)),"","State error")),"")</f>
        <v/>
      </c>
      <c r="N150" s="242" t="str" cm="1">
        <f t="array" ref="N150">IF(AND(G150&lt;&gt;0,G150&lt;&gt;""),IF(F150="","",IF(ISNUMBER(MATCH(SUBSTITUTE(F150," ",""),SUBSTITUTE('Look Up Values'!$W$2:$W$30," ",""),0)),"","D&amp;R error")),"")</f>
        <v/>
      </c>
      <c r="O150" s="256" t="str">
        <f t="shared" si="5"/>
        <v/>
      </c>
    </row>
    <row r="151" spans="1:15" ht="15.75">
      <c r="A151" s="250">
        <v>144</v>
      </c>
      <c r="B151" s="208"/>
      <c r="C151" s="49"/>
      <c r="D151" s="50"/>
      <c r="E151" s="50"/>
      <c r="F151" s="50"/>
      <c r="G151" s="209"/>
      <c r="H151" s="8"/>
      <c r="I151" s="457" t="str">
        <f t="shared" si="4"/>
        <v/>
      </c>
      <c r="J151" s="241" cm="1">
        <f t="array" ref="J151">SUMPRODUCT(--(K151:N151&lt;&gt;"")) + IF(TRIM(O151)="",0,LEN(O151)-LEN(SUBSTITUTE(O151,",",""))+1)</f>
        <v>0</v>
      </c>
      <c r="K151" s="242" t="str">
        <f>IF(AND(G151&lt;&gt;0,G151&lt;&gt;""),IF(B151="","",IF(ISNUMBER(MATCH(B151,'Look Up Values'!$B$2:$B$500,0)),"","Dest. error")),"")</f>
        <v/>
      </c>
      <c r="L151" s="242" t="str">
        <f>IF(AND(G151&lt;&gt;0,G151&lt;&gt;""),IF(C151="","",IF(AND(ISNUMBER(--LEFT(C151,FIND(" ",C151&amp;" ")-1)),OR(LEN(LEFT(C151,FIND(" ",C151&amp;" ")-1))=6,LEN(LEFT(C151,FIND(" ",C151&amp;" ")-1))=7),OR(ISNUMBER(MATCH(LEFT(C151,FIND(" ",C151&amp;" ")-1),'Look Up Values'!$G$2:$G$1000,0)),ISNUMBER(MATCH(LEFT(C151,FIND(" ",C151&amp;" ")-1),'Look Up Values'!$AE$2:$AE$2000,0)))),"","EWC error")),"")</f>
        <v/>
      </c>
      <c r="M151" s="242" t="str" cm="1">
        <f t="array" ref="M151">IF(AND(G151&lt;&gt;0,G151&lt;&gt;""),IF(E151="","",IF(ISNUMBER(MATCH(SUBSTITUTE(E151," ",""),SUBSTITUTE('Look Up Values'!$I$2:$I$10," ",""),0)),"","State error")),"")</f>
        <v/>
      </c>
      <c r="N151" s="242" t="str" cm="1">
        <f t="array" ref="N151">IF(AND(G151&lt;&gt;0,G151&lt;&gt;""),IF(F151="","",IF(ISNUMBER(MATCH(SUBSTITUTE(F151," ",""),SUBSTITUTE('Look Up Values'!$W$2:$W$30," ",""),0)),"","D&amp;R error")),"")</f>
        <v/>
      </c>
      <c r="O151" s="256" t="str">
        <f t="shared" si="5"/>
        <v/>
      </c>
    </row>
    <row r="152" spans="1:15" ht="15.75">
      <c r="A152" s="250">
        <v>145</v>
      </c>
      <c r="B152" s="208"/>
      <c r="C152" s="49"/>
      <c r="D152" s="50"/>
      <c r="E152" s="50"/>
      <c r="F152" s="50"/>
      <c r="G152" s="209"/>
      <c r="H152" s="8"/>
      <c r="I152" s="457" t="str">
        <f t="shared" si="4"/>
        <v/>
      </c>
      <c r="J152" s="241" cm="1">
        <f t="array" ref="J152">SUMPRODUCT(--(K152:N152&lt;&gt;"")) + IF(TRIM(O152)="",0,LEN(O152)-LEN(SUBSTITUTE(O152,",",""))+1)</f>
        <v>0</v>
      </c>
      <c r="K152" s="242" t="str">
        <f>IF(AND(G152&lt;&gt;0,G152&lt;&gt;""),IF(B152="","",IF(ISNUMBER(MATCH(B152,'Look Up Values'!$B$2:$B$500,0)),"","Dest. error")),"")</f>
        <v/>
      </c>
      <c r="L152" s="242" t="str">
        <f>IF(AND(G152&lt;&gt;0,G152&lt;&gt;""),IF(C152="","",IF(AND(ISNUMBER(--LEFT(C152,FIND(" ",C152&amp;" ")-1)),OR(LEN(LEFT(C152,FIND(" ",C152&amp;" ")-1))=6,LEN(LEFT(C152,FIND(" ",C152&amp;" ")-1))=7),OR(ISNUMBER(MATCH(LEFT(C152,FIND(" ",C152&amp;" ")-1),'Look Up Values'!$G$2:$G$1000,0)),ISNUMBER(MATCH(LEFT(C152,FIND(" ",C152&amp;" ")-1),'Look Up Values'!$AE$2:$AE$2000,0)))),"","EWC error")),"")</f>
        <v/>
      </c>
      <c r="M152" s="242" t="str" cm="1">
        <f t="array" ref="M152">IF(AND(G152&lt;&gt;0,G152&lt;&gt;""),IF(E152="","",IF(ISNUMBER(MATCH(SUBSTITUTE(E152," ",""),SUBSTITUTE('Look Up Values'!$I$2:$I$10," ",""),0)),"","State error")),"")</f>
        <v/>
      </c>
      <c r="N152" s="242" t="str" cm="1">
        <f t="array" ref="N152">IF(AND(G152&lt;&gt;0,G152&lt;&gt;""),IF(F152="","",IF(ISNUMBER(MATCH(SUBSTITUTE(F152," ",""),SUBSTITUTE('Look Up Values'!$W$2:$W$30," ",""),0)),"","D&amp;R error")),"")</f>
        <v/>
      </c>
      <c r="O152" s="256" t="str">
        <f t="shared" si="5"/>
        <v/>
      </c>
    </row>
    <row r="153" spans="1:15" ht="15.75">
      <c r="A153" s="250">
        <v>146</v>
      </c>
      <c r="B153" s="208"/>
      <c r="C153" s="49"/>
      <c r="D153" s="50"/>
      <c r="E153" s="50"/>
      <c r="F153" s="50"/>
      <c r="G153" s="209"/>
      <c r="H153" s="8"/>
      <c r="I153" s="457" t="str">
        <f t="shared" si="4"/>
        <v/>
      </c>
      <c r="J153" s="241" cm="1">
        <f t="array" ref="J153">SUMPRODUCT(--(K153:N153&lt;&gt;"")) + IF(TRIM(O153)="",0,LEN(O153)-LEN(SUBSTITUTE(O153,",",""))+1)</f>
        <v>0</v>
      </c>
      <c r="K153" s="242" t="str">
        <f>IF(AND(G153&lt;&gt;0,G153&lt;&gt;""),IF(B153="","",IF(ISNUMBER(MATCH(B153,'Look Up Values'!$B$2:$B$500,0)),"","Dest. error")),"")</f>
        <v/>
      </c>
      <c r="L153" s="242" t="str">
        <f>IF(AND(G153&lt;&gt;0,G153&lt;&gt;""),IF(C153="","",IF(AND(ISNUMBER(--LEFT(C153,FIND(" ",C153&amp;" ")-1)),OR(LEN(LEFT(C153,FIND(" ",C153&amp;" ")-1))=6,LEN(LEFT(C153,FIND(" ",C153&amp;" ")-1))=7),OR(ISNUMBER(MATCH(LEFT(C153,FIND(" ",C153&amp;" ")-1),'Look Up Values'!$G$2:$G$1000,0)),ISNUMBER(MATCH(LEFT(C153,FIND(" ",C153&amp;" ")-1),'Look Up Values'!$AE$2:$AE$2000,0)))),"","EWC error")),"")</f>
        <v/>
      </c>
      <c r="M153" s="242" t="str" cm="1">
        <f t="array" ref="M153">IF(AND(G153&lt;&gt;0,G153&lt;&gt;""),IF(E153="","",IF(ISNUMBER(MATCH(SUBSTITUTE(E153," ",""),SUBSTITUTE('Look Up Values'!$I$2:$I$10," ",""),0)),"","State error")),"")</f>
        <v/>
      </c>
      <c r="N153" s="242" t="str" cm="1">
        <f t="array" ref="N153">IF(AND(G153&lt;&gt;0,G153&lt;&gt;""),IF(F153="","",IF(ISNUMBER(MATCH(SUBSTITUTE(F153," ",""),SUBSTITUTE('Look Up Values'!$W$2:$W$30," ",""),0)),"","D&amp;R error")),"")</f>
        <v/>
      </c>
      <c r="O153" s="256" t="str">
        <f t="shared" si="5"/>
        <v/>
      </c>
    </row>
    <row r="154" spans="1:15" ht="15.75">
      <c r="A154" s="250">
        <v>147</v>
      </c>
      <c r="B154" s="208"/>
      <c r="C154" s="49"/>
      <c r="D154" s="50"/>
      <c r="E154" s="50"/>
      <c r="F154" s="50"/>
      <c r="G154" s="209"/>
      <c r="H154" s="8"/>
      <c r="I154" s="457" t="str">
        <f t="shared" si="4"/>
        <v/>
      </c>
      <c r="J154" s="241" cm="1">
        <f t="array" ref="J154">SUMPRODUCT(--(K154:N154&lt;&gt;"")) + IF(TRIM(O154)="",0,LEN(O154)-LEN(SUBSTITUTE(O154,",",""))+1)</f>
        <v>0</v>
      </c>
      <c r="K154" s="242" t="str">
        <f>IF(AND(G154&lt;&gt;0,G154&lt;&gt;""),IF(B154="","",IF(ISNUMBER(MATCH(B154,'Look Up Values'!$B$2:$B$500,0)),"","Dest. error")),"")</f>
        <v/>
      </c>
      <c r="L154" s="242" t="str">
        <f>IF(AND(G154&lt;&gt;0,G154&lt;&gt;""),IF(C154="","",IF(AND(ISNUMBER(--LEFT(C154,FIND(" ",C154&amp;" ")-1)),OR(LEN(LEFT(C154,FIND(" ",C154&amp;" ")-1))=6,LEN(LEFT(C154,FIND(" ",C154&amp;" ")-1))=7),OR(ISNUMBER(MATCH(LEFT(C154,FIND(" ",C154&amp;" ")-1),'Look Up Values'!$G$2:$G$1000,0)),ISNUMBER(MATCH(LEFT(C154,FIND(" ",C154&amp;" ")-1),'Look Up Values'!$AE$2:$AE$2000,0)))),"","EWC error")),"")</f>
        <v/>
      </c>
      <c r="M154" s="242" t="str" cm="1">
        <f t="array" ref="M154">IF(AND(G154&lt;&gt;0,G154&lt;&gt;""),IF(E154="","",IF(ISNUMBER(MATCH(SUBSTITUTE(E154," ",""),SUBSTITUTE('Look Up Values'!$I$2:$I$10," ",""),0)),"","State error")),"")</f>
        <v/>
      </c>
      <c r="N154" s="242" t="str" cm="1">
        <f t="array" ref="N154">IF(AND(G154&lt;&gt;0,G154&lt;&gt;""),IF(F154="","",IF(ISNUMBER(MATCH(SUBSTITUTE(F154," ",""),SUBSTITUTE('Look Up Values'!$W$2:$W$30," ",""),0)),"","D&amp;R error")),"")</f>
        <v/>
      </c>
      <c r="O154" s="256" t="str">
        <f t="shared" si="5"/>
        <v/>
      </c>
    </row>
    <row r="155" spans="1:15" ht="15.75">
      <c r="A155" s="250">
        <v>148</v>
      </c>
      <c r="B155" s="208"/>
      <c r="C155" s="49"/>
      <c r="D155" s="50"/>
      <c r="E155" s="50"/>
      <c r="F155" s="50"/>
      <c r="G155" s="209"/>
      <c r="H155" s="8"/>
      <c r="I155" s="457" t="str">
        <f t="shared" si="4"/>
        <v/>
      </c>
      <c r="J155" s="241" cm="1">
        <f t="array" ref="J155">SUMPRODUCT(--(K155:N155&lt;&gt;"")) + IF(TRIM(O155)="",0,LEN(O155)-LEN(SUBSTITUTE(O155,",",""))+1)</f>
        <v>0</v>
      </c>
      <c r="K155" s="242" t="str">
        <f>IF(AND(G155&lt;&gt;0,G155&lt;&gt;""),IF(B155="","",IF(ISNUMBER(MATCH(B155,'Look Up Values'!$B$2:$B$500,0)),"","Dest. error")),"")</f>
        <v/>
      </c>
      <c r="L155" s="242" t="str">
        <f>IF(AND(G155&lt;&gt;0,G155&lt;&gt;""),IF(C155="","",IF(AND(ISNUMBER(--LEFT(C155,FIND(" ",C155&amp;" ")-1)),OR(LEN(LEFT(C155,FIND(" ",C155&amp;" ")-1))=6,LEN(LEFT(C155,FIND(" ",C155&amp;" ")-1))=7),OR(ISNUMBER(MATCH(LEFT(C155,FIND(" ",C155&amp;" ")-1),'Look Up Values'!$G$2:$G$1000,0)),ISNUMBER(MATCH(LEFT(C155,FIND(" ",C155&amp;" ")-1),'Look Up Values'!$AE$2:$AE$2000,0)))),"","EWC error")),"")</f>
        <v/>
      </c>
      <c r="M155" s="242" t="str" cm="1">
        <f t="array" ref="M155">IF(AND(G155&lt;&gt;0,G155&lt;&gt;""),IF(E155="","",IF(ISNUMBER(MATCH(SUBSTITUTE(E155," ",""),SUBSTITUTE('Look Up Values'!$I$2:$I$10," ",""),0)),"","State error")),"")</f>
        <v/>
      </c>
      <c r="N155" s="242" t="str" cm="1">
        <f t="array" ref="N155">IF(AND(G155&lt;&gt;0,G155&lt;&gt;""),IF(F155="","",IF(ISNUMBER(MATCH(SUBSTITUTE(F155," ",""),SUBSTITUTE('Look Up Values'!$W$2:$W$30," ",""),0)),"","D&amp;R error")),"")</f>
        <v/>
      </c>
      <c r="O155" s="256" t="str">
        <f t="shared" si="5"/>
        <v/>
      </c>
    </row>
    <row r="156" spans="1:15" ht="15.75">
      <c r="A156" s="250">
        <v>149</v>
      </c>
      <c r="B156" s="208"/>
      <c r="C156" s="49"/>
      <c r="D156" s="50"/>
      <c r="E156" s="50"/>
      <c r="F156" s="50"/>
      <c r="G156" s="209"/>
      <c r="H156" s="8"/>
      <c r="I156" s="457" t="str">
        <f t="shared" si="4"/>
        <v/>
      </c>
      <c r="J156" s="241" cm="1">
        <f t="array" ref="J156">SUMPRODUCT(--(K156:N156&lt;&gt;"")) + IF(TRIM(O156)="",0,LEN(O156)-LEN(SUBSTITUTE(O156,",",""))+1)</f>
        <v>0</v>
      </c>
      <c r="K156" s="242" t="str">
        <f>IF(AND(G156&lt;&gt;0,G156&lt;&gt;""),IF(B156="","",IF(ISNUMBER(MATCH(B156,'Look Up Values'!$B$2:$B$500,0)),"","Dest. error")),"")</f>
        <v/>
      </c>
      <c r="L156" s="242" t="str">
        <f>IF(AND(G156&lt;&gt;0,G156&lt;&gt;""),IF(C156="","",IF(AND(ISNUMBER(--LEFT(C156,FIND(" ",C156&amp;" ")-1)),OR(LEN(LEFT(C156,FIND(" ",C156&amp;" ")-1))=6,LEN(LEFT(C156,FIND(" ",C156&amp;" ")-1))=7),OR(ISNUMBER(MATCH(LEFT(C156,FIND(" ",C156&amp;" ")-1),'Look Up Values'!$G$2:$G$1000,0)),ISNUMBER(MATCH(LEFT(C156,FIND(" ",C156&amp;" ")-1),'Look Up Values'!$AE$2:$AE$2000,0)))),"","EWC error")),"")</f>
        <v/>
      </c>
      <c r="M156" s="242" t="str" cm="1">
        <f t="array" ref="M156">IF(AND(G156&lt;&gt;0,G156&lt;&gt;""),IF(E156="","",IF(ISNUMBER(MATCH(SUBSTITUTE(E156," ",""),SUBSTITUTE('Look Up Values'!$I$2:$I$10," ",""),0)),"","State error")),"")</f>
        <v/>
      </c>
      <c r="N156" s="242" t="str" cm="1">
        <f t="array" ref="N156">IF(AND(G156&lt;&gt;0,G156&lt;&gt;""),IF(F156="","",IF(ISNUMBER(MATCH(SUBSTITUTE(F156," ",""),SUBSTITUTE('Look Up Values'!$W$2:$W$30," ",""),0)),"","D&amp;R error")),"")</f>
        <v/>
      </c>
      <c r="O156" s="256" t="str">
        <f t="shared" si="5"/>
        <v/>
      </c>
    </row>
    <row r="157" spans="1:15" ht="15.75">
      <c r="A157" s="250">
        <v>150</v>
      </c>
      <c r="B157" s="208"/>
      <c r="C157" s="49"/>
      <c r="D157" s="50"/>
      <c r="E157" s="50"/>
      <c r="F157" s="50"/>
      <c r="G157" s="209"/>
      <c r="H157" s="8"/>
      <c r="I157" s="457" t="str">
        <f t="shared" si="4"/>
        <v/>
      </c>
      <c r="J157" s="241" cm="1">
        <f t="array" ref="J157">SUMPRODUCT(--(K157:N157&lt;&gt;"")) + IF(TRIM(O157)="",0,LEN(O157)-LEN(SUBSTITUTE(O157,",",""))+1)</f>
        <v>0</v>
      </c>
      <c r="K157" s="242" t="str">
        <f>IF(AND(G157&lt;&gt;0,G157&lt;&gt;""),IF(B157="","",IF(ISNUMBER(MATCH(B157,'Look Up Values'!$B$2:$B$500,0)),"","Dest. error")),"")</f>
        <v/>
      </c>
      <c r="L157" s="242" t="str">
        <f>IF(AND(G157&lt;&gt;0,G157&lt;&gt;""),IF(C157="","",IF(AND(ISNUMBER(--LEFT(C157,FIND(" ",C157&amp;" ")-1)),OR(LEN(LEFT(C157,FIND(" ",C157&amp;" ")-1))=6,LEN(LEFT(C157,FIND(" ",C157&amp;" ")-1))=7),OR(ISNUMBER(MATCH(LEFT(C157,FIND(" ",C157&amp;" ")-1),'Look Up Values'!$G$2:$G$1000,0)),ISNUMBER(MATCH(LEFT(C157,FIND(" ",C157&amp;" ")-1),'Look Up Values'!$AE$2:$AE$2000,0)))),"","EWC error")),"")</f>
        <v/>
      </c>
      <c r="M157" s="242" t="str" cm="1">
        <f t="array" ref="M157">IF(AND(G157&lt;&gt;0,G157&lt;&gt;""),IF(E157="","",IF(ISNUMBER(MATCH(SUBSTITUTE(E157," ",""),SUBSTITUTE('Look Up Values'!$I$2:$I$10," ",""),0)),"","State error")),"")</f>
        <v/>
      </c>
      <c r="N157" s="242" t="str" cm="1">
        <f t="array" ref="N157">IF(AND(G157&lt;&gt;0,G157&lt;&gt;""),IF(F157="","",IF(ISNUMBER(MATCH(SUBSTITUTE(F157," ",""),SUBSTITUTE('Look Up Values'!$W$2:$W$30," ",""),0)),"","D&amp;R error")),"")</f>
        <v/>
      </c>
      <c r="O157" s="256" t="str">
        <f t="shared" si="5"/>
        <v/>
      </c>
    </row>
    <row r="158" spans="1:15" ht="15.75">
      <c r="A158" s="250">
        <v>151</v>
      </c>
      <c r="B158" s="208"/>
      <c r="C158" s="49"/>
      <c r="D158" s="50"/>
      <c r="E158" s="50"/>
      <c r="F158" s="50"/>
      <c r="G158" s="209"/>
      <c r="H158" s="8"/>
      <c r="I158" s="457" t="str">
        <f t="shared" si="4"/>
        <v/>
      </c>
      <c r="J158" s="241" cm="1">
        <f t="array" ref="J158">SUMPRODUCT(--(K158:N158&lt;&gt;"")) + IF(TRIM(O158)="",0,LEN(O158)-LEN(SUBSTITUTE(O158,",",""))+1)</f>
        <v>0</v>
      </c>
      <c r="K158" s="242" t="str">
        <f>IF(AND(G158&lt;&gt;0,G158&lt;&gt;""),IF(B158="","",IF(ISNUMBER(MATCH(B158,'Look Up Values'!$B$2:$B$500,0)),"","Dest. error")),"")</f>
        <v/>
      </c>
      <c r="L158" s="242" t="str">
        <f>IF(AND(G158&lt;&gt;0,G158&lt;&gt;""),IF(C158="","",IF(AND(ISNUMBER(--LEFT(C158,FIND(" ",C158&amp;" ")-1)),OR(LEN(LEFT(C158,FIND(" ",C158&amp;" ")-1))=6,LEN(LEFT(C158,FIND(" ",C158&amp;" ")-1))=7),OR(ISNUMBER(MATCH(LEFT(C158,FIND(" ",C158&amp;" ")-1),'Look Up Values'!$G$2:$G$1000,0)),ISNUMBER(MATCH(LEFT(C158,FIND(" ",C158&amp;" ")-1),'Look Up Values'!$AE$2:$AE$2000,0)))),"","EWC error")),"")</f>
        <v/>
      </c>
      <c r="M158" s="242" t="str" cm="1">
        <f t="array" ref="M158">IF(AND(G158&lt;&gt;0,G158&lt;&gt;""),IF(E158="","",IF(ISNUMBER(MATCH(SUBSTITUTE(E158," ",""),SUBSTITUTE('Look Up Values'!$I$2:$I$10," ",""),0)),"","State error")),"")</f>
        <v/>
      </c>
      <c r="N158" s="242" t="str" cm="1">
        <f t="array" ref="N158">IF(AND(G158&lt;&gt;0,G158&lt;&gt;""),IF(F158="","",IF(ISNUMBER(MATCH(SUBSTITUTE(F158," ",""),SUBSTITUTE('Look Up Values'!$W$2:$W$30," ",""),0)),"","D&amp;R error")),"")</f>
        <v/>
      </c>
      <c r="O158" s="256" t="str">
        <f t="shared" si="5"/>
        <v/>
      </c>
    </row>
    <row r="159" spans="1:15" ht="15.75">
      <c r="A159" s="250">
        <v>152</v>
      </c>
      <c r="B159" s="208"/>
      <c r="C159" s="49"/>
      <c r="D159" s="50"/>
      <c r="E159" s="50"/>
      <c r="F159" s="50"/>
      <c r="G159" s="209"/>
      <c r="H159" s="8"/>
      <c r="I159" s="457" t="str">
        <f t="shared" si="4"/>
        <v/>
      </c>
      <c r="J159" s="241" cm="1">
        <f t="array" ref="J159">SUMPRODUCT(--(K159:N159&lt;&gt;"")) + IF(TRIM(O159)="",0,LEN(O159)-LEN(SUBSTITUTE(O159,",",""))+1)</f>
        <v>0</v>
      </c>
      <c r="K159" s="242" t="str">
        <f>IF(AND(G159&lt;&gt;0,G159&lt;&gt;""),IF(B159="","",IF(ISNUMBER(MATCH(B159,'Look Up Values'!$B$2:$B$500,0)),"","Dest. error")),"")</f>
        <v/>
      </c>
      <c r="L159" s="242" t="str">
        <f>IF(AND(G159&lt;&gt;0,G159&lt;&gt;""),IF(C159="","",IF(AND(ISNUMBER(--LEFT(C159,FIND(" ",C159&amp;" ")-1)),OR(LEN(LEFT(C159,FIND(" ",C159&amp;" ")-1))=6,LEN(LEFT(C159,FIND(" ",C159&amp;" ")-1))=7),OR(ISNUMBER(MATCH(LEFT(C159,FIND(" ",C159&amp;" ")-1),'Look Up Values'!$G$2:$G$1000,0)),ISNUMBER(MATCH(LEFT(C159,FIND(" ",C159&amp;" ")-1),'Look Up Values'!$AE$2:$AE$2000,0)))),"","EWC error")),"")</f>
        <v/>
      </c>
      <c r="M159" s="242" t="str" cm="1">
        <f t="array" ref="M159">IF(AND(G159&lt;&gt;0,G159&lt;&gt;""),IF(E159="","",IF(ISNUMBER(MATCH(SUBSTITUTE(E159," ",""),SUBSTITUTE('Look Up Values'!$I$2:$I$10," ",""),0)),"","State error")),"")</f>
        <v/>
      </c>
      <c r="N159" s="242" t="str" cm="1">
        <f t="array" ref="N159">IF(AND(G159&lt;&gt;0,G159&lt;&gt;""),IF(F159="","",IF(ISNUMBER(MATCH(SUBSTITUTE(F159," ",""),SUBSTITUTE('Look Up Values'!$W$2:$W$30," ",""),0)),"","D&amp;R error")),"")</f>
        <v/>
      </c>
      <c r="O159" s="256" t="str">
        <f t="shared" si="5"/>
        <v/>
      </c>
    </row>
    <row r="160" spans="1:15" ht="15.75">
      <c r="A160" s="250">
        <v>153</v>
      </c>
      <c r="B160" s="208"/>
      <c r="C160" s="49"/>
      <c r="D160" s="50"/>
      <c r="E160" s="50"/>
      <c r="F160" s="50"/>
      <c r="G160" s="209"/>
      <c r="H160" s="8"/>
      <c r="I160" s="457" t="str">
        <f t="shared" si="4"/>
        <v/>
      </c>
      <c r="J160" s="241" cm="1">
        <f t="array" ref="J160">SUMPRODUCT(--(K160:N160&lt;&gt;"")) + IF(TRIM(O160)="",0,LEN(O160)-LEN(SUBSTITUTE(O160,",",""))+1)</f>
        <v>0</v>
      </c>
      <c r="K160" s="242" t="str">
        <f>IF(AND(G160&lt;&gt;0,G160&lt;&gt;""),IF(B160="","",IF(ISNUMBER(MATCH(B160,'Look Up Values'!$B$2:$B$500,0)),"","Dest. error")),"")</f>
        <v/>
      </c>
      <c r="L160" s="242" t="str">
        <f>IF(AND(G160&lt;&gt;0,G160&lt;&gt;""),IF(C160="","",IF(AND(ISNUMBER(--LEFT(C160,FIND(" ",C160&amp;" ")-1)),OR(LEN(LEFT(C160,FIND(" ",C160&amp;" ")-1))=6,LEN(LEFT(C160,FIND(" ",C160&amp;" ")-1))=7),OR(ISNUMBER(MATCH(LEFT(C160,FIND(" ",C160&amp;" ")-1),'Look Up Values'!$G$2:$G$1000,0)),ISNUMBER(MATCH(LEFT(C160,FIND(" ",C160&amp;" ")-1),'Look Up Values'!$AE$2:$AE$2000,0)))),"","EWC error")),"")</f>
        <v/>
      </c>
      <c r="M160" s="242" t="str" cm="1">
        <f t="array" ref="M160">IF(AND(G160&lt;&gt;0,G160&lt;&gt;""),IF(E160="","",IF(ISNUMBER(MATCH(SUBSTITUTE(E160," ",""),SUBSTITUTE('Look Up Values'!$I$2:$I$10," ",""),0)),"","State error")),"")</f>
        <v/>
      </c>
      <c r="N160" s="242" t="str" cm="1">
        <f t="array" ref="N160">IF(AND(G160&lt;&gt;0,G160&lt;&gt;""),IF(F160="","",IF(ISNUMBER(MATCH(SUBSTITUTE(F160," ",""),SUBSTITUTE('Look Up Values'!$W$2:$W$30," ",""),0)),"","D&amp;R error")),"")</f>
        <v/>
      </c>
      <c r="O160" s="256" t="str">
        <f t="shared" si="5"/>
        <v/>
      </c>
    </row>
    <row r="161" spans="1:15" ht="15.75">
      <c r="A161" s="250">
        <v>154</v>
      </c>
      <c r="B161" s="208"/>
      <c r="C161" s="49"/>
      <c r="D161" s="50"/>
      <c r="E161" s="50"/>
      <c r="F161" s="50"/>
      <c r="G161" s="209"/>
      <c r="H161" s="8"/>
      <c r="I161" s="457" t="str">
        <f t="shared" si="4"/>
        <v/>
      </c>
      <c r="J161" s="241" cm="1">
        <f t="array" ref="J161">SUMPRODUCT(--(K161:N161&lt;&gt;"")) + IF(TRIM(O161)="",0,LEN(O161)-LEN(SUBSTITUTE(O161,",",""))+1)</f>
        <v>0</v>
      </c>
      <c r="K161" s="242" t="str">
        <f>IF(AND(G161&lt;&gt;0,G161&lt;&gt;""),IF(B161="","",IF(ISNUMBER(MATCH(B161,'Look Up Values'!$B$2:$B$500,0)),"","Dest. error")),"")</f>
        <v/>
      </c>
      <c r="L161" s="242" t="str">
        <f>IF(AND(G161&lt;&gt;0,G161&lt;&gt;""),IF(C161="","",IF(AND(ISNUMBER(--LEFT(C161,FIND(" ",C161&amp;" ")-1)),OR(LEN(LEFT(C161,FIND(" ",C161&amp;" ")-1))=6,LEN(LEFT(C161,FIND(" ",C161&amp;" ")-1))=7),OR(ISNUMBER(MATCH(LEFT(C161,FIND(" ",C161&amp;" ")-1),'Look Up Values'!$G$2:$G$1000,0)),ISNUMBER(MATCH(LEFT(C161,FIND(" ",C161&amp;" ")-1),'Look Up Values'!$AE$2:$AE$2000,0)))),"","EWC error")),"")</f>
        <v/>
      </c>
      <c r="M161" s="242" t="str" cm="1">
        <f t="array" ref="M161">IF(AND(G161&lt;&gt;0,G161&lt;&gt;""),IF(E161="","",IF(ISNUMBER(MATCH(SUBSTITUTE(E161," ",""),SUBSTITUTE('Look Up Values'!$I$2:$I$10," ",""),0)),"","State error")),"")</f>
        <v/>
      </c>
      <c r="N161" s="242" t="str" cm="1">
        <f t="array" ref="N161">IF(AND(G161&lt;&gt;0,G161&lt;&gt;""),IF(F161="","",IF(ISNUMBER(MATCH(SUBSTITUTE(F161," ",""),SUBSTITUTE('Look Up Values'!$W$2:$W$30," ",""),0)),"","D&amp;R error")),"")</f>
        <v/>
      </c>
      <c r="O161" s="256" t="str">
        <f t="shared" si="5"/>
        <v/>
      </c>
    </row>
    <row r="162" spans="1:15" ht="15.75">
      <c r="A162" s="250">
        <v>155</v>
      </c>
      <c r="B162" s="208"/>
      <c r="C162" s="49"/>
      <c r="D162" s="50"/>
      <c r="E162" s="50"/>
      <c r="F162" s="50"/>
      <c r="G162" s="209"/>
      <c r="H162" s="8"/>
      <c r="I162" s="457" t="str">
        <f t="shared" si="4"/>
        <v/>
      </c>
      <c r="J162" s="241" cm="1">
        <f t="array" ref="J162">SUMPRODUCT(--(K162:N162&lt;&gt;"")) + IF(TRIM(O162)="",0,LEN(O162)-LEN(SUBSTITUTE(O162,",",""))+1)</f>
        <v>0</v>
      </c>
      <c r="K162" s="242" t="str">
        <f>IF(AND(G162&lt;&gt;0,G162&lt;&gt;""),IF(B162="","",IF(ISNUMBER(MATCH(B162,'Look Up Values'!$B$2:$B$500,0)),"","Dest. error")),"")</f>
        <v/>
      </c>
      <c r="L162" s="242" t="str">
        <f>IF(AND(G162&lt;&gt;0,G162&lt;&gt;""),IF(C162="","",IF(AND(ISNUMBER(--LEFT(C162,FIND(" ",C162&amp;" ")-1)),OR(LEN(LEFT(C162,FIND(" ",C162&amp;" ")-1))=6,LEN(LEFT(C162,FIND(" ",C162&amp;" ")-1))=7),OR(ISNUMBER(MATCH(LEFT(C162,FIND(" ",C162&amp;" ")-1),'Look Up Values'!$G$2:$G$1000,0)),ISNUMBER(MATCH(LEFT(C162,FIND(" ",C162&amp;" ")-1),'Look Up Values'!$AE$2:$AE$2000,0)))),"","EWC error")),"")</f>
        <v/>
      </c>
      <c r="M162" s="242" t="str" cm="1">
        <f t="array" ref="M162">IF(AND(G162&lt;&gt;0,G162&lt;&gt;""),IF(E162="","",IF(ISNUMBER(MATCH(SUBSTITUTE(E162," ",""),SUBSTITUTE('Look Up Values'!$I$2:$I$10," ",""),0)),"","State error")),"")</f>
        <v/>
      </c>
      <c r="N162" s="242" t="str" cm="1">
        <f t="array" ref="N162">IF(AND(G162&lt;&gt;0,G162&lt;&gt;""),IF(F162="","",IF(ISNUMBER(MATCH(SUBSTITUTE(F162," ",""),SUBSTITUTE('Look Up Values'!$W$2:$W$30," ",""),0)),"","D&amp;R error")),"")</f>
        <v/>
      </c>
      <c r="O162" s="256" t="str">
        <f t="shared" si="5"/>
        <v/>
      </c>
    </row>
    <row r="163" spans="1:15" ht="15.75">
      <c r="A163" s="250">
        <v>156</v>
      </c>
      <c r="B163" s="208"/>
      <c r="C163" s="49"/>
      <c r="D163" s="50"/>
      <c r="E163" s="50"/>
      <c r="F163" s="50"/>
      <c r="G163" s="209"/>
      <c r="H163" s="8"/>
      <c r="I163" s="457" t="str">
        <f t="shared" si="4"/>
        <v/>
      </c>
      <c r="J163" s="241" cm="1">
        <f t="array" ref="J163">SUMPRODUCT(--(K163:N163&lt;&gt;"")) + IF(TRIM(O163)="",0,LEN(O163)-LEN(SUBSTITUTE(O163,",",""))+1)</f>
        <v>0</v>
      </c>
      <c r="K163" s="242" t="str">
        <f>IF(AND(G163&lt;&gt;0,G163&lt;&gt;""),IF(B163="","",IF(ISNUMBER(MATCH(B163,'Look Up Values'!$B$2:$B$500,0)),"","Dest. error")),"")</f>
        <v/>
      </c>
      <c r="L163" s="242" t="str">
        <f>IF(AND(G163&lt;&gt;0,G163&lt;&gt;""),IF(C163="","",IF(AND(ISNUMBER(--LEFT(C163,FIND(" ",C163&amp;" ")-1)),OR(LEN(LEFT(C163,FIND(" ",C163&amp;" ")-1))=6,LEN(LEFT(C163,FIND(" ",C163&amp;" ")-1))=7),OR(ISNUMBER(MATCH(LEFT(C163,FIND(" ",C163&amp;" ")-1),'Look Up Values'!$G$2:$G$1000,0)),ISNUMBER(MATCH(LEFT(C163,FIND(" ",C163&amp;" ")-1),'Look Up Values'!$AE$2:$AE$2000,0)))),"","EWC error")),"")</f>
        <v/>
      </c>
      <c r="M163" s="242" t="str" cm="1">
        <f t="array" ref="M163">IF(AND(G163&lt;&gt;0,G163&lt;&gt;""),IF(E163="","",IF(ISNUMBER(MATCH(SUBSTITUTE(E163," ",""),SUBSTITUTE('Look Up Values'!$I$2:$I$10," ",""),0)),"","State error")),"")</f>
        <v/>
      </c>
      <c r="N163" s="242" t="str" cm="1">
        <f t="array" ref="N163">IF(AND(G163&lt;&gt;0,G163&lt;&gt;""),IF(F163="","",IF(ISNUMBER(MATCH(SUBSTITUTE(F163," ",""),SUBSTITUTE('Look Up Values'!$W$2:$W$30," ",""),0)),"","D&amp;R error")),"")</f>
        <v/>
      </c>
      <c r="O163" s="256" t="str">
        <f t="shared" si="5"/>
        <v/>
      </c>
    </row>
    <row r="164" spans="1:15" ht="15.75">
      <c r="A164" s="250">
        <v>157</v>
      </c>
      <c r="B164" s="208"/>
      <c r="C164" s="49"/>
      <c r="D164" s="50"/>
      <c r="E164" s="50"/>
      <c r="F164" s="50"/>
      <c r="G164" s="209"/>
      <c r="H164" s="8"/>
      <c r="I164" s="457" t="str">
        <f t="shared" si="4"/>
        <v/>
      </c>
      <c r="J164" s="241" cm="1">
        <f t="array" ref="J164">SUMPRODUCT(--(K164:N164&lt;&gt;"")) + IF(TRIM(O164)="",0,LEN(O164)-LEN(SUBSTITUTE(O164,",",""))+1)</f>
        <v>0</v>
      </c>
      <c r="K164" s="242" t="str">
        <f>IF(AND(G164&lt;&gt;0,G164&lt;&gt;""),IF(B164="","",IF(ISNUMBER(MATCH(B164,'Look Up Values'!$B$2:$B$500,0)),"","Dest. error")),"")</f>
        <v/>
      </c>
      <c r="L164" s="242" t="str">
        <f>IF(AND(G164&lt;&gt;0,G164&lt;&gt;""),IF(C164="","",IF(AND(ISNUMBER(--LEFT(C164,FIND(" ",C164&amp;" ")-1)),OR(LEN(LEFT(C164,FIND(" ",C164&amp;" ")-1))=6,LEN(LEFT(C164,FIND(" ",C164&amp;" ")-1))=7),OR(ISNUMBER(MATCH(LEFT(C164,FIND(" ",C164&amp;" ")-1),'Look Up Values'!$G$2:$G$1000,0)),ISNUMBER(MATCH(LEFT(C164,FIND(" ",C164&amp;" ")-1),'Look Up Values'!$AE$2:$AE$2000,0)))),"","EWC error")),"")</f>
        <v/>
      </c>
      <c r="M164" s="242" t="str" cm="1">
        <f t="array" ref="M164">IF(AND(G164&lt;&gt;0,G164&lt;&gt;""),IF(E164="","",IF(ISNUMBER(MATCH(SUBSTITUTE(E164," ",""),SUBSTITUTE('Look Up Values'!$I$2:$I$10," ",""),0)),"","State error")),"")</f>
        <v/>
      </c>
      <c r="N164" s="242" t="str" cm="1">
        <f t="array" ref="N164">IF(AND(G164&lt;&gt;0,G164&lt;&gt;""),IF(F164="","",IF(ISNUMBER(MATCH(SUBSTITUTE(F164," ",""),SUBSTITUTE('Look Up Values'!$W$2:$W$30," ",""),0)),"","D&amp;R error")),"")</f>
        <v/>
      </c>
      <c r="O164" s="256" t="str">
        <f t="shared" si="5"/>
        <v/>
      </c>
    </row>
    <row r="165" spans="1:15" ht="15.75">
      <c r="A165" s="250">
        <v>158</v>
      </c>
      <c r="B165" s="208"/>
      <c r="C165" s="49"/>
      <c r="D165" s="50"/>
      <c r="E165" s="50"/>
      <c r="F165" s="50"/>
      <c r="G165" s="209"/>
      <c r="H165" s="8"/>
      <c r="I165" s="457" t="str">
        <f t="shared" si="4"/>
        <v/>
      </c>
      <c r="J165" s="241" cm="1">
        <f t="array" ref="J165">SUMPRODUCT(--(K165:N165&lt;&gt;"")) + IF(TRIM(O165)="",0,LEN(O165)-LEN(SUBSTITUTE(O165,",",""))+1)</f>
        <v>0</v>
      </c>
      <c r="K165" s="242" t="str">
        <f>IF(AND(G165&lt;&gt;0,G165&lt;&gt;""),IF(B165="","",IF(ISNUMBER(MATCH(B165,'Look Up Values'!$B$2:$B$500,0)),"","Dest. error")),"")</f>
        <v/>
      </c>
      <c r="L165" s="242" t="str">
        <f>IF(AND(G165&lt;&gt;0,G165&lt;&gt;""),IF(C165="","",IF(AND(ISNUMBER(--LEFT(C165,FIND(" ",C165&amp;" ")-1)),OR(LEN(LEFT(C165,FIND(" ",C165&amp;" ")-1))=6,LEN(LEFT(C165,FIND(" ",C165&amp;" ")-1))=7),OR(ISNUMBER(MATCH(LEFT(C165,FIND(" ",C165&amp;" ")-1),'Look Up Values'!$G$2:$G$1000,0)),ISNUMBER(MATCH(LEFT(C165,FIND(" ",C165&amp;" ")-1),'Look Up Values'!$AE$2:$AE$2000,0)))),"","EWC error")),"")</f>
        <v/>
      </c>
      <c r="M165" s="242" t="str" cm="1">
        <f t="array" ref="M165">IF(AND(G165&lt;&gt;0,G165&lt;&gt;""),IF(E165="","",IF(ISNUMBER(MATCH(SUBSTITUTE(E165," ",""),SUBSTITUTE('Look Up Values'!$I$2:$I$10," ",""),0)),"","State error")),"")</f>
        <v/>
      </c>
      <c r="N165" s="242" t="str" cm="1">
        <f t="array" ref="N165">IF(AND(G165&lt;&gt;0,G165&lt;&gt;""),IF(F165="","",IF(ISNUMBER(MATCH(SUBSTITUTE(F165," ",""),SUBSTITUTE('Look Up Values'!$W$2:$W$30," ",""),0)),"","D&amp;R error")),"")</f>
        <v/>
      </c>
      <c r="O165" s="256" t="str">
        <f t="shared" si="5"/>
        <v/>
      </c>
    </row>
    <row r="166" spans="1:15" ht="15.75">
      <c r="A166" s="250">
        <v>159</v>
      </c>
      <c r="B166" s="208"/>
      <c r="C166" s="49"/>
      <c r="D166" s="50"/>
      <c r="E166" s="50"/>
      <c r="F166" s="50"/>
      <c r="G166" s="209"/>
      <c r="H166" s="8"/>
      <c r="I166" s="457" t="str">
        <f t="shared" si="4"/>
        <v/>
      </c>
      <c r="J166" s="241" cm="1">
        <f t="array" ref="J166">SUMPRODUCT(--(K166:N166&lt;&gt;"")) + IF(TRIM(O166)="",0,LEN(O166)-LEN(SUBSTITUTE(O166,",",""))+1)</f>
        <v>0</v>
      </c>
      <c r="K166" s="242" t="str">
        <f>IF(AND(G166&lt;&gt;0,G166&lt;&gt;""),IF(B166="","",IF(ISNUMBER(MATCH(B166,'Look Up Values'!$B$2:$B$500,0)),"","Dest. error")),"")</f>
        <v/>
      </c>
      <c r="L166" s="242" t="str">
        <f>IF(AND(G166&lt;&gt;0,G166&lt;&gt;""),IF(C166="","",IF(AND(ISNUMBER(--LEFT(C166,FIND(" ",C166&amp;" ")-1)),OR(LEN(LEFT(C166,FIND(" ",C166&amp;" ")-1))=6,LEN(LEFT(C166,FIND(" ",C166&amp;" ")-1))=7),OR(ISNUMBER(MATCH(LEFT(C166,FIND(" ",C166&amp;" ")-1),'Look Up Values'!$G$2:$G$1000,0)),ISNUMBER(MATCH(LEFT(C166,FIND(" ",C166&amp;" ")-1),'Look Up Values'!$AE$2:$AE$2000,0)))),"","EWC error")),"")</f>
        <v/>
      </c>
      <c r="M166" s="242" t="str" cm="1">
        <f t="array" ref="M166">IF(AND(G166&lt;&gt;0,G166&lt;&gt;""),IF(E166="","",IF(ISNUMBER(MATCH(SUBSTITUTE(E166," ",""),SUBSTITUTE('Look Up Values'!$I$2:$I$10," ",""),0)),"","State error")),"")</f>
        <v/>
      </c>
      <c r="N166" s="242" t="str" cm="1">
        <f t="array" ref="N166">IF(AND(G166&lt;&gt;0,G166&lt;&gt;""),IF(F166="","",IF(ISNUMBER(MATCH(SUBSTITUTE(F166," ",""),SUBSTITUTE('Look Up Values'!$W$2:$W$30," ",""),0)),"","D&amp;R error")),"")</f>
        <v/>
      </c>
      <c r="O166" s="256" t="str">
        <f t="shared" si="5"/>
        <v/>
      </c>
    </row>
    <row r="167" spans="1:15" ht="15.75">
      <c r="A167" s="250">
        <v>160</v>
      </c>
      <c r="B167" s="208"/>
      <c r="C167" s="49"/>
      <c r="D167" s="50"/>
      <c r="E167" s="50"/>
      <c r="F167" s="50"/>
      <c r="G167" s="209"/>
      <c r="H167" s="8"/>
      <c r="I167" s="457" t="str">
        <f t="shared" si="4"/>
        <v/>
      </c>
      <c r="J167" s="241" cm="1">
        <f t="array" ref="J167">SUMPRODUCT(--(K167:N167&lt;&gt;"")) + IF(TRIM(O167)="",0,LEN(O167)-LEN(SUBSTITUTE(O167,",",""))+1)</f>
        <v>0</v>
      </c>
      <c r="K167" s="242" t="str">
        <f>IF(AND(G167&lt;&gt;0,G167&lt;&gt;""),IF(B167="","",IF(ISNUMBER(MATCH(B167,'Look Up Values'!$B$2:$B$500,0)),"","Dest. error")),"")</f>
        <v/>
      </c>
      <c r="L167" s="242" t="str">
        <f>IF(AND(G167&lt;&gt;0,G167&lt;&gt;""),IF(C167="","",IF(AND(ISNUMBER(--LEFT(C167,FIND(" ",C167&amp;" ")-1)),OR(LEN(LEFT(C167,FIND(" ",C167&amp;" ")-1))=6,LEN(LEFT(C167,FIND(" ",C167&amp;" ")-1))=7),OR(ISNUMBER(MATCH(LEFT(C167,FIND(" ",C167&amp;" ")-1),'Look Up Values'!$G$2:$G$1000,0)),ISNUMBER(MATCH(LEFT(C167,FIND(" ",C167&amp;" ")-1),'Look Up Values'!$AE$2:$AE$2000,0)))),"","EWC error")),"")</f>
        <v/>
      </c>
      <c r="M167" s="242" t="str" cm="1">
        <f t="array" ref="M167">IF(AND(G167&lt;&gt;0,G167&lt;&gt;""),IF(E167="","",IF(ISNUMBER(MATCH(SUBSTITUTE(E167," ",""),SUBSTITUTE('Look Up Values'!$I$2:$I$10," ",""),0)),"","State error")),"")</f>
        <v/>
      </c>
      <c r="N167" s="242" t="str" cm="1">
        <f t="array" ref="N167">IF(AND(G167&lt;&gt;0,G167&lt;&gt;""),IF(F167="","",IF(ISNUMBER(MATCH(SUBSTITUTE(F167," ",""),SUBSTITUTE('Look Up Values'!$W$2:$W$30," ",""),0)),"","D&amp;R error")),"")</f>
        <v/>
      </c>
      <c r="O167" s="256" t="str">
        <f t="shared" si="5"/>
        <v/>
      </c>
    </row>
    <row r="168" spans="1:15" ht="15.75">
      <c r="A168" s="250">
        <v>161</v>
      </c>
      <c r="B168" s="208"/>
      <c r="C168" s="49"/>
      <c r="D168" s="50"/>
      <c r="E168" s="50"/>
      <c r="F168" s="50"/>
      <c r="G168" s="209"/>
      <c r="H168" s="8"/>
      <c r="I168" s="457" t="str">
        <f t="shared" si="4"/>
        <v/>
      </c>
      <c r="J168" s="241" cm="1">
        <f t="array" ref="J168">SUMPRODUCT(--(K168:N168&lt;&gt;"")) + IF(TRIM(O168)="",0,LEN(O168)-LEN(SUBSTITUTE(O168,",",""))+1)</f>
        <v>0</v>
      </c>
      <c r="K168" s="242" t="str">
        <f>IF(AND(G168&lt;&gt;0,G168&lt;&gt;""),IF(B168="","",IF(ISNUMBER(MATCH(B168,'Look Up Values'!$B$2:$B$500,0)),"","Dest. error")),"")</f>
        <v/>
      </c>
      <c r="L168" s="242" t="str">
        <f>IF(AND(G168&lt;&gt;0,G168&lt;&gt;""),IF(C168="","",IF(AND(ISNUMBER(--LEFT(C168,FIND(" ",C168&amp;" ")-1)),OR(LEN(LEFT(C168,FIND(" ",C168&amp;" ")-1))=6,LEN(LEFT(C168,FIND(" ",C168&amp;" ")-1))=7),OR(ISNUMBER(MATCH(LEFT(C168,FIND(" ",C168&amp;" ")-1),'Look Up Values'!$G$2:$G$1000,0)),ISNUMBER(MATCH(LEFT(C168,FIND(" ",C168&amp;" ")-1),'Look Up Values'!$AE$2:$AE$2000,0)))),"","EWC error")),"")</f>
        <v/>
      </c>
      <c r="M168" s="242" t="str" cm="1">
        <f t="array" ref="M168">IF(AND(G168&lt;&gt;0,G168&lt;&gt;""),IF(E168="","",IF(ISNUMBER(MATCH(SUBSTITUTE(E168," ",""),SUBSTITUTE('Look Up Values'!$I$2:$I$10," ",""),0)),"","State error")),"")</f>
        <v/>
      </c>
      <c r="N168" s="242" t="str" cm="1">
        <f t="array" ref="N168">IF(AND(G168&lt;&gt;0,G168&lt;&gt;""),IF(F168="","",IF(ISNUMBER(MATCH(SUBSTITUTE(F168," ",""),SUBSTITUTE('Look Up Values'!$W$2:$W$30," ",""),0)),"","D&amp;R error")),"")</f>
        <v/>
      </c>
      <c r="O168" s="256" t="str">
        <f t="shared" si="5"/>
        <v/>
      </c>
    </row>
    <row r="169" spans="1:15" ht="15.75">
      <c r="A169" s="250">
        <v>162</v>
      </c>
      <c r="B169" s="208"/>
      <c r="C169" s="49"/>
      <c r="D169" s="50"/>
      <c r="E169" s="50"/>
      <c r="F169" s="50"/>
      <c r="G169" s="209"/>
      <c r="H169" s="8"/>
      <c r="I169" s="457" t="str">
        <f t="shared" si="4"/>
        <v/>
      </c>
      <c r="J169" s="241" cm="1">
        <f t="array" ref="J169">SUMPRODUCT(--(K169:N169&lt;&gt;"")) + IF(TRIM(O169)="",0,LEN(O169)-LEN(SUBSTITUTE(O169,",",""))+1)</f>
        <v>0</v>
      </c>
      <c r="K169" s="242" t="str">
        <f>IF(AND(G169&lt;&gt;0,G169&lt;&gt;""),IF(B169="","",IF(ISNUMBER(MATCH(B169,'Look Up Values'!$B$2:$B$500,0)),"","Dest. error")),"")</f>
        <v/>
      </c>
      <c r="L169" s="242" t="str">
        <f>IF(AND(G169&lt;&gt;0,G169&lt;&gt;""),IF(C169="","",IF(AND(ISNUMBER(--LEFT(C169,FIND(" ",C169&amp;" ")-1)),OR(LEN(LEFT(C169,FIND(" ",C169&amp;" ")-1))=6,LEN(LEFT(C169,FIND(" ",C169&amp;" ")-1))=7),OR(ISNUMBER(MATCH(LEFT(C169,FIND(" ",C169&amp;" ")-1),'Look Up Values'!$G$2:$G$1000,0)),ISNUMBER(MATCH(LEFT(C169,FIND(" ",C169&amp;" ")-1),'Look Up Values'!$AE$2:$AE$2000,0)))),"","EWC error")),"")</f>
        <v/>
      </c>
      <c r="M169" s="242" t="str" cm="1">
        <f t="array" ref="M169">IF(AND(G169&lt;&gt;0,G169&lt;&gt;""),IF(E169="","",IF(ISNUMBER(MATCH(SUBSTITUTE(E169," ",""),SUBSTITUTE('Look Up Values'!$I$2:$I$10," ",""),0)),"","State error")),"")</f>
        <v/>
      </c>
      <c r="N169" s="242" t="str" cm="1">
        <f t="array" ref="N169">IF(AND(G169&lt;&gt;0,G169&lt;&gt;""),IF(F169="","",IF(ISNUMBER(MATCH(SUBSTITUTE(F169," ",""),SUBSTITUTE('Look Up Values'!$W$2:$W$30," ",""),0)),"","D&amp;R error")),"")</f>
        <v/>
      </c>
      <c r="O169" s="256" t="str">
        <f t="shared" si="5"/>
        <v/>
      </c>
    </row>
    <row r="170" spans="1:15" ht="15.75">
      <c r="A170" s="250">
        <v>163</v>
      </c>
      <c r="B170" s="208"/>
      <c r="C170" s="49"/>
      <c r="D170" s="50"/>
      <c r="E170" s="50"/>
      <c r="F170" s="50"/>
      <c r="G170" s="209"/>
      <c r="H170" s="8"/>
      <c r="I170" s="457" t="str">
        <f t="shared" si="4"/>
        <v/>
      </c>
      <c r="J170" s="241" cm="1">
        <f t="array" ref="J170">SUMPRODUCT(--(K170:N170&lt;&gt;"")) + IF(TRIM(O170)="",0,LEN(O170)-LEN(SUBSTITUTE(O170,",",""))+1)</f>
        <v>0</v>
      </c>
      <c r="K170" s="242" t="str">
        <f>IF(AND(G170&lt;&gt;0,G170&lt;&gt;""),IF(B170="","",IF(ISNUMBER(MATCH(B170,'Look Up Values'!$B$2:$B$500,0)),"","Dest. error")),"")</f>
        <v/>
      </c>
      <c r="L170" s="242" t="str">
        <f>IF(AND(G170&lt;&gt;0,G170&lt;&gt;""),IF(C170="","",IF(AND(ISNUMBER(--LEFT(C170,FIND(" ",C170&amp;" ")-1)),OR(LEN(LEFT(C170,FIND(" ",C170&amp;" ")-1))=6,LEN(LEFT(C170,FIND(" ",C170&amp;" ")-1))=7),OR(ISNUMBER(MATCH(LEFT(C170,FIND(" ",C170&amp;" ")-1),'Look Up Values'!$G$2:$G$1000,0)),ISNUMBER(MATCH(LEFT(C170,FIND(" ",C170&amp;" ")-1),'Look Up Values'!$AE$2:$AE$2000,0)))),"","EWC error")),"")</f>
        <v/>
      </c>
      <c r="M170" s="242" t="str" cm="1">
        <f t="array" ref="M170">IF(AND(G170&lt;&gt;0,G170&lt;&gt;""),IF(E170="","",IF(ISNUMBER(MATCH(SUBSTITUTE(E170," ",""),SUBSTITUTE('Look Up Values'!$I$2:$I$10," ",""),0)),"","State error")),"")</f>
        <v/>
      </c>
      <c r="N170" s="242" t="str" cm="1">
        <f t="array" ref="N170">IF(AND(G170&lt;&gt;0,G170&lt;&gt;""),IF(F170="","",IF(ISNUMBER(MATCH(SUBSTITUTE(F170," ",""),SUBSTITUTE('Look Up Values'!$W$2:$W$30," ",""),0)),"","D&amp;R error")),"")</f>
        <v/>
      </c>
      <c r="O170" s="256" t="str">
        <f t="shared" si="5"/>
        <v/>
      </c>
    </row>
    <row r="171" spans="1:15" ht="15.75">
      <c r="A171" s="250">
        <v>164</v>
      </c>
      <c r="B171" s="208"/>
      <c r="C171" s="49"/>
      <c r="D171" s="50"/>
      <c r="E171" s="50"/>
      <c r="F171" s="50"/>
      <c r="G171" s="209"/>
      <c r="H171" s="8"/>
      <c r="I171" s="457" t="str">
        <f t="shared" si="4"/>
        <v/>
      </c>
      <c r="J171" s="241" cm="1">
        <f t="array" ref="J171">SUMPRODUCT(--(K171:N171&lt;&gt;"")) + IF(TRIM(O171)="",0,LEN(O171)-LEN(SUBSTITUTE(O171,",",""))+1)</f>
        <v>0</v>
      </c>
      <c r="K171" s="242" t="str">
        <f>IF(AND(G171&lt;&gt;0,G171&lt;&gt;""),IF(B171="","",IF(ISNUMBER(MATCH(B171,'Look Up Values'!$B$2:$B$500,0)),"","Dest. error")),"")</f>
        <v/>
      </c>
      <c r="L171" s="242" t="str">
        <f>IF(AND(G171&lt;&gt;0,G171&lt;&gt;""),IF(C171="","",IF(AND(ISNUMBER(--LEFT(C171,FIND(" ",C171&amp;" ")-1)),OR(LEN(LEFT(C171,FIND(" ",C171&amp;" ")-1))=6,LEN(LEFT(C171,FIND(" ",C171&amp;" ")-1))=7),OR(ISNUMBER(MATCH(LEFT(C171,FIND(" ",C171&amp;" ")-1),'Look Up Values'!$G$2:$G$1000,0)),ISNUMBER(MATCH(LEFT(C171,FIND(" ",C171&amp;" ")-1),'Look Up Values'!$AE$2:$AE$2000,0)))),"","EWC error")),"")</f>
        <v/>
      </c>
      <c r="M171" s="242" t="str" cm="1">
        <f t="array" ref="M171">IF(AND(G171&lt;&gt;0,G171&lt;&gt;""),IF(E171="","",IF(ISNUMBER(MATCH(SUBSTITUTE(E171," ",""),SUBSTITUTE('Look Up Values'!$I$2:$I$10," ",""),0)),"","State error")),"")</f>
        <v/>
      </c>
      <c r="N171" s="242" t="str" cm="1">
        <f t="array" ref="N171">IF(AND(G171&lt;&gt;0,G171&lt;&gt;""),IF(F171="","",IF(ISNUMBER(MATCH(SUBSTITUTE(F171," ",""),SUBSTITUTE('Look Up Values'!$W$2:$W$30," ",""),0)),"","D&amp;R error")),"")</f>
        <v/>
      </c>
      <c r="O171" s="256" t="str">
        <f t="shared" si="5"/>
        <v/>
      </c>
    </row>
    <row r="172" spans="1:15" ht="15.75">
      <c r="A172" s="250">
        <v>165</v>
      </c>
      <c r="B172" s="208"/>
      <c r="C172" s="49"/>
      <c r="D172" s="50"/>
      <c r="E172" s="50"/>
      <c r="F172" s="50"/>
      <c r="G172" s="209"/>
      <c r="H172" s="8"/>
      <c r="I172" s="457" t="str">
        <f t="shared" si="4"/>
        <v/>
      </c>
      <c r="J172" s="241" cm="1">
        <f t="array" ref="J172">SUMPRODUCT(--(K172:N172&lt;&gt;"")) + IF(TRIM(O172)="",0,LEN(O172)-LEN(SUBSTITUTE(O172,",",""))+1)</f>
        <v>0</v>
      </c>
      <c r="K172" s="242" t="str">
        <f>IF(AND(G172&lt;&gt;0,G172&lt;&gt;""),IF(B172="","",IF(ISNUMBER(MATCH(B172,'Look Up Values'!$B$2:$B$500,0)),"","Dest. error")),"")</f>
        <v/>
      </c>
      <c r="L172" s="242" t="str">
        <f>IF(AND(G172&lt;&gt;0,G172&lt;&gt;""),IF(C172="","",IF(AND(ISNUMBER(--LEFT(C172,FIND(" ",C172&amp;" ")-1)),OR(LEN(LEFT(C172,FIND(" ",C172&amp;" ")-1))=6,LEN(LEFT(C172,FIND(" ",C172&amp;" ")-1))=7),OR(ISNUMBER(MATCH(LEFT(C172,FIND(" ",C172&amp;" ")-1),'Look Up Values'!$G$2:$G$1000,0)),ISNUMBER(MATCH(LEFT(C172,FIND(" ",C172&amp;" ")-1),'Look Up Values'!$AE$2:$AE$2000,0)))),"","EWC error")),"")</f>
        <v/>
      </c>
      <c r="M172" s="242" t="str" cm="1">
        <f t="array" ref="M172">IF(AND(G172&lt;&gt;0,G172&lt;&gt;""),IF(E172="","",IF(ISNUMBER(MATCH(SUBSTITUTE(E172," ",""),SUBSTITUTE('Look Up Values'!$I$2:$I$10," ",""),0)),"","State error")),"")</f>
        <v/>
      </c>
      <c r="N172" s="242" t="str" cm="1">
        <f t="array" ref="N172">IF(AND(G172&lt;&gt;0,G172&lt;&gt;""),IF(F172="","",IF(ISNUMBER(MATCH(SUBSTITUTE(F172," ",""),SUBSTITUTE('Look Up Values'!$W$2:$W$30," ",""),0)),"","D&amp;R error")),"")</f>
        <v/>
      </c>
      <c r="O172" s="256" t="str">
        <f t="shared" si="5"/>
        <v/>
      </c>
    </row>
    <row r="173" spans="1:15" ht="15.75">
      <c r="A173" s="250">
        <v>166</v>
      </c>
      <c r="B173" s="208"/>
      <c r="C173" s="49"/>
      <c r="D173" s="50"/>
      <c r="E173" s="50"/>
      <c r="F173" s="50"/>
      <c r="G173" s="209"/>
      <c r="H173" s="8"/>
      <c r="I173" s="457" t="str">
        <f t="shared" si="4"/>
        <v/>
      </c>
      <c r="J173" s="241" cm="1">
        <f t="array" ref="J173">SUMPRODUCT(--(K173:N173&lt;&gt;"")) + IF(TRIM(O173)="",0,LEN(O173)-LEN(SUBSTITUTE(O173,",",""))+1)</f>
        <v>0</v>
      </c>
      <c r="K173" s="242" t="str">
        <f>IF(AND(G173&lt;&gt;0,G173&lt;&gt;""),IF(B173="","",IF(ISNUMBER(MATCH(B173,'Look Up Values'!$B$2:$B$500,0)),"","Dest. error")),"")</f>
        <v/>
      </c>
      <c r="L173" s="242" t="str">
        <f>IF(AND(G173&lt;&gt;0,G173&lt;&gt;""),IF(C173="","",IF(AND(ISNUMBER(--LEFT(C173,FIND(" ",C173&amp;" ")-1)),OR(LEN(LEFT(C173,FIND(" ",C173&amp;" ")-1))=6,LEN(LEFT(C173,FIND(" ",C173&amp;" ")-1))=7),OR(ISNUMBER(MATCH(LEFT(C173,FIND(" ",C173&amp;" ")-1),'Look Up Values'!$G$2:$G$1000,0)),ISNUMBER(MATCH(LEFT(C173,FIND(" ",C173&amp;" ")-1),'Look Up Values'!$AE$2:$AE$2000,0)))),"","EWC error")),"")</f>
        <v/>
      </c>
      <c r="M173" s="242" t="str" cm="1">
        <f t="array" ref="M173">IF(AND(G173&lt;&gt;0,G173&lt;&gt;""),IF(E173="","",IF(ISNUMBER(MATCH(SUBSTITUTE(E173," ",""),SUBSTITUTE('Look Up Values'!$I$2:$I$10," ",""),0)),"","State error")),"")</f>
        <v/>
      </c>
      <c r="N173" s="242" t="str" cm="1">
        <f t="array" ref="N173">IF(AND(G173&lt;&gt;0,G173&lt;&gt;""),IF(F173="","",IF(ISNUMBER(MATCH(SUBSTITUTE(F173," ",""),SUBSTITUTE('Look Up Values'!$W$2:$W$30," ",""),0)),"","D&amp;R error")),"")</f>
        <v/>
      </c>
      <c r="O173" s="256" t="str">
        <f t="shared" si="5"/>
        <v/>
      </c>
    </row>
    <row r="174" spans="1:15" ht="15.75">
      <c r="A174" s="250">
        <v>167</v>
      </c>
      <c r="B174" s="208"/>
      <c r="C174" s="49"/>
      <c r="D174" s="50"/>
      <c r="E174" s="50"/>
      <c r="F174" s="50"/>
      <c r="G174" s="209"/>
      <c r="H174" s="8"/>
      <c r="I174" s="457" t="str">
        <f t="shared" si="4"/>
        <v/>
      </c>
      <c r="J174" s="241" cm="1">
        <f t="array" ref="J174">SUMPRODUCT(--(K174:N174&lt;&gt;"")) + IF(TRIM(O174)="",0,LEN(O174)-LEN(SUBSTITUTE(O174,",",""))+1)</f>
        <v>0</v>
      </c>
      <c r="K174" s="242" t="str">
        <f>IF(AND(G174&lt;&gt;0,G174&lt;&gt;""),IF(B174="","",IF(ISNUMBER(MATCH(B174,'Look Up Values'!$B$2:$B$500,0)),"","Dest. error")),"")</f>
        <v/>
      </c>
      <c r="L174" s="242" t="str">
        <f>IF(AND(G174&lt;&gt;0,G174&lt;&gt;""),IF(C174="","",IF(AND(ISNUMBER(--LEFT(C174,FIND(" ",C174&amp;" ")-1)),OR(LEN(LEFT(C174,FIND(" ",C174&amp;" ")-1))=6,LEN(LEFT(C174,FIND(" ",C174&amp;" ")-1))=7),OR(ISNUMBER(MATCH(LEFT(C174,FIND(" ",C174&amp;" ")-1),'Look Up Values'!$G$2:$G$1000,0)),ISNUMBER(MATCH(LEFT(C174,FIND(" ",C174&amp;" ")-1),'Look Up Values'!$AE$2:$AE$2000,0)))),"","EWC error")),"")</f>
        <v/>
      </c>
      <c r="M174" s="242" t="str" cm="1">
        <f t="array" ref="M174">IF(AND(G174&lt;&gt;0,G174&lt;&gt;""),IF(E174="","",IF(ISNUMBER(MATCH(SUBSTITUTE(E174," ",""),SUBSTITUTE('Look Up Values'!$I$2:$I$10," ",""),0)),"","State error")),"")</f>
        <v/>
      </c>
      <c r="N174" s="242" t="str" cm="1">
        <f t="array" ref="N174">IF(AND(G174&lt;&gt;0,G174&lt;&gt;""),IF(F174="","",IF(ISNUMBER(MATCH(SUBSTITUTE(F174," ",""),SUBSTITUTE('Look Up Values'!$W$2:$W$30," ",""),0)),"","D&amp;R error")),"")</f>
        <v/>
      </c>
      <c r="O174" s="256" t="str">
        <f t="shared" si="5"/>
        <v/>
      </c>
    </row>
    <row r="175" spans="1:15" ht="15.75">
      <c r="A175" s="250">
        <v>168</v>
      </c>
      <c r="B175" s="208"/>
      <c r="C175" s="49"/>
      <c r="D175" s="50"/>
      <c r="E175" s="50"/>
      <c r="F175" s="50"/>
      <c r="G175" s="209"/>
      <c r="H175" s="8"/>
      <c r="I175" s="457" t="str">
        <f t="shared" si="4"/>
        <v/>
      </c>
      <c r="J175" s="241" cm="1">
        <f t="array" ref="J175">SUMPRODUCT(--(K175:N175&lt;&gt;"")) + IF(TRIM(O175)="",0,LEN(O175)-LEN(SUBSTITUTE(O175,",",""))+1)</f>
        <v>0</v>
      </c>
      <c r="K175" s="242" t="str">
        <f>IF(AND(G175&lt;&gt;0,G175&lt;&gt;""),IF(B175="","",IF(ISNUMBER(MATCH(B175,'Look Up Values'!$B$2:$B$500,0)),"","Dest. error")),"")</f>
        <v/>
      </c>
      <c r="L175" s="242" t="str">
        <f>IF(AND(G175&lt;&gt;0,G175&lt;&gt;""),IF(C175="","",IF(AND(ISNUMBER(--LEFT(C175,FIND(" ",C175&amp;" ")-1)),OR(LEN(LEFT(C175,FIND(" ",C175&amp;" ")-1))=6,LEN(LEFT(C175,FIND(" ",C175&amp;" ")-1))=7),OR(ISNUMBER(MATCH(LEFT(C175,FIND(" ",C175&amp;" ")-1),'Look Up Values'!$G$2:$G$1000,0)),ISNUMBER(MATCH(LEFT(C175,FIND(" ",C175&amp;" ")-1),'Look Up Values'!$AE$2:$AE$2000,0)))),"","EWC error")),"")</f>
        <v/>
      </c>
      <c r="M175" s="242" t="str" cm="1">
        <f t="array" ref="M175">IF(AND(G175&lt;&gt;0,G175&lt;&gt;""),IF(E175="","",IF(ISNUMBER(MATCH(SUBSTITUTE(E175," ",""),SUBSTITUTE('Look Up Values'!$I$2:$I$10," ",""),0)),"","State error")),"")</f>
        <v/>
      </c>
      <c r="N175" s="242" t="str" cm="1">
        <f t="array" ref="N175">IF(AND(G175&lt;&gt;0,G175&lt;&gt;""),IF(F175="","",IF(ISNUMBER(MATCH(SUBSTITUTE(F175," ",""),SUBSTITUTE('Look Up Values'!$W$2:$W$30," ",""),0)),"","D&amp;R error")),"")</f>
        <v/>
      </c>
      <c r="O175" s="256" t="str">
        <f t="shared" si="5"/>
        <v/>
      </c>
    </row>
    <row r="176" spans="1:15" ht="15.75">
      <c r="A176" s="250">
        <v>169</v>
      </c>
      <c r="B176" s="208"/>
      <c r="C176" s="49"/>
      <c r="D176" s="50"/>
      <c r="E176" s="50"/>
      <c r="F176" s="50"/>
      <c r="G176" s="209"/>
      <c r="H176" s="8"/>
      <c r="I176" s="457" t="str">
        <f t="shared" si="4"/>
        <v/>
      </c>
      <c r="J176" s="241" cm="1">
        <f t="array" ref="J176">SUMPRODUCT(--(K176:N176&lt;&gt;"")) + IF(TRIM(O176)="",0,LEN(O176)-LEN(SUBSTITUTE(O176,",",""))+1)</f>
        <v>0</v>
      </c>
      <c r="K176" s="242" t="str">
        <f>IF(AND(G176&lt;&gt;0,G176&lt;&gt;""),IF(B176="","",IF(ISNUMBER(MATCH(B176,'Look Up Values'!$B$2:$B$500,0)),"","Dest. error")),"")</f>
        <v/>
      </c>
      <c r="L176" s="242" t="str">
        <f>IF(AND(G176&lt;&gt;0,G176&lt;&gt;""),IF(C176="","",IF(AND(ISNUMBER(--LEFT(C176,FIND(" ",C176&amp;" ")-1)),OR(LEN(LEFT(C176,FIND(" ",C176&amp;" ")-1))=6,LEN(LEFT(C176,FIND(" ",C176&amp;" ")-1))=7),OR(ISNUMBER(MATCH(LEFT(C176,FIND(" ",C176&amp;" ")-1),'Look Up Values'!$G$2:$G$1000,0)),ISNUMBER(MATCH(LEFT(C176,FIND(" ",C176&amp;" ")-1),'Look Up Values'!$AE$2:$AE$2000,0)))),"","EWC error")),"")</f>
        <v/>
      </c>
      <c r="M176" s="242" t="str" cm="1">
        <f t="array" ref="M176">IF(AND(G176&lt;&gt;0,G176&lt;&gt;""),IF(E176="","",IF(ISNUMBER(MATCH(SUBSTITUTE(E176," ",""),SUBSTITUTE('Look Up Values'!$I$2:$I$10," ",""),0)),"","State error")),"")</f>
        <v/>
      </c>
      <c r="N176" s="242" t="str" cm="1">
        <f t="array" ref="N176">IF(AND(G176&lt;&gt;0,G176&lt;&gt;""),IF(F176="","",IF(ISNUMBER(MATCH(SUBSTITUTE(F176," ",""),SUBSTITUTE('Look Up Values'!$W$2:$W$30," ",""),0)),"","D&amp;R error")),"")</f>
        <v/>
      </c>
      <c r="O176" s="256" t="str">
        <f t="shared" si="5"/>
        <v/>
      </c>
    </row>
    <row r="177" spans="1:15" ht="15.75">
      <c r="A177" s="250">
        <v>170</v>
      </c>
      <c r="B177" s="208"/>
      <c r="C177" s="49"/>
      <c r="D177" s="50"/>
      <c r="E177" s="50"/>
      <c r="F177" s="50"/>
      <c r="G177" s="209"/>
      <c r="H177" s="8"/>
      <c r="I177" s="457" t="str">
        <f t="shared" si="4"/>
        <v/>
      </c>
      <c r="J177" s="241" cm="1">
        <f t="array" ref="J177">SUMPRODUCT(--(K177:N177&lt;&gt;"")) + IF(TRIM(O177)="",0,LEN(O177)-LEN(SUBSTITUTE(O177,",",""))+1)</f>
        <v>0</v>
      </c>
      <c r="K177" s="242" t="str">
        <f>IF(AND(G177&lt;&gt;0,G177&lt;&gt;""),IF(B177="","",IF(ISNUMBER(MATCH(B177,'Look Up Values'!$B$2:$B$500,0)),"","Dest. error")),"")</f>
        <v/>
      </c>
      <c r="L177" s="242" t="str">
        <f>IF(AND(G177&lt;&gt;0,G177&lt;&gt;""),IF(C177="","",IF(AND(ISNUMBER(--LEFT(C177,FIND(" ",C177&amp;" ")-1)),OR(LEN(LEFT(C177,FIND(" ",C177&amp;" ")-1))=6,LEN(LEFT(C177,FIND(" ",C177&amp;" ")-1))=7),OR(ISNUMBER(MATCH(LEFT(C177,FIND(" ",C177&amp;" ")-1),'Look Up Values'!$G$2:$G$1000,0)),ISNUMBER(MATCH(LEFT(C177,FIND(" ",C177&amp;" ")-1),'Look Up Values'!$AE$2:$AE$2000,0)))),"","EWC error")),"")</f>
        <v/>
      </c>
      <c r="M177" s="242" t="str" cm="1">
        <f t="array" ref="M177">IF(AND(G177&lt;&gt;0,G177&lt;&gt;""),IF(E177="","",IF(ISNUMBER(MATCH(SUBSTITUTE(E177," ",""),SUBSTITUTE('Look Up Values'!$I$2:$I$10," ",""),0)),"","State error")),"")</f>
        <v/>
      </c>
      <c r="N177" s="242" t="str" cm="1">
        <f t="array" ref="N177">IF(AND(G177&lt;&gt;0,G177&lt;&gt;""),IF(F177="","",IF(ISNUMBER(MATCH(SUBSTITUTE(F177," ",""),SUBSTITUTE('Look Up Values'!$W$2:$W$30," ",""),0)),"","D&amp;R error")),"")</f>
        <v/>
      </c>
      <c r="O177" s="256" t="str">
        <f t="shared" si="5"/>
        <v/>
      </c>
    </row>
    <row r="178" spans="1:15" ht="15.75">
      <c r="A178" s="250">
        <v>171</v>
      </c>
      <c r="B178" s="208"/>
      <c r="C178" s="49"/>
      <c r="D178" s="50"/>
      <c r="E178" s="50"/>
      <c r="F178" s="50"/>
      <c r="G178" s="209"/>
      <c r="H178" s="8"/>
      <c r="I178" s="457" t="str">
        <f t="shared" si="4"/>
        <v/>
      </c>
      <c r="J178" s="241" cm="1">
        <f t="array" ref="J178">SUMPRODUCT(--(K178:N178&lt;&gt;"")) + IF(TRIM(O178)="",0,LEN(O178)-LEN(SUBSTITUTE(O178,",",""))+1)</f>
        <v>0</v>
      </c>
      <c r="K178" s="242" t="str">
        <f>IF(AND(G178&lt;&gt;0,G178&lt;&gt;""),IF(B178="","",IF(ISNUMBER(MATCH(B178,'Look Up Values'!$B$2:$B$500,0)),"","Dest. error")),"")</f>
        <v/>
      </c>
      <c r="L178" s="242" t="str">
        <f>IF(AND(G178&lt;&gt;0,G178&lt;&gt;""),IF(C178="","",IF(AND(ISNUMBER(--LEFT(C178,FIND(" ",C178&amp;" ")-1)),OR(LEN(LEFT(C178,FIND(" ",C178&amp;" ")-1))=6,LEN(LEFT(C178,FIND(" ",C178&amp;" ")-1))=7),OR(ISNUMBER(MATCH(LEFT(C178,FIND(" ",C178&amp;" ")-1),'Look Up Values'!$G$2:$G$1000,0)),ISNUMBER(MATCH(LEFT(C178,FIND(" ",C178&amp;" ")-1),'Look Up Values'!$AE$2:$AE$2000,0)))),"","EWC error")),"")</f>
        <v/>
      </c>
      <c r="M178" s="242" t="str" cm="1">
        <f t="array" ref="M178">IF(AND(G178&lt;&gt;0,G178&lt;&gt;""),IF(E178="","",IF(ISNUMBER(MATCH(SUBSTITUTE(E178," ",""),SUBSTITUTE('Look Up Values'!$I$2:$I$10," ",""),0)),"","State error")),"")</f>
        <v/>
      </c>
      <c r="N178" s="242" t="str" cm="1">
        <f t="array" ref="N178">IF(AND(G178&lt;&gt;0,G178&lt;&gt;""),IF(F178="","",IF(ISNUMBER(MATCH(SUBSTITUTE(F178," ",""),SUBSTITUTE('Look Up Values'!$W$2:$W$30," ",""),0)),"","D&amp;R error")),"")</f>
        <v/>
      </c>
      <c r="O178" s="256" t="str">
        <f t="shared" si="5"/>
        <v/>
      </c>
    </row>
    <row r="179" spans="1:15" ht="15.75">
      <c r="A179" s="250">
        <v>172</v>
      </c>
      <c r="B179" s="208"/>
      <c r="C179" s="49"/>
      <c r="D179" s="50"/>
      <c r="E179" s="50"/>
      <c r="F179" s="50"/>
      <c r="G179" s="209"/>
      <c r="H179" s="8"/>
      <c r="I179" s="457" t="str">
        <f t="shared" si="4"/>
        <v/>
      </c>
      <c r="J179" s="241" cm="1">
        <f t="array" ref="J179">SUMPRODUCT(--(K179:N179&lt;&gt;"")) + IF(TRIM(O179)="",0,LEN(O179)-LEN(SUBSTITUTE(O179,",",""))+1)</f>
        <v>0</v>
      </c>
      <c r="K179" s="242" t="str">
        <f>IF(AND(G179&lt;&gt;0,G179&lt;&gt;""),IF(B179="","",IF(ISNUMBER(MATCH(B179,'Look Up Values'!$B$2:$B$500,0)),"","Dest. error")),"")</f>
        <v/>
      </c>
      <c r="L179" s="242" t="str">
        <f>IF(AND(G179&lt;&gt;0,G179&lt;&gt;""),IF(C179="","",IF(AND(ISNUMBER(--LEFT(C179,FIND(" ",C179&amp;" ")-1)),OR(LEN(LEFT(C179,FIND(" ",C179&amp;" ")-1))=6,LEN(LEFT(C179,FIND(" ",C179&amp;" ")-1))=7),OR(ISNUMBER(MATCH(LEFT(C179,FIND(" ",C179&amp;" ")-1),'Look Up Values'!$G$2:$G$1000,0)),ISNUMBER(MATCH(LEFT(C179,FIND(" ",C179&amp;" ")-1),'Look Up Values'!$AE$2:$AE$2000,0)))),"","EWC error")),"")</f>
        <v/>
      </c>
      <c r="M179" s="242" t="str" cm="1">
        <f t="array" ref="M179">IF(AND(G179&lt;&gt;0,G179&lt;&gt;""),IF(E179="","",IF(ISNUMBER(MATCH(SUBSTITUTE(E179," ",""),SUBSTITUTE('Look Up Values'!$I$2:$I$10," ",""),0)),"","State error")),"")</f>
        <v/>
      </c>
      <c r="N179" s="242" t="str" cm="1">
        <f t="array" ref="N179">IF(AND(G179&lt;&gt;0,G179&lt;&gt;""),IF(F179="","",IF(ISNUMBER(MATCH(SUBSTITUTE(F179," ",""),SUBSTITUTE('Look Up Values'!$W$2:$W$30," ",""),0)),"","D&amp;R error")),"")</f>
        <v/>
      </c>
      <c r="O179" s="256" t="str">
        <f t="shared" si="5"/>
        <v/>
      </c>
    </row>
    <row r="180" spans="1:15" ht="15.75">
      <c r="A180" s="250">
        <v>173</v>
      </c>
      <c r="B180" s="208"/>
      <c r="C180" s="49"/>
      <c r="D180" s="50"/>
      <c r="E180" s="50"/>
      <c r="F180" s="50"/>
      <c r="G180" s="209"/>
      <c r="H180" s="8"/>
      <c r="I180" s="457" t="str">
        <f t="shared" si="4"/>
        <v/>
      </c>
      <c r="J180" s="241" cm="1">
        <f t="array" ref="J180">SUMPRODUCT(--(K180:N180&lt;&gt;"")) + IF(TRIM(O180)="",0,LEN(O180)-LEN(SUBSTITUTE(O180,",",""))+1)</f>
        <v>0</v>
      </c>
      <c r="K180" s="242" t="str">
        <f>IF(AND(G180&lt;&gt;0,G180&lt;&gt;""),IF(B180="","",IF(ISNUMBER(MATCH(B180,'Look Up Values'!$B$2:$B$500,0)),"","Dest. error")),"")</f>
        <v/>
      </c>
      <c r="L180" s="242" t="str">
        <f>IF(AND(G180&lt;&gt;0,G180&lt;&gt;""),IF(C180="","",IF(AND(ISNUMBER(--LEFT(C180,FIND(" ",C180&amp;" ")-1)),OR(LEN(LEFT(C180,FIND(" ",C180&amp;" ")-1))=6,LEN(LEFT(C180,FIND(" ",C180&amp;" ")-1))=7),OR(ISNUMBER(MATCH(LEFT(C180,FIND(" ",C180&amp;" ")-1),'Look Up Values'!$G$2:$G$1000,0)),ISNUMBER(MATCH(LEFT(C180,FIND(" ",C180&amp;" ")-1),'Look Up Values'!$AE$2:$AE$2000,0)))),"","EWC error")),"")</f>
        <v/>
      </c>
      <c r="M180" s="242" t="str" cm="1">
        <f t="array" ref="M180">IF(AND(G180&lt;&gt;0,G180&lt;&gt;""),IF(E180="","",IF(ISNUMBER(MATCH(SUBSTITUTE(E180," ",""),SUBSTITUTE('Look Up Values'!$I$2:$I$10," ",""),0)),"","State error")),"")</f>
        <v/>
      </c>
      <c r="N180" s="242" t="str" cm="1">
        <f t="array" ref="N180">IF(AND(G180&lt;&gt;0,G180&lt;&gt;""),IF(F180="","",IF(ISNUMBER(MATCH(SUBSTITUTE(F180," ",""),SUBSTITUTE('Look Up Values'!$W$2:$W$30," ",""),0)),"","D&amp;R error")),"")</f>
        <v/>
      </c>
      <c r="O180" s="256" t="str">
        <f t="shared" si="5"/>
        <v/>
      </c>
    </row>
    <row r="181" spans="1:15" ht="15.75">
      <c r="A181" s="250">
        <v>174</v>
      </c>
      <c r="B181" s="208"/>
      <c r="C181" s="49"/>
      <c r="D181" s="50"/>
      <c r="E181" s="50"/>
      <c r="F181" s="50"/>
      <c r="G181" s="209"/>
      <c r="H181" s="8"/>
      <c r="I181" s="457" t="str">
        <f t="shared" si="4"/>
        <v/>
      </c>
      <c r="J181" s="241" cm="1">
        <f t="array" ref="J181">SUMPRODUCT(--(K181:N181&lt;&gt;"")) + IF(TRIM(O181)="",0,LEN(O181)-LEN(SUBSTITUTE(O181,",",""))+1)</f>
        <v>0</v>
      </c>
      <c r="K181" s="242" t="str">
        <f>IF(AND(G181&lt;&gt;0,G181&lt;&gt;""),IF(B181="","",IF(ISNUMBER(MATCH(B181,'Look Up Values'!$B$2:$B$500,0)),"","Dest. error")),"")</f>
        <v/>
      </c>
      <c r="L181" s="242" t="str">
        <f>IF(AND(G181&lt;&gt;0,G181&lt;&gt;""),IF(C181="","",IF(AND(ISNUMBER(--LEFT(C181,FIND(" ",C181&amp;" ")-1)),OR(LEN(LEFT(C181,FIND(" ",C181&amp;" ")-1))=6,LEN(LEFT(C181,FIND(" ",C181&amp;" ")-1))=7),OR(ISNUMBER(MATCH(LEFT(C181,FIND(" ",C181&amp;" ")-1),'Look Up Values'!$G$2:$G$1000,0)),ISNUMBER(MATCH(LEFT(C181,FIND(" ",C181&amp;" ")-1),'Look Up Values'!$AE$2:$AE$2000,0)))),"","EWC error")),"")</f>
        <v/>
      </c>
      <c r="M181" s="242" t="str" cm="1">
        <f t="array" ref="M181">IF(AND(G181&lt;&gt;0,G181&lt;&gt;""),IF(E181="","",IF(ISNUMBER(MATCH(SUBSTITUTE(E181," ",""),SUBSTITUTE('Look Up Values'!$I$2:$I$10," ",""),0)),"","State error")),"")</f>
        <v/>
      </c>
      <c r="N181" s="242" t="str" cm="1">
        <f t="array" ref="N181">IF(AND(G181&lt;&gt;0,G181&lt;&gt;""),IF(F181="","",IF(ISNUMBER(MATCH(SUBSTITUTE(F181," ",""),SUBSTITUTE('Look Up Values'!$W$2:$W$30," ",""),0)),"","D&amp;R error")),"")</f>
        <v/>
      </c>
      <c r="O181" s="256" t="str">
        <f t="shared" si="5"/>
        <v/>
      </c>
    </row>
    <row r="182" spans="1:15" ht="15.75">
      <c r="A182" s="250">
        <v>175</v>
      </c>
      <c r="B182" s="208"/>
      <c r="C182" s="49"/>
      <c r="D182" s="50"/>
      <c r="E182" s="50"/>
      <c r="F182" s="50"/>
      <c r="G182" s="209"/>
      <c r="H182" s="8"/>
      <c r="I182" s="457" t="str">
        <f t="shared" si="4"/>
        <v/>
      </c>
      <c r="J182" s="241" cm="1">
        <f t="array" ref="J182">SUMPRODUCT(--(K182:N182&lt;&gt;"")) + IF(TRIM(O182)="",0,LEN(O182)-LEN(SUBSTITUTE(O182,",",""))+1)</f>
        <v>0</v>
      </c>
      <c r="K182" s="242" t="str">
        <f>IF(AND(G182&lt;&gt;0,G182&lt;&gt;""),IF(B182="","",IF(ISNUMBER(MATCH(B182,'Look Up Values'!$B$2:$B$500,0)),"","Dest. error")),"")</f>
        <v/>
      </c>
      <c r="L182" s="242" t="str">
        <f>IF(AND(G182&lt;&gt;0,G182&lt;&gt;""),IF(C182="","",IF(AND(ISNUMBER(--LEFT(C182,FIND(" ",C182&amp;" ")-1)),OR(LEN(LEFT(C182,FIND(" ",C182&amp;" ")-1))=6,LEN(LEFT(C182,FIND(" ",C182&amp;" ")-1))=7),OR(ISNUMBER(MATCH(LEFT(C182,FIND(" ",C182&amp;" ")-1),'Look Up Values'!$G$2:$G$1000,0)),ISNUMBER(MATCH(LEFT(C182,FIND(" ",C182&amp;" ")-1),'Look Up Values'!$AE$2:$AE$2000,0)))),"","EWC error")),"")</f>
        <v/>
      </c>
      <c r="M182" s="242" t="str" cm="1">
        <f t="array" ref="M182">IF(AND(G182&lt;&gt;0,G182&lt;&gt;""),IF(E182="","",IF(ISNUMBER(MATCH(SUBSTITUTE(E182," ",""),SUBSTITUTE('Look Up Values'!$I$2:$I$10," ",""),0)),"","State error")),"")</f>
        <v/>
      </c>
      <c r="N182" s="242" t="str" cm="1">
        <f t="array" ref="N182">IF(AND(G182&lt;&gt;0,G182&lt;&gt;""),IF(F182="","",IF(ISNUMBER(MATCH(SUBSTITUTE(F182," ",""),SUBSTITUTE('Look Up Values'!$W$2:$W$30," ",""),0)),"","D&amp;R error")),"")</f>
        <v/>
      </c>
      <c r="O182" s="256" t="str">
        <f t="shared" si="5"/>
        <v/>
      </c>
    </row>
    <row r="183" spans="1:15" ht="15.75">
      <c r="A183" s="250">
        <v>176</v>
      </c>
      <c r="B183" s="208"/>
      <c r="C183" s="49"/>
      <c r="D183" s="50"/>
      <c r="E183" s="50"/>
      <c r="F183" s="50"/>
      <c r="G183" s="209"/>
      <c r="H183" s="8"/>
      <c r="I183" s="457" t="str">
        <f t="shared" si="4"/>
        <v/>
      </c>
      <c r="J183" s="241" cm="1">
        <f t="array" ref="J183">SUMPRODUCT(--(K183:N183&lt;&gt;"")) + IF(TRIM(O183)="",0,LEN(O183)-LEN(SUBSTITUTE(O183,",",""))+1)</f>
        <v>0</v>
      </c>
      <c r="K183" s="242" t="str">
        <f>IF(AND(G183&lt;&gt;0,G183&lt;&gt;""),IF(B183="","",IF(ISNUMBER(MATCH(B183,'Look Up Values'!$B$2:$B$500,0)),"","Dest. error")),"")</f>
        <v/>
      </c>
      <c r="L183" s="242" t="str">
        <f>IF(AND(G183&lt;&gt;0,G183&lt;&gt;""),IF(C183="","",IF(AND(ISNUMBER(--LEFT(C183,FIND(" ",C183&amp;" ")-1)),OR(LEN(LEFT(C183,FIND(" ",C183&amp;" ")-1))=6,LEN(LEFT(C183,FIND(" ",C183&amp;" ")-1))=7),OR(ISNUMBER(MATCH(LEFT(C183,FIND(" ",C183&amp;" ")-1),'Look Up Values'!$G$2:$G$1000,0)),ISNUMBER(MATCH(LEFT(C183,FIND(" ",C183&amp;" ")-1),'Look Up Values'!$AE$2:$AE$2000,0)))),"","EWC error")),"")</f>
        <v/>
      </c>
      <c r="M183" s="242" t="str" cm="1">
        <f t="array" ref="M183">IF(AND(G183&lt;&gt;0,G183&lt;&gt;""),IF(E183="","",IF(ISNUMBER(MATCH(SUBSTITUTE(E183," ",""),SUBSTITUTE('Look Up Values'!$I$2:$I$10," ",""),0)),"","State error")),"")</f>
        <v/>
      </c>
      <c r="N183" s="242" t="str" cm="1">
        <f t="array" ref="N183">IF(AND(G183&lt;&gt;0,G183&lt;&gt;""),IF(F183="","",IF(ISNUMBER(MATCH(SUBSTITUTE(F183," ",""),SUBSTITUTE('Look Up Values'!$W$2:$W$30," ",""),0)),"","D&amp;R error")),"")</f>
        <v/>
      </c>
      <c r="O183" s="256" t="str">
        <f t="shared" si="5"/>
        <v/>
      </c>
    </row>
    <row r="184" spans="1:15" ht="15.75">
      <c r="A184" s="250">
        <v>177</v>
      </c>
      <c r="B184" s="208"/>
      <c r="C184" s="49"/>
      <c r="D184" s="50"/>
      <c r="E184" s="50"/>
      <c r="F184" s="50"/>
      <c r="G184" s="209"/>
      <c r="H184" s="8"/>
      <c r="I184" s="457" t="str">
        <f t="shared" si="4"/>
        <v/>
      </c>
      <c r="J184" s="241" cm="1">
        <f t="array" ref="J184">SUMPRODUCT(--(K184:N184&lt;&gt;"")) + IF(TRIM(O184)="",0,LEN(O184)-LEN(SUBSTITUTE(O184,",",""))+1)</f>
        <v>0</v>
      </c>
      <c r="K184" s="242" t="str">
        <f>IF(AND(G184&lt;&gt;0,G184&lt;&gt;""),IF(B184="","",IF(ISNUMBER(MATCH(B184,'Look Up Values'!$B$2:$B$500,0)),"","Dest. error")),"")</f>
        <v/>
      </c>
      <c r="L184" s="242" t="str">
        <f>IF(AND(G184&lt;&gt;0,G184&lt;&gt;""),IF(C184="","",IF(AND(ISNUMBER(--LEFT(C184,FIND(" ",C184&amp;" ")-1)),OR(LEN(LEFT(C184,FIND(" ",C184&amp;" ")-1))=6,LEN(LEFT(C184,FIND(" ",C184&amp;" ")-1))=7),OR(ISNUMBER(MATCH(LEFT(C184,FIND(" ",C184&amp;" ")-1),'Look Up Values'!$G$2:$G$1000,0)),ISNUMBER(MATCH(LEFT(C184,FIND(" ",C184&amp;" ")-1),'Look Up Values'!$AE$2:$AE$2000,0)))),"","EWC error")),"")</f>
        <v/>
      </c>
      <c r="M184" s="242" t="str" cm="1">
        <f t="array" ref="M184">IF(AND(G184&lt;&gt;0,G184&lt;&gt;""),IF(E184="","",IF(ISNUMBER(MATCH(SUBSTITUTE(E184," ",""),SUBSTITUTE('Look Up Values'!$I$2:$I$10," ",""),0)),"","State error")),"")</f>
        <v/>
      </c>
      <c r="N184" s="242" t="str" cm="1">
        <f t="array" ref="N184">IF(AND(G184&lt;&gt;0,G184&lt;&gt;""),IF(F184="","",IF(ISNUMBER(MATCH(SUBSTITUTE(F184," ",""),SUBSTITUTE('Look Up Values'!$W$2:$W$30," ",""),0)),"","D&amp;R error")),"")</f>
        <v/>
      </c>
      <c r="O184" s="256" t="str">
        <f t="shared" si="5"/>
        <v/>
      </c>
    </row>
    <row r="185" spans="1:15" ht="15.75">
      <c r="A185" s="250">
        <v>178</v>
      </c>
      <c r="B185" s="208"/>
      <c r="C185" s="49"/>
      <c r="D185" s="50"/>
      <c r="E185" s="50"/>
      <c r="F185" s="50"/>
      <c r="G185" s="209"/>
      <c r="H185" s="8"/>
      <c r="I185" s="457" t="str">
        <f t="shared" si="4"/>
        <v/>
      </c>
      <c r="J185" s="241" cm="1">
        <f t="array" ref="J185">SUMPRODUCT(--(K185:N185&lt;&gt;"")) + IF(TRIM(O185)="",0,LEN(O185)-LEN(SUBSTITUTE(O185,",",""))+1)</f>
        <v>0</v>
      </c>
      <c r="K185" s="242" t="str">
        <f>IF(AND(G185&lt;&gt;0,G185&lt;&gt;""),IF(B185="","",IF(ISNUMBER(MATCH(B185,'Look Up Values'!$B$2:$B$500,0)),"","Dest. error")),"")</f>
        <v/>
      </c>
      <c r="L185" s="242" t="str">
        <f>IF(AND(G185&lt;&gt;0,G185&lt;&gt;""),IF(C185="","",IF(AND(ISNUMBER(--LEFT(C185,FIND(" ",C185&amp;" ")-1)),OR(LEN(LEFT(C185,FIND(" ",C185&amp;" ")-1))=6,LEN(LEFT(C185,FIND(" ",C185&amp;" ")-1))=7),OR(ISNUMBER(MATCH(LEFT(C185,FIND(" ",C185&amp;" ")-1),'Look Up Values'!$G$2:$G$1000,0)),ISNUMBER(MATCH(LEFT(C185,FIND(" ",C185&amp;" ")-1),'Look Up Values'!$AE$2:$AE$2000,0)))),"","EWC error")),"")</f>
        <v/>
      </c>
      <c r="M185" s="242" t="str" cm="1">
        <f t="array" ref="M185">IF(AND(G185&lt;&gt;0,G185&lt;&gt;""),IF(E185="","",IF(ISNUMBER(MATCH(SUBSTITUTE(E185," ",""),SUBSTITUTE('Look Up Values'!$I$2:$I$10," ",""),0)),"","State error")),"")</f>
        <v/>
      </c>
      <c r="N185" s="242" t="str" cm="1">
        <f t="array" ref="N185">IF(AND(G185&lt;&gt;0,G185&lt;&gt;""),IF(F185="","",IF(ISNUMBER(MATCH(SUBSTITUTE(F185," ",""),SUBSTITUTE('Look Up Values'!$W$2:$W$30," ",""),0)),"","D&amp;R error")),"")</f>
        <v/>
      </c>
      <c r="O185" s="256" t="str">
        <f t="shared" si="5"/>
        <v/>
      </c>
    </row>
    <row r="186" spans="1:15" ht="15.75">
      <c r="A186" s="250">
        <v>179</v>
      </c>
      <c r="B186" s="208"/>
      <c r="C186" s="49"/>
      <c r="D186" s="50"/>
      <c r="E186" s="50"/>
      <c r="F186" s="50"/>
      <c r="G186" s="209"/>
      <c r="H186" s="8"/>
      <c r="I186" s="457" t="str">
        <f t="shared" si="4"/>
        <v/>
      </c>
      <c r="J186" s="241" cm="1">
        <f t="array" ref="J186">SUMPRODUCT(--(K186:N186&lt;&gt;"")) + IF(TRIM(O186)="",0,LEN(O186)-LEN(SUBSTITUTE(O186,",",""))+1)</f>
        <v>0</v>
      </c>
      <c r="K186" s="242" t="str">
        <f>IF(AND(G186&lt;&gt;0,G186&lt;&gt;""),IF(B186="","",IF(ISNUMBER(MATCH(B186,'Look Up Values'!$B$2:$B$500,0)),"","Dest. error")),"")</f>
        <v/>
      </c>
      <c r="L186" s="242" t="str">
        <f>IF(AND(G186&lt;&gt;0,G186&lt;&gt;""),IF(C186="","",IF(AND(ISNUMBER(--LEFT(C186,FIND(" ",C186&amp;" ")-1)),OR(LEN(LEFT(C186,FIND(" ",C186&amp;" ")-1))=6,LEN(LEFT(C186,FIND(" ",C186&amp;" ")-1))=7),OR(ISNUMBER(MATCH(LEFT(C186,FIND(" ",C186&amp;" ")-1),'Look Up Values'!$G$2:$G$1000,0)),ISNUMBER(MATCH(LEFT(C186,FIND(" ",C186&amp;" ")-1),'Look Up Values'!$AE$2:$AE$2000,0)))),"","EWC error")),"")</f>
        <v/>
      </c>
      <c r="M186" s="242" t="str" cm="1">
        <f t="array" ref="M186">IF(AND(G186&lt;&gt;0,G186&lt;&gt;""),IF(E186="","",IF(ISNUMBER(MATCH(SUBSTITUTE(E186," ",""),SUBSTITUTE('Look Up Values'!$I$2:$I$10," ",""),0)),"","State error")),"")</f>
        <v/>
      </c>
      <c r="N186" s="242" t="str" cm="1">
        <f t="array" ref="N186">IF(AND(G186&lt;&gt;0,G186&lt;&gt;""),IF(F186="","",IF(ISNUMBER(MATCH(SUBSTITUTE(F186," ",""),SUBSTITUTE('Look Up Values'!$W$2:$W$30," ",""),0)),"","D&amp;R error")),"")</f>
        <v/>
      </c>
      <c r="O186" s="256" t="str">
        <f t="shared" si="5"/>
        <v/>
      </c>
    </row>
    <row r="187" spans="1:15" ht="15.75">
      <c r="A187" s="250">
        <v>180</v>
      </c>
      <c r="B187" s="208"/>
      <c r="C187" s="49"/>
      <c r="D187" s="50"/>
      <c r="E187" s="50"/>
      <c r="F187" s="50"/>
      <c r="G187" s="209"/>
      <c r="H187" s="8"/>
      <c r="I187" s="457" t="str">
        <f t="shared" si="4"/>
        <v/>
      </c>
      <c r="J187" s="241" cm="1">
        <f t="array" ref="J187">SUMPRODUCT(--(K187:N187&lt;&gt;"")) + IF(TRIM(O187)="",0,LEN(O187)-LEN(SUBSTITUTE(O187,",",""))+1)</f>
        <v>0</v>
      </c>
      <c r="K187" s="242" t="str">
        <f>IF(AND(G187&lt;&gt;0,G187&lt;&gt;""),IF(B187="","",IF(ISNUMBER(MATCH(B187,'Look Up Values'!$B$2:$B$500,0)),"","Dest. error")),"")</f>
        <v/>
      </c>
      <c r="L187" s="242" t="str">
        <f>IF(AND(G187&lt;&gt;0,G187&lt;&gt;""),IF(C187="","",IF(AND(ISNUMBER(--LEFT(C187,FIND(" ",C187&amp;" ")-1)),OR(LEN(LEFT(C187,FIND(" ",C187&amp;" ")-1))=6,LEN(LEFT(C187,FIND(" ",C187&amp;" ")-1))=7),OR(ISNUMBER(MATCH(LEFT(C187,FIND(" ",C187&amp;" ")-1),'Look Up Values'!$G$2:$G$1000,0)),ISNUMBER(MATCH(LEFT(C187,FIND(" ",C187&amp;" ")-1),'Look Up Values'!$AE$2:$AE$2000,0)))),"","EWC error")),"")</f>
        <v/>
      </c>
      <c r="M187" s="242" t="str" cm="1">
        <f t="array" ref="M187">IF(AND(G187&lt;&gt;0,G187&lt;&gt;""),IF(E187="","",IF(ISNUMBER(MATCH(SUBSTITUTE(E187," ",""),SUBSTITUTE('Look Up Values'!$I$2:$I$10," ",""),0)),"","State error")),"")</f>
        <v/>
      </c>
      <c r="N187" s="242" t="str" cm="1">
        <f t="array" ref="N187">IF(AND(G187&lt;&gt;0,G187&lt;&gt;""),IF(F187="","",IF(ISNUMBER(MATCH(SUBSTITUTE(F187," ",""),SUBSTITUTE('Look Up Values'!$W$2:$W$30," ",""),0)),"","D&amp;R error")),"")</f>
        <v/>
      </c>
      <c r="O187" s="256" t="str">
        <f t="shared" si="5"/>
        <v/>
      </c>
    </row>
    <row r="188" spans="1:15" ht="15.75">
      <c r="A188" s="250">
        <v>181</v>
      </c>
      <c r="B188" s="208"/>
      <c r="C188" s="49"/>
      <c r="D188" s="50"/>
      <c r="E188" s="50"/>
      <c r="F188" s="50"/>
      <c r="G188" s="209"/>
      <c r="H188" s="8"/>
      <c r="I188" s="457" t="str">
        <f t="shared" si="4"/>
        <v/>
      </c>
      <c r="J188" s="241" cm="1">
        <f t="array" ref="J188">SUMPRODUCT(--(K188:N188&lt;&gt;"")) + IF(TRIM(O188)="",0,LEN(O188)-LEN(SUBSTITUTE(O188,",",""))+1)</f>
        <v>0</v>
      </c>
      <c r="K188" s="242" t="str">
        <f>IF(AND(G188&lt;&gt;0,G188&lt;&gt;""),IF(B188="","",IF(ISNUMBER(MATCH(B188,'Look Up Values'!$B$2:$B$500,0)),"","Dest. error")),"")</f>
        <v/>
      </c>
      <c r="L188" s="242" t="str">
        <f>IF(AND(G188&lt;&gt;0,G188&lt;&gt;""),IF(C188="","",IF(AND(ISNUMBER(--LEFT(C188,FIND(" ",C188&amp;" ")-1)),OR(LEN(LEFT(C188,FIND(" ",C188&amp;" ")-1))=6,LEN(LEFT(C188,FIND(" ",C188&amp;" ")-1))=7),OR(ISNUMBER(MATCH(LEFT(C188,FIND(" ",C188&amp;" ")-1),'Look Up Values'!$G$2:$G$1000,0)),ISNUMBER(MATCH(LEFT(C188,FIND(" ",C188&amp;" ")-1),'Look Up Values'!$AE$2:$AE$2000,0)))),"","EWC error")),"")</f>
        <v/>
      </c>
      <c r="M188" s="242" t="str" cm="1">
        <f t="array" ref="M188">IF(AND(G188&lt;&gt;0,G188&lt;&gt;""),IF(E188="","",IF(ISNUMBER(MATCH(SUBSTITUTE(E188," ",""),SUBSTITUTE('Look Up Values'!$I$2:$I$10," ",""),0)),"","State error")),"")</f>
        <v/>
      </c>
      <c r="N188" s="242" t="str" cm="1">
        <f t="array" ref="N188">IF(AND(G188&lt;&gt;0,G188&lt;&gt;""),IF(F188="","",IF(ISNUMBER(MATCH(SUBSTITUTE(F188," ",""),SUBSTITUTE('Look Up Values'!$W$2:$W$30," ",""),0)),"","D&amp;R error")),"")</f>
        <v/>
      </c>
      <c r="O188" s="256" t="str">
        <f t="shared" si="5"/>
        <v/>
      </c>
    </row>
    <row r="189" spans="1:15" ht="15.75">
      <c r="A189" s="250">
        <v>182</v>
      </c>
      <c r="B189" s="208"/>
      <c r="C189" s="49"/>
      <c r="D189" s="50"/>
      <c r="E189" s="50"/>
      <c r="F189" s="50"/>
      <c r="G189" s="209"/>
      <c r="H189" s="8"/>
      <c r="I189" s="457" t="str">
        <f t="shared" si="4"/>
        <v/>
      </c>
      <c r="J189" s="241" cm="1">
        <f t="array" ref="J189">SUMPRODUCT(--(K189:N189&lt;&gt;"")) + IF(TRIM(O189)="",0,LEN(O189)-LEN(SUBSTITUTE(O189,",",""))+1)</f>
        <v>0</v>
      </c>
      <c r="K189" s="242" t="str">
        <f>IF(AND(G189&lt;&gt;0,G189&lt;&gt;""),IF(B189="","",IF(ISNUMBER(MATCH(B189,'Look Up Values'!$B$2:$B$500,0)),"","Dest. error")),"")</f>
        <v/>
      </c>
      <c r="L189" s="242" t="str">
        <f>IF(AND(G189&lt;&gt;0,G189&lt;&gt;""),IF(C189="","",IF(AND(ISNUMBER(--LEFT(C189,FIND(" ",C189&amp;" ")-1)),OR(LEN(LEFT(C189,FIND(" ",C189&amp;" ")-1))=6,LEN(LEFT(C189,FIND(" ",C189&amp;" ")-1))=7),OR(ISNUMBER(MATCH(LEFT(C189,FIND(" ",C189&amp;" ")-1),'Look Up Values'!$G$2:$G$1000,0)),ISNUMBER(MATCH(LEFT(C189,FIND(" ",C189&amp;" ")-1),'Look Up Values'!$AE$2:$AE$2000,0)))),"","EWC error")),"")</f>
        <v/>
      </c>
      <c r="M189" s="242" t="str" cm="1">
        <f t="array" ref="M189">IF(AND(G189&lt;&gt;0,G189&lt;&gt;""),IF(E189="","",IF(ISNUMBER(MATCH(SUBSTITUTE(E189," ",""),SUBSTITUTE('Look Up Values'!$I$2:$I$10," ",""),0)),"","State error")),"")</f>
        <v/>
      </c>
      <c r="N189" s="242" t="str" cm="1">
        <f t="array" ref="N189">IF(AND(G189&lt;&gt;0,G189&lt;&gt;""),IF(F189="","",IF(ISNUMBER(MATCH(SUBSTITUTE(F189," ",""),SUBSTITUTE('Look Up Values'!$W$2:$W$30," ",""),0)),"","D&amp;R error")),"")</f>
        <v/>
      </c>
      <c r="O189" s="256" t="str">
        <f t="shared" si="5"/>
        <v/>
      </c>
    </row>
    <row r="190" spans="1:15" ht="15.75">
      <c r="A190" s="250">
        <v>183</v>
      </c>
      <c r="B190" s="208"/>
      <c r="C190" s="49"/>
      <c r="D190" s="50"/>
      <c r="E190" s="50"/>
      <c r="F190" s="50"/>
      <c r="G190" s="209"/>
      <c r="H190" s="8"/>
      <c r="I190" s="457" t="str">
        <f t="shared" si="4"/>
        <v/>
      </c>
      <c r="J190" s="241" cm="1">
        <f t="array" ref="J190">SUMPRODUCT(--(K190:N190&lt;&gt;"")) + IF(TRIM(O190)="",0,LEN(O190)-LEN(SUBSTITUTE(O190,",",""))+1)</f>
        <v>0</v>
      </c>
      <c r="K190" s="242" t="str">
        <f>IF(AND(G190&lt;&gt;0,G190&lt;&gt;""),IF(B190="","",IF(ISNUMBER(MATCH(B190,'Look Up Values'!$B$2:$B$500,0)),"","Dest. error")),"")</f>
        <v/>
      </c>
      <c r="L190" s="242" t="str">
        <f>IF(AND(G190&lt;&gt;0,G190&lt;&gt;""),IF(C190="","",IF(AND(ISNUMBER(--LEFT(C190,FIND(" ",C190&amp;" ")-1)),OR(LEN(LEFT(C190,FIND(" ",C190&amp;" ")-1))=6,LEN(LEFT(C190,FIND(" ",C190&amp;" ")-1))=7),OR(ISNUMBER(MATCH(LEFT(C190,FIND(" ",C190&amp;" ")-1),'Look Up Values'!$G$2:$G$1000,0)),ISNUMBER(MATCH(LEFT(C190,FIND(" ",C190&amp;" ")-1),'Look Up Values'!$AE$2:$AE$2000,0)))),"","EWC error")),"")</f>
        <v/>
      </c>
      <c r="M190" s="242" t="str" cm="1">
        <f t="array" ref="M190">IF(AND(G190&lt;&gt;0,G190&lt;&gt;""),IF(E190="","",IF(ISNUMBER(MATCH(SUBSTITUTE(E190," ",""),SUBSTITUTE('Look Up Values'!$I$2:$I$10," ",""),0)),"","State error")),"")</f>
        <v/>
      </c>
      <c r="N190" s="242" t="str" cm="1">
        <f t="array" ref="N190">IF(AND(G190&lt;&gt;0,G190&lt;&gt;""),IF(F190="","",IF(ISNUMBER(MATCH(SUBSTITUTE(F190," ",""),SUBSTITUTE('Look Up Values'!$W$2:$W$30," ",""),0)),"","D&amp;R error")),"")</f>
        <v/>
      </c>
      <c r="O190" s="256" t="str">
        <f t="shared" si="5"/>
        <v/>
      </c>
    </row>
    <row r="191" spans="1:15" ht="15.75">
      <c r="A191" s="250">
        <v>184</v>
      </c>
      <c r="B191" s="208"/>
      <c r="C191" s="49"/>
      <c r="D191" s="50"/>
      <c r="E191" s="50"/>
      <c r="F191" s="50"/>
      <c r="G191" s="209"/>
      <c r="H191" s="8"/>
      <c r="I191" s="457" t="str">
        <f t="shared" si="4"/>
        <v/>
      </c>
      <c r="J191" s="241" cm="1">
        <f t="array" ref="J191">SUMPRODUCT(--(K191:N191&lt;&gt;"")) + IF(TRIM(O191)="",0,LEN(O191)-LEN(SUBSTITUTE(O191,",",""))+1)</f>
        <v>0</v>
      </c>
      <c r="K191" s="242" t="str">
        <f>IF(AND(G191&lt;&gt;0,G191&lt;&gt;""),IF(B191="","",IF(ISNUMBER(MATCH(B191,'Look Up Values'!$B$2:$B$500,0)),"","Dest. error")),"")</f>
        <v/>
      </c>
      <c r="L191" s="242" t="str">
        <f>IF(AND(G191&lt;&gt;0,G191&lt;&gt;""),IF(C191="","",IF(AND(ISNUMBER(--LEFT(C191,FIND(" ",C191&amp;" ")-1)),OR(LEN(LEFT(C191,FIND(" ",C191&amp;" ")-1))=6,LEN(LEFT(C191,FIND(" ",C191&amp;" ")-1))=7),OR(ISNUMBER(MATCH(LEFT(C191,FIND(" ",C191&amp;" ")-1),'Look Up Values'!$G$2:$G$1000,0)),ISNUMBER(MATCH(LEFT(C191,FIND(" ",C191&amp;" ")-1),'Look Up Values'!$AE$2:$AE$2000,0)))),"","EWC error")),"")</f>
        <v/>
      </c>
      <c r="M191" s="242" t="str" cm="1">
        <f t="array" ref="M191">IF(AND(G191&lt;&gt;0,G191&lt;&gt;""),IF(E191="","",IF(ISNUMBER(MATCH(SUBSTITUTE(E191," ",""),SUBSTITUTE('Look Up Values'!$I$2:$I$10," ",""),0)),"","State error")),"")</f>
        <v/>
      </c>
      <c r="N191" s="242" t="str" cm="1">
        <f t="array" ref="N191">IF(AND(G191&lt;&gt;0,G191&lt;&gt;""),IF(F191="","",IF(ISNUMBER(MATCH(SUBSTITUTE(F191," ",""),SUBSTITUTE('Look Up Values'!$W$2:$W$30," ",""),0)),"","D&amp;R error")),"")</f>
        <v/>
      </c>
      <c r="O191" s="256" t="str">
        <f t="shared" si="5"/>
        <v/>
      </c>
    </row>
    <row r="192" spans="1:15" ht="15.75">
      <c r="A192" s="250">
        <v>185</v>
      </c>
      <c r="B192" s="208"/>
      <c r="C192" s="49"/>
      <c r="D192" s="50"/>
      <c r="E192" s="50"/>
      <c r="F192" s="50"/>
      <c r="G192" s="209"/>
      <c r="H192" s="8"/>
      <c r="I192" s="457" t="str">
        <f t="shared" si="4"/>
        <v/>
      </c>
      <c r="J192" s="241" cm="1">
        <f t="array" ref="J192">SUMPRODUCT(--(K192:N192&lt;&gt;"")) + IF(TRIM(O192)="",0,LEN(O192)-LEN(SUBSTITUTE(O192,",",""))+1)</f>
        <v>0</v>
      </c>
      <c r="K192" s="242" t="str">
        <f>IF(AND(G192&lt;&gt;0,G192&lt;&gt;""),IF(B192="","",IF(ISNUMBER(MATCH(B192,'Look Up Values'!$B$2:$B$500,0)),"","Dest. error")),"")</f>
        <v/>
      </c>
      <c r="L192" s="242" t="str">
        <f>IF(AND(G192&lt;&gt;0,G192&lt;&gt;""),IF(C192="","",IF(AND(ISNUMBER(--LEFT(C192,FIND(" ",C192&amp;" ")-1)),OR(LEN(LEFT(C192,FIND(" ",C192&amp;" ")-1))=6,LEN(LEFT(C192,FIND(" ",C192&amp;" ")-1))=7),OR(ISNUMBER(MATCH(LEFT(C192,FIND(" ",C192&amp;" ")-1),'Look Up Values'!$G$2:$G$1000,0)),ISNUMBER(MATCH(LEFT(C192,FIND(" ",C192&amp;" ")-1),'Look Up Values'!$AE$2:$AE$2000,0)))),"","EWC error")),"")</f>
        <v/>
      </c>
      <c r="M192" s="242" t="str" cm="1">
        <f t="array" ref="M192">IF(AND(G192&lt;&gt;0,G192&lt;&gt;""),IF(E192="","",IF(ISNUMBER(MATCH(SUBSTITUTE(E192," ",""),SUBSTITUTE('Look Up Values'!$I$2:$I$10," ",""),0)),"","State error")),"")</f>
        <v/>
      </c>
      <c r="N192" s="242" t="str" cm="1">
        <f t="array" ref="N192">IF(AND(G192&lt;&gt;0,G192&lt;&gt;""),IF(F192="","",IF(ISNUMBER(MATCH(SUBSTITUTE(F192," ",""),SUBSTITUTE('Look Up Values'!$W$2:$W$30," ",""),0)),"","D&amp;R error")),"")</f>
        <v/>
      </c>
      <c r="O192" s="256" t="str">
        <f t="shared" si="5"/>
        <v/>
      </c>
    </row>
    <row r="193" spans="1:15" ht="15.75">
      <c r="A193" s="250">
        <v>186</v>
      </c>
      <c r="B193" s="208"/>
      <c r="C193" s="49"/>
      <c r="D193" s="50"/>
      <c r="E193" s="50"/>
      <c r="F193" s="50"/>
      <c r="G193" s="209"/>
      <c r="H193" s="8"/>
      <c r="I193" s="457" t="str">
        <f t="shared" si="4"/>
        <v/>
      </c>
      <c r="J193" s="241" cm="1">
        <f t="array" ref="J193">SUMPRODUCT(--(K193:N193&lt;&gt;"")) + IF(TRIM(O193)="",0,LEN(O193)-LEN(SUBSTITUTE(O193,",",""))+1)</f>
        <v>0</v>
      </c>
      <c r="K193" s="242" t="str">
        <f>IF(AND(G193&lt;&gt;0,G193&lt;&gt;""),IF(B193="","",IF(ISNUMBER(MATCH(B193,'Look Up Values'!$B$2:$B$500,0)),"","Dest. error")),"")</f>
        <v/>
      </c>
      <c r="L193" s="242" t="str">
        <f>IF(AND(G193&lt;&gt;0,G193&lt;&gt;""),IF(C193="","",IF(AND(ISNUMBER(--LEFT(C193,FIND(" ",C193&amp;" ")-1)),OR(LEN(LEFT(C193,FIND(" ",C193&amp;" ")-1))=6,LEN(LEFT(C193,FIND(" ",C193&amp;" ")-1))=7),OR(ISNUMBER(MATCH(LEFT(C193,FIND(" ",C193&amp;" ")-1),'Look Up Values'!$G$2:$G$1000,0)),ISNUMBER(MATCH(LEFT(C193,FIND(" ",C193&amp;" ")-1),'Look Up Values'!$AE$2:$AE$2000,0)))),"","EWC error")),"")</f>
        <v/>
      </c>
      <c r="M193" s="242" t="str" cm="1">
        <f t="array" ref="M193">IF(AND(G193&lt;&gt;0,G193&lt;&gt;""),IF(E193="","",IF(ISNUMBER(MATCH(SUBSTITUTE(E193," ",""),SUBSTITUTE('Look Up Values'!$I$2:$I$10," ",""),0)),"","State error")),"")</f>
        <v/>
      </c>
      <c r="N193" s="242" t="str" cm="1">
        <f t="array" ref="N193">IF(AND(G193&lt;&gt;0,G193&lt;&gt;""),IF(F193="","",IF(ISNUMBER(MATCH(SUBSTITUTE(F193," ",""),SUBSTITUTE('Look Up Values'!$W$2:$W$30," ",""),0)),"","D&amp;R error")),"")</f>
        <v/>
      </c>
      <c r="O193" s="256" t="str">
        <f t="shared" si="5"/>
        <v/>
      </c>
    </row>
    <row r="194" spans="1:15" ht="15.75">
      <c r="A194" s="250">
        <v>187</v>
      </c>
      <c r="B194" s="208"/>
      <c r="C194" s="49"/>
      <c r="D194" s="50"/>
      <c r="E194" s="50"/>
      <c r="F194" s="50"/>
      <c r="G194" s="209"/>
      <c r="H194" s="8"/>
      <c r="I194" s="457" t="str">
        <f t="shared" si="4"/>
        <v/>
      </c>
      <c r="J194" s="241" cm="1">
        <f t="array" ref="J194">SUMPRODUCT(--(K194:N194&lt;&gt;"")) + IF(TRIM(O194)="",0,LEN(O194)-LEN(SUBSTITUTE(O194,",",""))+1)</f>
        <v>0</v>
      </c>
      <c r="K194" s="242" t="str">
        <f>IF(AND(G194&lt;&gt;0,G194&lt;&gt;""),IF(B194="","",IF(ISNUMBER(MATCH(B194,'Look Up Values'!$B$2:$B$500,0)),"","Dest. error")),"")</f>
        <v/>
      </c>
      <c r="L194" s="242" t="str">
        <f>IF(AND(G194&lt;&gt;0,G194&lt;&gt;""),IF(C194="","",IF(AND(ISNUMBER(--LEFT(C194,FIND(" ",C194&amp;" ")-1)),OR(LEN(LEFT(C194,FIND(" ",C194&amp;" ")-1))=6,LEN(LEFT(C194,FIND(" ",C194&amp;" ")-1))=7),OR(ISNUMBER(MATCH(LEFT(C194,FIND(" ",C194&amp;" ")-1),'Look Up Values'!$G$2:$G$1000,0)),ISNUMBER(MATCH(LEFT(C194,FIND(" ",C194&amp;" ")-1),'Look Up Values'!$AE$2:$AE$2000,0)))),"","EWC error")),"")</f>
        <v/>
      </c>
      <c r="M194" s="242" t="str" cm="1">
        <f t="array" ref="M194">IF(AND(G194&lt;&gt;0,G194&lt;&gt;""),IF(E194="","",IF(ISNUMBER(MATCH(SUBSTITUTE(E194," ",""),SUBSTITUTE('Look Up Values'!$I$2:$I$10," ",""),0)),"","State error")),"")</f>
        <v/>
      </c>
      <c r="N194" s="242" t="str" cm="1">
        <f t="array" ref="N194">IF(AND(G194&lt;&gt;0,G194&lt;&gt;""),IF(F194="","",IF(ISNUMBER(MATCH(SUBSTITUTE(F194," ",""),SUBSTITUTE('Look Up Values'!$W$2:$W$30," ",""),0)),"","D&amp;R error")),"")</f>
        <v/>
      </c>
      <c r="O194" s="256" t="str">
        <f t="shared" si="5"/>
        <v/>
      </c>
    </row>
    <row r="195" spans="1:15" ht="15.75">
      <c r="A195" s="250">
        <v>188</v>
      </c>
      <c r="B195" s="208"/>
      <c r="C195" s="49"/>
      <c r="D195" s="50"/>
      <c r="E195" s="50"/>
      <c r="F195" s="50"/>
      <c r="G195" s="209"/>
      <c r="H195" s="8"/>
      <c r="I195" s="457" t="str">
        <f t="shared" si="4"/>
        <v/>
      </c>
      <c r="J195" s="241" cm="1">
        <f t="array" ref="J195">SUMPRODUCT(--(K195:N195&lt;&gt;"")) + IF(TRIM(O195)="",0,LEN(O195)-LEN(SUBSTITUTE(O195,",",""))+1)</f>
        <v>0</v>
      </c>
      <c r="K195" s="242" t="str">
        <f>IF(AND(G195&lt;&gt;0,G195&lt;&gt;""),IF(B195="","",IF(ISNUMBER(MATCH(B195,'Look Up Values'!$B$2:$B$500,0)),"","Dest. error")),"")</f>
        <v/>
      </c>
      <c r="L195" s="242" t="str">
        <f>IF(AND(G195&lt;&gt;0,G195&lt;&gt;""),IF(C195="","",IF(AND(ISNUMBER(--LEFT(C195,FIND(" ",C195&amp;" ")-1)),OR(LEN(LEFT(C195,FIND(" ",C195&amp;" ")-1))=6,LEN(LEFT(C195,FIND(" ",C195&amp;" ")-1))=7),OR(ISNUMBER(MATCH(LEFT(C195,FIND(" ",C195&amp;" ")-1),'Look Up Values'!$G$2:$G$1000,0)),ISNUMBER(MATCH(LEFT(C195,FIND(" ",C195&amp;" ")-1),'Look Up Values'!$AE$2:$AE$2000,0)))),"","EWC error")),"")</f>
        <v/>
      </c>
      <c r="M195" s="242" t="str" cm="1">
        <f t="array" ref="M195">IF(AND(G195&lt;&gt;0,G195&lt;&gt;""),IF(E195="","",IF(ISNUMBER(MATCH(SUBSTITUTE(E195," ",""),SUBSTITUTE('Look Up Values'!$I$2:$I$10," ",""),0)),"","State error")),"")</f>
        <v/>
      </c>
      <c r="N195" s="242" t="str" cm="1">
        <f t="array" ref="N195">IF(AND(G195&lt;&gt;0,G195&lt;&gt;""),IF(F195="","",IF(ISNUMBER(MATCH(SUBSTITUTE(F195," ",""),SUBSTITUTE('Look Up Values'!$W$2:$W$30," ",""),0)),"","D&amp;R error")),"")</f>
        <v/>
      </c>
      <c r="O195" s="256" t="str">
        <f t="shared" si="5"/>
        <v/>
      </c>
    </row>
    <row r="196" spans="1:15" ht="15.75">
      <c r="A196" s="250">
        <v>189</v>
      </c>
      <c r="B196" s="208"/>
      <c r="C196" s="49"/>
      <c r="D196" s="50"/>
      <c r="E196" s="50"/>
      <c r="F196" s="50"/>
      <c r="G196" s="209"/>
      <c r="H196" s="8"/>
      <c r="I196" s="457" t="str">
        <f t="shared" si="4"/>
        <v/>
      </c>
      <c r="J196" s="241" cm="1">
        <f t="array" ref="J196">SUMPRODUCT(--(K196:N196&lt;&gt;"")) + IF(TRIM(O196)="",0,LEN(O196)-LEN(SUBSTITUTE(O196,",",""))+1)</f>
        <v>0</v>
      </c>
      <c r="K196" s="242" t="str">
        <f>IF(AND(G196&lt;&gt;0,G196&lt;&gt;""),IF(B196="","",IF(ISNUMBER(MATCH(B196,'Look Up Values'!$B$2:$B$500,0)),"","Dest. error")),"")</f>
        <v/>
      </c>
      <c r="L196" s="242" t="str">
        <f>IF(AND(G196&lt;&gt;0,G196&lt;&gt;""),IF(C196="","",IF(AND(ISNUMBER(--LEFT(C196,FIND(" ",C196&amp;" ")-1)),OR(LEN(LEFT(C196,FIND(" ",C196&amp;" ")-1))=6,LEN(LEFT(C196,FIND(" ",C196&amp;" ")-1))=7),OR(ISNUMBER(MATCH(LEFT(C196,FIND(" ",C196&amp;" ")-1),'Look Up Values'!$G$2:$G$1000,0)),ISNUMBER(MATCH(LEFT(C196,FIND(" ",C196&amp;" ")-1),'Look Up Values'!$AE$2:$AE$2000,0)))),"","EWC error")),"")</f>
        <v/>
      </c>
      <c r="M196" s="242" t="str" cm="1">
        <f t="array" ref="M196">IF(AND(G196&lt;&gt;0,G196&lt;&gt;""),IF(E196="","",IF(ISNUMBER(MATCH(SUBSTITUTE(E196," ",""),SUBSTITUTE('Look Up Values'!$I$2:$I$10," ",""),0)),"","State error")),"")</f>
        <v/>
      </c>
      <c r="N196" s="242" t="str" cm="1">
        <f t="array" ref="N196">IF(AND(G196&lt;&gt;0,G196&lt;&gt;""),IF(F196="","",IF(ISNUMBER(MATCH(SUBSTITUTE(F196," ",""),SUBSTITUTE('Look Up Values'!$W$2:$W$30," ",""),0)),"","D&amp;R error")),"")</f>
        <v/>
      </c>
      <c r="O196" s="256" t="str">
        <f t="shared" si="5"/>
        <v/>
      </c>
    </row>
    <row r="197" spans="1:15" ht="15.75">
      <c r="A197" s="250">
        <v>190</v>
      </c>
      <c r="B197" s="208"/>
      <c r="C197" s="49"/>
      <c r="D197" s="50"/>
      <c r="E197" s="50"/>
      <c r="F197" s="50"/>
      <c r="G197" s="209"/>
      <c r="H197" s="8"/>
      <c r="I197" s="457" t="str">
        <f t="shared" si="4"/>
        <v/>
      </c>
      <c r="J197" s="241" cm="1">
        <f t="array" ref="J197">SUMPRODUCT(--(K197:N197&lt;&gt;"")) + IF(TRIM(O197)="",0,LEN(O197)-LEN(SUBSTITUTE(O197,",",""))+1)</f>
        <v>0</v>
      </c>
      <c r="K197" s="242" t="str">
        <f>IF(AND(G197&lt;&gt;0,G197&lt;&gt;""),IF(B197="","",IF(ISNUMBER(MATCH(B197,'Look Up Values'!$B$2:$B$500,0)),"","Dest. error")),"")</f>
        <v/>
      </c>
      <c r="L197" s="242" t="str">
        <f>IF(AND(G197&lt;&gt;0,G197&lt;&gt;""),IF(C197="","",IF(AND(ISNUMBER(--LEFT(C197,FIND(" ",C197&amp;" ")-1)),OR(LEN(LEFT(C197,FIND(" ",C197&amp;" ")-1))=6,LEN(LEFT(C197,FIND(" ",C197&amp;" ")-1))=7),OR(ISNUMBER(MATCH(LEFT(C197,FIND(" ",C197&amp;" ")-1),'Look Up Values'!$G$2:$G$1000,0)),ISNUMBER(MATCH(LEFT(C197,FIND(" ",C197&amp;" ")-1),'Look Up Values'!$AE$2:$AE$2000,0)))),"","EWC error")),"")</f>
        <v/>
      </c>
      <c r="M197" s="242" t="str" cm="1">
        <f t="array" ref="M197">IF(AND(G197&lt;&gt;0,G197&lt;&gt;""),IF(E197="","",IF(ISNUMBER(MATCH(SUBSTITUTE(E197," ",""),SUBSTITUTE('Look Up Values'!$I$2:$I$10," ",""),0)),"","State error")),"")</f>
        <v/>
      </c>
      <c r="N197" s="242" t="str" cm="1">
        <f t="array" ref="N197">IF(AND(G197&lt;&gt;0,G197&lt;&gt;""),IF(F197="","",IF(ISNUMBER(MATCH(SUBSTITUTE(F197," ",""),SUBSTITUTE('Look Up Values'!$W$2:$W$30," ",""),0)),"","D&amp;R error")),"")</f>
        <v/>
      </c>
      <c r="O197" s="256" t="str">
        <f t="shared" si="5"/>
        <v/>
      </c>
    </row>
    <row r="198" spans="1:15" ht="15.75">
      <c r="A198" s="250">
        <v>191</v>
      </c>
      <c r="B198" s="208"/>
      <c r="C198" s="49"/>
      <c r="D198" s="50"/>
      <c r="E198" s="50"/>
      <c r="F198" s="50"/>
      <c r="G198" s="209"/>
      <c r="H198" s="8"/>
      <c r="I198" s="457" t="str">
        <f t="shared" si="4"/>
        <v/>
      </c>
      <c r="J198" s="241" cm="1">
        <f t="array" ref="J198">SUMPRODUCT(--(K198:N198&lt;&gt;"")) + IF(TRIM(O198)="",0,LEN(O198)-LEN(SUBSTITUTE(O198,",",""))+1)</f>
        <v>0</v>
      </c>
      <c r="K198" s="242" t="str">
        <f>IF(AND(G198&lt;&gt;0,G198&lt;&gt;""),IF(B198="","",IF(ISNUMBER(MATCH(B198,'Look Up Values'!$B$2:$B$500,0)),"","Dest. error")),"")</f>
        <v/>
      </c>
      <c r="L198" s="242" t="str">
        <f>IF(AND(G198&lt;&gt;0,G198&lt;&gt;""),IF(C198="","",IF(AND(ISNUMBER(--LEFT(C198,FIND(" ",C198&amp;" ")-1)),OR(LEN(LEFT(C198,FIND(" ",C198&amp;" ")-1))=6,LEN(LEFT(C198,FIND(" ",C198&amp;" ")-1))=7),OR(ISNUMBER(MATCH(LEFT(C198,FIND(" ",C198&amp;" ")-1),'Look Up Values'!$G$2:$G$1000,0)),ISNUMBER(MATCH(LEFT(C198,FIND(" ",C198&amp;" ")-1),'Look Up Values'!$AE$2:$AE$2000,0)))),"","EWC error")),"")</f>
        <v/>
      </c>
      <c r="M198" s="242" t="str" cm="1">
        <f t="array" ref="M198">IF(AND(G198&lt;&gt;0,G198&lt;&gt;""),IF(E198="","",IF(ISNUMBER(MATCH(SUBSTITUTE(E198," ",""),SUBSTITUTE('Look Up Values'!$I$2:$I$10," ",""),0)),"","State error")),"")</f>
        <v/>
      </c>
      <c r="N198" s="242" t="str" cm="1">
        <f t="array" ref="N198">IF(AND(G198&lt;&gt;0,G198&lt;&gt;""),IF(F198="","",IF(ISNUMBER(MATCH(SUBSTITUTE(F198," ",""),SUBSTITUTE('Look Up Values'!$W$2:$W$30," ",""),0)),"","D&amp;R error")),"")</f>
        <v/>
      </c>
      <c r="O198" s="256" t="str">
        <f t="shared" si="5"/>
        <v/>
      </c>
    </row>
    <row r="199" spans="1:15" ht="15.75">
      <c r="A199" s="250">
        <v>192</v>
      </c>
      <c r="B199" s="208"/>
      <c r="C199" s="49"/>
      <c r="D199" s="50"/>
      <c r="E199" s="50"/>
      <c r="F199" s="50"/>
      <c r="G199" s="209"/>
      <c r="H199" s="8"/>
      <c r="I199" s="457" t="str">
        <f t="shared" si="4"/>
        <v/>
      </c>
      <c r="J199" s="241" cm="1">
        <f t="array" ref="J199">SUMPRODUCT(--(K199:N199&lt;&gt;"")) + IF(TRIM(O199)="",0,LEN(O199)-LEN(SUBSTITUTE(O199,",",""))+1)</f>
        <v>0</v>
      </c>
      <c r="K199" s="242" t="str">
        <f>IF(AND(G199&lt;&gt;0,G199&lt;&gt;""),IF(B199="","",IF(ISNUMBER(MATCH(B199,'Look Up Values'!$B$2:$B$500,0)),"","Dest. error")),"")</f>
        <v/>
      </c>
      <c r="L199" s="242" t="str">
        <f>IF(AND(G199&lt;&gt;0,G199&lt;&gt;""),IF(C199="","",IF(AND(ISNUMBER(--LEFT(C199,FIND(" ",C199&amp;" ")-1)),OR(LEN(LEFT(C199,FIND(" ",C199&amp;" ")-1))=6,LEN(LEFT(C199,FIND(" ",C199&amp;" ")-1))=7),OR(ISNUMBER(MATCH(LEFT(C199,FIND(" ",C199&amp;" ")-1),'Look Up Values'!$G$2:$G$1000,0)),ISNUMBER(MATCH(LEFT(C199,FIND(" ",C199&amp;" ")-1),'Look Up Values'!$AE$2:$AE$2000,0)))),"","EWC error")),"")</f>
        <v/>
      </c>
      <c r="M199" s="242" t="str" cm="1">
        <f t="array" ref="M199">IF(AND(G199&lt;&gt;0,G199&lt;&gt;""),IF(E199="","",IF(ISNUMBER(MATCH(SUBSTITUTE(E199," ",""),SUBSTITUTE('Look Up Values'!$I$2:$I$10," ",""),0)),"","State error")),"")</f>
        <v/>
      </c>
      <c r="N199" s="242" t="str" cm="1">
        <f t="array" ref="N199">IF(AND(G199&lt;&gt;0,G199&lt;&gt;""),IF(F199="","",IF(ISNUMBER(MATCH(SUBSTITUTE(F199," ",""),SUBSTITUTE('Look Up Values'!$W$2:$W$30," ",""),0)),"","D&amp;R error")),"")</f>
        <v/>
      </c>
      <c r="O199" s="256" t="str">
        <f t="shared" si="5"/>
        <v/>
      </c>
    </row>
    <row r="200" spans="1:15" ht="15.75">
      <c r="A200" s="250">
        <v>193</v>
      </c>
      <c r="B200" s="208"/>
      <c r="C200" s="49"/>
      <c r="D200" s="50"/>
      <c r="E200" s="50"/>
      <c r="F200" s="50"/>
      <c r="G200" s="209"/>
      <c r="H200" s="8"/>
      <c r="I200" s="457" t="str">
        <f t="shared" si="4"/>
        <v/>
      </c>
      <c r="J200" s="241" cm="1">
        <f t="array" ref="J200">SUMPRODUCT(--(K200:N200&lt;&gt;"")) + IF(TRIM(O200)="",0,LEN(O200)-LEN(SUBSTITUTE(O200,",",""))+1)</f>
        <v>0</v>
      </c>
      <c r="K200" s="242" t="str">
        <f>IF(AND(G200&lt;&gt;0,G200&lt;&gt;""),IF(B200="","",IF(ISNUMBER(MATCH(B200,'Look Up Values'!$B$2:$B$500,0)),"","Dest. error")),"")</f>
        <v/>
      </c>
      <c r="L200" s="242" t="str">
        <f>IF(AND(G200&lt;&gt;0,G200&lt;&gt;""),IF(C200="","",IF(AND(ISNUMBER(--LEFT(C200,FIND(" ",C200&amp;" ")-1)),OR(LEN(LEFT(C200,FIND(" ",C200&amp;" ")-1))=6,LEN(LEFT(C200,FIND(" ",C200&amp;" ")-1))=7),OR(ISNUMBER(MATCH(LEFT(C200,FIND(" ",C200&amp;" ")-1),'Look Up Values'!$G$2:$G$1000,0)),ISNUMBER(MATCH(LEFT(C200,FIND(" ",C200&amp;" ")-1),'Look Up Values'!$AE$2:$AE$2000,0)))),"","EWC error")),"")</f>
        <v/>
      </c>
      <c r="M200" s="242" t="str" cm="1">
        <f t="array" ref="M200">IF(AND(G200&lt;&gt;0,G200&lt;&gt;""),IF(E200="","",IF(ISNUMBER(MATCH(SUBSTITUTE(E200," ",""),SUBSTITUTE('Look Up Values'!$I$2:$I$10," ",""),0)),"","State error")),"")</f>
        <v/>
      </c>
      <c r="N200" s="242" t="str" cm="1">
        <f t="array" ref="N200">IF(AND(G200&lt;&gt;0,G200&lt;&gt;""),IF(F200="","",IF(ISNUMBER(MATCH(SUBSTITUTE(F200," ",""),SUBSTITUTE('Look Up Values'!$W$2:$W$30," ",""),0)),"","D&amp;R error")),"")</f>
        <v/>
      </c>
      <c r="O200" s="256" t="str">
        <f t="shared" si="5"/>
        <v/>
      </c>
    </row>
    <row r="201" spans="1:15" ht="15.75">
      <c r="A201" s="250">
        <v>194</v>
      </c>
      <c r="B201" s="208"/>
      <c r="C201" s="49"/>
      <c r="D201" s="50"/>
      <c r="E201" s="50"/>
      <c r="F201" s="50"/>
      <c r="G201" s="209"/>
      <c r="H201" s="8"/>
      <c r="I201" s="457" t="str">
        <f t="shared" ref="I201:I264" si="6">IF(IFERROR(--SUBSTITUTE(J201,CHAR(160),""),0)&gt;0,A201,"")</f>
        <v/>
      </c>
      <c r="J201" s="241" cm="1">
        <f t="array" ref="J201">SUMPRODUCT(--(K201:N201&lt;&gt;"")) + IF(TRIM(O201)="",0,LEN(O201)-LEN(SUBSTITUTE(O201,",",""))+1)</f>
        <v>0</v>
      </c>
      <c r="K201" s="242" t="str">
        <f>IF(AND(G201&lt;&gt;0,G201&lt;&gt;""),IF(B201="","",IF(ISNUMBER(MATCH(B201,'Look Up Values'!$B$2:$B$500,0)),"","Dest. error")),"")</f>
        <v/>
      </c>
      <c r="L201" s="242" t="str">
        <f>IF(AND(G201&lt;&gt;0,G201&lt;&gt;""),IF(C201="","",IF(AND(ISNUMBER(--LEFT(C201,FIND(" ",C201&amp;" ")-1)),OR(LEN(LEFT(C201,FIND(" ",C201&amp;" ")-1))=6,LEN(LEFT(C201,FIND(" ",C201&amp;" ")-1))=7),OR(ISNUMBER(MATCH(LEFT(C201,FIND(" ",C201&amp;" ")-1),'Look Up Values'!$G$2:$G$1000,0)),ISNUMBER(MATCH(LEFT(C201,FIND(" ",C201&amp;" ")-1),'Look Up Values'!$AE$2:$AE$2000,0)))),"","EWC error")),"")</f>
        <v/>
      </c>
      <c r="M201" s="242" t="str" cm="1">
        <f t="array" ref="M201">IF(AND(G201&lt;&gt;0,G201&lt;&gt;""),IF(E201="","",IF(ISNUMBER(MATCH(SUBSTITUTE(E201," ",""),SUBSTITUTE('Look Up Values'!$I$2:$I$10," ",""),0)),"","State error")),"")</f>
        <v/>
      </c>
      <c r="N201" s="242" t="str" cm="1">
        <f t="array" ref="N201">IF(AND(G201&lt;&gt;0,G201&lt;&gt;""),IF(F201="","",IF(ISNUMBER(MATCH(SUBSTITUTE(F201," ",""),SUBSTITUTE('Look Up Values'!$W$2:$W$30," ",""),0)),"","D&amp;R error")),"")</f>
        <v/>
      </c>
      <c r="O201" s="256" t="str">
        <f t="shared" ref="O201:O264" si="7">IF(OR(G201="",G201=0),"",IF((TRIM(SUBSTITUTE(B201,CHAR(160),""))&amp;TRIM(SUBSTITUTE(C201,CHAR(160),""))&amp;TRIM(SUBSTITUTE(F201,CHAR(160),""))&amp;TRIM(SUBSTITUTE(E201,CHAR(160),"")))&lt;&gt;"",IF((--(TRIM(SUBSTITUTE(B201,CHAR(160),""))&lt;&gt;"")+--(TRIM(SUBSTITUTE(C201,CHAR(160),""))&lt;&gt;"")+--(TRIM(SUBSTITUTE(F201,CHAR(160),""))&lt;&gt;"")+--(TRIM(SUBSTITUTE(E201,CHAR(160),""))&lt;&gt;""))=4,"",LEFT(IF(TRIM(SUBSTITUTE(B201,CHAR(160),""))="","Dest, ","")&amp;IF(TRIM(SUBSTITUTE(C201,CHAR(160),""))="","EWC, ","")&amp;IF(TRIM(SUBSTITUTE(F201,CHAR(160),""))="","D&amp;R, ","")&amp;IF(TRIM(SUBSTITUTE(E201,CHAR(160),""))="","State, ",""),LEN(IF(TRIM(SUBSTITUTE(B201,CHAR(160),""))="","Dest, ","")&amp;IF(TRIM(SUBSTITUTE(C201,CHAR(160),""))="","EWC, ","")&amp;IF(TRIM(SUBSTITUTE(F201,CHAR(160),""))="","D&amp;R, ","")&amp;IF(TRIM(SUBSTITUTE(E201,CHAR(160),""))="","State, ",""))-2)),LEFT(IF(TRIM(SUBSTITUTE(B201,CHAR(160),""))="","Dest, ","")&amp;IF(TRIM(SUBSTITUTE(C201,CHAR(160),""))="","EWC, ","")&amp;IF(TRIM(SUBSTITUTE(F201,CHAR(160),""))="","D&amp;R, ","")&amp;IF(TRIM(SUBSTITUTE(E201,CHAR(160),""))="","State, ",""),LEN(IF(TRIM(SUBSTITUTE(B201,CHAR(160),""))="","Dest, ","")&amp;IF(TRIM(SUBSTITUTE(C201,CHAR(160),""))="","EWC, ","")&amp;IF(TRIM(SUBSTITUTE(F201,CHAR(160),""))="","D&amp;R, ","")&amp;IF(TRIM(SUBSTITUTE(E201,CHAR(160),""))="","State, ",""))-2)))</f>
        <v/>
      </c>
    </row>
    <row r="202" spans="1:15" ht="15.75">
      <c r="A202" s="250">
        <v>195</v>
      </c>
      <c r="B202" s="208"/>
      <c r="C202" s="49"/>
      <c r="D202" s="50"/>
      <c r="E202" s="50"/>
      <c r="F202" s="50"/>
      <c r="G202" s="209"/>
      <c r="H202" s="8"/>
      <c r="I202" s="457" t="str">
        <f t="shared" si="6"/>
        <v/>
      </c>
      <c r="J202" s="241" cm="1">
        <f t="array" ref="J202">SUMPRODUCT(--(K202:N202&lt;&gt;"")) + IF(TRIM(O202)="",0,LEN(O202)-LEN(SUBSTITUTE(O202,",",""))+1)</f>
        <v>0</v>
      </c>
      <c r="K202" s="242" t="str">
        <f>IF(AND(G202&lt;&gt;0,G202&lt;&gt;""),IF(B202="","",IF(ISNUMBER(MATCH(B202,'Look Up Values'!$B$2:$B$500,0)),"","Dest. error")),"")</f>
        <v/>
      </c>
      <c r="L202" s="242" t="str">
        <f>IF(AND(G202&lt;&gt;0,G202&lt;&gt;""),IF(C202="","",IF(AND(ISNUMBER(--LEFT(C202,FIND(" ",C202&amp;" ")-1)),OR(LEN(LEFT(C202,FIND(" ",C202&amp;" ")-1))=6,LEN(LEFT(C202,FIND(" ",C202&amp;" ")-1))=7),OR(ISNUMBER(MATCH(LEFT(C202,FIND(" ",C202&amp;" ")-1),'Look Up Values'!$G$2:$G$1000,0)),ISNUMBER(MATCH(LEFT(C202,FIND(" ",C202&amp;" ")-1),'Look Up Values'!$AE$2:$AE$2000,0)))),"","EWC error")),"")</f>
        <v/>
      </c>
      <c r="M202" s="242" t="str" cm="1">
        <f t="array" ref="M202">IF(AND(G202&lt;&gt;0,G202&lt;&gt;""),IF(E202="","",IF(ISNUMBER(MATCH(SUBSTITUTE(E202," ",""),SUBSTITUTE('Look Up Values'!$I$2:$I$10," ",""),0)),"","State error")),"")</f>
        <v/>
      </c>
      <c r="N202" s="242" t="str" cm="1">
        <f t="array" ref="N202">IF(AND(G202&lt;&gt;0,G202&lt;&gt;""),IF(F202="","",IF(ISNUMBER(MATCH(SUBSTITUTE(F202," ",""),SUBSTITUTE('Look Up Values'!$W$2:$W$30," ",""),0)),"","D&amp;R error")),"")</f>
        <v/>
      </c>
      <c r="O202" s="256" t="str">
        <f t="shared" si="7"/>
        <v/>
      </c>
    </row>
    <row r="203" spans="1:15" ht="15.75">
      <c r="A203" s="250">
        <v>196</v>
      </c>
      <c r="B203" s="208"/>
      <c r="C203" s="49"/>
      <c r="D203" s="50"/>
      <c r="E203" s="50"/>
      <c r="F203" s="50"/>
      <c r="G203" s="209"/>
      <c r="H203" s="8"/>
      <c r="I203" s="457" t="str">
        <f t="shared" si="6"/>
        <v/>
      </c>
      <c r="J203" s="241" cm="1">
        <f t="array" ref="J203">SUMPRODUCT(--(K203:N203&lt;&gt;"")) + IF(TRIM(O203)="",0,LEN(O203)-LEN(SUBSTITUTE(O203,",",""))+1)</f>
        <v>0</v>
      </c>
      <c r="K203" s="242" t="str">
        <f>IF(AND(G203&lt;&gt;0,G203&lt;&gt;""),IF(B203="","",IF(ISNUMBER(MATCH(B203,'Look Up Values'!$B$2:$B$500,0)),"","Dest. error")),"")</f>
        <v/>
      </c>
      <c r="L203" s="242" t="str">
        <f>IF(AND(G203&lt;&gt;0,G203&lt;&gt;""),IF(C203="","",IF(AND(ISNUMBER(--LEFT(C203,FIND(" ",C203&amp;" ")-1)),OR(LEN(LEFT(C203,FIND(" ",C203&amp;" ")-1))=6,LEN(LEFT(C203,FIND(" ",C203&amp;" ")-1))=7),OR(ISNUMBER(MATCH(LEFT(C203,FIND(" ",C203&amp;" ")-1),'Look Up Values'!$G$2:$G$1000,0)),ISNUMBER(MATCH(LEFT(C203,FIND(" ",C203&amp;" ")-1),'Look Up Values'!$AE$2:$AE$2000,0)))),"","EWC error")),"")</f>
        <v/>
      </c>
      <c r="M203" s="242" t="str" cm="1">
        <f t="array" ref="M203">IF(AND(G203&lt;&gt;0,G203&lt;&gt;""),IF(E203="","",IF(ISNUMBER(MATCH(SUBSTITUTE(E203," ",""),SUBSTITUTE('Look Up Values'!$I$2:$I$10," ",""),0)),"","State error")),"")</f>
        <v/>
      </c>
      <c r="N203" s="242" t="str" cm="1">
        <f t="array" ref="N203">IF(AND(G203&lt;&gt;0,G203&lt;&gt;""),IF(F203="","",IF(ISNUMBER(MATCH(SUBSTITUTE(F203," ",""),SUBSTITUTE('Look Up Values'!$W$2:$W$30," ",""),0)),"","D&amp;R error")),"")</f>
        <v/>
      </c>
      <c r="O203" s="256" t="str">
        <f t="shared" si="7"/>
        <v/>
      </c>
    </row>
    <row r="204" spans="1:15" ht="15.75">
      <c r="A204" s="250">
        <v>197</v>
      </c>
      <c r="B204" s="208"/>
      <c r="C204" s="49"/>
      <c r="D204" s="50"/>
      <c r="E204" s="50"/>
      <c r="F204" s="50"/>
      <c r="G204" s="209"/>
      <c r="H204" s="8"/>
      <c r="I204" s="457" t="str">
        <f t="shared" si="6"/>
        <v/>
      </c>
      <c r="J204" s="241" cm="1">
        <f t="array" ref="J204">SUMPRODUCT(--(K204:N204&lt;&gt;"")) + IF(TRIM(O204)="",0,LEN(O204)-LEN(SUBSTITUTE(O204,",",""))+1)</f>
        <v>0</v>
      </c>
      <c r="K204" s="242" t="str">
        <f>IF(AND(G204&lt;&gt;0,G204&lt;&gt;""),IF(B204="","",IF(ISNUMBER(MATCH(B204,'Look Up Values'!$B$2:$B$500,0)),"","Dest. error")),"")</f>
        <v/>
      </c>
      <c r="L204" s="242" t="str">
        <f>IF(AND(G204&lt;&gt;0,G204&lt;&gt;""),IF(C204="","",IF(AND(ISNUMBER(--LEFT(C204,FIND(" ",C204&amp;" ")-1)),OR(LEN(LEFT(C204,FIND(" ",C204&amp;" ")-1))=6,LEN(LEFT(C204,FIND(" ",C204&amp;" ")-1))=7),OR(ISNUMBER(MATCH(LEFT(C204,FIND(" ",C204&amp;" ")-1),'Look Up Values'!$G$2:$G$1000,0)),ISNUMBER(MATCH(LEFT(C204,FIND(" ",C204&amp;" ")-1),'Look Up Values'!$AE$2:$AE$2000,0)))),"","EWC error")),"")</f>
        <v/>
      </c>
      <c r="M204" s="242" t="str" cm="1">
        <f t="array" ref="M204">IF(AND(G204&lt;&gt;0,G204&lt;&gt;""),IF(E204="","",IF(ISNUMBER(MATCH(SUBSTITUTE(E204," ",""),SUBSTITUTE('Look Up Values'!$I$2:$I$10," ",""),0)),"","State error")),"")</f>
        <v/>
      </c>
      <c r="N204" s="242" t="str" cm="1">
        <f t="array" ref="N204">IF(AND(G204&lt;&gt;0,G204&lt;&gt;""),IF(F204="","",IF(ISNUMBER(MATCH(SUBSTITUTE(F204," ",""),SUBSTITUTE('Look Up Values'!$W$2:$W$30," ",""),0)),"","D&amp;R error")),"")</f>
        <v/>
      </c>
      <c r="O204" s="256" t="str">
        <f t="shared" si="7"/>
        <v/>
      </c>
    </row>
    <row r="205" spans="1:15" ht="15.75">
      <c r="A205" s="250">
        <v>198</v>
      </c>
      <c r="B205" s="208"/>
      <c r="C205" s="49"/>
      <c r="D205" s="50"/>
      <c r="E205" s="50"/>
      <c r="F205" s="50"/>
      <c r="G205" s="209"/>
      <c r="H205" s="8"/>
      <c r="I205" s="457" t="str">
        <f t="shared" si="6"/>
        <v/>
      </c>
      <c r="J205" s="241" cm="1">
        <f t="array" ref="J205">SUMPRODUCT(--(K205:N205&lt;&gt;"")) + IF(TRIM(O205)="",0,LEN(O205)-LEN(SUBSTITUTE(O205,",",""))+1)</f>
        <v>0</v>
      </c>
      <c r="K205" s="242" t="str">
        <f>IF(AND(G205&lt;&gt;0,G205&lt;&gt;""),IF(B205="","",IF(ISNUMBER(MATCH(B205,'Look Up Values'!$B$2:$B$500,0)),"","Dest. error")),"")</f>
        <v/>
      </c>
      <c r="L205" s="242" t="str">
        <f>IF(AND(G205&lt;&gt;0,G205&lt;&gt;""),IF(C205="","",IF(AND(ISNUMBER(--LEFT(C205,FIND(" ",C205&amp;" ")-1)),OR(LEN(LEFT(C205,FIND(" ",C205&amp;" ")-1))=6,LEN(LEFT(C205,FIND(" ",C205&amp;" ")-1))=7),OR(ISNUMBER(MATCH(LEFT(C205,FIND(" ",C205&amp;" ")-1),'Look Up Values'!$G$2:$G$1000,0)),ISNUMBER(MATCH(LEFT(C205,FIND(" ",C205&amp;" ")-1),'Look Up Values'!$AE$2:$AE$2000,0)))),"","EWC error")),"")</f>
        <v/>
      </c>
      <c r="M205" s="242" t="str" cm="1">
        <f t="array" ref="M205">IF(AND(G205&lt;&gt;0,G205&lt;&gt;""),IF(E205="","",IF(ISNUMBER(MATCH(SUBSTITUTE(E205," ",""),SUBSTITUTE('Look Up Values'!$I$2:$I$10," ",""),0)),"","State error")),"")</f>
        <v/>
      </c>
      <c r="N205" s="242" t="str" cm="1">
        <f t="array" ref="N205">IF(AND(G205&lt;&gt;0,G205&lt;&gt;""),IF(F205="","",IF(ISNUMBER(MATCH(SUBSTITUTE(F205," ",""),SUBSTITUTE('Look Up Values'!$W$2:$W$30," ",""),0)),"","D&amp;R error")),"")</f>
        <v/>
      </c>
      <c r="O205" s="256" t="str">
        <f t="shared" si="7"/>
        <v/>
      </c>
    </row>
    <row r="206" spans="1:15" ht="15.75">
      <c r="A206" s="250">
        <v>199</v>
      </c>
      <c r="B206" s="208"/>
      <c r="C206" s="49"/>
      <c r="D206" s="50"/>
      <c r="E206" s="50"/>
      <c r="F206" s="50"/>
      <c r="G206" s="209"/>
      <c r="H206" s="8"/>
      <c r="I206" s="457" t="str">
        <f t="shared" si="6"/>
        <v/>
      </c>
      <c r="J206" s="241" cm="1">
        <f t="array" ref="J206">SUMPRODUCT(--(K206:N206&lt;&gt;"")) + IF(TRIM(O206)="",0,LEN(O206)-LEN(SUBSTITUTE(O206,",",""))+1)</f>
        <v>0</v>
      </c>
      <c r="K206" s="242" t="str">
        <f>IF(AND(G206&lt;&gt;0,G206&lt;&gt;""),IF(B206="","",IF(ISNUMBER(MATCH(B206,'Look Up Values'!$B$2:$B$500,0)),"","Dest. error")),"")</f>
        <v/>
      </c>
      <c r="L206" s="242" t="str">
        <f>IF(AND(G206&lt;&gt;0,G206&lt;&gt;""),IF(C206="","",IF(AND(ISNUMBER(--LEFT(C206,FIND(" ",C206&amp;" ")-1)),OR(LEN(LEFT(C206,FIND(" ",C206&amp;" ")-1))=6,LEN(LEFT(C206,FIND(" ",C206&amp;" ")-1))=7),OR(ISNUMBER(MATCH(LEFT(C206,FIND(" ",C206&amp;" ")-1),'Look Up Values'!$G$2:$G$1000,0)),ISNUMBER(MATCH(LEFT(C206,FIND(" ",C206&amp;" ")-1),'Look Up Values'!$AE$2:$AE$2000,0)))),"","EWC error")),"")</f>
        <v/>
      </c>
      <c r="M206" s="242" t="str" cm="1">
        <f t="array" ref="M206">IF(AND(G206&lt;&gt;0,G206&lt;&gt;""),IF(E206="","",IF(ISNUMBER(MATCH(SUBSTITUTE(E206," ",""),SUBSTITUTE('Look Up Values'!$I$2:$I$10," ",""),0)),"","State error")),"")</f>
        <v/>
      </c>
      <c r="N206" s="242" t="str" cm="1">
        <f t="array" ref="N206">IF(AND(G206&lt;&gt;0,G206&lt;&gt;""),IF(F206="","",IF(ISNUMBER(MATCH(SUBSTITUTE(F206," ",""),SUBSTITUTE('Look Up Values'!$W$2:$W$30," ",""),0)),"","D&amp;R error")),"")</f>
        <v/>
      </c>
      <c r="O206" s="256" t="str">
        <f t="shared" si="7"/>
        <v/>
      </c>
    </row>
    <row r="207" spans="1:15" ht="15.75">
      <c r="A207" s="250">
        <v>200</v>
      </c>
      <c r="B207" s="208"/>
      <c r="C207" s="49"/>
      <c r="D207" s="50"/>
      <c r="E207" s="50"/>
      <c r="F207" s="50"/>
      <c r="G207" s="209"/>
      <c r="H207" s="8"/>
      <c r="I207" s="457" t="str">
        <f t="shared" si="6"/>
        <v/>
      </c>
      <c r="J207" s="241" cm="1">
        <f t="array" ref="J207">SUMPRODUCT(--(K207:N207&lt;&gt;"")) + IF(TRIM(O207)="",0,LEN(O207)-LEN(SUBSTITUTE(O207,",",""))+1)</f>
        <v>0</v>
      </c>
      <c r="K207" s="242" t="str">
        <f>IF(AND(G207&lt;&gt;0,G207&lt;&gt;""),IF(B207="","",IF(ISNUMBER(MATCH(B207,'Look Up Values'!$B$2:$B$500,0)),"","Dest. error")),"")</f>
        <v/>
      </c>
      <c r="L207" s="242" t="str">
        <f>IF(AND(G207&lt;&gt;0,G207&lt;&gt;""),IF(C207="","",IF(AND(ISNUMBER(--LEFT(C207,FIND(" ",C207&amp;" ")-1)),OR(LEN(LEFT(C207,FIND(" ",C207&amp;" ")-1))=6,LEN(LEFT(C207,FIND(" ",C207&amp;" ")-1))=7),OR(ISNUMBER(MATCH(LEFT(C207,FIND(" ",C207&amp;" ")-1),'Look Up Values'!$G$2:$G$1000,0)),ISNUMBER(MATCH(LEFT(C207,FIND(" ",C207&amp;" ")-1),'Look Up Values'!$AE$2:$AE$2000,0)))),"","EWC error")),"")</f>
        <v/>
      </c>
      <c r="M207" s="242" t="str" cm="1">
        <f t="array" ref="M207">IF(AND(G207&lt;&gt;0,G207&lt;&gt;""),IF(E207="","",IF(ISNUMBER(MATCH(SUBSTITUTE(E207," ",""),SUBSTITUTE('Look Up Values'!$I$2:$I$10," ",""),0)),"","State error")),"")</f>
        <v/>
      </c>
      <c r="N207" s="242" t="str" cm="1">
        <f t="array" ref="N207">IF(AND(G207&lt;&gt;0,G207&lt;&gt;""),IF(F207="","",IF(ISNUMBER(MATCH(SUBSTITUTE(F207," ",""),SUBSTITUTE('Look Up Values'!$W$2:$W$30," ",""),0)),"","D&amp;R error")),"")</f>
        <v/>
      </c>
      <c r="O207" s="256" t="str">
        <f t="shared" si="7"/>
        <v/>
      </c>
    </row>
    <row r="208" spans="1:15" ht="15.75">
      <c r="A208" s="250">
        <v>201</v>
      </c>
      <c r="B208" s="208"/>
      <c r="C208" s="49"/>
      <c r="D208" s="50"/>
      <c r="E208" s="50"/>
      <c r="F208" s="50"/>
      <c r="G208" s="209"/>
      <c r="H208" s="8"/>
      <c r="I208" s="457" t="str">
        <f t="shared" si="6"/>
        <v/>
      </c>
      <c r="J208" s="241" cm="1">
        <f t="array" ref="J208">SUMPRODUCT(--(K208:N208&lt;&gt;"")) + IF(TRIM(O208)="",0,LEN(O208)-LEN(SUBSTITUTE(O208,",",""))+1)</f>
        <v>0</v>
      </c>
      <c r="K208" s="242" t="str">
        <f>IF(AND(G208&lt;&gt;0,G208&lt;&gt;""),IF(B208="","",IF(ISNUMBER(MATCH(B208,'Look Up Values'!$B$2:$B$500,0)),"","Dest. error")),"")</f>
        <v/>
      </c>
      <c r="L208" s="242" t="str">
        <f>IF(AND(G208&lt;&gt;0,G208&lt;&gt;""),IF(C208="","",IF(AND(ISNUMBER(--LEFT(C208,FIND(" ",C208&amp;" ")-1)),OR(LEN(LEFT(C208,FIND(" ",C208&amp;" ")-1))=6,LEN(LEFT(C208,FIND(" ",C208&amp;" ")-1))=7),OR(ISNUMBER(MATCH(LEFT(C208,FIND(" ",C208&amp;" ")-1),'Look Up Values'!$G$2:$G$1000,0)),ISNUMBER(MATCH(LEFT(C208,FIND(" ",C208&amp;" ")-1),'Look Up Values'!$AE$2:$AE$2000,0)))),"","EWC error")),"")</f>
        <v/>
      </c>
      <c r="M208" s="242" t="str" cm="1">
        <f t="array" ref="M208">IF(AND(G208&lt;&gt;0,G208&lt;&gt;""),IF(E208="","",IF(ISNUMBER(MATCH(SUBSTITUTE(E208," ",""),SUBSTITUTE('Look Up Values'!$I$2:$I$10," ",""),0)),"","State error")),"")</f>
        <v/>
      </c>
      <c r="N208" s="242" t="str" cm="1">
        <f t="array" ref="N208">IF(AND(G208&lt;&gt;0,G208&lt;&gt;""),IF(F208="","",IF(ISNUMBER(MATCH(SUBSTITUTE(F208," ",""),SUBSTITUTE('Look Up Values'!$W$2:$W$30," ",""),0)),"","D&amp;R error")),"")</f>
        <v/>
      </c>
      <c r="O208" s="256" t="str">
        <f t="shared" si="7"/>
        <v/>
      </c>
    </row>
    <row r="209" spans="1:15" ht="15.75">
      <c r="A209" s="250">
        <v>202</v>
      </c>
      <c r="B209" s="208"/>
      <c r="C209" s="49"/>
      <c r="D209" s="50"/>
      <c r="E209" s="50"/>
      <c r="F209" s="50"/>
      <c r="G209" s="209"/>
      <c r="H209" s="8"/>
      <c r="I209" s="457" t="str">
        <f t="shared" si="6"/>
        <v/>
      </c>
      <c r="J209" s="241" cm="1">
        <f t="array" ref="J209">SUMPRODUCT(--(K209:N209&lt;&gt;"")) + IF(TRIM(O209)="",0,LEN(O209)-LEN(SUBSTITUTE(O209,",",""))+1)</f>
        <v>0</v>
      </c>
      <c r="K209" s="242" t="str">
        <f>IF(AND(G209&lt;&gt;0,G209&lt;&gt;""),IF(B209="","",IF(ISNUMBER(MATCH(B209,'Look Up Values'!$B$2:$B$500,0)),"","Dest. error")),"")</f>
        <v/>
      </c>
      <c r="L209" s="242" t="str">
        <f>IF(AND(G209&lt;&gt;0,G209&lt;&gt;""),IF(C209="","",IF(AND(ISNUMBER(--LEFT(C209,FIND(" ",C209&amp;" ")-1)),OR(LEN(LEFT(C209,FIND(" ",C209&amp;" ")-1))=6,LEN(LEFT(C209,FIND(" ",C209&amp;" ")-1))=7),OR(ISNUMBER(MATCH(LEFT(C209,FIND(" ",C209&amp;" ")-1),'Look Up Values'!$G$2:$G$1000,0)),ISNUMBER(MATCH(LEFT(C209,FIND(" ",C209&amp;" ")-1),'Look Up Values'!$AE$2:$AE$2000,0)))),"","EWC error")),"")</f>
        <v/>
      </c>
      <c r="M209" s="242" t="str" cm="1">
        <f t="array" ref="M209">IF(AND(G209&lt;&gt;0,G209&lt;&gt;""),IF(E209="","",IF(ISNUMBER(MATCH(SUBSTITUTE(E209," ",""),SUBSTITUTE('Look Up Values'!$I$2:$I$10," ",""),0)),"","State error")),"")</f>
        <v/>
      </c>
      <c r="N209" s="242" t="str" cm="1">
        <f t="array" ref="N209">IF(AND(G209&lt;&gt;0,G209&lt;&gt;""),IF(F209="","",IF(ISNUMBER(MATCH(SUBSTITUTE(F209," ",""),SUBSTITUTE('Look Up Values'!$W$2:$W$30," ",""),0)),"","D&amp;R error")),"")</f>
        <v/>
      </c>
      <c r="O209" s="256" t="str">
        <f t="shared" si="7"/>
        <v/>
      </c>
    </row>
    <row r="210" spans="1:15" ht="15.75">
      <c r="A210" s="250">
        <v>203</v>
      </c>
      <c r="B210" s="208"/>
      <c r="C210" s="49"/>
      <c r="D210" s="50"/>
      <c r="E210" s="50"/>
      <c r="F210" s="50"/>
      <c r="G210" s="209"/>
      <c r="H210" s="8"/>
      <c r="I210" s="457" t="str">
        <f t="shared" si="6"/>
        <v/>
      </c>
      <c r="J210" s="241" cm="1">
        <f t="array" ref="J210">SUMPRODUCT(--(K210:N210&lt;&gt;"")) + IF(TRIM(O210)="",0,LEN(O210)-LEN(SUBSTITUTE(O210,",",""))+1)</f>
        <v>0</v>
      </c>
      <c r="K210" s="242" t="str">
        <f>IF(AND(G210&lt;&gt;0,G210&lt;&gt;""),IF(B210="","",IF(ISNUMBER(MATCH(B210,'Look Up Values'!$B$2:$B$500,0)),"","Dest. error")),"")</f>
        <v/>
      </c>
      <c r="L210" s="242" t="str">
        <f>IF(AND(G210&lt;&gt;0,G210&lt;&gt;""),IF(C210="","",IF(AND(ISNUMBER(--LEFT(C210,FIND(" ",C210&amp;" ")-1)),OR(LEN(LEFT(C210,FIND(" ",C210&amp;" ")-1))=6,LEN(LEFT(C210,FIND(" ",C210&amp;" ")-1))=7),OR(ISNUMBER(MATCH(LEFT(C210,FIND(" ",C210&amp;" ")-1),'Look Up Values'!$G$2:$G$1000,0)),ISNUMBER(MATCH(LEFT(C210,FIND(" ",C210&amp;" ")-1),'Look Up Values'!$AE$2:$AE$2000,0)))),"","EWC error")),"")</f>
        <v/>
      </c>
      <c r="M210" s="242" t="str" cm="1">
        <f t="array" ref="M210">IF(AND(G210&lt;&gt;0,G210&lt;&gt;""),IF(E210="","",IF(ISNUMBER(MATCH(SUBSTITUTE(E210," ",""),SUBSTITUTE('Look Up Values'!$I$2:$I$10," ",""),0)),"","State error")),"")</f>
        <v/>
      </c>
      <c r="N210" s="242" t="str" cm="1">
        <f t="array" ref="N210">IF(AND(G210&lt;&gt;0,G210&lt;&gt;""),IF(F210="","",IF(ISNUMBER(MATCH(SUBSTITUTE(F210," ",""),SUBSTITUTE('Look Up Values'!$W$2:$W$30," ",""),0)),"","D&amp;R error")),"")</f>
        <v/>
      </c>
      <c r="O210" s="256" t="str">
        <f t="shared" si="7"/>
        <v/>
      </c>
    </row>
    <row r="211" spans="1:15" ht="15.75">
      <c r="A211" s="250">
        <v>204</v>
      </c>
      <c r="B211" s="208"/>
      <c r="C211" s="49"/>
      <c r="D211" s="50"/>
      <c r="E211" s="50"/>
      <c r="F211" s="50"/>
      <c r="G211" s="209"/>
      <c r="H211" s="8"/>
      <c r="I211" s="457" t="str">
        <f t="shared" si="6"/>
        <v/>
      </c>
      <c r="J211" s="241" cm="1">
        <f t="array" ref="J211">SUMPRODUCT(--(K211:N211&lt;&gt;"")) + IF(TRIM(O211)="",0,LEN(O211)-LEN(SUBSTITUTE(O211,",",""))+1)</f>
        <v>0</v>
      </c>
      <c r="K211" s="242" t="str">
        <f>IF(AND(G211&lt;&gt;0,G211&lt;&gt;""),IF(B211="","",IF(ISNUMBER(MATCH(B211,'Look Up Values'!$B$2:$B$500,0)),"","Dest. error")),"")</f>
        <v/>
      </c>
      <c r="L211" s="242" t="str">
        <f>IF(AND(G211&lt;&gt;0,G211&lt;&gt;""),IF(C211="","",IF(AND(ISNUMBER(--LEFT(C211,FIND(" ",C211&amp;" ")-1)),OR(LEN(LEFT(C211,FIND(" ",C211&amp;" ")-1))=6,LEN(LEFT(C211,FIND(" ",C211&amp;" ")-1))=7),OR(ISNUMBER(MATCH(LEFT(C211,FIND(" ",C211&amp;" ")-1),'Look Up Values'!$G$2:$G$1000,0)),ISNUMBER(MATCH(LEFT(C211,FIND(" ",C211&amp;" ")-1),'Look Up Values'!$AE$2:$AE$2000,0)))),"","EWC error")),"")</f>
        <v/>
      </c>
      <c r="M211" s="242" t="str" cm="1">
        <f t="array" ref="M211">IF(AND(G211&lt;&gt;0,G211&lt;&gt;""),IF(E211="","",IF(ISNUMBER(MATCH(SUBSTITUTE(E211," ",""),SUBSTITUTE('Look Up Values'!$I$2:$I$10," ",""),0)),"","State error")),"")</f>
        <v/>
      </c>
      <c r="N211" s="242" t="str" cm="1">
        <f t="array" ref="N211">IF(AND(G211&lt;&gt;0,G211&lt;&gt;""),IF(F211="","",IF(ISNUMBER(MATCH(SUBSTITUTE(F211," ",""),SUBSTITUTE('Look Up Values'!$W$2:$W$30," ",""),0)),"","D&amp;R error")),"")</f>
        <v/>
      </c>
      <c r="O211" s="256" t="str">
        <f t="shared" si="7"/>
        <v/>
      </c>
    </row>
    <row r="212" spans="1:15" ht="15.75">
      <c r="A212" s="250">
        <v>205</v>
      </c>
      <c r="B212" s="208"/>
      <c r="C212" s="49"/>
      <c r="D212" s="50"/>
      <c r="E212" s="50"/>
      <c r="F212" s="50"/>
      <c r="G212" s="209"/>
      <c r="H212" s="8"/>
      <c r="I212" s="457" t="str">
        <f t="shared" si="6"/>
        <v/>
      </c>
      <c r="J212" s="241" cm="1">
        <f t="array" ref="J212">SUMPRODUCT(--(K212:N212&lt;&gt;"")) + IF(TRIM(O212)="",0,LEN(O212)-LEN(SUBSTITUTE(O212,",",""))+1)</f>
        <v>0</v>
      </c>
      <c r="K212" s="242" t="str">
        <f>IF(AND(G212&lt;&gt;0,G212&lt;&gt;""),IF(B212="","",IF(ISNUMBER(MATCH(B212,'Look Up Values'!$B$2:$B$500,0)),"","Dest. error")),"")</f>
        <v/>
      </c>
      <c r="L212" s="242" t="str">
        <f>IF(AND(G212&lt;&gt;0,G212&lt;&gt;""),IF(C212="","",IF(AND(ISNUMBER(--LEFT(C212,FIND(" ",C212&amp;" ")-1)),OR(LEN(LEFT(C212,FIND(" ",C212&amp;" ")-1))=6,LEN(LEFT(C212,FIND(" ",C212&amp;" ")-1))=7),OR(ISNUMBER(MATCH(LEFT(C212,FIND(" ",C212&amp;" ")-1),'Look Up Values'!$G$2:$G$1000,0)),ISNUMBER(MATCH(LEFT(C212,FIND(" ",C212&amp;" ")-1),'Look Up Values'!$AE$2:$AE$2000,0)))),"","EWC error")),"")</f>
        <v/>
      </c>
      <c r="M212" s="242" t="str" cm="1">
        <f t="array" ref="M212">IF(AND(G212&lt;&gt;0,G212&lt;&gt;""),IF(E212="","",IF(ISNUMBER(MATCH(SUBSTITUTE(E212," ",""),SUBSTITUTE('Look Up Values'!$I$2:$I$10," ",""),0)),"","State error")),"")</f>
        <v/>
      </c>
      <c r="N212" s="242" t="str" cm="1">
        <f t="array" ref="N212">IF(AND(G212&lt;&gt;0,G212&lt;&gt;""),IF(F212="","",IF(ISNUMBER(MATCH(SUBSTITUTE(F212," ",""),SUBSTITUTE('Look Up Values'!$W$2:$W$30," ",""),0)),"","D&amp;R error")),"")</f>
        <v/>
      </c>
      <c r="O212" s="256" t="str">
        <f t="shared" si="7"/>
        <v/>
      </c>
    </row>
    <row r="213" spans="1:15" ht="15.75">
      <c r="A213" s="250">
        <v>206</v>
      </c>
      <c r="B213" s="208"/>
      <c r="C213" s="49"/>
      <c r="D213" s="50"/>
      <c r="E213" s="50"/>
      <c r="F213" s="50"/>
      <c r="G213" s="209"/>
      <c r="H213" s="8"/>
      <c r="I213" s="457" t="str">
        <f t="shared" si="6"/>
        <v/>
      </c>
      <c r="J213" s="241" cm="1">
        <f t="array" ref="J213">SUMPRODUCT(--(K213:N213&lt;&gt;"")) + IF(TRIM(O213)="",0,LEN(O213)-LEN(SUBSTITUTE(O213,",",""))+1)</f>
        <v>0</v>
      </c>
      <c r="K213" s="242" t="str">
        <f>IF(AND(G213&lt;&gt;0,G213&lt;&gt;""),IF(B213="","",IF(ISNUMBER(MATCH(B213,'Look Up Values'!$B$2:$B$500,0)),"","Dest. error")),"")</f>
        <v/>
      </c>
      <c r="L213" s="242" t="str">
        <f>IF(AND(G213&lt;&gt;0,G213&lt;&gt;""),IF(C213="","",IF(AND(ISNUMBER(--LEFT(C213,FIND(" ",C213&amp;" ")-1)),OR(LEN(LEFT(C213,FIND(" ",C213&amp;" ")-1))=6,LEN(LEFT(C213,FIND(" ",C213&amp;" ")-1))=7),OR(ISNUMBER(MATCH(LEFT(C213,FIND(" ",C213&amp;" ")-1),'Look Up Values'!$G$2:$G$1000,0)),ISNUMBER(MATCH(LEFT(C213,FIND(" ",C213&amp;" ")-1),'Look Up Values'!$AE$2:$AE$2000,0)))),"","EWC error")),"")</f>
        <v/>
      </c>
      <c r="M213" s="242" t="str" cm="1">
        <f t="array" ref="M213">IF(AND(G213&lt;&gt;0,G213&lt;&gt;""),IF(E213="","",IF(ISNUMBER(MATCH(SUBSTITUTE(E213," ",""),SUBSTITUTE('Look Up Values'!$I$2:$I$10," ",""),0)),"","State error")),"")</f>
        <v/>
      </c>
      <c r="N213" s="242" t="str" cm="1">
        <f t="array" ref="N213">IF(AND(G213&lt;&gt;0,G213&lt;&gt;""),IF(F213="","",IF(ISNUMBER(MATCH(SUBSTITUTE(F213," ",""),SUBSTITUTE('Look Up Values'!$W$2:$W$30," ",""),0)),"","D&amp;R error")),"")</f>
        <v/>
      </c>
      <c r="O213" s="256" t="str">
        <f t="shared" si="7"/>
        <v/>
      </c>
    </row>
    <row r="214" spans="1:15" ht="15.75">
      <c r="A214" s="250">
        <v>207</v>
      </c>
      <c r="B214" s="208"/>
      <c r="C214" s="49"/>
      <c r="D214" s="50"/>
      <c r="E214" s="50"/>
      <c r="F214" s="50"/>
      <c r="G214" s="209"/>
      <c r="H214" s="8"/>
      <c r="I214" s="457" t="str">
        <f t="shared" si="6"/>
        <v/>
      </c>
      <c r="J214" s="241" cm="1">
        <f t="array" ref="J214">SUMPRODUCT(--(K214:N214&lt;&gt;"")) + IF(TRIM(O214)="",0,LEN(O214)-LEN(SUBSTITUTE(O214,",",""))+1)</f>
        <v>0</v>
      </c>
      <c r="K214" s="242" t="str">
        <f>IF(AND(G214&lt;&gt;0,G214&lt;&gt;""),IF(B214="","",IF(ISNUMBER(MATCH(B214,'Look Up Values'!$B$2:$B$500,0)),"","Dest. error")),"")</f>
        <v/>
      </c>
      <c r="L214" s="242" t="str">
        <f>IF(AND(G214&lt;&gt;0,G214&lt;&gt;""),IF(C214="","",IF(AND(ISNUMBER(--LEFT(C214,FIND(" ",C214&amp;" ")-1)),OR(LEN(LEFT(C214,FIND(" ",C214&amp;" ")-1))=6,LEN(LEFT(C214,FIND(" ",C214&amp;" ")-1))=7),OR(ISNUMBER(MATCH(LEFT(C214,FIND(" ",C214&amp;" ")-1),'Look Up Values'!$G$2:$G$1000,0)),ISNUMBER(MATCH(LEFT(C214,FIND(" ",C214&amp;" ")-1),'Look Up Values'!$AE$2:$AE$2000,0)))),"","EWC error")),"")</f>
        <v/>
      </c>
      <c r="M214" s="242" t="str" cm="1">
        <f t="array" ref="M214">IF(AND(G214&lt;&gt;0,G214&lt;&gt;""),IF(E214="","",IF(ISNUMBER(MATCH(SUBSTITUTE(E214," ",""),SUBSTITUTE('Look Up Values'!$I$2:$I$10," ",""),0)),"","State error")),"")</f>
        <v/>
      </c>
      <c r="N214" s="242" t="str" cm="1">
        <f t="array" ref="N214">IF(AND(G214&lt;&gt;0,G214&lt;&gt;""),IF(F214="","",IF(ISNUMBER(MATCH(SUBSTITUTE(F214," ",""),SUBSTITUTE('Look Up Values'!$W$2:$W$30," ",""),0)),"","D&amp;R error")),"")</f>
        <v/>
      </c>
      <c r="O214" s="256" t="str">
        <f t="shared" si="7"/>
        <v/>
      </c>
    </row>
    <row r="215" spans="1:15" ht="15.75">
      <c r="A215" s="250">
        <v>208</v>
      </c>
      <c r="B215" s="208"/>
      <c r="C215" s="49"/>
      <c r="D215" s="50"/>
      <c r="E215" s="50"/>
      <c r="F215" s="50"/>
      <c r="G215" s="209"/>
      <c r="H215" s="8"/>
      <c r="I215" s="457" t="str">
        <f t="shared" si="6"/>
        <v/>
      </c>
      <c r="J215" s="241" cm="1">
        <f t="array" ref="J215">SUMPRODUCT(--(K215:N215&lt;&gt;"")) + IF(TRIM(O215)="",0,LEN(O215)-LEN(SUBSTITUTE(O215,",",""))+1)</f>
        <v>0</v>
      </c>
      <c r="K215" s="242" t="str">
        <f>IF(AND(G215&lt;&gt;0,G215&lt;&gt;""),IF(B215="","",IF(ISNUMBER(MATCH(B215,'Look Up Values'!$B$2:$B$500,0)),"","Dest. error")),"")</f>
        <v/>
      </c>
      <c r="L215" s="242" t="str">
        <f>IF(AND(G215&lt;&gt;0,G215&lt;&gt;""),IF(C215="","",IF(AND(ISNUMBER(--LEFT(C215,FIND(" ",C215&amp;" ")-1)),OR(LEN(LEFT(C215,FIND(" ",C215&amp;" ")-1))=6,LEN(LEFT(C215,FIND(" ",C215&amp;" ")-1))=7),OR(ISNUMBER(MATCH(LEFT(C215,FIND(" ",C215&amp;" ")-1),'Look Up Values'!$G$2:$G$1000,0)),ISNUMBER(MATCH(LEFT(C215,FIND(" ",C215&amp;" ")-1),'Look Up Values'!$AE$2:$AE$2000,0)))),"","EWC error")),"")</f>
        <v/>
      </c>
      <c r="M215" s="242" t="str" cm="1">
        <f t="array" ref="M215">IF(AND(G215&lt;&gt;0,G215&lt;&gt;""),IF(E215="","",IF(ISNUMBER(MATCH(SUBSTITUTE(E215," ",""),SUBSTITUTE('Look Up Values'!$I$2:$I$10," ",""),0)),"","State error")),"")</f>
        <v/>
      </c>
      <c r="N215" s="242" t="str" cm="1">
        <f t="array" ref="N215">IF(AND(G215&lt;&gt;0,G215&lt;&gt;""),IF(F215="","",IF(ISNUMBER(MATCH(SUBSTITUTE(F215," ",""),SUBSTITUTE('Look Up Values'!$W$2:$W$30," ",""),0)),"","D&amp;R error")),"")</f>
        <v/>
      </c>
      <c r="O215" s="256" t="str">
        <f t="shared" si="7"/>
        <v/>
      </c>
    </row>
    <row r="216" spans="1:15" ht="15.75">
      <c r="A216" s="250">
        <v>209</v>
      </c>
      <c r="B216" s="208"/>
      <c r="C216" s="49"/>
      <c r="D216" s="50"/>
      <c r="E216" s="50"/>
      <c r="F216" s="50"/>
      <c r="G216" s="209"/>
      <c r="H216" s="8"/>
      <c r="I216" s="457" t="str">
        <f t="shared" si="6"/>
        <v/>
      </c>
      <c r="J216" s="241" cm="1">
        <f t="array" ref="J216">SUMPRODUCT(--(K216:N216&lt;&gt;"")) + IF(TRIM(O216)="",0,LEN(O216)-LEN(SUBSTITUTE(O216,",",""))+1)</f>
        <v>0</v>
      </c>
      <c r="K216" s="242" t="str">
        <f>IF(AND(G216&lt;&gt;0,G216&lt;&gt;""),IF(B216="","",IF(ISNUMBER(MATCH(B216,'Look Up Values'!$B$2:$B$500,0)),"","Dest. error")),"")</f>
        <v/>
      </c>
      <c r="L216" s="242" t="str">
        <f>IF(AND(G216&lt;&gt;0,G216&lt;&gt;""),IF(C216="","",IF(AND(ISNUMBER(--LEFT(C216,FIND(" ",C216&amp;" ")-1)),OR(LEN(LEFT(C216,FIND(" ",C216&amp;" ")-1))=6,LEN(LEFT(C216,FIND(" ",C216&amp;" ")-1))=7),OR(ISNUMBER(MATCH(LEFT(C216,FIND(" ",C216&amp;" ")-1),'Look Up Values'!$G$2:$G$1000,0)),ISNUMBER(MATCH(LEFT(C216,FIND(" ",C216&amp;" ")-1),'Look Up Values'!$AE$2:$AE$2000,0)))),"","EWC error")),"")</f>
        <v/>
      </c>
      <c r="M216" s="242" t="str" cm="1">
        <f t="array" ref="M216">IF(AND(G216&lt;&gt;0,G216&lt;&gt;""),IF(E216="","",IF(ISNUMBER(MATCH(SUBSTITUTE(E216," ",""),SUBSTITUTE('Look Up Values'!$I$2:$I$10," ",""),0)),"","State error")),"")</f>
        <v/>
      </c>
      <c r="N216" s="242" t="str" cm="1">
        <f t="array" ref="N216">IF(AND(G216&lt;&gt;0,G216&lt;&gt;""),IF(F216="","",IF(ISNUMBER(MATCH(SUBSTITUTE(F216," ",""),SUBSTITUTE('Look Up Values'!$W$2:$W$30," ",""),0)),"","D&amp;R error")),"")</f>
        <v/>
      </c>
      <c r="O216" s="256" t="str">
        <f t="shared" si="7"/>
        <v/>
      </c>
    </row>
    <row r="217" spans="1:15" ht="15.75">
      <c r="A217" s="250">
        <v>210</v>
      </c>
      <c r="B217" s="208"/>
      <c r="C217" s="49"/>
      <c r="D217" s="50"/>
      <c r="E217" s="50"/>
      <c r="F217" s="50"/>
      <c r="G217" s="209"/>
      <c r="H217" s="8"/>
      <c r="I217" s="457" t="str">
        <f t="shared" si="6"/>
        <v/>
      </c>
      <c r="J217" s="241" cm="1">
        <f t="array" ref="J217">SUMPRODUCT(--(K217:N217&lt;&gt;"")) + IF(TRIM(O217)="",0,LEN(O217)-LEN(SUBSTITUTE(O217,",",""))+1)</f>
        <v>0</v>
      </c>
      <c r="K217" s="242" t="str">
        <f>IF(AND(G217&lt;&gt;0,G217&lt;&gt;""),IF(B217="","",IF(ISNUMBER(MATCH(B217,'Look Up Values'!$B$2:$B$500,0)),"","Dest. error")),"")</f>
        <v/>
      </c>
      <c r="L217" s="242" t="str">
        <f>IF(AND(G217&lt;&gt;0,G217&lt;&gt;""),IF(C217="","",IF(AND(ISNUMBER(--LEFT(C217,FIND(" ",C217&amp;" ")-1)),OR(LEN(LEFT(C217,FIND(" ",C217&amp;" ")-1))=6,LEN(LEFT(C217,FIND(" ",C217&amp;" ")-1))=7),OR(ISNUMBER(MATCH(LEFT(C217,FIND(" ",C217&amp;" ")-1),'Look Up Values'!$G$2:$G$1000,0)),ISNUMBER(MATCH(LEFT(C217,FIND(" ",C217&amp;" ")-1),'Look Up Values'!$AE$2:$AE$2000,0)))),"","EWC error")),"")</f>
        <v/>
      </c>
      <c r="M217" s="242" t="str" cm="1">
        <f t="array" ref="M217">IF(AND(G217&lt;&gt;0,G217&lt;&gt;""),IF(E217="","",IF(ISNUMBER(MATCH(SUBSTITUTE(E217," ",""),SUBSTITUTE('Look Up Values'!$I$2:$I$10," ",""),0)),"","State error")),"")</f>
        <v/>
      </c>
      <c r="N217" s="242" t="str" cm="1">
        <f t="array" ref="N217">IF(AND(G217&lt;&gt;0,G217&lt;&gt;""),IF(F217="","",IF(ISNUMBER(MATCH(SUBSTITUTE(F217," ",""),SUBSTITUTE('Look Up Values'!$W$2:$W$30," ",""),0)),"","D&amp;R error")),"")</f>
        <v/>
      </c>
      <c r="O217" s="256" t="str">
        <f t="shared" si="7"/>
        <v/>
      </c>
    </row>
    <row r="218" spans="1:15" ht="15.75">
      <c r="A218" s="250">
        <v>211</v>
      </c>
      <c r="B218" s="208"/>
      <c r="C218" s="49"/>
      <c r="D218" s="50"/>
      <c r="E218" s="50"/>
      <c r="F218" s="50"/>
      <c r="G218" s="209"/>
      <c r="H218" s="8"/>
      <c r="I218" s="457" t="str">
        <f t="shared" si="6"/>
        <v/>
      </c>
      <c r="J218" s="241" cm="1">
        <f t="array" ref="J218">SUMPRODUCT(--(K218:N218&lt;&gt;"")) + IF(TRIM(O218)="",0,LEN(O218)-LEN(SUBSTITUTE(O218,",",""))+1)</f>
        <v>0</v>
      </c>
      <c r="K218" s="242" t="str">
        <f>IF(AND(G218&lt;&gt;0,G218&lt;&gt;""),IF(B218="","",IF(ISNUMBER(MATCH(B218,'Look Up Values'!$B$2:$B$500,0)),"","Dest. error")),"")</f>
        <v/>
      </c>
      <c r="L218" s="242" t="str">
        <f>IF(AND(G218&lt;&gt;0,G218&lt;&gt;""),IF(C218="","",IF(AND(ISNUMBER(--LEFT(C218,FIND(" ",C218&amp;" ")-1)),OR(LEN(LEFT(C218,FIND(" ",C218&amp;" ")-1))=6,LEN(LEFT(C218,FIND(" ",C218&amp;" ")-1))=7),OR(ISNUMBER(MATCH(LEFT(C218,FIND(" ",C218&amp;" ")-1),'Look Up Values'!$G$2:$G$1000,0)),ISNUMBER(MATCH(LEFT(C218,FIND(" ",C218&amp;" ")-1),'Look Up Values'!$AE$2:$AE$2000,0)))),"","EWC error")),"")</f>
        <v/>
      </c>
      <c r="M218" s="242" t="str" cm="1">
        <f t="array" ref="M218">IF(AND(G218&lt;&gt;0,G218&lt;&gt;""),IF(E218="","",IF(ISNUMBER(MATCH(SUBSTITUTE(E218," ",""),SUBSTITUTE('Look Up Values'!$I$2:$I$10," ",""),0)),"","State error")),"")</f>
        <v/>
      </c>
      <c r="N218" s="242" t="str" cm="1">
        <f t="array" ref="N218">IF(AND(G218&lt;&gt;0,G218&lt;&gt;""),IF(F218="","",IF(ISNUMBER(MATCH(SUBSTITUTE(F218," ",""),SUBSTITUTE('Look Up Values'!$W$2:$W$30," ",""),0)),"","D&amp;R error")),"")</f>
        <v/>
      </c>
      <c r="O218" s="256" t="str">
        <f t="shared" si="7"/>
        <v/>
      </c>
    </row>
    <row r="219" spans="1:15" ht="15.75">
      <c r="A219" s="250">
        <v>212</v>
      </c>
      <c r="B219" s="208"/>
      <c r="C219" s="49"/>
      <c r="D219" s="50"/>
      <c r="E219" s="50"/>
      <c r="F219" s="50"/>
      <c r="G219" s="209"/>
      <c r="H219" s="8"/>
      <c r="I219" s="457" t="str">
        <f t="shared" si="6"/>
        <v/>
      </c>
      <c r="J219" s="241" cm="1">
        <f t="array" ref="J219">SUMPRODUCT(--(K219:N219&lt;&gt;"")) + IF(TRIM(O219)="",0,LEN(O219)-LEN(SUBSTITUTE(O219,",",""))+1)</f>
        <v>0</v>
      </c>
      <c r="K219" s="242" t="str">
        <f>IF(AND(G219&lt;&gt;0,G219&lt;&gt;""),IF(B219="","",IF(ISNUMBER(MATCH(B219,'Look Up Values'!$B$2:$B$500,0)),"","Dest. error")),"")</f>
        <v/>
      </c>
      <c r="L219" s="242" t="str">
        <f>IF(AND(G219&lt;&gt;0,G219&lt;&gt;""),IF(C219="","",IF(AND(ISNUMBER(--LEFT(C219,FIND(" ",C219&amp;" ")-1)),OR(LEN(LEFT(C219,FIND(" ",C219&amp;" ")-1))=6,LEN(LEFT(C219,FIND(" ",C219&amp;" ")-1))=7),OR(ISNUMBER(MATCH(LEFT(C219,FIND(" ",C219&amp;" ")-1),'Look Up Values'!$G$2:$G$1000,0)),ISNUMBER(MATCH(LEFT(C219,FIND(" ",C219&amp;" ")-1),'Look Up Values'!$AE$2:$AE$2000,0)))),"","EWC error")),"")</f>
        <v/>
      </c>
      <c r="M219" s="242" t="str" cm="1">
        <f t="array" ref="M219">IF(AND(G219&lt;&gt;0,G219&lt;&gt;""),IF(E219="","",IF(ISNUMBER(MATCH(SUBSTITUTE(E219," ",""),SUBSTITUTE('Look Up Values'!$I$2:$I$10," ",""),0)),"","State error")),"")</f>
        <v/>
      </c>
      <c r="N219" s="242" t="str" cm="1">
        <f t="array" ref="N219">IF(AND(G219&lt;&gt;0,G219&lt;&gt;""),IF(F219="","",IF(ISNUMBER(MATCH(SUBSTITUTE(F219," ",""),SUBSTITUTE('Look Up Values'!$W$2:$W$30," ",""),0)),"","D&amp;R error")),"")</f>
        <v/>
      </c>
      <c r="O219" s="256" t="str">
        <f t="shared" si="7"/>
        <v/>
      </c>
    </row>
    <row r="220" spans="1:15" ht="15.75">
      <c r="A220" s="250">
        <v>213</v>
      </c>
      <c r="B220" s="208"/>
      <c r="C220" s="49"/>
      <c r="D220" s="50"/>
      <c r="E220" s="50"/>
      <c r="F220" s="50"/>
      <c r="G220" s="209"/>
      <c r="H220" s="8"/>
      <c r="I220" s="457" t="str">
        <f t="shared" si="6"/>
        <v/>
      </c>
      <c r="J220" s="241" cm="1">
        <f t="array" ref="J220">SUMPRODUCT(--(K220:N220&lt;&gt;"")) + IF(TRIM(O220)="",0,LEN(O220)-LEN(SUBSTITUTE(O220,",",""))+1)</f>
        <v>0</v>
      </c>
      <c r="K220" s="242" t="str">
        <f>IF(AND(G220&lt;&gt;0,G220&lt;&gt;""),IF(B220="","",IF(ISNUMBER(MATCH(B220,'Look Up Values'!$B$2:$B$500,0)),"","Dest. error")),"")</f>
        <v/>
      </c>
      <c r="L220" s="242" t="str">
        <f>IF(AND(G220&lt;&gt;0,G220&lt;&gt;""),IF(C220="","",IF(AND(ISNUMBER(--LEFT(C220,FIND(" ",C220&amp;" ")-1)),OR(LEN(LEFT(C220,FIND(" ",C220&amp;" ")-1))=6,LEN(LEFT(C220,FIND(" ",C220&amp;" ")-1))=7),OR(ISNUMBER(MATCH(LEFT(C220,FIND(" ",C220&amp;" ")-1),'Look Up Values'!$G$2:$G$1000,0)),ISNUMBER(MATCH(LEFT(C220,FIND(" ",C220&amp;" ")-1),'Look Up Values'!$AE$2:$AE$2000,0)))),"","EWC error")),"")</f>
        <v/>
      </c>
      <c r="M220" s="242" t="str" cm="1">
        <f t="array" ref="M220">IF(AND(G220&lt;&gt;0,G220&lt;&gt;""),IF(E220="","",IF(ISNUMBER(MATCH(SUBSTITUTE(E220," ",""),SUBSTITUTE('Look Up Values'!$I$2:$I$10," ",""),0)),"","State error")),"")</f>
        <v/>
      </c>
      <c r="N220" s="242" t="str" cm="1">
        <f t="array" ref="N220">IF(AND(G220&lt;&gt;0,G220&lt;&gt;""),IF(F220="","",IF(ISNUMBER(MATCH(SUBSTITUTE(F220," ",""),SUBSTITUTE('Look Up Values'!$W$2:$W$30," ",""),0)),"","D&amp;R error")),"")</f>
        <v/>
      </c>
      <c r="O220" s="256" t="str">
        <f t="shared" si="7"/>
        <v/>
      </c>
    </row>
    <row r="221" spans="1:15" ht="15.75">
      <c r="A221" s="250">
        <v>214</v>
      </c>
      <c r="B221" s="208"/>
      <c r="C221" s="49"/>
      <c r="D221" s="50"/>
      <c r="E221" s="50"/>
      <c r="F221" s="50"/>
      <c r="G221" s="209"/>
      <c r="H221" s="8"/>
      <c r="I221" s="457" t="str">
        <f t="shared" si="6"/>
        <v/>
      </c>
      <c r="J221" s="241" cm="1">
        <f t="array" ref="J221">SUMPRODUCT(--(K221:N221&lt;&gt;"")) + IF(TRIM(O221)="",0,LEN(O221)-LEN(SUBSTITUTE(O221,",",""))+1)</f>
        <v>0</v>
      </c>
      <c r="K221" s="242" t="str">
        <f>IF(AND(G221&lt;&gt;0,G221&lt;&gt;""),IF(B221="","",IF(ISNUMBER(MATCH(B221,'Look Up Values'!$B$2:$B$500,0)),"","Dest. error")),"")</f>
        <v/>
      </c>
      <c r="L221" s="242" t="str">
        <f>IF(AND(G221&lt;&gt;0,G221&lt;&gt;""),IF(C221="","",IF(AND(ISNUMBER(--LEFT(C221,FIND(" ",C221&amp;" ")-1)),OR(LEN(LEFT(C221,FIND(" ",C221&amp;" ")-1))=6,LEN(LEFT(C221,FIND(" ",C221&amp;" ")-1))=7),OR(ISNUMBER(MATCH(LEFT(C221,FIND(" ",C221&amp;" ")-1),'Look Up Values'!$G$2:$G$1000,0)),ISNUMBER(MATCH(LEFT(C221,FIND(" ",C221&amp;" ")-1),'Look Up Values'!$AE$2:$AE$2000,0)))),"","EWC error")),"")</f>
        <v/>
      </c>
      <c r="M221" s="242" t="str" cm="1">
        <f t="array" ref="M221">IF(AND(G221&lt;&gt;0,G221&lt;&gt;""),IF(E221="","",IF(ISNUMBER(MATCH(SUBSTITUTE(E221," ",""),SUBSTITUTE('Look Up Values'!$I$2:$I$10," ",""),0)),"","State error")),"")</f>
        <v/>
      </c>
      <c r="N221" s="242" t="str" cm="1">
        <f t="array" ref="N221">IF(AND(G221&lt;&gt;0,G221&lt;&gt;""),IF(F221="","",IF(ISNUMBER(MATCH(SUBSTITUTE(F221," ",""),SUBSTITUTE('Look Up Values'!$W$2:$W$30," ",""),0)),"","D&amp;R error")),"")</f>
        <v/>
      </c>
      <c r="O221" s="256" t="str">
        <f t="shared" si="7"/>
        <v/>
      </c>
    </row>
    <row r="222" spans="1:15" ht="15.75">
      <c r="A222" s="250">
        <v>215</v>
      </c>
      <c r="B222" s="208"/>
      <c r="C222" s="49"/>
      <c r="D222" s="50"/>
      <c r="E222" s="50"/>
      <c r="F222" s="50"/>
      <c r="G222" s="209"/>
      <c r="H222" s="8"/>
      <c r="I222" s="457" t="str">
        <f t="shared" si="6"/>
        <v/>
      </c>
      <c r="J222" s="241" cm="1">
        <f t="array" ref="J222">SUMPRODUCT(--(K222:N222&lt;&gt;"")) + IF(TRIM(O222)="",0,LEN(O222)-LEN(SUBSTITUTE(O222,",",""))+1)</f>
        <v>0</v>
      </c>
      <c r="K222" s="242" t="str">
        <f>IF(AND(G222&lt;&gt;0,G222&lt;&gt;""),IF(B222="","",IF(ISNUMBER(MATCH(B222,'Look Up Values'!$B$2:$B$500,0)),"","Dest. error")),"")</f>
        <v/>
      </c>
      <c r="L222" s="242" t="str">
        <f>IF(AND(G222&lt;&gt;0,G222&lt;&gt;""),IF(C222="","",IF(AND(ISNUMBER(--LEFT(C222,FIND(" ",C222&amp;" ")-1)),OR(LEN(LEFT(C222,FIND(" ",C222&amp;" ")-1))=6,LEN(LEFT(C222,FIND(" ",C222&amp;" ")-1))=7),OR(ISNUMBER(MATCH(LEFT(C222,FIND(" ",C222&amp;" ")-1),'Look Up Values'!$G$2:$G$1000,0)),ISNUMBER(MATCH(LEFT(C222,FIND(" ",C222&amp;" ")-1),'Look Up Values'!$AE$2:$AE$2000,0)))),"","EWC error")),"")</f>
        <v/>
      </c>
      <c r="M222" s="242" t="str" cm="1">
        <f t="array" ref="M222">IF(AND(G222&lt;&gt;0,G222&lt;&gt;""),IF(E222="","",IF(ISNUMBER(MATCH(SUBSTITUTE(E222," ",""),SUBSTITUTE('Look Up Values'!$I$2:$I$10," ",""),0)),"","State error")),"")</f>
        <v/>
      </c>
      <c r="N222" s="242" t="str" cm="1">
        <f t="array" ref="N222">IF(AND(G222&lt;&gt;0,G222&lt;&gt;""),IF(F222="","",IF(ISNUMBER(MATCH(SUBSTITUTE(F222," ",""),SUBSTITUTE('Look Up Values'!$W$2:$W$30," ",""),0)),"","D&amp;R error")),"")</f>
        <v/>
      </c>
      <c r="O222" s="256" t="str">
        <f t="shared" si="7"/>
        <v/>
      </c>
    </row>
    <row r="223" spans="1:15" ht="15.75">
      <c r="A223" s="250">
        <v>216</v>
      </c>
      <c r="B223" s="208"/>
      <c r="C223" s="49"/>
      <c r="D223" s="50"/>
      <c r="E223" s="50"/>
      <c r="F223" s="50"/>
      <c r="G223" s="209"/>
      <c r="H223" s="8"/>
      <c r="I223" s="457" t="str">
        <f t="shared" si="6"/>
        <v/>
      </c>
      <c r="J223" s="241" cm="1">
        <f t="array" ref="J223">SUMPRODUCT(--(K223:N223&lt;&gt;"")) + IF(TRIM(O223)="",0,LEN(O223)-LEN(SUBSTITUTE(O223,",",""))+1)</f>
        <v>0</v>
      </c>
      <c r="K223" s="242" t="str">
        <f>IF(AND(G223&lt;&gt;0,G223&lt;&gt;""),IF(B223="","",IF(ISNUMBER(MATCH(B223,'Look Up Values'!$B$2:$B$500,0)),"","Dest. error")),"")</f>
        <v/>
      </c>
      <c r="L223" s="242" t="str">
        <f>IF(AND(G223&lt;&gt;0,G223&lt;&gt;""),IF(C223="","",IF(AND(ISNUMBER(--LEFT(C223,FIND(" ",C223&amp;" ")-1)),OR(LEN(LEFT(C223,FIND(" ",C223&amp;" ")-1))=6,LEN(LEFT(C223,FIND(" ",C223&amp;" ")-1))=7),OR(ISNUMBER(MATCH(LEFT(C223,FIND(" ",C223&amp;" ")-1),'Look Up Values'!$G$2:$G$1000,0)),ISNUMBER(MATCH(LEFT(C223,FIND(" ",C223&amp;" ")-1),'Look Up Values'!$AE$2:$AE$2000,0)))),"","EWC error")),"")</f>
        <v/>
      </c>
      <c r="M223" s="242" t="str" cm="1">
        <f t="array" ref="M223">IF(AND(G223&lt;&gt;0,G223&lt;&gt;""),IF(E223="","",IF(ISNUMBER(MATCH(SUBSTITUTE(E223," ",""),SUBSTITUTE('Look Up Values'!$I$2:$I$10," ",""),0)),"","State error")),"")</f>
        <v/>
      </c>
      <c r="N223" s="242" t="str" cm="1">
        <f t="array" ref="N223">IF(AND(G223&lt;&gt;0,G223&lt;&gt;""),IF(F223="","",IF(ISNUMBER(MATCH(SUBSTITUTE(F223," ",""),SUBSTITUTE('Look Up Values'!$W$2:$W$30," ",""),0)),"","D&amp;R error")),"")</f>
        <v/>
      </c>
      <c r="O223" s="256" t="str">
        <f t="shared" si="7"/>
        <v/>
      </c>
    </row>
    <row r="224" spans="1:15" ht="15.75">
      <c r="A224" s="250">
        <v>217</v>
      </c>
      <c r="B224" s="208"/>
      <c r="C224" s="49"/>
      <c r="D224" s="50"/>
      <c r="E224" s="50"/>
      <c r="F224" s="50"/>
      <c r="G224" s="209"/>
      <c r="H224" s="8"/>
      <c r="I224" s="457" t="str">
        <f t="shared" si="6"/>
        <v/>
      </c>
      <c r="J224" s="241" cm="1">
        <f t="array" ref="J224">SUMPRODUCT(--(K224:N224&lt;&gt;"")) + IF(TRIM(O224)="",0,LEN(O224)-LEN(SUBSTITUTE(O224,",",""))+1)</f>
        <v>0</v>
      </c>
      <c r="K224" s="242" t="str">
        <f>IF(AND(G224&lt;&gt;0,G224&lt;&gt;""),IF(B224="","",IF(ISNUMBER(MATCH(B224,'Look Up Values'!$B$2:$B$500,0)),"","Dest. error")),"")</f>
        <v/>
      </c>
      <c r="L224" s="242" t="str">
        <f>IF(AND(G224&lt;&gt;0,G224&lt;&gt;""),IF(C224="","",IF(AND(ISNUMBER(--LEFT(C224,FIND(" ",C224&amp;" ")-1)),OR(LEN(LEFT(C224,FIND(" ",C224&amp;" ")-1))=6,LEN(LEFT(C224,FIND(" ",C224&amp;" ")-1))=7),OR(ISNUMBER(MATCH(LEFT(C224,FIND(" ",C224&amp;" ")-1),'Look Up Values'!$G$2:$G$1000,0)),ISNUMBER(MATCH(LEFT(C224,FIND(" ",C224&amp;" ")-1),'Look Up Values'!$AE$2:$AE$2000,0)))),"","EWC error")),"")</f>
        <v/>
      </c>
      <c r="M224" s="242" t="str" cm="1">
        <f t="array" ref="M224">IF(AND(G224&lt;&gt;0,G224&lt;&gt;""),IF(E224="","",IF(ISNUMBER(MATCH(SUBSTITUTE(E224," ",""),SUBSTITUTE('Look Up Values'!$I$2:$I$10," ",""),0)),"","State error")),"")</f>
        <v/>
      </c>
      <c r="N224" s="242" t="str" cm="1">
        <f t="array" ref="N224">IF(AND(G224&lt;&gt;0,G224&lt;&gt;""),IF(F224="","",IF(ISNUMBER(MATCH(SUBSTITUTE(F224," ",""),SUBSTITUTE('Look Up Values'!$W$2:$W$30," ",""),0)),"","D&amp;R error")),"")</f>
        <v/>
      </c>
      <c r="O224" s="256" t="str">
        <f t="shared" si="7"/>
        <v/>
      </c>
    </row>
    <row r="225" spans="1:15" ht="15.75">
      <c r="A225" s="250">
        <v>218</v>
      </c>
      <c r="B225" s="208"/>
      <c r="C225" s="49"/>
      <c r="D225" s="50"/>
      <c r="E225" s="50"/>
      <c r="F225" s="50"/>
      <c r="G225" s="209"/>
      <c r="H225" s="8"/>
      <c r="I225" s="457" t="str">
        <f t="shared" si="6"/>
        <v/>
      </c>
      <c r="J225" s="241" cm="1">
        <f t="array" ref="J225">SUMPRODUCT(--(K225:N225&lt;&gt;"")) + IF(TRIM(O225)="",0,LEN(O225)-LEN(SUBSTITUTE(O225,",",""))+1)</f>
        <v>0</v>
      </c>
      <c r="K225" s="242" t="str">
        <f>IF(AND(G225&lt;&gt;0,G225&lt;&gt;""),IF(B225="","",IF(ISNUMBER(MATCH(B225,'Look Up Values'!$B$2:$B$500,0)),"","Dest. error")),"")</f>
        <v/>
      </c>
      <c r="L225" s="242" t="str">
        <f>IF(AND(G225&lt;&gt;0,G225&lt;&gt;""),IF(C225="","",IF(AND(ISNUMBER(--LEFT(C225,FIND(" ",C225&amp;" ")-1)),OR(LEN(LEFT(C225,FIND(" ",C225&amp;" ")-1))=6,LEN(LEFT(C225,FIND(" ",C225&amp;" ")-1))=7),OR(ISNUMBER(MATCH(LEFT(C225,FIND(" ",C225&amp;" ")-1),'Look Up Values'!$G$2:$G$1000,0)),ISNUMBER(MATCH(LEFT(C225,FIND(" ",C225&amp;" ")-1),'Look Up Values'!$AE$2:$AE$2000,0)))),"","EWC error")),"")</f>
        <v/>
      </c>
      <c r="M225" s="242" t="str" cm="1">
        <f t="array" ref="M225">IF(AND(G225&lt;&gt;0,G225&lt;&gt;""),IF(E225="","",IF(ISNUMBER(MATCH(SUBSTITUTE(E225," ",""),SUBSTITUTE('Look Up Values'!$I$2:$I$10," ",""),0)),"","State error")),"")</f>
        <v/>
      </c>
      <c r="N225" s="242" t="str" cm="1">
        <f t="array" ref="N225">IF(AND(G225&lt;&gt;0,G225&lt;&gt;""),IF(F225="","",IF(ISNUMBER(MATCH(SUBSTITUTE(F225," ",""),SUBSTITUTE('Look Up Values'!$W$2:$W$30," ",""),0)),"","D&amp;R error")),"")</f>
        <v/>
      </c>
      <c r="O225" s="256" t="str">
        <f t="shared" si="7"/>
        <v/>
      </c>
    </row>
    <row r="226" spans="1:15" ht="15.75">
      <c r="A226" s="250">
        <v>219</v>
      </c>
      <c r="B226" s="208"/>
      <c r="C226" s="49"/>
      <c r="D226" s="50"/>
      <c r="E226" s="50"/>
      <c r="F226" s="50"/>
      <c r="G226" s="209"/>
      <c r="H226" s="8"/>
      <c r="I226" s="457" t="str">
        <f t="shared" si="6"/>
        <v/>
      </c>
      <c r="J226" s="241" cm="1">
        <f t="array" ref="J226">SUMPRODUCT(--(K226:N226&lt;&gt;"")) + IF(TRIM(O226)="",0,LEN(O226)-LEN(SUBSTITUTE(O226,",",""))+1)</f>
        <v>0</v>
      </c>
      <c r="K226" s="242" t="str">
        <f>IF(AND(G226&lt;&gt;0,G226&lt;&gt;""),IF(B226="","",IF(ISNUMBER(MATCH(B226,'Look Up Values'!$B$2:$B$500,0)),"","Dest. error")),"")</f>
        <v/>
      </c>
      <c r="L226" s="242" t="str">
        <f>IF(AND(G226&lt;&gt;0,G226&lt;&gt;""),IF(C226="","",IF(AND(ISNUMBER(--LEFT(C226,FIND(" ",C226&amp;" ")-1)),OR(LEN(LEFT(C226,FIND(" ",C226&amp;" ")-1))=6,LEN(LEFT(C226,FIND(" ",C226&amp;" ")-1))=7),OR(ISNUMBER(MATCH(LEFT(C226,FIND(" ",C226&amp;" ")-1),'Look Up Values'!$G$2:$G$1000,0)),ISNUMBER(MATCH(LEFT(C226,FIND(" ",C226&amp;" ")-1),'Look Up Values'!$AE$2:$AE$2000,0)))),"","EWC error")),"")</f>
        <v/>
      </c>
      <c r="M226" s="242" t="str" cm="1">
        <f t="array" ref="M226">IF(AND(G226&lt;&gt;0,G226&lt;&gt;""),IF(E226="","",IF(ISNUMBER(MATCH(SUBSTITUTE(E226," ",""),SUBSTITUTE('Look Up Values'!$I$2:$I$10," ",""),0)),"","State error")),"")</f>
        <v/>
      </c>
      <c r="N226" s="242" t="str" cm="1">
        <f t="array" ref="N226">IF(AND(G226&lt;&gt;0,G226&lt;&gt;""),IF(F226="","",IF(ISNUMBER(MATCH(SUBSTITUTE(F226," ",""),SUBSTITUTE('Look Up Values'!$W$2:$W$30," ",""),0)),"","D&amp;R error")),"")</f>
        <v/>
      </c>
      <c r="O226" s="256" t="str">
        <f t="shared" si="7"/>
        <v/>
      </c>
    </row>
    <row r="227" spans="1:15" ht="15.75">
      <c r="A227" s="250">
        <v>220</v>
      </c>
      <c r="B227" s="208"/>
      <c r="C227" s="49"/>
      <c r="D227" s="50"/>
      <c r="E227" s="50"/>
      <c r="F227" s="50"/>
      <c r="G227" s="209"/>
      <c r="H227" s="8"/>
      <c r="I227" s="457" t="str">
        <f t="shared" si="6"/>
        <v/>
      </c>
      <c r="J227" s="241" cm="1">
        <f t="array" ref="J227">SUMPRODUCT(--(K227:N227&lt;&gt;"")) + IF(TRIM(O227)="",0,LEN(O227)-LEN(SUBSTITUTE(O227,",",""))+1)</f>
        <v>0</v>
      </c>
      <c r="K227" s="242" t="str">
        <f>IF(AND(G227&lt;&gt;0,G227&lt;&gt;""),IF(B227="","",IF(ISNUMBER(MATCH(B227,'Look Up Values'!$B$2:$B$500,0)),"","Dest. error")),"")</f>
        <v/>
      </c>
      <c r="L227" s="242" t="str">
        <f>IF(AND(G227&lt;&gt;0,G227&lt;&gt;""),IF(C227="","",IF(AND(ISNUMBER(--LEFT(C227,FIND(" ",C227&amp;" ")-1)),OR(LEN(LEFT(C227,FIND(" ",C227&amp;" ")-1))=6,LEN(LEFT(C227,FIND(" ",C227&amp;" ")-1))=7),OR(ISNUMBER(MATCH(LEFT(C227,FIND(" ",C227&amp;" ")-1),'Look Up Values'!$G$2:$G$1000,0)),ISNUMBER(MATCH(LEFT(C227,FIND(" ",C227&amp;" ")-1),'Look Up Values'!$AE$2:$AE$2000,0)))),"","EWC error")),"")</f>
        <v/>
      </c>
      <c r="M227" s="242" t="str" cm="1">
        <f t="array" ref="M227">IF(AND(G227&lt;&gt;0,G227&lt;&gt;""),IF(E227="","",IF(ISNUMBER(MATCH(SUBSTITUTE(E227," ",""),SUBSTITUTE('Look Up Values'!$I$2:$I$10," ",""),0)),"","State error")),"")</f>
        <v/>
      </c>
      <c r="N227" s="242" t="str" cm="1">
        <f t="array" ref="N227">IF(AND(G227&lt;&gt;0,G227&lt;&gt;""),IF(F227="","",IF(ISNUMBER(MATCH(SUBSTITUTE(F227," ",""),SUBSTITUTE('Look Up Values'!$W$2:$W$30," ",""),0)),"","D&amp;R error")),"")</f>
        <v/>
      </c>
      <c r="O227" s="256" t="str">
        <f t="shared" si="7"/>
        <v/>
      </c>
    </row>
    <row r="228" spans="1:15" ht="15.75">
      <c r="A228" s="250">
        <v>221</v>
      </c>
      <c r="B228" s="208"/>
      <c r="C228" s="49"/>
      <c r="D228" s="50"/>
      <c r="E228" s="50"/>
      <c r="F228" s="50"/>
      <c r="G228" s="209"/>
      <c r="H228" s="8"/>
      <c r="I228" s="457" t="str">
        <f t="shared" si="6"/>
        <v/>
      </c>
      <c r="J228" s="241" cm="1">
        <f t="array" ref="J228">SUMPRODUCT(--(K228:N228&lt;&gt;"")) + IF(TRIM(O228)="",0,LEN(O228)-LEN(SUBSTITUTE(O228,",",""))+1)</f>
        <v>0</v>
      </c>
      <c r="K228" s="242" t="str">
        <f>IF(AND(G228&lt;&gt;0,G228&lt;&gt;""),IF(B228="","",IF(ISNUMBER(MATCH(B228,'Look Up Values'!$B$2:$B$500,0)),"","Dest. error")),"")</f>
        <v/>
      </c>
      <c r="L228" s="242" t="str">
        <f>IF(AND(G228&lt;&gt;0,G228&lt;&gt;""),IF(C228="","",IF(AND(ISNUMBER(--LEFT(C228,FIND(" ",C228&amp;" ")-1)),OR(LEN(LEFT(C228,FIND(" ",C228&amp;" ")-1))=6,LEN(LEFT(C228,FIND(" ",C228&amp;" ")-1))=7),OR(ISNUMBER(MATCH(LEFT(C228,FIND(" ",C228&amp;" ")-1),'Look Up Values'!$G$2:$G$1000,0)),ISNUMBER(MATCH(LEFT(C228,FIND(" ",C228&amp;" ")-1),'Look Up Values'!$AE$2:$AE$2000,0)))),"","EWC error")),"")</f>
        <v/>
      </c>
      <c r="M228" s="242" t="str" cm="1">
        <f t="array" ref="M228">IF(AND(G228&lt;&gt;0,G228&lt;&gt;""),IF(E228="","",IF(ISNUMBER(MATCH(SUBSTITUTE(E228," ",""),SUBSTITUTE('Look Up Values'!$I$2:$I$10," ",""),0)),"","State error")),"")</f>
        <v/>
      </c>
      <c r="N228" s="242" t="str" cm="1">
        <f t="array" ref="N228">IF(AND(G228&lt;&gt;0,G228&lt;&gt;""),IF(F228="","",IF(ISNUMBER(MATCH(SUBSTITUTE(F228," ",""),SUBSTITUTE('Look Up Values'!$W$2:$W$30," ",""),0)),"","D&amp;R error")),"")</f>
        <v/>
      </c>
      <c r="O228" s="256" t="str">
        <f t="shared" si="7"/>
        <v/>
      </c>
    </row>
    <row r="229" spans="1:15" ht="15.75">
      <c r="A229" s="250">
        <v>222</v>
      </c>
      <c r="B229" s="208"/>
      <c r="C229" s="49"/>
      <c r="D229" s="50"/>
      <c r="E229" s="50"/>
      <c r="F229" s="50"/>
      <c r="G229" s="209"/>
      <c r="H229" s="8"/>
      <c r="I229" s="457" t="str">
        <f t="shared" si="6"/>
        <v/>
      </c>
      <c r="J229" s="241" cm="1">
        <f t="array" ref="J229">SUMPRODUCT(--(K229:N229&lt;&gt;"")) + IF(TRIM(O229)="",0,LEN(O229)-LEN(SUBSTITUTE(O229,",",""))+1)</f>
        <v>0</v>
      </c>
      <c r="K229" s="242" t="str">
        <f>IF(AND(G229&lt;&gt;0,G229&lt;&gt;""),IF(B229="","",IF(ISNUMBER(MATCH(B229,'Look Up Values'!$B$2:$B$500,0)),"","Dest. error")),"")</f>
        <v/>
      </c>
      <c r="L229" s="242" t="str">
        <f>IF(AND(G229&lt;&gt;0,G229&lt;&gt;""),IF(C229="","",IF(AND(ISNUMBER(--LEFT(C229,FIND(" ",C229&amp;" ")-1)),OR(LEN(LEFT(C229,FIND(" ",C229&amp;" ")-1))=6,LEN(LEFT(C229,FIND(" ",C229&amp;" ")-1))=7),OR(ISNUMBER(MATCH(LEFT(C229,FIND(" ",C229&amp;" ")-1),'Look Up Values'!$G$2:$G$1000,0)),ISNUMBER(MATCH(LEFT(C229,FIND(" ",C229&amp;" ")-1),'Look Up Values'!$AE$2:$AE$2000,0)))),"","EWC error")),"")</f>
        <v/>
      </c>
      <c r="M229" s="242" t="str" cm="1">
        <f t="array" ref="M229">IF(AND(G229&lt;&gt;0,G229&lt;&gt;""),IF(E229="","",IF(ISNUMBER(MATCH(SUBSTITUTE(E229," ",""),SUBSTITUTE('Look Up Values'!$I$2:$I$10," ",""),0)),"","State error")),"")</f>
        <v/>
      </c>
      <c r="N229" s="242" t="str" cm="1">
        <f t="array" ref="N229">IF(AND(G229&lt;&gt;0,G229&lt;&gt;""),IF(F229="","",IF(ISNUMBER(MATCH(SUBSTITUTE(F229," ",""),SUBSTITUTE('Look Up Values'!$W$2:$W$30," ",""),0)),"","D&amp;R error")),"")</f>
        <v/>
      </c>
      <c r="O229" s="256" t="str">
        <f t="shared" si="7"/>
        <v/>
      </c>
    </row>
    <row r="230" spans="1:15" ht="15.75">
      <c r="A230" s="250">
        <v>223</v>
      </c>
      <c r="B230" s="208"/>
      <c r="C230" s="49"/>
      <c r="D230" s="50"/>
      <c r="E230" s="50"/>
      <c r="F230" s="50"/>
      <c r="G230" s="209"/>
      <c r="H230" s="8"/>
      <c r="I230" s="457" t="str">
        <f t="shared" si="6"/>
        <v/>
      </c>
      <c r="J230" s="241" cm="1">
        <f t="array" ref="J230">SUMPRODUCT(--(K230:N230&lt;&gt;"")) + IF(TRIM(O230)="",0,LEN(O230)-LEN(SUBSTITUTE(O230,",",""))+1)</f>
        <v>0</v>
      </c>
      <c r="K230" s="242" t="str">
        <f>IF(AND(G230&lt;&gt;0,G230&lt;&gt;""),IF(B230="","",IF(ISNUMBER(MATCH(B230,'Look Up Values'!$B$2:$B$500,0)),"","Dest. error")),"")</f>
        <v/>
      </c>
      <c r="L230" s="242" t="str">
        <f>IF(AND(G230&lt;&gt;0,G230&lt;&gt;""),IF(C230="","",IF(AND(ISNUMBER(--LEFT(C230,FIND(" ",C230&amp;" ")-1)),OR(LEN(LEFT(C230,FIND(" ",C230&amp;" ")-1))=6,LEN(LEFT(C230,FIND(" ",C230&amp;" ")-1))=7),OR(ISNUMBER(MATCH(LEFT(C230,FIND(" ",C230&amp;" ")-1),'Look Up Values'!$G$2:$G$1000,0)),ISNUMBER(MATCH(LEFT(C230,FIND(" ",C230&amp;" ")-1),'Look Up Values'!$AE$2:$AE$2000,0)))),"","EWC error")),"")</f>
        <v/>
      </c>
      <c r="M230" s="242" t="str" cm="1">
        <f t="array" ref="M230">IF(AND(G230&lt;&gt;0,G230&lt;&gt;""),IF(E230="","",IF(ISNUMBER(MATCH(SUBSTITUTE(E230," ",""),SUBSTITUTE('Look Up Values'!$I$2:$I$10," ",""),0)),"","State error")),"")</f>
        <v/>
      </c>
      <c r="N230" s="242" t="str" cm="1">
        <f t="array" ref="N230">IF(AND(G230&lt;&gt;0,G230&lt;&gt;""),IF(F230="","",IF(ISNUMBER(MATCH(SUBSTITUTE(F230," ",""),SUBSTITUTE('Look Up Values'!$W$2:$W$30," ",""),0)),"","D&amp;R error")),"")</f>
        <v/>
      </c>
      <c r="O230" s="256" t="str">
        <f t="shared" si="7"/>
        <v/>
      </c>
    </row>
    <row r="231" spans="1:15" ht="15.75">
      <c r="A231" s="250">
        <v>224</v>
      </c>
      <c r="B231" s="208"/>
      <c r="C231" s="49"/>
      <c r="D231" s="50"/>
      <c r="E231" s="50"/>
      <c r="F231" s="50"/>
      <c r="G231" s="209"/>
      <c r="H231" s="8"/>
      <c r="I231" s="457" t="str">
        <f t="shared" si="6"/>
        <v/>
      </c>
      <c r="J231" s="241" cm="1">
        <f t="array" ref="J231">SUMPRODUCT(--(K231:N231&lt;&gt;"")) + IF(TRIM(O231)="",0,LEN(O231)-LEN(SUBSTITUTE(O231,",",""))+1)</f>
        <v>0</v>
      </c>
      <c r="K231" s="242" t="str">
        <f>IF(AND(G231&lt;&gt;0,G231&lt;&gt;""),IF(B231="","",IF(ISNUMBER(MATCH(B231,'Look Up Values'!$B$2:$B$500,0)),"","Dest. error")),"")</f>
        <v/>
      </c>
      <c r="L231" s="242" t="str">
        <f>IF(AND(G231&lt;&gt;0,G231&lt;&gt;""),IF(C231="","",IF(AND(ISNUMBER(--LEFT(C231,FIND(" ",C231&amp;" ")-1)),OR(LEN(LEFT(C231,FIND(" ",C231&amp;" ")-1))=6,LEN(LEFT(C231,FIND(" ",C231&amp;" ")-1))=7),OR(ISNUMBER(MATCH(LEFT(C231,FIND(" ",C231&amp;" ")-1),'Look Up Values'!$G$2:$G$1000,0)),ISNUMBER(MATCH(LEFT(C231,FIND(" ",C231&amp;" ")-1),'Look Up Values'!$AE$2:$AE$2000,0)))),"","EWC error")),"")</f>
        <v/>
      </c>
      <c r="M231" s="242" t="str" cm="1">
        <f t="array" ref="M231">IF(AND(G231&lt;&gt;0,G231&lt;&gt;""),IF(E231="","",IF(ISNUMBER(MATCH(SUBSTITUTE(E231," ",""),SUBSTITUTE('Look Up Values'!$I$2:$I$10," ",""),0)),"","State error")),"")</f>
        <v/>
      </c>
      <c r="N231" s="242" t="str" cm="1">
        <f t="array" ref="N231">IF(AND(G231&lt;&gt;0,G231&lt;&gt;""),IF(F231="","",IF(ISNUMBER(MATCH(SUBSTITUTE(F231," ",""),SUBSTITUTE('Look Up Values'!$W$2:$W$30," ",""),0)),"","D&amp;R error")),"")</f>
        <v/>
      </c>
      <c r="O231" s="256" t="str">
        <f t="shared" si="7"/>
        <v/>
      </c>
    </row>
    <row r="232" spans="1:15" ht="15.75">
      <c r="A232" s="250">
        <v>225</v>
      </c>
      <c r="B232" s="208"/>
      <c r="C232" s="49"/>
      <c r="D232" s="50"/>
      <c r="E232" s="50"/>
      <c r="F232" s="50"/>
      <c r="G232" s="209"/>
      <c r="H232" s="8"/>
      <c r="I232" s="457" t="str">
        <f t="shared" si="6"/>
        <v/>
      </c>
      <c r="J232" s="241" cm="1">
        <f t="array" ref="J232">SUMPRODUCT(--(K232:N232&lt;&gt;"")) + IF(TRIM(O232)="",0,LEN(O232)-LEN(SUBSTITUTE(O232,",",""))+1)</f>
        <v>0</v>
      </c>
      <c r="K232" s="242" t="str">
        <f>IF(AND(G232&lt;&gt;0,G232&lt;&gt;""),IF(B232="","",IF(ISNUMBER(MATCH(B232,'Look Up Values'!$B$2:$B$500,0)),"","Dest. error")),"")</f>
        <v/>
      </c>
      <c r="L232" s="242" t="str">
        <f>IF(AND(G232&lt;&gt;0,G232&lt;&gt;""),IF(C232="","",IF(AND(ISNUMBER(--LEFT(C232,FIND(" ",C232&amp;" ")-1)),OR(LEN(LEFT(C232,FIND(" ",C232&amp;" ")-1))=6,LEN(LEFT(C232,FIND(" ",C232&amp;" ")-1))=7),OR(ISNUMBER(MATCH(LEFT(C232,FIND(" ",C232&amp;" ")-1),'Look Up Values'!$G$2:$G$1000,0)),ISNUMBER(MATCH(LEFT(C232,FIND(" ",C232&amp;" ")-1),'Look Up Values'!$AE$2:$AE$2000,0)))),"","EWC error")),"")</f>
        <v/>
      </c>
      <c r="M232" s="242" t="str" cm="1">
        <f t="array" ref="M232">IF(AND(G232&lt;&gt;0,G232&lt;&gt;""),IF(E232="","",IF(ISNUMBER(MATCH(SUBSTITUTE(E232," ",""),SUBSTITUTE('Look Up Values'!$I$2:$I$10," ",""),0)),"","State error")),"")</f>
        <v/>
      </c>
      <c r="N232" s="242" t="str" cm="1">
        <f t="array" ref="N232">IF(AND(G232&lt;&gt;0,G232&lt;&gt;""),IF(F232="","",IF(ISNUMBER(MATCH(SUBSTITUTE(F232," ",""),SUBSTITUTE('Look Up Values'!$W$2:$W$30," ",""),0)),"","D&amp;R error")),"")</f>
        <v/>
      </c>
      <c r="O232" s="256" t="str">
        <f t="shared" si="7"/>
        <v/>
      </c>
    </row>
    <row r="233" spans="1:15" ht="15.75">
      <c r="A233" s="250">
        <v>226</v>
      </c>
      <c r="B233" s="208"/>
      <c r="C233" s="49"/>
      <c r="D233" s="50"/>
      <c r="E233" s="50"/>
      <c r="F233" s="50"/>
      <c r="G233" s="209"/>
      <c r="H233" s="8"/>
      <c r="I233" s="457" t="str">
        <f t="shared" si="6"/>
        <v/>
      </c>
      <c r="J233" s="241" cm="1">
        <f t="array" ref="J233">SUMPRODUCT(--(K233:N233&lt;&gt;"")) + IF(TRIM(O233)="",0,LEN(O233)-LEN(SUBSTITUTE(O233,",",""))+1)</f>
        <v>0</v>
      </c>
      <c r="K233" s="242" t="str">
        <f>IF(AND(G233&lt;&gt;0,G233&lt;&gt;""),IF(B233="","",IF(ISNUMBER(MATCH(B233,'Look Up Values'!$B$2:$B$500,0)),"","Dest. error")),"")</f>
        <v/>
      </c>
      <c r="L233" s="242" t="str">
        <f>IF(AND(G233&lt;&gt;0,G233&lt;&gt;""),IF(C233="","",IF(AND(ISNUMBER(--LEFT(C233,FIND(" ",C233&amp;" ")-1)),OR(LEN(LEFT(C233,FIND(" ",C233&amp;" ")-1))=6,LEN(LEFT(C233,FIND(" ",C233&amp;" ")-1))=7),OR(ISNUMBER(MATCH(LEFT(C233,FIND(" ",C233&amp;" ")-1),'Look Up Values'!$G$2:$G$1000,0)),ISNUMBER(MATCH(LEFT(C233,FIND(" ",C233&amp;" ")-1),'Look Up Values'!$AE$2:$AE$2000,0)))),"","EWC error")),"")</f>
        <v/>
      </c>
      <c r="M233" s="242" t="str" cm="1">
        <f t="array" ref="M233">IF(AND(G233&lt;&gt;0,G233&lt;&gt;""),IF(E233="","",IF(ISNUMBER(MATCH(SUBSTITUTE(E233," ",""),SUBSTITUTE('Look Up Values'!$I$2:$I$10," ",""),0)),"","State error")),"")</f>
        <v/>
      </c>
      <c r="N233" s="242" t="str" cm="1">
        <f t="array" ref="N233">IF(AND(G233&lt;&gt;0,G233&lt;&gt;""),IF(F233="","",IF(ISNUMBER(MATCH(SUBSTITUTE(F233," ",""),SUBSTITUTE('Look Up Values'!$W$2:$W$30," ",""),0)),"","D&amp;R error")),"")</f>
        <v/>
      </c>
      <c r="O233" s="256" t="str">
        <f t="shared" si="7"/>
        <v/>
      </c>
    </row>
    <row r="234" spans="1:15" ht="15.75">
      <c r="A234" s="250">
        <v>227</v>
      </c>
      <c r="B234" s="208"/>
      <c r="C234" s="49"/>
      <c r="D234" s="50"/>
      <c r="E234" s="50"/>
      <c r="F234" s="50"/>
      <c r="G234" s="209"/>
      <c r="H234" s="8"/>
      <c r="I234" s="457" t="str">
        <f t="shared" si="6"/>
        <v/>
      </c>
      <c r="J234" s="241" cm="1">
        <f t="array" ref="J234">SUMPRODUCT(--(K234:N234&lt;&gt;"")) + IF(TRIM(O234)="",0,LEN(O234)-LEN(SUBSTITUTE(O234,",",""))+1)</f>
        <v>0</v>
      </c>
      <c r="K234" s="242" t="str">
        <f>IF(AND(G234&lt;&gt;0,G234&lt;&gt;""),IF(B234="","",IF(ISNUMBER(MATCH(B234,'Look Up Values'!$B$2:$B$500,0)),"","Dest. error")),"")</f>
        <v/>
      </c>
      <c r="L234" s="242" t="str">
        <f>IF(AND(G234&lt;&gt;0,G234&lt;&gt;""),IF(C234="","",IF(AND(ISNUMBER(--LEFT(C234,FIND(" ",C234&amp;" ")-1)),OR(LEN(LEFT(C234,FIND(" ",C234&amp;" ")-1))=6,LEN(LEFT(C234,FIND(" ",C234&amp;" ")-1))=7),OR(ISNUMBER(MATCH(LEFT(C234,FIND(" ",C234&amp;" ")-1),'Look Up Values'!$G$2:$G$1000,0)),ISNUMBER(MATCH(LEFT(C234,FIND(" ",C234&amp;" ")-1),'Look Up Values'!$AE$2:$AE$2000,0)))),"","EWC error")),"")</f>
        <v/>
      </c>
      <c r="M234" s="242" t="str" cm="1">
        <f t="array" ref="M234">IF(AND(G234&lt;&gt;0,G234&lt;&gt;""),IF(E234="","",IF(ISNUMBER(MATCH(SUBSTITUTE(E234," ",""),SUBSTITUTE('Look Up Values'!$I$2:$I$10," ",""),0)),"","State error")),"")</f>
        <v/>
      </c>
      <c r="N234" s="242" t="str" cm="1">
        <f t="array" ref="N234">IF(AND(G234&lt;&gt;0,G234&lt;&gt;""),IF(F234="","",IF(ISNUMBER(MATCH(SUBSTITUTE(F234," ",""),SUBSTITUTE('Look Up Values'!$W$2:$W$30," ",""),0)),"","D&amp;R error")),"")</f>
        <v/>
      </c>
      <c r="O234" s="256" t="str">
        <f t="shared" si="7"/>
        <v/>
      </c>
    </row>
    <row r="235" spans="1:15" ht="15.75">
      <c r="A235" s="250">
        <v>228</v>
      </c>
      <c r="B235" s="208"/>
      <c r="C235" s="49"/>
      <c r="D235" s="50"/>
      <c r="E235" s="50"/>
      <c r="F235" s="50"/>
      <c r="G235" s="209"/>
      <c r="H235" s="8"/>
      <c r="I235" s="457" t="str">
        <f t="shared" si="6"/>
        <v/>
      </c>
      <c r="J235" s="241" cm="1">
        <f t="array" ref="J235">SUMPRODUCT(--(K235:N235&lt;&gt;"")) + IF(TRIM(O235)="",0,LEN(O235)-LEN(SUBSTITUTE(O235,",",""))+1)</f>
        <v>0</v>
      </c>
      <c r="K235" s="242" t="str">
        <f>IF(AND(G235&lt;&gt;0,G235&lt;&gt;""),IF(B235="","",IF(ISNUMBER(MATCH(B235,'Look Up Values'!$B$2:$B$500,0)),"","Dest. error")),"")</f>
        <v/>
      </c>
      <c r="L235" s="242" t="str">
        <f>IF(AND(G235&lt;&gt;0,G235&lt;&gt;""),IF(C235="","",IF(AND(ISNUMBER(--LEFT(C235,FIND(" ",C235&amp;" ")-1)),OR(LEN(LEFT(C235,FIND(" ",C235&amp;" ")-1))=6,LEN(LEFT(C235,FIND(" ",C235&amp;" ")-1))=7),OR(ISNUMBER(MATCH(LEFT(C235,FIND(" ",C235&amp;" ")-1),'Look Up Values'!$G$2:$G$1000,0)),ISNUMBER(MATCH(LEFT(C235,FIND(" ",C235&amp;" ")-1),'Look Up Values'!$AE$2:$AE$2000,0)))),"","EWC error")),"")</f>
        <v/>
      </c>
      <c r="M235" s="242" t="str" cm="1">
        <f t="array" ref="M235">IF(AND(G235&lt;&gt;0,G235&lt;&gt;""),IF(E235="","",IF(ISNUMBER(MATCH(SUBSTITUTE(E235," ",""),SUBSTITUTE('Look Up Values'!$I$2:$I$10," ",""),0)),"","State error")),"")</f>
        <v/>
      </c>
      <c r="N235" s="242" t="str" cm="1">
        <f t="array" ref="N235">IF(AND(G235&lt;&gt;0,G235&lt;&gt;""),IF(F235="","",IF(ISNUMBER(MATCH(SUBSTITUTE(F235," ",""),SUBSTITUTE('Look Up Values'!$W$2:$W$30," ",""),0)),"","D&amp;R error")),"")</f>
        <v/>
      </c>
      <c r="O235" s="256" t="str">
        <f t="shared" si="7"/>
        <v/>
      </c>
    </row>
    <row r="236" spans="1:15" ht="15.75">
      <c r="A236" s="250">
        <v>229</v>
      </c>
      <c r="B236" s="208"/>
      <c r="C236" s="49"/>
      <c r="D236" s="50"/>
      <c r="E236" s="50"/>
      <c r="F236" s="50"/>
      <c r="G236" s="209"/>
      <c r="H236" s="8"/>
      <c r="I236" s="457" t="str">
        <f t="shared" si="6"/>
        <v/>
      </c>
      <c r="J236" s="241" cm="1">
        <f t="array" ref="J236">SUMPRODUCT(--(K236:N236&lt;&gt;"")) + IF(TRIM(O236)="",0,LEN(O236)-LEN(SUBSTITUTE(O236,",",""))+1)</f>
        <v>0</v>
      </c>
      <c r="K236" s="242" t="str">
        <f>IF(AND(G236&lt;&gt;0,G236&lt;&gt;""),IF(B236="","",IF(ISNUMBER(MATCH(B236,'Look Up Values'!$B$2:$B$500,0)),"","Dest. error")),"")</f>
        <v/>
      </c>
      <c r="L236" s="242" t="str">
        <f>IF(AND(G236&lt;&gt;0,G236&lt;&gt;""),IF(C236="","",IF(AND(ISNUMBER(--LEFT(C236,FIND(" ",C236&amp;" ")-1)),OR(LEN(LEFT(C236,FIND(" ",C236&amp;" ")-1))=6,LEN(LEFT(C236,FIND(" ",C236&amp;" ")-1))=7),OR(ISNUMBER(MATCH(LEFT(C236,FIND(" ",C236&amp;" ")-1),'Look Up Values'!$G$2:$G$1000,0)),ISNUMBER(MATCH(LEFT(C236,FIND(" ",C236&amp;" ")-1),'Look Up Values'!$AE$2:$AE$2000,0)))),"","EWC error")),"")</f>
        <v/>
      </c>
      <c r="M236" s="242" t="str" cm="1">
        <f t="array" ref="M236">IF(AND(G236&lt;&gt;0,G236&lt;&gt;""),IF(E236="","",IF(ISNUMBER(MATCH(SUBSTITUTE(E236," ",""),SUBSTITUTE('Look Up Values'!$I$2:$I$10," ",""),0)),"","State error")),"")</f>
        <v/>
      </c>
      <c r="N236" s="242" t="str" cm="1">
        <f t="array" ref="N236">IF(AND(G236&lt;&gt;0,G236&lt;&gt;""),IF(F236="","",IF(ISNUMBER(MATCH(SUBSTITUTE(F236," ",""),SUBSTITUTE('Look Up Values'!$W$2:$W$30," ",""),0)),"","D&amp;R error")),"")</f>
        <v/>
      </c>
      <c r="O236" s="256" t="str">
        <f t="shared" si="7"/>
        <v/>
      </c>
    </row>
    <row r="237" spans="1:15" ht="15.75">
      <c r="A237" s="250">
        <v>230</v>
      </c>
      <c r="B237" s="208"/>
      <c r="C237" s="49"/>
      <c r="D237" s="50"/>
      <c r="E237" s="50"/>
      <c r="F237" s="50"/>
      <c r="G237" s="209"/>
      <c r="H237" s="8"/>
      <c r="I237" s="457" t="str">
        <f t="shared" si="6"/>
        <v/>
      </c>
      <c r="J237" s="241" cm="1">
        <f t="array" ref="J237">SUMPRODUCT(--(K237:N237&lt;&gt;"")) + IF(TRIM(O237)="",0,LEN(O237)-LEN(SUBSTITUTE(O237,",",""))+1)</f>
        <v>0</v>
      </c>
      <c r="K237" s="242" t="str">
        <f>IF(AND(G237&lt;&gt;0,G237&lt;&gt;""),IF(B237="","",IF(ISNUMBER(MATCH(B237,'Look Up Values'!$B$2:$B$500,0)),"","Dest. error")),"")</f>
        <v/>
      </c>
      <c r="L237" s="242" t="str">
        <f>IF(AND(G237&lt;&gt;0,G237&lt;&gt;""),IF(C237="","",IF(AND(ISNUMBER(--LEFT(C237,FIND(" ",C237&amp;" ")-1)),OR(LEN(LEFT(C237,FIND(" ",C237&amp;" ")-1))=6,LEN(LEFT(C237,FIND(" ",C237&amp;" ")-1))=7),OR(ISNUMBER(MATCH(LEFT(C237,FIND(" ",C237&amp;" ")-1),'Look Up Values'!$G$2:$G$1000,0)),ISNUMBER(MATCH(LEFT(C237,FIND(" ",C237&amp;" ")-1),'Look Up Values'!$AE$2:$AE$2000,0)))),"","EWC error")),"")</f>
        <v/>
      </c>
      <c r="M237" s="242" t="str" cm="1">
        <f t="array" ref="M237">IF(AND(G237&lt;&gt;0,G237&lt;&gt;""),IF(E237="","",IF(ISNUMBER(MATCH(SUBSTITUTE(E237," ",""),SUBSTITUTE('Look Up Values'!$I$2:$I$10," ",""),0)),"","State error")),"")</f>
        <v/>
      </c>
      <c r="N237" s="242" t="str" cm="1">
        <f t="array" ref="N237">IF(AND(G237&lt;&gt;0,G237&lt;&gt;""),IF(F237="","",IF(ISNUMBER(MATCH(SUBSTITUTE(F237," ",""),SUBSTITUTE('Look Up Values'!$W$2:$W$30," ",""),0)),"","D&amp;R error")),"")</f>
        <v/>
      </c>
      <c r="O237" s="256" t="str">
        <f t="shared" si="7"/>
        <v/>
      </c>
    </row>
    <row r="238" spans="1:15" ht="15.75">
      <c r="A238" s="250">
        <v>231</v>
      </c>
      <c r="B238" s="208"/>
      <c r="C238" s="49"/>
      <c r="D238" s="50"/>
      <c r="E238" s="50"/>
      <c r="F238" s="50"/>
      <c r="G238" s="209"/>
      <c r="H238" s="8"/>
      <c r="I238" s="457" t="str">
        <f t="shared" si="6"/>
        <v/>
      </c>
      <c r="J238" s="241" cm="1">
        <f t="array" ref="J238">SUMPRODUCT(--(K238:N238&lt;&gt;"")) + IF(TRIM(O238)="",0,LEN(O238)-LEN(SUBSTITUTE(O238,",",""))+1)</f>
        <v>0</v>
      </c>
      <c r="K238" s="242" t="str">
        <f>IF(AND(G238&lt;&gt;0,G238&lt;&gt;""),IF(B238="","",IF(ISNUMBER(MATCH(B238,'Look Up Values'!$B$2:$B$500,0)),"","Dest. error")),"")</f>
        <v/>
      </c>
      <c r="L238" s="242" t="str">
        <f>IF(AND(G238&lt;&gt;0,G238&lt;&gt;""),IF(C238="","",IF(AND(ISNUMBER(--LEFT(C238,FIND(" ",C238&amp;" ")-1)),OR(LEN(LEFT(C238,FIND(" ",C238&amp;" ")-1))=6,LEN(LEFT(C238,FIND(" ",C238&amp;" ")-1))=7),OR(ISNUMBER(MATCH(LEFT(C238,FIND(" ",C238&amp;" ")-1),'Look Up Values'!$G$2:$G$1000,0)),ISNUMBER(MATCH(LEFT(C238,FIND(" ",C238&amp;" ")-1),'Look Up Values'!$AE$2:$AE$2000,0)))),"","EWC error")),"")</f>
        <v/>
      </c>
      <c r="M238" s="242" t="str" cm="1">
        <f t="array" ref="M238">IF(AND(G238&lt;&gt;0,G238&lt;&gt;""),IF(E238="","",IF(ISNUMBER(MATCH(SUBSTITUTE(E238," ",""),SUBSTITUTE('Look Up Values'!$I$2:$I$10," ",""),0)),"","State error")),"")</f>
        <v/>
      </c>
      <c r="N238" s="242" t="str" cm="1">
        <f t="array" ref="N238">IF(AND(G238&lt;&gt;0,G238&lt;&gt;""),IF(F238="","",IF(ISNUMBER(MATCH(SUBSTITUTE(F238," ",""),SUBSTITUTE('Look Up Values'!$W$2:$W$30," ",""),0)),"","D&amp;R error")),"")</f>
        <v/>
      </c>
      <c r="O238" s="256" t="str">
        <f t="shared" si="7"/>
        <v/>
      </c>
    </row>
    <row r="239" spans="1:15" ht="15.75">
      <c r="A239" s="250">
        <v>232</v>
      </c>
      <c r="B239" s="208"/>
      <c r="C239" s="49"/>
      <c r="D239" s="50"/>
      <c r="E239" s="50"/>
      <c r="F239" s="50"/>
      <c r="G239" s="209"/>
      <c r="H239" s="8"/>
      <c r="I239" s="457" t="str">
        <f t="shared" si="6"/>
        <v/>
      </c>
      <c r="J239" s="241" cm="1">
        <f t="array" ref="J239">SUMPRODUCT(--(K239:N239&lt;&gt;"")) + IF(TRIM(O239)="",0,LEN(O239)-LEN(SUBSTITUTE(O239,",",""))+1)</f>
        <v>0</v>
      </c>
      <c r="K239" s="242" t="str">
        <f>IF(AND(G239&lt;&gt;0,G239&lt;&gt;""),IF(B239="","",IF(ISNUMBER(MATCH(B239,'Look Up Values'!$B$2:$B$500,0)),"","Dest. error")),"")</f>
        <v/>
      </c>
      <c r="L239" s="242" t="str">
        <f>IF(AND(G239&lt;&gt;0,G239&lt;&gt;""),IF(C239="","",IF(AND(ISNUMBER(--LEFT(C239,FIND(" ",C239&amp;" ")-1)),OR(LEN(LEFT(C239,FIND(" ",C239&amp;" ")-1))=6,LEN(LEFT(C239,FIND(" ",C239&amp;" ")-1))=7),OR(ISNUMBER(MATCH(LEFT(C239,FIND(" ",C239&amp;" ")-1),'Look Up Values'!$G$2:$G$1000,0)),ISNUMBER(MATCH(LEFT(C239,FIND(" ",C239&amp;" ")-1),'Look Up Values'!$AE$2:$AE$2000,0)))),"","EWC error")),"")</f>
        <v/>
      </c>
      <c r="M239" s="242" t="str" cm="1">
        <f t="array" ref="M239">IF(AND(G239&lt;&gt;0,G239&lt;&gt;""),IF(E239="","",IF(ISNUMBER(MATCH(SUBSTITUTE(E239," ",""),SUBSTITUTE('Look Up Values'!$I$2:$I$10," ",""),0)),"","State error")),"")</f>
        <v/>
      </c>
      <c r="N239" s="242" t="str" cm="1">
        <f t="array" ref="N239">IF(AND(G239&lt;&gt;0,G239&lt;&gt;""),IF(F239="","",IF(ISNUMBER(MATCH(SUBSTITUTE(F239," ",""),SUBSTITUTE('Look Up Values'!$W$2:$W$30," ",""),0)),"","D&amp;R error")),"")</f>
        <v/>
      </c>
      <c r="O239" s="256" t="str">
        <f t="shared" si="7"/>
        <v/>
      </c>
    </row>
    <row r="240" spans="1:15" ht="15.75">
      <c r="A240" s="250">
        <v>233</v>
      </c>
      <c r="B240" s="208"/>
      <c r="C240" s="49"/>
      <c r="D240" s="50"/>
      <c r="E240" s="50"/>
      <c r="F240" s="50"/>
      <c r="G240" s="209"/>
      <c r="H240" s="8"/>
      <c r="I240" s="457" t="str">
        <f t="shared" si="6"/>
        <v/>
      </c>
      <c r="J240" s="241" cm="1">
        <f t="array" ref="J240">SUMPRODUCT(--(K240:N240&lt;&gt;"")) + IF(TRIM(O240)="",0,LEN(O240)-LEN(SUBSTITUTE(O240,",",""))+1)</f>
        <v>0</v>
      </c>
      <c r="K240" s="242" t="str">
        <f>IF(AND(G240&lt;&gt;0,G240&lt;&gt;""),IF(B240="","",IF(ISNUMBER(MATCH(B240,'Look Up Values'!$B$2:$B$500,0)),"","Dest. error")),"")</f>
        <v/>
      </c>
      <c r="L240" s="242" t="str">
        <f>IF(AND(G240&lt;&gt;0,G240&lt;&gt;""),IF(C240="","",IF(AND(ISNUMBER(--LEFT(C240,FIND(" ",C240&amp;" ")-1)),OR(LEN(LEFT(C240,FIND(" ",C240&amp;" ")-1))=6,LEN(LEFT(C240,FIND(" ",C240&amp;" ")-1))=7),OR(ISNUMBER(MATCH(LEFT(C240,FIND(" ",C240&amp;" ")-1),'Look Up Values'!$G$2:$G$1000,0)),ISNUMBER(MATCH(LEFT(C240,FIND(" ",C240&amp;" ")-1),'Look Up Values'!$AE$2:$AE$2000,0)))),"","EWC error")),"")</f>
        <v/>
      </c>
      <c r="M240" s="242" t="str" cm="1">
        <f t="array" ref="M240">IF(AND(G240&lt;&gt;0,G240&lt;&gt;""),IF(E240="","",IF(ISNUMBER(MATCH(SUBSTITUTE(E240," ",""),SUBSTITUTE('Look Up Values'!$I$2:$I$10," ",""),0)),"","State error")),"")</f>
        <v/>
      </c>
      <c r="N240" s="242" t="str" cm="1">
        <f t="array" ref="N240">IF(AND(G240&lt;&gt;0,G240&lt;&gt;""),IF(F240="","",IF(ISNUMBER(MATCH(SUBSTITUTE(F240," ",""),SUBSTITUTE('Look Up Values'!$W$2:$W$30," ",""),0)),"","D&amp;R error")),"")</f>
        <v/>
      </c>
      <c r="O240" s="256" t="str">
        <f t="shared" si="7"/>
        <v/>
      </c>
    </row>
    <row r="241" spans="1:15" ht="15.75">
      <c r="A241" s="250">
        <v>234</v>
      </c>
      <c r="B241" s="208"/>
      <c r="C241" s="49"/>
      <c r="D241" s="50"/>
      <c r="E241" s="50"/>
      <c r="F241" s="50"/>
      <c r="G241" s="209"/>
      <c r="H241" s="8"/>
      <c r="I241" s="457" t="str">
        <f t="shared" si="6"/>
        <v/>
      </c>
      <c r="J241" s="241" cm="1">
        <f t="array" ref="J241">SUMPRODUCT(--(K241:N241&lt;&gt;"")) + IF(TRIM(O241)="",0,LEN(O241)-LEN(SUBSTITUTE(O241,",",""))+1)</f>
        <v>0</v>
      </c>
      <c r="K241" s="242" t="str">
        <f>IF(AND(G241&lt;&gt;0,G241&lt;&gt;""),IF(B241="","",IF(ISNUMBER(MATCH(B241,'Look Up Values'!$B$2:$B$500,0)),"","Dest. error")),"")</f>
        <v/>
      </c>
      <c r="L241" s="242" t="str">
        <f>IF(AND(G241&lt;&gt;0,G241&lt;&gt;""),IF(C241="","",IF(AND(ISNUMBER(--LEFT(C241,FIND(" ",C241&amp;" ")-1)),OR(LEN(LEFT(C241,FIND(" ",C241&amp;" ")-1))=6,LEN(LEFT(C241,FIND(" ",C241&amp;" ")-1))=7),OR(ISNUMBER(MATCH(LEFT(C241,FIND(" ",C241&amp;" ")-1),'Look Up Values'!$G$2:$G$1000,0)),ISNUMBER(MATCH(LEFT(C241,FIND(" ",C241&amp;" ")-1),'Look Up Values'!$AE$2:$AE$2000,0)))),"","EWC error")),"")</f>
        <v/>
      </c>
      <c r="M241" s="242" t="str" cm="1">
        <f t="array" ref="M241">IF(AND(G241&lt;&gt;0,G241&lt;&gt;""),IF(E241="","",IF(ISNUMBER(MATCH(SUBSTITUTE(E241," ",""),SUBSTITUTE('Look Up Values'!$I$2:$I$10," ",""),0)),"","State error")),"")</f>
        <v/>
      </c>
      <c r="N241" s="242" t="str" cm="1">
        <f t="array" ref="N241">IF(AND(G241&lt;&gt;0,G241&lt;&gt;""),IF(F241="","",IF(ISNUMBER(MATCH(SUBSTITUTE(F241," ",""),SUBSTITUTE('Look Up Values'!$W$2:$W$30," ",""),0)),"","D&amp;R error")),"")</f>
        <v/>
      </c>
      <c r="O241" s="256" t="str">
        <f t="shared" si="7"/>
        <v/>
      </c>
    </row>
    <row r="242" spans="1:15" ht="15.75">
      <c r="A242" s="250">
        <v>235</v>
      </c>
      <c r="B242" s="208"/>
      <c r="C242" s="49"/>
      <c r="D242" s="50"/>
      <c r="E242" s="50"/>
      <c r="F242" s="50"/>
      <c r="G242" s="209"/>
      <c r="H242" s="8"/>
      <c r="I242" s="457" t="str">
        <f t="shared" si="6"/>
        <v/>
      </c>
      <c r="J242" s="241" cm="1">
        <f t="array" ref="J242">SUMPRODUCT(--(K242:N242&lt;&gt;"")) + IF(TRIM(O242)="",0,LEN(O242)-LEN(SUBSTITUTE(O242,",",""))+1)</f>
        <v>0</v>
      </c>
      <c r="K242" s="242" t="str">
        <f>IF(AND(G242&lt;&gt;0,G242&lt;&gt;""),IF(B242="","",IF(ISNUMBER(MATCH(B242,'Look Up Values'!$B$2:$B$500,0)),"","Dest. error")),"")</f>
        <v/>
      </c>
      <c r="L242" s="242" t="str">
        <f>IF(AND(G242&lt;&gt;0,G242&lt;&gt;""),IF(C242="","",IF(AND(ISNUMBER(--LEFT(C242,FIND(" ",C242&amp;" ")-1)),OR(LEN(LEFT(C242,FIND(" ",C242&amp;" ")-1))=6,LEN(LEFT(C242,FIND(" ",C242&amp;" ")-1))=7),OR(ISNUMBER(MATCH(LEFT(C242,FIND(" ",C242&amp;" ")-1),'Look Up Values'!$G$2:$G$1000,0)),ISNUMBER(MATCH(LEFT(C242,FIND(" ",C242&amp;" ")-1),'Look Up Values'!$AE$2:$AE$2000,0)))),"","EWC error")),"")</f>
        <v/>
      </c>
      <c r="M242" s="242" t="str" cm="1">
        <f t="array" ref="M242">IF(AND(G242&lt;&gt;0,G242&lt;&gt;""),IF(E242="","",IF(ISNUMBER(MATCH(SUBSTITUTE(E242," ",""),SUBSTITUTE('Look Up Values'!$I$2:$I$10," ",""),0)),"","State error")),"")</f>
        <v/>
      </c>
      <c r="N242" s="242" t="str" cm="1">
        <f t="array" ref="N242">IF(AND(G242&lt;&gt;0,G242&lt;&gt;""),IF(F242="","",IF(ISNUMBER(MATCH(SUBSTITUTE(F242," ",""),SUBSTITUTE('Look Up Values'!$W$2:$W$30," ",""),0)),"","D&amp;R error")),"")</f>
        <v/>
      </c>
      <c r="O242" s="256" t="str">
        <f t="shared" si="7"/>
        <v/>
      </c>
    </row>
    <row r="243" spans="1:15" ht="15.75">
      <c r="A243" s="250">
        <v>236</v>
      </c>
      <c r="B243" s="208"/>
      <c r="C243" s="49"/>
      <c r="D243" s="50"/>
      <c r="E243" s="50"/>
      <c r="F243" s="50"/>
      <c r="G243" s="209"/>
      <c r="H243" s="8"/>
      <c r="I243" s="457" t="str">
        <f t="shared" si="6"/>
        <v/>
      </c>
      <c r="J243" s="241" cm="1">
        <f t="array" ref="J243">SUMPRODUCT(--(K243:N243&lt;&gt;"")) + IF(TRIM(O243)="",0,LEN(O243)-LEN(SUBSTITUTE(O243,",",""))+1)</f>
        <v>0</v>
      </c>
      <c r="K243" s="242" t="str">
        <f>IF(AND(G243&lt;&gt;0,G243&lt;&gt;""),IF(B243="","",IF(ISNUMBER(MATCH(B243,'Look Up Values'!$B$2:$B$500,0)),"","Dest. error")),"")</f>
        <v/>
      </c>
      <c r="L243" s="242" t="str">
        <f>IF(AND(G243&lt;&gt;0,G243&lt;&gt;""),IF(C243="","",IF(AND(ISNUMBER(--LEFT(C243,FIND(" ",C243&amp;" ")-1)),OR(LEN(LEFT(C243,FIND(" ",C243&amp;" ")-1))=6,LEN(LEFT(C243,FIND(" ",C243&amp;" ")-1))=7),OR(ISNUMBER(MATCH(LEFT(C243,FIND(" ",C243&amp;" ")-1),'Look Up Values'!$G$2:$G$1000,0)),ISNUMBER(MATCH(LEFT(C243,FIND(" ",C243&amp;" ")-1),'Look Up Values'!$AE$2:$AE$2000,0)))),"","EWC error")),"")</f>
        <v/>
      </c>
      <c r="M243" s="242" t="str" cm="1">
        <f t="array" ref="M243">IF(AND(G243&lt;&gt;0,G243&lt;&gt;""),IF(E243="","",IF(ISNUMBER(MATCH(SUBSTITUTE(E243," ",""),SUBSTITUTE('Look Up Values'!$I$2:$I$10," ",""),0)),"","State error")),"")</f>
        <v/>
      </c>
      <c r="N243" s="242" t="str" cm="1">
        <f t="array" ref="N243">IF(AND(G243&lt;&gt;0,G243&lt;&gt;""),IF(F243="","",IF(ISNUMBER(MATCH(SUBSTITUTE(F243," ",""),SUBSTITUTE('Look Up Values'!$W$2:$W$30," ",""),0)),"","D&amp;R error")),"")</f>
        <v/>
      </c>
      <c r="O243" s="256" t="str">
        <f t="shared" si="7"/>
        <v/>
      </c>
    </row>
    <row r="244" spans="1:15" ht="15.75">
      <c r="A244" s="250">
        <v>237</v>
      </c>
      <c r="B244" s="208"/>
      <c r="C244" s="49"/>
      <c r="D244" s="50"/>
      <c r="E244" s="50"/>
      <c r="F244" s="50"/>
      <c r="G244" s="209"/>
      <c r="H244" s="8"/>
      <c r="I244" s="457" t="str">
        <f t="shared" si="6"/>
        <v/>
      </c>
      <c r="J244" s="241" cm="1">
        <f t="array" ref="J244">SUMPRODUCT(--(K244:N244&lt;&gt;"")) + IF(TRIM(O244)="",0,LEN(O244)-LEN(SUBSTITUTE(O244,",",""))+1)</f>
        <v>0</v>
      </c>
      <c r="K244" s="242" t="str">
        <f>IF(AND(G244&lt;&gt;0,G244&lt;&gt;""),IF(B244="","",IF(ISNUMBER(MATCH(B244,'Look Up Values'!$B$2:$B$500,0)),"","Dest. error")),"")</f>
        <v/>
      </c>
      <c r="L244" s="242" t="str">
        <f>IF(AND(G244&lt;&gt;0,G244&lt;&gt;""),IF(C244="","",IF(AND(ISNUMBER(--LEFT(C244,FIND(" ",C244&amp;" ")-1)),OR(LEN(LEFT(C244,FIND(" ",C244&amp;" ")-1))=6,LEN(LEFT(C244,FIND(" ",C244&amp;" ")-1))=7),OR(ISNUMBER(MATCH(LEFT(C244,FIND(" ",C244&amp;" ")-1),'Look Up Values'!$G$2:$G$1000,0)),ISNUMBER(MATCH(LEFT(C244,FIND(" ",C244&amp;" ")-1),'Look Up Values'!$AE$2:$AE$2000,0)))),"","EWC error")),"")</f>
        <v/>
      </c>
      <c r="M244" s="242" t="str" cm="1">
        <f t="array" ref="M244">IF(AND(G244&lt;&gt;0,G244&lt;&gt;""),IF(E244="","",IF(ISNUMBER(MATCH(SUBSTITUTE(E244," ",""),SUBSTITUTE('Look Up Values'!$I$2:$I$10," ",""),0)),"","State error")),"")</f>
        <v/>
      </c>
      <c r="N244" s="242" t="str" cm="1">
        <f t="array" ref="N244">IF(AND(G244&lt;&gt;0,G244&lt;&gt;""),IF(F244="","",IF(ISNUMBER(MATCH(SUBSTITUTE(F244," ",""),SUBSTITUTE('Look Up Values'!$W$2:$W$30," ",""),0)),"","D&amp;R error")),"")</f>
        <v/>
      </c>
      <c r="O244" s="256" t="str">
        <f t="shared" si="7"/>
        <v/>
      </c>
    </row>
    <row r="245" spans="1:15" ht="15.75">
      <c r="A245" s="250">
        <v>238</v>
      </c>
      <c r="B245" s="208"/>
      <c r="C245" s="49"/>
      <c r="D245" s="50"/>
      <c r="E245" s="50"/>
      <c r="F245" s="50"/>
      <c r="G245" s="209"/>
      <c r="H245" s="8"/>
      <c r="I245" s="457" t="str">
        <f t="shared" si="6"/>
        <v/>
      </c>
      <c r="J245" s="241" cm="1">
        <f t="array" ref="J245">SUMPRODUCT(--(K245:N245&lt;&gt;"")) + IF(TRIM(O245)="",0,LEN(O245)-LEN(SUBSTITUTE(O245,",",""))+1)</f>
        <v>0</v>
      </c>
      <c r="K245" s="242" t="str">
        <f>IF(AND(G245&lt;&gt;0,G245&lt;&gt;""),IF(B245="","",IF(ISNUMBER(MATCH(B245,'Look Up Values'!$B$2:$B$500,0)),"","Dest. error")),"")</f>
        <v/>
      </c>
      <c r="L245" s="242" t="str">
        <f>IF(AND(G245&lt;&gt;0,G245&lt;&gt;""),IF(C245="","",IF(AND(ISNUMBER(--LEFT(C245,FIND(" ",C245&amp;" ")-1)),OR(LEN(LEFT(C245,FIND(" ",C245&amp;" ")-1))=6,LEN(LEFT(C245,FIND(" ",C245&amp;" ")-1))=7),OR(ISNUMBER(MATCH(LEFT(C245,FIND(" ",C245&amp;" ")-1),'Look Up Values'!$G$2:$G$1000,0)),ISNUMBER(MATCH(LEFT(C245,FIND(" ",C245&amp;" ")-1),'Look Up Values'!$AE$2:$AE$2000,0)))),"","EWC error")),"")</f>
        <v/>
      </c>
      <c r="M245" s="242" t="str" cm="1">
        <f t="array" ref="M245">IF(AND(G245&lt;&gt;0,G245&lt;&gt;""),IF(E245="","",IF(ISNUMBER(MATCH(SUBSTITUTE(E245," ",""),SUBSTITUTE('Look Up Values'!$I$2:$I$10," ",""),0)),"","State error")),"")</f>
        <v/>
      </c>
      <c r="N245" s="242" t="str" cm="1">
        <f t="array" ref="N245">IF(AND(G245&lt;&gt;0,G245&lt;&gt;""),IF(F245="","",IF(ISNUMBER(MATCH(SUBSTITUTE(F245," ",""),SUBSTITUTE('Look Up Values'!$W$2:$W$30," ",""),0)),"","D&amp;R error")),"")</f>
        <v/>
      </c>
      <c r="O245" s="256" t="str">
        <f t="shared" si="7"/>
        <v/>
      </c>
    </row>
    <row r="246" spans="1:15" ht="15.75">
      <c r="A246" s="250">
        <v>239</v>
      </c>
      <c r="B246" s="208"/>
      <c r="C246" s="49"/>
      <c r="D246" s="50"/>
      <c r="E246" s="50"/>
      <c r="F246" s="50"/>
      <c r="G246" s="209"/>
      <c r="H246" s="8"/>
      <c r="I246" s="457" t="str">
        <f t="shared" si="6"/>
        <v/>
      </c>
      <c r="J246" s="241" cm="1">
        <f t="array" ref="J246">SUMPRODUCT(--(K246:N246&lt;&gt;"")) + IF(TRIM(O246)="",0,LEN(O246)-LEN(SUBSTITUTE(O246,",",""))+1)</f>
        <v>0</v>
      </c>
      <c r="K246" s="242" t="str">
        <f>IF(AND(G246&lt;&gt;0,G246&lt;&gt;""),IF(B246="","",IF(ISNUMBER(MATCH(B246,'Look Up Values'!$B$2:$B$500,0)),"","Dest. error")),"")</f>
        <v/>
      </c>
      <c r="L246" s="242" t="str">
        <f>IF(AND(G246&lt;&gt;0,G246&lt;&gt;""),IF(C246="","",IF(AND(ISNUMBER(--LEFT(C246,FIND(" ",C246&amp;" ")-1)),OR(LEN(LEFT(C246,FIND(" ",C246&amp;" ")-1))=6,LEN(LEFT(C246,FIND(" ",C246&amp;" ")-1))=7),OR(ISNUMBER(MATCH(LEFT(C246,FIND(" ",C246&amp;" ")-1),'Look Up Values'!$G$2:$G$1000,0)),ISNUMBER(MATCH(LEFT(C246,FIND(" ",C246&amp;" ")-1),'Look Up Values'!$AE$2:$AE$2000,0)))),"","EWC error")),"")</f>
        <v/>
      </c>
      <c r="M246" s="242" t="str" cm="1">
        <f t="array" ref="M246">IF(AND(G246&lt;&gt;0,G246&lt;&gt;""),IF(E246="","",IF(ISNUMBER(MATCH(SUBSTITUTE(E246," ",""),SUBSTITUTE('Look Up Values'!$I$2:$I$10," ",""),0)),"","State error")),"")</f>
        <v/>
      </c>
      <c r="N246" s="242" t="str" cm="1">
        <f t="array" ref="N246">IF(AND(G246&lt;&gt;0,G246&lt;&gt;""),IF(F246="","",IF(ISNUMBER(MATCH(SUBSTITUTE(F246," ",""),SUBSTITUTE('Look Up Values'!$W$2:$W$30," ",""),0)),"","D&amp;R error")),"")</f>
        <v/>
      </c>
      <c r="O246" s="256" t="str">
        <f t="shared" si="7"/>
        <v/>
      </c>
    </row>
    <row r="247" spans="1:15" ht="15.75">
      <c r="A247" s="250">
        <v>240</v>
      </c>
      <c r="B247" s="208"/>
      <c r="C247" s="49"/>
      <c r="D247" s="50"/>
      <c r="E247" s="50"/>
      <c r="F247" s="50"/>
      <c r="G247" s="209"/>
      <c r="H247" s="8"/>
      <c r="I247" s="457" t="str">
        <f t="shared" si="6"/>
        <v/>
      </c>
      <c r="J247" s="241" cm="1">
        <f t="array" ref="J247">SUMPRODUCT(--(K247:N247&lt;&gt;"")) + IF(TRIM(O247)="",0,LEN(O247)-LEN(SUBSTITUTE(O247,",",""))+1)</f>
        <v>0</v>
      </c>
      <c r="K247" s="242" t="str">
        <f>IF(AND(G247&lt;&gt;0,G247&lt;&gt;""),IF(B247="","",IF(ISNUMBER(MATCH(B247,'Look Up Values'!$B$2:$B$500,0)),"","Dest. error")),"")</f>
        <v/>
      </c>
      <c r="L247" s="242" t="str">
        <f>IF(AND(G247&lt;&gt;0,G247&lt;&gt;""),IF(C247="","",IF(AND(ISNUMBER(--LEFT(C247,FIND(" ",C247&amp;" ")-1)),OR(LEN(LEFT(C247,FIND(" ",C247&amp;" ")-1))=6,LEN(LEFT(C247,FIND(" ",C247&amp;" ")-1))=7),OR(ISNUMBER(MATCH(LEFT(C247,FIND(" ",C247&amp;" ")-1),'Look Up Values'!$G$2:$G$1000,0)),ISNUMBER(MATCH(LEFT(C247,FIND(" ",C247&amp;" ")-1),'Look Up Values'!$AE$2:$AE$2000,0)))),"","EWC error")),"")</f>
        <v/>
      </c>
      <c r="M247" s="242" t="str" cm="1">
        <f t="array" ref="M247">IF(AND(G247&lt;&gt;0,G247&lt;&gt;""),IF(E247="","",IF(ISNUMBER(MATCH(SUBSTITUTE(E247," ",""),SUBSTITUTE('Look Up Values'!$I$2:$I$10," ",""),0)),"","State error")),"")</f>
        <v/>
      </c>
      <c r="N247" s="242" t="str" cm="1">
        <f t="array" ref="N247">IF(AND(G247&lt;&gt;0,G247&lt;&gt;""),IF(F247="","",IF(ISNUMBER(MATCH(SUBSTITUTE(F247," ",""),SUBSTITUTE('Look Up Values'!$W$2:$W$30," ",""),0)),"","D&amp;R error")),"")</f>
        <v/>
      </c>
      <c r="O247" s="256" t="str">
        <f t="shared" si="7"/>
        <v/>
      </c>
    </row>
    <row r="248" spans="1:15" ht="15.75">
      <c r="A248" s="250">
        <v>241</v>
      </c>
      <c r="B248" s="208"/>
      <c r="C248" s="49"/>
      <c r="D248" s="50"/>
      <c r="E248" s="50"/>
      <c r="F248" s="50"/>
      <c r="G248" s="209"/>
      <c r="H248" s="8"/>
      <c r="I248" s="457" t="str">
        <f t="shared" si="6"/>
        <v/>
      </c>
      <c r="J248" s="241" cm="1">
        <f t="array" ref="J248">SUMPRODUCT(--(K248:N248&lt;&gt;"")) + IF(TRIM(O248)="",0,LEN(O248)-LEN(SUBSTITUTE(O248,",",""))+1)</f>
        <v>0</v>
      </c>
      <c r="K248" s="242" t="str">
        <f>IF(AND(G248&lt;&gt;0,G248&lt;&gt;""),IF(B248="","",IF(ISNUMBER(MATCH(B248,'Look Up Values'!$B$2:$B$500,0)),"","Dest. error")),"")</f>
        <v/>
      </c>
      <c r="L248" s="242" t="str">
        <f>IF(AND(G248&lt;&gt;0,G248&lt;&gt;""),IF(C248="","",IF(AND(ISNUMBER(--LEFT(C248,FIND(" ",C248&amp;" ")-1)),OR(LEN(LEFT(C248,FIND(" ",C248&amp;" ")-1))=6,LEN(LEFT(C248,FIND(" ",C248&amp;" ")-1))=7),OR(ISNUMBER(MATCH(LEFT(C248,FIND(" ",C248&amp;" ")-1),'Look Up Values'!$G$2:$G$1000,0)),ISNUMBER(MATCH(LEFT(C248,FIND(" ",C248&amp;" ")-1),'Look Up Values'!$AE$2:$AE$2000,0)))),"","EWC error")),"")</f>
        <v/>
      </c>
      <c r="M248" s="242" t="str" cm="1">
        <f t="array" ref="M248">IF(AND(G248&lt;&gt;0,G248&lt;&gt;""),IF(E248="","",IF(ISNUMBER(MATCH(SUBSTITUTE(E248," ",""),SUBSTITUTE('Look Up Values'!$I$2:$I$10," ",""),0)),"","State error")),"")</f>
        <v/>
      </c>
      <c r="N248" s="242" t="str" cm="1">
        <f t="array" ref="N248">IF(AND(G248&lt;&gt;0,G248&lt;&gt;""),IF(F248="","",IF(ISNUMBER(MATCH(SUBSTITUTE(F248," ",""),SUBSTITUTE('Look Up Values'!$W$2:$W$30," ",""),0)),"","D&amp;R error")),"")</f>
        <v/>
      </c>
      <c r="O248" s="256" t="str">
        <f t="shared" si="7"/>
        <v/>
      </c>
    </row>
    <row r="249" spans="1:15" ht="15.75">
      <c r="A249" s="250">
        <v>242</v>
      </c>
      <c r="B249" s="208"/>
      <c r="C249" s="49"/>
      <c r="D249" s="50"/>
      <c r="E249" s="50"/>
      <c r="F249" s="50"/>
      <c r="G249" s="209"/>
      <c r="H249" s="8"/>
      <c r="I249" s="457" t="str">
        <f t="shared" si="6"/>
        <v/>
      </c>
      <c r="J249" s="241" cm="1">
        <f t="array" ref="J249">SUMPRODUCT(--(K249:N249&lt;&gt;"")) + IF(TRIM(O249)="",0,LEN(O249)-LEN(SUBSTITUTE(O249,",",""))+1)</f>
        <v>0</v>
      </c>
      <c r="K249" s="242" t="str">
        <f>IF(AND(G249&lt;&gt;0,G249&lt;&gt;""),IF(B249="","",IF(ISNUMBER(MATCH(B249,'Look Up Values'!$B$2:$B$500,0)),"","Dest. error")),"")</f>
        <v/>
      </c>
      <c r="L249" s="242" t="str">
        <f>IF(AND(G249&lt;&gt;0,G249&lt;&gt;""),IF(C249="","",IF(AND(ISNUMBER(--LEFT(C249,FIND(" ",C249&amp;" ")-1)),OR(LEN(LEFT(C249,FIND(" ",C249&amp;" ")-1))=6,LEN(LEFT(C249,FIND(" ",C249&amp;" ")-1))=7),OR(ISNUMBER(MATCH(LEFT(C249,FIND(" ",C249&amp;" ")-1),'Look Up Values'!$G$2:$G$1000,0)),ISNUMBER(MATCH(LEFT(C249,FIND(" ",C249&amp;" ")-1),'Look Up Values'!$AE$2:$AE$2000,0)))),"","EWC error")),"")</f>
        <v/>
      </c>
      <c r="M249" s="242" t="str" cm="1">
        <f t="array" ref="M249">IF(AND(G249&lt;&gt;0,G249&lt;&gt;""),IF(E249="","",IF(ISNUMBER(MATCH(SUBSTITUTE(E249," ",""),SUBSTITUTE('Look Up Values'!$I$2:$I$10," ",""),0)),"","State error")),"")</f>
        <v/>
      </c>
      <c r="N249" s="242" t="str" cm="1">
        <f t="array" ref="N249">IF(AND(G249&lt;&gt;0,G249&lt;&gt;""),IF(F249="","",IF(ISNUMBER(MATCH(SUBSTITUTE(F249," ",""),SUBSTITUTE('Look Up Values'!$W$2:$W$30," ",""),0)),"","D&amp;R error")),"")</f>
        <v/>
      </c>
      <c r="O249" s="256" t="str">
        <f t="shared" si="7"/>
        <v/>
      </c>
    </row>
    <row r="250" spans="1:15" ht="15.75">
      <c r="A250" s="250">
        <v>243</v>
      </c>
      <c r="B250" s="208"/>
      <c r="C250" s="49"/>
      <c r="D250" s="50"/>
      <c r="E250" s="50"/>
      <c r="F250" s="50"/>
      <c r="G250" s="209"/>
      <c r="H250" s="8"/>
      <c r="I250" s="457" t="str">
        <f t="shared" si="6"/>
        <v/>
      </c>
      <c r="J250" s="241" cm="1">
        <f t="array" ref="J250">SUMPRODUCT(--(K250:N250&lt;&gt;"")) + IF(TRIM(O250)="",0,LEN(O250)-LEN(SUBSTITUTE(O250,",",""))+1)</f>
        <v>0</v>
      </c>
      <c r="K250" s="242" t="str">
        <f>IF(AND(G250&lt;&gt;0,G250&lt;&gt;""),IF(B250="","",IF(ISNUMBER(MATCH(B250,'Look Up Values'!$B$2:$B$500,0)),"","Dest. error")),"")</f>
        <v/>
      </c>
      <c r="L250" s="242" t="str">
        <f>IF(AND(G250&lt;&gt;0,G250&lt;&gt;""),IF(C250="","",IF(AND(ISNUMBER(--LEFT(C250,FIND(" ",C250&amp;" ")-1)),OR(LEN(LEFT(C250,FIND(" ",C250&amp;" ")-1))=6,LEN(LEFT(C250,FIND(" ",C250&amp;" ")-1))=7),OR(ISNUMBER(MATCH(LEFT(C250,FIND(" ",C250&amp;" ")-1),'Look Up Values'!$G$2:$G$1000,0)),ISNUMBER(MATCH(LEFT(C250,FIND(" ",C250&amp;" ")-1),'Look Up Values'!$AE$2:$AE$2000,0)))),"","EWC error")),"")</f>
        <v/>
      </c>
      <c r="M250" s="242" t="str" cm="1">
        <f t="array" ref="M250">IF(AND(G250&lt;&gt;0,G250&lt;&gt;""),IF(E250="","",IF(ISNUMBER(MATCH(SUBSTITUTE(E250," ",""),SUBSTITUTE('Look Up Values'!$I$2:$I$10," ",""),0)),"","State error")),"")</f>
        <v/>
      </c>
      <c r="N250" s="242" t="str" cm="1">
        <f t="array" ref="N250">IF(AND(G250&lt;&gt;0,G250&lt;&gt;""),IF(F250="","",IF(ISNUMBER(MATCH(SUBSTITUTE(F250," ",""),SUBSTITUTE('Look Up Values'!$W$2:$W$30," ",""),0)),"","D&amp;R error")),"")</f>
        <v/>
      </c>
      <c r="O250" s="256" t="str">
        <f t="shared" si="7"/>
        <v/>
      </c>
    </row>
    <row r="251" spans="1:15" ht="15.75">
      <c r="A251" s="250">
        <v>244</v>
      </c>
      <c r="B251" s="208"/>
      <c r="C251" s="49"/>
      <c r="D251" s="50"/>
      <c r="E251" s="50"/>
      <c r="F251" s="50"/>
      <c r="G251" s="209"/>
      <c r="H251" s="8"/>
      <c r="I251" s="457" t="str">
        <f t="shared" si="6"/>
        <v/>
      </c>
      <c r="J251" s="241" cm="1">
        <f t="array" ref="J251">SUMPRODUCT(--(K251:N251&lt;&gt;"")) + IF(TRIM(O251)="",0,LEN(O251)-LEN(SUBSTITUTE(O251,",",""))+1)</f>
        <v>0</v>
      </c>
      <c r="K251" s="242" t="str">
        <f>IF(AND(G251&lt;&gt;0,G251&lt;&gt;""),IF(B251="","",IF(ISNUMBER(MATCH(B251,'Look Up Values'!$B$2:$B$500,0)),"","Dest. error")),"")</f>
        <v/>
      </c>
      <c r="L251" s="242" t="str">
        <f>IF(AND(G251&lt;&gt;0,G251&lt;&gt;""),IF(C251="","",IF(AND(ISNUMBER(--LEFT(C251,FIND(" ",C251&amp;" ")-1)),OR(LEN(LEFT(C251,FIND(" ",C251&amp;" ")-1))=6,LEN(LEFT(C251,FIND(" ",C251&amp;" ")-1))=7),OR(ISNUMBER(MATCH(LEFT(C251,FIND(" ",C251&amp;" ")-1),'Look Up Values'!$G$2:$G$1000,0)),ISNUMBER(MATCH(LEFT(C251,FIND(" ",C251&amp;" ")-1),'Look Up Values'!$AE$2:$AE$2000,0)))),"","EWC error")),"")</f>
        <v/>
      </c>
      <c r="M251" s="242" t="str" cm="1">
        <f t="array" ref="M251">IF(AND(G251&lt;&gt;0,G251&lt;&gt;""),IF(E251="","",IF(ISNUMBER(MATCH(SUBSTITUTE(E251," ",""),SUBSTITUTE('Look Up Values'!$I$2:$I$10," ",""),0)),"","State error")),"")</f>
        <v/>
      </c>
      <c r="N251" s="242" t="str" cm="1">
        <f t="array" ref="N251">IF(AND(G251&lt;&gt;0,G251&lt;&gt;""),IF(F251="","",IF(ISNUMBER(MATCH(SUBSTITUTE(F251," ",""),SUBSTITUTE('Look Up Values'!$W$2:$W$30," ",""),0)),"","D&amp;R error")),"")</f>
        <v/>
      </c>
      <c r="O251" s="256" t="str">
        <f t="shared" si="7"/>
        <v/>
      </c>
    </row>
    <row r="252" spans="1:15" ht="15.75">
      <c r="A252" s="250">
        <v>245</v>
      </c>
      <c r="B252" s="208"/>
      <c r="C252" s="49"/>
      <c r="D252" s="50"/>
      <c r="E252" s="50"/>
      <c r="F252" s="50"/>
      <c r="G252" s="209"/>
      <c r="H252" s="8"/>
      <c r="I252" s="457" t="str">
        <f t="shared" si="6"/>
        <v/>
      </c>
      <c r="J252" s="241" cm="1">
        <f t="array" ref="J252">SUMPRODUCT(--(K252:N252&lt;&gt;"")) + IF(TRIM(O252)="",0,LEN(O252)-LEN(SUBSTITUTE(O252,",",""))+1)</f>
        <v>0</v>
      </c>
      <c r="K252" s="242" t="str">
        <f>IF(AND(G252&lt;&gt;0,G252&lt;&gt;""),IF(B252="","",IF(ISNUMBER(MATCH(B252,'Look Up Values'!$B$2:$B$500,0)),"","Dest. error")),"")</f>
        <v/>
      </c>
      <c r="L252" s="242" t="str">
        <f>IF(AND(G252&lt;&gt;0,G252&lt;&gt;""),IF(C252="","",IF(AND(ISNUMBER(--LEFT(C252,FIND(" ",C252&amp;" ")-1)),OR(LEN(LEFT(C252,FIND(" ",C252&amp;" ")-1))=6,LEN(LEFT(C252,FIND(" ",C252&amp;" ")-1))=7),OR(ISNUMBER(MATCH(LEFT(C252,FIND(" ",C252&amp;" ")-1),'Look Up Values'!$G$2:$G$1000,0)),ISNUMBER(MATCH(LEFT(C252,FIND(" ",C252&amp;" ")-1),'Look Up Values'!$AE$2:$AE$2000,0)))),"","EWC error")),"")</f>
        <v/>
      </c>
      <c r="M252" s="242" t="str" cm="1">
        <f t="array" ref="M252">IF(AND(G252&lt;&gt;0,G252&lt;&gt;""),IF(E252="","",IF(ISNUMBER(MATCH(SUBSTITUTE(E252," ",""),SUBSTITUTE('Look Up Values'!$I$2:$I$10," ",""),0)),"","State error")),"")</f>
        <v/>
      </c>
      <c r="N252" s="242" t="str" cm="1">
        <f t="array" ref="N252">IF(AND(G252&lt;&gt;0,G252&lt;&gt;""),IF(F252="","",IF(ISNUMBER(MATCH(SUBSTITUTE(F252," ",""),SUBSTITUTE('Look Up Values'!$W$2:$W$30," ",""),0)),"","D&amp;R error")),"")</f>
        <v/>
      </c>
      <c r="O252" s="256" t="str">
        <f t="shared" si="7"/>
        <v/>
      </c>
    </row>
    <row r="253" spans="1:15" ht="15.75">
      <c r="A253" s="250">
        <v>246</v>
      </c>
      <c r="B253" s="208"/>
      <c r="C253" s="49"/>
      <c r="D253" s="50"/>
      <c r="E253" s="50"/>
      <c r="F253" s="50"/>
      <c r="G253" s="209"/>
      <c r="H253" s="8"/>
      <c r="I253" s="457" t="str">
        <f t="shared" si="6"/>
        <v/>
      </c>
      <c r="J253" s="241" cm="1">
        <f t="array" ref="J253">SUMPRODUCT(--(K253:N253&lt;&gt;"")) + IF(TRIM(O253)="",0,LEN(O253)-LEN(SUBSTITUTE(O253,",",""))+1)</f>
        <v>0</v>
      </c>
      <c r="K253" s="242" t="str">
        <f>IF(AND(G253&lt;&gt;0,G253&lt;&gt;""),IF(B253="","",IF(ISNUMBER(MATCH(B253,'Look Up Values'!$B$2:$B$500,0)),"","Dest. error")),"")</f>
        <v/>
      </c>
      <c r="L253" s="242" t="str">
        <f>IF(AND(G253&lt;&gt;0,G253&lt;&gt;""),IF(C253="","",IF(AND(ISNUMBER(--LEFT(C253,FIND(" ",C253&amp;" ")-1)),OR(LEN(LEFT(C253,FIND(" ",C253&amp;" ")-1))=6,LEN(LEFT(C253,FIND(" ",C253&amp;" ")-1))=7),OR(ISNUMBER(MATCH(LEFT(C253,FIND(" ",C253&amp;" ")-1),'Look Up Values'!$G$2:$G$1000,0)),ISNUMBER(MATCH(LEFT(C253,FIND(" ",C253&amp;" ")-1),'Look Up Values'!$AE$2:$AE$2000,0)))),"","EWC error")),"")</f>
        <v/>
      </c>
      <c r="M253" s="242" t="str" cm="1">
        <f t="array" ref="M253">IF(AND(G253&lt;&gt;0,G253&lt;&gt;""),IF(E253="","",IF(ISNUMBER(MATCH(SUBSTITUTE(E253," ",""),SUBSTITUTE('Look Up Values'!$I$2:$I$10," ",""),0)),"","State error")),"")</f>
        <v/>
      </c>
      <c r="N253" s="242" t="str" cm="1">
        <f t="array" ref="N253">IF(AND(G253&lt;&gt;0,G253&lt;&gt;""),IF(F253="","",IF(ISNUMBER(MATCH(SUBSTITUTE(F253," ",""),SUBSTITUTE('Look Up Values'!$W$2:$W$30," ",""),0)),"","D&amp;R error")),"")</f>
        <v/>
      </c>
      <c r="O253" s="256" t="str">
        <f t="shared" si="7"/>
        <v/>
      </c>
    </row>
    <row r="254" spans="1:15" ht="15.75">
      <c r="A254" s="250">
        <v>247</v>
      </c>
      <c r="B254" s="208"/>
      <c r="C254" s="49"/>
      <c r="D254" s="50"/>
      <c r="E254" s="50"/>
      <c r="F254" s="50"/>
      <c r="G254" s="209"/>
      <c r="H254" s="8"/>
      <c r="I254" s="457" t="str">
        <f t="shared" si="6"/>
        <v/>
      </c>
      <c r="J254" s="241" cm="1">
        <f t="array" ref="J254">SUMPRODUCT(--(K254:N254&lt;&gt;"")) + IF(TRIM(O254)="",0,LEN(O254)-LEN(SUBSTITUTE(O254,",",""))+1)</f>
        <v>0</v>
      </c>
      <c r="K254" s="242" t="str">
        <f>IF(AND(G254&lt;&gt;0,G254&lt;&gt;""),IF(B254="","",IF(ISNUMBER(MATCH(B254,'Look Up Values'!$B$2:$B$500,0)),"","Dest. error")),"")</f>
        <v/>
      </c>
      <c r="L254" s="242" t="str">
        <f>IF(AND(G254&lt;&gt;0,G254&lt;&gt;""),IF(C254="","",IF(AND(ISNUMBER(--LEFT(C254,FIND(" ",C254&amp;" ")-1)),OR(LEN(LEFT(C254,FIND(" ",C254&amp;" ")-1))=6,LEN(LEFT(C254,FIND(" ",C254&amp;" ")-1))=7),OR(ISNUMBER(MATCH(LEFT(C254,FIND(" ",C254&amp;" ")-1),'Look Up Values'!$G$2:$G$1000,0)),ISNUMBER(MATCH(LEFT(C254,FIND(" ",C254&amp;" ")-1),'Look Up Values'!$AE$2:$AE$2000,0)))),"","EWC error")),"")</f>
        <v/>
      </c>
      <c r="M254" s="242" t="str" cm="1">
        <f t="array" ref="M254">IF(AND(G254&lt;&gt;0,G254&lt;&gt;""),IF(E254="","",IF(ISNUMBER(MATCH(SUBSTITUTE(E254," ",""),SUBSTITUTE('Look Up Values'!$I$2:$I$10," ",""),0)),"","State error")),"")</f>
        <v/>
      </c>
      <c r="N254" s="242" t="str" cm="1">
        <f t="array" ref="N254">IF(AND(G254&lt;&gt;0,G254&lt;&gt;""),IF(F254="","",IF(ISNUMBER(MATCH(SUBSTITUTE(F254," ",""),SUBSTITUTE('Look Up Values'!$W$2:$W$30," ",""),0)),"","D&amp;R error")),"")</f>
        <v/>
      </c>
      <c r="O254" s="256" t="str">
        <f t="shared" si="7"/>
        <v/>
      </c>
    </row>
    <row r="255" spans="1:15" ht="15.75">
      <c r="A255" s="250">
        <v>248</v>
      </c>
      <c r="B255" s="208"/>
      <c r="C255" s="49"/>
      <c r="D255" s="50"/>
      <c r="E255" s="50"/>
      <c r="F255" s="50"/>
      <c r="G255" s="209"/>
      <c r="H255" s="8"/>
      <c r="I255" s="457" t="str">
        <f t="shared" si="6"/>
        <v/>
      </c>
      <c r="J255" s="241" cm="1">
        <f t="array" ref="J255">SUMPRODUCT(--(K255:N255&lt;&gt;"")) + IF(TRIM(O255)="",0,LEN(O255)-LEN(SUBSTITUTE(O255,",",""))+1)</f>
        <v>0</v>
      </c>
      <c r="K255" s="242" t="str">
        <f>IF(AND(G255&lt;&gt;0,G255&lt;&gt;""),IF(B255="","",IF(ISNUMBER(MATCH(B255,'Look Up Values'!$B$2:$B$500,0)),"","Dest. error")),"")</f>
        <v/>
      </c>
      <c r="L255" s="242" t="str">
        <f>IF(AND(G255&lt;&gt;0,G255&lt;&gt;""),IF(C255="","",IF(AND(ISNUMBER(--LEFT(C255,FIND(" ",C255&amp;" ")-1)),OR(LEN(LEFT(C255,FIND(" ",C255&amp;" ")-1))=6,LEN(LEFT(C255,FIND(" ",C255&amp;" ")-1))=7),OR(ISNUMBER(MATCH(LEFT(C255,FIND(" ",C255&amp;" ")-1),'Look Up Values'!$G$2:$G$1000,0)),ISNUMBER(MATCH(LEFT(C255,FIND(" ",C255&amp;" ")-1),'Look Up Values'!$AE$2:$AE$2000,0)))),"","EWC error")),"")</f>
        <v/>
      </c>
      <c r="M255" s="242" t="str" cm="1">
        <f t="array" ref="M255">IF(AND(G255&lt;&gt;0,G255&lt;&gt;""),IF(E255="","",IF(ISNUMBER(MATCH(SUBSTITUTE(E255," ",""),SUBSTITUTE('Look Up Values'!$I$2:$I$10," ",""),0)),"","State error")),"")</f>
        <v/>
      </c>
      <c r="N255" s="242" t="str" cm="1">
        <f t="array" ref="N255">IF(AND(G255&lt;&gt;0,G255&lt;&gt;""),IF(F255="","",IF(ISNUMBER(MATCH(SUBSTITUTE(F255," ",""),SUBSTITUTE('Look Up Values'!$W$2:$W$30," ",""),0)),"","D&amp;R error")),"")</f>
        <v/>
      </c>
      <c r="O255" s="256" t="str">
        <f t="shared" si="7"/>
        <v/>
      </c>
    </row>
    <row r="256" spans="1:15" ht="15.75">
      <c r="A256" s="250">
        <v>249</v>
      </c>
      <c r="B256" s="208"/>
      <c r="C256" s="49"/>
      <c r="D256" s="50"/>
      <c r="E256" s="50"/>
      <c r="F256" s="50"/>
      <c r="G256" s="209"/>
      <c r="H256" s="8"/>
      <c r="I256" s="457" t="str">
        <f t="shared" si="6"/>
        <v/>
      </c>
      <c r="J256" s="241" cm="1">
        <f t="array" ref="J256">SUMPRODUCT(--(K256:N256&lt;&gt;"")) + IF(TRIM(O256)="",0,LEN(O256)-LEN(SUBSTITUTE(O256,",",""))+1)</f>
        <v>0</v>
      </c>
      <c r="K256" s="242" t="str">
        <f>IF(AND(G256&lt;&gt;0,G256&lt;&gt;""),IF(B256="","",IF(ISNUMBER(MATCH(B256,'Look Up Values'!$B$2:$B$500,0)),"","Dest. error")),"")</f>
        <v/>
      </c>
      <c r="L256" s="242" t="str">
        <f>IF(AND(G256&lt;&gt;0,G256&lt;&gt;""),IF(C256="","",IF(AND(ISNUMBER(--LEFT(C256,FIND(" ",C256&amp;" ")-1)),OR(LEN(LEFT(C256,FIND(" ",C256&amp;" ")-1))=6,LEN(LEFT(C256,FIND(" ",C256&amp;" ")-1))=7),OR(ISNUMBER(MATCH(LEFT(C256,FIND(" ",C256&amp;" ")-1),'Look Up Values'!$G$2:$G$1000,0)),ISNUMBER(MATCH(LEFT(C256,FIND(" ",C256&amp;" ")-1),'Look Up Values'!$AE$2:$AE$2000,0)))),"","EWC error")),"")</f>
        <v/>
      </c>
      <c r="M256" s="242" t="str" cm="1">
        <f t="array" ref="M256">IF(AND(G256&lt;&gt;0,G256&lt;&gt;""),IF(E256="","",IF(ISNUMBER(MATCH(SUBSTITUTE(E256," ",""),SUBSTITUTE('Look Up Values'!$I$2:$I$10," ",""),0)),"","State error")),"")</f>
        <v/>
      </c>
      <c r="N256" s="242" t="str" cm="1">
        <f t="array" ref="N256">IF(AND(G256&lt;&gt;0,G256&lt;&gt;""),IF(F256="","",IF(ISNUMBER(MATCH(SUBSTITUTE(F256," ",""),SUBSTITUTE('Look Up Values'!$W$2:$W$30," ",""),0)),"","D&amp;R error")),"")</f>
        <v/>
      </c>
      <c r="O256" s="256" t="str">
        <f t="shared" si="7"/>
        <v/>
      </c>
    </row>
    <row r="257" spans="1:15" ht="15.75">
      <c r="A257" s="250">
        <v>250</v>
      </c>
      <c r="B257" s="208"/>
      <c r="C257" s="49"/>
      <c r="D257" s="50"/>
      <c r="E257" s="50"/>
      <c r="F257" s="50"/>
      <c r="G257" s="209"/>
      <c r="H257" s="8"/>
      <c r="I257" s="457" t="str">
        <f t="shared" si="6"/>
        <v/>
      </c>
      <c r="J257" s="241" cm="1">
        <f t="array" ref="J257">SUMPRODUCT(--(K257:N257&lt;&gt;"")) + IF(TRIM(O257)="",0,LEN(O257)-LEN(SUBSTITUTE(O257,",",""))+1)</f>
        <v>0</v>
      </c>
      <c r="K257" s="242" t="str">
        <f>IF(AND(G257&lt;&gt;0,G257&lt;&gt;""),IF(B257="","",IF(ISNUMBER(MATCH(B257,'Look Up Values'!$B$2:$B$500,0)),"","Dest. error")),"")</f>
        <v/>
      </c>
      <c r="L257" s="242" t="str">
        <f>IF(AND(G257&lt;&gt;0,G257&lt;&gt;""),IF(C257="","",IF(AND(ISNUMBER(--LEFT(C257,FIND(" ",C257&amp;" ")-1)),OR(LEN(LEFT(C257,FIND(" ",C257&amp;" ")-1))=6,LEN(LEFT(C257,FIND(" ",C257&amp;" ")-1))=7),OR(ISNUMBER(MATCH(LEFT(C257,FIND(" ",C257&amp;" ")-1),'Look Up Values'!$G$2:$G$1000,0)),ISNUMBER(MATCH(LEFT(C257,FIND(" ",C257&amp;" ")-1),'Look Up Values'!$AE$2:$AE$2000,0)))),"","EWC error")),"")</f>
        <v/>
      </c>
      <c r="M257" s="242" t="str" cm="1">
        <f t="array" ref="M257">IF(AND(G257&lt;&gt;0,G257&lt;&gt;""),IF(E257="","",IF(ISNUMBER(MATCH(SUBSTITUTE(E257," ",""),SUBSTITUTE('Look Up Values'!$I$2:$I$10," ",""),0)),"","State error")),"")</f>
        <v/>
      </c>
      <c r="N257" s="242" t="str" cm="1">
        <f t="array" ref="N257">IF(AND(G257&lt;&gt;0,G257&lt;&gt;""),IF(F257="","",IF(ISNUMBER(MATCH(SUBSTITUTE(F257," ",""),SUBSTITUTE('Look Up Values'!$W$2:$W$30," ",""),0)),"","D&amp;R error")),"")</f>
        <v/>
      </c>
      <c r="O257" s="256" t="str">
        <f t="shared" si="7"/>
        <v/>
      </c>
    </row>
    <row r="258" spans="1:15" ht="15.75">
      <c r="A258" s="250">
        <v>251</v>
      </c>
      <c r="B258" s="208"/>
      <c r="C258" s="49"/>
      <c r="D258" s="50"/>
      <c r="E258" s="50"/>
      <c r="F258" s="50"/>
      <c r="G258" s="209"/>
      <c r="H258" s="8"/>
      <c r="I258" s="457" t="str">
        <f t="shared" si="6"/>
        <v/>
      </c>
      <c r="J258" s="241" cm="1">
        <f t="array" ref="J258">SUMPRODUCT(--(K258:N258&lt;&gt;"")) + IF(TRIM(O258)="",0,LEN(O258)-LEN(SUBSTITUTE(O258,",",""))+1)</f>
        <v>0</v>
      </c>
      <c r="K258" s="242" t="str">
        <f>IF(AND(G258&lt;&gt;0,G258&lt;&gt;""),IF(B258="","",IF(ISNUMBER(MATCH(B258,'Look Up Values'!$B$2:$B$500,0)),"","Dest. error")),"")</f>
        <v/>
      </c>
      <c r="L258" s="242" t="str">
        <f>IF(AND(G258&lt;&gt;0,G258&lt;&gt;""),IF(C258="","",IF(AND(ISNUMBER(--LEFT(C258,FIND(" ",C258&amp;" ")-1)),OR(LEN(LEFT(C258,FIND(" ",C258&amp;" ")-1))=6,LEN(LEFT(C258,FIND(" ",C258&amp;" ")-1))=7),OR(ISNUMBER(MATCH(LEFT(C258,FIND(" ",C258&amp;" ")-1),'Look Up Values'!$G$2:$G$1000,0)),ISNUMBER(MATCH(LEFT(C258,FIND(" ",C258&amp;" ")-1),'Look Up Values'!$AE$2:$AE$2000,0)))),"","EWC error")),"")</f>
        <v/>
      </c>
      <c r="M258" s="242" t="str" cm="1">
        <f t="array" ref="M258">IF(AND(G258&lt;&gt;0,G258&lt;&gt;""),IF(E258="","",IF(ISNUMBER(MATCH(SUBSTITUTE(E258," ",""),SUBSTITUTE('Look Up Values'!$I$2:$I$10," ",""),0)),"","State error")),"")</f>
        <v/>
      </c>
      <c r="N258" s="242" t="str" cm="1">
        <f t="array" ref="N258">IF(AND(G258&lt;&gt;0,G258&lt;&gt;""),IF(F258="","",IF(ISNUMBER(MATCH(SUBSTITUTE(F258," ",""),SUBSTITUTE('Look Up Values'!$W$2:$W$30," ",""),0)),"","D&amp;R error")),"")</f>
        <v/>
      </c>
      <c r="O258" s="256" t="str">
        <f t="shared" si="7"/>
        <v/>
      </c>
    </row>
    <row r="259" spans="1:15" ht="15.75">
      <c r="A259" s="250">
        <v>252</v>
      </c>
      <c r="B259" s="208"/>
      <c r="C259" s="49"/>
      <c r="D259" s="50"/>
      <c r="E259" s="50"/>
      <c r="F259" s="50"/>
      <c r="G259" s="209"/>
      <c r="H259" s="8"/>
      <c r="I259" s="457" t="str">
        <f t="shared" si="6"/>
        <v/>
      </c>
      <c r="J259" s="241" cm="1">
        <f t="array" ref="J259">SUMPRODUCT(--(K259:N259&lt;&gt;"")) + IF(TRIM(O259)="",0,LEN(O259)-LEN(SUBSTITUTE(O259,",",""))+1)</f>
        <v>0</v>
      </c>
      <c r="K259" s="242" t="str">
        <f>IF(AND(G259&lt;&gt;0,G259&lt;&gt;""),IF(B259="","",IF(ISNUMBER(MATCH(B259,'Look Up Values'!$B$2:$B$500,0)),"","Dest. error")),"")</f>
        <v/>
      </c>
      <c r="L259" s="242" t="str">
        <f>IF(AND(G259&lt;&gt;0,G259&lt;&gt;""),IF(C259="","",IF(AND(ISNUMBER(--LEFT(C259,FIND(" ",C259&amp;" ")-1)),OR(LEN(LEFT(C259,FIND(" ",C259&amp;" ")-1))=6,LEN(LEFT(C259,FIND(" ",C259&amp;" ")-1))=7),OR(ISNUMBER(MATCH(LEFT(C259,FIND(" ",C259&amp;" ")-1),'Look Up Values'!$G$2:$G$1000,0)),ISNUMBER(MATCH(LEFT(C259,FIND(" ",C259&amp;" ")-1),'Look Up Values'!$AE$2:$AE$2000,0)))),"","EWC error")),"")</f>
        <v/>
      </c>
      <c r="M259" s="242" t="str" cm="1">
        <f t="array" ref="M259">IF(AND(G259&lt;&gt;0,G259&lt;&gt;""),IF(E259="","",IF(ISNUMBER(MATCH(SUBSTITUTE(E259," ",""),SUBSTITUTE('Look Up Values'!$I$2:$I$10," ",""),0)),"","State error")),"")</f>
        <v/>
      </c>
      <c r="N259" s="242" t="str" cm="1">
        <f t="array" ref="N259">IF(AND(G259&lt;&gt;0,G259&lt;&gt;""),IF(F259="","",IF(ISNUMBER(MATCH(SUBSTITUTE(F259," ",""),SUBSTITUTE('Look Up Values'!$W$2:$W$30," ",""),0)),"","D&amp;R error")),"")</f>
        <v/>
      </c>
      <c r="O259" s="256" t="str">
        <f t="shared" si="7"/>
        <v/>
      </c>
    </row>
    <row r="260" spans="1:15" ht="15.75">
      <c r="A260" s="250">
        <v>253</v>
      </c>
      <c r="B260" s="208"/>
      <c r="C260" s="49"/>
      <c r="D260" s="50"/>
      <c r="E260" s="50"/>
      <c r="F260" s="50"/>
      <c r="G260" s="209"/>
      <c r="H260" s="8"/>
      <c r="I260" s="457" t="str">
        <f t="shared" si="6"/>
        <v/>
      </c>
      <c r="J260" s="241" cm="1">
        <f t="array" ref="J260">SUMPRODUCT(--(K260:N260&lt;&gt;"")) + IF(TRIM(O260)="",0,LEN(O260)-LEN(SUBSTITUTE(O260,",",""))+1)</f>
        <v>0</v>
      </c>
      <c r="K260" s="242" t="str">
        <f>IF(AND(G260&lt;&gt;0,G260&lt;&gt;""),IF(B260="","",IF(ISNUMBER(MATCH(B260,'Look Up Values'!$B$2:$B$500,0)),"","Dest. error")),"")</f>
        <v/>
      </c>
      <c r="L260" s="242" t="str">
        <f>IF(AND(G260&lt;&gt;0,G260&lt;&gt;""),IF(C260="","",IF(AND(ISNUMBER(--LEFT(C260,FIND(" ",C260&amp;" ")-1)),OR(LEN(LEFT(C260,FIND(" ",C260&amp;" ")-1))=6,LEN(LEFT(C260,FIND(" ",C260&amp;" ")-1))=7),OR(ISNUMBER(MATCH(LEFT(C260,FIND(" ",C260&amp;" ")-1),'Look Up Values'!$G$2:$G$1000,0)),ISNUMBER(MATCH(LEFT(C260,FIND(" ",C260&amp;" ")-1),'Look Up Values'!$AE$2:$AE$2000,0)))),"","EWC error")),"")</f>
        <v/>
      </c>
      <c r="M260" s="242" t="str" cm="1">
        <f t="array" ref="M260">IF(AND(G260&lt;&gt;0,G260&lt;&gt;""),IF(E260="","",IF(ISNUMBER(MATCH(SUBSTITUTE(E260," ",""),SUBSTITUTE('Look Up Values'!$I$2:$I$10," ",""),0)),"","State error")),"")</f>
        <v/>
      </c>
      <c r="N260" s="242" t="str" cm="1">
        <f t="array" ref="N260">IF(AND(G260&lt;&gt;0,G260&lt;&gt;""),IF(F260="","",IF(ISNUMBER(MATCH(SUBSTITUTE(F260," ",""),SUBSTITUTE('Look Up Values'!$W$2:$W$30," ",""),0)),"","D&amp;R error")),"")</f>
        <v/>
      </c>
      <c r="O260" s="256" t="str">
        <f t="shared" si="7"/>
        <v/>
      </c>
    </row>
    <row r="261" spans="1:15" ht="15.75">
      <c r="A261" s="250">
        <v>254</v>
      </c>
      <c r="B261" s="208"/>
      <c r="C261" s="49"/>
      <c r="D261" s="50"/>
      <c r="E261" s="50"/>
      <c r="F261" s="50"/>
      <c r="G261" s="209"/>
      <c r="H261" s="8"/>
      <c r="I261" s="457" t="str">
        <f t="shared" si="6"/>
        <v/>
      </c>
      <c r="J261" s="241" cm="1">
        <f t="array" ref="J261">SUMPRODUCT(--(K261:N261&lt;&gt;"")) + IF(TRIM(O261)="",0,LEN(O261)-LEN(SUBSTITUTE(O261,",",""))+1)</f>
        <v>0</v>
      </c>
      <c r="K261" s="242" t="str">
        <f>IF(AND(G261&lt;&gt;0,G261&lt;&gt;""),IF(B261="","",IF(ISNUMBER(MATCH(B261,'Look Up Values'!$B$2:$B$500,0)),"","Dest. error")),"")</f>
        <v/>
      </c>
      <c r="L261" s="242" t="str">
        <f>IF(AND(G261&lt;&gt;0,G261&lt;&gt;""),IF(C261="","",IF(AND(ISNUMBER(--LEFT(C261,FIND(" ",C261&amp;" ")-1)),OR(LEN(LEFT(C261,FIND(" ",C261&amp;" ")-1))=6,LEN(LEFT(C261,FIND(" ",C261&amp;" ")-1))=7),OR(ISNUMBER(MATCH(LEFT(C261,FIND(" ",C261&amp;" ")-1),'Look Up Values'!$G$2:$G$1000,0)),ISNUMBER(MATCH(LEFT(C261,FIND(" ",C261&amp;" ")-1),'Look Up Values'!$AE$2:$AE$2000,0)))),"","EWC error")),"")</f>
        <v/>
      </c>
      <c r="M261" s="242" t="str" cm="1">
        <f t="array" ref="M261">IF(AND(G261&lt;&gt;0,G261&lt;&gt;""),IF(E261="","",IF(ISNUMBER(MATCH(SUBSTITUTE(E261," ",""),SUBSTITUTE('Look Up Values'!$I$2:$I$10," ",""),0)),"","State error")),"")</f>
        <v/>
      </c>
      <c r="N261" s="242" t="str" cm="1">
        <f t="array" ref="N261">IF(AND(G261&lt;&gt;0,G261&lt;&gt;""),IF(F261="","",IF(ISNUMBER(MATCH(SUBSTITUTE(F261," ",""),SUBSTITUTE('Look Up Values'!$W$2:$W$30," ",""),0)),"","D&amp;R error")),"")</f>
        <v/>
      </c>
      <c r="O261" s="256" t="str">
        <f t="shared" si="7"/>
        <v/>
      </c>
    </row>
    <row r="262" spans="1:15" ht="15.75">
      <c r="A262" s="250">
        <v>255</v>
      </c>
      <c r="B262" s="208"/>
      <c r="C262" s="49"/>
      <c r="D262" s="50"/>
      <c r="E262" s="50"/>
      <c r="F262" s="50"/>
      <c r="G262" s="209"/>
      <c r="H262" s="8"/>
      <c r="I262" s="457" t="str">
        <f t="shared" si="6"/>
        <v/>
      </c>
      <c r="J262" s="241" cm="1">
        <f t="array" ref="J262">SUMPRODUCT(--(K262:N262&lt;&gt;"")) + IF(TRIM(O262)="",0,LEN(O262)-LEN(SUBSTITUTE(O262,",",""))+1)</f>
        <v>0</v>
      </c>
      <c r="K262" s="242" t="str">
        <f>IF(AND(G262&lt;&gt;0,G262&lt;&gt;""),IF(B262="","",IF(ISNUMBER(MATCH(B262,'Look Up Values'!$B$2:$B$500,0)),"","Dest. error")),"")</f>
        <v/>
      </c>
      <c r="L262" s="242" t="str">
        <f>IF(AND(G262&lt;&gt;0,G262&lt;&gt;""),IF(C262="","",IF(AND(ISNUMBER(--LEFT(C262,FIND(" ",C262&amp;" ")-1)),OR(LEN(LEFT(C262,FIND(" ",C262&amp;" ")-1))=6,LEN(LEFT(C262,FIND(" ",C262&amp;" ")-1))=7),OR(ISNUMBER(MATCH(LEFT(C262,FIND(" ",C262&amp;" ")-1),'Look Up Values'!$G$2:$G$1000,0)),ISNUMBER(MATCH(LEFT(C262,FIND(" ",C262&amp;" ")-1),'Look Up Values'!$AE$2:$AE$2000,0)))),"","EWC error")),"")</f>
        <v/>
      </c>
      <c r="M262" s="242" t="str" cm="1">
        <f t="array" ref="M262">IF(AND(G262&lt;&gt;0,G262&lt;&gt;""),IF(E262="","",IF(ISNUMBER(MATCH(SUBSTITUTE(E262," ",""),SUBSTITUTE('Look Up Values'!$I$2:$I$10," ",""),0)),"","State error")),"")</f>
        <v/>
      </c>
      <c r="N262" s="242" t="str" cm="1">
        <f t="array" ref="N262">IF(AND(G262&lt;&gt;0,G262&lt;&gt;""),IF(F262="","",IF(ISNUMBER(MATCH(SUBSTITUTE(F262," ",""),SUBSTITUTE('Look Up Values'!$W$2:$W$30," ",""),0)),"","D&amp;R error")),"")</f>
        <v/>
      </c>
      <c r="O262" s="256" t="str">
        <f t="shared" si="7"/>
        <v/>
      </c>
    </row>
    <row r="263" spans="1:15" ht="15.75">
      <c r="A263" s="250">
        <v>256</v>
      </c>
      <c r="B263" s="208"/>
      <c r="C263" s="49"/>
      <c r="D263" s="50"/>
      <c r="E263" s="50"/>
      <c r="F263" s="50"/>
      <c r="G263" s="209"/>
      <c r="H263" s="8"/>
      <c r="I263" s="457" t="str">
        <f t="shared" si="6"/>
        <v/>
      </c>
      <c r="J263" s="241" cm="1">
        <f t="array" ref="J263">SUMPRODUCT(--(K263:N263&lt;&gt;"")) + IF(TRIM(O263)="",0,LEN(O263)-LEN(SUBSTITUTE(O263,",",""))+1)</f>
        <v>0</v>
      </c>
      <c r="K263" s="242" t="str">
        <f>IF(AND(G263&lt;&gt;0,G263&lt;&gt;""),IF(B263="","",IF(ISNUMBER(MATCH(B263,'Look Up Values'!$B$2:$B$500,0)),"","Dest. error")),"")</f>
        <v/>
      </c>
      <c r="L263" s="242" t="str">
        <f>IF(AND(G263&lt;&gt;0,G263&lt;&gt;""),IF(C263="","",IF(AND(ISNUMBER(--LEFT(C263,FIND(" ",C263&amp;" ")-1)),OR(LEN(LEFT(C263,FIND(" ",C263&amp;" ")-1))=6,LEN(LEFT(C263,FIND(" ",C263&amp;" ")-1))=7),OR(ISNUMBER(MATCH(LEFT(C263,FIND(" ",C263&amp;" ")-1),'Look Up Values'!$G$2:$G$1000,0)),ISNUMBER(MATCH(LEFT(C263,FIND(" ",C263&amp;" ")-1),'Look Up Values'!$AE$2:$AE$2000,0)))),"","EWC error")),"")</f>
        <v/>
      </c>
      <c r="M263" s="242" t="str" cm="1">
        <f t="array" ref="M263">IF(AND(G263&lt;&gt;0,G263&lt;&gt;""),IF(E263="","",IF(ISNUMBER(MATCH(SUBSTITUTE(E263," ",""),SUBSTITUTE('Look Up Values'!$I$2:$I$10," ",""),0)),"","State error")),"")</f>
        <v/>
      </c>
      <c r="N263" s="242" t="str" cm="1">
        <f t="array" ref="N263">IF(AND(G263&lt;&gt;0,G263&lt;&gt;""),IF(F263="","",IF(ISNUMBER(MATCH(SUBSTITUTE(F263," ",""),SUBSTITUTE('Look Up Values'!$W$2:$W$30," ",""),0)),"","D&amp;R error")),"")</f>
        <v/>
      </c>
      <c r="O263" s="256" t="str">
        <f t="shared" si="7"/>
        <v/>
      </c>
    </row>
    <row r="264" spans="1:15" ht="15.75">
      <c r="A264" s="250">
        <v>257</v>
      </c>
      <c r="B264" s="208"/>
      <c r="C264" s="49"/>
      <c r="D264" s="50"/>
      <c r="E264" s="50"/>
      <c r="F264" s="50"/>
      <c r="G264" s="209"/>
      <c r="H264" s="8"/>
      <c r="I264" s="457" t="str">
        <f t="shared" si="6"/>
        <v/>
      </c>
      <c r="J264" s="241" cm="1">
        <f t="array" ref="J264">SUMPRODUCT(--(K264:N264&lt;&gt;"")) + IF(TRIM(O264)="",0,LEN(O264)-LEN(SUBSTITUTE(O264,",",""))+1)</f>
        <v>0</v>
      </c>
      <c r="K264" s="242" t="str">
        <f>IF(AND(G264&lt;&gt;0,G264&lt;&gt;""),IF(B264="","",IF(ISNUMBER(MATCH(B264,'Look Up Values'!$B$2:$B$500,0)),"","Dest. error")),"")</f>
        <v/>
      </c>
      <c r="L264" s="242" t="str">
        <f>IF(AND(G264&lt;&gt;0,G264&lt;&gt;""),IF(C264="","",IF(AND(ISNUMBER(--LEFT(C264,FIND(" ",C264&amp;" ")-1)),OR(LEN(LEFT(C264,FIND(" ",C264&amp;" ")-1))=6,LEN(LEFT(C264,FIND(" ",C264&amp;" ")-1))=7),OR(ISNUMBER(MATCH(LEFT(C264,FIND(" ",C264&amp;" ")-1),'Look Up Values'!$G$2:$G$1000,0)),ISNUMBER(MATCH(LEFT(C264,FIND(" ",C264&amp;" ")-1),'Look Up Values'!$AE$2:$AE$2000,0)))),"","EWC error")),"")</f>
        <v/>
      </c>
      <c r="M264" s="242" t="str" cm="1">
        <f t="array" ref="M264">IF(AND(G264&lt;&gt;0,G264&lt;&gt;""),IF(E264="","",IF(ISNUMBER(MATCH(SUBSTITUTE(E264," ",""),SUBSTITUTE('Look Up Values'!$I$2:$I$10," ",""),0)),"","State error")),"")</f>
        <v/>
      </c>
      <c r="N264" s="242" t="str" cm="1">
        <f t="array" ref="N264">IF(AND(G264&lt;&gt;0,G264&lt;&gt;""),IF(F264="","",IF(ISNUMBER(MATCH(SUBSTITUTE(F264," ",""),SUBSTITUTE('Look Up Values'!$W$2:$W$30," ",""),0)),"","D&amp;R error")),"")</f>
        <v/>
      </c>
      <c r="O264" s="256" t="str">
        <f t="shared" si="7"/>
        <v/>
      </c>
    </row>
    <row r="265" spans="1:15" ht="15.75">
      <c r="A265" s="250">
        <v>258</v>
      </c>
      <c r="B265" s="208"/>
      <c r="C265" s="49"/>
      <c r="D265" s="50"/>
      <c r="E265" s="50"/>
      <c r="F265" s="50"/>
      <c r="G265" s="209"/>
      <c r="H265" s="8"/>
      <c r="I265" s="457" t="str">
        <f t="shared" ref="I265:I328" si="8">IF(IFERROR(--SUBSTITUTE(J265,CHAR(160),""),0)&gt;0,A265,"")</f>
        <v/>
      </c>
      <c r="J265" s="241" cm="1">
        <f t="array" ref="J265">SUMPRODUCT(--(K265:N265&lt;&gt;"")) + IF(TRIM(O265)="",0,LEN(O265)-LEN(SUBSTITUTE(O265,",",""))+1)</f>
        <v>0</v>
      </c>
      <c r="K265" s="242" t="str">
        <f>IF(AND(G265&lt;&gt;0,G265&lt;&gt;""),IF(B265="","",IF(ISNUMBER(MATCH(B265,'Look Up Values'!$B$2:$B$500,0)),"","Dest. error")),"")</f>
        <v/>
      </c>
      <c r="L265" s="242" t="str">
        <f>IF(AND(G265&lt;&gt;0,G265&lt;&gt;""),IF(C265="","",IF(AND(ISNUMBER(--LEFT(C265,FIND(" ",C265&amp;" ")-1)),OR(LEN(LEFT(C265,FIND(" ",C265&amp;" ")-1))=6,LEN(LEFT(C265,FIND(" ",C265&amp;" ")-1))=7),OR(ISNUMBER(MATCH(LEFT(C265,FIND(" ",C265&amp;" ")-1),'Look Up Values'!$G$2:$G$1000,0)),ISNUMBER(MATCH(LEFT(C265,FIND(" ",C265&amp;" ")-1),'Look Up Values'!$AE$2:$AE$2000,0)))),"","EWC error")),"")</f>
        <v/>
      </c>
      <c r="M265" s="242" t="str" cm="1">
        <f t="array" ref="M265">IF(AND(G265&lt;&gt;0,G265&lt;&gt;""),IF(E265="","",IF(ISNUMBER(MATCH(SUBSTITUTE(E265," ",""),SUBSTITUTE('Look Up Values'!$I$2:$I$10," ",""),0)),"","State error")),"")</f>
        <v/>
      </c>
      <c r="N265" s="242" t="str" cm="1">
        <f t="array" ref="N265">IF(AND(G265&lt;&gt;0,G265&lt;&gt;""),IF(F265="","",IF(ISNUMBER(MATCH(SUBSTITUTE(F265," ",""),SUBSTITUTE('Look Up Values'!$W$2:$W$30," ",""),0)),"","D&amp;R error")),"")</f>
        <v/>
      </c>
      <c r="O265" s="256" t="str">
        <f t="shared" ref="O265:O328" si="9">IF(OR(G265="",G265=0),"",IF((TRIM(SUBSTITUTE(B265,CHAR(160),""))&amp;TRIM(SUBSTITUTE(C265,CHAR(160),""))&amp;TRIM(SUBSTITUTE(F265,CHAR(160),""))&amp;TRIM(SUBSTITUTE(E265,CHAR(160),"")))&lt;&gt;"",IF((--(TRIM(SUBSTITUTE(B265,CHAR(160),""))&lt;&gt;"")+--(TRIM(SUBSTITUTE(C265,CHAR(160),""))&lt;&gt;"")+--(TRIM(SUBSTITUTE(F265,CHAR(160),""))&lt;&gt;"")+--(TRIM(SUBSTITUTE(E265,CHAR(160),""))&lt;&gt;""))=4,"",LEFT(IF(TRIM(SUBSTITUTE(B265,CHAR(160),""))="","Dest, ","")&amp;IF(TRIM(SUBSTITUTE(C265,CHAR(160),""))="","EWC, ","")&amp;IF(TRIM(SUBSTITUTE(F265,CHAR(160),""))="","D&amp;R, ","")&amp;IF(TRIM(SUBSTITUTE(E265,CHAR(160),""))="","State, ",""),LEN(IF(TRIM(SUBSTITUTE(B265,CHAR(160),""))="","Dest, ","")&amp;IF(TRIM(SUBSTITUTE(C265,CHAR(160),""))="","EWC, ","")&amp;IF(TRIM(SUBSTITUTE(F265,CHAR(160),""))="","D&amp;R, ","")&amp;IF(TRIM(SUBSTITUTE(E265,CHAR(160),""))="","State, ",""))-2)),LEFT(IF(TRIM(SUBSTITUTE(B265,CHAR(160),""))="","Dest, ","")&amp;IF(TRIM(SUBSTITUTE(C265,CHAR(160),""))="","EWC, ","")&amp;IF(TRIM(SUBSTITUTE(F265,CHAR(160),""))="","D&amp;R, ","")&amp;IF(TRIM(SUBSTITUTE(E265,CHAR(160),""))="","State, ",""),LEN(IF(TRIM(SUBSTITUTE(B265,CHAR(160),""))="","Dest, ","")&amp;IF(TRIM(SUBSTITUTE(C265,CHAR(160),""))="","EWC, ","")&amp;IF(TRIM(SUBSTITUTE(F265,CHAR(160),""))="","D&amp;R, ","")&amp;IF(TRIM(SUBSTITUTE(E265,CHAR(160),""))="","State, ",""))-2)))</f>
        <v/>
      </c>
    </row>
    <row r="266" spans="1:15" ht="15.75">
      <c r="A266" s="250">
        <v>259</v>
      </c>
      <c r="B266" s="208"/>
      <c r="C266" s="49"/>
      <c r="D266" s="50"/>
      <c r="E266" s="50"/>
      <c r="F266" s="50"/>
      <c r="G266" s="209"/>
      <c r="H266" s="8"/>
      <c r="I266" s="457" t="str">
        <f t="shared" si="8"/>
        <v/>
      </c>
      <c r="J266" s="241" cm="1">
        <f t="array" ref="J266">SUMPRODUCT(--(K266:N266&lt;&gt;"")) + IF(TRIM(O266)="",0,LEN(O266)-LEN(SUBSTITUTE(O266,",",""))+1)</f>
        <v>0</v>
      </c>
      <c r="K266" s="242" t="str">
        <f>IF(AND(G266&lt;&gt;0,G266&lt;&gt;""),IF(B266="","",IF(ISNUMBER(MATCH(B266,'Look Up Values'!$B$2:$B$500,0)),"","Dest. error")),"")</f>
        <v/>
      </c>
      <c r="L266" s="242" t="str">
        <f>IF(AND(G266&lt;&gt;0,G266&lt;&gt;""),IF(C266="","",IF(AND(ISNUMBER(--LEFT(C266,FIND(" ",C266&amp;" ")-1)),OR(LEN(LEFT(C266,FIND(" ",C266&amp;" ")-1))=6,LEN(LEFT(C266,FIND(" ",C266&amp;" ")-1))=7),OR(ISNUMBER(MATCH(LEFT(C266,FIND(" ",C266&amp;" ")-1),'Look Up Values'!$G$2:$G$1000,0)),ISNUMBER(MATCH(LEFT(C266,FIND(" ",C266&amp;" ")-1),'Look Up Values'!$AE$2:$AE$2000,0)))),"","EWC error")),"")</f>
        <v/>
      </c>
      <c r="M266" s="242" t="str" cm="1">
        <f t="array" ref="M266">IF(AND(G266&lt;&gt;0,G266&lt;&gt;""),IF(E266="","",IF(ISNUMBER(MATCH(SUBSTITUTE(E266," ",""),SUBSTITUTE('Look Up Values'!$I$2:$I$10," ",""),0)),"","State error")),"")</f>
        <v/>
      </c>
      <c r="N266" s="242" t="str" cm="1">
        <f t="array" ref="N266">IF(AND(G266&lt;&gt;0,G266&lt;&gt;""),IF(F266="","",IF(ISNUMBER(MATCH(SUBSTITUTE(F266," ",""),SUBSTITUTE('Look Up Values'!$W$2:$W$30," ",""),0)),"","D&amp;R error")),"")</f>
        <v/>
      </c>
      <c r="O266" s="256" t="str">
        <f t="shared" si="9"/>
        <v/>
      </c>
    </row>
    <row r="267" spans="1:15" ht="15.75">
      <c r="A267" s="250">
        <v>260</v>
      </c>
      <c r="B267" s="208"/>
      <c r="C267" s="49"/>
      <c r="D267" s="50"/>
      <c r="E267" s="50"/>
      <c r="F267" s="50"/>
      <c r="G267" s="209"/>
      <c r="H267" s="8"/>
      <c r="I267" s="457" t="str">
        <f t="shared" si="8"/>
        <v/>
      </c>
      <c r="J267" s="241" cm="1">
        <f t="array" ref="J267">SUMPRODUCT(--(K267:N267&lt;&gt;"")) + IF(TRIM(O267)="",0,LEN(O267)-LEN(SUBSTITUTE(O267,",",""))+1)</f>
        <v>0</v>
      </c>
      <c r="K267" s="242" t="str">
        <f>IF(AND(G267&lt;&gt;0,G267&lt;&gt;""),IF(B267="","",IF(ISNUMBER(MATCH(B267,'Look Up Values'!$B$2:$B$500,0)),"","Dest. error")),"")</f>
        <v/>
      </c>
      <c r="L267" s="242" t="str">
        <f>IF(AND(G267&lt;&gt;0,G267&lt;&gt;""),IF(C267="","",IF(AND(ISNUMBER(--LEFT(C267,FIND(" ",C267&amp;" ")-1)),OR(LEN(LEFT(C267,FIND(" ",C267&amp;" ")-1))=6,LEN(LEFT(C267,FIND(" ",C267&amp;" ")-1))=7),OR(ISNUMBER(MATCH(LEFT(C267,FIND(" ",C267&amp;" ")-1),'Look Up Values'!$G$2:$G$1000,0)),ISNUMBER(MATCH(LEFT(C267,FIND(" ",C267&amp;" ")-1),'Look Up Values'!$AE$2:$AE$2000,0)))),"","EWC error")),"")</f>
        <v/>
      </c>
      <c r="M267" s="242" t="str" cm="1">
        <f t="array" ref="M267">IF(AND(G267&lt;&gt;0,G267&lt;&gt;""),IF(E267="","",IF(ISNUMBER(MATCH(SUBSTITUTE(E267," ",""),SUBSTITUTE('Look Up Values'!$I$2:$I$10," ",""),0)),"","State error")),"")</f>
        <v/>
      </c>
      <c r="N267" s="242" t="str" cm="1">
        <f t="array" ref="N267">IF(AND(G267&lt;&gt;0,G267&lt;&gt;""),IF(F267="","",IF(ISNUMBER(MATCH(SUBSTITUTE(F267," ",""),SUBSTITUTE('Look Up Values'!$W$2:$W$30," ",""),0)),"","D&amp;R error")),"")</f>
        <v/>
      </c>
      <c r="O267" s="256" t="str">
        <f t="shared" si="9"/>
        <v/>
      </c>
    </row>
    <row r="268" spans="1:15" ht="15.75">
      <c r="A268" s="250">
        <v>261</v>
      </c>
      <c r="B268" s="208"/>
      <c r="C268" s="49"/>
      <c r="D268" s="50"/>
      <c r="E268" s="50"/>
      <c r="F268" s="50"/>
      <c r="G268" s="209"/>
      <c r="H268" s="8"/>
      <c r="I268" s="457" t="str">
        <f t="shared" si="8"/>
        <v/>
      </c>
      <c r="J268" s="241" cm="1">
        <f t="array" ref="J268">SUMPRODUCT(--(K268:N268&lt;&gt;"")) + IF(TRIM(O268)="",0,LEN(O268)-LEN(SUBSTITUTE(O268,",",""))+1)</f>
        <v>0</v>
      </c>
      <c r="K268" s="242" t="str">
        <f>IF(AND(G268&lt;&gt;0,G268&lt;&gt;""),IF(B268="","",IF(ISNUMBER(MATCH(B268,'Look Up Values'!$B$2:$B$500,0)),"","Dest. error")),"")</f>
        <v/>
      </c>
      <c r="L268" s="242" t="str">
        <f>IF(AND(G268&lt;&gt;0,G268&lt;&gt;""),IF(C268="","",IF(AND(ISNUMBER(--LEFT(C268,FIND(" ",C268&amp;" ")-1)),OR(LEN(LEFT(C268,FIND(" ",C268&amp;" ")-1))=6,LEN(LEFT(C268,FIND(" ",C268&amp;" ")-1))=7),OR(ISNUMBER(MATCH(LEFT(C268,FIND(" ",C268&amp;" ")-1),'Look Up Values'!$G$2:$G$1000,0)),ISNUMBER(MATCH(LEFT(C268,FIND(" ",C268&amp;" ")-1),'Look Up Values'!$AE$2:$AE$2000,0)))),"","EWC error")),"")</f>
        <v/>
      </c>
      <c r="M268" s="242" t="str" cm="1">
        <f t="array" ref="M268">IF(AND(G268&lt;&gt;0,G268&lt;&gt;""),IF(E268="","",IF(ISNUMBER(MATCH(SUBSTITUTE(E268," ",""),SUBSTITUTE('Look Up Values'!$I$2:$I$10," ",""),0)),"","State error")),"")</f>
        <v/>
      </c>
      <c r="N268" s="242" t="str" cm="1">
        <f t="array" ref="N268">IF(AND(G268&lt;&gt;0,G268&lt;&gt;""),IF(F268="","",IF(ISNUMBER(MATCH(SUBSTITUTE(F268," ",""),SUBSTITUTE('Look Up Values'!$W$2:$W$30," ",""),0)),"","D&amp;R error")),"")</f>
        <v/>
      </c>
      <c r="O268" s="256" t="str">
        <f t="shared" si="9"/>
        <v/>
      </c>
    </row>
    <row r="269" spans="1:15" ht="15.75">
      <c r="A269" s="250">
        <v>262</v>
      </c>
      <c r="B269" s="208"/>
      <c r="C269" s="49"/>
      <c r="D269" s="50"/>
      <c r="E269" s="50"/>
      <c r="F269" s="50"/>
      <c r="G269" s="209"/>
      <c r="H269" s="8"/>
      <c r="I269" s="457" t="str">
        <f t="shared" si="8"/>
        <v/>
      </c>
      <c r="J269" s="241" cm="1">
        <f t="array" ref="J269">SUMPRODUCT(--(K269:N269&lt;&gt;"")) + IF(TRIM(O269)="",0,LEN(O269)-LEN(SUBSTITUTE(O269,",",""))+1)</f>
        <v>0</v>
      </c>
      <c r="K269" s="242" t="str">
        <f>IF(AND(G269&lt;&gt;0,G269&lt;&gt;""),IF(B269="","",IF(ISNUMBER(MATCH(B269,'Look Up Values'!$B$2:$B$500,0)),"","Dest. error")),"")</f>
        <v/>
      </c>
      <c r="L269" s="242" t="str">
        <f>IF(AND(G269&lt;&gt;0,G269&lt;&gt;""),IF(C269="","",IF(AND(ISNUMBER(--LEFT(C269,FIND(" ",C269&amp;" ")-1)),OR(LEN(LEFT(C269,FIND(" ",C269&amp;" ")-1))=6,LEN(LEFT(C269,FIND(" ",C269&amp;" ")-1))=7),OR(ISNUMBER(MATCH(LEFT(C269,FIND(" ",C269&amp;" ")-1),'Look Up Values'!$G$2:$G$1000,0)),ISNUMBER(MATCH(LEFT(C269,FIND(" ",C269&amp;" ")-1),'Look Up Values'!$AE$2:$AE$2000,0)))),"","EWC error")),"")</f>
        <v/>
      </c>
      <c r="M269" s="242" t="str" cm="1">
        <f t="array" ref="M269">IF(AND(G269&lt;&gt;0,G269&lt;&gt;""),IF(E269="","",IF(ISNUMBER(MATCH(SUBSTITUTE(E269," ",""),SUBSTITUTE('Look Up Values'!$I$2:$I$10," ",""),0)),"","State error")),"")</f>
        <v/>
      </c>
      <c r="N269" s="242" t="str" cm="1">
        <f t="array" ref="N269">IF(AND(G269&lt;&gt;0,G269&lt;&gt;""),IF(F269="","",IF(ISNUMBER(MATCH(SUBSTITUTE(F269," ",""),SUBSTITUTE('Look Up Values'!$W$2:$W$30," ",""),0)),"","D&amp;R error")),"")</f>
        <v/>
      </c>
      <c r="O269" s="256" t="str">
        <f t="shared" si="9"/>
        <v/>
      </c>
    </row>
    <row r="270" spans="1:15" ht="15.75">
      <c r="A270" s="250">
        <v>263</v>
      </c>
      <c r="B270" s="208"/>
      <c r="C270" s="49"/>
      <c r="D270" s="50"/>
      <c r="E270" s="50"/>
      <c r="F270" s="50"/>
      <c r="G270" s="209"/>
      <c r="H270" s="8"/>
      <c r="I270" s="457" t="str">
        <f t="shared" si="8"/>
        <v/>
      </c>
      <c r="J270" s="241" cm="1">
        <f t="array" ref="J270">SUMPRODUCT(--(K270:N270&lt;&gt;"")) + IF(TRIM(O270)="",0,LEN(O270)-LEN(SUBSTITUTE(O270,",",""))+1)</f>
        <v>0</v>
      </c>
      <c r="K270" s="242" t="str">
        <f>IF(AND(G270&lt;&gt;0,G270&lt;&gt;""),IF(B270="","",IF(ISNUMBER(MATCH(B270,'Look Up Values'!$B$2:$B$500,0)),"","Dest. error")),"")</f>
        <v/>
      </c>
      <c r="L270" s="242" t="str">
        <f>IF(AND(G270&lt;&gt;0,G270&lt;&gt;""),IF(C270="","",IF(AND(ISNUMBER(--LEFT(C270,FIND(" ",C270&amp;" ")-1)),OR(LEN(LEFT(C270,FIND(" ",C270&amp;" ")-1))=6,LEN(LEFT(C270,FIND(" ",C270&amp;" ")-1))=7),OR(ISNUMBER(MATCH(LEFT(C270,FIND(" ",C270&amp;" ")-1),'Look Up Values'!$G$2:$G$1000,0)),ISNUMBER(MATCH(LEFT(C270,FIND(" ",C270&amp;" ")-1),'Look Up Values'!$AE$2:$AE$2000,0)))),"","EWC error")),"")</f>
        <v/>
      </c>
      <c r="M270" s="242" t="str" cm="1">
        <f t="array" ref="M270">IF(AND(G270&lt;&gt;0,G270&lt;&gt;""),IF(E270="","",IF(ISNUMBER(MATCH(SUBSTITUTE(E270," ",""),SUBSTITUTE('Look Up Values'!$I$2:$I$10," ",""),0)),"","State error")),"")</f>
        <v/>
      </c>
      <c r="N270" s="242" t="str" cm="1">
        <f t="array" ref="N270">IF(AND(G270&lt;&gt;0,G270&lt;&gt;""),IF(F270="","",IF(ISNUMBER(MATCH(SUBSTITUTE(F270," ",""),SUBSTITUTE('Look Up Values'!$W$2:$W$30," ",""),0)),"","D&amp;R error")),"")</f>
        <v/>
      </c>
      <c r="O270" s="256" t="str">
        <f t="shared" si="9"/>
        <v/>
      </c>
    </row>
    <row r="271" spans="1:15" ht="15.75">
      <c r="A271" s="250">
        <v>264</v>
      </c>
      <c r="B271" s="208"/>
      <c r="C271" s="49"/>
      <c r="D271" s="50"/>
      <c r="E271" s="50"/>
      <c r="F271" s="50"/>
      <c r="G271" s="209"/>
      <c r="H271" s="8"/>
      <c r="I271" s="457" t="str">
        <f t="shared" si="8"/>
        <v/>
      </c>
      <c r="J271" s="241" cm="1">
        <f t="array" ref="J271">SUMPRODUCT(--(K271:N271&lt;&gt;"")) + IF(TRIM(O271)="",0,LEN(O271)-LEN(SUBSTITUTE(O271,",",""))+1)</f>
        <v>0</v>
      </c>
      <c r="K271" s="242" t="str">
        <f>IF(AND(G271&lt;&gt;0,G271&lt;&gt;""),IF(B271="","",IF(ISNUMBER(MATCH(B271,'Look Up Values'!$B$2:$B$500,0)),"","Dest. error")),"")</f>
        <v/>
      </c>
      <c r="L271" s="242" t="str">
        <f>IF(AND(G271&lt;&gt;0,G271&lt;&gt;""),IF(C271="","",IF(AND(ISNUMBER(--LEFT(C271,FIND(" ",C271&amp;" ")-1)),OR(LEN(LEFT(C271,FIND(" ",C271&amp;" ")-1))=6,LEN(LEFT(C271,FIND(" ",C271&amp;" ")-1))=7),OR(ISNUMBER(MATCH(LEFT(C271,FIND(" ",C271&amp;" ")-1),'Look Up Values'!$G$2:$G$1000,0)),ISNUMBER(MATCH(LEFT(C271,FIND(" ",C271&amp;" ")-1),'Look Up Values'!$AE$2:$AE$2000,0)))),"","EWC error")),"")</f>
        <v/>
      </c>
      <c r="M271" s="242" t="str" cm="1">
        <f t="array" ref="M271">IF(AND(G271&lt;&gt;0,G271&lt;&gt;""),IF(E271="","",IF(ISNUMBER(MATCH(SUBSTITUTE(E271," ",""),SUBSTITUTE('Look Up Values'!$I$2:$I$10," ",""),0)),"","State error")),"")</f>
        <v/>
      </c>
      <c r="N271" s="242" t="str" cm="1">
        <f t="array" ref="N271">IF(AND(G271&lt;&gt;0,G271&lt;&gt;""),IF(F271="","",IF(ISNUMBER(MATCH(SUBSTITUTE(F271," ",""),SUBSTITUTE('Look Up Values'!$W$2:$W$30," ",""),0)),"","D&amp;R error")),"")</f>
        <v/>
      </c>
      <c r="O271" s="256" t="str">
        <f t="shared" si="9"/>
        <v/>
      </c>
    </row>
    <row r="272" spans="1:15" ht="15.75">
      <c r="A272" s="250">
        <v>265</v>
      </c>
      <c r="B272" s="208"/>
      <c r="C272" s="49"/>
      <c r="D272" s="50"/>
      <c r="E272" s="50"/>
      <c r="F272" s="50"/>
      <c r="G272" s="209"/>
      <c r="H272" s="8"/>
      <c r="I272" s="457" t="str">
        <f t="shared" si="8"/>
        <v/>
      </c>
      <c r="J272" s="241" cm="1">
        <f t="array" ref="J272">SUMPRODUCT(--(K272:N272&lt;&gt;"")) + IF(TRIM(O272)="",0,LEN(O272)-LEN(SUBSTITUTE(O272,",",""))+1)</f>
        <v>0</v>
      </c>
      <c r="K272" s="242" t="str">
        <f>IF(AND(G272&lt;&gt;0,G272&lt;&gt;""),IF(B272="","",IF(ISNUMBER(MATCH(B272,'Look Up Values'!$B$2:$B$500,0)),"","Dest. error")),"")</f>
        <v/>
      </c>
      <c r="L272" s="242" t="str">
        <f>IF(AND(G272&lt;&gt;0,G272&lt;&gt;""),IF(C272="","",IF(AND(ISNUMBER(--LEFT(C272,FIND(" ",C272&amp;" ")-1)),OR(LEN(LEFT(C272,FIND(" ",C272&amp;" ")-1))=6,LEN(LEFT(C272,FIND(" ",C272&amp;" ")-1))=7),OR(ISNUMBER(MATCH(LEFT(C272,FIND(" ",C272&amp;" ")-1),'Look Up Values'!$G$2:$G$1000,0)),ISNUMBER(MATCH(LEFT(C272,FIND(" ",C272&amp;" ")-1),'Look Up Values'!$AE$2:$AE$2000,0)))),"","EWC error")),"")</f>
        <v/>
      </c>
      <c r="M272" s="242" t="str" cm="1">
        <f t="array" ref="M272">IF(AND(G272&lt;&gt;0,G272&lt;&gt;""),IF(E272="","",IF(ISNUMBER(MATCH(SUBSTITUTE(E272," ",""),SUBSTITUTE('Look Up Values'!$I$2:$I$10," ",""),0)),"","State error")),"")</f>
        <v/>
      </c>
      <c r="N272" s="242" t="str" cm="1">
        <f t="array" ref="N272">IF(AND(G272&lt;&gt;0,G272&lt;&gt;""),IF(F272="","",IF(ISNUMBER(MATCH(SUBSTITUTE(F272," ",""),SUBSTITUTE('Look Up Values'!$W$2:$W$30," ",""),0)),"","D&amp;R error")),"")</f>
        <v/>
      </c>
      <c r="O272" s="256" t="str">
        <f t="shared" si="9"/>
        <v/>
      </c>
    </row>
    <row r="273" spans="1:15" ht="15.75">
      <c r="A273" s="250">
        <v>266</v>
      </c>
      <c r="B273" s="208"/>
      <c r="C273" s="49"/>
      <c r="D273" s="50"/>
      <c r="E273" s="50"/>
      <c r="F273" s="50"/>
      <c r="G273" s="209"/>
      <c r="H273" s="8"/>
      <c r="I273" s="457" t="str">
        <f t="shared" si="8"/>
        <v/>
      </c>
      <c r="J273" s="241" cm="1">
        <f t="array" ref="J273">SUMPRODUCT(--(K273:N273&lt;&gt;"")) + IF(TRIM(O273)="",0,LEN(O273)-LEN(SUBSTITUTE(O273,",",""))+1)</f>
        <v>0</v>
      </c>
      <c r="K273" s="242" t="str">
        <f>IF(AND(G273&lt;&gt;0,G273&lt;&gt;""),IF(B273="","",IF(ISNUMBER(MATCH(B273,'Look Up Values'!$B$2:$B$500,0)),"","Dest. error")),"")</f>
        <v/>
      </c>
      <c r="L273" s="242" t="str">
        <f>IF(AND(G273&lt;&gt;0,G273&lt;&gt;""),IF(C273="","",IF(AND(ISNUMBER(--LEFT(C273,FIND(" ",C273&amp;" ")-1)),OR(LEN(LEFT(C273,FIND(" ",C273&amp;" ")-1))=6,LEN(LEFT(C273,FIND(" ",C273&amp;" ")-1))=7),OR(ISNUMBER(MATCH(LEFT(C273,FIND(" ",C273&amp;" ")-1),'Look Up Values'!$G$2:$G$1000,0)),ISNUMBER(MATCH(LEFT(C273,FIND(" ",C273&amp;" ")-1),'Look Up Values'!$AE$2:$AE$2000,0)))),"","EWC error")),"")</f>
        <v/>
      </c>
      <c r="M273" s="242" t="str" cm="1">
        <f t="array" ref="M273">IF(AND(G273&lt;&gt;0,G273&lt;&gt;""),IF(E273="","",IF(ISNUMBER(MATCH(SUBSTITUTE(E273," ",""),SUBSTITUTE('Look Up Values'!$I$2:$I$10," ",""),0)),"","State error")),"")</f>
        <v/>
      </c>
      <c r="N273" s="242" t="str" cm="1">
        <f t="array" ref="N273">IF(AND(G273&lt;&gt;0,G273&lt;&gt;""),IF(F273="","",IF(ISNUMBER(MATCH(SUBSTITUTE(F273," ",""),SUBSTITUTE('Look Up Values'!$W$2:$W$30," ",""),0)),"","D&amp;R error")),"")</f>
        <v/>
      </c>
      <c r="O273" s="256" t="str">
        <f t="shared" si="9"/>
        <v/>
      </c>
    </row>
    <row r="274" spans="1:15" ht="15.75">
      <c r="A274" s="250">
        <v>267</v>
      </c>
      <c r="B274" s="208"/>
      <c r="C274" s="49"/>
      <c r="D274" s="50"/>
      <c r="E274" s="50"/>
      <c r="F274" s="50"/>
      <c r="G274" s="209"/>
      <c r="H274" s="8"/>
      <c r="I274" s="457" t="str">
        <f t="shared" si="8"/>
        <v/>
      </c>
      <c r="J274" s="241" cm="1">
        <f t="array" ref="J274">SUMPRODUCT(--(K274:N274&lt;&gt;"")) + IF(TRIM(O274)="",0,LEN(O274)-LEN(SUBSTITUTE(O274,",",""))+1)</f>
        <v>0</v>
      </c>
      <c r="K274" s="242" t="str">
        <f>IF(AND(G274&lt;&gt;0,G274&lt;&gt;""),IF(B274="","",IF(ISNUMBER(MATCH(B274,'Look Up Values'!$B$2:$B$500,0)),"","Dest. error")),"")</f>
        <v/>
      </c>
      <c r="L274" s="242" t="str">
        <f>IF(AND(G274&lt;&gt;0,G274&lt;&gt;""),IF(C274="","",IF(AND(ISNUMBER(--LEFT(C274,FIND(" ",C274&amp;" ")-1)),OR(LEN(LEFT(C274,FIND(" ",C274&amp;" ")-1))=6,LEN(LEFT(C274,FIND(" ",C274&amp;" ")-1))=7),OR(ISNUMBER(MATCH(LEFT(C274,FIND(" ",C274&amp;" ")-1),'Look Up Values'!$G$2:$G$1000,0)),ISNUMBER(MATCH(LEFT(C274,FIND(" ",C274&amp;" ")-1),'Look Up Values'!$AE$2:$AE$2000,0)))),"","EWC error")),"")</f>
        <v/>
      </c>
      <c r="M274" s="242" t="str" cm="1">
        <f t="array" ref="M274">IF(AND(G274&lt;&gt;0,G274&lt;&gt;""),IF(E274="","",IF(ISNUMBER(MATCH(SUBSTITUTE(E274," ",""),SUBSTITUTE('Look Up Values'!$I$2:$I$10," ",""),0)),"","State error")),"")</f>
        <v/>
      </c>
      <c r="N274" s="242" t="str" cm="1">
        <f t="array" ref="N274">IF(AND(G274&lt;&gt;0,G274&lt;&gt;""),IF(F274="","",IF(ISNUMBER(MATCH(SUBSTITUTE(F274," ",""),SUBSTITUTE('Look Up Values'!$W$2:$W$30," ",""),0)),"","D&amp;R error")),"")</f>
        <v/>
      </c>
      <c r="O274" s="256" t="str">
        <f t="shared" si="9"/>
        <v/>
      </c>
    </row>
    <row r="275" spans="1:15" ht="15.75">
      <c r="A275" s="250">
        <v>268</v>
      </c>
      <c r="B275" s="208"/>
      <c r="C275" s="49"/>
      <c r="D275" s="50"/>
      <c r="E275" s="50"/>
      <c r="F275" s="50"/>
      <c r="G275" s="209"/>
      <c r="H275" s="8"/>
      <c r="I275" s="457" t="str">
        <f t="shared" si="8"/>
        <v/>
      </c>
      <c r="J275" s="241" cm="1">
        <f t="array" ref="J275">SUMPRODUCT(--(K275:N275&lt;&gt;"")) + IF(TRIM(O275)="",0,LEN(O275)-LEN(SUBSTITUTE(O275,",",""))+1)</f>
        <v>0</v>
      </c>
      <c r="K275" s="242" t="str">
        <f>IF(AND(G275&lt;&gt;0,G275&lt;&gt;""),IF(B275="","",IF(ISNUMBER(MATCH(B275,'Look Up Values'!$B$2:$B$500,0)),"","Dest. error")),"")</f>
        <v/>
      </c>
      <c r="L275" s="242" t="str">
        <f>IF(AND(G275&lt;&gt;0,G275&lt;&gt;""),IF(C275="","",IF(AND(ISNUMBER(--LEFT(C275,FIND(" ",C275&amp;" ")-1)),OR(LEN(LEFT(C275,FIND(" ",C275&amp;" ")-1))=6,LEN(LEFT(C275,FIND(" ",C275&amp;" ")-1))=7),OR(ISNUMBER(MATCH(LEFT(C275,FIND(" ",C275&amp;" ")-1),'Look Up Values'!$G$2:$G$1000,0)),ISNUMBER(MATCH(LEFT(C275,FIND(" ",C275&amp;" ")-1),'Look Up Values'!$AE$2:$AE$2000,0)))),"","EWC error")),"")</f>
        <v/>
      </c>
      <c r="M275" s="242" t="str" cm="1">
        <f t="array" ref="M275">IF(AND(G275&lt;&gt;0,G275&lt;&gt;""),IF(E275="","",IF(ISNUMBER(MATCH(SUBSTITUTE(E275," ",""),SUBSTITUTE('Look Up Values'!$I$2:$I$10," ",""),0)),"","State error")),"")</f>
        <v/>
      </c>
      <c r="N275" s="242" t="str" cm="1">
        <f t="array" ref="N275">IF(AND(G275&lt;&gt;0,G275&lt;&gt;""),IF(F275="","",IF(ISNUMBER(MATCH(SUBSTITUTE(F275," ",""),SUBSTITUTE('Look Up Values'!$W$2:$W$30," ",""),0)),"","D&amp;R error")),"")</f>
        <v/>
      </c>
      <c r="O275" s="256" t="str">
        <f t="shared" si="9"/>
        <v/>
      </c>
    </row>
    <row r="276" spans="1:15" ht="15.75">
      <c r="A276" s="250">
        <v>269</v>
      </c>
      <c r="B276" s="208"/>
      <c r="C276" s="49"/>
      <c r="D276" s="50"/>
      <c r="E276" s="50"/>
      <c r="F276" s="50"/>
      <c r="G276" s="209"/>
      <c r="H276" s="8"/>
      <c r="I276" s="457" t="str">
        <f t="shared" si="8"/>
        <v/>
      </c>
      <c r="J276" s="241" cm="1">
        <f t="array" ref="J276">SUMPRODUCT(--(K276:N276&lt;&gt;"")) + IF(TRIM(O276)="",0,LEN(O276)-LEN(SUBSTITUTE(O276,",",""))+1)</f>
        <v>0</v>
      </c>
      <c r="K276" s="242" t="str">
        <f>IF(AND(G276&lt;&gt;0,G276&lt;&gt;""),IF(B276="","",IF(ISNUMBER(MATCH(B276,'Look Up Values'!$B$2:$B$500,0)),"","Dest. error")),"")</f>
        <v/>
      </c>
      <c r="L276" s="242" t="str">
        <f>IF(AND(G276&lt;&gt;0,G276&lt;&gt;""),IF(C276="","",IF(AND(ISNUMBER(--LEFT(C276,FIND(" ",C276&amp;" ")-1)),OR(LEN(LEFT(C276,FIND(" ",C276&amp;" ")-1))=6,LEN(LEFT(C276,FIND(" ",C276&amp;" ")-1))=7),OR(ISNUMBER(MATCH(LEFT(C276,FIND(" ",C276&amp;" ")-1),'Look Up Values'!$G$2:$G$1000,0)),ISNUMBER(MATCH(LEFT(C276,FIND(" ",C276&amp;" ")-1),'Look Up Values'!$AE$2:$AE$2000,0)))),"","EWC error")),"")</f>
        <v/>
      </c>
      <c r="M276" s="242" t="str" cm="1">
        <f t="array" ref="M276">IF(AND(G276&lt;&gt;0,G276&lt;&gt;""),IF(E276="","",IF(ISNUMBER(MATCH(SUBSTITUTE(E276," ",""),SUBSTITUTE('Look Up Values'!$I$2:$I$10," ",""),0)),"","State error")),"")</f>
        <v/>
      </c>
      <c r="N276" s="242" t="str" cm="1">
        <f t="array" ref="N276">IF(AND(G276&lt;&gt;0,G276&lt;&gt;""),IF(F276="","",IF(ISNUMBER(MATCH(SUBSTITUTE(F276," ",""),SUBSTITUTE('Look Up Values'!$W$2:$W$30," ",""),0)),"","D&amp;R error")),"")</f>
        <v/>
      </c>
      <c r="O276" s="256" t="str">
        <f t="shared" si="9"/>
        <v/>
      </c>
    </row>
    <row r="277" spans="1:15" ht="15.75">
      <c r="A277" s="250">
        <v>270</v>
      </c>
      <c r="B277" s="208"/>
      <c r="C277" s="49"/>
      <c r="D277" s="50"/>
      <c r="E277" s="50"/>
      <c r="F277" s="50"/>
      <c r="G277" s="209"/>
      <c r="H277" s="8"/>
      <c r="I277" s="457" t="str">
        <f t="shared" si="8"/>
        <v/>
      </c>
      <c r="J277" s="241" cm="1">
        <f t="array" ref="J277">SUMPRODUCT(--(K277:N277&lt;&gt;"")) + IF(TRIM(O277)="",0,LEN(O277)-LEN(SUBSTITUTE(O277,",",""))+1)</f>
        <v>0</v>
      </c>
      <c r="K277" s="242" t="str">
        <f>IF(AND(G277&lt;&gt;0,G277&lt;&gt;""),IF(B277="","",IF(ISNUMBER(MATCH(B277,'Look Up Values'!$B$2:$B$500,0)),"","Dest. error")),"")</f>
        <v/>
      </c>
      <c r="L277" s="242" t="str">
        <f>IF(AND(G277&lt;&gt;0,G277&lt;&gt;""),IF(C277="","",IF(AND(ISNUMBER(--LEFT(C277,FIND(" ",C277&amp;" ")-1)),OR(LEN(LEFT(C277,FIND(" ",C277&amp;" ")-1))=6,LEN(LEFT(C277,FIND(" ",C277&amp;" ")-1))=7),OR(ISNUMBER(MATCH(LEFT(C277,FIND(" ",C277&amp;" ")-1),'Look Up Values'!$G$2:$G$1000,0)),ISNUMBER(MATCH(LEFT(C277,FIND(" ",C277&amp;" ")-1),'Look Up Values'!$AE$2:$AE$2000,0)))),"","EWC error")),"")</f>
        <v/>
      </c>
      <c r="M277" s="242" t="str" cm="1">
        <f t="array" ref="M277">IF(AND(G277&lt;&gt;0,G277&lt;&gt;""),IF(E277="","",IF(ISNUMBER(MATCH(SUBSTITUTE(E277," ",""),SUBSTITUTE('Look Up Values'!$I$2:$I$10," ",""),0)),"","State error")),"")</f>
        <v/>
      </c>
      <c r="N277" s="242" t="str" cm="1">
        <f t="array" ref="N277">IF(AND(G277&lt;&gt;0,G277&lt;&gt;""),IF(F277="","",IF(ISNUMBER(MATCH(SUBSTITUTE(F277," ",""),SUBSTITUTE('Look Up Values'!$W$2:$W$30," ",""),0)),"","D&amp;R error")),"")</f>
        <v/>
      </c>
      <c r="O277" s="256" t="str">
        <f t="shared" si="9"/>
        <v/>
      </c>
    </row>
    <row r="278" spans="1:15" ht="15.75">
      <c r="A278" s="250">
        <v>271</v>
      </c>
      <c r="B278" s="208"/>
      <c r="C278" s="49"/>
      <c r="D278" s="50"/>
      <c r="E278" s="50"/>
      <c r="F278" s="50"/>
      <c r="G278" s="209"/>
      <c r="H278" s="8"/>
      <c r="I278" s="457" t="str">
        <f t="shared" si="8"/>
        <v/>
      </c>
      <c r="J278" s="241" cm="1">
        <f t="array" ref="J278">SUMPRODUCT(--(K278:N278&lt;&gt;"")) + IF(TRIM(O278)="",0,LEN(O278)-LEN(SUBSTITUTE(O278,",",""))+1)</f>
        <v>0</v>
      </c>
      <c r="K278" s="242" t="str">
        <f>IF(AND(G278&lt;&gt;0,G278&lt;&gt;""),IF(B278="","",IF(ISNUMBER(MATCH(B278,'Look Up Values'!$B$2:$B$500,0)),"","Dest. error")),"")</f>
        <v/>
      </c>
      <c r="L278" s="242" t="str">
        <f>IF(AND(G278&lt;&gt;0,G278&lt;&gt;""),IF(C278="","",IF(AND(ISNUMBER(--LEFT(C278,FIND(" ",C278&amp;" ")-1)),OR(LEN(LEFT(C278,FIND(" ",C278&amp;" ")-1))=6,LEN(LEFT(C278,FIND(" ",C278&amp;" ")-1))=7),OR(ISNUMBER(MATCH(LEFT(C278,FIND(" ",C278&amp;" ")-1),'Look Up Values'!$G$2:$G$1000,0)),ISNUMBER(MATCH(LEFT(C278,FIND(" ",C278&amp;" ")-1),'Look Up Values'!$AE$2:$AE$2000,0)))),"","EWC error")),"")</f>
        <v/>
      </c>
      <c r="M278" s="242" t="str" cm="1">
        <f t="array" ref="M278">IF(AND(G278&lt;&gt;0,G278&lt;&gt;""),IF(E278="","",IF(ISNUMBER(MATCH(SUBSTITUTE(E278," ",""),SUBSTITUTE('Look Up Values'!$I$2:$I$10," ",""),0)),"","State error")),"")</f>
        <v/>
      </c>
      <c r="N278" s="242" t="str" cm="1">
        <f t="array" ref="N278">IF(AND(G278&lt;&gt;0,G278&lt;&gt;""),IF(F278="","",IF(ISNUMBER(MATCH(SUBSTITUTE(F278," ",""),SUBSTITUTE('Look Up Values'!$W$2:$W$30," ",""),0)),"","D&amp;R error")),"")</f>
        <v/>
      </c>
      <c r="O278" s="256" t="str">
        <f t="shared" si="9"/>
        <v/>
      </c>
    </row>
    <row r="279" spans="1:15" ht="15.75">
      <c r="A279" s="250">
        <v>272</v>
      </c>
      <c r="B279" s="208"/>
      <c r="C279" s="49"/>
      <c r="D279" s="50"/>
      <c r="E279" s="50"/>
      <c r="F279" s="50"/>
      <c r="G279" s="209"/>
      <c r="H279" s="8"/>
      <c r="I279" s="457" t="str">
        <f t="shared" si="8"/>
        <v/>
      </c>
      <c r="J279" s="241" cm="1">
        <f t="array" ref="J279">SUMPRODUCT(--(K279:N279&lt;&gt;"")) + IF(TRIM(O279)="",0,LEN(O279)-LEN(SUBSTITUTE(O279,",",""))+1)</f>
        <v>0</v>
      </c>
      <c r="K279" s="242" t="str">
        <f>IF(AND(G279&lt;&gt;0,G279&lt;&gt;""),IF(B279="","",IF(ISNUMBER(MATCH(B279,'Look Up Values'!$B$2:$B$500,0)),"","Dest. error")),"")</f>
        <v/>
      </c>
      <c r="L279" s="242" t="str">
        <f>IF(AND(G279&lt;&gt;0,G279&lt;&gt;""),IF(C279="","",IF(AND(ISNUMBER(--LEFT(C279,FIND(" ",C279&amp;" ")-1)),OR(LEN(LEFT(C279,FIND(" ",C279&amp;" ")-1))=6,LEN(LEFT(C279,FIND(" ",C279&amp;" ")-1))=7),OR(ISNUMBER(MATCH(LEFT(C279,FIND(" ",C279&amp;" ")-1),'Look Up Values'!$G$2:$G$1000,0)),ISNUMBER(MATCH(LEFT(C279,FIND(" ",C279&amp;" ")-1),'Look Up Values'!$AE$2:$AE$2000,0)))),"","EWC error")),"")</f>
        <v/>
      </c>
      <c r="M279" s="242" t="str" cm="1">
        <f t="array" ref="M279">IF(AND(G279&lt;&gt;0,G279&lt;&gt;""),IF(E279="","",IF(ISNUMBER(MATCH(SUBSTITUTE(E279," ",""),SUBSTITUTE('Look Up Values'!$I$2:$I$10," ",""),0)),"","State error")),"")</f>
        <v/>
      </c>
      <c r="N279" s="242" t="str" cm="1">
        <f t="array" ref="N279">IF(AND(G279&lt;&gt;0,G279&lt;&gt;""),IF(F279="","",IF(ISNUMBER(MATCH(SUBSTITUTE(F279," ",""),SUBSTITUTE('Look Up Values'!$W$2:$W$30," ",""),0)),"","D&amp;R error")),"")</f>
        <v/>
      </c>
      <c r="O279" s="256" t="str">
        <f t="shared" si="9"/>
        <v/>
      </c>
    </row>
    <row r="280" spans="1:15" ht="15.75">
      <c r="A280" s="250">
        <v>273</v>
      </c>
      <c r="B280" s="208"/>
      <c r="C280" s="49"/>
      <c r="D280" s="50"/>
      <c r="E280" s="50"/>
      <c r="F280" s="50"/>
      <c r="G280" s="209"/>
      <c r="H280" s="8"/>
      <c r="I280" s="457" t="str">
        <f t="shared" si="8"/>
        <v/>
      </c>
      <c r="J280" s="241" cm="1">
        <f t="array" ref="J280">SUMPRODUCT(--(K280:N280&lt;&gt;"")) + IF(TRIM(O280)="",0,LEN(O280)-LEN(SUBSTITUTE(O280,",",""))+1)</f>
        <v>0</v>
      </c>
      <c r="K280" s="242" t="str">
        <f>IF(AND(G280&lt;&gt;0,G280&lt;&gt;""),IF(B280="","",IF(ISNUMBER(MATCH(B280,'Look Up Values'!$B$2:$B$500,0)),"","Dest. error")),"")</f>
        <v/>
      </c>
      <c r="L280" s="242" t="str">
        <f>IF(AND(G280&lt;&gt;0,G280&lt;&gt;""),IF(C280="","",IF(AND(ISNUMBER(--LEFT(C280,FIND(" ",C280&amp;" ")-1)),OR(LEN(LEFT(C280,FIND(" ",C280&amp;" ")-1))=6,LEN(LEFT(C280,FIND(" ",C280&amp;" ")-1))=7),OR(ISNUMBER(MATCH(LEFT(C280,FIND(" ",C280&amp;" ")-1),'Look Up Values'!$G$2:$G$1000,0)),ISNUMBER(MATCH(LEFT(C280,FIND(" ",C280&amp;" ")-1),'Look Up Values'!$AE$2:$AE$2000,0)))),"","EWC error")),"")</f>
        <v/>
      </c>
      <c r="M280" s="242" t="str" cm="1">
        <f t="array" ref="M280">IF(AND(G280&lt;&gt;0,G280&lt;&gt;""),IF(E280="","",IF(ISNUMBER(MATCH(SUBSTITUTE(E280," ",""),SUBSTITUTE('Look Up Values'!$I$2:$I$10," ",""),0)),"","State error")),"")</f>
        <v/>
      </c>
      <c r="N280" s="242" t="str" cm="1">
        <f t="array" ref="N280">IF(AND(G280&lt;&gt;0,G280&lt;&gt;""),IF(F280="","",IF(ISNUMBER(MATCH(SUBSTITUTE(F280," ",""),SUBSTITUTE('Look Up Values'!$W$2:$W$30," ",""),0)),"","D&amp;R error")),"")</f>
        <v/>
      </c>
      <c r="O280" s="256" t="str">
        <f t="shared" si="9"/>
        <v/>
      </c>
    </row>
    <row r="281" spans="1:15" ht="15.75">
      <c r="A281" s="250">
        <v>274</v>
      </c>
      <c r="B281" s="208"/>
      <c r="C281" s="49"/>
      <c r="D281" s="50"/>
      <c r="E281" s="50"/>
      <c r="F281" s="50"/>
      <c r="G281" s="209"/>
      <c r="H281" s="8"/>
      <c r="I281" s="457" t="str">
        <f t="shared" si="8"/>
        <v/>
      </c>
      <c r="J281" s="241" cm="1">
        <f t="array" ref="J281">SUMPRODUCT(--(K281:N281&lt;&gt;"")) + IF(TRIM(O281)="",0,LEN(O281)-LEN(SUBSTITUTE(O281,",",""))+1)</f>
        <v>0</v>
      </c>
      <c r="K281" s="242" t="str">
        <f>IF(AND(G281&lt;&gt;0,G281&lt;&gt;""),IF(B281="","",IF(ISNUMBER(MATCH(B281,'Look Up Values'!$B$2:$B$500,0)),"","Dest. error")),"")</f>
        <v/>
      </c>
      <c r="L281" s="242" t="str">
        <f>IF(AND(G281&lt;&gt;0,G281&lt;&gt;""),IF(C281="","",IF(AND(ISNUMBER(--LEFT(C281,FIND(" ",C281&amp;" ")-1)),OR(LEN(LEFT(C281,FIND(" ",C281&amp;" ")-1))=6,LEN(LEFT(C281,FIND(" ",C281&amp;" ")-1))=7),OR(ISNUMBER(MATCH(LEFT(C281,FIND(" ",C281&amp;" ")-1),'Look Up Values'!$G$2:$G$1000,0)),ISNUMBER(MATCH(LEFT(C281,FIND(" ",C281&amp;" ")-1),'Look Up Values'!$AE$2:$AE$2000,0)))),"","EWC error")),"")</f>
        <v/>
      </c>
      <c r="M281" s="242" t="str" cm="1">
        <f t="array" ref="M281">IF(AND(G281&lt;&gt;0,G281&lt;&gt;""),IF(E281="","",IF(ISNUMBER(MATCH(SUBSTITUTE(E281," ",""),SUBSTITUTE('Look Up Values'!$I$2:$I$10," ",""),0)),"","State error")),"")</f>
        <v/>
      </c>
      <c r="N281" s="242" t="str" cm="1">
        <f t="array" ref="N281">IF(AND(G281&lt;&gt;0,G281&lt;&gt;""),IF(F281="","",IF(ISNUMBER(MATCH(SUBSTITUTE(F281," ",""),SUBSTITUTE('Look Up Values'!$W$2:$W$30," ",""),0)),"","D&amp;R error")),"")</f>
        <v/>
      </c>
      <c r="O281" s="256" t="str">
        <f t="shared" si="9"/>
        <v/>
      </c>
    </row>
    <row r="282" spans="1:15" ht="15.75">
      <c r="A282" s="250">
        <v>275</v>
      </c>
      <c r="B282" s="208"/>
      <c r="C282" s="49"/>
      <c r="D282" s="50"/>
      <c r="E282" s="50"/>
      <c r="F282" s="50"/>
      <c r="G282" s="209"/>
      <c r="H282" s="8"/>
      <c r="I282" s="457" t="str">
        <f t="shared" si="8"/>
        <v/>
      </c>
      <c r="J282" s="241" cm="1">
        <f t="array" ref="J282">SUMPRODUCT(--(K282:N282&lt;&gt;"")) + IF(TRIM(O282)="",0,LEN(O282)-LEN(SUBSTITUTE(O282,",",""))+1)</f>
        <v>0</v>
      </c>
      <c r="K282" s="242" t="str">
        <f>IF(AND(G282&lt;&gt;0,G282&lt;&gt;""),IF(B282="","",IF(ISNUMBER(MATCH(B282,'Look Up Values'!$B$2:$B$500,0)),"","Dest. error")),"")</f>
        <v/>
      </c>
      <c r="L282" s="242" t="str">
        <f>IF(AND(G282&lt;&gt;0,G282&lt;&gt;""),IF(C282="","",IF(AND(ISNUMBER(--LEFT(C282,FIND(" ",C282&amp;" ")-1)),OR(LEN(LEFT(C282,FIND(" ",C282&amp;" ")-1))=6,LEN(LEFT(C282,FIND(" ",C282&amp;" ")-1))=7),OR(ISNUMBER(MATCH(LEFT(C282,FIND(" ",C282&amp;" ")-1),'Look Up Values'!$G$2:$G$1000,0)),ISNUMBER(MATCH(LEFT(C282,FIND(" ",C282&amp;" ")-1),'Look Up Values'!$AE$2:$AE$2000,0)))),"","EWC error")),"")</f>
        <v/>
      </c>
      <c r="M282" s="242" t="str" cm="1">
        <f t="array" ref="M282">IF(AND(G282&lt;&gt;0,G282&lt;&gt;""),IF(E282="","",IF(ISNUMBER(MATCH(SUBSTITUTE(E282," ",""),SUBSTITUTE('Look Up Values'!$I$2:$I$10," ",""),0)),"","State error")),"")</f>
        <v/>
      </c>
      <c r="N282" s="242" t="str" cm="1">
        <f t="array" ref="N282">IF(AND(G282&lt;&gt;0,G282&lt;&gt;""),IF(F282="","",IF(ISNUMBER(MATCH(SUBSTITUTE(F282," ",""),SUBSTITUTE('Look Up Values'!$W$2:$W$30," ",""),0)),"","D&amp;R error")),"")</f>
        <v/>
      </c>
      <c r="O282" s="256" t="str">
        <f t="shared" si="9"/>
        <v/>
      </c>
    </row>
    <row r="283" spans="1:15" ht="15.75">
      <c r="A283" s="250">
        <v>276</v>
      </c>
      <c r="B283" s="208"/>
      <c r="C283" s="49"/>
      <c r="D283" s="50"/>
      <c r="E283" s="50"/>
      <c r="F283" s="50"/>
      <c r="G283" s="209"/>
      <c r="H283" s="8"/>
      <c r="I283" s="457" t="str">
        <f t="shared" si="8"/>
        <v/>
      </c>
      <c r="J283" s="241" cm="1">
        <f t="array" ref="J283">SUMPRODUCT(--(K283:N283&lt;&gt;"")) + IF(TRIM(O283)="",0,LEN(O283)-LEN(SUBSTITUTE(O283,",",""))+1)</f>
        <v>0</v>
      </c>
      <c r="K283" s="242" t="str">
        <f>IF(AND(G283&lt;&gt;0,G283&lt;&gt;""),IF(B283="","",IF(ISNUMBER(MATCH(B283,'Look Up Values'!$B$2:$B$500,0)),"","Dest. error")),"")</f>
        <v/>
      </c>
      <c r="L283" s="242" t="str">
        <f>IF(AND(G283&lt;&gt;0,G283&lt;&gt;""),IF(C283="","",IF(AND(ISNUMBER(--LEFT(C283,FIND(" ",C283&amp;" ")-1)),OR(LEN(LEFT(C283,FIND(" ",C283&amp;" ")-1))=6,LEN(LEFT(C283,FIND(" ",C283&amp;" ")-1))=7),OR(ISNUMBER(MATCH(LEFT(C283,FIND(" ",C283&amp;" ")-1),'Look Up Values'!$G$2:$G$1000,0)),ISNUMBER(MATCH(LEFT(C283,FIND(" ",C283&amp;" ")-1),'Look Up Values'!$AE$2:$AE$2000,0)))),"","EWC error")),"")</f>
        <v/>
      </c>
      <c r="M283" s="242" t="str" cm="1">
        <f t="array" ref="M283">IF(AND(G283&lt;&gt;0,G283&lt;&gt;""),IF(E283="","",IF(ISNUMBER(MATCH(SUBSTITUTE(E283," ",""),SUBSTITUTE('Look Up Values'!$I$2:$I$10," ",""),0)),"","State error")),"")</f>
        <v/>
      </c>
      <c r="N283" s="242" t="str" cm="1">
        <f t="array" ref="N283">IF(AND(G283&lt;&gt;0,G283&lt;&gt;""),IF(F283="","",IF(ISNUMBER(MATCH(SUBSTITUTE(F283," ",""),SUBSTITUTE('Look Up Values'!$W$2:$W$30," ",""),0)),"","D&amp;R error")),"")</f>
        <v/>
      </c>
      <c r="O283" s="256" t="str">
        <f t="shared" si="9"/>
        <v/>
      </c>
    </row>
    <row r="284" spans="1:15" ht="15.75">
      <c r="A284" s="250">
        <v>277</v>
      </c>
      <c r="B284" s="208"/>
      <c r="C284" s="49"/>
      <c r="D284" s="50"/>
      <c r="E284" s="50"/>
      <c r="F284" s="50"/>
      <c r="G284" s="209"/>
      <c r="H284" s="8"/>
      <c r="I284" s="457" t="str">
        <f t="shared" si="8"/>
        <v/>
      </c>
      <c r="J284" s="241" cm="1">
        <f t="array" ref="J284">SUMPRODUCT(--(K284:N284&lt;&gt;"")) + IF(TRIM(O284)="",0,LEN(O284)-LEN(SUBSTITUTE(O284,",",""))+1)</f>
        <v>0</v>
      </c>
      <c r="K284" s="242" t="str">
        <f>IF(AND(G284&lt;&gt;0,G284&lt;&gt;""),IF(B284="","",IF(ISNUMBER(MATCH(B284,'Look Up Values'!$B$2:$B$500,0)),"","Dest. error")),"")</f>
        <v/>
      </c>
      <c r="L284" s="242" t="str">
        <f>IF(AND(G284&lt;&gt;0,G284&lt;&gt;""),IF(C284="","",IF(AND(ISNUMBER(--LEFT(C284,FIND(" ",C284&amp;" ")-1)),OR(LEN(LEFT(C284,FIND(" ",C284&amp;" ")-1))=6,LEN(LEFT(C284,FIND(" ",C284&amp;" ")-1))=7),OR(ISNUMBER(MATCH(LEFT(C284,FIND(" ",C284&amp;" ")-1),'Look Up Values'!$G$2:$G$1000,0)),ISNUMBER(MATCH(LEFT(C284,FIND(" ",C284&amp;" ")-1),'Look Up Values'!$AE$2:$AE$2000,0)))),"","EWC error")),"")</f>
        <v/>
      </c>
      <c r="M284" s="242" t="str" cm="1">
        <f t="array" ref="M284">IF(AND(G284&lt;&gt;0,G284&lt;&gt;""),IF(E284="","",IF(ISNUMBER(MATCH(SUBSTITUTE(E284," ",""),SUBSTITUTE('Look Up Values'!$I$2:$I$10," ",""),0)),"","State error")),"")</f>
        <v/>
      </c>
      <c r="N284" s="242" t="str" cm="1">
        <f t="array" ref="N284">IF(AND(G284&lt;&gt;0,G284&lt;&gt;""),IF(F284="","",IF(ISNUMBER(MATCH(SUBSTITUTE(F284," ",""),SUBSTITUTE('Look Up Values'!$W$2:$W$30," ",""),0)),"","D&amp;R error")),"")</f>
        <v/>
      </c>
      <c r="O284" s="256" t="str">
        <f t="shared" si="9"/>
        <v/>
      </c>
    </row>
    <row r="285" spans="1:15" ht="15.75">
      <c r="A285" s="250">
        <v>278</v>
      </c>
      <c r="B285" s="208"/>
      <c r="C285" s="49"/>
      <c r="D285" s="50"/>
      <c r="E285" s="50"/>
      <c r="F285" s="50"/>
      <c r="G285" s="209"/>
      <c r="H285" s="8"/>
      <c r="I285" s="457" t="str">
        <f t="shared" si="8"/>
        <v/>
      </c>
      <c r="J285" s="241" cm="1">
        <f t="array" ref="J285">SUMPRODUCT(--(K285:N285&lt;&gt;"")) + IF(TRIM(O285)="",0,LEN(O285)-LEN(SUBSTITUTE(O285,",",""))+1)</f>
        <v>0</v>
      </c>
      <c r="K285" s="242" t="str">
        <f>IF(AND(G285&lt;&gt;0,G285&lt;&gt;""),IF(B285="","",IF(ISNUMBER(MATCH(B285,'Look Up Values'!$B$2:$B$500,0)),"","Dest. error")),"")</f>
        <v/>
      </c>
      <c r="L285" s="242" t="str">
        <f>IF(AND(G285&lt;&gt;0,G285&lt;&gt;""),IF(C285="","",IF(AND(ISNUMBER(--LEFT(C285,FIND(" ",C285&amp;" ")-1)),OR(LEN(LEFT(C285,FIND(" ",C285&amp;" ")-1))=6,LEN(LEFT(C285,FIND(" ",C285&amp;" ")-1))=7),OR(ISNUMBER(MATCH(LEFT(C285,FIND(" ",C285&amp;" ")-1),'Look Up Values'!$G$2:$G$1000,0)),ISNUMBER(MATCH(LEFT(C285,FIND(" ",C285&amp;" ")-1),'Look Up Values'!$AE$2:$AE$2000,0)))),"","EWC error")),"")</f>
        <v/>
      </c>
      <c r="M285" s="242" t="str" cm="1">
        <f t="array" ref="M285">IF(AND(G285&lt;&gt;0,G285&lt;&gt;""),IF(E285="","",IF(ISNUMBER(MATCH(SUBSTITUTE(E285," ",""),SUBSTITUTE('Look Up Values'!$I$2:$I$10," ",""),0)),"","State error")),"")</f>
        <v/>
      </c>
      <c r="N285" s="242" t="str" cm="1">
        <f t="array" ref="N285">IF(AND(G285&lt;&gt;0,G285&lt;&gt;""),IF(F285="","",IF(ISNUMBER(MATCH(SUBSTITUTE(F285," ",""),SUBSTITUTE('Look Up Values'!$W$2:$W$30," ",""),0)),"","D&amp;R error")),"")</f>
        <v/>
      </c>
      <c r="O285" s="256" t="str">
        <f t="shared" si="9"/>
        <v/>
      </c>
    </row>
    <row r="286" spans="1:15" ht="15.75">
      <c r="A286" s="250">
        <v>279</v>
      </c>
      <c r="B286" s="208"/>
      <c r="C286" s="49"/>
      <c r="D286" s="50"/>
      <c r="E286" s="50"/>
      <c r="F286" s="50"/>
      <c r="G286" s="209"/>
      <c r="H286" s="8"/>
      <c r="I286" s="457" t="str">
        <f t="shared" si="8"/>
        <v/>
      </c>
      <c r="J286" s="241" cm="1">
        <f t="array" ref="J286">SUMPRODUCT(--(K286:N286&lt;&gt;"")) + IF(TRIM(O286)="",0,LEN(O286)-LEN(SUBSTITUTE(O286,",",""))+1)</f>
        <v>0</v>
      </c>
      <c r="K286" s="242" t="str">
        <f>IF(AND(G286&lt;&gt;0,G286&lt;&gt;""),IF(B286="","",IF(ISNUMBER(MATCH(B286,'Look Up Values'!$B$2:$B$500,0)),"","Dest. error")),"")</f>
        <v/>
      </c>
      <c r="L286" s="242" t="str">
        <f>IF(AND(G286&lt;&gt;0,G286&lt;&gt;""),IF(C286="","",IF(AND(ISNUMBER(--LEFT(C286,FIND(" ",C286&amp;" ")-1)),OR(LEN(LEFT(C286,FIND(" ",C286&amp;" ")-1))=6,LEN(LEFT(C286,FIND(" ",C286&amp;" ")-1))=7),OR(ISNUMBER(MATCH(LEFT(C286,FIND(" ",C286&amp;" ")-1),'Look Up Values'!$G$2:$G$1000,0)),ISNUMBER(MATCH(LEFT(C286,FIND(" ",C286&amp;" ")-1),'Look Up Values'!$AE$2:$AE$2000,0)))),"","EWC error")),"")</f>
        <v/>
      </c>
      <c r="M286" s="242" t="str" cm="1">
        <f t="array" ref="M286">IF(AND(G286&lt;&gt;0,G286&lt;&gt;""),IF(E286="","",IF(ISNUMBER(MATCH(SUBSTITUTE(E286," ",""),SUBSTITUTE('Look Up Values'!$I$2:$I$10," ",""),0)),"","State error")),"")</f>
        <v/>
      </c>
      <c r="N286" s="242" t="str" cm="1">
        <f t="array" ref="N286">IF(AND(G286&lt;&gt;0,G286&lt;&gt;""),IF(F286="","",IF(ISNUMBER(MATCH(SUBSTITUTE(F286," ",""),SUBSTITUTE('Look Up Values'!$W$2:$W$30," ",""),0)),"","D&amp;R error")),"")</f>
        <v/>
      </c>
      <c r="O286" s="256" t="str">
        <f t="shared" si="9"/>
        <v/>
      </c>
    </row>
    <row r="287" spans="1:15" ht="15.75">
      <c r="A287" s="250">
        <v>280</v>
      </c>
      <c r="B287" s="208"/>
      <c r="C287" s="49"/>
      <c r="D287" s="50"/>
      <c r="E287" s="50"/>
      <c r="F287" s="50"/>
      <c r="G287" s="209"/>
      <c r="H287" s="8"/>
      <c r="I287" s="457" t="str">
        <f t="shared" si="8"/>
        <v/>
      </c>
      <c r="J287" s="241" cm="1">
        <f t="array" ref="J287">SUMPRODUCT(--(K287:N287&lt;&gt;"")) + IF(TRIM(O287)="",0,LEN(O287)-LEN(SUBSTITUTE(O287,",",""))+1)</f>
        <v>0</v>
      </c>
      <c r="K287" s="242" t="str">
        <f>IF(AND(G287&lt;&gt;0,G287&lt;&gt;""),IF(B287="","",IF(ISNUMBER(MATCH(B287,'Look Up Values'!$B$2:$B$500,0)),"","Dest. error")),"")</f>
        <v/>
      </c>
      <c r="L287" s="242" t="str">
        <f>IF(AND(G287&lt;&gt;0,G287&lt;&gt;""),IF(C287="","",IF(AND(ISNUMBER(--LEFT(C287,FIND(" ",C287&amp;" ")-1)),OR(LEN(LEFT(C287,FIND(" ",C287&amp;" ")-1))=6,LEN(LEFT(C287,FIND(" ",C287&amp;" ")-1))=7),OR(ISNUMBER(MATCH(LEFT(C287,FIND(" ",C287&amp;" ")-1),'Look Up Values'!$G$2:$G$1000,0)),ISNUMBER(MATCH(LEFT(C287,FIND(" ",C287&amp;" ")-1),'Look Up Values'!$AE$2:$AE$2000,0)))),"","EWC error")),"")</f>
        <v/>
      </c>
      <c r="M287" s="242" t="str" cm="1">
        <f t="array" ref="M287">IF(AND(G287&lt;&gt;0,G287&lt;&gt;""),IF(E287="","",IF(ISNUMBER(MATCH(SUBSTITUTE(E287," ",""),SUBSTITUTE('Look Up Values'!$I$2:$I$10," ",""),0)),"","State error")),"")</f>
        <v/>
      </c>
      <c r="N287" s="242" t="str" cm="1">
        <f t="array" ref="N287">IF(AND(G287&lt;&gt;0,G287&lt;&gt;""),IF(F287="","",IF(ISNUMBER(MATCH(SUBSTITUTE(F287," ",""),SUBSTITUTE('Look Up Values'!$W$2:$W$30," ",""),0)),"","D&amp;R error")),"")</f>
        <v/>
      </c>
      <c r="O287" s="256" t="str">
        <f t="shared" si="9"/>
        <v/>
      </c>
    </row>
    <row r="288" spans="1:15" ht="15.75">
      <c r="A288" s="250">
        <v>281</v>
      </c>
      <c r="B288" s="208"/>
      <c r="C288" s="49"/>
      <c r="D288" s="50"/>
      <c r="E288" s="50"/>
      <c r="F288" s="50"/>
      <c r="G288" s="209"/>
      <c r="H288" s="8"/>
      <c r="I288" s="457" t="str">
        <f t="shared" si="8"/>
        <v/>
      </c>
      <c r="J288" s="241" cm="1">
        <f t="array" ref="J288">SUMPRODUCT(--(K288:N288&lt;&gt;"")) + IF(TRIM(O288)="",0,LEN(O288)-LEN(SUBSTITUTE(O288,",",""))+1)</f>
        <v>0</v>
      </c>
      <c r="K288" s="242" t="str">
        <f>IF(AND(G288&lt;&gt;0,G288&lt;&gt;""),IF(B288="","",IF(ISNUMBER(MATCH(B288,'Look Up Values'!$B$2:$B$500,0)),"","Dest. error")),"")</f>
        <v/>
      </c>
      <c r="L288" s="242" t="str">
        <f>IF(AND(G288&lt;&gt;0,G288&lt;&gt;""),IF(C288="","",IF(AND(ISNUMBER(--LEFT(C288,FIND(" ",C288&amp;" ")-1)),OR(LEN(LEFT(C288,FIND(" ",C288&amp;" ")-1))=6,LEN(LEFT(C288,FIND(" ",C288&amp;" ")-1))=7),OR(ISNUMBER(MATCH(LEFT(C288,FIND(" ",C288&amp;" ")-1),'Look Up Values'!$G$2:$G$1000,0)),ISNUMBER(MATCH(LEFT(C288,FIND(" ",C288&amp;" ")-1),'Look Up Values'!$AE$2:$AE$2000,0)))),"","EWC error")),"")</f>
        <v/>
      </c>
      <c r="M288" s="242" t="str" cm="1">
        <f t="array" ref="M288">IF(AND(G288&lt;&gt;0,G288&lt;&gt;""),IF(E288="","",IF(ISNUMBER(MATCH(SUBSTITUTE(E288," ",""),SUBSTITUTE('Look Up Values'!$I$2:$I$10," ",""),0)),"","State error")),"")</f>
        <v/>
      </c>
      <c r="N288" s="242" t="str" cm="1">
        <f t="array" ref="N288">IF(AND(G288&lt;&gt;0,G288&lt;&gt;""),IF(F288="","",IF(ISNUMBER(MATCH(SUBSTITUTE(F288," ",""),SUBSTITUTE('Look Up Values'!$W$2:$W$30," ",""),0)),"","D&amp;R error")),"")</f>
        <v/>
      </c>
      <c r="O288" s="256" t="str">
        <f t="shared" si="9"/>
        <v/>
      </c>
    </row>
    <row r="289" spans="1:15" ht="15.75">
      <c r="A289" s="250">
        <v>282</v>
      </c>
      <c r="B289" s="208"/>
      <c r="C289" s="49"/>
      <c r="D289" s="50"/>
      <c r="E289" s="50"/>
      <c r="F289" s="50"/>
      <c r="G289" s="209"/>
      <c r="H289" s="8"/>
      <c r="I289" s="457" t="str">
        <f t="shared" si="8"/>
        <v/>
      </c>
      <c r="J289" s="241" cm="1">
        <f t="array" ref="J289">SUMPRODUCT(--(K289:N289&lt;&gt;"")) + IF(TRIM(O289)="",0,LEN(O289)-LEN(SUBSTITUTE(O289,",",""))+1)</f>
        <v>0</v>
      </c>
      <c r="K289" s="242" t="str">
        <f>IF(AND(G289&lt;&gt;0,G289&lt;&gt;""),IF(B289="","",IF(ISNUMBER(MATCH(B289,'Look Up Values'!$B$2:$B$500,0)),"","Dest. error")),"")</f>
        <v/>
      </c>
      <c r="L289" s="242" t="str">
        <f>IF(AND(G289&lt;&gt;0,G289&lt;&gt;""),IF(C289="","",IF(AND(ISNUMBER(--LEFT(C289,FIND(" ",C289&amp;" ")-1)),OR(LEN(LEFT(C289,FIND(" ",C289&amp;" ")-1))=6,LEN(LEFT(C289,FIND(" ",C289&amp;" ")-1))=7),OR(ISNUMBER(MATCH(LEFT(C289,FIND(" ",C289&amp;" ")-1),'Look Up Values'!$G$2:$G$1000,0)),ISNUMBER(MATCH(LEFT(C289,FIND(" ",C289&amp;" ")-1),'Look Up Values'!$AE$2:$AE$2000,0)))),"","EWC error")),"")</f>
        <v/>
      </c>
      <c r="M289" s="242" t="str" cm="1">
        <f t="array" ref="M289">IF(AND(G289&lt;&gt;0,G289&lt;&gt;""),IF(E289="","",IF(ISNUMBER(MATCH(SUBSTITUTE(E289," ",""),SUBSTITUTE('Look Up Values'!$I$2:$I$10," ",""),0)),"","State error")),"")</f>
        <v/>
      </c>
      <c r="N289" s="242" t="str" cm="1">
        <f t="array" ref="N289">IF(AND(G289&lt;&gt;0,G289&lt;&gt;""),IF(F289="","",IF(ISNUMBER(MATCH(SUBSTITUTE(F289," ",""),SUBSTITUTE('Look Up Values'!$W$2:$W$30," ",""),0)),"","D&amp;R error")),"")</f>
        <v/>
      </c>
      <c r="O289" s="256" t="str">
        <f t="shared" si="9"/>
        <v/>
      </c>
    </row>
    <row r="290" spans="1:15" ht="15.75">
      <c r="A290" s="250">
        <v>283</v>
      </c>
      <c r="B290" s="208"/>
      <c r="C290" s="49"/>
      <c r="D290" s="50"/>
      <c r="E290" s="50"/>
      <c r="F290" s="50"/>
      <c r="G290" s="209"/>
      <c r="H290" s="8"/>
      <c r="I290" s="457" t="str">
        <f t="shared" si="8"/>
        <v/>
      </c>
      <c r="J290" s="241" cm="1">
        <f t="array" ref="J290">SUMPRODUCT(--(K290:N290&lt;&gt;"")) + IF(TRIM(O290)="",0,LEN(O290)-LEN(SUBSTITUTE(O290,",",""))+1)</f>
        <v>0</v>
      </c>
      <c r="K290" s="242" t="str">
        <f>IF(AND(G290&lt;&gt;0,G290&lt;&gt;""),IF(B290="","",IF(ISNUMBER(MATCH(B290,'Look Up Values'!$B$2:$B$500,0)),"","Dest. error")),"")</f>
        <v/>
      </c>
      <c r="L290" s="242" t="str">
        <f>IF(AND(G290&lt;&gt;0,G290&lt;&gt;""),IF(C290="","",IF(AND(ISNUMBER(--LEFT(C290,FIND(" ",C290&amp;" ")-1)),OR(LEN(LEFT(C290,FIND(" ",C290&amp;" ")-1))=6,LEN(LEFT(C290,FIND(" ",C290&amp;" ")-1))=7),OR(ISNUMBER(MATCH(LEFT(C290,FIND(" ",C290&amp;" ")-1),'Look Up Values'!$G$2:$G$1000,0)),ISNUMBER(MATCH(LEFT(C290,FIND(" ",C290&amp;" ")-1),'Look Up Values'!$AE$2:$AE$2000,0)))),"","EWC error")),"")</f>
        <v/>
      </c>
      <c r="M290" s="242" t="str" cm="1">
        <f t="array" ref="M290">IF(AND(G290&lt;&gt;0,G290&lt;&gt;""),IF(E290="","",IF(ISNUMBER(MATCH(SUBSTITUTE(E290," ",""),SUBSTITUTE('Look Up Values'!$I$2:$I$10," ",""),0)),"","State error")),"")</f>
        <v/>
      </c>
      <c r="N290" s="242" t="str" cm="1">
        <f t="array" ref="N290">IF(AND(G290&lt;&gt;0,G290&lt;&gt;""),IF(F290="","",IF(ISNUMBER(MATCH(SUBSTITUTE(F290," ",""),SUBSTITUTE('Look Up Values'!$W$2:$W$30," ",""),0)),"","D&amp;R error")),"")</f>
        <v/>
      </c>
      <c r="O290" s="256" t="str">
        <f t="shared" si="9"/>
        <v/>
      </c>
    </row>
    <row r="291" spans="1:15" ht="15.75">
      <c r="A291" s="250">
        <v>284</v>
      </c>
      <c r="B291" s="208"/>
      <c r="C291" s="49"/>
      <c r="D291" s="50"/>
      <c r="E291" s="50"/>
      <c r="F291" s="50"/>
      <c r="G291" s="209"/>
      <c r="H291" s="8"/>
      <c r="I291" s="457" t="str">
        <f t="shared" si="8"/>
        <v/>
      </c>
      <c r="J291" s="241" cm="1">
        <f t="array" ref="J291">SUMPRODUCT(--(K291:N291&lt;&gt;"")) + IF(TRIM(O291)="",0,LEN(O291)-LEN(SUBSTITUTE(O291,",",""))+1)</f>
        <v>0</v>
      </c>
      <c r="K291" s="242" t="str">
        <f>IF(AND(G291&lt;&gt;0,G291&lt;&gt;""),IF(B291="","",IF(ISNUMBER(MATCH(B291,'Look Up Values'!$B$2:$B$500,0)),"","Dest. error")),"")</f>
        <v/>
      </c>
      <c r="L291" s="242" t="str">
        <f>IF(AND(G291&lt;&gt;0,G291&lt;&gt;""),IF(C291="","",IF(AND(ISNUMBER(--LEFT(C291,FIND(" ",C291&amp;" ")-1)),OR(LEN(LEFT(C291,FIND(" ",C291&amp;" ")-1))=6,LEN(LEFT(C291,FIND(" ",C291&amp;" ")-1))=7),OR(ISNUMBER(MATCH(LEFT(C291,FIND(" ",C291&amp;" ")-1),'Look Up Values'!$G$2:$G$1000,0)),ISNUMBER(MATCH(LEFT(C291,FIND(" ",C291&amp;" ")-1),'Look Up Values'!$AE$2:$AE$2000,0)))),"","EWC error")),"")</f>
        <v/>
      </c>
      <c r="M291" s="242" t="str" cm="1">
        <f t="array" ref="M291">IF(AND(G291&lt;&gt;0,G291&lt;&gt;""),IF(E291="","",IF(ISNUMBER(MATCH(SUBSTITUTE(E291," ",""),SUBSTITUTE('Look Up Values'!$I$2:$I$10," ",""),0)),"","State error")),"")</f>
        <v/>
      </c>
      <c r="N291" s="242" t="str" cm="1">
        <f t="array" ref="N291">IF(AND(G291&lt;&gt;0,G291&lt;&gt;""),IF(F291="","",IF(ISNUMBER(MATCH(SUBSTITUTE(F291," ",""),SUBSTITUTE('Look Up Values'!$W$2:$W$30," ",""),0)),"","D&amp;R error")),"")</f>
        <v/>
      </c>
      <c r="O291" s="256" t="str">
        <f t="shared" si="9"/>
        <v/>
      </c>
    </row>
    <row r="292" spans="1:15" ht="15.75">
      <c r="A292" s="250">
        <v>285</v>
      </c>
      <c r="B292" s="208"/>
      <c r="C292" s="49"/>
      <c r="D292" s="50"/>
      <c r="E292" s="50"/>
      <c r="F292" s="50"/>
      <c r="G292" s="209"/>
      <c r="H292" s="8"/>
      <c r="I292" s="457" t="str">
        <f t="shared" si="8"/>
        <v/>
      </c>
      <c r="J292" s="241" cm="1">
        <f t="array" ref="J292">SUMPRODUCT(--(K292:N292&lt;&gt;"")) + IF(TRIM(O292)="",0,LEN(O292)-LEN(SUBSTITUTE(O292,",",""))+1)</f>
        <v>0</v>
      </c>
      <c r="K292" s="242" t="str">
        <f>IF(AND(G292&lt;&gt;0,G292&lt;&gt;""),IF(B292="","",IF(ISNUMBER(MATCH(B292,'Look Up Values'!$B$2:$B$500,0)),"","Dest. error")),"")</f>
        <v/>
      </c>
      <c r="L292" s="242" t="str">
        <f>IF(AND(G292&lt;&gt;0,G292&lt;&gt;""),IF(C292="","",IF(AND(ISNUMBER(--LEFT(C292,FIND(" ",C292&amp;" ")-1)),OR(LEN(LEFT(C292,FIND(" ",C292&amp;" ")-1))=6,LEN(LEFT(C292,FIND(" ",C292&amp;" ")-1))=7),OR(ISNUMBER(MATCH(LEFT(C292,FIND(" ",C292&amp;" ")-1),'Look Up Values'!$G$2:$G$1000,0)),ISNUMBER(MATCH(LEFT(C292,FIND(" ",C292&amp;" ")-1),'Look Up Values'!$AE$2:$AE$2000,0)))),"","EWC error")),"")</f>
        <v/>
      </c>
      <c r="M292" s="242" t="str" cm="1">
        <f t="array" ref="M292">IF(AND(G292&lt;&gt;0,G292&lt;&gt;""),IF(E292="","",IF(ISNUMBER(MATCH(SUBSTITUTE(E292," ",""),SUBSTITUTE('Look Up Values'!$I$2:$I$10," ",""),0)),"","State error")),"")</f>
        <v/>
      </c>
      <c r="N292" s="242" t="str" cm="1">
        <f t="array" ref="N292">IF(AND(G292&lt;&gt;0,G292&lt;&gt;""),IF(F292="","",IF(ISNUMBER(MATCH(SUBSTITUTE(F292," ",""),SUBSTITUTE('Look Up Values'!$W$2:$W$30," ",""),0)),"","D&amp;R error")),"")</f>
        <v/>
      </c>
      <c r="O292" s="256" t="str">
        <f t="shared" si="9"/>
        <v/>
      </c>
    </row>
    <row r="293" spans="1:15" ht="15.75">
      <c r="A293" s="250">
        <v>286</v>
      </c>
      <c r="B293" s="208"/>
      <c r="C293" s="49"/>
      <c r="D293" s="50"/>
      <c r="E293" s="50"/>
      <c r="F293" s="50"/>
      <c r="G293" s="209"/>
      <c r="H293" s="8"/>
      <c r="I293" s="457" t="str">
        <f t="shared" si="8"/>
        <v/>
      </c>
      <c r="J293" s="241" cm="1">
        <f t="array" ref="J293">SUMPRODUCT(--(K293:N293&lt;&gt;"")) + IF(TRIM(O293)="",0,LEN(O293)-LEN(SUBSTITUTE(O293,",",""))+1)</f>
        <v>0</v>
      </c>
      <c r="K293" s="242" t="str">
        <f>IF(AND(G293&lt;&gt;0,G293&lt;&gt;""),IF(B293="","",IF(ISNUMBER(MATCH(B293,'Look Up Values'!$B$2:$B$500,0)),"","Dest. error")),"")</f>
        <v/>
      </c>
      <c r="L293" s="242" t="str">
        <f>IF(AND(G293&lt;&gt;0,G293&lt;&gt;""),IF(C293="","",IF(AND(ISNUMBER(--LEFT(C293,FIND(" ",C293&amp;" ")-1)),OR(LEN(LEFT(C293,FIND(" ",C293&amp;" ")-1))=6,LEN(LEFT(C293,FIND(" ",C293&amp;" ")-1))=7),OR(ISNUMBER(MATCH(LEFT(C293,FIND(" ",C293&amp;" ")-1),'Look Up Values'!$G$2:$G$1000,0)),ISNUMBER(MATCH(LEFT(C293,FIND(" ",C293&amp;" ")-1),'Look Up Values'!$AE$2:$AE$2000,0)))),"","EWC error")),"")</f>
        <v/>
      </c>
      <c r="M293" s="242" t="str" cm="1">
        <f t="array" ref="M293">IF(AND(G293&lt;&gt;0,G293&lt;&gt;""),IF(E293="","",IF(ISNUMBER(MATCH(SUBSTITUTE(E293," ",""),SUBSTITUTE('Look Up Values'!$I$2:$I$10," ",""),0)),"","State error")),"")</f>
        <v/>
      </c>
      <c r="N293" s="242" t="str" cm="1">
        <f t="array" ref="N293">IF(AND(G293&lt;&gt;0,G293&lt;&gt;""),IF(F293="","",IF(ISNUMBER(MATCH(SUBSTITUTE(F293," ",""),SUBSTITUTE('Look Up Values'!$W$2:$W$30," ",""),0)),"","D&amp;R error")),"")</f>
        <v/>
      </c>
      <c r="O293" s="256" t="str">
        <f t="shared" si="9"/>
        <v/>
      </c>
    </row>
    <row r="294" spans="1:15" ht="15.75">
      <c r="A294" s="250">
        <v>287</v>
      </c>
      <c r="B294" s="208"/>
      <c r="C294" s="49"/>
      <c r="D294" s="50"/>
      <c r="E294" s="50"/>
      <c r="F294" s="50"/>
      <c r="G294" s="209"/>
      <c r="H294" s="8"/>
      <c r="I294" s="457" t="str">
        <f t="shared" si="8"/>
        <v/>
      </c>
      <c r="J294" s="241" cm="1">
        <f t="array" ref="J294">SUMPRODUCT(--(K294:N294&lt;&gt;"")) + IF(TRIM(O294)="",0,LEN(O294)-LEN(SUBSTITUTE(O294,",",""))+1)</f>
        <v>0</v>
      </c>
      <c r="K294" s="242" t="str">
        <f>IF(AND(G294&lt;&gt;0,G294&lt;&gt;""),IF(B294="","",IF(ISNUMBER(MATCH(B294,'Look Up Values'!$B$2:$B$500,0)),"","Dest. error")),"")</f>
        <v/>
      </c>
      <c r="L294" s="242" t="str">
        <f>IF(AND(G294&lt;&gt;0,G294&lt;&gt;""),IF(C294="","",IF(AND(ISNUMBER(--LEFT(C294,FIND(" ",C294&amp;" ")-1)),OR(LEN(LEFT(C294,FIND(" ",C294&amp;" ")-1))=6,LEN(LEFT(C294,FIND(" ",C294&amp;" ")-1))=7),OR(ISNUMBER(MATCH(LEFT(C294,FIND(" ",C294&amp;" ")-1),'Look Up Values'!$G$2:$G$1000,0)),ISNUMBER(MATCH(LEFT(C294,FIND(" ",C294&amp;" ")-1),'Look Up Values'!$AE$2:$AE$2000,0)))),"","EWC error")),"")</f>
        <v/>
      </c>
      <c r="M294" s="242" t="str" cm="1">
        <f t="array" ref="M294">IF(AND(G294&lt;&gt;0,G294&lt;&gt;""),IF(E294="","",IF(ISNUMBER(MATCH(SUBSTITUTE(E294," ",""),SUBSTITUTE('Look Up Values'!$I$2:$I$10," ",""),0)),"","State error")),"")</f>
        <v/>
      </c>
      <c r="N294" s="242" t="str" cm="1">
        <f t="array" ref="N294">IF(AND(G294&lt;&gt;0,G294&lt;&gt;""),IF(F294="","",IF(ISNUMBER(MATCH(SUBSTITUTE(F294," ",""),SUBSTITUTE('Look Up Values'!$W$2:$W$30," ",""),0)),"","D&amp;R error")),"")</f>
        <v/>
      </c>
      <c r="O294" s="256" t="str">
        <f t="shared" si="9"/>
        <v/>
      </c>
    </row>
    <row r="295" spans="1:15" ht="15.75">
      <c r="A295" s="250">
        <v>288</v>
      </c>
      <c r="B295" s="208"/>
      <c r="C295" s="49"/>
      <c r="D295" s="50"/>
      <c r="E295" s="50"/>
      <c r="F295" s="50"/>
      <c r="G295" s="209"/>
      <c r="H295" s="8"/>
      <c r="I295" s="457" t="str">
        <f t="shared" si="8"/>
        <v/>
      </c>
      <c r="J295" s="241" cm="1">
        <f t="array" ref="J295">SUMPRODUCT(--(K295:N295&lt;&gt;"")) + IF(TRIM(O295)="",0,LEN(O295)-LEN(SUBSTITUTE(O295,",",""))+1)</f>
        <v>0</v>
      </c>
      <c r="K295" s="242" t="str">
        <f>IF(AND(G295&lt;&gt;0,G295&lt;&gt;""),IF(B295="","",IF(ISNUMBER(MATCH(B295,'Look Up Values'!$B$2:$B$500,0)),"","Dest. error")),"")</f>
        <v/>
      </c>
      <c r="L295" s="242" t="str">
        <f>IF(AND(G295&lt;&gt;0,G295&lt;&gt;""),IF(C295="","",IF(AND(ISNUMBER(--LEFT(C295,FIND(" ",C295&amp;" ")-1)),OR(LEN(LEFT(C295,FIND(" ",C295&amp;" ")-1))=6,LEN(LEFT(C295,FIND(" ",C295&amp;" ")-1))=7),OR(ISNUMBER(MATCH(LEFT(C295,FIND(" ",C295&amp;" ")-1),'Look Up Values'!$G$2:$G$1000,0)),ISNUMBER(MATCH(LEFT(C295,FIND(" ",C295&amp;" ")-1),'Look Up Values'!$AE$2:$AE$2000,0)))),"","EWC error")),"")</f>
        <v/>
      </c>
      <c r="M295" s="242" t="str" cm="1">
        <f t="array" ref="M295">IF(AND(G295&lt;&gt;0,G295&lt;&gt;""),IF(E295="","",IF(ISNUMBER(MATCH(SUBSTITUTE(E295," ",""),SUBSTITUTE('Look Up Values'!$I$2:$I$10," ",""),0)),"","State error")),"")</f>
        <v/>
      </c>
      <c r="N295" s="242" t="str" cm="1">
        <f t="array" ref="N295">IF(AND(G295&lt;&gt;0,G295&lt;&gt;""),IF(F295="","",IF(ISNUMBER(MATCH(SUBSTITUTE(F295," ",""),SUBSTITUTE('Look Up Values'!$W$2:$W$30," ",""),0)),"","D&amp;R error")),"")</f>
        <v/>
      </c>
      <c r="O295" s="256" t="str">
        <f t="shared" si="9"/>
        <v/>
      </c>
    </row>
    <row r="296" spans="1:15" ht="15.75">
      <c r="A296" s="250">
        <v>289</v>
      </c>
      <c r="B296" s="208"/>
      <c r="C296" s="49"/>
      <c r="D296" s="50"/>
      <c r="E296" s="50"/>
      <c r="F296" s="50"/>
      <c r="G296" s="209"/>
      <c r="H296" s="8"/>
      <c r="I296" s="457" t="str">
        <f t="shared" si="8"/>
        <v/>
      </c>
      <c r="J296" s="241" cm="1">
        <f t="array" ref="J296">SUMPRODUCT(--(K296:N296&lt;&gt;"")) + IF(TRIM(O296)="",0,LEN(O296)-LEN(SUBSTITUTE(O296,",",""))+1)</f>
        <v>0</v>
      </c>
      <c r="K296" s="242" t="str">
        <f>IF(AND(G296&lt;&gt;0,G296&lt;&gt;""),IF(B296="","",IF(ISNUMBER(MATCH(B296,'Look Up Values'!$B$2:$B$500,0)),"","Dest. error")),"")</f>
        <v/>
      </c>
      <c r="L296" s="242" t="str">
        <f>IF(AND(G296&lt;&gt;0,G296&lt;&gt;""),IF(C296="","",IF(AND(ISNUMBER(--LEFT(C296,FIND(" ",C296&amp;" ")-1)),OR(LEN(LEFT(C296,FIND(" ",C296&amp;" ")-1))=6,LEN(LEFT(C296,FIND(" ",C296&amp;" ")-1))=7),OR(ISNUMBER(MATCH(LEFT(C296,FIND(" ",C296&amp;" ")-1),'Look Up Values'!$G$2:$G$1000,0)),ISNUMBER(MATCH(LEFT(C296,FIND(" ",C296&amp;" ")-1),'Look Up Values'!$AE$2:$AE$2000,0)))),"","EWC error")),"")</f>
        <v/>
      </c>
      <c r="M296" s="242" t="str" cm="1">
        <f t="array" ref="M296">IF(AND(G296&lt;&gt;0,G296&lt;&gt;""),IF(E296="","",IF(ISNUMBER(MATCH(SUBSTITUTE(E296," ",""),SUBSTITUTE('Look Up Values'!$I$2:$I$10," ",""),0)),"","State error")),"")</f>
        <v/>
      </c>
      <c r="N296" s="242" t="str" cm="1">
        <f t="array" ref="N296">IF(AND(G296&lt;&gt;0,G296&lt;&gt;""),IF(F296="","",IF(ISNUMBER(MATCH(SUBSTITUTE(F296," ",""),SUBSTITUTE('Look Up Values'!$W$2:$W$30," ",""),0)),"","D&amp;R error")),"")</f>
        <v/>
      </c>
      <c r="O296" s="256" t="str">
        <f t="shared" si="9"/>
        <v/>
      </c>
    </row>
    <row r="297" spans="1:15" ht="15.75">
      <c r="A297" s="250">
        <v>290</v>
      </c>
      <c r="B297" s="208"/>
      <c r="C297" s="49"/>
      <c r="D297" s="50"/>
      <c r="E297" s="50"/>
      <c r="F297" s="50"/>
      <c r="G297" s="209"/>
      <c r="H297" s="8"/>
      <c r="I297" s="457" t="str">
        <f t="shared" si="8"/>
        <v/>
      </c>
      <c r="J297" s="241" cm="1">
        <f t="array" ref="J297">SUMPRODUCT(--(K297:N297&lt;&gt;"")) + IF(TRIM(O297)="",0,LEN(O297)-LEN(SUBSTITUTE(O297,",",""))+1)</f>
        <v>0</v>
      </c>
      <c r="K297" s="242" t="str">
        <f>IF(AND(G297&lt;&gt;0,G297&lt;&gt;""),IF(B297="","",IF(ISNUMBER(MATCH(B297,'Look Up Values'!$B$2:$B$500,0)),"","Dest. error")),"")</f>
        <v/>
      </c>
      <c r="L297" s="242" t="str">
        <f>IF(AND(G297&lt;&gt;0,G297&lt;&gt;""),IF(C297="","",IF(AND(ISNUMBER(--LEFT(C297,FIND(" ",C297&amp;" ")-1)),OR(LEN(LEFT(C297,FIND(" ",C297&amp;" ")-1))=6,LEN(LEFT(C297,FIND(" ",C297&amp;" ")-1))=7),OR(ISNUMBER(MATCH(LEFT(C297,FIND(" ",C297&amp;" ")-1),'Look Up Values'!$G$2:$G$1000,0)),ISNUMBER(MATCH(LEFT(C297,FIND(" ",C297&amp;" ")-1),'Look Up Values'!$AE$2:$AE$2000,0)))),"","EWC error")),"")</f>
        <v/>
      </c>
      <c r="M297" s="242" t="str" cm="1">
        <f t="array" ref="M297">IF(AND(G297&lt;&gt;0,G297&lt;&gt;""),IF(E297="","",IF(ISNUMBER(MATCH(SUBSTITUTE(E297," ",""),SUBSTITUTE('Look Up Values'!$I$2:$I$10," ",""),0)),"","State error")),"")</f>
        <v/>
      </c>
      <c r="N297" s="242" t="str" cm="1">
        <f t="array" ref="N297">IF(AND(G297&lt;&gt;0,G297&lt;&gt;""),IF(F297="","",IF(ISNUMBER(MATCH(SUBSTITUTE(F297," ",""),SUBSTITUTE('Look Up Values'!$W$2:$W$30," ",""),0)),"","D&amp;R error")),"")</f>
        <v/>
      </c>
      <c r="O297" s="256" t="str">
        <f t="shared" si="9"/>
        <v/>
      </c>
    </row>
    <row r="298" spans="1:15" ht="15.75">
      <c r="A298" s="250">
        <v>291</v>
      </c>
      <c r="B298" s="208"/>
      <c r="C298" s="49"/>
      <c r="D298" s="50"/>
      <c r="E298" s="50"/>
      <c r="F298" s="50"/>
      <c r="G298" s="209"/>
      <c r="H298" s="8"/>
      <c r="I298" s="457" t="str">
        <f t="shared" si="8"/>
        <v/>
      </c>
      <c r="J298" s="241" cm="1">
        <f t="array" ref="J298">SUMPRODUCT(--(K298:N298&lt;&gt;"")) + IF(TRIM(O298)="",0,LEN(O298)-LEN(SUBSTITUTE(O298,",",""))+1)</f>
        <v>0</v>
      </c>
      <c r="K298" s="242" t="str">
        <f>IF(AND(G298&lt;&gt;0,G298&lt;&gt;""),IF(B298="","",IF(ISNUMBER(MATCH(B298,'Look Up Values'!$B$2:$B$500,0)),"","Dest. error")),"")</f>
        <v/>
      </c>
      <c r="L298" s="242" t="str">
        <f>IF(AND(G298&lt;&gt;0,G298&lt;&gt;""),IF(C298="","",IF(AND(ISNUMBER(--LEFT(C298,FIND(" ",C298&amp;" ")-1)),OR(LEN(LEFT(C298,FIND(" ",C298&amp;" ")-1))=6,LEN(LEFT(C298,FIND(" ",C298&amp;" ")-1))=7),OR(ISNUMBER(MATCH(LEFT(C298,FIND(" ",C298&amp;" ")-1),'Look Up Values'!$G$2:$G$1000,0)),ISNUMBER(MATCH(LEFT(C298,FIND(" ",C298&amp;" ")-1),'Look Up Values'!$AE$2:$AE$2000,0)))),"","EWC error")),"")</f>
        <v/>
      </c>
      <c r="M298" s="242" t="str" cm="1">
        <f t="array" ref="M298">IF(AND(G298&lt;&gt;0,G298&lt;&gt;""),IF(E298="","",IF(ISNUMBER(MATCH(SUBSTITUTE(E298," ",""),SUBSTITUTE('Look Up Values'!$I$2:$I$10," ",""),0)),"","State error")),"")</f>
        <v/>
      </c>
      <c r="N298" s="242" t="str" cm="1">
        <f t="array" ref="N298">IF(AND(G298&lt;&gt;0,G298&lt;&gt;""),IF(F298="","",IF(ISNUMBER(MATCH(SUBSTITUTE(F298," ",""),SUBSTITUTE('Look Up Values'!$W$2:$W$30," ",""),0)),"","D&amp;R error")),"")</f>
        <v/>
      </c>
      <c r="O298" s="256" t="str">
        <f t="shared" si="9"/>
        <v/>
      </c>
    </row>
    <row r="299" spans="1:15" ht="15.75">
      <c r="A299" s="250">
        <v>292</v>
      </c>
      <c r="B299" s="208"/>
      <c r="C299" s="49"/>
      <c r="D299" s="50"/>
      <c r="E299" s="50"/>
      <c r="F299" s="50"/>
      <c r="G299" s="209"/>
      <c r="H299" s="8"/>
      <c r="I299" s="457" t="str">
        <f t="shared" si="8"/>
        <v/>
      </c>
      <c r="J299" s="241" cm="1">
        <f t="array" ref="J299">SUMPRODUCT(--(K299:N299&lt;&gt;"")) + IF(TRIM(O299)="",0,LEN(O299)-LEN(SUBSTITUTE(O299,",",""))+1)</f>
        <v>0</v>
      </c>
      <c r="K299" s="242" t="str">
        <f>IF(AND(G299&lt;&gt;0,G299&lt;&gt;""),IF(B299="","",IF(ISNUMBER(MATCH(B299,'Look Up Values'!$B$2:$B$500,0)),"","Dest. error")),"")</f>
        <v/>
      </c>
      <c r="L299" s="242" t="str">
        <f>IF(AND(G299&lt;&gt;0,G299&lt;&gt;""),IF(C299="","",IF(AND(ISNUMBER(--LEFT(C299,FIND(" ",C299&amp;" ")-1)),OR(LEN(LEFT(C299,FIND(" ",C299&amp;" ")-1))=6,LEN(LEFT(C299,FIND(" ",C299&amp;" ")-1))=7),OR(ISNUMBER(MATCH(LEFT(C299,FIND(" ",C299&amp;" ")-1),'Look Up Values'!$G$2:$G$1000,0)),ISNUMBER(MATCH(LEFT(C299,FIND(" ",C299&amp;" ")-1),'Look Up Values'!$AE$2:$AE$2000,0)))),"","EWC error")),"")</f>
        <v/>
      </c>
      <c r="M299" s="242" t="str" cm="1">
        <f t="array" ref="M299">IF(AND(G299&lt;&gt;0,G299&lt;&gt;""),IF(E299="","",IF(ISNUMBER(MATCH(SUBSTITUTE(E299," ",""),SUBSTITUTE('Look Up Values'!$I$2:$I$10," ",""),0)),"","State error")),"")</f>
        <v/>
      </c>
      <c r="N299" s="242" t="str" cm="1">
        <f t="array" ref="N299">IF(AND(G299&lt;&gt;0,G299&lt;&gt;""),IF(F299="","",IF(ISNUMBER(MATCH(SUBSTITUTE(F299," ",""),SUBSTITUTE('Look Up Values'!$W$2:$W$30," ",""),0)),"","D&amp;R error")),"")</f>
        <v/>
      </c>
      <c r="O299" s="256" t="str">
        <f t="shared" si="9"/>
        <v/>
      </c>
    </row>
    <row r="300" spans="1:15" ht="15.75">
      <c r="A300" s="250">
        <v>293</v>
      </c>
      <c r="B300" s="208"/>
      <c r="C300" s="49"/>
      <c r="D300" s="50"/>
      <c r="E300" s="50"/>
      <c r="F300" s="50"/>
      <c r="G300" s="209"/>
      <c r="H300" s="8"/>
      <c r="I300" s="457" t="str">
        <f t="shared" si="8"/>
        <v/>
      </c>
      <c r="J300" s="241" cm="1">
        <f t="array" ref="J300">SUMPRODUCT(--(K300:N300&lt;&gt;"")) + IF(TRIM(O300)="",0,LEN(O300)-LEN(SUBSTITUTE(O300,",",""))+1)</f>
        <v>0</v>
      </c>
      <c r="K300" s="242" t="str">
        <f>IF(AND(G300&lt;&gt;0,G300&lt;&gt;""),IF(B300="","",IF(ISNUMBER(MATCH(B300,'Look Up Values'!$B$2:$B$500,0)),"","Dest. error")),"")</f>
        <v/>
      </c>
      <c r="L300" s="242" t="str">
        <f>IF(AND(G300&lt;&gt;0,G300&lt;&gt;""),IF(C300="","",IF(AND(ISNUMBER(--LEFT(C300,FIND(" ",C300&amp;" ")-1)),OR(LEN(LEFT(C300,FIND(" ",C300&amp;" ")-1))=6,LEN(LEFT(C300,FIND(" ",C300&amp;" ")-1))=7),OR(ISNUMBER(MATCH(LEFT(C300,FIND(" ",C300&amp;" ")-1),'Look Up Values'!$G$2:$G$1000,0)),ISNUMBER(MATCH(LEFT(C300,FIND(" ",C300&amp;" ")-1),'Look Up Values'!$AE$2:$AE$2000,0)))),"","EWC error")),"")</f>
        <v/>
      </c>
      <c r="M300" s="242" t="str" cm="1">
        <f t="array" ref="M300">IF(AND(G300&lt;&gt;0,G300&lt;&gt;""),IF(E300="","",IF(ISNUMBER(MATCH(SUBSTITUTE(E300," ",""),SUBSTITUTE('Look Up Values'!$I$2:$I$10," ",""),0)),"","State error")),"")</f>
        <v/>
      </c>
      <c r="N300" s="242" t="str" cm="1">
        <f t="array" ref="N300">IF(AND(G300&lt;&gt;0,G300&lt;&gt;""),IF(F300="","",IF(ISNUMBER(MATCH(SUBSTITUTE(F300," ",""),SUBSTITUTE('Look Up Values'!$W$2:$W$30," ",""),0)),"","D&amp;R error")),"")</f>
        <v/>
      </c>
      <c r="O300" s="256" t="str">
        <f t="shared" si="9"/>
        <v/>
      </c>
    </row>
    <row r="301" spans="1:15" ht="15.75">
      <c r="A301" s="250">
        <v>294</v>
      </c>
      <c r="B301" s="208"/>
      <c r="C301" s="49"/>
      <c r="D301" s="50"/>
      <c r="E301" s="50"/>
      <c r="F301" s="50"/>
      <c r="G301" s="209"/>
      <c r="H301" s="8"/>
      <c r="I301" s="457" t="str">
        <f t="shared" si="8"/>
        <v/>
      </c>
      <c r="J301" s="241" cm="1">
        <f t="array" ref="J301">SUMPRODUCT(--(K301:N301&lt;&gt;"")) + IF(TRIM(O301)="",0,LEN(O301)-LEN(SUBSTITUTE(O301,",",""))+1)</f>
        <v>0</v>
      </c>
      <c r="K301" s="242" t="str">
        <f>IF(AND(G301&lt;&gt;0,G301&lt;&gt;""),IF(B301="","",IF(ISNUMBER(MATCH(B301,'Look Up Values'!$B$2:$B$500,0)),"","Dest. error")),"")</f>
        <v/>
      </c>
      <c r="L301" s="242" t="str">
        <f>IF(AND(G301&lt;&gt;0,G301&lt;&gt;""),IF(C301="","",IF(AND(ISNUMBER(--LEFT(C301,FIND(" ",C301&amp;" ")-1)),OR(LEN(LEFT(C301,FIND(" ",C301&amp;" ")-1))=6,LEN(LEFT(C301,FIND(" ",C301&amp;" ")-1))=7),OR(ISNUMBER(MATCH(LEFT(C301,FIND(" ",C301&amp;" ")-1),'Look Up Values'!$G$2:$G$1000,0)),ISNUMBER(MATCH(LEFT(C301,FIND(" ",C301&amp;" ")-1),'Look Up Values'!$AE$2:$AE$2000,0)))),"","EWC error")),"")</f>
        <v/>
      </c>
      <c r="M301" s="242" t="str" cm="1">
        <f t="array" ref="M301">IF(AND(G301&lt;&gt;0,G301&lt;&gt;""),IF(E301="","",IF(ISNUMBER(MATCH(SUBSTITUTE(E301," ",""),SUBSTITUTE('Look Up Values'!$I$2:$I$10," ",""),0)),"","State error")),"")</f>
        <v/>
      </c>
      <c r="N301" s="242" t="str" cm="1">
        <f t="array" ref="N301">IF(AND(G301&lt;&gt;0,G301&lt;&gt;""),IF(F301="","",IF(ISNUMBER(MATCH(SUBSTITUTE(F301," ",""),SUBSTITUTE('Look Up Values'!$W$2:$W$30," ",""),0)),"","D&amp;R error")),"")</f>
        <v/>
      </c>
      <c r="O301" s="256" t="str">
        <f t="shared" si="9"/>
        <v/>
      </c>
    </row>
    <row r="302" spans="1:15" ht="15.75">
      <c r="A302" s="250">
        <v>295</v>
      </c>
      <c r="B302" s="208"/>
      <c r="C302" s="49"/>
      <c r="D302" s="50"/>
      <c r="E302" s="50"/>
      <c r="F302" s="50"/>
      <c r="G302" s="209"/>
      <c r="H302" s="8"/>
      <c r="I302" s="457" t="str">
        <f t="shared" si="8"/>
        <v/>
      </c>
      <c r="J302" s="241" cm="1">
        <f t="array" ref="J302">SUMPRODUCT(--(K302:N302&lt;&gt;"")) + IF(TRIM(O302)="",0,LEN(O302)-LEN(SUBSTITUTE(O302,",",""))+1)</f>
        <v>0</v>
      </c>
      <c r="K302" s="242" t="str">
        <f>IF(AND(G302&lt;&gt;0,G302&lt;&gt;""),IF(B302="","",IF(ISNUMBER(MATCH(B302,'Look Up Values'!$B$2:$B$500,0)),"","Dest. error")),"")</f>
        <v/>
      </c>
      <c r="L302" s="242" t="str">
        <f>IF(AND(G302&lt;&gt;0,G302&lt;&gt;""),IF(C302="","",IF(AND(ISNUMBER(--LEFT(C302,FIND(" ",C302&amp;" ")-1)),OR(LEN(LEFT(C302,FIND(" ",C302&amp;" ")-1))=6,LEN(LEFT(C302,FIND(" ",C302&amp;" ")-1))=7),OR(ISNUMBER(MATCH(LEFT(C302,FIND(" ",C302&amp;" ")-1),'Look Up Values'!$G$2:$G$1000,0)),ISNUMBER(MATCH(LEFT(C302,FIND(" ",C302&amp;" ")-1),'Look Up Values'!$AE$2:$AE$2000,0)))),"","EWC error")),"")</f>
        <v/>
      </c>
      <c r="M302" s="242" t="str" cm="1">
        <f t="array" ref="M302">IF(AND(G302&lt;&gt;0,G302&lt;&gt;""),IF(E302="","",IF(ISNUMBER(MATCH(SUBSTITUTE(E302," ",""),SUBSTITUTE('Look Up Values'!$I$2:$I$10," ",""),0)),"","State error")),"")</f>
        <v/>
      </c>
      <c r="N302" s="242" t="str" cm="1">
        <f t="array" ref="N302">IF(AND(G302&lt;&gt;0,G302&lt;&gt;""),IF(F302="","",IF(ISNUMBER(MATCH(SUBSTITUTE(F302," ",""),SUBSTITUTE('Look Up Values'!$W$2:$W$30," ",""),0)),"","D&amp;R error")),"")</f>
        <v/>
      </c>
      <c r="O302" s="256" t="str">
        <f t="shared" si="9"/>
        <v/>
      </c>
    </row>
    <row r="303" spans="1:15" ht="15.75">
      <c r="A303" s="250">
        <v>296</v>
      </c>
      <c r="B303" s="208"/>
      <c r="C303" s="49"/>
      <c r="D303" s="50"/>
      <c r="E303" s="50"/>
      <c r="F303" s="50"/>
      <c r="G303" s="209"/>
      <c r="H303" s="8"/>
      <c r="I303" s="457" t="str">
        <f t="shared" si="8"/>
        <v/>
      </c>
      <c r="J303" s="241" cm="1">
        <f t="array" ref="J303">SUMPRODUCT(--(K303:N303&lt;&gt;"")) + IF(TRIM(O303)="",0,LEN(O303)-LEN(SUBSTITUTE(O303,",",""))+1)</f>
        <v>0</v>
      </c>
      <c r="K303" s="242" t="str">
        <f>IF(AND(G303&lt;&gt;0,G303&lt;&gt;""),IF(B303="","",IF(ISNUMBER(MATCH(B303,'Look Up Values'!$B$2:$B$500,0)),"","Dest. error")),"")</f>
        <v/>
      </c>
      <c r="L303" s="242" t="str">
        <f>IF(AND(G303&lt;&gt;0,G303&lt;&gt;""),IF(C303="","",IF(AND(ISNUMBER(--LEFT(C303,FIND(" ",C303&amp;" ")-1)),OR(LEN(LEFT(C303,FIND(" ",C303&amp;" ")-1))=6,LEN(LEFT(C303,FIND(" ",C303&amp;" ")-1))=7),OR(ISNUMBER(MATCH(LEFT(C303,FIND(" ",C303&amp;" ")-1),'Look Up Values'!$G$2:$G$1000,0)),ISNUMBER(MATCH(LEFT(C303,FIND(" ",C303&amp;" ")-1),'Look Up Values'!$AE$2:$AE$2000,0)))),"","EWC error")),"")</f>
        <v/>
      </c>
      <c r="M303" s="242" t="str" cm="1">
        <f t="array" ref="M303">IF(AND(G303&lt;&gt;0,G303&lt;&gt;""),IF(E303="","",IF(ISNUMBER(MATCH(SUBSTITUTE(E303," ",""),SUBSTITUTE('Look Up Values'!$I$2:$I$10," ",""),0)),"","State error")),"")</f>
        <v/>
      </c>
      <c r="N303" s="242" t="str" cm="1">
        <f t="array" ref="N303">IF(AND(G303&lt;&gt;0,G303&lt;&gt;""),IF(F303="","",IF(ISNUMBER(MATCH(SUBSTITUTE(F303," ",""),SUBSTITUTE('Look Up Values'!$W$2:$W$30," ",""),0)),"","D&amp;R error")),"")</f>
        <v/>
      </c>
      <c r="O303" s="256" t="str">
        <f t="shared" si="9"/>
        <v/>
      </c>
    </row>
    <row r="304" spans="1:15" ht="15.75">
      <c r="A304" s="250">
        <v>297</v>
      </c>
      <c r="B304" s="208"/>
      <c r="C304" s="49"/>
      <c r="D304" s="50"/>
      <c r="E304" s="50"/>
      <c r="F304" s="50"/>
      <c r="G304" s="209"/>
      <c r="H304" s="8"/>
      <c r="I304" s="457" t="str">
        <f t="shared" si="8"/>
        <v/>
      </c>
      <c r="J304" s="241" cm="1">
        <f t="array" ref="J304">SUMPRODUCT(--(K304:N304&lt;&gt;"")) + IF(TRIM(O304)="",0,LEN(O304)-LEN(SUBSTITUTE(O304,",",""))+1)</f>
        <v>0</v>
      </c>
      <c r="K304" s="242" t="str">
        <f>IF(AND(G304&lt;&gt;0,G304&lt;&gt;""),IF(B304="","",IF(ISNUMBER(MATCH(B304,'Look Up Values'!$B$2:$B$500,0)),"","Dest. error")),"")</f>
        <v/>
      </c>
      <c r="L304" s="242" t="str">
        <f>IF(AND(G304&lt;&gt;0,G304&lt;&gt;""),IF(C304="","",IF(AND(ISNUMBER(--LEFT(C304,FIND(" ",C304&amp;" ")-1)),OR(LEN(LEFT(C304,FIND(" ",C304&amp;" ")-1))=6,LEN(LEFT(C304,FIND(" ",C304&amp;" ")-1))=7),OR(ISNUMBER(MATCH(LEFT(C304,FIND(" ",C304&amp;" ")-1),'Look Up Values'!$G$2:$G$1000,0)),ISNUMBER(MATCH(LEFT(C304,FIND(" ",C304&amp;" ")-1),'Look Up Values'!$AE$2:$AE$2000,0)))),"","EWC error")),"")</f>
        <v/>
      </c>
      <c r="M304" s="242" t="str" cm="1">
        <f t="array" ref="M304">IF(AND(G304&lt;&gt;0,G304&lt;&gt;""),IF(E304="","",IF(ISNUMBER(MATCH(SUBSTITUTE(E304," ",""),SUBSTITUTE('Look Up Values'!$I$2:$I$10," ",""),0)),"","State error")),"")</f>
        <v/>
      </c>
      <c r="N304" s="242" t="str" cm="1">
        <f t="array" ref="N304">IF(AND(G304&lt;&gt;0,G304&lt;&gt;""),IF(F304="","",IF(ISNUMBER(MATCH(SUBSTITUTE(F304," ",""),SUBSTITUTE('Look Up Values'!$W$2:$W$30," ",""),0)),"","D&amp;R error")),"")</f>
        <v/>
      </c>
      <c r="O304" s="256" t="str">
        <f t="shared" si="9"/>
        <v/>
      </c>
    </row>
    <row r="305" spans="1:15" ht="15.75">
      <c r="A305" s="250">
        <v>298</v>
      </c>
      <c r="B305" s="208"/>
      <c r="C305" s="49"/>
      <c r="D305" s="50"/>
      <c r="E305" s="50"/>
      <c r="F305" s="50"/>
      <c r="G305" s="209"/>
      <c r="H305" s="8"/>
      <c r="I305" s="457" t="str">
        <f t="shared" si="8"/>
        <v/>
      </c>
      <c r="J305" s="241" cm="1">
        <f t="array" ref="J305">SUMPRODUCT(--(K305:N305&lt;&gt;"")) + IF(TRIM(O305)="",0,LEN(O305)-LEN(SUBSTITUTE(O305,",",""))+1)</f>
        <v>0</v>
      </c>
      <c r="K305" s="242" t="str">
        <f>IF(AND(G305&lt;&gt;0,G305&lt;&gt;""),IF(B305="","",IF(ISNUMBER(MATCH(B305,'Look Up Values'!$B$2:$B$500,0)),"","Dest. error")),"")</f>
        <v/>
      </c>
      <c r="L305" s="242" t="str">
        <f>IF(AND(G305&lt;&gt;0,G305&lt;&gt;""),IF(C305="","",IF(AND(ISNUMBER(--LEFT(C305,FIND(" ",C305&amp;" ")-1)),OR(LEN(LEFT(C305,FIND(" ",C305&amp;" ")-1))=6,LEN(LEFT(C305,FIND(" ",C305&amp;" ")-1))=7),OR(ISNUMBER(MATCH(LEFT(C305,FIND(" ",C305&amp;" ")-1),'Look Up Values'!$G$2:$G$1000,0)),ISNUMBER(MATCH(LEFT(C305,FIND(" ",C305&amp;" ")-1),'Look Up Values'!$AE$2:$AE$2000,0)))),"","EWC error")),"")</f>
        <v/>
      </c>
      <c r="M305" s="242" t="str" cm="1">
        <f t="array" ref="M305">IF(AND(G305&lt;&gt;0,G305&lt;&gt;""),IF(E305="","",IF(ISNUMBER(MATCH(SUBSTITUTE(E305," ",""),SUBSTITUTE('Look Up Values'!$I$2:$I$10," ",""),0)),"","State error")),"")</f>
        <v/>
      </c>
      <c r="N305" s="242" t="str" cm="1">
        <f t="array" ref="N305">IF(AND(G305&lt;&gt;0,G305&lt;&gt;""),IF(F305="","",IF(ISNUMBER(MATCH(SUBSTITUTE(F305," ",""),SUBSTITUTE('Look Up Values'!$W$2:$W$30," ",""),0)),"","D&amp;R error")),"")</f>
        <v/>
      </c>
      <c r="O305" s="256" t="str">
        <f t="shared" si="9"/>
        <v/>
      </c>
    </row>
    <row r="306" spans="1:15" ht="15.75">
      <c r="A306" s="250">
        <v>299</v>
      </c>
      <c r="B306" s="208"/>
      <c r="C306" s="49"/>
      <c r="D306" s="50"/>
      <c r="E306" s="50"/>
      <c r="F306" s="50"/>
      <c r="G306" s="209"/>
      <c r="H306" s="8"/>
      <c r="I306" s="457" t="str">
        <f t="shared" si="8"/>
        <v/>
      </c>
      <c r="J306" s="241" cm="1">
        <f t="array" ref="J306">SUMPRODUCT(--(K306:N306&lt;&gt;"")) + IF(TRIM(O306)="",0,LEN(O306)-LEN(SUBSTITUTE(O306,",",""))+1)</f>
        <v>0</v>
      </c>
      <c r="K306" s="242" t="str">
        <f>IF(AND(G306&lt;&gt;0,G306&lt;&gt;""),IF(B306="","",IF(ISNUMBER(MATCH(B306,'Look Up Values'!$B$2:$B$500,0)),"","Dest. error")),"")</f>
        <v/>
      </c>
      <c r="L306" s="242" t="str">
        <f>IF(AND(G306&lt;&gt;0,G306&lt;&gt;""),IF(C306="","",IF(AND(ISNUMBER(--LEFT(C306,FIND(" ",C306&amp;" ")-1)),OR(LEN(LEFT(C306,FIND(" ",C306&amp;" ")-1))=6,LEN(LEFT(C306,FIND(" ",C306&amp;" ")-1))=7),OR(ISNUMBER(MATCH(LEFT(C306,FIND(" ",C306&amp;" ")-1),'Look Up Values'!$G$2:$G$1000,0)),ISNUMBER(MATCH(LEFT(C306,FIND(" ",C306&amp;" ")-1),'Look Up Values'!$AE$2:$AE$2000,0)))),"","EWC error")),"")</f>
        <v/>
      </c>
      <c r="M306" s="242" t="str" cm="1">
        <f t="array" ref="M306">IF(AND(G306&lt;&gt;0,G306&lt;&gt;""),IF(E306="","",IF(ISNUMBER(MATCH(SUBSTITUTE(E306," ",""),SUBSTITUTE('Look Up Values'!$I$2:$I$10," ",""),0)),"","State error")),"")</f>
        <v/>
      </c>
      <c r="N306" s="242" t="str" cm="1">
        <f t="array" ref="N306">IF(AND(G306&lt;&gt;0,G306&lt;&gt;""),IF(F306="","",IF(ISNUMBER(MATCH(SUBSTITUTE(F306," ",""),SUBSTITUTE('Look Up Values'!$W$2:$W$30," ",""),0)),"","D&amp;R error")),"")</f>
        <v/>
      </c>
      <c r="O306" s="256" t="str">
        <f t="shared" si="9"/>
        <v/>
      </c>
    </row>
    <row r="307" spans="1:15" ht="15.75">
      <c r="A307" s="250">
        <v>300</v>
      </c>
      <c r="B307" s="208"/>
      <c r="C307" s="49"/>
      <c r="D307" s="50"/>
      <c r="E307" s="50"/>
      <c r="F307" s="50"/>
      <c r="G307" s="209"/>
      <c r="H307" s="8"/>
      <c r="I307" s="457" t="str">
        <f t="shared" si="8"/>
        <v/>
      </c>
      <c r="J307" s="241" cm="1">
        <f t="array" ref="J307">SUMPRODUCT(--(K307:N307&lt;&gt;"")) + IF(TRIM(O307)="",0,LEN(O307)-LEN(SUBSTITUTE(O307,",",""))+1)</f>
        <v>0</v>
      </c>
      <c r="K307" s="242" t="str">
        <f>IF(AND(G307&lt;&gt;0,G307&lt;&gt;""),IF(B307="","",IF(ISNUMBER(MATCH(B307,'Look Up Values'!$B$2:$B$500,0)),"","Dest. error")),"")</f>
        <v/>
      </c>
      <c r="L307" s="242" t="str">
        <f>IF(AND(G307&lt;&gt;0,G307&lt;&gt;""),IF(C307="","",IF(AND(ISNUMBER(--LEFT(C307,FIND(" ",C307&amp;" ")-1)),OR(LEN(LEFT(C307,FIND(" ",C307&amp;" ")-1))=6,LEN(LEFT(C307,FIND(" ",C307&amp;" ")-1))=7),OR(ISNUMBER(MATCH(LEFT(C307,FIND(" ",C307&amp;" ")-1),'Look Up Values'!$G$2:$G$1000,0)),ISNUMBER(MATCH(LEFT(C307,FIND(" ",C307&amp;" ")-1),'Look Up Values'!$AE$2:$AE$2000,0)))),"","EWC error")),"")</f>
        <v/>
      </c>
      <c r="M307" s="242" t="str" cm="1">
        <f t="array" ref="M307">IF(AND(G307&lt;&gt;0,G307&lt;&gt;""),IF(E307="","",IF(ISNUMBER(MATCH(SUBSTITUTE(E307," ",""),SUBSTITUTE('Look Up Values'!$I$2:$I$10," ",""),0)),"","State error")),"")</f>
        <v/>
      </c>
      <c r="N307" s="242" t="str" cm="1">
        <f t="array" ref="N307">IF(AND(G307&lt;&gt;0,G307&lt;&gt;""),IF(F307="","",IF(ISNUMBER(MATCH(SUBSTITUTE(F307," ",""),SUBSTITUTE('Look Up Values'!$W$2:$W$30," ",""),0)),"","D&amp;R error")),"")</f>
        <v/>
      </c>
      <c r="O307" s="256" t="str">
        <f t="shared" si="9"/>
        <v/>
      </c>
    </row>
    <row r="308" spans="1:15" ht="15.75">
      <c r="A308" s="250">
        <v>301</v>
      </c>
      <c r="B308" s="208"/>
      <c r="C308" s="49"/>
      <c r="D308" s="50"/>
      <c r="E308" s="50"/>
      <c r="F308" s="50"/>
      <c r="G308" s="209"/>
      <c r="H308" s="8"/>
      <c r="I308" s="457" t="str">
        <f t="shared" si="8"/>
        <v/>
      </c>
      <c r="J308" s="241" cm="1">
        <f t="array" ref="J308">SUMPRODUCT(--(K308:N308&lt;&gt;"")) + IF(TRIM(O308)="",0,LEN(O308)-LEN(SUBSTITUTE(O308,",",""))+1)</f>
        <v>0</v>
      </c>
      <c r="K308" s="242" t="str">
        <f>IF(AND(G308&lt;&gt;0,G308&lt;&gt;""),IF(B308="","",IF(ISNUMBER(MATCH(B308,'Look Up Values'!$B$2:$B$500,0)),"","Dest. error")),"")</f>
        <v/>
      </c>
      <c r="L308" s="242" t="str">
        <f>IF(AND(G308&lt;&gt;0,G308&lt;&gt;""),IF(C308="","",IF(AND(ISNUMBER(--LEFT(C308,FIND(" ",C308&amp;" ")-1)),OR(LEN(LEFT(C308,FIND(" ",C308&amp;" ")-1))=6,LEN(LEFT(C308,FIND(" ",C308&amp;" ")-1))=7),OR(ISNUMBER(MATCH(LEFT(C308,FIND(" ",C308&amp;" ")-1),'Look Up Values'!$G$2:$G$1000,0)),ISNUMBER(MATCH(LEFT(C308,FIND(" ",C308&amp;" ")-1),'Look Up Values'!$AE$2:$AE$2000,0)))),"","EWC error")),"")</f>
        <v/>
      </c>
      <c r="M308" s="242" t="str" cm="1">
        <f t="array" ref="M308">IF(AND(G308&lt;&gt;0,G308&lt;&gt;""),IF(E308="","",IF(ISNUMBER(MATCH(SUBSTITUTE(E308," ",""),SUBSTITUTE('Look Up Values'!$I$2:$I$10," ",""),0)),"","State error")),"")</f>
        <v/>
      </c>
      <c r="N308" s="242" t="str" cm="1">
        <f t="array" ref="N308">IF(AND(G308&lt;&gt;0,G308&lt;&gt;""),IF(F308="","",IF(ISNUMBER(MATCH(SUBSTITUTE(F308," ",""),SUBSTITUTE('Look Up Values'!$W$2:$W$30," ",""),0)),"","D&amp;R error")),"")</f>
        <v/>
      </c>
      <c r="O308" s="256" t="str">
        <f t="shared" si="9"/>
        <v/>
      </c>
    </row>
    <row r="309" spans="1:15" ht="15.75">
      <c r="A309" s="250">
        <v>302</v>
      </c>
      <c r="B309" s="208"/>
      <c r="C309" s="49"/>
      <c r="D309" s="50"/>
      <c r="E309" s="50"/>
      <c r="F309" s="50"/>
      <c r="G309" s="209"/>
      <c r="H309" s="8"/>
      <c r="I309" s="457" t="str">
        <f t="shared" si="8"/>
        <v/>
      </c>
      <c r="J309" s="241" cm="1">
        <f t="array" ref="J309">SUMPRODUCT(--(K309:N309&lt;&gt;"")) + IF(TRIM(O309)="",0,LEN(O309)-LEN(SUBSTITUTE(O309,",",""))+1)</f>
        <v>0</v>
      </c>
      <c r="K309" s="242" t="str">
        <f>IF(AND(G309&lt;&gt;0,G309&lt;&gt;""),IF(B309="","",IF(ISNUMBER(MATCH(B309,'Look Up Values'!$B$2:$B$500,0)),"","Dest. error")),"")</f>
        <v/>
      </c>
      <c r="L309" s="242" t="str">
        <f>IF(AND(G309&lt;&gt;0,G309&lt;&gt;""),IF(C309="","",IF(AND(ISNUMBER(--LEFT(C309,FIND(" ",C309&amp;" ")-1)),OR(LEN(LEFT(C309,FIND(" ",C309&amp;" ")-1))=6,LEN(LEFT(C309,FIND(" ",C309&amp;" ")-1))=7),OR(ISNUMBER(MATCH(LEFT(C309,FIND(" ",C309&amp;" ")-1),'Look Up Values'!$G$2:$G$1000,0)),ISNUMBER(MATCH(LEFT(C309,FIND(" ",C309&amp;" ")-1),'Look Up Values'!$AE$2:$AE$2000,0)))),"","EWC error")),"")</f>
        <v/>
      </c>
      <c r="M309" s="242" t="str" cm="1">
        <f t="array" ref="M309">IF(AND(G309&lt;&gt;0,G309&lt;&gt;""),IF(E309="","",IF(ISNUMBER(MATCH(SUBSTITUTE(E309," ",""),SUBSTITUTE('Look Up Values'!$I$2:$I$10," ",""),0)),"","State error")),"")</f>
        <v/>
      </c>
      <c r="N309" s="242" t="str" cm="1">
        <f t="array" ref="N309">IF(AND(G309&lt;&gt;0,G309&lt;&gt;""),IF(F309="","",IF(ISNUMBER(MATCH(SUBSTITUTE(F309," ",""),SUBSTITUTE('Look Up Values'!$W$2:$W$30," ",""),0)),"","D&amp;R error")),"")</f>
        <v/>
      </c>
      <c r="O309" s="256" t="str">
        <f t="shared" si="9"/>
        <v/>
      </c>
    </row>
    <row r="310" spans="1:15" ht="15.75">
      <c r="A310" s="250">
        <v>303</v>
      </c>
      <c r="B310" s="208"/>
      <c r="C310" s="49"/>
      <c r="D310" s="50"/>
      <c r="E310" s="50"/>
      <c r="F310" s="50"/>
      <c r="G310" s="209"/>
      <c r="H310" s="8"/>
      <c r="I310" s="457" t="str">
        <f t="shared" si="8"/>
        <v/>
      </c>
      <c r="J310" s="241" cm="1">
        <f t="array" ref="J310">SUMPRODUCT(--(K310:N310&lt;&gt;"")) + IF(TRIM(O310)="",0,LEN(O310)-LEN(SUBSTITUTE(O310,",",""))+1)</f>
        <v>0</v>
      </c>
      <c r="K310" s="242" t="str">
        <f>IF(AND(G310&lt;&gt;0,G310&lt;&gt;""),IF(B310="","",IF(ISNUMBER(MATCH(B310,'Look Up Values'!$B$2:$B$500,0)),"","Dest. error")),"")</f>
        <v/>
      </c>
      <c r="L310" s="242" t="str">
        <f>IF(AND(G310&lt;&gt;0,G310&lt;&gt;""),IF(C310="","",IF(AND(ISNUMBER(--LEFT(C310,FIND(" ",C310&amp;" ")-1)),OR(LEN(LEFT(C310,FIND(" ",C310&amp;" ")-1))=6,LEN(LEFT(C310,FIND(" ",C310&amp;" ")-1))=7),OR(ISNUMBER(MATCH(LEFT(C310,FIND(" ",C310&amp;" ")-1),'Look Up Values'!$G$2:$G$1000,0)),ISNUMBER(MATCH(LEFT(C310,FIND(" ",C310&amp;" ")-1),'Look Up Values'!$AE$2:$AE$2000,0)))),"","EWC error")),"")</f>
        <v/>
      </c>
      <c r="M310" s="242" t="str" cm="1">
        <f t="array" ref="M310">IF(AND(G310&lt;&gt;0,G310&lt;&gt;""),IF(E310="","",IF(ISNUMBER(MATCH(SUBSTITUTE(E310," ",""),SUBSTITUTE('Look Up Values'!$I$2:$I$10," ",""),0)),"","State error")),"")</f>
        <v/>
      </c>
      <c r="N310" s="242" t="str" cm="1">
        <f t="array" ref="N310">IF(AND(G310&lt;&gt;0,G310&lt;&gt;""),IF(F310="","",IF(ISNUMBER(MATCH(SUBSTITUTE(F310," ",""),SUBSTITUTE('Look Up Values'!$W$2:$W$30," ",""),0)),"","D&amp;R error")),"")</f>
        <v/>
      </c>
      <c r="O310" s="256" t="str">
        <f t="shared" si="9"/>
        <v/>
      </c>
    </row>
    <row r="311" spans="1:15" ht="15.75">
      <c r="A311" s="250">
        <v>304</v>
      </c>
      <c r="B311" s="208"/>
      <c r="C311" s="49"/>
      <c r="D311" s="50"/>
      <c r="E311" s="50"/>
      <c r="F311" s="50"/>
      <c r="G311" s="209"/>
      <c r="H311" s="8"/>
      <c r="I311" s="457" t="str">
        <f t="shared" si="8"/>
        <v/>
      </c>
      <c r="J311" s="241" cm="1">
        <f t="array" ref="J311">SUMPRODUCT(--(K311:N311&lt;&gt;"")) + IF(TRIM(O311)="",0,LEN(O311)-LEN(SUBSTITUTE(O311,",",""))+1)</f>
        <v>0</v>
      </c>
      <c r="K311" s="242" t="str">
        <f>IF(AND(G311&lt;&gt;0,G311&lt;&gt;""),IF(B311="","",IF(ISNUMBER(MATCH(B311,'Look Up Values'!$B$2:$B$500,0)),"","Dest. error")),"")</f>
        <v/>
      </c>
      <c r="L311" s="242" t="str">
        <f>IF(AND(G311&lt;&gt;0,G311&lt;&gt;""),IF(C311="","",IF(AND(ISNUMBER(--LEFT(C311,FIND(" ",C311&amp;" ")-1)),OR(LEN(LEFT(C311,FIND(" ",C311&amp;" ")-1))=6,LEN(LEFT(C311,FIND(" ",C311&amp;" ")-1))=7),OR(ISNUMBER(MATCH(LEFT(C311,FIND(" ",C311&amp;" ")-1),'Look Up Values'!$G$2:$G$1000,0)),ISNUMBER(MATCH(LEFT(C311,FIND(" ",C311&amp;" ")-1),'Look Up Values'!$AE$2:$AE$2000,0)))),"","EWC error")),"")</f>
        <v/>
      </c>
      <c r="M311" s="242" t="str" cm="1">
        <f t="array" ref="M311">IF(AND(G311&lt;&gt;0,G311&lt;&gt;""),IF(E311="","",IF(ISNUMBER(MATCH(SUBSTITUTE(E311," ",""),SUBSTITUTE('Look Up Values'!$I$2:$I$10," ",""),0)),"","State error")),"")</f>
        <v/>
      </c>
      <c r="N311" s="242" t="str" cm="1">
        <f t="array" ref="N311">IF(AND(G311&lt;&gt;0,G311&lt;&gt;""),IF(F311="","",IF(ISNUMBER(MATCH(SUBSTITUTE(F311," ",""),SUBSTITUTE('Look Up Values'!$W$2:$W$30," ",""),0)),"","D&amp;R error")),"")</f>
        <v/>
      </c>
      <c r="O311" s="256" t="str">
        <f t="shared" si="9"/>
        <v/>
      </c>
    </row>
    <row r="312" spans="1:15" ht="15.75">
      <c r="A312" s="250">
        <v>305</v>
      </c>
      <c r="B312" s="208"/>
      <c r="C312" s="49"/>
      <c r="D312" s="50"/>
      <c r="E312" s="50"/>
      <c r="F312" s="50"/>
      <c r="G312" s="209"/>
      <c r="H312" s="8"/>
      <c r="I312" s="457" t="str">
        <f t="shared" si="8"/>
        <v/>
      </c>
      <c r="J312" s="241" cm="1">
        <f t="array" ref="J312">SUMPRODUCT(--(K312:N312&lt;&gt;"")) + IF(TRIM(O312)="",0,LEN(O312)-LEN(SUBSTITUTE(O312,",",""))+1)</f>
        <v>0</v>
      </c>
      <c r="K312" s="242" t="str">
        <f>IF(AND(G312&lt;&gt;0,G312&lt;&gt;""),IF(B312="","",IF(ISNUMBER(MATCH(B312,'Look Up Values'!$B$2:$B$500,0)),"","Dest. error")),"")</f>
        <v/>
      </c>
      <c r="L312" s="242" t="str">
        <f>IF(AND(G312&lt;&gt;0,G312&lt;&gt;""),IF(C312="","",IF(AND(ISNUMBER(--LEFT(C312,FIND(" ",C312&amp;" ")-1)),OR(LEN(LEFT(C312,FIND(" ",C312&amp;" ")-1))=6,LEN(LEFT(C312,FIND(" ",C312&amp;" ")-1))=7),OR(ISNUMBER(MATCH(LEFT(C312,FIND(" ",C312&amp;" ")-1),'Look Up Values'!$G$2:$G$1000,0)),ISNUMBER(MATCH(LEFT(C312,FIND(" ",C312&amp;" ")-1),'Look Up Values'!$AE$2:$AE$2000,0)))),"","EWC error")),"")</f>
        <v/>
      </c>
      <c r="M312" s="242" t="str" cm="1">
        <f t="array" ref="M312">IF(AND(G312&lt;&gt;0,G312&lt;&gt;""),IF(E312="","",IF(ISNUMBER(MATCH(SUBSTITUTE(E312," ",""),SUBSTITUTE('Look Up Values'!$I$2:$I$10," ",""),0)),"","State error")),"")</f>
        <v/>
      </c>
      <c r="N312" s="242" t="str" cm="1">
        <f t="array" ref="N312">IF(AND(G312&lt;&gt;0,G312&lt;&gt;""),IF(F312="","",IF(ISNUMBER(MATCH(SUBSTITUTE(F312," ",""),SUBSTITUTE('Look Up Values'!$W$2:$W$30," ",""),0)),"","D&amp;R error")),"")</f>
        <v/>
      </c>
      <c r="O312" s="256" t="str">
        <f t="shared" si="9"/>
        <v/>
      </c>
    </row>
    <row r="313" spans="1:15" ht="15.75">
      <c r="A313" s="250">
        <v>306</v>
      </c>
      <c r="B313" s="208"/>
      <c r="C313" s="49"/>
      <c r="D313" s="50"/>
      <c r="E313" s="50"/>
      <c r="F313" s="50"/>
      <c r="G313" s="209"/>
      <c r="H313" s="8"/>
      <c r="I313" s="457" t="str">
        <f t="shared" si="8"/>
        <v/>
      </c>
      <c r="J313" s="241" cm="1">
        <f t="array" ref="J313">SUMPRODUCT(--(K313:N313&lt;&gt;"")) + IF(TRIM(O313)="",0,LEN(O313)-LEN(SUBSTITUTE(O313,",",""))+1)</f>
        <v>0</v>
      </c>
      <c r="K313" s="242" t="str">
        <f>IF(AND(G313&lt;&gt;0,G313&lt;&gt;""),IF(B313="","",IF(ISNUMBER(MATCH(B313,'Look Up Values'!$B$2:$B$500,0)),"","Dest. error")),"")</f>
        <v/>
      </c>
      <c r="L313" s="242" t="str">
        <f>IF(AND(G313&lt;&gt;0,G313&lt;&gt;""),IF(C313="","",IF(AND(ISNUMBER(--LEFT(C313,FIND(" ",C313&amp;" ")-1)),OR(LEN(LEFT(C313,FIND(" ",C313&amp;" ")-1))=6,LEN(LEFT(C313,FIND(" ",C313&amp;" ")-1))=7),OR(ISNUMBER(MATCH(LEFT(C313,FIND(" ",C313&amp;" ")-1),'Look Up Values'!$G$2:$G$1000,0)),ISNUMBER(MATCH(LEFT(C313,FIND(" ",C313&amp;" ")-1),'Look Up Values'!$AE$2:$AE$2000,0)))),"","EWC error")),"")</f>
        <v/>
      </c>
      <c r="M313" s="242" t="str" cm="1">
        <f t="array" ref="M313">IF(AND(G313&lt;&gt;0,G313&lt;&gt;""),IF(E313="","",IF(ISNUMBER(MATCH(SUBSTITUTE(E313," ",""),SUBSTITUTE('Look Up Values'!$I$2:$I$10," ",""),0)),"","State error")),"")</f>
        <v/>
      </c>
      <c r="N313" s="242" t="str" cm="1">
        <f t="array" ref="N313">IF(AND(G313&lt;&gt;0,G313&lt;&gt;""),IF(F313="","",IF(ISNUMBER(MATCH(SUBSTITUTE(F313," ",""),SUBSTITUTE('Look Up Values'!$W$2:$W$30," ",""),0)),"","D&amp;R error")),"")</f>
        <v/>
      </c>
      <c r="O313" s="256" t="str">
        <f t="shared" si="9"/>
        <v/>
      </c>
    </row>
    <row r="314" spans="1:15" ht="15.75">
      <c r="A314" s="250">
        <v>307</v>
      </c>
      <c r="B314" s="208"/>
      <c r="C314" s="49"/>
      <c r="D314" s="50"/>
      <c r="E314" s="50"/>
      <c r="F314" s="50"/>
      <c r="G314" s="209"/>
      <c r="H314" s="8"/>
      <c r="I314" s="457" t="str">
        <f t="shared" si="8"/>
        <v/>
      </c>
      <c r="J314" s="241" cm="1">
        <f t="array" ref="J314">SUMPRODUCT(--(K314:N314&lt;&gt;"")) + IF(TRIM(O314)="",0,LEN(O314)-LEN(SUBSTITUTE(O314,",",""))+1)</f>
        <v>0</v>
      </c>
      <c r="K314" s="242" t="str">
        <f>IF(AND(G314&lt;&gt;0,G314&lt;&gt;""),IF(B314="","",IF(ISNUMBER(MATCH(B314,'Look Up Values'!$B$2:$B$500,0)),"","Dest. error")),"")</f>
        <v/>
      </c>
      <c r="L314" s="242" t="str">
        <f>IF(AND(G314&lt;&gt;0,G314&lt;&gt;""),IF(C314="","",IF(AND(ISNUMBER(--LEFT(C314,FIND(" ",C314&amp;" ")-1)),OR(LEN(LEFT(C314,FIND(" ",C314&amp;" ")-1))=6,LEN(LEFT(C314,FIND(" ",C314&amp;" ")-1))=7),OR(ISNUMBER(MATCH(LEFT(C314,FIND(" ",C314&amp;" ")-1),'Look Up Values'!$G$2:$G$1000,0)),ISNUMBER(MATCH(LEFT(C314,FIND(" ",C314&amp;" ")-1),'Look Up Values'!$AE$2:$AE$2000,0)))),"","EWC error")),"")</f>
        <v/>
      </c>
      <c r="M314" s="242" t="str" cm="1">
        <f t="array" ref="M314">IF(AND(G314&lt;&gt;0,G314&lt;&gt;""),IF(E314="","",IF(ISNUMBER(MATCH(SUBSTITUTE(E314," ",""),SUBSTITUTE('Look Up Values'!$I$2:$I$10," ",""),0)),"","State error")),"")</f>
        <v/>
      </c>
      <c r="N314" s="242" t="str" cm="1">
        <f t="array" ref="N314">IF(AND(G314&lt;&gt;0,G314&lt;&gt;""),IF(F314="","",IF(ISNUMBER(MATCH(SUBSTITUTE(F314," ",""),SUBSTITUTE('Look Up Values'!$W$2:$W$30," ",""),0)),"","D&amp;R error")),"")</f>
        <v/>
      </c>
      <c r="O314" s="256" t="str">
        <f t="shared" si="9"/>
        <v/>
      </c>
    </row>
    <row r="315" spans="1:15" ht="15.75">
      <c r="A315" s="250">
        <v>308</v>
      </c>
      <c r="B315" s="208"/>
      <c r="C315" s="49"/>
      <c r="D315" s="50"/>
      <c r="E315" s="50"/>
      <c r="F315" s="50"/>
      <c r="G315" s="209"/>
      <c r="H315" s="8"/>
      <c r="I315" s="457" t="str">
        <f t="shared" si="8"/>
        <v/>
      </c>
      <c r="J315" s="241" cm="1">
        <f t="array" ref="J315">SUMPRODUCT(--(K315:N315&lt;&gt;"")) + IF(TRIM(O315)="",0,LEN(O315)-LEN(SUBSTITUTE(O315,",",""))+1)</f>
        <v>0</v>
      </c>
      <c r="K315" s="242" t="str">
        <f>IF(AND(G315&lt;&gt;0,G315&lt;&gt;""),IF(B315="","",IF(ISNUMBER(MATCH(B315,'Look Up Values'!$B$2:$B$500,0)),"","Dest. error")),"")</f>
        <v/>
      </c>
      <c r="L315" s="242" t="str">
        <f>IF(AND(G315&lt;&gt;0,G315&lt;&gt;""),IF(C315="","",IF(AND(ISNUMBER(--LEFT(C315,FIND(" ",C315&amp;" ")-1)),OR(LEN(LEFT(C315,FIND(" ",C315&amp;" ")-1))=6,LEN(LEFT(C315,FIND(" ",C315&amp;" ")-1))=7),OR(ISNUMBER(MATCH(LEFT(C315,FIND(" ",C315&amp;" ")-1),'Look Up Values'!$G$2:$G$1000,0)),ISNUMBER(MATCH(LEFT(C315,FIND(" ",C315&amp;" ")-1),'Look Up Values'!$AE$2:$AE$2000,0)))),"","EWC error")),"")</f>
        <v/>
      </c>
      <c r="M315" s="242" t="str" cm="1">
        <f t="array" ref="M315">IF(AND(G315&lt;&gt;0,G315&lt;&gt;""),IF(E315="","",IF(ISNUMBER(MATCH(SUBSTITUTE(E315," ",""),SUBSTITUTE('Look Up Values'!$I$2:$I$10," ",""),0)),"","State error")),"")</f>
        <v/>
      </c>
      <c r="N315" s="242" t="str" cm="1">
        <f t="array" ref="N315">IF(AND(G315&lt;&gt;0,G315&lt;&gt;""),IF(F315="","",IF(ISNUMBER(MATCH(SUBSTITUTE(F315," ",""),SUBSTITUTE('Look Up Values'!$W$2:$W$30," ",""),0)),"","D&amp;R error")),"")</f>
        <v/>
      </c>
      <c r="O315" s="256" t="str">
        <f t="shared" si="9"/>
        <v/>
      </c>
    </row>
    <row r="316" spans="1:15" ht="15.75">
      <c r="A316" s="250">
        <v>309</v>
      </c>
      <c r="B316" s="208"/>
      <c r="C316" s="49"/>
      <c r="D316" s="50"/>
      <c r="E316" s="50"/>
      <c r="F316" s="50"/>
      <c r="G316" s="209"/>
      <c r="H316" s="8"/>
      <c r="I316" s="457" t="str">
        <f t="shared" si="8"/>
        <v/>
      </c>
      <c r="J316" s="241" cm="1">
        <f t="array" ref="J316">SUMPRODUCT(--(K316:N316&lt;&gt;"")) + IF(TRIM(O316)="",0,LEN(O316)-LEN(SUBSTITUTE(O316,",",""))+1)</f>
        <v>0</v>
      </c>
      <c r="K316" s="242" t="str">
        <f>IF(AND(G316&lt;&gt;0,G316&lt;&gt;""),IF(B316="","",IF(ISNUMBER(MATCH(B316,'Look Up Values'!$B$2:$B$500,0)),"","Dest. error")),"")</f>
        <v/>
      </c>
      <c r="L316" s="242" t="str">
        <f>IF(AND(G316&lt;&gt;0,G316&lt;&gt;""),IF(C316="","",IF(AND(ISNUMBER(--LEFT(C316,FIND(" ",C316&amp;" ")-1)),OR(LEN(LEFT(C316,FIND(" ",C316&amp;" ")-1))=6,LEN(LEFT(C316,FIND(" ",C316&amp;" ")-1))=7),OR(ISNUMBER(MATCH(LEFT(C316,FIND(" ",C316&amp;" ")-1),'Look Up Values'!$G$2:$G$1000,0)),ISNUMBER(MATCH(LEFT(C316,FIND(" ",C316&amp;" ")-1),'Look Up Values'!$AE$2:$AE$2000,0)))),"","EWC error")),"")</f>
        <v/>
      </c>
      <c r="M316" s="242" t="str" cm="1">
        <f t="array" ref="M316">IF(AND(G316&lt;&gt;0,G316&lt;&gt;""),IF(E316="","",IF(ISNUMBER(MATCH(SUBSTITUTE(E316," ",""),SUBSTITUTE('Look Up Values'!$I$2:$I$10," ",""),0)),"","State error")),"")</f>
        <v/>
      </c>
      <c r="N316" s="242" t="str" cm="1">
        <f t="array" ref="N316">IF(AND(G316&lt;&gt;0,G316&lt;&gt;""),IF(F316="","",IF(ISNUMBER(MATCH(SUBSTITUTE(F316," ",""),SUBSTITUTE('Look Up Values'!$W$2:$W$30," ",""),0)),"","D&amp;R error")),"")</f>
        <v/>
      </c>
      <c r="O316" s="256" t="str">
        <f t="shared" si="9"/>
        <v/>
      </c>
    </row>
    <row r="317" spans="1:15" ht="15.75">
      <c r="A317" s="250">
        <v>310</v>
      </c>
      <c r="B317" s="208"/>
      <c r="C317" s="49"/>
      <c r="D317" s="50"/>
      <c r="E317" s="50"/>
      <c r="F317" s="50"/>
      <c r="G317" s="209"/>
      <c r="H317" s="8"/>
      <c r="I317" s="457" t="str">
        <f t="shared" si="8"/>
        <v/>
      </c>
      <c r="J317" s="241" cm="1">
        <f t="array" ref="J317">SUMPRODUCT(--(K317:N317&lt;&gt;"")) + IF(TRIM(O317)="",0,LEN(O317)-LEN(SUBSTITUTE(O317,",",""))+1)</f>
        <v>0</v>
      </c>
      <c r="K317" s="242" t="str">
        <f>IF(AND(G317&lt;&gt;0,G317&lt;&gt;""),IF(B317="","",IF(ISNUMBER(MATCH(B317,'Look Up Values'!$B$2:$B$500,0)),"","Dest. error")),"")</f>
        <v/>
      </c>
      <c r="L317" s="242" t="str">
        <f>IF(AND(G317&lt;&gt;0,G317&lt;&gt;""),IF(C317="","",IF(AND(ISNUMBER(--LEFT(C317,FIND(" ",C317&amp;" ")-1)),OR(LEN(LEFT(C317,FIND(" ",C317&amp;" ")-1))=6,LEN(LEFT(C317,FIND(" ",C317&amp;" ")-1))=7),OR(ISNUMBER(MATCH(LEFT(C317,FIND(" ",C317&amp;" ")-1),'Look Up Values'!$G$2:$G$1000,0)),ISNUMBER(MATCH(LEFT(C317,FIND(" ",C317&amp;" ")-1),'Look Up Values'!$AE$2:$AE$2000,0)))),"","EWC error")),"")</f>
        <v/>
      </c>
      <c r="M317" s="242" t="str" cm="1">
        <f t="array" ref="M317">IF(AND(G317&lt;&gt;0,G317&lt;&gt;""),IF(E317="","",IF(ISNUMBER(MATCH(SUBSTITUTE(E317," ",""),SUBSTITUTE('Look Up Values'!$I$2:$I$10," ",""),0)),"","State error")),"")</f>
        <v/>
      </c>
      <c r="N317" s="242" t="str" cm="1">
        <f t="array" ref="N317">IF(AND(G317&lt;&gt;0,G317&lt;&gt;""),IF(F317="","",IF(ISNUMBER(MATCH(SUBSTITUTE(F317," ",""),SUBSTITUTE('Look Up Values'!$W$2:$W$30," ",""),0)),"","D&amp;R error")),"")</f>
        <v/>
      </c>
      <c r="O317" s="256" t="str">
        <f t="shared" si="9"/>
        <v/>
      </c>
    </row>
    <row r="318" spans="1:15" ht="15.75">
      <c r="A318" s="250">
        <v>311</v>
      </c>
      <c r="B318" s="208"/>
      <c r="C318" s="49"/>
      <c r="D318" s="50"/>
      <c r="E318" s="50"/>
      <c r="F318" s="50"/>
      <c r="G318" s="209"/>
      <c r="H318" s="8"/>
      <c r="I318" s="457" t="str">
        <f t="shared" si="8"/>
        <v/>
      </c>
      <c r="J318" s="241" cm="1">
        <f t="array" ref="J318">SUMPRODUCT(--(K318:N318&lt;&gt;"")) + IF(TRIM(O318)="",0,LEN(O318)-LEN(SUBSTITUTE(O318,",",""))+1)</f>
        <v>0</v>
      </c>
      <c r="K318" s="242" t="str">
        <f>IF(AND(G318&lt;&gt;0,G318&lt;&gt;""),IF(B318="","",IF(ISNUMBER(MATCH(B318,'Look Up Values'!$B$2:$B$500,0)),"","Dest. error")),"")</f>
        <v/>
      </c>
      <c r="L318" s="242" t="str">
        <f>IF(AND(G318&lt;&gt;0,G318&lt;&gt;""),IF(C318="","",IF(AND(ISNUMBER(--LEFT(C318,FIND(" ",C318&amp;" ")-1)),OR(LEN(LEFT(C318,FIND(" ",C318&amp;" ")-1))=6,LEN(LEFT(C318,FIND(" ",C318&amp;" ")-1))=7),OR(ISNUMBER(MATCH(LEFT(C318,FIND(" ",C318&amp;" ")-1),'Look Up Values'!$G$2:$G$1000,0)),ISNUMBER(MATCH(LEFT(C318,FIND(" ",C318&amp;" ")-1),'Look Up Values'!$AE$2:$AE$2000,0)))),"","EWC error")),"")</f>
        <v/>
      </c>
      <c r="M318" s="242" t="str" cm="1">
        <f t="array" ref="M318">IF(AND(G318&lt;&gt;0,G318&lt;&gt;""),IF(E318="","",IF(ISNUMBER(MATCH(SUBSTITUTE(E318," ",""),SUBSTITUTE('Look Up Values'!$I$2:$I$10," ",""),0)),"","State error")),"")</f>
        <v/>
      </c>
      <c r="N318" s="242" t="str" cm="1">
        <f t="array" ref="N318">IF(AND(G318&lt;&gt;0,G318&lt;&gt;""),IF(F318="","",IF(ISNUMBER(MATCH(SUBSTITUTE(F318," ",""),SUBSTITUTE('Look Up Values'!$W$2:$W$30," ",""),0)),"","D&amp;R error")),"")</f>
        <v/>
      </c>
      <c r="O318" s="256" t="str">
        <f t="shared" si="9"/>
        <v/>
      </c>
    </row>
    <row r="319" spans="1:15" ht="15.75">
      <c r="A319" s="250">
        <v>312</v>
      </c>
      <c r="B319" s="208"/>
      <c r="C319" s="49"/>
      <c r="D319" s="50"/>
      <c r="E319" s="50"/>
      <c r="F319" s="50"/>
      <c r="G319" s="209"/>
      <c r="H319" s="8"/>
      <c r="I319" s="457" t="str">
        <f t="shared" si="8"/>
        <v/>
      </c>
      <c r="J319" s="241" cm="1">
        <f t="array" ref="J319">SUMPRODUCT(--(K319:N319&lt;&gt;"")) + IF(TRIM(O319)="",0,LEN(O319)-LEN(SUBSTITUTE(O319,",",""))+1)</f>
        <v>0</v>
      </c>
      <c r="K319" s="242" t="str">
        <f>IF(AND(G319&lt;&gt;0,G319&lt;&gt;""),IF(B319="","",IF(ISNUMBER(MATCH(B319,'Look Up Values'!$B$2:$B$500,0)),"","Dest. error")),"")</f>
        <v/>
      </c>
      <c r="L319" s="242" t="str">
        <f>IF(AND(G319&lt;&gt;0,G319&lt;&gt;""),IF(C319="","",IF(AND(ISNUMBER(--LEFT(C319,FIND(" ",C319&amp;" ")-1)),OR(LEN(LEFT(C319,FIND(" ",C319&amp;" ")-1))=6,LEN(LEFT(C319,FIND(" ",C319&amp;" ")-1))=7),OR(ISNUMBER(MATCH(LEFT(C319,FIND(" ",C319&amp;" ")-1),'Look Up Values'!$G$2:$G$1000,0)),ISNUMBER(MATCH(LEFT(C319,FIND(" ",C319&amp;" ")-1),'Look Up Values'!$AE$2:$AE$2000,0)))),"","EWC error")),"")</f>
        <v/>
      </c>
      <c r="M319" s="242" t="str" cm="1">
        <f t="array" ref="M319">IF(AND(G319&lt;&gt;0,G319&lt;&gt;""),IF(E319="","",IF(ISNUMBER(MATCH(SUBSTITUTE(E319," ",""),SUBSTITUTE('Look Up Values'!$I$2:$I$10," ",""),0)),"","State error")),"")</f>
        <v/>
      </c>
      <c r="N319" s="242" t="str" cm="1">
        <f t="array" ref="N319">IF(AND(G319&lt;&gt;0,G319&lt;&gt;""),IF(F319="","",IF(ISNUMBER(MATCH(SUBSTITUTE(F319," ",""),SUBSTITUTE('Look Up Values'!$W$2:$W$30," ",""),0)),"","D&amp;R error")),"")</f>
        <v/>
      </c>
      <c r="O319" s="256" t="str">
        <f t="shared" si="9"/>
        <v/>
      </c>
    </row>
    <row r="320" spans="1:15" ht="15.75">
      <c r="A320" s="250">
        <v>313</v>
      </c>
      <c r="B320" s="208"/>
      <c r="C320" s="49"/>
      <c r="D320" s="50"/>
      <c r="E320" s="50"/>
      <c r="F320" s="50"/>
      <c r="G320" s="209"/>
      <c r="H320" s="8"/>
      <c r="I320" s="457" t="str">
        <f t="shared" si="8"/>
        <v/>
      </c>
      <c r="J320" s="241" cm="1">
        <f t="array" ref="J320">SUMPRODUCT(--(K320:N320&lt;&gt;"")) + IF(TRIM(O320)="",0,LEN(O320)-LEN(SUBSTITUTE(O320,",",""))+1)</f>
        <v>0</v>
      </c>
      <c r="K320" s="242" t="str">
        <f>IF(AND(G320&lt;&gt;0,G320&lt;&gt;""),IF(B320="","",IF(ISNUMBER(MATCH(B320,'Look Up Values'!$B$2:$B$500,0)),"","Dest. error")),"")</f>
        <v/>
      </c>
      <c r="L320" s="242" t="str">
        <f>IF(AND(G320&lt;&gt;0,G320&lt;&gt;""),IF(C320="","",IF(AND(ISNUMBER(--LEFT(C320,FIND(" ",C320&amp;" ")-1)),OR(LEN(LEFT(C320,FIND(" ",C320&amp;" ")-1))=6,LEN(LEFT(C320,FIND(" ",C320&amp;" ")-1))=7),OR(ISNUMBER(MATCH(LEFT(C320,FIND(" ",C320&amp;" ")-1),'Look Up Values'!$G$2:$G$1000,0)),ISNUMBER(MATCH(LEFT(C320,FIND(" ",C320&amp;" ")-1),'Look Up Values'!$AE$2:$AE$2000,0)))),"","EWC error")),"")</f>
        <v/>
      </c>
      <c r="M320" s="242" t="str" cm="1">
        <f t="array" ref="M320">IF(AND(G320&lt;&gt;0,G320&lt;&gt;""),IF(E320="","",IF(ISNUMBER(MATCH(SUBSTITUTE(E320," ",""),SUBSTITUTE('Look Up Values'!$I$2:$I$10," ",""),0)),"","State error")),"")</f>
        <v/>
      </c>
      <c r="N320" s="242" t="str" cm="1">
        <f t="array" ref="N320">IF(AND(G320&lt;&gt;0,G320&lt;&gt;""),IF(F320="","",IF(ISNUMBER(MATCH(SUBSTITUTE(F320," ",""),SUBSTITUTE('Look Up Values'!$W$2:$W$30," ",""),0)),"","D&amp;R error")),"")</f>
        <v/>
      </c>
      <c r="O320" s="256" t="str">
        <f t="shared" si="9"/>
        <v/>
      </c>
    </row>
    <row r="321" spans="1:15" ht="15.75">
      <c r="A321" s="250">
        <v>314</v>
      </c>
      <c r="B321" s="208"/>
      <c r="C321" s="49"/>
      <c r="D321" s="50"/>
      <c r="E321" s="50"/>
      <c r="F321" s="50"/>
      <c r="G321" s="209"/>
      <c r="H321" s="8"/>
      <c r="I321" s="457" t="str">
        <f t="shared" si="8"/>
        <v/>
      </c>
      <c r="J321" s="241" cm="1">
        <f t="array" ref="J321">SUMPRODUCT(--(K321:N321&lt;&gt;"")) + IF(TRIM(O321)="",0,LEN(O321)-LEN(SUBSTITUTE(O321,",",""))+1)</f>
        <v>0</v>
      </c>
      <c r="K321" s="242" t="str">
        <f>IF(AND(G321&lt;&gt;0,G321&lt;&gt;""),IF(B321="","",IF(ISNUMBER(MATCH(B321,'Look Up Values'!$B$2:$B$500,0)),"","Dest. error")),"")</f>
        <v/>
      </c>
      <c r="L321" s="242" t="str">
        <f>IF(AND(G321&lt;&gt;0,G321&lt;&gt;""),IF(C321="","",IF(AND(ISNUMBER(--LEFT(C321,FIND(" ",C321&amp;" ")-1)),OR(LEN(LEFT(C321,FIND(" ",C321&amp;" ")-1))=6,LEN(LEFT(C321,FIND(" ",C321&amp;" ")-1))=7),OR(ISNUMBER(MATCH(LEFT(C321,FIND(" ",C321&amp;" ")-1),'Look Up Values'!$G$2:$G$1000,0)),ISNUMBER(MATCH(LEFT(C321,FIND(" ",C321&amp;" ")-1),'Look Up Values'!$AE$2:$AE$2000,0)))),"","EWC error")),"")</f>
        <v/>
      </c>
      <c r="M321" s="242" t="str" cm="1">
        <f t="array" ref="M321">IF(AND(G321&lt;&gt;0,G321&lt;&gt;""),IF(E321="","",IF(ISNUMBER(MATCH(SUBSTITUTE(E321," ",""),SUBSTITUTE('Look Up Values'!$I$2:$I$10," ",""),0)),"","State error")),"")</f>
        <v/>
      </c>
      <c r="N321" s="242" t="str" cm="1">
        <f t="array" ref="N321">IF(AND(G321&lt;&gt;0,G321&lt;&gt;""),IF(F321="","",IF(ISNUMBER(MATCH(SUBSTITUTE(F321," ",""),SUBSTITUTE('Look Up Values'!$W$2:$W$30," ",""),0)),"","D&amp;R error")),"")</f>
        <v/>
      </c>
      <c r="O321" s="256" t="str">
        <f t="shared" si="9"/>
        <v/>
      </c>
    </row>
    <row r="322" spans="1:15" ht="15.75">
      <c r="A322" s="250">
        <v>315</v>
      </c>
      <c r="B322" s="208"/>
      <c r="C322" s="49"/>
      <c r="D322" s="50"/>
      <c r="E322" s="50"/>
      <c r="F322" s="50"/>
      <c r="G322" s="209"/>
      <c r="H322" s="8"/>
      <c r="I322" s="457" t="str">
        <f t="shared" si="8"/>
        <v/>
      </c>
      <c r="J322" s="241" cm="1">
        <f t="array" ref="J322">SUMPRODUCT(--(K322:N322&lt;&gt;"")) + IF(TRIM(O322)="",0,LEN(O322)-LEN(SUBSTITUTE(O322,",",""))+1)</f>
        <v>0</v>
      </c>
      <c r="K322" s="242" t="str">
        <f>IF(AND(G322&lt;&gt;0,G322&lt;&gt;""),IF(B322="","",IF(ISNUMBER(MATCH(B322,'Look Up Values'!$B$2:$B$500,0)),"","Dest. error")),"")</f>
        <v/>
      </c>
      <c r="L322" s="242" t="str">
        <f>IF(AND(G322&lt;&gt;0,G322&lt;&gt;""),IF(C322="","",IF(AND(ISNUMBER(--LEFT(C322,FIND(" ",C322&amp;" ")-1)),OR(LEN(LEFT(C322,FIND(" ",C322&amp;" ")-1))=6,LEN(LEFT(C322,FIND(" ",C322&amp;" ")-1))=7),OR(ISNUMBER(MATCH(LEFT(C322,FIND(" ",C322&amp;" ")-1),'Look Up Values'!$G$2:$G$1000,0)),ISNUMBER(MATCH(LEFT(C322,FIND(" ",C322&amp;" ")-1),'Look Up Values'!$AE$2:$AE$2000,0)))),"","EWC error")),"")</f>
        <v/>
      </c>
      <c r="M322" s="242" t="str" cm="1">
        <f t="array" ref="M322">IF(AND(G322&lt;&gt;0,G322&lt;&gt;""),IF(E322="","",IF(ISNUMBER(MATCH(SUBSTITUTE(E322," ",""),SUBSTITUTE('Look Up Values'!$I$2:$I$10," ",""),0)),"","State error")),"")</f>
        <v/>
      </c>
      <c r="N322" s="242" t="str" cm="1">
        <f t="array" ref="N322">IF(AND(G322&lt;&gt;0,G322&lt;&gt;""),IF(F322="","",IF(ISNUMBER(MATCH(SUBSTITUTE(F322," ",""),SUBSTITUTE('Look Up Values'!$W$2:$W$30," ",""),0)),"","D&amp;R error")),"")</f>
        <v/>
      </c>
      <c r="O322" s="256" t="str">
        <f t="shared" si="9"/>
        <v/>
      </c>
    </row>
    <row r="323" spans="1:15" ht="15.75">
      <c r="A323" s="250">
        <v>316</v>
      </c>
      <c r="B323" s="208"/>
      <c r="C323" s="49"/>
      <c r="D323" s="50"/>
      <c r="E323" s="50"/>
      <c r="F323" s="50"/>
      <c r="G323" s="209"/>
      <c r="H323" s="8"/>
      <c r="I323" s="457" t="str">
        <f t="shared" si="8"/>
        <v/>
      </c>
      <c r="J323" s="241" cm="1">
        <f t="array" ref="J323">SUMPRODUCT(--(K323:N323&lt;&gt;"")) + IF(TRIM(O323)="",0,LEN(O323)-LEN(SUBSTITUTE(O323,",",""))+1)</f>
        <v>0</v>
      </c>
      <c r="K323" s="242" t="str">
        <f>IF(AND(G323&lt;&gt;0,G323&lt;&gt;""),IF(B323="","",IF(ISNUMBER(MATCH(B323,'Look Up Values'!$B$2:$B$500,0)),"","Dest. error")),"")</f>
        <v/>
      </c>
      <c r="L323" s="242" t="str">
        <f>IF(AND(G323&lt;&gt;0,G323&lt;&gt;""),IF(C323="","",IF(AND(ISNUMBER(--LEFT(C323,FIND(" ",C323&amp;" ")-1)),OR(LEN(LEFT(C323,FIND(" ",C323&amp;" ")-1))=6,LEN(LEFT(C323,FIND(" ",C323&amp;" ")-1))=7),OR(ISNUMBER(MATCH(LEFT(C323,FIND(" ",C323&amp;" ")-1),'Look Up Values'!$G$2:$G$1000,0)),ISNUMBER(MATCH(LEFT(C323,FIND(" ",C323&amp;" ")-1),'Look Up Values'!$AE$2:$AE$2000,0)))),"","EWC error")),"")</f>
        <v/>
      </c>
      <c r="M323" s="242" t="str" cm="1">
        <f t="array" ref="M323">IF(AND(G323&lt;&gt;0,G323&lt;&gt;""),IF(E323="","",IF(ISNUMBER(MATCH(SUBSTITUTE(E323," ",""),SUBSTITUTE('Look Up Values'!$I$2:$I$10," ",""),0)),"","State error")),"")</f>
        <v/>
      </c>
      <c r="N323" s="242" t="str" cm="1">
        <f t="array" ref="N323">IF(AND(G323&lt;&gt;0,G323&lt;&gt;""),IF(F323="","",IF(ISNUMBER(MATCH(SUBSTITUTE(F323," ",""),SUBSTITUTE('Look Up Values'!$W$2:$W$30," ",""),0)),"","D&amp;R error")),"")</f>
        <v/>
      </c>
      <c r="O323" s="256" t="str">
        <f t="shared" si="9"/>
        <v/>
      </c>
    </row>
    <row r="324" spans="1:15" ht="15.75">
      <c r="A324" s="250">
        <v>317</v>
      </c>
      <c r="B324" s="208"/>
      <c r="C324" s="49"/>
      <c r="D324" s="50"/>
      <c r="E324" s="50"/>
      <c r="F324" s="50"/>
      <c r="G324" s="209"/>
      <c r="H324" s="8"/>
      <c r="I324" s="457" t="str">
        <f t="shared" si="8"/>
        <v/>
      </c>
      <c r="J324" s="241" cm="1">
        <f t="array" ref="J324">SUMPRODUCT(--(K324:N324&lt;&gt;"")) + IF(TRIM(O324)="",0,LEN(O324)-LEN(SUBSTITUTE(O324,",",""))+1)</f>
        <v>0</v>
      </c>
      <c r="K324" s="242" t="str">
        <f>IF(AND(G324&lt;&gt;0,G324&lt;&gt;""),IF(B324="","",IF(ISNUMBER(MATCH(B324,'Look Up Values'!$B$2:$B$500,0)),"","Dest. error")),"")</f>
        <v/>
      </c>
      <c r="L324" s="242" t="str">
        <f>IF(AND(G324&lt;&gt;0,G324&lt;&gt;""),IF(C324="","",IF(AND(ISNUMBER(--LEFT(C324,FIND(" ",C324&amp;" ")-1)),OR(LEN(LEFT(C324,FIND(" ",C324&amp;" ")-1))=6,LEN(LEFT(C324,FIND(" ",C324&amp;" ")-1))=7),OR(ISNUMBER(MATCH(LEFT(C324,FIND(" ",C324&amp;" ")-1),'Look Up Values'!$G$2:$G$1000,0)),ISNUMBER(MATCH(LEFT(C324,FIND(" ",C324&amp;" ")-1),'Look Up Values'!$AE$2:$AE$2000,0)))),"","EWC error")),"")</f>
        <v/>
      </c>
      <c r="M324" s="242" t="str" cm="1">
        <f t="array" ref="M324">IF(AND(G324&lt;&gt;0,G324&lt;&gt;""),IF(E324="","",IF(ISNUMBER(MATCH(SUBSTITUTE(E324," ",""),SUBSTITUTE('Look Up Values'!$I$2:$I$10," ",""),0)),"","State error")),"")</f>
        <v/>
      </c>
      <c r="N324" s="242" t="str" cm="1">
        <f t="array" ref="N324">IF(AND(G324&lt;&gt;0,G324&lt;&gt;""),IF(F324="","",IF(ISNUMBER(MATCH(SUBSTITUTE(F324," ",""),SUBSTITUTE('Look Up Values'!$W$2:$W$30," ",""),0)),"","D&amp;R error")),"")</f>
        <v/>
      </c>
      <c r="O324" s="256" t="str">
        <f t="shared" si="9"/>
        <v/>
      </c>
    </row>
    <row r="325" spans="1:15" ht="15.75">
      <c r="A325" s="250">
        <v>318</v>
      </c>
      <c r="B325" s="208"/>
      <c r="C325" s="49"/>
      <c r="D325" s="50"/>
      <c r="E325" s="50"/>
      <c r="F325" s="50"/>
      <c r="G325" s="209"/>
      <c r="H325" s="8"/>
      <c r="I325" s="457" t="str">
        <f t="shared" si="8"/>
        <v/>
      </c>
      <c r="J325" s="241" cm="1">
        <f t="array" ref="J325">SUMPRODUCT(--(K325:N325&lt;&gt;"")) + IF(TRIM(O325)="",0,LEN(O325)-LEN(SUBSTITUTE(O325,",",""))+1)</f>
        <v>0</v>
      </c>
      <c r="K325" s="242" t="str">
        <f>IF(AND(G325&lt;&gt;0,G325&lt;&gt;""),IF(B325="","",IF(ISNUMBER(MATCH(B325,'Look Up Values'!$B$2:$B$500,0)),"","Dest. error")),"")</f>
        <v/>
      </c>
      <c r="L325" s="242" t="str">
        <f>IF(AND(G325&lt;&gt;0,G325&lt;&gt;""),IF(C325="","",IF(AND(ISNUMBER(--LEFT(C325,FIND(" ",C325&amp;" ")-1)),OR(LEN(LEFT(C325,FIND(" ",C325&amp;" ")-1))=6,LEN(LEFT(C325,FIND(" ",C325&amp;" ")-1))=7),OR(ISNUMBER(MATCH(LEFT(C325,FIND(" ",C325&amp;" ")-1),'Look Up Values'!$G$2:$G$1000,0)),ISNUMBER(MATCH(LEFT(C325,FIND(" ",C325&amp;" ")-1),'Look Up Values'!$AE$2:$AE$2000,0)))),"","EWC error")),"")</f>
        <v/>
      </c>
      <c r="M325" s="242" t="str" cm="1">
        <f t="array" ref="M325">IF(AND(G325&lt;&gt;0,G325&lt;&gt;""),IF(E325="","",IF(ISNUMBER(MATCH(SUBSTITUTE(E325," ",""),SUBSTITUTE('Look Up Values'!$I$2:$I$10," ",""),0)),"","State error")),"")</f>
        <v/>
      </c>
      <c r="N325" s="242" t="str" cm="1">
        <f t="array" ref="N325">IF(AND(G325&lt;&gt;0,G325&lt;&gt;""),IF(F325="","",IF(ISNUMBER(MATCH(SUBSTITUTE(F325," ",""),SUBSTITUTE('Look Up Values'!$W$2:$W$30," ",""),0)),"","D&amp;R error")),"")</f>
        <v/>
      </c>
      <c r="O325" s="256" t="str">
        <f t="shared" si="9"/>
        <v/>
      </c>
    </row>
    <row r="326" spans="1:15" ht="15.75">
      <c r="A326" s="250">
        <v>319</v>
      </c>
      <c r="B326" s="208"/>
      <c r="C326" s="49"/>
      <c r="D326" s="50"/>
      <c r="E326" s="50"/>
      <c r="F326" s="50"/>
      <c r="G326" s="209"/>
      <c r="H326" s="8"/>
      <c r="I326" s="457" t="str">
        <f t="shared" si="8"/>
        <v/>
      </c>
      <c r="J326" s="241" cm="1">
        <f t="array" ref="J326">SUMPRODUCT(--(K326:N326&lt;&gt;"")) + IF(TRIM(O326)="",0,LEN(O326)-LEN(SUBSTITUTE(O326,",",""))+1)</f>
        <v>0</v>
      </c>
      <c r="K326" s="242" t="str">
        <f>IF(AND(G326&lt;&gt;0,G326&lt;&gt;""),IF(B326="","",IF(ISNUMBER(MATCH(B326,'Look Up Values'!$B$2:$B$500,0)),"","Dest. error")),"")</f>
        <v/>
      </c>
      <c r="L326" s="242" t="str">
        <f>IF(AND(G326&lt;&gt;0,G326&lt;&gt;""),IF(C326="","",IF(AND(ISNUMBER(--LEFT(C326,FIND(" ",C326&amp;" ")-1)),OR(LEN(LEFT(C326,FIND(" ",C326&amp;" ")-1))=6,LEN(LEFT(C326,FIND(" ",C326&amp;" ")-1))=7),OR(ISNUMBER(MATCH(LEFT(C326,FIND(" ",C326&amp;" ")-1),'Look Up Values'!$G$2:$G$1000,0)),ISNUMBER(MATCH(LEFT(C326,FIND(" ",C326&amp;" ")-1),'Look Up Values'!$AE$2:$AE$2000,0)))),"","EWC error")),"")</f>
        <v/>
      </c>
      <c r="M326" s="242" t="str" cm="1">
        <f t="array" ref="M326">IF(AND(G326&lt;&gt;0,G326&lt;&gt;""),IF(E326="","",IF(ISNUMBER(MATCH(SUBSTITUTE(E326," ",""),SUBSTITUTE('Look Up Values'!$I$2:$I$10," ",""),0)),"","State error")),"")</f>
        <v/>
      </c>
      <c r="N326" s="242" t="str" cm="1">
        <f t="array" ref="N326">IF(AND(G326&lt;&gt;0,G326&lt;&gt;""),IF(F326="","",IF(ISNUMBER(MATCH(SUBSTITUTE(F326," ",""),SUBSTITUTE('Look Up Values'!$W$2:$W$30," ",""),0)),"","D&amp;R error")),"")</f>
        <v/>
      </c>
      <c r="O326" s="256" t="str">
        <f t="shared" si="9"/>
        <v/>
      </c>
    </row>
    <row r="327" spans="1:15" ht="15.75">
      <c r="A327" s="250">
        <v>320</v>
      </c>
      <c r="B327" s="208"/>
      <c r="C327" s="49"/>
      <c r="D327" s="50"/>
      <c r="E327" s="50"/>
      <c r="F327" s="50"/>
      <c r="G327" s="209"/>
      <c r="H327" s="8"/>
      <c r="I327" s="457" t="str">
        <f t="shared" si="8"/>
        <v/>
      </c>
      <c r="J327" s="241" cm="1">
        <f t="array" ref="J327">SUMPRODUCT(--(K327:N327&lt;&gt;"")) + IF(TRIM(O327)="",0,LEN(O327)-LEN(SUBSTITUTE(O327,",",""))+1)</f>
        <v>0</v>
      </c>
      <c r="K327" s="242" t="str">
        <f>IF(AND(G327&lt;&gt;0,G327&lt;&gt;""),IF(B327="","",IF(ISNUMBER(MATCH(B327,'Look Up Values'!$B$2:$B$500,0)),"","Dest. error")),"")</f>
        <v/>
      </c>
      <c r="L327" s="242" t="str">
        <f>IF(AND(G327&lt;&gt;0,G327&lt;&gt;""),IF(C327="","",IF(AND(ISNUMBER(--LEFT(C327,FIND(" ",C327&amp;" ")-1)),OR(LEN(LEFT(C327,FIND(" ",C327&amp;" ")-1))=6,LEN(LEFT(C327,FIND(" ",C327&amp;" ")-1))=7),OR(ISNUMBER(MATCH(LEFT(C327,FIND(" ",C327&amp;" ")-1),'Look Up Values'!$G$2:$G$1000,0)),ISNUMBER(MATCH(LEFT(C327,FIND(" ",C327&amp;" ")-1),'Look Up Values'!$AE$2:$AE$2000,0)))),"","EWC error")),"")</f>
        <v/>
      </c>
      <c r="M327" s="242" t="str" cm="1">
        <f t="array" ref="M327">IF(AND(G327&lt;&gt;0,G327&lt;&gt;""),IF(E327="","",IF(ISNUMBER(MATCH(SUBSTITUTE(E327," ",""),SUBSTITUTE('Look Up Values'!$I$2:$I$10," ",""),0)),"","State error")),"")</f>
        <v/>
      </c>
      <c r="N327" s="242" t="str" cm="1">
        <f t="array" ref="N327">IF(AND(G327&lt;&gt;0,G327&lt;&gt;""),IF(F327="","",IF(ISNUMBER(MATCH(SUBSTITUTE(F327," ",""),SUBSTITUTE('Look Up Values'!$W$2:$W$30," ",""),0)),"","D&amp;R error")),"")</f>
        <v/>
      </c>
      <c r="O327" s="256" t="str">
        <f t="shared" si="9"/>
        <v/>
      </c>
    </row>
    <row r="328" spans="1:15" ht="15.75">
      <c r="A328" s="250">
        <v>321</v>
      </c>
      <c r="B328" s="208"/>
      <c r="C328" s="49"/>
      <c r="D328" s="50"/>
      <c r="E328" s="50"/>
      <c r="F328" s="50"/>
      <c r="G328" s="209"/>
      <c r="H328" s="8"/>
      <c r="I328" s="457" t="str">
        <f t="shared" si="8"/>
        <v/>
      </c>
      <c r="J328" s="241" cm="1">
        <f t="array" ref="J328">SUMPRODUCT(--(K328:N328&lt;&gt;"")) + IF(TRIM(O328)="",0,LEN(O328)-LEN(SUBSTITUTE(O328,",",""))+1)</f>
        <v>0</v>
      </c>
      <c r="K328" s="242" t="str">
        <f>IF(AND(G328&lt;&gt;0,G328&lt;&gt;""),IF(B328="","",IF(ISNUMBER(MATCH(B328,'Look Up Values'!$B$2:$B$500,0)),"","Dest. error")),"")</f>
        <v/>
      </c>
      <c r="L328" s="242" t="str">
        <f>IF(AND(G328&lt;&gt;0,G328&lt;&gt;""),IF(C328="","",IF(AND(ISNUMBER(--LEFT(C328,FIND(" ",C328&amp;" ")-1)),OR(LEN(LEFT(C328,FIND(" ",C328&amp;" ")-1))=6,LEN(LEFT(C328,FIND(" ",C328&amp;" ")-1))=7),OR(ISNUMBER(MATCH(LEFT(C328,FIND(" ",C328&amp;" ")-1),'Look Up Values'!$G$2:$G$1000,0)),ISNUMBER(MATCH(LEFT(C328,FIND(" ",C328&amp;" ")-1),'Look Up Values'!$AE$2:$AE$2000,0)))),"","EWC error")),"")</f>
        <v/>
      </c>
      <c r="M328" s="242" t="str" cm="1">
        <f t="array" ref="M328">IF(AND(G328&lt;&gt;0,G328&lt;&gt;""),IF(E328="","",IF(ISNUMBER(MATCH(SUBSTITUTE(E328," ",""),SUBSTITUTE('Look Up Values'!$I$2:$I$10," ",""),0)),"","State error")),"")</f>
        <v/>
      </c>
      <c r="N328" s="242" t="str" cm="1">
        <f t="array" ref="N328">IF(AND(G328&lt;&gt;0,G328&lt;&gt;""),IF(F328="","",IF(ISNUMBER(MATCH(SUBSTITUTE(F328," ",""),SUBSTITUTE('Look Up Values'!$W$2:$W$30," ",""),0)),"","D&amp;R error")),"")</f>
        <v/>
      </c>
      <c r="O328" s="256" t="str">
        <f t="shared" si="9"/>
        <v/>
      </c>
    </row>
    <row r="329" spans="1:15" ht="15.75">
      <c r="A329" s="250">
        <v>322</v>
      </c>
      <c r="B329" s="208"/>
      <c r="C329" s="49"/>
      <c r="D329" s="50"/>
      <c r="E329" s="50"/>
      <c r="F329" s="50"/>
      <c r="G329" s="209"/>
      <c r="H329" s="8"/>
      <c r="I329" s="457" t="str">
        <f t="shared" ref="I329:I392" si="10">IF(IFERROR(--SUBSTITUTE(J329,CHAR(160),""),0)&gt;0,A329,"")</f>
        <v/>
      </c>
      <c r="J329" s="241" cm="1">
        <f t="array" ref="J329">SUMPRODUCT(--(K329:N329&lt;&gt;"")) + IF(TRIM(O329)="",0,LEN(O329)-LEN(SUBSTITUTE(O329,",",""))+1)</f>
        <v>0</v>
      </c>
      <c r="K329" s="242" t="str">
        <f>IF(AND(G329&lt;&gt;0,G329&lt;&gt;""),IF(B329="","",IF(ISNUMBER(MATCH(B329,'Look Up Values'!$B$2:$B$500,0)),"","Dest. error")),"")</f>
        <v/>
      </c>
      <c r="L329" s="242" t="str">
        <f>IF(AND(G329&lt;&gt;0,G329&lt;&gt;""),IF(C329="","",IF(AND(ISNUMBER(--LEFT(C329,FIND(" ",C329&amp;" ")-1)),OR(LEN(LEFT(C329,FIND(" ",C329&amp;" ")-1))=6,LEN(LEFT(C329,FIND(" ",C329&amp;" ")-1))=7),OR(ISNUMBER(MATCH(LEFT(C329,FIND(" ",C329&amp;" ")-1),'Look Up Values'!$G$2:$G$1000,0)),ISNUMBER(MATCH(LEFT(C329,FIND(" ",C329&amp;" ")-1),'Look Up Values'!$AE$2:$AE$2000,0)))),"","EWC error")),"")</f>
        <v/>
      </c>
      <c r="M329" s="242" t="str" cm="1">
        <f t="array" ref="M329">IF(AND(G329&lt;&gt;0,G329&lt;&gt;""),IF(E329="","",IF(ISNUMBER(MATCH(SUBSTITUTE(E329," ",""),SUBSTITUTE('Look Up Values'!$I$2:$I$10," ",""),0)),"","State error")),"")</f>
        <v/>
      </c>
      <c r="N329" s="242" t="str" cm="1">
        <f t="array" ref="N329">IF(AND(G329&lt;&gt;0,G329&lt;&gt;""),IF(F329="","",IF(ISNUMBER(MATCH(SUBSTITUTE(F329," ",""),SUBSTITUTE('Look Up Values'!$W$2:$W$30," ",""),0)),"","D&amp;R error")),"")</f>
        <v/>
      </c>
      <c r="O329" s="256" t="str">
        <f t="shared" ref="O329:O392" si="11">IF(OR(G329="",G329=0),"",IF((TRIM(SUBSTITUTE(B329,CHAR(160),""))&amp;TRIM(SUBSTITUTE(C329,CHAR(160),""))&amp;TRIM(SUBSTITUTE(F329,CHAR(160),""))&amp;TRIM(SUBSTITUTE(E329,CHAR(160),"")))&lt;&gt;"",IF((--(TRIM(SUBSTITUTE(B329,CHAR(160),""))&lt;&gt;"")+--(TRIM(SUBSTITUTE(C329,CHAR(160),""))&lt;&gt;"")+--(TRIM(SUBSTITUTE(F329,CHAR(160),""))&lt;&gt;"")+--(TRIM(SUBSTITUTE(E329,CHAR(160),""))&lt;&gt;""))=4,"",LEFT(IF(TRIM(SUBSTITUTE(B329,CHAR(160),""))="","Dest, ","")&amp;IF(TRIM(SUBSTITUTE(C329,CHAR(160),""))="","EWC, ","")&amp;IF(TRIM(SUBSTITUTE(F329,CHAR(160),""))="","D&amp;R, ","")&amp;IF(TRIM(SUBSTITUTE(E329,CHAR(160),""))="","State, ",""),LEN(IF(TRIM(SUBSTITUTE(B329,CHAR(160),""))="","Dest, ","")&amp;IF(TRIM(SUBSTITUTE(C329,CHAR(160),""))="","EWC, ","")&amp;IF(TRIM(SUBSTITUTE(F329,CHAR(160),""))="","D&amp;R, ","")&amp;IF(TRIM(SUBSTITUTE(E329,CHAR(160),""))="","State, ",""))-2)),LEFT(IF(TRIM(SUBSTITUTE(B329,CHAR(160),""))="","Dest, ","")&amp;IF(TRIM(SUBSTITUTE(C329,CHAR(160),""))="","EWC, ","")&amp;IF(TRIM(SUBSTITUTE(F329,CHAR(160),""))="","D&amp;R, ","")&amp;IF(TRIM(SUBSTITUTE(E329,CHAR(160),""))="","State, ",""),LEN(IF(TRIM(SUBSTITUTE(B329,CHAR(160),""))="","Dest, ","")&amp;IF(TRIM(SUBSTITUTE(C329,CHAR(160),""))="","EWC, ","")&amp;IF(TRIM(SUBSTITUTE(F329,CHAR(160),""))="","D&amp;R, ","")&amp;IF(TRIM(SUBSTITUTE(E329,CHAR(160),""))="","State, ",""))-2)))</f>
        <v/>
      </c>
    </row>
    <row r="330" spans="1:15" ht="15.75">
      <c r="A330" s="250">
        <v>323</v>
      </c>
      <c r="B330" s="208"/>
      <c r="C330" s="49"/>
      <c r="D330" s="50"/>
      <c r="E330" s="50"/>
      <c r="F330" s="50"/>
      <c r="G330" s="209"/>
      <c r="H330" s="8"/>
      <c r="I330" s="457" t="str">
        <f t="shared" si="10"/>
        <v/>
      </c>
      <c r="J330" s="241" cm="1">
        <f t="array" ref="J330">SUMPRODUCT(--(K330:N330&lt;&gt;"")) + IF(TRIM(O330)="",0,LEN(O330)-LEN(SUBSTITUTE(O330,",",""))+1)</f>
        <v>0</v>
      </c>
      <c r="K330" s="242" t="str">
        <f>IF(AND(G330&lt;&gt;0,G330&lt;&gt;""),IF(B330="","",IF(ISNUMBER(MATCH(B330,'Look Up Values'!$B$2:$B$500,0)),"","Dest. error")),"")</f>
        <v/>
      </c>
      <c r="L330" s="242" t="str">
        <f>IF(AND(G330&lt;&gt;0,G330&lt;&gt;""),IF(C330="","",IF(AND(ISNUMBER(--LEFT(C330,FIND(" ",C330&amp;" ")-1)),OR(LEN(LEFT(C330,FIND(" ",C330&amp;" ")-1))=6,LEN(LEFT(C330,FIND(" ",C330&amp;" ")-1))=7),OR(ISNUMBER(MATCH(LEFT(C330,FIND(" ",C330&amp;" ")-1),'Look Up Values'!$G$2:$G$1000,0)),ISNUMBER(MATCH(LEFT(C330,FIND(" ",C330&amp;" ")-1),'Look Up Values'!$AE$2:$AE$2000,0)))),"","EWC error")),"")</f>
        <v/>
      </c>
      <c r="M330" s="242" t="str" cm="1">
        <f t="array" ref="M330">IF(AND(G330&lt;&gt;0,G330&lt;&gt;""),IF(E330="","",IF(ISNUMBER(MATCH(SUBSTITUTE(E330," ",""),SUBSTITUTE('Look Up Values'!$I$2:$I$10," ",""),0)),"","State error")),"")</f>
        <v/>
      </c>
      <c r="N330" s="242" t="str" cm="1">
        <f t="array" ref="N330">IF(AND(G330&lt;&gt;0,G330&lt;&gt;""),IF(F330="","",IF(ISNUMBER(MATCH(SUBSTITUTE(F330," ",""),SUBSTITUTE('Look Up Values'!$W$2:$W$30," ",""),0)),"","D&amp;R error")),"")</f>
        <v/>
      </c>
      <c r="O330" s="256" t="str">
        <f t="shared" si="11"/>
        <v/>
      </c>
    </row>
    <row r="331" spans="1:15" ht="15.75">
      <c r="A331" s="250">
        <v>324</v>
      </c>
      <c r="B331" s="208"/>
      <c r="C331" s="49"/>
      <c r="D331" s="50"/>
      <c r="E331" s="50"/>
      <c r="F331" s="50"/>
      <c r="G331" s="209"/>
      <c r="H331" s="8"/>
      <c r="I331" s="457" t="str">
        <f t="shared" si="10"/>
        <v/>
      </c>
      <c r="J331" s="241" cm="1">
        <f t="array" ref="J331">SUMPRODUCT(--(K331:N331&lt;&gt;"")) + IF(TRIM(O331)="",0,LEN(O331)-LEN(SUBSTITUTE(O331,",",""))+1)</f>
        <v>0</v>
      </c>
      <c r="K331" s="242" t="str">
        <f>IF(AND(G331&lt;&gt;0,G331&lt;&gt;""),IF(B331="","",IF(ISNUMBER(MATCH(B331,'Look Up Values'!$B$2:$B$500,0)),"","Dest. error")),"")</f>
        <v/>
      </c>
      <c r="L331" s="242" t="str">
        <f>IF(AND(G331&lt;&gt;0,G331&lt;&gt;""),IF(C331="","",IF(AND(ISNUMBER(--LEFT(C331,FIND(" ",C331&amp;" ")-1)),OR(LEN(LEFT(C331,FIND(" ",C331&amp;" ")-1))=6,LEN(LEFT(C331,FIND(" ",C331&amp;" ")-1))=7),OR(ISNUMBER(MATCH(LEFT(C331,FIND(" ",C331&amp;" ")-1),'Look Up Values'!$G$2:$G$1000,0)),ISNUMBER(MATCH(LEFT(C331,FIND(" ",C331&amp;" ")-1),'Look Up Values'!$AE$2:$AE$2000,0)))),"","EWC error")),"")</f>
        <v/>
      </c>
      <c r="M331" s="242" t="str" cm="1">
        <f t="array" ref="M331">IF(AND(G331&lt;&gt;0,G331&lt;&gt;""),IF(E331="","",IF(ISNUMBER(MATCH(SUBSTITUTE(E331," ",""),SUBSTITUTE('Look Up Values'!$I$2:$I$10," ",""),0)),"","State error")),"")</f>
        <v/>
      </c>
      <c r="N331" s="242" t="str" cm="1">
        <f t="array" ref="N331">IF(AND(G331&lt;&gt;0,G331&lt;&gt;""),IF(F331="","",IF(ISNUMBER(MATCH(SUBSTITUTE(F331," ",""),SUBSTITUTE('Look Up Values'!$W$2:$W$30," ",""),0)),"","D&amp;R error")),"")</f>
        <v/>
      </c>
      <c r="O331" s="256" t="str">
        <f t="shared" si="11"/>
        <v/>
      </c>
    </row>
    <row r="332" spans="1:15" ht="15.75">
      <c r="A332" s="250">
        <v>325</v>
      </c>
      <c r="B332" s="208"/>
      <c r="C332" s="49"/>
      <c r="D332" s="50"/>
      <c r="E332" s="50"/>
      <c r="F332" s="50"/>
      <c r="G332" s="209"/>
      <c r="H332" s="8"/>
      <c r="I332" s="457" t="str">
        <f t="shared" si="10"/>
        <v/>
      </c>
      <c r="J332" s="241" cm="1">
        <f t="array" ref="J332">SUMPRODUCT(--(K332:N332&lt;&gt;"")) + IF(TRIM(O332)="",0,LEN(O332)-LEN(SUBSTITUTE(O332,",",""))+1)</f>
        <v>0</v>
      </c>
      <c r="K332" s="242" t="str">
        <f>IF(AND(G332&lt;&gt;0,G332&lt;&gt;""),IF(B332="","",IF(ISNUMBER(MATCH(B332,'Look Up Values'!$B$2:$B$500,0)),"","Dest. error")),"")</f>
        <v/>
      </c>
      <c r="L332" s="242" t="str">
        <f>IF(AND(G332&lt;&gt;0,G332&lt;&gt;""),IF(C332="","",IF(AND(ISNUMBER(--LEFT(C332,FIND(" ",C332&amp;" ")-1)),OR(LEN(LEFT(C332,FIND(" ",C332&amp;" ")-1))=6,LEN(LEFT(C332,FIND(" ",C332&amp;" ")-1))=7),OR(ISNUMBER(MATCH(LEFT(C332,FIND(" ",C332&amp;" ")-1),'Look Up Values'!$G$2:$G$1000,0)),ISNUMBER(MATCH(LEFT(C332,FIND(" ",C332&amp;" ")-1),'Look Up Values'!$AE$2:$AE$2000,0)))),"","EWC error")),"")</f>
        <v/>
      </c>
      <c r="M332" s="242" t="str" cm="1">
        <f t="array" ref="M332">IF(AND(G332&lt;&gt;0,G332&lt;&gt;""),IF(E332="","",IF(ISNUMBER(MATCH(SUBSTITUTE(E332," ",""),SUBSTITUTE('Look Up Values'!$I$2:$I$10," ",""),0)),"","State error")),"")</f>
        <v/>
      </c>
      <c r="N332" s="242" t="str" cm="1">
        <f t="array" ref="N332">IF(AND(G332&lt;&gt;0,G332&lt;&gt;""),IF(F332="","",IF(ISNUMBER(MATCH(SUBSTITUTE(F332," ",""),SUBSTITUTE('Look Up Values'!$W$2:$W$30," ",""),0)),"","D&amp;R error")),"")</f>
        <v/>
      </c>
      <c r="O332" s="256" t="str">
        <f t="shared" si="11"/>
        <v/>
      </c>
    </row>
    <row r="333" spans="1:15" ht="15.75">
      <c r="A333" s="250">
        <v>326</v>
      </c>
      <c r="B333" s="208"/>
      <c r="C333" s="49"/>
      <c r="D333" s="50"/>
      <c r="E333" s="50"/>
      <c r="F333" s="50"/>
      <c r="G333" s="209"/>
      <c r="H333" s="8"/>
      <c r="I333" s="457" t="str">
        <f t="shared" si="10"/>
        <v/>
      </c>
      <c r="J333" s="241" cm="1">
        <f t="array" ref="J333">SUMPRODUCT(--(K333:N333&lt;&gt;"")) + IF(TRIM(O333)="",0,LEN(O333)-LEN(SUBSTITUTE(O333,",",""))+1)</f>
        <v>0</v>
      </c>
      <c r="K333" s="242" t="str">
        <f>IF(AND(G333&lt;&gt;0,G333&lt;&gt;""),IF(B333="","",IF(ISNUMBER(MATCH(B333,'Look Up Values'!$B$2:$B$500,0)),"","Dest. error")),"")</f>
        <v/>
      </c>
      <c r="L333" s="242" t="str">
        <f>IF(AND(G333&lt;&gt;0,G333&lt;&gt;""),IF(C333="","",IF(AND(ISNUMBER(--LEFT(C333,FIND(" ",C333&amp;" ")-1)),OR(LEN(LEFT(C333,FIND(" ",C333&amp;" ")-1))=6,LEN(LEFT(C333,FIND(" ",C333&amp;" ")-1))=7),OR(ISNUMBER(MATCH(LEFT(C333,FIND(" ",C333&amp;" ")-1),'Look Up Values'!$G$2:$G$1000,0)),ISNUMBER(MATCH(LEFT(C333,FIND(" ",C333&amp;" ")-1),'Look Up Values'!$AE$2:$AE$2000,0)))),"","EWC error")),"")</f>
        <v/>
      </c>
      <c r="M333" s="242" t="str" cm="1">
        <f t="array" ref="M333">IF(AND(G333&lt;&gt;0,G333&lt;&gt;""),IF(E333="","",IF(ISNUMBER(MATCH(SUBSTITUTE(E333," ",""),SUBSTITUTE('Look Up Values'!$I$2:$I$10," ",""),0)),"","State error")),"")</f>
        <v/>
      </c>
      <c r="N333" s="242" t="str" cm="1">
        <f t="array" ref="N333">IF(AND(G333&lt;&gt;0,G333&lt;&gt;""),IF(F333="","",IF(ISNUMBER(MATCH(SUBSTITUTE(F333," ",""),SUBSTITUTE('Look Up Values'!$W$2:$W$30," ",""),0)),"","D&amp;R error")),"")</f>
        <v/>
      </c>
      <c r="O333" s="256" t="str">
        <f t="shared" si="11"/>
        <v/>
      </c>
    </row>
    <row r="334" spans="1:15" ht="15.75">
      <c r="A334" s="250">
        <v>327</v>
      </c>
      <c r="B334" s="208"/>
      <c r="C334" s="49"/>
      <c r="D334" s="50"/>
      <c r="E334" s="50"/>
      <c r="F334" s="50"/>
      <c r="G334" s="209"/>
      <c r="H334" s="8"/>
      <c r="I334" s="457" t="str">
        <f t="shared" si="10"/>
        <v/>
      </c>
      <c r="J334" s="241" cm="1">
        <f t="array" ref="J334">SUMPRODUCT(--(K334:N334&lt;&gt;"")) + IF(TRIM(O334)="",0,LEN(O334)-LEN(SUBSTITUTE(O334,",",""))+1)</f>
        <v>0</v>
      </c>
      <c r="K334" s="242" t="str">
        <f>IF(AND(G334&lt;&gt;0,G334&lt;&gt;""),IF(B334="","",IF(ISNUMBER(MATCH(B334,'Look Up Values'!$B$2:$B$500,0)),"","Dest. error")),"")</f>
        <v/>
      </c>
      <c r="L334" s="242" t="str">
        <f>IF(AND(G334&lt;&gt;0,G334&lt;&gt;""),IF(C334="","",IF(AND(ISNUMBER(--LEFT(C334,FIND(" ",C334&amp;" ")-1)),OR(LEN(LEFT(C334,FIND(" ",C334&amp;" ")-1))=6,LEN(LEFT(C334,FIND(" ",C334&amp;" ")-1))=7),OR(ISNUMBER(MATCH(LEFT(C334,FIND(" ",C334&amp;" ")-1),'Look Up Values'!$G$2:$G$1000,0)),ISNUMBER(MATCH(LEFT(C334,FIND(" ",C334&amp;" ")-1),'Look Up Values'!$AE$2:$AE$2000,0)))),"","EWC error")),"")</f>
        <v/>
      </c>
      <c r="M334" s="242" t="str" cm="1">
        <f t="array" ref="M334">IF(AND(G334&lt;&gt;0,G334&lt;&gt;""),IF(E334="","",IF(ISNUMBER(MATCH(SUBSTITUTE(E334," ",""),SUBSTITUTE('Look Up Values'!$I$2:$I$10," ",""),0)),"","State error")),"")</f>
        <v/>
      </c>
      <c r="N334" s="242" t="str" cm="1">
        <f t="array" ref="N334">IF(AND(G334&lt;&gt;0,G334&lt;&gt;""),IF(F334="","",IF(ISNUMBER(MATCH(SUBSTITUTE(F334," ",""),SUBSTITUTE('Look Up Values'!$W$2:$W$30," ",""),0)),"","D&amp;R error")),"")</f>
        <v/>
      </c>
      <c r="O334" s="256" t="str">
        <f t="shared" si="11"/>
        <v/>
      </c>
    </row>
    <row r="335" spans="1:15" ht="15.75">
      <c r="A335" s="250">
        <v>328</v>
      </c>
      <c r="B335" s="208"/>
      <c r="C335" s="49"/>
      <c r="D335" s="50"/>
      <c r="E335" s="50"/>
      <c r="F335" s="50"/>
      <c r="G335" s="209"/>
      <c r="H335" s="8"/>
      <c r="I335" s="457" t="str">
        <f t="shared" si="10"/>
        <v/>
      </c>
      <c r="J335" s="241" cm="1">
        <f t="array" ref="J335">SUMPRODUCT(--(K335:N335&lt;&gt;"")) + IF(TRIM(O335)="",0,LEN(O335)-LEN(SUBSTITUTE(O335,",",""))+1)</f>
        <v>0</v>
      </c>
      <c r="K335" s="242" t="str">
        <f>IF(AND(G335&lt;&gt;0,G335&lt;&gt;""),IF(B335="","",IF(ISNUMBER(MATCH(B335,'Look Up Values'!$B$2:$B$500,0)),"","Dest. error")),"")</f>
        <v/>
      </c>
      <c r="L335" s="242" t="str">
        <f>IF(AND(G335&lt;&gt;0,G335&lt;&gt;""),IF(C335="","",IF(AND(ISNUMBER(--LEFT(C335,FIND(" ",C335&amp;" ")-1)),OR(LEN(LEFT(C335,FIND(" ",C335&amp;" ")-1))=6,LEN(LEFT(C335,FIND(" ",C335&amp;" ")-1))=7),OR(ISNUMBER(MATCH(LEFT(C335,FIND(" ",C335&amp;" ")-1),'Look Up Values'!$G$2:$G$1000,0)),ISNUMBER(MATCH(LEFT(C335,FIND(" ",C335&amp;" ")-1),'Look Up Values'!$AE$2:$AE$2000,0)))),"","EWC error")),"")</f>
        <v/>
      </c>
      <c r="M335" s="242" t="str" cm="1">
        <f t="array" ref="M335">IF(AND(G335&lt;&gt;0,G335&lt;&gt;""),IF(E335="","",IF(ISNUMBER(MATCH(SUBSTITUTE(E335," ",""),SUBSTITUTE('Look Up Values'!$I$2:$I$10," ",""),0)),"","State error")),"")</f>
        <v/>
      </c>
      <c r="N335" s="242" t="str" cm="1">
        <f t="array" ref="N335">IF(AND(G335&lt;&gt;0,G335&lt;&gt;""),IF(F335="","",IF(ISNUMBER(MATCH(SUBSTITUTE(F335," ",""),SUBSTITUTE('Look Up Values'!$W$2:$W$30," ",""),0)),"","D&amp;R error")),"")</f>
        <v/>
      </c>
      <c r="O335" s="256" t="str">
        <f t="shared" si="11"/>
        <v/>
      </c>
    </row>
    <row r="336" spans="1:15" ht="15.75">
      <c r="A336" s="250">
        <v>329</v>
      </c>
      <c r="B336" s="208"/>
      <c r="C336" s="49"/>
      <c r="D336" s="50"/>
      <c r="E336" s="50"/>
      <c r="F336" s="50"/>
      <c r="G336" s="209"/>
      <c r="H336" s="8"/>
      <c r="I336" s="457" t="str">
        <f t="shared" si="10"/>
        <v/>
      </c>
      <c r="J336" s="241" cm="1">
        <f t="array" ref="J336">SUMPRODUCT(--(K336:N336&lt;&gt;"")) + IF(TRIM(O336)="",0,LEN(O336)-LEN(SUBSTITUTE(O336,",",""))+1)</f>
        <v>0</v>
      </c>
      <c r="K336" s="242" t="str">
        <f>IF(AND(G336&lt;&gt;0,G336&lt;&gt;""),IF(B336="","",IF(ISNUMBER(MATCH(B336,'Look Up Values'!$B$2:$B$500,0)),"","Dest. error")),"")</f>
        <v/>
      </c>
      <c r="L336" s="242" t="str">
        <f>IF(AND(G336&lt;&gt;0,G336&lt;&gt;""),IF(C336="","",IF(AND(ISNUMBER(--LEFT(C336,FIND(" ",C336&amp;" ")-1)),OR(LEN(LEFT(C336,FIND(" ",C336&amp;" ")-1))=6,LEN(LEFT(C336,FIND(" ",C336&amp;" ")-1))=7),OR(ISNUMBER(MATCH(LEFT(C336,FIND(" ",C336&amp;" ")-1),'Look Up Values'!$G$2:$G$1000,0)),ISNUMBER(MATCH(LEFT(C336,FIND(" ",C336&amp;" ")-1),'Look Up Values'!$AE$2:$AE$2000,0)))),"","EWC error")),"")</f>
        <v/>
      </c>
      <c r="M336" s="242" t="str" cm="1">
        <f t="array" ref="M336">IF(AND(G336&lt;&gt;0,G336&lt;&gt;""),IF(E336="","",IF(ISNUMBER(MATCH(SUBSTITUTE(E336," ",""),SUBSTITUTE('Look Up Values'!$I$2:$I$10," ",""),0)),"","State error")),"")</f>
        <v/>
      </c>
      <c r="N336" s="242" t="str" cm="1">
        <f t="array" ref="N336">IF(AND(G336&lt;&gt;0,G336&lt;&gt;""),IF(F336="","",IF(ISNUMBER(MATCH(SUBSTITUTE(F336," ",""),SUBSTITUTE('Look Up Values'!$W$2:$W$30," ",""),0)),"","D&amp;R error")),"")</f>
        <v/>
      </c>
      <c r="O336" s="256" t="str">
        <f t="shared" si="11"/>
        <v/>
      </c>
    </row>
    <row r="337" spans="1:15" ht="15.75">
      <c r="A337" s="250">
        <v>330</v>
      </c>
      <c r="B337" s="208"/>
      <c r="C337" s="49"/>
      <c r="D337" s="50"/>
      <c r="E337" s="50"/>
      <c r="F337" s="50"/>
      <c r="G337" s="209"/>
      <c r="H337" s="8"/>
      <c r="I337" s="457" t="str">
        <f t="shared" si="10"/>
        <v/>
      </c>
      <c r="J337" s="241" cm="1">
        <f t="array" ref="J337">SUMPRODUCT(--(K337:N337&lt;&gt;"")) + IF(TRIM(O337)="",0,LEN(O337)-LEN(SUBSTITUTE(O337,",",""))+1)</f>
        <v>0</v>
      </c>
      <c r="K337" s="242" t="str">
        <f>IF(AND(G337&lt;&gt;0,G337&lt;&gt;""),IF(B337="","",IF(ISNUMBER(MATCH(B337,'Look Up Values'!$B$2:$B$500,0)),"","Dest. error")),"")</f>
        <v/>
      </c>
      <c r="L337" s="242" t="str">
        <f>IF(AND(G337&lt;&gt;0,G337&lt;&gt;""),IF(C337="","",IF(AND(ISNUMBER(--LEFT(C337,FIND(" ",C337&amp;" ")-1)),OR(LEN(LEFT(C337,FIND(" ",C337&amp;" ")-1))=6,LEN(LEFT(C337,FIND(" ",C337&amp;" ")-1))=7),OR(ISNUMBER(MATCH(LEFT(C337,FIND(" ",C337&amp;" ")-1),'Look Up Values'!$G$2:$G$1000,0)),ISNUMBER(MATCH(LEFT(C337,FIND(" ",C337&amp;" ")-1),'Look Up Values'!$AE$2:$AE$2000,0)))),"","EWC error")),"")</f>
        <v/>
      </c>
      <c r="M337" s="242" t="str" cm="1">
        <f t="array" ref="M337">IF(AND(G337&lt;&gt;0,G337&lt;&gt;""),IF(E337="","",IF(ISNUMBER(MATCH(SUBSTITUTE(E337," ",""),SUBSTITUTE('Look Up Values'!$I$2:$I$10," ",""),0)),"","State error")),"")</f>
        <v/>
      </c>
      <c r="N337" s="242" t="str" cm="1">
        <f t="array" ref="N337">IF(AND(G337&lt;&gt;0,G337&lt;&gt;""),IF(F337="","",IF(ISNUMBER(MATCH(SUBSTITUTE(F337," ",""),SUBSTITUTE('Look Up Values'!$W$2:$W$30," ",""),0)),"","D&amp;R error")),"")</f>
        <v/>
      </c>
      <c r="O337" s="256" t="str">
        <f t="shared" si="11"/>
        <v/>
      </c>
    </row>
    <row r="338" spans="1:15" ht="15.75">
      <c r="A338" s="250">
        <v>331</v>
      </c>
      <c r="B338" s="208"/>
      <c r="C338" s="49"/>
      <c r="D338" s="50"/>
      <c r="E338" s="50"/>
      <c r="F338" s="50"/>
      <c r="G338" s="209"/>
      <c r="H338" s="8"/>
      <c r="I338" s="457" t="str">
        <f t="shared" si="10"/>
        <v/>
      </c>
      <c r="J338" s="241" cm="1">
        <f t="array" ref="J338">SUMPRODUCT(--(K338:N338&lt;&gt;"")) + IF(TRIM(O338)="",0,LEN(O338)-LEN(SUBSTITUTE(O338,",",""))+1)</f>
        <v>0</v>
      </c>
      <c r="K338" s="242" t="str">
        <f>IF(AND(G338&lt;&gt;0,G338&lt;&gt;""),IF(B338="","",IF(ISNUMBER(MATCH(B338,'Look Up Values'!$B$2:$B$500,0)),"","Dest. error")),"")</f>
        <v/>
      </c>
      <c r="L338" s="242" t="str">
        <f>IF(AND(G338&lt;&gt;0,G338&lt;&gt;""),IF(C338="","",IF(AND(ISNUMBER(--LEFT(C338,FIND(" ",C338&amp;" ")-1)),OR(LEN(LEFT(C338,FIND(" ",C338&amp;" ")-1))=6,LEN(LEFT(C338,FIND(" ",C338&amp;" ")-1))=7),OR(ISNUMBER(MATCH(LEFT(C338,FIND(" ",C338&amp;" ")-1),'Look Up Values'!$G$2:$G$1000,0)),ISNUMBER(MATCH(LEFT(C338,FIND(" ",C338&amp;" ")-1),'Look Up Values'!$AE$2:$AE$2000,0)))),"","EWC error")),"")</f>
        <v/>
      </c>
      <c r="M338" s="242" t="str" cm="1">
        <f t="array" ref="M338">IF(AND(G338&lt;&gt;0,G338&lt;&gt;""),IF(E338="","",IF(ISNUMBER(MATCH(SUBSTITUTE(E338," ",""),SUBSTITUTE('Look Up Values'!$I$2:$I$10," ",""),0)),"","State error")),"")</f>
        <v/>
      </c>
      <c r="N338" s="242" t="str" cm="1">
        <f t="array" ref="N338">IF(AND(G338&lt;&gt;0,G338&lt;&gt;""),IF(F338="","",IF(ISNUMBER(MATCH(SUBSTITUTE(F338," ",""),SUBSTITUTE('Look Up Values'!$W$2:$W$30," ",""),0)),"","D&amp;R error")),"")</f>
        <v/>
      </c>
      <c r="O338" s="256" t="str">
        <f t="shared" si="11"/>
        <v/>
      </c>
    </row>
    <row r="339" spans="1:15" ht="15.75">
      <c r="A339" s="250">
        <v>332</v>
      </c>
      <c r="B339" s="208"/>
      <c r="C339" s="49"/>
      <c r="D339" s="50"/>
      <c r="E339" s="50"/>
      <c r="F339" s="50"/>
      <c r="G339" s="209"/>
      <c r="H339" s="8"/>
      <c r="I339" s="457" t="str">
        <f t="shared" si="10"/>
        <v/>
      </c>
      <c r="J339" s="241" cm="1">
        <f t="array" ref="J339">SUMPRODUCT(--(K339:N339&lt;&gt;"")) + IF(TRIM(O339)="",0,LEN(O339)-LEN(SUBSTITUTE(O339,",",""))+1)</f>
        <v>0</v>
      </c>
      <c r="K339" s="242" t="str">
        <f>IF(AND(G339&lt;&gt;0,G339&lt;&gt;""),IF(B339="","",IF(ISNUMBER(MATCH(B339,'Look Up Values'!$B$2:$B$500,0)),"","Dest. error")),"")</f>
        <v/>
      </c>
      <c r="L339" s="242" t="str">
        <f>IF(AND(G339&lt;&gt;0,G339&lt;&gt;""),IF(C339="","",IF(AND(ISNUMBER(--LEFT(C339,FIND(" ",C339&amp;" ")-1)),OR(LEN(LEFT(C339,FIND(" ",C339&amp;" ")-1))=6,LEN(LEFT(C339,FIND(" ",C339&amp;" ")-1))=7),OR(ISNUMBER(MATCH(LEFT(C339,FIND(" ",C339&amp;" ")-1),'Look Up Values'!$G$2:$G$1000,0)),ISNUMBER(MATCH(LEFT(C339,FIND(" ",C339&amp;" ")-1),'Look Up Values'!$AE$2:$AE$2000,0)))),"","EWC error")),"")</f>
        <v/>
      </c>
      <c r="M339" s="242" t="str" cm="1">
        <f t="array" ref="M339">IF(AND(G339&lt;&gt;0,G339&lt;&gt;""),IF(E339="","",IF(ISNUMBER(MATCH(SUBSTITUTE(E339," ",""),SUBSTITUTE('Look Up Values'!$I$2:$I$10," ",""),0)),"","State error")),"")</f>
        <v/>
      </c>
      <c r="N339" s="242" t="str" cm="1">
        <f t="array" ref="N339">IF(AND(G339&lt;&gt;0,G339&lt;&gt;""),IF(F339="","",IF(ISNUMBER(MATCH(SUBSTITUTE(F339," ",""),SUBSTITUTE('Look Up Values'!$W$2:$W$30," ",""),0)),"","D&amp;R error")),"")</f>
        <v/>
      </c>
      <c r="O339" s="256" t="str">
        <f t="shared" si="11"/>
        <v/>
      </c>
    </row>
    <row r="340" spans="1:15" ht="15.75">
      <c r="A340" s="250">
        <v>333</v>
      </c>
      <c r="B340" s="208"/>
      <c r="C340" s="49"/>
      <c r="D340" s="50"/>
      <c r="E340" s="50"/>
      <c r="F340" s="50"/>
      <c r="G340" s="209"/>
      <c r="H340" s="8"/>
      <c r="I340" s="457" t="str">
        <f t="shared" si="10"/>
        <v/>
      </c>
      <c r="J340" s="241" cm="1">
        <f t="array" ref="J340">SUMPRODUCT(--(K340:N340&lt;&gt;"")) + IF(TRIM(O340)="",0,LEN(O340)-LEN(SUBSTITUTE(O340,",",""))+1)</f>
        <v>0</v>
      </c>
      <c r="K340" s="242" t="str">
        <f>IF(AND(G340&lt;&gt;0,G340&lt;&gt;""),IF(B340="","",IF(ISNUMBER(MATCH(B340,'Look Up Values'!$B$2:$B$500,0)),"","Dest. error")),"")</f>
        <v/>
      </c>
      <c r="L340" s="242" t="str">
        <f>IF(AND(G340&lt;&gt;0,G340&lt;&gt;""),IF(C340="","",IF(AND(ISNUMBER(--LEFT(C340,FIND(" ",C340&amp;" ")-1)),OR(LEN(LEFT(C340,FIND(" ",C340&amp;" ")-1))=6,LEN(LEFT(C340,FIND(" ",C340&amp;" ")-1))=7),OR(ISNUMBER(MATCH(LEFT(C340,FIND(" ",C340&amp;" ")-1),'Look Up Values'!$G$2:$G$1000,0)),ISNUMBER(MATCH(LEFT(C340,FIND(" ",C340&amp;" ")-1),'Look Up Values'!$AE$2:$AE$2000,0)))),"","EWC error")),"")</f>
        <v/>
      </c>
      <c r="M340" s="242" t="str" cm="1">
        <f t="array" ref="M340">IF(AND(G340&lt;&gt;0,G340&lt;&gt;""),IF(E340="","",IF(ISNUMBER(MATCH(SUBSTITUTE(E340," ",""),SUBSTITUTE('Look Up Values'!$I$2:$I$10," ",""),0)),"","State error")),"")</f>
        <v/>
      </c>
      <c r="N340" s="242" t="str" cm="1">
        <f t="array" ref="N340">IF(AND(G340&lt;&gt;0,G340&lt;&gt;""),IF(F340="","",IF(ISNUMBER(MATCH(SUBSTITUTE(F340," ",""),SUBSTITUTE('Look Up Values'!$W$2:$W$30," ",""),0)),"","D&amp;R error")),"")</f>
        <v/>
      </c>
      <c r="O340" s="256" t="str">
        <f t="shared" si="11"/>
        <v/>
      </c>
    </row>
    <row r="341" spans="1:15" ht="15.75">
      <c r="A341" s="250">
        <v>334</v>
      </c>
      <c r="B341" s="208"/>
      <c r="C341" s="49"/>
      <c r="D341" s="50"/>
      <c r="E341" s="50"/>
      <c r="F341" s="50"/>
      <c r="G341" s="209"/>
      <c r="H341" s="8"/>
      <c r="I341" s="457" t="str">
        <f t="shared" si="10"/>
        <v/>
      </c>
      <c r="J341" s="241" cm="1">
        <f t="array" ref="J341">SUMPRODUCT(--(K341:N341&lt;&gt;"")) + IF(TRIM(O341)="",0,LEN(O341)-LEN(SUBSTITUTE(O341,",",""))+1)</f>
        <v>0</v>
      </c>
      <c r="K341" s="242" t="str">
        <f>IF(AND(G341&lt;&gt;0,G341&lt;&gt;""),IF(B341="","",IF(ISNUMBER(MATCH(B341,'Look Up Values'!$B$2:$B$500,0)),"","Dest. error")),"")</f>
        <v/>
      </c>
      <c r="L341" s="242" t="str">
        <f>IF(AND(G341&lt;&gt;0,G341&lt;&gt;""),IF(C341="","",IF(AND(ISNUMBER(--LEFT(C341,FIND(" ",C341&amp;" ")-1)),OR(LEN(LEFT(C341,FIND(" ",C341&amp;" ")-1))=6,LEN(LEFT(C341,FIND(" ",C341&amp;" ")-1))=7),OR(ISNUMBER(MATCH(LEFT(C341,FIND(" ",C341&amp;" ")-1),'Look Up Values'!$G$2:$G$1000,0)),ISNUMBER(MATCH(LEFT(C341,FIND(" ",C341&amp;" ")-1),'Look Up Values'!$AE$2:$AE$2000,0)))),"","EWC error")),"")</f>
        <v/>
      </c>
      <c r="M341" s="242" t="str" cm="1">
        <f t="array" ref="M341">IF(AND(G341&lt;&gt;0,G341&lt;&gt;""),IF(E341="","",IF(ISNUMBER(MATCH(SUBSTITUTE(E341," ",""),SUBSTITUTE('Look Up Values'!$I$2:$I$10," ",""),0)),"","State error")),"")</f>
        <v/>
      </c>
      <c r="N341" s="242" t="str" cm="1">
        <f t="array" ref="N341">IF(AND(G341&lt;&gt;0,G341&lt;&gt;""),IF(F341="","",IF(ISNUMBER(MATCH(SUBSTITUTE(F341," ",""),SUBSTITUTE('Look Up Values'!$W$2:$W$30," ",""),0)),"","D&amp;R error")),"")</f>
        <v/>
      </c>
      <c r="O341" s="256" t="str">
        <f t="shared" si="11"/>
        <v/>
      </c>
    </row>
    <row r="342" spans="1:15" ht="15.75">
      <c r="A342" s="250">
        <v>335</v>
      </c>
      <c r="B342" s="208"/>
      <c r="C342" s="49"/>
      <c r="D342" s="50"/>
      <c r="E342" s="50"/>
      <c r="F342" s="50"/>
      <c r="G342" s="209"/>
      <c r="H342" s="8"/>
      <c r="I342" s="457" t="str">
        <f t="shared" si="10"/>
        <v/>
      </c>
      <c r="J342" s="241" cm="1">
        <f t="array" ref="J342">SUMPRODUCT(--(K342:N342&lt;&gt;"")) + IF(TRIM(O342)="",0,LEN(O342)-LEN(SUBSTITUTE(O342,",",""))+1)</f>
        <v>0</v>
      </c>
      <c r="K342" s="242" t="str">
        <f>IF(AND(G342&lt;&gt;0,G342&lt;&gt;""),IF(B342="","",IF(ISNUMBER(MATCH(B342,'Look Up Values'!$B$2:$B$500,0)),"","Dest. error")),"")</f>
        <v/>
      </c>
      <c r="L342" s="242" t="str">
        <f>IF(AND(G342&lt;&gt;0,G342&lt;&gt;""),IF(C342="","",IF(AND(ISNUMBER(--LEFT(C342,FIND(" ",C342&amp;" ")-1)),OR(LEN(LEFT(C342,FIND(" ",C342&amp;" ")-1))=6,LEN(LEFT(C342,FIND(" ",C342&amp;" ")-1))=7),OR(ISNUMBER(MATCH(LEFT(C342,FIND(" ",C342&amp;" ")-1),'Look Up Values'!$G$2:$G$1000,0)),ISNUMBER(MATCH(LEFT(C342,FIND(" ",C342&amp;" ")-1),'Look Up Values'!$AE$2:$AE$2000,0)))),"","EWC error")),"")</f>
        <v/>
      </c>
      <c r="M342" s="242" t="str" cm="1">
        <f t="array" ref="M342">IF(AND(G342&lt;&gt;0,G342&lt;&gt;""),IF(E342="","",IF(ISNUMBER(MATCH(SUBSTITUTE(E342," ",""),SUBSTITUTE('Look Up Values'!$I$2:$I$10," ",""),0)),"","State error")),"")</f>
        <v/>
      </c>
      <c r="N342" s="242" t="str" cm="1">
        <f t="array" ref="N342">IF(AND(G342&lt;&gt;0,G342&lt;&gt;""),IF(F342="","",IF(ISNUMBER(MATCH(SUBSTITUTE(F342," ",""),SUBSTITUTE('Look Up Values'!$W$2:$W$30," ",""),0)),"","D&amp;R error")),"")</f>
        <v/>
      </c>
      <c r="O342" s="256" t="str">
        <f t="shared" si="11"/>
        <v/>
      </c>
    </row>
    <row r="343" spans="1:15" ht="15.75">
      <c r="A343" s="250">
        <v>336</v>
      </c>
      <c r="B343" s="208"/>
      <c r="C343" s="49"/>
      <c r="D343" s="50"/>
      <c r="E343" s="50"/>
      <c r="F343" s="50"/>
      <c r="G343" s="209"/>
      <c r="H343" s="8"/>
      <c r="I343" s="457" t="str">
        <f t="shared" si="10"/>
        <v/>
      </c>
      <c r="J343" s="241" cm="1">
        <f t="array" ref="J343">SUMPRODUCT(--(K343:N343&lt;&gt;"")) + IF(TRIM(O343)="",0,LEN(O343)-LEN(SUBSTITUTE(O343,",",""))+1)</f>
        <v>0</v>
      </c>
      <c r="K343" s="242" t="str">
        <f>IF(AND(G343&lt;&gt;0,G343&lt;&gt;""),IF(B343="","",IF(ISNUMBER(MATCH(B343,'Look Up Values'!$B$2:$B$500,0)),"","Dest. error")),"")</f>
        <v/>
      </c>
      <c r="L343" s="242" t="str">
        <f>IF(AND(G343&lt;&gt;0,G343&lt;&gt;""),IF(C343="","",IF(AND(ISNUMBER(--LEFT(C343,FIND(" ",C343&amp;" ")-1)),OR(LEN(LEFT(C343,FIND(" ",C343&amp;" ")-1))=6,LEN(LEFT(C343,FIND(" ",C343&amp;" ")-1))=7),OR(ISNUMBER(MATCH(LEFT(C343,FIND(" ",C343&amp;" ")-1),'Look Up Values'!$G$2:$G$1000,0)),ISNUMBER(MATCH(LEFT(C343,FIND(" ",C343&amp;" ")-1),'Look Up Values'!$AE$2:$AE$2000,0)))),"","EWC error")),"")</f>
        <v/>
      </c>
      <c r="M343" s="242" t="str" cm="1">
        <f t="array" ref="M343">IF(AND(G343&lt;&gt;0,G343&lt;&gt;""),IF(E343="","",IF(ISNUMBER(MATCH(SUBSTITUTE(E343," ",""),SUBSTITUTE('Look Up Values'!$I$2:$I$10," ",""),0)),"","State error")),"")</f>
        <v/>
      </c>
      <c r="N343" s="242" t="str" cm="1">
        <f t="array" ref="N343">IF(AND(G343&lt;&gt;0,G343&lt;&gt;""),IF(F343="","",IF(ISNUMBER(MATCH(SUBSTITUTE(F343," ",""),SUBSTITUTE('Look Up Values'!$W$2:$W$30," ",""),0)),"","D&amp;R error")),"")</f>
        <v/>
      </c>
      <c r="O343" s="256" t="str">
        <f t="shared" si="11"/>
        <v/>
      </c>
    </row>
    <row r="344" spans="1:15" ht="15.75">
      <c r="A344" s="250">
        <v>337</v>
      </c>
      <c r="B344" s="208"/>
      <c r="C344" s="49"/>
      <c r="D344" s="50"/>
      <c r="E344" s="50"/>
      <c r="F344" s="50"/>
      <c r="G344" s="209"/>
      <c r="H344" s="8"/>
      <c r="I344" s="457" t="str">
        <f t="shared" si="10"/>
        <v/>
      </c>
      <c r="J344" s="241" cm="1">
        <f t="array" ref="J344">SUMPRODUCT(--(K344:N344&lt;&gt;"")) + IF(TRIM(O344)="",0,LEN(O344)-LEN(SUBSTITUTE(O344,",",""))+1)</f>
        <v>0</v>
      </c>
      <c r="K344" s="242" t="str">
        <f>IF(AND(G344&lt;&gt;0,G344&lt;&gt;""),IF(B344="","",IF(ISNUMBER(MATCH(B344,'Look Up Values'!$B$2:$B$500,0)),"","Dest. error")),"")</f>
        <v/>
      </c>
      <c r="L344" s="242" t="str">
        <f>IF(AND(G344&lt;&gt;0,G344&lt;&gt;""),IF(C344="","",IF(AND(ISNUMBER(--LEFT(C344,FIND(" ",C344&amp;" ")-1)),OR(LEN(LEFT(C344,FIND(" ",C344&amp;" ")-1))=6,LEN(LEFT(C344,FIND(" ",C344&amp;" ")-1))=7),OR(ISNUMBER(MATCH(LEFT(C344,FIND(" ",C344&amp;" ")-1),'Look Up Values'!$G$2:$G$1000,0)),ISNUMBER(MATCH(LEFT(C344,FIND(" ",C344&amp;" ")-1),'Look Up Values'!$AE$2:$AE$2000,0)))),"","EWC error")),"")</f>
        <v/>
      </c>
      <c r="M344" s="242" t="str" cm="1">
        <f t="array" ref="M344">IF(AND(G344&lt;&gt;0,G344&lt;&gt;""),IF(E344="","",IF(ISNUMBER(MATCH(SUBSTITUTE(E344," ",""),SUBSTITUTE('Look Up Values'!$I$2:$I$10," ",""),0)),"","State error")),"")</f>
        <v/>
      </c>
      <c r="N344" s="242" t="str" cm="1">
        <f t="array" ref="N344">IF(AND(G344&lt;&gt;0,G344&lt;&gt;""),IF(F344="","",IF(ISNUMBER(MATCH(SUBSTITUTE(F344," ",""),SUBSTITUTE('Look Up Values'!$W$2:$W$30," ",""),0)),"","D&amp;R error")),"")</f>
        <v/>
      </c>
      <c r="O344" s="256" t="str">
        <f t="shared" si="11"/>
        <v/>
      </c>
    </row>
    <row r="345" spans="1:15" ht="15.75">
      <c r="A345" s="250">
        <v>338</v>
      </c>
      <c r="B345" s="208"/>
      <c r="C345" s="49"/>
      <c r="D345" s="50"/>
      <c r="E345" s="50"/>
      <c r="F345" s="50"/>
      <c r="G345" s="209"/>
      <c r="H345" s="8"/>
      <c r="I345" s="457" t="str">
        <f t="shared" si="10"/>
        <v/>
      </c>
      <c r="J345" s="241" cm="1">
        <f t="array" ref="J345">SUMPRODUCT(--(K345:N345&lt;&gt;"")) + IF(TRIM(O345)="",0,LEN(O345)-LEN(SUBSTITUTE(O345,",",""))+1)</f>
        <v>0</v>
      </c>
      <c r="K345" s="242" t="str">
        <f>IF(AND(G345&lt;&gt;0,G345&lt;&gt;""),IF(B345="","",IF(ISNUMBER(MATCH(B345,'Look Up Values'!$B$2:$B$500,0)),"","Dest. error")),"")</f>
        <v/>
      </c>
      <c r="L345" s="242" t="str">
        <f>IF(AND(G345&lt;&gt;0,G345&lt;&gt;""),IF(C345="","",IF(AND(ISNUMBER(--LEFT(C345,FIND(" ",C345&amp;" ")-1)),OR(LEN(LEFT(C345,FIND(" ",C345&amp;" ")-1))=6,LEN(LEFT(C345,FIND(" ",C345&amp;" ")-1))=7),OR(ISNUMBER(MATCH(LEFT(C345,FIND(" ",C345&amp;" ")-1),'Look Up Values'!$G$2:$G$1000,0)),ISNUMBER(MATCH(LEFT(C345,FIND(" ",C345&amp;" ")-1),'Look Up Values'!$AE$2:$AE$2000,0)))),"","EWC error")),"")</f>
        <v/>
      </c>
      <c r="M345" s="242" t="str" cm="1">
        <f t="array" ref="M345">IF(AND(G345&lt;&gt;0,G345&lt;&gt;""),IF(E345="","",IF(ISNUMBER(MATCH(SUBSTITUTE(E345," ",""),SUBSTITUTE('Look Up Values'!$I$2:$I$10," ",""),0)),"","State error")),"")</f>
        <v/>
      </c>
      <c r="N345" s="242" t="str" cm="1">
        <f t="array" ref="N345">IF(AND(G345&lt;&gt;0,G345&lt;&gt;""),IF(F345="","",IF(ISNUMBER(MATCH(SUBSTITUTE(F345," ",""),SUBSTITUTE('Look Up Values'!$W$2:$W$30," ",""),0)),"","D&amp;R error")),"")</f>
        <v/>
      </c>
      <c r="O345" s="256" t="str">
        <f t="shared" si="11"/>
        <v/>
      </c>
    </row>
    <row r="346" spans="1:15" ht="15.75">
      <c r="A346" s="250">
        <v>339</v>
      </c>
      <c r="B346" s="208"/>
      <c r="C346" s="49"/>
      <c r="D346" s="50"/>
      <c r="E346" s="50"/>
      <c r="F346" s="50"/>
      <c r="G346" s="209"/>
      <c r="H346" s="8"/>
      <c r="I346" s="457" t="str">
        <f t="shared" si="10"/>
        <v/>
      </c>
      <c r="J346" s="241" cm="1">
        <f t="array" ref="J346">SUMPRODUCT(--(K346:N346&lt;&gt;"")) + IF(TRIM(O346)="",0,LEN(O346)-LEN(SUBSTITUTE(O346,",",""))+1)</f>
        <v>0</v>
      </c>
      <c r="K346" s="242" t="str">
        <f>IF(AND(G346&lt;&gt;0,G346&lt;&gt;""),IF(B346="","",IF(ISNUMBER(MATCH(B346,'Look Up Values'!$B$2:$B$500,0)),"","Dest. error")),"")</f>
        <v/>
      </c>
      <c r="L346" s="242" t="str">
        <f>IF(AND(G346&lt;&gt;0,G346&lt;&gt;""),IF(C346="","",IF(AND(ISNUMBER(--LEFT(C346,FIND(" ",C346&amp;" ")-1)),OR(LEN(LEFT(C346,FIND(" ",C346&amp;" ")-1))=6,LEN(LEFT(C346,FIND(" ",C346&amp;" ")-1))=7),OR(ISNUMBER(MATCH(LEFT(C346,FIND(" ",C346&amp;" ")-1),'Look Up Values'!$G$2:$G$1000,0)),ISNUMBER(MATCH(LEFT(C346,FIND(" ",C346&amp;" ")-1),'Look Up Values'!$AE$2:$AE$2000,0)))),"","EWC error")),"")</f>
        <v/>
      </c>
      <c r="M346" s="242" t="str" cm="1">
        <f t="array" ref="M346">IF(AND(G346&lt;&gt;0,G346&lt;&gt;""),IF(E346="","",IF(ISNUMBER(MATCH(SUBSTITUTE(E346," ",""),SUBSTITUTE('Look Up Values'!$I$2:$I$10," ",""),0)),"","State error")),"")</f>
        <v/>
      </c>
      <c r="N346" s="242" t="str" cm="1">
        <f t="array" ref="N346">IF(AND(G346&lt;&gt;0,G346&lt;&gt;""),IF(F346="","",IF(ISNUMBER(MATCH(SUBSTITUTE(F346," ",""),SUBSTITUTE('Look Up Values'!$W$2:$W$30," ",""),0)),"","D&amp;R error")),"")</f>
        <v/>
      </c>
      <c r="O346" s="256" t="str">
        <f t="shared" si="11"/>
        <v/>
      </c>
    </row>
    <row r="347" spans="1:15" ht="15.75">
      <c r="A347" s="250">
        <v>340</v>
      </c>
      <c r="B347" s="208"/>
      <c r="C347" s="49"/>
      <c r="D347" s="50"/>
      <c r="E347" s="50"/>
      <c r="F347" s="50"/>
      <c r="G347" s="209"/>
      <c r="H347" s="8"/>
      <c r="I347" s="457" t="str">
        <f t="shared" si="10"/>
        <v/>
      </c>
      <c r="J347" s="241" cm="1">
        <f t="array" ref="J347">SUMPRODUCT(--(K347:N347&lt;&gt;"")) + IF(TRIM(O347)="",0,LEN(O347)-LEN(SUBSTITUTE(O347,",",""))+1)</f>
        <v>0</v>
      </c>
      <c r="K347" s="242" t="str">
        <f>IF(AND(G347&lt;&gt;0,G347&lt;&gt;""),IF(B347="","",IF(ISNUMBER(MATCH(B347,'Look Up Values'!$B$2:$B$500,0)),"","Dest. error")),"")</f>
        <v/>
      </c>
      <c r="L347" s="242" t="str">
        <f>IF(AND(G347&lt;&gt;0,G347&lt;&gt;""),IF(C347="","",IF(AND(ISNUMBER(--LEFT(C347,FIND(" ",C347&amp;" ")-1)),OR(LEN(LEFT(C347,FIND(" ",C347&amp;" ")-1))=6,LEN(LEFT(C347,FIND(" ",C347&amp;" ")-1))=7),OR(ISNUMBER(MATCH(LEFT(C347,FIND(" ",C347&amp;" ")-1),'Look Up Values'!$G$2:$G$1000,0)),ISNUMBER(MATCH(LEFT(C347,FIND(" ",C347&amp;" ")-1),'Look Up Values'!$AE$2:$AE$2000,0)))),"","EWC error")),"")</f>
        <v/>
      </c>
      <c r="M347" s="242" t="str" cm="1">
        <f t="array" ref="M347">IF(AND(G347&lt;&gt;0,G347&lt;&gt;""),IF(E347="","",IF(ISNUMBER(MATCH(SUBSTITUTE(E347," ",""),SUBSTITUTE('Look Up Values'!$I$2:$I$10," ",""),0)),"","State error")),"")</f>
        <v/>
      </c>
      <c r="N347" s="242" t="str" cm="1">
        <f t="array" ref="N347">IF(AND(G347&lt;&gt;0,G347&lt;&gt;""),IF(F347="","",IF(ISNUMBER(MATCH(SUBSTITUTE(F347," ",""),SUBSTITUTE('Look Up Values'!$W$2:$W$30," ",""),0)),"","D&amp;R error")),"")</f>
        <v/>
      </c>
      <c r="O347" s="256" t="str">
        <f t="shared" si="11"/>
        <v/>
      </c>
    </row>
    <row r="348" spans="1:15" ht="15.75">
      <c r="A348" s="250">
        <v>341</v>
      </c>
      <c r="B348" s="208"/>
      <c r="C348" s="49"/>
      <c r="D348" s="50"/>
      <c r="E348" s="50"/>
      <c r="F348" s="50"/>
      <c r="G348" s="209"/>
      <c r="H348" s="8"/>
      <c r="I348" s="457" t="str">
        <f t="shared" si="10"/>
        <v/>
      </c>
      <c r="J348" s="241" cm="1">
        <f t="array" ref="J348">SUMPRODUCT(--(K348:N348&lt;&gt;"")) + IF(TRIM(O348)="",0,LEN(O348)-LEN(SUBSTITUTE(O348,",",""))+1)</f>
        <v>0</v>
      </c>
      <c r="K348" s="242" t="str">
        <f>IF(AND(G348&lt;&gt;0,G348&lt;&gt;""),IF(B348="","",IF(ISNUMBER(MATCH(B348,'Look Up Values'!$B$2:$B$500,0)),"","Dest. error")),"")</f>
        <v/>
      </c>
      <c r="L348" s="242" t="str">
        <f>IF(AND(G348&lt;&gt;0,G348&lt;&gt;""),IF(C348="","",IF(AND(ISNUMBER(--LEFT(C348,FIND(" ",C348&amp;" ")-1)),OR(LEN(LEFT(C348,FIND(" ",C348&amp;" ")-1))=6,LEN(LEFT(C348,FIND(" ",C348&amp;" ")-1))=7),OR(ISNUMBER(MATCH(LEFT(C348,FIND(" ",C348&amp;" ")-1),'Look Up Values'!$G$2:$G$1000,0)),ISNUMBER(MATCH(LEFT(C348,FIND(" ",C348&amp;" ")-1),'Look Up Values'!$AE$2:$AE$2000,0)))),"","EWC error")),"")</f>
        <v/>
      </c>
      <c r="M348" s="242" t="str" cm="1">
        <f t="array" ref="M348">IF(AND(G348&lt;&gt;0,G348&lt;&gt;""),IF(E348="","",IF(ISNUMBER(MATCH(SUBSTITUTE(E348," ",""),SUBSTITUTE('Look Up Values'!$I$2:$I$10," ",""),0)),"","State error")),"")</f>
        <v/>
      </c>
      <c r="N348" s="242" t="str" cm="1">
        <f t="array" ref="N348">IF(AND(G348&lt;&gt;0,G348&lt;&gt;""),IF(F348="","",IF(ISNUMBER(MATCH(SUBSTITUTE(F348," ",""),SUBSTITUTE('Look Up Values'!$W$2:$W$30," ",""),0)),"","D&amp;R error")),"")</f>
        <v/>
      </c>
      <c r="O348" s="256" t="str">
        <f t="shared" si="11"/>
        <v/>
      </c>
    </row>
    <row r="349" spans="1:15" ht="15.75">
      <c r="A349" s="250">
        <v>342</v>
      </c>
      <c r="B349" s="208"/>
      <c r="C349" s="49"/>
      <c r="D349" s="50"/>
      <c r="E349" s="50"/>
      <c r="F349" s="50"/>
      <c r="G349" s="209"/>
      <c r="H349" s="8"/>
      <c r="I349" s="457" t="str">
        <f t="shared" si="10"/>
        <v/>
      </c>
      <c r="J349" s="241" cm="1">
        <f t="array" ref="J349">SUMPRODUCT(--(K349:N349&lt;&gt;"")) + IF(TRIM(O349)="",0,LEN(O349)-LEN(SUBSTITUTE(O349,",",""))+1)</f>
        <v>0</v>
      </c>
      <c r="K349" s="242" t="str">
        <f>IF(AND(G349&lt;&gt;0,G349&lt;&gt;""),IF(B349="","",IF(ISNUMBER(MATCH(B349,'Look Up Values'!$B$2:$B$500,0)),"","Dest. error")),"")</f>
        <v/>
      </c>
      <c r="L349" s="242" t="str">
        <f>IF(AND(G349&lt;&gt;0,G349&lt;&gt;""),IF(C349="","",IF(AND(ISNUMBER(--LEFT(C349,FIND(" ",C349&amp;" ")-1)),OR(LEN(LEFT(C349,FIND(" ",C349&amp;" ")-1))=6,LEN(LEFT(C349,FIND(" ",C349&amp;" ")-1))=7),OR(ISNUMBER(MATCH(LEFT(C349,FIND(" ",C349&amp;" ")-1),'Look Up Values'!$G$2:$G$1000,0)),ISNUMBER(MATCH(LEFT(C349,FIND(" ",C349&amp;" ")-1),'Look Up Values'!$AE$2:$AE$2000,0)))),"","EWC error")),"")</f>
        <v/>
      </c>
      <c r="M349" s="242" t="str" cm="1">
        <f t="array" ref="M349">IF(AND(G349&lt;&gt;0,G349&lt;&gt;""),IF(E349="","",IF(ISNUMBER(MATCH(SUBSTITUTE(E349," ",""),SUBSTITUTE('Look Up Values'!$I$2:$I$10," ",""),0)),"","State error")),"")</f>
        <v/>
      </c>
      <c r="N349" s="242" t="str" cm="1">
        <f t="array" ref="N349">IF(AND(G349&lt;&gt;0,G349&lt;&gt;""),IF(F349="","",IF(ISNUMBER(MATCH(SUBSTITUTE(F349," ",""),SUBSTITUTE('Look Up Values'!$W$2:$W$30," ",""),0)),"","D&amp;R error")),"")</f>
        <v/>
      </c>
      <c r="O349" s="256" t="str">
        <f t="shared" si="11"/>
        <v/>
      </c>
    </row>
    <row r="350" spans="1:15" ht="15.75">
      <c r="A350" s="250">
        <v>343</v>
      </c>
      <c r="B350" s="208"/>
      <c r="C350" s="49"/>
      <c r="D350" s="50"/>
      <c r="E350" s="50"/>
      <c r="F350" s="50"/>
      <c r="G350" s="209"/>
      <c r="H350" s="8"/>
      <c r="I350" s="457" t="str">
        <f t="shared" si="10"/>
        <v/>
      </c>
      <c r="J350" s="241" cm="1">
        <f t="array" ref="J350">SUMPRODUCT(--(K350:N350&lt;&gt;"")) + IF(TRIM(O350)="",0,LEN(O350)-LEN(SUBSTITUTE(O350,",",""))+1)</f>
        <v>0</v>
      </c>
      <c r="K350" s="242" t="str">
        <f>IF(AND(G350&lt;&gt;0,G350&lt;&gt;""),IF(B350="","",IF(ISNUMBER(MATCH(B350,'Look Up Values'!$B$2:$B$500,0)),"","Dest. error")),"")</f>
        <v/>
      </c>
      <c r="L350" s="242" t="str">
        <f>IF(AND(G350&lt;&gt;0,G350&lt;&gt;""),IF(C350="","",IF(AND(ISNUMBER(--LEFT(C350,FIND(" ",C350&amp;" ")-1)),OR(LEN(LEFT(C350,FIND(" ",C350&amp;" ")-1))=6,LEN(LEFT(C350,FIND(" ",C350&amp;" ")-1))=7),OR(ISNUMBER(MATCH(LEFT(C350,FIND(" ",C350&amp;" ")-1),'Look Up Values'!$G$2:$G$1000,0)),ISNUMBER(MATCH(LEFT(C350,FIND(" ",C350&amp;" ")-1),'Look Up Values'!$AE$2:$AE$2000,0)))),"","EWC error")),"")</f>
        <v/>
      </c>
      <c r="M350" s="242" t="str" cm="1">
        <f t="array" ref="M350">IF(AND(G350&lt;&gt;0,G350&lt;&gt;""),IF(E350="","",IF(ISNUMBER(MATCH(SUBSTITUTE(E350," ",""),SUBSTITUTE('Look Up Values'!$I$2:$I$10," ",""),0)),"","State error")),"")</f>
        <v/>
      </c>
      <c r="N350" s="242" t="str" cm="1">
        <f t="array" ref="N350">IF(AND(G350&lt;&gt;0,G350&lt;&gt;""),IF(F350="","",IF(ISNUMBER(MATCH(SUBSTITUTE(F350," ",""),SUBSTITUTE('Look Up Values'!$W$2:$W$30," ",""),0)),"","D&amp;R error")),"")</f>
        <v/>
      </c>
      <c r="O350" s="256" t="str">
        <f t="shared" si="11"/>
        <v/>
      </c>
    </row>
    <row r="351" spans="1:15" ht="15.75">
      <c r="A351" s="250">
        <v>344</v>
      </c>
      <c r="B351" s="208"/>
      <c r="C351" s="49"/>
      <c r="D351" s="50"/>
      <c r="E351" s="50"/>
      <c r="F351" s="50"/>
      <c r="G351" s="209"/>
      <c r="H351" s="8"/>
      <c r="I351" s="457" t="str">
        <f t="shared" si="10"/>
        <v/>
      </c>
      <c r="J351" s="241" cm="1">
        <f t="array" ref="J351">SUMPRODUCT(--(K351:N351&lt;&gt;"")) + IF(TRIM(O351)="",0,LEN(O351)-LEN(SUBSTITUTE(O351,",",""))+1)</f>
        <v>0</v>
      </c>
      <c r="K351" s="242" t="str">
        <f>IF(AND(G351&lt;&gt;0,G351&lt;&gt;""),IF(B351="","",IF(ISNUMBER(MATCH(B351,'Look Up Values'!$B$2:$B$500,0)),"","Dest. error")),"")</f>
        <v/>
      </c>
      <c r="L351" s="242" t="str">
        <f>IF(AND(G351&lt;&gt;0,G351&lt;&gt;""),IF(C351="","",IF(AND(ISNUMBER(--LEFT(C351,FIND(" ",C351&amp;" ")-1)),OR(LEN(LEFT(C351,FIND(" ",C351&amp;" ")-1))=6,LEN(LEFT(C351,FIND(" ",C351&amp;" ")-1))=7),OR(ISNUMBER(MATCH(LEFT(C351,FIND(" ",C351&amp;" ")-1),'Look Up Values'!$G$2:$G$1000,0)),ISNUMBER(MATCH(LEFT(C351,FIND(" ",C351&amp;" ")-1),'Look Up Values'!$AE$2:$AE$2000,0)))),"","EWC error")),"")</f>
        <v/>
      </c>
      <c r="M351" s="242" t="str" cm="1">
        <f t="array" ref="M351">IF(AND(G351&lt;&gt;0,G351&lt;&gt;""),IF(E351="","",IF(ISNUMBER(MATCH(SUBSTITUTE(E351," ",""),SUBSTITUTE('Look Up Values'!$I$2:$I$10," ",""),0)),"","State error")),"")</f>
        <v/>
      </c>
      <c r="N351" s="242" t="str" cm="1">
        <f t="array" ref="N351">IF(AND(G351&lt;&gt;0,G351&lt;&gt;""),IF(F351="","",IF(ISNUMBER(MATCH(SUBSTITUTE(F351," ",""),SUBSTITUTE('Look Up Values'!$W$2:$W$30," ",""),0)),"","D&amp;R error")),"")</f>
        <v/>
      </c>
      <c r="O351" s="256" t="str">
        <f t="shared" si="11"/>
        <v/>
      </c>
    </row>
    <row r="352" spans="1:15" ht="15.75">
      <c r="A352" s="250">
        <v>345</v>
      </c>
      <c r="B352" s="208"/>
      <c r="C352" s="49"/>
      <c r="D352" s="50"/>
      <c r="E352" s="50"/>
      <c r="F352" s="50"/>
      <c r="G352" s="209"/>
      <c r="H352" s="8"/>
      <c r="I352" s="457" t="str">
        <f t="shared" si="10"/>
        <v/>
      </c>
      <c r="J352" s="241" cm="1">
        <f t="array" ref="J352">SUMPRODUCT(--(K352:N352&lt;&gt;"")) + IF(TRIM(O352)="",0,LEN(O352)-LEN(SUBSTITUTE(O352,",",""))+1)</f>
        <v>0</v>
      </c>
      <c r="K352" s="242" t="str">
        <f>IF(AND(G352&lt;&gt;0,G352&lt;&gt;""),IF(B352="","",IF(ISNUMBER(MATCH(B352,'Look Up Values'!$B$2:$B$500,0)),"","Dest. error")),"")</f>
        <v/>
      </c>
      <c r="L352" s="242" t="str">
        <f>IF(AND(G352&lt;&gt;0,G352&lt;&gt;""),IF(C352="","",IF(AND(ISNUMBER(--LEFT(C352,FIND(" ",C352&amp;" ")-1)),OR(LEN(LEFT(C352,FIND(" ",C352&amp;" ")-1))=6,LEN(LEFT(C352,FIND(" ",C352&amp;" ")-1))=7),OR(ISNUMBER(MATCH(LEFT(C352,FIND(" ",C352&amp;" ")-1),'Look Up Values'!$G$2:$G$1000,0)),ISNUMBER(MATCH(LEFT(C352,FIND(" ",C352&amp;" ")-1),'Look Up Values'!$AE$2:$AE$2000,0)))),"","EWC error")),"")</f>
        <v/>
      </c>
      <c r="M352" s="242" t="str" cm="1">
        <f t="array" ref="M352">IF(AND(G352&lt;&gt;0,G352&lt;&gt;""),IF(E352="","",IF(ISNUMBER(MATCH(SUBSTITUTE(E352," ",""),SUBSTITUTE('Look Up Values'!$I$2:$I$10," ",""),0)),"","State error")),"")</f>
        <v/>
      </c>
      <c r="N352" s="242" t="str" cm="1">
        <f t="array" ref="N352">IF(AND(G352&lt;&gt;0,G352&lt;&gt;""),IF(F352="","",IF(ISNUMBER(MATCH(SUBSTITUTE(F352," ",""),SUBSTITUTE('Look Up Values'!$W$2:$W$30," ",""),0)),"","D&amp;R error")),"")</f>
        <v/>
      </c>
      <c r="O352" s="256" t="str">
        <f t="shared" si="11"/>
        <v/>
      </c>
    </row>
    <row r="353" spans="1:15" ht="15.75">
      <c r="A353" s="250">
        <v>346</v>
      </c>
      <c r="B353" s="208"/>
      <c r="C353" s="49"/>
      <c r="D353" s="50"/>
      <c r="E353" s="50"/>
      <c r="F353" s="50"/>
      <c r="G353" s="209"/>
      <c r="H353" s="8"/>
      <c r="I353" s="457" t="str">
        <f t="shared" si="10"/>
        <v/>
      </c>
      <c r="J353" s="241" cm="1">
        <f t="array" ref="J353">SUMPRODUCT(--(K353:N353&lt;&gt;"")) + IF(TRIM(O353)="",0,LEN(O353)-LEN(SUBSTITUTE(O353,",",""))+1)</f>
        <v>0</v>
      </c>
      <c r="K353" s="242" t="str">
        <f>IF(AND(G353&lt;&gt;0,G353&lt;&gt;""),IF(B353="","",IF(ISNUMBER(MATCH(B353,'Look Up Values'!$B$2:$B$500,0)),"","Dest. error")),"")</f>
        <v/>
      </c>
      <c r="L353" s="242" t="str">
        <f>IF(AND(G353&lt;&gt;0,G353&lt;&gt;""),IF(C353="","",IF(AND(ISNUMBER(--LEFT(C353,FIND(" ",C353&amp;" ")-1)),OR(LEN(LEFT(C353,FIND(" ",C353&amp;" ")-1))=6,LEN(LEFT(C353,FIND(" ",C353&amp;" ")-1))=7),OR(ISNUMBER(MATCH(LEFT(C353,FIND(" ",C353&amp;" ")-1),'Look Up Values'!$G$2:$G$1000,0)),ISNUMBER(MATCH(LEFT(C353,FIND(" ",C353&amp;" ")-1),'Look Up Values'!$AE$2:$AE$2000,0)))),"","EWC error")),"")</f>
        <v/>
      </c>
      <c r="M353" s="242" t="str" cm="1">
        <f t="array" ref="M353">IF(AND(G353&lt;&gt;0,G353&lt;&gt;""),IF(E353="","",IF(ISNUMBER(MATCH(SUBSTITUTE(E353," ",""),SUBSTITUTE('Look Up Values'!$I$2:$I$10," ",""),0)),"","State error")),"")</f>
        <v/>
      </c>
      <c r="N353" s="242" t="str" cm="1">
        <f t="array" ref="N353">IF(AND(G353&lt;&gt;0,G353&lt;&gt;""),IF(F353="","",IF(ISNUMBER(MATCH(SUBSTITUTE(F353," ",""),SUBSTITUTE('Look Up Values'!$W$2:$W$30," ",""),0)),"","D&amp;R error")),"")</f>
        <v/>
      </c>
      <c r="O353" s="256" t="str">
        <f t="shared" si="11"/>
        <v/>
      </c>
    </row>
    <row r="354" spans="1:15" ht="15.75">
      <c r="A354" s="250">
        <v>347</v>
      </c>
      <c r="B354" s="208"/>
      <c r="C354" s="49"/>
      <c r="D354" s="50"/>
      <c r="E354" s="50"/>
      <c r="F354" s="50"/>
      <c r="G354" s="209"/>
      <c r="H354" s="8"/>
      <c r="I354" s="457" t="str">
        <f t="shared" si="10"/>
        <v/>
      </c>
      <c r="J354" s="241" cm="1">
        <f t="array" ref="J354">SUMPRODUCT(--(K354:N354&lt;&gt;"")) + IF(TRIM(O354)="",0,LEN(O354)-LEN(SUBSTITUTE(O354,",",""))+1)</f>
        <v>0</v>
      </c>
      <c r="K354" s="242" t="str">
        <f>IF(AND(G354&lt;&gt;0,G354&lt;&gt;""),IF(B354="","",IF(ISNUMBER(MATCH(B354,'Look Up Values'!$B$2:$B$500,0)),"","Dest. error")),"")</f>
        <v/>
      </c>
      <c r="L354" s="242" t="str">
        <f>IF(AND(G354&lt;&gt;0,G354&lt;&gt;""),IF(C354="","",IF(AND(ISNUMBER(--LEFT(C354,FIND(" ",C354&amp;" ")-1)),OR(LEN(LEFT(C354,FIND(" ",C354&amp;" ")-1))=6,LEN(LEFT(C354,FIND(" ",C354&amp;" ")-1))=7),OR(ISNUMBER(MATCH(LEFT(C354,FIND(" ",C354&amp;" ")-1),'Look Up Values'!$G$2:$G$1000,0)),ISNUMBER(MATCH(LEFT(C354,FIND(" ",C354&amp;" ")-1),'Look Up Values'!$AE$2:$AE$2000,0)))),"","EWC error")),"")</f>
        <v/>
      </c>
      <c r="M354" s="242" t="str" cm="1">
        <f t="array" ref="M354">IF(AND(G354&lt;&gt;0,G354&lt;&gt;""),IF(E354="","",IF(ISNUMBER(MATCH(SUBSTITUTE(E354," ",""),SUBSTITUTE('Look Up Values'!$I$2:$I$10," ",""),0)),"","State error")),"")</f>
        <v/>
      </c>
      <c r="N354" s="242" t="str" cm="1">
        <f t="array" ref="N354">IF(AND(G354&lt;&gt;0,G354&lt;&gt;""),IF(F354="","",IF(ISNUMBER(MATCH(SUBSTITUTE(F354," ",""),SUBSTITUTE('Look Up Values'!$W$2:$W$30," ",""),0)),"","D&amp;R error")),"")</f>
        <v/>
      </c>
      <c r="O354" s="256" t="str">
        <f t="shared" si="11"/>
        <v/>
      </c>
    </row>
    <row r="355" spans="1:15" ht="15.75">
      <c r="A355" s="250">
        <v>348</v>
      </c>
      <c r="B355" s="208"/>
      <c r="C355" s="49"/>
      <c r="D355" s="50"/>
      <c r="E355" s="50"/>
      <c r="F355" s="50"/>
      <c r="G355" s="209"/>
      <c r="H355" s="8"/>
      <c r="I355" s="457" t="str">
        <f t="shared" si="10"/>
        <v/>
      </c>
      <c r="J355" s="241" cm="1">
        <f t="array" ref="J355">SUMPRODUCT(--(K355:N355&lt;&gt;"")) + IF(TRIM(O355)="",0,LEN(O355)-LEN(SUBSTITUTE(O355,",",""))+1)</f>
        <v>0</v>
      </c>
      <c r="K355" s="242" t="str">
        <f>IF(AND(G355&lt;&gt;0,G355&lt;&gt;""),IF(B355="","",IF(ISNUMBER(MATCH(B355,'Look Up Values'!$B$2:$B$500,0)),"","Dest. error")),"")</f>
        <v/>
      </c>
      <c r="L355" s="242" t="str">
        <f>IF(AND(G355&lt;&gt;0,G355&lt;&gt;""),IF(C355="","",IF(AND(ISNUMBER(--LEFT(C355,FIND(" ",C355&amp;" ")-1)),OR(LEN(LEFT(C355,FIND(" ",C355&amp;" ")-1))=6,LEN(LEFT(C355,FIND(" ",C355&amp;" ")-1))=7),OR(ISNUMBER(MATCH(LEFT(C355,FIND(" ",C355&amp;" ")-1),'Look Up Values'!$G$2:$G$1000,0)),ISNUMBER(MATCH(LEFT(C355,FIND(" ",C355&amp;" ")-1),'Look Up Values'!$AE$2:$AE$2000,0)))),"","EWC error")),"")</f>
        <v/>
      </c>
      <c r="M355" s="242" t="str" cm="1">
        <f t="array" ref="M355">IF(AND(G355&lt;&gt;0,G355&lt;&gt;""),IF(E355="","",IF(ISNUMBER(MATCH(SUBSTITUTE(E355," ",""),SUBSTITUTE('Look Up Values'!$I$2:$I$10," ",""),0)),"","State error")),"")</f>
        <v/>
      </c>
      <c r="N355" s="242" t="str" cm="1">
        <f t="array" ref="N355">IF(AND(G355&lt;&gt;0,G355&lt;&gt;""),IF(F355="","",IF(ISNUMBER(MATCH(SUBSTITUTE(F355," ",""),SUBSTITUTE('Look Up Values'!$W$2:$W$30," ",""),0)),"","D&amp;R error")),"")</f>
        <v/>
      </c>
      <c r="O355" s="256" t="str">
        <f t="shared" si="11"/>
        <v/>
      </c>
    </row>
    <row r="356" spans="1:15" ht="15.75">
      <c r="A356" s="250">
        <v>349</v>
      </c>
      <c r="B356" s="208"/>
      <c r="C356" s="49"/>
      <c r="D356" s="50"/>
      <c r="E356" s="50"/>
      <c r="F356" s="50"/>
      <c r="G356" s="209"/>
      <c r="H356" s="8"/>
      <c r="I356" s="457" t="str">
        <f t="shared" si="10"/>
        <v/>
      </c>
      <c r="J356" s="241" cm="1">
        <f t="array" ref="J356">SUMPRODUCT(--(K356:N356&lt;&gt;"")) + IF(TRIM(O356)="",0,LEN(O356)-LEN(SUBSTITUTE(O356,",",""))+1)</f>
        <v>0</v>
      </c>
      <c r="K356" s="242" t="str">
        <f>IF(AND(G356&lt;&gt;0,G356&lt;&gt;""),IF(B356="","",IF(ISNUMBER(MATCH(B356,'Look Up Values'!$B$2:$B$500,0)),"","Dest. error")),"")</f>
        <v/>
      </c>
      <c r="L356" s="242" t="str">
        <f>IF(AND(G356&lt;&gt;0,G356&lt;&gt;""),IF(C356="","",IF(AND(ISNUMBER(--LEFT(C356,FIND(" ",C356&amp;" ")-1)),OR(LEN(LEFT(C356,FIND(" ",C356&amp;" ")-1))=6,LEN(LEFT(C356,FIND(" ",C356&amp;" ")-1))=7),OR(ISNUMBER(MATCH(LEFT(C356,FIND(" ",C356&amp;" ")-1),'Look Up Values'!$G$2:$G$1000,0)),ISNUMBER(MATCH(LEFT(C356,FIND(" ",C356&amp;" ")-1),'Look Up Values'!$AE$2:$AE$2000,0)))),"","EWC error")),"")</f>
        <v/>
      </c>
      <c r="M356" s="242" t="str" cm="1">
        <f t="array" ref="M356">IF(AND(G356&lt;&gt;0,G356&lt;&gt;""),IF(E356="","",IF(ISNUMBER(MATCH(SUBSTITUTE(E356," ",""),SUBSTITUTE('Look Up Values'!$I$2:$I$10," ",""),0)),"","State error")),"")</f>
        <v/>
      </c>
      <c r="N356" s="242" t="str" cm="1">
        <f t="array" ref="N356">IF(AND(G356&lt;&gt;0,G356&lt;&gt;""),IF(F356="","",IF(ISNUMBER(MATCH(SUBSTITUTE(F356," ",""),SUBSTITUTE('Look Up Values'!$W$2:$W$30," ",""),0)),"","D&amp;R error")),"")</f>
        <v/>
      </c>
      <c r="O356" s="256" t="str">
        <f t="shared" si="11"/>
        <v/>
      </c>
    </row>
    <row r="357" spans="1:15" ht="15.75">
      <c r="A357" s="250">
        <v>350</v>
      </c>
      <c r="B357" s="208"/>
      <c r="C357" s="49"/>
      <c r="D357" s="50"/>
      <c r="E357" s="50"/>
      <c r="F357" s="50"/>
      <c r="G357" s="209"/>
      <c r="H357" s="8"/>
      <c r="I357" s="457" t="str">
        <f t="shared" si="10"/>
        <v/>
      </c>
      <c r="J357" s="241" cm="1">
        <f t="array" ref="J357">SUMPRODUCT(--(K357:N357&lt;&gt;"")) + IF(TRIM(O357)="",0,LEN(O357)-LEN(SUBSTITUTE(O357,",",""))+1)</f>
        <v>0</v>
      </c>
      <c r="K357" s="242" t="str">
        <f>IF(AND(G357&lt;&gt;0,G357&lt;&gt;""),IF(B357="","",IF(ISNUMBER(MATCH(B357,'Look Up Values'!$B$2:$B$500,0)),"","Dest. error")),"")</f>
        <v/>
      </c>
      <c r="L357" s="242" t="str">
        <f>IF(AND(G357&lt;&gt;0,G357&lt;&gt;""),IF(C357="","",IF(AND(ISNUMBER(--LEFT(C357,FIND(" ",C357&amp;" ")-1)),OR(LEN(LEFT(C357,FIND(" ",C357&amp;" ")-1))=6,LEN(LEFT(C357,FIND(" ",C357&amp;" ")-1))=7),OR(ISNUMBER(MATCH(LEFT(C357,FIND(" ",C357&amp;" ")-1),'Look Up Values'!$G$2:$G$1000,0)),ISNUMBER(MATCH(LEFT(C357,FIND(" ",C357&amp;" ")-1),'Look Up Values'!$AE$2:$AE$2000,0)))),"","EWC error")),"")</f>
        <v/>
      </c>
      <c r="M357" s="242" t="str" cm="1">
        <f t="array" ref="M357">IF(AND(G357&lt;&gt;0,G357&lt;&gt;""),IF(E357="","",IF(ISNUMBER(MATCH(SUBSTITUTE(E357," ",""),SUBSTITUTE('Look Up Values'!$I$2:$I$10," ",""),0)),"","State error")),"")</f>
        <v/>
      </c>
      <c r="N357" s="242" t="str" cm="1">
        <f t="array" ref="N357">IF(AND(G357&lt;&gt;0,G357&lt;&gt;""),IF(F357="","",IF(ISNUMBER(MATCH(SUBSTITUTE(F357," ",""),SUBSTITUTE('Look Up Values'!$W$2:$W$30," ",""),0)),"","D&amp;R error")),"")</f>
        <v/>
      </c>
      <c r="O357" s="256" t="str">
        <f t="shared" si="11"/>
        <v/>
      </c>
    </row>
    <row r="358" spans="1:15" ht="15.75">
      <c r="A358" s="250">
        <v>351</v>
      </c>
      <c r="B358" s="208"/>
      <c r="C358" s="49"/>
      <c r="D358" s="50"/>
      <c r="E358" s="50"/>
      <c r="F358" s="50"/>
      <c r="G358" s="209"/>
      <c r="H358" s="8"/>
      <c r="I358" s="457" t="str">
        <f t="shared" si="10"/>
        <v/>
      </c>
      <c r="J358" s="241" cm="1">
        <f t="array" ref="J358">SUMPRODUCT(--(K358:N358&lt;&gt;"")) + IF(TRIM(O358)="",0,LEN(O358)-LEN(SUBSTITUTE(O358,",",""))+1)</f>
        <v>0</v>
      </c>
      <c r="K358" s="242" t="str">
        <f>IF(AND(G358&lt;&gt;0,G358&lt;&gt;""),IF(B358="","",IF(ISNUMBER(MATCH(B358,'Look Up Values'!$B$2:$B$500,0)),"","Dest. error")),"")</f>
        <v/>
      </c>
      <c r="L358" s="242" t="str">
        <f>IF(AND(G358&lt;&gt;0,G358&lt;&gt;""),IF(C358="","",IF(AND(ISNUMBER(--LEFT(C358,FIND(" ",C358&amp;" ")-1)),OR(LEN(LEFT(C358,FIND(" ",C358&amp;" ")-1))=6,LEN(LEFT(C358,FIND(" ",C358&amp;" ")-1))=7),OR(ISNUMBER(MATCH(LEFT(C358,FIND(" ",C358&amp;" ")-1),'Look Up Values'!$G$2:$G$1000,0)),ISNUMBER(MATCH(LEFT(C358,FIND(" ",C358&amp;" ")-1),'Look Up Values'!$AE$2:$AE$2000,0)))),"","EWC error")),"")</f>
        <v/>
      </c>
      <c r="M358" s="242" t="str" cm="1">
        <f t="array" ref="M358">IF(AND(G358&lt;&gt;0,G358&lt;&gt;""),IF(E358="","",IF(ISNUMBER(MATCH(SUBSTITUTE(E358," ",""),SUBSTITUTE('Look Up Values'!$I$2:$I$10," ",""),0)),"","State error")),"")</f>
        <v/>
      </c>
      <c r="N358" s="242" t="str" cm="1">
        <f t="array" ref="N358">IF(AND(G358&lt;&gt;0,G358&lt;&gt;""),IF(F358="","",IF(ISNUMBER(MATCH(SUBSTITUTE(F358," ",""),SUBSTITUTE('Look Up Values'!$W$2:$W$30," ",""),0)),"","D&amp;R error")),"")</f>
        <v/>
      </c>
      <c r="O358" s="256" t="str">
        <f t="shared" si="11"/>
        <v/>
      </c>
    </row>
    <row r="359" spans="1:15" ht="15.75">
      <c r="A359" s="250">
        <v>352</v>
      </c>
      <c r="B359" s="208"/>
      <c r="C359" s="49"/>
      <c r="D359" s="50"/>
      <c r="E359" s="50"/>
      <c r="F359" s="50"/>
      <c r="G359" s="209"/>
      <c r="H359" s="8"/>
      <c r="I359" s="457" t="str">
        <f t="shared" si="10"/>
        <v/>
      </c>
      <c r="J359" s="241" cm="1">
        <f t="array" ref="J359">SUMPRODUCT(--(K359:N359&lt;&gt;"")) + IF(TRIM(O359)="",0,LEN(O359)-LEN(SUBSTITUTE(O359,",",""))+1)</f>
        <v>0</v>
      </c>
      <c r="K359" s="242" t="str">
        <f>IF(AND(G359&lt;&gt;0,G359&lt;&gt;""),IF(B359="","",IF(ISNUMBER(MATCH(B359,'Look Up Values'!$B$2:$B$500,0)),"","Dest. error")),"")</f>
        <v/>
      </c>
      <c r="L359" s="242" t="str">
        <f>IF(AND(G359&lt;&gt;0,G359&lt;&gt;""),IF(C359="","",IF(AND(ISNUMBER(--LEFT(C359,FIND(" ",C359&amp;" ")-1)),OR(LEN(LEFT(C359,FIND(" ",C359&amp;" ")-1))=6,LEN(LEFT(C359,FIND(" ",C359&amp;" ")-1))=7),OR(ISNUMBER(MATCH(LEFT(C359,FIND(" ",C359&amp;" ")-1),'Look Up Values'!$G$2:$G$1000,0)),ISNUMBER(MATCH(LEFT(C359,FIND(" ",C359&amp;" ")-1),'Look Up Values'!$AE$2:$AE$2000,0)))),"","EWC error")),"")</f>
        <v/>
      </c>
      <c r="M359" s="242" t="str" cm="1">
        <f t="array" ref="M359">IF(AND(G359&lt;&gt;0,G359&lt;&gt;""),IF(E359="","",IF(ISNUMBER(MATCH(SUBSTITUTE(E359," ",""),SUBSTITUTE('Look Up Values'!$I$2:$I$10," ",""),0)),"","State error")),"")</f>
        <v/>
      </c>
      <c r="N359" s="242" t="str" cm="1">
        <f t="array" ref="N359">IF(AND(G359&lt;&gt;0,G359&lt;&gt;""),IF(F359="","",IF(ISNUMBER(MATCH(SUBSTITUTE(F359," ",""),SUBSTITUTE('Look Up Values'!$W$2:$W$30," ",""),0)),"","D&amp;R error")),"")</f>
        <v/>
      </c>
      <c r="O359" s="256" t="str">
        <f t="shared" si="11"/>
        <v/>
      </c>
    </row>
    <row r="360" spans="1:15" ht="15.75">
      <c r="A360" s="250">
        <v>353</v>
      </c>
      <c r="B360" s="208"/>
      <c r="C360" s="49"/>
      <c r="D360" s="50"/>
      <c r="E360" s="50"/>
      <c r="F360" s="50"/>
      <c r="G360" s="209"/>
      <c r="H360" s="8"/>
      <c r="I360" s="457" t="str">
        <f t="shared" si="10"/>
        <v/>
      </c>
      <c r="J360" s="241" cm="1">
        <f t="array" ref="J360">SUMPRODUCT(--(K360:N360&lt;&gt;"")) + IF(TRIM(O360)="",0,LEN(O360)-LEN(SUBSTITUTE(O360,",",""))+1)</f>
        <v>0</v>
      </c>
      <c r="K360" s="242" t="str">
        <f>IF(AND(G360&lt;&gt;0,G360&lt;&gt;""),IF(B360="","",IF(ISNUMBER(MATCH(B360,'Look Up Values'!$B$2:$B$500,0)),"","Dest. error")),"")</f>
        <v/>
      </c>
      <c r="L360" s="242" t="str">
        <f>IF(AND(G360&lt;&gt;0,G360&lt;&gt;""),IF(C360="","",IF(AND(ISNUMBER(--LEFT(C360,FIND(" ",C360&amp;" ")-1)),OR(LEN(LEFT(C360,FIND(" ",C360&amp;" ")-1))=6,LEN(LEFT(C360,FIND(" ",C360&amp;" ")-1))=7),OR(ISNUMBER(MATCH(LEFT(C360,FIND(" ",C360&amp;" ")-1),'Look Up Values'!$G$2:$G$1000,0)),ISNUMBER(MATCH(LEFT(C360,FIND(" ",C360&amp;" ")-1),'Look Up Values'!$AE$2:$AE$2000,0)))),"","EWC error")),"")</f>
        <v/>
      </c>
      <c r="M360" s="242" t="str" cm="1">
        <f t="array" ref="M360">IF(AND(G360&lt;&gt;0,G360&lt;&gt;""),IF(E360="","",IF(ISNUMBER(MATCH(SUBSTITUTE(E360," ",""),SUBSTITUTE('Look Up Values'!$I$2:$I$10," ",""),0)),"","State error")),"")</f>
        <v/>
      </c>
      <c r="N360" s="242" t="str" cm="1">
        <f t="array" ref="N360">IF(AND(G360&lt;&gt;0,G360&lt;&gt;""),IF(F360="","",IF(ISNUMBER(MATCH(SUBSTITUTE(F360," ",""),SUBSTITUTE('Look Up Values'!$W$2:$W$30," ",""),0)),"","D&amp;R error")),"")</f>
        <v/>
      </c>
      <c r="O360" s="256" t="str">
        <f t="shared" si="11"/>
        <v/>
      </c>
    </row>
    <row r="361" spans="1:15" ht="15.75">
      <c r="A361" s="250">
        <v>354</v>
      </c>
      <c r="B361" s="208"/>
      <c r="C361" s="49"/>
      <c r="D361" s="50"/>
      <c r="E361" s="50"/>
      <c r="F361" s="50"/>
      <c r="G361" s="209"/>
      <c r="H361" s="8"/>
      <c r="I361" s="457" t="str">
        <f t="shared" si="10"/>
        <v/>
      </c>
      <c r="J361" s="241" cm="1">
        <f t="array" ref="J361">SUMPRODUCT(--(K361:N361&lt;&gt;"")) + IF(TRIM(O361)="",0,LEN(O361)-LEN(SUBSTITUTE(O361,",",""))+1)</f>
        <v>0</v>
      </c>
      <c r="K361" s="242" t="str">
        <f>IF(AND(G361&lt;&gt;0,G361&lt;&gt;""),IF(B361="","",IF(ISNUMBER(MATCH(B361,'Look Up Values'!$B$2:$B$500,0)),"","Dest. error")),"")</f>
        <v/>
      </c>
      <c r="L361" s="242" t="str">
        <f>IF(AND(G361&lt;&gt;0,G361&lt;&gt;""),IF(C361="","",IF(AND(ISNUMBER(--LEFT(C361,FIND(" ",C361&amp;" ")-1)),OR(LEN(LEFT(C361,FIND(" ",C361&amp;" ")-1))=6,LEN(LEFT(C361,FIND(" ",C361&amp;" ")-1))=7),OR(ISNUMBER(MATCH(LEFT(C361,FIND(" ",C361&amp;" ")-1),'Look Up Values'!$G$2:$G$1000,0)),ISNUMBER(MATCH(LEFT(C361,FIND(" ",C361&amp;" ")-1),'Look Up Values'!$AE$2:$AE$2000,0)))),"","EWC error")),"")</f>
        <v/>
      </c>
      <c r="M361" s="242" t="str" cm="1">
        <f t="array" ref="M361">IF(AND(G361&lt;&gt;0,G361&lt;&gt;""),IF(E361="","",IF(ISNUMBER(MATCH(SUBSTITUTE(E361," ",""),SUBSTITUTE('Look Up Values'!$I$2:$I$10," ",""),0)),"","State error")),"")</f>
        <v/>
      </c>
      <c r="N361" s="242" t="str" cm="1">
        <f t="array" ref="N361">IF(AND(G361&lt;&gt;0,G361&lt;&gt;""),IF(F361="","",IF(ISNUMBER(MATCH(SUBSTITUTE(F361," ",""),SUBSTITUTE('Look Up Values'!$W$2:$W$30," ",""),0)),"","D&amp;R error")),"")</f>
        <v/>
      </c>
      <c r="O361" s="256" t="str">
        <f t="shared" si="11"/>
        <v/>
      </c>
    </row>
    <row r="362" spans="1:15" ht="15.75">
      <c r="A362" s="250">
        <v>355</v>
      </c>
      <c r="B362" s="208"/>
      <c r="C362" s="49"/>
      <c r="D362" s="50"/>
      <c r="E362" s="50"/>
      <c r="F362" s="50"/>
      <c r="G362" s="209"/>
      <c r="H362" s="8"/>
      <c r="I362" s="457" t="str">
        <f t="shared" si="10"/>
        <v/>
      </c>
      <c r="J362" s="241" cm="1">
        <f t="array" ref="J362">SUMPRODUCT(--(K362:N362&lt;&gt;"")) + IF(TRIM(O362)="",0,LEN(O362)-LEN(SUBSTITUTE(O362,",",""))+1)</f>
        <v>0</v>
      </c>
      <c r="K362" s="242" t="str">
        <f>IF(AND(G362&lt;&gt;0,G362&lt;&gt;""),IF(B362="","",IF(ISNUMBER(MATCH(B362,'Look Up Values'!$B$2:$B$500,0)),"","Dest. error")),"")</f>
        <v/>
      </c>
      <c r="L362" s="242" t="str">
        <f>IF(AND(G362&lt;&gt;0,G362&lt;&gt;""),IF(C362="","",IF(AND(ISNUMBER(--LEFT(C362,FIND(" ",C362&amp;" ")-1)),OR(LEN(LEFT(C362,FIND(" ",C362&amp;" ")-1))=6,LEN(LEFT(C362,FIND(" ",C362&amp;" ")-1))=7),OR(ISNUMBER(MATCH(LEFT(C362,FIND(" ",C362&amp;" ")-1),'Look Up Values'!$G$2:$G$1000,0)),ISNUMBER(MATCH(LEFT(C362,FIND(" ",C362&amp;" ")-1),'Look Up Values'!$AE$2:$AE$2000,0)))),"","EWC error")),"")</f>
        <v/>
      </c>
      <c r="M362" s="242" t="str" cm="1">
        <f t="array" ref="M362">IF(AND(G362&lt;&gt;0,G362&lt;&gt;""),IF(E362="","",IF(ISNUMBER(MATCH(SUBSTITUTE(E362," ",""),SUBSTITUTE('Look Up Values'!$I$2:$I$10," ",""),0)),"","State error")),"")</f>
        <v/>
      </c>
      <c r="N362" s="242" t="str" cm="1">
        <f t="array" ref="N362">IF(AND(G362&lt;&gt;0,G362&lt;&gt;""),IF(F362="","",IF(ISNUMBER(MATCH(SUBSTITUTE(F362," ",""),SUBSTITUTE('Look Up Values'!$W$2:$W$30," ",""),0)),"","D&amp;R error")),"")</f>
        <v/>
      </c>
      <c r="O362" s="256" t="str">
        <f t="shared" si="11"/>
        <v/>
      </c>
    </row>
    <row r="363" spans="1:15" ht="15.75">
      <c r="A363" s="250">
        <v>356</v>
      </c>
      <c r="B363" s="208"/>
      <c r="C363" s="49"/>
      <c r="D363" s="50"/>
      <c r="E363" s="50"/>
      <c r="F363" s="50"/>
      <c r="G363" s="209"/>
      <c r="H363" s="8"/>
      <c r="I363" s="457" t="str">
        <f t="shared" si="10"/>
        <v/>
      </c>
      <c r="J363" s="241" cm="1">
        <f t="array" ref="J363">SUMPRODUCT(--(K363:N363&lt;&gt;"")) + IF(TRIM(O363)="",0,LEN(O363)-LEN(SUBSTITUTE(O363,",",""))+1)</f>
        <v>0</v>
      </c>
      <c r="K363" s="242" t="str">
        <f>IF(AND(G363&lt;&gt;0,G363&lt;&gt;""),IF(B363="","",IF(ISNUMBER(MATCH(B363,'Look Up Values'!$B$2:$B$500,0)),"","Dest. error")),"")</f>
        <v/>
      </c>
      <c r="L363" s="242" t="str">
        <f>IF(AND(G363&lt;&gt;0,G363&lt;&gt;""),IF(C363="","",IF(AND(ISNUMBER(--LEFT(C363,FIND(" ",C363&amp;" ")-1)),OR(LEN(LEFT(C363,FIND(" ",C363&amp;" ")-1))=6,LEN(LEFT(C363,FIND(" ",C363&amp;" ")-1))=7),OR(ISNUMBER(MATCH(LEFT(C363,FIND(" ",C363&amp;" ")-1),'Look Up Values'!$G$2:$G$1000,0)),ISNUMBER(MATCH(LEFT(C363,FIND(" ",C363&amp;" ")-1),'Look Up Values'!$AE$2:$AE$2000,0)))),"","EWC error")),"")</f>
        <v/>
      </c>
      <c r="M363" s="242" t="str" cm="1">
        <f t="array" ref="M363">IF(AND(G363&lt;&gt;0,G363&lt;&gt;""),IF(E363="","",IF(ISNUMBER(MATCH(SUBSTITUTE(E363," ",""),SUBSTITUTE('Look Up Values'!$I$2:$I$10," ",""),0)),"","State error")),"")</f>
        <v/>
      </c>
      <c r="N363" s="242" t="str" cm="1">
        <f t="array" ref="N363">IF(AND(G363&lt;&gt;0,G363&lt;&gt;""),IF(F363="","",IF(ISNUMBER(MATCH(SUBSTITUTE(F363," ",""),SUBSTITUTE('Look Up Values'!$W$2:$W$30," ",""),0)),"","D&amp;R error")),"")</f>
        <v/>
      </c>
      <c r="O363" s="256" t="str">
        <f t="shared" si="11"/>
        <v/>
      </c>
    </row>
    <row r="364" spans="1:15" ht="15.75">
      <c r="A364" s="250">
        <v>357</v>
      </c>
      <c r="B364" s="208"/>
      <c r="C364" s="49"/>
      <c r="D364" s="50"/>
      <c r="E364" s="50"/>
      <c r="F364" s="50"/>
      <c r="G364" s="209"/>
      <c r="H364" s="8"/>
      <c r="I364" s="457" t="str">
        <f t="shared" si="10"/>
        <v/>
      </c>
      <c r="J364" s="241" cm="1">
        <f t="array" ref="J364">SUMPRODUCT(--(K364:N364&lt;&gt;"")) + IF(TRIM(O364)="",0,LEN(O364)-LEN(SUBSTITUTE(O364,",",""))+1)</f>
        <v>0</v>
      </c>
      <c r="K364" s="242" t="str">
        <f>IF(AND(G364&lt;&gt;0,G364&lt;&gt;""),IF(B364="","",IF(ISNUMBER(MATCH(B364,'Look Up Values'!$B$2:$B$500,0)),"","Dest. error")),"")</f>
        <v/>
      </c>
      <c r="L364" s="242" t="str">
        <f>IF(AND(G364&lt;&gt;0,G364&lt;&gt;""),IF(C364="","",IF(AND(ISNUMBER(--LEFT(C364,FIND(" ",C364&amp;" ")-1)),OR(LEN(LEFT(C364,FIND(" ",C364&amp;" ")-1))=6,LEN(LEFT(C364,FIND(" ",C364&amp;" ")-1))=7),OR(ISNUMBER(MATCH(LEFT(C364,FIND(" ",C364&amp;" ")-1),'Look Up Values'!$G$2:$G$1000,0)),ISNUMBER(MATCH(LEFT(C364,FIND(" ",C364&amp;" ")-1),'Look Up Values'!$AE$2:$AE$2000,0)))),"","EWC error")),"")</f>
        <v/>
      </c>
      <c r="M364" s="242" t="str" cm="1">
        <f t="array" ref="M364">IF(AND(G364&lt;&gt;0,G364&lt;&gt;""),IF(E364="","",IF(ISNUMBER(MATCH(SUBSTITUTE(E364," ",""),SUBSTITUTE('Look Up Values'!$I$2:$I$10," ",""),0)),"","State error")),"")</f>
        <v/>
      </c>
      <c r="N364" s="242" t="str" cm="1">
        <f t="array" ref="N364">IF(AND(G364&lt;&gt;0,G364&lt;&gt;""),IF(F364="","",IF(ISNUMBER(MATCH(SUBSTITUTE(F364," ",""),SUBSTITUTE('Look Up Values'!$W$2:$W$30," ",""),0)),"","D&amp;R error")),"")</f>
        <v/>
      </c>
      <c r="O364" s="256" t="str">
        <f t="shared" si="11"/>
        <v/>
      </c>
    </row>
    <row r="365" spans="1:15" ht="15.75">
      <c r="A365" s="250">
        <v>358</v>
      </c>
      <c r="B365" s="208"/>
      <c r="C365" s="49"/>
      <c r="D365" s="50"/>
      <c r="E365" s="50"/>
      <c r="F365" s="50"/>
      <c r="G365" s="209"/>
      <c r="H365" s="8"/>
      <c r="I365" s="457" t="str">
        <f t="shared" si="10"/>
        <v/>
      </c>
      <c r="J365" s="241" cm="1">
        <f t="array" ref="J365">SUMPRODUCT(--(K365:N365&lt;&gt;"")) + IF(TRIM(O365)="",0,LEN(O365)-LEN(SUBSTITUTE(O365,",",""))+1)</f>
        <v>0</v>
      </c>
      <c r="K365" s="242" t="str">
        <f>IF(AND(G365&lt;&gt;0,G365&lt;&gt;""),IF(B365="","",IF(ISNUMBER(MATCH(B365,'Look Up Values'!$B$2:$B$500,0)),"","Dest. error")),"")</f>
        <v/>
      </c>
      <c r="L365" s="242" t="str">
        <f>IF(AND(G365&lt;&gt;0,G365&lt;&gt;""),IF(C365="","",IF(AND(ISNUMBER(--LEFT(C365,FIND(" ",C365&amp;" ")-1)),OR(LEN(LEFT(C365,FIND(" ",C365&amp;" ")-1))=6,LEN(LEFT(C365,FIND(" ",C365&amp;" ")-1))=7),OR(ISNUMBER(MATCH(LEFT(C365,FIND(" ",C365&amp;" ")-1),'Look Up Values'!$G$2:$G$1000,0)),ISNUMBER(MATCH(LEFT(C365,FIND(" ",C365&amp;" ")-1),'Look Up Values'!$AE$2:$AE$2000,0)))),"","EWC error")),"")</f>
        <v/>
      </c>
      <c r="M365" s="242" t="str" cm="1">
        <f t="array" ref="M365">IF(AND(G365&lt;&gt;0,G365&lt;&gt;""),IF(E365="","",IF(ISNUMBER(MATCH(SUBSTITUTE(E365," ",""),SUBSTITUTE('Look Up Values'!$I$2:$I$10," ",""),0)),"","State error")),"")</f>
        <v/>
      </c>
      <c r="N365" s="242" t="str" cm="1">
        <f t="array" ref="N365">IF(AND(G365&lt;&gt;0,G365&lt;&gt;""),IF(F365="","",IF(ISNUMBER(MATCH(SUBSTITUTE(F365," ",""),SUBSTITUTE('Look Up Values'!$W$2:$W$30," ",""),0)),"","D&amp;R error")),"")</f>
        <v/>
      </c>
      <c r="O365" s="256" t="str">
        <f t="shared" si="11"/>
        <v/>
      </c>
    </row>
    <row r="366" spans="1:15" ht="15.75">
      <c r="A366" s="250">
        <v>359</v>
      </c>
      <c r="B366" s="208"/>
      <c r="C366" s="49"/>
      <c r="D366" s="50"/>
      <c r="E366" s="50"/>
      <c r="F366" s="50"/>
      <c r="G366" s="209"/>
      <c r="H366" s="8"/>
      <c r="I366" s="457" t="str">
        <f t="shared" si="10"/>
        <v/>
      </c>
      <c r="J366" s="241" cm="1">
        <f t="array" ref="J366">SUMPRODUCT(--(K366:N366&lt;&gt;"")) + IF(TRIM(O366)="",0,LEN(O366)-LEN(SUBSTITUTE(O366,",",""))+1)</f>
        <v>0</v>
      </c>
      <c r="K366" s="242" t="str">
        <f>IF(AND(G366&lt;&gt;0,G366&lt;&gt;""),IF(B366="","",IF(ISNUMBER(MATCH(B366,'Look Up Values'!$B$2:$B$500,0)),"","Dest. error")),"")</f>
        <v/>
      </c>
      <c r="L366" s="242" t="str">
        <f>IF(AND(G366&lt;&gt;0,G366&lt;&gt;""),IF(C366="","",IF(AND(ISNUMBER(--LEFT(C366,FIND(" ",C366&amp;" ")-1)),OR(LEN(LEFT(C366,FIND(" ",C366&amp;" ")-1))=6,LEN(LEFT(C366,FIND(" ",C366&amp;" ")-1))=7),OR(ISNUMBER(MATCH(LEFT(C366,FIND(" ",C366&amp;" ")-1),'Look Up Values'!$G$2:$G$1000,0)),ISNUMBER(MATCH(LEFT(C366,FIND(" ",C366&amp;" ")-1),'Look Up Values'!$AE$2:$AE$2000,0)))),"","EWC error")),"")</f>
        <v/>
      </c>
      <c r="M366" s="242" t="str" cm="1">
        <f t="array" ref="M366">IF(AND(G366&lt;&gt;0,G366&lt;&gt;""),IF(E366="","",IF(ISNUMBER(MATCH(SUBSTITUTE(E366," ",""),SUBSTITUTE('Look Up Values'!$I$2:$I$10," ",""),0)),"","State error")),"")</f>
        <v/>
      </c>
      <c r="N366" s="242" t="str" cm="1">
        <f t="array" ref="N366">IF(AND(G366&lt;&gt;0,G366&lt;&gt;""),IF(F366="","",IF(ISNUMBER(MATCH(SUBSTITUTE(F366," ",""),SUBSTITUTE('Look Up Values'!$W$2:$W$30," ",""),0)),"","D&amp;R error")),"")</f>
        <v/>
      </c>
      <c r="O366" s="256" t="str">
        <f t="shared" si="11"/>
        <v/>
      </c>
    </row>
    <row r="367" spans="1:15" ht="15.75">
      <c r="A367" s="250">
        <v>360</v>
      </c>
      <c r="B367" s="208"/>
      <c r="C367" s="49"/>
      <c r="D367" s="50"/>
      <c r="E367" s="50"/>
      <c r="F367" s="50"/>
      <c r="G367" s="209"/>
      <c r="H367" s="8"/>
      <c r="I367" s="457" t="str">
        <f t="shared" si="10"/>
        <v/>
      </c>
      <c r="J367" s="241" cm="1">
        <f t="array" ref="J367">SUMPRODUCT(--(K367:N367&lt;&gt;"")) + IF(TRIM(O367)="",0,LEN(O367)-LEN(SUBSTITUTE(O367,",",""))+1)</f>
        <v>0</v>
      </c>
      <c r="K367" s="242" t="str">
        <f>IF(AND(G367&lt;&gt;0,G367&lt;&gt;""),IF(B367="","",IF(ISNUMBER(MATCH(B367,'Look Up Values'!$B$2:$B$500,0)),"","Dest. error")),"")</f>
        <v/>
      </c>
      <c r="L367" s="242" t="str">
        <f>IF(AND(G367&lt;&gt;0,G367&lt;&gt;""),IF(C367="","",IF(AND(ISNUMBER(--LEFT(C367,FIND(" ",C367&amp;" ")-1)),OR(LEN(LEFT(C367,FIND(" ",C367&amp;" ")-1))=6,LEN(LEFT(C367,FIND(" ",C367&amp;" ")-1))=7),OR(ISNUMBER(MATCH(LEFT(C367,FIND(" ",C367&amp;" ")-1),'Look Up Values'!$G$2:$G$1000,0)),ISNUMBER(MATCH(LEFT(C367,FIND(" ",C367&amp;" ")-1),'Look Up Values'!$AE$2:$AE$2000,0)))),"","EWC error")),"")</f>
        <v/>
      </c>
      <c r="M367" s="242" t="str" cm="1">
        <f t="array" ref="M367">IF(AND(G367&lt;&gt;0,G367&lt;&gt;""),IF(E367="","",IF(ISNUMBER(MATCH(SUBSTITUTE(E367," ",""),SUBSTITUTE('Look Up Values'!$I$2:$I$10," ",""),0)),"","State error")),"")</f>
        <v/>
      </c>
      <c r="N367" s="242" t="str" cm="1">
        <f t="array" ref="N367">IF(AND(G367&lt;&gt;0,G367&lt;&gt;""),IF(F367="","",IF(ISNUMBER(MATCH(SUBSTITUTE(F367," ",""),SUBSTITUTE('Look Up Values'!$W$2:$W$30," ",""),0)),"","D&amp;R error")),"")</f>
        <v/>
      </c>
      <c r="O367" s="256" t="str">
        <f t="shared" si="11"/>
        <v/>
      </c>
    </row>
    <row r="368" spans="1:15" ht="15.75">
      <c r="A368" s="250">
        <v>361</v>
      </c>
      <c r="B368" s="208"/>
      <c r="C368" s="49"/>
      <c r="D368" s="50"/>
      <c r="E368" s="50"/>
      <c r="F368" s="50"/>
      <c r="G368" s="209"/>
      <c r="H368" s="8"/>
      <c r="I368" s="457" t="str">
        <f t="shared" si="10"/>
        <v/>
      </c>
      <c r="J368" s="241" cm="1">
        <f t="array" ref="J368">SUMPRODUCT(--(K368:N368&lt;&gt;"")) + IF(TRIM(O368)="",0,LEN(O368)-LEN(SUBSTITUTE(O368,",",""))+1)</f>
        <v>0</v>
      </c>
      <c r="K368" s="242" t="str">
        <f>IF(AND(G368&lt;&gt;0,G368&lt;&gt;""),IF(B368="","",IF(ISNUMBER(MATCH(B368,'Look Up Values'!$B$2:$B$500,0)),"","Dest. error")),"")</f>
        <v/>
      </c>
      <c r="L368" s="242" t="str">
        <f>IF(AND(G368&lt;&gt;0,G368&lt;&gt;""),IF(C368="","",IF(AND(ISNUMBER(--LEFT(C368,FIND(" ",C368&amp;" ")-1)),OR(LEN(LEFT(C368,FIND(" ",C368&amp;" ")-1))=6,LEN(LEFT(C368,FIND(" ",C368&amp;" ")-1))=7),OR(ISNUMBER(MATCH(LEFT(C368,FIND(" ",C368&amp;" ")-1),'Look Up Values'!$G$2:$G$1000,0)),ISNUMBER(MATCH(LEFT(C368,FIND(" ",C368&amp;" ")-1),'Look Up Values'!$AE$2:$AE$2000,0)))),"","EWC error")),"")</f>
        <v/>
      </c>
      <c r="M368" s="242" t="str" cm="1">
        <f t="array" ref="M368">IF(AND(G368&lt;&gt;0,G368&lt;&gt;""),IF(E368="","",IF(ISNUMBER(MATCH(SUBSTITUTE(E368," ",""),SUBSTITUTE('Look Up Values'!$I$2:$I$10," ",""),0)),"","State error")),"")</f>
        <v/>
      </c>
      <c r="N368" s="242" t="str" cm="1">
        <f t="array" ref="N368">IF(AND(G368&lt;&gt;0,G368&lt;&gt;""),IF(F368="","",IF(ISNUMBER(MATCH(SUBSTITUTE(F368," ",""),SUBSTITUTE('Look Up Values'!$W$2:$W$30," ",""),0)),"","D&amp;R error")),"")</f>
        <v/>
      </c>
      <c r="O368" s="256" t="str">
        <f t="shared" si="11"/>
        <v/>
      </c>
    </row>
    <row r="369" spans="1:15" ht="15.75">
      <c r="A369" s="250">
        <v>362</v>
      </c>
      <c r="B369" s="208"/>
      <c r="C369" s="49"/>
      <c r="D369" s="50"/>
      <c r="E369" s="50"/>
      <c r="F369" s="50"/>
      <c r="G369" s="209"/>
      <c r="H369" s="8"/>
      <c r="I369" s="457" t="str">
        <f t="shared" si="10"/>
        <v/>
      </c>
      <c r="J369" s="241" cm="1">
        <f t="array" ref="J369">SUMPRODUCT(--(K369:N369&lt;&gt;"")) + IF(TRIM(O369)="",0,LEN(O369)-LEN(SUBSTITUTE(O369,",",""))+1)</f>
        <v>0</v>
      </c>
      <c r="K369" s="242" t="str">
        <f>IF(AND(G369&lt;&gt;0,G369&lt;&gt;""),IF(B369="","",IF(ISNUMBER(MATCH(B369,'Look Up Values'!$B$2:$B$500,0)),"","Dest. error")),"")</f>
        <v/>
      </c>
      <c r="L369" s="242" t="str">
        <f>IF(AND(G369&lt;&gt;0,G369&lt;&gt;""),IF(C369="","",IF(AND(ISNUMBER(--LEFT(C369,FIND(" ",C369&amp;" ")-1)),OR(LEN(LEFT(C369,FIND(" ",C369&amp;" ")-1))=6,LEN(LEFT(C369,FIND(" ",C369&amp;" ")-1))=7),OR(ISNUMBER(MATCH(LEFT(C369,FIND(" ",C369&amp;" ")-1),'Look Up Values'!$G$2:$G$1000,0)),ISNUMBER(MATCH(LEFT(C369,FIND(" ",C369&amp;" ")-1),'Look Up Values'!$AE$2:$AE$2000,0)))),"","EWC error")),"")</f>
        <v/>
      </c>
      <c r="M369" s="242" t="str" cm="1">
        <f t="array" ref="M369">IF(AND(G369&lt;&gt;0,G369&lt;&gt;""),IF(E369="","",IF(ISNUMBER(MATCH(SUBSTITUTE(E369," ",""),SUBSTITUTE('Look Up Values'!$I$2:$I$10," ",""),0)),"","State error")),"")</f>
        <v/>
      </c>
      <c r="N369" s="242" t="str" cm="1">
        <f t="array" ref="N369">IF(AND(G369&lt;&gt;0,G369&lt;&gt;""),IF(F369="","",IF(ISNUMBER(MATCH(SUBSTITUTE(F369," ",""),SUBSTITUTE('Look Up Values'!$W$2:$W$30," ",""),0)),"","D&amp;R error")),"")</f>
        <v/>
      </c>
      <c r="O369" s="256" t="str">
        <f t="shared" si="11"/>
        <v/>
      </c>
    </row>
    <row r="370" spans="1:15" ht="15.75">
      <c r="A370" s="250">
        <v>363</v>
      </c>
      <c r="B370" s="208"/>
      <c r="C370" s="49"/>
      <c r="D370" s="50"/>
      <c r="E370" s="50"/>
      <c r="F370" s="50"/>
      <c r="G370" s="209"/>
      <c r="H370" s="8"/>
      <c r="I370" s="457" t="str">
        <f t="shared" si="10"/>
        <v/>
      </c>
      <c r="J370" s="241" cm="1">
        <f t="array" ref="J370">SUMPRODUCT(--(K370:N370&lt;&gt;"")) + IF(TRIM(O370)="",0,LEN(O370)-LEN(SUBSTITUTE(O370,",",""))+1)</f>
        <v>0</v>
      </c>
      <c r="K370" s="242" t="str">
        <f>IF(AND(G370&lt;&gt;0,G370&lt;&gt;""),IF(B370="","",IF(ISNUMBER(MATCH(B370,'Look Up Values'!$B$2:$B$500,0)),"","Dest. error")),"")</f>
        <v/>
      </c>
      <c r="L370" s="242" t="str">
        <f>IF(AND(G370&lt;&gt;0,G370&lt;&gt;""),IF(C370="","",IF(AND(ISNUMBER(--LEFT(C370,FIND(" ",C370&amp;" ")-1)),OR(LEN(LEFT(C370,FIND(" ",C370&amp;" ")-1))=6,LEN(LEFT(C370,FIND(" ",C370&amp;" ")-1))=7),OR(ISNUMBER(MATCH(LEFT(C370,FIND(" ",C370&amp;" ")-1),'Look Up Values'!$G$2:$G$1000,0)),ISNUMBER(MATCH(LEFT(C370,FIND(" ",C370&amp;" ")-1),'Look Up Values'!$AE$2:$AE$2000,0)))),"","EWC error")),"")</f>
        <v/>
      </c>
      <c r="M370" s="242" t="str" cm="1">
        <f t="array" ref="M370">IF(AND(G370&lt;&gt;0,G370&lt;&gt;""),IF(E370="","",IF(ISNUMBER(MATCH(SUBSTITUTE(E370," ",""),SUBSTITUTE('Look Up Values'!$I$2:$I$10," ",""),0)),"","State error")),"")</f>
        <v/>
      </c>
      <c r="N370" s="242" t="str" cm="1">
        <f t="array" ref="N370">IF(AND(G370&lt;&gt;0,G370&lt;&gt;""),IF(F370="","",IF(ISNUMBER(MATCH(SUBSTITUTE(F370," ",""),SUBSTITUTE('Look Up Values'!$W$2:$W$30," ",""),0)),"","D&amp;R error")),"")</f>
        <v/>
      </c>
      <c r="O370" s="256" t="str">
        <f t="shared" si="11"/>
        <v/>
      </c>
    </row>
    <row r="371" spans="1:15" ht="15.75">
      <c r="A371" s="250">
        <v>364</v>
      </c>
      <c r="B371" s="208"/>
      <c r="C371" s="49"/>
      <c r="D371" s="50"/>
      <c r="E371" s="50"/>
      <c r="F371" s="50"/>
      <c r="G371" s="209"/>
      <c r="H371" s="8"/>
      <c r="I371" s="457" t="str">
        <f t="shared" si="10"/>
        <v/>
      </c>
      <c r="J371" s="241" cm="1">
        <f t="array" ref="J371">SUMPRODUCT(--(K371:N371&lt;&gt;"")) + IF(TRIM(O371)="",0,LEN(O371)-LEN(SUBSTITUTE(O371,",",""))+1)</f>
        <v>0</v>
      </c>
      <c r="K371" s="242" t="str">
        <f>IF(AND(G371&lt;&gt;0,G371&lt;&gt;""),IF(B371="","",IF(ISNUMBER(MATCH(B371,'Look Up Values'!$B$2:$B$500,0)),"","Dest. error")),"")</f>
        <v/>
      </c>
      <c r="L371" s="242" t="str">
        <f>IF(AND(G371&lt;&gt;0,G371&lt;&gt;""),IF(C371="","",IF(AND(ISNUMBER(--LEFT(C371,FIND(" ",C371&amp;" ")-1)),OR(LEN(LEFT(C371,FIND(" ",C371&amp;" ")-1))=6,LEN(LEFT(C371,FIND(" ",C371&amp;" ")-1))=7),OR(ISNUMBER(MATCH(LEFT(C371,FIND(" ",C371&amp;" ")-1),'Look Up Values'!$G$2:$G$1000,0)),ISNUMBER(MATCH(LEFT(C371,FIND(" ",C371&amp;" ")-1),'Look Up Values'!$AE$2:$AE$2000,0)))),"","EWC error")),"")</f>
        <v/>
      </c>
      <c r="M371" s="242" t="str" cm="1">
        <f t="array" ref="M371">IF(AND(G371&lt;&gt;0,G371&lt;&gt;""),IF(E371="","",IF(ISNUMBER(MATCH(SUBSTITUTE(E371," ",""),SUBSTITUTE('Look Up Values'!$I$2:$I$10," ",""),0)),"","State error")),"")</f>
        <v/>
      </c>
      <c r="N371" s="242" t="str" cm="1">
        <f t="array" ref="N371">IF(AND(G371&lt;&gt;0,G371&lt;&gt;""),IF(F371="","",IF(ISNUMBER(MATCH(SUBSTITUTE(F371," ",""),SUBSTITUTE('Look Up Values'!$W$2:$W$30," ",""),0)),"","D&amp;R error")),"")</f>
        <v/>
      </c>
      <c r="O371" s="256" t="str">
        <f t="shared" si="11"/>
        <v/>
      </c>
    </row>
    <row r="372" spans="1:15" ht="15.75">
      <c r="A372" s="250">
        <v>365</v>
      </c>
      <c r="B372" s="208"/>
      <c r="C372" s="49"/>
      <c r="D372" s="50"/>
      <c r="E372" s="50"/>
      <c r="F372" s="50"/>
      <c r="G372" s="209"/>
      <c r="H372" s="8"/>
      <c r="I372" s="457" t="str">
        <f t="shared" si="10"/>
        <v/>
      </c>
      <c r="J372" s="241" cm="1">
        <f t="array" ref="J372">SUMPRODUCT(--(K372:N372&lt;&gt;"")) + IF(TRIM(O372)="",0,LEN(O372)-LEN(SUBSTITUTE(O372,",",""))+1)</f>
        <v>0</v>
      </c>
      <c r="K372" s="242" t="str">
        <f>IF(AND(G372&lt;&gt;0,G372&lt;&gt;""),IF(B372="","",IF(ISNUMBER(MATCH(B372,'Look Up Values'!$B$2:$B$500,0)),"","Dest. error")),"")</f>
        <v/>
      </c>
      <c r="L372" s="242" t="str">
        <f>IF(AND(G372&lt;&gt;0,G372&lt;&gt;""),IF(C372="","",IF(AND(ISNUMBER(--LEFT(C372,FIND(" ",C372&amp;" ")-1)),OR(LEN(LEFT(C372,FIND(" ",C372&amp;" ")-1))=6,LEN(LEFT(C372,FIND(" ",C372&amp;" ")-1))=7),OR(ISNUMBER(MATCH(LEFT(C372,FIND(" ",C372&amp;" ")-1),'Look Up Values'!$G$2:$G$1000,0)),ISNUMBER(MATCH(LEFT(C372,FIND(" ",C372&amp;" ")-1),'Look Up Values'!$AE$2:$AE$2000,0)))),"","EWC error")),"")</f>
        <v/>
      </c>
      <c r="M372" s="242" t="str" cm="1">
        <f t="array" ref="M372">IF(AND(G372&lt;&gt;0,G372&lt;&gt;""),IF(E372="","",IF(ISNUMBER(MATCH(SUBSTITUTE(E372," ",""),SUBSTITUTE('Look Up Values'!$I$2:$I$10," ",""),0)),"","State error")),"")</f>
        <v/>
      </c>
      <c r="N372" s="242" t="str" cm="1">
        <f t="array" ref="N372">IF(AND(G372&lt;&gt;0,G372&lt;&gt;""),IF(F372="","",IF(ISNUMBER(MATCH(SUBSTITUTE(F372," ",""),SUBSTITUTE('Look Up Values'!$W$2:$W$30," ",""),0)),"","D&amp;R error")),"")</f>
        <v/>
      </c>
      <c r="O372" s="256" t="str">
        <f t="shared" si="11"/>
        <v/>
      </c>
    </row>
    <row r="373" spans="1:15" ht="15.75">
      <c r="A373" s="250">
        <v>366</v>
      </c>
      <c r="B373" s="208"/>
      <c r="C373" s="49"/>
      <c r="D373" s="50"/>
      <c r="E373" s="50"/>
      <c r="F373" s="50"/>
      <c r="G373" s="209"/>
      <c r="H373" s="8"/>
      <c r="I373" s="457" t="str">
        <f t="shared" si="10"/>
        <v/>
      </c>
      <c r="J373" s="241" cm="1">
        <f t="array" ref="J373">SUMPRODUCT(--(K373:N373&lt;&gt;"")) + IF(TRIM(O373)="",0,LEN(O373)-LEN(SUBSTITUTE(O373,",",""))+1)</f>
        <v>0</v>
      </c>
      <c r="K373" s="242" t="str">
        <f>IF(AND(G373&lt;&gt;0,G373&lt;&gt;""),IF(B373="","",IF(ISNUMBER(MATCH(B373,'Look Up Values'!$B$2:$B$500,0)),"","Dest. error")),"")</f>
        <v/>
      </c>
      <c r="L373" s="242" t="str">
        <f>IF(AND(G373&lt;&gt;0,G373&lt;&gt;""),IF(C373="","",IF(AND(ISNUMBER(--LEFT(C373,FIND(" ",C373&amp;" ")-1)),OR(LEN(LEFT(C373,FIND(" ",C373&amp;" ")-1))=6,LEN(LEFT(C373,FIND(" ",C373&amp;" ")-1))=7),OR(ISNUMBER(MATCH(LEFT(C373,FIND(" ",C373&amp;" ")-1),'Look Up Values'!$G$2:$G$1000,0)),ISNUMBER(MATCH(LEFT(C373,FIND(" ",C373&amp;" ")-1),'Look Up Values'!$AE$2:$AE$2000,0)))),"","EWC error")),"")</f>
        <v/>
      </c>
      <c r="M373" s="242" t="str" cm="1">
        <f t="array" ref="M373">IF(AND(G373&lt;&gt;0,G373&lt;&gt;""),IF(E373="","",IF(ISNUMBER(MATCH(SUBSTITUTE(E373," ",""),SUBSTITUTE('Look Up Values'!$I$2:$I$10," ",""),0)),"","State error")),"")</f>
        <v/>
      </c>
      <c r="N373" s="242" t="str" cm="1">
        <f t="array" ref="N373">IF(AND(G373&lt;&gt;0,G373&lt;&gt;""),IF(F373="","",IF(ISNUMBER(MATCH(SUBSTITUTE(F373," ",""),SUBSTITUTE('Look Up Values'!$W$2:$W$30," ",""),0)),"","D&amp;R error")),"")</f>
        <v/>
      </c>
      <c r="O373" s="256" t="str">
        <f t="shared" si="11"/>
        <v/>
      </c>
    </row>
    <row r="374" spans="1:15" ht="15.75">
      <c r="A374" s="250">
        <v>367</v>
      </c>
      <c r="B374" s="208"/>
      <c r="C374" s="49"/>
      <c r="D374" s="50"/>
      <c r="E374" s="50"/>
      <c r="F374" s="50"/>
      <c r="G374" s="209"/>
      <c r="H374" s="8"/>
      <c r="I374" s="457" t="str">
        <f t="shared" si="10"/>
        <v/>
      </c>
      <c r="J374" s="241" cm="1">
        <f t="array" ref="J374">SUMPRODUCT(--(K374:N374&lt;&gt;"")) + IF(TRIM(O374)="",0,LEN(O374)-LEN(SUBSTITUTE(O374,",",""))+1)</f>
        <v>0</v>
      </c>
      <c r="K374" s="242" t="str">
        <f>IF(AND(G374&lt;&gt;0,G374&lt;&gt;""),IF(B374="","",IF(ISNUMBER(MATCH(B374,'Look Up Values'!$B$2:$B$500,0)),"","Dest. error")),"")</f>
        <v/>
      </c>
      <c r="L374" s="242" t="str">
        <f>IF(AND(G374&lt;&gt;0,G374&lt;&gt;""),IF(C374="","",IF(AND(ISNUMBER(--LEFT(C374,FIND(" ",C374&amp;" ")-1)),OR(LEN(LEFT(C374,FIND(" ",C374&amp;" ")-1))=6,LEN(LEFT(C374,FIND(" ",C374&amp;" ")-1))=7),OR(ISNUMBER(MATCH(LEFT(C374,FIND(" ",C374&amp;" ")-1),'Look Up Values'!$G$2:$G$1000,0)),ISNUMBER(MATCH(LEFT(C374,FIND(" ",C374&amp;" ")-1),'Look Up Values'!$AE$2:$AE$2000,0)))),"","EWC error")),"")</f>
        <v/>
      </c>
      <c r="M374" s="242" t="str" cm="1">
        <f t="array" ref="M374">IF(AND(G374&lt;&gt;0,G374&lt;&gt;""),IF(E374="","",IF(ISNUMBER(MATCH(SUBSTITUTE(E374," ",""),SUBSTITUTE('Look Up Values'!$I$2:$I$10," ",""),0)),"","State error")),"")</f>
        <v/>
      </c>
      <c r="N374" s="242" t="str" cm="1">
        <f t="array" ref="N374">IF(AND(G374&lt;&gt;0,G374&lt;&gt;""),IF(F374="","",IF(ISNUMBER(MATCH(SUBSTITUTE(F374," ",""),SUBSTITUTE('Look Up Values'!$W$2:$W$30," ",""),0)),"","D&amp;R error")),"")</f>
        <v/>
      </c>
      <c r="O374" s="256" t="str">
        <f t="shared" si="11"/>
        <v/>
      </c>
    </row>
    <row r="375" spans="1:15" ht="15.75">
      <c r="A375" s="250">
        <v>368</v>
      </c>
      <c r="B375" s="208"/>
      <c r="C375" s="49"/>
      <c r="D375" s="50"/>
      <c r="E375" s="50"/>
      <c r="F375" s="50"/>
      <c r="G375" s="209"/>
      <c r="H375" s="8"/>
      <c r="I375" s="457" t="str">
        <f t="shared" si="10"/>
        <v/>
      </c>
      <c r="J375" s="241" cm="1">
        <f t="array" ref="J375">SUMPRODUCT(--(K375:N375&lt;&gt;"")) + IF(TRIM(O375)="",0,LEN(O375)-LEN(SUBSTITUTE(O375,",",""))+1)</f>
        <v>0</v>
      </c>
      <c r="K375" s="242" t="str">
        <f>IF(AND(G375&lt;&gt;0,G375&lt;&gt;""),IF(B375="","",IF(ISNUMBER(MATCH(B375,'Look Up Values'!$B$2:$B$500,0)),"","Dest. error")),"")</f>
        <v/>
      </c>
      <c r="L375" s="242" t="str">
        <f>IF(AND(G375&lt;&gt;0,G375&lt;&gt;""),IF(C375="","",IF(AND(ISNUMBER(--LEFT(C375,FIND(" ",C375&amp;" ")-1)),OR(LEN(LEFT(C375,FIND(" ",C375&amp;" ")-1))=6,LEN(LEFT(C375,FIND(" ",C375&amp;" ")-1))=7),OR(ISNUMBER(MATCH(LEFT(C375,FIND(" ",C375&amp;" ")-1),'Look Up Values'!$G$2:$G$1000,0)),ISNUMBER(MATCH(LEFT(C375,FIND(" ",C375&amp;" ")-1),'Look Up Values'!$AE$2:$AE$2000,0)))),"","EWC error")),"")</f>
        <v/>
      </c>
      <c r="M375" s="242" t="str" cm="1">
        <f t="array" ref="M375">IF(AND(G375&lt;&gt;0,G375&lt;&gt;""),IF(E375="","",IF(ISNUMBER(MATCH(SUBSTITUTE(E375," ",""),SUBSTITUTE('Look Up Values'!$I$2:$I$10," ",""),0)),"","State error")),"")</f>
        <v/>
      </c>
      <c r="N375" s="242" t="str" cm="1">
        <f t="array" ref="N375">IF(AND(G375&lt;&gt;0,G375&lt;&gt;""),IF(F375="","",IF(ISNUMBER(MATCH(SUBSTITUTE(F375," ",""),SUBSTITUTE('Look Up Values'!$W$2:$W$30," ",""),0)),"","D&amp;R error")),"")</f>
        <v/>
      </c>
      <c r="O375" s="256" t="str">
        <f t="shared" si="11"/>
        <v/>
      </c>
    </row>
    <row r="376" spans="1:15" ht="15.75">
      <c r="A376" s="250">
        <v>369</v>
      </c>
      <c r="B376" s="208"/>
      <c r="C376" s="49"/>
      <c r="D376" s="50"/>
      <c r="E376" s="50"/>
      <c r="F376" s="50"/>
      <c r="G376" s="209"/>
      <c r="H376" s="8"/>
      <c r="I376" s="457" t="str">
        <f t="shared" si="10"/>
        <v/>
      </c>
      <c r="J376" s="241" cm="1">
        <f t="array" ref="J376">SUMPRODUCT(--(K376:N376&lt;&gt;"")) + IF(TRIM(O376)="",0,LEN(O376)-LEN(SUBSTITUTE(O376,",",""))+1)</f>
        <v>0</v>
      </c>
      <c r="K376" s="242" t="str">
        <f>IF(AND(G376&lt;&gt;0,G376&lt;&gt;""),IF(B376="","",IF(ISNUMBER(MATCH(B376,'Look Up Values'!$B$2:$B$500,0)),"","Dest. error")),"")</f>
        <v/>
      </c>
      <c r="L376" s="242" t="str">
        <f>IF(AND(G376&lt;&gt;0,G376&lt;&gt;""),IF(C376="","",IF(AND(ISNUMBER(--LEFT(C376,FIND(" ",C376&amp;" ")-1)),OR(LEN(LEFT(C376,FIND(" ",C376&amp;" ")-1))=6,LEN(LEFT(C376,FIND(" ",C376&amp;" ")-1))=7),OR(ISNUMBER(MATCH(LEFT(C376,FIND(" ",C376&amp;" ")-1),'Look Up Values'!$G$2:$G$1000,0)),ISNUMBER(MATCH(LEFT(C376,FIND(" ",C376&amp;" ")-1),'Look Up Values'!$AE$2:$AE$2000,0)))),"","EWC error")),"")</f>
        <v/>
      </c>
      <c r="M376" s="242" t="str" cm="1">
        <f t="array" ref="M376">IF(AND(G376&lt;&gt;0,G376&lt;&gt;""),IF(E376="","",IF(ISNUMBER(MATCH(SUBSTITUTE(E376," ",""),SUBSTITUTE('Look Up Values'!$I$2:$I$10," ",""),0)),"","State error")),"")</f>
        <v/>
      </c>
      <c r="N376" s="242" t="str" cm="1">
        <f t="array" ref="N376">IF(AND(G376&lt;&gt;0,G376&lt;&gt;""),IF(F376="","",IF(ISNUMBER(MATCH(SUBSTITUTE(F376," ",""),SUBSTITUTE('Look Up Values'!$W$2:$W$30," ",""),0)),"","D&amp;R error")),"")</f>
        <v/>
      </c>
      <c r="O376" s="256" t="str">
        <f t="shared" si="11"/>
        <v/>
      </c>
    </row>
    <row r="377" spans="1:15" ht="15.75">
      <c r="A377" s="250">
        <v>370</v>
      </c>
      <c r="B377" s="208"/>
      <c r="C377" s="49"/>
      <c r="D377" s="50"/>
      <c r="E377" s="50"/>
      <c r="F377" s="50"/>
      <c r="G377" s="209"/>
      <c r="H377" s="8"/>
      <c r="I377" s="457" t="str">
        <f t="shared" si="10"/>
        <v/>
      </c>
      <c r="J377" s="241" cm="1">
        <f t="array" ref="J377">SUMPRODUCT(--(K377:N377&lt;&gt;"")) + IF(TRIM(O377)="",0,LEN(O377)-LEN(SUBSTITUTE(O377,",",""))+1)</f>
        <v>0</v>
      </c>
      <c r="K377" s="242" t="str">
        <f>IF(AND(G377&lt;&gt;0,G377&lt;&gt;""),IF(B377="","",IF(ISNUMBER(MATCH(B377,'Look Up Values'!$B$2:$B$500,0)),"","Dest. error")),"")</f>
        <v/>
      </c>
      <c r="L377" s="242" t="str">
        <f>IF(AND(G377&lt;&gt;0,G377&lt;&gt;""),IF(C377="","",IF(AND(ISNUMBER(--LEFT(C377,FIND(" ",C377&amp;" ")-1)),OR(LEN(LEFT(C377,FIND(" ",C377&amp;" ")-1))=6,LEN(LEFT(C377,FIND(" ",C377&amp;" ")-1))=7),OR(ISNUMBER(MATCH(LEFT(C377,FIND(" ",C377&amp;" ")-1),'Look Up Values'!$G$2:$G$1000,0)),ISNUMBER(MATCH(LEFT(C377,FIND(" ",C377&amp;" ")-1),'Look Up Values'!$AE$2:$AE$2000,0)))),"","EWC error")),"")</f>
        <v/>
      </c>
      <c r="M377" s="242" t="str" cm="1">
        <f t="array" ref="M377">IF(AND(G377&lt;&gt;0,G377&lt;&gt;""),IF(E377="","",IF(ISNUMBER(MATCH(SUBSTITUTE(E377," ",""),SUBSTITUTE('Look Up Values'!$I$2:$I$10," ",""),0)),"","State error")),"")</f>
        <v/>
      </c>
      <c r="N377" s="242" t="str" cm="1">
        <f t="array" ref="N377">IF(AND(G377&lt;&gt;0,G377&lt;&gt;""),IF(F377="","",IF(ISNUMBER(MATCH(SUBSTITUTE(F377," ",""),SUBSTITUTE('Look Up Values'!$W$2:$W$30," ",""),0)),"","D&amp;R error")),"")</f>
        <v/>
      </c>
      <c r="O377" s="256" t="str">
        <f t="shared" si="11"/>
        <v/>
      </c>
    </row>
    <row r="378" spans="1:15" ht="15.75">
      <c r="A378" s="250">
        <v>371</v>
      </c>
      <c r="B378" s="208"/>
      <c r="C378" s="49"/>
      <c r="D378" s="50"/>
      <c r="E378" s="50"/>
      <c r="F378" s="50"/>
      <c r="G378" s="209"/>
      <c r="H378" s="8"/>
      <c r="I378" s="457" t="str">
        <f t="shared" si="10"/>
        <v/>
      </c>
      <c r="J378" s="241" cm="1">
        <f t="array" ref="J378">SUMPRODUCT(--(K378:N378&lt;&gt;"")) + IF(TRIM(O378)="",0,LEN(O378)-LEN(SUBSTITUTE(O378,",",""))+1)</f>
        <v>0</v>
      </c>
      <c r="K378" s="242" t="str">
        <f>IF(AND(G378&lt;&gt;0,G378&lt;&gt;""),IF(B378="","",IF(ISNUMBER(MATCH(B378,'Look Up Values'!$B$2:$B$500,0)),"","Dest. error")),"")</f>
        <v/>
      </c>
      <c r="L378" s="242" t="str">
        <f>IF(AND(G378&lt;&gt;0,G378&lt;&gt;""),IF(C378="","",IF(AND(ISNUMBER(--LEFT(C378,FIND(" ",C378&amp;" ")-1)),OR(LEN(LEFT(C378,FIND(" ",C378&amp;" ")-1))=6,LEN(LEFT(C378,FIND(" ",C378&amp;" ")-1))=7),OR(ISNUMBER(MATCH(LEFT(C378,FIND(" ",C378&amp;" ")-1),'Look Up Values'!$G$2:$G$1000,0)),ISNUMBER(MATCH(LEFT(C378,FIND(" ",C378&amp;" ")-1),'Look Up Values'!$AE$2:$AE$2000,0)))),"","EWC error")),"")</f>
        <v/>
      </c>
      <c r="M378" s="242" t="str" cm="1">
        <f t="array" ref="M378">IF(AND(G378&lt;&gt;0,G378&lt;&gt;""),IF(E378="","",IF(ISNUMBER(MATCH(SUBSTITUTE(E378," ",""),SUBSTITUTE('Look Up Values'!$I$2:$I$10," ",""),0)),"","State error")),"")</f>
        <v/>
      </c>
      <c r="N378" s="242" t="str" cm="1">
        <f t="array" ref="N378">IF(AND(G378&lt;&gt;0,G378&lt;&gt;""),IF(F378="","",IF(ISNUMBER(MATCH(SUBSTITUTE(F378," ",""),SUBSTITUTE('Look Up Values'!$W$2:$W$30," ",""),0)),"","D&amp;R error")),"")</f>
        <v/>
      </c>
      <c r="O378" s="256" t="str">
        <f t="shared" si="11"/>
        <v/>
      </c>
    </row>
    <row r="379" spans="1:15" ht="15.75">
      <c r="A379" s="250">
        <v>372</v>
      </c>
      <c r="B379" s="208"/>
      <c r="C379" s="49"/>
      <c r="D379" s="50"/>
      <c r="E379" s="50"/>
      <c r="F379" s="50"/>
      <c r="G379" s="209"/>
      <c r="H379" s="8"/>
      <c r="I379" s="457" t="str">
        <f t="shared" si="10"/>
        <v/>
      </c>
      <c r="J379" s="241" cm="1">
        <f t="array" ref="J379">SUMPRODUCT(--(K379:N379&lt;&gt;"")) + IF(TRIM(O379)="",0,LEN(O379)-LEN(SUBSTITUTE(O379,",",""))+1)</f>
        <v>0</v>
      </c>
      <c r="K379" s="242" t="str">
        <f>IF(AND(G379&lt;&gt;0,G379&lt;&gt;""),IF(B379="","",IF(ISNUMBER(MATCH(B379,'Look Up Values'!$B$2:$B$500,0)),"","Dest. error")),"")</f>
        <v/>
      </c>
      <c r="L379" s="242" t="str">
        <f>IF(AND(G379&lt;&gt;0,G379&lt;&gt;""),IF(C379="","",IF(AND(ISNUMBER(--LEFT(C379,FIND(" ",C379&amp;" ")-1)),OR(LEN(LEFT(C379,FIND(" ",C379&amp;" ")-1))=6,LEN(LEFT(C379,FIND(" ",C379&amp;" ")-1))=7),OR(ISNUMBER(MATCH(LEFT(C379,FIND(" ",C379&amp;" ")-1),'Look Up Values'!$G$2:$G$1000,0)),ISNUMBER(MATCH(LEFT(C379,FIND(" ",C379&amp;" ")-1),'Look Up Values'!$AE$2:$AE$2000,0)))),"","EWC error")),"")</f>
        <v/>
      </c>
      <c r="M379" s="242" t="str" cm="1">
        <f t="array" ref="M379">IF(AND(G379&lt;&gt;0,G379&lt;&gt;""),IF(E379="","",IF(ISNUMBER(MATCH(SUBSTITUTE(E379," ",""),SUBSTITUTE('Look Up Values'!$I$2:$I$10," ",""),0)),"","State error")),"")</f>
        <v/>
      </c>
      <c r="N379" s="242" t="str" cm="1">
        <f t="array" ref="N379">IF(AND(G379&lt;&gt;0,G379&lt;&gt;""),IF(F379="","",IF(ISNUMBER(MATCH(SUBSTITUTE(F379," ",""),SUBSTITUTE('Look Up Values'!$W$2:$W$30," ",""),0)),"","D&amp;R error")),"")</f>
        <v/>
      </c>
      <c r="O379" s="256" t="str">
        <f t="shared" si="11"/>
        <v/>
      </c>
    </row>
    <row r="380" spans="1:15" ht="15.75">
      <c r="A380" s="250">
        <v>373</v>
      </c>
      <c r="B380" s="208"/>
      <c r="C380" s="49"/>
      <c r="D380" s="50"/>
      <c r="E380" s="50"/>
      <c r="F380" s="50"/>
      <c r="G380" s="209"/>
      <c r="H380" s="8"/>
      <c r="I380" s="457" t="str">
        <f t="shared" si="10"/>
        <v/>
      </c>
      <c r="J380" s="241" cm="1">
        <f t="array" ref="J380">SUMPRODUCT(--(K380:N380&lt;&gt;"")) + IF(TRIM(O380)="",0,LEN(O380)-LEN(SUBSTITUTE(O380,",",""))+1)</f>
        <v>0</v>
      </c>
      <c r="K380" s="242" t="str">
        <f>IF(AND(G380&lt;&gt;0,G380&lt;&gt;""),IF(B380="","",IF(ISNUMBER(MATCH(B380,'Look Up Values'!$B$2:$B$500,0)),"","Dest. error")),"")</f>
        <v/>
      </c>
      <c r="L380" s="242" t="str">
        <f>IF(AND(G380&lt;&gt;0,G380&lt;&gt;""),IF(C380="","",IF(AND(ISNUMBER(--LEFT(C380,FIND(" ",C380&amp;" ")-1)),OR(LEN(LEFT(C380,FIND(" ",C380&amp;" ")-1))=6,LEN(LEFT(C380,FIND(" ",C380&amp;" ")-1))=7),OR(ISNUMBER(MATCH(LEFT(C380,FIND(" ",C380&amp;" ")-1),'Look Up Values'!$G$2:$G$1000,0)),ISNUMBER(MATCH(LEFT(C380,FIND(" ",C380&amp;" ")-1),'Look Up Values'!$AE$2:$AE$2000,0)))),"","EWC error")),"")</f>
        <v/>
      </c>
      <c r="M380" s="242" t="str" cm="1">
        <f t="array" ref="M380">IF(AND(G380&lt;&gt;0,G380&lt;&gt;""),IF(E380="","",IF(ISNUMBER(MATCH(SUBSTITUTE(E380," ",""),SUBSTITUTE('Look Up Values'!$I$2:$I$10," ",""),0)),"","State error")),"")</f>
        <v/>
      </c>
      <c r="N380" s="242" t="str" cm="1">
        <f t="array" ref="N380">IF(AND(G380&lt;&gt;0,G380&lt;&gt;""),IF(F380="","",IF(ISNUMBER(MATCH(SUBSTITUTE(F380," ",""),SUBSTITUTE('Look Up Values'!$W$2:$W$30," ",""),0)),"","D&amp;R error")),"")</f>
        <v/>
      </c>
      <c r="O380" s="256" t="str">
        <f t="shared" si="11"/>
        <v/>
      </c>
    </row>
    <row r="381" spans="1:15" ht="15.75">
      <c r="A381" s="250">
        <v>374</v>
      </c>
      <c r="B381" s="208"/>
      <c r="C381" s="49"/>
      <c r="D381" s="50"/>
      <c r="E381" s="50"/>
      <c r="F381" s="50"/>
      <c r="G381" s="209"/>
      <c r="H381" s="8"/>
      <c r="I381" s="457" t="str">
        <f t="shared" si="10"/>
        <v/>
      </c>
      <c r="J381" s="241" cm="1">
        <f t="array" ref="J381">SUMPRODUCT(--(K381:N381&lt;&gt;"")) + IF(TRIM(O381)="",0,LEN(O381)-LEN(SUBSTITUTE(O381,",",""))+1)</f>
        <v>0</v>
      </c>
      <c r="K381" s="242" t="str">
        <f>IF(AND(G381&lt;&gt;0,G381&lt;&gt;""),IF(B381="","",IF(ISNUMBER(MATCH(B381,'Look Up Values'!$B$2:$B$500,0)),"","Dest. error")),"")</f>
        <v/>
      </c>
      <c r="L381" s="242" t="str">
        <f>IF(AND(G381&lt;&gt;0,G381&lt;&gt;""),IF(C381="","",IF(AND(ISNUMBER(--LEFT(C381,FIND(" ",C381&amp;" ")-1)),OR(LEN(LEFT(C381,FIND(" ",C381&amp;" ")-1))=6,LEN(LEFT(C381,FIND(" ",C381&amp;" ")-1))=7),OR(ISNUMBER(MATCH(LEFT(C381,FIND(" ",C381&amp;" ")-1),'Look Up Values'!$G$2:$G$1000,0)),ISNUMBER(MATCH(LEFT(C381,FIND(" ",C381&amp;" ")-1),'Look Up Values'!$AE$2:$AE$2000,0)))),"","EWC error")),"")</f>
        <v/>
      </c>
      <c r="M381" s="242" t="str" cm="1">
        <f t="array" ref="M381">IF(AND(G381&lt;&gt;0,G381&lt;&gt;""),IF(E381="","",IF(ISNUMBER(MATCH(SUBSTITUTE(E381," ",""),SUBSTITUTE('Look Up Values'!$I$2:$I$10," ",""),0)),"","State error")),"")</f>
        <v/>
      </c>
      <c r="N381" s="242" t="str" cm="1">
        <f t="array" ref="N381">IF(AND(G381&lt;&gt;0,G381&lt;&gt;""),IF(F381="","",IF(ISNUMBER(MATCH(SUBSTITUTE(F381," ",""),SUBSTITUTE('Look Up Values'!$W$2:$W$30," ",""),0)),"","D&amp;R error")),"")</f>
        <v/>
      </c>
      <c r="O381" s="256" t="str">
        <f t="shared" si="11"/>
        <v/>
      </c>
    </row>
    <row r="382" spans="1:15" ht="15.75">
      <c r="A382" s="250">
        <v>375</v>
      </c>
      <c r="B382" s="208"/>
      <c r="C382" s="49"/>
      <c r="D382" s="50"/>
      <c r="E382" s="50"/>
      <c r="F382" s="50"/>
      <c r="G382" s="209"/>
      <c r="H382" s="8"/>
      <c r="I382" s="457" t="str">
        <f t="shared" si="10"/>
        <v/>
      </c>
      <c r="J382" s="241" cm="1">
        <f t="array" ref="J382">SUMPRODUCT(--(K382:N382&lt;&gt;"")) + IF(TRIM(O382)="",0,LEN(O382)-LEN(SUBSTITUTE(O382,",",""))+1)</f>
        <v>0</v>
      </c>
      <c r="K382" s="242" t="str">
        <f>IF(AND(G382&lt;&gt;0,G382&lt;&gt;""),IF(B382="","",IF(ISNUMBER(MATCH(B382,'Look Up Values'!$B$2:$B$500,0)),"","Dest. error")),"")</f>
        <v/>
      </c>
      <c r="L382" s="242" t="str">
        <f>IF(AND(G382&lt;&gt;0,G382&lt;&gt;""),IF(C382="","",IF(AND(ISNUMBER(--LEFT(C382,FIND(" ",C382&amp;" ")-1)),OR(LEN(LEFT(C382,FIND(" ",C382&amp;" ")-1))=6,LEN(LEFT(C382,FIND(" ",C382&amp;" ")-1))=7),OR(ISNUMBER(MATCH(LEFT(C382,FIND(" ",C382&amp;" ")-1),'Look Up Values'!$G$2:$G$1000,0)),ISNUMBER(MATCH(LEFT(C382,FIND(" ",C382&amp;" ")-1),'Look Up Values'!$AE$2:$AE$2000,0)))),"","EWC error")),"")</f>
        <v/>
      </c>
      <c r="M382" s="242" t="str" cm="1">
        <f t="array" ref="M382">IF(AND(G382&lt;&gt;0,G382&lt;&gt;""),IF(E382="","",IF(ISNUMBER(MATCH(SUBSTITUTE(E382," ",""),SUBSTITUTE('Look Up Values'!$I$2:$I$10," ",""),0)),"","State error")),"")</f>
        <v/>
      </c>
      <c r="N382" s="242" t="str" cm="1">
        <f t="array" ref="N382">IF(AND(G382&lt;&gt;0,G382&lt;&gt;""),IF(F382="","",IF(ISNUMBER(MATCH(SUBSTITUTE(F382," ",""),SUBSTITUTE('Look Up Values'!$W$2:$W$30," ",""),0)),"","D&amp;R error")),"")</f>
        <v/>
      </c>
      <c r="O382" s="256" t="str">
        <f t="shared" si="11"/>
        <v/>
      </c>
    </row>
    <row r="383" spans="1:15" ht="15.75">
      <c r="A383" s="250">
        <v>376</v>
      </c>
      <c r="B383" s="208"/>
      <c r="C383" s="49"/>
      <c r="D383" s="50"/>
      <c r="E383" s="50"/>
      <c r="F383" s="50"/>
      <c r="G383" s="209"/>
      <c r="H383" s="8"/>
      <c r="I383" s="457" t="str">
        <f t="shared" si="10"/>
        <v/>
      </c>
      <c r="J383" s="241" cm="1">
        <f t="array" ref="J383">SUMPRODUCT(--(K383:N383&lt;&gt;"")) + IF(TRIM(O383)="",0,LEN(O383)-LEN(SUBSTITUTE(O383,",",""))+1)</f>
        <v>0</v>
      </c>
      <c r="K383" s="242" t="str">
        <f>IF(AND(G383&lt;&gt;0,G383&lt;&gt;""),IF(B383="","",IF(ISNUMBER(MATCH(B383,'Look Up Values'!$B$2:$B$500,0)),"","Dest. error")),"")</f>
        <v/>
      </c>
      <c r="L383" s="242" t="str">
        <f>IF(AND(G383&lt;&gt;0,G383&lt;&gt;""),IF(C383="","",IF(AND(ISNUMBER(--LEFT(C383,FIND(" ",C383&amp;" ")-1)),OR(LEN(LEFT(C383,FIND(" ",C383&amp;" ")-1))=6,LEN(LEFT(C383,FIND(" ",C383&amp;" ")-1))=7),OR(ISNUMBER(MATCH(LEFT(C383,FIND(" ",C383&amp;" ")-1),'Look Up Values'!$G$2:$G$1000,0)),ISNUMBER(MATCH(LEFT(C383,FIND(" ",C383&amp;" ")-1),'Look Up Values'!$AE$2:$AE$2000,0)))),"","EWC error")),"")</f>
        <v/>
      </c>
      <c r="M383" s="242" t="str" cm="1">
        <f t="array" ref="M383">IF(AND(G383&lt;&gt;0,G383&lt;&gt;""),IF(E383="","",IF(ISNUMBER(MATCH(SUBSTITUTE(E383," ",""),SUBSTITUTE('Look Up Values'!$I$2:$I$10," ",""),0)),"","State error")),"")</f>
        <v/>
      </c>
      <c r="N383" s="242" t="str" cm="1">
        <f t="array" ref="N383">IF(AND(G383&lt;&gt;0,G383&lt;&gt;""),IF(F383="","",IF(ISNUMBER(MATCH(SUBSTITUTE(F383," ",""),SUBSTITUTE('Look Up Values'!$W$2:$W$30," ",""),0)),"","D&amp;R error")),"")</f>
        <v/>
      </c>
      <c r="O383" s="256" t="str">
        <f t="shared" si="11"/>
        <v/>
      </c>
    </row>
    <row r="384" spans="1:15" ht="15.75">
      <c r="A384" s="250">
        <v>377</v>
      </c>
      <c r="B384" s="208"/>
      <c r="C384" s="49"/>
      <c r="D384" s="50"/>
      <c r="E384" s="50"/>
      <c r="F384" s="50"/>
      <c r="G384" s="209"/>
      <c r="H384" s="8"/>
      <c r="I384" s="457" t="str">
        <f t="shared" si="10"/>
        <v/>
      </c>
      <c r="J384" s="241" cm="1">
        <f t="array" ref="J384">SUMPRODUCT(--(K384:N384&lt;&gt;"")) + IF(TRIM(O384)="",0,LEN(O384)-LEN(SUBSTITUTE(O384,",",""))+1)</f>
        <v>0</v>
      </c>
      <c r="K384" s="242" t="str">
        <f>IF(AND(G384&lt;&gt;0,G384&lt;&gt;""),IF(B384="","",IF(ISNUMBER(MATCH(B384,'Look Up Values'!$B$2:$B$500,0)),"","Dest. error")),"")</f>
        <v/>
      </c>
      <c r="L384" s="242" t="str">
        <f>IF(AND(G384&lt;&gt;0,G384&lt;&gt;""),IF(C384="","",IF(AND(ISNUMBER(--LEFT(C384,FIND(" ",C384&amp;" ")-1)),OR(LEN(LEFT(C384,FIND(" ",C384&amp;" ")-1))=6,LEN(LEFT(C384,FIND(" ",C384&amp;" ")-1))=7),OR(ISNUMBER(MATCH(LEFT(C384,FIND(" ",C384&amp;" ")-1),'Look Up Values'!$G$2:$G$1000,0)),ISNUMBER(MATCH(LEFT(C384,FIND(" ",C384&amp;" ")-1),'Look Up Values'!$AE$2:$AE$2000,0)))),"","EWC error")),"")</f>
        <v/>
      </c>
      <c r="M384" s="242" t="str" cm="1">
        <f t="array" ref="M384">IF(AND(G384&lt;&gt;0,G384&lt;&gt;""),IF(E384="","",IF(ISNUMBER(MATCH(SUBSTITUTE(E384," ",""),SUBSTITUTE('Look Up Values'!$I$2:$I$10," ",""),0)),"","State error")),"")</f>
        <v/>
      </c>
      <c r="N384" s="242" t="str" cm="1">
        <f t="array" ref="N384">IF(AND(G384&lt;&gt;0,G384&lt;&gt;""),IF(F384="","",IF(ISNUMBER(MATCH(SUBSTITUTE(F384," ",""),SUBSTITUTE('Look Up Values'!$W$2:$W$30," ",""),0)),"","D&amp;R error")),"")</f>
        <v/>
      </c>
      <c r="O384" s="256" t="str">
        <f t="shared" si="11"/>
        <v/>
      </c>
    </row>
    <row r="385" spans="1:15" ht="15.75">
      <c r="A385" s="250">
        <v>378</v>
      </c>
      <c r="B385" s="208"/>
      <c r="C385" s="49"/>
      <c r="D385" s="50"/>
      <c r="E385" s="50"/>
      <c r="F385" s="50"/>
      <c r="G385" s="209"/>
      <c r="H385" s="8"/>
      <c r="I385" s="457" t="str">
        <f t="shared" si="10"/>
        <v/>
      </c>
      <c r="J385" s="241" cm="1">
        <f t="array" ref="J385">SUMPRODUCT(--(K385:N385&lt;&gt;"")) + IF(TRIM(O385)="",0,LEN(O385)-LEN(SUBSTITUTE(O385,",",""))+1)</f>
        <v>0</v>
      </c>
      <c r="K385" s="242" t="str">
        <f>IF(AND(G385&lt;&gt;0,G385&lt;&gt;""),IF(B385="","",IF(ISNUMBER(MATCH(B385,'Look Up Values'!$B$2:$B$500,0)),"","Dest. error")),"")</f>
        <v/>
      </c>
      <c r="L385" s="242" t="str">
        <f>IF(AND(G385&lt;&gt;0,G385&lt;&gt;""),IF(C385="","",IF(AND(ISNUMBER(--LEFT(C385,FIND(" ",C385&amp;" ")-1)),OR(LEN(LEFT(C385,FIND(" ",C385&amp;" ")-1))=6,LEN(LEFT(C385,FIND(" ",C385&amp;" ")-1))=7),OR(ISNUMBER(MATCH(LEFT(C385,FIND(" ",C385&amp;" ")-1),'Look Up Values'!$G$2:$G$1000,0)),ISNUMBER(MATCH(LEFT(C385,FIND(" ",C385&amp;" ")-1),'Look Up Values'!$AE$2:$AE$2000,0)))),"","EWC error")),"")</f>
        <v/>
      </c>
      <c r="M385" s="242" t="str" cm="1">
        <f t="array" ref="M385">IF(AND(G385&lt;&gt;0,G385&lt;&gt;""),IF(E385="","",IF(ISNUMBER(MATCH(SUBSTITUTE(E385," ",""),SUBSTITUTE('Look Up Values'!$I$2:$I$10," ",""),0)),"","State error")),"")</f>
        <v/>
      </c>
      <c r="N385" s="242" t="str" cm="1">
        <f t="array" ref="N385">IF(AND(G385&lt;&gt;0,G385&lt;&gt;""),IF(F385="","",IF(ISNUMBER(MATCH(SUBSTITUTE(F385," ",""),SUBSTITUTE('Look Up Values'!$W$2:$W$30," ",""),0)),"","D&amp;R error")),"")</f>
        <v/>
      </c>
      <c r="O385" s="256" t="str">
        <f t="shared" si="11"/>
        <v/>
      </c>
    </row>
    <row r="386" spans="1:15" ht="15.75">
      <c r="A386" s="250">
        <v>379</v>
      </c>
      <c r="B386" s="208"/>
      <c r="C386" s="49"/>
      <c r="D386" s="50"/>
      <c r="E386" s="50"/>
      <c r="F386" s="50"/>
      <c r="G386" s="209"/>
      <c r="H386" s="8"/>
      <c r="I386" s="457" t="str">
        <f t="shared" si="10"/>
        <v/>
      </c>
      <c r="J386" s="241" cm="1">
        <f t="array" ref="J386">SUMPRODUCT(--(K386:N386&lt;&gt;"")) + IF(TRIM(O386)="",0,LEN(O386)-LEN(SUBSTITUTE(O386,",",""))+1)</f>
        <v>0</v>
      </c>
      <c r="K386" s="242" t="str">
        <f>IF(AND(G386&lt;&gt;0,G386&lt;&gt;""),IF(B386="","",IF(ISNUMBER(MATCH(B386,'Look Up Values'!$B$2:$B$500,0)),"","Dest. error")),"")</f>
        <v/>
      </c>
      <c r="L386" s="242" t="str">
        <f>IF(AND(G386&lt;&gt;0,G386&lt;&gt;""),IF(C386="","",IF(AND(ISNUMBER(--LEFT(C386,FIND(" ",C386&amp;" ")-1)),OR(LEN(LEFT(C386,FIND(" ",C386&amp;" ")-1))=6,LEN(LEFT(C386,FIND(" ",C386&amp;" ")-1))=7),OR(ISNUMBER(MATCH(LEFT(C386,FIND(" ",C386&amp;" ")-1),'Look Up Values'!$G$2:$G$1000,0)),ISNUMBER(MATCH(LEFT(C386,FIND(" ",C386&amp;" ")-1),'Look Up Values'!$AE$2:$AE$2000,0)))),"","EWC error")),"")</f>
        <v/>
      </c>
      <c r="M386" s="242" t="str" cm="1">
        <f t="array" ref="M386">IF(AND(G386&lt;&gt;0,G386&lt;&gt;""),IF(E386="","",IF(ISNUMBER(MATCH(SUBSTITUTE(E386," ",""),SUBSTITUTE('Look Up Values'!$I$2:$I$10," ",""),0)),"","State error")),"")</f>
        <v/>
      </c>
      <c r="N386" s="242" t="str" cm="1">
        <f t="array" ref="N386">IF(AND(G386&lt;&gt;0,G386&lt;&gt;""),IF(F386="","",IF(ISNUMBER(MATCH(SUBSTITUTE(F386," ",""),SUBSTITUTE('Look Up Values'!$W$2:$W$30," ",""),0)),"","D&amp;R error")),"")</f>
        <v/>
      </c>
      <c r="O386" s="256" t="str">
        <f t="shared" si="11"/>
        <v/>
      </c>
    </row>
    <row r="387" spans="1:15" ht="15.75">
      <c r="A387" s="250">
        <v>380</v>
      </c>
      <c r="B387" s="208"/>
      <c r="C387" s="49"/>
      <c r="D387" s="50"/>
      <c r="E387" s="50"/>
      <c r="F387" s="50"/>
      <c r="G387" s="209"/>
      <c r="H387" s="8"/>
      <c r="I387" s="457" t="str">
        <f t="shared" si="10"/>
        <v/>
      </c>
      <c r="J387" s="241" cm="1">
        <f t="array" ref="J387">SUMPRODUCT(--(K387:N387&lt;&gt;"")) + IF(TRIM(O387)="",0,LEN(O387)-LEN(SUBSTITUTE(O387,",",""))+1)</f>
        <v>0</v>
      </c>
      <c r="K387" s="242" t="str">
        <f>IF(AND(G387&lt;&gt;0,G387&lt;&gt;""),IF(B387="","",IF(ISNUMBER(MATCH(B387,'Look Up Values'!$B$2:$B$500,0)),"","Dest. error")),"")</f>
        <v/>
      </c>
      <c r="L387" s="242" t="str">
        <f>IF(AND(G387&lt;&gt;0,G387&lt;&gt;""),IF(C387="","",IF(AND(ISNUMBER(--LEFT(C387,FIND(" ",C387&amp;" ")-1)),OR(LEN(LEFT(C387,FIND(" ",C387&amp;" ")-1))=6,LEN(LEFT(C387,FIND(" ",C387&amp;" ")-1))=7),OR(ISNUMBER(MATCH(LEFT(C387,FIND(" ",C387&amp;" ")-1),'Look Up Values'!$G$2:$G$1000,0)),ISNUMBER(MATCH(LEFT(C387,FIND(" ",C387&amp;" ")-1),'Look Up Values'!$AE$2:$AE$2000,0)))),"","EWC error")),"")</f>
        <v/>
      </c>
      <c r="M387" s="242" t="str" cm="1">
        <f t="array" ref="M387">IF(AND(G387&lt;&gt;0,G387&lt;&gt;""),IF(E387="","",IF(ISNUMBER(MATCH(SUBSTITUTE(E387," ",""),SUBSTITUTE('Look Up Values'!$I$2:$I$10," ",""),0)),"","State error")),"")</f>
        <v/>
      </c>
      <c r="N387" s="242" t="str" cm="1">
        <f t="array" ref="N387">IF(AND(G387&lt;&gt;0,G387&lt;&gt;""),IF(F387="","",IF(ISNUMBER(MATCH(SUBSTITUTE(F387," ",""),SUBSTITUTE('Look Up Values'!$W$2:$W$30," ",""),0)),"","D&amp;R error")),"")</f>
        <v/>
      </c>
      <c r="O387" s="256" t="str">
        <f t="shared" si="11"/>
        <v/>
      </c>
    </row>
    <row r="388" spans="1:15" ht="15.75">
      <c r="A388" s="250">
        <v>381</v>
      </c>
      <c r="B388" s="208"/>
      <c r="C388" s="49"/>
      <c r="D388" s="50"/>
      <c r="E388" s="50"/>
      <c r="F388" s="50"/>
      <c r="G388" s="209"/>
      <c r="H388" s="8"/>
      <c r="I388" s="457" t="str">
        <f t="shared" si="10"/>
        <v/>
      </c>
      <c r="J388" s="241" cm="1">
        <f t="array" ref="J388">SUMPRODUCT(--(K388:N388&lt;&gt;"")) + IF(TRIM(O388)="",0,LEN(O388)-LEN(SUBSTITUTE(O388,",",""))+1)</f>
        <v>0</v>
      </c>
      <c r="K388" s="242" t="str">
        <f>IF(AND(G388&lt;&gt;0,G388&lt;&gt;""),IF(B388="","",IF(ISNUMBER(MATCH(B388,'Look Up Values'!$B$2:$B$500,0)),"","Dest. error")),"")</f>
        <v/>
      </c>
      <c r="L388" s="242" t="str">
        <f>IF(AND(G388&lt;&gt;0,G388&lt;&gt;""),IF(C388="","",IF(AND(ISNUMBER(--LEFT(C388,FIND(" ",C388&amp;" ")-1)),OR(LEN(LEFT(C388,FIND(" ",C388&amp;" ")-1))=6,LEN(LEFT(C388,FIND(" ",C388&amp;" ")-1))=7),OR(ISNUMBER(MATCH(LEFT(C388,FIND(" ",C388&amp;" ")-1),'Look Up Values'!$G$2:$G$1000,0)),ISNUMBER(MATCH(LEFT(C388,FIND(" ",C388&amp;" ")-1),'Look Up Values'!$AE$2:$AE$2000,0)))),"","EWC error")),"")</f>
        <v/>
      </c>
      <c r="M388" s="242" t="str" cm="1">
        <f t="array" ref="M388">IF(AND(G388&lt;&gt;0,G388&lt;&gt;""),IF(E388="","",IF(ISNUMBER(MATCH(SUBSTITUTE(E388," ",""),SUBSTITUTE('Look Up Values'!$I$2:$I$10," ",""),0)),"","State error")),"")</f>
        <v/>
      </c>
      <c r="N388" s="242" t="str" cm="1">
        <f t="array" ref="N388">IF(AND(G388&lt;&gt;0,G388&lt;&gt;""),IF(F388="","",IF(ISNUMBER(MATCH(SUBSTITUTE(F388," ",""),SUBSTITUTE('Look Up Values'!$W$2:$W$30," ",""),0)),"","D&amp;R error")),"")</f>
        <v/>
      </c>
      <c r="O388" s="256" t="str">
        <f t="shared" si="11"/>
        <v/>
      </c>
    </row>
    <row r="389" spans="1:15" ht="15.75">
      <c r="A389" s="250">
        <v>382</v>
      </c>
      <c r="B389" s="208"/>
      <c r="C389" s="49"/>
      <c r="D389" s="50"/>
      <c r="E389" s="50"/>
      <c r="F389" s="50"/>
      <c r="G389" s="209"/>
      <c r="H389" s="8"/>
      <c r="I389" s="457" t="str">
        <f t="shared" si="10"/>
        <v/>
      </c>
      <c r="J389" s="241" cm="1">
        <f t="array" ref="J389">SUMPRODUCT(--(K389:N389&lt;&gt;"")) + IF(TRIM(O389)="",0,LEN(O389)-LEN(SUBSTITUTE(O389,",",""))+1)</f>
        <v>0</v>
      </c>
      <c r="K389" s="242" t="str">
        <f>IF(AND(G389&lt;&gt;0,G389&lt;&gt;""),IF(B389="","",IF(ISNUMBER(MATCH(B389,'Look Up Values'!$B$2:$B$500,0)),"","Dest. error")),"")</f>
        <v/>
      </c>
      <c r="L389" s="242" t="str">
        <f>IF(AND(G389&lt;&gt;0,G389&lt;&gt;""),IF(C389="","",IF(AND(ISNUMBER(--LEFT(C389,FIND(" ",C389&amp;" ")-1)),OR(LEN(LEFT(C389,FIND(" ",C389&amp;" ")-1))=6,LEN(LEFT(C389,FIND(" ",C389&amp;" ")-1))=7),OR(ISNUMBER(MATCH(LEFT(C389,FIND(" ",C389&amp;" ")-1),'Look Up Values'!$G$2:$G$1000,0)),ISNUMBER(MATCH(LEFT(C389,FIND(" ",C389&amp;" ")-1),'Look Up Values'!$AE$2:$AE$2000,0)))),"","EWC error")),"")</f>
        <v/>
      </c>
      <c r="M389" s="242" t="str" cm="1">
        <f t="array" ref="M389">IF(AND(G389&lt;&gt;0,G389&lt;&gt;""),IF(E389="","",IF(ISNUMBER(MATCH(SUBSTITUTE(E389," ",""),SUBSTITUTE('Look Up Values'!$I$2:$I$10," ",""),0)),"","State error")),"")</f>
        <v/>
      </c>
      <c r="N389" s="242" t="str" cm="1">
        <f t="array" ref="N389">IF(AND(G389&lt;&gt;0,G389&lt;&gt;""),IF(F389="","",IF(ISNUMBER(MATCH(SUBSTITUTE(F389," ",""),SUBSTITUTE('Look Up Values'!$W$2:$W$30," ",""),0)),"","D&amp;R error")),"")</f>
        <v/>
      </c>
      <c r="O389" s="256" t="str">
        <f t="shared" si="11"/>
        <v/>
      </c>
    </row>
    <row r="390" spans="1:15" ht="15.75">
      <c r="A390" s="250">
        <v>383</v>
      </c>
      <c r="B390" s="208"/>
      <c r="C390" s="49"/>
      <c r="D390" s="50"/>
      <c r="E390" s="50"/>
      <c r="F390" s="50"/>
      <c r="G390" s="209"/>
      <c r="H390" s="8"/>
      <c r="I390" s="457" t="str">
        <f t="shared" si="10"/>
        <v/>
      </c>
      <c r="J390" s="241" cm="1">
        <f t="array" ref="J390">SUMPRODUCT(--(K390:N390&lt;&gt;"")) + IF(TRIM(O390)="",0,LEN(O390)-LEN(SUBSTITUTE(O390,",",""))+1)</f>
        <v>0</v>
      </c>
      <c r="K390" s="242" t="str">
        <f>IF(AND(G390&lt;&gt;0,G390&lt;&gt;""),IF(B390="","",IF(ISNUMBER(MATCH(B390,'Look Up Values'!$B$2:$B$500,0)),"","Dest. error")),"")</f>
        <v/>
      </c>
      <c r="L390" s="242" t="str">
        <f>IF(AND(G390&lt;&gt;0,G390&lt;&gt;""),IF(C390="","",IF(AND(ISNUMBER(--LEFT(C390,FIND(" ",C390&amp;" ")-1)),OR(LEN(LEFT(C390,FIND(" ",C390&amp;" ")-1))=6,LEN(LEFT(C390,FIND(" ",C390&amp;" ")-1))=7),OR(ISNUMBER(MATCH(LEFT(C390,FIND(" ",C390&amp;" ")-1),'Look Up Values'!$G$2:$G$1000,0)),ISNUMBER(MATCH(LEFT(C390,FIND(" ",C390&amp;" ")-1),'Look Up Values'!$AE$2:$AE$2000,0)))),"","EWC error")),"")</f>
        <v/>
      </c>
      <c r="M390" s="242" t="str" cm="1">
        <f t="array" ref="M390">IF(AND(G390&lt;&gt;0,G390&lt;&gt;""),IF(E390="","",IF(ISNUMBER(MATCH(SUBSTITUTE(E390," ",""),SUBSTITUTE('Look Up Values'!$I$2:$I$10," ",""),0)),"","State error")),"")</f>
        <v/>
      </c>
      <c r="N390" s="242" t="str" cm="1">
        <f t="array" ref="N390">IF(AND(G390&lt;&gt;0,G390&lt;&gt;""),IF(F390="","",IF(ISNUMBER(MATCH(SUBSTITUTE(F390," ",""),SUBSTITUTE('Look Up Values'!$W$2:$W$30," ",""),0)),"","D&amp;R error")),"")</f>
        <v/>
      </c>
      <c r="O390" s="256" t="str">
        <f t="shared" si="11"/>
        <v/>
      </c>
    </row>
    <row r="391" spans="1:15" ht="15.75">
      <c r="A391" s="250">
        <v>384</v>
      </c>
      <c r="B391" s="208"/>
      <c r="C391" s="49"/>
      <c r="D391" s="50"/>
      <c r="E391" s="50"/>
      <c r="F391" s="50"/>
      <c r="G391" s="209"/>
      <c r="H391" s="8"/>
      <c r="I391" s="457" t="str">
        <f t="shared" si="10"/>
        <v/>
      </c>
      <c r="J391" s="241" cm="1">
        <f t="array" ref="J391">SUMPRODUCT(--(K391:N391&lt;&gt;"")) + IF(TRIM(O391)="",0,LEN(O391)-LEN(SUBSTITUTE(O391,",",""))+1)</f>
        <v>0</v>
      </c>
      <c r="K391" s="242" t="str">
        <f>IF(AND(G391&lt;&gt;0,G391&lt;&gt;""),IF(B391="","",IF(ISNUMBER(MATCH(B391,'Look Up Values'!$B$2:$B$500,0)),"","Dest. error")),"")</f>
        <v/>
      </c>
      <c r="L391" s="242" t="str">
        <f>IF(AND(G391&lt;&gt;0,G391&lt;&gt;""),IF(C391="","",IF(AND(ISNUMBER(--LEFT(C391,FIND(" ",C391&amp;" ")-1)),OR(LEN(LEFT(C391,FIND(" ",C391&amp;" ")-1))=6,LEN(LEFT(C391,FIND(" ",C391&amp;" ")-1))=7),OR(ISNUMBER(MATCH(LEFT(C391,FIND(" ",C391&amp;" ")-1),'Look Up Values'!$G$2:$G$1000,0)),ISNUMBER(MATCH(LEFT(C391,FIND(" ",C391&amp;" ")-1),'Look Up Values'!$AE$2:$AE$2000,0)))),"","EWC error")),"")</f>
        <v/>
      </c>
      <c r="M391" s="242" t="str" cm="1">
        <f t="array" ref="M391">IF(AND(G391&lt;&gt;0,G391&lt;&gt;""),IF(E391="","",IF(ISNUMBER(MATCH(SUBSTITUTE(E391," ",""),SUBSTITUTE('Look Up Values'!$I$2:$I$10," ",""),0)),"","State error")),"")</f>
        <v/>
      </c>
      <c r="N391" s="242" t="str" cm="1">
        <f t="array" ref="N391">IF(AND(G391&lt;&gt;0,G391&lt;&gt;""),IF(F391="","",IF(ISNUMBER(MATCH(SUBSTITUTE(F391," ",""),SUBSTITUTE('Look Up Values'!$W$2:$W$30," ",""),0)),"","D&amp;R error")),"")</f>
        <v/>
      </c>
      <c r="O391" s="256" t="str">
        <f t="shared" si="11"/>
        <v/>
      </c>
    </row>
    <row r="392" spans="1:15" ht="15.75">
      <c r="A392" s="250">
        <v>385</v>
      </c>
      <c r="B392" s="208"/>
      <c r="C392" s="49"/>
      <c r="D392" s="50"/>
      <c r="E392" s="50"/>
      <c r="F392" s="50"/>
      <c r="G392" s="209"/>
      <c r="H392" s="8"/>
      <c r="I392" s="457" t="str">
        <f t="shared" si="10"/>
        <v/>
      </c>
      <c r="J392" s="241" cm="1">
        <f t="array" ref="J392">SUMPRODUCT(--(K392:N392&lt;&gt;"")) + IF(TRIM(O392)="",0,LEN(O392)-LEN(SUBSTITUTE(O392,",",""))+1)</f>
        <v>0</v>
      </c>
      <c r="K392" s="242" t="str">
        <f>IF(AND(G392&lt;&gt;0,G392&lt;&gt;""),IF(B392="","",IF(ISNUMBER(MATCH(B392,'Look Up Values'!$B$2:$B$500,0)),"","Dest. error")),"")</f>
        <v/>
      </c>
      <c r="L392" s="242" t="str">
        <f>IF(AND(G392&lt;&gt;0,G392&lt;&gt;""),IF(C392="","",IF(AND(ISNUMBER(--LEFT(C392,FIND(" ",C392&amp;" ")-1)),OR(LEN(LEFT(C392,FIND(" ",C392&amp;" ")-1))=6,LEN(LEFT(C392,FIND(" ",C392&amp;" ")-1))=7),OR(ISNUMBER(MATCH(LEFT(C392,FIND(" ",C392&amp;" ")-1),'Look Up Values'!$G$2:$G$1000,0)),ISNUMBER(MATCH(LEFT(C392,FIND(" ",C392&amp;" ")-1),'Look Up Values'!$AE$2:$AE$2000,0)))),"","EWC error")),"")</f>
        <v/>
      </c>
      <c r="M392" s="242" t="str" cm="1">
        <f t="array" ref="M392">IF(AND(G392&lt;&gt;0,G392&lt;&gt;""),IF(E392="","",IF(ISNUMBER(MATCH(SUBSTITUTE(E392," ",""),SUBSTITUTE('Look Up Values'!$I$2:$I$10," ",""),0)),"","State error")),"")</f>
        <v/>
      </c>
      <c r="N392" s="242" t="str" cm="1">
        <f t="array" ref="N392">IF(AND(G392&lt;&gt;0,G392&lt;&gt;""),IF(F392="","",IF(ISNUMBER(MATCH(SUBSTITUTE(F392," ",""),SUBSTITUTE('Look Up Values'!$W$2:$W$30," ",""),0)),"","D&amp;R error")),"")</f>
        <v/>
      </c>
      <c r="O392" s="256" t="str">
        <f t="shared" si="11"/>
        <v/>
      </c>
    </row>
    <row r="393" spans="1:15" ht="15.75">
      <c r="A393" s="250">
        <v>386</v>
      </c>
      <c r="B393" s="208"/>
      <c r="C393" s="49"/>
      <c r="D393" s="50"/>
      <c r="E393" s="50"/>
      <c r="F393" s="50"/>
      <c r="G393" s="209"/>
      <c r="H393" s="8"/>
      <c r="I393" s="457" t="str">
        <f t="shared" ref="I393:I456" si="12">IF(IFERROR(--SUBSTITUTE(J393,CHAR(160),""),0)&gt;0,A393,"")</f>
        <v/>
      </c>
      <c r="J393" s="241" cm="1">
        <f t="array" ref="J393">SUMPRODUCT(--(K393:N393&lt;&gt;"")) + IF(TRIM(O393)="",0,LEN(O393)-LEN(SUBSTITUTE(O393,",",""))+1)</f>
        <v>0</v>
      </c>
      <c r="K393" s="242" t="str">
        <f>IF(AND(G393&lt;&gt;0,G393&lt;&gt;""),IF(B393="","",IF(ISNUMBER(MATCH(B393,'Look Up Values'!$B$2:$B$500,0)),"","Dest. error")),"")</f>
        <v/>
      </c>
      <c r="L393" s="242" t="str">
        <f>IF(AND(G393&lt;&gt;0,G393&lt;&gt;""),IF(C393="","",IF(AND(ISNUMBER(--LEFT(C393,FIND(" ",C393&amp;" ")-1)),OR(LEN(LEFT(C393,FIND(" ",C393&amp;" ")-1))=6,LEN(LEFT(C393,FIND(" ",C393&amp;" ")-1))=7),OR(ISNUMBER(MATCH(LEFT(C393,FIND(" ",C393&amp;" ")-1),'Look Up Values'!$G$2:$G$1000,0)),ISNUMBER(MATCH(LEFT(C393,FIND(" ",C393&amp;" ")-1),'Look Up Values'!$AE$2:$AE$2000,0)))),"","EWC error")),"")</f>
        <v/>
      </c>
      <c r="M393" s="242" t="str" cm="1">
        <f t="array" ref="M393">IF(AND(G393&lt;&gt;0,G393&lt;&gt;""),IF(E393="","",IF(ISNUMBER(MATCH(SUBSTITUTE(E393," ",""),SUBSTITUTE('Look Up Values'!$I$2:$I$10," ",""),0)),"","State error")),"")</f>
        <v/>
      </c>
      <c r="N393" s="242" t="str" cm="1">
        <f t="array" ref="N393">IF(AND(G393&lt;&gt;0,G393&lt;&gt;""),IF(F393="","",IF(ISNUMBER(MATCH(SUBSTITUTE(F393," ",""),SUBSTITUTE('Look Up Values'!$W$2:$W$30," ",""),0)),"","D&amp;R error")),"")</f>
        <v/>
      </c>
      <c r="O393" s="256" t="str">
        <f t="shared" ref="O393:O456" si="13">IF(OR(G393="",G393=0),"",IF((TRIM(SUBSTITUTE(B393,CHAR(160),""))&amp;TRIM(SUBSTITUTE(C393,CHAR(160),""))&amp;TRIM(SUBSTITUTE(F393,CHAR(160),""))&amp;TRIM(SUBSTITUTE(E393,CHAR(160),"")))&lt;&gt;"",IF((--(TRIM(SUBSTITUTE(B393,CHAR(160),""))&lt;&gt;"")+--(TRIM(SUBSTITUTE(C393,CHAR(160),""))&lt;&gt;"")+--(TRIM(SUBSTITUTE(F393,CHAR(160),""))&lt;&gt;"")+--(TRIM(SUBSTITUTE(E393,CHAR(160),""))&lt;&gt;""))=4,"",LEFT(IF(TRIM(SUBSTITUTE(B393,CHAR(160),""))="","Dest, ","")&amp;IF(TRIM(SUBSTITUTE(C393,CHAR(160),""))="","EWC, ","")&amp;IF(TRIM(SUBSTITUTE(F393,CHAR(160),""))="","D&amp;R, ","")&amp;IF(TRIM(SUBSTITUTE(E393,CHAR(160),""))="","State, ",""),LEN(IF(TRIM(SUBSTITUTE(B393,CHAR(160),""))="","Dest, ","")&amp;IF(TRIM(SUBSTITUTE(C393,CHAR(160),""))="","EWC, ","")&amp;IF(TRIM(SUBSTITUTE(F393,CHAR(160),""))="","D&amp;R, ","")&amp;IF(TRIM(SUBSTITUTE(E393,CHAR(160),""))="","State, ",""))-2)),LEFT(IF(TRIM(SUBSTITUTE(B393,CHAR(160),""))="","Dest, ","")&amp;IF(TRIM(SUBSTITUTE(C393,CHAR(160),""))="","EWC, ","")&amp;IF(TRIM(SUBSTITUTE(F393,CHAR(160),""))="","D&amp;R, ","")&amp;IF(TRIM(SUBSTITUTE(E393,CHAR(160),""))="","State, ",""),LEN(IF(TRIM(SUBSTITUTE(B393,CHAR(160),""))="","Dest, ","")&amp;IF(TRIM(SUBSTITUTE(C393,CHAR(160),""))="","EWC, ","")&amp;IF(TRIM(SUBSTITUTE(F393,CHAR(160),""))="","D&amp;R, ","")&amp;IF(TRIM(SUBSTITUTE(E393,CHAR(160),""))="","State, ",""))-2)))</f>
        <v/>
      </c>
    </row>
    <row r="394" spans="1:15" ht="15.75">
      <c r="A394" s="250">
        <v>387</v>
      </c>
      <c r="B394" s="208"/>
      <c r="C394" s="49"/>
      <c r="D394" s="50"/>
      <c r="E394" s="50"/>
      <c r="F394" s="50"/>
      <c r="G394" s="209"/>
      <c r="H394" s="8"/>
      <c r="I394" s="457" t="str">
        <f t="shared" si="12"/>
        <v/>
      </c>
      <c r="J394" s="241" cm="1">
        <f t="array" ref="J394">SUMPRODUCT(--(K394:N394&lt;&gt;"")) + IF(TRIM(O394)="",0,LEN(O394)-LEN(SUBSTITUTE(O394,",",""))+1)</f>
        <v>0</v>
      </c>
      <c r="K394" s="242" t="str">
        <f>IF(AND(G394&lt;&gt;0,G394&lt;&gt;""),IF(B394="","",IF(ISNUMBER(MATCH(B394,'Look Up Values'!$B$2:$B$500,0)),"","Dest. error")),"")</f>
        <v/>
      </c>
      <c r="L394" s="242" t="str">
        <f>IF(AND(G394&lt;&gt;0,G394&lt;&gt;""),IF(C394="","",IF(AND(ISNUMBER(--LEFT(C394,FIND(" ",C394&amp;" ")-1)),OR(LEN(LEFT(C394,FIND(" ",C394&amp;" ")-1))=6,LEN(LEFT(C394,FIND(" ",C394&amp;" ")-1))=7),OR(ISNUMBER(MATCH(LEFT(C394,FIND(" ",C394&amp;" ")-1),'Look Up Values'!$G$2:$G$1000,0)),ISNUMBER(MATCH(LEFT(C394,FIND(" ",C394&amp;" ")-1),'Look Up Values'!$AE$2:$AE$2000,0)))),"","EWC error")),"")</f>
        <v/>
      </c>
      <c r="M394" s="242" t="str" cm="1">
        <f t="array" ref="M394">IF(AND(G394&lt;&gt;0,G394&lt;&gt;""),IF(E394="","",IF(ISNUMBER(MATCH(SUBSTITUTE(E394," ",""),SUBSTITUTE('Look Up Values'!$I$2:$I$10," ",""),0)),"","State error")),"")</f>
        <v/>
      </c>
      <c r="N394" s="242" t="str" cm="1">
        <f t="array" ref="N394">IF(AND(G394&lt;&gt;0,G394&lt;&gt;""),IF(F394="","",IF(ISNUMBER(MATCH(SUBSTITUTE(F394," ",""),SUBSTITUTE('Look Up Values'!$W$2:$W$30," ",""),0)),"","D&amp;R error")),"")</f>
        <v/>
      </c>
      <c r="O394" s="256" t="str">
        <f t="shared" si="13"/>
        <v/>
      </c>
    </row>
    <row r="395" spans="1:15" ht="15.75">
      <c r="A395" s="250">
        <v>388</v>
      </c>
      <c r="B395" s="208"/>
      <c r="C395" s="49"/>
      <c r="D395" s="50"/>
      <c r="E395" s="50"/>
      <c r="F395" s="50"/>
      <c r="G395" s="209"/>
      <c r="H395" s="8"/>
      <c r="I395" s="457" t="str">
        <f t="shared" si="12"/>
        <v/>
      </c>
      <c r="J395" s="241" cm="1">
        <f t="array" ref="J395">SUMPRODUCT(--(K395:N395&lt;&gt;"")) + IF(TRIM(O395)="",0,LEN(O395)-LEN(SUBSTITUTE(O395,",",""))+1)</f>
        <v>0</v>
      </c>
      <c r="K395" s="242" t="str">
        <f>IF(AND(G395&lt;&gt;0,G395&lt;&gt;""),IF(B395="","",IF(ISNUMBER(MATCH(B395,'Look Up Values'!$B$2:$B$500,0)),"","Dest. error")),"")</f>
        <v/>
      </c>
      <c r="L395" s="242" t="str">
        <f>IF(AND(G395&lt;&gt;0,G395&lt;&gt;""),IF(C395="","",IF(AND(ISNUMBER(--LEFT(C395,FIND(" ",C395&amp;" ")-1)),OR(LEN(LEFT(C395,FIND(" ",C395&amp;" ")-1))=6,LEN(LEFT(C395,FIND(" ",C395&amp;" ")-1))=7),OR(ISNUMBER(MATCH(LEFT(C395,FIND(" ",C395&amp;" ")-1),'Look Up Values'!$G$2:$G$1000,0)),ISNUMBER(MATCH(LEFT(C395,FIND(" ",C395&amp;" ")-1),'Look Up Values'!$AE$2:$AE$2000,0)))),"","EWC error")),"")</f>
        <v/>
      </c>
      <c r="M395" s="242" t="str" cm="1">
        <f t="array" ref="M395">IF(AND(G395&lt;&gt;0,G395&lt;&gt;""),IF(E395="","",IF(ISNUMBER(MATCH(SUBSTITUTE(E395," ",""),SUBSTITUTE('Look Up Values'!$I$2:$I$10," ",""),0)),"","State error")),"")</f>
        <v/>
      </c>
      <c r="N395" s="242" t="str" cm="1">
        <f t="array" ref="N395">IF(AND(G395&lt;&gt;0,G395&lt;&gt;""),IF(F395="","",IF(ISNUMBER(MATCH(SUBSTITUTE(F395," ",""),SUBSTITUTE('Look Up Values'!$W$2:$W$30," ",""),0)),"","D&amp;R error")),"")</f>
        <v/>
      </c>
      <c r="O395" s="256" t="str">
        <f t="shared" si="13"/>
        <v/>
      </c>
    </row>
    <row r="396" spans="1:15" ht="15.75">
      <c r="A396" s="250">
        <v>389</v>
      </c>
      <c r="B396" s="208"/>
      <c r="C396" s="49"/>
      <c r="D396" s="50"/>
      <c r="E396" s="50"/>
      <c r="F396" s="50"/>
      <c r="G396" s="209"/>
      <c r="H396" s="8"/>
      <c r="I396" s="457" t="str">
        <f t="shared" si="12"/>
        <v/>
      </c>
      <c r="J396" s="241" cm="1">
        <f t="array" ref="J396">SUMPRODUCT(--(K396:N396&lt;&gt;"")) + IF(TRIM(O396)="",0,LEN(O396)-LEN(SUBSTITUTE(O396,",",""))+1)</f>
        <v>0</v>
      </c>
      <c r="K396" s="242" t="str">
        <f>IF(AND(G396&lt;&gt;0,G396&lt;&gt;""),IF(B396="","",IF(ISNUMBER(MATCH(B396,'Look Up Values'!$B$2:$B$500,0)),"","Dest. error")),"")</f>
        <v/>
      </c>
      <c r="L396" s="242" t="str">
        <f>IF(AND(G396&lt;&gt;0,G396&lt;&gt;""),IF(C396="","",IF(AND(ISNUMBER(--LEFT(C396,FIND(" ",C396&amp;" ")-1)),OR(LEN(LEFT(C396,FIND(" ",C396&amp;" ")-1))=6,LEN(LEFT(C396,FIND(" ",C396&amp;" ")-1))=7),OR(ISNUMBER(MATCH(LEFT(C396,FIND(" ",C396&amp;" ")-1),'Look Up Values'!$G$2:$G$1000,0)),ISNUMBER(MATCH(LEFT(C396,FIND(" ",C396&amp;" ")-1),'Look Up Values'!$AE$2:$AE$2000,0)))),"","EWC error")),"")</f>
        <v/>
      </c>
      <c r="M396" s="242" t="str" cm="1">
        <f t="array" ref="M396">IF(AND(G396&lt;&gt;0,G396&lt;&gt;""),IF(E396="","",IF(ISNUMBER(MATCH(SUBSTITUTE(E396," ",""),SUBSTITUTE('Look Up Values'!$I$2:$I$10," ",""),0)),"","State error")),"")</f>
        <v/>
      </c>
      <c r="N396" s="242" t="str" cm="1">
        <f t="array" ref="N396">IF(AND(G396&lt;&gt;0,G396&lt;&gt;""),IF(F396="","",IF(ISNUMBER(MATCH(SUBSTITUTE(F396," ",""),SUBSTITUTE('Look Up Values'!$W$2:$W$30," ",""),0)),"","D&amp;R error")),"")</f>
        <v/>
      </c>
      <c r="O396" s="256" t="str">
        <f t="shared" si="13"/>
        <v/>
      </c>
    </row>
    <row r="397" spans="1:15" ht="15.75">
      <c r="A397" s="250">
        <v>390</v>
      </c>
      <c r="B397" s="208"/>
      <c r="C397" s="49"/>
      <c r="D397" s="50"/>
      <c r="E397" s="50"/>
      <c r="F397" s="50"/>
      <c r="G397" s="209"/>
      <c r="H397" s="8"/>
      <c r="I397" s="457" t="str">
        <f t="shared" si="12"/>
        <v/>
      </c>
      <c r="J397" s="241" cm="1">
        <f t="array" ref="J397">SUMPRODUCT(--(K397:N397&lt;&gt;"")) + IF(TRIM(O397)="",0,LEN(O397)-LEN(SUBSTITUTE(O397,",",""))+1)</f>
        <v>0</v>
      </c>
      <c r="K397" s="242" t="str">
        <f>IF(AND(G397&lt;&gt;0,G397&lt;&gt;""),IF(B397="","",IF(ISNUMBER(MATCH(B397,'Look Up Values'!$B$2:$B$500,0)),"","Dest. error")),"")</f>
        <v/>
      </c>
      <c r="L397" s="242" t="str">
        <f>IF(AND(G397&lt;&gt;0,G397&lt;&gt;""),IF(C397="","",IF(AND(ISNUMBER(--LEFT(C397,FIND(" ",C397&amp;" ")-1)),OR(LEN(LEFT(C397,FIND(" ",C397&amp;" ")-1))=6,LEN(LEFT(C397,FIND(" ",C397&amp;" ")-1))=7),OR(ISNUMBER(MATCH(LEFT(C397,FIND(" ",C397&amp;" ")-1),'Look Up Values'!$G$2:$G$1000,0)),ISNUMBER(MATCH(LEFT(C397,FIND(" ",C397&amp;" ")-1),'Look Up Values'!$AE$2:$AE$2000,0)))),"","EWC error")),"")</f>
        <v/>
      </c>
      <c r="M397" s="242" t="str" cm="1">
        <f t="array" ref="M397">IF(AND(G397&lt;&gt;0,G397&lt;&gt;""),IF(E397="","",IF(ISNUMBER(MATCH(SUBSTITUTE(E397," ",""),SUBSTITUTE('Look Up Values'!$I$2:$I$10," ",""),0)),"","State error")),"")</f>
        <v/>
      </c>
      <c r="N397" s="242" t="str" cm="1">
        <f t="array" ref="N397">IF(AND(G397&lt;&gt;0,G397&lt;&gt;""),IF(F397="","",IF(ISNUMBER(MATCH(SUBSTITUTE(F397," ",""),SUBSTITUTE('Look Up Values'!$W$2:$W$30," ",""),0)),"","D&amp;R error")),"")</f>
        <v/>
      </c>
      <c r="O397" s="256" t="str">
        <f t="shared" si="13"/>
        <v/>
      </c>
    </row>
    <row r="398" spans="1:15" ht="15.75">
      <c r="A398" s="250">
        <v>391</v>
      </c>
      <c r="B398" s="208"/>
      <c r="C398" s="49"/>
      <c r="D398" s="50"/>
      <c r="E398" s="50"/>
      <c r="F398" s="50"/>
      <c r="G398" s="209"/>
      <c r="H398" s="8"/>
      <c r="I398" s="457" t="str">
        <f t="shared" si="12"/>
        <v/>
      </c>
      <c r="J398" s="241" cm="1">
        <f t="array" ref="J398">SUMPRODUCT(--(K398:N398&lt;&gt;"")) + IF(TRIM(O398)="",0,LEN(O398)-LEN(SUBSTITUTE(O398,",",""))+1)</f>
        <v>0</v>
      </c>
      <c r="K398" s="242" t="str">
        <f>IF(AND(G398&lt;&gt;0,G398&lt;&gt;""),IF(B398="","",IF(ISNUMBER(MATCH(B398,'Look Up Values'!$B$2:$B$500,0)),"","Dest. error")),"")</f>
        <v/>
      </c>
      <c r="L398" s="242" t="str">
        <f>IF(AND(G398&lt;&gt;0,G398&lt;&gt;""),IF(C398="","",IF(AND(ISNUMBER(--LEFT(C398,FIND(" ",C398&amp;" ")-1)),OR(LEN(LEFT(C398,FIND(" ",C398&amp;" ")-1))=6,LEN(LEFT(C398,FIND(" ",C398&amp;" ")-1))=7),OR(ISNUMBER(MATCH(LEFT(C398,FIND(" ",C398&amp;" ")-1),'Look Up Values'!$G$2:$G$1000,0)),ISNUMBER(MATCH(LEFT(C398,FIND(" ",C398&amp;" ")-1),'Look Up Values'!$AE$2:$AE$2000,0)))),"","EWC error")),"")</f>
        <v/>
      </c>
      <c r="M398" s="242" t="str" cm="1">
        <f t="array" ref="M398">IF(AND(G398&lt;&gt;0,G398&lt;&gt;""),IF(E398="","",IF(ISNUMBER(MATCH(SUBSTITUTE(E398," ",""),SUBSTITUTE('Look Up Values'!$I$2:$I$10," ",""),0)),"","State error")),"")</f>
        <v/>
      </c>
      <c r="N398" s="242" t="str" cm="1">
        <f t="array" ref="N398">IF(AND(G398&lt;&gt;0,G398&lt;&gt;""),IF(F398="","",IF(ISNUMBER(MATCH(SUBSTITUTE(F398," ",""),SUBSTITUTE('Look Up Values'!$W$2:$W$30," ",""),0)),"","D&amp;R error")),"")</f>
        <v/>
      </c>
      <c r="O398" s="256" t="str">
        <f t="shared" si="13"/>
        <v/>
      </c>
    </row>
    <row r="399" spans="1:15" ht="15.75">
      <c r="A399" s="250">
        <v>392</v>
      </c>
      <c r="B399" s="208"/>
      <c r="C399" s="49"/>
      <c r="D399" s="50"/>
      <c r="E399" s="50"/>
      <c r="F399" s="50"/>
      <c r="G399" s="209"/>
      <c r="H399" s="8"/>
      <c r="I399" s="457" t="str">
        <f t="shared" si="12"/>
        <v/>
      </c>
      <c r="J399" s="241" cm="1">
        <f t="array" ref="J399">SUMPRODUCT(--(K399:N399&lt;&gt;"")) + IF(TRIM(O399)="",0,LEN(O399)-LEN(SUBSTITUTE(O399,",",""))+1)</f>
        <v>0</v>
      </c>
      <c r="K399" s="242" t="str">
        <f>IF(AND(G399&lt;&gt;0,G399&lt;&gt;""),IF(B399="","",IF(ISNUMBER(MATCH(B399,'Look Up Values'!$B$2:$B$500,0)),"","Dest. error")),"")</f>
        <v/>
      </c>
      <c r="L399" s="242" t="str">
        <f>IF(AND(G399&lt;&gt;0,G399&lt;&gt;""),IF(C399="","",IF(AND(ISNUMBER(--LEFT(C399,FIND(" ",C399&amp;" ")-1)),OR(LEN(LEFT(C399,FIND(" ",C399&amp;" ")-1))=6,LEN(LEFT(C399,FIND(" ",C399&amp;" ")-1))=7),OR(ISNUMBER(MATCH(LEFT(C399,FIND(" ",C399&amp;" ")-1),'Look Up Values'!$G$2:$G$1000,0)),ISNUMBER(MATCH(LEFT(C399,FIND(" ",C399&amp;" ")-1),'Look Up Values'!$AE$2:$AE$2000,0)))),"","EWC error")),"")</f>
        <v/>
      </c>
      <c r="M399" s="242" t="str" cm="1">
        <f t="array" ref="M399">IF(AND(G399&lt;&gt;0,G399&lt;&gt;""),IF(E399="","",IF(ISNUMBER(MATCH(SUBSTITUTE(E399," ",""),SUBSTITUTE('Look Up Values'!$I$2:$I$10," ",""),0)),"","State error")),"")</f>
        <v/>
      </c>
      <c r="N399" s="242" t="str" cm="1">
        <f t="array" ref="N399">IF(AND(G399&lt;&gt;0,G399&lt;&gt;""),IF(F399="","",IF(ISNUMBER(MATCH(SUBSTITUTE(F399," ",""),SUBSTITUTE('Look Up Values'!$W$2:$W$30," ",""),0)),"","D&amp;R error")),"")</f>
        <v/>
      </c>
      <c r="O399" s="256" t="str">
        <f t="shared" si="13"/>
        <v/>
      </c>
    </row>
    <row r="400" spans="1:15" ht="15.75">
      <c r="A400" s="250">
        <v>393</v>
      </c>
      <c r="B400" s="208"/>
      <c r="C400" s="49"/>
      <c r="D400" s="50"/>
      <c r="E400" s="50"/>
      <c r="F400" s="50"/>
      <c r="G400" s="209"/>
      <c r="H400" s="8"/>
      <c r="I400" s="457" t="str">
        <f t="shared" si="12"/>
        <v/>
      </c>
      <c r="J400" s="241" cm="1">
        <f t="array" ref="J400">SUMPRODUCT(--(K400:N400&lt;&gt;"")) + IF(TRIM(O400)="",0,LEN(O400)-LEN(SUBSTITUTE(O400,",",""))+1)</f>
        <v>0</v>
      </c>
      <c r="K400" s="242" t="str">
        <f>IF(AND(G400&lt;&gt;0,G400&lt;&gt;""),IF(B400="","",IF(ISNUMBER(MATCH(B400,'Look Up Values'!$B$2:$B$500,0)),"","Dest. error")),"")</f>
        <v/>
      </c>
      <c r="L400" s="242" t="str">
        <f>IF(AND(G400&lt;&gt;0,G400&lt;&gt;""),IF(C400="","",IF(AND(ISNUMBER(--LEFT(C400,FIND(" ",C400&amp;" ")-1)),OR(LEN(LEFT(C400,FIND(" ",C400&amp;" ")-1))=6,LEN(LEFT(C400,FIND(" ",C400&amp;" ")-1))=7),OR(ISNUMBER(MATCH(LEFT(C400,FIND(" ",C400&amp;" ")-1),'Look Up Values'!$G$2:$G$1000,0)),ISNUMBER(MATCH(LEFT(C400,FIND(" ",C400&amp;" ")-1),'Look Up Values'!$AE$2:$AE$2000,0)))),"","EWC error")),"")</f>
        <v/>
      </c>
      <c r="M400" s="242" t="str" cm="1">
        <f t="array" ref="M400">IF(AND(G400&lt;&gt;0,G400&lt;&gt;""),IF(E400="","",IF(ISNUMBER(MATCH(SUBSTITUTE(E400," ",""),SUBSTITUTE('Look Up Values'!$I$2:$I$10," ",""),0)),"","State error")),"")</f>
        <v/>
      </c>
      <c r="N400" s="242" t="str" cm="1">
        <f t="array" ref="N400">IF(AND(G400&lt;&gt;0,G400&lt;&gt;""),IF(F400="","",IF(ISNUMBER(MATCH(SUBSTITUTE(F400," ",""),SUBSTITUTE('Look Up Values'!$W$2:$W$30," ",""),0)),"","D&amp;R error")),"")</f>
        <v/>
      </c>
      <c r="O400" s="256" t="str">
        <f t="shared" si="13"/>
        <v/>
      </c>
    </row>
    <row r="401" spans="1:15" ht="15.75">
      <c r="A401" s="250">
        <v>394</v>
      </c>
      <c r="B401" s="208"/>
      <c r="C401" s="49"/>
      <c r="D401" s="50"/>
      <c r="E401" s="50"/>
      <c r="F401" s="50"/>
      <c r="G401" s="209"/>
      <c r="H401" s="8"/>
      <c r="I401" s="457" t="str">
        <f t="shared" si="12"/>
        <v/>
      </c>
      <c r="J401" s="241" cm="1">
        <f t="array" ref="J401">SUMPRODUCT(--(K401:N401&lt;&gt;"")) + IF(TRIM(O401)="",0,LEN(O401)-LEN(SUBSTITUTE(O401,",",""))+1)</f>
        <v>0</v>
      </c>
      <c r="K401" s="242" t="str">
        <f>IF(AND(G401&lt;&gt;0,G401&lt;&gt;""),IF(B401="","",IF(ISNUMBER(MATCH(B401,'Look Up Values'!$B$2:$B$500,0)),"","Dest. error")),"")</f>
        <v/>
      </c>
      <c r="L401" s="242" t="str">
        <f>IF(AND(G401&lt;&gt;0,G401&lt;&gt;""),IF(C401="","",IF(AND(ISNUMBER(--LEFT(C401,FIND(" ",C401&amp;" ")-1)),OR(LEN(LEFT(C401,FIND(" ",C401&amp;" ")-1))=6,LEN(LEFT(C401,FIND(" ",C401&amp;" ")-1))=7),OR(ISNUMBER(MATCH(LEFT(C401,FIND(" ",C401&amp;" ")-1),'Look Up Values'!$G$2:$G$1000,0)),ISNUMBER(MATCH(LEFT(C401,FIND(" ",C401&amp;" ")-1),'Look Up Values'!$AE$2:$AE$2000,0)))),"","EWC error")),"")</f>
        <v/>
      </c>
      <c r="M401" s="242" t="str" cm="1">
        <f t="array" ref="M401">IF(AND(G401&lt;&gt;0,G401&lt;&gt;""),IF(E401="","",IF(ISNUMBER(MATCH(SUBSTITUTE(E401," ",""),SUBSTITUTE('Look Up Values'!$I$2:$I$10," ",""),0)),"","State error")),"")</f>
        <v/>
      </c>
      <c r="N401" s="242" t="str" cm="1">
        <f t="array" ref="N401">IF(AND(G401&lt;&gt;0,G401&lt;&gt;""),IF(F401="","",IF(ISNUMBER(MATCH(SUBSTITUTE(F401," ",""),SUBSTITUTE('Look Up Values'!$W$2:$W$30," ",""),0)),"","D&amp;R error")),"")</f>
        <v/>
      </c>
      <c r="O401" s="256" t="str">
        <f t="shared" si="13"/>
        <v/>
      </c>
    </row>
    <row r="402" spans="1:15" ht="15.75">
      <c r="A402" s="250">
        <v>395</v>
      </c>
      <c r="B402" s="208"/>
      <c r="C402" s="49"/>
      <c r="D402" s="50"/>
      <c r="E402" s="50"/>
      <c r="F402" s="50"/>
      <c r="G402" s="209"/>
      <c r="H402" s="8"/>
      <c r="I402" s="457" t="str">
        <f t="shared" si="12"/>
        <v/>
      </c>
      <c r="J402" s="241" cm="1">
        <f t="array" ref="J402">SUMPRODUCT(--(K402:N402&lt;&gt;"")) + IF(TRIM(O402)="",0,LEN(O402)-LEN(SUBSTITUTE(O402,",",""))+1)</f>
        <v>0</v>
      </c>
      <c r="K402" s="242" t="str">
        <f>IF(AND(G402&lt;&gt;0,G402&lt;&gt;""),IF(B402="","",IF(ISNUMBER(MATCH(B402,'Look Up Values'!$B$2:$B$500,0)),"","Dest. error")),"")</f>
        <v/>
      </c>
      <c r="L402" s="242" t="str">
        <f>IF(AND(G402&lt;&gt;0,G402&lt;&gt;""),IF(C402="","",IF(AND(ISNUMBER(--LEFT(C402,FIND(" ",C402&amp;" ")-1)),OR(LEN(LEFT(C402,FIND(" ",C402&amp;" ")-1))=6,LEN(LEFT(C402,FIND(" ",C402&amp;" ")-1))=7),OR(ISNUMBER(MATCH(LEFT(C402,FIND(" ",C402&amp;" ")-1),'Look Up Values'!$G$2:$G$1000,0)),ISNUMBER(MATCH(LEFT(C402,FIND(" ",C402&amp;" ")-1),'Look Up Values'!$AE$2:$AE$2000,0)))),"","EWC error")),"")</f>
        <v/>
      </c>
      <c r="M402" s="242" t="str" cm="1">
        <f t="array" ref="M402">IF(AND(G402&lt;&gt;0,G402&lt;&gt;""),IF(E402="","",IF(ISNUMBER(MATCH(SUBSTITUTE(E402," ",""),SUBSTITUTE('Look Up Values'!$I$2:$I$10," ",""),0)),"","State error")),"")</f>
        <v/>
      </c>
      <c r="N402" s="242" t="str" cm="1">
        <f t="array" ref="N402">IF(AND(G402&lt;&gt;0,G402&lt;&gt;""),IF(F402="","",IF(ISNUMBER(MATCH(SUBSTITUTE(F402," ",""),SUBSTITUTE('Look Up Values'!$W$2:$W$30," ",""),0)),"","D&amp;R error")),"")</f>
        <v/>
      </c>
      <c r="O402" s="256" t="str">
        <f t="shared" si="13"/>
        <v/>
      </c>
    </row>
    <row r="403" spans="1:15" ht="15.75">
      <c r="A403" s="250">
        <v>396</v>
      </c>
      <c r="B403" s="208"/>
      <c r="C403" s="49"/>
      <c r="D403" s="50"/>
      <c r="E403" s="50"/>
      <c r="F403" s="50"/>
      <c r="G403" s="209"/>
      <c r="H403" s="8"/>
      <c r="I403" s="457" t="str">
        <f t="shared" si="12"/>
        <v/>
      </c>
      <c r="J403" s="241" cm="1">
        <f t="array" ref="J403">SUMPRODUCT(--(K403:N403&lt;&gt;"")) + IF(TRIM(O403)="",0,LEN(O403)-LEN(SUBSTITUTE(O403,",",""))+1)</f>
        <v>0</v>
      </c>
      <c r="K403" s="242" t="str">
        <f>IF(AND(G403&lt;&gt;0,G403&lt;&gt;""),IF(B403="","",IF(ISNUMBER(MATCH(B403,'Look Up Values'!$B$2:$B$500,0)),"","Dest. error")),"")</f>
        <v/>
      </c>
      <c r="L403" s="242" t="str">
        <f>IF(AND(G403&lt;&gt;0,G403&lt;&gt;""),IF(C403="","",IF(AND(ISNUMBER(--LEFT(C403,FIND(" ",C403&amp;" ")-1)),OR(LEN(LEFT(C403,FIND(" ",C403&amp;" ")-1))=6,LEN(LEFT(C403,FIND(" ",C403&amp;" ")-1))=7),OR(ISNUMBER(MATCH(LEFT(C403,FIND(" ",C403&amp;" ")-1),'Look Up Values'!$G$2:$G$1000,0)),ISNUMBER(MATCH(LEFT(C403,FIND(" ",C403&amp;" ")-1),'Look Up Values'!$AE$2:$AE$2000,0)))),"","EWC error")),"")</f>
        <v/>
      </c>
      <c r="M403" s="242" t="str" cm="1">
        <f t="array" ref="M403">IF(AND(G403&lt;&gt;0,G403&lt;&gt;""),IF(E403="","",IF(ISNUMBER(MATCH(SUBSTITUTE(E403," ",""),SUBSTITUTE('Look Up Values'!$I$2:$I$10," ",""),0)),"","State error")),"")</f>
        <v/>
      </c>
      <c r="N403" s="242" t="str" cm="1">
        <f t="array" ref="N403">IF(AND(G403&lt;&gt;0,G403&lt;&gt;""),IF(F403="","",IF(ISNUMBER(MATCH(SUBSTITUTE(F403," ",""),SUBSTITUTE('Look Up Values'!$W$2:$W$30," ",""),0)),"","D&amp;R error")),"")</f>
        <v/>
      </c>
      <c r="O403" s="256" t="str">
        <f t="shared" si="13"/>
        <v/>
      </c>
    </row>
    <row r="404" spans="1:15" ht="15.75">
      <c r="A404" s="250">
        <v>397</v>
      </c>
      <c r="B404" s="208"/>
      <c r="C404" s="49"/>
      <c r="D404" s="50"/>
      <c r="E404" s="50"/>
      <c r="F404" s="50"/>
      <c r="G404" s="209"/>
      <c r="H404" s="8"/>
      <c r="I404" s="457" t="str">
        <f t="shared" si="12"/>
        <v/>
      </c>
      <c r="J404" s="241" cm="1">
        <f t="array" ref="J404">SUMPRODUCT(--(K404:N404&lt;&gt;"")) + IF(TRIM(O404)="",0,LEN(O404)-LEN(SUBSTITUTE(O404,",",""))+1)</f>
        <v>0</v>
      </c>
      <c r="K404" s="242" t="str">
        <f>IF(AND(G404&lt;&gt;0,G404&lt;&gt;""),IF(B404="","",IF(ISNUMBER(MATCH(B404,'Look Up Values'!$B$2:$B$500,0)),"","Dest. error")),"")</f>
        <v/>
      </c>
      <c r="L404" s="242" t="str">
        <f>IF(AND(G404&lt;&gt;0,G404&lt;&gt;""),IF(C404="","",IF(AND(ISNUMBER(--LEFT(C404,FIND(" ",C404&amp;" ")-1)),OR(LEN(LEFT(C404,FIND(" ",C404&amp;" ")-1))=6,LEN(LEFT(C404,FIND(" ",C404&amp;" ")-1))=7),OR(ISNUMBER(MATCH(LEFT(C404,FIND(" ",C404&amp;" ")-1),'Look Up Values'!$G$2:$G$1000,0)),ISNUMBER(MATCH(LEFT(C404,FIND(" ",C404&amp;" ")-1),'Look Up Values'!$AE$2:$AE$2000,0)))),"","EWC error")),"")</f>
        <v/>
      </c>
      <c r="M404" s="242" t="str" cm="1">
        <f t="array" ref="M404">IF(AND(G404&lt;&gt;0,G404&lt;&gt;""),IF(E404="","",IF(ISNUMBER(MATCH(SUBSTITUTE(E404," ",""),SUBSTITUTE('Look Up Values'!$I$2:$I$10," ",""),0)),"","State error")),"")</f>
        <v/>
      </c>
      <c r="N404" s="242" t="str" cm="1">
        <f t="array" ref="N404">IF(AND(G404&lt;&gt;0,G404&lt;&gt;""),IF(F404="","",IF(ISNUMBER(MATCH(SUBSTITUTE(F404," ",""),SUBSTITUTE('Look Up Values'!$W$2:$W$30," ",""),0)),"","D&amp;R error")),"")</f>
        <v/>
      </c>
      <c r="O404" s="256" t="str">
        <f t="shared" si="13"/>
        <v/>
      </c>
    </row>
    <row r="405" spans="1:15" ht="15.75">
      <c r="A405" s="250">
        <v>398</v>
      </c>
      <c r="B405" s="208"/>
      <c r="C405" s="49"/>
      <c r="D405" s="50"/>
      <c r="E405" s="50"/>
      <c r="F405" s="50"/>
      <c r="G405" s="209"/>
      <c r="H405" s="8"/>
      <c r="I405" s="457" t="str">
        <f t="shared" si="12"/>
        <v/>
      </c>
      <c r="J405" s="241" cm="1">
        <f t="array" ref="J405">SUMPRODUCT(--(K405:N405&lt;&gt;"")) + IF(TRIM(O405)="",0,LEN(O405)-LEN(SUBSTITUTE(O405,",",""))+1)</f>
        <v>0</v>
      </c>
      <c r="K405" s="242" t="str">
        <f>IF(AND(G405&lt;&gt;0,G405&lt;&gt;""),IF(B405="","",IF(ISNUMBER(MATCH(B405,'Look Up Values'!$B$2:$B$500,0)),"","Dest. error")),"")</f>
        <v/>
      </c>
      <c r="L405" s="242" t="str">
        <f>IF(AND(G405&lt;&gt;0,G405&lt;&gt;""),IF(C405="","",IF(AND(ISNUMBER(--LEFT(C405,FIND(" ",C405&amp;" ")-1)),OR(LEN(LEFT(C405,FIND(" ",C405&amp;" ")-1))=6,LEN(LEFT(C405,FIND(" ",C405&amp;" ")-1))=7),OR(ISNUMBER(MATCH(LEFT(C405,FIND(" ",C405&amp;" ")-1),'Look Up Values'!$G$2:$G$1000,0)),ISNUMBER(MATCH(LEFT(C405,FIND(" ",C405&amp;" ")-1),'Look Up Values'!$AE$2:$AE$2000,0)))),"","EWC error")),"")</f>
        <v/>
      </c>
      <c r="M405" s="242" t="str" cm="1">
        <f t="array" ref="M405">IF(AND(G405&lt;&gt;0,G405&lt;&gt;""),IF(E405="","",IF(ISNUMBER(MATCH(SUBSTITUTE(E405," ",""),SUBSTITUTE('Look Up Values'!$I$2:$I$10," ",""),0)),"","State error")),"")</f>
        <v/>
      </c>
      <c r="N405" s="242" t="str" cm="1">
        <f t="array" ref="N405">IF(AND(G405&lt;&gt;0,G405&lt;&gt;""),IF(F405="","",IF(ISNUMBER(MATCH(SUBSTITUTE(F405," ",""),SUBSTITUTE('Look Up Values'!$W$2:$W$30," ",""),0)),"","D&amp;R error")),"")</f>
        <v/>
      </c>
      <c r="O405" s="256" t="str">
        <f t="shared" si="13"/>
        <v/>
      </c>
    </row>
    <row r="406" spans="1:15" ht="15.75">
      <c r="A406" s="250">
        <v>399</v>
      </c>
      <c r="B406" s="208"/>
      <c r="C406" s="49"/>
      <c r="D406" s="50"/>
      <c r="E406" s="50"/>
      <c r="F406" s="50"/>
      <c r="G406" s="209"/>
      <c r="H406" s="8"/>
      <c r="I406" s="457" t="str">
        <f t="shared" si="12"/>
        <v/>
      </c>
      <c r="J406" s="241" cm="1">
        <f t="array" ref="J406">SUMPRODUCT(--(K406:N406&lt;&gt;"")) + IF(TRIM(O406)="",0,LEN(O406)-LEN(SUBSTITUTE(O406,",",""))+1)</f>
        <v>0</v>
      </c>
      <c r="K406" s="242" t="str">
        <f>IF(AND(G406&lt;&gt;0,G406&lt;&gt;""),IF(B406="","",IF(ISNUMBER(MATCH(B406,'Look Up Values'!$B$2:$B$500,0)),"","Dest. error")),"")</f>
        <v/>
      </c>
      <c r="L406" s="242" t="str">
        <f>IF(AND(G406&lt;&gt;0,G406&lt;&gt;""),IF(C406="","",IF(AND(ISNUMBER(--LEFT(C406,FIND(" ",C406&amp;" ")-1)),OR(LEN(LEFT(C406,FIND(" ",C406&amp;" ")-1))=6,LEN(LEFT(C406,FIND(" ",C406&amp;" ")-1))=7),OR(ISNUMBER(MATCH(LEFT(C406,FIND(" ",C406&amp;" ")-1),'Look Up Values'!$G$2:$G$1000,0)),ISNUMBER(MATCH(LEFT(C406,FIND(" ",C406&amp;" ")-1),'Look Up Values'!$AE$2:$AE$2000,0)))),"","EWC error")),"")</f>
        <v/>
      </c>
      <c r="M406" s="242" t="str" cm="1">
        <f t="array" ref="M406">IF(AND(G406&lt;&gt;0,G406&lt;&gt;""),IF(E406="","",IF(ISNUMBER(MATCH(SUBSTITUTE(E406," ",""),SUBSTITUTE('Look Up Values'!$I$2:$I$10," ",""),0)),"","State error")),"")</f>
        <v/>
      </c>
      <c r="N406" s="242" t="str" cm="1">
        <f t="array" ref="N406">IF(AND(G406&lt;&gt;0,G406&lt;&gt;""),IF(F406="","",IF(ISNUMBER(MATCH(SUBSTITUTE(F406," ",""),SUBSTITUTE('Look Up Values'!$W$2:$W$30," ",""),0)),"","D&amp;R error")),"")</f>
        <v/>
      </c>
      <c r="O406" s="256" t="str">
        <f t="shared" si="13"/>
        <v/>
      </c>
    </row>
    <row r="407" spans="1:15" ht="15.75">
      <c r="A407" s="250">
        <v>400</v>
      </c>
      <c r="B407" s="208"/>
      <c r="C407" s="49"/>
      <c r="D407" s="50"/>
      <c r="E407" s="50"/>
      <c r="F407" s="50"/>
      <c r="G407" s="209"/>
      <c r="H407" s="8"/>
      <c r="I407" s="457" t="str">
        <f t="shared" si="12"/>
        <v/>
      </c>
      <c r="J407" s="241" cm="1">
        <f t="array" ref="J407">SUMPRODUCT(--(K407:N407&lt;&gt;"")) + IF(TRIM(O407)="",0,LEN(O407)-LEN(SUBSTITUTE(O407,",",""))+1)</f>
        <v>0</v>
      </c>
      <c r="K407" s="242" t="str">
        <f>IF(AND(G407&lt;&gt;0,G407&lt;&gt;""),IF(B407="","",IF(ISNUMBER(MATCH(B407,'Look Up Values'!$B$2:$B$500,0)),"","Dest. error")),"")</f>
        <v/>
      </c>
      <c r="L407" s="242" t="str">
        <f>IF(AND(G407&lt;&gt;0,G407&lt;&gt;""),IF(C407="","",IF(AND(ISNUMBER(--LEFT(C407,FIND(" ",C407&amp;" ")-1)),OR(LEN(LEFT(C407,FIND(" ",C407&amp;" ")-1))=6,LEN(LEFT(C407,FIND(" ",C407&amp;" ")-1))=7),OR(ISNUMBER(MATCH(LEFT(C407,FIND(" ",C407&amp;" ")-1),'Look Up Values'!$G$2:$G$1000,0)),ISNUMBER(MATCH(LEFT(C407,FIND(" ",C407&amp;" ")-1),'Look Up Values'!$AE$2:$AE$2000,0)))),"","EWC error")),"")</f>
        <v/>
      </c>
      <c r="M407" s="242" t="str" cm="1">
        <f t="array" ref="M407">IF(AND(G407&lt;&gt;0,G407&lt;&gt;""),IF(E407="","",IF(ISNUMBER(MATCH(SUBSTITUTE(E407," ",""),SUBSTITUTE('Look Up Values'!$I$2:$I$10," ",""),0)),"","State error")),"")</f>
        <v/>
      </c>
      <c r="N407" s="242" t="str" cm="1">
        <f t="array" ref="N407">IF(AND(G407&lt;&gt;0,G407&lt;&gt;""),IF(F407="","",IF(ISNUMBER(MATCH(SUBSTITUTE(F407," ",""),SUBSTITUTE('Look Up Values'!$W$2:$W$30," ",""),0)),"","D&amp;R error")),"")</f>
        <v/>
      </c>
      <c r="O407" s="256" t="str">
        <f t="shared" si="13"/>
        <v/>
      </c>
    </row>
    <row r="408" spans="1:15" ht="15.75">
      <c r="A408" s="250">
        <v>401</v>
      </c>
      <c r="B408" s="208"/>
      <c r="C408" s="49"/>
      <c r="D408" s="50"/>
      <c r="E408" s="50"/>
      <c r="F408" s="50"/>
      <c r="G408" s="209"/>
      <c r="H408" s="8"/>
      <c r="I408" s="457" t="str">
        <f t="shared" si="12"/>
        <v/>
      </c>
      <c r="J408" s="241" cm="1">
        <f t="array" ref="J408">SUMPRODUCT(--(K408:N408&lt;&gt;"")) + IF(TRIM(O408)="",0,LEN(O408)-LEN(SUBSTITUTE(O408,",",""))+1)</f>
        <v>0</v>
      </c>
      <c r="K408" s="242" t="str">
        <f>IF(AND(G408&lt;&gt;0,G408&lt;&gt;""),IF(B408="","",IF(ISNUMBER(MATCH(B408,'Look Up Values'!$B$2:$B$500,0)),"","Dest. error")),"")</f>
        <v/>
      </c>
      <c r="L408" s="242" t="str">
        <f>IF(AND(G408&lt;&gt;0,G408&lt;&gt;""),IF(C408="","",IF(AND(ISNUMBER(--LEFT(C408,FIND(" ",C408&amp;" ")-1)),OR(LEN(LEFT(C408,FIND(" ",C408&amp;" ")-1))=6,LEN(LEFT(C408,FIND(" ",C408&amp;" ")-1))=7),OR(ISNUMBER(MATCH(LEFT(C408,FIND(" ",C408&amp;" ")-1),'Look Up Values'!$G$2:$G$1000,0)),ISNUMBER(MATCH(LEFT(C408,FIND(" ",C408&amp;" ")-1),'Look Up Values'!$AE$2:$AE$2000,0)))),"","EWC error")),"")</f>
        <v/>
      </c>
      <c r="M408" s="242" t="str" cm="1">
        <f t="array" ref="M408">IF(AND(G408&lt;&gt;0,G408&lt;&gt;""),IF(E408="","",IF(ISNUMBER(MATCH(SUBSTITUTE(E408," ",""),SUBSTITUTE('Look Up Values'!$I$2:$I$10," ",""),0)),"","State error")),"")</f>
        <v/>
      </c>
      <c r="N408" s="242" t="str" cm="1">
        <f t="array" ref="N408">IF(AND(G408&lt;&gt;0,G408&lt;&gt;""),IF(F408="","",IF(ISNUMBER(MATCH(SUBSTITUTE(F408," ",""),SUBSTITUTE('Look Up Values'!$W$2:$W$30," ",""),0)),"","D&amp;R error")),"")</f>
        <v/>
      </c>
      <c r="O408" s="256" t="str">
        <f t="shared" si="13"/>
        <v/>
      </c>
    </row>
    <row r="409" spans="1:15" ht="15.75">
      <c r="A409" s="250">
        <v>402</v>
      </c>
      <c r="B409" s="208"/>
      <c r="C409" s="49"/>
      <c r="D409" s="50"/>
      <c r="E409" s="50"/>
      <c r="F409" s="50"/>
      <c r="G409" s="209"/>
      <c r="H409" s="8"/>
      <c r="I409" s="457" t="str">
        <f t="shared" si="12"/>
        <v/>
      </c>
      <c r="J409" s="241" cm="1">
        <f t="array" ref="J409">SUMPRODUCT(--(K409:N409&lt;&gt;"")) + IF(TRIM(O409)="",0,LEN(O409)-LEN(SUBSTITUTE(O409,",",""))+1)</f>
        <v>0</v>
      </c>
      <c r="K409" s="242" t="str">
        <f>IF(AND(G409&lt;&gt;0,G409&lt;&gt;""),IF(B409="","",IF(ISNUMBER(MATCH(B409,'Look Up Values'!$B$2:$B$500,0)),"","Dest. error")),"")</f>
        <v/>
      </c>
      <c r="L409" s="242" t="str">
        <f>IF(AND(G409&lt;&gt;0,G409&lt;&gt;""),IF(C409="","",IF(AND(ISNUMBER(--LEFT(C409,FIND(" ",C409&amp;" ")-1)),OR(LEN(LEFT(C409,FIND(" ",C409&amp;" ")-1))=6,LEN(LEFT(C409,FIND(" ",C409&amp;" ")-1))=7),OR(ISNUMBER(MATCH(LEFT(C409,FIND(" ",C409&amp;" ")-1),'Look Up Values'!$G$2:$G$1000,0)),ISNUMBER(MATCH(LEFT(C409,FIND(" ",C409&amp;" ")-1),'Look Up Values'!$AE$2:$AE$2000,0)))),"","EWC error")),"")</f>
        <v/>
      </c>
      <c r="M409" s="242" t="str" cm="1">
        <f t="array" ref="M409">IF(AND(G409&lt;&gt;0,G409&lt;&gt;""),IF(E409="","",IF(ISNUMBER(MATCH(SUBSTITUTE(E409," ",""),SUBSTITUTE('Look Up Values'!$I$2:$I$10," ",""),0)),"","State error")),"")</f>
        <v/>
      </c>
      <c r="N409" s="242" t="str" cm="1">
        <f t="array" ref="N409">IF(AND(G409&lt;&gt;0,G409&lt;&gt;""),IF(F409="","",IF(ISNUMBER(MATCH(SUBSTITUTE(F409," ",""),SUBSTITUTE('Look Up Values'!$W$2:$W$30," ",""),0)),"","D&amp;R error")),"")</f>
        <v/>
      </c>
      <c r="O409" s="256" t="str">
        <f t="shared" si="13"/>
        <v/>
      </c>
    </row>
    <row r="410" spans="1:15" ht="15.75">
      <c r="A410" s="250">
        <v>403</v>
      </c>
      <c r="B410" s="208"/>
      <c r="C410" s="49"/>
      <c r="D410" s="50"/>
      <c r="E410" s="50"/>
      <c r="F410" s="50"/>
      <c r="G410" s="209"/>
      <c r="H410" s="8"/>
      <c r="I410" s="457" t="str">
        <f t="shared" si="12"/>
        <v/>
      </c>
      <c r="J410" s="241" cm="1">
        <f t="array" ref="J410">SUMPRODUCT(--(K410:N410&lt;&gt;"")) + IF(TRIM(O410)="",0,LEN(O410)-LEN(SUBSTITUTE(O410,",",""))+1)</f>
        <v>0</v>
      </c>
      <c r="K410" s="242" t="str">
        <f>IF(AND(G410&lt;&gt;0,G410&lt;&gt;""),IF(B410="","",IF(ISNUMBER(MATCH(B410,'Look Up Values'!$B$2:$B$500,0)),"","Dest. error")),"")</f>
        <v/>
      </c>
      <c r="L410" s="242" t="str">
        <f>IF(AND(G410&lt;&gt;0,G410&lt;&gt;""),IF(C410="","",IF(AND(ISNUMBER(--LEFT(C410,FIND(" ",C410&amp;" ")-1)),OR(LEN(LEFT(C410,FIND(" ",C410&amp;" ")-1))=6,LEN(LEFT(C410,FIND(" ",C410&amp;" ")-1))=7),OR(ISNUMBER(MATCH(LEFT(C410,FIND(" ",C410&amp;" ")-1),'Look Up Values'!$G$2:$G$1000,0)),ISNUMBER(MATCH(LEFT(C410,FIND(" ",C410&amp;" ")-1),'Look Up Values'!$AE$2:$AE$2000,0)))),"","EWC error")),"")</f>
        <v/>
      </c>
      <c r="M410" s="242" t="str" cm="1">
        <f t="array" ref="M410">IF(AND(G410&lt;&gt;0,G410&lt;&gt;""),IF(E410="","",IF(ISNUMBER(MATCH(SUBSTITUTE(E410," ",""),SUBSTITUTE('Look Up Values'!$I$2:$I$10," ",""),0)),"","State error")),"")</f>
        <v/>
      </c>
      <c r="N410" s="242" t="str" cm="1">
        <f t="array" ref="N410">IF(AND(G410&lt;&gt;0,G410&lt;&gt;""),IF(F410="","",IF(ISNUMBER(MATCH(SUBSTITUTE(F410," ",""),SUBSTITUTE('Look Up Values'!$W$2:$W$30," ",""),0)),"","D&amp;R error")),"")</f>
        <v/>
      </c>
      <c r="O410" s="256" t="str">
        <f t="shared" si="13"/>
        <v/>
      </c>
    </row>
    <row r="411" spans="1:15" ht="15.75">
      <c r="A411" s="250">
        <v>404</v>
      </c>
      <c r="B411" s="208"/>
      <c r="C411" s="49"/>
      <c r="D411" s="50"/>
      <c r="E411" s="50"/>
      <c r="F411" s="50"/>
      <c r="G411" s="209"/>
      <c r="H411" s="8"/>
      <c r="I411" s="457" t="str">
        <f t="shared" si="12"/>
        <v/>
      </c>
      <c r="J411" s="241" cm="1">
        <f t="array" ref="J411">SUMPRODUCT(--(K411:N411&lt;&gt;"")) + IF(TRIM(O411)="",0,LEN(O411)-LEN(SUBSTITUTE(O411,",",""))+1)</f>
        <v>0</v>
      </c>
      <c r="K411" s="242" t="str">
        <f>IF(AND(G411&lt;&gt;0,G411&lt;&gt;""),IF(B411="","",IF(ISNUMBER(MATCH(B411,'Look Up Values'!$B$2:$B$500,0)),"","Dest. error")),"")</f>
        <v/>
      </c>
      <c r="L411" s="242" t="str">
        <f>IF(AND(G411&lt;&gt;0,G411&lt;&gt;""),IF(C411="","",IF(AND(ISNUMBER(--LEFT(C411,FIND(" ",C411&amp;" ")-1)),OR(LEN(LEFT(C411,FIND(" ",C411&amp;" ")-1))=6,LEN(LEFT(C411,FIND(" ",C411&amp;" ")-1))=7),OR(ISNUMBER(MATCH(LEFT(C411,FIND(" ",C411&amp;" ")-1),'Look Up Values'!$G$2:$G$1000,0)),ISNUMBER(MATCH(LEFT(C411,FIND(" ",C411&amp;" ")-1),'Look Up Values'!$AE$2:$AE$2000,0)))),"","EWC error")),"")</f>
        <v/>
      </c>
      <c r="M411" s="242" t="str" cm="1">
        <f t="array" ref="M411">IF(AND(G411&lt;&gt;0,G411&lt;&gt;""),IF(E411="","",IF(ISNUMBER(MATCH(SUBSTITUTE(E411," ",""),SUBSTITUTE('Look Up Values'!$I$2:$I$10," ",""),0)),"","State error")),"")</f>
        <v/>
      </c>
      <c r="N411" s="242" t="str" cm="1">
        <f t="array" ref="N411">IF(AND(G411&lt;&gt;0,G411&lt;&gt;""),IF(F411="","",IF(ISNUMBER(MATCH(SUBSTITUTE(F411," ",""),SUBSTITUTE('Look Up Values'!$W$2:$W$30," ",""),0)),"","D&amp;R error")),"")</f>
        <v/>
      </c>
      <c r="O411" s="256" t="str">
        <f t="shared" si="13"/>
        <v/>
      </c>
    </row>
    <row r="412" spans="1:15" ht="15.75">
      <c r="A412" s="250">
        <v>405</v>
      </c>
      <c r="B412" s="208"/>
      <c r="C412" s="49"/>
      <c r="D412" s="50"/>
      <c r="E412" s="50"/>
      <c r="F412" s="50"/>
      <c r="G412" s="209"/>
      <c r="H412" s="8"/>
      <c r="I412" s="457" t="str">
        <f t="shared" si="12"/>
        <v/>
      </c>
      <c r="J412" s="241" cm="1">
        <f t="array" ref="J412">SUMPRODUCT(--(K412:N412&lt;&gt;"")) + IF(TRIM(O412)="",0,LEN(O412)-LEN(SUBSTITUTE(O412,",",""))+1)</f>
        <v>0</v>
      </c>
      <c r="K412" s="242" t="str">
        <f>IF(AND(G412&lt;&gt;0,G412&lt;&gt;""),IF(B412="","",IF(ISNUMBER(MATCH(B412,'Look Up Values'!$B$2:$B$500,0)),"","Dest. error")),"")</f>
        <v/>
      </c>
      <c r="L412" s="242" t="str">
        <f>IF(AND(G412&lt;&gt;0,G412&lt;&gt;""),IF(C412="","",IF(AND(ISNUMBER(--LEFT(C412,FIND(" ",C412&amp;" ")-1)),OR(LEN(LEFT(C412,FIND(" ",C412&amp;" ")-1))=6,LEN(LEFT(C412,FIND(" ",C412&amp;" ")-1))=7),OR(ISNUMBER(MATCH(LEFT(C412,FIND(" ",C412&amp;" ")-1),'Look Up Values'!$G$2:$G$1000,0)),ISNUMBER(MATCH(LEFT(C412,FIND(" ",C412&amp;" ")-1),'Look Up Values'!$AE$2:$AE$2000,0)))),"","EWC error")),"")</f>
        <v/>
      </c>
      <c r="M412" s="242" t="str" cm="1">
        <f t="array" ref="M412">IF(AND(G412&lt;&gt;0,G412&lt;&gt;""),IF(E412="","",IF(ISNUMBER(MATCH(SUBSTITUTE(E412," ",""),SUBSTITUTE('Look Up Values'!$I$2:$I$10," ",""),0)),"","State error")),"")</f>
        <v/>
      </c>
      <c r="N412" s="242" t="str" cm="1">
        <f t="array" ref="N412">IF(AND(G412&lt;&gt;0,G412&lt;&gt;""),IF(F412="","",IF(ISNUMBER(MATCH(SUBSTITUTE(F412," ",""),SUBSTITUTE('Look Up Values'!$W$2:$W$30," ",""),0)),"","D&amp;R error")),"")</f>
        <v/>
      </c>
      <c r="O412" s="256" t="str">
        <f t="shared" si="13"/>
        <v/>
      </c>
    </row>
    <row r="413" spans="1:15" ht="15.75">
      <c r="A413" s="250">
        <v>406</v>
      </c>
      <c r="B413" s="208"/>
      <c r="C413" s="49"/>
      <c r="D413" s="50"/>
      <c r="E413" s="50"/>
      <c r="F413" s="50"/>
      <c r="G413" s="209"/>
      <c r="H413" s="8"/>
      <c r="I413" s="457" t="str">
        <f t="shared" si="12"/>
        <v/>
      </c>
      <c r="J413" s="241" cm="1">
        <f t="array" ref="J413">SUMPRODUCT(--(K413:N413&lt;&gt;"")) + IF(TRIM(O413)="",0,LEN(O413)-LEN(SUBSTITUTE(O413,",",""))+1)</f>
        <v>0</v>
      </c>
      <c r="K413" s="242" t="str">
        <f>IF(AND(G413&lt;&gt;0,G413&lt;&gt;""),IF(B413="","",IF(ISNUMBER(MATCH(B413,'Look Up Values'!$B$2:$B$500,0)),"","Dest. error")),"")</f>
        <v/>
      </c>
      <c r="L413" s="242" t="str">
        <f>IF(AND(G413&lt;&gt;0,G413&lt;&gt;""),IF(C413="","",IF(AND(ISNUMBER(--LEFT(C413,FIND(" ",C413&amp;" ")-1)),OR(LEN(LEFT(C413,FIND(" ",C413&amp;" ")-1))=6,LEN(LEFT(C413,FIND(" ",C413&amp;" ")-1))=7),OR(ISNUMBER(MATCH(LEFT(C413,FIND(" ",C413&amp;" ")-1),'Look Up Values'!$G$2:$G$1000,0)),ISNUMBER(MATCH(LEFT(C413,FIND(" ",C413&amp;" ")-1),'Look Up Values'!$AE$2:$AE$2000,0)))),"","EWC error")),"")</f>
        <v/>
      </c>
      <c r="M413" s="242" t="str" cm="1">
        <f t="array" ref="M413">IF(AND(G413&lt;&gt;0,G413&lt;&gt;""),IF(E413="","",IF(ISNUMBER(MATCH(SUBSTITUTE(E413," ",""),SUBSTITUTE('Look Up Values'!$I$2:$I$10," ",""),0)),"","State error")),"")</f>
        <v/>
      </c>
      <c r="N413" s="242" t="str" cm="1">
        <f t="array" ref="N413">IF(AND(G413&lt;&gt;0,G413&lt;&gt;""),IF(F413="","",IF(ISNUMBER(MATCH(SUBSTITUTE(F413," ",""),SUBSTITUTE('Look Up Values'!$W$2:$W$30," ",""),0)),"","D&amp;R error")),"")</f>
        <v/>
      </c>
      <c r="O413" s="256" t="str">
        <f t="shared" si="13"/>
        <v/>
      </c>
    </row>
    <row r="414" spans="1:15" ht="15.75">
      <c r="A414" s="250">
        <v>407</v>
      </c>
      <c r="B414" s="208"/>
      <c r="C414" s="49"/>
      <c r="D414" s="50"/>
      <c r="E414" s="50"/>
      <c r="F414" s="50"/>
      <c r="G414" s="209"/>
      <c r="H414" s="8"/>
      <c r="I414" s="457" t="str">
        <f t="shared" si="12"/>
        <v/>
      </c>
      <c r="J414" s="241" cm="1">
        <f t="array" ref="J414">SUMPRODUCT(--(K414:N414&lt;&gt;"")) + IF(TRIM(O414)="",0,LEN(O414)-LEN(SUBSTITUTE(O414,",",""))+1)</f>
        <v>0</v>
      </c>
      <c r="K414" s="242" t="str">
        <f>IF(AND(G414&lt;&gt;0,G414&lt;&gt;""),IF(B414="","",IF(ISNUMBER(MATCH(B414,'Look Up Values'!$B$2:$B$500,0)),"","Dest. error")),"")</f>
        <v/>
      </c>
      <c r="L414" s="242" t="str">
        <f>IF(AND(G414&lt;&gt;0,G414&lt;&gt;""),IF(C414="","",IF(AND(ISNUMBER(--LEFT(C414,FIND(" ",C414&amp;" ")-1)),OR(LEN(LEFT(C414,FIND(" ",C414&amp;" ")-1))=6,LEN(LEFT(C414,FIND(" ",C414&amp;" ")-1))=7),OR(ISNUMBER(MATCH(LEFT(C414,FIND(" ",C414&amp;" ")-1),'Look Up Values'!$G$2:$G$1000,0)),ISNUMBER(MATCH(LEFT(C414,FIND(" ",C414&amp;" ")-1),'Look Up Values'!$AE$2:$AE$2000,0)))),"","EWC error")),"")</f>
        <v/>
      </c>
      <c r="M414" s="242" t="str" cm="1">
        <f t="array" ref="M414">IF(AND(G414&lt;&gt;0,G414&lt;&gt;""),IF(E414="","",IF(ISNUMBER(MATCH(SUBSTITUTE(E414," ",""),SUBSTITUTE('Look Up Values'!$I$2:$I$10," ",""),0)),"","State error")),"")</f>
        <v/>
      </c>
      <c r="N414" s="242" t="str" cm="1">
        <f t="array" ref="N414">IF(AND(G414&lt;&gt;0,G414&lt;&gt;""),IF(F414="","",IF(ISNUMBER(MATCH(SUBSTITUTE(F414," ",""),SUBSTITUTE('Look Up Values'!$W$2:$W$30," ",""),0)),"","D&amp;R error")),"")</f>
        <v/>
      </c>
      <c r="O414" s="256" t="str">
        <f t="shared" si="13"/>
        <v/>
      </c>
    </row>
    <row r="415" spans="1:15" ht="15.75">
      <c r="A415" s="250">
        <v>408</v>
      </c>
      <c r="B415" s="208"/>
      <c r="C415" s="49"/>
      <c r="D415" s="50"/>
      <c r="E415" s="50"/>
      <c r="F415" s="50"/>
      <c r="G415" s="209"/>
      <c r="H415" s="8"/>
      <c r="I415" s="457" t="str">
        <f t="shared" si="12"/>
        <v/>
      </c>
      <c r="J415" s="241" cm="1">
        <f t="array" ref="J415">SUMPRODUCT(--(K415:N415&lt;&gt;"")) + IF(TRIM(O415)="",0,LEN(O415)-LEN(SUBSTITUTE(O415,",",""))+1)</f>
        <v>0</v>
      </c>
      <c r="K415" s="242" t="str">
        <f>IF(AND(G415&lt;&gt;0,G415&lt;&gt;""),IF(B415="","",IF(ISNUMBER(MATCH(B415,'Look Up Values'!$B$2:$B$500,0)),"","Dest. error")),"")</f>
        <v/>
      </c>
      <c r="L415" s="242" t="str">
        <f>IF(AND(G415&lt;&gt;0,G415&lt;&gt;""),IF(C415="","",IF(AND(ISNUMBER(--LEFT(C415,FIND(" ",C415&amp;" ")-1)),OR(LEN(LEFT(C415,FIND(" ",C415&amp;" ")-1))=6,LEN(LEFT(C415,FIND(" ",C415&amp;" ")-1))=7),OR(ISNUMBER(MATCH(LEFT(C415,FIND(" ",C415&amp;" ")-1),'Look Up Values'!$G$2:$G$1000,0)),ISNUMBER(MATCH(LEFT(C415,FIND(" ",C415&amp;" ")-1),'Look Up Values'!$AE$2:$AE$2000,0)))),"","EWC error")),"")</f>
        <v/>
      </c>
      <c r="M415" s="242" t="str" cm="1">
        <f t="array" ref="M415">IF(AND(G415&lt;&gt;0,G415&lt;&gt;""),IF(E415="","",IF(ISNUMBER(MATCH(SUBSTITUTE(E415," ",""),SUBSTITUTE('Look Up Values'!$I$2:$I$10," ",""),0)),"","State error")),"")</f>
        <v/>
      </c>
      <c r="N415" s="242" t="str" cm="1">
        <f t="array" ref="N415">IF(AND(G415&lt;&gt;0,G415&lt;&gt;""),IF(F415="","",IF(ISNUMBER(MATCH(SUBSTITUTE(F415," ",""),SUBSTITUTE('Look Up Values'!$W$2:$W$30," ",""),0)),"","D&amp;R error")),"")</f>
        <v/>
      </c>
      <c r="O415" s="256" t="str">
        <f t="shared" si="13"/>
        <v/>
      </c>
    </row>
    <row r="416" spans="1:15" ht="15.75">
      <c r="A416" s="250">
        <v>409</v>
      </c>
      <c r="B416" s="208"/>
      <c r="C416" s="49"/>
      <c r="D416" s="50"/>
      <c r="E416" s="50"/>
      <c r="F416" s="50"/>
      <c r="G416" s="209"/>
      <c r="H416" s="8"/>
      <c r="I416" s="457" t="str">
        <f t="shared" si="12"/>
        <v/>
      </c>
      <c r="J416" s="241" cm="1">
        <f t="array" ref="J416">SUMPRODUCT(--(K416:N416&lt;&gt;"")) + IF(TRIM(O416)="",0,LEN(O416)-LEN(SUBSTITUTE(O416,",",""))+1)</f>
        <v>0</v>
      </c>
      <c r="K416" s="242" t="str">
        <f>IF(AND(G416&lt;&gt;0,G416&lt;&gt;""),IF(B416="","",IF(ISNUMBER(MATCH(B416,'Look Up Values'!$B$2:$B$500,0)),"","Dest. error")),"")</f>
        <v/>
      </c>
      <c r="L416" s="242" t="str">
        <f>IF(AND(G416&lt;&gt;0,G416&lt;&gt;""),IF(C416="","",IF(AND(ISNUMBER(--LEFT(C416,FIND(" ",C416&amp;" ")-1)),OR(LEN(LEFT(C416,FIND(" ",C416&amp;" ")-1))=6,LEN(LEFT(C416,FIND(" ",C416&amp;" ")-1))=7),OR(ISNUMBER(MATCH(LEFT(C416,FIND(" ",C416&amp;" ")-1),'Look Up Values'!$G$2:$G$1000,0)),ISNUMBER(MATCH(LEFT(C416,FIND(" ",C416&amp;" ")-1),'Look Up Values'!$AE$2:$AE$2000,0)))),"","EWC error")),"")</f>
        <v/>
      </c>
      <c r="M416" s="242" t="str" cm="1">
        <f t="array" ref="M416">IF(AND(G416&lt;&gt;0,G416&lt;&gt;""),IF(E416="","",IF(ISNUMBER(MATCH(SUBSTITUTE(E416," ",""),SUBSTITUTE('Look Up Values'!$I$2:$I$10," ",""),0)),"","State error")),"")</f>
        <v/>
      </c>
      <c r="N416" s="242" t="str" cm="1">
        <f t="array" ref="N416">IF(AND(G416&lt;&gt;0,G416&lt;&gt;""),IF(F416="","",IF(ISNUMBER(MATCH(SUBSTITUTE(F416," ",""),SUBSTITUTE('Look Up Values'!$W$2:$W$30," ",""),0)),"","D&amp;R error")),"")</f>
        <v/>
      </c>
      <c r="O416" s="256" t="str">
        <f t="shared" si="13"/>
        <v/>
      </c>
    </row>
    <row r="417" spans="1:15" ht="15.75">
      <c r="A417" s="250">
        <v>410</v>
      </c>
      <c r="B417" s="208"/>
      <c r="C417" s="49"/>
      <c r="D417" s="50"/>
      <c r="E417" s="50"/>
      <c r="F417" s="50"/>
      <c r="G417" s="209"/>
      <c r="H417" s="8"/>
      <c r="I417" s="457" t="str">
        <f t="shared" si="12"/>
        <v/>
      </c>
      <c r="J417" s="241" cm="1">
        <f t="array" ref="J417">SUMPRODUCT(--(K417:N417&lt;&gt;"")) + IF(TRIM(O417)="",0,LEN(O417)-LEN(SUBSTITUTE(O417,",",""))+1)</f>
        <v>0</v>
      </c>
      <c r="K417" s="242" t="str">
        <f>IF(AND(G417&lt;&gt;0,G417&lt;&gt;""),IF(B417="","",IF(ISNUMBER(MATCH(B417,'Look Up Values'!$B$2:$B$500,0)),"","Dest. error")),"")</f>
        <v/>
      </c>
      <c r="L417" s="242" t="str">
        <f>IF(AND(G417&lt;&gt;0,G417&lt;&gt;""),IF(C417="","",IF(AND(ISNUMBER(--LEFT(C417,FIND(" ",C417&amp;" ")-1)),OR(LEN(LEFT(C417,FIND(" ",C417&amp;" ")-1))=6,LEN(LEFT(C417,FIND(" ",C417&amp;" ")-1))=7),OR(ISNUMBER(MATCH(LEFT(C417,FIND(" ",C417&amp;" ")-1),'Look Up Values'!$G$2:$G$1000,0)),ISNUMBER(MATCH(LEFT(C417,FIND(" ",C417&amp;" ")-1),'Look Up Values'!$AE$2:$AE$2000,0)))),"","EWC error")),"")</f>
        <v/>
      </c>
      <c r="M417" s="242" t="str" cm="1">
        <f t="array" ref="M417">IF(AND(G417&lt;&gt;0,G417&lt;&gt;""),IF(E417="","",IF(ISNUMBER(MATCH(SUBSTITUTE(E417," ",""),SUBSTITUTE('Look Up Values'!$I$2:$I$10," ",""),0)),"","State error")),"")</f>
        <v/>
      </c>
      <c r="N417" s="242" t="str" cm="1">
        <f t="array" ref="N417">IF(AND(G417&lt;&gt;0,G417&lt;&gt;""),IF(F417="","",IF(ISNUMBER(MATCH(SUBSTITUTE(F417," ",""),SUBSTITUTE('Look Up Values'!$W$2:$W$30," ",""),0)),"","D&amp;R error")),"")</f>
        <v/>
      </c>
      <c r="O417" s="256" t="str">
        <f t="shared" si="13"/>
        <v/>
      </c>
    </row>
    <row r="418" spans="1:15" ht="15.75">
      <c r="A418" s="250">
        <v>411</v>
      </c>
      <c r="B418" s="208"/>
      <c r="C418" s="49"/>
      <c r="D418" s="50"/>
      <c r="E418" s="50"/>
      <c r="F418" s="50"/>
      <c r="G418" s="209"/>
      <c r="H418" s="8"/>
      <c r="I418" s="457" t="str">
        <f t="shared" si="12"/>
        <v/>
      </c>
      <c r="J418" s="241" cm="1">
        <f t="array" ref="J418">SUMPRODUCT(--(K418:N418&lt;&gt;"")) + IF(TRIM(O418)="",0,LEN(O418)-LEN(SUBSTITUTE(O418,",",""))+1)</f>
        <v>0</v>
      </c>
      <c r="K418" s="242" t="str">
        <f>IF(AND(G418&lt;&gt;0,G418&lt;&gt;""),IF(B418="","",IF(ISNUMBER(MATCH(B418,'Look Up Values'!$B$2:$B$500,0)),"","Dest. error")),"")</f>
        <v/>
      </c>
      <c r="L418" s="242" t="str">
        <f>IF(AND(G418&lt;&gt;0,G418&lt;&gt;""),IF(C418="","",IF(AND(ISNUMBER(--LEFT(C418,FIND(" ",C418&amp;" ")-1)),OR(LEN(LEFT(C418,FIND(" ",C418&amp;" ")-1))=6,LEN(LEFT(C418,FIND(" ",C418&amp;" ")-1))=7),OR(ISNUMBER(MATCH(LEFT(C418,FIND(" ",C418&amp;" ")-1),'Look Up Values'!$G$2:$G$1000,0)),ISNUMBER(MATCH(LEFT(C418,FIND(" ",C418&amp;" ")-1),'Look Up Values'!$AE$2:$AE$2000,0)))),"","EWC error")),"")</f>
        <v/>
      </c>
      <c r="M418" s="242" t="str" cm="1">
        <f t="array" ref="M418">IF(AND(G418&lt;&gt;0,G418&lt;&gt;""),IF(E418="","",IF(ISNUMBER(MATCH(SUBSTITUTE(E418," ",""),SUBSTITUTE('Look Up Values'!$I$2:$I$10," ",""),0)),"","State error")),"")</f>
        <v/>
      </c>
      <c r="N418" s="242" t="str" cm="1">
        <f t="array" ref="N418">IF(AND(G418&lt;&gt;0,G418&lt;&gt;""),IF(F418="","",IF(ISNUMBER(MATCH(SUBSTITUTE(F418," ",""),SUBSTITUTE('Look Up Values'!$W$2:$W$30," ",""),0)),"","D&amp;R error")),"")</f>
        <v/>
      </c>
      <c r="O418" s="256" t="str">
        <f t="shared" si="13"/>
        <v/>
      </c>
    </row>
    <row r="419" spans="1:15" ht="15.75">
      <c r="A419" s="250">
        <v>412</v>
      </c>
      <c r="B419" s="208"/>
      <c r="C419" s="49"/>
      <c r="D419" s="50"/>
      <c r="E419" s="50"/>
      <c r="F419" s="50"/>
      <c r="G419" s="209"/>
      <c r="H419" s="8"/>
      <c r="I419" s="457" t="str">
        <f t="shared" si="12"/>
        <v/>
      </c>
      <c r="J419" s="241" cm="1">
        <f t="array" ref="J419">SUMPRODUCT(--(K419:N419&lt;&gt;"")) + IF(TRIM(O419)="",0,LEN(O419)-LEN(SUBSTITUTE(O419,",",""))+1)</f>
        <v>0</v>
      </c>
      <c r="K419" s="242" t="str">
        <f>IF(AND(G419&lt;&gt;0,G419&lt;&gt;""),IF(B419="","",IF(ISNUMBER(MATCH(B419,'Look Up Values'!$B$2:$B$500,0)),"","Dest. error")),"")</f>
        <v/>
      </c>
      <c r="L419" s="242" t="str">
        <f>IF(AND(G419&lt;&gt;0,G419&lt;&gt;""),IF(C419="","",IF(AND(ISNUMBER(--LEFT(C419,FIND(" ",C419&amp;" ")-1)),OR(LEN(LEFT(C419,FIND(" ",C419&amp;" ")-1))=6,LEN(LEFT(C419,FIND(" ",C419&amp;" ")-1))=7),OR(ISNUMBER(MATCH(LEFT(C419,FIND(" ",C419&amp;" ")-1),'Look Up Values'!$G$2:$G$1000,0)),ISNUMBER(MATCH(LEFT(C419,FIND(" ",C419&amp;" ")-1),'Look Up Values'!$AE$2:$AE$2000,0)))),"","EWC error")),"")</f>
        <v/>
      </c>
      <c r="M419" s="242" t="str" cm="1">
        <f t="array" ref="M419">IF(AND(G419&lt;&gt;0,G419&lt;&gt;""),IF(E419="","",IF(ISNUMBER(MATCH(SUBSTITUTE(E419," ",""),SUBSTITUTE('Look Up Values'!$I$2:$I$10," ",""),0)),"","State error")),"")</f>
        <v/>
      </c>
      <c r="N419" s="242" t="str" cm="1">
        <f t="array" ref="N419">IF(AND(G419&lt;&gt;0,G419&lt;&gt;""),IF(F419="","",IF(ISNUMBER(MATCH(SUBSTITUTE(F419," ",""),SUBSTITUTE('Look Up Values'!$W$2:$W$30," ",""),0)),"","D&amp;R error")),"")</f>
        <v/>
      </c>
      <c r="O419" s="256" t="str">
        <f t="shared" si="13"/>
        <v/>
      </c>
    </row>
    <row r="420" spans="1:15" ht="15.75">
      <c r="A420" s="250">
        <v>413</v>
      </c>
      <c r="B420" s="208"/>
      <c r="C420" s="49"/>
      <c r="D420" s="50"/>
      <c r="E420" s="50"/>
      <c r="F420" s="50"/>
      <c r="G420" s="209"/>
      <c r="H420" s="8"/>
      <c r="I420" s="457" t="str">
        <f t="shared" si="12"/>
        <v/>
      </c>
      <c r="J420" s="241" cm="1">
        <f t="array" ref="J420">SUMPRODUCT(--(K420:N420&lt;&gt;"")) + IF(TRIM(O420)="",0,LEN(O420)-LEN(SUBSTITUTE(O420,",",""))+1)</f>
        <v>0</v>
      </c>
      <c r="K420" s="242" t="str">
        <f>IF(AND(G420&lt;&gt;0,G420&lt;&gt;""),IF(B420="","",IF(ISNUMBER(MATCH(B420,'Look Up Values'!$B$2:$B$500,0)),"","Dest. error")),"")</f>
        <v/>
      </c>
      <c r="L420" s="242" t="str">
        <f>IF(AND(G420&lt;&gt;0,G420&lt;&gt;""),IF(C420="","",IF(AND(ISNUMBER(--LEFT(C420,FIND(" ",C420&amp;" ")-1)),OR(LEN(LEFT(C420,FIND(" ",C420&amp;" ")-1))=6,LEN(LEFT(C420,FIND(" ",C420&amp;" ")-1))=7),OR(ISNUMBER(MATCH(LEFT(C420,FIND(" ",C420&amp;" ")-1),'Look Up Values'!$G$2:$G$1000,0)),ISNUMBER(MATCH(LEFT(C420,FIND(" ",C420&amp;" ")-1),'Look Up Values'!$AE$2:$AE$2000,0)))),"","EWC error")),"")</f>
        <v/>
      </c>
      <c r="M420" s="242" t="str" cm="1">
        <f t="array" ref="M420">IF(AND(G420&lt;&gt;0,G420&lt;&gt;""),IF(E420="","",IF(ISNUMBER(MATCH(SUBSTITUTE(E420," ",""),SUBSTITUTE('Look Up Values'!$I$2:$I$10," ",""),0)),"","State error")),"")</f>
        <v/>
      </c>
      <c r="N420" s="242" t="str" cm="1">
        <f t="array" ref="N420">IF(AND(G420&lt;&gt;0,G420&lt;&gt;""),IF(F420="","",IF(ISNUMBER(MATCH(SUBSTITUTE(F420," ",""),SUBSTITUTE('Look Up Values'!$W$2:$W$30," ",""),0)),"","D&amp;R error")),"")</f>
        <v/>
      </c>
      <c r="O420" s="256" t="str">
        <f t="shared" si="13"/>
        <v/>
      </c>
    </row>
    <row r="421" spans="1:15" ht="15.75">
      <c r="A421" s="250">
        <v>414</v>
      </c>
      <c r="B421" s="208"/>
      <c r="C421" s="49"/>
      <c r="D421" s="50"/>
      <c r="E421" s="50"/>
      <c r="F421" s="50"/>
      <c r="G421" s="209"/>
      <c r="H421" s="8"/>
      <c r="I421" s="457" t="str">
        <f t="shared" si="12"/>
        <v/>
      </c>
      <c r="J421" s="241" cm="1">
        <f t="array" ref="J421">SUMPRODUCT(--(K421:N421&lt;&gt;"")) + IF(TRIM(O421)="",0,LEN(O421)-LEN(SUBSTITUTE(O421,",",""))+1)</f>
        <v>0</v>
      </c>
      <c r="K421" s="242" t="str">
        <f>IF(AND(G421&lt;&gt;0,G421&lt;&gt;""),IF(B421="","",IF(ISNUMBER(MATCH(B421,'Look Up Values'!$B$2:$B$500,0)),"","Dest. error")),"")</f>
        <v/>
      </c>
      <c r="L421" s="242" t="str">
        <f>IF(AND(G421&lt;&gt;0,G421&lt;&gt;""),IF(C421="","",IF(AND(ISNUMBER(--LEFT(C421,FIND(" ",C421&amp;" ")-1)),OR(LEN(LEFT(C421,FIND(" ",C421&amp;" ")-1))=6,LEN(LEFT(C421,FIND(" ",C421&amp;" ")-1))=7),OR(ISNUMBER(MATCH(LEFT(C421,FIND(" ",C421&amp;" ")-1),'Look Up Values'!$G$2:$G$1000,0)),ISNUMBER(MATCH(LEFT(C421,FIND(" ",C421&amp;" ")-1),'Look Up Values'!$AE$2:$AE$2000,0)))),"","EWC error")),"")</f>
        <v/>
      </c>
      <c r="M421" s="242" t="str" cm="1">
        <f t="array" ref="M421">IF(AND(G421&lt;&gt;0,G421&lt;&gt;""),IF(E421="","",IF(ISNUMBER(MATCH(SUBSTITUTE(E421," ",""),SUBSTITUTE('Look Up Values'!$I$2:$I$10," ",""),0)),"","State error")),"")</f>
        <v/>
      </c>
      <c r="N421" s="242" t="str" cm="1">
        <f t="array" ref="N421">IF(AND(G421&lt;&gt;0,G421&lt;&gt;""),IF(F421="","",IF(ISNUMBER(MATCH(SUBSTITUTE(F421," ",""),SUBSTITUTE('Look Up Values'!$W$2:$W$30," ",""),0)),"","D&amp;R error")),"")</f>
        <v/>
      </c>
      <c r="O421" s="256" t="str">
        <f t="shared" si="13"/>
        <v/>
      </c>
    </row>
    <row r="422" spans="1:15" ht="15.75">
      <c r="A422" s="250">
        <v>415</v>
      </c>
      <c r="B422" s="208"/>
      <c r="C422" s="49"/>
      <c r="D422" s="50"/>
      <c r="E422" s="50"/>
      <c r="F422" s="50"/>
      <c r="G422" s="209"/>
      <c r="H422" s="8"/>
      <c r="I422" s="457" t="str">
        <f t="shared" si="12"/>
        <v/>
      </c>
      <c r="J422" s="241" cm="1">
        <f t="array" ref="J422">SUMPRODUCT(--(K422:N422&lt;&gt;"")) + IF(TRIM(O422)="",0,LEN(O422)-LEN(SUBSTITUTE(O422,",",""))+1)</f>
        <v>0</v>
      </c>
      <c r="K422" s="242" t="str">
        <f>IF(AND(G422&lt;&gt;0,G422&lt;&gt;""),IF(B422="","",IF(ISNUMBER(MATCH(B422,'Look Up Values'!$B$2:$B$500,0)),"","Dest. error")),"")</f>
        <v/>
      </c>
      <c r="L422" s="242" t="str">
        <f>IF(AND(G422&lt;&gt;0,G422&lt;&gt;""),IF(C422="","",IF(AND(ISNUMBER(--LEFT(C422,FIND(" ",C422&amp;" ")-1)),OR(LEN(LEFT(C422,FIND(" ",C422&amp;" ")-1))=6,LEN(LEFT(C422,FIND(" ",C422&amp;" ")-1))=7),OR(ISNUMBER(MATCH(LEFT(C422,FIND(" ",C422&amp;" ")-1),'Look Up Values'!$G$2:$G$1000,0)),ISNUMBER(MATCH(LEFT(C422,FIND(" ",C422&amp;" ")-1),'Look Up Values'!$AE$2:$AE$2000,0)))),"","EWC error")),"")</f>
        <v/>
      </c>
      <c r="M422" s="242" t="str" cm="1">
        <f t="array" ref="M422">IF(AND(G422&lt;&gt;0,G422&lt;&gt;""),IF(E422="","",IF(ISNUMBER(MATCH(SUBSTITUTE(E422," ",""),SUBSTITUTE('Look Up Values'!$I$2:$I$10," ",""),0)),"","State error")),"")</f>
        <v/>
      </c>
      <c r="N422" s="242" t="str" cm="1">
        <f t="array" ref="N422">IF(AND(G422&lt;&gt;0,G422&lt;&gt;""),IF(F422="","",IF(ISNUMBER(MATCH(SUBSTITUTE(F422," ",""),SUBSTITUTE('Look Up Values'!$W$2:$W$30," ",""),0)),"","D&amp;R error")),"")</f>
        <v/>
      </c>
      <c r="O422" s="256" t="str">
        <f t="shared" si="13"/>
        <v/>
      </c>
    </row>
    <row r="423" spans="1:15" ht="15.75">
      <c r="A423" s="250">
        <v>416</v>
      </c>
      <c r="B423" s="208"/>
      <c r="C423" s="49"/>
      <c r="D423" s="50"/>
      <c r="E423" s="50"/>
      <c r="F423" s="50"/>
      <c r="G423" s="209"/>
      <c r="H423" s="8"/>
      <c r="I423" s="457" t="str">
        <f t="shared" si="12"/>
        <v/>
      </c>
      <c r="J423" s="241" cm="1">
        <f t="array" ref="J423">SUMPRODUCT(--(K423:N423&lt;&gt;"")) + IF(TRIM(O423)="",0,LEN(O423)-LEN(SUBSTITUTE(O423,",",""))+1)</f>
        <v>0</v>
      </c>
      <c r="K423" s="242" t="str">
        <f>IF(AND(G423&lt;&gt;0,G423&lt;&gt;""),IF(B423="","",IF(ISNUMBER(MATCH(B423,'Look Up Values'!$B$2:$B$500,0)),"","Dest. error")),"")</f>
        <v/>
      </c>
      <c r="L423" s="242" t="str">
        <f>IF(AND(G423&lt;&gt;0,G423&lt;&gt;""),IF(C423="","",IF(AND(ISNUMBER(--LEFT(C423,FIND(" ",C423&amp;" ")-1)),OR(LEN(LEFT(C423,FIND(" ",C423&amp;" ")-1))=6,LEN(LEFT(C423,FIND(" ",C423&amp;" ")-1))=7),OR(ISNUMBER(MATCH(LEFT(C423,FIND(" ",C423&amp;" ")-1),'Look Up Values'!$G$2:$G$1000,0)),ISNUMBER(MATCH(LEFT(C423,FIND(" ",C423&amp;" ")-1),'Look Up Values'!$AE$2:$AE$2000,0)))),"","EWC error")),"")</f>
        <v/>
      </c>
      <c r="M423" s="242" t="str" cm="1">
        <f t="array" ref="M423">IF(AND(G423&lt;&gt;0,G423&lt;&gt;""),IF(E423="","",IF(ISNUMBER(MATCH(SUBSTITUTE(E423," ",""),SUBSTITUTE('Look Up Values'!$I$2:$I$10," ",""),0)),"","State error")),"")</f>
        <v/>
      </c>
      <c r="N423" s="242" t="str" cm="1">
        <f t="array" ref="N423">IF(AND(G423&lt;&gt;0,G423&lt;&gt;""),IF(F423="","",IF(ISNUMBER(MATCH(SUBSTITUTE(F423," ",""),SUBSTITUTE('Look Up Values'!$W$2:$W$30," ",""),0)),"","D&amp;R error")),"")</f>
        <v/>
      </c>
      <c r="O423" s="256" t="str">
        <f t="shared" si="13"/>
        <v/>
      </c>
    </row>
    <row r="424" spans="1:15" ht="15.75">
      <c r="A424" s="250">
        <v>417</v>
      </c>
      <c r="B424" s="208"/>
      <c r="C424" s="49"/>
      <c r="D424" s="50"/>
      <c r="E424" s="50"/>
      <c r="F424" s="50"/>
      <c r="G424" s="209"/>
      <c r="H424" s="8"/>
      <c r="I424" s="457" t="str">
        <f t="shared" si="12"/>
        <v/>
      </c>
      <c r="J424" s="241" cm="1">
        <f t="array" ref="J424">SUMPRODUCT(--(K424:N424&lt;&gt;"")) + IF(TRIM(O424)="",0,LEN(O424)-LEN(SUBSTITUTE(O424,",",""))+1)</f>
        <v>0</v>
      </c>
      <c r="K424" s="242" t="str">
        <f>IF(AND(G424&lt;&gt;0,G424&lt;&gt;""),IF(B424="","",IF(ISNUMBER(MATCH(B424,'Look Up Values'!$B$2:$B$500,0)),"","Dest. error")),"")</f>
        <v/>
      </c>
      <c r="L424" s="242" t="str">
        <f>IF(AND(G424&lt;&gt;0,G424&lt;&gt;""),IF(C424="","",IF(AND(ISNUMBER(--LEFT(C424,FIND(" ",C424&amp;" ")-1)),OR(LEN(LEFT(C424,FIND(" ",C424&amp;" ")-1))=6,LEN(LEFT(C424,FIND(" ",C424&amp;" ")-1))=7),OR(ISNUMBER(MATCH(LEFT(C424,FIND(" ",C424&amp;" ")-1),'Look Up Values'!$G$2:$G$1000,0)),ISNUMBER(MATCH(LEFT(C424,FIND(" ",C424&amp;" ")-1),'Look Up Values'!$AE$2:$AE$2000,0)))),"","EWC error")),"")</f>
        <v/>
      </c>
      <c r="M424" s="242" t="str" cm="1">
        <f t="array" ref="M424">IF(AND(G424&lt;&gt;0,G424&lt;&gt;""),IF(E424="","",IF(ISNUMBER(MATCH(SUBSTITUTE(E424," ",""),SUBSTITUTE('Look Up Values'!$I$2:$I$10," ",""),0)),"","State error")),"")</f>
        <v/>
      </c>
      <c r="N424" s="242" t="str" cm="1">
        <f t="array" ref="N424">IF(AND(G424&lt;&gt;0,G424&lt;&gt;""),IF(F424="","",IF(ISNUMBER(MATCH(SUBSTITUTE(F424," ",""),SUBSTITUTE('Look Up Values'!$W$2:$W$30," ",""),0)),"","D&amp;R error")),"")</f>
        <v/>
      </c>
      <c r="O424" s="256" t="str">
        <f t="shared" si="13"/>
        <v/>
      </c>
    </row>
    <row r="425" spans="1:15" ht="15.75">
      <c r="A425" s="250">
        <v>418</v>
      </c>
      <c r="B425" s="208"/>
      <c r="C425" s="49"/>
      <c r="D425" s="50"/>
      <c r="E425" s="50"/>
      <c r="F425" s="50"/>
      <c r="G425" s="209"/>
      <c r="H425" s="8"/>
      <c r="I425" s="457" t="str">
        <f t="shared" si="12"/>
        <v/>
      </c>
      <c r="J425" s="241" cm="1">
        <f t="array" ref="J425">SUMPRODUCT(--(K425:N425&lt;&gt;"")) + IF(TRIM(O425)="",0,LEN(O425)-LEN(SUBSTITUTE(O425,",",""))+1)</f>
        <v>0</v>
      </c>
      <c r="K425" s="242" t="str">
        <f>IF(AND(G425&lt;&gt;0,G425&lt;&gt;""),IF(B425="","",IF(ISNUMBER(MATCH(B425,'Look Up Values'!$B$2:$B$500,0)),"","Dest. error")),"")</f>
        <v/>
      </c>
      <c r="L425" s="242" t="str">
        <f>IF(AND(G425&lt;&gt;0,G425&lt;&gt;""),IF(C425="","",IF(AND(ISNUMBER(--LEFT(C425,FIND(" ",C425&amp;" ")-1)),OR(LEN(LEFT(C425,FIND(" ",C425&amp;" ")-1))=6,LEN(LEFT(C425,FIND(" ",C425&amp;" ")-1))=7),OR(ISNUMBER(MATCH(LEFT(C425,FIND(" ",C425&amp;" ")-1),'Look Up Values'!$G$2:$G$1000,0)),ISNUMBER(MATCH(LEFT(C425,FIND(" ",C425&amp;" ")-1),'Look Up Values'!$AE$2:$AE$2000,0)))),"","EWC error")),"")</f>
        <v/>
      </c>
      <c r="M425" s="242" t="str" cm="1">
        <f t="array" ref="M425">IF(AND(G425&lt;&gt;0,G425&lt;&gt;""),IF(E425="","",IF(ISNUMBER(MATCH(SUBSTITUTE(E425," ",""),SUBSTITUTE('Look Up Values'!$I$2:$I$10," ",""),0)),"","State error")),"")</f>
        <v/>
      </c>
      <c r="N425" s="242" t="str" cm="1">
        <f t="array" ref="N425">IF(AND(G425&lt;&gt;0,G425&lt;&gt;""),IF(F425="","",IF(ISNUMBER(MATCH(SUBSTITUTE(F425," ",""),SUBSTITUTE('Look Up Values'!$W$2:$W$30," ",""),0)),"","D&amp;R error")),"")</f>
        <v/>
      </c>
      <c r="O425" s="256" t="str">
        <f t="shared" si="13"/>
        <v/>
      </c>
    </row>
    <row r="426" spans="1:15" ht="15.75">
      <c r="A426" s="250">
        <v>419</v>
      </c>
      <c r="B426" s="208"/>
      <c r="C426" s="49"/>
      <c r="D426" s="50"/>
      <c r="E426" s="50"/>
      <c r="F426" s="50"/>
      <c r="G426" s="209"/>
      <c r="H426" s="8"/>
      <c r="I426" s="457" t="str">
        <f t="shared" si="12"/>
        <v/>
      </c>
      <c r="J426" s="241" cm="1">
        <f t="array" ref="J426">SUMPRODUCT(--(K426:N426&lt;&gt;"")) + IF(TRIM(O426)="",0,LEN(O426)-LEN(SUBSTITUTE(O426,",",""))+1)</f>
        <v>0</v>
      </c>
      <c r="K426" s="242" t="str">
        <f>IF(AND(G426&lt;&gt;0,G426&lt;&gt;""),IF(B426="","",IF(ISNUMBER(MATCH(B426,'Look Up Values'!$B$2:$B$500,0)),"","Dest. error")),"")</f>
        <v/>
      </c>
      <c r="L426" s="242" t="str">
        <f>IF(AND(G426&lt;&gt;0,G426&lt;&gt;""),IF(C426="","",IF(AND(ISNUMBER(--LEFT(C426,FIND(" ",C426&amp;" ")-1)),OR(LEN(LEFT(C426,FIND(" ",C426&amp;" ")-1))=6,LEN(LEFT(C426,FIND(" ",C426&amp;" ")-1))=7),OR(ISNUMBER(MATCH(LEFT(C426,FIND(" ",C426&amp;" ")-1),'Look Up Values'!$G$2:$G$1000,0)),ISNUMBER(MATCH(LEFT(C426,FIND(" ",C426&amp;" ")-1),'Look Up Values'!$AE$2:$AE$2000,0)))),"","EWC error")),"")</f>
        <v/>
      </c>
      <c r="M426" s="242" t="str" cm="1">
        <f t="array" ref="M426">IF(AND(G426&lt;&gt;0,G426&lt;&gt;""),IF(E426="","",IF(ISNUMBER(MATCH(SUBSTITUTE(E426," ",""),SUBSTITUTE('Look Up Values'!$I$2:$I$10," ",""),0)),"","State error")),"")</f>
        <v/>
      </c>
      <c r="N426" s="242" t="str" cm="1">
        <f t="array" ref="N426">IF(AND(G426&lt;&gt;0,G426&lt;&gt;""),IF(F426="","",IF(ISNUMBER(MATCH(SUBSTITUTE(F426," ",""),SUBSTITUTE('Look Up Values'!$W$2:$W$30," ",""),0)),"","D&amp;R error")),"")</f>
        <v/>
      </c>
      <c r="O426" s="256" t="str">
        <f t="shared" si="13"/>
        <v/>
      </c>
    </row>
    <row r="427" spans="1:15" ht="15.75">
      <c r="A427" s="250">
        <v>420</v>
      </c>
      <c r="B427" s="208"/>
      <c r="C427" s="49"/>
      <c r="D427" s="50"/>
      <c r="E427" s="50"/>
      <c r="F427" s="50"/>
      <c r="G427" s="209"/>
      <c r="H427" s="8"/>
      <c r="I427" s="457" t="str">
        <f t="shared" si="12"/>
        <v/>
      </c>
      <c r="J427" s="241" cm="1">
        <f t="array" ref="J427">SUMPRODUCT(--(K427:N427&lt;&gt;"")) + IF(TRIM(O427)="",0,LEN(O427)-LEN(SUBSTITUTE(O427,",",""))+1)</f>
        <v>0</v>
      </c>
      <c r="K427" s="242" t="str">
        <f>IF(AND(G427&lt;&gt;0,G427&lt;&gt;""),IF(B427="","",IF(ISNUMBER(MATCH(B427,'Look Up Values'!$B$2:$B$500,0)),"","Dest. error")),"")</f>
        <v/>
      </c>
      <c r="L427" s="242" t="str">
        <f>IF(AND(G427&lt;&gt;0,G427&lt;&gt;""),IF(C427="","",IF(AND(ISNUMBER(--LEFT(C427,FIND(" ",C427&amp;" ")-1)),OR(LEN(LEFT(C427,FIND(" ",C427&amp;" ")-1))=6,LEN(LEFT(C427,FIND(" ",C427&amp;" ")-1))=7),OR(ISNUMBER(MATCH(LEFT(C427,FIND(" ",C427&amp;" ")-1),'Look Up Values'!$G$2:$G$1000,0)),ISNUMBER(MATCH(LEFT(C427,FIND(" ",C427&amp;" ")-1),'Look Up Values'!$AE$2:$AE$2000,0)))),"","EWC error")),"")</f>
        <v/>
      </c>
      <c r="M427" s="242" t="str" cm="1">
        <f t="array" ref="M427">IF(AND(G427&lt;&gt;0,G427&lt;&gt;""),IF(E427="","",IF(ISNUMBER(MATCH(SUBSTITUTE(E427," ",""),SUBSTITUTE('Look Up Values'!$I$2:$I$10," ",""),0)),"","State error")),"")</f>
        <v/>
      </c>
      <c r="N427" s="242" t="str" cm="1">
        <f t="array" ref="N427">IF(AND(G427&lt;&gt;0,G427&lt;&gt;""),IF(F427="","",IF(ISNUMBER(MATCH(SUBSTITUTE(F427," ",""),SUBSTITUTE('Look Up Values'!$W$2:$W$30," ",""),0)),"","D&amp;R error")),"")</f>
        <v/>
      </c>
      <c r="O427" s="256" t="str">
        <f t="shared" si="13"/>
        <v/>
      </c>
    </row>
    <row r="428" spans="1:15" ht="15.75">
      <c r="A428" s="250">
        <v>421</v>
      </c>
      <c r="B428" s="208"/>
      <c r="C428" s="49"/>
      <c r="D428" s="50"/>
      <c r="E428" s="50"/>
      <c r="F428" s="50"/>
      <c r="G428" s="209"/>
      <c r="H428" s="8"/>
      <c r="I428" s="457" t="str">
        <f t="shared" si="12"/>
        <v/>
      </c>
      <c r="J428" s="241" cm="1">
        <f t="array" ref="J428">SUMPRODUCT(--(K428:N428&lt;&gt;"")) + IF(TRIM(O428)="",0,LEN(O428)-LEN(SUBSTITUTE(O428,",",""))+1)</f>
        <v>0</v>
      </c>
      <c r="K428" s="242" t="str">
        <f>IF(AND(G428&lt;&gt;0,G428&lt;&gt;""),IF(B428="","",IF(ISNUMBER(MATCH(B428,'Look Up Values'!$B$2:$B$500,0)),"","Dest. error")),"")</f>
        <v/>
      </c>
      <c r="L428" s="242" t="str">
        <f>IF(AND(G428&lt;&gt;0,G428&lt;&gt;""),IF(C428="","",IF(AND(ISNUMBER(--LEFT(C428,FIND(" ",C428&amp;" ")-1)),OR(LEN(LEFT(C428,FIND(" ",C428&amp;" ")-1))=6,LEN(LEFT(C428,FIND(" ",C428&amp;" ")-1))=7),OR(ISNUMBER(MATCH(LEFT(C428,FIND(" ",C428&amp;" ")-1),'Look Up Values'!$G$2:$G$1000,0)),ISNUMBER(MATCH(LEFT(C428,FIND(" ",C428&amp;" ")-1),'Look Up Values'!$AE$2:$AE$2000,0)))),"","EWC error")),"")</f>
        <v/>
      </c>
      <c r="M428" s="242" t="str" cm="1">
        <f t="array" ref="M428">IF(AND(G428&lt;&gt;0,G428&lt;&gt;""),IF(E428="","",IF(ISNUMBER(MATCH(SUBSTITUTE(E428," ",""),SUBSTITUTE('Look Up Values'!$I$2:$I$10," ",""),0)),"","State error")),"")</f>
        <v/>
      </c>
      <c r="N428" s="242" t="str" cm="1">
        <f t="array" ref="N428">IF(AND(G428&lt;&gt;0,G428&lt;&gt;""),IF(F428="","",IF(ISNUMBER(MATCH(SUBSTITUTE(F428," ",""),SUBSTITUTE('Look Up Values'!$W$2:$W$30," ",""),0)),"","D&amp;R error")),"")</f>
        <v/>
      </c>
      <c r="O428" s="256" t="str">
        <f t="shared" si="13"/>
        <v/>
      </c>
    </row>
    <row r="429" spans="1:15" ht="15.75">
      <c r="A429" s="250">
        <v>422</v>
      </c>
      <c r="B429" s="208"/>
      <c r="C429" s="49"/>
      <c r="D429" s="50"/>
      <c r="E429" s="50"/>
      <c r="F429" s="50"/>
      <c r="G429" s="209"/>
      <c r="H429" s="8"/>
      <c r="I429" s="457" t="str">
        <f t="shared" si="12"/>
        <v/>
      </c>
      <c r="J429" s="241" cm="1">
        <f t="array" ref="J429">SUMPRODUCT(--(K429:N429&lt;&gt;"")) + IF(TRIM(O429)="",0,LEN(O429)-LEN(SUBSTITUTE(O429,",",""))+1)</f>
        <v>0</v>
      </c>
      <c r="K429" s="242" t="str">
        <f>IF(AND(G429&lt;&gt;0,G429&lt;&gt;""),IF(B429="","",IF(ISNUMBER(MATCH(B429,'Look Up Values'!$B$2:$B$500,0)),"","Dest. error")),"")</f>
        <v/>
      </c>
      <c r="L429" s="242" t="str">
        <f>IF(AND(G429&lt;&gt;0,G429&lt;&gt;""),IF(C429="","",IF(AND(ISNUMBER(--LEFT(C429,FIND(" ",C429&amp;" ")-1)),OR(LEN(LEFT(C429,FIND(" ",C429&amp;" ")-1))=6,LEN(LEFT(C429,FIND(" ",C429&amp;" ")-1))=7),OR(ISNUMBER(MATCH(LEFT(C429,FIND(" ",C429&amp;" ")-1),'Look Up Values'!$G$2:$G$1000,0)),ISNUMBER(MATCH(LEFT(C429,FIND(" ",C429&amp;" ")-1),'Look Up Values'!$AE$2:$AE$2000,0)))),"","EWC error")),"")</f>
        <v/>
      </c>
      <c r="M429" s="242" t="str" cm="1">
        <f t="array" ref="M429">IF(AND(G429&lt;&gt;0,G429&lt;&gt;""),IF(E429="","",IF(ISNUMBER(MATCH(SUBSTITUTE(E429," ",""),SUBSTITUTE('Look Up Values'!$I$2:$I$10," ",""),0)),"","State error")),"")</f>
        <v/>
      </c>
      <c r="N429" s="242" t="str" cm="1">
        <f t="array" ref="N429">IF(AND(G429&lt;&gt;0,G429&lt;&gt;""),IF(F429="","",IF(ISNUMBER(MATCH(SUBSTITUTE(F429," ",""),SUBSTITUTE('Look Up Values'!$W$2:$W$30," ",""),0)),"","D&amp;R error")),"")</f>
        <v/>
      </c>
      <c r="O429" s="256" t="str">
        <f t="shared" si="13"/>
        <v/>
      </c>
    </row>
    <row r="430" spans="1:15" ht="15.75">
      <c r="A430" s="250">
        <v>423</v>
      </c>
      <c r="B430" s="208"/>
      <c r="C430" s="49"/>
      <c r="D430" s="50"/>
      <c r="E430" s="50"/>
      <c r="F430" s="50"/>
      <c r="G430" s="209"/>
      <c r="H430" s="8"/>
      <c r="I430" s="457" t="str">
        <f t="shared" si="12"/>
        <v/>
      </c>
      <c r="J430" s="241" cm="1">
        <f t="array" ref="J430">SUMPRODUCT(--(K430:N430&lt;&gt;"")) + IF(TRIM(O430)="",0,LEN(O430)-LEN(SUBSTITUTE(O430,",",""))+1)</f>
        <v>0</v>
      </c>
      <c r="K430" s="242" t="str">
        <f>IF(AND(G430&lt;&gt;0,G430&lt;&gt;""),IF(B430="","",IF(ISNUMBER(MATCH(B430,'Look Up Values'!$B$2:$B$500,0)),"","Dest. error")),"")</f>
        <v/>
      </c>
      <c r="L430" s="242" t="str">
        <f>IF(AND(G430&lt;&gt;0,G430&lt;&gt;""),IF(C430="","",IF(AND(ISNUMBER(--LEFT(C430,FIND(" ",C430&amp;" ")-1)),OR(LEN(LEFT(C430,FIND(" ",C430&amp;" ")-1))=6,LEN(LEFT(C430,FIND(" ",C430&amp;" ")-1))=7),OR(ISNUMBER(MATCH(LEFT(C430,FIND(" ",C430&amp;" ")-1),'Look Up Values'!$G$2:$G$1000,0)),ISNUMBER(MATCH(LEFT(C430,FIND(" ",C430&amp;" ")-1),'Look Up Values'!$AE$2:$AE$2000,0)))),"","EWC error")),"")</f>
        <v/>
      </c>
      <c r="M430" s="242" t="str" cm="1">
        <f t="array" ref="M430">IF(AND(G430&lt;&gt;0,G430&lt;&gt;""),IF(E430="","",IF(ISNUMBER(MATCH(SUBSTITUTE(E430," ",""),SUBSTITUTE('Look Up Values'!$I$2:$I$10," ",""),0)),"","State error")),"")</f>
        <v/>
      </c>
      <c r="N430" s="242" t="str" cm="1">
        <f t="array" ref="N430">IF(AND(G430&lt;&gt;0,G430&lt;&gt;""),IF(F430="","",IF(ISNUMBER(MATCH(SUBSTITUTE(F430," ",""),SUBSTITUTE('Look Up Values'!$W$2:$W$30," ",""),0)),"","D&amp;R error")),"")</f>
        <v/>
      </c>
      <c r="O430" s="256" t="str">
        <f t="shared" si="13"/>
        <v/>
      </c>
    </row>
    <row r="431" spans="1:15" ht="15.75">
      <c r="A431" s="250">
        <v>424</v>
      </c>
      <c r="B431" s="208"/>
      <c r="C431" s="49"/>
      <c r="D431" s="50"/>
      <c r="E431" s="50"/>
      <c r="F431" s="50"/>
      <c r="G431" s="209"/>
      <c r="H431" s="8"/>
      <c r="I431" s="457" t="str">
        <f t="shared" si="12"/>
        <v/>
      </c>
      <c r="J431" s="241" cm="1">
        <f t="array" ref="J431">SUMPRODUCT(--(K431:N431&lt;&gt;"")) + IF(TRIM(O431)="",0,LEN(O431)-LEN(SUBSTITUTE(O431,",",""))+1)</f>
        <v>0</v>
      </c>
      <c r="K431" s="242" t="str">
        <f>IF(AND(G431&lt;&gt;0,G431&lt;&gt;""),IF(B431="","",IF(ISNUMBER(MATCH(B431,'Look Up Values'!$B$2:$B$500,0)),"","Dest. error")),"")</f>
        <v/>
      </c>
      <c r="L431" s="242" t="str">
        <f>IF(AND(G431&lt;&gt;0,G431&lt;&gt;""),IF(C431="","",IF(AND(ISNUMBER(--LEFT(C431,FIND(" ",C431&amp;" ")-1)),OR(LEN(LEFT(C431,FIND(" ",C431&amp;" ")-1))=6,LEN(LEFT(C431,FIND(" ",C431&amp;" ")-1))=7),OR(ISNUMBER(MATCH(LEFT(C431,FIND(" ",C431&amp;" ")-1),'Look Up Values'!$G$2:$G$1000,0)),ISNUMBER(MATCH(LEFT(C431,FIND(" ",C431&amp;" ")-1),'Look Up Values'!$AE$2:$AE$2000,0)))),"","EWC error")),"")</f>
        <v/>
      </c>
      <c r="M431" s="242" t="str" cm="1">
        <f t="array" ref="M431">IF(AND(G431&lt;&gt;0,G431&lt;&gt;""),IF(E431="","",IF(ISNUMBER(MATCH(SUBSTITUTE(E431," ",""),SUBSTITUTE('Look Up Values'!$I$2:$I$10," ",""),0)),"","State error")),"")</f>
        <v/>
      </c>
      <c r="N431" s="242" t="str" cm="1">
        <f t="array" ref="N431">IF(AND(G431&lt;&gt;0,G431&lt;&gt;""),IF(F431="","",IF(ISNUMBER(MATCH(SUBSTITUTE(F431," ",""),SUBSTITUTE('Look Up Values'!$W$2:$W$30," ",""),0)),"","D&amp;R error")),"")</f>
        <v/>
      </c>
      <c r="O431" s="256" t="str">
        <f t="shared" si="13"/>
        <v/>
      </c>
    </row>
    <row r="432" spans="1:15" ht="15.75">
      <c r="A432" s="250">
        <v>425</v>
      </c>
      <c r="B432" s="208"/>
      <c r="C432" s="49"/>
      <c r="D432" s="50"/>
      <c r="E432" s="50"/>
      <c r="F432" s="50"/>
      <c r="G432" s="209"/>
      <c r="H432" s="8"/>
      <c r="I432" s="457" t="str">
        <f t="shared" si="12"/>
        <v/>
      </c>
      <c r="J432" s="241" cm="1">
        <f t="array" ref="J432">SUMPRODUCT(--(K432:N432&lt;&gt;"")) + IF(TRIM(O432)="",0,LEN(O432)-LEN(SUBSTITUTE(O432,",",""))+1)</f>
        <v>0</v>
      </c>
      <c r="K432" s="242" t="str">
        <f>IF(AND(G432&lt;&gt;0,G432&lt;&gt;""),IF(B432="","",IF(ISNUMBER(MATCH(B432,'Look Up Values'!$B$2:$B$500,0)),"","Dest. error")),"")</f>
        <v/>
      </c>
      <c r="L432" s="242" t="str">
        <f>IF(AND(G432&lt;&gt;0,G432&lt;&gt;""),IF(C432="","",IF(AND(ISNUMBER(--LEFT(C432,FIND(" ",C432&amp;" ")-1)),OR(LEN(LEFT(C432,FIND(" ",C432&amp;" ")-1))=6,LEN(LEFT(C432,FIND(" ",C432&amp;" ")-1))=7),OR(ISNUMBER(MATCH(LEFT(C432,FIND(" ",C432&amp;" ")-1),'Look Up Values'!$G$2:$G$1000,0)),ISNUMBER(MATCH(LEFT(C432,FIND(" ",C432&amp;" ")-1),'Look Up Values'!$AE$2:$AE$2000,0)))),"","EWC error")),"")</f>
        <v/>
      </c>
      <c r="M432" s="242" t="str" cm="1">
        <f t="array" ref="M432">IF(AND(G432&lt;&gt;0,G432&lt;&gt;""),IF(E432="","",IF(ISNUMBER(MATCH(SUBSTITUTE(E432," ",""),SUBSTITUTE('Look Up Values'!$I$2:$I$10," ",""),0)),"","State error")),"")</f>
        <v/>
      </c>
      <c r="N432" s="242" t="str" cm="1">
        <f t="array" ref="N432">IF(AND(G432&lt;&gt;0,G432&lt;&gt;""),IF(F432="","",IF(ISNUMBER(MATCH(SUBSTITUTE(F432," ",""),SUBSTITUTE('Look Up Values'!$W$2:$W$30," ",""),0)),"","D&amp;R error")),"")</f>
        <v/>
      </c>
      <c r="O432" s="256" t="str">
        <f t="shared" si="13"/>
        <v/>
      </c>
    </row>
    <row r="433" spans="1:15" ht="15.75">
      <c r="A433" s="250">
        <v>426</v>
      </c>
      <c r="B433" s="208"/>
      <c r="C433" s="49"/>
      <c r="D433" s="50"/>
      <c r="E433" s="50"/>
      <c r="F433" s="50"/>
      <c r="G433" s="209"/>
      <c r="H433" s="8"/>
      <c r="I433" s="457" t="str">
        <f t="shared" si="12"/>
        <v/>
      </c>
      <c r="J433" s="241" cm="1">
        <f t="array" ref="J433">SUMPRODUCT(--(K433:N433&lt;&gt;"")) + IF(TRIM(O433)="",0,LEN(O433)-LEN(SUBSTITUTE(O433,",",""))+1)</f>
        <v>0</v>
      </c>
      <c r="K433" s="242" t="str">
        <f>IF(AND(G433&lt;&gt;0,G433&lt;&gt;""),IF(B433="","",IF(ISNUMBER(MATCH(B433,'Look Up Values'!$B$2:$B$500,0)),"","Dest. error")),"")</f>
        <v/>
      </c>
      <c r="L433" s="242" t="str">
        <f>IF(AND(G433&lt;&gt;0,G433&lt;&gt;""),IF(C433="","",IF(AND(ISNUMBER(--LEFT(C433,FIND(" ",C433&amp;" ")-1)),OR(LEN(LEFT(C433,FIND(" ",C433&amp;" ")-1))=6,LEN(LEFT(C433,FIND(" ",C433&amp;" ")-1))=7),OR(ISNUMBER(MATCH(LEFT(C433,FIND(" ",C433&amp;" ")-1),'Look Up Values'!$G$2:$G$1000,0)),ISNUMBER(MATCH(LEFT(C433,FIND(" ",C433&amp;" ")-1),'Look Up Values'!$AE$2:$AE$2000,0)))),"","EWC error")),"")</f>
        <v/>
      </c>
      <c r="M433" s="242" t="str" cm="1">
        <f t="array" ref="M433">IF(AND(G433&lt;&gt;0,G433&lt;&gt;""),IF(E433="","",IF(ISNUMBER(MATCH(SUBSTITUTE(E433," ",""),SUBSTITUTE('Look Up Values'!$I$2:$I$10," ",""),0)),"","State error")),"")</f>
        <v/>
      </c>
      <c r="N433" s="242" t="str" cm="1">
        <f t="array" ref="N433">IF(AND(G433&lt;&gt;0,G433&lt;&gt;""),IF(F433="","",IF(ISNUMBER(MATCH(SUBSTITUTE(F433," ",""),SUBSTITUTE('Look Up Values'!$W$2:$W$30," ",""),0)),"","D&amp;R error")),"")</f>
        <v/>
      </c>
      <c r="O433" s="256" t="str">
        <f t="shared" si="13"/>
        <v/>
      </c>
    </row>
    <row r="434" spans="1:15" ht="15.75">
      <c r="A434" s="250">
        <v>427</v>
      </c>
      <c r="B434" s="208"/>
      <c r="C434" s="49"/>
      <c r="D434" s="50"/>
      <c r="E434" s="50"/>
      <c r="F434" s="50"/>
      <c r="G434" s="209"/>
      <c r="H434" s="8"/>
      <c r="I434" s="457" t="str">
        <f t="shared" si="12"/>
        <v/>
      </c>
      <c r="J434" s="241" cm="1">
        <f t="array" ref="J434">SUMPRODUCT(--(K434:N434&lt;&gt;"")) + IF(TRIM(O434)="",0,LEN(O434)-LEN(SUBSTITUTE(O434,",",""))+1)</f>
        <v>0</v>
      </c>
      <c r="K434" s="242" t="str">
        <f>IF(AND(G434&lt;&gt;0,G434&lt;&gt;""),IF(B434="","",IF(ISNUMBER(MATCH(B434,'Look Up Values'!$B$2:$B$500,0)),"","Dest. error")),"")</f>
        <v/>
      </c>
      <c r="L434" s="242" t="str">
        <f>IF(AND(G434&lt;&gt;0,G434&lt;&gt;""),IF(C434="","",IF(AND(ISNUMBER(--LEFT(C434,FIND(" ",C434&amp;" ")-1)),OR(LEN(LEFT(C434,FIND(" ",C434&amp;" ")-1))=6,LEN(LEFT(C434,FIND(" ",C434&amp;" ")-1))=7),OR(ISNUMBER(MATCH(LEFT(C434,FIND(" ",C434&amp;" ")-1),'Look Up Values'!$G$2:$G$1000,0)),ISNUMBER(MATCH(LEFT(C434,FIND(" ",C434&amp;" ")-1),'Look Up Values'!$AE$2:$AE$2000,0)))),"","EWC error")),"")</f>
        <v/>
      </c>
      <c r="M434" s="242" t="str" cm="1">
        <f t="array" ref="M434">IF(AND(G434&lt;&gt;0,G434&lt;&gt;""),IF(E434="","",IF(ISNUMBER(MATCH(SUBSTITUTE(E434," ",""),SUBSTITUTE('Look Up Values'!$I$2:$I$10," ",""),0)),"","State error")),"")</f>
        <v/>
      </c>
      <c r="N434" s="242" t="str" cm="1">
        <f t="array" ref="N434">IF(AND(G434&lt;&gt;0,G434&lt;&gt;""),IF(F434="","",IF(ISNUMBER(MATCH(SUBSTITUTE(F434," ",""),SUBSTITUTE('Look Up Values'!$W$2:$W$30," ",""),0)),"","D&amp;R error")),"")</f>
        <v/>
      </c>
      <c r="O434" s="256" t="str">
        <f t="shared" si="13"/>
        <v/>
      </c>
    </row>
    <row r="435" spans="1:15" ht="15.75">
      <c r="A435" s="250">
        <v>428</v>
      </c>
      <c r="B435" s="208"/>
      <c r="C435" s="49"/>
      <c r="D435" s="50"/>
      <c r="E435" s="50"/>
      <c r="F435" s="50"/>
      <c r="G435" s="209"/>
      <c r="H435" s="8"/>
      <c r="I435" s="457" t="str">
        <f t="shared" si="12"/>
        <v/>
      </c>
      <c r="J435" s="241" cm="1">
        <f t="array" ref="J435">SUMPRODUCT(--(K435:N435&lt;&gt;"")) + IF(TRIM(O435)="",0,LEN(O435)-LEN(SUBSTITUTE(O435,",",""))+1)</f>
        <v>0</v>
      </c>
      <c r="K435" s="242" t="str">
        <f>IF(AND(G435&lt;&gt;0,G435&lt;&gt;""),IF(B435="","",IF(ISNUMBER(MATCH(B435,'Look Up Values'!$B$2:$B$500,0)),"","Dest. error")),"")</f>
        <v/>
      </c>
      <c r="L435" s="242" t="str">
        <f>IF(AND(G435&lt;&gt;0,G435&lt;&gt;""),IF(C435="","",IF(AND(ISNUMBER(--LEFT(C435,FIND(" ",C435&amp;" ")-1)),OR(LEN(LEFT(C435,FIND(" ",C435&amp;" ")-1))=6,LEN(LEFT(C435,FIND(" ",C435&amp;" ")-1))=7),OR(ISNUMBER(MATCH(LEFT(C435,FIND(" ",C435&amp;" ")-1),'Look Up Values'!$G$2:$G$1000,0)),ISNUMBER(MATCH(LEFT(C435,FIND(" ",C435&amp;" ")-1),'Look Up Values'!$AE$2:$AE$2000,0)))),"","EWC error")),"")</f>
        <v/>
      </c>
      <c r="M435" s="242" t="str" cm="1">
        <f t="array" ref="M435">IF(AND(G435&lt;&gt;0,G435&lt;&gt;""),IF(E435="","",IF(ISNUMBER(MATCH(SUBSTITUTE(E435," ",""),SUBSTITUTE('Look Up Values'!$I$2:$I$10," ",""),0)),"","State error")),"")</f>
        <v/>
      </c>
      <c r="N435" s="242" t="str" cm="1">
        <f t="array" ref="N435">IF(AND(G435&lt;&gt;0,G435&lt;&gt;""),IF(F435="","",IF(ISNUMBER(MATCH(SUBSTITUTE(F435," ",""),SUBSTITUTE('Look Up Values'!$W$2:$W$30," ",""),0)),"","D&amp;R error")),"")</f>
        <v/>
      </c>
      <c r="O435" s="256" t="str">
        <f t="shared" si="13"/>
        <v/>
      </c>
    </row>
    <row r="436" spans="1:15" ht="15.75">
      <c r="A436" s="250">
        <v>429</v>
      </c>
      <c r="B436" s="208"/>
      <c r="C436" s="49"/>
      <c r="D436" s="50"/>
      <c r="E436" s="50"/>
      <c r="F436" s="50"/>
      <c r="G436" s="209"/>
      <c r="H436" s="8"/>
      <c r="I436" s="457" t="str">
        <f t="shared" si="12"/>
        <v/>
      </c>
      <c r="J436" s="241" cm="1">
        <f t="array" ref="J436">SUMPRODUCT(--(K436:N436&lt;&gt;"")) + IF(TRIM(O436)="",0,LEN(O436)-LEN(SUBSTITUTE(O436,",",""))+1)</f>
        <v>0</v>
      </c>
      <c r="K436" s="242" t="str">
        <f>IF(AND(G436&lt;&gt;0,G436&lt;&gt;""),IF(B436="","",IF(ISNUMBER(MATCH(B436,'Look Up Values'!$B$2:$B$500,0)),"","Dest. error")),"")</f>
        <v/>
      </c>
      <c r="L436" s="242" t="str">
        <f>IF(AND(G436&lt;&gt;0,G436&lt;&gt;""),IF(C436="","",IF(AND(ISNUMBER(--LEFT(C436,FIND(" ",C436&amp;" ")-1)),OR(LEN(LEFT(C436,FIND(" ",C436&amp;" ")-1))=6,LEN(LEFT(C436,FIND(" ",C436&amp;" ")-1))=7),OR(ISNUMBER(MATCH(LEFT(C436,FIND(" ",C436&amp;" ")-1),'Look Up Values'!$G$2:$G$1000,0)),ISNUMBER(MATCH(LEFT(C436,FIND(" ",C436&amp;" ")-1),'Look Up Values'!$AE$2:$AE$2000,0)))),"","EWC error")),"")</f>
        <v/>
      </c>
      <c r="M436" s="242" t="str" cm="1">
        <f t="array" ref="M436">IF(AND(G436&lt;&gt;0,G436&lt;&gt;""),IF(E436="","",IF(ISNUMBER(MATCH(SUBSTITUTE(E436," ",""),SUBSTITUTE('Look Up Values'!$I$2:$I$10," ",""),0)),"","State error")),"")</f>
        <v/>
      </c>
      <c r="N436" s="242" t="str" cm="1">
        <f t="array" ref="N436">IF(AND(G436&lt;&gt;0,G436&lt;&gt;""),IF(F436="","",IF(ISNUMBER(MATCH(SUBSTITUTE(F436," ",""),SUBSTITUTE('Look Up Values'!$W$2:$W$30," ",""),0)),"","D&amp;R error")),"")</f>
        <v/>
      </c>
      <c r="O436" s="256" t="str">
        <f t="shared" si="13"/>
        <v/>
      </c>
    </row>
    <row r="437" spans="1:15" ht="15.75">
      <c r="A437" s="250">
        <v>430</v>
      </c>
      <c r="B437" s="208"/>
      <c r="C437" s="49"/>
      <c r="D437" s="50"/>
      <c r="E437" s="50"/>
      <c r="F437" s="50"/>
      <c r="G437" s="209"/>
      <c r="H437" s="8"/>
      <c r="I437" s="457" t="str">
        <f t="shared" si="12"/>
        <v/>
      </c>
      <c r="J437" s="241" cm="1">
        <f t="array" ref="J437">SUMPRODUCT(--(K437:N437&lt;&gt;"")) + IF(TRIM(O437)="",0,LEN(O437)-LEN(SUBSTITUTE(O437,",",""))+1)</f>
        <v>0</v>
      </c>
      <c r="K437" s="242" t="str">
        <f>IF(AND(G437&lt;&gt;0,G437&lt;&gt;""),IF(B437="","",IF(ISNUMBER(MATCH(B437,'Look Up Values'!$B$2:$B$500,0)),"","Dest. error")),"")</f>
        <v/>
      </c>
      <c r="L437" s="242" t="str">
        <f>IF(AND(G437&lt;&gt;0,G437&lt;&gt;""),IF(C437="","",IF(AND(ISNUMBER(--LEFT(C437,FIND(" ",C437&amp;" ")-1)),OR(LEN(LEFT(C437,FIND(" ",C437&amp;" ")-1))=6,LEN(LEFT(C437,FIND(" ",C437&amp;" ")-1))=7),OR(ISNUMBER(MATCH(LEFT(C437,FIND(" ",C437&amp;" ")-1),'Look Up Values'!$G$2:$G$1000,0)),ISNUMBER(MATCH(LEFT(C437,FIND(" ",C437&amp;" ")-1),'Look Up Values'!$AE$2:$AE$2000,0)))),"","EWC error")),"")</f>
        <v/>
      </c>
      <c r="M437" s="242" t="str" cm="1">
        <f t="array" ref="M437">IF(AND(G437&lt;&gt;0,G437&lt;&gt;""),IF(E437="","",IF(ISNUMBER(MATCH(SUBSTITUTE(E437," ",""),SUBSTITUTE('Look Up Values'!$I$2:$I$10," ",""),0)),"","State error")),"")</f>
        <v/>
      </c>
      <c r="N437" s="242" t="str" cm="1">
        <f t="array" ref="N437">IF(AND(G437&lt;&gt;0,G437&lt;&gt;""),IF(F437="","",IF(ISNUMBER(MATCH(SUBSTITUTE(F437," ",""),SUBSTITUTE('Look Up Values'!$W$2:$W$30," ",""),0)),"","D&amp;R error")),"")</f>
        <v/>
      </c>
      <c r="O437" s="256" t="str">
        <f t="shared" si="13"/>
        <v/>
      </c>
    </row>
    <row r="438" spans="1:15" ht="15.75">
      <c r="A438" s="250">
        <v>431</v>
      </c>
      <c r="B438" s="208"/>
      <c r="C438" s="49"/>
      <c r="D438" s="50"/>
      <c r="E438" s="50"/>
      <c r="F438" s="50"/>
      <c r="G438" s="209"/>
      <c r="H438" s="8"/>
      <c r="I438" s="457" t="str">
        <f t="shared" si="12"/>
        <v/>
      </c>
      <c r="J438" s="241" cm="1">
        <f t="array" ref="J438">SUMPRODUCT(--(K438:N438&lt;&gt;"")) + IF(TRIM(O438)="",0,LEN(O438)-LEN(SUBSTITUTE(O438,",",""))+1)</f>
        <v>0</v>
      </c>
      <c r="K438" s="242" t="str">
        <f>IF(AND(G438&lt;&gt;0,G438&lt;&gt;""),IF(B438="","",IF(ISNUMBER(MATCH(B438,'Look Up Values'!$B$2:$B$500,0)),"","Dest. error")),"")</f>
        <v/>
      </c>
      <c r="L438" s="242" t="str">
        <f>IF(AND(G438&lt;&gt;0,G438&lt;&gt;""),IF(C438="","",IF(AND(ISNUMBER(--LEFT(C438,FIND(" ",C438&amp;" ")-1)),OR(LEN(LEFT(C438,FIND(" ",C438&amp;" ")-1))=6,LEN(LEFT(C438,FIND(" ",C438&amp;" ")-1))=7),OR(ISNUMBER(MATCH(LEFT(C438,FIND(" ",C438&amp;" ")-1),'Look Up Values'!$G$2:$G$1000,0)),ISNUMBER(MATCH(LEFT(C438,FIND(" ",C438&amp;" ")-1),'Look Up Values'!$AE$2:$AE$2000,0)))),"","EWC error")),"")</f>
        <v/>
      </c>
      <c r="M438" s="242" t="str" cm="1">
        <f t="array" ref="M438">IF(AND(G438&lt;&gt;0,G438&lt;&gt;""),IF(E438="","",IF(ISNUMBER(MATCH(SUBSTITUTE(E438," ",""),SUBSTITUTE('Look Up Values'!$I$2:$I$10," ",""),0)),"","State error")),"")</f>
        <v/>
      </c>
      <c r="N438" s="242" t="str" cm="1">
        <f t="array" ref="N438">IF(AND(G438&lt;&gt;0,G438&lt;&gt;""),IF(F438="","",IF(ISNUMBER(MATCH(SUBSTITUTE(F438," ",""),SUBSTITUTE('Look Up Values'!$W$2:$W$30," ",""),0)),"","D&amp;R error")),"")</f>
        <v/>
      </c>
      <c r="O438" s="256" t="str">
        <f t="shared" si="13"/>
        <v/>
      </c>
    </row>
    <row r="439" spans="1:15" ht="15.75">
      <c r="A439" s="250">
        <v>432</v>
      </c>
      <c r="B439" s="208"/>
      <c r="C439" s="49"/>
      <c r="D439" s="50"/>
      <c r="E439" s="50"/>
      <c r="F439" s="50"/>
      <c r="G439" s="209"/>
      <c r="H439" s="8"/>
      <c r="I439" s="457" t="str">
        <f t="shared" si="12"/>
        <v/>
      </c>
      <c r="J439" s="241" cm="1">
        <f t="array" ref="J439">SUMPRODUCT(--(K439:N439&lt;&gt;"")) + IF(TRIM(O439)="",0,LEN(O439)-LEN(SUBSTITUTE(O439,",",""))+1)</f>
        <v>0</v>
      </c>
      <c r="K439" s="242" t="str">
        <f>IF(AND(G439&lt;&gt;0,G439&lt;&gt;""),IF(B439="","",IF(ISNUMBER(MATCH(B439,'Look Up Values'!$B$2:$B$500,0)),"","Dest. error")),"")</f>
        <v/>
      </c>
      <c r="L439" s="242" t="str">
        <f>IF(AND(G439&lt;&gt;0,G439&lt;&gt;""),IF(C439="","",IF(AND(ISNUMBER(--LEFT(C439,FIND(" ",C439&amp;" ")-1)),OR(LEN(LEFT(C439,FIND(" ",C439&amp;" ")-1))=6,LEN(LEFT(C439,FIND(" ",C439&amp;" ")-1))=7),OR(ISNUMBER(MATCH(LEFT(C439,FIND(" ",C439&amp;" ")-1),'Look Up Values'!$G$2:$G$1000,0)),ISNUMBER(MATCH(LEFT(C439,FIND(" ",C439&amp;" ")-1),'Look Up Values'!$AE$2:$AE$2000,0)))),"","EWC error")),"")</f>
        <v/>
      </c>
      <c r="M439" s="242" t="str" cm="1">
        <f t="array" ref="M439">IF(AND(G439&lt;&gt;0,G439&lt;&gt;""),IF(E439="","",IF(ISNUMBER(MATCH(SUBSTITUTE(E439," ",""),SUBSTITUTE('Look Up Values'!$I$2:$I$10," ",""),0)),"","State error")),"")</f>
        <v/>
      </c>
      <c r="N439" s="242" t="str" cm="1">
        <f t="array" ref="N439">IF(AND(G439&lt;&gt;0,G439&lt;&gt;""),IF(F439="","",IF(ISNUMBER(MATCH(SUBSTITUTE(F439," ",""),SUBSTITUTE('Look Up Values'!$W$2:$W$30," ",""),0)),"","D&amp;R error")),"")</f>
        <v/>
      </c>
      <c r="O439" s="256" t="str">
        <f t="shared" si="13"/>
        <v/>
      </c>
    </row>
    <row r="440" spans="1:15" ht="15.75">
      <c r="A440" s="250">
        <v>433</v>
      </c>
      <c r="B440" s="208"/>
      <c r="C440" s="49"/>
      <c r="D440" s="50"/>
      <c r="E440" s="50"/>
      <c r="F440" s="50"/>
      <c r="G440" s="209"/>
      <c r="H440" s="8"/>
      <c r="I440" s="457" t="str">
        <f t="shared" si="12"/>
        <v/>
      </c>
      <c r="J440" s="241" cm="1">
        <f t="array" ref="J440">SUMPRODUCT(--(K440:N440&lt;&gt;"")) + IF(TRIM(O440)="",0,LEN(O440)-LEN(SUBSTITUTE(O440,",",""))+1)</f>
        <v>0</v>
      </c>
      <c r="K440" s="242" t="str">
        <f>IF(AND(G440&lt;&gt;0,G440&lt;&gt;""),IF(B440="","",IF(ISNUMBER(MATCH(B440,'Look Up Values'!$B$2:$B$500,0)),"","Dest. error")),"")</f>
        <v/>
      </c>
      <c r="L440" s="242" t="str">
        <f>IF(AND(G440&lt;&gt;0,G440&lt;&gt;""),IF(C440="","",IF(AND(ISNUMBER(--LEFT(C440,FIND(" ",C440&amp;" ")-1)),OR(LEN(LEFT(C440,FIND(" ",C440&amp;" ")-1))=6,LEN(LEFT(C440,FIND(" ",C440&amp;" ")-1))=7),OR(ISNUMBER(MATCH(LEFT(C440,FIND(" ",C440&amp;" ")-1),'Look Up Values'!$G$2:$G$1000,0)),ISNUMBER(MATCH(LEFT(C440,FIND(" ",C440&amp;" ")-1),'Look Up Values'!$AE$2:$AE$2000,0)))),"","EWC error")),"")</f>
        <v/>
      </c>
      <c r="M440" s="242" t="str" cm="1">
        <f t="array" ref="M440">IF(AND(G440&lt;&gt;0,G440&lt;&gt;""),IF(E440="","",IF(ISNUMBER(MATCH(SUBSTITUTE(E440," ",""),SUBSTITUTE('Look Up Values'!$I$2:$I$10," ",""),0)),"","State error")),"")</f>
        <v/>
      </c>
      <c r="N440" s="242" t="str" cm="1">
        <f t="array" ref="N440">IF(AND(G440&lt;&gt;0,G440&lt;&gt;""),IF(F440="","",IF(ISNUMBER(MATCH(SUBSTITUTE(F440," ",""),SUBSTITUTE('Look Up Values'!$W$2:$W$30," ",""),0)),"","D&amp;R error")),"")</f>
        <v/>
      </c>
      <c r="O440" s="256" t="str">
        <f t="shared" si="13"/>
        <v/>
      </c>
    </row>
    <row r="441" spans="1:15" ht="15.75">
      <c r="A441" s="250">
        <v>434</v>
      </c>
      <c r="B441" s="208"/>
      <c r="C441" s="49"/>
      <c r="D441" s="50"/>
      <c r="E441" s="50"/>
      <c r="F441" s="50"/>
      <c r="G441" s="209"/>
      <c r="H441" s="8"/>
      <c r="I441" s="457" t="str">
        <f t="shared" si="12"/>
        <v/>
      </c>
      <c r="J441" s="241" cm="1">
        <f t="array" ref="J441">SUMPRODUCT(--(K441:N441&lt;&gt;"")) + IF(TRIM(O441)="",0,LEN(O441)-LEN(SUBSTITUTE(O441,",",""))+1)</f>
        <v>0</v>
      </c>
      <c r="K441" s="242" t="str">
        <f>IF(AND(G441&lt;&gt;0,G441&lt;&gt;""),IF(B441="","",IF(ISNUMBER(MATCH(B441,'Look Up Values'!$B$2:$B$500,0)),"","Dest. error")),"")</f>
        <v/>
      </c>
      <c r="L441" s="242" t="str">
        <f>IF(AND(G441&lt;&gt;0,G441&lt;&gt;""),IF(C441="","",IF(AND(ISNUMBER(--LEFT(C441,FIND(" ",C441&amp;" ")-1)),OR(LEN(LEFT(C441,FIND(" ",C441&amp;" ")-1))=6,LEN(LEFT(C441,FIND(" ",C441&amp;" ")-1))=7),OR(ISNUMBER(MATCH(LEFT(C441,FIND(" ",C441&amp;" ")-1),'Look Up Values'!$G$2:$G$1000,0)),ISNUMBER(MATCH(LEFT(C441,FIND(" ",C441&amp;" ")-1),'Look Up Values'!$AE$2:$AE$2000,0)))),"","EWC error")),"")</f>
        <v/>
      </c>
      <c r="M441" s="242" t="str" cm="1">
        <f t="array" ref="M441">IF(AND(G441&lt;&gt;0,G441&lt;&gt;""),IF(E441="","",IF(ISNUMBER(MATCH(SUBSTITUTE(E441," ",""),SUBSTITUTE('Look Up Values'!$I$2:$I$10," ",""),0)),"","State error")),"")</f>
        <v/>
      </c>
      <c r="N441" s="242" t="str" cm="1">
        <f t="array" ref="N441">IF(AND(G441&lt;&gt;0,G441&lt;&gt;""),IF(F441="","",IF(ISNUMBER(MATCH(SUBSTITUTE(F441," ",""),SUBSTITUTE('Look Up Values'!$W$2:$W$30," ",""),0)),"","D&amp;R error")),"")</f>
        <v/>
      </c>
      <c r="O441" s="256" t="str">
        <f t="shared" si="13"/>
        <v/>
      </c>
    </row>
    <row r="442" spans="1:15" ht="15.75">
      <c r="A442" s="250">
        <v>435</v>
      </c>
      <c r="B442" s="208"/>
      <c r="C442" s="49"/>
      <c r="D442" s="50"/>
      <c r="E442" s="50"/>
      <c r="F442" s="50"/>
      <c r="G442" s="209"/>
      <c r="H442" s="8"/>
      <c r="I442" s="457" t="str">
        <f t="shared" si="12"/>
        <v/>
      </c>
      <c r="J442" s="241" cm="1">
        <f t="array" ref="J442">SUMPRODUCT(--(K442:N442&lt;&gt;"")) + IF(TRIM(O442)="",0,LEN(O442)-LEN(SUBSTITUTE(O442,",",""))+1)</f>
        <v>0</v>
      </c>
      <c r="K442" s="242" t="str">
        <f>IF(AND(G442&lt;&gt;0,G442&lt;&gt;""),IF(B442="","",IF(ISNUMBER(MATCH(B442,'Look Up Values'!$B$2:$B$500,0)),"","Dest. error")),"")</f>
        <v/>
      </c>
      <c r="L442" s="242" t="str">
        <f>IF(AND(G442&lt;&gt;0,G442&lt;&gt;""),IF(C442="","",IF(AND(ISNUMBER(--LEFT(C442,FIND(" ",C442&amp;" ")-1)),OR(LEN(LEFT(C442,FIND(" ",C442&amp;" ")-1))=6,LEN(LEFT(C442,FIND(" ",C442&amp;" ")-1))=7),OR(ISNUMBER(MATCH(LEFT(C442,FIND(" ",C442&amp;" ")-1),'Look Up Values'!$G$2:$G$1000,0)),ISNUMBER(MATCH(LEFT(C442,FIND(" ",C442&amp;" ")-1),'Look Up Values'!$AE$2:$AE$2000,0)))),"","EWC error")),"")</f>
        <v/>
      </c>
      <c r="M442" s="242" t="str" cm="1">
        <f t="array" ref="M442">IF(AND(G442&lt;&gt;0,G442&lt;&gt;""),IF(E442="","",IF(ISNUMBER(MATCH(SUBSTITUTE(E442," ",""),SUBSTITUTE('Look Up Values'!$I$2:$I$10," ",""),0)),"","State error")),"")</f>
        <v/>
      </c>
      <c r="N442" s="242" t="str" cm="1">
        <f t="array" ref="N442">IF(AND(G442&lt;&gt;0,G442&lt;&gt;""),IF(F442="","",IF(ISNUMBER(MATCH(SUBSTITUTE(F442," ",""),SUBSTITUTE('Look Up Values'!$W$2:$W$30," ",""),0)),"","D&amp;R error")),"")</f>
        <v/>
      </c>
      <c r="O442" s="256" t="str">
        <f t="shared" si="13"/>
        <v/>
      </c>
    </row>
    <row r="443" spans="1:15" ht="15.75">
      <c r="A443" s="250">
        <v>436</v>
      </c>
      <c r="B443" s="208"/>
      <c r="C443" s="49"/>
      <c r="D443" s="50"/>
      <c r="E443" s="50"/>
      <c r="F443" s="50"/>
      <c r="G443" s="209"/>
      <c r="H443" s="8"/>
      <c r="I443" s="457" t="str">
        <f t="shared" si="12"/>
        <v/>
      </c>
      <c r="J443" s="241" cm="1">
        <f t="array" ref="J443">SUMPRODUCT(--(K443:N443&lt;&gt;"")) + IF(TRIM(O443)="",0,LEN(O443)-LEN(SUBSTITUTE(O443,",",""))+1)</f>
        <v>0</v>
      </c>
      <c r="K443" s="242" t="str">
        <f>IF(AND(G443&lt;&gt;0,G443&lt;&gt;""),IF(B443="","",IF(ISNUMBER(MATCH(B443,'Look Up Values'!$B$2:$B$500,0)),"","Dest. error")),"")</f>
        <v/>
      </c>
      <c r="L443" s="242" t="str">
        <f>IF(AND(G443&lt;&gt;0,G443&lt;&gt;""),IF(C443="","",IF(AND(ISNUMBER(--LEFT(C443,FIND(" ",C443&amp;" ")-1)),OR(LEN(LEFT(C443,FIND(" ",C443&amp;" ")-1))=6,LEN(LEFT(C443,FIND(" ",C443&amp;" ")-1))=7),OR(ISNUMBER(MATCH(LEFT(C443,FIND(" ",C443&amp;" ")-1),'Look Up Values'!$G$2:$G$1000,0)),ISNUMBER(MATCH(LEFT(C443,FIND(" ",C443&amp;" ")-1),'Look Up Values'!$AE$2:$AE$2000,0)))),"","EWC error")),"")</f>
        <v/>
      </c>
      <c r="M443" s="242" t="str" cm="1">
        <f t="array" ref="M443">IF(AND(G443&lt;&gt;0,G443&lt;&gt;""),IF(E443="","",IF(ISNUMBER(MATCH(SUBSTITUTE(E443," ",""),SUBSTITUTE('Look Up Values'!$I$2:$I$10," ",""),0)),"","State error")),"")</f>
        <v/>
      </c>
      <c r="N443" s="242" t="str" cm="1">
        <f t="array" ref="N443">IF(AND(G443&lt;&gt;0,G443&lt;&gt;""),IF(F443="","",IF(ISNUMBER(MATCH(SUBSTITUTE(F443," ",""),SUBSTITUTE('Look Up Values'!$W$2:$W$30," ",""),0)),"","D&amp;R error")),"")</f>
        <v/>
      </c>
      <c r="O443" s="256" t="str">
        <f t="shared" si="13"/>
        <v/>
      </c>
    </row>
    <row r="444" spans="1:15" ht="15.75">
      <c r="A444" s="250">
        <v>437</v>
      </c>
      <c r="B444" s="208"/>
      <c r="C444" s="49"/>
      <c r="D444" s="50"/>
      <c r="E444" s="50"/>
      <c r="F444" s="50"/>
      <c r="G444" s="209"/>
      <c r="H444" s="8"/>
      <c r="I444" s="457" t="str">
        <f t="shared" si="12"/>
        <v/>
      </c>
      <c r="J444" s="241" cm="1">
        <f t="array" ref="J444">SUMPRODUCT(--(K444:N444&lt;&gt;"")) + IF(TRIM(O444)="",0,LEN(O444)-LEN(SUBSTITUTE(O444,",",""))+1)</f>
        <v>0</v>
      </c>
      <c r="K444" s="242" t="str">
        <f>IF(AND(G444&lt;&gt;0,G444&lt;&gt;""),IF(B444="","",IF(ISNUMBER(MATCH(B444,'Look Up Values'!$B$2:$B$500,0)),"","Dest. error")),"")</f>
        <v/>
      </c>
      <c r="L444" s="242" t="str">
        <f>IF(AND(G444&lt;&gt;0,G444&lt;&gt;""),IF(C444="","",IF(AND(ISNUMBER(--LEFT(C444,FIND(" ",C444&amp;" ")-1)),OR(LEN(LEFT(C444,FIND(" ",C444&amp;" ")-1))=6,LEN(LEFT(C444,FIND(" ",C444&amp;" ")-1))=7),OR(ISNUMBER(MATCH(LEFT(C444,FIND(" ",C444&amp;" ")-1),'Look Up Values'!$G$2:$G$1000,0)),ISNUMBER(MATCH(LEFT(C444,FIND(" ",C444&amp;" ")-1),'Look Up Values'!$AE$2:$AE$2000,0)))),"","EWC error")),"")</f>
        <v/>
      </c>
      <c r="M444" s="242" t="str" cm="1">
        <f t="array" ref="M444">IF(AND(G444&lt;&gt;0,G444&lt;&gt;""),IF(E444="","",IF(ISNUMBER(MATCH(SUBSTITUTE(E444," ",""),SUBSTITUTE('Look Up Values'!$I$2:$I$10," ",""),0)),"","State error")),"")</f>
        <v/>
      </c>
      <c r="N444" s="242" t="str" cm="1">
        <f t="array" ref="N444">IF(AND(G444&lt;&gt;0,G444&lt;&gt;""),IF(F444="","",IF(ISNUMBER(MATCH(SUBSTITUTE(F444," ",""),SUBSTITUTE('Look Up Values'!$W$2:$W$30," ",""),0)),"","D&amp;R error")),"")</f>
        <v/>
      </c>
      <c r="O444" s="256" t="str">
        <f t="shared" si="13"/>
        <v/>
      </c>
    </row>
    <row r="445" spans="1:15" ht="15.75">
      <c r="A445" s="250">
        <v>438</v>
      </c>
      <c r="B445" s="208"/>
      <c r="C445" s="49"/>
      <c r="D445" s="50"/>
      <c r="E445" s="50"/>
      <c r="F445" s="50"/>
      <c r="G445" s="209"/>
      <c r="H445" s="8"/>
      <c r="I445" s="457" t="str">
        <f t="shared" si="12"/>
        <v/>
      </c>
      <c r="J445" s="241" cm="1">
        <f t="array" ref="J445">SUMPRODUCT(--(K445:N445&lt;&gt;"")) + IF(TRIM(O445)="",0,LEN(O445)-LEN(SUBSTITUTE(O445,",",""))+1)</f>
        <v>0</v>
      </c>
      <c r="K445" s="242" t="str">
        <f>IF(AND(G445&lt;&gt;0,G445&lt;&gt;""),IF(B445="","",IF(ISNUMBER(MATCH(B445,'Look Up Values'!$B$2:$B$500,0)),"","Dest. error")),"")</f>
        <v/>
      </c>
      <c r="L445" s="242" t="str">
        <f>IF(AND(G445&lt;&gt;0,G445&lt;&gt;""),IF(C445="","",IF(AND(ISNUMBER(--LEFT(C445,FIND(" ",C445&amp;" ")-1)),OR(LEN(LEFT(C445,FIND(" ",C445&amp;" ")-1))=6,LEN(LEFT(C445,FIND(" ",C445&amp;" ")-1))=7),OR(ISNUMBER(MATCH(LEFT(C445,FIND(" ",C445&amp;" ")-1),'Look Up Values'!$G$2:$G$1000,0)),ISNUMBER(MATCH(LEFT(C445,FIND(" ",C445&amp;" ")-1),'Look Up Values'!$AE$2:$AE$2000,0)))),"","EWC error")),"")</f>
        <v/>
      </c>
      <c r="M445" s="242" t="str" cm="1">
        <f t="array" ref="M445">IF(AND(G445&lt;&gt;0,G445&lt;&gt;""),IF(E445="","",IF(ISNUMBER(MATCH(SUBSTITUTE(E445," ",""),SUBSTITUTE('Look Up Values'!$I$2:$I$10," ",""),0)),"","State error")),"")</f>
        <v/>
      </c>
      <c r="N445" s="242" t="str" cm="1">
        <f t="array" ref="N445">IF(AND(G445&lt;&gt;0,G445&lt;&gt;""),IF(F445="","",IF(ISNUMBER(MATCH(SUBSTITUTE(F445," ",""),SUBSTITUTE('Look Up Values'!$W$2:$W$30," ",""),0)),"","D&amp;R error")),"")</f>
        <v/>
      </c>
      <c r="O445" s="256" t="str">
        <f t="shared" si="13"/>
        <v/>
      </c>
    </row>
    <row r="446" spans="1:15" ht="15.75">
      <c r="A446" s="250">
        <v>439</v>
      </c>
      <c r="B446" s="208"/>
      <c r="C446" s="49"/>
      <c r="D446" s="50"/>
      <c r="E446" s="50"/>
      <c r="F446" s="50"/>
      <c r="G446" s="209"/>
      <c r="H446" s="8"/>
      <c r="I446" s="457" t="str">
        <f t="shared" si="12"/>
        <v/>
      </c>
      <c r="J446" s="241" cm="1">
        <f t="array" ref="J446">SUMPRODUCT(--(K446:N446&lt;&gt;"")) + IF(TRIM(O446)="",0,LEN(O446)-LEN(SUBSTITUTE(O446,",",""))+1)</f>
        <v>0</v>
      </c>
      <c r="K446" s="242" t="str">
        <f>IF(AND(G446&lt;&gt;0,G446&lt;&gt;""),IF(B446="","",IF(ISNUMBER(MATCH(B446,'Look Up Values'!$B$2:$B$500,0)),"","Dest. error")),"")</f>
        <v/>
      </c>
      <c r="L446" s="242" t="str">
        <f>IF(AND(G446&lt;&gt;0,G446&lt;&gt;""),IF(C446="","",IF(AND(ISNUMBER(--LEFT(C446,FIND(" ",C446&amp;" ")-1)),OR(LEN(LEFT(C446,FIND(" ",C446&amp;" ")-1))=6,LEN(LEFT(C446,FIND(" ",C446&amp;" ")-1))=7),OR(ISNUMBER(MATCH(LEFT(C446,FIND(" ",C446&amp;" ")-1),'Look Up Values'!$G$2:$G$1000,0)),ISNUMBER(MATCH(LEFT(C446,FIND(" ",C446&amp;" ")-1),'Look Up Values'!$AE$2:$AE$2000,0)))),"","EWC error")),"")</f>
        <v/>
      </c>
      <c r="M446" s="242" t="str" cm="1">
        <f t="array" ref="M446">IF(AND(G446&lt;&gt;0,G446&lt;&gt;""),IF(E446="","",IF(ISNUMBER(MATCH(SUBSTITUTE(E446," ",""),SUBSTITUTE('Look Up Values'!$I$2:$I$10," ",""),0)),"","State error")),"")</f>
        <v/>
      </c>
      <c r="N446" s="242" t="str" cm="1">
        <f t="array" ref="N446">IF(AND(G446&lt;&gt;0,G446&lt;&gt;""),IF(F446="","",IF(ISNUMBER(MATCH(SUBSTITUTE(F446," ",""),SUBSTITUTE('Look Up Values'!$W$2:$W$30," ",""),0)),"","D&amp;R error")),"")</f>
        <v/>
      </c>
      <c r="O446" s="256" t="str">
        <f t="shared" si="13"/>
        <v/>
      </c>
    </row>
    <row r="447" spans="1:15" ht="15.75">
      <c r="A447" s="250">
        <v>440</v>
      </c>
      <c r="B447" s="208"/>
      <c r="C447" s="49"/>
      <c r="D447" s="50"/>
      <c r="E447" s="50"/>
      <c r="F447" s="50"/>
      <c r="G447" s="209"/>
      <c r="H447" s="8"/>
      <c r="I447" s="457" t="str">
        <f t="shared" si="12"/>
        <v/>
      </c>
      <c r="J447" s="241" cm="1">
        <f t="array" ref="J447">SUMPRODUCT(--(K447:N447&lt;&gt;"")) + IF(TRIM(O447)="",0,LEN(O447)-LEN(SUBSTITUTE(O447,",",""))+1)</f>
        <v>0</v>
      </c>
      <c r="K447" s="242" t="str">
        <f>IF(AND(G447&lt;&gt;0,G447&lt;&gt;""),IF(B447="","",IF(ISNUMBER(MATCH(B447,'Look Up Values'!$B$2:$B$500,0)),"","Dest. error")),"")</f>
        <v/>
      </c>
      <c r="L447" s="242" t="str">
        <f>IF(AND(G447&lt;&gt;0,G447&lt;&gt;""),IF(C447="","",IF(AND(ISNUMBER(--LEFT(C447,FIND(" ",C447&amp;" ")-1)),OR(LEN(LEFT(C447,FIND(" ",C447&amp;" ")-1))=6,LEN(LEFT(C447,FIND(" ",C447&amp;" ")-1))=7),OR(ISNUMBER(MATCH(LEFT(C447,FIND(" ",C447&amp;" ")-1),'Look Up Values'!$G$2:$G$1000,0)),ISNUMBER(MATCH(LEFT(C447,FIND(" ",C447&amp;" ")-1),'Look Up Values'!$AE$2:$AE$2000,0)))),"","EWC error")),"")</f>
        <v/>
      </c>
      <c r="M447" s="242" t="str" cm="1">
        <f t="array" ref="M447">IF(AND(G447&lt;&gt;0,G447&lt;&gt;""),IF(E447="","",IF(ISNUMBER(MATCH(SUBSTITUTE(E447," ",""),SUBSTITUTE('Look Up Values'!$I$2:$I$10," ",""),0)),"","State error")),"")</f>
        <v/>
      </c>
      <c r="N447" s="242" t="str" cm="1">
        <f t="array" ref="N447">IF(AND(G447&lt;&gt;0,G447&lt;&gt;""),IF(F447="","",IF(ISNUMBER(MATCH(SUBSTITUTE(F447," ",""),SUBSTITUTE('Look Up Values'!$W$2:$W$30," ",""),0)),"","D&amp;R error")),"")</f>
        <v/>
      </c>
      <c r="O447" s="256" t="str">
        <f t="shared" si="13"/>
        <v/>
      </c>
    </row>
    <row r="448" spans="1:15" ht="15.75">
      <c r="A448" s="250">
        <v>441</v>
      </c>
      <c r="B448" s="208"/>
      <c r="C448" s="49"/>
      <c r="D448" s="50"/>
      <c r="E448" s="50"/>
      <c r="F448" s="50"/>
      <c r="G448" s="209"/>
      <c r="H448" s="8"/>
      <c r="I448" s="457" t="str">
        <f t="shared" si="12"/>
        <v/>
      </c>
      <c r="J448" s="241" cm="1">
        <f t="array" ref="J448">SUMPRODUCT(--(K448:N448&lt;&gt;"")) + IF(TRIM(O448)="",0,LEN(O448)-LEN(SUBSTITUTE(O448,",",""))+1)</f>
        <v>0</v>
      </c>
      <c r="K448" s="242" t="str">
        <f>IF(AND(G448&lt;&gt;0,G448&lt;&gt;""),IF(B448="","",IF(ISNUMBER(MATCH(B448,'Look Up Values'!$B$2:$B$500,0)),"","Dest. error")),"")</f>
        <v/>
      </c>
      <c r="L448" s="242" t="str">
        <f>IF(AND(G448&lt;&gt;0,G448&lt;&gt;""),IF(C448="","",IF(AND(ISNUMBER(--LEFT(C448,FIND(" ",C448&amp;" ")-1)),OR(LEN(LEFT(C448,FIND(" ",C448&amp;" ")-1))=6,LEN(LEFT(C448,FIND(" ",C448&amp;" ")-1))=7),OR(ISNUMBER(MATCH(LEFT(C448,FIND(" ",C448&amp;" ")-1),'Look Up Values'!$G$2:$G$1000,0)),ISNUMBER(MATCH(LEFT(C448,FIND(" ",C448&amp;" ")-1),'Look Up Values'!$AE$2:$AE$2000,0)))),"","EWC error")),"")</f>
        <v/>
      </c>
      <c r="M448" s="242" t="str" cm="1">
        <f t="array" ref="M448">IF(AND(G448&lt;&gt;0,G448&lt;&gt;""),IF(E448="","",IF(ISNUMBER(MATCH(SUBSTITUTE(E448," ",""),SUBSTITUTE('Look Up Values'!$I$2:$I$10," ",""),0)),"","State error")),"")</f>
        <v/>
      </c>
      <c r="N448" s="242" t="str" cm="1">
        <f t="array" ref="N448">IF(AND(G448&lt;&gt;0,G448&lt;&gt;""),IF(F448="","",IF(ISNUMBER(MATCH(SUBSTITUTE(F448," ",""),SUBSTITUTE('Look Up Values'!$W$2:$W$30," ",""),0)),"","D&amp;R error")),"")</f>
        <v/>
      </c>
      <c r="O448" s="256" t="str">
        <f t="shared" si="13"/>
        <v/>
      </c>
    </row>
    <row r="449" spans="1:15" ht="15.75">
      <c r="A449" s="250">
        <v>442</v>
      </c>
      <c r="B449" s="208"/>
      <c r="C449" s="49"/>
      <c r="D449" s="50"/>
      <c r="E449" s="50"/>
      <c r="F449" s="50"/>
      <c r="G449" s="209"/>
      <c r="H449" s="8"/>
      <c r="I449" s="457" t="str">
        <f t="shared" si="12"/>
        <v/>
      </c>
      <c r="J449" s="241" cm="1">
        <f t="array" ref="J449">SUMPRODUCT(--(K449:N449&lt;&gt;"")) + IF(TRIM(O449)="",0,LEN(O449)-LEN(SUBSTITUTE(O449,",",""))+1)</f>
        <v>0</v>
      </c>
      <c r="K449" s="242" t="str">
        <f>IF(AND(G449&lt;&gt;0,G449&lt;&gt;""),IF(B449="","",IF(ISNUMBER(MATCH(B449,'Look Up Values'!$B$2:$B$500,0)),"","Dest. error")),"")</f>
        <v/>
      </c>
      <c r="L449" s="242" t="str">
        <f>IF(AND(G449&lt;&gt;0,G449&lt;&gt;""),IF(C449="","",IF(AND(ISNUMBER(--LEFT(C449,FIND(" ",C449&amp;" ")-1)),OR(LEN(LEFT(C449,FIND(" ",C449&amp;" ")-1))=6,LEN(LEFT(C449,FIND(" ",C449&amp;" ")-1))=7),OR(ISNUMBER(MATCH(LEFT(C449,FIND(" ",C449&amp;" ")-1),'Look Up Values'!$G$2:$G$1000,0)),ISNUMBER(MATCH(LEFT(C449,FIND(" ",C449&amp;" ")-1),'Look Up Values'!$AE$2:$AE$2000,0)))),"","EWC error")),"")</f>
        <v/>
      </c>
      <c r="M449" s="242" t="str" cm="1">
        <f t="array" ref="M449">IF(AND(G449&lt;&gt;0,G449&lt;&gt;""),IF(E449="","",IF(ISNUMBER(MATCH(SUBSTITUTE(E449," ",""),SUBSTITUTE('Look Up Values'!$I$2:$I$10," ",""),0)),"","State error")),"")</f>
        <v/>
      </c>
      <c r="N449" s="242" t="str" cm="1">
        <f t="array" ref="N449">IF(AND(G449&lt;&gt;0,G449&lt;&gt;""),IF(F449="","",IF(ISNUMBER(MATCH(SUBSTITUTE(F449," ",""),SUBSTITUTE('Look Up Values'!$W$2:$W$30," ",""),0)),"","D&amp;R error")),"")</f>
        <v/>
      </c>
      <c r="O449" s="256" t="str">
        <f t="shared" si="13"/>
        <v/>
      </c>
    </row>
    <row r="450" spans="1:15" ht="15.75">
      <c r="A450" s="250">
        <v>443</v>
      </c>
      <c r="B450" s="208"/>
      <c r="C450" s="49"/>
      <c r="D450" s="50"/>
      <c r="E450" s="50"/>
      <c r="F450" s="50"/>
      <c r="G450" s="209"/>
      <c r="H450" s="8"/>
      <c r="I450" s="457" t="str">
        <f t="shared" si="12"/>
        <v/>
      </c>
      <c r="J450" s="241" cm="1">
        <f t="array" ref="J450">SUMPRODUCT(--(K450:N450&lt;&gt;"")) + IF(TRIM(O450)="",0,LEN(O450)-LEN(SUBSTITUTE(O450,",",""))+1)</f>
        <v>0</v>
      </c>
      <c r="K450" s="242" t="str">
        <f>IF(AND(G450&lt;&gt;0,G450&lt;&gt;""),IF(B450="","",IF(ISNUMBER(MATCH(B450,'Look Up Values'!$B$2:$B$500,0)),"","Dest. error")),"")</f>
        <v/>
      </c>
      <c r="L450" s="242" t="str">
        <f>IF(AND(G450&lt;&gt;0,G450&lt;&gt;""),IF(C450="","",IF(AND(ISNUMBER(--LEFT(C450,FIND(" ",C450&amp;" ")-1)),OR(LEN(LEFT(C450,FIND(" ",C450&amp;" ")-1))=6,LEN(LEFT(C450,FIND(" ",C450&amp;" ")-1))=7),OR(ISNUMBER(MATCH(LEFT(C450,FIND(" ",C450&amp;" ")-1),'Look Up Values'!$G$2:$G$1000,0)),ISNUMBER(MATCH(LEFT(C450,FIND(" ",C450&amp;" ")-1),'Look Up Values'!$AE$2:$AE$2000,0)))),"","EWC error")),"")</f>
        <v/>
      </c>
      <c r="M450" s="242" t="str" cm="1">
        <f t="array" ref="M450">IF(AND(G450&lt;&gt;0,G450&lt;&gt;""),IF(E450="","",IF(ISNUMBER(MATCH(SUBSTITUTE(E450," ",""),SUBSTITUTE('Look Up Values'!$I$2:$I$10," ",""),0)),"","State error")),"")</f>
        <v/>
      </c>
      <c r="N450" s="242" t="str" cm="1">
        <f t="array" ref="N450">IF(AND(G450&lt;&gt;0,G450&lt;&gt;""),IF(F450="","",IF(ISNUMBER(MATCH(SUBSTITUTE(F450," ",""),SUBSTITUTE('Look Up Values'!$W$2:$W$30," ",""),0)),"","D&amp;R error")),"")</f>
        <v/>
      </c>
      <c r="O450" s="256" t="str">
        <f t="shared" si="13"/>
        <v/>
      </c>
    </row>
    <row r="451" spans="1:15" ht="15.75">
      <c r="A451" s="250">
        <v>444</v>
      </c>
      <c r="B451" s="208"/>
      <c r="C451" s="49"/>
      <c r="D451" s="50"/>
      <c r="E451" s="50"/>
      <c r="F451" s="50"/>
      <c r="G451" s="209"/>
      <c r="H451" s="8"/>
      <c r="I451" s="457" t="str">
        <f t="shared" si="12"/>
        <v/>
      </c>
      <c r="J451" s="241" cm="1">
        <f t="array" ref="J451">SUMPRODUCT(--(K451:N451&lt;&gt;"")) + IF(TRIM(O451)="",0,LEN(O451)-LEN(SUBSTITUTE(O451,",",""))+1)</f>
        <v>0</v>
      </c>
      <c r="K451" s="242" t="str">
        <f>IF(AND(G451&lt;&gt;0,G451&lt;&gt;""),IF(B451="","",IF(ISNUMBER(MATCH(B451,'Look Up Values'!$B$2:$B$500,0)),"","Dest. error")),"")</f>
        <v/>
      </c>
      <c r="L451" s="242" t="str">
        <f>IF(AND(G451&lt;&gt;0,G451&lt;&gt;""),IF(C451="","",IF(AND(ISNUMBER(--LEFT(C451,FIND(" ",C451&amp;" ")-1)),OR(LEN(LEFT(C451,FIND(" ",C451&amp;" ")-1))=6,LEN(LEFT(C451,FIND(" ",C451&amp;" ")-1))=7),OR(ISNUMBER(MATCH(LEFT(C451,FIND(" ",C451&amp;" ")-1),'Look Up Values'!$G$2:$G$1000,0)),ISNUMBER(MATCH(LEFT(C451,FIND(" ",C451&amp;" ")-1),'Look Up Values'!$AE$2:$AE$2000,0)))),"","EWC error")),"")</f>
        <v/>
      </c>
      <c r="M451" s="242" t="str" cm="1">
        <f t="array" ref="M451">IF(AND(G451&lt;&gt;0,G451&lt;&gt;""),IF(E451="","",IF(ISNUMBER(MATCH(SUBSTITUTE(E451," ",""),SUBSTITUTE('Look Up Values'!$I$2:$I$10," ",""),0)),"","State error")),"")</f>
        <v/>
      </c>
      <c r="N451" s="242" t="str" cm="1">
        <f t="array" ref="N451">IF(AND(G451&lt;&gt;0,G451&lt;&gt;""),IF(F451="","",IF(ISNUMBER(MATCH(SUBSTITUTE(F451," ",""),SUBSTITUTE('Look Up Values'!$W$2:$W$30," ",""),0)),"","D&amp;R error")),"")</f>
        <v/>
      </c>
      <c r="O451" s="256" t="str">
        <f t="shared" si="13"/>
        <v/>
      </c>
    </row>
    <row r="452" spans="1:15" ht="15.75">
      <c r="A452" s="250">
        <v>445</v>
      </c>
      <c r="B452" s="208"/>
      <c r="C452" s="49"/>
      <c r="D452" s="50"/>
      <c r="E452" s="50"/>
      <c r="F452" s="50"/>
      <c r="G452" s="209"/>
      <c r="H452" s="8"/>
      <c r="I452" s="457" t="str">
        <f t="shared" si="12"/>
        <v/>
      </c>
      <c r="J452" s="241" cm="1">
        <f t="array" ref="J452">SUMPRODUCT(--(K452:N452&lt;&gt;"")) + IF(TRIM(O452)="",0,LEN(O452)-LEN(SUBSTITUTE(O452,",",""))+1)</f>
        <v>0</v>
      </c>
      <c r="K452" s="242" t="str">
        <f>IF(AND(G452&lt;&gt;0,G452&lt;&gt;""),IF(B452="","",IF(ISNUMBER(MATCH(B452,'Look Up Values'!$B$2:$B$500,0)),"","Dest. error")),"")</f>
        <v/>
      </c>
      <c r="L452" s="242" t="str">
        <f>IF(AND(G452&lt;&gt;0,G452&lt;&gt;""),IF(C452="","",IF(AND(ISNUMBER(--LEFT(C452,FIND(" ",C452&amp;" ")-1)),OR(LEN(LEFT(C452,FIND(" ",C452&amp;" ")-1))=6,LEN(LEFT(C452,FIND(" ",C452&amp;" ")-1))=7),OR(ISNUMBER(MATCH(LEFT(C452,FIND(" ",C452&amp;" ")-1),'Look Up Values'!$G$2:$G$1000,0)),ISNUMBER(MATCH(LEFT(C452,FIND(" ",C452&amp;" ")-1),'Look Up Values'!$AE$2:$AE$2000,0)))),"","EWC error")),"")</f>
        <v/>
      </c>
      <c r="M452" s="242" t="str" cm="1">
        <f t="array" ref="M452">IF(AND(G452&lt;&gt;0,G452&lt;&gt;""),IF(E452="","",IF(ISNUMBER(MATCH(SUBSTITUTE(E452," ",""),SUBSTITUTE('Look Up Values'!$I$2:$I$10," ",""),0)),"","State error")),"")</f>
        <v/>
      </c>
      <c r="N452" s="242" t="str" cm="1">
        <f t="array" ref="N452">IF(AND(G452&lt;&gt;0,G452&lt;&gt;""),IF(F452="","",IF(ISNUMBER(MATCH(SUBSTITUTE(F452," ",""),SUBSTITUTE('Look Up Values'!$W$2:$W$30," ",""),0)),"","D&amp;R error")),"")</f>
        <v/>
      </c>
      <c r="O452" s="256" t="str">
        <f t="shared" si="13"/>
        <v/>
      </c>
    </row>
    <row r="453" spans="1:15" ht="15.75">
      <c r="A453" s="250">
        <v>446</v>
      </c>
      <c r="B453" s="208"/>
      <c r="C453" s="49"/>
      <c r="D453" s="50"/>
      <c r="E453" s="50"/>
      <c r="F453" s="50"/>
      <c r="G453" s="209"/>
      <c r="H453" s="8"/>
      <c r="I453" s="457" t="str">
        <f t="shared" si="12"/>
        <v/>
      </c>
      <c r="J453" s="241" cm="1">
        <f t="array" ref="J453">SUMPRODUCT(--(K453:N453&lt;&gt;"")) + IF(TRIM(O453)="",0,LEN(O453)-LEN(SUBSTITUTE(O453,",",""))+1)</f>
        <v>0</v>
      </c>
      <c r="K453" s="242" t="str">
        <f>IF(AND(G453&lt;&gt;0,G453&lt;&gt;""),IF(B453="","",IF(ISNUMBER(MATCH(B453,'Look Up Values'!$B$2:$B$500,0)),"","Dest. error")),"")</f>
        <v/>
      </c>
      <c r="L453" s="242" t="str">
        <f>IF(AND(G453&lt;&gt;0,G453&lt;&gt;""),IF(C453="","",IF(AND(ISNUMBER(--LEFT(C453,FIND(" ",C453&amp;" ")-1)),OR(LEN(LEFT(C453,FIND(" ",C453&amp;" ")-1))=6,LEN(LEFT(C453,FIND(" ",C453&amp;" ")-1))=7),OR(ISNUMBER(MATCH(LEFT(C453,FIND(" ",C453&amp;" ")-1),'Look Up Values'!$G$2:$G$1000,0)),ISNUMBER(MATCH(LEFT(C453,FIND(" ",C453&amp;" ")-1),'Look Up Values'!$AE$2:$AE$2000,0)))),"","EWC error")),"")</f>
        <v/>
      </c>
      <c r="M453" s="242" t="str" cm="1">
        <f t="array" ref="M453">IF(AND(G453&lt;&gt;0,G453&lt;&gt;""),IF(E453="","",IF(ISNUMBER(MATCH(SUBSTITUTE(E453," ",""),SUBSTITUTE('Look Up Values'!$I$2:$I$10," ",""),0)),"","State error")),"")</f>
        <v/>
      </c>
      <c r="N453" s="242" t="str" cm="1">
        <f t="array" ref="N453">IF(AND(G453&lt;&gt;0,G453&lt;&gt;""),IF(F453="","",IF(ISNUMBER(MATCH(SUBSTITUTE(F453," ",""),SUBSTITUTE('Look Up Values'!$W$2:$W$30," ",""),0)),"","D&amp;R error")),"")</f>
        <v/>
      </c>
      <c r="O453" s="256" t="str">
        <f t="shared" si="13"/>
        <v/>
      </c>
    </row>
    <row r="454" spans="1:15" ht="15.75">
      <c r="A454" s="250">
        <v>447</v>
      </c>
      <c r="B454" s="208"/>
      <c r="C454" s="49"/>
      <c r="D454" s="50"/>
      <c r="E454" s="50"/>
      <c r="F454" s="50"/>
      <c r="G454" s="209"/>
      <c r="H454" s="8"/>
      <c r="I454" s="457" t="str">
        <f t="shared" si="12"/>
        <v/>
      </c>
      <c r="J454" s="241" cm="1">
        <f t="array" ref="J454">SUMPRODUCT(--(K454:N454&lt;&gt;"")) + IF(TRIM(O454)="",0,LEN(O454)-LEN(SUBSTITUTE(O454,",",""))+1)</f>
        <v>0</v>
      </c>
      <c r="K454" s="242" t="str">
        <f>IF(AND(G454&lt;&gt;0,G454&lt;&gt;""),IF(B454="","",IF(ISNUMBER(MATCH(B454,'Look Up Values'!$B$2:$B$500,0)),"","Dest. error")),"")</f>
        <v/>
      </c>
      <c r="L454" s="242" t="str">
        <f>IF(AND(G454&lt;&gt;0,G454&lt;&gt;""),IF(C454="","",IF(AND(ISNUMBER(--LEFT(C454,FIND(" ",C454&amp;" ")-1)),OR(LEN(LEFT(C454,FIND(" ",C454&amp;" ")-1))=6,LEN(LEFT(C454,FIND(" ",C454&amp;" ")-1))=7),OR(ISNUMBER(MATCH(LEFT(C454,FIND(" ",C454&amp;" ")-1),'Look Up Values'!$G$2:$G$1000,0)),ISNUMBER(MATCH(LEFT(C454,FIND(" ",C454&amp;" ")-1),'Look Up Values'!$AE$2:$AE$2000,0)))),"","EWC error")),"")</f>
        <v/>
      </c>
      <c r="M454" s="242" t="str" cm="1">
        <f t="array" ref="M454">IF(AND(G454&lt;&gt;0,G454&lt;&gt;""),IF(E454="","",IF(ISNUMBER(MATCH(SUBSTITUTE(E454," ",""),SUBSTITUTE('Look Up Values'!$I$2:$I$10," ",""),0)),"","State error")),"")</f>
        <v/>
      </c>
      <c r="N454" s="242" t="str" cm="1">
        <f t="array" ref="N454">IF(AND(G454&lt;&gt;0,G454&lt;&gt;""),IF(F454="","",IF(ISNUMBER(MATCH(SUBSTITUTE(F454," ",""),SUBSTITUTE('Look Up Values'!$W$2:$W$30," ",""),0)),"","D&amp;R error")),"")</f>
        <v/>
      </c>
      <c r="O454" s="256" t="str">
        <f t="shared" si="13"/>
        <v/>
      </c>
    </row>
    <row r="455" spans="1:15" ht="15.75">
      <c r="A455" s="250">
        <v>448</v>
      </c>
      <c r="B455" s="208"/>
      <c r="C455" s="49"/>
      <c r="D455" s="50"/>
      <c r="E455" s="50"/>
      <c r="F455" s="50"/>
      <c r="G455" s="209"/>
      <c r="H455" s="8"/>
      <c r="I455" s="457" t="str">
        <f t="shared" si="12"/>
        <v/>
      </c>
      <c r="J455" s="241" cm="1">
        <f t="array" ref="J455">SUMPRODUCT(--(K455:N455&lt;&gt;"")) + IF(TRIM(O455)="",0,LEN(O455)-LEN(SUBSTITUTE(O455,",",""))+1)</f>
        <v>0</v>
      </c>
      <c r="K455" s="242" t="str">
        <f>IF(AND(G455&lt;&gt;0,G455&lt;&gt;""),IF(B455="","",IF(ISNUMBER(MATCH(B455,'Look Up Values'!$B$2:$B$500,0)),"","Dest. error")),"")</f>
        <v/>
      </c>
      <c r="L455" s="242" t="str">
        <f>IF(AND(G455&lt;&gt;0,G455&lt;&gt;""),IF(C455="","",IF(AND(ISNUMBER(--LEFT(C455,FIND(" ",C455&amp;" ")-1)),OR(LEN(LEFT(C455,FIND(" ",C455&amp;" ")-1))=6,LEN(LEFT(C455,FIND(" ",C455&amp;" ")-1))=7),OR(ISNUMBER(MATCH(LEFT(C455,FIND(" ",C455&amp;" ")-1),'Look Up Values'!$G$2:$G$1000,0)),ISNUMBER(MATCH(LEFT(C455,FIND(" ",C455&amp;" ")-1),'Look Up Values'!$AE$2:$AE$2000,0)))),"","EWC error")),"")</f>
        <v/>
      </c>
      <c r="M455" s="242" t="str" cm="1">
        <f t="array" ref="M455">IF(AND(G455&lt;&gt;0,G455&lt;&gt;""),IF(E455="","",IF(ISNUMBER(MATCH(SUBSTITUTE(E455," ",""),SUBSTITUTE('Look Up Values'!$I$2:$I$10," ",""),0)),"","State error")),"")</f>
        <v/>
      </c>
      <c r="N455" s="242" t="str" cm="1">
        <f t="array" ref="N455">IF(AND(G455&lt;&gt;0,G455&lt;&gt;""),IF(F455="","",IF(ISNUMBER(MATCH(SUBSTITUTE(F455," ",""),SUBSTITUTE('Look Up Values'!$W$2:$W$30," ",""),0)),"","D&amp;R error")),"")</f>
        <v/>
      </c>
      <c r="O455" s="256" t="str">
        <f t="shared" si="13"/>
        <v/>
      </c>
    </row>
    <row r="456" spans="1:15" ht="15.75">
      <c r="A456" s="250">
        <v>449</v>
      </c>
      <c r="B456" s="208"/>
      <c r="C456" s="49"/>
      <c r="D456" s="50"/>
      <c r="E456" s="50"/>
      <c r="F456" s="50"/>
      <c r="G456" s="209"/>
      <c r="H456" s="8"/>
      <c r="I456" s="457" t="str">
        <f t="shared" si="12"/>
        <v/>
      </c>
      <c r="J456" s="241" cm="1">
        <f t="array" ref="J456">SUMPRODUCT(--(K456:N456&lt;&gt;"")) + IF(TRIM(O456)="",0,LEN(O456)-LEN(SUBSTITUTE(O456,",",""))+1)</f>
        <v>0</v>
      </c>
      <c r="K456" s="242" t="str">
        <f>IF(AND(G456&lt;&gt;0,G456&lt;&gt;""),IF(B456="","",IF(ISNUMBER(MATCH(B456,'Look Up Values'!$B$2:$B$500,0)),"","Dest. error")),"")</f>
        <v/>
      </c>
      <c r="L456" s="242" t="str">
        <f>IF(AND(G456&lt;&gt;0,G456&lt;&gt;""),IF(C456="","",IF(AND(ISNUMBER(--LEFT(C456,FIND(" ",C456&amp;" ")-1)),OR(LEN(LEFT(C456,FIND(" ",C456&amp;" ")-1))=6,LEN(LEFT(C456,FIND(" ",C456&amp;" ")-1))=7),OR(ISNUMBER(MATCH(LEFT(C456,FIND(" ",C456&amp;" ")-1),'Look Up Values'!$G$2:$G$1000,0)),ISNUMBER(MATCH(LEFT(C456,FIND(" ",C456&amp;" ")-1),'Look Up Values'!$AE$2:$AE$2000,0)))),"","EWC error")),"")</f>
        <v/>
      </c>
      <c r="M456" s="242" t="str" cm="1">
        <f t="array" ref="M456">IF(AND(G456&lt;&gt;0,G456&lt;&gt;""),IF(E456="","",IF(ISNUMBER(MATCH(SUBSTITUTE(E456," ",""),SUBSTITUTE('Look Up Values'!$I$2:$I$10," ",""),0)),"","State error")),"")</f>
        <v/>
      </c>
      <c r="N456" s="242" t="str" cm="1">
        <f t="array" ref="N456">IF(AND(G456&lt;&gt;0,G456&lt;&gt;""),IF(F456="","",IF(ISNUMBER(MATCH(SUBSTITUTE(F456," ",""),SUBSTITUTE('Look Up Values'!$W$2:$W$30," ",""),0)),"","D&amp;R error")),"")</f>
        <v/>
      </c>
      <c r="O456" s="256" t="str">
        <f t="shared" si="13"/>
        <v/>
      </c>
    </row>
    <row r="457" spans="1:15" ht="15.75">
      <c r="A457" s="250">
        <v>450</v>
      </c>
      <c r="B457" s="208"/>
      <c r="C457" s="49"/>
      <c r="D457" s="50"/>
      <c r="E457" s="50"/>
      <c r="F457" s="50"/>
      <c r="G457" s="209"/>
      <c r="H457" s="8"/>
      <c r="I457" s="457" t="str">
        <f t="shared" ref="I457:I520" si="14">IF(IFERROR(--SUBSTITUTE(J457,CHAR(160),""),0)&gt;0,A457,"")</f>
        <v/>
      </c>
      <c r="J457" s="241" cm="1">
        <f t="array" ref="J457">SUMPRODUCT(--(K457:N457&lt;&gt;"")) + IF(TRIM(O457)="",0,LEN(O457)-LEN(SUBSTITUTE(O457,",",""))+1)</f>
        <v>0</v>
      </c>
      <c r="K457" s="242" t="str">
        <f>IF(AND(G457&lt;&gt;0,G457&lt;&gt;""),IF(B457="","",IF(ISNUMBER(MATCH(B457,'Look Up Values'!$B$2:$B$500,0)),"","Dest. error")),"")</f>
        <v/>
      </c>
      <c r="L457" s="242" t="str">
        <f>IF(AND(G457&lt;&gt;0,G457&lt;&gt;""),IF(C457="","",IF(AND(ISNUMBER(--LEFT(C457,FIND(" ",C457&amp;" ")-1)),OR(LEN(LEFT(C457,FIND(" ",C457&amp;" ")-1))=6,LEN(LEFT(C457,FIND(" ",C457&amp;" ")-1))=7),OR(ISNUMBER(MATCH(LEFT(C457,FIND(" ",C457&amp;" ")-1),'Look Up Values'!$G$2:$G$1000,0)),ISNUMBER(MATCH(LEFT(C457,FIND(" ",C457&amp;" ")-1),'Look Up Values'!$AE$2:$AE$2000,0)))),"","EWC error")),"")</f>
        <v/>
      </c>
      <c r="M457" s="242" t="str" cm="1">
        <f t="array" ref="M457">IF(AND(G457&lt;&gt;0,G457&lt;&gt;""),IF(E457="","",IF(ISNUMBER(MATCH(SUBSTITUTE(E457," ",""),SUBSTITUTE('Look Up Values'!$I$2:$I$10," ",""),0)),"","State error")),"")</f>
        <v/>
      </c>
      <c r="N457" s="242" t="str" cm="1">
        <f t="array" ref="N457">IF(AND(G457&lt;&gt;0,G457&lt;&gt;""),IF(F457="","",IF(ISNUMBER(MATCH(SUBSTITUTE(F457," ",""),SUBSTITUTE('Look Up Values'!$W$2:$W$30," ",""),0)),"","D&amp;R error")),"")</f>
        <v/>
      </c>
      <c r="O457" s="256" t="str">
        <f t="shared" ref="O457:O520" si="15">IF(OR(G457="",G457=0),"",IF((TRIM(SUBSTITUTE(B457,CHAR(160),""))&amp;TRIM(SUBSTITUTE(C457,CHAR(160),""))&amp;TRIM(SUBSTITUTE(F457,CHAR(160),""))&amp;TRIM(SUBSTITUTE(E457,CHAR(160),"")))&lt;&gt;"",IF((--(TRIM(SUBSTITUTE(B457,CHAR(160),""))&lt;&gt;"")+--(TRIM(SUBSTITUTE(C457,CHAR(160),""))&lt;&gt;"")+--(TRIM(SUBSTITUTE(F457,CHAR(160),""))&lt;&gt;"")+--(TRIM(SUBSTITUTE(E457,CHAR(160),""))&lt;&gt;""))=4,"",LEFT(IF(TRIM(SUBSTITUTE(B457,CHAR(160),""))="","Dest, ","")&amp;IF(TRIM(SUBSTITUTE(C457,CHAR(160),""))="","EWC, ","")&amp;IF(TRIM(SUBSTITUTE(F457,CHAR(160),""))="","D&amp;R, ","")&amp;IF(TRIM(SUBSTITUTE(E457,CHAR(160),""))="","State, ",""),LEN(IF(TRIM(SUBSTITUTE(B457,CHAR(160),""))="","Dest, ","")&amp;IF(TRIM(SUBSTITUTE(C457,CHAR(160),""))="","EWC, ","")&amp;IF(TRIM(SUBSTITUTE(F457,CHAR(160),""))="","D&amp;R, ","")&amp;IF(TRIM(SUBSTITUTE(E457,CHAR(160),""))="","State, ",""))-2)),LEFT(IF(TRIM(SUBSTITUTE(B457,CHAR(160),""))="","Dest, ","")&amp;IF(TRIM(SUBSTITUTE(C457,CHAR(160),""))="","EWC, ","")&amp;IF(TRIM(SUBSTITUTE(F457,CHAR(160),""))="","D&amp;R, ","")&amp;IF(TRIM(SUBSTITUTE(E457,CHAR(160),""))="","State, ",""),LEN(IF(TRIM(SUBSTITUTE(B457,CHAR(160),""))="","Dest, ","")&amp;IF(TRIM(SUBSTITUTE(C457,CHAR(160),""))="","EWC, ","")&amp;IF(TRIM(SUBSTITUTE(F457,CHAR(160),""))="","D&amp;R, ","")&amp;IF(TRIM(SUBSTITUTE(E457,CHAR(160),""))="","State, ",""))-2)))</f>
        <v/>
      </c>
    </row>
    <row r="458" spans="1:15" ht="15.75">
      <c r="A458" s="250">
        <v>451</v>
      </c>
      <c r="B458" s="208"/>
      <c r="C458" s="49"/>
      <c r="D458" s="50"/>
      <c r="E458" s="50"/>
      <c r="F458" s="50"/>
      <c r="G458" s="209"/>
      <c r="H458" s="8"/>
      <c r="I458" s="457" t="str">
        <f t="shared" si="14"/>
        <v/>
      </c>
      <c r="J458" s="241" cm="1">
        <f t="array" ref="J458">SUMPRODUCT(--(K458:N458&lt;&gt;"")) + IF(TRIM(O458)="",0,LEN(O458)-LEN(SUBSTITUTE(O458,",",""))+1)</f>
        <v>0</v>
      </c>
      <c r="K458" s="242" t="str">
        <f>IF(AND(G458&lt;&gt;0,G458&lt;&gt;""),IF(B458="","",IF(ISNUMBER(MATCH(B458,'Look Up Values'!$B$2:$B$500,0)),"","Dest. error")),"")</f>
        <v/>
      </c>
      <c r="L458" s="242" t="str">
        <f>IF(AND(G458&lt;&gt;0,G458&lt;&gt;""),IF(C458="","",IF(AND(ISNUMBER(--LEFT(C458,FIND(" ",C458&amp;" ")-1)),OR(LEN(LEFT(C458,FIND(" ",C458&amp;" ")-1))=6,LEN(LEFT(C458,FIND(" ",C458&amp;" ")-1))=7),OR(ISNUMBER(MATCH(LEFT(C458,FIND(" ",C458&amp;" ")-1),'Look Up Values'!$G$2:$G$1000,0)),ISNUMBER(MATCH(LEFT(C458,FIND(" ",C458&amp;" ")-1),'Look Up Values'!$AE$2:$AE$2000,0)))),"","EWC error")),"")</f>
        <v/>
      </c>
      <c r="M458" s="242" t="str" cm="1">
        <f t="array" ref="M458">IF(AND(G458&lt;&gt;0,G458&lt;&gt;""),IF(E458="","",IF(ISNUMBER(MATCH(SUBSTITUTE(E458," ",""),SUBSTITUTE('Look Up Values'!$I$2:$I$10," ",""),0)),"","State error")),"")</f>
        <v/>
      </c>
      <c r="N458" s="242" t="str" cm="1">
        <f t="array" ref="N458">IF(AND(G458&lt;&gt;0,G458&lt;&gt;""),IF(F458="","",IF(ISNUMBER(MATCH(SUBSTITUTE(F458," ",""),SUBSTITUTE('Look Up Values'!$W$2:$W$30," ",""),0)),"","D&amp;R error")),"")</f>
        <v/>
      </c>
      <c r="O458" s="256" t="str">
        <f t="shared" si="15"/>
        <v/>
      </c>
    </row>
    <row r="459" spans="1:15" ht="15.75">
      <c r="A459" s="250">
        <v>452</v>
      </c>
      <c r="B459" s="208"/>
      <c r="C459" s="49"/>
      <c r="D459" s="50"/>
      <c r="E459" s="50"/>
      <c r="F459" s="50"/>
      <c r="G459" s="209"/>
      <c r="H459" s="8"/>
      <c r="I459" s="457" t="str">
        <f t="shared" si="14"/>
        <v/>
      </c>
      <c r="J459" s="241" cm="1">
        <f t="array" ref="J459">SUMPRODUCT(--(K459:N459&lt;&gt;"")) + IF(TRIM(O459)="",0,LEN(O459)-LEN(SUBSTITUTE(O459,",",""))+1)</f>
        <v>0</v>
      </c>
      <c r="K459" s="242" t="str">
        <f>IF(AND(G459&lt;&gt;0,G459&lt;&gt;""),IF(B459="","",IF(ISNUMBER(MATCH(B459,'Look Up Values'!$B$2:$B$500,0)),"","Dest. error")),"")</f>
        <v/>
      </c>
      <c r="L459" s="242" t="str">
        <f>IF(AND(G459&lt;&gt;0,G459&lt;&gt;""),IF(C459="","",IF(AND(ISNUMBER(--LEFT(C459,FIND(" ",C459&amp;" ")-1)),OR(LEN(LEFT(C459,FIND(" ",C459&amp;" ")-1))=6,LEN(LEFT(C459,FIND(" ",C459&amp;" ")-1))=7),OR(ISNUMBER(MATCH(LEFT(C459,FIND(" ",C459&amp;" ")-1),'Look Up Values'!$G$2:$G$1000,0)),ISNUMBER(MATCH(LEFT(C459,FIND(" ",C459&amp;" ")-1),'Look Up Values'!$AE$2:$AE$2000,0)))),"","EWC error")),"")</f>
        <v/>
      </c>
      <c r="M459" s="242" t="str" cm="1">
        <f t="array" ref="M459">IF(AND(G459&lt;&gt;0,G459&lt;&gt;""),IF(E459="","",IF(ISNUMBER(MATCH(SUBSTITUTE(E459," ",""),SUBSTITUTE('Look Up Values'!$I$2:$I$10," ",""),0)),"","State error")),"")</f>
        <v/>
      </c>
      <c r="N459" s="242" t="str" cm="1">
        <f t="array" ref="N459">IF(AND(G459&lt;&gt;0,G459&lt;&gt;""),IF(F459="","",IF(ISNUMBER(MATCH(SUBSTITUTE(F459," ",""),SUBSTITUTE('Look Up Values'!$W$2:$W$30," ",""),0)),"","D&amp;R error")),"")</f>
        <v/>
      </c>
      <c r="O459" s="256" t="str">
        <f t="shared" si="15"/>
        <v/>
      </c>
    </row>
    <row r="460" spans="1:15" ht="15.75">
      <c r="A460" s="250">
        <v>453</v>
      </c>
      <c r="B460" s="208"/>
      <c r="C460" s="49"/>
      <c r="D460" s="50"/>
      <c r="E460" s="50"/>
      <c r="F460" s="50"/>
      <c r="G460" s="209"/>
      <c r="H460" s="8"/>
      <c r="I460" s="457" t="str">
        <f t="shared" si="14"/>
        <v/>
      </c>
      <c r="J460" s="241" cm="1">
        <f t="array" ref="J460">SUMPRODUCT(--(K460:N460&lt;&gt;"")) + IF(TRIM(O460)="",0,LEN(O460)-LEN(SUBSTITUTE(O460,",",""))+1)</f>
        <v>0</v>
      </c>
      <c r="K460" s="242" t="str">
        <f>IF(AND(G460&lt;&gt;0,G460&lt;&gt;""),IF(B460="","",IF(ISNUMBER(MATCH(B460,'Look Up Values'!$B$2:$B$500,0)),"","Dest. error")),"")</f>
        <v/>
      </c>
      <c r="L460" s="242" t="str">
        <f>IF(AND(G460&lt;&gt;0,G460&lt;&gt;""),IF(C460="","",IF(AND(ISNUMBER(--LEFT(C460,FIND(" ",C460&amp;" ")-1)),OR(LEN(LEFT(C460,FIND(" ",C460&amp;" ")-1))=6,LEN(LEFT(C460,FIND(" ",C460&amp;" ")-1))=7),OR(ISNUMBER(MATCH(LEFT(C460,FIND(" ",C460&amp;" ")-1),'Look Up Values'!$G$2:$G$1000,0)),ISNUMBER(MATCH(LEFT(C460,FIND(" ",C460&amp;" ")-1),'Look Up Values'!$AE$2:$AE$2000,0)))),"","EWC error")),"")</f>
        <v/>
      </c>
      <c r="M460" s="242" t="str" cm="1">
        <f t="array" ref="M460">IF(AND(G460&lt;&gt;0,G460&lt;&gt;""),IF(E460="","",IF(ISNUMBER(MATCH(SUBSTITUTE(E460," ",""),SUBSTITUTE('Look Up Values'!$I$2:$I$10," ",""),0)),"","State error")),"")</f>
        <v/>
      </c>
      <c r="N460" s="242" t="str" cm="1">
        <f t="array" ref="N460">IF(AND(G460&lt;&gt;0,G460&lt;&gt;""),IF(F460="","",IF(ISNUMBER(MATCH(SUBSTITUTE(F460," ",""),SUBSTITUTE('Look Up Values'!$W$2:$W$30," ",""),0)),"","D&amp;R error")),"")</f>
        <v/>
      </c>
      <c r="O460" s="256" t="str">
        <f t="shared" si="15"/>
        <v/>
      </c>
    </row>
    <row r="461" spans="1:15" ht="15.75">
      <c r="A461" s="250">
        <v>454</v>
      </c>
      <c r="B461" s="208"/>
      <c r="C461" s="49"/>
      <c r="D461" s="50"/>
      <c r="E461" s="50"/>
      <c r="F461" s="50"/>
      <c r="G461" s="209"/>
      <c r="H461" s="8"/>
      <c r="I461" s="457" t="str">
        <f t="shared" si="14"/>
        <v/>
      </c>
      <c r="J461" s="241" cm="1">
        <f t="array" ref="J461">SUMPRODUCT(--(K461:N461&lt;&gt;"")) + IF(TRIM(O461)="",0,LEN(O461)-LEN(SUBSTITUTE(O461,",",""))+1)</f>
        <v>0</v>
      </c>
      <c r="K461" s="242" t="str">
        <f>IF(AND(G461&lt;&gt;0,G461&lt;&gt;""),IF(B461="","",IF(ISNUMBER(MATCH(B461,'Look Up Values'!$B$2:$B$500,0)),"","Dest. error")),"")</f>
        <v/>
      </c>
      <c r="L461" s="242" t="str">
        <f>IF(AND(G461&lt;&gt;0,G461&lt;&gt;""),IF(C461="","",IF(AND(ISNUMBER(--LEFT(C461,FIND(" ",C461&amp;" ")-1)),OR(LEN(LEFT(C461,FIND(" ",C461&amp;" ")-1))=6,LEN(LEFT(C461,FIND(" ",C461&amp;" ")-1))=7),OR(ISNUMBER(MATCH(LEFT(C461,FIND(" ",C461&amp;" ")-1),'Look Up Values'!$G$2:$G$1000,0)),ISNUMBER(MATCH(LEFT(C461,FIND(" ",C461&amp;" ")-1),'Look Up Values'!$AE$2:$AE$2000,0)))),"","EWC error")),"")</f>
        <v/>
      </c>
      <c r="M461" s="242" t="str" cm="1">
        <f t="array" ref="M461">IF(AND(G461&lt;&gt;0,G461&lt;&gt;""),IF(E461="","",IF(ISNUMBER(MATCH(SUBSTITUTE(E461," ",""),SUBSTITUTE('Look Up Values'!$I$2:$I$10," ",""),0)),"","State error")),"")</f>
        <v/>
      </c>
      <c r="N461" s="242" t="str" cm="1">
        <f t="array" ref="N461">IF(AND(G461&lt;&gt;0,G461&lt;&gt;""),IF(F461="","",IF(ISNUMBER(MATCH(SUBSTITUTE(F461," ",""),SUBSTITUTE('Look Up Values'!$W$2:$W$30," ",""),0)),"","D&amp;R error")),"")</f>
        <v/>
      </c>
      <c r="O461" s="256" t="str">
        <f t="shared" si="15"/>
        <v/>
      </c>
    </row>
    <row r="462" spans="1:15" ht="15.75">
      <c r="A462" s="250">
        <v>455</v>
      </c>
      <c r="B462" s="208"/>
      <c r="C462" s="49"/>
      <c r="D462" s="50"/>
      <c r="E462" s="50"/>
      <c r="F462" s="50"/>
      <c r="G462" s="209"/>
      <c r="H462" s="8"/>
      <c r="I462" s="457" t="str">
        <f t="shared" si="14"/>
        <v/>
      </c>
      <c r="J462" s="241" cm="1">
        <f t="array" ref="J462">SUMPRODUCT(--(K462:N462&lt;&gt;"")) + IF(TRIM(O462)="",0,LEN(O462)-LEN(SUBSTITUTE(O462,",",""))+1)</f>
        <v>0</v>
      </c>
      <c r="K462" s="242" t="str">
        <f>IF(AND(G462&lt;&gt;0,G462&lt;&gt;""),IF(B462="","",IF(ISNUMBER(MATCH(B462,'Look Up Values'!$B$2:$B$500,0)),"","Dest. error")),"")</f>
        <v/>
      </c>
      <c r="L462" s="242" t="str">
        <f>IF(AND(G462&lt;&gt;0,G462&lt;&gt;""),IF(C462="","",IF(AND(ISNUMBER(--LEFT(C462,FIND(" ",C462&amp;" ")-1)),OR(LEN(LEFT(C462,FIND(" ",C462&amp;" ")-1))=6,LEN(LEFT(C462,FIND(" ",C462&amp;" ")-1))=7),OR(ISNUMBER(MATCH(LEFT(C462,FIND(" ",C462&amp;" ")-1),'Look Up Values'!$G$2:$G$1000,0)),ISNUMBER(MATCH(LEFT(C462,FIND(" ",C462&amp;" ")-1),'Look Up Values'!$AE$2:$AE$2000,0)))),"","EWC error")),"")</f>
        <v/>
      </c>
      <c r="M462" s="242" t="str" cm="1">
        <f t="array" ref="M462">IF(AND(G462&lt;&gt;0,G462&lt;&gt;""),IF(E462="","",IF(ISNUMBER(MATCH(SUBSTITUTE(E462," ",""),SUBSTITUTE('Look Up Values'!$I$2:$I$10," ",""),0)),"","State error")),"")</f>
        <v/>
      </c>
      <c r="N462" s="242" t="str" cm="1">
        <f t="array" ref="N462">IF(AND(G462&lt;&gt;0,G462&lt;&gt;""),IF(F462="","",IF(ISNUMBER(MATCH(SUBSTITUTE(F462," ",""),SUBSTITUTE('Look Up Values'!$W$2:$W$30," ",""),0)),"","D&amp;R error")),"")</f>
        <v/>
      </c>
      <c r="O462" s="256" t="str">
        <f t="shared" si="15"/>
        <v/>
      </c>
    </row>
    <row r="463" spans="1:15" ht="15.75">
      <c r="A463" s="250">
        <v>456</v>
      </c>
      <c r="B463" s="208"/>
      <c r="C463" s="49"/>
      <c r="D463" s="50"/>
      <c r="E463" s="50"/>
      <c r="F463" s="50"/>
      <c r="G463" s="209"/>
      <c r="H463" s="8"/>
      <c r="I463" s="457" t="str">
        <f t="shared" si="14"/>
        <v/>
      </c>
      <c r="J463" s="241" cm="1">
        <f t="array" ref="J463">SUMPRODUCT(--(K463:N463&lt;&gt;"")) + IF(TRIM(O463)="",0,LEN(O463)-LEN(SUBSTITUTE(O463,",",""))+1)</f>
        <v>0</v>
      </c>
      <c r="K463" s="242" t="str">
        <f>IF(AND(G463&lt;&gt;0,G463&lt;&gt;""),IF(B463="","",IF(ISNUMBER(MATCH(B463,'Look Up Values'!$B$2:$B$500,0)),"","Dest. error")),"")</f>
        <v/>
      </c>
      <c r="L463" s="242" t="str">
        <f>IF(AND(G463&lt;&gt;0,G463&lt;&gt;""),IF(C463="","",IF(AND(ISNUMBER(--LEFT(C463,FIND(" ",C463&amp;" ")-1)),OR(LEN(LEFT(C463,FIND(" ",C463&amp;" ")-1))=6,LEN(LEFT(C463,FIND(" ",C463&amp;" ")-1))=7),OR(ISNUMBER(MATCH(LEFT(C463,FIND(" ",C463&amp;" ")-1),'Look Up Values'!$G$2:$G$1000,0)),ISNUMBER(MATCH(LEFT(C463,FIND(" ",C463&amp;" ")-1),'Look Up Values'!$AE$2:$AE$2000,0)))),"","EWC error")),"")</f>
        <v/>
      </c>
      <c r="M463" s="242" t="str" cm="1">
        <f t="array" ref="M463">IF(AND(G463&lt;&gt;0,G463&lt;&gt;""),IF(E463="","",IF(ISNUMBER(MATCH(SUBSTITUTE(E463," ",""),SUBSTITUTE('Look Up Values'!$I$2:$I$10," ",""),0)),"","State error")),"")</f>
        <v/>
      </c>
      <c r="N463" s="242" t="str" cm="1">
        <f t="array" ref="N463">IF(AND(G463&lt;&gt;0,G463&lt;&gt;""),IF(F463="","",IF(ISNUMBER(MATCH(SUBSTITUTE(F463," ",""),SUBSTITUTE('Look Up Values'!$W$2:$W$30," ",""),0)),"","D&amp;R error")),"")</f>
        <v/>
      </c>
      <c r="O463" s="256" t="str">
        <f t="shared" si="15"/>
        <v/>
      </c>
    </row>
    <row r="464" spans="1:15" ht="15.75">
      <c r="A464" s="250">
        <v>457</v>
      </c>
      <c r="B464" s="208"/>
      <c r="C464" s="49"/>
      <c r="D464" s="50"/>
      <c r="E464" s="50"/>
      <c r="F464" s="50"/>
      <c r="G464" s="209"/>
      <c r="H464" s="8"/>
      <c r="I464" s="457" t="str">
        <f t="shared" si="14"/>
        <v/>
      </c>
      <c r="J464" s="241" cm="1">
        <f t="array" ref="J464">SUMPRODUCT(--(K464:N464&lt;&gt;"")) + IF(TRIM(O464)="",0,LEN(O464)-LEN(SUBSTITUTE(O464,",",""))+1)</f>
        <v>0</v>
      </c>
      <c r="K464" s="242" t="str">
        <f>IF(AND(G464&lt;&gt;0,G464&lt;&gt;""),IF(B464="","",IF(ISNUMBER(MATCH(B464,'Look Up Values'!$B$2:$B$500,0)),"","Dest. error")),"")</f>
        <v/>
      </c>
      <c r="L464" s="242" t="str">
        <f>IF(AND(G464&lt;&gt;0,G464&lt;&gt;""),IF(C464="","",IF(AND(ISNUMBER(--LEFT(C464,FIND(" ",C464&amp;" ")-1)),OR(LEN(LEFT(C464,FIND(" ",C464&amp;" ")-1))=6,LEN(LEFT(C464,FIND(" ",C464&amp;" ")-1))=7),OR(ISNUMBER(MATCH(LEFT(C464,FIND(" ",C464&amp;" ")-1),'Look Up Values'!$G$2:$G$1000,0)),ISNUMBER(MATCH(LEFT(C464,FIND(" ",C464&amp;" ")-1),'Look Up Values'!$AE$2:$AE$2000,0)))),"","EWC error")),"")</f>
        <v/>
      </c>
      <c r="M464" s="242" t="str" cm="1">
        <f t="array" ref="M464">IF(AND(G464&lt;&gt;0,G464&lt;&gt;""),IF(E464="","",IF(ISNUMBER(MATCH(SUBSTITUTE(E464," ",""),SUBSTITUTE('Look Up Values'!$I$2:$I$10," ",""),0)),"","State error")),"")</f>
        <v/>
      </c>
      <c r="N464" s="242" t="str" cm="1">
        <f t="array" ref="N464">IF(AND(G464&lt;&gt;0,G464&lt;&gt;""),IF(F464="","",IF(ISNUMBER(MATCH(SUBSTITUTE(F464," ",""),SUBSTITUTE('Look Up Values'!$W$2:$W$30," ",""),0)),"","D&amp;R error")),"")</f>
        <v/>
      </c>
      <c r="O464" s="256" t="str">
        <f t="shared" si="15"/>
        <v/>
      </c>
    </row>
    <row r="465" spans="1:15" ht="15.75">
      <c r="A465" s="250">
        <v>458</v>
      </c>
      <c r="B465" s="208"/>
      <c r="C465" s="49"/>
      <c r="D465" s="50"/>
      <c r="E465" s="50"/>
      <c r="F465" s="50"/>
      <c r="G465" s="209"/>
      <c r="H465" s="8"/>
      <c r="I465" s="457" t="str">
        <f t="shared" si="14"/>
        <v/>
      </c>
      <c r="J465" s="241" cm="1">
        <f t="array" ref="J465">SUMPRODUCT(--(K465:N465&lt;&gt;"")) + IF(TRIM(O465)="",0,LEN(O465)-LEN(SUBSTITUTE(O465,",",""))+1)</f>
        <v>0</v>
      </c>
      <c r="K465" s="242" t="str">
        <f>IF(AND(G465&lt;&gt;0,G465&lt;&gt;""),IF(B465="","",IF(ISNUMBER(MATCH(B465,'Look Up Values'!$B$2:$B$500,0)),"","Dest. error")),"")</f>
        <v/>
      </c>
      <c r="L465" s="242" t="str">
        <f>IF(AND(G465&lt;&gt;0,G465&lt;&gt;""),IF(C465="","",IF(AND(ISNUMBER(--LEFT(C465,FIND(" ",C465&amp;" ")-1)),OR(LEN(LEFT(C465,FIND(" ",C465&amp;" ")-1))=6,LEN(LEFT(C465,FIND(" ",C465&amp;" ")-1))=7),OR(ISNUMBER(MATCH(LEFT(C465,FIND(" ",C465&amp;" ")-1),'Look Up Values'!$G$2:$G$1000,0)),ISNUMBER(MATCH(LEFT(C465,FIND(" ",C465&amp;" ")-1),'Look Up Values'!$AE$2:$AE$2000,0)))),"","EWC error")),"")</f>
        <v/>
      </c>
      <c r="M465" s="242" t="str" cm="1">
        <f t="array" ref="M465">IF(AND(G465&lt;&gt;0,G465&lt;&gt;""),IF(E465="","",IF(ISNUMBER(MATCH(SUBSTITUTE(E465," ",""),SUBSTITUTE('Look Up Values'!$I$2:$I$10," ",""),0)),"","State error")),"")</f>
        <v/>
      </c>
      <c r="N465" s="242" t="str" cm="1">
        <f t="array" ref="N465">IF(AND(G465&lt;&gt;0,G465&lt;&gt;""),IF(F465="","",IF(ISNUMBER(MATCH(SUBSTITUTE(F465," ",""),SUBSTITUTE('Look Up Values'!$W$2:$W$30," ",""),0)),"","D&amp;R error")),"")</f>
        <v/>
      </c>
      <c r="O465" s="256" t="str">
        <f t="shared" si="15"/>
        <v/>
      </c>
    </row>
    <row r="466" spans="1:15" ht="15.75">
      <c r="A466" s="250">
        <v>459</v>
      </c>
      <c r="B466" s="208"/>
      <c r="C466" s="49"/>
      <c r="D466" s="50"/>
      <c r="E466" s="50"/>
      <c r="F466" s="50"/>
      <c r="G466" s="209"/>
      <c r="H466" s="8"/>
      <c r="I466" s="457" t="str">
        <f t="shared" si="14"/>
        <v/>
      </c>
      <c r="J466" s="241" cm="1">
        <f t="array" ref="J466">SUMPRODUCT(--(K466:N466&lt;&gt;"")) + IF(TRIM(O466)="",0,LEN(O466)-LEN(SUBSTITUTE(O466,",",""))+1)</f>
        <v>0</v>
      </c>
      <c r="K466" s="242" t="str">
        <f>IF(AND(G466&lt;&gt;0,G466&lt;&gt;""),IF(B466="","",IF(ISNUMBER(MATCH(B466,'Look Up Values'!$B$2:$B$500,0)),"","Dest. error")),"")</f>
        <v/>
      </c>
      <c r="L466" s="242" t="str">
        <f>IF(AND(G466&lt;&gt;0,G466&lt;&gt;""),IF(C466="","",IF(AND(ISNUMBER(--LEFT(C466,FIND(" ",C466&amp;" ")-1)),OR(LEN(LEFT(C466,FIND(" ",C466&amp;" ")-1))=6,LEN(LEFT(C466,FIND(" ",C466&amp;" ")-1))=7),OR(ISNUMBER(MATCH(LEFT(C466,FIND(" ",C466&amp;" ")-1),'Look Up Values'!$G$2:$G$1000,0)),ISNUMBER(MATCH(LEFT(C466,FIND(" ",C466&amp;" ")-1),'Look Up Values'!$AE$2:$AE$2000,0)))),"","EWC error")),"")</f>
        <v/>
      </c>
      <c r="M466" s="242" t="str" cm="1">
        <f t="array" ref="M466">IF(AND(G466&lt;&gt;0,G466&lt;&gt;""),IF(E466="","",IF(ISNUMBER(MATCH(SUBSTITUTE(E466," ",""),SUBSTITUTE('Look Up Values'!$I$2:$I$10," ",""),0)),"","State error")),"")</f>
        <v/>
      </c>
      <c r="N466" s="242" t="str" cm="1">
        <f t="array" ref="N466">IF(AND(G466&lt;&gt;0,G466&lt;&gt;""),IF(F466="","",IF(ISNUMBER(MATCH(SUBSTITUTE(F466," ",""),SUBSTITUTE('Look Up Values'!$W$2:$W$30," ",""),0)),"","D&amp;R error")),"")</f>
        <v/>
      </c>
      <c r="O466" s="256" t="str">
        <f t="shared" si="15"/>
        <v/>
      </c>
    </row>
    <row r="467" spans="1:15" ht="15.75">
      <c r="A467" s="250">
        <v>460</v>
      </c>
      <c r="B467" s="208"/>
      <c r="C467" s="49"/>
      <c r="D467" s="50"/>
      <c r="E467" s="50"/>
      <c r="F467" s="50"/>
      <c r="G467" s="209"/>
      <c r="H467" s="8"/>
      <c r="I467" s="457" t="str">
        <f t="shared" si="14"/>
        <v/>
      </c>
      <c r="J467" s="241" cm="1">
        <f t="array" ref="J467">SUMPRODUCT(--(K467:N467&lt;&gt;"")) + IF(TRIM(O467)="",0,LEN(O467)-LEN(SUBSTITUTE(O467,",",""))+1)</f>
        <v>0</v>
      </c>
      <c r="K467" s="242" t="str">
        <f>IF(AND(G467&lt;&gt;0,G467&lt;&gt;""),IF(B467="","",IF(ISNUMBER(MATCH(B467,'Look Up Values'!$B$2:$B$500,0)),"","Dest. error")),"")</f>
        <v/>
      </c>
      <c r="L467" s="242" t="str">
        <f>IF(AND(G467&lt;&gt;0,G467&lt;&gt;""),IF(C467="","",IF(AND(ISNUMBER(--LEFT(C467,FIND(" ",C467&amp;" ")-1)),OR(LEN(LEFT(C467,FIND(" ",C467&amp;" ")-1))=6,LEN(LEFT(C467,FIND(" ",C467&amp;" ")-1))=7),OR(ISNUMBER(MATCH(LEFT(C467,FIND(" ",C467&amp;" ")-1),'Look Up Values'!$G$2:$G$1000,0)),ISNUMBER(MATCH(LEFT(C467,FIND(" ",C467&amp;" ")-1),'Look Up Values'!$AE$2:$AE$2000,0)))),"","EWC error")),"")</f>
        <v/>
      </c>
      <c r="M467" s="242" t="str" cm="1">
        <f t="array" ref="M467">IF(AND(G467&lt;&gt;0,G467&lt;&gt;""),IF(E467="","",IF(ISNUMBER(MATCH(SUBSTITUTE(E467," ",""),SUBSTITUTE('Look Up Values'!$I$2:$I$10," ",""),0)),"","State error")),"")</f>
        <v/>
      </c>
      <c r="N467" s="242" t="str" cm="1">
        <f t="array" ref="N467">IF(AND(G467&lt;&gt;0,G467&lt;&gt;""),IF(F467="","",IF(ISNUMBER(MATCH(SUBSTITUTE(F467," ",""),SUBSTITUTE('Look Up Values'!$W$2:$W$30," ",""),0)),"","D&amp;R error")),"")</f>
        <v/>
      </c>
      <c r="O467" s="256" t="str">
        <f t="shared" si="15"/>
        <v/>
      </c>
    </row>
    <row r="468" spans="1:15" ht="15.75">
      <c r="A468" s="250">
        <v>461</v>
      </c>
      <c r="B468" s="208"/>
      <c r="C468" s="49"/>
      <c r="D468" s="50"/>
      <c r="E468" s="50"/>
      <c r="F468" s="50"/>
      <c r="G468" s="209"/>
      <c r="H468" s="8"/>
      <c r="I468" s="457" t="str">
        <f t="shared" si="14"/>
        <v/>
      </c>
      <c r="J468" s="241" cm="1">
        <f t="array" ref="J468">SUMPRODUCT(--(K468:N468&lt;&gt;"")) + IF(TRIM(O468)="",0,LEN(O468)-LEN(SUBSTITUTE(O468,",",""))+1)</f>
        <v>0</v>
      </c>
      <c r="K468" s="242" t="str">
        <f>IF(AND(G468&lt;&gt;0,G468&lt;&gt;""),IF(B468="","",IF(ISNUMBER(MATCH(B468,'Look Up Values'!$B$2:$B$500,0)),"","Dest. error")),"")</f>
        <v/>
      </c>
      <c r="L468" s="242" t="str">
        <f>IF(AND(G468&lt;&gt;0,G468&lt;&gt;""),IF(C468="","",IF(AND(ISNUMBER(--LEFT(C468,FIND(" ",C468&amp;" ")-1)),OR(LEN(LEFT(C468,FIND(" ",C468&amp;" ")-1))=6,LEN(LEFT(C468,FIND(" ",C468&amp;" ")-1))=7),OR(ISNUMBER(MATCH(LEFT(C468,FIND(" ",C468&amp;" ")-1),'Look Up Values'!$G$2:$G$1000,0)),ISNUMBER(MATCH(LEFT(C468,FIND(" ",C468&amp;" ")-1),'Look Up Values'!$AE$2:$AE$2000,0)))),"","EWC error")),"")</f>
        <v/>
      </c>
      <c r="M468" s="242" t="str" cm="1">
        <f t="array" ref="M468">IF(AND(G468&lt;&gt;0,G468&lt;&gt;""),IF(E468="","",IF(ISNUMBER(MATCH(SUBSTITUTE(E468," ",""),SUBSTITUTE('Look Up Values'!$I$2:$I$10," ",""),0)),"","State error")),"")</f>
        <v/>
      </c>
      <c r="N468" s="242" t="str" cm="1">
        <f t="array" ref="N468">IF(AND(G468&lt;&gt;0,G468&lt;&gt;""),IF(F468="","",IF(ISNUMBER(MATCH(SUBSTITUTE(F468," ",""),SUBSTITUTE('Look Up Values'!$W$2:$W$30," ",""),0)),"","D&amp;R error")),"")</f>
        <v/>
      </c>
      <c r="O468" s="256" t="str">
        <f t="shared" si="15"/>
        <v/>
      </c>
    </row>
    <row r="469" spans="1:15" ht="15.75">
      <c r="A469" s="250">
        <v>462</v>
      </c>
      <c r="B469" s="208"/>
      <c r="C469" s="49"/>
      <c r="D469" s="50"/>
      <c r="E469" s="50"/>
      <c r="F469" s="50"/>
      <c r="G469" s="209"/>
      <c r="H469" s="8"/>
      <c r="I469" s="457" t="str">
        <f t="shared" si="14"/>
        <v/>
      </c>
      <c r="J469" s="241" cm="1">
        <f t="array" ref="J469">SUMPRODUCT(--(K469:N469&lt;&gt;"")) + IF(TRIM(O469)="",0,LEN(O469)-LEN(SUBSTITUTE(O469,",",""))+1)</f>
        <v>0</v>
      </c>
      <c r="K469" s="242" t="str">
        <f>IF(AND(G469&lt;&gt;0,G469&lt;&gt;""),IF(B469="","",IF(ISNUMBER(MATCH(B469,'Look Up Values'!$B$2:$B$500,0)),"","Dest. error")),"")</f>
        <v/>
      </c>
      <c r="L469" s="242" t="str">
        <f>IF(AND(G469&lt;&gt;0,G469&lt;&gt;""),IF(C469="","",IF(AND(ISNUMBER(--LEFT(C469,FIND(" ",C469&amp;" ")-1)),OR(LEN(LEFT(C469,FIND(" ",C469&amp;" ")-1))=6,LEN(LEFT(C469,FIND(" ",C469&amp;" ")-1))=7),OR(ISNUMBER(MATCH(LEFT(C469,FIND(" ",C469&amp;" ")-1),'Look Up Values'!$G$2:$G$1000,0)),ISNUMBER(MATCH(LEFT(C469,FIND(" ",C469&amp;" ")-1),'Look Up Values'!$AE$2:$AE$2000,0)))),"","EWC error")),"")</f>
        <v/>
      </c>
      <c r="M469" s="242" t="str" cm="1">
        <f t="array" ref="M469">IF(AND(G469&lt;&gt;0,G469&lt;&gt;""),IF(E469="","",IF(ISNUMBER(MATCH(SUBSTITUTE(E469," ",""),SUBSTITUTE('Look Up Values'!$I$2:$I$10," ",""),0)),"","State error")),"")</f>
        <v/>
      </c>
      <c r="N469" s="242" t="str" cm="1">
        <f t="array" ref="N469">IF(AND(G469&lt;&gt;0,G469&lt;&gt;""),IF(F469="","",IF(ISNUMBER(MATCH(SUBSTITUTE(F469," ",""),SUBSTITUTE('Look Up Values'!$W$2:$W$30," ",""),0)),"","D&amp;R error")),"")</f>
        <v/>
      </c>
      <c r="O469" s="256" t="str">
        <f t="shared" si="15"/>
        <v/>
      </c>
    </row>
    <row r="470" spans="1:15" ht="15.75">
      <c r="A470" s="250">
        <v>463</v>
      </c>
      <c r="B470" s="208"/>
      <c r="C470" s="49"/>
      <c r="D470" s="50"/>
      <c r="E470" s="50"/>
      <c r="F470" s="50"/>
      <c r="G470" s="209"/>
      <c r="H470" s="8"/>
      <c r="I470" s="457" t="str">
        <f t="shared" si="14"/>
        <v/>
      </c>
      <c r="J470" s="241" cm="1">
        <f t="array" ref="J470">SUMPRODUCT(--(K470:N470&lt;&gt;"")) + IF(TRIM(O470)="",0,LEN(O470)-LEN(SUBSTITUTE(O470,",",""))+1)</f>
        <v>0</v>
      </c>
      <c r="K470" s="242" t="str">
        <f>IF(AND(G470&lt;&gt;0,G470&lt;&gt;""),IF(B470="","",IF(ISNUMBER(MATCH(B470,'Look Up Values'!$B$2:$B$500,0)),"","Dest. error")),"")</f>
        <v/>
      </c>
      <c r="L470" s="242" t="str">
        <f>IF(AND(G470&lt;&gt;0,G470&lt;&gt;""),IF(C470="","",IF(AND(ISNUMBER(--LEFT(C470,FIND(" ",C470&amp;" ")-1)),OR(LEN(LEFT(C470,FIND(" ",C470&amp;" ")-1))=6,LEN(LEFT(C470,FIND(" ",C470&amp;" ")-1))=7),OR(ISNUMBER(MATCH(LEFT(C470,FIND(" ",C470&amp;" ")-1),'Look Up Values'!$G$2:$G$1000,0)),ISNUMBER(MATCH(LEFT(C470,FIND(" ",C470&amp;" ")-1),'Look Up Values'!$AE$2:$AE$2000,0)))),"","EWC error")),"")</f>
        <v/>
      </c>
      <c r="M470" s="242" t="str" cm="1">
        <f t="array" ref="M470">IF(AND(G470&lt;&gt;0,G470&lt;&gt;""),IF(E470="","",IF(ISNUMBER(MATCH(SUBSTITUTE(E470," ",""),SUBSTITUTE('Look Up Values'!$I$2:$I$10," ",""),0)),"","State error")),"")</f>
        <v/>
      </c>
      <c r="N470" s="242" t="str" cm="1">
        <f t="array" ref="N470">IF(AND(G470&lt;&gt;0,G470&lt;&gt;""),IF(F470="","",IF(ISNUMBER(MATCH(SUBSTITUTE(F470," ",""),SUBSTITUTE('Look Up Values'!$W$2:$W$30," ",""),0)),"","D&amp;R error")),"")</f>
        <v/>
      </c>
      <c r="O470" s="256" t="str">
        <f t="shared" si="15"/>
        <v/>
      </c>
    </row>
    <row r="471" spans="1:15" ht="15.75">
      <c r="A471" s="250">
        <v>464</v>
      </c>
      <c r="B471" s="208"/>
      <c r="C471" s="49"/>
      <c r="D471" s="50"/>
      <c r="E471" s="50"/>
      <c r="F471" s="50"/>
      <c r="G471" s="209"/>
      <c r="H471" s="8"/>
      <c r="I471" s="457" t="str">
        <f t="shared" si="14"/>
        <v/>
      </c>
      <c r="J471" s="241" cm="1">
        <f t="array" ref="J471">SUMPRODUCT(--(K471:N471&lt;&gt;"")) + IF(TRIM(O471)="",0,LEN(O471)-LEN(SUBSTITUTE(O471,",",""))+1)</f>
        <v>0</v>
      </c>
      <c r="K471" s="242" t="str">
        <f>IF(AND(G471&lt;&gt;0,G471&lt;&gt;""),IF(B471="","",IF(ISNUMBER(MATCH(B471,'Look Up Values'!$B$2:$B$500,0)),"","Dest. error")),"")</f>
        <v/>
      </c>
      <c r="L471" s="242" t="str">
        <f>IF(AND(G471&lt;&gt;0,G471&lt;&gt;""),IF(C471="","",IF(AND(ISNUMBER(--LEFT(C471,FIND(" ",C471&amp;" ")-1)),OR(LEN(LEFT(C471,FIND(" ",C471&amp;" ")-1))=6,LEN(LEFT(C471,FIND(" ",C471&amp;" ")-1))=7),OR(ISNUMBER(MATCH(LEFT(C471,FIND(" ",C471&amp;" ")-1),'Look Up Values'!$G$2:$G$1000,0)),ISNUMBER(MATCH(LEFT(C471,FIND(" ",C471&amp;" ")-1),'Look Up Values'!$AE$2:$AE$2000,0)))),"","EWC error")),"")</f>
        <v/>
      </c>
      <c r="M471" s="242" t="str" cm="1">
        <f t="array" ref="M471">IF(AND(G471&lt;&gt;0,G471&lt;&gt;""),IF(E471="","",IF(ISNUMBER(MATCH(SUBSTITUTE(E471," ",""),SUBSTITUTE('Look Up Values'!$I$2:$I$10," ",""),0)),"","State error")),"")</f>
        <v/>
      </c>
      <c r="N471" s="242" t="str" cm="1">
        <f t="array" ref="N471">IF(AND(G471&lt;&gt;0,G471&lt;&gt;""),IF(F471="","",IF(ISNUMBER(MATCH(SUBSTITUTE(F471," ",""),SUBSTITUTE('Look Up Values'!$W$2:$W$30," ",""),0)),"","D&amp;R error")),"")</f>
        <v/>
      </c>
      <c r="O471" s="256" t="str">
        <f t="shared" si="15"/>
        <v/>
      </c>
    </row>
    <row r="472" spans="1:15" ht="15.75">
      <c r="A472" s="250">
        <v>465</v>
      </c>
      <c r="B472" s="208"/>
      <c r="C472" s="49"/>
      <c r="D472" s="50"/>
      <c r="E472" s="50"/>
      <c r="F472" s="50"/>
      <c r="G472" s="209"/>
      <c r="H472" s="8"/>
      <c r="I472" s="457" t="str">
        <f t="shared" si="14"/>
        <v/>
      </c>
      <c r="J472" s="241" cm="1">
        <f t="array" ref="J472">SUMPRODUCT(--(K472:N472&lt;&gt;"")) + IF(TRIM(O472)="",0,LEN(O472)-LEN(SUBSTITUTE(O472,",",""))+1)</f>
        <v>0</v>
      </c>
      <c r="K472" s="242" t="str">
        <f>IF(AND(G472&lt;&gt;0,G472&lt;&gt;""),IF(B472="","",IF(ISNUMBER(MATCH(B472,'Look Up Values'!$B$2:$B$500,0)),"","Dest. error")),"")</f>
        <v/>
      </c>
      <c r="L472" s="242" t="str">
        <f>IF(AND(G472&lt;&gt;0,G472&lt;&gt;""),IF(C472="","",IF(AND(ISNUMBER(--LEFT(C472,FIND(" ",C472&amp;" ")-1)),OR(LEN(LEFT(C472,FIND(" ",C472&amp;" ")-1))=6,LEN(LEFT(C472,FIND(" ",C472&amp;" ")-1))=7),OR(ISNUMBER(MATCH(LEFT(C472,FIND(" ",C472&amp;" ")-1),'Look Up Values'!$G$2:$G$1000,0)),ISNUMBER(MATCH(LEFT(C472,FIND(" ",C472&amp;" ")-1),'Look Up Values'!$AE$2:$AE$2000,0)))),"","EWC error")),"")</f>
        <v/>
      </c>
      <c r="M472" s="242" t="str" cm="1">
        <f t="array" ref="M472">IF(AND(G472&lt;&gt;0,G472&lt;&gt;""),IF(E472="","",IF(ISNUMBER(MATCH(SUBSTITUTE(E472," ",""),SUBSTITUTE('Look Up Values'!$I$2:$I$10," ",""),0)),"","State error")),"")</f>
        <v/>
      </c>
      <c r="N472" s="242" t="str" cm="1">
        <f t="array" ref="N472">IF(AND(G472&lt;&gt;0,G472&lt;&gt;""),IF(F472="","",IF(ISNUMBER(MATCH(SUBSTITUTE(F472," ",""),SUBSTITUTE('Look Up Values'!$W$2:$W$30," ",""),0)),"","D&amp;R error")),"")</f>
        <v/>
      </c>
      <c r="O472" s="256" t="str">
        <f t="shared" si="15"/>
        <v/>
      </c>
    </row>
    <row r="473" spans="1:15" ht="15.75">
      <c r="A473" s="250">
        <v>466</v>
      </c>
      <c r="B473" s="208"/>
      <c r="C473" s="49"/>
      <c r="D473" s="50"/>
      <c r="E473" s="50"/>
      <c r="F473" s="50"/>
      <c r="G473" s="209"/>
      <c r="H473" s="8"/>
      <c r="I473" s="457" t="str">
        <f t="shared" si="14"/>
        <v/>
      </c>
      <c r="J473" s="241" cm="1">
        <f t="array" ref="J473">SUMPRODUCT(--(K473:N473&lt;&gt;"")) + IF(TRIM(O473)="",0,LEN(O473)-LEN(SUBSTITUTE(O473,",",""))+1)</f>
        <v>0</v>
      </c>
      <c r="K473" s="242" t="str">
        <f>IF(AND(G473&lt;&gt;0,G473&lt;&gt;""),IF(B473="","",IF(ISNUMBER(MATCH(B473,'Look Up Values'!$B$2:$B$500,0)),"","Dest. error")),"")</f>
        <v/>
      </c>
      <c r="L473" s="242" t="str">
        <f>IF(AND(G473&lt;&gt;0,G473&lt;&gt;""),IF(C473="","",IF(AND(ISNUMBER(--LEFT(C473,FIND(" ",C473&amp;" ")-1)),OR(LEN(LEFT(C473,FIND(" ",C473&amp;" ")-1))=6,LEN(LEFT(C473,FIND(" ",C473&amp;" ")-1))=7),OR(ISNUMBER(MATCH(LEFT(C473,FIND(" ",C473&amp;" ")-1),'Look Up Values'!$G$2:$G$1000,0)),ISNUMBER(MATCH(LEFT(C473,FIND(" ",C473&amp;" ")-1),'Look Up Values'!$AE$2:$AE$2000,0)))),"","EWC error")),"")</f>
        <v/>
      </c>
      <c r="M473" s="242" t="str" cm="1">
        <f t="array" ref="M473">IF(AND(G473&lt;&gt;0,G473&lt;&gt;""),IF(E473="","",IF(ISNUMBER(MATCH(SUBSTITUTE(E473," ",""),SUBSTITUTE('Look Up Values'!$I$2:$I$10," ",""),0)),"","State error")),"")</f>
        <v/>
      </c>
      <c r="N473" s="242" t="str" cm="1">
        <f t="array" ref="N473">IF(AND(G473&lt;&gt;0,G473&lt;&gt;""),IF(F473="","",IF(ISNUMBER(MATCH(SUBSTITUTE(F473," ",""),SUBSTITUTE('Look Up Values'!$W$2:$W$30," ",""),0)),"","D&amp;R error")),"")</f>
        <v/>
      </c>
      <c r="O473" s="256" t="str">
        <f t="shared" si="15"/>
        <v/>
      </c>
    </row>
    <row r="474" spans="1:15" ht="15.75">
      <c r="A474" s="250">
        <v>467</v>
      </c>
      <c r="B474" s="208"/>
      <c r="C474" s="49"/>
      <c r="D474" s="50"/>
      <c r="E474" s="50"/>
      <c r="F474" s="50"/>
      <c r="G474" s="209"/>
      <c r="H474" s="8"/>
      <c r="I474" s="457" t="str">
        <f t="shared" si="14"/>
        <v/>
      </c>
      <c r="J474" s="241" cm="1">
        <f t="array" ref="J474">SUMPRODUCT(--(K474:N474&lt;&gt;"")) + IF(TRIM(O474)="",0,LEN(O474)-LEN(SUBSTITUTE(O474,",",""))+1)</f>
        <v>0</v>
      </c>
      <c r="K474" s="242" t="str">
        <f>IF(AND(G474&lt;&gt;0,G474&lt;&gt;""),IF(B474="","",IF(ISNUMBER(MATCH(B474,'Look Up Values'!$B$2:$B$500,0)),"","Dest. error")),"")</f>
        <v/>
      </c>
      <c r="L474" s="242" t="str">
        <f>IF(AND(G474&lt;&gt;0,G474&lt;&gt;""),IF(C474="","",IF(AND(ISNUMBER(--LEFT(C474,FIND(" ",C474&amp;" ")-1)),OR(LEN(LEFT(C474,FIND(" ",C474&amp;" ")-1))=6,LEN(LEFT(C474,FIND(" ",C474&amp;" ")-1))=7),OR(ISNUMBER(MATCH(LEFT(C474,FIND(" ",C474&amp;" ")-1),'Look Up Values'!$G$2:$G$1000,0)),ISNUMBER(MATCH(LEFT(C474,FIND(" ",C474&amp;" ")-1),'Look Up Values'!$AE$2:$AE$2000,0)))),"","EWC error")),"")</f>
        <v/>
      </c>
      <c r="M474" s="242" t="str" cm="1">
        <f t="array" ref="M474">IF(AND(G474&lt;&gt;0,G474&lt;&gt;""),IF(E474="","",IF(ISNUMBER(MATCH(SUBSTITUTE(E474," ",""),SUBSTITUTE('Look Up Values'!$I$2:$I$10," ",""),0)),"","State error")),"")</f>
        <v/>
      </c>
      <c r="N474" s="242" t="str" cm="1">
        <f t="array" ref="N474">IF(AND(G474&lt;&gt;0,G474&lt;&gt;""),IF(F474="","",IF(ISNUMBER(MATCH(SUBSTITUTE(F474," ",""),SUBSTITUTE('Look Up Values'!$W$2:$W$30," ",""),0)),"","D&amp;R error")),"")</f>
        <v/>
      </c>
      <c r="O474" s="256" t="str">
        <f t="shared" si="15"/>
        <v/>
      </c>
    </row>
    <row r="475" spans="1:15" ht="15.75">
      <c r="A475" s="250">
        <v>468</v>
      </c>
      <c r="B475" s="208"/>
      <c r="C475" s="49"/>
      <c r="D475" s="50"/>
      <c r="E475" s="50"/>
      <c r="F475" s="50"/>
      <c r="G475" s="209"/>
      <c r="H475" s="8"/>
      <c r="I475" s="457" t="str">
        <f t="shared" si="14"/>
        <v/>
      </c>
      <c r="J475" s="241" cm="1">
        <f t="array" ref="J475">SUMPRODUCT(--(K475:N475&lt;&gt;"")) + IF(TRIM(O475)="",0,LEN(O475)-LEN(SUBSTITUTE(O475,",",""))+1)</f>
        <v>0</v>
      </c>
      <c r="K475" s="242" t="str">
        <f>IF(AND(G475&lt;&gt;0,G475&lt;&gt;""),IF(B475="","",IF(ISNUMBER(MATCH(B475,'Look Up Values'!$B$2:$B$500,0)),"","Dest. error")),"")</f>
        <v/>
      </c>
      <c r="L475" s="242" t="str">
        <f>IF(AND(G475&lt;&gt;0,G475&lt;&gt;""),IF(C475="","",IF(AND(ISNUMBER(--LEFT(C475,FIND(" ",C475&amp;" ")-1)),OR(LEN(LEFT(C475,FIND(" ",C475&amp;" ")-1))=6,LEN(LEFT(C475,FIND(" ",C475&amp;" ")-1))=7),OR(ISNUMBER(MATCH(LEFT(C475,FIND(" ",C475&amp;" ")-1),'Look Up Values'!$G$2:$G$1000,0)),ISNUMBER(MATCH(LEFT(C475,FIND(" ",C475&amp;" ")-1),'Look Up Values'!$AE$2:$AE$2000,0)))),"","EWC error")),"")</f>
        <v/>
      </c>
      <c r="M475" s="242" t="str" cm="1">
        <f t="array" ref="M475">IF(AND(G475&lt;&gt;0,G475&lt;&gt;""),IF(E475="","",IF(ISNUMBER(MATCH(SUBSTITUTE(E475," ",""),SUBSTITUTE('Look Up Values'!$I$2:$I$10," ",""),0)),"","State error")),"")</f>
        <v/>
      </c>
      <c r="N475" s="242" t="str" cm="1">
        <f t="array" ref="N475">IF(AND(G475&lt;&gt;0,G475&lt;&gt;""),IF(F475="","",IF(ISNUMBER(MATCH(SUBSTITUTE(F475," ",""),SUBSTITUTE('Look Up Values'!$W$2:$W$30," ",""),0)),"","D&amp;R error")),"")</f>
        <v/>
      </c>
      <c r="O475" s="256" t="str">
        <f t="shared" si="15"/>
        <v/>
      </c>
    </row>
    <row r="476" spans="1:15" ht="15.75">
      <c r="A476" s="250">
        <v>469</v>
      </c>
      <c r="B476" s="208"/>
      <c r="C476" s="49"/>
      <c r="D476" s="50"/>
      <c r="E476" s="50"/>
      <c r="F476" s="50"/>
      <c r="G476" s="209"/>
      <c r="H476" s="8"/>
      <c r="I476" s="457" t="str">
        <f t="shared" si="14"/>
        <v/>
      </c>
      <c r="J476" s="241" cm="1">
        <f t="array" ref="J476">SUMPRODUCT(--(K476:N476&lt;&gt;"")) + IF(TRIM(O476)="",0,LEN(O476)-LEN(SUBSTITUTE(O476,",",""))+1)</f>
        <v>0</v>
      </c>
      <c r="K476" s="242" t="str">
        <f>IF(AND(G476&lt;&gt;0,G476&lt;&gt;""),IF(B476="","",IF(ISNUMBER(MATCH(B476,'Look Up Values'!$B$2:$B$500,0)),"","Dest. error")),"")</f>
        <v/>
      </c>
      <c r="L476" s="242" t="str">
        <f>IF(AND(G476&lt;&gt;0,G476&lt;&gt;""),IF(C476="","",IF(AND(ISNUMBER(--LEFT(C476,FIND(" ",C476&amp;" ")-1)),OR(LEN(LEFT(C476,FIND(" ",C476&amp;" ")-1))=6,LEN(LEFT(C476,FIND(" ",C476&amp;" ")-1))=7),OR(ISNUMBER(MATCH(LEFT(C476,FIND(" ",C476&amp;" ")-1),'Look Up Values'!$G$2:$G$1000,0)),ISNUMBER(MATCH(LEFT(C476,FIND(" ",C476&amp;" ")-1),'Look Up Values'!$AE$2:$AE$2000,0)))),"","EWC error")),"")</f>
        <v/>
      </c>
      <c r="M476" s="242" t="str" cm="1">
        <f t="array" ref="M476">IF(AND(G476&lt;&gt;0,G476&lt;&gt;""),IF(E476="","",IF(ISNUMBER(MATCH(SUBSTITUTE(E476," ",""),SUBSTITUTE('Look Up Values'!$I$2:$I$10," ",""),0)),"","State error")),"")</f>
        <v/>
      </c>
      <c r="N476" s="242" t="str" cm="1">
        <f t="array" ref="N476">IF(AND(G476&lt;&gt;0,G476&lt;&gt;""),IF(F476="","",IF(ISNUMBER(MATCH(SUBSTITUTE(F476," ",""),SUBSTITUTE('Look Up Values'!$W$2:$W$30," ",""),0)),"","D&amp;R error")),"")</f>
        <v/>
      </c>
      <c r="O476" s="256" t="str">
        <f t="shared" si="15"/>
        <v/>
      </c>
    </row>
    <row r="477" spans="1:15" ht="15.75">
      <c r="A477" s="250">
        <v>470</v>
      </c>
      <c r="B477" s="208"/>
      <c r="C477" s="49"/>
      <c r="D477" s="50"/>
      <c r="E477" s="50"/>
      <c r="F477" s="50"/>
      <c r="G477" s="209"/>
      <c r="H477" s="8"/>
      <c r="I477" s="457" t="str">
        <f t="shared" si="14"/>
        <v/>
      </c>
      <c r="J477" s="241" cm="1">
        <f t="array" ref="J477">SUMPRODUCT(--(K477:N477&lt;&gt;"")) + IF(TRIM(O477)="",0,LEN(O477)-LEN(SUBSTITUTE(O477,",",""))+1)</f>
        <v>0</v>
      </c>
      <c r="K477" s="242" t="str">
        <f>IF(AND(G477&lt;&gt;0,G477&lt;&gt;""),IF(B477="","",IF(ISNUMBER(MATCH(B477,'Look Up Values'!$B$2:$B$500,0)),"","Dest. error")),"")</f>
        <v/>
      </c>
      <c r="L477" s="242" t="str">
        <f>IF(AND(G477&lt;&gt;0,G477&lt;&gt;""),IF(C477="","",IF(AND(ISNUMBER(--LEFT(C477,FIND(" ",C477&amp;" ")-1)),OR(LEN(LEFT(C477,FIND(" ",C477&amp;" ")-1))=6,LEN(LEFT(C477,FIND(" ",C477&amp;" ")-1))=7),OR(ISNUMBER(MATCH(LEFT(C477,FIND(" ",C477&amp;" ")-1),'Look Up Values'!$G$2:$G$1000,0)),ISNUMBER(MATCH(LEFT(C477,FIND(" ",C477&amp;" ")-1),'Look Up Values'!$AE$2:$AE$2000,0)))),"","EWC error")),"")</f>
        <v/>
      </c>
      <c r="M477" s="242" t="str" cm="1">
        <f t="array" ref="M477">IF(AND(G477&lt;&gt;0,G477&lt;&gt;""),IF(E477="","",IF(ISNUMBER(MATCH(SUBSTITUTE(E477," ",""),SUBSTITUTE('Look Up Values'!$I$2:$I$10," ",""),0)),"","State error")),"")</f>
        <v/>
      </c>
      <c r="N477" s="242" t="str" cm="1">
        <f t="array" ref="N477">IF(AND(G477&lt;&gt;0,G477&lt;&gt;""),IF(F477="","",IF(ISNUMBER(MATCH(SUBSTITUTE(F477," ",""),SUBSTITUTE('Look Up Values'!$W$2:$W$30," ",""),0)),"","D&amp;R error")),"")</f>
        <v/>
      </c>
      <c r="O477" s="256" t="str">
        <f t="shared" si="15"/>
        <v/>
      </c>
    </row>
    <row r="478" spans="1:15" ht="15.75">
      <c r="A478" s="250">
        <v>471</v>
      </c>
      <c r="B478" s="208"/>
      <c r="C478" s="49"/>
      <c r="D478" s="50"/>
      <c r="E478" s="50"/>
      <c r="F478" s="50"/>
      <c r="G478" s="209"/>
      <c r="H478" s="8"/>
      <c r="I478" s="457" t="str">
        <f t="shared" si="14"/>
        <v/>
      </c>
      <c r="J478" s="241" cm="1">
        <f t="array" ref="J478">SUMPRODUCT(--(K478:N478&lt;&gt;"")) + IF(TRIM(O478)="",0,LEN(O478)-LEN(SUBSTITUTE(O478,",",""))+1)</f>
        <v>0</v>
      </c>
      <c r="K478" s="242" t="str">
        <f>IF(AND(G478&lt;&gt;0,G478&lt;&gt;""),IF(B478="","",IF(ISNUMBER(MATCH(B478,'Look Up Values'!$B$2:$B$500,0)),"","Dest. error")),"")</f>
        <v/>
      </c>
      <c r="L478" s="242" t="str">
        <f>IF(AND(G478&lt;&gt;0,G478&lt;&gt;""),IF(C478="","",IF(AND(ISNUMBER(--LEFT(C478,FIND(" ",C478&amp;" ")-1)),OR(LEN(LEFT(C478,FIND(" ",C478&amp;" ")-1))=6,LEN(LEFT(C478,FIND(" ",C478&amp;" ")-1))=7),OR(ISNUMBER(MATCH(LEFT(C478,FIND(" ",C478&amp;" ")-1),'Look Up Values'!$G$2:$G$1000,0)),ISNUMBER(MATCH(LEFT(C478,FIND(" ",C478&amp;" ")-1),'Look Up Values'!$AE$2:$AE$2000,0)))),"","EWC error")),"")</f>
        <v/>
      </c>
      <c r="M478" s="242" t="str" cm="1">
        <f t="array" ref="M478">IF(AND(G478&lt;&gt;0,G478&lt;&gt;""),IF(E478="","",IF(ISNUMBER(MATCH(SUBSTITUTE(E478," ",""),SUBSTITUTE('Look Up Values'!$I$2:$I$10," ",""),0)),"","State error")),"")</f>
        <v/>
      </c>
      <c r="N478" s="242" t="str" cm="1">
        <f t="array" ref="N478">IF(AND(G478&lt;&gt;0,G478&lt;&gt;""),IF(F478="","",IF(ISNUMBER(MATCH(SUBSTITUTE(F478," ",""),SUBSTITUTE('Look Up Values'!$W$2:$W$30," ",""),0)),"","D&amp;R error")),"")</f>
        <v/>
      </c>
      <c r="O478" s="256" t="str">
        <f t="shared" si="15"/>
        <v/>
      </c>
    </row>
    <row r="479" spans="1:15" ht="15.75">
      <c r="A479" s="250">
        <v>472</v>
      </c>
      <c r="B479" s="208"/>
      <c r="C479" s="49"/>
      <c r="D479" s="50"/>
      <c r="E479" s="50"/>
      <c r="F479" s="50"/>
      <c r="G479" s="209"/>
      <c r="H479" s="8"/>
      <c r="I479" s="457" t="str">
        <f t="shared" si="14"/>
        <v/>
      </c>
      <c r="J479" s="241" cm="1">
        <f t="array" ref="J479">SUMPRODUCT(--(K479:N479&lt;&gt;"")) + IF(TRIM(O479)="",0,LEN(O479)-LEN(SUBSTITUTE(O479,",",""))+1)</f>
        <v>0</v>
      </c>
      <c r="K479" s="242" t="str">
        <f>IF(AND(G479&lt;&gt;0,G479&lt;&gt;""),IF(B479="","",IF(ISNUMBER(MATCH(B479,'Look Up Values'!$B$2:$B$500,0)),"","Dest. error")),"")</f>
        <v/>
      </c>
      <c r="L479" s="242" t="str">
        <f>IF(AND(G479&lt;&gt;0,G479&lt;&gt;""),IF(C479="","",IF(AND(ISNUMBER(--LEFT(C479,FIND(" ",C479&amp;" ")-1)),OR(LEN(LEFT(C479,FIND(" ",C479&amp;" ")-1))=6,LEN(LEFT(C479,FIND(" ",C479&amp;" ")-1))=7),OR(ISNUMBER(MATCH(LEFT(C479,FIND(" ",C479&amp;" ")-1),'Look Up Values'!$G$2:$G$1000,0)),ISNUMBER(MATCH(LEFT(C479,FIND(" ",C479&amp;" ")-1),'Look Up Values'!$AE$2:$AE$2000,0)))),"","EWC error")),"")</f>
        <v/>
      </c>
      <c r="M479" s="242" t="str" cm="1">
        <f t="array" ref="M479">IF(AND(G479&lt;&gt;0,G479&lt;&gt;""),IF(E479="","",IF(ISNUMBER(MATCH(SUBSTITUTE(E479," ",""),SUBSTITUTE('Look Up Values'!$I$2:$I$10," ",""),0)),"","State error")),"")</f>
        <v/>
      </c>
      <c r="N479" s="242" t="str" cm="1">
        <f t="array" ref="N479">IF(AND(G479&lt;&gt;0,G479&lt;&gt;""),IF(F479="","",IF(ISNUMBER(MATCH(SUBSTITUTE(F479," ",""),SUBSTITUTE('Look Up Values'!$W$2:$W$30," ",""),0)),"","D&amp;R error")),"")</f>
        <v/>
      </c>
      <c r="O479" s="256" t="str">
        <f t="shared" si="15"/>
        <v/>
      </c>
    </row>
    <row r="480" spans="1:15" ht="15.75">
      <c r="A480" s="250">
        <v>473</v>
      </c>
      <c r="B480" s="208"/>
      <c r="C480" s="49"/>
      <c r="D480" s="50"/>
      <c r="E480" s="50"/>
      <c r="F480" s="50"/>
      <c r="G480" s="209"/>
      <c r="H480" s="8"/>
      <c r="I480" s="457" t="str">
        <f t="shared" si="14"/>
        <v/>
      </c>
      <c r="J480" s="241" cm="1">
        <f t="array" ref="J480">SUMPRODUCT(--(K480:N480&lt;&gt;"")) + IF(TRIM(O480)="",0,LEN(O480)-LEN(SUBSTITUTE(O480,",",""))+1)</f>
        <v>0</v>
      </c>
      <c r="K480" s="242" t="str">
        <f>IF(AND(G480&lt;&gt;0,G480&lt;&gt;""),IF(B480="","",IF(ISNUMBER(MATCH(B480,'Look Up Values'!$B$2:$B$500,0)),"","Dest. error")),"")</f>
        <v/>
      </c>
      <c r="L480" s="242" t="str">
        <f>IF(AND(G480&lt;&gt;0,G480&lt;&gt;""),IF(C480="","",IF(AND(ISNUMBER(--LEFT(C480,FIND(" ",C480&amp;" ")-1)),OR(LEN(LEFT(C480,FIND(" ",C480&amp;" ")-1))=6,LEN(LEFT(C480,FIND(" ",C480&amp;" ")-1))=7),OR(ISNUMBER(MATCH(LEFT(C480,FIND(" ",C480&amp;" ")-1),'Look Up Values'!$G$2:$G$1000,0)),ISNUMBER(MATCH(LEFT(C480,FIND(" ",C480&amp;" ")-1),'Look Up Values'!$AE$2:$AE$2000,0)))),"","EWC error")),"")</f>
        <v/>
      </c>
      <c r="M480" s="242" t="str" cm="1">
        <f t="array" ref="M480">IF(AND(G480&lt;&gt;0,G480&lt;&gt;""),IF(E480="","",IF(ISNUMBER(MATCH(SUBSTITUTE(E480," ",""),SUBSTITUTE('Look Up Values'!$I$2:$I$10," ",""),0)),"","State error")),"")</f>
        <v/>
      </c>
      <c r="N480" s="242" t="str" cm="1">
        <f t="array" ref="N480">IF(AND(G480&lt;&gt;0,G480&lt;&gt;""),IF(F480="","",IF(ISNUMBER(MATCH(SUBSTITUTE(F480," ",""),SUBSTITUTE('Look Up Values'!$W$2:$W$30," ",""),0)),"","D&amp;R error")),"")</f>
        <v/>
      </c>
      <c r="O480" s="256" t="str">
        <f t="shared" si="15"/>
        <v/>
      </c>
    </row>
    <row r="481" spans="1:15" ht="15.75">
      <c r="A481" s="250">
        <v>474</v>
      </c>
      <c r="B481" s="208"/>
      <c r="C481" s="49"/>
      <c r="D481" s="50"/>
      <c r="E481" s="50"/>
      <c r="F481" s="50"/>
      <c r="G481" s="209"/>
      <c r="H481" s="8"/>
      <c r="I481" s="457" t="str">
        <f t="shared" si="14"/>
        <v/>
      </c>
      <c r="J481" s="241" cm="1">
        <f t="array" ref="J481">SUMPRODUCT(--(K481:N481&lt;&gt;"")) + IF(TRIM(O481)="",0,LEN(O481)-LEN(SUBSTITUTE(O481,",",""))+1)</f>
        <v>0</v>
      </c>
      <c r="K481" s="242" t="str">
        <f>IF(AND(G481&lt;&gt;0,G481&lt;&gt;""),IF(B481="","",IF(ISNUMBER(MATCH(B481,'Look Up Values'!$B$2:$B$500,0)),"","Dest. error")),"")</f>
        <v/>
      </c>
      <c r="L481" s="242" t="str">
        <f>IF(AND(G481&lt;&gt;0,G481&lt;&gt;""),IF(C481="","",IF(AND(ISNUMBER(--LEFT(C481,FIND(" ",C481&amp;" ")-1)),OR(LEN(LEFT(C481,FIND(" ",C481&amp;" ")-1))=6,LEN(LEFT(C481,FIND(" ",C481&amp;" ")-1))=7),OR(ISNUMBER(MATCH(LEFT(C481,FIND(" ",C481&amp;" ")-1),'Look Up Values'!$G$2:$G$1000,0)),ISNUMBER(MATCH(LEFT(C481,FIND(" ",C481&amp;" ")-1),'Look Up Values'!$AE$2:$AE$2000,0)))),"","EWC error")),"")</f>
        <v/>
      </c>
      <c r="M481" s="242" t="str" cm="1">
        <f t="array" ref="M481">IF(AND(G481&lt;&gt;0,G481&lt;&gt;""),IF(E481="","",IF(ISNUMBER(MATCH(SUBSTITUTE(E481," ",""),SUBSTITUTE('Look Up Values'!$I$2:$I$10," ",""),0)),"","State error")),"")</f>
        <v/>
      </c>
      <c r="N481" s="242" t="str" cm="1">
        <f t="array" ref="N481">IF(AND(G481&lt;&gt;0,G481&lt;&gt;""),IF(F481="","",IF(ISNUMBER(MATCH(SUBSTITUTE(F481," ",""),SUBSTITUTE('Look Up Values'!$W$2:$W$30," ",""),0)),"","D&amp;R error")),"")</f>
        <v/>
      </c>
      <c r="O481" s="256" t="str">
        <f t="shared" si="15"/>
        <v/>
      </c>
    </row>
    <row r="482" spans="1:15" ht="15.75">
      <c r="A482" s="250">
        <v>475</v>
      </c>
      <c r="B482" s="208"/>
      <c r="C482" s="49"/>
      <c r="D482" s="50"/>
      <c r="E482" s="50"/>
      <c r="F482" s="50"/>
      <c r="G482" s="209"/>
      <c r="H482" s="8"/>
      <c r="I482" s="457" t="str">
        <f t="shared" si="14"/>
        <v/>
      </c>
      <c r="J482" s="241" cm="1">
        <f t="array" ref="J482">SUMPRODUCT(--(K482:N482&lt;&gt;"")) + IF(TRIM(O482)="",0,LEN(O482)-LEN(SUBSTITUTE(O482,",",""))+1)</f>
        <v>0</v>
      </c>
      <c r="K482" s="242" t="str">
        <f>IF(AND(G482&lt;&gt;0,G482&lt;&gt;""),IF(B482="","",IF(ISNUMBER(MATCH(B482,'Look Up Values'!$B$2:$B$500,0)),"","Dest. error")),"")</f>
        <v/>
      </c>
      <c r="L482" s="242" t="str">
        <f>IF(AND(G482&lt;&gt;0,G482&lt;&gt;""),IF(C482="","",IF(AND(ISNUMBER(--LEFT(C482,FIND(" ",C482&amp;" ")-1)),OR(LEN(LEFT(C482,FIND(" ",C482&amp;" ")-1))=6,LEN(LEFT(C482,FIND(" ",C482&amp;" ")-1))=7),OR(ISNUMBER(MATCH(LEFT(C482,FIND(" ",C482&amp;" ")-1),'Look Up Values'!$G$2:$G$1000,0)),ISNUMBER(MATCH(LEFT(C482,FIND(" ",C482&amp;" ")-1),'Look Up Values'!$AE$2:$AE$2000,0)))),"","EWC error")),"")</f>
        <v/>
      </c>
      <c r="M482" s="242" t="str" cm="1">
        <f t="array" ref="M482">IF(AND(G482&lt;&gt;0,G482&lt;&gt;""),IF(E482="","",IF(ISNUMBER(MATCH(SUBSTITUTE(E482," ",""),SUBSTITUTE('Look Up Values'!$I$2:$I$10," ",""),0)),"","State error")),"")</f>
        <v/>
      </c>
      <c r="N482" s="242" t="str" cm="1">
        <f t="array" ref="N482">IF(AND(G482&lt;&gt;0,G482&lt;&gt;""),IF(F482="","",IF(ISNUMBER(MATCH(SUBSTITUTE(F482," ",""),SUBSTITUTE('Look Up Values'!$W$2:$W$30," ",""),0)),"","D&amp;R error")),"")</f>
        <v/>
      </c>
      <c r="O482" s="256" t="str">
        <f t="shared" si="15"/>
        <v/>
      </c>
    </row>
    <row r="483" spans="1:15" ht="15.75">
      <c r="A483" s="250">
        <v>476</v>
      </c>
      <c r="B483" s="208"/>
      <c r="C483" s="49"/>
      <c r="D483" s="50"/>
      <c r="E483" s="50"/>
      <c r="F483" s="50"/>
      <c r="G483" s="209"/>
      <c r="H483" s="8"/>
      <c r="I483" s="457" t="str">
        <f t="shared" si="14"/>
        <v/>
      </c>
      <c r="J483" s="241" cm="1">
        <f t="array" ref="J483">SUMPRODUCT(--(K483:N483&lt;&gt;"")) + IF(TRIM(O483)="",0,LEN(O483)-LEN(SUBSTITUTE(O483,",",""))+1)</f>
        <v>0</v>
      </c>
      <c r="K483" s="242" t="str">
        <f>IF(AND(G483&lt;&gt;0,G483&lt;&gt;""),IF(B483="","",IF(ISNUMBER(MATCH(B483,'Look Up Values'!$B$2:$B$500,0)),"","Dest. error")),"")</f>
        <v/>
      </c>
      <c r="L483" s="242" t="str">
        <f>IF(AND(G483&lt;&gt;0,G483&lt;&gt;""),IF(C483="","",IF(AND(ISNUMBER(--LEFT(C483,FIND(" ",C483&amp;" ")-1)),OR(LEN(LEFT(C483,FIND(" ",C483&amp;" ")-1))=6,LEN(LEFT(C483,FIND(" ",C483&amp;" ")-1))=7),OR(ISNUMBER(MATCH(LEFT(C483,FIND(" ",C483&amp;" ")-1),'Look Up Values'!$G$2:$G$1000,0)),ISNUMBER(MATCH(LEFT(C483,FIND(" ",C483&amp;" ")-1),'Look Up Values'!$AE$2:$AE$2000,0)))),"","EWC error")),"")</f>
        <v/>
      </c>
      <c r="M483" s="242" t="str" cm="1">
        <f t="array" ref="M483">IF(AND(G483&lt;&gt;0,G483&lt;&gt;""),IF(E483="","",IF(ISNUMBER(MATCH(SUBSTITUTE(E483," ",""),SUBSTITUTE('Look Up Values'!$I$2:$I$10," ",""),0)),"","State error")),"")</f>
        <v/>
      </c>
      <c r="N483" s="242" t="str" cm="1">
        <f t="array" ref="N483">IF(AND(G483&lt;&gt;0,G483&lt;&gt;""),IF(F483="","",IF(ISNUMBER(MATCH(SUBSTITUTE(F483," ",""),SUBSTITUTE('Look Up Values'!$W$2:$W$30," ",""),0)),"","D&amp;R error")),"")</f>
        <v/>
      </c>
      <c r="O483" s="256" t="str">
        <f t="shared" si="15"/>
        <v/>
      </c>
    </row>
    <row r="484" spans="1:15" ht="15.75">
      <c r="A484" s="250">
        <v>477</v>
      </c>
      <c r="B484" s="208"/>
      <c r="C484" s="49"/>
      <c r="D484" s="50"/>
      <c r="E484" s="50"/>
      <c r="F484" s="50"/>
      <c r="G484" s="209"/>
      <c r="H484" s="8"/>
      <c r="I484" s="457" t="str">
        <f t="shared" si="14"/>
        <v/>
      </c>
      <c r="J484" s="241" cm="1">
        <f t="array" ref="J484">SUMPRODUCT(--(K484:N484&lt;&gt;"")) + IF(TRIM(O484)="",0,LEN(O484)-LEN(SUBSTITUTE(O484,",",""))+1)</f>
        <v>0</v>
      </c>
      <c r="K484" s="242" t="str">
        <f>IF(AND(G484&lt;&gt;0,G484&lt;&gt;""),IF(B484="","",IF(ISNUMBER(MATCH(B484,'Look Up Values'!$B$2:$B$500,0)),"","Dest. error")),"")</f>
        <v/>
      </c>
      <c r="L484" s="242" t="str">
        <f>IF(AND(G484&lt;&gt;0,G484&lt;&gt;""),IF(C484="","",IF(AND(ISNUMBER(--LEFT(C484,FIND(" ",C484&amp;" ")-1)),OR(LEN(LEFT(C484,FIND(" ",C484&amp;" ")-1))=6,LEN(LEFT(C484,FIND(" ",C484&amp;" ")-1))=7),OR(ISNUMBER(MATCH(LEFT(C484,FIND(" ",C484&amp;" ")-1),'Look Up Values'!$G$2:$G$1000,0)),ISNUMBER(MATCH(LEFT(C484,FIND(" ",C484&amp;" ")-1),'Look Up Values'!$AE$2:$AE$2000,0)))),"","EWC error")),"")</f>
        <v/>
      </c>
      <c r="M484" s="242" t="str" cm="1">
        <f t="array" ref="M484">IF(AND(G484&lt;&gt;0,G484&lt;&gt;""),IF(E484="","",IF(ISNUMBER(MATCH(SUBSTITUTE(E484," ",""),SUBSTITUTE('Look Up Values'!$I$2:$I$10," ",""),0)),"","State error")),"")</f>
        <v/>
      </c>
      <c r="N484" s="242" t="str" cm="1">
        <f t="array" ref="N484">IF(AND(G484&lt;&gt;0,G484&lt;&gt;""),IF(F484="","",IF(ISNUMBER(MATCH(SUBSTITUTE(F484," ",""),SUBSTITUTE('Look Up Values'!$W$2:$W$30," ",""),0)),"","D&amp;R error")),"")</f>
        <v/>
      </c>
      <c r="O484" s="256" t="str">
        <f t="shared" si="15"/>
        <v/>
      </c>
    </row>
    <row r="485" spans="1:15" ht="15.75">
      <c r="A485" s="250">
        <v>478</v>
      </c>
      <c r="B485" s="208"/>
      <c r="C485" s="49"/>
      <c r="D485" s="50"/>
      <c r="E485" s="50"/>
      <c r="F485" s="50"/>
      <c r="G485" s="209"/>
      <c r="H485" s="8"/>
      <c r="I485" s="457" t="str">
        <f t="shared" si="14"/>
        <v/>
      </c>
      <c r="J485" s="241" cm="1">
        <f t="array" ref="J485">SUMPRODUCT(--(K485:N485&lt;&gt;"")) + IF(TRIM(O485)="",0,LEN(O485)-LEN(SUBSTITUTE(O485,",",""))+1)</f>
        <v>0</v>
      </c>
      <c r="K485" s="242" t="str">
        <f>IF(AND(G485&lt;&gt;0,G485&lt;&gt;""),IF(B485="","",IF(ISNUMBER(MATCH(B485,'Look Up Values'!$B$2:$B$500,0)),"","Dest. error")),"")</f>
        <v/>
      </c>
      <c r="L485" s="242" t="str">
        <f>IF(AND(G485&lt;&gt;0,G485&lt;&gt;""),IF(C485="","",IF(AND(ISNUMBER(--LEFT(C485,FIND(" ",C485&amp;" ")-1)),OR(LEN(LEFT(C485,FIND(" ",C485&amp;" ")-1))=6,LEN(LEFT(C485,FIND(" ",C485&amp;" ")-1))=7),OR(ISNUMBER(MATCH(LEFT(C485,FIND(" ",C485&amp;" ")-1),'Look Up Values'!$G$2:$G$1000,0)),ISNUMBER(MATCH(LEFT(C485,FIND(" ",C485&amp;" ")-1),'Look Up Values'!$AE$2:$AE$2000,0)))),"","EWC error")),"")</f>
        <v/>
      </c>
      <c r="M485" s="242" t="str" cm="1">
        <f t="array" ref="M485">IF(AND(G485&lt;&gt;0,G485&lt;&gt;""),IF(E485="","",IF(ISNUMBER(MATCH(SUBSTITUTE(E485," ",""),SUBSTITUTE('Look Up Values'!$I$2:$I$10," ",""),0)),"","State error")),"")</f>
        <v/>
      </c>
      <c r="N485" s="242" t="str" cm="1">
        <f t="array" ref="N485">IF(AND(G485&lt;&gt;0,G485&lt;&gt;""),IF(F485="","",IF(ISNUMBER(MATCH(SUBSTITUTE(F485," ",""),SUBSTITUTE('Look Up Values'!$W$2:$W$30," ",""),0)),"","D&amp;R error")),"")</f>
        <v/>
      </c>
      <c r="O485" s="256" t="str">
        <f t="shared" si="15"/>
        <v/>
      </c>
    </row>
    <row r="486" spans="1:15" ht="15.75">
      <c r="A486" s="250">
        <v>479</v>
      </c>
      <c r="B486" s="208"/>
      <c r="C486" s="49"/>
      <c r="D486" s="50"/>
      <c r="E486" s="50"/>
      <c r="F486" s="50"/>
      <c r="G486" s="209"/>
      <c r="H486" s="8"/>
      <c r="I486" s="457" t="str">
        <f t="shared" si="14"/>
        <v/>
      </c>
      <c r="J486" s="241" cm="1">
        <f t="array" ref="J486">SUMPRODUCT(--(K486:N486&lt;&gt;"")) + IF(TRIM(O486)="",0,LEN(O486)-LEN(SUBSTITUTE(O486,",",""))+1)</f>
        <v>0</v>
      </c>
      <c r="K486" s="242" t="str">
        <f>IF(AND(G486&lt;&gt;0,G486&lt;&gt;""),IF(B486="","",IF(ISNUMBER(MATCH(B486,'Look Up Values'!$B$2:$B$500,0)),"","Dest. error")),"")</f>
        <v/>
      </c>
      <c r="L486" s="242" t="str">
        <f>IF(AND(G486&lt;&gt;0,G486&lt;&gt;""),IF(C486="","",IF(AND(ISNUMBER(--LEFT(C486,FIND(" ",C486&amp;" ")-1)),OR(LEN(LEFT(C486,FIND(" ",C486&amp;" ")-1))=6,LEN(LEFT(C486,FIND(" ",C486&amp;" ")-1))=7),OR(ISNUMBER(MATCH(LEFT(C486,FIND(" ",C486&amp;" ")-1),'Look Up Values'!$G$2:$G$1000,0)),ISNUMBER(MATCH(LEFT(C486,FIND(" ",C486&amp;" ")-1),'Look Up Values'!$AE$2:$AE$2000,0)))),"","EWC error")),"")</f>
        <v/>
      </c>
      <c r="M486" s="242" t="str" cm="1">
        <f t="array" ref="M486">IF(AND(G486&lt;&gt;0,G486&lt;&gt;""),IF(E486="","",IF(ISNUMBER(MATCH(SUBSTITUTE(E486," ",""),SUBSTITUTE('Look Up Values'!$I$2:$I$10," ",""),0)),"","State error")),"")</f>
        <v/>
      </c>
      <c r="N486" s="242" t="str" cm="1">
        <f t="array" ref="N486">IF(AND(G486&lt;&gt;0,G486&lt;&gt;""),IF(F486="","",IF(ISNUMBER(MATCH(SUBSTITUTE(F486," ",""),SUBSTITUTE('Look Up Values'!$W$2:$W$30," ",""),0)),"","D&amp;R error")),"")</f>
        <v/>
      </c>
      <c r="O486" s="256" t="str">
        <f t="shared" si="15"/>
        <v/>
      </c>
    </row>
    <row r="487" spans="1:15" ht="15.75">
      <c r="A487" s="250">
        <v>480</v>
      </c>
      <c r="B487" s="208"/>
      <c r="C487" s="49"/>
      <c r="D487" s="50"/>
      <c r="E487" s="50"/>
      <c r="F487" s="50"/>
      <c r="G487" s="209"/>
      <c r="H487" s="8"/>
      <c r="I487" s="457" t="str">
        <f t="shared" si="14"/>
        <v/>
      </c>
      <c r="J487" s="241" cm="1">
        <f t="array" ref="J487">SUMPRODUCT(--(K487:N487&lt;&gt;"")) + IF(TRIM(O487)="",0,LEN(O487)-LEN(SUBSTITUTE(O487,",",""))+1)</f>
        <v>0</v>
      </c>
      <c r="K487" s="242" t="str">
        <f>IF(AND(G487&lt;&gt;0,G487&lt;&gt;""),IF(B487="","",IF(ISNUMBER(MATCH(B487,'Look Up Values'!$B$2:$B$500,0)),"","Dest. error")),"")</f>
        <v/>
      </c>
      <c r="L487" s="242" t="str">
        <f>IF(AND(G487&lt;&gt;0,G487&lt;&gt;""),IF(C487="","",IF(AND(ISNUMBER(--LEFT(C487,FIND(" ",C487&amp;" ")-1)),OR(LEN(LEFT(C487,FIND(" ",C487&amp;" ")-1))=6,LEN(LEFT(C487,FIND(" ",C487&amp;" ")-1))=7),OR(ISNUMBER(MATCH(LEFT(C487,FIND(" ",C487&amp;" ")-1),'Look Up Values'!$G$2:$G$1000,0)),ISNUMBER(MATCH(LEFT(C487,FIND(" ",C487&amp;" ")-1),'Look Up Values'!$AE$2:$AE$2000,0)))),"","EWC error")),"")</f>
        <v/>
      </c>
      <c r="M487" s="242" t="str" cm="1">
        <f t="array" ref="M487">IF(AND(G487&lt;&gt;0,G487&lt;&gt;""),IF(E487="","",IF(ISNUMBER(MATCH(SUBSTITUTE(E487," ",""),SUBSTITUTE('Look Up Values'!$I$2:$I$10," ",""),0)),"","State error")),"")</f>
        <v/>
      </c>
      <c r="N487" s="242" t="str" cm="1">
        <f t="array" ref="N487">IF(AND(G487&lt;&gt;0,G487&lt;&gt;""),IF(F487="","",IF(ISNUMBER(MATCH(SUBSTITUTE(F487," ",""),SUBSTITUTE('Look Up Values'!$W$2:$W$30," ",""),0)),"","D&amp;R error")),"")</f>
        <v/>
      </c>
      <c r="O487" s="256" t="str">
        <f t="shared" si="15"/>
        <v/>
      </c>
    </row>
    <row r="488" spans="1:15" ht="15.75">
      <c r="A488" s="250">
        <v>481</v>
      </c>
      <c r="B488" s="208"/>
      <c r="C488" s="49"/>
      <c r="D488" s="50"/>
      <c r="E488" s="50"/>
      <c r="F488" s="50"/>
      <c r="G488" s="209"/>
      <c r="H488" s="8"/>
      <c r="I488" s="457" t="str">
        <f t="shared" si="14"/>
        <v/>
      </c>
      <c r="J488" s="241" cm="1">
        <f t="array" ref="J488">SUMPRODUCT(--(K488:N488&lt;&gt;"")) + IF(TRIM(O488)="",0,LEN(O488)-LEN(SUBSTITUTE(O488,",",""))+1)</f>
        <v>0</v>
      </c>
      <c r="K488" s="242" t="str">
        <f>IF(AND(G488&lt;&gt;0,G488&lt;&gt;""),IF(B488="","",IF(ISNUMBER(MATCH(B488,'Look Up Values'!$B$2:$B$500,0)),"","Dest. error")),"")</f>
        <v/>
      </c>
      <c r="L488" s="242" t="str">
        <f>IF(AND(G488&lt;&gt;0,G488&lt;&gt;""),IF(C488="","",IF(AND(ISNUMBER(--LEFT(C488,FIND(" ",C488&amp;" ")-1)),OR(LEN(LEFT(C488,FIND(" ",C488&amp;" ")-1))=6,LEN(LEFT(C488,FIND(" ",C488&amp;" ")-1))=7),OR(ISNUMBER(MATCH(LEFT(C488,FIND(" ",C488&amp;" ")-1),'Look Up Values'!$G$2:$G$1000,0)),ISNUMBER(MATCH(LEFT(C488,FIND(" ",C488&amp;" ")-1),'Look Up Values'!$AE$2:$AE$2000,0)))),"","EWC error")),"")</f>
        <v/>
      </c>
      <c r="M488" s="242" t="str" cm="1">
        <f t="array" ref="M488">IF(AND(G488&lt;&gt;0,G488&lt;&gt;""),IF(E488="","",IF(ISNUMBER(MATCH(SUBSTITUTE(E488," ",""),SUBSTITUTE('Look Up Values'!$I$2:$I$10," ",""),0)),"","State error")),"")</f>
        <v/>
      </c>
      <c r="N488" s="242" t="str" cm="1">
        <f t="array" ref="N488">IF(AND(G488&lt;&gt;0,G488&lt;&gt;""),IF(F488="","",IF(ISNUMBER(MATCH(SUBSTITUTE(F488," ",""),SUBSTITUTE('Look Up Values'!$W$2:$W$30," ",""),0)),"","D&amp;R error")),"")</f>
        <v/>
      </c>
      <c r="O488" s="256" t="str">
        <f t="shared" si="15"/>
        <v/>
      </c>
    </row>
    <row r="489" spans="1:15" ht="15.75">
      <c r="A489" s="250">
        <v>482</v>
      </c>
      <c r="B489" s="208"/>
      <c r="C489" s="49"/>
      <c r="D489" s="50"/>
      <c r="E489" s="50"/>
      <c r="F489" s="50"/>
      <c r="G489" s="209"/>
      <c r="H489" s="8"/>
      <c r="I489" s="457" t="str">
        <f t="shared" si="14"/>
        <v/>
      </c>
      <c r="J489" s="241" cm="1">
        <f t="array" ref="J489">SUMPRODUCT(--(K489:N489&lt;&gt;"")) + IF(TRIM(O489)="",0,LEN(O489)-LEN(SUBSTITUTE(O489,",",""))+1)</f>
        <v>0</v>
      </c>
      <c r="K489" s="242" t="str">
        <f>IF(AND(G489&lt;&gt;0,G489&lt;&gt;""),IF(B489="","",IF(ISNUMBER(MATCH(B489,'Look Up Values'!$B$2:$B$500,0)),"","Dest. error")),"")</f>
        <v/>
      </c>
      <c r="L489" s="242" t="str">
        <f>IF(AND(G489&lt;&gt;0,G489&lt;&gt;""),IF(C489="","",IF(AND(ISNUMBER(--LEFT(C489,FIND(" ",C489&amp;" ")-1)),OR(LEN(LEFT(C489,FIND(" ",C489&amp;" ")-1))=6,LEN(LEFT(C489,FIND(" ",C489&amp;" ")-1))=7),OR(ISNUMBER(MATCH(LEFT(C489,FIND(" ",C489&amp;" ")-1),'Look Up Values'!$G$2:$G$1000,0)),ISNUMBER(MATCH(LEFT(C489,FIND(" ",C489&amp;" ")-1),'Look Up Values'!$AE$2:$AE$2000,0)))),"","EWC error")),"")</f>
        <v/>
      </c>
      <c r="M489" s="242" t="str" cm="1">
        <f t="array" ref="M489">IF(AND(G489&lt;&gt;0,G489&lt;&gt;""),IF(E489="","",IF(ISNUMBER(MATCH(SUBSTITUTE(E489," ",""),SUBSTITUTE('Look Up Values'!$I$2:$I$10," ",""),0)),"","State error")),"")</f>
        <v/>
      </c>
      <c r="N489" s="242" t="str" cm="1">
        <f t="array" ref="N489">IF(AND(G489&lt;&gt;0,G489&lt;&gt;""),IF(F489="","",IF(ISNUMBER(MATCH(SUBSTITUTE(F489," ",""),SUBSTITUTE('Look Up Values'!$W$2:$W$30," ",""),0)),"","D&amp;R error")),"")</f>
        <v/>
      </c>
      <c r="O489" s="256" t="str">
        <f t="shared" si="15"/>
        <v/>
      </c>
    </row>
    <row r="490" spans="1:15" ht="15.75">
      <c r="A490" s="250">
        <v>483</v>
      </c>
      <c r="B490" s="208"/>
      <c r="C490" s="49"/>
      <c r="D490" s="50"/>
      <c r="E490" s="50"/>
      <c r="F490" s="50"/>
      <c r="G490" s="209"/>
      <c r="H490" s="8"/>
      <c r="I490" s="457" t="str">
        <f t="shared" si="14"/>
        <v/>
      </c>
      <c r="J490" s="241" cm="1">
        <f t="array" ref="J490">SUMPRODUCT(--(K490:N490&lt;&gt;"")) + IF(TRIM(O490)="",0,LEN(O490)-LEN(SUBSTITUTE(O490,",",""))+1)</f>
        <v>0</v>
      </c>
      <c r="K490" s="242" t="str">
        <f>IF(AND(G490&lt;&gt;0,G490&lt;&gt;""),IF(B490="","",IF(ISNUMBER(MATCH(B490,'Look Up Values'!$B$2:$B$500,0)),"","Dest. error")),"")</f>
        <v/>
      </c>
      <c r="L490" s="242" t="str">
        <f>IF(AND(G490&lt;&gt;0,G490&lt;&gt;""),IF(C490="","",IF(AND(ISNUMBER(--LEFT(C490,FIND(" ",C490&amp;" ")-1)),OR(LEN(LEFT(C490,FIND(" ",C490&amp;" ")-1))=6,LEN(LEFT(C490,FIND(" ",C490&amp;" ")-1))=7),OR(ISNUMBER(MATCH(LEFT(C490,FIND(" ",C490&amp;" ")-1),'Look Up Values'!$G$2:$G$1000,0)),ISNUMBER(MATCH(LEFT(C490,FIND(" ",C490&amp;" ")-1),'Look Up Values'!$AE$2:$AE$2000,0)))),"","EWC error")),"")</f>
        <v/>
      </c>
      <c r="M490" s="242" t="str" cm="1">
        <f t="array" ref="M490">IF(AND(G490&lt;&gt;0,G490&lt;&gt;""),IF(E490="","",IF(ISNUMBER(MATCH(SUBSTITUTE(E490," ",""),SUBSTITUTE('Look Up Values'!$I$2:$I$10," ",""),0)),"","State error")),"")</f>
        <v/>
      </c>
      <c r="N490" s="242" t="str" cm="1">
        <f t="array" ref="N490">IF(AND(G490&lt;&gt;0,G490&lt;&gt;""),IF(F490="","",IF(ISNUMBER(MATCH(SUBSTITUTE(F490," ",""),SUBSTITUTE('Look Up Values'!$W$2:$W$30," ",""),0)),"","D&amp;R error")),"")</f>
        <v/>
      </c>
      <c r="O490" s="256" t="str">
        <f t="shared" si="15"/>
        <v/>
      </c>
    </row>
    <row r="491" spans="1:15" ht="15.75">
      <c r="A491" s="250">
        <v>484</v>
      </c>
      <c r="B491" s="208"/>
      <c r="C491" s="49"/>
      <c r="D491" s="50"/>
      <c r="E491" s="50"/>
      <c r="F491" s="50"/>
      <c r="G491" s="209"/>
      <c r="H491" s="8"/>
      <c r="I491" s="457" t="str">
        <f t="shared" si="14"/>
        <v/>
      </c>
      <c r="J491" s="241" cm="1">
        <f t="array" ref="J491">SUMPRODUCT(--(K491:N491&lt;&gt;"")) + IF(TRIM(O491)="",0,LEN(O491)-LEN(SUBSTITUTE(O491,",",""))+1)</f>
        <v>0</v>
      </c>
      <c r="K491" s="242" t="str">
        <f>IF(AND(G491&lt;&gt;0,G491&lt;&gt;""),IF(B491="","",IF(ISNUMBER(MATCH(B491,'Look Up Values'!$B$2:$B$500,0)),"","Dest. error")),"")</f>
        <v/>
      </c>
      <c r="L491" s="242" t="str">
        <f>IF(AND(G491&lt;&gt;0,G491&lt;&gt;""),IF(C491="","",IF(AND(ISNUMBER(--LEFT(C491,FIND(" ",C491&amp;" ")-1)),OR(LEN(LEFT(C491,FIND(" ",C491&amp;" ")-1))=6,LEN(LEFT(C491,FIND(" ",C491&amp;" ")-1))=7),OR(ISNUMBER(MATCH(LEFT(C491,FIND(" ",C491&amp;" ")-1),'Look Up Values'!$G$2:$G$1000,0)),ISNUMBER(MATCH(LEFT(C491,FIND(" ",C491&amp;" ")-1),'Look Up Values'!$AE$2:$AE$2000,0)))),"","EWC error")),"")</f>
        <v/>
      </c>
      <c r="M491" s="242" t="str" cm="1">
        <f t="array" ref="M491">IF(AND(G491&lt;&gt;0,G491&lt;&gt;""),IF(E491="","",IF(ISNUMBER(MATCH(SUBSTITUTE(E491," ",""),SUBSTITUTE('Look Up Values'!$I$2:$I$10," ",""),0)),"","State error")),"")</f>
        <v/>
      </c>
      <c r="N491" s="242" t="str" cm="1">
        <f t="array" ref="N491">IF(AND(G491&lt;&gt;0,G491&lt;&gt;""),IF(F491="","",IF(ISNUMBER(MATCH(SUBSTITUTE(F491," ",""),SUBSTITUTE('Look Up Values'!$W$2:$W$30," ",""),0)),"","D&amp;R error")),"")</f>
        <v/>
      </c>
      <c r="O491" s="256" t="str">
        <f t="shared" si="15"/>
        <v/>
      </c>
    </row>
    <row r="492" spans="1:15" ht="15.75">
      <c r="A492" s="250">
        <v>485</v>
      </c>
      <c r="B492" s="208"/>
      <c r="C492" s="49"/>
      <c r="D492" s="50"/>
      <c r="E492" s="50"/>
      <c r="F492" s="50"/>
      <c r="G492" s="209"/>
      <c r="H492" s="8"/>
      <c r="I492" s="457" t="str">
        <f t="shared" si="14"/>
        <v/>
      </c>
      <c r="J492" s="241" cm="1">
        <f t="array" ref="J492">SUMPRODUCT(--(K492:N492&lt;&gt;"")) + IF(TRIM(O492)="",0,LEN(O492)-LEN(SUBSTITUTE(O492,",",""))+1)</f>
        <v>0</v>
      </c>
      <c r="K492" s="242" t="str">
        <f>IF(AND(G492&lt;&gt;0,G492&lt;&gt;""),IF(B492="","",IF(ISNUMBER(MATCH(B492,'Look Up Values'!$B$2:$B$500,0)),"","Dest. error")),"")</f>
        <v/>
      </c>
      <c r="L492" s="242" t="str">
        <f>IF(AND(G492&lt;&gt;0,G492&lt;&gt;""),IF(C492="","",IF(AND(ISNUMBER(--LEFT(C492,FIND(" ",C492&amp;" ")-1)),OR(LEN(LEFT(C492,FIND(" ",C492&amp;" ")-1))=6,LEN(LEFT(C492,FIND(" ",C492&amp;" ")-1))=7),OR(ISNUMBER(MATCH(LEFT(C492,FIND(" ",C492&amp;" ")-1),'Look Up Values'!$G$2:$G$1000,0)),ISNUMBER(MATCH(LEFT(C492,FIND(" ",C492&amp;" ")-1),'Look Up Values'!$AE$2:$AE$2000,0)))),"","EWC error")),"")</f>
        <v/>
      </c>
      <c r="M492" s="242" t="str" cm="1">
        <f t="array" ref="M492">IF(AND(G492&lt;&gt;0,G492&lt;&gt;""),IF(E492="","",IF(ISNUMBER(MATCH(SUBSTITUTE(E492," ",""),SUBSTITUTE('Look Up Values'!$I$2:$I$10," ",""),0)),"","State error")),"")</f>
        <v/>
      </c>
      <c r="N492" s="242" t="str" cm="1">
        <f t="array" ref="N492">IF(AND(G492&lt;&gt;0,G492&lt;&gt;""),IF(F492="","",IF(ISNUMBER(MATCH(SUBSTITUTE(F492," ",""),SUBSTITUTE('Look Up Values'!$W$2:$W$30," ",""),0)),"","D&amp;R error")),"")</f>
        <v/>
      </c>
      <c r="O492" s="256" t="str">
        <f t="shared" si="15"/>
        <v/>
      </c>
    </row>
    <row r="493" spans="1:15" ht="15.75">
      <c r="A493" s="250">
        <v>486</v>
      </c>
      <c r="B493" s="208"/>
      <c r="C493" s="49"/>
      <c r="D493" s="50"/>
      <c r="E493" s="50"/>
      <c r="F493" s="50"/>
      <c r="G493" s="209"/>
      <c r="H493" s="8"/>
      <c r="I493" s="457" t="str">
        <f t="shared" si="14"/>
        <v/>
      </c>
      <c r="J493" s="241" cm="1">
        <f t="array" ref="J493">SUMPRODUCT(--(K493:N493&lt;&gt;"")) + IF(TRIM(O493)="",0,LEN(O493)-LEN(SUBSTITUTE(O493,",",""))+1)</f>
        <v>0</v>
      </c>
      <c r="K493" s="242" t="str">
        <f>IF(AND(G493&lt;&gt;0,G493&lt;&gt;""),IF(B493="","",IF(ISNUMBER(MATCH(B493,'Look Up Values'!$B$2:$B$500,0)),"","Dest. error")),"")</f>
        <v/>
      </c>
      <c r="L493" s="242" t="str">
        <f>IF(AND(G493&lt;&gt;0,G493&lt;&gt;""),IF(C493="","",IF(AND(ISNUMBER(--LEFT(C493,FIND(" ",C493&amp;" ")-1)),OR(LEN(LEFT(C493,FIND(" ",C493&amp;" ")-1))=6,LEN(LEFT(C493,FIND(" ",C493&amp;" ")-1))=7),OR(ISNUMBER(MATCH(LEFT(C493,FIND(" ",C493&amp;" ")-1),'Look Up Values'!$G$2:$G$1000,0)),ISNUMBER(MATCH(LEFT(C493,FIND(" ",C493&amp;" ")-1),'Look Up Values'!$AE$2:$AE$2000,0)))),"","EWC error")),"")</f>
        <v/>
      </c>
      <c r="M493" s="242" t="str" cm="1">
        <f t="array" ref="M493">IF(AND(G493&lt;&gt;0,G493&lt;&gt;""),IF(E493="","",IF(ISNUMBER(MATCH(SUBSTITUTE(E493," ",""),SUBSTITUTE('Look Up Values'!$I$2:$I$10," ",""),0)),"","State error")),"")</f>
        <v/>
      </c>
      <c r="N493" s="242" t="str" cm="1">
        <f t="array" ref="N493">IF(AND(G493&lt;&gt;0,G493&lt;&gt;""),IF(F493="","",IF(ISNUMBER(MATCH(SUBSTITUTE(F493," ",""),SUBSTITUTE('Look Up Values'!$W$2:$W$30," ",""),0)),"","D&amp;R error")),"")</f>
        <v/>
      </c>
      <c r="O493" s="256" t="str">
        <f t="shared" si="15"/>
        <v/>
      </c>
    </row>
    <row r="494" spans="1:15" ht="15.75">
      <c r="A494" s="250">
        <v>487</v>
      </c>
      <c r="B494" s="208"/>
      <c r="C494" s="49"/>
      <c r="D494" s="50"/>
      <c r="E494" s="50"/>
      <c r="F494" s="50"/>
      <c r="G494" s="209"/>
      <c r="H494" s="8"/>
      <c r="I494" s="457" t="str">
        <f t="shared" si="14"/>
        <v/>
      </c>
      <c r="J494" s="241" cm="1">
        <f t="array" ref="J494">SUMPRODUCT(--(K494:N494&lt;&gt;"")) + IF(TRIM(O494)="",0,LEN(O494)-LEN(SUBSTITUTE(O494,",",""))+1)</f>
        <v>0</v>
      </c>
      <c r="K494" s="242" t="str">
        <f>IF(AND(G494&lt;&gt;0,G494&lt;&gt;""),IF(B494="","",IF(ISNUMBER(MATCH(B494,'Look Up Values'!$B$2:$B$500,0)),"","Dest. error")),"")</f>
        <v/>
      </c>
      <c r="L494" s="242" t="str">
        <f>IF(AND(G494&lt;&gt;0,G494&lt;&gt;""),IF(C494="","",IF(AND(ISNUMBER(--LEFT(C494,FIND(" ",C494&amp;" ")-1)),OR(LEN(LEFT(C494,FIND(" ",C494&amp;" ")-1))=6,LEN(LEFT(C494,FIND(" ",C494&amp;" ")-1))=7),OR(ISNUMBER(MATCH(LEFT(C494,FIND(" ",C494&amp;" ")-1),'Look Up Values'!$G$2:$G$1000,0)),ISNUMBER(MATCH(LEFT(C494,FIND(" ",C494&amp;" ")-1),'Look Up Values'!$AE$2:$AE$2000,0)))),"","EWC error")),"")</f>
        <v/>
      </c>
      <c r="M494" s="242" t="str" cm="1">
        <f t="array" ref="M494">IF(AND(G494&lt;&gt;0,G494&lt;&gt;""),IF(E494="","",IF(ISNUMBER(MATCH(SUBSTITUTE(E494," ",""),SUBSTITUTE('Look Up Values'!$I$2:$I$10," ",""),0)),"","State error")),"")</f>
        <v/>
      </c>
      <c r="N494" s="242" t="str" cm="1">
        <f t="array" ref="N494">IF(AND(G494&lt;&gt;0,G494&lt;&gt;""),IF(F494="","",IF(ISNUMBER(MATCH(SUBSTITUTE(F494," ",""),SUBSTITUTE('Look Up Values'!$W$2:$W$30," ",""),0)),"","D&amp;R error")),"")</f>
        <v/>
      </c>
      <c r="O494" s="256" t="str">
        <f t="shared" si="15"/>
        <v/>
      </c>
    </row>
    <row r="495" spans="1:15" ht="15.75">
      <c r="A495" s="250">
        <v>488</v>
      </c>
      <c r="B495" s="208"/>
      <c r="C495" s="49"/>
      <c r="D495" s="50"/>
      <c r="E495" s="50"/>
      <c r="F495" s="50"/>
      <c r="G495" s="209"/>
      <c r="H495" s="8"/>
      <c r="I495" s="457" t="str">
        <f t="shared" si="14"/>
        <v/>
      </c>
      <c r="J495" s="241" cm="1">
        <f t="array" ref="J495">SUMPRODUCT(--(K495:N495&lt;&gt;"")) + IF(TRIM(O495)="",0,LEN(O495)-LEN(SUBSTITUTE(O495,",",""))+1)</f>
        <v>0</v>
      </c>
      <c r="K495" s="242" t="str">
        <f>IF(AND(G495&lt;&gt;0,G495&lt;&gt;""),IF(B495="","",IF(ISNUMBER(MATCH(B495,'Look Up Values'!$B$2:$B$500,0)),"","Dest. error")),"")</f>
        <v/>
      </c>
      <c r="L495" s="242" t="str">
        <f>IF(AND(G495&lt;&gt;0,G495&lt;&gt;""),IF(C495="","",IF(AND(ISNUMBER(--LEFT(C495,FIND(" ",C495&amp;" ")-1)),OR(LEN(LEFT(C495,FIND(" ",C495&amp;" ")-1))=6,LEN(LEFT(C495,FIND(" ",C495&amp;" ")-1))=7),OR(ISNUMBER(MATCH(LEFT(C495,FIND(" ",C495&amp;" ")-1),'Look Up Values'!$G$2:$G$1000,0)),ISNUMBER(MATCH(LEFT(C495,FIND(" ",C495&amp;" ")-1),'Look Up Values'!$AE$2:$AE$2000,0)))),"","EWC error")),"")</f>
        <v/>
      </c>
      <c r="M495" s="242" t="str" cm="1">
        <f t="array" ref="M495">IF(AND(G495&lt;&gt;0,G495&lt;&gt;""),IF(E495="","",IF(ISNUMBER(MATCH(SUBSTITUTE(E495," ",""),SUBSTITUTE('Look Up Values'!$I$2:$I$10," ",""),0)),"","State error")),"")</f>
        <v/>
      </c>
      <c r="N495" s="242" t="str" cm="1">
        <f t="array" ref="N495">IF(AND(G495&lt;&gt;0,G495&lt;&gt;""),IF(F495="","",IF(ISNUMBER(MATCH(SUBSTITUTE(F495," ",""),SUBSTITUTE('Look Up Values'!$W$2:$W$30," ",""),0)),"","D&amp;R error")),"")</f>
        <v/>
      </c>
      <c r="O495" s="256" t="str">
        <f t="shared" si="15"/>
        <v/>
      </c>
    </row>
    <row r="496" spans="1:15" ht="15.75">
      <c r="A496" s="250">
        <v>489</v>
      </c>
      <c r="B496" s="208"/>
      <c r="C496" s="49"/>
      <c r="D496" s="50"/>
      <c r="E496" s="50"/>
      <c r="F496" s="50"/>
      <c r="G496" s="209"/>
      <c r="H496" s="8"/>
      <c r="I496" s="457" t="str">
        <f t="shared" si="14"/>
        <v/>
      </c>
      <c r="J496" s="241" cm="1">
        <f t="array" ref="J496">SUMPRODUCT(--(K496:N496&lt;&gt;"")) + IF(TRIM(O496)="",0,LEN(O496)-LEN(SUBSTITUTE(O496,",",""))+1)</f>
        <v>0</v>
      </c>
      <c r="K496" s="242" t="str">
        <f>IF(AND(G496&lt;&gt;0,G496&lt;&gt;""),IF(B496="","",IF(ISNUMBER(MATCH(B496,'Look Up Values'!$B$2:$B$500,0)),"","Dest. error")),"")</f>
        <v/>
      </c>
      <c r="L496" s="242" t="str">
        <f>IF(AND(G496&lt;&gt;0,G496&lt;&gt;""),IF(C496="","",IF(AND(ISNUMBER(--LEFT(C496,FIND(" ",C496&amp;" ")-1)),OR(LEN(LEFT(C496,FIND(" ",C496&amp;" ")-1))=6,LEN(LEFT(C496,FIND(" ",C496&amp;" ")-1))=7),OR(ISNUMBER(MATCH(LEFT(C496,FIND(" ",C496&amp;" ")-1),'Look Up Values'!$G$2:$G$1000,0)),ISNUMBER(MATCH(LEFT(C496,FIND(" ",C496&amp;" ")-1),'Look Up Values'!$AE$2:$AE$2000,0)))),"","EWC error")),"")</f>
        <v/>
      </c>
      <c r="M496" s="242" t="str" cm="1">
        <f t="array" ref="M496">IF(AND(G496&lt;&gt;0,G496&lt;&gt;""),IF(E496="","",IF(ISNUMBER(MATCH(SUBSTITUTE(E496," ",""),SUBSTITUTE('Look Up Values'!$I$2:$I$10," ",""),0)),"","State error")),"")</f>
        <v/>
      </c>
      <c r="N496" s="242" t="str" cm="1">
        <f t="array" ref="N496">IF(AND(G496&lt;&gt;0,G496&lt;&gt;""),IF(F496="","",IF(ISNUMBER(MATCH(SUBSTITUTE(F496," ",""),SUBSTITUTE('Look Up Values'!$W$2:$W$30," ",""),0)),"","D&amp;R error")),"")</f>
        <v/>
      </c>
      <c r="O496" s="256" t="str">
        <f t="shared" si="15"/>
        <v/>
      </c>
    </row>
    <row r="497" spans="1:15" ht="15.75">
      <c r="A497" s="250">
        <v>490</v>
      </c>
      <c r="B497" s="208"/>
      <c r="C497" s="49"/>
      <c r="D497" s="50"/>
      <c r="E497" s="50"/>
      <c r="F497" s="50"/>
      <c r="G497" s="209"/>
      <c r="H497" s="8"/>
      <c r="I497" s="457" t="str">
        <f t="shared" si="14"/>
        <v/>
      </c>
      <c r="J497" s="241" cm="1">
        <f t="array" ref="J497">SUMPRODUCT(--(K497:N497&lt;&gt;"")) + IF(TRIM(O497)="",0,LEN(O497)-LEN(SUBSTITUTE(O497,",",""))+1)</f>
        <v>0</v>
      </c>
      <c r="K497" s="242" t="str">
        <f>IF(AND(G497&lt;&gt;0,G497&lt;&gt;""),IF(B497="","",IF(ISNUMBER(MATCH(B497,'Look Up Values'!$B$2:$B$500,0)),"","Dest. error")),"")</f>
        <v/>
      </c>
      <c r="L497" s="242" t="str">
        <f>IF(AND(G497&lt;&gt;0,G497&lt;&gt;""),IF(C497="","",IF(AND(ISNUMBER(--LEFT(C497,FIND(" ",C497&amp;" ")-1)),OR(LEN(LEFT(C497,FIND(" ",C497&amp;" ")-1))=6,LEN(LEFT(C497,FIND(" ",C497&amp;" ")-1))=7),OR(ISNUMBER(MATCH(LEFT(C497,FIND(" ",C497&amp;" ")-1),'Look Up Values'!$G$2:$G$1000,0)),ISNUMBER(MATCH(LEFT(C497,FIND(" ",C497&amp;" ")-1),'Look Up Values'!$AE$2:$AE$2000,0)))),"","EWC error")),"")</f>
        <v/>
      </c>
      <c r="M497" s="242" t="str" cm="1">
        <f t="array" ref="M497">IF(AND(G497&lt;&gt;0,G497&lt;&gt;""),IF(E497="","",IF(ISNUMBER(MATCH(SUBSTITUTE(E497," ",""),SUBSTITUTE('Look Up Values'!$I$2:$I$10," ",""),0)),"","State error")),"")</f>
        <v/>
      </c>
      <c r="N497" s="242" t="str" cm="1">
        <f t="array" ref="N497">IF(AND(G497&lt;&gt;0,G497&lt;&gt;""),IF(F497="","",IF(ISNUMBER(MATCH(SUBSTITUTE(F497," ",""),SUBSTITUTE('Look Up Values'!$W$2:$W$30," ",""),0)),"","D&amp;R error")),"")</f>
        <v/>
      </c>
      <c r="O497" s="256" t="str">
        <f t="shared" si="15"/>
        <v/>
      </c>
    </row>
    <row r="498" spans="1:15" ht="15.75">
      <c r="A498" s="250">
        <v>491</v>
      </c>
      <c r="B498" s="208"/>
      <c r="C498" s="49"/>
      <c r="D498" s="50"/>
      <c r="E498" s="50"/>
      <c r="F498" s="50"/>
      <c r="G498" s="209"/>
      <c r="H498" s="8"/>
      <c r="I498" s="457" t="str">
        <f t="shared" si="14"/>
        <v/>
      </c>
      <c r="J498" s="241" cm="1">
        <f t="array" ref="J498">SUMPRODUCT(--(K498:N498&lt;&gt;"")) + IF(TRIM(O498)="",0,LEN(O498)-LEN(SUBSTITUTE(O498,",",""))+1)</f>
        <v>0</v>
      </c>
      <c r="K498" s="242" t="str">
        <f>IF(AND(G498&lt;&gt;0,G498&lt;&gt;""),IF(B498="","",IF(ISNUMBER(MATCH(B498,'Look Up Values'!$B$2:$B$500,0)),"","Dest. error")),"")</f>
        <v/>
      </c>
      <c r="L498" s="242" t="str">
        <f>IF(AND(G498&lt;&gt;0,G498&lt;&gt;""),IF(C498="","",IF(AND(ISNUMBER(--LEFT(C498,FIND(" ",C498&amp;" ")-1)),OR(LEN(LEFT(C498,FIND(" ",C498&amp;" ")-1))=6,LEN(LEFT(C498,FIND(" ",C498&amp;" ")-1))=7),OR(ISNUMBER(MATCH(LEFT(C498,FIND(" ",C498&amp;" ")-1),'Look Up Values'!$G$2:$G$1000,0)),ISNUMBER(MATCH(LEFT(C498,FIND(" ",C498&amp;" ")-1),'Look Up Values'!$AE$2:$AE$2000,0)))),"","EWC error")),"")</f>
        <v/>
      </c>
      <c r="M498" s="242" t="str" cm="1">
        <f t="array" ref="M498">IF(AND(G498&lt;&gt;0,G498&lt;&gt;""),IF(E498="","",IF(ISNUMBER(MATCH(SUBSTITUTE(E498," ",""),SUBSTITUTE('Look Up Values'!$I$2:$I$10," ",""),0)),"","State error")),"")</f>
        <v/>
      </c>
      <c r="N498" s="242" t="str" cm="1">
        <f t="array" ref="N498">IF(AND(G498&lt;&gt;0,G498&lt;&gt;""),IF(F498="","",IF(ISNUMBER(MATCH(SUBSTITUTE(F498," ",""),SUBSTITUTE('Look Up Values'!$W$2:$W$30," ",""),0)),"","D&amp;R error")),"")</f>
        <v/>
      </c>
      <c r="O498" s="256" t="str">
        <f t="shared" si="15"/>
        <v/>
      </c>
    </row>
    <row r="499" spans="1:15" ht="15.75">
      <c r="A499" s="250">
        <v>492</v>
      </c>
      <c r="B499" s="208"/>
      <c r="C499" s="49"/>
      <c r="D499" s="50"/>
      <c r="E499" s="50"/>
      <c r="F499" s="50"/>
      <c r="G499" s="209"/>
      <c r="H499" s="8"/>
      <c r="I499" s="457" t="str">
        <f t="shared" si="14"/>
        <v/>
      </c>
      <c r="J499" s="241" cm="1">
        <f t="array" ref="J499">SUMPRODUCT(--(K499:N499&lt;&gt;"")) + IF(TRIM(O499)="",0,LEN(O499)-LEN(SUBSTITUTE(O499,",",""))+1)</f>
        <v>0</v>
      </c>
      <c r="K499" s="242" t="str">
        <f>IF(AND(G499&lt;&gt;0,G499&lt;&gt;""),IF(B499="","",IF(ISNUMBER(MATCH(B499,'Look Up Values'!$B$2:$B$500,0)),"","Dest. error")),"")</f>
        <v/>
      </c>
      <c r="L499" s="242" t="str">
        <f>IF(AND(G499&lt;&gt;0,G499&lt;&gt;""),IF(C499="","",IF(AND(ISNUMBER(--LEFT(C499,FIND(" ",C499&amp;" ")-1)),OR(LEN(LEFT(C499,FIND(" ",C499&amp;" ")-1))=6,LEN(LEFT(C499,FIND(" ",C499&amp;" ")-1))=7),OR(ISNUMBER(MATCH(LEFT(C499,FIND(" ",C499&amp;" ")-1),'Look Up Values'!$G$2:$G$1000,0)),ISNUMBER(MATCH(LEFT(C499,FIND(" ",C499&amp;" ")-1),'Look Up Values'!$AE$2:$AE$2000,0)))),"","EWC error")),"")</f>
        <v/>
      </c>
      <c r="M499" s="242" t="str" cm="1">
        <f t="array" ref="M499">IF(AND(G499&lt;&gt;0,G499&lt;&gt;""),IF(E499="","",IF(ISNUMBER(MATCH(SUBSTITUTE(E499," ",""),SUBSTITUTE('Look Up Values'!$I$2:$I$10," ",""),0)),"","State error")),"")</f>
        <v/>
      </c>
      <c r="N499" s="242" t="str" cm="1">
        <f t="array" ref="N499">IF(AND(G499&lt;&gt;0,G499&lt;&gt;""),IF(F499="","",IF(ISNUMBER(MATCH(SUBSTITUTE(F499," ",""),SUBSTITUTE('Look Up Values'!$W$2:$W$30," ",""),0)),"","D&amp;R error")),"")</f>
        <v/>
      </c>
      <c r="O499" s="256" t="str">
        <f t="shared" si="15"/>
        <v/>
      </c>
    </row>
    <row r="500" spans="1:15" ht="15.75">
      <c r="A500" s="250">
        <v>493</v>
      </c>
      <c r="B500" s="208"/>
      <c r="C500" s="49"/>
      <c r="D500" s="50"/>
      <c r="E500" s="50"/>
      <c r="F500" s="50"/>
      <c r="G500" s="209"/>
      <c r="H500" s="8"/>
      <c r="I500" s="457" t="str">
        <f t="shared" si="14"/>
        <v/>
      </c>
      <c r="J500" s="241" cm="1">
        <f t="array" ref="J500">SUMPRODUCT(--(K500:N500&lt;&gt;"")) + IF(TRIM(O500)="",0,LEN(O500)-LEN(SUBSTITUTE(O500,",",""))+1)</f>
        <v>0</v>
      </c>
      <c r="K500" s="242" t="str">
        <f>IF(AND(G500&lt;&gt;0,G500&lt;&gt;""),IF(B500="","",IF(ISNUMBER(MATCH(B500,'Look Up Values'!$B$2:$B$500,0)),"","Dest. error")),"")</f>
        <v/>
      </c>
      <c r="L500" s="242" t="str">
        <f>IF(AND(G500&lt;&gt;0,G500&lt;&gt;""),IF(C500="","",IF(AND(ISNUMBER(--LEFT(C500,FIND(" ",C500&amp;" ")-1)),OR(LEN(LEFT(C500,FIND(" ",C500&amp;" ")-1))=6,LEN(LEFT(C500,FIND(" ",C500&amp;" ")-1))=7),OR(ISNUMBER(MATCH(LEFT(C500,FIND(" ",C500&amp;" ")-1),'Look Up Values'!$G$2:$G$1000,0)),ISNUMBER(MATCH(LEFT(C500,FIND(" ",C500&amp;" ")-1),'Look Up Values'!$AE$2:$AE$2000,0)))),"","EWC error")),"")</f>
        <v/>
      </c>
      <c r="M500" s="242" t="str" cm="1">
        <f t="array" ref="M500">IF(AND(G500&lt;&gt;0,G500&lt;&gt;""),IF(E500="","",IF(ISNUMBER(MATCH(SUBSTITUTE(E500," ",""),SUBSTITUTE('Look Up Values'!$I$2:$I$10," ",""),0)),"","State error")),"")</f>
        <v/>
      </c>
      <c r="N500" s="242" t="str" cm="1">
        <f t="array" ref="N500">IF(AND(G500&lt;&gt;0,G500&lt;&gt;""),IF(F500="","",IF(ISNUMBER(MATCH(SUBSTITUTE(F500," ",""),SUBSTITUTE('Look Up Values'!$W$2:$W$30," ",""),0)),"","D&amp;R error")),"")</f>
        <v/>
      </c>
      <c r="O500" s="256" t="str">
        <f t="shared" si="15"/>
        <v/>
      </c>
    </row>
    <row r="501" spans="1:15" ht="15.75">
      <c r="A501" s="250">
        <v>494</v>
      </c>
      <c r="B501" s="208"/>
      <c r="C501" s="49"/>
      <c r="D501" s="50"/>
      <c r="E501" s="50"/>
      <c r="F501" s="50"/>
      <c r="G501" s="209"/>
      <c r="H501" s="8"/>
      <c r="I501" s="457" t="str">
        <f t="shared" si="14"/>
        <v/>
      </c>
      <c r="J501" s="241" cm="1">
        <f t="array" ref="J501">SUMPRODUCT(--(K501:N501&lt;&gt;"")) + IF(TRIM(O501)="",0,LEN(O501)-LEN(SUBSTITUTE(O501,",",""))+1)</f>
        <v>0</v>
      </c>
      <c r="K501" s="242" t="str">
        <f>IF(AND(G501&lt;&gt;0,G501&lt;&gt;""),IF(B501="","",IF(ISNUMBER(MATCH(B501,'Look Up Values'!$B$2:$B$500,0)),"","Dest. error")),"")</f>
        <v/>
      </c>
      <c r="L501" s="242" t="str">
        <f>IF(AND(G501&lt;&gt;0,G501&lt;&gt;""),IF(C501="","",IF(AND(ISNUMBER(--LEFT(C501,FIND(" ",C501&amp;" ")-1)),OR(LEN(LEFT(C501,FIND(" ",C501&amp;" ")-1))=6,LEN(LEFT(C501,FIND(" ",C501&amp;" ")-1))=7),OR(ISNUMBER(MATCH(LEFT(C501,FIND(" ",C501&amp;" ")-1),'Look Up Values'!$G$2:$G$1000,0)),ISNUMBER(MATCH(LEFT(C501,FIND(" ",C501&amp;" ")-1),'Look Up Values'!$AE$2:$AE$2000,0)))),"","EWC error")),"")</f>
        <v/>
      </c>
      <c r="M501" s="242" t="str" cm="1">
        <f t="array" ref="M501">IF(AND(G501&lt;&gt;0,G501&lt;&gt;""),IF(E501="","",IF(ISNUMBER(MATCH(SUBSTITUTE(E501," ",""),SUBSTITUTE('Look Up Values'!$I$2:$I$10," ",""),0)),"","State error")),"")</f>
        <v/>
      </c>
      <c r="N501" s="242" t="str" cm="1">
        <f t="array" ref="N501">IF(AND(G501&lt;&gt;0,G501&lt;&gt;""),IF(F501="","",IF(ISNUMBER(MATCH(SUBSTITUTE(F501," ",""),SUBSTITUTE('Look Up Values'!$W$2:$W$30," ",""),0)),"","D&amp;R error")),"")</f>
        <v/>
      </c>
      <c r="O501" s="256" t="str">
        <f t="shared" si="15"/>
        <v/>
      </c>
    </row>
    <row r="502" spans="1:15" ht="15.75">
      <c r="A502" s="250">
        <v>495</v>
      </c>
      <c r="B502" s="208"/>
      <c r="C502" s="49"/>
      <c r="D502" s="50"/>
      <c r="E502" s="50"/>
      <c r="F502" s="50"/>
      <c r="G502" s="209"/>
      <c r="H502" s="8"/>
      <c r="I502" s="457" t="str">
        <f t="shared" si="14"/>
        <v/>
      </c>
      <c r="J502" s="241" cm="1">
        <f t="array" ref="J502">SUMPRODUCT(--(K502:N502&lt;&gt;"")) + IF(TRIM(O502)="",0,LEN(O502)-LEN(SUBSTITUTE(O502,",",""))+1)</f>
        <v>0</v>
      </c>
      <c r="K502" s="242" t="str">
        <f>IF(AND(G502&lt;&gt;0,G502&lt;&gt;""),IF(B502="","",IF(ISNUMBER(MATCH(B502,'Look Up Values'!$B$2:$B$500,0)),"","Dest. error")),"")</f>
        <v/>
      </c>
      <c r="L502" s="242" t="str">
        <f>IF(AND(G502&lt;&gt;0,G502&lt;&gt;""),IF(C502="","",IF(AND(ISNUMBER(--LEFT(C502,FIND(" ",C502&amp;" ")-1)),OR(LEN(LEFT(C502,FIND(" ",C502&amp;" ")-1))=6,LEN(LEFT(C502,FIND(" ",C502&amp;" ")-1))=7),OR(ISNUMBER(MATCH(LEFT(C502,FIND(" ",C502&amp;" ")-1),'Look Up Values'!$G$2:$G$1000,0)),ISNUMBER(MATCH(LEFT(C502,FIND(" ",C502&amp;" ")-1),'Look Up Values'!$AE$2:$AE$2000,0)))),"","EWC error")),"")</f>
        <v/>
      </c>
      <c r="M502" s="242" t="str" cm="1">
        <f t="array" ref="M502">IF(AND(G502&lt;&gt;0,G502&lt;&gt;""),IF(E502="","",IF(ISNUMBER(MATCH(SUBSTITUTE(E502," ",""),SUBSTITUTE('Look Up Values'!$I$2:$I$10," ",""),0)),"","State error")),"")</f>
        <v/>
      </c>
      <c r="N502" s="242" t="str" cm="1">
        <f t="array" ref="N502">IF(AND(G502&lt;&gt;0,G502&lt;&gt;""),IF(F502="","",IF(ISNUMBER(MATCH(SUBSTITUTE(F502," ",""),SUBSTITUTE('Look Up Values'!$W$2:$W$30," ",""),0)),"","D&amp;R error")),"")</f>
        <v/>
      </c>
      <c r="O502" s="256" t="str">
        <f t="shared" si="15"/>
        <v/>
      </c>
    </row>
    <row r="503" spans="1:15" ht="15.75">
      <c r="A503" s="250">
        <v>496</v>
      </c>
      <c r="B503" s="208"/>
      <c r="C503" s="49"/>
      <c r="D503" s="50"/>
      <c r="E503" s="50"/>
      <c r="F503" s="50"/>
      <c r="G503" s="209"/>
      <c r="H503" s="8"/>
      <c r="I503" s="457" t="str">
        <f t="shared" si="14"/>
        <v/>
      </c>
      <c r="J503" s="241" cm="1">
        <f t="array" ref="J503">SUMPRODUCT(--(K503:N503&lt;&gt;"")) + IF(TRIM(O503)="",0,LEN(O503)-LEN(SUBSTITUTE(O503,",",""))+1)</f>
        <v>0</v>
      </c>
      <c r="K503" s="242" t="str">
        <f>IF(AND(G503&lt;&gt;0,G503&lt;&gt;""),IF(B503="","",IF(ISNUMBER(MATCH(B503,'Look Up Values'!$B$2:$B$500,0)),"","Dest. error")),"")</f>
        <v/>
      </c>
      <c r="L503" s="242" t="str">
        <f>IF(AND(G503&lt;&gt;0,G503&lt;&gt;""),IF(C503="","",IF(AND(ISNUMBER(--LEFT(C503,FIND(" ",C503&amp;" ")-1)),OR(LEN(LEFT(C503,FIND(" ",C503&amp;" ")-1))=6,LEN(LEFT(C503,FIND(" ",C503&amp;" ")-1))=7),OR(ISNUMBER(MATCH(LEFT(C503,FIND(" ",C503&amp;" ")-1),'Look Up Values'!$G$2:$G$1000,0)),ISNUMBER(MATCH(LEFT(C503,FIND(" ",C503&amp;" ")-1),'Look Up Values'!$AE$2:$AE$2000,0)))),"","EWC error")),"")</f>
        <v/>
      </c>
      <c r="M503" s="242" t="str" cm="1">
        <f t="array" ref="M503">IF(AND(G503&lt;&gt;0,G503&lt;&gt;""),IF(E503="","",IF(ISNUMBER(MATCH(SUBSTITUTE(E503," ",""),SUBSTITUTE('Look Up Values'!$I$2:$I$10," ",""),0)),"","State error")),"")</f>
        <v/>
      </c>
      <c r="N503" s="242" t="str" cm="1">
        <f t="array" ref="N503">IF(AND(G503&lt;&gt;0,G503&lt;&gt;""),IF(F503="","",IF(ISNUMBER(MATCH(SUBSTITUTE(F503," ",""),SUBSTITUTE('Look Up Values'!$W$2:$W$30," ",""),0)),"","D&amp;R error")),"")</f>
        <v/>
      </c>
      <c r="O503" s="256" t="str">
        <f t="shared" si="15"/>
        <v/>
      </c>
    </row>
    <row r="504" spans="1:15" ht="15.75">
      <c r="A504" s="250">
        <v>497</v>
      </c>
      <c r="B504" s="208"/>
      <c r="C504" s="49"/>
      <c r="D504" s="50"/>
      <c r="E504" s="50"/>
      <c r="F504" s="50"/>
      <c r="G504" s="209"/>
      <c r="H504" s="8"/>
      <c r="I504" s="457" t="str">
        <f t="shared" si="14"/>
        <v/>
      </c>
      <c r="J504" s="241" cm="1">
        <f t="array" ref="J504">SUMPRODUCT(--(K504:N504&lt;&gt;"")) + IF(TRIM(O504)="",0,LEN(O504)-LEN(SUBSTITUTE(O504,",",""))+1)</f>
        <v>0</v>
      </c>
      <c r="K504" s="242" t="str">
        <f>IF(AND(G504&lt;&gt;0,G504&lt;&gt;""),IF(B504="","",IF(ISNUMBER(MATCH(B504,'Look Up Values'!$B$2:$B$500,0)),"","Dest. error")),"")</f>
        <v/>
      </c>
      <c r="L504" s="242" t="str">
        <f>IF(AND(G504&lt;&gt;0,G504&lt;&gt;""),IF(C504="","",IF(AND(ISNUMBER(--LEFT(C504,FIND(" ",C504&amp;" ")-1)),OR(LEN(LEFT(C504,FIND(" ",C504&amp;" ")-1))=6,LEN(LEFT(C504,FIND(" ",C504&amp;" ")-1))=7),OR(ISNUMBER(MATCH(LEFT(C504,FIND(" ",C504&amp;" ")-1),'Look Up Values'!$G$2:$G$1000,0)),ISNUMBER(MATCH(LEFT(C504,FIND(" ",C504&amp;" ")-1),'Look Up Values'!$AE$2:$AE$2000,0)))),"","EWC error")),"")</f>
        <v/>
      </c>
      <c r="M504" s="242" t="str" cm="1">
        <f t="array" ref="M504">IF(AND(G504&lt;&gt;0,G504&lt;&gt;""),IF(E504="","",IF(ISNUMBER(MATCH(SUBSTITUTE(E504," ",""),SUBSTITUTE('Look Up Values'!$I$2:$I$10," ",""),0)),"","State error")),"")</f>
        <v/>
      </c>
      <c r="N504" s="242" t="str" cm="1">
        <f t="array" ref="N504">IF(AND(G504&lt;&gt;0,G504&lt;&gt;""),IF(F504="","",IF(ISNUMBER(MATCH(SUBSTITUTE(F504," ",""),SUBSTITUTE('Look Up Values'!$W$2:$W$30," ",""),0)),"","D&amp;R error")),"")</f>
        <v/>
      </c>
      <c r="O504" s="256" t="str">
        <f t="shared" si="15"/>
        <v/>
      </c>
    </row>
    <row r="505" spans="1:15" ht="15.75">
      <c r="A505" s="250">
        <v>498</v>
      </c>
      <c r="B505" s="208"/>
      <c r="C505" s="49"/>
      <c r="D505" s="50"/>
      <c r="E505" s="50"/>
      <c r="F505" s="50"/>
      <c r="G505" s="209"/>
      <c r="H505" s="8"/>
      <c r="I505" s="457" t="str">
        <f t="shared" si="14"/>
        <v/>
      </c>
      <c r="J505" s="241" cm="1">
        <f t="array" ref="J505">SUMPRODUCT(--(K505:N505&lt;&gt;"")) + IF(TRIM(O505)="",0,LEN(O505)-LEN(SUBSTITUTE(O505,",",""))+1)</f>
        <v>0</v>
      </c>
      <c r="K505" s="242" t="str">
        <f>IF(AND(G505&lt;&gt;0,G505&lt;&gt;""),IF(B505="","",IF(ISNUMBER(MATCH(B505,'Look Up Values'!$B$2:$B$500,0)),"","Dest. error")),"")</f>
        <v/>
      </c>
      <c r="L505" s="242" t="str">
        <f>IF(AND(G505&lt;&gt;0,G505&lt;&gt;""),IF(C505="","",IF(AND(ISNUMBER(--LEFT(C505,FIND(" ",C505&amp;" ")-1)),OR(LEN(LEFT(C505,FIND(" ",C505&amp;" ")-1))=6,LEN(LEFT(C505,FIND(" ",C505&amp;" ")-1))=7),OR(ISNUMBER(MATCH(LEFT(C505,FIND(" ",C505&amp;" ")-1),'Look Up Values'!$G$2:$G$1000,0)),ISNUMBER(MATCH(LEFT(C505,FIND(" ",C505&amp;" ")-1),'Look Up Values'!$AE$2:$AE$2000,0)))),"","EWC error")),"")</f>
        <v/>
      </c>
      <c r="M505" s="242" t="str" cm="1">
        <f t="array" ref="M505">IF(AND(G505&lt;&gt;0,G505&lt;&gt;""),IF(E505="","",IF(ISNUMBER(MATCH(SUBSTITUTE(E505," ",""),SUBSTITUTE('Look Up Values'!$I$2:$I$10," ",""),0)),"","State error")),"")</f>
        <v/>
      </c>
      <c r="N505" s="242" t="str" cm="1">
        <f t="array" ref="N505">IF(AND(G505&lt;&gt;0,G505&lt;&gt;""),IF(F505="","",IF(ISNUMBER(MATCH(SUBSTITUTE(F505," ",""),SUBSTITUTE('Look Up Values'!$W$2:$W$30," ",""),0)),"","D&amp;R error")),"")</f>
        <v/>
      </c>
      <c r="O505" s="256" t="str">
        <f t="shared" si="15"/>
        <v/>
      </c>
    </row>
    <row r="506" spans="1:15" ht="15.75">
      <c r="A506" s="250">
        <v>499</v>
      </c>
      <c r="B506" s="208"/>
      <c r="C506" s="49"/>
      <c r="D506" s="50"/>
      <c r="E506" s="50"/>
      <c r="F506" s="50"/>
      <c r="G506" s="209"/>
      <c r="H506" s="8"/>
      <c r="I506" s="457" t="str">
        <f t="shared" si="14"/>
        <v/>
      </c>
      <c r="J506" s="241" cm="1">
        <f t="array" ref="J506">SUMPRODUCT(--(K506:N506&lt;&gt;"")) + IF(TRIM(O506)="",0,LEN(O506)-LEN(SUBSTITUTE(O506,",",""))+1)</f>
        <v>0</v>
      </c>
      <c r="K506" s="242" t="str">
        <f>IF(AND(G506&lt;&gt;0,G506&lt;&gt;""),IF(B506="","",IF(ISNUMBER(MATCH(B506,'Look Up Values'!$B$2:$B$500,0)),"","Dest. error")),"")</f>
        <v/>
      </c>
      <c r="L506" s="242" t="str">
        <f>IF(AND(G506&lt;&gt;0,G506&lt;&gt;""),IF(C506="","",IF(AND(ISNUMBER(--LEFT(C506,FIND(" ",C506&amp;" ")-1)),OR(LEN(LEFT(C506,FIND(" ",C506&amp;" ")-1))=6,LEN(LEFT(C506,FIND(" ",C506&amp;" ")-1))=7),OR(ISNUMBER(MATCH(LEFT(C506,FIND(" ",C506&amp;" ")-1),'Look Up Values'!$G$2:$G$1000,0)),ISNUMBER(MATCH(LEFT(C506,FIND(" ",C506&amp;" ")-1),'Look Up Values'!$AE$2:$AE$2000,0)))),"","EWC error")),"")</f>
        <v/>
      </c>
      <c r="M506" s="242" t="str" cm="1">
        <f t="array" ref="M506">IF(AND(G506&lt;&gt;0,G506&lt;&gt;""),IF(E506="","",IF(ISNUMBER(MATCH(SUBSTITUTE(E506," ",""),SUBSTITUTE('Look Up Values'!$I$2:$I$10," ",""),0)),"","State error")),"")</f>
        <v/>
      </c>
      <c r="N506" s="242" t="str" cm="1">
        <f t="array" ref="N506">IF(AND(G506&lt;&gt;0,G506&lt;&gt;""),IF(F506="","",IF(ISNUMBER(MATCH(SUBSTITUTE(F506," ",""),SUBSTITUTE('Look Up Values'!$W$2:$W$30," ",""),0)),"","D&amp;R error")),"")</f>
        <v/>
      </c>
      <c r="O506" s="256" t="str">
        <f t="shared" si="15"/>
        <v/>
      </c>
    </row>
    <row r="507" spans="1:15" ht="15.75">
      <c r="A507" s="250">
        <v>500</v>
      </c>
      <c r="B507" s="208"/>
      <c r="C507" s="49"/>
      <c r="D507" s="50"/>
      <c r="E507" s="50"/>
      <c r="F507" s="50"/>
      <c r="G507" s="209"/>
      <c r="H507" s="8"/>
      <c r="I507" s="457" t="str">
        <f t="shared" si="14"/>
        <v/>
      </c>
      <c r="J507" s="241" cm="1">
        <f t="array" ref="J507">SUMPRODUCT(--(K507:N507&lt;&gt;"")) + IF(TRIM(O507)="",0,LEN(O507)-LEN(SUBSTITUTE(O507,",",""))+1)</f>
        <v>0</v>
      </c>
      <c r="K507" s="242" t="str">
        <f>IF(AND(G507&lt;&gt;0,G507&lt;&gt;""),IF(B507="","",IF(ISNUMBER(MATCH(B507,'Look Up Values'!$B$2:$B$500,0)),"","Dest. error")),"")</f>
        <v/>
      </c>
      <c r="L507" s="242" t="str">
        <f>IF(AND(G507&lt;&gt;0,G507&lt;&gt;""),IF(C507="","",IF(AND(ISNUMBER(--LEFT(C507,FIND(" ",C507&amp;" ")-1)),OR(LEN(LEFT(C507,FIND(" ",C507&amp;" ")-1))=6,LEN(LEFT(C507,FIND(" ",C507&amp;" ")-1))=7),OR(ISNUMBER(MATCH(LEFT(C507,FIND(" ",C507&amp;" ")-1),'Look Up Values'!$G$2:$G$1000,0)),ISNUMBER(MATCH(LEFT(C507,FIND(" ",C507&amp;" ")-1),'Look Up Values'!$AE$2:$AE$2000,0)))),"","EWC error")),"")</f>
        <v/>
      </c>
      <c r="M507" s="242" t="str" cm="1">
        <f t="array" ref="M507">IF(AND(G507&lt;&gt;0,G507&lt;&gt;""),IF(E507="","",IF(ISNUMBER(MATCH(SUBSTITUTE(E507," ",""),SUBSTITUTE('Look Up Values'!$I$2:$I$10," ",""),0)),"","State error")),"")</f>
        <v/>
      </c>
      <c r="N507" s="242" t="str" cm="1">
        <f t="array" ref="N507">IF(AND(G507&lt;&gt;0,G507&lt;&gt;""),IF(F507="","",IF(ISNUMBER(MATCH(SUBSTITUTE(F507," ",""),SUBSTITUTE('Look Up Values'!$W$2:$W$30," ",""),0)),"","D&amp;R error")),"")</f>
        <v/>
      </c>
      <c r="O507" s="256" t="str">
        <f t="shared" si="15"/>
        <v/>
      </c>
    </row>
    <row r="508" spans="1:15" ht="15.75">
      <c r="A508" s="250">
        <v>501</v>
      </c>
      <c r="B508" s="208"/>
      <c r="C508" s="49"/>
      <c r="D508" s="50"/>
      <c r="E508" s="50"/>
      <c r="F508" s="50"/>
      <c r="G508" s="209"/>
      <c r="H508" s="8"/>
      <c r="I508" s="457" t="str">
        <f t="shared" si="14"/>
        <v/>
      </c>
      <c r="J508" s="241" cm="1">
        <f t="array" ref="J508">SUMPRODUCT(--(K508:N508&lt;&gt;"")) + IF(TRIM(O508)="",0,LEN(O508)-LEN(SUBSTITUTE(O508,",",""))+1)</f>
        <v>0</v>
      </c>
      <c r="K508" s="242" t="str">
        <f>IF(AND(G508&lt;&gt;0,G508&lt;&gt;""),IF(B508="","",IF(ISNUMBER(MATCH(B508,'Look Up Values'!$B$2:$B$500,0)),"","Dest. error")),"")</f>
        <v/>
      </c>
      <c r="L508" s="242" t="str">
        <f>IF(AND(G508&lt;&gt;0,G508&lt;&gt;""),IF(C508="","",IF(AND(ISNUMBER(--LEFT(C508,FIND(" ",C508&amp;" ")-1)),OR(LEN(LEFT(C508,FIND(" ",C508&amp;" ")-1))=6,LEN(LEFT(C508,FIND(" ",C508&amp;" ")-1))=7),OR(ISNUMBER(MATCH(LEFT(C508,FIND(" ",C508&amp;" ")-1),'Look Up Values'!$G$2:$G$1000,0)),ISNUMBER(MATCH(LEFT(C508,FIND(" ",C508&amp;" ")-1),'Look Up Values'!$AE$2:$AE$2000,0)))),"","EWC error")),"")</f>
        <v/>
      </c>
      <c r="M508" s="242" t="str" cm="1">
        <f t="array" ref="M508">IF(AND(G508&lt;&gt;0,G508&lt;&gt;""),IF(E508="","",IF(ISNUMBER(MATCH(SUBSTITUTE(E508," ",""),SUBSTITUTE('Look Up Values'!$I$2:$I$10," ",""),0)),"","State error")),"")</f>
        <v/>
      </c>
      <c r="N508" s="242" t="str" cm="1">
        <f t="array" ref="N508">IF(AND(G508&lt;&gt;0,G508&lt;&gt;""),IF(F508="","",IF(ISNUMBER(MATCH(SUBSTITUTE(F508," ",""),SUBSTITUTE('Look Up Values'!$W$2:$W$30," ",""),0)),"","D&amp;R error")),"")</f>
        <v/>
      </c>
      <c r="O508" s="256" t="str">
        <f t="shared" si="15"/>
        <v/>
      </c>
    </row>
    <row r="509" spans="1:15" ht="15.75">
      <c r="A509" s="250">
        <v>502</v>
      </c>
      <c r="B509" s="208"/>
      <c r="C509" s="49"/>
      <c r="D509" s="50"/>
      <c r="E509" s="50"/>
      <c r="F509" s="50"/>
      <c r="G509" s="209"/>
      <c r="H509" s="8"/>
      <c r="I509" s="457" t="str">
        <f t="shared" si="14"/>
        <v/>
      </c>
      <c r="J509" s="241" cm="1">
        <f t="array" ref="J509">SUMPRODUCT(--(K509:N509&lt;&gt;"")) + IF(TRIM(O509)="",0,LEN(O509)-LEN(SUBSTITUTE(O509,",",""))+1)</f>
        <v>0</v>
      </c>
      <c r="K509" s="242" t="str">
        <f>IF(AND(G509&lt;&gt;0,G509&lt;&gt;""),IF(B509="","",IF(ISNUMBER(MATCH(B509,'Look Up Values'!$B$2:$B$500,0)),"","Dest. error")),"")</f>
        <v/>
      </c>
      <c r="L509" s="242" t="str">
        <f>IF(AND(G509&lt;&gt;0,G509&lt;&gt;""),IF(C509="","",IF(AND(ISNUMBER(--LEFT(C509,FIND(" ",C509&amp;" ")-1)),OR(LEN(LEFT(C509,FIND(" ",C509&amp;" ")-1))=6,LEN(LEFT(C509,FIND(" ",C509&amp;" ")-1))=7),OR(ISNUMBER(MATCH(LEFT(C509,FIND(" ",C509&amp;" ")-1),'Look Up Values'!$G$2:$G$1000,0)),ISNUMBER(MATCH(LEFT(C509,FIND(" ",C509&amp;" ")-1),'Look Up Values'!$AE$2:$AE$2000,0)))),"","EWC error")),"")</f>
        <v/>
      </c>
      <c r="M509" s="242" t="str" cm="1">
        <f t="array" ref="M509">IF(AND(G509&lt;&gt;0,G509&lt;&gt;""),IF(E509="","",IF(ISNUMBER(MATCH(SUBSTITUTE(E509," ",""),SUBSTITUTE('Look Up Values'!$I$2:$I$10," ",""),0)),"","State error")),"")</f>
        <v/>
      </c>
      <c r="N509" s="242" t="str" cm="1">
        <f t="array" ref="N509">IF(AND(G509&lt;&gt;0,G509&lt;&gt;""),IF(F509="","",IF(ISNUMBER(MATCH(SUBSTITUTE(F509," ",""),SUBSTITUTE('Look Up Values'!$W$2:$W$30," ",""),0)),"","D&amp;R error")),"")</f>
        <v/>
      </c>
      <c r="O509" s="256" t="str">
        <f t="shared" si="15"/>
        <v/>
      </c>
    </row>
    <row r="510" spans="1:15" ht="15.75">
      <c r="A510" s="250">
        <v>503</v>
      </c>
      <c r="B510" s="208"/>
      <c r="C510" s="49"/>
      <c r="D510" s="50"/>
      <c r="E510" s="50"/>
      <c r="F510" s="50"/>
      <c r="G510" s="209"/>
      <c r="H510" s="8"/>
      <c r="I510" s="457" t="str">
        <f t="shared" si="14"/>
        <v/>
      </c>
      <c r="J510" s="241" cm="1">
        <f t="array" ref="J510">SUMPRODUCT(--(K510:N510&lt;&gt;"")) + IF(TRIM(O510)="",0,LEN(O510)-LEN(SUBSTITUTE(O510,",",""))+1)</f>
        <v>0</v>
      </c>
      <c r="K510" s="242" t="str">
        <f>IF(AND(G510&lt;&gt;0,G510&lt;&gt;""),IF(B510="","",IF(ISNUMBER(MATCH(B510,'Look Up Values'!$B$2:$B$500,0)),"","Dest. error")),"")</f>
        <v/>
      </c>
      <c r="L510" s="242" t="str">
        <f>IF(AND(G510&lt;&gt;0,G510&lt;&gt;""),IF(C510="","",IF(AND(ISNUMBER(--LEFT(C510,FIND(" ",C510&amp;" ")-1)),OR(LEN(LEFT(C510,FIND(" ",C510&amp;" ")-1))=6,LEN(LEFT(C510,FIND(" ",C510&amp;" ")-1))=7),OR(ISNUMBER(MATCH(LEFT(C510,FIND(" ",C510&amp;" ")-1),'Look Up Values'!$G$2:$G$1000,0)),ISNUMBER(MATCH(LEFT(C510,FIND(" ",C510&amp;" ")-1),'Look Up Values'!$AE$2:$AE$2000,0)))),"","EWC error")),"")</f>
        <v/>
      </c>
      <c r="M510" s="242" t="str" cm="1">
        <f t="array" ref="M510">IF(AND(G510&lt;&gt;0,G510&lt;&gt;""),IF(E510="","",IF(ISNUMBER(MATCH(SUBSTITUTE(E510," ",""),SUBSTITUTE('Look Up Values'!$I$2:$I$10," ",""),0)),"","State error")),"")</f>
        <v/>
      </c>
      <c r="N510" s="242" t="str" cm="1">
        <f t="array" ref="N510">IF(AND(G510&lt;&gt;0,G510&lt;&gt;""),IF(F510="","",IF(ISNUMBER(MATCH(SUBSTITUTE(F510," ",""),SUBSTITUTE('Look Up Values'!$W$2:$W$30," ",""),0)),"","D&amp;R error")),"")</f>
        <v/>
      </c>
      <c r="O510" s="256" t="str">
        <f t="shared" si="15"/>
        <v/>
      </c>
    </row>
    <row r="511" spans="1:15" ht="15.75">
      <c r="A511" s="250">
        <v>504</v>
      </c>
      <c r="B511" s="208"/>
      <c r="C511" s="49"/>
      <c r="D511" s="50"/>
      <c r="E511" s="50"/>
      <c r="F511" s="50"/>
      <c r="G511" s="209"/>
      <c r="H511" s="8"/>
      <c r="I511" s="457" t="str">
        <f t="shared" si="14"/>
        <v/>
      </c>
      <c r="J511" s="241" cm="1">
        <f t="array" ref="J511">SUMPRODUCT(--(K511:N511&lt;&gt;"")) + IF(TRIM(O511)="",0,LEN(O511)-LEN(SUBSTITUTE(O511,",",""))+1)</f>
        <v>0</v>
      </c>
      <c r="K511" s="242" t="str">
        <f>IF(AND(G511&lt;&gt;0,G511&lt;&gt;""),IF(B511="","",IF(ISNUMBER(MATCH(B511,'Look Up Values'!$B$2:$B$500,0)),"","Dest. error")),"")</f>
        <v/>
      </c>
      <c r="L511" s="242" t="str">
        <f>IF(AND(G511&lt;&gt;0,G511&lt;&gt;""),IF(C511="","",IF(AND(ISNUMBER(--LEFT(C511,FIND(" ",C511&amp;" ")-1)),OR(LEN(LEFT(C511,FIND(" ",C511&amp;" ")-1))=6,LEN(LEFT(C511,FIND(" ",C511&amp;" ")-1))=7),OR(ISNUMBER(MATCH(LEFT(C511,FIND(" ",C511&amp;" ")-1),'Look Up Values'!$G$2:$G$1000,0)),ISNUMBER(MATCH(LEFT(C511,FIND(" ",C511&amp;" ")-1),'Look Up Values'!$AE$2:$AE$2000,0)))),"","EWC error")),"")</f>
        <v/>
      </c>
      <c r="M511" s="242" t="str" cm="1">
        <f t="array" ref="M511">IF(AND(G511&lt;&gt;0,G511&lt;&gt;""),IF(E511="","",IF(ISNUMBER(MATCH(SUBSTITUTE(E511," ",""),SUBSTITUTE('Look Up Values'!$I$2:$I$10," ",""),0)),"","State error")),"")</f>
        <v/>
      </c>
      <c r="N511" s="242" t="str" cm="1">
        <f t="array" ref="N511">IF(AND(G511&lt;&gt;0,G511&lt;&gt;""),IF(F511="","",IF(ISNUMBER(MATCH(SUBSTITUTE(F511," ",""),SUBSTITUTE('Look Up Values'!$W$2:$W$30," ",""),0)),"","D&amp;R error")),"")</f>
        <v/>
      </c>
      <c r="O511" s="256" t="str">
        <f t="shared" si="15"/>
        <v/>
      </c>
    </row>
    <row r="512" spans="1:15" ht="15.75">
      <c r="A512" s="250">
        <v>505</v>
      </c>
      <c r="B512" s="208"/>
      <c r="C512" s="49"/>
      <c r="D512" s="50"/>
      <c r="E512" s="50"/>
      <c r="F512" s="50"/>
      <c r="G512" s="209"/>
      <c r="H512" s="8"/>
      <c r="I512" s="457" t="str">
        <f t="shared" si="14"/>
        <v/>
      </c>
      <c r="J512" s="241" cm="1">
        <f t="array" ref="J512">SUMPRODUCT(--(K512:N512&lt;&gt;"")) + IF(TRIM(O512)="",0,LEN(O512)-LEN(SUBSTITUTE(O512,",",""))+1)</f>
        <v>0</v>
      </c>
      <c r="K512" s="242" t="str">
        <f>IF(AND(G512&lt;&gt;0,G512&lt;&gt;""),IF(B512="","",IF(ISNUMBER(MATCH(B512,'Look Up Values'!$B$2:$B$500,0)),"","Dest. error")),"")</f>
        <v/>
      </c>
      <c r="L512" s="242" t="str">
        <f>IF(AND(G512&lt;&gt;0,G512&lt;&gt;""),IF(C512="","",IF(AND(ISNUMBER(--LEFT(C512,FIND(" ",C512&amp;" ")-1)),OR(LEN(LEFT(C512,FIND(" ",C512&amp;" ")-1))=6,LEN(LEFT(C512,FIND(" ",C512&amp;" ")-1))=7),OR(ISNUMBER(MATCH(LEFT(C512,FIND(" ",C512&amp;" ")-1),'Look Up Values'!$G$2:$G$1000,0)),ISNUMBER(MATCH(LEFT(C512,FIND(" ",C512&amp;" ")-1),'Look Up Values'!$AE$2:$AE$2000,0)))),"","EWC error")),"")</f>
        <v/>
      </c>
      <c r="M512" s="242" t="str" cm="1">
        <f t="array" ref="M512">IF(AND(G512&lt;&gt;0,G512&lt;&gt;""),IF(E512="","",IF(ISNUMBER(MATCH(SUBSTITUTE(E512," ",""),SUBSTITUTE('Look Up Values'!$I$2:$I$10," ",""),0)),"","State error")),"")</f>
        <v/>
      </c>
      <c r="N512" s="242" t="str" cm="1">
        <f t="array" ref="N512">IF(AND(G512&lt;&gt;0,G512&lt;&gt;""),IF(F512="","",IF(ISNUMBER(MATCH(SUBSTITUTE(F512," ",""),SUBSTITUTE('Look Up Values'!$W$2:$W$30," ",""),0)),"","D&amp;R error")),"")</f>
        <v/>
      </c>
      <c r="O512" s="256" t="str">
        <f t="shared" si="15"/>
        <v/>
      </c>
    </row>
    <row r="513" spans="1:15" ht="15.75">
      <c r="A513" s="250">
        <v>506</v>
      </c>
      <c r="B513" s="208"/>
      <c r="C513" s="49"/>
      <c r="D513" s="50"/>
      <c r="E513" s="50"/>
      <c r="F513" s="50"/>
      <c r="G513" s="209"/>
      <c r="H513" s="8"/>
      <c r="I513" s="457" t="str">
        <f t="shared" si="14"/>
        <v/>
      </c>
      <c r="J513" s="241" cm="1">
        <f t="array" ref="J513">SUMPRODUCT(--(K513:N513&lt;&gt;"")) + IF(TRIM(O513)="",0,LEN(O513)-LEN(SUBSTITUTE(O513,",",""))+1)</f>
        <v>0</v>
      </c>
      <c r="K513" s="242" t="str">
        <f>IF(AND(G513&lt;&gt;0,G513&lt;&gt;""),IF(B513="","",IF(ISNUMBER(MATCH(B513,'Look Up Values'!$B$2:$B$500,0)),"","Dest. error")),"")</f>
        <v/>
      </c>
      <c r="L513" s="242" t="str">
        <f>IF(AND(G513&lt;&gt;0,G513&lt;&gt;""),IF(C513="","",IF(AND(ISNUMBER(--LEFT(C513,FIND(" ",C513&amp;" ")-1)),OR(LEN(LEFT(C513,FIND(" ",C513&amp;" ")-1))=6,LEN(LEFT(C513,FIND(" ",C513&amp;" ")-1))=7),OR(ISNUMBER(MATCH(LEFT(C513,FIND(" ",C513&amp;" ")-1),'Look Up Values'!$G$2:$G$1000,0)),ISNUMBER(MATCH(LEFT(C513,FIND(" ",C513&amp;" ")-1),'Look Up Values'!$AE$2:$AE$2000,0)))),"","EWC error")),"")</f>
        <v/>
      </c>
      <c r="M513" s="242" t="str" cm="1">
        <f t="array" ref="M513">IF(AND(G513&lt;&gt;0,G513&lt;&gt;""),IF(E513="","",IF(ISNUMBER(MATCH(SUBSTITUTE(E513," ",""),SUBSTITUTE('Look Up Values'!$I$2:$I$10," ",""),0)),"","State error")),"")</f>
        <v/>
      </c>
      <c r="N513" s="242" t="str" cm="1">
        <f t="array" ref="N513">IF(AND(G513&lt;&gt;0,G513&lt;&gt;""),IF(F513="","",IF(ISNUMBER(MATCH(SUBSTITUTE(F513," ",""),SUBSTITUTE('Look Up Values'!$W$2:$W$30," ",""),0)),"","D&amp;R error")),"")</f>
        <v/>
      </c>
      <c r="O513" s="256" t="str">
        <f t="shared" si="15"/>
        <v/>
      </c>
    </row>
    <row r="514" spans="1:15" ht="15.75">
      <c r="A514" s="250">
        <v>507</v>
      </c>
      <c r="B514" s="208"/>
      <c r="C514" s="49"/>
      <c r="D514" s="50"/>
      <c r="E514" s="50"/>
      <c r="F514" s="50"/>
      <c r="G514" s="209"/>
      <c r="H514" s="8"/>
      <c r="I514" s="457" t="str">
        <f t="shared" si="14"/>
        <v/>
      </c>
      <c r="J514" s="241" cm="1">
        <f t="array" ref="J514">SUMPRODUCT(--(K514:N514&lt;&gt;"")) + IF(TRIM(O514)="",0,LEN(O514)-LEN(SUBSTITUTE(O514,",",""))+1)</f>
        <v>0</v>
      </c>
      <c r="K514" s="242" t="str">
        <f>IF(AND(G514&lt;&gt;0,G514&lt;&gt;""),IF(B514="","",IF(ISNUMBER(MATCH(B514,'Look Up Values'!$B$2:$B$500,0)),"","Dest. error")),"")</f>
        <v/>
      </c>
      <c r="L514" s="242" t="str">
        <f>IF(AND(G514&lt;&gt;0,G514&lt;&gt;""),IF(C514="","",IF(AND(ISNUMBER(--LEFT(C514,FIND(" ",C514&amp;" ")-1)),OR(LEN(LEFT(C514,FIND(" ",C514&amp;" ")-1))=6,LEN(LEFT(C514,FIND(" ",C514&amp;" ")-1))=7),OR(ISNUMBER(MATCH(LEFT(C514,FIND(" ",C514&amp;" ")-1),'Look Up Values'!$G$2:$G$1000,0)),ISNUMBER(MATCH(LEFT(C514,FIND(" ",C514&amp;" ")-1),'Look Up Values'!$AE$2:$AE$2000,0)))),"","EWC error")),"")</f>
        <v/>
      </c>
      <c r="M514" s="242" t="str" cm="1">
        <f t="array" ref="M514">IF(AND(G514&lt;&gt;0,G514&lt;&gt;""),IF(E514="","",IF(ISNUMBER(MATCH(SUBSTITUTE(E514," ",""),SUBSTITUTE('Look Up Values'!$I$2:$I$10," ",""),0)),"","State error")),"")</f>
        <v/>
      </c>
      <c r="N514" s="242" t="str" cm="1">
        <f t="array" ref="N514">IF(AND(G514&lt;&gt;0,G514&lt;&gt;""),IF(F514="","",IF(ISNUMBER(MATCH(SUBSTITUTE(F514," ",""),SUBSTITUTE('Look Up Values'!$W$2:$W$30," ",""),0)),"","D&amp;R error")),"")</f>
        <v/>
      </c>
      <c r="O514" s="256" t="str">
        <f t="shared" si="15"/>
        <v/>
      </c>
    </row>
    <row r="515" spans="1:15" ht="15.75">
      <c r="A515" s="250">
        <v>508</v>
      </c>
      <c r="B515" s="208"/>
      <c r="C515" s="49"/>
      <c r="D515" s="50"/>
      <c r="E515" s="50"/>
      <c r="F515" s="50"/>
      <c r="G515" s="209"/>
      <c r="H515" s="8"/>
      <c r="I515" s="457" t="str">
        <f t="shared" si="14"/>
        <v/>
      </c>
      <c r="J515" s="241" cm="1">
        <f t="array" ref="J515">SUMPRODUCT(--(K515:N515&lt;&gt;"")) + IF(TRIM(O515)="",0,LEN(O515)-LEN(SUBSTITUTE(O515,",",""))+1)</f>
        <v>0</v>
      </c>
      <c r="K515" s="242" t="str">
        <f>IF(AND(G515&lt;&gt;0,G515&lt;&gt;""),IF(B515="","",IF(ISNUMBER(MATCH(B515,'Look Up Values'!$B$2:$B$500,0)),"","Dest. error")),"")</f>
        <v/>
      </c>
      <c r="L515" s="242" t="str">
        <f>IF(AND(G515&lt;&gt;0,G515&lt;&gt;""),IF(C515="","",IF(AND(ISNUMBER(--LEFT(C515,FIND(" ",C515&amp;" ")-1)),OR(LEN(LEFT(C515,FIND(" ",C515&amp;" ")-1))=6,LEN(LEFT(C515,FIND(" ",C515&amp;" ")-1))=7),OR(ISNUMBER(MATCH(LEFT(C515,FIND(" ",C515&amp;" ")-1),'Look Up Values'!$G$2:$G$1000,0)),ISNUMBER(MATCH(LEFT(C515,FIND(" ",C515&amp;" ")-1),'Look Up Values'!$AE$2:$AE$2000,0)))),"","EWC error")),"")</f>
        <v/>
      </c>
      <c r="M515" s="242" t="str" cm="1">
        <f t="array" ref="M515">IF(AND(G515&lt;&gt;0,G515&lt;&gt;""),IF(E515="","",IF(ISNUMBER(MATCH(SUBSTITUTE(E515," ",""),SUBSTITUTE('Look Up Values'!$I$2:$I$10," ",""),0)),"","State error")),"")</f>
        <v/>
      </c>
      <c r="N515" s="242" t="str" cm="1">
        <f t="array" ref="N515">IF(AND(G515&lt;&gt;0,G515&lt;&gt;""),IF(F515="","",IF(ISNUMBER(MATCH(SUBSTITUTE(F515," ",""),SUBSTITUTE('Look Up Values'!$W$2:$W$30," ",""),0)),"","D&amp;R error")),"")</f>
        <v/>
      </c>
      <c r="O515" s="256" t="str">
        <f t="shared" si="15"/>
        <v/>
      </c>
    </row>
    <row r="516" spans="1:15" ht="15.75">
      <c r="A516" s="250">
        <v>509</v>
      </c>
      <c r="B516" s="208"/>
      <c r="C516" s="49"/>
      <c r="D516" s="50"/>
      <c r="E516" s="50"/>
      <c r="F516" s="50"/>
      <c r="G516" s="209"/>
      <c r="H516" s="8"/>
      <c r="I516" s="457" t="str">
        <f t="shared" si="14"/>
        <v/>
      </c>
      <c r="J516" s="241" cm="1">
        <f t="array" ref="J516">SUMPRODUCT(--(K516:N516&lt;&gt;"")) + IF(TRIM(O516)="",0,LEN(O516)-LEN(SUBSTITUTE(O516,",",""))+1)</f>
        <v>0</v>
      </c>
      <c r="K516" s="242" t="str">
        <f>IF(AND(G516&lt;&gt;0,G516&lt;&gt;""),IF(B516="","",IF(ISNUMBER(MATCH(B516,'Look Up Values'!$B$2:$B$500,0)),"","Dest. error")),"")</f>
        <v/>
      </c>
      <c r="L516" s="242" t="str">
        <f>IF(AND(G516&lt;&gt;0,G516&lt;&gt;""),IF(C516="","",IF(AND(ISNUMBER(--LEFT(C516,FIND(" ",C516&amp;" ")-1)),OR(LEN(LEFT(C516,FIND(" ",C516&amp;" ")-1))=6,LEN(LEFT(C516,FIND(" ",C516&amp;" ")-1))=7),OR(ISNUMBER(MATCH(LEFT(C516,FIND(" ",C516&amp;" ")-1),'Look Up Values'!$G$2:$G$1000,0)),ISNUMBER(MATCH(LEFT(C516,FIND(" ",C516&amp;" ")-1),'Look Up Values'!$AE$2:$AE$2000,0)))),"","EWC error")),"")</f>
        <v/>
      </c>
      <c r="M516" s="242" t="str" cm="1">
        <f t="array" ref="M516">IF(AND(G516&lt;&gt;0,G516&lt;&gt;""),IF(E516="","",IF(ISNUMBER(MATCH(SUBSTITUTE(E516," ",""),SUBSTITUTE('Look Up Values'!$I$2:$I$10," ",""),0)),"","State error")),"")</f>
        <v/>
      </c>
      <c r="N516" s="242" t="str" cm="1">
        <f t="array" ref="N516">IF(AND(G516&lt;&gt;0,G516&lt;&gt;""),IF(F516="","",IF(ISNUMBER(MATCH(SUBSTITUTE(F516," ",""),SUBSTITUTE('Look Up Values'!$W$2:$W$30," ",""),0)),"","D&amp;R error")),"")</f>
        <v/>
      </c>
      <c r="O516" s="256" t="str">
        <f t="shared" si="15"/>
        <v/>
      </c>
    </row>
    <row r="517" spans="1:15" ht="15.75">
      <c r="A517" s="250">
        <v>510</v>
      </c>
      <c r="B517" s="208"/>
      <c r="C517" s="49"/>
      <c r="D517" s="50"/>
      <c r="E517" s="50"/>
      <c r="F517" s="50"/>
      <c r="G517" s="209"/>
      <c r="H517" s="8"/>
      <c r="I517" s="457" t="str">
        <f t="shared" si="14"/>
        <v/>
      </c>
      <c r="J517" s="241" cm="1">
        <f t="array" ref="J517">SUMPRODUCT(--(K517:N517&lt;&gt;"")) + IF(TRIM(O517)="",0,LEN(O517)-LEN(SUBSTITUTE(O517,",",""))+1)</f>
        <v>0</v>
      </c>
      <c r="K517" s="242" t="str">
        <f>IF(AND(G517&lt;&gt;0,G517&lt;&gt;""),IF(B517="","",IF(ISNUMBER(MATCH(B517,'Look Up Values'!$B$2:$B$500,0)),"","Dest. error")),"")</f>
        <v/>
      </c>
      <c r="L517" s="242" t="str">
        <f>IF(AND(G517&lt;&gt;0,G517&lt;&gt;""),IF(C517="","",IF(AND(ISNUMBER(--LEFT(C517,FIND(" ",C517&amp;" ")-1)),OR(LEN(LEFT(C517,FIND(" ",C517&amp;" ")-1))=6,LEN(LEFT(C517,FIND(" ",C517&amp;" ")-1))=7),OR(ISNUMBER(MATCH(LEFT(C517,FIND(" ",C517&amp;" ")-1),'Look Up Values'!$G$2:$G$1000,0)),ISNUMBER(MATCH(LEFT(C517,FIND(" ",C517&amp;" ")-1),'Look Up Values'!$AE$2:$AE$2000,0)))),"","EWC error")),"")</f>
        <v/>
      </c>
      <c r="M517" s="242" t="str" cm="1">
        <f t="array" ref="M517">IF(AND(G517&lt;&gt;0,G517&lt;&gt;""),IF(E517="","",IF(ISNUMBER(MATCH(SUBSTITUTE(E517," ",""),SUBSTITUTE('Look Up Values'!$I$2:$I$10," ",""),0)),"","State error")),"")</f>
        <v/>
      </c>
      <c r="N517" s="242" t="str" cm="1">
        <f t="array" ref="N517">IF(AND(G517&lt;&gt;0,G517&lt;&gt;""),IF(F517="","",IF(ISNUMBER(MATCH(SUBSTITUTE(F517," ",""),SUBSTITUTE('Look Up Values'!$W$2:$W$30," ",""),0)),"","D&amp;R error")),"")</f>
        <v/>
      </c>
      <c r="O517" s="256" t="str">
        <f t="shared" si="15"/>
        <v/>
      </c>
    </row>
    <row r="518" spans="1:15" ht="15.75">
      <c r="A518" s="250">
        <v>511</v>
      </c>
      <c r="B518" s="208"/>
      <c r="C518" s="49"/>
      <c r="D518" s="50"/>
      <c r="E518" s="50"/>
      <c r="F518" s="50"/>
      <c r="G518" s="209"/>
      <c r="H518" s="8"/>
      <c r="I518" s="457" t="str">
        <f t="shared" si="14"/>
        <v/>
      </c>
      <c r="J518" s="241" cm="1">
        <f t="array" ref="J518">SUMPRODUCT(--(K518:N518&lt;&gt;"")) + IF(TRIM(O518)="",0,LEN(O518)-LEN(SUBSTITUTE(O518,",",""))+1)</f>
        <v>0</v>
      </c>
      <c r="K518" s="242" t="str">
        <f>IF(AND(G518&lt;&gt;0,G518&lt;&gt;""),IF(B518="","",IF(ISNUMBER(MATCH(B518,'Look Up Values'!$B$2:$B$500,0)),"","Dest. error")),"")</f>
        <v/>
      </c>
      <c r="L518" s="242" t="str">
        <f>IF(AND(G518&lt;&gt;0,G518&lt;&gt;""),IF(C518="","",IF(AND(ISNUMBER(--LEFT(C518,FIND(" ",C518&amp;" ")-1)),OR(LEN(LEFT(C518,FIND(" ",C518&amp;" ")-1))=6,LEN(LEFT(C518,FIND(" ",C518&amp;" ")-1))=7),OR(ISNUMBER(MATCH(LEFT(C518,FIND(" ",C518&amp;" ")-1),'Look Up Values'!$G$2:$G$1000,0)),ISNUMBER(MATCH(LEFT(C518,FIND(" ",C518&amp;" ")-1),'Look Up Values'!$AE$2:$AE$2000,0)))),"","EWC error")),"")</f>
        <v/>
      </c>
      <c r="M518" s="242" t="str" cm="1">
        <f t="array" ref="M518">IF(AND(G518&lt;&gt;0,G518&lt;&gt;""),IF(E518="","",IF(ISNUMBER(MATCH(SUBSTITUTE(E518," ",""),SUBSTITUTE('Look Up Values'!$I$2:$I$10," ",""),0)),"","State error")),"")</f>
        <v/>
      </c>
      <c r="N518" s="242" t="str" cm="1">
        <f t="array" ref="N518">IF(AND(G518&lt;&gt;0,G518&lt;&gt;""),IF(F518="","",IF(ISNUMBER(MATCH(SUBSTITUTE(F518," ",""),SUBSTITUTE('Look Up Values'!$W$2:$W$30," ",""),0)),"","D&amp;R error")),"")</f>
        <v/>
      </c>
      <c r="O518" s="256" t="str">
        <f t="shared" si="15"/>
        <v/>
      </c>
    </row>
    <row r="519" spans="1:15" ht="15.75">
      <c r="A519" s="250">
        <v>512</v>
      </c>
      <c r="B519" s="208"/>
      <c r="C519" s="49"/>
      <c r="D519" s="50"/>
      <c r="E519" s="50"/>
      <c r="F519" s="50"/>
      <c r="G519" s="209"/>
      <c r="H519" s="8"/>
      <c r="I519" s="457" t="str">
        <f t="shared" si="14"/>
        <v/>
      </c>
      <c r="J519" s="241" cm="1">
        <f t="array" ref="J519">SUMPRODUCT(--(K519:N519&lt;&gt;"")) + IF(TRIM(O519)="",0,LEN(O519)-LEN(SUBSTITUTE(O519,",",""))+1)</f>
        <v>0</v>
      </c>
      <c r="K519" s="242" t="str">
        <f>IF(AND(G519&lt;&gt;0,G519&lt;&gt;""),IF(B519="","",IF(ISNUMBER(MATCH(B519,'Look Up Values'!$B$2:$B$500,0)),"","Dest. error")),"")</f>
        <v/>
      </c>
      <c r="L519" s="242" t="str">
        <f>IF(AND(G519&lt;&gt;0,G519&lt;&gt;""),IF(C519="","",IF(AND(ISNUMBER(--LEFT(C519,FIND(" ",C519&amp;" ")-1)),OR(LEN(LEFT(C519,FIND(" ",C519&amp;" ")-1))=6,LEN(LEFT(C519,FIND(" ",C519&amp;" ")-1))=7),OR(ISNUMBER(MATCH(LEFT(C519,FIND(" ",C519&amp;" ")-1),'Look Up Values'!$G$2:$G$1000,0)),ISNUMBER(MATCH(LEFT(C519,FIND(" ",C519&amp;" ")-1),'Look Up Values'!$AE$2:$AE$2000,0)))),"","EWC error")),"")</f>
        <v/>
      </c>
      <c r="M519" s="242" t="str" cm="1">
        <f t="array" ref="M519">IF(AND(G519&lt;&gt;0,G519&lt;&gt;""),IF(E519="","",IF(ISNUMBER(MATCH(SUBSTITUTE(E519," ",""),SUBSTITUTE('Look Up Values'!$I$2:$I$10," ",""),0)),"","State error")),"")</f>
        <v/>
      </c>
      <c r="N519" s="242" t="str" cm="1">
        <f t="array" ref="N519">IF(AND(G519&lt;&gt;0,G519&lt;&gt;""),IF(F519="","",IF(ISNUMBER(MATCH(SUBSTITUTE(F519," ",""),SUBSTITUTE('Look Up Values'!$W$2:$W$30," ",""),0)),"","D&amp;R error")),"")</f>
        <v/>
      </c>
      <c r="O519" s="256" t="str">
        <f t="shared" si="15"/>
        <v/>
      </c>
    </row>
    <row r="520" spans="1:15" ht="15.75">
      <c r="A520" s="250">
        <v>513</v>
      </c>
      <c r="B520" s="208"/>
      <c r="C520" s="49"/>
      <c r="D520" s="50"/>
      <c r="E520" s="50"/>
      <c r="F520" s="50"/>
      <c r="G520" s="209"/>
      <c r="H520" s="8"/>
      <c r="I520" s="457" t="str">
        <f t="shared" si="14"/>
        <v/>
      </c>
      <c r="J520" s="241" cm="1">
        <f t="array" ref="J520">SUMPRODUCT(--(K520:N520&lt;&gt;"")) + IF(TRIM(O520)="",0,LEN(O520)-LEN(SUBSTITUTE(O520,",",""))+1)</f>
        <v>0</v>
      </c>
      <c r="K520" s="242" t="str">
        <f>IF(AND(G520&lt;&gt;0,G520&lt;&gt;""),IF(B520="","",IF(ISNUMBER(MATCH(B520,'Look Up Values'!$B$2:$B$500,0)),"","Dest. error")),"")</f>
        <v/>
      </c>
      <c r="L520" s="242" t="str">
        <f>IF(AND(G520&lt;&gt;0,G520&lt;&gt;""),IF(C520="","",IF(AND(ISNUMBER(--LEFT(C520,FIND(" ",C520&amp;" ")-1)),OR(LEN(LEFT(C520,FIND(" ",C520&amp;" ")-1))=6,LEN(LEFT(C520,FIND(" ",C520&amp;" ")-1))=7),OR(ISNUMBER(MATCH(LEFT(C520,FIND(" ",C520&amp;" ")-1),'Look Up Values'!$G$2:$G$1000,0)),ISNUMBER(MATCH(LEFT(C520,FIND(" ",C520&amp;" ")-1),'Look Up Values'!$AE$2:$AE$2000,0)))),"","EWC error")),"")</f>
        <v/>
      </c>
      <c r="M520" s="242" t="str" cm="1">
        <f t="array" ref="M520">IF(AND(G520&lt;&gt;0,G520&lt;&gt;""),IF(E520="","",IF(ISNUMBER(MATCH(SUBSTITUTE(E520," ",""),SUBSTITUTE('Look Up Values'!$I$2:$I$10," ",""),0)),"","State error")),"")</f>
        <v/>
      </c>
      <c r="N520" s="242" t="str" cm="1">
        <f t="array" ref="N520">IF(AND(G520&lt;&gt;0,G520&lt;&gt;""),IF(F520="","",IF(ISNUMBER(MATCH(SUBSTITUTE(F520," ",""),SUBSTITUTE('Look Up Values'!$W$2:$W$30," ",""),0)),"","D&amp;R error")),"")</f>
        <v/>
      </c>
      <c r="O520" s="256" t="str">
        <f t="shared" si="15"/>
        <v/>
      </c>
    </row>
    <row r="521" spans="1:15" ht="15.75">
      <c r="A521" s="250">
        <v>514</v>
      </c>
      <c r="B521" s="208"/>
      <c r="C521" s="49"/>
      <c r="D521" s="50"/>
      <c r="E521" s="50"/>
      <c r="F521" s="50"/>
      <c r="G521" s="209"/>
      <c r="H521" s="8"/>
      <c r="I521" s="457" t="str">
        <f t="shared" ref="I521:I584" si="16">IF(IFERROR(--SUBSTITUTE(J521,CHAR(160),""),0)&gt;0,A521,"")</f>
        <v/>
      </c>
      <c r="J521" s="241" cm="1">
        <f t="array" ref="J521">SUMPRODUCT(--(K521:N521&lt;&gt;"")) + IF(TRIM(O521)="",0,LEN(O521)-LEN(SUBSTITUTE(O521,",",""))+1)</f>
        <v>0</v>
      </c>
      <c r="K521" s="242" t="str">
        <f>IF(AND(G521&lt;&gt;0,G521&lt;&gt;""),IF(B521="","",IF(ISNUMBER(MATCH(B521,'Look Up Values'!$B$2:$B$500,0)),"","Dest. error")),"")</f>
        <v/>
      </c>
      <c r="L521" s="242" t="str">
        <f>IF(AND(G521&lt;&gt;0,G521&lt;&gt;""),IF(C521="","",IF(AND(ISNUMBER(--LEFT(C521,FIND(" ",C521&amp;" ")-1)),OR(LEN(LEFT(C521,FIND(" ",C521&amp;" ")-1))=6,LEN(LEFT(C521,FIND(" ",C521&amp;" ")-1))=7),OR(ISNUMBER(MATCH(LEFT(C521,FIND(" ",C521&amp;" ")-1),'Look Up Values'!$G$2:$G$1000,0)),ISNUMBER(MATCH(LEFT(C521,FIND(" ",C521&amp;" ")-1),'Look Up Values'!$AE$2:$AE$2000,0)))),"","EWC error")),"")</f>
        <v/>
      </c>
      <c r="M521" s="242" t="str" cm="1">
        <f t="array" ref="M521">IF(AND(G521&lt;&gt;0,G521&lt;&gt;""),IF(E521="","",IF(ISNUMBER(MATCH(SUBSTITUTE(E521," ",""),SUBSTITUTE('Look Up Values'!$I$2:$I$10," ",""),0)),"","State error")),"")</f>
        <v/>
      </c>
      <c r="N521" s="242" t="str" cm="1">
        <f t="array" ref="N521">IF(AND(G521&lt;&gt;0,G521&lt;&gt;""),IF(F521="","",IF(ISNUMBER(MATCH(SUBSTITUTE(F521," ",""),SUBSTITUTE('Look Up Values'!$W$2:$W$30," ",""),0)),"","D&amp;R error")),"")</f>
        <v/>
      </c>
      <c r="O521" s="256" t="str">
        <f t="shared" ref="O521:O584" si="17">IF(OR(G521="",G521=0),"",IF((TRIM(SUBSTITUTE(B521,CHAR(160),""))&amp;TRIM(SUBSTITUTE(C521,CHAR(160),""))&amp;TRIM(SUBSTITUTE(F521,CHAR(160),""))&amp;TRIM(SUBSTITUTE(E521,CHAR(160),"")))&lt;&gt;"",IF((--(TRIM(SUBSTITUTE(B521,CHAR(160),""))&lt;&gt;"")+--(TRIM(SUBSTITUTE(C521,CHAR(160),""))&lt;&gt;"")+--(TRIM(SUBSTITUTE(F521,CHAR(160),""))&lt;&gt;"")+--(TRIM(SUBSTITUTE(E521,CHAR(160),""))&lt;&gt;""))=4,"",LEFT(IF(TRIM(SUBSTITUTE(B521,CHAR(160),""))="","Dest, ","")&amp;IF(TRIM(SUBSTITUTE(C521,CHAR(160),""))="","EWC, ","")&amp;IF(TRIM(SUBSTITUTE(F521,CHAR(160),""))="","D&amp;R, ","")&amp;IF(TRIM(SUBSTITUTE(E521,CHAR(160),""))="","State, ",""),LEN(IF(TRIM(SUBSTITUTE(B521,CHAR(160),""))="","Dest, ","")&amp;IF(TRIM(SUBSTITUTE(C521,CHAR(160),""))="","EWC, ","")&amp;IF(TRIM(SUBSTITUTE(F521,CHAR(160),""))="","D&amp;R, ","")&amp;IF(TRIM(SUBSTITUTE(E521,CHAR(160),""))="","State, ",""))-2)),LEFT(IF(TRIM(SUBSTITUTE(B521,CHAR(160),""))="","Dest, ","")&amp;IF(TRIM(SUBSTITUTE(C521,CHAR(160),""))="","EWC, ","")&amp;IF(TRIM(SUBSTITUTE(F521,CHAR(160),""))="","D&amp;R, ","")&amp;IF(TRIM(SUBSTITUTE(E521,CHAR(160),""))="","State, ",""),LEN(IF(TRIM(SUBSTITUTE(B521,CHAR(160),""))="","Dest, ","")&amp;IF(TRIM(SUBSTITUTE(C521,CHAR(160),""))="","EWC, ","")&amp;IF(TRIM(SUBSTITUTE(F521,CHAR(160),""))="","D&amp;R, ","")&amp;IF(TRIM(SUBSTITUTE(E521,CHAR(160),""))="","State, ",""))-2)))</f>
        <v/>
      </c>
    </row>
    <row r="522" spans="1:15" ht="15.75">
      <c r="A522" s="250">
        <v>515</v>
      </c>
      <c r="B522" s="208"/>
      <c r="C522" s="49"/>
      <c r="D522" s="50"/>
      <c r="E522" s="50"/>
      <c r="F522" s="50"/>
      <c r="G522" s="209"/>
      <c r="H522" s="8"/>
      <c r="I522" s="457" t="str">
        <f t="shared" si="16"/>
        <v/>
      </c>
      <c r="J522" s="241" cm="1">
        <f t="array" ref="J522">SUMPRODUCT(--(K522:N522&lt;&gt;"")) + IF(TRIM(O522)="",0,LEN(O522)-LEN(SUBSTITUTE(O522,",",""))+1)</f>
        <v>0</v>
      </c>
      <c r="K522" s="242" t="str">
        <f>IF(AND(G522&lt;&gt;0,G522&lt;&gt;""),IF(B522="","",IF(ISNUMBER(MATCH(B522,'Look Up Values'!$B$2:$B$500,0)),"","Dest. error")),"")</f>
        <v/>
      </c>
      <c r="L522" s="242" t="str">
        <f>IF(AND(G522&lt;&gt;0,G522&lt;&gt;""),IF(C522="","",IF(AND(ISNUMBER(--LEFT(C522,FIND(" ",C522&amp;" ")-1)),OR(LEN(LEFT(C522,FIND(" ",C522&amp;" ")-1))=6,LEN(LEFT(C522,FIND(" ",C522&amp;" ")-1))=7),OR(ISNUMBER(MATCH(LEFT(C522,FIND(" ",C522&amp;" ")-1),'Look Up Values'!$G$2:$G$1000,0)),ISNUMBER(MATCH(LEFT(C522,FIND(" ",C522&amp;" ")-1),'Look Up Values'!$AE$2:$AE$2000,0)))),"","EWC error")),"")</f>
        <v/>
      </c>
      <c r="M522" s="242" t="str" cm="1">
        <f t="array" ref="M522">IF(AND(G522&lt;&gt;0,G522&lt;&gt;""),IF(E522="","",IF(ISNUMBER(MATCH(SUBSTITUTE(E522," ",""),SUBSTITUTE('Look Up Values'!$I$2:$I$10," ",""),0)),"","State error")),"")</f>
        <v/>
      </c>
      <c r="N522" s="242" t="str" cm="1">
        <f t="array" ref="N522">IF(AND(G522&lt;&gt;0,G522&lt;&gt;""),IF(F522="","",IF(ISNUMBER(MATCH(SUBSTITUTE(F522," ",""),SUBSTITUTE('Look Up Values'!$W$2:$W$30," ",""),0)),"","D&amp;R error")),"")</f>
        <v/>
      </c>
      <c r="O522" s="256" t="str">
        <f t="shared" si="17"/>
        <v/>
      </c>
    </row>
    <row r="523" spans="1:15" ht="15.75">
      <c r="A523" s="250">
        <v>516</v>
      </c>
      <c r="B523" s="208"/>
      <c r="C523" s="49"/>
      <c r="D523" s="50"/>
      <c r="E523" s="50"/>
      <c r="F523" s="50"/>
      <c r="G523" s="209"/>
      <c r="H523" s="8"/>
      <c r="I523" s="457" t="str">
        <f t="shared" si="16"/>
        <v/>
      </c>
      <c r="J523" s="241" cm="1">
        <f t="array" ref="J523">SUMPRODUCT(--(K523:N523&lt;&gt;"")) + IF(TRIM(O523)="",0,LEN(O523)-LEN(SUBSTITUTE(O523,",",""))+1)</f>
        <v>0</v>
      </c>
      <c r="K523" s="242" t="str">
        <f>IF(AND(G523&lt;&gt;0,G523&lt;&gt;""),IF(B523="","",IF(ISNUMBER(MATCH(B523,'Look Up Values'!$B$2:$B$500,0)),"","Dest. error")),"")</f>
        <v/>
      </c>
      <c r="L523" s="242" t="str">
        <f>IF(AND(G523&lt;&gt;0,G523&lt;&gt;""),IF(C523="","",IF(AND(ISNUMBER(--LEFT(C523,FIND(" ",C523&amp;" ")-1)),OR(LEN(LEFT(C523,FIND(" ",C523&amp;" ")-1))=6,LEN(LEFT(C523,FIND(" ",C523&amp;" ")-1))=7),OR(ISNUMBER(MATCH(LEFT(C523,FIND(" ",C523&amp;" ")-1),'Look Up Values'!$G$2:$G$1000,0)),ISNUMBER(MATCH(LEFT(C523,FIND(" ",C523&amp;" ")-1),'Look Up Values'!$AE$2:$AE$2000,0)))),"","EWC error")),"")</f>
        <v/>
      </c>
      <c r="M523" s="242" t="str" cm="1">
        <f t="array" ref="M523">IF(AND(G523&lt;&gt;0,G523&lt;&gt;""),IF(E523="","",IF(ISNUMBER(MATCH(SUBSTITUTE(E523," ",""),SUBSTITUTE('Look Up Values'!$I$2:$I$10," ",""),0)),"","State error")),"")</f>
        <v/>
      </c>
      <c r="N523" s="242" t="str" cm="1">
        <f t="array" ref="N523">IF(AND(G523&lt;&gt;0,G523&lt;&gt;""),IF(F523="","",IF(ISNUMBER(MATCH(SUBSTITUTE(F523," ",""),SUBSTITUTE('Look Up Values'!$W$2:$W$30," ",""),0)),"","D&amp;R error")),"")</f>
        <v/>
      </c>
      <c r="O523" s="256" t="str">
        <f t="shared" si="17"/>
        <v/>
      </c>
    </row>
    <row r="524" spans="1:15" ht="15.75">
      <c r="A524" s="250">
        <v>517</v>
      </c>
      <c r="B524" s="208"/>
      <c r="C524" s="49"/>
      <c r="D524" s="50"/>
      <c r="E524" s="50"/>
      <c r="F524" s="50"/>
      <c r="G524" s="209"/>
      <c r="H524" s="8"/>
      <c r="I524" s="457" t="str">
        <f t="shared" si="16"/>
        <v/>
      </c>
      <c r="J524" s="241" cm="1">
        <f t="array" ref="J524">SUMPRODUCT(--(K524:N524&lt;&gt;"")) + IF(TRIM(O524)="",0,LEN(O524)-LEN(SUBSTITUTE(O524,",",""))+1)</f>
        <v>0</v>
      </c>
      <c r="K524" s="242" t="str">
        <f>IF(AND(G524&lt;&gt;0,G524&lt;&gt;""),IF(B524="","",IF(ISNUMBER(MATCH(B524,'Look Up Values'!$B$2:$B$500,0)),"","Dest. error")),"")</f>
        <v/>
      </c>
      <c r="L524" s="242" t="str">
        <f>IF(AND(G524&lt;&gt;0,G524&lt;&gt;""),IF(C524="","",IF(AND(ISNUMBER(--LEFT(C524,FIND(" ",C524&amp;" ")-1)),OR(LEN(LEFT(C524,FIND(" ",C524&amp;" ")-1))=6,LEN(LEFT(C524,FIND(" ",C524&amp;" ")-1))=7),OR(ISNUMBER(MATCH(LEFT(C524,FIND(" ",C524&amp;" ")-1),'Look Up Values'!$G$2:$G$1000,0)),ISNUMBER(MATCH(LEFT(C524,FIND(" ",C524&amp;" ")-1),'Look Up Values'!$AE$2:$AE$2000,0)))),"","EWC error")),"")</f>
        <v/>
      </c>
      <c r="M524" s="242" t="str" cm="1">
        <f t="array" ref="M524">IF(AND(G524&lt;&gt;0,G524&lt;&gt;""),IF(E524="","",IF(ISNUMBER(MATCH(SUBSTITUTE(E524," ",""),SUBSTITUTE('Look Up Values'!$I$2:$I$10," ",""),0)),"","State error")),"")</f>
        <v/>
      </c>
      <c r="N524" s="242" t="str" cm="1">
        <f t="array" ref="N524">IF(AND(G524&lt;&gt;0,G524&lt;&gt;""),IF(F524="","",IF(ISNUMBER(MATCH(SUBSTITUTE(F524," ",""),SUBSTITUTE('Look Up Values'!$W$2:$W$30," ",""),0)),"","D&amp;R error")),"")</f>
        <v/>
      </c>
      <c r="O524" s="256" t="str">
        <f t="shared" si="17"/>
        <v/>
      </c>
    </row>
    <row r="525" spans="1:15" ht="15.75">
      <c r="A525" s="250">
        <v>518</v>
      </c>
      <c r="B525" s="208"/>
      <c r="C525" s="49"/>
      <c r="D525" s="50"/>
      <c r="E525" s="50"/>
      <c r="F525" s="50"/>
      <c r="G525" s="209"/>
      <c r="H525" s="8"/>
      <c r="I525" s="457" t="str">
        <f t="shared" si="16"/>
        <v/>
      </c>
      <c r="J525" s="241" cm="1">
        <f t="array" ref="J525">SUMPRODUCT(--(K525:N525&lt;&gt;"")) + IF(TRIM(O525)="",0,LEN(O525)-LEN(SUBSTITUTE(O525,",",""))+1)</f>
        <v>0</v>
      </c>
      <c r="K525" s="242" t="str">
        <f>IF(AND(G525&lt;&gt;0,G525&lt;&gt;""),IF(B525="","",IF(ISNUMBER(MATCH(B525,'Look Up Values'!$B$2:$B$500,0)),"","Dest. error")),"")</f>
        <v/>
      </c>
      <c r="L525" s="242" t="str">
        <f>IF(AND(G525&lt;&gt;0,G525&lt;&gt;""),IF(C525="","",IF(AND(ISNUMBER(--LEFT(C525,FIND(" ",C525&amp;" ")-1)),OR(LEN(LEFT(C525,FIND(" ",C525&amp;" ")-1))=6,LEN(LEFT(C525,FIND(" ",C525&amp;" ")-1))=7),OR(ISNUMBER(MATCH(LEFT(C525,FIND(" ",C525&amp;" ")-1),'Look Up Values'!$G$2:$G$1000,0)),ISNUMBER(MATCH(LEFT(C525,FIND(" ",C525&amp;" ")-1),'Look Up Values'!$AE$2:$AE$2000,0)))),"","EWC error")),"")</f>
        <v/>
      </c>
      <c r="M525" s="242" t="str" cm="1">
        <f t="array" ref="M525">IF(AND(G525&lt;&gt;0,G525&lt;&gt;""),IF(E525="","",IF(ISNUMBER(MATCH(SUBSTITUTE(E525," ",""),SUBSTITUTE('Look Up Values'!$I$2:$I$10," ",""),0)),"","State error")),"")</f>
        <v/>
      </c>
      <c r="N525" s="242" t="str" cm="1">
        <f t="array" ref="N525">IF(AND(G525&lt;&gt;0,G525&lt;&gt;""),IF(F525="","",IF(ISNUMBER(MATCH(SUBSTITUTE(F525," ",""),SUBSTITUTE('Look Up Values'!$W$2:$W$30," ",""),0)),"","D&amp;R error")),"")</f>
        <v/>
      </c>
      <c r="O525" s="256" t="str">
        <f t="shared" si="17"/>
        <v/>
      </c>
    </row>
    <row r="526" spans="1:15" ht="15.75">
      <c r="A526" s="250">
        <v>519</v>
      </c>
      <c r="B526" s="208"/>
      <c r="C526" s="49"/>
      <c r="D526" s="50"/>
      <c r="E526" s="50"/>
      <c r="F526" s="50"/>
      <c r="G526" s="209"/>
      <c r="H526" s="8"/>
      <c r="I526" s="457" t="str">
        <f t="shared" si="16"/>
        <v/>
      </c>
      <c r="J526" s="241" cm="1">
        <f t="array" ref="J526">SUMPRODUCT(--(K526:N526&lt;&gt;"")) + IF(TRIM(O526)="",0,LEN(O526)-LEN(SUBSTITUTE(O526,",",""))+1)</f>
        <v>0</v>
      </c>
      <c r="K526" s="242" t="str">
        <f>IF(AND(G526&lt;&gt;0,G526&lt;&gt;""),IF(B526="","",IF(ISNUMBER(MATCH(B526,'Look Up Values'!$B$2:$B$500,0)),"","Dest. error")),"")</f>
        <v/>
      </c>
      <c r="L526" s="242" t="str">
        <f>IF(AND(G526&lt;&gt;0,G526&lt;&gt;""),IF(C526="","",IF(AND(ISNUMBER(--LEFT(C526,FIND(" ",C526&amp;" ")-1)),OR(LEN(LEFT(C526,FIND(" ",C526&amp;" ")-1))=6,LEN(LEFT(C526,FIND(" ",C526&amp;" ")-1))=7),OR(ISNUMBER(MATCH(LEFT(C526,FIND(" ",C526&amp;" ")-1),'Look Up Values'!$G$2:$G$1000,0)),ISNUMBER(MATCH(LEFT(C526,FIND(" ",C526&amp;" ")-1),'Look Up Values'!$AE$2:$AE$2000,0)))),"","EWC error")),"")</f>
        <v/>
      </c>
      <c r="M526" s="242" t="str" cm="1">
        <f t="array" ref="M526">IF(AND(G526&lt;&gt;0,G526&lt;&gt;""),IF(E526="","",IF(ISNUMBER(MATCH(SUBSTITUTE(E526," ",""),SUBSTITUTE('Look Up Values'!$I$2:$I$10," ",""),0)),"","State error")),"")</f>
        <v/>
      </c>
      <c r="N526" s="242" t="str" cm="1">
        <f t="array" ref="N526">IF(AND(G526&lt;&gt;0,G526&lt;&gt;""),IF(F526="","",IF(ISNUMBER(MATCH(SUBSTITUTE(F526," ",""),SUBSTITUTE('Look Up Values'!$W$2:$W$30," ",""),0)),"","D&amp;R error")),"")</f>
        <v/>
      </c>
      <c r="O526" s="256" t="str">
        <f t="shared" si="17"/>
        <v/>
      </c>
    </row>
    <row r="527" spans="1:15" ht="15.75">
      <c r="A527" s="250">
        <v>520</v>
      </c>
      <c r="B527" s="208"/>
      <c r="C527" s="49"/>
      <c r="D527" s="50"/>
      <c r="E527" s="50"/>
      <c r="F527" s="50"/>
      <c r="G527" s="209"/>
      <c r="H527" s="8"/>
      <c r="I527" s="457" t="str">
        <f t="shared" si="16"/>
        <v/>
      </c>
      <c r="J527" s="241" cm="1">
        <f t="array" ref="J527">SUMPRODUCT(--(K527:N527&lt;&gt;"")) + IF(TRIM(O527)="",0,LEN(O527)-LEN(SUBSTITUTE(O527,",",""))+1)</f>
        <v>0</v>
      </c>
      <c r="K527" s="242" t="str">
        <f>IF(AND(G527&lt;&gt;0,G527&lt;&gt;""),IF(B527="","",IF(ISNUMBER(MATCH(B527,'Look Up Values'!$B$2:$B$500,0)),"","Dest. error")),"")</f>
        <v/>
      </c>
      <c r="L527" s="242" t="str">
        <f>IF(AND(G527&lt;&gt;0,G527&lt;&gt;""),IF(C527="","",IF(AND(ISNUMBER(--LEFT(C527,FIND(" ",C527&amp;" ")-1)),OR(LEN(LEFT(C527,FIND(" ",C527&amp;" ")-1))=6,LEN(LEFT(C527,FIND(" ",C527&amp;" ")-1))=7),OR(ISNUMBER(MATCH(LEFT(C527,FIND(" ",C527&amp;" ")-1),'Look Up Values'!$G$2:$G$1000,0)),ISNUMBER(MATCH(LEFT(C527,FIND(" ",C527&amp;" ")-1),'Look Up Values'!$AE$2:$AE$2000,0)))),"","EWC error")),"")</f>
        <v/>
      </c>
      <c r="M527" s="242" t="str" cm="1">
        <f t="array" ref="M527">IF(AND(G527&lt;&gt;0,G527&lt;&gt;""),IF(E527="","",IF(ISNUMBER(MATCH(SUBSTITUTE(E527," ",""),SUBSTITUTE('Look Up Values'!$I$2:$I$10," ",""),0)),"","State error")),"")</f>
        <v/>
      </c>
      <c r="N527" s="242" t="str" cm="1">
        <f t="array" ref="N527">IF(AND(G527&lt;&gt;0,G527&lt;&gt;""),IF(F527="","",IF(ISNUMBER(MATCH(SUBSTITUTE(F527," ",""),SUBSTITUTE('Look Up Values'!$W$2:$W$30," ",""),0)),"","D&amp;R error")),"")</f>
        <v/>
      </c>
      <c r="O527" s="256" t="str">
        <f t="shared" si="17"/>
        <v/>
      </c>
    </row>
    <row r="528" spans="1:15" ht="15.75">
      <c r="A528" s="250">
        <v>521</v>
      </c>
      <c r="B528" s="208"/>
      <c r="C528" s="49"/>
      <c r="D528" s="50"/>
      <c r="E528" s="50"/>
      <c r="F528" s="50"/>
      <c r="G528" s="209"/>
      <c r="H528" s="8"/>
      <c r="I528" s="457" t="str">
        <f t="shared" si="16"/>
        <v/>
      </c>
      <c r="J528" s="241" cm="1">
        <f t="array" ref="J528">SUMPRODUCT(--(K528:N528&lt;&gt;"")) + IF(TRIM(O528)="",0,LEN(O528)-LEN(SUBSTITUTE(O528,",",""))+1)</f>
        <v>0</v>
      </c>
      <c r="K528" s="242" t="str">
        <f>IF(AND(G528&lt;&gt;0,G528&lt;&gt;""),IF(B528="","",IF(ISNUMBER(MATCH(B528,'Look Up Values'!$B$2:$B$500,0)),"","Dest. error")),"")</f>
        <v/>
      </c>
      <c r="L528" s="242" t="str">
        <f>IF(AND(G528&lt;&gt;0,G528&lt;&gt;""),IF(C528="","",IF(AND(ISNUMBER(--LEFT(C528,FIND(" ",C528&amp;" ")-1)),OR(LEN(LEFT(C528,FIND(" ",C528&amp;" ")-1))=6,LEN(LEFT(C528,FIND(" ",C528&amp;" ")-1))=7),OR(ISNUMBER(MATCH(LEFT(C528,FIND(" ",C528&amp;" ")-1),'Look Up Values'!$G$2:$G$1000,0)),ISNUMBER(MATCH(LEFT(C528,FIND(" ",C528&amp;" ")-1),'Look Up Values'!$AE$2:$AE$2000,0)))),"","EWC error")),"")</f>
        <v/>
      </c>
      <c r="M528" s="242" t="str" cm="1">
        <f t="array" ref="M528">IF(AND(G528&lt;&gt;0,G528&lt;&gt;""),IF(E528="","",IF(ISNUMBER(MATCH(SUBSTITUTE(E528," ",""),SUBSTITUTE('Look Up Values'!$I$2:$I$10," ",""),0)),"","State error")),"")</f>
        <v/>
      </c>
      <c r="N528" s="242" t="str" cm="1">
        <f t="array" ref="N528">IF(AND(G528&lt;&gt;0,G528&lt;&gt;""),IF(F528="","",IF(ISNUMBER(MATCH(SUBSTITUTE(F528," ",""),SUBSTITUTE('Look Up Values'!$W$2:$W$30," ",""),0)),"","D&amp;R error")),"")</f>
        <v/>
      </c>
      <c r="O528" s="256" t="str">
        <f t="shared" si="17"/>
        <v/>
      </c>
    </row>
    <row r="529" spans="1:15" ht="15.75">
      <c r="A529" s="250">
        <v>522</v>
      </c>
      <c r="B529" s="208"/>
      <c r="C529" s="49"/>
      <c r="D529" s="50"/>
      <c r="E529" s="50"/>
      <c r="F529" s="50"/>
      <c r="G529" s="209"/>
      <c r="H529" s="8"/>
      <c r="I529" s="457" t="str">
        <f t="shared" si="16"/>
        <v/>
      </c>
      <c r="J529" s="241" cm="1">
        <f t="array" ref="J529">SUMPRODUCT(--(K529:N529&lt;&gt;"")) + IF(TRIM(O529)="",0,LEN(O529)-LEN(SUBSTITUTE(O529,",",""))+1)</f>
        <v>0</v>
      </c>
      <c r="K529" s="242" t="str">
        <f>IF(AND(G529&lt;&gt;0,G529&lt;&gt;""),IF(B529="","",IF(ISNUMBER(MATCH(B529,'Look Up Values'!$B$2:$B$500,0)),"","Dest. error")),"")</f>
        <v/>
      </c>
      <c r="L529" s="242" t="str">
        <f>IF(AND(G529&lt;&gt;0,G529&lt;&gt;""),IF(C529="","",IF(AND(ISNUMBER(--LEFT(C529,FIND(" ",C529&amp;" ")-1)),OR(LEN(LEFT(C529,FIND(" ",C529&amp;" ")-1))=6,LEN(LEFT(C529,FIND(" ",C529&amp;" ")-1))=7),OR(ISNUMBER(MATCH(LEFT(C529,FIND(" ",C529&amp;" ")-1),'Look Up Values'!$G$2:$G$1000,0)),ISNUMBER(MATCH(LEFT(C529,FIND(" ",C529&amp;" ")-1),'Look Up Values'!$AE$2:$AE$2000,0)))),"","EWC error")),"")</f>
        <v/>
      </c>
      <c r="M529" s="242" t="str" cm="1">
        <f t="array" ref="M529">IF(AND(G529&lt;&gt;0,G529&lt;&gt;""),IF(E529="","",IF(ISNUMBER(MATCH(SUBSTITUTE(E529," ",""),SUBSTITUTE('Look Up Values'!$I$2:$I$10," ",""),0)),"","State error")),"")</f>
        <v/>
      </c>
      <c r="N529" s="242" t="str" cm="1">
        <f t="array" ref="N529">IF(AND(G529&lt;&gt;0,G529&lt;&gt;""),IF(F529="","",IF(ISNUMBER(MATCH(SUBSTITUTE(F529," ",""),SUBSTITUTE('Look Up Values'!$W$2:$W$30," ",""),0)),"","D&amp;R error")),"")</f>
        <v/>
      </c>
      <c r="O529" s="256" t="str">
        <f t="shared" si="17"/>
        <v/>
      </c>
    </row>
    <row r="530" spans="1:15" ht="15.75">
      <c r="A530" s="250">
        <v>523</v>
      </c>
      <c r="B530" s="208"/>
      <c r="C530" s="49"/>
      <c r="D530" s="50"/>
      <c r="E530" s="50"/>
      <c r="F530" s="50"/>
      <c r="G530" s="209"/>
      <c r="H530" s="8"/>
      <c r="I530" s="457" t="str">
        <f t="shared" si="16"/>
        <v/>
      </c>
      <c r="J530" s="241" cm="1">
        <f t="array" ref="J530">SUMPRODUCT(--(K530:N530&lt;&gt;"")) + IF(TRIM(O530)="",0,LEN(O530)-LEN(SUBSTITUTE(O530,",",""))+1)</f>
        <v>0</v>
      </c>
      <c r="K530" s="242" t="str">
        <f>IF(AND(G530&lt;&gt;0,G530&lt;&gt;""),IF(B530="","",IF(ISNUMBER(MATCH(B530,'Look Up Values'!$B$2:$B$500,0)),"","Dest. error")),"")</f>
        <v/>
      </c>
      <c r="L530" s="242" t="str">
        <f>IF(AND(G530&lt;&gt;0,G530&lt;&gt;""),IF(C530="","",IF(AND(ISNUMBER(--LEFT(C530,FIND(" ",C530&amp;" ")-1)),OR(LEN(LEFT(C530,FIND(" ",C530&amp;" ")-1))=6,LEN(LEFT(C530,FIND(" ",C530&amp;" ")-1))=7),OR(ISNUMBER(MATCH(LEFT(C530,FIND(" ",C530&amp;" ")-1),'Look Up Values'!$G$2:$G$1000,0)),ISNUMBER(MATCH(LEFT(C530,FIND(" ",C530&amp;" ")-1),'Look Up Values'!$AE$2:$AE$2000,0)))),"","EWC error")),"")</f>
        <v/>
      </c>
      <c r="M530" s="242" t="str" cm="1">
        <f t="array" ref="M530">IF(AND(G530&lt;&gt;0,G530&lt;&gt;""),IF(E530="","",IF(ISNUMBER(MATCH(SUBSTITUTE(E530," ",""),SUBSTITUTE('Look Up Values'!$I$2:$I$10," ",""),0)),"","State error")),"")</f>
        <v/>
      </c>
      <c r="N530" s="242" t="str" cm="1">
        <f t="array" ref="N530">IF(AND(G530&lt;&gt;0,G530&lt;&gt;""),IF(F530="","",IF(ISNUMBER(MATCH(SUBSTITUTE(F530," ",""),SUBSTITUTE('Look Up Values'!$W$2:$W$30," ",""),0)),"","D&amp;R error")),"")</f>
        <v/>
      </c>
      <c r="O530" s="256" t="str">
        <f t="shared" si="17"/>
        <v/>
      </c>
    </row>
    <row r="531" spans="1:15" ht="15.75">
      <c r="A531" s="250">
        <v>524</v>
      </c>
      <c r="B531" s="208"/>
      <c r="C531" s="49"/>
      <c r="D531" s="50"/>
      <c r="E531" s="50"/>
      <c r="F531" s="50"/>
      <c r="G531" s="209"/>
      <c r="H531" s="8"/>
      <c r="I531" s="457" t="str">
        <f t="shared" si="16"/>
        <v/>
      </c>
      <c r="J531" s="241" cm="1">
        <f t="array" ref="J531">SUMPRODUCT(--(K531:N531&lt;&gt;"")) + IF(TRIM(O531)="",0,LEN(O531)-LEN(SUBSTITUTE(O531,",",""))+1)</f>
        <v>0</v>
      </c>
      <c r="K531" s="242" t="str">
        <f>IF(AND(G531&lt;&gt;0,G531&lt;&gt;""),IF(B531="","",IF(ISNUMBER(MATCH(B531,'Look Up Values'!$B$2:$B$500,0)),"","Dest. error")),"")</f>
        <v/>
      </c>
      <c r="L531" s="242" t="str">
        <f>IF(AND(G531&lt;&gt;0,G531&lt;&gt;""),IF(C531="","",IF(AND(ISNUMBER(--LEFT(C531,FIND(" ",C531&amp;" ")-1)),OR(LEN(LEFT(C531,FIND(" ",C531&amp;" ")-1))=6,LEN(LEFT(C531,FIND(" ",C531&amp;" ")-1))=7),OR(ISNUMBER(MATCH(LEFT(C531,FIND(" ",C531&amp;" ")-1),'Look Up Values'!$G$2:$G$1000,0)),ISNUMBER(MATCH(LEFT(C531,FIND(" ",C531&amp;" ")-1),'Look Up Values'!$AE$2:$AE$2000,0)))),"","EWC error")),"")</f>
        <v/>
      </c>
      <c r="M531" s="242" t="str" cm="1">
        <f t="array" ref="M531">IF(AND(G531&lt;&gt;0,G531&lt;&gt;""),IF(E531="","",IF(ISNUMBER(MATCH(SUBSTITUTE(E531," ",""),SUBSTITUTE('Look Up Values'!$I$2:$I$10," ",""),0)),"","State error")),"")</f>
        <v/>
      </c>
      <c r="N531" s="242" t="str" cm="1">
        <f t="array" ref="N531">IF(AND(G531&lt;&gt;0,G531&lt;&gt;""),IF(F531="","",IF(ISNUMBER(MATCH(SUBSTITUTE(F531," ",""),SUBSTITUTE('Look Up Values'!$W$2:$W$30," ",""),0)),"","D&amp;R error")),"")</f>
        <v/>
      </c>
      <c r="O531" s="256" t="str">
        <f t="shared" si="17"/>
        <v/>
      </c>
    </row>
    <row r="532" spans="1:15" ht="15.75">
      <c r="A532" s="250">
        <v>525</v>
      </c>
      <c r="B532" s="208"/>
      <c r="C532" s="49"/>
      <c r="D532" s="50"/>
      <c r="E532" s="50"/>
      <c r="F532" s="50"/>
      <c r="G532" s="209"/>
      <c r="H532" s="8"/>
      <c r="I532" s="457" t="str">
        <f t="shared" si="16"/>
        <v/>
      </c>
      <c r="J532" s="241" cm="1">
        <f t="array" ref="J532">SUMPRODUCT(--(K532:N532&lt;&gt;"")) + IF(TRIM(O532)="",0,LEN(O532)-LEN(SUBSTITUTE(O532,",",""))+1)</f>
        <v>0</v>
      </c>
      <c r="K532" s="242" t="str">
        <f>IF(AND(G532&lt;&gt;0,G532&lt;&gt;""),IF(B532="","",IF(ISNUMBER(MATCH(B532,'Look Up Values'!$B$2:$B$500,0)),"","Dest. error")),"")</f>
        <v/>
      </c>
      <c r="L532" s="242" t="str">
        <f>IF(AND(G532&lt;&gt;0,G532&lt;&gt;""),IF(C532="","",IF(AND(ISNUMBER(--LEFT(C532,FIND(" ",C532&amp;" ")-1)),OR(LEN(LEFT(C532,FIND(" ",C532&amp;" ")-1))=6,LEN(LEFT(C532,FIND(" ",C532&amp;" ")-1))=7),OR(ISNUMBER(MATCH(LEFT(C532,FIND(" ",C532&amp;" ")-1),'Look Up Values'!$G$2:$G$1000,0)),ISNUMBER(MATCH(LEFT(C532,FIND(" ",C532&amp;" ")-1),'Look Up Values'!$AE$2:$AE$2000,0)))),"","EWC error")),"")</f>
        <v/>
      </c>
      <c r="M532" s="242" t="str" cm="1">
        <f t="array" ref="M532">IF(AND(G532&lt;&gt;0,G532&lt;&gt;""),IF(E532="","",IF(ISNUMBER(MATCH(SUBSTITUTE(E532," ",""),SUBSTITUTE('Look Up Values'!$I$2:$I$10," ",""),0)),"","State error")),"")</f>
        <v/>
      </c>
      <c r="N532" s="242" t="str" cm="1">
        <f t="array" ref="N532">IF(AND(G532&lt;&gt;0,G532&lt;&gt;""),IF(F532="","",IF(ISNUMBER(MATCH(SUBSTITUTE(F532," ",""),SUBSTITUTE('Look Up Values'!$W$2:$W$30," ",""),0)),"","D&amp;R error")),"")</f>
        <v/>
      </c>
      <c r="O532" s="256" t="str">
        <f t="shared" si="17"/>
        <v/>
      </c>
    </row>
    <row r="533" spans="1:15" ht="15.75">
      <c r="A533" s="250">
        <v>526</v>
      </c>
      <c r="B533" s="208"/>
      <c r="C533" s="49"/>
      <c r="D533" s="50"/>
      <c r="E533" s="50"/>
      <c r="F533" s="50"/>
      <c r="G533" s="209"/>
      <c r="H533" s="8"/>
      <c r="I533" s="457" t="str">
        <f t="shared" si="16"/>
        <v/>
      </c>
      <c r="J533" s="241" cm="1">
        <f t="array" ref="J533">SUMPRODUCT(--(K533:N533&lt;&gt;"")) + IF(TRIM(O533)="",0,LEN(O533)-LEN(SUBSTITUTE(O533,",",""))+1)</f>
        <v>0</v>
      </c>
      <c r="K533" s="242" t="str">
        <f>IF(AND(G533&lt;&gt;0,G533&lt;&gt;""),IF(B533="","",IF(ISNUMBER(MATCH(B533,'Look Up Values'!$B$2:$B$500,0)),"","Dest. error")),"")</f>
        <v/>
      </c>
      <c r="L533" s="242" t="str">
        <f>IF(AND(G533&lt;&gt;0,G533&lt;&gt;""),IF(C533="","",IF(AND(ISNUMBER(--LEFT(C533,FIND(" ",C533&amp;" ")-1)),OR(LEN(LEFT(C533,FIND(" ",C533&amp;" ")-1))=6,LEN(LEFT(C533,FIND(" ",C533&amp;" ")-1))=7),OR(ISNUMBER(MATCH(LEFT(C533,FIND(" ",C533&amp;" ")-1),'Look Up Values'!$G$2:$G$1000,0)),ISNUMBER(MATCH(LEFT(C533,FIND(" ",C533&amp;" ")-1),'Look Up Values'!$AE$2:$AE$2000,0)))),"","EWC error")),"")</f>
        <v/>
      </c>
      <c r="M533" s="242" t="str" cm="1">
        <f t="array" ref="M533">IF(AND(G533&lt;&gt;0,G533&lt;&gt;""),IF(E533="","",IF(ISNUMBER(MATCH(SUBSTITUTE(E533," ",""),SUBSTITUTE('Look Up Values'!$I$2:$I$10," ",""),0)),"","State error")),"")</f>
        <v/>
      </c>
      <c r="N533" s="242" t="str" cm="1">
        <f t="array" ref="N533">IF(AND(G533&lt;&gt;0,G533&lt;&gt;""),IF(F533="","",IF(ISNUMBER(MATCH(SUBSTITUTE(F533," ",""),SUBSTITUTE('Look Up Values'!$W$2:$W$30," ",""),0)),"","D&amp;R error")),"")</f>
        <v/>
      </c>
      <c r="O533" s="256" t="str">
        <f t="shared" si="17"/>
        <v/>
      </c>
    </row>
    <row r="534" spans="1:15" ht="15.75">
      <c r="A534" s="250">
        <v>527</v>
      </c>
      <c r="B534" s="208"/>
      <c r="C534" s="49"/>
      <c r="D534" s="50"/>
      <c r="E534" s="50"/>
      <c r="F534" s="50"/>
      <c r="G534" s="209"/>
      <c r="H534" s="8"/>
      <c r="I534" s="457" t="str">
        <f t="shared" si="16"/>
        <v/>
      </c>
      <c r="J534" s="241" cm="1">
        <f t="array" ref="J534">SUMPRODUCT(--(K534:N534&lt;&gt;"")) + IF(TRIM(O534)="",0,LEN(O534)-LEN(SUBSTITUTE(O534,",",""))+1)</f>
        <v>0</v>
      </c>
      <c r="K534" s="242" t="str">
        <f>IF(AND(G534&lt;&gt;0,G534&lt;&gt;""),IF(B534="","",IF(ISNUMBER(MATCH(B534,'Look Up Values'!$B$2:$B$500,0)),"","Dest. error")),"")</f>
        <v/>
      </c>
      <c r="L534" s="242" t="str">
        <f>IF(AND(G534&lt;&gt;0,G534&lt;&gt;""),IF(C534="","",IF(AND(ISNUMBER(--LEFT(C534,FIND(" ",C534&amp;" ")-1)),OR(LEN(LEFT(C534,FIND(" ",C534&amp;" ")-1))=6,LEN(LEFT(C534,FIND(" ",C534&amp;" ")-1))=7),OR(ISNUMBER(MATCH(LEFT(C534,FIND(" ",C534&amp;" ")-1),'Look Up Values'!$G$2:$G$1000,0)),ISNUMBER(MATCH(LEFT(C534,FIND(" ",C534&amp;" ")-1),'Look Up Values'!$AE$2:$AE$2000,0)))),"","EWC error")),"")</f>
        <v/>
      </c>
      <c r="M534" s="242" t="str" cm="1">
        <f t="array" ref="M534">IF(AND(G534&lt;&gt;0,G534&lt;&gt;""),IF(E534="","",IF(ISNUMBER(MATCH(SUBSTITUTE(E534," ",""),SUBSTITUTE('Look Up Values'!$I$2:$I$10," ",""),0)),"","State error")),"")</f>
        <v/>
      </c>
      <c r="N534" s="242" t="str" cm="1">
        <f t="array" ref="N534">IF(AND(G534&lt;&gt;0,G534&lt;&gt;""),IF(F534="","",IF(ISNUMBER(MATCH(SUBSTITUTE(F534," ",""),SUBSTITUTE('Look Up Values'!$W$2:$W$30," ",""),0)),"","D&amp;R error")),"")</f>
        <v/>
      </c>
      <c r="O534" s="256" t="str">
        <f t="shared" si="17"/>
        <v/>
      </c>
    </row>
    <row r="535" spans="1:15" ht="15.75">
      <c r="A535" s="250">
        <v>528</v>
      </c>
      <c r="B535" s="208"/>
      <c r="C535" s="49"/>
      <c r="D535" s="50"/>
      <c r="E535" s="50"/>
      <c r="F535" s="50"/>
      <c r="G535" s="209"/>
      <c r="H535" s="8"/>
      <c r="I535" s="457" t="str">
        <f t="shared" si="16"/>
        <v/>
      </c>
      <c r="J535" s="241" cm="1">
        <f t="array" ref="J535">SUMPRODUCT(--(K535:N535&lt;&gt;"")) + IF(TRIM(O535)="",0,LEN(O535)-LEN(SUBSTITUTE(O535,",",""))+1)</f>
        <v>0</v>
      </c>
      <c r="K535" s="242" t="str">
        <f>IF(AND(G535&lt;&gt;0,G535&lt;&gt;""),IF(B535="","",IF(ISNUMBER(MATCH(B535,'Look Up Values'!$B$2:$B$500,0)),"","Dest. error")),"")</f>
        <v/>
      </c>
      <c r="L535" s="242" t="str">
        <f>IF(AND(G535&lt;&gt;0,G535&lt;&gt;""),IF(C535="","",IF(AND(ISNUMBER(--LEFT(C535,FIND(" ",C535&amp;" ")-1)),OR(LEN(LEFT(C535,FIND(" ",C535&amp;" ")-1))=6,LEN(LEFT(C535,FIND(" ",C535&amp;" ")-1))=7),OR(ISNUMBER(MATCH(LEFT(C535,FIND(" ",C535&amp;" ")-1),'Look Up Values'!$G$2:$G$1000,0)),ISNUMBER(MATCH(LEFT(C535,FIND(" ",C535&amp;" ")-1),'Look Up Values'!$AE$2:$AE$2000,0)))),"","EWC error")),"")</f>
        <v/>
      </c>
      <c r="M535" s="242" t="str" cm="1">
        <f t="array" ref="M535">IF(AND(G535&lt;&gt;0,G535&lt;&gt;""),IF(E535="","",IF(ISNUMBER(MATCH(SUBSTITUTE(E535," ",""),SUBSTITUTE('Look Up Values'!$I$2:$I$10," ",""),0)),"","State error")),"")</f>
        <v/>
      </c>
      <c r="N535" s="242" t="str" cm="1">
        <f t="array" ref="N535">IF(AND(G535&lt;&gt;0,G535&lt;&gt;""),IF(F535="","",IF(ISNUMBER(MATCH(SUBSTITUTE(F535," ",""),SUBSTITUTE('Look Up Values'!$W$2:$W$30," ",""),0)),"","D&amp;R error")),"")</f>
        <v/>
      </c>
      <c r="O535" s="256" t="str">
        <f t="shared" si="17"/>
        <v/>
      </c>
    </row>
    <row r="536" spans="1:15" ht="15.75">
      <c r="A536" s="250">
        <v>529</v>
      </c>
      <c r="B536" s="208"/>
      <c r="C536" s="49"/>
      <c r="D536" s="50"/>
      <c r="E536" s="50"/>
      <c r="F536" s="50"/>
      <c r="G536" s="209"/>
      <c r="H536" s="8"/>
      <c r="I536" s="457" t="str">
        <f t="shared" si="16"/>
        <v/>
      </c>
      <c r="J536" s="241" cm="1">
        <f t="array" ref="J536">SUMPRODUCT(--(K536:N536&lt;&gt;"")) + IF(TRIM(O536)="",0,LEN(O536)-LEN(SUBSTITUTE(O536,",",""))+1)</f>
        <v>0</v>
      </c>
      <c r="K536" s="242" t="str">
        <f>IF(AND(G536&lt;&gt;0,G536&lt;&gt;""),IF(B536="","",IF(ISNUMBER(MATCH(B536,'Look Up Values'!$B$2:$B$500,0)),"","Dest. error")),"")</f>
        <v/>
      </c>
      <c r="L536" s="242" t="str">
        <f>IF(AND(G536&lt;&gt;0,G536&lt;&gt;""),IF(C536="","",IF(AND(ISNUMBER(--LEFT(C536,FIND(" ",C536&amp;" ")-1)),OR(LEN(LEFT(C536,FIND(" ",C536&amp;" ")-1))=6,LEN(LEFT(C536,FIND(" ",C536&amp;" ")-1))=7),OR(ISNUMBER(MATCH(LEFT(C536,FIND(" ",C536&amp;" ")-1),'Look Up Values'!$G$2:$G$1000,0)),ISNUMBER(MATCH(LEFT(C536,FIND(" ",C536&amp;" ")-1),'Look Up Values'!$AE$2:$AE$2000,0)))),"","EWC error")),"")</f>
        <v/>
      </c>
      <c r="M536" s="242" t="str" cm="1">
        <f t="array" ref="M536">IF(AND(G536&lt;&gt;0,G536&lt;&gt;""),IF(E536="","",IF(ISNUMBER(MATCH(SUBSTITUTE(E536," ",""),SUBSTITUTE('Look Up Values'!$I$2:$I$10," ",""),0)),"","State error")),"")</f>
        <v/>
      </c>
      <c r="N536" s="242" t="str" cm="1">
        <f t="array" ref="N536">IF(AND(G536&lt;&gt;0,G536&lt;&gt;""),IF(F536="","",IF(ISNUMBER(MATCH(SUBSTITUTE(F536," ",""),SUBSTITUTE('Look Up Values'!$W$2:$W$30," ",""),0)),"","D&amp;R error")),"")</f>
        <v/>
      </c>
      <c r="O536" s="256" t="str">
        <f t="shared" si="17"/>
        <v/>
      </c>
    </row>
    <row r="537" spans="1:15" ht="15.75">
      <c r="A537" s="250">
        <v>530</v>
      </c>
      <c r="B537" s="208"/>
      <c r="C537" s="49"/>
      <c r="D537" s="50"/>
      <c r="E537" s="50"/>
      <c r="F537" s="50"/>
      <c r="G537" s="209"/>
      <c r="H537" s="8"/>
      <c r="I537" s="457" t="str">
        <f t="shared" si="16"/>
        <v/>
      </c>
      <c r="J537" s="241" cm="1">
        <f t="array" ref="J537">SUMPRODUCT(--(K537:N537&lt;&gt;"")) + IF(TRIM(O537)="",0,LEN(O537)-LEN(SUBSTITUTE(O537,",",""))+1)</f>
        <v>0</v>
      </c>
      <c r="K537" s="242" t="str">
        <f>IF(AND(G537&lt;&gt;0,G537&lt;&gt;""),IF(B537="","",IF(ISNUMBER(MATCH(B537,'Look Up Values'!$B$2:$B$500,0)),"","Dest. error")),"")</f>
        <v/>
      </c>
      <c r="L537" s="242" t="str">
        <f>IF(AND(G537&lt;&gt;0,G537&lt;&gt;""),IF(C537="","",IF(AND(ISNUMBER(--LEFT(C537,FIND(" ",C537&amp;" ")-1)),OR(LEN(LEFT(C537,FIND(" ",C537&amp;" ")-1))=6,LEN(LEFT(C537,FIND(" ",C537&amp;" ")-1))=7),OR(ISNUMBER(MATCH(LEFT(C537,FIND(" ",C537&amp;" ")-1),'Look Up Values'!$G$2:$G$1000,0)),ISNUMBER(MATCH(LEFT(C537,FIND(" ",C537&amp;" ")-1),'Look Up Values'!$AE$2:$AE$2000,0)))),"","EWC error")),"")</f>
        <v/>
      </c>
      <c r="M537" s="242" t="str" cm="1">
        <f t="array" ref="M537">IF(AND(G537&lt;&gt;0,G537&lt;&gt;""),IF(E537="","",IF(ISNUMBER(MATCH(SUBSTITUTE(E537," ",""),SUBSTITUTE('Look Up Values'!$I$2:$I$10," ",""),0)),"","State error")),"")</f>
        <v/>
      </c>
      <c r="N537" s="242" t="str" cm="1">
        <f t="array" ref="N537">IF(AND(G537&lt;&gt;0,G537&lt;&gt;""),IF(F537="","",IF(ISNUMBER(MATCH(SUBSTITUTE(F537," ",""),SUBSTITUTE('Look Up Values'!$W$2:$W$30," ",""),0)),"","D&amp;R error")),"")</f>
        <v/>
      </c>
      <c r="O537" s="256" t="str">
        <f t="shared" si="17"/>
        <v/>
      </c>
    </row>
    <row r="538" spans="1:15" ht="15.75">
      <c r="A538" s="250">
        <v>531</v>
      </c>
      <c r="B538" s="208"/>
      <c r="C538" s="49"/>
      <c r="D538" s="50"/>
      <c r="E538" s="50"/>
      <c r="F538" s="50"/>
      <c r="G538" s="209"/>
      <c r="H538" s="8"/>
      <c r="I538" s="457" t="str">
        <f t="shared" si="16"/>
        <v/>
      </c>
      <c r="J538" s="241" cm="1">
        <f t="array" ref="J538">SUMPRODUCT(--(K538:N538&lt;&gt;"")) + IF(TRIM(O538)="",0,LEN(O538)-LEN(SUBSTITUTE(O538,",",""))+1)</f>
        <v>0</v>
      </c>
      <c r="K538" s="242" t="str">
        <f>IF(AND(G538&lt;&gt;0,G538&lt;&gt;""),IF(B538="","",IF(ISNUMBER(MATCH(B538,'Look Up Values'!$B$2:$B$500,0)),"","Dest. error")),"")</f>
        <v/>
      </c>
      <c r="L538" s="242" t="str">
        <f>IF(AND(G538&lt;&gt;0,G538&lt;&gt;""),IF(C538="","",IF(AND(ISNUMBER(--LEFT(C538,FIND(" ",C538&amp;" ")-1)),OR(LEN(LEFT(C538,FIND(" ",C538&amp;" ")-1))=6,LEN(LEFT(C538,FIND(" ",C538&amp;" ")-1))=7),OR(ISNUMBER(MATCH(LEFT(C538,FIND(" ",C538&amp;" ")-1),'Look Up Values'!$G$2:$G$1000,0)),ISNUMBER(MATCH(LEFT(C538,FIND(" ",C538&amp;" ")-1),'Look Up Values'!$AE$2:$AE$2000,0)))),"","EWC error")),"")</f>
        <v/>
      </c>
      <c r="M538" s="242" t="str" cm="1">
        <f t="array" ref="M538">IF(AND(G538&lt;&gt;0,G538&lt;&gt;""),IF(E538="","",IF(ISNUMBER(MATCH(SUBSTITUTE(E538," ",""),SUBSTITUTE('Look Up Values'!$I$2:$I$10," ",""),0)),"","State error")),"")</f>
        <v/>
      </c>
      <c r="N538" s="242" t="str" cm="1">
        <f t="array" ref="N538">IF(AND(G538&lt;&gt;0,G538&lt;&gt;""),IF(F538="","",IF(ISNUMBER(MATCH(SUBSTITUTE(F538," ",""),SUBSTITUTE('Look Up Values'!$W$2:$W$30," ",""),0)),"","D&amp;R error")),"")</f>
        <v/>
      </c>
      <c r="O538" s="256" t="str">
        <f t="shared" si="17"/>
        <v/>
      </c>
    </row>
    <row r="539" spans="1:15" ht="15.75">
      <c r="A539" s="250">
        <v>532</v>
      </c>
      <c r="B539" s="208"/>
      <c r="C539" s="49"/>
      <c r="D539" s="50"/>
      <c r="E539" s="50"/>
      <c r="F539" s="50"/>
      <c r="G539" s="209"/>
      <c r="H539" s="8"/>
      <c r="I539" s="457" t="str">
        <f t="shared" si="16"/>
        <v/>
      </c>
      <c r="J539" s="241" cm="1">
        <f t="array" ref="J539">SUMPRODUCT(--(K539:N539&lt;&gt;"")) + IF(TRIM(O539)="",0,LEN(O539)-LEN(SUBSTITUTE(O539,",",""))+1)</f>
        <v>0</v>
      </c>
      <c r="K539" s="242" t="str">
        <f>IF(AND(G539&lt;&gt;0,G539&lt;&gt;""),IF(B539="","",IF(ISNUMBER(MATCH(B539,'Look Up Values'!$B$2:$B$500,0)),"","Dest. error")),"")</f>
        <v/>
      </c>
      <c r="L539" s="242" t="str">
        <f>IF(AND(G539&lt;&gt;0,G539&lt;&gt;""),IF(C539="","",IF(AND(ISNUMBER(--LEFT(C539,FIND(" ",C539&amp;" ")-1)),OR(LEN(LEFT(C539,FIND(" ",C539&amp;" ")-1))=6,LEN(LEFT(C539,FIND(" ",C539&amp;" ")-1))=7),OR(ISNUMBER(MATCH(LEFT(C539,FIND(" ",C539&amp;" ")-1),'Look Up Values'!$G$2:$G$1000,0)),ISNUMBER(MATCH(LEFT(C539,FIND(" ",C539&amp;" ")-1),'Look Up Values'!$AE$2:$AE$2000,0)))),"","EWC error")),"")</f>
        <v/>
      </c>
      <c r="M539" s="242" t="str" cm="1">
        <f t="array" ref="M539">IF(AND(G539&lt;&gt;0,G539&lt;&gt;""),IF(E539="","",IF(ISNUMBER(MATCH(SUBSTITUTE(E539," ",""),SUBSTITUTE('Look Up Values'!$I$2:$I$10," ",""),0)),"","State error")),"")</f>
        <v/>
      </c>
      <c r="N539" s="242" t="str" cm="1">
        <f t="array" ref="N539">IF(AND(G539&lt;&gt;0,G539&lt;&gt;""),IF(F539="","",IF(ISNUMBER(MATCH(SUBSTITUTE(F539," ",""),SUBSTITUTE('Look Up Values'!$W$2:$W$30," ",""),0)),"","D&amp;R error")),"")</f>
        <v/>
      </c>
      <c r="O539" s="256" t="str">
        <f t="shared" si="17"/>
        <v/>
      </c>
    </row>
    <row r="540" spans="1:15" ht="15.75">
      <c r="A540" s="250">
        <v>533</v>
      </c>
      <c r="B540" s="208"/>
      <c r="C540" s="49"/>
      <c r="D540" s="50"/>
      <c r="E540" s="50"/>
      <c r="F540" s="50"/>
      <c r="G540" s="209"/>
      <c r="H540" s="8"/>
      <c r="I540" s="457" t="str">
        <f t="shared" si="16"/>
        <v/>
      </c>
      <c r="J540" s="241" cm="1">
        <f t="array" ref="J540">SUMPRODUCT(--(K540:N540&lt;&gt;"")) + IF(TRIM(O540)="",0,LEN(O540)-LEN(SUBSTITUTE(O540,",",""))+1)</f>
        <v>0</v>
      </c>
      <c r="K540" s="242" t="str">
        <f>IF(AND(G540&lt;&gt;0,G540&lt;&gt;""),IF(B540="","",IF(ISNUMBER(MATCH(B540,'Look Up Values'!$B$2:$B$500,0)),"","Dest. error")),"")</f>
        <v/>
      </c>
      <c r="L540" s="242" t="str">
        <f>IF(AND(G540&lt;&gt;0,G540&lt;&gt;""),IF(C540="","",IF(AND(ISNUMBER(--LEFT(C540,FIND(" ",C540&amp;" ")-1)),OR(LEN(LEFT(C540,FIND(" ",C540&amp;" ")-1))=6,LEN(LEFT(C540,FIND(" ",C540&amp;" ")-1))=7),OR(ISNUMBER(MATCH(LEFT(C540,FIND(" ",C540&amp;" ")-1),'Look Up Values'!$G$2:$G$1000,0)),ISNUMBER(MATCH(LEFT(C540,FIND(" ",C540&amp;" ")-1),'Look Up Values'!$AE$2:$AE$2000,0)))),"","EWC error")),"")</f>
        <v/>
      </c>
      <c r="M540" s="242" t="str" cm="1">
        <f t="array" ref="M540">IF(AND(G540&lt;&gt;0,G540&lt;&gt;""),IF(E540="","",IF(ISNUMBER(MATCH(SUBSTITUTE(E540," ",""),SUBSTITUTE('Look Up Values'!$I$2:$I$10," ",""),0)),"","State error")),"")</f>
        <v/>
      </c>
      <c r="N540" s="242" t="str" cm="1">
        <f t="array" ref="N540">IF(AND(G540&lt;&gt;0,G540&lt;&gt;""),IF(F540="","",IF(ISNUMBER(MATCH(SUBSTITUTE(F540," ",""),SUBSTITUTE('Look Up Values'!$W$2:$W$30," ",""),0)),"","D&amp;R error")),"")</f>
        <v/>
      </c>
      <c r="O540" s="256" t="str">
        <f t="shared" si="17"/>
        <v/>
      </c>
    </row>
    <row r="541" spans="1:15" ht="15.75">
      <c r="A541" s="250">
        <v>534</v>
      </c>
      <c r="B541" s="208"/>
      <c r="C541" s="49"/>
      <c r="D541" s="50"/>
      <c r="E541" s="50"/>
      <c r="F541" s="50"/>
      <c r="G541" s="209"/>
      <c r="H541" s="8"/>
      <c r="I541" s="457" t="str">
        <f t="shared" si="16"/>
        <v/>
      </c>
      <c r="J541" s="241" cm="1">
        <f t="array" ref="J541">SUMPRODUCT(--(K541:N541&lt;&gt;"")) + IF(TRIM(O541)="",0,LEN(O541)-LEN(SUBSTITUTE(O541,",",""))+1)</f>
        <v>0</v>
      </c>
      <c r="K541" s="242" t="str">
        <f>IF(AND(G541&lt;&gt;0,G541&lt;&gt;""),IF(B541="","",IF(ISNUMBER(MATCH(B541,'Look Up Values'!$B$2:$B$500,0)),"","Dest. error")),"")</f>
        <v/>
      </c>
      <c r="L541" s="242" t="str">
        <f>IF(AND(G541&lt;&gt;0,G541&lt;&gt;""),IF(C541="","",IF(AND(ISNUMBER(--LEFT(C541,FIND(" ",C541&amp;" ")-1)),OR(LEN(LEFT(C541,FIND(" ",C541&amp;" ")-1))=6,LEN(LEFT(C541,FIND(" ",C541&amp;" ")-1))=7),OR(ISNUMBER(MATCH(LEFT(C541,FIND(" ",C541&amp;" ")-1),'Look Up Values'!$G$2:$G$1000,0)),ISNUMBER(MATCH(LEFT(C541,FIND(" ",C541&amp;" ")-1),'Look Up Values'!$AE$2:$AE$2000,0)))),"","EWC error")),"")</f>
        <v/>
      </c>
      <c r="M541" s="242" t="str" cm="1">
        <f t="array" ref="M541">IF(AND(G541&lt;&gt;0,G541&lt;&gt;""),IF(E541="","",IF(ISNUMBER(MATCH(SUBSTITUTE(E541," ",""),SUBSTITUTE('Look Up Values'!$I$2:$I$10," ",""),0)),"","State error")),"")</f>
        <v/>
      </c>
      <c r="N541" s="242" t="str" cm="1">
        <f t="array" ref="N541">IF(AND(G541&lt;&gt;0,G541&lt;&gt;""),IF(F541="","",IF(ISNUMBER(MATCH(SUBSTITUTE(F541," ",""),SUBSTITUTE('Look Up Values'!$W$2:$W$30," ",""),0)),"","D&amp;R error")),"")</f>
        <v/>
      </c>
      <c r="O541" s="256" t="str">
        <f t="shared" si="17"/>
        <v/>
      </c>
    </row>
    <row r="542" spans="1:15" ht="15.75">
      <c r="A542" s="250">
        <v>535</v>
      </c>
      <c r="B542" s="208"/>
      <c r="C542" s="49"/>
      <c r="D542" s="50"/>
      <c r="E542" s="50"/>
      <c r="F542" s="50"/>
      <c r="G542" s="209"/>
      <c r="H542" s="8"/>
      <c r="I542" s="457" t="str">
        <f t="shared" si="16"/>
        <v/>
      </c>
      <c r="J542" s="241" cm="1">
        <f t="array" ref="J542">SUMPRODUCT(--(K542:N542&lt;&gt;"")) + IF(TRIM(O542)="",0,LEN(O542)-LEN(SUBSTITUTE(O542,",",""))+1)</f>
        <v>0</v>
      </c>
      <c r="K542" s="242" t="str">
        <f>IF(AND(G542&lt;&gt;0,G542&lt;&gt;""),IF(B542="","",IF(ISNUMBER(MATCH(B542,'Look Up Values'!$B$2:$B$500,0)),"","Dest. error")),"")</f>
        <v/>
      </c>
      <c r="L542" s="242" t="str">
        <f>IF(AND(G542&lt;&gt;0,G542&lt;&gt;""),IF(C542="","",IF(AND(ISNUMBER(--LEFT(C542,FIND(" ",C542&amp;" ")-1)),OR(LEN(LEFT(C542,FIND(" ",C542&amp;" ")-1))=6,LEN(LEFT(C542,FIND(" ",C542&amp;" ")-1))=7),OR(ISNUMBER(MATCH(LEFT(C542,FIND(" ",C542&amp;" ")-1),'Look Up Values'!$G$2:$G$1000,0)),ISNUMBER(MATCH(LEFT(C542,FIND(" ",C542&amp;" ")-1),'Look Up Values'!$AE$2:$AE$2000,0)))),"","EWC error")),"")</f>
        <v/>
      </c>
      <c r="M542" s="242" t="str" cm="1">
        <f t="array" ref="M542">IF(AND(G542&lt;&gt;0,G542&lt;&gt;""),IF(E542="","",IF(ISNUMBER(MATCH(SUBSTITUTE(E542," ",""),SUBSTITUTE('Look Up Values'!$I$2:$I$10," ",""),0)),"","State error")),"")</f>
        <v/>
      </c>
      <c r="N542" s="242" t="str" cm="1">
        <f t="array" ref="N542">IF(AND(G542&lt;&gt;0,G542&lt;&gt;""),IF(F542="","",IF(ISNUMBER(MATCH(SUBSTITUTE(F542," ",""),SUBSTITUTE('Look Up Values'!$W$2:$W$30," ",""),0)),"","D&amp;R error")),"")</f>
        <v/>
      </c>
      <c r="O542" s="256" t="str">
        <f t="shared" si="17"/>
        <v/>
      </c>
    </row>
    <row r="543" spans="1:15" ht="15.75">
      <c r="A543" s="250">
        <v>536</v>
      </c>
      <c r="B543" s="208"/>
      <c r="C543" s="49"/>
      <c r="D543" s="50"/>
      <c r="E543" s="50"/>
      <c r="F543" s="50"/>
      <c r="G543" s="209"/>
      <c r="H543" s="8"/>
      <c r="I543" s="457" t="str">
        <f t="shared" si="16"/>
        <v/>
      </c>
      <c r="J543" s="241" cm="1">
        <f t="array" ref="J543">SUMPRODUCT(--(K543:N543&lt;&gt;"")) + IF(TRIM(O543)="",0,LEN(O543)-LEN(SUBSTITUTE(O543,",",""))+1)</f>
        <v>0</v>
      </c>
      <c r="K543" s="242" t="str">
        <f>IF(AND(G543&lt;&gt;0,G543&lt;&gt;""),IF(B543="","",IF(ISNUMBER(MATCH(B543,'Look Up Values'!$B$2:$B$500,0)),"","Dest. error")),"")</f>
        <v/>
      </c>
      <c r="L543" s="242" t="str">
        <f>IF(AND(G543&lt;&gt;0,G543&lt;&gt;""),IF(C543="","",IF(AND(ISNUMBER(--LEFT(C543,FIND(" ",C543&amp;" ")-1)),OR(LEN(LEFT(C543,FIND(" ",C543&amp;" ")-1))=6,LEN(LEFT(C543,FIND(" ",C543&amp;" ")-1))=7),OR(ISNUMBER(MATCH(LEFT(C543,FIND(" ",C543&amp;" ")-1),'Look Up Values'!$G$2:$G$1000,0)),ISNUMBER(MATCH(LEFT(C543,FIND(" ",C543&amp;" ")-1),'Look Up Values'!$AE$2:$AE$2000,0)))),"","EWC error")),"")</f>
        <v/>
      </c>
      <c r="M543" s="242" t="str" cm="1">
        <f t="array" ref="M543">IF(AND(G543&lt;&gt;0,G543&lt;&gt;""),IF(E543="","",IF(ISNUMBER(MATCH(SUBSTITUTE(E543," ",""),SUBSTITUTE('Look Up Values'!$I$2:$I$10," ",""),0)),"","State error")),"")</f>
        <v/>
      </c>
      <c r="N543" s="242" t="str" cm="1">
        <f t="array" ref="N543">IF(AND(G543&lt;&gt;0,G543&lt;&gt;""),IF(F543="","",IF(ISNUMBER(MATCH(SUBSTITUTE(F543," ",""),SUBSTITUTE('Look Up Values'!$W$2:$W$30," ",""),0)),"","D&amp;R error")),"")</f>
        <v/>
      </c>
      <c r="O543" s="256" t="str">
        <f t="shared" si="17"/>
        <v/>
      </c>
    </row>
    <row r="544" spans="1:15" ht="15.75">
      <c r="A544" s="250">
        <v>537</v>
      </c>
      <c r="B544" s="208"/>
      <c r="C544" s="49"/>
      <c r="D544" s="50"/>
      <c r="E544" s="50"/>
      <c r="F544" s="50"/>
      <c r="G544" s="209"/>
      <c r="H544" s="8"/>
      <c r="I544" s="457" t="str">
        <f t="shared" si="16"/>
        <v/>
      </c>
      <c r="J544" s="241" cm="1">
        <f t="array" ref="J544">SUMPRODUCT(--(K544:N544&lt;&gt;"")) + IF(TRIM(O544)="",0,LEN(O544)-LEN(SUBSTITUTE(O544,",",""))+1)</f>
        <v>0</v>
      </c>
      <c r="K544" s="242" t="str">
        <f>IF(AND(G544&lt;&gt;0,G544&lt;&gt;""),IF(B544="","",IF(ISNUMBER(MATCH(B544,'Look Up Values'!$B$2:$B$500,0)),"","Dest. error")),"")</f>
        <v/>
      </c>
      <c r="L544" s="242" t="str">
        <f>IF(AND(G544&lt;&gt;0,G544&lt;&gt;""),IF(C544="","",IF(AND(ISNUMBER(--LEFT(C544,FIND(" ",C544&amp;" ")-1)),OR(LEN(LEFT(C544,FIND(" ",C544&amp;" ")-1))=6,LEN(LEFT(C544,FIND(" ",C544&amp;" ")-1))=7),OR(ISNUMBER(MATCH(LEFT(C544,FIND(" ",C544&amp;" ")-1),'Look Up Values'!$G$2:$G$1000,0)),ISNUMBER(MATCH(LEFT(C544,FIND(" ",C544&amp;" ")-1),'Look Up Values'!$AE$2:$AE$2000,0)))),"","EWC error")),"")</f>
        <v/>
      </c>
      <c r="M544" s="242" t="str" cm="1">
        <f t="array" ref="M544">IF(AND(G544&lt;&gt;0,G544&lt;&gt;""),IF(E544="","",IF(ISNUMBER(MATCH(SUBSTITUTE(E544," ",""),SUBSTITUTE('Look Up Values'!$I$2:$I$10," ",""),0)),"","State error")),"")</f>
        <v/>
      </c>
      <c r="N544" s="242" t="str" cm="1">
        <f t="array" ref="N544">IF(AND(G544&lt;&gt;0,G544&lt;&gt;""),IF(F544="","",IF(ISNUMBER(MATCH(SUBSTITUTE(F544," ",""),SUBSTITUTE('Look Up Values'!$W$2:$W$30," ",""),0)),"","D&amp;R error")),"")</f>
        <v/>
      </c>
      <c r="O544" s="256" t="str">
        <f t="shared" si="17"/>
        <v/>
      </c>
    </row>
    <row r="545" spans="1:15" ht="15.75">
      <c r="A545" s="250">
        <v>538</v>
      </c>
      <c r="B545" s="208"/>
      <c r="C545" s="49"/>
      <c r="D545" s="50"/>
      <c r="E545" s="50"/>
      <c r="F545" s="50"/>
      <c r="G545" s="209"/>
      <c r="H545" s="8"/>
      <c r="I545" s="457" t="str">
        <f t="shared" si="16"/>
        <v/>
      </c>
      <c r="J545" s="241" cm="1">
        <f t="array" ref="J545">SUMPRODUCT(--(K545:N545&lt;&gt;"")) + IF(TRIM(O545)="",0,LEN(O545)-LEN(SUBSTITUTE(O545,",",""))+1)</f>
        <v>0</v>
      </c>
      <c r="K545" s="242" t="str">
        <f>IF(AND(G545&lt;&gt;0,G545&lt;&gt;""),IF(B545="","",IF(ISNUMBER(MATCH(B545,'Look Up Values'!$B$2:$B$500,0)),"","Dest. error")),"")</f>
        <v/>
      </c>
      <c r="L545" s="242" t="str">
        <f>IF(AND(G545&lt;&gt;0,G545&lt;&gt;""),IF(C545="","",IF(AND(ISNUMBER(--LEFT(C545,FIND(" ",C545&amp;" ")-1)),OR(LEN(LEFT(C545,FIND(" ",C545&amp;" ")-1))=6,LEN(LEFT(C545,FIND(" ",C545&amp;" ")-1))=7),OR(ISNUMBER(MATCH(LEFT(C545,FIND(" ",C545&amp;" ")-1),'Look Up Values'!$G$2:$G$1000,0)),ISNUMBER(MATCH(LEFT(C545,FIND(" ",C545&amp;" ")-1),'Look Up Values'!$AE$2:$AE$2000,0)))),"","EWC error")),"")</f>
        <v/>
      </c>
      <c r="M545" s="242" t="str" cm="1">
        <f t="array" ref="M545">IF(AND(G545&lt;&gt;0,G545&lt;&gt;""),IF(E545="","",IF(ISNUMBER(MATCH(SUBSTITUTE(E545," ",""),SUBSTITUTE('Look Up Values'!$I$2:$I$10," ",""),0)),"","State error")),"")</f>
        <v/>
      </c>
      <c r="N545" s="242" t="str" cm="1">
        <f t="array" ref="N545">IF(AND(G545&lt;&gt;0,G545&lt;&gt;""),IF(F545="","",IF(ISNUMBER(MATCH(SUBSTITUTE(F545," ",""),SUBSTITUTE('Look Up Values'!$W$2:$W$30," ",""),0)),"","D&amp;R error")),"")</f>
        <v/>
      </c>
      <c r="O545" s="256" t="str">
        <f t="shared" si="17"/>
        <v/>
      </c>
    </row>
    <row r="546" spans="1:15" ht="15.75">
      <c r="A546" s="250">
        <v>539</v>
      </c>
      <c r="B546" s="208"/>
      <c r="C546" s="49"/>
      <c r="D546" s="50"/>
      <c r="E546" s="50"/>
      <c r="F546" s="50"/>
      <c r="G546" s="209"/>
      <c r="H546" s="8"/>
      <c r="I546" s="457" t="str">
        <f t="shared" si="16"/>
        <v/>
      </c>
      <c r="J546" s="241" cm="1">
        <f t="array" ref="J546">SUMPRODUCT(--(K546:N546&lt;&gt;"")) + IF(TRIM(O546)="",0,LEN(O546)-LEN(SUBSTITUTE(O546,",",""))+1)</f>
        <v>0</v>
      </c>
      <c r="K546" s="242" t="str">
        <f>IF(AND(G546&lt;&gt;0,G546&lt;&gt;""),IF(B546="","",IF(ISNUMBER(MATCH(B546,'Look Up Values'!$B$2:$B$500,0)),"","Dest. error")),"")</f>
        <v/>
      </c>
      <c r="L546" s="242" t="str">
        <f>IF(AND(G546&lt;&gt;0,G546&lt;&gt;""),IF(C546="","",IF(AND(ISNUMBER(--LEFT(C546,FIND(" ",C546&amp;" ")-1)),OR(LEN(LEFT(C546,FIND(" ",C546&amp;" ")-1))=6,LEN(LEFT(C546,FIND(" ",C546&amp;" ")-1))=7),OR(ISNUMBER(MATCH(LEFT(C546,FIND(" ",C546&amp;" ")-1),'Look Up Values'!$G$2:$G$1000,0)),ISNUMBER(MATCH(LEFT(C546,FIND(" ",C546&amp;" ")-1),'Look Up Values'!$AE$2:$AE$2000,0)))),"","EWC error")),"")</f>
        <v/>
      </c>
      <c r="M546" s="242" t="str" cm="1">
        <f t="array" ref="M546">IF(AND(G546&lt;&gt;0,G546&lt;&gt;""),IF(E546="","",IF(ISNUMBER(MATCH(SUBSTITUTE(E546," ",""),SUBSTITUTE('Look Up Values'!$I$2:$I$10," ",""),0)),"","State error")),"")</f>
        <v/>
      </c>
      <c r="N546" s="242" t="str" cm="1">
        <f t="array" ref="N546">IF(AND(G546&lt;&gt;0,G546&lt;&gt;""),IF(F546="","",IF(ISNUMBER(MATCH(SUBSTITUTE(F546," ",""),SUBSTITUTE('Look Up Values'!$W$2:$W$30," ",""),0)),"","D&amp;R error")),"")</f>
        <v/>
      </c>
      <c r="O546" s="256" t="str">
        <f t="shared" si="17"/>
        <v/>
      </c>
    </row>
    <row r="547" spans="1:15" ht="15.75">
      <c r="A547" s="250">
        <v>540</v>
      </c>
      <c r="B547" s="208"/>
      <c r="C547" s="49"/>
      <c r="D547" s="50"/>
      <c r="E547" s="50"/>
      <c r="F547" s="50"/>
      <c r="G547" s="209"/>
      <c r="H547" s="8"/>
      <c r="I547" s="457" t="str">
        <f t="shared" si="16"/>
        <v/>
      </c>
      <c r="J547" s="241" cm="1">
        <f t="array" ref="J547">SUMPRODUCT(--(K547:N547&lt;&gt;"")) + IF(TRIM(O547)="",0,LEN(O547)-LEN(SUBSTITUTE(O547,",",""))+1)</f>
        <v>0</v>
      </c>
      <c r="K547" s="242" t="str">
        <f>IF(AND(G547&lt;&gt;0,G547&lt;&gt;""),IF(B547="","",IF(ISNUMBER(MATCH(B547,'Look Up Values'!$B$2:$B$500,0)),"","Dest. error")),"")</f>
        <v/>
      </c>
      <c r="L547" s="242" t="str">
        <f>IF(AND(G547&lt;&gt;0,G547&lt;&gt;""),IF(C547="","",IF(AND(ISNUMBER(--LEFT(C547,FIND(" ",C547&amp;" ")-1)),OR(LEN(LEFT(C547,FIND(" ",C547&amp;" ")-1))=6,LEN(LEFT(C547,FIND(" ",C547&amp;" ")-1))=7),OR(ISNUMBER(MATCH(LEFT(C547,FIND(" ",C547&amp;" ")-1),'Look Up Values'!$G$2:$G$1000,0)),ISNUMBER(MATCH(LEFT(C547,FIND(" ",C547&amp;" ")-1),'Look Up Values'!$AE$2:$AE$2000,0)))),"","EWC error")),"")</f>
        <v/>
      </c>
      <c r="M547" s="242" t="str" cm="1">
        <f t="array" ref="M547">IF(AND(G547&lt;&gt;0,G547&lt;&gt;""),IF(E547="","",IF(ISNUMBER(MATCH(SUBSTITUTE(E547," ",""),SUBSTITUTE('Look Up Values'!$I$2:$I$10," ",""),0)),"","State error")),"")</f>
        <v/>
      </c>
      <c r="N547" s="242" t="str" cm="1">
        <f t="array" ref="N547">IF(AND(G547&lt;&gt;0,G547&lt;&gt;""),IF(F547="","",IF(ISNUMBER(MATCH(SUBSTITUTE(F547," ",""),SUBSTITUTE('Look Up Values'!$W$2:$W$30," ",""),0)),"","D&amp;R error")),"")</f>
        <v/>
      </c>
      <c r="O547" s="256" t="str">
        <f t="shared" si="17"/>
        <v/>
      </c>
    </row>
    <row r="548" spans="1:15" ht="15.75">
      <c r="A548" s="250">
        <v>541</v>
      </c>
      <c r="B548" s="208"/>
      <c r="C548" s="49"/>
      <c r="D548" s="50"/>
      <c r="E548" s="50"/>
      <c r="F548" s="50"/>
      <c r="G548" s="209"/>
      <c r="H548" s="8"/>
      <c r="I548" s="457" t="str">
        <f t="shared" si="16"/>
        <v/>
      </c>
      <c r="J548" s="241" cm="1">
        <f t="array" ref="J548">SUMPRODUCT(--(K548:N548&lt;&gt;"")) + IF(TRIM(O548)="",0,LEN(O548)-LEN(SUBSTITUTE(O548,",",""))+1)</f>
        <v>0</v>
      </c>
      <c r="K548" s="242" t="str">
        <f>IF(AND(G548&lt;&gt;0,G548&lt;&gt;""),IF(B548="","",IF(ISNUMBER(MATCH(B548,'Look Up Values'!$B$2:$B$500,0)),"","Dest. error")),"")</f>
        <v/>
      </c>
      <c r="L548" s="242" t="str">
        <f>IF(AND(G548&lt;&gt;0,G548&lt;&gt;""),IF(C548="","",IF(AND(ISNUMBER(--LEFT(C548,FIND(" ",C548&amp;" ")-1)),OR(LEN(LEFT(C548,FIND(" ",C548&amp;" ")-1))=6,LEN(LEFT(C548,FIND(" ",C548&amp;" ")-1))=7),OR(ISNUMBER(MATCH(LEFT(C548,FIND(" ",C548&amp;" ")-1),'Look Up Values'!$G$2:$G$1000,0)),ISNUMBER(MATCH(LEFT(C548,FIND(" ",C548&amp;" ")-1),'Look Up Values'!$AE$2:$AE$2000,0)))),"","EWC error")),"")</f>
        <v/>
      </c>
      <c r="M548" s="242" t="str" cm="1">
        <f t="array" ref="M548">IF(AND(G548&lt;&gt;0,G548&lt;&gt;""),IF(E548="","",IF(ISNUMBER(MATCH(SUBSTITUTE(E548," ",""),SUBSTITUTE('Look Up Values'!$I$2:$I$10," ",""),0)),"","State error")),"")</f>
        <v/>
      </c>
      <c r="N548" s="242" t="str" cm="1">
        <f t="array" ref="N548">IF(AND(G548&lt;&gt;0,G548&lt;&gt;""),IF(F548="","",IF(ISNUMBER(MATCH(SUBSTITUTE(F548," ",""),SUBSTITUTE('Look Up Values'!$W$2:$W$30," ",""),0)),"","D&amp;R error")),"")</f>
        <v/>
      </c>
      <c r="O548" s="256" t="str">
        <f t="shared" si="17"/>
        <v/>
      </c>
    </row>
    <row r="549" spans="1:15" ht="15.75">
      <c r="A549" s="250">
        <v>542</v>
      </c>
      <c r="B549" s="208"/>
      <c r="C549" s="49"/>
      <c r="D549" s="50"/>
      <c r="E549" s="50"/>
      <c r="F549" s="50"/>
      <c r="G549" s="209"/>
      <c r="H549" s="8"/>
      <c r="I549" s="457" t="str">
        <f t="shared" si="16"/>
        <v/>
      </c>
      <c r="J549" s="241" cm="1">
        <f t="array" ref="J549">SUMPRODUCT(--(K549:N549&lt;&gt;"")) + IF(TRIM(O549)="",0,LEN(O549)-LEN(SUBSTITUTE(O549,",",""))+1)</f>
        <v>0</v>
      </c>
      <c r="K549" s="242" t="str">
        <f>IF(AND(G549&lt;&gt;0,G549&lt;&gt;""),IF(B549="","",IF(ISNUMBER(MATCH(B549,'Look Up Values'!$B$2:$B$500,0)),"","Dest. error")),"")</f>
        <v/>
      </c>
      <c r="L549" s="242" t="str">
        <f>IF(AND(G549&lt;&gt;0,G549&lt;&gt;""),IF(C549="","",IF(AND(ISNUMBER(--LEFT(C549,FIND(" ",C549&amp;" ")-1)),OR(LEN(LEFT(C549,FIND(" ",C549&amp;" ")-1))=6,LEN(LEFT(C549,FIND(" ",C549&amp;" ")-1))=7),OR(ISNUMBER(MATCH(LEFT(C549,FIND(" ",C549&amp;" ")-1),'Look Up Values'!$G$2:$G$1000,0)),ISNUMBER(MATCH(LEFT(C549,FIND(" ",C549&amp;" ")-1),'Look Up Values'!$AE$2:$AE$2000,0)))),"","EWC error")),"")</f>
        <v/>
      </c>
      <c r="M549" s="242" t="str" cm="1">
        <f t="array" ref="M549">IF(AND(G549&lt;&gt;0,G549&lt;&gt;""),IF(E549="","",IF(ISNUMBER(MATCH(SUBSTITUTE(E549," ",""),SUBSTITUTE('Look Up Values'!$I$2:$I$10," ",""),0)),"","State error")),"")</f>
        <v/>
      </c>
      <c r="N549" s="242" t="str" cm="1">
        <f t="array" ref="N549">IF(AND(G549&lt;&gt;0,G549&lt;&gt;""),IF(F549="","",IF(ISNUMBER(MATCH(SUBSTITUTE(F549," ",""),SUBSTITUTE('Look Up Values'!$W$2:$W$30," ",""),0)),"","D&amp;R error")),"")</f>
        <v/>
      </c>
      <c r="O549" s="256" t="str">
        <f t="shared" si="17"/>
        <v/>
      </c>
    </row>
    <row r="550" spans="1:15" ht="15.75">
      <c r="A550" s="250">
        <v>543</v>
      </c>
      <c r="B550" s="208"/>
      <c r="C550" s="49"/>
      <c r="D550" s="50"/>
      <c r="E550" s="50"/>
      <c r="F550" s="50"/>
      <c r="G550" s="209"/>
      <c r="H550" s="8"/>
      <c r="I550" s="457" t="str">
        <f t="shared" si="16"/>
        <v/>
      </c>
      <c r="J550" s="241" cm="1">
        <f t="array" ref="J550">SUMPRODUCT(--(K550:N550&lt;&gt;"")) + IF(TRIM(O550)="",0,LEN(O550)-LEN(SUBSTITUTE(O550,",",""))+1)</f>
        <v>0</v>
      </c>
      <c r="K550" s="242" t="str">
        <f>IF(AND(G550&lt;&gt;0,G550&lt;&gt;""),IF(B550="","",IF(ISNUMBER(MATCH(B550,'Look Up Values'!$B$2:$B$500,0)),"","Dest. error")),"")</f>
        <v/>
      </c>
      <c r="L550" s="242" t="str">
        <f>IF(AND(G550&lt;&gt;0,G550&lt;&gt;""),IF(C550="","",IF(AND(ISNUMBER(--LEFT(C550,FIND(" ",C550&amp;" ")-1)),OR(LEN(LEFT(C550,FIND(" ",C550&amp;" ")-1))=6,LEN(LEFT(C550,FIND(" ",C550&amp;" ")-1))=7),OR(ISNUMBER(MATCH(LEFT(C550,FIND(" ",C550&amp;" ")-1),'Look Up Values'!$G$2:$G$1000,0)),ISNUMBER(MATCH(LEFT(C550,FIND(" ",C550&amp;" ")-1),'Look Up Values'!$AE$2:$AE$2000,0)))),"","EWC error")),"")</f>
        <v/>
      </c>
      <c r="M550" s="242" t="str" cm="1">
        <f t="array" ref="M550">IF(AND(G550&lt;&gt;0,G550&lt;&gt;""),IF(E550="","",IF(ISNUMBER(MATCH(SUBSTITUTE(E550," ",""),SUBSTITUTE('Look Up Values'!$I$2:$I$10," ",""),0)),"","State error")),"")</f>
        <v/>
      </c>
      <c r="N550" s="242" t="str" cm="1">
        <f t="array" ref="N550">IF(AND(G550&lt;&gt;0,G550&lt;&gt;""),IF(F550="","",IF(ISNUMBER(MATCH(SUBSTITUTE(F550," ",""),SUBSTITUTE('Look Up Values'!$W$2:$W$30," ",""),0)),"","D&amp;R error")),"")</f>
        <v/>
      </c>
      <c r="O550" s="256" t="str">
        <f t="shared" si="17"/>
        <v/>
      </c>
    </row>
    <row r="551" spans="1:15" ht="15.75">
      <c r="A551" s="250">
        <v>544</v>
      </c>
      <c r="B551" s="208"/>
      <c r="C551" s="49"/>
      <c r="D551" s="50"/>
      <c r="E551" s="50"/>
      <c r="F551" s="50"/>
      <c r="G551" s="209"/>
      <c r="H551" s="8"/>
      <c r="I551" s="457" t="str">
        <f t="shared" si="16"/>
        <v/>
      </c>
      <c r="J551" s="241" cm="1">
        <f t="array" ref="J551">SUMPRODUCT(--(K551:N551&lt;&gt;"")) + IF(TRIM(O551)="",0,LEN(O551)-LEN(SUBSTITUTE(O551,",",""))+1)</f>
        <v>0</v>
      </c>
      <c r="K551" s="242" t="str">
        <f>IF(AND(G551&lt;&gt;0,G551&lt;&gt;""),IF(B551="","",IF(ISNUMBER(MATCH(B551,'Look Up Values'!$B$2:$B$500,0)),"","Dest. error")),"")</f>
        <v/>
      </c>
      <c r="L551" s="242" t="str">
        <f>IF(AND(G551&lt;&gt;0,G551&lt;&gt;""),IF(C551="","",IF(AND(ISNUMBER(--LEFT(C551,FIND(" ",C551&amp;" ")-1)),OR(LEN(LEFT(C551,FIND(" ",C551&amp;" ")-1))=6,LEN(LEFT(C551,FIND(" ",C551&amp;" ")-1))=7),OR(ISNUMBER(MATCH(LEFT(C551,FIND(" ",C551&amp;" ")-1),'Look Up Values'!$G$2:$G$1000,0)),ISNUMBER(MATCH(LEFT(C551,FIND(" ",C551&amp;" ")-1),'Look Up Values'!$AE$2:$AE$2000,0)))),"","EWC error")),"")</f>
        <v/>
      </c>
      <c r="M551" s="242" t="str" cm="1">
        <f t="array" ref="M551">IF(AND(G551&lt;&gt;0,G551&lt;&gt;""),IF(E551="","",IF(ISNUMBER(MATCH(SUBSTITUTE(E551," ",""),SUBSTITUTE('Look Up Values'!$I$2:$I$10," ",""),0)),"","State error")),"")</f>
        <v/>
      </c>
      <c r="N551" s="242" t="str" cm="1">
        <f t="array" ref="N551">IF(AND(G551&lt;&gt;0,G551&lt;&gt;""),IF(F551="","",IF(ISNUMBER(MATCH(SUBSTITUTE(F551," ",""),SUBSTITUTE('Look Up Values'!$W$2:$W$30," ",""),0)),"","D&amp;R error")),"")</f>
        <v/>
      </c>
      <c r="O551" s="256" t="str">
        <f t="shared" si="17"/>
        <v/>
      </c>
    </row>
    <row r="552" spans="1:15" ht="15.75">
      <c r="A552" s="250">
        <v>545</v>
      </c>
      <c r="B552" s="208"/>
      <c r="C552" s="49"/>
      <c r="D552" s="50"/>
      <c r="E552" s="50"/>
      <c r="F552" s="50"/>
      <c r="G552" s="209"/>
      <c r="H552" s="8"/>
      <c r="I552" s="457" t="str">
        <f t="shared" si="16"/>
        <v/>
      </c>
      <c r="J552" s="241" cm="1">
        <f t="array" ref="J552">SUMPRODUCT(--(K552:N552&lt;&gt;"")) + IF(TRIM(O552)="",0,LEN(O552)-LEN(SUBSTITUTE(O552,",",""))+1)</f>
        <v>0</v>
      </c>
      <c r="K552" s="242" t="str">
        <f>IF(AND(G552&lt;&gt;0,G552&lt;&gt;""),IF(B552="","",IF(ISNUMBER(MATCH(B552,'Look Up Values'!$B$2:$B$500,0)),"","Dest. error")),"")</f>
        <v/>
      </c>
      <c r="L552" s="242" t="str">
        <f>IF(AND(G552&lt;&gt;0,G552&lt;&gt;""),IF(C552="","",IF(AND(ISNUMBER(--LEFT(C552,FIND(" ",C552&amp;" ")-1)),OR(LEN(LEFT(C552,FIND(" ",C552&amp;" ")-1))=6,LEN(LEFT(C552,FIND(" ",C552&amp;" ")-1))=7),OR(ISNUMBER(MATCH(LEFT(C552,FIND(" ",C552&amp;" ")-1),'Look Up Values'!$G$2:$G$1000,0)),ISNUMBER(MATCH(LEFT(C552,FIND(" ",C552&amp;" ")-1),'Look Up Values'!$AE$2:$AE$2000,0)))),"","EWC error")),"")</f>
        <v/>
      </c>
      <c r="M552" s="242" t="str" cm="1">
        <f t="array" ref="M552">IF(AND(G552&lt;&gt;0,G552&lt;&gt;""),IF(E552="","",IF(ISNUMBER(MATCH(SUBSTITUTE(E552," ",""),SUBSTITUTE('Look Up Values'!$I$2:$I$10," ",""),0)),"","State error")),"")</f>
        <v/>
      </c>
      <c r="N552" s="242" t="str" cm="1">
        <f t="array" ref="N552">IF(AND(G552&lt;&gt;0,G552&lt;&gt;""),IF(F552="","",IF(ISNUMBER(MATCH(SUBSTITUTE(F552," ",""),SUBSTITUTE('Look Up Values'!$W$2:$W$30," ",""),0)),"","D&amp;R error")),"")</f>
        <v/>
      </c>
      <c r="O552" s="256" t="str">
        <f t="shared" si="17"/>
        <v/>
      </c>
    </row>
    <row r="553" spans="1:15" ht="15.75">
      <c r="A553" s="250">
        <v>546</v>
      </c>
      <c r="B553" s="208"/>
      <c r="C553" s="49"/>
      <c r="D553" s="50"/>
      <c r="E553" s="50"/>
      <c r="F553" s="50"/>
      <c r="G553" s="209"/>
      <c r="H553" s="8"/>
      <c r="I553" s="457" t="str">
        <f t="shared" si="16"/>
        <v/>
      </c>
      <c r="J553" s="241" cm="1">
        <f t="array" ref="J553">SUMPRODUCT(--(K553:N553&lt;&gt;"")) + IF(TRIM(O553)="",0,LEN(O553)-LEN(SUBSTITUTE(O553,",",""))+1)</f>
        <v>0</v>
      </c>
      <c r="K553" s="242" t="str">
        <f>IF(AND(G553&lt;&gt;0,G553&lt;&gt;""),IF(B553="","",IF(ISNUMBER(MATCH(B553,'Look Up Values'!$B$2:$B$500,0)),"","Dest. error")),"")</f>
        <v/>
      </c>
      <c r="L553" s="242" t="str">
        <f>IF(AND(G553&lt;&gt;0,G553&lt;&gt;""),IF(C553="","",IF(AND(ISNUMBER(--LEFT(C553,FIND(" ",C553&amp;" ")-1)),OR(LEN(LEFT(C553,FIND(" ",C553&amp;" ")-1))=6,LEN(LEFT(C553,FIND(" ",C553&amp;" ")-1))=7),OR(ISNUMBER(MATCH(LEFT(C553,FIND(" ",C553&amp;" ")-1),'Look Up Values'!$G$2:$G$1000,0)),ISNUMBER(MATCH(LEFT(C553,FIND(" ",C553&amp;" ")-1),'Look Up Values'!$AE$2:$AE$2000,0)))),"","EWC error")),"")</f>
        <v/>
      </c>
      <c r="M553" s="242" t="str" cm="1">
        <f t="array" ref="M553">IF(AND(G553&lt;&gt;0,G553&lt;&gt;""),IF(E553="","",IF(ISNUMBER(MATCH(SUBSTITUTE(E553," ",""),SUBSTITUTE('Look Up Values'!$I$2:$I$10," ",""),0)),"","State error")),"")</f>
        <v/>
      </c>
      <c r="N553" s="242" t="str" cm="1">
        <f t="array" ref="N553">IF(AND(G553&lt;&gt;0,G553&lt;&gt;""),IF(F553="","",IF(ISNUMBER(MATCH(SUBSTITUTE(F553," ",""),SUBSTITUTE('Look Up Values'!$W$2:$W$30," ",""),0)),"","D&amp;R error")),"")</f>
        <v/>
      </c>
      <c r="O553" s="256" t="str">
        <f t="shared" si="17"/>
        <v/>
      </c>
    </row>
    <row r="554" spans="1:15" ht="15.75">
      <c r="A554" s="250">
        <v>547</v>
      </c>
      <c r="B554" s="208"/>
      <c r="C554" s="49"/>
      <c r="D554" s="50"/>
      <c r="E554" s="50"/>
      <c r="F554" s="50"/>
      <c r="G554" s="209"/>
      <c r="H554" s="8"/>
      <c r="I554" s="457" t="str">
        <f t="shared" si="16"/>
        <v/>
      </c>
      <c r="J554" s="241" cm="1">
        <f t="array" ref="J554">SUMPRODUCT(--(K554:N554&lt;&gt;"")) + IF(TRIM(O554)="",0,LEN(O554)-LEN(SUBSTITUTE(O554,",",""))+1)</f>
        <v>0</v>
      </c>
      <c r="K554" s="242" t="str">
        <f>IF(AND(G554&lt;&gt;0,G554&lt;&gt;""),IF(B554="","",IF(ISNUMBER(MATCH(B554,'Look Up Values'!$B$2:$B$500,0)),"","Dest. error")),"")</f>
        <v/>
      </c>
      <c r="L554" s="242" t="str">
        <f>IF(AND(G554&lt;&gt;0,G554&lt;&gt;""),IF(C554="","",IF(AND(ISNUMBER(--LEFT(C554,FIND(" ",C554&amp;" ")-1)),OR(LEN(LEFT(C554,FIND(" ",C554&amp;" ")-1))=6,LEN(LEFT(C554,FIND(" ",C554&amp;" ")-1))=7),OR(ISNUMBER(MATCH(LEFT(C554,FIND(" ",C554&amp;" ")-1),'Look Up Values'!$G$2:$G$1000,0)),ISNUMBER(MATCH(LEFT(C554,FIND(" ",C554&amp;" ")-1),'Look Up Values'!$AE$2:$AE$2000,0)))),"","EWC error")),"")</f>
        <v/>
      </c>
      <c r="M554" s="242" t="str" cm="1">
        <f t="array" ref="M554">IF(AND(G554&lt;&gt;0,G554&lt;&gt;""),IF(E554="","",IF(ISNUMBER(MATCH(SUBSTITUTE(E554," ",""),SUBSTITUTE('Look Up Values'!$I$2:$I$10," ",""),0)),"","State error")),"")</f>
        <v/>
      </c>
      <c r="N554" s="242" t="str" cm="1">
        <f t="array" ref="N554">IF(AND(G554&lt;&gt;0,G554&lt;&gt;""),IF(F554="","",IF(ISNUMBER(MATCH(SUBSTITUTE(F554," ",""),SUBSTITUTE('Look Up Values'!$W$2:$W$30," ",""),0)),"","D&amp;R error")),"")</f>
        <v/>
      </c>
      <c r="O554" s="256" t="str">
        <f t="shared" si="17"/>
        <v/>
      </c>
    </row>
    <row r="555" spans="1:15" ht="15.75">
      <c r="A555" s="250">
        <v>548</v>
      </c>
      <c r="B555" s="208"/>
      <c r="C555" s="49"/>
      <c r="D555" s="50"/>
      <c r="E555" s="50"/>
      <c r="F555" s="50"/>
      <c r="G555" s="209"/>
      <c r="H555" s="8"/>
      <c r="I555" s="457" t="str">
        <f t="shared" si="16"/>
        <v/>
      </c>
      <c r="J555" s="241" cm="1">
        <f t="array" ref="J555">SUMPRODUCT(--(K555:N555&lt;&gt;"")) + IF(TRIM(O555)="",0,LEN(O555)-LEN(SUBSTITUTE(O555,",",""))+1)</f>
        <v>0</v>
      </c>
      <c r="K555" s="242" t="str">
        <f>IF(AND(G555&lt;&gt;0,G555&lt;&gt;""),IF(B555="","",IF(ISNUMBER(MATCH(B555,'Look Up Values'!$B$2:$B$500,0)),"","Dest. error")),"")</f>
        <v/>
      </c>
      <c r="L555" s="242" t="str">
        <f>IF(AND(G555&lt;&gt;0,G555&lt;&gt;""),IF(C555="","",IF(AND(ISNUMBER(--LEFT(C555,FIND(" ",C555&amp;" ")-1)),OR(LEN(LEFT(C555,FIND(" ",C555&amp;" ")-1))=6,LEN(LEFT(C555,FIND(" ",C555&amp;" ")-1))=7),OR(ISNUMBER(MATCH(LEFT(C555,FIND(" ",C555&amp;" ")-1),'Look Up Values'!$G$2:$G$1000,0)),ISNUMBER(MATCH(LEFT(C555,FIND(" ",C555&amp;" ")-1),'Look Up Values'!$AE$2:$AE$2000,0)))),"","EWC error")),"")</f>
        <v/>
      </c>
      <c r="M555" s="242" t="str" cm="1">
        <f t="array" ref="M555">IF(AND(G555&lt;&gt;0,G555&lt;&gt;""),IF(E555="","",IF(ISNUMBER(MATCH(SUBSTITUTE(E555," ",""),SUBSTITUTE('Look Up Values'!$I$2:$I$10," ",""),0)),"","State error")),"")</f>
        <v/>
      </c>
      <c r="N555" s="242" t="str" cm="1">
        <f t="array" ref="N555">IF(AND(G555&lt;&gt;0,G555&lt;&gt;""),IF(F555="","",IF(ISNUMBER(MATCH(SUBSTITUTE(F555," ",""),SUBSTITUTE('Look Up Values'!$W$2:$W$30," ",""),0)),"","D&amp;R error")),"")</f>
        <v/>
      </c>
      <c r="O555" s="256" t="str">
        <f t="shared" si="17"/>
        <v/>
      </c>
    </row>
    <row r="556" spans="1:15" ht="15.75">
      <c r="A556" s="250">
        <v>549</v>
      </c>
      <c r="B556" s="208"/>
      <c r="C556" s="49"/>
      <c r="D556" s="50"/>
      <c r="E556" s="50"/>
      <c r="F556" s="50"/>
      <c r="G556" s="209"/>
      <c r="H556" s="8"/>
      <c r="I556" s="457" t="str">
        <f t="shared" si="16"/>
        <v/>
      </c>
      <c r="J556" s="241" cm="1">
        <f t="array" ref="J556">SUMPRODUCT(--(K556:N556&lt;&gt;"")) + IF(TRIM(O556)="",0,LEN(O556)-LEN(SUBSTITUTE(O556,",",""))+1)</f>
        <v>0</v>
      </c>
      <c r="K556" s="242" t="str">
        <f>IF(AND(G556&lt;&gt;0,G556&lt;&gt;""),IF(B556="","",IF(ISNUMBER(MATCH(B556,'Look Up Values'!$B$2:$B$500,0)),"","Dest. error")),"")</f>
        <v/>
      </c>
      <c r="L556" s="242" t="str">
        <f>IF(AND(G556&lt;&gt;0,G556&lt;&gt;""),IF(C556="","",IF(AND(ISNUMBER(--LEFT(C556,FIND(" ",C556&amp;" ")-1)),OR(LEN(LEFT(C556,FIND(" ",C556&amp;" ")-1))=6,LEN(LEFT(C556,FIND(" ",C556&amp;" ")-1))=7),OR(ISNUMBER(MATCH(LEFT(C556,FIND(" ",C556&amp;" ")-1),'Look Up Values'!$G$2:$G$1000,0)),ISNUMBER(MATCH(LEFT(C556,FIND(" ",C556&amp;" ")-1),'Look Up Values'!$AE$2:$AE$2000,0)))),"","EWC error")),"")</f>
        <v/>
      </c>
      <c r="M556" s="242" t="str" cm="1">
        <f t="array" ref="M556">IF(AND(G556&lt;&gt;0,G556&lt;&gt;""),IF(E556="","",IF(ISNUMBER(MATCH(SUBSTITUTE(E556," ",""),SUBSTITUTE('Look Up Values'!$I$2:$I$10," ",""),0)),"","State error")),"")</f>
        <v/>
      </c>
      <c r="N556" s="242" t="str" cm="1">
        <f t="array" ref="N556">IF(AND(G556&lt;&gt;0,G556&lt;&gt;""),IF(F556="","",IF(ISNUMBER(MATCH(SUBSTITUTE(F556," ",""),SUBSTITUTE('Look Up Values'!$W$2:$W$30," ",""),0)),"","D&amp;R error")),"")</f>
        <v/>
      </c>
      <c r="O556" s="256" t="str">
        <f t="shared" si="17"/>
        <v/>
      </c>
    </row>
    <row r="557" spans="1:15" ht="15.75">
      <c r="A557" s="250">
        <v>550</v>
      </c>
      <c r="B557" s="208"/>
      <c r="C557" s="49"/>
      <c r="D557" s="50"/>
      <c r="E557" s="50"/>
      <c r="F557" s="50"/>
      <c r="G557" s="209"/>
      <c r="H557" s="8"/>
      <c r="I557" s="457" t="str">
        <f t="shared" si="16"/>
        <v/>
      </c>
      <c r="J557" s="241" cm="1">
        <f t="array" ref="J557">SUMPRODUCT(--(K557:N557&lt;&gt;"")) + IF(TRIM(O557)="",0,LEN(O557)-LEN(SUBSTITUTE(O557,",",""))+1)</f>
        <v>0</v>
      </c>
      <c r="K557" s="242" t="str">
        <f>IF(AND(G557&lt;&gt;0,G557&lt;&gt;""),IF(B557="","",IF(ISNUMBER(MATCH(B557,'Look Up Values'!$B$2:$B$500,0)),"","Dest. error")),"")</f>
        <v/>
      </c>
      <c r="L557" s="242" t="str">
        <f>IF(AND(G557&lt;&gt;0,G557&lt;&gt;""),IF(C557="","",IF(AND(ISNUMBER(--LEFT(C557,FIND(" ",C557&amp;" ")-1)),OR(LEN(LEFT(C557,FIND(" ",C557&amp;" ")-1))=6,LEN(LEFT(C557,FIND(" ",C557&amp;" ")-1))=7),OR(ISNUMBER(MATCH(LEFT(C557,FIND(" ",C557&amp;" ")-1),'Look Up Values'!$G$2:$G$1000,0)),ISNUMBER(MATCH(LEFT(C557,FIND(" ",C557&amp;" ")-1),'Look Up Values'!$AE$2:$AE$2000,0)))),"","EWC error")),"")</f>
        <v/>
      </c>
      <c r="M557" s="242" t="str" cm="1">
        <f t="array" ref="M557">IF(AND(G557&lt;&gt;0,G557&lt;&gt;""),IF(E557="","",IF(ISNUMBER(MATCH(SUBSTITUTE(E557," ",""),SUBSTITUTE('Look Up Values'!$I$2:$I$10," ",""),0)),"","State error")),"")</f>
        <v/>
      </c>
      <c r="N557" s="242" t="str" cm="1">
        <f t="array" ref="N557">IF(AND(G557&lt;&gt;0,G557&lt;&gt;""),IF(F557="","",IF(ISNUMBER(MATCH(SUBSTITUTE(F557," ",""),SUBSTITUTE('Look Up Values'!$W$2:$W$30," ",""),0)),"","D&amp;R error")),"")</f>
        <v/>
      </c>
      <c r="O557" s="256" t="str">
        <f t="shared" si="17"/>
        <v/>
      </c>
    </row>
    <row r="558" spans="1:15" ht="15.75">
      <c r="A558" s="250">
        <v>551</v>
      </c>
      <c r="B558" s="208"/>
      <c r="C558" s="49"/>
      <c r="D558" s="50"/>
      <c r="E558" s="50"/>
      <c r="F558" s="50"/>
      <c r="G558" s="209"/>
      <c r="H558" s="8"/>
      <c r="I558" s="457" t="str">
        <f t="shared" si="16"/>
        <v/>
      </c>
      <c r="J558" s="241" cm="1">
        <f t="array" ref="J558">SUMPRODUCT(--(K558:N558&lt;&gt;"")) + IF(TRIM(O558)="",0,LEN(O558)-LEN(SUBSTITUTE(O558,",",""))+1)</f>
        <v>0</v>
      </c>
      <c r="K558" s="242" t="str">
        <f>IF(AND(G558&lt;&gt;0,G558&lt;&gt;""),IF(B558="","",IF(ISNUMBER(MATCH(B558,'Look Up Values'!$B$2:$B$500,0)),"","Dest. error")),"")</f>
        <v/>
      </c>
      <c r="L558" s="242" t="str">
        <f>IF(AND(G558&lt;&gt;0,G558&lt;&gt;""),IF(C558="","",IF(AND(ISNUMBER(--LEFT(C558,FIND(" ",C558&amp;" ")-1)),OR(LEN(LEFT(C558,FIND(" ",C558&amp;" ")-1))=6,LEN(LEFT(C558,FIND(" ",C558&amp;" ")-1))=7),OR(ISNUMBER(MATCH(LEFT(C558,FIND(" ",C558&amp;" ")-1),'Look Up Values'!$G$2:$G$1000,0)),ISNUMBER(MATCH(LEFT(C558,FIND(" ",C558&amp;" ")-1),'Look Up Values'!$AE$2:$AE$2000,0)))),"","EWC error")),"")</f>
        <v/>
      </c>
      <c r="M558" s="242" t="str" cm="1">
        <f t="array" ref="M558">IF(AND(G558&lt;&gt;0,G558&lt;&gt;""),IF(E558="","",IF(ISNUMBER(MATCH(SUBSTITUTE(E558," ",""),SUBSTITUTE('Look Up Values'!$I$2:$I$10," ",""),0)),"","State error")),"")</f>
        <v/>
      </c>
      <c r="N558" s="242" t="str" cm="1">
        <f t="array" ref="N558">IF(AND(G558&lt;&gt;0,G558&lt;&gt;""),IF(F558="","",IF(ISNUMBER(MATCH(SUBSTITUTE(F558," ",""),SUBSTITUTE('Look Up Values'!$W$2:$W$30," ",""),0)),"","D&amp;R error")),"")</f>
        <v/>
      </c>
      <c r="O558" s="256" t="str">
        <f t="shared" si="17"/>
        <v/>
      </c>
    </row>
    <row r="559" spans="1:15" ht="15.75">
      <c r="A559" s="250">
        <v>552</v>
      </c>
      <c r="B559" s="208"/>
      <c r="C559" s="49"/>
      <c r="D559" s="50"/>
      <c r="E559" s="50"/>
      <c r="F559" s="50"/>
      <c r="G559" s="209"/>
      <c r="H559" s="8"/>
      <c r="I559" s="457" t="str">
        <f t="shared" si="16"/>
        <v/>
      </c>
      <c r="J559" s="241" cm="1">
        <f t="array" ref="J559">SUMPRODUCT(--(K559:N559&lt;&gt;"")) + IF(TRIM(O559)="",0,LEN(O559)-LEN(SUBSTITUTE(O559,",",""))+1)</f>
        <v>0</v>
      </c>
      <c r="K559" s="242" t="str">
        <f>IF(AND(G559&lt;&gt;0,G559&lt;&gt;""),IF(B559="","",IF(ISNUMBER(MATCH(B559,'Look Up Values'!$B$2:$B$500,0)),"","Dest. error")),"")</f>
        <v/>
      </c>
      <c r="L559" s="242" t="str">
        <f>IF(AND(G559&lt;&gt;0,G559&lt;&gt;""),IF(C559="","",IF(AND(ISNUMBER(--LEFT(C559,FIND(" ",C559&amp;" ")-1)),OR(LEN(LEFT(C559,FIND(" ",C559&amp;" ")-1))=6,LEN(LEFT(C559,FIND(" ",C559&amp;" ")-1))=7),OR(ISNUMBER(MATCH(LEFT(C559,FIND(" ",C559&amp;" ")-1),'Look Up Values'!$G$2:$G$1000,0)),ISNUMBER(MATCH(LEFT(C559,FIND(" ",C559&amp;" ")-1),'Look Up Values'!$AE$2:$AE$2000,0)))),"","EWC error")),"")</f>
        <v/>
      </c>
      <c r="M559" s="242" t="str" cm="1">
        <f t="array" ref="M559">IF(AND(G559&lt;&gt;0,G559&lt;&gt;""),IF(E559="","",IF(ISNUMBER(MATCH(SUBSTITUTE(E559," ",""),SUBSTITUTE('Look Up Values'!$I$2:$I$10," ",""),0)),"","State error")),"")</f>
        <v/>
      </c>
      <c r="N559" s="242" t="str" cm="1">
        <f t="array" ref="N559">IF(AND(G559&lt;&gt;0,G559&lt;&gt;""),IF(F559="","",IF(ISNUMBER(MATCH(SUBSTITUTE(F559," ",""),SUBSTITUTE('Look Up Values'!$W$2:$W$30," ",""),0)),"","D&amp;R error")),"")</f>
        <v/>
      </c>
      <c r="O559" s="256" t="str">
        <f t="shared" si="17"/>
        <v/>
      </c>
    </row>
    <row r="560" spans="1:15" ht="15.75">
      <c r="A560" s="250">
        <v>553</v>
      </c>
      <c r="B560" s="208"/>
      <c r="C560" s="49"/>
      <c r="D560" s="50"/>
      <c r="E560" s="50"/>
      <c r="F560" s="50"/>
      <c r="G560" s="209"/>
      <c r="H560" s="8"/>
      <c r="I560" s="457" t="str">
        <f t="shared" si="16"/>
        <v/>
      </c>
      <c r="J560" s="241" cm="1">
        <f t="array" ref="J560">SUMPRODUCT(--(K560:N560&lt;&gt;"")) + IF(TRIM(O560)="",0,LEN(O560)-LEN(SUBSTITUTE(O560,",",""))+1)</f>
        <v>0</v>
      </c>
      <c r="K560" s="242" t="str">
        <f>IF(AND(G560&lt;&gt;0,G560&lt;&gt;""),IF(B560="","",IF(ISNUMBER(MATCH(B560,'Look Up Values'!$B$2:$B$500,0)),"","Dest. error")),"")</f>
        <v/>
      </c>
      <c r="L560" s="242" t="str">
        <f>IF(AND(G560&lt;&gt;0,G560&lt;&gt;""),IF(C560="","",IF(AND(ISNUMBER(--LEFT(C560,FIND(" ",C560&amp;" ")-1)),OR(LEN(LEFT(C560,FIND(" ",C560&amp;" ")-1))=6,LEN(LEFT(C560,FIND(" ",C560&amp;" ")-1))=7),OR(ISNUMBER(MATCH(LEFT(C560,FIND(" ",C560&amp;" ")-1),'Look Up Values'!$G$2:$G$1000,0)),ISNUMBER(MATCH(LEFT(C560,FIND(" ",C560&amp;" ")-1),'Look Up Values'!$AE$2:$AE$2000,0)))),"","EWC error")),"")</f>
        <v/>
      </c>
      <c r="M560" s="242" t="str" cm="1">
        <f t="array" ref="M560">IF(AND(G560&lt;&gt;0,G560&lt;&gt;""),IF(E560="","",IF(ISNUMBER(MATCH(SUBSTITUTE(E560," ",""),SUBSTITUTE('Look Up Values'!$I$2:$I$10," ",""),0)),"","State error")),"")</f>
        <v/>
      </c>
      <c r="N560" s="242" t="str" cm="1">
        <f t="array" ref="N560">IF(AND(G560&lt;&gt;0,G560&lt;&gt;""),IF(F560="","",IF(ISNUMBER(MATCH(SUBSTITUTE(F560," ",""),SUBSTITUTE('Look Up Values'!$W$2:$W$30," ",""),0)),"","D&amp;R error")),"")</f>
        <v/>
      </c>
      <c r="O560" s="256" t="str">
        <f t="shared" si="17"/>
        <v/>
      </c>
    </row>
    <row r="561" spans="1:15" ht="15.75">
      <c r="A561" s="250">
        <v>554</v>
      </c>
      <c r="B561" s="208"/>
      <c r="C561" s="49"/>
      <c r="D561" s="50"/>
      <c r="E561" s="50"/>
      <c r="F561" s="50"/>
      <c r="G561" s="209"/>
      <c r="H561" s="8"/>
      <c r="I561" s="457" t="str">
        <f t="shared" si="16"/>
        <v/>
      </c>
      <c r="J561" s="241" cm="1">
        <f t="array" ref="J561">SUMPRODUCT(--(K561:N561&lt;&gt;"")) + IF(TRIM(O561)="",0,LEN(O561)-LEN(SUBSTITUTE(O561,",",""))+1)</f>
        <v>0</v>
      </c>
      <c r="K561" s="242" t="str">
        <f>IF(AND(G561&lt;&gt;0,G561&lt;&gt;""),IF(B561="","",IF(ISNUMBER(MATCH(B561,'Look Up Values'!$B$2:$B$500,0)),"","Dest. error")),"")</f>
        <v/>
      </c>
      <c r="L561" s="242" t="str">
        <f>IF(AND(G561&lt;&gt;0,G561&lt;&gt;""),IF(C561="","",IF(AND(ISNUMBER(--LEFT(C561,FIND(" ",C561&amp;" ")-1)),OR(LEN(LEFT(C561,FIND(" ",C561&amp;" ")-1))=6,LEN(LEFT(C561,FIND(" ",C561&amp;" ")-1))=7),OR(ISNUMBER(MATCH(LEFT(C561,FIND(" ",C561&amp;" ")-1),'Look Up Values'!$G$2:$G$1000,0)),ISNUMBER(MATCH(LEFT(C561,FIND(" ",C561&amp;" ")-1),'Look Up Values'!$AE$2:$AE$2000,0)))),"","EWC error")),"")</f>
        <v/>
      </c>
      <c r="M561" s="242" t="str" cm="1">
        <f t="array" ref="M561">IF(AND(G561&lt;&gt;0,G561&lt;&gt;""),IF(E561="","",IF(ISNUMBER(MATCH(SUBSTITUTE(E561," ",""),SUBSTITUTE('Look Up Values'!$I$2:$I$10," ",""),0)),"","State error")),"")</f>
        <v/>
      </c>
      <c r="N561" s="242" t="str" cm="1">
        <f t="array" ref="N561">IF(AND(G561&lt;&gt;0,G561&lt;&gt;""),IF(F561="","",IF(ISNUMBER(MATCH(SUBSTITUTE(F561," ",""),SUBSTITUTE('Look Up Values'!$W$2:$W$30," ",""),0)),"","D&amp;R error")),"")</f>
        <v/>
      </c>
      <c r="O561" s="256" t="str">
        <f t="shared" si="17"/>
        <v/>
      </c>
    </row>
    <row r="562" spans="1:15" ht="15.75">
      <c r="A562" s="250">
        <v>555</v>
      </c>
      <c r="B562" s="208"/>
      <c r="C562" s="49"/>
      <c r="D562" s="50"/>
      <c r="E562" s="50"/>
      <c r="F562" s="50"/>
      <c r="G562" s="209"/>
      <c r="H562" s="8"/>
      <c r="I562" s="457" t="str">
        <f t="shared" si="16"/>
        <v/>
      </c>
      <c r="J562" s="241" cm="1">
        <f t="array" ref="J562">SUMPRODUCT(--(K562:N562&lt;&gt;"")) + IF(TRIM(O562)="",0,LEN(O562)-LEN(SUBSTITUTE(O562,",",""))+1)</f>
        <v>0</v>
      </c>
      <c r="K562" s="242" t="str">
        <f>IF(AND(G562&lt;&gt;0,G562&lt;&gt;""),IF(B562="","",IF(ISNUMBER(MATCH(B562,'Look Up Values'!$B$2:$B$500,0)),"","Dest. error")),"")</f>
        <v/>
      </c>
      <c r="L562" s="242" t="str">
        <f>IF(AND(G562&lt;&gt;0,G562&lt;&gt;""),IF(C562="","",IF(AND(ISNUMBER(--LEFT(C562,FIND(" ",C562&amp;" ")-1)),OR(LEN(LEFT(C562,FIND(" ",C562&amp;" ")-1))=6,LEN(LEFT(C562,FIND(" ",C562&amp;" ")-1))=7),OR(ISNUMBER(MATCH(LEFT(C562,FIND(" ",C562&amp;" ")-1),'Look Up Values'!$G$2:$G$1000,0)),ISNUMBER(MATCH(LEFT(C562,FIND(" ",C562&amp;" ")-1),'Look Up Values'!$AE$2:$AE$2000,0)))),"","EWC error")),"")</f>
        <v/>
      </c>
      <c r="M562" s="242" t="str" cm="1">
        <f t="array" ref="M562">IF(AND(G562&lt;&gt;0,G562&lt;&gt;""),IF(E562="","",IF(ISNUMBER(MATCH(SUBSTITUTE(E562," ",""),SUBSTITUTE('Look Up Values'!$I$2:$I$10," ",""),0)),"","State error")),"")</f>
        <v/>
      </c>
      <c r="N562" s="242" t="str" cm="1">
        <f t="array" ref="N562">IF(AND(G562&lt;&gt;0,G562&lt;&gt;""),IF(F562="","",IF(ISNUMBER(MATCH(SUBSTITUTE(F562," ",""),SUBSTITUTE('Look Up Values'!$W$2:$W$30," ",""),0)),"","D&amp;R error")),"")</f>
        <v/>
      </c>
      <c r="O562" s="256" t="str">
        <f t="shared" si="17"/>
        <v/>
      </c>
    </row>
    <row r="563" spans="1:15" ht="15.75">
      <c r="A563" s="250">
        <v>556</v>
      </c>
      <c r="B563" s="208"/>
      <c r="C563" s="49"/>
      <c r="D563" s="50"/>
      <c r="E563" s="50"/>
      <c r="F563" s="50"/>
      <c r="G563" s="209"/>
      <c r="H563" s="8"/>
      <c r="I563" s="457" t="str">
        <f t="shared" si="16"/>
        <v/>
      </c>
      <c r="J563" s="241" cm="1">
        <f t="array" ref="J563">SUMPRODUCT(--(K563:N563&lt;&gt;"")) + IF(TRIM(O563)="",0,LEN(O563)-LEN(SUBSTITUTE(O563,",",""))+1)</f>
        <v>0</v>
      </c>
      <c r="K563" s="242" t="str">
        <f>IF(AND(G563&lt;&gt;0,G563&lt;&gt;""),IF(B563="","",IF(ISNUMBER(MATCH(B563,'Look Up Values'!$B$2:$B$500,0)),"","Dest. error")),"")</f>
        <v/>
      </c>
      <c r="L563" s="242" t="str">
        <f>IF(AND(G563&lt;&gt;0,G563&lt;&gt;""),IF(C563="","",IF(AND(ISNUMBER(--LEFT(C563,FIND(" ",C563&amp;" ")-1)),OR(LEN(LEFT(C563,FIND(" ",C563&amp;" ")-1))=6,LEN(LEFT(C563,FIND(" ",C563&amp;" ")-1))=7),OR(ISNUMBER(MATCH(LEFT(C563,FIND(" ",C563&amp;" ")-1),'Look Up Values'!$G$2:$G$1000,0)),ISNUMBER(MATCH(LEFT(C563,FIND(" ",C563&amp;" ")-1),'Look Up Values'!$AE$2:$AE$2000,0)))),"","EWC error")),"")</f>
        <v/>
      </c>
      <c r="M563" s="242" t="str" cm="1">
        <f t="array" ref="M563">IF(AND(G563&lt;&gt;0,G563&lt;&gt;""),IF(E563="","",IF(ISNUMBER(MATCH(SUBSTITUTE(E563," ",""),SUBSTITUTE('Look Up Values'!$I$2:$I$10," ",""),0)),"","State error")),"")</f>
        <v/>
      </c>
      <c r="N563" s="242" t="str" cm="1">
        <f t="array" ref="N563">IF(AND(G563&lt;&gt;0,G563&lt;&gt;""),IF(F563="","",IF(ISNUMBER(MATCH(SUBSTITUTE(F563," ",""),SUBSTITUTE('Look Up Values'!$W$2:$W$30," ",""),0)),"","D&amp;R error")),"")</f>
        <v/>
      </c>
      <c r="O563" s="256" t="str">
        <f t="shared" si="17"/>
        <v/>
      </c>
    </row>
    <row r="564" spans="1:15" ht="15.75">
      <c r="A564" s="250">
        <v>557</v>
      </c>
      <c r="B564" s="208"/>
      <c r="C564" s="49"/>
      <c r="D564" s="50"/>
      <c r="E564" s="50"/>
      <c r="F564" s="50"/>
      <c r="G564" s="209"/>
      <c r="H564" s="8"/>
      <c r="I564" s="457" t="str">
        <f t="shared" si="16"/>
        <v/>
      </c>
      <c r="J564" s="241" cm="1">
        <f t="array" ref="J564">SUMPRODUCT(--(K564:N564&lt;&gt;"")) + IF(TRIM(O564)="",0,LEN(O564)-LEN(SUBSTITUTE(O564,",",""))+1)</f>
        <v>0</v>
      </c>
      <c r="K564" s="242" t="str">
        <f>IF(AND(G564&lt;&gt;0,G564&lt;&gt;""),IF(B564="","",IF(ISNUMBER(MATCH(B564,'Look Up Values'!$B$2:$B$500,0)),"","Dest. error")),"")</f>
        <v/>
      </c>
      <c r="L564" s="242" t="str">
        <f>IF(AND(G564&lt;&gt;0,G564&lt;&gt;""),IF(C564="","",IF(AND(ISNUMBER(--LEFT(C564,FIND(" ",C564&amp;" ")-1)),OR(LEN(LEFT(C564,FIND(" ",C564&amp;" ")-1))=6,LEN(LEFT(C564,FIND(" ",C564&amp;" ")-1))=7),OR(ISNUMBER(MATCH(LEFT(C564,FIND(" ",C564&amp;" ")-1),'Look Up Values'!$G$2:$G$1000,0)),ISNUMBER(MATCH(LEFT(C564,FIND(" ",C564&amp;" ")-1),'Look Up Values'!$AE$2:$AE$2000,0)))),"","EWC error")),"")</f>
        <v/>
      </c>
      <c r="M564" s="242" t="str" cm="1">
        <f t="array" ref="M564">IF(AND(G564&lt;&gt;0,G564&lt;&gt;""),IF(E564="","",IF(ISNUMBER(MATCH(SUBSTITUTE(E564," ",""),SUBSTITUTE('Look Up Values'!$I$2:$I$10," ",""),0)),"","State error")),"")</f>
        <v/>
      </c>
      <c r="N564" s="242" t="str" cm="1">
        <f t="array" ref="N564">IF(AND(G564&lt;&gt;0,G564&lt;&gt;""),IF(F564="","",IF(ISNUMBER(MATCH(SUBSTITUTE(F564," ",""),SUBSTITUTE('Look Up Values'!$W$2:$W$30," ",""),0)),"","D&amp;R error")),"")</f>
        <v/>
      </c>
      <c r="O564" s="256" t="str">
        <f t="shared" si="17"/>
        <v/>
      </c>
    </row>
    <row r="565" spans="1:15" ht="15.75">
      <c r="A565" s="250">
        <v>558</v>
      </c>
      <c r="B565" s="208"/>
      <c r="C565" s="49"/>
      <c r="D565" s="50"/>
      <c r="E565" s="50"/>
      <c r="F565" s="50"/>
      <c r="G565" s="209"/>
      <c r="H565" s="8"/>
      <c r="I565" s="457" t="str">
        <f t="shared" si="16"/>
        <v/>
      </c>
      <c r="J565" s="241" cm="1">
        <f t="array" ref="J565">SUMPRODUCT(--(K565:N565&lt;&gt;"")) + IF(TRIM(O565)="",0,LEN(O565)-LEN(SUBSTITUTE(O565,",",""))+1)</f>
        <v>0</v>
      </c>
      <c r="K565" s="242" t="str">
        <f>IF(AND(G565&lt;&gt;0,G565&lt;&gt;""),IF(B565="","",IF(ISNUMBER(MATCH(B565,'Look Up Values'!$B$2:$B$500,0)),"","Dest. error")),"")</f>
        <v/>
      </c>
      <c r="L565" s="242" t="str">
        <f>IF(AND(G565&lt;&gt;0,G565&lt;&gt;""),IF(C565="","",IF(AND(ISNUMBER(--LEFT(C565,FIND(" ",C565&amp;" ")-1)),OR(LEN(LEFT(C565,FIND(" ",C565&amp;" ")-1))=6,LEN(LEFT(C565,FIND(" ",C565&amp;" ")-1))=7),OR(ISNUMBER(MATCH(LEFT(C565,FIND(" ",C565&amp;" ")-1),'Look Up Values'!$G$2:$G$1000,0)),ISNUMBER(MATCH(LEFT(C565,FIND(" ",C565&amp;" ")-1),'Look Up Values'!$AE$2:$AE$2000,0)))),"","EWC error")),"")</f>
        <v/>
      </c>
      <c r="M565" s="242" t="str" cm="1">
        <f t="array" ref="M565">IF(AND(G565&lt;&gt;0,G565&lt;&gt;""),IF(E565="","",IF(ISNUMBER(MATCH(SUBSTITUTE(E565," ",""),SUBSTITUTE('Look Up Values'!$I$2:$I$10," ",""),0)),"","State error")),"")</f>
        <v/>
      </c>
      <c r="N565" s="242" t="str" cm="1">
        <f t="array" ref="N565">IF(AND(G565&lt;&gt;0,G565&lt;&gt;""),IF(F565="","",IF(ISNUMBER(MATCH(SUBSTITUTE(F565," ",""),SUBSTITUTE('Look Up Values'!$W$2:$W$30," ",""),0)),"","D&amp;R error")),"")</f>
        <v/>
      </c>
      <c r="O565" s="256" t="str">
        <f t="shared" si="17"/>
        <v/>
      </c>
    </row>
    <row r="566" spans="1:15" ht="15.75">
      <c r="A566" s="250">
        <v>559</v>
      </c>
      <c r="B566" s="208"/>
      <c r="C566" s="49"/>
      <c r="D566" s="50"/>
      <c r="E566" s="50"/>
      <c r="F566" s="50"/>
      <c r="G566" s="209"/>
      <c r="H566" s="8"/>
      <c r="I566" s="457" t="str">
        <f t="shared" si="16"/>
        <v/>
      </c>
      <c r="J566" s="241" cm="1">
        <f t="array" ref="J566">SUMPRODUCT(--(K566:N566&lt;&gt;"")) + IF(TRIM(O566)="",0,LEN(O566)-LEN(SUBSTITUTE(O566,",",""))+1)</f>
        <v>0</v>
      </c>
      <c r="K566" s="242" t="str">
        <f>IF(AND(G566&lt;&gt;0,G566&lt;&gt;""),IF(B566="","",IF(ISNUMBER(MATCH(B566,'Look Up Values'!$B$2:$B$500,0)),"","Dest. error")),"")</f>
        <v/>
      </c>
      <c r="L566" s="242" t="str">
        <f>IF(AND(G566&lt;&gt;0,G566&lt;&gt;""),IF(C566="","",IF(AND(ISNUMBER(--LEFT(C566,FIND(" ",C566&amp;" ")-1)),OR(LEN(LEFT(C566,FIND(" ",C566&amp;" ")-1))=6,LEN(LEFT(C566,FIND(" ",C566&amp;" ")-1))=7),OR(ISNUMBER(MATCH(LEFT(C566,FIND(" ",C566&amp;" ")-1),'Look Up Values'!$G$2:$G$1000,0)),ISNUMBER(MATCH(LEFT(C566,FIND(" ",C566&amp;" ")-1),'Look Up Values'!$AE$2:$AE$2000,0)))),"","EWC error")),"")</f>
        <v/>
      </c>
      <c r="M566" s="242" t="str" cm="1">
        <f t="array" ref="M566">IF(AND(G566&lt;&gt;0,G566&lt;&gt;""),IF(E566="","",IF(ISNUMBER(MATCH(SUBSTITUTE(E566," ",""),SUBSTITUTE('Look Up Values'!$I$2:$I$10," ",""),0)),"","State error")),"")</f>
        <v/>
      </c>
      <c r="N566" s="242" t="str" cm="1">
        <f t="array" ref="N566">IF(AND(G566&lt;&gt;0,G566&lt;&gt;""),IF(F566="","",IF(ISNUMBER(MATCH(SUBSTITUTE(F566," ",""),SUBSTITUTE('Look Up Values'!$W$2:$W$30," ",""),0)),"","D&amp;R error")),"")</f>
        <v/>
      </c>
      <c r="O566" s="256" t="str">
        <f t="shared" si="17"/>
        <v/>
      </c>
    </row>
    <row r="567" spans="1:15" ht="15.75">
      <c r="A567" s="250">
        <v>560</v>
      </c>
      <c r="B567" s="208"/>
      <c r="C567" s="49"/>
      <c r="D567" s="50"/>
      <c r="E567" s="50"/>
      <c r="F567" s="50"/>
      <c r="G567" s="209"/>
      <c r="H567" s="8"/>
      <c r="I567" s="457" t="str">
        <f t="shared" si="16"/>
        <v/>
      </c>
      <c r="J567" s="241" cm="1">
        <f t="array" ref="J567">SUMPRODUCT(--(K567:N567&lt;&gt;"")) + IF(TRIM(O567)="",0,LEN(O567)-LEN(SUBSTITUTE(O567,",",""))+1)</f>
        <v>0</v>
      </c>
      <c r="K567" s="242" t="str">
        <f>IF(AND(G567&lt;&gt;0,G567&lt;&gt;""),IF(B567="","",IF(ISNUMBER(MATCH(B567,'Look Up Values'!$B$2:$B$500,0)),"","Dest. error")),"")</f>
        <v/>
      </c>
      <c r="L567" s="242" t="str">
        <f>IF(AND(G567&lt;&gt;0,G567&lt;&gt;""),IF(C567="","",IF(AND(ISNUMBER(--LEFT(C567,FIND(" ",C567&amp;" ")-1)),OR(LEN(LEFT(C567,FIND(" ",C567&amp;" ")-1))=6,LEN(LEFT(C567,FIND(" ",C567&amp;" ")-1))=7),OR(ISNUMBER(MATCH(LEFT(C567,FIND(" ",C567&amp;" ")-1),'Look Up Values'!$G$2:$G$1000,0)),ISNUMBER(MATCH(LEFT(C567,FIND(" ",C567&amp;" ")-1),'Look Up Values'!$AE$2:$AE$2000,0)))),"","EWC error")),"")</f>
        <v/>
      </c>
      <c r="M567" s="242" t="str" cm="1">
        <f t="array" ref="M567">IF(AND(G567&lt;&gt;0,G567&lt;&gt;""),IF(E567="","",IF(ISNUMBER(MATCH(SUBSTITUTE(E567," ",""),SUBSTITUTE('Look Up Values'!$I$2:$I$10," ",""),0)),"","State error")),"")</f>
        <v/>
      </c>
      <c r="N567" s="242" t="str" cm="1">
        <f t="array" ref="N567">IF(AND(G567&lt;&gt;0,G567&lt;&gt;""),IF(F567="","",IF(ISNUMBER(MATCH(SUBSTITUTE(F567," ",""),SUBSTITUTE('Look Up Values'!$W$2:$W$30," ",""),0)),"","D&amp;R error")),"")</f>
        <v/>
      </c>
      <c r="O567" s="256" t="str">
        <f t="shared" si="17"/>
        <v/>
      </c>
    </row>
    <row r="568" spans="1:15" ht="15.75">
      <c r="A568" s="250">
        <v>561</v>
      </c>
      <c r="B568" s="208"/>
      <c r="C568" s="49"/>
      <c r="D568" s="50"/>
      <c r="E568" s="50"/>
      <c r="F568" s="50"/>
      <c r="G568" s="209"/>
      <c r="H568" s="8"/>
      <c r="I568" s="457" t="str">
        <f t="shared" si="16"/>
        <v/>
      </c>
      <c r="J568" s="241" cm="1">
        <f t="array" ref="J568">SUMPRODUCT(--(K568:N568&lt;&gt;"")) + IF(TRIM(O568)="",0,LEN(O568)-LEN(SUBSTITUTE(O568,",",""))+1)</f>
        <v>0</v>
      </c>
      <c r="K568" s="242" t="str">
        <f>IF(AND(G568&lt;&gt;0,G568&lt;&gt;""),IF(B568="","",IF(ISNUMBER(MATCH(B568,'Look Up Values'!$B$2:$B$500,0)),"","Dest. error")),"")</f>
        <v/>
      </c>
      <c r="L568" s="242" t="str">
        <f>IF(AND(G568&lt;&gt;0,G568&lt;&gt;""),IF(C568="","",IF(AND(ISNUMBER(--LEFT(C568,FIND(" ",C568&amp;" ")-1)),OR(LEN(LEFT(C568,FIND(" ",C568&amp;" ")-1))=6,LEN(LEFT(C568,FIND(" ",C568&amp;" ")-1))=7),OR(ISNUMBER(MATCH(LEFT(C568,FIND(" ",C568&amp;" ")-1),'Look Up Values'!$G$2:$G$1000,0)),ISNUMBER(MATCH(LEFT(C568,FIND(" ",C568&amp;" ")-1),'Look Up Values'!$AE$2:$AE$2000,0)))),"","EWC error")),"")</f>
        <v/>
      </c>
      <c r="M568" s="242" t="str" cm="1">
        <f t="array" ref="M568">IF(AND(G568&lt;&gt;0,G568&lt;&gt;""),IF(E568="","",IF(ISNUMBER(MATCH(SUBSTITUTE(E568," ",""),SUBSTITUTE('Look Up Values'!$I$2:$I$10," ",""),0)),"","State error")),"")</f>
        <v/>
      </c>
      <c r="N568" s="242" t="str" cm="1">
        <f t="array" ref="N568">IF(AND(G568&lt;&gt;0,G568&lt;&gt;""),IF(F568="","",IF(ISNUMBER(MATCH(SUBSTITUTE(F568," ",""),SUBSTITUTE('Look Up Values'!$W$2:$W$30," ",""),0)),"","D&amp;R error")),"")</f>
        <v/>
      </c>
      <c r="O568" s="256" t="str">
        <f t="shared" si="17"/>
        <v/>
      </c>
    </row>
    <row r="569" spans="1:15" ht="15.75">
      <c r="A569" s="250">
        <v>562</v>
      </c>
      <c r="B569" s="208"/>
      <c r="C569" s="49"/>
      <c r="D569" s="50"/>
      <c r="E569" s="50"/>
      <c r="F569" s="50"/>
      <c r="G569" s="209"/>
      <c r="H569" s="8"/>
      <c r="I569" s="457" t="str">
        <f t="shared" si="16"/>
        <v/>
      </c>
      <c r="J569" s="241" cm="1">
        <f t="array" ref="J569">SUMPRODUCT(--(K569:N569&lt;&gt;"")) + IF(TRIM(O569)="",0,LEN(O569)-LEN(SUBSTITUTE(O569,",",""))+1)</f>
        <v>0</v>
      </c>
      <c r="K569" s="242" t="str">
        <f>IF(AND(G569&lt;&gt;0,G569&lt;&gt;""),IF(B569="","",IF(ISNUMBER(MATCH(B569,'Look Up Values'!$B$2:$B$500,0)),"","Dest. error")),"")</f>
        <v/>
      </c>
      <c r="L569" s="242" t="str">
        <f>IF(AND(G569&lt;&gt;0,G569&lt;&gt;""),IF(C569="","",IF(AND(ISNUMBER(--LEFT(C569,FIND(" ",C569&amp;" ")-1)),OR(LEN(LEFT(C569,FIND(" ",C569&amp;" ")-1))=6,LEN(LEFT(C569,FIND(" ",C569&amp;" ")-1))=7),OR(ISNUMBER(MATCH(LEFT(C569,FIND(" ",C569&amp;" ")-1),'Look Up Values'!$G$2:$G$1000,0)),ISNUMBER(MATCH(LEFT(C569,FIND(" ",C569&amp;" ")-1),'Look Up Values'!$AE$2:$AE$2000,0)))),"","EWC error")),"")</f>
        <v/>
      </c>
      <c r="M569" s="242" t="str" cm="1">
        <f t="array" ref="M569">IF(AND(G569&lt;&gt;0,G569&lt;&gt;""),IF(E569="","",IF(ISNUMBER(MATCH(SUBSTITUTE(E569," ",""),SUBSTITUTE('Look Up Values'!$I$2:$I$10," ",""),0)),"","State error")),"")</f>
        <v/>
      </c>
      <c r="N569" s="242" t="str" cm="1">
        <f t="array" ref="N569">IF(AND(G569&lt;&gt;0,G569&lt;&gt;""),IF(F569="","",IF(ISNUMBER(MATCH(SUBSTITUTE(F569," ",""),SUBSTITUTE('Look Up Values'!$W$2:$W$30," ",""),0)),"","D&amp;R error")),"")</f>
        <v/>
      </c>
      <c r="O569" s="256" t="str">
        <f t="shared" si="17"/>
        <v/>
      </c>
    </row>
    <row r="570" spans="1:15" ht="15.75">
      <c r="A570" s="250">
        <v>563</v>
      </c>
      <c r="B570" s="208"/>
      <c r="C570" s="49"/>
      <c r="D570" s="50"/>
      <c r="E570" s="50"/>
      <c r="F570" s="50"/>
      <c r="G570" s="209"/>
      <c r="H570" s="8"/>
      <c r="I570" s="457" t="str">
        <f t="shared" si="16"/>
        <v/>
      </c>
      <c r="J570" s="241" cm="1">
        <f t="array" ref="J570">SUMPRODUCT(--(K570:N570&lt;&gt;"")) + IF(TRIM(O570)="",0,LEN(O570)-LEN(SUBSTITUTE(O570,",",""))+1)</f>
        <v>0</v>
      </c>
      <c r="K570" s="242" t="str">
        <f>IF(AND(G570&lt;&gt;0,G570&lt;&gt;""),IF(B570="","",IF(ISNUMBER(MATCH(B570,'Look Up Values'!$B$2:$B$500,0)),"","Dest. error")),"")</f>
        <v/>
      </c>
      <c r="L570" s="242" t="str">
        <f>IF(AND(G570&lt;&gt;0,G570&lt;&gt;""),IF(C570="","",IF(AND(ISNUMBER(--LEFT(C570,FIND(" ",C570&amp;" ")-1)),OR(LEN(LEFT(C570,FIND(" ",C570&amp;" ")-1))=6,LEN(LEFT(C570,FIND(" ",C570&amp;" ")-1))=7),OR(ISNUMBER(MATCH(LEFT(C570,FIND(" ",C570&amp;" ")-1),'Look Up Values'!$G$2:$G$1000,0)),ISNUMBER(MATCH(LEFT(C570,FIND(" ",C570&amp;" ")-1),'Look Up Values'!$AE$2:$AE$2000,0)))),"","EWC error")),"")</f>
        <v/>
      </c>
      <c r="M570" s="242" t="str" cm="1">
        <f t="array" ref="M570">IF(AND(G570&lt;&gt;0,G570&lt;&gt;""),IF(E570="","",IF(ISNUMBER(MATCH(SUBSTITUTE(E570," ",""),SUBSTITUTE('Look Up Values'!$I$2:$I$10," ",""),0)),"","State error")),"")</f>
        <v/>
      </c>
      <c r="N570" s="242" t="str" cm="1">
        <f t="array" ref="N570">IF(AND(G570&lt;&gt;0,G570&lt;&gt;""),IF(F570="","",IF(ISNUMBER(MATCH(SUBSTITUTE(F570," ",""),SUBSTITUTE('Look Up Values'!$W$2:$W$30," ",""),0)),"","D&amp;R error")),"")</f>
        <v/>
      </c>
      <c r="O570" s="256" t="str">
        <f t="shared" si="17"/>
        <v/>
      </c>
    </row>
    <row r="571" spans="1:15" ht="15.75">
      <c r="A571" s="250">
        <v>564</v>
      </c>
      <c r="B571" s="208"/>
      <c r="C571" s="49"/>
      <c r="D571" s="50"/>
      <c r="E571" s="50"/>
      <c r="F571" s="50"/>
      <c r="G571" s="209"/>
      <c r="H571" s="8"/>
      <c r="I571" s="457" t="str">
        <f t="shared" si="16"/>
        <v/>
      </c>
      <c r="J571" s="241" cm="1">
        <f t="array" ref="J571">SUMPRODUCT(--(K571:N571&lt;&gt;"")) + IF(TRIM(O571)="",0,LEN(O571)-LEN(SUBSTITUTE(O571,",",""))+1)</f>
        <v>0</v>
      </c>
      <c r="K571" s="242" t="str">
        <f>IF(AND(G571&lt;&gt;0,G571&lt;&gt;""),IF(B571="","",IF(ISNUMBER(MATCH(B571,'Look Up Values'!$B$2:$B$500,0)),"","Dest. error")),"")</f>
        <v/>
      </c>
      <c r="L571" s="242" t="str">
        <f>IF(AND(G571&lt;&gt;0,G571&lt;&gt;""),IF(C571="","",IF(AND(ISNUMBER(--LEFT(C571,FIND(" ",C571&amp;" ")-1)),OR(LEN(LEFT(C571,FIND(" ",C571&amp;" ")-1))=6,LEN(LEFT(C571,FIND(" ",C571&amp;" ")-1))=7),OR(ISNUMBER(MATCH(LEFT(C571,FIND(" ",C571&amp;" ")-1),'Look Up Values'!$G$2:$G$1000,0)),ISNUMBER(MATCH(LEFT(C571,FIND(" ",C571&amp;" ")-1),'Look Up Values'!$AE$2:$AE$2000,0)))),"","EWC error")),"")</f>
        <v/>
      </c>
      <c r="M571" s="242" t="str" cm="1">
        <f t="array" ref="M571">IF(AND(G571&lt;&gt;0,G571&lt;&gt;""),IF(E571="","",IF(ISNUMBER(MATCH(SUBSTITUTE(E571," ",""),SUBSTITUTE('Look Up Values'!$I$2:$I$10," ",""),0)),"","State error")),"")</f>
        <v/>
      </c>
      <c r="N571" s="242" t="str" cm="1">
        <f t="array" ref="N571">IF(AND(G571&lt;&gt;0,G571&lt;&gt;""),IF(F571="","",IF(ISNUMBER(MATCH(SUBSTITUTE(F571," ",""),SUBSTITUTE('Look Up Values'!$W$2:$W$30," ",""),0)),"","D&amp;R error")),"")</f>
        <v/>
      </c>
      <c r="O571" s="256" t="str">
        <f t="shared" si="17"/>
        <v/>
      </c>
    </row>
    <row r="572" spans="1:15" ht="15.75">
      <c r="A572" s="250">
        <v>565</v>
      </c>
      <c r="B572" s="208"/>
      <c r="C572" s="49"/>
      <c r="D572" s="50"/>
      <c r="E572" s="50"/>
      <c r="F572" s="50"/>
      <c r="G572" s="209"/>
      <c r="H572" s="8"/>
      <c r="I572" s="457" t="str">
        <f t="shared" si="16"/>
        <v/>
      </c>
      <c r="J572" s="241" cm="1">
        <f t="array" ref="J572">SUMPRODUCT(--(K572:N572&lt;&gt;"")) + IF(TRIM(O572)="",0,LEN(O572)-LEN(SUBSTITUTE(O572,",",""))+1)</f>
        <v>0</v>
      </c>
      <c r="K572" s="242" t="str">
        <f>IF(AND(G572&lt;&gt;0,G572&lt;&gt;""),IF(B572="","",IF(ISNUMBER(MATCH(B572,'Look Up Values'!$B$2:$B$500,0)),"","Dest. error")),"")</f>
        <v/>
      </c>
      <c r="L572" s="242" t="str">
        <f>IF(AND(G572&lt;&gt;0,G572&lt;&gt;""),IF(C572="","",IF(AND(ISNUMBER(--LEFT(C572,FIND(" ",C572&amp;" ")-1)),OR(LEN(LEFT(C572,FIND(" ",C572&amp;" ")-1))=6,LEN(LEFT(C572,FIND(" ",C572&amp;" ")-1))=7),OR(ISNUMBER(MATCH(LEFT(C572,FIND(" ",C572&amp;" ")-1),'Look Up Values'!$G$2:$G$1000,0)),ISNUMBER(MATCH(LEFT(C572,FIND(" ",C572&amp;" ")-1),'Look Up Values'!$AE$2:$AE$2000,0)))),"","EWC error")),"")</f>
        <v/>
      </c>
      <c r="M572" s="242" t="str" cm="1">
        <f t="array" ref="M572">IF(AND(G572&lt;&gt;0,G572&lt;&gt;""),IF(E572="","",IF(ISNUMBER(MATCH(SUBSTITUTE(E572," ",""),SUBSTITUTE('Look Up Values'!$I$2:$I$10," ",""),0)),"","State error")),"")</f>
        <v/>
      </c>
      <c r="N572" s="242" t="str" cm="1">
        <f t="array" ref="N572">IF(AND(G572&lt;&gt;0,G572&lt;&gt;""),IF(F572="","",IF(ISNUMBER(MATCH(SUBSTITUTE(F572," ",""),SUBSTITUTE('Look Up Values'!$W$2:$W$30," ",""),0)),"","D&amp;R error")),"")</f>
        <v/>
      </c>
      <c r="O572" s="256" t="str">
        <f t="shared" si="17"/>
        <v/>
      </c>
    </row>
    <row r="573" spans="1:15" ht="15.75">
      <c r="A573" s="250">
        <v>566</v>
      </c>
      <c r="B573" s="208"/>
      <c r="C573" s="49"/>
      <c r="D573" s="50"/>
      <c r="E573" s="50"/>
      <c r="F573" s="50"/>
      <c r="G573" s="209"/>
      <c r="H573" s="8"/>
      <c r="I573" s="457" t="str">
        <f t="shared" si="16"/>
        <v/>
      </c>
      <c r="J573" s="241" cm="1">
        <f t="array" ref="J573">SUMPRODUCT(--(K573:N573&lt;&gt;"")) + IF(TRIM(O573)="",0,LEN(O573)-LEN(SUBSTITUTE(O573,",",""))+1)</f>
        <v>0</v>
      </c>
      <c r="K573" s="242" t="str">
        <f>IF(AND(G573&lt;&gt;0,G573&lt;&gt;""),IF(B573="","",IF(ISNUMBER(MATCH(B573,'Look Up Values'!$B$2:$B$500,0)),"","Dest. error")),"")</f>
        <v/>
      </c>
      <c r="L573" s="242" t="str">
        <f>IF(AND(G573&lt;&gt;0,G573&lt;&gt;""),IF(C573="","",IF(AND(ISNUMBER(--LEFT(C573,FIND(" ",C573&amp;" ")-1)),OR(LEN(LEFT(C573,FIND(" ",C573&amp;" ")-1))=6,LEN(LEFT(C573,FIND(" ",C573&amp;" ")-1))=7),OR(ISNUMBER(MATCH(LEFT(C573,FIND(" ",C573&amp;" ")-1),'Look Up Values'!$G$2:$G$1000,0)),ISNUMBER(MATCH(LEFT(C573,FIND(" ",C573&amp;" ")-1),'Look Up Values'!$AE$2:$AE$2000,0)))),"","EWC error")),"")</f>
        <v/>
      </c>
      <c r="M573" s="242" t="str" cm="1">
        <f t="array" ref="M573">IF(AND(G573&lt;&gt;0,G573&lt;&gt;""),IF(E573="","",IF(ISNUMBER(MATCH(SUBSTITUTE(E573," ",""),SUBSTITUTE('Look Up Values'!$I$2:$I$10," ",""),0)),"","State error")),"")</f>
        <v/>
      </c>
      <c r="N573" s="242" t="str" cm="1">
        <f t="array" ref="N573">IF(AND(G573&lt;&gt;0,G573&lt;&gt;""),IF(F573="","",IF(ISNUMBER(MATCH(SUBSTITUTE(F573," ",""),SUBSTITUTE('Look Up Values'!$W$2:$W$30," ",""),0)),"","D&amp;R error")),"")</f>
        <v/>
      </c>
      <c r="O573" s="256" t="str">
        <f t="shared" si="17"/>
        <v/>
      </c>
    </row>
    <row r="574" spans="1:15" ht="15.75">
      <c r="A574" s="250">
        <v>567</v>
      </c>
      <c r="B574" s="208"/>
      <c r="C574" s="49"/>
      <c r="D574" s="50"/>
      <c r="E574" s="50"/>
      <c r="F574" s="50"/>
      <c r="G574" s="209"/>
      <c r="H574" s="8"/>
      <c r="I574" s="457" t="str">
        <f t="shared" si="16"/>
        <v/>
      </c>
      <c r="J574" s="241" cm="1">
        <f t="array" ref="J574">SUMPRODUCT(--(K574:N574&lt;&gt;"")) + IF(TRIM(O574)="",0,LEN(O574)-LEN(SUBSTITUTE(O574,",",""))+1)</f>
        <v>0</v>
      </c>
      <c r="K574" s="242" t="str">
        <f>IF(AND(G574&lt;&gt;0,G574&lt;&gt;""),IF(B574="","",IF(ISNUMBER(MATCH(B574,'Look Up Values'!$B$2:$B$500,0)),"","Dest. error")),"")</f>
        <v/>
      </c>
      <c r="L574" s="242" t="str">
        <f>IF(AND(G574&lt;&gt;0,G574&lt;&gt;""),IF(C574="","",IF(AND(ISNUMBER(--LEFT(C574,FIND(" ",C574&amp;" ")-1)),OR(LEN(LEFT(C574,FIND(" ",C574&amp;" ")-1))=6,LEN(LEFT(C574,FIND(" ",C574&amp;" ")-1))=7),OR(ISNUMBER(MATCH(LEFT(C574,FIND(" ",C574&amp;" ")-1),'Look Up Values'!$G$2:$G$1000,0)),ISNUMBER(MATCH(LEFT(C574,FIND(" ",C574&amp;" ")-1),'Look Up Values'!$AE$2:$AE$2000,0)))),"","EWC error")),"")</f>
        <v/>
      </c>
      <c r="M574" s="242" t="str" cm="1">
        <f t="array" ref="M574">IF(AND(G574&lt;&gt;0,G574&lt;&gt;""),IF(E574="","",IF(ISNUMBER(MATCH(SUBSTITUTE(E574," ",""),SUBSTITUTE('Look Up Values'!$I$2:$I$10," ",""),0)),"","State error")),"")</f>
        <v/>
      </c>
      <c r="N574" s="242" t="str" cm="1">
        <f t="array" ref="N574">IF(AND(G574&lt;&gt;0,G574&lt;&gt;""),IF(F574="","",IF(ISNUMBER(MATCH(SUBSTITUTE(F574," ",""),SUBSTITUTE('Look Up Values'!$W$2:$W$30," ",""),0)),"","D&amp;R error")),"")</f>
        <v/>
      </c>
      <c r="O574" s="256" t="str">
        <f t="shared" si="17"/>
        <v/>
      </c>
    </row>
    <row r="575" spans="1:15" ht="15.75">
      <c r="A575" s="250">
        <v>568</v>
      </c>
      <c r="B575" s="208"/>
      <c r="C575" s="49"/>
      <c r="D575" s="50"/>
      <c r="E575" s="50"/>
      <c r="F575" s="50"/>
      <c r="G575" s="209"/>
      <c r="H575" s="8"/>
      <c r="I575" s="457" t="str">
        <f t="shared" si="16"/>
        <v/>
      </c>
      <c r="J575" s="241" cm="1">
        <f t="array" ref="J575">SUMPRODUCT(--(K575:N575&lt;&gt;"")) + IF(TRIM(O575)="",0,LEN(O575)-LEN(SUBSTITUTE(O575,",",""))+1)</f>
        <v>0</v>
      </c>
      <c r="K575" s="242" t="str">
        <f>IF(AND(G575&lt;&gt;0,G575&lt;&gt;""),IF(B575="","",IF(ISNUMBER(MATCH(B575,'Look Up Values'!$B$2:$B$500,0)),"","Dest. error")),"")</f>
        <v/>
      </c>
      <c r="L575" s="242" t="str">
        <f>IF(AND(G575&lt;&gt;0,G575&lt;&gt;""),IF(C575="","",IF(AND(ISNUMBER(--LEFT(C575,FIND(" ",C575&amp;" ")-1)),OR(LEN(LEFT(C575,FIND(" ",C575&amp;" ")-1))=6,LEN(LEFT(C575,FIND(" ",C575&amp;" ")-1))=7),OR(ISNUMBER(MATCH(LEFT(C575,FIND(" ",C575&amp;" ")-1),'Look Up Values'!$G$2:$G$1000,0)),ISNUMBER(MATCH(LEFT(C575,FIND(" ",C575&amp;" ")-1),'Look Up Values'!$AE$2:$AE$2000,0)))),"","EWC error")),"")</f>
        <v/>
      </c>
      <c r="M575" s="242" t="str" cm="1">
        <f t="array" ref="M575">IF(AND(G575&lt;&gt;0,G575&lt;&gt;""),IF(E575="","",IF(ISNUMBER(MATCH(SUBSTITUTE(E575," ",""),SUBSTITUTE('Look Up Values'!$I$2:$I$10," ",""),0)),"","State error")),"")</f>
        <v/>
      </c>
      <c r="N575" s="242" t="str" cm="1">
        <f t="array" ref="N575">IF(AND(G575&lt;&gt;0,G575&lt;&gt;""),IF(F575="","",IF(ISNUMBER(MATCH(SUBSTITUTE(F575," ",""),SUBSTITUTE('Look Up Values'!$W$2:$W$30," ",""),0)),"","D&amp;R error")),"")</f>
        <v/>
      </c>
      <c r="O575" s="256" t="str">
        <f t="shared" si="17"/>
        <v/>
      </c>
    </row>
    <row r="576" spans="1:15" ht="15.75">
      <c r="A576" s="250">
        <v>569</v>
      </c>
      <c r="B576" s="208"/>
      <c r="C576" s="49"/>
      <c r="D576" s="50"/>
      <c r="E576" s="50"/>
      <c r="F576" s="50"/>
      <c r="G576" s="209"/>
      <c r="H576" s="8"/>
      <c r="I576" s="457" t="str">
        <f t="shared" si="16"/>
        <v/>
      </c>
      <c r="J576" s="241" cm="1">
        <f t="array" ref="J576">SUMPRODUCT(--(K576:N576&lt;&gt;"")) + IF(TRIM(O576)="",0,LEN(O576)-LEN(SUBSTITUTE(O576,",",""))+1)</f>
        <v>0</v>
      </c>
      <c r="K576" s="242" t="str">
        <f>IF(AND(G576&lt;&gt;0,G576&lt;&gt;""),IF(B576="","",IF(ISNUMBER(MATCH(B576,'Look Up Values'!$B$2:$B$500,0)),"","Dest. error")),"")</f>
        <v/>
      </c>
      <c r="L576" s="242" t="str">
        <f>IF(AND(G576&lt;&gt;0,G576&lt;&gt;""),IF(C576="","",IF(AND(ISNUMBER(--LEFT(C576,FIND(" ",C576&amp;" ")-1)),OR(LEN(LEFT(C576,FIND(" ",C576&amp;" ")-1))=6,LEN(LEFT(C576,FIND(" ",C576&amp;" ")-1))=7),OR(ISNUMBER(MATCH(LEFT(C576,FIND(" ",C576&amp;" ")-1),'Look Up Values'!$G$2:$G$1000,0)),ISNUMBER(MATCH(LEFT(C576,FIND(" ",C576&amp;" ")-1),'Look Up Values'!$AE$2:$AE$2000,0)))),"","EWC error")),"")</f>
        <v/>
      </c>
      <c r="M576" s="242" t="str" cm="1">
        <f t="array" ref="M576">IF(AND(G576&lt;&gt;0,G576&lt;&gt;""),IF(E576="","",IF(ISNUMBER(MATCH(SUBSTITUTE(E576," ",""),SUBSTITUTE('Look Up Values'!$I$2:$I$10," ",""),0)),"","State error")),"")</f>
        <v/>
      </c>
      <c r="N576" s="242" t="str" cm="1">
        <f t="array" ref="N576">IF(AND(G576&lt;&gt;0,G576&lt;&gt;""),IF(F576="","",IF(ISNUMBER(MATCH(SUBSTITUTE(F576," ",""),SUBSTITUTE('Look Up Values'!$W$2:$W$30," ",""),0)),"","D&amp;R error")),"")</f>
        <v/>
      </c>
      <c r="O576" s="256" t="str">
        <f t="shared" si="17"/>
        <v/>
      </c>
    </row>
    <row r="577" spans="1:15" ht="15.75">
      <c r="A577" s="250">
        <v>570</v>
      </c>
      <c r="B577" s="208"/>
      <c r="C577" s="49"/>
      <c r="D577" s="50"/>
      <c r="E577" s="50"/>
      <c r="F577" s="50"/>
      <c r="G577" s="209"/>
      <c r="H577" s="8"/>
      <c r="I577" s="457" t="str">
        <f t="shared" si="16"/>
        <v/>
      </c>
      <c r="J577" s="241" cm="1">
        <f t="array" ref="J577">SUMPRODUCT(--(K577:N577&lt;&gt;"")) + IF(TRIM(O577)="",0,LEN(O577)-LEN(SUBSTITUTE(O577,",",""))+1)</f>
        <v>0</v>
      </c>
      <c r="K577" s="242" t="str">
        <f>IF(AND(G577&lt;&gt;0,G577&lt;&gt;""),IF(B577="","",IF(ISNUMBER(MATCH(B577,'Look Up Values'!$B$2:$B$500,0)),"","Dest. error")),"")</f>
        <v/>
      </c>
      <c r="L577" s="242" t="str">
        <f>IF(AND(G577&lt;&gt;0,G577&lt;&gt;""),IF(C577="","",IF(AND(ISNUMBER(--LEFT(C577,FIND(" ",C577&amp;" ")-1)),OR(LEN(LEFT(C577,FIND(" ",C577&amp;" ")-1))=6,LEN(LEFT(C577,FIND(" ",C577&amp;" ")-1))=7),OR(ISNUMBER(MATCH(LEFT(C577,FIND(" ",C577&amp;" ")-1),'Look Up Values'!$G$2:$G$1000,0)),ISNUMBER(MATCH(LEFT(C577,FIND(" ",C577&amp;" ")-1),'Look Up Values'!$AE$2:$AE$2000,0)))),"","EWC error")),"")</f>
        <v/>
      </c>
      <c r="M577" s="242" t="str" cm="1">
        <f t="array" ref="M577">IF(AND(G577&lt;&gt;0,G577&lt;&gt;""),IF(E577="","",IF(ISNUMBER(MATCH(SUBSTITUTE(E577," ",""),SUBSTITUTE('Look Up Values'!$I$2:$I$10," ",""),0)),"","State error")),"")</f>
        <v/>
      </c>
      <c r="N577" s="242" t="str" cm="1">
        <f t="array" ref="N577">IF(AND(G577&lt;&gt;0,G577&lt;&gt;""),IF(F577="","",IF(ISNUMBER(MATCH(SUBSTITUTE(F577," ",""),SUBSTITUTE('Look Up Values'!$W$2:$W$30," ",""),0)),"","D&amp;R error")),"")</f>
        <v/>
      </c>
      <c r="O577" s="256" t="str">
        <f t="shared" si="17"/>
        <v/>
      </c>
    </row>
    <row r="578" spans="1:15" ht="15.75">
      <c r="A578" s="250">
        <v>571</v>
      </c>
      <c r="B578" s="208"/>
      <c r="C578" s="49"/>
      <c r="D578" s="50"/>
      <c r="E578" s="50"/>
      <c r="F578" s="50"/>
      <c r="G578" s="209"/>
      <c r="H578" s="8"/>
      <c r="I578" s="457" t="str">
        <f t="shared" si="16"/>
        <v/>
      </c>
      <c r="J578" s="241" cm="1">
        <f t="array" ref="J578">SUMPRODUCT(--(K578:N578&lt;&gt;"")) + IF(TRIM(O578)="",0,LEN(O578)-LEN(SUBSTITUTE(O578,",",""))+1)</f>
        <v>0</v>
      </c>
      <c r="K578" s="242" t="str">
        <f>IF(AND(G578&lt;&gt;0,G578&lt;&gt;""),IF(B578="","",IF(ISNUMBER(MATCH(B578,'Look Up Values'!$B$2:$B$500,0)),"","Dest. error")),"")</f>
        <v/>
      </c>
      <c r="L578" s="242" t="str">
        <f>IF(AND(G578&lt;&gt;0,G578&lt;&gt;""),IF(C578="","",IF(AND(ISNUMBER(--LEFT(C578,FIND(" ",C578&amp;" ")-1)),OR(LEN(LEFT(C578,FIND(" ",C578&amp;" ")-1))=6,LEN(LEFT(C578,FIND(" ",C578&amp;" ")-1))=7),OR(ISNUMBER(MATCH(LEFT(C578,FIND(" ",C578&amp;" ")-1),'Look Up Values'!$G$2:$G$1000,0)),ISNUMBER(MATCH(LEFT(C578,FIND(" ",C578&amp;" ")-1),'Look Up Values'!$AE$2:$AE$2000,0)))),"","EWC error")),"")</f>
        <v/>
      </c>
      <c r="M578" s="242" t="str" cm="1">
        <f t="array" ref="M578">IF(AND(G578&lt;&gt;0,G578&lt;&gt;""),IF(E578="","",IF(ISNUMBER(MATCH(SUBSTITUTE(E578," ",""),SUBSTITUTE('Look Up Values'!$I$2:$I$10," ",""),0)),"","State error")),"")</f>
        <v/>
      </c>
      <c r="N578" s="242" t="str" cm="1">
        <f t="array" ref="N578">IF(AND(G578&lt;&gt;0,G578&lt;&gt;""),IF(F578="","",IF(ISNUMBER(MATCH(SUBSTITUTE(F578," ",""),SUBSTITUTE('Look Up Values'!$W$2:$W$30," ",""),0)),"","D&amp;R error")),"")</f>
        <v/>
      </c>
      <c r="O578" s="256" t="str">
        <f t="shared" si="17"/>
        <v/>
      </c>
    </row>
    <row r="579" spans="1:15" ht="15.75">
      <c r="A579" s="250">
        <v>572</v>
      </c>
      <c r="B579" s="208"/>
      <c r="C579" s="49"/>
      <c r="D579" s="50"/>
      <c r="E579" s="50"/>
      <c r="F579" s="50"/>
      <c r="G579" s="209"/>
      <c r="H579" s="8"/>
      <c r="I579" s="457" t="str">
        <f t="shared" si="16"/>
        <v/>
      </c>
      <c r="J579" s="241" cm="1">
        <f t="array" ref="J579">SUMPRODUCT(--(K579:N579&lt;&gt;"")) + IF(TRIM(O579)="",0,LEN(O579)-LEN(SUBSTITUTE(O579,",",""))+1)</f>
        <v>0</v>
      </c>
      <c r="K579" s="242" t="str">
        <f>IF(AND(G579&lt;&gt;0,G579&lt;&gt;""),IF(B579="","",IF(ISNUMBER(MATCH(B579,'Look Up Values'!$B$2:$B$500,0)),"","Dest. error")),"")</f>
        <v/>
      </c>
      <c r="L579" s="242" t="str">
        <f>IF(AND(G579&lt;&gt;0,G579&lt;&gt;""),IF(C579="","",IF(AND(ISNUMBER(--LEFT(C579,FIND(" ",C579&amp;" ")-1)),OR(LEN(LEFT(C579,FIND(" ",C579&amp;" ")-1))=6,LEN(LEFT(C579,FIND(" ",C579&amp;" ")-1))=7),OR(ISNUMBER(MATCH(LEFT(C579,FIND(" ",C579&amp;" ")-1),'Look Up Values'!$G$2:$G$1000,0)),ISNUMBER(MATCH(LEFT(C579,FIND(" ",C579&amp;" ")-1),'Look Up Values'!$AE$2:$AE$2000,0)))),"","EWC error")),"")</f>
        <v/>
      </c>
      <c r="M579" s="242" t="str" cm="1">
        <f t="array" ref="M579">IF(AND(G579&lt;&gt;0,G579&lt;&gt;""),IF(E579="","",IF(ISNUMBER(MATCH(SUBSTITUTE(E579," ",""),SUBSTITUTE('Look Up Values'!$I$2:$I$10," ",""),0)),"","State error")),"")</f>
        <v/>
      </c>
      <c r="N579" s="242" t="str" cm="1">
        <f t="array" ref="N579">IF(AND(G579&lt;&gt;0,G579&lt;&gt;""),IF(F579="","",IF(ISNUMBER(MATCH(SUBSTITUTE(F579," ",""),SUBSTITUTE('Look Up Values'!$W$2:$W$30," ",""),0)),"","D&amp;R error")),"")</f>
        <v/>
      </c>
      <c r="O579" s="256" t="str">
        <f t="shared" si="17"/>
        <v/>
      </c>
    </row>
    <row r="580" spans="1:15" ht="15.75">
      <c r="A580" s="250">
        <v>573</v>
      </c>
      <c r="B580" s="208"/>
      <c r="C580" s="49"/>
      <c r="D580" s="50"/>
      <c r="E580" s="50"/>
      <c r="F580" s="50"/>
      <c r="G580" s="209"/>
      <c r="H580" s="8"/>
      <c r="I580" s="457" t="str">
        <f t="shared" si="16"/>
        <v/>
      </c>
      <c r="J580" s="241" cm="1">
        <f t="array" ref="J580">SUMPRODUCT(--(K580:N580&lt;&gt;"")) + IF(TRIM(O580)="",0,LEN(O580)-LEN(SUBSTITUTE(O580,",",""))+1)</f>
        <v>0</v>
      </c>
      <c r="K580" s="242" t="str">
        <f>IF(AND(G580&lt;&gt;0,G580&lt;&gt;""),IF(B580="","",IF(ISNUMBER(MATCH(B580,'Look Up Values'!$B$2:$B$500,0)),"","Dest. error")),"")</f>
        <v/>
      </c>
      <c r="L580" s="242" t="str">
        <f>IF(AND(G580&lt;&gt;0,G580&lt;&gt;""),IF(C580="","",IF(AND(ISNUMBER(--LEFT(C580,FIND(" ",C580&amp;" ")-1)),OR(LEN(LEFT(C580,FIND(" ",C580&amp;" ")-1))=6,LEN(LEFT(C580,FIND(" ",C580&amp;" ")-1))=7),OR(ISNUMBER(MATCH(LEFT(C580,FIND(" ",C580&amp;" ")-1),'Look Up Values'!$G$2:$G$1000,0)),ISNUMBER(MATCH(LEFT(C580,FIND(" ",C580&amp;" ")-1),'Look Up Values'!$AE$2:$AE$2000,0)))),"","EWC error")),"")</f>
        <v/>
      </c>
      <c r="M580" s="242" t="str" cm="1">
        <f t="array" ref="M580">IF(AND(G580&lt;&gt;0,G580&lt;&gt;""),IF(E580="","",IF(ISNUMBER(MATCH(SUBSTITUTE(E580," ",""),SUBSTITUTE('Look Up Values'!$I$2:$I$10," ",""),0)),"","State error")),"")</f>
        <v/>
      </c>
      <c r="N580" s="242" t="str" cm="1">
        <f t="array" ref="N580">IF(AND(G580&lt;&gt;0,G580&lt;&gt;""),IF(F580="","",IF(ISNUMBER(MATCH(SUBSTITUTE(F580," ",""),SUBSTITUTE('Look Up Values'!$W$2:$W$30," ",""),0)),"","D&amp;R error")),"")</f>
        <v/>
      </c>
      <c r="O580" s="256" t="str">
        <f t="shared" si="17"/>
        <v/>
      </c>
    </row>
    <row r="581" spans="1:15" ht="15.75">
      <c r="A581" s="250">
        <v>574</v>
      </c>
      <c r="B581" s="208"/>
      <c r="C581" s="49"/>
      <c r="D581" s="50"/>
      <c r="E581" s="50"/>
      <c r="F581" s="50"/>
      <c r="G581" s="209"/>
      <c r="H581" s="8"/>
      <c r="I581" s="457" t="str">
        <f t="shared" si="16"/>
        <v/>
      </c>
      <c r="J581" s="241" cm="1">
        <f t="array" ref="J581">SUMPRODUCT(--(K581:N581&lt;&gt;"")) + IF(TRIM(O581)="",0,LEN(O581)-LEN(SUBSTITUTE(O581,",",""))+1)</f>
        <v>0</v>
      </c>
      <c r="K581" s="242" t="str">
        <f>IF(AND(G581&lt;&gt;0,G581&lt;&gt;""),IF(B581="","",IF(ISNUMBER(MATCH(B581,'Look Up Values'!$B$2:$B$500,0)),"","Dest. error")),"")</f>
        <v/>
      </c>
      <c r="L581" s="242" t="str">
        <f>IF(AND(G581&lt;&gt;0,G581&lt;&gt;""),IF(C581="","",IF(AND(ISNUMBER(--LEFT(C581,FIND(" ",C581&amp;" ")-1)),OR(LEN(LEFT(C581,FIND(" ",C581&amp;" ")-1))=6,LEN(LEFT(C581,FIND(" ",C581&amp;" ")-1))=7),OR(ISNUMBER(MATCH(LEFT(C581,FIND(" ",C581&amp;" ")-1),'Look Up Values'!$G$2:$G$1000,0)),ISNUMBER(MATCH(LEFT(C581,FIND(" ",C581&amp;" ")-1),'Look Up Values'!$AE$2:$AE$2000,0)))),"","EWC error")),"")</f>
        <v/>
      </c>
      <c r="M581" s="242" t="str" cm="1">
        <f t="array" ref="M581">IF(AND(G581&lt;&gt;0,G581&lt;&gt;""),IF(E581="","",IF(ISNUMBER(MATCH(SUBSTITUTE(E581," ",""),SUBSTITUTE('Look Up Values'!$I$2:$I$10," ",""),0)),"","State error")),"")</f>
        <v/>
      </c>
      <c r="N581" s="242" t="str" cm="1">
        <f t="array" ref="N581">IF(AND(G581&lt;&gt;0,G581&lt;&gt;""),IF(F581="","",IF(ISNUMBER(MATCH(SUBSTITUTE(F581," ",""),SUBSTITUTE('Look Up Values'!$W$2:$W$30," ",""),0)),"","D&amp;R error")),"")</f>
        <v/>
      </c>
      <c r="O581" s="256" t="str">
        <f t="shared" si="17"/>
        <v/>
      </c>
    </row>
    <row r="582" spans="1:15" ht="15.75">
      <c r="A582" s="250">
        <v>575</v>
      </c>
      <c r="B582" s="208"/>
      <c r="C582" s="49"/>
      <c r="D582" s="50"/>
      <c r="E582" s="50"/>
      <c r="F582" s="50"/>
      <c r="G582" s="209"/>
      <c r="H582" s="8"/>
      <c r="I582" s="457" t="str">
        <f t="shared" si="16"/>
        <v/>
      </c>
      <c r="J582" s="241" cm="1">
        <f t="array" ref="J582">SUMPRODUCT(--(K582:N582&lt;&gt;"")) + IF(TRIM(O582)="",0,LEN(O582)-LEN(SUBSTITUTE(O582,",",""))+1)</f>
        <v>0</v>
      </c>
      <c r="K582" s="242" t="str">
        <f>IF(AND(G582&lt;&gt;0,G582&lt;&gt;""),IF(B582="","",IF(ISNUMBER(MATCH(B582,'Look Up Values'!$B$2:$B$500,0)),"","Dest. error")),"")</f>
        <v/>
      </c>
      <c r="L582" s="242" t="str">
        <f>IF(AND(G582&lt;&gt;0,G582&lt;&gt;""),IF(C582="","",IF(AND(ISNUMBER(--LEFT(C582,FIND(" ",C582&amp;" ")-1)),OR(LEN(LEFT(C582,FIND(" ",C582&amp;" ")-1))=6,LEN(LEFT(C582,FIND(" ",C582&amp;" ")-1))=7),OR(ISNUMBER(MATCH(LEFT(C582,FIND(" ",C582&amp;" ")-1),'Look Up Values'!$G$2:$G$1000,0)),ISNUMBER(MATCH(LEFT(C582,FIND(" ",C582&amp;" ")-1),'Look Up Values'!$AE$2:$AE$2000,0)))),"","EWC error")),"")</f>
        <v/>
      </c>
      <c r="M582" s="242" t="str" cm="1">
        <f t="array" ref="M582">IF(AND(G582&lt;&gt;0,G582&lt;&gt;""),IF(E582="","",IF(ISNUMBER(MATCH(SUBSTITUTE(E582," ",""),SUBSTITUTE('Look Up Values'!$I$2:$I$10," ",""),0)),"","State error")),"")</f>
        <v/>
      </c>
      <c r="N582" s="242" t="str" cm="1">
        <f t="array" ref="N582">IF(AND(G582&lt;&gt;0,G582&lt;&gt;""),IF(F582="","",IF(ISNUMBER(MATCH(SUBSTITUTE(F582," ",""),SUBSTITUTE('Look Up Values'!$W$2:$W$30," ",""),0)),"","D&amp;R error")),"")</f>
        <v/>
      </c>
      <c r="O582" s="256" t="str">
        <f t="shared" si="17"/>
        <v/>
      </c>
    </row>
    <row r="583" spans="1:15" ht="15.75">
      <c r="A583" s="250">
        <v>576</v>
      </c>
      <c r="B583" s="208"/>
      <c r="C583" s="49"/>
      <c r="D583" s="50"/>
      <c r="E583" s="50"/>
      <c r="F583" s="50"/>
      <c r="G583" s="209"/>
      <c r="H583" s="8"/>
      <c r="I583" s="457" t="str">
        <f t="shared" si="16"/>
        <v/>
      </c>
      <c r="J583" s="241" cm="1">
        <f t="array" ref="J583">SUMPRODUCT(--(K583:N583&lt;&gt;"")) + IF(TRIM(O583)="",0,LEN(O583)-LEN(SUBSTITUTE(O583,",",""))+1)</f>
        <v>0</v>
      </c>
      <c r="K583" s="242" t="str">
        <f>IF(AND(G583&lt;&gt;0,G583&lt;&gt;""),IF(B583="","",IF(ISNUMBER(MATCH(B583,'Look Up Values'!$B$2:$B$500,0)),"","Dest. error")),"")</f>
        <v/>
      </c>
      <c r="L583" s="242" t="str">
        <f>IF(AND(G583&lt;&gt;0,G583&lt;&gt;""),IF(C583="","",IF(AND(ISNUMBER(--LEFT(C583,FIND(" ",C583&amp;" ")-1)),OR(LEN(LEFT(C583,FIND(" ",C583&amp;" ")-1))=6,LEN(LEFT(C583,FIND(" ",C583&amp;" ")-1))=7),OR(ISNUMBER(MATCH(LEFT(C583,FIND(" ",C583&amp;" ")-1),'Look Up Values'!$G$2:$G$1000,0)),ISNUMBER(MATCH(LEFT(C583,FIND(" ",C583&amp;" ")-1),'Look Up Values'!$AE$2:$AE$2000,0)))),"","EWC error")),"")</f>
        <v/>
      </c>
      <c r="M583" s="242" t="str" cm="1">
        <f t="array" ref="M583">IF(AND(G583&lt;&gt;0,G583&lt;&gt;""),IF(E583="","",IF(ISNUMBER(MATCH(SUBSTITUTE(E583," ",""),SUBSTITUTE('Look Up Values'!$I$2:$I$10," ",""),0)),"","State error")),"")</f>
        <v/>
      </c>
      <c r="N583" s="242" t="str" cm="1">
        <f t="array" ref="N583">IF(AND(G583&lt;&gt;0,G583&lt;&gt;""),IF(F583="","",IF(ISNUMBER(MATCH(SUBSTITUTE(F583," ",""),SUBSTITUTE('Look Up Values'!$W$2:$W$30," ",""),0)),"","D&amp;R error")),"")</f>
        <v/>
      </c>
      <c r="O583" s="256" t="str">
        <f t="shared" si="17"/>
        <v/>
      </c>
    </row>
    <row r="584" spans="1:15" ht="15.75">
      <c r="A584" s="250">
        <v>577</v>
      </c>
      <c r="B584" s="208"/>
      <c r="C584" s="49"/>
      <c r="D584" s="50"/>
      <c r="E584" s="50"/>
      <c r="F584" s="50"/>
      <c r="G584" s="209"/>
      <c r="H584" s="8"/>
      <c r="I584" s="457" t="str">
        <f t="shared" si="16"/>
        <v/>
      </c>
      <c r="J584" s="241" cm="1">
        <f t="array" ref="J584">SUMPRODUCT(--(K584:N584&lt;&gt;"")) + IF(TRIM(O584)="",0,LEN(O584)-LEN(SUBSTITUTE(O584,",",""))+1)</f>
        <v>0</v>
      </c>
      <c r="K584" s="242" t="str">
        <f>IF(AND(G584&lt;&gt;0,G584&lt;&gt;""),IF(B584="","",IF(ISNUMBER(MATCH(B584,'Look Up Values'!$B$2:$B$500,0)),"","Dest. error")),"")</f>
        <v/>
      </c>
      <c r="L584" s="242" t="str">
        <f>IF(AND(G584&lt;&gt;0,G584&lt;&gt;""),IF(C584="","",IF(AND(ISNUMBER(--LEFT(C584,FIND(" ",C584&amp;" ")-1)),OR(LEN(LEFT(C584,FIND(" ",C584&amp;" ")-1))=6,LEN(LEFT(C584,FIND(" ",C584&amp;" ")-1))=7),OR(ISNUMBER(MATCH(LEFT(C584,FIND(" ",C584&amp;" ")-1),'Look Up Values'!$G$2:$G$1000,0)),ISNUMBER(MATCH(LEFT(C584,FIND(" ",C584&amp;" ")-1),'Look Up Values'!$AE$2:$AE$2000,0)))),"","EWC error")),"")</f>
        <v/>
      </c>
      <c r="M584" s="242" t="str" cm="1">
        <f t="array" ref="M584">IF(AND(G584&lt;&gt;0,G584&lt;&gt;""),IF(E584="","",IF(ISNUMBER(MATCH(SUBSTITUTE(E584," ",""),SUBSTITUTE('Look Up Values'!$I$2:$I$10," ",""),0)),"","State error")),"")</f>
        <v/>
      </c>
      <c r="N584" s="242" t="str" cm="1">
        <f t="array" ref="N584">IF(AND(G584&lt;&gt;0,G584&lt;&gt;""),IF(F584="","",IF(ISNUMBER(MATCH(SUBSTITUTE(F584," ",""),SUBSTITUTE('Look Up Values'!$W$2:$W$30," ",""),0)),"","D&amp;R error")),"")</f>
        <v/>
      </c>
      <c r="O584" s="256" t="str">
        <f t="shared" si="17"/>
        <v/>
      </c>
    </row>
    <row r="585" spans="1:15" ht="15.75">
      <c r="A585" s="250">
        <v>578</v>
      </c>
      <c r="B585" s="208"/>
      <c r="C585" s="49"/>
      <c r="D585" s="50"/>
      <c r="E585" s="50"/>
      <c r="F585" s="50"/>
      <c r="G585" s="209"/>
      <c r="H585" s="8"/>
      <c r="I585" s="457" t="str">
        <f t="shared" ref="I585:I648" si="18">IF(IFERROR(--SUBSTITUTE(J585,CHAR(160),""),0)&gt;0,A585,"")</f>
        <v/>
      </c>
      <c r="J585" s="241" cm="1">
        <f t="array" ref="J585">SUMPRODUCT(--(K585:N585&lt;&gt;"")) + IF(TRIM(O585)="",0,LEN(O585)-LEN(SUBSTITUTE(O585,",",""))+1)</f>
        <v>0</v>
      </c>
      <c r="K585" s="242" t="str">
        <f>IF(AND(G585&lt;&gt;0,G585&lt;&gt;""),IF(B585="","",IF(ISNUMBER(MATCH(B585,'Look Up Values'!$B$2:$B$500,0)),"","Dest. error")),"")</f>
        <v/>
      </c>
      <c r="L585" s="242" t="str">
        <f>IF(AND(G585&lt;&gt;0,G585&lt;&gt;""),IF(C585="","",IF(AND(ISNUMBER(--LEFT(C585,FIND(" ",C585&amp;" ")-1)),OR(LEN(LEFT(C585,FIND(" ",C585&amp;" ")-1))=6,LEN(LEFT(C585,FIND(" ",C585&amp;" ")-1))=7),OR(ISNUMBER(MATCH(LEFT(C585,FIND(" ",C585&amp;" ")-1),'Look Up Values'!$G$2:$G$1000,0)),ISNUMBER(MATCH(LEFT(C585,FIND(" ",C585&amp;" ")-1),'Look Up Values'!$AE$2:$AE$2000,0)))),"","EWC error")),"")</f>
        <v/>
      </c>
      <c r="M585" s="242" t="str" cm="1">
        <f t="array" ref="M585">IF(AND(G585&lt;&gt;0,G585&lt;&gt;""),IF(E585="","",IF(ISNUMBER(MATCH(SUBSTITUTE(E585," ",""),SUBSTITUTE('Look Up Values'!$I$2:$I$10," ",""),0)),"","State error")),"")</f>
        <v/>
      </c>
      <c r="N585" s="242" t="str" cm="1">
        <f t="array" ref="N585">IF(AND(G585&lt;&gt;0,G585&lt;&gt;""),IF(F585="","",IF(ISNUMBER(MATCH(SUBSTITUTE(F585," ",""),SUBSTITUTE('Look Up Values'!$W$2:$W$30," ",""),0)),"","D&amp;R error")),"")</f>
        <v/>
      </c>
      <c r="O585" s="256" t="str">
        <f t="shared" ref="O585:O648" si="19">IF(OR(G585="",G585=0),"",IF((TRIM(SUBSTITUTE(B585,CHAR(160),""))&amp;TRIM(SUBSTITUTE(C585,CHAR(160),""))&amp;TRIM(SUBSTITUTE(F585,CHAR(160),""))&amp;TRIM(SUBSTITUTE(E585,CHAR(160),"")))&lt;&gt;"",IF((--(TRIM(SUBSTITUTE(B585,CHAR(160),""))&lt;&gt;"")+--(TRIM(SUBSTITUTE(C585,CHAR(160),""))&lt;&gt;"")+--(TRIM(SUBSTITUTE(F585,CHAR(160),""))&lt;&gt;"")+--(TRIM(SUBSTITUTE(E585,CHAR(160),""))&lt;&gt;""))=4,"",LEFT(IF(TRIM(SUBSTITUTE(B585,CHAR(160),""))="","Dest, ","")&amp;IF(TRIM(SUBSTITUTE(C585,CHAR(160),""))="","EWC, ","")&amp;IF(TRIM(SUBSTITUTE(F585,CHAR(160),""))="","D&amp;R, ","")&amp;IF(TRIM(SUBSTITUTE(E585,CHAR(160),""))="","State, ",""),LEN(IF(TRIM(SUBSTITUTE(B585,CHAR(160),""))="","Dest, ","")&amp;IF(TRIM(SUBSTITUTE(C585,CHAR(160),""))="","EWC, ","")&amp;IF(TRIM(SUBSTITUTE(F585,CHAR(160),""))="","D&amp;R, ","")&amp;IF(TRIM(SUBSTITUTE(E585,CHAR(160),""))="","State, ",""))-2)),LEFT(IF(TRIM(SUBSTITUTE(B585,CHAR(160),""))="","Dest, ","")&amp;IF(TRIM(SUBSTITUTE(C585,CHAR(160),""))="","EWC, ","")&amp;IF(TRIM(SUBSTITUTE(F585,CHAR(160),""))="","D&amp;R, ","")&amp;IF(TRIM(SUBSTITUTE(E585,CHAR(160),""))="","State, ",""),LEN(IF(TRIM(SUBSTITUTE(B585,CHAR(160),""))="","Dest, ","")&amp;IF(TRIM(SUBSTITUTE(C585,CHAR(160),""))="","EWC, ","")&amp;IF(TRIM(SUBSTITUTE(F585,CHAR(160),""))="","D&amp;R, ","")&amp;IF(TRIM(SUBSTITUTE(E585,CHAR(160),""))="","State, ",""))-2)))</f>
        <v/>
      </c>
    </row>
    <row r="586" spans="1:15" ht="15.75">
      <c r="A586" s="250">
        <v>579</v>
      </c>
      <c r="B586" s="208"/>
      <c r="C586" s="49"/>
      <c r="D586" s="50"/>
      <c r="E586" s="50"/>
      <c r="F586" s="50"/>
      <c r="G586" s="209"/>
      <c r="H586" s="8"/>
      <c r="I586" s="457" t="str">
        <f t="shared" si="18"/>
        <v/>
      </c>
      <c r="J586" s="241" cm="1">
        <f t="array" ref="J586">SUMPRODUCT(--(K586:N586&lt;&gt;"")) + IF(TRIM(O586)="",0,LEN(O586)-LEN(SUBSTITUTE(O586,",",""))+1)</f>
        <v>0</v>
      </c>
      <c r="K586" s="242" t="str">
        <f>IF(AND(G586&lt;&gt;0,G586&lt;&gt;""),IF(B586="","",IF(ISNUMBER(MATCH(B586,'Look Up Values'!$B$2:$B$500,0)),"","Dest. error")),"")</f>
        <v/>
      </c>
      <c r="L586" s="242" t="str">
        <f>IF(AND(G586&lt;&gt;0,G586&lt;&gt;""),IF(C586="","",IF(AND(ISNUMBER(--LEFT(C586,FIND(" ",C586&amp;" ")-1)),OR(LEN(LEFT(C586,FIND(" ",C586&amp;" ")-1))=6,LEN(LEFT(C586,FIND(" ",C586&amp;" ")-1))=7),OR(ISNUMBER(MATCH(LEFT(C586,FIND(" ",C586&amp;" ")-1),'Look Up Values'!$G$2:$G$1000,0)),ISNUMBER(MATCH(LEFT(C586,FIND(" ",C586&amp;" ")-1),'Look Up Values'!$AE$2:$AE$2000,0)))),"","EWC error")),"")</f>
        <v/>
      </c>
      <c r="M586" s="242" t="str" cm="1">
        <f t="array" ref="M586">IF(AND(G586&lt;&gt;0,G586&lt;&gt;""),IF(E586="","",IF(ISNUMBER(MATCH(SUBSTITUTE(E586," ",""),SUBSTITUTE('Look Up Values'!$I$2:$I$10," ",""),0)),"","State error")),"")</f>
        <v/>
      </c>
      <c r="N586" s="242" t="str" cm="1">
        <f t="array" ref="N586">IF(AND(G586&lt;&gt;0,G586&lt;&gt;""),IF(F586="","",IF(ISNUMBER(MATCH(SUBSTITUTE(F586," ",""),SUBSTITUTE('Look Up Values'!$W$2:$W$30," ",""),0)),"","D&amp;R error")),"")</f>
        <v/>
      </c>
      <c r="O586" s="256" t="str">
        <f t="shared" si="19"/>
        <v/>
      </c>
    </row>
    <row r="587" spans="1:15" ht="15.75">
      <c r="A587" s="250">
        <v>580</v>
      </c>
      <c r="B587" s="208"/>
      <c r="C587" s="49"/>
      <c r="D587" s="50"/>
      <c r="E587" s="50"/>
      <c r="F587" s="50"/>
      <c r="G587" s="209"/>
      <c r="H587" s="8"/>
      <c r="I587" s="457" t="str">
        <f t="shared" si="18"/>
        <v/>
      </c>
      <c r="J587" s="241" cm="1">
        <f t="array" ref="J587">SUMPRODUCT(--(K587:N587&lt;&gt;"")) + IF(TRIM(O587)="",0,LEN(O587)-LEN(SUBSTITUTE(O587,",",""))+1)</f>
        <v>0</v>
      </c>
      <c r="K587" s="242" t="str">
        <f>IF(AND(G587&lt;&gt;0,G587&lt;&gt;""),IF(B587="","",IF(ISNUMBER(MATCH(B587,'Look Up Values'!$B$2:$B$500,0)),"","Dest. error")),"")</f>
        <v/>
      </c>
      <c r="L587" s="242" t="str">
        <f>IF(AND(G587&lt;&gt;0,G587&lt;&gt;""),IF(C587="","",IF(AND(ISNUMBER(--LEFT(C587,FIND(" ",C587&amp;" ")-1)),OR(LEN(LEFT(C587,FIND(" ",C587&amp;" ")-1))=6,LEN(LEFT(C587,FIND(" ",C587&amp;" ")-1))=7),OR(ISNUMBER(MATCH(LEFT(C587,FIND(" ",C587&amp;" ")-1),'Look Up Values'!$G$2:$G$1000,0)),ISNUMBER(MATCH(LEFT(C587,FIND(" ",C587&amp;" ")-1),'Look Up Values'!$AE$2:$AE$2000,0)))),"","EWC error")),"")</f>
        <v/>
      </c>
      <c r="M587" s="242" t="str" cm="1">
        <f t="array" ref="M587">IF(AND(G587&lt;&gt;0,G587&lt;&gt;""),IF(E587="","",IF(ISNUMBER(MATCH(SUBSTITUTE(E587," ",""),SUBSTITUTE('Look Up Values'!$I$2:$I$10," ",""),0)),"","State error")),"")</f>
        <v/>
      </c>
      <c r="N587" s="242" t="str" cm="1">
        <f t="array" ref="N587">IF(AND(G587&lt;&gt;0,G587&lt;&gt;""),IF(F587="","",IF(ISNUMBER(MATCH(SUBSTITUTE(F587," ",""),SUBSTITUTE('Look Up Values'!$W$2:$W$30," ",""),0)),"","D&amp;R error")),"")</f>
        <v/>
      </c>
      <c r="O587" s="256" t="str">
        <f t="shared" si="19"/>
        <v/>
      </c>
    </row>
    <row r="588" spans="1:15" ht="15.75">
      <c r="A588" s="250">
        <v>581</v>
      </c>
      <c r="B588" s="208"/>
      <c r="C588" s="49"/>
      <c r="D588" s="50"/>
      <c r="E588" s="50"/>
      <c r="F588" s="50"/>
      <c r="G588" s="209"/>
      <c r="H588" s="8"/>
      <c r="I588" s="457" t="str">
        <f t="shared" si="18"/>
        <v/>
      </c>
      <c r="J588" s="241" cm="1">
        <f t="array" ref="J588">SUMPRODUCT(--(K588:N588&lt;&gt;"")) + IF(TRIM(O588)="",0,LEN(O588)-LEN(SUBSTITUTE(O588,",",""))+1)</f>
        <v>0</v>
      </c>
      <c r="K588" s="242" t="str">
        <f>IF(AND(G588&lt;&gt;0,G588&lt;&gt;""),IF(B588="","",IF(ISNUMBER(MATCH(B588,'Look Up Values'!$B$2:$B$500,0)),"","Dest. error")),"")</f>
        <v/>
      </c>
      <c r="L588" s="242" t="str">
        <f>IF(AND(G588&lt;&gt;0,G588&lt;&gt;""),IF(C588="","",IF(AND(ISNUMBER(--LEFT(C588,FIND(" ",C588&amp;" ")-1)),OR(LEN(LEFT(C588,FIND(" ",C588&amp;" ")-1))=6,LEN(LEFT(C588,FIND(" ",C588&amp;" ")-1))=7),OR(ISNUMBER(MATCH(LEFT(C588,FIND(" ",C588&amp;" ")-1),'Look Up Values'!$G$2:$G$1000,0)),ISNUMBER(MATCH(LEFT(C588,FIND(" ",C588&amp;" ")-1),'Look Up Values'!$AE$2:$AE$2000,0)))),"","EWC error")),"")</f>
        <v/>
      </c>
      <c r="M588" s="242" t="str" cm="1">
        <f t="array" ref="M588">IF(AND(G588&lt;&gt;0,G588&lt;&gt;""),IF(E588="","",IF(ISNUMBER(MATCH(SUBSTITUTE(E588," ",""),SUBSTITUTE('Look Up Values'!$I$2:$I$10," ",""),0)),"","State error")),"")</f>
        <v/>
      </c>
      <c r="N588" s="242" t="str" cm="1">
        <f t="array" ref="N588">IF(AND(G588&lt;&gt;0,G588&lt;&gt;""),IF(F588="","",IF(ISNUMBER(MATCH(SUBSTITUTE(F588," ",""),SUBSTITUTE('Look Up Values'!$W$2:$W$30," ",""),0)),"","D&amp;R error")),"")</f>
        <v/>
      </c>
      <c r="O588" s="256" t="str">
        <f t="shared" si="19"/>
        <v/>
      </c>
    </row>
    <row r="589" spans="1:15" ht="15.75">
      <c r="A589" s="250">
        <v>582</v>
      </c>
      <c r="B589" s="208"/>
      <c r="C589" s="49"/>
      <c r="D589" s="50"/>
      <c r="E589" s="50"/>
      <c r="F589" s="50"/>
      <c r="G589" s="209"/>
      <c r="H589" s="8"/>
      <c r="I589" s="457" t="str">
        <f t="shared" si="18"/>
        <v/>
      </c>
      <c r="J589" s="241" cm="1">
        <f t="array" ref="J589">SUMPRODUCT(--(K589:N589&lt;&gt;"")) + IF(TRIM(O589)="",0,LEN(O589)-LEN(SUBSTITUTE(O589,",",""))+1)</f>
        <v>0</v>
      </c>
      <c r="K589" s="242" t="str">
        <f>IF(AND(G589&lt;&gt;0,G589&lt;&gt;""),IF(B589="","",IF(ISNUMBER(MATCH(B589,'Look Up Values'!$B$2:$B$500,0)),"","Dest. error")),"")</f>
        <v/>
      </c>
      <c r="L589" s="242" t="str">
        <f>IF(AND(G589&lt;&gt;0,G589&lt;&gt;""),IF(C589="","",IF(AND(ISNUMBER(--LEFT(C589,FIND(" ",C589&amp;" ")-1)),OR(LEN(LEFT(C589,FIND(" ",C589&amp;" ")-1))=6,LEN(LEFT(C589,FIND(" ",C589&amp;" ")-1))=7),OR(ISNUMBER(MATCH(LEFT(C589,FIND(" ",C589&amp;" ")-1),'Look Up Values'!$G$2:$G$1000,0)),ISNUMBER(MATCH(LEFT(C589,FIND(" ",C589&amp;" ")-1),'Look Up Values'!$AE$2:$AE$2000,0)))),"","EWC error")),"")</f>
        <v/>
      </c>
      <c r="M589" s="242" t="str" cm="1">
        <f t="array" ref="M589">IF(AND(G589&lt;&gt;0,G589&lt;&gt;""),IF(E589="","",IF(ISNUMBER(MATCH(SUBSTITUTE(E589," ",""),SUBSTITUTE('Look Up Values'!$I$2:$I$10," ",""),0)),"","State error")),"")</f>
        <v/>
      </c>
      <c r="N589" s="242" t="str" cm="1">
        <f t="array" ref="N589">IF(AND(G589&lt;&gt;0,G589&lt;&gt;""),IF(F589="","",IF(ISNUMBER(MATCH(SUBSTITUTE(F589," ",""),SUBSTITUTE('Look Up Values'!$W$2:$W$30," ",""),0)),"","D&amp;R error")),"")</f>
        <v/>
      </c>
      <c r="O589" s="256" t="str">
        <f t="shared" si="19"/>
        <v/>
      </c>
    </row>
    <row r="590" spans="1:15" ht="15.75">
      <c r="A590" s="250">
        <v>583</v>
      </c>
      <c r="B590" s="208"/>
      <c r="C590" s="49"/>
      <c r="D590" s="50"/>
      <c r="E590" s="50"/>
      <c r="F590" s="50"/>
      <c r="G590" s="209"/>
      <c r="H590" s="8"/>
      <c r="I590" s="457" t="str">
        <f t="shared" si="18"/>
        <v/>
      </c>
      <c r="J590" s="241" cm="1">
        <f t="array" ref="J590">SUMPRODUCT(--(K590:N590&lt;&gt;"")) + IF(TRIM(O590)="",0,LEN(O590)-LEN(SUBSTITUTE(O590,",",""))+1)</f>
        <v>0</v>
      </c>
      <c r="K590" s="242" t="str">
        <f>IF(AND(G590&lt;&gt;0,G590&lt;&gt;""),IF(B590="","",IF(ISNUMBER(MATCH(B590,'Look Up Values'!$B$2:$B$500,0)),"","Dest. error")),"")</f>
        <v/>
      </c>
      <c r="L590" s="242" t="str">
        <f>IF(AND(G590&lt;&gt;0,G590&lt;&gt;""),IF(C590="","",IF(AND(ISNUMBER(--LEFT(C590,FIND(" ",C590&amp;" ")-1)),OR(LEN(LEFT(C590,FIND(" ",C590&amp;" ")-1))=6,LEN(LEFT(C590,FIND(" ",C590&amp;" ")-1))=7),OR(ISNUMBER(MATCH(LEFT(C590,FIND(" ",C590&amp;" ")-1),'Look Up Values'!$G$2:$G$1000,0)),ISNUMBER(MATCH(LEFT(C590,FIND(" ",C590&amp;" ")-1),'Look Up Values'!$AE$2:$AE$2000,0)))),"","EWC error")),"")</f>
        <v/>
      </c>
      <c r="M590" s="242" t="str" cm="1">
        <f t="array" ref="M590">IF(AND(G590&lt;&gt;0,G590&lt;&gt;""),IF(E590="","",IF(ISNUMBER(MATCH(SUBSTITUTE(E590," ",""),SUBSTITUTE('Look Up Values'!$I$2:$I$10," ",""),0)),"","State error")),"")</f>
        <v/>
      </c>
      <c r="N590" s="242" t="str" cm="1">
        <f t="array" ref="N590">IF(AND(G590&lt;&gt;0,G590&lt;&gt;""),IF(F590="","",IF(ISNUMBER(MATCH(SUBSTITUTE(F590," ",""),SUBSTITUTE('Look Up Values'!$W$2:$W$30," ",""),0)),"","D&amp;R error")),"")</f>
        <v/>
      </c>
      <c r="O590" s="256" t="str">
        <f t="shared" si="19"/>
        <v/>
      </c>
    </row>
    <row r="591" spans="1:15" ht="15.75">
      <c r="A591" s="250">
        <v>584</v>
      </c>
      <c r="B591" s="208"/>
      <c r="C591" s="49"/>
      <c r="D591" s="50"/>
      <c r="E591" s="50"/>
      <c r="F591" s="50"/>
      <c r="G591" s="209"/>
      <c r="H591" s="8"/>
      <c r="I591" s="457" t="str">
        <f t="shared" si="18"/>
        <v/>
      </c>
      <c r="J591" s="241" cm="1">
        <f t="array" ref="J591">SUMPRODUCT(--(K591:N591&lt;&gt;"")) + IF(TRIM(O591)="",0,LEN(O591)-LEN(SUBSTITUTE(O591,",",""))+1)</f>
        <v>0</v>
      </c>
      <c r="K591" s="242" t="str">
        <f>IF(AND(G591&lt;&gt;0,G591&lt;&gt;""),IF(B591="","",IF(ISNUMBER(MATCH(B591,'Look Up Values'!$B$2:$B$500,0)),"","Dest. error")),"")</f>
        <v/>
      </c>
      <c r="L591" s="242" t="str">
        <f>IF(AND(G591&lt;&gt;0,G591&lt;&gt;""),IF(C591="","",IF(AND(ISNUMBER(--LEFT(C591,FIND(" ",C591&amp;" ")-1)),OR(LEN(LEFT(C591,FIND(" ",C591&amp;" ")-1))=6,LEN(LEFT(C591,FIND(" ",C591&amp;" ")-1))=7),OR(ISNUMBER(MATCH(LEFT(C591,FIND(" ",C591&amp;" ")-1),'Look Up Values'!$G$2:$G$1000,0)),ISNUMBER(MATCH(LEFT(C591,FIND(" ",C591&amp;" ")-1),'Look Up Values'!$AE$2:$AE$2000,0)))),"","EWC error")),"")</f>
        <v/>
      </c>
      <c r="M591" s="242" t="str" cm="1">
        <f t="array" ref="M591">IF(AND(G591&lt;&gt;0,G591&lt;&gt;""),IF(E591="","",IF(ISNUMBER(MATCH(SUBSTITUTE(E591," ",""),SUBSTITUTE('Look Up Values'!$I$2:$I$10," ",""),0)),"","State error")),"")</f>
        <v/>
      </c>
      <c r="N591" s="242" t="str" cm="1">
        <f t="array" ref="N591">IF(AND(G591&lt;&gt;0,G591&lt;&gt;""),IF(F591="","",IF(ISNUMBER(MATCH(SUBSTITUTE(F591," ",""),SUBSTITUTE('Look Up Values'!$W$2:$W$30," ",""),0)),"","D&amp;R error")),"")</f>
        <v/>
      </c>
      <c r="O591" s="256" t="str">
        <f t="shared" si="19"/>
        <v/>
      </c>
    </row>
    <row r="592" spans="1:15" ht="15.75">
      <c r="A592" s="250">
        <v>585</v>
      </c>
      <c r="B592" s="208"/>
      <c r="C592" s="49"/>
      <c r="D592" s="50"/>
      <c r="E592" s="50"/>
      <c r="F592" s="50"/>
      <c r="G592" s="209"/>
      <c r="H592" s="8"/>
      <c r="I592" s="457" t="str">
        <f t="shared" si="18"/>
        <v/>
      </c>
      <c r="J592" s="241" cm="1">
        <f t="array" ref="J592">SUMPRODUCT(--(K592:N592&lt;&gt;"")) + IF(TRIM(O592)="",0,LEN(O592)-LEN(SUBSTITUTE(O592,",",""))+1)</f>
        <v>0</v>
      </c>
      <c r="K592" s="242" t="str">
        <f>IF(AND(G592&lt;&gt;0,G592&lt;&gt;""),IF(B592="","",IF(ISNUMBER(MATCH(B592,'Look Up Values'!$B$2:$B$500,0)),"","Dest. error")),"")</f>
        <v/>
      </c>
      <c r="L592" s="242" t="str">
        <f>IF(AND(G592&lt;&gt;0,G592&lt;&gt;""),IF(C592="","",IF(AND(ISNUMBER(--LEFT(C592,FIND(" ",C592&amp;" ")-1)),OR(LEN(LEFT(C592,FIND(" ",C592&amp;" ")-1))=6,LEN(LEFT(C592,FIND(" ",C592&amp;" ")-1))=7),OR(ISNUMBER(MATCH(LEFT(C592,FIND(" ",C592&amp;" ")-1),'Look Up Values'!$G$2:$G$1000,0)),ISNUMBER(MATCH(LEFT(C592,FIND(" ",C592&amp;" ")-1),'Look Up Values'!$AE$2:$AE$2000,0)))),"","EWC error")),"")</f>
        <v/>
      </c>
      <c r="M592" s="242" t="str" cm="1">
        <f t="array" ref="M592">IF(AND(G592&lt;&gt;0,G592&lt;&gt;""),IF(E592="","",IF(ISNUMBER(MATCH(SUBSTITUTE(E592," ",""),SUBSTITUTE('Look Up Values'!$I$2:$I$10," ",""),0)),"","State error")),"")</f>
        <v/>
      </c>
      <c r="N592" s="242" t="str" cm="1">
        <f t="array" ref="N592">IF(AND(G592&lt;&gt;0,G592&lt;&gt;""),IF(F592="","",IF(ISNUMBER(MATCH(SUBSTITUTE(F592," ",""),SUBSTITUTE('Look Up Values'!$W$2:$W$30," ",""),0)),"","D&amp;R error")),"")</f>
        <v/>
      </c>
      <c r="O592" s="256" t="str">
        <f t="shared" si="19"/>
        <v/>
      </c>
    </row>
    <row r="593" spans="1:15" ht="15.75">
      <c r="A593" s="250">
        <v>586</v>
      </c>
      <c r="B593" s="208"/>
      <c r="C593" s="49"/>
      <c r="D593" s="50"/>
      <c r="E593" s="50"/>
      <c r="F593" s="50"/>
      <c r="G593" s="209"/>
      <c r="H593" s="8"/>
      <c r="I593" s="457" t="str">
        <f t="shared" si="18"/>
        <v/>
      </c>
      <c r="J593" s="241" cm="1">
        <f t="array" ref="J593">SUMPRODUCT(--(K593:N593&lt;&gt;"")) + IF(TRIM(O593)="",0,LEN(O593)-LEN(SUBSTITUTE(O593,",",""))+1)</f>
        <v>0</v>
      </c>
      <c r="K593" s="242" t="str">
        <f>IF(AND(G593&lt;&gt;0,G593&lt;&gt;""),IF(B593="","",IF(ISNUMBER(MATCH(B593,'Look Up Values'!$B$2:$B$500,0)),"","Dest. error")),"")</f>
        <v/>
      </c>
      <c r="L593" s="242" t="str">
        <f>IF(AND(G593&lt;&gt;0,G593&lt;&gt;""),IF(C593="","",IF(AND(ISNUMBER(--LEFT(C593,FIND(" ",C593&amp;" ")-1)),OR(LEN(LEFT(C593,FIND(" ",C593&amp;" ")-1))=6,LEN(LEFT(C593,FIND(" ",C593&amp;" ")-1))=7),OR(ISNUMBER(MATCH(LEFT(C593,FIND(" ",C593&amp;" ")-1),'Look Up Values'!$G$2:$G$1000,0)),ISNUMBER(MATCH(LEFT(C593,FIND(" ",C593&amp;" ")-1),'Look Up Values'!$AE$2:$AE$2000,0)))),"","EWC error")),"")</f>
        <v/>
      </c>
      <c r="M593" s="242" t="str" cm="1">
        <f t="array" ref="M593">IF(AND(G593&lt;&gt;0,G593&lt;&gt;""),IF(E593="","",IF(ISNUMBER(MATCH(SUBSTITUTE(E593," ",""),SUBSTITUTE('Look Up Values'!$I$2:$I$10," ",""),0)),"","State error")),"")</f>
        <v/>
      </c>
      <c r="N593" s="242" t="str" cm="1">
        <f t="array" ref="N593">IF(AND(G593&lt;&gt;0,G593&lt;&gt;""),IF(F593="","",IF(ISNUMBER(MATCH(SUBSTITUTE(F593," ",""),SUBSTITUTE('Look Up Values'!$W$2:$W$30," ",""),0)),"","D&amp;R error")),"")</f>
        <v/>
      </c>
      <c r="O593" s="256" t="str">
        <f t="shared" si="19"/>
        <v/>
      </c>
    </row>
    <row r="594" spans="1:15" ht="15.75">
      <c r="A594" s="250">
        <v>587</v>
      </c>
      <c r="B594" s="208"/>
      <c r="C594" s="49"/>
      <c r="D594" s="50"/>
      <c r="E594" s="50"/>
      <c r="F594" s="50"/>
      <c r="G594" s="209"/>
      <c r="H594" s="8"/>
      <c r="I594" s="457" t="str">
        <f t="shared" si="18"/>
        <v/>
      </c>
      <c r="J594" s="241" cm="1">
        <f t="array" ref="J594">SUMPRODUCT(--(K594:N594&lt;&gt;"")) + IF(TRIM(O594)="",0,LEN(O594)-LEN(SUBSTITUTE(O594,",",""))+1)</f>
        <v>0</v>
      </c>
      <c r="K594" s="242" t="str">
        <f>IF(AND(G594&lt;&gt;0,G594&lt;&gt;""),IF(B594="","",IF(ISNUMBER(MATCH(B594,'Look Up Values'!$B$2:$B$500,0)),"","Dest. error")),"")</f>
        <v/>
      </c>
      <c r="L594" s="242" t="str">
        <f>IF(AND(G594&lt;&gt;0,G594&lt;&gt;""),IF(C594="","",IF(AND(ISNUMBER(--LEFT(C594,FIND(" ",C594&amp;" ")-1)),OR(LEN(LEFT(C594,FIND(" ",C594&amp;" ")-1))=6,LEN(LEFT(C594,FIND(" ",C594&amp;" ")-1))=7),OR(ISNUMBER(MATCH(LEFT(C594,FIND(" ",C594&amp;" ")-1),'Look Up Values'!$G$2:$G$1000,0)),ISNUMBER(MATCH(LEFT(C594,FIND(" ",C594&amp;" ")-1),'Look Up Values'!$AE$2:$AE$2000,0)))),"","EWC error")),"")</f>
        <v/>
      </c>
      <c r="M594" s="242" t="str" cm="1">
        <f t="array" ref="M594">IF(AND(G594&lt;&gt;0,G594&lt;&gt;""),IF(E594="","",IF(ISNUMBER(MATCH(SUBSTITUTE(E594," ",""),SUBSTITUTE('Look Up Values'!$I$2:$I$10," ",""),0)),"","State error")),"")</f>
        <v/>
      </c>
      <c r="N594" s="242" t="str" cm="1">
        <f t="array" ref="N594">IF(AND(G594&lt;&gt;0,G594&lt;&gt;""),IF(F594="","",IF(ISNUMBER(MATCH(SUBSTITUTE(F594," ",""),SUBSTITUTE('Look Up Values'!$W$2:$W$30," ",""),0)),"","D&amp;R error")),"")</f>
        <v/>
      </c>
      <c r="O594" s="256" t="str">
        <f t="shared" si="19"/>
        <v/>
      </c>
    </row>
    <row r="595" spans="1:15" ht="15.75">
      <c r="A595" s="250">
        <v>588</v>
      </c>
      <c r="B595" s="208"/>
      <c r="C595" s="49"/>
      <c r="D595" s="50"/>
      <c r="E595" s="50"/>
      <c r="F595" s="50"/>
      <c r="G595" s="209"/>
      <c r="H595" s="8"/>
      <c r="I595" s="457" t="str">
        <f t="shared" si="18"/>
        <v/>
      </c>
      <c r="J595" s="241" cm="1">
        <f t="array" ref="J595">SUMPRODUCT(--(K595:N595&lt;&gt;"")) + IF(TRIM(O595)="",0,LEN(O595)-LEN(SUBSTITUTE(O595,",",""))+1)</f>
        <v>0</v>
      </c>
      <c r="K595" s="242" t="str">
        <f>IF(AND(G595&lt;&gt;0,G595&lt;&gt;""),IF(B595="","",IF(ISNUMBER(MATCH(B595,'Look Up Values'!$B$2:$B$500,0)),"","Dest. error")),"")</f>
        <v/>
      </c>
      <c r="L595" s="242" t="str">
        <f>IF(AND(G595&lt;&gt;0,G595&lt;&gt;""),IF(C595="","",IF(AND(ISNUMBER(--LEFT(C595,FIND(" ",C595&amp;" ")-1)),OR(LEN(LEFT(C595,FIND(" ",C595&amp;" ")-1))=6,LEN(LEFT(C595,FIND(" ",C595&amp;" ")-1))=7),OR(ISNUMBER(MATCH(LEFT(C595,FIND(" ",C595&amp;" ")-1),'Look Up Values'!$G$2:$G$1000,0)),ISNUMBER(MATCH(LEFT(C595,FIND(" ",C595&amp;" ")-1),'Look Up Values'!$AE$2:$AE$2000,0)))),"","EWC error")),"")</f>
        <v/>
      </c>
      <c r="M595" s="242" t="str" cm="1">
        <f t="array" ref="M595">IF(AND(G595&lt;&gt;0,G595&lt;&gt;""),IF(E595="","",IF(ISNUMBER(MATCH(SUBSTITUTE(E595," ",""),SUBSTITUTE('Look Up Values'!$I$2:$I$10," ",""),0)),"","State error")),"")</f>
        <v/>
      </c>
      <c r="N595" s="242" t="str" cm="1">
        <f t="array" ref="N595">IF(AND(G595&lt;&gt;0,G595&lt;&gt;""),IF(F595="","",IF(ISNUMBER(MATCH(SUBSTITUTE(F595," ",""),SUBSTITUTE('Look Up Values'!$W$2:$W$30," ",""),0)),"","D&amp;R error")),"")</f>
        <v/>
      </c>
      <c r="O595" s="256" t="str">
        <f t="shared" si="19"/>
        <v/>
      </c>
    </row>
    <row r="596" spans="1:15" ht="15.75">
      <c r="A596" s="250">
        <v>589</v>
      </c>
      <c r="B596" s="208"/>
      <c r="C596" s="49"/>
      <c r="D596" s="50"/>
      <c r="E596" s="50"/>
      <c r="F596" s="50"/>
      <c r="G596" s="209"/>
      <c r="H596" s="8"/>
      <c r="I596" s="457" t="str">
        <f t="shared" si="18"/>
        <v/>
      </c>
      <c r="J596" s="241" cm="1">
        <f t="array" ref="J596">SUMPRODUCT(--(K596:N596&lt;&gt;"")) + IF(TRIM(O596)="",0,LEN(O596)-LEN(SUBSTITUTE(O596,",",""))+1)</f>
        <v>0</v>
      </c>
      <c r="K596" s="242" t="str">
        <f>IF(AND(G596&lt;&gt;0,G596&lt;&gt;""),IF(B596="","",IF(ISNUMBER(MATCH(B596,'Look Up Values'!$B$2:$B$500,0)),"","Dest. error")),"")</f>
        <v/>
      </c>
      <c r="L596" s="242" t="str">
        <f>IF(AND(G596&lt;&gt;0,G596&lt;&gt;""),IF(C596="","",IF(AND(ISNUMBER(--LEFT(C596,FIND(" ",C596&amp;" ")-1)),OR(LEN(LEFT(C596,FIND(" ",C596&amp;" ")-1))=6,LEN(LEFT(C596,FIND(" ",C596&amp;" ")-1))=7),OR(ISNUMBER(MATCH(LEFT(C596,FIND(" ",C596&amp;" ")-1),'Look Up Values'!$G$2:$G$1000,0)),ISNUMBER(MATCH(LEFT(C596,FIND(" ",C596&amp;" ")-1),'Look Up Values'!$AE$2:$AE$2000,0)))),"","EWC error")),"")</f>
        <v/>
      </c>
      <c r="M596" s="242" t="str" cm="1">
        <f t="array" ref="M596">IF(AND(G596&lt;&gt;0,G596&lt;&gt;""),IF(E596="","",IF(ISNUMBER(MATCH(SUBSTITUTE(E596," ",""),SUBSTITUTE('Look Up Values'!$I$2:$I$10," ",""),0)),"","State error")),"")</f>
        <v/>
      </c>
      <c r="N596" s="242" t="str" cm="1">
        <f t="array" ref="N596">IF(AND(G596&lt;&gt;0,G596&lt;&gt;""),IF(F596="","",IF(ISNUMBER(MATCH(SUBSTITUTE(F596," ",""),SUBSTITUTE('Look Up Values'!$W$2:$W$30," ",""),0)),"","D&amp;R error")),"")</f>
        <v/>
      </c>
      <c r="O596" s="256" t="str">
        <f t="shared" si="19"/>
        <v/>
      </c>
    </row>
    <row r="597" spans="1:15" ht="15.75">
      <c r="A597" s="250">
        <v>590</v>
      </c>
      <c r="B597" s="208"/>
      <c r="C597" s="49"/>
      <c r="D597" s="50"/>
      <c r="E597" s="50"/>
      <c r="F597" s="50"/>
      <c r="G597" s="209"/>
      <c r="H597" s="8"/>
      <c r="I597" s="457" t="str">
        <f t="shared" si="18"/>
        <v/>
      </c>
      <c r="J597" s="241" cm="1">
        <f t="array" ref="J597">SUMPRODUCT(--(K597:N597&lt;&gt;"")) + IF(TRIM(O597)="",0,LEN(O597)-LEN(SUBSTITUTE(O597,",",""))+1)</f>
        <v>0</v>
      </c>
      <c r="K597" s="242" t="str">
        <f>IF(AND(G597&lt;&gt;0,G597&lt;&gt;""),IF(B597="","",IF(ISNUMBER(MATCH(B597,'Look Up Values'!$B$2:$B$500,0)),"","Dest. error")),"")</f>
        <v/>
      </c>
      <c r="L597" s="242" t="str">
        <f>IF(AND(G597&lt;&gt;0,G597&lt;&gt;""),IF(C597="","",IF(AND(ISNUMBER(--LEFT(C597,FIND(" ",C597&amp;" ")-1)),OR(LEN(LEFT(C597,FIND(" ",C597&amp;" ")-1))=6,LEN(LEFT(C597,FIND(" ",C597&amp;" ")-1))=7),OR(ISNUMBER(MATCH(LEFT(C597,FIND(" ",C597&amp;" ")-1),'Look Up Values'!$G$2:$G$1000,0)),ISNUMBER(MATCH(LEFT(C597,FIND(" ",C597&amp;" ")-1),'Look Up Values'!$AE$2:$AE$2000,0)))),"","EWC error")),"")</f>
        <v/>
      </c>
      <c r="M597" s="242" t="str" cm="1">
        <f t="array" ref="M597">IF(AND(G597&lt;&gt;0,G597&lt;&gt;""),IF(E597="","",IF(ISNUMBER(MATCH(SUBSTITUTE(E597," ",""),SUBSTITUTE('Look Up Values'!$I$2:$I$10," ",""),0)),"","State error")),"")</f>
        <v/>
      </c>
      <c r="N597" s="242" t="str" cm="1">
        <f t="array" ref="N597">IF(AND(G597&lt;&gt;0,G597&lt;&gt;""),IF(F597="","",IF(ISNUMBER(MATCH(SUBSTITUTE(F597," ",""),SUBSTITUTE('Look Up Values'!$W$2:$W$30," ",""),0)),"","D&amp;R error")),"")</f>
        <v/>
      </c>
      <c r="O597" s="256" t="str">
        <f t="shared" si="19"/>
        <v/>
      </c>
    </row>
    <row r="598" spans="1:15" ht="15.75">
      <c r="A598" s="250">
        <v>591</v>
      </c>
      <c r="B598" s="208"/>
      <c r="C598" s="49"/>
      <c r="D598" s="50"/>
      <c r="E598" s="50"/>
      <c r="F598" s="50"/>
      <c r="G598" s="209"/>
      <c r="H598" s="8"/>
      <c r="I598" s="457" t="str">
        <f t="shared" si="18"/>
        <v/>
      </c>
      <c r="J598" s="241" cm="1">
        <f t="array" ref="J598">SUMPRODUCT(--(K598:N598&lt;&gt;"")) + IF(TRIM(O598)="",0,LEN(O598)-LEN(SUBSTITUTE(O598,",",""))+1)</f>
        <v>0</v>
      </c>
      <c r="K598" s="242" t="str">
        <f>IF(AND(G598&lt;&gt;0,G598&lt;&gt;""),IF(B598="","",IF(ISNUMBER(MATCH(B598,'Look Up Values'!$B$2:$B$500,0)),"","Dest. error")),"")</f>
        <v/>
      </c>
      <c r="L598" s="242" t="str">
        <f>IF(AND(G598&lt;&gt;0,G598&lt;&gt;""),IF(C598="","",IF(AND(ISNUMBER(--LEFT(C598,FIND(" ",C598&amp;" ")-1)),OR(LEN(LEFT(C598,FIND(" ",C598&amp;" ")-1))=6,LEN(LEFT(C598,FIND(" ",C598&amp;" ")-1))=7),OR(ISNUMBER(MATCH(LEFT(C598,FIND(" ",C598&amp;" ")-1),'Look Up Values'!$G$2:$G$1000,0)),ISNUMBER(MATCH(LEFT(C598,FIND(" ",C598&amp;" ")-1),'Look Up Values'!$AE$2:$AE$2000,0)))),"","EWC error")),"")</f>
        <v/>
      </c>
      <c r="M598" s="242" t="str" cm="1">
        <f t="array" ref="M598">IF(AND(G598&lt;&gt;0,G598&lt;&gt;""),IF(E598="","",IF(ISNUMBER(MATCH(SUBSTITUTE(E598," ",""),SUBSTITUTE('Look Up Values'!$I$2:$I$10," ",""),0)),"","State error")),"")</f>
        <v/>
      </c>
      <c r="N598" s="242" t="str" cm="1">
        <f t="array" ref="N598">IF(AND(G598&lt;&gt;0,G598&lt;&gt;""),IF(F598="","",IF(ISNUMBER(MATCH(SUBSTITUTE(F598," ",""),SUBSTITUTE('Look Up Values'!$W$2:$W$30," ",""),0)),"","D&amp;R error")),"")</f>
        <v/>
      </c>
      <c r="O598" s="256" t="str">
        <f t="shared" si="19"/>
        <v/>
      </c>
    </row>
    <row r="599" spans="1:15" ht="15.75">
      <c r="A599" s="250">
        <v>592</v>
      </c>
      <c r="B599" s="208"/>
      <c r="C599" s="49"/>
      <c r="D599" s="50"/>
      <c r="E599" s="50"/>
      <c r="F599" s="50"/>
      <c r="G599" s="209"/>
      <c r="H599" s="8"/>
      <c r="I599" s="457" t="str">
        <f t="shared" si="18"/>
        <v/>
      </c>
      <c r="J599" s="241" cm="1">
        <f t="array" ref="J599">SUMPRODUCT(--(K599:N599&lt;&gt;"")) + IF(TRIM(O599)="",0,LEN(O599)-LEN(SUBSTITUTE(O599,",",""))+1)</f>
        <v>0</v>
      </c>
      <c r="K599" s="242" t="str">
        <f>IF(AND(G599&lt;&gt;0,G599&lt;&gt;""),IF(B599="","",IF(ISNUMBER(MATCH(B599,'Look Up Values'!$B$2:$B$500,0)),"","Dest. error")),"")</f>
        <v/>
      </c>
      <c r="L599" s="242" t="str">
        <f>IF(AND(G599&lt;&gt;0,G599&lt;&gt;""),IF(C599="","",IF(AND(ISNUMBER(--LEFT(C599,FIND(" ",C599&amp;" ")-1)),OR(LEN(LEFT(C599,FIND(" ",C599&amp;" ")-1))=6,LEN(LEFT(C599,FIND(" ",C599&amp;" ")-1))=7),OR(ISNUMBER(MATCH(LEFT(C599,FIND(" ",C599&amp;" ")-1),'Look Up Values'!$G$2:$G$1000,0)),ISNUMBER(MATCH(LEFT(C599,FIND(" ",C599&amp;" ")-1),'Look Up Values'!$AE$2:$AE$2000,0)))),"","EWC error")),"")</f>
        <v/>
      </c>
      <c r="M599" s="242" t="str" cm="1">
        <f t="array" ref="M599">IF(AND(G599&lt;&gt;0,G599&lt;&gt;""),IF(E599="","",IF(ISNUMBER(MATCH(SUBSTITUTE(E599," ",""),SUBSTITUTE('Look Up Values'!$I$2:$I$10," ",""),0)),"","State error")),"")</f>
        <v/>
      </c>
      <c r="N599" s="242" t="str" cm="1">
        <f t="array" ref="N599">IF(AND(G599&lt;&gt;0,G599&lt;&gt;""),IF(F599="","",IF(ISNUMBER(MATCH(SUBSTITUTE(F599," ",""),SUBSTITUTE('Look Up Values'!$W$2:$W$30," ",""),0)),"","D&amp;R error")),"")</f>
        <v/>
      </c>
      <c r="O599" s="256" t="str">
        <f t="shared" si="19"/>
        <v/>
      </c>
    </row>
    <row r="600" spans="1:15" ht="15.75">
      <c r="A600" s="250">
        <v>593</v>
      </c>
      <c r="B600" s="208"/>
      <c r="C600" s="49"/>
      <c r="D600" s="50"/>
      <c r="E600" s="50"/>
      <c r="F600" s="50"/>
      <c r="G600" s="209"/>
      <c r="H600" s="8"/>
      <c r="I600" s="457" t="str">
        <f t="shared" si="18"/>
        <v/>
      </c>
      <c r="J600" s="241" cm="1">
        <f t="array" ref="J600">SUMPRODUCT(--(K600:N600&lt;&gt;"")) + IF(TRIM(O600)="",0,LEN(O600)-LEN(SUBSTITUTE(O600,",",""))+1)</f>
        <v>0</v>
      </c>
      <c r="K600" s="242" t="str">
        <f>IF(AND(G600&lt;&gt;0,G600&lt;&gt;""),IF(B600="","",IF(ISNUMBER(MATCH(B600,'Look Up Values'!$B$2:$B$500,0)),"","Dest. error")),"")</f>
        <v/>
      </c>
      <c r="L600" s="242" t="str">
        <f>IF(AND(G600&lt;&gt;0,G600&lt;&gt;""),IF(C600="","",IF(AND(ISNUMBER(--LEFT(C600,FIND(" ",C600&amp;" ")-1)),OR(LEN(LEFT(C600,FIND(" ",C600&amp;" ")-1))=6,LEN(LEFT(C600,FIND(" ",C600&amp;" ")-1))=7),OR(ISNUMBER(MATCH(LEFT(C600,FIND(" ",C600&amp;" ")-1),'Look Up Values'!$G$2:$G$1000,0)),ISNUMBER(MATCH(LEFT(C600,FIND(" ",C600&amp;" ")-1),'Look Up Values'!$AE$2:$AE$2000,0)))),"","EWC error")),"")</f>
        <v/>
      </c>
      <c r="M600" s="242" t="str" cm="1">
        <f t="array" ref="M600">IF(AND(G600&lt;&gt;0,G600&lt;&gt;""),IF(E600="","",IF(ISNUMBER(MATCH(SUBSTITUTE(E600," ",""),SUBSTITUTE('Look Up Values'!$I$2:$I$10," ",""),0)),"","State error")),"")</f>
        <v/>
      </c>
      <c r="N600" s="242" t="str" cm="1">
        <f t="array" ref="N600">IF(AND(G600&lt;&gt;0,G600&lt;&gt;""),IF(F600="","",IF(ISNUMBER(MATCH(SUBSTITUTE(F600," ",""),SUBSTITUTE('Look Up Values'!$W$2:$W$30," ",""),0)),"","D&amp;R error")),"")</f>
        <v/>
      </c>
      <c r="O600" s="256" t="str">
        <f t="shared" si="19"/>
        <v/>
      </c>
    </row>
    <row r="601" spans="1:15" ht="15.75">
      <c r="A601" s="250">
        <v>594</v>
      </c>
      <c r="B601" s="208"/>
      <c r="C601" s="49"/>
      <c r="D601" s="50"/>
      <c r="E601" s="50"/>
      <c r="F601" s="50"/>
      <c r="G601" s="209"/>
      <c r="H601" s="8"/>
      <c r="I601" s="457" t="str">
        <f t="shared" si="18"/>
        <v/>
      </c>
      <c r="J601" s="241" cm="1">
        <f t="array" ref="J601">SUMPRODUCT(--(K601:N601&lt;&gt;"")) + IF(TRIM(O601)="",0,LEN(O601)-LEN(SUBSTITUTE(O601,",",""))+1)</f>
        <v>0</v>
      </c>
      <c r="K601" s="242" t="str">
        <f>IF(AND(G601&lt;&gt;0,G601&lt;&gt;""),IF(B601="","",IF(ISNUMBER(MATCH(B601,'Look Up Values'!$B$2:$B$500,0)),"","Dest. error")),"")</f>
        <v/>
      </c>
      <c r="L601" s="242" t="str">
        <f>IF(AND(G601&lt;&gt;0,G601&lt;&gt;""),IF(C601="","",IF(AND(ISNUMBER(--LEFT(C601,FIND(" ",C601&amp;" ")-1)),OR(LEN(LEFT(C601,FIND(" ",C601&amp;" ")-1))=6,LEN(LEFT(C601,FIND(" ",C601&amp;" ")-1))=7),OR(ISNUMBER(MATCH(LEFT(C601,FIND(" ",C601&amp;" ")-1),'Look Up Values'!$G$2:$G$1000,0)),ISNUMBER(MATCH(LEFT(C601,FIND(" ",C601&amp;" ")-1),'Look Up Values'!$AE$2:$AE$2000,0)))),"","EWC error")),"")</f>
        <v/>
      </c>
      <c r="M601" s="242" t="str" cm="1">
        <f t="array" ref="M601">IF(AND(G601&lt;&gt;0,G601&lt;&gt;""),IF(E601="","",IF(ISNUMBER(MATCH(SUBSTITUTE(E601," ",""),SUBSTITUTE('Look Up Values'!$I$2:$I$10," ",""),0)),"","State error")),"")</f>
        <v/>
      </c>
      <c r="N601" s="242" t="str" cm="1">
        <f t="array" ref="N601">IF(AND(G601&lt;&gt;0,G601&lt;&gt;""),IF(F601="","",IF(ISNUMBER(MATCH(SUBSTITUTE(F601," ",""),SUBSTITUTE('Look Up Values'!$W$2:$W$30," ",""),0)),"","D&amp;R error")),"")</f>
        <v/>
      </c>
      <c r="O601" s="256" t="str">
        <f t="shared" si="19"/>
        <v/>
      </c>
    </row>
    <row r="602" spans="1:15" ht="15.75">
      <c r="A602" s="250">
        <v>595</v>
      </c>
      <c r="B602" s="208"/>
      <c r="C602" s="49"/>
      <c r="D602" s="50"/>
      <c r="E602" s="50"/>
      <c r="F602" s="50"/>
      <c r="G602" s="209"/>
      <c r="H602" s="8"/>
      <c r="I602" s="457" t="str">
        <f t="shared" si="18"/>
        <v/>
      </c>
      <c r="J602" s="241" cm="1">
        <f t="array" ref="J602">SUMPRODUCT(--(K602:N602&lt;&gt;"")) + IF(TRIM(O602)="",0,LEN(O602)-LEN(SUBSTITUTE(O602,",",""))+1)</f>
        <v>0</v>
      </c>
      <c r="K602" s="242" t="str">
        <f>IF(AND(G602&lt;&gt;0,G602&lt;&gt;""),IF(B602="","",IF(ISNUMBER(MATCH(B602,'Look Up Values'!$B$2:$B$500,0)),"","Dest. error")),"")</f>
        <v/>
      </c>
      <c r="L602" s="242" t="str">
        <f>IF(AND(G602&lt;&gt;0,G602&lt;&gt;""),IF(C602="","",IF(AND(ISNUMBER(--LEFT(C602,FIND(" ",C602&amp;" ")-1)),OR(LEN(LEFT(C602,FIND(" ",C602&amp;" ")-1))=6,LEN(LEFT(C602,FIND(" ",C602&amp;" ")-1))=7),OR(ISNUMBER(MATCH(LEFT(C602,FIND(" ",C602&amp;" ")-1),'Look Up Values'!$G$2:$G$1000,0)),ISNUMBER(MATCH(LEFT(C602,FIND(" ",C602&amp;" ")-1),'Look Up Values'!$AE$2:$AE$2000,0)))),"","EWC error")),"")</f>
        <v/>
      </c>
      <c r="M602" s="242" t="str" cm="1">
        <f t="array" ref="M602">IF(AND(G602&lt;&gt;0,G602&lt;&gt;""),IF(E602="","",IF(ISNUMBER(MATCH(SUBSTITUTE(E602," ",""),SUBSTITUTE('Look Up Values'!$I$2:$I$10," ",""),0)),"","State error")),"")</f>
        <v/>
      </c>
      <c r="N602" s="242" t="str" cm="1">
        <f t="array" ref="N602">IF(AND(G602&lt;&gt;0,G602&lt;&gt;""),IF(F602="","",IF(ISNUMBER(MATCH(SUBSTITUTE(F602," ",""),SUBSTITUTE('Look Up Values'!$W$2:$W$30," ",""),0)),"","D&amp;R error")),"")</f>
        <v/>
      </c>
      <c r="O602" s="256" t="str">
        <f t="shared" si="19"/>
        <v/>
      </c>
    </row>
    <row r="603" spans="1:15" ht="15.75">
      <c r="A603" s="250">
        <v>596</v>
      </c>
      <c r="B603" s="208"/>
      <c r="C603" s="49"/>
      <c r="D603" s="50"/>
      <c r="E603" s="50"/>
      <c r="F603" s="50"/>
      <c r="G603" s="209"/>
      <c r="H603" s="8"/>
      <c r="I603" s="457" t="str">
        <f t="shared" si="18"/>
        <v/>
      </c>
      <c r="J603" s="241" cm="1">
        <f t="array" ref="J603">SUMPRODUCT(--(K603:N603&lt;&gt;"")) + IF(TRIM(O603)="",0,LEN(O603)-LEN(SUBSTITUTE(O603,",",""))+1)</f>
        <v>0</v>
      </c>
      <c r="K603" s="242" t="str">
        <f>IF(AND(G603&lt;&gt;0,G603&lt;&gt;""),IF(B603="","",IF(ISNUMBER(MATCH(B603,'Look Up Values'!$B$2:$B$500,0)),"","Dest. error")),"")</f>
        <v/>
      </c>
      <c r="L603" s="242" t="str">
        <f>IF(AND(G603&lt;&gt;0,G603&lt;&gt;""),IF(C603="","",IF(AND(ISNUMBER(--LEFT(C603,FIND(" ",C603&amp;" ")-1)),OR(LEN(LEFT(C603,FIND(" ",C603&amp;" ")-1))=6,LEN(LEFT(C603,FIND(" ",C603&amp;" ")-1))=7),OR(ISNUMBER(MATCH(LEFT(C603,FIND(" ",C603&amp;" ")-1),'Look Up Values'!$G$2:$G$1000,0)),ISNUMBER(MATCH(LEFT(C603,FIND(" ",C603&amp;" ")-1),'Look Up Values'!$AE$2:$AE$2000,0)))),"","EWC error")),"")</f>
        <v/>
      </c>
      <c r="M603" s="242" t="str" cm="1">
        <f t="array" ref="M603">IF(AND(G603&lt;&gt;0,G603&lt;&gt;""),IF(E603="","",IF(ISNUMBER(MATCH(SUBSTITUTE(E603," ",""),SUBSTITUTE('Look Up Values'!$I$2:$I$10," ",""),0)),"","State error")),"")</f>
        <v/>
      </c>
      <c r="N603" s="242" t="str" cm="1">
        <f t="array" ref="N603">IF(AND(G603&lt;&gt;0,G603&lt;&gt;""),IF(F603="","",IF(ISNUMBER(MATCH(SUBSTITUTE(F603," ",""),SUBSTITUTE('Look Up Values'!$W$2:$W$30," ",""),0)),"","D&amp;R error")),"")</f>
        <v/>
      </c>
      <c r="O603" s="256" t="str">
        <f t="shared" si="19"/>
        <v/>
      </c>
    </row>
    <row r="604" spans="1:15" ht="15.75">
      <c r="A604" s="250">
        <v>597</v>
      </c>
      <c r="B604" s="208"/>
      <c r="C604" s="49"/>
      <c r="D604" s="50"/>
      <c r="E604" s="50"/>
      <c r="F604" s="50"/>
      <c r="G604" s="209"/>
      <c r="H604" s="8"/>
      <c r="I604" s="457" t="str">
        <f t="shared" si="18"/>
        <v/>
      </c>
      <c r="J604" s="241" cm="1">
        <f t="array" ref="J604">SUMPRODUCT(--(K604:N604&lt;&gt;"")) + IF(TRIM(O604)="",0,LEN(O604)-LEN(SUBSTITUTE(O604,",",""))+1)</f>
        <v>0</v>
      </c>
      <c r="K604" s="242" t="str">
        <f>IF(AND(G604&lt;&gt;0,G604&lt;&gt;""),IF(B604="","",IF(ISNUMBER(MATCH(B604,'Look Up Values'!$B$2:$B$500,0)),"","Dest. error")),"")</f>
        <v/>
      </c>
      <c r="L604" s="242" t="str">
        <f>IF(AND(G604&lt;&gt;0,G604&lt;&gt;""),IF(C604="","",IF(AND(ISNUMBER(--LEFT(C604,FIND(" ",C604&amp;" ")-1)),OR(LEN(LEFT(C604,FIND(" ",C604&amp;" ")-1))=6,LEN(LEFT(C604,FIND(" ",C604&amp;" ")-1))=7),OR(ISNUMBER(MATCH(LEFT(C604,FIND(" ",C604&amp;" ")-1),'Look Up Values'!$G$2:$G$1000,0)),ISNUMBER(MATCH(LEFT(C604,FIND(" ",C604&amp;" ")-1),'Look Up Values'!$AE$2:$AE$2000,0)))),"","EWC error")),"")</f>
        <v/>
      </c>
      <c r="M604" s="242" t="str" cm="1">
        <f t="array" ref="M604">IF(AND(G604&lt;&gt;0,G604&lt;&gt;""),IF(E604="","",IF(ISNUMBER(MATCH(SUBSTITUTE(E604," ",""),SUBSTITUTE('Look Up Values'!$I$2:$I$10," ",""),0)),"","State error")),"")</f>
        <v/>
      </c>
      <c r="N604" s="242" t="str" cm="1">
        <f t="array" ref="N604">IF(AND(G604&lt;&gt;0,G604&lt;&gt;""),IF(F604="","",IF(ISNUMBER(MATCH(SUBSTITUTE(F604," ",""),SUBSTITUTE('Look Up Values'!$W$2:$W$30," ",""),0)),"","D&amp;R error")),"")</f>
        <v/>
      </c>
      <c r="O604" s="256" t="str">
        <f t="shared" si="19"/>
        <v/>
      </c>
    </row>
    <row r="605" spans="1:15" ht="15.75">
      <c r="A605" s="250">
        <v>598</v>
      </c>
      <c r="B605" s="208"/>
      <c r="C605" s="49"/>
      <c r="D605" s="50"/>
      <c r="E605" s="50"/>
      <c r="F605" s="50"/>
      <c r="G605" s="209"/>
      <c r="H605" s="8"/>
      <c r="I605" s="457" t="str">
        <f t="shared" si="18"/>
        <v/>
      </c>
      <c r="J605" s="241" cm="1">
        <f t="array" ref="J605">SUMPRODUCT(--(K605:N605&lt;&gt;"")) + IF(TRIM(O605)="",0,LEN(O605)-LEN(SUBSTITUTE(O605,",",""))+1)</f>
        <v>0</v>
      </c>
      <c r="K605" s="242" t="str">
        <f>IF(AND(G605&lt;&gt;0,G605&lt;&gt;""),IF(B605="","",IF(ISNUMBER(MATCH(B605,'Look Up Values'!$B$2:$B$500,0)),"","Dest. error")),"")</f>
        <v/>
      </c>
      <c r="L605" s="242" t="str">
        <f>IF(AND(G605&lt;&gt;0,G605&lt;&gt;""),IF(C605="","",IF(AND(ISNUMBER(--LEFT(C605,FIND(" ",C605&amp;" ")-1)),OR(LEN(LEFT(C605,FIND(" ",C605&amp;" ")-1))=6,LEN(LEFT(C605,FIND(" ",C605&amp;" ")-1))=7),OR(ISNUMBER(MATCH(LEFT(C605,FIND(" ",C605&amp;" ")-1),'Look Up Values'!$G$2:$G$1000,0)),ISNUMBER(MATCH(LEFT(C605,FIND(" ",C605&amp;" ")-1),'Look Up Values'!$AE$2:$AE$2000,0)))),"","EWC error")),"")</f>
        <v/>
      </c>
      <c r="M605" s="242" t="str" cm="1">
        <f t="array" ref="M605">IF(AND(G605&lt;&gt;0,G605&lt;&gt;""),IF(E605="","",IF(ISNUMBER(MATCH(SUBSTITUTE(E605," ",""),SUBSTITUTE('Look Up Values'!$I$2:$I$10," ",""),0)),"","State error")),"")</f>
        <v/>
      </c>
      <c r="N605" s="242" t="str" cm="1">
        <f t="array" ref="N605">IF(AND(G605&lt;&gt;0,G605&lt;&gt;""),IF(F605="","",IF(ISNUMBER(MATCH(SUBSTITUTE(F605," ",""),SUBSTITUTE('Look Up Values'!$W$2:$W$30," ",""),0)),"","D&amp;R error")),"")</f>
        <v/>
      </c>
      <c r="O605" s="256" t="str">
        <f t="shared" si="19"/>
        <v/>
      </c>
    </row>
    <row r="606" spans="1:15" ht="15.75">
      <c r="A606" s="250">
        <v>599</v>
      </c>
      <c r="B606" s="208"/>
      <c r="C606" s="49"/>
      <c r="D606" s="50"/>
      <c r="E606" s="50"/>
      <c r="F606" s="50"/>
      <c r="G606" s="209"/>
      <c r="H606" s="8"/>
      <c r="I606" s="457" t="str">
        <f t="shared" si="18"/>
        <v/>
      </c>
      <c r="J606" s="241" cm="1">
        <f t="array" ref="J606">SUMPRODUCT(--(K606:N606&lt;&gt;"")) + IF(TRIM(O606)="",0,LEN(O606)-LEN(SUBSTITUTE(O606,",",""))+1)</f>
        <v>0</v>
      </c>
      <c r="K606" s="242" t="str">
        <f>IF(AND(G606&lt;&gt;0,G606&lt;&gt;""),IF(B606="","",IF(ISNUMBER(MATCH(B606,'Look Up Values'!$B$2:$B$500,0)),"","Dest. error")),"")</f>
        <v/>
      </c>
      <c r="L606" s="242" t="str">
        <f>IF(AND(G606&lt;&gt;0,G606&lt;&gt;""),IF(C606="","",IF(AND(ISNUMBER(--LEFT(C606,FIND(" ",C606&amp;" ")-1)),OR(LEN(LEFT(C606,FIND(" ",C606&amp;" ")-1))=6,LEN(LEFT(C606,FIND(" ",C606&amp;" ")-1))=7),OR(ISNUMBER(MATCH(LEFT(C606,FIND(" ",C606&amp;" ")-1),'Look Up Values'!$G$2:$G$1000,0)),ISNUMBER(MATCH(LEFT(C606,FIND(" ",C606&amp;" ")-1),'Look Up Values'!$AE$2:$AE$2000,0)))),"","EWC error")),"")</f>
        <v/>
      </c>
      <c r="M606" s="242" t="str" cm="1">
        <f t="array" ref="M606">IF(AND(G606&lt;&gt;0,G606&lt;&gt;""),IF(E606="","",IF(ISNUMBER(MATCH(SUBSTITUTE(E606," ",""),SUBSTITUTE('Look Up Values'!$I$2:$I$10," ",""),0)),"","State error")),"")</f>
        <v/>
      </c>
      <c r="N606" s="242" t="str" cm="1">
        <f t="array" ref="N606">IF(AND(G606&lt;&gt;0,G606&lt;&gt;""),IF(F606="","",IF(ISNUMBER(MATCH(SUBSTITUTE(F606," ",""),SUBSTITUTE('Look Up Values'!$W$2:$W$30," ",""),0)),"","D&amp;R error")),"")</f>
        <v/>
      </c>
      <c r="O606" s="256" t="str">
        <f t="shared" si="19"/>
        <v/>
      </c>
    </row>
    <row r="607" spans="1:15" ht="15.75">
      <c r="A607" s="250">
        <v>600</v>
      </c>
      <c r="B607" s="208"/>
      <c r="C607" s="49"/>
      <c r="D607" s="50"/>
      <c r="E607" s="50"/>
      <c r="F607" s="50"/>
      <c r="G607" s="209"/>
      <c r="H607" s="8"/>
      <c r="I607" s="457" t="str">
        <f t="shared" si="18"/>
        <v/>
      </c>
      <c r="J607" s="241" cm="1">
        <f t="array" ref="J607">SUMPRODUCT(--(K607:N607&lt;&gt;"")) + IF(TRIM(O607)="",0,LEN(O607)-LEN(SUBSTITUTE(O607,",",""))+1)</f>
        <v>0</v>
      </c>
      <c r="K607" s="242" t="str">
        <f>IF(AND(G607&lt;&gt;0,G607&lt;&gt;""),IF(B607="","",IF(ISNUMBER(MATCH(B607,'Look Up Values'!$B$2:$B$500,0)),"","Dest. error")),"")</f>
        <v/>
      </c>
      <c r="L607" s="242" t="str">
        <f>IF(AND(G607&lt;&gt;0,G607&lt;&gt;""),IF(C607="","",IF(AND(ISNUMBER(--LEFT(C607,FIND(" ",C607&amp;" ")-1)),OR(LEN(LEFT(C607,FIND(" ",C607&amp;" ")-1))=6,LEN(LEFT(C607,FIND(" ",C607&amp;" ")-1))=7),OR(ISNUMBER(MATCH(LEFT(C607,FIND(" ",C607&amp;" ")-1),'Look Up Values'!$G$2:$G$1000,0)),ISNUMBER(MATCH(LEFT(C607,FIND(" ",C607&amp;" ")-1),'Look Up Values'!$AE$2:$AE$2000,0)))),"","EWC error")),"")</f>
        <v/>
      </c>
      <c r="M607" s="242" t="str" cm="1">
        <f t="array" ref="M607">IF(AND(G607&lt;&gt;0,G607&lt;&gt;""),IF(E607="","",IF(ISNUMBER(MATCH(SUBSTITUTE(E607," ",""),SUBSTITUTE('Look Up Values'!$I$2:$I$10," ",""),0)),"","State error")),"")</f>
        <v/>
      </c>
      <c r="N607" s="242" t="str" cm="1">
        <f t="array" ref="N607">IF(AND(G607&lt;&gt;0,G607&lt;&gt;""),IF(F607="","",IF(ISNUMBER(MATCH(SUBSTITUTE(F607," ",""),SUBSTITUTE('Look Up Values'!$W$2:$W$30," ",""),0)),"","D&amp;R error")),"")</f>
        <v/>
      </c>
      <c r="O607" s="256" t="str">
        <f t="shared" si="19"/>
        <v/>
      </c>
    </row>
    <row r="608" spans="1:15" ht="15.75">
      <c r="A608" s="250">
        <v>601</v>
      </c>
      <c r="B608" s="208"/>
      <c r="C608" s="49"/>
      <c r="D608" s="50"/>
      <c r="E608" s="50"/>
      <c r="F608" s="50"/>
      <c r="G608" s="209"/>
      <c r="H608" s="8"/>
      <c r="I608" s="457" t="str">
        <f t="shared" si="18"/>
        <v/>
      </c>
      <c r="J608" s="241" cm="1">
        <f t="array" ref="J608">SUMPRODUCT(--(K608:N608&lt;&gt;"")) + IF(TRIM(O608)="",0,LEN(O608)-LEN(SUBSTITUTE(O608,",",""))+1)</f>
        <v>0</v>
      </c>
      <c r="K608" s="242" t="str">
        <f>IF(AND(G608&lt;&gt;0,G608&lt;&gt;""),IF(B608="","",IF(ISNUMBER(MATCH(B608,'Look Up Values'!$B$2:$B$500,0)),"","Dest. error")),"")</f>
        <v/>
      </c>
      <c r="L608" s="242" t="str">
        <f>IF(AND(G608&lt;&gt;0,G608&lt;&gt;""),IF(C608="","",IF(AND(ISNUMBER(--LEFT(C608,FIND(" ",C608&amp;" ")-1)),OR(LEN(LEFT(C608,FIND(" ",C608&amp;" ")-1))=6,LEN(LEFT(C608,FIND(" ",C608&amp;" ")-1))=7),OR(ISNUMBER(MATCH(LEFT(C608,FIND(" ",C608&amp;" ")-1),'Look Up Values'!$G$2:$G$1000,0)),ISNUMBER(MATCH(LEFT(C608,FIND(" ",C608&amp;" ")-1),'Look Up Values'!$AE$2:$AE$2000,0)))),"","EWC error")),"")</f>
        <v/>
      </c>
      <c r="M608" s="242" t="str" cm="1">
        <f t="array" ref="M608">IF(AND(G608&lt;&gt;0,G608&lt;&gt;""),IF(E608="","",IF(ISNUMBER(MATCH(SUBSTITUTE(E608," ",""),SUBSTITUTE('Look Up Values'!$I$2:$I$10," ",""),0)),"","State error")),"")</f>
        <v/>
      </c>
      <c r="N608" s="242" t="str" cm="1">
        <f t="array" ref="N608">IF(AND(G608&lt;&gt;0,G608&lt;&gt;""),IF(F608="","",IF(ISNUMBER(MATCH(SUBSTITUTE(F608," ",""),SUBSTITUTE('Look Up Values'!$W$2:$W$30," ",""),0)),"","D&amp;R error")),"")</f>
        <v/>
      </c>
      <c r="O608" s="256" t="str">
        <f t="shared" si="19"/>
        <v/>
      </c>
    </row>
    <row r="609" spans="1:15" ht="15.75">
      <c r="A609" s="250">
        <v>602</v>
      </c>
      <c r="B609" s="208"/>
      <c r="C609" s="49"/>
      <c r="D609" s="50"/>
      <c r="E609" s="50"/>
      <c r="F609" s="50"/>
      <c r="G609" s="209"/>
      <c r="H609" s="8"/>
      <c r="I609" s="457" t="str">
        <f t="shared" si="18"/>
        <v/>
      </c>
      <c r="J609" s="241" cm="1">
        <f t="array" ref="J609">SUMPRODUCT(--(K609:N609&lt;&gt;"")) + IF(TRIM(O609)="",0,LEN(O609)-LEN(SUBSTITUTE(O609,",",""))+1)</f>
        <v>0</v>
      </c>
      <c r="K609" s="242" t="str">
        <f>IF(AND(G609&lt;&gt;0,G609&lt;&gt;""),IF(B609="","",IF(ISNUMBER(MATCH(B609,'Look Up Values'!$B$2:$B$500,0)),"","Dest. error")),"")</f>
        <v/>
      </c>
      <c r="L609" s="242" t="str">
        <f>IF(AND(G609&lt;&gt;0,G609&lt;&gt;""),IF(C609="","",IF(AND(ISNUMBER(--LEFT(C609,FIND(" ",C609&amp;" ")-1)),OR(LEN(LEFT(C609,FIND(" ",C609&amp;" ")-1))=6,LEN(LEFT(C609,FIND(" ",C609&amp;" ")-1))=7),OR(ISNUMBER(MATCH(LEFT(C609,FIND(" ",C609&amp;" ")-1),'Look Up Values'!$G$2:$G$1000,0)),ISNUMBER(MATCH(LEFT(C609,FIND(" ",C609&amp;" ")-1),'Look Up Values'!$AE$2:$AE$2000,0)))),"","EWC error")),"")</f>
        <v/>
      </c>
      <c r="M609" s="242" t="str" cm="1">
        <f t="array" ref="M609">IF(AND(G609&lt;&gt;0,G609&lt;&gt;""),IF(E609="","",IF(ISNUMBER(MATCH(SUBSTITUTE(E609," ",""),SUBSTITUTE('Look Up Values'!$I$2:$I$10," ",""),0)),"","State error")),"")</f>
        <v/>
      </c>
      <c r="N609" s="242" t="str" cm="1">
        <f t="array" ref="N609">IF(AND(G609&lt;&gt;0,G609&lt;&gt;""),IF(F609="","",IF(ISNUMBER(MATCH(SUBSTITUTE(F609," ",""),SUBSTITUTE('Look Up Values'!$W$2:$W$30," ",""),0)),"","D&amp;R error")),"")</f>
        <v/>
      </c>
      <c r="O609" s="256" t="str">
        <f t="shared" si="19"/>
        <v/>
      </c>
    </row>
    <row r="610" spans="1:15" ht="15.75">
      <c r="A610" s="250">
        <v>603</v>
      </c>
      <c r="B610" s="208"/>
      <c r="C610" s="49"/>
      <c r="D610" s="50"/>
      <c r="E610" s="50"/>
      <c r="F610" s="50"/>
      <c r="G610" s="209"/>
      <c r="H610" s="8"/>
      <c r="I610" s="457" t="str">
        <f t="shared" si="18"/>
        <v/>
      </c>
      <c r="J610" s="241" cm="1">
        <f t="array" ref="J610">SUMPRODUCT(--(K610:N610&lt;&gt;"")) + IF(TRIM(O610)="",0,LEN(O610)-LEN(SUBSTITUTE(O610,",",""))+1)</f>
        <v>0</v>
      </c>
      <c r="K610" s="242" t="str">
        <f>IF(AND(G610&lt;&gt;0,G610&lt;&gt;""),IF(B610="","",IF(ISNUMBER(MATCH(B610,'Look Up Values'!$B$2:$B$500,0)),"","Dest. error")),"")</f>
        <v/>
      </c>
      <c r="L610" s="242" t="str">
        <f>IF(AND(G610&lt;&gt;0,G610&lt;&gt;""),IF(C610="","",IF(AND(ISNUMBER(--LEFT(C610,FIND(" ",C610&amp;" ")-1)),OR(LEN(LEFT(C610,FIND(" ",C610&amp;" ")-1))=6,LEN(LEFT(C610,FIND(" ",C610&amp;" ")-1))=7),OR(ISNUMBER(MATCH(LEFT(C610,FIND(" ",C610&amp;" ")-1),'Look Up Values'!$G$2:$G$1000,0)),ISNUMBER(MATCH(LEFT(C610,FIND(" ",C610&amp;" ")-1),'Look Up Values'!$AE$2:$AE$2000,0)))),"","EWC error")),"")</f>
        <v/>
      </c>
      <c r="M610" s="242" t="str" cm="1">
        <f t="array" ref="M610">IF(AND(G610&lt;&gt;0,G610&lt;&gt;""),IF(E610="","",IF(ISNUMBER(MATCH(SUBSTITUTE(E610," ",""),SUBSTITUTE('Look Up Values'!$I$2:$I$10," ",""),0)),"","State error")),"")</f>
        <v/>
      </c>
      <c r="N610" s="242" t="str" cm="1">
        <f t="array" ref="N610">IF(AND(G610&lt;&gt;0,G610&lt;&gt;""),IF(F610="","",IF(ISNUMBER(MATCH(SUBSTITUTE(F610," ",""),SUBSTITUTE('Look Up Values'!$W$2:$W$30," ",""),0)),"","D&amp;R error")),"")</f>
        <v/>
      </c>
      <c r="O610" s="256" t="str">
        <f t="shared" si="19"/>
        <v/>
      </c>
    </row>
    <row r="611" spans="1:15" ht="15.75">
      <c r="A611" s="250">
        <v>604</v>
      </c>
      <c r="B611" s="208"/>
      <c r="C611" s="49"/>
      <c r="D611" s="50"/>
      <c r="E611" s="50"/>
      <c r="F611" s="50"/>
      <c r="G611" s="209"/>
      <c r="H611" s="8"/>
      <c r="I611" s="457" t="str">
        <f t="shared" si="18"/>
        <v/>
      </c>
      <c r="J611" s="241" cm="1">
        <f t="array" ref="J611">SUMPRODUCT(--(K611:N611&lt;&gt;"")) + IF(TRIM(O611)="",0,LEN(O611)-LEN(SUBSTITUTE(O611,",",""))+1)</f>
        <v>0</v>
      </c>
      <c r="K611" s="242" t="str">
        <f>IF(AND(G611&lt;&gt;0,G611&lt;&gt;""),IF(B611="","",IF(ISNUMBER(MATCH(B611,'Look Up Values'!$B$2:$B$500,0)),"","Dest. error")),"")</f>
        <v/>
      </c>
      <c r="L611" s="242" t="str">
        <f>IF(AND(G611&lt;&gt;0,G611&lt;&gt;""),IF(C611="","",IF(AND(ISNUMBER(--LEFT(C611,FIND(" ",C611&amp;" ")-1)),OR(LEN(LEFT(C611,FIND(" ",C611&amp;" ")-1))=6,LEN(LEFT(C611,FIND(" ",C611&amp;" ")-1))=7),OR(ISNUMBER(MATCH(LEFT(C611,FIND(" ",C611&amp;" ")-1),'Look Up Values'!$G$2:$G$1000,0)),ISNUMBER(MATCH(LEFT(C611,FIND(" ",C611&amp;" ")-1),'Look Up Values'!$AE$2:$AE$2000,0)))),"","EWC error")),"")</f>
        <v/>
      </c>
      <c r="M611" s="242" t="str" cm="1">
        <f t="array" ref="M611">IF(AND(G611&lt;&gt;0,G611&lt;&gt;""),IF(E611="","",IF(ISNUMBER(MATCH(SUBSTITUTE(E611," ",""),SUBSTITUTE('Look Up Values'!$I$2:$I$10," ",""),0)),"","State error")),"")</f>
        <v/>
      </c>
      <c r="N611" s="242" t="str" cm="1">
        <f t="array" ref="N611">IF(AND(G611&lt;&gt;0,G611&lt;&gt;""),IF(F611="","",IF(ISNUMBER(MATCH(SUBSTITUTE(F611," ",""),SUBSTITUTE('Look Up Values'!$W$2:$W$30," ",""),0)),"","D&amp;R error")),"")</f>
        <v/>
      </c>
      <c r="O611" s="256" t="str">
        <f t="shared" si="19"/>
        <v/>
      </c>
    </row>
    <row r="612" spans="1:15" ht="15.75">
      <c r="A612" s="250">
        <v>605</v>
      </c>
      <c r="B612" s="208"/>
      <c r="C612" s="49"/>
      <c r="D612" s="50"/>
      <c r="E612" s="50"/>
      <c r="F612" s="50"/>
      <c r="G612" s="209"/>
      <c r="H612" s="8"/>
      <c r="I612" s="457" t="str">
        <f t="shared" si="18"/>
        <v/>
      </c>
      <c r="J612" s="241" cm="1">
        <f t="array" ref="J612">SUMPRODUCT(--(K612:N612&lt;&gt;"")) + IF(TRIM(O612)="",0,LEN(O612)-LEN(SUBSTITUTE(O612,",",""))+1)</f>
        <v>0</v>
      </c>
      <c r="K612" s="242" t="str">
        <f>IF(AND(G612&lt;&gt;0,G612&lt;&gt;""),IF(B612="","",IF(ISNUMBER(MATCH(B612,'Look Up Values'!$B$2:$B$500,0)),"","Dest. error")),"")</f>
        <v/>
      </c>
      <c r="L612" s="242" t="str">
        <f>IF(AND(G612&lt;&gt;0,G612&lt;&gt;""),IF(C612="","",IF(AND(ISNUMBER(--LEFT(C612,FIND(" ",C612&amp;" ")-1)),OR(LEN(LEFT(C612,FIND(" ",C612&amp;" ")-1))=6,LEN(LEFT(C612,FIND(" ",C612&amp;" ")-1))=7),OR(ISNUMBER(MATCH(LEFT(C612,FIND(" ",C612&amp;" ")-1),'Look Up Values'!$G$2:$G$1000,0)),ISNUMBER(MATCH(LEFT(C612,FIND(" ",C612&amp;" ")-1),'Look Up Values'!$AE$2:$AE$2000,0)))),"","EWC error")),"")</f>
        <v/>
      </c>
      <c r="M612" s="242" t="str" cm="1">
        <f t="array" ref="M612">IF(AND(G612&lt;&gt;0,G612&lt;&gt;""),IF(E612="","",IF(ISNUMBER(MATCH(SUBSTITUTE(E612," ",""),SUBSTITUTE('Look Up Values'!$I$2:$I$10," ",""),0)),"","State error")),"")</f>
        <v/>
      </c>
      <c r="N612" s="242" t="str" cm="1">
        <f t="array" ref="N612">IF(AND(G612&lt;&gt;0,G612&lt;&gt;""),IF(F612="","",IF(ISNUMBER(MATCH(SUBSTITUTE(F612," ",""),SUBSTITUTE('Look Up Values'!$W$2:$W$30," ",""),0)),"","D&amp;R error")),"")</f>
        <v/>
      </c>
      <c r="O612" s="256" t="str">
        <f t="shared" si="19"/>
        <v/>
      </c>
    </row>
    <row r="613" spans="1:15" ht="15.75">
      <c r="A613" s="250">
        <v>606</v>
      </c>
      <c r="B613" s="208"/>
      <c r="C613" s="49"/>
      <c r="D613" s="50"/>
      <c r="E613" s="50"/>
      <c r="F613" s="50"/>
      <c r="G613" s="209"/>
      <c r="H613" s="8"/>
      <c r="I613" s="457" t="str">
        <f t="shared" si="18"/>
        <v/>
      </c>
      <c r="J613" s="241" cm="1">
        <f t="array" ref="J613">SUMPRODUCT(--(K613:N613&lt;&gt;"")) + IF(TRIM(O613)="",0,LEN(O613)-LEN(SUBSTITUTE(O613,",",""))+1)</f>
        <v>0</v>
      </c>
      <c r="K613" s="242" t="str">
        <f>IF(AND(G613&lt;&gt;0,G613&lt;&gt;""),IF(B613="","",IF(ISNUMBER(MATCH(B613,'Look Up Values'!$B$2:$B$500,0)),"","Dest. error")),"")</f>
        <v/>
      </c>
      <c r="L613" s="242" t="str">
        <f>IF(AND(G613&lt;&gt;0,G613&lt;&gt;""),IF(C613="","",IF(AND(ISNUMBER(--LEFT(C613,FIND(" ",C613&amp;" ")-1)),OR(LEN(LEFT(C613,FIND(" ",C613&amp;" ")-1))=6,LEN(LEFT(C613,FIND(" ",C613&amp;" ")-1))=7),OR(ISNUMBER(MATCH(LEFT(C613,FIND(" ",C613&amp;" ")-1),'Look Up Values'!$G$2:$G$1000,0)),ISNUMBER(MATCH(LEFT(C613,FIND(" ",C613&amp;" ")-1),'Look Up Values'!$AE$2:$AE$2000,0)))),"","EWC error")),"")</f>
        <v/>
      </c>
      <c r="M613" s="242" t="str" cm="1">
        <f t="array" ref="M613">IF(AND(G613&lt;&gt;0,G613&lt;&gt;""),IF(E613="","",IF(ISNUMBER(MATCH(SUBSTITUTE(E613," ",""),SUBSTITUTE('Look Up Values'!$I$2:$I$10," ",""),0)),"","State error")),"")</f>
        <v/>
      </c>
      <c r="N613" s="242" t="str" cm="1">
        <f t="array" ref="N613">IF(AND(G613&lt;&gt;0,G613&lt;&gt;""),IF(F613="","",IF(ISNUMBER(MATCH(SUBSTITUTE(F613," ",""),SUBSTITUTE('Look Up Values'!$W$2:$W$30," ",""),0)),"","D&amp;R error")),"")</f>
        <v/>
      </c>
      <c r="O613" s="256" t="str">
        <f t="shared" si="19"/>
        <v/>
      </c>
    </row>
    <row r="614" spans="1:15" ht="15.75">
      <c r="A614" s="250">
        <v>607</v>
      </c>
      <c r="B614" s="208"/>
      <c r="C614" s="49"/>
      <c r="D614" s="50"/>
      <c r="E614" s="50"/>
      <c r="F614" s="50"/>
      <c r="G614" s="209"/>
      <c r="H614" s="8"/>
      <c r="I614" s="457" t="str">
        <f t="shared" si="18"/>
        <v/>
      </c>
      <c r="J614" s="241" cm="1">
        <f t="array" ref="J614">SUMPRODUCT(--(K614:N614&lt;&gt;"")) + IF(TRIM(O614)="",0,LEN(O614)-LEN(SUBSTITUTE(O614,",",""))+1)</f>
        <v>0</v>
      </c>
      <c r="K614" s="242" t="str">
        <f>IF(AND(G614&lt;&gt;0,G614&lt;&gt;""),IF(B614="","",IF(ISNUMBER(MATCH(B614,'Look Up Values'!$B$2:$B$500,0)),"","Dest. error")),"")</f>
        <v/>
      </c>
      <c r="L614" s="242" t="str">
        <f>IF(AND(G614&lt;&gt;0,G614&lt;&gt;""),IF(C614="","",IF(AND(ISNUMBER(--LEFT(C614,FIND(" ",C614&amp;" ")-1)),OR(LEN(LEFT(C614,FIND(" ",C614&amp;" ")-1))=6,LEN(LEFT(C614,FIND(" ",C614&amp;" ")-1))=7),OR(ISNUMBER(MATCH(LEFT(C614,FIND(" ",C614&amp;" ")-1),'Look Up Values'!$G$2:$G$1000,0)),ISNUMBER(MATCH(LEFT(C614,FIND(" ",C614&amp;" ")-1),'Look Up Values'!$AE$2:$AE$2000,0)))),"","EWC error")),"")</f>
        <v/>
      </c>
      <c r="M614" s="242" t="str" cm="1">
        <f t="array" ref="M614">IF(AND(G614&lt;&gt;0,G614&lt;&gt;""),IF(E614="","",IF(ISNUMBER(MATCH(SUBSTITUTE(E614," ",""),SUBSTITUTE('Look Up Values'!$I$2:$I$10," ",""),0)),"","State error")),"")</f>
        <v/>
      </c>
      <c r="N614" s="242" t="str" cm="1">
        <f t="array" ref="N614">IF(AND(G614&lt;&gt;0,G614&lt;&gt;""),IF(F614="","",IF(ISNUMBER(MATCH(SUBSTITUTE(F614," ",""),SUBSTITUTE('Look Up Values'!$W$2:$W$30," ",""),0)),"","D&amp;R error")),"")</f>
        <v/>
      </c>
      <c r="O614" s="256" t="str">
        <f t="shared" si="19"/>
        <v/>
      </c>
    </row>
    <row r="615" spans="1:15" ht="15.75">
      <c r="A615" s="250">
        <v>608</v>
      </c>
      <c r="B615" s="208"/>
      <c r="C615" s="49"/>
      <c r="D615" s="50"/>
      <c r="E615" s="50"/>
      <c r="F615" s="50"/>
      <c r="G615" s="209"/>
      <c r="H615" s="8"/>
      <c r="I615" s="457" t="str">
        <f t="shared" si="18"/>
        <v/>
      </c>
      <c r="J615" s="241" cm="1">
        <f t="array" ref="J615">SUMPRODUCT(--(K615:N615&lt;&gt;"")) + IF(TRIM(O615)="",0,LEN(O615)-LEN(SUBSTITUTE(O615,",",""))+1)</f>
        <v>0</v>
      </c>
      <c r="K615" s="242" t="str">
        <f>IF(AND(G615&lt;&gt;0,G615&lt;&gt;""),IF(B615="","",IF(ISNUMBER(MATCH(B615,'Look Up Values'!$B$2:$B$500,0)),"","Dest. error")),"")</f>
        <v/>
      </c>
      <c r="L615" s="242" t="str">
        <f>IF(AND(G615&lt;&gt;0,G615&lt;&gt;""),IF(C615="","",IF(AND(ISNUMBER(--LEFT(C615,FIND(" ",C615&amp;" ")-1)),OR(LEN(LEFT(C615,FIND(" ",C615&amp;" ")-1))=6,LEN(LEFT(C615,FIND(" ",C615&amp;" ")-1))=7),OR(ISNUMBER(MATCH(LEFT(C615,FIND(" ",C615&amp;" ")-1),'Look Up Values'!$G$2:$G$1000,0)),ISNUMBER(MATCH(LEFT(C615,FIND(" ",C615&amp;" ")-1),'Look Up Values'!$AE$2:$AE$2000,0)))),"","EWC error")),"")</f>
        <v/>
      </c>
      <c r="M615" s="242" t="str" cm="1">
        <f t="array" ref="M615">IF(AND(G615&lt;&gt;0,G615&lt;&gt;""),IF(E615="","",IF(ISNUMBER(MATCH(SUBSTITUTE(E615," ",""),SUBSTITUTE('Look Up Values'!$I$2:$I$10," ",""),0)),"","State error")),"")</f>
        <v/>
      </c>
      <c r="N615" s="242" t="str" cm="1">
        <f t="array" ref="N615">IF(AND(G615&lt;&gt;0,G615&lt;&gt;""),IF(F615="","",IF(ISNUMBER(MATCH(SUBSTITUTE(F615," ",""),SUBSTITUTE('Look Up Values'!$W$2:$W$30," ",""),0)),"","D&amp;R error")),"")</f>
        <v/>
      </c>
      <c r="O615" s="256" t="str">
        <f t="shared" si="19"/>
        <v/>
      </c>
    </row>
    <row r="616" spans="1:15" ht="15.75">
      <c r="A616" s="250">
        <v>609</v>
      </c>
      <c r="B616" s="208"/>
      <c r="C616" s="49"/>
      <c r="D616" s="50"/>
      <c r="E616" s="50"/>
      <c r="F616" s="50"/>
      <c r="G616" s="209"/>
      <c r="H616" s="8"/>
      <c r="I616" s="457" t="str">
        <f t="shared" si="18"/>
        <v/>
      </c>
      <c r="J616" s="241" cm="1">
        <f t="array" ref="J616">SUMPRODUCT(--(K616:N616&lt;&gt;"")) + IF(TRIM(O616)="",0,LEN(O616)-LEN(SUBSTITUTE(O616,",",""))+1)</f>
        <v>0</v>
      </c>
      <c r="K616" s="242" t="str">
        <f>IF(AND(G616&lt;&gt;0,G616&lt;&gt;""),IF(B616="","",IF(ISNUMBER(MATCH(B616,'Look Up Values'!$B$2:$B$500,0)),"","Dest. error")),"")</f>
        <v/>
      </c>
      <c r="L616" s="242" t="str">
        <f>IF(AND(G616&lt;&gt;0,G616&lt;&gt;""),IF(C616="","",IF(AND(ISNUMBER(--LEFT(C616,FIND(" ",C616&amp;" ")-1)),OR(LEN(LEFT(C616,FIND(" ",C616&amp;" ")-1))=6,LEN(LEFT(C616,FIND(" ",C616&amp;" ")-1))=7),OR(ISNUMBER(MATCH(LEFT(C616,FIND(" ",C616&amp;" ")-1),'Look Up Values'!$G$2:$G$1000,0)),ISNUMBER(MATCH(LEFT(C616,FIND(" ",C616&amp;" ")-1),'Look Up Values'!$AE$2:$AE$2000,0)))),"","EWC error")),"")</f>
        <v/>
      </c>
      <c r="M616" s="242" t="str" cm="1">
        <f t="array" ref="M616">IF(AND(G616&lt;&gt;0,G616&lt;&gt;""),IF(E616="","",IF(ISNUMBER(MATCH(SUBSTITUTE(E616," ",""),SUBSTITUTE('Look Up Values'!$I$2:$I$10," ",""),0)),"","State error")),"")</f>
        <v/>
      </c>
      <c r="N616" s="242" t="str" cm="1">
        <f t="array" ref="N616">IF(AND(G616&lt;&gt;0,G616&lt;&gt;""),IF(F616="","",IF(ISNUMBER(MATCH(SUBSTITUTE(F616," ",""),SUBSTITUTE('Look Up Values'!$W$2:$W$30," ",""),0)),"","D&amp;R error")),"")</f>
        <v/>
      </c>
      <c r="O616" s="256" t="str">
        <f t="shared" si="19"/>
        <v/>
      </c>
    </row>
    <row r="617" spans="1:15" ht="15.75">
      <c r="A617" s="250">
        <v>610</v>
      </c>
      <c r="B617" s="208"/>
      <c r="C617" s="49"/>
      <c r="D617" s="50"/>
      <c r="E617" s="50"/>
      <c r="F617" s="50"/>
      <c r="G617" s="209"/>
      <c r="H617" s="8"/>
      <c r="I617" s="457" t="str">
        <f t="shared" si="18"/>
        <v/>
      </c>
      <c r="J617" s="241" cm="1">
        <f t="array" ref="J617">SUMPRODUCT(--(K617:N617&lt;&gt;"")) + IF(TRIM(O617)="",0,LEN(O617)-LEN(SUBSTITUTE(O617,",",""))+1)</f>
        <v>0</v>
      </c>
      <c r="K617" s="242" t="str">
        <f>IF(AND(G617&lt;&gt;0,G617&lt;&gt;""),IF(B617="","",IF(ISNUMBER(MATCH(B617,'Look Up Values'!$B$2:$B$500,0)),"","Dest. error")),"")</f>
        <v/>
      </c>
      <c r="L617" s="242" t="str">
        <f>IF(AND(G617&lt;&gt;0,G617&lt;&gt;""),IF(C617="","",IF(AND(ISNUMBER(--LEFT(C617,FIND(" ",C617&amp;" ")-1)),OR(LEN(LEFT(C617,FIND(" ",C617&amp;" ")-1))=6,LEN(LEFT(C617,FIND(" ",C617&amp;" ")-1))=7),OR(ISNUMBER(MATCH(LEFT(C617,FIND(" ",C617&amp;" ")-1),'Look Up Values'!$G$2:$G$1000,0)),ISNUMBER(MATCH(LEFT(C617,FIND(" ",C617&amp;" ")-1),'Look Up Values'!$AE$2:$AE$2000,0)))),"","EWC error")),"")</f>
        <v/>
      </c>
      <c r="M617" s="242" t="str" cm="1">
        <f t="array" ref="M617">IF(AND(G617&lt;&gt;0,G617&lt;&gt;""),IF(E617="","",IF(ISNUMBER(MATCH(SUBSTITUTE(E617," ",""),SUBSTITUTE('Look Up Values'!$I$2:$I$10," ",""),0)),"","State error")),"")</f>
        <v/>
      </c>
      <c r="N617" s="242" t="str" cm="1">
        <f t="array" ref="N617">IF(AND(G617&lt;&gt;0,G617&lt;&gt;""),IF(F617="","",IF(ISNUMBER(MATCH(SUBSTITUTE(F617," ",""),SUBSTITUTE('Look Up Values'!$W$2:$W$30," ",""),0)),"","D&amp;R error")),"")</f>
        <v/>
      </c>
      <c r="O617" s="256" t="str">
        <f t="shared" si="19"/>
        <v/>
      </c>
    </row>
    <row r="618" spans="1:15" ht="15.75">
      <c r="A618" s="250">
        <v>611</v>
      </c>
      <c r="B618" s="208"/>
      <c r="C618" s="49"/>
      <c r="D618" s="50"/>
      <c r="E618" s="50"/>
      <c r="F618" s="50"/>
      <c r="G618" s="209"/>
      <c r="H618" s="8"/>
      <c r="I618" s="457" t="str">
        <f t="shared" si="18"/>
        <v/>
      </c>
      <c r="J618" s="241" cm="1">
        <f t="array" ref="J618">SUMPRODUCT(--(K618:N618&lt;&gt;"")) + IF(TRIM(O618)="",0,LEN(O618)-LEN(SUBSTITUTE(O618,",",""))+1)</f>
        <v>0</v>
      </c>
      <c r="K618" s="242" t="str">
        <f>IF(AND(G618&lt;&gt;0,G618&lt;&gt;""),IF(B618="","",IF(ISNUMBER(MATCH(B618,'Look Up Values'!$B$2:$B$500,0)),"","Dest. error")),"")</f>
        <v/>
      </c>
      <c r="L618" s="242" t="str">
        <f>IF(AND(G618&lt;&gt;0,G618&lt;&gt;""),IF(C618="","",IF(AND(ISNUMBER(--LEFT(C618,FIND(" ",C618&amp;" ")-1)),OR(LEN(LEFT(C618,FIND(" ",C618&amp;" ")-1))=6,LEN(LEFT(C618,FIND(" ",C618&amp;" ")-1))=7),OR(ISNUMBER(MATCH(LEFT(C618,FIND(" ",C618&amp;" ")-1),'Look Up Values'!$G$2:$G$1000,0)),ISNUMBER(MATCH(LEFT(C618,FIND(" ",C618&amp;" ")-1),'Look Up Values'!$AE$2:$AE$2000,0)))),"","EWC error")),"")</f>
        <v/>
      </c>
      <c r="M618" s="242" t="str" cm="1">
        <f t="array" ref="M618">IF(AND(G618&lt;&gt;0,G618&lt;&gt;""),IF(E618="","",IF(ISNUMBER(MATCH(SUBSTITUTE(E618," ",""),SUBSTITUTE('Look Up Values'!$I$2:$I$10," ",""),0)),"","State error")),"")</f>
        <v/>
      </c>
      <c r="N618" s="242" t="str" cm="1">
        <f t="array" ref="N618">IF(AND(G618&lt;&gt;0,G618&lt;&gt;""),IF(F618="","",IF(ISNUMBER(MATCH(SUBSTITUTE(F618," ",""),SUBSTITUTE('Look Up Values'!$W$2:$W$30," ",""),0)),"","D&amp;R error")),"")</f>
        <v/>
      </c>
      <c r="O618" s="256" t="str">
        <f t="shared" si="19"/>
        <v/>
      </c>
    </row>
    <row r="619" spans="1:15" ht="15.75">
      <c r="A619" s="250">
        <v>612</v>
      </c>
      <c r="B619" s="208"/>
      <c r="C619" s="49"/>
      <c r="D619" s="50"/>
      <c r="E619" s="50"/>
      <c r="F619" s="50"/>
      <c r="G619" s="209"/>
      <c r="H619" s="8"/>
      <c r="I619" s="457" t="str">
        <f t="shared" si="18"/>
        <v/>
      </c>
      <c r="J619" s="241" cm="1">
        <f t="array" ref="J619">SUMPRODUCT(--(K619:N619&lt;&gt;"")) + IF(TRIM(O619)="",0,LEN(O619)-LEN(SUBSTITUTE(O619,",",""))+1)</f>
        <v>0</v>
      </c>
      <c r="K619" s="242" t="str">
        <f>IF(AND(G619&lt;&gt;0,G619&lt;&gt;""),IF(B619="","",IF(ISNUMBER(MATCH(B619,'Look Up Values'!$B$2:$B$500,0)),"","Dest. error")),"")</f>
        <v/>
      </c>
      <c r="L619" s="242" t="str">
        <f>IF(AND(G619&lt;&gt;0,G619&lt;&gt;""),IF(C619="","",IF(AND(ISNUMBER(--LEFT(C619,FIND(" ",C619&amp;" ")-1)),OR(LEN(LEFT(C619,FIND(" ",C619&amp;" ")-1))=6,LEN(LEFT(C619,FIND(" ",C619&amp;" ")-1))=7),OR(ISNUMBER(MATCH(LEFT(C619,FIND(" ",C619&amp;" ")-1),'Look Up Values'!$G$2:$G$1000,0)),ISNUMBER(MATCH(LEFT(C619,FIND(" ",C619&amp;" ")-1),'Look Up Values'!$AE$2:$AE$2000,0)))),"","EWC error")),"")</f>
        <v/>
      </c>
      <c r="M619" s="242" t="str" cm="1">
        <f t="array" ref="M619">IF(AND(G619&lt;&gt;0,G619&lt;&gt;""),IF(E619="","",IF(ISNUMBER(MATCH(SUBSTITUTE(E619," ",""),SUBSTITUTE('Look Up Values'!$I$2:$I$10," ",""),0)),"","State error")),"")</f>
        <v/>
      </c>
      <c r="N619" s="242" t="str" cm="1">
        <f t="array" ref="N619">IF(AND(G619&lt;&gt;0,G619&lt;&gt;""),IF(F619="","",IF(ISNUMBER(MATCH(SUBSTITUTE(F619," ",""),SUBSTITUTE('Look Up Values'!$W$2:$W$30," ",""),0)),"","D&amp;R error")),"")</f>
        <v/>
      </c>
      <c r="O619" s="256" t="str">
        <f t="shared" si="19"/>
        <v/>
      </c>
    </row>
    <row r="620" spans="1:15" ht="15.75">
      <c r="A620" s="250">
        <v>613</v>
      </c>
      <c r="B620" s="208"/>
      <c r="C620" s="49"/>
      <c r="D620" s="50"/>
      <c r="E620" s="50"/>
      <c r="F620" s="50"/>
      <c r="G620" s="209"/>
      <c r="H620" s="8"/>
      <c r="I620" s="457" t="str">
        <f t="shared" si="18"/>
        <v/>
      </c>
      <c r="J620" s="241" cm="1">
        <f t="array" ref="J620">SUMPRODUCT(--(K620:N620&lt;&gt;"")) + IF(TRIM(O620)="",0,LEN(O620)-LEN(SUBSTITUTE(O620,",",""))+1)</f>
        <v>0</v>
      </c>
      <c r="K620" s="242" t="str">
        <f>IF(AND(G620&lt;&gt;0,G620&lt;&gt;""),IF(B620="","",IF(ISNUMBER(MATCH(B620,'Look Up Values'!$B$2:$B$500,0)),"","Dest. error")),"")</f>
        <v/>
      </c>
      <c r="L620" s="242" t="str">
        <f>IF(AND(G620&lt;&gt;0,G620&lt;&gt;""),IF(C620="","",IF(AND(ISNUMBER(--LEFT(C620,FIND(" ",C620&amp;" ")-1)),OR(LEN(LEFT(C620,FIND(" ",C620&amp;" ")-1))=6,LEN(LEFT(C620,FIND(" ",C620&amp;" ")-1))=7),OR(ISNUMBER(MATCH(LEFT(C620,FIND(" ",C620&amp;" ")-1),'Look Up Values'!$G$2:$G$1000,0)),ISNUMBER(MATCH(LEFT(C620,FIND(" ",C620&amp;" ")-1),'Look Up Values'!$AE$2:$AE$2000,0)))),"","EWC error")),"")</f>
        <v/>
      </c>
      <c r="M620" s="242" t="str" cm="1">
        <f t="array" ref="M620">IF(AND(G620&lt;&gt;0,G620&lt;&gt;""),IF(E620="","",IF(ISNUMBER(MATCH(SUBSTITUTE(E620," ",""),SUBSTITUTE('Look Up Values'!$I$2:$I$10," ",""),0)),"","State error")),"")</f>
        <v/>
      </c>
      <c r="N620" s="242" t="str" cm="1">
        <f t="array" ref="N620">IF(AND(G620&lt;&gt;0,G620&lt;&gt;""),IF(F620="","",IF(ISNUMBER(MATCH(SUBSTITUTE(F620," ",""),SUBSTITUTE('Look Up Values'!$W$2:$W$30," ",""),0)),"","D&amp;R error")),"")</f>
        <v/>
      </c>
      <c r="O620" s="256" t="str">
        <f t="shared" si="19"/>
        <v/>
      </c>
    </row>
    <row r="621" spans="1:15" ht="15.75">
      <c r="A621" s="250">
        <v>614</v>
      </c>
      <c r="B621" s="208"/>
      <c r="C621" s="49"/>
      <c r="D621" s="50"/>
      <c r="E621" s="50"/>
      <c r="F621" s="50"/>
      <c r="G621" s="209"/>
      <c r="H621" s="8"/>
      <c r="I621" s="457" t="str">
        <f t="shared" si="18"/>
        <v/>
      </c>
      <c r="J621" s="241" cm="1">
        <f t="array" ref="J621">SUMPRODUCT(--(K621:N621&lt;&gt;"")) + IF(TRIM(O621)="",0,LEN(O621)-LEN(SUBSTITUTE(O621,",",""))+1)</f>
        <v>0</v>
      </c>
      <c r="K621" s="242" t="str">
        <f>IF(AND(G621&lt;&gt;0,G621&lt;&gt;""),IF(B621="","",IF(ISNUMBER(MATCH(B621,'Look Up Values'!$B$2:$B$500,0)),"","Dest. error")),"")</f>
        <v/>
      </c>
      <c r="L621" s="242" t="str">
        <f>IF(AND(G621&lt;&gt;0,G621&lt;&gt;""),IF(C621="","",IF(AND(ISNUMBER(--LEFT(C621,FIND(" ",C621&amp;" ")-1)),OR(LEN(LEFT(C621,FIND(" ",C621&amp;" ")-1))=6,LEN(LEFT(C621,FIND(" ",C621&amp;" ")-1))=7),OR(ISNUMBER(MATCH(LEFT(C621,FIND(" ",C621&amp;" ")-1),'Look Up Values'!$G$2:$G$1000,0)),ISNUMBER(MATCH(LEFT(C621,FIND(" ",C621&amp;" ")-1),'Look Up Values'!$AE$2:$AE$2000,0)))),"","EWC error")),"")</f>
        <v/>
      </c>
      <c r="M621" s="242" t="str" cm="1">
        <f t="array" ref="M621">IF(AND(G621&lt;&gt;0,G621&lt;&gt;""),IF(E621="","",IF(ISNUMBER(MATCH(SUBSTITUTE(E621," ",""),SUBSTITUTE('Look Up Values'!$I$2:$I$10," ",""),0)),"","State error")),"")</f>
        <v/>
      </c>
      <c r="N621" s="242" t="str" cm="1">
        <f t="array" ref="N621">IF(AND(G621&lt;&gt;0,G621&lt;&gt;""),IF(F621="","",IF(ISNUMBER(MATCH(SUBSTITUTE(F621," ",""),SUBSTITUTE('Look Up Values'!$W$2:$W$30," ",""),0)),"","D&amp;R error")),"")</f>
        <v/>
      </c>
      <c r="O621" s="256" t="str">
        <f t="shared" si="19"/>
        <v/>
      </c>
    </row>
    <row r="622" spans="1:15" ht="15.75">
      <c r="A622" s="250">
        <v>615</v>
      </c>
      <c r="B622" s="208"/>
      <c r="C622" s="49"/>
      <c r="D622" s="50"/>
      <c r="E622" s="50"/>
      <c r="F622" s="50"/>
      <c r="G622" s="209"/>
      <c r="H622" s="8"/>
      <c r="I622" s="457" t="str">
        <f t="shared" si="18"/>
        <v/>
      </c>
      <c r="J622" s="241" cm="1">
        <f t="array" ref="J622">SUMPRODUCT(--(K622:N622&lt;&gt;"")) + IF(TRIM(O622)="",0,LEN(O622)-LEN(SUBSTITUTE(O622,",",""))+1)</f>
        <v>0</v>
      </c>
      <c r="K622" s="242" t="str">
        <f>IF(AND(G622&lt;&gt;0,G622&lt;&gt;""),IF(B622="","",IF(ISNUMBER(MATCH(B622,'Look Up Values'!$B$2:$B$500,0)),"","Dest. error")),"")</f>
        <v/>
      </c>
      <c r="L622" s="242" t="str">
        <f>IF(AND(G622&lt;&gt;0,G622&lt;&gt;""),IF(C622="","",IF(AND(ISNUMBER(--LEFT(C622,FIND(" ",C622&amp;" ")-1)),OR(LEN(LEFT(C622,FIND(" ",C622&amp;" ")-1))=6,LEN(LEFT(C622,FIND(" ",C622&amp;" ")-1))=7),OR(ISNUMBER(MATCH(LEFT(C622,FIND(" ",C622&amp;" ")-1),'Look Up Values'!$G$2:$G$1000,0)),ISNUMBER(MATCH(LEFT(C622,FIND(" ",C622&amp;" ")-1),'Look Up Values'!$AE$2:$AE$2000,0)))),"","EWC error")),"")</f>
        <v/>
      </c>
      <c r="M622" s="242" t="str" cm="1">
        <f t="array" ref="M622">IF(AND(G622&lt;&gt;0,G622&lt;&gt;""),IF(E622="","",IF(ISNUMBER(MATCH(SUBSTITUTE(E622," ",""),SUBSTITUTE('Look Up Values'!$I$2:$I$10," ",""),0)),"","State error")),"")</f>
        <v/>
      </c>
      <c r="N622" s="242" t="str" cm="1">
        <f t="array" ref="N622">IF(AND(G622&lt;&gt;0,G622&lt;&gt;""),IF(F622="","",IF(ISNUMBER(MATCH(SUBSTITUTE(F622," ",""),SUBSTITUTE('Look Up Values'!$W$2:$W$30," ",""),0)),"","D&amp;R error")),"")</f>
        <v/>
      </c>
      <c r="O622" s="256" t="str">
        <f t="shared" si="19"/>
        <v/>
      </c>
    </row>
    <row r="623" spans="1:15" ht="15.75">
      <c r="A623" s="250">
        <v>616</v>
      </c>
      <c r="B623" s="208"/>
      <c r="C623" s="49"/>
      <c r="D623" s="50"/>
      <c r="E623" s="50"/>
      <c r="F623" s="50"/>
      <c r="G623" s="209"/>
      <c r="H623" s="8"/>
      <c r="I623" s="457" t="str">
        <f t="shared" si="18"/>
        <v/>
      </c>
      <c r="J623" s="241" cm="1">
        <f t="array" ref="J623">SUMPRODUCT(--(K623:N623&lt;&gt;"")) + IF(TRIM(O623)="",0,LEN(O623)-LEN(SUBSTITUTE(O623,",",""))+1)</f>
        <v>0</v>
      </c>
      <c r="K623" s="242" t="str">
        <f>IF(AND(G623&lt;&gt;0,G623&lt;&gt;""),IF(B623="","",IF(ISNUMBER(MATCH(B623,'Look Up Values'!$B$2:$B$500,0)),"","Dest. error")),"")</f>
        <v/>
      </c>
      <c r="L623" s="242" t="str">
        <f>IF(AND(G623&lt;&gt;0,G623&lt;&gt;""),IF(C623="","",IF(AND(ISNUMBER(--LEFT(C623,FIND(" ",C623&amp;" ")-1)),OR(LEN(LEFT(C623,FIND(" ",C623&amp;" ")-1))=6,LEN(LEFT(C623,FIND(" ",C623&amp;" ")-1))=7),OR(ISNUMBER(MATCH(LEFT(C623,FIND(" ",C623&amp;" ")-1),'Look Up Values'!$G$2:$G$1000,0)),ISNUMBER(MATCH(LEFT(C623,FIND(" ",C623&amp;" ")-1),'Look Up Values'!$AE$2:$AE$2000,0)))),"","EWC error")),"")</f>
        <v/>
      </c>
      <c r="M623" s="242" t="str" cm="1">
        <f t="array" ref="M623">IF(AND(G623&lt;&gt;0,G623&lt;&gt;""),IF(E623="","",IF(ISNUMBER(MATCH(SUBSTITUTE(E623," ",""),SUBSTITUTE('Look Up Values'!$I$2:$I$10," ",""),0)),"","State error")),"")</f>
        <v/>
      </c>
      <c r="N623" s="242" t="str" cm="1">
        <f t="array" ref="N623">IF(AND(G623&lt;&gt;0,G623&lt;&gt;""),IF(F623="","",IF(ISNUMBER(MATCH(SUBSTITUTE(F623," ",""),SUBSTITUTE('Look Up Values'!$W$2:$W$30," ",""),0)),"","D&amp;R error")),"")</f>
        <v/>
      </c>
      <c r="O623" s="256" t="str">
        <f t="shared" si="19"/>
        <v/>
      </c>
    </row>
    <row r="624" spans="1:15" ht="15.75">
      <c r="A624" s="250">
        <v>617</v>
      </c>
      <c r="B624" s="208"/>
      <c r="C624" s="49"/>
      <c r="D624" s="50"/>
      <c r="E624" s="50"/>
      <c r="F624" s="50"/>
      <c r="G624" s="209"/>
      <c r="H624" s="8"/>
      <c r="I624" s="457" t="str">
        <f t="shared" si="18"/>
        <v/>
      </c>
      <c r="J624" s="241" cm="1">
        <f t="array" ref="J624">SUMPRODUCT(--(K624:N624&lt;&gt;"")) + IF(TRIM(O624)="",0,LEN(O624)-LEN(SUBSTITUTE(O624,",",""))+1)</f>
        <v>0</v>
      </c>
      <c r="K624" s="242" t="str">
        <f>IF(AND(G624&lt;&gt;0,G624&lt;&gt;""),IF(B624="","",IF(ISNUMBER(MATCH(B624,'Look Up Values'!$B$2:$B$500,0)),"","Dest. error")),"")</f>
        <v/>
      </c>
      <c r="L624" s="242" t="str">
        <f>IF(AND(G624&lt;&gt;0,G624&lt;&gt;""),IF(C624="","",IF(AND(ISNUMBER(--LEFT(C624,FIND(" ",C624&amp;" ")-1)),OR(LEN(LEFT(C624,FIND(" ",C624&amp;" ")-1))=6,LEN(LEFT(C624,FIND(" ",C624&amp;" ")-1))=7),OR(ISNUMBER(MATCH(LEFT(C624,FIND(" ",C624&amp;" ")-1),'Look Up Values'!$G$2:$G$1000,0)),ISNUMBER(MATCH(LEFT(C624,FIND(" ",C624&amp;" ")-1),'Look Up Values'!$AE$2:$AE$2000,0)))),"","EWC error")),"")</f>
        <v/>
      </c>
      <c r="M624" s="242" t="str" cm="1">
        <f t="array" ref="M624">IF(AND(G624&lt;&gt;0,G624&lt;&gt;""),IF(E624="","",IF(ISNUMBER(MATCH(SUBSTITUTE(E624," ",""),SUBSTITUTE('Look Up Values'!$I$2:$I$10," ",""),0)),"","State error")),"")</f>
        <v/>
      </c>
      <c r="N624" s="242" t="str" cm="1">
        <f t="array" ref="N624">IF(AND(G624&lt;&gt;0,G624&lt;&gt;""),IF(F624="","",IF(ISNUMBER(MATCH(SUBSTITUTE(F624," ",""),SUBSTITUTE('Look Up Values'!$W$2:$W$30," ",""),0)),"","D&amp;R error")),"")</f>
        <v/>
      </c>
      <c r="O624" s="256" t="str">
        <f t="shared" si="19"/>
        <v/>
      </c>
    </row>
    <row r="625" spans="1:15" ht="15.75">
      <c r="A625" s="250">
        <v>618</v>
      </c>
      <c r="B625" s="208"/>
      <c r="C625" s="49"/>
      <c r="D625" s="50"/>
      <c r="E625" s="50"/>
      <c r="F625" s="50"/>
      <c r="G625" s="209"/>
      <c r="H625" s="8"/>
      <c r="I625" s="457" t="str">
        <f t="shared" si="18"/>
        <v/>
      </c>
      <c r="J625" s="241" cm="1">
        <f t="array" ref="J625">SUMPRODUCT(--(K625:N625&lt;&gt;"")) + IF(TRIM(O625)="",0,LEN(O625)-LEN(SUBSTITUTE(O625,",",""))+1)</f>
        <v>0</v>
      </c>
      <c r="K625" s="242" t="str">
        <f>IF(AND(G625&lt;&gt;0,G625&lt;&gt;""),IF(B625="","",IF(ISNUMBER(MATCH(B625,'Look Up Values'!$B$2:$B$500,0)),"","Dest. error")),"")</f>
        <v/>
      </c>
      <c r="L625" s="242" t="str">
        <f>IF(AND(G625&lt;&gt;0,G625&lt;&gt;""),IF(C625="","",IF(AND(ISNUMBER(--LEFT(C625,FIND(" ",C625&amp;" ")-1)),OR(LEN(LEFT(C625,FIND(" ",C625&amp;" ")-1))=6,LEN(LEFT(C625,FIND(" ",C625&amp;" ")-1))=7),OR(ISNUMBER(MATCH(LEFT(C625,FIND(" ",C625&amp;" ")-1),'Look Up Values'!$G$2:$G$1000,0)),ISNUMBER(MATCH(LEFT(C625,FIND(" ",C625&amp;" ")-1),'Look Up Values'!$AE$2:$AE$2000,0)))),"","EWC error")),"")</f>
        <v/>
      </c>
      <c r="M625" s="242" t="str" cm="1">
        <f t="array" ref="M625">IF(AND(G625&lt;&gt;0,G625&lt;&gt;""),IF(E625="","",IF(ISNUMBER(MATCH(SUBSTITUTE(E625," ",""),SUBSTITUTE('Look Up Values'!$I$2:$I$10," ",""),0)),"","State error")),"")</f>
        <v/>
      </c>
      <c r="N625" s="242" t="str" cm="1">
        <f t="array" ref="N625">IF(AND(G625&lt;&gt;0,G625&lt;&gt;""),IF(F625="","",IF(ISNUMBER(MATCH(SUBSTITUTE(F625," ",""),SUBSTITUTE('Look Up Values'!$W$2:$W$30," ",""),0)),"","D&amp;R error")),"")</f>
        <v/>
      </c>
      <c r="O625" s="256" t="str">
        <f t="shared" si="19"/>
        <v/>
      </c>
    </row>
    <row r="626" spans="1:15" ht="15.75">
      <c r="A626" s="250">
        <v>619</v>
      </c>
      <c r="B626" s="208"/>
      <c r="C626" s="49"/>
      <c r="D626" s="50"/>
      <c r="E626" s="50"/>
      <c r="F626" s="50"/>
      <c r="G626" s="209"/>
      <c r="H626" s="8"/>
      <c r="I626" s="457" t="str">
        <f t="shared" si="18"/>
        <v/>
      </c>
      <c r="J626" s="241" cm="1">
        <f t="array" ref="J626">SUMPRODUCT(--(K626:N626&lt;&gt;"")) + IF(TRIM(O626)="",0,LEN(O626)-LEN(SUBSTITUTE(O626,",",""))+1)</f>
        <v>0</v>
      </c>
      <c r="K626" s="242" t="str">
        <f>IF(AND(G626&lt;&gt;0,G626&lt;&gt;""),IF(B626="","",IF(ISNUMBER(MATCH(B626,'Look Up Values'!$B$2:$B$500,0)),"","Dest. error")),"")</f>
        <v/>
      </c>
      <c r="L626" s="242" t="str">
        <f>IF(AND(G626&lt;&gt;0,G626&lt;&gt;""),IF(C626="","",IF(AND(ISNUMBER(--LEFT(C626,FIND(" ",C626&amp;" ")-1)),OR(LEN(LEFT(C626,FIND(" ",C626&amp;" ")-1))=6,LEN(LEFT(C626,FIND(" ",C626&amp;" ")-1))=7),OR(ISNUMBER(MATCH(LEFT(C626,FIND(" ",C626&amp;" ")-1),'Look Up Values'!$G$2:$G$1000,0)),ISNUMBER(MATCH(LEFT(C626,FIND(" ",C626&amp;" ")-1),'Look Up Values'!$AE$2:$AE$2000,0)))),"","EWC error")),"")</f>
        <v/>
      </c>
      <c r="M626" s="242" t="str" cm="1">
        <f t="array" ref="M626">IF(AND(G626&lt;&gt;0,G626&lt;&gt;""),IF(E626="","",IF(ISNUMBER(MATCH(SUBSTITUTE(E626," ",""),SUBSTITUTE('Look Up Values'!$I$2:$I$10," ",""),0)),"","State error")),"")</f>
        <v/>
      </c>
      <c r="N626" s="242" t="str" cm="1">
        <f t="array" ref="N626">IF(AND(G626&lt;&gt;0,G626&lt;&gt;""),IF(F626="","",IF(ISNUMBER(MATCH(SUBSTITUTE(F626," ",""),SUBSTITUTE('Look Up Values'!$W$2:$W$30," ",""),0)),"","D&amp;R error")),"")</f>
        <v/>
      </c>
      <c r="O626" s="256" t="str">
        <f t="shared" si="19"/>
        <v/>
      </c>
    </row>
    <row r="627" spans="1:15" ht="15.75">
      <c r="A627" s="250">
        <v>620</v>
      </c>
      <c r="B627" s="208"/>
      <c r="C627" s="49"/>
      <c r="D627" s="50"/>
      <c r="E627" s="50"/>
      <c r="F627" s="50"/>
      <c r="G627" s="209"/>
      <c r="H627" s="8"/>
      <c r="I627" s="457" t="str">
        <f t="shared" si="18"/>
        <v/>
      </c>
      <c r="J627" s="241" cm="1">
        <f t="array" ref="J627">SUMPRODUCT(--(K627:N627&lt;&gt;"")) + IF(TRIM(O627)="",0,LEN(O627)-LEN(SUBSTITUTE(O627,",",""))+1)</f>
        <v>0</v>
      </c>
      <c r="K627" s="242" t="str">
        <f>IF(AND(G627&lt;&gt;0,G627&lt;&gt;""),IF(B627="","",IF(ISNUMBER(MATCH(B627,'Look Up Values'!$B$2:$B$500,0)),"","Dest. error")),"")</f>
        <v/>
      </c>
      <c r="L627" s="242" t="str">
        <f>IF(AND(G627&lt;&gt;0,G627&lt;&gt;""),IF(C627="","",IF(AND(ISNUMBER(--LEFT(C627,FIND(" ",C627&amp;" ")-1)),OR(LEN(LEFT(C627,FIND(" ",C627&amp;" ")-1))=6,LEN(LEFT(C627,FIND(" ",C627&amp;" ")-1))=7),OR(ISNUMBER(MATCH(LEFT(C627,FIND(" ",C627&amp;" ")-1),'Look Up Values'!$G$2:$G$1000,0)),ISNUMBER(MATCH(LEFT(C627,FIND(" ",C627&amp;" ")-1),'Look Up Values'!$AE$2:$AE$2000,0)))),"","EWC error")),"")</f>
        <v/>
      </c>
      <c r="M627" s="242" t="str" cm="1">
        <f t="array" ref="M627">IF(AND(G627&lt;&gt;0,G627&lt;&gt;""),IF(E627="","",IF(ISNUMBER(MATCH(SUBSTITUTE(E627," ",""),SUBSTITUTE('Look Up Values'!$I$2:$I$10," ",""),0)),"","State error")),"")</f>
        <v/>
      </c>
      <c r="N627" s="242" t="str" cm="1">
        <f t="array" ref="N627">IF(AND(G627&lt;&gt;0,G627&lt;&gt;""),IF(F627="","",IF(ISNUMBER(MATCH(SUBSTITUTE(F627," ",""),SUBSTITUTE('Look Up Values'!$W$2:$W$30," ",""),0)),"","D&amp;R error")),"")</f>
        <v/>
      </c>
      <c r="O627" s="256" t="str">
        <f t="shared" si="19"/>
        <v/>
      </c>
    </row>
    <row r="628" spans="1:15" ht="15.75">
      <c r="A628" s="250">
        <v>621</v>
      </c>
      <c r="B628" s="208"/>
      <c r="C628" s="49"/>
      <c r="D628" s="50"/>
      <c r="E628" s="50"/>
      <c r="F628" s="50"/>
      <c r="G628" s="209"/>
      <c r="H628" s="8"/>
      <c r="I628" s="457" t="str">
        <f t="shared" si="18"/>
        <v/>
      </c>
      <c r="J628" s="241" cm="1">
        <f t="array" ref="J628">SUMPRODUCT(--(K628:N628&lt;&gt;"")) + IF(TRIM(O628)="",0,LEN(O628)-LEN(SUBSTITUTE(O628,",",""))+1)</f>
        <v>0</v>
      </c>
      <c r="K628" s="242" t="str">
        <f>IF(AND(G628&lt;&gt;0,G628&lt;&gt;""),IF(B628="","",IF(ISNUMBER(MATCH(B628,'Look Up Values'!$B$2:$B$500,0)),"","Dest. error")),"")</f>
        <v/>
      </c>
      <c r="L628" s="242" t="str">
        <f>IF(AND(G628&lt;&gt;0,G628&lt;&gt;""),IF(C628="","",IF(AND(ISNUMBER(--LEFT(C628,FIND(" ",C628&amp;" ")-1)),OR(LEN(LEFT(C628,FIND(" ",C628&amp;" ")-1))=6,LEN(LEFT(C628,FIND(" ",C628&amp;" ")-1))=7),OR(ISNUMBER(MATCH(LEFT(C628,FIND(" ",C628&amp;" ")-1),'Look Up Values'!$G$2:$G$1000,0)),ISNUMBER(MATCH(LEFT(C628,FIND(" ",C628&amp;" ")-1),'Look Up Values'!$AE$2:$AE$2000,0)))),"","EWC error")),"")</f>
        <v/>
      </c>
      <c r="M628" s="242" t="str" cm="1">
        <f t="array" ref="M628">IF(AND(G628&lt;&gt;0,G628&lt;&gt;""),IF(E628="","",IF(ISNUMBER(MATCH(SUBSTITUTE(E628," ",""),SUBSTITUTE('Look Up Values'!$I$2:$I$10," ",""),0)),"","State error")),"")</f>
        <v/>
      </c>
      <c r="N628" s="242" t="str" cm="1">
        <f t="array" ref="N628">IF(AND(G628&lt;&gt;0,G628&lt;&gt;""),IF(F628="","",IF(ISNUMBER(MATCH(SUBSTITUTE(F628," ",""),SUBSTITUTE('Look Up Values'!$W$2:$W$30," ",""),0)),"","D&amp;R error")),"")</f>
        <v/>
      </c>
      <c r="O628" s="256" t="str">
        <f t="shared" si="19"/>
        <v/>
      </c>
    </row>
    <row r="629" spans="1:15" ht="15.75">
      <c r="A629" s="250">
        <v>622</v>
      </c>
      <c r="B629" s="208"/>
      <c r="C629" s="49"/>
      <c r="D629" s="50"/>
      <c r="E629" s="50"/>
      <c r="F629" s="50"/>
      <c r="G629" s="209"/>
      <c r="H629" s="8"/>
      <c r="I629" s="457" t="str">
        <f t="shared" si="18"/>
        <v/>
      </c>
      <c r="J629" s="241" cm="1">
        <f t="array" ref="J629">SUMPRODUCT(--(K629:N629&lt;&gt;"")) + IF(TRIM(O629)="",0,LEN(O629)-LEN(SUBSTITUTE(O629,",",""))+1)</f>
        <v>0</v>
      </c>
      <c r="K629" s="242" t="str">
        <f>IF(AND(G629&lt;&gt;0,G629&lt;&gt;""),IF(B629="","",IF(ISNUMBER(MATCH(B629,'Look Up Values'!$B$2:$B$500,0)),"","Dest. error")),"")</f>
        <v/>
      </c>
      <c r="L629" s="242" t="str">
        <f>IF(AND(G629&lt;&gt;0,G629&lt;&gt;""),IF(C629="","",IF(AND(ISNUMBER(--LEFT(C629,FIND(" ",C629&amp;" ")-1)),OR(LEN(LEFT(C629,FIND(" ",C629&amp;" ")-1))=6,LEN(LEFT(C629,FIND(" ",C629&amp;" ")-1))=7),OR(ISNUMBER(MATCH(LEFT(C629,FIND(" ",C629&amp;" ")-1),'Look Up Values'!$G$2:$G$1000,0)),ISNUMBER(MATCH(LEFT(C629,FIND(" ",C629&amp;" ")-1),'Look Up Values'!$AE$2:$AE$2000,0)))),"","EWC error")),"")</f>
        <v/>
      </c>
      <c r="M629" s="242" t="str" cm="1">
        <f t="array" ref="M629">IF(AND(G629&lt;&gt;0,G629&lt;&gt;""),IF(E629="","",IF(ISNUMBER(MATCH(SUBSTITUTE(E629," ",""),SUBSTITUTE('Look Up Values'!$I$2:$I$10," ",""),0)),"","State error")),"")</f>
        <v/>
      </c>
      <c r="N629" s="242" t="str" cm="1">
        <f t="array" ref="N629">IF(AND(G629&lt;&gt;0,G629&lt;&gt;""),IF(F629="","",IF(ISNUMBER(MATCH(SUBSTITUTE(F629," ",""),SUBSTITUTE('Look Up Values'!$W$2:$W$30," ",""),0)),"","D&amp;R error")),"")</f>
        <v/>
      </c>
      <c r="O629" s="256" t="str">
        <f t="shared" si="19"/>
        <v/>
      </c>
    </row>
    <row r="630" spans="1:15" ht="15.75">
      <c r="A630" s="250">
        <v>623</v>
      </c>
      <c r="B630" s="208"/>
      <c r="C630" s="49"/>
      <c r="D630" s="50"/>
      <c r="E630" s="50"/>
      <c r="F630" s="50"/>
      <c r="G630" s="209"/>
      <c r="H630" s="8"/>
      <c r="I630" s="457" t="str">
        <f t="shared" si="18"/>
        <v/>
      </c>
      <c r="J630" s="241" cm="1">
        <f t="array" ref="J630">SUMPRODUCT(--(K630:N630&lt;&gt;"")) + IF(TRIM(O630)="",0,LEN(O630)-LEN(SUBSTITUTE(O630,",",""))+1)</f>
        <v>0</v>
      </c>
      <c r="K630" s="242" t="str">
        <f>IF(AND(G630&lt;&gt;0,G630&lt;&gt;""),IF(B630="","",IF(ISNUMBER(MATCH(B630,'Look Up Values'!$B$2:$B$500,0)),"","Dest. error")),"")</f>
        <v/>
      </c>
      <c r="L630" s="242" t="str">
        <f>IF(AND(G630&lt;&gt;0,G630&lt;&gt;""),IF(C630="","",IF(AND(ISNUMBER(--LEFT(C630,FIND(" ",C630&amp;" ")-1)),OR(LEN(LEFT(C630,FIND(" ",C630&amp;" ")-1))=6,LEN(LEFT(C630,FIND(" ",C630&amp;" ")-1))=7),OR(ISNUMBER(MATCH(LEFT(C630,FIND(" ",C630&amp;" ")-1),'Look Up Values'!$G$2:$G$1000,0)),ISNUMBER(MATCH(LEFT(C630,FIND(" ",C630&amp;" ")-1),'Look Up Values'!$AE$2:$AE$2000,0)))),"","EWC error")),"")</f>
        <v/>
      </c>
      <c r="M630" s="242" t="str" cm="1">
        <f t="array" ref="M630">IF(AND(G630&lt;&gt;0,G630&lt;&gt;""),IF(E630="","",IF(ISNUMBER(MATCH(SUBSTITUTE(E630," ",""),SUBSTITUTE('Look Up Values'!$I$2:$I$10," ",""),0)),"","State error")),"")</f>
        <v/>
      </c>
      <c r="N630" s="242" t="str" cm="1">
        <f t="array" ref="N630">IF(AND(G630&lt;&gt;0,G630&lt;&gt;""),IF(F630="","",IF(ISNUMBER(MATCH(SUBSTITUTE(F630," ",""),SUBSTITUTE('Look Up Values'!$W$2:$W$30," ",""),0)),"","D&amp;R error")),"")</f>
        <v/>
      </c>
      <c r="O630" s="256" t="str">
        <f t="shared" si="19"/>
        <v/>
      </c>
    </row>
    <row r="631" spans="1:15" ht="15.75">
      <c r="A631" s="250">
        <v>624</v>
      </c>
      <c r="B631" s="208"/>
      <c r="C631" s="49"/>
      <c r="D631" s="50"/>
      <c r="E631" s="50"/>
      <c r="F631" s="50"/>
      <c r="G631" s="209"/>
      <c r="H631" s="8"/>
      <c r="I631" s="457" t="str">
        <f t="shared" si="18"/>
        <v/>
      </c>
      <c r="J631" s="241" cm="1">
        <f t="array" ref="J631">SUMPRODUCT(--(K631:N631&lt;&gt;"")) + IF(TRIM(O631)="",0,LEN(O631)-LEN(SUBSTITUTE(O631,",",""))+1)</f>
        <v>0</v>
      </c>
      <c r="K631" s="242" t="str">
        <f>IF(AND(G631&lt;&gt;0,G631&lt;&gt;""),IF(B631="","",IF(ISNUMBER(MATCH(B631,'Look Up Values'!$B$2:$B$500,0)),"","Dest. error")),"")</f>
        <v/>
      </c>
      <c r="L631" s="242" t="str">
        <f>IF(AND(G631&lt;&gt;0,G631&lt;&gt;""),IF(C631="","",IF(AND(ISNUMBER(--LEFT(C631,FIND(" ",C631&amp;" ")-1)),OR(LEN(LEFT(C631,FIND(" ",C631&amp;" ")-1))=6,LEN(LEFT(C631,FIND(" ",C631&amp;" ")-1))=7),OR(ISNUMBER(MATCH(LEFT(C631,FIND(" ",C631&amp;" ")-1),'Look Up Values'!$G$2:$G$1000,0)),ISNUMBER(MATCH(LEFT(C631,FIND(" ",C631&amp;" ")-1),'Look Up Values'!$AE$2:$AE$2000,0)))),"","EWC error")),"")</f>
        <v/>
      </c>
      <c r="M631" s="242" t="str" cm="1">
        <f t="array" ref="M631">IF(AND(G631&lt;&gt;0,G631&lt;&gt;""),IF(E631="","",IF(ISNUMBER(MATCH(SUBSTITUTE(E631," ",""),SUBSTITUTE('Look Up Values'!$I$2:$I$10," ",""),0)),"","State error")),"")</f>
        <v/>
      </c>
      <c r="N631" s="242" t="str" cm="1">
        <f t="array" ref="N631">IF(AND(G631&lt;&gt;0,G631&lt;&gt;""),IF(F631="","",IF(ISNUMBER(MATCH(SUBSTITUTE(F631," ",""),SUBSTITUTE('Look Up Values'!$W$2:$W$30," ",""),0)),"","D&amp;R error")),"")</f>
        <v/>
      </c>
      <c r="O631" s="256" t="str">
        <f t="shared" si="19"/>
        <v/>
      </c>
    </row>
    <row r="632" spans="1:15" ht="15.75">
      <c r="A632" s="250">
        <v>625</v>
      </c>
      <c r="B632" s="208"/>
      <c r="C632" s="49"/>
      <c r="D632" s="50"/>
      <c r="E632" s="50"/>
      <c r="F632" s="50"/>
      <c r="G632" s="209"/>
      <c r="H632" s="8"/>
      <c r="I632" s="457" t="str">
        <f t="shared" si="18"/>
        <v/>
      </c>
      <c r="J632" s="241" cm="1">
        <f t="array" ref="J632">SUMPRODUCT(--(K632:N632&lt;&gt;"")) + IF(TRIM(O632)="",0,LEN(O632)-LEN(SUBSTITUTE(O632,",",""))+1)</f>
        <v>0</v>
      </c>
      <c r="K632" s="242" t="str">
        <f>IF(AND(G632&lt;&gt;0,G632&lt;&gt;""),IF(B632="","",IF(ISNUMBER(MATCH(B632,'Look Up Values'!$B$2:$B$500,0)),"","Dest. error")),"")</f>
        <v/>
      </c>
      <c r="L632" s="242" t="str">
        <f>IF(AND(G632&lt;&gt;0,G632&lt;&gt;""),IF(C632="","",IF(AND(ISNUMBER(--LEFT(C632,FIND(" ",C632&amp;" ")-1)),OR(LEN(LEFT(C632,FIND(" ",C632&amp;" ")-1))=6,LEN(LEFT(C632,FIND(" ",C632&amp;" ")-1))=7),OR(ISNUMBER(MATCH(LEFT(C632,FIND(" ",C632&amp;" ")-1),'Look Up Values'!$G$2:$G$1000,0)),ISNUMBER(MATCH(LEFT(C632,FIND(" ",C632&amp;" ")-1),'Look Up Values'!$AE$2:$AE$2000,0)))),"","EWC error")),"")</f>
        <v/>
      </c>
      <c r="M632" s="242" t="str" cm="1">
        <f t="array" ref="M632">IF(AND(G632&lt;&gt;0,G632&lt;&gt;""),IF(E632="","",IF(ISNUMBER(MATCH(SUBSTITUTE(E632," ",""),SUBSTITUTE('Look Up Values'!$I$2:$I$10," ",""),0)),"","State error")),"")</f>
        <v/>
      </c>
      <c r="N632" s="242" t="str" cm="1">
        <f t="array" ref="N632">IF(AND(G632&lt;&gt;0,G632&lt;&gt;""),IF(F632="","",IF(ISNUMBER(MATCH(SUBSTITUTE(F632," ",""),SUBSTITUTE('Look Up Values'!$W$2:$W$30," ",""),0)),"","D&amp;R error")),"")</f>
        <v/>
      </c>
      <c r="O632" s="256" t="str">
        <f t="shared" si="19"/>
        <v/>
      </c>
    </row>
    <row r="633" spans="1:15" ht="15.75">
      <c r="A633" s="250">
        <v>626</v>
      </c>
      <c r="B633" s="208"/>
      <c r="C633" s="49"/>
      <c r="D633" s="50"/>
      <c r="E633" s="50"/>
      <c r="F633" s="50"/>
      <c r="G633" s="209"/>
      <c r="H633" s="8"/>
      <c r="I633" s="457" t="str">
        <f t="shared" si="18"/>
        <v/>
      </c>
      <c r="J633" s="241" cm="1">
        <f t="array" ref="J633">SUMPRODUCT(--(K633:N633&lt;&gt;"")) + IF(TRIM(O633)="",0,LEN(O633)-LEN(SUBSTITUTE(O633,",",""))+1)</f>
        <v>0</v>
      </c>
      <c r="K633" s="242" t="str">
        <f>IF(AND(G633&lt;&gt;0,G633&lt;&gt;""),IF(B633="","",IF(ISNUMBER(MATCH(B633,'Look Up Values'!$B$2:$B$500,0)),"","Dest. error")),"")</f>
        <v/>
      </c>
      <c r="L633" s="242" t="str">
        <f>IF(AND(G633&lt;&gt;0,G633&lt;&gt;""),IF(C633="","",IF(AND(ISNUMBER(--LEFT(C633,FIND(" ",C633&amp;" ")-1)),OR(LEN(LEFT(C633,FIND(" ",C633&amp;" ")-1))=6,LEN(LEFT(C633,FIND(" ",C633&amp;" ")-1))=7),OR(ISNUMBER(MATCH(LEFT(C633,FIND(" ",C633&amp;" ")-1),'Look Up Values'!$G$2:$G$1000,0)),ISNUMBER(MATCH(LEFT(C633,FIND(" ",C633&amp;" ")-1),'Look Up Values'!$AE$2:$AE$2000,0)))),"","EWC error")),"")</f>
        <v/>
      </c>
      <c r="M633" s="242" t="str" cm="1">
        <f t="array" ref="M633">IF(AND(G633&lt;&gt;0,G633&lt;&gt;""),IF(E633="","",IF(ISNUMBER(MATCH(SUBSTITUTE(E633," ",""),SUBSTITUTE('Look Up Values'!$I$2:$I$10," ",""),0)),"","State error")),"")</f>
        <v/>
      </c>
      <c r="N633" s="242" t="str" cm="1">
        <f t="array" ref="N633">IF(AND(G633&lt;&gt;0,G633&lt;&gt;""),IF(F633="","",IF(ISNUMBER(MATCH(SUBSTITUTE(F633," ",""),SUBSTITUTE('Look Up Values'!$W$2:$W$30," ",""),0)),"","D&amp;R error")),"")</f>
        <v/>
      </c>
      <c r="O633" s="256" t="str">
        <f t="shared" si="19"/>
        <v/>
      </c>
    </row>
    <row r="634" spans="1:15" ht="15.75">
      <c r="A634" s="250">
        <v>627</v>
      </c>
      <c r="B634" s="208"/>
      <c r="C634" s="49"/>
      <c r="D634" s="50"/>
      <c r="E634" s="50"/>
      <c r="F634" s="50"/>
      <c r="G634" s="209"/>
      <c r="H634" s="8"/>
      <c r="I634" s="457" t="str">
        <f t="shared" si="18"/>
        <v/>
      </c>
      <c r="J634" s="241" cm="1">
        <f t="array" ref="J634">SUMPRODUCT(--(K634:N634&lt;&gt;"")) + IF(TRIM(O634)="",0,LEN(O634)-LEN(SUBSTITUTE(O634,",",""))+1)</f>
        <v>0</v>
      </c>
      <c r="K634" s="242" t="str">
        <f>IF(AND(G634&lt;&gt;0,G634&lt;&gt;""),IF(B634="","",IF(ISNUMBER(MATCH(B634,'Look Up Values'!$B$2:$B$500,0)),"","Dest. error")),"")</f>
        <v/>
      </c>
      <c r="L634" s="242" t="str">
        <f>IF(AND(G634&lt;&gt;0,G634&lt;&gt;""),IF(C634="","",IF(AND(ISNUMBER(--LEFT(C634,FIND(" ",C634&amp;" ")-1)),OR(LEN(LEFT(C634,FIND(" ",C634&amp;" ")-1))=6,LEN(LEFT(C634,FIND(" ",C634&amp;" ")-1))=7),OR(ISNUMBER(MATCH(LEFT(C634,FIND(" ",C634&amp;" ")-1),'Look Up Values'!$G$2:$G$1000,0)),ISNUMBER(MATCH(LEFT(C634,FIND(" ",C634&amp;" ")-1),'Look Up Values'!$AE$2:$AE$2000,0)))),"","EWC error")),"")</f>
        <v/>
      </c>
      <c r="M634" s="242" t="str" cm="1">
        <f t="array" ref="M634">IF(AND(G634&lt;&gt;0,G634&lt;&gt;""),IF(E634="","",IF(ISNUMBER(MATCH(SUBSTITUTE(E634," ",""),SUBSTITUTE('Look Up Values'!$I$2:$I$10," ",""),0)),"","State error")),"")</f>
        <v/>
      </c>
      <c r="N634" s="242" t="str" cm="1">
        <f t="array" ref="N634">IF(AND(G634&lt;&gt;0,G634&lt;&gt;""),IF(F634="","",IF(ISNUMBER(MATCH(SUBSTITUTE(F634," ",""),SUBSTITUTE('Look Up Values'!$W$2:$W$30," ",""),0)),"","D&amp;R error")),"")</f>
        <v/>
      </c>
      <c r="O634" s="256" t="str">
        <f t="shared" si="19"/>
        <v/>
      </c>
    </row>
    <row r="635" spans="1:15" ht="15.75">
      <c r="A635" s="250">
        <v>628</v>
      </c>
      <c r="B635" s="208"/>
      <c r="C635" s="49"/>
      <c r="D635" s="50"/>
      <c r="E635" s="50"/>
      <c r="F635" s="50"/>
      <c r="G635" s="209"/>
      <c r="H635" s="8"/>
      <c r="I635" s="457" t="str">
        <f t="shared" si="18"/>
        <v/>
      </c>
      <c r="J635" s="241" cm="1">
        <f t="array" ref="J635">SUMPRODUCT(--(K635:N635&lt;&gt;"")) + IF(TRIM(O635)="",0,LEN(O635)-LEN(SUBSTITUTE(O635,",",""))+1)</f>
        <v>0</v>
      </c>
      <c r="K635" s="242" t="str">
        <f>IF(AND(G635&lt;&gt;0,G635&lt;&gt;""),IF(B635="","",IF(ISNUMBER(MATCH(B635,'Look Up Values'!$B$2:$B$500,0)),"","Dest. error")),"")</f>
        <v/>
      </c>
      <c r="L635" s="242" t="str">
        <f>IF(AND(G635&lt;&gt;0,G635&lt;&gt;""),IF(C635="","",IF(AND(ISNUMBER(--LEFT(C635,FIND(" ",C635&amp;" ")-1)),OR(LEN(LEFT(C635,FIND(" ",C635&amp;" ")-1))=6,LEN(LEFT(C635,FIND(" ",C635&amp;" ")-1))=7),OR(ISNUMBER(MATCH(LEFT(C635,FIND(" ",C635&amp;" ")-1),'Look Up Values'!$G$2:$G$1000,0)),ISNUMBER(MATCH(LEFT(C635,FIND(" ",C635&amp;" ")-1),'Look Up Values'!$AE$2:$AE$2000,0)))),"","EWC error")),"")</f>
        <v/>
      </c>
      <c r="M635" s="242" t="str" cm="1">
        <f t="array" ref="M635">IF(AND(G635&lt;&gt;0,G635&lt;&gt;""),IF(E635="","",IF(ISNUMBER(MATCH(SUBSTITUTE(E635," ",""),SUBSTITUTE('Look Up Values'!$I$2:$I$10," ",""),0)),"","State error")),"")</f>
        <v/>
      </c>
      <c r="N635" s="242" t="str" cm="1">
        <f t="array" ref="N635">IF(AND(G635&lt;&gt;0,G635&lt;&gt;""),IF(F635="","",IF(ISNUMBER(MATCH(SUBSTITUTE(F635," ",""),SUBSTITUTE('Look Up Values'!$W$2:$W$30," ",""),0)),"","D&amp;R error")),"")</f>
        <v/>
      </c>
      <c r="O635" s="256" t="str">
        <f t="shared" si="19"/>
        <v/>
      </c>
    </row>
    <row r="636" spans="1:15" ht="15.75">
      <c r="A636" s="250">
        <v>629</v>
      </c>
      <c r="B636" s="208"/>
      <c r="C636" s="49"/>
      <c r="D636" s="50"/>
      <c r="E636" s="50"/>
      <c r="F636" s="50"/>
      <c r="G636" s="209"/>
      <c r="H636" s="8"/>
      <c r="I636" s="457" t="str">
        <f t="shared" si="18"/>
        <v/>
      </c>
      <c r="J636" s="241" cm="1">
        <f t="array" ref="J636">SUMPRODUCT(--(K636:N636&lt;&gt;"")) + IF(TRIM(O636)="",0,LEN(O636)-LEN(SUBSTITUTE(O636,",",""))+1)</f>
        <v>0</v>
      </c>
      <c r="K636" s="242" t="str">
        <f>IF(AND(G636&lt;&gt;0,G636&lt;&gt;""),IF(B636="","",IF(ISNUMBER(MATCH(B636,'Look Up Values'!$B$2:$B$500,0)),"","Dest. error")),"")</f>
        <v/>
      </c>
      <c r="L636" s="242" t="str">
        <f>IF(AND(G636&lt;&gt;0,G636&lt;&gt;""),IF(C636="","",IF(AND(ISNUMBER(--LEFT(C636,FIND(" ",C636&amp;" ")-1)),OR(LEN(LEFT(C636,FIND(" ",C636&amp;" ")-1))=6,LEN(LEFT(C636,FIND(" ",C636&amp;" ")-1))=7),OR(ISNUMBER(MATCH(LEFT(C636,FIND(" ",C636&amp;" ")-1),'Look Up Values'!$G$2:$G$1000,0)),ISNUMBER(MATCH(LEFT(C636,FIND(" ",C636&amp;" ")-1),'Look Up Values'!$AE$2:$AE$2000,0)))),"","EWC error")),"")</f>
        <v/>
      </c>
      <c r="M636" s="242" t="str" cm="1">
        <f t="array" ref="M636">IF(AND(G636&lt;&gt;0,G636&lt;&gt;""),IF(E636="","",IF(ISNUMBER(MATCH(SUBSTITUTE(E636," ",""),SUBSTITUTE('Look Up Values'!$I$2:$I$10," ",""),0)),"","State error")),"")</f>
        <v/>
      </c>
      <c r="N636" s="242" t="str" cm="1">
        <f t="array" ref="N636">IF(AND(G636&lt;&gt;0,G636&lt;&gt;""),IF(F636="","",IF(ISNUMBER(MATCH(SUBSTITUTE(F636," ",""),SUBSTITUTE('Look Up Values'!$W$2:$W$30," ",""),0)),"","D&amp;R error")),"")</f>
        <v/>
      </c>
      <c r="O636" s="256" t="str">
        <f t="shared" si="19"/>
        <v/>
      </c>
    </row>
    <row r="637" spans="1:15" ht="15.75">
      <c r="A637" s="250">
        <v>630</v>
      </c>
      <c r="B637" s="208"/>
      <c r="C637" s="49"/>
      <c r="D637" s="50"/>
      <c r="E637" s="50"/>
      <c r="F637" s="50"/>
      <c r="G637" s="209"/>
      <c r="H637" s="8"/>
      <c r="I637" s="457" t="str">
        <f t="shared" si="18"/>
        <v/>
      </c>
      <c r="J637" s="241" cm="1">
        <f t="array" ref="J637">SUMPRODUCT(--(K637:N637&lt;&gt;"")) + IF(TRIM(O637)="",0,LEN(O637)-LEN(SUBSTITUTE(O637,",",""))+1)</f>
        <v>0</v>
      </c>
      <c r="K637" s="242" t="str">
        <f>IF(AND(G637&lt;&gt;0,G637&lt;&gt;""),IF(B637="","",IF(ISNUMBER(MATCH(B637,'Look Up Values'!$B$2:$B$500,0)),"","Dest. error")),"")</f>
        <v/>
      </c>
      <c r="L637" s="242" t="str">
        <f>IF(AND(G637&lt;&gt;0,G637&lt;&gt;""),IF(C637="","",IF(AND(ISNUMBER(--LEFT(C637,FIND(" ",C637&amp;" ")-1)),OR(LEN(LEFT(C637,FIND(" ",C637&amp;" ")-1))=6,LEN(LEFT(C637,FIND(" ",C637&amp;" ")-1))=7),OR(ISNUMBER(MATCH(LEFT(C637,FIND(" ",C637&amp;" ")-1),'Look Up Values'!$G$2:$G$1000,0)),ISNUMBER(MATCH(LEFT(C637,FIND(" ",C637&amp;" ")-1),'Look Up Values'!$AE$2:$AE$2000,0)))),"","EWC error")),"")</f>
        <v/>
      </c>
      <c r="M637" s="242" t="str" cm="1">
        <f t="array" ref="M637">IF(AND(G637&lt;&gt;0,G637&lt;&gt;""),IF(E637="","",IF(ISNUMBER(MATCH(SUBSTITUTE(E637," ",""),SUBSTITUTE('Look Up Values'!$I$2:$I$10," ",""),0)),"","State error")),"")</f>
        <v/>
      </c>
      <c r="N637" s="242" t="str" cm="1">
        <f t="array" ref="N637">IF(AND(G637&lt;&gt;0,G637&lt;&gt;""),IF(F637="","",IF(ISNUMBER(MATCH(SUBSTITUTE(F637," ",""),SUBSTITUTE('Look Up Values'!$W$2:$W$30," ",""),0)),"","D&amp;R error")),"")</f>
        <v/>
      </c>
      <c r="O637" s="256" t="str">
        <f t="shared" si="19"/>
        <v/>
      </c>
    </row>
    <row r="638" spans="1:15" ht="15.75">
      <c r="A638" s="250">
        <v>631</v>
      </c>
      <c r="B638" s="208"/>
      <c r="C638" s="49"/>
      <c r="D638" s="50"/>
      <c r="E638" s="50"/>
      <c r="F638" s="50"/>
      <c r="G638" s="209"/>
      <c r="H638" s="8"/>
      <c r="I638" s="457" t="str">
        <f t="shared" si="18"/>
        <v/>
      </c>
      <c r="J638" s="241" cm="1">
        <f t="array" ref="J638">SUMPRODUCT(--(K638:N638&lt;&gt;"")) + IF(TRIM(O638)="",0,LEN(O638)-LEN(SUBSTITUTE(O638,",",""))+1)</f>
        <v>0</v>
      </c>
      <c r="K638" s="242" t="str">
        <f>IF(AND(G638&lt;&gt;0,G638&lt;&gt;""),IF(B638="","",IF(ISNUMBER(MATCH(B638,'Look Up Values'!$B$2:$B$500,0)),"","Dest. error")),"")</f>
        <v/>
      </c>
      <c r="L638" s="242" t="str">
        <f>IF(AND(G638&lt;&gt;0,G638&lt;&gt;""),IF(C638="","",IF(AND(ISNUMBER(--LEFT(C638,FIND(" ",C638&amp;" ")-1)),OR(LEN(LEFT(C638,FIND(" ",C638&amp;" ")-1))=6,LEN(LEFT(C638,FIND(" ",C638&amp;" ")-1))=7),OR(ISNUMBER(MATCH(LEFT(C638,FIND(" ",C638&amp;" ")-1),'Look Up Values'!$G$2:$G$1000,0)),ISNUMBER(MATCH(LEFT(C638,FIND(" ",C638&amp;" ")-1),'Look Up Values'!$AE$2:$AE$2000,0)))),"","EWC error")),"")</f>
        <v/>
      </c>
      <c r="M638" s="242" t="str" cm="1">
        <f t="array" ref="M638">IF(AND(G638&lt;&gt;0,G638&lt;&gt;""),IF(E638="","",IF(ISNUMBER(MATCH(SUBSTITUTE(E638," ",""),SUBSTITUTE('Look Up Values'!$I$2:$I$10," ",""),0)),"","State error")),"")</f>
        <v/>
      </c>
      <c r="N638" s="242" t="str" cm="1">
        <f t="array" ref="N638">IF(AND(G638&lt;&gt;0,G638&lt;&gt;""),IF(F638="","",IF(ISNUMBER(MATCH(SUBSTITUTE(F638," ",""),SUBSTITUTE('Look Up Values'!$W$2:$W$30," ",""),0)),"","D&amp;R error")),"")</f>
        <v/>
      </c>
      <c r="O638" s="256" t="str">
        <f t="shared" si="19"/>
        <v/>
      </c>
    </row>
    <row r="639" spans="1:15" ht="15.75">
      <c r="A639" s="250">
        <v>632</v>
      </c>
      <c r="B639" s="208"/>
      <c r="C639" s="49"/>
      <c r="D639" s="50"/>
      <c r="E639" s="50"/>
      <c r="F639" s="50"/>
      <c r="G639" s="209"/>
      <c r="H639" s="8"/>
      <c r="I639" s="457" t="str">
        <f t="shared" si="18"/>
        <v/>
      </c>
      <c r="J639" s="241" cm="1">
        <f t="array" ref="J639">SUMPRODUCT(--(K639:N639&lt;&gt;"")) + IF(TRIM(O639)="",0,LEN(O639)-LEN(SUBSTITUTE(O639,",",""))+1)</f>
        <v>0</v>
      </c>
      <c r="K639" s="242" t="str">
        <f>IF(AND(G639&lt;&gt;0,G639&lt;&gt;""),IF(B639="","",IF(ISNUMBER(MATCH(B639,'Look Up Values'!$B$2:$B$500,0)),"","Dest. error")),"")</f>
        <v/>
      </c>
      <c r="L639" s="242" t="str">
        <f>IF(AND(G639&lt;&gt;0,G639&lt;&gt;""),IF(C639="","",IF(AND(ISNUMBER(--LEFT(C639,FIND(" ",C639&amp;" ")-1)),OR(LEN(LEFT(C639,FIND(" ",C639&amp;" ")-1))=6,LEN(LEFT(C639,FIND(" ",C639&amp;" ")-1))=7),OR(ISNUMBER(MATCH(LEFT(C639,FIND(" ",C639&amp;" ")-1),'Look Up Values'!$G$2:$G$1000,0)),ISNUMBER(MATCH(LEFT(C639,FIND(" ",C639&amp;" ")-1),'Look Up Values'!$AE$2:$AE$2000,0)))),"","EWC error")),"")</f>
        <v/>
      </c>
      <c r="M639" s="242" t="str" cm="1">
        <f t="array" ref="M639">IF(AND(G639&lt;&gt;0,G639&lt;&gt;""),IF(E639="","",IF(ISNUMBER(MATCH(SUBSTITUTE(E639," ",""),SUBSTITUTE('Look Up Values'!$I$2:$I$10," ",""),0)),"","State error")),"")</f>
        <v/>
      </c>
      <c r="N639" s="242" t="str" cm="1">
        <f t="array" ref="N639">IF(AND(G639&lt;&gt;0,G639&lt;&gt;""),IF(F639="","",IF(ISNUMBER(MATCH(SUBSTITUTE(F639," ",""),SUBSTITUTE('Look Up Values'!$W$2:$W$30," ",""),0)),"","D&amp;R error")),"")</f>
        <v/>
      </c>
      <c r="O639" s="256" t="str">
        <f t="shared" si="19"/>
        <v/>
      </c>
    </row>
    <row r="640" spans="1:15" ht="15.75">
      <c r="A640" s="250">
        <v>633</v>
      </c>
      <c r="B640" s="208"/>
      <c r="C640" s="49"/>
      <c r="D640" s="50"/>
      <c r="E640" s="50"/>
      <c r="F640" s="50"/>
      <c r="G640" s="209"/>
      <c r="H640" s="8"/>
      <c r="I640" s="457" t="str">
        <f t="shared" si="18"/>
        <v/>
      </c>
      <c r="J640" s="241" cm="1">
        <f t="array" ref="J640">SUMPRODUCT(--(K640:N640&lt;&gt;"")) + IF(TRIM(O640)="",0,LEN(O640)-LEN(SUBSTITUTE(O640,",",""))+1)</f>
        <v>0</v>
      </c>
      <c r="K640" s="242" t="str">
        <f>IF(AND(G640&lt;&gt;0,G640&lt;&gt;""),IF(B640="","",IF(ISNUMBER(MATCH(B640,'Look Up Values'!$B$2:$B$500,0)),"","Dest. error")),"")</f>
        <v/>
      </c>
      <c r="L640" s="242" t="str">
        <f>IF(AND(G640&lt;&gt;0,G640&lt;&gt;""),IF(C640="","",IF(AND(ISNUMBER(--LEFT(C640,FIND(" ",C640&amp;" ")-1)),OR(LEN(LEFT(C640,FIND(" ",C640&amp;" ")-1))=6,LEN(LEFT(C640,FIND(" ",C640&amp;" ")-1))=7),OR(ISNUMBER(MATCH(LEFT(C640,FIND(" ",C640&amp;" ")-1),'Look Up Values'!$G$2:$G$1000,0)),ISNUMBER(MATCH(LEFT(C640,FIND(" ",C640&amp;" ")-1),'Look Up Values'!$AE$2:$AE$2000,0)))),"","EWC error")),"")</f>
        <v/>
      </c>
      <c r="M640" s="242" t="str" cm="1">
        <f t="array" ref="M640">IF(AND(G640&lt;&gt;0,G640&lt;&gt;""),IF(E640="","",IF(ISNUMBER(MATCH(SUBSTITUTE(E640," ",""),SUBSTITUTE('Look Up Values'!$I$2:$I$10," ",""),0)),"","State error")),"")</f>
        <v/>
      </c>
      <c r="N640" s="242" t="str" cm="1">
        <f t="array" ref="N640">IF(AND(G640&lt;&gt;0,G640&lt;&gt;""),IF(F640="","",IF(ISNUMBER(MATCH(SUBSTITUTE(F640," ",""),SUBSTITUTE('Look Up Values'!$W$2:$W$30," ",""),0)),"","D&amp;R error")),"")</f>
        <v/>
      </c>
      <c r="O640" s="256" t="str">
        <f t="shared" si="19"/>
        <v/>
      </c>
    </row>
    <row r="641" spans="1:15" ht="15.75">
      <c r="A641" s="250">
        <v>634</v>
      </c>
      <c r="B641" s="208"/>
      <c r="C641" s="49"/>
      <c r="D641" s="50"/>
      <c r="E641" s="50"/>
      <c r="F641" s="50"/>
      <c r="G641" s="209"/>
      <c r="H641" s="8"/>
      <c r="I641" s="457" t="str">
        <f t="shared" si="18"/>
        <v/>
      </c>
      <c r="J641" s="241" cm="1">
        <f t="array" ref="J641">SUMPRODUCT(--(K641:N641&lt;&gt;"")) + IF(TRIM(O641)="",0,LEN(O641)-LEN(SUBSTITUTE(O641,",",""))+1)</f>
        <v>0</v>
      </c>
      <c r="K641" s="242" t="str">
        <f>IF(AND(G641&lt;&gt;0,G641&lt;&gt;""),IF(B641="","",IF(ISNUMBER(MATCH(B641,'Look Up Values'!$B$2:$B$500,0)),"","Dest. error")),"")</f>
        <v/>
      </c>
      <c r="L641" s="242" t="str">
        <f>IF(AND(G641&lt;&gt;0,G641&lt;&gt;""),IF(C641="","",IF(AND(ISNUMBER(--LEFT(C641,FIND(" ",C641&amp;" ")-1)),OR(LEN(LEFT(C641,FIND(" ",C641&amp;" ")-1))=6,LEN(LEFT(C641,FIND(" ",C641&amp;" ")-1))=7),OR(ISNUMBER(MATCH(LEFT(C641,FIND(" ",C641&amp;" ")-1),'Look Up Values'!$G$2:$G$1000,0)),ISNUMBER(MATCH(LEFT(C641,FIND(" ",C641&amp;" ")-1),'Look Up Values'!$AE$2:$AE$2000,0)))),"","EWC error")),"")</f>
        <v/>
      </c>
      <c r="M641" s="242" t="str" cm="1">
        <f t="array" ref="M641">IF(AND(G641&lt;&gt;0,G641&lt;&gt;""),IF(E641="","",IF(ISNUMBER(MATCH(SUBSTITUTE(E641," ",""),SUBSTITUTE('Look Up Values'!$I$2:$I$10," ",""),0)),"","State error")),"")</f>
        <v/>
      </c>
      <c r="N641" s="242" t="str" cm="1">
        <f t="array" ref="N641">IF(AND(G641&lt;&gt;0,G641&lt;&gt;""),IF(F641="","",IF(ISNUMBER(MATCH(SUBSTITUTE(F641," ",""),SUBSTITUTE('Look Up Values'!$W$2:$W$30," ",""),0)),"","D&amp;R error")),"")</f>
        <v/>
      </c>
      <c r="O641" s="256" t="str">
        <f t="shared" si="19"/>
        <v/>
      </c>
    </row>
    <row r="642" spans="1:15" ht="15.75">
      <c r="A642" s="250">
        <v>635</v>
      </c>
      <c r="B642" s="208"/>
      <c r="C642" s="49"/>
      <c r="D642" s="50"/>
      <c r="E642" s="50"/>
      <c r="F642" s="50"/>
      <c r="G642" s="209"/>
      <c r="H642" s="8"/>
      <c r="I642" s="457" t="str">
        <f t="shared" si="18"/>
        <v/>
      </c>
      <c r="J642" s="241" cm="1">
        <f t="array" ref="J642">SUMPRODUCT(--(K642:N642&lt;&gt;"")) + IF(TRIM(O642)="",0,LEN(O642)-LEN(SUBSTITUTE(O642,",",""))+1)</f>
        <v>0</v>
      </c>
      <c r="K642" s="242" t="str">
        <f>IF(AND(G642&lt;&gt;0,G642&lt;&gt;""),IF(B642="","",IF(ISNUMBER(MATCH(B642,'Look Up Values'!$B$2:$B$500,0)),"","Dest. error")),"")</f>
        <v/>
      </c>
      <c r="L642" s="242" t="str">
        <f>IF(AND(G642&lt;&gt;0,G642&lt;&gt;""),IF(C642="","",IF(AND(ISNUMBER(--LEFT(C642,FIND(" ",C642&amp;" ")-1)),OR(LEN(LEFT(C642,FIND(" ",C642&amp;" ")-1))=6,LEN(LEFT(C642,FIND(" ",C642&amp;" ")-1))=7),OR(ISNUMBER(MATCH(LEFT(C642,FIND(" ",C642&amp;" ")-1),'Look Up Values'!$G$2:$G$1000,0)),ISNUMBER(MATCH(LEFT(C642,FIND(" ",C642&amp;" ")-1),'Look Up Values'!$AE$2:$AE$2000,0)))),"","EWC error")),"")</f>
        <v/>
      </c>
      <c r="M642" s="242" t="str" cm="1">
        <f t="array" ref="M642">IF(AND(G642&lt;&gt;0,G642&lt;&gt;""),IF(E642="","",IF(ISNUMBER(MATCH(SUBSTITUTE(E642," ",""),SUBSTITUTE('Look Up Values'!$I$2:$I$10," ",""),0)),"","State error")),"")</f>
        <v/>
      </c>
      <c r="N642" s="242" t="str" cm="1">
        <f t="array" ref="N642">IF(AND(G642&lt;&gt;0,G642&lt;&gt;""),IF(F642="","",IF(ISNUMBER(MATCH(SUBSTITUTE(F642," ",""),SUBSTITUTE('Look Up Values'!$W$2:$W$30," ",""),0)),"","D&amp;R error")),"")</f>
        <v/>
      </c>
      <c r="O642" s="256" t="str">
        <f t="shared" si="19"/>
        <v/>
      </c>
    </row>
    <row r="643" spans="1:15" ht="15.75">
      <c r="A643" s="250">
        <v>636</v>
      </c>
      <c r="B643" s="208"/>
      <c r="C643" s="49"/>
      <c r="D643" s="50"/>
      <c r="E643" s="50"/>
      <c r="F643" s="50"/>
      <c r="G643" s="209"/>
      <c r="H643" s="8"/>
      <c r="I643" s="457" t="str">
        <f t="shared" si="18"/>
        <v/>
      </c>
      <c r="J643" s="241" cm="1">
        <f t="array" ref="J643">SUMPRODUCT(--(K643:N643&lt;&gt;"")) + IF(TRIM(O643)="",0,LEN(O643)-LEN(SUBSTITUTE(O643,",",""))+1)</f>
        <v>0</v>
      </c>
      <c r="K643" s="242" t="str">
        <f>IF(AND(G643&lt;&gt;0,G643&lt;&gt;""),IF(B643="","",IF(ISNUMBER(MATCH(B643,'Look Up Values'!$B$2:$B$500,0)),"","Dest. error")),"")</f>
        <v/>
      </c>
      <c r="L643" s="242" t="str">
        <f>IF(AND(G643&lt;&gt;0,G643&lt;&gt;""),IF(C643="","",IF(AND(ISNUMBER(--LEFT(C643,FIND(" ",C643&amp;" ")-1)),OR(LEN(LEFT(C643,FIND(" ",C643&amp;" ")-1))=6,LEN(LEFT(C643,FIND(" ",C643&amp;" ")-1))=7),OR(ISNUMBER(MATCH(LEFT(C643,FIND(" ",C643&amp;" ")-1),'Look Up Values'!$G$2:$G$1000,0)),ISNUMBER(MATCH(LEFT(C643,FIND(" ",C643&amp;" ")-1),'Look Up Values'!$AE$2:$AE$2000,0)))),"","EWC error")),"")</f>
        <v/>
      </c>
      <c r="M643" s="242" t="str" cm="1">
        <f t="array" ref="M643">IF(AND(G643&lt;&gt;0,G643&lt;&gt;""),IF(E643="","",IF(ISNUMBER(MATCH(SUBSTITUTE(E643," ",""),SUBSTITUTE('Look Up Values'!$I$2:$I$10," ",""),0)),"","State error")),"")</f>
        <v/>
      </c>
      <c r="N643" s="242" t="str" cm="1">
        <f t="array" ref="N643">IF(AND(G643&lt;&gt;0,G643&lt;&gt;""),IF(F643="","",IF(ISNUMBER(MATCH(SUBSTITUTE(F643," ",""),SUBSTITUTE('Look Up Values'!$W$2:$W$30," ",""),0)),"","D&amp;R error")),"")</f>
        <v/>
      </c>
      <c r="O643" s="256" t="str">
        <f t="shared" si="19"/>
        <v/>
      </c>
    </row>
    <row r="644" spans="1:15" ht="15.75">
      <c r="A644" s="250">
        <v>637</v>
      </c>
      <c r="B644" s="208"/>
      <c r="C644" s="49"/>
      <c r="D644" s="50"/>
      <c r="E644" s="50"/>
      <c r="F644" s="50"/>
      <c r="G644" s="209"/>
      <c r="H644" s="8"/>
      <c r="I644" s="457" t="str">
        <f t="shared" si="18"/>
        <v/>
      </c>
      <c r="J644" s="241" cm="1">
        <f t="array" ref="J644">SUMPRODUCT(--(K644:N644&lt;&gt;"")) + IF(TRIM(O644)="",0,LEN(O644)-LEN(SUBSTITUTE(O644,",",""))+1)</f>
        <v>0</v>
      </c>
      <c r="K644" s="242" t="str">
        <f>IF(AND(G644&lt;&gt;0,G644&lt;&gt;""),IF(B644="","",IF(ISNUMBER(MATCH(B644,'Look Up Values'!$B$2:$B$500,0)),"","Dest. error")),"")</f>
        <v/>
      </c>
      <c r="L644" s="242" t="str">
        <f>IF(AND(G644&lt;&gt;0,G644&lt;&gt;""),IF(C644="","",IF(AND(ISNUMBER(--LEFT(C644,FIND(" ",C644&amp;" ")-1)),OR(LEN(LEFT(C644,FIND(" ",C644&amp;" ")-1))=6,LEN(LEFT(C644,FIND(" ",C644&amp;" ")-1))=7),OR(ISNUMBER(MATCH(LEFT(C644,FIND(" ",C644&amp;" ")-1),'Look Up Values'!$G$2:$G$1000,0)),ISNUMBER(MATCH(LEFT(C644,FIND(" ",C644&amp;" ")-1),'Look Up Values'!$AE$2:$AE$2000,0)))),"","EWC error")),"")</f>
        <v/>
      </c>
      <c r="M644" s="242" t="str" cm="1">
        <f t="array" ref="M644">IF(AND(G644&lt;&gt;0,G644&lt;&gt;""),IF(E644="","",IF(ISNUMBER(MATCH(SUBSTITUTE(E644," ",""),SUBSTITUTE('Look Up Values'!$I$2:$I$10," ",""),0)),"","State error")),"")</f>
        <v/>
      </c>
      <c r="N644" s="242" t="str" cm="1">
        <f t="array" ref="N644">IF(AND(G644&lt;&gt;0,G644&lt;&gt;""),IF(F644="","",IF(ISNUMBER(MATCH(SUBSTITUTE(F644," ",""),SUBSTITUTE('Look Up Values'!$W$2:$W$30," ",""),0)),"","D&amp;R error")),"")</f>
        <v/>
      </c>
      <c r="O644" s="256" t="str">
        <f t="shared" si="19"/>
        <v/>
      </c>
    </row>
    <row r="645" spans="1:15" ht="15.75">
      <c r="A645" s="250">
        <v>638</v>
      </c>
      <c r="B645" s="208"/>
      <c r="C645" s="49"/>
      <c r="D645" s="50"/>
      <c r="E645" s="50"/>
      <c r="F645" s="50"/>
      <c r="G645" s="209"/>
      <c r="H645" s="8"/>
      <c r="I645" s="457" t="str">
        <f t="shared" si="18"/>
        <v/>
      </c>
      <c r="J645" s="241" cm="1">
        <f t="array" ref="J645">SUMPRODUCT(--(K645:N645&lt;&gt;"")) + IF(TRIM(O645)="",0,LEN(O645)-LEN(SUBSTITUTE(O645,",",""))+1)</f>
        <v>0</v>
      </c>
      <c r="K645" s="242" t="str">
        <f>IF(AND(G645&lt;&gt;0,G645&lt;&gt;""),IF(B645="","",IF(ISNUMBER(MATCH(B645,'Look Up Values'!$B$2:$B$500,0)),"","Dest. error")),"")</f>
        <v/>
      </c>
      <c r="L645" s="242" t="str">
        <f>IF(AND(G645&lt;&gt;0,G645&lt;&gt;""),IF(C645="","",IF(AND(ISNUMBER(--LEFT(C645,FIND(" ",C645&amp;" ")-1)),OR(LEN(LEFT(C645,FIND(" ",C645&amp;" ")-1))=6,LEN(LEFT(C645,FIND(" ",C645&amp;" ")-1))=7),OR(ISNUMBER(MATCH(LEFT(C645,FIND(" ",C645&amp;" ")-1),'Look Up Values'!$G$2:$G$1000,0)),ISNUMBER(MATCH(LEFT(C645,FIND(" ",C645&amp;" ")-1),'Look Up Values'!$AE$2:$AE$2000,0)))),"","EWC error")),"")</f>
        <v/>
      </c>
      <c r="M645" s="242" t="str" cm="1">
        <f t="array" ref="M645">IF(AND(G645&lt;&gt;0,G645&lt;&gt;""),IF(E645="","",IF(ISNUMBER(MATCH(SUBSTITUTE(E645," ",""),SUBSTITUTE('Look Up Values'!$I$2:$I$10," ",""),0)),"","State error")),"")</f>
        <v/>
      </c>
      <c r="N645" s="242" t="str" cm="1">
        <f t="array" ref="N645">IF(AND(G645&lt;&gt;0,G645&lt;&gt;""),IF(F645="","",IF(ISNUMBER(MATCH(SUBSTITUTE(F645," ",""),SUBSTITUTE('Look Up Values'!$W$2:$W$30," ",""),0)),"","D&amp;R error")),"")</f>
        <v/>
      </c>
      <c r="O645" s="256" t="str">
        <f t="shared" si="19"/>
        <v/>
      </c>
    </row>
    <row r="646" spans="1:15" ht="15.75">
      <c r="A646" s="250">
        <v>639</v>
      </c>
      <c r="B646" s="208"/>
      <c r="C646" s="49"/>
      <c r="D646" s="50"/>
      <c r="E646" s="50"/>
      <c r="F646" s="50"/>
      <c r="G646" s="209"/>
      <c r="H646" s="8"/>
      <c r="I646" s="457" t="str">
        <f t="shared" si="18"/>
        <v/>
      </c>
      <c r="J646" s="241" cm="1">
        <f t="array" ref="J646">SUMPRODUCT(--(K646:N646&lt;&gt;"")) + IF(TRIM(O646)="",0,LEN(O646)-LEN(SUBSTITUTE(O646,",",""))+1)</f>
        <v>0</v>
      </c>
      <c r="K646" s="242" t="str">
        <f>IF(AND(G646&lt;&gt;0,G646&lt;&gt;""),IF(B646="","",IF(ISNUMBER(MATCH(B646,'Look Up Values'!$B$2:$B$500,0)),"","Dest. error")),"")</f>
        <v/>
      </c>
      <c r="L646" s="242" t="str">
        <f>IF(AND(G646&lt;&gt;0,G646&lt;&gt;""),IF(C646="","",IF(AND(ISNUMBER(--LEFT(C646,FIND(" ",C646&amp;" ")-1)),OR(LEN(LEFT(C646,FIND(" ",C646&amp;" ")-1))=6,LEN(LEFT(C646,FIND(" ",C646&amp;" ")-1))=7),OR(ISNUMBER(MATCH(LEFT(C646,FIND(" ",C646&amp;" ")-1),'Look Up Values'!$G$2:$G$1000,0)),ISNUMBER(MATCH(LEFT(C646,FIND(" ",C646&amp;" ")-1),'Look Up Values'!$AE$2:$AE$2000,0)))),"","EWC error")),"")</f>
        <v/>
      </c>
      <c r="M646" s="242" t="str" cm="1">
        <f t="array" ref="M646">IF(AND(G646&lt;&gt;0,G646&lt;&gt;""),IF(E646="","",IF(ISNUMBER(MATCH(SUBSTITUTE(E646," ",""),SUBSTITUTE('Look Up Values'!$I$2:$I$10," ",""),0)),"","State error")),"")</f>
        <v/>
      </c>
      <c r="N646" s="242" t="str" cm="1">
        <f t="array" ref="N646">IF(AND(G646&lt;&gt;0,G646&lt;&gt;""),IF(F646="","",IF(ISNUMBER(MATCH(SUBSTITUTE(F646," ",""),SUBSTITUTE('Look Up Values'!$W$2:$W$30," ",""),0)),"","D&amp;R error")),"")</f>
        <v/>
      </c>
      <c r="O646" s="256" t="str">
        <f t="shared" si="19"/>
        <v/>
      </c>
    </row>
    <row r="647" spans="1:15" ht="15.75">
      <c r="A647" s="250">
        <v>640</v>
      </c>
      <c r="B647" s="208"/>
      <c r="C647" s="49"/>
      <c r="D647" s="50"/>
      <c r="E647" s="50"/>
      <c r="F647" s="50"/>
      <c r="G647" s="209"/>
      <c r="H647" s="8"/>
      <c r="I647" s="457" t="str">
        <f t="shared" si="18"/>
        <v/>
      </c>
      <c r="J647" s="241" cm="1">
        <f t="array" ref="J647">SUMPRODUCT(--(K647:N647&lt;&gt;"")) + IF(TRIM(O647)="",0,LEN(O647)-LEN(SUBSTITUTE(O647,",",""))+1)</f>
        <v>0</v>
      </c>
      <c r="K647" s="242" t="str">
        <f>IF(AND(G647&lt;&gt;0,G647&lt;&gt;""),IF(B647="","",IF(ISNUMBER(MATCH(B647,'Look Up Values'!$B$2:$B$500,0)),"","Dest. error")),"")</f>
        <v/>
      </c>
      <c r="L647" s="242" t="str">
        <f>IF(AND(G647&lt;&gt;0,G647&lt;&gt;""),IF(C647="","",IF(AND(ISNUMBER(--LEFT(C647,FIND(" ",C647&amp;" ")-1)),OR(LEN(LEFT(C647,FIND(" ",C647&amp;" ")-1))=6,LEN(LEFT(C647,FIND(" ",C647&amp;" ")-1))=7),OR(ISNUMBER(MATCH(LEFT(C647,FIND(" ",C647&amp;" ")-1),'Look Up Values'!$G$2:$G$1000,0)),ISNUMBER(MATCH(LEFT(C647,FIND(" ",C647&amp;" ")-1),'Look Up Values'!$AE$2:$AE$2000,0)))),"","EWC error")),"")</f>
        <v/>
      </c>
      <c r="M647" s="242" t="str" cm="1">
        <f t="array" ref="M647">IF(AND(G647&lt;&gt;0,G647&lt;&gt;""),IF(E647="","",IF(ISNUMBER(MATCH(SUBSTITUTE(E647," ",""),SUBSTITUTE('Look Up Values'!$I$2:$I$10," ",""),0)),"","State error")),"")</f>
        <v/>
      </c>
      <c r="N647" s="242" t="str" cm="1">
        <f t="array" ref="N647">IF(AND(G647&lt;&gt;0,G647&lt;&gt;""),IF(F647="","",IF(ISNUMBER(MATCH(SUBSTITUTE(F647," ",""),SUBSTITUTE('Look Up Values'!$W$2:$W$30," ",""),0)),"","D&amp;R error")),"")</f>
        <v/>
      </c>
      <c r="O647" s="256" t="str">
        <f t="shared" si="19"/>
        <v/>
      </c>
    </row>
    <row r="648" spans="1:15" ht="15.75">
      <c r="A648" s="250">
        <v>641</v>
      </c>
      <c r="B648" s="208"/>
      <c r="C648" s="49"/>
      <c r="D648" s="50"/>
      <c r="E648" s="50"/>
      <c r="F648" s="50"/>
      <c r="G648" s="209"/>
      <c r="H648" s="8"/>
      <c r="I648" s="457" t="str">
        <f t="shared" si="18"/>
        <v/>
      </c>
      <c r="J648" s="241" cm="1">
        <f t="array" ref="J648">SUMPRODUCT(--(K648:N648&lt;&gt;"")) + IF(TRIM(O648)="",0,LEN(O648)-LEN(SUBSTITUTE(O648,",",""))+1)</f>
        <v>0</v>
      </c>
      <c r="K648" s="242" t="str">
        <f>IF(AND(G648&lt;&gt;0,G648&lt;&gt;""),IF(B648="","",IF(ISNUMBER(MATCH(B648,'Look Up Values'!$B$2:$B$500,0)),"","Dest. error")),"")</f>
        <v/>
      </c>
      <c r="L648" s="242" t="str">
        <f>IF(AND(G648&lt;&gt;0,G648&lt;&gt;""),IF(C648="","",IF(AND(ISNUMBER(--LEFT(C648,FIND(" ",C648&amp;" ")-1)),OR(LEN(LEFT(C648,FIND(" ",C648&amp;" ")-1))=6,LEN(LEFT(C648,FIND(" ",C648&amp;" ")-1))=7),OR(ISNUMBER(MATCH(LEFT(C648,FIND(" ",C648&amp;" ")-1),'Look Up Values'!$G$2:$G$1000,0)),ISNUMBER(MATCH(LEFT(C648,FIND(" ",C648&amp;" ")-1),'Look Up Values'!$AE$2:$AE$2000,0)))),"","EWC error")),"")</f>
        <v/>
      </c>
      <c r="M648" s="242" t="str" cm="1">
        <f t="array" ref="M648">IF(AND(G648&lt;&gt;0,G648&lt;&gt;""),IF(E648="","",IF(ISNUMBER(MATCH(SUBSTITUTE(E648," ",""),SUBSTITUTE('Look Up Values'!$I$2:$I$10," ",""),0)),"","State error")),"")</f>
        <v/>
      </c>
      <c r="N648" s="242" t="str" cm="1">
        <f t="array" ref="N648">IF(AND(G648&lt;&gt;0,G648&lt;&gt;""),IF(F648="","",IF(ISNUMBER(MATCH(SUBSTITUTE(F648," ",""),SUBSTITUTE('Look Up Values'!$W$2:$W$30," ",""),0)),"","D&amp;R error")),"")</f>
        <v/>
      </c>
      <c r="O648" s="256" t="str">
        <f t="shared" si="19"/>
        <v/>
      </c>
    </row>
    <row r="649" spans="1:15" ht="15.75">
      <c r="A649" s="250">
        <v>642</v>
      </c>
      <c r="B649" s="208"/>
      <c r="C649" s="49"/>
      <c r="D649" s="50"/>
      <c r="E649" s="50"/>
      <c r="F649" s="50"/>
      <c r="G649" s="209"/>
      <c r="H649" s="8"/>
      <c r="I649" s="457" t="str">
        <f t="shared" ref="I649:I712" si="20">IF(IFERROR(--SUBSTITUTE(J649,CHAR(160),""),0)&gt;0,A649,"")</f>
        <v/>
      </c>
      <c r="J649" s="241" cm="1">
        <f t="array" ref="J649">SUMPRODUCT(--(K649:N649&lt;&gt;"")) + IF(TRIM(O649)="",0,LEN(O649)-LEN(SUBSTITUTE(O649,",",""))+1)</f>
        <v>0</v>
      </c>
      <c r="K649" s="242" t="str">
        <f>IF(AND(G649&lt;&gt;0,G649&lt;&gt;""),IF(B649="","",IF(ISNUMBER(MATCH(B649,'Look Up Values'!$B$2:$B$500,0)),"","Dest. error")),"")</f>
        <v/>
      </c>
      <c r="L649" s="242" t="str">
        <f>IF(AND(G649&lt;&gt;0,G649&lt;&gt;""),IF(C649="","",IF(AND(ISNUMBER(--LEFT(C649,FIND(" ",C649&amp;" ")-1)),OR(LEN(LEFT(C649,FIND(" ",C649&amp;" ")-1))=6,LEN(LEFT(C649,FIND(" ",C649&amp;" ")-1))=7),OR(ISNUMBER(MATCH(LEFT(C649,FIND(" ",C649&amp;" ")-1),'Look Up Values'!$G$2:$G$1000,0)),ISNUMBER(MATCH(LEFT(C649,FIND(" ",C649&amp;" ")-1),'Look Up Values'!$AE$2:$AE$2000,0)))),"","EWC error")),"")</f>
        <v/>
      </c>
      <c r="M649" s="242" t="str" cm="1">
        <f t="array" ref="M649">IF(AND(G649&lt;&gt;0,G649&lt;&gt;""),IF(E649="","",IF(ISNUMBER(MATCH(SUBSTITUTE(E649," ",""),SUBSTITUTE('Look Up Values'!$I$2:$I$10," ",""),0)),"","State error")),"")</f>
        <v/>
      </c>
      <c r="N649" s="242" t="str" cm="1">
        <f t="array" ref="N649">IF(AND(G649&lt;&gt;0,G649&lt;&gt;""),IF(F649="","",IF(ISNUMBER(MATCH(SUBSTITUTE(F649," ",""),SUBSTITUTE('Look Up Values'!$W$2:$W$30," ",""),0)),"","D&amp;R error")),"")</f>
        <v/>
      </c>
      <c r="O649" s="256" t="str">
        <f t="shared" ref="O649:O712" si="21">IF(OR(G649="",G649=0),"",IF((TRIM(SUBSTITUTE(B649,CHAR(160),""))&amp;TRIM(SUBSTITUTE(C649,CHAR(160),""))&amp;TRIM(SUBSTITUTE(F649,CHAR(160),""))&amp;TRIM(SUBSTITUTE(E649,CHAR(160),"")))&lt;&gt;"",IF((--(TRIM(SUBSTITUTE(B649,CHAR(160),""))&lt;&gt;"")+--(TRIM(SUBSTITUTE(C649,CHAR(160),""))&lt;&gt;"")+--(TRIM(SUBSTITUTE(F649,CHAR(160),""))&lt;&gt;"")+--(TRIM(SUBSTITUTE(E649,CHAR(160),""))&lt;&gt;""))=4,"",LEFT(IF(TRIM(SUBSTITUTE(B649,CHAR(160),""))="","Dest, ","")&amp;IF(TRIM(SUBSTITUTE(C649,CHAR(160),""))="","EWC, ","")&amp;IF(TRIM(SUBSTITUTE(F649,CHAR(160),""))="","D&amp;R, ","")&amp;IF(TRIM(SUBSTITUTE(E649,CHAR(160),""))="","State, ",""),LEN(IF(TRIM(SUBSTITUTE(B649,CHAR(160),""))="","Dest, ","")&amp;IF(TRIM(SUBSTITUTE(C649,CHAR(160),""))="","EWC, ","")&amp;IF(TRIM(SUBSTITUTE(F649,CHAR(160),""))="","D&amp;R, ","")&amp;IF(TRIM(SUBSTITUTE(E649,CHAR(160),""))="","State, ",""))-2)),LEFT(IF(TRIM(SUBSTITUTE(B649,CHAR(160),""))="","Dest, ","")&amp;IF(TRIM(SUBSTITUTE(C649,CHAR(160),""))="","EWC, ","")&amp;IF(TRIM(SUBSTITUTE(F649,CHAR(160),""))="","D&amp;R, ","")&amp;IF(TRIM(SUBSTITUTE(E649,CHAR(160),""))="","State, ",""),LEN(IF(TRIM(SUBSTITUTE(B649,CHAR(160),""))="","Dest, ","")&amp;IF(TRIM(SUBSTITUTE(C649,CHAR(160),""))="","EWC, ","")&amp;IF(TRIM(SUBSTITUTE(F649,CHAR(160),""))="","D&amp;R, ","")&amp;IF(TRIM(SUBSTITUTE(E649,CHAR(160),""))="","State, ",""))-2)))</f>
        <v/>
      </c>
    </row>
    <row r="650" spans="1:15" ht="15.75">
      <c r="A650" s="250">
        <v>643</v>
      </c>
      <c r="B650" s="208"/>
      <c r="C650" s="49"/>
      <c r="D650" s="50"/>
      <c r="E650" s="50"/>
      <c r="F650" s="50"/>
      <c r="G650" s="209"/>
      <c r="H650" s="8"/>
      <c r="I650" s="457" t="str">
        <f t="shared" si="20"/>
        <v/>
      </c>
      <c r="J650" s="241" cm="1">
        <f t="array" ref="J650">SUMPRODUCT(--(K650:N650&lt;&gt;"")) + IF(TRIM(O650)="",0,LEN(O650)-LEN(SUBSTITUTE(O650,",",""))+1)</f>
        <v>0</v>
      </c>
      <c r="K650" s="242" t="str">
        <f>IF(AND(G650&lt;&gt;0,G650&lt;&gt;""),IF(B650="","",IF(ISNUMBER(MATCH(B650,'Look Up Values'!$B$2:$B$500,0)),"","Dest. error")),"")</f>
        <v/>
      </c>
      <c r="L650" s="242" t="str">
        <f>IF(AND(G650&lt;&gt;0,G650&lt;&gt;""),IF(C650="","",IF(AND(ISNUMBER(--LEFT(C650,FIND(" ",C650&amp;" ")-1)),OR(LEN(LEFT(C650,FIND(" ",C650&amp;" ")-1))=6,LEN(LEFT(C650,FIND(" ",C650&amp;" ")-1))=7),OR(ISNUMBER(MATCH(LEFT(C650,FIND(" ",C650&amp;" ")-1),'Look Up Values'!$G$2:$G$1000,0)),ISNUMBER(MATCH(LEFT(C650,FIND(" ",C650&amp;" ")-1),'Look Up Values'!$AE$2:$AE$2000,0)))),"","EWC error")),"")</f>
        <v/>
      </c>
      <c r="M650" s="242" t="str" cm="1">
        <f t="array" ref="M650">IF(AND(G650&lt;&gt;0,G650&lt;&gt;""),IF(E650="","",IF(ISNUMBER(MATCH(SUBSTITUTE(E650," ",""),SUBSTITUTE('Look Up Values'!$I$2:$I$10," ",""),0)),"","State error")),"")</f>
        <v/>
      </c>
      <c r="N650" s="242" t="str" cm="1">
        <f t="array" ref="N650">IF(AND(G650&lt;&gt;0,G650&lt;&gt;""),IF(F650="","",IF(ISNUMBER(MATCH(SUBSTITUTE(F650," ",""),SUBSTITUTE('Look Up Values'!$W$2:$W$30," ",""),0)),"","D&amp;R error")),"")</f>
        <v/>
      </c>
      <c r="O650" s="256" t="str">
        <f t="shared" si="21"/>
        <v/>
      </c>
    </row>
    <row r="651" spans="1:15" ht="15.75">
      <c r="A651" s="250">
        <v>644</v>
      </c>
      <c r="B651" s="208"/>
      <c r="C651" s="49"/>
      <c r="D651" s="50"/>
      <c r="E651" s="50"/>
      <c r="F651" s="50"/>
      <c r="G651" s="209"/>
      <c r="H651" s="8"/>
      <c r="I651" s="457" t="str">
        <f t="shared" si="20"/>
        <v/>
      </c>
      <c r="J651" s="241" cm="1">
        <f t="array" ref="J651">SUMPRODUCT(--(K651:N651&lt;&gt;"")) + IF(TRIM(O651)="",0,LEN(O651)-LEN(SUBSTITUTE(O651,",",""))+1)</f>
        <v>0</v>
      </c>
      <c r="K651" s="242" t="str">
        <f>IF(AND(G651&lt;&gt;0,G651&lt;&gt;""),IF(B651="","",IF(ISNUMBER(MATCH(B651,'Look Up Values'!$B$2:$B$500,0)),"","Dest. error")),"")</f>
        <v/>
      </c>
      <c r="L651" s="242" t="str">
        <f>IF(AND(G651&lt;&gt;0,G651&lt;&gt;""),IF(C651="","",IF(AND(ISNUMBER(--LEFT(C651,FIND(" ",C651&amp;" ")-1)),OR(LEN(LEFT(C651,FIND(" ",C651&amp;" ")-1))=6,LEN(LEFT(C651,FIND(" ",C651&amp;" ")-1))=7),OR(ISNUMBER(MATCH(LEFT(C651,FIND(" ",C651&amp;" ")-1),'Look Up Values'!$G$2:$G$1000,0)),ISNUMBER(MATCH(LEFT(C651,FIND(" ",C651&amp;" ")-1),'Look Up Values'!$AE$2:$AE$2000,0)))),"","EWC error")),"")</f>
        <v/>
      </c>
      <c r="M651" s="242" t="str" cm="1">
        <f t="array" ref="M651">IF(AND(G651&lt;&gt;0,G651&lt;&gt;""),IF(E651="","",IF(ISNUMBER(MATCH(SUBSTITUTE(E651," ",""),SUBSTITUTE('Look Up Values'!$I$2:$I$10," ",""),0)),"","State error")),"")</f>
        <v/>
      </c>
      <c r="N651" s="242" t="str" cm="1">
        <f t="array" ref="N651">IF(AND(G651&lt;&gt;0,G651&lt;&gt;""),IF(F651="","",IF(ISNUMBER(MATCH(SUBSTITUTE(F651," ",""),SUBSTITUTE('Look Up Values'!$W$2:$W$30," ",""),0)),"","D&amp;R error")),"")</f>
        <v/>
      </c>
      <c r="O651" s="256" t="str">
        <f t="shared" si="21"/>
        <v/>
      </c>
    </row>
    <row r="652" spans="1:15" ht="15.75">
      <c r="A652" s="250">
        <v>645</v>
      </c>
      <c r="B652" s="208"/>
      <c r="C652" s="49"/>
      <c r="D652" s="50"/>
      <c r="E652" s="50"/>
      <c r="F652" s="50"/>
      <c r="G652" s="209"/>
      <c r="H652" s="8"/>
      <c r="I652" s="457" t="str">
        <f t="shared" si="20"/>
        <v/>
      </c>
      <c r="J652" s="241" cm="1">
        <f t="array" ref="J652">SUMPRODUCT(--(K652:N652&lt;&gt;"")) + IF(TRIM(O652)="",0,LEN(O652)-LEN(SUBSTITUTE(O652,",",""))+1)</f>
        <v>0</v>
      </c>
      <c r="K652" s="242" t="str">
        <f>IF(AND(G652&lt;&gt;0,G652&lt;&gt;""),IF(B652="","",IF(ISNUMBER(MATCH(B652,'Look Up Values'!$B$2:$B$500,0)),"","Dest. error")),"")</f>
        <v/>
      </c>
      <c r="L652" s="242" t="str">
        <f>IF(AND(G652&lt;&gt;0,G652&lt;&gt;""),IF(C652="","",IF(AND(ISNUMBER(--LEFT(C652,FIND(" ",C652&amp;" ")-1)),OR(LEN(LEFT(C652,FIND(" ",C652&amp;" ")-1))=6,LEN(LEFT(C652,FIND(" ",C652&amp;" ")-1))=7),OR(ISNUMBER(MATCH(LEFT(C652,FIND(" ",C652&amp;" ")-1),'Look Up Values'!$G$2:$G$1000,0)),ISNUMBER(MATCH(LEFT(C652,FIND(" ",C652&amp;" ")-1),'Look Up Values'!$AE$2:$AE$2000,0)))),"","EWC error")),"")</f>
        <v/>
      </c>
      <c r="M652" s="242" t="str" cm="1">
        <f t="array" ref="M652">IF(AND(G652&lt;&gt;0,G652&lt;&gt;""),IF(E652="","",IF(ISNUMBER(MATCH(SUBSTITUTE(E652," ",""),SUBSTITUTE('Look Up Values'!$I$2:$I$10," ",""),0)),"","State error")),"")</f>
        <v/>
      </c>
      <c r="N652" s="242" t="str" cm="1">
        <f t="array" ref="N652">IF(AND(G652&lt;&gt;0,G652&lt;&gt;""),IF(F652="","",IF(ISNUMBER(MATCH(SUBSTITUTE(F652," ",""),SUBSTITUTE('Look Up Values'!$W$2:$W$30," ",""),0)),"","D&amp;R error")),"")</f>
        <v/>
      </c>
      <c r="O652" s="256" t="str">
        <f t="shared" si="21"/>
        <v/>
      </c>
    </row>
    <row r="653" spans="1:15" ht="15.75">
      <c r="A653" s="250">
        <v>646</v>
      </c>
      <c r="B653" s="208"/>
      <c r="C653" s="49"/>
      <c r="D653" s="50"/>
      <c r="E653" s="50"/>
      <c r="F653" s="50"/>
      <c r="G653" s="209"/>
      <c r="H653" s="8"/>
      <c r="I653" s="457" t="str">
        <f t="shared" si="20"/>
        <v/>
      </c>
      <c r="J653" s="241" cm="1">
        <f t="array" ref="J653">SUMPRODUCT(--(K653:N653&lt;&gt;"")) + IF(TRIM(O653)="",0,LEN(O653)-LEN(SUBSTITUTE(O653,",",""))+1)</f>
        <v>0</v>
      </c>
      <c r="K653" s="242" t="str">
        <f>IF(AND(G653&lt;&gt;0,G653&lt;&gt;""),IF(B653="","",IF(ISNUMBER(MATCH(B653,'Look Up Values'!$B$2:$B$500,0)),"","Dest. error")),"")</f>
        <v/>
      </c>
      <c r="L653" s="242" t="str">
        <f>IF(AND(G653&lt;&gt;0,G653&lt;&gt;""),IF(C653="","",IF(AND(ISNUMBER(--LEFT(C653,FIND(" ",C653&amp;" ")-1)),OR(LEN(LEFT(C653,FIND(" ",C653&amp;" ")-1))=6,LEN(LEFT(C653,FIND(" ",C653&amp;" ")-1))=7),OR(ISNUMBER(MATCH(LEFT(C653,FIND(" ",C653&amp;" ")-1),'Look Up Values'!$G$2:$G$1000,0)),ISNUMBER(MATCH(LEFT(C653,FIND(" ",C653&amp;" ")-1),'Look Up Values'!$AE$2:$AE$2000,0)))),"","EWC error")),"")</f>
        <v/>
      </c>
      <c r="M653" s="242" t="str" cm="1">
        <f t="array" ref="M653">IF(AND(G653&lt;&gt;0,G653&lt;&gt;""),IF(E653="","",IF(ISNUMBER(MATCH(SUBSTITUTE(E653," ",""),SUBSTITUTE('Look Up Values'!$I$2:$I$10," ",""),0)),"","State error")),"")</f>
        <v/>
      </c>
      <c r="N653" s="242" t="str" cm="1">
        <f t="array" ref="N653">IF(AND(G653&lt;&gt;0,G653&lt;&gt;""),IF(F653="","",IF(ISNUMBER(MATCH(SUBSTITUTE(F653," ",""),SUBSTITUTE('Look Up Values'!$W$2:$W$30," ",""),0)),"","D&amp;R error")),"")</f>
        <v/>
      </c>
      <c r="O653" s="256" t="str">
        <f t="shared" si="21"/>
        <v/>
      </c>
    </row>
    <row r="654" spans="1:15" ht="15.75">
      <c r="A654" s="250">
        <v>647</v>
      </c>
      <c r="B654" s="208"/>
      <c r="C654" s="49"/>
      <c r="D654" s="50"/>
      <c r="E654" s="50"/>
      <c r="F654" s="50"/>
      <c r="G654" s="209"/>
      <c r="H654" s="8"/>
      <c r="I654" s="457" t="str">
        <f t="shared" si="20"/>
        <v/>
      </c>
      <c r="J654" s="241" cm="1">
        <f t="array" ref="J654">SUMPRODUCT(--(K654:N654&lt;&gt;"")) + IF(TRIM(O654)="",0,LEN(O654)-LEN(SUBSTITUTE(O654,",",""))+1)</f>
        <v>0</v>
      </c>
      <c r="K654" s="242" t="str">
        <f>IF(AND(G654&lt;&gt;0,G654&lt;&gt;""),IF(B654="","",IF(ISNUMBER(MATCH(B654,'Look Up Values'!$B$2:$B$500,0)),"","Dest. error")),"")</f>
        <v/>
      </c>
      <c r="L654" s="242" t="str">
        <f>IF(AND(G654&lt;&gt;0,G654&lt;&gt;""),IF(C654="","",IF(AND(ISNUMBER(--LEFT(C654,FIND(" ",C654&amp;" ")-1)),OR(LEN(LEFT(C654,FIND(" ",C654&amp;" ")-1))=6,LEN(LEFT(C654,FIND(" ",C654&amp;" ")-1))=7),OR(ISNUMBER(MATCH(LEFT(C654,FIND(" ",C654&amp;" ")-1),'Look Up Values'!$G$2:$G$1000,0)),ISNUMBER(MATCH(LEFT(C654,FIND(" ",C654&amp;" ")-1),'Look Up Values'!$AE$2:$AE$2000,0)))),"","EWC error")),"")</f>
        <v/>
      </c>
      <c r="M654" s="242" t="str" cm="1">
        <f t="array" ref="M654">IF(AND(G654&lt;&gt;0,G654&lt;&gt;""),IF(E654="","",IF(ISNUMBER(MATCH(SUBSTITUTE(E654," ",""),SUBSTITUTE('Look Up Values'!$I$2:$I$10," ",""),0)),"","State error")),"")</f>
        <v/>
      </c>
      <c r="N654" s="242" t="str" cm="1">
        <f t="array" ref="N654">IF(AND(G654&lt;&gt;0,G654&lt;&gt;""),IF(F654="","",IF(ISNUMBER(MATCH(SUBSTITUTE(F654," ",""),SUBSTITUTE('Look Up Values'!$W$2:$W$30," ",""),0)),"","D&amp;R error")),"")</f>
        <v/>
      </c>
      <c r="O654" s="256" t="str">
        <f t="shared" si="21"/>
        <v/>
      </c>
    </row>
    <row r="655" spans="1:15" ht="15.75">
      <c r="A655" s="250">
        <v>648</v>
      </c>
      <c r="B655" s="208"/>
      <c r="C655" s="49"/>
      <c r="D655" s="50"/>
      <c r="E655" s="50"/>
      <c r="F655" s="50"/>
      <c r="G655" s="209"/>
      <c r="H655" s="8"/>
      <c r="I655" s="457" t="str">
        <f t="shared" si="20"/>
        <v/>
      </c>
      <c r="J655" s="241" cm="1">
        <f t="array" ref="J655">SUMPRODUCT(--(K655:N655&lt;&gt;"")) + IF(TRIM(O655)="",0,LEN(O655)-LEN(SUBSTITUTE(O655,",",""))+1)</f>
        <v>0</v>
      </c>
      <c r="K655" s="242" t="str">
        <f>IF(AND(G655&lt;&gt;0,G655&lt;&gt;""),IF(B655="","",IF(ISNUMBER(MATCH(B655,'Look Up Values'!$B$2:$B$500,0)),"","Dest. error")),"")</f>
        <v/>
      </c>
      <c r="L655" s="242" t="str">
        <f>IF(AND(G655&lt;&gt;0,G655&lt;&gt;""),IF(C655="","",IF(AND(ISNUMBER(--LEFT(C655,FIND(" ",C655&amp;" ")-1)),OR(LEN(LEFT(C655,FIND(" ",C655&amp;" ")-1))=6,LEN(LEFT(C655,FIND(" ",C655&amp;" ")-1))=7),OR(ISNUMBER(MATCH(LEFT(C655,FIND(" ",C655&amp;" ")-1),'Look Up Values'!$G$2:$G$1000,0)),ISNUMBER(MATCH(LEFT(C655,FIND(" ",C655&amp;" ")-1),'Look Up Values'!$AE$2:$AE$2000,0)))),"","EWC error")),"")</f>
        <v/>
      </c>
      <c r="M655" s="242" t="str" cm="1">
        <f t="array" ref="M655">IF(AND(G655&lt;&gt;0,G655&lt;&gt;""),IF(E655="","",IF(ISNUMBER(MATCH(SUBSTITUTE(E655," ",""),SUBSTITUTE('Look Up Values'!$I$2:$I$10," ",""),0)),"","State error")),"")</f>
        <v/>
      </c>
      <c r="N655" s="242" t="str" cm="1">
        <f t="array" ref="N655">IF(AND(G655&lt;&gt;0,G655&lt;&gt;""),IF(F655="","",IF(ISNUMBER(MATCH(SUBSTITUTE(F655," ",""),SUBSTITUTE('Look Up Values'!$W$2:$W$30," ",""),0)),"","D&amp;R error")),"")</f>
        <v/>
      </c>
      <c r="O655" s="256" t="str">
        <f t="shared" si="21"/>
        <v/>
      </c>
    </row>
    <row r="656" spans="1:15" ht="15.75">
      <c r="A656" s="250">
        <v>649</v>
      </c>
      <c r="B656" s="208"/>
      <c r="C656" s="49"/>
      <c r="D656" s="50"/>
      <c r="E656" s="50"/>
      <c r="F656" s="50"/>
      <c r="G656" s="209"/>
      <c r="H656" s="8"/>
      <c r="I656" s="457" t="str">
        <f t="shared" si="20"/>
        <v/>
      </c>
      <c r="J656" s="241" cm="1">
        <f t="array" ref="J656">SUMPRODUCT(--(K656:N656&lt;&gt;"")) + IF(TRIM(O656)="",0,LEN(O656)-LEN(SUBSTITUTE(O656,",",""))+1)</f>
        <v>0</v>
      </c>
      <c r="K656" s="242" t="str">
        <f>IF(AND(G656&lt;&gt;0,G656&lt;&gt;""),IF(B656="","",IF(ISNUMBER(MATCH(B656,'Look Up Values'!$B$2:$B$500,0)),"","Dest. error")),"")</f>
        <v/>
      </c>
      <c r="L656" s="242" t="str">
        <f>IF(AND(G656&lt;&gt;0,G656&lt;&gt;""),IF(C656="","",IF(AND(ISNUMBER(--LEFT(C656,FIND(" ",C656&amp;" ")-1)),OR(LEN(LEFT(C656,FIND(" ",C656&amp;" ")-1))=6,LEN(LEFT(C656,FIND(" ",C656&amp;" ")-1))=7),OR(ISNUMBER(MATCH(LEFT(C656,FIND(" ",C656&amp;" ")-1),'Look Up Values'!$G$2:$G$1000,0)),ISNUMBER(MATCH(LEFT(C656,FIND(" ",C656&amp;" ")-1),'Look Up Values'!$AE$2:$AE$2000,0)))),"","EWC error")),"")</f>
        <v/>
      </c>
      <c r="M656" s="242" t="str" cm="1">
        <f t="array" ref="M656">IF(AND(G656&lt;&gt;0,G656&lt;&gt;""),IF(E656="","",IF(ISNUMBER(MATCH(SUBSTITUTE(E656," ",""),SUBSTITUTE('Look Up Values'!$I$2:$I$10," ",""),0)),"","State error")),"")</f>
        <v/>
      </c>
      <c r="N656" s="242" t="str" cm="1">
        <f t="array" ref="N656">IF(AND(G656&lt;&gt;0,G656&lt;&gt;""),IF(F656="","",IF(ISNUMBER(MATCH(SUBSTITUTE(F656," ",""),SUBSTITUTE('Look Up Values'!$W$2:$W$30," ",""),0)),"","D&amp;R error")),"")</f>
        <v/>
      </c>
      <c r="O656" s="256" t="str">
        <f t="shared" si="21"/>
        <v/>
      </c>
    </row>
    <row r="657" spans="1:15" ht="15.75">
      <c r="A657" s="250">
        <v>650</v>
      </c>
      <c r="B657" s="208"/>
      <c r="C657" s="49"/>
      <c r="D657" s="50"/>
      <c r="E657" s="50"/>
      <c r="F657" s="50"/>
      <c r="G657" s="209"/>
      <c r="H657" s="8"/>
      <c r="I657" s="457" t="str">
        <f t="shared" si="20"/>
        <v/>
      </c>
      <c r="J657" s="241" cm="1">
        <f t="array" ref="J657">SUMPRODUCT(--(K657:N657&lt;&gt;"")) + IF(TRIM(O657)="",0,LEN(O657)-LEN(SUBSTITUTE(O657,",",""))+1)</f>
        <v>0</v>
      </c>
      <c r="K657" s="242" t="str">
        <f>IF(AND(G657&lt;&gt;0,G657&lt;&gt;""),IF(B657="","",IF(ISNUMBER(MATCH(B657,'Look Up Values'!$B$2:$B$500,0)),"","Dest. error")),"")</f>
        <v/>
      </c>
      <c r="L657" s="242" t="str">
        <f>IF(AND(G657&lt;&gt;0,G657&lt;&gt;""),IF(C657="","",IF(AND(ISNUMBER(--LEFT(C657,FIND(" ",C657&amp;" ")-1)),OR(LEN(LEFT(C657,FIND(" ",C657&amp;" ")-1))=6,LEN(LEFT(C657,FIND(" ",C657&amp;" ")-1))=7),OR(ISNUMBER(MATCH(LEFT(C657,FIND(" ",C657&amp;" ")-1),'Look Up Values'!$G$2:$G$1000,0)),ISNUMBER(MATCH(LEFT(C657,FIND(" ",C657&amp;" ")-1),'Look Up Values'!$AE$2:$AE$2000,0)))),"","EWC error")),"")</f>
        <v/>
      </c>
      <c r="M657" s="242" t="str" cm="1">
        <f t="array" ref="M657">IF(AND(G657&lt;&gt;0,G657&lt;&gt;""),IF(E657="","",IF(ISNUMBER(MATCH(SUBSTITUTE(E657," ",""),SUBSTITUTE('Look Up Values'!$I$2:$I$10," ",""),0)),"","State error")),"")</f>
        <v/>
      </c>
      <c r="N657" s="242" t="str" cm="1">
        <f t="array" ref="N657">IF(AND(G657&lt;&gt;0,G657&lt;&gt;""),IF(F657="","",IF(ISNUMBER(MATCH(SUBSTITUTE(F657," ",""),SUBSTITUTE('Look Up Values'!$W$2:$W$30," ",""),0)),"","D&amp;R error")),"")</f>
        <v/>
      </c>
      <c r="O657" s="256" t="str">
        <f t="shared" si="21"/>
        <v/>
      </c>
    </row>
    <row r="658" spans="1:15" ht="15.75">
      <c r="A658" s="250">
        <v>651</v>
      </c>
      <c r="B658" s="208"/>
      <c r="C658" s="49"/>
      <c r="D658" s="50"/>
      <c r="E658" s="50"/>
      <c r="F658" s="50"/>
      <c r="G658" s="209"/>
      <c r="H658" s="8"/>
      <c r="I658" s="457" t="str">
        <f t="shared" si="20"/>
        <v/>
      </c>
      <c r="J658" s="241" cm="1">
        <f t="array" ref="J658">SUMPRODUCT(--(K658:N658&lt;&gt;"")) + IF(TRIM(O658)="",0,LEN(O658)-LEN(SUBSTITUTE(O658,",",""))+1)</f>
        <v>0</v>
      </c>
      <c r="K658" s="242" t="str">
        <f>IF(AND(G658&lt;&gt;0,G658&lt;&gt;""),IF(B658="","",IF(ISNUMBER(MATCH(B658,'Look Up Values'!$B$2:$B$500,0)),"","Dest. error")),"")</f>
        <v/>
      </c>
      <c r="L658" s="242" t="str">
        <f>IF(AND(G658&lt;&gt;0,G658&lt;&gt;""),IF(C658="","",IF(AND(ISNUMBER(--LEFT(C658,FIND(" ",C658&amp;" ")-1)),OR(LEN(LEFT(C658,FIND(" ",C658&amp;" ")-1))=6,LEN(LEFT(C658,FIND(" ",C658&amp;" ")-1))=7),OR(ISNUMBER(MATCH(LEFT(C658,FIND(" ",C658&amp;" ")-1),'Look Up Values'!$G$2:$G$1000,0)),ISNUMBER(MATCH(LEFT(C658,FIND(" ",C658&amp;" ")-1),'Look Up Values'!$AE$2:$AE$2000,0)))),"","EWC error")),"")</f>
        <v/>
      </c>
      <c r="M658" s="242" t="str" cm="1">
        <f t="array" ref="M658">IF(AND(G658&lt;&gt;0,G658&lt;&gt;""),IF(E658="","",IF(ISNUMBER(MATCH(SUBSTITUTE(E658," ",""),SUBSTITUTE('Look Up Values'!$I$2:$I$10," ",""),0)),"","State error")),"")</f>
        <v/>
      </c>
      <c r="N658" s="242" t="str" cm="1">
        <f t="array" ref="N658">IF(AND(G658&lt;&gt;0,G658&lt;&gt;""),IF(F658="","",IF(ISNUMBER(MATCH(SUBSTITUTE(F658," ",""),SUBSTITUTE('Look Up Values'!$W$2:$W$30," ",""),0)),"","D&amp;R error")),"")</f>
        <v/>
      </c>
      <c r="O658" s="256" t="str">
        <f t="shared" si="21"/>
        <v/>
      </c>
    </row>
    <row r="659" spans="1:15" ht="15.75">
      <c r="A659" s="250">
        <v>652</v>
      </c>
      <c r="B659" s="208"/>
      <c r="C659" s="49"/>
      <c r="D659" s="50"/>
      <c r="E659" s="50"/>
      <c r="F659" s="50"/>
      <c r="G659" s="209"/>
      <c r="H659" s="8"/>
      <c r="I659" s="457" t="str">
        <f t="shared" si="20"/>
        <v/>
      </c>
      <c r="J659" s="241" cm="1">
        <f t="array" ref="J659">SUMPRODUCT(--(K659:N659&lt;&gt;"")) + IF(TRIM(O659)="",0,LEN(O659)-LEN(SUBSTITUTE(O659,",",""))+1)</f>
        <v>0</v>
      </c>
      <c r="K659" s="242" t="str">
        <f>IF(AND(G659&lt;&gt;0,G659&lt;&gt;""),IF(B659="","",IF(ISNUMBER(MATCH(B659,'Look Up Values'!$B$2:$B$500,0)),"","Dest. error")),"")</f>
        <v/>
      </c>
      <c r="L659" s="242" t="str">
        <f>IF(AND(G659&lt;&gt;0,G659&lt;&gt;""),IF(C659="","",IF(AND(ISNUMBER(--LEFT(C659,FIND(" ",C659&amp;" ")-1)),OR(LEN(LEFT(C659,FIND(" ",C659&amp;" ")-1))=6,LEN(LEFT(C659,FIND(" ",C659&amp;" ")-1))=7),OR(ISNUMBER(MATCH(LEFT(C659,FIND(" ",C659&amp;" ")-1),'Look Up Values'!$G$2:$G$1000,0)),ISNUMBER(MATCH(LEFT(C659,FIND(" ",C659&amp;" ")-1),'Look Up Values'!$AE$2:$AE$2000,0)))),"","EWC error")),"")</f>
        <v/>
      </c>
      <c r="M659" s="242" t="str" cm="1">
        <f t="array" ref="M659">IF(AND(G659&lt;&gt;0,G659&lt;&gt;""),IF(E659="","",IF(ISNUMBER(MATCH(SUBSTITUTE(E659," ",""),SUBSTITUTE('Look Up Values'!$I$2:$I$10," ",""),0)),"","State error")),"")</f>
        <v/>
      </c>
      <c r="N659" s="242" t="str" cm="1">
        <f t="array" ref="N659">IF(AND(G659&lt;&gt;0,G659&lt;&gt;""),IF(F659="","",IF(ISNUMBER(MATCH(SUBSTITUTE(F659," ",""),SUBSTITUTE('Look Up Values'!$W$2:$W$30," ",""),0)),"","D&amp;R error")),"")</f>
        <v/>
      </c>
      <c r="O659" s="256" t="str">
        <f t="shared" si="21"/>
        <v/>
      </c>
    </row>
    <row r="660" spans="1:15" ht="15.75">
      <c r="A660" s="250">
        <v>653</v>
      </c>
      <c r="B660" s="208"/>
      <c r="C660" s="49"/>
      <c r="D660" s="50"/>
      <c r="E660" s="50"/>
      <c r="F660" s="50"/>
      <c r="G660" s="209"/>
      <c r="H660" s="8"/>
      <c r="I660" s="457" t="str">
        <f t="shared" si="20"/>
        <v/>
      </c>
      <c r="J660" s="241" cm="1">
        <f t="array" ref="J660">SUMPRODUCT(--(K660:N660&lt;&gt;"")) + IF(TRIM(O660)="",0,LEN(O660)-LEN(SUBSTITUTE(O660,",",""))+1)</f>
        <v>0</v>
      </c>
      <c r="K660" s="242" t="str">
        <f>IF(AND(G660&lt;&gt;0,G660&lt;&gt;""),IF(B660="","",IF(ISNUMBER(MATCH(B660,'Look Up Values'!$B$2:$B$500,0)),"","Dest. error")),"")</f>
        <v/>
      </c>
      <c r="L660" s="242" t="str">
        <f>IF(AND(G660&lt;&gt;0,G660&lt;&gt;""),IF(C660="","",IF(AND(ISNUMBER(--LEFT(C660,FIND(" ",C660&amp;" ")-1)),OR(LEN(LEFT(C660,FIND(" ",C660&amp;" ")-1))=6,LEN(LEFT(C660,FIND(" ",C660&amp;" ")-1))=7),OR(ISNUMBER(MATCH(LEFT(C660,FIND(" ",C660&amp;" ")-1),'Look Up Values'!$G$2:$G$1000,0)),ISNUMBER(MATCH(LEFT(C660,FIND(" ",C660&amp;" ")-1),'Look Up Values'!$AE$2:$AE$2000,0)))),"","EWC error")),"")</f>
        <v/>
      </c>
      <c r="M660" s="242" t="str" cm="1">
        <f t="array" ref="M660">IF(AND(G660&lt;&gt;0,G660&lt;&gt;""),IF(E660="","",IF(ISNUMBER(MATCH(SUBSTITUTE(E660," ",""),SUBSTITUTE('Look Up Values'!$I$2:$I$10," ",""),0)),"","State error")),"")</f>
        <v/>
      </c>
      <c r="N660" s="242" t="str" cm="1">
        <f t="array" ref="N660">IF(AND(G660&lt;&gt;0,G660&lt;&gt;""),IF(F660="","",IF(ISNUMBER(MATCH(SUBSTITUTE(F660," ",""),SUBSTITUTE('Look Up Values'!$W$2:$W$30," ",""),0)),"","D&amp;R error")),"")</f>
        <v/>
      </c>
      <c r="O660" s="256" t="str">
        <f t="shared" si="21"/>
        <v/>
      </c>
    </row>
    <row r="661" spans="1:15" ht="15.75">
      <c r="A661" s="250">
        <v>654</v>
      </c>
      <c r="B661" s="208"/>
      <c r="C661" s="49"/>
      <c r="D661" s="50"/>
      <c r="E661" s="50"/>
      <c r="F661" s="50"/>
      <c r="G661" s="209"/>
      <c r="H661" s="8"/>
      <c r="I661" s="457" t="str">
        <f t="shared" si="20"/>
        <v/>
      </c>
      <c r="J661" s="241" cm="1">
        <f t="array" ref="J661">SUMPRODUCT(--(K661:N661&lt;&gt;"")) + IF(TRIM(O661)="",0,LEN(O661)-LEN(SUBSTITUTE(O661,",",""))+1)</f>
        <v>0</v>
      </c>
      <c r="K661" s="242" t="str">
        <f>IF(AND(G661&lt;&gt;0,G661&lt;&gt;""),IF(B661="","",IF(ISNUMBER(MATCH(B661,'Look Up Values'!$B$2:$B$500,0)),"","Dest. error")),"")</f>
        <v/>
      </c>
      <c r="L661" s="242" t="str">
        <f>IF(AND(G661&lt;&gt;0,G661&lt;&gt;""),IF(C661="","",IF(AND(ISNUMBER(--LEFT(C661,FIND(" ",C661&amp;" ")-1)),OR(LEN(LEFT(C661,FIND(" ",C661&amp;" ")-1))=6,LEN(LEFT(C661,FIND(" ",C661&amp;" ")-1))=7),OR(ISNUMBER(MATCH(LEFT(C661,FIND(" ",C661&amp;" ")-1),'Look Up Values'!$G$2:$G$1000,0)),ISNUMBER(MATCH(LEFT(C661,FIND(" ",C661&amp;" ")-1),'Look Up Values'!$AE$2:$AE$2000,0)))),"","EWC error")),"")</f>
        <v/>
      </c>
      <c r="M661" s="242" t="str" cm="1">
        <f t="array" ref="M661">IF(AND(G661&lt;&gt;0,G661&lt;&gt;""),IF(E661="","",IF(ISNUMBER(MATCH(SUBSTITUTE(E661," ",""),SUBSTITUTE('Look Up Values'!$I$2:$I$10," ",""),0)),"","State error")),"")</f>
        <v/>
      </c>
      <c r="N661" s="242" t="str" cm="1">
        <f t="array" ref="N661">IF(AND(G661&lt;&gt;0,G661&lt;&gt;""),IF(F661="","",IF(ISNUMBER(MATCH(SUBSTITUTE(F661," ",""),SUBSTITUTE('Look Up Values'!$W$2:$W$30," ",""),0)),"","D&amp;R error")),"")</f>
        <v/>
      </c>
      <c r="O661" s="256" t="str">
        <f t="shared" si="21"/>
        <v/>
      </c>
    </row>
    <row r="662" spans="1:15" ht="15.75">
      <c r="A662" s="250">
        <v>655</v>
      </c>
      <c r="B662" s="208"/>
      <c r="C662" s="49"/>
      <c r="D662" s="50"/>
      <c r="E662" s="50"/>
      <c r="F662" s="50"/>
      <c r="G662" s="209"/>
      <c r="H662" s="8"/>
      <c r="I662" s="457" t="str">
        <f t="shared" si="20"/>
        <v/>
      </c>
      <c r="J662" s="241" cm="1">
        <f t="array" ref="J662">SUMPRODUCT(--(K662:N662&lt;&gt;"")) + IF(TRIM(O662)="",0,LEN(O662)-LEN(SUBSTITUTE(O662,",",""))+1)</f>
        <v>0</v>
      </c>
      <c r="K662" s="242" t="str">
        <f>IF(AND(G662&lt;&gt;0,G662&lt;&gt;""),IF(B662="","",IF(ISNUMBER(MATCH(B662,'Look Up Values'!$B$2:$B$500,0)),"","Dest. error")),"")</f>
        <v/>
      </c>
      <c r="L662" s="242" t="str">
        <f>IF(AND(G662&lt;&gt;0,G662&lt;&gt;""),IF(C662="","",IF(AND(ISNUMBER(--LEFT(C662,FIND(" ",C662&amp;" ")-1)),OR(LEN(LEFT(C662,FIND(" ",C662&amp;" ")-1))=6,LEN(LEFT(C662,FIND(" ",C662&amp;" ")-1))=7),OR(ISNUMBER(MATCH(LEFT(C662,FIND(" ",C662&amp;" ")-1),'Look Up Values'!$G$2:$G$1000,0)),ISNUMBER(MATCH(LEFT(C662,FIND(" ",C662&amp;" ")-1),'Look Up Values'!$AE$2:$AE$2000,0)))),"","EWC error")),"")</f>
        <v/>
      </c>
      <c r="M662" s="242" t="str" cm="1">
        <f t="array" ref="M662">IF(AND(G662&lt;&gt;0,G662&lt;&gt;""),IF(E662="","",IF(ISNUMBER(MATCH(SUBSTITUTE(E662," ",""),SUBSTITUTE('Look Up Values'!$I$2:$I$10," ",""),0)),"","State error")),"")</f>
        <v/>
      </c>
      <c r="N662" s="242" t="str" cm="1">
        <f t="array" ref="N662">IF(AND(G662&lt;&gt;0,G662&lt;&gt;""),IF(F662="","",IF(ISNUMBER(MATCH(SUBSTITUTE(F662," ",""),SUBSTITUTE('Look Up Values'!$W$2:$W$30," ",""),0)),"","D&amp;R error")),"")</f>
        <v/>
      </c>
      <c r="O662" s="256" t="str">
        <f t="shared" si="21"/>
        <v/>
      </c>
    </row>
    <row r="663" spans="1:15" ht="15.75">
      <c r="A663" s="250">
        <v>656</v>
      </c>
      <c r="B663" s="208"/>
      <c r="C663" s="49"/>
      <c r="D663" s="50"/>
      <c r="E663" s="50"/>
      <c r="F663" s="50"/>
      <c r="G663" s="209"/>
      <c r="H663" s="8"/>
      <c r="I663" s="457" t="str">
        <f t="shared" si="20"/>
        <v/>
      </c>
      <c r="J663" s="241" cm="1">
        <f t="array" ref="J663">SUMPRODUCT(--(K663:N663&lt;&gt;"")) + IF(TRIM(O663)="",0,LEN(O663)-LEN(SUBSTITUTE(O663,",",""))+1)</f>
        <v>0</v>
      </c>
      <c r="K663" s="242" t="str">
        <f>IF(AND(G663&lt;&gt;0,G663&lt;&gt;""),IF(B663="","",IF(ISNUMBER(MATCH(B663,'Look Up Values'!$B$2:$B$500,0)),"","Dest. error")),"")</f>
        <v/>
      </c>
      <c r="L663" s="242" t="str">
        <f>IF(AND(G663&lt;&gt;0,G663&lt;&gt;""),IF(C663="","",IF(AND(ISNUMBER(--LEFT(C663,FIND(" ",C663&amp;" ")-1)),OR(LEN(LEFT(C663,FIND(" ",C663&amp;" ")-1))=6,LEN(LEFT(C663,FIND(" ",C663&amp;" ")-1))=7),OR(ISNUMBER(MATCH(LEFT(C663,FIND(" ",C663&amp;" ")-1),'Look Up Values'!$G$2:$G$1000,0)),ISNUMBER(MATCH(LEFT(C663,FIND(" ",C663&amp;" ")-1),'Look Up Values'!$AE$2:$AE$2000,0)))),"","EWC error")),"")</f>
        <v/>
      </c>
      <c r="M663" s="242" t="str" cm="1">
        <f t="array" ref="M663">IF(AND(G663&lt;&gt;0,G663&lt;&gt;""),IF(E663="","",IF(ISNUMBER(MATCH(SUBSTITUTE(E663," ",""),SUBSTITUTE('Look Up Values'!$I$2:$I$10," ",""),0)),"","State error")),"")</f>
        <v/>
      </c>
      <c r="N663" s="242" t="str" cm="1">
        <f t="array" ref="N663">IF(AND(G663&lt;&gt;0,G663&lt;&gt;""),IF(F663="","",IF(ISNUMBER(MATCH(SUBSTITUTE(F663," ",""),SUBSTITUTE('Look Up Values'!$W$2:$W$30," ",""),0)),"","D&amp;R error")),"")</f>
        <v/>
      </c>
      <c r="O663" s="256" t="str">
        <f t="shared" si="21"/>
        <v/>
      </c>
    </row>
    <row r="664" spans="1:15" ht="15.75">
      <c r="A664" s="250">
        <v>657</v>
      </c>
      <c r="B664" s="208"/>
      <c r="C664" s="49"/>
      <c r="D664" s="50"/>
      <c r="E664" s="50"/>
      <c r="F664" s="50"/>
      <c r="G664" s="209"/>
      <c r="H664" s="8"/>
      <c r="I664" s="457" t="str">
        <f t="shared" si="20"/>
        <v/>
      </c>
      <c r="J664" s="241" cm="1">
        <f t="array" ref="J664">SUMPRODUCT(--(K664:N664&lt;&gt;"")) + IF(TRIM(O664)="",0,LEN(O664)-LEN(SUBSTITUTE(O664,",",""))+1)</f>
        <v>0</v>
      </c>
      <c r="K664" s="242" t="str">
        <f>IF(AND(G664&lt;&gt;0,G664&lt;&gt;""),IF(B664="","",IF(ISNUMBER(MATCH(B664,'Look Up Values'!$B$2:$B$500,0)),"","Dest. error")),"")</f>
        <v/>
      </c>
      <c r="L664" s="242" t="str">
        <f>IF(AND(G664&lt;&gt;0,G664&lt;&gt;""),IF(C664="","",IF(AND(ISNUMBER(--LEFT(C664,FIND(" ",C664&amp;" ")-1)),OR(LEN(LEFT(C664,FIND(" ",C664&amp;" ")-1))=6,LEN(LEFT(C664,FIND(" ",C664&amp;" ")-1))=7),OR(ISNUMBER(MATCH(LEFT(C664,FIND(" ",C664&amp;" ")-1),'Look Up Values'!$G$2:$G$1000,0)),ISNUMBER(MATCH(LEFT(C664,FIND(" ",C664&amp;" ")-1),'Look Up Values'!$AE$2:$AE$2000,0)))),"","EWC error")),"")</f>
        <v/>
      </c>
      <c r="M664" s="242" t="str" cm="1">
        <f t="array" ref="M664">IF(AND(G664&lt;&gt;0,G664&lt;&gt;""),IF(E664="","",IF(ISNUMBER(MATCH(SUBSTITUTE(E664," ",""),SUBSTITUTE('Look Up Values'!$I$2:$I$10," ",""),0)),"","State error")),"")</f>
        <v/>
      </c>
      <c r="N664" s="242" t="str" cm="1">
        <f t="array" ref="N664">IF(AND(G664&lt;&gt;0,G664&lt;&gt;""),IF(F664="","",IF(ISNUMBER(MATCH(SUBSTITUTE(F664," ",""),SUBSTITUTE('Look Up Values'!$W$2:$W$30," ",""),0)),"","D&amp;R error")),"")</f>
        <v/>
      </c>
      <c r="O664" s="256" t="str">
        <f t="shared" si="21"/>
        <v/>
      </c>
    </row>
    <row r="665" spans="1:15" ht="15.75">
      <c r="A665" s="250">
        <v>658</v>
      </c>
      <c r="B665" s="208"/>
      <c r="C665" s="49"/>
      <c r="D665" s="50"/>
      <c r="E665" s="50"/>
      <c r="F665" s="50"/>
      <c r="G665" s="209"/>
      <c r="H665" s="8"/>
      <c r="I665" s="457" t="str">
        <f t="shared" si="20"/>
        <v/>
      </c>
      <c r="J665" s="241" cm="1">
        <f t="array" ref="J665">SUMPRODUCT(--(K665:N665&lt;&gt;"")) + IF(TRIM(O665)="",0,LEN(O665)-LEN(SUBSTITUTE(O665,",",""))+1)</f>
        <v>0</v>
      </c>
      <c r="K665" s="242" t="str">
        <f>IF(AND(G665&lt;&gt;0,G665&lt;&gt;""),IF(B665="","",IF(ISNUMBER(MATCH(B665,'Look Up Values'!$B$2:$B$500,0)),"","Dest. error")),"")</f>
        <v/>
      </c>
      <c r="L665" s="242" t="str">
        <f>IF(AND(G665&lt;&gt;0,G665&lt;&gt;""),IF(C665="","",IF(AND(ISNUMBER(--LEFT(C665,FIND(" ",C665&amp;" ")-1)),OR(LEN(LEFT(C665,FIND(" ",C665&amp;" ")-1))=6,LEN(LEFT(C665,FIND(" ",C665&amp;" ")-1))=7),OR(ISNUMBER(MATCH(LEFT(C665,FIND(" ",C665&amp;" ")-1),'Look Up Values'!$G$2:$G$1000,0)),ISNUMBER(MATCH(LEFT(C665,FIND(" ",C665&amp;" ")-1),'Look Up Values'!$AE$2:$AE$2000,0)))),"","EWC error")),"")</f>
        <v/>
      </c>
      <c r="M665" s="242" t="str" cm="1">
        <f t="array" ref="M665">IF(AND(G665&lt;&gt;0,G665&lt;&gt;""),IF(E665="","",IF(ISNUMBER(MATCH(SUBSTITUTE(E665," ",""),SUBSTITUTE('Look Up Values'!$I$2:$I$10," ",""),0)),"","State error")),"")</f>
        <v/>
      </c>
      <c r="N665" s="242" t="str" cm="1">
        <f t="array" ref="N665">IF(AND(G665&lt;&gt;0,G665&lt;&gt;""),IF(F665="","",IF(ISNUMBER(MATCH(SUBSTITUTE(F665," ",""),SUBSTITUTE('Look Up Values'!$W$2:$W$30," ",""),0)),"","D&amp;R error")),"")</f>
        <v/>
      </c>
      <c r="O665" s="256" t="str">
        <f t="shared" si="21"/>
        <v/>
      </c>
    </row>
    <row r="666" spans="1:15" ht="15.75">
      <c r="A666" s="250">
        <v>659</v>
      </c>
      <c r="B666" s="208"/>
      <c r="C666" s="49"/>
      <c r="D666" s="50"/>
      <c r="E666" s="50"/>
      <c r="F666" s="50"/>
      <c r="G666" s="209"/>
      <c r="H666" s="8"/>
      <c r="I666" s="457" t="str">
        <f t="shared" si="20"/>
        <v/>
      </c>
      <c r="J666" s="241" cm="1">
        <f t="array" ref="J666">SUMPRODUCT(--(K666:N666&lt;&gt;"")) + IF(TRIM(O666)="",0,LEN(O666)-LEN(SUBSTITUTE(O666,",",""))+1)</f>
        <v>0</v>
      </c>
      <c r="K666" s="242" t="str">
        <f>IF(AND(G666&lt;&gt;0,G666&lt;&gt;""),IF(B666="","",IF(ISNUMBER(MATCH(B666,'Look Up Values'!$B$2:$B$500,0)),"","Dest. error")),"")</f>
        <v/>
      </c>
      <c r="L666" s="242" t="str">
        <f>IF(AND(G666&lt;&gt;0,G666&lt;&gt;""),IF(C666="","",IF(AND(ISNUMBER(--LEFT(C666,FIND(" ",C666&amp;" ")-1)),OR(LEN(LEFT(C666,FIND(" ",C666&amp;" ")-1))=6,LEN(LEFT(C666,FIND(" ",C666&amp;" ")-1))=7),OR(ISNUMBER(MATCH(LEFT(C666,FIND(" ",C666&amp;" ")-1),'Look Up Values'!$G$2:$G$1000,0)),ISNUMBER(MATCH(LEFT(C666,FIND(" ",C666&amp;" ")-1),'Look Up Values'!$AE$2:$AE$2000,0)))),"","EWC error")),"")</f>
        <v/>
      </c>
      <c r="M666" s="242" t="str" cm="1">
        <f t="array" ref="M666">IF(AND(G666&lt;&gt;0,G666&lt;&gt;""),IF(E666="","",IF(ISNUMBER(MATCH(SUBSTITUTE(E666," ",""),SUBSTITUTE('Look Up Values'!$I$2:$I$10," ",""),0)),"","State error")),"")</f>
        <v/>
      </c>
      <c r="N666" s="242" t="str" cm="1">
        <f t="array" ref="N666">IF(AND(G666&lt;&gt;0,G666&lt;&gt;""),IF(F666="","",IF(ISNUMBER(MATCH(SUBSTITUTE(F666," ",""),SUBSTITUTE('Look Up Values'!$W$2:$W$30," ",""),0)),"","D&amp;R error")),"")</f>
        <v/>
      </c>
      <c r="O666" s="256" t="str">
        <f t="shared" si="21"/>
        <v/>
      </c>
    </row>
    <row r="667" spans="1:15" ht="15.75">
      <c r="A667" s="250">
        <v>660</v>
      </c>
      <c r="B667" s="208"/>
      <c r="C667" s="49"/>
      <c r="D667" s="50"/>
      <c r="E667" s="50"/>
      <c r="F667" s="50"/>
      <c r="G667" s="209"/>
      <c r="H667" s="8"/>
      <c r="I667" s="457" t="str">
        <f t="shared" si="20"/>
        <v/>
      </c>
      <c r="J667" s="241" cm="1">
        <f t="array" ref="J667">SUMPRODUCT(--(K667:N667&lt;&gt;"")) + IF(TRIM(O667)="",0,LEN(O667)-LEN(SUBSTITUTE(O667,",",""))+1)</f>
        <v>0</v>
      </c>
      <c r="K667" s="242" t="str">
        <f>IF(AND(G667&lt;&gt;0,G667&lt;&gt;""),IF(B667="","",IF(ISNUMBER(MATCH(B667,'Look Up Values'!$B$2:$B$500,0)),"","Dest. error")),"")</f>
        <v/>
      </c>
      <c r="L667" s="242" t="str">
        <f>IF(AND(G667&lt;&gt;0,G667&lt;&gt;""),IF(C667="","",IF(AND(ISNUMBER(--LEFT(C667,FIND(" ",C667&amp;" ")-1)),OR(LEN(LEFT(C667,FIND(" ",C667&amp;" ")-1))=6,LEN(LEFT(C667,FIND(" ",C667&amp;" ")-1))=7),OR(ISNUMBER(MATCH(LEFT(C667,FIND(" ",C667&amp;" ")-1),'Look Up Values'!$G$2:$G$1000,0)),ISNUMBER(MATCH(LEFT(C667,FIND(" ",C667&amp;" ")-1),'Look Up Values'!$AE$2:$AE$2000,0)))),"","EWC error")),"")</f>
        <v/>
      </c>
      <c r="M667" s="242" t="str" cm="1">
        <f t="array" ref="M667">IF(AND(G667&lt;&gt;0,G667&lt;&gt;""),IF(E667="","",IF(ISNUMBER(MATCH(SUBSTITUTE(E667," ",""),SUBSTITUTE('Look Up Values'!$I$2:$I$10," ",""),0)),"","State error")),"")</f>
        <v/>
      </c>
      <c r="N667" s="242" t="str" cm="1">
        <f t="array" ref="N667">IF(AND(G667&lt;&gt;0,G667&lt;&gt;""),IF(F667="","",IF(ISNUMBER(MATCH(SUBSTITUTE(F667," ",""),SUBSTITUTE('Look Up Values'!$W$2:$W$30," ",""),0)),"","D&amp;R error")),"")</f>
        <v/>
      </c>
      <c r="O667" s="256" t="str">
        <f t="shared" si="21"/>
        <v/>
      </c>
    </row>
    <row r="668" spans="1:15" ht="15.75">
      <c r="A668" s="250">
        <v>661</v>
      </c>
      <c r="B668" s="208"/>
      <c r="C668" s="49"/>
      <c r="D668" s="50"/>
      <c r="E668" s="50"/>
      <c r="F668" s="50"/>
      <c r="G668" s="209"/>
      <c r="H668" s="8"/>
      <c r="I668" s="457" t="str">
        <f t="shared" si="20"/>
        <v/>
      </c>
      <c r="J668" s="241" cm="1">
        <f t="array" ref="J668">SUMPRODUCT(--(K668:N668&lt;&gt;"")) + IF(TRIM(O668)="",0,LEN(O668)-LEN(SUBSTITUTE(O668,",",""))+1)</f>
        <v>0</v>
      </c>
      <c r="K668" s="242" t="str">
        <f>IF(AND(G668&lt;&gt;0,G668&lt;&gt;""),IF(B668="","",IF(ISNUMBER(MATCH(B668,'Look Up Values'!$B$2:$B$500,0)),"","Dest. error")),"")</f>
        <v/>
      </c>
      <c r="L668" s="242" t="str">
        <f>IF(AND(G668&lt;&gt;0,G668&lt;&gt;""),IF(C668="","",IF(AND(ISNUMBER(--LEFT(C668,FIND(" ",C668&amp;" ")-1)),OR(LEN(LEFT(C668,FIND(" ",C668&amp;" ")-1))=6,LEN(LEFT(C668,FIND(" ",C668&amp;" ")-1))=7),OR(ISNUMBER(MATCH(LEFT(C668,FIND(" ",C668&amp;" ")-1),'Look Up Values'!$G$2:$G$1000,0)),ISNUMBER(MATCH(LEFT(C668,FIND(" ",C668&amp;" ")-1),'Look Up Values'!$AE$2:$AE$2000,0)))),"","EWC error")),"")</f>
        <v/>
      </c>
      <c r="M668" s="242" t="str" cm="1">
        <f t="array" ref="M668">IF(AND(G668&lt;&gt;0,G668&lt;&gt;""),IF(E668="","",IF(ISNUMBER(MATCH(SUBSTITUTE(E668," ",""),SUBSTITUTE('Look Up Values'!$I$2:$I$10," ",""),0)),"","State error")),"")</f>
        <v/>
      </c>
      <c r="N668" s="242" t="str" cm="1">
        <f t="array" ref="N668">IF(AND(G668&lt;&gt;0,G668&lt;&gt;""),IF(F668="","",IF(ISNUMBER(MATCH(SUBSTITUTE(F668," ",""),SUBSTITUTE('Look Up Values'!$W$2:$W$30," ",""),0)),"","D&amp;R error")),"")</f>
        <v/>
      </c>
      <c r="O668" s="256" t="str">
        <f t="shared" si="21"/>
        <v/>
      </c>
    </row>
    <row r="669" spans="1:15" ht="15.75">
      <c r="A669" s="250">
        <v>662</v>
      </c>
      <c r="B669" s="208"/>
      <c r="C669" s="49"/>
      <c r="D669" s="50"/>
      <c r="E669" s="50"/>
      <c r="F669" s="50"/>
      <c r="G669" s="209"/>
      <c r="H669" s="8"/>
      <c r="I669" s="457" t="str">
        <f t="shared" si="20"/>
        <v/>
      </c>
      <c r="J669" s="241" cm="1">
        <f t="array" ref="J669">SUMPRODUCT(--(K669:N669&lt;&gt;"")) + IF(TRIM(O669)="",0,LEN(O669)-LEN(SUBSTITUTE(O669,",",""))+1)</f>
        <v>0</v>
      </c>
      <c r="K669" s="242" t="str">
        <f>IF(AND(G669&lt;&gt;0,G669&lt;&gt;""),IF(B669="","",IF(ISNUMBER(MATCH(B669,'Look Up Values'!$B$2:$B$500,0)),"","Dest. error")),"")</f>
        <v/>
      </c>
      <c r="L669" s="242" t="str">
        <f>IF(AND(G669&lt;&gt;0,G669&lt;&gt;""),IF(C669="","",IF(AND(ISNUMBER(--LEFT(C669,FIND(" ",C669&amp;" ")-1)),OR(LEN(LEFT(C669,FIND(" ",C669&amp;" ")-1))=6,LEN(LEFT(C669,FIND(" ",C669&amp;" ")-1))=7),OR(ISNUMBER(MATCH(LEFT(C669,FIND(" ",C669&amp;" ")-1),'Look Up Values'!$G$2:$G$1000,0)),ISNUMBER(MATCH(LEFT(C669,FIND(" ",C669&amp;" ")-1),'Look Up Values'!$AE$2:$AE$2000,0)))),"","EWC error")),"")</f>
        <v/>
      </c>
      <c r="M669" s="242" t="str" cm="1">
        <f t="array" ref="M669">IF(AND(G669&lt;&gt;0,G669&lt;&gt;""),IF(E669="","",IF(ISNUMBER(MATCH(SUBSTITUTE(E669," ",""),SUBSTITUTE('Look Up Values'!$I$2:$I$10," ",""),0)),"","State error")),"")</f>
        <v/>
      </c>
      <c r="N669" s="242" t="str" cm="1">
        <f t="array" ref="N669">IF(AND(G669&lt;&gt;0,G669&lt;&gt;""),IF(F669="","",IF(ISNUMBER(MATCH(SUBSTITUTE(F669," ",""),SUBSTITUTE('Look Up Values'!$W$2:$W$30," ",""),0)),"","D&amp;R error")),"")</f>
        <v/>
      </c>
      <c r="O669" s="256" t="str">
        <f t="shared" si="21"/>
        <v/>
      </c>
    </row>
    <row r="670" spans="1:15" ht="15.75">
      <c r="A670" s="250">
        <v>663</v>
      </c>
      <c r="B670" s="208"/>
      <c r="C670" s="49"/>
      <c r="D670" s="50"/>
      <c r="E670" s="50"/>
      <c r="F670" s="50"/>
      <c r="G670" s="209"/>
      <c r="H670" s="8"/>
      <c r="I670" s="457" t="str">
        <f t="shared" si="20"/>
        <v/>
      </c>
      <c r="J670" s="241" cm="1">
        <f t="array" ref="J670">SUMPRODUCT(--(K670:N670&lt;&gt;"")) + IF(TRIM(O670)="",0,LEN(O670)-LEN(SUBSTITUTE(O670,",",""))+1)</f>
        <v>0</v>
      </c>
      <c r="K670" s="242" t="str">
        <f>IF(AND(G670&lt;&gt;0,G670&lt;&gt;""),IF(B670="","",IF(ISNUMBER(MATCH(B670,'Look Up Values'!$B$2:$B$500,0)),"","Dest. error")),"")</f>
        <v/>
      </c>
      <c r="L670" s="242" t="str">
        <f>IF(AND(G670&lt;&gt;0,G670&lt;&gt;""),IF(C670="","",IF(AND(ISNUMBER(--LEFT(C670,FIND(" ",C670&amp;" ")-1)),OR(LEN(LEFT(C670,FIND(" ",C670&amp;" ")-1))=6,LEN(LEFT(C670,FIND(" ",C670&amp;" ")-1))=7),OR(ISNUMBER(MATCH(LEFT(C670,FIND(" ",C670&amp;" ")-1),'Look Up Values'!$G$2:$G$1000,0)),ISNUMBER(MATCH(LEFT(C670,FIND(" ",C670&amp;" ")-1),'Look Up Values'!$AE$2:$AE$2000,0)))),"","EWC error")),"")</f>
        <v/>
      </c>
      <c r="M670" s="242" t="str" cm="1">
        <f t="array" ref="M670">IF(AND(G670&lt;&gt;0,G670&lt;&gt;""),IF(E670="","",IF(ISNUMBER(MATCH(SUBSTITUTE(E670," ",""),SUBSTITUTE('Look Up Values'!$I$2:$I$10," ",""),0)),"","State error")),"")</f>
        <v/>
      </c>
      <c r="N670" s="242" t="str" cm="1">
        <f t="array" ref="N670">IF(AND(G670&lt;&gt;0,G670&lt;&gt;""),IF(F670="","",IF(ISNUMBER(MATCH(SUBSTITUTE(F670," ",""),SUBSTITUTE('Look Up Values'!$W$2:$W$30," ",""),0)),"","D&amp;R error")),"")</f>
        <v/>
      </c>
      <c r="O670" s="256" t="str">
        <f t="shared" si="21"/>
        <v/>
      </c>
    </row>
    <row r="671" spans="1:15" ht="15.75">
      <c r="A671" s="250">
        <v>664</v>
      </c>
      <c r="B671" s="208"/>
      <c r="C671" s="49"/>
      <c r="D671" s="50"/>
      <c r="E671" s="50"/>
      <c r="F671" s="50"/>
      <c r="G671" s="209"/>
      <c r="H671" s="8"/>
      <c r="I671" s="457" t="str">
        <f t="shared" si="20"/>
        <v/>
      </c>
      <c r="J671" s="241" cm="1">
        <f t="array" ref="J671">SUMPRODUCT(--(K671:N671&lt;&gt;"")) + IF(TRIM(O671)="",0,LEN(O671)-LEN(SUBSTITUTE(O671,",",""))+1)</f>
        <v>0</v>
      </c>
      <c r="K671" s="242" t="str">
        <f>IF(AND(G671&lt;&gt;0,G671&lt;&gt;""),IF(B671="","",IF(ISNUMBER(MATCH(B671,'Look Up Values'!$B$2:$B$500,0)),"","Dest. error")),"")</f>
        <v/>
      </c>
      <c r="L671" s="242" t="str">
        <f>IF(AND(G671&lt;&gt;0,G671&lt;&gt;""),IF(C671="","",IF(AND(ISNUMBER(--LEFT(C671,FIND(" ",C671&amp;" ")-1)),OR(LEN(LEFT(C671,FIND(" ",C671&amp;" ")-1))=6,LEN(LEFT(C671,FIND(" ",C671&amp;" ")-1))=7),OR(ISNUMBER(MATCH(LEFT(C671,FIND(" ",C671&amp;" ")-1),'Look Up Values'!$G$2:$G$1000,0)),ISNUMBER(MATCH(LEFT(C671,FIND(" ",C671&amp;" ")-1),'Look Up Values'!$AE$2:$AE$2000,0)))),"","EWC error")),"")</f>
        <v/>
      </c>
      <c r="M671" s="242" t="str" cm="1">
        <f t="array" ref="M671">IF(AND(G671&lt;&gt;0,G671&lt;&gt;""),IF(E671="","",IF(ISNUMBER(MATCH(SUBSTITUTE(E671," ",""),SUBSTITUTE('Look Up Values'!$I$2:$I$10," ",""),0)),"","State error")),"")</f>
        <v/>
      </c>
      <c r="N671" s="242" t="str" cm="1">
        <f t="array" ref="N671">IF(AND(G671&lt;&gt;0,G671&lt;&gt;""),IF(F671="","",IF(ISNUMBER(MATCH(SUBSTITUTE(F671," ",""),SUBSTITUTE('Look Up Values'!$W$2:$W$30," ",""),0)),"","D&amp;R error")),"")</f>
        <v/>
      </c>
      <c r="O671" s="256" t="str">
        <f t="shared" si="21"/>
        <v/>
      </c>
    </row>
    <row r="672" spans="1:15" ht="15.75">
      <c r="A672" s="250">
        <v>665</v>
      </c>
      <c r="B672" s="208"/>
      <c r="C672" s="49"/>
      <c r="D672" s="50"/>
      <c r="E672" s="50"/>
      <c r="F672" s="50"/>
      <c r="G672" s="209"/>
      <c r="H672" s="8"/>
      <c r="I672" s="457" t="str">
        <f t="shared" si="20"/>
        <v/>
      </c>
      <c r="J672" s="241" cm="1">
        <f t="array" ref="J672">SUMPRODUCT(--(K672:N672&lt;&gt;"")) + IF(TRIM(O672)="",0,LEN(O672)-LEN(SUBSTITUTE(O672,",",""))+1)</f>
        <v>0</v>
      </c>
      <c r="K672" s="242" t="str">
        <f>IF(AND(G672&lt;&gt;0,G672&lt;&gt;""),IF(B672="","",IF(ISNUMBER(MATCH(B672,'Look Up Values'!$B$2:$B$500,0)),"","Dest. error")),"")</f>
        <v/>
      </c>
      <c r="L672" s="242" t="str">
        <f>IF(AND(G672&lt;&gt;0,G672&lt;&gt;""),IF(C672="","",IF(AND(ISNUMBER(--LEFT(C672,FIND(" ",C672&amp;" ")-1)),OR(LEN(LEFT(C672,FIND(" ",C672&amp;" ")-1))=6,LEN(LEFT(C672,FIND(" ",C672&amp;" ")-1))=7),OR(ISNUMBER(MATCH(LEFT(C672,FIND(" ",C672&amp;" ")-1),'Look Up Values'!$G$2:$G$1000,0)),ISNUMBER(MATCH(LEFT(C672,FIND(" ",C672&amp;" ")-1),'Look Up Values'!$AE$2:$AE$2000,0)))),"","EWC error")),"")</f>
        <v/>
      </c>
      <c r="M672" s="242" t="str" cm="1">
        <f t="array" ref="M672">IF(AND(G672&lt;&gt;0,G672&lt;&gt;""),IF(E672="","",IF(ISNUMBER(MATCH(SUBSTITUTE(E672," ",""),SUBSTITUTE('Look Up Values'!$I$2:$I$10," ",""),0)),"","State error")),"")</f>
        <v/>
      </c>
      <c r="N672" s="242" t="str" cm="1">
        <f t="array" ref="N672">IF(AND(G672&lt;&gt;0,G672&lt;&gt;""),IF(F672="","",IF(ISNUMBER(MATCH(SUBSTITUTE(F672," ",""),SUBSTITUTE('Look Up Values'!$W$2:$W$30," ",""),0)),"","D&amp;R error")),"")</f>
        <v/>
      </c>
      <c r="O672" s="256" t="str">
        <f t="shared" si="21"/>
        <v/>
      </c>
    </row>
    <row r="673" spans="1:15" ht="15.75">
      <c r="A673" s="250">
        <v>666</v>
      </c>
      <c r="B673" s="208"/>
      <c r="C673" s="49"/>
      <c r="D673" s="50"/>
      <c r="E673" s="50"/>
      <c r="F673" s="50"/>
      <c r="G673" s="209"/>
      <c r="H673" s="8"/>
      <c r="I673" s="457" t="str">
        <f t="shared" si="20"/>
        <v/>
      </c>
      <c r="J673" s="241" cm="1">
        <f t="array" ref="J673">SUMPRODUCT(--(K673:N673&lt;&gt;"")) + IF(TRIM(O673)="",0,LEN(O673)-LEN(SUBSTITUTE(O673,",",""))+1)</f>
        <v>0</v>
      </c>
      <c r="K673" s="242" t="str">
        <f>IF(AND(G673&lt;&gt;0,G673&lt;&gt;""),IF(B673="","",IF(ISNUMBER(MATCH(B673,'Look Up Values'!$B$2:$B$500,0)),"","Dest. error")),"")</f>
        <v/>
      </c>
      <c r="L673" s="242" t="str">
        <f>IF(AND(G673&lt;&gt;0,G673&lt;&gt;""),IF(C673="","",IF(AND(ISNUMBER(--LEFT(C673,FIND(" ",C673&amp;" ")-1)),OR(LEN(LEFT(C673,FIND(" ",C673&amp;" ")-1))=6,LEN(LEFT(C673,FIND(" ",C673&amp;" ")-1))=7),OR(ISNUMBER(MATCH(LEFT(C673,FIND(" ",C673&amp;" ")-1),'Look Up Values'!$G$2:$G$1000,0)),ISNUMBER(MATCH(LEFT(C673,FIND(" ",C673&amp;" ")-1),'Look Up Values'!$AE$2:$AE$2000,0)))),"","EWC error")),"")</f>
        <v/>
      </c>
      <c r="M673" s="242" t="str" cm="1">
        <f t="array" ref="M673">IF(AND(G673&lt;&gt;0,G673&lt;&gt;""),IF(E673="","",IF(ISNUMBER(MATCH(SUBSTITUTE(E673," ",""),SUBSTITUTE('Look Up Values'!$I$2:$I$10," ",""),0)),"","State error")),"")</f>
        <v/>
      </c>
      <c r="N673" s="242" t="str" cm="1">
        <f t="array" ref="N673">IF(AND(G673&lt;&gt;0,G673&lt;&gt;""),IF(F673="","",IF(ISNUMBER(MATCH(SUBSTITUTE(F673," ",""),SUBSTITUTE('Look Up Values'!$W$2:$W$30," ",""),0)),"","D&amp;R error")),"")</f>
        <v/>
      </c>
      <c r="O673" s="256" t="str">
        <f t="shared" si="21"/>
        <v/>
      </c>
    </row>
    <row r="674" spans="1:15" ht="15.75">
      <c r="A674" s="250">
        <v>667</v>
      </c>
      <c r="B674" s="208"/>
      <c r="C674" s="49"/>
      <c r="D674" s="50"/>
      <c r="E674" s="50"/>
      <c r="F674" s="50"/>
      <c r="G674" s="209"/>
      <c r="H674" s="8"/>
      <c r="I674" s="457" t="str">
        <f t="shared" si="20"/>
        <v/>
      </c>
      <c r="J674" s="241" cm="1">
        <f t="array" ref="J674">SUMPRODUCT(--(K674:N674&lt;&gt;"")) + IF(TRIM(O674)="",0,LEN(O674)-LEN(SUBSTITUTE(O674,",",""))+1)</f>
        <v>0</v>
      </c>
      <c r="K674" s="242" t="str">
        <f>IF(AND(G674&lt;&gt;0,G674&lt;&gt;""),IF(B674="","",IF(ISNUMBER(MATCH(B674,'Look Up Values'!$B$2:$B$500,0)),"","Dest. error")),"")</f>
        <v/>
      </c>
      <c r="L674" s="242" t="str">
        <f>IF(AND(G674&lt;&gt;0,G674&lt;&gt;""),IF(C674="","",IF(AND(ISNUMBER(--LEFT(C674,FIND(" ",C674&amp;" ")-1)),OR(LEN(LEFT(C674,FIND(" ",C674&amp;" ")-1))=6,LEN(LEFT(C674,FIND(" ",C674&amp;" ")-1))=7),OR(ISNUMBER(MATCH(LEFT(C674,FIND(" ",C674&amp;" ")-1),'Look Up Values'!$G$2:$G$1000,0)),ISNUMBER(MATCH(LEFT(C674,FIND(" ",C674&amp;" ")-1),'Look Up Values'!$AE$2:$AE$2000,0)))),"","EWC error")),"")</f>
        <v/>
      </c>
      <c r="M674" s="242" t="str" cm="1">
        <f t="array" ref="M674">IF(AND(G674&lt;&gt;0,G674&lt;&gt;""),IF(E674="","",IF(ISNUMBER(MATCH(SUBSTITUTE(E674," ",""),SUBSTITUTE('Look Up Values'!$I$2:$I$10," ",""),0)),"","State error")),"")</f>
        <v/>
      </c>
      <c r="N674" s="242" t="str" cm="1">
        <f t="array" ref="N674">IF(AND(G674&lt;&gt;0,G674&lt;&gt;""),IF(F674="","",IF(ISNUMBER(MATCH(SUBSTITUTE(F674," ",""),SUBSTITUTE('Look Up Values'!$W$2:$W$30," ",""),0)),"","D&amp;R error")),"")</f>
        <v/>
      </c>
      <c r="O674" s="256" t="str">
        <f t="shared" si="21"/>
        <v/>
      </c>
    </row>
    <row r="675" spans="1:15" ht="15.75">
      <c r="A675" s="250">
        <v>668</v>
      </c>
      <c r="B675" s="208"/>
      <c r="C675" s="49"/>
      <c r="D675" s="50"/>
      <c r="E675" s="50"/>
      <c r="F675" s="50"/>
      <c r="G675" s="209"/>
      <c r="H675" s="8"/>
      <c r="I675" s="457" t="str">
        <f t="shared" si="20"/>
        <v/>
      </c>
      <c r="J675" s="241" cm="1">
        <f t="array" ref="J675">SUMPRODUCT(--(K675:N675&lt;&gt;"")) + IF(TRIM(O675)="",0,LEN(O675)-LEN(SUBSTITUTE(O675,",",""))+1)</f>
        <v>0</v>
      </c>
      <c r="K675" s="242" t="str">
        <f>IF(AND(G675&lt;&gt;0,G675&lt;&gt;""),IF(B675="","",IF(ISNUMBER(MATCH(B675,'Look Up Values'!$B$2:$B$500,0)),"","Dest. error")),"")</f>
        <v/>
      </c>
      <c r="L675" s="242" t="str">
        <f>IF(AND(G675&lt;&gt;0,G675&lt;&gt;""),IF(C675="","",IF(AND(ISNUMBER(--LEFT(C675,FIND(" ",C675&amp;" ")-1)),OR(LEN(LEFT(C675,FIND(" ",C675&amp;" ")-1))=6,LEN(LEFT(C675,FIND(" ",C675&amp;" ")-1))=7),OR(ISNUMBER(MATCH(LEFT(C675,FIND(" ",C675&amp;" ")-1),'Look Up Values'!$G$2:$G$1000,0)),ISNUMBER(MATCH(LEFT(C675,FIND(" ",C675&amp;" ")-1),'Look Up Values'!$AE$2:$AE$2000,0)))),"","EWC error")),"")</f>
        <v/>
      </c>
      <c r="M675" s="242" t="str" cm="1">
        <f t="array" ref="M675">IF(AND(G675&lt;&gt;0,G675&lt;&gt;""),IF(E675="","",IF(ISNUMBER(MATCH(SUBSTITUTE(E675," ",""),SUBSTITUTE('Look Up Values'!$I$2:$I$10," ",""),0)),"","State error")),"")</f>
        <v/>
      </c>
      <c r="N675" s="242" t="str" cm="1">
        <f t="array" ref="N675">IF(AND(G675&lt;&gt;0,G675&lt;&gt;""),IF(F675="","",IF(ISNUMBER(MATCH(SUBSTITUTE(F675," ",""),SUBSTITUTE('Look Up Values'!$W$2:$W$30," ",""),0)),"","D&amp;R error")),"")</f>
        <v/>
      </c>
      <c r="O675" s="256" t="str">
        <f t="shared" si="21"/>
        <v/>
      </c>
    </row>
    <row r="676" spans="1:15" ht="15.75">
      <c r="A676" s="250">
        <v>669</v>
      </c>
      <c r="B676" s="208"/>
      <c r="C676" s="49"/>
      <c r="D676" s="50"/>
      <c r="E676" s="50"/>
      <c r="F676" s="50"/>
      <c r="G676" s="209"/>
      <c r="H676" s="8"/>
      <c r="I676" s="457" t="str">
        <f t="shared" si="20"/>
        <v/>
      </c>
      <c r="J676" s="241" cm="1">
        <f t="array" ref="J676">SUMPRODUCT(--(K676:N676&lt;&gt;"")) + IF(TRIM(O676)="",0,LEN(O676)-LEN(SUBSTITUTE(O676,",",""))+1)</f>
        <v>0</v>
      </c>
      <c r="K676" s="242" t="str">
        <f>IF(AND(G676&lt;&gt;0,G676&lt;&gt;""),IF(B676="","",IF(ISNUMBER(MATCH(B676,'Look Up Values'!$B$2:$B$500,0)),"","Dest. error")),"")</f>
        <v/>
      </c>
      <c r="L676" s="242" t="str">
        <f>IF(AND(G676&lt;&gt;0,G676&lt;&gt;""),IF(C676="","",IF(AND(ISNUMBER(--LEFT(C676,FIND(" ",C676&amp;" ")-1)),OR(LEN(LEFT(C676,FIND(" ",C676&amp;" ")-1))=6,LEN(LEFT(C676,FIND(" ",C676&amp;" ")-1))=7),OR(ISNUMBER(MATCH(LEFT(C676,FIND(" ",C676&amp;" ")-1),'Look Up Values'!$G$2:$G$1000,0)),ISNUMBER(MATCH(LEFT(C676,FIND(" ",C676&amp;" ")-1),'Look Up Values'!$AE$2:$AE$2000,0)))),"","EWC error")),"")</f>
        <v/>
      </c>
      <c r="M676" s="242" t="str" cm="1">
        <f t="array" ref="M676">IF(AND(G676&lt;&gt;0,G676&lt;&gt;""),IF(E676="","",IF(ISNUMBER(MATCH(SUBSTITUTE(E676," ",""),SUBSTITUTE('Look Up Values'!$I$2:$I$10," ",""),0)),"","State error")),"")</f>
        <v/>
      </c>
      <c r="N676" s="242" t="str" cm="1">
        <f t="array" ref="N676">IF(AND(G676&lt;&gt;0,G676&lt;&gt;""),IF(F676="","",IF(ISNUMBER(MATCH(SUBSTITUTE(F676," ",""),SUBSTITUTE('Look Up Values'!$W$2:$W$30," ",""),0)),"","D&amp;R error")),"")</f>
        <v/>
      </c>
      <c r="O676" s="256" t="str">
        <f t="shared" si="21"/>
        <v/>
      </c>
    </row>
    <row r="677" spans="1:15" ht="15.75">
      <c r="A677" s="250">
        <v>670</v>
      </c>
      <c r="B677" s="208"/>
      <c r="C677" s="49"/>
      <c r="D677" s="50"/>
      <c r="E677" s="50"/>
      <c r="F677" s="50"/>
      <c r="G677" s="209"/>
      <c r="H677" s="8"/>
      <c r="I677" s="457" t="str">
        <f t="shared" si="20"/>
        <v/>
      </c>
      <c r="J677" s="241" cm="1">
        <f t="array" ref="J677">SUMPRODUCT(--(K677:N677&lt;&gt;"")) + IF(TRIM(O677)="",0,LEN(O677)-LEN(SUBSTITUTE(O677,",",""))+1)</f>
        <v>0</v>
      </c>
      <c r="K677" s="242" t="str">
        <f>IF(AND(G677&lt;&gt;0,G677&lt;&gt;""),IF(B677="","",IF(ISNUMBER(MATCH(B677,'Look Up Values'!$B$2:$B$500,0)),"","Dest. error")),"")</f>
        <v/>
      </c>
      <c r="L677" s="242" t="str">
        <f>IF(AND(G677&lt;&gt;0,G677&lt;&gt;""),IF(C677="","",IF(AND(ISNUMBER(--LEFT(C677,FIND(" ",C677&amp;" ")-1)),OR(LEN(LEFT(C677,FIND(" ",C677&amp;" ")-1))=6,LEN(LEFT(C677,FIND(" ",C677&amp;" ")-1))=7),OR(ISNUMBER(MATCH(LEFT(C677,FIND(" ",C677&amp;" ")-1),'Look Up Values'!$G$2:$G$1000,0)),ISNUMBER(MATCH(LEFT(C677,FIND(" ",C677&amp;" ")-1),'Look Up Values'!$AE$2:$AE$2000,0)))),"","EWC error")),"")</f>
        <v/>
      </c>
      <c r="M677" s="242" t="str" cm="1">
        <f t="array" ref="M677">IF(AND(G677&lt;&gt;0,G677&lt;&gt;""),IF(E677="","",IF(ISNUMBER(MATCH(SUBSTITUTE(E677," ",""),SUBSTITUTE('Look Up Values'!$I$2:$I$10," ",""),0)),"","State error")),"")</f>
        <v/>
      </c>
      <c r="N677" s="242" t="str" cm="1">
        <f t="array" ref="N677">IF(AND(G677&lt;&gt;0,G677&lt;&gt;""),IF(F677="","",IF(ISNUMBER(MATCH(SUBSTITUTE(F677," ",""),SUBSTITUTE('Look Up Values'!$W$2:$W$30," ",""),0)),"","D&amp;R error")),"")</f>
        <v/>
      </c>
      <c r="O677" s="256" t="str">
        <f t="shared" si="21"/>
        <v/>
      </c>
    </row>
    <row r="678" spans="1:15" ht="15.75">
      <c r="A678" s="250">
        <v>671</v>
      </c>
      <c r="B678" s="208"/>
      <c r="C678" s="49"/>
      <c r="D678" s="50"/>
      <c r="E678" s="50"/>
      <c r="F678" s="50"/>
      <c r="G678" s="209"/>
      <c r="H678" s="8"/>
      <c r="I678" s="457" t="str">
        <f t="shared" si="20"/>
        <v/>
      </c>
      <c r="J678" s="241" cm="1">
        <f t="array" ref="J678">SUMPRODUCT(--(K678:N678&lt;&gt;"")) + IF(TRIM(O678)="",0,LEN(O678)-LEN(SUBSTITUTE(O678,",",""))+1)</f>
        <v>0</v>
      </c>
      <c r="K678" s="242" t="str">
        <f>IF(AND(G678&lt;&gt;0,G678&lt;&gt;""),IF(B678="","",IF(ISNUMBER(MATCH(B678,'Look Up Values'!$B$2:$B$500,0)),"","Dest. error")),"")</f>
        <v/>
      </c>
      <c r="L678" s="242" t="str">
        <f>IF(AND(G678&lt;&gt;0,G678&lt;&gt;""),IF(C678="","",IF(AND(ISNUMBER(--LEFT(C678,FIND(" ",C678&amp;" ")-1)),OR(LEN(LEFT(C678,FIND(" ",C678&amp;" ")-1))=6,LEN(LEFT(C678,FIND(" ",C678&amp;" ")-1))=7),OR(ISNUMBER(MATCH(LEFT(C678,FIND(" ",C678&amp;" ")-1),'Look Up Values'!$G$2:$G$1000,0)),ISNUMBER(MATCH(LEFT(C678,FIND(" ",C678&amp;" ")-1),'Look Up Values'!$AE$2:$AE$2000,0)))),"","EWC error")),"")</f>
        <v/>
      </c>
      <c r="M678" s="242" t="str" cm="1">
        <f t="array" ref="M678">IF(AND(G678&lt;&gt;0,G678&lt;&gt;""),IF(E678="","",IF(ISNUMBER(MATCH(SUBSTITUTE(E678," ",""),SUBSTITUTE('Look Up Values'!$I$2:$I$10," ",""),0)),"","State error")),"")</f>
        <v/>
      </c>
      <c r="N678" s="242" t="str" cm="1">
        <f t="array" ref="N678">IF(AND(G678&lt;&gt;0,G678&lt;&gt;""),IF(F678="","",IF(ISNUMBER(MATCH(SUBSTITUTE(F678," ",""),SUBSTITUTE('Look Up Values'!$W$2:$W$30," ",""),0)),"","D&amp;R error")),"")</f>
        <v/>
      </c>
      <c r="O678" s="256" t="str">
        <f t="shared" si="21"/>
        <v/>
      </c>
    </row>
    <row r="679" spans="1:15" ht="15.75">
      <c r="A679" s="250">
        <v>672</v>
      </c>
      <c r="B679" s="208"/>
      <c r="C679" s="49"/>
      <c r="D679" s="50"/>
      <c r="E679" s="50"/>
      <c r="F679" s="50"/>
      <c r="G679" s="209"/>
      <c r="H679" s="8"/>
      <c r="I679" s="457" t="str">
        <f t="shared" si="20"/>
        <v/>
      </c>
      <c r="J679" s="241" cm="1">
        <f t="array" ref="J679">SUMPRODUCT(--(K679:N679&lt;&gt;"")) + IF(TRIM(O679)="",0,LEN(O679)-LEN(SUBSTITUTE(O679,",",""))+1)</f>
        <v>0</v>
      </c>
      <c r="K679" s="242" t="str">
        <f>IF(AND(G679&lt;&gt;0,G679&lt;&gt;""),IF(B679="","",IF(ISNUMBER(MATCH(B679,'Look Up Values'!$B$2:$B$500,0)),"","Dest. error")),"")</f>
        <v/>
      </c>
      <c r="L679" s="242" t="str">
        <f>IF(AND(G679&lt;&gt;0,G679&lt;&gt;""),IF(C679="","",IF(AND(ISNUMBER(--LEFT(C679,FIND(" ",C679&amp;" ")-1)),OR(LEN(LEFT(C679,FIND(" ",C679&amp;" ")-1))=6,LEN(LEFT(C679,FIND(" ",C679&amp;" ")-1))=7),OR(ISNUMBER(MATCH(LEFT(C679,FIND(" ",C679&amp;" ")-1),'Look Up Values'!$G$2:$G$1000,0)),ISNUMBER(MATCH(LEFT(C679,FIND(" ",C679&amp;" ")-1),'Look Up Values'!$AE$2:$AE$2000,0)))),"","EWC error")),"")</f>
        <v/>
      </c>
      <c r="M679" s="242" t="str" cm="1">
        <f t="array" ref="M679">IF(AND(G679&lt;&gt;0,G679&lt;&gt;""),IF(E679="","",IF(ISNUMBER(MATCH(SUBSTITUTE(E679," ",""),SUBSTITUTE('Look Up Values'!$I$2:$I$10," ",""),0)),"","State error")),"")</f>
        <v/>
      </c>
      <c r="N679" s="242" t="str" cm="1">
        <f t="array" ref="N679">IF(AND(G679&lt;&gt;0,G679&lt;&gt;""),IF(F679="","",IF(ISNUMBER(MATCH(SUBSTITUTE(F679," ",""),SUBSTITUTE('Look Up Values'!$W$2:$W$30," ",""),0)),"","D&amp;R error")),"")</f>
        <v/>
      </c>
      <c r="O679" s="256" t="str">
        <f t="shared" si="21"/>
        <v/>
      </c>
    </row>
    <row r="680" spans="1:15" ht="15.75">
      <c r="A680" s="250">
        <v>673</v>
      </c>
      <c r="B680" s="208"/>
      <c r="C680" s="49"/>
      <c r="D680" s="50"/>
      <c r="E680" s="50"/>
      <c r="F680" s="50"/>
      <c r="G680" s="209"/>
      <c r="H680" s="8"/>
      <c r="I680" s="457" t="str">
        <f t="shared" si="20"/>
        <v/>
      </c>
      <c r="J680" s="241" cm="1">
        <f t="array" ref="J680">SUMPRODUCT(--(K680:N680&lt;&gt;"")) + IF(TRIM(O680)="",0,LEN(O680)-LEN(SUBSTITUTE(O680,",",""))+1)</f>
        <v>0</v>
      </c>
      <c r="K680" s="242" t="str">
        <f>IF(AND(G680&lt;&gt;0,G680&lt;&gt;""),IF(B680="","",IF(ISNUMBER(MATCH(B680,'Look Up Values'!$B$2:$B$500,0)),"","Dest. error")),"")</f>
        <v/>
      </c>
      <c r="L680" s="242" t="str">
        <f>IF(AND(G680&lt;&gt;0,G680&lt;&gt;""),IF(C680="","",IF(AND(ISNUMBER(--LEFT(C680,FIND(" ",C680&amp;" ")-1)),OR(LEN(LEFT(C680,FIND(" ",C680&amp;" ")-1))=6,LEN(LEFT(C680,FIND(" ",C680&amp;" ")-1))=7),OR(ISNUMBER(MATCH(LEFT(C680,FIND(" ",C680&amp;" ")-1),'Look Up Values'!$G$2:$G$1000,0)),ISNUMBER(MATCH(LEFT(C680,FIND(" ",C680&amp;" ")-1),'Look Up Values'!$AE$2:$AE$2000,0)))),"","EWC error")),"")</f>
        <v/>
      </c>
      <c r="M680" s="242" t="str" cm="1">
        <f t="array" ref="M680">IF(AND(G680&lt;&gt;0,G680&lt;&gt;""),IF(E680="","",IF(ISNUMBER(MATCH(SUBSTITUTE(E680," ",""),SUBSTITUTE('Look Up Values'!$I$2:$I$10," ",""),0)),"","State error")),"")</f>
        <v/>
      </c>
      <c r="N680" s="242" t="str" cm="1">
        <f t="array" ref="N680">IF(AND(G680&lt;&gt;0,G680&lt;&gt;""),IF(F680="","",IF(ISNUMBER(MATCH(SUBSTITUTE(F680," ",""),SUBSTITUTE('Look Up Values'!$W$2:$W$30," ",""),0)),"","D&amp;R error")),"")</f>
        <v/>
      </c>
      <c r="O680" s="256" t="str">
        <f t="shared" si="21"/>
        <v/>
      </c>
    </row>
    <row r="681" spans="1:15" ht="15.75">
      <c r="A681" s="250">
        <v>674</v>
      </c>
      <c r="B681" s="208"/>
      <c r="C681" s="49"/>
      <c r="D681" s="50"/>
      <c r="E681" s="50"/>
      <c r="F681" s="50"/>
      <c r="G681" s="209"/>
      <c r="H681" s="8"/>
      <c r="I681" s="457" t="str">
        <f t="shared" si="20"/>
        <v/>
      </c>
      <c r="J681" s="241" cm="1">
        <f t="array" ref="J681">SUMPRODUCT(--(K681:N681&lt;&gt;"")) + IF(TRIM(O681)="",0,LEN(O681)-LEN(SUBSTITUTE(O681,",",""))+1)</f>
        <v>0</v>
      </c>
      <c r="K681" s="242" t="str">
        <f>IF(AND(G681&lt;&gt;0,G681&lt;&gt;""),IF(B681="","",IF(ISNUMBER(MATCH(B681,'Look Up Values'!$B$2:$B$500,0)),"","Dest. error")),"")</f>
        <v/>
      </c>
      <c r="L681" s="242" t="str">
        <f>IF(AND(G681&lt;&gt;0,G681&lt;&gt;""),IF(C681="","",IF(AND(ISNUMBER(--LEFT(C681,FIND(" ",C681&amp;" ")-1)),OR(LEN(LEFT(C681,FIND(" ",C681&amp;" ")-1))=6,LEN(LEFT(C681,FIND(" ",C681&amp;" ")-1))=7),OR(ISNUMBER(MATCH(LEFT(C681,FIND(" ",C681&amp;" ")-1),'Look Up Values'!$G$2:$G$1000,0)),ISNUMBER(MATCH(LEFT(C681,FIND(" ",C681&amp;" ")-1),'Look Up Values'!$AE$2:$AE$2000,0)))),"","EWC error")),"")</f>
        <v/>
      </c>
      <c r="M681" s="242" t="str" cm="1">
        <f t="array" ref="M681">IF(AND(G681&lt;&gt;0,G681&lt;&gt;""),IF(E681="","",IF(ISNUMBER(MATCH(SUBSTITUTE(E681," ",""),SUBSTITUTE('Look Up Values'!$I$2:$I$10," ",""),0)),"","State error")),"")</f>
        <v/>
      </c>
      <c r="N681" s="242" t="str" cm="1">
        <f t="array" ref="N681">IF(AND(G681&lt;&gt;0,G681&lt;&gt;""),IF(F681="","",IF(ISNUMBER(MATCH(SUBSTITUTE(F681," ",""),SUBSTITUTE('Look Up Values'!$W$2:$W$30," ",""),0)),"","D&amp;R error")),"")</f>
        <v/>
      </c>
      <c r="O681" s="256" t="str">
        <f t="shared" si="21"/>
        <v/>
      </c>
    </row>
    <row r="682" spans="1:15" ht="15.75">
      <c r="A682" s="250">
        <v>675</v>
      </c>
      <c r="B682" s="208"/>
      <c r="C682" s="49"/>
      <c r="D682" s="50"/>
      <c r="E682" s="50"/>
      <c r="F682" s="50"/>
      <c r="G682" s="209"/>
      <c r="H682" s="8"/>
      <c r="I682" s="457" t="str">
        <f t="shared" si="20"/>
        <v/>
      </c>
      <c r="J682" s="241" cm="1">
        <f t="array" ref="J682">SUMPRODUCT(--(K682:N682&lt;&gt;"")) + IF(TRIM(O682)="",0,LEN(O682)-LEN(SUBSTITUTE(O682,",",""))+1)</f>
        <v>0</v>
      </c>
      <c r="K682" s="242" t="str">
        <f>IF(AND(G682&lt;&gt;0,G682&lt;&gt;""),IF(B682="","",IF(ISNUMBER(MATCH(B682,'Look Up Values'!$B$2:$B$500,0)),"","Dest. error")),"")</f>
        <v/>
      </c>
      <c r="L682" s="242" t="str">
        <f>IF(AND(G682&lt;&gt;0,G682&lt;&gt;""),IF(C682="","",IF(AND(ISNUMBER(--LEFT(C682,FIND(" ",C682&amp;" ")-1)),OR(LEN(LEFT(C682,FIND(" ",C682&amp;" ")-1))=6,LEN(LEFT(C682,FIND(" ",C682&amp;" ")-1))=7),OR(ISNUMBER(MATCH(LEFT(C682,FIND(" ",C682&amp;" ")-1),'Look Up Values'!$G$2:$G$1000,0)),ISNUMBER(MATCH(LEFT(C682,FIND(" ",C682&amp;" ")-1),'Look Up Values'!$AE$2:$AE$2000,0)))),"","EWC error")),"")</f>
        <v/>
      </c>
      <c r="M682" s="242" t="str" cm="1">
        <f t="array" ref="M682">IF(AND(G682&lt;&gt;0,G682&lt;&gt;""),IF(E682="","",IF(ISNUMBER(MATCH(SUBSTITUTE(E682," ",""),SUBSTITUTE('Look Up Values'!$I$2:$I$10," ",""),0)),"","State error")),"")</f>
        <v/>
      </c>
      <c r="N682" s="242" t="str" cm="1">
        <f t="array" ref="N682">IF(AND(G682&lt;&gt;0,G682&lt;&gt;""),IF(F682="","",IF(ISNUMBER(MATCH(SUBSTITUTE(F682," ",""),SUBSTITUTE('Look Up Values'!$W$2:$W$30," ",""),0)),"","D&amp;R error")),"")</f>
        <v/>
      </c>
      <c r="O682" s="256" t="str">
        <f t="shared" si="21"/>
        <v/>
      </c>
    </row>
    <row r="683" spans="1:15" ht="15.75">
      <c r="A683" s="250">
        <v>676</v>
      </c>
      <c r="B683" s="208"/>
      <c r="C683" s="49"/>
      <c r="D683" s="50"/>
      <c r="E683" s="50"/>
      <c r="F683" s="50"/>
      <c r="G683" s="209"/>
      <c r="H683" s="8"/>
      <c r="I683" s="457" t="str">
        <f t="shared" si="20"/>
        <v/>
      </c>
      <c r="J683" s="241" cm="1">
        <f t="array" ref="J683">SUMPRODUCT(--(K683:N683&lt;&gt;"")) + IF(TRIM(O683)="",0,LEN(O683)-LEN(SUBSTITUTE(O683,",",""))+1)</f>
        <v>0</v>
      </c>
      <c r="K683" s="242" t="str">
        <f>IF(AND(G683&lt;&gt;0,G683&lt;&gt;""),IF(B683="","",IF(ISNUMBER(MATCH(B683,'Look Up Values'!$B$2:$B$500,0)),"","Dest. error")),"")</f>
        <v/>
      </c>
      <c r="L683" s="242" t="str">
        <f>IF(AND(G683&lt;&gt;0,G683&lt;&gt;""),IF(C683="","",IF(AND(ISNUMBER(--LEFT(C683,FIND(" ",C683&amp;" ")-1)),OR(LEN(LEFT(C683,FIND(" ",C683&amp;" ")-1))=6,LEN(LEFT(C683,FIND(" ",C683&amp;" ")-1))=7),OR(ISNUMBER(MATCH(LEFT(C683,FIND(" ",C683&amp;" ")-1),'Look Up Values'!$G$2:$G$1000,0)),ISNUMBER(MATCH(LEFT(C683,FIND(" ",C683&amp;" ")-1),'Look Up Values'!$AE$2:$AE$2000,0)))),"","EWC error")),"")</f>
        <v/>
      </c>
      <c r="M683" s="242" t="str" cm="1">
        <f t="array" ref="M683">IF(AND(G683&lt;&gt;0,G683&lt;&gt;""),IF(E683="","",IF(ISNUMBER(MATCH(SUBSTITUTE(E683," ",""),SUBSTITUTE('Look Up Values'!$I$2:$I$10," ",""),0)),"","State error")),"")</f>
        <v/>
      </c>
      <c r="N683" s="242" t="str" cm="1">
        <f t="array" ref="N683">IF(AND(G683&lt;&gt;0,G683&lt;&gt;""),IF(F683="","",IF(ISNUMBER(MATCH(SUBSTITUTE(F683," ",""),SUBSTITUTE('Look Up Values'!$W$2:$W$30," ",""),0)),"","D&amp;R error")),"")</f>
        <v/>
      </c>
      <c r="O683" s="256" t="str">
        <f t="shared" si="21"/>
        <v/>
      </c>
    </row>
    <row r="684" spans="1:15" ht="15.75">
      <c r="A684" s="250">
        <v>677</v>
      </c>
      <c r="B684" s="208"/>
      <c r="C684" s="49"/>
      <c r="D684" s="50"/>
      <c r="E684" s="50"/>
      <c r="F684" s="50"/>
      <c r="G684" s="209"/>
      <c r="H684" s="8"/>
      <c r="I684" s="457" t="str">
        <f t="shared" si="20"/>
        <v/>
      </c>
      <c r="J684" s="241" cm="1">
        <f t="array" ref="J684">SUMPRODUCT(--(K684:N684&lt;&gt;"")) + IF(TRIM(O684)="",0,LEN(O684)-LEN(SUBSTITUTE(O684,",",""))+1)</f>
        <v>0</v>
      </c>
      <c r="K684" s="242" t="str">
        <f>IF(AND(G684&lt;&gt;0,G684&lt;&gt;""),IF(B684="","",IF(ISNUMBER(MATCH(B684,'Look Up Values'!$B$2:$B$500,0)),"","Dest. error")),"")</f>
        <v/>
      </c>
      <c r="L684" s="242" t="str">
        <f>IF(AND(G684&lt;&gt;0,G684&lt;&gt;""),IF(C684="","",IF(AND(ISNUMBER(--LEFT(C684,FIND(" ",C684&amp;" ")-1)),OR(LEN(LEFT(C684,FIND(" ",C684&amp;" ")-1))=6,LEN(LEFT(C684,FIND(" ",C684&amp;" ")-1))=7),OR(ISNUMBER(MATCH(LEFT(C684,FIND(" ",C684&amp;" ")-1),'Look Up Values'!$G$2:$G$1000,0)),ISNUMBER(MATCH(LEFT(C684,FIND(" ",C684&amp;" ")-1),'Look Up Values'!$AE$2:$AE$2000,0)))),"","EWC error")),"")</f>
        <v/>
      </c>
      <c r="M684" s="242" t="str" cm="1">
        <f t="array" ref="M684">IF(AND(G684&lt;&gt;0,G684&lt;&gt;""),IF(E684="","",IF(ISNUMBER(MATCH(SUBSTITUTE(E684," ",""),SUBSTITUTE('Look Up Values'!$I$2:$I$10," ",""),0)),"","State error")),"")</f>
        <v/>
      </c>
      <c r="N684" s="242" t="str" cm="1">
        <f t="array" ref="N684">IF(AND(G684&lt;&gt;0,G684&lt;&gt;""),IF(F684="","",IF(ISNUMBER(MATCH(SUBSTITUTE(F684," ",""),SUBSTITUTE('Look Up Values'!$W$2:$W$30," ",""),0)),"","D&amp;R error")),"")</f>
        <v/>
      </c>
      <c r="O684" s="256" t="str">
        <f t="shared" si="21"/>
        <v/>
      </c>
    </row>
    <row r="685" spans="1:15" ht="15.75">
      <c r="A685" s="250">
        <v>678</v>
      </c>
      <c r="B685" s="208"/>
      <c r="C685" s="49"/>
      <c r="D685" s="50"/>
      <c r="E685" s="50"/>
      <c r="F685" s="50"/>
      <c r="G685" s="209"/>
      <c r="H685" s="8"/>
      <c r="I685" s="457" t="str">
        <f t="shared" si="20"/>
        <v/>
      </c>
      <c r="J685" s="241" cm="1">
        <f t="array" ref="J685">SUMPRODUCT(--(K685:N685&lt;&gt;"")) + IF(TRIM(O685)="",0,LEN(O685)-LEN(SUBSTITUTE(O685,",",""))+1)</f>
        <v>0</v>
      </c>
      <c r="K685" s="242" t="str">
        <f>IF(AND(G685&lt;&gt;0,G685&lt;&gt;""),IF(B685="","",IF(ISNUMBER(MATCH(B685,'Look Up Values'!$B$2:$B$500,0)),"","Dest. error")),"")</f>
        <v/>
      </c>
      <c r="L685" s="242" t="str">
        <f>IF(AND(G685&lt;&gt;0,G685&lt;&gt;""),IF(C685="","",IF(AND(ISNUMBER(--LEFT(C685,FIND(" ",C685&amp;" ")-1)),OR(LEN(LEFT(C685,FIND(" ",C685&amp;" ")-1))=6,LEN(LEFT(C685,FIND(" ",C685&amp;" ")-1))=7),OR(ISNUMBER(MATCH(LEFT(C685,FIND(" ",C685&amp;" ")-1),'Look Up Values'!$G$2:$G$1000,0)),ISNUMBER(MATCH(LEFT(C685,FIND(" ",C685&amp;" ")-1),'Look Up Values'!$AE$2:$AE$2000,0)))),"","EWC error")),"")</f>
        <v/>
      </c>
      <c r="M685" s="242" t="str" cm="1">
        <f t="array" ref="M685">IF(AND(G685&lt;&gt;0,G685&lt;&gt;""),IF(E685="","",IF(ISNUMBER(MATCH(SUBSTITUTE(E685," ",""),SUBSTITUTE('Look Up Values'!$I$2:$I$10," ",""),0)),"","State error")),"")</f>
        <v/>
      </c>
      <c r="N685" s="242" t="str" cm="1">
        <f t="array" ref="N685">IF(AND(G685&lt;&gt;0,G685&lt;&gt;""),IF(F685="","",IF(ISNUMBER(MATCH(SUBSTITUTE(F685," ",""),SUBSTITUTE('Look Up Values'!$W$2:$W$30," ",""),0)),"","D&amp;R error")),"")</f>
        <v/>
      </c>
      <c r="O685" s="256" t="str">
        <f t="shared" si="21"/>
        <v/>
      </c>
    </row>
    <row r="686" spans="1:15" ht="15.75">
      <c r="A686" s="250">
        <v>679</v>
      </c>
      <c r="B686" s="208"/>
      <c r="C686" s="49"/>
      <c r="D686" s="50"/>
      <c r="E686" s="50"/>
      <c r="F686" s="50"/>
      <c r="G686" s="209"/>
      <c r="H686" s="8"/>
      <c r="I686" s="457" t="str">
        <f t="shared" si="20"/>
        <v/>
      </c>
      <c r="J686" s="241" cm="1">
        <f t="array" ref="J686">SUMPRODUCT(--(K686:N686&lt;&gt;"")) + IF(TRIM(O686)="",0,LEN(O686)-LEN(SUBSTITUTE(O686,",",""))+1)</f>
        <v>0</v>
      </c>
      <c r="K686" s="242" t="str">
        <f>IF(AND(G686&lt;&gt;0,G686&lt;&gt;""),IF(B686="","",IF(ISNUMBER(MATCH(B686,'Look Up Values'!$B$2:$B$500,0)),"","Dest. error")),"")</f>
        <v/>
      </c>
      <c r="L686" s="242" t="str">
        <f>IF(AND(G686&lt;&gt;0,G686&lt;&gt;""),IF(C686="","",IF(AND(ISNUMBER(--LEFT(C686,FIND(" ",C686&amp;" ")-1)),OR(LEN(LEFT(C686,FIND(" ",C686&amp;" ")-1))=6,LEN(LEFT(C686,FIND(" ",C686&amp;" ")-1))=7),OR(ISNUMBER(MATCH(LEFT(C686,FIND(" ",C686&amp;" ")-1),'Look Up Values'!$G$2:$G$1000,0)),ISNUMBER(MATCH(LEFT(C686,FIND(" ",C686&amp;" ")-1),'Look Up Values'!$AE$2:$AE$2000,0)))),"","EWC error")),"")</f>
        <v/>
      </c>
      <c r="M686" s="242" t="str" cm="1">
        <f t="array" ref="M686">IF(AND(G686&lt;&gt;0,G686&lt;&gt;""),IF(E686="","",IF(ISNUMBER(MATCH(SUBSTITUTE(E686," ",""),SUBSTITUTE('Look Up Values'!$I$2:$I$10," ",""),0)),"","State error")),"")</f>
        <v/>
      </c>
      <c r="N686" s="242" t="str" cm="1">
        <f t="array" ref="N686">IF(AND(G686&lt;&gt;0,G686&lt;&gt;""),IF(F686="","",IF(ISNUMBER(MATCH(SUBSTITUTE(F686," ",""),SUBSTITUTE('Look Up Values'!$W$2:$W$30," ",""),0)),"","D&amp;R error")),"")</f>
        <v/>
      </c>
      <c r="O686" s="256" t="str">
        <f t="shared" si="21"/>
        <v/>
      </c>
    </row>
    <row r="687" spans="1:15" ht="15.75">
      <c r="A687" s="250">
        <v>680</v>
      </c>
      <c r="B687" s="208"/>
      <c r="C687" s="49"/>
      <c r="D687" s="50"/>
      <c r="E687" s="50"/>
      <c r="F687" s="50"/>
      <c r="G687" s="209"/>
      <c r="H687" s="8"/>
      <c r="I687" s="457" t="str">
        <f t="shared" si="20"/>
        <v/>
      </c>
      <c r="J687" s="241" cm="1">
        <f t="array" ref="J687">SUMPRODUCT(--(K687:N687&lt;&gt;"")) + IF(TRIM(O687)="",0,LEN(O687)-LEN(SUBSTITUTE(O687,",",""))+1)</f>
        <v>0</v>
      </c>
      <c r="K687" s="242" t="str">
        <f>IF(AND(G687&lt;&gt;0,G687&lt;&gt;""),IF(B687="","",IF(ISNUMBER(MATCH(B687,'Look Up Values'!$B$2:$B$500,0)),"","Dest. error")),"")</f>
        <v/>
      </c>
      <c r="L687" s="242" t="str">
        <f>IF(AND(G687&lt;&gt;0,G687&lt;&gt;""),IF(C687="","",IF(AND(ISNUMBER(--LEFT(C687,FIND(" ",C687&amp;" ")-1)),OR(LEN(LEFT(C687,FIND(" ",C687&amp;" ")-1))=6,LEN(LEFT(C687,FIND(" ",C687&amp;" ")-1))=7),OR(ISNUMBER(MATCH(LEFT(C687,FIND(" ",C687&amp;" ")-1),'Look Up Values'!$G$2:$G$1000,0)),ISNUMBER(MATCH(LEFT(C687,FIND(" ",C687&amp;" ")-1),'Look Up Values'!$AE$2:$AE$2000,0)))),"","EWC error")),"")</f>
        <v/>
      </c>
      <c r="M687" s="242" t="str" cm="1">
        <f t="array" ref="M687">IF(AND(G687&lt;&gt;0,G687&lt;&gt;""),IF(E687="","",IF(ISNUMBER(MATCH(SUBSTITUTE(E687," ",""),SUBSTITUTE('Look Up Values'!$I$2:$I$10," ",""),0)),"","State error")),"")</f>
        <v/>
      </c>
      <c r="N687" s="242" t="str" cm="1">
        <f t="array" ref="N687">IF(AND(G687&lt;&gt;0,G687&lt;&gt;""),IF(F687="","",IF(ISNUMBER(MATCH(SUBSTITUTE(F687," ",""),SUBSTITUTE('Look Up Values'!$W$2:$W$30," ",""),0)),"","D&amp;R error")),"")</f>
        <v/>
      </c>
      <c r="O687" s="256" t="str">
        <f t="shared" si="21"/>
        <v/>
      </c>
    </row>
    <row r="688" spans="1:15" ht="15.75">
      <c r="A688" s="250">
        <v>681</v>
      </c>
      <c r="B688" s="208"/>
      <c r="C688" s="49"/>
      <c r="D688" s="50"/>
      <c r="E688" s="50"/>
      <c r="F688" s="50"/>
      <c r="G688" s="209"/>
      <c r="H688" s="8"/>
      <c r="I688" s="457" t="str">
        <f t="shared" si="20"/>
        <v/>
      </c>
      <c r="J688" s="241" cm="1">
        <f t="array" ref="J688">SUMPRODUCT(--(K688:N688&lt;&gt;"")) + IF(TRIM(O688)="",0,LEN(O688)-LEN(SUBSTITUTE(O688,",",""))+1)</f>
        <v>0</v>
      </c>
      <c r="K688" s="242" t="str">
        <f>IF(AND(G688&lt;&gt;0,G688&lt;&gt;""),IF(B688="","",IF(ISNUMBER(MATCH(B688,'Look Up Values'!$B$2:$B$500,0)),"","Dest. error")),"")</f>
        <v/>
      </c>
      <c r="L688" s="242" t="str">
        <f>IF(AND(G688&lt;&gt;0,G688&lt;&gt;""),IF(C688="","",IF(AND(ISNUMBER(--LEFT(C688,FIND(" ",C688&amp;" ")-1)),OR(LEN(LEFT(C688,FIND(" ",C688&amp;" ")-1))=6,LEN(LEFT(C688,FIND(" ",C688&amp;" ")-1))=7),OR(ISNUMBER(MATCH(LEFT(C688,FIND(" ",C688&amp;" ")-1),'Look Up Values'!$G$2:$G$1000,0)),ISNUMBER(MATCH(LEFT(C688,FIND(" ",C688&amp;" ")-1),'Look Up Values'!$AE$2:$AE$2000,0)))),"","EWC error")),"")</f>
        <v/>
      </c>
      <c r="M688" s="242" t="str" cm="1">
        <f t="array" ref="M688">IF(AND(G688&lt;&gt;0,G688&lt;&gt;""),IF(E688="","",IF(ISNUMBER(MATCH(SUBSTITUTE(E688," ",""),SUBSTITUTE('Look Up Values'!$I$2:$I$10," ",""),0)),"","State error")),"")</f>
        <v/>
      </c>
      <c r="N688" s="242" t="str" cm="1">
        <f t="array" ref="N688">IF(AND(G688&lt;&gt;0,G688&lt;&gt;""),IF(F688="","",IF(ISNUMBER(MATCH(SUBSTITUTE(F688," ",""),SUBSTITUTE('Look Up Values'!$W$2:$W$30," ",""),0)),"","D&amp;R error")),"")</f>
        <v/>
      </c>
      <c r="O688" s="256" t="str">
        <f t="shared" si="21"/>
        <v/>
      </c>
    </row>
    <row r="689" spans="1:15" ht="15.75">
      <c r="A689" s="250">
        <v>682</v>
      </c>
      <c r="B689" s="208"/>
      <c r="C689" s="49"/>
      <c r="D689" s="50"/>
      <c r="E689" s="50"/>
      <c r="F689" s="50"/>
      <c r="G689" s="209"/>
      <c r="H689" s="8"/>
      <c r="I689" s="457" t="str">
        <f t="shared" si="20"/>
        <v/>
      </c>
      <c r="J689" s="241" cm="1">
        <f t="array" ref="J689">SUMPRODUCT(--(K689:N689&lt;&gt;"")) + IF(TRIM(O689)="",0,LEN(O689)-LEN(SUBSTITUTE(O689,",",""))+1)</f>
        <v>0</v>
      </c>
      <c r="K689" s="242" t="str">
        <f>IF(AND(G689&lt;&gt;0,G689&lt;&gt;""),IF(B689="","",IF(ISNUMBER(MATCH(B689,'Look Up Values'!$B$2:$B$500,0)),"","Dest. error")),"")</f>
        <v/>
      </c>
      <c r="L689" s="242" t="str">
        <f>IF(AND(G689&lt;&gt;0,G689&lt;&gt;""),IF(C689="","",IF(AND(ISNUMBER(--LEFT(C689,FIND(" ",C689&amp;" ")-1)),OR(LEN(LEFT(C689,FIND(" ",C689&amp;" ")-1))=6,LEN(LEFT(C689,FIND(" ",C689&amp;" ")-1))=7),OR(ISNUMBER(MATCH(LEFT(C689,FIND(" ",C689&amp;" ")-1),'Look Up Values'!$G$2:$G$1000,0)),ISNUMBER(MATCH(LEFT(C689,FIND(" ",C689&amp;" ")-1),'Look Up Values'!$AE$2:$AE$2000,0)))),"","EWC error")),"")</f>
        <v/>
      </c>
      <c r="M689" s="242" t="str" cm="1">
        <f t="array" ref="M689">IF(AND(G689&lt;&gt;0,G689&lt;&gt;""),IF(E689="","",IF(ISNUMBER(MATCH(SUBSTITUTE(E689," ",""),SUBSTITUTE('Look Up Values'!$I$2:$I$10," ",""),0)),"","State error")),"")</f>
        <v/>
      </c>
      <c r="N689" s="242" t="str" cm="1">
        <f t="array" ref="N689">IF(AND(G689&lt;&gt;0,G689&lt;&gt;""),IF(F689="","",IF(ISNUMBER(MATCH(SUBSTITUTE(F689," ",""),SUBSTITUTE('Look Up Values'!$W$2:$W$30," ",""),0)),"","D&amp;R error")),"")</f>
        <v/>
      </c>
      <c r="O689" s="256" t="str">
        <f t="shared" si="21"/>
        <v/>
      </c>
    </row>
    <row r="690" spans="1:15" ht="15.75">
      <c r="A690" s="250">
        <v>683</v>
      </c>
      <c r="B690" s="208"/>
      <c r="C690" s="49"/>
      <c r="D690" s="50"/>
      <c r="E690" s="50"/>
      <c r="F690" s="50"/>
      <c r="G690" s="209"/>
      <c r="H690" s="8"/>
      <c r="I690" s="457" t="str">
        <f t="shared" si="20"/>
        <v/>
      </c>
      <c r="J690" s="241" cm="1">
        <f t="array" ref="J690">SUMPRODUCT(--(K690:N690&lt;&gt;"")) + IF(TRIM(O690)="",0,LEN(O690)-LEN(SUBSTITUTE(O690,",",""))+1)</f>
        <v>0</v>
      </c>
      <c r="K690" s="242" t="str">
        <f>IF(AND(G690&lt;&gt;0,G690&lt;&gt;""),IF(B690="","",IF(ISNUMBER(MATCH(B690,'Look Up Values'!$B$2:$B$500,0)),"","Dest. error")),"")</f>
        <v/>
      </c>
      <c r="L690" s="242" t="str">
        <f>IF(AND(G690&lt;&gt;0,G690&lt;&gt;""),IF(C690="","",IF(AND(ISNUMBER(--LEFT(C690,FIND(" ",C690&amp;" ")-1)),OR(LEN(LEFT(C690,FIND(" ",C690&amp;" ")-1))=6,LEN(LEFT(C690,FIND(" ",C690&amp;" ")-1))=7),OR(ISNUMBER(MATCH(LEFT(C690,FIND(" ",C690&amp;" ")-1),'Look Up Values'!$G$2:$G$1000,0)),ISNUMBER(MATCH(LEFT(C690,FIND(" ",C690&amp;" ")-1),'Look Up Values'!$AE$2:$AE$2000,0)))),"","EWC error")),"")</f>
        <v/>
      </c>
      <c r="M690" s="242" t="str" cm="1">
        <f t="array" ref="M690">IF(AND(G690&lt;&gt;0,G690&lt;&gt;""),IF(E690="","",IF(ISNUMBER(MATCH(SUBSTITUTE(E690," ",""),SUBSTITUTE('Look Up Values'!$I$2:$I$10," ",""),0)),"","State error")),"")</f>
        <v/>
      </c>
      <c r="N690" s="242" t="str" cm="1">
        <f t="array" ref="N690">IF(AND(G690&lt;&gt;0,G690&lt;&gt;""),IF(F690="","",IF(ISNUMBER(MATCH(SUBSTITUTE(F690," ",""),SUBSTITUTE('Look Up Values'!$W$2:$W$30," ",""),0)),"","D&amp;R error")),"")</f>
        <v/>
      </c>
      <c r="O690" s="256" t="str">
        <f t="shared" si="21"/>
        <v/>
      </c>
    </row>
    <row r="691" spans="1:15" ht="15.75">
      <c r="A691" s="250">
        <v>684</v>
      </c>
      <c r="B691" s="208"/>
      <c r="C691" s="49"/>
      <c r="D691" s="50"/>
      <c r="E691" s="50"/>
      <c r="F691" s="50"/>
      <c r="G691" s="209"/>
      <c r="H691" s="8"/>
      <c r="I691" s="457" t="str">
        <f t="shared" si="20"/>
        <v/>
      </c>
      <c r="J691" s="241" cm="1">
        <f t="array" ref="J691">SUMPRODUCT(--(K691:N691&lt;&gt;"")) + IF(TRIM(O691)="",0,LEN(O691)-LEN(SUBSTITUTE(O691,",",""))+1)</f>
        <v>0</v>
      </c>
      <c r="K691" s="242" t="str">
        <f>IF(AND(G691&lt;&gt;0,G691&lt;&gt;""),IF(B691="","",IF(ISNUMBER(MATCH(B691,'Look Up Values'!$B$2:$B$500,0)),"","Dest. error")),"")</f>
        <v/>
      </c>
      <c r="L691" s="242" t="str">
        <f>IF(AND(G691&lt;&gt;0,G691&lt;&gt;""),IF(C691="","",IF(AND(ISNUMBER(--LEFT(C691,FIND(" ",C691&amp;" ")-1)),OR(LEN(LEFT(C691,FIND(" ",C691&amp;" ")-1))=6,LEN(LEFT(C691,FIND(" ",C691&amp;" ")-1))=7),OR(ISNUMBER(MATCH(LEFT(C691,FIND(" ",C691&amp;" ")-1),'Look Up Values'!$G$2:$G$1000,0)),ISNUMBER(MATCH(LEFT(C691,FIND(" ",C691&amp;" ")-1),'Look Up Values'!$AE$2:$AE$2000,0)))),"","EWC error")),"")</f>
        <v/>
      </c>
      <c r="M691" s="242" t="str" cm="1">
        <f t="array" ref="M691">IF(AND(G691&lt;&gt;0,G691&lt;&gt;""),IF(E691="","",IF(ISNUMBER(MATCH(SUBSTITUTE(E691," ",""),SUBSTITUTE('Look Up Values'!$I$2:$I$10," ",""),0)),"","State error")),"")</f>
        <v/>
      </c>
      <c r="N691" s="242" t="str" cm="1">
        <f t="array" ref="N691">IF(AND(G691&lt;&gt;0,G691&lt;&gt;""),IF(F691="","",IF(ISNUMBER(MATCH(SUBSTITUTE(F691," ",""),SUBSTITUTE('Look Up Values'!$W$2:$W$30," ",""),0)),"","D&amp;R error")),"")</f>
        <v/>
      </c>
      <c r="O691" s="256" t="str">
        <f t="shared" si="21"/>
        <v/>
      </c>
    </row>
    <row r="692" spans="1:15" ht="15.75">
      <c r="A692" s="250">
        <v>685</v>
      </c>
      <c r="B692" s="208"/>
      <c r="C692" s="49"/>
      <c r="D692" s="50"/>
      <c r="E692" s="50"/>
      <c r="F692" s="50"/>
      <c r="G692" s="209"/>
      <c r="H692" s="8"/>
      <c r="I692" s="457" t="str">
        <f t="shared" si="20"/>
        <v/>
      </c>
      <c r="J692" s="241" cm="1">
        <f t="array" ref="J692">SUMPRODUCT(--(K692:N692&lt;&gt;"")) + IF(TRIM(O692)="",0,LEN(O692)-LEN(SUBSTITUTE(O692,",",""))+1)</f>
        <v>0</v>
      </c>
      <c r="K692" s="242" t="str">
        <f>IF(AND(G692&lt;&gt;0,G692&lt;&gt;""),IF(B692="","",IF(ISNUMBER(MATCH(B692,'Look Up Values'!$B$2:$B$500,0)),"","Dest. error")),"")</f>
        <v/>
      </c>
      <c r="L692" s="242" t="str">
        <f>IF(AND(G692&lt;&gt;0,G692&lt;&gt;""),IF(C692="","",IF(AND(ISNUMBER(--LEFT(C692,FIND(" ",C692&amp;" ")-1)),OR(LEN(LEFT(C692,FIND(" ",C692&amp;" ")-1))=6,LEN(LEFT(C692,FIND(" ",C692&amp;" ")-1))=7),OR(ISNUMBER(MATCH(LEFT(C692,FIND(" ",C692&amp;" ")-1),'Look Up Values'!$G$2:$G$1000,0)),ISNUMBER(MATCH(LEFT(C692,FIND(" ",C692&amp;" ")-1),'Look Up Values'!$AE$2:$AE$2000,0)))),"","EWC error")),"")</f>
        <v/>
      </c>
      <c r="M692" s="242" t="str" cm="1">
        <f t="array" ref="M692">IF(AND(G692&lt;&gt;0,G692&lt;&gt;""),IF(E692="","",IF(ISNUMBER(MATCH(SUBSTITUTE(E692," ",""),SUBSTITUTE('Look Up Values'!$I$2:$I$10," ",""),0)),"","State error")),"")</f>
        <v/>
      </c>
      <c r="N692" s="242" t="str" cm="1">
        <f t="array" ref="N692">IF(AND(G692&lt;&gt;0,G692&lt;&gt;""),IF(F692="","",IF(ISNUMBER(MATCH(SUBSTITUTE(F692," ",""),SUBSTITUTE('Look Up Values'!$W$2:$W$30," ",""),0)),"","D&amp;R error")),"")</f>
        <v/>
      </c>
      <c r="O692" s="256" t="str">
        <f t="shared" si="21"/>
        <v/>
      </c>
    </row>
    <row r="693" spans="1:15" ht="15.75">
      <c r="A693" s="250">
        <v>686</v>
      </c>
      <c r="B693" s="208"/>
      <c r="C693" s="49"/>
      <c r="D693" s="50"/>
      <c r="E693" s="50"/>
      <c r="F693" s="50"/>
      <c r="G693" s="209"/>
      <c r="H693" s="8"/>
      <c r="I693" s="457" t="str">
        <f t="shared" si="20"/>
        <v/>
      </c>
      <c r="J693" s="241" cm="1">
        <f t="array" ref="J693">SUMPRODUCT(--(K693:N693&lt;&gt;"")) + IF(TRIM(O693)="",0,LEN(O693)-LEN(SUBSTITUTE(O693,",",""))+1)</f>
        <v>0</v>
      </c>
      <c r="K693" s="242" t="str">
        <f>IF(AND(G693&lt;&gt;0,G693&lt;&gt;""),IF(B693="","",IF(ISNUMBER(MATCH(B693,'Look Up Values'!$B$2:$B$500,0)),"","Dest. error")),"")</f>
        <v/>
      </c>
      <c r="L693" s="242" t="str">
        <f>IF(AND(G693&lt;&gt;0,G693&lt;&gt;""),IF(C693="","",IF(AND(ISNUMBER(--LEFT(C693,FIND(" ",C693&amp;" ")-1)),OR(LEN(LEFT(C693,FIND(" ",C693&amp;" ")-1))=6,LEN(LEFT(C693,FIND(" ",C693&amp;" ")-1))=7),OR(ISNUMBER(MATCH(LEFT(C693,FIND(" ",C693&amp;" ")-1),'Look Up Values'!$G$2:$G$1000,0)),ISNUMBER(MATCH(LEFT(C693,FIND(" ",C693&amp;" ")-1),'Look Up Values'!$AE$2:$AE$2000,0)))),"","EWC error")),"")</f>
        <v/>
      </c>
      <c r="M693" s="242" t="str" cm="1">
        <f t="array" ref="M693">IF(AND(G693&lt;&gt;0,G693&lt;&gt;""),IF(E693="","",IF(ISNUMBER(MATCH(SUBSTITUTE(E693," ",""),SUBSTITUTE('Look Up Values'!$I$2:$I$10," ",""),0)),"","State error")),"")</f>
        <v/>
      </c>
      <c r="N693" s="242" t="str" cm="1">
        <f t="array" ref="N693">IF(AND(G693&lt;&gt;0,G693&lt;&gt;""),IF(F693="","",IF(ISNUMBER(MATCH(SUBSTITUTE(F693," ",""),SUBSTITUTE('Look Up Values'!$W$2:$W$30," ",""),0)),"","D&amp;R error")),"")</f>
        <v/>
      </c>
      <c r="O693" s="256" t="str">
        <f t="shared" si="21"/>
        <v/>
      </c>
    </row>
    <row r="694" spans="1:15" ht="15.75">
      <c r="A694" s="250">
        <v>687</v>
      </c>
      <c r="B694" s="208"/>
      <c r="C694" s="49"/>
      <c r="D694" s="50"/>
      <c r="E694" s="50"/>
      <c r="F694" s="50"/>
      <c r="G694" s="209"/>
      <c r="H694" s="8"/>
      <c r="I694" s="457" t="str">
        <f t="shared" si="20"/>
        <v/>
      </c>
      <c r="J694" s="241" cm="1">
        <f t="array" ref="J694">SUMPRODUCT(--(K694:N694&lt;&gt;"")) + IF(TRIM(O694)="",0,LEN(O694)-LEN(SUBSTITUTE(O694,",",""))+1)</f>
        <v>0</v>
      </c>
      <c r="K694" s="242" t="str">
        <f>IF(AND(G694&lt;&gt;0,G694&lt;&gt;""),IF(B694="","",IF(ISNUMBER(MATCH(B694,'Look Up Values'!$B$2:$B$500,0)),"","Dest. error")),"")</f>
        <v/>
      </c>
      <c r="L694" s="242" t="str">
        <f>IF(AND(G694&lt;&gt;0,G694&lt;&gt;""),IF(C694="","",IF(AND(ISNUMBER(--LEFT(C694,FIND(" ",C694&amp;" ")-1)),OR(LEN(LEFT(C694,FIND(" ",C694&amp;" ")-1))=6,LEN(LEFT(C694,FIND(" ",C694&amp;" ")-1))=7),OR(ISNUMBER(MATCH(LEFT(C694,FIND(" ",C694&amp;" ")-1),'Look Up Values'!$G$2:$G$1000,0)),ISNUMBER(MATCH(LEFT(C694,FIND(" ",C694&amp;" ")-1),'Look Up Values'!$AE$2:$AE$2000,0)))),"","EWC error")),"")</f>
        <v/>
      </c>
      <c r="M694" s="242" t="str" cm="1">
        <f t="array" ref="M694">IF(AND(G694&lt;&gt;0,G694&lt;&gt;""),IF(E694="","",IF(ISNUMBER(MATCH(SUBSTITUTE(E694," ",""),SUBSTITUTE('Look Up Values'!$I$2:$I$10," ",""),0)),"","State error")),"")</f>
        <v/>
      </c>
      <c r="N694" s="242" t="str" cm="1">
        <f t="array" ref="N694">IF(AND(G694&lt;&gt;0,G694&lt;&gt;""),IF(F694="","",IF(ISNUMBER(MATCH(SUBSTITUTE(F694," ",""),SUBSTITUTE('Look Up Values'!$W$2:$W$30," ",""),0)),"","D&amp;R error")),"")</f>
        <v/>
      </c>
      <c r="O694" s="256" t="str">
        <f t="shared" si="21"/>
        <v/>
      </c>
    </row>
    <row r="695" spans="1:15" ht="15.75">
      <c r="A695" s="250">
        <v>688</v>
      </c>
      <c r="B695" s="208"/>
      <c r="C695" s="49"/>
      <c r="D695" s="50"/>
      <c r="E695" s="50"/>
      <c r="F695" s="50"/>
      <c r="G695" s="209"/>
      <c r="H695" s="8"/>
      <c r="I695" s="457" t="str">
        <f t="shared" si="20"/>
        <v/>
      </c>
      <c r="J695" s="241" cm="1">
        <f t="array" ref="J695">SUMPRODUCT(--(K695:N695&lt;&gt;"")) + IF(TRIM(O695)="",0,LEN(O695)-LEN(SUBSTITUTE(O695,",",""))+1)</f>
        <v>0</v>
      </c>
      <c r="K695" s="242" t="str">
        <f>IF(AND(G695&lt;&gt;0,G695&lt;&gt;""),IF(B695="","",IF(ISNUMBER(MATCH(B695,'Look Up Values'!$B$2:$B$500,0)),"","Dest. error")),"")</f>
        <v/>
      </c>
      <c r="L695" s="242" t="str">
        <f>IF(AND(G695&lt;&gt;0,G695&lt;&gt;""),IF(C695="","",IF(AND(ISNUMBER(--LEFT(C695,FIND(" ",C695&amp;" ")-1)),OR(LEN(LEFT(C695,FIND(" ",C695&amp;" ")-1))=6,LEN(LEFT(C695,FIND(" ",C695&amp;" ")-1))=7),OR(ISNUMBER(MATCH(LEFT(C695,FIND(" ",C695&amp;" ")-1),'Look Up Values'!$G$2:$G$1000,0)),ISNUMBER(MATCH(LEFT(C695,FIND(" ",C695&amp;" ")-1),'Look Up Values'!$AE$2:$AE$2000,0)))),"","EWC error")),"")</f>
        <v/>
      </c>
      <c r="M695" s="242" t="str" cm="1">
        <f t="array" ref="M695">IF(AND(G695&lt;&gt;0,G695&lt;&gt;""),IF(E695="","",IF(ISNUMBER(MATCH(SUBSTITUTE(E695," ",""),SUBSTITUTE('Look Up Values'!$I$2:$I$10," ",""),0)),"","State error")),"")</f>
        <v/>
      </c>
      <c r="N695" s="242" t="str" cm="1">
        <f t="array" ref="N695">IF(AND(G695&lt;&gt;0,G695&lt;&gt;""),IF(F695="","",IF(ISNUMBER(MATCH(SUBSTITUTE(F695," ",""),SUBSTITUTE('Look Up Values'!$W$2:$W$30," ",""),0)),"","D&amp;R error")),"")</f>
        <v/>
      </c>
      <c r="O695" s="256" t="str">
        <f t="shared" si="21"/>
        <v/>
      </c>
    </row>
    <row r="696" spans="1:15" ht="15.75">
      <c r="A696" s="250">
        <v>689</v>
      </c>
      <c r="B696" s="208"/>
      <c r="C696" s="49"/>
      <c r="D696" s="50"/>
      <c r="E696" s="50"/>
      <c r="F696" s="50"/>
      <c r="G696" s="209"/>
      <c r="H696" s="8"/>
      <c r="I696" s="457" t="str">
        <f t="shared" si="20"/>
        <v/>
      </c>
      <c r="J696" s="241" cm="1">
        <f t="array" ref="J696">SUMPRODUCT(--(K696:N696&lt;&gt;"")) + IF(TRIM(O696)="",0,LEN(O696)-LEN(SUBSTITUTE(O696,",",""))+1)</f>
        <v>0</v>
      </c>
      <c r="K696" s="242" t="str">
        <f>IF(AND(G696&lt;&gt;0,G696&lt;&gt;""),IF(B696="","",IF(ISNUMBER(MATCH(B696,'Look Up Values'!$B$2:$B$500,0)),"","Dest. error")),"")</f>
        <v/>
      </c>
      <c r="L696" s="242" t="str">
        <f>IF(AND(G696&lt;&gt;0,G696&lt;&gt;""),IF(C696="","",IF(AND(ISNUMBER(--LEFT(C696,FIND(" ",C696&amp;" ")-1)),OR(LEN(LEFT(C696,FIND(" ",C696&amp;" ")-1))=6,LEN(LEFT(C696,FIND(" ",C696&amp;" ")-1))=7),OR(ISNUMBER(MATCH(LEFT(C696,FIND(" ",C696&amp;" ")-1),'Look Up Values'!$G$2:$G$1000,0)),ISNUMBER(MATCH(LEFT(C696,FIND(" ",C696&amp;" ")-1),'Look Up Values'!$AE$2:$AE$2000,0)))),"","EWC error")),"")</f>
        <v/>
      </c>
      <c r="M696" s="242" t="str" cm="1">
        <f t="array" ref="M696">IF(AND(G696&lt;&gt;0,G696&lt;&gt;""),IF(E696="","",IF(ISNUMBER(MATCH(SUBSTITUTE(E696," ",""),SUBSTITUTE('Look Up Values'!$I$2:$I$10," ",""),0)),"","State error")),"")</f>
        <v/>
      </c>
      <c r="N696" s="242" t="str" cm="1">
        <f t="array" ref="N696">IF(AND(G696&lt;&gt;0,G696&lt;&gt;""),IF(F696="","",IF(ISNUMBER(MATCH(SUBSTITUTE(F696," ",""),SUBSTITUTE('Look Up Values'!$W$2:$W$30," ",""),0)),"","D&amp;R error")),"")</f>
        <v/>
      </c>
      <c r="O696" s="256" t="str">
        <f t="shared" si="21"/>
        <v/>
      </c>
    </row>
    <row r="697" spans="1:15" ht="15.75">
      <c r="A697" s="250">
        <v>690</v>
      </c>
      <c r="B697" s="208"/>
      <c r="C697" s="49"/>
      <c r="D697" s="50"/>
      <c r="E697" s="50"/>
      <c r="F697" s="50"/>
      <c r="G697" s="209"/>
      <c r="H697" s="8"/>
      <c r="I697" s="457" t="str">
        <f t="shared" si="20"/>
        <v/>
      </c>
      <c r="J697" s="241" cm="1">
        <f t="array" ref="J697">SUMPRODUCT(--(K697:N697&lt;&gt;"")) + IF(TRIM(O697)="",0,LEN(O697)-LEN(SUBSTITUTE(O697,",",""))+1)</f>
        <v>0</v>
      </c>
      <c r="K697" s="242" t="str">
        <f>IF(AND(G697&lt;&gt;0,G697&lt;&gt;""),IF(B697="","",IF(ISNUMBER(MATCH(B697,'Look Up Values'!$B$2:$B$500,0)),"","Dest. error")),"")</f>
        <v/>
      </c>
      <c r="L697" s="242" t="str">
        <f>IF(AND(G697&lt;&gt;0,G697&lt;&gt;""),IF(C697="","",IF(AND(ISNUMBER(--LEFT(C697,FIND(" ",C697&amp;" ")-1)),OR(LEN(LEFT(C697,FIND(" ",C697&amp;" ")-1))=6,LEN(LEFT(C697,FIND(" ",C697&amp;" ")-1))=7),OR(ISNUMBER(MATCH(LEFT(C697,FIND(" ",C697&amp;" ")-1),'Look Up Values'!$G$2:$G$1000,0)),ISNUMBER(MATCH(LEFT(C697,FIND(" ",C697&amp;" ")-1),'Look Up Values'!$AE$2:$AE$2000,0)))),"","EWC error")),"")</f>
        <v/>
      </c>
      <c r="M697" s="242" t="str" cm="1">
        <f t="array" ref="M697">IF(AND(G697&lt;&gt;0,G697&lt;&gt;""),IF(E697="","",IF(ISNUMBER(MATCH(SUBSTITUTE(E697," ",""),SUBSTITUTE('Look Up Values'!$I$2:$I$10," ",""),0)),"","State error")),"")</f>
        <v/>
      </c>
      <c r="N697" s="242" t="str" cm="1">
        <f t="array" ref="N697">IF(AND(G697&lt;&gt;0,G697&lt;&gt;""),IF(F697="","",IF(ISNUMBER(MATCH(SUBSTITUTE(F697," ",""),SUBSTITUTE('Look Up Values'!$W$2:$W$30," ",""),0)),"","D&amp;R error")),"")</f>
        <v/>
      </c>
      <c r="O697" s="256" t="str">
        <f t="shared" si="21"/>
        <v/>
      </c>
    </row>
    <row r="698" spans="1:15" ht="15.75">
      <c r="A698" s="250">
        <v>691</v>
      </c>
      <c r="B698" s="208"/>
      <c r="C698" s="49"/>
      <c r="D698" s="50"/>
      <c r="E698" s="50"/>
      <c r="F698" s="50"/>
      <c r="G698" s="209"/>
      <c r="H698" s="8"/>
      <c r="I698" s="457" t="str">
        <f t="shared" si="20"/>
        <v/>
      </c>
      <c r="J698" s="241" cm="1">
        <f t="array" ref="J698">SUMPRODUCT(--(K698:N698&lt;&gt;"")) + IF(TRIM(O698)="",0,LEN(O698)-LEN(SUBSTITUTE(O698,",",""))+1)</f>
        <v>0</v>
      </c>
      <c r="K698" s="242" t="str">
        <f>IF(AND(G698&lt;&gt;0,G698&lt;&gt;""),IF(B698="","",IF(ISNUMBER(MATCH(B698,'Look Up Values'!$B$2:$B$500,0)),"","Dest. error")),"")</f>
        <v/>
      </c>
      <c r="L698" s="242" t="str">
        <f>IF(AND(G698&lt;&gt;0,G698&lt;&gt;""),IF(C698="","",IF(AND(ISNUMBER(--LEFT(C698,FIND(" ",C698&amp;" ")-1)),OR(LEN(LEFT(C698,FIND(" ",C698&amp;" ")-1))=6,LEN(LEFT(C698,FIND(" ",C698&amp;" ")-1))=7),OR(ISNUMBER(MATCH(LEFT(C698,FIND(" ",C698&amp;" ")-1),'Look Up Values'!$G$2:$G$1000,0)),ISNUMBER(MATCH(LEFT(C698,FIND(" ",C698&amp;" ")-1),'Look Up Values'!$AE$2:$AE$2000,0)))),"","EWC error")),"")</f>
        <v/>
      </c>
      <c r="M698" s="242" t="str" cm="1">
        <f t="array" ref="M698">IF(AND(G698&lt;&gt;0,G698&lt;&gt;""),IF(E698="","",IF(ISNUMBER(MATCH(SUBSTITUTE(E698," ",""),SUBSTITUTE('Look Up Values'!$I$2:$I$10," ",""),0)),"","State error")),"")</f>
        <v/>
      </c>
      <c r="N698" s="242" t="str" cm="1">
        <f t="array" ref="N698">IF(AND(G698&lt;&gt;0,G698&lt;&gt;""),IF(F698="","",IF(ISNUMBER(MATCH(SUBSTITUTE(F698," ",""),SUBSTITUTE('Look Up Values'!$W$2:$W$30," ",""),0)),"","D&amp;R error")),"")</f>
        <v/>
      </c>
      <c r="O698" s="256" t="str">
        <f t="shared" si="21"/>
        <v/>
      </c>
    </row>
    <row r="699" spans="1:15" ht="15.75">
      <c r="A699" s="250">
        <v>692</v>
      </c>
      <c r="B699" s="208"/>
      <c r="C699" s="49"/>
      <c r="D699" s="50"/>
      <c r="E699" s="50"/>
      <c r="F699" s="50"/>
      <c r="G699" s="209"/>
      <c r="H699" s="8"/>
      <c r="I699" s="457" t="str">
        <f t="shared" si="20"/>
        <v/>
      </c>
      <c r="J699" s="241" cm="1">
        <f t="array" ref="J699">SUMPRODUCT(--(K699:N699&lt;&gt;"")) + IF(TRIM(O699)="",0,LEN(O699)-LEN(SUBSTITUTE(O699,",",""))+1)</f>
        <v>0</v>
      </c>
      <c r="K699" s="242" t="str">
        <f>IF(AND(G699&lt;&gt;0,G699&lt;&gt;""),IF(B699="","",IF(ISNUMBER(MATCH(B699,'Look Up Values'!$B$2:$B$500,0)),"","Dest. error")),"")</f>
        <v/>
      </c>
      <c r="L699" s="242" t="str">
        <f>IF(AND(G699&lt;&gt;0,G699&lt;&gt;""),IF(C699="","",IF(AND(ISNUMBER(--LEFT(C699,FIND(" ",C699&amp;" ")-1)),OR(LEN(LEFT(C699,FIND(" ",C699&amp;" ")-1))=6,LEN(LEFT(C699,FIND(" ",C699&amp;" ")-1))=7),OR(ISNUMBER(MATCH(LEFT(C699,FIND(" ",C699&amp;" ")-1),'Look Up Values'!$G$2:$G$1000,0)),ISNUMBER(MATCH(LEFT(C699,FIND(" ",C699&amp;" ")-1),'Look Up Values'!$AE$2:$AE$2000,0)))),"","EWC error")),"")</f>
        <v/>
      </c>
      <c r="M699" s="242" t="str" cm="1">
        <f t="array" ref="M699">IF(AND(G699&lt;&gt;0,G699&lt;&gt;""),IF(E699="","",IF(ISNUMBER(MATCH(SUBSTITUTE(E699," ",""),SUBSTITUTE('Look Up Values'!$I$2:$I$10," ",""),0)),"","State error")),"")</f>
        <v/>
      </c>
      <c r="N699" s="242" t="str" cm="1">
        <f t="array" ref="N699">IF(AND(G699&lt;&gt;0,G699&lt;&gt;""),IF(F699="","",IF(ISNUMBER(MATCH(SUBSTITUTE(F699," ",""),SUBSTITUTE('Look Up Values'!$W$2:$W$30," ",""),0)),"","D&amp;R error")),"")</f>
        <v/>
      </c>
      <c r="O699" s="256" t="str">
        <f t="shared" si="21"/>
        <v/>
      </c>
    </row>
    <row r="700" spans="1:15" ht="15.75">
      <c r="A700" s="250">
        <v>693</v>
      </c>
      <c r="B700" s="208"/>
      <c r="C700" s="49"/>
      <c r="D700" s="50"/>
      <c r="E700" s="50"/>
      <c r="F700" s="50"/>
      <c r="G700" s="209"/>
      <c r="H700" s="8"/>
      <c r="I700" s="457" t="str">
        <f t="shared" si="20"/>
        <v/>
      </c>
      <c r="J700" s="241" cm="1">
        <f t="array" ref="J700">SUMPRODUCT(--(K700:N700&lt;&gt;"")) + IF(TRIM(O700)="",0,LEN(O700)-LEN(SUBSTITUTE(O700,",",""))+1)</f>
        <v>0</v>
      </c>
      <c r="K700" s="242" t="str">
        <f>IF(AND(G700&lt;&gt;0,G700&lt;&gt;""),IF(B700="","",IF(ISNUMBER(MATCH(B700,'Look Up Values'!$B$2:$B$500,0)),"","Dest. error")),"")</f>
        <v/>
      </c>
      <c r="L700" s="242" t="str">
        <f>IF(AND(G700&lt;&gt;0,G700&lt;&gt;""),IF(C700="","",IF(AND(ISNUMBER(--LEFT(C700,FIND(" ",C700&amp;" ")-1)),OR(LEN(LEFT(C700,FIND(" ",C700&amp;" ")-1))=6,LEN(LEFT(C700,FIND(" ",C700&amp;" ")-1))=7),OR(ISNUMBER(MATCH(LEFT(C700,FIND(" ",C700&amp;" ")-1),'Look Up Values'!$G$2:$G$1000,0)),ISNUMBER(MATCH(LEFT(C700,FIND(" ",C700&amp;" ")-1),'Look Up Values'!$AE$2:$AE$2000,0)))),"","EWC error")),"")</f>
        <v/>
      </c>
      <c r="M700" s="242" t="str" cm="1">
        <f t="array" ref="M700">IF(AND(G700&lt;&gt;0,G700&lt;&gt;""),IF(E700="","",IF(ISNUMBER(MATCH(SUBSTITUTE(E700," ",""),SUBSTITUTE('Look Up Values'!$I$2:$I$10," ",""),0)),"","State error")),"")</f>
        <v/>
      </c>
      <c r="N700" s="242" t="str" cm="1">
        <f t="array" ref="N700">IF(AND(G700&lt;&gt;0,G700&lt;&gt;""),IF(F700="","",IF(ISNUMBER(MATCH(SUBSTITUTE(F700," ",""),SUBSTITUTE('Look Up Values'!$W$2:$W$30," ",""),0)),"","D&amp;R error")),"")</f>
        <v/>
      </c>
      <c r="O700" s="256" t="str">
        <f t="shared" si="21"/>
        <v/>
      </c>
    </row>
    <row r="701" spans="1:15" ht="15.75">
      <c r="A701" s="250">
        <v>694</v>
      </c>
      <c r="B701" s="208"/>
      <c r="C701" s="49"/>
      <c r="D701" s="50"/>
      <c r="E701" s="50"/>
      <c r="F701" s="50"/>
      <c r="G701" s="209"/>
      <c r="H701" s="8"/>
      <c r="I701" s="457" t="str">
        <f t="shared" si="20"/>
        <v/>
      </c>
      <c r="J701" s="241" cm="1">
        <f t="array" ref="J701">SUMPRODUCT(--(K701:N701&lt;&gt;"")) + IF(TRIM(O701)="",0,LEN(O701)-LEN(SUBSTITUTE(O701,",",""))+1)</f>
        <v>0</v>
      </c>
      <c r="K701" s="242" t="str">
        <f>IF(AND(G701&lt;&gt;0,G701&lt;&gt;""),IF(B701="","",IF(ISNUMBER(MATCH(B701,'Look Up Values'!$B$2:$B$500,0)),"","Dest. error")),"")</f>
        <v/>
      </c>
      <c r="L701" s="242" t="str">
        <f>IF(AND(G701&lt;&gt;0,G701&lt;&gt;""),IF(C701="","",IF(AND(ISNUMBER(--LEFT(C701,FIND(" ",C701&amp;" ")-1)),OR(LEN(LEFT(C701,FIND(" ",C701&amp;" ")-1))=6,LEN(LEFT(C701,FIND(" ",C701&amp;" ")-1))=7),OR(ISNUMBER(MATCH(LEFT(C701,FIND(" ",C701&amp;" ")-1),'Look Up Values'!$G$2:$G$1000,0)),ISNUMBER(MATCH(LEFT(C701,FIND(" ",C701&amp;" ")-1),'Look Up Values'!$AE$2:$AE$2000,0)))),"","EWC error")),"")</f>
        <v/>
      </c>
      <c r="M701" s="242" t="str" cm="1">
        <f t="array" ref="M701">IF(AND(G701&lt;&gt;0,G701&lt;&gt;""),IF(E701="","",IF(ISNUMBER(MATCH(SUBSTITUTE(E701," ",""),SUBSTITUTE('Look Up Values'!$I$2:$I$10," ",""),0)),"","State error")),"")</f>
        <v/>
      </c>
      <c r="N701" s="242" t="str" cm="1">
        <f t="array" ref="N701">IF(AND(G701&lt;&gt;0,G701&lt;&gt;""),IF(F701="","",IF(ISNUMBER(MATCH(SUBSTITUTE(F701," ",""),SUBSTITUTE('Look Up Values'!$W$2:$W$30," ",""),0)),"","D&amp;R error")),"")</f>
        <v/>
      </c>
      <c r="O701" s="256" t="str">
        <f t="shared" si="21"/>
        <v/>
      </c>
    </row>
    <row r="702" spans="1:15" ht="15.75">
      <c r="A702" s="250">
        <v>695</v>
      </c>
      <c r="B702" s="208"/>
      <c r="C702" s="49"/>
      <c r="D702" s="50"/>
      <c r="E702" s="50"/>
      <c r="F702" s="50"/>
      <c r="G702" s="209"/>
      <c r="H702" s="8"/>
      <c r="I702" s="457" t="str">
        <f t="shared" si="20"/>
        <v/>
      </c>
      <c r="J702" s="241" cm="1">
        <f t="array" ref="J702">SUMPRODUCT(--(K702:N702&lt;&gt;"")) + IF(TRIM(O702)="",0,LEN(O702)-LEN(SUBSTITUTE(O702,",",""))+1)</f>
        <v>0</v>
      </c>
      <c r="K702" s="242" t="str">
        <f>IF(AND(G702&lt;&gt;0,G702&lt;&gt;""),IF(B702="","",IF(ISNUMBER(MATCH(B702,'Look Up Values'!$B$2:$B$500,0)),"","Dest. error")),"")</f>
        <v/>
      </c>
      <c r="L702" s="242" t="str">
        <f>IF(AND(G702&lt;&gt;0,G702&lt;&gt;""),IF(C702="","",IF(AND(ISNUMBER(--LEFT(C702,FIND(" ",C702&amp;" ")-1)),OR(LEN(LEFT(C702,FIND(" ",C702&amp;" ")-1))=6,LEN(LEFT(C702,FIND(" ",C702&amp;" ")-1))=7),OR(ISNUMBER(MATCH(LEFT(C702,FIND(" ",C702&amp;" ")-1),'Look Up Values'!$G$2:$G$1000,0)),ISNUMBER(MATCH(LEFT(C702,FIND(" ",C702&amp;" ")-1),'Look Up Values'!$AE$2:$AE$2000,0)))),"","EWC error")),"")</f>
        <v/>
      </c>
      <c r="M702" s="242" t="str" cm="1">
        <f t="array" ref="M702">IF(AND(G702&lt;&gt;0,G702&lt;&gt;""),IF(E702="","",IF(ISNUMBER(MATCH(SUBSTITUTE(E702," ",""),SUBSTITUTE('Look Up Values'!$I$2:$I$10," ",""),0)),"","State error")),"")</f>
        <v/>
      </c>
      <c r="N702" s="242" t="str" cm="1">
        <f t="array" ref="N702">IF(AND(G702&lt;&gt;0,G702&lt;&gt;""),IF(F702="","",IF(ISNUMBER(MATCH(SUBSTITUTE(F702," ",""),SUBSTITUTE('Look Up Values'!$W$2:$W$30," ",""),0)),"","D&amp;R error")),"")</f>
        <v/>
      </c>
      <c r="O702" s="256" t="str">
        <f t="shared" si="21"/>
        <v/>
      </c>
    </row>
    <row r="703" spans="1:15" ht="15.75">
      <c r="A703" s="250">
        <v>696</v>
      </c>
      <c r="B703" s="208"/>
      <c r="C703" s="49"/>
      <c r="D703" s="50"/>
      <c r="E703" s="50"/>
      <c r="F703" s="50"/>
      <c r="G703" s="209"/>
      <c r="H703" s="8"/>
      <c r="I703" s="457" t="str">
        <f t="shared" si="20"/>
        <v/>
      </c>
      <c r="J703" s="241" cm="1">
        <f t="array" ref="J703">SUMPRODUCT(--(K703:N703&lt;&gt;"")) + IF(TRIM(O703)="",0,LEN(O703)-LEN(SUBSTITUTE(O703,",",""))+1)</f>
        <v>0</v>
      </c>
      <c r="K703" s="242" t="str">
        <f>IF(AND(G703&lt;&gt;0,G703&lt;&gt;""),IF(B703="","",IF(ISNUMBER(MATCH(B703,'Look Up Values'!$B$2:$B$500,0)),"","Dest. error")),"")</f>
        <v/>
      </c>
      <c r="L703" s="242" t="str">
        <f>IF(AND(G703&lt;&gt;0,G703&lt;&gt;""),IF(C703="","",IF(AND(ISNUMBER(--LEFT(C703,FIND(" ",C703&amp;" ")-1)),OR(LEN(LEFT(C703,FIND(" ",C703&amp;" ")-1))=6,LEN(LEFT(C703,FIND(" ",C703&amp;" ")-1))=7),OR(ISNUMBER(MATCH(LEFT(C703,FIND(" ",C703&amp;" ")-1),'Look Up Values'!$G$2:$G$1000,0)),ISNUMBER(MATCH(LEFT(C703,FIND(" ",C703&amp;" ")-1),'Look Up Values'!$AE$2:$AE$2000,0)))),"","EWC error")),"")</f>
        <v/>
      </c>
      <c r="M703" s="242" t="str" cm="1">
        <f t="array" ref="M703">IF(AND(G703&lt;&gt;0,G703&lt;&gt;""),IF(E703="","",IF(ISNUMBER(MATCH(SUBSTITUTE(E703," ",""),SUBSTITUTE('Look Up Values'!$I$2:$I$10," ",""),0)),"","State error")),"")</f>
        <v/>
      </c>
      <c r="N703" s="242" t="str" cm="1">
        <f t="array" ref="N703">IF(AND(G703&lt;&gt;0,G703&lt;&gt;""),IF(F703="","",IF(ISNUMBER(MATCH(SUBSTITUTE(F703," ",""),SUBSTITUTE('Look Up Values'!$W$2:$W$30," ",""),0)),"","D&amp;R error")),"")</f>
        <v/>
      </c>
      <c r="O703" s="256" t="str">
        <f t="shared" si="21"/>
        <v/>
      </c>
    </row>
    <row r="704" spans="1:15" ht="15.75">
      <c r="A704" s="250">
        <v>697</v>
      </c>
      <c r="B704" s="208"/>
      <c r="C704" s="49"/>
      <c r="D704" s="50"/>
      <c r="E704" s="50"/>
      <c r="F704" s="50"/>
      <c r="G704" s="209"/>
      <c r="H704" s="8"/>
      <c r="I704" s="457" t="str">
        <f t="shared" si="20"/>
        <v/>
      </c>
      <c r="J704" s="241" cm="1">
        <f t="array" ref="J704">SUMPRODUCT(--(K704:N704&lt;&gt;"")) + IF(TRIM(O704)="",0,LEN(O704)-LEN(SUBSTITUTE(O704,",",""))+1)</f>
        <v>0</v>
      </c>
      <c r="K704" s="242" t="str">
        <f>IF(AND(G704&lt;&gt;0,G704&lt;&gt;""),IF(B704="","",IF(ISNUMBER(MATCH(B704,'Look Up Values'!$B$2:$B$500,0)),"","Dest. error")),"")</f>
        <v/>
      </c>
      <c r="L704" s="242" t="str">
        <f>IF(AND(G704&lt;&gt;0,G704&lt;&gt;""),IF(C704="","",IF(AND(ISNUMBER(--LEFT(C704,FIND(" ",C704&amp;" ")-1)),OR(LEN(LEFT(C704,FIND(" ",C704&amp;" ")-1))=6,LEN(LEFT(C704,FIND(" ",C704&amp;" ")-1))=7),OR(ISNUMBER(MATCH(LEFT(C704,FIND(" ",C704&amp;" ")-1),'Look Up Values'!$G$2:$G$1000,0)),ISNUMBER(MATCH(LEFT(C704,FIND(" ",C704&amp;" ")-1),'Look Up Values'!$AE$2:$AE$2000,0)))),"","EWC error")),"")</f>
        <v/>
      </c>
      <c r="M704" s="242" t="str" cm="1">
        <f t="array" ref="M704">IF(AND(G704&lt;&gt;0,G704&lt;&gt;""),IF(E704="","",IF(ISNUMBER(MATCH(SUBSTITUTE(E704," ",""),SUBSTITUTE('Look Up Values'!$I$2:$I$10," ",""),0)),"","State error")),"")</f>
        <v/>
      </c>
      <c r="N704" s="242" t="str" cm="1">
        <f t="array" ref="N704">IF(AND(G704&lt;&gt;0,G704&lt;&gt;""),IF(F704="","",IF(ISNUMBER(MATCH(SUBSTITUTE(F704," ",""),SUBSTITUTE('Look Up Values'!$W$2:$W$30," ",""),0)),"","D&amp;R error")),"")</f>
        <v/>
      </c>
      <c r="O704" s="256" t="str">
        <f t="shared" si="21"/>
        <v/>
      </c>
    </row>
    <row r="705" spans="1:15" ht="15.75">
      <c r="A705" s="250">
        <v>698</v>
      </c>
      <c r="B705" s="208"/>
      <c r="C705" s="49"/>
      <c r="D705" s="50"/>
      <c r="E705" s="50"/>
      <c r="F705" s="50"/>
      <c r="G705" s="209"/>
      <c r="H705" s="8"/>
      <c r="I705" s="457" t="str">
        <f t="shared" si="20"/>
        <v/>
      </c>
      <c r="J705" s="241" cm="1">
        <f t="array" ref="J705">SUMPRODUCT(--(K705:N705&lt;&gt;"")) + IF(TRIM(O705)="",0,LEN(O705)-LEN(SUBSTITUTE(O705,",",""))+1)</f>
        <v>0</v>
      </c>
      <c r="K705" s="242" t="str">
        <f>IF(AND(G705&lt;&gt;0,G705&lt;&gt;""),IF(B705="","",IF(ISNUMBER(MATCH(B705,'Look Up Values'!$B$2:$B$500,0)),"","Dest. error")),"")</f>
        <v/>
      </c>
      <c r="L705" s="242" t="str">
        <f>IF(AND(G705&lt;&gt;0,G705&lt;&gt;""),IF(C705="","",IF(AND(ISNUMBER(--LEFT(C705,FIND(" ",C705&amp;" ")-1)),OR(LEN(LEFT(C705,FIND(" ",C705&amp;" ")-1))=6,LEN(LEFT(C705,FIND(" ",C705&amp;" ")-1))=7),OR(ISNUMBER(MATCH(LEFT(C705,FIND(" ",C705&amp;" ")-1),'Look Up Values'!$G$2:$G$1000,0)),ISNUMBER(MATCH(LEFT(C705,FIND(" ",C705&amp;" ")-1),'Look Up Values'!$AE$2:$AE$2000,0)))),"","EWC error")),"")</f>
        <v/>
      </c>
      <c r="M705" s="242" t="str" cm="1">
        <f t="array" ref="M705">IF(AND(G705&lt;&gt;0,G705&lt;&gt;""),IF(E705="","",IF(ISNUMBER(MATCH(SUBSTITUTE(E705," ",""),SUBSTITUTE('Look Up Values'!$I$2:$I$10," ",""),0)),"","State error")),"")</f>
        <v/>
      </c>
      <c r="N705" s="242" t="str" cm="1">
        <f t="array" ref="N705">IF(AND(G705&lt;&gt;0,G705&lt;&gt;""),IF(F705="","",IF(ISNUMBER(MATCH(SUBSTITUTE(F705," ",""),SUBSTITUTE('Look Up Values'!$W$2:$W$30," ",""),0)),"","D&amp;R error")),"")</f>
        <v/>
      </c>
      <c r="O705" s="256" t="str">
        <f t="shared" si="21"/>
        <v/>
      </c>
    </row>
    <row r="706" spans="1:15" ht="15.75">
      <c r="A706" s="250">
        <v>699</v>
      </c>
      <c r="B706" s="208"/>
      <c r="C706" s="49"/>
      <c r="D706" s="50"/>
      <c r="E706" s="50"/>
      <c r="F706" s="50"/>
      <c r="G706" s="209"/>
      <c r="H706" s="8"/>
      <c r="I706" s="457" t="str">
        <f t="shared" si="20"/>
        <v/>
      </c>
      <c r="J706" s="241" cm="1">
        <f t="array" ref="J706">SUMPRODUCT(--(K706:N706&lt;&gt;"")) + IF(TRIM(O706)="",0,LEN(O706)-LEN(SUBSTITUTE(O706,",",""))+1)</f>
        <v>0</v>
      </c>
      <c r="K706" s="242" t="str">
        <f>IF(AND(G706&lt;&gt;0,G706&lt;&gt;""),IF(B706="","",IF(ISNUMBER(MATCH(B706,'Look Up Values'!$B$2:$B$500,0)),"","Dest. error")),"")</f>
        <v/>
      </c>
      <c r="L706" s="242" t="str">
        <f>IF(AND(G706&lt;&gt;0,G706&lt;&gt;""),IF(C706="","",IF(AND(ISNUMBER(--LEFT(C706,FIND(" ",C706&amp;" ")-1)),OR(LEN(LEFT(C706,FIND(" ",C706&amp;" ")-1))=6,LEN(LEFT(C706,FIND(" ",C706&amp;" ")-1))=7),OR(ISNUMBER(MATCH(LEFT(C706,FIND(" ",C706&amp;" ")-1),'Look Up Values'!$G$2:$G$1000,0)),ISNUMBER(MATCH(LEFT(C706,FIND(" ",C706&amp;" ")-1),'Look Up Values'!$AE$2:$AE$2000,0)))),"","EWC error")),"")</f>
        <v/>
      </c>
      <c r="M706" s="242" t="str" cm="1">
        <f t="array" ref="M706">IF(AND(G706&lt;&gt;0,G706&lt;&gt;""),IF(E706="","",IF(ISNUMBER(MATCH(SUBSTITUTE(E706," ",""),SUBSTITUTE('Look Up Values'!$I$2:$I$10," ",""),0)),"","State error")),"")</f>
        <v/>
      </c>
      <c r="N706" s="242" t="str" cm="1">
        <f t="array" ref="N706">IF(AND(G706&lt;&gt;0,G706&lt;&gt;""),IF(F706="","",IF(ISNUMBER(MATCH(SUBSTITUTE(F706," ",""),SUBSTITUTE('Look Up Values'!$W$2:$W$30," ",""),0)),"","D&amp;R error")),"")</f>
        <v/>
      </c>
      <c r="O706" s="256" t="str">
        <f t="shared" si="21"/>
        <v/>
      </c>
    </row>
    <row r="707" spans="1:15" ht="15.75">
      <c r="A707" s="250">
        <v>700</v>
      </c>
      <c r="B707" s="208"/>
      <c r="C707" s="49"/>
      <c r="D707" s="50"/>
      <c r="E707" s="50"/>
      <c r="F707" s="50"/>
      <c r="G707" s="209"/>
      <c r="H707" s="8"/>
      <c r="I707" s="457" t="str">
        <f t="shared" si="20"/>
        <v/>
      </c>
      <c r="J707" s="241" cm="1">
        <f t="array" ref="J707">SUMPRODUCT(--(K707:N707&lt;&gt;"")) + IF(TRIM(O707)="",0,LEN(O707)-LEN(SUBSTITUTE(O707,",",""))+1)</f>
        <v>0</v>
      </c>
      <c r="K707" s="242" t="str">
        <f>IF(AND(G707&lt;&gt;0,G707&lt;&gt;""),IF(B707="","",IF(ISNUMBER(MATCH(B707,'Look Up Values'!$B$2:$B$500,0)),"","Dest. error")),"")</f>
        <v/>
      </c>
      <c r="L707" s="242" t="str">
        <f>IF(AND(G707&lt;&gt;0,G707&lt;&gt;""),IF(C707="","",IF(AND(ISNUMBER(--LEFT(C707,FIND(" ",C707&amp;" ")-1)),OR(LEN(LEFT(C707,FIND(" ",C707&amp;" ")-1))=6,LEN(LEFT(C707,FIND(" ",C707&amp;" ")-1))=7),OR(ISNUMBER(MATCH(LEFT(C707,FIND(" ",C707&amp;" ")-1),'Look Up Values'!$G$2:$G$1000,0)),ISNUMBER(MATCH(LEFT(C707,FIND(" ",C707&amp;" ")-1),'Look Up Values'!$AE$2:$AE$2000,0)))),"","EWC error")),"")</f>
        <v/>
      </c>
      <c r="M707" s="242" t="str" cm="1">
        <f t="array" ref="M707">IF(AND(G707&lt;&gt;0,G707&lt;&gt;""),IF(E707="","",IF(ISNUMBER(MATCH(SUBSTITUTE(E707," ",""),SUBSTITUTE('Look Up Values'!$I$2:$I$10," ",""),0)),"","State error")),"")</f>
        <v/>
      </c>
      <c r="N707" s="242" t="str" cm="1">
        <f t="array" ref="N707">IF(AND(G707&lt;&gt;0,G707&lt;&gt;""),IF(F707="","",IF(ISNUMBER(MATCH(SUBSTITUTE(F707," ",""),SUBSTITUTE('Look Up Values'!$W$2:$W$30," ",""),0)),"","D&amp;R error")),"")</f>
        <v/>
      </c>
      <c r="O707" s="256" t="str">
        <f t="shared" si="21"/>
        <v/>
      </c>
    </row>
    <row r="708" spans="1:15" ht="15.75">
      <c r="A708" s="250">
        <v>701</v>
      </c>
      <c r="B708" s="208"/>
      <c r="C708" s="49"/>
      <c r="D708" s="50"/>
      <c r="E708" s="50"/>
      <c r="F708" s="50"/>
      <c r="G708" s="209"/>
      <c r="H708" s="8"/>
      <c r="I708" s="457" t="str">
        <f t="shared" si="20"/>
        <v/>
      </c>
      <c r="J708" s="241" cm="1">
        <f t="array" ref="J708">SUMPRODUCT(--(K708:N708&lt;&gt;"")) + IF(TRIM(O708)="",0,LEN(O708)-LEN(SUBSTITUTE(O708,",",""))+1)</f>
        <v>0</v>
      </c>
      <c r="K708" s="242" t="str">
        <f>IF(AND(G708&lt;&gt;0,G708&lt;&gt;""),IF(B708="","",IF(ISNUMBER(MATCH(B708,'Look Up Values'!$B$2:$B$500,0)),"","Dest. error")),"")</f>
        <v/>
      </c>
      <c r="L708" s="242" t="str">
        <f>IF(AND(G708&lt;&gt;0,G708&lt;&gt;""),IF(C708="","",IF(AND(ISNUMBER(--LEFT(C708,FIND(" ",C708&amp;" ")-1)),OR(LEN(LEFT(C708,FIND(" ",C708&amp;" ")-1))=6,LEN(LEFT(C708,FIND(" ",C708&amp;" ")-1))=7),OR(ISNUMBER(MATCH(LEFT(C708,FIND(" ",C708&amp;" ")-1),'Look Up Values'!$G$2:$G$1000,0)),ISNUMBER(MATCH(LEFT(C708,FIND(" ",C708&amp;" ")-1),'Look Up Values'!$AE$2:$AE$2000,0)))),"","EWC error")),"")</f>
        <v/>
      </c>
      <c r="M708" s="242" t="str" cm="1">
        <f t="array" ref="M708">IF(AND(G708&lt;&gt;0,G708&lt;&gt;""),IF(E708="","",IF(ISNUMBER(MATCH(SUBSTITUTE(E708," ",""),SUBSTITUTE('Look Up Values'!$I$2:$I$10," ",""),0)),"","State error")),"")</f>
        <v/>
      </c>
      <c r="N708" s="242" t="str" cm="1">
        <f t="array" ref="N708">IF(AND(G708&lt;&gt;0,G708&lt;&gt;""),IF(F708="","",IF(ISNUMBER(MATCH(SUBSTITUTE(F708," ",""),SUBSTITUTE('Look Up Values'!$W$2:$W$30," ",""),0)),"","D&amp;R error")),"")</f>
        <v/>
      </c>
      <c r="O708" s="256" t="str">
        <f t="shared" si="21"/>
        <v/>
      </c>
    </row>
    <row r="709" spans="1:15" ht="15.75">
      <c r="A709" s="250">
        <v>702</v>
      </c>
      <c r="B709" s="208"/>
      <c r="C709" s="49"/>
      <c r="D709" s="50"/>
      <c r="E709" s="50"/>
      <c r="F709" s="50"/>
      <c r="G709" s="209"/>
      <c r="H709" s="8"/>
      <c r="I709" s="457" t="str">
        <f t="shared" si="20"/>
        <v/>
      </c>
      <c r="J709" s="241" cm="1">
        <f t="array" ref="J709">SUMPRODUCT(--(K709:N709&lt;&gt;"")) + IF(TRIM(O709)="",0,LEN(O709)-LEN(SUBSTITUTE(O709,",",""))+1)</f>
        <v>0</v>
      </c>
      <c r="K709" s="242" t="str">
        <f>IF(AND(G709&lt;&gt;0,G709&lt;&gt;""),IF(B709="","",IF(ISNUMBER(MATCH(B709,'Look Up Values'!$B$2:$B$500,0)),"","Dest. error")),"")</f>
        <v/>
      </c>
      <c r="L709" s="242" t="str">
        <f>IF(AND(G709&lt;&gt;0,G709&lt;&gt;""),IF(C709="","",IF(AND(ISNUMBER(--LEFT(C709,FIND(" ",C709&amp;" ")-1)),OR(LEN(LEFT(C709,FIND(" ",C709&amp;" ")-1))=6,LEN(LEFT(C709,FIND(" ",C709&amp;" ")-1))=7),OR(ISNUMBER(MATCH(LEFT(C709,FIND(" ",C709&amp;" ")-1),'Look Up Values'!$G$2:$G$1000,0)),ISNUMBER(MATCH(LEFT(C709,FIND(" ",C709&amp;" ")-1),'Look Up Values'!$AE$2:$AE$2000,0)))),"","EWC error")),"")</f>
        <v/>
      </c>
      <c r="M709" s="242" t="str" cm="1">
        <f t="array" ref="M709">IF(AND(G709&lt;&gt;0,G709&lt;&gt;""),IF(E709="","",IF(ISNUMBER(MATCH(SUBSTITUTE(E709," ",""),SUBSTITUTE('Look Up Values'!$I$2:$I$10," ",""),0)),"","State error")),"")</f>
        <v/>
      </c>
      <c r="N709" s="242" t="str" cm="1">
        <f t="array" ref="N709">IF(AND(G709&lt;&gt;0,G709&lt;&gt;""),IF(F709="","",IF(ISNUMBER(MATCH(SUBSTITUTE(F709," ",""),SUBSTITUTE('Look Up Values'!$W$2:$W$30," ",""),0)),"","D&amp;R error")),"")</f>
        <v/>
      </c>
      <c r="O709" s="256" t="str">
        <f t="shared" si="21"/>
        <v/>
      </c>
    </row>
    <row r="710" spans="1:15" ht="15.75">
      <c r="A710" s="250">
        <v>703</v>
      </c>
      <c r="B710" s="208"/>
      <c r="C710" s="49"/>
      <c r="D710" s="50"/>
      <c r="E710" s="50"/>
      <c r="F710" s="50"/>
      <c r="G710" s="209"/>
      <c r="H710" s="8"/>
      <c r="I710" s="457" t="str">
        <f t="shared" si="20"/>
        <v/>
      </c>
      <c r="J710" s="241" cm="1">
        <f t="array" ref="J710">SUMPRODUCT(--(K710:N710&lt;&gt;"")) + IF(TRIM(O710)="",0,LEN(O710)-LEN(SUBSTITUTE(O710,",",""))+1)</f>
        <v>0</v>
      </c>
      <c r="K710" s="242" t="str">
        <f>IF(AND(G710&lt;&gt;0,G710&lt;&gt;""),IF(B710="","",IF(ISNUMBER(MATCH(B710,'Look Up Values'!$B$2:$B$500,0)),"","Dest. error")),"")</f>
        <v/>
      </c>
      <c r="L710" s="242" t="str">
        <f>IF(AND(G710&lt;&gt;0,G710&lt;&gt;""),IF(C710="","",IF(AND(ISNUMBER(--LEFT(C710,FIND(" ",C710&amp;" ")-1)),OR(LEN(LEFT(C710,FIND(" ",C710&amp;" ")-1))=6,LEN(LEFT(C710,FIND(" ",C710&amp;" ")-1))=7),OR(ISNUMBER(MATCH(LEFT(C710,FIND(" ",C710&amp;" ")-1),'Look Up Values'!$G$2:$G$1000,0)),ISNUMBER(MATCH(LEFT(C710,FIND(" ",C710&amp;" ")-1),'Look Up Values'!$AE$2:$AE$2000,0)))),"","EWC error")),"")</f>
        <v/>
      </c>
      <c r="M710" s="242" t="str" cm="1">
        <f t="array" ref="M710">IF(AND(G710&lt;&gt;0,G710&lt;&gt;""),IF(E710="","",IF(ISNUMBER(MATCH(SUBSTITUTE(E710," ",""),SUBSTITUTE('Look Up Values'!$I$2:$I$10," ",""),0)),"","State error")),"")</f>
        <v/>
      </c>
      <c r="N710" s="242" t="str" cm="1">
        <f t="array" ref="N710">IF(AND(G710&lt;&gt;0,G710&lt;&gt;""),IF(F710="","",IF(ISNUMBER(MATCH(SUBSTITUTE(F710," ",""),SUBSTITUTE('Look Up Values'!$W$2:$W$30," ",""),0)),"","D&amp;R error")),"")</f>
        <v/>
      </c>
      <c r="O710" s="256" t="str">
        <f t="shared" si="21"/>
        <v/>
      </c>
    </row>
    <row r="711" spans="1:15" ht="15.75">
      <c r="A711" s="250">
        <v>704</v>
      </c>
      <c r="B711" s="208"/>
      <c r="C711" s="49"/>
      <c r="D711" s="50"/>
      <c r="E711" s="50"/>
      <c r="F711" s="50"/>
      <c r="G711" s="209"/>
      <c r="H711" s="8"/>
      <c r="I711" s="457" t="str">
        <f t="shared" si="20"/>
        <v/>
      </c>
      <c r="J711" s="241" cm="1">
        <f t="array" ref="J711">SUMPRODUCT(--(K711:N711&lt;&gt;"")) + IF(TRIM(O711)="",0,LEN(O711)-LEN(SUBSTITUTE(O711,",",""))+1)</f>
        <v>0</v>
      </c>
      <c r="K711" s="242" t="str">
        <f>IF(AND(G711&lt;&gt;0,G711&lt;&gt;""),IF(B711="","",IF(ISNUMBER(MATCH(B711,'Look Up Values'!$B$2:$B$500,0)),"","Dest. error")),"")</f>
        <v/>
      </c>
      <c r="L711" s="242" t="str">
        <f>IF(AND(G711&lt;&gt;0,G711&lt;&gt;""),IF(C711="","",IF(AND(ISNUMBER(--LEFT(C711,FIND(" ",C711&amp;" ")-1)),OR(LEN(LEFT(C711,FIND(" ",C711&amp;" ")-1))=6,LEN(LEFT(C711,FIND(" ",C711&amp;" ")-1))=7),OR(ISNUMBER(MATCH(LEFT(C711,FIND(" ",C711&amp;" ")-1),'Look Up Values'!$G$2:$G$1000,0)),ISNUMBER(MATCH(LEFT(C711,FIND(" ",C711&amp;" ")-1),'Look Up Values'!$AE$2:$AE$2000,0)))),"","EWC error")),"")</f>
        <v/>
      </c>
      <c r="M711" s="242" t="str" cm="1">
        <f t="array" ref="M711">IF(AND(G711&lt;&gt;0,G711&lt;&gt;""),IF(E711="","",IF(ISNUMBER(MATCH(SUBSTITUTE(E711," ",""),SUBSTITUTE('Look Up Values'!$I$2:$I$10," ",""),0)),"","State error")),"")</f>
        <v/>
      </c>
      <c r="N711" s="242" t="str" cm="1">
        <f t="array" ref="N711">IF(AND(G711&lt;&gt;0,G711&lt;&gt;""),IF(F711="","",IF(ISNUMBER(MATCH(SUBSTITUTE(F711," ",""),SUBSTITUTE('Look Up Values'!$W$2:$W$30," ",""),0)),"","D&amp;R error")),"")</f>
        <v/>
      </c>
      <c r="O711" s="256" t="str">
        <f t="shared" si="21"/>
        <v/>
      </c>
    </row>
    <row r="712" spans="1:15" ht="15.75">
      <c r="A712" s="250">
        <v>705</v>
      </c>
      <c r="B712" s="208"/>
      <c r="C712" s="49"/>
      <c r="D712" s="50"/>
      <c r="E712" s="50"/>
      <c r="F712" s="50"/>
      <c r="G712" s="209"/>
      <c r="H712" s="8"/>
      <c r="I712" s="457" t="str">
        <f t="shared" si="20"/>
        <v/>
      </c>
      <c r="J712" s="241" cm="1">
        <f t="array" ref="J712">SUMPRODUCT(--(K712:N712&lt;&gt;"")) + IF(TRIM(O712)="",0,LEN(O712)-LEN(SUBSTITUTE(O712,",",""))+1)</f>
        <v>0</v>
      </c>
      <c r="K712" s="242" t="str">
        <f>IF(AND(G712&lt;&gt;0,G712&lt;&gt;""),IF(B712="","",IF(ISNUMBER(MATCH(B712,'Look Up Values'!$B$2:$B$500,0)),"","Dest. error")),"")</f>
        <v/>
      </c>
      <c r="L712" s="242" t="str">
        <f>IF(AND(G712&lt;&gt;0,G712&lt;&gt;""),IF(C712="","",IF(AND(ISNUMBER(--LEFT(C712,FIND(" ",C712&amp;" ")-1)),OR(LEN(LEFT(C712,FIND(" ",C712&amp;" ")-1))=6,LEN(LEFT(C712,FIND(" ",C712&amp;" ")-1))=7),OR(ISNUMBER(MATCH(LEFT(C712,FIND(" ",C712&amp;" ")-1),'Look Up Values'!$G$2:$G$1000,0)),ISNUMBER(MATCH(LEFT(C712,FIND(" ",C712&amp;" ")-1),'Look Up Values'!$AE$2:$AE$2000,0)))),"","EWC error")),"")</f>
        <v/>
      </c>
      <c r="M712" s="242" t="str" cm="1">
        <f t="array" ref="M712">IF(AND(G712&lt;&gt;0,G712&lt;&gt;""),IF(E712="","",IF(ISNUMBER(MATCH(SUBSTITUTE(E712," ",""),SUBSTITUTE('Look Up Values'!$I$2:$I$10," ",""),0)),"","State error")),"")</f>
        <v/>
      </c>
      <c r="N712" s="242" t="str" cm="1">
        <f t="array" ref="N712">IF(AND(G712&lt;&gt;0,G712&lt;&gt;""),IF(F712="","",IF(ISNUMBER(MATCH(SUBSTITUTE(F712," ",""),SUBSTITUTE('Look Up Values'!$W$2:$W$30," ",""),0)),"","D&amp;R error")),"")</f>
        <v/>
      </c>
      <c r="O712" s="256" t="str">
        <f t="shared" si="21"/>
        <v/>
      </c>
    </row>
    <row r="713" spans="1:15" ht="15.75">
      <c r="A713" s="250">
        <v>706</v>
      </c>
      <c r="B713" s="208"/>
      <c r="C713" s="49"/>
      <c r="D713" s="50"/>
      <c r="E713" s="50"/>
      <c r="F713" s="50"/>
      <c r="G713" s="209"/>
      <c r="H713" s="8"/>
      <c r="I713" s="457" t="str">
        <f t="shared" ref="I713:I776" si="22">IF(IFERROR(--SUBSTITUTE(J713,CHAR(160),""),0)&gt;0,A713,"")</f>
        <v/>
      </c>
      <c r="J713" s="241" cm="1">
        <f t="array" ref="J713">SUMPRODUCT(--(K713:N713&lt;&gt;"")) + IF(TRIM(O713)="",0,LEN(O713)-LEN(SUBSTITUTE(O713,",",""))+1)</f>
        <v>0</v>
      </c>
      <c r="K713" s="242" t="str">
        <f>IF(AND(G713&lt;&gt;0,G713&lt;&gt;""),IF(B713="","",IF(ISNUMBER(MATCH(B713,'Look Up Values'!$B$2:$B$500,0)),"","Dest. error")),"")</f>
        <v/>
      </c>
      <c r="L713" s="242" t="str">
        <f>IF(AND(G713&lt;&gt;0,G713&lt;&gt;""),IF(C713="","",IF(AND(ISNUMBER(--LEFT(C713,FIND(" ",C713&amp;" ")-1)),OR(LEN(LEFT(C713,FIND(" ",C713&amp;" ")-1))=6,LEN(LEFT(C713,FIND(" ",C713&amp;" ")-1))=7),OR(ISNUMBER(MATCH(LEFT(C713,FIND(" ",C713&amp;" ")-1),'Look Up Values'!$G$2:$G$1000,0)),ISNUMBER(MATCH(LEFT(C713,FIND(" ",C713&amp;" ")-1),'Look Up Values'!$AE$2:$AE$2000,0)))),"","EWC error")),"")</f>
        <v/>
      </c>
      <c r="M713" s="242" t="str" cm="1">
        <f t="array" ref="M713">IF(AND(G713&lt;&gt;0,G713&lt;&gt;""),IF(E713="","",IF(ISNUMBER(MATCH(SUBSTITUTE(E713," ",""),SUBSTITUTE('Look Up Values'!$I$2:$I$10," ",""),0)),"","State error")),"")</f>
        <v/>
      </c>
      <c r="N713" s="242" t="str" cm="1">
        <f t="array" ref="N713">IF(AND(G713&lt;&gt;0,G713&lt;&gt;""),IF(F713="","",IF(ISNUMBER(MATCH(SUBSTITUTE(F713," ",""),SUBSTITUTE('Look Up Values'!$W$2:$W$30," ",""),0)),"","D&amp;R error")),"")</f>
        <v/>
      </c>
      <c r="O713" s="256" t="str">
        <f t="shared" ref="O713:O776" si="23">IF(OR(G713="",G713=0),"",IF((TRIM(SUBSTITUTE(B713,CHAR(160),""))&amp;TRIM(SUBSTITUTE(C713,CHAR(160),""))&amp;TRIM(SUBSTITUTE(F713,CHAR(160),""))&amp;TRIM(SUBSTITUTE(E713,CHAR(160),"")))&lt;&gt;"",IF((--(TRIM(SUBSTITUTE(B713,CHAR(160),""))&lt;&gt;"")+--(TRIM(SUBSTITUTE(C713,CHAR(160),""))&lt;&gt;"")+--(TRIM(SUBSTITUTE(F713,CHAR(160),""))&lt;&gt;"")+--(TRIM(SUBSTITUTE(E713,CHAR(160),""))&lt;&gt;""))=4,"",LEFT(IF(TRIM(SUBSTITUTE(B713,CHAR(160),""))="","Dest, ","")&amp;IF(TRIM(SUBSTITUTE(C713,CHAR(160),""))="","EWC, ","")&amp;IF(TRIM(SUBSTITUTE(F713,CHAR(160),""))="","D&amp;R, ","")&amp;IF(TRIM(SUBSTITUTE(E713,CHAR(160),""))="","State, ",""),LEN(IF(TRIM(SUBSTITUTE(B713,CHAR(160),""))="","Dest, ","")&amp;IF(TRIM(SUBSTITUTE(C713,CHAR(160),""))="","EWC, ","")&amp;IF(TRIM(SUBSTITUTE(F713,CHAR(160),""))="","D&amp;R, ","")&amp;IF(TRIM(SUBSTITUTE(E713,CHAR(160),""))="","State, ",""))-2)),LEFT(IF(TRIM(SUBSTITUTE(B713,CHAR(160),""))="","Dest, ","")&amp;IF(TRIM(SUBSTITUTE(C713,CHAR(160),""))="","EWC, ","")&amp;IF(TRIM(SUBSTITUTE(F713,CHAR(160),""))="","D&amp;R, ","")&amp;IF(TRIM(SUBSTITUTE(E713,CHAR(160),""))="","State, ",""),LEN(IF(TRIM(SUBSTITUTE(B713,CHAR(160),""))="","Dest, ","")&amp;IF(TRIM(SUBSTITUTE(C713,CHAR(160),""))="","EWC, ","")&amp;IF(TRIM(SUBSTITUTE(F713,CHAR(160),""))="","D&amp;R, ","")&amp;IF(TRIM(SUBSTITUTE(E713,CHAR(160),""))="","State, ",""))-2)))</f>
        <v/>
      </c>
    </row>
    <row r="714" spans="1:15" ht="15.75">
      <c r="A714" s="250">
        <v>707</v>
      </c>
      <c r="B714" s="208"/>
      <c r="C714" s="49"/>
      <c r="D714" s="50"/>
      <c r="E714" s="50"/>
      <c r="F714" s="50"/>
      <c r="G714" s="209"/>
      <c r="H714" s="8"/>
      <c r="I714" s="457" t="str">
        <f t="shared" si="22"/>
        <v/>
      </c>
      <c r="J714" s="241" cm="1">
        <f t="array" ref="J714">SUMPRODUCT(--(K714:N714&lt;&gt;"")) + IF(TRIM(O714)="",0,LEN(O714)-LEN(SUBSTITUTE(O714,",",""))+1)</f>
        <v>0</v>
      </c>
      <c r="K714" s="242" t="str">
        <f>IF(AND(G714&lt;&gt;0,G714&lt;&gt;""),IF(B714="","",IF(ISNUMBER(MATCH(B714,'Look Up Values'!$B$2:$B$500,0)),"","Dest. error")),"")</f>
        <v/>
      </c>
      <c r="L714" s="242" t="str">
        <f>IF(AND(G714&lt;&gt;0,G714&lt;&gt;""),IF(C714="","",IF(AND(ISNUMBER(--LEFT(C714,FIND(" ",C714&amp;" ")-1)),OR(LEN(LEFT(C714,FIND(" ",C714&amp;" ")-1))=6,LEN(LEFT(C714,FIND(" ",C714&amp;" ")-1))=7),OR(ISNUMBER(MATCH(LEFT(C714,FIND(" ",C714&amp;" ")-1),'Look Up Values'!$G$2:$G$1000,0)),ISNUMBER(MATCH(LEFT(C714,FIND(" ",C714&amp;" ")-1),'Look Up Values'!$AE$2:$AE$2000,0)))),"","EWC error")),"")</f>
        <v/>
      </c>
      <c r="M714" s="242" t="str" cm="1">
        <f t="array" ref="M714">IF(AND(G714&lt;&gt;0,G714&lt;&gt;""),IF(E714="","",IF(ISNUMBER(MATCH(SUBSTITUTE(E714," ",""),SUBSTITUTE('Look Up Values'!$I$2:$I$10," ",""),0)),"","State error")),"")</f>
        <v/>
      </c>
      <c r="N714" s="242" t="str" cm="1">
        <f t="array" ref="N714">IF(AND(G714&lt;&gt;0,G714&lt;&gt;""),IF(F714="","",IF(ISNUMBER(MATCH(SUBSTITUTE(F714," ",""),SUBSTITUTE('Look Up Values'!$W$2:$W$30," ",""),0)),"","D&amp;R error")),"")</f>
        <v/>
      </c>
      <c r="O714" s="256" t="str">
        <f t="shared" si="23"/>
        <v/>
      </c>
    </row>
    <row r="715" spans="1:15" ht="15.75">
      <c r="A715" s="250">
        <v>708</v>
      </c>
      <c r="B715" s="208"/>
      <c r="C715" s="49"/>
      <c r="D715" s="50"/>
      <c r="E715" s="50"/>
      <c r="F715" s="50"/>
      <c r="G715" s="209"/>
      <c r="H715" s="8"/>
      <c r="I715" s="457" t="str">
        <f t="shared" si="22"/>
        <v/>
      </c>
      <c r="J715" s="241" cm="1">
        <f t="array" ref="J715">SUMPRODUCT(--(K715:N715&lt;&gt;"")) + IF(TRIM(O715)="",0,LEN(O715)-LEN(SUBSTITUTE(O715,",",""))+1)</f>
        <v>0</v>
      </c>
      <c r="K715" s="242" t="str">
        <f>IF(AND(G715&lt;&gt;0,G715&lt;&gt;""),IF(B715="","",IF(ISNUMBER(MATCH(B715,'Look Up Values'!$B$2:$B$500,0)),"","Dest. error")),"")</f>
        <v/>
      </c>
      <c r="L715" s="242" t="str">
        <f>IF(AND(G715&lt;&gt;0,G715&lt;&gt;""),IF(C715="","",IF(AND(ISNUMBER(--LEFT(C715,FIND(" ",C715&amp;" ")-1)),OR(LEN(LEFT(C715,FIND(" ",C715&amp;" ")-1))=6,LEN(LEFT(C715,FIND(" ",C715&amp;" ")-1))=7),OR(ISNUMBER(MATCH(LEFT(C715,FIND(" ",C715&amp;" ")-1),'Look Up Values'!$G$2:$G$1000,0)),ISNUMBER(MATCH(LEFT(C715,FIND(" ",C715&amp;" ")-1),'Look Up Values'!$AE$2:$AE$2000,0)))),"","EWC error")),"")</f>
        <v/>
      </c>
      <c r="M715" s="242" t="str" cm="1">
        <f t="array" ref="M715">IF(AND(G715&lt;&gt;0,G715&lt;&gt;""),IF(E715="","",IF(ISNUMBER(MATCH(SUBSTITUTE(E715," ",""),SUBSTITUTE('Look Up Values'!$I$2:$I$10," ",""),0)),"","State error")),"")</f>
        <v/>
      </c>
      <c r="N715" s="242" t="str" cm="1">
        <f t="array" ref="N715">IF(AND(G715&lt;&gt;0,G715&lt;&gt;""),IF(F715="","",IF(ISNUMBER(MATCH(SUBSTITUTE(F715," ",""),SUBSTITUTE('Look Up Values'!$W$2:$W$30," ",""),0)),"","D&amp;R error")),"")</f>
        <v/>
      </c>
      <c r="O715" s="256" t="str">
        <f t="shared" si="23"/>
        <v/>
      </c>
    </row>
    <row r="716" spans="1:15" ht="15.75">
      <c r="A716" s="250">
        <v>709</v>
      </c>
      <c r="B716" s="208"/>
      <c r="C716" s="49"/>
      <c r="D716" s="50"/>
      <c r="E716" s="50"/>
      <c r="F716" s="50"/>
      <c r="G716" s="209"/>
      <c r="H716" s="8"/>
      <c r="I716" s="457" t="str">
        <f t="shared" si="22"/>
        <v/>
      </c>
      <c r="J716" s="241" cm="1">
        <f t="array" ref="J716">SUMPRODUCT(--(K716:N716&lt;&gt;"")) + IF(TRIM(O716)="",0,LEN(O716)-LEN(SUBSTITUTE(O716,",",""))+1)</f>
        <v>0</v>
      </c>
      <c r="K716" s="242" t="str">
        <f>IF(AND(G716&lt;&gt;0,G716&lt;&gt;""),IF(B716="","",IF(ISNUMBER(MATCH(B716,'Look Up Values'!$B$2:$B$500,0)),"","Dest. error")),"")</f>
        <v/>
      </c>
      <c r="L716" s="242" t="str">
        <f>IF(AND(G716&lt;&gt;0,G716&lt;&gt;""),IF(C716="","",IF(AND(ISNUMBER(--LEFT(C716,FIND(" ",C716&amp;" ")-1)),OR(LEN(LEFT(C716,FIND(" ",C716&amp;" ")-1))=6,LEN(LEFT(C716,FIND(" ",C716&amp;" ")-1))=7),OR(ISNUMBER(MATCH(LEFT(C716,FIND(" ",C716&amp;" ")-1),'Look Up Values'!$G$2:$G$1000,0)),ISNUMBER(MATCH(LEFT(C716,FIND(" ",C716&amp;" ")-1),'Look Up Values'!$AE$2:$AE$2000,0)))),"","EWC error")),"")</f>
        <v/>
      </c>
      <c r="M716" s="242" t="str" cm="1">
        <f t="array" ref="M716">IF(AND(G716&lt;&gt;0,G716&lt;&gt;""),IF(E716="","",IF(ISNUMBER(MATCH(SUBSTITUTE(E716," ",""),SUBSTITUTE('Look Up Values'!$I$2:$I$10," ",""),0)),"","State error")),"")</f>
        <v/>
      </c>
      <c r="N716" s="242" t="str" cm="1">
        <f t="array" ref="N716">IF(AND(G716&lt;&gt;0,G716&lt;&gt;""),IF(F716="","",IF(ISNUMBER(MATCH(SUBSTITUTE(F716," ",""),SUBSTITUTE('Look Up Values'!$W$2:$W$30," ",""),0)),"","D&amp;R error")),"")</f>
        <v/>
      </c>
      <c r="O716" s="256" t="str">
        <f t="shared" si="23"/>
        <v/>
      </c>
    </row>
    <row r="717" spans="1:15" ht="15.75">
      <c r="A717" s="250">
        <v>710</v>
      </c>
      <c r="B717" s="208"/>
      <c r="C717" s="49"/>
      <c r="D717" s="50"/>
      <c r="E717" s="50"/>
      <c r="F717" s="50"/>
      <c r="G717" s="209"/>
      <c r="H717" s="8"/>
      <c r="I717" s="457" t="str">
        <f t="shared" si="22"/>
        <v/>
      </c>
      <c r="J717" s="241" cm="1">
        <f t="array" ref="J717">SUMPRODUCT(--(K717:N717&lt;&gt;"")) + IF(TRIM(O717)="",0,LEN(O717)-LEN(SUBSTITUTE(O717,",",""))+1)</f>
        <v>0</v>
      </c>
      <c r="K717" s="242" t="str">
        <f>IF(AND(G717&lt;&gt;0,G717&lt;&gt;""),IF(B717="","",IF(ISNUMBER(MATCH(B717,'Look Up Values'!$B$2:$B$500,0)),"","Dest. error")),"")</f>
        <v/>
      </c>
      <c r="L717" s="242" t="str">
        <f>IF(AND(G717&lt;&gt;0,G717&lt;&gt;""),IF(C717="","",IF(AND(ISNUMBER(--LEFT(C717,FIND(" ",C717&amp;" ")-1)),OR(LEN(LEFT(C717,FIND(" ",C717&amp;" ")-1))=6,LEN(LEFT(C717,FIND(" ",C717&amp;" ")-1))=7),OR(ISNUMBER(MATCH(LEFT(C717,FIND(" ",C717&amp;" ")-1),'Look Up Values'!$G$2:$G$1000,0)),ISNUMBER(MATCH(LEFT(C717,FIND(" ",C717&amp;" ")-1),'Look Up Values'!$AE$2:$AE$2000,0)))),"","EWC error")),"")</f>
        <v/>
      </c>
      <c r="M717" s="242" t="str" cm="1">
        <f t="array" ref="M717">IF(AND(G717&lt;&gt;0,G717&lt;&gt;""),IF(E717="","",IF(ISNUMBER(MATCH(SUBSTITUTE(E717," ",""),SUBSTITUTE('Look Up Values'!$I$2:$I$10," ",""),0)),"","State error")),"")</f>
        <v/>
      </c>
      <c r="N717" s="242" t="str" cm="1">
        <f t="array" ref="N717">IF(AND(G717&lt;&gt;0,G717&lt;&gt;""),IF(F717="","",IF(ISNUMBER(MATCH(SUBSTITUTE(F717," ",""),SUBSTITUTE('Look Up Values'!$W$2:$W$30," ",""),0)),"","D&amp;R error")),"")</f>
        <v/>
      </c>
      <c r="O717" s="256" t="str">
        <f t="shared" si="23"/>
        <v/>
      </c>
    </row>
    <row r="718" spans="1:15" ht="15.75">
      <c r="A718" s="250">
        <v>711</v>
      </c>
      <c r="B718" s="208"/>
      <c r="C718" s="49"/>
      <c r="D718" s="50"/>
      <c r="E718" s="50"/>
      <c r="F718" s="50"/>
      <c r="G718" s="209"/>
      <c r="H718" s="8"/>
      <c r="I718" s="457" t="str">
        <f t="shared" si="22"/>
        <v/>
      </c>
      <c r="J718" s="241" cm="1">
        <f t="array" ref="J718">SUMPRODUCT(--(K718:N718&lt;&gt;"")) + IF(TRIM(O718)="",0,LEN(O718)-LEN(SUBSTITUTE(O718,",",""))+1)</f>
        <v>0</v>
      </c>
      <c r="K718" s="242" t="str">
        <f>IF(AND(G718&lt;&gt;0,G718&lt;&gt;""),IF(B718="","",IF(ISNUMBER(MATCH(B718,'Look Up Values'!$B$2:$B$500,0)),"","Dest. error")),"")</f>
        <v/>
      </c>
      <c r="L718" s="242" t="str">
        <f>IF(AND(G718&lt;&gt;0,G718&lt;&gt;""),IF(C718="","",IF(AND(ISNUMBER(--LEFT(C718,FIND(" ",C718&amp;" ")-1)),OR(LEN(LEFT(C718,FIND(" ",C718&amp;" ")-1))=6,LEN(LEFT(C718,FIND(" ",C718&amp;" ")-1))=7),OR(ISNUMBER(MATCH(LEFT(C718,FIND(" ",C718&amp;" ")-1),'Look Up Values'!$G$2:$G$1000,0)),ISNUMBER(MATCH(LEFT(C718,FIND(" ",C718&amp;" ")-1),'Look Up Values'!$AE$2:$AE$2000,0)))),"","EWC error")),"")</f>
        <v/>
      </c>
      <c r="M718" s="242" t="str" cm="1">
        <f t="array" ref="M718">IF(AND(G718&lt;&gt;0,G718&lt;&gt;""),IF(E718="","",IF(ISNUMBER(MATCH(SUBSTITUTE(E718," ",""),SUBSTITUTE('Look Up Values'!$I$2:$I$10," ",""),0)),"","State error")),"")</f>
        <v/>
      </c>
      <c r="N718" s="242" t="str" cm="1">
        <f t="array" ref="N718">IF(AND(G718&lt;&gt;0,G718&lt;&gt;""),IF(F718="","",IF(ISNUMBER(MATCH(SUBSTITUTE(F718," ",""),SUBSTITUTE('Look Up Values'!$W$2:$W$30," ",""),0)),"","D&amp;R error")),"")</f>
        <v/>
      </c>
      <c r="O718" s="256" t="str">
        <f t="shared" si="23"/>
        <v/>
      </c>
    </row>
    <row r="719" spans="1:15" ht="15.75">
      <c r="A719" s="250">
        <v>712</v>
      </c>
      <c r="B719" s="208"/>
      <c r="C719" s="49"/>
      <c r="D719" s="50"/>
      <c r="E719" s="50"/>
      <c r="F719" s="50"/>
      <c r="G719" s="209"/>
      <c r="H719" s="8"/>
      <c r="I719" s="457" t="str">
        <f t="shared" si="22"/>
        <v/>
      </c>
      <c r="J719" s="241" cm="1">
        <f t="array" ref="J719">SUMPRODUCT(--(K719:N719&lt;&gt;"")) + IF(TRIM(O719)="",0,LEN(O719)-LEN(SUBSTITUTE(O719,",",""))+1)</f>
        <v>0</v>
      </c>
      <c r="K719" s="242" t="str">
        <f>IF(AND(G719&lt;&gt;0,G719&lt;&gt;""),IF(B719="","",IF(ISNUMBER(MATCH(B719,'Look Up Values'!$B$2:$B$500,0)),"","Dest. error")),"")</f>
        <v/>
      </c>
      <c r="L719" s="242" t="str">
        <f>IF(AND(G719&lt;&gt;0,G719&lt;&gt;""),IF(C719="","",IF(AND(ISNUMBER(--LEFT(C719,FIND(" ",C719&amp;" ")-1)),OR(LEN(LEFT(C719,FIND(" ",C719&amp;" ")-1))=6,LEN(LEFT(C719,FIND(" ",C719&amp;" ")-1))=7),OR(ISNUMBER(MATCH(LEFT(C719,FIND(" ",C719&amp;" ")-1),'Look Up Values'!$G$2:$G$1000,0)),ISNUMBER(MATCH(LEFT(C719,FIND(" ",C719&amp;" ")-1),'Look Up Values'!$AE$2:$AE$2000,0)))),"","EWC error")),"")</f>
        <v/>
      </c>
      <c r="M719" s="242" t="str" cm="1">
        <f t="array" ref="M719">IF(AND(G719&lt;&gt;0,G719&lt;&gt;""),IF(E719="","",IF(ISNUMBER(MATCH(SUBSTITUTE(E719," ",""),SUBSTITUTE('Look Up Values'!$I$2:$I$10," ",""),0)),"","State error")),"")</f>
        <v/>
      </c>
      <c r="N719" s="242" t="str" cm="1">
        <f t="array" ref="N719">IF(AND(G719&lt;&gt;0,G719&lt;&gt;""),IF(F719="","",IF(ISNUMBER(MATCH(SUBSTITUTE(F719," ",""),SUBSTITUTE('Look Up Values'!$W$2:$W$30," ",""),0)),"","D&amp;R error")),"")</f>
        <v/>
      </c>
      <c r="O719" s="256" t="str">
        <f t="shared" si="23"/>
        <v/>
      </c>
    </row>
    <row r="720" spans="1:15" ht="15.75">
      <c r="A720" s="250">
        <v>713</v>
      </c>
      <c r="B720" s="208"/>
      <c r="C720" s="49"/>
      <c r="D720" s="50"/>
      <c r="E720" s="50"/>
      <c r="F720" s="50"/>
      <c r="G720" s="209"/>
      <c r="H720" s="8"/>
      <c r="I720" s="457" t="str">
        <f t="shared" si="22"/>
        <v/>
      </c>
      <c r="J720" s="241" cm="1">
        <f t="array" ref="J720">SUMPRODUCT(--(K720:N720&lt;&gt;"")) + IF(TRIM(O720)="",0,LEN(O720)-LEN(SUBSTITUTE(O720,",",""))+1)</f>
        <v>0</v>
      </c>
      <c r="K720" s="242" t="str">
        <f>IF(AND(G720&lt;&gt;0,G720&lt;&gt;""),IF(B720="","",IF(ISNUMBER(MATCH(B720,'Look Up Values'!$B$2:$B$500,0)),"","Dest. error")),"")</f>
        <v/>
      </c>
      <c r="L720" s="242" t="str">
        <f>IF(AND(G720&lt;&gt;0,G720&lt;&gt;""),IF(C720="","",IF(AND(ISNUMBER(--LEFT(C720,FIND(" ",C720&amp;" ")-1)),OR(LEN(LEFT(C720,FIND(" ",C720&amp;" ")-1))=6,LEN(LEFT(C720,FIND(" ",C720&amp;" ")-1))=7),OR(ISNUMBER(MATCH(LEFT(C720,FIND(" ",C720&amp;" ")-1),'Look Up Values'!$G$2:$G$1000,0)),ISNUMBER(MATCH(LEFT(C720,FIND(" ",C720&amp;" ")-1),'Look Up Values'!$AE$2:$AE$2000,0)))),"","EWC error")),"")</f>
        <v/>
      </c>
      <c r="M720" s="242" t="str" cm="1">
        <f t="array" ref="M720">IF(AND(G720&lt;&gt;0,G720&lt;&gt;""),IF(E720="","",IF(ISNUMBER(MATCH(SUBSTITUTE(E720," ",""),SUBSTITUTE('Look Up Values'!$I$2:$I$10," ",""),0)),"","State error")),"")</f>
        <v/>
      </c>
      <c r="N720" s="242" t="str" cm="1">
        <f t="array" ref="N720">IF(AND(G720&lt;&gt;0,G720&lt;&gt;""),IF(F720="","",IF(ISNUMBER(MATCH(SUBSTITUTE(F720," ",""),SUBSTITUTE('Look Up Values'!$W$2:$W$30," ",""),0)),"","D&amp;R error")),"")</f>
        <v/>
      </c>
      <c r="O720" s="256" t="str">
        <f t="shared" si="23"/>
        <v/>
      </c>
    </row>
    <row r="721" spans="1:15" ht="15.75">
      <c r="A721" s="250">
        <v>714</v>
      </c>
      <c r="B721" s="208"/>
      <c r="C721" s="49"/>
      <c r="D721" s="50"/>
      <c r="E721" s="50"/>
      <c r="F721" s="50"/>
      <c r="G721" s="209"/>
      <c r="H721" s="8"/>
      <c r="I721" s="457" t="str">
        <f t="shared" si="22"/>
        <v/>
      </c>
      <c r="J721" s="241" cm="1">
        <f t="array" ref="J721">SUMPRODUCT(--(K721:N721&lt;&gt;"")) + IF(TRIM(O721)="",0,LEN(O721)-LEN(SUBSTITUTE(O721,",",""))+1)</f>
        <v>0</v>
      </c>
      <c r="K721" s="242" t="str">
        <f>IF(AND(G721&lt;&gt;0,G721&lt;&gt;""),IF(B721="","",IF(ISNUMBER(MATCH(B721,'Look Up Values'!$B$2:$B$500,0)),"","Dest. error")),"")</f>
        <v/>
      </c>
      <c r="L721" s="242" t="str">
        <f>IF(AND(G721&lt;&gt;0,G721&lt;&gt;""),IF(C721="","",IF(AND(ISNUMBER(--LEFT(C721,FIND(" ",C721&amp;" ")-1)),OR(LEN(LEFT(C721,FIND(" ",C721&amp;" ")-1))=6,LEN(LEFT(C721,FIND(" ",C721&amp;" ")-1))=7),OR(ISNUMBER(MATCH(LEFT(C721,FIND(" ",C721&amp;" ")-1),'Look Up Values'!$G$2:$G$1000,0)),ISNUMBER(MATCH(LEFT(C721,FIND(" ",C721&amp;" ")-1),'Look Up Values'!$AE$2:$AE$2000,0)))),"","EWC error")),"")</f>
        <v/>
      </c>
      <c r="M721" s="242" t="str" cm="1">
        <f t="array" ref="M721">IF(AND(G721&lt;&gt;0,G721&lt;&gt;""),IF(E721="","",IF(ISNUMBER(MATCH(SUBSTITUTE(E721," ",""),SUBSTITUTE('Look Up Values'!$I$2:$I$10," ",""),0)),"","State error")),"")</f>
        <v/>
      </c>
      <c r="N721" s="242" t="str" cm="1">
        <f t="array" ref="N721">IF(AND(G721&lt;&gt;0,G721&lt;&gt;""),IF(F721="","",IF(ISNUMBER(MATCH(SUBSTITUTE(F721," ",""),SUBSTITUTE('Look Up Values'!$W$2:$W$30," ",""),0)),"","D&amp;R error")),"")</f>
        <v/>
      </c>
      <c r="O721" s="256" t="str">
        <f t="shared" si="23"/>
        <v/>
      </c>
    </row>
    <row r="722" spans="1:15" ht="15.75">
      <c r="A722" s="250">
        <v>715</v>
      </c>
      <c r="B722" s="208"/>
      <c r="C722" s="49"/>
      <c r="D722" s="50"/>
      <c r="E722" s="50"/>
      <c r="F722" s="50"/>
      <c r="G722" s="209"/>
      <c r="H722" s="8"/>
      <c r="I722" s="457" t="str">
        <f t="shared" si="22"/>
        <v/>
      </c>
      <c r="J722" s="241" cm="1">
        <f t="array" ref="J722">SUMPRODUCT(--(K722:N722&lt;&gt;"")) + IF(TRIM(O722)="",0,LEN(O722)-LEN(SUBSTITUTE(O722,",",""))+1)</f>
        <v>0</v>
      </c>
      <c r="K722" s="242" t="str">
        <f>IF(AND(G722&lt;&gt;0,G722&lt;&gt;""),IF(B722="","",IF(ISNUMBER(MATCH(B722,'Look Up Values'!$B$2:$B$500,0)),"","Dest. error")),"")</f>
        <v/>
      </c>
      <c r="L722" s="242" t="str">
        <f>IF(AND(G722&lt;&gt;0,G722&lt;&gt;""),IF(C722="","",IF(AND(ISNUMBER(--LEFT(C722,FIND(" ",C722&amp;" ")-1)),OR(LEN(LEFT(C722,FIND(" ",C722&amp;" ")-1))=6,LEN(LEFT(C722,FIND(" ",C722&amp;" ")-1))=7),OR(ISNUMBER(MATCH(LEFT(C722,FIND(" ",C722&amp;" ")-1),'Look Up Values'!$G$2:$G$1000,0)),ISNUMBER(MATCH(LEFT(C722,FIND(" ",C722&amp;" ")-1),'Look Up Values'!$AE$2:$AE$2000,0)))),"","EWC error")),"")</f>
        <v/>
      </c>
      <c r="M722" s="242" t="str" cm="1">
        <f t="array" ref="M722">IF(AND(G722&lt;&gt;0,G722&lt;&gt;""),IF(E722="","",IF(ISNUMBER(MATCH(SUBSTITUTE(E722," ",""),SUBSTITUTE('Look Up Values'!$I$2:$I$10," ",""),0)),"","State error")),"")</f>
        <v/>
      </c>
      <c r="N722" s="242" t="str" cm="1">
        <f t="array" ref="N722">IF(AND(G722&lt;&gt;0,G722&lt;&gt;""),IF(F722="","",IF(ISNUMBER(MATCH(SUBSTITUTE(F722," ",""),SUBSTITUTE('Look Up Values'!$W$2:$W$30," ",""),0)),"","D&amp;R error")),"")</f>
        <v/>
      </c>
      <c r="O722" s="256" t="str">
        <f t="shared" si="23"/>
        <v/>
      </c>
    </row>
    <row r="723" spans="1:15" ht="15.75">
      <c r="A723" s="250">
        <v>716</v>
      </c>
      <c r="B723" s="208"/>
      <c r="C723" s="49"/>
      <c r="D723" s="50"/>
      <c r="E723" s="50"/>
      <c r="F723" s="50"/>
      <c r="G723" s="209"/>
      <c r="H723" s="8"/>
      <c r="I723" s="457" t="str">
        <f t="shared" si="22"/>
        <v/>
      </c>
      <c r="J723" s="241" cm="1">
        <f t="array" ref="J723">SUMPRODUCT(--(K723:N723&lt;&gt;"")) + IF(TRIM(O723)="",0,LEN(O723)-LEN(SUBSTITUTE(O723,",",""))+1)</f>
        <v>0</v>
      </c>
      <c r="K723" s="242" t="str">
        <f>IF(AND(G723&lt;&gt;0,G723&lt;&gt;""),IF(B723="","",IF(ISNUMBER(MATCH(B723,'Look Up Values'!$B$2:$B$500,0)),"","Dest. error")),"")</f>
        <v/>
      </c>
      <c r="L723" s="242" t="str">
        <f>IF(AND(G723&lt;&gt;0,G723&lt;&gt;""),IF(C723="","",IF(AND(ISNUMBER(--LEFT(C723,FIND(" ",C723&amp;" ")-1)),OR(LEN(LEFT(C723,FIND(" ",C723&amp;" ")-1))=6,LEN(LEFT(C723,FIND(" ",C723&amp;" ")-1))=7),OR(ISNUMBER(MATCH(LEFT(C723,FIND(" ",C723&amp;" ")-1),'Look Up Values'!$G$2:$G$1000,0)),ISNUMBER(MATCH(LEFT(C723,FIND(" ",C723&amp;" ")-1),'Look Up Values'!$AE$2:$AE$2000,0)))),"","EWC error")),"")</f>
        <v/>
      </c>
      <c r="M723" s="242" t="str" cm="1">
        <f t="array" ref="M723">IF(AND(G723&lt;&gt;0,G723&lt;&gt;""),IF(E723="","",IF(ISNUMBER(MATCH(SUBSTITUTE(E723," ",""),SUBSTITUTE('Look Up Values'!$I$2:$I$10," ",""),0)),"","State error")),"")</f>
        <v/>
      </c>
      <c r="N723" s="242" t="str" cm="1">
        <f t="array" ref="N723">IF(AND(G723&lt;&gt;0,G723&lt;&gt;""),IF(F723="","",IF(ISNUMBER(MATCH(SUBSTITUTE(F723," ",""),SUBSTITUTE('Look Up Values'!$W$2:$W$30," ",""),0)),"","D&amp;R error")),"")</f>
        <v/>
      </c>
      <c r="O723" s="256" t="str">
        <f t="shared" si="23"/>
        <v/>
      </c>
    </row>
    <row r="724" spans="1:15" ht="15.75">
      <c r="A724" s="250">
        <v>717</v>
      </c>
      <c r="B724" s="208"/>
      <c r="C724" s="49"/>
      <c r="D724" s="50"/>
      <c r="E724" s="50"/>
      <c r="F724" s="50"/>
      <c r="G724" s="209"/>
      <c r="H724" s="8"/>
      <c r="I724" s="457" t="str">
        <f t="shared" si="22"/>
        <v/>
      </c>
      <c r="J724" s="241" cm="1">
        <f t="array" ref="J724">SUMPRODUCT(--(K724:N724&lt;&gt;"")) + IF(TRIM(O724)="",0,LEN(O724)-LEN(SUBSTITUTE(O724,",",""))+1)</f>
        <v>0</v>
      </c>
      <c r="K724" s="242" t="str">
        <f>IF(AND(G724&lt;&gt;0,G724&lt;&gt;""),IF(B724="","",IF(ISNUMBER(MATCH(B724,'Look Up Values'!$B$2:$B$500,0)),"","Dest. error")),"")</f>
        <v/>
      </c>
      <c r="L724" s="242" t="str">
        <f>IF(AND(G724&lt;&gt;0,G724&lt;&gt;""),IF(C724="","",IF(AND(ISNUMBER(--LEFT(C724,FIND(" ",C724&amp;" ")-1)),OR(LEN(LEFT(C724,FIND(" ",C724&amp;" ")-1))=6,LEN(LEFT(C724,FIND(" ",C724&amp;" ")-1))=7),OR(ISNUMBER(MATCH(LEFT(C724,FIND(" ",C724&amp;" ")-1),'Look Up Values'!$G$2:$G$1000,0)),ISNUMBER(MATCH(LEFT(C724,FIND(" ",C724&amp;" ")-1),'Look Up Values'!$AE$2:$AE$2000,0)))),"","EWC error")),"")</f>
        <v/>
      </c>
      <c r="M724" s="242" t="str" cm="1">
        <f t="array" ref="M724">IF(AND(G724&lt;&gt;0,G724&lt;&gt;""),IF(E724="","",IF(ISNUMBER(MATCH(SUBSTITUTE(E724," ",""),SUBSTITUTE('Look Up Values'!$I$2:$I$10," ",""),0)),"","State error")),"")</f>
        <v/>
      </c>
      <c r="N724" s="242" t="str" cm="1">
        <f t="array" ref="N724">IF(AND(G724&lt;&gt;0,G724&lt;&gt;""),IF(F724="","",IF(ISNUMBER(MATCH(SUBSTITUTE(F724," ",""),SUBSTITUTE('Look Up Values'!$W$2:$W$30," ",""),0)),"","D&amp;R error")),"")</f>
        <v/>
      </c>
      <c r="O724" s="256" t="str">
        <f t="shared" si="23"/>
        <v/>
      </c>
    </row>
    <row r="725" spans="1:15" ht="15.75">
      <c r="A725" s="250">
        <v>718</v>
      </c>
      <c r="B725" s="208"/>
      <c r="C725" s="49"/>
      <c r="D725" s="50"/>
      <c r="E725" s="50"/>
      <c r="F725" s="50"/>
      <c r="G725" s="209"/>
      <c r="H725" s="8"/>
      <c r="I725" s="457" t="str">
        <f t="shared" si="22"/>
        <v/>
      </c>
      <c r="J725" s="241" cm="1">
        <f t="array" ref="J725">SUMPRODUCT(--(K725:N725&lt;&gt;"")) + IF(TRIM(O725)="",0,LEN(O725)-LEN(SUBSTITUTE(O725,",",""))+1)</f>
        <v>0</v>
      </c>
      <c r="K725" s="242" t="str">
        <f>IF(AND(G725&lt;&gt;0,G725&lt;&gt;""),IF(B725="","",IF(ISNUMBER(MATCH(B725,'Look Up Values'!$B$2:$B$500,0)),"","Dest. error")),"")</f>
        <v/>
      </c>
      <c r="L725" s="242" t="str">
        <f>IF(AND(G725&lt;&gt;0,G725&lt;&gt;""),IF(C725="","",IF(AND(ISNUMBER(--LEFT(C725,FIND(" ",C725&amp;" ")-1)),OR(LEN(LEFT(C725,FIND(" ",C725&amp;" ")-1))=6,LEN(LEFT(C725,FIND(" ",C725&amp;" ")-1))=7),OR(ISNUMBER(MATCH(LEFT(C725,FIND(" ",C725&amp;" ")-1),'Look Up Values'!$G$2:$G$1000,0)),ISNUMBER(MATCH(LEFT(C725,FIND(" ",C725&amp;" ")-1),'Look Up Values'!$AE$2:$AE$2000,0)))),"","EWC error")),"")</f>
        <v/>
      </c>
      <c r="M725" s="242" t="str" cm="1">
        <f t="array" ref="M725">IF(AND(G725&lt;&gt;0,G725&lt;&gt;""),IF(E725="","",IF(ISNUMBER(MATCH(SUBSTITUTE(E725," ",""),SUBSTITUTE('Look Up Values'!$I$2:$I$10," ",""),0)),"","State error")),"")</f>
        <v/>
      </c>
      <c r="N725" s="242" t="str" cm="1">
        <f t="array" ref="N725">IF(AND(G725&lt;&gt;0,G725&lt;&gt;""),IF(F725="","",IF(ISNUMBER(MATCH(SUBSTITUTE(F725," ",""),SUBSTITUTE('Look Up Values'!$W$2:$W$30," ",""),0)),"","D&amp;R error")),"")</f>
        <v/>
      </c>
      <c r="O725" s="256" t="str">
        <f t="shared" si="23"/>
        <v/>
      </c>
    </row>
    <row r="726" spans="1:15" ht="15.75">
      <c r="A726" s="250">
        <v>719</v>
      </c>
      <c r="B726" s="208"/>
      <c r="C726" s="49"/>
      <c r="D726" s="50"/>
      <c r="E726" s="50"/>
      <c r="F726" s="50"/>
      <c r="G726" s="209"/>
      <c r="H726" s="8"/>
      <c r="I726" s="457" t="str">
        <f t="shared" si="22"/>
        <v/>
      </c>
      <c r="J726" s="241" cm="1">
        <f t="array" ref="J726">SUMPRODUCT(--(K726:N726&lt;&gt;"")) + IF(TRIM(O726)="",0,LEN(O726)-LEN(SUBSTITUTE(O726,",",""))+1)</f>
        <v>0</v>
      </c>
      <c r="K726" s="242" t="str">
        <f>IF(AND(G726&lt;&gt;0,G726&lt;&gt;""),IF(B726="","",IF(ISNUMBER(MATCH(B726,'Look Up Values'!$B$2:$B$500,0)),"","Dest. error")),"")</f>
        <v/>
      </c>
      <c r="L726" s="242" t="str">
        <f>IF(AND(G726&lt;&gt;0,G726&lt;&gt;""),IF(C726="","",IF(AND(ISNUMBER(--LEFT(C726,FIND(" ",C726&amp;" ")-1)),OR(LEN(LEFT(C726,FIND(" ",C726&amp;" ")-1))=6,LEN(LEFT(C726,FIND(" ",C726&amp;" ")-1))=7),OR(ISNUMBER(MATCH(LEFT(C726,FIND(" ",C726&amp;" ")-1),'Look Up Values'!$G$2:$G$1000,0)),ISNUMBER(MATCH(LEFT(C726,FIND(" ",C726&amp;" ")-1),'Look Up Values'!$AE$2:$AE$2000,0)))),"","EWC error")),"")</f>
        <v/>
      </c>
      <c r="M726" s="242" t="str" cm="1">
        <f t="array" ref="M726">IF(AND(G726&lt;&gt;0,G726&lt;&gt;""),IF(E726="","",IF(ISNUMBER(MATCH(SUBSTITUTE(E726," ",""),SUBSTITUTE('Look Up Values'!$I$2:$I$10," ",""),0)),"","State error")),"")</f>
        <v/>
      </c>
      <c r="N726" s="242" t="str" cm="1">
        <f t="array" ref="N726">IF(AND(G726&lt;&gt;0,G726&lt;&gt;""),IF(F726="","",IF(ISNUMBER(MATCH(SUBSTITUTE(F726," ",""),SUBSTITUTE('Look Up Values'!$W$2:$W$30," ",""),0)),"","D&amp;R error")),"")</f>
        <v/>
      </c>
      <c r="O726" s="256" t="str">
        <f t="shared" si="23"/>
        <v/>
      </c>
    </row>
    <row r="727" spans="1:15" ht="15.75">
      <c r="A727" s="250">
        <v>720</v>
      </c>
      <c r="B727" s="208"/>
      <c r="C727" s="49"/>
      <c r="D727" s="50"/>
      <c r="E727" s="50"/>
      <c r="F727" s="50"/>
      <c r="G727" s="209"/>
      <c r="H727" s="8"/>
      <c r="I727" s="457" t="str">
        <f t="shared" si="22"/>
        <v/>
      </c>
      <c r="J727" s="241" cm="1">
        <f t="array" ref="J727">SUMPRODUCT(--(K727:N727&lt;&gt;"")) + IF(TRIM(O727)="",0,LEN(O727)-LEN(SUBSTITUTE(O727,",",""))+1)</f>
        <v>0</v>
      </c>
      <c r="K727" s="242" t="str">
        <f>IF(AND(G727&lt;&gt;0,G727&lt;&gt;""),IF(B727="","",IF(ISNUMBER(MATCH(B727,'Look Up Values'!$B$2:$B$500,0)),"","Dest. error")),"")</f>
        <v/>
      </c>
      <c r="L727" s="242" t="str">
        <f>IF(AND(G727&lt;&gt;0,G727&lt;&gt;""),IF(C727="","",IF(AND(ISNUMBER(--LEFT(C727,FIND(" ",C727&amp;" ")-1)),OR(LEN(LEFT(C727,FIND(" ",C727&amp;" ")-1))=6,LEN(LEFT(C727,FIND(" ",C727&amp;" ")-1))=7),OR(ISNUMBER(MATCH(LEFT(C727,FIND(" ",C727&amp;" ")-1),'Look Up Values'!$G$2:$G$1000,0)),ISNUMBER(MATCH(LEFT(C727,FIND(" ",C727&amp;" ")-1),'Look Up Values'!$AE$2:$AE$2000,0)))),"","EWC error")),"")</f>
        <v/>
      </c>
      <c r="M727" s="242" t="str" cm="1">
        <f t="array" ref="M727">IF(AND(G727&lt;&gt;0,G727&lt;&gt;""),IF(E727="","",IF(ISNUMBER(MATCH(SUBSTITUTE(E727," ",""),SUBSTITUTE('Look Up Values'!$I$2:$I$10," ",""),0)),"","State error")),"")</f>
        <v/>
      </c>
      <c r="N727" s="242" t="str" cm="1">
        <f t="array" ref="N727">IF(AND(G727&lt;&gt;0,G727&lt;&gt;""),IF(F727="","",IF(ISNUMBER(MATCH(SUBSTITUTE(F727," ",""),SUBSTITUTE('Look Up Values'!$W$2:$W$30," ",""),0)),"","D&amp;R error")),"")</f>
        <v/>
      </c>
      <c r="O727" s="256" t="str">
        <f t="shared" si="23"/>
        <v/>
      </c>
    </row>
    <row r="728" spans="1:15" ht="15.75">
      <c r="A728" s="250">
        <v>721</v>
      </c>
      <c r="B728" s="208"/>
      <c r="C728" s="49"/>
      <c r="D728" s="50"/>
      <c r="E728" s="50"/>
      <c r="F728" s="50"/>
      <c r="G728" s="209"/>
      <c r="H728" s="8"/>
      <c r="I728" s="457" t="str">
        <f t="shared" si="22"/>
        <v/>
      </c>
      <c r="J728" s="241" cm="1">
        <f t="array" ref="J728">SUMPRODUCT(--(K728:N728&lt;&gt;"")) + IF(TRIM(O728)="",0,LEN(O728)-LEN(SUBSTITUTE(O728,",",""))+1)</f>
        <v>0</v>
      </c>
      <c r="K728" s="242" t="str">
        <f>IF(AND(G728&lt;&gt;0,G728&lt;&gt;""),IF(B728="","",IF(ISNUMBER(MATCH(B728,'Look Up Values'!$B$2:$B$500,0)),"","Dest. error")),"")</f>
        <v/>
      </c>
      <c r="L728" s="242" t="str">
        <f>IF(AND(G728&lt;&gt;0,G728&lt;&gt;""),IF(C728="","",IF(AND(ISNUMBER(--LEFT(C728,FIND(" ",C728&amp;" ")-1)),OR(LEN(LEFT(C728,FIND(" ",C728&amp;" ")-1))=6,LEN(LEFT(C728,FIND(" ",C728&amp;" ")-1))=7),OR(ISNUMBER(MATCH(LEFT(C728,FIND(" ",C728&amp;" ")-1),'Look Up Values'!$G$2:$G$1000,0)),ISNUMBER(MATCH(LEFT(C728,FIND(" ",C728&amp;" ")-1),'Look Up Values'!$AE$2:$AE$2000,0)))),"","EWC error")),"")</f>
        <v/>
      </c>
      <c r="M728" s="242" t="str" cm="1">
        <f t="array" ref="M728">IF(AND(G728&lt;&gt;0,G728&lt;&gt;""),IF(E728="","",IF(ISNUMBER(MATCH(SUBSTITUTE(E728," ",""),SUBSTITUTE('Look Up Values'!$I$2:$I$10," ",""),0)),"","State error")),"")</f>
        <v/>
      </c>
      <c r="N728" s="242" t="str" cm="1">
        <f t="array" ref="N728">IF(AND(G728&lt;&gt;0,G728&lt;&gt;""),IF(F728="","",IF(ISNUMBER(MATCH(SUBSTITUTE(F728," ",""),SUBSTITUTE('Look Up Values'!$W$2:$W$30," ",""),0)),"","D&amp;R error")),"")</f>
        <v/>
      </c>
      <c r="O728" s="256" t="str">
        <f t="shared" si="23"/>
        <v/>
      </c>
    </row>
    <row r="729" spans="1:15" ht="15.75">
      <c r="A729" s="250">
        <v>722</v>
      </c>
      <c r="B729" s="208"/>
      <c r="C729" s="49"/>
      <c r="D729" s="50"/>
      <c r="E729" s="50"/>
      <c r="F729" s="50"/>
      <c r="G729" s="209"/>
      <c r="H729" s="8"/>
      <c r="I729" s="457" t="str">
        <f t="shared" si="22"/>
        <v/>
      </c>
      <c r="J729" s="241" cm="1">
        <f t="array" ref="J729">SUMPRODUCT(--(K729:N729&lt;&gt;"")) + IF(TRIM(O729)="",0,LEN(O729)-LEN(SUBSTITUTE(O729,",",""))+1)</f>
        <v>0</v>
      </c>
      <c r="K729" s="242" t="str">
        <f>IF(AND(G729&lt;&gt;0,G729&lt;&gt;""),IF(B729="","",IF(ISNUMBER(MATCH(B729,'Look Up Values'!$B$2:$B$500,0)),"","Dest. error")),"")</f>
        <v/>
      </c>
      <c r="L729" s="242" t="str">
        <f>IF(AND(G729&lt;&gt;0,G729&lt;&gt;""),IF(C729="","",IF(AND(ISNUMBER(--LEFT(C729,FIND(" ",C729&amp;" ")-1)),OR(LEN(LEFT(C729,FIND(" ",C729&amp;" ")-1))=6,LEN(LEFT(C729,FIND(" ",C729&amp;" ")-1))=7),OR(ISNUMBER(MATCH(LEFT(C729,FIND(" ",C729&amp;" ")-1),'Look Up Values'!$G$2:$G$1000,0)),ISNUMBER(MATCH(LEFT(C729,FIND(" ",C729&amp;" ")-1),'Look Up Values'!$AE$2:$AE$2000,0)))),"","EWC error")),"")</f>
        <v/>
      </c>
      <c r="M729" s="242" t="str" cm="1">
        <f t="array" ref="M729">IF(AND(G729&lt;&gt;0,G729&lt;&gt;""),IF(E729="","",IF(ISNUMBER(MATCH(SUBSTITUTE(E729," ",""),SUBSTITUTE('Look Up Values'!$I$2:$I$10," ",""),0)),"","State error")),"")</f>
        <v/>
      </c>
      <c r="N729" s="242" t="str" cm="1">
        <f t="array" ref="N729">IF(AND(G729&lt;&gt;0,G729&lt;&gt;""),IF(F729="","",IF(ISNUMBER(MATCH(SUBSTITUTE(F729," ",""),SUBSTITUTE('Look Up Values'!$W$2:$W$30," ",""),0)),"","D&amp;R error")),"")</f>
        <v/>
      </c>
      <c r="O729" s="256" t="str">
        <f t="shared" si="23"/>
        <v/>
      </c>
    </row>
    <row r="730" spans="1:15" ht="15.75">
      <c r="A730" s="250">
        <v>723</v>
      </c>
      <c r="B730" s="208"/>
      <c r="C730" s="49"/>
      <c r="D730" s="50"/>
      <c r="E730" s="50"/>
      <c r="F730" s="50"/>
      <c r="G730" s="209"/>
      <c r="H730" s="8"/>
      <c r="I730" s="457" t="str">
        <f t="shared" si="22"/>
        <v/>
      </c>
      <c r="J730" s="241" cm="1">
        <f t="array" ref="J730">SUMPRODUCT(--(K730:N730&lt;&gt;"")) + IF(TRIM(O730)="",0,LEN(O730)-LEN(SUBSTITUTE(O730,",",""))+1)</f>
        <v>0</v>
      </c>
      <c r="K730" s="242" t="str">
        <f>IF(AND(G730&lt;&gt;0,G730&lt;&gt;""),IF(B730="","",IF(ISNUMBER(MATCH(B730,'Look Up Values'!$B$2:$B$500,0)),"","Dest. error")),"")</f>
        <v/>
      </c>
      <c r="L730" s="242" t="str">
        <f>IF(AND(G730&lt;&gt;0,G730&lt;&gt;""),IF(C730="","",IF(AND(ISNUMBER(--LEFT(C730,FIND(" ",C730&amp;" ")-1)),OR(LEN(LEFT(C730,FIND(" ",C730&amp;" ")-1))=6,LEN(LEFT(C730,FIND(" ",C730&amp;" ")-1))=7),OR(ISNUMBER(MATCH(LEFT(C730,FIND(" ",C730&amp;" ")-1),'Look Up Values'!$G$2:$G$1000,0)),ISNUMBER(MATCH(LEFT(C730,FIND(" ",C730&amp;" ")-1),'Look Up Values'!$AE$2:$AE$2000,0)))),"","EWC error")),"")</f>
        <v/>
      </c>
      <c r="M730" s="242" t="str" cm="1">
        <f t="array" ref="M730">IF(AND(G730&lt;&gt;0,G730&lt;&gt;""),IF(E730="","",IF(ISNUMBER(MATCH(SUBSTITUTE(E730," ",""),SUBSTITUTE('Look Up Values'!$I$2:$I$10," ",""),0)),"","State error")),"")</f>
        <v/>
      </c>
      <c r="N730" s="242" t="str" cm="1">
        <f t="array" ref="N730">IF(AND(G730&lt;&gt;0,G730&lt;&gt;""),IF(F730="","",IF(ISNUMBER(MATCH(SUBSTITUTE(F730," ",""),SUBSTITUTE('Look Up Values'!$W$2:$W$30," ",""),0)),"","D&amp;R error")),"")</f>
        <v/>
      </c>
      <c r="O730" s="256" t="str">
        <f t="shared" si="23"/>
        <v/>
      </c>
    </row>
    <row r="731" spans="1:15" ht="15.75">
      <c r="A731" s="250">
        <v>724</v>
      </c>
      <c r="B731" s="208"/>
      <c r="C731" s="49"/>
      <c r="D731" s="50"/>
      <c r="E731" s="50"/>
      <c r="F731" s="50"/>
      <c r="G731" s="209"/>
      <c r="H731" s="8"/>
      <c r="I731" s="457" t="str">
        <f t="shared" si="22"/>
        <v/>
      </c>
      <c r="J731" s="241" cm="1">
        <f t="array" ref="J731">SUMPRODUCT(--(K731:N731&lt;&gt;"")) + IF(TRIM(O731)="",0,LEN(O731)-LEN(SUBSTITUTE(O731,",",""))+1)</f>
        <v>0</v>
      </c>
      <c r="K731" s="242" t="str">
        <f>IF(AND(G731&lt;&gt;0,G731&lt;&gt;""),IF(B731="","",IF(ISNUMBER(MATCH(B731,'Look Up Values'!$B$2:$B$500,0)),"","Dest. error")),"")</f>
        <v/>
      </c>
      <c r="L731" s="242" t="str">
        <f>IF(AND(G731&lt;&gt;0,G731&lt;&gt;""),IF(C731="","",IF(AND(ISNUMBER(--LEFT(C731,FIND(" ",C731&amp;" ")-1)),OR(LEN(LEFT(C731,FIND(" ",C731&amp;" ")-1))=6,LEN(LEFT(C731,FIND(" ",C731&amp;" ")-1))=7),OR(ISNUMBER(MATCH(LEFT(C731,FIND(" ",C731&amp;" ")-1),'Look Up Values'!$G$2:$G$1000,0)),ISNUMBER(MATCH(LEFT(C731,FIND(" ",C731&amp;" ")-1),'Look Up Values'!$AE$2:$AE$2000,0)))),"","EWC error")),"")</f>
        <v/>
      </c>
      <c r="M731" s="242" t="str" cm="1">
        <f t="array" ref="M731">IF(AND(G731&lt;&gt;0,G731&lt;&gt;""),IF(E731="","",IF(ISNUMBER(MATCH(SUBSTITUTE(E731," ",""),SUBSTITUTE('Look Up Values'!$I$2:$I$10," ",""),0)),"","State error")),"")</f>
        <v/>
      </c>
      <c r="N731" s="242" t="str" cm="1">
        <f t="array" ref="N731">IF(AND(G731&lt;&gt;0,G731&lt;&gt;""),IF(F731="","",IF(ISNUMBER(MATCH(SUBSTITUTE(F731," ",""),SUBSTITUTE('Look Up Values'!$W$2:$W$30," ",""),0)),"","D&amp;R error")),"")</f>
        <v/>
      </c>
      <c r="O731" s="256" t="str">
        <f t="shared" si="23"/>
        <v/>
      </c>
    </row>
    <row r="732" spans="1:15" ht="15.75">
      <c r="A732" s="250">
        <v>725</v>
      </c>
      <c r="B732" s="208"/>
      <c r="C732" s="49"/>
      <c r="D732" s="50"/>
      <c r="E732" s="50"/>
      <c r="F732" s="50"/>
      <c r="G732" s="209"/>
      <c r="H732" s="8"/>
      <c r="I732" s="457" t="str">
        <f t="shared" si="22"/>
        <v/>
      </c>
      <c r="J732" s="241" cm="1">
        <f t="array" ref="J732">SUMPRODUCT(--(K732:N732&lt;&gt;"")) + IF(TRIM(O732)="",0,LEN(O732)-LEN(SUBSTITUTE(O732,",",""))+1)</f>
        <v>0</v>
      </c>
      <c r="K732" s="242" t="str">
        <f>IF(AND(G732&lt;&gt;0,G732&lt;&gt;""),IF(B732="","",IF(ISNUMBER(MATCH(B732,'Look Up Values'!$B$2:$B$500,0)),"","Dest. error")),"")</f>
        <v/>
      </c>
      <c r="L732" s="242" t="str">
        <f>IF(AND(G732&lt;&gt;0,G732&lt;&gt;""),IF(C732="","",IF(AND(ISNUMBER(--LEFT(C732,FIND(" ",C732&amp;" ")-1)),OR(LEN(LEFT(C732,FIND(" ",C732&amp;" ")-1))=6,LEN(LEFT(C732,FIND(" ",C732&amp;" ")-1))=7),OR(ISNUMBER(MATCH(LEFT(C732,FIND(" ",C732&amp;" ")-1),'Look Up Values'!$G$2:$G$1000,0)),ISNUMBER(MATCH(LEFT(C732,FIND(" ",C732&amp;" ")-1),'Look Up Values'!$AE$2:$AE$2000,0)))),"","EWC error")),"")</f>
        <v/>
      </c>
      <c r="M732" s="242" t="str" cm="1">
        <f t="array" ref="M732">IF(AND(G732&lt;&gt;0,G732&lt;&gt;""),IF(E732="","",IF(ISNUMBER(MATCH(SUBSTITUTE(E732," ",""),SUBSTITUTE('Look Up Values'!$I$2:$I$10," ",""),0)),"","State error")),"")</f>
        <v/>
      </c>
      <c r="N732" s="242" t="str" cm="1">
        <f t="array" ref="N732">IF(AND(G732&lt;&gt;0,G732&lt;&gt;""),IF(F732="","",IF(ISNUMBER(MATCH(SUBSTITUTE(F732," ",""),SUBSTITUTE('Look Up Values'!$W$2:$W$30," ",""),0)),"","D&amp;R error")),"")</f>
        <v/>
      </c>
      <c r="O732" s="256" t="str">
        <f t="shared" si="23"/>
        <v/>
      </c>
    </row>
    <row r="733" spans="1:15" ht="15.75">
      <c r="A733" s="250">
        <v>726</v>
      </c>
      <c r="B733" s="208"/>
      <c r="C733" s="49"/>
      <c r="D733" s="50"/>
      <c r="E733" s="50"/>
      <c r="F733" s="50"/>
      <c r="G733" s="209"/>
      <c r="H733" s="8"/>
      <c r="I733" s="457" t="str">
        <f t="shared" si="22"/>
        <v/>
      </c>
      <c r="J733" s="241" cm="1">
        <f t="array" ref="J733">SUMPRODUCT(--(K733:N733&lt;&gt;"")) + IF(TRIM(O733)="",0,LEN(O733)-LEN(SUBSTITUTE(O733,",",""))+1)</f>
        <v>0</v>
      </c>
      <c r="K733" s="242" t="str">
        <f>IF(AND(G733&lt;&gt;0,G733&lt;&gt;""),IF(B733="","",IF(ISNUMBER(MATCH(B733,'Look Up Values'!$B$2:$B$500,0)),"","Dest. error")),"")</f>
        <v/>
      </c>
      <c r="L733" s="242" t="str">
        <f>IF(AND(G733&lt;&gt;0,G733&lt;&gt;""),IF(C733="","",IF(AND(ISNUMBER(--LEFT(C733,FIND(" ",C733&amp;" ")-1)),OR(LEN(LEFT(C733,FIND(" ",C733&amp;" ")-1))=6,LEN(LEFT(C733,FIND(" ",C733&amp;" ")-1))=7),OR(ISNUMBER(MATCH(LEFT(C733,FIND(" ",C733&amp;" ")-1),'Look Up Values'!$G$2:$G$1000,0)),ISNUMBER(MATCH(LEFT(C733,FIND(" ",C733&amp;" ")-1),'Look Up Values'!$AE$2:$AE$2000,0)))),"","EWC error")),"")</f>
        <v/>
      </c>
      <c r="M733" s="242" t="str" cm="1">
        <f t="array" ref="M733">IF(AND(G733&lt;&gt;0,G733&lt;&gt;""),IF(E733="","",IF(ISNUMBER(MATCH(SUBSTITUTE(E733," ",""),SUBSTITUTE('Look Up Values'!$I$2:$I$10," ",""),0)),"","State error")),"")</f>
        <v/>
      </c>
      <c r="N733" s="242" t="str" cm="1">
        <f t="array" ref="N733">IF(AND(G733&lt;&gt;0,G733&lt;&gt;""),IF(F733="","",IF(ISNUMBER(MATCH(SUBSTITUTE(F733," ",""),SUBSTITUTE('Look Up Values'!$W$2:$W$30," ",""),0)),"","D&amp;R error")),"")</f>
        <v/>
      </c>
      <c r="O733" s="256" t="str">
        <f t="shared" si="23"/>
        <v/>
      </c>
    </row>
    <row r="734" spans="1:15" ht="15.75">
      <c r="A734" s="250">
        <v>727</v>
      </c>
      <c r="B734" s="208"/>
      <c r="C734" s="49"/>
      <c r="D734" s="50"/>
      <c r="E734" s="50"/>
      <c r="F734" s="50"/>
      <c r="G734" s="209"/>
      <c r="H734" s="8"/>
      <c r="I734" s="457" t="str">
        <f t="shared" si="22"/>
        <v/>
      </c>
      <c r="J734" s="241" cm="1">
        <f t="array" ref="J734">SUMPRODUCT(--(K734:N734&lt;&gt;"")) + IF(TRIM(O734)="",0,LEN(O734)-LEN(SUBSTITUTE(O734,",",""))+1)</f>
        <v>0</v>
      </c>
      <c r="K734" s="242" t="str">
        <f>IF(AND(G734&lt;&gt;0,G734&lt;&gt;""),IF(B734="","",IF(ISNUMBER(MATCH(B734,'Look Up Values'!$B$2:$B$500,0)),"","Dest. error")),"")</f>
        <v/>
      </c>
      <c r="L734" s="242" t="str">
        <f>IF(AND(G734&lt;&gt;0,G734&lt;&gt;""),IF(C734="","",IF(AND(ISNUMBER(--LEFT(C734,FIND(" ",C734&amp;" ")-1)),OR(LEN(LEFT(C734,FIND(" ",C734&amp;" ")-1))=6,LEN(LEFT(C734,FIND(" ",C734&amp;" ")-1))=7),OR(ISNUMBER(MATCH(LEFT(C734,FIND(" ",C734&amp;" ")-1),'Look Up Values'!$G$2:$G$1000,0)),ISNUMBER(MATCH(LEFT(C734,FIND(" ",C734&amp;" ")-1),'Look Up Values'!$AE$2:$AE$2000,0)))),"","EWC error")),"")</f>
        <v/>
      </c>
      <c r="M734" s="242" t="str" cm="1">
        <f t="array" ref="M734">IF(AND(G734&lt;&gt;0,G734&lt;&gt;""),IF(E734="","",IF(ISNUMBER(MATCH(SUBSTITUTE(E734," ",""),SUBSTITUTE('Look Up Values'!$I$2:$I$10," ",""),0)),"","State error")),"")</f>
        <v/>
      </c>
      <c r="N734" s="242" t="str" cm="1">
        <f t="array" ref="N734">IF(AND(G734&lt;&gt;0,G734&lt;&gt;""),IF(F734="","",IF(ISNUMBER(MATCH(SUBSTITUTE(F734," ",""),SUBSTITUTE('Look Up Values'!$W$2:$W$30," ",""),0)),"","D&amp;R error")),"")</f>
        <v/>
      </c>
      <c r="O734" s="256" t="str">
        <f t="shared" si="23"/>
        <v/>
      </c>
    </row>
    <row r="735" spans="1:15" ht="15.75">
      <c r="A735" s="250">
        <v>728</v>
      </c>
      <c r="B735" s="208"/>
      <c r="C735" s="49"/>
      <c r="D735" s="50"/>
      <c r="E735" s="50"/>
      <c r="F735" s="50"/>
      <c r="G735" s="209"/>
      <c r="H735" s="8"/>
      <c r="I735" s="457" t="str">
        <f t="shared" si="22"/>
        <v/>
      </c>
      <c r="J735" s="241" cm="1">
        <f t="array" ref="J735">SUMPRODUCT(--(K735:N735&lt;&gt;"")) + IF(TRIM(O735)="",0,LEN(O735)-LEN(SUBSTITUTE(O735,",",""))+1)</f>
        <v>0</v>
      </c>
      <c r="K735" s="242" t="str">
        <f>IF(AND(G735&lt;&gt;0,G735&lt;&gt;""),IF(B735="","",IF(ISNUMBER(MATCH(B735,'Look Up Values'!$B$2:$B$500,0)),"","Dest. error")),"")</f>
        <v/>
      </c>
      <c r="L735" s="242" t="str">
        <f>IF(AND(G735&lt;&gt;0,G735&lt;&gt;""),IF(C735="","",IF(AND(ISNUMBER(--LEFT(C735,FIND(" ",C735&amp;" ")-1)),OR(LEN(LEFT(C735,FIND(" ",C735&amp;" ")-1))=6,LEN(LEFT(C735,FIND(" ",C735&amp;" ")-1))=7),OR(ISNUMBER(MATCH(LEFT(C735,FIND(" ",C735&amp;" ")-1),'Look Up Values'!$G$2:$G$1000,0)),ISNUMBER(MATCH(LEFT(C735,FIND(" ",C735&amp;" ")-1),'Look Up Values'!$AE$2:$AE$2000,0)))),"","EWC error")),"")</f>
        <v/>
      </c>
      <c r="M735" s="242" t="str" cm="1">
        <f t="array" ref="M735">IF(AND(G735&lt;&gt;0,G735&lt;&gt;""),IF(E735="","",IF(ISNUMBER(MATCH(SUBSTITUTE(E735," ",""),SUBSTITUTE('Look Up Values'!$I$2:$I$10," ",""),0)),"","State error")),"")</f>
        <v/>
      </c>
      <c r="N735" s="242" t="str" cm="1">
        <f t="array" ref="N735">IF(AND(G735&lt;&gt;0,G735&lt;&gt;""),IF(F735="","",IF(ISNUMBER(MATCH(SUBSTITUTE(F735," ",""),SUBSTITUTE('Look Up Values'!$W$2:$W$30," ",""),0)),"","D&amp;R error")),"")</f>
        <v/>
      </c>
      <c r="O735" s="256" t="str">
        <f t="shared" si="23"/>
        <v/>
      </c>
    </row>
    <row r="736" spans="1:15" ht="15.75">
      <c r="A736" s="250">
        <v>729</v>
      </c>
      <c r="B736" s="208"/>
      <c r="C736" s="49"/>
      <c r="D736" s="50"/>
      <c r="E736" s="50"/>
      <c r="F736" s="50"/>
      <c r="G736" s="209"/>
      <c r="H736" s="8"/>
      <c r="I736" s="457" t="str">
        <f t="shared" si="22"/>
        <v/>
      </c>
      <c r="J736" s="241" cm="1">
        <f t="array" ref="J736">SUMPRODUCT(--(K736:N736&lt;&gt;"")) + IF(TRIM(O736)="",0,LEN(O736)-LEN(SUBSTITUTE(O736,",",""))+1)</f>
        <v>0</v>
      </c>
      <c r="K736" s="242" t="str">
        <f>IF(AND(G736&lt;&gt;0,G736&lt;&gt;""),IF(B736="","",IF(ISNUMBER(MATCH(B736,'Look Up Values'!$B$2:$B$500,0)),"","Dest. error")),"")</f>
        <v/>
      </c>
      <c r="L736" s="242" t="str">
        <f>IF(AND(G736&lt;&gt;0,G736&lt;&gt;""),IF(C736="","",IF(AND(ISNUMBER(--LEFT(C736,FIND(" ",C736&amp;" ")-1)),OR(LEN(LEFT(C736,FIND(" ",C736&amp;" ")-1))=6,LEN(LEFT(C736,FIND(" ",C736&amp;" ")-1))=7),OR(ISNUMBER(MATCH(LEFT(C736,FIND(" ",C736&amp;" ")-1),'Look Up Values'!$G$2:$G$1000,0)),ISNUMBER(MATCH(LEFT(C736,FIND(" ",C736&amp;" ")-1),'Look Up Values'!$AE$2:$AE$2000,0)))),"","EWC error")),"")</f>
        <v/>
      </c>
      <c r="M736" s="242" t="str" cm="1">
        <f t="array" ref="M736">IF(AND(G736&lt;&gt;0,G736&lt;&gt;""),IF(E736="","",IF(ISNUMBER(MATCH(SUBSTITUTE(E736," ",""),SUBSTITUTE('Look Up Values'!$I$2:$I$10," ",""),0)),"","State error")),"")</f>
        <v/>
      </c>
      <c r="N736" s="242" t="str" cm="1">
        <f t="array" ref="N736">IF(AND(G736&lt;&gt;0,G736&lt;&gt;""),IF(F736="","",IF(ISNUMBER(MATCH(SUBSTITUTE(F736," ",""),SUBSTITUTE('Look Up Values'!$W$2:$W$30," ",""),0)),"","D&amp;R error")),"")</f>
        <v/>
      </c>
      <c r="O736" s="256" t="str">
        <f t="shared" si="23"/>
        <v/>
      </c>
    </row>
    <row r="737" spans="1:15" ht="15.75">
      <c r="A737" s="250">
        <v>730</v>
      </c>
      <c r="B737" s="208"/>
      <c r="C737" s="49"/>
      <c r="D737" s="50"/>
      <c r="E737" s="50"/>
      <c r="F737" s="50"/>
      <c r="G737" s="209"/>
      <c r="H737" s="8"/>
      <c r="I737" s="457" t="str">
        <f t="shared" si="22"/>
        <v/>
      </c>
      <c r="J737" s="241" cm="1">
        <f t="array" ref="J737">SUMPRODUCT(--(K737:N737&lt;&gt;"")) + IF(TRIM(O737)="",0,LEN(O737)-LEN(SUBSTITUTE(O737,",",""))+1)</f>
        <v>0</v>
      </c>
      <c r="K737" s="242" t="str">
        <f>IF(AND(G737&lt;&gt;0,G737&lt;&gt;""),IF(B737="","",IF(ISNUMBER(MATCH(B737,'Look Up Values'!$B$2:$B$500,0)),"","Dest. error")),"")</f>
        <v/>
      </c>
      <c r="L737" s="242" t="str">
        <f>IF(AND(G737&lt;&gt;0,G737&lt;&gt;""),IF(C737="","",IF(AND(ISNUMBER(--LEFT(C737,FIND(" ",C737&amp;" ")-1)),OR(LEN(LEFT(C737,FIND(" ",C737&amp;" ")-1))=6,LEN(LEFT(C737,FIND(" ",C737&amp;" ")-1))=7),OR(ISNUMBER(MATCH(LEFT(C737,FIND(" ",C737&amp;" ")-1),'Look Up Values'!$G$2:$G$1000,0)),ISNUMBER(MATCH(LEFT(C737,FIND(" ",C737&amp;" ")-1),'Look Up Values'!$AE$2:$AE$2000,0)))),"","EWC error")),"")</f>
        <v/>
      </c>
      <c r="M737" s="242" t="str" cm="1">
        <f t="array" ref="M737">IF(AND(G737&lt;&gt;0,G737&lt;&gt;""),IF(E737="","",IF(ISNUMBER(MATCH(SUBSTITUTE(E737," ",""),SUBSTITUTE('Look Up Values'!$I$2:$I$10," ",""),0)),"","State error")),"")</f>
        <v/>
      </c>
      <c r="N737" s="242" t="str" cm="1">
        <f t="array" ref="N737">IF(AND(G737&lt;&gt;0,G737&lt;&gt;""),IF(F737="","",IF(ISNUMBER(MATCH(SUBSTITUTE(F737," ",""),SUBSTITUTE('Look Up Values'!$W$2:$W$30," ",""),0)),"","D&amp;R error")),"")</f>
        <v/>
      </c>
      <c r="O737" s="256" t="str">
        <f t="shared" si="23"/>
        <v/>
      </c>
    </row>
    <row r="738" spans="1:15" ht="15.75">
      <c r="A738" s="250">
        <v>731</v>
      </c>
      <c r="B738" s="208"/>
      <c r="C738" s="49"/>
      <c r="D738" s="50"/>
      <c r="E738" s="50"/>
      <c r="F738" s="50"/>
      <c r="G738" s="209"/>
      <c r="H738" s="8"/>
      <c r="I738" s="457" t="str">
        <f t="shared" si="22"/>
        <v/>
      </c>
      <c r="J738" s="241" cm="1">
        <f t="array" ref="J738">SUMPRODUCT(--(K738:N738&lt;&gt;"")) + IF(TRIM(O738)="",0,LEN(O738)-LEN(SUBSTITUTE(O738,",",""))+1)</f>
        <v>0</v>
      </c>
      <c r="K738" s="242" t="str">
        <f>IF(AND(G738&lt;&gt;0,G738&lt;&gt;""),IF(B738="","",IF(ISNUMBER(MATCH(B738,'Look Up Values'!$B$2:$B$500,0)),"","Dest. error")),"")</f>
        <v/>
      </c>
      <c r="L738" s="242" t="str">
        <f>IF(AND(G738&lt;&gt;0,G738&lt;&gt;""),IF(C738="","",IF(AND(ISNUMBER(--LEFT(C738,FIND(" ",C738&amp;" ")-1)),OR(LEN(LEFT(C738,FIND(" ",C738&amp;" ")-1))=6,LEN(LEFT(C738,FIND(" ",C738&amp;" ")-1))=7),OR(ISNUMBER(MATCH(LEFT(C738,FIND(" ",C738&amp;" ")-1),'Look Up Values'!$G$2:$G$1000,0)),ISNUMBER(MATCH(LEFT(C738,FIND(" ",C738&amp;" ")-1),'Look Up Values'!$AE$2:$AE$2000,0)))),"","EWC error")),"")</f>
        <v/>
      </c>
      <c r="M738" s="242" t="str" cm="1">
        <f t="array" ref="M738">IF(AND(G738&lt;&gt;0,G738&lt;&gt;""),IF(E738="","",IF(ISNUMBER(MATCH(SUBSTITUTE(E738," ",""),SUBSTITUTE('Look Up Values'!$I$2:$I$10," ",""),0)),"","State error")),"")</f>
        <v/>
      </c>
      <c r="N738" s="242" t="str" cm="1">
        <f t="array" ref="N738">IF(AND(G738&lt;&gt;0,G738&lt;&gt;""),IF(F738="","",IF(ISNUMBER(MATCH(SUBSTITUTE(F738," ",""),SUBSTITUTE('Look Up Values'!$W$2:$W$30," ",""),0)),"","D&amp;R error")),"")</f>
        <v/>
      </c>
      <c r="O738" s="256" t="str">
        <f t="shared" si="23"/>
        <v/>
      </c>
    </row>
    <row r="739" spans="1:15" ht="15.75">
      <c r="A739" s="250">
        <v>732</v>
      </c>
      <c r="B739" s="208"/>
      <c r="C739" s="49"/>
      <c r="D739" s="50"/>
      <c r="E739" s="50"/>
      <c r="F739" s="50"/>
      <c r="G739" s="209"/>
      <c r="H739" s="8"/>
      <c r="I739" s="457" t="str">
        <f t="shared" si="22"/>
        <v/>
      </c>
      <c r="J739" s="241" cm="1">
        <f t="array" ref="J739">SUMPRODUCT(--(K739:N739&lt;&gt;"")) + IF(TRIM(O739)="",0,LEN(O739)-LEN(SUBSTITUTE(O739,",",""))+1)</f>
        <v>0</v>
      </c>
      <c r="K739" s="242" t="str">
        <f>IF(AND(G739&lt;&gt;0,G739&lt;&gt;""),IF(B739="","",IF(ISNUMBER(MATCH(B739,'Look Up Values'!$B$2:$B$500,0)),"","Dest. error")),"")</f>
        <v/>
      </c>
      <c r="L739" s="242" t="str">
        <f>IF(AND(G739&lt;&gt;0,G739&lt;&gt;""),IF(C739="","",IF(AND(ISNUMBER(--LEFT(C739,FIND(" ",C739&amp;" ")-1)),OR(LEN(LEFT(C739,FIND(" ",C739&amp;" ")-1))=6,LEN(LEFT(C739,FIND(" ",C739&amp;" ")-1))=7),OR(ISNUMBER(MATCH(LEFT(C739,FIND(" ",C739&amp;" ")-1),'Look Up Values'!$G$2:$G$1000,0)),ISNUMBER(MATCH(LEFT(C739,FIND(" ",C739&amp;" ")-1),'Look Up Values'!$AE$2:$AE$2000,0)))),"","EWC error")),"")</f>
        <v/>
      </c>
      <c r="M739" s="242" t="str" cm="1">
        <f t="array" ref="M739">IF(AND(G739&lt;&gt;0,G739&lt;&gt;""),IF(E739="","",IF(ISNUMBER(MATCH(SUBSTITUTE(E739," ",""),SUBSTITUTE('Look Up Values'!$I$2:$I$10," ",""),0)),"","State error")),"")</f>
        <v/>
      </c>
      <c r="N739" s="242" t="str" cm="1">
        <f t="array" ref="N739">IF(AND(G739&lt;&gt;0,G739&lt;&gt;""),IF(F739="","",IF(ISNUMBER(MATCH(SUBSTITUTE(F739," ",""),SUBSTITUTE('Look Up Values'!$W$2:$W$30," ",""),0)),"","D&amp;R error")),"")</f>
        <v/>
      </c>
      <c r="O739" s="256" t="str">
        <f t="shared" si="23"/>
        <v/>
      </c>
    </row>
    <row r="740" spans="1:15" ht="15.75">
      <c r="A740" s="250">
        <v>733</v>
      </c>
      <c r="B740" s="208"/>
      <c r="C740" s="49"/>
      <c r="D740" s="50"/>
      <c r="E740" s="50"/>
      <c r="F740" s="50"/>
      <c r="G740" s="209"/>
      <c r="H740" s="8"/>
      <c r="I740" s="457" t="str">
        <f t="shared" si="22"/>
        <v/>
      </c>
      <c r="J740" s="241" cm="1">
        <f t="array" ref="J740">SUMPRODUCT(--(K740:N740&lt;&gt;"")) + IF(TRIM(O740)="",0,LEN(O740)-LEN(SUBSTITUTE(O740,",",""))+1)</f>
        <v>0</v>
      </c>
      <c r="K740" s="242" t="str">
        <f>IF(AND(G740&lt;&gt;0,G740&lt;&gt;""),IF(B740="","",IF(ISNUMBER(MATCH(B740,'Look Up Values'!$B$2:$B$500,0)),"","Dest. error")),"")</f>
        <v/>
      </c>
      <c r="L740" s="242" t="str">
        <f>IF(AND(G740&lt;&gt;0,G740&lt;&gt;""),IF(C740="","",IF(AND(ISNUMBER(--LEFT(C740,FIND(" ",C740&amp;" ")-1)),OR(LEN(LEFT(C740,FIND(" ",C740&amp;" ")-1))=6,LEN(LEFT(C740,FIND(" ",C740&amp;" ")-1))=7),OR(ISNUMBER(MATCH(LEFT(C740,FIND(" ",C740&amp;" ")-1),'Look Up Values'!$G$2:$G$1000,0)),ISNUMBER(MATCH(LEFT(C740,FIND(" ",C740&amp;" ")-1),'Look Up Values'!$AE$2:$AE$2000,0)))),"","EWC error")),"")</f>
        <v/>
      </c>
      <c r="M740" s="242" t="str" cm="1">
        <f t="array" ref="M740">IF(AND(G740&lt;&gt;0,G740&lt;&gt;""),IF(E740="","",IF(ISNUMBER(MATCH(SUBSTITUTE(E740," ",""),SUBSTITUTE('Look Up Values'!$I$2:$I$10," ",""),0)),"","State error")),"")</f>
        <v/>
      </c>
      <c r="N740" s="242" t="str" cm="1">
        <f t="array" ref="N740">IF(AND(G740&lt;&gt;0,G740&lt;&gt;""),IF(F740="","",IF(ISNUMBER(MATCH(SUBSTITUTE(F740," ",""),SUBSTITUTE('Look Up Values'!$W$2:$W$30," ",""),0)),"","D&amp;R error")),"")</f>
        <v/>
      </c>
      <c r="O740" s="256" t="str">
        <f t="shared" si="23"/>
        <v/>
      </c>
    </row>
    <row r="741" spans="1:15" ht="15.75">
      <c r="A741" s="250">
        <v>734</v>
      </c>
      <c r="B741" s="208"/>
      <c r="C741" s="49"/>
      <c r="D741" s="50"/>
      <c r="E741" s="50"/>
      <c r="F741" s="50"/>
      <c r="G741" s="209"/>
      <c r="H741" s="8"/>
      <c r="I741" s="457" t="str">
        <f t="shared" si="22"/>
        <v/>
      </c>
      <c r="J741" s="241" cm="1">
        <f t="array" ref="J741">SUMPRODUCT(--(K741:N741&lt;&gt;"")) + IF(TRIM(O741)="",0,LEN(O741)-LEN(SUBSTITUTE(O741,",",""))+1)</f>
        <v>0</v>
      </c>
      <c r="K741" s="242" t="str">
        <f>IF(AND(G741&lt;&gt;0,G741&lt;&gt;""),IF(B741="","",IF(ISNUMBER(MATCH(B741,'Look Up Values'!$B$2:$B$500,0)),"","Dest. error")),"")</f>
        <v/>
      </c>
      <c r="L741" s="242" t="str">
        <f>IF(AND(G741&lt;&gt;0,G741&lt;&gt;""),IF(C741="","",IF(AND(ISNUMBER(--LEFT(C741,FIND(" ",C741&amp;" ")-1)),OR(LEN(LEFT(C741,FIND(" ",C741&amp;" ")-1))=6,LEN(LEFT(C741,FIND(" ",C741&amp;" ")-1))=7),OR(ISNUMBER(MATCH(LEFT(C741,FIND(" ",C741&amp;" ")-1),'Look Up Values'!$G$2:$G$1000,0)),ISNUMBER(MATCH(LEFT(C741,FIND(" ",C741&amp;" ")-1),'Look Up Values'!$AE$2:$AE$2000,0)))),"","EWC error")),"")</f>
        <v/>
      </c>
      <c r="M741" s="242" t="str" cm="1">
        <f t="array" ref="M741">IF(AND(G741&lt;&gt;0,G741&lt;&gt;""),IF(E741="","",IF(ISNUMBER(MATCH(SUBSTITUTE(E741," ",""),SUBSTITUTE('Look Up Values'!$I$2:$I$10," ",""),0)),"","State error")),"")</f>
        <v/>
      </c>
      <c r="N741" s="242" t="str" cm="1">
        <f t="array" ref="N741">IF(AND(G741&lt;&gt;0,G741&lt;&gt;""),IF(F741="","",IF(ISNUMBER(MATCH(SUBSTITUTE(F741," ",""),SUBSTITUTE('Look Up Values'!$W$2:$W$30," ",""),0)),"","D&amp;R error")),"")</f>
        <v/>
      </c>
      <c r="O741" s="256" t="str">
        <f t="shared" si="23"/>
        <v/>
      </c>
    </row>
    <row r="742" spans="1:15" ht="15.75">
      <c r="A742" s="250">
        <v>735</v>
      </c>
      <c r="B742" s="208"/>
      <c r="C742" s="49"/>
      <c r="D742" s="50"/>
      <c r="E742" s="50"/>
      <c r="F742" s="50"/>
      <c r="G742" s="209"/>
      <c r="H742" s="8"/>
      <c r="I742" s="457" t="str">
        <f t="shared" si="22"/>
        <v/>
      </c>
      <c r="J742" s="241" cm="1">
        <f t="array" ref="J742">SUMPRODUCT(--(K742:N742&lt;&gt;"")) + IF(TRIM(O742)="",0,LEN(O742)-LEN(SUBSTITUTE(O742,",",""))+1)</f>
        <v>0</v>
      </c>
      <c r="K742" s="242" t="str">
        <f>IF(AND(G742&lt;&gt;0,G742&lt;&gt;""),IF(B742="","",IF(ISNUMBER(MATCH(B742,'Look Up Values'!$B$2:$B$500,0)),"","Dest. error")),"")</f>
        <v/>
      </c>
      <c r="L742" s="242" t="str">
        <f>IF(AND(G742&lt;&gt;0,G742&lt;&gt;""),IF(C742="","",IF(AND(ISNUMBER(--LEFT(C742,FIND(" ",C742&amp;" ")-1)),OR(LEN(LEFT(C742,FIND(" ",C742&amp;" ")-1))=6,LEN(LEFT(C742,FIND(" ",C742&amp;" ")-1))=7),OR(ISNUMBER(MATCH(LEFT(C742,FIND(" ",C742&amp;" ")-1),'Look Up Values'!$G$2:$G$1000,0)),ISNUMBER(MATCH(LEFT(C742,FIND(" ",C742&amp;" ")-1),'Look Up Values'!$AE$2:$AE$2000,0)))),"","EWC error")),"")</f>
        <v/>
      </c>
      <c r="M742" s="242" t="str" cm="1">
        <f t="array" ref="M742">IF(AND(G742&lt;&gt;0,G742&lt;&gt;""),IF(E742="","",IF(ISNUMBER(MATCH(SUBSTITUTE(E742," ",""),SUBSTITUTE('Look Up Values'!$I$2:$I$10," ",""),0)),"","State error")),"")</f>
        <v/>
      </c>
      <c r="N742" s="242" t="str" cm="1">
        <f t="array" ref="N742">IF(AND(G742&lt;&gt;0,G742&lt;&gt;""),IF(F742="","",IF(ISNUMBER(MATCH(SUBSTITUTE(F742," ",""),SUBSTITUTE('Look Up Values'!$W$2:$W$30," ",""),0)),"","D&amp;R error")),"")</f>
        <v/>
      </c>
      <c r="O742" s="256" t="str">
        <f t="shared" si="23"/>
        <v/>
      </c>
    </row>
    <row r="743" spans="1:15" ht="15.75">
      <c r="A743" s="250">
        <v>736</v>
      </c>
      <c r="B743" s="208"/>
      <c r="C743" s="49"/>
      <c r="D743" s="50"/>
      <c r="E743" s="50"/>
      <c r="F743" s="50"/>
      <c r="G743" s="209"/>
      <c r="H743" s="8"/>
      <c r="I743" s="457" t="str">
        <f t="shared" si="22"/>
        <v/>
      </c>
      <c r="J743" s="241" cm="1">
        <f t="array" ref="J743">SUMPRODUCT(--(K743:N743&lt;&gt;"")) + IF(TRIM(O743)="",0,LEN(O743)-LEN(SUBSTITUTE(O743,",",""))+1)</f>
        <v>0</v>
      </c>
      <c r="K743" s="242" t="str">
        <f>IF(AND(G743&lt;&gt;0,G743&lt;&gt;""),IF(B743="","",IF(ISNUMBER(MATCH(B743,'Look Up Values'!$B$2:$B$500,0)),"","Dest. error")),"")</f>
        <v/>
      </c>
      <c r="L743" s="242" t="str">
        <f>IF(AND(G743&lt;&gt;0,G743&lt;&gt;""),IF(C743="","",IF(AND(ISNUMBER(--LEFT(C743,FIND(" ",C743&amp;" ")-1)),OR(LEN(LEFT(C743,FIND(" ",C743&amp;" ")-1))=6,LEN(LEFT(C743,FIND(" ",C743&amp;" ")-1))=7),OR(ISNUMBER(MATCH(LEFT(C743,FIND(" ",C743&amp;" ")-1),'Look Up Values'!$G$2:$G$1000,0)),ISNUMBER(MATCH(LEFT(C743,FIND(" ",C743&amp;" ")-1),'Look Up Values'!$AE$2:$AE$2000,0)))),"","EWC error")),"")</f>
        <v/>
      </c>
      <c r="M743" s="242" t="str" cm="1">
        <f t="array" ref="M743">IF(AND(G743&lt;&gt;0,G743&lt;&gt;""),IF(E743="","",IF(ISNUMBER(MATCH(SUBSTITUTE(E743," ",""),SUBSTITUTE('Look Up Values'!$I$2:$I$10," ",""),0)),"","State error")),"")</f>
        <v/>
      </c>
      <c r="N743" s="242" t="str" cm="1">
        <f t="array" ref="N743">IF(AND(G743&lt;&gt;0,G743&lt;&gt;""),IF(F743="","",IF(ISNUMBER(MATCH(SUBSTITUTE(F743," ",""),SUBSTITUTE('Look Up Values'!$W$2:$W$30," ",""),0)),"","D&amp;R error")),"")</f>
        <v/>
      </c>
      <c r="O743" s="256" t="str">
        <f t="shared" si="23"/>
        <v/>
      </c>
    </row>
    <row r="744" spans="1:15" ht="15.75">
      <c r="A744" s="250">
        <v>737</v>
      </c>
      <c r="B744" s="208"/>
      <c r="C744" s="49"/>
      <c r="D744" s="50"/>
      <c r="E744" s="50"/>
      <c r="F744" s="50"/>
      <c r="G744" s="209"/>
      <c r="H744" s="8"/>
      <c r="I744" s="457" t="str">
        <f t="shared" si="22"/>
        <v/>
      </c>
      <c r="J744" s="241" cm="1">
        <f t="array" ref="J744">SUMPRODUCT(--(K744:N744&lt;&gt;"")) + IF(TRIM(O744)="",0,LEN(O744)-LEN(SUBSTITUTE(O744,",",""))+1)</f>
        <v>0</v>
      </c>
      <c r="K744" s="242" t="str">
        <f>IF(AND(G744&lt;&gt;0,G744&lt;&gt;""),IF(B744="","",IF(ISNUMBER(MATCH(B744,'Look Up Values'!$B$2:$B$500,0)),"","Dest. error")),"")</f>
        <v/>
      </c>
      <c r="L744" s="242" t="str">
        <f>IF(AND(G744&lt;&gt;0,G744&lt;&gt;""),IF(C744="","",IF(AND(ISNUMBER(--LEFT(C744,FIND(" ",C744&amp;" ")-1)),OR(LEN(LEFT(C744,FIND(" ",C744&amp;" ")-1))=6,LEN(LEFT(C744,FIND(" ",C744&amp;" ")-1))=7),OR(ISNUMBER(MATCH(LEFT(C744,FIND(" ",C744&amp;" ")-1),'Look Up Values'!$G$2:$G$1000,0)),ISNUMBER(MATCH(LEFT(C744,FIND(" ",C744&amp;" ")-1),'Look Up Values'!$AE$2:$AE$2000,0)))),"","EWC error")),"")</f>
        <v/>
      </c>
      <c r="M744" s="242" t="str" cm="1">
        <f t="array" ref="M744">IF(AND(G744&lt;&gt;0,G744&lt;&gt;""),IF(E744="","",IF(ISNUMBER(MATCH(SUBSTITUTE(E744," ",""),SUBSTITUTE('Look Up Values'!$I$2:$I$10," ",""),0)),"","State error")),"")</f>
        <v/>
      </c>
      <c r="N744" s="242" t="str" cm="1">
        <f t="array" ref="N744">IF(AND(G744&lt;&gt;0,G744&lt;&gt;""),IF(F744="","",IF(ISNUMBER(MATCH(SUBSTITUTE(F744," ",""),SUBSTITUTE('Look Up Values'!$W$2:$W$30," ",""),0)),"","D&amp;R error")),"")</f>
        <v/>
      </c>
      <c r="O744" s="256" t="str">
        <f t="shared" si="23"/>
        <v/>
      </c>
    </row>
    <row r="745" spans="1:15" ht="15.75">
      <c r="A745" s="250">
        <v>738</v>
      </c>
      <c r="B745" s="208"/>
      <c r="C745" s="49"/>
      <c r="D745" s="50"/>
      <c r="E745" s="50"/>
      <c r="F745" s="50"/>
      <c r="G745" s="209"/>
      <c r="H745" s="8"/>
      <c r="I745" s="457" t="str">
        <f t="shared" si="22"/>
        <v/>
      </c>
      <c r="J745" s="241" cm="1">
        <f t="array" ref="J745">SUMPRODUCT(--(K745:N745&lt;&gt;"")) + IF(TRIM(O745)="",0,LEN(O745)-LEN(SUBSTITUTE(O745,",",""))+1)</f>
        <v>0</v>
      </c>
      <c r="K745" s="242" t="str">
        <f>IF(AND(G745&lt;&gt;0,G745&lt;&gt;""),IF(B745="","",IF(ISNUMBER(MATCH(B745,'Look Up Values'!$B$2:$B$500,0)),"","Dest. error")),"")</f>
        <v/>
      </c>
      <c r="L745" s="242" t="str">
        <f>IF(AND(G745&lt;&gt;0,G745&lt;&gt;""),IF(C745="","",IF(AND(ISNUMBER(--LEFT(C745,FIND(" ",C745&amp;" ")-1)),OR(LEN(LEFT(C745,FIND(" ",C745&amp;" ")-1))=6,LEN(LEFT(C745,FIND(" ",C745&amp;" ")-1))=7),OR(ISNUMBER(MATCH(LEFT(C745,FIND(" ",C745&amp;" ")-1),'Look Up Values'!$G$2:$G$1000,0)),ISNUMBER(MATCH(LEFT(C745,FIND(" ",C745&amp;" ")-1),'Look Up Values'!$AE$2:$AE$2000,0)))),"","EWC error")),"")</f>
        <v/>
      </c>
      <c r="M745" s="242" t="str" cm="1">
        <f t="array" ref="M745">IF(AND(G745&lt;&gt;0,G745&lt;&gt;""),IF(E745="","",IF(ISNUMBER(MATCH(SUBSTITUTE(E745," ",""),SUBSTITUTE('Look Up Values'!$I$2:$I$10," ",""),0)),"","State error")),"")</f>
        <v/>
      </c>
      <c r="N745" s="242" t="str" cm="1">
        <f t="array" ref="N745">IF(AND(G745&lt;&gt;0,G745&lt;&gt;""),IF(F745="","",IF(ISNUMBER(MATCH(SUBSTITUTE(F745," ",""),SUBSTITUTE('Look Up Values'!$W$2:$W$30," ",""),0)),"","D&amp;R error")),"")</f>
        <v/>
      </c>
      <c r="O745" s="256" t="str">
        <f t="shared" si="23"/>
        <v/>
      </c>
    </row>
    <row r="746" spans="1:15" ht="15.75">
      <c r="A746" s="250">
        <v>739</v>
      </c>
      <c r="B746" s="208"/>
      <c r="C746" s="49"/>
      <c r="D746" s="50"/>
      <c r="E746" s="50"/>
      <c r="F746" s="50"/>
      <c r="G746" s="209"/>
      <c r="H746" s="8"/>
      <c r="I746" s="457" t="str">
        <f t="shared" si="22"/>
        <v/>
      </c>
      <c r="J746" s="241" cm="1">
        <f t="array" ref="J746">SUMPRODUCT(--(K746:N746&lt;&gt;"")) + IF(TRIM(O746)="",0,LEN(O746)-LEN(SUBSTITUTE(O746,",",""))+1)</f>
        <v>0</v>
      </c>
      <c r="K746" s="242" t="str">
        <f>IF(AND(G746&lt;&gt;0,G746&lt;&gt;""),IF(B746="","",IF(ISNUMBER(MATCH(B746,'Look Up Values'!$B$2:$B$500,0)),"","Dest. error")),"")</f>
        <v/>
      </c>
      <c r="L746" s="242" t="str">
        <f>IF(AND(G746&lt;&gt;0,G746&lt;&gt;""),IF(C746="","",IF(AND(ISNUMBER(--LEFT(C746,FIND(" ",C746&amp;" ")-1)),OR(LEN(LEFT(C746,FIND(" ",C746&amp;" ")-1))=6,LEN(LEFT(C746,FIND(" ",C746&amp;" ")-1))=7),OR(ISNUMBER(MATCH(LEFT(C746,FIND(" ",C746&amp;" ")-1),'Look Up Values'!$G$2:$G$1000,0)),ISNUMBER(MATCH(LEFT(C746,FIND(" ",C746&amp;" ")-1),'Look Up Values'!$AE$2:$AE$2000,0)))),"","EWC error")),"")</f>
        <v/>
      </c>
      <c r="M746" s="242" t="str" cm="1">
        <f t="array" ref="M746">IF(AND(G746&lt;&gt;0,G746&lt;&gt;""),IF(E746="","",IF(ISNUMBER(MATCH(SUBSTITUTE(E746," ",""),SUBSTITUTE('Look Up Values'!$I$2:$I$10," ",""),0)),"","State error")),"")</f>
        <v/>
      </c>
      <c r="N746" s="242" t="str" cm="1">
        <f t="array" ref="N746">IF(AND(G746&lt;&gt;0,G746&lt;&gt;""),IF(F746="","",IF(ISNUMBER(MATCH(SUBSTITUTE(F746," ",""),SUBSTITUTE('Look Up Values'!$W$2:$W$30," ",""),0)),"","D&amp;R error")),"")</f>
        <v/>
      </c>
      <c r="O746" s="256" t="str">
        <f t="shared" si="23"/>
        <v/>
      </c>
    </row>
    <row r="747" spans="1:15" ht="15.75">
      <c r="A747" s="250">
        <v>740</v>
      </c>
      <c r="B747" s="208"/>
      <c r="C747" s="49"/>
      <c r="D747" s="50"/>
      <c r="E747" s="50"/>
      <c r="F747" s="50"/>
      <c r="G747" s="209"/>
      <c r="H747" s="8"/>
      <c r="I747" s="457" t="str">
        <f t="shared" si="22"/>
        <v/>
      </c>
      <c r="J747" s="241" cm="1">
        <f t="array" ref="J747">SUMPRODUCT(--(K747:N747&lt;&gt;"")) + IF(TRIM(O747)="",0,LEN(O747)-LEN(SUBSTITUTE(O747,",",""))+1)</f>
        <v>0</v>
      </c>
      <c r="K747" s="242" t="str">
        <f>IF(AND(G747&lt;&gt;0,G747&lt;&gt;""),IF(B747="","",IF(ISNUMBER(MATCH(B747,'Look Up Values'!$B$2:$B$500,0)),"","Dest. error")),"")</f>
        <v/>
      </c>
      <c r="L747" s="242" t="str">
        <f>IF(AND(G747&lt;&gt;0,G747&lt;&gt;""),IF(C747="","",IF(AND(ISNUMBER(--LEFT(C747,FIND(" ",C747&amp;" ")-1)),OR(LEN(LEFT(C747,FIND(" ",C747&amp;" ")-1))=6,LEN(LEFT(C747,FIND(" ",C747&amp;" ")-1))=7),OR(ISNUMBER(MATCH(LEFT(C747,FIND(" ",C747&amp;" ")-1),'Look Up Values'!$G$2:$G$1000,0)),ISNUMBER(MATCH(LEFT(C747,FIND(" ",C747&amp;" ")-1),'Look Up Values'!$AE$2:$AE$2000,0)))),"","EWC error")),"")</f>
        <v/>
      </c>
      <c r="M747" s="242" t="str" cm="1">
        <f t="array" ref="M747">IF(AND(G747&lt;&gt;0,G747&lt;&gt;""),IF(E747="","",IF(ISNUMBER(MATCH(SUBSTITUTE(E747," ",""),SUBSTITUTE('Look Up Values'!$I$2:$I$10," ",""),0)),"","State error")),"")</f>
        <v/>
      </c>
      <c r="N747" s="242" t="str" cm="1">
        <f t="array" ref="N747">IF(AND(G747&lt;&gt;0,G747&lt;&gt;""),IF(F747="","",IF(ISNUMBER(MATCH(SUBSTITUTE(F747," ",""),SUBSTITUTE('Look Up Values'!$W$2:$W$30," ",""),0)),"","D&amp;R error")),"")</f>
        <v/>
      </c>
      <c r="O747" s="256" t="str">
        <f t="shared" si="23"/>
        <v/>
      </c>
    </row>
    <row r="748" spans="1:15" ht="15.75">
      <c r="A748" s="250">
        <v>741</v>
      </c>
      <c r="B748" s="208"/>
      <c r="C748" s="49"/>
      <c r="D748" s="50"/>
      <c r="E748" s="50"/>
      <c r="F748" s="50"/>
      <c r="G748" s="209"/>
      <c r="H748" s="8"/>
      <c r="I748" s="457" t="str">
        <f t="shared" si="22"/>
        <v/>
      </c>
      <c r="J748" s="241" cm="1">
        <f t="array" ref="J748">SUMPRODUCT(--(K748:N748&lt;&gt;"")) + IF(TRIM(O748)="",0,LEN(O748)-LEN(SUBSTITUTE(O748,",",""))+1)</f>
        <v>0</v>
      </c>
      <c r="K748" s="242" t="str">
        <f>IF(AND(G748&lt;&gt;0,G748&lt;&gt;""),IF(B748="","",IF(ISNUMBER(MATCH(B748,'Look Up Values'!$B$2:$B$500,0)),"","Dest. error")),"")</f>
        <v/>
      </c>
      <c r="L748" s="242" t="str">
        <f>IF(AND(G748&lt;&gt;0,G748&lt;&gt;""),IF(C748="","",IF(AND(ISNUMBER(--LEFT(C748,FIND(" ",C748&amp;" ")-1)),OR(LEN(LEFT(C748,FIND(" ",C748&amp;" ")-1))=6,LEN(LEFT(C748,FIND(" ",C748&amp;" ")-1))=7),OR(ISNUMBER(MATCH(LEFT(C748,FIND(" ",C748&amp;" ")-1),'Look Up Values'!$G$2:$G$1000,0)),ISNUMBER(MATCH(LEFT(C748,FIND(" ",C748&amp;" ")-1),'Look Up Values'!$AE$2:$AE$2000,0)))),"","EWC error")),"")</f>
        <v/>
      </c>
      <c r="M748" s="242" t="str" cm="1">
        <f t="array" ref="M748">IF(AND(G748&lt;&gt;0,G748&lt;&gt;""),IF(E748="","",IF(ISNUMBER(MATCH(SUBSTITUTE(E748," ",""),SUBSTITUTE('Look Up Values'!$I$2:$I$10," ",""),0)),"","State error")),"")</f>
        <v/>
      </c>
      <c r="N748" s="242" t="str" cm="1">
        <f t="array" ref="N748">IF(AND(G748&lt;&gt;0,G748&lt;&gt;""),IF(F748="","",IF(ISNUMBER(MATCH(SUBSTITUTE(F748," ",""),SUBSTITUTE('Look Up Values'!$W$2:$W$30," ",""),0)),"","D&amp;R error")),"")</f>
        <v/>
      </c>
      <c r="O748" s="256" t="str">
        <f t="shared" si="23"/>
        <v/>
      </c>
    </row>
    <row r="749" spans="1:15" ht="15.75">
      <c r="A749" s="250">
        <v>742</v>
      </c>
      <c r="B749" s="208"/>
      <c r="C749" s="49"/>
      <c r="D749" s="50"/>
      <c r="E749" s="50"/>
      <c r="F749" s="50"/>
      <c r="G749" s="209"/>
      <c r="H749" s="8"/>
      <c r="I749" s="457" t="str">
        <f t="shared" si="22"/>
        <v/>
      </c>
      <c r="J749" s="241" cm="1">
        <f t="array" ref="J749">SUMPRODUCT(--(K749:N749&lt;&gt;"")) + IF(TRIM(O749)="",0,LEN(O749)-LEN(SUBSTITUTE(O749,",",""))+1)</f>
        <v>0</v>
      </c>
      <c r="K749" s="242" t="str">
        <f>IF(AND(G749&lt;&gt;0,G749&lt;&gt;""),IF(B749="","",IF(ISNUMBER(MATCH(B749,'Look Up Values'!$B$2:$B$500,0)),"","Dest. error")),"")</f>
        <v/>
      </c>
      <c r="L749" s="242" t="str">
        <f>IF(AND(G749&lt;&gt;0,G749&lt;&gt;""),IF(C749="","",IF(AND(ISNUMBER(--LEFT(C749,FIND(" ",C749&amp;" ")-1)),OR(LEN(LEFT(C749,FIND(" ",C749&amp;" ")-1))=6,LEN(LEFT(C749,FIND(" ",C749&amp;" ")-1))=7),OR(ISNUMBER(MATCH(LEFT(C749,FIND(" ",C749&amp;" ")-1),'Look Up Values'!$G$2:$G$1000,0)),ISNUMBER(MATCH(LEFT(C749,FIND(" ",C749&amp;" ")-1),'Look Up Values'!$AE$2:$AE$2000,0)))),"","EWC error")),"")</f>
        <v/>
      </c>
      <c r="M749" s="242" t="str" cm="1">
        <f t="array" ref="M749">IF(AND(G749&lt;&gt;0,G749&lt;&gt;""),IF(E749="","",IF(ISNUMBER(MATCH(SUBSTITUTE(E749," ",""),SUBSTITUTE('Look Up Values'!$I$2:$I$10," ",""),0)),"","State error")),"")</f>
        <v/>
      </c>
      <c r="N749" s="242" t="str" cm="1">
        <f t="array" ref="N749">IF(AND(G749&lt;&gt;0,G749&lt;&gt;""),IF(F749="","",IF(ISNUMBER(MATCH(SUBSTITUTE(F749," ",""),SUBSTITUTE('Look Up Values'!$W$2:$W$30," ",""),0)),"","D&amp;R error")),"")</f>
        <v/>
      </c>
      <c r="O749" s="256" t="str">
        <f t="shared" si="23"/>
        <v/>
      </c>
    </row>
    <row r="750" spans="1:15" ht="15.75">
      <c r="A750" s="250">
        <v>743</v>
      </c>
      <c r="B750" s="208"/>
      <c r="C750" s="49"/>
      <c r="D750" s="50"/>
      <c r="E750" s="50"/>
      <c r="F750" s="50"/>
      <c r="G750" s="209"/>
      <c r="H750" s="8"/>
      <c r="I750" s="457" t="str">
        <f t="shared" si="22"/>
        <v/>
      </c>
      <c r="J750" s="241" cm="1">
        <f t="array" ref="J750">SUMPRODUCT(--(K750:N750&lt;&gt;"")) + IF(TRIM(O750)="",0,LEN(O750)-LEN(SUBSTITUTE(O750,",",""))+1)</f>
        <v>0</v>
      </c>
      <c r="K750" s="242" t="str">
        <f>IF(AND(G750&lt;&gt;0,G750&lt;&gt;""),IF(B750="","",IF(ISNUMBER(MATCH(B750,'Look Up Values'!$B$2:$B$500,0)),"","Dest. error")),"")</f>
        <v/>
      </c>
      <c r="L750" s="242" t="str">
        <f>IF(AND(G750&lt;&gt;0,G750&lt;&gt;""),IF(C750="","",IF(AND(ISNUMBER(--LEFT(C750,FIND(" ",C750&amp;" ")-1)),OR(LEN(LEFT(C750,FIND(" ",C750&amp;" ")-1))=6,LEN(LEFT(C750,FIND(" ",C750&amp;" ")-1))=7),OR(ISNUMBER(MATCH(LEFT(C750,FIND(" ",C750&amp;" ")-1),'Look Up Values'!$G$2:$G$1000,0)),ISNUMBER(MATCH(LEFT(C750,FIND(" ",C750&amp;" ")-1),'Look Up Values'!$AE$2:$AE$2000,0)))),"","EWC error")),"")</f>
        <v/>
      </c>
      <c r="M750" s="242" t="str" cm="1">
        <f t="array" ref="M750">IF(AND(G750&lt;&gt;0,G750&lt;&gt;""),IF(E750="","",IF(ISNUMBER(MATCH(SUBSTITUTE(E750," ",""),SUBSTITUTE('Look Up Values'!$I$2:$I$10," ",""),0)),"","State error")),"")</f>
        <v/>
      </c>
      <c r="N750" s="242" t="str" cm="1">
        <f t="array" ref="N750">IF(AND(G750&lt;&gt;0,G750&lt;&gt;""),IF(F750="","",IF(ISNUMBER(MATCH(SUBSTITUTE(F750," ",""),SUBSTITUTE('Look Up Values'!$W$2:$W$30," ",""),0)),"","D&amp;R error")),"")</f>
        <v/>
      </c>
      <c r="O750" s="256" t="str">
        <f t="shared" si="23"/>
        <v/>
      </c>
    </row>
    <row r="751" spans="1:15" ht="15.75">
      <c r="A751" s="250">
        <v>744</v>
      </c>
      <c r="B751" s="208"/>
      <c r="C751" s="49"/>
      <c r="D751" s="50"/>
      <c r="E751" s="50"/>
      <c r="F751" s="50"/>
      <c r="G751" s="209"/>
      <c r="H751" s="8"/>
      <c r="I751" s="457" t="str">
        <f t="shared" si="22"/>
        <v/>
      </c>
      <c r="J751" s="241" cm="1">
        <f t="array" ref="J751">SUMPRODUCT(--(K751:N751&lt;&gt;"")) + IF(TRIM(O751)="",0,LEN(O751)-LEN(SUBSTITUTE(O751,",",""))+1)</f>
        <v>0</v>
      </c>
      <c r="K751" s="242" t="str">
        <f>IF(AND(G751&lt;&gt;0,G751&lt;&gt;""),IF(B751="","",IF(ISNUMBER(MATCH(B751,'Look Up Values'!$B$2:$B$500,0)),"","Dest. error")),"")</f>
        <v/>
      </c>
      <c r="L751" s="242" t="str">
        <f>IF(AND(G751&lt;&gt;0,G751&lt;&gt;""),IF(C751="","",IF(AND(ISNUMBER(--LEFT(C751,FIND(" ",C751&amp;" ")-1)),OR(LEN(LEFT(C751,FIND(" ",C751&amp;" ")-1))=6,LEN(LEFT(C751,FIND(" ",C751&amp;" ")-1))=7),OR(ISNUMBER(MATCH(LEFT(C751,FIND(" ",C751&amp;" ")-1),'Look Up Values'!$G$2:$G$1000,0)),ISNUMBER(MATCH(LEFT(C751,FIND(" ",C751&amp;" ")-1),'Look Up Values'!$AE$2:$AE$2000,0)))),"","EWC error")),"")</f>
        <v/>
      </c>
      <c r="M751" s="242" t="str" cm="1">
        <f t="array" ref="M751">IF(AND(G751&lt;&gt;0,G751&lt;&gt;""),IF(E751="","",IF(ISNUMBER(MATCH(SUBSTITUTE(E751," ",""),SUBSTITUTE('Look Up Values'!$I$2:$I$10," ",""),0)),"","State error")),"")</f>
        <v/>
      </c>
      <c r="N751" s="242" t="str" cm="1">
        <f t="array" ref="N751">IF(AND(G751&lt;&gt;0,G751&lt;&gt;""),IF(F751="","",IF(ISNUMBER(MATCH(SUBSTITUTE(F751," ",""),SUBSTITUTE('Look Up Values'!$W$2:$W$30," ",""),0)),"","D&amp;R error")),"")</f>
        <v/>
      </c>
      <c r="O751" s="256" t="str">
        <f t="shared" si="23"/>
        <v/>
      </c>
    </row>
    <row r="752" spans="1:15" ht="15.75">
      <c r="A752" s="250">
        <v>745</v>
      </c>
      <c r="B752" s="208"/>
      <c r="C752" s="49"/>
      <c r="D752" s="50"/>
      <c r="E752" s="50"/>
      <c r="F752" s="50"/>
      <c r="G752" s="209"/>
      <c r="H752" s="8"/>
      <c r="I752" s="457" t="str">
        <f t="shared" si="22"/>
        <v/>
      </c>
      <c r="J752" s="241" cm="1">
        <f t="array" ref="J752">SUMPRODUCT(--(K752:N752&lt;&gt;"")) + IF(TRIM(O752)="",0,LEN(O752)-LEN(SUBSTITUTE(O752,",",""))+1)</f>
        <v>0</v>
      </c>
      <c r="K752" s="242" t="str">
        <f>IF(AND(G752&lt;&gt;0,G752&lt;&gt;""),IF(B752="","",IF(ISNUMBER(MATCH(B752,'Look Up Values'!$B$2:$B$500,0)),"","Dest. error")),"")</f>
        <v/>
      </c>
      <c r="L752" s="242" t="str">
        <f>IF(AND(G752&lt;&gt;0,G752&lt;&gt;""),IF(C752="","",IF(AND(ISNUMBER(--LEFT(C752,FIND(" ",C752&amp;" ")-1)),OR(LEN(LEFT(C752,FIND(" ",C752&amp;" ")-1))=6,LEN(LEFT(C752,FIND(" ",C752&amp;" ")-1))=7),OR(ISNUMBER(MATCH(LEFT(C752,FIND(" ",C752&amp;" ")-1),'Look Up Values'!$G$2:$G$1000,0)),ISNUMBER(MATCH(LEFT(C752,FIND(" ",C752&amp;" ")-1),'Look Up Values'!$AE$2:$AE$2000,0)))),"","EWC error")),"")</f>
        <v/>
      </c>
      <c r="M752" s="242" t="str" cm="1">
        <f t="array" ref="M752">IF(AND(G752&lt;&gt;0,G752&lt;&gt;""),IF(E752="","",IF(ISNUMBER(MATCH(SUBSTITUTE(E752," ",""),SUBSTITUTE('Look Up Values'!$I$2:$I$10," ",""),0)),"","State error")),"")</f>
        <v/>
      </c>
      <c r="N752" s="242" t="str" cm="1">
        <f t="array" ref="N752">IF(AND(G752&lt;&gt;0,G752&lt;&gt;""),IF(F752="","",IF(ISNUMBER(MATCH(SUBSTITUTE(F752," ",""),SUBSTITUTE('Look Up Values'!$W$2:$W$30," ",""),0)),"","D&amp;R error")),"")</f>
        <v/>
      </c>
      <c r="O752" s="256" t="str">
        <f t="shared" si="23"/>
        <v/>
      </c>
    </row>
    <row r="753" spans="1:15" ht="15.75">
      <c r="A753" s="250">
        <v>746</v>
      </c>
      <c r="B753" s="208"/>
      <c r="C753" s="49"/>
      <c r="D753" s="50"/>
      <c r="E753" s="50"/>
      <c r="F753" s="50"/>
      <c r="G753" s="209"/>
      <c r="H753" s="8"/>
      <c r="I753" s="457" t="str">
        <f t="shared" si="22"/>
        <v/>
      </c>
      <c r="J753" s="241" cm="1">
        <f t="array" ref="J753">SUMPRODUCT(--(K753:N753&lt;&gt;"")) + IF(TRIM(O753)="",0,LEN(O753)-LEN(SUBSTITUTE(O753,",",""))+1)</f>
        <v>0</v>
      </c>
      <c r="K753" s="242" t="str">
        <f>IF(AND(G753&lt;&gt;0,G753&lt;&gt;""),IF(B753="","",IF(ISNUMBER(MATCH(B753,'Look Up Values'!$B$2:$B$500,0)),"","Dest. error")),"")</f>
        <v/>
      </c>
      <c r="L753" s="242" t="str">
        <f>IF(AND(G753&lt;&gt;0,G753&lt;&gt;""),IF(C753="","",IF(AND(ISNUMBER(--LEFT(C753,FIND(" ",C753&amp;" ")-1)),OR(LEN(LEFT(C753,FIND(" ",C753&amp;" ")-1))=6,LEN(LEFT(C753,FIND(" ",C753&amp;" ")-1))=7),OR(ISNUMBER(MATCH(LEFT(C753,FIND(" ",C753&amp;" ")-1),'Look Up Values'!$G$2:$G$1000,0)),ISNUMBER(MATCH(LEFT(C753,FIND(" ",C753&amp;" ")-1),'Look Up Values'!$AE$2:$AE$2000,0)))),"","EWC error")),"")</f>
        <v/>
      </c>
      <c r="M753" s="242" t="str" cm="1">
        <f t="array" ref="M753">IF(AND(G753&lt;&gt;0,G753&lt;&gt;""),IF(E753="","",IF(ISNUMBER(MATCH(SUBSTITUTE(E753," ",""),SUBSTITUTE('Look Up Values'!$I$2:$I$10," ",""),0)),"","State error")),"")</f>
        <v/>
      </c>
      <c r="N753" s="242" t="str" cm="1">
        <f t="array" ref="N753">IF(AND(G753&lt;&gt;0,G753&lt;&gt;""),IF(F753="","",IF(ISNUMBER(MATCH(SUBSTITUTE(F753," ",""),SUBSTITUTE('Look Up Values'!$W$2:$W$30," ",""),0)),"","D&amp;R error")),"")</f>
        <v/>
      </c>
      <c r="O753" s="256" t="str">
        <f t="shared" si="23"/>
        <v/>
      </c>
    </row>
    <row r="754" spans="1:15" ht="15.75">
      <c r="A754" s="250">
        <v>747</v>
      </c>
      <c r="B754" s="208"/>
      <c r="C754" s="49"/>
      <c r="D754" s="50"/>
      <c r="E754" s="50"/>
      <c r="F754" s="50"/>
      <c r="G754" s="209"/>
      <c r="H754" s="8"/>
      <c r="I754" s="457" t="str">
        <f t="shared" si="22"/>
        <v/>
      </c>
      <c r="J754" s="241" cm="1">
        <f t="array" ref="J754">SUMPRODUCT(--(K754:N754&lt;&gt;"")) + IF(TRIM(O754)="",0,LEN(O754)-LEN(SUBSTITUTE(O754,",",""))+1)</f>
        <v>0</v>
      </c>
      <c r="K754" s="242" t="str">
        <f>IF(AND(G754&lt;&gt;0,G754&lt;&gt;""),IF(B754="","",IF(ISNUMBER(MATCH(B754,'Look Up Values'!$B$2:$B$500,0)),"","Dest. error")),"")</f>
        <v/>
      </c>
      <c r="L754" s="242" t="str">
        <f>IF(AND(G754&lt;&gt;0,G754&lt;&gt;""),IF(C754="","",IF(AND(ISNUMBER(--LEFT(C754,FIND(" ",C754&amp;" ")-1)),OR(LEN(LEFT(C754,FIND(" ",C754&amp;" ")-1))=6,LEN(LEFT(C754,FIND(" ",C754&amp;" ")-1))=7),OR(ISNUMBER(MATCH(LEFT(C754,FIND(" ",C754&amp;" ")-1),'Look Up Values'!$G$2:$G$1000,0)),ISNUMBER(MATCH(LEFT(C754,FIND(" ",C754&amp;" ")-1),'Look Up Values'!$AE$2:$AE$2000,0)))),"","EWC error")),"")</f>
        <v/>
      </c>
      <c r="M754" s="242" t="str" cm="1">
        <f t="array" ref="M754">IF(AND(G754&lt;&gt;0,G754&lt;&gt;""),IF(E754="","",IF(ISNUMBER(MATCH(SUBSTITUTE(E754," ",""),SUBSTITUTE('Look Up Values'!$I$2:$I$10," ",""),0)),"","State error")),"")</f>
        <v/>
      </c>
      <c r="N754" s="242" t="str" cm="1">
        <f t="array" ref="N754">IF(AND(G754&lt;&gt;0,G754&lt;&gt;""),IF(F754="","",IF(ISNUMBER(MATCH(SUBSTITUTE(F754," ",""),SUBSTITUTE('Look Up Values'!$W$2:$W$30," ",""),0)),"","D&amp;R error")),"")</f>
        <v/>
      </c>
      <c r="O754" s="256" t="str">
        <f t="shared" si="23"/>
        <v/>
      </c>
    </row>
    <row r="755" spans="1:15" ht="15.75">
      <c r="A755" s="250">
        <v>748</v>
      </c>
      <c r="B755" s="208"/>
      <c r="C755" s="49"/>
      <c r="D755" s="50"/>
      <c r="E755" s="50"/>
      <c r="F755" s="50"/>
      <c r="G755" s="209"/>
      <c r="H755" s="8"/>
      <c r="I755" s="457" t="str">
        <f t="shared" si="22"/>
        <v/>
      </c>
      <c r="J755" s="241" cm="1">
        <f t="array" ref="J755">SUMPRODUCT(--(K755:N755&lt;&gt;"")) + IF(TRIM(O755)="",0,LEN(O755)-LEN(SUBSTITUTE(O755,",",""))+1)</f>
        <v>0</v>
      </c>
      <c r="K755" s="242" t="str">
        <f>IF(AND(G755&lt;&gt;0,G755&lt;&gt;""),IF(B755="","",IF(ISNUMBER(MATCH(B755,'Look Up Values'!$B$2:$B$500,0)),"","Dest. error")),"")</f>
        <v/>
      </c>
      <c r="L755" s="242" t="str">
        <f>IF(AND(G755&lt;&gt;0,G755&lt;&gt;""),IF(C755="","",IF(AND(ISNUMBER(--LEFT(C755,FIND(" ",C755&amp;" ")-1)),OR(LEN(LEFT(C755,FIND(" ",C755&amp;" ")-1))=6,LEN(LEFT(C755,FIND(" ",C755&amp;" ")-1))=7),OR(ISNUMBER(MATCH(LEFT(C755,FIND(" ",C755&amp;" ")-1),'Look Up Values'!$G$2:$G$1000,0)),ISNUMBER(MATCH(LEFT(C755,FIND(" ",C755&amp;" ")-1),'Look Up Values'!$AE$2:$AE$2000,0)))),"","EWC error")),"")</f>
        <v/>
      </c>
      <c r="M755" s="242" t="str" cm="1">
        <f t="array" ref="M755">IF(AND(G755&lt;&gt;0,G755&lt;&gt;""),IF(E755="","",IF(ISNUMBER(MATCH(SUBSTITUTE(E755," ",""),SUBSTITUTE('Look Up Values'!$I$2:$I$10," ",""),0)),"","State error")),"")</f>
        <v/>
      </c>
      <c r="N755" s="242" t="str" cm="1">
        <f t="array" ref="N755">IF(AND(G755&lt;&gt;0,G755&lt;&gt;""),IF(F755="","",IF(ISNUMBER(MATCH(SUBSTITUTE(F755," ",""),SUBSTITUTE('Look Up Values'!$W$2:$W$30," ",""),0)),"","D&amp;R error")),"")</f>
        <v/>
      </c>
      <c r="O755" s="256" t="str">
        <f t="shared" si="23"/>
        <v/>
      </c>
    </row>
    <row r="756" spans="1:15" ht="15.75">
      <c r="A756" s="250">
        <v>749</v>
      </c>
      <c r="B756" s="208"/>
      <c r="C756" s="49"/>
      <c r="D756" s="50"/>
      <c r="E756" s="50"/>
      <c r="F756" s="50"/>
      <c r="G756" s="209"/>
      <c r="H756" s="8"/>
      <c r="I756" s="457" t="str">
        <f t="shared" si="22"/>
        <v/>
      </c>
      <c r="J756" s="241" cm="1">
        <f t="array" ref="J756">SUMPRODUCT(--(K756:N756&lt;&gt;"")) + IF(TRIM(O756)="",0,LEN(O756)-LEN(SUBSTITUTE(O756,",",""))+1)</f>
        <v>0</v>
      </c>
      <c r="K756" s="242" t="str">
        <f>IF(AND(G756&lt;&gt;0,G756&lt;&gt;""),IF(B756="","",IF(ISNUMBER(MATCH(B756,'Look Up Values'!$B$2:$B$500,0)),"","Dest. error")),"")</f>
        <v/>
      </c>
      <c r="L756" s="242" t="str">
        <f>IF(AND(G756&lt;&gt;0,G756&lt;&gt;""),IF(C756="","",IF(AND(ISNUMBER(--LEFT(C756,FIND(" ",C756&amp;" ")-1)),OR(LEN(LEFT(C756,FIND(" ",C756&amp;" ")-1))=6,LEN(LEFT(C756,FIND(" ",C756&amp;" ")-1))=7),OR(ISNUMBER(MATCH(LEFT(C756,FIND(" ",C756&amp;" ")-1),'Look Up Values'!$G$2:$G$1000,0)),ISNUMBER(MATCH(LEFT(C756,FIND(" ",C756&amp;" ")-1),'Look Up Values'!$AE$2:$AE$2000,0)))),"","EWC error")),"")</f>
        <v/>
      </c>
      <c r="M756" s="242" t="str" cm="1">
        <f t="array" ref="M756">IF(AND(G756&lt;&gt;0,G756&lt;&gt;""),IF(E756="","",IF(ISNUMBER(MATCH(SUBSTITUTE(E756," ",""),SUBSTITUTE('Look Up Values'!$I$2:$I$10," ",""),0)),"","State error")),"")</f>
        <v/>
      </c>
      <c r="N756" s="242" t="str" cm="1">
        <f t="array" ref="N756">IF(AND(G756&lt;&gt;0,G756&lt;&gt;""),IF(F756="","",IF(ISNUMBER(MATCH(SUBSTITUTE(F756," ",""),SUBSTITUTE('Look Up Values'!$W$2:$W$30," ",""),0)),"","D&amp;R error")),"")</f>
        <v/>
      </c>
      <c r="O756" s="256" t="str">
        <f t="shared" si="23"/>
        <v/>
      </c>
    </row>
    <row r="757" spans="1:15" ht="15.75">
      <c r="A757" s="250">
        <v>750</v>
      </c>
      <c r="B757" s="208"/>
      <c r="C757" s="49"/>
      <c r="D757" s="50"/>
      <c r="E757" s="50"/>
      <c r="F757" s="50"/>
      <c r="G757" s="209"/>
      <c r="H757" s="8"/>
      <c r="I757" s="457" t="str">
        <f t="shared" si="22"/>
        <v/>
      </c>
      <c r="J757" s="241" cm="1">
        <f t="array" ref="J757">SUMPRODUCT(--(K757:N757&lt;&gt;"")) + IF(TRIM(O757)="",0,LEN(O757)-LEN(SUBSTITUTE(O757,",",""))+1)</f>
        <v>0</v>
      </c>
      <c r="K757" s="242" t="str">
        <f>IF(AND(G757&lt;&gt;0,G757&lt;&gt;""),IF(B757="","",IF(ISNUMBER(MATCH(B757,'Look Up Values'!$B$2:$B$500,0)),"","Dest. error")),"")</f>
        <v/>
      </c>
      <c r="L757" s="242" t="str">
        <f>IF(AND(G757&lt;&gt;0,G757&lt;&gt;""),IF(C757="","",IF(AND(ISNUMBER(--LEFT(C757,FIND(" ",C757&amp;" ")-1)),OR(LEN(LEFT(C757,FIND(" ",C757&amp;" ")-1))=6,LEN(LEFT(C757,FIND(" ",C757&amp;" ")-1))=7),OR(ISNUMBER(MATCH(LEFT(C757,FIND(" ",C757&amp;" ")-1),'Look Up Values'!$G$2:$G$1000,0)),ISNUMBER(MATCH(LEFT(C757,FIND(" ",C757&amp;" ")-1),'Look Up Values'!$AE$2:$AE$2000,0)))),"","EWC error")),"")</f>
        <v/>
      </c>
      <c r="M757" s="242" t="str" cm="1">
        <f t="array" ref="M757">IF(AND(G757&lt;&gt;0,G757&lt;&gt;""),IF(E757="","",IF(ISNUMBER(MATCH(SUBSTITUTE(E757," ",""),SUBSTITUTE('Look Up Values'!$I$2:$I$10," ",""),0)),"","State error")),"")</f>
        <v/>
      </c>
      <c r="N757" s="242" t="str" cm="1">
        <f t="array" ref="N757">IF(AND(G757&lt;&gt;0,G757&lt;&gt;""),IF(F757="","",IF(ISNUMBER(MATCH(SUBSTITUTE(F757," ",""),SUBSTITUTE('Look Up Values'!$W$2:$W$30," ",""),0)),"","D&amp;R error")),"")</f>
        <v/>
      </c>
      <c r="O757" s="256" t="str">
        <f t="shared" si="23"/>
        <v/>
      </c>
    </row>
    <row r="758" spans="1:15" ht="15.75">
      <c r="A758" s="250">
        <v>751</v>
      </c>
      <c r="B758" s="208"/>
      <c r="C758" s="49"/>
      <c r="D758" s="50"/>
      <c r="E758" s="50"/>
      <c r="F758" s="50"/>
      <c r="G758" s="209"/>
      <c r="H758" s="8"/>
      <c r="I758" s="457" t="str">
        <f t="shared" si="22"/>
        <v/>
      </c>
      <c r="J758" s="241" cm="1">
        <f t="array" ref="J758">SUMPRODUCT(--(K758:N758&lt;&gt;"")) + IF(TRIM(O758)="",0,LEN(O758)-LEN(SUBSTITUTE(O758,",",""))+1)</f>
        <v>0</v>
      </c>
      <c r="K758" s="242" t="str">
        <f>IF(AND(G758&lt;&gt;0,G758&lt;&gt;""),IF(B758="","",IF(ISNUMBER(MATCH(B758,'Look Up Values'!$B$2:$B$500,0)),"","Dest. error")),"")</f>
        <v/>
      </c>
      <c r="L758" s="242" t="str">
        <f>IF(AND(G758&lt;&gt;0,G758&lt;&gt;""),IF(C758="","",IF(AND(ISNUMBER(--LEFT(C758,FIND(" ",C758&amp;" ")-1)),OR(LEN(LEFT(C758,FIND(" ",C758&amp;" ")-1))=6,LEN(LEFT(C758,FIND(" ",C758&amp;" ")-1))=7),OR(ISNUMBER(MATCH(LEFT(C758,FIND(" ",C758&amp;" ")-1),'Look Up Values'!$G$2:$G$1000,0)),ISNUMBER(MATCH(LEFT(C758,FIND(" ",C758&amp;" ")-1),'Look Up Values'!$AE$2:$AE$2000,0)))),"","EWC error")),"")</f>
        <v/>
      </c>
      <c r="M758" s="242" t="str" cm="1">
        <f t="array" ref="M758">IF(AND(G758&lt;&gt;0,G758&lt;&gt;""),IF(E758="","",IF(ISNUMBER(MATCH(SUBSTITUTE(E758," ",""),SUBSTITUTE('Look Up Values'!$I$2:$I$10," ",""),0)),"","State error")),"")</f>
        <v/>
      </c>
      <c r="N758" s="242" t="str" cm="1">
        <f t="array" ref="N758">IF(AND(G758&lt;&gt;0,G758&lt;&gt;""),IF(F758="","",IF(ISNUMBER(MATCH(SUBSTITUTE(F758," ",""),SUBSTITUTE('Look Up Values'!$W$2:$W$30," ",""),0)),"","D&amp;R error")),"")</f>
        <v/>
      </c>
      <c r="O758" s="256" t="str">
        <f t="shared" si="23"/>
        <v/>
      </c>
    </row>
    <row r="759" spans="1:15" ht="15.75">
      <c r="A759" s="250">
        <v>752</v>
      </c>
      <c r="B759" s="208"/>
      <c r="C759" s="49"/>
      <c r="D759" s="50"/>
      <c r="E759" s="50"/>
      <c r="F759" s="50"/>
      <c r="G759" s="209"/>
      <c r="H759" s="8"/>
      <c r="I759" s="457" t="str">
        <f t="shared" si="22"/>
        <v/>
      </c>
      <c r="J759" s="241" cm="1">
        <f t="array" ref="J759">SUMPRODUCT(--(K759:N759&lt;&gt;"")) + IF(TRIM(O759)="",0,LEN(O759)-LEN(SUBSTITUTE(O759,",",""))+1)</f>
        <v>0</v>
      </c>
      <c r="K759" s="242" t="str">
        <f>IF(AND(G759&lt;&gt;0,G759&lt;&gt;""),IF(B759="","",IF(ISNUMBER(MATCH(B759,'Look Up Values'!$B$2:$B$500,0)),"","Dest. error")),"")</f>
        <v/>
      </c>
      <c r="L759" s="242" t="str">
        <f>IF(AND(G759&lt;&gt;0,G759&lt;&gt;""),IF(C759="","",IF(AND(ISNUMBER(--LEFT(C759,FIND(" ",C759&amp;" ")-1)),OR(LEN(LEFT(C759,FIND(" ",C759&amp;" ")-1))=6,LEN(LEFT(C759,FIND(" ",C759&amp;" ")-1))=7),OR(ISNUMBER(MATCH(LEFT(C759,FIND(" ",C759&amp;" ")-1),'Look Up Values'!$G$2:$G$1000,0)),ISNUMBER(MATCH(LEFT(C759,FIND(" ",C759&amp;" ")-1),'Look Up Values'!$AE$2:$AE$2000,0)))),"","EWC error")),"")</f>
        <v/>
      </c>
      <c r="M759" s="242" t="str" cm="1">
        <f t="array" ref="M759">IF(AND(G759&lt;&gt;0,G759&lt;&gt;""),IF(E759="","",IF(ISNUMBER(MATCH(SUBSTITUTE(E759," ",""),SUBSTITUTE('Look Up Values'!$I$2:$I$10," ",""),0)),"","State error")),"")</f>
        <v/>
      </c>
      <c r="N759" s="242" t="str" cm="1">
        <f t="array" ref="N759">IF(AND(G759&lt;&gt;0,G759&lt;&gt;""),IF(F759="","",IF(ISNUMBER(MATCH(SUBSTITUTE(F759," ",""),SUBSTITUTE('Look Up Values'!$W$2:$W$30," ",""),0)),"","D&amp;R error")),"")</f>
        <v/>
      </c>
      <c r="O759" s="256" t="str">
        <f t="shared" si="23"/>
        <v/>
      </c>
    </row>
    <row r="760" spans="1:15" ht="15.75">
      <c r="A760" s="250">
        <v>753</v>
      </c>
      <c r="B760" s="208"/>
      <c r="C760" s="49"/>
      <c r="D760" s="50"/>
      <c r="E760" s="50"/>
      <c r="F760" s="50"/>
      <c r="G760" s="209"/>
      <c r="H760" s="8"/>
      <c r="I760" s="457" t="str">
        <f t="shared" si="22"/>
        <v/>
      </c>
      <c r="J760" s="241" cm="1">
        <f t="array" ref="J760">SUMPRODUCT(--(K760:N760&lt;&gt;"")) + IF(TRIM(O760)="",0,LEN(O760)-LEN(SUBSTITUTE(O760,",",""))+1)</f>
        <v>0</v>
      </c>
      <c r="K760" s="242" t="str">
        <f>IF(AND(G760&lt;&gt;0,G760&lt;&gt;""),IF(B760="","",IF(ISNUMBER(MATCH(B760,'Look Up Values'!$B$2:$B$500,0)),"","Dest. error")),"")</f>
        <v/>
      </c>
      <c r="L760" s="242" t="str">
        <f>IF(AND(G760&lt;&gt;0,G760&lt;&gt;""),IF(C760="","",IF(AND(ISNUMBER(--LEFT(C760,FIND(" ",C760&amp;" ")-1)),OR(LEN(LEFT(C760,FIND(" ",C760&amp;" ")-1))=6,LEN(LEFT(C760,FIND(" ",C760&amp;" ")-1))=7),OR(ISNUMBER(MATCH(LEFT(C760,FIND(" ",C760&amp;" ")-1),'Look Up Values'!$G$2:$G$1000,0)),ISNUMBER(MATCH(LEFT(C760,FIND(" ",C760&amp;" ")-1),'Look Up Values'!$AE$2:$AE$2000,0)))),"","EWC error")),"")</f>
        <v/>
      </c>
      <c r="M760" s="242" t="str" cm="1">
        <f t="array" ref="M760">IF(AND(G760&lt;&gt;0,G760&lt;&gt;""),IF(E760="","",IF(ISNUMBER(MATCH(SUBSTITUTE(E760," ",""),SUBSTITUTE('Look Up Values'!$I$2:$I$10," ",""),0)),"","State error")),"")</f>
        <v/>
      </c>
      <c r="N760" s="242" t="str" cm="1">
        <f t="array" ref="N760">IF(AND(G760&lt;&gt;0,G760&lt;&gt;""),IF(F760="","",IF(ISNUMBER(MATCH(SUBSTITUTE(F760," ",""),SUBSTITUTE('Look Up Values'!$W$2:$W$30," ",""),0)),"","D&amp;R error")),"")</f>
        <v/>
      </c>
      <c r="O760" s="256" t="str">
        <f t="shared" si="23"/>
        <v/>
      </c>
    </row>
    <row r="761" spans="1:15" ht="15.75">
      <c r="A761" s="250">
        <v>754</v>
      </c>
      <c r="B761" s="208"/>
      <c r="C761" s="49"/>
      <c r="D761" s="50"/>
      <c r="E761" s="50"/>
      <c r="F761" s="50"/>
      <c r="G761" s="209"/>
      <c r="H761" s="8"/>
      <c r="I761" s="457" t="str">
        <f t="shared" si="22"/>
        <v/>
      </c>
      <c r="J761" s="241" cm="1">
        <f t="array" ref="J761">SUMPRODUCT(--(K761:N761&lt;&gt;"")) + IF(TRIM(O761)="",0,LEN(O761)-LEN(SUBSTITUTE(O761,",",""))+1)</f>
        <v>0</v>
      </c>
      <c r="K761" s="242" t="str">
        <f>IF(AND(G761&lt;&gt;0,G761&lt;&gt;""),IF(B761="","",IF(ISNUMBER(MATCH(B761,'Look Up Values'!$B$2:$B$500,0)),"","Dest. error")),"")</f>
        <v/>
      </c>
      <c r="L761" s="242" t="str">
        <f>IF(AND(G761&lt;&gt;0,G761&lt;&gt;""),IF(C761="","",IF(AND(ISNUMBER(--LEFT(C761,FIND(" ",C761&amp;" ")-1)),OR(LEN(LEFT(C761,FIND(" ",C761&amp;" ")-1))=6,LEN(LEFT(C761,FIND(" ",C761&amp;" ")-1))=7),OR(ISNUMBER(MATCH(LEFT(C761,FIND(" ",C761&amp;" ")-1),'Look Up Values'!$G$2:$G$1000,0)),ISNUMBER(MATCH(LEFT(C761,FIND(" ",C761&amp;" ")-1),'Look Up Values'!$AE$2:$AE$2000,0)))),"","EWC error")),"")</f>
        <v/>
      </c>
      <c r="M761" s="242" t="str" cm="1">
        <f t="array" ref="M761">IF(AND(G761&lt;&gt;0,G761&lt;&gt;""),IF(E761="","",IF(ISNUMBER(MATCH(SUBSTITUTE(E761," ",""),SUBSTITUTE('Look Up Values'!$I$2:$I$10," ",""),0)),"","State error")),"")</f>
        <v/>
      </c>
      <c r="N761" s="242" t="str" cm="1">
        <f t="array" ref="N761">IF(AND(G761&lt;&gt;0,G761&lt;&gt;""),IF(F761="","",IF(ISNUMBER(MATCH(SUBSTITUTE(F761," ",""),SUBSTITUTE('Look Up Values'!$W$2:$W$30," ",""),0)),"","D&amp;R error")),"")</f>
        <v/>
      </c>
      <c r="O761" s="256" t="str">
        <f t="shared" si="23"/>
        <v/>
      </c>
    </row>
    <row r="762" spans="1:15" ht="15.75">
      <c r="A762" s="250">
        <v>755</v>
      </c>
      <c r="B762" s="208"/>
      <c r="C762" s="49"/>
      <c r="D762" s="50"/>
      <c r="E762" s="50"/>
      <c r="F762" s="50"/>
      <c r="G762" s="209"/>
      <c r="H762" s="8"/>
      <c r="I762" s="457" t="str">
        <f t="shared" si="22"/>
        <v/>
      </c>
      <c r="J762" s="241" cm="1">
        <f t="array" ref="J762">SUMPRODUCT(--(K762:N762&lt;&gt;"")) + IF(TRIM(O762)="",0,LEN(O762)-LEN(SUBSTITUTE(O762,",",""))+1)</f>
        <v>0</v>
      </c>
      <c r="K762" s="242" t="str">
        <f>IF(AND(G762&lt;&gt;0,G762&lt;&gt;""),IF(B762="","",IF(ISNUMBER(MATCH(B762,'Look Up Values'!$B$2:$B$500,0)),"","Dest. error")),"")</f>
        <v/>
      </c>
      <c r="L762" s="242" t="str">
        <f>IF(AND(G762&lt;&gt;0,G762&lt;&gt;""),IF(C762="","",IF(AND(ISNUMBER(--LEFT(C762,FIND(" ",C762&amp;" ")-1)),OR(LEN(LEFT(C762,FIND(" ",C762&amp;" ")-1))=6,LEN(LEFT(C762,FIND(" ",C762&amp;" ")-1))=7),OR(ISNUMBER(MATCH(LEFT(C762,FIND(" ",C762&amp;" ")-1),'Look Up Values'!$G$2:$G$1000,0)),ISNUMBER(MATCH(LEFT(C762,FIND(" ",C762&amp;" ")-1),'Look Up Values'!$AE$2:$AE$2000,0)))),"","EWC error")),"")</f>
        <v/>
      </c>
      <c r="M762" s="242" t="str" cm="1">
        <f t="array" ref="M762">IF(AND(G762&lt;&gt;0,G762&lt;&gt;""),IF(E762="","",IF(ISNUMBER(MATCH(SUBSTITUTE(E762," ",""),SUBSTITUTE('Look Up Values'!$I$2:$I$10," ",""),0)),"","State error")),"")</f>
        <v/>
      </c>
      <c r="N762" s="242" t="str" cm="1">
        <f t="array" ref="N762">IF(AND(G762&lt;&gt;0,G762&lt;&gt;""),IF(F762="","",IF(ISNUMBER(MATCH(SUBSTITUTE(F762," ",""),SUBSTITUTE('Look Up Values'!$W$2:$W$30," ",""),0)),"","D&amp;R error")),"")</f>
        <v/>
      </c>
      <c r="O762" s="256" t="str">
        <f t="shared" si="23"/>
        <v/>
      </c>
    </row>
    <row r="763" spans="1:15" ht="15.75">
      <c r="A763" s="250">
        <v>756</v>
      </c>
      <c r="B763" s="208"/>
      <c r="C763" s="49"/>
      <c r="D763" s="50"/>
      <c r="E763" s="50"/>
      <c r="F763" s="50"/>
      <c r="G763" s="209"/>
      <c r="H763" s="8"/>
      <c r="I763" s="457" t="str">
        <f t="shared" si="22"/>
        <v/>
      </c>
      <c r="J763" s="241" cm="1">
        <f t="array" ref="J763">SUMPRODUCT(--(K763:N763&lt;&gt;"")) + IF(TRIM(O763)="",0,LEN(O763)-LEN(SUBSTITUTE(O763,",",""))+1)</f>
        <v>0</v>
      </c>
      <c r="K763" s="242" t="str">
        <f>IF(AND(G763&lt;&gt;0,G763&lt;&gt;""),IF(B763="","",IF(ISNUMBER(MATCH(B763,'Look Up Values'!$B$2:$B$500,0)),"","Dest. error")),"")</f>
        <v/>
      </c>
      <c r="L763" s="242" t="str">
        <f>IF(AND(G763&lt;&gt;0,G763&lt;&gt;""),IF(C763="","",IF(AND(ISNUMBER(--LEFT(C763,FIND(" ",C763&amp;" ")-1)),OR(LEN(LEFT(C763,FIND(" ",C763&amp;" ")-1))=6,LEN(LEFT(C763,FIND(" ",C763&amp;" ")-1))=7),OR(ISNUMBER(MATCH(LEFT(C763,FIND(" ",C763&amp;" ")-1),'Look Up Values'!$G$2:$G$1000,0)),ISNUMBER(MATCH(LEFT(C763,FIND(" ",C763&amp;" ")-1),'Look Up Values'!$AE$2:$AE$2000,0)))),"","EWC error")),"")</f>
        <v/>
      </c>
      <c r="M763" s="242" t="str" cm="1">
        <f t="array" ref="M763">IF(AND(G763&lt;&gt;0,G763&lt;&gt;""),IF(E763="","",IF(ISNUMBER(MATCH(SUBSTITUTE(E763," ",""),SUBSTITUTE('Look Up Values'!$I$2:$I$10," ",""),0)),"","State error")),"")</f>
        <v/>
      </c>
      <c r="N763" s="242" t="str" cm="1">
        <f t="array" ref="N763">IF(AND(G763&lt;&gt;0,G763&lt;&gt;""),IF(F763="","",IF(ISNUMBER(MATCH(SUBSTITUTE(F763," ",""),SUBSTITUTE('Look Up Values'!$W$2:$W$30," ",""),0)),"","D&amp;R error")),"")</f>
        <v/>
      </c>
      <c r="O763" s="256" t="str">
        <f t="shared" si="23"/>
        <v/>
      </c>
    </row>
    <row r="764" spans="1:15" ht="15.75">
      <c r="A764" s="250">
        <v>757</v>
      </c>
      <c r="B764" s="208"/>
      <c r="C764" s="49"/>
      <c r="D764" s="50"/>
      <c r="E764" s="50"/>
      <c r="F764" s="50"/>
      <c r="G764" s="209"/>
      <c r="H764" s="8"/>
      <c r="I764" s="457" t="str">
        <f t="shared" si="22"/>
        <v/>
      </c>
      <c r="J764" s="241" cm="1">
        <f t="array" ref="J764">SUMPRODUCT(--(K764:N764&lt;&gt;"")) + IF(TRIM(O764)="",0,LEN(O764)-LEN(SUBSTITUTE(O764,",",""))+1)</f>
        <v>0</v>
      </c>
      <c r="K764" s="242" t="str">
        <f>IF(AND(G764&lt;&gt;0,G764&lt;&gt;""),IF(B764="","",IF(ISNUMBER(MATCH(B764,'Look Up Values'!$B$2:$B$500,0)),"","Dest. error")),"")</f>
        <v/>
      </c>
      <c r="L764" s="242" t="str">
        <f>IF(AND(G764&lt;&gt;0,G764&lt;&gt;""),IF(C764="","",IF(AND(ISNUMBER(--LEFT(C764,FIND(" ",C764&amp;" ")-1)),OR(LEN(LEFT(C764,FIND(" ",C764&amp;" ")-1))=6,LEN(LEFT(C764,FIND(" ",C764&amp;" ")-1))=7),OR(ISNUMBER(MATCH(LEFT(C764,FIND(" ",C764&amp;" ")-1),'Look Up Values'!$G$2:$G$1000,0)),ISNUMBER(MATCH(LEFT(C764,FIND(" ",C764&amp;" ")-1),'Look Up Values'!$AE$2:$AE$2000,0)))),"","EWC error")),"")</f>
        <v/>
      </c>
      <c r="M764" s="242" t="str" cm="1">
        <f t="array" ref="M764">IF(AND(G764&lt;&gt;0,G764&lt;&gt;""),IF(E764="","",IF(ISNUMBER(MATCH(SUBSTITUTE(E764," ",""),SUBSTITUTE('Look Up Values'!$I$2:$I$10," ",""),0)),"","State error")),"")</f>
        <v/>
      </c>
      <c r="N764" s="242" t="str" cm="1">
        <f t="array" ref="N764">IF(AND(G764&lt;&gt;0,G764&lt;&gt;""),IF(F764="","",IF(ISNUMBER(MATCH(SUBSTITUTE(F764," ",""),SUBSTITUTE('Look Up Values'!$W$2:$W$30," ",""),0)),"","D&amp;R error")),"")</f>
        <v/>
      </c>
      <c r="O764" s="256" t="str">
        <f t="shared" si="23"/>
        <v/>
      </c>
    </row>
    <row r="765" spans="1:15" ht="15.75">
      <c r="A765" s="250">
        <v>758</v>
      </c>
      <c r="B765" s="208"/>
      <c r="C765" s="49"/>
      <c r="D765" s="50"/>
      <c r="E765" s="50"/>
      <c r="F765" s="50"/>
      <c r="G765" s="209"/>
      <c r="H765" s="8"/>
      <c r="I765" s="457" t="str">
        <f t="shared" si="22"/>
        <v/>
      </c>
      <c r="J765" s="241" cm="1">
        <f t="array" ref="J765">SUMPRODUCT(--(K765:N765&lt;&gt;"")) + IF(TRIM(O765)="",0,LEN(O765)-LEN(SUBSTITUTE(O765,",",""))+1)</f>
        <v>0</v>
      </c>
      <c r="K765" s="242" t="str">
        <f>IF(AND(G765&lt;&gt;0,G765&lt;&gt;""),IF(B765="","",IF(ISNUMBER(MATCH(B765,'Look Up Values'!$B$2:$B$500,0)),"","Dest. error")),"")</f>
        <v/>
      </c>
      <c r="L765" s="242" t="str">
        <f>IF(AND(G765&lt;&gt;0,G765&lt;&gt;""),IF(C765="","",IF(AND(ISNUMBER(--LEFT(C765,FIND(" ",C765&amp;" ")-1)),OR(LEN(LEFT(C765,FIND(" ",C765&amp;" ")-1))=6,LEN(LEFT(C765,FIND(" ",C765&amp;" ")-1))=7),OR(ISNUMBER(MATCH(LEFT(C765,FIND(" ",C765&amp;" ")-1),'Look Up Values'!$G$2:$G$1000,0)),ISNUMBER(MATCH(LEFT(C765,FIND(" ",C765&amp;" ")-1),'Look Up Values'!$AE$2:$AE$2000,0)))),"","EWC error")),"")</f>
        <v/>
      </c>
      <c r="M765" s="242" t="str" cm="1">
        <f t="array" ref="M765">IF(AND(G765&lt;&gt;0,G765&lt;&gt;""),IF(E765="","",IF(ISNUMBER(MATCH(SUBSTITUTE(E765," ",""),SUBSTITUTE('Look Up Values'!$I$2:$I$10," ",""),0)),"","State error")),"")</f>
        <v/>
      </c>
      <c r="N765" s="242" t="str" cm="1">
        <f t="array" ref="N765">IF(AND(G765&lt;&gt;0,G765&lt;&gt;""),IF(F765="","",IF(ISNUMBER(MATCH(SUBSTITUTE(F765," ",""),SUBSTITUTE('Look Up Values'!$W$2:$W$30," ",""),0)),"","D&amp;R error")),"")</f>
        <v/>
      </c>
      <c r="O765" s="256" t="str">
        <f t="shared" si="23"/>
        <v/>
      </c>
    </row>
    <row r="766" spans="1:15" ht="15.75">
      <c r="A766" s="250">
        <v>759</v>
      </c>
      <c r="B766" s="208"/>
      <c r="C766" s="49"/>
      <c r="D766" s="50"/>
      <c r="E766" s="50"/>
      <c r="F766" s="50"/>
      <c r="G766" s="209"/>
      <c r="H766" s="8"/>
      <c r="I766" s="457" t="str">
        <f t="shared" si="22"/>
        <v/>
      </c>
      <c r="J766" s="241" cm="1">
        <f t="array" ref="J766">SUMPRODUCT(--(K766:N766&lt;&gt;"")) + IF(TRIM(O766)="",0,LEN(O766)-LEN(SUBSTITUTE(O766,",",""))+1)</f>
        <v>0</v>
      </c>
      <c r="K766" s="242" t="str">
        <f>IF(AND(G766&lt;&gt;0,G766&lt;&gt;""),IF(B766="","",IF(ISNUMBER(MATCH(B766,'Look Up Values'!$B$2:$B$500,0)),"","Dest. error")),"")</f>
        <v/>
      </c>
      <c r="L766" s="242" t="str">
        <f>IF(AND(G766&lt;&gt;0,G766&lt;&gt;""),IF(C766="","",IF(AND(ISNUMBER(--LEFT(C766,FIND(" ",C766&amp;" ")-1)),OR(LEN(LEFT(C766,FIND(" ",C766&amp;" ")-1))=6,LEN(LEFT(C766,FIND(" ",C766&amp;" ")-1))=7),OR(ISNUMBER(MATCH(LEFT(C766,FIND(" ",C766&amp;" ")-1),'Look Up Values'!$G$2:$G$1000,0)),ISNUMBER(MATCH(LEFT(C766,FIND(" ",C766&amp;" ")-1),'Look Up Values'!$AE$2:$AE$2000,0)))),"","EWC error")),"")</f>
        <v/>
      </c>
      <c r="M766" s="242" t="str" cm="1">
        <f t="array" ref="M766">IF(AND(G766&lt;&gt;0,G766&lt;&gt;""),IF(E766="","",IF(ISNUMBER(MATCH(SUBSTITUTE(E766," ",""),SUBSTITUTE('Look Up Values'!$I$2:$I$10," ",""),0)),"","State error")),"")</f>
        <v/>
      </c>
      <c r="N766" s="242" t="str" cm="1">
        <f t="array" ref="N766">IF(AND(G766&lt;&gt;0,G766&lt;&gt;""),IF(F766="","",IF(ISNUMBER(MATCH(SUBSTITUTE(F766," ",""),SUBSTITUTE('Look Up Values'!$W$2:$W$30," ",""),0)),"","D&amp;R error")),"")</f>
        <v/>
      </c>
      <c r="O766" s="256" t="str">
        <f t="shared" si="23"/>
        <v/>
      </c>
    </row>
    <row r="767" spans="1:15" ht="15.75">
      <c r="A767" s="250">
        <v>760</v>
      </c>
      <c r="B767" s="208"/>
      <c r="C767" s="49"/>
      <c r="D767" s="50"/>
      <c r="E767" s="50"/>
      <c r="F767" s="50"/>
      <c r="G767" s="209"/>
      <c r="H767" s="8"/>
      <c r="I767" s="457" t="str">
        <f t="shared" si="22"/>
        <v/>
      </c>
      <c r="J767" s="241" cm="1">
        <f t="array" ref="J767">SUMPRODUCT(--(K767:N767&lt;&gt;"")) + IF(TRIM(O767)="",0,LEN(O767)-LEN(SUBSTITUTE(O767,",",""))+1)</f>
        <v>0</v>
      </c>
      <c r="K767" s="242" t="str">
        <f>IF(AND(G767&lt;&gt;0,G767&lt;&gt;""),IF(B767="","",IF(ISNUMBER(MATCH(B767,'Look Up Values'!$B$2:$B$500,0)),"","Dest. error")),"")</f>
        <v/>
      </c>
      <c r="L767" s="242" t="str">
        <f>IF(AND(G767&lt;&gt;0,G767&lt;&gt;""),IF(C767="","",IF(AND(ISNUMBER(--LEFT(C767,FIND(" ",C767&amp;" ")-1)),OR(LEN(LEFT(C767,FIND(" ",C767&amp;" ")-1))=6,LEN(LEFT(C767,FIND(" ",C767&amp;" ")-1))=7),OR(ISNUMBER(MATCH(LEFT(C767,FIND(" ",C767&amp;" ")-1),'Look Up Values'!$G$2:$G$1000,0)),ISNUMBER(MATCH(LEFT(C767,FIND(" ",C767&amp;" ")-1),'Look Up Values'!$AE$2:$AE$2000,0)))),"","EWC error")),"")</f>
        <v/>
      </c>
      <c r="M767" s="242" t="str" cm="1">
        <f t="array" ref="M767">IF(AND(G767&lt;&gt;0,G767&lt;&gt;""),IF(E767="","",IF(ISNUMBER(MATCH(SUBSTITUTE(E767," ",""),SUBSTITUTE('Look Up Values'!$I$2:$I$10," ",""),0)),"","State error")),"")</f>
        <v/>
      </c>
      <c r="N767" s="242" t="str" cm="1">
        <f t="array" ref="N767">IF(AND(G767&lt;&gt;0,G767&lt;&gt;""),IF(F767="","",IF(ISNUMBER(MATCH(SUBSTITUTE(F767," ",""),SUBSTITUTE('Look Up Values'!$W$2:$W$30," ",""),0)),"","D&amp;R error")),"")</f>
        <v/>
      </c>
      <c r="O767" s="256" t="str">
        <f t="shared" si="23"/>
        <v/>
      </c>
    </row>
    <row r="768" spans="1:15" ht="15.75">
      <c r="A768" s="250">
        <v>761</v>
      </c>
      <c r="B768" s="208"/>
      <c r="C768" s="49"/>
      <c r="D768" s="50"/>
      <c r="E768" s="50"/>
      <c r="F768" s="50"/>
      <c r="G768" s="209"/>
      <c r="H768" s="8"/>
      <c r="I768" s="457" t="str">
        <f t="shared" si="22"/>
        <v/>
      </c>
      <c r="J768" s="241" cm="1">
        <f t="array" ref="J768">SUMPRODUCT(--(K768:N768&lt;&gt;"")) + IF(TRIM(O768)="",0,LEN(O768)-LEN(SUBSTITUTE(O768,",",""))+1)</f>
        <v>0</v>
      </c>
      <c r="K768" s="242" t="str">
        <f>IF(AND(G768&lt;&gt;0,G768&lt;&gt;""),IF(B768="","",IF(ISNUMBER(MATCH(B768,'Look Up Values'!$B$2:$B$500,0)),"","Dest. error")),"")</f>
        <v/>
      </c>
      <c r="L768" s="242" t="str">
        <f>IF(AND(G768&lt;&gt;0,G768&lt;&gt;""),IF(C768="","",IF(AND(ISNUMBER(--LEFT(C768,FIND(" ",C768&amp;" ")-1)),OR(LEN(LEFT(C768,FIND(" ",C768&amp;" ")-1))=6,LEN(LEFT(C768,FIND(" ",C768&amp;" ")-1))=7),OR(ISNUMBER(MATCH(LEFT(C768,FIND(" ",C768&amp;" ")-1),'Look Up Values'!$G$2:$G$1000,0)),ISNUMBER(MATCH(LEFT(C768,FIND(" ",C768&amp;" ")-1),'Look Up Values'!$AE$2:$AE$2000,0)))),"","EWC error")),"")</f>
        <v/>
      </c>
      <c r="M768" s="242" t="str" cm="1">
        <f t="array" ref="M768">IF(AND(G768&lt;&gt;0,G768&lt;&gt;""),IF(E768="","",IF(ISNUMBER(MATCH(SUBSTITUTE(E768," ",""),SUBSTITUTE('Look Up Values'!$I$2:$I$10," ",""),0)),"","State error")),"")</f>
        <v/>
      </c>
      <c r="N768" s="242" t="str" cm="1">
        <f t="array" ref="N768">IF(AND(G768&lt;&gt;0,G768&lt;&gt;""),IF(F768="","",IF(ISNUMBER(MATCH(SUBSTITUTE(F768," ",""),SUBSTITUTE('Look Up Values'!$W$2:$W$30," ",""),0)),"","D&amp;R error")),"")</f>
        <v/>
      </c>
      <c r="O768" s="256" t="str">
        <f t="shared" si="23"/>
        <v/>
      </c>
    </row>
    <row r="769" spans="1:15" ht="15.75">
      <c r="A769" s="250">
        <v>762</v>
      </c>
      <c r="B769" s="208"/>
      <c r="C769" s="49"/>
      <c r="D769" s="50"/>
      <c r="E769" s="50"/>
      <c r="F769" s="50"/>
      <c r="G769" s="209"/>
      <c r="H769" s="8"/>
      <c r="I769" s="457" t="str">
        <f t="shared" si="22"/>
        <v/>
      </c>
      <c r="J769" s="241" cm="1">
        <f t="array" ref="J769">SUMPRODUCT(--(K769:N769&lt;&gt;"")) + IF(TRIM(O769)="",0,LEN(O769)-LEN(SUBSTITUTE(O769,",",""))+1)</f>
        <v>0</v>
      </c>
      <c r="K769" s="242" t="str">
        <f>IF(AND(G769&lt;&gt;0,G769&lt;&gt;""),IF(B769="","",IF(ISNUMBER(MATCH(B769,'Look Up Values'!$B$2:$B$500,0)),"","Dest. error")),"")</f>
        <v/>
      </c>
      <c r="L769" s="242" t="str">
        <f>IF(AND(G769&lt;&gt;0,G769&lt;&gt;""),IF(C769="","",IF(AND(ISNUMBER(--LEFT(C769,FIND(" ",C769&amp;" ")-1)),OR(LEN(LEFT(C769,FIND(" ",C769&amp;" ")-1))=6,LEN(LEFT(C769,FIND(" ",C769&amp;" ")-1))=7),OR(ISNUMBER(MATCH(LEFT(C769,FIND(" ",C769&amp;" ")-1),'Look Up Values'!$G$2:$G$1000,0)),ISNUMBER(MATCH(LEFT(C769,FIND(" ",C769&amp;" ")-1),'Look Up Values'!$AE$2:$AE$2000,0)))),"","EWC error")),"")</f>
        <v/>
      </c>
      <c r="M769" s="242" t="str" cm="1">
        <f t="array" ref="M769">IF(AND(G769&lt;&gt;0,G769&lt;&gt;""),IF(E769="","",IF(ISNUMBER(MATCH(SUBSTITUTE(E769," ",""),SUBSTITUTE('Look Up Values'!$I$2:$I$10," ",""),0)),"","State error")),"")</f>
        <v/>
      </c>
      <c r="N769" s="242" t="str" cm="1">
        <f t="array" ref="N769">IF(AND(G769&lt;&gt;0,G769&lt;&gt;""),IF(F769="","",IF(ISNUMBER(MATCH(SUBSTITUTE(F769," ",""),SUBSTITUTE('Look Up Values'!$W$2:$W$30," ",""),0)),"","D&amp;R error")),"")</f>
        <v/>
      </c>
      <c r="O769" s="256" t="str">
        <f t="shared" si="23"/>
        <v/>
      </c>
    </row>
    <row r="770" spans="1:15" ht="15.75">
      <c r="A770" s="250">
        <v>763</v>
      </c>
      <c r="B770" s="208"/>
      <c r="C770" s="49"/>
      <c r="D770" s="50"/>
      <c r="E770" s="50"/>
      <c r="F770" s="50"/>
      <c r="G770" s="209"/>
      <c r="H770" s="8"/>
      <c r="I770" s="457" t="str">
        <f t="shared" si="22"/>
        <v/>
      </c>
      <c r="J770" s="241" cm="1">
        <f t="array" ref="J770">SUMPRODUCT(--(K770:N770&lt;&gt;"")) + IF(TRIM(O770)="",0,LEN(O770)-LEN(SUBSTITUTE(O770,",",""))+1)</f>
        <v>0</v>
      </c>
      <c r="K770" s="242" t="str">
        <f>IF(AND(G770&lt;&gt;0,G770&lt;&gt;""),IF(B770="","",IF(ISNUMBER(MATCH(B770,'Look Up Values'!$B$2:$B$500,0)),"","Dest. error")),"")</f>
        <v/>
      </c>
      <c r="L770" s="242" t="str">
        <f>IF(AND(G770&lt;&gt;0,G770&lt;&gt;""),IF(C770="","",IF(AND(ISNUMBER(--LEFT(C770,FIND(" ",C770&amp;" ")-1)),OR(LEN(LEFT(C770,FIND(" ",C770&amp;" ")-1))=6,LEN(LEFT(C770,FIND(" ",C770&amp;" ")-1))=7),OR(ISNUMBER(MATCH(LEFT(C770,FIND(" ",C770&amp;" ")-1),'Look Up Values'!$G$2:$G$1000,0)),ISNUMBER(MATCH(LEFT(C770,FIND(" ",C770&amp;" ")-1),'Look Up Values'!$AE$2:$AE$2000,0)))),"","EWC error")),"")</f>
        <v/>
      </c>
      <c r="M770" s="242" t="str" cm="1">
        <f t="array" ref="M770">IF(AND(G770&lt;&gt;0,G770&lt;&gt;""),IF(E770="","",IF(ISNUMBER(MATCH(SUBSTITUTE(E770," ",""),SUBSTITUTE('Look Up Values'!$I$2:$I$10," ",""),0)),"","State error")),"")</f>
        <v/>
      </c>
      <c r="N770" s="242" t="str" cm="1">
        <f t="array" ref="N770">IF(AND(G770&lt;&gt;0,G770&lt;&gt;""),IF(F770="","",IF(ISNUMBER(MATCH(SUBSTITUTE(F770," ",""),SUBSTITUTE('Look Up Values'!$W$2:$W$30," ",""),0)),"","D&amp;R error")),"")</f>
        <v/>
      </c>
      <c r="O770" s="256" t="str">
        <f t="shared" si="23"/>
        <v/>
      </c>
    </row>
    <row r="771" spans="1:15" ht="15.75">
      <c r="A771" s="250">
        <v>764</v>
      </c>
      <c r="B771" s="208"/>
      <c r="C771" s="49"/>
      <c r="D771" s="50"/>
      <c r="E771" s="50"/>
      <c r="F771" s="50"/>
      <c r="G771" s="209"/>
      <c r="H771" s="8"/>
      <c r="I771" s="457" t="str">
        <f t="shared" si="22"/>
        <v/>
      </c>
      <c r="J771" s="241" cm="1">
        <f t="array" ref="J771">SUMPRODUCT(--(K771:N771&lt;&gt;"")) + IF(TRIM(O771)="",0,LEN(O771)-LEN(SUBSTITUTE(O771,",",""))+1)</f>
        <v>0</v>
      </c>
      <c r="K771" s="242" t="str">
        <f>IF(AND(G771&lt;&gt;0,G771&lt;&gt;""),IF(B771="","",IF(ISNUMBER(MATCH(B771,'Look Up Values'!$B$2:$B$500,0)),"","Dest. error")),"")</f>
        <v/>
      </c>
      <c r="L771" s="242" t="str">
        <f>IF(AND(G771&lt;&gt;0,G771&lt;&gt;""),IF(C771="","",IF(AND(ISNUMBER(--LEFT(C771,FIND(" ",C771&amp;" ")-1)),OR(LEN(LEFT(C771,FIND(" ",C771&amp;" ")-1))=6,LEN(LEFT(C771,FIND(" ",C771&amp;" ")-1))=7),OR(ISNUMBER(MATCH(LEFT(C771,FIND(" ",C771&amp;" ")-1),'Look Up Values'!$G$2:$G$1000,0)),ISNUMBER(MATCH(LEFT(C771,FIND(" ",C771&amp;" ")-1),'Look Up Values'!$AE$2:$AE$2000,0)))),"","EWC error")),"")</f>
        <v/>
      </c>
      <c r="M771" s="242" t="str" cm="1">
        <f t="array" ref="M771">IF(AND(G771&lt;&gt;0,G771&lt;&gt;""),IF(E771="","",IF(ISNUMBER(MATCH(SUBSTITUTE(E771," ",""),SUBSTITUTE('Look Up Values'!$I$2:$I$10," ",""),0)),"","State error")),"")</f>
        <v/>
      </c>
      <c r="N771" s="242" t="str" cm="1">
        <f t="array" ref="N771">IF(AND(G771&lt;&gt;0,G771&lt;&gt;""),IF(F771="","",IF(ISNUMBER(MATCH(SUBSTITUTE(F771," ",""),SUBSTITUTE('Look Up Values'!$W$2:$W$30," ",""),0)),"","D&amp;R error")),"")</f>
        <v/>
      </c>
      <c r="O771" s="256" t="str">
        <f t="shared" si="23"/>
        <v/>
      </c>
    </row>
    <row r="772" spans="1:15" ht="15.75">
      <c r="A772" s="250">
        <v>765</v>
      </c>
      <c r="B772" s="208"/>
      <c r="C772" s="49"/>
      <c r="D772" s="50"/>
      <c r="E772" s="50"/>
      <c r="F772" s="50"/>
      <c r="G772" s="209"/>
      <c r="H772" s="8"/>
      <c r="I772" s="457" t="str">
        <f t="shared" si="22"/>
        <v/>
      </c>
      <c r="J772" s="241" cm="1">
        <f t="array" ref="J772">SUMPRODUCT(--(K772:N772&lt;&gt;"")) + IF(TRIM(O772)="",0,LEN(O772)-LEN(SUBSTITUTE(O772,",",""))+1)</f>
        <v>0</v>
      </c>
      <c r="K772" s="242" t="str">
        <f>IF(AND(G772&lt;&gt;0,G772&lt;&gt;""),IF(B772="","",IF(ISNUMBER(MATCH(B772,'Look Up Values'!$B$2:$B$500,0)),"","Dest. error")),"")</f>
        <v/>
      </c>
      <c r="L772" s="242" t="str">
        <f>IF(AND(G772&lt;&gt;0,G772&lt;&gt;""),IF(C772="","",IF(AND(ISNUMBER(--LEFT(C772,FIND(" ",C772&amp;" ")-1)),OR(LEN(LEFT(C772,FIND(" ",C772&amp;" ")-1))=6,LEN(LEFT(C772,FIND(" ",C772&amp;" ")-1))=7),OR(ISNUMBER(MATCH(LEFT(C772,FIND(" ",C772&amp;" ")-1),'Look Up Values'!$G$2:$G$1000,0)),ISNUMBER(MATCH(LEFT(C772,FIND(" ",C772&amp;" ")-1),'Look Up Values'!$AE$2:$AE$2000,0)))),"","EWC error")),"")</f>
        <v/>
      </c>
      <c r="M772" s="242" t="str" cm="1">
        <f t="array" ref="M772">IF(AND(G772&lt;&gt;0,G772&lt;&gt;""),IF(E772="","",IF(ISNUMBER(MATCH(SUBSTITUTE(E772," ",""),SUBSTITUTE('Look Up Values'!$I$2:$I$10," ",""),0)),"","State error")),"")</f>
        <v/>
      </c>
      <c r="N772" s="242" t="str" cm="1">
        <f t="array" ref="N772">IF(AND(G772&lt;&gt;0,G772&lt;&gt;""),IF(F772="","",IF(ISNUMBER(MATCH(SUBSTITUTE(F772," ",""),SUBSTITUTE('Look Up Values'!$W$2:$W$30," ",""),0)),"","D&amp;R error")),"")</f>
        <v/>
      </c>
      <c r="O772" s="256" t="str">
        <f t="shared" si="23"/>
        <v/>
      </c>
    </row>
    <row r="773" spans="1:15" ht="15.75">
      <c r="A773" s="250">
        <v>766</v>
      </c>
      <c r="B773" s="208"/>
      <c r="C773" s="49"/>
      <c r="D773" s="50"/>
      <c r="E773" s="50"/>
      <c r="F773" s="50"/>
      <c r="G773" s="209"/>
      <c r="H773" s="8"/>
      <c r="I773" s="457" t="str">
        <f t="shared" si="22"/>
        <v/>
      </c>
      <c r="J773" s="241" cm="1">
        <f t="array" ref="J773">SUMPRODUCT(--(K773:N773&lt;&gt;"")) + IF(TRIM(O773)="",0,LEN(O773)-LEN(SUBSTITUTE(O773,",",""))+1)</f>
        <v>0</v>
      </c>
      <c r="K773" s="242" t="str">
        <f>IF(AND(G773&lt;&gt;0,G773&lt;&gt;""),IF(B773="","",IF(ISNUMBER(MATCH(B773,'Look Up Values'!$B$2:$B$500,0)),"","Dest. error")),"")</f>
        <v/>
      </c>
      <c r="L773" s="242" t="str">
        <f>IF(AND(G773&lt;&gt;0,G773&lt;&gt;""),IF(C773="","",IF(AND(ISNUMBER(--LEFT(C773,FIND(" ",C773&amp;" ")-1)),OR(LEN(LEFT(C773,FIND(" ",C773&amp;" ")-1))=6,LEN(LEFT(C773,FIND(" ",C773&amp;" ")-1))=7),OR(ISNUMBER(MATCH(LEFT(C773,FIND(" ",C773&amp;" ")-1),'Look Up Values'!$G$2:$G$1000,0)),ISNUMBER(MATCH(LEFT(C773,FIND(" ",C773&amp;" ")-1),'Look Up Values'!$AE$2:$AE$2000,0)))),"","EWC error")),"")</f>
        <v/>
      </c>
      <c r="M773" s="242" t="str" cm="1">
        <f t="array" ref="M773">IF(AND(G773&lt;&gt;0,G773&lt;&gt;""),IF(E773="","",IF(ISNUMBER(MATCH(SUBSTITUTE(E773," ",""),SUBSTITUTE('Look Up Values'!$I$2:$I$10," ",""),0)),"","State error")),"")</f>
        <v/>
      </c>
      <c r="N773" s="242" t="str" cm="1">
        <f t="array" ref="N773">IF(AND(G773&lt;&gt;0,G773&lt;&gt;""),IF(F773="","",IF(ISNUMBER(MATCH(SUBSTITUTE(F773," ",""),SUBSTITUTE('Look Up Values'!$W$2:$W$30," ",""),0)),"","D&amp;R error")),"")</f>
        <v/>
      </c>
      <c r="O773" s="256" t="str">
        <f t="shared" si="23"/>
        <v/>
      </c>
    </row>
    <row r="774" spans="1:15" ht="15.75">
      <c r="A774" s="250">
        <v>767</v>
      </c>
      <c r="B774" s="208"/>
      <c r="C774" s="49"/>
      <c r="D774" s="50"/>
      <c r="E774" s="50"/>
      <c r="F774" s="50"/>
      <c r="G774" s="209"/>
      <c r="H774" s="8"/>
      <c r="I774" s="457" t="str">
        <f t="shared" si="22"/>
        <v/>
      </c>
      <c r="J774" s="241" cm="1">
        <f t="array" ref="J774">SUMPRODUCT(--(K774:N774&lt;&gt;"")) + IF(TRIM(O774)="",0,LEN(O774)-LEN(SUBSTITUTE(O774,",",""))+1)</f>
        <v>0</v>
      </c>
      <c r="K774" s="242" t="str">
        <f>IF(AND(G774&lt;&gt;0,G774&lt;&gt;""),IF(B774="","",IF(ISNUMBER(MATCH(B774,'Look Up Values'!$B$2:$B$500,0)),"","Dest. error")),"")</f>
        <v/>
      </c>
      <c r="L774" s="242" t="str">
        <f>IF(AND(G774&lt;&gt;0,G774&lt;&gt;""),IF(C774="","",IF(AND(ISNUMBER(--LEFT(C774,FIND(" ",C774&amp;" ")-1)),OR(LEN(LEFT(C774,FIND(" ",C774&amp;" ")-1))=6,LEN(LEFT(C774,FIND(" ",C774&amp;" ")-1))=7),OR(ISNUMBER(MATCH(LEFT(C774,FIND(" ",C774&amp;" ")-1),'Look Up Values'!$G$2:$G$1000,0)),ISNUMBER(MATCH(LEFT(C774,FIND(" ",C774&amp;" ")-1),'Look Up Values'!$AE$2:$AE$2000,0)))),"","EWC error")),"")</f>
        <v/>
      </c>
      <c r="M774" s="242" t="str" cm="1">
        <f t="array" ref="M774">IF(AND(G774&lt;&gt;0,G774&lt;&gt;""),IF(E774="","",IF(ISNUMBER(MATCH(SUBSTITUTE(E774," ",""),SUBSTITUTE('Look Up Values'!$I$2:$I$10," ",""),0)),"","State error")),"")</f>
        <v/>
      </c>
      <c r="N774" s="242" t="str" cm="1">
        <f t="array" ref="N774">IF(AND(G774&lt;&gt;0,G774&lt;&gt;""),IF(F774="","",IF(ISNUMBER(MATCH(SUBSTITUTE(F774," ",""),SUBSTITUTE('Look Up Values'!$W$2:$W$30," ",""),0)),"","D&amp;R error")),"")</f>
        <v/>
      </c>
      <c r="O774" s="256" t="str">
        <f t="shared" si="23"/>
        <v/>
      </c>
    </row>
    <row r="775" spans="1:15" ht="15.75">
      <c r="A775" s="250">
        <v>768</v>
      </c>
      <c r="B775" s="208"/>
      <c r="C775" s="49"/>
      <c r="D775" s="50"/>
      <c r="E775" s="50"/>
      <c r="F775" s="50"/>
      <c r="G775" s="209"/>
      <c r="H775" s="8"/>
      <c r="I775" s="457" t="str">
        <f t="shared" si="22"/>
        <v/>
      </c>
      <c r="J775" s="241" cm="1">
        <f t="array" ref="J775">SUMPRODUCT(--(K775:N775&lt;&gt;"")) + IF(TRIM(O775)="",0,LEN(O775)-LEN(SUBSTITUTE(O775,",",""))+1)</f>
        <v>0</v>
      </c>
      <c r="K775" s="242" t="str">
        <f>IF(AND(G775&lt;&gt;0,G775&lt;&gt;""),IF(B775="","",IF(ISNUMBER(MATCH(B775,'Look Up Values'!$B$2:$B$500,0)),"","Dest. error")),"")</f>
        <v/>
      </c>
      <c r="L775" s="242" t="str">
        <f>IF(AND(G775&lt;&gt;0,G775&lt;&gt;""),IF(C775="","",IF(AND(ISNUMBER(--LEFT(C775,FIND(" ",C775&amp;" ")-1)),OR(LEN(LEFT(C775,FIND(" ",C775&amp;" ")-1))=6,LEN(LEFT(C775,FIND(" ",C775&amp;" ")-1))=7),OR(ISNUMBER(MATCH(LEFT(C775,FIND(" ",C775&amp;" ")-1),'Look Up Values'!$G$2:$G$1000,0)),ISNUMBER(MATCH(LEFT(C775,FIND(" ",C775&amp;" ")-1),'Look Up Values'!$AE$2:$AE$2000,0)))),"","EWC error")),"")</f>
        <v/>
      </c>
      <c r="M775" s="242" t="str" cm="1">
        <f t="array" ref="M775">IF(AND(G775&lt;&gt;0,G775&lt;&gt;""),IF(E775="","",IF(ISNUMBER(MATCH(SUBSTITUTE(E775," ",""),SUBSTITUTE('Look Up Values'!$I$2:$I$10," ",""),0)),"","State error")),"")</f>
        <v/>
      </c>
      <c r="N775" s="242" t="str" cm="1">
        <f t="array" ref="N775">IF(AND(G775&lt;&gt;0,G775&lt;&gt;""),IF(F775="","",IF(ISNUMBER(MATCH(SUBSTITUTE(F775," ",""),SUBSTITUTE('Look Up Values'!$W$2:$W$30," ",""),0)),"","D&amp;R error")),"")</f>
        <v/>
      </c>
      <c r="O775" s="256" t="str">
        <f t="shared" si="23"/>
        <v/>
      </c>
    </row>
    <row r="776" spans="1:15" ht="15.75">
      <c r="A776" s="250">
        <v>769</v>
      </c>
      <c r="B776" s="208"/>
      <c r="C776" s="49"/>
      <c r="D776" s="50"/>
      <c r="E776" s="50"/>
      <c r="F776" s="50"/>
      <c r="G776" s="209"/>
      <c r="H776" s="8"/>
      <c r="I776" s="457" t="str">
        <f t="shared" si="22"/>
        <v/>
      </c>
      <c r="J776" s="241" cm="1">
        <f t="array" ref="J776">SUMPRODUCT(--(K776:N776&lt;&gt;"")) + IF(TRIM(O776)="",0,LEN(O776)-LEN(SUBSTITUTE(O776,",",""))+1)</f>
        <v>0</v>
      </c>
      <c r="K776" s="242" t="str">
        <f>IF(AND(G776&lt;&gt;0,G776&lt;&gt;""),IF(B776="","",IF(ISNUMBER(MATCH(B776,'Look Up Values'!$B$2:$B$500,0)),"","Dest. error")),"")</f>
        <v/>
      </c>
      <c r="L776" s="242" t="str">
        <f>IF(AND(G776&lt;&gt;0,G776&lt;&gt;""),IF(C776="","",IF(AND(ISNUMBER(--LEFT(C776,FIND(" ",C776&amp;" ")-1)),OR(LEN(LEFT(C776,FIND(" ",C776&amp;" ")-1))=6,LEN(LEFT(C776,FIND(" ",C776&amp;" ")-1))=7),OR(ISNUMBER(MATCH(LEFT(C776,FIND(" ",C776&amp;" ")-1),'Look Up Values'!$G$2:$G$1000,0)),ISNUMBER(MATCH(LEFT(C776,FIND(" ",C776&amp;" ")-1),'Look Up Values'!$AE$2:$AE$2000,0)))),"","EWC error")),"")</f>
        <v/>
      </c>
      <c r="M776" s="242" t="str" cm="1">
        <f t="array" ref="M776">IF(AND(G776&lt;&gt;0,G776&lt;&gt;""),IF(E776="","",IF(ISNUMBER(MATCH(SUBSTITUTE(E776," ",""),SUBSTITUTE('Look Up Values'!$I$2:$I$10," ",""),0)),"","State error")),"")</f>
        <v/>
      </c>
      <c r="N776" s="242" t="str" cm="1">
        <f t="array" ref="N776">IF(AND(G776&lt;&gt;0,G776&lt;&gt;""),IF(F776="","",IF(ISNUMBER(MATCH(SUBSTITUTE(F776," ",""),SUBSTITUTE('Look Up Values'!$W$2:$W$30," ",""),0)),"","D&amp;R error")),"")</f>
        <v/>
      </c>
      <c r="O776" s="256" t="str">
        <f t="shared" si="23"/>
        <v/>
      </c>
    </row>
    <row r="777" spans="1:15" ht="15.75">
      <c r="A777" s="250">
        <v>770</v>
      </c>
      <c r="B777" s="208"/>
      <c r="C777" s="49"/>
      <c r="D777" s="50"/>
      <c r="E777" s="50"/>
      <c r="F777" s="50"/>
      <c r="G777" s="209"/>
      <c r="H777" s="8"/>
      <c r="I777" s="457" t="str">
        <f t="shared" ref="I777:I840" si="24">IF(IFERROR(--SUBSTITUTE(J777,CHAR(160),""),0)&gt;0,A777,"")</f>
        <v/>
      </c>
      <c r="J777" s="241" cm="1">
        <f t="array" ref="J777">SUMPRODUCT(--(K777:N777&lt;&gt;"")) + IF(TRIM(O777)="",0,LEN(O777)-LEN(SUBSTITUTE(O777,",",""))+1)</f>
        <v>0</v>
      </c>
      <c r="K777" s="242" t="str">
        <f>IF(AND(G777&lt;&gt;0,G777&lt;&gt;""),IF(B777="","",IF(ISNUMBER(MATCH(B777,'Look Up Values'!$B$2:$B$500,0)),"","Dest. error")),"")</f>
        <v/>
      </c>
      <c r="L777" s="242" t="str">
        <f>IF(AND(G777&lt;&gt;0,G777&lt;&gt;""),IF(C777="","",IF(AND(ISNUMBER(--LEFT(C777,FIND(" ",C777&amp;" ")-1)),OR(LEN(LEFT(C777,FIND(" ",C777&amp;" ")-1))=6,LEN(LEFT(C777,FIND(" ",C777&amp;" ")-1))=7),OR(ISNUMBER(MATCH(LEFT(C777,FIND(" ",C777&amp;" ")-1),'Look Up Values'!$G$2:$G$1000,0)),ISNUMBER(MATCH(LEFT(C777,FIND(" ",C777&amp;" ")-1),'Look Up Values'!$AE$2:$AE$2000,0)))),"","EWC error")),"")</f>
        <v/>
      </c>
      <c r="M777" s="242" t="str" cm="1">
        <f t="array" ref="M777">IF(AND(G777&lt;&gt;0,G777&lt;&gt;""),IF(E777="","",IF(ISNUMBER(MATCH(SUBSTITUTE(E777," ",""),SUBSTITUTE('Look Up Values'!$I$2:$I$10," ",""),0)),"","State error")),"")</f>
        <v/>
      </c>
      <c r="N777" s="242" t="str" cm="1">
        <f t="array" ref="N777">IF(AND(G777&lt;&gt;0,G777&lt;&gt;""),IF(F777="","",IF(ISNUMBER(MATCH(SUBSTITUTE(F777," ",""),SUBSTITUTE('Look Up Values'!$W$2:$W$30," ",""),0)),"","D&amp;R error")),"")</f>
        <v/>
      </c>
      <c r="O777" s="256" t="str">
        <f t="shared" ref="O777:O840" si="25">IF(OR(G777="",G777=0),"",IF((TRIM(SUBSTITUTE(B777,CHAR(160),""))&amp;TRIM(SUBSTITUTE(C777,CHAR(160),""))&amp;TRIM(SUBSTITUTE(F777,CHAR(160),""))&amp;TRIM(SUBSTITUTE(E777,CHAR(160),"")))&lt;&gt;"",IF((--(TRIM(SUBSTITUTE(B777,CHAR(160),""))&lt;&gt;"")+--(TRIM(SUBSTITUTE(C777,CHAR(160),""))&lt;&gt;"")+--(TRIM(SUBSTITUTE(F777,CHAR(160),""))&lt;&gt;"")+--(TRIM(SUBSTITUTE(E777,CHAR(160),""))&lt;&gt;""))=4,"",LEFT(IF(TRIM(SUBSTITUTE(B777,CHAR(160),""))="","Dest, ","")&amp;IF(TRIM(SUBSTITUTE(C777,CHAR(160),""))="","EWC, ","")&amp;IF(TRIM(SUBSTITUTE(F777,CHAR(160),""))="","D&amp;R, ","")&amp;IF(TRIM(SUBSTITUTE(E777,CHAR(160),""))="","State, ",""),LEN(IF(TRIM(SUBSTITUTE(B777,CHAR(160),""))="","Dest, ","")&amp;IF(TRIM(SUBSTITUTE(C777,CHAR(160),""))="","EWC, ","")&amp;IF(TRIM(SUBSTITUTE(F777,CHAR(160),""))="","D&amp;R, ","")&amp;IF(TRIM(SUBSTITUTE(E777,CHAR(160),""))="","State, ",""))-2)),LEFT(IF(TRIM(SUBSTITUTE(B777,CHAR(160),""))="","Dest, ","")&amp;IF(TRIM(SUBSTITUTE(C777,CHAR(160),""))="","EWC, ","")&amp;IF(TRIM(SUBSTITUTE(F777,CHAR(160),""))="","D&amp;R, ","")&amp;IF(TRIM(SUBSTITUTE(E777,CHAR(160),""))="","State, ",""),LEN(IF(TRIM(SUBSTITUTE(B777,CHAR(160),""))="","Dest, ","")&amp;IF(TRIM(SUBSTITUTE(C777,CHAR(160),""))="","EWC, ","")&amp;IF(TRIM(SUBSTITUTE(F777,CHAR(160),""))="","D&amp;R, ","")&amp;IF(TRIM(SUBSTITUTE(E777,CHAR(160),""))="","State, ",""))-2)))</f>
        <v/>
      </c>
    </row>
    <row r="778" spans="1:15" ht="15.75">
      <c r="A778" s="250">
        <v>771</v>
      </c>
      <c r="B778" s="208"/>
      <c r="C778" s="49"/>
      <c r="D778" s="50"/>
      <c r="E778" s="50"/>
      <c r="F778" s="50"/>
      <c r="G778" s="209"/>
      <c r="H778" s="8"/>
      <c r="I778" s="457" t="str">
        <f t="shared" si="24"/>
        <v/>
      </c>
      <c r="J778" s="241" cm="1">
        <f t="array" ref="J778">SUMPRODUCT(--(K778:N778&lt;&gt;"")) + IF(TRIM(O778)="",0,LEN(O778)-LEN(SUBSTITUTE(O778,",",""))+1)</f>
        <v>0</v>
      </c>
      <c r="K778" s="242" t="str">
        <f>IF(AND(G778&lt;&gt;0,G778&lt;&gt;""),IF(B778="","",IF(ISNUMBER(MATCH(B778,'Look Up Values'!$B$2:$B$500,0)),"","Dest. error")),"")</f>
        <v/>
      </c>
      <c r="L778" s="242" t="str">
        <f>IF(AND(G778&lt;&gt;0,G778&lt;&gt;""),IF(C778="","",IF(AND(ISNUMBER(--LEFT(C778,FIND(" ",C778&amp;" ")-1)),OR(LEN(LEFT(C778,FIND(" ",C778&amp;" ")-1))=6,LEN(LEFT(C778,FIND(" ",C778&amp;" ")-1))=7),OR(ISNUMBER(MATCH(LEFT(C778,FIND(" ",C778&amp;" ")-1),'Look Up Values'!$G$2:$G$1000,0)),ISNUMBER(MATCH(LEFT(C778,FIND(" ",C778&amp;" ")-1),'Look Up Values'!$AE$2:$AE$2000,0)))),"","EWC error")),"")</f>
        <v/>
      </c>
      <c r="M778" s="242" t="str" cm="1">
        <f t="array" ref="M778">IF(AND(G778&lt;&gt;0,G778&lt;&gt;""),IF(E778="","",IF(ISNUMBER(MATCH(SUBSTITUTE(E778," ",""),SUBSTITUTE('Look Up Values'!$I$2:$I$10," ",""),0)),"","State error")),"")</f>
        <v/>
      </c>
      <c r="N778" s="242" t="str" cm="1">
        <f t="array" ref="N778">IF(AND(G778&lt;&gt;0,G778&lt;&gt;""),IF(F778="","",IF(ISNUMBER(MATCH(SUBSTITUTE(F778," ",""),SUBSTITUTE('Look Up Values'!$W$2:$W$30," ",""),0)),"","D&amp;R error")),"")</f>
        <v/>
      </c>
      <c r="O778" s="256" t="str">
        <f t="shared" si="25"/>
        <v/>
      </c>
    </row>
    <row r="779" spans="1:15" ht="15.75">
      <c r="A779" s="250">
        <v>772</v>
      </c>
      <c r="B779" s="208"/>
      <c r="C779" s="49"/>
      <c r="D779" s="50"/>
      <c r="E779" s="50"/>
      <c r="F779" s="50"/>
      <c r="G779" s="209"/>
      <c r="H779" s="8"/>
      <c r="I779" s="457" t="str">
        <f t="shared" si="24"/>
        <v/>
      </c>
      <c r="J779" s="241" cm="1">
        <f t="array" ref="J779">SUMPRODUCT(--(K779:N779&lt;&gt;"")) + IF(TRIM(O779)="",0,LEN(O779)-LEN(SUBSTITUTE(O779,",",""))+1)</f>
        <v>0</v>
      </c>
      <c r="K779" s="242" t="str">
        <f>IF(AND(G779&lt;&gt;0,G779&lt;&gt;""),IF(B779="","",IF(ISNUMBER(MATCH(B779,'Look Up Values'!$B$2:$B$500,0)),"","Dest. error")),"")</f>
        <v/>
      </c>
      <c r="L779" s="242" t="str">
        <f>IF(AND(G779&lt;&gt;0,G779&lt;&gt;""),IF(C779="","",IF(AND(ISNUMBER(--LEFT(C779,FIND(" ",C779&amp;" ")-1)),OR(LEN(LEFT(C779,FIND(" ",C779&amp;" ")-1))=6,LEN(LEFT(C779,FIND(" ",C779&amp;" ")-1))=7),OR(ISNUMBER(MATCH(LEFT(C779,FIND(" ",C779&amp;" ")-1),'Look Up Values'!$G$2:$G$1000,0)),ISNUMBER(MATCH(LEFT(C779,FIND(" ",C779&amp;" ")-1),'Look Up Values'!$AE$2:$AE$2000,0)))),"","EWC error")),"")</f>
        <v/>
      </c>
      <c r="M779" s="242" t="str" cm="1">
        <f t="array" ref="M779">IF(AND(G779&lt;&gt;0,G779&lt;&gt;""),IF(E779="","",IF(ISNUMBER(MATCH(SUBSTITUTE(E779," ",""),SUBSTITUTE('Look Up Values'!$I$2:$I$10," ",""),0)),"","State error")),"")</f>
        <v/>
      </c>
      <c r="N779" s="242" t="str" cm="1">
        <f t="array" ref="N779">IF(AND(G779&lt;&gt;0,G779&lt;&gt;""),IF(F779="","",IF(ISNUMBER(MATCH(SUBSTITUTE(F779," ",""),SUBSTITUTE('Look Up Values'!$W$2:$W$30," ",""),0)),"","D&amp;R error")),"")</f>
        <v/>
      </c>
      <c r="O779" s="256" t="str">
        <f t="shared" si="25"/>
        <v/>
      </c>
    </row>
    <row r="780" spans="1:15" ht="15.75">
      <c r="A780" s="250">
        <v>773</v>
      </c>
      <c r="B780" s="208"/>
      <c r="C780" s="49"/>
      <c r="D780" s="50"/>
      <c r="E780" s="50"/>
      <c r="F780" s="50"/>
      <c r="G780" s="209"/>
      <c r="H780" s="8"/>
      <c r="I780" s="457" t="str">
        <f t="shared" si="24"/>
        <v/>
      </c>
      <c r="J780" s="241" cm="1">
        <f t="array" ref="J780">SUMPRODUCT(--(K780:N780&lt;&gt;"")) + IF(TRIM(O780)="",0,LEN(O780)-LEN(SUBSTITUTE(O780,",",""))+1)</f>
        <v>0</v>
      </c>
      <c r="K780" s="242" t="str">
        <f>IF(AND(G780&lt;&gt;0,G780&lt;&gt;""),IF(B780="","",IF(ISNUMBER(MATCH(B780,'Look Up Values'!$B$2:$B$500,0)),"","Dest. error")),"")</f>
        <v/>
      </c>
      <c r="L780" s="242" t="str">
        <f>IF(AND(G780&lt;&gt;0,G780&lt;&gt;""),IF(C780="","",IF(AND(ISNUMBER(--LEFT(C780,FIND(" ",C780&amp;" ")-1)),OR(LEN(LEFT(C780,FIND(" ",C780&amp;" ")-1))=6,LEN(LEFT(C780,FIND(" ",C780&amp;" ")-1))=7),OR(ISNUMBER(MATCH(LEFT(C780,FIND(" ",C780&amp;" ")-1),'Look Up Values'!$G$2:$G$1000,0)),ISNUMBER(MATCH(LEFT(C780,FIND(" ",C780&amp;" ")-1),'Look Up Values'!$AE$2:$AE$2000,0)))),"","EWC error")),"")</f>
        <v/>
      </c>
      <c r="M780" s="242" t="str" cm="1">
        <f t="array" ref="M780">IF(AND(G780&lt;&gt;0,G780&lt;&gt;""),IF(E780="","",IF(ISNUMBER(MATCH(SUBSTITUTE(E780," ",""),SUBSTITUTE('Look Up Values'!$I$2:$I$10," ",""),0)),"","State error")),"")</f>
        <v/>
      </c>
      <c r="N780" s="242" t="str" cm="1">
        <f t="array" ref="N780">IF(AND(G780&lt;&gt;0,G780&lt;&gt;""),IF(F780="","",IF(ISNUMBER(MATCH(SUBSTITUTE(F780," ",""),SUBSTITUTE('Look Up Values'!$W$2:$W$30," ",""),0)),"","D&amp;R error")),"")</f>
        <v/>
      </c>
      <c r="O780" s="256" t="str">
        <f t="shared" si="25"/>
        <v/>
      </c>
    </row>
    <row r="781" spans="1:15" ht="15.75">
      <c r="A781" s="250">
        <v>774</v>
      </c>
      <c r="B781" s="208"/>
      <c r="C781" s="49"/>
      <c r="D781" s="50"/>
      <c r="E781" s="50"/>
      <c r="F781" s="50"/>
      <c r="G781" s="209"/>
      <c r="H781" s="8"/>
      <c r="I781" s="457" t="str">
        <f t="shared" si="24"/>
        <v/>
      </c>
      <c r="J781" s="241" cm="1">
        <f t="array" ref="J781">SUMPRODUCT(--(K781:N781&lt;&gt;"")) + IF(TRIM(O781)="",0,LEN(O781)-LEN(SUBSTITUTE(O781,",",""))+1)</f>
        <v>0</v>
      </c>
      <c r="K781" s="242" t="str">
        <f>IF(AND(G781&lt;&gt;0,G781&lt;&gt;""),IF(B781="","",IF(ISNUMBER(MATCH(B781,'Look Up Values'!$B$2:$B$500,0)),"","Dest. error")),"")</f>
        <v/>
      </c>
      <c r="L781" s="242" t="str">
        <f>IF(AND(G781&lt;&gt;0,G781&lt;&gt;""),IF(C781="","",IF(AND(ISNUMBER(--LEFT(C781,FIND(" ",C781&amp;" ")-1)),OR(LEN(LEFT(C781,FIND(" ",C781&amp;" ")-1))=6,LEN(LEFT(C781,FIND(" ",C781&amp;" ")-1))=7),OR(ISNUMBER(MATCH(LEFT(C781,FIND(" ",C781&amp;" ")-1),'Look Up Values'!$G$2:$G$1000,0)),ISNUMBER(MATCH(LEFT(C781,FIND(" ",C781&amp;" ")-1),'Look Up Values'!$AE$2:$AE$2000,0)))),"","EWC error")),"")</f>
        <v/>
      </c>
      <c r="M781" s="242" t="str" cm="1">
        <f t="array" ref="M781">IF(AND(G781&lt;&gt;0,G781&lt;&gt;""),IF(E781="","",IF(ISNUMBER(MATCH(SUBSTITUTE(E781," ",""),SUBSTITUTE('Look Up Values'!$I$2:$I$10," ",""),0)),"","State error")),"")</f>
        <v/>
      </c>
      <c r="N781" s="242" t="str" cm="1">
        <f t="array" ref="N781">IF(AND(G781&lt;&gt;0,G781&lt;&gt;""),IF(F781="","",IF(ISNUMBER(MATCH(SUBSTITUTE(F781," ",""),SUBSTITUTE('Look Up Values'!$W$2:$W$30," ",""),0)),"","D&amp;R error")),"")</f>
        <v/>
      </c>
      <c r="O781" s="256" t="str">
        <f t="shared" si="25"/>
        <v/>
      </c>
    </row>
    <row r="782" spans="1:15" ht="15.75">
      <c r="A782" s="250">
        <v>775</v>
      </c>
      <c r="B782" s="208"/>
      <c r="C782" s="49"/>
      <c r="D782" s="50"/>
      <c r="E782" s="50"/>
      <c r="F782" s="50"/>
      <c r="G782" s="209"/>
      <c r="H782" s="8"/>
      <c r="I782" s="457" t="str">
        <f t="shared" si="24"/>
        <v/>
      </c>
      <c r="J782" s="241" cm="1">
        <f t="array" ref="J782">SUMPRODUCT(--(K782:N782&lt;&gt;"")) + IF(TRIM(O782)="",0,LEN(O782)-LEN(SUBSTITUTE(O782,",",""))+1)</f>
        <v>0</v>
      </c>
      <c r="K782" s="242" t="str">
        <f>IF(AND(G782&lt;&gt;0,G782&lt;&gt;""),IF(B782="","",IF(ISNUMBER(MATCH(B782,'Look Up Values'!$B$2:$B$500,0)),"","Dest. error")),"")</f>
        <v/>
      </c>
      <c r="L782" s="242" t="str">
        <f>IF(AND(G782&lt;&gt;0,G782&lt;&gt;""),IF(C782="","",IF(AND(ISNUMBER(--LEFT(C782,FIND(" ",C782&amp;" ")-1)),OR(LEN(LEFT(C782,FIND(" ",C782&amp;" ")-1))=6,LEN(LEFT(C782,FIND(" ",C782&amp;" ")-1))=7),OR(ISNUMBER(MATCH(LEFT(C782,FIND(" ",C782&amp;" ")-1),'Look Up Values'!$G$2:$G$1000,0)),ISNUMBER(MATCH(LEFT(C782,FIND(" ",C782&amp;" ")-1),'Look Up Values'!$AE$2:$AE$2000,0)))),"","EWC error")),"")</f>
        <v/>
      </c>
      <c r="M782" s="242" t="str" cm="1">
        <f t="array" ref="M782">IF(AND(G782&lt;&gt;0,G782&lt;&gt;""),IF(E782="","",IF(ISNUMBER(MATCH(SUBSTITUTE(E782," ",""),SUBSTITUTE('Look Up Values'!$I$2:$I$10," ",""),0)),"","State error")),"")</f>
        <v/>
      </c>
      <c r="N782" s="242" t="str" cm="1">
        <f t="array" ref="N782">IF(AND(G782&lt;&gt;0,G782&lt;&gt;""),IF(F782="","",IF(ISNUMBER(MATCH(SUBSTITUTE(F782," ",""),SUBSTITUTE('Look Up Values'!$W$2:$W$30," ",""),0)),"","D&amp;R error")),"")</f>
        <v/>
      </c>
      <c r="O782" s="256" t="str">
        <f t="shared" si="25"/>
        <v/>
      </c>
    </row>
    <row r="783" spans="1:15" ht="15.75">
      <c r="A783" s="250">
        <v>776</v>
      </c>
      <c r="B783" s="208"/>
      <c r="C783" s="49"/>
      <c r="D783" s="50"/>
      <c r="E783" s="50"/>
      <c r="F783" s="50"/>
      <c r="G783" s="209"/>
      <c r="H783" s="8"/>
      <c r="I783" s="457" t="str">
        <f t="shared" si="24"/>
        <v/>
      </c>
      <c r="J783" s="241" cm="1">
        <f t="array" ref="J783">SUMPRODUCT(--(K783:N783&lt;&gt;"")) + IF(TRIM(O783)="",0,LEN(O783)-LEN(SUBSTITUTE(O783,",",""))+1)</f>
        <v>0</v>
      </c>
      <c r="K783" s="242" t="str">
        <f>IF(AND(G783&lt;&gt;0,G783&lt;&gt;""),IF(B783="","",IF(ISNUMBER(MATCH(B783,'Look Up Values'!$B$2:$B$500,0)),"","Dest. error")),"")</f>
        <v/>
      </c>
      <c r="L783" s="242" t="str">
        <f>IF(AND(G783&lt;&gt;0,G783&lt;&gt;""),IF(C783="","",IF(AND(ISNUMBER(--LEFT(C783,FIND(" ",C783&amp;" ")-1)),OR(LEN(LEFT(C783,FIND(" ",C783&amp;" ")-1))=6,LEN(LEFT(C783,FIND(" ",C783&amp;" ")-1))=7),OR(ISNUMBER(MATCH(LEFT(C783,FIND(" ",C783&amp;" ")-1),'Look Up Values'!$G$2:$G$1000,0)),ISNUMBER(MATCH(LEFT(C783,FIND(" ",C783&amp;" ")-1),'Look Up Values'!$AE$2:$AE$2000,0)))),"","EWC error")),"")</f>
        <v/>
      </c>
      <c r="M783" s="242" t="str" cm="1">
        <f t="array" ref="M783">IF(AND(G783&lt;&gt;0,G783&lt;&gt;""),IF(E783="","",IF(ISNUMBER(MATCH(SUBSTITUTE(E783," ",""),SUBSTITUTE('Look Up Values'!$I$2:$I$10," ",""),0)),"","State error")),"")</f>
        <v/>
      </c>
      <c r="N783" s="242" t="str" cm="1">
        <f t="array" ref="N783">IF(AND(G783&lt;&gt;0,G783&lt;&gt;""),IF(F783="","",IF(ISNUMBER(MATCH(SUBSTITUTE(F783," ",""),SUBSTITUTE('Look Up Values'!$W$2:$W$30," ",""),0)),"","D&amp;R error")),"")</f>
        <v/>
      </c>
      <c r="O783" s="256" t="str">
        <f t="shared" si="25"/>
        <v/>
      </c>
    </row>
    <row r="784" spans="1:15" ht="15.75">
      <c r="A784" s="250">
        <v>777</v>
      </c>
      <c r="B784" s="208"/>
      <c r="C784" s="49"/>
      <c r="D784" s="50"/>
      <c r="E784" s="50"/>
      <c r="F784" s="50"/>
      <c r="G784" s="209"/>
      <c r="H784" s="8"/>
      <c r="I784" s="457" t="str">
        <f t="shared" si="24"/>
        <v/>
      </c>
      <c r="J784" s="241" cm="1">
        <f t="array" ref="J784">SUMPRODUCT(--(K784:N784&lt;&gt;"")) + IF(TRIM(O784)="",0,LEN(O784)-LEN(SUBSTITUTE(O784,",",""))+1)</f>
        <v>0</v>
      </c>
      <c r="K784" s="242" t="str">
        <f>IF(AND(G784&lt;&gt;0,G784&lt;&gt;""),IF(B784="","",IF(ISNUMBER(MATCH(B784,'Look Up Values'!$B$2:$B$500,0)),"","Dest. error")),"")</f>
        <v/>
      </c>
      <c r="L784" s="242" t="str">
        <f>IF(AND(G784&lt;&gt;0,G784&lt;&gt;""),IF(C784="","",IF(AND(ISNUMBER(--LEFT(C784,FIND(" ",C784&amp;" ")-1)),OR(LEN(LEFT(C784,FIND(" ",C784&amp;" ")-1))=6,LEN(LEFT(C784,FIND(" ",C784&amp;" ")-1))=7),OR(ISNUMBER(MATCH(LEFT(C784,FIND(" ",C784&amp;" ")-1),'Look Up Values'!$G$2:$G$1000,0)),ISNUMBER(MATCH(LEFT(C784,FIND(" ",C784&amp;" ")-1),'Look Up Values'!$AE$2:$AE$2000,0)))),"","EWC error")),"")</f>
        <v/>
      </c>
      <c r="M784" s="242" t="str" cm="1">
        <f t="array" ref="M784">IF(AND(G784&lt;&gt;0,G784&lt;&gt;""),IF(E784="","",IF(ISNUMBER(MATCH(SUBSTITUTE(E784," ",""),SUBSTITUTE('Look Up Values'!$I$2:$I$10," ",""),0)),"","State error")),"")</f>
        <v/>
      </c>
      <c r="N784" s="242" t="str" cm="1">
        <f t="array" ref="N784">IF(AND(G784&lt;&gt;0,G784&lt;&gt;""),IF(F784="","",IF(ISNUMBER(MATCH(SUBSTITUTE(F784," ",""),SUBSTITUTE('Look Up Values'!$W$2:$W$30," ",""),0)),"","D&amp;R error")),"")</f>
        <v/>
      </c>
      <c r="O784" s="256" t="str">
        <f t="shared" si="25"/>
        <v/>
      </c>
    </row>
    <row r="785" spans="1:15" ht="15.75">
      <c r="A785" s="250">
        <v>778</v>
      </c>
      <c r="B785" s="208"/>
      <c r="C785" s="49"/>
      <c r="D785" s="50"/>
      <c r="E785" s="50"/>
      <c r="F785" s="50"/>
      <c r="G785" s="209"/>
      <c r="H785" s="8"/>
      <c r="I785" s="457" t="str">
        <f t="shared" si="24"/>
        <v/>
      </c>
      <c r="J785" s="241" cm="1">
        <f t="array" ref="J785">SUMPRODUCT(--(K785:N785&lt;&gt;"")) + IF(TRIM(O785)="",0,LEN(O785)-LEN(SUBSTITUTE(O785,",",""))+1)</f>
        <v>0</v>
      </c>
      <c r="K785" s="242" t="str">
        <f>IF(AND(G785&lt;&gt;0,G785&lt;&gt;""),IF(B785="","",IF(ISNUMBER(MATCH(B785,'Look Up Values'!$B$2:$B$500,0)),"","Dest. error")),"")</f>
        <v/>
      </c>
      <c r="L785" s="242" t="str">
        <f>IF(AND(G785&lt;&gt;0,G785&lt;&gt;""),IF(C785="","",IF(AND(ISNUMBER(--LEFT(C785,FIND(" ",C785&amp;" ")-1)),OR(LEN(LEFT(C785,FIND(" ",C785&amp;" ")-1))=6,LEN(LEFT(C785,FIND(" ",C785&amp;" ")-1))=7),OR(ISNUMBER(MATCH(LEFT(C785,FIND(" ",C785&amp;" ")-1),'Look Up Values'!$G$2:$G$1000,0)),ISNUMBER(MATCH(LEFT(C785,FIND(" ",C785&amp;" ")-1),'Look Up Values'!$AE$2:$AE$2000,0)))),"","EWC error")),"")</f>
        <v/>
      </c>
      <c r="M785" s="242" t="str" cm="1">
        <f t="array" ref="M785">IF(AND(G785&lt;&gt;0,G785&lt;&gt;""),IF(E785="","",IF(ISNUMBER(MATCH(SUBSTITUTE(E785," ",""),SUBSTITUTE('Look Up Values'!$I$2:$I$10," ",""),0)),"","State error")),"")</f>
        <v/>
      </c>
      <c r="N785" s="242" t="str" cm="1">
        <f t="array" ref="N785">IF(AND(G785&lt;&gt;0,G785&lt;&gt;""),IF(F785="","",IF(ISNUMBER(MATCH(SUBSTITUTE(F785," ",""),SUBSTITUTE('Look Up Values'!$W$2:$W$30," ",""),0)),"","D&amp;R error")),"")</f>
        <v/>
      </c>
      <c r="O785" s="256" t="str">
        <f t="shared" si="25"/>
        <v/>
      </c>
    </row>
    <row r="786" spans="1:15" ht="15.75">
      <c r="A786" s="250">
        <v>779</v>
      </c>
      <c r="B786" s="208"/>
      <c r="C786" s="49"/>
      <c r="D786" s="50"/>
      <c r="E786" s="50"/>
      <c r="F786" s="50"/>
      <c r="G786" s="209"/>
      <c r="H786" s="8"/>
      <c r="I786" s="457" t="str">
        <f t="shared" si="24"/>
        <v/>
      </c>
      <c r="J786" s="241" cm="1">
        <f t="array" ref="J786">SUMPRODUCT(--(K786:N786&lt;&gt;"")) + IF(TRIM(O786)="",0,LEN(O786)-LEN(SUBSTITUTE(O786,",",""))+1)</f>
        <v>0</v>
      </c>
      <c r="K786" s="242" t="str">
        <f>IF(AND(G786&lt;&gt;0,G786&lt;&gt;""),IF(B786="","",IF(ISNUMBER(MATCH(B786,'Look Up Values'!$B$2:$B$500,0)),"","Dest. error")),"")</f>
        <v/>
      </c>
      <c r="L786" s="242" t="str">
        <f>IF(AND(G786&lt;&gt;0,G786&lt;&gt;""),IF(C786="","",IF(AND(ISNUMBER(--LEFT(C786,FIND(" ",C786&amp;" ")-1)),OR(LEN(LEFT(C786,FIND(" ",C786&amp;" ")-1))=6,LEN(LEFT(C786,FIND(" ",C786&amp;" ")-1))=7),OR(ISNUMBER(MATCH(LEFT(C786,FIND(" ",C786&amp;" ")-1),'Look Up Values'!$G$2:$G$1000,0)),ISNUMBER(MATCH(LEFT(C786,FIND(" ",C786&amp;" ")-1),'Look Up Values'!$AE$2:$AE$2000,0)))),"","EWC error")),"")</f>
        <v/>
      </c>
      <c r="M786" s="242" t="str" cm="1">
        <f t="array" ref="M786">IF(AND(G786&lt;&gt;0,G786&lt;&gt;""),IF(E786="","",IF(ISNUMBER(MATCH(SUBSTITUTE(E786," ",""),SUBSTITUTE('Look Up Values'!$I$2:$I$10," ",""),0)),"","State error")),"")</f>
        <v/>
      </c>
      <c r="N786" s="242" t="str" cm="1">
        <f t="array" ref="N786">IF(AND(G786&lt;&gt;0,G786&lt;&gt;""),IF(F786="","",IF(ISNUMBER(MATCH(SUBSTITUTE(F786," ",""),SUBSTITUTE('Look Up Values'!$W$2:$W$30," ",""),0)),"","D&amp;R error")),"")</f>
        <v/>
      </c>
      <c r="O786" s="256" t="str">
        <f t="shared" si="25"/>
        <v/>
      </c>
    </row>
    <row r="787" spans="1:15" ht="15.75">
      <c r="A787" s="250">
        <v>780</v>
      </c>
      <c r="B787" s="208"/>
      <c r="C787" s="49"/>
      <c r="D787" s="50"/>
      <c r="E787" s="50"/>
      <c r="F787" s="50"/>
      <c r="G787" s="209"/>
      <c r="H787" s="8"/>
      <c r="I787" s="457" t="str">
        <f t="shared" si="24"/>
        <v/>
      </c>
      <c r="J787" s="241" cm="1">
        <f t="array" ref="J787">SUMPRODUCT(--(K787:N787&lt;&gt;"")) + IF(TRIM(O787)="",0,LEN(O787)-LEN(SUBSTITUTE(O787,",",""))+1)</f>
        <v>0</v>
      </c>
      <c r="K787" s="242" t="str">
        <f>IF(AND(G787&lt;&gt;0,G787&lt;&gt;""),IF(B787="","",IF(ISNUMBER(MATCH(B787,'Look Up Values'!$B$2:$B$500,0)),"","Dest. error")),"")</f>
        <v/>
      </c>
      <c r="L787" s="242" t="str">
        <f>IF(AND(G787&lt;&gt;0,G787&lt;&gt;""),IF(C787="","",IF(AND(ISNUMBER(--LEFT(C787,FIND(" ",C787&amp;" ")-1)),OR(LEN(LEFT(C787,FIND(" ",C787&amp;" ")-1))=6,LEN(LEFT(C787,FIND(" ",C787&amp;" ")-1))=7),OR(ISNUMBER(MATCH(LEFT(C787,FIND(" ",C787&amp;" ")-1),'Look Up Values'!$G$2:$G$1000,0)),ISNUMBER(MATCH(LEFT(C787,FIND(" ",C787&amp;" ")-1),'Look Up Values'!$AE$2:$AE$2000,0)))),"","EWC error")),"")</f>
        <v/>
      </c>
      <c r="M787" s="242" t="str" cm="1">
        <f t="array" ref="M787">IF(AND(G787&lt;&gt;0,G787&lt;&gt;""),IF(E787="","",IF(ISNUMBER(MATCH(SUBSTITUTE(E787," ",""),SUBSTITUTE('Look Up Values'!$I$2:$I$10," ",""),0)),"","State error")),"")</f>
        <v/>
      </c>
      <c r="N787" s="242" t="str" cm="1">
        <f t="array" ref="N787">IF(AND(G787&lt;&gt;0,G787&lt;&gt;""),IF(F787="","",IF(ISNUMBER(MATCH(SUBSTITUTE(F787," ",""),SUBSTITUTE('Look Up Values'!$W$2:$W$30," ",""),0)),"","D&amp;R error")),"")</f>
        <v/>
      </c>
      <c r="O787" s="256" t="str">
        <f t="shared" si="25"/>
        <v/>
      </c>
    </row>
    <row r="788" spans="1:15" ht="15.75">
      <c r="A788" s="250">
        <v>781</v>
      </c>
      <c r="B788" s="208"/>
      <c r="C788" s="49"/>
      <c r="D788" s="50"/>
      <c r="E788" s="50"/>
      <c r="F788" s="50"/>
      <c r="G788" s="209"/>
      <c r="H788" s="8"/>
      <c r="I788" s="457" t="str">
        <f t="shared" si="24"/>
        <v/>
      </c>
      <c r="J788" s="241" cm="1">
        <f t="array" ref="J788">SUMPRODUCT(--(K788:N788&lt;&gt;"")) + IF(TRIM(O788)="",0,LEN(O788)-LEN(SUBSTITUTE(O788,",",""))+1)</f>
        <v>0</v>
      </c>
      <c r="K788" s="242" t="str">
        <f>IF(AND(G788&lt;&gt;0,G788&lt;&gt;""),IF(B788="","",IF(ISNUMBER(MATCH(B788,'Look Up Values'!$B$2:$B$500,0)),"","Dest. error")),"")</f>
        <v/>
      </c>
      <c r="L788" s="242" t="str">
        <f>IF(AND(G788&lt;&gt;0,G788&lt;&gt;""),IF(C788="","",IF(AND(ISNUMBER(--LEFT(C788,FIND(" ",C788&amp;" ")-1)),OR(LEN(LEFT(C788,FIND(" ",C788&amp;" ")-1))=6,LEN(LEFT(C788,FIND(" ",C788&amp;" ")-1))=7),OR(ISNUMBER(MATCH(LEFT(C788,FIND(" ",C788&amp;" ")-1),'Look Up Values'!$G$2:$G$1000,0)),ISNUMBER(MATCH(LEFT(C788,FIND(" ",C788&amp;" ")-1),'Look Up Values'!$AE$2:$AE$2000,0)))),"","EWC error")),"")</f>
        <v/>
      </c>
      <c r="M788" s="242" t="str" cm="1">
        <f t="array" ref="M788">IF(AND(G788&lt;&gt;0,G788&lt;&gt;""),IF(E788="","",IF(ISNUMBER(MATCH(SUBSTITUTE(E788," ",""),SUBSTITUTE('Look Up Values'!$I$2:$I$10," ",""),0)),"","State error")),"")</f>
        <v/>
      </c>
      <c r="N788" s="242" t="str" cm="1">
        <f t="array" ref="N788">IF(AND(G788&lt;&gt;0,G788&lt;&gt;""),IF(F788="","",IF(ISNUMBER(MATCH(SUBSTITUTE(F788," ",""),SUBSTITUTE('Look Up Values'!$W$2:$W$30," ",""),0)),"","D&amp;R error")),"")</f>
        <v/>
      </c>
      <c r="O788" s="256" t="str">
        <f t="shared" si="25"/>
        <v/>
      </c>
    </row>
    <row r="789" spans="1:15" ht="15.75">
      <c r="A789" s="250">
        <v>782</v>
      </c>
      <c r="B789" s="208"/>
      <c r="C789" s="49"/>
      <c r="D789" s="50"/>
      <c r="E789" s="50"/>
      <c r="F789" s="50"/>
      <c r="G789" s="209"/>
      <c r="H789" s="8"/>
      <c r="I789" s="457" t="str">
        <f t="shared" si="24"/>
        <v/>
      </c>
      <c r="J789" s="241" cm="1">
        <f t="array" ref="J789">SUMPRODUCT(--(K789:N789&lt;&gt;"")) + IF(TRIM(O789)="",0,LEN(O789)-LEN(SUBSTITUTE(O789,",",""))+1)</f>
        <v>0</v>
      </c>
      <c r="K789" s="242" t="str">
        <f>IF(AND(G789&lt;&gt;0,G789&lt;&gt;""),IF(B789="","",IF(ISNUMBER(MATCH(B789,'Look Up Values'!$B$2:$B$500,0)),"","Dest. error")),"")</f>
        <v/>
      </c>
      <c r="L789" s="242" t="str">
        <f>IF(AND(G789&lt;&gt;0,G789&lt;&gt;""),IF(C789="","",IF(AND(ISNUMBER(--LEFT(C789,FIND(" ",C789&amp;" ")-1)),OR(LEN(LEFT(C789,FIND(" ",C789&amp;" ")-1))=6,LEN(LEFT(C789,FIND(" ",C789&amp;" ")-1))=7),OR(ISNUMBER(MATCH(LEFT(C789,FIND(" ",C789&amp;" ")-1),'Look Up Values'!$G$2:$G$1000,0)),ISNUMBER(MATCH(LEFT(C789,FIND(" ",C789&amp;" ")-1),'Look Up Values'!$AE$2:$AE$2000,0)))),"","EWC error")),"")</f>
        <v/>
      </c>
      <c r="M789" s="242" t="str" cm="1">
        <f t="array" ref="M789">IF(AND(G789&lt;&gt;0,G789&lt;&gt;""),IF(E789="","",IF(ISNUMBER(MATCH(SUBSTITUTE(E789," ",""),SUBSTITUTE('Look Up Values'!$I$2:$I$10," ",""),0)),"","State error")),"")</f>
        <v/>
      </c>
      <c r="N789" s="242" t="str" cm="1">
        <f t="array" ref="N789">IF(AND(G789&lt;&gt;0,G789&lt;&gt;""),IF(F789="","",IF(ISNUMBER(MATCH(SUBSTITUTE(F789," ",""),SUBSTITUTE('Look Up Values'!$W$2:$W$30," ",""),0)),"","D&amp;R error")),"")</f>
        <v/>
      </c>
      <c r="O789" s="256" t="str">
        <f t="shared" si="25"/>
        <v/>
      </c>
    </row>
    <row r="790" spans="1:15" ht="15.75">
      <c r="A790" s="250">
        <v>783</v>
      </c>
      <c r="B790" s="208"/>
      <c r="C790" s="49"/>
      <c r="D790" s="50"/>
      <c r="E790" s="50"/>
      <c r="F790" s="50"/>
      <c r="G790" s="209"/>
      <c r="H790" s="8"/>
      <c r="I790" s="457" t="str">
        <f t="shared" si="24"/>
        <v/>
      </c>
      <c r="J790" s="241" cm="1">
        <f t="array" ref="J790">SUMPRODUCT(--(K790:N790&lt;&gt;"")) + IF(TRIM(O790)="",0,LEN(O790)-LEN(SUBSTITUTE(O790,",",""))+1)</f>
        <v>0</v>
      </c>
      <c r="K790" s="242" t="str">
        <f>IF(AND(G790&lt;&gt;0,G790&lt;&gt;""),IF(B790="","",IF(ISNUMBER(MATCH(B790,'Look Up Values'!$B$2:$B$500,0)),"","Dest. error")),"")</f>
        <v/>
      </c>
      <c r="L790" s="242" t="str">
        <f>IF(AND(G790&lt;&gt;0,G790&lt;&gt;""),IF(C790="","",IF(AND(ISNUMBER(--LEFT(C790,FIND(" ",C790&amp;" ")-1)),OR(LEN(LEFT(C790,FIND(" ",C790&amp;" ")-1))=6,LEN(LEFT(C790,FIND(" ",C790&amp;" ")-1))=7),OR(ISNUMBER(MATCH(LEFT(C790,FIND(" ",C790&amp;" ")-1),'Look Up Values'!$G$2:$G$1000,0)),ISNUMBER(MATCH(LEFT(C790,FIND(" ",C790&amp;" ")-1),'Look Up Values'!$AE$2:$AE$2000,0)))),"","EWC error")),"")</f>
        <v/>
      </c>
      <c r="M790" s="242" t="str" cm="1">
        <f t="array" ref="M790">IF(AND(G790&lt;&gt;0,G790&lt;&gt;""),IF(E790="","",IF(ISNUMBER(MATCH(SUBSTITUTE(E790," ",""),SUBSTITUTE('Look Up Values'!$I$2:$I$10," ",""),0)),"","State error")),"")</f>
        <v/>
      </c>
      <c r="N790" s="242" t="str" cm="1">
        <f t="array" ref="N790">IF(AND(G790&lt;&gt;0,G790&lt;&gt;""),IF(F790="","",IF(ISNUMBER(MATCH(SUBSTITUTE(F790," ",""),SUBSTITUTE('Look Up Values'!$W$2:$W$30," ",""),0)),"","D&amp;R error")),"")</f>
        <v/>
      </c>
      <c r="O790" s="256" t="str">
        <f t="shared" si="25"/>
        <v/>
      </c>
    </row>
    <row r="791" spans="1:15" ht="15.75">
      <c r="A791" s="250">
        <v>784</v>
      </c>
      <c r="B791" s="208"/>
      <c r="C791" s="49"/>
      <c r="D791" s="50"/>
      <c r="E791" s="50"/>
      <c r="F791" s="50"/>
      <c r="G791" s="209"/>
      <c r="H791" s="8"/>
      <c r="I791" s="457" t="str">
        <f t="shared" si="24"/>
        <v/>
      </c>
      <c r="J791" s="241" cm="1">
        <f t="array" ref="J791">SUMPRODUCT(--(K791:N791&lt;&gt;"")) + IF(TRIM(O791)="",0,LEN(O791)-LEN(SUBSTITUTE(O791,",",""))+1)</f>
        <v>0</v>
      </c>
      <c r="K791" s="242" t="str">
        <f>IF(AND(G791&lt;&gt;0,G791&lt;&gt;""),IF(B791="","",IF(ISNUMBER(MATCH(B791,'Look Up Values'!$B$2:$B$500,0)),"","Dest. error")),"")</f>
        <v/>
      </c>
      <c r="L791" s="242" t="str">
        <f>IF(AND(G791&lt;&gt;0,G791&lt;&gt;""),IF(C791="","",IF(AND(ISNUMBER(--LEFT(C791,FIND(" ",C791&amp;" ")-1)),OR(LEN(LEFT(C791,FIND(" ",C791&amp;" ")-1))=6,LEN(LEFT(C791,FIND(" ",C791&amp;" ")-1))=7),OR(ISNUMBER(MATCH(LEFT(C791,FIND(" ",C791&amp;" ")-1),'Look Up Values'!$G$2:$G$1000,0)),ISNUMBER(MATCH(LEFT(C791,FIND(" ",C791&amp;" ")-1),'Look Up Values'!$AE$2:$AE$2000,0)))),"","EWC error")),"")</f>
        <v/>
      </c>
      <c r="M791" s="242" t="str" cm="1">
        <f t="array" ref="M791">IF(AND(G791&lt;&gt;0,G791&lt;&gt;""),IF(E791="","",IF(ISNUMBER(MATCH(SUBSTITUTE(E791," ",""),SUBSTITUTE('Look Up Values'!$I$2:$I$10," ",""),0)),"","State error")),"")</f>
        <v/>
      </c>
      <c r="N791" s="242" t="str" cm="1">
        <f t="array" ref="N791">IF(AND(G791&lt;&gt;0,G791&lt;&gt;""),IF(F791="","",IF(ISNUMBER(MATCH(SUBSTITUTE(F791," ",""),SUBSTITUTE('Look Up Values'!$W$2:$W$30," ",""),0)),"","D&amp;R error")),"")</f>
        <v/>
      </c>
      <c r="O791" s="256" t="str">
        <f t="shared" si="25"/>
        <v/>
      </c>
    </row>
    <row r="792" spans="1:15" ht="15.75">
      <c r="A792" s="250">
        <v>785</v>
      </c>
      <c r="B792" s="208"/>
      <c r="C792" s="49"/>
      <c r="D792" s="50"/>
      <c r="E792" s="50"/>
      <c r="F792" s="50"/>
      <c r="G792" s="209"/>
      <c r="H792" s="8"/>
      <c r="I792" s="457" t="str">
        <f t="shared" si="24"/>
        <v/>
      </c>
      <c r="J792" s="241" cm="1">
        <f t="array" ref="J792">SUMPRODUCT(--(K792:N792&lt;&gt;"")) + IF(TRIM(O792)="",0,LEN(O792)-LEN(SUBSTITUTE(O792,",",""))+1)</f>
        <v>0</v>
      </c>
      <c r="K792" s="242" t="str">
        <f>IF(AND(G792&lt;&gt;0,G792&lt;&gt;""),IF(B792="","",IF(ISNUMBER(MATCH(B792,'Look Up Values'!$B$2:$B$500,0)),"","Dest. error")),"")</f>
        <v/>
      </c>
      <c r="L792" s="242" t="str">
        <f>IF(AND(G792&lt;&gt;0,G792&lt;&gt;""),IF(C792="","",IF(AND(ISNUMBER(--LEFT(C792,FIND(" ",C792&amp;" ")-1)),OR(LEN(LEFT(C792,FIND(" ",C792&amp;" ")-1))=6,LEN(LEFT(C792,FIND(" ",C792&amp;" ")-1))=7),OR(ISNUMBER(MATCH(LEFT(C792,FIND(" ",C792&amp;" ")-1),'Look Up Values'!$G$2:$G$1000,0)),ISNUMBER(MATCH(LEFT(C792,FIND(" ",C792&amp;" ")-1),'Look Up Values'!$AE$2:$AE$2000,0)))),"","EWC error")),"")</f>
        <v/>
      </c>
      <c r="M792" s="242" t="str" cm="1">
        <f t="array" ref="M792">IF(AND(G792&lt;&gt;0,G792&lt;&gt;""),IF(E792="","",IF(ISNUMBER(MATCH(SUBSTITUTE(E792," ",""),SUBSTITUTE('Look Up Values'!$I$2:$I$10," ",""),0)),"","State error")),"")</f>
        <v/>
      </c>
      <c r="N792" s="242" t="str" cm="1">
        <f t="array" ref="N792">IF(AND(G792&lt;&gt;0,G792&lt;&gt;""),IF(F792="","",IF(ISNUMBER(MATCH(SUBSTITUTE(F792," ",""),SUBSTITUTE('Look Up Values'!$W$2:$W$30," ",""),0)),"","D&amp;R error")),"")</f>
        <v/>
      </c>
      <c r="O792" s="256" t="str">
        <f t="shared" si="25"/>
        <v/>
      </c>
    </row>
    <row r="793" spans="1:15" ht="15.75">
      <c r="A793" s="250">
        <v>786</v>
      </c>
      <c r="B793" s="208"/>
      <c r="C793" s="49"/>
      <c r="D793" s="50"/>
      <c r="E793" s="50"/>
      <c r="F793" s="50"/>
      <c r="G793" s="209"/>
      <c r="H793" s="8"/>
      <c r="I793" s="457" t="str">
        <f t="shared" si="24"/>
        <v/>
      </c>
      <c r="J793" s="241" cm="1">
        <f t="array" ref="J793">SUMPRODUCT(--(K793:N793&lt;&gt;"")) + IF(TRIM(O793)="",0,LEN(O793)-LEN(SUBSTITUTE(O793,",",""))+1)</f>
        <v>0</v>
      </c>
      <c r="K793" s="242" t="str">
        <f>IF(AND(G793&lt;&gt;0,G793&lt;&gt;""),IF(B793="","",IF(ISNUMBER(MATCH(B793,'Look Up Values'!$B$2:$B$500,0)),"","Dest. error")),"")</f>
        <v/>
      </c>
      <c r="L793" s="242" t="str">
        <f>IF(AND(G793&lt;&gt;0,G793&lt;&gt;""),IF(C793="","",IF(AND(ISNUMBER(--LEFT(C793,FIND(" ",C793&amp;" ")-1)),OR(LEN(LEFT(C793,FIND(" ",C793&amp;" ")-1))=6,LEN(LEFT(C793,FIND(" ",C793&amp;" ")-1))=7),OR(ISNUMBER(MATCH(LEFT(C793,FIND(" ",C793&amp;" ")-1),'Look Up Values'!$G$2:$G$1000,0)),ISNUMBER(MATCH(LEFT(C793,FIND(" ",C793&amp;" ")-1),'Look Up Values'!$AE$2:$AE$2000,0)))),"","EWC error")),"")</f>
        <v/>
      </c>
      <c r="M793" s="242" t="str" cm="1">
        <f t="array" ref="M793">IF(AND(G793&lt;&gt;0,G793&lt;&gt;""),IF(E793="","",IF(ISNUMBER(MATCH(SUBSTITUTE(E793," ",""),SUBSTITUTE('Look Up Values'!$I$2:$I$10," ",""),0)),"","State error")),"")</f>
        <v/>
      </c>
      <c r="N793" s="242" t="str" cm="1">
        <f t="array" ref="N793">IF(AND(G793&lt;&gt;0,G793&lt;&gt;""),IF(F793="","",IF(ISNUMBER(MATCH(SUBSTITUTE(F793," ",""),SUBSTITUTE('Look Up Values'!$W$2:$W$30," ",""),0)),"","D&amp;R error")),"")</f>
        <v/>
      </c>
      <c r="O793" s="256" t="str">
        <f t="shared" si="25"/>
        <v/>
      </c>
    </row>
    <row r="794" spans="1:15" ht="15.75">
      <c r="A794" s="250">
        <v>787</v>
      </c>
      <c r="B794" s="208"/>
      <c r="C794" s="49"/>
      <c r="D794" s="50"/>
      <c r="E794" s="50"/>
      <c r="F794" s="50"/>
      <c r="G794" s="209"/>
      <c r="H794" s="8"/>
      <c r="I794" s="457" t="str">
        <f t="shared" si="24"/>
        <v/>
      </c>
      <c r="J794" s="241" cm="1">
        <f t="array" ref="J794">SUMPRODUCT(--(K794:N794&lt;&gt;"")) + IF(TRIM(O794)="",0,LEN(O794)-LEN(SUBSTITUTE(O794,",",""))+1)</f>
        <v>0</v>
      </c>
      <c r="K794" s="242" t="str">
        <f>IF(AND(G794&lt;&gt;0,G794&lt;&gt;""),IF(B794="","",IF(ISNUMBER(MATCH(B794,'Look Up Values'!$B$2:$B$500,0)),"","Dest. error")),"")</f>
        <v/>
      </c>
      <c r="L794" s="242" t="str">
        <f>IF(AND(G794&lt;&gt;0,G794&lt;&gt;""),IF(C794="","",IF(AND(ISNUMBER(--LEFT(C794,FIND(" ",C794&amp;" ")-1)),OR(LEN(LEFT(C794,FIND(" ",C794&amp;" ")-1))=6,LEN(LEFT(C794,FIND(" ",C794&amp;" ")-1))=7),OR(ISNUMBER(MATCH(LEFT(C794,FIND(" ",C794&amp;" ")-1),'Look Up Values'!$G$2:$G$1000,0)),ISNUMBER(MATCH(LEFT(C794,FIND(" ",C794&amp;" ")-1),'Look Up Values'!$AE$2:$AE$2000,0)))),"","EWC error")),"")</f>
        <v/>
      </c>
      <c r="M794" s="242" t="str" cm="1">
        <f t="array" ref="M794">IF(AND(G794&lt;&gt;0,G794&lt;&gt;""),IF(E794="","",IF(ISNUMBER(MATCH(SUBSTITUTE(E794," ",""),SUBSTITUTE('Look Up Values'!$I$2:$I$10," ",""),0)),"","State error")),"")</f>
        <v/>
      </c>
      <c r="N794" s="242" t="str" cm="1">
        <f t="array" ref="N794">IF(AND(G794&lt;&gt;0,G794&lt;&gt;""),IF(F794="","",IF(ISNUMBER(MATCH(SUBSTITUTE(F794," ",""),SUBSTITUTE('Look Up Values'!$W$2:$W$30," ",""),0)),"","D&amp;R error")),"")</f>
        <v/>
      </c>
      <c r="O794" s="256" t="str">
        <f t="shared" si="25"/>
        <v/>
      </c>
    </row>
    <row r="795" spans="1:15" ht="15.75">
      <c r="A795" s="250">
        <v>788</v>
      </c>
      <c r="B795" s="208"/>
      <c r="C795" s="49"/>
      <c r="D795" s="50"/>
      <c r="E795" s="50"/>
      <c r="F795" s="50"/>
      <c r="G795" s="209"/>
      <c r="H795" s="8"/>
      <c r="I795" s="457" t="str">
        <f t="shared" si="24"/>
        <v/>
      </c>
      <c r="J795" s="241" cm="1">
        <f t="array" ref="J795">SUMPRODUCT(--(K795:N795&lt;&gt;"")) + IF(TRIM(O795)="",0,LEN(O795)-LEN(SUBSTITUTE(O795,",",""))+1)</f>
        <v>0</v>
      </c>
      <c r="K795" s="242" t="str">
        <f>IF(AND(G795&lt;&gt;0,G795&lt;&gt;""),IF(B795="","",IF(ISNUMBER(MATCH(B795,'Look Up Values'!$B$2:$B$500,0)),"","Dest. error")),"")</f>
        <v/>
      </c>
      <c r="L795" s="242" t="str">
        <f>IF(AND(G795&lt;&gt;0,G795&lt;&gt;""),IF(C795="","",IF(AND(ISNUMBER(--LEFT(C795,FIND(" ",C795&amp;" ")-1)),OR(LEN(LEFT(C795,FIND(" ",C795&amp;" ")-1))=6,LEN(LEFT(C795,FIND(" ",C795&amp;" ")-1))=7),OR(ISNUMBER(MATCH(LEFT(C795,FIND(" ",C795&amp;" ")-1),'Look Up Values'!$G$2:$G$1000,0)),ISNUMBER(MATCH(LEFT(C795,FIND(" ",C795&amp;" ")-1),'Look Up Values'!$AE$2:$AE$2000,0)))),"","EWC error")),"")</f>
        <v/>
      </c>
      <c r="M795" s="242" t="str" cm="1">
        <f t="array" ref="M795">IF(AND(G795&lt;&gt;0,G795&lt;&gt;""),IF(E795="","",IF(ISNUMBER(MATCH(SUBSTITUTE(E795," ",""),SUBSTITUTE('Look Up Values'!$I$2:$I$10," ",""),0)),"","State error")),"")</f>
        <v/>
      </c>
      <c r="N795" s="242" t="str" cm="1">
        <f t="array" ref="N795">IF(AND(G795&lt;&gt;0,G795&lt;&gt;""),IF(F795="","",IF(ISNUMBER(MATCH(SUBSTITUTE(F795," ",""),SUBSTITUTE('Look Up Values'!$W$2:$W$30," ",""),0)),"","D&amp;R error")),"")</f>
        <v/>
      </c>
      <c r="O795" s="256" t="str">
        <f t="shared" si="25"/>
        <v/>
      </c>
    </row>
    <row r="796" spans="1:15" ht="15.75">
      <c r="A796" s="250">
        <v>789</v>
      </c>
      <c r="B796" s="208"/>
      <c r="C796" s="49"/>
      <c r="D796" s="50"/>
      <c r="E796" s="50"/>
      <c r="F796" s="50"/>
      <c r="G796" s="209"/>
      <c r="H796" s="8"/>
      <c r="I796" s="457" t="str">
        <f t="shared" si="24"/>
        <v/>
      </c>
      <c r="J796" s="241" cm="1">
        <f t="array" ref="J796">SUMPRODUCT(--(K796:N796&lt;&gt;"")) + IF(TRIM(O796)="",0,LEN(O796)-LEN(SUBSTITUTE(O796,",",""))+1)</f>
        <v>0</v>
      </c>
      <c r="K796" s="242" t="str">
        <f>IF(AND(G796&lt;&gt;0,G796&lt;&gt;""),IF(B796="","",IF(ISNUMBER(MATCH(B796,'Look Up Values'!$B$2:$B$500,0)),"","Dest. error")),"")</f>
        <v/>
      </c>
      <c r="L796" s="242" t="str">
        <f>IF(AND(G796&lt;&gt;0,G796&lt;&gt;""),IF(C796="","",IF(AND(ISNUMBER(--LEFT(C796,FIND(" ",C796&amp;" ")-1)),OR(LEN(LEFT(C796,FIND(" ",C796&amp;" ")-1))=6,LEN(LEFT(C796,FIND(" ",C796&amp;" ")-1))=7),OR(ISNUMBER(MATCH(LEFT(C796,FIND(" ",C796&amp;" ")-1),'Look Up Values'!$G$2:$G$1000,0)),ISNUMBER(MATCH(LEFT(C796,FIND(" ",C796&amp;" ")-1),'Look Up Values'!$AE$2:$AE$2000,0)))),"","EWC error")),"")</f>
        <v/>
      </c>
      <c r="M796" s="242" t="str" cm="1">
        <f t="array" ref="M796">IF(AND(G796&lt;&gt;0,G796&lt;&gt;""),IF(E796="","",IF(ISNUMBER(MATCH(SUBSTITUTE(E796," ",""),SUBSTITUTE('Look Up Values'!$I$2:$I$10," ",""),0)),"","State error")),"")</f>
        <v/>
      </c>
      <c r="N796" s="242" t="str" cm="1">
        <f t="array" ref="N796">IF(AND(G796&lt;&gt;0,G796&lt;&gt;""),IF(F796="","",IF(ISNUMBER(MATCH(SUBSTITUTE(F796," ",""),SUBSTITUTE('Look Up Values'!$W$2:$W$30," ",""),0)),"","D&amp;R error")),"")</f>
        <v/>
      </c>
      <c r="O796" s="256" t="str">
        <f t="shared" si="25"/>
        <v/>
      </c>
    </row>
    <row r="797" spans="1:15" ht="15.75">
      <c r="A797" s="250">
        <v>790</v>
      </c>
      <c r="B797" s="208"/>
      <c r="C797" s="49"/>
      <c r="D797" s="50"/>
      <c r="E797" s="50"/>
      <c r="F797" s="50"/>
      <c r="G797" s="209"/>
      <c r="H797" s="8"/>
      <c r="I797" s="457" t="str">
        <f t="shared" si="24"/>
        <v/>
      </c>
      <c r="J797" s="241" cm="1">
        <f t="array" ref="J797">SUMPRODUCT(--(K797:N797&lt;&gt;"")) + IF(TRIM(O797)="",0,LEN(O797)-LEN(SUBSTITUTE(O797,",",""))+1)</f>
        <v>0</v>
      </c>
      <c r="K797" s="242" t="str">
        <f>IF(AND(G797&lt;&gt;0,G797&lt;&gt;""),IF(B797="","",IF(ISNUMBER(MATCH(B797,'Look Up Values'!$B$2:$B$500,0)),"","Dest. error")),"")</f>
        <v/>
      </c>
      <c r="L797" s="242" t="str">
        <f>IF(AND(G797&lt;&gt;0,G797&lt;&gt;""),IF(C797="","",IF(AND(ISNUMBER(--LEFT(C797,FIND(" ",C797&amp;" ")-1)),OR(LEN(LEFT(C797,FIND(" ",C797&amp;" ")-1))=6,LEN(LEFT(C797,FIND(" ",C797&amp;" ")-1))=7),OR(ISNUMBER(MATCH(LEFT(C797,FIND(" ",C797&amp;" ")-1),'Look Up Values'!$G$2:$G$1000,0)),ISNUMBER(MATCH(LEFT(C797,FIND(" ",C797&amp;" ")-1),'Look Up Values'!$AE$2:$AE$2000,0)))),"","EWC error")),"")</f>
        <v/>
      </c>
      <c r="M797" s="242" t="str" cm="1">
        <f t="array" ref="M797">IF(AND(G797&lt;&gt;0,G797&lt;&gt;""),IF(E797="","",IF(ISNUMBER(MATCH(SUBSTITUTE(E797," ",""),SUBSTITUTE('Look Up Values'!$I$2:$I$10," ",""),0)),"","State error")),"")</f>
        <v/>
      </c>
      <c r="N797" s="242" t="str" cm="1">
        <f t="array" ref="N797">IF(AND(G797&lt;&gt;0,G797&lt;&gt;""),IF(F797="","",IF(ISNUMBER(MATCH(SUBSTITUTE(F797," ",""),SUBSTITUTE('Look Up Values'!$W$2:$W$30," ",""),0)),"","D&amp;R error")),"")</f>
        <v/>
      </c>
      <c r="O797" s="256" t="str">
        <f t="shared" si="25"/>
        <v/>
      </c>
    </row>
    <row r="798" spans="1:15" ht="15.75">
      <c r="A798" s="250">
        <v>791</v>
      </c>
      <c r="B798" s="208"/>
      <c r="C798" s="49"/>
      <c r="D798" s="50"/>
      <c r="E798" s="50"/>
      <c r="F798" s="50"/>
      <c r="G798" s="209"/>
      <c r="H798" s="8"/>
      <c r="I798" s="457" t="str">
        <f t="shared" si="24"/>
        <v/>
      </c>
      <c r="J798" s="241" cm="1">
        <f t="array" ref="J798">SUMPRODUCT(--(K798:N798&lt;&gt;"")) + IF(TRIM(O798)="",0,LEN(O798)-LEN(SUBSTITUTE(O798,",",""))+1)</f>
        <v>0</v>
      </c>
      <c r="K798" s="242" t="str">
        <f>IF(AND(G798&lt;&gt;0,G798&lt;&gt;""),IF(B798="","",IF(ISNUMBER(MATCH(B798,'Look Up Values'!$B$2:$B$500,0)),"","Dest. error")),"")</f>
        <v/>
      </c>
      <c r="L798" s="242" t="str">
        <f>IF(AND(G798&lt;&gt;0,G798&lt;&gt;""),IF(C798="","",IF(AND(ISNUMBER(--LEFT(C798,FIND(" ",C798&amp;" ")-1)),OR(LEN(LEFT(C798,FIND(" ",C798&amp;" ")-1))=6,LEN(LEFT(C798,FIND(" ",C798&amp;" ")-1))=7),OR(ISNUMBER(MATCH(LEFT(C798,FIND(" ",C798&amp;" ")-1),'Look Up Values'!$G$2:$G$1000,0)),ISNUMBER(MATCH(LEFT(C798,FIND(" ",C798&amp;" ")-1),'Look Up Values'!$AE$2:$AE$2000,0)))),"","EWC error")),"")</f>
        <v/>
      </c>
      <c r="M798" s="242" t="str" cm="1">
        <f t="array" ref="M798">IF(AND(G798&lt;&gt;0,G798&lt;&gt;""),IF(E798="","",IF(ISNUMBER(MATCH(SUBSTITUTE(E798," ",""),SUBSTITUTE('Look Up Values'!$I$2:$I$10," ",""),0)),"","State error")),"")</f>
        <v/>
      </c>
      <c r="N798" s="242" t="str" cm="1">
        <f t="array" ref="N798">IF(AND(G798&lt;&gt;0,G798&lt;&gt;""),IF(F798="","",IF(ISNUMBER(MATCH(SUBSTITUTE(F798," ",""),SUBSTITUTE('Look Up Values'!$W$2:$W$30," ",""),0)),"","D&amp;R error")),"")</f>
        <v/>
      </c>
      <c r="O798" s="256" t="str">
        <f t="shared" si="25"/>
        <v/>
      </c>
    </row>
    <row r="799" spans="1:15" ht="15.75">
      <c r="A799" s="250">
        <v>792</v>
      </c>
      <c r="B799" s="208"/>
      <c r="C799" s="49"/>
      <c r="D799" s="50"/>
      <c r="E799" s="50"/>
      <c r="F799" s="50"/>
      <c r="G799" s="209"/>
      <c r="H799" s="8"/>
      <c r="I799" s="457" t="str">
        <f t="shared" si="24"/>
        <v/>
      </c>
      <c r="J799" s="241" cm="1">
        <f t="array" ref="J799">SUMPRODUCT(--(K799:N799&lt;&gt;"")) + IF(TRIM(O799)="",0,LEN(O799)-LEN(SUBSTITUTE(O799,",",""))+1)</f>
        <v>0</v>
      </c>
      <c r="K799" s="242" t="str">
        <f>IF(AND(G799&lt;&gt;0,G799&lt;&gt;""),IF(B799="","",IF(ISNUMBER(MATCH(B799,'Look Up Values'!$B$2:$B$500,0)),"","Dest. error")),"")</f>
        <v/>
      </c>
      <c r="L799" s="242" t="str">
        <f>IF(AND(G799&lt;&gt;0,G799&lt;&gt;""),IF(C799="","",IF(AND(ISNUMBER(--LEFT(C799,FIND(" ",C799&amp;" ")-1)),OR(LEN(LEFT(C799,FIND(" ",C799&amp;" ")-1))=6,LEN(LEFT(C799,FIND(" ",C799&amp;" ")-1))=7),OR(ISNUMBER(MATCH(LEFT(C799,FIND(" ",C799&amp;" ")-1),'Look Up Values'!$G$2:$G$1000,0)),ISNUMBER(MATCH(LEFT(C799,FIND(" ",C799&amp;" ")-1),'Look Up Values'!$AE$2:$AE$2000,0)))),"","EWC error")),"")</f>
        <v/>
      </c>
      <c r="M799" s="242" t="str" cm="1">
        <f t="array" ref="M799">IF(AND(G799&lt;&gt;0,G799&lt;&gt;""),IF(E799="","",IF(ISNUMBER(MATCH(SUBSTITUTE(E799," ",""),SUBSTITUTE('Look Up Values'!$I$2:$I$10," ",""),0)),"","State error")),"")</f>
        <v/>
      </c>
      <c r="N799" s="242" t="str" cm="1">
        <f t="array" ref="N799">IF(AND(G799&lt;&gt;0,G799&lt;&gt;""),IF(F799="","",IF(ISNUMBER(MATCH(SUBSTITUTE(F799," ",""),SUBSTITUTE('Look Up Values'!$W$2:$W$30," ",""),0)),"","D&amp;R error")),"")</f>
        <v/>
      </c>
      <c r="O799" s="256" t="str">
        <f t="shared" si="25"/>
        <v/>
      </c>
    </row>
    <row r="800" spans="1:15" ht="15.75">
      <c r="A800" s="250">
        <v>793</v>
      </c>
      <c r="B800" s="208"/>
      <c r="C800" s="49"/>
      <c r="D800" s="50"/>
      <c r="E800" s="50"/>
      <c r="F800" s="50"/>
      <c r="G800" s="209"/>
      <c r="H800" s="8"/>
      <c r="I800" s="457" t="str">
        <f t="shared" si="24"/>
        <v/>
      </c>
      <c r="J800" s="241" cm="1">
        <f t="array" ref="J800">SUMPRODUCT(--(K800:N800&lt;&gt;"")) + IF(TRIM(O800)="",0,LEN(O800)-LEN(SUBSTITUTE(O800,",",""))+1)</f>
        <v>0</v>
      </c>
      <c r="K800" s="242" t="str">
        <f>IF(AND(G800&lt;&gt;0,G800&lt;&gt;""),IF(B800="","",IF(ISNUMBER(MATCH(B800,'Look Up Values'!$B$2:$B$500,0)),"","Dest. error")),"")</f>
        <v/>
      </c>
      <c r="L800" s="242" t="str">
        <f>IF(AND(G800&lt;&gt;0,G800&lt;&gt;""),IF(C800="","",IF(AND(ISNUMBER(--LEFT(C800,FIND(" ",C800&amp;" ")-1)),OR(LEN(LEFT(C800,FIND(" ",C800&amp;" ")-1))=6,LEN(LEFT(C800,FIND(" ",C800&amp;" ")-1))=7),OR(ISNUMBER(MATCH(LEFT(C800,FIND(" ",C800&amp;" ")-1),'Look Up Values'!$G$2:$G$1000,0)),ISNUMBER(MATCH(LEFT(C800,FIND(" ",C800&amp;" ")-1),'Look Up Values'!$AE$2:$AE$2000,0)))),"","EWC error")),"")</f>
        <v/>
      </c>
      <c r="M800" s="242" t="str" cm="1">
        <f t="array" ref="M800">IF(AND(G800&lt;&gt;0,G800&lt;&gt;""),IF(E800="","",IF(ISNUMBER(MATCH(SUBSTITUTE(E800," ",""),SUBSTITUTE('Look Up Values'!$I$2:$I$10," ",""),0)),"","State error")),"")</f>
        <v/>
      </c>
      <c r="N800" s="242" t="str" cm="1">
        <f t="array" ref="N800">IF(AND(G800&lt;&gt;0,G800&lt;&gt;""),IF(F800="","",IF(ISNUMBER(MATCH(SUBSTITUTE(F800," ",""),SUBSTITUTE('Look Up Values'!$W$2:$W$30," ",""),0)),"","D&amp;R error")),"")</f>
        <v/>
      </c>
      <c r="O800" s="256" t="str">
        <f t="shared" si="25"/>
        <v/>
      </c>
    </row>
    <row r="801" spans="1:15" ht="15.75">
      <c r="A801" s="250">
        <v>794</v>
      </c>
      <c r="B801" s="208"/>
      <c r="C801" s="49"/>
      <c r="D801" s="50"/>
      <c r="E801" s="50"/>
      <c r="F801" s="50"/>
      <c r="G801" s="209"/>
      <c r="H801" s="8"/>
      <c r="I801" s="457" t="str">
        <f t="shared" si="24"/>
        <v/>
      </c>
      <c r="J801" s="241" cm="1">
        <f t="array" ref="J801">SUMPRODUCT(--(K801:N801&lt;&gt;"")) + IF(TRIM(O801)="",0,LEN(O801)-LEN(SUBSTITUTE(O801,",",""))+1)</f>
        <v>0</v>
      </c>
      <c r="K801" s="242" t="str">
        <f>IF(AND(G801&lt;&gt;0,G801&lt;&gt;""),IF(B801="","",IF(ISNUMBER(MATCH(B801,'Look Up Values'!$B$2:$B$500,0)),"","Dest. error")),"")</f>
        <v/>
      </c>
      <c r="L801" s="242" t="str">
        <f>IF(AND(G801&lt;&gt;0,G801&lt;&gt;""),IF(C801="","",IF(AND(ISNUMBER(--LEFT(C801,FIND(" ",C801&amp;" ")-1)),OR(LEN(LEFT(C801,FIND(" ",C801&amp;" ")-1))=6,LEN(LEFT(C801,FIND(" ",C801&amp;" ")-1))=7),OR(ISNUMBER(MATCH(LEFT(C801,FIND(" ",C801&amp;" ")-1),'Look Up Values'!$G$2:$G$1000,0)),ISNUMBER(MATCH(LEFT(C801,FIND(" ",C801&amp;" ")-1),'Look Up Values'!$AE$2:$AE$2000,0)))),"","EWC error")),"")</f>
        <v/>
      </c>
      <c r="M801" s="242" t="str" cm="1">
        <f t="array" ref="M801">IF(AND(G801&lt;&gt;0,G801&lt;&gt;""),IF(E801="","",IF(ISNUMBER(MATCH(SUBSTITUTE(E801," ",""),SUBSTITUTE('Look Up Values'!$I$2:$I$10," ",""),0)),"","State error")),"")</f>
        <v/>
      </c>
      <c r="N801" s="242" t="str" cm="1">
        <f t="array" ref="N801">IF(AND(G801&lt;&gt;0,G801&lt;&gt;""),IF(F801="","",IF(ISNUMBER(MATCH(SUBSTITUTE(F801," ",""),SUBSTITUTE('Look Up Values'!$W$2:$W$30," ",""),0)),"","D&amp;R error")),"")</f>
        <v/>
      </c>
      <c r="O801" s="256" t="str">
        <f t="shared" si="25"/>
        <v/>
      </c>
    </row>
    <row r="802" spans="1:15" ht="15.75">
      <c r="A802" s="250">
        <v>795</v>
      </c>
      <c r="B802" s="208"/>
      <c r="C802" s="49"/>
      <c r="D802" s="50"/>
      <c r="E802" s="50"/>
      <c r="F802" s="50"/>
      <c r="G802" s="209"/>
      <c r="H802" s="8"/>
      <c r="I802" s="457" t="str">
        <f t="shared" si="24"/>
        <v/>
      </c>
      <c r="J802" s="241" cm="1">
        <f t="array" ref="J802">SUMPRODUCT(--(K802:N802&lt;&gt;"")) + IF(TRIM(O802)="",0,LEN(O802)-LEN(SUBSTITUTE(O802,",",""))+1)</f>
        <v>0</v>
      </c>
      <c r="K802" s="242" t="str">
        <f>IF(AND(G802&lt;&gt;0,G802&lt;&gt;""),IF(B802="","",IF(ISNUMBER(MATCH(B802,'Look Up Values'!$B$2:$B$500,0)),"","Dest. error")),"")</f>
        <v/>
      </c>
      <c r="L802" s="242" t="str">
        <f>IF(AND(G802&lt;&gt;0,G802&lt;&gt;""),IF(C802="","",IF(AND(ISNUMBER(--LEFT(C802,FIND(" ",C802&amp;" ")-1)),OR(LEN(LEFT(C802,FIND(" ",C802&amp;" ")-1))=6,LEN(LEFT(C802,FIND(" ",C802&amp;" ")-1))=7),OR(ISNUMBER(MATCH(LEFT(C802,FIND(" ",C802&amp;" ")-1),'Look Up Values'!$G$2:$G$1000,0)),ISNUMBER(MATCH(LEFT(C802,FIND(" ",C802&amp;" ")-1),'Look Up Values'!$AE$2:$AE$2000,0)))),"","EWC error")),"")</f>
        <v/>
      </c>
      <c r="M802" s="242" t="str" cm="1">
        <f t="array" ref="M802">IF(AND(G802&lt;&gt;0,G802&lt;&gt;""),IF(E802="","",IF(ISNUMBER(MATCH(SUBSTITUTE(E802," ",""),SUBSTITUTE('Look Up Values'!$I$2:$I$10," ",""),0)),"","State error")),"")</f>
        <v/>
      </c>
      <c r="N802" s="242" t="str" cm="1">
        <f t="array" ref="N802">IF(AND(G802&lt;&gt;0,G802&lt;&gt;""),IF(F802="","",IF(ISNUMBER(MATCH(SUBSTITUTE(F802," ",""),SUBSTITUTE('Look Up Values'!$W$2:$W$30," ",""),0)),"","D&amp;R error")),"")</f>
        <v/>
      </c>
      <c r="O802" s="256" t="str">
        <f t="shared" si="25"/>
        <v/>
      </c>
    </row>
    <row r="803" spans="1:15" ht="15.75">
      <c r="A803" s="250">
        <v>796</v>
      </c>
      <c r="B803" s="208"/>
      <c r="C803" s="49"/>
      <c r="D803" s="50"/>
      <c r="E803" s="50"/>
      <c r="F803" s="50"/>
      <c r="G803" s="209"/>
      <c r="H803" s="8"/>
      <c r="I803" s="457" t="str">
        <f t="shared" si="24"/>
        <v/>
      </c>
      <c r="J803" s="241" cm="1">
        <f t="array" ref="J803">SUMPRODUCT(--(K803:N803&lt;&gt;"")) + IF(TRIM(O803)="",0,LEN(O803)-LEN(SUBSTITUTE(O803,",",""))+1)</f>
        <v>0</v>
      </c>
      <c r="K803" s="242" t="str">
        <f>IF(AND(G803&lt;&gt;0,G803&lt;&gt;""),IF(B803="","",IF(ISNUMBER(MATCH(B803,'Look Up Values'!$B$2:$B$500,0)),"","Dest. error")),"")</f>
        <v/>
      </c>
      <c r="L803" s="242" t="str">
        <f>IF(AND(G803&lt;&gt;0,G803&lt;&gt;""),IF(C803="","",IF(AND(ISNUMBER(--LEFT(C803,FIND(" ",C803&amp;" ")-1)),OR(LEN(LEFT(C803,FIND(" ",C803&amp;" ")-1))=6,LEN(LEFT(C803,FIND(" ",C803&amp;" ")-1))=7),OR(ISNUMBER(MATCH(LEFT(C803,FIND(" ",C803&amp;" ")-1),'Look Up Values'!$G$2:$G$1000,0)),ISNUMBER(MATCH(LEFT(C803,FIND(" ",C803&amp;" ")-1),'Look Up Values'!$AE$2:$AE$2000,0)))),"","EWC error")),"")</f>
        <v/>
      </c>
      <c r="M803" s="242" t="str" cm="1">
        <f t="array" ref="M803">IF(AND(G803&lt;&gt;0,G803&lt;&gt;""),IF(E803="","",IF(ISNUMBER(MATCH(SUBSTITUTE(E803," ",""),SUBSTITUTE('Look Up Values'!$I$2:$I$10," ",""),0)),"","State error")),"")</f>
        <v/>
      </c>
      <c r="N803" s="242" t="str" cm="1">
        <f t="array" ref="N803">IF(AND(G803&lt;&gt;0,G803&lt;&gt;""),IF(F803="","",IF(ISNUMBER(MATCH(SUBSTITUTE(F803," ",""),SUBSTITUTE('Look Up Values'!$W$2:$W$30," ",""),0)),"","D&amp;R error")),"")</f>
        <v/>
      </c>
      <c r="O803" s="256" t="str">
        <f t="shared" si="25"/>
        <v/>
      </c>
    </row>
    <row r="804" spans="1:15" ht="15.75">
      <c r="A804" s="250">
        <v>797</v>
      </c>
      <c r="B804" s="208"/>
      <c r="C804" s="49"/>
      <c r="D804" s="50"/>
      <c r="E804" s="50"/>
      <c r="F804" s="50"/>
      <c r="G804" s="209"/>
      <c r="H804" s="8"/>
      <c r="I804" s="457" t="str">
        <f t="shared" si="24"/>
        <v/>
      </c>
      <c r="J804" s="241" cm="1">
        <f t="array" ref="J804">SUMPRODUCT(--(K804:N804&lt;&gt;"")) + IF(TRIM(O804)="",0,LEN(O804)-LEN(SUBSTITUTE(O804,",",""))+1)</f>
        <v>0</v>
      </c>
      <c r="K804" s="242" t="str">
        <f>IF(AND(G804&lt;&gt;0,G804&lt;&gt;""),IF(B804="","",IF(ISNUMBER(MATCH(B804,'Look Up Values'!$B$2:$B$500,0)),"","Dest. error")),"")</f>
        <v/>
      </c>
      <c r="L804" s="242" t="str">
        <f>IF(AND(G804&lt;&gt;0,G804&lt;&gt;""),IF(C804="","",IF(AND(ISNUMBER(--LEFT(C804,FIND(" ",C804&amp;" ")-1)),OR(LEN(LEFT(C804,FIND(" ",C804&amp;" ")-1))=6,LEN(LEFT(C804,FIND(" ",C804&amp;" ")-1))=7),OR(ISNUMBER(MATCH(LEFT(C804,FIND(" ",C804&amp;" ")-1),'Look Up Values'!$G$2:$G$1000,0)),ISNUMBER(MATCH(LEFT(C804,FIND(" ",C804&amp;" ")-1),'Look Up Values'!$AE$2:$AE$2000,0)))),"","EWC error")),"")</f>
        <v/>
      </c>
      <c r="M804" s="242" t="str" cm="1">
        <f t="array" ref="M804">IF(AND(G804&lt;&gt;0,G804&lt;&gt;""),IF(E804="","",IF(ISNUMBER(MATCH(SUBSTITUTE(E804," ",""),SUBSTITUTE('Look Up Values'!$I$2:$I$10," ",""),0)),"","State error")),"")</f>
        <v/>
      </c>
      <c r="N804" s="242" t="str" cm="1">
        <f t="array" ref="N804">IF(AND(G804&lt;&gt;0,G804&lt;&gt;""),IF(F804="","",IF(ISNUMBER(MATCH(SUBSTITUTE(F804," ",""),SUBSTITUTE('Look Up Values'!$W$2:$W$30," ",""),0)),"","D&amp;R error")),"")</f>
        <v/>
      </c>
      <c r="O804" s="256" t="str">
        <f t="shared" si="25"/>
        <v/>
      </c>
    </row>
    <row r="805" spans="1:15" ht="15.75">
      <c r="A805" s="250">
        <v>798</v>
      </c>
      <c r="B805" s="208"/>
      <c r="C805" s="49"/>
      <c r="D805" s="50"/>
      <c r="E805" s="50"/>
      <c r="F805" s="50"/>
      <c r="G805" s="209"/>
      <c r="H805" s="8"/>
      <c r="I805" s="457" t="str">
        <f t="shared" si="24"/>
        <v/>
      </c>
      <c r="J805" s="241" cm="1">
        <f t="array" ref="J805">SUMPRODUCT(--(K805:N805&lt;&gt;"")) + IF(TRIM(O805)="",0,LEN(O805)-LEN(SUBSTITUTE(O805,",",""))+1)</f>
        <v>0</v>
      </c>
      <c r="K805" s="242" t="str">
        <f>IF(AND(G805&lt;&gt;0,G805&lt;&gt;""),IF(B805="","",IF(ISNUMBER(MATCH(B805,'Look Up Values'!$B$2:$B$500,0)),"","Dest. error")),"")</f>
        <v/>
      </c>
      <c r="L805" s="242" t="str">
        <f>IF(AND(G805&lt;&gt;0,G805&lt;&gt;""),IF(C805="","",IF(AND(ISNUMBER(--LEFT(C805,FIND(" ",C805&amp;" ")-1)),OR(LEN(LEFT(C805,FIND(" ",C805&amp;" ")-1))=6,LEN(LEFT(C805,FIND(" ",C805&amp;" ")-1))=7),OR(ISNUMBER(MATCH(LEFT(C805,FIND(" ",C805&amp;" ")-1),'Look Up Values'!$G$2:$G$1000,0)),ISNUMBER(MATCH(LEFT(C805,FIND(" ",C805&amp;" ")-1),'Look Up Values'!$AE$2:$AE$2000,0)))),"","EWC error")),"")</f>
        <v/>
      </c>
      <c r="M805" s="242" t="str" cm="1">
        <f t="array" ref="M805">IF(AND(G805&lt;&gt;0,G805&lt;&gt;""),IF(E805="","",IF(ISNUMBER(MATCH(SUBSTITUTE(E805," ",""),SUBSTITUTE('Look Up Values'!$I$2:$I$10," ",""),0)),"","State error")),"")</f>
        <v/>
      </c>
      <c r="N805" s="242" t="str" cm="1">
        <f t="array" ref="N805">IF(AND(G805&lt;&gt;0,G805&lt;&gt;""),IF(F805="","",IF(ISNUMBER(MATCH(SUBSTITUTE(F805," ",""),SUBSTITUTE('Look Up Values'!$W$2:$W$30," ",""),0)),"","D&amp;R error")),"")</f>
        <v/>
      </c>
      <c r="O805" s="256" t="str">
        <f t="shared" si="25"/>
        <v/>
      </c>
    </row>
    <row r="806" spans="1:15" ht="15.75">
      <c r="A806" s="250">
        <v>799</v>
      </c>
      <c r="B806" s="208"/>
      <c r="C806" s="49"/>
      <c r="D806" s="50"/>
      <c r="E806" s="50"/>
      <c r="F806" s="50"/>
      <c r="G806" s="209"/>
      <c r="H806" s="8"/>
      <c r="I806" s="457" t="str">
        <f t="shared" si="24"/>
        <v/>
      </c>
      <c r="J806" s="241" cm="1">
        <f t="array" ref="J806">SUMPRODUCT(--(K806:N806&lt;&gt;"")) + IF(TRIM(O806)="",0,LEN(O806)-LEN(SUBSTITUTE(O806,",",""))+1)</f>
        <v>0</v>
      </c>
      <c r="K806" s="242" t="str">
        <f>IF(AND(G806&lt;&gt;0,G806&lt;&gt;""),IF(B806="","",IF(ISNUMBER(MATCH(B806,'Look Up Values'!$B$2:$B$500,0)),"","Dest. error")),"")</f>
        <v/>
      </c>
      <c r="L806" s="242" t="str">
        <f>IF(AND(G806&lt;&gt;0,G806&lt;&gt;""),IF(C806="","",IF(AND(ISNUMBER(--LEFT(C806,FIND(" ",C806&amp;" ")-1)),OR(LEN(LEFT(C806,FIND(" ",C806&amp;" ")-1))=6,LEN(LEFT(C806,FIND(" ",C806&amp;" ")-1))=7),OR(ISNUMBER(MATCH(LEFT(C806,FIND(" ",C806&amp;" ")-1),'Look Up Values'!$G$2:$G$1000,0)),ISNUMBER(MATCH(LEFT(C806,FIND(" ",C806&amp;" ")-1),'Look Up Values'!$AE$2:$AE$2000,0)))),"","EWC error")),"")</f>
        <v/>
      </c>
      <c r="M806" s="242" t="str" cm="1">
        <f t="array" ref="M806">IF(AND(G806&lt;&gt;0,G806&lt;&gt;""),IF(E806="","",IF(ISNUMBER(MATCH(SUBSTITUTE(E806," ",""),SUBSTITUTE('Look Up Values'!$I$2:$I$10," ",""),0)),"","State error")),"")</f>
        <v/>
      </c>
      <c r="N806" s="242" t="str" cm="1">
        <f t="array" ref="N806">IF(AND(G806&lt;&gt;0,G806&lt;&gt;""),IF(F806="","",IF(ISNUMBER(MATCH(SUBSTITUTE(F806," ",""),SUBSTITUTE('Look Up Values'!$W$2:$W$30," ",""),0)),"","D&amp;R error")),"")</f>
        <v/>
      </c>
      <c r="O806" s="256" t="str">
        <f t="shared" si="25"/>
        <v/>
      </c>
    </row>
    <row r="807" spans="1:15" ht="15.75">
      <c r="A807" s="250">
        <v>800</v>
      </c>
      <c r="B807" s="208"/>
      <c r="C807" s="49"/>
      <c r="D807" s="50"/>
      <c r="E807" s="50"/>
      <c r="F807" s="50"/>
      <c r="G807" s="209"/>
      <c r="H807" s="8"/>
      <c r="I807" s="457" t="str">
        <f t="shared" si="24"/>
        <v/>
      </c>
      <c r="J807" s="241" cm="1">
        <f t="array" ref="J807">SUMPRODUCT(--(K807:N807&lt;&gt;"")) + IF(TRIM(O807)="",0,LEN(O807)-LEN(SUBSTITUTE(O807,",",""))+1)</f>
        <v>0</v>
      </c>
      <c r="K807" s="242" t="str">
        <f>IF(AND(G807&lt;&gt;0,G807&lt;&gt;""),IF(B807="","",IF(ISNUMBER(MATCH(B807,'Look Up Values'!$B$2:$B$500,0)),"","Dest. error")),"")</f>
        <v/>
      </c>
      <c r="L807" s="242" t="str">
        <f>IF(AND(G807&lt;&gt;0,G807&lt;&gt;""),IF(C807="","",IF(AND(ISNUMBER(--LEFT(C807,FIND(" ",C807&amp;" ")-1)),OR(LEN(LEFT(C807,FIND(" ",C807&amp;" ")-1))=6,LEN(LEFT(C807,FIND(" ",C807&amp;" ")-1))=7),OR(ISNUMBER(MATCH(LEFT(C807,FIND(" ",C807&amp;" ")-1),'Look Up Values'!$G$2:$G$1000,0)),ISNUMBER(MATCH(LEFT(C807,FIND(" ",C807&amp;" ")-1),'Look Up Values'!$AE$2:$AE$2000,0)))),"","EWC error")),"")</f>
        <v/>
      </c>
      <c r="M807" s="242" t="str" cm="1">
        <f t="array" ref="M807">IF(AND(G807&lt;&gt;0,G807&lt;&gt;""),IF(E807="","",IF(ISNUMBER(MATCH(SUBSTITUTE(E807," ",""),SUBSTITUTE('Look Up Values'!$I$2:$I$10," ",""),0)),"","State error")),"")</f>
        <v/>
      </c>
      <c r="N807" s="242" t="str" cm="1">
        <f t="array" ref="N807">IF(AND(G807&lt;&gt;0,G807&lt;&gt;""),IF(F807="","",IF(ISNUMBER(MATCH(SUBSTITUTE(F807," ",""),SUBSTITUTE('Look Up Values'!$W$2:$W$30," ",""),0)),"","D&amp;R error")),"")</f>
        <v/>
      </c>
      <c r="O807" s="256" t="str">
        <f t="shared" si="25"/>
        <v/>
      </c>
    </row>
    <row r="808" spans="1:15" ht="15.75">
      <c r="A808" s="250">
        <v>801</v>
      </c>
      <c r="B808" s="208"/>
      <c r="C808" s="49"/>
      <c r="D808" s="50"/>
      <c r="E808" s="50"/>
      <c r="F808" s="50"/>
      <c r="G808" s="209"/>
      <c r="H808" s="8"/>
      <c r="I808" s="457" t="str">
        <f t="shared" si="24"/>
        <v/>
      </c>
      <c r="J808" s="241" cm="1">
        <f t="array" ref="J808">SUMPRODUCT(--(K808:N808&lt;&gt;"")) + IF(TRIM(O808)="",0,LEN(O808)-LEN(SUBSTITUTE(O808,",",""))+1)</f>
        <v>0</v>
      </c>
      <c r="K808" s="242" t="str">
        <f>IF(AND(G808&lt;&gt;0,G808&lt;&gt;""),IF(B808="","",IF(ISNUMBER(MATCH(B808,'Look Up Values'!$B$2:$B$500,0)),"","Dest. error")),"")</f>
        <v/>
      </c>
      <c r="L808" s="242" t="str">
        <f>IF(AND(G808&lt;&gt;0,G808&lt;&gt;""),IF(C808="","",IF(AND(ISNUMBER(--LEFT(C808,FIND(" ",C808&amp;" ")-1)),OR(LEN(LEFT(C808,FIND(" ",C808&amp;" ")-1))=6,LEN(LEFT(C808,FIND(" ",C808&amp;" ")-1))=7),OR(ISNUMBER(MATCH(LEFT(C808,FIND(" ",C808&amp;" ")-1),'Look Up Values'!$G$2:$G$1000,0)),ISNUMBER(MATCH(LEFT(C808,FIND(" ",C808&amp;" ")-1),'Look Up Values'!$AE$2:$AE$2000,0)))),"","EWC error")),"")</f>
        <v/>
      </c>
      <c r="M808" s="242" t="str" cm="1">
        <f t="array" ref="M808">IF(AND(G808&lt;&gt;0,G808&lt;&gt;""),IF(E808="","",IF(ISNUMBER(MATCH(SUBSTITUTE(E808," ",""),SUBSTITUTE('Look Up Values'!$I$2:$I$10," ",""),0)),"","State error")),"")</f>
        <v/>
      </c>
      <c r="N808" s="242" t="str" cm="1">
        <f t="array" ref="N808">IF(AND(G808&lt;&gt;0,G808&lt;&gt;""),IF(F808="","",IF(ISNUMBER(MATCH(SUBSTITUTE(F808," ",""),SUBSTITUTE('Look Up Values'!$W$2:$W$30," ",""),0)),"","D&amp;R error")),"")</f>
        <v/>
      </c>
      <c r="O808" s="256" t="str">
        <f t="shared" si="25"/>
        <v/>
      </c>
    </row>
    <row r="809" spans="1:15" ht="15.75">
      <c r="A809" s="250">
        <v>802</v>
      </c>
      <c r="B809" s="208"/>
      <c r="C809" s="49"/>
      <c r="D809" s="50"/>
      <c r="E809" s="50"/>
      <c r="F809" s="50"/>
      <c r="G809" s="209"/>
      <c r="H809" s="8"/>
      <c r="I809" s="457" t="str">
        <f t="shared" si="24"/>
        <v/>
      </c>
      <c r="J809" s="241" cm="1">
        <f t="array" ref="J809">SUMPRODUCT(--(K809:N809&lt;&gt;"")) + IF(TRIM(O809)="",0,LEN(O809)-LEN(SUBSTITUTE(O809,",",""))+1)</f>
        <v>0</v>
      </c>
      <c r="K809" s="242" t="str">
        <f>IF(AND(G809&lt;&gt;0,G809&lt;&gt;""),IF(B809="","",IF(ISNUMBER(MATCH(B809,'Look Up Values'!$B$2:$B$500,0)),"","Dest. error")),"")</f>
        <v/>
      </c>
      <c r="L809" s="242" t="str">
        <f>IF(AND(G809&lt;&gt;0,G809&lt;&gt;""),IF(C809="","",IF(AND(ISNUMBER(--LEFT(C809,FIND(" ",C809&amp;" ")-1)),OR(LEN(LEFT(C809,FIND(" ",C809&amp;" ")-1))=6,LEN(LEFT(C809,FIND(" ",C809&amp;" ")-1))=7),OR(ISNUMBER(MATCH(LEFT(C809,FIND(" ",C809&amp;" ")-1),'Look Up Values'!$G$2:$G$1000,0)),ISNUMBER(MATCH(LEFT(C809,FIND(" ",C809&amp;" ")-1),'Look Up Values'!$AE$2:$AE$2000,0)))),"","EWC error")),"")</f>
        <v/>
      </c>
      <c r="M809" s="242" t="str" cm="1">
        <f t="array" ref="M809">IF(AND(G809&lt;&gt;0,G809&lt;&gt;""),IF(E809="","",IF(ISNUMBER(MATCH(SUBSTITUTE(E809," ",""),SUBSTITUTE('Look Up Values'!$I$2:$I$10," ",""),0)),"","State error")),"")</f>
        <v/>
      </c>
      <c r="N809" s="242" t="str" cm="1">
        <f t="array" ref="N809">IF(AND(G809&lt;&gt;0,G809&lt;&gt;""),IF(F809="","",IF(ISNUMBER(MATCH(SUBSTITUTE(F809," ",""),SUBSTITUTE('Look Up Values'!$W$2:$W$30," ",""),0)),"","D&amp;R error")),"")</f>
        <v/>
      </c>
      <c r="O809" s="256" t="str">
        <f t="shared" si="25"/>
        <v/>
      </c>
    </row>
    <row r="810" spans="1:15" ht="15.75">
      <c r="A810" s="250">
        <v>803</v>
      </c>
      <c r="B810" s="208"/>
      <c r="C810" s="49"/>
      <c r="D810" s="50"/>
      <c r="E810" s="50"/>
      <c r="F810" s="50"/>
      <c r="G810" s="209"/>
      <c r="H810" s="8"/>
      <c r="I810" s="457" t="str">
        <f t="shared" si="24"/>
        <v/>
      </c>
      <c r="J810" s="241" cm="1">
        <f t="array" ref="J810">SUMPRODUCT(--(K810:N810&lt;&gt;"")) + IF(TRIM(O810)="",0,LEN(O810)-LEN(SUBSTITUTE(O810,",",""))+1)</f>
        <v>0</v>
      </c>
      <c r="K810" s="242" t="str">
        <f>IF(AND(G810&lt;&gt;0,G810&lt;&gt;""),IF(B810="","",IF(ISNUMBER(MATCH(B810,'Look Up Values'!$B$2:$B$500,0)),"","Dest. error")),"")</f>
        <v/>
      </c>
      <c r="L810" s="242" t="str">
        <f>IF(AND(G810&lt;&gt;0,G810&lt;&gt;""),IF(C810="","",IF(AND(ISNUMBER(--LEFT(C810,FIND(" ",C810&amp;" ")-1)),OR(LEN(LEFT(C810,FIND(" ",C810&amp;" ")-1))=6,LEN(LEFT(C810,FIND(" ",C810&amp;" ")-1))=7),OR(ISNUMBER(MATCH(LEFT(C810,FIND(" ",C810&amp;" ")-1),'Look Up Values'!$G$2:$G$1000,0)),ISNUMBER(MATCH(LEFT(C810,FIND(" ",C810&amp;" ")-1),'Look Up Values'!$AE$2:$AE$2000,0)))),"","EWC error")),"")</f>
        <v/>
      </c>
      <c r="M810" s="242" t="str" cm="1">
        <f t="array" ref="M810">IF(AND(G810&lt;&gt;0,G810&lt;&gt;""),IF(E810="","",IF(ISNUMBER(MATCH(SUBSTITUTE(E810," ",""),SUBSTITUTE('Look Up Values'!$I$2:$I$10," ",""),0)),"","State error")),"")</f>
        <v/>
      </c>
      <c r="N810" s="242" t="str" cm="1">
        <f t="array" ref="N810">IF(AND(G810&lt;&gt;0,G810&lt;&gt;""),IF(F810="","",IF(ISNUMBER(MATCH(SUBSTITUTE(F810," ",""),SUBSTITUTE('Look Up Values'!$W$2:$W$30," ",""),0)),"","D&amp;R error")),"")</f>
        <v/>
      </c>
      <c r="O810" s="256" t="str">
        <f t="shared" si="25"/>
        <v/>
      </c>
    </row>
    <row r="811" spans="1:15" ht="15.75">
      <c r="A811" s="250">
        <v>804</v>
      </c>
      <c r="B811" s="208"/>
      <c r="C811" s="49"/>
      <c r="D811" s="50"/>
      <c r="E811" s="50"/>
      <c r="F811" s="50"/>
      <c r="G811" s="209"/>
      <c r="H811" s="8"/>
      <c r="I811" s="457" t="str">
        <f t="shared" si="24"/>
        <v/>
      </c>
      <c r="J811" s="241" cm="1">
        <f t="array" ref="J811">SUMPRODUCT(--(K811:N811&lt;&gt;"")) + IF(TRIM(O811)="",0,LEN(O811)-LEN(SUBSTITUTE(O811,",",""))+1)</f>
        <v>0</v>
      </c>
      <c r="K811" s="242" t="str">
        <f>IF(AND(G811&lt;&gt;0,G811&lt;&gt;""),IF(B811="","",IF(ISNUMBER(MATCH(B811,'Look Up Values'!$B$2:$B$500,0)),"","Dest. error")),"")</f>
        <v/>
      </c>
      <c r="L811" s="242" t="str">
        <f>IF(AND(G811&lt;&gt;0,G811&lt;&gt;""),IF(C811="","",IF(AND(ISNUMBER(--LEFT(C811,FIND(" ",C811&amp;" ")-1)),OR(LEN(LEFT(C811,FIND(" ",C811&amp;" ")-1))=6,LEN(LEFT(C811,FIND(" ",C811&amp;" ")-1))=7),OR(ISNUMBER(MATCH(LEFT(C811,FIND(" ",C811&amp;" ")-1),'Look Up Values'!$G$2:$G$1000,0)),ISNUMBER(MATCH(LEFT(C811,FIND(" ",C811&amp;" ")-1),'Look Up Values'!$AE$2:$AE$2000,0)))),"","EWC error")),"")</f>
        <v/>
      </c>
      <c r="M811" s="242" t="str" cm="1">
        <f t="array" ref="M811">IF(AND(G811&lt;&gt;0,G811&lt;&gt;""),IF(E811="","",IF(ISNUMBER(MATCH(SUBSTITUTE(E811," ",""),SUBSTITUTE('Look Up Values'!$I$2:$I$10," ",""),0)),"","State error")),"")</f>
        <v/>
      </c>
      <c r="N811" s="242" t="str" cm="1">
        <f t="array" ref="N811">IF(AND(G811&lt;&gt;0,G811&lt;&gt;""),IF(F811="","",IF(ISNUMBER(MATCH(SUBSTITUTE(F811," ",""),SUBSTITUTE('Look Up Values'!$W$2:$W$30," ",""),0)),"","D&amp;R error")),"")</f>
        <v/>
      </c>
      <c r="O811" s="256" t="str">
        <f t="shared" si="25"/>
        <v/>
      </c>
    </row>
    <row r="812" spans="1:15" ht="15.75">
      <c r="A812" s="250">
        <v>805</v>
      </c>
      <c r="B812" s="208"/>
      <c r="C812" s="49"/>
      <c r="D812" s="50"/>
      <c r="E812" s="50"/>
      <c r="F812" s="50"/>
      <c r="G812" s="209"/>
      <c r="H812" s="8"/>
      <c r="I812" s="457" t="str">
        <f t="shared" si="24"/>
        <v/>
      </c>
      <c r="J812" s="241" cm="1">
        <f t="array" ref="J812">SUMPRODUCT(--(K812:N812&lt;&gt;"")) + IF(TRIM(O812)="",0,LEN(O812)-LEN(SUBSTITUTE(O812,",",""))+1)</f>
        <v>0</v>
      </c>
      <c r="K812" s="242" t="str">
        <f>IF(AND(G812&lt;&gt;0,G812&lt;&gt;""),IF(B812="","",IF(ISNUMBER(MATCH(B812,'Look Up Values'!$B$2:$B$500,0)),"","Dest. error")),"")</f>
        <v/>
      </c>
      <c r="L812" s="242" t="str">
        <f>IF(AND(G812&lt;&gt;0,G812&lt;&gt;""),IF(C812="","",IF(AND(ISNUMBER(--LEFT(C812,FIND(" ",C812&amp;" ")-1)),OR(LEN(LEFT(C812,FIND(" ",C812&amp;" ")-1))=6,LEN(LEFT(C812,FIND(" ",C812&amp;" ")-1))=7),OR(ISNUMBER(MATCH(LEFT(C812,FIND(" ",C812&amp;" ")-1),'Look Up Values'!$G$2:$G$1000,0)),ISNUMBER(MATCH(LEFT(C812,FIND(" ",C812&amp;" ")-1),'Look Up Values'!$AE$2:$AE$2000,0)))),"","EWC error")),"")</f>
        <v/>
      </c>
      <c r="M812" s="242" t="str" cm="1">
        <f t="array" ref="M812">IF(AND(G812&lt;&gt;0,G812&lt;&gt;""),IF(E812="","",IF(ISNUMBER(MATCH(SUBSTITUTE(E812," ",""),SUBSTITUTE('Look Up Values'!$I$2:$I$10," ",""),0)),"","State error")),"")</f>
        <v/>
      </c>
      <c r="N812" s="242" t="str" cm="1">
        <f t="array" ref="N812">IF(AND(G812&lt;&gt;0,G812&lt;&gt;""),IF(F812="","",IF(ISNUMBER(MATCH(SUBSTITUTE(F812," ",""),SUBSTITUTE('Look Up Values'!$W$2:$W$30," ",""),0)),"","D&amp;R error")),"")</f>
        <v/>
      </c>
      <c r="O812" s="256" t="str">
        <f t="shared" si="25"/>
        <v/>
      </c>
    </row>
    <row r="813" spans="1:15" ht="15.75">
      <c r="A813" s="250">
        <v>806</v>
      </c>
      <c r="B813" s="208"/>
      <c r="C813" s="49"/>
      <c r="D813" s="50"/>
      <c r="E813" s="50"/>
      <c r="F813" s="50"/>
      <c r="G813" s="209"/>
      <c r="H813" s="8"/>
      <c r="I813" s="457" t="str">
        <f t="shared" si="24"/>
        <v/>
      </c>
      <c r="J813" s="241" cm="1">
        <f t="array" ref="J813">SUMPRODUCT(--(K813:N813&lt;&gt;"")) + IF(TRIM(O813)="",0,LEN(O813)-LEN(SUBSTITUTE(O813,",",""))+1)</f>
        <v>0</v>
      </c>
      <c r="K813" s="242" t="str">
        <f>IF(AND(G813&lt;&gt;0,G813&lt;&gt;""),IF(B813="","",IF(ISNUMBER(MATCH(B813,'Look Up Values'!$B$2:$B$500,0)),"","Dest. error")),"")</f>
        <v/>
      </c>
      <c r="L813" s="242" t="str">
        <f>IF(AND(G813&lt;&gt;0,G813&lt;&gt;""),IF(C813="","",IF(AND(ISNUMBER(--LEFT(C813,FIND(" ",C813&amp;" ")-1)),OR(LEN(LEFT(C813,FIND(" ",C813&amp;" ")-1))=6,LEN(LEFT(C813,FIND(" ",C813&amp;" ")-1))=7),OR(ISNUMBER(MATCH(LEFT(C813,FIND(" ",C813&amp;" ")-1),'Look Up Values'!$G$2:$G$1000,0)),ISNUMBER(MATCH(LEFT(C813,FIND(" ",C813&amp;" ")-1),'Look Up Values'!$AE$2:$AE$2000,0)))),"","EWC error")),"")</f>
        <v/>
      </c>
      <c r="M813" s="242" t="str" cm="1">
        <f t="array" ref="M813">IF(AND(G813&lt;&gt;0,G813&lt;&gt;""),IF(E813="","",IF(ISNUMBER(MATCH(SUBSTITUTE(E813," ",""),SUBSTITUTE('Look Up Values'!$I$2:$I$10," ",""),0)),"","State error")),"")</f>
        <v/>
      </c>
      <c r="N813" s="242" t="str" cm="1">
        <f t="array" ref="N813">IF(AND(G813&lt;&gt;0,G813&lt;&gt;""),IF(F813="","",IF(ISNUMBER(MATCH(SUBSTITUTE(F813," ",""),SUBSTITUTE('Look Up Values'!$W$2:$W$30," ",""),0)),"","D&amp;R error")),"")</f>
        <v/>
      </c>
      <c r="O813" s="256" t="str">
        <f t="shared" si="25"/>
        <v/>
      </c>
    </row>
    <row r="814" spans="1:15" ht="15.75">
      <c r="A814" s="250">
        <v>807</v>
      </c>
      <c r="B814" s="208"/>
      <c r="C814" s="49"/>
      <c r="D814" s="50"/>
      <c r="E814" s="50"/>
      <c r="F814" s="50"/>
      <c r="G814" s="209"/>
      <c r="H814" s="8"/>
      <c r="I814" s="457" t="str">
        <f t="shared" si="24"/>
        <v/>
      </c>
      <c r="J814" s="241" cm="1">
        <f t="array" ref="J814">SUMPRODUCT(--(K814:N814&lt;&gt;"")) + IF(TRIM(O814)="",0,LEN(O814)-LEN(SUBSTITUTE(O814,",",""))+1)</f>
        <v>0</v>
      </c>
      <c r="K814" s="242" t="str">
        <f>IF(AND(G814&lt;&gt;0,G814&lt;&gt;""),IF(B814="","",IF(ISNUMBER(MATCH(B814,'Look Up Values'!$B$2:$B$500,0)),"","Dest. error")),"")</f>
        <v/>
      </c>
      <c r="L814" s="242" t="str">
        <f>IF(AND(G814&lt;&gt;0,G814&lt;&gt;""),IF(C814="","",IF(AND(ISNUMBER(--LEFT(C814,FIND(" ",C814&amp;" ")-1)),OR(LEN(LEFT(C814,FIND(" ",C814&amp;" ")-1))=6,LEN(LEFT(C814,FIND(" ",C814&amp;" ")-1))=7),OR(ISNUMBER(MATCH(LEFT(C814,FIND(" ",C814&amp;" ")-1),'Look Up Values'!$G$2:$G$1000,0)),ISNUMBER(MATCH(LEFT(C814,FIND(" ",C814&amp;" ")-1),'Look Up Values'!$AE$2:$AE$2000,0)))),"","EWC error")),"")</f>
        <v/>
      </c>
      <c r="M814" s="242" t="str" cm="1">
        <f t="array" ref="M814">IF(AND(G814&lt;&gt;0,G814&lt;&gt;""),IF(E814="","",IF(ISNUMBER(MATCH(SUBSTITUTE(E814," ",""),SUBSTITUTE('Look Up Values'!$I$2:$I$10," ",""),0)),"","State error")),"")</f>
        <v/>
      </c>
      <c r="N814" s="242" t="str" cm="1">
        <f t="array" ref="N814">IF(AND(G814&lt;&gt;0,G814&lt;&gt;""),IF(F814="","",IF(ISNUMBER(MATCH(SUBSTITUTE(F814," ",""),SUBSTITUTE('Look Up Values'!$W$2:$W$30," ",""),0)),"","D&amp;R error")),"")</f>
        <v/>
      </c>
      <c r="O814" s="256" t="str">
        <f t="shared" si="25"/>
        <v/>
      </c>
    </row>
    <row r="815" spans="1:15" ht="15.75">
      <c r="A815" s="250">
        <v>808</v>
      </c>
      <c r="B815" s="208"/>
      <c r="C815" s="49"/>
      <c r="D815" s="50"/>
      <c r="E815" s="50"/>
      <c r="F815" s="50"/>
      <c r="G815" s="209"/>
      <c r="H815" s="8"/>
      <c r="I815" s="457" t="str">
        <f t="shared" si="24"/>
        <v/>
      </c>
      <c r="J815" s="241" cm="1">
        <f t="array" ref="J815">SUMPRODUCT(--(K815:N815&lt;&gt;"")) + IF(TRIM(O815)="",0,LEN(O815)-LEN(SUBSTITUTE(O815,",",""))+1)</f>
        <v>0</v>
      </c>
      <c r="K815" s="242" t="str">
        <f>IF(AND(G815&lt;&gt;0,G815&lt;&gt;""),IF(B815="","",IF(ISNUMBER(MATCH(B815,'Look Up Values'!$B$2:$B$500,0)),"","Dest. error")),"")</f>
        <v/>
      </c>
      <c r="L815" s="242" t="str">
        <f>IF(AND(G815&lt;&gt;0,G815&lt;&gt;""),IF(C815="","",IF(AND(ISNUMBER(--LEFT(C815,FIND(" ",C815&amp;" ")-1)),OR(LEN(LEFT(C815,FIND(" ",C815&amp;" ")-1))=6,LEN(LEFT(C815,FIND(" ",C815&amp;" ")-1))=7),OR(ISNUMBER(MATCH(LEFT(C815,FIND(" ",C815&amp;" ")-1),'Look Up Values'!$G$2:$G$1000,0)),ISNUMBER(MATCH(LEFT(C815,FIND(" ",C815&amp;" ")-1),'Look Up Values'!$AE$2:$AE$2000,0)))),"","EWC error")),"")</f>
        <v/>
      </c>
      <c r="M815" s="242" t="str" cm="1">
        <f t="array" ref="M815">IF(AND(G815&lt;&gt;0,G815&lt;&gt;""),IF(E815="","",IF(ISNUMBER(MATCH(SUBSTITUTE(E815," ",""),SUBSTITUTE('Look Up Values'!$I$2:$I$10," ",""),0)),"","State error")),"")</f>
        <v/>
      </c>
      <c r="N815" s="242" t="str" cm="1">
        <f t="array" ref="N815">IF(AND(G815&lt;&gt;0,G815&lt;&gt;""),IF(F815="","",IF(ISNUMBER(MATCH(SUBSTITUTE(F815," ",""),SUBSTITUTE('Look Up Values'!$W$2:$W$30," ",""),0)),"","D&amp;R error")),"")</f>
        <v/>
      </c>
      <c r="O815" s="256" t="str">
        <f t="shared" si="25"/>
        <v/>
      </c>
    </row>
    <row r="816" spans="1:15" ht="15.75">
      <c r="A816" s="250">
        <v>809</v>
      </c>
      <c r="B816" s="208"/>
      <c r="C816" s="49"/>
      <c r="D816" s="50"/>
      <c r="E816" s="50"/>
      <c r="F816" s="50"/>
      <c r="G816" s="209"/>
      <c r="H816" s="8"/>
      <c r="I816" s="457" t="str">
        <f t="shared" si="24"/>
        <v/>
      </c>
      <c r="J816" s="241" cm="1">
        <f t="array" ref="J816">SUMPRODUCT(--(K816:N816&lt;&gt;"")) + IF(TRIM(O816)="",0,LEN(O816)-LEN(SUBSTITUTE(O816,",",""))+1)</f>
        <v>0</v>
      </c>
      <c r="K816" s="242" t="str">
        <f>IF(AND(G816&lt;&gt;0,G816&lt;&gt;""),IF(B816="","",IF(ISNUMBER(MATCH(B816,'Look Up Values'!$B$2:$B$500,0)),"","Dest. error")),"")</f>
        <v/>
      </c>
      <c r="L816" s="242" t="str">
        <f>IF(AND(G816&lt;&gt;0,G816&lt;&gt;""),IF(C816="","",IF(AND(ISNUMBER(--LEFT(C816,FIND(" ",C816&amp;" ")-1)),OR(LEN(LEFT(C816,FIND(" ",C816&amp;" ")-1))=6,LEN(LEFT(C816,FIND(" ",C816&amp;" ")-1))=7),OR(ISNUMBER(MATCH(LEFT(C816,FIND(" ",C816&amp;" ")-1),'Look Up Values'!$G$2:$G$1000,0)),ISNUMBER(MATCH(LEFT(C816,FIND(" ",C816&amp;" ")-1),'Look Up Values'!$AE$2:$AE$2000,0)))),"","EWC error")),"")</f>
        <v/>
      </c>
      <c r="M816" s="242" t="str" cm="1">
        <f t="array" ref="M816">IF(AND(G816&lt;&gt;0,G816&lt;&gt;""),IF(E816="","",IF(ISNUMBER(MATCH(SUBSTITUTE(E816," ",""),SUBSTITUTE('Look Up Values'!$I$2:$I$10," ",""),0)),"","State error")),"")</f>
        <v/>
      </c>
      <c r="N816" s="242" t="str" cm="1">
        <f t="array" ref="N816">IF(AND(G816&lt;&gt;0,G816&lt;&gt;""),IF(F816="","",IF(ISNUMBER(MATCH(SUBSTITUTE(F816," ",""),SUBSTITUTE('Look Up Values'!$W$2:$W$30," ",""),0)),"","D&amp;R error")),"")</f>
        <v/>
      </c>
      <c r="O816" s="256" t="str">
        <f t="shared" si="25"/>
        <v/>
      </c>
    </row>
    <row r="817" spans="1:15" ht="15.75">
      <c r="A817" s="250">
        <v>810</v>
      </c>
      <c r="B817" s="208"/>
      <c r="C817" s="49"/>
      <c r="D817" s="50"/>
      <c r="E817" s="50"/>
      <c r="F817" s="50"/>
      <c r="G817" s="209"/>
      <c r="H817" s="8"/>
      <c r="I817" s="457" t="str">
        <f t="shared" si="24"/>
        <v/>
      </c>
      <c r="J817" s="241" cm="1">
        <f t="array" ref="J817">SUMPRODUCT(--(K817:N817&lt;&gt;"")) + IF(TRIM(O817)="",0,LEN(O817)-LEN(SUBSTITUTE(O817,",",""))+1)</f>
        <v>0</v>
      </c>
      <c r="K817" s="242" t="str">
        <f>IF(AND(G817&lt;&gt;0,G817&lt;&gt;""),IF(B817="","",IF(ISNUMBER(MATCH(B817,'Look Up Values'!$B$2:$B$500,0)),"","Dest. error")),"")</f>
        <v/>
      </c>
      <c r="L817" s="242" t="str">
        <f>IF(AND(G817&lt;&gt;0,G817&lt;&gt;""),IF(C817="","",IF(AND(ISNUMBER(--LEFT(C817,FIND(" ",C817&amp;" ")-1)),OR(LEN(LEFT(C817,FIND(" ",C817&amp;" ")-1))=6,LEN(LEFT(C817,FIND(" ",C817&amp;" ")-1))=7),OR(ISNUMBER(MATCH(LEFT(C817,FIND(" ",C817&amp;" ")-1),'Look Up Values'!$G$2:$G$1000,0)),ISNUMBER(MATCH(LEFT(C817,FIND(" ",C817&amp;" ")-1),'Look Up Values'!$AE$2:$AE$2000,0)))),"","EWC error")),"")</f>
        <v/>
      </c>
      <c r="M817" s="242" t="str" cm="1">
        <f t="array" ref="M817">IF(AND(G817&lt;&gt;0,G817&lt;&gt;""),IF(E817="","",IF(ISNUMBER(MATCH(SUBSTITUTE(E817," ",""),SUBSTITUTE('Look Up Values'!$I$2:$I$10," ",""),0)),"","State error")),"")</f>
        <v/>
      </c>
      <c r="N817" s="242" t="str" cm="1">
        <f t="array" ref="N817">IF(AND(G817&lt;&gt;0,G817&lt;&gt;""),IF(F817="","",IF(ISNUMBER(MATCH(SUBSTITUTE(F817," ",""),SUBSTITUTE('Look Up Values'!$W$2:$W$30," ",""),0)),"","D&amp;R error")),"")</f>
        <v/>
      </c>
      <c r="O817" s="256" t="str">
        <f t="shared" si="25"/>
        <v/>
      </c>
    </row>
    <row r="818" spans="1:15" ht="15.75">
      <c r="A818" s="250">
        <v>811</v>
      </c>
      <c r="B818" s="208"/>
      <c r="C818" s="49"/>
      <c r="D818" s="50"/>
      <c r="E818" s="50"/>
      <c r="F818" s="50"/>
      <c r="G818" s="209"/>
      <c r="H818" s="8"/>
      <c r="I818" s="457" t="str">
        <f t="shared" si="24"/>
        <v/>
      </c>
      <c r="J818" s="241" cm="1">
        <f t="array" ref="J818">SUMPRODUCT(--(K818:N818&lt;&gt;"")) + IF(TRIM(O818)="",0,LEN(O818)-LEN(SUBSTITUTE(O818,",",""))+1)</f>
        <v>0</v>
      </c>
      <c r="K818" s="242" t="str">
        <f>IF(AND(G818&lt;&gt;0,G818&lt;&gt;""),IF(B818="","",IF(ISNUMBER(MATCH(B818,'Look Up Values'!$B$2:$B$500,0)),"","Dest. error")),"")</f>
        <v/>
      </c>
      <c r="L818" s="242" t="str">
        <f>IF(AND(G818&lt;&gt;0,G818&lt;&gt;""),IF(C818="","",IF(AND(ISNUMBER(--LEFT(C818,FIND(" ",C818&amp;" ")-1)),OR(LEN(LEFT(C818,FIND(" ",C818&amp;" ")-1))=6,LEN(LEFT(C818,FIND(" ",C818&amp;" ")-1))=7),OR(ISNUMBER(MATCH(LEFT(C818,FIND(" ",C818&amp;" ")-1),'Look Up Values'!$G$2:$G$1000,0)),ISNUMBER(MATCH(LEFT(C818,FIND(" ",C818&amp;" ")-1),'Look Up Values'!$AE$2:$AE$2000,0)))),"","EWC error")),"")</f>
        <v/>
      </c>
      <c r="M818" s="242" t="str" cm="1">
        <f t="array" ref="M818">IF(AND(G818&lt;&gt;0,G818&lt;&gt;""),IF(E818="","",IF(ISNUMBER(MATCH(SUBSTITUTE(E818," ",""),SUBSTITUTE('Look Up Values'!$I$2:$I$10," ",""),0)),"","State error")),"")</f>
        <v/>
      </c>
      <c r="N818" s="242" t="str" cm="1">
        <f t="array" ref="N818">IF(AND(G818&lt;&gt;0,G818&lt;&gt;""),IF(F818="","",IF(ISNUMBER(MATCH(SUBSTITUTE(F818," ",""),SUBSTITUTE('Look Up Values'!$W$2:$W$30," ",""),0)),"","D&amp;R error")),"")</f>
        <v/>
      </c>
      <c r="O818" s="256" t="str">
        <f t="shared" si="25"/>
        <v/>
      </c>
    </row>
    <row r="819" spans="1:15" ht="15.75">
      <c r="A819" s="250">
        <v>812</v>
      </c>
      <c r="B819" s="208"/>
      <c r="C819" s="49"/>
      <c r="D819" s="50"/>
      <c r="E819" s="50"/>
      <c r="F819" s="50"/>
      <c r="G819" s="209"/>
      <c r="H819" s="8"/>
      <c r="I819" s="457" t="str">
        <f t="shared" si="24"/>
        <v/>
      </c>
      <c r="J819" s="241" cm="1">
        <f t="array" ref="J819">SUMPRODUCT(--(K819:N819&lt;&gt;"")) + IF(TRIM(O819)="",0,LEN(O819)-LEN(SUBSTITUTE(O819,",",""))+1)</f>
        <v>0</v>
      </c>
      <c r="K819" s="242" t="str">
        <f>IF(AND(G819&lt;&gt;0,G819&lt;&gt;""),IF(B819="","",IF(ISNUMBER(MATCH(B819,'Look Up Values'!$B$2:$B$500,0)),"","Dest. error")),"")</f>
        <v/>
      </c>
      <c r="L819" s="242" t="str">
        <f>IF(AND(G819&lt;&gt;0,G819&lt;&gt;""),IF(C819="","",IF(AND(ISNUMBER(--LEFT(C819,FIND(" ",C819&amp;" ")-1)),OR(LEN(LEFT(C819,FIND(" ",C819&amp;" ")-1))=6,LEN(LEFT(C819,FIND(" ",C819&amp;" ")-1))=7),OR(ISNUMBER(MATCH(LEFT(C819,FIND(" ",C819&amp;" ")-1),'Look Up Values'!$G$2:$G$1000,0)),ISNUMBER(MATCH(LEFT(C819,FIND(" ",C819&amp;" ")-1),'Look Up Values'!$AE$2:$AE$2000,0)))),"","EWC error")),"")</f>
        <v/>
      </c>
      <c r="M819" s="242" t="str" cm="1">
        <f t="array" ref="M819">IF(AND(G819&lt;&gt;0,G819&lt;&gt;""),IF(E819="","",IF(ISNUMBER(MATCH(SUBSTITUTE(E819," ",""),SUBSTITUTE('Look Up Values'!$I$2:$I$10," ",""),0)),"","State error")),"")</f>
        <v/>
      </c>
      <c r="N819" s="242" t="str" cm="1">
        <f t="array" ref="N819">IF(AND(G819&lt;&gt;0,G819&lt;&gt;""),IF(F819="","",IF(ISNUMBER(MATCH(SUBSTITUTE(F819," ",""),SUBSTITUTE('Look Up Values'!$W$2:$W$30," ",""),0)),"","D&amp;R error")),"")</f>
        <v/>
      </c>
      <c r="O819" s="256" t="str">
        <f t="shared" si="25"/>
        <v/>
      </c>
    </row>
    <row r="820" spans="1:15" ht="15.75">
      <c r="A820" s="250">
        <v>813</v>
      </c>
      <c r="B820" s="208"/>
      <c r="C820" s="49"/>
      <c r="D820" s="50"/>
      <c r="E820" s="50"/>
      <c r="F820" s="50"/>
      <c r="G820" s="209"/>
      <c r="H820" s="8"/>
      <c r="I820" s="457" t="str">
        <f t="shared" si="24"/>
        <v/>
      </c>
      <c r="J820" s="241" cm="1">
        <f t="array" ref="J820">SUMPRODUCT(--(K820:N820&lt;&gt;"")) + IF(TRIM(O820)="",0,LEN(O820)-LEN(SUBSTITUTE(O820,",",""))+1)</f>
        <v>0</v>
      </c>
      <c r="K820" s="242" t="str">
        <f>IF(AND(G820&lt;&gt;0,G820&lt;&gt;""),IF(B820="","",IF(ISNUMBER(MATCH(B820,'Look Up Values'!$B$2:$B$500,0)),"","Dest. error")),"")</f>
        <v/>
      </c>
      <c r="L820" s="242" t="str">
        <f>IF(AND(G820&lt;&gt;0,G820&lt;&gt;""),IF(C820="","",IF(AND(ISNUMBER(--LEFT(C820,FIND(" ",C820&amp;" ")-1)),OR(LEN(LEFT(C820,FIND(" ",C820&amp;" ")-1))=6,LEN(LEFT(C820,FIND(" ",C820&amp;" ")-1))=7),OR(ISNUMBER(MATCH(LEFT(C820,FIND(" ",C820&amp;" ")-1),'Look Up Values'!$G$2:$G$1000,0)),ISNUMBER(MATCH(LEFT(C820,FIND(" ",C820&amp;" ")-1),'Look Up Values'!$AE$2:$AE$2000,0)))),"","EWC error")),"")</f>
        <v/>
      </c>
      <c r="M820" s="242" t="str" cm="1">
        <f t="array" ref="M820">IF(AND(G820&lt;&gt;0,G820&lt;&gt;""),IF(E820="","",IF(ISNUMBER(MATCH(SUBSTITUTE(E820," ",""),SUBSTITUTE('Look Up Values'!$I$2:$I$10," ",""),0)),"","State error")),"")</f>
        <v/>
      </c>
      <c r="N820" s="242" t="str" cm="1">
        <f t="array" ref="N820">IF(AND(G820&lt;&gt;0,G820&lt;&gt;""),IF(F820="","",IF(ISNUMBER(MATCH(SUBSTITUTE(F820," ",""),SUBSTITUTE('Look Up Values'!$W$2:$W$30," ",""),0)),"","D&amp;R error")),"")</f>
        <v/>
      </c>
      <c r="O820" s="256" t="str">
        <f t="shared" si="25"/>
        <v/>
      </c>
    </row>
    <row r="821" spans="1:15" ht="15.75">
      <c r="A821" s="250">
        <v>814</v>
      </c>
      <c r="B821" s="208"/>
      <c r="C821" s="49"/>
      <c r="D821" s="50"/>
      <c r="E821" s="50"/>
      <c r="F821" s="50"/>
      <c r="G821" s="209"/>
      <c r="H821" s="8"/>
      <c r="I821" s="457" t="str">
        <f t="shared" si="24"/>
        <v/>
      </c>
      <c r="J821" s="241" cm="1">
        <f t="array" ref="J821">SUMPRODUCT(--(K821:N821&lt;&gt;"")) + IF(TRIM(O821)="",0,LEN(O821)-LEN(SUBSTITUTE(O821,",",""))+1)</f>
        <v>0</v>
      </c>
      <c r="K821" s="242" t="str">
        <f>IF(AND(G821&lt;&gt;0,G821&lt;&gt;""),IF(B821="","",IF(ISNUMBER(MATCH(B821,'Look Up Values'!$B$2:$B$500,0)),"","Dest. error")),"")</f>
        <v/>
      </c>
      <c r="L821" s="242" t="str">
        <f>IF(AND(G821&lt;&gt;0,G821&lt;&gt;""),IF(C821="","",IF(AND(ISNUMBER(--LEFT(C821,FIND(" ",C821&amp;" ")-1)),OR(LEN(LEFT(C821,FIND(" ",C821&amp;" ")-1))=6,LEN(LEFT(C821,FIND(" ",C821&amp;" ")-1))=7),OR(ISNUMBER(MATCH(LEFT(C821,FIND(" ",C821&amp;" ")-1),'Look Up Values'!$G$2:$G$1000,0)),ISNUMBER(MATCH(LEFT(C821,FIND(" ",C821&amp;" ")-1),'Look Up Values'!$AE$2:$AE$2000,0)))),"","EWC error")),"")</f>
        <v/>
      </c>
      <c r="M821" s="242" t="str" cm="1">
        <f t="array" ref="M821">IF(AND(G821&lt;&gt;0,G821&lt;&gt;""),IF(E821="","",IF(ISNUMBER(MATCH(SUBSTITUTE(E821," ",""),SUBSTITUTE('Look Up Values'!$I$2:$I$10," ",""),0)),"","State error")),"")</f>
        <v/>
      </c>
      <c r="N821" s="242" t="str" cm="1">
        <f t="array" ref="N821">IF(AND(G821&lt;&gt;0,G821&lt;&gt;""),IF(F821="","",IF(ISNUMBER(MATCH(SUBSTITUTE(F821," ",""),SUBSTITUTE('Look Up Values'!$W$2:$W$30," ",""),0)),"","D&amp;R error")),"")</f>
        <v/>
      </c>
      <c r="O821" s="256" t="str">
        <f t="shared" si="25"/>
        <v/>
      </c>
    </row>
    <row r="822" spans="1:15" ht="15.75">
      <c r="A822" s="250">
        <v>815</v>
      </c>
      <c r="B822" s="208"/>
      <c r="C822" s="49"/>
      <c r="D822" s="50"/>
      <c r="E822" s="50"/>
      <c r="F822" s="50"/>
      <c r="G822" s="209"/>
      <c r="H822" s="8"/>
      <c r="I822" s="457" t="str">
        <f t="shared" si="24"/>
        <v/>
      </c>
      <c r="J822" s="241" cm="1">
        <f t="array" ref="J822">SUMPRODUCT(--(K822:N822&lt;&gt;"")) + IF(TRIM(O822)="",0,LEN(O822)-LEN(SUBSTITUTE(O822,",",""))+1)</f>
        <v>0</v>
      </c>
      <c r="K822" s="242" t="str">
        <f>IF(AND(G822&lt;&gt;0,G822&lt;&gt;""),IF(B822="","",IF(ISNUMBER(MATCH(B822,'Look Up Values'!$B$2:$B$500,0)),"","Dest. error")),"")</f>
        <v/>
      </c>
      <c r="L822" s="242" t="str">
        <f>IF(AND(G822&lt;&gt;0,G822&lt;&gt;""),IF(C822="","",IF(AND(ISNUMBER(--LEFT(C822,FIND(" ",C822&amp;" ")-1)),OR(LEN(LEFT(C822,FIND(" ",C822&amp;" ")-1))=6,LEN(LEFT(C822,FIND(" ",C822&amp;" ")-1))=7),OR(ISNUMBER(MATCH(LEFT(C822,FIND(" ",C822&amp;" ")-1),'Look Up Values'!$G$2:$G$1000,0)),ISNUMBER(MATCH(LEFT(C822,FIND(" ",C822&amp;" ")-1),'Look Up Values'!$AE$2:$AE$2000,0)))),"","EWC error")),"")</f>
        <v/>
      </c>
      <c r="M822" s="242" t="str" cm="1">
        <f t="array" ref="M822">IF(AND(G822&lt;&gt;0,G822&lt;&gt;""),IF(E822="","",IF(ISNUMBER(MATCH(SUBSTITUTE(E822," ",""),SUBSTITUTE('Look Up Values'!$I$2:$I$10," ",""),0)),"","State error")),"")</f>
        <v/>
      </c>
      <c r="N822" s="242" t="str" cm="1">
        <f t="array" ref="N822">IF(AND(G822&lt;&gt;0,G822&lt;&gt;""),IF(F822="","",IF(ISNUMBER(MATCH(SUBSTITUTE(F822," ",""),SUBSTITUTE('Look Up Values'!$W$2:$W$30," ",""),0)),"","D&amp;R error")),"")</f>
        <v/>
      </c>
      <c r="O822" s="256" t="str">
        <f t="shared" si="25"/>
        <v/>
      </c>
    </row>
    <row r="823" spans="1:15" ht="15.75">
      <c r="A823" s="250">
        <v>816</v>
      </c>
      <c r="B823" s="208"/>
      <c r="C823" s="49"/>
      <c r="D823" s="50"/>
      <c r="E823" s="50"/>
      <c r="F823" s="50"/>
      <c r="G823" s="209"/>
      <c r="H823" s="8"/>
      <c r="I823" s="457" t="str">
        <f t="shared" si="24"/>
        <v/>
      </c>
      <c r="J823" s="241" cm="1">
        <f t="array" ref="J823">SUMPRODUCT(--(K823:N823&lt;&gt;"")) + IF(TRIM(O823)="",0,LEN(O823)-LEN(SUBSTITUTE(O823,",",""))+1)</f>
        <v>0</v>
      </c>
      <c r="K823" s="242" t="str">
        <f>IF(AND(G823&lt;&gt;0,G823&lt;&gt;""),IF(B823="","",IF(ISNUMBER(MATCH(B823,'Look Up Values'!$B$2:$B$500,0)),"","Dest. error")),"")</f>
        <v/>
      </c>
      <c r="L823" s="242" t="str">
        <f>IF(AND(G823&lt;&gt;0,G823&lt;&gt;""),IF(C823="","",IF(AND(ISNUMBER(--LEFT(C823,FIND(" ",C823&amp;" ")-1)),OR(LEN(LEFT(C823,FIND(" ",C823&amp;" ")-1))=6,LEN(LEFT(C823,FIND(" ",C823&amp;" ")-1))=7),OR(ISNUMBER(MATCH(LEFT(C823,FIND(" ",C823&amp;" ")-1),'Look Up Values'!$G$2:$G$1000,0)),ISNUMBER(MATCH(LEFT(C823,FIND(" ",C823&amp;" ")-1),'Look Up Values'!$AE$2:$AE$2000,0)))),"","EWC error")),"")</f>
        <v/>
      </c>
      <c r="M823" s="242" t="str" cm="1">
        <f t="array" ref="M823">IF(AND(G823&lt;&gt;0,G823&lt;&gt;""),IF(E823="","",IF(ISNUMBER(MATCH(SUBSTITUTE(E823," ",""),SUBSTITUTE('Look Up Values'!$I$2:$I$10," ",""),0)),"","State error")),"")</f>
        <v/>
      </c>
      <c r="N823" s="242" t="str" cm="1">
        <f t="array" ref="N823">IF(AND(G823&lt;&gt;0,G823&lt;&gt;""),IF(F823="","",IF(ISNUMBER(MATCH(SUBSTITUTE(F823," ",""),SUBSTITUTE('Look Up Values'!$W$2:$W$30," ",""),0)),"","D&amp;R error")),"")</f>
        <v/>
      </c>
      <c r="O823" s="256" t="str">
        <f t="shared" si="25"/>
        <v/>
      </c>
    </row>
    <row r="824" spans="1:15" ht="15.75">
      <c r="A824" s="250">
        <v>817</v>
      </c>
      <c r="B824" s="208"/>
      <c r="C824" s="49"/>
      <c r="D824" s="50"/>
      <c r="E824" s="50"/>
      <c r="F824" s="50"/>
      <c r="G824" s="209"/>
      <c r="H824" s="8"/>
      <c r="I824" s="457" t="str">
        <f t="shared" si="24"/>
        <v/>
      </c>
      <c r="J824" s="241" cm="1">
        <f t="array" ref="J824">SUMPRODUCT(--(K824:N824&lt;&gt;"")) + IF(TRIM(O824)="",0,LEN(O824)-LEN(SUBSTITUTE(O824,",",""))+1)</f>
        <v>0</v>
      </c>
      <c r="K824" s="242" t="str">
        <f>IF(AND(G824&lt;&gt;0,G824&lt;&gt;""),IF(B824="","",IF(ISNUMBER(MATCH(B824,'Look Up Values'!$B$2:$B$500,0)),"","Dest. error")),"")</f>
        <v/>
      </c>
      <c r="L824" s="242" t="str">
        <f>IF(AND(G824&lt;&gt;0,G824&lt;&gt;""),IF(C824="","",IF(AND(ISNUMBER(--LEFT(C824,FIND(" ",C824&amp;" ")-1)),OR(LEN(LEFT(C824,FIND(" ",C824&amp;" ")-1))=6,LEN(LEFT(C824,FIND(" ",C824&amp;" ")-1))=7),OR(ISNUMBER(MATCH(LEFT(C824,FIND(" ",C824&amp;" ")-1),'Look Up Values'!$G$2:$G$1000,0)),ISNUMBER(MATCH(LEFT(C824,FIND(" ",C824&amp;" ")-1),'Look Up Values'!$AE$2:$AE$2000,0)))),"","EWC error")),"")</f>
        <v/>
      </c>
      <c r="M824" s="242" t="str" cm="1">
        <f t="array" ref="M824">IF(AND(G824&lt;&gt;0,G824&lt;&gt;""),IF(E824="","",IF(ISNUMBER(MATCH(SUBSTITUTE(E824," ",""),SUBSTITUTE('Look Up Values'!$I$2:$I$10," ",""),0)),"","State error")),"")</f>
        <v/>
      </c>
      <c r="N824" s="242" t="str" cm="1">
        <f t="array" ref="N824">IF(AND(G824&lt;&gt;0,G824&lt;&gt;""),IF(F824="","",IF(ISNUMBER(MATCH(SUBSTITUTE(F824," ",""),SUBSTITUTE('Look Up Values'!$W$2:$W$30," ",""),0)),"","D&amp;R error")),"")</f>
        <v/>
      </c>
      <c r="O824" s="256" t="str">
        <f t="shared" si="25"/>
        <v/>
      </c>
    </row>
    <row r="825" spans="1:15" ht="15.75">
      <c r="A825" s="250">
        <v>818</v>
      </c>
      <c r="B825" s="208"/>
      <c r="C825" s="49"/>
      <c r="D825" s="50"/>
      <c r="E825" s="50"/>
      <c r="F825" s="50"/>
      <c r="G825" s="209"/>
      <c r="H825" s="8"/>
      <c r="I825" s="457" t="str">
        <f t="shared" si="24"/>
        <v/>
      </c>
      <c r="J825" s="241" cm="1">
        <f t="array" ref="J825">SUMPRODUCT(--(K825:N825&lt;&gt;"")) + IF(TRIM(O825)="",0,LEN(O825)-LEN(SUBSTITUTE(O825,",",""))+1)</f>
        <v>0</v>
      </c>
      <c r="K825" s="242" t="str">
        <f>IF(AND(G825&lt;&gt;0,G825&lt;&gt;""),IF(B825="","",IF(ISNUMBER(MATCH(B825,'Look Up Values'!$B$2:$B$500,0)),"","Dest. error")),"")</f>
        <v/>
      </c>
      <c r="L825" s="242" t="str">
        <f>IF(AND(G825&lt;&gt;0,G825&lt;&gt;""),IF(C825="","",IF(AND(ISNUMBER(--LEFT(C825,FIND(" ",C825&amp;" ")-1)),OR(LEN(LEFT(C825,FIND(" ",C825&amp;" ")-1))=6,LEN(LEFT(C825,FIND(" ",C825&amp;" ")-1))=7),OR(ISNUMBER(MATCH(LEFT(C825,FIND(" ",C825&amp;" ")-1),'Look Up Values'!$G$2:$G$1000,0)),ISNUMBER(MATCH(LEFT(C825,FIND(" ",C825&amp;" ")-1),'Look Up Values'!$AE$2:$AE$2000,0)))),"","EWC error")),"")</f>
        <v/>
      </c>
      <c r="M825" s="242" t="str" cm="1">
        <f t="array" ref="M825">IF(AND(G825&lt;&gt;0,G825&lt;&gt;""),IF(E825="","",IF(ISNUMBER(MATCH(SUBSTITUTE(E825," ",""),SUBSTITUTE('Look Up Values'!$I$2:$I$10," ",""),0)),"","State error")),"")</f>
        <v/>
      </c>
      <c r="N825" s="242" t="str" cm="1">
        <f t="array" ref="N825">IF(AND(G825&lt;&gt;0,G825&lt;&gt;""),IF(F825="","",IF(ISNUMBER(MATCH(SUBSTITUTE(F825," ",""),SUBSTITUTE('Look Up Values'!$W$2:$W$30," ",""),0)),"","D&amp;R error")),"")</f>
        <v/>
      </c>
      <c r="O825" s="256" t="str">
        <f t="shared" si="25"/>
        <v/>
      </c>
    </row>
    <row r="826" spans="1:15" ht="15.75">
      <c r="A826" s="250">
        <v>819</v>
      </c>
      <c r="B826" s="208"/>
      <c r="C826" s="49"/>
      <c r="D826" s="50"/>
      <c r="E826" s="50"/>
      <c r="F826" s="50"/>
      <c r="G826" s="209"/>
      <c r="H826" s="8"/>
      <c r="I826" s="457" t="str">
        <f t="shared" si="24"/>
        <v/>
      </c>
      <c r="J826" s="241" cm="1">
        <f t="array" ref="J826">SUMPRODUCT(--(K826:N826&lt;&gt;"")) + IF(TRIM(O826)="",0,LEN(O826)-LEN(SUBSTITUTE(O826,",",""))+1)</f>
        <v>0</v>
      </c>
      <c r="K826" s="242" t="str">
        <f>IF(AND(G826&lt;&gt;0,G826&lt;&gt;""),IF(B826="","",IF(ISNUMBER(MATCH(B826,'Look Up Values'!$B$2:$B$500,0)),"","Dest. error")),"")</f>
        <v/>
      </c>
      <c r="L826" s="242" t="str">
        <f>IF(AND(G826&lt;&gt;0,G826&lt;&gt;""),IF(C826="","",IF(AND(ISNUMBER(--LEFT(C826,FIND(" ",C826&amp;" ")-1)),OR(LEN(LEFT(C826,FIND(" ",C826&amp;" ")-1))=6,LEN(LEFT(C826,FIND(" ",C826&amp;" ")-1))=7),OR(ISNUMBER(MATCH(LEFT(C826,FIND(" ",C826&amp;" ")-1),'Look Up Values'!$G$2:$G$1000,0)),ISNUMBER(MATCH(LEFT(C826,FIND(" ",C826&amp;" ")-1),'Look Up Values'!$AE$2:$AE$2000,0)))),"","EWC error")),"")</f>
        <v/>
      </c>
      <c r="M826" s="242" t="str" cm="1">
        <f t="array" ref="M826">IF(AND(G826&lt;&gt;0,G826&lt;&gt;""),IF(E826="","",IF(ISNUMBER(MATCH(SUBSTITUTE(E826," ",""),SUBSTITUTE('Look Up Values'!$I$2:$I$10," ",""),0)),"","State error")),"")</f>
        <v/>
      </c>
      <c r="N826" s="242" t="str" cm="1">
        <f t="array" ref="N826">IF(AND(G826&lt;&gt;0,G826&lt;&gt;""),IF(F826="","",IF(ISNUMBER(MATCH(SUBSTITUTE(F826," ",""),SUBSTITUTE('Look Up Values'!$W$2:$W$30," ",""),0)),"","D&amp;R error")),"")</f>
        <v/>
      </c>
      <c r="O826" s="256" t="str">
        <f t="shared" si="25"/>
        <v/>
      </c>
    </row>
    <row r="827" spans="1:15" ht="15.75">
      <c r="A827" s="250">
        <v>820</v>
      </c>
      <c r="B827" s="208"/>
      <c r="C827" s="49"/>
      <c r="D827" s="50"/>
      <c r="E827" s="50"/>
      <c r="F827" s="50"/>
      <c r="G827" s="209"/>
      <c r="H827" s="8"/>
      <c r="I827" s="457" t="str">
        <f t="shared" si="24"/>
        <v/>
      </c>
      <c r="J827" s="241" cm="1">
        <f t="array" ref="J827">SUMPRODUCT(--(K827:N827&lt;&gt;"")) + IF(TRIM(O827)="",0,LEN(O827)-LEN(SUBSTITUTE(O827,",",""))+1)</f>
        <v>0</v>
      </c>
      <c r="K827" s="242" t="str">
        <f>IF(AND(G827&lt;&gt;0,G827&lt;&gt;""),IF(B827="","",IF(ISNUMBER(MATCH(B827,'Look Up Values'!$B$2:$B$500,0)),"","Dest. error")),"")</f>
        <v/>
      </c>
      <c r="L827" s="242" t="str">
        <f>IF(AND(G827&lt;&gt;0,G827&lt;&gt;""),IF(C827="","",IF(AND(ISNUMBER(--LEFT(C827,FIND(" ",C827&amp;" ")-1)),OR(LEN(LEFT(C827,FIND(" ",C827&amp;" ")-1))=6,LEN(LEFT(C827,FIND(" ",C827&amp;" ")-1))=7),OR(ISNUMBER(MATCH(LEFT(C827,FIND(" ",C827&amp;" ")-1),'Look Up Values'!$G$2:$G$1000,0)),ISNUMBER(MATCH(LEFT(C827,FIND(" ",C827&amp;" ")-1),'Look Up Values'!$AE$2:$AE$2000,0)))),"","EWC error")),"")</f>
        <v/>
      </c>
      <c r="M827" s="242" t="str" cm="1">
        <f t="array" ref="M827">IF(AND(G827&lt;&gt;0,G827&lt;&gt;""),IF(E827="","",IF(ISNUMBER(MATCH(SUBSTITUTE(E827," ",""),SUBSTITUTE('Look Up Values'!$I$2:$I$10," ",""),0)),"","State error")),"")</f>
        <v/>
      </c>
      <c r="N827" s="242" t="str" cm="1">
        <f t="array" ref="N827">IF(AND(G827&lt;&gt;0,G827&lt;&gt;""),IF(F827="","",IF(ISNUMBER(MATCH(SUBSTITUTE(F827," ",""),SUBSTITUTE('Look Up Values'!$W$2:$W$30," ",""),0)),"","D&amp;R error")),"")</f>
        <v/>
      </c>
      <c r="O827" s="256" t="str">
        <f t="shared" si="25"/>
        <v/>
      </c>
    </row>
    <row r="828" spans="1:15" ht="15.75">
      <c r="A828" s="250">
        <v>821</v>
      </c>
      <c r="B828" s="208"/>
      <c r="C828" s="49"/>
      <c r="D828" s="50"/>
      <c r="E828" s="50"/>
      <c r="F828" s="50"/>
      <c r="G828" s="209"/>
      <c r="H828" s="8"/>
      <c r="I828" s="457" t="str">
        <f t="shared" si="24"/>
        <v/>
      </c>
      <c r="J828" s="241" cm="1">
        <f t="array" ref="J828">SUMPRODUCT(--(K828:N828&lt;&gt;"")) + IF(TRIM(O828)="",0,LEN(O828)-LEN(SUBSTITUTE(O828,",",""))+1)</f>
        <v>0</v>
      </c>
      <c r="K828" s="242" t="str">
        <f>IF(AND(G828&lt;&gt;0,G828&lt;&gt;""),IF(B828="","",IF(ISNUMBER(MATCH(B828,'Look Up Values'!$B$2:$B$500,0)),"","Dest. error")),"")</f>
        <v/>
      </c>
      <c r="L828" s="242" t="str">
        <f>IF(AND(G828&lt;&gt;0,G828&lt;&gt;""),IF(C828="","",IF(AND(ISNUMBER(--LEFT(C828,FIND(" ",C828&amp;" ")-1)),OR(LEN(LEFT(C828,FIND(" ",C828&amp;" ")-1))=6,LEN(LEFT(C828,FIND(" ",C828&amp;" ")-1))=7),OR(ISNUMBER(MATCH(LEFT(C828,FIND(" ",C828&amp;" ")-1),'Look Up Values'!$G$2:$G$1000,0)),ISNUMBER(MATCH(LEFT(C828,FIND(" ",C828&amp;" ")-1),'Look Up Values'!$AE$2:$AE$2000,0)))),"","EWC error")),"")</f>
        <v/>
      </c>
      <c r="M828" s="242" t="str" cm="1">
        <f t="array" ref="M828">IF(AND(G828&lt;&gt;0,G828&lt;&gt;""),IF(E828="","",IF(ISNUMBER(MATCH(SUBSTITUTE(E828," ",""),SUBSTITUTE('Look Up Values'!$I$2:$I$10," ",""),0)),"","State error")),"")</f>
        <v/>
      </c>
      <c r="N828" s="242" t="str" cm="1">
        <f t="array" ref="N828">IF(AND(G828&lt;&gt;0,G828&lt;&gt;""),IF(F828="","",IF(ISNUMBER(MATCH(SUBSTITUTE(F828," ",""),SUBSTITUTE('Look Up Values'!$W$2:$W$30," ",""),0)),"","D&amp;R error")),"")</f>
        <v/>
      </c>
      <c r="O828" s="256" t="str">
        <f t="shared" si="25"/>
        <v/>
      </c>
    </row>
    <row r="829" spans="1:15" ht="15.75">
      <c r="A829" s="250">
        <v>822</v>
      </c>
      <c r="B829" s="208"/>
      <c r="C829" s="49"/>
      <c r="D829" s="50"/>
      <c r="E829" s="50"/>
      <c r="F829" s="50"/>
      <c r="G829" s="209"/>
      <c r="H829" s="8"/>
      <c r="I829" s="457" t="str">
        <f t="shared" si="24"/>
        <v/>
      </c>
      <c r="J829" s="241" cm="1">
        <f t="array" ref="J829">SUMPRODUCT(--(K829:N829&lt;&gt;"")) + IF(TRIM(O829)="",0,LEN(O829)-LEN(SUBSTITUTE(O829,",",""))+1)</f>
        <v>0</v>
      </c>
      <c r="K829" s="242" t="str">
        <f>IF(AND(G829&lt;&gt;0,G829&lt;&gt;""),IF(B829="","",IF(ISNUMBER(MATCH(B829,'Look Up Values'!$B$2:$B$500,0)),"","Dest. error")),"")</f>
        <v/>
      </c>
      <c r="L829" s="242" t="str">
        <f>IF(AND(G829&lt;&gt;0,G829&lt;&gt;""),IF(C829="","",IF(AND(ISNUMBER(--LEFT(C829,FIND(" ",C829&amp;" ")-1)),OR(LEN(LEFT(C829,FIND(" ",C829&amp;" ")-1))=6,LEN(LEFT(C829,FIND(" ",C829&amp;" ")-1))=7),OR(ISNUMBER(MATCH(LEFT(C829,FIND(" ",C829&amp;" ")-1),'Look Up Values'!$G$2:$G$1000,0)),ISNUMBER(MATCH(LEFT(C829,FIND(" ",C829&amp;" ")-1),'Look Up Values'!$AE$2:$AE$2000,0)))),"","EWC error")),"")</f>
        <v/>
      </c>
      <c r="M829" s="242" t="str" cm="1">
        <f t="array" ref="M829">IF(AND(G829&lt;&gt;0,G829&lt;&gt;""),IF(E829="","",IF(ISNUMBER(MATCH(SUBSTITUTE(E829," ",""),SUBSTITUTE('Look Up Values'!$I$2:$I$10," ",""),0)),"","State error")),"")</f>
        <v/>
      </c>
      <c r="N829" s="242" t="str" cm="1">
        <f t="array" ref="N829">IF(AND(G829&lt;&gt;0,G829&lt;&gt;""),IF(F829="","",IF(ISNUMBER(MATCH(SUBSTITUTE(F829," ",""),SUBSTITUTE('Look Up Values'!$W$2:$W$30," ",""),0)),"","D&amp;R error")),"")</f>
        <v/>
      </c>
      <c r="O829" s="256" t="str">
        <f t="shared" si="25"/>
        <v/>
      </c>
    </row>
    <row r="830" spans="1:15" ht="15.75">
      <c r="A830" s="250">
        <v>823</v>
      </c>
      <c r="B830" s="208"/>
      <c r="C830" s="49"/>
      <c r="D830" s="50"/>
      <c r="E830" s="50"/>
      <c r="F830" s="50"/>
      <c r="G830" s="209"/>
      <c r="H830" s="8"/>
      <c r="I830" s="457" t="str">
        <f t="shared" si="24"/>
        <v/>
      </c>
      <c r="J830" s="241" cm="1">
        <f t="array" ref="J830">SUMPRODUCT(--(K830:N830&lt;&gt;"")) + IF(TRIM(O830)="",0,LEN(O830)-LEN(SUBSTITUTE(O830,",",""))+1)</f>
        <v>0</v>
      </c>
      <c r="K830" s="242" t="str">
        <f>IF(AND(G830&lt;&gt;0,G830&lt;&gt;""),IF(B830="","",IF(ISNUMBER(MATCH(B830,'Look Up Values'!$B$2:$B$500,0)),"","Dest. error")),"")</f>
        <v/>
      </c>
      <c r="L830" s="242" t="str">
        <f>IF(AND(G830&lt;&gt;0,G830&lt;&gt;""),IF(C830="","",IF(AND(ISNUMBER(--LEFT(C830,FIND(" ",C830&amp;" ")-1)),OR(LEN(LEFT(C830,FIND(" ",C830&amp;" ")-1))=6,LEN(LEFT(C830,FIND(" ",C830&amp;" ")-1))=7),OR(ISNUMBER(MATCH(LEFT(C830,FIND(" ",C830&amp;" ")-1),'Look Up Values'!$G$2:$G$1000,0)),ISNUMBER(MATCH(LEFT(C830,FIND(" ",C830&amp;" ")-1),'Look Up Values'!$AE$2:$AE$2000,0)))),"","EWC error")),"")</f>
        <v/>
      </c>
      <c r="M830" s="242" t="str" cm="1">
        <f t="array" ref="M830">IF(AND(G830&lt;&gt;0,G830&lt;&gt;""),IF(E830="","",IF(ISNUMBER(MATCH(SUBSTITUTE(E830," ",""),SUBSTITUTE('Look Up Values'!$I$2:$I$10," ",""),0)),"","State error")),"")</f>
        <v/>
      </c>
      <c r="N830" s="242" t="str" cm="1">
        <f t="array" ref="N830">IF(AND(G830&lt;&gt;0,G830&lt;&gt;""),IF(F830="","",IF(ISNUMBER(MATCH(SUBSTITUTE(F830," ",""),SUBSTITUTE('Look Up Values'!$W$2:$W$30," ",""),0)),"","D&amp;R error")),"")</f>
        <v/>
      </c>
      <c r="O830" s="256" t="str">
        <f t="shared" si="25"/>
        <v/>
      </c>
    </row>
    <row r="831" spans="1:15" ht="15.75">
      <c r="A831" s="250">
        <v>824</v>
      </c>
      <c r="B831" s="208"/>
      <c r="C831" s="49"/>
      <c r="D831" s="50"/>
      <c r="E831" s="50"/>
      <c r="F831" s="50"/>
      <c r="G831" s="209"/>
      <c r="H831" s="8"/>
      <c r="I831" s="457" t="str">
        <f t="shared" si="24"/>
        <v/>
      </c>
      <c r="J831" s="241" cm="1">
        <f t="array" ref="J831">SUMPRODUCT(--(K831:N831&lt;&gt;"")) + IF(TRIM(O831)="",0,LEN(O831)-LEN(SUBSTITUTE(O831,",",""))+1)</f>
        <v>0</v>
      </c>
      <c r="K831" s="242" t="str">
        <f>IF(AND(G831&lt;&gt;0,G831&lt;&gt;""),IF(B831="","",IF(ISNUMBER(MATCH(B831,'Look Up Values'!$B$2:$B$500,0)),"","Dest. error")),"")</f>
        <v/>
      </c>
      <c r="L831" s="242" t="str">
        <f>IF(AND(G831&lt;&gt;0,G831&lt;&gt;""),IF(C831="","",IF(AND(ISNUMBER(--LEFT(C831,FIND(" ",C831&amp;" ")-1)),OR(LEN(LEFT(C831,FIND(" ",C831&amp;" ")-1))=6,LEN(LEFT(C831,FIND(" ",C831&amp;" ")-1))=7),OR(ISNUMBER(MATCH(LEFT(C831,FIND(" ",C831&amp;" ")-1),'Look Up Values'!$G$2:$G$1000,0)),ISNUMBER(MATCH(LEFT(C831,FIND(" ",C831&amp;" ")-1),'Look Up Values'!$AE$2:$AE$2000,0)))),"","EWC error")),"")</f>
        <v/>
      </c>
      <c r="M831" s="242" t="str" cm="1">
        <f t="array" ref="M831">IF(AND(G831&lt;&gt;0,G831&lt;&gt;""),IF(E831="","",IF(ISNUMBER(MATCH(SUBSTITUTE(E831," ",""),SUBSTITUTE('Look Up Values'!$I$2:$I$10," ",""),0)),"","State error")),"")</f>
        <v/>
      </c>
      <c r="N831" s="242" t="str" cm="1">
        <f t="array" ref="N831">IF(AND(G831&lt;&gt;0,G831&lt;&gt;""),IF(F831="","",IF(ISNUMBER(MATCH(SUBSTITUTE(F831," ",""),SUBSTITUTE('Look Up Values'!$W$2:$W$30," ",""),0)),"","D&amp;R error")),"")</f>
        <v/>
      </c>
      <c r="O831" s="256" t="str">
        <f t="shared" si="25"/>
        <v/>
      </c>
    </row>
    <row r="832" spans="1:15" ht="15.75">
      <c r="A832" s="250">
        <v>825</v>
      </c>
      <c r="B832" s="208"/>
      <c r="C832" s="49"/>
      <c r="D832" s="50"/>
      <c r="E832" s="50"/>
      <c r="F832" s="50"/>
      <c r="G832" s="209"/>
      <c r="H832" s="8"/>
      <c r="I832" s="457" t="str">
        <f t="shared" si="24"/>
        <v/>
      </c>
      <c r="J832" s="241" cm="1">
        <f t="array" ref="J832">SUMPRODUCT(--(K832:N832&lt;&gt;"")) + IF(TRIM(O832)="",0,LEN(O832)-LEN(SUBSTITUTE(O832,",",""))+1)</f>
        <v>0</v>
      </c>
      <c r="K832" s="242" t="str">
        <f>IF(AND(G832&lt;&gt;0,G832&lt;&gt;""),IF(B832="","",IF(ISNUMBER(MATCH(B832,'Look Up Values'!$B$2:$B$500,0)),"","Dest. error")),"")</f>
        <v/>
      </c>
      <c r="L832" s="242" t="str">
        <f>IF(AND(G832&lt;&gt;0,G832&lt;&gt;""),IF(C832="","",IF(AND(ISNUMBER(--LEFT(C832,FIND(" ",C832&amp;" ")-1)),OR(LEN(LEFT(C832,FIND(" ",C832&amp;" ")-1))=6,LEN(LEFT(C832,FIND(" ",C832&amp;" ")-1))=7),OR(ISNUMBER(MATCH(LEFT(C832,FIND(" ",C832&amp;" ")-1),'Look Up Values'!$G$2:$G$1000,0)),ISNUMBER(MATCH(LEFT(C832,FIND(" ",C832&amp;" ")-1),'Look Up Values'!$AE$2:$AE$2000,0)))),"","EWC error")),"")</f>
        <v/>
      </c>
      <c r="M832" s="242" t="str" cm="1">
        <f t="array" ref="M832">IF(AND(G832&lt;&gt;0,G832&lt;&gt;""),IF(E832="","",IF(ISNUMBER(MATCH(SUBSTITUTE(E832," ",""),SUBSTITUTE('Look Up Values'!$I$2:$I$10," ",""),0)),"","State error")),"")</f>
        <v/>
      </c>
      <c r="N832" s="242" t="str" cm="1">
        <f t="array" ref="N832">IF(AND(G832&lt;&gt;0,G832&lt;&gt;""),IF(F832="","",IF(ISNUMBER(MATCH(SUBSTITUTE(F832," ",""),SUBSTITUTE('Look Up Values'!$W$2:$W$30," ",""),0)),"","D&amp;R error")),"")</f>
        <v/>
      </c>
      <c r="O832" s="256" t="str">
        <f t="shared" si="25"/>
        <v/>
      </c>
    </row>
    <row r="833" spans="1:15" ht="15.75">
      <c r="A833" s="250">
        <v>826</v>
      </c>
      <c r="B833" s="208"/>
      <c r="C833" s="49"/>
      <c r="D833" s="50"/>
      <c r="E833" s="50"/>
      <c r="F833" s="50"/>
      <c r="G833" s="209"/>
      <c r="H833" s="8"/>
      <c r="I833" s="457" t="str">
        <f t="shared" si="24"/>
        <v/>
      </c>
      <c r="J833" s="241" cm="1">
        <f t="array" ref="J833">SUMPRODUCT(--(K833:N833&lt;&gt;"")) + IF(TRIM(O833)="",0,LEN(O833)-LEN(SUBSTITUTE(O833,",",""))+1)</f>
        <v>0</v>
      </c>
      <c r="K833" s="242" t="str">
        <f>IF(AND(G833&lt;&gt;0,G833&lt;&gt;""),IF(B833="","",IF(ISNUMBER(MATCH(B833,'Look Up Values'!$B$2:$B$500,0)),"","Dest. error")),"")</f>
        <v/>
      </c>
      <c r="L833" s="242" t="str">
        <f>IF(AND(G833&lt;&gt;0,G833&lt;&gt;""),IF(C833="","",IF(AND(ISNUMBER(--LEFT(C833,FIND(" ",C833&amp;" ")-1)),OR(LEN(LEFT(C833,FIND(" ",C833&amp;" ")-1))=6,LEN(LEFT(C833,FIND(" ",C833&amp;" ")-1))=7),OR(ISNUMBER(MATCH(LEFT(C833,FIND(" ",C833&amp;" ")-1),'Look Up Values'!$G$2:$G$1000,0)),ISNUMBER(MATCH(LEFT(C833,FIND(" ",C833&amp;" ")-1),'Look Up Values'!$AE$2:$AE$2000,0)))),"","EWC error")),"")</f>
        <v/>
      </c>
      <c r="M833" s="242" t="str" cm="1">
        <f t="array" ref="M833">IF(AND(G833&lt;&gt;0,G833&lt;&gt;""),IF(E833="","",IF(ISNUMBER(MATCH(SUBSTITUTE(E833," ",""),SUBSTITUTE('Look Up Values'!$I$2:$I$10," ",""),0)),"","State error")),"")</f>
        <v/>
      </c>
      <c r="N833" s="242" t="str" cm="1">
        <f t="array" ref="N833">IF(AND(G833&lt;&gt;0,G833&lt;&gt;""),IF(F833="","",IF(ISNUMBER(MATCH(SUBSTITUTE(F833," ",""),SUBSTITUTE('Look Up Values'!$W$2:$W$30," ",""),0)),"","D&amp;R error")),"")</f>
        <v/>
      </c>
      <c r="O833" s="256" t="str">
        <f t="shared" si="25"/>
        <v/>
      </c>
    </row>
    <row r="834" spans="1:15" ht="15.75">
      <c r="A834" s="250">
        <v>827</v>
      </c>
      <c r="B834" s="208"/>
      <c r="C834" s="49"/>
      <c r="D834" s="50"/>
      <c r="E834" s="50"/>
      <c r="F834" s="50"/>
      <c r="G834" s="209"/>
      <c r="H834" s="8"/>
      <c r="I834" s="457" t="str">
        <f t="shared" si="24"/>
        <v/>
      </c>
      <c r="J834" s="241" cm="1">
        <f t="array" ref="J834">SUMPRODUCT(--(K834:N834&lt;&gt;"")) + IF(TRIM(O834)="",0,LEN(O834)-LEN(SUBSTITUTE(O834,",",""))+1)</f>
        <v>0</v>
      </c>
      <c r="K834" s="242" t="str">
        <f>IF(AND(G834&lt;&gt;0,G834&lt;&gt;""),IF(B834="","",IF(ISNUMBER(MATCH(B834,'Look Up Values'!$B$2:$B$500,0)),"","Dest. error")),"")</f>
        <v/>
      </c>
      <c r="L834" s="242" t="str">
        <f>IF(AND(G834&lt;&gt;0,G834&lt;&gt;""),IF(C834="","",IF(AND(ISNUMBER(--LEFT(C834,FIND(" ",C834&amp;" ")-1)),OR(LEN(LEFT(C834,FIND(" ",C834&amp;" ")-1))=6,LEN(LEFT(C834,FIND(" ",C834&amp;" ")-1))=7),OR(ISNUMBER(MATCH(LEFT(C834,FIND(" ",C834&amp;" ")-1),'Look Up Values'!$G$2:$G$1000,0)),ISNUMBER(MATCH(LEFT(C834,FIND(" ",C834&amp;" ")-1),'Look Up Values'!$AE$2:$AE$2000,0)))),"","EWC error")),"")</f>
        <v/>
      </c>
      <c r="M834" s="242" t="str" cm="1">
        <f t="array" ref="M834">IF(AND(G834&lt;&gt;0,G834&lt;&gt;""),IF(E834="","",IF(ISNUMBER(MATCH(SUBSTITUTE(E834," ",""),SUBSTITUTE('Look Up Values'!$I$2:$I$10," ",""),0)),"","State error")),"")</f>
        <v/>
      </c>
      <c r="N834" s="242" t="str" cm="1">
        <f t="array" ref="N834">IF(AND(G834&lt;&gt;0,G834&lt;&gt;""),IF(F834="","",IF(ISNUMBER(MATCH(SUBSTITUTE(F834," ",""),SUBSTITUTE('Look Up Values'!$W$2:$W$30," ",""),0)),"","D&amp;R error")),"")</f>
        <v/>
      </c>
      <c r="O834" s="256" t="str">
        <f t="shared" si="25"/>
        <v/>
      </c>
    </row>
    <row r="835" spans="1:15" ht="15.75">
      <c r="A835" s="250">
        <v>828</v>
      </c>
      <c r="B835" s="208"/>
      <c r="C835" s="49"/>
      <c r="D835" s="50"/>
      <c r="E835" s="50"/>
      <c r="F835" s="50"/>
      <c r="G835" s="209"/>
      <c r="H835" s="8"/>
      <c r="I835" s="457" t="str">
        <f t="shared" si="24"/>
        <v/>
      </c>
      <c r="J835" s="241" cm="1">
        <f t="array" ref="J835">SUMPRODUCT(--(K835:N835&lt;&gt;"")) + IF(TRIM(O835)="",0,LEN(O835)-LEN(SUBSTITUTE(O835,",",""))+1)</f>
        <v>0</v>
      </c>
      <c r="K835" s="242" t="str">
        <f>IF(AND(G835&lt;&gt;0,G835&lt;&gt;""),IF(B835="","",IF(ISNUMBER(MATCH(B835,'Look Up Values'!$B$2:$B$500,0)),"","Dest. error")),"")</f>
        <v/>
      </c>
      <c r="L835" s="242" t="str">
        <f>IF(AND(G835&lt;&gt;0,G835&lt;&gt;""),IF(C835="","",IF(AND(ISNUMBER(--LEFT(C835,FIND(" ",C835&amp;" ")-1)),OR(LEN(LEFT(C835,FIND(" ",C835&amp;" ")-1))=6,LEN(LEFT(C835,FIND(" ",C835&amp;" ")-1))=7),OR(ISNUMBER(MATCH(LEFT(C835,FIND(" ",C835&amp;" ")-1),'Look Up Values'!$G$2:$G$1000,0)),ISNUMBER(MATCH(LEFT(C835,FIND(" ",C835&amp;" ")-1),'Look Up Values'!$AE$2:$AE$2000,0)))),"","EWC error")),"")</f>
        <v/>
      </c>
      <c r="M835" s="242" t="str" cm="1">
        <f t="array" ref="M835">IF(AND(G835&lt;&gt;0,G835&lt;&gt;""),IF(E835="","",IF(ISNUMBER(MATCH(SUBSTITUTE(E835," ",""),SUBSTITUTE('Look Up Values'!$I$2:$I$10," ",""),0)),"","State error")),"")</f>
        <v/>
      </c>
      <c r="N835" s="242" t="str" cm="1">
        <f t="array" ref="N835">IF(AND(G835&lt;&gt;0,G835&lt;&gt;""),IF(F835="","",IF(ISNUMBER(MATCH(SUBSTITUTE(F835," ",""),SUBSTITUTE('Look Up Values'!$W$2:$W$30," ",""),0)),"","D&amp;R error")),"")</f>
        <v/>
      </c>
      <c r="O835" s="256" t="str">
        <f t="shared" si="25"/>
        <v/>
      </c>
    </row>
    <row r="836" spans="1:15" ht="15.75">
      <c r="A836" s="250">
        <v>829</v>
      </c>
      <c r="B836" s="208"/>
      <c r="C836" s="49"/>
      <c r="D836" s="50"/>
      <c r="E836" s="50"/>
      <c r="F836" s="50"/>
      <c r="G836" s="209"/>
      <c r="H836" s="8"/>
      <c r="I836" s="457" t="str">
        <f t="shared" si="24"/>
        <v/>
      </c>
      <c r="J836" s="241" cm="1">
        <f t="array" ref="J836">SUMPRODUCT(--(K836:N836&lt;&gt;"")) + IF(TRIM(O836)="",0,LEN(O836)-LEN(SUBSTITUTE(O836,",",""))+1)</f>
        <v>0</v>
      </c>
      <c r="K836" s="242" t="str">
        <f>IF(AND(G836&lt;&gt;0,G836&lt;&gt;""),IF(B836="","",IF(ISNUMBER(MATCH(B836,'Look Up Values'!$B$2:$B$500,0)),"","Dest. error")),"")</f>
        <v/>
      </c>
      <c r="L836" s="242" t="str">
        <f>IF(AND(G836&lt;&gt;0,G836&lt;&gt;""),IF(C836="","",IF(AND(ISNUMBER(--LEFT(C836,FIND(" ",C836&amp;" ")-1)),OR(LEN(LEFT(C836,FIND(" ",C836&amp;" ")-1))=6,LEN(LEFT(C836,FIND(" ",C836&amp;" ")-1))=7),OR(ISNUMBER(MATCH(LEFT(C836,FIND(" ",C836&amp;" ")-1),'Look Up Values'!$G$2:$G$1000,0)),ISNUMBER(MATCH(LEFT(C836,FIND(" ",C836&amp;" ")-1),'Look Up Values'!$AE$2:$AE$2000,0)))),"","EWC error")),"")</f>
        <v/>
      </c>
      <c r="M836" s="242" t="str" cm="1">
        <f t="array" ref="M836">IF(AND(G836&lt;&gt;0,G836&lt;&gt;""),IF(E836="","",IF(ISNUMBER(MATCH(SUBSTITUTE(E836," ",""),SUBSTITUTE('Look Up Values'!$I$2:$I$10," ",""),0)),"","State error")),"")</f>
        <v/>
      </c>
      <c r="N836" s="242" t="str" cm="1">
        <f t="array" ref="N836">IF(AND(G836&lt;&gt;0,G836&lt;&gt;""),IF(F836="","",IF(ISNUMBER(MATCH(SUBSTITUTE(F836," ",""),SUBSTITUTE('Look Up Values'!$W$2:$W$30," ",""),0)),"","D&amp;R error")),"")</f>
        <v/>
      </c>
      <c r="O836" s="256" t="str">
        <f t="shared" si="25"/>
        <v/>
      </c>
    </row>
    <row r="837" spans="1:15" ht="15.75">
      <c r="A837" s="250">
        <v>830</v>
      </c>
      <c r="B837" s="208"/>
      <c r="C837" s="49"/>
      <c r="D837" s="50"/>
      <c r="E837" s="50"/>
      <c r="F837" s="50"/>
      <c r="G837" s="209"/>
      <c r="H837" s="8"/>
      <c r="I837" s="457" t="str">
        <f t="shared" si="24"/>
        <v/>
      </c>
      <c r="J837" s="241" cm="1">
        <f t="array" ref="J837">SUMPRODUCT(--(K837:N837&lt;&gt;"")) + IF(TRIM(O837)="",0,LEN(O837)-LEN(SUBSTITUTE(O837,",",""))+1)</f>
        <v>0</v>
      </c>
      <c r="K837" s="242" t="str">
        <f>IF(AND(G837&lt;&gt;0,G837&lt;&gt;""),IF(B837="","",IF(ISNUMBER(MATCH(B837,'Look Up Values'!$B$2:$B$500,0)),"","Dest. error")),"")</f>
        <v/>
      </c>
      <c r="L837" s="242" t="str">
        <f>IF(AND(G837&lt;&gt;0,G837&lt;&gt;""),IF(C837="","",IF(AND(ISNUMBER(--LEFT(C837,FIND(" ",C837&amp;" ")-1)),OR(LEN(LEFT(C837,FIND(" ",C837&amp;" ")-1))=6,LEN(LEFT(C837,FIND(" ",C837&amp;" ")-1))=7),OR(ISNUMBER(MATCH(LEFT(C837,FIND(" ",C837&amp;" ")-1),'Look Up Values'!$G$2:$G$1000,0)),ISNUMBER(MATCH(LEFT(C837,FIND(" ",C837&amp;" ")-1),'Look Up Values'!$AE$2:$AE$2000,0)))),"","EWC error")),"")</f>
        <v/>
      </c>
      <c r="M837" s="242" t="str" cm="1">
        <f t="array" ref="M837">IF(AND(G837&lt;&gt;0,G837&lt;&gt;""),IF(E837="","",IF(ISNUMBER(MATCH(SUBSTITUTE(E837," ",""),SUBSTITUTE('Look Up Values'!$I$2:$I$10," ",""),0)),"","State error")),"")</f>
        <v/>
      </c>
      <c r="N837" s="242" t="str" cm="1">
        <f t="array" ref="N837">IF(AND(G837&lt;&gt;0,G837&lt;&gt;""),IF(F837="","",IF(ISNUMBER(MATCH(SUBSTITUTE(F837," ",""),SUBSTITUTE('Look Up Values'!$W$2:$W$30," ",""),0)),"","D&amp;R error")),"")</f>
        <v/>
      </c>
      <c r="O837" s="256" t="str">
        <f t="shared" si="25"/>
        <v/>
      </c>
    </row>
    <row r="838" spans="1:15" ht="15.75">
      <c r="A838" s="250">
        <v>831</v>
      </c>
      <c r="B838" s="208"/>
      <c r="C838" s="49"/>
      <c r="D838" s="50"/>
      <c r="E838" s="50"/>
      <c r="F838" s="50"/>
      <c r="G838" s="209"/>
      <c r="H838" s="8"/>
      <c r="I838" s="457" t="str">
        <f t="shared" si="24"/>
        <v/>
      </c>
      <c r="J838" s="241" cm="1">
        <f t="array" ref="J838">SUMPRODUCT(--(K838:N838&lt;&gt;"")) + IF(TRIM(O838)="",0,LEN(O838)-LEN(SUBSTITUTE(O838,",",""))+1)</f>
        <v>0</v>
      </c>
      <c r="K838" s="242" t="str">
        <f>IF(AND(G838&lt;&gt;0,G838&lt;&gt;""),IF(B838="","",IF(ISNUMBER(MATCH(B838,'Look Up Values'!$B$2:$B$500,0)),"","Dest. error")),"")</f>
        <v/>
      </c>
      <c r="L838" s="242" t="str">
        <f>IF(AND(G838&lt;&gt;0,G838&lt;&gt;""),IF(C838="","",IF(AND(ISNUMBER(--LEFT(C838,FIND(" ",C838&amp;" ")-1)),OR(LEN(LEFT(C838,FIND(" ",C838&amp;" ")-1))=6,LEN(LEFT(C838,FIND(" ",C838&amp;" ")-1))=7),OR(ISNUMBER(MATCH(LEFT(C838,FIND(" ",C838&amp;" ")-1),'Look Up Values'!$G$2:$G$1000,0)),ISNUMBER(MATCH(LEFT(C838,FIND(" ",C838&amp;" ")-1),'Look Up Values'!$AE$2:$AE$2000,0)))),"","EWC error")),"")</f>
        <v/>
      </c>
      <c r="M838" s="242" t="str" cm="1">
        <f t="array" ref="M838">IF(AND(G838&lt;&gt;0,G838&lt;&gt;""),IF(E838="","",IF(ISNUMBER(MATCH(SUBSTITUTE(E838," ",""),SUBSTITUTE('Look Up Values'!$I$2:$I$10," ",""),0)),"","State error")),"")</f>
        <v/>
      </c>
      <c r="N838" s="242" t="str" cm="1">
        <f t="array" ref="N838">IF(AND(G838&lt;&gt;0,G838&lt;&gt;""),IF(F838="","",IF(ISNUMBER(MATCH(SUBSTITUTE(F838," ",""),SUBSTITUTE('Look Up Values'!$W$2:$W$30," ",""),0)),"","D&amp;R error")),"")</f>
        <v/>
      </c>
      <c r="O838" s="256" t="str">
        <f t="shared" si="25"/>
        <v/>
      </c>
    </row>
    <row r="839" spans="1:15" ht="15.75">
      <c r="A839" s="250">
        <v>832</v>
      </c>
      <c r="B839" s="208"/>
      <c r="C839" s="49"/>
      <c r="D839" s="50"/>
      <c r="E839" s="50"/>
      <c r="F839" s="50"/>
      <c r="G839" s="209"/>
      <c r="H839" s="8"/>
      <c r="I839" s="457" t="str">
        <f t="shared" si="24"/>
        <v/>
      </c>
      <c r="J839" s="241" cm="1">
        <f t="array" ref="J839">SUMPRODUCT(--(K839:N839&lt;&gt;"")) + IF(TRIM(O839)="",0,LEN(O839)-LEN(SUBSTITUTE(O839,",",""))+1)</f>
        <v>0</v>
      </c>
      <c r="K839" s="242" t="str">
        <f>IF(AND(G839&lt;&gt;0,G839&lt;&gt;""),IF(B839="","",IF(ISNUMBER(MATCH(B839,'Look Up Values'!$B$2:$B$500,0)),"","Dest. error")),"")</f>
        <v/>
      </c>
      <c r="L839" s="242" t="str">
        <f>IF(AND(G839&lt;&gt;0,G839&lt;&gt;""),IF(C839="","",IF(AND(ISNUMBER(--LEFT(C839,FIND(" ",C839&amp;" ")-1)),OR(LEN(LEFT(C839,FIND(" ",C839&amp;" ")-1))=6,LEN(LEFT(C839,FIND(" ",C839&amp;" ")-1))=7),OR(ISNUMBER(MATCH(LEFT(C839,FIND(" ",C839&amp;" ")-1),'Look Up Values'!$G$2:$G$1000,0)),ISNUMBER(MATCH(LEFT(C839,FIND(" ",C839&amp;" ")-1),'Look Up Values'!$AE$2:$AE$2000,0)))),"","EWC error")),"")</f>
        <v/>
      </c>
      <c r="M839" s="242" t="str" cm="1">
        <f t="array" ref="M839">IF(AND(G839&lt;&gt;0,G839&lt;&gt;""),IF(E839="","",IF(ISNUMBER(MATCH(SUBSTITUTE(E839," ",""),SUBSTITUTE('Look Up Values'!$I$2:$I$10," ",""),0)),"","State error")),"")</f>
        <v/>
      </c>
      <c r="N839" s="242" t="str" cm="1">
        <f t="array" ref="N839">IF(AND(G839&lt;&gt;0,G839&lt;&gt;""),IF(F839="","",IF(ISNUMBER(MATCH(SUBSTITUTE(F839," ",""),SUBSTITUTE('Look Up Values'!$W$2:$W$30," ",""),0)),"","D&amp;R error")),"")</f>
        <v/>
      </c>
      <c r="O839" s="256" t="str">
        <f t="shared" si="25"/>
        <v/>
      </c>
    </row>
    <row r="840" spans="1:15" ht="15.75">
      <c r="A840" s="250">
        <v>833</v>
      </c>
      <c r="B840" s="208"/>
      <c r="C840" s="49"/>
      <c r="D840" s="50"/>
      <c r="E840" s="50"/>
      <c r="F840" s="50"/>
      <c r="G840" s="209"/>
      <c r="H840" s="8"/>
      <c r="I840" s="457" t="str">
        <f t="shared" si="24"/>
        <v/>
      </c>
      <c r="J840" s="241" cm="1">
        <f t="array" ref="J840">SUMPRODUCT(--(K840:N840&lt;&gt;"")) + IF(TRIM(O840)="",0,LEN(O840)-LEN(SUBSTITUTE(O840,",",""))+1)</f>
        <v>0</v>
      </c>
      <c r="K840" s="242" t="str">
        <f>IF(AND(G840&lt;&gt;0,G840&lt;&gt;""),IF(B840="","",IF(ISNUMBER(MATCH(B840,'Look Up Values'!$B$2:$B$500,0)),"","Dest. error")),"")</f>
        <v/>
      </c>
      <c r="L840" s="242" t="str">
        <f>IF(AND(G840&lt;&gt;0,G840&lt;&gt;""),IF(C840="","",IF(AND(ISNUMBER(--LEFT(C840,FIND(" ",C840&amp;" ")-1)),OR(LEN(LEFT(C840,FIND(" ",C840&amp;" ")-1))=6,LEN(LEFT(C840,FIND(" ",C840&amp;" ")-1))=7),OR(ISNUMBER(MATCH(LEFT(C840,FIND(" ",C840&amp;" ")-1),'Look Up Values'!$G$2:$G$1000,0)),ISNUMBER(MATCH(LEFT(C840,FIND(" ",C840&amp;" ")-1),'Look Up Values'!$AE$2:$AE$2000,0)))),"","EWC error")),"")</f>
        <v/>
      </c>
      <c r="M840" s="242" t="str" cm="1">
        <f t="array" ref="M840">IF(AND(G840&lt;&gt;0,G840&lt;&gt;""),IF(E840="","",IF(ISNUMBER(MATCH(SUBSTITUTE(E840," ",""),SUBSTITUTE('Look Up Values'!$I$2:$I$10," ",""),0)),"","State error")),"")</f>
        <v/>
      </c>
      <c r="N840" s="242" t="str" cm="1">
        <f t="array" ref="N840">IF(AND(G840&lt;&gt;0,G840&lt;&gt;""),IF(F840="","",IF(ISNUMBER(MATCH(SUBSTITUTE(F840," ",""),SUBSTITUTE('Look Up Values'!$W$2:$W$30," ",""),0)),"","D&amp;R error")),"")</f>
        <v/>
      </c>
      <c r="O840" s="256" t="str">
        <f t="shared" si="25"/>
        <v/>
      </c>
    </row>
    <row r="841" spans="1:15" ht="15.75">
      <c r="A841" s="250">
        <v>834</v>
      </c>
      <c r="B841" s="208"/>
      <c r="C841" s="49"/>
      <c r="D841" s="50"/>
      <c r="E841" s="50"/>
      <c r="F841" s="50"/>
      <c r="G841" s="209"/>
      <c r="H841" s="8"/>
      <c r="I841" s="457" t="str">
        <f t="shared" ref="I841:I904" si="26">IF(IFERROR(--SUBSTITUTE(J841,CHAR(160),""),0)&gt;0,A841,"")</f>
        <v/>
      </c>
      <c r="J841" s="241" cm="1">
        <f t="array" ref="J841">SUMPRODUCT(--(K841:N841&lt;&gt;"")) + IF(TRIM(O841)="",0,LEN(O841)-LEN(SUBSTITUTE(O841,",",""))+1)</f>
        <v>0</v>
      </c>
      <c r="K841" s="242" t="str">
        <f>IF(AND(G841&lt;&gt;0,G841&lt;&gt;""),IF(B841="","",IF(ISNUMBER(MATCH(B841,'Look Up Values'!$B$2:$B$500,0)),"","Dest. error")),"")</f>
        <v/>
      </c>
      <c r="L841" s="242" t="str">
        <f>IF(AND(G841&lt;&gt;0,G841&lt;&gt;""),IF(C841="","",IF(AND(ISNUMBER(--LEFT(C841,FIND(" ",C841&amp;" ")-1)),OR(LEN(LEFT(C841,FIND(" ",C841&amp;" ")-1))=6,LEN(LEFT(C841,FIND(" ",C841&amp;" ")-1))=7),OR(ISNUMBER(MATCH(LEFT(C841,FIND(" ",C841&amp;" ")-1),'Look Up Values'!$G$2:$G$1000,0)),ISNUMBER(MATCH(LEFT(C841,FIND(" ",C841&amp;" ")-1),'Look Up Values'!$AE$2:$AE$2000,0)))),"","EWC error")),"")</f>
        <v/>
      </c>
      <c r="M841" s="242" t="str" cm="1">
        <f t="array" ref="M841">IF(AND(G841&lt;&gt;0,G841&lt;&gt;""),IF(E841="","",IF(ISNUMBER(MATCH(SUBSTITUTE(E841," ",""),SUBSTITUTE('Look Up Values'!$I$2:$I$10," ",""),0)),"","State error")),"")</f>
        <v/>
      </c>
      <c r="N841" s="242" t="str" cm="1">
        <f t="array" ref="N841">IF(AND(G841&lt;&gt;0,G841&lt;&gt;""),IF(F841="","",IF(ISNUMBER(MATCH(SUBSTITUTE(F841," ",""),SUBSTITUTE('Look Up Values'!$W$2:$W$30," ",""),0)),"","D&amp;R error")),"")</f>
        <v/>
      </c>
      <c r="O841" s="256" t="str">
        <f t="shared" ref="O841:O904" si="27">IF(OR(G841="",G841=0),"",IF((TRIM(SUBSTITUTE(B841,CHAR(160),""))&amp;TRIM(SUBSTITUTE(C841,CHAR(160),""))&amp;TRIM(SUBSTITUTE(F841,CHAR(160),""))&amp;TRIM(SUBSTITUTE(E841,CHAR(160),"")))&lt;&gt;"",IF((--(TRIM(SUBSTITUTE(B841,CHAR(160),""))&lt;&gt;"")+--(TRIM(SUBSTITUTE(C841,CHAR(160),""))&lt;&gt;"")+--(TRIM(SUBSTITUTE(F841,CHAR(160),""))&lt;&gt;"")+--(TRIM(SUBSTITUTE(E841,CHAR(160),""))&lt;&gt;""))=4,"",LEFT(IF(TRIM(SUBSTITUTE(B841,CHAR(160),""))="","Dest, ","")&amp;IF(TRIM(SUBSTITUTE(C841,CHAR(160),""))="","EWC, ","")&amp;IF(TRIM(SUBSTITUTE(F841,CHAR(160),""))="","D&amp;R, ","")&amp;IF(TRIM(SUBSTITUTE(E841,CHAR(160),""))="","State, ",""),LEN(IF(TRIM(SUBSTITUTE(B841,CHAR(160),""))="","Dest, ","")&amp;IF(TRIM(SUBSTITUTE(C841,CHAR(160),""))="","EWC, ","")&amp;IF(TRIM(SUBSTITUTE(F841,CHAR(160),""))="","D&amp;R, ","")&amp;IF(TRIM(SUBSTITUTE(E841,CHAR(160),""))="","State, ",""))-2)),LEFT(IF(TRIM(SUBSTITUTE(B841,CHAR(160),""))="","Dest, ","")&amp;IF(TRIM(SUBSTITUTE(C841,CHAR(160),""))="","EWC, ","")&amp;IF(TRIM(SUBSTITUTE(F841,CHAR(160),""))="","D&amp;R, ","")&amp;IF(TRIM(SUBSTITUTE(E841,CHAR(160),""))="","State, ",""),LEN(IF(TRIM(SUBSTITUTE(B841,CHAR(160),""))="","Dest, ","")&amp;IF(TRIM(SUBSTITUTE(C841,CHAR(160),""))="","EWC, ","")&amp;IF(TRIM(SUBSTITUTE(F841,CHAR(160),""))="","D&amp;R, ","")&amp;IF(TRIM(SUBSTITUTE(E841,CHAR(160),""))="","State, ",""))-2)))</f>
        <v/>
      </c>
    </row>
    <row r="842" spans="1:15" ht="15.75">
      <c r="A842" s="250">
        <v>835</v>
      </c>
      <c r="B842" s="208"/>
      <c r="C842" s="49"/>
      <c r="D842" s="50"/>
      <c r="E842" s="50"/>
      <c r="F842" s="50"/>
      <c r="G842" s="209"/>
      <c r="H842" s="8"/>
      <c r="I842" s="457" t="str">
        <f t="shared" si="26"/>
        <v/>
      </c>
      <c r="J842" s="241" cm="1">
        <f t="array" ref="J842">SUMPRODUCT(--(K842:N842&lt;&gt;"")) + IF(TRIM(O842)="",0,LEN(O842)-LEN(SUBSTITUTE(O842,",",""))+1)</f>
        <v>0</v>
      </c>
      <c r="K842" s="242" t="str">
        <f>IF(AND(G842&lt;&gt;0,G842&lt;&gt;""),IF(B842="","",IF(ISNUMBER(MATCH(B842,'Look Up Values'!$B$2:$B$500,0)),"","Dest. error")),"")</f>
        <v/>
      </c>
      <c r="L842" s="242" t="str">
        <f>IF(AND(G842&lt;&gt;0,G842&lt;&gt;""),IF(C842="","",IF(AND(ISNUMBER(--LEFT(C842,FIND(" ",C842&amp;" ")-1)),OR(LEN(LEFT(C842,FIND(" ",C842&amp;" ")-1))=6,LEN(LEFT(C842,FIND(" ",C842&amp;" ")-1))=7),OR(ISNUMBER(MATCH(LEFT(C842,FIND(" ",C842&amp;" ")-1),'Look Up Values'!$G$2:$G$1000,0)),ISNUMBER(MATCH(LEFT(C842,FIND(" ",C842&amp;" ")-1),'Look Up Values'!$AE$2:$AE$2000,0)))),"","EWC error")),"")</f>
        <v/>
      </c>
      <c r="M842" s="242" t="str" cm="1">
        <f t="array" ref="M842">IF(AND(G842&lt;&gt;0,G842&lt;&gt;""),IF(E842="","",IF(ISNUMBER(MATCH(SUBSTITUTE(E842," ",""),SUBSTITUTE('Look Up Values'!$I$2:$I$10," ",""),0)),"","State error")),"")</f>
        <v/>
      </c>
      <c r="N842" s="242" t="str" cm="1">
        <f t="array" ref="N842">IF(AND(G842&lt;&gt;0,G842&lt;&gt;""),IF(F842="","",IF(ISNUMBER(MATCH(SUBSTITUTE(F842," ",""),SUBSTITUTE('Look Up Values'!$W$2:$W$30," ",""),0)),"","D&amp;R error")),"")</f>
        <v/>
      </c>
      <c r="O842" s="256" t="str">
        <f t="shared" si="27"/>
        <v/>
      </c>
    </row>
    <row r="843" spans="1:15" ht="15.75">
      <c r="A843" s="250">
        <v>836</v>
      </c>
      <c r="B843" s="208"/>
      <c r="C843" s="49"/>
      <c r="D843" s="50"/>
      <c r="E843" s="50"/>
      <c r="F843" s="50"/>
      <c r="G843" s="209"/>
      <c r="H843" s="8"/>
      <c r="I843" s="457" t="str">
        <f t="shared" si="26"/>
        <v/>
      </c>
      <c r="J843" s="241" cm="1">
        <f t="array" ref="J843">SUMPRODUCT(--(K843:N843&lt;&gt;"")) + IF(TRIM(O843)="",0,LEN(O843)-LEN(SUBSTITUTE(O843,",",""))+1)</f>
        <v>0</v>
      </c>
      <c r="K843" s="242" t="str">
        <f>IF(AND(G843&lt;&gt;0,G843&lt;&gt;""),IF(B843="","",IF(ISNUMBER(MATCH(B843,'Look Up Values'!$B$2:$B$500,0)),"","Dest. error")),"")</f>
        <v/>
      </c>
      <c r="L843" s="242" t="str">
        <f>IF(AND(G843&lt;&gt;0,G843&lt;&gt;""),IF(C843="","",IF(AND(ISNUMBER(--LEFT(C843,FIND(" ",C843&amp;" ")-1)),OR(LEN(LEFT(C843,FIND(" ",C843&amp;" ")-1))=6,LEN(LEFT(C843,FIND(" ",C843&amp;" ")-1))=7),OR(ISNUMBER(MATCH(LEFT(C843,FIND(" ",C843&amp;" ")-1),'Look Up Values'!$G$2:$G$1000,0)),ISNUMBER(MATCH(LEFT(C843,FIND(" ",C843&amp;" ")-1),'Look Up Values'!$AE$2:$AE$2000,0)))),"","EWC error")),"")</f>
        <v/>
      </c>
      <c r="M843" s="242" t="str" cm="1">
        <f t="array" ref="M843">IF(AND(G843&lt;&gt;0,G843&lt;&gt;""),IF(E843="","",IF(ISNUMBER(MATCH(SUBSTITUTE(E843," ",""),SUBSTITUTE('Look Up Values'!$I$2:$I$10," ",""),0)),"","State error")),"")</f>
        <v/>
      </c>
      <c r="N843" s="242" t="str" cm="1">
        <f t="array" ref="N843">IF(AND(G843&lt;&gt;0,G843&lt;&gt;""),IF(F843="","",IF(ISNUMBER(MATCH(SUBSTITUTE(F843," ",""),SUBSTITUTE('Look Up Values'!$W$2:$W$30," ",""),0)),"","D&amp;R error")),"")</f>
        <v/>
      </c>
      <c r="O843" s="256" t="str">
        <f t="shared" si="27"/>
        <v/>
      </c>
    </row>
    <row r="844" spans="1:15" ht="15.75">
      <c r="A844" s="250">
        <v>837</v>
      </c>
      <c r="B844" s="208"/>
      <c r="C844" s="49"/>
      <c r="D844" s="50"/>
      <c r="E844" s="50"/>
      <c r="F844" s="50"/>
      <c r="G844" s="209"/>
      <c r="H844" s="8"/>
      <c r="I844" s="457" t="str">
        <f t="shared" si="26"/>
        <v/>
      </c>
      <c r="J844" s="241" cm="1">
        <f t="array" ref="J844">SUMPRODUCT(--(K844:N844&lt;&gt;"")) + IF(TRIM(O844)="",0,LEN(O844)-LEN(SUBSTITUTE(O844,",",""))+1)</f>
        <v>0</v>
      </c>
      <c r="K844" s="242" t="str">
        <f>IF(AND(G844&lt;&gt;0,G844&lt;&gt;""),IF(B844="","",IF(ISNUMBER(MATCH(B844,'Look Up Values'!$B$2:$B$500,0)),"","Dest. error")),"")</f>
        <v/>
      </c>
      <c r="L844" s="242" t="str">
        <f>IF(AND(G844&lt;&gt;0,G844&lt;&gt;""),IF(C844="","",IF(AND(ISNUMBER(--LEFT(C844,FIND(" ",C844&amp;" ")-1)),OR(LEN(LEFT(C844,FIND(" ",C844&amp;" ")-1))=6,LEN(LEFT(C844,FIND(" ",C844&amp;" ")-1))=7),OR(ISNUMBER(MATCH(LEFT(C844,FIND(" ",C844&amp;" ")-1),'Look Up Values'!$G$2:$G$1000,0)),ISNUMBER(MATCH(LEFT(C844,FIND(" ",C844&amp;" ")-1),'Look Up Values'!$AE$2:$AE$2000,0)))),"","EWC error")),"")</f>
        <v/>
      </c>
      <c r="M844" s="242" t="str" cm="1">
        <f t="array" ref="M844">IF(AND(G844&lt;&gt;0,G844&lt;&gt;""),IF(E844="","",IF(ISNUMBER(MATCH(SUBSTITUTE(E844," ",""),SUBSTITUTE('Look Up Values'!$I$2:$I$10," ",""),0)),"","State error")),"")</f>
        <v/>
      </c>
      <c r="N844" s="242" t="str" cm="1">
        <f t="array" ref="N844">IF(AND(G844&lt;&gt;0,G844&lt;&gt;""),IF(F844="","",IF(ISNUMBER(MATCH(SUBSTITUTE(F844," ",""),SUBSTITUTE('Look Up Values'!$W$2:$W$30," ",""),0)),"","D&amp;R error")),"")</f>
        <v/>
      </c>
      <c r="O844" s="256" t="str">
        <f t="shared" si="27"/>
        <v/>
      </c>
    </row>
    <row r="845" spans="1:15" ht="15.75">
      <c r="A845" s="250">
        <v>838</v>
      </c>
      <c r="B845" s="208"/>
      <c r="C845" s="49"/>
      <c r="D845" s="50"/>
      <c r="E845" s="50"/>
      <c r="F845" s="50"/>
      <c r="G845" s="209"/>
      <c r="H845" s="8"/>
      <c r="I845" s="457" t="str">
        <f t="shared" si="26"/>
        <v/>
      </c>
      <c r="J845" s="241" cm="1">
        <f t="array" ref="J845">SUMPRODUCT(--(K845:N845&lt;&gt;"")) + IF(TRIM(O845)="",0,LEN(O845)-LEN(SUBSTITUTE(O845,",",""))+1)</f>
        <v>0</v>
      </c>
      <c r="K845" s="242" t="str">
        <f>IF(AND(G845&lt;&gt;0,G845&lt;&gt;""),IF(B845="","",IF(ISNUMBER(MATCH(B845,'Look Up Values'!$B$2:$B$500,0)),"","Dest. error")),"")</f>
        <v/>
      </c>
      <c r="L845" s="242" t="str">
        <f>IF(AND(G845&lt;&gt;0,G845&lt;&gt;""),IF(C845="","",IF(AND(ISNUMBER(--LEFT(C845,FIND(" ",C845&amp;" ")-1)),OR(LEN(LEFT(C845,FIND(" ",C845&amp;" ")-1))=6,LEN(LEFT(C845,FIND(" ",C845&amp;" ")-1))=7),OR(ISNUMBER(MATCH(LEFT(C845,FIND(" ",C845&amp;" ")-1),'Look Up Values'!$G$2:$G$1000,0)),ISNUMBER(MATCH(LEFT(C845,FIND(" ",C845&amp;" ")-1),'Look Up Values'!$AE$2:$AE$2000,0)))),"","EWC error")),"")</f>
        <v/>
      </c>
      <c r="M845" s="242" t="str" cm="1">
        <f t="array" ref="M845">IF(AND(G845&lt;&gt;0,G845&lt;&gt;""),IF(E845="","",IF(ISNUMBER(MATCH(SUBSTITUTE(E845," ",""),SUBSTITUTE('Look Up Values'!$I$2:$I$10," ",""),0)),"","State error")),"")</f>
        <v/>
      </c>
      <c r="N845" s="242" t="str" cm="1">
        <f t="array" ref="N845">IF(AND(G845&lt;&gt;0,G845&lt;&gt;""),IF(F845="","",IF(ISNUMBER(MATCH(SUBSTITUTE(F845," ",""),SUBSTITUTE('Look Up Values'!$W$2:$W$30," ",""),0)),"","D&amp;R error")),"")</f>
        <v/>
      </c>
      <c r="O845" s="256" t="str">
        <f t="shared" si="27"/>
        <v/>
      </c>
    </row>
    <row r="846" spans="1:15" ht="15.75">
      <c r="A846" s="250">
        <v>839</v>
      </c>
      <c r="B846" s="208"/>
      <c r="C846" s="49"/>
      <c r="D846" s="50"/>
      <c r="E846" s="50"/>
      <c r="F846" s="50"/>
      <c r="G846" s="209"/>
      <c r="H846" s="8"/>
      <c r="I846" s="457" t="str">
        <f t="shared" si="26"/>
        <v/>
      </c>
      <c r="J846" s="241" cm="1">
        <f t="array" ref="J846">SUMPRODUCT(--(K846:N846&lt;&gt;"")) + IF(TRIM(O846)="",0,LEN(O846)-LEN(SUBSTITUTE(O846,",",""))+1)</f>
        <v>0</v>
      </c>
      <c r="K846" s="242" t="str">
        <f>IF(AND(G846&lt;&gt;0,G846&lt;&gt;""),IF(B846="","",IF(ISNUMBER(MATCH(B846,'Look Up Values'!$B$2:$B$500,0)),"","Dest. error")),"")</f>
        <v/>
      </c>
      <c r="L846" s="242" t="str">
        <f>IF(AND(G846&lt;&gt;0,G846&lt;&gt;""),IF(C846="","",IF(AND(ISNUMBER(--LEFT(C846,FIND(" ",C846&amp;" ")-1)),OR(LEN(LEFT(C846,FIND(" ",C846&amp;" ")-1))=6,LEN(LEFT(C846,FIND(" ",C846&amp;" ")-1))=7),OR(ISNUMBER(MATCH(LEFT(C846,FIND(" ",C846&amp;" ")-1),'Look Up Values'!$G$2:$G$1000,0)),ISNUMBER(MATCH(LEFT(C846,FIND(" ",C846&amp;" ")-1),'Look Up Values'!$AE$2:$AE$2000,0)))),"","EWC error")),"")</f>
        <v/>
      </c>
      <c r="M846" s="242" t="str" cm="1">
        <f t="array" ref="M846">IF(AND(G846&lt;&gt;0,G846&lt;&gt;""),IF(E846="","",IF(ISNUMBER(MATCH(SUBSTITUTE(E846," ",""),SUBSTITUTE('Look Up Values'!$I$2:$I$10," ",""),0)),"","State error")),"")</f>
        <v/>
      </c>
      <c r="N846" s="242" t="str" cm="1">
        <f t="array" ref="N846">IF(AND(G846&lt;&gt;0,G846&lt;&gt;""),IF(F846="","",IF(ISNUMBER(MATCH(SUBSTITUTE(F846," ",""),SUBSTITUTE('Look Up Values'!$W$2:$W$30," ",""),0)),"","D&amp;R error")),"")</f>
        <v/>
      </c>
      <c r="O846" s="256" t="str">
        <f t="shared" si="27"/>
        <v/>
      </c>
    </row>
    <row r="847" spans="1:15" ht="15.75">
      <c r="A847" s="250">
        <v>840</v>
      </c>
      <c r="B847" s="208"/>
      <c r="C847" s="49"/>
      <c r="D847" s="50"/>
      <c r="E847" s="50"/>
      <c r="F847" s="50"/>
      <c r="G847" s="209"/>
      <c r="H847" s="8"/>
      <c r="I847" s="457" t="str">
        <f t="shared" si="26"/>
        <v/>
      </c>
      <c r="J847" s="241" cm="1">
        <f t="array" ref="J847">SUMPRODUCT(--(K847:N847&lt;&gt;"")) + IF(TRIM(O847)="",0,LEN(O847)-LEN(SUBSTITUTE(O847,",",""))+1)</f>
        <v>0</v>
      </c>
      <c r="K847" s="242" t="str">
        <f>IF(AND(G847&lt;&gt;0,G847&lt;&gt;""),IF(B847="","",IF(ISNUMBER(MATCH(B847,'Look Up Values'!$B$2:$B$500,0)),"","Dest. error")),"")</f>
        <v/>
      </c>
      <c r="L847" s="242" t="str">
        <f>IF(AND(G847&lt;&gt;0,G847&lt;&gt;""),IF(C847="","",IF(AND(ISNUMBER(--LEFT(C847,FIND(" ",C847&amp;" ")-1)),OR(LEN(LEFT(C847,FIND(" ",C847&amp;" ")-1))=6,LEN(LEFT(C847,FIND(" ",C847&amp;" ")-1))=7),OR(ISNUMBER(MATCH(LEFT(C847,FIND(" ",C847&amp;" ")-1),'Look Up Values'!$G$2:$G$1000,0)),ISNUMBER(MATCH(LEFT(C847,FIND(" ",C847&amp;" ")-1),'Look Up Values'!$AE$2:$AE$2000,0)))),"","EWC error")),"")</f>
        <v/>
      </c>
      <c r="M847" s="242" t="str" cm="1">
        <f t="array" ref="M847">IF(AND(G847&lt;&gt;0,G847&lt;&gt;""),IF(E847="","",IF(ISNUMBER(MATCH(SUBSTITUTE(E847," ",""),SUBSTITUTE('Look Up Values'!$I$2:$I$10," ",""),0)),"","State error")),"")</f>
        <v/>
      </c>
      <c r="N847" s="242" t="str" cm="1">
        <f t="array" ref="N847">IF(AND(G847&lt;&gt;0,G847&lt;&gt;""),IF(F847="","",IF(ISNUMBER(MATCH(SUBSTITUTE(F847," ",""),SUBSTITUTE('Look Up Values'!$W$2:$W$30," ",""),0)),"","D&amp;R error")),"")</f>
        <v/>
      </c>
      <c r="O847" s="256" t="str">
        <f t="shared" si="27"/>
        <v/>
      </c>
    </row>
    <row r="848" spans="1:15" ht="15.75">
      <c r="A848" s="250">
        <v>841</v>
      </c>
      <c r="B848" s="208"/>
      <c r="C848" s="49"/>
      <c r="D848" s="50"/>
      <c r="E848" s="50"/>
      <c r="F848" s="50"/>
      <c r="G848" s="209"/>
      <c r="H848" s="8"/>
      <c r="I848" s="457" t="str">
        <f t="shared" si="26"/>
        <v/>
      </c>
      <c r="J848" s="241" cm="1">
        <f t="array" ref="J848">SUMPRODUCT(--(K848:N848&lt;&gt;"")) + IF(TRIM(O848)="",0,LEN(O848)-LEN(SUBSTITUTE(O848,",",""))+1)</f>
        <v>0</v>
      </c>
      <c r="K848" s="242" t="str">
        <f>IF(AND(G848&lt;&gt;0,G848&lt;&gt;""),IF(B848="","",IF(ISNUMBER(MATCH(B848,'Look Up Values'!$B$2:$B$500,0)),"","Dest. error")),"")</f>
        <v/>
      </c>
      <c r="L848" s="242" t="str">
        <f>IF(AND(G848&lt;&gt;0,G848&lt;&gt;""),IF(C848="","",IF(AND(ISNUMBER(--LEFT(C848,FIND(" ",C848&amp;" ")-1)),OR(LEN(LEFT(C848,FIND(" ",C848&amp;" ")-1))=6,LEN(LEFT(C848,FIND(" ",C848&amp;" ")-1))=7),OR(ISNUMBER(MATCH(LEFT(C848,FIND(" ",C848&amp;" ")-1),'Look Up Values'!$G$2:$G$1000,0)),ISNUMBER(MATCH(LEFT(C848,FIND(" ",C848&amp;" ")-1),'Look Up Values'!$AE$2:$AE$2000,0)))),"","EWC error")),"")</f>
        <v/>
      </c>
      <c r="M848" s="242" t="str" cm="1">
        <f t="array" ref="M848">IF(AND(G848&lt;&gt;0,G848&lt;&gt;""),IF(E848="","",IF(ISNUMBER(MATCH(SUBSTITUTE(E848," ",""),SUBSTITUTE('Look Up Values'!$I$2:$I$10," ",""),0)),"","State error")),"")</f>
        <v/>
      </c>
      <c r="N848" s="242" t="str" cm="1">
        <f t="array" ref="N848">IF(AND(G848&lt;&gt;0,G848&lt;&gt;""),IF(F848="","",IF(ISNUMBER(MATCH(SUBSTITUTE(F848," ",""),SUBSTITUTE('Look Up Values'!$W$2:$W$30," ",""),0)),"","D&amp;R error")),"")</f>
        <v/>
      </c>
      <c r="O848" s="256" t="str">
        <f t="shared" si="27"/>
        <v/>
      </c>
    </row>
    <row r="849" spans="1:15" ht="15.75">
      <c r="A849" s="250">
        <v>842</v>
      </c>
      <c r="B849" s="208"/>
      <c r="C849" s="49"/>
      <c r="D849" s="50"/>
      <c r="E849" s="50"/>
      <c r="F849" s="50"/>
      <c r="G849" s="209"/>
      <c r="H849" s="8"/>
      <c r="I849" s="457" t="str">
        <f t="shared" si="26"/>
        <v/>
      </c>
      <c r="J849" s="241" cm="1">
        <f t="array" ref="J849">SUMPRODUCT(--(K849:N849&lt;&gt;"")) + IF(TRIM(O849)="",0,LEN(O849)-LEN(SUBSTITUTE(O849,",",""))+1)</f>
        <v>0</v>
      </c>
      <c r="K849" s="242" t="str">
        <f>IF(AND(G849&lt;&gt;0,G849&lt;&gt;""),IF(B849="","",IF(ISNUMBER(MATCH(B849,'Look Up Values'!$B$2:$B$500,0)),"","Dest. error")),"")</f>
        <v/>
      </c>
      <c r="L849" s="242" t="str">
        <f>IF(AND(G849&lt;&gt;0,G849&lt;&gt;""),IF(C849="","",IF(AND(ISNUMBER(--LEFT(C849,FIND(" ",C849&amp;" ")-1)),OR(LEN(LEFT(C849,FIND(" ",C849&amp;" ")-1))=6,LEN(LEFT(C849,FIND(" ",C849&amp;" ")-1))=7),OR(ISNUMBER(MATCH(LEFT(C849,FIND(" ",C849&amp;" ")-1),'Look Up Values'!$G$2:$G$1000,0)),ISNUMBER(MATCH(LEFT(C849,FIND(" ",C849&amp;" ")-1),'Look Up Values'!$AE$2:$AE$2000,0)))),"","EWC error")),"")</f>
        <v/>
      </c>
      <c r="M849" s="242" t="str" cm="1">
        <f t="array" ref="M849">IF(AND(G849&lt;&gt;0,G849&lt;&gt;""),IF(E849="","",IF(ISNUMBER(MATCH(SUBSTITUTE(E849," ",""),SUBSTITUTE('Look Up Values'!$I$2:$I$10," ",""),0)),"","State error")),"")</f>
        <v/>
      </c>
      <c r="N849" s="242" t="str" cm="1">
        <f t="array" ref="N849">IF(AND(G849&lt;&gt;0,G849&lt;&gt;""),IF(F849="","",IF(ISNUMBER(MATCH(SUBSTITUTE(F849," ",""),SUBSTITUTE('Look Up Values'!$W$2:$W$30," ",""),0)),"","D&amp;R error")),"")</f>
        <v/>
      </c>
      <c r="O849" s="256" t="str">
        <f t="shared" si="27"/>
        <v/>
      </c>
    </row>
    <row r="850" spans="1:15" ht="15.75">
      <c r="A850" s="250">
        <v>843</v>
      </c>
      <c r="B850" s="208"/>
      <c r="C850" s="49"/>
      <c r="D850" s="50"/>
      <c r="E850" s="50"/>
      <c r="F850" s="50"/>
      <c r="G850" s="209"/>
      <c r="H850" s="8"/>
      <c r="I850" s="457" t="str">
        <f t="shared" si="26"/>
        <v/>
      </c>
      <c r="J850" s="241" cm="1">
        <f t="array" ref="J850">SUMPRODUCT(--(K850:N850&lt;&gt;"")) + IF(TRIM(O850)="",0,LEN(O850)-LEN(SUBSTITUTE(O850,",",""))+1)</f>
        <v>0</v>
      </c>
      <c r="K850" s="242" t="str">
        <f>IF(AND(G850&lt;&gt;0,G850&lt;&gt;""),IF(B850="","",IF(ISNUMBER(MATCH(B850,'Look Up Values'!$B$2:$B$500,0)),"","Dest. error")),"")</f>
        <v/>
      </c>
      <c r="L850" s="242" t="str">
        <f>IF(AND(G850&lt;&gt;0,G850&lt;&gt;""),IF(C850="","",IF(AND(ISNUMBER(--LEFT(C850,FIND(" ",C850&amp;" ")-1)),OR(LEN(LEFT(C850,FIND(" ",C850&amp;" ")-1))=6,LEN(LEFT(C850,FIND(" ",C850&amp;" ")-1))=7),OR(ISNUMBER(MATCH(LEFT(C850,FIND(" ",C850&amp;" ")-1),'Look Up Values'!$G$2:$G$1000,0)),ISNUMBER(MATCH(LEFT(C850,FIND(" ",C850&amp;" ")-1),'Look Up Values'!$AE$2:$AE$2000,0)))),"","EWC error")),"")</f>
        <v/>
      </c>
      <c r="M850" s="242" t="str" cm="1">
        <f t="array" ref="M850">IF(AND(G850&lt;&gt;0,G850&lt;&gt;""),IF(E850="","",IF(ISNUMBER(MATCH(SUBSTITUTE(E850," ",""),SUBSTITUTE('Look Up Values'!$I$2:$I$10," ",""),0)),"","State error")),"")</f>
        <v/>
      </c>
      <c r="N850" s="242" t="str" cm="1">
        <f t="array" ref="N850">IF(AND(G850&lt;&gt;0,G850&lt;&gt;""),IF(F850="","",IF(ISNUMBER(MATCH(SUBSTITUTE(F850," ",""),SUBSTITUTE('Look Up Values'!$W$2:$W$30," ",""),0)),"","D&amp;R error")),"")</f>
        <v/>
      </c>
      <c r="O850" s="256" t="str">
        <f t="shared" si="27"/>
        <v/>
      </c>
    </row>
    <row r="851" spans="1:15" ht="15.75">
      <c r="A851" s="250">
        <v>844</v>
      </c>
      <c r="B851" s="208"/>
      <c r="C851" s="49"/>
      <c r="D851" s="50"/>
      <c r="E851" s="50"/>
      <c r="F851" s="50"/>
      <c r="G851" s="209"/>
      <c r="H851" s="8"/>
      <c r="I851" s="457" t="str">
        <f t="shared" si="26"/>
        <v/>
      </c>
      <c r="J851" s="241" cm="1">
        <f t="array" ref="J851">SUMPRODUCT(--(K851:N851&lt;&gt;"")) + IF(TRIM(O851)="",0,LEN(O851)-LEN(SUBSTITUTE(O851,",",""))+1)</f>
        <v>0</v>
      </c>
      <c r="K851" s="242" t="str">
        <f>IF(AND(G851&lt;&gt;0,G851&lt;&gt;""),IF(B851="","",IF(ISNUMBER(MATCH(B851,'Look Up Values'!$B$2:$B$500,0)),"","Dest. error")),"")</f>
        <v/>
      </c>
      <c r="L851" s="242" t="str">
        <f>IF(AND(G851&lt;&gt;0,G851&lt;&gt;""),IF(C851="","",IF(AND(ISNUMBER(--LEFT(C851,FIND(" ",C851&amp;" ")-1)),OR(LEN(LEFT(C851,FIND(" ",C851&amp;" ")-1))=6,LEN(LEFT(C851,FIND(" ",C851&amp;" ")-1))=7),OR(ISNUMBER(MATCH(LEFT(C851,FIND(" ",C851&amp;" ")-1),'Look Up Values'!$G$2:$G$1000,0)),ISNUMBER(MATCH(LEFT(C851,FIND(" ",C851&amp;" ")-1),'Look Up Values'!$AE$2:$AE$2000,0)))),"","EWC error")),"")</f>
        <v/>
      </c>
      <c r="M851" s="242" t="str" cm="1">
        <f t="array" ref="M851">IF(AND(G851&lt;&gt;0,G851&lt;&gt;""),IF(E851="","",IF(ISNUMBER(MATCH(SUBSTITUTE(E851," ",""),SUBSTITUTE('Look Up Values'!$I$2:$I$10," ",""),0)),"","State error")),"")</f>
        <v/>
      </c>
      <c r="N851" s="242" t="str" cm="1">
        <f t="array" ref="N851">IF(AND(G851&lt;&gt;0,G851&lt;&gt;""),IF(F851="","",IF(ISNUMBER(MATCH(SUBSTITUTE(F851," ",""),SUBSTITUTE('Look Up Values'!$W$2:$W$30," ",""),0)),"","D&amp;R error")),"")</f>
        <v/>
      </c>
      <c r="O851" s="256" t="str">
        <f t="shared" si="27"/>
        <v/>
      </c>
    </row>
    <row r="852" spans="1:15" ht="15.75">
      <c r="A852" s="250">
        <v>845</v>
      </c>
      <c r="B852" s="208"/>
      <c r="C852" s="49"/>
      <c r="D852" s="50"/>
      <c r="E852" s="50"/>
      <c r="F852" s="50"/>
      <c r="G852" s="209"/>
      <c r="H852" s="8"/>
      <c r="I852" s="457" t="str">
        <f t="shared" si="26"/>
        <v/>
      </c>
      <c r="J852" s="241" cm="1">
        <f t="array" ref="J852">SUMPRODUCT(--(K852:N852&lt;&gt;"")) + IF(TRIM(O852)="",0,LEN(O852)-LEN(SUBSTITUTE(O852,",",""))+1)</f>
        <v>0</v>
      </c>
      <c r="K852" s="242" t="str">
        <f>IF(AND(G852&lt;&gt;0,G852&lt;&gt;""),IF(B852="","",IF(ISNUMBER(MATCH(B852,'Look Up Values'!$B$2:$B$500,0)),"","Dest. error")),"")</f>
        <v/>
      </c>
      <c r="L852" s="242" t="str">
        <f>IF(AND(G852&lt;&gt;0,G852&lt;&gt;""),IF(C852="","",IF(AND(ISNUMBER(--LEFT(C852,FIND(" ",C852&amp;" ")-1)),OR(LEN(LEFT(C852,FIND(" ",C852&amp;" ")-1))=6,LEN(LEFT(C852,FIND(" ",C852&amp;" ")-1))=7),OR(ISNUMBER(MATCH(LEFT(C852,FIND(" ",C852&amp;" ")-1),'Look Up Values'!$G$2:$G$1000,0)),ISNUMBER(MATCH(LEFT(C852,FIND(" ",C852&amp;" ")-1),'Look Up Values'!$AE$2:$AE$2000,0)))),"","EWC error")),"")</f>
        <v/>
      </c>
      <c r="M852" s="242" t="str" cm="1">
        <f t="array" ref="M852">IF(AND(G852&lt;&gt;0,G852&lt;&gt;""),IF(E852="","",IF(ISNUMBER(MATCH(SUBSTITUTE(E852," ",""),SUBSTITUTE('Look Up Values'!$I$2:$I$10," ",""),0)),"","State error")),"")</f>
        <v/>
      </c>
      <c r="N852" s="242" t="str" cm="1">
        <f t="array" ref="N852">IF(AND(G852&lt;&gt;0,G852&lt;&gt;""),IF(F852="","",IF(ISNUMBER(MATCH(SUBSTITUTE(F852," ",""),SUBSTITUTE('Look Up Values'!$W$2:$W$30," ",""),0)),"","D&amp;R error")),"")</f>
        <v/>
      </c>
      <c r="O852" s="256" t="str">
        <f t="shared" si="27"/>
        <v/>
      </c>
    </row>
    <row r="853" spans="1:15" ht="15.75">
      <c r="A853" s="250">
        <v>846</v>
      </c>
      <c r="B853" s="208"/>
      <c r="C853" s="49"/>
      <c r="D853" s="50"/>
      <c r="E853" s="50"/>
      <c r="F853" s="50"/>
      <c r="G853" s="209"/>
      <c r="H853" s="8"/>
      <c r="I853" s="457" t="str">
        <f t="shared" si="26"/>
        <v/>
      </c>
      <c r="J853" s="241" cm="1">
        <f t="array" ref="J853">SUMPRODUCT(--(K853:N853&lt;&gt;"")) + IF(TRIM(O853)="",0,LEN(O853)-LEN(SUBSTITUTE(O853,",",""))+1)</f>
        <v>0</v>
      </c>
      <c r="K853" s="242" t="str">
        <f>IF(AND(G853&lt;&gt;0,G853&lt;&gt;""),IF(B853="","",IF(ISNUMBER(MATCH(B853,'Look Up Values'!$B$2:$B$500,0)),"","Dest. error")),"")</f>
        <v/>
      </c>
      <c r="L853" s="242" t="str">
        <f>IF(AND(G853&lt;&gt;0,G853&lt;&gt;""),IF(C853="","",IF(AND(ISNUMBER(--LEFT(C853,FIND(" ",C853&amp;" ")-1)),OR(LEN(LEFT(C853,FIND(" ",C853&amp;" ")-1))=6,LEN(LEFT(C853,FIND(" ",C853&amp;" ")-1))=7),OR(ISNUMBER(MATCH(LEFT(C853,FIND(" ",C853&amp;" ")-1),'Look Up Values'!$G$2:$G$1000,0)),ISNUMBER(MATCH(LEFT(C853,FIND(" ",C853&amp;" ")-1),'Look Up Values'!$AE$2:$AE$2000,0)))),"","EWC error")),"")</f>
        <v/>
      </c>
      <c r="M853" s="242" t="str" cm="1">
        <f t="array" ref="M853">IF(AND(G853&lt;&gt;0,G853&lt;&gt;""),IF(E853="","",IF(ISNUMBER(MATCH(SUBSTITUTE(E853," ",""),SUBSTITUTE('Look Up Values'!$I$2:$I$10," ",""),0)),"","State error")),"")</f>
        <v/>
      </c>
      <c r="N853" s="242" t="str" cm="1">
        <f t="array" ref="N853">IF(AND(G853&lt;&gt;0,G853&lt;&gt;""),IF(F853="","",IF(ISNUMBER(MATCH(SUBSTITUTE(F853," ",""),SUBSTITUTE('Look Up Values'!$W$2:$W$30," ",""),0)),"","D&amp;R error")),"")</f>
        <v/>
      </c>
      <c r="O853" s="256" t="str">
        <f t="shared" si="27"/>
        <v/>
      </c>
    </row>
    <row r="854" spans="1:15" ht="15.75">
      <c r="A854" s="250">
        <v>847</v>
      </c>
      <c r="B854" s="208"/>
      <c r="C854" s="49"/>
      <c r="D854" s="50"/>
      <c r="E854" s="50"/>
      <c r="F854" s="50"/>
      <c r="G854" s="209"/>
      <c r="H854" s="8"/>
      <c r="I854" s="457" t="str">
        <f t="shared" si="26"/>
        <v/>
      </c>
      <c r="J854" s="241" cm="1">
        <f t="array" ref="J854">SUMPRODUCT(--(K854:N854&lt;&gt;"")) + IF(TRIM(O854)="",0,LEN(O854)-LEN(SUBSTITUTE(O854,",",""))+1)</f>
        <v>0</v>
      </c>
      <c r="K854" s="242" t="str">
        <f>IF(AND(G854&lt;&gt;0,G854&lt;&gt;""),IF(B854="","",IF(ISNUMBER(MATCH(B854,'Look Up Values'!$B$2:$B$500,0)),"","Dest. error")),"")</f>
        <v/>
      </c>
      <c r="L854" s="242" t="str">
        <f>IF(AND(G854&lt;&gt;0,G854&lt;&gt;""),IF(C854="","",IF(AND(ISNUMBER(--LEFT(C854,FIND(" ",C854&amp;" ")-1)),OR(LEN(LEFT(C854,FIND(" ",C854&amp;" ")-1))=6,LEN(LEFT(C854,FIND(" ",C854&amp;" ")-1))=7),OR(ISNUMBER(MATCH(LEFT(C854,FIND(" ",C854&amp;" ")-1),'Look Up Values'!$G$2:$G$1000,0)),ISNUMBER(MATCH(LEFT(C854,FIND(" ",C854&amp;" ")-1),'Look Up Values'!$AE$2:$AE$2000,0)))),"","EWC error")),"")</f>
        <v/>
      </c>
      <c r="M854" s="242" t="str" cm="1">
        <f t="array" ref="M854">IF(AND(G854&lt;&gt;0,G854&lt;&gt;""),IF(E854="","",IF(ISNUMBER(MATCH(SUBSTITUTE(E854," ",""),SUBSTITUTE('Look Up Values'!$I$2:$I$10," ",""),0)),"","State error")),"")</f>
        <v/>
      </c>
      <c r="N854" s="242" t="str" cm="1">
        <f t="array" ref="N854">IF(AND(G854&lt;&gt;0,G854&lt;&gt;""),IF(F854="","",IF(ISNUMBER(MATCH(SUBSTITUTE(F854," ",""),SUBSTITUTE('Look Up Values'!$W$2:$W$30," ",""),0)),"","D&amp;R error")),"")</f>
        <v/>
      </c>
      <c r="O854" s="256" t="str">
        <f t="shared" si="27"/>
        <v/>
      </c>
    </row>
    <row r="855" spans="1:15" ht="15.75">
      <c r="A855" s="250">
        <v>848</v>
      </c>
      <c r="B855" s="208"/>
      <c r="C855" s="49"/>
      <c r="D855" s="50"/>
      <c r="E855" s="50"/>
      <c r="F855" s="50"/>
      <c r="G855" s="209"/>
      <c r="H855" s="8"/>
      <c r="I855" s="457" t="str">
        <f t="shared" si="26"/>
        <v/>
      </c>
      <c r="J855" s="241" cm="1">
        <f t="array" ref="J855">SUMPRODUCT(--(K855:N855&lt;&gt;"")) + IF(TRIM(O855)="",0,LEN(O855)-LEN(SUBSTITUTE(O855,",",""))+1)</f>
        <v>0</v>
      </c>
      <c r="K855" s="242" t="str">
        <f>IF(AND(G855&lt;&gt;0,G855&lt;&gt;""),IF(B855="","",IF(ISNUMBER(MATCH(B855,'Look Up Values'!$B$2:$B$500,0)),"","Dest. error")),"")</f>
        <v/>
      </c>
      <c r="L855" s="242" t="str">
        <f>IF(AND(G855&lt;&gt;0,G855&lt;&gt;""),IF(C855="","",IF(AND(ISNUMBER(--LEFT(C855,FIND(" ",C855&amp;" ")-1)),OR(LEN(LEFT(C855,FIND(" ",C855&amp;" ")-1))=6,LEN(LEFT(C855,FIND(" ",C855&amp;" ")-1))=7),OR(ISNUMBER(MATCH(LEFT(C855,FIND(" ",C855&amp;" ")-1),'Look Up Values'!$G$2:$G$1000,0)),ISNUMBER(MATCH(LEFT(C855,FIND(" ",C855&amp;" ")-1),'Look Up Values'!$AE$2:$AE$2000,0)))),"","EWC error")),"")</f>
        <v/>
      </c>
      <c r="M855" s="242" t="str" cm="1">
        <f t="array" ref="M855">IF(AND(G855&lt;&gt;0,G855&lt;&gt;""),IF(E855="","",IF(ISNUMBER(MATCH(SUBSTITUTE(E855," ",""),SUBSTITUTE('Look Up Values'!$I$2:$I$10," ",""),0)),"","State error")),"")</f>
        <v/>
      </c>
      <c r="N855" s="242" t="str" cm="1">
        <f t="array" ref="N855">IF(AND(G855&lt;&gt;0,G855&lt;&gt;""),IF(F855="","",IF(ISNUMBER(MATCH(SUBSTITUTE(F855," ",""),SUBSTITUTE('Look Up Values'!$W$2:$W$30," ",""),0)),"","D&amp;R error")),"")</f>
        <v/>
      </c>
      <c r="O855" s="256" t="str">
        <f t="shared" si="27"/>
        <v/>
      </c>
    </row>
    <row r="856" spans="1:15" ht="15.75">
      <c r="A856" s="250">
        <v>849</v>
      </c>
      <c r="B856" s="208"/>
      <c r="C856" s="49"/>
      <c r="D856" s="50"/>
      <c r="E856" s="50"/>
      <c r="F856" s="50"/>
      <c r="G856" s="209"/>
      <c r="H856" s="8"/>
      <c r="I856" s="457" t="str">
        <f t="shared" si="26"/>
        <v/>
      </c>
      <c r="J856" s="241" cm="1">
        <f t="array" ref="J856">SUMPRODUCT(--(K856:N856&lt;&gt;"")) + IF(TRIM(O856)="",0,LEN(O856)-LEN(SUBSTITUTE(O856,",",""))+1)</f>
        <v>0</v>
      </c>
      <c r="K856" s="242" t="str">
        <f>IF(AND(G856&lt;&gt;0,G856&lt;&gt;""),IF(B856="","",IF(ISNUMBER(MATCH(B856,'Look Up Values'!$B$2:$B$500,0)),"","Dest. error")),"")</f>
        <v/>
      </c>
      <c r="L856" s="242" t="str">
        <f>IF(AND(G856&lt;&gt;0,G856&lt;&gt;""),IF(C856="","",IF(AND(ISNUMBER(--LEFT(C856,FIND(" ",C856&amp;" ")-1)),OR(LEN(LEFT(C856,FIND(" ",C856&amp;" ")-1))=6,LEN(LEFT(C856,FIND(" ",C856&amp;" ")-1))=7),OR(ISNUMBER(MATCH(LEFT(C856,FIND(" ",C856&amp;" ")-1),'Look Up Values'!$G$2:$G$1000,0)),ISNUMBER(MATCH(LEFT(C856,FIND(" ",C856&amp;" ")-1),'Look Up Values'!$AE$2:$AE$2000,0)))),"","EWC error")),"")</f>
        <v/>
      </c>
      <c r="M856" s="242" t="str" cm="1">
        <f t="array" ref="M856">IF(AND(G856&lt;&gt;0,G856&lt;&gt;""),IF(E856="","",IF(ISNUMBER(MATCH(SUBSTITUTE(E856," ",""),SUBSTITUTE('Look Up Values'!$I$2:$I$10," ",""),0)),"","State error")),"")</f>
        <v/>
      </c>
      <c r="N856" s="242" t="str" cm="1">
        <f t="array" ref="N856">IF(AND(G856&lt;&gt;0,G856&lt;&gt;""),IF(F856="","",IF(ISNUMBER(MATCH(SUBSTITUTE(F856," ",""),SUBSTITUTE('Look Up Values'!$W$2:$W$30," ",""),0)),"","D&amp;R error")),"")</f>
        <v/>
      </c>
      <c r="O856" s="256" t="str">
        <f t="shared" si="27"/>
        <v/>
      </c>
    </row>
    <row r="857" spans="1:15" ht="15.75">
      <c r="A857" s="250">
        <v>850</v>
      </c>
      <c r="B857" s="208"/>
      <c r="C857" s="49"/>
      <c r="D857" s="50"/>
      <c r="E857" s="50"/>
      <c r="F857" s="50"/>
      <c r="G857" s="209"/>
      <c r="H857" s="8"/>
      <c r="I857" s="457" t="str">
        <f t="shared" si="26"/>
        <v/>
      </c>
      <c r="J857" s="241" cm="1">
        <f t="array" ref="J857">SUMPRODUCT(--(K857:N857&lt;&gt;"")) + IF(TRIM(O857)="",0,LEN(O857)-LEN(SUBSTITUTE(O857,",",""))+1)</f>
        <v>0</v>
      </c>
      <c r="K857" s="242" t="str">
        <f>IF(AND(G857&lt;&gt;0,G857&lt;&gt;""),IF(B857="","",IF(ISNUMBER(MATCH(B857,'Look Up Values'!$B$2:$B$500,0)),"","Dest. error")),"")</f>
        <v/>
      </c>
      <c r="L857" s="242" t="str">
        <f>IF(AND(G857&lt;&gt;0,G857&lt;&gt;""),IF(C857="","",IF(AND(ISNUMBER(--LEFT(C857,FIND(" ",C857&amp;" ")-1)),OR(LEN(LEFT(C857,FIND(" ",C857&amp;" ")-1))=6,LEN(LEFT(C857,FIND(" ",C857&amp;" ")-1))=7),OR(ISNUMBER(MATCH(LEFT(C857,FIND(" ",C857&amp;" ")-1),'Look Up Values'!$G$2:$G$1000,0)),ISNUMBER(MATCH(LEFT(C857,FIND(" ",C857&amp;" ")-1),'Look Up Values'!$AE$2:$AE$2000,0)))),"","EWC error")),"")</f>
        <v/>
      </c>
      <c r="M857" s="242" t="str" cm="1">
        <f t="array" ref="M857">IF(AND(G857&lt;&gt;0,G857&lt;&gt;""),IF(E857="","",IF(ISNUMBER(MATCH(SUBSTITUTE(E857," ",""),SUBSTITUTE('Look Up Values'!$I$2:$I$10," ",""),0)),"","State error")),"")</f>
        <v/>
      </c>
      <c r="N857" s="242" t="str" cm="1">
        <f t="array" ref="N857">IF(AND(G857&lt;&gt;0,G857&lt;&gt;""),IF(F857="","",IF(ISNUMBER(MATCH(SUBSTITUTE(F857," ",""),SUBSTITUTE('Look Up Values'!$W$2:$W$30," ",""),0)),"","D&amp;R error")),"")</f>
        <v/>
      </c>
      <c r="O857" s="256" t="str">
        <f t="shared" si="27"/>
        <v/>
      </c>
    </row>
    <row r="858" spans="1:15" ht="15.75">
      <c r="A858" s="250">
        <v>851</v>
      </c>
      <c r="B858" s="208"/>
      <c r="C858" s="49"/>
      <c r="D858" s="50"/>
      <c r="E858" s="50"/>
      <c r="F858" s="50"/>
      <c r="G858" s="209"/>
      <c r="H858" s="8"/>
      <c r="I858" s="457" t="str">
        <f t="shared" si="26"/>
        <v/>
      </c>
      <c r="J858" s="241" cm="1">
        <f t="array" ref="J858">SUMPRODUCT(--(K858:N858&lt;&gt;"")) + IF(TRIM(O858)="",0,LEN(O858)-LEN(SUBSTITUTE(O858,",",""))+1)</f>
        <v>0</v>
      </c>
      <c r="K858" s="242" t="str">
        <f>IF(AND(G858&lt;&gt;0,G858&lt;&gt;""),IF(B858="","",IF(ISNUMBER(MATCH(B858,'Look Up Values'!$B$2:$B$500,0)),"","Dest. error")),"")</f>
        <v/>
      </c>
      <c r="L858" s="242" t="str">
        <f>IF(AND(G858&lt;&gt;0,G858&lt;&gt;""),IF(C858="","",IF(AND(ISNUMBER(--LEFT(C858,FIND(" ",C858&amp;" ")-1)),OR(LEN(LEFT(C858,FIND(" ",C858&amp;" ")-1))=6,LEN(LEFT(C858,FIND(" ",C858&amp;" ")-1))=7),OR(ISNUMBER(MATCH(LEFT(C858,FIND(" ",C858&amp;" ")-1),'Look Up Values'!$G$2:$G$1000,0)),ISNUMBER(MATCH(LEFT(C858,FIND(" ",C858&amp;" ")-1),'Look Up Values'!$AE$2:$AE$2000,0)))),"","EWC error")),"")</f>
        <v/>
      </c>
      <c r="M858" s="242" t="str" cm="1">
        <f t="array" ref="M858">IF(AND(G858&lt;&gt;0,G858&lt;&gt;""),IF(E858="","",IF(ISNUMBER(MATCH(SUBSTITUTE(E858," ",""),SUBSTITUTE('Look Up Values'!$I$2:$I$10," ",""),0)),"","State error")),"")</f>
        <v/>
      </c>
      <c r="N858" s="242" t="str" cm="1">
        <f t="array" ref="N858">IF(AND(G858&lt;&gt;0,G858&lt;&gt;""),IF(F858="","",IF(ISNUMBER(MATCH(SUBSTITUTE(F858," ",""),SUBSTITUTE('Look Up Values'!$W$2:$W$30," ",""),0)),"","D&amp;R error")),"")</f>
        <v/>
      </c>
      <c r="O858" s="256" t="str">
        <f t="shared" si="27"/>
        <v/>
      </c>
    </row>
    <row r="859" spans="1:15" ht="15.75">
      <c r="A859" s="250">
        <v>852</v>
      </c>
      <c r="B859" s="208"/>
      <c r="C859" s="49"/>
      <c r="D859" s="50"/>
      <c r="E859" s="50"/>
      <c r="F859" s="50"/>
      <c r="G859" s="209"/>
      <c r="H859" s="8"/>
      <c r="I859" s="457" t="str">
        <f t="shared" si="26"/>
        <v/>
      </c>
      <c r="J859" s="241" cm="1">
        <f t="array" ref="J859">SUMPRODUCT(--(K859:N859&lt;&gt;"")) + IF(TRIM(O859)="",0,LEN(O859)-LEN(SUBSTITUTE(O859,",",""))+1)</f>
        <v>0</v>
      </c>
      <c r="K859" s="242" t="str">
        <f>IF(AND(G859&lt;&gt;0,G859&lt;&gt;""),IF(B859="","",IF(ISNUMBER(MATCH(B859,'Look Up Values'!$B$2:$B$500,0)),"","Dest. error")),"")</f>
        <v/>
      </c>
      <c r="L859" s="242" t="str">
        <f>IF(AND(G859&lt;&gt;0,G859&lt;&gt;""),IF(C859="","",IF(AND(ISNUMBER(--LEFT(C859,FIND(" ",C859&amp;" ")-1)),OR(LEN(LEFT(C859,FIND(" ",C859&amp;" ")-1))=6,LEN(LEFT(C859,FIND(" ",C859&amp;" ")-1))=7),OR(ISNUMBER(MATCH(LEFT(C859,FIND(" ",C859&amp;" ")-1),'Look Up Values'!$G$2:$G$1000,0)),ISNUMBER(MATCH(LEFT(C859,FIND(" ",C859&amp;" ")-1),'Look Up Values'!$AE$2:$AE$2000,0)))),"","EWC error")),"")</f>
        <v/>
      </c>
      <c r="M859" s="242" t="str" cm="1">
        <f t="array" ref="M859">IF(AND(G859&lt;&gt;0,G859&lt;&gt;""),IF(E859="","",IF(ISNUMBER(MATCH(SUBSTITUTE(E859," ",""),SUBSTITUTE('Look Up Values'!$I$2:$I$10," ",""),0)),"","State error")),"")</f>
        <v/>
      </c>
      <c r="N859" s="242" t="str" cm="1">
        <f t="array" ref="N859">IF(AND(G859&lt;&gt;0,G859&lt;&gt;""),IF(F859="","",IF(ISNUMBER(MATCH(SUBSTITUTE(F859," ",""),SUBSTITUTE('Look Up Values'!$W$2:$W$30," ",""),0)),"","D&amp;R error")),"")</f>
        <v/>
      </c>
      <c r="O859" s="256" t="str">
        <f t="shared" si="27"/>
        <v/>
      </c>
    </row>
    <row r="860" spans="1:15" ht="15.75">
      <c r="A860" s="250">
        <v>853</v>
      </c>
      <c r="B860" s="208"/>
      <c r="C860" s="49"/>
      <c r="D860" s="50"/>
      <c r="E860" s="50"/>
      <c r="F860" s="50"/>
      <c r="G860" s="209"/>
      <c r="H860" s="8"/>
      <c r="I860" s="457" t="str">
        <f t="shared" si="26"/>
        <v/>
      </c>
      <c r="J860" s="241" cm="1">
        <f t="array" ref="J860">SUMPRODUCT(--(K860:N860&lt;&gt;"")) + IF(TRIM(O860)="",0,LEN(O860)-LEN(SUBSTITUTE(O860,",",""))+1)</f>
        <v>0</v>
      </c>
      <c r="K860" s="242" t="str">
        <f>IF(AND(G860&lt;&gt;0,G860&lt;&gt;""),IF(B860="","",IF(ISNUMBER(MATCH(B860,'Look Up Values'!$B$2:$B$500,0)),"","Dest. error")),"")</f>
        <v/>
      </c>
      <c r="L860" s="242" t="str">
        <f>IF(AND(G860&lt;&gt;0,G860&lt;&gt;""),IF(C860="","",IF(AND(ISNUMBER(--LEFT(C860,FIND(" ",C860&amp;" ")-1)),OR(LEN(LEFT(C860,FIND(" ",C860&amp;" ")-1))=6,LEN(LEFT(C860,FIND(" ",C860&amp;" ")-1))=7),OR(ISNUMBER(MATCH(LEFT(C860,FIND(" ",C860&amp;" ")-1),'Look Up Values'!$G$2:$G$1000,0)),ISNUMBER(MATCH(LEFT(C860,FIND(" ",C860&amp;" ")-1),'Look Up Values'!$AE$2:$AE$2000,0)))),"","EWC error")),"")</f>
        <v/>
      </c>
      <c r="M860" s="242" t="str" cm="1">
        <f t="array" ref="M860">IF(AND(G860&lt;&gt;0,G860&lt;&gt;""),IF(E860="","",IF(ISNUMBER(MATCH(SUBSTITUTE(E860," ",""),SUBSTITUTE('Look Up Values'!$I$2:$I$10," ",""),0)),"","State error")),"")</f>
        <v/>
      </c>
      <c r="N860" s="242" t="str" cm="1">
        <f t="array" ref="N860">IF(AND(G860&lt;&gt;0,G860&lt;&gt;""),IF(F860="","",IF(ISNUMBER(MATCH(SUBSTITUTE(F860," ",""),SUBSTITUTE('Look Up Values'!$W$2:$W$30," ",""),0)),"","D&amp;R error")),"")</f>
        <v/>
      </c>
      <c r="O860" s="256" t="str">
        <f t="shared" si="27"/>
        <v/>
      </c>
    </row>
    <row r="861" spans="1:15" ht="15.75">
      <c r="A861" s="250">
        <v>854</v>
      </c>
      <c r="B861" s="208"/>
      <c r="C861" s="49"/>
      <c r="D861" s="50"/>
      <c r="E861" s="50"/>
      <c r="F861" s="50"/>
      <c r="G861" s="209"/>
      <c r="H861" s="8"/>
      <c r="I861" s="457" t="str">
        <f t="shared" si="26"/>
        <v/>
      </c>
      <c r="J861" s="241" cm="1">
        <f t="array" ref="J861">SUMPRODUCT(--(K861:N861&lt;&gt;"")) + IF(TRIM(O861)="",0,LEN(O861)-LEN(SUBSTITUTE(O861,",",""))+1)</f>
        <v>0</v>
      </c>
      <c r="K861" s="242" t="str">
        <f>IF(AND(G861&lt;&gt;0,G861&lt;&gt;""),IF(B861="","",IF(ISNUMBER(MATCH(B861,'Look Up Values'!$B$2:$B$500,0)),"","Dest. error")),"")</f>
        <v/>
      </c>
      <c r="L861" s="242" t="str">
        <f>IF(AND(G861&lt;&gt;0,G861&lt;&gt;""),IF(C861="","",IF(AND(ISNUMBER(--LEFT(C861,FIND(" ",C861&amp;" ")-1)),OR(LEN(LEFT(C861,FIND(" ",C861&amp;" ")-1))=6,LEN(LEFT(C861,FIND(" ",C861&amp;" ")-1))=7),OR(ISNUMBER(MATCH(LEFT(C861,FIND(" ",C861&amp;" ")-1),'Look Up Values'!$G$2:$G$1000,0)),ISNUMBER(MATCH(LEFT(C861,FIND(" ",C861&amp;" ")-1),'Look Up Values'!$AE$2:$AE$2000,0)))),"","EWC error")),"")</f>
        <v/>
      </c>
      <c r="M861" s="242" t="str" cm="1">
        <f t="array" ref="M861">IF(AND(G861&lt;&gt;0,G861&lt;&gt;""),IF(E861="","",IF(ISNUMBER(MATCH(SUBSTITUTE(E861," ",""),SUBSTITUTE('Look Up Values'!$I$2:$I$10," ",""),0)),"","State error")),"")</f>
        <v/>
      </c>
      <c r="N861" s="242" t="str" cm="1">
        <f t="array" ref="N861">IF(AND(G861&lt;&gt;0,G861&lt;&gt;""),IF(F861="","",IF(ISNUMBER(MATCH(SUBSTITUTE(F861," ",""),SUBSTITUTE('Look Up Values'!$W$2:$W$30," ",""),0)),"","D&amp;R error")),"")</f>
        <v/>
      </c>
      <c r="O861" s="256" t="str">
        <f t="shared" si="27"/>
        <v/>
      </c>
    </row>
    <row r="862" spans="1:15" ht="15.75">
      <c r="A862" s="250">
        <v>855</v>
      </c>
      <c r="B862" s="208"/>
      <c r="C862" s="49"/>
      <c r="D862" s="50"/>
      <c r="E862" s="50"/>
      <c r="F862" s="50"/>
      <c r="G862" s="209"/>
      <c r="H862" s="8"/>
      <c r="I862" s="457" t="str">
        <f t="shared" si="26"/>
        <v/>
      </c>
      <c r="J862" s="241" cm="1">
        <f t="array" ref="J862">SUMPRODUCT(--(K862:N862&lt;&gt;"")) + IF(TRIM(O862)="",0,LEN(O862)-LEN(SUBSTITUTE(O862,",",""))+1)</f>
        <v>0</v>
      </c>
      <c r="K862" s="242" t="str">
        <f>IF(AND(G862&lt;&gt;0,G862&lt;&gt;""),IF(B862="","",IF(ISNUMBER(MATCH(B862,'Look Up Values'!$B$2:$B$500,0)),"","Dest. error")),"")</f>
        <v/>
      </c>
      <c r="L862" s="242" t="str">
        <f>IF(AND(G862&lt;&gt;0,G862&lt;&gt;""),IF(C862="","",IF(AND(ISNUMBER(--LEFT(C862,FIND(" ",C862&amp;" ")-1)),OR(LEN(LEFT(C862,FIND(" ",C862&amp;" ")-1))=6,LEN(LEFT(C862,FIND(" ",C862&amp;" ")-1))=7),OR(ISNUMBER(MATCH(LEFT(C862,FIND(" ",C862&amp;" ")-1),'Look Up Values'!$G$2:$G$1000,0)),ISNUMBER(MATCH(LEFT(C862,FIND(" ",C862&amp;" ")-1),'Look Up Values'!$AE$2:$AE$2000,0)))),"","EWC error")),"")</f>
        <v/>
      </c>
      <c r="M862" s="242" t="str" cm="1">
        <f t="array" ref="M862">IF(AND(G862&lt;&gt;0,G862&lt;&gt;""),IF(E862="","",IF(ISNUMBER(MATCH(SUBSTITUTE(E862," ",""),SUBSTITUTE('Look Up Values'!$I$2:$I$10," ",""),0)),"","State error")),"")</f>
        <v/>
      </c>
      <c r="N862" s="242" t="str" cm="1">
        <f t="array" ref="N862">IF(AND(G862&lt;&gt;0,G862&lt;&gt;""),IF(F862="","",IF(ISNUMBER(MATCH(SUBSTITUTE(F862," ",""),SUBSTITUTE('Look Up Values'!$W$2:$W$30," ",""),0)),"","D&amp;R error")),"")</f>
        <v/>
      </c>
      <c r="O862" s="256" t="str">
        <f t="shared" si="27"/>
        <v/>
      </c>
    </row>
    <row r="863" spans="1:15" ht="15.75">
      <c r="A863" s="250">
        <v>856</v>
      </c>
      <c r="B863" s="208"/>
      <c r="C863" s="49"/>
      <c r="D863" s="50"/>
      <c r="E863" s="50"/>
      <c r="F863" s="50"/>
      <c r="G863" s="209"/>
      <c r="H863" s="8"/>
      <c r="I863" s="457" t="str">
        <f t="shared" si="26"/>
        <v/>
      </c>
      <c r="J863" s="241" cm="1">
        <f t="array" ref="J863">SUMPRODUCT(--(K863:N863&lt;&gt;"")) + IF(TRIM(O863)="",0,LEN(O863)-LEN(SUBSTITUTE(O863,",",""))+1)</f>
        <v>0</v>
      </c>
      <c r="K863" s="242" t="str">
        <f>IF(AND(G863&lt;&gt;0,G863&lt;&gt;""),IF(B863="","",IF(ISNUMBER(MATCH(B863,'Look Up Values'!$B$2:$B$500,0)),"","Dest. error")),"")</f>
        <v/>
      </c>
      <c r="L863" s="242" t="str">
        <f>IF(AND(G863&lt;&gt;0,G863&lt;&gt;""),IF(C863="","",IF(AND(ISNUMBER(--LEFT(C863,FIND(" ",C863&amp;" ")-1)),OR(LEN(LEFT(C863,FIND(" ",C863&amp;" ")-1))=6,LEN(LEFT(C863,FIND(" ",C863&amp;" ")-1))=7),OR(ISNUMBER(MATCH(LEFT(C863,FIND(" ",C863&amp;" ")-1),'Look Up Values'!$G$2:$G$1000,0)),ISNUMBER(MATCH(LEFT(C863,FIND(" ",C863&amp;" ")-1),'Look Up Values'!$AE$2:$AE$2000,0)))),"","EWC error")),"")</f>
        <v/>
      </c>
      <c r="M863" s="242" t="str" cm="1">
        <f t="array" ref="M863">IF(AND(G863&lt;&gt;0,G863&lt;&gt;""),IF(E863="","",IF(ISNUMBER(MATCH(SUBSTITUTE(E863," ",""),SUBSTITUTE('Look Up Values'!$I$2:$I$10," ",""),0)),"","State error")),"")</f>
        <v/>
      </c>
      <c r="N863" s="242" t="str" cm="1">
        <f t="array" ref="N863">IF(AND(G863&lt;&gt;0,G863&lt;&gt;""),IF(F863="","",IF(ISNUMBER(MATCH(SUBSTITUTE(F863," ",""),SUBSTITUTE('Look Up Values'!$W$2:$W$30," ",""),0)),"","D&amp;R error")),"")</f>
        <v/>
      </c>
      <c r="O863" s="256" t="str">
        <f t="shared" si="27"/>
        <v/>
      </c>
    </row>
    <row r="864" spans="1:15" ht="15.75">
      <c r="A864" s="250">
        <v>857</v>
      </c>
      <c r="B864" s="208"/>
      <c r="C864" s="49"/>
      <c r="D864" s="50"/>
      <c r="E864" s="50"/>
      <c r="F864" s="50"/>
      <c r="G864" s="209"/>
      <c r="H864" s="8"/>
      <c r="I864" s="457" t="str">
        <f t="shared" si="26"/>
        <v/>
      </c>
      <c r="J864" s="241" cm="1">
        <f t="array" ref="J864">SUMPRODUCT(--(K864:N864&lt;&gt;"")) + IF(TRIM(O864)="",0,LEN(O864)-LEN(SUBSTITUTE(O864,",",""))+1)</f>
        <v>0</v>
      </c>
      <c r="K864" s="242" t="str">
        <f>IF(AND(G864&lt;&gt;0,G864&lt;&gt;""),IF(B864="","",IF(ISNUMBER(MATCH(B864,'Look Up Values'!$B$2:$B$500,0)),"","Dest. error")),"")</f>
        <v/>
      </c>
      <c r="L864" s="242" t="str">
        <f>IF(AND(G864&lt;&gt;0,G864&lt;&gt;""),IF(C864="","",IF(AND(ISNUMBER(--LEFT(C864,FIND(" ",C864&amp;" ")-1)),OR(LEN(LEFT(C864,FIND(" ",C864&amp;" ")-1))=6,LEN(LEFT(C864,FIND(" ",C864&amp;" ")-1))=7),OR(ISNUMBER(MATCH(LEFT(C864,FIND(" ",C864&amp;" ")-1),'Look Up Values'!$G$2:$G$1000,0)),ISNUMBER(MATCH(LEFT(C864,FIND(" ",C864&amp;" ")-1),'Look Up Values'!$AE$2:$AE$2000,0)))),"","EWC error")),"")</f>
        <v/>
      </c>
      <c r="M864" s="242" t="str" cm="1">
        <f t="array" ref="M864">IF(AND(G864&lt;&gt;0,G864&lt;&gt;""),IF(E864="","",IF(ISNUMBER(MATCH(SUBSTITUTE(E864," ",""),SUBSTITUTE('Look Up Values'!$I$2:$I$10," ",""),0)),"","State error")),"")</f>
        <v/>
      </c>
      <c r="N864" s="242" t="str" cm="1">
        <f t="array" ref="N864">IF(AND(G864&lt;&gt;0,G864&lt;&gt;""),IF(F864="","",IF(ISNUMBER(MATCH(SUBSTITUTE(F864," ",""),SUBSTITUTE('Look Up Values'!$W$2:$W$30," ",""),0)),"","D&amp;R error")),"")</f>
        <v/>
      </c>
      <c r="O864" s="256" t="str">
        <f t="shared" si="27"/>
        <v/>
      </c>
    </row>
    <row r="865" spans="1:15" ht="15.75">
      <c r="A865" s="250">
        <v>858</v>
      </c>
      <c r="B865" s="208"/>
      <c r="C865" s="49"/>
      <c r="D865" s="50"/>
      <c r="E865" s="50"/>
      <c r="F865" s="50"/>
      <c r="G865" s="209"/>
      <c r="H865" s="8"/>
      <c r="I865" s="457" t="str">
        <f t="shared" si="26"/>
        <v/>
      </c>
      <c r="J865" s="241" cm="1">
        <f t="array" ref="J865">SUMPRODUCT(--(K865:N865&lt;&gt;"")) + IF(TRIM(O865)="",0,LEN(O865)-LEN(SUBSTITUTE(O865,",",""))+1)</f>
        <v>0</v>
      </c>
      <c r="K865" s="242" t="str">
        <f>IF(AND(G865&lt;&gt;0,G865&lt;&gt;""),IF(B865="","",IF(ISNUMBER(MATCH(B865,'Look Up Values'!$B$2:$B$500,0)),"","Dest. error")),"")</f>
        <v/>
      </c>
      <c r="L865" s="242" t="str">
        <f>IF(AND(G865&lt;&gt;0,G865&lt;&gt;""),IF(C865="","",IF(AND(ISNUMBER(--LEFT(C865,FIND(" ",C865&amp;" ")-1)),OR(LEN(LEFT(C865,FIND(" ",C865&amp;" ")-1))=6,LEN(LEFT(C865,FIND(" ",C865&amp;" ")-1))=7),OR(ISNUMBER(MATCH(LEFT(C865,FIND(" ",C865&amp;" ")-1),'Look Up Values'!$G$2:$G$1000,0)),ISNUMBER(MATCH(LEFT(C865,FIND(" ",C865&amp;" ")-1),'Look Up Values'!$AE$2:$AE$2000,0)))),"","EWC error")),"")</f>
        <v/>
      </c>
      <c r="M865" s="242" t="str" cm="1">
        <f t="array" ref="M865">IF(AND(G865&lt;&gt;0,G865&lt;&gt;""),IF(E865="","",IF(ISNUMBER(MATCH(SUBSTITUTE(E865," ",""),SUBSTITUTE('Look Up Values'!$I$2:$I$10," ",""),0)),"","State error")),"")</f>
        <v/>
      </c>
      <c r="N865" s="242" t="str" cm="1">
        <f t="array" ref="N865">IF(AND(G865&lt;&gt;0,G865&lt;&gt;""),IF(F865="","",IF(ISNUMBER(MATCH(SUBSTITUTE(F865," ",""),SUBSTITUTE('Look Up Values'!$W$2:$W$30," ",""),0)),"","D&amp;R error")),"")</f>
        <v/>
      </c>
      <c r="O865" s="256" t="str">
        <f t="shared" si="27"/>
        <v/>
      </c>
    </row>
    <row r="866" spans="1:15" ht="15.75">
      <c r="A866" s="250">
        <v>859</v>
      </c>
      <c r="B866" s="208"/>
      <c r="C866" s="49"/>
      <c r="D866" s="50"/>
      <c r="E866" s="50"/>
      <c r="F866" s="50"/>
      <c r="G866" s="209"/>
      <c r="H866" s="8"/>
      <c r="I866" s="457" t="str">
        <f t="shared" si="26"/>
        <v/>
      </c>
      <c r="J866" s="241" cm="1">
        <f t="array" ref="J866">SUMPRODUCT(--(K866:N866&lt;&gt;"")) + IF(TRIM(O866)="",0,LEN(O866)-LEN(SUBSTITUTE(O866,",",""))+1)</f>
        <v>0</v>
      </c>
      <c r="K866" s="242" t="str">
        <f>IF(AND(G866&lt;&gt;0,G866&lt;&gt;""),IF(B866="","",IF(ISNUMBER(MATCH(B866,'Look Up Values'!$B$2:$B$500,0)),"","Dest. error")),"")</f>
        <v/>
      </c>
      <c r="L866" s="242" t="str">
        <f>IF(AND(G866&lt;&gt;0,G866&lt;&gt;""),IF(C866="","",IF(AND(ISNUMBER(--LEFT(C866,FIND(" ",C866&amp;" ")-1)),OR(LEN(LEFT(C866,FIND(" ",C866&amp;" ")-1))=6,LEN(LEFT(C866,FIND(" ",C866&amp;" ")-1))=7),OR(ISNUMBER(MATCH(LEFT(C866,FIND(" ",C866&amp;" ")-1),'Look Up Values'!$G$2:$G$1000,0)),ISNUMBER(MATCH(LEFT(C866,FIND(" ",C866&amp;" ")-1),'Look Up Values'!$AE$2:$AE$2000,0)))),"","EWC error")),"")</f>
        <v/>
      </c>
      <c r="M866" s="242" t="str" cm="1">
        <f t="array" ref="M866">IF(AND(G866&lt;&gt;0,G866&lt;&gt;""),IF(E866="","",IF(ISNUMBER(MATCH(SUBSTITUTE(E866," ",""),SUBSTITUTE('Look Up Values'!$I$2:$I$10," ",""),0)),"","State error")),"")</f>
        <v/>
      </c>
      <c r="N866" s="242" t="str" cm="1">
        <f t="array" ref="N866">IF(AND(G866&lt;&gt;0,G866&lt;&gt;""),IF(F866="","",IF(ISNUMBER(MATCH(SUBSTITUTE(F866," ",""),SUBSTITUTE('Look Up Values'!$W$2:$W$30," ",""),0)),"","D&amp;R error")),"")</f>
        <v/>
      </c>
      <c r="O866" s="256" t="str">
        <f t="shared" si="27"/>
        <v/>
      </c>
    </row>
    <row r="867" spans="1:15" ht="15.75">
      <c r="A867" s="250">
        <v>860</v>
      </c>
      <c r="B867" s="208"/>
      <c r="C867" s="49"/>
      <c r="D867" s="50"/>
      <c r="E867" s="50"/>
      <c r="F867" s="50"/>
      <c r="G867" s="209"/>
      <c r="H867" s="8"/>
      <c r="I867" s="457" t="str">
        <f t="shared" si="26"/>
        <v/>
      </c>
      <c r="J867" s="241" cm="1">
        <f t="array" ref="J867">SUMPRODUCT(--(K867:N867&lt;&gt;"")) + IF(TRIM(O867)="",0,LEN(O867)-LEN(SUBSTITUTE(O867,",",""))+1)</f>
        <v>0</v>
      </c>
      <c r="K867" s="242" t="str">
        <f>IF(AND(G867&lt;&gt;0,G867&lt;&gt;""),IF(B867="","",IF(ISNUMBER(MATCH(B867,'Look Up Values'!$B$2:$B$500,0)),"","Dest. error")),"")</f>
        <v/>
      </c>
      <c r="L867" s="242" t="str">
        <f>IF(AND(G867&lt;&gt;0,G867&lt;&gt;""),IF(C867="","",IF(AND(ISNUMBER(--LEFT(C867,FIND(" ",C867&amp;" ")-1)),OR(LEN(LEFT(C867,FIND(" ",C867&amp;" ")-1))=6,LEN(LEFT(C867,FIND(" ",C867&amp;" ")-1))=7),OR(ISNUMBER(MATCH(LEFT(C867,FIND(" ",C867&amp;" ")-1),'Look Up Values'!$G$2:$G$1000,0)),ISNUMBER(MATCH(LEFT(C867,FIND(" ",C867&amp;" ")-1),'Look Up Values'!$AE$2:$AE$2000,0)))),"","EWC error")),"")</f>
        <v/>
      </c>
      <c r="M867" s="242" t="str" cm="1">
        <f t="array" ref="M867">IF(AND(G867&lt;&gt;0,G867&lt;&gt;""),IF(E867="","",IF(ISNUMBER(MATCH(SUBSTITUTE(E867," ",""),SUBSTITUTE('Look Up Values'!$I$2:$I$10," ",""),0)),"","State error")),"")</f>
        <v/>
      </c>
      <c r="N867" s="242" t="str" cm="1">
        <f t="array" ref="N867">IF(AND(G867&lt;&gt;0,G867&lt;&gt;""),IF(F867="","",IF(ISNUMBER(MATCH(SUBSTITUTE(F867," ",""),SUBSTITUTE('Look Up Values'!$W$2:$W$30," ",""),0)),"","D&amp;R error")),"")</f>
        <v/>
      </c>
      <c r="O867" s="256" t="str">
        <f t="shared" si="27"/>
        <v/>
      </c>
    </row>
    <row r="868" spans="1:15" ht="15.75">
      <c r="A868" s="250">
        <v>861</v>
      </c>
      <c r="B868" s="208"/>
      <c r="C868" s="49"/>
      <c r="D868" s="50"/>
      <c r="E868" s="50"/>
      <c r="F868" s="50"/>
      <c r="G868" s="209"/>
      <c r="H868" s="8"/>
      <c r="I868" s="457" t="str">
        <f t="shared" si="26"/>
        <v/>
      </c>
      <c r="J868" s="241" cm="1">
        <f t="array" ref="J868">SUMPRODUCT(--(K868:N868&lt;&gt;"")) + IF(TRIM(O868)="",0,LEN(O868)-LEN(SUBSTITUTE(O868,",",""))+1)</f>
        <v>0</v>
      </c>
      <c r="K868" s="242" t="str">
        <f>IF(AND(G868&lt;&gt;0,G868&lt;&gt;""),IF(B868="","",IF(ISNUMBER(MATCH(B868,'Look Up Values'!$B$2:$B$500,0)),"","Dest. error")),"")</f>
        <v/>
      </c>
      <c r="L868" s="242" t="str">
        <f>IF(AND(G868&lt;&gt;0,G868&lt;&gt;""),IF(C868="","",IF(AND(ISNUMBER(--LEFT(C868,FIND(" ",C868&amp;" ")-1)),OR(LEN(LEFT(C868,FIND(" ",C868&amp;" ")-1))=6,LEN(LEFT(C868,FIND(" ",C868&amp;" ")-1))=7),OR(ISNUMBER(MATCH(LEFT(C868,FIND(" ",C868&amp;" ")-1),'Look Up Values'!$G$2:$G$1000,0)),ISNUMBER(MATCH(LEFT(C868,FIND(" ",C868&amp;" ")-1),'Look Up Values'!$AE$2:$AE$2000,0)))),"","EWC error")),"")</f>
        <v/>
      </c>
      <c r="M868" s="242" t="str" cm="1">
        <f t="array" ref="M868">IF(AND(G868&lt;&gt;0,G868&lt;&gt;""),IF(E868="","",IF(ISNUMBER(MATCH(SUBSTITUTE(E868," ",""),SUBSTITUTE('Look Up Values'!$I$2:$I$10," ",""),0)),"","State error")),"")</f>
        <v/>
      </c>
      <c r="N868" s="242" t="str" cm="1">
        <f t="array" ref="N868">IF(AND(G868&lt;&gt;0,G868&lt;&gt;""),IF(F868="","",IF(ISNUMBER(MATCH(SUBSTITUTE(F868," ",""),SUBSTITUTE('Look Up Values'!$W$2:$W$30," ",""),0)),"","D&amp;R error")),"")</f>
        <v/>
      </c>
      <c r="O868" s="256" t="str">
        <f t="shared" si="27"/>
        <v/>
      </c>
    </row>
    <row r="869" spans="1:15" ht="15.75">
      <c r="A869" s="250">
        <v>862</v>
      </c>
      <c r="B869" s="208"/>
      <c r="C869" s="49"/>
      <c r="D869" s="50"/>
      <c r="E869" s="50"/>
      <c r="F869" s="50"/>
      <c r="G869" s="209"/>
      <c r="H869" s="8"/>
      <c r="I869" s="457" t="str">
        <f t="shared" si="26"/>
        <v/>
      </c>
      <c r="J869" s="241" cm="1">
        <f t="array" ref="J869">SUMPRODUCT(--(K869:N869&lt;&gt;"")) + IF(TRIM(O869)="",0,LEN(O869)-LEN(SUBSTITUTE(O869,",",""))+1)</f>
        <v>0</v>
      </c>
      <c r="K869" s="242" t="str">
        <f>IF(AND(G869&lt;&gt;0,G869&lt;&gt;""),IF(B869="","",IF(ISNUMBER(MATCH(B869,'Look Up Values'!$B$2:$B$500,0)),"","Dest. error")),"")</f>
        <v/>
      </c>
      <c r="L869" s="242" t="str">
        <f>IF(AND(G869&lt;&gt;0,G869&lt;&gt;""),IF(C869="","",IF(AND(ISNUMBER(--LEFT(C869,FIND(" ",C869&amp;" ")-1)),OR(LEN(LEFT(C869,FIND(" ",C869&amp;" ")-1))=6,LEN(LEFT(C869,FIND(" ",C869&amp;" ")-1))=7),OR(ISNUMBER(MATCH(LEFT(C869,FIND(" ",C869&amp;" ")-1),'Look Up Values'!$G$2:$G$1000,0)),ISNUMBER(MATCH(LEFT(C869,FIND(" ",C869&amp;" ")-1),'Look Up Values'!$AE$2:$AE$2000,0)))),"","EWC error")),"")</f>
        <v/>
      </c>
      <c r="M869" s="242" t="str" cm="1">
        <f t="array" ref="M869">IF(AND(G869&lt;&gt;0,G869&lt;&gt;""),IF(E869="","",IF(ISNUMBER(MATCH(SUBSTITUTE(E869," ",""),SUBSTITUTE('Look Up Values'!$I$2:$I$10," ",""),0)),"","State error")),"")</f>
        <v/>
      </c>
      <c r="N869" s="242" t="str" cm="1">
        <f t="array" ref="N869">IF(AND(G869&lt;&gt;0,G869&lt;&gt;""),IF(F869="","",IF(ISNUMBER(MATCH(SUBSTITUTE(F869," ",""),SUBSTITUTE('Look Up Values'!$W$2:$W$30," ",""),0)),"","D&amp;R error")),"")</f>
        <v/>
      </c>
      <c r="O869" s="256" t="str">
        <f t="shared" si="27"/>
        <v/>
      </c>
    </row>
    <row r="870" spans="1:15" ht="15.75">
      <c r="A870" s="250">
        <v>863</v>
      </c>
      <c r="B870" s="208"/>
      <c r="C870" s="49"/>
      <c r="D870" s="50"/>
      <c r="E870" s="50"/>
      <c r="F870" s="50"/>
      <c r="G870" s="209"/>
      <c r="H870" s="8"/>
      <c r="I870" s="457" t="str">
        <f t="shared" si="26"/>
        <v/>
      </c>
      <c r="J870" s="241" cm="1">
        <f t="array" ref="J870">SUMPRODUCT(--(K870:N870&lt;&gt;"")) + IF(TRIM(O870)="",0,LEN(O870)-LEN(SUBSTITUTE(O870,",",""))+1)</f>
        <v>0</v>
      </c>
      <c r="K870" s="242" t="str">
        <f>IF(AND(G870&lt;&gt;0,G870&lt;&gt;""),IF(B870="","",IF(ISNUMBER(MATCH(B870,'Look Up Values'!$B$2:$B$500,0)),"","Dest. error")),"")</f>
        <v/>
      </c>
      <c r="L870" s="242" t="str">
        <f>IF(AND(G870&lt;&gt;0,G870&lt;&gt;""),IF(C870="","",IF(AND(ISNUMBER(--LEFT(C870,FIND(" ",C870&amp;" ")-1)),OR(LEN(LEFT(C870,FIND(" ",C870&amp;" ")-1))=6,LEN(LEFT(C870,FIND(" ",C870&amp;" ")-1))=7),OR(ISNUMBER(MATCH(LEFT(C870,FIND(" ",C870&amp;" ")-1),'Look Up Values'!$G$2:$G$1000,0)),ISNUMBER(MATCH(LEFT(C870,FIND(" ",C870&amp;" ")-1),'Look Up Values'!$AE$2:$AE$2000,0)))),"","EWC error")),"")</f>
        <v/>
      </c>
      <c r="M870" s="242" t="str" cm="1">
        <f t="array" ref="M870">IF(AND(G870&lt;&gt;0,G870&lt;&gt;""),IF(E870="","",IF(ISNUMBER(MATCH(SUBSTITUTE(E870," ",""),SUBSTITUTE('Look Up Values'!$I$2:$I$10," ",""),0)),"","State error")),"")</f>
        <v/>
      </c>
      <c r="N870" s="242" t="str" cm="1">
        <f t="array" ref="N870">IF(AND(G870&lt;&gt;0,G870&lt;&gt;""),IF(F870="","",IF(ISNUMBER(MATCH(SUBSTITUTE(F870," ",""),SUBSTITUTE('Look Up Values'!$W$2:$W$30," ",""),0)),"","D&amp;R error")),"")</f>
        <v/>
      </c>
      <c r="O870" s="256" t="str">
        <f t="shared" si="27"/>
        <v/>
      </c>
    </row>
    <row r="871" spans="1:15" ht="15.75">
      <c r="A871" s="250">
        <v>864</v>
      </c>
      <c r="B871" s="208"/>
      <c r="C871" s="49"/>
      <c r="D871" s="50"/>
      <c r="E871" s="50"/>
      <c r="F871" s="50"/>
      <c r="G871" s="209"/>
      <c r="H871" s="8"/>
      <c r="I871" s="457" t="str">
        <f t="shared" si="26"/>
        <v/>
      </c>
      <c r="J871" s="241" cm="1">
        <f t="array" ref="J871">SUMPRODUCT(--(K871:N871&lt;&gt;"")) + IF(TRIM(O871)="",0,LEN(O871)-LEN(SUBSTITUTE(O871,",",""))+1)</f>
        <v>0</v>
      </c>
      <c r="K871" s="242" t="str">
        <f>IF(AND(G871&lt;&gt;0,G871&lt;&gt;""),IF(B871="","",IF(ISNUMBER(MATCH(B871,'Look Up Values'!$B$2:$B$500,0)),"","Dest. error")),"")</f>
        <v/>
      </c>
      <c r="L871" s="242" t="str">
        <f>IF(AND(G871&lt;&gt;0,G871&lt;&gt;""),IF(C871="","",IF(AND(ISNUMBER(--LEFT(C871,FIND(" ",C871&amp;" ")-1)),OR(LEN(LEFT(C871,FIND(" ",C871&amp;" ")-1))=6,LEN(LEFT(C871,FIND(" ",C871&amp;" ")-1))=7),OR(ISNUMBER(MATCH(LEFT(C871,FIND(" ",C871&amp;" ")-1),'Look Up Values'!$G$2:$G$1000,0)),ISNUMBER(MATCH(LEFT(C871,FIND(" ",C871&amp;" ")-1),'Look Up Values'!$AE$2:$AE$2000,0)))),"","EWC error")),"")</f>
        <v/>
      </c>
      <c r="M871" s="242" t="str" cm="1">
        <f t="array" ref="M871">IF(AND(G871&lt;&gt;0,G871&lt;&gt;""),IF(E871="","",IF(ISNUMBER(MATCH(SUBSTITUTE(E871," ",""),SUBSTITUTE('Look Up Values'!$I$2:$I$10," ",""),0)),"","State error")),"")</f>
        <v/>
      </c>
      <c r="N871" s="242" t="str" cm="1">
        <f t="array" ref="N871">IF(AND(G871&lt;&gt;0,G871&lt;&gt;""),IF(F871="","",IF(ISNUMBER(MATCH(SUBSTITUTE(F871," ",""),SUBSTITUTE('Look Up Values'!$W$2:$W$30," ",""),0)),"","D&amp;R error")),"")</f>
        <v/>
      </c>
      <c r="O871" s="256" t="str">
        <f t="shared" si="27"/>
        <v/>
      </c>
    </row>
    <row r="872" spans="1:15" ht="15.75">
      <c r="A872" s="250">
        <v>865</v>
      </c>
      <c r="B872" s="208"/>
      <c r="C872" s="49"/>
      <c r="D872" s="50"/>
      <c r="E872" s="50"/>
      <c r="F872" s="50"/>
      <c r="G872" s="209"/>
      <c r="H872" s="8"/>
      <c r="I872" s="457" t="str">
        <f t="shared" si="26"/>
        <v/>
      </c>
      <c r="J872" s="241" cm="1">
        <f t="array" ref="J872">SUMPRODUCT(--(K872:N872&lt;&gt;"")) + IF(TRIM(O872)="",0,LEN(O872)-LEN(SUBSTITUTE(O872,",",""))+1)</f>
        <v>0</v>
      </c>
      <c r="K872" s="242" t="str">
        <f>IF(AND(G872&lt;&gt;0,G872&lt;&gt;""),IF(B872="","",IF(ISNUMBER(MATCH(B872,'Look Up Values'!$B$2:$B$500,0)),"","Dest. error")),"")</f>
        <v/>
      </c>
      <c r="L872" s="242" t="str">
        <f>IF(AND(G872&lt;&gt;0,G872&lt;&gt;""),IF(C872="","",IF(AND(ISNUMBER(--LEFT(C872,FIND(" ",C872&amp;" ")-1)),OR(LEN(LEFT(C872,FIND(" ",C872&amp;" ")-1))=6,LEN(LEFT(C872,FIND(" ",C872&amp;" ")-1))=7),OR(ISNUMBER(MATCH(LEFT(C872,FIND(" ",C872&amp;" ")-1),'Look Up Values'!$G$2:$G$1000,0)),ISNUMBER(MATCH(LEFT(C872,FIND(" ",C872&amp;" ")-1),'Look Up Values'!$AE$2:$AE$2000,0)))),"","EWC error")),"")</f>
        <v/>
      </c>
      <c r="M872" s="242" t="str" cm="1">
        <f t="array" ref="M872">IF(AND(G872&lt;&gt;0,G872&lt;&gt;""),IF(E872="","",IF(ISNUMBER(MATCH(SUBSTITUTE(E872," ",""),SUBSTITUTE('Look Up Values'!$I$2:$I$10," ",""),0)),"","State error")),"")</f>
        <v/>
      </c>
      <c r="N872" s="242" t="str" cm="1">
        <f t="array" ref="N872">IF(AND(G872&lt;&gt;0,G872&lt;&gt;""),IF(F872="","",IF(ISNUMBER(MATCH(SUBSTITUTE(F872," ",""),SUBSTITUTE('Look Up Values'!$W$2:$W$30," ",""),0)),"","D&amp;R error")),"")</f>
        <v/>
      </c>
      <c r="O872" s="256" t="str">
        <f t="shared" si="27"/>
        <v/>
      </c>
    </row>
    <row r="873" spans="1:15" ht="15.75">
      <c r="A873" s="250">
        <v>866</v>
      </c>
      <c r="B873" s="208"/>
      <c r="C873" s="49"/>
      <c r="D873" s="50"/>
      <c r="E873" s="50"/>
      <c r="F873" s="50"/>
      <c r="G873" s="209"/>
      <c r="H873" s="8"/>
      <c r="I873" s="457" t="str">
        <f t="shared" si="26"/>
        <v/>
      </c>
      <c r="J873" s="241" cm="1">
        <f t="array" ref="J873">SUMPRODUCT(--(K873:N873&lt;&gt;"")) + IF(TRIM(O873)="",0,LEN(O873)-LEN(SUBSTITUTE(O873,",",""))+1)</f>
        <v>0</v>
      </c>
      <c r="K873" s="242" t="str">
        <f>IF(AND(G873&lt;&gt;0,G873&lt;&gt;""),IF(B873="","",IF(ISNUMBER(MATCH(B873,'Look Up Values'!$B$2:$B$500,0)),"","Dest. error")),"")</f>
        <v/>
      </c>
      <c r="L873" s="242" t="str">
        <f>IF(AND(G873&lt;&gt;0,G873&lt;&gt;""),IF(C873="","",IF(AND(ISNUMBER(--LEFT(C873,FIND(" ",C873&amp;" ")-1)),OR(LEN(LEFT(C873,FIND(" ",C873&amp;" ")-1))=6,LEN(LEFT(C873,FIND(" ",C873&amp;" ")-1))=7),OR(ISNUMBER(MATCH(LEFT(C873,FIND(" ",C873&amp;" ")-1),'Look Up Values'!$G$2:$G$1000,0)),ISNUMBER(MATCH(LEFT(C873,FIND(" ",C873&amp;" ")-1),'Look Up Values'!$AE$2:$AE$2000,0)))),"","EWC error")),"")</f>
        <v/>
      </c>
      <c r="M873" s="242" t="str" cm="1">
        <f t="array" ref="M873">IF(AND(G873&lt;&gt;0,G873&lt;&gt;""),IF(E873="","",IF(ISNUMBER(MATCH(SUBSTITUTE(E873," ",""),SUBSTITUTE('Look Up Values'!$I$2:$I$10," ",""),0)),"","State error")),"")</f>
        <v/>
      </c>
      <c r="N873" s="242" t="str" cm="1">
        <f t="array" ref="N873">IF(AND(G873&lt;&gt;0,G873&lt;&gt;""),IF(F873="","",IF(ISNUMBER(MATCH(SUBSTITUTE(F873," ",""),SUBSTITUTE('Look Up Values'!$W$2:$W$30," ",""),0)),"","D&amp;R error")),"")</f>
        <v/>
      </c>
      <c r="O873" s="256" t="str">
        <f t="shared" si="27"/>
        <v/>
      </c>
    </row>
    <row r="874" spans="1:15" ht="15.75">
      <c r="A874" s="250">
        <v>867</v>
      </c>
      <c r="B874" s="208"/>
      <c r="C874" s="49"/>
      <c r="D874" s="50"/>
      <c r="E874" s="50"/>
      <c r="F874" s="50"/>
      <c r="G874" s="209"/>
      <c r="H874" s="8"/>
      <c r="I874" s="457" t="str">
        <f t="shared" si="26"/>
        <v/>
      </c>
      <c r="J874" s="241" cm="1">
        <f t="array" ref="J874">SUMPRODUCT(--(K874:N874&lt;&gt;"")) + IF(TRIM(O874)="",0,LEN(O874)-LEN(SUBSTITUTE(O874,",",""))+1)</f>
        <v>0</v>
      </c>
      <c r="K874" s="242" t="str">
        <f>IF(AND(G874&lt;&gt;0,G874&lt;&gt;""),IF(B874="","",IF(ISNUMBER(MATCH(B874,'Look Up Values'!$B$2:$B$500,0)),"","Dest. error")),"")</f>
        <v/>
      </c>
      <c r="L874" s="242" t="str">
        <f>IF(AND(G874&lt;&gt;0,G874&lt;&gt;""),IF(C874="","",IF(AND(ISNUMBER(--LEFT(C874,FIND(" ",C874&amp;" ")-1)),OR(LEN(LEFT(C874,FIND(" ",C874&amp;" ")-1))=6,LEN(LEFT(C874,FIND(" ",C874&amp;" ")-1))=7),OR(ISNUMBER(MATCH(LEFT(C874,FIND(" ",C874&amp;" ")-1),'Look Up Values'!$G$2:$G$1000,0)),ISNUMBER(MATCH(LEFT(C874,FIND(" ",C874&amp;" ")-1),'Look Up Values'!$AE$2:$AE$2000,0)))),"","EWC error")),"")</f>
        <v/>
      </c>
      <c r="M874" s="242" t="str" cm="1">
        <f t="array" ref="M874">IF(AND(G874&lt;&gt;0,G874&lt;&gt;""),IF(E874="","",IF(ISNUMBER(MATCH(SUBSTITUTE(E874," ",""),SUBSTITUTE('Look Up Values'!$I$2:$I$10," ",""),0)),"","State error")),"")</f>
        <v/>
      </c>
      <c r="N874" s="242" t="str" cm="1">
        <f t="array" ref="N874">IF(AND(G874&lt;&gt;0,G874&lt;&gt;""),IF(F874="","",IF(ISNUMBER(MATCH(SUBSTITUTE(F874," ",""),SUBSTITUTE('Look Up Values'!$W$2:$W$30," ",""),0)),"","D&amp;R error")),"")</f>
        <v/>
      </c>
      <c r="O874" s="256" t="str">
        <f t="shared" si="27"/>
        <v/>
      </c>
    </row>
    <row r="875" spans="1:15" ht="15.75">
      <c r="A875" s="250">
        <v>868</v>
      </c>
      <c r="B875" s="208"/>
      <c r="C875" s="49"/>
      <c r="D875" s="50"/>
      <c r="E875" s="50"/>
      <c r="F875" s="50"/>
      <c r="G875" s="209"/>
      <c r="H875" s="8"/>
      <c r="I875" s="457" t="str">
        <f t="shared" si="26"/>
        <v/>
      </c>
      <c r="J875" s="241" cm="1">
        <f t="array" ref="J875">SUMPRODUCT(--(K875:N875&lt;&gt;"")) + IF(TRIM(O875)="",0,LEN(O875)-LEN(SUBSTITUTE(O875,",",""))+1)</f>
        <v>0</v>
      </c>
      <c r="K875" s="242" t="str">
        <f>IF(AND(G875&lt;&gt;0,G875&lt;&gt;""),IF(B875="","",IF(ISNUMBER(MATCH(B875,'Look Up Values'!$B$2:$B$500,0)),"","Dest. error")),"")</f>
        <v/>
      </c>
      <c r="L875" s="242" t="str">
        <f>IF(AND(G875&lt;&gt;0,G875&lt;&gt;""),IF(C875="","",IF(AND(ISNUMBER(--LEFT(C875,FIND(" ",C875&amp;" ")-1)),OR(LEN(LEFT(C875,FIND(" ",C875&amp;" ")-1))=6,LEN(LEFT(C875,FIND(" ",C875&amp;" ")-1))=7),OR(ISNUMBER(MATCH(LEFT(C875,FIND(" ",C875&amp;" ")-1),'Look Up Values'!$G$2:$G$1000,0)),ISNUMBER(MATCH(LEFT(C875,FIND(" ",C875&amp;" ")-1),'Look Up Values'!$AE$2:$AE$2000,0)))),"","EWC error")),"")</f>
        <v/>
      </c>
      <c r="M875" s="242" t="str" cm="1">
        <f t="array" ref="M875">IF(AND(G875&lt;&gt;0,G875&lt;&gt;""),IF(E875="","",IF(ISNUMBER(MATCH(SUBSTITUTE(E875," ",""),SUBSTITUTE('Look Up Values'!$I$2:$I$10," ",""),0)),"","State error")),"")</f>
        <v/>
      </c>
      <c r="N875" s="242" t="str" cm="1">
        <f t="array" ref="N875">IF(AND(G875&lt;&gt;0,G875&lt;&gt;""),IF(F875="","",IF(ISNUMBER(MATCH(SUBSTITUTE(F875," ",""),SUBSTITUTE('Look Up Values'!$W$2:$W$30," ",""),0)),"","D&amp;R error")),"")</f>
        <v/>
      </c>
      <c r="O875" s="256" t="str">
        <f t="shared" si="27"/>
        <v/>
      </c>
    </row>
    <row r="876" spans="1:15" ht="15.75">
      <c r="A876" s="250">
        <v>869</v>
      </c>
      <c r="B876" s="208"/>
      <c r="C876" s="49"/>
      <c r="D876" s="50"/>
      <c r="E876" s="50"/>
      <c r="F876" s="50"/>
      <c r="G876" s="209"/>
      <c r="H876" s="8"/>
      <c r="I876" s="457" t="str">
        <f t="shared" si="26"/>
        <v/>
      </c>
      <c r="J876" s="241" cm="1">
        <f t="array" ref="J876">SUMPRODUCT(--(K876:N876&lt;&gt;"")) + IF(TRIM(O876)="",0,LEN(O876)-LEN(SUBSTITUTE(O876,",",""))+1)</f>
        <v>0</v>
      </c>
      <c r="K876" s="242" t="str">
        <f>IF(AND(G876&lt;&gt;0,G876&lt;&gt;""),IF(B876="","",IF(ISNUMBER(MATCH(B876,'Look Up Values'!$B$2:$B$500,0)),"","Dest. error")),"")</f>
        <v/>
      </c>
      <c r="L876" s="242" t="str">
        <f>IF(AND(G876&lt;&gt;0,G876&lt;&gt;""),IF(C876="","",IF(AND(ISNUMBER(--LEFT(C876,FIND(" ",C876&amp;" ")-1)),OR(LEN(LEFT(C876,FIND(" ",C876&amp;" ")-1))=6,LEN(LEFT(C876,FIND(" ",C876&amp;" ")-1))=7),OR(ISNUMBER(MATCH(LEFT(C876,FIND(" ",C876&amp;" ")-1),'Look Up Values'!$G$2:$G$1000,0)),ISNUMBER(MATCH(LEFT(C876,FIND(" ",C876&amp;" ")-1),'Look Up Values'!$AE$2:$AE$2000,0)))),"","EWC error")),"")</f>
        <v/>
      </c>
      <c r="M876" s="242" t="str" cm="1">
        <f t="array" ref="M876">IF(AND(G876&lt;&gt;0,G876&lt;&gt;""),IF(E876="","",IF(ISNUMBER(MATCH(SUBSTITUTE(E876," ",""),SUBSTITUTE('Look Up Values'!$I$2:$I$10," ",""),0)),"","State error")),"")</f>
        <v/>
      </c>
      <c r="N876" s="242" t="str" cm="1">
        <f t="array" ref="N876">IF(AND(G876&lt;&gt;0,G876&lt;&gt;""),IF(F876="","",IF(ISNUMBER(MATCH(SUBSTITUTE(F876," ",""),SUBSTITUTE('Look Up Values'!$W$2:$W$30," ",""),0)),"","D&amp;R error")),"")</f>
        <v/>
      </c>
      <c r="O876" s="256" t="str">
        <f t="shared" si="27"/>
        <v/>
      </c>
    </row>
    <row r="877" spans="1:15" ht="15.75">
      <c r="A877" s="250">
        <v>870</v>
      </c>
      <c r="B877" s="208"/>
      <c r="C877" s="49"/>
      <c r="D877" s="50"/>
      <c r="E877" s="50"/>
      <c r="F877" s="50"/>
      <c r="G877" s="209"/>
      <c r="H877" s="8"/>
      <c r="I877" s="457" t="str">
        <f t="shared" si="26"/>
        <v/>
      </c>
      <c r="J877" s="241" cm="1">
        <f t="array" ref="J877">SUMPRODUCT(--(K877:N877&lt;&gt;"")) + IF(TRIM(O877)="",0,LEN(O877)-LEN(SUBSTITUTE(O877,",",""))+1)</f>
        <v>0</v>
      </c>
      <c r="K877" s="242" t="str">
        <f>IF(AND(G877&lt;&gt;0,G877&lt;&gt;""),IF(B877="","",IF(ISNUMBER(MATCH(B877,'Look Up Values'!$B$2:$B$500,0)),"","Dest. error")),"")</f>
        <v/>
      </c>
      <c r="L877" s="242" t="str">
        <f>IF(AND(G877&lt;&gt;0,G877&lt;&gt;""),IF(C877="","",IF(AND(ISNUMBER(--LEFT(C877,FIND(" ",C877&amp;" ")-1)),OR(LEN(LEFT(C877,FIND(" ",C877&amp;" ")-1))=6,LEN(LEFT(C877,FIND(" ",C877&amp;" ")-1))=7),OR(ISNUMBER(MATCH(LEFT(C877,FIND(" ",C877&amp;" ")-1),'Look Up Values'!$G$2:$G$1000,0)),ISNUMBER(MATCH(LEFT(C877,FIND(" ",C877&amp;" ")-1),'Look Up Values'!$AE$2:$AE$2000,0)))),"","EWC error")),"")</f>
        <v/>
      </c>
      <c r="M877" s="242" t="str" cm="1">
        <f t="array" ref="M877">IF(AND(G877&lt;&gt;0,G877&lt;&gt;""),IF(E877="","",IF(ISNUMBER(MATCH(SUBSTITUTE(E877," ",""),SUBSTITUTE('Look Up Values'!$I$2:$I$10," ",""),0)),"","State error")),"")</f>
        <v/>
      </c>
      <c r="N877" s="242" t="str" cm="1">
        <f t="array" ref="N877">IF(AND(G877&lt;&gt;0,G877&lt;&gt;""),IF(F877="","",IF(ISNUMBER(MATCH(SUBSTITUTE(F877," ",""),SUBSTITUTE('Look Up Values'!$W$2:$W$30," ",""),0)),"","D&amp;R error")),"")</f>
        <v/>
      </c>
      <c r="O877" s="256" t="str">
        <f t="shared" si="27"/>
        <v/>
      </c>
    </row>
    <row r="878" spans="1:15" ht="15.75">
      <c r="A878" s="250">
        <v>871</v>
      </c>
      <c r="B878" s="208"/>
      <c r="C878" s="49"/>
      <c r="D878" s="50"/>
      <c r="E878" s="50"/>
      <c r="F878" s="50"/>
      <c r="G878" s="209"/>
      <c r="H878" s="8"/>
      <c r="I878" s="457" t="str">
        <f t="shared" si="26"/>
        <v/>
      </c>
      <c r="J878" s="241" cm="1">
        <f t="array" ref="J878">SUMPRODUCT(--(K878:N878&lt;&gt;"")) + IF(TRIM(O878)="",0,LEN(O878)-LEN(SUBSTITUTE(O878,",",""))+1)</f>
        <v>0</v>
      </c>
      <c r="K878" s="242" t="str">
        <f>IF(AND(G878&lt;&gt;0,G878&lt;&gt;""),IF(B878="","",IF(ISNUMBER(MATCH(B878,'Look Up Values'!$B$2:$B$500,0)),"","Dest. error")),"")</f>
        <v/>
      </c>
      <c r="L878" s="242" t="str">
        <f>IF(AND(G878&lt;&gt;0,G878&lt;&gt;""),IF(C878="","",IF(AND(ISNUMBER(--LEFT(C878,FIND(" ",C878&amp;" ")-1)),OR(LEN(LEFT(C878,FIND(" ",C878&amp;" ")-1))=6,LEN(LEFT(C878,FIND(" ",C878&amp;" ")-1))=7),OR(ISNUMBER(MATCH(LEFT(C878,FIND(" ",C878&amp;" ")-1),'Look Up Values'!$G$2:$G$1000,0)),ISNUMBER(MATCH(LEFT(C878,FIND(" ",C878&amp;" ")-1),'Look Up Values'!$AE$2:$AE$2000,0)))),"","EWC error")),"")</f>
        <v/>
      </c>
      <c r="M878" s="242" t="str" cm="1">
        <f t="array" ref="M878">IF(AND(G878&lt;&gt;0,G878&lt;&gt;""),IF(E878="","",IF(ISNUMBER(MATCH(SUBSTITUTE(E878," ",""),SUBSTITUTE('Look Up Values'!$I$2:$I$10," ",""),0)),"","State error")),"")</f>
        <v/>
      </c>
      <c r="N878" s="242" t="str" cm="1">
        <f t="array" ref="N878">IF(AND(G878&lt;&gt;0,G878&lt;&gt;""),IF(F878="","",IF(ISNUMBER(MATCH(SUBSTITUTE(F878," ",""),SUBSTITUTE('Look Up Values'!$W$2:$W$30," ",""),0)),"","D&amp;R error")),"")</f>
        <v/>
      </c>
      <c r="O878" s="256" t="str">
        <f t="shared" si="27"/>
        <v/>
      </c>
    </row>
    <row r="879" spans="1:15" ht="15.75">
      <c r="A879" s="250">
        <v>872</v>
      </c>
      <c r="B879" s="208"/>
      <c r="C879" s="49"/>
      <c r="D879" s="50"/>
      <c r="E879" s="50"/>
      <c r="F879" s="50"/>
      <c r="G879" s="209"/>
      <c r="H879" s="8"/>
      <c r="I879" s="457" t="str">
        <f t="shared" si="26"/>
        <v/>
      </c>
      <c r="J879" s="241" cm="1">
        <f t="array" ref="J879">SUMPRODUCT(--(K879:N879&lt;&gt;"")) + IF(TRIM(O879)="",0,LEN(O879)-LEN(SUBSTITUTE(O879,",",""))+1)</f>
        <v>0</v>
      </c>
      <c r="K879" s="242" t="str">
        <f>IF(AND(G879&lt;&gt;0,G879&lt;&gt;""),IF(B879="","",IF(ISNUMBER(MATCH(B879,'Look Up Values'!$B$2:$B$500,0)),"","Dest. error")),"")</f>
        <v/>
      </c>
      <c r="L879" s="242" t="str">
        <f>IF(AND(G879&lt;&gt;0,G879&lt;&gt;""),IF(C879="","",IF(AND(ISNUMBER(--LEFT(C879,FIND(" ",C879&amp;" ")-1)),OR(LEN(LEFT(C879,FIND(" ",C879&amp;" ")-1))=6,LEN(LEFT(C879,FIND(" ",C879&amp;" ")-1))=7),OR(ISNUMBER(MATCH(LEFT(C879,FIND(" ",C879&amp;" ")-1),'Look Up Values'!$G$2:$G$1000,0)),ISNUMBER(MATCH(LEFT(C879,FIND(" ",C879&amp;" ")-1),'Look Up Values'!$AE$2:$AE$2000,0)))),"","EWC error")),"")</f>
        <v/>
      </c>
      <c r="M879" s="242" t="str" cm="1">
        <f t="array" ref="M879">IF(AND(G879&lt;&gt;0,G879&lt;&gt;""),IF(E879="","",IF(ISNUMBER(MATCH(SUBSTITUTE(E879," ",""),SUBSTITUTE('Look Up Values'!$I$2:$I$10," ",""),0)),"","State error")),"")</f>
        <v/>
      </c>
      <c r="N879" s="242" t="str" cm="1">
        <f t="array" ref="N879">IF(AND(G879&lt;&gt;0,G879&lt;&gt;""),IF(F879="","",IF(ISNUMBER(MATCH(SUBSTITUTE(F879," ",""),SUBSTITUTE('Look Up Values'!$W$2:$W$30," ",""),0)),"","D&amp;R error")),"")</f>
        <v/>
      </c>
      <c r="O879" s="256" t="str">
        <f t="shared" si="27"/>
        <v/>
      </c>
    </row>
    <row r="880" spans="1:15" ht="15.75">
      <c r="A880" s="250">
        <v>873</v>
      </c>
      <c r="B880" s="208"/>
      <c r="C880" s="49"/>
      <c r="D880" s="50"/>
      <c r="E880" s="50"/>
      <c r="F880" s="50"/>
      <c r="G880" s="209"/>
      <c r="H880" s="8"/>
      <c r="I880" s="457" t="str">
        <f t="shared" si="26"/>
        <v/>
      </c>
      <c r="J880" s="241" cm="1">
        <f t="array" ref="J880">SUMPRODUCT(--(K880:N880&lt;&gt;"")) + IF(TRIM(O880)="",0,LEN(O880)-LEN(SUBSTITUTE(O880,",",""))+1)</f>
        <v>0</v>
      </c>
      <c r="K880" s="242" t="str">
        <f>IF(AND(G880&lt;&gt;0,G880&lt;&gt;""),IF(B880="","",IF(ISNUMBER(MATCH(B880,'Look Up Values'!$B$2:$B$500,0)),"","Dest. error")),"")</f>
        <v/>
      </c>
      <c r="L880" s="242" t="str">
        <f>IF(AND(G880&lt;&gt;0,G880&lt;&gt;""),IF(C880="","",IF(AND(ISNUMBER(--LEFT(C880,FIND(" ",C880&amp;" ")-1)),OR(LEN(LEFT(C880,FIND(" ",C880&amp;" ")-1))=6,LEN(LEFT(C880,FIND(" ",C880&amp;" ")-1))=7),OR(ISNUMBER(MATCH(LEFT(C880,FIND(" ",C880&amp;" ")-1),'Look Up Values'!$G$2:$G$1000,0)),ISNUMBER(MATCH(LEFT(C880,FIND(" ",C880&amp;" ")-1),'Look Up Values'!$AE$2:$AE$2000,0)))),"","EWC error")),"")</f>
        <v/>
      </c>
      <c r="M880" s="242" t="str" cm="1">
        <f t="array" ref="M880">IF(AND(G880&lt;&gt;0,G880&lt;&gt;""),IF(E880="","",IF(ISNUMBER(MATCH(SUBSTITUTE(E880," ",""),SUBSTITUTE('Look Up Values'!$I$2:$I$10," ",""),0)),"","State error")),"")</f>
        <v/>
      </c>
      <c r="N880" s="242" t="str" cm="1">
        <f t="array" ref="N880">IF(AND(G880&lt;&gt;0,G880&lt;&gt;""),IF(F880="","",IF(ISNUMBER(MATCH(SUBSTITUTE(F880," ",""),SUBSTITUTE('Look Up Values'!$W$2:$W$30," ",""),0)),"","D&amp;R error")),"")</f>
        <v/>
      </c>
      <c r="O880" s="256" t="str">
        <f t="shared" si="27"/>
        <v/>
      </c>
    </row>
    <row r="881" spans="1:15" ht="15.75">
      <c r="A881" s="250">
        <v>874</v>
      </c>
      <c r="B881" s="208"/>
      <c r="C881" s="49"/>
      <c r="D881" s="50"/>
      <c r="E881" s="50"/>
      <c r="F881" s="50"/>
      <c r="G881" s="209"/>
      <c r="H881" s="8"/>
      <c r="I881" s="457" t="str">
        <f t="shared" si="26"/>
        <v/>
      </c>
      <c r="J881" s="241" cm="1">
        <f t="array" ref="J881">SUMPRODUCT(--(K881:N881&lt;&gt;"")) + IF(TRIM(O881)="",0,LEN(O881)-LEN(SUBSTITUTE(O881,",",""))+1)</f>
        <v>0</v>
      </c>
      <c r="K881" s="242" t="str">
        <f>IF(AND(G881&lt;&gt;0,G881&lt;&gt;""),IF(B881="","",IF(ISNUMBER(MATCH(B881,'Look Up Values'!$B$2:$B$500,0)),"","Dest. error")),"")</f>
        <v/>
      </c>
      <c r="L881" s="242" t="str">
        <f>IF(AND(G881&lt;&gt;0,G881&lt;&gt;""),IF(C881="","",IF(AND(ISNUMBER(--LEFT(C881,FIND(" ",C881&amp;" ")-1)),OR(LEN(LEFT(C881,FIND(" ",C881&amp;" ")-1))=6,LEN(LEFT(C881,FIND(" ",C881&amp;" ")-1))=7),OR(ISNUMBER(MATCH(LEFT(C881,FIND(" ",C881&amp;" ")-1),'Look Up Values'!$G$2:$G$1000,0)),ISNUMBER(MATCH(LEFT(C881,FIND(" ",C881&amp;" ")-1),'Look Up Values'!$AE$2:$AE$2000,0)))),"","EWC error")),"")</f>
        <v/>
      </c>
      <c r="M881" s="242" t="str" cm="1">
        <f t="array" ref="M881">IF(AND(G881&lt;&gt;0,G881&lt;&gt;""),IF(E881="","",IF(ISNUMBER(MATCH(SUBSTITUTE(E881," ",""),SUBSTITUTE('Look Up Values'!$I$2:$I$10," ",""),0)),"","State error")),"")</f>
        <v/>
      </c>
      <c r="N881" s="242" t="str" cm="1">
        <f t="array" ref="N881">IF(AND(G881&lt;&gt;0,G881&lt;&gt;""),IF(F881="","",IF(ISNUMBER(MATCH(SUBSTITUTE(F881," ",""),SUBSTITUTE('Look Up Values'!$W$2:$W$30," ",""),0)),"","D&amp;R error")),"")</f>
        <v/>
      </c>
      <c r="O881" s="256" t="str">
        <f t="shared" si="27"/>
        <v/>
      </c>
    </row>
    <row r="882" spans="1:15" ht="15.75">
      <c r="A882" s="250">
        <v>875</v>
      </c>
      <c r="B882" s="208"/>
      <c r="C882" s="49"/>
      <c r="D882" s="50"/>
      <c r="E882" s="50"/>
      <c r="F882" s="50"/>
      <c r="G882" s="209"/>
      <c r="H882" s="8"/>
      <c r="I882" s="457" t="str">
        <f t="shared" si="26"/>
        <v/>
      </c>
      <c r="J882" s="241" cm="1">
        <f t="array" ref="J882">SUMPRODUCT(--(K882:N882&lt;&gt;"")) + IF(TRIM(O882)="",0,LEN(O882)-LEN(SUBSTITUTE(O882,",",""))+1)</f>
        <v>0</v>
      </c>
      <c r="K882" s="242" t="str">
        <f>IF(AND(G882&lt;&gt;0,G882&lt;&gt;""),IF(B882="","",IF(ISNUMBER(MATCH(B882,'Look Up Values'!$B$2:$B$500,0)),"","Dest. error")),"")</f>
        <v/>
      </c>
      <c r="L882" s="242" t="str">
        <f>IF(AND(G882&lt;&gt;0,G882&lt;&gt;""),IF(C882="","",IF(AND(ISNUMBER(--LEFT(C882,FIND(" ",C882&amp;" ")-1)),OR(LEN(LEFT(C882,FIND(" ",C882&amp;" ")-1))=6,LEN(LEFT(C882,FIND(" ",C882&amp;" ")-1))=7),OR(ISNUMBER(MATCH(LEFT(C882,FIND(" ",C882&amp;" ")-1),'Look Up Values'!$G$2:$G$1000,0)),ISNUMBER(MATCH(LEFT(C882,FIND(" ",C882&amp;" ")-1),'Look Up Values'!$AE$2:$AE$2000,0)))),"","EWC error")),"")</f>
        <v/>
      </c>
      <c r="M882" s="242" t="str" cm="1">
        <f t="array" ref="M882">IF(AND(G882&lt;&gt;0,G882&lt;&gt;""),IF(E882="","",IF(ISNUMBER(MATCH(SUBSTITUTE(E882," ",""),SUBSTITUTE('Look Up Values'!$I$2:$I$10," ",""),0)),"","State error")),"")</f>
        <v/>
      </c>
      <c r="N882" s="242" t="str" cm="1">
        <f t="array" ref="N882">IF(AND(G882&lt;&gt;0,G882&lt;&gt;""),IF(F882="","",IF(ISNUMBER(MATCH(SUBSTITUTE(F882," ",""),SUBSTITUTE('Look Up Values'!$W$2:$W$30," ",""),0)),"","D&amp;R error")),"")</f>
        <v/>
      </c>
      <c r="O882" s="256" t="str">
        <f t="shared" si="27"/>
        <v/>
      </c>
    </row>
    <row r="883" spans="1:15" ht="15.75">
      <c r="A883" s="250">
        <v>876</v>
      </c>
      <c r="B883" s="208"/>
      <c r="C883" s="49"/>
      <c r="D883" s="50"/>
      <c r="E883" s="50"/>
      <c r="F883" s="50"/>
      <c r="G883" s="209"/>
      <c r="H883" s="8"/>
      <c r="I883" s="457" t="str">
        <f t="shared" si="26"/>
        <v/>
      </c>
      <c r="J883" s="241" cm="1">
        <f t="array" ref="J883">SUMPRODUCT(--(K883:N883&lt;&gt;"")) + IF(TRIM(O883)="",0,LEN(O883)-LEN(SUBSTITUTE(O883,",",""))+1)</f>
        <v>0</v>
      </c>
      <c r="K883" s="242" t="str">
        <f>IF(AND(G883&lt;&gt;0,G883&lt;&gt;""),IF(B883="","",IF(ISNUMBER(MATCH(B883,'Look Up Values'!$B$2:$B$500,0)),"","Dest. error")),"")</f>
        <v/>
      </c>
      <c r="L883" s="242" t="str">
        <f>IF(AND(G883&lt;&gt;0,G883&lt;&gt;""),IF(C883="","",IF(AND(ISNUMBER(--LEFT(C883,FIND(" ",C883&amp;" ")-1)),OR(LEN(LEFT(C883,FIND(" ",C883&amp;" ")-1))=6,LEN(LEFT(C883,FIND(" ",C883&amp;" ")-1))=7),OR(ISNUMBER(MATCH(LEFT(C883,FIND(" ",C883&amp;" ")-1),'Look Up Values'!$G$2:$G$1000,0)),ISNUMBER(MATCH(LEFT(C883,FIND(" ",C883&amp;" ")-1),'Look Up Values'!$AE$2:$AE$2000,0)))),"","EWC error")),"")</f>
        <v/>
      </c>
      <c r="M883" s="242" t="str" cm="1">
        <f t="array" ref="M883">IF(AND(G883&lt;&gt;0,G883&lt;&gt;""),IF(E883="","",IF(ISNUMBER(MATCH(SUBSTITUTE(E883," ",""),SUBSTITUTE('Look Up Values'!$I$2:$I$10," ",""),0)),"","State error")),"")</f>
        <v/>
      </c>
      <c r="N883" s="242" t="str" cm="1">
        <f t="array" ref="N883">IF(AND(G883&lt;&gt;0,G883&lt;&gt;""),IF(F883="","",IF(ISNUMBER(MATCH(SUBSTITUTE(F883," ",""),SUBSTITUTE('Look Up Values'!$W$2:$W$30," ",""),0)),"","D&amp;R error")),"")</f>
        <v/>
      </c>
      <c r="O883" s="256" t="str">
        <f t="shared" si="27"/>
        <v/>
      </c>
    </row>
    <row r="884" spans="1:15" ht="15.75">
      <c r="A884" s="250">
        <v>877</v>
      </c>
      <c r="B884" s="208"/>
      <c r="C884" s="49"/>
      <c r="D884" s="50"/>
      <c r="E884" s="50"/>
      <c r="F884" s="50"/>
      <c r="G884" s="209"/>
      <c r="H884" s="8"/>
      <c r="I884" s="457" t="str">
        <f t="shared" si="26"/>
        <v/>
      </c>
      <c r="J884" s="241" cm="1">
        <f t="array" ref="J884">SUMPRODUCT(--(K884:N884&lt;&gt;"")) + IF(TRIM(O884)="",0,LEN(O884)-LEN(SUBSTITUTE(O884,",",""))+1)</f>
        <v>0</v>
      </c>
      <c r="K884" s="242" t="str">
        <f>IF(AND(G884&lt;&gt;0,G884&lt;&gt;""),IF(B884="","",IF(ISNUMBER(MATCH(B884,'Look Up Values'!$B$2:$B$500,0)),"","Dest. error")),"")</f>
        <v/>
      </c>
      <c r="L884" s="242" t="str">
        <f>IF(AND(G884&lt;&gt;0,G884&lt;&gt;""),IF(C884="","",IF(AND(ISNUMBER(--LEFT(C884,FIND(" ",C884&amp;" ")-1)),OR(LEN(LEFT(C884,FIND(" ",C884&amp;" ")-1))=6,LEN(LEFT(C884,FIND(" ",C884&amp;" ")-1))=7),OR(ISNUMBER(MATCH(LEFT(C884,FIND(" ",C884&amp;" ")-1),'Look Up Values'!$G$2:$G$1000,0)),ISNUMBER(MATCH(LEFT(C884,FIND(" ",C884&amp;" ")-1),'Look Up Values'!$AE$2:$AE$2000,0)))),"","EWC error")),"")</f>
        <v/>
      </c>
      <c r="M884" s="242" t="str" cm="1">
        <f t="array" ref="M884">IF(AND(G884&lt;&gt;0,G884&lt;&gt;""),IF(E884="","",IF(ISNUMBER(MATCH(SUBSTITUTE(E884," ",""),SUBSTITUTE('Look Up Values'!$I$2:$I$10," ",""),0)),"","State error")),"")</f>
        <v/>
      </c>
      <c r="N884" s="242" t="str" cm="1">
        <f t="array" ref="N884">IF(AND(G884&lt;&gt;0,G884&lt;&gt;""),IF(F884="","",IF(ISNUMBER(MATCH(SUBSTITUTE(F884," ",""),SUBSTITUTE('Look Up Values'!$W$2:$W$30," ",""),0)),"","D&amp;R error")),"")</f>
        <v/>
      </c>
      <c r="O884" s="256" t="str">
        <f t="shared" si="27"/>
        <v/>
      </c>
    </row>
    <row r="885" spans="1:15" ht="15.75">
      <c r="A885" s="250">
        <v>878</v>
      </c>
      <c r="B885" s="208"/>
      <c r="C885" s="49"/>
      <c r="D885" s="50"/>
      <c r="E885" s="50"/>
      <c r="F885" s="50"/>
      <c r="G885" s="209"/>
      <c r="H885" s="8"/>
      <c r="I885" s="457" t="str">
        <f t="shared" si="26"/>
        <v/>
      </c>
      <c r="J885" s="241" cm="1">
        <f t="array" ref="J885">SUMPRODUCT(--(K885:N885&lt;&gt;"")) + IF(TRIM(O885)="",0,LEN(O885)-LEN(SUBSTITUTE(O885,",",""))+1)</f>
        <v>0</v>
      </c>
      <c r="K885" s="242" t="str">
        <f>IF(AND(G885&lt;&gt;0,G885&lt;&gt;""),IF(B885="","",IF(ISNUMBER(MATCH(B885,'Look Up Values'!$B$2:$B$500,0)),"","Dest. error")),"")</f>
        <v/>
      </c>
      <c r="L885" s="242" t="str">
        <f>IF(AND(G885&lt;&gt;0,G885&lt;&gt;""),IF(C885="","",IF(AND(ISNUMBER(--LEFT(C885,FIND(" ",C885&amp;" ")-1)),OR(LEN(LEFT(C885,FIND(" ",C885&amp;" ")-1))=6,LEN(LEFT(C885,FIND(" ",C885&amp;" ")-1))=7),OR(ISNUMBER(MATCH(LEFT(C885,FIND(" ",C885&amp;" ")-1),'Look Up Values'!$G$2:$G$1000,0)),ISNUMBER(MATCH(LEFT(C885,FIND(" ",C885&amp;" ")-1),'Look Up Values'!$AE$2:$AE$2000,0)))),"","EWC error")),"")</f>
        <v/>
      </c>
      <c r="M885" s="242" t="str" cm="1">
        <f t="array" ref="M885">IF(AND(G885&lt;&gt;0,G885&lt;&gt;""),IF(E885="","",IF(ISNUMBER(MATCH(SUBSTITUTE(E885," ",""),SUBSTITUTE('Look Up Values'!$I$2:$I$10," ",""),0)),"","State error")),"")</f>
        <v/>
      </c>
      <c r="N885" s="242" t="str" cm="1">
        <f t="array" ref="N885">IF(AND(G885&lt;&gt;0,G885&lt;&gt;""),IF(F885="","",IF(ISNUMBER(MATCH(SUBSTITUTE(F885," ",""),SUBSTITUTE('Look Up Values'!$W$2:$W$30," ",""),0)),"","D&amp;R error")),"")</f>
        <v/>
      </c>
      <c r="O885" s="256" t="str">
        <f t="shared" si="27"/>
        <v/>
      </c>
    </row>
    <row r="886" spans="1:15" ht="15.75">
      <c r="A886" s="250">
        <v>879</v>
      </c>
      <c r="B886" s="208"/>
      <c r="C886" s="49"/>
      <c r="D886" s="50"/>
      <c r="E886" s="50"/>
      <c r="F886" s="50"/>
      <c r="G886" s="209"/>
      <c r="H886" s="8"/>
      <c r="I886" s="457" t="str">
        <f t="shared" si="26"/>
        <v/>
      </c>
      <c r="J886" s="241" cm="1">
        <f t="array" ref="J886">SUMPRODUCT(--(K886:N886&lt;&gt;"")) + IF(TRIM(O886)="",0,LEN(O886)-LEN(SUBSTITUTE(O886,",",""))+1)</f>
        <v>0</v>
      </c>
      <c r="K886" s="242" t="str">
        <f>IF(AND(G886&lt;&gt;0,G886&lt;&gt;""),IF(B886="","",IF(ISNUMBER(MATCH(B886,'Look Up Values'!$B$2:$B$500,0)),"","Dest. error")),"")</f>
        <v/>
      </c>
      <c r="L886" s="242" t="str">
        <f>IF(AND(G886&lt;&gt;0,G886&lt;&gt;""),IF(C886="","",IF(AND(ISNUMBER(--LEFT(C886,FIND(" ",C886&amp;" ")-1)),OR(LEN(LEFT(C886,FIND(" ",C886&amp;" ")-1))=6,LEN(LEFT(C886,FIND(" ",C886&amp;" ")-1))=7),OR(ISNUMBER(MATCH(LEFT(C886,FIND(" ",C886&amp;" ")-1),'Look Up Values'!$G$2:$G$1000,0)),ISNUMBER(MATCH(LEFT(C886,FIND(" ",C886&amp;" ")-1),'Look Up Values'!$AE$2:$AE$2000,0)))),"","EWC error")),"")</f>
        <v/>
      </c>
      <c r="M886" s="242" t="str" cm="1">
        <f t="array" ref="M886">IF(AND(G886&lt;&gt;0,G886&lt;&gt;""),IF(E886="","",IF(ISNUMBER(MATCH(SUBSTITUTE(E886," ",""),SUBSTITUTE('Look Up Values'!$I$2:$I$10," ",""),0)),"","State error")),"")</f>
        <v/>
      </c>
      <c r="N886" s="242" t="str" cm="1">
        <f t="array" ref="N886">IF(AND(G886&lt;&gt;0,G886&lt;&gt;""),IF(F886="","",IF(ISNUMBER(MATCH(SUBSTITUTE(F886," ",""),SUBSTITUTE('Look Up Values'!$W$2:$W$30," ",""),0)),"","D&amp;R error")),"")</f>
        <v/>
      </c>
      <c r="O886" s="256" t="str">
        <f t="shared" si="27"/>
        <v/>
      </c>
    </row>
    <row r="887" spans="1:15" ht="15.75">
      <c r="A887" s="250">
        <v>880</v>
      </c>
      <c r="B887" s="208"/>
      <c r="C887" s="49"/>
      <c r="D887" s="50"/>
      <c r="E887" s="50"/>
      <c r="F887" s="50"/>
      <c r="G887" s="209"/>
      <c r="H887" s="8"/>
      <c r="I887" s="457" t="str">
        <f t="shared" si="26"/>
        <v/>
      </c>
      <c r="J887" s="241" cm="1">
        <f t="array" ref="J887">SUMPRODUCT(--(K887:N887&lt;&gt;"")) + IF(TRIM(O887)="",0,LEN(O887)-LEN(SUBSTITUTE(O887,",",""))+1)</f>
        <v>0</v>
      </c>
      <c r="K887" s="242" t="str">
        <f>IF(AND(G887&lt;&gt;0,G887&lt;&gt;""),IF(B887="","",IF(ISNUMBER(MATCH(B887,'Look Up Values'!$B$2:$B$500,0)),"","Dest. error")),"")</f>
        <v/>
      </c>
      <c r="L887" s="242" t="str">
        <f>IF(AND(G887&lt;&gt;0,G887&lt;&gt;""),IF(C887="","",IF(AND(ISNUMBER(--LEFT(C887,FIND(" ",C887&amp;" ")-1)),OR(LEN(LEFT(C887,FIND(" ",C887&amp;" ")-1))=6,LEN(LEFT(C887,FIND(" ",C887&amp;" ")-1))=7),OR(ISNUMBER(MATCH(LEFT(C887,FIND(" ",C887&amp;" ")-1),'Look Up Values'!$G$2:$G$1000,0)),ISNUMBER(MATCH(LEFT(C887,FIND(" ",C887&amp;" ")-1),'Look Up Values'!$AE$2:$AE$2000,0)))),"","EWC error")),"")</f>
        <v/>
      </c>
      <c r="M887" s="242" t="str" cm="1">
        <f t="array" ref="M887">IF(AND(G887&lt;&gt;0,G887&lt;&gt;""),IF(E887="","",IF(ISNUMBER(MATCH(SUBSTITUTE(E887," ",""),SUBSTITUTE('Look Up Values'!$I$2:$I$10," ",""),0)),"","State error")),"")</f>
        <v/>
      </c>
      <c r="N887" s="242" t="str" cm="1">
        <f t="array" ref="N887">IF(AND(G887&lt;&gt;0,G887&lt;&gt;""),IF(F887="","",IF(ISNUMBER(MATCH(SUBSTITUTE(F887," ",""),SUBSTITUTE('Look Up Values'!$W$2:$W$30," ",""),0)),"","D&amp;R error")),"")</f>
        <v/>
      </c>
      <c r="O887" s="256" t="str">
        <f t="shared" si="27"/>
        <v/>
      </c>
    </row>
    <row r="888" spans="1:15" ht="15.75">
      <c r="A888" s="250">
        <v>881</v>
      </c>
      <c r="B888" s="208"/>
      <c r="C888" s="49"/>
      <c r="D888" s="50"/>
      <c r="E888" s="50"/>
      <c r="F888" s="50"/>
      <c r="G888" s="209"/>
      <c r="H888" s="8"/>
      <c r="I888" s="457" t="str">
        <f t="shared" si="26"/>
        <v/>
      </c>
      <c r="J888" s="241" cm="1">
        <f t="array" ref="J888">SUMPRODUCT(--(K888:N888&lt;&gt;"")) + IF(TRIM(O888)="",0,LEN(O888)-LEN(SUBSTITUTE(O888,",",""))+1)</f>
        <v>0</v>
      </c>
      <c r="K888" s="242" t="str">
        <f>IF(AND(G888&lt;&gt;0,G888&lt;&gt;""),IF(B888="","",IF(ISNUMBER(MATCH(B888,'Look Up Values'!$B$2:$B$500,0)),"","Dest. error")),"")</f>
        <v/>
      </c>
      <c r="L888" s="242" t="str">
        <f>IF(AND(G888&lt;&gt;0,G888&lt;&gt;""),IF(C888="","",IF(AND(ISNUMBER(--LEFT(C888,FIND(" ",C888&amp;" ")-1)),OR(LEN(LEFT(C888,FIND(" ",C888&amp;" ")-1))=6,LEN(LEFT(C888,FIND(" ",C888&amp;" ")-1))=7),OR(ISNUMBER(MATCH(LEFT(C888,FIND(" ",C888&amp;" ")-1),'Look Up Values'!$G$2:$G$1000,0)),ISNUMBER(MATCH(LEFT(C888,FIND(" ",C888&amp;" ")-1),'Look Up Values'!$AE$2:$AE$2000,0)))),"","EWC error")),"")</f>
        <v/>
      </c>
      <c r="M888" s="242" t="str" cm="1">
        <f t="array" ref="M888">IF(AND(G888&lt;&gt;0,G888&lt;&gt;""),IF(E888="","",IF(ISNUMBER(MATCH(SUBSTITUTE(E888," ",""),SUBSTITUTE('Look Up Values'!$I$2:$I$10," ",""),0)),"","State error")),"")</f>
        <v/>
      </c>
      <c r="N888" s="242" t="str" cm="1">
        <f t="array" ref="N888">IF(AND(G888&lt;&gt;0,G888&lt;&gt;""),IF(F888="","",IF(ISNUMBER(MATCH(SUBSTITUTE(F888," ",""),SUBSTITUTE('Look Up Values'!$W$2:$W$30," ",""),0)),"","D&amp;R error")),"")</f>
        <v/>
      </c>
      <c r="O888" s="256" t="str">
        <f t="shared" si="27"/>
        <v/>
      </c>
    </row>
    <row r="889" spans="1:15" ht="15.75">
      <c r="A889" s="250">
        <v>882</v>
      </c>
      <c r="B889" s="208"/>
      <c r="C889" s="49"/>
      <c r="D889" s="50"/>
      <c r="E889" s="50"/>
      <c r="F889" s="50"/>
      <c r="G889" s="209"/>
      <c r="H889" s="8"/>
      <c r="I889" s="457" t="str">
        <f t="shared" si="26"/>
        <v/>
      </c>
      <c r="J889" s="241" cm="1">
        <f t="array" ref="J889">SUMPRODUCT(--(K889:N889&lt;&gt;"")) + IF(TRIM(O889)="",0,LEN(O889)-LEN(SUBSTITUTE(O889,",",""))+1)</f>
        <v>0</v>
      </c>
      <c r="K889" s="242" t="str">
        <f>IF(AND(G889&lt;&gt;0,G889&lt;&gt;""),IF(B889="","",IF(ISNUMBER(MATCH(B889,'Look Up Values'!$B$2:$B$500,0)),"","Dest. error")),"")</f>
        <v/>
      </c>
      <c r="L889" s="242" t="str">
        <f>IF(AND(G889&lt;&gt;0,G889&lt;&gt;""),IF(C889="","",IF(AND(ISNUMBER(--LEFT(C889,FIND(" ",C889&amp;" ")-1)),OR(LEN(LEFT(C889,FIND(" ",C889&amp;" ")-1))=6,LEN(LEFT(C889,FIND(" ",C889&amp;" ")-1))=7),OR(ISNUMBER(MATCH(LEFT(C889,FIND(" ",C889&amp;" ")-1),'Look Up Values'!$G$2:$G$1000,0)),ISNUMBER(MATCH(LEFT(C889,FIND(" ",C889&amp;" ")-1),'Look Up Values'!$AE$2:$AE$2000,0)))),"","EWC error")),"")</f>
        <v/>
      </c>
      <c r="M889" s="242" t="str" cm="1">
        <f t="array" ref="M889">IF(AND(G889&lt;&gt;0,G889&lt;&gt;""),IF(E889="","",IF(ISNUMBER(MATCH(SUBSTITUTE(E889," ",""),SUBSTITUTE('Look Up Values'!$I$2:$I$10," ",""),0)),"","State error")),"")</f>
        <v/>
      </c>
      <c r="N889" s="242" t="str" cm="1">
        <f t="array" ref="N889">IF(AND(G889&lt;&gt;0,G889&lt;&gt;""),IF(F889="","",IF(ISNUMBER(MATCH(SUBSTITUTE(F889," ",""),SUBSTITUTE('Look Up Values'!$W$2:$W$30," ",""),0)),"","D&amp;R error")),"")</f>
        <v/>
      </c>
      <c r="O889" s="256" t="str">
        <f t="shared" si="27"/>
        <v/>
      </c>
    </row>
    <row r="890" spans="1:15" ht="15.75">
      <c r="A890" s="250">
        <v>883</v>
      </c>
      <c r="B890" s="208"/>
      <c r="C890" s="49"/>
      <c r="D890" s="50"/>
      <c r="E890" s="50"/>
      <c r="F890" s="50"/>
      <c r="G890" s="209"/>
      <c r="H890" s="8"/>
      <c r="I890" s="457" t="str">
        <f t="shared" si="26"/>
        <v/>
      </c>
      <c r="J890" s="241" cm="1">
        <f t="array" ref="J890">SUMPRODUCT(--(K890:N890&lt;&gt;"")) + IF(TRIM(O890)="",0,LEN(O890)-LEN(SUBSTITUTE(O890,",",""))+1)</f>
        <v>0</v>
      </c>
      <c r="K890" s="242" t="str">
        <f>IF(AND(G890&lt;&gt;0,G890&lt;&gt;""),IF(B890="","",IF(ISNUMBER(MATCH(B890,'Look Up Values'!$B$2:$B$500,0)),"","Dest. error")),"")</f>
        <v/>
      </c>
      <c r="L890" s="242" t="str">
        <f>IF(AND(G890&lt;&gt;0,G890&lt;&gt;""),IF(C890="","",IF(AND(ISNUMBER(--LEFT(C890,FIND(" ",C890&amp;" ")-1)),OR(LEN(LEFT(C890,FIND(" ",C890&amp;" ")-1))=6,LEN(LEFT(C890,FIND(" ",C890&amp;" ")-1))=7),OR(ISNUMBER(MATCH(LEFT(C890,FIND(" ",C890&amp;" ")-1),'Look Up Values'!$G$2:$G$1000,0)),ISNUMBER(MATCH(LEFT(C890,FIND(" ",C890&amp;" ")-1),'Look Up Values'!$AE$2:$AE$2000,0)))),"","EWC error")),"")</f>
        <v/>
      </c>
      <c r="M890" s="242" t="str" cm="1">
        <f t="array" ref="M890">IF(AND(G890&lt;&gt;0,G890&lt;&gt;""),IF(E890="","",IF(ISNUMBER(MATCH(SUBSTITUTE(E890," ",""),SUBSTITUTE('Look Up Values'!$I$2:$I$10," ",""),0)),"","State error")),"")</f>
        <v/>
      </c>
      <c r="N890" s="242" t="str" cm="1">
        <f t="array" ref="N890">IF(AND(G890&lt;&gt;0,G890&lt;&gt;""),IF(F890="","",IF(ISNUMBER(MATCH(SUBSTITUTE(F890," ",""),SUBSTITUTE('Look Up Values'!$W$2:$W$30," ",""),0)),"","D&amp;R error")),"")</f>
        <v/>
      </c>
      <c r="O890" s="256" t="str">
        <f t="shared" si="27"/>
        <v/>
      </c>
    </row>
    <row r="891" spans="1:15" ht="15.75">
      <c r="A891" s="250">
        <v>884</v>
      </c>
      <c r="B891" s="208"/>
      <c r="C891" s="49"/>
      <c r="D891" s="50"/>
      <c r="E891" s="50"/>
      <c r="F891" s="50"/>
      <c r="G891" s="209"/>
      <c r="H891" s="8"/>
      <c r="I891" s="457" t="str">
        <f t="shared" si="26"/>
        <v/>
      </c>
      <c r="J891" s="241" cm="1">
        <f t="array" ref="J891">SUMPRODUCT(--(K891:N891&lt;&gt;"")) + IF(TRIM(O891)="",0,LEN(O891)-LEN(SUBSTITUTE(O891,",",""))+1)</f>
        <v>0</v>
      </c>
      <c r="K891" s="242" t="str">
        <f>IF(AND(G891&lt;&gt;0,G891&lt;&gt;""),IF(B891="","",IF(ISNUMBER(MATCH(B891,'Look Up Values'!$B$2:$B$500,0)),"","Dest. error")),"")</f>
        <v/>
      </c>
      <c r="L891" s="242" t="str">
        <f>IF(AND(G891&lt;&gt;0,G891&lt;&gt;""),IF(C891="","",IF(AND(ISNUMBER(--LEFT(C891,FIND(" ",C891&amp;" ")-1)),OR(LEN(LEFT(C891,FIND(" ",C891&amp;" ")-1))=6,LEN(LEFT(C891,FIND(" ",C891&amp;" ")-1))=7),OR(ISNUMBER(MATCH(LEFT(C891,FIND(" ",C891&amp;" ")-1),'Look Up Values'!$G$2:$G$1000,0)),ISNUMBER(MATCH(LEFT(C891,FIND(" ",C891&amp;" ")-1),'Look Up Values'!$AE$2:$AE$2000,0)))),"","EWC error")),"")</f>
        <v/>
      </c>
      <c r="M891" s="242" t="str" cm="1">
        <f t="array" ref="M891">IF(AND(G891&lt;&gt;0,G891&lt;&gt;""),IF(E891="","",IF(ISNUMBER(MATCH(SUBSTITUTE(E891," ",""),SUBSTITUTE('Look Up Values'!$I$2:$I$10," ",""),0)),"","State error")),"")</f>
        <v/>
      </c>
      <c r="N891" s="242" t="str" cm="1">
        <f t="array" ref="N891">IF(AND(G891&lt;&gt;0,G891&lt;&gt;""),IF(F891="","",IF(ISNUMBER(MATCH(SUBSTITUTE(F891," ",""),SUBSTITUTE('Look Up Values'!$W$2:$W$30," ",""),0)),"","D&amp;R error")),"")</f>
        <v/>
      </c>
      <c r="O891" s="256" t="str">
        <f t="shared" si="27"/>
        <v/>
      </c>
    </row>
    <row r="892" spans="1:15" ht="15.75">
      <c r="A892" s="250">
        <v>885</v>
      </c>
      <c r="B892" s="208"/>
      <c r="C892" s="49"/>
      <c r="D892" s="50"/>
      <c r="E892" s="50"/>
      <c r="F892" s="50"/>
      <c r="G892" s="209"/>
      <c r="H892" s="8"/>
      <c r="I892" s="457" t="str">
        <f t="shared" si="26"/>
        <v/>
      </c>
      <c r="J892" s="241" cm="1">
        <f t="array" ref="J892">SUMPRODUCT(--(K892:N892&lt;&gt;"")) + IF(TRIM(O892)="",0,LEN(O892)-LEN(SUBSTITUTE(O892,",",""))+1)</f>
        <v>0</v>
      </c>
      <c r="K892" s="242" t="str">
        <f>IF(AND(G892&lt;&gt;0,G892&lt;&gt;""),IF(B892="","",IF(ISNUMBER(MATCH(B892,'Look Up Values'!$B$2:$B$500,0)),"","Dest. error")),"")</f>
        <v/>
      </c>
      <c r="L892" s="242" t="str">
        <f>IF(AND(G892&lt;&gt;0,G892&lt;&gt;""),IF(C892="","",IF(AND(ISNUMBER(--LEFT(C892,FIND(" ",C892&amp;" ")-1)),OR(LEN(LEFT(C892,FIND(" ",C892&amp;" ")-1))=6,LEN(LEFT(C892,FIND(" ",C892&amp;" ")-1))=7),OR(ISNUMBER(MATCH(LEFT(C892,FIND(" ",C892&amp;" ")-1),'Look Up Values'!$G$2:$G$1000,0)),ISNUMBER(MATCH(LEFT(C892,FIND(" ",C892&amp;" ")-1),'Look Up Values'!$AE$2:$AE$2000,0)))),"","EWC error")),"")</f>
        <v/>
      </c>
      <c r="M892" s="242" t="str" cm="1">
        <f t="array" ref="M892">IF(AND(G892&lt;&gt;0,G892&lt;&gt;""),IF(E892="","",IF(ISNUMBER(MATCH(SUBSTITUTE(E892," ",""),SUBSTITUTE('Look Up Values'!$I$2:$I$10," ",""),0)),"","State error")),"")</f>
        <v/>
      </c>
      <c r="N892" s="242" t="str" cm="1">
        <f t="array" ref="N892">IF(AND(G892&lt;&gt;0,G892&lt;&gt;""),IF(F892="","",IF(ISNUMBER(MATCH(SUBSTITUTE(F892," ",""),SUBSTITUTE('Look Up Values'!$W$2:$W$30," ",""),0)),"","D&amp;R error")),"")</f>
        <v/>
      </c>
      <c r="O892" s="256" t="str">
        <f t="shared" si="27"/>
        <v/>
      </c>
    </row>
    <row r="893" spans="1:15" ht="15.75">
      <c r="A893" s="250">
        <v>886</v>
      </c>
      <c r="B893" s="208"/>
      <c r="C893" s="49"/>
      <c r="D893" s="50"/>
      <c r="E893" s="50"/>
      <c r="F893" s="50"/>
      <c r="G893" s="209"/>
      <c r="H893" s="8"/>
      <c r="I893" s="457" t="str">
        <f t="shared" si="26"/>
        <v/>
      </c>
      <c r="J893" s="241" cm="1">
        <f t="array" ref="J893">SUMPRODUCT(--(K893:N893&lt;&gt;"")) + IF(TRIM(O893)="",0,LEN(O893)-LEN(SUBSTITUTE(O893,",",""))+1)</f>
        <v>0</v>
      </c>
      <c r="K893" s="242" t="str">
        <f>IF(AND(G893&lt;&gt;0,G893&lt;&gt;""),IF(B893="","",IF(ISNUMBER(MATCH(B893,'Look Up Values'!$B$2:$B$500,0)),"","Dest. error")),"")</f>
        <v/>
      </c>
      <c r="L893" s="242" t="str">
        <f>IF(AND(G893&lt;&gt;0,G893&lt;&gt;""),IF(C893="","",IF(AND(ISNUMBER(--LEFT(C893,FIND(" ",C893&amp;" ")-1)),OR(LEN(LEFT(C893,FIND(" ",C893&amp;" ")-1))=6,LEN(LEFT(C893,FIND(" ",C893&amp;" ")-1))=7),OR(ISNUMBER(MATCH(LEFT(C893,FIND(" ",C893&amp;" ")-1),'Look Up Values'!$G$2:$G$1000,0)),ISNUMBER(MATCH(LEFT(C893,FIND(" ",C893&amp;" ")-1),'Look Up Values'!$AE$2:$AE$2000,0)))),"","EWC error")),"")</f>
        <v/>
      </c>
      <c r="M893" s="242" t="str" cm="1">
        <f t="array" ref="M893">IF(AND(G893&lt;&gt;0,G893&lt;&gt;""),IF(E893="","",IF(ISNUMBER(MATCH(SUBSTITUTE(E893," ",""),SUBSTITUTE('Look Up Values'!$I$2:$I$10," ",""),0)),"","State error")),"")</f>
        <v/>
      </c>
      <c r="N893" s="242" t="str" cm="1">
        <f t="array" ref="N893">IF(AND(G893&lt;&gt;0,G893&lt;&gt;""),IF(F893="","",IF(ISNUMBER(MATCH(SUBSTITUTE(F893," ",""),SUBSTITUTE('Look Up Values'!$W$2:$W$30," ",""),0)),"","D&amp;R error")),"")</f>
        <v/>
      </c>
      <c r="O893" s="256" t="str">
        <f t="shared" si="27"/>
        <v/>
      </c>
    </row>
    <row r="894" spans="1:15" ht="15.75">
      <c r="A894" s="250">
        <v>887</v>
      </c>
      <c r="B894" s="208"/>
      <c r="C894" s="49"/>
      <c r="D894" s="50"/>
      <c r="E894" s="50"/>
      <c r="F894" s="50"/>
      <c r="G894" s="209"/>
      <c r="H894" s="8"/>
      <c r="I894" s="457" t="str">
        <f t="shared" si="26"/>
        <v/>
      </c>
      <c r="J894" s="241" cm="1">
        <f t="array" ref="J894">SUMPRODUCT(--(K894:N894&lt;&gt;"")) + IF(TRIM(O894)="",0,LEN(O894)-LEN(SUBSTITUTE(O894,",",""))+1)</f>
        <v>0</v>
      </c>
      <c r="K894" s="242" t="str">
        <f>IF(AND(G894&lt;&gt;0,G894&lt;&gt;""),IF(B894="","",IF(ISNUMBER(MATCH(B894,'Look Up Values'!$B$2:$B$500,0)),"","Dest. error")),"")</f>
        <v/>
      </c>
      <c r="L894" s="242" t="str">
        <f>IF(AND(G894&lt;&gt;0,G894&lt;&gt;""),IF(C894="","",IF(AND(ISNUMBER(--LEFT(C894,FIND(" ",C894&amp;" ")-1)),OR(LEN(LEFT(C894,FIND(" ",C894&amp;" ")-1))=6,LEN(LEFT(C894,FIND(" ",C894&amp;" ")-1))=7),OR(ISNUMBER(MATCH(LEFT(C894,FIND(" ",C894&amp;" ")-1),'Look Up Values'!$G$2:$G$1000,0)),ISNUMBER(MATCH(LEFT(C894,FIND(" ",C894&amp;" ")-1),'Look Up Values'!$AE$2:$AE$2000,0)))),"","EWC error")),"")</f>
        <v/>
      </c>
      <c r="M894" s="242" t="str" cm="1">
        <f t="array" ref="M894">IF(AND(G894&lt;&gt;0,G894&lt;&gt;""),IF(E894="","",IF(ISNUMBER(MATCH(SUBSTITUTE(E894," ",""),SUBSTITUTE('Look Up Values'!$I$2:$I$10," ",""),0)),"","State error")),"")</f>
        <v/>
      </c>
      <c r="N894" s="242" t="str" cm="1">
        <f t="array" ref="N894">IF(AND(G894&lt;&gt;0,G894&lt;&gt;""),IF(F894="","",IF(ISNUMBER(MATCH(SUBSTITUTE(F894," ",""),SUBSTITUTE('Look Up Values'!$W$2:$W$30," ",""),0)),"","D&amp;R error")),"")</f>
        <v/>
      </c>
      <c r="O894" s="256" t="str">
        <f t="shared" si="27"/>
        <v/>
      </c>
    </row>
    <row r="895" spans="1:15" ht="15.75">
      <c r="A895" s="250">
        <v>888</v>
      </c>
      <c r="B895" s="208"/>
      <c r="C895" s="49"/>
      <c r="D895" s="50"/>
      <c r="E895" s="50"/>
      <c r="F895" s="50"/>
      <c r="G895" s="209"/>
      <c r="H895" s="8"/>
      <c r="I895" s="457" t="str">
        <f t="shared" si="26"/>
        <v/>
      </c>
      <c r="J895" s="241" cm="1">
        <f t="array" ref="J895">SUMPRODUCT(--(K895:N895&lt;&gt;"")) + IF(TRIM(O895)="",0,LEN(O895)-LEN(SUBSTITUTE(O895,",",""))+1)</f>
        <v>0</v>
      </c>
      <c r="K895" s="242" t="str">
        <f>IF(AND(G895&lt;&gt;0,G895&lt;&gt;""),IF(B895="","",IF(ISNUMBER(MATCH(B895,'Look Up Values'!$B$2:$B$500,0)),"","Dest. error")),"")</f>
        <v/>
      </c>
      <c r="L895" s="242" t="str">
        <f>IF(AND(G895&lt;&gt;0,G895&lt;&gt;""),IF(C895="","",IF(AND(ISNUMBER(--LEFT(C895,FIND(" ",C895&amp;" ")-1)),OR(LEN(LEFT(C895,FIND(" ",C895&amp;" ")-1))=6,LEN(LEFT(C895,FIND(" ",C895&amp;" ")-1))=7),OR(ISNUMBER(MATCH(LEFT(C895,FIND(" ",C895&amp;" ")-1),'Look Up Values'!$G$2:$G$1000,0)),ISNUMBER(MATCH(LEFT(C895,FIND(" ",C895&amp;" ")-1),'Look Up Values'!$AE$2:$AE$2000,0)))),"","EWC error")),"")</f>
        <v/>
      </c>
      <c r="M895" s="242" t="str" cm="1">
        <f t="array" ref="M895">IF(AND(G895&lt;&gt;0,G895&lt;&gt;""),IF(E895="","",IF(ISNUMBER(MATCH(SUBSTITUTE(E895," ",""),SUBSTITUTE('Look Up Values'!$I$2:$I$10," ",""),0)),"","State error")),"")</f>
        <v/>
      </c>
      <c r="N895" s="242" t="str" cm="1">
        <f t="array" ref="N895">IF(AND(G895&lt;&gt;0,G895&lt;&gt;""),IF(F895="","",IF(ISNUMBER(MATCH(SUBSTITUTE(F895," ",""),SUBSTITUTE('Look Up Values'!$W$2:$W$30," ",""),0)),"","D&amp;R error")),"")</f>
        <v/>
      </c>
      <c r="O895" s="256" t="str">
        <f t="shared" si="27"/>
        <v/>
      </c>
    </row>
    <row r="896" spans="1:15" ht="15.75">
      <c r="A896" s="250">
        <v>889</v>
      </c>
      <c r="B896" s="208"/>
      <c r="C896" s="49"/>
      <c r="D896" s="50"/>
      <c r="E896" s="50"/>
      <c r="F896" s="50"/>
      <c r="G896" s="209"/>
      <c r="H896" s="8"/>
      <c r="I896" s="457" t="str">
        <f t="shared" si="26"/>
        <v/>
      </c>
      <c r="J896" s="241" cm="1">
        <f t="array" ref="J896">SUMPRODUCT(--(K896:N896&lt;&gt;"")) + IF(TRIM(O896)="",0,LEN(O896)-LEN(SUBSTITUTE(O896,",",""))+1)</f>
        <v>0</v>
      </c>
      <c r="K896" s="242" t="str">
        <f>IF(AND(G896&lt;&gt;0,G896&lt;&gt;""),IF(B896="","",IF(ISNUMBER(MATCH(B896,'Look Up Values'!$B$2:$B$500,0)),"","Dest. error")),"")</f>
        <v/>
      </c>
      <c r="L896" s="242" t="str">
        <f>IF(AND(G896&lt;&gt;0,G896&lt;&gt;""),IF(C896="","",IF(AND(ISNUMBER(--LEFT(C896,FIND(" ",C896&amp;" ")-1)),OR(LEN(LEFT(C896,FIND(" ",C896&amp;" ")-1))=6,LEN(LEFT(C896,FIND(" ",C896&amp;" ")-1))=7),OR(ISNUMBER(MATCH(LEFT(C896,FIND(" ",C896&amp;" ")-1),'Look Up Values'!$G$2:$G$1000,0)),ISNUMBER(MATCH(LEFT(C896,FIND(" ",C896&amp;" ")-1),'Look Up Values'!$AE$2:$AE$2000,0)))),"","EWC error")),"")</f>
        <v/>
      </c>
      <c r="M896" s="242" t="str" cm="1">
        <f t="array" ref="M896">IF(AND(G896&lt;&gt;0,G896&lt;&gt;""),IF(E896="","",IF(ISNUMBER(MATCH(SUBSTITUTE(E896," ",""),SUBSTITUTE('Look Up Values'!$I$2:$I$10," ",""),0)),"","State error")),"")</f>
        <v/>
      </c>
      <c r="N896" s="242" t="str" cm="1">
        <f t="array" ref="N896">IF(AND(G896&lt;&gt;0,G896&lt;&gt;""),IF(F896="","",IF(ISNUMBER(MATCH(SUBSTITUTE(F896," ",""),SUBSTITUTE('Look Up Values'!$W$2:$W$30," ",""),0)),"","D&amp;R error")),"")</f>
        <v/>
      </c>
      <c r="O896" s="256" t="str">
        <f t="shared" si="27"/>
        <v/>
      </c>
    </row>
    <row r="897" spans="1:15" ht="15.75">
      <c r="A897" s="250">
        <v>890</v>
      </c>
      <c r="B897" s="208"/>
      <c r="C897" s="49"/>
      <c r="D897" s="50"/>
      <c r="E897" s="50"/>
      <c r="F897" s="50"/>
      <c r="G897" s="209"/>
      <c r="H897" s="8"/>
      <c r="I897" s="457" t="str">
        <f t="shared" si="26"/>
        <v/>
      </c>
      <c r="J897" s="241" cm="1">
        <f t="array" ref="J897">SUMPRODUCT(--(K897:N897&lt;&gt;"")) + IF(TRIM(O897)="",0,LEN(O897)-LEN(SUBSTITUTE(O897,",",""))+1)</f>
        <v>0</v>
      </c>
      <c r="K897" s="242" t="str">
        <f>IF(AND(G897&lt;&gt;0,G897&lt;&gt;""),IF(B897="","",IF(ISNUMBER(MATCH(B897,'Look Up Values'!$B$2:$B$500,0)),"","Dest. error")),"")</f>
        <v/>
      </c>
      <c r="L897" s="242" t="str">
        <f>IF(AND(G897&lt;&gt;0,G897&lt;&gt;""),IF(C897="","",IF(AND(ISNUMBER(--LEFT(C897,FIND(" ",C897&amp;" ")-1)),OR(LEN(LEFT(C897,FIND(" ",C897&amp;" ")-1))=6,LEN(LEFT(C897,FIND(" ",C897&amp;" ")-1))=7),OR(ISNUMBER(MATCH(LEFT(C897,FIND(" ",C897&amp;" ")-1),'Look Up Values'!$G$2:$G$1000,0)),ISNUMBER(MATCH(LEFT(C897,FIND(" ",C897&amp;" ")-1),'Look Up Values'!$AE$2:$AE$2000,0)))),"","EWC error")),"")</f>
        <v/>
      </c>
      <c r="M897" s="242" t="str" cm="1">
        <f t="array" ref="M897">IF(AND(G897&lt;&gt;0,G897&lt;&gt;""),IF(E897="","",IF(ISNUMBER(MATCH(SUBSTITUTE(E897," ",""),SUBSTITUTE('Look Up Values'!$I$2:$I$10," ",""),0)),"","State error")),"")</f>
        <v/>
      </c>
      <c r="N897" s="242" t="str" cm="1">
        <f t="array" ref="N897">IF(AND(G897&lt;&gt;0,G897&lt;&gt;""),IF(F897="","",IF(ISNUMBER(MATCH(SUBSTITUTE(F897," ",""),SUBSTITUTE('Look Up Values'!$W$2:$W$30," ",""),0)),"","D&amp;R error")),"")</f>
        <v/>
      </c>
      <c r="O897" s="256" t="str">
        <f t="shared" si="27"/>
        <v/>
      </c>
    </row>
    <row r="898" spans="1:15" ht="15.75">
      <c r="A898" s="250">
        <v>891</v>
      </c>
      <c r="B898" s="208"/>
      <c r="C898" s="49"/>
      <c r="D898" s="50"/>
      <c r="E898" s="50"/>
      <c r="F898" s="50"/>
      <c r="G898" s="209"/>
      <c r="H898" s="8"/>
      <c r="I898" s="457" t="str">
        <f t="shared" si="26"/>
        <v/>
      </c>
      <c r="J898" s="241" cm="1">
        <f t="array" ref="J898">SUMPRODUCT(--(K898:N898&lt;&gt;"")) + IF(TRIM(O898)="",0,LEN(O898)-LEN(SUBSTITUTE(O898,",",""))+1)</f>
        <v>0</v>
      </c>
      <c r="K898" s="242" t="str">
        <f>IF(AND(G898&lt;&gt;0,G898&lt;&gt;""),IF(B898="","",IF(ISNUMBER(MATCH(B898,'Look Up Values'!$B$2:$B$500,0)),"","Dest. error")),"")</f>
        <v/>
      </c>
      <c r="L898" s="242" t="str">
        <f>IF(AND(G898&lt;&gt;0,G898&lt;&gt;""),IF(C898="","",IF(AND(ISNUMBER(--LEFT(C898,FIND(" ",C898&amp;" ")-1)),OR(LEN(LEFT(C898,FIND(" ",C898&amp;" ")-1))=6,LEN(LEFT(C898,FIND(" ",C898&amp;" ")-1))=7),OR(ISNUMBER(MATCH(LEFT(C898,FIND(" ",C898&amp;" ")-1),'Look Up Values'!$G$2:$G$1000,0)),ISNUMBER(MATCH(LEFT(C898,FIND(" ",C898&amp;" ")-1),'Look Up Values'!$AE$2:$AE$2000,0)))),"","EWC error")),"")</f>
        <v/>
      </c>
      <c r="M898" s="242" t="str" cm="1">
        <f t="array" ref="M898">IF(AND(G898&lt;&gt;0,G898&lt;&gt;""),IF(E898="","",IF(ISNUMBER(MATCH(SUBSTITUTE(E898," ",""),SUBSTITUTE('Look Up Values'!$I$2:$I$10," ",""),0)),"","State error")),"")</f>
        <v/>
      </c>
      <c r="N898" s="242" t="str" cm="1">
        <f t="array" ref="N898">IF(AND(G898&lt;&gt;0,G898&lt;&gt;""),IF(F898="","",IF(ISNUMBER(MATCH(SUBSTITUTE(F898," ",""),SUBSTITUTE('Look Up Values'!$W$2:$W$30," ",""),0)),"","D&amp;R error")),"")</f>
        <v/>
      </c>
      <c r="O898" s="256" t="str">
        <f t="shared" si="27"/>
        <v/>
      </c>
    </row>
    <row r="899" spans="1:15" ht="15.75">
      <c r="A899" s="250">
        <v>892</v>
      </c>
      <c r="B899" s="208"/>
      <c r="C899" s="49"/>
      <c r="D899" s="50"/>
      <c r="E899" s="50"/>
      <c r="F899" s="50"/>
      <c r="G899" s="209"/>
      <c r="H899" s="8"/>
      <c r="I899" s="457" t="str">
        <f t="shared" si="26"/>
        <v/>
      </c>
      <c r="J899" s="241" cm="1">
        <f t="array" ref="J899">SUMPRODUCT(--(K899:N899&lt;&gt;"")) + IF(TRIM(O899)="",0,LEN(O899)-LEN(SUBSTITUTE(O899,",",""))+1)</f>
        <v>0</v>
      </c>
      <c r="K899" s="242" t="str">
        <f>IF(AND(G899&lt;&gt;0,G899&lt;&gt;""),IF(B899="","",IF(ISNUMBER(MATCH(B899,'Look Up Values'!$B$2:$B$500,0)),"","Dest. error")),"")</f>
        <v/>
      </c>
      <c r="L899" s="242" t="str">
        <f>IF(AND(G899&lt;&gt;0,G899&lt;&gt;""),IF(C899="","",IF(AND(ISNUMBER(--LEFT(C899,FIND(" ",C899&amp;" ")-1)),OR(LEN(LEFT(C899,FIND(" ",C899&amp;" ")-1))=6,LEN(LEFT(C899,FIND(" ",C899&amp;" ")-1))=7),OR(ISNUMBER(MATCH(LEFT(C899,FIND(" ",C899&amp;" ")-1),'Look Up Values'!$G$2:$G$1000,0)),ISNUMBER(MATCH(LEFT(C899,FIND(" ",C899&amp;" ")-1),'Look Up Values'!$AE$2:$AE$2000,0)))),"","EWC error")),"")</f>
        <v/>
      </c>
      <c r="M899" s="242" t="str" cm="1">
        <f t="array" ref="M899">IF(AND(G899&lt;&gt;0,G899&lt;&gt;""),IF(E899="","",IF(ISNUMBER(MATCH(SUBSTITUTE(E899," ",""),SUBSTITUTE('Look Up Values'!$I$2:$I$10," ",""),0)),"","State error")),"")</f>
        <v/>
      </c>
      <c r="N899" s="242" t="str" cm="1">
        <f t="array" ref="N899">IF(AND(G899&lt;&gt;0,G899&lt;&gt;""),IF(F899="","",IF(ISNUMBER(MATCH(SUBSTITUTE(F899," ",""),SUBSTITUTE('Look Up Values'!$W$2:$W$30," ",""),0)),"","D&amp;R error")),"")</f>
        <v/>
      </c>
      <c r="O899" s="256" t="str">
        <f t="shared" si="27"/>
        <v/>
      </c>
    </row>
    <row r="900" spans="1:15" ht="15.75">
      <c r="A900" s="250">
        <v>893</v>
      </c>
      <c r="B900" s="208"/>
      <c r="C900" s="49"/>
      <c r="D900" s="50"/>
      <c r="E900" s="50"/>
      <c r="F900" s="50"/>
      <c r="G900" s="209"/>
      <c r="H900" s="8"/>
      <c r="I900" s="457" t="str">
        <f t="shared" si="26"/>
        <v/>
      </c>
      <c r="J900" s="241" cm="1">
        <f t="array" ref="J900">SUMPRODUCT(--(K900:N900&lt;&gt;"")) + IF(TRIM(O900)="",0,LEN(O900)-LEN(SUBSTITUTE(O900,",",""))+1)</f>
        <v>0</v>
      </c>
      <c r="K900" s="242" t="str">
        <f>IF(AND(G900&lt;&gt;0,G900&lt;&gt;""),IF(B900="","",IF(ISNUMBER(MATCH(B900,'Look Up Values'!$B$2:$B$500,0)),"","Dest. error")),"")</f>
        <v/>
      </c>
      <c r="L900" s="242" t="str">
        <f>IF(AND(G900&lt;&gt;0,G900&lt;&gt;""),IF(C900="","",IF(AND(ISNUMBER(--LEFT(C900,FIND(" ",C900&amp;" ")-1)),OR(LEN(LEFT(C900,FIND(" ",C900&amp;" ")-1))=6,LEN(LEFT(C900,FIND(" ",C900&amp;" ")-1))=7),OR(ISNUMBER(MATCH(LEFT(C900,FIND(" ",C900&amp;" ")-1),'Look Up Values'!$G$2:$G$1000,0)),ISNUMBER(MATCH(LEFT(C900,FIND(" ",C900&amp;" ")-1),'Look Up Values'!$AE$2:$AE$2000,0)))),"","EWC error")),"")</f>
        <v/>
      </c>
      <c r="M900" s="242" t="str" cm="1">
        <f t="array" ref="M900">IF(AND(G900&lt;&gt;0,G900&lt;&gt;""),IF(E900="","",IF(ISNUMBER(MATCH(SUBSTITUTE(E900," ",""),SUBSTITUTE('Look Up Values'!$I$2:$I$10," ",""),0)),"","State error")),"")</f>
        <v/>
      </c>
      <c r="N900" s="242" t="str" cm="1">
        <f t="array" ref="N900">IF(AND(G900&lt;&gt;0,G900&lt;&gt;""),IF(F900="","",IF(ISNUMBER(MATCH(SUBSTITUTE(F900," ",""),SUBSTITUTE('Look Up Values'!$W$2:$W$30," ",""),0)),"","D&amp;R error")),"")</f>
        <v/>
      </c>
      <c r="O900" s="256" t="str">
        <f t="shared" si="27"/>
        <v/>
      </c>
    </row>
    <row r="901" spans="1:15" ht="15.75">
      <c r="A901" s="250">
        <v>894</v>
      </c>
      <c r="B901" s="208"/>
      <c r="C901" s="49"/>
      <c r="D901" s="50"/>
      <c r="E901" s="50"/>
      <c r="F901" s="50"/>
      <c r="G901" s="209"/>
      <c r="H901" s="8"/>
      <c r="I901" s="457" t="str">
        <f t="shared" si="26"/>
        <v/>
      </c>
      <c r="J901" s="241" cm="1">
        <f t="array" ref="J901">SUMPRODUCT(--(K901:N901&lt;&gt;"")) + IF(TRIM(O901)="",0,LEN(O901)-LEN(SUBSTITUTE(O901,",",""))+1)</f>
        <v>0</v>
      </c>
      <c r="K901" s="242" t="str">
        <f>IF(AND(G901&lt;&gt;0,G901&lt;&gt;""),IF(B901="","",IF(ISNUMBER(MATCH(B901,'Look Up Values'!$B$2:$B$500,0)),"","Dest. error")),"")</f>
        <v/>
      </c>
      <c r="L901" s="242" t="str">
        <f>IF(AND(G901&lt;&gt;0,G901&lt;&gt;""),IF(C901="","",IF(AND(ISNUMBER(--LEFT(C901,FIND(" ",C901&amp;" ")-1)),OR(LEN(LEFT(C901,FIND(" ",C901&amp;" ")-1))=6,LEN(LEFT(C901,FIND(" ",C901&amp;" ")-1))=7),OR(ISNUMBER(MATCH(LEFT(C901,FIND(" ",C901&amp;" ")-1),'Look Up Values'!$G$2:$G$1000,0)),ISNUMBER(MATCH(LEFT(C901,FIND(" ",C901&amp;" ")-1),'Look Up Values'!$AE$2:$AE$2000,0)))),"","EWC error")),"")</f>
        <v/>
      </c>
      <c r="M901" s="242" t="str" cm="1">
        <f t="array" ref="M901">IF(AND(G901&lt;&gt;0,G901&lt;&gt;""),IF(E901="","",IF(ISNUMBER(MATCH(SUBSTITUTE(E901," ",""),SUBSTITUTE('Look Up Values'!$I$2:$I$10," ",""),0)),"","State error")),"")</f>
        <v/>
      </c>
      <c r="N901" s="242" t="str" cm="1">
        <f t="array" ref="N901">IF(AND(G901&lt;&gt;0,G901&lt;&gt;""),IF(F901="","",IF(ISNUMBER(MATCH(SUBSTITUTE(F901," ",""),SUBSTITUTE('Look Up Values'!$W$2:$W$30," ",""),0)),"","D&amp;R error")),"")</f>
        <v/>
      </c>
      <c r="O901" s="256" t="str">
        <f t="shared" si="27"/>
        <v/>
      </c>
    </row>
    <row r="902" spans="1:15" ht="15.75">
      <c r="A902" s="250">
        <v>895</v>
      </c>
      <c r="B902" s="208"/>
      <c r="C902" s="49"/>
      <c r="D902" s="50"/>
      <c r="E902" s="50"/>
      <c r="F902" s="50"/>
      <c r="G902" s="209"/>
      <c r="H902" s="8"/>
      <c r="I902" s="457" t="str">
        <f t="shared" si="26"/>
        <v/>
      </c>
      <c r="J902" s="241" cm="1">
        <f t="array" ref="J902">SUMPRODUCT(--(K902:N902&lt;&gt;"")) + IF(TRIM(O902)="",0,LEN(O902)-LEN(SUBSTITUTE(O902,",",""))+1)</f>
        <v>0</v>
      </c>
      <c r="K902" s="242" t="str">
        <f>IF(AND(G902&lt;&gt;0,G902&lt;&gt;""),IF(B902="","",IF(ISNUMBER(MATCH(B902,'Look Up Values'!$B$2:$B$500,0)),"","Dest. error")),"")</f>
        <v/>
      </c>
      <c r="L902" s="242" t="str">
        <f>IF(AND(G902&lt;&gt;0,G902&lt;&gt;""),IF(C902="","",IF(AND(ISNUMBER(--LEFT(C902,FIND(" ",C902&amp;" ")-1)),OR(LEN(LEFT(C902,FIND(" ",C902&amp;" ")-1))=6,LEN(LEFT(C902,FIND(" ",C902&amp;" ")-1))=7),OR(ISNUMBER(MATCH(LEFT(C902,FIND(" ",C902&amp;" ")-1),'Look Up Values'!$G$2:$G$1000,0)),ISNUMBER(MATCH(LEFT(C902,FIND(" ",C902&amp;" ")-1),'Look Up Values'!$AE$2:$AE$2000,0)))),"","EWC error")),"")</f>
        <v/>
      </c>
      <c r="M902" s="242" t="str" cm="1">
        <f t="array" ref="M902">IF(AND(G902&lt;&gt;0,G902&lt;&gt;""),IF(E902="","",IF(ISNUMBER(MATCH(SUBSTITUTE(E902," ",""),SUBSTITUTE('Look Up Values'!$I$2:$I$10," ",""),0)),"","State error")),"")</f>
        <v/>
      </c>
      <c r="N902" s="242" t="str" cm="1">
        <f t="array" ref="N902">IF(AND(G902&lt;&gt;0,G902&lt;&gt;""),IF(F902="","",IF(ISNUMBER(MATCH(SUBSTITUTE(F902," ",""),SUBSTITUTE('Look Up Values'!$W$2:$W$30," ",""),0)),"","D&amp;R error")),"")</f>
        <v/>
      </c>
      <c r="O902" s="256" t="str">
        <f t="shared" si="27"/>
        <v/>
      </c>
    </row>
    <row r="903" spans="1:15" ht="15.75">
      <c r="A903" s="250">
        <v>896</v>
      </c>
      <c r="B903" s="208"/>
      <c r="C903" s="49"/>
      <c r="D903" s="50"/>
      <c r="E903" s="50"/>
      <c r="F903" s="50"/>
      <c r="G903" s="209"/>
      <c r="H903" s="8"/>
      <c r="I903" s="457" t="str">
        <f t="shared" si="26"/>
        <v/>
      </c>
      <c r="J903" s="241" cm="1">
        <f t="array" ref="J903">SUMPRODUCT(--(K903:N903&lt;&gt;"")) + IF(TRIM(O903)="",0,LEN(O903)-LEN(SUBSTITUTE(O903,",",""))+1)</f>
        <v>0</v>
      </c>
      <c r="K903" s="242" t="str">
        <f>IF(AND(G903&lt;&gt;0,G903&lt;&gt;""),IF(B903="","",IF(ISNUMBER(MATCH(B903,'Look Up Values'!$B$2:$B$500,0)),"","Dest. error")),"")</f>
        <v/>
      </c>
      <c r="L903" s="242" t="str">
        <f>IF(AND(G903&lt;&gt;0,G903&lt;&gt;""),IF(C903="","",IF(AND(ISNUMBER(--LEFT(C903,FIND(" ",C903&amp;" ")-1)),OR(LEN(LEFT(C903,FIND(" ",C903&amp;" ")-1))=6,LEN(LEFT(C903,FIND(" ",C903&amp;" ")-1))=7),OR(ISNUMBER(MATCH(LEFT(C903,FIND(" ",C903&amp;" ")-1),'Look Up Values'!$G$2:$G$1000,0)),ISNUMBER(MATCH(LEFT(C903,FIND(" ",C903&amp;" ")-1),'Look Up Values'!$AE$2:$AE$2000,0)))),"","EWC error")),"")</f>
        <v/>
      </c>
      <c r="M903" s="242" t="str" cm="1">
        <f t="array" ref="M903">IF(AND(G903&lt;&gt;0,G903&lt;&gt;""),IF(E903="","",IF(ISNUMBER(MATCH(SUBSTITUTE(E903," ",""),SUBSTITUTE('Look Up Values'!$I$2:$I$10," ",""),0)),"","State error")),"")</f>
        <v/>
      </c>
      <c r="N903" s="242" t="str" cm="1">
        <f t="array" ref="N903">IF(AND(G903&lt;&gt;0,G903&lt;&gt;""),IF(F903="","",IF(ISNUMBER(MATCH(SUBSTITUTE(F903," ",""),SUBSTITUTE('Look Up Values'!$W$2:$W$30," ",""),0)),"","D&amp;R error")),"")</f>
        <v/>
      </c>
      <c r="O903" s="256" t="str">
        <f t="shared" si="27"/>
        <v/>
      </c>
    </row>
    <row r="904" spans="1:15" ht="15.75">
      <c r="A904" s="250">
        <v>897</v>
      </c>
      <c r="B904" s="208"/>
      <c r="C904" s="49"/>
      <c r="D904" s="50"/>
      <c r="E904" s="50"/>
      <c r="F904" s="50"/>
      <c r="G904" s="209"/>
      <c r="H904" s="8"/>
      <c r="I904" s="457" t="str">
        <f t="shared" si="26"/>
        <v/>
      </c>
      <c r="J904" s="241" cm="1">
        <f t="array" ref="J904">SUMPRODUCT(--(K904:N904&lt;&gt;"")) + IF(TRIM(O904)="",0,LEN(O904)-LEN(SUBSTITUTE(O904,",",""))+1)</f>
        <v>0</v>
      </c>
      <c r="K904" s="242" t="str">
        <f>IF(AND(G904&lt;&gt;0,G904&lt;&gt;""),IF(B904="","",IF(ISNUMBER(MATCH(B904,'Look Up Values'!$B$2:$B$500,0)),"","Dest. error")),"")</f>
        <v/>
      </c>
      <c r="L904" s="242" t="str">
        <f>IF(AND(G904&lt;&gt;0,G904&lt;&gt;""),IF(C904="","",IF(AND(ISNUMBER(--LEFT(C904,FIND(" ",C904&amp;" ")-1)),OR(LEN(LEFT(C904,FIND(" ",C904&amp;" ")-1))=6,LEN(LEFT(C904,FIND(" ",C904&amp;" ")-1))=7),OR(ISNUMBER(MATCH(LEFT(C904,FIND(" ",C904&amp;" ")-1),'Look Up Values'!$G$2:$G$1000,0)),ISNUMBER(MATCH(LEFT(C904,FIND(" ",C904&amp;" ")-1),'Look Up Values'!$AE$2:$AE$2000,0)))),"","EWC error")),"")</f>
        <v/>
      </c>
      <c r="M904" s="242" t="str" cm="1">
        <f t="array" ref="M904">IF(AND(G904&lt;&gt;0,G904&lt;&gt;""),IF(E904="","",IF(ISNUMBER(MATCH(SUBSTITUTE(E904," ",""),SUBSTITUTE('Look Up Values'!$I$2:$I$10," ",""),0)),"","State error")),"")</f>
        <v/>
      </c>
      <c r="N904" s="242" t="str" cm="1">
        <f t="array" ref="N904">IF(AND(G904&lt;&gt;0,G904&lt;&gt;""),IF(F904="","",IF(ISNUMBER(MATCH(SUBSTITUTE(F904," ",""),SUBSTITUTE('Look Up Values'!$W$2:$W$30," ",""),0)),"","D&amp;R error")),"")</f>
        <v/>
      </c>
      <c r="O904" s="256" t="str">
        <f t="shared" si="27"/>
        <v/>
      </c>
    </row>
    <row r="905" spans="1:15" ht="15.75">
      <c r="A905" s="250">
        <v>898</v>
      </c>
      <c r="B905" s="208"/>
      <c r="C905" s="49"/>
      <c r="D905" s="50"/>
      <c r="E905" s="50"/>
      <c r="F905" s="50"/>
      <c r="G905" s="209"/>
      <c r="H905" s="8"/>
      <c r="I905" s="457" t="str">
        <f t="shared" ref="I905:I968" si="28">IF(IFERROR(--SUBSTITUTE(J905,CHAR(160),""),0)&gt;0,A905,"")</f>
        <v/>
      </c>
      <c r="J905" s="241" cm="1">
        <f t="array" ref="J905">SUMPRODUCT(--(K905:N905&lt;&gt;"")) + IF(TRIM(O905)="",0,LEN(O905)-LEN(SUBSTITUTE(O905,",",""))+1)</f>
        <v>0</v>
      </c>
      <c r="K905" s="242" t="str">
        <f>IF(AND(G905&lt;&gt;0,G905&lt;&gt;""),IF(B905="","",IF(ISNUMBER(MATCH(B905,'Look Up Values'!$B$2:$B$500,0)),"","Dest. error")),"")</f>
        <v/>
      </c>
      <c r="L905" s="242" t="str">
        <f>IF(AND(G905&lt;&gt;0,G905&lt;&gt;""),IF(C905="","",IF(AND(ISNUMBER(--LEFT(C905,FIND(" ",C905&amp;" ")-1)),OR(LEN(LEFT(C905,FIND(" ",C905&amp;" ")-1))=6,LEN(LEFT(C905,FIND(" ",C905&amp;" ")-1))=7),OR(ISNUMBER(MATCH(LEFT(C905,FIND(" ",C905&amp;" ")-1),'Look Up Values'!$G$2:$G$1000,0)),ISNUMBER(MATCH(LEFT(C905,FIND(" ",C905&amp;" ")-1),'Look Up Values'!$AE$2:$AE$2000,0)))),"","EWC error")),"")</f>
        <v/>
      </c>
      <c r="M905" s="242" t="str" cm="1">
        <f t="array" ref="M905">IF(AND(G905&lt;&gt;0,G905&lt;&gt;""),IF(E905="","",IF(ISNUMBER(MATCH(SUBSTITUTE(E905," ",""),SUBSTITUTE('Look Up Values'!$I$2:$I$10," ",""),0)),"","State error")),"")</f>
        <v/>
      </c>
      <c r="N905" s="242" t="str" cm="1">
        <f t="array" ref="N905">IF(AND(G905&lt;&gt;0,G905&lt;&gt;""),IF(F905="","",IF(ISNUMBER(MATCH(SUBSTITUTE(F905," ",""),SUBSTITUTE('Look Up Values'!$W$2:$W$30," ",""),0)),"","D&amp;R error")),"")</f>
        <v/>
      </c>
      <c r="O905" s="256" t="str">
        <f t="shared" ref="O905:O968" si="29">IF(OR(G905="",G905=0),"",IF((TRIM(SUBSTITUTE(B905,CHAR(160),""))&amp;TRIM(SUBSTITUTE(C905,CHAR(160),""))&amp;TRIM(SUBSTITUTE(F905,CHAR(160),""))&amp;TRIM(SUBSTITUTE(E905,CHAR(160),"")))&lt;&gt;"",IF((--(TRIM(SUBSTITUTE(B905,CHAR(160),""))&lt;&gt;"")+--(TRIM(SUBSTITUTE(C905,CHAR(160),""))&lt;&gt;"")+--(TRIM(SUBSTITUTE(F905,CHAR(160),""))&lt;&gt;"")+--(TRIM(SUBSTITUTE(E905,CHAR(160),""))&lt;&gt;""))=4,"",LEFT(IF(TRIM(SUBSTITUTE(B905,CHAR(160),""))="","Dest, ","")&amp;IF(TRIM(SUBSTITUTE(C905,CHAR(160),""))="","EWC, ","")&amp;IF(TRIM(SUBSTITUTE(F905,CHAR(160),""))="","D&amp;R, ","")&amp;IF(TRIM(SUBSTITUTE(E905,CHAR(160),""))="","State, ",""),LEN(IF(TRIM(SUBSTITUTE(B905,CHAR(160),""))="","Dest, ","")&amp;IF(TRIM(SUBSTITUTE(C905,CHAR(160),""))="","EWC, ","")&amp;IF(TRIM(SUBSTITUTE(F905,CHAR(160),""))="","D&amp;R, ","")&amp;IF(TRIM(SUBSTITUTE(E905,CHAR(160),""))="","State, ",""))-2)),LEFT(IF(TRIM(SUBSTITUTE(B905,CHAR(160),""))="","Dest, ","")&amp;IF(TRIM(SUBSTITUTE(C905,CHAR(160),""))="","EWC, ","")&amp;IF(TRIM(SUBSTITUTE(F905,CHAR(160),""))="","D&amp;R, ","")&amp;IF(TRIM(SUBSTITUTE(E905,CHAR(160),""))="","State, ",""),LEN(IF(TRIM(SUBSTITUTE(B905,CHAR(160),""))="","Dest, ","")&amp;IF(TRIM(SUBSTITUTE(C905,CHAR(160),""))="","EWC, ","")&amp;IF(TRIM(SUBSTITUTE(F905,CHAR(160),""))="","D&amp;R, ","")&amp;IF(TRIM(SUBSTITUTE(E905,CHAR(160),""))="","State, ",""))-2)))</f>
        <v/>
      </c>
    </row>
    <row r="906" spans="1:15" ht="15.75">
      <c r="A906" s="250">
        <v>899</v>
      </c>
      <c r="B906" s="208"/>
      <c r="C906" s="49"/>
      <c r="D906" s="50"/>
      <c r="E906" s="50"/>
      <c r="F906" s="50"/>
      <c r="G906" s="209"/>
      <c r="H906" s="8"/>
      <c r="I906" s="457" t="str">
        <f t="shared" si="28"/>
        <v/>
      </c>
      <c r="J906" s="241" cm="1">
        <f t="array" ref="J906">SUMPRODUCT(--(K906:N906&lt;&gt;"")) + IF(TRIM(O906)="",0,LEN(O906)-LEN(SUBSTITUTE(O906,",",""))+1)</f>
        <v>0</v>
      </c>
      <c r="K906" s="242" t="str">
        <f>IF(AND(G906&lt;&gt;0,G906&lt;&gt;""),IF(B906="","",IF(ISNUMBER(MATCH(B906,'Look Up Values'!$B$2:$B$500,0)),"","Dest. error")),"")</f>
        <v/>
      </c>
      <c r="L906" s="242" t="str">
        <f>IF(AND(G906&lt;&gt;0,G906&lt;&gt;""),IF(C906="","",IF(AND(ISNUMBER(--LEFT(C906,FIND(" ",C906&amp;" ")-1)),OR(LEN(LEFT(C906,FIND(" ",C906&amp;" ")-1))=6,LEN(LEFT(C906,FIND(" ",C906&amp;" ")-1))=7),OR(ISNUMBER(MATCH(LEFT(C906,FIND(" ",C906&amp;" ")-1),'Look Up Values'!$G$2:$G$1000,0)),ISNUMBER(MATCH(LEFT(C906,FIND(" ",C906&amp;" ")-1),'Look Up Values'!$AE$2:$AE$2000,0)))),"","EWC error")),"")</f>
        <v/>
      </c>
      <c r="M906" s="242" t="str" cm="1">
        <f t="array" ref="M906">IF(AND(G906&lt;&gt;0,G906&lt;&gt;""),IF(E906="","",IF(ISNUMBER(MATCH(SUBSTITUTE(E906," ",""),SUBSTITUTE('Look Up Values'!$I$2:$I$10," ",""),0)),"","State error")),"")</f>
        <v/>
      </c>
      <c r="N906" s="242" t="str" cm="1">
        <f t="array" ref="N906">IF(AND(G906&lt;&gt;0,G906&lt;&gt;""),IF(F906="","",IF(ISNUMBER(MATCH(SUBSTITUTE(F906," ",""),SUBSTITUTE('Look Up Values'!$W$2:$W$30," ",""),0)),"","D&amp;R error")),"")</f>
        <v/>
      </c>
      <c r="O906" s="256" t="str">
        <f t="shared" si="29"/>
        <v/>
      </c>
    </row>
    <row r="907" spans="1:15" ht="15.75">
      <c r="A907" s="250">
        <v>900</v>
      </c>
      <c r="B907" s="208"/>
      <c r="C907" s="49"/>
      <c r="D907" s="50"/>
      <c r="E907" s="50"/>
      <c r="F907" s="50"/>
      <c r="G907" s="209"/>
      <c r="H907" s="8"/>
      <c r="I907" s="457" t="str">
        <f t="shared" si="28"/>
        <v/>
      </c>
      <c r="J907" s="241" cm="1">
        <f t="array" ref="J907">SUMPRODUCT(--(K907:N907&lt;&gt;"")) + IF(TRIM(O907)="",0,LEN(O907)-LEN(SUBSTITUTE(O907,",",""))+1)</f>
        <v>0</v>
      </c>
      <c r="K907" s="242" t="str">
        <f>IF(AND(G907&lt;&gt;0,G907&lt;&gt;""),IF(B907="","",IF(ISNUMBER(MATCH(B907,'Look Up Values'!$B$2:$B$500,0)),"","Dest. error")),"")</f>
        <v/>
      </c>
      <c r="L907" s="242" t="str">
        <f>IF(AND(G907&lt;&gt;0,G907&lt;&gt;""),IF(C907="","",IF(AND(ISNUMBER(--LEFT(C907,FIND(" ",C907&amp;" ")-1)),OR(LEN(LEFT(C907,FIND(" ",C907&amp;" ")-1))=6,LEN(LEFT(C907,FIND(" ",C907&amp;" ")-1))=7),OR(ISNUMBER(MATCH(LEFT(C907,FIND(" ",C907&amp;" ")-1),'Look Up Values'!$G$2:$G$1000,0)),ISNUMBER(MATCH(LEFT(C907,FIND(" ",C907&amp;" ")-1),'Look Up Values'!$AE$2:$AE$2000,0)))),"","EWC error")),"")</f>
        <v/>
      </c>
      <c r="M907" s="242" t="str" cm="1">
        <f t="array" ref="M907">IF(AND(G907&lt;&gt;0,G907&lt;&gt;""),IF(E907="","",IF(ISNUMBER(MATCH(SUBSTITUTE(E907," ",""),SUBSTITUTE('Look Up Values'!$I$2:$I$10," ",""),0)),"","State error")),"")</f>
        <v/>
      </c>
      <c r="N907" s="242" t="str" cm="1">
        <f t="array" ref="N907">IF(AND(G907&lt;&gt;0,G907&lt;&gt;""),IF(F907="","",IF(ISNUMBER(MATCH(SUBSTITUTE(F907," ",""),SUBSTITUTE('Look Up Values'!$W$2:$W$30," ",""),0)),"","D&amp;R error")),"")</f>
        <v/>
      </c>
      <c r="O907" s="256" t="str">
        <f t="shared" si="29"/>
        <v/>
      </c>
    </row>
    <row r="908" spans="1:15" ht="15.75">
      <c r="A908" s="250">
        <v>901</v>
      </c>
      <c r="B908" s="208"/>
      <c r="C908" s="49"/>
      <c r="D908" s="50"/>
      <c r="E908" s="50"/>
      <c r="F908" s="50"/>
      <c r="G908" s="209"/>
      <c r="H908" s="8"/>
      <c r="I908" s="457" t="str">
        <f t="shared" si="28"/>
        <v/>
      </c>
      <c r="J908" s="241" cm="1">
        <f t="array" ref="J908">SUMPRODUCT(--(K908:N908&lt;&gt;"")) + IF(TRIM(O908)="",0,LEN(O908)-LEN(SUBSTITUTE(O908,",",""))+1)</f>
        <v>0</v>
      </c>
      <c r="K908" s="242" t="str">
        <f>IF(AND(G908&lt;&gt;0,G908&lt;&gt;""),IF(B908="","",IF(ISNUMBER(MATCH(B908,'Look Up Values'!$B$2:$B$500,0)),"","Dest. error")),"")</f>
        <v/>
      </c>
      <c r="L908" s="242" t="str">
        <f>IF(AND(G908&lt;&gt;0,G908&lt;&gt;""),IF(C908="","",IF(AND(ISNUMBER(--LEFT(C908,FIND(" ",C908&amp;" ")-1)),OR(LEN(LEFT(C908,FIND(" ",C908&amp;" ")-1))=6,LEN(LEFT(C908,FIND(" ",C908&amp;" ")-1))=7),OR(ISNUMBER(MATCH(LEFT(C908,FIND(" ",C908&amp;" ")-1),'Look Up Values'!$G$2:$G$1000,0)),ISNUMBER(MATCH(LEFT(C908,FIND(" ",C908&amp;" ")-1),'Look Up Values'!$AE$2:$AE$2000,0)))),"","EWC error")),"")</f>
        <v/>
      </c>
      <c r="M908" s="242" t="str" cm="1">
        <f t="array" ref="M908">IF(AND(G908&lt;&gt;0,G908&lt;&gt;""),IF(E908="","",IF(ISNUMBER(MATCH(SUBSTITUTE(E908," ",""),SUBSTITUTE('Look Up Values'!$I$2:$I$10," ",""),0)),"","State error")),"")</f>
        <v/>
      </c>
      <c r="N908" s="242" t="str" cm="1">
        <f t="array" ref="N908">IF(AND(G908&lt;&gt;0,G908&lt;&gt;""),IF(F908="","",IF(ISNUMBER(MATCH(SUBSTITUTE(F908," ",""),SUBSTITUTE('Look Up Values'!$W$2:$W$30," ",""),0)),"","D&amp;R error")),"")</f>
        <v/>
      </c>
      <c r="O908" s="256" t="str">
        <f t="shared" si="29"/>
        <v/>
      </c>
    </row>
    <row r="909" spans="1:15" ht="15.75">
      <c r="A909" s="250">
        <v>902</v>
      </c>
      <c r="B909" s="208"/>
      <c r="C909" s="49"/>
      <c r="D909" s="50"/>
      <c r="E909" s="50"/>
      <c r="F909" s="50"/>
      <c r="G909" s="209"/>
      <c r="H909" s="8"/>
      <c r="I909" s="457" t="str">
        <f t="shared" si="28"/>
        <v/>
      </c>
      <c r="J909" s="241" cm="1">
        <f t="array" ref="J909">SUMPRODUCT(--(K909:N909&lt;&gt;"")) + IF(TRIM(O909)="",0,LEN(O909)-LEN(SUBSTITUTE(O909,",",""))+1)</f>
        <v>0</v>
      </c>
      <c r="K909" s="242" t="str">
        <f>IF(AND(G909&lt;&gt;0,G909&lt;&gt;""),IF(B909="","",IF(ISNUMBER(MATCH(B909,'Look Up Values'!$B$2:$B$500,0)),"","Dest. error")),"")</f>
        <v/>
      </c>
      <c r="L909" s="242" t="str">
        <f>IF(AND(G909&lt;&gt;0,G909&lt;&gt;""),IF(C909="","",IF(AND(ISNUMBER(--LEFT(C909,FIND(" ",C909&amp;" ")-1)),OR(LEN(LEFT(C909,FIND(" ",C909&amp;" ")-1))=6,LEN(LEFT(C909,FIND(" ",C909&amp;" ")-1))=7),OR(ISNUMBER(MATCH(LEFT(C909,FIND(" ",C909&amp;" ")-1),'Look Up Values'!$G$2:$G$1000,0)),ISNUMBER(MATCH(LEFT(C909,FIND(" ",C909&amp;" ")-1),'Look Up Values'!$AE$2:$AE$2000,0)))),"","EWC error")),"")</f>
        <v/>
      </c>
      <c r="M909" s="242" t="str" cm="1">
        <f t="array" ref="M909">IF(AND(G909&lt;&gt;0,G909&lt;&gt;""),IF(E909="","",IF(ISNUMBER(MATCH(SUBSTITUTE(E909," ",""),SUBSTITUTE('Look Up Values'!$I$2:$I$10," ",""),0)),"","State error")),"")</f>
        <v/>
      </c>
      <c r="N909" s="242" t="str" cm="1">
        <f t="array" ref="N909">IF(AND(G909&lt;&gt;0,G909&lt;&gt;""),IF(F909="","",IF(ISNUMBER(MATCH(SUBSTITUTE(F909," ",""),SUBSTITUTE('Look Up Values'!$W$2:$W$30," ",""),0)),"","D&amp;R error")),"")</f>
        <v/>
      </c>
      <c r="O909" s="256" t="str">
        <f t="shared" si="29"/>
        <v/>
      </c>
    </row>
    <row r="910" spans="1:15" ht="15.75">
      <c r="A910" s="250">
        <v>903</v>
      </c>
      <c r="B910" s="208"/>
      <c r="C910" s="49"/>
      <c r="D910" s="50"/>
      <c r="E910" s="50"/>
      <c r="F910" s="50"/>
      <c r="G910" s="209"/>
      <c r="H910" s="8"/>
      <c r="I910" s="457" t="str">
        <f t="shared" si="28"/>
        <v/>
      </c>
      <c r="J910" s="241" cm="1">
        <f t="array" ref="J910">SUMPRODUCT(--(K910:N910&lt;&gt;"")) + IF(TRIM(O910)="",0,LEN(O910)-LEN(SUBSTITUTE(O910,",",""))+1)</f>
        <v>0</v>
      </c>
      <c r="K910" s="242" t="str">
        <f>IF(AND(G910&lt;&gt;0,G910&lt;&gt;""),IF(B910="","",IF(ISNUMBER(MATCH(B910,'Look Up Values'!$B$2:$B$500,0)),"","Dest. error")),"")</f>
        <v/>
      </c>
      <c r="L910" s="242" t="str">
        <f>IF(AND(G910&lt;&gt;0,G910&lt;&gt;""),IF(C910="","",IF(AND(ISNUMBER(--LEFT(C910,FIND(" ",C910&amp;" ")-1)),OR(LEN(LEFT(C910,FIND(" ",C910&amp;" ")-1))=6,LEN(LEFT(C910,FIND(" ",C910&amp;" ")-1))=7),OR(ISNUMBER(MATCH(LEFT(C910,FIND(" ",C910&amp;" ")-1),'Look Up Values'!$G$2:$G$1000,0)),ISNUMBER(MATCH(LEFT(C910,FIND(" ",C910&amp;" ")-1),'Look Up Values'!$AE$2:$AE$2000,0)))),"","EWC error")),"")</f>
        <v/>
      </c>
      <c r="M910" s="242" t="str" cm="1">
        <f t="array" ref="M910">IF(AND(G910&lt;&gt;0,G910&lt;&gt;""),IF(E910="","",IF(ISNUMBER(MATCH(SUBSTITUTE(E910," ",""),SUBSTITUTE('Look Up Values'!$I$2:$I$10," ",""),0)),"","State error")),"")</f>
        <v/>
      </c>
      <c r="N910" s="242" t="str" cm="1">
        <f t="array" ref="N910">IF(AND(G910&lt;&gt;0,G910&lt;&gt;""),IF(F910="","",IF(ISNUMBER(MATCH(SUBSTITUTE(F910," ",""),SUBSTITUTE('Look Up Values'!$W$2:$W$30," ",""),0)),"","D&amp;R error")),"")</f>
        <v/>
      </c>
      <c r="O910" s="256" t="str">
        <f t="shared" si="29"/>
        <v/>
      </c>
    </row>
    <row r="911" spans="1:15" ht="15.75">
      <c r="A911" s="250">
        <v>904</v>
      </c>
      <c r="B911" s="208"/>
      <c r="C911" s="49"/>
      <c r="D911" s="50"/>
      <c r="E911" s="50"/>
      <c r="F911" s="50"/>
      <c r="G911" s="209"/>
      <c r="H911" s="8"/>
      <c r="I911" s="457" t="str">
        <f t="shared" si="28"/>
        <v/>
      </c>
      <c r="J911" s="241" cm="1">
        <f t="array" ref="J911">SUMPRODUCT(--(K911:N911&lt;&gt;"")) + IF(TRIM(O911)="",0,LEN(O911)-LEN(SUBSTITUTE(O911,",",""))+1)</f>
        <v>0</v>
      </c>
      <c r="K911" s="242" t="str">
        <f>IF(AND(G911&lt;&gt;0,G911&lt;&gt;""),IF(B911="","",IF(ISNUMBER(MATCH(B911,'Look Up Values'!$B$2:$B$500,0)),"","Dest. error")),"")</f>
        <v/>
      </c>
      <c r="L911" s="242" t="str">
        <f>IF(AND(G911&lt;&gt;0,G911&lt;&gt;""),IF(C911="","",IF(AND(ISNUMBER(--LEFT(C911,FIND(" ",C911&amp;" ")-1)),OR(LEN(LEFT(C911,FIND(" ",C911&amp;" ")-1))=6,LEN(LEFT(C911,FIND(" ",C911&amp;" ")-1))=7),OR(ISNUMBER(MATCH(LEFT(C911,FIND(" ",C911&amp;" ")-1),'Look Up Values'!$G$2:$G$1000,0)),ISNUMBER(MATCH(LEFT(C911,FIND(" ",C911&amp;" ")-1),'Look Up Values'!$AE$2:$AE$2000,0)))),"","EWC error")),"")</f>
        <v/>
      </c>
      <c r="M911" s="242" t="str" cm="1">
        <f t="array" ref="M911">IF(AND(G911&lt;&gt;0,G911&lt;&gt;""),IF(E911="","",IF(ISNUMBER(MATCH(SUBSTITUTE(E911," ",""),SUBSTITUTE('Look Up Values'!$I$2:$I$10," ",""),0)),"","State error")),"")</f>
        <v/>
      </c>
      <c r="N911" s="242" t="str" cm="1">
        <f t="array" ref="N911">IF(AND(G911&lt;&gt;0,G911&lt;&gt;""),IF(F911="","",IF(ISNUMBER(MATCH(SUBSTITUTE(F911," ",""),SUBSTITUTE('Look Up Values'!$W$2:$W$30," ",""),0)),"","D&amp;R error")),"")</f>
        <v/>
      </c>
      <c r="O911" s="256" t="str">
        <f t="shared" si="29"/>
        <v/>
      </c>
    </row>
    <row r="912" spans="1:15" ht="15.75">
      <c r="A912" s="250">
        <v>905</v>
      </c>
      <c r="B912" s="208"/>
      <c r="C912" s="49"/>
      <c r="D912" s="50"/>
      <c r="E912" s="50"/>
      <c r="F912" s="50"/>
      <c r="G912" s="209"/>
      <c r="H912" s="8"/>
      <c r="I912" s="457" t="str">
        <f t="shared" si="28"/>
        <v/>
      </c>
      <c r="J912" s="241" cm="1">
        <f t="array" ref="J912">SUMPRODUCT(--(K912:N912&lt;&gt;"")) + IF(TRIM(O912)="",0,LEN(O912)-LEN(SUBSTITUTE(O912,",",""))+1)</f>
        <v>0</v>
      </c>
      <c r="K912" s="242" t="str">
        <f>IF(AND(G912&lt;&gt;0,G912&lt;&gt;""),IF(B912="","",IF(ISNUMBER(MATCH(B912,'Look Up Values'!$B$2:$B$500,0)),"","Dest. error")),"")</f>
        <v/>
      </c>
      <c r="L912" s="242" t="str">
        <f>IF(AND(G912&lt;&gt;0,G912&lt;&gt;""),IF(C912="","",IF(AND(ISNUMBER(--LEFT(C912,FIND(" ",C912&amp;" ")-1)),OR(LEN(LEFT(C912,FIND(" ",C912&amp;" ")-1))=6,LEN(LEFT(C912,FIND(" ",C912&amp;" ")-1))=7),OR(ISNUMBER(MATCH(LEFT(C912,FIND(" ",C912&amp;" ")-1),'Look Up Values'!$G$2:$G$1000,0)),ISNUMBER(MATCH(LEFT(C912,FIND(" ",C912&amp;" ")-1),'Look Up Values'!$AE$2:$AE$2000,0)))),"","EWC error")),"")</f>
        <v/>
      </c>
      <c r="M912" s="242" t="str" cm="1">
        <f t="array" ref="M912">IF(AND(G912&lt;&gt;0,G912&lt;&gt;""),IF(E912="","",IF(ISNUMBER(MATCH(SUBSTITUTE(E912," ",""),SUBSTITUTE('Look Up Values'!$I$2:$I$10," ",""),0)),"","State error")),"")</f>
        <v/>
      </c>
      <c r="N912" s="242" t="str" cm="1">
        <f t="array" ref="N912">IF(AND(G912&lt;&gt;0,G912&lt;&gt;""),IF(F912="","",IF(ISNUMBER(MATCH(SUBSTITUTE(F912," ",""),SUBSTITUTE('Look Up Values'!$W$2:$W$30," ",""),0)),"","D&amp;R error")),"")</f>
        <v/>
      </c>
      <c r="O912" s="256" t="str">
        <f t="shared" si="29"/>
        <v/>
      </c>
    </row>
    <row r="913" spans="1:15" ht="15.75">
      <c r="A913" s="250">
        <v>906</v>
      </c>
      <c r="B913" s="208"/>
      <c r="C913" s="49"/>
      <c r="D913" s="50"/>
      <c r="E913" s="50"/>
      <c r="F913" s="50"/>
      <c r="G913" s="209"/>
      <c r="H913" s="8"/>
      <c r="I913" s="457" t="str">
        <f t="shared" si="28"/>
        <v/>
      </c>
      <c r="J913" s="241" cm="1">
        <f t="array" ref="J913">SUMPRODUCT(--(K913:N913&lt;&gt;"")) + IF(TRIM(O913)="",0,LEN(O913)-LEN(SUBSTITUTE(O913,",",""))+1)</f>
        <v>0</v>
      </c>
      <c r="K913" s="242" t="str">
        <f>IF(AND(G913&lt;&gt;0,G913&lt;&gt;""),IF(B913="","",IF(ISNUMBER(MATCH(B913,'Look Up Values'!$B$2:$B$500,0)),"","Dest. error")),"")</f>
        <v/>
      </c>
      <c r="L913" s="242" t="str">
        <f>IF(AND(G913&lt;&gt;0,G913&lt;&gt;""),IF(C913="","",IF(AND(ISNUMBER(--LEFT(C913,FIND(" ",C913&amp;" ")-1)),OR(LEN(LEFT(C913,FIND(" ",C913&amp;" ")-1))=6,LEN(LEFT(C913,FIND(" ",C913&amp;" ")-1))=7),OR(ISNUMBER(MATCH(LEFT(C913,FIND(" ",C913&amp;" ")-1),'Look Up Values'!$G$2:$G$1000,0)),ISNUMBER(MATCH(LEFT(C913,FIND(" ",C913&amp;" ")-1),'Look Up Values'!$AE$2:$AE$2000,0)))),"","EWC error")),"")</f>
        <v/>
      </c>
      <c r="M913" s="242" t="str" cm="1">
        <f t="array" ref="M913">IF(AND(G913&lt;&gt;0,G913&lt;&gt;""),IF(E913="","",IF(ISNUMBER(MATCH(SUBSTITUTE(E913," ",""),SUBSTITUTE('Look Up Values'!$I$2:$I$10," ",""),0)),"","State error")),"")</f>
        <v/>
      </c>
      <c r="N913" s="242" t="str" cm="1">
        <f t="array" ref="N913">IF(AND(G913&lt;&gt;0,G913&lt;&gt;""),IF(F913="","",IF(ISNUMBER(MATCH(SUBSTITUTE(F913," ",""),SUBSTITUTE('Look Up Values'!$W$2:$W$30," ",""),0)),"","D&amp;R error")),"")</f>
        <v/>
      </c>
      <c r="O913" s="256" t="str">
        <f t="shared" si="29"/>
        <v/>
      </c>
    </row>
    <row r="914" spans="1:15" ht="15.75">
      <c r="A914" s="250">
        <v>907</v>
      </c>
      <c r="B914" s="208"/>
      <c r="C914" s="49"/>
      <c r="D914" s="50"/>
      <c r="E914" s="50"/>
      <c r="F914" s="50"/>
      <c r="G914" s="209"/>
      <c r="H914" s="8"/>
      <c r="I914" s="457" t="str">
        <f t="shared" si="28"/>
        <v/>
      </c>
      <c r="J914" s="241" cm="1">
        <f t="array" ref="J914">SUMPRODUCT(--(K914:N914&lt;&gt;"")) + IF(TRIM(O914)="",0,LEN(O914)-LEN(SUBSTITUTE(O914,",",""))+1)</f>
        <v>0</v>
      </c>
      <c r="K914" s="242" t="str">
        <f>IF(AND(G914&lt;&gt;0,G914&lt;&gt;""),IF(B914="","",IF(ISNUMBER(MATCH(B914,'Look Up Values'!$B$2:$B$500,0)),"","Dest. error")),"")</f>
        <v/>
      </c>
      <c r="L914" s="242" t="str">
        <f>IF(AND(G914&lt;&gt;0,G914&lt;&gt;""),IF(C914="","",IF(AND(ISNUMBER(--LEFT(C914,FIND(" ",C914&amp;" ")-1)),OR(LEN(LEFT(C914,FIND(" ",C914&amp;" ")-1))=6,LEN(LEFT(C914,FIND(" ",C914&amp;" ")-1))=7),OR(ISNUMBER(MATCH(LEFT(C914,FIND(" ",C914&amp;" ")-1),'Look Up Values'!$G$2:$G$1000,0)),ISNUMBER(MATCH(LEFT(C914,FIND(" ",C914&amp;" ")-1),'Look Up Values'!$AE$2:$AE$2000,0)))),"","EWC error")),"")</f>
        <v/>
      </c>
      <c r="M914" s="242" t="str" cm="1">
        <f t="array" ref="M914">IF(AND(G914&lt;&gt;0,G914&lt;&gt;""),IF(E914="","",IF(ISNUMBER(MATCH(SUBSTITUTE(E914," ",""),SUBSTITUTE('Look Up Values'!$I$2:$I$10," ",""),0)),"","State error")),"")</f>
        <v/>
      </c>
      <c r="N914" s="242" t="str" cm="1">
        <f t="array" ref="N914">IF(AND(G914&lt;&gt;0,G914&lt;&gt;""),IF(F914="","",IF(ISNUMBER(MATCH(SUBSTITUTE(F914," ",""),SUBSTITUTE('Look Up Values'!$W$2:$W$30," ",""),0)),"","D&amp;R error")),"")</f>
        <v/>
      </c>
      <c r="O914" s="256" t="str">
        <f t="shared" si="29"/>
        <v/>
      </c>
    </row>
    <row r="915" spans="1:15" ht="15.75">
      <c r="A915" s="250">
        <v>908</v>
      </c>
      <c r="B915" s="208"/>
      <c r="C915" s="49"/>
      <c r="D915" s="50"/>
      <c r="E915" s="50"/>
      <c r="F915" s="50"/>
      <c r="G915" s="209"/>
      <c r="H915" s="8"/>
      <c r="I915" s="457" t="str">
        <f t="shared" si="28"/>
        <v/>
      </c>
      <c r="J915" s="241" cm="1">
        <f t="array" ref="J915">SUMPRODUCT(--(K915:N915&lt;&gt;"")) + IF(TRIM(O915)="",0,LEN(O915)-LEN(SUBSTITUTE(O915,",",""))+1)</f>
        <v>0</v>
      </c>
      <c r="K915" s="242" t="str">
        <f>IF(AND(G915&lt;&gt;0,G915&lt;&gt;""),IF(B915="","",IF(ISNUMBER(MATCH(B915,'Look Up Values'!$B$2:$B$500,0)),"","Dest. error")),"")</f>
        <v/>
      </c>
      <c r="L915" s="242" t="str">
        <f>IF(AND(G915&lt;&gt;0,G915&lt;&gt;""),IF(C915="","",IF(AND(ISNUMBER(--LEFT(C915,FIND(" ",C915&amp;" ")-1)),OR(LEN(LEFT(C915,FIND(" ",C915&amp;" ")-1))=6,LEN(LEFT(C915,FIND(" ",C915&amp;" ")-1))=7),OR(ISNUMBER(MATCH(LEFT(C915,FIND(" ",C915&amp;" ")-1),'Look Up Values'!$G$2:$G$1000,0)),ISNUMBER(MATCH(LEFT(C915,FIND(" ",C915&amp;" ")-1),'Look Up Values'!$AE$2:$AE$2000,0)))),"","EWC error")),"")</f>
        <v/>
      </c>
      <c r="M915" s="242" t="str" cm="1">
        <f t="array" ref="M915">IF(AND(G915&lt;&gt;0,G915&lt;&gt;""),IF(E915="","",IF(ISNUMBER(MATCH(SUBSTITUTE(E915," ",""),SUBSTITUTE('Look Up Values'!$I$2:$I$10," ",""),0)),"","State error")),"")</f>
        <v/>
      </c>
      <c r="N915" s="242" t="str" cm="1">
        <f t="array" ref="N915">IF(AND(G915&lt;&gt;0,G915&lt;&gt;""),IF(F915="","",IF(ISNUMBER(MATCH(SUBSTITUTE(F915," ",""),SUBSTITUTE('Look Up Values'!$W$2:$W$30," ",""),0)),"","D&amp;R error")),"")</f>
        <v/>
      </c>
      <c r="O915" s="256" t="str">
        <f t="shared" si="29"/>
        <v/>
      </c>
    </row>
    <row r="916" spans="1:15" ht="15.75">
      <c r="A916" s="250">
        <v>909</v>
      </c>
      <c r="B916" s="208"/>
      <c r="C916" s="49"/>
      <c r="D916" s="50"/>
      <c r="E916" s="50"/>
      <c r="F916" s="50"/>
      <c r="G916" s="209"/>
      <c r="H916" s="8"/>
      <c r="I916" s="457" t="str">
        <f t="shared" si="28"/>
        <v/>
      </c>
      <c r="J916" s="241" cm="1">
        <f t="array" ref="J916">SUMPRODUCT(--(K916:N916&lt;&gt;"")) + IF(TRIM(O916)="",0,LEN(O916)-LEN(SUBSTITUTE(O916,",",""))+1)</f>
        <v>0</v>
      </c>
      <c r="K916" s="242" t="str">
        <f>IF(AND(G916&lt;&gt;0,G916&lt;&gt;""),IF(B916="","",IF(ISNUMBER(MATCH(B916,'Look Up Values'!$B$2:$B$500,0)),"","Dest. error")),"")</f>
        <v/>
      </c>
      <c r="L916" s="242" t="str">
        <f>IF(AND(G916&lt;&gt;0,G916&lt;&gt;""),IF(C916="","",IF(AND(ISNUMBER(--LEFT(C916,FIND(" ",C916&amp;" ")-1)),OR(LEN(LEFT(C916,FIND(" ",C916&amp;" ")-1))=6,LEN(LEFT(C916,FIND(" ",C916&amp;" ")-1))=7),OR(ISNUMBER(MATCH(LEFT(C916,FIND(" ",C916&amp;" ")-1),'Look Up Values'!$G$2:$G$1000,0)),ISNUMBER(MATCH(LEFT(C916,FIND(" ",C916&amp;" ")-1),'Look Up Values'!$AE$2:$AE$2000,0)))),"","EWC error")),"")</f>
        <v/>
      </c>
      <c r="M916" s="242" t="str" cm="1">
        <f t="array" ref="M916">IF(AND(G916&lt;&gt;0,G916&lt;&gt;""),IF(E916="","",IF(ISNUMBER(MATCH(SUBSTITUTE(E916," ",""),SUBSTITUTE('Look Up Values'!$I$2:$I$10," ",""),0)),"","State error")),"")</f>
        <v/>
      </c>
      <c r="N916" s="242" t="str" cm="1">
        <f t="array" ref="N916">IF(AND(G916&lt;&gt;0,G916&lt;&gt;""),IF(F916="","",IF(ISNUMBER(MATCH(SUBSTITUTE(F916," ",""),SUBSTITUTE('Look Up Values'!$W$2:$W$30," ",""),0)),"","D&amp;R error")),"")</f>
        <v/>
      </c>
      <c r="O916" s="256" t="str">
        <f t="shared" si="29"/>
        <v/>
      </c>
    </row>
    <row r="917" spans="1:15" ht="15.75">
      <c r="A917" s="250">
        <v>910</v>
      </c>
      <c r="B917" s="208"/>
      <c r="C917" s="49"/>
      <c r="D917" s="50"/>
      <c r="E917" s="50"/>
      <c r="F917" s="50"/>
      <c r="G917" s="209"/>
      <c r="H917" s="8"/>
      <c r="I917" s="457" t="str">
        <f t="shared" si="28"/>
        <v/>
      </c>
      <c r="J917" s="241" cm="1">
        <f t="array" ref="J917">SUMPRODUCT(--(K917:N917&lt;&gt;"")) + IF(TRIM(O917)="",0,LEN(O917)-LEN(SUBSTITUTE(O917,",",""))+1)</f>
        <v>0</v>
      </c>
      <c r="K917" s="242" t="str">
        <f>IF(AND(G917&lt;&gt;0,G917&lt;&gt;""),IF(B917="","",IF(ISNUMBER(MATCH(B917,'Look Up Values'!$B$2:$B$500,0)),"","Dest. error")),"")</f>
        <v/>
      </c>
      <c r="L917" s="242" t="str">
        <f>IF(AND(G917&lt;&gt;0,G917&lt;&gt;""),IF(C917="","",IF(AND(ISNUMBER(--LEFT(C917,FIND(" ",C917&amp;" ")-1)),OR(LEN(LEFT(C917,FIND(" ",C917&amp;" ")-1))=6,LEN(LEFT(C917,FIND(" ",C917&amp;" ")-1))=7),OR(ISNUMBER(MATCH(LEFT(C917,FIND(" ",C917&amp;" ")-1),'Look Up Values'!$G$2:$G$1000,0)),ISNUMBER(MATCH(LEFT(C917,FIND(" ",C917&amp;" ")-1),'Look Up Values'!$AE$2:$AE$2000,0)))),"","EWC error")),"")</f>
        <v/>
      </c>
      <c r="M917" s="242" t="str" cm="1">
        <f t="array" ref="M917">IF(AND(G917&lt;&gt;0,G917&lt;&gt;""),IF(E917="","",IF(ISNUMBER(MATCH(SUBSTITUTE(E917," ",""),SUBSTITUTE('Look Up Values'!$I$2:$I$10," ",""),0)),"","State error")),"")</f>
        <v/>
      </c>
      <c r="N917" s="242" t="str" cm="1">
        <f t="array" ref="N917">IF(AND(G917&lt;&gt;0,G917&lt;&gt;""),IF(F917="","",IF(ISNUMBER(MATCH(SUBSTITUTE(F917," ",""),SUBSTITUTE('Look Up Values'!$W$2:$W$30," ",""),0)),"","D&amp;R error")),"")</f>
        <v/>
      </c>
      <c r="O917" s="256" t="str">
        <f t="shared" si="29"/>
        <v/>
      </c>
    </row>
    <row r="918" spans="1:15" ht="15.75">
      <c r="A918" s="250">
        <v>911</v>
      </c>
      <c r="B918" s="208"/>
      <c r="C918" s="49"/>
      <c r="D918" s="50"/>
      <c r="E918" s="50"/>
      <c r="F918" s="50"/>
      <c r="G918" s="209"/>
      <c r="H918" s="8"/>
      <c r="I918" s="457" t="str">
        <f t="shared" si="28"/>
        <v/>
      </c>
      <c r="J918" s="241" cm="1">
        <f t="array" ref="J918">SUMPRODUCT(--(K918:N918&lt;&gt;"")) + IF(TRIM(O918)="",0,LEN(O918)-LEN(SUBSTITUTE(O918,",",""))+1)</f>
        <v>0</v>
      </c>
      <c r="K918" s="242" t="str">
        <f>IF(AND(G918&lt;&gt;0,G918&lt;&gt;""),IF(B918="","",IF(ISNUMBER(MATCH(B918,'Look Up Values'!$B$2:$B$500,0)),"","Dest. error")),"")</f>
        <v/>
      </c>
      <c r="L918" s="242" t="str">
        <f>IF(AND(G918&lt;&gt;0,G918&lt;&gt;""),IF(C918="","",IF(AND(ISNUMBER(--LEFT(C918,FIND(" ",C918&amp;" ")-1)),OR(LEN(LEFT(C918,FIND(" ",C918&amp;" ")-1))=6,LEN(LEFT(C918,FIND(" ",C918&amp;" ")-1))=7),OR(ISNUMBER(MATCH(LEFT(C918,FIND(" ",C918&amp;" ")-1),'Look Up Values'!$G$2:$G$1000,0)),ISNUMBER(MATCH(LEFT(C918,FIND(" ",C918&amp;" ")-1),'Look Up Values'!$AE$2:$AE$2000,0)))),"","EWC error")),"")</f>
        <v/>
      </c>
      <c r="M918" s="242" t="str" cm="1">
        <f t="array" ref="M918">IF(AND(G918&lt;&gt;0,G918&lt;&gt;""),IF(E918="","",IF(ISNUMBER(MATCH(SUBSTITUTE(E918," ",""),SUBSTITUTE('Look Up Values'!$I$2:$I$10," ",""),0)),"","State error")),"")</f>
        <v/>
      </c>
      <c r="N918" s="242" t="str" cm="1">
        <f t="array" ref="N918">IF(AND(G918&lt;&gt;0,G918&lt;&gt;""),IF(F918="","",IF(ISNUMBER(MATCH(SUBSTITUTE(F918," ",""),SUBSTITUTE('Look Up Values'!$W$2:$W$30," ",""),0)),"","D&amp;R error")),"")</f>
        <v/>
      </c>
      <c r="O918" s="256" t="str">
        <f t="shared" si="29"/>
        <v/>
      </c>
    </row>
    <row r="919" spans="1:15" ht="15.75">
      <c r="A919" s="250">
        <v>912</v>
      </c>
      <c r="B919" s="208"/>
      <c r="C919" s="49"/>
      <c r="D919" s="50"/>
      <c r="E919" s="50"/>
      <c r="F919" s="50"/>
      <c r="G919" s="209"/>
      <c r="H919" s="8"/>
      <c r="I919" s="457" t="str">
        <f t="shared" si="28"/>
        <v/>
      </c>
      <c r="J919" s="241" cm="1">
        <f t="array" ref="J919">SUMPRODUCT(--(K919:N919&lt;&gt;"")) + IF(TRIM(O919)="",0,LEN(O919)-LEN(SUBSTITUTE(O919,",",""))+1)</f>
        <v>0</v>
      </c>
      <c r="K919" s="242" t="str">
        <f>IF(AND(G919&lt;&gt;0,G919&lt;&gt;""),IF(B919="","",IF(ISNUMBER(MATCH(B919,'Look Up Values'!$B$2:$B$500,0)),"","Dest. error")),"")</f>
        <v/>
      </c>
      <c r="L919" s="242" t="str">
        <f>IF(AND(G919&lt;&gt;0,G919&lt;&gt;""),IF(C919="","",IF(AND(ISNUMBER(--LEFT(C919,FIND(" ",C919&amp;" ")-1)),OR(LEN(LEFT(C919,FIND(" ",C919&amp;" ")-1))=6,LEN(LEFT(C919,FIND(" ",C919&amp;" ")-1))=7),OR(ISNUMBER(MATCH(LEFT(C919,FIND(" ",C919&amp;" ")-1),'Look Up Values'!$G$2:$G$1000,0)),ISNUMBER(MATCH(LEFT(C919,FIND(" ",C919&amp;" ")-1),'Look Up Values'!$AE$2:$AE$2000,0)))),"","EWC error")),"")</f>
        <v/>
      </c>
      <c r="M919" s="242" t="str" cm="1">
        <f t="array" ref="M919">IF(AND(G919&lt;&gt;0,G919&lt;&gt;""),IF(E919="","",IF(ISNUMBER(MATCH(SUBSTITUTE(E919," ",""),SUBSTITUTE('Look Up Values'!$I$2:$I$10," ",""),0)),"","State error")),"")</f>
        <v/>
      </c>
      <c r="N919" s="242" t="str" cm="1">
        <f t="array" ref="N919">IF(AND(G919&lt;&gt;0,G919&lt;&gt;""),IF(F919="","",IF(ISNUMBER(MATCH(SUBSTITUTE(F919," ",""),SUBSTITUTE('Look Up Values'!$W$2:$W$30," ",""),0)),"","D&amp;R error")),"")</f>
        <v/>
      </c>
      <c r="O919" s="256" t="str">
        <f t="shared" si="29"/>
        <v/>
      </c>
    </row>
    <row r="920" spans="1:15" ht="15.75">
      <c r="A920" s="250">
        <v>913</v>
      </c>
      <c r="B920" s="208"/>
      <c r="C920" s="49"/>
      <c r="D920" s="50"/>
      <c r="E920" s="50"/>
      <c r="F920" s="50"/>
      <c r="G920" s="209"/>
      <c r="H920" s="8"/>
      <c r="I920" s="457" t="str">
        <f t="shared" si="28"/>
        <v/>
      </c>
      <c r="J920" s="241" cm="1">
        <f t="array" ref="J920">SUMPRODUCT(--(K920:N920&lt;&gt;"")) + IF(TRIM(O920)="",0,LEN(O920)-LEN(SUBSTITUTE(O920,",",""))+1)</f>
        <v>0</v>
      </c>
      <c r="K920" s="242" t="str">
        <f>IF(AND(G920&lt;&gt;0,G920&lt;&gt;""),IF(B920="","",IF(ISNUMBER(MATCH(B920,'Look Up Values'!$B$2:$B$500,0)),"","Dest. error")),"")</f>
        <v/>
      </c>
      <c r="L920" s="242" t="str">
        <f>IF(AND(G920&lt;&gt;0,G920&lt;&gt;""),IF(C920="","",IF(AND(ISNUMBER(--LEFT(C920,FIND(" ",C920&amp;" ")-1)),OR(LEN(LEFT(C920,FIND(" ",C920&amp;" ")-1))=6,LEN(LEFT(C920,FIND(" ",C920&amp;" ")-1))=7),OR(ISNUMBER(MATCH(LEFT(C920,FIND(" ",C920&amp;" ")-1),'Look Up Values'!$G$2:$G$1000,0)),ISNUMBER(MATCH(LEFT(C920,FIND(" ",C920&amp;" ")-1),'Look Up Values'!$AE$2:$AE$2000,0)))),"","EWC error")),"")</f>
        <v/>
      </c>
      <c r="M920" s="242" t="str" cm="1">
        <f t="array" ref="M920">IF(AND(G920&lt;&gt;0,G920&lt;&gt;""),IF(E920="","",IF(ISNUMBER(MATCH(SUBSTITUTE(E920," ",""),SUBSTITUTE('Look Up Values'!$I$2:$I$10," ",""),0)),"","State error")),"")</f>
        <v/>
      </c>
      <c r="N920" s="242" t="str" cm="1">
        <f t="array" ref="N920">IF(AND(G920&lt;&gt;0,G920&lt;&gt;""),IF(F920="","",IF(ISNUMBER(MATCH(SUBSTITUTE(F920," ",""),SUBSTITUTE('Look Up Values'!$W$2:$W$30," ",""),0)),"","D&amp;R error")),"")</f>
        <v/>
      </c>
      <c r="O920" s="256" t="str">
        <f t="shared" si="29"/>
        <v/>
      </c>
    </row>
    <row r="921" spans="1:15" ht="15.75">
      <c r="A921" s="250">
        <v>914</v>
      </c>
      <c r="B921" s="208"/>
      <c r="C921" s="49"/>
      <c r="D921" s="50"/>
      <c r="E921" s="50"/>
      <c r="F921" s="50"/>
      <c r="G921" s="209"/>
      <c r="H921" s="8"/>
      <c r="I921" s="457" t="str">
        <f t="shared" si="28"/>
        <v/>
      </c>
      <c r="J921" s="241" cm="1">
        <f t="array" ref="J921">SUMPRODUCT(--(K921:N921&lt;&gt;"")) + IF(TRIM(O921)="",0,LEN(O921)-LEN(SUBSTITUTE(O921,",",""))+1)</f>
        <v>0</v>
      </c>
      <c r="K921" s="242" t="str">
        <f>IF(AND(G921&lt;&gt;0,G921&lt;&gt;""),IF(B921="","",IF(ISNUMBER(MATCH(B921,'Look Up Values'!$B$2:$B$500,0)),"","Dest. error")),"")</f>
        <v/>
      </c>
      <c r="L921" s="242" t="str">
        <f>IF(AND(G921&lt;&gt;0,G921&lt;&gt;""),IF(C921="","",IF(AND(ISNUMBER(--LEFT(C921,FIND(" ",C921&amp;" ")-1)),OR(LEN(LEFT(C921,FIND(" ",C921&amp;" ")-1))=6,LEN(LEFT(C921,FIND(" ",C921&amp;" ")-1))=7),OR(ISNUMBER(MATCH(LEFT(C921,FIND(" ",C921&amp;" ")-1),'Look Up Values'!$G$2:$G$1000,0)),ISNUMBER(MATCH(LEFT(C921,FIND(" ",C921&amp;" ")-1),'Look Up Values'!$AE$2:$AE$2000,0)))),"","EWC error")),"")</f>
        <v/>
      </c>
      <c r="M921" s="242" t="str" cm="1">
        <f t="array" ref="M921">IF(AND(G921&lt;&gt;0,G921&lt;&gt;""),IF(E921="","",IF(ISNUMBER(MATCH(SUBSTITUTE(E921," ",""),SUBSTITUTE('Look Up Values'!$I$2:$I$10," ",""),0)),"","State error")),"")</f>
        <v/>
      </c>
      <c r="N921" s="242" t="str" cm="1">
        <f t="array" ref="N921">IF(AND(G921&lt;&gt;0,G921&lt;&gt;""),IF(F921="","",IF(ISNUMBER(MATCH(SUBSTITUTE(F921," ",""),SUBSTITUTE('Look Up Values'!$W$2:$W$30," ",""),0)),"","D&amp;R error")),"")</f>
        <v/>
      </c>
      <c r="O921" s="256" t="str">
        <f t="shared" si="29"/>
        <v/>
      </c>
    </row>
    <row r="922" spans="1:15" ht="15.75">
      <c r="A922" s="250">
        <v>915</v>
      </c>
      <c r="B922" s="208"/>
      <c r="C922" s="49"/>
      <c r="D922" s="50"/>
      <c r="E922" s="50"/>
      <c r="F922" s="50"/>
      <c r="G922" s="209"/>
      <c r="H922" s="8"/>
      <c r="I922" s="457" t="str">
        <f t="shared" si="28"/>
        <v/>
      </c>
      <c r="J922" s="241" cm="1">
        <f t="array" ref="J922">SUMPRODUCT(--(K922:N922&lt;&gt;"")) + IF(TRIM(O922)="",0,LEN(O922)-LEN(SUBSTITUTE(O922,",",""))+1)</f>
        <v>0</v>
      </c>
      <c r="K922" s="242" t="str">
        <f>IF(AND(G922&lt;&gt;0,G922&lt;&gt;""),IF(B922="","",IF(ISNUMBER(MATCH(B922,'Look Up Values'!$B$2:$B$500,0)),"","Dest. error")),"")</f>
        <v/>
      </c>
      <c r="L922" s="242" t="str">
        <f>IF(AND(G922&lt;&gt;0,G922&lt;&gt;""),IF(C922="","",IF(AND(ISNUMBER(--LEFT(C922,FIND(" ",C922&amp;" ")-1)),OR(LEN(LEFT(C922,FIND(" ",C922&amp;" ")-1))=6,LEN(LEFT(C922,FIND(" ",C922&amp;" ")-1))=7),OR(ISNUMBER(MATCH(LEFT(C922,FIND(" ",C922&amp;" ")-1),'Look Up Values'!$G$2:$G$1000,0)),ISNUMBER(MATCH(LEFT(C922,FIND(" ",C922&amp;" ")-1),'Look Up Values'!$AE$2:$AE$2000,0)))),"","EWC error")),"")</f>
        <v/>
      </c>
      <c r="M922" s="242" t="str" cm="1">
        <f t="array" ref="M922">IF(AND(G922&lt;&gt;0,G922&lt;&gt;""),IF(E922="","",IF(ISNUMBER(MATCH(SUBSTITUTE(E922," ",""),SUBSTITUTE('Look Up Values'!$I$2:$I$10," ",""),0)),"","State error")),"")</f>
        <v/>
      </c>
      <c r="N922" s="242" t="str" cm="1">
        <f t="array" ref="N922">IF(AND(G922&lt;&gt;0,G922&lt;&gt;""),IF(F922="","",IF(ISNUMBER(MATCH(SUBSTITUTE(F922," ",""),SUBSTITUTE('Look Up Values'!$W$2:$W$30," ",""),0)),"","D&amp;R error")),"")</f>
        <v/>
      </c>
      <c r="O922" s="256" t="str">
        <f t="shared" si="29"/>
        <v/>
      </c>
    </row>
    <row r="923" spans="1:15" ht="15.75">
      <c r="A923" s="250">
        <v>916</v>
      </c>
      <c r="B923" s="208"/>
      <c r="C923" s="49"/>
      <c r="D923" s="50"/>
      <c r="E923" s="50"/>
      <c r="F923" s="50"/>
      <c r="G923" s="209"/>
      <c r="H923" s="8"/>
      <c r="I923" s="457" t="str">
        <f t="shared" si="28"/>
        <v/>
      </c>
      <c r="J923" s="241" cm="1">
        <f t="array" ref="J923">SUMPRODUCT(--(K923:N923&lt;&gt;"")) + IF(TRIM(O923)="",0,LEN(O923)-LEN(SUBSTITUTE(O923,",",""))+1)</f>
        <v>0</v>
      </c>
      <c r="K923" s="242" t="str">
        <f>IF(AND(G923&lt;&gt;0,G923&lt;&gt;""),IF(B923="","",IF(ISNUMBER(MATCH(B923,'Look Up Values'!$B$2:$B$500,0)),"","Dest. error")),"")</f>
        <v/>
      </c>
      <c r="L923" s="242" t="str">
        <f>IF(AND(G923&lt;&gt;0,G923&lt;&gt;""),IF(C923="","",IF(AND(ISNUMBER(--LEFT(C923,FIND(" ",C923&amp;" ")-1)),OR(LEN(LEFT(C923,FIND(" ",C923&amp;" ")-1))=6,LEN(LEFT(C923,FIND(" ",C923&amp;" ")-1))=7),OR(ISNUMBER(MATCH(LEFT(C923,FIND(" ",C923&amp;" ")-1),'Look Up Values'!$G$2:$G$1000,0)),ISNUMBER(MATCH(LEFT(C923,FIND(" ",C923&amp;" ")-1),'Look Up Values'!$AE$2:$AE$2000,0)))),"","EWC error")),"")</f>
        <v/>
      </c>
      <c r="M923" s="242" t="str" cm="1">
        <f t="array" ref="M923">IF(AND(G923&lt;&gt;0,G923&lt;&gt;""),IF(E923="","",IF(ISNUMBER(MATCH(SUBSTITUTE(E923," ",""),SUBSTITUTE('Look Up Values'!$I$2:$I$10," ",""),0)),"","State error")),"")</f>
        <v/>
      </c>
      <c r="N923" s="242" t="str" cm="1">
        <f t="array" ref="N923">IF(AND(G923&lt;&gt;0,G923&lt;&gt;""),IF(F923="","",IF(ISNUMBER(MATCH(SUBSTITUTE(F923," ",""),SUBSTITUTE('Look Up Values'!$W$2:$W$30," ",""),0)),"","D&amp;R error")),"")</f>
        <v/>
      </c>
      <c r="O923" s="256" t="str">
        <f t="shared" si="29"/>
        <v/>
      </c>
    </row>
    <row r="924" spans="1:15" ht="15.75">
      <c r="A924" s="250">
        <v>917</v>
      </c>
      <c r="B924" s="208"/>
      <c r="C924" s="49"/>
      <c r="D924" s="50"/>
      <c r="E924" s="50"/>
      <c r="F924" s="50"/>
      <c r="G924" s="209"/>
      <c r="H924" s="8"/>
      <c r="I924" s="457" t="str">
        <f t="shared" si="28"/>
        <v/>
      </c>
      <c r="J924" s="241" cm="1">
        <f t="array" ref="J924">SUMPRODUCT(--(K924:N924&lt;&gt;"")) + IF(TRIM(O924)="",0,LEN(O924)-LEN(SUBSTITUTE(O924,",",""))+1)</f>
        <v>0</v>
      </c>
      <c r="K924" s="242" t="str">
        <f>IF(AND(G924&lt;&gt;0,G924&lt;&gt;""),IF(B924="","",IF(ISNUMBER(MATCH(B924,'Look Up Values'!$B$2:$B$500,0)),"","Dest. error")),"")</f>
        <v/>
      </c>
      <c r="L924" s="242" t="str">
        <f>IF(AND(G924&lt;&gt;0,G924&lt;&gt;""),IF(C924="","",IF(AND(ISNUMBER(--LEFT(C924,FIND(" ",C924&amp;" ")-1)),OR(LEN(LEFT(C924,FIND(" ",C924&amp;" ")-1))=6,LEN(LEFT(C924,FIND(" ",C924&amp;" ")-1))=7),OR(ISNUMBER(MATCH(LEFT(C924,FIND(" ",C924&amp;" ")-1),'Look Up Values'!$G$2:$G$1000,0)),ISNUMBER(MATCH(LEFT(C924,FIND(" ",C924&amp;" ")-1),'Look Up Values'!$AE$2:$AE$2000,0)))),"","EWC error")),"")</f>
        <v/>
      </c>
      <c r="M924" s="242" t="str" cm="1">
        <f t="array" ref="M924">IF(AND(G924&lt;&gt;0,G924&lt;&gt;""),IF(E924="","",IF(ISNUMBER(MATCH(SUBSTITUTE(E924," ",""),SUBSTITUTE('Look Up Values'!$I$2:$I$10," ",""),0)),"","State error")),"")</f>
        <v/>
      </c>
      <c r="N924" s="242" t="str" cm="1">
        <f t="array" ref="N924">IF(AND(G924&lt;&gt;0,G924&lt;&gt;""),IF(F924="","",IF(ISNUMBER(MATCH(SUBSTITUTE(F924," ",""),SUBSTITUTE('Look Up Values'!$W$2:$W$30," ",""),0)),"","D&amp;R error")),"")</f>
        <v/>
      </c>
      <c r="O924" s="256" t="str">
        <f t="shared" si="29"/>
        <v/>
      </c>
    </row>
    <row r="925" spans="1:15" ht="15.75">
      <c r="A925" s="250">
        <v>918</v>
      </c>
      <c r="B925" s="208"/>
      <c r="C925" s="49"/>
      <c r="D925" s="50"/>
      <c r="E925" s="50"/>
      <c r="F925" s="50"/>
      <c r="G925" s="209"/>
      <c r="H925" s="8"/>
      <c r="I925" s="457" t="str">
        <f t="shared" si="28"/>
        <v/>
      </c>
      <c r="J925" s="241" cm="1">
        <f t="array" ref="J925">SUMPRODUCT(--(K925:N925&lt;&gt;"")) + IF(TRIM(O925)="",0,LEN(O925)-LEN(SUBSTITUTE(O925,",",""))+1)</f>
        <v>0</v>
      </c>
      <c r="K925" s="242" t="str">
        <f>IF(AND(G925&lt;&gt;0,G925&lt;&gt;""),IF(B925="","",IF(ISNUMBER(MATCH(B925,'Look Up Values'!$B$2:$B$500,0)),"","Dest. error")),"")</f>
        <v/>
      </c>
      <c r="L925" s="242" t="str">
        <f>IF(AND(G925&lt;&gt;0,G925&lt;&gt;""),IF(C925="","",IF(AND(ISNUMBER(--LEFT(C925,FIND(" ",C925&amp;" ")-1)),OR(LEN(LEFT(C925,FIND(" ",C925&amp;" ")-1))=6,LEN(LEFT(C925,FIND(" ",C925&amp;" ")-1))=7),OR(ISNUMBER(MATCH(LEFT(C925,FIND(" ",C925&amp;" ")-1),'Look Up Values'!$G$2:$G$1000,0)),ISNUMBER(MATCH(LEFT(C925,FIND(" ",C925&amp;" ")-1),'Look Up Values'!$AE$2:$AE$2000,0)))),"","EWC error")),"")</f>
        <v/>
      </c>
      <c r="M925" s="242" t="str" cm="1">
        <f t="array" ref="M925">IF(AND(G925&lt;&gt;0,G925&lt;&gt;""),IF(E925="","",IF(ISNUMBER(MATCH(SUBSTITUTE(E925," ",""),SUBSTITUTE('Look Up Values'!$I$2:$I$10," ",""),0)),"","State error")),"")</f>
        <v/>
      </c>
      <c r="N925" s="242" t="str" cm="1">
        <f t="array" ref="N925">IF(AND(G925&lt;&gt;0,G925&lt;&gt;""),IF(F925="","",IF(ISNUMBER(MATCH(SUBSTITUTE(F925," ",""),SUBSTITUTE('Look Up Values'!$W$2:$W$30," ",""),0)),"","D&amp;R error")),"")</f>
        <v/>
      </c>
      <c r="O925" s="256" t="str">
        <f t="shared" si="29"/>
        <v/>
      </c>
    </row>
    <row r="926" spans="1:15" ht="15.75">
      <c r="A926" s="250">
        <v>919</v>
      </c>
      <c r="B926" s="208"/>
      <c r="C926" s="49"/>
      <c r="D926" s="50"/>
      <c r="E926" s="50"/>
      <c r="F926" s="50"/>
      <c r="G926" s="209"/>
      <c r="H926" s="8"/>
      <c r="I926" s="457" t="str">
        <f t="shared" si="28"/>
        <v/>
      </c>
      <c r="J926" s="241" cm="1">
        <f t="array" ref="J926">SUMPRODUCT(--(K926:N926&lt;&gt;"")) + IF(TRIM(O926)="",0,LEN(O926)-LEN(SUBSTITUTE(O926,",",""))+1)</f>
        <v>0</v>
      </c>
      <c r="K926" s="242" t="str">
        <f>IF(AND(G926&lt;&gt;0,G926&lt;&gt;""),IF(B926="","",IF(ISNUMBER(MATCH(B926,'Look Up Values'!$B$2:$B$500,0)),"","Dest. error")),"")</f>
        <v/>
      </c>
      <c r="L926" s="242" t="str">
        <f>IF(AND(G926&lt;&gt;0,G926&lt;&gt;""),IF(C926="","",IF(AND(ISNUMBER(--LEFT(C926,FIND(" ",C926&amp;" ")-1)),OR(LEN(LEFT(C926,FIND(" ",C926&amp;" ")-1))=6,LEN(LEFT(C926,FIND(" ",C926&amp;" ")-1))=7),OR(ISNUMBER(MATCH(LEFT(C926,FIND(" ",C926&amp;" ")-1),'Look Up Values'!$G$2:$G$1000,0)),ISNUMBER(MATCH(LEFT(C926,FIND(" ",C926&amp;" ")-1),'Look Up Values'!$AE$2:$AE$2000,0)))),"","EWC error")),"")</f>
        <v/>
      </c>
      <c r="M926" s="242" t="str" cm="1">
        <f t="array" ref="M926">IF(AND(G926&lt;&gt;0,G926&lt;&gt;""),IF(E926="","",IF(ISNUMBER(MATCH(SUBSTITUTE(E926," ",""),SUBSTITUTE('Look Up Values'!$I$2:$I$10," ",""),0)),"","State error")),"")</f>
        <v/>
      </c>
      <c r="N926" s="242" t="str" cm="1">
        <f t="array" ref="N926">IF(AND(G926&lt;&gt;0,G926&lt;&gt;""),IF(F926="","",IF(ISNUMBER(MATCH(SUBSTITUTE(F926," ",""),SUBSTITUTE('Look Up Values'!$W$2:$W$30," ",""),0)),"","D&amp;R error")),"")</f>
        <v/>
      </c>
      <c r="O926" s="256" t="str">
        <f t="shared" si="29"/>
        <v/>
      </c>
    </row>
    <row r="927" spans="1:15" ht="15.75">
      <c r="A927" s="250">
        <v>920</v>
      </c>
      <c r="B927" s="208"/>
      <c r="C927" s="49"/>
      <c r="D927" s="50"/>
      <c r="E927" s="50"/>
      <c r="F927" s="50"/>
      <c r="G927" s="209"/>
      <c r="H927" s="8"/>
      <c r="I927" s="457" t="str">
        <f t="shared" si="28"/>
        <v/>
      </c>
      <c r="J927" s="241" cm="1">
        <f t="array" ref="J927">SUMPRODUCT(--(K927:N927&lt;&gt;"")) + IF(TRIM(O927)="",0,LEN(O927)-LEN(SUBSTITUTE(O927,",",""))+1)</f>
        <v>0</v>
      </c>
      <c r="K927" s="242" t="str">
        <f>IF(AND(G927&lt;&gt;0,G927&lt;&gt;""),IF(B927="","",IF(ISNUMBER(MATCH(B927,'Look Up Values'!$B$2:$B$500,0)),"","Dest. error")),"")</f>
        <v/>
      </c>
      <c r="L927" s="242" t="str">
        <f>IF(AND(G927&lt;&gt;0,G927&lt;&gt;""),IF(C927="","",IF(AND(ISNUMBER(--LEFT(C927,FIND(" ",C927&amp;" ")-1)),OR(LEN(LEFT(C927,FIND(" ",C927&amp;" ")-1))=6,LEN(LEFT(C927,FIND(" ",C927&amp;" ")-1))=7),OR(ISNUMBER(MATCH(LEFT(C927,FIND(" ",C927&amp;" ")-1),'Look Up Values'!$G$2:$G$1000,0)),ISNUMBER(MATCH(LEFT(C927,FIND(" ",C927&amp;" ")-1),'Look Up Values'!$AE$2:$AE$2000,0)))),"","EWC error")),"")</f>
        <v/>
      </c>
      <c r="M927" s="242" t="str" cm="1">
        <f t="array" ref="M927">IF(AND(G927&lt;&gt;0,G927&lt;&gt;""),IF(E927="","",IF(ISNUMBER(MATCH(SUBSTITUTE(E927," ",""),SUBSTITUTE('Look Up Values'!$I$2:$I$10," ",""),0)),"","State error")),"")</f>
        <v/>
      </c>
      <c r="N927" s="242" t="str" cm="1">
        <f t="array" ref="N927">IF(AND(G927&lt;&gt;0,G927&lt;&gt;""),IF(F927="","",IF(ISNUMBER(MATCH(SUBSTITUTE(F927," ",""),SUBSTITUTE('Look Up Values'!$W$2:$W$30," ",""),0)),"","D&amp;R error")),"")</f>
        <v/>
      </c>
      <c r="O927" s="256" t="str">
        <f t="shared" si="29"/>
        <v/>
      </c>
    </row>
    <row r="928" spans="1:15" ht="15.75">
      <c r="A928" s="250">
        <v>921</v>
      </c>
      <c r="B928" s="208"/>
      <c r="C928" s="49"/>
      <c r="D928" s="50"/>
      <c r="E928" s="50"/>
      <c r="F928" s="50"/>
      <c r="G928" s="209"/>
      <c r="H928" s="8"/>
      <c r="I928" s="457" t="str">
        <f t="shared" si="28"/>
        <v/>
      </c>
      <c r="J928" s="241" cm="1">
        <f t="array" ref="J928">SUMPRODUCT(--(K928:N928&lt;&gt;"")) + IF(TRIM(O928)="",0,LEN(O928)-LEN(SUBSTITUTE(O928,",",""))+1)</f>
        <v>0</v>
      </c>
      <c r="K928" s="242" t="str">
        <f>IF(AND(G928&lt;&gt;0,G928&lt;&gt;""),IF(B928="","",IF(ISNUMBER(MATCH(B928,'Look Up Values'!$B$2:$B$500,0)),"","Dest. error")),"")</f>
        <v/>
      </c>
      <c r="L928" s="242" t="str">
        <f>IF(AND(G928&lt;&gt;0,G928&lt;&gt;""),IF(C928="","",IF(AND(ISNUMBER(--LEFT(C928,FIND(" ",C928&amp;" ")-1)),OR(LEN(LEFT(C928,FIND(" ",C928&amp;" ")-1))=6,LEN(LEFT(C928,FIND(" ",C928&amp;" ")-1))=7),OR(ISNUMBER(MATCH(LEFT(C928,FIND(" ",C928&amp;" ")-1),'Look Up Values'!$G$2:$G$1000,0)),ISNUMBER(MATCH(LEFT(C928,FIND(" ",C928&amp;" ")-1),'Look Up Values'!$AE$2:$AE$2000,0)))),"","EWC error")),"")</f>
        <v/>
      </c>
      <c r="M928" s="242" t="str" cm="1">
        <f t="array" ref="M928">IF(AND(G928&lt;&gt;0,G928&lt;&gt;""),IF(E928="","",IF(ISNUMBER(MATCH(SUBSTITUTE(E928," ",""),SUBSTITUTE('Look Up Values'!$I$2:$I$10," ",""),0)),"","State error")),"")</f>
        <v/>
      </c>
      <c r="N928" s="242" t="str" cm="1">
        <f t="array" ref="N928">IF(AND(G928&lt;&gt;0,G928&lt;&gt;""),IF(F928="","",IF(ISNUMBER(MATCH(SUBSTITUTE(F928," ",""),SUBSTITUTE('Look Up Values'!$W$2:$W$30," ",""),0)),"","D&amp;R error")),"")</f>
        <v/>
      </c>
      <c r="O928" s="256" t="str">
        <f t="shared" si="29"/>
        <v/>
      </c>
    </row>
    <row r="929" spans="1:15" ht="15.75">
      <c r="A929" s="250">
        <v>922</v>
      </c>
      <c r="B929" s="208"/>
      <c r="C929" s="49"/>
      <c r="D929" s="50"/>
      <c r="E929" s="50"/>
      <c r="F929" s="50"/>
      <c r="G929" s="209"/>
      <c r="H929" s="8"/>
      <c r="I929" s="457" t="str">
        <f t="shared" si="28"/>
        <v/>
      </c>
      <c r="J929" s="241" cm="1">
        <f t="array" ref="J929">SUMPRODUCT(--(K929:N929&lt;&gt;"")) + IF(TRIM(O929)="",0,LEN(O929)-LEN(SUBSTITUTE(O929,",",""))+1)</f>
        <v>0</v>
      </c>
      <c r="K929" s="242" t="str">
        <f>IF(AND(G929&lt;&gt;0,G929&lt;&gt;""),IF(B929="","",IF(ISNUMBER(MATCH(B929,'Look Up Values'!$B$2:$B$500,0)),"","Dest. error")),"")</f>
        <v/>
      </c>
      <c r="L929" s="242" t="str">
        <f>IF(AND(G929&lt;&gt;0,G929&lt;&gt;""),IF(C929="","",IF(AND(ISNUMBER(--LEFT(C929,FIND(" ",C929&amp;" ")-1)),OR(LEN(LEFT(C929,FIND(" ",C929&amp;" ")-1))=6,LEN(LEFT(C929,FIND(" ",C929&amp;" ")-1))=7),OR(ISNUMBER(MATCH(LEFT(C929,FIND(" ",C929&amp;" ")-1),'Look Up Values'!$G$2:$G$1000,0)),ISNUMBER(MATCH(LEFT(C929,FIND(" ",C929&amp;" ")-1),'Look Up Values'!$AE$2:$AE$2000,0)))),"","EWC error")),"")</f>
        <v/>
      </c>
      <c r="M929" s="242" t="str" cm="1">
        <f t="array" ref="M929">IF(AND(G929&lt;&gt;0,G929&lt;&gt;""),IF(E929="","",IF(ISNUMBER(MATCH(SUBSTITUTE(E929," ",""),SUBSTITUTE('Look Up Values'!$I$2:$I$10," ",""),0)),"","State error")),"")</f>
        <v/>
      </c>
      <c r="N929" s="242" t="str" cm="1">
        <f t="array" ref="N929">IF(AND(G929&lt;&gt;0,G929&lt;&gt;""),IF(F929="","",IF(ISNUMBER(MATCH(SUBSTITUTE(F929," ",""),SUBSTITUTE('Look Up Values'!$W$2:$W$30," ",""),0)),"","D&amp;R error")),"")</f>
        <v/>
      </c>
      <c r="O929" s="256" t="str">
        <f t="shared" si="29"/>
        <v/>
      </c>
    </row>
    <row r="930" spans="1:15" ht="15.75">
      <c r="A930" s="250">
        <v>923</v>
      </c>
      <c r="B930" s="208"/>
      <c r="C930" s="49"/>
      <c r="D930" s="50"/>
      <c r="E930" s="50"/>
      <c r="F930" s="50"/>
      <c r="G930" s="209"/>
      <c r="H930" s="8"/>
      <c r="I930" s="457" t="str">
        <f t="shared" si="28"/>
        <v/>
      </c>
      <c r="J930" s="241" cm="1">
        <f t="array" ref="J930">SUMPRODUCT(--(K930:N930&lt;&gt;"")) + IF(TRIM(O930)="",0,LEN(O930)-LEN(SUBSTITUTE(O930,",",""))+1)</f>
        <v>0</v>
      </c>
      <c r="K930" s="242" t="str">
        <f>IF(AND(G930&lt;&gt;0,G930&lt;&gt;""),IF(B930="","",IF(ISNUMBER(MATCH(B930,'Look Up Values'!$B$2:$B$500,0)),"","Dest. error")),"")</f>
        <v/>
      </c>
      <c r="L930" s="242" t="str">
        <f>IF(AND(G930&lt;&gt;0,G930&lt;&gt;""),IF(C930="","",IF(AND(ISNUMBER(--LEFT(C930,FIND(" ",C930&amp;" ")-1)),OR(LEN(LEFT(C930,FIND(" ",C930&amp;" ")-1))=6,LEN(LEFT(C930,FIND(" ",C930&amp;" ")-1))=7),OR(ISNUMBER(MATCH(LEFT(C930,FIND(" ",C930&amp;" ")-1),'Look Up Values'!$G$2:$G$1000,0)),ISNUMBER(MATCH(LEFT(C930,FIND(" ",C930&amp;" ")-1),'Look Up Values'!$AE$2:$AE$2000,0)))),"","EWC error")),"")</f>
        <v/>
      </c>
      <c r="M930" s="242" t="str" cm="1">
        <f t="array" ref="M930">IF(AND(G930&lt;&gt;0,G930&lt;&gt;""),IF(E930="","",IF(ISNUMBER(MATCH(SUBSTITUTE(E930," ",""),SUBSTITUTE('Look Up Values'!$I$2:$I$10," ",""),0)),"","State error")),"")</f>
        <v/>
      </c>
      <c r="N930" s="242" t="str" cm="1">
        <f t="array" ref="N930">IF(AND(G930&lt;&gt;0,G930&lt;&gt;""),IF(F930="","",IF(ISNUMBER(MATCH(SUBSTITUTE(F930," ",""),SUBSTITUTE('Look Up Values'!$W$2:$W$30," ",""),0)),"","D&amp;R error")),"")</f>
        <v/>
      </c>
      <c r="O930" s="256" t="str">
        <f t="shared" si="29"/>
        <v/>
      </c>
    </row>
    <row r="931" spans="1:15" ht="15.75">
      <c r="A931" s="250">
        <v>924</v>
      </c>
      <c r="B931" s="208"/>
      <c r="C931" s="49"/>
      <c r="D931" s="50"/>
      <c r="E931" s="50"/>
      <c r="F931" s="50"/>
      <c r="G931" s="209"/>
      <c r="H931" s="8"/>
      <c r="I931" s="457" t="str">
        <f t="shared" si="28"/>
        <v/>
      </c>
      <c r="J931" s="241" cm="1">
        <f t="array" ref="J931">SUMPRODUCT(--(K931:N931&lt;&gt;"")) + IF(TRIM(O931)="",0,LEN(O931)-LEN(SUBSTITUTE(O931,",",""))+1)</f>
        <v>0</v>
      </c>
      <c r="K931" s="242" t="str">
        <f>IF(AND(G931&lt;&gt;0,G931&lt;&gt;""),IF(B931="","",IF(ISNUMBER(MATCH(B931,'Look Up Values'!$B$2:$B$500,0)),"","Dest. error")),"")</f>
        <v/>
      </c>
      <c r="L931" s="242" t="str">
        <f>IF(AND(G931&lt;&gt;0,G931&lt;&gt;""),IF(C931="","",IF(AND(ISNUMBER(--LEFT(C931,FIND(" ",C931&amp;" ")-1)),OR(LEN(LEFT(C931,FIND(" ",C931&amp;" ")-1))=6,LEN(LEFT(C931,FIND(" ",C931&amp;" ")-1))=7),OR(ISNUMBER(MATCH(LEFT(C931,FIND(" ",C931&amp;" ")-1),'Look Up Values'!$G$2:$G$1000,0)),ISNUMBER(MATCH(LEFT(C931,FIND(" ",C931&amp;" ")-1),'Look Up Values'!$AE$2:$AE$2000,0)))),"","EWC error")),"")</f>
        <v/>
      </c>
      <c r="M931" s="242" t="str" cm="1">
        <f t="array" ref="M931">IF(AND(G931&lt;&gt;0,G931&lt;&gt;""),IF(E931="","",IF(ISNUMBER(MATCH(SUBSTITUTE(E931," ",""),SUBSTITUTE('Look Up Values'!$I$2:$I$10," ",""),0)),"","State error")),"")</f>
        <v/>
      </c>
      <c r="N931" s="242" t="str" cm="1">
        <f t="array" ref="N931">IF(AND(G931&lt;&gt;0,G931&lt;&gt;""),IF(F931="","",IF(ISNUMBER(MATCH(SUBSTITUTE(F931," ",""),SUBSTITUTE('Look Up Values'!$W$2:$W$30," ",""),0)),"","D&amp;R error")),"")</f>
        <v/>
      </c>
      <c r="O931" s="256" t="str">
        <f t="shared" si="29"/>
        <v/>
      </c>
    </row>
    <row r="932" spans="1:15" ht="15.75">
      <c r="A932" s="250">
        <v>925</v>
      </c>
      <c r="B932" s="208"/>
      <c r="C932" s="49"/>
      <c r="D932" s="50"/>
      <c r="E932" s="50"/>
      <c r="F932" s="50"/>
      <c r="G932" s="209"/>
      <c r="H932" s="8"/>
      <c r="I932" s="457" t="str">
        <f t="shared" si="28"/>
        <v/>
      </c>
      <c r="J932" s="241" cm="1">
        <f t="array" ref="J932">SUMPRODUCT(--(K932:N932&lt;&gt;"")) + IF(TRIM(O932)="",0,LEN(O932)-LEN(SUBSTITUTE(O932,",",""))+1)</f>
        <v>0</v>
      </c>
      <c r="K932" s="242" t="str">
        <f>IF(AND(G932&lt;&gt;0,G932&lt;&gt;""),IF(B932="","",IF(ISNUMBER(MATCH(B932,'Look Up Values'!$B$2:$B$500,0)),"","Dest. error")),"")</f>
        <v/>
      </c>
      <c r="L932" s="242" t="str">
        <f>IF(AND(G932&lt;&gt;0,G932&lt;&gt;""),IF(C932="","",IF(AND(ISNUMBER(--LEFT(C932,FIND(" ",C932&amp;" ")-1)),OR(LEN(LEFT(C932,FIND(" ",C932&amp;" ")-1))=6,LEN(LEFT(C932,FIND(" ",C932&amp;" ")-1))=7),OR(ISNUMBER(MATCH(LEFT(C932,FIND(" ",C932&amp;" ")-1),'Look Up Values'!$G$2:$G$1000,0)),ISNUMBER(MATCH(LEFT(C932,FIND(" ",C932&amp;" ")-1),'Look Up Values'!$AE$2:$AE$2000,0)))),"","EWC error")),"")</f>
        <v/>
      </c>
      <c r="M932" s="242" t="str" cm="1">
        <f t="array" ref="M932">IF(AND(G932&lt;&gt;0,G932&lt;&gt;""),IF(E932="","",IF(ISNUMBER(MATCH(SUBSTITUTE(E932," ",""),SUBSTITUTE('Look Up Values'!$I$2:$I$10," ",""),0)),"","State error")),"")</f>
        <v/>
      </c>
      <c r="N932" s="242" t="str" cm="1">
        <f t="array" ref="N932">IF(AND(G932&lt;&gt;0,G932&lt;&gt;""),IF(F932="","",IF(ISNUMBER(MATCH(SUBSTITUTE(F932," ",""),SUBSTITUTE('Look Up Values'!$W$2:$W$30," ",""),0)),"","D&amp;R error")),"")</f>
        <v/>
      </c>
      <c r="O932" s="256" t="str">
        <f t="shared" si="29"/>
        <v/>
      </c>
    </row>
    <row r="933" spans="1:15" ht="15.75">
      <c r="A933" s="250">
        <v>926</v>
      </c>
      <c r="B933" s="208"/>
      <c r="C933" s="49"/>
      <c r="D933" s="50"/>
      <c r="E933" s="50"/>
      <c r="F933" s="50"/>
      <c r="G933" s="209"/>
      <c r="H933" s="8"/>
      <c r="I933" s="457" t="str">
        <f t="shared" si="28"/>
        <v/>
      </c>
      <c r="J933" s="241" cm="1">
        <f t="array" ref="J933">SUMPRODUCT(--(K933:N933&lt;&gt;"")) + IF(TRIM(O933)="",0,LEN(O933)-LEN(SUBSTITUTE(O933,",",""))+1)</f>
        <v>0</v>
      </c>
      <c r="K933" s="242" t="str">
        <f>IF(AND(G933&lt;&gt;0,G933&lt;&gt;""),IF(B933="","",IF(ISNUMBER(MATCH(B933,'Look Up Values'!$B$2:$B$500,0)),"","Dest. error")),"")</f>
        <v/>
      </c>
      <c r="L933" s="242" t="str">
        <f>IF(AND(G933&lt;&gt;0,G933&lt;&gt;""),IF(C933="","",IF(AND(ISNUMBER(--LEFT(C933,FIND(" ",C933&amp;" ")-1)),OR(LEN(LEFT(C933,FIND(" ",C933&amp;" ")-1))=6,LEN(LEFT(C933,FIND(" ",C933&amp;" ")-1))=7),OR(ISNUMBER(MATCH(LEFT(C933,FIND(" ",C933&amp;" ")-1),'Look Up Values'!$G$2:$G$1000,0)),ISNUMBER(MATCH(LEFT(C933,FIND(" ",C933&amp;" ")-1),'Look Up Values'!$AE$2:$AE$2000,0)))),"","EWC error")),"")</f>
        <v/>
      </c>
      <c r="M933" s="242" t="str" cm="1">
        <f t="array" ref="M933">IF(AND(G933&lt;&gt;0,G933&lt;&gt;""),IF(E933="","",IF(ISNUMBER(MATCH(SUBSTITUTE(E933," ",""),SUBSTITUTE('Look Up Values'!$I$2:$I$10," ",""),0)),"","State error")),"")</f>
        <v/>
      </c>
      <c r="N933" s="242" t="str" cm="1">
        <f t="array" ref="N933">IF(AND(G933&lt;&gt;0,G933&lt;&gt;""),IF(F933="","",IF(ISNUMBER(MATCH(SUBSTITUTE(F933," ",""),SUBSTITUTE('Look Up Values'!$W$2:$W$30," ",""),0)),"","D&amp;R error")),"")</f>
        <v/>
      </c>
      <c r="O933" s="256" t="str">
        <f t="shared" si="29"/>
        <v/>
      </c>
    </row>
    <row r="934" spans="1:15" ht="15.75">
      <c r="A934" s="250">
        <v>927</v>
      </c>
      <c r="B934" s="208"/>
      <c r="C934" s="49"/>
      <c r="D934" s="50"/>
      <c r="E934" s="50"/>
      <c r="F934" s="50"/>
      <c r="G934" s="209"/>
      <c r="H934" s="8"/>
      <c r="I934" s="457" t="str">
        <f t="shared" si="28"/>
        <v/>
      </c>
      <c r="J934" s="241" cm="1">
        <f t="array" ref="J934">SUMPRODUCT(--(K934:N934&lt;&gt;"")) + IF(TRIM(O934)="",0,LEN(O934)-LEN(SUBSTITUTE(O934,",",""))+1)</f>
        <v>0</v>
      </c>
      <c r="K934" s="242" t="str">
        <f>IF(AND(G934&lt;&gt;0,G934&lt;&gt;""),IF(B934="","",IF(ISNUMBER(MATCH(B934,'Look Up Values'!$B$2:$B$500,0)),"","Dest. error")),"")</f>
        <v/>
      </c>
      <c r="L934" s="242" t="str">
        <f>IF(AND(G934&lt;&gt;0,G934&lt;&gt;""),IF(C934="","",IF(AND(ISNUMBER(--LEFT(C934,FIND(" ",C934&amp;" ")-1)),OR(LEN(LEFT(C934,FIND(" ",C934&amp;" ")-1))=6,LEN(LEFT(C934,FIND(" ",C934&amp;" ")-1))=7),OR(ISNUMBER(MATCH(LEFT(C934,FIND(" ",C934&amp;" ")-1),'Look Up Values'!$G$2:$G$1000,0)),ISNUMBER(MATCH(LEFT(C934,FIND(" ",C934&amp;" ")-1),'Look Up Values'!$AE$2:$AE$2000,0)))),"","EWC error")),"")</f>
        <v/>
      </c>
      <c r="M934" s="242" t="str" cm="1">
        <f t="array" ref="M934">IF(AND(G934&lt;&gt;0,G934&lt;&gt;""),IF(E934="","",IF(ISNUMBER(MATCH(SUBSTITUTE(E934," ",""),SUBSTITUTE('Look Up Values'!$I$2:$I$10," ",""),0)),"","State error")),"")</f>
        <v/>
      </c>
      <c r="N934" s="242" t="str" cm="1">
        <f t="array" ref="N934">IF(AND(G934&lt;&gt;0,G934&lt;&gt;""),IF(F934="","",IF(ISNUMBER(MATCH(SUBSTITUTE(F934," ",""),SUBSTITUTE('Look Up Values'!$W$2:$W$30," ",""),0)),"","D&amp;R error")),"")</f>
        <v/>
      </c>
      <c r="O934" s="256" t="str">
        <f t="shared" si="29"/>
        <v/>
      </c>
    </row>
    <row r="935" spans="1:15" ht="15.75">
      <c r="A935" s="250">
        <v>928</v>
      </c>
      <c r="B935" s="208"/>
      <c r="C935" s="49"/>
      <c r="D935" s="50"/>
      <c r="E935" s="50"/>
      <c r="F935" s="50"/>
      <c r="G935" s="209"/>
      <c r="H935" s="8"/>
      <c r="I935" s="457" t="str">
        <f t="shared" si="28"/>
        <v/>
      </c>
      <c r="J935" s="241" cm="1">
        <f t="array" ref="J935">SUMPRODUCT(--(K935:N935&lt;&gt;"")) + IF(TRIM(O935)="",0,LEN(O935)-LEN(SUBSTITUTE(O935,",",""))+1)</f>
        <v>0</v>
      </c>
      <c r="K935" s="242" t="str">
        <f>IF(AND(G935&lt;&gt;0,G935&lt;&gt;""),IF(B935="","",IF(ISNUMBER(MATCH(B935,'Look Up Values'!$B$2:$B$500,0)),"","Dest. error")),"")</f>
        <v/>
      </c>
      <c r="L935" s="242" t="str">
        <f>IF(AND(G935&lt;&gt;0,G935&lt;&gt;""),IF(C935="","",IF(AND(ISNUMBER(--LEFT(C935,FIND(" ",C935&amp;" ")-1)),OR(LEN(LEFT(C935,FIND(" ",C935&amp;" ")-1))=6,LEN(LEFT(C935,FIND(" ",C935&amp;" ")-1))=7),OR(ISNUMBER(MATCH(LEFT(C935,FIND(" ",C935&amp;" ")-1),'Look Up Values'!$G$2:$G$1000,0)),ISNUMBER(MATCH(LEFT(C935,FIND(" ",C935&amp;" ")-1),'Look Up Values'!$AE$2:$AE$2000,0)))),"","EWC error")),"")</f>
        <v/>
      </c>
      <c r="M935" s="242" t="str" cm="1">
        <f t="array" ref="M935">IF(AND(G935&lt;&gt;0,G935&lt;&gt;""),IF(E935="","",IF(ISNUMBER(MATCH(SUBSTITUTE(E935," ",""),SUBSTITUTE('Look Up Values'!$I$2:$I$10," ",""),0)),"","State error")),"")</f>
        <v/>
      </c>
      <c r="N935" s="242" t="str" cm="1">
        <f t="array" ref="N935">IF(AND(G935&lt;&gt;0,G935&lt;&gt;""),IF(F935="","",IF(ISNUMBER(MATCH(SUBSTITUTE(F935," ",""),SUBSTITUTE('Look Up Values'!$W$2:$W$30," ",""),0)),"","D&amp;R error")),"")</f>
        <v/>
      </c>
      <c r="O935" s="256" t="str">
        <f t="shared" si="29"/>
        <v/>
      </c>
    </row>
    <row r="936" spans="1:15" ht="15.75">
      <c r="A936" s="250">
        <v>929</v>
      </c>
      <c r="B936" s="208"/>
      <c r="C936" s="49"/>
      <c r="D936" s="50"/>
      <c r="E936" s="50"/>
      <c r="F936" s="50"/>
      <c r="G936" s="209"/>
      <c r="H936" s="8"/>
      <c r="I936" s="457" t="str">
        <f t="shared" si="28"/>
        <v/>
      </c>
      <c r="J936" s="241" cm="1">
        <f t="array" ref="J936">SUMPRODUCT(--(K936:N936&lt;&gt;"")) + IF(TRIM(O936)="",0,LEN(O936)-LEN(SUBSTITUTE(O936,",",""))+1)</f>
        <v>0</v>
      </c>
      <c r="K936" s="242" t="str">
        <f>IF(AND(G936&lt;&gt;0,G936&lt;&gt;""),IF(B936="","",IF(ISNUMBER(MATCH(B936,'Look Up Values'!$B$2:$B$500,0)),"","Dest. error")),"")</f>
        <v/>
      </c>
      <c r="L936" s="242" t="str">
        <f>IF(AND(G936&lt;&gt;0,G936&lt;&gt;""),IF(C936="","",IF(AND(ISNUMBER(--LEFT(C936,FIND(" ",C936&amp;" ")-1)),OR(LEN(LEFT(C936,FIND(" ",C936&amp;" ")-1))=6,LEN(LEFT(C936,FIND(" ",C936&amp;" ")-1))=7),OR(ISNUMBER(MATCH(LEFT(C936,FIND(" ",C936&amp;" ")-1),'Look Up Values'!$G$2:$G$1000,0)),ISNUMBER(MATCH(LEFT(C936,FIND(" ",C936&amp;" ")-1),'Look Up Values'!$AE$2:$AE$2000,0)))),"","EWC error")),"")</f>
        <v/>
      </c>
      <c r="M936" s="242" t="str" cm="1">
        <f t="array" ref="M936">IF(AND(G936&lt;&gt;0,G936&lt;&gt;""),IF(E936="","",IF(ISNUMBER(MATCH(SUBSTITUTE(E936," ",""),SUBSTITUTE('Look Up Values'!$I$2:$I$10," ",""),0)),"","State error")),"")</f>
        <v/>
      </c>
      <c r="N936" s="242" t="str" cm="1">
        <f t="array" ref="N936">IF(AND(G936&lt;&gt;0,G936&lt;&gt;""),IF(F936="","",IF(ISNUMBER(MATCH(SUBSTITUTE(F936," ",""),SUBSTITUTE('Look Up Values'!$W$2:$W$30," ",""),0)),"","D&amp;R error")),"")</f>
        <v/>
      </c>
      <c r="O936" s="256" t="str">
        <f t="shared" si="29"/>
        <v/>
      </c>
    </row>
    <row r="937" spans="1:15" ht="15.75">
      <c r="A937" s="250">
        <v>930</v>
      </c>
      <c r="B937" s="208"/>
      <c r="C937" s="49"/>
      <c r="D937" s="50"/>
      <c r="E937" s="50"/>
      <c r="F937" s="50"/>
      <c r="G937" s="209"/>
      <c r="H937" s="8"/>
      <c r="I937" s="457" t="str">
        <f t="shared" si="28"/>
        <v/>
      </c>
      <c r="J937" s="241" cm="1">
        <f t="array" ref="J937">SUMPRODUCT(--(K937:N937&lt;&gt;"")) + IF(TRIM(O937)="",0,LEN(O937)-LEN(SUBSTITUTE(O937,",",""))+1)</f>
        <v>0</v>
      </c>
      <c r="K937" s="242" t="str">
        <f>IF(AND(G937&lt;&gt;0,G937&lt;&gt;""),IF(B937="","",IF(ISNUMBER(MATCH(B937,'Look Up Values'!$B$2:$B$500,0)),"","Dest. error")),"")</f>
        <v/>
      </c>
      <c r="L937" s="242" t="str">
        <f>IF(AND(G937&lt;&gt;0,G937&lt;&gt;""),IF(C937="","",IF(AND(ISNUMBER(--LEFT(C937,FIND(" ",C937&amp;" ")-1)),OR(LEN(LEFT(C937,FIND(" ",C937&amp;" ")-1))=6,LEN(LEFT(C937,FIND(" ",C937&amp;" ")-1))=7),OR(ISNUMBER(MATCH(LEFT(C937,FIND(" ",C937&amp;" ")-1),'Look Up Values'!$G$2:$G$1000,0)),ISNUMBER(MATCH(LEFT(C937,FIND(" ",C937&amp;" ")-1),'Look Up Values'!$AE$2:$AE$2000,0)))),"","EWC error")),"")</f>
        <v/>
      </c>
      <c r="M937" s="242" t="str" cm="1">
        <f t="array" ref="M937">IF(AND(G937&lt;&gt;0,G937&lt;&gt;""),IF(E937="","",IF(ISNUMBER(MATCH(SUBSTITUTE(E937," ",""),SUBSTITUTE('Look Up Values'!$I$2:$I$10," ",""),0)),"","State error")),"")</f>
        <v/>
      </c>
      <c r="N937" s="242" t="str" cm="1">
        <f t="array" ref="N937">IF(AND(G937&lt;&gt;0,G937&lt;&gt;""),IF(F937="","",IF(ISNUMBER(MATCH(SUBSTITUTE(F937," ",""),SUBSTITUTE('Look Up Values'!$W$2:$W$30," ",""),0)),"","D&amp;R error")),"")</f>
        <v/>
      </c>
      <c r="O937" s="256" t="str">
        <f t="shared" si="29"/>
        <v/>
      </c>
    </row>
    <row r="938" spans="1:15" ht="15.75">
      <c r="A938" s="250">
        <v>931</v>
      </c>
      <c r="B938" s="208"/>
      <c r="C938" s="49"/>
      <c r="D938" s="50"/>
      <c r="E938" s="50"/>
      <c r="F938" s="50"/>
      <c r="G938" s="209"/>
      <c r="H938" s="8"/>
      <c r="I938" s="457" t="str">
        <f t="shared" si="28"/>
        <v/>
      </c>
      <c r="J938" s="241" cm="1">
        <f t="array" ref="J938">SUMPRODUCT(--(K938:N938&lt;&gt;"")) + IF(TRIM(O938)="",0,LEN(O938)-LEN(SUBSTITUTE(O938,",",""))+1)</f>
        <v>0</v>
      </c>
      <c r="K938" s="242" t="str">
        <f>IF(AND(G938&lt;&gt;0,G938&lt;&gt;""),IF(B938="","",IF(ISNUMBER(MATCH(B938,'Look Up Values'!$B$2:$B$500,0)),"","Dest. error")),"")</f>
        <v/>
      </c>
      <c r="L938" s="242" t="str">
        <f>IF(AND(G938&lt;&gt;0,G938&lt;&gt;""),IF(C938="","",IF(AND(ISNUMBER(--LEFT(C938,FIND(" ",C938&amp;" ")-1)),OR(LEN(LEFT(C938,FIND(" ",C938&amp;" ")-1))=6,LEN(LEFT(C938,FIND(" ",C938&amp;" ")-1))=7),OR(ISNUMBER(MATCH(LEFT(C938,FIND(" ",C938&amp;" ")-1),'Look Up Values'!$G$2:$G$1000,0)),ISNUMBER(MATCH(LEFT(C938,FIND(" ",C938&amp;" ")-1),'Look Up Values'!$AE$2:$AE$2000,0)))),"","EWC error")),"")</f>
        <v/>
      </c>
      <c r="M938" s="242" t="str" cm="1">
        <f t="array" ref="M938">IF(AND(G938&lt;&gt;0,G938&lt;&gt;""),IF(E938="","",IF(ISNUMBER(MATCH(SUBSTITUTE(E938," ",""),SUBSTITUTE('Look Up Values'!$I$2:$I$10," ",""),0)),"","State error")),"")</f>
        <v/>
      </c>
      <c r="N938" s="242" t="str" cm="1">
        <f t="array" ref="N938">IF(AND(G938&lt;&gt;0,G938&lt;&gt;""),IF(F938="","",IF(ISNUMBER(MATCH(SUBSTITUTE(F938," ",""),SUBSTITUTE('Look Up Values'!$W$2:$W$30," ",""),0)),"","D&amp;R error")),"")</f>
        <v/>
      </c>
      <c r="O938" s="256" t="str">
        <f t="shared" si="29"/>
        <v/>
      </c>
    </row>
    <row r="939" spans="1:15" ht="15.75">
      <c r="A939" s="250">
        <v>932</v>
      </c>
      <c r="B939" s="208"/>
      <c r="C939" s="49"/>
      <c r="D939" s="50"/>
      <c r="E939" s="50"/>
      <c r="F939" s="50"/>
      <c r="G939" s="209"/>
      <c r="H939" s="8"/>
      <c r="I939" s="457" t="str">
        <f t="shared" si="28"/>
        <v/>
      </c>
      <c r="J939" s="241" cm="1">
        <f t="array" ref="J939">SUMPRODUCT(--(K939:N939&lt;&gt;"")) + IF(TRIM(O939)="",0,LEN(O939)-LEN(SUBSTITUTE(O939,",",""))+1)</f>
        <v>0</v>
      </c>
      <c r="K939" s="242" t="str">
        <f>IF(AND(G939&lt;&gt;0,G939&lt;&gt;""),IF(B939="","",IF(ISNUMBER(MATCH(B939,'Look Up Values'!$B$2:$B$500,0)),"","Dest. error")),"")</f>
        <v/>
      </c>
      <c r="L939" s="242" t="str">
        <f>IF(AND(G939&lt;&gt;0,G939&lt;&gt;""),IF(C939="","",IF(AND(ISNUMBER(--LEFT(C939,FIND(" ",C939&amp;" ")-1)),OR(LEN(LEFT(C939,FIND(" ",C939&amp;" ")-1))=6,LEN(LEFT(C939,FIND(" ",C939&amp;" ")-1))=7),OR(ISNUMBER(MATCH(LEFT(C939,FIND(" ",C939&amp;" ")-1),'Look Up Values'!$G$2:$G$1000,0)),ISNUMBER(MATCH(LEFT(C939,FIND(" ",C939&amp;" ")-1),'Look Up Values'!$AE$2:$AE$2000,0)))),"","EWC error")),"")</f>
        <v/>
      </c>
      <c r="M939" s="242" t="str" cm="1">
        <f t="array" ref="M939">IF(AND(G939&lt;&gt;0,G939&lt;&gt;""),IF(E939="","",IF(ISNUMBER(MATCH(SUBSTITUTE(E939," ",""),SUBSTITUTE('Look Up Values'!$I$2:$I$10," ",""),0)),"","State error")),"")</f>
        <v/>
      </c>
      <c r="N939" s="242" t="str" cm="1">
        <f t="array" ref="N939">IF(AND(G939&lt;&gt;0,G939&lt;&gt;""),IF(F939="","",IF(ISNUMBER(MATCH(SUBSTITUTE(F939," ",""),SUBSTITUTE('Look Up Values'!$W$2:$W$30," ",""),0)),"","D&amp;R error")),"")</f>
        <v/>
      </c>
      <c r="O939" s="256" t="str">
        <f t="shared" si="29"/>
        <v/>
      </c>
    </row>
    <row r="940" spans="1:15" ht="15.75">
      <c r="A940" s="250">
        <v>933</v>
      </c>
      <c r="B940" s="208"/>
      <c r="C940" s="49"/>
      <c r="D940" s="50"/>
      <c r="E940" s="50"/>
      <c r="F940" s="50"/>
      <c r="G940" s="209"/>
      <c r="H940" s="8"/>
      <c r="I940" s="457" t="str">
        <f t="shared" si="28"/>
        <v/>
      </c>
      <c r="J940" s="241" cm="1">
        <f t="array" ref="J940">SUMPRODUCT(--(K940:N940&lt;&gt;"")) + IF(TRIM(O940)="",0,LEN(O940)-LEN(SUBSTITUTE(O940,",",""))+1)</f>
        <v>0</v>
      </c>
      <c r="K940" s="242" t="str">
        <f>IF(AND(G940&lt;&gt;0,G940&lt;&gt;""),IF(B940="","",IF(ISNUMBER(MATCH(B940,'Look Up Values'!$B$2:$B$500,0)),"","Dest. error")),"")</f>
        <v/>
      </c>
      <c r="L940" s="242" t="str">
        <f>IF(AND(G940&lt;&gt;0,G940&lt;&gt;""),IF(C940="","",IF(AND(ISNUMBER(--LEFT(C940,FIND(" ",C940&amp;" ")-1)),OR(LEN(LEFT(C940,FIND(" ",C940&amp;" ")-1))=6,LEN(LEFT(C940,FIND(" ",C940&amp;" ")-1))=7),OR(ISNUMBER(MATCH(LEFT(C940,FIND(" ",C940&amp;" ")-1),'Look Up Values'!$G$2:$G$1000,0)),ISNUMBER(MATCH(LEFT(C940,FIND(" ",C940&amp;" ")-1),'Look Up Values'!$AE$2:$AE$2000,0)))),"","EWC error")),"")</f>
        <v/>
      </c>
      <c r="M940" s="242" t="str" cm="1">
        <f t="array" ref="M940">IF(AND(G940&lt;&gt;0,G940&lt;&gt;""),IF(E940="","",IF(ISNUMBER(MATCH(SUBSTITUTE(E940," ",""),SUBSTITUTE('Look Up Values'!$I$2:$I$10," ",""),0)),"","State error")),"")</f>
        <v/>
      </c>
      <c r="N940" s="242" t="str" cm="1">
        <f t="array" ref="N940">IF(AND(G940&lt;&gt;0,G940&lt;&gt;""),IF(F940="","",IF(ISNUMBER(MATCH(SUBSTITUTE(F940," ",""),SUBSTITUTE('Look Up Values'!$W$2:$W$30," ",""),0)),"","D&amp;R error")),"")</f>
        <v/>
      </c>
      <c r="O940" s="256" t="str">
        <f t="shared" si="29"/>
        <v/>
      </c>
    </row>
    <row r="941" spans="1:15" ht="15.75">
      <c r="A941" s="250">
        <v>934</v>
      </c>
      <c r="B941" s="208"/>
      <c r="C941" s="49"/>
      <c r="D941" s="50"/>
      <c r="E941" s="50"/>
      <c r="F941" s="50"/>
      <c r="G941" s="209"/>
      <c r="H941" s="8"/>
      <c r="I941" s="457" t="str">
        <f t="shared" si="28"/>
        <v/>
      </c>
      <c r="J941" s="241" cm="1">
        <f t="array" ref="J941">SUMPRODUCT(--(K941:N941&lt;&gt;"")) + IF(TRIM(O941)="",0,LEN(O941)-LEN(SUBSTITUTE(O941,",",""))+1)</f>
        <v>0</v>
      </c>
      <c r="K941" s="242" t="str">
        <f>IF(AND(G941&lt;&gt;0,G941&lt;&gt;""),IF(B941="","",IF(ISNUMBER(MATCH(B941,'Look Up Values'!$B$2:$B$500,0)),"","Dest. error")),"")</f>
        <v/>
      </c>
      <c r="L941" s="242" t="str">
        <f>IF(AND(G941&lt;&gt;0,G941&lt;&gt;""),IF(C941="","",IF(AND(ISNUMBER(--LEFT(C941,FIND(" ",C941&amp;" ")-1)),OR(LEN(LEFT(C941,FIND(" ",C941&amp;" ")-1))=6,LEN(LEFT(C941,FIND(" ",C941&amp;" ")-1))=7),OR(ISNUMBER(MATCH(LEFT(C941,FIND(" ",C941&amp;" ")-1),'Look Up Values'!$G$2:$G$1000,0)),ISNUMBER(MATCH(LEFT(C941,FIND(" ",C941&amp;" ")-1),'Look Up Values'!$AE$2:$AE$2000,0)))),"","EWC error")),"")</f>
        <v/>
      </c>
      <c r="M941" s="242" t="str" cm="1">
        <f t="array" ref="M941">IF(AND(G941&lt;&gt;0,G941&lt;&gt;""),IF(E941="","",IF(ISNUMBER(MATCH(SUBSTITUTE(E941," ",""),SUBSTITUTE('Look Up Values'!$I$2:$I$10," ",""),0)),"","State error")),"")</f>
        <v/>
      </c>
      <c r="N941" s="242" t="str" cm="1">
        <f t="array" ref="N941">IF(AND(G941&lt;&gt;0,G941&lt;&gt;""),IF(F941="","",IF(ISNUMBER(MATCH(SUBSTITUTE(F941," ",""),SUBSTITUTE('Look Up Values'!$W$2:$W$30," ",""),0)),"","D&amp;R error")),"")</f>
        <v/>
      </c>
      <c r="O941" s="256" t="str">
        <f t="shared" si="29"/>
        <v/>
      </c>
    </row>
    <row r="942" spans="1:15" ht="15.75">
      <c r="A942" s="250">
        <v>935</v>
      </c>
      <c r="B942" s="208"/>
      <c r="C942" s="49"/>
      <c r="D942" s="50"/>
      <c r="E942" s="50"/>
      <c r="F942" s="50"/>
      <c r="G942" s="209"/>
      <c r="H942" s="8"/>
      <c r="I942" s="457" t="str">
        <f t="shared" si="28"/>
        <v/>
      </c>
      <c r="J942" s="241" cm="1">
        <f t="array" ref="J942">SUMPRODUCT(--(K942:N942&lt;&gt;"")) + IF(TRIM(O942)="",0,LEN(O942)-LEN(SUBSTITUTE(O942,",",""))+1)</f>
        <v>0</v>
      </c>
      <c r="K942" s="242" t="str">
        <f>IF(AND(G942&lt;&gt;0,G942&lt;&gt;""),IF(B942="","",IF(ISNUMBER(MATCH(B942,'Look Up Values'!$B$2:$B$500,0)),"","Dest. error")),"")</f>
        <v/>
      </c>
      <c r="L942" s="242" t="str">
        <f>IF(AND(G942&lt;&gt;0,G942&lt;&gt;""),IF(C942="","",IF(AND(ISNUMBER(--LEFT(C942,FIND(" ",C942&amp;" ")-1)),OR(LEN(LEFT(C942,FIND(" ",C942&amp;" ")-1))=6,LEN(LEFT(C942,FIND(" ",C942&amp;" ")-1))=7),OR(ISNUMBER(MATCH(LEFT(C942,FIND(" ",C942&amp;" ")-1),'Look Up Values'!$G$2:$G$1000,0)),ISNUMBER(MATCH(LEFT(C942,FIND(" ",C942&amp;" ")-1),'Look Up Values'!$AE$2:$AE$2000,0)))),"","EWC error")),"")</f>
        <v/>
      </c>
      <c r="M942" s="242" t="str" cm="1">
        <f t="array" ref="M942">IF(AND(G942&lt;&gt;0,G942&lt;&gt;""),IF(E942="","",IF(ISNUMBER(MATCH(SUBSTITUTE(E942," ",""),SUBSTITUTE('Look Up Values'!$I$2:$I$10," ",""),0)),"","State error")),"")</f>
        <v/>
      </c>
      <c r="N942" s="242" t="str" cm="1">
        <f t="array" ref="N942">IF(AND(G942&lt;&gt;0,G942&lt;&gt;""),IF(F942="","",IF(ISNUMBER(MATCH(SUBSTITUTE(F942," ",""),SUBSTITUTE('Look Up Values'!$W$2:$W$30," ",""),0)),"","D&amp;R error")),"")</f>
        <v/>
      </c>
      <c r="O942" s="256" t="str">
        <f t="shared" si="29"/>
        <v/>
      </c>
    </row>
    <row r="943" spans="1:15" ht="15.75">
      <c r="A943" s="250">
        <v>936</v>
      </c>
      <c r="B943" s="208"/>
      <c r="C943" s="49"/>
      <c r="D943" s="50"/>
      <c r="E943" s="50"/>
      <c r="F943" s="50"/>
      <c r="G943" s="209"/>
      <c r="H943" s="8"/>
      <c r="I943" s="457" t="str">
        <f t="shared" si="28"/>
        <v/>
      </c>
      <c r="J943" s="241" cm="1">
        <f t="array" ref="J943">SUMPRODUCT(--(K943:N943&lt;&gt;"")) + IF(TRIM(O943)="",0,LEN(O943)-LEN(SUBSTITUTE(O943,",",""))+1)</f>
        <v>0</v>
      </c>
      <c r="K943" s="242" t="str">
        <f>IF(AND(G943&lt;&gt;0,G943&lt;&gt;""),IF(B943="","",IF(ISNUMBER(MATCH(B943,'Look Up Values'!$B$2:$B$500,0)),"","Dest. error")),"")</f>
        <v/>
      </c>
      <c r="L943" s="242" t="str">
        <f>IF(AND(G943&lt;&gt;0,G943&lt;&gt;""),IF(C943="","",IF(AND(ISNUMBER(--LEFT(C943,FIND(" ",C943&amp;" ")-1)),OR(LEN(LEFT(C943,FIND(" ",C943&amp;" ")-1))=6,LEN(LEFT(C943,FIND(" ",C943&amp;" ")-1))=7),OR(ISNUMBER(MATCH(LEFT(C943,FIND(" ",C943&amp;" ")-1),'Look Up Values'!$G$2:$G$1000,0)),ISNUMBER(MATCH(LEFT(C943,FIND(" ",C943&amp;" ")-1),'Look Up Values'!$AE$2:$AE$2000,0)))),"","EWC error")),"")</f>
        <v/>
      </c>
      <c r="M943" s="242" t="str" cm="1">
        <f t="array" ref="M943">IF(AND(G943&lt;&gt;0,G943&lt;&gt;""),IF(E943="","",IF(ISNUMBER(MATCH(SUBSTITUTE(E943," ",""),SUBSTITUTE('Look Up Values'!$I$2:$I$10," ",""),0)),"","State error")),"")</f>
        <v/>
      </c>
      <c r="N943" s="242" t="str" cm="1">
        <f t="array" ref="N943">IF(AND(G943&lt;&gt;0,G943&lt;&gt;""),IF(F943="","",IF(ISNUMBER(MATCH(SUBSTITUTE(F943," ",""),SUBSTITUTE('Look Up Values'!$W$2:$W$30," ",""),0)),"","D&amp;R error")),"")</f>
        <v/>
      </c>
      <c r="O943" s="256" t="str">
        <f t="shared" si="29"/>
        <v/>
      </c>
    </row>
    <row r="944" spans="1:15" ht="15.75">
      <c r="A944" s="250">
        <v>937</v>
      </c>
      <c r="B944" s="208"/>
      <c r="C944" s="49"/>
      <c r="D944" s="50"/>
      <c r="E944" s="50"/>
      <c r="F944" s="50"/>
      <c r="G944" s="209"/>
      <c r="H944" s="8"/>
      <c r="I944" s="457" t="str">
        <f t="shared" si="28"/>
        <v/>
      </c>
      <c r="J944" s="241" cm="1">
        <f t="array" ref="J944">SUMPRODUCT(--(K944:N944&lt;&gt;"")) + IF(TRIM(O944)="",0,LEN(O944)-LEN(SUBSTITUTE(O944,",",""))+1)</f>
        <v>0</v>
      </c>
      <c r="K944" s="242" t="str">
        <f>IF(AND(G944&lt;&gt;0,G944&lt;&gt;""),IF(B944="","",IF(ISNUMBER(MATCH(B944,'Look Up Values'!$B$2:$B$500,0)),"","Dest. error")),"")</f>
        <v/>
      </c>
      <c r="L944" s="242" t="str">
        <f>IF(AND(G944&lt;&gt;0,G944&lt;&gt;""),IF(C944="","",IF(AND(ISNUMBER(--LEFT(C944,FIND(" ",C944&amp;" ")-1)),OR(LEN(LEFT(C944,FIND(" ",C944&amp;" ")-1))=6,LEN(LEFT(C944,FIND(" ",C944&amp;" ")-1))=7),OR(ISNUMBER(MATCH(LEFT(C944,FIND(" ",C944&amp;" ")-1),'Look Up Values'!$G$2:$G$1000,0)),ISNUMBER(MATCH(LEFT(C944,FIND(" ",C944&amp;" ")-1),'Look Up Values'!$AE$2:$AE$2000,0)))),"","EWC error")),"")</f>
        <v/>
      </c>
      <c r="M944" s="242" t="str" cm="1">
        <f t="array" ref="M944">IF(AND(G944&lt;&gt;0,G944&lt;&gt;""),IF(E944="","",IF(ISNUMBER(MATCH(SUBSTITUTE(E944," ",""),SUBSTITUTE('Look Up Values'!$I$2:$I$10," ",""),0)),"","State error")),"")</f>
        <v/>
      </c>
      <c r="N944" s="242" t="str" cm="1">
        <f t="array" ref="N944">IF(AND(G944&lt;&gt;0,G944&lt;&gt;""),IF(F944="","",IF(ISNUMBER(MATCH(SUBSTITUTE(F944," ",""),SUBSTITUTE('Look Up Values'!$W$2:$W$30," ",""),0)),"","D&amp;R error")),"")</f>
        <v/>
      </c>
      <c r="O944" s="256" t="str">
        <f t="shared" si="29"/>
        <v/>
      </c>
    </row>
    <row r="945" spans="1:15" ht="15.75">
      <c r="A945" s="250">
        <v>938</v>
      </c>
      <c r="B945" s="208"/>
      <c r="C945" s="49"/>
      <c r="D945" s="50"/>
      <c r="E945" s="50"/>
      <c r="F945" s="50"/>
      <c r="G945" s="209"/>
      <c r="H945" s="8"/>
      <c r="I945" s="457" t="str">
        <f t="shared" si="28"/>
        <v/>
      </c>
      <c r="J945" s="241" cm="1">
        <f t="array" ref="J945">SUMPRODUCT(--(K945:N945&lt;&gt;"")) + IF(TRIM(O945)="",0,LEN(O945)-LEN(SUBSTITUTE(O945,",",""))+1)</f>
        <v>0</v>
      </c>
      <c r="K945" s="242" t="str">
        <f>IF(AND(G945&lt;&gt;0,G945&lt;&gt;""),IF(B945="","",IF(ISNUMBER(MATCH(B945,'Look Up Values'!$B$2:$B$500,0)),"","Dest. error")),"")</f>
        <v/>
      </c>
      <c r="L945" s="242" t="str">
        <f>IF(AND(G945&lt;&gt;0,G945&lt;&gt;""),IF(C945="","",IF(AND(ISNUMBER(--LEFT(C945,FIND(" ",C945&amp;" ")-1)),OR(LEN(LEFT(C945,FIND(" ",C945&amp;" ")-1))=6,LEN(LEFT(C945,FIND(" ",C945&amp;" ")-1))=7),OR(ISNUMBER(MATCH(LEFT(C945,FIND(" ",C945&amp;" ")-1),'Look Up Values'!$G$2:$G$1000,0)),ISNUMBER(MATCH(LEFT(C945,FIND(" ",C945&amp;" ")-1),'Look Up Values'!$AE$2:$AE$2000,0)))),"","EWC error")),"")</f>
        <v/>
      </c>
      <c r="M945" s="242" t="str" cm="1">
        <f t="array" ref="M945">IF(AND(G945&lt;&gt;0,G945&lt;&gt;""),IF(E945="","",IF(ISNUMBER(MATCH(SUBSTITUTE(E945," ",""),SUBSTITUTE('Look Up Values'!$I$2:$I$10," ",""),0)),"","State error")),"")</f>
        <v/>
      </c>
      <c r="N945" s="242" t="str" cm="1">
        <f t="array" ref="N945">IF(AND(G945&lt;&gt;0,G945&lt;&gt;""),IF(F945="","",IF(ISNUMBER(MATCH(SUBSTITUTE(F945," ",""),SUBSTITUTE('Look Up Values'!$W$2:$W$30," ",""),0)),"","D&amp;R error")),"")</f>
        <v/>
      </c>
      <c r="O945" s="256" t="str">
        <f t="shared" si="29"/>
        <v/>
      </c>
    </row>
    <row r="946" spans="1:15" ht="15.75">
      <c r="A946" s="250">
        <v>939</v>
      </c>
      <c r="B946" s="208"/>
      <c r="C946" s="49"/>
      <c r="D946" s="50"/>
      <c r="E946" s="50"/>
      <c r="F946" s="50"/>
      <c r="G946" s="209"/>
      <c r="H946" s="8"/>
      <c r="I946" s="457" t="str">
        <f t="shared" si="28"/>
        <v/>
      </c>
      <c r="J946" s="241" cm="1">
        <f t="array" ref="J946">SUMPRODUCT(--(K946:N946&lt;&gt;"")) + IF(TRIM(O946)="",0,LEN(O946)-LEN(SUBSTITUTE(O946,",",""))+1)</f>
        <v>0</v>
      </c>
      <c r="K946" s="242" t="str">
        <f>IF(AND(G946&lt;&gt;0,G946&lt;&gt;""),IF(B946="","",IF(ISNUMBER(MATCH(B946,'Look Up Values'!$B$2:$B$500,0)),"","Dest. error")),"")</f>
        <v/>
      </c>
      <c r="L946" s="242" t="str">
        <f>IF(AND(G946&lt;&gt;0,G946&lt;&gt;""),IF(C946="","",IF(AND(ISNUMBER(--LEFT(C946,FIND(" ",C946&amp;" ")-1)),OR(LEN(LEFT(C946,FIND(" ",C946&amp;" ")-1))=6,LEN(LEFT(C946,FIND(" ",C946&amp;" ")-1))=7),OR(ISNUMBER(MATCH(LEFT(C946,FIND(" ",C946&amp;" ")-1),'Look Up Values'!$G$2:$G$1000,0)),ISNUMBER(MATCH(LEFT(C946,FIND(" ",C946&amp;" ")-1),'Look Up Values'!$AE$2:$AE$2000,0)))),"","EWC error")),"")</f>
        <v/>
      </c>
      <c r="M946" s="242" t="str" cm="1">
        <f t="array" ref="M946">IF(AND(G946&lt;&gt;0,G946&lt;&gt;""),IF(E946="","",IF(ISNUMBER(MATCH(SUBSTITUTE(E946," ",""),SUBSTITUTE('Look Up Values'!$I$2:$I$10," ",""),0)),"","State error")),"")</f>
        <v/>
      </c>
      <c r="N946" s="242" t="str" cm="1">
        <f t="array" ref="N946">IF(AND(G946&lt;&gt;0,G946&lt;&gt;""),IF(F946="","",IF(ISNUMBER(MATCH(SUBSTITUTE(F946," ",""),SUBSTITUTE('Look Up Values'!$W$2:$W$30," ",""),0)),"","D&amp;R error")),"")</f>
        <v/>
      </c>
      <c r="O946" s="256" t="str">
        <f t="shared" si="29"/>
        <v/>
      </c>
    </row>
    <row r="947" spans="1:15" ht="15.75">
      <c r="A947" s="250">
        <v>940</v>
      </c>
      <c r="B947" s="208"/>
      <c r="C947" s="49"/>
      <c r="D947" s="50"/>
      <c r="E947" s="50"/>
      <c r="F947" s="50"/>
      <c r="G947" s="209"/>
      <c r="H947" s="8"/>
      <c r="I947" s="457" t="str">
        <f t="shared" si="28"/>
        <v/>
      </c>
      <c r="J947" s="241" cm="1">
        <f t="array" ref="J947">SUMPRODUCT(--(K947:N947&lt;&gt;"")) + IF(TRIM(O947)="",0,LEN(O947)-LEN(SUBSTITUTE(O947,",",""))+1)</f>
        <v>0</v>
      </c>
      <c r="K947" s="242" t="str">
        <f>IF(AND(G947&lt;&gt;0,G947&lt;&gt;""),IF(B947="","",IF(ISNUMBER(MATCH(B947,'Look Up Values'!$B$2:$B$500,0)),"","Dest. error")),"")</f>
        <v/>
      </c>
      <c r="L947" s="242" t="str">
        <f>IF(AND(G947&lt;&gt;0,G947&lt;&gt;""),IF(C947="","",IF(AND(ISNUMBER(--LEFT(C947,FIND(" ",C947&amp;" ")-1)),OR(LEN(LEFT(C947,FIND(" ",C947&amp;" ")-1))=6,LEN(LEFT(C947,FIND(" ",C947&amp;" ")-1))=7),OR(ISNUMBER(MATCH(LEFT(C947,FIND(" ",C947&amp;" ")-1),'Look Up Values'!$G$2:$G$1000,0)),ISNUMBER(MATCH(LEFT(C947,FIND(" ",C947&amp;" ")-1),'Look Up Values'!$AE$2:$AE$2000,0)))),"","EWC error")),"")</f>
        <v/>
      </c>
      <c r="M947" s="242" t="str" cm="1">
        <f t="array" ref="M947">IF(AND(G947&lt;&gt;0,G947&lt;&gt;""),IF(E947="","",IF(ISNUMBER(MATCH(SUBSTITUTE(E947," ",""),SUBSTITUTE('Look Up Values'!$I$2:$I$10," ",""),0)),"","State error")),"")</f>
        <v/>
      </c>
      <c r="N947" s="242" t="str" cm="1">
        <f t="array" ref="N947">IF(AND(G947&lt;&gt;0,G947&lt;&gt;""),IF(F947="","",IF(ISNUMBER(MATCH(SUBSTITUTE(F947," ",""),SUBSTITUTE('Look Up Values'!$W$2:$W$30," ",""),0)),"","D&amp;R error")),"")</f>
        <v/>
      </c>
      <c r="O947" s="256" t="str">
        <f t="shared" si="29"/>
        <v/>
      </c>
    </row>
    <row r="948" spans="1:15" ht="15.75">
      <c r="A948" s="250">
        <v>941</v>
      </c>
      <c r="B948" s="208"/>
      <c r="C948" s="49"/>
      <c r="D948" s="50"/>
      <c r="E948" s="50"/>
      <c r="F948" s="50"/>
      <c r="G948" s="209"/>
      <c r="H948" s="8"/>
      <c r="I948" s="457" t="str">
        <f t="shared" si="28"/>
        <v/>
      </c>
      <c r="J948" s="241" cm="1">
        <f t="array" ref="J948">SUMPRODUCT(--(K948:N948&lt;&gt;"")) + IF(TRIM(O948)="",0,LEN(O948)-LEN(SUBSTITUTE(O948,",",""))+1)</f>
        <v>0</v>
      </c>
      <c r="K948" s="242" t="str">
        <f>IF(AND(G948&lt;&gt;0,G948&lt;&gt;""),IF(B948="","",IF(ISNUMBER(MATCH(B948,'Look Up Values'!$B$2:$B$500,0)),"","Dest. error")),"")</f>
        <v/>
      </c>
      <c r="L948" s="242" t="str">
        <f>IF(AND(G948&lt;&gt;0,G948&lt;&gt;""),IF(C948="","",IF(AND(ISNUMBER(--LEFT(C948,FIND(" ",C948&amp;" ")-1)),OR(LEN(LEFT(C948,FIND(" ",C948&amp;" ")-1))=6,LEN(LEFT(C948,FIND(" ",C948&amp;" ")-1))=7),OR(ISNUMBER(MATCH(LEFT(C948,FIND(" ",C948&amp;" ")-1),'Look Up Values'!$G$2:$G$1000,0)),ISNUMBER(MATCH(LEFT(C948,FIND(" ",C948&amp;" ")-1),'Look Up Values'!$AE$2:$AE$2000,0)))),"","EWC error")),"")</f>
        <v/>
      </c>
      <c r="M948" s="242" t="str" cm="1">
        <f t="array" ref="M948">IF(AND(G948&lt;&gt;0,G948&lt;&gt;""),IF(E948="","",IF(ISNUMBER(MATCH(SUBSTITUTE(E948," ",""),SUBSTITUTE('Look Up Values'!$I$2:$I$10," ",""),0)),"","State error")),"")</f>
        <v/>
      </c>
      <c r="N948" s="242" t="str" cm="1">
        <f t="array" ref="N948">IF(AND(G948&lt;&gt;0,G948&lt;&gt;""),IF(F948="","",IF(ISNUMBER(MATCH(SUBSTITUTE(F948," ",""),SUBSTITUTE('Look Up Values'!$W$2:$W$30," ",""),0)),"","D&amp;R error")),"")</f>
        <v/>
      </c>
      <c r="O948" s="256" t="str">
        <f t="shared" si="29"/>
        <v/>
      </c>
    </row>
    <row r="949" spans="1:15" ht="15.75">
      <c r="A949" s="250">
        <v>942</v>
      </c>
      <c r="B949" s="208"/>
      <c r="C949" s="49"/>
      <c r="D949" s="50"/>
      <c r="E949" s="50"/>
      <c r="F949" s="50"/>
      <c r="G949" s="209"/>
      <c r="H949" s="8"/>
      <c r="I949" s="457" t="str">
        <f t="shared" si="28"/>
        <v/>
      </c>
      <c r="J949" s="241" cm="1">
        <f t="array" ref="J949">SUMPRODUCT(--(K949:N949&lt;&gt;"")) + IF(TRIM(O949)="",0,LEN(O949)-LEN(SUBSTITUTE(O949,",",""))+1)</f>
        <v>0</v>
      </c>
      <c r="K949" s="242" t="str">
        <f>IF(AND(G949&lt;&gt;0,G949&lt;&gt;""),IF(B949="","",IF(ISNUMBER(MATCH(B949,'Look Up Values'!$B$2:$B$500,0)),"","Dest. error")),"")</f>
        <v/>
      </c>
      <c r="L949" s="242" t="str">
        <f>IF(AND(G949&lt;&gt;0,G949&lt;&gt;""),IF(C949="","",IF(AND(ISNUMBER(--LEFT(C949,FIND(" ",C949&amp;" ")-1)),OR(LEN(LEFT(C949,FIND(" ",C949&amp;" ")-1))=6,LEN(LEFT(C949,FIND(" ",C949&amp;" ")-1))=7),OR(ISNUMBER(MATCH(LEFT(C949,FIND(" ",C949&amp;" ")-1),'Look Up Values'!$G$2:$G$1000,0)),ISNUMBER(MATCH(LEFT(C949,FIND(" ",C949&amp;" ")-1),'Look Up Values'!$AE$2:$AE$2000,0)))),"","EWC error")),"")</f>
        <v/>
      </c>
      <c r="M949" s="242" t="str" cm="1">
        <f t="array" ref="M949">IF(AND(G949&lt;&gt;0,G949&lt;&gt;""),IF(E949="","",IF(ISNUMBER(MATCH(SUBSTITUTE(E949," ",""),SUBSTITUTE('Look Up Values'!$I$2:$I$10," ",""),0)),"","State error")),"")</f>
        <v/>
      </c>
      <c r="N949" s="242" t="str" cm="1">
        <f t="array" ref="N949">IF(AND(G949&lt;&gt;0,G949&lt;&gt;""),IF(F949="","",IF(ISNUMBER(MATCH(SUBSTITUTE(F949," ",""),SUBSTITUTE('Look Up Values'!$W$2:$W$30," ",""),0)),"","D&amp;R error")),"")</f>
        <v/>
      </c>
      <c r="O949" s="256" t="str">
        <f t="shared" si="29"/>
        <v/>
      </c>
    </row>
    <row r="950" spans="1:15" ht="15.75">
      <c r="A950" s="250">
        <v>943</v>
      </c>
      <c r="B950" s="208"/>
      <c r="C950" s="49"/>
      <c r="D950" s="50"/>
      <c r="E950" s="50"/>
      <c r="F950" s="50"/>
      <c r="G950" s="209"/>
      <c r="H950" s="8"/>
      <c r="I950" s="457" t="str">
        <f t="shared" si="28"/>
        <v/>
      </c>
      <c r="J950" s="241" cm="1">
        <f t="array" ref="J950">SUMPRODUCT(--(K950:N950&lt;&gt;"")) + IF(TRIM(O950)="",0,LEN(O950)-LEN(SUBSTITUTE(O950,",",""))+1)</f>
        <v>0</v>
      </c>
      <c r="K950" s="242" t="str">
        <f>IF(AND(G950&lt;&gt;0,G950&lt;&gt;""),IF(B950="","",IF(ISNUMBER(MATCH(B950,'Look Up Values'!$B$2:$B$500,0)),"","Dest. error")),"")</f>
        <v/>
      </c>
      <c r="L950" s="242" t="str">
        <f>IF(AND(G950&lt;&gt;0,G950&lt;&gt;""),IF(C950="","",IF(AND(ISNUMBER(--LEFT(C950,FIND(" ",C950&amp;" ")-1)),OR(LEN(LEFT(C950,FIND(" ",C950&amp;" ")-1))=6,LEN(LEFT(C950,FIND(" ",C950&amp;" ")-1))=7),OR(ISNUMBER(MATCH(LEFT(C950,FIND(" ",C950&amp;" ")-1),'Look Up Values'!$G$2:$G$1000,0)),ISNUMBER(MATCH(LEFT(C950,FIND(" ",C950&amp;" ")-1),'Look Up Values'!$AE$2:$AE$2000,0)))),"","EWC error")),"")</f>
        <v/>
      </c>
      <c r="M950" s="242" t="str" cm="1">
        <f t="array" ref="M950">IF(AND(G950&lt;&gt;0,G950&lt;&gt;""),IF(E950="","",IF(ISNUMBER(MATCH(SUBSTITUTE(E950," ",""),SUBSTITUTE('Look Up Values'!$I$2:$I$10," ",""),0)),"","State error")),"")</f>
        <v/>
      </c>
      <c r="N950" s="242" t="str" cm="1">
        <f t="array" ref="N950">IF(AND(G950&lt;&gt;0,G950&lt;&gt;""),IF(F950="","",IF(ISNUMBER(MATCH(SUBSTITUTE(F950," ",""),SUBSTITUTE('Look Up Values'!$W$2:$W$30," ",""),0)),"","D&amp;R error")),"")</f>
        <v/>
      </c>
      <c r="O950" s="256" t="str">
        <f t="shared" si="29"/>
        <v/>
      </c>
    </row>
    <row r="951" spans="1:15" ht="15.75">
      <c r="A951" s="250">
        <v>944</v>
      </c>
      <c r="B951" s="208"/>
      <c r="C951" s="49"/>
      <c r="D951" s="50"/>
      <c r="E951" s="50"/>
      <c r="F951" s="50"/>
      <c r="G951" s="209"/>
      <c r="H951" s="8"/>
      <c r="I951" s="457" t="str">
        <f t="shared" si="28"/>
        <v/>
      </c>
      <c r="J951" s="241" cm="1">
        <f t="array" ref="J951">SUMPRODUCT(--(K951:N951&lt;&gt;"")) + IF(TRIM(O951)="",0,LEN(O951)-LEN(SUBSTITUTE(O951,",",""))+1)</f>
        <v>0</v>
      </c>
      <c r="K951" s="242" t="str">
        <f>IF(AND(G951&lt;&gt;0,G951&lt;&gt;""),IF(B951="","",IF(ISNUMBER(MATCH(B951,'Look Up Values'!$B$2:$B$500,0)),"","Dest. error")),"")</f>
        <v/>
      </c>
      <c r="L951" s="242" t="str">
        <f>IF(AND(G951&lt;&gt;0,G951&lt;&gt;""),IF(C951="","",IF(AND(ISNUMBER(--LEFT(C951,FIND(" ",C951&amp;" ")-1)),OR(LEN(LEFT(C951,FIND(" ",C951&amp;" ")-1))=6,LEN(LEFT(C951,FIND(" ",C951&amp;" ")-1))=7),OR(ISNUMBER(MATCH(LEFT(C951,FIND(" ",C951&amp;" ")-1),'Look Up Values'!$G$2:$G$1000,0)),ISNUMBER(MATCH(LEFT(C951,FIND(" ",C951&amp;" ")-1),'Look Up Values'!$AE$2:$AE$2000,0)))),"","EWC error")),"")</f>
        <v/>
      </c>
      <c r="M951" s="242" t="str" cm="1">
        <f t="array" ref="M951">IF(AND(G951&lt;&gt;0,G951&lt;&gt;""),IF(E951="","",IF(ISNUMBER(MATCH(SUBSTITUTE(E951," ",""),SUBSTITUTE('Look Up Values'!$I$2:$I$10," ",""),0)),"","State error")),"")</f>
        <v/>
      </c>
      <c r="N951" s="242" t="str" cm="1">
        <f t="array" ref="N951">IF(AND(G951&lt;&gt;0,G951&lt;&gt;""),IF(F951="","",IF(ISNUMBER(MATCH(SUBSTITUTE(F951," ",""),SUBSTITUTE('Look Up Values'!$W$2:$W$30," ",""),0)),"","D&amp;R error")),"")</f>
        <v/>
      </c>
      <c r="O951" s="256" t="str">
        <f t="shared" si="29"/>
        <v/>
      </c>
    </row>
    <row r="952" spans="1:15" ht="15.75">
      <c r="A952" s="250">
        <v>945</v>
      </c>
      <c r="B952" s="208"/>
      <c r="C952" s="49"/>
      <c r="D952" s="50"/>
      <c r="E952" s="50"/>
      <c r="F952" s="50"/>
      <c r="G952" s="209"/>
      <c r="H952" s="8"/>
      <c r="I952" s="457" t="str">
        <f t="shared" si="28"/>
        <v/>
      </c>
      <c r="J952" s="241" cm="1">
        <f t="array" ref="J952">SUMPRODUCT(--(K952:N952&lt;&gt;"")) + IF(TRIM(O952)="",0,LEN(O952)-LEN(SUBSTITUTE(O952,",",""))+1)</f>
        <v>0</v>
      </c>
      <c r="K952" s="242" t="str">
        <f>IF(AND(G952&lt;&gt;0,G952&lt;&gt;""),IF(B952="","",IF(ISNUMBER(MATCH(B952,'Look Up Values'!$B$2:$B$500,0)),"","Dest. error")),"")</f>
        <v/>
      </c>
      <c r="L952" s="242" t="str">
        <f>IF(AND(G952&lt;&gt;0,G952&lt;&gt;""),IF(C952="","",IF(AND(ISNUMBER(--LEFT(C952,FIND(" ",C952&amp;" ")-1)),OR(LEN(LEFT(C952,FIND(" ",C952&amp;" ")-1))=6,LEN(LEFT(C952,FIND(" ",C952&amp;" ")-1))=7),OR(ISNUMBER(MATCH(LEFT(C952,FIND(" ",C952&amp;" ")-1),'Look Up Values'!$G$2:$G$1000,0)),ISNUMBER(MATCH(LEFT(C952,FIND(" ",C952&amp;" ")-1),'Look Up Values'!$AE$2:$AE$2000,0)))),"","EWC error")),"")</f>
        <v/>
      </c>
      <c r="M952" s="242" t="str" cm="1">
        <f t="array" ref="M952">IF(AND(G952&lt;&gt;0,G952&lt;&gt;""),IF(E952="","",IF(ISNUMBER(MATCH(SUBSTITUTE(E952," ",""),SUBSTITUTE('Look Up Values'!$I$2:$I$10," ",""),0)),"","State error")),"")</f>
        <v/>
      </c>
      <c r="N952" s="242" t="str" cm="1">
        <f t="array" ref="N952">IF(AND(G952&lt;&gt;0,G952&lt;&gt;""),IF(F952="","",IF(ISNUMBER(MATCH(SUBSTITUTE(F952," ",""),SUBSTITUTE('Look Up Values'!$W$2:$W$30," ",""),0)),"","D&amp;R error")),"")</f>
        <v/>
      </c>
      <c r="O952" s="256" t="str">
        <f t="shared" si="29"/>
        <v/>
      </c>
    </row>
    <row r="953" spans="1:15" ht="15.75">
      <c r="A953" s="250">
        <v>946</v>
      </c>
      <c r="B953" s="208"/>
      <c r="C953" s="49"/>
      <c r="D953" s="50"/>
      <c r="E953" s="50"/>
      <c r="F953" s="50"/>
      <c r="G953" s="209"/>
      <c r="H953" s="8"/>
      <c r="I953" s="457" t="str">
        <f t="shared" si="28"/>
        <v/>
      </c>
      <c r="J953" s="241" cm="1">
        <f t="array" ref="J953">SUMPRODUCT(--(K953:N953&lt;&gt;"")) + IF(TRIM(O953)="",0,LEN(O953)-LEN(SUBSTITUTE(O953,",",""))+1)</f>
        <v>0</v>
      </c>
      <c r="K953" s="242" t="str">
        <f>IF(AND(G953&lt;&gt;0,G953&lt;&gt;""),IF(B953="","",IF(ISNUMBER(MATCH(B953,'Look Up Values'!$B$2:$B$500,0)),"","Dest. error")),"")</f>
        <v/>
      </c>
      <c r="L953" s="242" t="str">
        <f>IF(AND(G953&lt;&gt;0,G953&lt;&gt;""),IF(C953="","",IF(AND(ISNUMBER(--LEFT(C953,FIND(" ",C953&amp;" ")-1)),OR(LEN(LEFT(C953,FIND(" ",C953&amp;" ")-1))=6,LEN(LEFT(C953,FIND(" ",C953&amp;" ")-1))=7),OR(ISNUMBER(MATCH(LEFT(C953,FIND(" ",C953&amp;" ")-1),'Look Up Values'!$G$2:$G$1000,0)),ISNUMBER(MATCH(LEFT(C953,FIND(" ",C953&amp;" ")-1),'Look Up Values'!$AE$2:$AE$2000,0)))),"","EWC error")),"")</f>
        <v/>
      </c>
      <c r="M953" s="242" t="str" cm="1">
        <f t="array" ref="M953">IF(AND(G953&lt;&gt;0,G953&lt;&gt;""),IF(E953="","",IF(ISNUMBER(MATCH(SUBSTITUTE(E953," ",""),SUBSTITUTE('Look Up Values'!$I$2:$I$10," ",""),0)),"","State error")),"")</f>
        <v/>
      </c>
      <c r="N953" s="242" t="str" cm="1">
        <f t="array" ref="N953">IF(AND(G953&lt;&gt;0,G953&lt;&gt;""),IF(F953="","",IF(ISNUMBER(MATCH(SUBSTITUTE(F953," ",""),SUBSTITUTE('Look Up Values'!$W$2:$W$30," ",""),0)),"","D&amp;R error")),"")</f>
        <v/>
      </c>
      <c r="O953" s="256" t="str">
        <f t="shared" si="29"/>
        <v/>
      </c>
    </row>
    <row r="954" spans="1:15" ht="15.75">
      <c r="A954" s="250">
        <v>947</v>
      </c>
      <c r="B954" s="208"/>
      <c r="C954" s="49"/>
      <c r="D954" s="50"/>
      <c r="E954" s="50"/>
      <c r="F954" s="50"/>
      <c r="G954" s="209"/>
      <c r="H954" s="8"/>
      <c r="I954" s="457" t="str">
        <f t="shared" si="28"/>
        <v/>
      </c>
      <c r="J954" s="241" cm="1">
        <f t="array" ref="J954">SUMPRODUCT(--(K954:N954&lt;&gt;"")) + IF(TRIM(O954)="",0,LEN(O954)-LEN(SUBSTITUTE(O954,",",""))+1)</f>
        <v>0</v>
      </c>
      <c r="K954" s="242" t="str">
        <f>IF(AND(G954&lt;&gt;0,G954&lt;&gt;""),IF(B954="","",IF(ISNUMBER(MATCH(B954,'Look Up Values'!$B$2:$B$500,0)),"","Dest. error")),"")</f>
        <v/>
      </c>
      <c r="L954" s="242" t="str">
        <f>IF(AND(G954&lt;&gt;0,G954&lt;&gt;""),IF(C954="","",IF(AND(ISNUMBER(--LEFT(C954,FIND(" ",C954&amp;" ")-1)),OR(LEN(LEFT(C954,FIND(" ",C954&amp;" ")-1))=6,LEN(LEFT(C954,FIND(" ",C954&amp;" ")-1))=7),OR(ISNUMBER(MATCH(LEFT(C954,FIND(" ",C954&amp;" ")-1),'Look Up Values'!$G$2:$G$1000,0)),ISNUMBER(MATCH(LEFT(C954,FIND(" ",C954&amp;" ")-1),'Look Up Values'!$AE$2:$AE$2000,0)))),"","EWC error")),"")</f>
        <v/>
      </c>
      <c r="M954" s="242" t="str" cm="1">
        <f t="array" ref="M954">IF(AND(G954&lt;&gt;0,G954&lt;&gt;""),IF(E954="","",IF(ISNUMBER(MATCH(SUBSTITUTE(E954," ",""),SUBSTITUTE('Look Up Values'!$I$2:$I$10," ",""),0)),"","State error")),"")</f>
        <v/>
      </c>
      <c r="N954" s="242" t="str" cm="1">
        <f t="array" ref="N954">IF(AND(G954&lt;&gt;0,G954&lt;&gt;""),IF(F954="","",IF(ISNUMBER(MATCH(SUBSTITUTE(F954," ",""),SUBSTITUTE('Look Up Values'!$W$2:$W$30," ",""),0)),"","D&amp;R error")),"")</f>
        <v/>
      </c>
      <c r="O954" s="256" t="str">
        <f t="shared" si="29"/>
        <v/>
      </c>
    </row>
    <row r="955" spans="1:15" ht="15.75">
      <c r="A955" s="250">
        <v>948</v>
      </c>
      <c r="B955" s="208"/>
      <c r="C955" s="49"/>
      <c r="D955" s="50"/>
      <c r="E955" s="50"/>
      <c r="F955" s="50"/>
      <c r="G955" s="209"/>
      <c r="H955" s="8"/>
      <c r="I955" s="457" t="str">
        <f t="shared" si="28"/>
        <v/>
      </c>
      <c r="J955" s="241" cm="1">
        <f t="array" ref="J955">SUMPRODUCT(--(K955:N955&lt;&gt;"")) + IF(TRIM(O955)="",0,LEN(O955)-LEN(SUBSTITUTE(O955,",",""))+1)</f>
        <v>0</v>
      </c>
      <c r="K955" s="242" t="str">
        <f>IF(AND(G955&lt;&gt;0,G955&lt;&gt;""),IF(B955="","",IF(ISNUMBER(MATCH(B955,'Look Up Values'!$B$2:$B$500,0)),"","Dest. error")),"")</f>
        <v/>
      </c>
      <c r="L955" s="242" t="str">
        <f>IF(AND(G955&lt;&gt;0,G955&lt;&gt;""),IF(C955="","",IF(AND(ISNUMBER(--LEFT(C955,FIND(" ",C955&amp;" ")-1)),OR(LEN(LEFT(C955,FIND(" ",C955&amp;" ")-1))=6,LEN(LEFT(C955,FIND(" ",C955&amp;" ")-1))=7),OR(ISNUMBER(MATCH(LEFT(C955,FIND(" ",C955&amp;" ")-1),'Look Up Values'!$G$2:$G$1000,0)),ISNUMBER(MATCH(LEFT(C955,FIND(" ",C955&amp;" ")-1),'Look Up Values'!$AE$2:$AE$2000,0)))),"","EWC error")),"")</f>
        <v/>
      </c>
      <c r="M955" s="242" t="str" cm="1">
        <f t="array" ref="M955">IF(AND(G955&lt;&gt;0,G955&lt;&gt;""),IF(E955="","",IF(ISNUMBER(MATCH(SUBSTITUTE(E955," ",""),SUBSTITUTE('Look Up Values'!$I$2:$I$10," ",""),0)),"","State error")),"")</f>
        <v/>
      </c>
      <c r="N955" s="242" t="str" cm="1">
        <f t="array" ref="N955">IF(AND(G955&lt;&gt;0,G955&lt;&gt;""),IF(F955="","",IF(ISNUMBER(MATCH(SUBSTITUTE(F955," ",""),SUBSTITUTE('Look Up Values'!$W$2:$W$30," ",""),0)),"","D&amp;R error")),"")</f>
        <v/>
      </c>
      <c r="O955" s="256" t="str">
        <f t="shared" si="29"/>
        <v/>
      </c>
    </row>
    <row r="956" spans="1:15" ht="15.75">
      <c r="A956" s="250">
        <v>949</v>
      </c>
      <c r="B956" s="208"/>
      <c r="C956" s="49"/>
      <c r="D956" s="50"/>
      <c r="E956" s="50"/>
      <c r="F956" s="50"/>
      <c r="G956" s="209"/>
      <c r="H956" s="8"/>
      <c r="I956" s="457" t="str">
        <f t="shared" si="28"/>
        <v/>
      </c>
      <c r="J956" s="241" cm="1">
        <f t="array" ref="J956">SUMPRODUCT(--(K956:N956&lt;&gt;"")) + IF(TRIM(O956)="",0,LEN(O956)-LEN(SUBSTITUTE(O956,",",""))+1)</f>
        <v>0</v>
      </c>
      <c r="K956" s="242" t="str">
        <f>IF(AND(G956&lt;&gt;0,G956&lt;&gt;""),IF(B956="","",IF(ISNUMBER(MATCH(B956,'Look Up Values'!$B$2:$B$500,0)),"","Dest. error")),"")</f>
        <v/>
      </c>
      <c r="L956" s="242" t="str">
        <f>IF(AND(G956&lt;&gt;0,G956&lt;&gt;""),IF(C956="","",IF(AND(ISNUMBER(--LEFT(C956,FIND(" ",C956&amp;" ")-1)),OR(LEN(LEFT(C956,FIND(" ",C956&amp;" ")-1))=6,LEN(LEFT(C956,FIND(" ",C956&amp;" ")-1))=7),OR(ISNUMBER(MATCH(LEFT(C956,FIND(" ",C956&amp;" ")-1),'Look Up Values'!$G$2:$G$1000,0)),ISNUMBER(MATCH(LEFT(C956,FIND(" ",C956&amp;" ")-1),'Look Up Values'!$AE$2:$AE$2000,0)))),"","EWC error")),"")</f>
        <v/>
      </c>
      <c r="M956" s="242" t="str" cm="1">
        <f t="array" ref="M956">IF(AND(G956&lt;&gt;0,G956&lt;&gt;""),IF(E956="","",IF(ISNUMBER(MATCH(SUBSTITUTE(E956," ",""),SUBSTITUTE('Look Up Values'!$I$2:$I$10," ",""),0)),"","State error")),"")</f>
        <v/>
      </c>
      <c r="N956" s="242" t="str" cm="1">
        <f t="array" ref="N956">IF(AND(G956&lt;&gt;0,G956&lt;&gt;""),IF(F956="","",IF(ISNUMBER(MATCH(SUBSTITUTE(F956," ",""),SUBSTITUTE('Look Up Values'!$W$2:$W$30," ",""),0)),"","D&amp;R error")),"")</f>
        <v/>
      </c>
      <c r="O956" s="256" t="str">
        <f t="shared" si="29"/>
        <v/>
      </c>
    </row>
    <row r="957" spans="1:15" ht="15.75">
      <c r="A957" s="250">
        <v>950</v>
      </c>
      <c r="B957" s="208"/>
      <c r="C957" s="49"/>
      <c r="D957" s="50"/>
      <c r="E957" s="50"/>
      <c r="F957" s="50"/>
      <c r="G957" s="209"/>
      <c r="H957" s="8"/>
      <c r="I957" s="457" t="str">
        <f t="shared" si="28"/>
        <v/>
      </c>
      <c r="J957" s="241" cm="1">
        <f t="array" ref="J957">SUMPRODUCT(--(K957:N957&lt;&gt;"")) + IF(TRIM(O957)="",0,LEN(O957)-LEN(SUBSTITUTE(O957,",",""))+1)</f>
        <v>0</v>
      </c>
      <c r="K957" s="242" t="str">
        <f>IF(AND(G957&lt;&gt;0,G957&lt;&gt;""),IF(B957="","",IF(ISNUMBER(MATCH(B957,'Look Up Values'!$B$2:$B$500,0)),"","Dest. error")),"")</f>
        <v/>
      </c>
      <c r="L957" s="242" t="str">
        <f>IF(AND(G957&lt;&gt;0,G957&lt;&gt;""),IF(C957="","",IF(AND(ISNUMBER(--LEFT(C957,FIND(" ",C957&amp;" ")-1)),OR(LEN(LEFT(C957,FIND(" ",C957&amp;" ")-1))=6,LEN(LEFT(C957,FIND(" ",C957&amp;" ")-1))=7),OR(ISNUMBER(MATCH(LEFT(C957,FIND(" ",C957&amp;" ")-1),'Look Up Values'!$G$2:$G$1000,0)),ISNUMBER(MATCH(LEFT(C957,FIND(" ",C957&amp;" ")-1),'Look Up Values'!$AE$2:$AE$2000,0)))),"","EWC error")),"")</f>
        <v/>
      </c>
      <c r="M957" s="242" t="str" cm="1">
        <f t="array" ref="M957">IF(AND(G957&lt;&gt;0,G957&lt;&gt;""),IF(E957="","",IF(ISNUMBER(MATCH(SUBSTITUTE(E957," ",""),SUBSTITUTE('Look Up Values'!$I$2:$I$10," ",""),0)),"","State error")),"")</f>
        <v/>
      </c>
      <c r="N957" s="242" t="str" cm="1">
        <f t="array" ref="N957">IF(AND(G957&lt;&gt;0,G957&lt;&gt;""),IF(F957="","",IF(ISNUMBER(MATCH(SUBSTITUTE(F957," ",""),SUBSTITUTE('Look Up Values'!$W$2:$W$30," ",""),0)),"","D&amp;R error")),"")</f>
        <v/>
      </c>
      <c r="O957" s="256" t="str">
        <f t="shared" si="29"/>
        <v/>
      </c>
    </row>
    <row r="958" spans="1:15" ht="15.75">
      <c r="A958" s="250">
        <v>951</v>
      </c>
      <c r="B958" s="208"/>
      <c r="C958" s="49"/>
      <c r="D958" s="50"/>
      <c r="E958" s="50"/>
      <c r="F958" s="50"/>
      <c r="G958" s="209"/>
      <c r="H958" s="8"/>
      <c r="I958" s="457" t="str">
        <f t="shared" si="28"/>
        <v/>
      </c>
      <c r="J958" s="241" cm="1">
        <f t="array" ref="J958">SUMPRODUCT(--(K958:N958&lt;&gt;"")) + IF(TRIM(O958)="",0,LEN(O958)-LEN(SUBSTITUTE(O958,",",""))+1)</f>
        <v>0</v>
      </c>
      <c r="K958" s="242" t="str">
        <f>IF(AND(G958&lt;&gt;0,G958&lt;&gt;""),IF(B958="","",IF(ISNUMBER(MATCH(B958,'Look Up Values'!$B$2:$B$500,0)),"","Dest. error")),"")</f>
        <v/>
      </c>
      <c r="L958" s="242" t="str">
        <f>IF(AND(G958&lt;&gt;0,G958&lt;&gt;""),IF(C958="","",IF(AND(ISNUMBER(--LEFT(C958,FIND(" ",C958&amp;" ")-1)),OR(LEN(LEFT(C958,FIND(" ",C958&amp;" ")-1))=6,LEN(LEFT(C958,FIND(" ",C958&amp;" ")-1))=7),OR(ISNUMBER(MATCH(LEFT(C958,FIND(" ",C958&amp;" ")-1),'Look Up Values'!$G$2:$G$1000,0)),ISNUMBER(MATCH(LEFT(C958,FIND(" ",C958&amp;" ")-1),'Look Up Values'!$AE$2:$AE$2000,0)))),"","EWC error")),"")</f>
        <v/>
      </c>
      <c r="M958" s="242" t="str" cm="1">
        <f t="array" ref="M958">IF(AND(G958&lt;&gt;0,G958&lt;&gt;""),IF(E958="","",IF(ISNUMBER(MATCH(SUBSTITUTE(E958," ",""),SUBSTITUTE('Look Up Values'!$I$2:$I$10," ",""),0)),"","State error")),"")</f>
        <v/>
      </c>
      <c r="N958" s="242" t="str" cm="1">
        <f t="array" ref="N958">IF(AND(G958&lt;&gt;0,G958&lt;&gt;""),IF(F958="","",IF(ISNUMBER(MATCH(SUBSTITUTE(F958," ",""),SUBSTITUTE('Look Up Values'!$W$2:$W$30," ",""),0)),"","D&amp;R error")),"")</f>
        <v/>
      </c>
      <c r="O958" s="256" t="str">
        <f t="shared" si="29"/>
        <v/>
      </c>
    </row>
    <row r="959" spans="1:15" ht="15.75">
      <c r="A959" s="250">
        <v>952</v>
      </c>
      <c r="B959" s="208"/>
      <c r="C959" s="49"/>
      <c r="D959" s="50"/>
      <c r="E959" s="50"/>
      <c r="F959" s="50"/>
      <c r="G959" s="209"/>
      <c r="H959" s="8"/>
      <c r="I959" s="457" t="str">
        <f t="shared" si="28"/>
        <v/>
      </c>
      <c r="J959" s="241" cm="1">
        <f t="array" ref="J959">SUMPRODUCT(--(K959:N959&lt;&gt;"")) + IF(TRIM(O959)="",0,LEN(O959)-LEN(SUBSTITUTE(O959,",",""))+1)</f>
        <v>0</v>
      </c>
      <c r="K959" s="242" t="str">
        <f>IF(AND(G959&lt;&gt;0,G959&lt;&gt;""),IF(B959="","",IF(ISNUMBER(MATCH(B959,'Look Up Values'!$B$2:$B$500,0)),"","Dest. error")),"")</f>
        <v/>
      </c>
      <c r="L959" s="242" t="str">
        <f>IF(AND(G959&lt;&gt;0,G959&lt;&gt;""),IF(C959="","",IF(AND(ISNUMBER(--LEFT(C959,FIND(" ",C959&amp;" ")-1)),OR(LEN(LEFT(C959,FIND(" ",C959&amp;" ")-1))=6,LEN(LEFT(C959,FIND(" ",C959&amp;" ")-1))=7),OR(ISNUMBER(MATCH(LEFT(C959,FIND(" ",C959&amp;" ")-1),'Look Up Values'!$G$2:$G$1000,0)),ISNUMBER(MATCH(LEFT(C959,FIND(" ",C959&amp;" ")-1),'Look Up Values'!$AE$2:$AE$2000,0)))),"","EWC error")),"")</f>
        <v/>
      </c>
      <c r="M959" s="242" t="str" cm="1">
        <f t="array" ref="M959">IF(AND(G959&lt;&gt;0,G959&lt;&gt;""),IF(E959="","",IF(ISNUMBER(MATCH(SUBSTITUTE(E959," ",""),SUBSTITUTE('Look Up Values'!$I$2:$I$10," ",""),0)),"","State error")),"")</f>
        <v/>
      </c>
      <c r="N959" s="242" t="str" cm="1">
        <f t="array" ref="N959">IF(AND(G959&lt;&gt;0,G959&lt;&gt;""),IF(F959="","",IF(ISNUMBER(MATCH(SUBSTITUTE(F959," ",""),SUBSTITUTE('Look Up Values'!$W$2:$W$30," ",""),0)),"","D&amp;R error")),"")</f>
        <v/>
      </c>
      <c r="O959" s="256" t="str">
        <f t="shared" si="29"/>
        <v/>
      </c>
    </row>
    <row r="960" spans="1:15" ht="15.75">
      <c r="A960" s="250">
        <v>953</v>
      </c>
      <c r="B960" s="208"/>
      <c r="C960" s="49"/>
      <c r="D960" s="50"/>
      <c r="E960" s="50"/>
      <c r="F960" s="50"/>
      <c r="G960" s="209"/>
      <c r="H960" s="8"/>
      <c r="I960" s="457" t="str">
        <f t="shared" si="28"/>
        <v/>
      </c>
      <c r="J960" s="241" cm="1">
        <f t="array" ref="J960">SUMPRODUCT(--(K960:N960&lt;&gt;"")) + IF(TRIM(O960)="",0,LEN(O960)-LEN(SUBSTITUTE(O960,",",""))+1)</f>
        <v>0</v>
      </c>
      <c r="K960" s="242" t="str">
        <f>IF(AND(G960&lt;&gt;0,G960&lt;&gt;""),IF(B960="","",IF(ISNUMBER(MATCH(B960,'Look Up Values'!$B$2:$B$500,0)),"","Dest. error")),"")</f>
        <v/>
      </c>
      <c r="L960" s="242" t="str">
        <f>IF(AND(G960&lt;&gt;0,G960&lt;&gt;""),IF(C960="","",IF(AND(ISNUMBER(--LEFT(C960,FIND(" ",C960&amp;" ")-1)),OR(LEN(LEFT(C960,FIND(" ",C960&amp;" ")-1))=6,LEN(LEFT(C960,FIND(" ",C960&amp;" ")-1))=7),OR(ISNUMBER(MATCH(LEFT(C960,FIND(" ",C960&amp;" ")-1),'Look Up Values'!$G$2:$G$1000,0)),ISNUMBER(MATCH(LEFT(C960,FIND(" ",C960&amp;" ")-1),'Look Up Values'!$AE$2:$AE$2000,0)))),"","EWC error")),"")</f>
        <v/>
      </c>
      <c r="M960" s="242" t="str" cm="1">
        <f t="array" ref="M960">IF(AND(G960&lt;&gt;0,G960&lt;&gt;""),IF(E960="","",IF(ISNUMBER(MATCH(SUBSTITUTE(E960," ",""),SUBSTITUTE('Look Up Values'!$I$2:$I$10," ",""),0)),"","State error")),"")</f>
        <v/>
      </c>
      <c r="N960" s="242" t="str" cm="1">
        <f t="array" ref="N960">IF(AND(G960&lt;&gt;0,G960&lt;&gt;""),IF(F960="","",IF(ISNUMBER(MATCH(SUBSTITUTE(F960," ",""),SUBSTITUTE('Look Up Values'!$W$2:$W$30," ",""),0)),"","D&amp;R error")),"")</f>
        <v/>
      </c>
      <c r="O960" s="256" t="str">
        <f t="shared" si="29"/>
        <v/>
      </c>
    </row>
    <row r="961" spans="1:15" ht="15.75">
      <c r="A961" s="250">
        <v>954</v>
      </c>
      <c r="B961" s="208"/>
      <c r="C961" s="49"/>
      <c r="D961" s="50"/>
      <c r="E961" s="50"/>
      <c r="F961" s="50"/>
      <c r="G961" s="209"/>
      <c r="H961" s="8"/>
      <c r="I961" s="457" t="str">
        <f t="shared" si="28"/>
        <v/>
      </c>
      <c r="J961" s="241" cm="1">
        <f t="array" ref="J961">SUMPRODUCT(--(K961:N961&lt;&gt;"")) + IF(TRIM(O961)="",0,LEN(O961)-LEN(SUBSTITUTE(O961,",",""))+1)</f>
        <v>0</v>
      </c>
      <c r="K961" s="242" t="str">
        <f>IF(AND(G961&lt;&gt;0,G961&lt;&gt;""),IF(B961="","",IF(ISNUMBER(MATCH(B961,'Look Up Values'!$B$2:$B$500,0)),"","Dest. error")),"")</f>
        <v/>
      </c>
      <c r="L961" s="242" t="str">
        <f>IF(AND(G961&lt;&gt;0,G961&lt;&gt;""),IF(C961="","",IF(AND(ISNUMBER(--LEFT(C961,FIND(" ",C961&amp;" ")-1)),OR(LEN(LEFT(C961,FIND(" ",C961&amp;" ")-1))=6,LEN(LEFT(C961,FIND(" ",C961&amp;" ")-1))=7),OR(ISNUMBER(MATCH(LEFT(C961,FIND(" ",C961&amp;" ")-1),'Look Up Values'!$G$2:$G$1000,0)),ISNUMBER(MATCH(LEFT(C961,FIND(" ",C961&amp;" ")-1),'Look Up Values'!$AE$2:$AE$2000,0)))),"","EWC error")),"")</f>
        <v/>
      </c>
      <c r="M961" s="242" t="str" cm="1">
        <f t="array" ref="M961">IF(AND(G961&lt;&gt;0,G961&lt;&gt;""),IF(E961="","",IF(ISNUMBER(MATCH(SUBSTITUTE(E961," ",""),SUBSTITUTE('Look Up Values'!$I$2:$I$10," ",""),0)),"","State error")),"")</f>
        <v/>
      </c>
      <c r="N961" s="242" t="str" cm="1">
        <f t="array" ref="N961">IF(AND(G961&lt;&gt;0,G961&lt;&gt;""),IF(F961="","",IF(ISNUMBER(MATCH(SUBSTITUTE(F961," ",""),SUBSTITUTE('Look Up Values'!$W$2:$W$30," ",""),0)),"","D&amp;R error")),"")</f>
        <v/>
      </c>
      <c r="O961" s="256" t="str">
        <f t="shared" si="29"/>
        <v/>
      </c>
    </row>
    <row r="962" spans="1:15" ht="15.75">
      <c r="A962" s="250">
        <v>955</v>
      </c>
      <c r="B962" s="208"/>
      <c r="C962" s="49"/>
      <c r="D962" s="50"/>
      <c r="E962" s="50"/>
      <c r="F962" s="50"/>
      <c r="G962" s="209"/>
      <c r="H962" s="8"/>
      <c r="I962" s="457" t="str">
        <f t="shared" si="28"/>
        <v/>
      </c>
      <c r="J962" s="241" cm="1">
        <f t="array" ref="J962">SUMPRODUCT(--(K962:N962&lt;&gt;"")) + IF(TRIM(O962)="",0,LEN(O962)-LEN(SUBSTITUTE(O962,",",""))+1)</f>
        <v>0</v>
      </c>
      <c r="K962" s="242" t="str">
        <f>IF(AND(G962&lt;&gt;0,G962&lt;&gt;""),IF(B962="","",IF(ISNUMBER(MATCH(B962,'Look Up Values'!$B$2:$B$500,0)),"","Dest. error")),"")</f>
        <v/>
      </c>
      <c r="L962" s="242" t="str">
        <f>IF(AND(G962&lt;&gt;0,G962&lt;&gt;""),IF(C962="","",IF(AND(ISNUMBER(--LEFT(C962,FIND(" ",C962&amp;" ")-1)),OR(LEN(LEFT(C962,FIND(" ",C962&amp;" ")-1))=6,LEN(LEFT(C962,FIND(" ",C962&amp;" ")-1))=7),OR(ISNUMBER(MATCH(LEFT(C962,FIND(" ",C962&amp;" ")-1),'Look Up Values'!$G$2:$G$1000,0)),ISNUMBER(MATCH(LEFT(C962,FIND(" ",C962&amp;" ")-1),'Look Up Values'!$AE$2:$AE$2000,0)))),"","EWC error")),"")</f>
        <v/>
      </c>
      <c r="M962" s="242" t="str" cm="1">
        <f t="array" ref="M962">IF(AND(G962&lt;&gt;0,G962&lt;&gt;""),IF(E962="","",IF(ISNUMBER(MATCH(SUBSTITUTE(E962," ",""),SUBSTITUTE('Look Up Values'!$I$2:$I$10," ",""),0)),"","State error")),"")</f>
        <v/>
      </c>
      <c r="N962" s="242" t="str" cm="1">
        <f t="array" ref="N962">IF(AND(G962&lt;&gt;0,G962&lt;&gt;""),IF(F962="","",IF(ISNUMBER(MATCH(SUBSTITUTE(F962," ",""),SUBSTITUTE('Look Up Values'!$W$2:$W$30," ",""),0)),"","D&amp;R error")),"")</f>
        <v/>
      </c>
      <c r="O962" s="256" t="str">
        <f t="shared" si="29"/>
        <v/>
      </c>
    </row>
    <row r="963" spans="1:15" ht="15.75">
      <c r="A963" s="250">
        <v>956</v>
      </c>
      <c r="B963" s="208"/>
      <c r="C963" s="49"/>
      <c r="D963" s="50"/>
      <c r="E963" s="50"/>
      <c r="F963" s="50"/>
      <c r="G963" s="209"/>
      <c r="H963" s="8"/>
      <c r="I963" s="457" t="str">
        <f t="shared" si="28"/>
        <v/>
      </c>
      <c r="J963" s="241" cm="1">
        <f t="array" ref="J963">SUMPRODUCT(--(K963:N963&lt;&gt;"")) + IF(TRIM(O963)="",0,LEN(O963)-LEN(SUBSTITUTE(O963,",",""))+1)</f>
        <v>0</v>
      </c>
      <c r="K963" s="242" t="str">
        <f>IF(AND(G963&lt;&gt;0,G963&lt;&gt;""),IF(B963="","",IF(ISNUMBER(MATCH(B963,'Look Up Values'!$B$2:$B$500,0)),"","Dest. error")),"")</f>
        <v/>
      </c>
      <c r="L963" s="242" t="str">
        <f>IF(AND(G963&lt;&gt;0,G963&lt;&gt;""),IF(C963="","",IF(AND(ISNUMBER(--LEFT(C963,FIND(" ",C963&amp;" ")-1)),OR(LEN(LEFT(C963,FIND(" ",C963&amp;" ")-1))=6,LEN(LEFT(C963,FIND(" ",C963&amp;" ")-1))=7),OR(ISNUMBER(MATCH(LEFT(C963,FIND(" ",C963&amp;" ")-1),'Look Up Values'!$G$2:$G$1000,0)),ISNUMBER(MATCH(LEFT(C963,FIND(" ",C963&amp;" ")-1),'Look Up Values'!$AE$2:$AE$2000,0)))),"","EWC error")),"")</f>
        <v/>
      </c>
      <c r="M963" s="242" t="str" cm="1">
        <f t="array" ref="M963">IF(AND(G963&lt;&gt;0,G963&lt;&gt;""),IF(E963="","",IF(ISNUMBER(MATCH(SUBSTITUTE(E963," ",""),SUBSTITUTE('Look Up Values'!$I$2:$I$10," ",""),0)),"","State error")),"")</f>
        <v/>
      </c>
      <c r="N963" s="242" t="str" cm="1">
        <f t="array" ref="N963">IF(AND(G963&lt;&gt;0,G963&lt;&gt;""),IF(F963="","",IF(ISNUMBER(MATCH(SUBSTITUTE(F963," ",""),SUBSTITUTE('Look Up Values'!$W$2:$W$30," ",""),0)),"","D&amp;R error")),"")</f>
        <v/>
      </c>
      <c r="O963" s="256" t="str">
        <f t="shared" si="29"/>
        <v/>
      </c>
    </row>
    <row r="964" spans="1:15" ht="15.75">
      <c r="A964" s="250">
        <v>957</v>
      </c>
      <c r="B964" s="208"/>
      <c r="C964" s="49"/>
      <c r="D964" s="50"/>
      <c r="E964" s="50"/>
      <c r="F964" s="50"/>
      <c r="G964" s="209"/>
      <c r="H964" s="8"/>
      <c r="I964" s="457" t="str">
        <f t="shared" si="28"/>
        <v/>
      </c>
      <c r="J964" s="241" cm="1">
        <f t="array" ref="J964">SUMPRODUCT(--(K964:N964&lt;&gt;"")) + IF(TRIM(O964)="",0,LEN(O964)-LEN(SUBSTITUTE(O964,",",""))+1)</f>
        <v>0</v>
      </c>
      <c r="K964" s="242" t="str">
        <f>IF(AND(G964&lt;&gt;0,G964&lt;&gt;""),IF(B964="","",IF(ISNUMBER(MATCH(B964,'Look Up Values'!$B$2:$B$500,0)),"","Dest. error")),"")</f>
        <v/>
      </c>
      <c r="L964" s="242" t="str">
        <f>IF(AND(G964&lt;&gt;0,G964&lt;&gt;""),IF(C964="","",IF(AND(ISNUMBER(--LEFT(C964,FIND(" ",C964&amp;" ")-1)),OR(LEN(LEFT(C964,FIND(" ",C964&amp;" ")-1))=6,LEN(LEFT(C964,FIND(" ",C964&amp;" ")-1))=7),OR(ISNUMBER(MATCH(LEFT(C964,FIND(" ",C964&amp;" ")-1),'Look Up Values'!$G$2:$G$1000,0)),ISNUMBER(MATCH(LEFT(C964,FIND(" ",C964&amp;" ")-1),'Look Up Values'!$AE$2:$AE$2000,0)))),"","EWC error")),"")</f>
        <v/>
      </c>
      <c r="M964" s="242" t="str" cm="1">
        <f t="array" ref="M964">IF(AND(G964&lt;&gt;0,G964&lt;&gt;""),IF(E964="","",IF(ISNUMBER(MATCH(SUBSTITUTE(E964," ",""),SUBSTITUTE('Look Up Values'!$I$2:$I$10," ",""),0)),"","State error")),"")</f>
        <v/>
      </c>
      <c r="N964" s="242" t="str" cm="1">
        <f t="array" ref="N964">IF(AND(G964&lt;&gt;0,G964&lt;&gt;""),IF(F964="","",IF(ISNUMBER(MATCH(SUBSTITUTE(F964," ",""),SUBSTITUTE('Look Up Values'!$W$2:$W$30," ",""),0)),"","D&amp;R error")),"")</f>
        <v/>
      </c>
      <c r="O964" s="256" t="str">
        <f t="shared" si="29"/>
        <v/>
      </c>
    </row>
    <row r="965" spans="1:15" ht="15.75">
      <c r="A965" s="250">
        <v>958</v>
      </c>
      <c r="B965" s="208"/>
      <c r="C965" s="49"/>
      <c r="D965" s="50"/>
      <c r="E965" s="50"/>
      <c r="F965" s="50"/>
      <c r="G965" s="209"/>
      <c r="H965" s="8"/>
      <c r="I965" s="457" t="str">
        <f t="shared" si="28"/>
        <v/>
      </c>
      <c r="J965" s="241" cm="1">
        <f t="array" ref="J965">SUMPRODUCT(--(K965:N965&lt;&gt;"")) + IF(TRIM(O965)="",0,LEN(O965)-LEN(SUBSTITUTE(O965,",",""))+1)</f>
        <v>0</v>
      </c>
      <c r="K965" s="242" t="str">
        <f>IF(AND(G965&lt;&gt;0,G965&lt;&gt;""),IF(B965="","",IF(ISNUMBER(MATCH(B965,'Look Up Values'!$B$2:$B$500,0)),"","Dest. error")),"")</f>
        <v/>
      </c>
      <c r="L965" s="242" t="str">
        <f>IF(AND(G965&lt;&gt;0,G965&lt;&gt;""),IF(C965="","",IF(AND(ISNUMBER(--LEFT(C965,FIND(" ",C965&amp;" ")-1)),OR(LEN(LEFT(C965,FIND(" ",C965&amp;" ")-1))=6,LEN(LEFT(C965,FIND(" ",C965&amp;" ")-1))=7),OR(ISNUMBER(MATCH(LEFT(C965,FIND(" ",C965&amp;" ")-1),'Look Up Values'!$G$2:$G$1000,0)),ISNUMBER(MATCH(LEFT(C965,FIND(" ",C965&amp;" ")-1),'Look Up Values'!$AE$2:$AE$2000,0)))),"","EWC error")),"")</f>
        <v/>
      </c>
      <c r="M965" s="242" t="str" cm="1">
        <f t="array" ref="M965">IF(AND(G965&lt;&gt;0,G965&lt;&gt;""),IF(E965="","",IF(ISNUMBER(MATCH(SUBSTITUTE(E965," ",""),SUBSTITUTE('Look Up Values'!$I$2:$I$10," ",""),0)),"","State error")),"")</f>
        <v/>
      </c>
      <c r="N965" s="242" t="str" cm="1">
        <f t="array" ref="N965">IF(AND(G965&lt;&gt;0,G965&lt;&gt;""),IF(F965="","",IF(ISNUMBER(MATCH(SUBSTITUTE(F965," ",""),SUBSTITUTE('Look Up Values'!$W$2:$W$30," ",""),0)),"","D&amp;R error")),"")</f>
        <v/>
      </c>
      <c r="O965" s="256" t="str">
        <f t="shared" si="29"/>
        <v/>
      </c>
    </row>
    <row r="966" spans="1:15" ht="15.75">
      <c r="A966" s="250">
        <v>959</v>
      </c>
      <c r="B966" s="208"/>
      <c r="C966" s="49"/>
      <c r="D966" s="50"/>
      <c r="E966" s="50"/>
      <c r="F966" s="50"/>
      <c r="G966" s="209"/>
      <c r="H966" s="8"/>
      <c r="I966" s="457" t="str">
        <f t="shared" si="28"/>
        <v/>
      </c>
      <c r="J966" s="241" cm="1">
        <f t="array" ref="J966">SUMPRODUCT(--(K966:N966&lt;&gt;"")) + IF(TRIM(O966)="",0,LEN(O966)-LEN(SUBSTITUTE(O966,",",""))+1)</f>
        <v>0</v>
      </c>
      <c r="K966" s="242" t="str">
        <f>IF(AND(G966&lt;&gt;0,G966&lt;&gt;""),IF(B966="","",IF(ISNUMBER(MATCH(B966,'Look Up Values'!$B$2:$B$500,0)),"","Dest. error")),"")</f>
        <v/>
      </c>
      <c r="L966" s="242" t="str">
        <f>IF(AND(G966&lt;&gt;0,G966&lt;&gt;""),IF(C966="","",IF(AND(ISNUMBER(--LEFT(C966,FIND(" ",C966&amp;" ")-1)),OR(LEN(LEFT(C966,FIND(" ",C966&amp;" ")-1))=6,LEN(LEFT(C966,FIND(" ",C966&amp;" ")-1))=7),OR(ISNUMBER(MATCH(LEFT(C966,FIND(" ",C966&amp;" ")-1),'Look Up Values'!$G$2:$G$1000,0)),ISNUMBER(MATCH(LEFT(C966,FIND(" ",C966&amp;" ")-1),'Look Up Values'!$AE$2:$AE$2000,0)))),"","EWC error")),"")</f>
        <v/>
      </c>
      <c r="M966" s="242" t="str" cm="1">
        <f t="array" ref="M966">IF(AND(G966&lt;&gt;0,G966&lt;&gt;""),IF(E966="","",IF(ISNUMBER(MATCH(SUBSTITUTE(E966," ",""),SUBSTITUTE('Look Up Values'!$I$2:$I$10," ",""),0)),"","State error")),"")</f>
        <v/>
      </c>
      <c r="N966" s="242" t="str" cm="1">
        <f t="array" ref="N966">IF(AND(G966&lt;&gt;0,G966&lt;&gt;""),IF(F966="","",IF(ISNUMBER(MATCH(SUBSTITUTE(F966," ",""),SUBSTITUTE('Look Up Values'!$W$2:$W$30," ",""),0)),"","D&amp;R error")),"")</f>
        <v/>
      </c>
      <c r="O966" s="256" t="str">
        <f t="shared" si="29"/>
        <v/>
      </c>
    </row>
    <row r="967" spans="1:15" ht="15.75">
      <c r="A967" s="250">
        <v>960</v>
      </c>
      <c r="B967" s="208"/>
      <c r="C967" s="49"/>
      <c r="D967" s="50"/>
      <c r="E967" s="50"/>
      <c r="F967" s="50"/>
      <c r="G967" s="209"/>
      <c r="H967" s="8"/>
      <c r="I967" s="457" t="str">
        <f t="shared" si="28"/>
        <v/>
      </c>
      <c r="J967" s="241" cm="1">
        <f t="array" ref="J967">SUMPRODUCT(--(K967:N967&lt;&gt;"")) + IF(TRIM(O967)="",0,LEN(O967)-LEN(SUBSTITUTE(O967,",",""))+1)</f>
        <v>0</v>
      </c>
      <c r="K967" s="242" t="str">
        <f>IF(AND(G967&lt;&gt;0,G967&lt;&gt;""),IF(B967="","",IF(ISNUMBER(MATCH(B967,'Look Up Values'!$B$2:$B$500,0)),"","Dest. error")),"")</f>
        <v/>
      </c>
      <c r="L967" s="242" t="str">
        <f>IF(AND(G967&lt;&gt;0,G967&lt;&gt;""),IF(C967="","",IF(AND(ISNUMBER(--LEFT(C967,FIND(" ",C967&amp;" ")-1)),OR(LEN(LEFT(C967,FIND(" ",C967&amp;" ")-1))=6,LEN(LEFT(C967,FIND(" ",C967&amp;" ")-1))=7),OR(ISNUMBER(MATCH(LEFT(C967,FIND(" ",C967&amp;" ")-1),'Look Up Values'!$G$2:$G$1000,0)),ISNUMBER(MATCH(LEFT(C967,FIND(" ",C967&amp;" ")-1),'Look Up Values'!$AE$2:$AE$2000,0)))),"","EWC error")),"")</f>
        <v/>
      </c>
      <c r="M967" s="242" t="str" cm="1">
        <f t="array" ref="M967">IF(AND(G967&lt;&gt;0,G967&lt;&gt;""),IF(E967="","",IF(ISNUMBER(MATCH(SUBSTITUTE(E967," ",""),SUBSTITUTE('Look Up Values'!$I$2:$I$10," ",""),0)),"","State error")),"")</f>
        <v/>
      </c>
      <c r="N967" s="242" t="str" cm="1">
        <f t="array" ref="N967">IF(AND(G967&lt;&gt;0,G967&lt;&gt;""),IF(F967="","",IF(ISNUMBER(MATCH(SUBSTITUTE(F967," ",""),SUBSTITUTE('Look Up Values'!$W$2:$W$30," ",""),0)),"","D&amp;R error")),"")</f>
        <v/>
      </c>
      <c r="O967" s="256" t="str">
        <f t="shared" si="29"/>
        <v/>
      </c>
    </row>
    <row r="968" spans="1:15" ht="15.75">
      <c r="A968" s="250">
        <v>961</v>
      </c>
      <c r="B968" s="208"/>
      <c r="C968" s="49"/>
      <c r="D968" s="50"/>
      <c r="E968" s="50"/>
      <c r="F968" s="50"/>
      <c r="G968" s="209"/>
      <c r="H968" s="8"/>
      <c r="I968" s="457" t="str">
        <f t="shared" si="28"/>
        <v/>
      </c>
      <c r="J968" s="241" cm="1">
        <f t="array" ref="J968">SUMPRODUCT(--(K968:N968&lt;&gt;"")) + IF(TRIM(O968)="",0,LEN(O968)-LEN(SUBSTITUTE(O968,",",""))+1)</f>
        <v>0</v>
      </c>
      <c r="K968" s="242" t="str">
        <f>IF(AND(G968&lt;&gt;0,G968&lt;&gt;""),IF(B968="","",IF(ISNUMBER(MATCH(B968,'Look Up Values'!$B$2:$B$500,0)),"","Dest. error")),"")</f>
        <v/>
      </c>
      <c r="L968" s="242" t="str">
        <f>IF(AND(G968&lt;&gt;0,G968&lt;&gt;""),IF(C968="","",IF(AND(ISNUMBER(--LEFT(C968,FIND(" ",C968&amp;" ")-1)),OR(LEN(LEFT(C968,FIND(" ",C968&amp;" ")-1))=6,LEN(LEFT(C968,FIND(" ",C968&amp;" ")-1))=7),OR(ISNUMBER(MATCH(LEFT(C968,FIND(" ",C968&amp;" ")-1),'Look Up Values'!$G$2:$G$1000,0)),ISNUMBER(MATCH(LEFT(C968,FIND(" ",C968&amp;" ")-1),'Look Up Values'!$AE$2:$AE$2000,0)))),"","EWC error")),"")</f>
        <v/>
      </c>
      <c r="M968" s="242" t="str" cm="1">
        <f t="array" ref="M968">IF(AND(G968&lt;&gt;0,G968&lt;&gt;""),IF(E968="","",IF(ISNUMBER(MATCH(SUBSTITUTE(E968," ",""),SUBSTITUTE('Look Up Values'!$I$2:$I$10," ",""),0)),"","State error")),"")</f>
        <v/>
      </c>
      <c r="N968" s="242" t="str" cm="1">
        <f t="array" ref="N968">IF(AND(G968&lt;&gt;0,G968&lt;&gt;""),IF(F968="","",IF(ISNUMBER(MATCH(SUBSTITUTE(F968," ",""),SUBSTITUTE('Look Up Values'!$W$2:$W$30," ",""),0)),"","D&amp;R error")),"")</f>
        <v/>
      </c>
      <c r="O968" s="256" t="str">
        <f t="shared" si="29"/>
        <v/>
      </c>
    </row>
    <row r="969" spans="1:15" ht="15.75">
      <c r="A969" s="250">
        <v>962</v>
      </c>
      <c r="B969" s="208"/>
      <c r="C969" s="49"/>
      <c r="D969" s="50"/>
      <c r="E969" s="50"/>
      <c r="F969" s="50"/>
      <c r="G969" s="209"/>
      <c r="H969" s="8"/>
      <c r="I969" s="457" t="str">
        <f t="shared" ref="I969:I1032" si="30">IF(IFERROR(--SUBSTITUTE(J969,CHAR(160),""),0)&gt;0,A969,"")</f>
        <v/>
      </c>
      <c r="J969" s="241" cm="1">
        <f t="array" ref="J969">SUMPRODUCT(--(K969:N969&lt;&gt;"")) + IF(TRIM(O969)="",0,LEN(O969)-LEN(SUBSTITUTE(O969,",",""))+1)</f>
        <v>0</v>
      </c>
      <c r="K969" s="242" t="str">
        <f>IF(AND(G969&lt;&gt;0,G969&lt;&gt;""),IF(B969="","",IF(ISNUMBER(MATCH(B969,'Look Up Values'!$B$2:$B$500,0)),"","Dest. error")),"")</f>
        <v/>
      </c>
      <c r="L969" s="242" t="str">
        <f>IF(AND(G969&lt;&gt;0,G969&lt;&gt;""),IF(C969="","",IF(AND(ISNUMBER(--LEFT(C969,FIND(" ",C969&amp;" ")-1)),OR(LEN(LEFT(C969,FIND(" ",C969&amp;" ")-1))=6,LEN(LEFT(C969,FIND(" ",C969&amp;" ")-1))=7),OR(ISNUMBER(MATCH(LEFT(C969,FIND(" ",C969&amp;" ")-1),'Look Up Values'!$G$2:$G$1000,0)),ISNUMBER(MATCH(LEFT(C969,FIND(" ",C969&amp;" ")-1),'Look Up Values'!$AE$2:$AE$2000,0)))),"","EWC error")),"")</f>
        <v/>
      </c>
      <c r="M969" s="242" t="str" cm="1">
        <f t="array" ref="M969">IF(AND(G969&lt;&gt;0,G969&lt;&gt;""),IF(E969="","",IF(ISNUMBER(MATCH(SUBSTITUTE(E969," ",""),SUBSTITUTE('Look Up Values'!$I$2:$I$10," ",""),0)),"","State error")),"")</f>
        <v/>
      </c>
      <c r="N969" s="242" t="str" cm="1">
        <f t="array" ref="N969">IF(AND(G969&lt;&gt;0,G969&lt;&gt;""),IF(F969="","",IF(ISNUMBER(MATCH(SUBSTITUTE(F969," ",""),SUBSTITUTE('Look Up Values'!$W$2:$W$30," ",""),0)),"","D&amp;R error")),"")</f>
        <v/>
      </c>
      <c r="O969" s="256" t="str">
        <f t="shared" ref="O969:O1032" si="31">IF(OR(G969="",G969=0),"",IF((TRIM(SUBSTITUTE(B969,CHAR(160),""))&amp;TRIM(SUBSTITUTE(C969,CHAR(160),""))&amp;TRIM(SUBSTITUTE(F969,CHAR(160),""))&amp;TRIM(SUBSTITUTE(E969,CHAR(160),"")))&lt;&gt;"",IF((--(TRIM(SUBSTITUTE(B969,CHAR(160),""))&lt;&gt;"")+--(TRIM(SUBSTITUTE(C969,CHAR(160),""))&lt;&gt;"")+--(TRIM(SUBSTITUTE(F969,CHAR(160),""))&lt;&gt;"")+--(TRIM(SUBSTITUTE(E969,CHAR(160),""))&lt;&gt;""))=4,"",LEFT(IF(TRIM(SUBSTITUTE(B969,CHAR(160),""))="","Dest, ","")&amp;IF(TRIM(SUBSTITUTE(C969,CHAR(160),""))="","EWC, ","")&amp;IF(TRIM(SUBSTITUTE(F969,CHAR(160),""))="","D&amp;R, ","")&amp;IF(TRIM(SUBSTITUTE(E969,CHAR(160),""))="","State, ",""),LEN(IF(TRIM(SUBSTITUTE(B969,CHAR(160),""))="","Dest, ","")&amp;IF(TRIM(SUBSTITUTE(C969,CHAR(160),""))="","EWC, ","")&amp;IF(TRIM(SUBSTITUTE(F969,CHAR(160),""))="","D&amp;R, ","")&amp;IF(TRIM(SUBSTITUTE(E969,CHAR(160),""))="","State, ",""))-2)),LEFT(IF(TRIM(SUBSTITUTE(B969,CHAR(160),""))="","Dest, ","")&amp;IF(TRIM(SUBSTITUTE(C969,CHAR(160),""))="","EWC, ","")&amp;IF(TRIM(SUBSTITUTE(F969,CHAR(160),""))="","D&amp;R, ","")&amp;IF(TRIM(SUBSTITUTE(E969,CHAR(160),""))="","State, ",""),LEN(IF(TRIM(SUBSTITUTE(B969,CHAR(160),""))="","Dest, ","")&amp;IF(TRIM(SUBSTITUTE(C969,CHAR(160),""))="","EWC, ","")&amp;IF(TRIM(SUBSTITUTE(F969,CHAR(160),""))="","D&amp;R, ","")&amp;IF(TRIM(SUBSTITUTE(E969,CHAR(160),""))="","State, ",""))-2)))</f>
        <v/>
      </c>
    </row>
    <row r="970" spans="1:15" ht="15.75">
      <c r="A970" s="250">
        <v>963</v>
      </c>
      <c r="B970" s="208"/>
      <c r="C970" s="49"/>
      <c r="D970" s="50"/>
      <c r="E970" s="50"/>
      <c r="F970" s="50"/>
      <c r="G970" s="209"/>
      <c r="H970" s="8"/>
      <c r="I970" s="457" t="str">
        <f t="shared" si="30"/>
        <v/>
      </c>
      <c r="J970" s="241" cm="1">
        <f t="array" ref="J970">SUMPRODUCT(--(K970:N970&lt;&gt;"")) + IF(TRIM(O970)="",0,LEN(O970)-LEN(SUBSTITUTE(O970,",",""))+1)</f>
        <v>0</v>
      </c>
      <c r="K970" s="242" t="str">
        <f>IF(AND(G970&lt;&gt;0,G970&lt;&gt;""),IF(B970="","",IF(ISNUMBER(MATCH(B970,'Look Up Values'!$B$2:$B$500,0)),"","Dest. error")),"")</f>
        <v/>
      </c>
      <c r="L970" s="242" t="str">
        <f>IF(AND(G970&lt;&gt;0,G970&lt;&gt;""),IF(C970="","",IF(AND(ISNUMBER(--LEFT(C970,FIND(" ",C970&amp;" ")-1)),OR(LEN(LEFT(C970,FIND(" ",C970&amp;" ")-1))=6,LEN(LEFT(C970,FIND(" ",C970&amp;" ")-1))=7),OR(ISNUMBER(MATCH(LEFT(C970,FIND(" ",C970&amp;" ")-1),'Look Up Values'!$G$2:$G$1000,0)),ISNUMBER(MATCH(LEFT(C970,FIND(" ",C970&amp;" ")-1),'Look Up Values'!$AE$2:$AE$2000,0)))),"","EWC error")),"")</f>
        <v/>
      </c>
      <c r="M970" s="242" t="str" cm="1">
        <f t="array" ref="M970">IF(AND(G970&lt;&gt;0,G970&lt;&gt;""),IF(E970="","",IF(ISNUMBER(MATCH(SUBSTITUTE(E970," ",""),SUBSTITUTE('Look Up Values'!$I$2:$I$10," ",""),0)),"","State error")),"")</f>
        <v/>
      </c>
      <c r="N970" s="242" t="str" cm="1">
        <f t="array" ref="N970">IF(AND(G970&lt;&gt;0,G970&lt;&gt;""),IF(F970="","",IF(ISNUMBER(MATCH(SUBSTITUTE(F970," ",""),SUBSTITUTE('Look Up Values'!$W$2:$W$30," ",""),0)),"","D&amp;R error")),"")</f>
        <v/>
      </c>
      <c r="O970" s="256" t="str">
        <f t="shared" si="31"/>
        <v/>
      </c>
    </row>
    <row r="971" spans="1:15" ht="15.75">
      <c r="A971" s="250">
        <v>964</v>
      </c>
      <c r="B971" s="208"/>
      <c r="C971" s="49"/>
      <c r="D971" s="50"/>
      <c r="E971" s="50"/>
      <c r="F971" s="50"/>
      <c r="G971" s="209"/>
      <c r="H971" s="8"/>
      <c r="I971" s="457" t="str">
        <f t="shared" si="30"/>
        <v/>
      </c>
      <c r="J971" s="241" cm="1">
        <f t="array" ref="J971">SUMPRODUCT(--(K971:N971&lt;&gt;"")) + IF(TRIM(O971)="",0,LEN(O971)-LEN(SUBSTITUTE(O971,",",""))+1)</f>
        <v>0</v>
      </c>
      <c r="K971" s="242" t="str">
        <f>IF(AND(G971&lt;&gt;0,G971&lt;&gt;""),IF(B971="","",IF(ISNUMBER(MATCH(B971,'Look Up Values'!$B$2:$B$500,0)),"","Dest. error")),"")</f>
        <v/>
      </c>
      <c r="L971" s="242" t="str">
        <f>IF(AND(G971&lt;&gt;0,G971&lt;&gt;""),IF(C971="","",IF(AND(ISNUMBER(--LEFT(C971,FIND(" ",C971&amp;" ")-1)),OR(LEN(LEFT(C971,FIND(" ",C971&amp;" ")-1))=6,LEN(LEFT(C971,FIND(" ",C971&amp;" ")-1))=7),OR(ISNUMBER(MATCH(LEFT(C971,FIND(" ",C971&amp;" ")-1),'Look Up Values'!$G$2:$G$1000,0)),ISNUMBER(MATCH(LEFT(C971,FIND(" ",C971&amp;" ")-1),'Look Up Values'!$AE$2:$AE$2000,0)))),"","EWC error")),"")</f>
        <v/>
      </c>
      <c r="M971" s="242" t="str" cm="1">
        <f t="array" ref="M971">IF(AND(G971&lt;&gt;0,G971&lt;&gt;""),IF(E971="","",IF(ISNUMBER(MATCH(SUBSTITUTE(E971," ",""),SUBSTITUTE('Look Up Values'!$I$2:$I$10," ",""),0)),"","State error")),"")</f>
        <v/>
      </c>
      <c r="N971" s="242" t="str" cm="1">
        <f t="array" ref="N971">IF(AND(G971&lt;&gt;0,G971&lt;&gt;""),IF(F971="","",IF(ISNUMBER(MATCH(SUBSTITUTE(F971," ",""),SUBSTITUTE('Look Up Values'!$W$2:$W$30," ",""),0)),"","D&amp;R error")),"")</f>
        <v/>
      </c>
      <c r="O971" s="256" t="str">
        <f t="shared" si="31"/>
        <v/>
      </c>
    </row>
    <row r="972" spans="1:15" ht="15.75">
      <c r="A972" s="250">
        <v>965</v>
      </c>
      <c r="B972" s="208"/>
      <c r="C972" s="49"/>
      <c r="D972" s="50"/>
      <c r="E972" s="50"/>
      <c r="F972" s="50"/>
      <c r="G972" s="209"/>
      <c r="H972" s="8"/>
      <c r="I972" s="457" t="str">
        <f t="shared" si="30"/>
        <v/>
      </c>
      <c r="J972" s="241" cm="1">
        <f t="array" ref="J972">SUMPRODUCT(--(K972:N972&lt;&gt;"")) + IF(TRIM(O972)="",0,LEN(O972)-LEN(SUBSTITUTE(O972,",",""))+1)</f>
        <v>0</v>
      </c>
      <c r="K972" s="242" t="str">
        <f>IF(AND(G972&lt;&gt;0,G972&lt;&gt;""),IF(B972="","",IF(ISNUMBER(MATCH(B972,'Look Up Values'!$B$2:$B$500,0)),"","Dest. error")),"")</f>
        <v/>
      </c>
      <c r="L972" s="242" t="str">
        <f>IF(AND(G972&lt;&gt;0,G972&lt;&gt;""),IF(C972="","",IF(AND(ISNUMBER(--LEFT(C972,FIND(" ",C972&amp;" ")-1)),OR(LEN(LEFT(C972,FIND(" ",C972&amp;" ")-1))=6,LEN(LEFT(C972,FIND(" ",C972&amp;" ")-1))=7),OR(ISNUMBER(MATCH(LEFT(C972,FIND(" ",C972&amp;" ")-1),'Look Up Values'!$G$2:$G$1000,0)),ISNUMBER(MATCH(LEFT(C972,FIND(" ",C972&amp;" ")-1),'Look Up Values'!$AE$2:$AE$2000,0)))),"","EWC error")),"")</f>
        <v/>
      </c>
      <c r="M972" s="242" t="str" cm="1">
        <f t="array" ref="M972">IF(AND(G972&lt;&gt;0,G972&lt;&gt;""),IF(E972="","",IF(ISNUMBER(MATCH(SUBSTITUTE(E972," ",""),SUBSTITUTE('Look Up Values'!$I$2:$I$10," ",""),0)),"","State error")),"")</f>
        <v/>
      </c>
      <c r="N972" s="242" t="str" cm="1">
        <f t="array" ref="N972">IF(AND(G972&lt;&gt;0,G972&lt;&gt;""),IF(F972="","",IF(ISNUMBER(MATCH(SUBSTITUTE(F972," ",""),SUBSTITUTE('Look Up Values'!$W$2:$W$30," ",""),0)),"","D&amp;R error")),"")</f>
        <v/>
      </c>
      <c r="O972" s="256" t="str">
        <f t="shared" si="31"/>
        <v/>
      </c>
    </row>
    <row r="973" spans="1:15" ht="15.75">
      <c r="A973" s="250">
        <v>966</v>
      </c>
      <c r="B973" s="208"/>
      <c r="C973" s="49"/>
      <c r="D973" s="50"/>
      <c r="E973" s="50"/>
      <c r="F973" s="50"/>
      <c r="G973" s="209"/>
      <c r="H973" s="8"/>
      <c r="I973" s="457" t="str">
        <f t="shared" si="30"/>
        <v/>
      </c>
      <c r="J973" s="241" cm="1">
        <f t="array" ref="J973">SUMPRODUCT(--(K973:N973&lt;&gt;"")) + IF(TRIM(O973)="",0,LEN(O973)-LEN(SUBSTITUTE(O973,",",""))+1)</f>
        <v>0</v>
      </c>
      <c r="K973" s="242" t="str">
        <f>IF(AND(G973&lt;&gt;0,G973&lt;&gt;""),IF(B973="","",IF(ISNUMBER(MATCH(B973,'Look Up Values'!$B$2:$B$500,0)),"","Dest. error")),"")</f>
        <v/>
      </c>
      <c r="L973" s="242" t="str">
        <f>IF(AND(G973&lt;&gt;0,G973&lt;&gt;""),IF(C973="","",IF(AND(ISNUMBER(--LEFT(C973,FIND(" ",C973&amp;" ")-1)),OR(LEN(LEFT(C973,FIND(" ",C973&amp;" ")-1))=6,LEN(LEFT(C973,FIND(" ",C973&amp;" ")-1))=7),OR(ISNUMBER(MATCH(LEFT(C973,FIND(" ",C973&amp;" ")-1),'Look Up Values'!$G$2:$G$1000,0)),ISNUMBER(MATCH(LEFT(C973,FIND(" ",C973&amp;" ")-1),'Look Up Values'!$AE$2:$AE$2000,0)))),"","EWC error")),"")</f>
        <v/>
      </c>
      <c r="M973" s="242" t="str" cm="1">
        <f t="array" ref="M973">IF(AND(G973&lt;&gt;0,G973&lt;&gt;""),IF(E973="","",IF(ISNUMBER(MATCH(SUBSTITUTE(E973," ",""),SUBSTITUTE('Look Up Values'!$I$2:$I$10," ",""),0)),"","State error")),"")</f>
        <v/>
      </c>
      <c r="N973" s="242" t="str" cm="1">
        <f t="array" ref="N973">IF(AND(G973&lt;&gt;0,G973&lt;&gt;""),IF(F973="","",IF(ISNUMBER(MATCH(SUBSTITUTE(F973," ",""),SUBSTITUTE('Look Up Values'!$W$2:$W$30," ",""),0)),"","D&amp;R error")),"")</f>
        <v/>
      </c>
      <c r="O973" s="256" t="str">
        <f t="shared" si="31"/>
        <v/>
      </c>
    </row>
    <row r="974" spans="1:15" ht="15.75">
      <c r="A974" s="250">
        <v>967</v>
      </c>
      <c r="B974" s="208"/>
      <c r="C974" s="49"/>
      <c r="D974" s="50"/>
      <c r="E974" s="50"/>
      <c r="F974" s="50"/>
      <c r="G974" s="209"/>
      <c r="H974" s="8"/>
      <c r="I974" s="457" t="str">
        <f t="shared" si="30"/>
        <v/>
      </c>
      <c r="J974" s="241" cm="1">
        <f t="array" ref="J974">SUMPRODUCT(--(K974:N974&lt;&gt;"")) + IF(TRIM(O974)="",0,LEN(O974)-LEN(SUBSTITUTE(O974,",",""))+1)</f>
        <v>0</v>
      </c>
      <c r="K974" s="242" t="str">
        <f>IF(AND(G974&lt;&gt;0,G974&lt;&gt;""),IF(B974="","",IF(ISNUMBER(MATCH(B974,'Look Up Values'!$B$2:$B$500,0)),"","Dest. error")),"")</f>
        <v/>
      </c>
      <c r="L974" s="242" t="str">
        <f>IF(AND(G974&lt;&gt;0,G974&lt;&gt;""),IF(C974="","",IF(AND(ISNUMBER(--LEFT(C974,FIND(" ",C974&amp;" ")-1)),OR(LEN(LEFT(C974,FIND(" ",C974&amp;" ")-1))=6,LEN(LEFT(C974,FIND(" ",C974&amp;" ")-1))=7),OR(ISNUMBER(MATCH(LEFT(C974,FIND(" ",C974&amp;" ")-1),'Look Up Values'!$G$2:$G$1000,0)),ISNUMBER(MATCH(LEFT(C974,FIND(" ",C974&amp;" ")-1),'Look Up Values'!$AE$2:$AE$2000,0)))),"","EWC error")),"")</f>
        <v/>
      </c>
      <c r="M974" s="242" t="str" cm="1">
        <f t="array" ref="M974">IF(AND(G974&lt;&gt;0,G974&lt;&gt;""),IF(E974="","",IF(ISNUMBER(MATCH(SUBSTITUTE(E974," ",""),SUBSTITUTE('Look Up Values'!$I$2:$I$10," ",""),0)),"","State error")),"")</f>
        <v/>
      </c>
      <c r="N974" s="242" t="str" cm="1">
        <f t="array" ref="N974">IF(AND(G974&lt;&gt;0,G974&lt;&gt;""),IF(F974="","",IF(ISNUMBER(MATCH(SUBSTITUTE(F974," ",""),SUBSTITUTE('Look Up Values'!$W$2:$W$30," ",""),0)),"","D&amp;R error")),"")</f>
        <v/>
      </c>
      <c r="O974" s="256" t="str">
        <f t="shared" si="31"/>
        <v/>
      </c>
    </row>
    <row r="975" spans="1:15" ht="15.75">
      <c r="A975" s="250">
        <v>968</v>
      </c>
      <c r="B975" s="208"/>
      <c r="C975" s="49"/>
      <c r="D975" s="50"/>
      <c r="E975" s="50"/>
      <c r="F975" s="50"/>
      <c r="G975" s="209"/>
      <c r="H975" s="8"/>
      <c r="I975" s="457" t="str">
        <f t="shared" si="30"/>
        <v/>
      </c>
      <c r="J975" s="241" cm="1">
        <f t="array" ref="J975">SUMPRODUCT(--(K975:N975&lt;&gt;"")) + IF(TRIM(O975)="",0,LEN(O975)-LEN(SUBSTITUTE(O975,",",""))+1)</f>
        <v>0</v>
      </c>
      <c r="K975" s="242" t="str">
        <f>IF(AND(G975&lt;&gt;0,G975&lt;&gt;""),IF(B975="","",IF(ISNUMBER(MATCH(B975,'Look Up Values'!$B$2:$B$500,0)),"","Dest. error")),"")</f>
        <v/>
      </c>
      <c r="L975" s="242" t="str">
        <f>IF(AND(G975&lt;&gt;0,G975&lt;&gt;""),IF(C975="","",IF(AND(ISNUMBER(--LEFT(C975,FIND(" ",C975&amp;" ")-1)),OR(LEN(LEFT(C975,FIND(" ",C975&amp;" ")-1))=6,LEN(LEFT(C975,FIND(" ",C975&amp;" ")-1))=7),OR(ISNUMBER(MATCH(LEFT(C975,FIND(" ",C975&amp;" ")-1),'Look Up Values'!$G$2:$G$1000,0)),ISNUMBER(MATCH(LEFT(C975,FIND(" ",C975&amp;" ")-1),'Look Up Values'!$AE$2:$AE$2000,0)))),"","EWC error")),"")</f>
        <v/>
      </c>
      <c r="M975" s="242" t="str" cm="1">
        <f t="array" ref="M975">IF(AND(G975&lt;&gt;0,G975&lt;&gt;""),IF(E975="","",IF(ISNUMBER(MATCH(SUBSTITUTE(E975," ",""),SUBSTITUTE('Look Up Values'!$I$2:$I$10," ",""),0)),"","State error")),"")</f>
        <v/>
      </c>
      <c r="N975" s="242" t="str" cm="1">
        <f t="array" ref="N975">IF(AND(G975&lt;&gt;0,G975&lt;&gt;""),IF(F975="","",IF(ISNUMBER(MATCH(SUBSTITUTE(F975," ",""),SUBSTITUTE('Look Up Values'!$W$2:$W$30," ",""),0)),"","D&amp;R error")),"")</f>
        <v/>
      </c>
      <c r="O975" s="256" t="str">
        <f t="shared" si="31"/>
        <v/>
      </c>
    </row>
    <row r="976" spans="1:15" ht="15.75">
      <c r="A976" s="250">
        <v>969</v>
      </c>
      <c r="B976" s="208"/>
      <c r="C976" s="49"/>
      <c r="D976" s="50"/>
      <c r="E976" s="50"/>
      <c r="F976" s="50"/>
      <c r="G976" s="209"/>
      <c r="H976" s="8"/>
      <c r="I976" s="457" t="str">
        <f t="shared" si="30"/>
        <v/>
      </c>
      <c r="J976" s="241" cm="1">
        <f t="array" ref="J976">SUMPRODUCT(--(K976:N976&lt;&gt;"")) + IF(TRIM(O976)="",0,LEN(O976)-LEN(SUBSTITUTE(O976,",",""))+1)</f>
        <v>0</v>
      </c>
      <c r="K976" s="242" t="str">
        <f>IF(AND(G976&lt;&gt;0,G976&lt;&gt;""),IF(B976="","",IF(ISNUMBER(MATCH(B976,'Look Up Values'!$B$2:$B$500,0)),"","Dest. error")),"")</f>
        <v/>
      </c>
      <c r="L976" s="242" t="str">
        <f>IF(AND(G976&lt;&gt;0,G976&lt;&gt;""),IF(C976="","",IF(AND(ISNUMBER(--LEFT(C976,FIND(" ",C976&amp;" ")-1)),OR(LEN(LEFT(C976,FIND(" ",C976&amp;" ")-1))=6,LEN(LEFT(C976,FIND(" ",C976&amp;" ")-1))=7),OR(ISNUMBER(MATCH(LEFT(C976,FIND(" ",C976&amp;" ")-1),'Look Up Values'!$G$2:$G$1000,0)),ISNUMBER(MATCH(LEFT(C976,FIND(" ",C976&amp;" ")-1),'Look Up Values'!$AE$2:$AE$2000,0)))),"","EWC error")),"")</f>
        <v/>
      </c>
      <c r="M976" s="242" t="str" cm="1">
        <f t="array" ref="M976">IF(AND(G976&lt;&gt;0,G976&lt;&gt;""),IF(E976="","",IF(ISNUMBER(MATCH(SUBSTITUTE(E976," ",""),SUBSTITUTE('Look Up Values'!$I$2:$I$10," ",""),0)),"","State error")),"")</f>
        <v/>
      </c>
      <c r="N976" s="242" t="str" cm="1">
        <f t="array" ref="N976">IF(AND(G976&lt;&gt;0,G976&lt;&gt;""),IF(F976="","",IF(ISNUMBER(MATCH(SUBSTITUTE(F976," ",""),SUBSTITUTE('Look Up Values'!$W$2:$W$30," ",""),0)),"","D&amp;R error")),"")</f>
        <v/>
      </c>
      <c r="O976" s="256" t="str">
        <f t="shared" si="31"/>
        <v/>
      </c>
    </row>
    <row r="977" spans="1:15" ht="15.75">
      <c r="A977" s="250">
        <v>970</v>
      </c>
      <c r="B977" s="208"/>
      <c r="C977" s="49"/>
      <c r="D977" s="50"/>
      <c r="E977" s="50"/>
      <c r="F977" s="50"/>
      <c r="G977" s="209"/>
      <c r="H977" s="8"/>
      <c r="I977" s="457" t="str">
        <f t="shared" si="30"/>
        <v/>
      </c>
      <c r="J977" s="241" cm="1">
        <f t="array" ref="J977">SUMPRODUCT(--(K977:N977&lt;&gt;"")) + IF(TRIM(O977)="",0,LEN(O977)-LEN(SUBSTITUTE(O977,",",""))+1)</f>
        <v>0</v>
      </c>
      <c r="K977" s="242" t="str">
        <f>IF(AND(G977&lt;&gt;0,G977&lt;&gt;""),IF(B977="","",IF(ISNUMBER(MATCH(B977,'Look Up Values'!$B$2:$B$500,0)),"","Dest. error")),"")</f>
        <v/>
      </c>
      <c r="L977" s="242" t="str">
        <f>IF(AND(G977&lt;&gt;0,G977&lt;&gt;""),IF(C977="","",IF(AND(ISNUMBER(--LEFT(C977,FIND(" ",C977&amp;" ")-1)),OR(LEN(LEFT(C977,FIND(" ",C977&amp;" ")-1))=6,LEN(LEFT(C977,FIND(" ",C977&amp;" ")-1))=7),OR(ISNUMBER(MATCH(LEFT(C977,FIND(" ",C977&amp;" ")-1),'Look Up Values'!$G$2:$G$1000,0)),ISNUMBER(MATCH(LEFT(C977,FIND(" ",C977&amp;" ")-1),'Look Up Values'!$AE$2:$AE$2000,0)))),"","EWC error")),"")</f>
        <v/>
      </c>
      <c r="M977" s="242" t="str" cm="1">
        <f t="array" ref="M977">IF(AND(G977&lt;&gt;0,G977&lt;&gt;""),IF(E977="","",IF(ISNUMBER(MATCH(SUBSTITUTE(E977," ",""),SUBSTITUTE('Look Up Values'!$I$2:$I$10," ",""),0)),"","State error")),"")</f>
        <v/>
      </c>
      <c r="N977" s="242" t="str" cm="1">
        <f t="array" ref="N977">IF(AND(G977&lt;&gt;0,G977&lt;&gt;""),IF(F977="","",IF(ISNUMBER(MATCH(SUBSTITUTE(F977," ",""),SUBSTITUTE('Look Up Values'!$W$2:$W$30," ",""),0)),"","D&amp;R error")),"")</f>
        <v/>
      </c>
      <c r="O977" s="256" t="str">
        <f t="shared" si="31"/>
        <v/>
      </c>
    </row>
    <row r="978" spans="1:15" ht="15.75">
      <c r="A978" s="250">
        <v>971</v>
      </c>
      <c r="B978" s="208"/>
      <c r="C978" s="49"/>
      <c r="D978" s="50"/>
      <c r="E978" s="50"/>
      <c r="F978" s="50"/>
      <c r="G978" s="209"/>
      <c r="H978" s="8"/>
      <c r="I978" s="457" t="str">
        <f t="shared" si="30"/>
        <v/>
      </c>
      <c r="J978" s="241" cm="1">
        <f t="array" ref="J978">SUMPRODUCT(--(K978:N978&lt;&gt;"")) + IF(TRIM(O978)="",0,LEN(O978)-LEN(SUBSTITUTE(O978,",",""))+1)</f>
        <v>0</v>
      </c>
      <c r="K978" s="242" t="str">
        <f>IF(AND(G978&lt;&gt;0,G978&lt;&gt;""),IF(B978="","",IF(ISNUMBER(MATCH(B978,'Look Up Values'!$B$2:$B$500,0)),"","Dest. error")),"")</f>
        <v/>
      </c>
      <c r="L978" s="242" t="str">
        <f>IF(AND(G978&lt;&gt;0,G978&lt;&gt;""),IF(C978="","",IF(AND(ISNUMBER(--LEFT(C978,FIND(" ",C978&amp;" ")-1)),OR(LEN(LEFT(C978,FIND(" ",C978&amp;" ")-1))=6,LEN(LEFT(C978,FIND(" ",C978&amp;" ")-1))=7),OR(ISNUMBER(MATCH(LEFT(C978,FIND(" ",C978&amp;" ")-1),'Look Up Values'!$G$2:$G$1000,0)),ISNUMBER(MATCH(LEFT(C978,FIND(" ",C978&amp;" ")-1),'Look Up Values'!$AE$2:$AE$2000,0)))),"","EWC error")),"")</f>
        <v/>
      </c>
      <c r="M978" s="242" t="str" cm="1">
        <f t="array" ref="M978">IF(AND(G978&lt;&gt;0,G978&lt;&gt;""),IF(E978="","",IF(ISNUMBER(MATCH(SUBSTITUTE(E978," ",""),SUBSTITUTE('Look Up Values'!$I$2:$I$10," ",""),0)),"","State error")),"")</f>
        <v/>
      </c>
      <c r="N978" s="242" t="str" cm="1">
        <f t="array" ref="N978">IF(AND(G978&lt;&gt;0,G978&lt;&gt;""),IF(F978="","",IF(ISNUMBER(MATCH(SUBSTITUTE(F978," ",""),SUBSTITUTE('Look Up Values'!$W$2:$W$30," ",""),0)),"","D&amp;R error")),"")</f>
        <v/>
      </c>
      <c r="O978" s="256" t="str">
        <f t="shared" si="31"/>
        <v/>
      </c>
    </row>
    <row r="979" spans="1:15" ht="15.75">
      <c r="A979" s="250">
        <v>972</v>
      </c>
      <c r="B979" s="208"/>
      <c r="C979" s="49"/>
      <c r="D979" s="50"/>
      <c r="E979" s="50"/>
      <c r="F979" s="50"/>
      <c r="G979" s="209"/>
      <c r="H979" s="8"/>
      <c r="I979" s="457" t="str">
        <f t="shared" si="30"/>
        <v/>
      </c>
      <c r="J979" s="241" cm="1">
        <f t="array" ref="J979">SUMPRODUCT(--(K979:N979&lt;&gt;"")) + IF(TRIM(O979)="",0,LEN(O979)-LEN(SUBSTITUTE(O979,",",""))+1)</f>
        <v>0</v>
      </c>
      <c r="K979" s="242" t="str">
        <f>IF(AND(G979&lt;&gt;0,G979&lt;&gt;""),IF(B979="","",IF(ISNUMBER(MATCH(B979,'Look Up Values'!$B$2:$B$500,0)),"","Dest. error")),"")</f>
        <v/>
      </c>
      <c r="L979" s="242" t="str">
        <f>IF(AND(G979&lt;&gt;0,G979&lt;&gt;""),IF(C979="","",IF(AND(ISNUMBER(--LEFT(C979,FIND(" ",C979&amp;" ")-1)),OR(LEN(LEFT(C979,FIND(" ",C979&amp;" ")-1))=6,LEN(LEFT(C979,FIND(" ",C979&amp;" ")-1))=7),OR(ISNUMBER(MATCH(LEFT(C979,FIND(" ",C979&amp;" ")-1),'Look Up Values'!$G$2:$G$1000,0)),ISNUMBER(MATCH(LEFT(C979,FIND(" ",C979&amp;" ")-1),'Look Up Values'!$AE$2:$AE$2000,0)))),"","EWC error")),"")</f>
        <v/>
      </c>
      <c r="M979" s="242" t="str" cm="1">
        <f t="array" ref="M979">IF(AND(G979&lt;&gt;0,G979&lt;&gt;""),IF(E979="","",IF(ISNUMBER(MATCH(SUBSTITUTE(E979," ",""),SUBSTITUTE('Look Up Values'!$I$2:$I$10," ",""),0)),"","State error")),"")</f>
        <v/>
      </c>
      <c r="N979" s="242" t="str" cm="1">
        <f t="array" ref="N979">IF(AND(G979&lt;&gt;0,G979&lt;&gt;""),IF(F979="","",IF(ISNUMBER(MATCH(SUBSTITUTE(F979," ",""),SUBSTITUTE('Look Up Values'!$W$2:$W$30," ",""),0)),"","D&amp;R error")),"")</f>
        <v/>
      </c>
      <c r="O979" s="256" t="str">
        <f t="shared" si="31"/>
        <v/>
      </c>
    </row>
    <row r="980" spans="1:15" ht="15.75">
      <c r="A980" s="250">
        <v>973</v>
      </c>
      <c r="B980" s="208"/>
      <c r="C980" s="49"/>
      <c r="D980" s="50"/>
      <c r="E980" s="50"/>
      <c r="F980" s="50"/>
      <c r="G980" s="209"/>
      <c r="H980" s="8"/>
      <c r="I980" s="457" t="str">
        <f t="shared" si="30"/>
        <v/>
      </c>
      <c r="J980" s="241" cm="1">
        <f t="array" ref="J980">SUMPRODUCT(--(K980:N980&lt;&gt;"")) + IF(TRIM(O980)="",0,LEN(O980)-LEN(SUBSTITUTE(O980,",",""))+1)</f>
        <v>0</v>
      </c>
      <c r="K980" s="242" t="str">
        <f>IF(AND(G980&lt;&gt;0,G980&lt;&gt;""),IF(B980="","",IF(ISNUMBER(MATCH(B980,'Look Up Values'!$B$2:$B$500,0)),"","Dest. error")),"")</f>
        <v/>
      </c>
      <c r="L980" s="242" t="str">
        <f>IF(AND(G980&lt;&gt;0,G980&lt;&gt;""),IF(C980="","",IF(AND(ISNUMBER(--LEFT(C980,FIND(" ",C980&amp;" ")-1)),OR(LEN(LEFT(C980,FIND(" ",C980&amp;" ")-1))=6,LEN(LEFT(C980,FIND(" ",C980&amp;" ")-1))=7),OR(ISNUMBER(MATCH(LEFT(C980,FIND(" ",C980&amp;" ")-1),'Look Up Values'!$G$2:$G$1000,0)),ISNUMBER(MATCH(LEFT(C980,FIND(" ",C980&amp;" ")-1),'Look Up Values'!$AE$2:$AE$2000,0)))),"","EWC error")),"")</f>
        <v/>
      </c>
      <c r="M980" s="242" t="str" cm="1">
        <f t="array" ref="M980">IF(AND(G980&lt;&gt;0,G980&lt;&gt;""),IF(E980="","",IF(ISNUMBER(MATCH(SUBSTITUTE(E980," ",""),SUBSTITUTE('Look Up Values'!$I$2:$I$10," ",""),0)),"","State error")),"")</f>
        <v/>
      </c>
      <c r="N980" s="242" t="str" cm="1">
        <f t="array" ref="N980">IF(AND(G980&lt;&gt;0,G980&lt;&gt;""),IF(F980="","",IF(ISNUMBER(MATCH(SUBSTITUTE(F980," ",""),SUBSTITUTE('Look Up Values'!$W$2:$W$30," ",""),0)),"","D&amp;R error")),"")</f>
        <v/>
      </c>
      <c r="O980" s="256" t="str">
        <f t="shared" si="31"/>
        <v/>
      </c>
    </row>
    <row r="981" spans="1:15" ht="15.75">
      <c r="A981" s="250">
        <v>974</v>
      </c>
      <c r="B981" s="208"/>
      <c r="C981" s="49"/>
      <c r="D981" s="50"/>
      <c r="E981" s="50"/>
      <c r="F981" s="50"/>
      <c r="G981" s="209"/>
      <c r="H981" s="8"/>
      <c r="I981" s="457" t="str">
        <f t="shared" si="30"/>
        <v/>
      </c>
      <c r="J981" s="241" cm="1">
        <f t="array" ref="J981">SUMPRODUCT(--(K981:N981&lt;&gt;"")) + IF(TRIM(O981)="",0,LEN(O981)-LEN(SUBSTITUTE(O981,",",""))+1)</f>
        <v>0</v>
      </c>
      <c r="K981" s="242" t="str">
        <f>IF(AND(G981&lt;&gt;0,G981&lt;&gt;""),IF(B981="","",IF(ISNUMBER(MATCH(B981,'Look Up Values'!$B$2:$B$500,0)),"","Dest. error")),"")</f>
        <v/>
      </c>
      <c r="L981" s="242" t="str">
        <f>IF(AND(G981&lt;&gt;0,G981&lt;&gt;""),IF(C981="","",IF(AND(ISNUMBER(--LEFT(C981,FIND(" ",C981&amp;" ")-1)),OR(LEN(LEFT(C981,FIND(" ",C981&amp;" ")-1))=6,LEN(LEFT(C981,FIND(" ",C981&amp;" ")-1))=7),OR(ISNUMBER(MATCH(LEFT(C981,FIND(" ",C981&amp;" ")-1),'Look Up Values'!$G$2:$G$1000,0)),ISNUMBER(MATCH(LEFT(C981,FIND(" ",C981&amp;" ")-1),'Look Up Values'!$AE$2:$AE$2000,0)))),"","EWC error")),"")</f>
        <v/>
      </c>
      <c r="M981" s="242" t="str" cm="1">
        <f t="array" ref="M981">IF(AND(G981&lt;&gt;0,G981&lt;&gt;""),IF(E981="","",IF(ISNUMBER(MATCH(SUBSTITUTE(E981," ",""),SUBSTITUTE('Look Up Values'!$I$2:$I$10," ",""),0)),"","State error")),"")</f>
        <v/>
      </c>
      <c r="N981" s="242" t="str" cm="1">
        <f t="array" ref="N981">IF(AND(G981&lt;&gt;0,G981&lt;&gt;""),IF(F981="","",IF(ISNUMBER(MATCH(SUBSTITUTE(F981," ",""),SUBSTITUTE('Look Up Values'!$W$2:$W$30," ",""),0)),"","D&amp;R error")),"")</f>
        <v/>
      </c>
      <c r="O981" s="256" t="str">
        <f t="shared" si="31"/>
        <v/>
      </c>
    </row>
    <row r="982" spans="1:15" ht="15.75">
      <c r="A982" s="250">
        <v>975</v>
      </c>
      <c r="B982" s="208"/>
      <c r="C982" s="49"/>
      <c r="D982" s="50"/>
      <c r="E982" s="50"/>
      <c r="F982" s="50"/>
      <c r="G982" s="209"/>
      <c r="H982" s="8"/>
      <c r="I982" s="457" t="str">
        <f t="shared" si="30"/>
        <v/>
      </c>
      <c r="J982" s="241" cm="1">
        <f t="array" ref="J982">SUMPRODUCT(--(K982:N982&lt;&gt;"")) + IF(TRIM(O982)="",0,LEN(O982)-LEN(SUBSTITUTE(O982,",",""))+1)</f>
        <v>0</v>
      </c>
      <c r="K982" s="242" t="str">
        <f>IF(AND(G982&lt;&gt;0,G982&lt;&gt;""),IF(B982="","",IF(ISNUMBER(MATCH(B982,'Look Up Values'!$B$2:$B$500,0)),"","Dest. error")),"")</f>
        <v/>
      </c>
      <c r="L982" s="242" t="str">
        <f>IF(AND(G982&lt;&gt;0,G982&lt;&gt;""),IF(C982="","",IF(AND(ISNUMBER(--LEFT(C982,FIND(" ",C982&amp;" ")-1)),OR(LEN(LEFT(C982,FIND(" ",C982&amp;" ")-1))=6,LEN(LEFT(C982,FIND(" ",C982&amp;" ")-1))=7),OR(ISNUMBER(MATCH(LEFT(C982,FIND(" ",C982&amp;" ")-1),'Look Up Values'!$G$2:$G$1000,0)),ISNUMBER(MATCH(LEFT(C982,FIND(" ",C982&amp;" ")-1),'Look Up Values'!$AE$2:$AE$2000,0)))),"","EWC error")),"")</f>
        <v/>
      </c>
      <c r="M982" s="242" t="str" cm="1">
        <f t="array" ref="M982">IF(AND(G982&lt;&gt;0,G982&lt;&gt;""),IF(E982="","",IF(ISNUMBER(MATCH(SUBSTITUTE(E982," ",""),SUBSTITUTE('Look Up Values'!$I$2:$I$10," ",""),0)),"","State error")),"")</f>
        <v/>
      </c>
      <c r="N982" s="242" t="str" cm="1">
        <f t="array" ref="N982">IF(AND(G982&lt;&gt;0,G982&lt;&gt;""),IF(F982="","",IF(ISNUMBER(MATCH(SUBSTITUTE(F982," ",""),SUBSTITUTE('Look Up Values'!$W$2:$W$30," ",""),0)),"","D&amp;R error")),"")</f>
        <v/>
      </c>
      <c r="O982" s="256" t="str">
        <f t="shared" si="31"/>
        <v/>
      </c>
    </row>
    <row r="983" spans="1:15" ht="15.75">
      <c r="A983" s="250">
        <v>976</v>
      </c>
      <c r="B983" s="208"/>
      <c r="C983" s="49"/>
      <c r="D983" s="50"/>
      <c r="E983" s="50"/>
      <c r="F983" s="50"/>
      <c r="G983" s="209"/>
      <c r="H983" s="8"/>
      <c r="I983" s="457" t="str">
        <f t="shared" si="30"/>
        <v/>
      </c>
      <c r="J983" s="241" cm="1">
        <f t="array" ref="J983">SUMPRODUCT(--(K983:N983&lt;&gt;"")) + IF(TRIM(O983)="",0,LEN(O983)-LEN(SUBSTITUTE(O983,",",""))+1)</f>
        <v>0</v>
      </c>
      <c r="K983" s="242" t="str">
        <f>IF(AND(G983&lt;&gt;0,G983&lt;&gt;""),IF(B983="","",IF(ISNUMBER(MATCH(B983,'Look Up Values'!$B$2:$B$500,0)),"","Dest. error")),"")</f>
        <v/>
      </c>
      <c r="L983" s="242" t="str">
        <f>IF(AND(G983&lt;&gt;0,G983&lt;&gt;""),IF(C983="","",IF(AND(ISNUMBER(--LEFT(C983,FIND(" ",C983&amp;" ")-1)),OR(LEN(LEFT(C983,FIND(" ",C983&amp;" ")-1))=6,LEN(LEFT(C983,FIND(" ",C983&amp;" ")-1))=7),OR(ISNUMBER(MATCH(LEFT(C983,FIND(" ",C983&amp;" ")-1),'Look Up Values'!$G$2:$G$1000,0)),ISNUMBER(MATCH(LEFT(C983,FIND(" ",C983&amp;" ")-1),'Look Up Values'!$AE$2:$AE$2000,0)))),"","EWC error")),"")</f>
        <v/>
      </c>
      <c r="M983" s="242" t="str" cm="1">
        <f t="array" ref="M983">IF(AND(G983&lt;&gt;0,G983&lt;&gt;""),IF(E983="","",IF(ISNUMBER(MATCH(SUBSTITUTE(E983," ",""),SUBSTITUTE('Look Up Values'!$I$2:$I$10," ",""),0)),"","State error")),"")</f>
        <v/>
      </c>
      <c r="N983" s="242" t="str" cm="1">
        <f t="array" ref="N983">IF(AND(G983&lt;&gt;0,G983&lt;&gt;""),IF(F983="","",IF(ISNUMBER(MATCH(SUBSTITUTE(F983," ",""),SUBSTITUTE('Look Up Values'!$W$2:$W$30," ",""),0)),"","D&amp;R error")),"")</f>
        <v/>
      </c>
      <c r="O983" s="256" t="str">
        <f t="shared" si="31"/>
        <v/>
      </c>
    </row>
    <row r="984" spans="1:15" ht="15.75">
      <c r="A984" s="250">
        <v>977</v>
      </c>
      <c r="B984" s="208"/>
      <c r="C984" s="49"/>
      <c r="D984" s="50"/>
      <c r="E984" s="50"/>
      <c r="F984" s="50"/>
      <c r="G984" s="209"/>
      <c r="H984" s="8"/>
      <c r="I984" s="457" t="str">
        <f t="shared" si="30"/>
        <v/>
      </c>
      <c r="J984" s="241" cm="1">
        <f t="array" ref="J984">SUMPRODUCT(--(K984:N984&lt;&gt;"")) + IF(TRIM(O984)="",0,LEN(O984)-LEN(SUBSTITUTE(O984,",",""))+1)</f>
        <v>0</v>
      </c>
      <c r="K984" s="242" t="str">
        <f>IF(AND(G984&lt;&gt;0,G984&lt;&gt;""),IF(B984="","",IF(ISNUMBER(MATCH(B984,'Look Up Values'!$B$2:$B$500,0)),"","Dest. error")),"")</f>
        <v/>
      </c>
      <c r="L984" s="242" t="str">
        <f>IF(AND(G984&lt;&gt;0,G984&lt;&gt;""),IF(C984="","",IF(AND(ISNUMBER(--LEFT(C984,FIND(" ",C984&amp;" ")-1)),OR(LEN(LEFT(C984,FIND(" ",C984&amp;" ")-1))=6,LEN(LEFT(C984,FIND(" ",C984&amp;" ")-1))=7),OR(ISNUMBER(MATCH(LEFT(C984,FIND(" ",C984&amp;" ")-1),'Look Up Values'!$G$2:$G$1000,0)),ISNUMBER(MATCH(LEFT(C984,FIND(" ",C984&amp;" ")-1),'Look Up Values'!$AE$2:$AE$2000,0)))),"","EWC error")),"")</f>
        <v/>
      </c>
      <c r="M984" s="242" t="str" cm="1">
        <f t="array" ref="M984">IF(AND(G984&lt;&gt;0,G984&lt;&gt;""),IF(E984="","",IF(ISNUMBER(MATCH(SUBSTITUTE(E984," ",""),SUBSTITUTE('Look Up Values'!$I$2:$I$10," ",""),0)),"","State error")),"")</f>
        <v/>
      </c>
      <c r="N984" s="242" t="str" cm="1">
        <f t="array" ref="N984">IF(AND(G984&lt;&gt;0,G984&lt;&gt;""),IF(F984="","",IF(ISNUMBER(MATCH(SUBSTITUTE(F984," ",""),SUBSTITUTE('Look Up Values'!$W$2:$W$30," ",""),0)),"","D&amp;R error")),"")</f>
        <v/>
      </c>
      <c r="O984" s="256" t="str">
        <f t="shared" si="31"/>
        <v/>
      </c>
    </row>
    <row r="985" spans="1:15" ht="15.75">
      <c r="A985" s="250">
        <v>978</v>
      </c>
      <c r="B985" s="208"/>
      <c r="C985" s="49"/>
      <c r="D985" s="50"/>
      <c r="E985" s="50"/>
      <c r="F985" s="50"/>
      <c r="G985" s="209"/>
      <c r="H985" s="8"/>
      <c r="I985" s="457" t="str">
        <f t="shared" si="30"/>
        <v/>
      </c>
      <c r="J985" s="241" cm="1">
        <f t="array" ref="J985">SUMPRODUCT(--(K985:N985&lt;&gt;"")) + IF(TRIM(O985)="",0,LEN(O985)-LEN(SUBSTITUTE(O985,",",""))+1)</f>
        <v>0</v>
      </c>
      <c r="K985" s="242" t="str">
        <f>IF(AND(G985&lt;&gt;0,G985&lt;&gt;""),IF(B985="","",IF(ISNUMBER(MATCH(B985,'Look Up Values'!$B$2:$B$500,0)),"","Dest. error")),"")</f>
        <v/>
      </c>
      <c r="L985" s="242" t="str">
        <f>IF(AND(G985&lt;&gt;0,G985&lt;&gt;""),IF(C985="","",IF(AND(ISNUMBER(--LEFT(C985,FIND(" ",C985&amp;" ")-1)),OR(LEN(LEFT(C985,FIND(" ",C985&amp;" ")-1))=6,LEN(LEFT(C985,FIND(" ",C985&amp;" ")-1))=7),OR(ISNUMBER(MATCH(LEFT(C985,FIND(" ",C985&amp;" ")-1),'Look Up Values'!$G$2:$G$1000,0)),ISNUMBER(MATCH(LEFT(C985,FIND(" ",C985&amp;" ")-1),'Look Up Values'!$AE$2:$AE$2000,0)))),"","EWC error")),"")</f>
        <v/>
      </c>
      <c r="M985" s="242" t="str" cm="1">
        <f t="array" ref="M985">IF(AND(G985&lt;&gt;0,G985&lt;&gt;""),IF(E985="","",IF(ISNUMBER(MATCH(SUBSTITUTE(E985," ",""),SUBSTITUTE('Look Up Values'!$I$2:$I$10," ",""),0)),"","State error")),"")</f>
        <v/>
      </c>
      <c r="N985" s="242" t="str" cm="1">
        <f t="array" ref="N985">IF(AND(G985&lt;&gt;0,G985&lt;&gt;""),IF(F985="","",IF(ISNUMBER(MATCH(SUBSTITUTE(F985," ",""),SUBSTITUTE('Look Up Values'!$W$2:$W$30," ",""),0)),"","D&amp;R error")),"")</f>
        <v/>
      </c>
      <c r="O985" s="256" t="str">
        <f t="shared" si="31"/>
        <v/>
      </c>
    </row>
    <row r="986" spans="1:15" ht="15.75">
      <c r="A986" s="250">
        <v>979</v>
      </c>
      <c r="B986" s="208"/>
      <c r="C986" s="49"/>
      <c r="D986" s="50"/>
      <c r="E986" s="50"/>
      <c r="F986" s="50"/>
      <c r="G986" s="209"/>
      <c r="H986" s="8"/>
      <c r="I986" s="457" t="str">
        <f t="shared" si="30"/>
        <v/>
      </c>
      <c r="J986" s="241" cm="1">
        <f t="array" ref="J986">SUMPRODUCT(--(K986:N986&lt;&gt;"")) + IF(TRIM(O986)="",0,LEN(O986)-LEN(SUBSTITUTE(O986,",",""))+1)</f>
        <v>0</v>
      </c>
      <c r="K986" s="242" t="str">
        <f>IF(AND(G986&lt;&gt;0,G986&lt;&gt;""),IF(B986="","",IF(ISNUMBER(MATCH(B986,'Look Up Values'!$B$2:$B$500,0)),"","Dest. error")),"")</f>
        <v/>
      </c>
      <c r="L986" s="242" t="str">
        <f>IF(AND(G986&lt;&gt;0,G986&lt;&gt;""),IF(C986="","",IF(AND(ISNUMBER(--LEFT(C986,FIND(" ",C986&amp;" ")-1)),OR(LEN(LEFT(C986,FIND(" ",C986&amp;" ")-1))=6,LEN(LEFT(C986,FIND(" ",C986&amp;" ")-1))=7),OR(ISNUMBER(MATCH(LEFT(C986,FIND(" ",C986&amp;" ")-1),'Look Up Values'!$G$2:$G$1000,0)),ISNUMBER(MATCH(LEFT(C986,FIND(" ",C986&amp;" ")-1),'Look Up Values'!$AE$2:$AE$2000,0)))),"","EWC error")),"")</f>
        <v/>
      </c>
      <c r="M986" s="242" t="str" cm="1">
        <f t="array" ref="M986">IF(AND(G986&lt;&gt;0,G986&lt;&gt;""),IF(E986="","",IF(ISNUMBER(MATCH(SUBSTITUTE(E986," ",""),SUBSTITUTE('Look Up Values'!$I$2:$I$10," ",""),0)),"","State error")),"")</f>
        <v/>
      </c>
      <c r="N986" s="242" t="str" cm="1">
        <f t="array" ref="N986">IF(AND(G986&lt;&gt;0,G986&lt;&gt;""),IF(F986="","",IF(ISNUMBER(MATCH(SUBSTITUTE(F986," ",""),SUBSTITUTE('Look Up Values'!$W$2:$W$30," ",""),0)),"","D&amp;R error")),"")</f>
        <v/>
      </c>
      <c r="O986" s="256" t="str">
        <f t="shared" si="31"/>
        <v/>
      </c>
    </row>
    <row r="987" spans="1:15" ht="15.75">
      <c r="A987" s="250">
        <v>980</v>
      </c>
      <c r="B987" s="208"/>
      <c r="C987" s="49"/>
      <c r="D987" s="50"/>
      <c r="E987" s="50"/>
      <c r="F987" s="50"/>
      <c r="G987" s="209"/>
      <c r="H987" s="8"/>
      <c r="I987" s="457" t="str">
        <f t="shared" si="30"/>
        <v/>
      </c>
      <c r="J987" s="241" cm="1">
        <f t="array" ref="J987">SUMPRODUCT(--(K987:N987&lt;&gt;"")) + IF(TRIM(O987)="",0,LEN(O987)-LEN(SUBSTITUTE(O987,",",""))+1)</f>
        <v>0</v>
      </c>
      <c r="K987" s="242" t="str">
        <f>IF(AND(G987&lt;&gt;0,G987&lt;&gt;""),IF(B987="","",IF(ISNUMBER(MATCH(B987,'Look Up Values'!$B$2:$B$500,0)),"","Dest. error")),"")</f>
        <v/>
      </c>
      <c r="L987" s="242" t="str">
        <f>IF(AND(G987&lt;&gt;0,G987&lt;&gt;""),IF(C987="","",IF(AND(ISNUMBER(--LEFT(C987,FIND(" ",C987&amp;" ")-1)),OR(LEN(LEFT(C987,FIND(" ",C987&amp;" ")-1))=6,LEN(LEFT(C987,FIND(" ",C987&amp;" ")-1))=7),OR(ISNUMBER(MATCH(LEFT(C987,FIND(" ",C987&amp;" ")-1),'Look Up Values'!$G$2:$G$1000,0)),ISNUMBER(MATCH(LEFT(C987,FIND(" ",C987&amp;" ")-1),'Look Up Values'!$AE$2:$AE$2000,0)))),"","EWC error")),"")</f>
        <v/>
      </c>
      <c r="M987" s="242" t="str" cm="1">
        <f t="array" ref="M987">IF(AND(G987&lt;&gt;0,G987&lt;&gt;""),IF(E987="","",IF(ISNUMBER(MATCH(SUBSTITUTE(E987," ",""),SUBSTITUTE('Look Up Values'!$I$2:$I$10," ",""),0)),"","State error")),"")</f>
        <v/>
      </c>
      <c r="N987" s="242" t="str" cm="1">
        <f t="array" ref="N987">IF(AND(G987&lt;&gt;0,G987&lt;&gt;""),IF(F987="","",IF(ISNUMBER(MATCH(SUBSTITUTE(F987," ",""),SUBSTITUTE('Look Up Values'!$W$2:$W$30," ",""),0)),"","D&amp;R error")),"")</f>
        <v/>
      </c>
      <c r="O987" s="256" t="str">
        <f t="shared" si="31"/>
        <v/>
      </c>
    </row>
    <row r="988" spans="1:15" ht="15.75">
      <c r="A988" s="250">
        <v>981</v>
      </c>
      <c r="B988" s="208"/>
      <c r="C988" s="49"/>
      <c r="D988" s="50"/>
      <c r="E988" s="50"/>
      <c r="F988" s="50"/>
      <c r="G988" s="209"/>
      <c r="H988" s="8"/>
      <c r="I988" s="457" t="str">
        <f t="shared" si="30"/>
        <v/>
      </c>
      <c r="J988" s="241" cm="1">
        <f t="array" ref="J988">SUMPRODUCT(--(K988:N988&lt;&gt;"")) + IF(TRIM(O988)="",0,LEN(O988)-LEN(SUBSTITUTE(O988,",",""))+1)</f>
        <v>0</v>
      </c>
      <c r="K988" s="242" t="str">
        <f>IF(AND(G988&lt;&gt;0,G988&lt;&gt;""),IF(B988="","",IF(ISNUMBER(MATCH(B988,'Look Up Values'!$B$2:$B$500,0)),"","Dest. error")),"")</f>
        <v/>
      </c>
      <c r="L988" s="242" t="str">
        <f>IF(AND(G988&lt;&gt;0,G988&lt;&gt;""),IF(C988="","",IF(AND(ISNUMBER(--LEFT(C988,FIND(" ",C988&amp;" ")-1)),OR(LEN(LEFT(C988,FIND(" ",C988&amp;" ")-1))=6,LEN(LEFT(C988,FIND(" ",C988&amp;" ")-1))=7),OR(ISNUMBER(MATCH(LEFT(C988,FIND(" ",C988&amp;" ")-1),'Look Up Values'!$G$2:$G$1000,0)),ISNUMBER(MATCH(LEFT(C988,FIND(" ",C988&amp;" ")-1),'Look Up Values'!$AE$2:$AE$2000,0)))),"","EWC error")),"")</f>
        <v/>
      </c>
      <c r="M988" s="242" t="str" cm="1">
        <f t="array" ref="M988">IF(AND(G988&lt;&gt;0,G988&lt;&gt;""),IF(E988="","",IF(ISNUMBER(MATCH(SUBSTITUTE(E988," ",""),SUBSTITUTE('Look Up Values'!$I$2:$I$10," ",""),0)),"","State error")),"")</f>
        <v/>
      </c>
      <c r="N988" s="242" t="str" cm="1">
        <f t="array" ref="N988">IF(AND(G988&lt;&gt;0,G988&lt;&gt;""),IF(F988="","",IF(ISNUMBER(MATCH(SUBSTITUTE(F988," ",""),SUBSTITUTE('Look Up Values'!$W$2:$W$30," ",""),0)),"","D&amp;R error")),"")</f>
        <v/>
      </c>
      <c r="O988" s="256" t="str">
        <f t="shared" si="31"/>
        <v/>
      </c>
    </row>
    <row r="989" spans="1:15" ht="15.75">
      <c r="A989" s="250">
        <v>982</v>
      </c>
      <c r="B989" s="208"/>
      <c r="C989" s="49"/>
      <c r="D989" s="50"/>
      <c r="E989" s="50"/>
      <c r="F989" s="50"/>
      <c r="G989" s="209"/>
      <c r="H989" s="8"/>
      <c r="I989" s="457" t="str">
        <f t="shared" si="30"/>
        <v/>
      </c>
      <c r="J989" s="241" cm="1">
        <f t="array" ref="J989">SUMPRODUCT(--(K989:N989&lt;&gt;"")) + IF(TRIM(O989)="",0,LEN(O989)-LEN(SUBSTITUTE(O989,",",""))+1)</f>
        <v>0</v>
      </c>
      <c r="K989" s="242" t="str">
        <f>IF(AND(G989&lt;&gt;0,G989&lt;&gt;""),IF(B989="","",IF(ISNUMBER(MATCH(B989,'Look Up Values'!$B$2:$B$500,0)),"","Dest. error")),"")</f>
        <v/>
      </c>
      <c r="L989" s="242" t="str">
        <f>IF(AND(G989&lt;&gt;0,G989&lt;&gt;""),IF(C989="","",IF(AND(ISNUMBER(--LEFT(C989,FIND(" ",C989&amp;" ")-1)),OR(LEN(LEFT(C989,FIND(" ",C989&amp;" ")-1))=6,LEN(LEFT(C989,FIND(" ",C989&amp;" ")-1))=7),OR(ISNUMBER(MATCH(LEFT(C989,FIND(" ",C989&amp;" ")-1),'Look Up Values'!$G$2:$G$1000,0)),ISNUMBER(MATCH(LEFT(C989,FIND(" ",C989&amp;" ")-1),'Look Up Values'!$AE$2:$AE$2000,0)))),"","EWC error")),"")</f>
        <v/>
      </c>
      <c r="M989" s="242" t="str" cm="1">
        <f t="array" ref="M989">IF(AND(G989&lt;&gt;0,G989&lt;&gt;""),IF(E989="","",IF(ISNUMBER(MATCH(SUBSTITUTE(E989," ",""),SUBSTITUTE('Look Up Values'!$I$2:$I$10," ",""),0)),"","State error")),"")</f>
        <v/>
      </c>
      <c r="N989" s="242" t="str" cm="1">
        <f t="array" ref="N989">IF(AND(G989&lt;&gt;0,G989&lt;&gt;""),IF(F989="","",IF(ISNUMBER(MATCH(SUBSTITUTE(F989," ",""),SUBSTITUTE('Look Up Values'!$W$2:$W$30," ",""),0)),"","D&amp;R error")),"")</f>
        <v/>
      </c>
      <c r="O989" s="256" t="str">
        <f t="shared" si="31"/>
        <v/>
      </c>
    </row>
    <row r="990" spans="1:15" ht="15.75">
      <c r="A990" s="250">
        <v>983</v>
      </c>
      <c r="B990" s="208"/>
      <c r="C990" s="49"/>
      <c r="D990" s="50"/>
      <c r="E990" s="50"/>
      <c r="F990" s="50"/>
      <c r="G990" s="209"/>
      <c r="H990" s="8"/>
      <c r="I990" s="457" t="str">
        <f t="shared" si="30"/>
        <v/>
      </c>
      <c r="J990" s="241" cm="1">
        <f t="array" ref="J990">SUMPRODUCT(--(K990:N990&lt;&gt;"")) + IF(TRIM(O990)="",0,LEN(O990)-LEN(SUBSTITUTE(O990,",",""))+1)</f>
        <v>0</v>
      </c>
      <c r="K990" s="242" t="str">
        <f>IF(AND(G990&lt;&gt;0,G990&lt;&gt;""),IF(B990="","",IF(ISNUMBER(MATCH(B990,'Look Up Values'!$B$2:$B$500,0)),"","Dest. error")),"")</f>
        <v/>
      </c>
      <c r="L990" s="242" t="str">
        <f>IF(AND(G990&lt;&gt;0,G990&lt;&gt;""),IF(C990="","",IF(AND(ISNUMBER(--LEFT(C990,FIND(" ",C990&amp;" ")-1)),OR(LEN(LEFT(C990,FIND(" ",C990&amp;" ")-1))=6,LEN(LEFT(C990,FIND(" ",C990&amp;" ")-1))=7),OR(ISNUMBER(MATCH(LEFT(C990,FIND(" ",C990&amp;" ")-1),'Look Up Values'!$G$2:$G$1000,0)),ISNUMBER(MATCH(LEFT(C990,FIND(" ",C990&amp;" ")-1),'Look Up Values'!$AE$2:$AE$2000,0)))),"","EWC error")),"")</f>
        <v/>
      </c>
      <c r="M990" s="242" t="str" cm="1">
        <f t="array" ref="M990">IF(AND(G990&lt;&gt;0,G990&lt;&gt;""),IF(E990="","",IF(ISNUMBER(MATCH(SUBSTITUTE(E990," ",""),SUBSTITUTE('Look Up Values'!$I$2:$I$10," ",""),0)),"","State error")),"")</f>
        <v/>
      </c>
      <c r="N990" s="242" t="str" cm="1">
        <f t="array" ref="N990">IF(AND(G990&lt;&gt;0,G990&lt;&gt;""),IF(F990="","",IF(ISNUMBER(MATCH(SUBSTITUTE(F990," ",""),SUBSTITUTE('Look Up Values'!$W$2:$W$30," ",""),0)),"","D&amp;R error")),"")</f>
        <v/>
      </c>
      <c r="O990" s="256" t="str">
        <f t="shared" si="31"/>
        <v/>
      </c>
    </row>
    <row r="991" spans="1:15" ht="15.75">
      <c r="A991" s="250">
        <v>984</v>
      </c>
      <c r="B991" s="208"/>
      <c r="C991" s="49"/>
      <c r="D991" s="50"/>
      <c r="E991" s="50"/>
      <c r="F991" s="50"/>
      <c r="G991" s="209"/>
      <c r="H991" s="8"/>
      <c r="I991" s="457" t="str">
        <f t="shared" si="30"/>
        <v/>
      </c>
      <c r="J991" s="241" cm="1">
        <f t="array" ref="J991">SUMPRODUCT(--(K991:N991&lt;&gt;"")) + IF(TRIM(O991)="",0,LEN(O991)-LEN(SUBSTITUTE(O991,",",""))+1)</f>
        <v>0</v>
      </c>
      <c r="K991" s="242" t="str">
        <f>IF(AND(G991&lt;&gt;0,G991&lt;&gt;""),IF(B991="","",IF(ISNUMBER(MATCH(B991,'Look Up Values'!$B$2:$B$500,0)),"","Dest. error")),"")</f>
        <v/>
      </c>
      <c r="L991" s="242" t="str">
        <f>IF(AND(G991&lt;&gt;0,G991&lt;&gt;""),IF(C991="","",IF(AND(ISNUMBER(--LEFT(C991,FIND(" ",C991&amp;" ")-1)),OR(LEN(LEFT(C991,FIND(" ",C991&amp;" ")-1))=6,LEN(LEFT(C991,FIND(" ",C991&amp;" ")-1))=7),OR(ISNUMBER(MATCH(LEFT(C991,FIND(" ",C991&amp;" ")-1),'Look Up Values'!$G$2:$G$1000,0)),ISNUMBER(MATCH(LEFT(C991,FIND(" ",C991&amp;" ")-1),'Look Up Values'!$AE$2:$AE$2000,0)))),"","EWC error")),"")</f>
        <v/>
      </c>
      <c r="M991" s="242" t="str" cm="1">
        <f t="array" ref="M991">IF(AND(G991&lt;&gt;0,G991&lt;&gt;""),IF(E991="","",IF(ISNUMBER(MATCH(SUBSTITUTE(E991," ",""),SUBSTITUTE('Look Up Values'!$I$2:$I$10," ",""),0)),"","State error")),"")</f>
        <v/>
      </c>
      <c r="N991" s="242" t="str" cm="1">
        <f t="array" ref="N991">IF(AND(G991&lt;&gt;0,G991&lt;&gt;""),IF(F991="","",IF(ISNUMBER(MATCH(SUBSTITUTE(F991," ",""),SUBSTITUTE('Look Up Values'!$W$2:$W$30," ",""),0)),"","D&amp;R error")),"")</f>
        <v/>
      </c>
      <c r="O991" s="256" t="str">
        <f t="shared" si="31"/>
        <v/>
      </c>
    </row>
    <row r="992" spans="1:15" ht="15.75">
      <c r="A992" s="250">
        <v>985</v>
      </c>
      <c r="B992" s="208"/>
      <c r="C992" s="49"/>
      <c r="D992" s="50"/>
      <c r="E992" s="50"/>
      <c r="F992" s="50"/>
      <c r="G992" s="209"/>
      <c r="H992" s="8"/>
      <c r="I992" s="457" t="str">
        <f t="shared" si="30"/>
        <v/>
      </c>
      <c r="J992" s="241" cm="1">
        <f t="array" ref="J992">SUMPRODUCT(--(K992:N992&lt;&gt;"")) + IF(TRIM(O992)="",0,LEN(O992)-LEN(SUBSTITUTE(O992,",",""))+1)</f>
        <v>0</v>
      </c>
      <c r="K992" s="242" t="str">
        <f>IF(AND(G992&lt;&gt;0,G992&lt;&gt;""),IF(B992="","",IF(ISNUMBER(MATCH(B992,'Look Up Values'!$B$2:$B$500,0)),"","Dest. error")),"")</f>
        <v/>
      </c>
      <c r="L992" s="242" t="str">
        <f>IF(AND(G992&lt;&gt;0,G992&lt;&gt;""),IF(C992="","",IF(AND(ISNUMBER(--LEFT(C992,FIND(" ",C992&amp;" ")-1)),OR(LEN(LEFT(C992,FIND(" ",C992&amp;" ")-1))=6,LEN(LEFT(C992,FIND(" ",C992&amp;" ")-1))=7),OR(ISNUMBER(MATCH(LEFT(C992,FIND(" ",C992&amp;" ")-1),'Look Up Values'!$G$2:$G$1000,0)),ISNUMBER(MATCH(LEFT(C992,FIND(" ",C992&amp;" ")-1),'Look Up Values'!$AE$2:$AE$2000,0)))),"","EWC error")),"")</f>
        <v/>
      </c>
      <c r="M992" s="242" t="str" cm="1">
        <f t="array" ref="M992">IF(AND(G992&lt;&gt;0,G992&lt;&gt;""),IF(E992="","",IF(ISNUMBER(MATCH(SUBSTITUTE(E992," ",""),SUBSTITUTE('Look Up Values'!$I$2:$I$10," ",""),0)),"","State error")),"")</f>
        <v/>
      </c>
      <c r="N992" s="242" t="str" cm="1">
        <f t="array" ref="N992">IF(AND(G992&lt;&gt;0,G992&lt;&gt;""),IF(F992="","",IF(ISNUMBER(MATCH(SUBSTITUTE(F992," ",""),SUBSTITUTE('Look Up Values'!$W$2:$W$30," ",""),0)),"","D&amp;R error")),"")</f>
        <v/>
      </c>
      <c r="O992" s="256" t="str">
        <f t="shared" si="31"/>
        <v/>
      </c>
    </row>
    <row r="993" spans="1:15" ht="15.75">
      <c r="A993" s="250">
        <v>986</v>
      </c>
      <c r="B993" s="208"/>
      <c r="C993" s="49"/>
      <c r="D993" s="50"/>
      <c r="E993" s="50"/>
      <c r="F993" s="50"/>
      <c r="G993" s="209"/>
      <c r="H993" s="8"/>
      <c r="I993" s="457" t="str">
        <f t="shared" si="30"/>
        <v/>
      </c>
      <c r="J993" s="241" cm="1">
        <f t="array" ref="J993">SUMPRODUCT(--(K993:N993&lt;&gt;"")) + IF(TRIM(O993)="",0,LEN(O993)-LEN(SUBSTITUTE(O993,",",""))+1)</f>
        <v>0</v>
      </c>
      <c r="K993" s="242" t="str">
        <f>IF(AND(G993&lt;&gt;0,G993&lt;&gt;""),IF(B993="","",IF(ISNUMBER(MATCH(B993,'Look Up Values'!$B$2:$B$500,0)),"","Dest. error")),"")</f>
        <v/>
      </c>
      <c r="L993" s="242" t="str">
        <f>IF(AND(G993&lt;&gt;0,G993&lt;&gt;""),IF(C993="","",IF(AND(ISNUMBER(--LEFT(C993,FIND(" ",C993&amp;" ")-1)),OR(LEN(LEFT(C993,FIND(" ",C993&amp;" ")-1))=6,LEN(LEFT(C993,FIND(" ",C993&amp;" ")-1))=7),OR(ISNUMBER(MATCH(LEFT(C993,FIND(" ",C993&amp;" ")-1),'Look Up Values'!$G$2:$G$1000,0)),ISNUMBER(MATCH(LEFT(C993,FIND(" ",C993&amp;" ")-1),'Look Up Values'!$AE$2:$AE$2000,0)))),"","EWC error")),"")</f>
        <v/>
      </c>
      <c r="M993" s="242" t="str" cm="1">
        <f t="array" ref="M993">IF(AND(G993&lt;&gt;0,G993&lt;&gt;""),IF(E993="","",IF(ISNUMBER(MATCH(SUBSTITUTE(E993," ",""),SUBSTITUTE('Look Up Values'!$I$2:$I$10," ",""),0)),"","State error")),"")</f>
        <v/>
      </c>
      <c r="N993" s="242" t="str" cm="1">
        <f t="array" ref="N993">IF(AND(G993&lt;&gt;0,G993&lt;&gt;""),IF(F993="","",IF(ISNUMBER(MATCH(SUBSTITUTE(F993," ",""),SUBSTITUTE('Look Up Values'!$W$2:$W$30," ",""),0)),"","D&amp;R error")),"")</f>
        <v/>
      </c>
      <c r="O993" s="256" t="str">
        <f t="shared" si="31"/>
        <v/>
      </c>
    </row>
    <row r="994" spans="1:15" ht="15.75">
      <c r="A994" s="250">
        <v>987</v>
      </c>
      <c r="B994" s="208"/>
      <c r="C994" s="49"/>
      <c r="D994" s="50"/>
      <c r="E994" s="50"/>
      <c r="F994" s="50"/>
      <c r="G994" s="209"/>
      <c r="H994" s="8"/>
      <c r="I994" s="457" t="str">
        <f t="shared" si="30"/>
        <v/>
      </c>
      <c r="J994" s="241" cm="1">
        <f t="array" ref="J994">SUMPRODUCT(--(K994:N994&lt;&gt;"")) + IF(TRIM(O994)="",0,LEN(O994)-LEN(SUBSTITUTE(O994,",",""))+1)</f>
        <v>0</v>
      </c>
      <c r="K994" s="242" t="str">
        <f>IF(AND(G994&lt;&gt;0,G994&lt;&gt;""),IF(B994="","",IF(ISNUMBER(MATCH(B994,'Look Up Values'!$B$2:$B$500,0)),"","Dest. error")),"")</f>
        <v/>
      </c>
      <c r="L994" s="242" t="str">
        <f>IF(AND(G994&lt;&gt;0,G994&lt;&gt;""),IF(C994="","",IF(AND(ISNUMBER(--LEFT(C994,FIND(" ",C994&amp;" ")-1)),OR(LEN(LEFT(C994,FIND(" ",C994&amp;" ")-1))=6,LEN(LEFT(C994,FIND(" ",C994&amp;" ")-1))=7),OR(ISNUMBER(MATCH(LEFT(C994,FIND(" ",C994&amp;" ")-1),'Look Up Values'!$G$2:$G$1000,0)),ISNUMBER(MATCH(LEFT(C994,FIND(" ",C994&amp;" ")-1),'Look Up Values'!$AE$2:$AE$2000,0)))),"","EWC error")),"")</f>
        <v/>
      </c>
      <c r="M994" s="242" t="str" cm="1">
        <f t="array" ref="M994">IF(AND(G994&lt;&gt;0,G994&lt;&gt;""),IF(E994="","",IF(ISNUMBER(MATCH(SUBSTITUTE(E994," ",""),SUBSTITUTE('Look Up Values'!$I$2:$I$10," ",""),0)),"","State error")),"")</f>
        <v/>
      </c>
      <c r="N994" s="242" t="str" cm="1">
        <f t="array" ref="N994">IF(AND(G994&lt;&gt;0,G994&lt;&gt;""),IF(F994="","",IF(ISNUMBER(MATCH(SUBSTITUTE(F994," ",""),SUBSTITUTE('Look Up Values'!$W$2:$W$30," ",""),0)),"","D&amp;R error")),"")</f>
        <v/>
      </c>
      <c r="O994" s="256" t="str">
        <f t="shared" si="31"/>
        <v/>
      </c>
    </row>
    <row r="995" spans="1:15" ht="15.75">
      <c r="A995" s="250">
        <v>988</v>
      </c>
      <c r="B995" s="208"/>
      <c r="C995" s="49"/>
      <c r="D995" s="50"/>
      <c r="E995" s="50"/>
      <c r="F995" s="50"/>
      <c r="G995" s="209"/>
      <c r="H995" s="8"/>
      <c r="I995" s="457" t="str">
        <f t="shared" si="30"/>
        <v/>
      </c>
      <c r="J995" s="241" cm="1">
        <f t="array" ref="J995">SUMPRODUCT(--(K995:N995&lt;&gt;"")) + IF(TRIM(O995)="",0,LEN(O995)-LEN(SUBSTITUTE(O995,",",""))+1)</f>
        <v>0</v>
      </c>
      <c r="K995" s="242" t="str">
        <f>IF(AND(G995&lt;&gt;0,G995&lt;&gt;""),IF(B995="","",IF(ISNUMBER(MATCH(B995,'Look Up Values'!$B$2:$B$500,0)),"","Dest. error")),"")</f>
        <v/>
      </c>
      <c r="L995" s="242" t="str">
        <f>IF(AND(G995&lt;&gt;0,G995&lt;&gt;""),IF(C995="","",IF(AND(ISNUMBER(--LEFT(C995,FIND(" ",C995&amp;" ")-1)),OR(LEN(LEFT(C995,FIND(" ",C995&amp;" ")-1))=6,LEN(LEFT(C995,FIND(" ",C995&amp;" ")-1))=7),OR(ISNUMBER(MATCH(LEFT(C995,FIND(" ",C995&amp;" ")-1),'Look Up Values'!$G$2:$G$1000,0)),ISNUMBER(MATCH(LEFT(C995,FIND(" ",C995&amp;" ")-1),'Look Up Values'!$AE$2:$AE$2000,0)))),"","EWC error")),"")</f>
        <v/>
      </c>
      <c r="M995" s="242" t="str" cm="1">
        <f t="array" ref="M995">IF(AND(G995&lt;&gt;0,G995&lt;&gt;""),IF(E995="","",IF(ISNUMBER(MATCH(SUBSTITUTE(E995," ",""),SUBSTITUTE('Look Up Values'!$I$2:$I$10," ",""),0)),"","State error")),"")</f>
        <v/>
      </c>
      <c r="N995" s="242" t="str" cm="1">
        <f t="array" ref="N995">IF(AND(G995&lt;&gt;0,G995&lt;&gt;""),IF(F995="","",IF(ISNUMBER(MATCH(SUBSTITUTE(F995," ",""),SUBSTITUTE('Look Up Values'!$W$2:$W$30," ",""),0)),"","D&amp;R error")),"")</f>
        <v/>
      </c>
      <c r="O995" s="256" t="str">
        <f t="shared" si="31"/>
        <v/>
      </c>
    </row>
    <row r="996" spans="1:15" ht="15.75">
      <c r="A996" s="250">
        <v>989</v>
      </c>
      <c r="B996" s="208"/>
      <c r="C996" s="49"/>
      <c r="D996" s="50"/>
      <c r="E996" s="50"/>
      <c r="F996" s="50"/>
      <c r="G996" s="209"/>
      <c r="H996" s="8"/>
      <c r="I996" s="457" t="str">
        <f t="shared" si="30"/>
        <v/>
      </c>
      <c r="J996" s="241" cm="1">
        <f t="array" ref="J996">SUMPRODUCT(--(K996:N996&lt;&gt;"")) + IF(TRIM(O996)="",0,LEN(O996)-LEN(SUBSTITUTE(O996,",",""))+1)</f>
        <v>0</v>
      </c>
      <c r="K996" s="242" t="str">
        <f>IF(AND(G996&lt;&gt;0,G996&lt;&gt;""),IF(B996="","",IF(ISNUMBER(MATCH(B996,'Look Up Values'!$B$2:$B$500,0)),"","Dest. error")),"")</f>
        <v/>
      </c>
      <c r="L996" s="242" t="str">
        <f>IF(AND(G996&lt;&gt;0,G996&lt;&gt;""),IF(C996="","",IF(AND(ISNUMBER(--LEFT(C996,FIND(" ",C996&amp;" ")-1)),OR(LEN(LEFT(C996,FIND(" ",C996&amp;" ")-1))=6,LEN(LEFT(C996,FIND(" ",C996&amp;" ")-1))=7),OR(ISNUMBER(MATCH(LEFT(C996,FIND(" ",C996&amp;" ")-1),'Look Up Values'!$G$2:$G$1000,0)),ISNUMBER(MATCH(LEFT(C996,FIND(" ",C996&amp;" ")-1),'Look Up Values'!$AE$2:$AE$2000,0)))),"","EWC error")),"")</f>
        <v/>
      </c>
      <c r="M996" s="242" t="str" cm="1">
        <f t="array" ref="M996">IF(AND(G996&lt;&gt;0,G996&lt;&gt;""),IF(E996="","",IF(ISNUMBER(MATCH(SUBSTITUTE(E996," ",""),SUBSTITUTE('Look Up Values'!$I$2:$I$10," ",""),0)),"","State error")),"")</f>
        <v/>
      </c>
      <c r="N996" s="242" t="str" cm="1">
        <f t="array" ref="N996">IF(AND(G996&lt;&gt;0,G996&lt;&gt;""),IF(F996="","",IF(ISNUMBER(MATCH(SUBSTITUTE(F996," ",""),SUBSTITUTE('Look Up Values'!$W$2:$W$30," ",""),0)),"","D&amp;R error")),"")</f>
        <v/>
      </c>
      <c r="O996" s="256" t="str">
        <f t="shared" si="31"/>
        <v/>
      </c>
    </row>
    <row r="997" spans="1:15" ht="15.75">
      <c r="A997" s="250">
        <v>990</v>
      </c>
      <c r="B997" s="208"/>
      <c r="C997" s="49"/>
      <c r="D997" s="50"/>
      <c r="E997" s="50"/>
      <c r="F997" s="50"/>
      <c r="G997" s="209"/>
      <c r="H997" s="8"/>
      <c r="I997" s="457" t="str">
        <f t="shared" si="30"/>
        <v/>
      </c>
      <c r="J997" s="241" cm="1">
        <f t="array" ref="J997">SUMPRODUCT(--(K997:N997&lt;&gt;"")) + IF(TRIM(O997)="",0,LEN(O997)-LEN(SUBSTITUTE(O997,",",""))+1)</f>
        <v>0</v>
      </c>
      <c r="K997" s="242" t="str">
        <f>IF(AND(G997&lt;&gt;0,G997&lt;&gt;""),IF(B997="","",IF(ISNUMBER(MATCH(B997,'Look Up Values'!$B$2:$B$500,0)),"","Dest. error")),"")</f>
        <v/>
      </c>
      <c r="L997" s="242" t="str">
        <f>IF(AND(G997&lt;&gt;0,G997&lt;&gt;""),IF(C997="","",IF(AND(ISNUMBER(--LEFT(C997,FIND(" ",C997&amp;" ")-1)),OR(LEN(LEFT(C997,FIND(" ",C997&amp;" ")-1))=6,LEN(LEFT(C997,FIND(" ",C997&amp;" ")-1))=7),OR(ISNUMBER(MATCH(LEFT(C997,FIND(" ",C997&amp;" ")-1),'Look Up Values'!$G$2:$G$1000,0)),ISNUMBER(MATCH(LEFT(C997,FIND(" ",C997&amp;" ")-1),'Look Up Values'!$AE$2:$AE$2000,0)))),"","EWC error")),"")</f>
        <v/>
      </c>
      <c r="M997" s="242" t="str" cm="1">
        <f t="array" ref="M997">IF(AND(G997&lt;&gt;0,G997&lt;&gt;""),IF(E997="","",IF(ISNUMBER(MATCH(SUBSTITUTE(E997," ",""),SUBSTITUTE('Look Up Values'!$I$2:$I$10," ",""),0)),"","State error")),"")</f>
        <v/>
      </c>
      <c r="N997" s="242" t="str" cm="1">
        <f t="array" ref="N997">IF(AND(G997&lt;&gt;0,G997&lt;&gt;""),IF(F997="","",IF(ISNUMBER(MATCH(SUBSTITUTE(F997," ",""),SUBSTITUTE('Look Up Values'!$W$2:$W$30," ",""),0)),"","D&amp;R error")),"")</f>
        <v/>
      </c>
      <c r="O997" s="256" t="str">
        <f t="shared" si="31"/>
        <v/>
      </c>
    </row>
    <row r="998" spans="1:15" ht="15.75">
      <c r="A998" s="250">
        <v>991</v>
      </c>
      <c r="B998" s="208"/>
      <c r="C998" s="49"/>
      <c r="D998" s="50"/>
      <c r="E998" s="50"/>
      <c r="F998" s="50"/>
      <c r="G998" s="209"/>
      <c r="H998" s="8"/>
      <c r="I998" s="457" t="str">
        <f t="shared" si="30"/>
        <v/>
      </c>
      <c r="J998" s="241" cm="1">
        <f t="array" ref="J998">SUMPRODUCT(--(K998:N998&lt;&gt;"")) + IF(TRIM(O998)="",0,LEN(O998)-LEN(SUBSTITUTE(O998,",",""))+1)</f>
        <v>0</v>
      </c>
      <c r="K998" s="242" t="str">
        <f>IF(AND(G998&lt;&gt;0,G998&lt;&gt;""),IF(B998="","",IF(ISNUMBER(MATCH(B998,'Look Up Values'!$B$2:$B$500,0)),"","Dest. error")),"")</f>
        <v/>
      </c>
      <c r="L998" s="242" t="str">
        <f>IF(AND(G998&lt;&gt;0,G998&lt;&gt;""),IF(C998="","",IF(AND(ISNUMBER(--LEFT(C998,FIND(" ",C998&amp;" ")-1)),OR(LEN(LEFT(C998,FIND(" ",C998&amp;" ")-1))=6,LEN(LEFT(C998,FIND(" ",C998&amp;" ")-1))=7),OR(ISNUMBER(MATCH(LEFT(C998,FIND(" ",C998&amp;" ")-1),'Look Up Values'!$G$2:$G$1000,0)),ISNUMBER(MATCH(LEFT(C998,FIND(" ",C998&amp;" ")-1),'Look Up Values'!$AE$2:$AE$2000,0)))),"","EWC error")),"")</f>
        <v/>
      </c>
      <c r="M998" s="242" t="str" cm="1">
        <f t="array" ref="M998">IF(AND(G998&lt;&gt;0,G998&lt;&gt;""),IF(E998="","",IF(ISNUMBER(MATCH(SUBSTITUTE(E998," ",""),SUBSTITUTE('Look Up Values'!$I$2:$I$10," ",""),0)),"","State error")),"")</f>
        <v/>
      </c>
      <c r="N998" s="242" t="str" cm="1">
        <f t="array" ref="N998">IF(AND(G998&lt;&gt;0,G998&lt;&gt;""),IF(F998="","",IF(ISNUMBER(MATCH(SUBSTITUTE(F998," ",""),SUBSTITUTE('Look Up Values'!$W$2:$W$30," ",""),0)),"","D&amp;R error")),"")</f>
        <v/>
      </c>
      <c r="O998" s="256" t="str">
        <f t="shared" si="31"/>
        <v/>
      </c>
    </row>
    <row r="999" spans="1:15" ht="15.75">
      <c r="A999" s="250">
        <v>992</v>
      </c>
      <c r="B999" s="208"/>
      <c r="C999" s="49"/>
      <c r="D999" s="50"/>
      <c r="E999" s="50"/>
      <c r="F999" s="50"/>
      <c r="G999" s="209"/>
      <c r="H999" s="8"/>
      <c r="I999" s="457" t="str">
        <f t="shared" si="30"/>
        <v/>
      </c>
      <c r="J999" s="241" cm="1">
        <f t="array" ref="J999">SUMPRODUCT(--(K999:N999&lt;&gt;"")) + IF(TRIM(O999)="",0,LEN(O999)-LEN(SUBSTITUTE(O999,",",""))+1)</f>
        <v>0</v>
      </c>
      <c r="K999" s="242" t="str">
        <f>IF(AND(G999&lt;&gt;0,G999&lt;&gt;""),IF(B999="","",IF(ISNUMBER(MATCH(B999,'Look Up Values'!$B$2:$B$500,0)),"","Dest. error")),"")</f>
        <v/>
      </c>
      <c r="L999" s="242" t="str">
        <f>IF(AND(G999&lt;&gt;0,G999&lt;&gt;""),IF(C999="","",IF(AND(ISNUMBER(--LEFT(C999,FIND(" ",C999&amp;" ")-1)),OR(LEN(LEFT(C999,FIND(" ",C999&amp;" ")-1))=6,LEN(LEFT(C999,FIND(" ",C999&amp;" ")-1))=7),OR(ISNUMBER(MATCH(LEFT(C999,FIND(" ",C999&amp;" ")-1),'Look Up Values'!$G$2:$G$1000,0)),ISNUMBER(MATCH(LEFT(C999,FIND(" ",C999&amp;" ")-1),'Look Up Values'!$AE$2:$AE$2000,0)))),"","EWC error")),"")</f>
        <v/>
      </c>
      <c r="M999" s="242" t="str" cm="1">
        <f t="array" ref="M999">IF(AND(G999&lt;&gt;0,G999&lt;&gt;""),IF(E999="","",IF(ISNUMBER(MATCH(SUBSTITUTE(E999," ",""),SUBSTITUTE('Look Up Values'!$I$2:$I$10," ",""),0)),"","State error")),"")</f>
        <v/>
      </c>
      <c r="N999" s="242" t="str" cm="1">
        <f t="array" ref="N999">IF(AND(G999&lt;&gt;0,G999&lt;&gt;""),IF(F999="","",IF(ISNUMBER(MATCH(SUBSTITUTE(F999," ",""),SUBSTITUTE('Look Up Values'!$W$2:$W$30," ",""),0)),"","D&amp;R error")),"")</f>
        <v/>
      </c>
      <c r="O999" s="256" t="str">
        <f t="shared" si="31"/>
        <v/>
      </c>
    </row>
    <row r="1000" spans="1:15" ht="15.75">
      <c r="A1000" s="250">
        <v>993</v>
      </c>
      <c r="B1000" s="208"/>
      <c r="C1000" s="49"/>
      <c r="D1000" s="50"/>
      <c r="E1000" s="50"/>
      <c r="F1000" s="50"/>
      <c r="G1000" s="209"/>
      <c r="H1000" s="8"/>
      <c r="I1000" s="457" t="str">
        <f t="shared" si="30"/>
        <v/>
      </c>
      <c r="J1000" s="241" cm="1">
        <f t="array" ref="J1000">SUMPRODUCT(--(K1000:N1000&lt;&gt;"")) + IF(TRIM(O1000)="",0,LEN(O1000)-LEN(SUBSTITUTE(O1000,",",""))+1)</f>
        <v>0</v>
      </c>
      <c r="K1000" s="242" t="str">
        <f>IF(AND(G1000&lt;&gt;0,G1000&lt;&gt;""),IF(B1000="","",IF(ISNUMBER(MATCH(B1000,'Look Up Values'!$B$2:$B$500,0)),"","Dest. error")),"")</f>
        <v/>
      </c>
      <c r="L1000" s="242" t="str">
        <f>IF(AND(G1000&lt;&gt;0,G1000&lt;&gt;""),IF(C1000="","",IF(AND(ISNUMBER(--LEFT(C1000,FIND(" ",C1000&amp;" ")-1)),OR(LEN(LEFT(C1000,FIND(" ",C1000&amp;" ")-1))=6,LEN(LEFT(C1000,FIND(" ",C1000&amp;" ")-1))=7),OR(ISNUMBER(MATCH(LEFT(C1000,FIND(" ",C1000&amp;" ")-1),'Look Up Values'!$G$2:$G$1000,0)),ISNUMBER(MATCH(LEFT(C1000,FIND(" ",C1000&amp;" ")-1),'Look Up Values'!$AE$2:$AE$2000,0)))),"","EWC error")),"")</f>
        <v/>
      </c>
      <c r="M1000" s="242" t="str" cm="1">
        <f t="array" ref="M1000">IF(AND(G1000&lt;&gt;0,G1000&lt;&gt;""),IF(E1000="","",IF(ISNUMBER(MATCH(SUBSTITUTE(E1000," ",""),SUBSTITUTE('Look Up Values'!$I$2:$I$10," ",""),0)),"","State error")),"")</f>
        <v/>
      </c>
      <c r="N1000" s="242" t="str" cm="1">
        <f t="array" ref="N1000">IF(AND(G1000&lt;&gt;0,G1000&lt;&gt;""),IF(F1000="","",IF(ISNUMBER(MATCH(SUBSTITUTE(F1000," ",""),SUBSTITUTE('Look Up Values'!$W$2:$W$30," ",""),0)),"","D&amp;R error")),"")</f>
        <v/>
      </c>
      <c r="O1000" s="256" t="str">
        <f t="shared" si="31"/>
        <v/>
      </c>
    </row>
    <row r="1001" spans="1:15" ht="15.75">
      <c r="A1001" s="250">
        <v>994</v>
      </c>
      <c r="B1001" s="208"/>
      <c r="C1001" s="49"/>
      <c r="D1001" s="50"/>
      <c r="E1001" s="50"/>
      <c r="F1001" s="50"/>
      <c r="G1001" s="209"/>
      <c r="H1001" s="8"/>
      <c r="I1001" s="457" t="str">
        <f t="shared" si="30"/>
        <v/>
      </c>
      <c r="J1001" s="241" cm="1">
        <f t="array" ref="J1001">SUMPRODUCT(--(K1001:N1001&lt;&gt;"")) + IF(TRIM(O1001)="",0,LEN(O1001)-LEN(SUBSTITUTE(O1001,",",""))+1)</f>
        <v>0</v>
      </c>
      <c r="K1001" s="242" t="str">
        <f>IF(AND(G1001&lt;&gt;0,G1001&lt;&gt;""),IF(B1001="","",IF(ISNUMBER(MATCH(B1001,'Look Up Values'!$B$2:$B$500,0)),"","Dest. error")),"")</f>
        <v/>
      </c>
      <c r="L1001" s="242" t="str">
        <f>IF(AND(G1001&lt;&gt;0,G1001&lt;&gt;""),IF(C1001="","",IF(AND(ISNUMBER(--LEFT(C1001,FIND(" ",C1001&amp;" ")-1)),OR(LEN(LEFT(C1001,FIND(" ",C1001&amp;" ")-1))=6,LEN(LEFT(C1001,FIND(" ",C1001&amp;" ")-1))=7),OR(ISNUMBER(MATCH(LEFT(C1001,FIND(" ",C1001&amp;" ")-1),'Look Up Values'!$G$2:$G$1000,0)),ISNUMBER(MATCH(LEFT(C1001,FIND(" ",C1001&amp;" ")-1),'Look Up Values'!$AE$2:$AE$2000,0)))),"","EWC error")),"")</f>
        <v/>
      </c>
      <c r="M1001" s="242" t="str" cm="1">
        <f t="array" ref="M1001">IF(AND(G1001&lt;&gt;0,G1001&lt;&gt;""),IF(E1001="","",IF(ISNUMBER(MATCH(SUBSTITUTE(E1001," ",""),SUBSTITUTE('Look Up Values'!$I$2:$I$10," ",""),0)),"","State error")),"")</f>
        <v/>
      </c>
      <c r="N1001" s="242" t="str" cm="1">
        <f t="array" ref="N1001">IF(AND(G1001&lt;&gt;0,G1001&lt;&gt;""),IF(F1001="","",IF(ISNUMBER(MATCH(SUBSTITUTE(F1001," ",""),SUBSTITUTE('Look Up Values'!$W$2:$W$30," ",""),0)),"","D&amp;R error")),"")</f>
        <v/>
      </c>
      <c r="O1001" s="256" t="str">
        <f t="shared" si="31"/>
        <v/>
      </c>
    </row>
    <row r="1002" spans="1:15" ht="15.75">
      <c r="A1002" s="250">
        <v>995</v>
      </c>
      <c r="B1002" s="208"/>
      <c r="C1002" s="49"/>
      <c r="D1002" s="50"/>
      <c r="E1002" s="50"/>
      <c r="F1002" s="50"/>
      <c r="G1002" s="209"/>
      <c r="H1002" s="8"/>
      <c r="I1002" s="457" t="str">
        <f t="shared" si="30"/>
        <v/>
      </c>
      <c r="J1002" s="241" cm="1">
        <f t="array" ref="J1002">SUMPRODUCT(--(K1002:N1002&lt;&gt;"")) + IF(TRIM(O1002)="",0,LEN(O1002)-LEN(SUBSTITUTE(O1002,",",""))+1)</f>
        <v>0</v>
      </c>
      <c r="K1002" s="242" t="str">
        <f>IF(AND(G1002&lt;&gt;0,G1002&lt;&gt;""),IF(B1002="","",IF(ISNUMBER(MATCH(B1002,'Look Up Values'!$B$2:$B$500,0)),"","Dest. error")),"")</f>
        <v/>
      </c>
      <c r="L1002" s="242" t="str">
        <f>IF(AND(G1002&lt;&gt;0,G1002&lt;&gt;""),IF(C1002="","",IF(AND(ISNUMBER(--LEFT(C1002,FIND(" ",C1002&amp;" ")-1)),OR(LEN(LEFT(C1002,FIND(" ",C1002&amp;" ")-1))=6,LEN(LEFT(C1002,FIND(" ",C1002&amp;" ")-1))=7),OR(ISNUMBER(MATCH(LEFT(C1002,FIND(" ",C1002&amp;" ")-1),'Look Up Values'!$G$2:$G$1000,0)),ISNUMBER(MATCH(LEFT(C1002,FIND(" ",C1002&amp;" ")-1),'Look Up Values'!$AE$2:$AE$2000,0)))),"","EWC error")),"")</f>
        <v/>
      </c>
      <c r="M1002" s="242" t="str" cm="1">
        <f t="array" ref="M1002">IF(AND(G1002&lt;&gt;0,G1002&lt;&gt;""),IF(E1002="","",IF(ISNUMBER(MATCH(SUBSTITUTE(E1002," ",""),SUBSTITUTE('Look Up Values'!$I$2:$I$10," ",""),0)),"","State error")),"")</f>
        <v/>
      </c>
      <c r="N1002" s="242" t="str" cm="1">
        <f t="array" ref="N1002">IF(AND(G1002&lt;&gt;0,G1002&lt;&gt;""),IF(F1002="","",IF(ISNUMBER(MATCH(SUBSTITUTE(F1002," ",""),SUBSTITUTE('Look Up Values'!$W$2:$W$30," ",""),0)),"","D&amp;R error")),"")</f>
        <v/>
      </c>
      <c r="O1002" s="256" t="str">
        <f t="shared" si="31"/>
        <v/>
      </c>
    </row>
    <row r="1003" spans="1:15" ht="15.75">
      <c r="A1003" s="250">
        <v>996</v>
      </c>
      <c r="B1003" s="208"/>
      <c r="C1003" s="49"/>
      <c r="D1003" s="50"/>
      <c r="E1003" s="50"/>
      <c r="F1003" s="50"/>
      <c r="G1003" s="209"/>
      <c r="H1003" s="48"/>
      <c r="I1003" s="457" t="str">
        <f t="shared" si="30"/>
        <v/>
      </c>
      <c r="J1003" s="241" cm="1">
        <f t="array" ref="J1003">SUMPRODUCT(--(K1003:N1003&lt;&gt;"")) + IF(TRIM(O1003)="",0,LEN(O1003)-LEN(SUBSTITUTE(O1003,",",""))+1)</f>
        <v>0</v>
      </c>
      <c r="K1003" s="242" t="str">
        <f>IF(AND(G1003&lt;&gt;0,G1003&lt;&gt;""),IF(B1003="","",IF(ISNUMBER(MATCH(B1003,'Look Up Values'!$B$2:$B$500,0)),"","Dest. error")),"")</f>
        <v/>
      </c>
      <c r="L1003" s="242" t="str">
        <f>IF(AND(G1003&lt;&gt;0,G1003&lt;&gt;""),IF(C1003="","",IF(AND(ISNUMBER(--LEFT(C1003,FIND(" ",C1003&amp;" ")-1)),OR(LEN(LEFT(C1003,FIND(" ",C1003&amp;" ")-1))=6,LEN(LEFT(C1003,FIND(" ",C1003&amp;" ")-1))=7),OR(ISNUMBER(MATCH(LEFT(C1003,FIND(" ",C1003&amp;" ")-1),'Look Up Values'!$G$2:$G$1000,0)),ISNUMBER(MATCH(LEFT(C1003,FIND(" ",C1003&amp;" ")-1),'Look Up Values'!$AE$2:$AE$2000,0)))),"","EWC error")),"")</f>
        <v/>
      </c>
      <c r="M1003" s="242" t="str" cm="1">
        <f t="array" ref="M1003">IF(AND(G1003&lt;&gt;0,G1003&lt;&gt;""),IF(E1003="","",IF(ISNUMBER(MATCH(SUBSTITUTE(E1003," ",""),SUBSTITUTE('Look Up Values'!$I$2:$I$10," ",""),0)),"","State error")),"")</f>
        <v/>
      </c>
      <c r="N1003" s="242" t="str" cm="1">
        <f t="array" ref="N1003">IF(AND(G1003&lt;&gt;0,G1003&lt;&gt;""),IF(F1003="","",IF(ISNUMBER(MATCH(SUBSTITUTE(F1003," ",""),SUBSTITUTE('Look Up Values'!$W$2:$W$30," ",""),0)),"","D&amp;R error")),"")</f>
        <v/>
      </c>
      <c r="O1003" s="256" t="str">
        <f t="shared" si="31"/>
        <v/>
      </c>
    </row>
    <row r="1004" spans="1:15" ht="15.75">
      <c r="A1004" s="250">
        <v>997</v>
      </c>
      <c r="B1004" s="208"/>
      <c r="C1004" s="49"/>
      <c r="D1004" s="50"/>
      <c r="E1004" s="50"/>
      <c r="F1004" s="50"/>
      <c r="G1004" s="209"/>
      <c r="H1004" s="48"/>
      <c r="I1004" s="457" t="str">
        <f t="shared" si="30"/>
        <v/>
      </c>
      <c r="J1004" s="241" cm="1">
        <f t="array" ref="J1004">SUMPRODUCT(--(K1004:N1004&lt;&gt;"")) + IF(TRIM(O1004)="",0,LEN(O1004)-LEN(SUBSTITUTE(O1004,",",""))+1)</f>
        <v>0</v>
      </c>
      <c r="K1004" s="242" t="str">
        <f>IF(AND(G1004&lt;&gt;0,G1004&lt;&gt;""),IF(B1004="","",IF(ISNUMBER(MATCH(B1004,'Look Up Values'!$B$2:$B$500,0)),"","Dest. error")),"")</f>
        <v/>
      </c>
      <c r="L1004" s="242" t="str">
        <f>IF(AND(G1004&lt;&gt;0,G1004&lt;&gt;""),IF(C1004="","",IF(AND(ISNUMBER(--LEFT(C1004,FIND(" ",C1004&amp;" ")-1)),OR(LEN(LEFT(C1004,FIND(" ",C1004&amp;" ")-1))=6,LEN(LEFT(C1004,FIND(" ",C1004&amp;" ")-1))=7),OR(ISNUMBER(MATCH(LEFT(C1004,FIND(" ",C1004&amp;" ")-1),'Look Up Values'!$G$2:$G$1000,0)),ISNUMBER(MATCH(LEFT(C1004,FIND(" ",C1004&amp;" ")-1),'Look Up Values'!$AE$2:$AE$2000,0)))),"","EWC error")),"")</f>
        <v/>
      </c>
      <c r="M1004" s="242" t="str" cm="1">
        <f t="array" ref="M1004">IF(AND(G1004&lt;&gt;0,G1004&lt;&gt;""),IF(E1004="","",IF(ISNUMBER(MATCH(SUBSTITUTE(E1004," ",""),SUBSTITUTE('Look Up Values'!$I$2:$I$10," ",""),0)),"","State error")),"")</f>
        <v/>
      </c>
      <c r="N1004" s="242" t="str" cm="1">
        <f t="array" ref="N1004">IF(AND(G1004&lt;&gt;0,G1004&lt;&gt;""),IF(F1004="","",IF(ISNUMBER(MATCH(SUBSTITUTE(F1004," ",""),SUBSTITUTE('Look Up Values'!$W$2:$W$30," ",""),0)),"","D&amp;R error")),"")</f>
        <v/>
      </c>
      <c r="O1004" s="256" t="str">
        <f t="shared" si="31"/>
        <v/>
      </c>
    </row>
    <row r="1005" spans="1:15" ht="15.75">
      <c r="A1005" s="250">
        <v>998</v>
      </c>
      <c r="B1005" s="208"/>
      <c r="C1005" s="49"/>
      <c r="D1005" s="50"/>
      <c r="E1005" s="50"/>
      <c r="F1005" s="50"/>
      <c r="G1005" s="209"/>
      <c r="H1005" s="48"/>
      <c r="I1005" s="457" t="str">
        <f t="shared" si="30"/>
        <v/>
      </c>
      <c r="J1005" s="241" cm="1">
        <f t="array" ref="J1005">SUMPRODUCT(--(K1005:N1005&lt;&gt;"")) + IF(TRIM(O1005)="",0,LEN(O1005)-LEN(SUBSTITUTE(O1005,",",""))+1)</f>
        <v>0</v>
      </c>
      <c r="K1005" s="242" t="str">
        <f>IF(AND(G1005&lt;&gt;0,G1005&lt;&gt;""),IF(B1005="","",IF(ISNUMBER(MATCH(B1005,'Look Up Values'!$B$2:$B$500,0)),"","Dest. error")),"")</f>
        <v/>
      </c>
      <c r="L1005" s="242" t="str">
        <f>IF(AND(G1005&lt;&gt;0,G1005&lt;&gt;""),IF(C1005="","",IF(AND(ISNUMBER(--LEFT(C1005,FIND(" ",C1005&amp;" ")-1)),OR(LEN(LEFT(C1005,FIND(" ",C1005&amp;" ")-1))=6,LEN(LEFT(C1005,FIND(" ",C1005&amp;" ")-1))=7),OR(ISNUMBER(MATCH(LEFT(C1005,FIND(" ",C1005&amp;" ")-1),'Look Up Values'!$G$2:$G$1000,0)),ISNUMBER(MATCH(LEFT(C1005,FIND(" ",C1005&amp;" ")-1),'Look Up Values'!$AE$2:$AE$2000,0)))),"","EWC error")),"")</f>
        <v/>
      </c>
      <c r="M1005" s="242" t="str" cm="1">
        <f t="array" ref="M1005">IF(AND(G1005&lt;&gt;0,G1005&lt;&gt;""),IF(E1005="","",IF(ISNUMBER(MATCH(SUBSTITUTE(E1005," ",""),SUBSTITUTE('Look Up Values'!$I$2:$I$10," ",""),0)),"","State error")),"")</f>
        <v/>
      </c>
      <c r="N1005" s="242" t="str" cm="1">
        <f t="array" ref="N1005">IF(AND(G1005&lt;&gt;0,G1005&lt;&gt;""),IF(F1005="","",IF(ISNUMBER(MATCH(SUBSTITUTE(F1005," ",""),SUBSTITUTE('Look Up Values'!$W$2:$W$30," ",""),0)),"","D&amp;R error")),"")</f>
        <v/>
      </c>
      <c r="O1005" s="256" t="str">
        <f t="shared" si="31"/>
        <v/>
      </c>
    </row>
    <row r="1006" spans="1:15" ht="15.75">
      <c r="A1006" s="250">
        <v>999</v>
      </c>
      <c r="B1006" s="208"/>
      <c r="C1006" s="49"/>
      <c r="D1006" s="50"/>
      <c r="E1006" s="50"/>
      <c r="F1006" s="50"/>
      <c r="G1006" s="209"/>
      <c r="H1006" s="48"/>
      <c r="I1006" s="457" t="str">
        <f t="shared" si="30"/>
        <v/>
      </c>
      <c r="J1006" s="241" cm="1">
        <f t="array" ref="J1006">SUMPRODUCT(--(K1006:N1006&lt;&gt;"")) + IF(TRIM(O1006)="",0,LEN(O1006)-LEN(SUBSTITUTE(O1006,",",""))+1)</f>
        <v>0</v>
      </c>
      <c r="K1006" s="242" t="str">
        <f>IF(AND(G1006&lt;&gt;0,G1006&lt;&gt;""),IF(B1006="","",IF(ISNUMBER(MATCH(B1006,'Look Up Values'!$B$2:$B$500,0)),"","Dest. error")),"")</f>
        <v/>
      </c>
      <c r="L1006" s="242" t="str">
        <f>IF(AND(G1006&lt;&gt;0,G1006&lt;&gt;""),IF(C1006="","",IF(AND(ISNUMBER(--LEFT(C1006,FIND(" ",C1006&amp;" ")-1)),OR(LEN(LEFT(C1006,FIND(" ",C1006&amp;" ")-1))=6,LEN(LEFT(C1006,FIND(" ",C1006&amp;" ")-1))=7),OR(ISNUMBER(MATCH(LEFT(C1006,FIND(" ",C1006&amp;" ")-1),'Look Up Values'!$G$2:$G$1000,0)),ISNUMBER(MATCH(LEFT(C1006,FIND(" ",C1006&amp;" ")-1),'Look Up Values'!$AE$2:$AE$2000,0)))),"","EWC error")),"")</f>
        <v/>
      </c>
      <c r="M1006" s="242" t="str" cm="1">
        <f t="array" ref="M1006">IF(AND(G1006&lt;&gt;0,G1006&lt;&gt;""),IF(E1006="","",IF(ISNUMBER(MATCH(SUBSTITUTE(E1006," ",""),SUBSTITUTE('Look Up Values'!$I$2:$I$10," ",""),0)),"","State error")),"")</f>
        <v/>
      </c>
      <c r="N1006" s="242" t="str" cm="1">
        <f t="array" ref="N1006">IF(AND(G1006&lt;&gt;0,G1006&lt;&gt;""),IF(F1006="","",IF(ISNUMBER(MATCH(SUBSTITUTE(F1006," ",""),SUBSTITUTE('Look Up Values'!$W$2:$W$30," ",""),0)),"","D&amp;R error")),"")</f>
        <v/>
      </c>
      <c r="O1006" s="256" t="str">
        <f t="shared" si="31"/>
        <v/>
      </c>
    </row>
    <row r="1007" spans="1:15" ht="15.75">
      <c r="A1007" s="250">
        <v>1000</v>
      </c>
      <c r="B1007" s="208"/>
      <c r="C1007" s="49"/>
      <c r="D1007" s="50"/>
      <c r="E1007" s="50"/>
      <c r="F1007" s="50"/>
      <c r="G1007" s="209"/>
      <c r="H1007" s="48"/>
      <c r="I1007" s="457" t="str">
        <f t="shared" si="30"/>
        <v/>
      </c>
      <c r="J1007" s="241" cm="1">
        <f t="array" ref="J1007">SUMPRODUCT(--(K1007:N1007&lt;&gt;"")) + IF(TRIM(O1007)="",0,LEN(O1007)-LEN(SUBSTITUTE(O1007,",",""))+1)</f>
        <v>0</v>
      </c>
      <c r="K1007" s="242" t="str">
        <f>IF(AND(G1007&lt;&gt;0,G1007&lt;&gt;""),IF(B1007="","",IF(ISNUMBER(MATCH(B1007,'Look Up Values'!$B$2:$B$500,0)),"","Dest. error")),"")</f>
        <v/>
      </c>
      <c r="L1007" s="242" t="str">
        <f>IF(AND(G1007&lt;&gt;0,G1007&lt;&gt;""),IF(C1007="","",IF(AND(ISNUMBER(--LEFT(C1007,FIND(" ",C1007&amp;" ")-1)),OR(LEN(LEFT(C1007,FIND(" ",C1007&amp;" ")-1))=6,LEN(LEFT(C1007,FIND(" ",C1007&amp;" ")-1))=7),OR(ISNUMBER(MATCH(LEFT(C1007,FIND(" ",C1007&amp;" ")-1),'Look Up Values'!$G$2:$G$1000,0)),ISNUMBER(MATCH(LEFT(C1007,FIND(" ",C1007&amp;" ")-1),'Look Up Values'!$AE$2:$AE$2000,0)))),"","EWC error")),"")</f>
        <v/>
      </c>
      <c r="M1007" s="242" t="str" cm="1">
        <f t="array" ref="M1007">IF(AND(G1007&lt;&gt;0,G1007&lt;&gt;""),IF(E1007="","",IF(ISNUMBER(MATCH(SUBSTITUTE(E1007," ",""),SUBSTITUTE('Look Up Values'!$I$2:$I$10," ",""),0)),"","State error")),"")</f>
        <v/>
      </c>
      <c r="N1007" s="242" t="str" cm="1">
        <f t="array" ref="N1007">IF(AND(G1007&lt;&gt;0,G1007&lt;&gt;""),IF(F1007="","",IF(ISNUMBER(MATCH(SUBSTITUTE(F1007," ",""),SUBSTITUTE('Look Up Values'!$W$2:$W$30," ",""),0)),"","D&amp;R error")),"")</f>
        <v/>
      </c>
      <c r="O1007" s="256" t="str">
        <f t="shared" si="31"/>
        <v/>
      </c>
    </row>
    <row r="1008" spans="1:15" ht="15.75">
      <c r="A1008" s="250">
        <v>1001</v>
      </c>
      <c r="B1008" s="208"/>
      <c r="C1008" s="49"/>
      <c r="D1008" s="50"/>
      <c r="E1008" s="50"/>
      <c r="F1008" s="50"/>
      <c r="G1008" s="209"/>
      <c r="H1008" s="48"/>
      <c r="I1008" s="457" t="str">
        <f t="shared" si="30"/>
        <v/>
      </c>
      <c r="J1008" s="241" cm="1">
        <f t="array" ref="J1008">SUMPRODUCT(--(K1008:N1008&lt;&gt;"")) + IF(TRIM(O1008)="",0,LEN(O1008)-LEN(SUBSTITUTE(O1008,",",""))+1)</f>
        <v>0</v>
      </c>
      <c r="K1008" s="242" t="str">
        <f>IF(AND(G1008&lt;&gt;0,G1008&lt;&gt;""),IF(B1008="","",IF(ISNUMBER(MATCH(B1008,'Look Up Values'!$B$2:$B$500,0)),"","Dest. error")),"")</f>
        <v/>
      </c>
      <c r="L1008" s="242" t="str">
        <f>IF(AND(G1008&lt;&gt;0,G1008&lt;&gt;""),IF(C1008="","",IF(AND(ISNUMBER(--LEFT(C1008,FIND(" ",C1008&amp;" ")-1)),OR(LEN(LEFT(C1008,FIND(" ",C1008&amp;" ")-1))=6,LEN(LEFT(C1008,FIND(" ",C1008&amp;" ")-1))=7),OR(ISNUMBER(MATCH(LEFT(C1008,FIND(" ",C1008&amp;" ")-1),'Look Up Values'!$G$2:$G$1000,0)),ISNUMBER(MATCH(LEFT(C1008,FIND(" ",C1008&amp;" ")-1),'Look Up Values'!$AE$2:$AE$2000,0)))),"","EWC error")),"")</f>
        <v/>
      </c>
      <c r="M1008" s="242" t="str" cm="1">
        <f t="array" ref="M1008">IF(AND(G1008&lt;&gt;0,G1008&lt;&gt;""),IF(E1008="","",IF(ISNUMBER(MATCH(SUBSTITUTE(E1008," ",""),SUBSTITUTE('Look Up Values'!$I$2:$I$10," ",""),0)),"","State error")),"")</f>
        <v/>
      </c>
      <c r="N1008" s="242" t="str" cm="1">
        <f t="array" ref="N1008">IF(AND(G1008&lt;&gt;0,G1008&lt;&gt;""),IF(F1008="","",IF(ISNUMBER(MATCH(SUBSTITUTE(F1008," ",""),SUBSTITUTE('Look Up Values'!$W$2:$W$30," ",""),0)),"","D&amp;R error")),"")</f>
        <v/>
      </c>
      <c r="O1008" s="256" t="str">
        <f t="shared" si="31"/>
        <v/>
      </c>
    </row>
    <row r="1009" spans="1:15" ht="15.75">
      <c r="A1009" s="250">
        <v>1002</v>
      </c>
      <c r="B1009" s="208"/>
      <c r="C1009" s="49"/>
      <c r="D1009" s="50"/>
      <c r="E1009" s="50"/>
      <c r="F1009" s="50"/>
      <c r="G1009" s="209"/>
      <c r="H1009" s="48"/>
      <c r="I1009" s="457" t="str">
        <f t="shared" si="30"/>
        <v/>
      </c>
      <c r="J1009" s="241" cm="1">
        <f t="array" ref="J1009">SUMPRODUCT(--(K1009:N1009&lt;&gt;"")) + IF(TRIM(O1009)="",0,LEN(O1009)-LEN(SUBSTITUTE(O1009,",",""))+1)</f>
        <v>0</v>
      </c>
      <c r="K1009" s="242" t="str">
        <f>IF(AND(G1009&lt;&gt;0,G1009&lt;&gt;""),IF(B1009="","",IF(ISNUMBER(MATCH(B1009,'Look Up Values'!$B$2:$B$500,0)),"","Dest. error")),"")</f>
        <v/>
      </c>
      <c r="L1009" s="242" t="str">
        <f>IF(AND(G1009&lt;&gt;0,G1009&lt;&gt;""),IF(C1009="","",IF(AND(ISNUMBER(--LEFT(C1009,FIND(" ",C1009&amp;" ")-1)),OR(LEN(LEFT(C1009,FIND(" ",C1009&amp;" ")-1))=6,LEN(LEFT(C1009,FIND(" ",C1009&amp;" ")-1))=7),OR(ISNUMBER(MATCH(LEFT(C1009,FIND(" ",C1009&amp;" ")-1),'Look Up Values'!$G$2:$G$1000,0)),ISNUMBER(MATCH(LEFT(C1009,FIND(" ",C1009&amp;" ")-1),'Look Up Values'!$AE$2:$AE$2000,0)))),"","EWC error")),"")</f>
        <v/>
      </c>
      <c r="M1009" s="242" t="str" cm="1">
        <f t="array" ref="M1009">IF(AND(G1009&lt;&gt;0,G1009&lt;&gt;""),IF(E1009="","",IF(ISNUMBER(MATCH(SUBSTITUTE(E1009," ",""),SUBSTITUTE('Look Up Values'!$I$2:$I$10," ",""),0)),"","State error")),"")</f>
        <v/>
      </c>
      <c r="N1009" s="242" t="str" cm="1">
        <f t="array" ref="N1009">IF(AND(G1009&lt;&gt;0,G1009&lt;&gt;""),IF(F1009="","",IF(ISNUMBER(MATCH(SUBSTITUTE(F1009," ",""),SUBSTITUTE('Look Up Values'!$W$2:$W$30," ",""),0)),"","D&amp;R error")),"")</f>
        <v/>
      </c>
      <c r="O1009" s="256" t="str">
        <f t="shared" si="31"/>
        <v/>
      </c>
    </row>
    <row r="1010" spans="1:15" ht="15.75">
      <c r="A1010" s="250">
        <v>1003</v>
      </c>
      <c r="B1010" s="208"/>
      <c r="C1010" s="49"/>
      <c r="D1010" s="50"/>
      <c r="E1010" s="50"/>
      <c r="F1010" s="50"/>
      <c r="G1010" s="209"/>
      <c r="H1010" s="48"/>
      <c r="I1010" s="457" t="str">
        <f t="shared" si="30"/>
        <v/>
      </c>
      <c r="J1010" s="241" cm="1">
        <f t="array" ref="J1010">SUMPRODUCT(--(K1010:N1010&lt;&gt;"")) + IF(TRIM(O1010)="",0,LEN(O1010)-LEN(SUBSTITUTE(O1010,",",""))+1)</f>
        <v>0</v>
      </c>
      <c r="K1010" s="242" t="str">
        <f>IF(AND(G1010&lt;&gt;0,G1010&lt;&gt;""),IF(B1010="","",IF(ISNUMBER(MATCH(B1010,'Look Up Values'!$B$2:$B$500,0)),"","Dest. error")),"")</f>
        <v/>
      </c>
      <c r="L1010" s="242" t="str">
        <f>IF(AND(G1010&lt;&gt;0,G1010&lt;&gt;""),IF(C1010="","",IF(AND(ISNUMBER(--LEFT(C1010,FIND(" ",C1010&amp;" ")-1)),OR(LEN(LEFT(C1010,FIND(" ",C1010&amp;" ")-1))=6,LEN(LEFT(C1010,FIND(" ",C1010&amp;" ")-1))=7),OR(ISNUMBER(MATCH(LEFT(C1010,FIND(" ",C1010&amp;" ")-1),'Look Up Values'!$G$2:$G$1000,0)),ISNUMBER(MATCH(LEFT(C1010,FIND(" ",C1010&amp;" ")-1),'Look Up Values'!$AE$2:$AE$2000,0)))),"","EWC error")),"")</f>
        <v/>
      </c>
      <c r="M1010" s="242" t="str" cm="1">
        <f t="array" ref="M1010">IF(AND(G1010&lt;&gt;0,G1010&lt;&gt;""),IF(E1010="","",IF(ISNUMBER(MATCH(SUBSTITUTE(E1010," ",""),SUBSTITUTE('Look Up Values'!$I$2:$I$10," ",""),0)),"","State error")),"")</f>
        <v/>
      </c>
      <c r="N1010" s="242" t="str" cm="1">
        <f t="array" ref="N1010">IF(AND(G1010&lt;&gt;0,G1010&lt;&gt;""),IF(F1010="","",IF(ISNUMBER(MATCH(SUBSTITUTE(F1010," ",""),SUBSTITUTE('Look Up Values'!$W$2:$W$30," ",""),0)),"","D&amp;R error")),"")</f>
        <v/>
      </c>
      <c r="O1010" s="256" t="str">
        <f t="shared" si="31"/>
        <v/>
      </c>
    </row>
    <row r="1011" spans="1:15" ht="15.75">
      <c r="A1011" s="250">
        <v>1004</v>
      </c>
      <c r="B1011" s="208"/>
      <c r="C1011" s="49"/>
      <c r="D1011" s="50"/>
      <c r="E1011" s="50"/>
      <c r="F1011" s="50"/>
      <c r="G1011" s="209"/>
      <c r="H1011" s="48"/>
      <c r="I1011" s="457" t="str">
        <f t="shared" si="30"/>
        <v/>
      </c>
      <c r="J1011" s="241" cm="1">
        <f t="array" ref="J1011">SUMPRODUCT(--(K1011:N1011&lt;&gt;"")) + IF(TRIM(O1011)="",0,LEN(O1011)-LEN(SUBSTITUTE(O1011,",",""))+1)</f>
        <v>0</v>
      </c>
      <c r="K1011" s="242" t="str">
        <f>IF(AND(G1011&lt;&gt;0,G1011&lt;&gt;""),IF(B1011="","",IF(ISNUMBER(MATCH(B1011,'Look Up Values'!$B$2:$B$500,0)),"","Dest. error")),"")</f>
        <v/>
      </c>
      <c r="L1011" s="242" t="str">
        <f>IF(AND(G1011&lt;&gt;0,G1011&lt;&gt;""),IF(C1011="","",IF(AND(ISNUMBER(--LEFT(C1011,FIND(" ",C1011&amp;" ")-1)),OR(LEN(LEFT(C1011,FIND(" ",C1011&amp;" ")-1))=6,LEN(LEFT(C1011,FIND(" ",C1011&amp;" ")-1))=7),OR(ISNUMBER(MATCH(LEFT(C1011,FIND(" ",C1011&amp;" ")-1),'Look Up Values'!$G$2:$G$1000,0)),ISNUMBER(MATCH(LEFT(C1011,FIND(" ",C1011&amp;" ")-1),'Look Up Values'!$AE$2:$AE$2000,0)))),"","EWC error")),"")</f>
        <v/>
      </c>
      <c r="M1011" s="242" t="str" cm="1">
        <f t="array" ref="M1011">IF(AND(G1011&lt;&gt;0,G1011&lt;&gt;""),IF(E1011="","",IF(ISNUMBER(MATCH(SUBSTITUTE(E1011," ",""),SUBSTITUTE('Look Up Values'!$I$2:$I$10," ",""),0)),"","State error")),"")</f>
        <v/>
      </c>
      <c r="N1011" s="242" t="str" cm="1">
        <f t="array" ref="N1011">IF(AND(G1011&lt;&gt;0,G1011&lt;&gt;""),IF(F1011="","",IF(ISNUMBER(MATCH(SUBSTITUTE(F1011," ",""),SUBSTITUTE('Look Up Values'!$W$2:$W$30," ",""),0)),"","D&amp;R error")),"")</f>
        <v/>
      </c>
      <c r="O1011" s="256" t="str">
        <f t="shared" si="31"/>
        <v/>
      </c>
    </row>
    <row r="1012" spans="1:15" ht="15.75">
      <c r="A1012" s="250">
        <v>1005</v>
      </c>
      <c r="B1012" s="208"/>
      <c r="C1012" s="49"/>
      <c r="D1012" s="50"/>
      <c r="E1012" s="50"/>
      <c r="F1012" s="50"/>
      <c r="G1012" s="209"/>
      <c r="H1012" s="48"/>
      <c r="I1012" s="457" t="str">
        <f t="shared" si="30"/>
        <v/>
      </c>
      <c r="J1012" s="241" cm="1">
        <f t="array" ref="J1012">SUMPRODUCT(--(K1012:N1012&lt;&gt;"")) + IF(TRIM(O1012)="",0,LEN(O1012)-LEN(SUBSTITUTE(O1012,",",""))+1)</f>
        <v>0</v>
      </c>
      <c r="K1012" s="242" t="str">
        <f>IF(AND(G1012&lt;&gt;0,G1012&lt;&gt;""),IF(B1012="","",IF(ISNUMBER(MATCH(B1012,'Look Up Values'!$B$2:$B$500,0)),"","Dest. error")),"")</f>
        <v/>
      </c>
      <c r="L1012" s="242" t="str">
        <f>IF(AND(G1012&lt;&gt;0,G1012&lt;&gt;""),IF(C1012="","",IF(AND(ISNUMBER(--LEFT(C1012,FIND(" ",C1012&amp;" ")-1)),OR(LEN(LEFT(C1012,FIND(" ",C1012&amp;" ")-1))=6,LEN(LEFT(C1012,FIND(" ",C1012&amp;" ")-1))=7),OR(ISNUMBER(MATCH(LEFT(C1012,FIND(" ",C1012&amp;" ")-1),'Look Up Values'!$G$2:$G$1000,0)),ISNUMBER(MATCH(LEFT(C1012,FIND(" ",C1012&amp;" ")-1),'Look Up Values'!$AE$2:$AE$2000,0)))),"","EWC error")),"")</f>
        <v/>
      </c>
      <c r="M1012" s="242" t="str" cm="1">
        <f t="array" ref="M1012">IF(AND(G1012&lt;&gt;0,G1012&lt;&gt;""),IF(E1012="","",IF(ISNUMBER(MATCH(SUBSTITUTE(E1012," ",""),SUBSTITUTE('Look Up Values'!$I$2:$I$10," ",""),0)),"","State error")),"")</f>
        <v/>
      </c>
      <c r="N1012" s="242" t="str" cm="1">
        <f t="array" ref="N1012">IF(AND(G1012&lt;&gt;0,G1012&lt;&gt;""),IF(F1012="","",IF(ISNUMBER(MATCH(SUBSTITUTE(F1012," ",""),SUBSTITUTE('Look Up Values'!$W$2:$W$30," ",""),0)),"","D&amp;R error")),"")</f>
        <v/>
      </c>
      <c r="O1012" s="256" t="str">
        <f t="shared" si="31"/>
        <v/>
      </c>
    </row>
    <row r="1013" spans="1:15" ht="15.75">
      <c r="A1013" s="250">
        <v>1006</v>
      </c>
      <c r="B1013" s="208"/>
      <c r="C1013" s="49"/>
      <c r="D1013" s="50"/>
      <c r="E1013" s="50"/>
      <c r="F1013" s="50"/>
      <c r="G1013" s="209"/>
      <c r="H1013" s="48"/>
      <c r="I1013" s="457" t="str">
        <f t="shared" si="30"/>
        <v/>
      </c>
      <c r="J1013" s="241" cm="1">
        <f t="array" ref="J1013">SUMPRODUCT(--(K1013:N1013&lt;&gt;"")) + IF(TRIM(O1013)="",0,LEN(O1013)-LEN(SUBSTITUTE(O1013,",",""))+1)</f>
        <v>0</v>
      </c>
      <c r="K1013" s="242" t="str">
        <f>IF(AND(G1013&lt;&gt;0,G1013&lt;&gt;""),IF(B1013="","",IF(ISNUMBER(MATCH(B1013,'Look Up Values'!$B$2:$B$500,0)),"","Dest. error")),"")</f>
        <v/>
      </c>
      <c r="L1013" s="242" t="str">
        <f>IF(AND(G1013&lt;&gt;0,G1013&lt;&gt;""),IF(C1013="","",IF(AND(ISNUMBER(--LEFT(C1013,FIND(" ",C1013&amp;" ")-1)),OR(LEN(LEFT(C1013,FIND(" ",C1013&amp;" ")-1))=6,LEN(LEFT(C1013,FIND(" ",C1013&amp;" ")-1))=7),OR(ISNUMBER(MATCH(LEFT(C1013,FIND(" ",C1013&amp;" ")-1),'Look Up Values'!$G$2:$G$1000,0)),ISNUMBER(MATCH(LEFT(C1013,FIND(" ",C1013&amp;" ")-1),'Look Up Values'!$AE$2:$AE$2000,0)))),"","EWC error")),"")</f>
        <v/>
      </c>
      <c r="M1013" s="242" t="str" cm="1">
        <f t="array" ref="M1013">IF(AND(G1013&lt;&gt;0,G1013&lt;&gt;""),IF(E1013="","",IF(ISNUMBER(MATCH(SUBSTITUTE(E1013," ",""),SUBSTITUTE('Look Up Values'!$I$2:$I$10," ",""),0)),"","State error")),"")</f>
        <v/>
      </c>
      <c r="N1013" s="242" t="str" cm="1">
        <f t="array" ref="N1013">IF(AND(G1013&lt;&gt;0,G1013&lt;&gt;""),IF(F1013="","",IF(ISNUMBER(MATCH(SUBSTITUTE(F1013," ",""),SUBSTITUTE('Look Up Values'!$W$2:$W$30," ",""),0)),"","D&amp;R error")),"")</f>
        <v/>
      </c>
      <c r="O1013" s="256" t="str">
        <f t="shared" si="31"/>
        <v/>
      </c>
    </row>
    <row r="1014" spans="1:15" ht="15.75">
      <c r="A1014" s="250">
        <v>1007</v>
      </c>
      <c r="B1014" s="208"/>
      <c r="C1014" s="49"/>
      <c r="D1014" s="50"/>
      <c r="E1014" s="50"/>
      <c r="F1014" s="50"/>
      <c r="G1014" s="209"/>
      <c r="H1014" s="48"/>
      <c r="I1014" s="457" t="str">
        <f t="shared" si="30"/>
        <v/>
      </c>
      <c r="J1014" s="241" cm="1">
        <f t="array" ref="J1014">SUMPRODUCT(--(K1014:N1014&lt;&gt;"")) + IF(TRIM(O1014)="",0,LEN(O1014)-LEN(SUBSTITUTE(O1014,",",""))+1)</f>
        <v>0</v>
      </c>
      <c r="K1014" s="242" t="str">
        <f>IF(AND(G1014&lt;&gt;0,G1014&lt;&gt;""),IF(B1014="","",IF(ISNUMBER(MATCH(B1014,'Look Up Values'!$B$2:$B$500,0)),"","Dest. error")),"")</f>
        <v/>
      </c>
      <c r="L1014" s="242" t="str">
        <f>IF(AND(G1014&lt;&gt;0,G1014&lt;&gt;""),IF(C1014="","",IF(AND(ISNUMBER(--LEFT(C1014,FIND(" ",C1014&amp;" ")-1)),OR(LEN(LEFT(C1014,FIND(" ",C1014&amp;" ")-1))=6,LEN(LEFT(C1014,FIND(" ",C1014&amp;" ")-1))=7),OR(ISNUMBER(MATCH(LEFT(C1014,FIND(" ",C1014&amp;" ")-1),'Look Up Values'!$G$2:$G$1000,0)),ISNUMBER(MATCH(LEFT(C1014,FIND(" ",C1014&amp;" ")-1),'Look Up Values'!$AE$2:$AE$2000,0)))),"","EWC error")),"")</f>
        <v/>
      </c>
      <c r="M1014" s="242" t="str" cm="1">
        <f t="array" ref="M1014">IF(AND(G1014&lt;&gt;0,G1014&lt;&gt;""),IF(E1014="","",IF(ISNUMBER(MATCH(SUBSTITUTE(E1014," ",""),SUBSTITUTE('Look Up Values'!$I$2:$I$10," ",""),0)),"","State error")),"")</f>
        <v/>
      </c>
      <c r="N1014" s="242" t="str" cm="1">
        <f t="array" ref="N1014">IF(AND(G1014&lt;&gt;0,G1014&lt;&gt;""),IF(F1014="","",IF(ISNUMBER(MATCH(SUBSTITUTE(F1014," ",""),SUBSTITUTE('Look Up Values'!$W$2:$W$30," ",""),0)),"","D&amp;R error")),"")</f>
        <v/>
      </c>
      <c r="O1014" s="256" t="str">
        <f t="shared" si="31"/>
        <v/>
      </c>
    </row>
    <row r="1015" spans="1:15" ht="15.75">
      <c r="A1015" s="250">
        <v>1008</v>
      </c>
      <c r="B1015" s="208"/>
      <c r="C1015" s="49"/>
      <c r="D1015" s="50"/>
      <c r="E1015" s="50"/>
      <c r="F1015" s="50"/>
      <c r="G1015" s="209"/>
      <c r="H1015" s="48"/>
      <c r="I1015" s="457" t="str">
        <f t="shared" si="30"/>
        <v/>
      </c>
      <c r="J1015" s="241" cm="1">
        <f t="array" ref="J1015">SUMPRODUCT(--(K1015:N1015&lt;&gt;"")) + IF(TRIM(O1015)="",0,LEN(O1015)-LEN(SUBSTITUTE(O1015,",",""))+1)</f>
        <v>0</v>
      </c>
      <c r="K1015" s="242" t="str">
        <f>IF(AND(G1015&lt;&gt;0,G1015&lt;&gt;""),IF(B1015="","",IF(ISNUMBER(MATCH(B1015,'Look Up Values'!$B$2:$B$500,0)),"","Dest. error")),"")</f>
        <v/>
      </c>
      <c r="L1015" s="242" t="str">
        <f>IF(AND(G1015&lt;&gt;0,G1015&lt;&gt;""),IF(C1015="","",IF(AND(ISNUMBER(--LEFT(C1015,FIND(" ",C1015&amp;" ")-1)),OR(LEN(LEFT(C1015,FIND(" ",C1015&amp;" ")-1))=6,LEN(LEFT(C1015,FIND(" ",C1015&amp;" ")-1))=7),OR(ISNUMBER(MATCH(LEFT(C1015,FIND(" ",C1015&amp;" ")-1),'Look Up Values'!$G$2:$G$1000,0)),ISNUMBER(MATCH(LEFT(C1015,FIND(" ",C1015&amp;" ")-1),'Look Up Values'!$AE$2:$AE$2000,0)))),"","EWC error")),"")</f>
        <v/>
      </c>
      <c r="M1015" s="242" t="str" cm="1">
        <f t="array" ref="M1015">IF(AND(G1015&lt;&gt;0,G1015&lt;&gt;""),IF(E1015="","",IF(ISNUMBER(MATCH(SUBSTITUTE(E1015," ",""),SUBSTITUTE('Look Up Values'!$I$2:$I$10," ",""),0)),"","State error")),"")</f>
        <v/>
      </c>
      <c r="N1015" s="242" t="str" cm="1">
        <f t="array" ref="N1015">IF(AND(G1015&lt;&gt;0,G1015&lt;&gt;""),IF(F1015="","",IF(ISNUMBER(MATCH(SUBSTITUTE(F1015," ",""),SUBSTITUTE('Look Up Values'!$W$2:$W$30," ",""),0)),"","D&amp;R error")),"")</f>
        <v/>
      </c>
      <c r="O1015" s="256" t="str">
        <f t="shared" si="31"/>
        <v/>
      </c>
    </row>
    <row r="1016" spans="1:15" ht="15.75">
      <c r="A1016" s="250">
        <v>1009</v>
      </c>
      <c r="B1016" s="208"/>
      <c r="C1016" s="49"/>
      <c r="D1016" s="50"/>
      <c r="E1016" s="50"/>
      <c r="F1016" s="50"/>
      <c r="G1016" s="209"/>
      <c r="H1016" s="48"/>
      <c r="I1016" s="457" t="str">
        <f t="shared" si="30"/>
        <v/>
      </c>
      <c r="J1016" s="241" cm="1">
        <f t="array" ref="J1016">SUMPRODUCT(--(K1016:N1016&lt;&gt;"")) + IF(TRIM(O1016)="",0,LEN(O1016)-LEN(SUBSTITUTE(O1016,",",""))+1)</f>
        <v>0</v>
      </c>
      <c r="K1016" s="242" t="str">
        <f>IF(AND(G1016&lt;&gt;0,G1016&lt;&gt;""),IF(B1016="","",IF(ISNUMBER(MATCH(B1016,'Look Up Values'!$B$2:$B$500,0)),"","Dest. error")),"")</f>
        <v/>
      </c>
      <c r="L1016" s="242" t="str">
        <f>IF(AND(G1016&lt;&gt;0,G1016&lt;&gt;""),IF(C1016="","",IF(AND(ISNUMBER(--LEFT(C1016,FIND(" ",C1016&amp;" ")-1)),OR(LEN(LEFT(C1016,FIND(" ",C1016&amp;" ")-1))=6,LEN(LEFT(C1016,FIND(" ",C1016&amp;" ")-1))=7),OR(ISNUMBER(MATCH(LEFT(C1016,FIND(" ",C1016&amp;" ")-1),'Look Up Values'!$G$2:$G$1000,0)),ISNUMBER(MATCH(LEFT(C1016,FIND(" ",C1016&amp;" ")-1),'Look Up Values'!$AE$2:$AE$2000,0)))),"","EWC error")),"")</f>
        <v/>
      </c>
      <c r="M1016" s="242" t="str" cm="1">
        <f t="array" ref="M1016">IF(AND(G1016&lt;&gt;0,G1016&lt;&gt;""),IF(E1016="","",IF(ISNUMBER(MATCH(SUBSTITUTE(E1016," ",""),SUBSTITUTE('Look Up Values'!$I$2:$I$10," ",""),0)),"","State error")),"")</f>
        <v/>
      </c>
      <c r="N1016" s="242" t="str" cm="1">
        <f t="array" ref="N1016">IF(AND(G1016&lt;&gt;0,G1016&lt;&gt;""),IF(F1016="","",IF(ISNUMBER(MATCH(SUBSTITUTE(F1016," ",""),SUBSTITUTE('Look Up Values'!$W$2:$W$30," ",""),0)),"","D&amp;R error")),"")</f>
        <v/>
      </c>
      <c r="O1016" s="256" t="str">
        <f t="shared" si="31"/>
        <v/>
      </c>
    </row>
    <row r="1017" spans="1:15" ht="15.75">
      <c r="A1017" s="250">
        <v>1010</v>
      </c>
      <c r="B1017" s="208"/>
      <c r="C1017" s="49"/>
      <c r="D1017" s="50"/>
      <c r="E1017" s="50"/>
      <c r="F1017" s="50"/>
      <c r="G1017" s="209"/>
      <c r="H1017" s="48"/>
      <c r="I1017" s="457" t="str">
        <f t="shared" si="30"/>
        <v/>
      </c>
      <c r="J1017" s="241" cm="1">
        <f t="array" ref="J1017">SUMPRODUCT(--(K1017:N1017&lt;&gt;"")) + IF(TRIM(O1017)="",0,LEN(O1017)-LEN(SUBSTITUTE(O1017,",",""))+1)</f>
        <v>0</v>
      </c>
      <c r="K1017" s="242" t="str">
        <f>IF(AND(G1017&lt;&gt;0,G1017&lt;&gt;""),IF(B1017="","",IF(ISNUMBER(MATCH(B1017,'Look Up Values'!$B$2:$B$500,0)),"","Dest. error")),"")</f>
        <v/>
      </c>
      <c r="L1017" s="242" t="str">
        <f>IF(AND(G1017&lt;&gt;0,G1017&lt;&gt;""),IF(C1017="","",IF(AND(ISNUMBER(--LEFT(C1017,FIND(" ",C1017&amp;" ")-1)),OR(LEN(LEFT(C1017,FIND(" ",C1017&amp;" ")-1))=6,LEN(LEFT(C1017,FIND(" ",C1017&amp;" ")-1))=7),OR(ISNUMBER(MATCH(LEFT(C1017,FIND(" ",C1017&amp;" ")-1),'Look Up Values'!$G$2:$G$1000,0)),ISNUMBER(MATCH(LEFT(C1017,FIND(" ",C1017&amp;" ")-1),'Look Up Values'!$AE$2:$AE$2000,0)))),"","EWC error")),"")</f>
        <v/>
      </c>
      <c r="M1017" s="242" t="str" cm="1">
        <f t="array" ref="M1017">IF(AND(G1017&lt;&gt;0,G1017&lt;&gt;""),IF(E1017="","",IF(ISNUMBER(MATCH(SUBSTITUTE(E1017," ",""),SUBSTITUTE('Look Up Values'!$I$2:$I$10," ",""),0)),"","State error")),"")</f>
        <v/>
      </c>
      <c r="N1017" s="242" t="str" cm="1">
        <f t="array" ref="N1017">IF(AND(G1017&lt;&gt;0,G1017&lt;&gt;""),IF(F1017="","",IF(ISNUMBER(MATCH(SUBSTITUTE(F1017," ",""),SUBSTITUTE('Look Up Values'!$W$2:$W$30," ",""),0)),"","D&amp;R error")),"")</f>
        <v/>
      </c>
      <c r="O1017" s="256" t="str">
        <f t="shared" si="31"/>
        <v/>
      </c>
    </row>
    <row r="1018" spans="1:15" ht="15.75">
      <c r="A1018" s="250">
        <v>1011</v>
      </c>
      <c r="B1018" s="208"/>
      <c r="C1018" s="49"/>
      <c r="D1018" s="50"/>
      <c r="E1018" s="50"/>
      <c r="F1018" s="50"/>
      <c r="G1018" s="209"/>
      <c r="H1018" s="48"/>
      <c r="I1018" s="457" t="str">
        <f t="shared" si="30"/>
        <v/>
      </c>
      <c r="J1018" s="241" cm="1">
        <f t="array" ref="J1018">SUMPRODUCT(--(K1018:N1018&lt;&gt;"")) + IF(TRIM(O1018)="",0,LEN(O1018)-LEN(SUBSTITUTE(O1018,",",""))+1)</f>
        <v>0</v>
      </c>
      <c r="K1018" s="242" t="str">
        <f>IF(AND(G1018&lt;&gt;0,G1018&lt;&gt;""),IF(B1018="","",IF(ISNUMBER(MATCH(B1018,'Look Up Values'!$B$2:$B$500,0)),"","Dest. error")),"")</f>
        <v/>
      </c>
      <c r="L1018" s="242" t="str">
        <f>IF(AND(G1018&lt;&gt;0,G1018&lt;&gt;""),IF(C1018="","",IF(AND(ISNUMBER(--LEFT(C1018,FIND(" ",C1018&amp;" ")-1)),OR(LEN(LEFT(C1018,FIND(" ",C1018&amp;" ")-1))=6,LEN(LEFT(C1018,FIND(" ",C1018&amp;" ")-1))=7),OR(ISNUMBER(MATCH(LEFT(C1018,FIND(" ",C1018&amp;" ")-1),'Look Up Values'!$G$2:$G$1000,0)),ISNUMBER(MATCH(LEFT(C1018,FIND(" ",C1018&amp;" ")-1),'Look Up Values'!$AE$2:$AE$2000,0)))),"","EWC error")),"")</f>
        <v/>
      </c>
      <c r="M1018" s="242" t="str" cm="1">
        <f t="array" ref="M1018">IF(AND(G1018&lt;&gt;0,G1018&lt;&gt;""),IF(E1018="","",IF(ISNUMBER(MATCH(SUBSTITUTE(E1018," ",""),SUBSTITUTE('Look Up Values'!$I$2:$I$10," ",""),0)),"","State error")),"")</f>
        <v/>
      </c>
      <c r="N1018" s="242" t="str" cm="1">
        <f t="array" ref="N1018">IF(AND(G1018&lt;&gt;0,G1018&lt;&gt;""),IF(F1018="","",IF(ISNUMBER(MATCH(SUBSTITUTE(F1018," ",""),SUBSTITUTE('Look Up Values'!$W$2:$W$30," ",""),0)),"","D&amp;R error")),"")</f>
        <v/>
      </c>
      <c r="O1018" s="256" t="str">
        <f t="shared" si="31"/>
        <v/>
      </c>
    </row>
    <row r="1019" spans="1:15" ht="15.75">
      <c r="A1019" s="250">
        <v>1012</v>
      </c>
      <c r="B1019" s="208"/>
      <c r="C1019" s="49"/>
      <c r="D1019" s="50"/>
      <c r="E1019" s="50"/>
      <c r="F1019" s="50"/>
      <c r="G1019" s="209"/>
      <c r="H1019" s="48"/>
      <c r="I1019" s="457" t="str">
        <f t="shared" si="30"/>
        <v/>
      </c>
      <c r="J1019" s="241" cm="1">
        <f t="array" ref="J1019">SUMPRODUCT(--(K1019:N1019&lt;&gt;"")) + IF(TRIM(O1019)="",0,LEN(O1019)-LEN(SUBSTITUTE(O1019,",",""))+1)</f>
        <v>0</v>
      </c>
      <c r="K1019" s="242" t="str">
        <f>IF(AND(G1019&lt;&gt;0,G1019&lt;&gt;""),IF(B1019="","",IF(ISNUMBER(MATCH(B1019,'Look Up Values'!$B$2:$B$500,0)),"","Dest. error")),"")</f>
        <v/>
      </c>
      <c r="L1019" s="242" t="str">
        <f>IF(AND(G1019&lt;&gt;0,G1019&lt;&gt;""),IF(C1019="","",IF(AND(ISNUMBER(--LEFT(C1019,FIND(" ",C1019&amp;" ")-1)),OR(LEN(LEFT(C1019,FIND(" ",C1019&amp;" ")-1))=6,LEN(LEFT(C1019,FIND(" ",C1019&amp;" ")-1))=7),OR(ISNUMBER(MATCH(LEFT(C1019,FIND(" ",C1019&amp;" ")-1),'Look Up Values'!$G$2:$G$1000,0)),ISNUMBER(MATCH(LEFT(C1019,FIND(" ",C1019&amp;" ")-1),'Look Up Values'!$AE$2:$AE$2000,0)))),"","EWC error")),"")</f>
        <v/>
      </c>
      <c r="M1019" s="242" t="str" cm="1">
        <f t="array" ref="M1019">IF(AND(G1019&lt;&gt;0,G1019&lt;&gt;""),IF(E1019="","",IF(ISNUMBER(MATCH(SUBSTITUTE(E1019," ",""),SUBSTITUTE('Look Up Values'!$I$2:$I$10," ",""),0)),"","State error")),"")</f>
        <v/>
      </c>
      <c r="N1019" s="242" t="str" cm="1">
        <f t="array" ref="N1019">IF(AND(G1019&lt;&gt;0,G1019&lt;&gt;""),IF(F1019="","",IF(ISNUMBER(MATCH(SUBSTITUTE(F1019," ",""),SUBSTITUTE('Look Up Values'!$W$2:$W$30," ",""),0)),"","D&amp;R error")),"")</f>
        <v/>
      </c>
      <c r="O1019" s="256" t="str">
        <f t="shared" si="31"/>
        <v/>
      </c>
    </row>
    <row r="1020" spans="1:15" ht="15.75">
      <c r="A1020" s="250">
        <v>1013</v>
      </c>
      <c r="B1020" s="208"/>
      <c r="C1020" s="49"/>
      <c r="D1020" s="50"/>
      <c r="E1020" s="50"/>
      <c r="F1020" s="50"/>
      <c r="G1020" s="209"/>
      <c r="H1020" s="48"/>
      <c r="I1020" s="457" t="str">
        <f t="shared" si="30"/>
        <v/>
      </c>
      <c r="J1020" s="241" cm="1">
        <f t="array" ref="J1020">SUMPRODUCT(--(K1020:N1020&lt;&gt;"")) + IF(TRIM(O1020)="",0,LEN(O1020)-LEN(SUBSTITUTE(O1020,",",""))+1)</f>
        <v>0</v>
      </c>
      <c r="K1020" s="242" t="str">
        <f>IF(AND(G1020&lt;&gt;0,G1020&lt;&gt;""),IF(B1020="","",IF(ISNUMBER(MATCH(B1020,'Look Up Values'!$B$2:$B$500,0)),"","Dest. error")),"")</f>
        <v/>
      </c>
      <c r="L1020" s="242" t="str">
        <f>IF(AND(G1020&lt;&gt;0,G1020&lt;&gt;""),IF(C1020="","",IF(AND(ISNUMBER(--LEFT(C1020,FIND(" ",C1020&amp;" ")-1)),OR(LEN(LEFT(C1020,FIND(" ",C1020&amp;" ")-1))=6,LEN(LEFT(C1020,FIND(" ",C1020&amp;" ")-1))=7),OR(ISNUMBER(MATCH(LEFT(C1020,FIND(" ",C1020&amp;" ")-1),'Look Up Values'!$G$2:$G$1000,0)),ISNUMBER(MATCH(LEFT(C1020,FIND(" ",C1020&amp;" ")-1),'Look Up Values'!$AE$2:$AE$2000,0)))),"","EWC error")),"")</f>
        <v/>
      </c>
      <c r="M1020" s="242" t="str" cm="1">
        <f t="array" ref="M1020">IF(AND(G1020&lt;&gt;0,G1020&lt;&gt;""),IF(E1020="","",IF(ISNUMBER(MATCH(SUBSTITUTE(E1020," ",""),SUBSTITUTE('Look Up Values'!$I$2:$I$10," ",""),0)),"","State error")),"")</f>
        <v/>
      </c>
      <c r="N1020" s="242" t="str" cm="1">
        <f t="array" ref="N1020">IF(AND(G1020&lt;&gt;0,G1020&lt;&gt;""),IF(F1020="","",IF(ISNUMBER(MATCH(SUBSTITUTE(F1020," ",""),SUBSTITUTE('Look Up Values'!$W$2:$W$30," ",""),0)),"","D&amp;R error")),"")</f>
        <v/>
      </c>
      <c r="O1020" s="256" t="str">
        <f t="shared" si="31"/>
        <v/>
      </c>
    </row>
    <row r="1021" spans="1:15" ht="15.75">
      <c r="A1021" s="250">
        <v>1014</v>
      </c>
      <c r="B1021" s="208"/>
      <c r="C1021" s="49"/>
      <c r="D1021" s="50"/>
      <c r="E1021" s="50"/>
      <c r="F1021" s="50"/>
      <c r="G1021" s="209"/>
      <c r="H1021" s="48"/>
      <c r="I1021" s="457" t="str">
        <f t="shared" si="30"/>
        <v/>
      </c>
      <c r="J1021" s="241" cm="1">
        <f t="array" ref="J1021">SUMPRODUCT(--(K1021:N1021&lt;&gt;"")) + IF(TRIM(O1021)="",0,LEN(O1021)-LEN(SUBSTITUTE(O1021,",",""))+1)</f>
        <v>0</v>
      </c>
      <c r="K1021" s="242" t="str">
        <f>IF(AND(G1021&lt;&gt;0,G1021&lt;&gt;""),IF(B1021="","",IF(ISNUMBER(MATCH(B1021,'Look Up Values'!$B$2:$B$500,0)),"","Dest. error")),"")</f>
        <v/>
      </c>
      <c r="L1021" s="242" t="str">
        <f>IF(AND(G1021&lt;&gt;0,G1021&lt;&gt;""),IF(C1021="","",IF(AND(ISNUMBER(--LEFT(C1021,FIND(" ",C1021&amp;" ")-1)),OR(LEN(LEFT(C1021,FIND(" ",C1021&amp;" ")-1))=6,LEN(LEFT(C1021,FIND(" ",C1021&amp;" ")-1))=7),OR(ISNUMBER(MATCH(LEFT(C1021,FIND(" ",C1021&amp;" ")-1),'Look Up Values'!$G$2:$G$1000,0)),ISNUMBER(MATCH(LEFT(C1021,FIND(" ",C1021&amp;" ")-1),'Look Up Values'!$AE$2:$AE$2000,0)))),"","EWC error")),"")</f>
        <v/>
      </c>
      <c r="M1021" s="242" t="str" cm="1">
        <f t="array" ref="M1021">IF(AND(G1021&lt;&gt;0,G1021&lt;&gt;""),IF(E1021="","",IF(ISNUMBER(MATCH(SUBSTITUTE(E1021," ",""),SUBSTITUTE('Look Up Values'!$I$2:$I$10," ",""),0)),"","State error")),"")</f>
        <v/>
      </c>
      <c r="N1021" s="242" t="str" cm="1">
        <f t="array" ref="N1021">IF(AND(G1021&lt;&gt;0,G1021&lt;&gt;""),IF(F1021="","",IF(ISNUMBER(MATCH(SUBSTITUTE(F1021," ",""),SUBSTITUTE('Look Up Values'!$W$2:$W$30," ",""),0)),"","D&amp;R error")),"")</f>
        <v/>
      </c>
      <c r="O1021" s="256" t="str">
        <f t="shared" si="31"/>
        <v/>
      </c>
    </row>
    <row r="1022" spans="1:15" ht="15.75">
      <c r="A1022" s="250">
        <v>1015</v>
      </c>
      <c r="B1022" s="208"/>
      <c r="C1022" s="49"/>
      <c r="D1022" s="50"/>
      <c r="E1022" s="50"/>
      <c r="F1022" s="50"/>
      <c r="G1022" s="209"/>
      <c r="H1022" s="48"/>
      <c r="I1022" s="457" t="str">
        <f t="shared" si="30"/>
        <v/>
      </c>
      <c r="J1022" s="241" cm="1">
        <f t="array" ref="J1022">SUMPRODUCT(--(K1022:N1022&lt;&gt;"")) + IF(TRIM(O1022)="",0,LEN(O1022)-LEN(SUBSTITUTE(O1022,",",""))+1)</f>
        <v>0</v>
      </c>
      <c r="K1022" s="242" t="str">
        <f>IF(AND(G1022&lt;&gt;0,G1022&lt;&gt;""),IF(B1022="","",IF(ISNUMBER(MATCH(B1022,'Look Up Values'!$B$2:$B$500,0)),"","Dest. error")),"")</f>
        <v/>
      </c>
      <c r="L1022" s="242" t="str">
        <f>IF(AND(G1022&lt;&gt;0,G1022&lt;&gt;""),IF(C1022="","",IF(AND(ISNUMBER(--LEFT(C1022,FIND(" ",C1022&amp;" ")-1)),OR(LEN(LEFT(C1022,FIND(" ",C1022&amp;" ")-1))=6,LEN(LEFT(C1022,FIND(" ",C1022&amp;" ")-1))=7),OR(ISNUMBER(MATCH(LEFT(C1022,FIND(" ",C1022&amp;" ")-1),'Look Up Values'!$G$2:$G$1000,0)),ISNUMBER(MATCH(LEFT(C1022,FIND(" ",C1022&amp;" ")-1),'Look Up Values'!$AE$2:$AE$2000,0)))),"","EWC error")),"")</f>
        <v/>
      </c>
      <c r="M1022" s="242" t="str" cm="1">
        <f t="array" ref="M1022">IF(AND(G1022&lt;&gt;0,G1022&lt;&gt;""),IF(E1022="","",IF(ISNUMBER(MATCH(SUBSTITUTE(E1022," ",""),SUBSTITUTE('Look Up Values'!$I$2:$I$10," ",""),0)),"","State error")),"")</f>
        <v/>
      </c>
      <c r="N1022" s="242" t="str" cm="1">
        <f t="array" ref="N1022">IF(AND(G1022&lt;&gt;0,G1022&lt;&gt;""),IF(F1022="","",IF(ISNUMBER(MATCH(SUBSTITUTE(F1022," ",""),SUBSTITUTE('Look Up Values'!$W$2:$W$30," ",""),0)),"","D&amp;R error")),"")</f>
        <v/>
      </c>
      <c r="O1022" s="256" t="str">
        <f t="shared" si="31"/>
        <v/>
      </c>
    </row>
    <row r="1023" spans="1:15" ht="15.75">
      <c r="A1023" s="250">
        <v>1016</v>
      </c>
      <c r="B1023" s="208"/>
      <c r="C1023" s="49"/>
      <c r="D1023" s="50"/>
      <c r="E1023" s="50"/>
      <c r="F1023" s="50"/>
      <c r="G1023" s="209"/>
      <c r="H1023" s="48"/>
      <c r="I1023" s="457" t="str">
        <f t="shared" si="30"/>
        <v/>
      </c>
      <c r="J1023" s="241" cm="1">
        <f t="array" ref="J1023">SUMPRODUCT(--(K1023:N1023&lt;&gt;"")) + IF(TRIM(O1023)="",0,LEN(O1023)-LEN(SUBSTITUTE(O1023,",",""))+1)</f>
        <v>0</v>
      </c>
      <c r="K1023" s="242" t="str">
        <f>IF(AND(G1023&lt;&gt;0,G1023&lt;&gt;""),IF(B1023="","",IF(ISNUMBER(MATCH(B1023,'Look Up Values'!$B$2:$B$500,0)),"","Dest. error")),"")</f>
        <v/>
      </c>
      <c r="L1023" s="242" t="str">
        <f>IF(AND(G1023&lt;&gt;0,G1023&lt;&gt;""),IF(C1023="","",IF(AND(ISNUMBER(--LEFT(C1023,FIND(" ",C1023&amp;" ")-1)),OR(LEN(LEFT(C1023,FIND(" ",C1023&amp;" ")-1))=6,LEN(LEFT(C1023,FIND(" ",C1023&amp;" ")-1))=7),OR(ISNUMBER(MATCH(LEFT(C1023,FIND(" ",C1023&amp;" ")-1),'Look Up Values'!$G$2:$G$1000,0)),ISNUMBER(MATCH(LEFT(C1023,FIND(" ",C1023&amp;" ")-1),'Look Up Values'!$AE$2:$AE$2000,0)))),"","EWC error")),"")</f>
        <v/>
      </c>
      <c r="M1023" s="242" t="str" cm="1">
        <f t="array" ref="M1023">IF(AND(G1023&lt;&gt;0,G1023&lt;&gt;""),IF(E1023="","",IF(ISNUMBER(MATCH(SUBSTITUTE(E1023," ",""),SUBSTITUTE('Look Up Values'!$I$2:$I$10," ",""),0)),"","State error")),"")</f>
        <v/>
      </c>
      <c r="N1023" s="242" t="str" cm="1">
        <f t="array" ref="N1023">IF(AND(G1023&lt;&gt;0,G1023&lt;&gt;""),IF(F1023="","",IF(ISNUMBER(MATCH(SUBSTITUTE(F1023," ",""),SUBSTITUTE('Look Up Values'!$W$2:$W$30," ",""),0)),"","D&amp;R error")),"")</f>
        <v/>
      </c>
      <c r="O1023" s="256" t="str">
        <f t="shared" si="31"/>
        <v/>
      </c>
    </row>
    <row r="1024" spans="1:15" ht="15.75">
      <c r="A1024" s="250">
        <v>1017</v>
      </c>
      <c r="B1024" s="208"/>
      <c r="C1024" s="49"/>
      <c r="D1024" s="50"/>
      <c r="E1024" s="50"/>
      <c r="F1024" s="50"/>
      <c r="G1024" s="209"/>
      <c r="H1024" s="48"/>
      <c r="I1024" s="457" t="str">
        <f t="shared" si="30"/>
        <v/>
      </c>
      <c r="J1024" s="241" cm="1">
        <f t="array" ref="J1024">SUMPRODUCT(--(K1024:N1024&lt;&gt;"")) + IF(TRIM(O1024)="",0,LEN(O1024)-LEN(SUBSTITUTE(O1024,",",""))+1)</f>
        <v>0</v>
      </c>
      <c r="K1024" s="242" t="str">
        <f>IF(AND(G1024&lt;&gt;0,G1024&lt;&gt;""),IF(B1024="","",IF(ISNUMBER(MATCH(B1024,'Look Up Values'!$B$2:$B$500,0)),"","Dest. error")),"")</f>
        <v/>
      </c>
      <c r="L1024" s="242" t="str">
        <f>IF(AND(G1024&lt;&gt;0,G1024&lt;&gt;""),IF(C1024="","",IF(AND(ISNUMBER(--LEFT(C1024,FIND(" ",C1024&amp;" ")-1)),OR(LEN(LEFT(C1024,FIND(" ",C1024&amp;" ")-1))=6,LEN(LEFT(C1024,FIND(" ",C1024&amp;" ")-1))=7),OR(ISNUMBER(MATCH(LEFT(C1024,FIND(" ",C1024&amp;" ")-1),'Look Up Values'!$G$2:$G$1000,0)),ISNUMBER(MATCH(LEFT(C1024,FIND(" ",C1024&amp;" ")-1),'Look Up Values'!$AE$2:$AE$2000,0)))),"","EWC error")),"")</f>
        <v/>
      </c>
      <c r="M1024" s="242" t="str" cm="1">
        <f t="array" ref="M1024">IF(AND(G1024&lt;&gt;0,G1024&lt;&gt;""),IF(E1024="","",IF(ISNUMBER(MATCH(SUBSTITUTE(E1024," ",""),SUBSTITUTE('Look Up Values'!$I$2:$I$10," ",""),0)),"","State error")),"")</f>
        <v/>
      </c>
      <c r="N1024" s="242" t="str" cm="1">
        <f t="array" ref="N1024">IF(AND(G1024&lt;&gt;0,G1024&lt;&gt;""),IF(F1024="","",IF(ISNUMBER(MATCH(SUBSTITUTE(F1024," ",""),SUBSTITUTE('Look Up Values'!$W$2:$W$30," ",""),0)),"","D&amp;R error")),"")</f>
        <v/>
      </c>
      <c r="O1024" s="256" t="str">
        <f t="shared" si="31"/>
        <v/>
      </c>
    </row>
    <row r="1025" spans="1:15" ht="15.75">
      <c r="A1025" s="250">
        <v>1018</v>
      </c>
      <c r="B1025" s="208"/>
      <c r="C1025" s="49"/>
      <c r="D1025" s="50"/>
      <c r="E1025" s="50"/>
      <c r="F1025" s="50"/>
      <c r="G1025" s="209"/>
      <c r="H1025" s="48"/>
      <c r="I1025" s="457" t="str">
        <f t="shared" si="30"/>
        <v/>
      </c>
      <c r="J1025" s="241" cm="1">
        <f t="array" ref="J1025">SUMPRODUCT(--(K1025:N1025&lt;&gt;"")) + IF(TRIM(O1025)="",0,LEN(O1025)-LEN(SUBSTITUTE(O1025,",",""))+1)</f>
        <v>0</v>
      </c>
      <c r="K1025" s="242" t="str">
        <f>IF(AND(G1025&lt;&gt;0,G1025&lt;&gt;""),IF(B1025="","",IF(ISNUMBER(MATCH(B1025,'Look Up Values'!$B$2:$B$500,0)),"","Dest. error")),"")</f>
        <v/>
      </c>
      <c r="L1025" s="242" t="str">
        <f>IF(AND(G1025&lt;&gt;0,G1025&lt;&gt;""),IF(C1025="","",IF(AND(ISNUMBER(--LEFT(C1025,FIND(" ",C1025&amp;" ")-1)),OR(LEN(LEFT(C1025,FIND(" ",C1025&amp;" ")-1))=6,LEN(LEFT(C1025,FIND(" ",C1025&amp;" ")-1))=7),OR(ISNUMBER(MATCH(LEFT(C1025,FIND(" ",C1025&amp;" ")-1),'Look Up Values'!$G$2:$G$1000,0)),ISNUMBER(MATCH(LEFT(C1025,FIND(" ",C1025&amp;" ")-1),'Look Up Values'!$AE$2:$AE$2000,0)))),"","EWC error")),"")</f>
        <v/>
      </c>
      <c r="M1025" s="242" t="str" cm="1">
        <f t="array" ref="M1025">IF(AND(G1025&lt;&gt;0,G1025&lt;&gt;""),IF(E1025="","",IF(ISNUMBER(MATCH(SUBSTITUTE(E1025," ",""),SUBSTITUTE('Look Up Values'!$I$2:$I$10," ",""),0)),"","State error")),"")</f>
        <v/>
      </c>
      <c r="N1025" s="242" t="str" cm="1">
        <f t="array" ref="N1025">IF(AND(G1025&lt;&gt;0,G1025&lt;&gt;""),IF(F1025="","",IF(ISNUMBER(MATCH(SUBSTITUTE(F1025," ",""),SUBSTITUTE('Look Up Values'!$W$2:$W$30," ",""),0)),"","D&amp;R error")),"")</f>
        <v/>
      </c>
      <c r="O1025" s="256" t="str">
        <f t="shared" si="31"/>
        <v/>
      </c>
    </row>
    <row r="1026" spans="1:15" ht="15.75">
      <c r="A1026" s="250">
        <v>1019</v>
      </c>
      <c r="B1026" s="208"/>
      <c r="C1026" s="49"/>
      <c r="D1026" s="50"/>
      <c r="E1026" s="50"/>
      <c r="F1026" s="50"/>
      <c r="G1026" s="209"/>
      <c r="H1026" s="48"/>
      <c r="I1026" s="457" t="str">
        <f t="shared" si="30"/>
        <v/>
      </c>
      <c r="J1026" s="241" cm="1">
        <f t="array" ref="J1026">SUMPRODUCT(--(K1026:N1026&lt;&gt;"")) + IF(TRIM(O1026)="",0,LEN(O1026)-LEN(SUBSTITUTE(O1026,",",""))+1)</f>
        <v>0</v>
      </c>
      <c r="K1026" s="242" t="str">
        <f>IF(AND(G1026&lt;&gt;0,G1026&lt;&gt;""),IF(B1026="","",IF(ISNUMBER(MATCH(B1026,'Look Up Values'!$B$2:$B$500,0)),"","Dest. error")),"")</f>
        <v/>
      </c>
      <c r="L1026" s="242" t="str">
        <f>IF(AND(G1026&lt;&gt;0,G1026&lt;&gt;""),IF(C1026="","",IF(AND(ISNUMBER(--LEFT(C1026,FIND(" ",C1026&amp;" ")-1)),OR(LEN(LEFT(C1026,FIND(" ",C1026&amp;" ")-1))=6,LEN(LEFT(C1026,FIND(" ",C1026&amp;" ")-1))=7),OR(ISNUMBER(MATCH(LEFT(C1026,FIND(" ",C1026&amp;" ")-1),'Look Up Values'!$G$2:$G$1000,0)),ISNUMBER(MATCH(LEFT(C1026,FIND(" ",C1026&amp;" ")-1),'Look Up Values'!$AE$2:$AE$2000,0)))),"","EWC error")),"")</f>
        <v/>
      </c>
      <c r="M1026" s="242" t="str" cm="1">
        <f t="array" ref="M1026">IF(AND(G1026&lt;&gt;0,G1026&lt;&gt;""),IF(E1026="","",IF(ISNUMBER(MATCH(SUBSTITUTE(E1026," ",""),SUBSTITUTE('Look Up Values'!$I$2:$I$10," ",""),0)),"","State error")),"")</f>
        <v/>
      </c>
      <c r="N1026" s="242" t="str" cm="1">
        <f t="array" ref="N1026">IF(AND(G1026&lt;&gt;0,G1026&lt;&gt;""),IF(F1026="","",IF(ISNUMBER(MATCH(SUBSTITUTE(F1026," ",""),SUBSTITUTE('Look Up Values'!$W$2:$W$30," ",""),0)),"","D&amp;R error")),"")</f>
        <v/>
      </c>
      <c r="O1026" s="256" t="str">
        <f t="shared" si="31"/>
        <v/>
      </c>
    </row>
    <row r="1027" spans="1:15" ht="15.75">
      <c r="A1027" s="250">
        <v>1020</v>
      </c>
      <c r="B1027" s="208"/>
      <c r="C1027" s="49"/>
      <c r="D1027" s="50"/>
      <c r="E1027" s="50"/>
      <c r="F1027" s="50"/>
      <c r="G1027" s="209"/>
      <c r="H1027" s="48"/>
      <c r="I1027" s="457" t="str">
        <f t="shared" si="30"/>
        <v/>
      </c>
      <c r="J1027" s="241" cm="1">
        <f t="array" ref="J1027">SUMPRODUCT(--(K1027:N1027&lt;&gt;"")) + IF(TRIM(O1027)="",0,LEN(O1027)-LEN(SUBSTITUTE(O1027,",",""))+1)</f>
        <v>0</v>
      </c>
      <c r="K1027" s="242" t="str">
        <f>IF(AND(G1027&lt;&gt;0,G1027&lt;&gt;""),IF(B1027="","",IF(ISNUMBER(MATCH(B1027,'Look Up Values'!$B$2:$B$500,0)),"","Dest. error")),"")</f>
        <v/>
      </c>
      <c r="L1027" s="242" t="str">
        <f>IF(AND(G1027&lt;&gt;0,G1027&lt;&gt;""),IF(C1027="","",IF(AND(ISNUMBER(--LEFT(C1027,FIND(" ",C1027&amp;" ")-1)),OR(LEN(LEFT(C1027,FIND(" ",C1027&amp;" ")-1))=6,LEN(LEFT(C1027,FIND(" ",C1027&amp;" ")-1))=7),OR(ISNUMBER(MATCH(LEFT(C1027,FIND(" ",C1027&amp;" ")-1),'Look Up Values'!$G$2:$G$1000,0)),ISNUMBER(MATCH(LEFT(C1027,FIND(" ",C1027&amp;" ")-1),'Look Up Values'!$AE$2:$AE$2000,0)))),"","EWC error")),"")</f>
        <v/>
      </c>
      <c r="M1027" s="242" t="str" cm="1">
        <f t="array" ref="M1027">IF(AND(G1027&lt;&gt;0,G1027&lt;&gt;""),IF(E1027="","",IF(ISNUMBER(MATCH(SUBSTITUTE(E1027," ",""),SUBSTITUTE('Look Up Values'!$I$2:$I$10," ",""),0)),"","State error")),"")</f>
        <v/>
      </c>
      <c r="N1027" s="242" t="str" cm="1">
        <f t="array" ref="N1027">IF(AND(G1027&lt;&gt;0,G1027&lt;&gt;""),IF(F1027="","",IF(ISNUMBER(MATCH(SUBSTITUTE(F1027," ",""),SUBSTITUTE('Look Up Values'!$W$2:$W$30," ",""),0)),"","D&amp;R error")),"")</f>
        <v/>
      </c>
      <c r="O1027" s="256" t="str">
        <f t="shared" si="31"/>
        <v/>
      </c>
    </row>
    <row r="1028" spans="1:15" ht="15.75">
      <c r="A1028" s="250">
        <v>1021</v>
      </c>
      <c r="B1028" s="208"/>
      <c r="C1028" s="49"/>
      <c r="D1028" s="50"/>
      <c r="E1028" s="50"/>
      <c r="F1028" s="50"/>
      <c r="G1028" s="209"/>
      <c r="H1028" s="48"/>
      <c r="I1028" s="457" t="str">
        <f t="shared" si="30"/>
        <v/>
      </c>
      <c r="J1028" s="241" cm="1">
        <f t="array" ref="J1028">SUMPRODUCT(--(K1028:N1028&lt;&gt;"")) + IF(TRIM(O1028)="",0,LEN(O1028)-LEN(SUBSTITUTE(O1028,",",""))+1)</f>
        <v>0</v>
      </c>
      <c r="K1028" s="242" t="str">
        <f>IF(AND(G1028&lt;&gt;0,G1028&lt;&gt;""),IF(B1028="","",IF(ISNUMBER(MATCH(B1028,'Look Up Values'!$B$2:$B$500,0)),"","Dest. error")),"")</f>
        <v/>
      </c>
      <c r="L1028" s="242" t="str">
        <f>IF(AND(G1028&lt;&gt;0,G1028&lt;&gt;""),IF(C1028="","",IF(AND(ISNUMBER(--LEFT(C1028,FIND(" ",C1028&amp;" ")-1)),OR(LEN(LEFT(C1028,FIND(" ",C1028&amp;" ")-1))=6,LEN(LEFT(C1028,FIND(" ",C1028&amp;" ")-1))=7),OR(ISNUMBER(MATCH(LEFT(C1028,FIND(" ",C1028&amp;" ")-1),'Look Up Values'!$G$2:$G$1000,0)),ISNUMBER(MATCH(LEFT(C1028,FIND(" ",C1028&amp;" ")-1),'Look Up Values'!$AE$2:$AE$2000,0)))),"","EWC error")),"")</f>
        <v/>
      </c>
      <c r="M1028" s="242" t="str" cm="1">
        <f t="array" ref="M1028">IF(AND(G1028&lt;&gt;0,G1028&lt;&gt;""),IF(E1028="","",IF(ISNUMBER(MATCH(SUBSTITUTE(E1028," ",""),SUBSTITUTE('Look Up Values'!$I$2:$I$10," ",""),0)),"","State error")),"")</f>
        <v/>
      </c>
      <c r="N1028" s="242" t="str" cm="1">
        <f t="array" ref="N1028">IF(AND(G1028&lt;&gt;0,G1028&lt;&gt;""),IF(F1028="","",IF(ISNUMBER(MATCH(SUBSTITUTE(F1028," ",""),SUBSTITUTE('Look Up Values'!$W$2:$W$30," ",""),0)),"","D&amp;R error")),"")</f>
        <v/>
      </c>
      <c r="O1028" s="256" t="str">
        <f t="shared" si="31"/>
        <v/>
      </c>
    </row>
    <row r="1029" spans="1:15" ht="15.75">
      <c r="A1029" s="250">
        <v>1022</v>
      </c>
      <c r="B1029" s="208"/>
      <c r="C1029" s="49"/>
      <c r="D1029" s="50"/>
      <c r="E1029" s="50"/>
      <c r="F1029" s="50"/>
      <c r="G1029" s="209"/>
      <c r="H1029" s="48"/>
      <c r="I1029" s="457" t="str">
        <f t="shared" si="30"/>
        <v/>
      </c>
      <c r="J1029" s="241" cm="1">
        <f t="array" ref="J1029">SUMPRODUCT(--(K1029:N1029&lt;&gt;"")) + IF(TRIM(O1029)="",0,LEN(O1029)-LEN(SUBSTITUTE(O1029,",",""))+1)</f>
        <v>0</v>
      </c>
      <c r="K1029" s="242" t="str">
        <f>IF(AND(G1029&lt;&gt;0,G1029&lt;&gt;""),IF(B1029="","",IF(ISNUMBER(MATCH(B1029,'Look Up Values'!$B$2:$B$500,0)),"","Dest. error")),"")</f>
        <v/>
      </c>
      <c r="L1029" s="242" t="str">
        <f>IF(AND(G1029&lt;&gt;0,G1029&lt;&gt;""),IF(C1029="","",IF(AND(ISNUMBER(--LEFT(C1029,FIND(" ",C1029&amp;" ")-1)),OR(LEN(LEFT(C1029,FIND(" ",C1029&amp;" ")-1))=6,LEN(LEFT(C1029,FIND(" ",C1029&amp;" ")-1))=7),OR(ISNUMBER(MATCH(LEFT(C1029,FIND(" ",C1029&amp;" ")-1),'Look Up Values'!$G$2:$G$1000,0)),ISNUMBER(MATCH(LEFT(C1029,FIND(" ",C1029&amp;" ")-1),'Look Up Values'!$AE$2:$AE$2000,0)))),"","EWC error")),"")</f>
        <v/>
      </c>
      <c r="M1029" s="242" t="str" cm="1">
        <f t="array" ref="M1029">IF(AND(G1029&lt;&gt;0,G1029&lt;&gt;""),IF(E1029="","",IF(ISNUMBER(MATCH(SUBSTITUTE(E1029," ",""),SUBSTITUTE('Look Up Values'!$I$2:$I$10," ",""),0)),"","State error")),"")</f>
        <v/>
      </c>
      <c r="N1029" s="242" t="str" cm="1">
        <f t="array" ref="N1029">IF(AND(G1029&lt;&gt;0,G1029&lt;&gt;""),IF(F1029="","",IF(ISNUMBER(MATCH(SUBSTITUTE(F1029," ",""),SUBSTITUTE('Look Up Values'!$W$2:$W$30," ",""),0)),"","D&amp;R error")),"")</f>
        <v/>
      </c>
      <c r="O1029" s="256" t="str">
        <f t="shared" si="31"/>
        <v/>
      </c>
    </row>
    <row r="1030" spans="1:15" ht="15.75">
      <c r="A1030" s="250">
        <v>1023</v>
      </c>
      <c r="B1030" s="208"/>
      <c r="C1030" s="49"/>
      <c r="D1030" s="50"/>
      <c r="E1030" s="50"/>
      <c r="F1030" s="50"/>
      <c r="G1030" s="209"/>
      <c r="H1030" s="48"/>
      <c r="I1030" s="457" t="str">
        <f t="shared" si="30"/>
        <v/>
      </c>
      <c r="J1030" s="241" cm="1">
        <f t="array" ref="J1030">SUMPRODUCT(--(K1030:N1030&lt;&gt;"")) + IF(TRIM(O1030)="",0,LEN(O1030)-LEN(SUBSTITUTE(O1030,",",""))+1)</f>
        <v>0</v>
      </c>
      <c r="K1030" s="242" t="str">
        <f>IF(AND(G1030&lt;&gt;0,G1030&lt;&gt;""),IF(B1030="","",IF(ISNUMBER(MATCH(B1030,'Look Up Values'!$B$2:$B$500,0)),"","Dest. error")),"")</f>
        <v/>
      </c>
      <c r="L1030" s="242" t="str">
        <f>IF(AND(G1030&lt;&gt;0,G1030&lt;&gt;""),IF(C1030="","",IF(AND(ISNUMBER(--LEFT(C1030,FIND(" ",C1030&amp;" ")-1)),OR(LEN(LEFT(C1030,FIND(" ",C1030&amp;" ")-1))=6,LEN(LEFT(C1030,FIND(" ",C1030&amp;" ")-1))=7),OR(ISNUMBER(MATCH(LEFT(C1030,FIND(" ",C1030&amp;" ")-1),'Look Up Values'!$G$2:$G$1000,0)),ISNUMBER(MATCH(LEFT(C1030,FIND(" ",C1030&amp;" ")-1),'Look Up Values'!$AE$2:$AE$2000,0)))),"","EWC error")),"")</f>
        <v/>
      </c>
      <c r="M1030" s="242" t="str" cm="1">
        <f t="array" ref="M1030">IF(AND(G1030&lt;&gt;0,G1030&lt;&gt;""),IF(E1030="","",IF(ISNUMBER(MATCH(SUBSTITUTE(E1030," ",""),SUBSTITUTE('Look Up Values'!$I$2:$I$10," ",""),0)),"","State error")),"")</f>
        <v/>
      </c>
      <c r="N1030" s="242" t="str" cm="1">
        <f t="array" ref="N1030">IF(AND(G1030&lt;&gt;0,G1030&lt;&gt;""),IF(F1030="","",IF(ISNUMBER(MATCH(SUBSTITUTE(F1030," ",""),SUBSTITUTE('Look Up Values'!$W$2:$W$30," ",""),0)),"","D&amp;R error")),"")</f>
        <v/>
      </c>
      <c r="O1030" s="256" t="str">
        <f t="shared" si="31"/>
        <v/>
      </c>
    </row>
    <row r="1031" spans="1:15" ht="15.75">
      <c r="A1031" s="250">
        <v>1024</v>
      </c>
      <c r="B1031" s="208"/>
      <c r="C1031" s="49"/>
      <c r="D1031" s="50"/>
      <c r="E1031" s="50"/>
      <c r="F1031" s="50"/>
      <c r="G1031" s="209"/>
      <c r="H1031" s="48"/>
      <c r="I1031" s="457" t="str">
        <f t="shared" si="30"/>
        <v/>
      </c>
      <c r="J1031" s="241" cm="1">
        <f t="array" ref="J1031">SUMPRODUCT(--(K1031:N1031&lt;&gt;"")) + IF(TRIM(O1031)="",0,LEN(O1031)-LEN(SUBSTITUTE(O1031,",",""))+1)</f>
        <v>0</v>
      </c>
      <c r="K1031" s="242" t="str">
        <f>IF(AND(G1031&lt;&gt;0,G1031&lt;&gt;""),IF(B1031="","",IF(ISNUMBER(MATCH(B1031,'Look Up Values'!$B$2:$B$500,0)),"","Dest. error")),"")</f>
        <v/>
      </c>
      <c r="L1031" s="242" t="str">
        <f>IF(AND(G1031&lt;&gt;0,G1031&lt;&gt;""),IF(C1031="","",IF(AND(ISNUMBER(--LEFT(C1031,FIND(" ",C1031&amp;" ")-1)),OR(LEN(LEFT(C1031,FIND(" ",C1031&amp;" ")-1))=6,LEN(LEFT(C1031,FIND(" ",C1031&amp;" ")-1))=7),OR(ISNUMBER(MATCH(LEFT(C1031,FIND(" ",C1031&amp;" ")-1),'Look Up Values'!$G$2:$G$1000,0)),ISNUMBER(MATCH(LEFT(C1031,FIND(" ",C1031&amp;" ")-1),'Look Up Values'!$AE$2:$AE$2000,0)))),"","EWC error")),"")</f>
        <v/>
      </c>
      <c r="M1031" s="242" t="str" cm="1">
        <f t="array" ref="M1031">IF(AND(G1031&lt;&gt;0,G1031&lt;&gt;""),IF(E1031="","",IF(ISNUMBER(MATCH(SUBSTITUTE(E1031," ",""),SUBSTITUTE('Look Up Values'!$I$2:$I$10," ",""),0)),"","State error")),"")</f>
        <v/>
      </c>
      <c r="N1031" s="242" t="str" cm="1">
        <f t="array" ref="N1031">IF(AND(G1031&lt;&gt;0,G1031&lt;&gt;""),IF(F1031="","",IF(ISNUMBER(MATCH(SUBSTITUTE(F1031," ",""),SUBSTITUTE('Look Up Values'!$W$2:$W$30," ",""),0)),"","D&amp;R error")),"")</f>
        <v/>
      </c>
      <c r="O1031" s="256" t="str">
        <f t="shared" si="31"/>
        <v/>
      </c>
    </row>
    <row r="1032" spans="1:15" ht="15.75">
      <c r="A1032" s="250">
        <v>1025</v>
      </c>
      <c r="B1032" s="208"/>
      <c r="C1032" s="49"/>
      <c r="D1032" s="50"/>
      <c r="E1032" s="50"/>
      <c r="F1032" s="50"/>
      <c r="G1032" s="209"/>
      <c r="H1032" s="48"/>
      <c r="I1032" s="457" t="str">
        <f t="shared" si="30"/>
        <v/>
      </c>
      <c r="J1032" s="241" cm="1">
        <f t="array" ref="J1032">SUMPRODUCT(--(K1032:N1032&lt;&gt;"")) + IF(TRIM(O1032)="",0,LEN(O1032)-LEN(SUBSTITUTE(O1032,",",""))+1)</f>
        <v>0</v>
      </c>
      <c r="K1032" s="242" t="str">
        <f>IF(AND(G1032&lt;&gt;0,G1032&lt;&gt;""),IF(B1032="","",IF(ISNUMBER(MATCH(B1032,'Look Up Values'!$B$2:$B$500,0)),"","Dest. error")),"")</f>
        <v/>
      </c>
      <c r="L1032" s="242" t="str">
        <f>IF(AND(G1032&lt;&gt;0,G1032&lt;&gt;""),IF(C1032="","",IF(AND(ISNUMBER(--LEFT(C1032,FIND(" ",C1032&amp;" ")-1)),OR(LEN(LEFT(C1032,FIND(" ",C1032&amp;" ")-1))=6,LEN(LEFT(C1032,FIND(" ",C1032&amp;" ")-1))=7),OR(ISNUMBER(MATCH(LEFT(C1032,FIND(" ",C1032&amp;" ")-1),'Look Up Values'!$G$2:$G$1000,0)),ISNUMBER(MATCH(LEFT(C1032,FIND(" ",C1032&amp;" ")-1),'Look Up Values'!$AE$2:$AE$2000,0)))),"","EWC error")),"")</f>
        <v/>
      </c>
      <c r="M1032" s="242" t="str" cm="1">
        <f t="array" ref="M1032">IF(AND(G1032&lt;&gt;0,G1032&lt;&gt;""),IF(E1032="","",IF(ISNUMBER(MATCH(SUBSTITUTE(E1032," ",""),SUBSTITUTE('Look Up Values'!$I$2:$I$10," ",""),0)),"","State error")),"")</f>
        <v/>
      </c>
      <c r="N1032" s="242" t="str" cm="1">
        <f t="array" ref="N1032">IF(AND(G1032&lt;&gt;0,G1032&lt;&gt;""),IF(F1032="","",IF(ISNUMBER(MATCH(SUBSTITUTE(F1032," ",""),SUBSTITUTE('Look Up Values'!$W$2:$W$30," ",""),0)),"","D&amp;R error")),"")</f>
        <v/>
      </c>
      <c r="O1032" s="256" t="str">
        <f t="shared" si="31"/>
        <v/>
      </c>
    </row>
    <row r="1033" spans="1:15" ht="15.75">
      <c r="A1033" s="250">
        <v>1026</v>
      </c>
      <c r="B1033" s="208"/>
      <c r="C1033" s="49"/>
      <c r="D1033" s="50"/>
      <c r="E1033" s="50"/>
      <c r="F1033" s="50"/>
      <c r="G1033" s="209"/>
      <c r="H1033" s="48"/>
      <c r="I1033" s="457" t="str">
        <f t="shared" ref="I1033:I1096" si="32">IF(IFERROR(--SUBSTITUTE(J1033,CHAR(160),""),0)&gt;0,A1033,"")</f>
        <v/>
      </c>
      <c r="J1033" s="241" cm="1">
        <f t="array" ref="J1033">SUMPRODUCT(--(K1033:N1033&lt;&gt;"")) + IF(TRIM(O1033)="",0,LEN(O1033)-LEN(SUBSTITUTE(O1033,",",""))+1)</f>
        <v>0</v>
      </c>
      <c r="K1033" s="242" t="str">
        <f>IF(AND(G1033&lt;&gt;0,G1033&lt;&gt;""),IF(B1033="","",IF(ISNUMBER(MATCH(B1033,'Look Up Values'!$B$2:$B$500,0)),"","Dest. error")),"")</f>
        <v/>
      </c>
      <c r="L1033" s="242" t="str">
        <f>IF(AND(G1033&lt;&gt;0,G1033&lt;&gt;""),IF(C1033="","",IF(AND(ISNUMBER(--LEFT(C1033,FIND(" ",C1033&amp;" ")-1)),OR(LEN(LEFT(C1033,FIND(" ",C1033&amp;" ")-1))=6,LEN(LEFT(C1033,FIND(" ",C1033&amp;" ")-1))=7),OR(ISNUMBER(MATCH(LEFT(C1033,FIND(" ",C1033&amp;" ")-1),'Look Up Values'!$G$2:$G$1000,0)),ISNUMBER(MATCH(LEFT(C1033,FIND(" ",C1033&amp;" ")-1),'Look Up Values'!$AE$2:$AE$2000,0)))),"","EWC error")),"")</f>
        <v/>
      </c>
      <c r="M1033" s="242" t="str" cm="1">
        <f t="array" ref="M1033">IF(AND(G1033&lt;&gt;0,G1033&lt;&gt;""),IF(E1033="","",IF(ISNUMBER(MATCH(SUBSTITUTE(E1033," ",""),SUBSTITUTE('Look Up Values'!$I$2:$I$10," ",""),0)),"","State error")),"")</f>
        <v/>
      </c>
      <c r="N1033" s="242" t="str" cm="1">
        <f t="array" ref="N1033">IF(AND(G1033&lt;&gt;0,G1033&lt;&gt;""),IF(F1033="","",IF(ISNUMBER(MATCH(SUBSTITUTE(F1033," ",""),SUBSTITUTE('Look Up Values'!$W$2:$W$30," ",""),0)),"","D&amp;R error")),"")</f>
        <v/>
      </c>
      <c r="O1033" s="256" t="str">
        <f t="shared" ref="O1033:O1096" si="33">IF(OR(G1033="",G1033=0),"",IF((TRIM(SUBSTITUTE(B1033,CHAR(160),""))&amp;TRIM(SUBSTITUTE(C1033,CHAR(160),""))&amp;TRIM(SUBSTITUTE(F1033,CHAR(160),""))&amp;TRIM(SUBSTITUTE(E1033,CHAR(160),"")))&lt;&gt;"",IF((--(TRIM(SUBSTITUTE(B1033,CHAR(160),""))&lt;&gt;"")+--(TRIM(SUBSTITUTE(C1033,CHAR(160),""))&lt;&gt;"")+--(TRIM(SUBSTITUTE(F1033,CHAR(160),""))&lt;&gt;"")+--(TRIM(SUBSTITUTE(E1033,CHAR(160),""))&lt;&gt;""))=4,"",LEFT(IF(TRIM(SUBSTITUTE(B1033,CHAR(160),""))="","Dest, ","")&amp;IF(TRIM(SUBSTITUTE(C1033,CHAR(160),""))="","EWC, ","")&amp;IF(TRIM(SUBSTITUTE(F1033,CHAR(160),""))="","D&amp;R, ","")&amp;IF(TRIM(SUBSTITUTE(E1033,CHAR(160),""))="","State, ",""),LEN(IF(TRIM(SUBSTITUTE(B1033,CHAR(160),""))="","Dest, ","")&amp;IF(TRIM(SUBSTITUTE(C1033,CHAR(160),""))="","EWC, ","")&amp;IF(TRIM(SUBSTITUTE(F1033,CHAR(160),""))="","D&amp;R, ","")&amp;IF(TRIM(SUBSTITUTE(E1033,CHAR(160),""))="","State, ",""))-2)),LEFT(IF(TRIM(SUBSTITUTE(B1033,CHAR(160),""))="","Dest, ","")&amp;IF(TRIM(SUBSTITUTE(C1033,CHAR(160),""))="","EWC, ","")&amp;IF(TRIM(SUBSTITUTE(F1033,CHAR(160),""))="","D&amp;R, ","")&amp;IF(TRIM(SUBSTITUTE(E1033,CHAR(160),""))="","State, ",""),LEN(IF(TRIM(SUBSTITUTE(B1033,CHAR(160),""))="","Dest, ","")&amp;IF(TRIM(SUBSTITUTE(C1033,CHAR(160),""))="","EWC, ","")&amp;IF(TRIM(SUBSTITUTE(F1033,CHAR(160),""))="","D&amp;R, ","")&amp;IF(TRIM(SUBSTITUTE(E1033,CHAR(160),""))="","State, ",""))-2)))</f>
        <v/>
      </c>
    </row>
    <row r="1034" spans="1:15" ht="15.75">
      <c r="A1034" s="250">
        <v>1027</v>
      </c>
      <c r="B1034" s="208"/>
      <c r="C1034" s="49"/>
      <c r="D1034" s="50"/>
      <c r="E1034" s="50"/>
      <c r="F1034" s="50"/>
      <c r="G1034" s="209"/>
      <c r="H1034" s="48"/>
      <c r="I1034" s="457" t="str">
        <f t="shared" si="32"/>
        <v/>
      </c>
      <c r="J1034" s="241" cm="1">
        <f t="array" ref="J1034">SUMPRODUCT(--(K1034:N1034&lt;&gt;"")) + IF(TRIM(O1034)="",0,LEN(O1034)-LEN(SUBSTITUTE(O1034,",",""))+1)</f>
        <v>0</v>
      </c>
      <c r="K1034" s="242" t="str">
        <f>IF(AND(G1034&lt;&gt;0,G1034&lt;&gt;""),IF(B1034="","",IF(ISNUMBER(MATCH(B1034,'Look Up Values'!$B$2:$B$500,0)),"","Dest. error")),"")</f>
        <v/>
      </c>
      <c r="L1034" s="242" t="str">
        <f>IF(AND(G1034&lt;&gt;0,G1034&lt;&gt;""),IF(C1034="","",IF(AND(ISNUMBER(--LEFT(C1034,FIND(" ",C1034&amp;" ")-1)),OR(LEN(LEFT(C1034,FIND(" ",C1034&amp;" ")-1))=6,LEN(LEFT(C1034,FIND(" ",C1034&amp;" ")-1))=7),OR(ISNUMBER(MATCH(LEFT(C1034,FIND(" ",C1034&amp;" ")-1),'Look Up Values'!$G$2:$G$1000,0)),ISNUMBER(MATCH(LEFT(C1034,FIND(" ",C1034&amp;" ")-1),'Look Up Values'!$AE$2:$AE$2000,0)))),"","EWC error")),"")</f>
        <v/>
      </c>
      <c r="M1034" s="242" t="str" cm="1">
        <f t="array" ref="M1034">IF(AND(G1034&lt;&gt;0,G1034&lt;&gt;""),IF(E1034="","",IF(ISNUMBER(MATCH(SUBSTITUTE(E1034," ",""),SUBSTITUTE('Look Up Values'!$I$2:$I$10," ",""),0)),"","State error")),"")</f>
        <v/>
      </c>
      <c r="N1034" s="242" t="str" cm="1">
        <f t="array" ref="N1034">IF(AND(G1034&lt;&gt;0,G1034&lt;&gt;""),IF(F1034="","",IF(ISNUMBER(MATCH(SUBSTITUTE(F1034," ",""),SUBSTITUTE('Look Up Values'!$W$2:$W$30," ",""),0)),"","D&amp;R error")),"")</f>
        <v/>
      </c>
      <c r="O1034" s="256" t="str">
        <f t="shared" si="33"/>
        <v/>
      </c>
    </row>
    <row r="1035" spans="1:15" ht="15.75">
      <c r="A1035" s="250">
        <v>1028</v>
      </c>
      <c r="B1035" s="208"/>
      <c r="C1035" s="49"/>
      <c r="D1035" s="50"/>
      <c r="E1035" s="50"/>
      <c r="F1035" s="50"/>
      <c r="G1035" s="209"/>
      <c r="H1035" s="48"/>
      <c r="I1035" s="457" t="str">
        <f t="shared" si="32"/>
        <v/>
      </c>
      <c r="J1035" s="241" cm="1">
        <f t="array" ref="J1035">SUMPRODUCT(--(K1035:N1035&lt;&gt;"")) + IF(TRIM(O1035)="",0,LEN(O1035)-LEN(SUBSTITUTE(O1035,",",""))+1)</f>
        <v>0</v>
      </c>
      <c r="K1035" s="242" t="str">
        <f>IF(AND(G1035&lt;&gt;0,G1035&lt;&gt;""),IF(B1035="","",IF(ISNUMBER(MATCH(B1035,'Look Up Values'!$B$2:$B$500,0)),"","Dest. error")),"")</f>
        <v/>
      </c>
      <c r="L1035" s="242" t="str">
        <f>IF(AND(G1035&lt;&gt;0,G1035&lt;&gt;""),IF(C1035="","",IF(AND(ISNUMBER(--LEFT(C1035,FIND(" ",C1035&amp;" ")-1)),OR(LEN(LEFT(C1035,FIND(" ",C1035&amp;" ")-1))=6,LEN(LEFT(C1035,FIND(" ",C1035&amp;" ")-1))=7),OR(ISNUMBER(MATCH(LEFT(C1035,FIND(" ",C1035&amp;" ")-1),'Look Up Values'!$G$2:$G$1000,0)),ISNUMBER(MATCH(LEFT(C1035,FIND(" ",C1035&amp;" ")-1),'Look Up Values'!$AE$2:$AE$2000,0)))),"","EWC error")),"")</f>
        <v/>
      </c>
      <c r="M1035" s="242" t="str" cm="1">
        <f t="array" ref="M1035">IF(AND(G1035&lt;&gt;0,G1035&lt;&gt;""),IF(E1035="","",IF(ISNUMBER(MATCH(SUBSTITUTE(E1035," ",""),SUBSTITUTE('Look Up Values'!$I$2:$I$10," ",""),0)),"","State error")),"")</f>
        <v/>
      </c>
      <c r="N1035" s="242" t="str" cm="1">
        <f t="array" ref="N1035">IF(AND(G1035&lt;&gt;0,G1035&lt;&gt;""),IF(F1035="","",IF(ISNUMBER(MATCH(SUBSTITUTE(F1035," ",""),SUBSTITUTE('Look Up Values'!$W$2:$W$30," ",""),0)),"","D&amp;R error")),"")</f>
        <v/>
      </c>
      <c r="O1035" s="256" t="str">
        <f t="shared" si="33"/>
        <v/>
      </c>
    </row>
    <row r="1036" spans="1:15" ht="15.75">
      <c r="A1036" s="250">
        <v>1029</v>
      </c>
      <c r="B1036" s="208"/>
      <c r="C1036" s="49"/>
      <c r="D1036" s="50"/>
      <c r="E1036" s="50"/>
      <c r="F1036" s="50"/>
      <c r="G1036" s="209"/>
      <c r="H1036" s="48"/>
      <c r="I1036" s="457" t="str">
        <f t="shared" si="32"/>
        <v/>
      </c>
      <c r="J1036" s="241" cm="1">
        <f t="array" ref="J1036">SUMPRODUCT(--(K1036:N1036&lt;&gt;"")) + IF(TRIM(O1036)="",0,LEN(O1036)-LEN(SUBSTITUTE(O1036,",",""))+1)</f>
        <v>0</v>
      </c>
      <c r="K1036" s="242" t="str">
        <f>IF(AND(G1036&lt;&gt;0,G1036&lt;&gt;""),IF(B1036="","",IF(ISNUMBER(MATCH(B1036,'Look Up Values'!$B$2:$B$500,0)),"","Dest. error")),"")</f>
        <v/>
      </c>
      <c r="L1036" s="242" t="str">
        <f>IF(AND(G1036&lt;&gt;0,G1036&lt;&gt;""),IF(C1036="","",IF(AND(ISNUMBER(--LEFT(C1036,FIND(" ",C1036&amp;" ")-1)),OR(LEN(LEFT(C1036,FIND(" ",C1036&amp;" ")-1))=6,LEN(LEFT(C1036,FIND(" ",C1036&amp;" ")-1))=7),OR(ISNUMBER(MATCH(LEFT(C1036,FIND(" ",C1036&amp;" ")-1),'Look Up Values'!$G$2:$G$1000,0)),ISNUMBER(MATCH(LEFT(C1036,FIND(" ",C1036&amp;" ")-1),'Look Up Values'!$AE$2:$AE$2000,0)))),"","EWC error")),"")</f>
        <v/>
      </c>
      <c r="M1036" s="242" t="str" cm="1">
        <f t="array" ref="M1036">IF(AND(G1036&lt;&gt;0,G1036&lt;&gt;""),IF(E1036="","",IF(ISNUMBER(MATCH(SUBSTITUTE(E1036," ",""),SUBSTITUTE('Look Up Values'!$I$2:$I$10," ",""),0)),"","State error")),"")</f>
        <v/>
      </c>
      <c r="N1036" s="242" t="str" cm="1">
        <f t="array" ref="N1036">IF(AND(G1036&lt;&gt;0,G1036&lt;&gt;""),IF(F1036="","",IF(ISNUMBER(MATCH(SUBSTITUTE(F1036," ",""),SUBSTITUTE('Look Up Values'!$W$2:$W$30," ",""),0)),"","D&amp;R error")),"")</f>
        <v/>
      </c>
      <c r="O1036" s="256" t="str">
        <f t="shared" si="33"/>
        <v/>
      </c>
    </row>
    <row r="1037" spans="1:15" ht="15.75">
      <c r="A1037" s="250">
        <v>1030</v>
      </c>
      <c r="B1037" s="208"/>
      <c r="C1037" s="49"/>
      <c r="D1037" s="50"/>
      <c r="E1037" s="50"/>
      <c r="F1037" s="50"/>
      <c r="G1037" s="209"/>
      <c r="H1037" s="48"/>
      <c r="I1037" s="457" t="str">
        <f t="shared" si="32"/>
        <v/>
      </c>
      <c r="J1037" s="241" cm="1">
        <f t="array" ref="J1037">SUMPRODUCT(--(K1037:N1037&lt;&gt;"")) + IF(TRIM(O1037)="",0,LEN(O1037)-LEN(SUBSTITUTE(O1037,",",""))+1)</f>
        <v>0</v>
      </c>
      <c r="K1037" s="242" t="str">
        <f>IF(AND(G1037&lt;&gt;0,G1037&lt;&gt;""),IF(B1037="","",IF(ISNUMBER(MATCH(B1037,'Look Up Values'!$B$2:$B$500,0)),"","Dest. error")),"")</f>
        <v/>
      </c>
      <c r="L1037" s="242" t="str">
        <f>IF(AND(G1037&lt;&gt;0,G1037&lt;&gt;""),IF(C1037="","",IF(AND(ISNUMBER(--LEFT(C1037,FIND(" ",C1037&amp;" ")-1)),OR(LEN(LEFT(C1037,FIND(" ",C1037&amp;" ")-1))=6,LEN(LEFT(C1037,FIND(" ",C1037&amp;" ")-1))=7),OR(ISNUMBER(MATCH(LEFT(C1037,FIND(" ",C1037&amp;" ")-1),'Look Up Values'!$G$2:$G$1000,0)),ISNUMBER(MATCH(LEFT(C1037,FIND(" ",C1037&amp;" ")-1),'Look Up Values'!$AE$2:$AE$2000,0)))),"","EWC error")),"")</f>
        <v/>
      </c>
      <c r="M1037" s="242" t="str" cm="1">
        <f t="array" ref="M1037">IF(AND(G1037&lt;&gt;0,G1037&lt;&gt;""),IF(E1037="","",IF(ISNUMBER(MATCH(SUBSTITUTE(E1037," ",""),SUBSTITUTE('Look Up Values'!$I$2:$I$10," ",""),0)),"","State error")),"")</f>
        <v/>
      </c>
      <c r="N1037" s="242" t="str" cm="1">
        <f t="array" ref="N1037">IF(AND(G1037&lt;&gt;0,G1037&lt;&gt;""),IF(F1037="","",IF(ISNUMBER(MATCH(SUBSTITUTE(F1037," ",""),SUBSTITUTE('Look Up Values'!$W$2:$W$30," ",""),0)),"","D&amp;R error")),"")</f>
        <v/>
      </c>
      <c r="O1037" s="256" t="str">
        <f t="shared" si="33"/>
        <v/>
      </c>
    </row>
    <row r="1038" spans="1:15" ht="15.75">
      <c r="A1038" s="250">
        <v>1031</v>
      </c>
      <c r="B1038" s="208"/>
      <c r="C1038" s="49"/>
      <c r="D1038" s="50"/>
      <c r="E1038" s="50"/>
      <c r="F1038" s="50"/>
      <c r="G1038" s="209"/>
      <c r="H1038" s="48"/>
      <c r="I1038" s="457" t="str">
        <f t="shared" si="32"/>
        <v/>
      </c>
      <c r="J1038" s="241" cm="1">
        <f t="array" ref="J1038">SUMPRODUCT(--(K1038:N1038&lt;&gt;"")) + IF(TRIM(O1038)="",0,LEN(O1038)-LEN(SUBSTITUTE(O1038,",",""))+1)</f>
        <v>0</v>
      </c>
      <c r="K1038" s="242" t="str">
        <f>IF(AND(G1038&lt;&gt;0,G1038&lt;&gt;""),IF(B1038="","",IF(ISNUMBER(MATCH(B1038,'Look Up Values'!$B$2:$B$500,0)),"","Dest. error")),"")</f>
        <v/>
      </c>
      <c r="L1038" s="242" t="str">
        <f>IF(AND(G1038&lt;&gt;0,G1038&lt;&gt;""),IF(C1038="","",IF(AND(ISNUMBER(--LEFT(C1038,FIND(" ",C1038&amp;" ")-1)),OR(LEN(LEFT(C1038,FIND(" ",C1038&amp;" ")-1))=6,LEN(LEFT(C1038,FIND(" ",C1038&amp;" ")-1))=7),OR(ISNUMBER(MATCH(LEFT(C1038,FIND(" ",C1038&amp;" ")-1),'Look Up Values'!$G$2:$G$1000,0)),ISNUMBER(MATCH(LEFT(C1038,FIND(" ",C1038&amp;" ")-1),'Look Up Values'!$AE$2:$AE$2000,0)))),"","EWC error")),"")</f>
        <v/>
      </c>
      <c r="M1038" s="242" t="str" cm="1">
        <f t="array" ref="M1038">IF(AND(G1038&lt;&gt;0,G1038&lt;&gt;""),IF(E1038="","",IF(ISNUMBER(MATCH(SUBSTITUTE(E1038," ",""),SUBSTITUTE('Look Up Values'!$I$2:$I$10," ",""),0)),"","State error")),"")</f>
        <v/>
      </c>
      <c r="N1038" s="242" t="str" cm="1">
        <f t="array" ref="N1038">IF(AND(G1038&lt;&gt;0,G1038&lt;&gt;""),IF(F1038="","",IF(ISNUMBER(MATCH(SUBSTITUTE(F1038," ",""),SUBSTITUTE('Look Up Values'!$W$2:$W$30," ",""),0)),"","D&amp;R error")),"")</f>
        <v/>
      </c>
      <c r="O1038" s="256" t="str">
        <f t="shared" si="33"/>
        <v/>
      </c>
    </row>
    <row r="1039" spans="1:15" ht="15.75">
      <c r="A1039" s="250">
        <v>1032</v>
      </c>
      <c r="B1039" s="208"/>
      <c r="C1039" s="49"/>
      <c r="D1039" s="50"/>
      <c r="E1039" s="50"/>
      <c r="F1039" s="50"/>
      <c r="G1039" s="209"/>
      <c r="H1039" s="48"/>
      <c r="I1039" s="457" t="str">
        <f t="shared" si="32"/>
        <v/>
      </c>
      <c r="J1039" s="241" cm="1">
        <f t="array" ref="J1039">SUMPRODUCT(--(K1039:N1039&lt;&gt;"")) + IF(TRIM(O1039)="",0,LEN(O1039)-LEN(SUBSTITUTE(O1039,",",""))+1)</f>
        <v>0</v>
      </c>
      <c r="K1039" s="242" t="str">
        <f>IF(AND(G1039&lt;&gt;0,G1039&lt;&gt;""),IF(B1039="","",IF(ISNUMBER(MATCH(B1039,'Look Up Values'!$B$2:$B$500,0)),"","Dest. error")),"")</f>
        <v/>
      </c>
      <c r="L1039" s="242" t="str">
        <f>IF(AND(G1039&lt;&gt;0,G1039&lt;&gt;""),IF(C1039="","",IF(AND(ISNUMBER(--LEFT(C1039,FIND(" ",C1039&amp;" ")-1)),OR(LEN(LEFT(C1039,FIND(" ",C1039&amp;" ")-1))=6,LEN(LEFT(C1039,FIND(" ",C1039&amp;" ")-1))=7),OR(ISNUMBER(MATCH(LEFT(C1039,FIND(" ",C1039&amp;" ")-1),'Look Up Values'!$G$2:$G$1000,0)),ISNUMBER(MATCH(LEFT(C1039,FIND(" ",C1039&amp;" ")-1),'Look Up Values'!$AE$2:$AE$2000,0)))),"","EWC error")),"")</f>
        <v/>
      </c>
      <c r="M1039" s="242" t="str" cm="1">
        <f t="array" ref="M1039">IF(AND(G1039&lt;&gt;0,G1039&lt;&gt;""),IF(E1039="","",IF(ISNUMBER(MATCH(SUBSTITUTE(E1039," ",""),SUBSTITUTE('Look Up Values'!$I$2:$I$10," ",""),0)),"","State error")),"")</f>
        <v/>
      </c>
      <c r="N1039" s="242" t="str" cm="1">
        <f t="array" ref="N1039">IF(AND(G1039&lt;&gt;0,G1039&lt;&gt;""),IF(F1039="","",IF(ISNUMBER(MATCH(SUBSTITUTE(F1039," ",""),SUBSTITUTE('Look Up Values'!$W$2:$W$30," ",""),0)),"","D&amp;R error")),"")</f>
        <v/>
      </c>
      <c r="O1039" s="256" t="str">
        <f t="shared" si="33"/>
        <v/>
      </c>
    </row>
    <row r="1040" spans="1:15" ht="15.75">
      <c r="A1040" s="250">
        <v>1033</v>
      </c>
      <c r="B1040" s="208"/>
      <c r="C1040" s="49"/>
      <c r="D1040" s="50"/>
      <c r="E1040" s="50"/>
      <c r="F1040" s="50"/>
      <c r="G1040" s="209"/>
      <c r="H1040" s="48"/>
      <c r="I1040" s="457" t="str">
        <f t="shared" si="32"/>
        <v/>
      </c>
      <c r="J1040" s="241" cm="1">
        <f t="array" ref="J1040">SUMPRODUCT(--(K1040:N1040&lt;&gt;"")) + IF(TRIM(O1040)="",0,LEN(O1040)-LEN(SUBSTITUTE(O1040,",",""))+1)</f>
        <v>0</v>
      </c>
      <c r="K1040" s="242" t="str">
        <f>IF(AND(G1040&lt;&gt;0,G1040&lt;&gt;""),IF(B1040="","",IF(ISNUMBER(MATCH(B1040,'Look Up Values'!$B$2:$B$500,0)),"","Dest. error")),"")</f>
        <v/>
      </c>
      <c r="L1040" s="242" t="str">
        <f>IF(AND(G1040&lt;&gt;0,G1040&lt;&gt;""),IF(C1040="","",IF(AND(ISNUMBER(--LEFT(C1040,FIND(" ",C1040&amp;" ")-1)),OR(LEN(LEFT(C1040,FIND(" ",C1040&amp;" ")-1))=6,LEN(LEFT(C1040,FIND(" ",C1040&amp;" ")-1))=7),OR(ISNUMBER(MATCH(LEFT(C1040,FIND(" ",C1040&amp;" ")-1),'Look Up Values'!$G$2:$G$1000,0)),ISNUMBER(MATCH(LEFT(C1040,FIND(" ",C1040&amp;" ")-1),'Look Up Values'!$AE$2:$AE$2000,0)))),"","EWC error")),"")</f>
        <v/>
      </c>
      <c r="M1040" s="242" t="str" cm="1">
        <f t="array" ref="M1040">IF(AND(G1040&lt;&gt;0,G1040&lt;&gt;""),IF(E1040="","",IF(ISNUMBER(MATCH(SUBSTITUTE(E1040," ",""),SUBSTITUTE('Look Up Values'!$I$2:$I$10," ",""),0)),"","State error")),"")</f>
        <v/>
      </c>
      <c r="N1040" s="242" t="str" cm="1">
        <f t="array" ref="N1040">IF(AND(G1040&lt;&gt;0,G1040&lt;&gt;""),IF(F1040="","",IF(ISNUMBER(MATCH(SUBSTITUTE(F1040," ",""),SUBSTITUTE('Look Up Values'!$W$2:$W$30," ",""),0)),"","D&amp;R error")),"")</f>
        <v/>
      </c>
      <c r="O1040" s="256" t="str">
        <f t="shared" si="33"/>
        <v/>
      </c>
    </row>
    <row r="1041" spans="1:15" ht="15.75">
      <c r="A1041" s="250">
        <v>1034</v>
      </c>
      <c r="B1041" s="208"/>
      <c r="C1041" s="49"/>
      <c r="D1041" s="50"/>
      <c r="E1041" s="50"/>
      <c r="F1041" s="50"/>
      <c r="G1041" s="209"/>
      <c r="H1041" s="48"/>
      <c r="I1041" s="457" t="str">
        <f t="shared" si="32"/>
        <v/>
      </c>
      <c r="J1041" s="241" cm="1">
        <f t="array" ref="J1041">SUMPRODUCT(--(K1041:N1041&lt;&gt;"")) + IF(TRIM(O1041)="",0,LEN(O1041)-LEN(SUBSTITUTE(O1041,",",""))+1)</f>
        <v>0</v>
      </c>
      <c r="K1041" s="242" t="str">
        <f>IF(AND(G1041&lt;&gt;0,G1041&lt;&gt;""),IF(B1041="","",IF(ISNUMBER(MATCH(B1041,'Look Up Values'!$B$2:$B$500,0)),"","Dest. error")),"")</f>
        <v/>
      </c>
      <c r="L1041" s="242" t="str">
        <f>IF(AND(G1041&lt;&gt;0,G1041&lt;&gt;""),IF(C1041="","",IF(AND(ISNUMBER(--LEFT(C1041,FIND(" ",C1041&amp;" ")-1)),OR(LEN(LEFT(C1041,FIND(" ",C1041&amp;" ")-1))=6,LEN(LEFT(C1041,FIND(" ",C1041&amp;" ")-1))=7),OR(ISNUMBER(MATCH(LEFT(C1041,FIND(" ",C1041&amp;" ")-1),'Look Up Values'!$G$2:$G$1000,0)),ISNUMBER(MATCH(LEFT(C1041,FIND(" ",C1041&amp;" ")-1),'Look Up Values'!$AE$2:$AE$2000,0)))),"","EWC error")),"")</f>
        <v/>
      </c>
      <c r="M1041" s="242" t="str" cm="1">
        <f t="array" ref="M1041">IF(AND(G1041&lt;&gt;0,G1041&lt;&gt;""),IF(E1041="","",IF(ISNUMBER(MATCH(SUBSTITUTE(E1041," ",""),SUBSTITUTE('Look Up Values'!$I$2:$I$10," ",""),0)),"","State error")),"")</f>
        <v/>
      </c>
      <c r="N1041" s="242" t="str" cm="1">
        <f t="array" ref="N1041">IF(AND(G1041&lt;&gt;0,G1041&lt;&gt;""),IF(F1041="","",IF(ISNUMBER(MATCH(SUBSTITUTE(F1041," ",""),SUBSTITUTE('Look Up Values'!$W$2:$W$30," ",""),0)),"","D&amp;R error")),"")</f>
        <v/>
      </c>
      <c r="O1041" s="256" t="str">
        <f t="shared" si="33"/>
        <v/>
      </c>
    </row>
    <row r="1042" spans="1:15" ht="15.75">
      <c r="A1042" s="250">
        <v>1035</v>
      </c>
      <c r="B1042" s="208"/>
      <c r="C1042" s="49"/>
      <c r="D1042" s="50"/>
      <c r="E1042" s="50"/>
      <c r="F1042" s="50"/>
      <c r="G1042" s="209"/>
      <c r="H1042" s="48"/>
      <c r="I1042" s="457" t="str">
        <f t="shared" si="32"/>
        <v/>
      </c>
      <c r="J1042" s="241" cm="1">
        <f t="array" ref="J1042">SUMPRODUCT(--(K1042:N1042&lt;&gt;"")) + IF(TRIM(O1042)="",0,LEN(O1042)-LEN(SUBSTITUTE(O1042,",",""))+1)</f>
        <v>0</v>
      </c>
      <c r="K1042" s="242" t="str">
        <f>IF(AND(G1042&lt;&gt;0,G1042&lt;&gt;""),IF(B1042="","",IF(ISNUMBER(MATCH(B1042,'Look Up Values'!$B$2:$B$500,0)),"","Dest. error")),"")</f>
        <v/>
      </c>
      <c r="L1042" s="242" t="str">
        <f>IF(AND(G1042&lt;&gt;0,G1042&lt;&gt;""),IF(C1042="","",IF(AND(ISNUMBER(--LEFT(C1042,FIND(" ",C1042&amp;" ")-1)),OR(LEN(LEFT(C1042,FIND(" ",C1042&amp;" ")-1))=6,LEN(LEFT(C1042,FIND(" ",C1042&amp;" ")-1))=7),OR(ISNUMBER(MATCH(LEFT(C1042,FIND(" ",C1042&amp;" ")-1),'Look Up Values'!$G$2:$G$1000,0)),ISNUMBER(MATCH(LEFT(C1042,FIND(" ",C1042&amp;" ")-1),'Look Up Values'!$AE$2:$AE$2000,0)))),"","EWC error")),"")</f>
        <v/>
      </c>
      <c r="M1042" s="242" t="str" cm="1">
        <f t="array" ref="M1042">IF(AND(G1042&lt;&gt;0,G1042&lt;&gt;""),IF(E1042="","",IF(ISNUMBER(MATCH(SUBSTITUTE(E1042," ",""),SUBSTITUTE('Look Up Values'!$I$2:$I$10," ",""),0)),"","State error")),"")</f>
        <v/>
      </c>
      <c r="N1042" s="242" t="str" cm="1">
        <f t="array" ref="N1042">IF(AND(G1042&lt;&gt;0,G1042&lt;&gt;""),IF(F1042="","",IF(ISNUMBER(MATCH(SUBSTITUTE(F1042," ",""),SUBSTITUTE('Look Up Values'!$W$2:$W$30," ",""),0)),"","D&amp;R error")),"")</f>
        <v/>
      </c>
      <c r="O1042" s="256" t="str">
        <f t="shared" si="33"/>
        <v/>
      </c>
    </row>
    <row r="1043" spans="1:15" ht="15.75">
      <c r="A1043" s="250">
        <v>1036</v>
      </c>
      <c r="B1043" s="208"/>
      <c r="C1043" s="49"/>
      <c r="D1043" s="50"/>
      <c r="E1043" s="50"/>
      <c r="F1043" s="50"/>
      <c r="G1043" s="209"/>
      <c r="H1043" s="48"/>
      <c r="I1043" s="457" t="str">
        <f t="shared" si="32"/>
        <v/>
      </c>
      <c r="J1043" s="241" cm="1">
        <f t="array" ref="J1043">SUMPRODUCT(--(K1043:N1043&lt;&gt;"")) + IF(TRIM(O1043)="",0,LEN(O1043)-LEN(SUBSTITUTE(O1043,",",""))+1)</f>
        <v>0</v>
      </c>
      <c r="K1043" s="242" t="str">
        <f>IF(AND(G1043&lt;&gt;0,G1043&lt;&gt;""),IF(B1043="","",IF(ISNUMBER(MATCH(B1043,'Look Up Values'!$B$2:$B$500,0)),"","Dest. error")),"")</f>
        <v/>
      </c>
      <c r="L1043" s="242" t="str">
        <f>IF(AND(G1043&lt;&gt;0,G1043&lt;&gt;""),IF(C1043="","",IF(AND(ISNUMBER(--LEFT(C1043,FIND(" ",C1043&amp;" ")-1)),OR(LEN(LEFT(C1043,FIND(" ",C1043&amp;" ")-1))=6,LEN(LEFT(C1043,FIND(" ",C1043&amp;" ")-1))=7),OR(ISNUMBER(MATCH(LEFT(C1043,FIND(" ",C1043&amp;" ")-1),'Look Up Values'!$G$2:$G$1000,0)),ISNUMBER(MATCH(LEFT(C1043,FIND(" ",C1043&amp;" ")-1),'Look Up Values'!$AE$2:$AE$2000,0)))),"","EWC error")),"")</f>
        <v/>
      </c>
      <c r="M1043" s="242" t="str" cm="1">
        <f t="array" ref="M1043">IF(AND(G1043&lt;&gt;0,G1043&lt;&gt;""),IF(E1043="","",IF(ISNUMBER(MATCH(SUBSTITUTE(E1043," ",""),SUBSTITUTE('Look Up Values'!$I$2:$I$10," ",""),0)),"","State error")),"")</f>
        <v/>
      </c>
      <c r="N1043" s="242" t="str" cm="1">
        <f t="array" ref="N1043">IF(AND(G1043&lt;&gt;0,G1043&lt;&gt;""),IF(F1043="","",IF(ISNUMBER(MATCH(SUBSTITUTE(F1043," ",""),SUBSTITUTE('Look Up Values'!$W$2:$W$30," ",""),0)),"","D&amp;R error")),"")</f>
        <v/>
      </c>
      <c r="O1043" s="256" t="str">
        <f t="shared" si="33"/>
        <v/>
      </c>
    </row>
    <row r="1044" spans="1:15" ht="15.75">
      <c r="A1044" s="250">
        <v>1037</v>
      </c>
      <c r="B1044" s="208"/>
      <c r="C1044" s="49"/>
      <c r="D1044" s="50"/>
      <c r="E1044" s="50"/>
      <c r="F1044" s="50"/>
      <c r="G1044" s="209"/>
      <c r="H1044" s="48"/>
      <c r="I1044" s="457" t="str">
        <f t="shared" si="32"/>
        <v/>
      </c>
      <c r="J1044" s="241" cm="1">
        <f t="array" ref="J1044">SUMPRODUCT(--(K1044:N1044&lt;&gt;"")) + IF(TRIM(O1044)="",0,LEN(O1044)-LEN(SUBSTITUTE(O1044,",",""))+1)</f>
        <v>0</v>
      </c>
      <c r="K1044" s="242" t="str">
        <f>IF(AND(G1044&lt;&gt;0,G1044&lt;&gt;""),IF(B1044="","",IF(ISNUMBER(MATCH(B1044,'Look Up Values'!$B$2:$B$500,0)),"","Dest. error")),"")</f>
        <v/>
      </c>
      <c r="L1044" s="242" t="str">
        <f>IF(AND(G1044&lt;&gt;0,G1044&lt;&gt;""),IF(C1044="","",IF(AND(ISNUMBER(--LEFT(C1044,FIND(" ",C1044&amp;" ")-1)),OR(LEN(LEFT(C1044,FIND(" ",C1044&amp;" ")-1))=6,LEN(LEFT(C1044,FIND(" ",C1044&amp;" ")-1))=7),OR(ISNUMBER(MATCH(LEFT(C1044,FIND(" ",C1044&amp;" ")-1),'Look Up Values'!$G$2:$G$1000,0)),ISNUMBER(MATCH(LEFT(C1044,FIND(" ",C1044&amp;" ")-1),'Look Up Values'!$AE$2:$AE$2000,0)))),"","EWC error")),"")</f>
        <v/>
      </c>
      <c r="M1044" s="242" t="str" cm="1">
        <f t="array" ref="M1044">IF(AND(G1044&lt;&gt;0,G1044&lt;&gt;""),IF(E1044="","",IF(ISNUMBER(MATCH(SUBSTITUTE(E1044," ",""),SUBSTITUTE('Look Up Values'!$I$2:$I$10," ",""),0)),"","State error")),"")</f>
        <v/>
      </c>
      <c r="N1044" s="242" t="str" cm="1">
        <f t="array" ref="N1044">IF(AND(G1044&lt;&gt;0,G1044&lt;&gt;""),IF(F1044="","",IF(ISNUMBER(MATCH(SUBSTITUTE(F1044," ",""),SUBSTITUTE('Look Up Values'!$W$2:$W$30," ",""),0)),"","D&amp;R error")),"")</f>
        <v/>
      </c>
      <c r="O1044" s="256" t="str">
        <f t="shared" si="33"/>
        <v/>
      </c>
    </row>
    <row r="1045" spans="1:15" ht="15.75">
      <c r="A1045" s="250">
        <v>1038</v>
      </c>
      <c r="B1045" s="208"/>
      <c r="C1045" s="49"/>
      <c r="D1045" s="50"/>
      <c r="E1045" s="50"/>
      <c r="F1045" s="50"/>
      <c r="G1045" s="209"/>
      <c r="H1045" s="48"/>
      <c r="I1045" s="457" t="str">
        <f t="shared" si="32"/>
        <v/>
      </c>
      <c r="J1045" s="241" cm="1">
        <f t="array" ref="J1045">SUMPRODUCT(--(K1045:N1045&lt;&gt;"")) + IF(TRIM(O1045)="",0,LEN(O1045)-LEN(SUBSTITUTE(O1045,",",""))+1)</f>
        <v>0</v>
      </c>
      <c r="K1045" s="242" t="str">
        <f>IF(AND(G1045&lt;&gt;0,G1045&lt;&gt;""),IF(B1045="","",IF(ISNUMBER(MATCH(B1045,'Look Up Values'!$B$2:$B$500,0)),"","Dest. error")),"")</f>
        <v/>
      </c>
      <c r="L1045" s="242" t="str">
        <f>IF(AND(G1045&lt;&gt;0,G1045&lt;&gt;""),IF(C1045="","",IF(AND(ISNUMBER(--LEFT(C1045,FIND(" ",C1045&amp;" ")-1)),OR(LEN(LEFT(C1045,FIND(" ",C1045&amp;" ")-1))=6,LEN(LEFT(C1045,FIND(" ",C1045&amp;" ")-1))=7),OR(ISNUMBER(MATCH(LEFT(C1045,FIND(" ",C1045&amp;" ")-1),'Look Up Values'!$G$2:$G$1000,0)),ISNUMBER(MATCH(LEFT(C1045,FIND(" ",C1045&amp;" ")-1),'Look Up Values'!$AE$2:$AE$2000,0)))),"","EWC error")),"")</f>
        <v/>
      </c>
      <c r="M1045" s="242" t="str" cm="1">
        <f t="array" ref="M1045">IF(AND(G1045&lt;&gt;0,G1045&lt;&gt;""),IF(E1045="","",IF(ISNUMBER(MATCH(SUBSTITUTE(E1045," ",""),SUBSTITUTE('Look Up Values'!$I$2:$I$10," ",""),0)),"","State error")),"")</f>
        <v/>
      </c>
      <c r="N1045" s="242" t="str" cm="1">
        <f t="array" ref="N1045">IF(AND(G1045&lt;&gt;0,G1045&lt;&gt;""),IF(F1045="","",IF(ISNUMBER(MATCH(SUBSTITUTE(F1045," ",""),SUBSTITUTE('Look Up Values'!$W$2:$W$30," ",""),0)),"","D&amp;R error")),"")</f>
        <v/>
      </c>
      <c r="O1045" s="256" t="str">
        <f t="shared" si="33"/>
        <v/>
      </c>
    </row>
    <row r="1046" spans="1:15" ht="15.75">
      <c r="A1046" s="250">
        <v>1039</v>
      </c>
      <c r="B1046" s="208"/>
      <c r="C1046" s="49"/>
      <c r="D1046" s="50"/>
      <c r="E1046" s="50"/>
      <c r="F1046" s="50"/>
      <c r="G1046" s="209"/>
      <c r="H1046" s="48"/>
      <c r="I1046" s="457" t="str">
        <f t="shared" si="32"/>
        <v/>
      </c>
      <c r="J1046" s="241" cm="1">
        <f t="array" ref="J1046">SUMPRODUCT(--(K1046:N1046&lt;&gt;"")) + IF(TRIM(O1046)="",0,LEN(O1046)-LEN(SUBSTITUTE(O1046,",",""))+1)</f>
        <v>0</v>
      </c>
      <c r="K1046" s="242" t="str">
        <f>IF(AND(G1046&lt;&gt;0,G1046&lt;&gt;""),IF(B1046="","",IF(ISNUMBER(MATCH(B1046,'Look Up Values'!$B$2:$B$500,0)),"","Dest. error")),"")</f>
        <v/>
      </c>
      <c r="L1046" s="242" t="str">
        <f>IF(AND(G1046&lt;&gt;0,G1046&lt;&gt;""),IF(C1046="","",IF(AND(ISNUMBER(--LEFT(C1046,FIND(" ",C1046&amp;" ")-1)),OR(LEN(LEFT(C1046,FIND(" ",C1046&amp;" ")-1))=6,LEN(LEFT(C1046,FIND(" ",C1046&amp;" ")-1))=7),OR(ISNUMBER(MATCH(LEFT(C1046,FIND(" ",C1046&amp;" ")-1),'Look Up Values'!$G$2:$G$1000,0)),ISNUMBER(MATCH(LEFT(C1046,FIND(" ",C1046&amp;" ")-1),'Look Up Values'!$AE$2:$AE$2000,0)))),"","EWC error")),"")</f>
        <v/>
      </c>
      <c r="M1046" s="242" t="str" cm="1">
        <f t="array" ref="M1046">IF(AND(G1046&lt;&gt;0,G1046&lt;&gt;""),IF(E1046="","",IF(ISNUMBER(MATCH(SUBSTITUTE(E1046," ",""),SUBSTITUTE('Look Up Values'!$I$2:$I$10," ",""),0)),"","State error")),"")</f>
        <v/>
      </c>
      <c r="N1046" s="242" t="str" cm="1">
        <f t="array" ref="N1046">IF(AND(G1046&lt;&gt;0,G1046&lt;&gt;""),IF(F1046="","",IF(ISNUMBER(MATCH(SUBSTITUTE(F1046," ",""),SUBSTITUTE('Look Up Values'!$W$2:$W$30," ",""),0)),"","D&amp;R error")),"")</f>
        <v/>
      </c>
      <c r="O1046" s="256" t="str">
        <f t="shared" si="33"/>
        <v/>
      </c>
    </row>
    <row r="1047" spans="1:15" ht="15.75">
      <c r="A1047" s="250">
        <v>1040</v>
      </c>
      <c r="B1047" s="208"/>
      <c r="C1047" s="49"/>
      <c r="D1047" s="50"/>
      <c r="E1047" s="50"/>
      <c r="F1047" s="50"/>
      <c r="G1047" s="209"/>
      <c r="H1047" s="48"/>
      <c r="I1047" s="457" t="str">
        <f t="shared" si="32"/>
        <v/>
      </c>
      <c r="J1047" s="241" cm="1">
        <f t="array" ref="J1047">SUMPRODUCT(--(K1047:N1047&lt;&gt;"")) + IF(TRIM(O1047)="",0,LEN(O1047)-LEN(SUBSTITUTE(O1047,",",""))+1)</f>
        <v>0</v>
      </c>
      <c r="K1047" s="242" t="str">
        <f>IF(AND(G1047&lt;&gt;0,G1047&lt;&gt;""),IF(B1047="","",IF(ISNUMBER(MATCH(B1047,'Look Up Values'!$B$2:$B$500,0)),"","Dest. error")),"")</f>
        <v/>
      </c>
      <c r="L1047" s="242" t="str">
        <f>IF(AND(G1047&lt;&gt;0,G1047&lt;&gt;""),IF(C1047="","",IF(AND(ISNUMBER(--LEFT(C1047,FIND(" ",C1047&amp;" ")-1)),OR(LEN(LEFT(C1047,FIND(" ",C1047&amp;" ")-1))=6,LEN(LEFT(C1047,FIND(" ",C1047&amp;" ")-1))=7),OR(ISNUMBER(MATCH(LEFT(C1047,FIND(" ",C1047&amp;" ")-1),'Look Up Values'!$G$2:$G$1000,0)),ISNUMBER(MATCH(LEFT(C1047,FIND(" ",C1047&amp;" ")-1),'Look Up Values'!$AE$2:$AE$2000,0)))),"","EWC error")),"")</f>
        <v/>
      </c>
      <c r="M1047" s="242" t="str" cm="1">
        <f t="array" ref="M1047">IF(AND(G1047&lt;&gt;0,G1047&lt;&gt;""),IF(E1047="","",IF(ISNUMBER(MATCH(SUBSTITUTE(E1047," ",""),SUBSTITUTE('Look Up Values'!$I$2:$I$10," ",""),0)),"","State error")),"")</f>
        <v/>
      </c>
      <c r="N1047" s="242" t="str" cm="1">
        <f t="array" ref="N1047">IF(AND(G1047&lt;&gt;0,G1047&lt;&gt;""),IF(F1047="","",IF(ISNUMBER(MATCH(SUBSTITUTE(F1047," ",""),SUBSTITUTE('Look Up Values'!$W$2:$W$30," ",""),0)),"","D&amp;R error")),"")</f>
        <v/>
      </c>
      <c r="O1047" s="256" t="str">
        <f t="shared" si="33"/>
        <v/>
      </c>
    </row>
    <row r="1048" spans="1:15" ht="15.75">
      <c r="A1048" s="250">
        <v>1041</v>
      </c>
      <c r="B1048" s="208"/>
      <c r="C1048" s="49"/>
      <c r="D1048" s="50"/>
      <c r="E1048" s="50"/>
      <c r="F1048" s="50"/>
      <c r="G1048" s="209"/>
      <c r="H1048" s="48"/>
      <c r="I1048" s="457" t="str">
        <f t="shared" si="32"/>
        <v/>
      </c>
      <c r="J1048" s="241" cm="1">
        <f t="array" ref="J1048">SUMPRODUCT(--(K1048:N1048&lt;&gt;"")) + IF(TRIM(O1048)="",0,LEN(O1048)-LEN(SUBSTITUTE(O1048,",",""))+1)</f>
        <v>0</v>
      </c>
      <c r="K1048" s="242" t="str">
        <f>IF(AND(G1048&lt;&gt;0,G1048&lt;&gt;""),IF(B1048="","",IF(ISNUMBER(MATCH(B1048,'Look Up Values'!$B$2:$B$500,0)),"","Dest. error")),"")</f>
        <v/>
      </c>
      <c r="L1048" s="242" t="str">
        <f>IF(AND(G1048&lt;&gt;0,G1048&lt;&gt;""),IF(C1048="","",IF(AND(ISNUMBER(--LEFT(C1048,FIND(" ",C1048&amp;" ")-1)),OR(LEN(LEFT(C1048,FIND(" ",C1048&amp;" ")-1))=6,LEN(LEFT(C1048,FIND(" ",C1048&amp;" ")-1))=7),OR(ISNUMBER(MATCH(LEFT(C1048,FIND(" ",C1048&amp;" ")-1),'Look Up Values'!$G$2:$G$1000,0)),ISNUMBER(MATCH(LEFT(C1048,FIND(" ",C1048&amp;" ")-1),'Look Up Values'!$AE$2:$AE$2000,0)))),"","EWC error")),"")</f>
        <v/>
      </c>
      <c r="M1048" s="242" t="str" cm="1">
        <f t="array" ref="M1048">IF(AND(G1048&lt;&gt;0,G1048&lt;&gt;""),IF(E1048="","",IF(ISNUMBER(MATCH(SUBSTITUTE(E1048," ",""),SUBSTITUTE('Look Up Values'!$I$2:$I$10," ",""),0)),"","State error")),"")</f>
        <v/>
      </c>
      <c r="N1048" s="242" t="str" cm="1">
        <f t="array" ref="N1048">IF(AND(G1048&lt;&gt;0,G1048&lt;&gt;""),IF(F1048="","",IF(ISNUMBER(MATCH(SUBSTITUTE(F1048," ",""),SUBSTITUTE('Look Up Values'!$W$2:$W$30," ",""),0)),"","D&amp;R error")),"")</f>
        <v/>
      </c>
      <c r="O1048" s="256" t="str">
        <f t="shared" si="33"/>
        <v/>
      </c>
    </row>
    <row r="1049" spans="1:15" ht="15.75">
      <c r="A1049" s="250">
        <v>1042</v>
      </c>
      <c r="B1049" s="208"/>
      <c r="C1049" s="49"/>
      <c r="D1049" s="50"/>
      <c r="E1049" s="50"/>
      <c r="F1049" s="50"/>
      <c r="G1049" s="209"/>
      <c r="H1049" s="48"/>
      <c r="I1049" s="457" t="str">
        <f t="shared" si="32"/>
        <v/>
      </c>
      <c r="J1049" s="241" cm="1">
        <f t="array" ref="J1049">SUMPRODUCT(--(K1049:N1049&lt;&gt;"")) + IF(TRIM(O1049)="",0,LEN(O1049)-LEN(SUBSTITUTE(O1049,",",""))+1)</f>
        <v>0</v>
      </c>
      <c r="K1049" s="242" t="str">
        <f>IF(AND(G1049&lt;&gt;0,G1049&lt;&gt;""),IF(B1049="","",IF(ISNUMBER(MATCH(B1049,'Look Up Values'!$B$2:$B$500,0)),"","Dest. error")),"")</f>
        <v/>
      </c>
      <c r="L1049" s="242" t="str">
        <f>IF(AND(G1049&lt;&gt;0,G1049&lt;&gt;""),IF(C1049="","",IF(AND(ISNUMBER(--LEFT(C1049,FIND(" ",C1049&amp;" ")-1)),OR(LEN(LEFT(C1049,FIND(" ",C1049&amp;" ")-1))=6,LEN(LEFT(C1049,FIND(" ",C1049&amp;" ")-1))=7),OR(ISNUMBER(MATCH(LEFT(C1049,FIND(" ",C1049&amp;" ")-1),'Look Up Values'!$G$2:$G$1000,0)),ISNUMBER(MATCH(LEFT(C1049,FIND(" ",C1049&amp;" ")-1),'Look Up Values'!$AE$2:$AE$2000,0)))),"","EWC error")),"")</f>
        <v/>
      </c>
      <c r="M1049" s="242" t="str" cm="1">
        <f t="array" ref="M1049">IF(AND(G1049&lt;&gt;0,G1049&lt;&gt;""),IF(E1049="","",IF(ISNUMBER(MATCH(SUBSTITUTE(E1049," ",""),SUBSTITUTE('Look Up Values'!$I$2:$I$10," ",""),0)),"","State error")),"")</f>
        <v/>
      </c>
      <c r="N1049" s="242" t="str" cm="1">
        <f t="array" ref="N1049">IF(AND(G1049&lt;&gt;0,G1049&lt;&gt;""),IF(F1049="","",IF(ISNUMBER(MATCH(SUBSTITUTE(F1049," ",""),SUBSTITUTE('Look Up Values'!$W$2:$W$30," ",""),0)),"","D&amp;R error")),"")</f>
        <v/>
      </c>
      <c r="O1049" s="256" t="str">
        <f t="shared" si="33"/>
        <v/>
      </c>
    </row>
    <row r="1050" spans="1:15" ht="15.75">
      <c r="A1050" s="250">
        <v>1043</v>
      </c>
      <c r="B1050" s="208"/>
      <c r="C1050" s="49"/>
      <c r="D1050" s="50"/>
      <c r="E1050" s="50"/>
      <c r="F1050" s="50"/>
      <c r="G1050" s="209"/>
      <c r="H1050" s="48"/>
      <c r="I1050" s="457" t="str">
        <f t="shared" si="32"/>
        <v/>
      </c>
      <c r="J1050" s="241" cm="1">
        <f t="array" ref="J1050">SUMPRODUCT(--(K1050:N1050&lt;&gt;"")) + IF(TRIM(O1050)="",0,LEN(O1050)-LEN(SUBSTITUTE(O1050,",",""))+1)</f>
        <v>0</v>
      </c>
      <c r="K1050" s="242" t="str">
        <f>IF(AND(G1050&lt;&gt;0,G1050&lt;&gt;""),IF(B1050="","",IF(ISNUMBER(MATCH(B1050,'Look Up Values'!$B$2:$B$500,0)),"","Dest. error")),"")</f>
        <v/>
      </c>
      <c r="L1050" s="242" t="str">
        <f>IF(AND(G1050&lt;&gt;0,G1050&lt;&gt;""),IF(C1050="","",IF(AND(ISNUMBER(--LEFT(C1050,FIND(" ",C1050&amp;" ")-1)),OR(LEN(LEFT(C1050,FIND(" ",C1050&amp;" ")-1))=6,LEN(LEFT(C1050,FIND(" ",C1050&amp;" ")-1))=7),OR(ISNUMBER(MATCH(LEFT(C1050,FIND(" ",C1050&amp;" ")-1),'Look Up Values'!$G$2:$G$1000,0)),ISNUMBER(MATCH(LEFT(C1050,FIND(" ",C1050&amp;" ")-1),'Look Up Values'!$AE$2:$AE$2000,0)))),"","EWC error")),"")</f>
        <v/>
      </c>
      <c r="M1050" s="242" t="str" cm="1">
        <f t="array" ref="M1050">IF(AND(G1050&lt;&gt;0,G1050&lt;&gt;""),IF(E1050="","",IF(ISNUMBER(MATCH(SUBSTITUTE(E1050," ",""),SUBSTITUTE('Look Up Values'!$I$2:$I$10," ",""),0)),"","State error")),"")</f>
        <v/>
      </c>
      <c r="N1050" s="242" t="str" cm="1">
        <f t="array" ref="N1050">IF(AND(G1050&lt;&gt;0,G1050&lt;&gt;""),IF(F1050="","",IF(ISNUMBER(MATCH(SUBSTITUTE(F1050," ",""),SUBSTITUTE('Look Up Values'!$W$2:$W$30," ",""),0)),"","D&amp;R error")),"")</f>
        <v/>
      </c>
      <c r="O1050" s="256" t="str">
        <f t="shared" si="33"/>
        <v/>
      </c>
    </row>
    <row r="1051" spans="1:15" ht="15.75">
      <c r="A1051" s="250">
        <v>1044</v>
      </c>
      <c r="B1051" s="208"/>
      <c r="C1051" s="49"/>
      <c r="D1051" s="50"/>
      <c r="E1051" s="50"/>
      <c r="F1051" s="50"/>
      <c r="G1051" s="209"/>
      <c r="H1051" s="48"/>
      <c r="I1051" s="457" t="str">
        <f t="shared" si="32"/>
        <v/>
      </c>
      <c r="J1051" s="241" cm="1">
        <f t="array" ref="J1051">SUMPRODUCT(--(K1051:N1051&lt;&gt;"")) + IF(TRIM(O1051)="",0,LEN(O1051)-LEN(SUBSTITUTE(O1051,",",""))+1)</f>
        <v>0</v>
      </c>
      <c r="K1051" s="242" t="str">
        <f>IF(AND(G1051&lt;&gt;0,G1051&lt;&gt;""),IF(B1051="","",IF(ISNUMBER(MATCH(B1051,'Look Up Values'!$B$2:$B$500,0)),"","Dest. error")),"")</f>
        <v/>
      </c>
      <c r="L1051" s="242" t="str">
        <f>IF(AND(G1051&lt;&gt;0,G1051&lt;&gt;""),IF(C1051="","",IF(AND(ISNUMBER(--LEFT(C1051,FIND(" ",C1051&amp;" ")-1)),OR(LEN(LEFT(C1051,FIND(" ",C1051&amp;" ")-1))=6,LEN(LEFT(C1051,FIND(" ",C1051&amp;" ")-1))=7),OR(ISNUMBER(MATCH(LEFT(C1051,FIND(" ",C1051&amp;" ")-1),'Look Up Values'!$G$2:$G$1000,0)),ISNUMBER(MATCH(LEFT(C1051,FIND(" ",C1051&amp;" ")-1),'Look Up Values'!$AE$2:$AE$2000,0)))),"","EWC error")),"")</f>
        <v/>
      </c>
      <c r="M1051" s="242" t="str" cm="1">
        <f t="array" ref="M1051">IF(AND(G1051&lt;&gt;0,G1051&lt;&gt;""),IF(E1051="","",IF(ISNUMBER(MATCH(SUBSTITUTE(E1051," ",""),SUBSTITUTE('Look Up Values'!$I$2:$I$10," ",""),0)),"","State error")),"")</f>
        <v/>
      </c>
      <c r="N1051" s="242" t="str" cm="1">
        <f t="array" ref="N1051">IF(AND(G1051&lt;&gt;0,G1051&lt;&gt;""),IF(F1051="","",IF(ISNUMBER(MATCH(SUBSTITUTE(F1051," ",""),SUBSTITUTE('Look Up Values'!$W$2:$W$30," ",""),0)),"","D&amp;R error")),"")</f>
        <v/>
      </c>
      <c r="O1051" s="256" t="str">
        <f t="shared" si="33"/>
        <v/>
      </c>
    </row>
    <row r="1052" spans="1:15" ht="15.75">
      <c r="A1052" s="250">
        <v>1045</v>
      </c>
      <c r="B1052" s="208"/>
      <c r="C1052" s="49"/>
      <c r="D1052" s="50"/>
      <c r="E1052" s="50"/>
      <c r="F1052" s="50"/>
      <c r="G1052" s="209"/>
      <c r="H1052" s="48"/>
      <c r="I1052" s="457" t="str">
        <f t="shared" si="32"/>
        <v/>
      </c>
      <c r="J1052" s="241" cm="1">
        <f t="array" ref="J1052">SUMPRODUCT(--(K1052:N1052&lt;&gt;"")) + IF(TRIM(O1052)="",0,LEN(O1052)-LEN(SUBSTITUTE(O1052,",",""))+1)</f>
        <v>0</v>
      </c>
      <c r="K1052" s="242" t="str">
        <f>IF(AND(G1052&lt;&gt;0,G1052&lt;&gt;""),IF(B1052="","",IF(ISNUMBER(MATCH(B1052,'Look Up Values'!$B$2:$B$500,0)),"","Dest. error")),"")</f>
        <v/>
      </c>
      <c r="L1052" s="242" t="str">
        <f>IF(AND(G1052&lt;&gt;0,G1052&lt;&gt;""),IF(C1052="","",IF(AND(ISNUMBER(--LEFT(C1052,FIND(" ",C1052&amp;" ")-1)),OR(LEN(LEFT(C1052,FIND(" ",C1052&amp;" ")-1))=6,LEN(LEFT(C1052,FIND(" ",C1052&amp;" ")-1))=7),OR(ISNUMBER(MATCH(LEFT(C1052,FIND(" ",C1052&amp;" ")-1),'Look Up Values'!$G$2:$G$1000,0)),ISNUMBER(MATCH(LEFT(C1052,FIND(" ",C1052&amp;" ")-1),'Look Up Values'!$AE$2:$AE$2000,0)))),"","EWC error")),"")</f>
        <v/>
      </c>
      <c r="M1052" s="242" t="str" cm="1">
        <f t="array" ref="M1052">IF(AND(G1052&lt;&gt;0,G1052&lt;&gt;""),IF(E1052="","",IF(ISNUMBER(MATCH(SUBSTITUTE(E1052," ",""),SUBSTITUTE('Look Up Values'!$I$2:$I$10," ",""),0)),"","State error")),"")</f>
        <v/>
      </c>
      <c r="N1052" s="242" t="str" cm="1">
        <f t="array" ref="N1052">IF(AND(G1052&lt;&gt;0,G1052&lt;&gt;""),IF(F1052="","",IF(ISNUMBER(MATCH(SUBSTITUTE(F1052," ",""),SUBSTITUTE('Look Up Values'!$W$2:$W$30," ",""),0)),"","D&amp;R error")),"")</f>
        <v/>
      </c>
      <c r="O1052" s="256" t="str">
        <f t="shared" si="33"/>
        <v/>
      </c>
    </row>
    <row r="1053" spans="1:15" ht="15.75">
      <c r="A1053" s="250">
        <v>1046</v>
      </c>
      <c r="B1053" s="208"/>
      <c r="C1053" s="49"/>
      <c r="D1053" s="50"/>
      <c r="E1053" s="50"/>
      <c r="F1053" s="50"/>
      <c r="G1053" s="209"/>
      <c r="H1053" s="48"/>
      <c r="I1053" s="457" t="str">
        <f t="shared" si="32"/>
        <v/>
      </c>
      <c r="J1053" s="241" cm="1">
        <f t="array" ref="J1053">SUMPRODUCT(--(K1053:N1053&lt;&gt;"")) + IF(TRIM(O1053)="",0,LEN(O1053)-LEN(SUBSTITUTE(O1053,",",""))+1)</f>
        <v>0</v>
      </c>
      <c r="K1053" s="242" t="str">
        <f>IF(AND(G1053&lt;&gt;0,G1053&lt;&gt;""),IF(B1053="","",IF(ISNUMBER(MATCH(B1053,'Look Up Values'!$B$2:$B$500,0)),"","Dest. error")),"")</f>
        <v/>
      </c>
      <c r="L1053" s="242" t="str">
        <f>IF(AND(G1053&lt;&gt;0,G1053&lt;&gt;""),IF(C1053="","",IF(AND(ISNUMBER(--LEFT(C1053,FIND(" ",C1053&amp;" ")-1)),OR(LEN(LEFT(C1053,FIND(" ",C1053&amp;" ")-1))=6,LEN(LEFT(C1053,FIND(" ",C1053&amp;" ")-1))=7),OR(ISNUMBER(MATCH(LEFT(C1053,FIND(" ",C1053&amp;" ")-1),'Look Up Values'!$G$2:$G$1000,0)),ISNUMBER(MATCH(LEFT(C1053,FIND(" ",C1053&amp;" ")-1),'Look Up Values'!$AE$2:$AE$2000,0)))),"","EWC error")),"")</f>
        <v/>
      </c>
      <c r="M1053" s="242" t="str" cm="1">
        <f t="array" ref="M1053">IF(AND(G1053&lt;&gt;0,G1053&lt;&gt;""),IF(E1053="","",IF(ISNUMBER(MATCH(SUBSTITUTE(E1053," ",""),SUBSTITUTE('Look Up Values'!$I$2:$I$10," ",""),0)),"","State error")),"")</f>
        <v/>
      </c>
      <c r="N1053" s="242" t="str" cm="1">
        <f t="array" ref="N1053">IF(AND(G1053&lt;&gt;0,G1053&lt;&gt;""),IF(F1053="","",IF(ISNUMBER(MATCH(SUBSTITUTE(F1053," ",""),SUBSTITUTE('Look Up Values'!$W$2:$W$30," ",""),0)),"","D&amp;R error")),"")</f>
        <v/>
      </c>
      <c r="O1053" s="256" t="str">
        <f t="shared" si="33"/>
        <v/>
      </c>
    </row>
    <row r="1054" spans="1:15" ht="15.75">
      <c r="A1054" s="250">
        <v>1047</v>
      </c>
      <c r="B1054" s="208"/>
      <c r="C1054" s="49"/>
      <c r="D1054" s="50"/>
      <c r="E1054" s="50"/>
      <c r="F1054" s="50"/>
      <c r="G1054" s="209"/>
      <c r="H1054" s="48"/>
      <c r="I1054" s="457" t="str">
        <f t="shared" si="32"/>
        <v/>
      </c>
      <c r="J1054" s="241" cm="1">
        <f t="array" ref="J1054">SUMPRODUCT(--(K1054:N1054&lt;&gt;"")) + IF(TRIM(O1054)="",0,LEN(O1054)-LEN(SUBSTITUTE(O1054,",",""))+1)</f>
        <v>0</v>
      </c>
      <c r="K1054" s="242" t="str">
        <f>IF(AND(G1054&lt;&gt;0,G1054&lt;&gt;""),IF(B1054="","",IF(ISNUMBER(MATCH(B1054,'Look Up Values'!$B$2:$B$500,0)),"","Dest. error")),"")</f>
        <v/>
      </c>
      <c r="L1054" s="242" t="str">
        <f>IF(AND(G1054&lt;&gt;0,G1054&lt;&gt;""),IF(C1054="","",IF(AND(ISNUMBER(--LEFT(C1054,FIND(" ",C1054&amp;" ")-1)),OR(LEN(LEFT(C1054,FIND(" ",C1054&amp;" ")-1))=6,LEN(LEFT(C1054,FIND(" ",C1054&amp;" ")-1))=7),OR(ISNUMBER(MATCH(LEFT(C1054,FIND(" ",C1054&amp;" ")-1),'Look Up Values'!$G$2:$G$1000,0)),ISNUMBER(MATCH(LEFT(C1054,FIND(" ",C1054&amp;" ")-1),'Look Up Values'!$AE$2:$AE$2000,0)))),"","EWC error")),"")</f>
        <v/>
      </c>
      <c r="M1054" s="242" t="str" cm="1">
        <f t="array" ref="M1054">IF(AND(G1054&lt;&gt;0,G1054&lt;&gt;""),IF(E1054="","",IF(ISNUMBER(MATCH(SUBSTITUTE(E1054," ",""),SUBSTITUTE('Look Up Values'!$I$2:$I$10," ",""),0)),"","State error")),"")</f>
        <v/>
      </c>
      <c r="N1054" s="242" t="str" cm="1">
        <f t="array" ref="N1054">IF(AND(G1054&lt;&gt;0,G1054&lt;&gt;""),IF(F1054="","",IF(ISNUMBER(MATCH(SUBSTITUTE(F1054," ",""),SUBSTITUTE('Look Up Values'!$W$2:$W$30," ",""),0)),"","D&amp;R error")),"")</f>
        <v/>
      </c>
      <c r="O1054" s="256" t="str">
        <f t="shared" si="33"/>
        <v/>
      </c>
    </row>
    <row r="1055" spans="1:15" ht="15.75">
      <c r="A1055" s="250">
        <v>1048</v>
      </c>
      <c r="B1055" s="208"/>
      <c r="C1055" s="49"/>
      <c r="D1055" s="50"/>
      <c r="E1055" s="50"/>
      <c r="F1055" s="50"/>
      <c r="G1055" s="209"/>
      <c r="H1055" s="48"/>
      <c r="I1055" s="457" t="str">
        <f t="shared" si="32"/>
        <v/>
      </c>
      <c r="J1055" s="241" cm="1">
        <f t="array" ref="J1055">SUMPRODUCT(--(K1055:N1055&lt;&gt;"")) + IF(TRIM(O1055)="",0,LEN(O1055)-LEN(SUBSTITUTE(O1055,",",""))+1)</f>
        <v>0</v>
      </c>
      <c r="K1055" s="242" t="str">
        <f>IF(AND(G1055&lt;&gt;0,G1055&lt;&gt;""),IF(B1055="","",IF(ISNUMBER(MATCH(B1055,'Look Up Values'!$B$2:$B$500,0)),"","Dest. error")),"")</f>
        <v/>
      </c>
      <c r="L1055" s="242" t="str">
        <f>IF(AND(G1055&lt;&gt;0,G1055&lt;&gt;""),IF(C1055="","",IF(AND(ISNUMBER(--LEFT(C1055,FIND(" ",C1055&amp;" ")-1)),OR(LEN(LEFT(C1055,FIND(" ",C1055&amp;" ")-1))=6,LEN(LEFT(C1055,FIND(" ",C1055&amp;" ")-1))=7),OR(ISNUMBER(MATCH(LEFT(C1055,FIND(" ",C1055&amp;" ")-1),'Look Up Values'!$G$2:$G$1000,0)),ISNUMBER(MATCH(LEFT(C1055,FIND(" ",C1055&amp;" ")-1),'Look Up Values'!$AE$2:$AE$2000,0)))),"","EWC error")),"")</f>
        <v/>
      </c>
      <c r="M1055" s="242" t="str" cm="1">
        <f t="array" ref="M1055">IF(AND(G1055&lt;&gt;0,G1055&lt;&gt;""),IF(E1055="","",IF(ISNUMBER(MATCH(SUBSTITUTE(E1055," ",""),SUBSTITUTE('Look Up Values'!$I$2:$I$10," ",""),0)),"","State error")),"")</f>
        <v/>
      </c>
      <c r="N1055" s="242" t="str" cm="1">
        <f t="array" ref="N1055">IF(AND(G1055&lt;&gt;0,G1055&lt;&gt;""),IF(F1055="","",IF(ISNUMBER(MATCH(SUBSTITUTE(F1055," ",""),SUBSTITUTE('Look Up Values'!$W$2:$W$30," ",""),0)),"","D&amp;R error")),"")</f>
        <v/>
      </c>
      <c r="O1055" s="256" t="str">
        <f t="shared" si="33"/>
        <v/>
      </c>
    </row>
    <row r="1056" spans="1:15" ht="15.75">
      <c r="A1056" s="250">
        <v>1049</v>
      </c>
      <c r="B1056" s="208"/>
      <c r="C1056" s="49"/>
      <c r="D1056" s="50"/>
      <c r="E1056" s="50"/>
      <c r="F1056" s="50"/>
      <c r="G1056" s="209"/>
      <c r="H1056" s="48"/>
      <c r="I1056" s="457" t="str">
        <f t="shared" si="32"/>
        <v/>
      </c>
      <c r="J1056" s="241" cm="1">
        <f t="array" ref="J1056">SUMPRODUCT(--(K1056:N1056&lt;&gt;"")) + IF(TRIM(O1056)="",0,LEN(O1056)-LEN(SUBSTITUTE(O1056,",",""))+1)</f>
        <v>0</v>
      </c>
      <c r="K1056" s="242" t="str">
        <f>IF(AND(G1056&lt;&gt;0,G1056&lt;&gt;""),IF(B1056="","",IF(ISNUMBER(MATCH(B1056,'Look Up Values'!$B$2:$B$500,0)),"","Dest. error")),"")</f>
        <v/>
      </c>
      <c r="L1056" s="242" t="str">
        <f>IF(AND(G1056&lt;&gt;0,G1056&lt;&gt;""),IF(C1056="","",IF(AND(ISNUMBER(--LEFT(C1056,FIND(" ",C1056&amp;" ")-1)),OR(LEN(LEFT(C1056,FIND(" ",C1056&amp;" ")-1))=6,LEN(LEFT(C1056,FIND(" ",C1056&amp;" ")-1))=7),OR(ISNUMBER(MATCH(LEFT(C1056,FIND(" ",C1056&amp;" ")-1),'Look Up Values'!$G$2:$G$1000,0)),ISNUMBER(MATCH(LEFT(C1056,FIND(" ",C1056&amp;" ")-1),'Look Up Values'!$AE$2:$AE$2000,0)))),"","EWC error")),"")</f>
        <v/>
      </c>
      <c r="M1056" s="242" t="str" cm="1">
        <f t="array" ref="M1056">IF(AND(G1056&lt;&gt;0,G1056&lt;&gt;""),IF(E1056="","",IF(ISNUMBER(MATCH(SUBSTITUTE(E1056," ",""),SUBSTITUTE('Look Up Values'!$I$2:$I$10," ",""),0)),"","State error")),"")</f>
        <v/>
      </c>
      <c r="N1056" s="242" t="str" cm="1">
        <f t="array" ref="N1056">IF(AND(G1056&lt;&gt;0,G1056&lt;&gt;""),IF(F1056="","",IF(ISNUMBER(MATCH(SUBSTITUTE(F1056," ",""),SUBSTITUTE('Look Up Values'!$W$2:$W$30," ",""),0)),"","D&amp;R error")),"")</f>
        <v/>
      </c>
      <c r="O1056" s="256" t="str">
        <f t="shared" si="33"/>
        <v/>
      </c>
    </row>
    <row r="1057" spans="1:15" ht="15.75">
      <c r="A1057" s="250">
        <v>1050</v>
      </c>
      <c r="B1057" s="208"/>
      <c r="C1057" s="49"/>
      <c r="D1057" s="50"/>
      <c r="E1057" s="50"/>
      <c r="F1057" s="50"/>
      <c r="G1057" s="209"/>
      <c r="H1057" s="48"/>
      <c r="I1057" s="457" t="str">
        <f t="shared" si="32"/>
        <v/>
      </c>
      <c r="J1057" s="241" cm="1">
        <f t="array" ref="J1057">SUMPRODUCT(--(K1057:N1057&lt;&gt;"")) + IF(TRIM(O1057)="",0,LEN(O1057)-LEN(SUBSTITUTE(O1057,",",""))+1)</f>
        <v>0</v>
      </c>
      <c r="K1057" s="242" t="str">
        <f>IF(AND(G1057&lt;&gt;0,G1057&lt;&gt;""),IF(B1057="","",IF(ISNUMBER(MATCH(B1057,'Look Up Values'!$B$2:$B$500,0)),"","Dest. error")),"")</f>
        <v/>
      </c>
      <c r="L1057" s="242" t="str">
        <f>IF(AND(G1057&lt;&gt;0,G1057&lt;&gt;""),IF(C1057="","",IF(AND(ISNUMBER(--LEFT(C1057,FIND(" ",C1057&amp;" ")-1)),OR(LEN(LEFT(C1057,FIND(" ",C1057&amp;" ")-1))=6,LEN(LEFT(C1057,FIND(" ",C1057&amp;" ")-1))=7),OR(ISNUMBER(MATCH(LEFT(C1057,FIND(" ",C1057&amp;" ")-1),'Look Up Values'!$G$2:$G$1000,0)),ISNUMBER(MATCH(LEFT(C1057,FIND(" ",C1057&amp;" ")-1),'Look Up Values'!$AE$2:$AE$2000,0)))),"","EWC error")),"")</f>
        <v/>
      </c>
      <c r="M1057" s="242" t="str" cm="1">
        <f t="array" ref="M1057">IF(AND(G1057&lt;&gt;0,G1057&lt;&gt;""),IF(E1057="","",IF(ISNUMBER(MATCH(SUBSTITUTE(E1057," ",""),SUBSTITUTE('Look Up Values'!$I$2:$I$10," ",""),0)),"","State error")),"")</f>
        <v/>
      </c>
      <c r="N1057" s="242" t="str" cm="1">
        <f t="array" ref="N1057">IF(AND(G1057&lt;&gt;0,G1057&lt;&gt;""),IF(F1057="","",IF(ISNUMBER(MATCH(SUBSTITUTE(F1057," ",""),SUBSTITUTE('Look Up Values'!$W$2:$W$30," ",""),0)),"","D&amp;R error")),"")</f>
        <v/>
      </c>
      <c r="O1057" s="256" t="str">
        <f t="shared" si="33"/>
        <v/>
      </c>
    </row>
    <row r="1058" spans="1:15" ht="15.75">
      <c r="A1058" s="250">
        <v>1051</v>
      </c>
      <c r="B1058" s="208"/>
      <c r="C1058" s="49"/>
      <c r="D1058" s="50"/>
      <c r="E1058" s="50"/>
      <c r="F1058" s="50"/>
      <c r="G1058" s="209"/>
      <c r="H1058" s="48"/>
      <c r="I1058" s="457" t="str">
        <f t="shared" si="32"/>
        <v/>
      </c>
      <c r="J1058" s="241" cm="1">
        <f t="array" ref="J1058">SUMPRODUCT(--(K1058:N1058&lt;&gt;"")) + IF(TRIM(O1058)="",0,LEN(O1058)-LEN(SUBSTITUTE(O1058,",",""))+1)</f>
        <v>0</v>
      </c>
      <c r="K1058" s="242" t="str">
        <f>IF(AND(G1058&lt;&gt;0,G1058&lt;&gt;""),IF(B1058="","",IF(ISNUMBER(MATCH(B1058,'Look Up Values'!$B$2:$B$500,0)),"","Dest. error")),"")</f>
        <v/>
      </c>
      <c r="L1058" s="242" t="str">
        <f>IF(AND(G1058&lt;&gt;0,G1058&lt;&gt;""),IF(C1058="","",IF(AND(ISNUMBER(--LEFT(C1058,FIND(" ",C1058&amp;" ")-1)),OR(LEN(LEFT(C1058,FIND(" ",C1058&amp;" ")-1))=6,LEN(LEFT(C1058,FIND(" ",C1058&amp;" ")-1))=7),OR(ISNUMBER(MATCH(LEFT(C1058,FIND(" ",C1058&amp;" ")-1),'Look Up Values'!$G$2:$G$1000,0)),ISNUMBER(MATCH(LEFT(C1058,FIND(" ",C1058&amp;" ")-1),'Look Up Values'!$AE$2:$AE$2000,0)))),"","EWC error")),"")</f>
        <v/>
      </c>
      <c r="M1058" s="242" t="str" cm="1">
        <f t="array" ref="M1058">IF(AND(G1058&lt;&gt;0,G1058&lt;&gt;""),IF(E1058="","",IF(ISNUMBER(MATCH(SUBSTITUTE(E1058," ",""),SUBSTITUTE('Look Up Values'!$I$2:$I$10," ",""),0)),"","State error")),"")</f>
        <v/>
      </c>
      <c r="N1058" s="242" t="str" cm="1">
        <f t="array" ref="N1058">IF(AND(G1058&lt;&gt;0,G1058&lt;&gt;""),IF(F1058="","",IF(ISNUMBER(MATCH(SUBSTITUTE(F1058," ",""),SUBSTITUTE('Look Up Values'!$W$2:$W$30," ",""),0)),"","D&amp;R error")),"")</f>
        <v/>
      </c>
      <c r="O1058" s="256" t="str">
        <f t="shared" si="33"/>
        <v/>
      </c>
    </row>
    <row r="1059" spans="1:15" ht="15.75">
      <c r="A1059" s="250">
        <v>1052</v>
      </c>
      <c r="B1059" s="208"/>
      <c r="C1059" s="49"/>
      <c r="D1059" s="50"/>
      <c r="E1059" s="50"/>
      <c r="F1059" s="50"/>
      <c r="G1059" s="209"/>
      <c r="H1059" s="48"/>
      <c r="I1059" s="457" t="str">
        <f t="shared" si="32"/>
        <v/>
      </c>
      <c r="J1059" s="241" cm="1">
        <f t="array" ref="J1059">SUMPRODUCT(--(K1059:N1059&lt;&gt;"")) + IF(TRIM(O1059)="",0,LEN(O1059)-LEN(SUBSTITUTE(O1059,",",""))+1)</f>
        <v>0</v>
      </c>
      <c r="K1059" s="242" t="str">
        <f>IF(AND(G1059&lt;&gt;0,G1059&lt;&gt;""),IF(B1059="","",IF(ISNUMBER(MATCH(B1059,'Look Up Values'!$B$2:$B$500,0)),"","Dest. error")),"")</f>
        <v/>
      </c>
      <c r="L1059" s="242" t="str">
        <f>IF(AND(G1059&lt;&gt;0,G1059&lt;&gt;""),IF(C1059="","",IF(AND(ISNUMBER(--LEFT(C1059,FIND(" ",C1059&amp;" ")-1)),OR(LEN(LEFT(C1059,FIND(" ",C1059&amp;" ")-1))=6,LEN(LEFT(C1059,FIND(" ",C1059&amp;" ")-1))=7),OR(ISNUMBER(MATCH(LEFT(C1059,FIND(" ",C1059&amp;" ")-1),'Look Up Values'!$G$2:$G$1000,0)),ISNUMBER(MATCH(LEFT(C1059,FIND(" ",C1059&amp;" ")-1),'Look Up Values'!$AE$2:$AE$2000,0)))),"","EWC error")),"")</f>
        <v/>
      </c>
      <c r="M1059" s="242" t="str" cm="1">
        <f t="array" ref="M1059">IF(AND(G1059&lt;&gt;0,G1059&lt;&gt;""),IF(E1059="","",IF(ISNUMBER(MATCH(SUBSTITUTE(E1059," ",""),SUBSTITUTE('Look Up Values'!$I$2:$I$10," ",""),0)),"","State error")),"")</f>
        <v/>
      </c>
      <c r="N1059" s="242" t="str" cm="1">
        <f t="array" ref="N1059">IF(AND(G1059&lt;&gt;0,G1059&lt;&gt;""),IF(F1059="","",IF(ISNUMBER(MATCH(SUBSTITUTE(F1059," ",""),SUBSTITUTE('Look Up Values'!$W$2:$W$30," ",""),0)),"","D&amp;R error")),"")</f>
        <v/>
      </c>
      <c r="O1059" s="256" t="str">
        <f t="shared" si="33"/>
        <v/>
      </c>
    </row>
    <row r="1060" spans="1:15" ht="15.75">
      <c r="A1060" s="250">
        <v>1053</v>
      </c>
      <c r="B1060" s="208"/>
      <c r="C1060" s="49"/>
      <c r="D1060" s="50"/>
      <c r="E1060" s="50"/>
      <c r="F1060" s="50"/>
      <c r="G1060" s="209"/>
      <c r="H1060" s="48"/>
      <c r="I1060" s="457" t="str">
        <f t="shared" si="32"/>
        <v/>
      </c>
      <c r="J1060" s="241" cm="1">
        <f t="array" ref="J1060">SUMPRODUCT(--(K1060:N1060&lt;&gt;"")) + IF(TRIM(O1060)="",0,LEN(O1060)-LEN(SUBSTITUTE(O1060,",",""))+1)</f>
        <v>0</v>
      </c>
      <c r="K1060" s="242" t="str">
        <f>IF(AND(G1060&lt;&gt;0,G1060&lt;&gt;""),IF(B1060="","",IF(ISNUMBER(MATCH(B1060,'Look Up Values'!$B$2:$B$500,0)),"","Dest. error")),"")</f>
        <v/>
      </c>
      <c r="L1060" s="242" t="str">
        <f>IF(AND(G1060&lt;&gt;0,G1060&lt;&gt;""),IF(C1060="","",IF(AND(ISNUMBER(--LEFT(C1060,FIND(" ",C1060&amp;" ")-1)),OR(LEN(LEFT(C1060,FIND(" ",C1060&amp;" ")-1))=6,LEN(LEFT(C1060,FIND(" ",C1060&amp;" ")-1))=7),OR(ISNUMBER(MATCH(LEFT(C1060,FIND(" ",C1060&amp;" ")-1),'Look Up Values'!$G$2:$G$1000,0)),ISNUMBER(MATCH(LEFT(C1060,FIND(" ",C1060&amp;" ")-1),'Look Up Values'!$AE$2:$AE$2000,0)))),"","EWC error")),"")</f>
        <v/>
      </c>
      <c r="M1060" s="242" t="str" cm="1">
        <f t="array" ref="M1060">IF(AND(G1060&lt;&gt;0,G1060&lt;&gt;""),IF(E1060="","",IF(ISNUMBER(MATCH(SUBSTITUTE(E1060," ",""),SUBSTITUTE('Look Up Values'!$I$2:$I$10," ",""),0)),"","State error")),"")</f>
        <v/>
      </c>
      <c r="N1060" s="242" t="str" cm="1">
        <f t="array" ref="N1060">IF(AND(G1060&lt;&gt;0,G1060&lt;&gt;""),IF(F1060="","",IF(ISNUMBER(MATCH(SUBSTITUTE(F1060," ",""),SUBSTITUTE('Look Up Values'!$W$2:$W$30," ",""),0)),"","D&amp;R error")),"")</f>
        <v/>
      </c>
      <c r="O1060" s="256" t="str">
        <f t="shared" si="33"/>
        <v/>
      </c>
    </row>
    <row r="1061" spans="1:15" ht="15.75">
      <c r="A1061" s="250">
        <v>1054</v>
      </c>
      <c r="B1061" s="208"/>
      <c r="C1061" s="49"/>
      <c r="D1061" s="50"/>
      <c r="E1061" s="50"/>
      <c r="F1061" s="50"/>
      <c r="G1061" s="209"/>
      <c r="H1061" s="48"/>
      <c r="I1061" s="457" t="str">
        <f t="shared" si="32"/>
        <v/>
      </c>
      <c r="J1061" s="241" cm="1">
        <f t="array" ref="J1061">SUMPRODUCT(--(K1061:N1061&lt;&gt;"")) + IF(TRIM(O1061)="",0,LEN(O1061)-LEN(SUBSTITUTE(O1061,",",""))+1)</f>
        <v>0</v>
      </c>
      <c r="K1061" s="242" t="str">
        <f>IF(AND(G1061&lt;&gt;0,G1061&lt;&gt;""),IF(B1061="","",IF(ISNUMBER(MATCH(B1061,'Look Up Values'!$B$2:$B$500,0)),"","Dest. error")),"")</f>
        <v/>
      </c>
      <c r="L1061" s="242" t="str">
        <f>IF(AND(G1061&lt;&gt;0,G1061&lt;&gt;""),IF(C1061="","",IF(AND(ISNUMBER(--LEFT(C1061,FIND(" ",C1061&amp;" ")-1)),OR(LEN(LEFT(C1061,FIND(" ",C1061&amp;" ")-1))=6,LEN(LEFT(C1061,FIND(" ",C1061&amp;" ")-1))=7),OR(ISNUMBER(MATCH(LEFT(C1061,FIND(" ",C1061&amp;" ")-1),'Look Up Values'!$G$2:$G$1000,0)),ISNUMBER(MATCH(LEFT(C1061,FIND(" ",C1061&amp;" ")-1),'Look Up Values'!$AE$2:$AE$2000,0)))),"","EWC error")),"")</f>
        <v/>
      </c>
      <c r="M1061" s="242" t="str" cm="1">
        <f t="array" ref="M1061">IF(AND(G1061&lt;&gt;0,G1061&lt;&gt;""),IF(E1061="","",IF(ISNUMBER(MATCH(SUBSTITUTE(E1061," ",""),SUBSTITUTE('Look Up Values'!$I$2:$I$10," ",""),0)),"","State error")),"")</f>
        <v/>
      </c>
      <c r="N1061" s="242" t="str" cm="1">
        <f t="array" ref="N1061">IF(AND(G1061&lt;&gt;0,G1061&lt;&gt;""),IF(F1061="","",IF(ISNUMBER(MATCH(SUBSTITUTE(F1061," ",""),SUBSTITUTE('Look Up Values'!$W$2:$W$30," ",""),0)),"","D&amp;R error")),"")</f>
        <v/>
      </c>
      <c r="O1061" s="256" t="str">
        <f t="shared" si="33"/>
        <v/>
      </c>
    </row>
    <row r="1062" spans="1:15" ht="15.75">
      <c r="A1062" s="250">
        <v>1055</v>
      </c>
      <c r="B1062" s="208"/>
      <c r="C1062" s="49"/>
      <c r="D1062" s="50"/>
      <c r="E1062" s="50"/>
      <c r="F1062" s="50"/>
      <c r="G1062" s="209"/>
      <c r="H1062" s="48"/>
      <c r="I1062" s="457" t="str">
        <f t="shared" si="32"/>
        <v/>
      </c>
      <c r="J1062" s="241" cm="1">
        <f t="array" ref="J1062">SUMPRODUCT(--(K1062:N1062&lt;&gt;"")) + IF(TRIM(O1062)="",0,LEN(O1062)-LEN(SUBSTITUTE(O1062,",",""))+1)</f>
        <v>0</v>
      </c>
      <c r="K1062" s="242" t="str">
        <f>IF(AND(G1062&lt;&gt;0,G1062&lt;&gt;""),IF(B1062="","",IF(ISNUMBER(MATCH(B1062,'Look Up Values'!$B$2:$B$500,0)),"","Dest. error")),"")</f>
        <v/>
      </c>
      <c r="L1062" s="242" t="str">
        <f>IF(AND(G1062&lt;&gt;0,G1062&lt;&gt;""),IF(C1062="","",IF(AND(ISNUMBER(--LEFT(C1062,FIND(" ",C1062&amp;" ")-1)),OR(LEN(LEFT(C1062,FIND(" ",C1062&amp;" ")-1))=6,LEN(LEFT(C1062,FIND(" ",C1062&amp;" ")-1))=7),OR(ISNUMBER(MATCH(LEFT(C1062,FIND(" ",C1062&amp;" ")-1),'Look Up Values'!$G$2:$G$1000,0)),ISNUMBER(MATCH(LEFT(C1062,FIND(" ",C1062&amp;" ")-1),'Look Up Values'!$AE$2:$AE$2000,0)))),"","EWC error")),"")</f>
        <v/>
      </c>
      <c r="M1062" s="242" t="str" cm="1">
        <f t="array" ref="M1062">IF(AND(G1062&lt;&gt;0,G1062&lt;&gt;""),IF(E1062="","",IF(ISNUMBER(MATCH(SUBSTITUTE(E1062," ",""),SUBSTITUTE('Look Up Values'!$I$2:$I$10," ",""),0)),"","State error")),"")</f>
        <v/>
      </c>
      <c r="N1062" s="242" t="str" cm="1">
        <f t="array" ref="N1062">IF(AND(G1062&lt;&gt;0,G1062&lt;&gt;""),IF(F1062="","",IF(ISNUMBER(MATCH(SUBSTITUTE(F1062," ",""),SUBSTITUTE('Look Up Values'!$W$2:$W$30," ",""),0)),"","D&amp;R error")),"")</f>
        <v/>
      </c>
      <c r="O1062" s="256" t="str">
        <f t="shared" si="33"/>
        <v/>
      </c>
    </row>
    <row r="1063" spans="1:15" ht="15.75">
      <c r="A1063" s="250">
        <v>1056</v>
      </c>
      <c r="B1063" s="208"/>
      <c r="C1063" s="49"/>
      <c r="D1063" s="50"/>
      <c r="E1063" s="50"/>
      <c r="F1063" s="50"/>
      <c r="G1063" s="209"/>
      <c r="H1063" s="48"/>
      <c r="I1063" s="457" t="str">
        <f t="shared" si="32"/>
        <v/>
      </c>
      <c r="J1063" s="241" cm="1">
        <f t="array" ref="J1063">SUMPRODUCT(--(K1063:N1063&lt;&gt;"")) + IF(TRIM(O1063)="",0,LEN(O1063)-LEN(SUBSTITUTE(O1063,",",""))+1)</f>
        <v>0</v>
      </c>
      <c r="K1063" s="242" t="str">
        <f>IF(AND(G1063&lt;&gt;0,G1063&lt;&gt;""),IF(B1063="","",IF(ISNUMBER(MATCH(B1063,'Look Up Values'!$B$2:$B$500,0)),"","Dest. error")),"")</f>
        <v/>
      </c>
      <c r="L1063" s="242" t="str">
        <f>IF(AND(G1063&lt;&gt;0,G1063&lt;&gt;""),IF(C1063="","",IF(AND(ISNUMBER(--LEFT(C1063,FIND(" ",C1063&amp;" ")-1)),OR(LEN(LEFT(C1063,FIND(" ",C1063&amp;" ")-1))=6,LEN(LEFT(C1063,FIND(" ",C1063&amp;" ")-1))=7),OR(ISNUMBER(MATCH(LEFT(C1063,FIND(" ",C1063&amp;" ")-1),'Look Up Values'!$G$2:$G$1000,0)),ISNUMBER(MATCH(LEFT(C1063,FIND(" ",C1063&amp;" ")-1),'Look Up Values'!$AE$2:$AE$2000,0)))),"","EWC error")),"")</f>
        <v/>
      </c>
      <c r="M1063" s="242" t="str" cm="1">
        <f t="array" ref="M1063">IF(AND(G1063&lt;&gt;0,G1063&lt;&gt;""),IF(E1063="","",IF(ISNUMBER(MATCH(SUBSTITUTE(E1063," ",""),SUBSTITUTE('Look Up Values'!$I$2:$I$10," ",""),0)),"","State error")),"")</f>
        <v/>
      </c>
      <c r="N1063" s="242" t="str" cm="1">
        <f t="array" ref="N1063">IF(AND(G1063&lt;&gt;0,G1063&lt;&gt;""),IF(F1063="","",IF(ISNUMBER(MATCH(SUBSTITUTE(F1063," ",""),SUBSTITUTE('Look Up Values'!$W$2:$W$30," ",""),0)),"","D&amp;R error")),"")</f>
        <v/>
      </c>
      <c r="O1063" s="256" t="str">
        <f t="shared" si="33"/>
        <v/>
      </c>
    </row>
    <row r="1064" spans="1:15" ht="15.75">
      <c r="A1064" s="250">
        <v>1057</v>
      </c>
      <c r="B1064" s="208"/>
      <c r="C1064" s="49"/>
      <c r="D1064" s="50"/>
      <c r="E1064" s="50"/>
      <c r="F1064" s="50"/>
      <c r="G1064" s="209"/>
      <c r="H1064" s="48"/>
      <c r="I1064" s="457" t="str">
        <f t="shared" si="32"/>
        <v/>
      </c>
      <c r="J1064" s="241" cm="1">
        <f t="array" ref="J1064">SUMPRODUCT(--(K1064:N1064&lt;&gt;"")) + IF(TRIM(O1064)="",0,LEN(O1064)-LEN(SUBSTITUTE(O1064,",",""))+1)</f>
        <v>0</v>
      </c>
      <c r="K1064" s="242" t="str">
        <f>IF(AND(G1064&lt;&gt;0,G1064&lt;&gt;""),IF(B1064="","",IF(ISNUMBER(MATCH(B1064,'Look Up Values'!$B$2:$B$500,0)),"","Dest. error")),"")</f>
        <v/>
      </c>
      <c r="L1064" s="242" t="str">
        <f>IF(AND(G1064&lt;&gt;0,G1064&lt;&gt;""),IF(C1064="","",IF(AND(ISNUMBER(--LEFT(C1064,FIND(" ",C1064&amp;" ")-1)),OR(LEN(LEFT(C1064,FIND(" ",C1064&amp;" ")-1))=6,LEN(LEFT(C1064,FIND(" ",C1064&amp;" ")-1))=7),OR(ISNUMBER(MATCH(LEFT(C1064,FIND(" ",C1064&amp;" ")-1),'Look Up Values'!$G$2:$G$1000,0)),ISNUMBER(MATCH(LEFT(C1064,FIND(" ",C1064&amp;" ")-1),'Look Up Values'!$AE$2:$AE$2000,0)))),"","EWC error")),"")</f>
        <v/>
      </c>
      <c r="M1064" s="242" t="str" cm="1">
        <f t="array" ref="M1064">IF(AND(G1064&lt;&gt;0,G1064&lt;&gt;""),IF(E1064="","",IF(ISNUMBER(MATCH(SUBSTITUTE(E1064," ",""),SUBSTITUTE('Look Up Values'!$I$2:$I$10," ",""),0)),"","State error")),"")</f>
        <v/>
      </c>
      <c r="N1064" s="242" t="str" cm="1">
        <f t="array" ref="N1064">IF(AND(G1064&lt;&gt;0,G1064&lt;&gt;""),IF(F1064="","",IF(ISNUMBER(MATCH(SUBSTITUTE(F1064," ",""),SUBSTITUTE('Look Up Values'!$W$2:$W$30," ",""),0)),"","D&amp;R error")),"")</f>
        <v/>
      </c>
      <c r="O1064" s="256" t="str">
        <f t="shared" si="33"/>
        <v/>
      </c>
    </row>
    <row r="1065" spans="1:15" ht="15.75">
      <c r="A1065" s="250">
        <v>1058</v>
      </c>
      <c r="B1065" s="208"/>
      <c r="C1065" s="49"/>
      <c r="D1065" s="50"/>
      <c r="E1065" s="50"/>
      <c r="F1065" s="50"/>
      <c r="G1065" s="209"/>
      <c r="H1065" s="48"/>
      <c r="I1065" s="457" t="str">
        <f t="shared" si="32"/>
        <v/>
      </c>
      <c r="J1065" s="241" cm="1">
        <f t="array" ref="J1065">SUMPRODUCT(--(K1065:N1065&lt;&gt;"")) + IF(TRIM(O1065)="",0,LEN(O1065)-LEN(SUBSTITUTE(O1065,",",""))+1)</f>
        <v>0</v>
      </c>
      <c r="K1065" s="242" t="str">
        <f>IF(AND(G1065&lt;&gt;0,G1065&lt;&gt;""),IF(B1065="","",IF(ISNUMBER(MATCH(B1065,'Look Up Values'!$B$2:$B$500,0)),"","Dest. error")),"")</f>
        <v/>
      </c>
      <c r="L1065" s="242" t="str">
        <f>IF(AND(G1065&lt;&gt;0,G1065&lt;&gt;""),IF(C1065="","",IF(AND(ISNUMBER(--LEFT(C1065,FIND(" ",C1065&amp;" ")-1)),OR(LEN(LEFT(C1065,FIND(" ",C1065&amp;" ")-1))=6,LEN(LEFT(C1065,FIND(" ",C1065&amp;" ")-1))=7),OR(ISNUMBER(MATCH(LEFT(C1065,FIND(" ",C1065&amp;" ")-1),'Look Up Values'!$G$2:$G$1000,0)),ISNUMBER(MATCH(LEFT(C1065,FIND(" ",C1065&amp;" ")-1),'Look Up Values'!$AE$2:$AE$2000,0)))),"","EWC error")),"")</f>
        <v/>
      </c>
      <c r="M1065" s="242" t="str" cm="1">
        <f t="array" ref="M1065">IF(AND(G1065&lt;&gt;0,G1065&lt;&gt;""),IF(E1065="","",IF(ISNUMBER(MATCH(SUBSTITUTE(E1065," ",""),SUBSTITUTE('Look Up Values'!$I$2:$I$10," ",""),0)),"","State error")),"")</f>
        <v/>
      </c>
      <c r="N1065" s="242" t="str" cm="1">
        <f t="array" ref="N1065">IF(AND(G1065&lt;&gt;0,G1065&lt;&gt;""),IF(F1065="","",IF(ISNUMBER(MATCH(SUBSTITUTE(F1065," ",""),SUBSTITUTE('Look Up Values'!$W$2:$W$30," ",""),0)),"","D&amp;R error")),"")</f>
        <v/>
      </c>
      <c r="O1065" s="256" t="str">
        <f t="shared" si="33"/>
        <v/>
      </c>
    </row>
    <row r="1066" spans="1:15" ht="15.75">
      <c r="A1066" s="250">
        <v>1059</v>
      </c>
      <c r="B1066" s="208"/>
      <c r="C1066" s="49"/>
      <c r="D1066" s="50"/>
      <c r="E1066" s="50"/>
      <c r="F1066" s="50"/>
      <c r="G1066" s="209"/>
      <c r="H1066" s="48"/>
      <c r="I1066" s="457" t="str">
        <f t="shared" si="32"/>
        <v/>
      </c>
      <c r="J1066" s="241" cm="1">
        <f t="array" ref="J1066">SUMPRODUCT(--(K1066:N1066&lt;&gt;"")) + IF(TRIM(O1066)="",0,LEN(O1066)-LEN(SUBSTITUTE(O1066,",",""))+1)</f>
        <v>0</v>
      </c>
      <c r="K1066" s="242" t="str">
        <f>IF(AND(G1066&lt;&gt;0,G1066&lt;&gt;""),IF(B1066="","",IF(ISNUMBER(MATCH(B1066,'Look Up Values'!$B$2:$B$500,0)),"","Dest. error")),"")</f>
        <v/>
      </c>
      <c r="L1066" s="242" t="str">
        <f>IF(AND(G1066&lt;&gt;0,G1066&lt;&gt;""),IF(C1066="","",IF(AND(ISNUMBER(--LEFT(C1066,FIND(" ",C1066&amp;" ")-1)),OR(LEN(LEFT(C1066,FIND(" ",C1066&amp;" ")-1))=6,LEN(LEFT(C1066,FIND(" ",C1066&amp;" ")-1))=7),OR(ISNUMBER(MATCH(LEFT(C1066,FIND(" ",C1066&amp;" ")-1),'Look Up Values'!$G$2:$G$1000,0)),ISNUMBER(MATCH(LEFT(C1066,FIND(" ",C1066&amp;" ")-1),'Look Up Values'!$AE$2:$AE$2000,0)))),"","EWC error")),"")</f>
        <v/>
      </c>
      <c r="M1066" s="242" t="str" cm="1">
        <f t="array" ref="M1066">IF(AND(G1066&lt;&gt;0,G1066&lt;&gt;""),IF(E1066="","",IF(ISNUMBER(MATCH(SUBSTITUTE(E1066," ",""),SUBSTITUTE('Look Up Values'!$I$2:$I$10," ",""),0)),"","State error")),"")</f>
        <v/>
      </c>
      <c r="N1066" s="242" t="str" cm="1">
        <f t="array" ref="N1066">IF(AND(G1066&lt;&gt;0,G1066&lt;&gt;""),IF(F1066="","",IF(ISNUMBER(MATCH(SUBSTITUTE(F1066," ",""),SUBSTITUTE('Look Up Values'!$W$2:$W$30," ",""),0)),"","D&amp;R error")),"")</f>
        <v/>
      </c>
      <c r="O1066" s="256" t="str">
        <f t="shared" si="33"/>
        <v/>
      </c>
    </row>
    <row r="1067" spans="1:15" ht="15.75">
      <c r="A1067" s="250">
        <v>1060</v>
      </c>
      <c r="B1067" s="208"/>
      <c r="C1067" s="49"/>
      <c r="D1067" s="50"/>
      <c r="E1067" s="50"/>
      <c r="F1067" s="50"/>
      <c r="G1067" s="209"/>
      <c r="H1067" s="48"/>
      <c r="I1067" s="457" t="str">
        <f t="shared" si="32"/>
        <v/>
      </c>
      <c r="J1067" s="241" cm="1">
        <f t="array" ref="J1067">SUMPRODUCT(--(K1067:N1067&lt;&gt;"")) + IF(TRIM(O1067)="",0,LEN(O1067)-LEN(SUBSTITUTE(O1067,",",""))+1)</f>
        <v>0</v>
      </c>
      <c r="K1067" s="242" t="str">
        <f>IF(AND(G1067&lt;&gt;0,G1067&lt;&gt;""),IF(B1067="","",IF(ISNUMBER(MATCH(B1067,'Look Up Values'!$B$2:$B$500,0)),"","Dest. error")),"")</f>
        <v/>
      </c>
      <c r="L1067" s="242" t="str">
        <f>IF(AND(G1067&lt;&gt;0,G1067&lt;&gt;""),IF(C1067="","",IF(AND(ISNUMBER(--LEFT(C1067,FIND(" ",C1067&amp;" ")-1)),OR(LEN(LEFT(C1067,FIND(" ",C1067&amp;" ")-1))=6,LEN(LEFT(C1067,FIND(" ",C1067&amp;" ")-1))=7),OR(ISNUMBER(MATCH(LEFT(C1067,FIND(" ",C1067&amp;" ")-1),'Look Up Values'!$G$2:$G$1000,0)),ISNUMBER(MATCH(LEFT(C1067,FIND(" ",C1067&amp;" ")-1),'Look Up Values'!$AE$2:$AE$2000,0)))),"","EWC error")),"")</f>
        <v/>
      </c>
      <c r="M1067" s="242" t="str" cm="1">
        <f t="array" ref="M1067">IF(AND(G1067&lt;&gt;0,G1067&lt;&gt;""),IF(E1067="","",IF(ISNUMBER(MATCH(SUBSTITUTE(E1067," ",""),SUBSTITUTE('Look Up Values'!$I$2:$I$10," ",""),0)),"","State error")),"")</f>
        <v/>
      </c>
      <c r="N1067" s="242" t="str" cm="1">
        <f t="array" ref="N1067">IF(AND(G1067&lt;&gt;0,G1067&lt;&gt;""),IF(F1067="","",IF(ISNUMBER(MATCH(SUBSTITUTE(F1067," ",""),SUBSTITUTE('Look Up Values'!$W$2:$W$30," ",""),0)),"","D&amp;R error")),"")</f>
        <v/>
      </c>
      <c r="O1067" s="256" t="str">
        <f t="shared" si="33"/>
        <v/>
      </c>
    </row>
    <row r="1068" spans="1:15" ht="15.75">
      <c r="A1068" s="250">
        <v>1061</v>
      </c>
      <c r="B1068" s="208"/>
      <c r="C1068" s="49"/>
      <c r="D1068" s="50"/>
      <c r="E1068" s="50"/>
      <c r="F1068" s="50"/>
      <c r="G1068" s="209"/>
      <c r="H1068" s="48"/>
      <c r="I1068" s="457" t="str">
        <f t="shared" si="32"/>
        <v/>
      </c>
      <c r="J1068" s="241" cm="1">
        <f t="array" ref="J1068">SUMPRODUCT(--(K1068:N1068&lt;&gt;"")) + IF(TRIM(O1068)="",0,LEN(O1068)-LEN(SUBSTITUTE(O1068,",",""))+1)</f>
        <v>0</v>
      </c>
      <c r="K1068" s="242" t="str">
        <f>IF(AND(G1068&lt;&gt;0,G1068&lt;&gt;""),IF(B1068="","",IF(ISNUMBER(MATCH(B1068,'Look Up Values'!$B$2:$B$500,0)),"","Dest. error")),"")</f>
        <v/>
      </c>
      <c r="L1068" s="242" t="str">
        <f>IF(AND(G1068&lt;&gt;0,G1068&lt;&gt;""),IF(C1068="","",IF(AND(ISNUMBER(--LEFT(C1068,FIND(" ",C1068&amp;" ")-1)),OR(LEN(LEFT(C1068,FIND(" ",C1068&amp;" ")-1))=6,LEN(LEFT(C1068,FIND(" ",C1068&amp;" ")-1))=7),OR(ISNUMBER(MATCH(LEFT(C1068,FIND(" ",C1068&amp;" ")-1),'Look Up Values'!$G$2:$G$1000,0)),ISNUMBER(MATCH(LEFT(C1068,FIND(" ",C1068&amp;" ")-1),'Look Up Values'!$AE$2:$AE$2000,0)))),"","EWC error")),"")</f>
        <v/>
      </c>
      <c r="M1068" s="242" t="str" cm="1">
        <f t="array" ref="M1068">IF(AND(G1068&lt;&gt;0,G1068&lt;&gt;""),IF(E1068="","",IF(ISNUMBER(MATCH(SUBSTITUTE(E1068," ",""),SUBSTITUTE('Look Up Values'!$I$2:$I$10," ",""),0)),"","State error")),"")</f>
        <v/>
      </c>
      <c r="N1068" s="242" t="str" cm="1">
        <f t="array" ref="N1068">IF(AND(G1068&lt;&gt;0,G1068&lt;&gt;""),IF(F1068="","",IF(ISNUMBER(MATCH(SUBSTITUTE(F1068," ",""),SUBSTITUTE('Look Up Values'!$W$2:$W$30," ",""),0)),"","D&amp;R error")),"")</f>
        <v/>
      </c>
      <c r="O1068" s="256" t="str">
        <f t="shared" si="33"/>
        <v/>
      </c>
    </row>
    <row r="1069" spans="1:15" ht="15.75">
      <c r="A1069" s="250">
        <v>1062</v>
      </c>
      <c r="B1069" s="208"/>
      <c r="C1069" s="49"/>
      <c r="D1069" s="50"/>
      <c r="E1069" s="50"/>
      <c r="F1069" s="50"/>
      <c r="G1069" s="209"/>
      <c r="H1069" s="48"/>
      <c r="I1069" s="457" t="str">
        <f t="shared" si="32"/>
        <v/>
      </c>
      <c r="J1069" s="241" cm="1">
        <f t="array" ref="J1069">SUMPRODUCT(--(K1069:N1069&lt;&gt;"")) + IF(TRIM(O1069)="",0,LEN(O1069)-LEN(SUBSTITUTE(O1069,",",""))+1)</f>
        <v>0</v>
      </c>
      <c r="K1069" s="242" t="str">
        <f>IF(AND(G1069&lt;&gt;0,G1069&lt;&gt;""),IF(B1069="","",IF(ISNUMBER(MATCH(B1069,'Look Up Values'!$B$2:$B$500,0)),"","Dest. error")),"")</f>
        <v/>
      </c>
      <c r="L1069" s="242" t="str">
        <f>IF(AND(G1069&lt;&gt;0,G1069&lt;&gt;""),IF(C1069="","",IF(AND(ISNUMBER(--LEFT(C1069,FIND(" ",C1069&amp;" ")-1)),OR(LEN(LEFT(C1069,FIND(" ",C1069&amp;" ")-1))=6,LEN(LEFT(C1069,FIND(" ",C1069&amp;" ")-1))=7),OR(ISNUMBER(MATCH(LEFT(C1069,FIND(" ",C1069&amp;" ")-1),'Look Up Values'!$G$2:$G$1000,0)),ISNUMBER(MATCH(LEFT(C1069,FIND(" ",C1069&amp;" ")-1),'Look Up Values'!$AE$2:$AE$2000,0)))),"","EWC error")),"")</f>
        <v/>
      </c>
      <c r="M1069" s="242" t="str" cm="1">
        <f t="array" ref="M1069">IF(AND(G1069&lt;&gt;0,G1069&lt;&gt;""),IF(E1069="","",IF(ISNUMBER(MATCH(SUBSTITUTE(E1069," ",""),SUBSTITUTE('Look Up Values'!$I$2:$I$10," ",""),0)),"","State error")),"")</f>
        <v/>
      </c>
      <c r="N1069" s="242" t="str" cm="1">
        <f t="array" ref="N1069">IF(AND(G1069&lt;&gt;0,G1069&lt;&gt;""),IF(F1069="","",IF(ISNUMBER(MATCH(SUBSTITUTE(F1069," ",""),SUBSTITUTE('Look Up Values'!$W$2:$W$30," ",""),0)),"","D&amp;R error")),"")</f>
        <v/>
      </c>
      <c r="O1069" s="256" t="str">
        <f t="shared" si="33"/>
        <v/>
      </c>
    </row>
    <row r="1070" spans="1:15" ht="15.75">
      <c r="A1070" s="250">
        <v>1063</v>
      </c>
      <c r="B1070" s="208"/>
      <c r="C1070" s="49"/>
      <c r="D1070" s="50"/>
      <c r="E1070" s="50"/>
      <c r="F1070" s="50"/>
      <c r="G1070" s="209"/>
      <c r="H1070" s="48"/>
      <c r="I1070" s="457" t="str">
        <f t="shared" si="32"/>
        <v/>
      </c>
      <c r="J1070" s="241" cm="1">
        <f t="array" ref="J1070">SUMPRODUCT(--(K1070:N1070&lt;&gt;"")) + IF(TRIM(O1070)="",0,LEN(O1070)-LEN(SUBSTITUTE(O1070,",",""))+1)</f>
        <v>0</v>
      </c>
      <c r="K1070" s="242" t="str">
        <f>IF(AND(G1070&lt;&gt;0,G1070&lt;&gt;""),IF(B1070="","",IF(ISNUMBER(MATCH(B1070,'Look Up Values'!$B$2:$B$500,0)),"","Dest. error")),"")</f>
        <v/>
      </c>
      <c r="L1070" s="242" t="str">
        <f>IF(AND(G1070&lt;&gt;0,G1070&lt;&gt;""),IF(C1070="","",IF(AND(ISNUMBER(--LEFT(C1070,FIND(" ",C1070&amp;" ")-1)),OR(LEN(LEFT(C1070,FIND(" ",C1070&amp;" ")-1))=6,LEN(LEFT(C1070,FIND(" ",C1070&amp;" ")-1))=7),OR(ISNUMBER(MATCH(LEFT(C1070,FIND(" ",C1070&amp;" ")-1),'Look Up Values'!$G$2:$G$1000,0)),ISNUMBER(MATCH(LEFT(C1070,FIND(" ",C1070&amp;" ")-1),'Look Up Values'!$AE$2:$AE$2000,0)))),"","EWC error")),"")</f>
        <v/>
      </c>
      <c r="M1070" s="242" t="str" cm="1">
        <f t="array" ref="M1070">IF(AND(G1070&lt;&gt;0,G1070&lt;&gt;""),IF(E1070="","",IF(ISNUMBER(MATCH(SUBSTITUTE(E1070," ",""),SUBSTITUTE('Look Up Values'!$I$2:$I$10," ",""),0)),"","State error")),"")</f>
        <v/>
      </c>
      <c r="N1070" s="242" t="str" cm="1">
        <f t="array" ref="N1070">IF(AND(G1070&lt;&gt;0,G1070&lt;&gt;""),IF(F1070="","",IF(ISNUMBER(MATCH(SUBSTITUTE(F1070," ",""),SUBSTITUTE('Look Up Values'!$W$2:$W$30," ",""),0)),"","D&amp;R error")),"")</f>
        <v/>
      </c>
      <c r="O1070" s="256" t="str">
        <f t="shared" si="33"/>
        <v/>
      </c>
    </row>
    <row r="1071" spans="1:15" ht="15.75">
      <c r="A1071" s="250">
        <v>1064</v>
      </c>
      <c r="B1071" s="208"/>
      <c r="C1071" s="49"/>
      <c r="D1071" s="50"/>
      <c r="E1071" s="50"/>
      <c r="F1071" s="50"/>
      <c r="G1071" s="209"/>
      <c r="H1071" s="48"/>
      <c r="I1071" s="457" t="str">
        <f t="shared" si="32"/>
        <v/>
      </c>
      <c r="J1071" s="241" cm="1">
        <f t="array" ref="J1071">SUMPRODUCT(--(K1071:N1071&lt;&gt;"")) + IF(TRIM(O1071)="",0,LEN(O1071)-LEN(SUBSTITUTE(O1071,",",""))+1)</f>
        <v>0</v>
      </c>
      <c r="K1071" s="242" t="str">
        <f>IF(AND(G1071&lt;&gt;0,G1071&lt;&gt;""),IF(B1071="","",IF(ISNUMBER(MATCH(B1071,'Look Up Values'!$B$2:$B$500,0)),"","Dest. error")),"")</f>
        <v/>
      </c>
      <c r="L1071" s="242" t="str">
        <f>IF(AND(G1071&lt;&gt;0,G1071&lt;&gt;""),IF(C1071="","",IF(AND(ISNUMBER(--LEFT(C1071,FIND(" ",C1071&amp;" ")-1)),OR(LEN(LEFT(C1071,FIND(" ",C1071&amp;" ")-1))=6,LEN(LEFT(C1071,FIND(" ",C1071&amp;" ")-1))=7),OR(ISNUMBER(MATCH(LEFT(C1071,FIND(" ",C1071&amp;" ")-1),'Look Up Values'!$G$2:$G$1000,0)),ISNUMBER(MATCH(LEFT(C1071,FIND(" ",C1071&amp;" ")-1),'Look Up Values'!$AE$2:$AE$2000,0)))),"","EWC error")),"")</f>
        <v/>
      </c>
      <c r="M1071" s="242" t="str" cm="1">
        <f t="array" ref="M1071">IF(AND(G1071&lt;&gt;0,G1071&lt;&gt;""),IF(E1071="","",IF(ISNUMBER(MATCH(SUBSTITUTE(E1071," ",""),SUBSTITUTE('Look Up Values'!$I$2:$I$10," ",""),0)),"","State error")),"")</f>
        <v/>
      </c>
      <c r="N1071" s="242" t="str" cm="1">
        <f t="array" ref="N1071">IF(AND(G1071&lt;&gt;0,G1071&lt;&gt;""),IF(F1071="","",IF(ISNUMBER(MATCH(SUBSTITUTE(F1071," ",""),SUBSTITUTE('Look Up Values'!$W$2:$W$30," ",""),0)),"","D&amp;R error")),"")</f>
        <v/>
      </c>
      <c r="O1071" s="256" t="str">
        <f t="shared" si="33"/>
        <v/>
      </c>
    </row>
    <row r="1072" spans="1:15" ht="15.75">
      <c r="A1072" s="250">
        <v>1065</v>
      </c>
      <c r="B1072" s="208"/>
      <c r="C1072" s="49"/>
      <c r="D1072" s="50"/>
      <c r="E1072" s="50"/>
      <c r="F1072" s="50"/>
      <c r="G1072" s="209"/>
      <c r="H1072" s="48"/>
      <c r="I1072" s="457" t="str">
        <f t="shared" si="32"/>
        <v/>
      </c>
      <c r="J1072" s="241" cm="1">
        <f t="array" ref="J1072">SUMPRODUCT(--(K1072:N1072&lt;&gt;"")) + IF(TRIM(O1072)="",0,LEN(O1072)-LEN(SUBSTITUTE(O1072,",",""))+1)</f>
        <v>0</v>
      </c>
      <c r="K1072" s="242" t="str">
        <f>IF(AND(G1072&lt;&gt;0,G1072&lt;&gt;""),IF(B1072="","",IF(ISNUMBER(MATCH(B1072,'Look Up Values'!$B$2:$B$500,0)),"","Dest. error")),"")</f>
        <v/>
      </c>
      <c r="L1072" s="242" t="str">
        <f>IF(AND(G1072&lt;&gt;0,G1072&lt;&gt;""),IF(C1072="","",IF(AND(ISNUMBER(--LEFT(C1072,FIND(" ",C1072&amp;" ")-1)),OR(LEN(LEFT(C1072,FIND(" ",C1072&amp;" ")-1))=6,LEN(LEFT(C1072,FIND(" ",C1072&amp;" ")-1))=7),OR(ISNUMBER(MATCH(LEFT(C1072,FIND(" ",C1072&amp;" ")-1),'Look Up Values'!$G$2:$G$1000,0)),ISNUMBER(MATCH(LEFT(C1072,FIND(" ",C1072&amp;" ")-1),'Look Up Values'!$AE$2:$AE$2000,0)))),"","EWC error")),"")</f>
        <v/>
      </c>
      <c r="M1072" s="242" t="str" cm="1">
        <f t="array" ref="M1072">IF(AND(G1072&lt;&gt;0,G1072&lt;&gt;""),IF(E1072="","",IF(ISNUMBER(MATCH(SUBSTITUTE(E1072," ",""),SUBSTITUTE('Look Up Values'!$I$2:$I$10," ",""),0)),"","State error")),"")</f>
        <v/>
      </c>
      <c r="N1072" s="242" t="str" cm="1">
        <f t="array" ref="N1072">IF(AND(G1072&lt;&gt;0,G1072&lt;&gt;""),IF(F1072="","",IF(ISNUMBER(MATCH(SUBSTITUTE(F1072," ",""),SUBSTITUTE('Look Up Values'!$W$2:$W$30," ",""),0)),"","D&amp;R error")),"")</f>
        <v/>
      </c>
      <c r="O1072" s="256" t="str">
        <f t="shared" si="33"/>
        <v/>
      </c>
    </row>
    <row r="1073" spans="1:15" ht="15.75">
      <c r="A1073" s="250">
        <v>1066</v>
      </c>
      <c r="B1073" s="208"/>
      <c r="C1073" s="49"/>
      <c r="D1073" s="50"/>
      <c r="E1073" s="50"/>
      <c r="F1073" s="50"/>
      <c r="G1073" s="209"/>
      <c r="H1073" s="48"/>
      <c r="I1073" s="457" t="str">
        <f t="shared" si="32"/>
        <v/>
      </c>
      <c r="J1073" s="241" cm="1">
        <f t="array" ref="J1073">SUMPRODUCT(--(K1073:N1073&lt;&gt;"")) + IF(TRIM(O1073)="",0,LEN(O1073)-LEN(SUBSTITUTE(O1073,",",""))+1)</f>
        <v>0</v>
      </c>
      <c r="K1073" s="242" t="str">
        <f>IF(AND(G1073&lt;&gt;0,G1073&lt;&gt;""),IF(B1073="","",IF(ISNUMBER(MATCH(B1073,'Look Up Values'!$B$2:$B$500,0)),"","Dest. error")),"")</f>
        <v/>
      </c>
      <c r="L1073" s="242" t="str">
        <f>IF(AND(G1073&lt;&gt;0,G1073&lt;&gt;""),IF(C1073="","",IF(AND(ISNUMBER(--LEFT(C1073,FIND(" ",C1073&amp;" ")-1)),OR(LEN(LEFT(C1073,FIND(" ",C1073&amp;" ")-1))=6,LEN(LEFT(C1073,FIND(" ",C1073&amp;" ")-1))=7),OR(ISNUMBER(MATCH(LEFT(C1073,FIND(" ",C1073&amp;" ")-1),'Look Up Values'!$G$2:$G$1000,0)),ISNUMBER(MATCH(LEFT(C1073,FIND(" ",C1073&amp;" ")-1),'Look Up Values'!$AE$2:$AE$2000,0)))),"","EWC error")),"")</f>
        <v/>
      </c>
      <c r="M1073" s="242" t="str" cm="1">
        <f t="array" ref="M1073">IF(AND(G1073&lt;&gt;0,G1073&lt;&gt;""),IF(E1073="","",IF(ISNUMBER(MATCH(SUBSTITUTE(E1073," ",""),SUBSTITUTE('Look Up Values'!$I$2:$I$10," ",""),0)),"","State error")),"")</f>
        <v/>
      </c>
      <c r="N1073" s="242" t="str" cm="1">
        <f t="array" ref="N1073">IF(AND(G1073&lt;&gt;0,G1073&lt;&gt;""),IF(F1073="","",IF(ISNUMBER(MATCH(SUBSTITUTE(F1073," ",""),SUBSTITUTE('Look Up Values'!$W$2:$W$30," ",""),0)),"","D&amp;R error")),"")</f>
        <v/>
      </c>
      <c r="O1073" s="256" t="str">
        <f t="shared" si="33"/>
        <v/>
      </c>
    </row>
    <row r="1074" spans="1:15" ht="15.75">
      <c r="A1074" s="250">
        <v>1067</v>
      </c>
      <c r="B1074" s="208"/>
      <c r="C1074" s="49"/>
      <c r="D1074" s="50"/>
      <c r="E1074" s="50"/>
      <c r="F1074" s="50"/>
      <c r="G1074" s="209"/>
      <c r="H1074" s="48"/>
      <c r="I1074" s="457" t="str">
        <f t="shared" si="32"/>
        <v/>
      </c>
      <c r="J1074" s="241" cm="1">
        <f t="array" ref="J1074">SUMPRODUCT(--(K1074:N1074&lt;&gt;"")) + IF(TRIM(O1074)="",0,LEN(O1074)-LEN(SUBSTITUTE(O1074,",",""))+1)</f>
        <v>0</v>
      </c>
      <c r="K1074" s="242" t="str">
        <f>IF(AND(G1074&lt;&gt;0,G1074&lt;&gt;""),IF(B1074="","",IF(ISNUMBER(MATCH(B1074,'Look Up Values'!$B$2:$B$500,0)),"","Dest. error")),"")</f>
        <v/>
      </c>
      <c r="L1074" s="242" t="str">
        <f>IF(AND(G1074&lt;&gt;0,G1074&lt;&gt;""),IF(C1074="","",IF(AND(ISNUMBER(--LEFT(C1074,FIND(" ",C1074&amp;" ")-1)),OR(LEN(LEFT(C1074,FIND(" ",C1074&amp;" ")-1))=6,LEN(LEFT(C1074,FIND(" ",C1074&amp;" ")-1))=7),OR(ISNUMBER(MATCH(LEFT(C1074,FIND(" ",C1074&amp;" ")-1),'Look Up Values'!$G$2:$G$1000,0)),ISNUMBER(MATCH(LEFT(C1074,FIND(" ",C1074&amp;" ")-1),'Look Up Values'!$AE$2:$AE$2000,0)))),"","EWC error")),"")</f>
        <v/>
      </c>
      <c r="M1074" s="242" t="str" cm="1">
        <f t="array" ref="M1074">IF(AND(G1074&lt;&gt;0,G1074&lt;&gt;""),IF(E1074="","",IF(ISNUMBER(MATCH(SUBSTITUTE(E1074," ",""),SUBSTITUTE('Look Up Values'!$I$2:$I$10," ",""),0)),"","State error")),"")</f>
        <v/>
      </c>
      <c r="N1074" s="242" t="str" cm="1">
        <f t="array" ref="N1074">IF(AND(G1074&lt;&gt;0,G1074&lt;&gt;""),IF(F1074="","",IF(ISNUMBER(MATCH(SUBSTITUTE(F1074," ",""),SUBSTITUTE('Look Up Values'!$W$2:$W$30," ",""),0)),"","D&amp;R error")),"")</f>
        <v/>
      </c>
      <c r="O1074" s="256" t="str">
        <f t="shared" si="33"/>
        <v/>
      </c>
    </row>
    <row r="1075" spans="1:15" ht="15.75">
      <c r="A1075" s="250">
        <v>1068</v>
      </c>
      <c r="B1075" s="208"/>
      <c r="C1075" s="49"/>
      <c r="D1075" s="50"/>
      <c r="E1075" s="50"/>
      <c r="F1075" s="50"/>
      <c r="G1075" s="209"/>
      <c r="H1075" s="48"/>
      <c r="I1075" s="457" t="str">
        <f t="shared" si="32"/>
        <v/>
      </c>
      <c r="J1075" s="241" cm="1">
        <f t="array" ref="J1075">SUMPRODUCT(--(K1075:N1075&lt;&gt;"")) + IF(TRIM(O1075)="",0,LEN(O1075)-LEN(SUBSTITUTE(O1075,",",""))+1)</f>
        <v>0</v>
      </c>
      <c r="K1075" s="242" t="str">
        <f>IF(AND(G1075&lt;&gt;0,G1075&lt;&gt;""),IF(B1075="","",IF(ISNUMBER(MATCH(B1075,'Look Up Values'!$B$2:$B$500,0)),"","Dest. error")),"")</f>
        <v/>
      </c>
      <c r="L1075" s="242" t="str">
        <f>IF(AND(G1075&lt;&gt;0,G1075&lt;&gt;""),IF(C1075="","",IF(AND(ISNUMBER(--LEFT(C1075,FIND(" ",C1075&amp;" ")-1)),OR(LEN(LEFT(C1075,FIND(" ",C1075&amp;" ")-1))=6,LEN(LEFT(C1075,FIND(" ",C1075&amp;" ")-1))=7),OR(ISNUMBER(MATCH(LEFT(C1075,FIND(" ",C1075&amp;" ")-1),'Look Up Values'!$G$2:$G$1000,0)),ISNUMBER(MATCH(LEFT(C1075,FIND(" ",C1075&amp;" ")-1),'Look Up Values'!$AE$2:$AE$2000,0)))),"","EWC error")),"")</f>
        <v/>
      </c>
      <c r="M1075" s="242" t="str" cm="1">
        <f t="array" ref="M1075">IF(AND(G1075&lt;&gt;0,G1075&lt;&gt;""),IF(E1075="","",IF(ISNUMBER(MATCH(SUBSTITUTE(E1075," ",""),SUBSTITUTE('Look Up Values'!$I$2:$I$10," ",""),0)),"","State error")),"")</f>
        <v/>
      </c>
      <c r="N1075" s="242" t="str" cm="1">
        <f t="array" ref="N1075">IF(AND(G1075&lt;&gt;0,G1075&lt;&gt;""),IF(F1075="","",IF(ISNUMBER(MATCH(SUBSTITUTE(F1075," ",""),SUBSTITUTE('Look Up Values'!$W$2:$W$30," ",""),0)),"","D&amp;R error")),"")</f>
        <v/>
      </c>
      <c r="O1075" s="256" t="str">
        <f t="shared" si="33"/>
        <v/>
      </c>
    </row>
    <row r="1076" spans="1:15" ht="15.75">
      <c r="A1076" s="250">
        <v>1069</v>
      </c>
      <c r="B1076" s="208"/>
      <c r="C1076" s="49"/>
      <c r="D1076" s="50"/>
      <c r="E1076" s="50"/>
      <c r="F1076" s="50"/>
      <c r="G1076" s="209"/>
      <c r="H1076" s="48"/>
      <c r="I1076" s="457" t="str">
        <f t="shared" si="32"/>
        <v/>
      </c>
      <c r="J1076" s="241" cm="1">
        <f t="array" ref="J1076">SUMPRODUCT(--(K1076:N1076&lt;&gt;"")) + IF(TRIM(O1076)="",0,LEN(O1076)-LEN(SUBSTITUTE(O1076,",",""))+1)</f>
        <v>0</v>
      </c>
      <c r="K1076" s="242" t="str">
        <f>IF(AND(G1076&lt;&gt;0,G1076&lt;&gt;""),IF(B1076="","",IF(ISNUMBER(MATCH(B1076,'Look Up Values'!$B$2:$B$500,0)),"","Dest. error")),"")</f>
        <v/>
      </c>
      <c r="L1076" s="242" t="str">
        <f>IF(AND(G1076&lt;&gt;0,G1076&lt;&gt;""),IF(C1076="","",IF(AND(ISNUMBER(--LEFT(C1076,FIND(" ",C1076&amp;" ")-1)),OR(LEN(LEFT(C1076,FIND(" ",C1076&amp;" ")-1))=6,LEN(LEFT(C1076,FIND(" ",C1076&amp;" ")-1))=7),OR(ISNUMBER(MATCH(LEFT(C1076,FIND(" ",C1076&amp;" ")-1),'Look Up Values'!$G$2:$G$1000,0)),ISNUMBER(MATCH(LEFT(C1076,FIND(" ",C1076&amp;" ")-1),'Look Up Values'!$AE$2:$AE$2000,0)))),"","EWC error")),"")</f>
        <v/>
      </c>
      <c r="M1076" s="242" t="str" cm="1">
        <f t="array" ref="M1076">IF(AND(G1076&lt;&gt;0,G1076&lt;&gt;""),IF(E1076="","",IF(ISNUMBER(MATCH(SUBSTITUTE(E1076," ",""),SUBSTITUTE('Look Up Values'!$I$2:$I$10," ",""),0)),"","State error")),"")</f>
        <v/>
      </c>
      <c r="N1076" s="242" t="str" cm="1">
        <f t="array" ref="N1076">IF(AND(G1076&lt;&gt;0,G1076&lt;&gt;""),IF(F1076="","",IF(ISNUMBER(MATCH(SUBSTITUTE(F1076," ",""),SUBSTITUTE('Look Up Values'!$W$2:$W$30," ",""),0)),"","D&amp;R error")),"")</f>
        <v/>
      </c>
      <c r="O1076" s="256" t="str">
        <f t="shared" si="33"/>
        <v/>
      </c>
    </row>
    <row r="1077" spans="1:15" ht="15.75">
      <c r="A1077" s="250">
        <v>1070</v>
      </c>
      <c r="B1077" s="208"/>
      <c r="C1077" s="49"/>
      <c r="D1077" s="50"/>
      <c r="E1077" s="50"/>
      <c r="F1077" s="50"/>
      <c r="G1077" s="209"/>
      <c r="H1077" s="48"/>
      <c r="I1077" s="457" t="str">
        <f t="shared" si="32"/>
        <v/>
      </c>
      <c r="J1077" s="241" cm="1">
        <f t="array" ref="J1077">SUMPRODUCT(--(K1077:N1077&lt;&gt;"")) + IF(TRIM(O1077)="",0,LEN(O1077)-LEN(SUBSTITUTE(O1077,",",""))+1)</f>
        <v>0</v>
      </c>
      <c r="K1077" s="242" t="str">
        <f>IF(AND(G1077&lt;&gt;0,G1077&lt;&gt;""),IF(B1077="","",IF(ISNUMBER(MATCH(B1077,'Look Up Values'!$B$2:$B$500,0)),"","Dest. error")),"")</f>
        <v/>
      </c>
      <c r="L1077" s="242" t="str">
        <f>IF(AND(G1077&lt;&gt;0,G1077&lt;&gt;""),IF(C1077="","",IF(AND(ISNUMBER(--LEFT(C1077,FIND(" ",C1077&amp;" ")-1)),OR(LEN(LEFT(C1077,FIND(" ",C1077&amp;" ")-1))=6,LEN(LEFT(C1077,FIND(" ",C1077&amp;" ")-1))=7),OR(ISNUMBER(MATCH(LEFT(C1077,FIND(" ",C1077&amp;" ")-1),'Look Up Values'!$G$2:$G$1000,0)),ISNUMBER(MATCH(LEFT(C1077,FIND(" ",C1077&amp;" ")-1),'Look Up Values'!$AE$2:$AE$2000,0)))),"","EWC error")),"")</f>
        <v/>
      </c>
      <c r="M1077" s="242" t="str" cm="1">
        <f t="array" ref="M1077">IF(AND(G1077&lt;&gt;0,G1077&lt;&gt;""),IF(E1077="","",IF(ISNUMBER(MATCH(SUBSTITUTE(E1077," ",""),SUBSTITUTE('Look Up Values'!$I$2:$I$10," ",""),0)),"","State error")),"")</f>
        <v/>
      </c>
      <c r="N1077" s="242" t="str" cm="1">
        <f t="array" ref="N1077">IF(AND(G1077&lt;&gt;0,G1077&lt;&gt;""),IF(F1077="","",IF(ISNUMBER(MATCH(SUBSTITUTE(F1077," ",""),SUBSTITUTE('Look Up Values'!$W$2:$W$30," ",""),0)),"","D&amp;R error")),"")</f>
        <v/>
      </c>
      <c r="O1077" s="256" t="str">
        <f t="shared" si="33"/>
        <v/>
      </c>
    </row>
    <row r="1078" spans="1:15" ht="15.75">
      <c r="A1078" s="250">
        <v>1071</v>
      </c>
      <c r="B1078" s="208"/>
      <c r="C1078" s="49"/>
      <c r="D1078" s="50"/>
      <c r="E1078" s="50"/>
      <c r="F1078" s="50"/>
      <c r="G1078" s="209"/>
      <c r="H1078" s="48"/>
      <c r="I1078" s="457" t="str">
        <f t="shared" si="32"/>
        <v/>
      </c>
      <c r="J1078" s="241" cm="1">
        <f t="array" ref="J1078">SUMPRODUCT(--(K1078:N1078&lt;&gt;"")) + IF(TRIM(O1078)="",0,LEN(O1078)-LEN(SUBSTITUTE(O1078,",",""))+1)</f>
        <v>0</v>
      </c>
      <c r="K1078" s="242" t="str">
        <f>IF(AND(G1078&lt;&gt;0,G1078&lt;&gt;""),IF(B1078="","",IF(ISNUMBER(MATCH(B1078,'Look Up Values'!$B$2:$B$500,0)),"","Dest. error")),"")</f>
        <v/>
      </c>
      <c r="L1078" s="242" t="str">
        <f>IF(AND(G1078&lt;&gt;0,G1078&lt;&gt;""),IF(C1078="","",IF(AND(ISNUMBER(--LEFT(C1078,FIND(" ",C1078&amp;" ")-1)),OR(LEN(LEFT(C1078,FIND(" ",C1078&amp;" ")-1))=6,LEN(LEFT(C1078,FIND(" ",C1078&amp;" ")-1))=7),OR(ISNUMBER(MATCH(LEFT(C1078,FIND(" ",C1078&amp;" ")-1),'Look Up Values'!$G$2:$G$1000,0)),ISNUMBER(MATCH(LEFT(C1078,FIND(" ",C1078&amp;" ")-1),'Look Up Values'!$AE$2:$AE$2000,0)))),"","EWC error")),"")</f>
        <v/>
      </c>
      <c r="M1078" s="242" t="str" cm="1">
        <f t="array" ref="M1078">IF(AND(G1078&lt;&gt;0,G1078&lt;&gt;""),IF(E1078="","",IF(ISNUMBER(MATCH(SUBSTITUTE(E1078," ",""),SUBSTITUTE('Look Up Values'!$I$2:$I$10," ",""),0)),"","State error")),"")</f>
        <v/>
      </c>
      <c r="N1078" s="242" t="str" cm="1">
        <f t="array" ref="N1078">IF(AND(G1078&lt;&gt;0,G1078&lt;&gt;""),IF(F1078="","",IF(ISNUMBER(MATCH(SUBSTITUTE(F1078," ",""),SUBSTITUTE('Look Up Values'!$W$2:$W$30," ",""),0)),"","D&amp;R error")),"")</f>
        <v/>
      </c>
      <c r="O1078" s="256" t="str">
        <f t="shared" si="33"/>
        <v/>
      </c>
    </row>
    <row r="1079" spans="1:15" ht="15.75">
      <c r="A1079" s="250">
        <v>1072</v>
      </c>
      <c r="B1079" s="208"/>
      <c r="C1079" s="49"/>
      <c r="D1079" s="50"/>
      <c r="E1079" s="50"/>
      <c r="F1079" s="50"/>
      <c r="G1079" s="209"/>
      <c r="H1079" s="48"/>
      <c r="I1079" s="457" t="str">
        <f t="shared" si="32"/>
        <v/>
      </c>
      <c r="J1079" s="241" cm="1">
        <f t="array" ref="J1079">SUMPRODUCT(--(K1079:N1079&lt;&gt;"")) + IF(TRIM(O1079)="",0,LEN(O1079)-LEN(SUBSTITUTE(O1079,",",""))+1)</f>
        <v>0</v>
      </c>
      <c r="K1079" s="242" t="str">
        <f>IF(AND(G1079&lt;&gt;0,G1079&lt;&gt;""),IF(B1079="","",IF(ISNUMBER(MATCH(B1079,'Look Up Values'!$B$2:$B$500,0)),"","Dest. error")),"")</f>
        <v/>
      </c>
      <c r="L1079" s="242" t="str">
        <f>IF(AND(G1079&lt;&gt;0,G1079&lt;&gt;""),IF(C1079="","",IF(AND(ISNUMBER(--LEFT(C1079,FIND(" ",C1079&amp;" ")-1)),OR(LEN(LEFT(C1079,FIND(" ",C1079&amp;" ")-1))=6,LEN(LEFT(C1079,FIND(" ",C1079&amp;" ")-1))=7),OR(ISNUMBER(MATCH(LEFT(C1079,FIND(" ",C1079&amp;" ")-1),'Look Up Values'!$G$2:$G$1000,0)),ISNUMBER(MATCH(LEFT(C1079,FIND(" ",C1079&amp;" ")-1),'Look Up Values'!$AE$2:$AE$2000,0)))),"","EWC error")),"")</f>
        <v/>
      </c>
      <c r="M1079" s="242" t="str" cm="1">
        <f t="array" ref="M1079">IF(AND(G1079&lt;&gt;0,G1079&lt;&gt;""),IF(E1079="","",IF(ISNUMBER(MATCH(SUBSTITUTE(E1079," ",""),SUBSTITUTE('Look Up Values'!$I$2:$I$10," ",""),0)),"","State error")),"")</f>
        <v/>
      </c>
      <c r="N1079" s="242" t="str" cm="1">
        <f t="array" ref="N1079">IF(AND(G1079&lt;&gt;0,G1079&lt;&gt;""),IF(F1079="","",IF(ISNUMBER(MATCH(SUBSTITUTE(F1079," ",""),SUBSTITUTE('Look Up Values'!$W$2:$W$30," ",""),0)),"","D&amp;R error")),"")</f>
        <v/>
      </c>
      <c r="O1079" s="256" t="str">
        <f t="shared" si="33"/>
        <v/>
      </c>
    </row>
    <row r="1080" spans="1:15" ht="15.75">
      <c r="A1080" s="250">
        <v>1073</v>
      </c>
      <c r="B1080" s="208"/>
      <c r="C1080" s="49"/>
      <c r="D1080" s="50"/>
      <c r="E1080" s="50"/>
      <c r="F1080" s="50"/>
      <c r="G1080" s="209"/>
      <c r="H1080" s="48"/>
      <c r="I1080" s="457" t="str">
        <f t="shared" si="32"/>
        <v/>
      </c>
      <c r="J1080" s="241" cm="1">
        <f t="array" ref="J1080">SUMPRODUCT(--(K1080:N1080&lt;&gt;"")) + IF(TRIM(O1080)="",0,LEN(O1080)-LEN(SUBSTITUTE(O1080,",",""))+1)</f>
        <v>0</v>
      </c>
      <c r="K1080" s="242" t="str">
        <f>IF(AND(G1080&lt;&gt;0,G1080&lt;&gt;""),IF(B1080="","",IF(ISNUMBER(MATCH(B1080,'Look Up Values'!$B$2:$B$500,0)),"","Dest. error")),"")</f>
        <v/>
      </c>
      <c r="L1080" s="242" t="str">
        <f>IF(AND(G1080&lt;&gt;0,G1080&lt;&gt;""),IF(C1080="","",IF(AND(ISNUMBER(--LEFT(C1080,FIND(" ",C1080&amp;" ")-1)),OR(LEN(LEFT(C1080,FIND(" ",C1080&amp;" ")-1))=6,LEN(LEFT(C1080,FIND(" ",C1080&amp;" ")-1))=7),OR(ISNUMBER(MATCH(LEFT(C1080,FIND(" ",C1080&amp;" ")-1),'Look Up Values'!$G$2:$G$1000,0)),ISNUMBER(MATCH(LEFT(C1080,FIND(" ",C1080&amp;" ")-1),'Look Up Values'!$AE$2:$AE$2000,0)))),"","EWC error")),"")</f>
        <v/>
      </c>
      <c r="M1080" s="242" t="str" cm="1">
        <f t="array" ref="M1080">IF(AND(G1080&lt;&gt;0,G1080&lt;&gt;""),IF(E1080="","",IF(ISNUMBER(MATCH(SUBSTITUTE(E1080," ",""),SUBSTITUTE('Look Up Values'!$I$2:$I$10," ",""),0)),"","State error")),"")</f>
        <v/>
      </c>
      <c r="N1080" s="242" t="str" cm="1">
        <f t="array" ref="N1080">IF(AND(G1080&lt;&gt;0,G1080&lt;&gt;""),IF(F1080="","",IF(ISNUMBER(MATCH(SUBSTITUTE(F1080," ",""),SUBSTITUTE('Look Up Values'!$W$2:$W$30," ",""),0)),"","D&amp;R error")),"")</f>
        <v/>
      </c>
      <c r="O1080" s="256" t="str">
        <f t="shared" si="33"/>
        <v/>
      </c>
    </row>
    <row r="1081" spans="1:15" ht="15.75">
      <c r="A1081" s="250">
        <v>1074</v>
      </c>
      <c r="B1081" s="208"/>
      <c r="C1081" s="49"/>
      <c r="D1081" s="50"/>
      <c r="E1081" s="50"/>
      <c r="F1081" s="50"/>
      <c r="G1081" s="209"/>
      <c r="H1081" s="48"/>
      <c r="I1081" s="457" t="str">
        <f t="shared" si="32"/>
        <v/>
      </c>
      <c r="J1081" s="241" cm="1">
        <f t="array" ref="J1081">SUMPRODUCT(--(K1081:N1081&lt;&gt;"")) + IF(TRIM(O1081)="",0,LEN(O1081)-LEN(SUBSTITUTE(O1081,",",""))+1)</f>
        <v>0</v>
      </c>
      <c r="K1081" s="242" t="str">
        <f>IF(AND(G1081&lt;&gt;0,G1081&lt;&gt;""),IF(B1081="","",IF(ISNUMBER(MATCH(B1081,'Look Up Values'!$B$2:$B$500,0)),"","Dest. error")),"")</f>
        <v/>
      </c>
      <c r="L1081" s="242" t="str">
        <f>IF(AND(G1081&lt;&gt;0,G1081&lt;&gt;""),IF(C1081="","",IF(AND(ISNUMBER(--LEFT(C1081,FIND(" ",C1081&amp;" ")-1)),OR(LEN(LEFT(C1081,FIND(" ",C1081&amp;" ")-1))=6,LEN(LEFT(C1081,FIND(" ",C1081&amp;" ")-1))=7),OR(ISNUMBER(MATCH(LEFT(C1081,FIND(" ",C1081&amp;" ")-1),'Look Up Values'!$G$2:$G$1000,0)),ISNUMBER(MATCH(LEFT(C1081,FIND(" ",C1081&amp;" ")-1),'Look Up Values'!$AE$2:$AE$2000,0)))),"","EWC error")),"")</f>
        <v/>
      </c>
      <c r="M1081" s="242" t="str" cm="1">
        <f t="array" ref="M1081">IF(AND(G1081&lt;&gt;0,G1081&lt;&gt;""),IF(E1081="","",IF(ISNUMBER(MATCH(SUBSTITUTE(E1081," ",""),SUBSTITUTE('Look Up Values'!$I$2:$I$10," ",""),0)),"","State error")),"")</f>
        <v/>
      </c>
      <c r="N1081" s="242" t="str" cm="1">
        <f t="array" ref="N1081">IF(AND(G1081&lt;&gt;0,G1081&lt;&gt;""),IF(F1081="","",IF(ISNUMBER(MATCH(SUBSTITUTE(F1081," ",""),SUBSTITUTE('Look Up Values'!$W$2:$W$30," ",""),0)),"","D&amp;R error")),"")</f>
        <v/>
      </c>
      <c r="O1081" s="256" t="str">
        <f t="shared" si="33"/>
        <v/>
      </c>
    </row>
    <row r="1082" spans="1:15" ht="15.75">
      <c r="A1082" s="250">
        <v>1075</v>
      </c>
      <c r="B1082" s="208"/>
      <c r="C1082" s="49"/>
      <c r="D1082" s="50"/>
      <c r="E1082" s="50"/>
      <c r="F1082" s="50"/>
      <c r="G1082" s="209"/>
      <c r="H1082" s="48"/>
      <c r="I1082" s="457" t="str">
        <f t="shared" si="32"/>
        <v/>
      </c>
      <c r="J1082" s="241" cm="1">
        <f t="array" ref="J1082">SUMPRODUCT(--(K1082:N1082&lt;&gt;"")) + IF(TRIM(O1082)="",0,LEN(O1082)-LEN(SUBSTITUTE(O1082,",",""))+1)</f>
        <v>0</v>
      </c>
      <c r="K1082" s="242" t="str">
        <f>IF(AND(G1082&lt;&gt;0,G1082&lt;&gt;""),IF(B1082="","",IF(ISNUMBER(MATCH(B1082,'Look Up Values'!$B$2:$B$500,0)),"","Dest. error")),"")</f>
        <v/>
      </c>
      <c r="L1082" s="242" t="str">
        <f>IF(AND(G1082&lt;&gt;0,G1082&lt;&gt;""),IF(C1082="","",IF(AND(ISNUMBER(--LEFT(C1082,FIND(" ",C1082&amp;" ")-1)),OR(LEN(LEFT(C1082,FIND(" ",C1082&amp;" ")-1))=6,LEN(LEFT(C1082,FIND(" ",C1082&amp;" ")-1))=7),OR(ISNUMBER(MATCH(LEFT(C1082,FIND(" ",C1082&amp;" ")-1),'Look Up Values'!$G$2:$G$1000,0)),ISNUMBER(MATCH(LEFT(C1082,FIND(" ",C1082&amp;" ")-1),'Look Up Values'!$AE$2:$AE$2000,0)))),"","EWC error")),"")</f>
        <v/>
      </c>
      <c r="M1082" s="242" t="str" cm="1">
        <f t="array" ref="M1082">IF(AND(G1082&lt;&gt;0,G1082&lt;&gt;""),IF(E1082="","",IF(ISNUMBER(MATCH(SUBSTITUTE(E1082," ",""),SUBSTITUTE('Look Up Values'!$I$2:$I$10," ",""),0)),"","State error")),"")</f>
        <v/>
      </c>
      <c r="N1082" s="242" t="str" cm="1">
        <f t="array" ref="N1082">IF(AND(G1082&lt;&gt;0,G1082&lt;&gt;""),IF(F1082="","",IF(ISNUMBER(MATCH(SUBSTITUTE(F1082," ",""),SUBSTITUTE('Look Up Values'!$W$2:$W$30," ",""),0)),"","D&amp;R error")),"")</f>
        <v/>
      </c>
      <c r="O1082" s="256" t="str">
        <f t="shared" si="33"/>
        <v/>
      </c>
    </row>
    <row r="1083" spans="1:15" ht="15.75">
      <c r="A1083" s="250">
        <v>1076</v>
      </c>
      <c r="B1083" s="208"/>
      <c r="C1083" s="49"/>
      <c r="D1083" s="50"/>
      <c r="E1083" s="50"/>
      <c r="F1083" s="50"/>
      <c r="G1083" s="209"/>
      <c r="H1083" s="48"/>
      <c r="I1083" s="457" t="str">
        <f t="shared" si="32"/>
        <v/>
      </c>
      <c r="J1083" s="241" cm="1">
        <f t="array" ref="J1083">SUMPRODUCT(--(K1083:N1083&lt;&gt;"")) + IF(TRIM(O1083)="",0,LEN(O1083)-LEN(SUBSTITUTE(O1083,",",""))+1)</f>
        <v>0</v>
      </c>
      <c r="K1083" s="242" t="str">
        <f>IF(AND(G1083&lt;&gt;0,G1083&lt;&gt;""),IF(B1083="","",IF(ISNUMBER(MATCH(B1083,'Look Up Values'!$B$2:$B$500,0)),"","Dest. error")),"")</f>
        <v/>
      </c>
      <c r="L1083" s="242" t="str">
        <f>IF(AND(G1083&lt;&gt;0,G1083&lt;&gt;""),IF(C1083="","",IF(AND(ISNUMBER(--LEFT(C1083,FIND(" ",C1083&amp;" ")-1)),OR(LEN(LEFT(C1083,FIND(" ",C1083&amp;" ")-1))=6,LEN(LEFT(C1083,FIND(" ",C1083&amp;" ")-1))=7),OR(ISNUMBER(MATCH(LEFT(C1083,FIND(" ",C1083&amp;" ")-1),'Look Up Values'!$G$2:$G$1000,0)),ISNUMBER(MATCH(LEFT(C1083,FIND(" ",C1083&amp;" ")-1),'Look Up Values'!$AE$2:$AE$2000,0)))),"","EWC error")),"")</f>
        <v/>
      </c>
      <c r="M1083" s="242" t="str" cm="1">
        <f t="array" ref="M1083">IF(AND(G1083&lt;&gt;0,G1083&lt;&gt;""),IF(E1083="","",IF(ISNUMBER(MATCH(SUBSTITUTE(E1083," ",""),SUBSTITUTE('Look Up Values'!$I$2:$I$10," ",""),0)),"","State error")),"")</f>
        <v/>
      </c>
      <c r="N1083" s="242" t="str" cm="1">
        <f t="array" ref="N1083">IF(AND(G1083&lt;&gt;0,G1083&lt;&gt;""),IF(F1083="","",IF(ISNUMBER(MATCH(SUBSTITUTE(F1083," ",""),SUBSTITUTE('Look Up Values'!$W$2:$W$30," ",""),0)),"","D&amp;R error")),"")</f>
        <v/>
      </c>
      <c r="O1083" s="256" t="str">
        <f t="shared" si="33"/>
        <v/>
      </c>
    </row>
    <row r="1084" spans="1:15" ht="15.75">
      <c r="A1084" s="250">
        <v>1077</v>
      </c>
      <c r="B1084" s="208"/>
      <c r="C1084" s="49"/>
      <c r="D1084" s="50"/>
      <c r="E1084" s="50"/>
      <c r="F1084" s="50"/>
      <c r="G1084" s="209"/>
      <c r="H1084" s="48"/>
      <c r="I1084" s="457" t="str">
        <f t="shared" si="32"/>
        <v/>
      </c>
      <c r="J1084" s="241" cm="1">
        <f t="array" ref="J1084">SUMPRODUCT(--(K1084:N1084&lt;&gt;"")) + IF(TRIM(O1084)="",0,LEN(O1084)-LEN(SUBSTITUTE(O1084,",",""))+1)</f>
        <v>0</v>
      </c>
      <c r="K1084" s="242" t="str">
        <f>IF(AND(G1084&lt;&gt;0,G1084&lt;&gt;""),IF(B1084="","",IF(ISNUMBER(MATCH(B1084,'Look Up Values'!$B$2:$B$500,0)),"","Dest. error")),"")</f>
        <v/>
      </c>
      <c r="L1084" s="242" t="str">
        <f>IF(AND(G1084&lt;&gt;0,G1084&lt;&gt;""),IF(C1084="","",IF(AND(ISNUMBER(--LEFT(C1084,FIND(" ",C1084&amp;" ")-1)),OR(LEN(LEFT(C1084,FIND(" ",C1084&amp;" ")-1))=6,LEN(LEFT(C1084,FIND(" ",C1084&amp;" ")-1))=7),OR(ISNUMBER(MATCH(LEFT(C1084,FIND(" ",C1084&amp;" ")-1),'Look Up Values'!$G$2:$G$1000,0)),ISNUMBER(MATCH(LEFT(C1084,FIND(" ",C1084&amp;" ")-1),'Look Up Values'!$AE$2:$AE$2000,0)))),"","EWC error")),"")</f>
        <v/>
      </c>
      <c r="M1084" s="242" t="str" cm="1">
        <f t="array" ref="M1084">IF(AND(G1084&lt;&gt;0,G1084&lt;&gt;""),IF(E1084="","",IF(ISNUMBER(MATCH(SUBSTITUTE(E1084," ",""),SUBSTITUTE('Look Up Values'!$I$2:$I$10," ",""),0)),"","State error")),"")</f>
        <v/>
      </c>
      <c r="N1084" s="242" t="str" cm="1">
        <f t="array" ref="N1084">IF(AND(G1084&lt;&gt;0,G1084&lt;&gt;""),IF(F1084="","",IF(ISNUMBER(MATCH(SUBSTITUTE(F1084," ",""),SUBSTITUTE('Look Up Values'!$W$2:$W$30," ",""),0)),"","D&amp;R error")),"")</f>
        <v/>
      </c>
      <c r="O1084" s="256" t="str">
        <f t="shared" si="33"/>
        <v/>
      </c>
    </row>
    <row r="1085" spans="1:15" ht="15.75">
      <c r="A1085" s="250">
        <v>1078</v>
      </c>
      <c r="B1085" s="208"/>
      <c r="C1085" s="49"/>
      <c r="D1085" s="50"/>
      <c r="E1085" s="50"/>
      <c r="F1085" s="50"/>
      <c r="G1085" s="209"/>
      <c r="H1085" s="48"/>
      <c r="I1085" s="457" t="str">
        <f t="shared" si="32"/>
        <v/>
      </c>
      <c r="J1085" s="241" cm="1">
        <f t="array" ref="J1085">SUMPRODUCT(--(K1085:N1085&lt;&gt;"")) + IF(TRIM(O1085)="",0,LEN(O1085)-LEN(SUBSTITUTE(O1085,",",""))+1)</f>
        <v>0</v>
      </c>
      <c r="K1085" s="242" t="str">
        <f>IF(AND(G1085&lt;&gt;0,G1085&lt;&gt;""),IF(B1085="","",IF(ISNUMBER(MATCH(B1085,'Look Up Values'!$B$2:$B$500,0)),"","Dest. error")),"")</f>
        <v/>
      </c>
      <c r="L1085" s="242" t="str">
        <f>IF(AND(G1085&lt;&gt;0,G1085&lt;&gt;""),IF(C1085="","",IF(AND(ISNUMBER(--LEFT(C1085,FIND(" ",C1085&amp;" ")-1)),OR(LEN(LEFT(C1085,FIND(" ",C1085&amp;" ")-1))=6,LEN(LEFT(C1085,FIND(" ",C1085&amp;" ")-1))=7),OR(ISNUMBER(MATCH(LEFT(C1085,FIND(" ",C1085&amp;" ")-1),'Look Up Values'!$G$2:$G$1000,0)),ISNUMBER(MATCH(LEFT(C1085,FIND(" ",C1085&amp;" ")-1),'Look Up Values'!$AE$2:$AE$2000,0)))),"","EWC error")),"")</f>
        <v/>
      </c>
      <c r="M1085" s="242" t="str" cm="1">
        <f t="array" ref="M1085">IF(AND(G1085&lt;&gt;0,G1085&lt;&gt;""),IF(E1085="","",IF(ISNUMBER(MATCH(SUBSTITUTE(E1085," ",""),SUBSTITUTE('Look Up Values'!$I$2:$I$10," ",""),0)),"","State error")),"")</f>
        <v/>
      </c>
      <c r="N1085" s="242" t="str" cm="1">
        <f t="array" ref="N1085">IF(AND(G1085&lt;&gt;0,G1085&lt;&gt;""),IF(F1085="","",IF(ISNUMBER(MATCH(SUBSTITUTE(F1085," ",""),SUBSTITUTE('Look Up Values'!$W$2:$W$30," ",""),0)),"","D&amp;R error")),"")</f>
        <v/>
      </c>
      <c r="O1085" s="256" t="str">
        <f t="shared" si="33"/>
        <v/>
      </c>
    </row>
    <row r="1086" spans="1:15" ht="15.75">
      <c r="A1086" s="250">
        <v>1079</v>
      </c>
      <c r="B1086" s="208"/>
      <c r="C1086" s="49"/>
      <c r="D1086" s="50"/>
      <c r="E1086" s="50"/>
      <c r="F1086" s="50"/>
      <c r="G1086" s="209"/>
      <c r="H1086" s="48"/>
      <c r="I1086" s="457" t="str">
        <f t="shared" si="32"/>
        <v/>
      </c>
      <c r="J1086" s="241" cm="1">
        <f t="array" ref="J1086">SUMPRODUCT(--(K1086:N1086&lt;&gt;"")) + IF(TRIM(O1086)="",0,LEN(O1086)-LEN(SUBSTITUTE(O1086,",",""))+1)</f>
        <v>0</v>
      </c>
      <c r="K1086" s="242" t="str">
        <f>IF(AND(G1086&lt;&gt;0,G1086&lt;&gt;""),IF(B1086="","",IF(ISNUMBER(MATCH(B1086,'Look Up Values'!$B$2:$B$500,0)),"","Dest. error")),"")</f>
        <v/>
      </c>
      <c r="L1086" s="242" t="str">
        <f>IF(AND(G1086&lt;&gt;0,G1086&lt;&gt;""),IF(C1086="","",IF(AND(ISNUMBER(--LEFT(C1086,FIND(" ",C1086&amp;" ")-1)),OR(LEN(LEFT(C1086,FIND(" ",C1086&amp;" ")-1))=6,LEN(LEFT(C1086,FIND(" ",C1086&amp;" ")-1))=7),OR(ISNUMBER(MATCH(LEFT(C1086,FIND(" ",C1086&amp;" ")-1),'Look Up Values'!$G$2:$G$1000,0)),ISNUMBER(MATCH(LEFT(C1086,FIND(" ",C1086&amp;" ")-1),'Look Up Values'!$AE$2:$AE$2000,0)))),"","EWC error")),"")</f>
        <v/>
      </c>
      <c r="M1086" s="242" t="str" cm="1">
        <f t="array" ref="M1086">IF(AND(G1086&lt;&gt;0,G1086&lt;&gt;""),IF(E1086="","",IF(ISNUMBER(MATCH(SUBSTITUTE(E1086," ",""),SUBSTITUTE('Look Up Values'!$I$2:$I$10," ",""),0)),"","State error")),"")</f>
        <v/>
      </c>
      <c r="N1086" s="242" t="str" cm="1">
        <f t="array" ref="N1086">IF(AND(G1086&lt;&gt;0,G1086&lt;&gt;""),IF(F1086="","",IF(ISNUMBER(MATCH(SUBSTITUTE(F1086," ",""),SUBSTITUTE('Look Up Values'!$W$2:$W$30," ",""),0)),"","D&amp;R error")),"")</f>
        <v/>
      </c>
      <c r="O1086" s="256" t="str">
        <f t="shared" si="33"/>
        <v/>
      </c>
    </row>
    <row r="1087" spans="1:15" ht="15.75">
      <c r="A1087" s="250">
        <v>1080</v>
      </c>
      <c r="B1087" s="208"/>
      <c r="C1087" s="49"/>
      <c r="D1087" s="50"/>
      <c r="E1087" s="50"/>
      <c r="F1087" s="50"/>
      <c r="G1087" s="209"/>
      <c r="H1087" s="48"/>
      <c r="I1087" s="457" t="str">
        <f t="shared" si="32"/>
        <v/>
      </c>
      <c r="J1087" s="241" cm="1">
        <f t="array" ref="J1087">SUMPRODUCT(--(K1087:N1087&lt;&gt;"")) + IF(TRIM(O1087)="",0,LEN(O1087)-LEN(SUBSTITUTE(O1087,",",""))+1)</f>
        <v>0</v>
      </c>
      <c r="K1087" s="242" t="str">
        <f>IF(AND(G1087&lt;&gt;0,G1087&lt;&gt;""),IF(B1087="","",IF(ISNUMBER(MATCH(B1087,'Look Up Values'!$B$2:$B$500,0)),"","Dest. error")),"")</f>
        <v/>
      </c>
      <c r="L1087" s="242" t="str">
        <f>IF(AND(G1087&lt;&gt;0,G1087&lt;&gt;""),IF(C1087="","",IF(AND(ISNUMBER(--LEFT(C1087,FIND(" ",C1087&amp;" ")-1)),OR(LEN(LEFT(C1087,FIND(" ",C1087&amp;" ")-1))=6,LEN(LEFT(C1087,FIND(" ",C1087&amp;" ")-1))=7),OR(ISNUMBER(MATCH(LEFT(C1087,FIND(" ",C1087&amp;" ")-1),'Look Up Values'!$G$2:$G$1000,0)),ISNUMBER(MATCH(LEFT(C1087,FIND(" ",C1087&amp;" ")-1),'Look Up Values'!$AE$2:$AE$2000,0)))),"","EWC error")),"")</f>
        <v/>
      </c>
      <c r="M1087" s="242" t="str" cm="1">
        <f t="array" ref="M1087">IF(AND(G1087&lt;&gt;0,G1087&lt;&gt;""),IF(E1087="","",IF(ISNUMBER(MATCH(SUBSTITUTE(E1087," ",""),SUBSTITUTE('Look Up Values'!$I$2:$I$10," ",""),0)),"","State error")),"")</f>
        <v/>
      </c>
      <c r="N1087" s="242" t="str" cm="1">
        <f t="array" ref="N1087">IF(AND(G1087&lt;&gt;0,G1087&lt;&gt;""),IF(F1087="","",IF(ISNUMBER(MATCH(SUBSTITUTE(F1087," ",""),SUBSTITUTE('Look Up Values'!$W$2:$W$30," ",""),0)),"","D&amp;R error")),"")</f>
        <v/>
      </c>
      <c r="O1087" s="256" t="str">
        <f t="shared" si="33"/>
        <v/>
      </c>
    </row>
    <row r="1088" spans="1:15" ht="15.75">
      <c r="A1088" s="250">
        <v>1081</v>
      </c>
      <c r="B1088" s="208"/>
      <c r="C1088" s="49"/>
      <c r="D1088" s="50"/>
      <c r="E1088" s="50"/>
      <c r="F1088" s="50"/>
      <c r="G1088" s="209"/>
      <c r="H1088" s="48"/>
      <c r="I1088" s="457" t="str">
        <f t="shared" si="32"/>
        <v/>
      </c>
      <c r="J1088" s="241" cm="1">
        <f t="array" ref="J1088">SUMPRODUCT(--(K1088:N1088&lt;&gt;"")) + IF(TRIM(O1088)="",0,LEN(O1088)-LEN(SUBSTITUTE(O1088,",",""))+1)</f>
        <v>0</v>
      </c>
      <c r="K1088" s="242" t="str">
        <f>IF(AND(G1088&lt;&gt;0,G1088&lt;&gt;""),IF(B1088="","",IF(ISNUMBER(MATCH(B1088,'Look Up Values'!$B$2:$B$500,0)),"","Dest. error")),"")</f>
        <v/>
      </c>
      <c r="L1088" s="242" t="str">
        <f>IF(AND(G1088&lt;&gt;0,G1088&lt;&gt;""),IF(C1088="","",IF(AND(ISNUMBER(--LEFT(C1088,FIND(" ",C1088&amp;" ")-1)),OR(LEN(LEFT(C1088,FIND(" ",C1088&amp;" ")-1))=6,LEN(LEFT(C1088,FIND(" ",C1088&amp;" ")-1))=7),OR(ISNUMBER(MATCH(LEFT(C1088,FIND(" ",C1088&amp;" ")-1),'Look Up Values'!$G$2:$G$1000,0)),ISNUMBER(MATCH(LEFT(C1088,FIND(" ",C1088&amp;" ")-1),'Look Up Values'!$AE$2:$AE$2000,0)))),"","EWC error")),"")</f>
        <v/>
      </c>
      <c r="M1088" s="242" t="str" cm="1">
        <f t="array" ref="M1088">IF(AND(G1088&lt;&gt;0,G1088&lt;&gt;""),IF(E1088="","",IF(ISNUMBER(MATCH(SUBSTITUTE(E1088," ",""),SUBSTITUTE('Look Up Values'!$I$2:$I$10," ",""),0)),"","State error")),"")</f>
        <v/>
      </c>
      <c r="N1088" s="242" t="str" cm="1">
        <f t="array" ref="N1088">IF(AND(G1088&lt;&gt;0,G1088&lt;&gt;""),IF(F1088="","",IF(ISNUMBER(MATCH(SUBSTITUTE(F1088," ",""),SUBSTITUTE('Look Up Values'!$W$2:$W$30," ",""),0)),"","D&amp;R error")),"")</f>
        <v/>
      </c>
      <c r="O1088" s="256" t="str">
        <f t="shared" si="33"/>
        <v/>
      </c>
    </row>
    <row r="1089" spans="1:15" ht="15.75">
      <c r="A1089" s="250">
        <v>1082</v>
      </c>
      <c r="B1089" s="208"/>
      <c r="C1089" s="49"/>
      <c r="D1089" s="50"/>
      <c r="E1089" s="50"/>
      <c r="F1089" s="50"/>
      <c r="G1089" s="209"/>
      <c r="H1089" s="48"/>
      <c r="I1089" s="457" t="str">
        <f t="shared" si="32"/>
        <v/>
      </c>
      <c r="J1089" s="241" cm="1">
        <f t="array" ref="J1089">SUMPRODUCT(--(K1089:N1089&lt;&gt;"")) + IF(TRIM(O1089)="",0,LEN(O1089)-LEN(SUBSTITUTE(O1089,",",""))+1)</f>
        <v>0</v>
      </c>
      <c r="K1089" s="242" t="str">
        <f>IF(AND(G1089&lt;&gt;0,G1089&lt;&gt;""),IF(B1089="","",IF(ISNUMBER(MATCH(B1089,'Look Up Values'!$B$2:$B$500,0)),"","Dest. error")),"")</f>
        <v/>
      </c>
      <c r="L1089" s="242" t="str">
        <f>IF(AND(G1089&lt;&gt;0,G1089&lt;&gt;""),IF(C1089="","",IF(AND(ISNUMBER(--LEFT(C1089,FIND(" ",C1089&amp;" ")-1)),OR(LEN(LEFT(C1089,FIND(" ",C1089&amp;" ")-1))=6,LEN(LEFT(C1089,FIND(" ",C1089&amp;" ")-1))=7),OR(ISNUMBER(MATCH(LEFT(C1089,FIND(" ",C1089&amp;" ")-1),'Look Up Values'!$G$2:$G$1000,0)),ISNUMBER(MATCH(LEFT(C1089,FIND(" ",C1089&amp;" ")-1),'Look Up Values'!$AE$2:$AE$2000,0)))),"","EWC error")),"")</f>
        <v/>
      </c>
      <c r="M1089" s="242" t="str" cm="1">
        <f t="array" ref="M1089">IF(AND(G1089&lt;&gt;0,G1089&lt;&gt;""),IF(E1089="","",IF(ISNUMBER(MATCH(SUBSTITUTE(E1089," ",""),SUBSTITUTE('Look Up Values'!$I$2:$I$10," ",""),0)),"","State error")),"")</f>
        <v/>
      </c>
      <c r="N1089" s="242" t="str" cm="1">
        <f t="array" ref="N1089">IF(AND(G1089&lt;&gt;0,G1089&lt;&gt;""),IF(F1089="","",IF(ISNUMBER(MATCH(SUBSTITUTE(F1089," ",""),SUBSTITUTE('Look Up Values'!$W$2:$W$30," ",""),0)),"","D&amp;R error")),"")</f>
        <v/>
      </c>
      <c r="O1089" s="256" t="str">
        <f t="shared" si="33"/>
        <v/>
      </c>
    </row>
    <row r="1090" spans="1:15" ht="15.75">
      <c r="A1090" s="250">
        <v>1083</v>
      </c>
      <c r="B1090" s="208"/>
      <c r="C1090" s="49"/>
      <c r="D1090" s="50"/>
      <c r="E1090" s="50"/>
      <c r="F1090" s="50"/>
      <c r="G1090" s="209"/>
      <c r="H1090" s="48"/>
      <c r="I1090" s="457" t="str">
        <f t="shared" si="32"/>
        <v/>
      </c>
      <c r="J1090" s="241" cm="1">
        <f t="array" ref="J1090">SUMPRODUCT(--(K1090:N1090&lt;&gt;"")) + IF(TRIM(O1090)="",0,LEN(O1090)-LEN(SUBSTITUTE(O1090,",",""))+1)</f>
        <v>0</v>
      </c>
      <c r="K1090" s="242" t="str">
        <f>IF(AND(G1090&lt;&gt;0,G1090&lt;&gt;""),IF(B1090="","",IF(ISNUMBER(MATCH(B1090,'Look Up Values'!$B$2:$B$500,0)),"","Dest. error")),"")</f>
        <v/>
      </c>
      <c r="L1090" s="242" t="str">
        <f>IF(AND(G1090&lt;&gt;0,G1090&lt;&gt;""),IF(C1090="","",IF(AND(ISNUMBER(--LEFT(C1090,FIND(" ",C1090&amp;" ")-1)),OR(LEN(LEFT(C1090,FIND(" ",C1090&amp;" ")-1))=6,LEN(LEFT(C1090,FIND(" ",C1090&amp;" ")-1))=7),OR(ISNUMBER(MATCH(LEFT(C1090,FIND(" ",C1090&amp;" ")-1),'Look Up Values'!$G$2:$G$1000,0)),ISNUMBER(MATCH(LEFT(C1090,FIND(" ",C1090&amp;" ")-1),'Look Up Values'!$AE$2:$AE$2000,0)))),"","EWC error")),"")</f>
        <v/>
      </c>
      <c r="M1090" s="242" t="str" cm="1">
        <f t="array" ref="M1090">IF(AND(G1090&lt;&gt;0,G1090&lt;&gt;""),IF(E1090="","",IF(ISNUMBER(MATCH(SUBSTITUTE(E1090," ",""),SUBSTITUTE('Look Up Values'!$I$2:$I$10," ",""),0)),"","State error")),"")</f>
        <v/>
      </c>
      <c r="N1090" s="242" t="str" cm="1">
        <f t="array" ref="N1090">IF(AND(G1090&lt;&gt;0,G1090&lt;&gt;""),IF(F1090="","",IF(ISNUMBER(MATCH(SUBSTITUTE(F1090," ",""),SUBSTITUTE('Look Up Values'!$W$2:$W$30," ",""),0)),"","D&amp;R error")),"")</f>
        <v/>
      </c>
      <c r="O1090" s="256" t="str">
        <f t="shared" si="33"/>
        <v/>
      </c>
    </row>
    <row r="1091" spans="1:15" ht="15.75">
      <c r="A1091" s="250">
        <v>1084</v>
      </c>
      <c r="B1091" s="208"/>
      <c r="C1091" s="49"/>
      <c r="D1091" s="50"/>
      <c r="E1091" s="50"/>
      <c r="F1091" s="50"/>
      <c r="G1091" s="209"/>
      <c r="H1091" s="48"/>
      <c r="I1091" s="457" t="str">
        <f t="shared" si="32"/>
        <v/>
      </c>
      <c r="J1091" s="241" cm="1">
        <f t="array" ref="J1091">SUMPRODUCT(--(K1091:N1091&lt;&gt;"")) + IF(TRIM(O1091)="",0,LEN(O1091)-LEN(SUBSTITUTE(O1091,",",""))+1)</f>
        <v>0</v>
      </c>
      <c r="K1091" s="242" t="str">
        <f>IF(AND(G1091&lt;&gt;0,G1091&lt;&gt;""),IF(B1091="","",IF(ISNUMBER(MATCH(B1091,'Look Up Values'!$B$2:$B$500,0)),"","Dest. error")),"")</f>
        <v/>
      </c>
      <c r="L1091" s="242" t="str">
        <f>IF(AND(G1091&lt;&gt;0,G1091&lt;&gt;""),IF(C1091="","",IF(AND(ISNUMBER(--LEFT(C1091,FIND(" ",C1091&amp;" ")-1)),OR(LEN(LEFT(C1091,FIND(" ",C1091&amp;" ")-1))=6,LEN(LEFT(C1091,FIND(" ",C1091&amp;" ")-1))=7),OR(ISNUMBER(MATCH(LEFT(C1091,FIND(" ",C1091&amp;" ")-1),'Look Up Values'!$G$2:$G$1000,0)),ISNUMBER(MATCH(LEFT(C1091,FIND(" ",C1091&amp;" ")-1),'Look Up Values'!$AE$2:$AE$2000,0)))),"","EWC error")),"")</f>
        <v/>
      </c>
      <c r="M1091" s="242" t="str" cm="1">
        <f t="array" ref="M1091">IF(AND(G1091&lt;&gt;0,G1091&lt;&gt;""),IF(E1091="","",IF(ISNUMBER(MATCH(SUBSTITUTE(E1091," ",""),SUBSTITUTE('Look Up Values'!$I$2:$I$10," ",""),0)),"","State error")),"")</f>
        <v/>
      </c>
      <c r="N1091" s="242" t="str" cm="1">
        <f t="array" ref="N1091">IF(AND(G1091&lt;&gt;0,G1091&lt;&gt;""),IF(F1091="","",IF(ISNUMBER(MATCH(SUBSTITUTE(F1091," ",""),SUBSTITUTE('Look Up Values'!$W$2:$W$30," ",""),0)),"","D&amp;R error")),"")</f>
        <v/>
      </c>
      <c r="O1091" s="256" t="str">
        <f t="shared" si="33"/>
        <v/>
      </c>
    </row>
    <row r="1092" spans="1:15" ht="15.75">
      <c r="A1092" s="250">
        <v>1085</v>
      </c>
      <c r="B1092" s="208"/>
      <c r="C1092" s="49"/>
      <c r="D1092" s="50"/>
      <c r="E1092" s="50"/>
      <c r="F1092" s="50"/>
      <c r="G1092" s="209"/>
      <c r="H1092" s="48"/>
      <c r="I1092" s="457" t="str">
        <f t="shared" si="32"/>
        <v/>
      </c>
      <c r="J1092" s="241" cm="1">
        <f t="array" ref="J1092">SUMPRODUCT(--(K1092:N1092&lt;&gt;"")) + IF(TRIM(O1092)="",0,LEN(O1092)-LEN(SUBSTITUTE(O1092,",",""))+1)</f>
        <v>0</v>
      </c>
      <c r="K1092" s="242" t="str">
        <f>IF(AND(G1092&lt;&gt;0,G1092&lt;&gt;""),IF(B1092="","",IF(ISNUMBER(MATCH(B1092,'Look Up Values'!$B$2:$B$500,0)),"","Dest. error")),"")</f>
        <v/>
      </c>
      <c r="L1092" s="242" t="str">
        <f>IF(AND(G1092&lt;&gt;0,G1092&lt;&gt;""),IF(C1092="","",IF(AND(ISNUMBER(--LEFT(C1092,FIND(" ",C1092&amp;" ")-1)),OR(LEN(LEFT(C1092,FIND(" ",C1092&amp;" ")-1))=6,LEN(LEFT(C1092,FIND(" ",C1092&amp;" ")-1))=7),OR(ISNUMBER(MATCH(LEFT(C1092,FIND(" ",C1092&amp;" ")-1),'Look Up Values'!$G$2:$G$1000,0)),ISNUMBER(MATCH(LEFT(C1092,FIND(" ",C1092&amp;" ")-1),'Look Up Values'!$AE$2:$AE$2000,0)))),"","EWC error")),"")</f>
        <v/>
      </c>
      <c r="M1092" s="242" t="str" cm="1">
        <f t="array" ref="M1092">IF(AND(G1092&lt;&gt;0,G1092&lt;&gt;""),IF(E1092="","",IF(ISNUMBER(MATCH(SUBSTITUTE(E1092," ",""),SUBSTITUTE('Look Up Values'!$I$2:$I$10," ",""),0)),"","State error")),"")</f>
        <v/>
      </c>
      <c r="N1092" s="242" t="str" cm="1">
        <f t="array" ref="N1092">IF(AND(G1092&lt;&gt;0,G1092&lt;&gt;""),IF(F1092="","",IF(ISNUMBER(MATCH(SUBSTITUTE(F1092," ",""),SUBSTITUTE('Look Up Values'!$W$2:$W$30," ",""),0)),"","D&amp;R error")),"")</f>
        <v/>
      </c>
      <c r="O1092" s="256" t="str">
        <f t="shared" si="33"/>
        <v/>
      </c>
    </row>
    <row r="1093" spans="1:15" ht="15.75">
      <c r="A1093" s="250">
        <v>1086</v>
      </c>
      <c r="B1093" s="208"/>
      <c r="C1093" s="49"/>
      <c r="D1093" s="50"/>
      <c r="E1093" s="50"/>
      <c r="F1093" s="50"/>
      <c r="G1093" s="209"/>
      <c r="H1093" s="48"/>
      <c r="I1093" s="457" t="str">
        <f t="shared" si="32"/>
        <v/>
      </c>
      <c r="J1093" s="241" cm="1">
        <f t="array" ref="J1093">SUMPRODUCT(--(K1093:N1093&lt;&gt;"")) + IF(TRIM(O1093)="",0,LEN(O1093)-LEN(SUBSTITUTE(O1093,",",""))+1)</f>
        <v>0</v>
      </c>
      <c r="K1093" s="242" t="str">
        <f>IF(AND(G1093&lt;&gt;0,G1093&lt;&gt;""),IF(B1093="","",IF(ISNUMBER(MATCH(B1093,'Look Up Values'!$B$2:$B$500,0)),"","Dest. error")),"")</f>
        <v/>
      </c>
      <c r="L1093" s="242" t="str">
        <f>IF(AND(G1093&lt;&gt;0,G1093&lt;&gt;""),IF(C1093="","",IF(AND(ISNUMBER(--LEFT(C1093,FIND(" ",C1093&amp;" ")-1)),OR(LEN(LEFT(C1093,FIND(" ",C1093&amp;" ")-1))=6,LEN(LEFT(C1093,FIND(" ",C1093&amp;" ")-1))=7),OR(ISNUMBER(MATCH(LEFT(C1093,FIND(" ",C1093&amp;" ")-1),'Look Up Values'!$G$2:$G$1000,0)),ISNUMBER(MATCH(LEFT(C1093,FIND(" ",C1093&amp;" ")-1),'Look Up Values'!$AE$2:$AE$2000,0)))),"","EWC error")),"")</f>
        <v/>
      </c>
      <c r="M1093" s="242" t="str" cm="1">
        <f t="array" ref="M1093">IF(AND(G1093&lt;&gt;0,G1093&lt;&gt;""),IF(E1093="","",IF(ISNUMBER(MATCH(SUBSTITUTE(E1093," ",""),SUBSTITUTE('Look Up Values'!$I$2:$I$10," ",""),0)),"","State error")),"")</f>
        <v/>
      </c>
      <c r="N1093" s="242" t="str" cm="1">
        <f t="array" ref="N1093">IF(AND(G1093&lt;&gt;0,G1093&lt;&gt;""),IF(F1093="","",IF(ISNUMBER(MATCH(SUBSTITUTE(F1093," ",""),SUBSTITUTE('Look Up Values'!$W$2:$W$30," ",""),0)),"","D&amp;R error")),"")</f>
        <v/>
      </c>
      <c r="O1093" s="256" t="str">
        <f t="shared" si="33"/>
        <v/>
      </c>
    </row>
    <row r="1094" spans="1:15" ht="15.75">
      <c r="A1094" s="250">
        <v>1087</v>
      </c>
      <c r="B1094" s="208"/>
      <c r="C1094" s="49"/>
      <c r="D1094" s="50"/>
      <c r="E1094" s="50"/>
      <c r="F1094" s="50"/>
      <c r="G1094" s="209"/>
      <c r="H1094" s="48"/>
      <c r="I1094" s="457" t="str">
        <f t="shared" si="32"/>
        <v/>
      </c>
      <c r="J1094" s="241" cm="1">
        <f t="array" ref="J1094">SUMPRODUCT(--(K1094:N1094&lt;&gt;"")) + IF(TRIM(O1094)="",0,LEN(O1094)-LEN(SUBSTITUTE(O1094,",",""))+1)</f>
        <v>0</v>
      </c>
      <c r="K1094" s="242" t="str">
        <f>IF(AND(G1094&lt;&gt;0,G1094&lt;&gt;""),IF(B1094="","",IF(ISNUMBER(MATCH(B1094,'Look Up Values'!$B$2:$B$500,0)),"","Dest. error")),"")</f>
        <v/>
      </c>
      <c r="L1094" s="242" t="str">
        <f>IF(AND(G1094&lt;&gt;0,G1094&lt;&gt;""),IF(C1094="","",IF(AND(ISNUMBER(--LEFT(C1094,FIND(" ",C1094&amp;" ")-1)),OR(LEN(LEFT(C1094,FIND(" ",C1094&amp;" ")-1))=6,LEN(LEFT(C1094,FIND(" ",C1094&amp;" ")-1))=7),OR(ISNUMBER(MATCH(LEFT(C1094,FIND(" ",C1094&amp;" ")-1),'Look Up Values'!$G$2:$G$1000,0)),ISNUMBER(MATCH(LEFT(C1094,FIND(" ",C1094&amp;" ")-1),'Look Up Values'!$AE$2:$AE$2000,0)))),"","EWC error")),"")</f>
        <v/>
      </c>
      <c r="M1094" s="242" t="str" cm="1">
        <f t="array" ref="M1094">IF(AND(G1094&lt;&gt;0,G1094&lt;&gt;""),IF(E1094="","",IF(ISNUMBER(MATCH(SUBSTITUTE(E1094," ",""),SUBSTITUTE('Look Up Values'!$I$2:$I$10," ",""),0)),"","State error")),"")</f>
        <v/>
      </c>
      <c r="N1094" s="242" t="str" cm="1">
        <f t="array" ref="N1094">IF(AND(G1094&lt;&gt;0,G1094&lt;&gt;""),IF(F1094="","",IF(ISNUMBER(MATCH(SUBSTITUTE(F1094," ",""),SUBSTITUTE('Look Up Values'!$W$2:$W$30," ",""),0)),"","D&amp;R error")),"")</f>
        <v/>
      </c>
      <c r="O1094" s="256" t="str">
        <f t="shared" si="33"/>
        <v/>
      </c>
    </row>
    <row r="1095" spans="1:15" ht="15.75">
      <c r="A1095" s="250">
        <v>1088</v>
      </c>
      <c r="B1095" s="208"/>
      <c r="C1095" s="49"/>
      <c r="D1095" s="50"/>
      <c r="E1095" s="50"/>
      <c r="F1095" s="50"/>
      <c r="G1095" s="209"/>
      <c r="H1095" s="48"/>
      <c r="I1095" s="457" t="str">
        <f t="shared" si="32"/>
        <v/>
      </c>
      <c r="J1095" s="241" cm="1">
        <f t="array" ref="J1095">SUMPRODUCT(--(K1095:N1095&lt;&gt;"")) + IF(TRIM(O1095)="",0,LEN(O1095)-LEN(SUBSTITUTE(O1095,",",""))+1)</f>
        <v>0</v>
      </c>
      <c r="K1095" s="242" t="str">
        <f>IF(AND(G1095&lt;&gt;0,G1095&lt;&gt;""),IF(B1095="","",IF(ISNUMBER(MATCH(B1095,'Look Up Values'!$B$2:$B$500,0)),"","Dest. error")),"")</f>
        <v/>
      </c>
      <c r="L1095" s="242" t="str">
        <f>IF(AND(G1095&lt;&gt;0,G1095&lt;&gt;""),IF(C1095="","",IF(AND(ISNUMBER(--LEFT(C1095,FIND(" ",C1095&amp;" ")-1)),OR(LEN(LEFT(C1095,FIND(" ",C1095&amp;" ")-1))=6,LEN(LEFT(C1095,FIND(" ",C1095&amp;" ")-1))=7),OR(ISNUMBER(MATCH(LEFT(C1095,FIND(" ",C1095&amp;" ")-1),'Look Up Values'!$G$2:$G$1000,0)),ISNUMBER(MATCH(LEFT(C1095,FIND(" ",C1095&amp;" ")-1),'Look Up Values'!$AE$2:$AE$2000,0)))),"","EWC error")),"")</f>
        <v/>
      </c>
      <c r="M1095" s="242" t="str" cm="1">
        <f t="array" ref="M1095">IF(AND(G1095&lt;&gt;0,G1095&lt;&gt;""),IF(E1095="","",IF(ISNUMBER(MATCH(SUBSTITUTE(E1095," ",""),SUBSTITUTE('Look Up Values'!$I$2:$I$10," ",""),0)),"","State error")),"")</f>
        <v/>
      </c>
      <c r="N1095" s="242" t="str" cm="1">
        <f t="array" ref="N1095">IF(AND(G1095&lt;&gt;0,G1095&lt;&gt;""),IF(F1095="","",IF(ISNUMBER(MATCH(SUBSTITUTE(F1095," ",""),SUBSTITUTE('Look Up Values'!$W$2:$W$30," ",""),0)),"","D&amp;R error")),"")</f>
        <v/>
      </c>
      <c r="O1095" s="256" t="str">
        <f t="shared" si="33"/>
        <v/>
      </c>
    </row>
    <row r="1096" spans="1:15" ht="15.75">
      <c r="A1096" s="250">
        <v>1089</v>
      </c>
      <c r="B1096" s="208"/>
      <c r="C1096" s="49"/>
      <c r="D1096" s="50"/>
      <c r="E1096" s="50"/>
      <c r="F1096" s="50"/>
      <c r="G1096" s="209"/>
      <c r="H1096" s="48"/>
      <c r="I1096" s="457" t="str">
        <f t="shared" si="32"/>
        <v/>
      </c>
      <c r="J1096" s="241" cm="1">
        <f t="array" ref="J1096">SUMPRODUCT(--(K1096:N1096&lt;&gt;"")) + IF(TRIM(O1096)="",0,LEN(O1096)-LEN(SUBSTITUTE(O1096,",",""))+1)</f>
        <v>0</v>
      </c>
      <c r="K1096" s="242" t="str">
        <f>IF(AND(G1096&lt;&gt;0,G1096&lt;&gt;""),IF(B1096="","",IF(ISNUMBER(MATCH(B1096,'Look Up Values'!$B$2:$B$500,0)),"","Dest. error")),"")</f>
        <v/>
      </c>
      <c r="L1096" s="242" t="str">
        <f>IF(AND(G1096&lt;&gt;0,G1096&lt;&gt;""),IF(C1096="","",IF(AND(ISNUMBER(--LEFT(C1096,FIND(" ",C1096&amp;" ")-1)),OR(LEN(LEFT(C1096,FIND(" ",C1096&amp;" ")-1))=6,LEN(LEFT(C1096,FIND(" ",C1096&amp;" ")-1))=7),OR(ISNUMBER(MATCH(LEFT(C1096,FIND(" ",C1096&amp;" ")-1),'Look Up Values'!$G$2:$G$1000,0)),ISNUMBER(MATCH(LEFT(C1096,FIND(" ",C1096&amp;" ")-1),'Look Up Values'!$AE$2:$AE$2000,0)))),"","EWC error")),"")</f>
        <v/>
      </c>
      <c r="M1096" s="242" t="str" cm="1">
        <f t="array" ref="M1096">IF(AND(G1096&lt;&gt;0,G1096&lt;&gt;""),IF(E1096="","",IF(ISNUMBER(MATCH(SUBSTITUTE(E1096," ",""),SUBSTITUTE('Look Up Values'!$I$2:$I$10," ",""),0)),"","State error")),"")</f>
        <v/>
      </c>
      <c r="N1096" s="242" t="str" cm="1">
        <f t="array" ref="N1096">IF(AND(G1096&lt;&gt;0,G1096&lt;&gt;""),IF(F1096="","",IF(ISNUMBER(MATCH(SUBSTITUTE(F1096," ",""),SUBSTITUTE('Look Up Values'!$W$2:$W$30," ",""),0)),"","D&amp;R error")),"")</f>
        <v/>
      </c>
      <c r="O1096" s="256" t="str">
        <f t="shared" si="33"/>
        <v/>
      </c>
    </row>
    <row r="1097" spans="1:15" ht="15.75">
      <c r="A1097" s="250">
        <v>1090</v>
      </c>
      <c r="B1097" s="208"/>
      <c r="C1097" s="49"/>
      <c r="D1097" s="50"/>
      <c r="E1097" s="50"/>
      <c r="F1097" s="50"/>
      <c r="G1097" s="209"/>
      <c r="H1097" s="48"/>
      <c r="I1097" s="457" t="str">
        <f t="shared" ref="I1097:I1160" si="34">IF(IFERROR(--SUBSTITUTE(J1097,CHAR(160),""),0)&gt;0,A1097,"")</f>
        <v/>
      </c>
      <c r="J1097" s="241" cm="1">
        <f t="array" ref="J1097">SUMPRODUCT(--(K1097:N1097&lt;&gt;"")) + IF(TRIM(O1097)="",0,LEN(O1097)-LEN(SUBSTITUTE(O1097,",",""))+1)</f>
        <v>0</v>
      </c>
      <c r="K1097" s="242" t="str">
        <f>IF(AND(G1097&lt;&gt;0,G1097&lt;&gt;""),IF(B1097="","",IF(ISNUMBER(MATCH(B1097,'Look Up Values'!$B$2:$B$500,0)),"","Dest. error")),"")</f>
        <v/>
      </c>
      <c r="L1097" s="242" t="str">
        <f>IF(AND(G1097&lt;&gt;0,G1097&lt;&gt;""),IF(C1097="","",IF(AND(ISNUMBER(--LEFT(C1097,FIND(" ",C1097&amp;" ")-1)),OR(LEN(LEFT(C1097,FIND(" ",C1097&amp;" ")-1))=6,LEN(LEFT(C1097,FIND(" ",C1097&amp;" ")-1))=7),OR(ISNUMBER(MATCH(LEFT(C1097,FIND(" ",C1097&amp;" ")-1),'Look Up Values'!$G$2:$G$1000,0)),ISNUMBER(MATCH(LEFT(C1097,FIND(" ",C1097&amp;" ")-1),'Look Up Values'!$AE$2:$AE$2000,0)))),"","EWC error")),"")</f>
        <v/>
      </c>
      <c r="M1097" s="242" t="str" cm="1">
        <f t="array" ref="M1097">IF(AND(G1097&lt;&gt;0,G1097&lt;&gt;""),IF(E1097="","",IF(ISNUMBER(MATCH(SUBSTITUTE(E1097," ",""),SUBSTITUTE('Look Up Values'!$I$2:$I$10," ",""),0)),"","State error")),"")</f>
        <v/>
      </c>
      <c r="N1097" s="242" t="str" cm="1">
        <f t="array" ref="N1097">IF(AND(G1097&lt;&gt;0,G1097&lt;&gt;""),IF(F1097="","",IF(ISNUMBER(MATCH(SUBSTITUTE(F1097," ",""),SUBSTITUTE('Look Up Values'!$W$2:$W$30," ",""),0)),"","D&amp;R error")),"")</f>
        <v/>
      </c>
      <c r="O1097" s="256" t="str">
        <f t="shared" ref="O1097:O1160" si="35">IF(OR(G1097="",G1097=0),"",IF((TRIM(SUBSTITUTE(B1097,CHAR(160),""))&amp;TRIM(SUBSTITUTE(C1097,CHAR(160),""))&amp;TRIM(SUBSTITUTE(F1097,CHAR(160),""))&amp;TRIM(SUBSTITUTE(E1097,CHAR(160),"")))&lt;&gt;"",IF((--(TRIM(SUBSTITUTE(B1097,CHAR(160),""))&lt;&gt;"")+--(TRIM(SUBSTITUTE(C1097,CHAR(160),""))&lt;&gt;"")+--(TRIM(SUBSTITUTE(F1097,CHAR(160),""))&lt;&gt;"")+--(TRIM(SUBSTITUTE(E1097,CHAR(160),""))&lt;&gt;""))=4,"",LEFT(IF(TRIM(SUBSTITUTE(B1097,CHAR(160),""))="","Dest, ","")&amp;IF(TRIM(SUBSTITUTE(C1097,CHAR(160),""))="","EWC, ","")&amp;IF(TRIM(SUBSTITUTE(F1097,CHAR(160),""))="","D&amp;R, ","")&amp;IF(TRIM(SUBSTITUTE(E1097,CHAR(160),""))="","State, ",""),LEN(IF(TRIM(SUBSTITUTE(B1097,CHAR(160),""))="","Dest, ","")&amp;IF(TRIM(SUBSTITUTE(C1097,CHAR(160),""))="","EWC, ","")&amp;IF(TRIM(SUBSTITUTE(F1097,CHAR(160),""))="","D&amp;R, ","")&amp;IF(TRIM(SUBSTITUTE(E1097,CHAR(160),""))="","State, ",""))-2)),LEFT(IF(TRIM(SUBSTITUTE(B1097,CHAR(160),""))="","Dest, ","")&amp;IF(TRIM(SUBSTITUTE(C1097,CHAR(160),""))="","EWC, ","")&amp;IF(TRIM(SUBSTITUTE(F1097,CHAR(160),""))="","D&amp;R, ","")&amp;IF(TRIM(SUBSTITUTE(E1097,CHAR(160),""))="","State, ",""),LEN(IF(TRIM(SUBSTITUTE(B1097,CHAR(160),""))="","Dest, ","")&amp;IF(TRIM(SUBSTITUTE(C1097,CHAR(160),""))="","EWC, ","")&amp;IF(TRIM(SUBSTITUTE(F1097,CHAR(160),""))="","D&amp;R, ","")&amp;IF(TRIM(SUBSTITUTE(E1097,CHAR(160),""))="","State, ",""))-2)))</f>
        <v/>
      </c>
    </row>
    <row r="1098" spans="1:15" ht="15.75">
      <c r="A1098" s="250">
        <v>1091</v>
      </c>
      <c r="B1098" s="208"/>
      <c r="C1098" s="49"/>
      <c r="D1098" s="50"/>
      <c r="E1098" s="50"/>
      <c r="F1098" s="50"/>
      <c r="G1098" s="209"/>
      <c r="H1098" s="48"/>
      <c r="I1098" s="457" t="str">
        <f t="shared" si="34"/>
        <v/>
      </c>
      <c r="J1098" s="241" cm="1">
        <f t="array" ref="J1098">SUMPRODUCT(--(K1098:N1098&lt;&gt;"")) + IF(TRIM(O1098)="",0,LEN(O1098)-LEN(SUBSTITUTE(O1098,",",""))+1)</f>
        <v>0</v>
      </c>
      <c r="K1098" s="242" t="str">
        <f>IF(AND(G1098&lt;&gt;0,G1098&lt;&gt;""),IF(B1098="","",IF(ISNUMBER(MATCH(B1098,'Look Up Values'!$B$2:$B$500,0)),"","Dest. error")),"")</f>
        <v/>
      </c>
      <c r="L1098" s="242" t="str">
        <f>IF(AND(G1098&lt;&gt;0,G1098&lt;&gt;""),IF(C1098="","",IF(AND(ISNUMBER(--LEFT(C1098,FIND(" ",C1098&amp;" ")-1)),OR(LEN(LEFT(C1098,FIND(" ",C1098&amp;" ")-1))=6,LEN(LEFT(C1098,FIND(" ",C1098&amp;" ")-1))=7),OR(ISNUMBER(MATCH(LEFT(C1098,FIND(" ",C1098&amp;" ")-1),'Look Up Values'!$G$2:$G$1000,0)),ISNUMBER(MATCH(LEFT(C1098,FIND(" ",C1098&amp;" ")-1),'Look Up Values'!$AE$2:$AE$2000,0)))),"","EWC error")),"")</f>
        <v/>
      </c>
      <c r="M1098" s="242" t="str" cm="1">
        <f t="array" ref="M1098">IF(AND(G1098&lt;&gt;0,G1098&lt;&gt;""),IF(E1098="","",IF(ISNUMBER(MATCH(SUBSTITUTE(E1098," ",""),SUBSTITUTE('Look Up Values'!$I$2:$I$10," ",""),0)),"","State error")),"")</f>
        <v/>
      </c>
      <c r="N1098" s="242" t="str" cm="1">
        <f t="array" ref="N1098">IF(AND(G1098&lt;&gt;0,G1098&lt;&gt;""),IF(F1098="","",IF(ISNUMBER(MATCH(SUBSTITUTE(F1098," ",""),SUBSTITUTE('Look Up Values'!$W$2:$W$30," ",""),0)),"","D&amp;R error")),"")</f>
        <v/>
      </c>
      <c r="O1098" s="256" t="str">
        <f t="shared" si="35"/>
        <v/>
      </c>
    </row>
    <row r="1099" spans="1:15" ht="15.75">
      <c r="A1099" s="250">
        <v>1092</v>
      </c>
      <c r="B1099" s="208"/>
      <c r="C1099" s="49"/>
      <c r="D1099" s="50"/>
      <c r="E1099" s="50"/>
      <c r="F1099" s="50"/>
      <c r="G1099" s="209"/>
      <c r="H1099" s="48"/>
      <c r="I1099" s="457" t="str">
        <f t="shared" si="34"/>
        <v/>
      </c>
      <c r="J1099" s="241" cm="1">
        <f t="array" ref="J1099">SUMPRODUCT(--(K1099:N1099&lt;&gt;"")) + IF(TRIM(O1099)="",0,LEN(O1099)-LEN(SUBSTITUTE(O1099,",",""))+1)</f>
        <v>0</v>
      </c>
      <c r="K1099" s="242" t="str">
        <f>IF(AND(G1099&lt;&gt;0,G1099&lt;&gt;""),IF(B1099="","",IF(ISNUMBER(MATCH(B1099,'Look Up Values'!$B$2:$B$500,0)),"","Dest. error")),"")</f>
        <v/>
      </c>
      <c r="L1099" s="242" t="str">
        <f>IF(AND(G1099&lt;&gt;0,G1099&lt;&gt;""),IF(C1099="","",IF(AND(ISNUMBER(--LEFT(C1099,FIND(" ",C1099&amp;" ")-1)),OR(LEN(LEFT(C1099,FIND(" ",C1099&amp;" ")-1))=6,LEN(LEFT(C1099,FIND(" ",C1099&amp;" ")-1))=7),OR(ISNUMBER(MATCH(LEFT(C1099,FIND(" ",C1099&amp;" ")-1),'Look Up Values'!$G$2:$G$1000,0)),ISNUMBER(MATCH(LEFT(C1099,FIND(" ",C1099&amp;" ")-1),'Look Up Values'!$AE$2:$AE$2000,0)))),"","EWC error")),"")</f>
        <v/>
      </c>
      <c r="M1099" s="242" t="str" cm="1">
        <f t="array" ref="M1099">IF(AND(G1099&lt;&gt;0,G1099&lt;&gt;""),IF(E1099="","",IF(ISNUMBER(MATCH(SUBSTITUTE(E1099," ",""),SUBSTITUTE('Look Up Values'!$I$2:$I$10," ",""),0)),"","State error")),"")</f>
        <v/>
      </c>
      <c r="N1099" s="242" t="str" cm="1">
        <f t="array" ref="N1099">IF(AND(G1099&lt;&gt;0,G1099&lt;&gt;""),IF(F1099="","",IF(ISNUMBER(MATCH(SUBSTITUTE(F1099," ",""),SUBSTITUTE('Look Up Values'!$W$2:$W$30," ",""),0)),"","D&amp;R error")),"")</f>
        <v/>
      </c>
      <c r="O1099" s="256" t="str">
        <f t="shared" si="35"/>
        <v/>
      </c>
    </row>
    <row r="1100" spans="1:15" ht="15.75">
      <c r="A1100" s="250">
        <v>1093</v>
      </c>
      <c r="B1100" s="208"/>
      <c r="C1100" s="49"/>
      <c r="D1100" s="50"/>
      <c r="E1100" s="50"/>
      <c r="F1100" s="50"/>
      <c r="G1100" s="209"/>
      <c r="H1100" s="48"/>
      <c r="I1100" s="457" t="str">
        <f t="shared" si="34"/>
        <v/>
      </c>
      <c r="J1100" s="241" cm="1">
        <f t="array" ref="J1100">SUMPRODUCT(--(K1100:N1100&lt;&gt;"")) + IF(TRIM(O1100)="",0,LEN(O1100)-LEN(SUBSTITUTE(O1100,",",""))+1)</f>
        <v>0</v>
      </c>
      <c r="K1100" s="242" t="str">
        <f>IF(AND(G1100&lt;&gt;0,G1100&lt;&gt;""),IF(B1100="","",IF(ISNUMBER(MATCH(B1100,'Look Up Values'!$B$2:$B$500,0)),"","Dest. error")),"")</f>
        <v/>
      </c>
      <c r="L1100" s="242" t="str">
        <f>IF(AND(G1100&lt;&gt;0,G1100&lt;&gt;""),IF(C1100="","",IF(AND(ISNUMBER(--LEFT(C1100,FIND(" ",C1100&amp;" ")-1)),OR(LEN(LEFT(C1100,FIND(" ",C1100&amp;" ")-1))=6,LEN(LEFT(C1100,FIND(" ",C1100&amp;" ")-1))=7),OR(ISNUMBER(MATCH(LEFT(C1100,FIND(" ",C1100&amp;" ")-1),'Look Up Values'!$G$2:$G$1000,0)),ISNUMBER(MATCH(LEFT(C1100,FIND(" ",C1100&amp;" ")-1),'Look Up Values'!$AE$2:$AE$2000,0)))),"","EWC error")),"")</f>
        <v/>
      </c>
      <c r="M1100" s="242" t="str" cm="1">
        <f t="array" ref="M1100">IF(AND(G1100&lt;&gt;0,G1100&lt;&gt;""),IF(E1100="","",IF(ISNUMBER(MATCH(SUBSTITUTE(E1100," ",""),SUBSTITUTE('Look Up Values'!$I$2:$I$10," ",""),0)),"","State error")),"")</f>
        <v/>
      </c>
      <c r="N1100" s="242" t="str" cm="1">
        <f t="array" ref="N1100">IF(AND(G1100&lt;&gt;0,G1100&lt;&gt;""),IF(F1100="","",IF(ISNUMBER(MATCH(SUBSTITUTE(F1100," ",""),SUBSTITUTE('Look Up Values'!$W$2:$W$30," ",""),0)),"","D&amp;R error")),"")</f>
        <v/>
      </c>
      <c r="O1100" s="256" t="str">
        <f t="shared" si="35"/>
        <v/>
      </c>
    </row>
    <row r="1101" spans="1:15" ht="15.75">
      <c r="A1101" s="250">
        <v>1094</v>
      </c>
      <c r="B1101" s="208"/>
      <c r="C1101" s="49"/>
      <c r="D1101" s="50"/>
      <c r="E1101" s="50"/>
      <c r="F1101" s="50"/>
      <c r="G1101" s="209"/>
      <c r="H1101" s="48"/>
      <c r="I1101" s="457" t="str">
        <f t="shared" si="34"/>
        <v/>
      </c>
      <c r="J1101" s="241" cm="1">
        <f t="array" ref="J1101">SUMPRODUCT(--(K1101:N1101&lt;&gt;"")) + IF(TRIM(O1101)="",0,LEN(O1101)-LEN(SUBSTITUTE(O1101,",",""))+1)</f>
        <v>0</v>
      </c>
      <c r="K1101" s="242" t="str">
        <f>IF(AND(G1101&lt;&gt;0,G1101&lt;&gt;""),IF(B1101="","",IF(ISNUMBER(MATCH(B1101,'Look Up Values'!$B$2:$B$500,0)),"","Dest. error")),"")</f>
        <v/>
      </c>
      <c r="L1101" s="242" t="str">
        <f>IF(AND(G1101&lt;&gt;0,G1101&lt;&gt;""),IF(C1101="","",IF(AND(ISNUMBER(--LEFT(C1101,FIND(" ",C1101&amp;" ")-1)),OR(LEN(LEFT(C1101,FIND(" ",C1101&amp;" ")-1))=6,LEN(LEFT(C1101,FIND(" ",C1101&amp;" ")-1))=7),OR(ISNUMBER(MATCH(LEFT(C1101,FIND(" ",C1101&amp;" ")-1),'Look Up Values'!$G$2:$G$1000,0)),ISNUMBER(MATCH(LEFT(C1101,FIND(" ",C1101&amp;" ")-1),'Look Up Values'!$AE$2:$AE$2000,0)))),"","EWC error")),"")</f>
        <v/>
      </c>
      <c r="M1101" s="242" t="str" cm="1">
        <f t="array" ref="M1101">IF(AND(G1101&lt;&gt;0,G1101&lt;&gt;""),IF(E1101="","",IF(ISNUMBER(MATCH(SUBSTITUTE(E1101," ",""),SUBSTITUTE('Look Up Values'!$I$2:$I$10," ",""),0)),"","State error")),"")</f>
        <v/>
      </c>
      <c r="N1101" s="242" t="str" cm="1">
        <f t="array" ref="N1101">IF(AND(G1101&lt;&gt;0,G1101&lt;&gt;""),IF(F1101="","",IF(ISNUMBER(MATCH(SUBSTITUTE(F1101," ",""),SUBSTITUTE('Look Up Values'!$W$2:$W$30," ",""),0)),"","D&amp;R error")),"")</f>
        <v/>
      </c>
      <c r="O1101" s="256" t="str">
        <f t="shared" si="35"/>
        <v/>
      </c>
    </row>
    <row r="1102" spans="1:15" ht="15.75">
      <c r="A1102" s="250">
        <v>1095</v>
      </c>
      <c r="B1102" s="208"/>
      <c r="C1102" s="49"/>
      <c r="D1102" s="50"/>
      <c r="E1102" s="50"/>
      <c r="F1102" s="50"/>
      <c r="G1102" s="209"/>
      <c r="H1102" s="48"/>
      <c r="I1102" s="457" t="str">
        <f t="shared" si="34"/>
        <v/>
      </c>
      <c r="J1102" s="241" cm="1">
        <f t="array" ref="J1102">SUMPRODUCT(--(K1102:N1102&lt;&gt;"")) + IF(TRIM(O1102)="",0,LEN(O1102)-LEN(SUBSTITUTE(O1102,",",""))+1)</f>
        <v>0</v>
      </c>
      <c r="K1102" s="242" t="str">
        <f>IF(AND(G1102&lt;&gt;0,G1102&lt;&gt;""),IF(B1102="","",IF(ISNUMBER(MATCH(B1102,'Look Up Values'!$B$2:$B$500,0)),"","Dest. error")),"")</f>
        <v/>
      </c>
      <c r="L1102" s="242" t="str">
        <f>IF(AND(G1102&lt;&gt;0,G1102&lt;&gt;""),IF(C1102="","",IF(AND(ISNUMBER(--LEFT(C1102,FIND(" ",C1102&amp;" ")-1)),OR(LEN(LEFT(C1102,FIND(" ",C1102&amp;" ")-1))=6,LEN(LEFT(C1102,FIND(" ",C1102&amp;" ")-1))=7),OR(ISNUMBER(MATCH(LEFT(C1102,FIND(" ",C1102&amp;" ")-1),'Look Up Values'!$G$2:$G$1000,0)),ISNUMBER(MATCH(LEFT(C1102,FIND(" ",C1102&amp;" ")-1),'Look Up Values'!$AE$2:$AE$2000,0)))),"","EWC error")),"")</f>
        <v/>
      </c>
      <c r="M1102" s="242" t="str" cm="1">
        <f t="array" ref="M1102">IF(AND(G1102&lt;&gt;0,G1102&lt;&gt;""),IF(E1102="","",IF(ISNUMBER(MATCH(SUBSTITUTE(E1102," ",""),SUBSTITUTE('Look Up Values'!$I$2:$I$10," ",""),0)),"","State error")),"")</f>
        <v/>
      </c>
      <c r="N1102" s="242" t="str" cm="1">
        <f t="array" ref="N1102">IF(AND(G1102&lt;&gt;0,G1102&lt;&gt;""),IF(F1102="","",IF(ISNUMBER(MATCH(SUBSTITUTE(F1102," ",""),SUBSTITUTE('Look Up Values'!$W$2:$W$30," ",""),0)),"","D&amp;R error")),"")</f>
        <v/>
      </c>
      <c r="O1102" s="256" t="str">
        <f t="shared" si="35"/>
        <v/>
      </c>
    </row>
    <row r="1103" spans="1:15" ht="15.75">
      <c r="A1103" s="250">
        <v>1096</v>
      </c>
      <c r="B1103" s="208"/>
      <c r="C1103" s="49"/>
      <c r="D1103" s="50"/>
      <c r="E1103" s="50"/>
      <c r="F1103" s="50"/>
      <c r="G1103" s="209"/>
      <c r="H1103" s="48"/>
      <c r="I1103" s="457" t="str">
        <f t="shared" si="34"/>
        <v/>
      </c>
      <c r="J1103" s="241" cm="1">
        <f t="array" ref="J1103">SUMPRODUCT(--(K1103:N1103&lt;&gt;"")) + IF(TRIM(O1103)="",0,LEN(O1103)-LEN(SUBSTITUTE(O1103,",",""))+1)</f>
        <v>0</v>
      </c>
      <c r="K1103" s="242" t="str">
        <f>IF(AND(G1103&lt;&gt;0,G1103&lt;&gt;""),IF(B1103="","",IF(ISNUMBER(MATCH(B1103,'Look Up Values'!$B$2:$B$500,0)),"","Dest. error")),"")</f>
        <v/>
      </c>
      <c r="L1103" s="242" t="str">
        <f>IF(AND(G1103&lt;&gt;0,G1103&lt;&gt;""),IF(C1103="","",IF(AND(ISNUMBER(--LEFT(C1103,FIND(" ",C1103&amp;" ")-1)),OR(LEN(LEFT(C1103,FIND(" ",C1103&amp;" ")-1))=6,LEN(LEFT(C1103,FIND(" ",C1103&amp;" ")-1))=7),OR(ISNUMBER(MATCH(LEFT(C1103,FIND(" ",C1103&amp;" ")-1),'Look Up Values'!$G$2:$G$1000,0)),ISNUMBER(MATCH(LEFT(C1103,FIND(" ",C1103&amp;" ")-1),'Look Up Values'!$AE$2:$AE$2000,0)))),"","EWC error")),"")</f>
        <v/>
      </c>
      <c r="M1103" s="242" t="str" cm="1">
        <f t="array" ref="M1103">IF(AND(G1103&lt;&gt;0,G1103&lt;&gt;""),IF(E1103="","",IF(ISNUMBER(MATCH(SUBSTITUTE(E1103," ",""),SUBSTITUTE('Look Up Values'!$I$2:$I$10," ",""),0)),"","State error")),"")</f>
        <v/>
      </c>
      <c r="N1103" s="242" t="str" cm="1">
        <f t="array" ref="N1103">IF(AND(G1103&lt;&gt;0,G1103&lt;&gt;""),IF(F1103="","",IF(ISNUMBER(MATCH(SUBSTITUTE(F1103," ",""),SUBSTITUTE('Look Up Values'!$W$2:$W$30," ",""),0)),"","D&amp;R error")),"")</f>
        <v/>
      </c>
      <c r="O1103" s="256" t="str">
        <f t="shared" si="35"/>
        <v/>
      </c>
    </row>
    <row r="1104" spans="1:15" ht="15.75">
      <c r="A1104" s="250">
        <v>1097</v>
      </c>
      <c r="B1104" s="208"/>
      <c r="C1104" s="49"/>
      <c r="D1104" s="50"/>
      <c r="E1104" s="50"/>
      <c r="F1104" s="50"/>
      <c r="G1104" s="209"/>
      <c r="H1104" s="48"/>
      <c r="I1104" s="457" t="str">
        <f t="shared" si="34"/>
        <v/>
      </c>
      <c r="J1104" s="241" cm="1">
        <f t="array" ref="J1104">SUMPRODUCT(--(K1104:N1104&lt;&gt;"")) + IF(TRIM(O1104)="",0,LEN(O1104)-LEN(SUBSTITUTE(O1104,",",""))+1)</f>
        <v>0</v>
      </c>
      <c r="K1104" s="242" t="str">
        <f>IF(AND(G1104&lt;&gt;0,G1104&lt;&gt;""),IF(B1104="","",IF(ISNUMBER(MATCH(B1104,'Look Up Values'!$B$2:$B$500,0)),"","Dest. error")),"")</f>
        <v/>
      </c>
      <c r="L1104" s="242" t="str">
        <f>IF(AND(G1104&lt;&gt;0,G1104&lt;&gt;""),IF(C1104="","",IF(AND(ISNUMBER(--LEFT(C1104,FIND(" ",C1104&amp;" ")-1)),OR(LEN(LEFT(C1104,FIND(" ",C1104&amp;" ")-1))=6,LEN(LEFT(C1104,FIND(" ",C1104&amp;" ")-1))=7),OR(ISNUMBER(MATCH(LEFT(C1104,FIND(" ",C1104&amp;" ")-1),'Look Up Values'!$G$2:$G$1000,0)),ISNUMBER(MATCH(LEFT(C1104,FIND(" ",C1104&amp;" ")-1),'Look Up Values'!$AE$2:$AE$2000,0)))),"","EWC error")),"")</f>
        <v/>
      </c>
      <c r="M1104" s="242" t="str" cm="1">
        <f t="array" ref="M1104">IF(AND(G1104&lt;&gt;0,G1104&lt;&gt;""),IF(E1104="","",IF(ISNUMBER(MATCH(SUBSTITUTE(E1104," ",""),SUBSTITUTE('Look Up Values'!$I$2:$I$10," ",""),0)),"","State error")),"")</f>
        <v/>
      </c>
      <c r="N1104" s="242" t="str" cm="1">
        <f t="array" ref="N1104">IF(AND(G1104&lt;&gt;0,G1104&lt;&gt;""),IF(F1104="","",IF(ISNUMBER(MATCH(SUBSTITUTE(F1104," ",""),SUBSTITUTE('Look Up Values'!$W$2:$W$30," ",""),0)),"","D&amp;R error")),"")</f>
        <v/>
      </c>
      <c r="O1104" s="256" t="str">
        <f t="shared" si="35"/>
        <v/>
      </c>
    </row>
    <row r="1105" spans="1:15" ht="15.75">
      <c r="A1105" s="250">
        <v>1098</v>
      </c>
      <c r="B1105" s="208"/>
      <c r="C1105" s="49"/>
      <c r="D1105" s="50"/>
      <c r="E1105" s="50"/>
      <c r="F1105" s="50"/>
      <c r="G1105" s="209"/>
      <c r="H1105" s="48"/>
      <c r="I1105" s="457" t="str">
        <f t="shared" si="34"/>
        <v/>
      </c>
      <c r="J1105" s="241" cm="1">
        <f t="array" ref="J1105">SUMPRODUCT(--(K1105:N1105&lt;&gt;"")) + IF(TRIM(O1105)="",0,LEN(O1105)-LEN(SUBSTITUTE(O1105,",",""))+1)</f>
        <v>0</v>
      </c>
      <c r="K1105" s="242" t="str">
        <f>IF(AND(G1105&lt;&gt;0,G1105&lt;&gt;""),IF(B1105="","",IF(ISNUMBER(MATCH(B1105,'Look Up Values'!$B$2:$B$500,0)),"","Dest. error")),"")</f>
        <v/>
      </c>
      <c r="L1105" s="242" t="str">
        <f>IF(AND(G1105&lt;&gt;0,G1105&lt;&gt;""),IF(C1105="","",IF(AND(ISNUMBER(--LEFT(C1105,FIND(" ",C1105&amp;" ")-1)),OR(LEN(LEFT(C1105,FIND(" ",C1105&amp;" ")-1))=6,LEN(LEFT(C1105,FIND(" ",C1105&amp;" ")-1))=7),OR(ISNUMBER(MATCH(LEFT(C1105,FIND(" ",C1105&amp;" ")-1),'Look Up Values'!$G$2:$G$1000,0)),ISNUMBER(MATCH(LEFT(C1105,FIND(" ",C1105&amp;" ")-1),'Look Up Values'!$AE$2:$AE$2000,0)))),"","EWC error")),"")</f>
        <v/>
      </c>
      <c r="M1105" s="242" t="str" cm="1">
        <f t="array" ref="M1105">IF(AND(G1105&lt;&gt;0,G1105&lt;&gt;""),IF(E1105="","",IF(ISNUMBER(MATCH(SUBSTITUTE(E1105," ",""),SUBSTITUTE('Look Up Values'!$I$2:$I$10," ",""),0)),"","State error")),"")</f>
        <v/>
      </c>
      <c r="N1105" s="242" t="str" cm="1">
        <f t="array" ref="N1105">IF(AND(G1105&lt;&gt;0,G1105&lt;&gt;""),IF(F1105="","",IF(ISNUMBER(MATCH(SUBSTITUTE(F1105," ",""),SUBSTITUTE('Look Up Values'!$W$2:$W$30," ",""),0)),"","D&amp;R error")),"")</f>
        <v/>
      </c>
      <c r="O1105" s="256" t="str">
        <f t="shared" si="35"/>
        <v/>
      </c>
    </row>
    <row r="1106" spans="1:15" ht="15.75">
      <c r="A1106" s="250">
        <v>1099</v>
      </c>
      <c r="B1106" s="208"/>
      <c r="C1106" s="49"/>
      <c r="D1106" s="50"/>
      <c r="E1106" s="50"/>
      <c r="F1106" s="50"/>
      <c r="G1106" s="209"/>
      <c r="H1106" s="48"/>
      <c r="I1106" s="457" t="str">
        <f t="shared" si="34"/>
        <v/>
      </c>
      <c r="J1106" s="241" cm="1">
        <f t="array" ref="J1106">SUMPRODUCT(--(K1106:N1106&lt;&gt;"")) + IF(TRIM(O1106)="",0,LEN(O1106)-LEN(SUBSTITUTE(O1106,",",""))+1)</f>
        <v>0</v>
      </c>
      <c r="K1106" s="242" t="str">
        <f>IF(AND(G1106&lt;&gt;0,G1106&lt;&gt;""),IF(B1106="","",IF(ISNUMBER(MATCH(B1106,'Look Up Values'!$B$2:$B$500,0)),"","Dest. error")),"")</f>
        <v/>
      </c>
      <c r="L1106" s="242" t="str">
        <f>IF(AND(G1106&lt;&gt;0,G1106&lt;&gt;""),IF(C1106="","",IF(AND(ISNUMBER(--LEFT(C1106,FIND(" ",C1106&amp;" ")-1)),OR(LEN(LEFT(C1106,FIND(" ",C1106&amp;" ")-1))=6,LEN(LEFT(C1106,FIND(" ",C1106&amp;" ")-1))=7),OR(ISNUMBER(MATCH(LEFT(C1106,FIND(" ",C1106&amp;" ")-1),'Look Up Values'!$G$2:$G$1000,0)),ISNUMBER(MATCH(LEFT(C1106,FIND(" ",C1106&amp;" ")-1),'Look Up Values'!$AE$2:$AE$2000,0)))),"","EWC error")),"")</f>
        <v/>
      </c>
      <c r="M1106" s="242" t="str" cm="1">
        <f t="array" ref="M1106">IF(AND(G1106&lt;&gt;0,G1106&lt;&gt;""),IF(E1106="","",IF(ISNUMBER(MATCH(SUBSTITUTE(E1106," ",""),SUBSTITUTE('Look Up Values'!$I$2:$I$10," ",""),0)),"","State error")),"")</f>
        <v/>
      </c>
      <c r="N1106" s="242" t="str" cm="1">
        <f t="array" ref="N1106">IF(AND(G1106&lt;&gt;0,G1106&lt;&gt;""),IF(F1106="","",IF(ISNUMBER(MATCH(SUBSTITUTE(F1106," ",""),SUBSTITUTE('Look Up Values'!$W$2:$W$30," ",""),0)),"","D&amp;R error")),"")</f>
        <v/>
      </c>
      <c r="O1106" s="256" t="str">
        <f t="shared" si="35"/>
        <v/>
      </c>
    </row>
    <row r="1107" spans="1:15" ht="15.75">
      <c r="A1107" s="250">
        <v>1100</v>
      </c>
      <c r="B1107" s="208"/>
      <c r="C1107" s="49"/>
      <c r="D1107" s="50"/>
      <c r="E1107" s="50"/>
      <c r="F1107" s="50"/>
      <c r="G1107" s="209"/>
      <c r="H1107" s="48"/>
      <c r="I1107" s="457" t="str">
        <f t="shared" si="34"/>
        <v/>
      </c>
      <c r="J1107" s="241" cm="1">
        <f t="array" ref="J1107">SUMPRODUCT(--(K1107:N1107&lt;&gt;"")) + IF(TRIM(O1107)="",0,LEN(O1107)-LEN(SUBSTITUTE(O1107,",",""))+1)</f>
        <v>0</v>
      </c>
      <c r="K1107" s="242" t="str">
        <f>IF(AND(G1107&lt;&gt;0,G1107&lt;&gt;""),IF(B1107="","",IF(ISNUMBER(MATCH(B1107,'Look Up Values'!$B$2:$B$500,0)),"","Dest. error")),"")</f>
        <v/>
      </c>
      <c r="L1107" s="242" t="str">
        <f>IF(AND(G1107&lt;&gt;0,G1107&lt;&gt;""),IF(C1107="","",IF(AND(ISNUMBER(--LEFT(C1107,FIND(" ",C1107&amp;" ")-1)),OR(LEN(LEFT(C1107,FIND(" ",C1107&amp;" ")-1))=6,LEN(LEFT(C1107,FIND(" ",C1107&amp;" ")-1))=7),OR(ISNUMBER(MATCH(LEFT(C1107,FIND(" ",C1107&amp;" ")-1),'Look Up Values'!$G$2:$G$1000,0)),ISNUMBER(MATCH(LEFT(C1107,FIND(" ",C1107&amp;" ")-1),'Look Up Values'!$AE$2:$AE$2000,0)))),"","EWC error")),"")</f>
        <v/>
      </c>
      <c r="M1107" s="242" t="str" cm="1">
        <f t="array" ref="M1107">IF(AND(G1107&lt;&gt;0,G1107&lt;&gt;""),IF(E1107="","",IF(ISNUMBER(MATCH(SUBSTITUTE(E1107," ",""),SUBSTITUTE('Look Up Values'!$I$2:$I$10," ",""),0)),"","State error")),"")</f>
        <v/>
      </c>
      <c r="N1107" s="242" t="str" cm="1">
        <f t="array" ref="N1107">IF(AND(G1107&lt;&gt;0,G1107&lt;&gt;""),IF(F1107="","",IF(ISNUMBER(MATCH(SUBSTITUTE(F1107," ",""),SUBSTITUTE('Look Up Values'!$W$2:$W$30," ",""),0)),"","D&amp;R error")),"")</f>
        <v/>
      </c>
      <c r="O1107" s="256" t="str">
        <f t="shared" si="35"/>
        <v/>
      </c>
    </row>
    <row r="1108" spans="1:15" ht="15.75">
      <c r="A1108" s="250">
        <v>1101</v>
      </c>
      <c r="B1108" s="208"/>
      <c r="C1108" s="49"/>
      <c r="D1108" s="50"/>
      <c r="E1108" s="50"/>
      <c r="F1108" s="50"/>
      <c r="G1108" s="209"/>
      <c r="H1108" s="48"/>
      <c r="I1108" s="457" t="str">
        <f t="shared" si="34"/>
        <v/>
      </c>
      <c r="J1108" s="241" cm="1">
        <f t="array" ref="J1108">SUMPRODUCT(--(K1108:N1108&lt;&gt;"")) + IF(TRIM(O1108)="",0,LEN(O1108)-LEN(SUBSTITUTE(O1108,",",""))+1)</f>
        <v>0</v>
      </c>
      <c r="K1108" s="242" t="str">
        <f>IF(AND(G1108&lt;&gt;0,G1108&lt;&gt;""),IF(B1108="","",IF(ISNUMBER(MATCH(B1108,'Look Up Values'!$B$2:$B$500,0)),"","Dest. error")),"")</f>
        <v/>
      </c>
      <c r="L1108" s="242" t="str">
        <f>IF(AND(G1108&lt;&gt;0,G1108&lt;&gt;""),IF(C1108="","",IF(AND(ISNUMBER(--LEFT(C1108,FIND(" ",C1108&amp;" ")-1)),OR(LEN(LEFT(C1108,FIND(" ",C1108&amp;" ")-1))=6,LEN(LEFT(C1108,FIND(" ",C1108&amp;" ")-1))=7),OR(ISNUMBER(MATCH(LEFT(C1108,FIND(" ",C1108&amp;" ")-1),'Look Up Values'!$G$2:$G$1000,0)),ISNUMBER(MATCH(LEFT(C1108,FIND(" ",C1108&amp;" ")-1),'Look Up Values'!$AE$2:$AE$2000,0)))),"","EWC error")),"")</f>
        <v/>
      </c>
      <c r="M1108" s="242" t="str" cm="1">
        <f t="array" ref="M1108">IF(AND(G1108&lt;&gt;0,G1108&lt;&gt;""),IF(E1108="","",IF(ISNUMBER(MATCH(SUBSTITUTE(E1108," ",""),SUBSTITUTE('Look Up Values'!$I$2:$I$10," ",""),0)),"","State error")),"")</f>
        <v/>
      </c>
      <c r="N1108" s="242" t="str" cm="1">
        <f t="array" ref="N1108">IF(AND(G1108&lt;&gt;0,G1108&lt;&gt;""),IF(F1108="","",IF(ISNUMBER(MATCH(SUBSTITUTE(F1108," ",""),SUBSTITUTE('Look Up Values'!$W$2:$W$30," ",""),0)),"","D&amp;R error")),"")</f>
        <v/>
      </c>
      <c r="O1108" s="256" t="str">
        <f t="shared" si="35"/>
        <v/>
      </c>
    </row>
    <row r="1109" spans="1:15" ht="15.75">
      <c r="A1109" s="250">
        <v>1102</v>
      </c>
      <c r="B1109" s="208"/>
      <c r="C1109" s="49"/>
      <c r="D1109" s="50"/>
      <c r="E1109" s="50"/>
      <c r="F1109" s="50"/>
      <c r="G1109" s="209"/>
      <c r="H1109" s="48"/>
      <c r="I1109" s="457" t="str">
        <f t="shared" si="34"/>
        <v/>
      </c>
      <c r="J1109" s="241" cm="1">
        <f t="array" ref="J1109">SUMPRODUCT(--(K1109:N1109&lt;&gt;"")) + IF(TRIM(O1109)="",0,LEN(O1109)-LEN(SUBSTITUTE(O1109,",",""))+1)</f>
        <v>0</v>
      </c>
      <c r="K1109" s="242" t="str">
        <f>IF(AND(G1109&lt;&gt;0,G1109&lt;&gt;""),IF(B1109="","",IF(ISNUMBER(MATCH(B1109,'Look Up Values'!$B$2:$B$500,0)),"","Dest. error")),"")</f>
        <v/>
      </c>
      <c r="L1109" s="242" t="str">
        <f>IF(AND(G1109&lt;&gt;0,G1109&lt;&gt;""),IF(C1109="","",IF(AND(ISNUMBER(--LEFT(C1109,FIND(" ",C1109&amp;" ")-1)),OR(LEN(LEFT(C1109,FIND(" ",C1109&amp;" ")-1))=6,LEN(LEFT(C1109,FIND(" ",C1109&amp;" ")-1))=7),OR(ISNUMBER(MATCH(LEFT(C1109,FIND(" ",C1109&amp;" ")-1),'Look Up Values'!$G$2:$G$1000,0)),ISNUMBER(MATCH(LEFT(C1109,FIND(" ",C1109&amp;" ")-1),'Look Up Values'!$AE$2:$AE$2000,0)))),"","EWC error")),"")</f>
        <v/>
      </c>
      <c r="M1109" s="242" t="str" cm="1">
        <f t="array" ref="M1109">IF(AND(G1109&lt;&gt;0,G1109&lt;&gt;""),IF(E1109="","",IF(ISNUMBER(MATCH(SUBSTITUTE(E1109," ",""),SUBSTITUTE('Look Up Values'!$I$2:$I$10," ",""),0)),"","State error")),"")</f>
        <v/>
      </c>
      <c r="N1109" s="242" t="str" cm="1">
        <f t="array" ref="N1109">IF(AND(G1109&lt;&gt;0,G1109&lt;&gt;""),IF(F1109="","",IF(ISNUMBER(MATCH(SUBSTITUTE(F1109," ",""),SUBSTITUTE('Look Up Values'!$W$2:$W$30," ",""),0)),"","D&amp;R error")),"")</f>
        <v/>
      </c>
      <c r="O1109" s="256" t="str">
        <f t="shared" si="35"/>
        <v/>
      </c>
    </row>
    <row r="1110" spans="1:15" ht="15.75">
      <c r="A1110" s="250">
        <v>1103</v>
      </c>
      <c r="B1110" s="208"/>
      <c r="C1110" s="49"/>
      <c r="D1110" s="50"/>
      <c r="E1110" s="50"/>
      <c r="F1110" s="50"/>
      <c r="G1110" s="209"/>
      <c r="H1110" s="48"/>
      <c r="I1110" s="457" t="str">
        <f t="shared" si="34"/>
        <v/>
      </c>
      <c r="J1110" s="241" cm="1">
        <f t="array" ref="J1110">SUMPRODUCT(--(K1110:N1110&lt;&gt;"")) + IF(TRIM(O1110)="",0,LEN(O1110)-LEN(SUBSTITUTE(O1110,",",""))+1)</f>
        <v>0</v>
      </c>
      <c r="K1110" s="242" t="str">
        <f>IF(AND(G1110&lt;&gt;0,G1110&lt;&gt;""),IF(B1110="","",IF(ISNUMBER(MATCH(B1110,'Look Up Values'!$B$2:$B$500,0)),"","Dest. error")),"")</f>
        <v/>
      </c>
      <c r="L1110" s="242" t="str">
        <f>IF(AND(G1110&lt;&gt;0,G1110&lt;&gt;""),IF(C1110="","",IF(AND(ISNUMBER(--LEFT(C1110,FIND(" ",C1110&amp;" ")-1)),OR(LEN(LEFT(C1110,FIND(" ",C1110&amp;" ")-1))=6,LEN(LEFT(C1110,FIND(" ",C1110&amp;" ")-1))=7),OR(ISNUMBER(MATCH(LEFT(C1110,FIND(" ",C1110&amp;" ")-1),'Look Up Values'!$G$2:$G$1000,0)),ISNUMBER(MATCH(LEFT(C1110,FIND(" ",C1110&amp;" ")-1),'Look Up Values'!$AE$2:$AE$2000,0)))),"","EWC error")),"")</f>
        <v/>
      </c>
      <c r="M1110" s="242" t="str" cm="1">
        <f t="array" ref="M1110">IF(AND(G1110&lt;&gt;0,G1110&lt;&gt;""),IF(E1110="","",IF(ISNUMBER(MATCH(SUBSTITUTE(E1110," ",""),SUBSTITUTE('Look Up Values'!$I$2:$I$10," ",""),0)),"","State error")),"")</f>
        <v/>
      </c>
      <c r="N1110" s="242" t="str" cm="1">
        <f t="array" ref="N1110">IF(AND(G1110&lt;&gt;0,G1110&lt;&gt;""),IF(F1110="","",IF(ISNUMBER(MATCH(SUBSTITUTE(F1110," ",""),SUBSTITUTE('Look Up Values'!$W$2:$W$30," ",""),0)),"","D&amp;R error")),"")</f>
        <v/>
      </c>
      <c r="O1110" s="256" t="str">
        <f t="shared" si="35"/>
        <v/>
      </c>
    </row>
    <row r="1111" spans="1:15" ht="15.75">
      <c r="A1111" s="250">
        <v>1104</v>
      </c>
      <c r="B1111" s="208"/>
      <c r="C1111" s="49"/>
      <c r="D1111" s="50"/>
      <c r="E1111" s="50"/>
      <c r="F1111" s="50"/>
      <c r="G1111" s="209"/>
      <c r="H1111" s="48"/>
      <c r="I1111" s="457" t="str">
        <f t="shared" si="34"/>
        <v/>
      </c>
      <c r="J1111" s="241" cm="1">
        <f t="array" ref="J1111">SUMPRODUCT(--(K1111:N1111&lt;&gt;"")) + IF(TRIM(O1111)="",0,LEN(O1111)-LEN(SUBSTITUTE(O1111,",",""))+1)</f>
        <v>0</v>
      </c>
      <c r="K1111" s="242" t="str">
        <f>IF(AND(G1111&lt;&gt;0,G1111&lt;&gt;""),IF(B1111="","",IF(ISNUMBER(MATCH(B1111,'Look Up Values'!$B$2:$B$500,0)),"","Dest. error")),"")</f>
        <v/>
      </c>
      <c r="L1111" s="242" t="str">
        <f>IF(AND(G1111&lt;&gt;0,G1111&lt;&gt;""),IF(C1111="","",IF(AND(ISNUMBER(--LEFT(C1111,FIND(" ",C1111&amp;" ")-1)),OR(LEN(LEFT(C1111,FIND(" ",C1111&amp;" ")-1))=6,LEN(LEFT(C1111,FIND(" ",C1111&amp;" ")-1))=7),OR(ISNUMBER(MATCH(LEFT(C1111,FIND(" ",C1111&amp;" ")-1),'Look Up Values'!$G$2:$G$1000,0)),ISNUMBER(MATCH(LEFT(C1111,FIND(" ",C1111&amp;" ")-1),'Look Up Values'!$AE$2:$AE$2000,0)))),"","EWC error")),"")</f>
        <v/>
      </c>
      <c r="M1111" s="242" t="str" cm="1">
        <f t="array" ref="M1111">IF(AND(G1111&lt;&gt;0,G1111&lt;&gt;""),IF(E1111="","",IF(ISNUMBER(MATCH(SUBSTITUTE(E1111," ",""),SUBSTITUTE('Look Up Values'!$I$2:$I$10," ",""),0)),"","State error")),"")</f>
        <v/>
      </c>
      <c r="N1111" s="242" t="str" cm="1">
        <f t="array" ref="N1111">IF(AND(G1111&lt;&gt;0,G1111&lt;&gt;""),IF(F1111="","",IF(ISNUMBER(MATCH(SUBSTITUTE(F1111," ",""),SUBSTITUTE('Look Up Values'!$W$2:$W$30," ",""),0)),"","D&amp;R error")),"")</f>
        <v/>
      </c>
      <c r="O1111" s="256" t="str">
        <f t="shared" si="35"/>
        <v/>
      </c>
    </row>
    <row r="1112" spans="1:15" ht="15.75">
      <c r="A1112" s="250">
        <v>1105</v>
      </c>
      <c r="B1112" s="208"/>
      <c r="C1112" s="49"/>
      <c r="D1112" s="50"/>
      <c r="E1112" s="50"/>
      <c r="F1112" s="50"/>
      <c r="G1112" s="209"/>
      <c r="H1112" s="48"/>
      <c r="I1112" s="457" t="str">
        <f t="shared" si="34"/>
        <v/>
      </c>
      <c r="J1112" s="241" cm="1">
        <f t="array" ref="J1112">SUMPRODUCT(--(K1112:N1112&lt;&gt;"")) + IF(TRIM(O1112)="",0,LEN(O1112)-LEN(SUBSTITUTE(O1112,",",""))+1)</f>
        <v>0</v>
      </c>
      <c r="K1112" s="242" t="str">
        <f>IF(AND(G1112&lt;&gt;0,G1112&lt;&gt;""),IF(B1112="","",IF(ISNUMBER(MATCH(B1112,'Look Up Values'!$B$2:$B$500,0)),"","Dest. error")),"")</f>
        <v/>
      </c>
      <c r="L1112" s="242" t="str">
        <f>IF(AND(G1112&lt;&gt;0,G1112&lt;&gt;""),IF(C1112="","",IF(AND(ISNUMBER(--LEFT(C1112,FIND(" ",C1112&amp;" ")-1)),OR(LEN(LEFT(C1112,FIND(" ",C1112&amp;" ")-1))=6,LEN(LEFT(C1112,FIND(" ",C1112&amp;" ")-1))=7),OR(ISNUMBER(MATCH(LEFT(C1112,FIND(" ",C1112&amp;" ")-1),'Look Up Values'!$G$2:$G$1000,0)),ISNUMBER(MATCH(LEFT(C1112,FIND(" ",C1112&amp;" ")-1),'Look Up Values'!$AE$2:$AE$2000,0)))),"","EWC error")),"")</f>
        <v/>
      </c>
      <c r="M1112" s="242" t="str" cm="1">
        <f t="array" ref="M1112">IF(AND(G1112&lt;&gt;0,G1112&lt;&gt;""),IF(E1112="","",IF(ISNUMBER(MATCH(SUBSTITUTE(E1112," ",""),SUBSTITUTE('Look Up Values'!$I$2:$I$10," ",""),0)),"","State error")),"")</f>
        <v/>
      </c>
      <c r="N1112" s="242" t="str" cm="1">
        <f t="array" ref="N1112">IF(AND(G1112&lt;&gt;0,G1112&lt;&gt;""),IF(F1112="","",IF(ISNUMBER(MATCH(SUBSTITUTE(F1112," ",""),SUBSTITUTE('Look Up Values'!$W$2:$W$30," ",""),0)),"","D&amp;R error")),"")</f>
        <v/>
      </c>
      <c r="O1112" s="256" t="str">
        <f t="shared" si="35"/>
        <v/>
      </c>
    </row>
    <row r="1113" spans="1:15" ht="15.75">
      <c r="A1113" s="250">
        <v>1106</v>
      </c>
      <c r="B1113" s="208"/>
      <c r="C1113" s="49"/>
      <c r="D1113" s="50"/>
      <c r="E1113" s="50"/>
      <c r="F1113" s="50"/>
      <c r="G1113" s="209"/>
      <c r="H1113" s="48"/>
      <c r="I1113" s="457" t="str">
        <f t="shared" si="34"/>
        <v/>
      </c>
      <c r="J1113" s="241" cm="1">
        <f t="array" ref="J1113">SUMPRODUCT(--(K1113:N1113&lt;&gt;"")) + IF(TRIM(O1113)="",0,LEN(O1113)-LEN(SUBSTITUTE(O1113,",",""))+1)</f>
        <v>0</v>
      </c>
      <c r="K1113" s="242" t="str">
        <f>IF(AND(G1113&lt;&gt;0,G1113&lt;&gt;""),IF(B1113="","",IF(ISNUMBER(MATCH(B1113,'Look Up Values'!$B$2:$B$500,0)),"","Dest. error")),"")</f>
        <v/>
      </c>
      <c r="L1113" s="242" t="str">
        <f>IF(AND(G1113&lt;&gt;0,G1113&lt;&gt;""),IF(C1113="","",IF(AND(ISNUMBER(--LEFT(C1113,FIND(" ",C1113&amp;" ")-1)),OR(LEN(LEFT(C1113,FIND(" ",C1113&amp;" ")-1))=6,LEN(LEFT(C1113,FIND(" ",C1113&amp;" ")-1))=7),OR(ISNUMBER(MATCH(LEFT(C1113,FIND(" ",C1113&amp;" ")-1),'Look Up Values'!$G$2:$G$1000,0)),ISNUMBER(MATCH(LEFT(C1113,FIND(" ",C1113&amp;" ")-1),'Look Up Values'!$AE$2:$AE$2000,0)))),"","EWC error")),"")</f>
        <v/>
      </c>
      <c r="M1113" s="242" t="str" cm="1">
        <f t="array" ref="M1113">IF(AND(G1113&lt;&gt;0,G1113&lt;&gt;""),IF(E1113="","",IF(ISNUMBER(MATCH(SUBSTITUTE(E1113," ",""),SUBSTITUTE('Look Up Values'!$I$2:$I$10," ",""),0)),"","State error")),"")</f>
        <v/>
      </c>
      <c r="N1113" s="242" t="str" cm="1">
        <f t="array" ref="N1113">IF(AND(G1113&lt;&gt;0,G1113&lt;&gt;""),IF(F1113="","",IF(ISNUMBER(MATCH(SUBSTITUTE(F1113," ",""),SUBSTITUTE('Look Up Values'!$W$2:$W$30," ",""),0)),"","D&amp;R error")),"")</f>
        <v/>
      </c>
      <c r="O1113" s="256" t="str">
        <f t="shared" si="35"/>
        <v/>
      </c>
    </row>
    <row r="1114" spans="1:15" ht="15.75">
      <c r="A1114" s="250">
        <v>1107</v>
      </c>
      <c r="B1114" s="208"/>
      <c r="C1114" s="49"/>
      <c r="D1114" s="50"/>
      <c r="E1114" s="50"/>
      <c r="F1114" s="50"/>
      <c r="G1114" s="209"/>
      <c r="H1114" s="48"/>
      <c r="I1114" s="457" t="str">
        <f t="shared" si="34"/>
        <v/>
      </c>
      <c r="J1114" s="241" cm="1">
        <f t="array" ref="J1114">SUMPRODUCT(--(K1114:N1114&lt;&gt;"")) + IF(TRIM(O1114)="",0,LEN(O1114)-LEN(SUBSTITUTE(O1114,",",""))+1)</f>
        <v>0</v>
      </c>
      <c r="K1114" s="242" t="str">
        <f>IF(AND(G1114&lt;&gt;0,G1114&lt;&gt;""),IF(B1114="","",IF(ISNUMBER(MATCH(B1114,'Look Up Values'!$B$2:$B$500,0)),"","Dest. error")),"")</f>
        <v/>
      </c>
      <c r="L1114" s="242" t="str">
        <f>IF(AND(G1114&lt;&gt;0,G1114&lt;&gt;""),IF(C1114="","",IF(AND(ISNUMBER(--LEFT(C1114,FIND(" ",C1114&amp;" ")-1)),OR(LEN(LEFT(C1114,FIND(" ",C1114&amp;" ")-1))=6,LEN(LEFT(C1114,FIND(" ",C1114&amp;" ")-1))=7),OR(ISNUMBER(MATCH(LEFT(C1114,FIND(" ",C1114&amp;" ")-1),'Look Up Values'!$G$2:$G$1000,0)),ISNUMBER(MATCH(LEFT(C1114,FIND(" ",C1114&amp;" ")-1),'Look Up Values'!$AE$2:$AE$2000,0)))),"","EWC error")),"")</f>
        <v/>
      </c>
      <c r="M1114" s="242" t="str" cm="1">
        <f t="array" ref="M1114">IF(AND(G1114&lt;&gt;0,G1114&lt;&gt;""),IF(E1114="","",IF(ISNUMBER(MATCH(SUBSTITUTE(E1114," ",""),SUBSTITUTE('Look Up Values'!$I$2:$I$10," ",""),0)),"","State error")),"")</f>
        <v/>
      </c>
      <c r="N1114" s="242" t="str" cm="1">
        <f t="array" ref="N1114">IF(AND(G1114&lt;&gt;0,G1114&lt;&gt;""),IF(F1114="","",IF(ISNUMBER(MATCH(SUBSTITUTE(F1114," ",""),SUBSTITUTE('Look Up Values'!$W$2:$W$30," ",""),0)),"","D&amp;R error")),"")</f>
        <v/>
      </c>
      <c r="O1114" s="256" t="str">
        <f t="shared" si="35"/>
        <v/>
      </c>
    </row>
    <row r="1115" spans="1:15" ht="15.75">
      <c r="A1115" s="250">
        <v>1108</v>
      </c>
      <c r="B1115" s="208"/>
      <c r="C1115" s="49"/>
      <c r="D1115" s="50"/>
      <c r="E1115" s="50"/>
      <c r="F1115" s="50"/>
      <c r="G1115" s="209"/>
      <c r="H1115" s="48"/>
      <c r="I1115" s="457" t="str">
        <f t="shared" si="34"/>
        <v/>
      </c>
      <c r="J1115" s="241" cm="1">
        <f t="array" ref="J1115">SUMPRODUCT(--(K1115:N1115&lt;&gt;"")) + IF(TRIM(O1115)="",0,LEN(O1115)-LEN(SUBSTITUTE(O1115,",",""))+1)</f>
        <v>0</v>
      </c>
      <c r="K1115" s="242" t="str">
        <f>IF(AND(G1115&lt;&gt;0,G1115&lt;&gt;""),IF(B1115="","",IF(ISNUMBER(MATCH(B1115,'Look Up Values'!$B$2:$B$500,0)),"","Dest. error")),"")</f>
        <v/>
      </c>
      <c r="L1115" s="242" t="str">
        <f>IF(AND(G1115&lt;&gt;0,G1115&lt;&gt;""),IF(C1115="","",IF(AND(ISNUMBER(--LEFT(C1115,FIND(" ",C1115&amp;" ")-1)),OR(LEN(LEFT(C1115,FIND(" ",C1115&amp;" ")-1))=6,LEN(LEFT(C1115,FIND(" ",C1115&amp;" ")-1))=7),OR(ISNUMBER(MATCH(LEFT(C1115,FIND(" ",C1115&amp;" ")-1),'Look Up Values'!$G$2:$G$1000,0)),ISNUMBER(MATCH(LEFT(C1115,FIND(" ",C1115&amp;" ")-1),'Look Up Values'!$AE$2:$AE$2000,0)))),"","EWC error")),"")</f>
        <v/>
      </c>
      <c r="M1115" s="242" t="str" cm="1">
        <f t="array" ref="M1115">IF(AND(G1115&lt;&gt;0,G1115&lt;&gt;""),IF(E1115="","",IF(ISNUMBER(MATCH(SUBSTITUTE(E1115," ",""),SUBSTITUTE('Look Up Values'!$I$2:$I$10," ",""),0)),"","State error")),"")</f>
        <v/>
      </c>
      <c r="N1115" s="242" t="str" cm="1">
        <f t="array" ref="N1115">IF(AND(G1115&lt;&gt;0,G1115&lt;&gt;""),IF(F1115="","",IF(ISNUMBER(MATCH(SUBSTITUTE(F1115," ",""),SUBSTITUTE('Look Up Values'!$W$2:$W$30," ",""),0)),"","D&amp;R error")),"")</f>
        <v/>
      </c>
      <c r="O1115" s="256" t="str">
        <f t="shared" si="35"/>
        <v/>
      </c>
    </row>
    <row r="1116" spans="1:15" ht="15.75">
      <c r="A1116" s="250">
        <v>1109</v>
      </c>
      <c r="B1116" s="208"/>
      <c r="C1116" s="49"/>
      <c r="D1116" s="50"/>
      <c r="E1116" s="50"/>
      <c r="F1116" s="50"/>
      <c r="G1116" s="209"/>
      <c r="H1116" s="48"/>
      <c r="I1116" s="457" t="str">
        <f t="shared" si="34"/>
        <v/>
      </c>
      <c r="J1116" s="241" cm="1">
        <f t="array" ref="J1116">SUMPRODUCT(--(K1116:N1116&lt;&gt;"")) + IF(TRIM(O1116)="",0,LEN(O1116)-LEN(SUBSTITUTE(O1116,",",""))+1)</f>
        <v>0</v>
      </c>
      <c r="K1116" s="242" t="str">
        <f>IF(AND(G1116&lt;&gt;0,G1116&lt;&gt;""),IF(B1116="","",IF(ISNUMBER(MATCH(B1116,'Look Up Values'!$B$2:$B$500,0)),"","Dest. error")),"")</f>
        <v/>
      </c>
      <c r="L1116" s="242" t="str">
        <f>IF(AND(G1116&lt;&gt;0,G1116&lt;&gt;""),IF(C1116="","",IF(AND(ISNUMBER(--LEFT(C1116,FIND(" ",C1116&amp;" ")-1)),OR(LEN(LEFT(C1116,FIND(" ",C1116&amp;" ")-1))=6,LEN(LEFT(C1116,FIND(" ",C1116&amp;" ")-1))=7),OR(ISNUMBER(MATCH(LEFT(C1116,FIND(" ",C1116&amp;" ")-1),'Look Up Values'!$G$2:$G$1000,0)),ISNUMBER(MATCH(LEFT(C1116,FIND(" ",C1116&amp;" ")-1),'Look Up Values'!$AE$2:$AE$2000,0)))),"","EWC error")),"")</f>
        <v/>
      </c>
      <c r="M1116" s="242" t="str" cm="1">
        <f t="array" ref="M1116">IF(AND(G1116&lt;&gt;0,G1116&lt;&gt;""),IF(E1116="","",IF(ISNUMBER(MATCH(SUBSTITUTE(E1116," ",""),SUBSTITUTE('Look Up Values'!$I$2:$I$10," ",""),0)),"","State error")),"")</f>
        <v/>
      </c>
      <c r="N1116" s="242" t="str" cm="1">
        <f t="array" ref="N1116">IF(AND(G1116&lt;&gt;0,G1116&lt;&gt;""),IF(F1116="","",IF(ISNUMBER(MATCH(SUBSTITUTE(F1116," ",""),SUBSTITUTE('Look Up Values'!$W$2:$W$30," ",""),0)),"","D&amp;R error")),"")</f>
        <v/>
      </c>
      <c r="O1116" s="256" t="str">
        <f t="shared" si="35"/>
        <v/>
      </c>
    </row>
    <row r="1117" spans="1:15" ht="15.75">
      <c r="A1117" s="250">
        <v>1110</v>
      </c>
      <c r="B1117" s="208"/>
      <c r="C1117" s="49"/>
      <c r="D1117" s="50"/>
      <c r="E1117" s="50"/>
      <c r="F1117" s="50"/>
      <c r="G1117" s="209"/>
      <c r="H1117" s="48"/>
      <c r="I1117" s="457" t="str">
        <f t="shared" si="34"/>
        <v/>
      </c>
      <c r="J1117" s="241" cm="1">
        <f t="array" ref="J1117">SUMPRODUCT(--(K1117:N1117&lt;&gt;"")) + IF(TRIM(O1117)="",0,LEN(O1117)-LEN(SUBSTITUTE(O1117,",",""))+1)</f>
        <v>0</v>
      </c>
      <c r="K1117" s="242" t="str">
        <f>IF(AND(G1117&lt;&gt;0,G1117&lt;&gt;""),IF(B1117="","",IF(ISNUMBER(MATCH(B1117,'Look Up Values'!$B$2:$B$500,0)),"","Dest. error")),"")</f>
        <v/>
      </c>
      <c r="L1117" s="242" t="str">
        <f>IF(AND(G1117&lt;&gt;0,G1117&lt;&gt;""),IF(C1117="","",IF(AND(ISNUMBER(--LEFT(C1117,FIND(" ",C1117&amp;" ")-1)),OR(LEN(LEFT(C1117,FIND(" ",C1117&amp;" ")-1))=6,LEN(LEFT(C1117,FIND(" ",C1117&amp;" ")-1))=7),OR(ISNUMBER(MATCH(LEFT(C1117,FIND(" ",C1117&amp;" ")-1),'Look Up Values'!$G$2:$G$1000,0)),ISNUMBER(MATCH(LEFT(C1117,FIND(" ",C1117&amp;" ")-1),'Look Up Values'!$AE$2:$AE$2000,0)))),"","EWC error")),"")</f>
        <v/>
      </c>
      <c r="M1117" s="242" t="str" cm="1">
        <f t="array" ref="M1117">IF(AND(G1117&lt;&gt;0,G1117&lt;&gt;""),IF(E1117="","",IF(ISNUMBER(MATCH(SUBSTITUTE(E1117," ",""),SUBSTITUTE('Look Up Values'!$I$2:$I$10," ",""),0)),"","State error")),"")</f>
        <v/>
      </c>
      <c r="N1117" s="242" t="str" cm="1">
        <f t="array" ref="N1117">IF(AND(G1117&lt;&gt;0,G1117&lt;&gt;""),IF(F1117="","",IF(ISNUMBER(MATCH(SUBSTITUTE(F1117," ",""),SUBSTITUTE('Look Up Values'!$W$2:$W$30," ",""),0)),"","D&amp;R error")),"")</f>
        <v/>
      </c>
      <c r="O1117" s="256" t="str">
        <f t="shared" si="35"/>
        <v/>
      </c>
    </row>
    <row r="1118" spans="1:15" ht="15.75">
      <c r="A1118" s="250">
        <v>1111</v>
      </c>
      <c r="B1118" s="208"/>
      <c r="C1118" s="49"/>
      <c r="D1118" s="50"/>
      <c r="E1118" s="50"/>
      <c r="F1118" s="50"/>
      <c r="G1118" s="209"/>
      <c r="H1118" s="48"/>
      <c r="I1118" s="457" t="str">
        <f t="shared" si="34"/>
        <v/>
      </c>
      <c r="J1118" s="241" cm="1">
        <f t="array" ref="J1118">SUMPRODUCT(--(K1118:N1118&lt;&gt;"")) + IF(TRIM(O1118)="",0,LEN(O1118)-LEN(SUBSTITUTE(O1118,",",""))+1)</f>
        <v>0</v>
      </c>
      <c r="K1118" s="242" t="str">
        <f>IF(AND(G1118&lt;&gt;0,G1118&lt;&gt;""),IF(B1118="","",IF(ISNUMBER(MATCH(B1118,'Look Up Values'!$B$2:$B$500,0)),"","Dest. error")),"")</f>
        <v/>
      </c>
      <c r="L1118" s="242" t="str">
        <f>IF(AND(G1118&lt;&gt;0,G1118&lt;&gt;""),IF(C1118="","",IF(AND(ISNUMBER(--LEFT(C1118,FIND(" ",C1118&amp;" ")-1)),OR(LEN(LEFT(C1118,FIND(" ",C1118&amp;" ")-1))=6,LEN(LEFT(C1118,FIND(" ",C1118&amp;" ")-1))=7),OR(ISNUMBER(MATCH(LEFT(C1118,FIND(" ",C1118&amp;" ")-1),'Look Up Values'!$G$2:$G$1000,0)),ISNUMBER(MATCH(LEFT(C1118,FIND(" ",C1118&amp;" ")-1),'Look Up Values'!$AE$2:$AE$2000,0)))),"","EWC error")),"")</f>
        <v/>
      </c>
      <c r="M1118" s="242" t="str" cm="1">
        <f t="array" ref="M1118">IF(AND(G1118&lt;&gt;0,G1118&lt;&gt;""),IF(E1118="","",IF(ISNUMBER(MATCH(SUBSTITUTE(E1118," ",""),SUBSTITUTE('Look Up Values'!$I$2:$I$10," ",""),0)),"","State error")),"")</f>
        <v/>
      </c>
      <c r="N1118" s="242" t="str" cm="1">
        <f t="array" ref="N1118">IF(AND(G1118&lt;&gt;0,G1118&lt;&gt;""),IF(F1118="","",IF(ISNUMBER(MATCH(SUBSTITUTE(F1118," ",""),SUBSTITUTE('Look Up Values'!$W$2:$W$30," ",""),0)),"","D&amp;R error")),"")</f>
        <v/>
      </c>
      <c r="O1118" s="256" t="str">
        <f t="shared" si="35"/>
        <v/>
      </c>
    </row>
    <row r="1119" spans="1:15" ht="15.75">
      <c r="A1119" s="250">
        <v>1112</v>
      </c>
      <c r="B1119" s="208"/>
      <c r="C1119" s="49"/>
      <c r="D1119" s="50"/>
      <c r="E1119" s="50"/>
      <c r="F1119" s="50"/>
      <c r="G1119" s="209"/>
      <c r="H1119" s="48"/>
      <c r="I1119" s="457" t="str">
        <f t="shared" si="34"/>
        <v/>
      </c>
      <c r="J1119" s="241" cm="1">
        <f t="array" ref="J1119">SUMPRODUCT(--(K1119:N1119&lt;&gt;"")) + IF(TRIM(O1119)="",0,LEN(O1119)-LEN(SUBSTITUTE(O1119,",",""))+1)</f>
        <v>0</v>
      </c>
      <c r="K1119" s="242" t="str">
        <f>IF(AND(G1119&lt;&gt;0,G1119&lt;&gt;""),IF(B1119="","",IF(ISNUMBER(MATCH(B1119,'Look Up Values'!$B$2:$B$500,0)),"","Dest. error")),"")</f>
        <v/>
      </c>
      <c r="L1119" s="242" t="str">
        <f>IF(AND(G1119&lt;&gt;0,G1119&lt;&gt;""),IF(C1119="","",IF(AND(ISNUMBER(--LEFT(C1119,FIND(" ",C1119&amp;" ")-1)),OR(LEN(LEFT(C1119,FIND(" ",C1119&amp;" ")-1))=6,LEN(LEFT(C1119,FIND(" ",C1119&amp;" ")-1))=7),OR(ISNUMBER(MATCH(LEFT(C1119,FIND(" ",C1119&amp;" ")-1),'Look Up Values'!$G$2:$G$1000,0)),ISNUMBER(MATCH(LEFT(C1119,FIND(" ",C1119&amp;" ")-1),'Look Up Values'!$AE$2:$AE$2000,0)))),"","EWC error")),"")</f>
        <v/>
      </c>
      <c r="M1119" s="242" t="str" cm="1">
        <f t="array" ref="M1119">IF(AND(G1119&lt;&gt;0,G1119&lt;&gt;""),IF(E1119="","",IF(ISNUMBER(MATCH(SUBSTITUTE(E1119," ",""),SUBSTITUTE('Look Up Values'!$I$2:$I$10," ",""),0)),"","State error")),"")</f>
        <v/>
      </c>
      <c r="N1119" s="242" t="str" cm="1">
        <f t="array" ref="N1119">IF(AND(G1119&lt;&gt;0,G1119&lt;&gt;""),IF(F1119="","",IF(ISNUMBER(MATCH(SUBSTITUTE(F1119," ",""),SUBSTITUTE('Look Up Values'!$W$2:$W$30," ",""),0)),"","D&amp;R error")),"")</f>
        <v/>
      </c>
      <c r="O1119" s="256" t="str">
        <f t="shared" si="35"/>
        <v/>
      </c>
    </row>
    <row r="1120" spans="1:15" ht="15.75">
      <c r="A1120" s="250">
        <v>1113</v>
      </c>
      <c r="B1120" s="208"/>
      <c r="C1120" s="49"/>
      <c r="D1120" s="50"/>
      <c r="E1120" s="50"/>
      <c r="F1120" s="50"/>
      <c r="G1120" s="209"/>
      <c r="H1120" s="48"/>
      <c r="I1120" s="457" t="str">
        <f t="shared" si="34"/>
        <v/>
      </c>
      <c r="J1120" s="241" cm="1">
        <f t="array" ref="J1120">SUMPRODUCT(--(K1120:N1120&lt;&gt;"")) + IF(TRIM(O1120)="",0,LEN(O1120)-LEN(SUBSTITUTE(O1120,",",""))+1)</f>
        <v>0</v>
      </c>
      <c r="K1120" s="242" t="str">
        <f>IF(AND(G1120&lt;&gt;0,G1120&lt;&gt;""),IF(B1120="","",IF(ISNUMBER(MATCH(B1120,'Look Up Values'!$B$2:$B$500,0)),"","Dest. error")),"")</f>
        <v/>
      </c>
      <c r="L1120" s="242" t="str">
        <f>IF(AND(G1120&lt;&gt;0,G1120&lt;&gt;""),IF(C1120="","",IF(AND(ISNUMBER(--LEFT(C1120,FIND(" ",C1120&amp;" ")-1)),OR(LEN(LEFT(C1120,FIND(" ",C1120&amp;" ")-1))=6,LEN(LEFT(C1120,FIND(" ",C1120&amp;" ")-1))=7),OR(ISNUMBER(MATCH(LEFT(C1120,FIND(" ",C1120&amp;" ")-1),'Look Up Values'!$G$2:$G$1000,0)),ISNUMBER(MATCH(LEFT(C1120,FIND(" ",C1120&amp;" ")-1),'Look Up Values'!$AE$2:$AE$2000,0)))),"","EWC error")),"")</f>
        <v/>
      </c>
      <c r="M1120" s="242" t="str" cm="1">
        <f t="array" ref="M1120">IF(AND(G1120&lt;&gt;0,G1120&lt;&gt;""),IF(E1120="","",IF(ISNUMBER(MATCH(SUBSTITUTE(E1120," ",""),SUBSTITUTE('Look Up Values'!$I$2:$I$10," ",""),0)),"","State error")),"")</f>
        <v/>
      </c>
      <c r="N1120" s="242" t="str" cm="1">
        <f t="array" ref="N1120">IF(AND(G1120&lt;&gt;0,G1120&lt;&gt;""),IF(F1120="","",IF(ISNUMBER(MATCH(SUBSTITUTE(F1120," ",""),SUBSTITUTE('Look Up Values'!$W$2:$W$30," ",""),0)),"","D&amp;R error")),"")</f>
        <v/>
      </c>
      <c r="O1120" s="256" t="str">
        <f t="shared" si="35"/>
        <v/>
      </c>
    </row>
    <row r="1121" spans="1:15" ht="15.75">
      <c r="A1121" s="250">
        <v>1114</v>
      </c>
      <c r="B1121" s="208"/>
      <c r="C1121" s="49"/>
      <c r="D1121" s="50"/>
      <c r="E1121" s="50"/>
      <c r="F1121" s="50"/>
      <c r="G1121" s="209"/>
      <c r="H1121" s="48"/>
      <c r="I1121" s="457" t="str">
        <f t="shared" si="34"/>
        <v/>
      </c>
      <c r="J1121" s="241" cm="1">
        <f t="array" ref="J1121">SUMPRODUCT(--(K1121:N1121&lt;&gt;"")) + IF(TRIM(O1121)="",0,LEN(O1121)-LEN(SUBSTITUTE(O1121,",",""))+1)</f>
        <v>0</v>
      </c>
      <c r="K1121" s="242" t="str">
        <f>IF(AND(G1121&lt;&gt;0,G1121&lt;&gt;""),IF(B1121="","",IF(ISNUMBER(MATCH(B1121,'Look Up Values'!$B$2:$B$500,0)),"","Dest. error")),"")</f>
        <v/>
      </c>
      <c r="L1121" s="242" t="str">
        <f>IF(AND(G1121&lt;&gt;0,G1121&lt;&gt;""),IF(C1121="","",IF(AND(ISNUMBER(--LEFT(C1121,FIND(" ",C1121&amp;" ")-1)),OR(LEN(LEFT(C1121,FIND(" ",C1121&amp;" ")-1))=6,LEN(LEFT(C1121,FIND(" ",C1121&amp;" ")-1))=7),OR(ISNUMBER(MATCH(LEFT(C1121,FIND(" ",C1121&amp;" ")-1),'Look Up Values'!$G$2:$G$1000,0)),ISNUMBER(MATCH(LEFT(C1121,FIND(" ",C1121&amp;" ")-1),'Look Up Values'!$AE$2:$AE$2000,0)))),"","EWC error")),"")</f>
        <v/>
      </c>
      <c r="M1121" s="242" t="str" cm="1">
        <f t="array" ref="M1121">IF(AND(G1121&lt;&gt;0,G1121&lt;&gt;""),IF(E1121="","",IF(ISNUMBER(MATCH(SUBSTITUTE(E1121," ",""),SUBSTITUTE('Look Up Values'!$I$2:$I$10," ",""),0)),"","State error")),"")</f>
        <v/>
      </c>
      <c r="N1121" s="242" t="str" cm="1">
        <f t="array" ref="N1121">IF(AND(G1121&lt;&gt;0,G1121&lt;&gt;""),IF(F1121="","",IF(ISNUMBER(MATCH(SUBSTITUTE(F1121," ",""),SUBSTITUTE('Look Up Values'!$W$2:$W$30," ",""),0)),"","D&amp;R error")),"")</f>
        <v/>
      </c>
      <c r="O1121" s="256" t="str">
        <f t="shared" si="35"/>
        <v/>
      </c>
    </row>
    <row r="1122" spans="1:15" ht="15.75">
      <c r="A1122" s="250">
        <v>1115</v>
      </c>
      <c r="B1122" s="208"/>
      <c r="C1122" s="49"/>
      <c r="D1122" s="50"/>
      <c r="E1122" s="50"/>
      <c r="F1122" s="50"/>
      <c r="G1122" s="209"/>
      <c r="H1122" s="48"/>
      <c r="I1122" s="457" t="str">
        <f t="shared" si="34"/>
        <v/>
      </c>
      <c r="J1122" s="241" cm="1">
        <f t="array" ref="J1122">SUMPRODUCT(--(K1122:N1122&lt;&gt;"")) + IF(TRIM(O1122)="",0,LEN(O1122)-LEN(SUBSTITUTE(O1122,",",""))+1)</f>
        <v>0</v>
      </c>
      <c r="K1122" s="242" t="str">
        <f>IF(AND(G1122&lt;&gt;0,G1122&lt;&gt;""),IF(B1122="","",IF(ISNUMBER(MATCH(B1122,'Look Up Values'!$B$2:$B$500,0)),"","Dest. error")),"")</f>
        <v/>
      </c>
      <c r="L1122" s="242" t="str">
        <f>IF(AND(G1122&lt;&gt;0,G1122&lt;&gt;""),IF(C1122="","",IF(AND(ISNUMBER(--LEFT(C1122,FIND(" ",C1122&amp;" ")-1)),OR(LEN(LEFT(C1122,FIND(" ",C1122&amp;" ")-1))=6,LEN(LEFT(C1122,FIND(" ",C1122&amp;" ")-1))=7),OR(ISNUMBER(MATCH(LEFT(C1122,FIND(" ",C1122&amp;" ")-1),'Look Up Values'!$G$2:$G$1000,0)),ISNUMBER(MATCH(LEFT(C1122,FIND(" ",C1122&amp;" ")-1),'Look Up Values'!$AE$2:$AE$2000,0)))),"","EWC error")),"")</f>
        <v/>
      </c>
      <c r="M1122" s="242" t="str" cm="1">
        <f t="array" ref="M1122">IF(AND(G1122&lt;&gt;0,G1122&lt;&gt;""),IF(E1122="","",IF(ISNUMBER(MATCH(SUBSTITUTE(E1122," ",""),SUBSTITUTE('Look Up Values'!$I$2:$I$10," ",""),0)),"","State error")),"")</f>
        <v/>
      </c>
      <c r="N1122" s="242" t="str" cm="1">
        <f t="array" ref="N1122">IF(AND(G1122&lt;&gt;0,G1122&lt;&gt;""),IF(F1122="","",IF(ISNUMBER(MATCH(SUBSTITUTE(F1122," ",""),SUBSTITUTE('Look Up Values'!$W$2:$W$30," ",""),0)),"","D&amp;R error")),"")</f>
        <v/>
      </c>
      <c r="O1122" s="256" t="str">
        <f t="shared" si="35"/>
        <v/>
      </c>
    </row>
    <row r="1123" spans="1:15" ht="15.75">
      <c r="A1123" s="250">
        <v>1116</v>
      </c>
      <c r="B1123" s="208"/>
      <c r="C1123" s="49"/>
      <c r="D1123" s="50"/>
      <c r="E1123" s="50"/>
      <c r="F1123" s="50"/>
      <c r="G1123" s="209"/>
      <c r="H1123" s="48"/>
      <c r="I1123" s="457" t="str">
        <f t="shared" si="34"/>
        <v/>
      </c>
      <c r="J1123" s="241" cm="1">
        <f t="array" ref="J1123">SUMPRODUCT(--(K1123:N1123&lt;&gt;"")) + IF(TRIM(O1123)="",0,LEN(O1123)-LEN(SUBSTITUTE(O1123,",",""))+1)</f>
        <v>0</v>
      </c>
      <c r="K1123" s="242" t="str">
        <f>IF(AND(G1123&lt;&gt;0,G1123&lt;&gt;""),IF(B1123="","",IF(ISNUMBER(MATCH(B1123,'Look Up Values'!$B$2:$B$500,0)),"","Dest. error")),"")</f>
        <v/>
      </c>
      <c r="L1123" s="242" t="str">
        <f>IF(AND(G1123&lt;&gt;0,G1123&lt;&gt;""),IF(C1123="","",IF(AND(ISNUMBER(--LEFT(C1123,FIND(" ",C1123&amp;" ")-1)),OR(LEN(LEFT(C1123,FIND(" ",C1123&amp;" ")-1))=6,LEN(LEFT(C1123,FIND(" ",C1123&amp;" ")-1))=7),OR(ISNUMBER(MATCH(LEFT(C1123,FIND(" ",C1123&amp;" ")-1),'Look Up Values'!$G$2:$G$1000,0)),ISNUMBER(MATCH(LEFT(C1123,FIND(" ",C1123&amp;" ")-1),'Look Up Values'!$AE$2:$AE$2000,0)))),"","EWC error")),"")</f>
        <v/>
      </c>
      <c r="M1123" s="242" t="str" cm="1">
        <f t="array" ref="M1123">IF(AND(G1123&lt;&gt;0,G1123&lt;&gt;""),IF(E1123="","",IF(ISNUMBER(MATCH(SUBSTITUTE(E1123," ",""),SUBSTITUTE('Look Up Values'!$I$2:$I$10," ",""),0)),"","State error")),"")</f>
        <v/>
      </c>
      <c r="N1123" s="242" t="str" cm="1">
        <f t="array" ref="N1123">IF(AND(G1123&lt;&gt;0,G1123&lt;&gt;""),IF(F1123="","",IF(ISNUMBER(MATCH(SUBSTITUTE(F1123," ",""),SUBSTITUTE('Look Up Values'!$W$2:$W$30," ",""),0)),"","D&amp;R error")),"")</f>
        <v/>
      </c>
      <c r="O1123" s="256" t="str">
        <f t="shared" si="35"/>
        <v/>
      </c>
    </row>
    <row r="1124" spans="1:15" ht="15.75">
      <c r="A1124" s="250">
        <v>1117</v>
      </c>
      <c r="B1124" s="208"/>
      <c r="C1124" s="49"/>
      <c r="D1124" s="50"/>
      <c r="E1124" s="50"/>
      <c r="F1124" s="50"/>
      <c r="G1124" s="209"/>
      <c r="H1124" s="48"/>
      <c r="I1124" s="457" t="str">
        <f t="shared" si="34"/>
        <v/>
      </c>
      <c r="J1124" s="241" cm="1">
        <f t="array" ref="J1124">SUMPRODUCT(--(K1124:N1124&lt;&gt;"")) + IF(TRIM(O1124)="",0,LEN(O1124)-LEN(SUBSTITUTE(O1124,",",""))+1)</f>
        <v>0</v>
      </c>
      <c r="K1124" s="242" t="str">
        <f>IF(AND(G1124&lt;&gt;0,G1124&lt;&gt;""),IF(B1124="","",IF(ISNUMBER(MATCH(B1124,'Look Up Values'!$B$2:$B$500,0)),"","Dest. error")),"")</f>
        <v/>
      </c>
      <c r="L1124" s="242" t="str">
        <f>IF(AND(G1124&lt;&gt;0,G1124&lt;&gt;""),IF(C1124="","",IF(AND(ISNUMBER(--LEFT(C1124,FIND(" ",C1124&amp;" ")-1)),OR(LEN(LEFT(C1124,FIND(" ",C1124&amp;" ")-1))=6,LEN(LEFT(C1124,FIND(" ",C1124&amp;" ")-1))=7),OR(ISNUMBER(MATCH(LEFT(C1124,FIND(" ",C1124&amp;" ")-1),'Look Up Values'!$G$2:$G$1000,0)),ISNUMBER(MATCH(LEFT(C1124,FIND(" ",C1124&amp;" ")-1),'Look Up Values'!$AE$2:$AE$2000,0)))),"","EWC error")),"")</f>
        <v/>
      </c>
      <c r="M1124" s="242" t="str" cm="1">
        <f t="array" ref="M1124">IF(AND(G1124&lt;&gt;0,G1124&lt;&gt;""),IF(E1124="","",IF(ISNUMBER(MATCH(SUBSTITUTE(E1124," ",""),SUBSTITUTE('Look Up Values'!$I$2:$I$10," ",""),0)),"","State error")),"")</f>
        <v/>
      </c>
      <c r="N1124" s="242" t="str" cm="1">
        <f t="array" ref="N1124">IF(AND(G1124&lt;&gt;0,G1124&lt;&gt;""),IF(F1124="","",IF(ISNUMBER(MATCH(SUBSTITUTE(F1124," ",""),SUBSTITUTE('Look Up Values'!$W$2:$W$30," ",""),0)),"","D&amp;R error")),"")</f>
        <v/>
      </c>
      <c r="O1124" s="256" t="str">
        <f t="shared" si="35"/>
        <v/>
      </c>
    </row>
    <row r="1125" spans="1:15" ht="15.75">
      <c r="A1125" s="250">
        <v>1118</v>
      </c>
      <c r="B1125" s="208"/>
      <c r="C1125" s="49"/>
      <c r="D1125" s="50"/>
      <c r="E1125" s="50"/>
      <c r="F1125" s="50"/>
      <c r="G1125" s="209"/>
      <c r="H1125" s="48"/>
      <c r="I1125" s="457" t="str">
        <f t="shared" si="34"/>
        <v/>
      </c>
      <c r="J1125" s="241" cm="1">
        <f t="array" ref="J1125">SUMPRODUCT(--(K1125:N1125&lt;&gt;"")) + IF(TRIM(O1125)="",0,LEN(O1125)-LEN(SUBSTITUTE(O1125,",",""))+1)</f>
        <v>0</v>
      </c>
      <c r="K1125" s="242" t="str">
        <f>IF(AND(G1125&lt;&gt;0,G1125&lt;&gt;""),IF(B1125="","",IF(ISNUMBER(MATCH(B1125,'Look Up Values'!$B$2:$B$500,0)),"","Dest. error")),"")</f>
        <v/>
      </c>
      <c r="L1125" s="242" t="str">
        <f>IF(AND(G1125&lt;&gt;0,G1125&lt;&gt;""),IF(C1125="","",IF(AND(ISNUMBER(--LEFT(C1125,FIND(" ",C1125&amp;" ")-1)),OR(LEN(LEFT(C1125,FIND(" ",C1125&amp;" ")-1))=6,LEN(LEFT(C1125,FIND(" ",C1125&amp;" ")-1))=7),OR(ISNUMBER(MATCH(LEFT(C1125,FIND(" ",C1125&amp;" ")-1),'Look Up Values'!$G$2:$G$1000,0)),ISNUMBER(MATCH(LEFT(C1125,FIND(" ",C1125&amp;" ")-1),'Look Up Values'!$AE$2:$AE$2000,0)))),"","EWC error")),"")</f>
        <v/>
      </c>
      <c r="M1125" s="242" t="str" cm="1">
        <f t="array" ref="M1125">IF(AND(G1125&lt;&gt;0,G1125&lt;&gt;""),IF(E1125="","",IF(ISNUMBER(MATCH(SUBSTITUTE(E1125," ",""),SUBSTITUTE('Look Up Values'!$I$2:$I$10," ",""),0)),"","State error")),"")</f>
        <v/>
      </c>
      <c r="N1125" s="242" t="str" cm="1">
        <f t="array" ref="N1125">IF(AND(G1125&lt;&gt;0,G1125&lt;&gt;""),IF(F1125="","",IF(ISNUMBER(MATCH(SUBSTITUTE(F1125," ",""),SUBSTITUTE('Look Up Values'!$W$2:$W$30," ",""),0)),"","D&amp;R error")),"")</f>
        <v/>
      </c>
      <c r="O1125" s="256" t="str">
        <f t="shared" si="35"/>
        <v/>
      </c>
    </row>
    <row r="1126" spans="1:15" ht="15.75">
      <c r="A1126" s="250">
        <v>1119</v>
      </c>
      <c r="B1126" s="208"/>
      <c r="C1126" s="49"/>
      <c r="D1126" s="50"/>
      <c r="E1126" s="50"/>
      <c r="F1126" s="50"/>
      <c r="G1126" s="209"/>
      <c r="H1126" s="48"/>
      <c r="I1126" s="457" t="str">
        <f t="shared" si="34"/>
        <v/>
      </c>
      <c r="J1126" s="241" cm="1">
        <f t="array" ref="J1126">SUMPRODUCT(--(K1126:N1126&lt;&gt;"")) + IF(TRIM(O1126)="",0,LEN(O1126)-LEN(SUBSTITUTE(O1126,",",""))+1)</f>
        <v>0</v>
      </c>
      <c r="K1126" s="242" t="str">
        <f>IF(AND(G1126&lt;&gt;0,G1126&lt;&gt;""),IF(B1126="","",IF(ISNUMBER(MATCH(B1126,'Look Up Values'!$B$2:$B$500,0)),"","Dest. error")),"")</f>
        <v/>
      </c>
      <c r="L1126" s="242" t="str">
        <f>IF(AND(G1126&lt;&gt;0,G1126&lt;&gt;""),IF(C1126="","",IF(AND(ISNUMBER(--LEFT(C1126,FIND(" ",C1126&amp;" ")-1)),OR(LEN(LEFT(C1126,FIND(" ",C1126&amp;" ")-1))=6,LEN(LEFT(C1126,FIND(" ",C1126&amp;" ")-1))=7),OR(ISNUMBER(MATCH(LEFT(C1126,FIND(" ",C1126&amp;" ")-1),'Look Up Values'!$G$2:$G$1000,0)),ISNUMBER(MATCH(LEFT(C1126,FIND(" ",C1126&amp;" ")-1),'Look Up Values'!$AE$2:$AE$2000,0)))),"","EWC error")),"")</f>
        <v/>
      </c>
      <c r="M1126" s="242" t="str" cm="1">
        <f t="array" ref="M1126">IF(AND(G1126&lt;&gt;0,G1126&lt;&gt;""),IF(E1126="","",IF(ISNUMBER(MATCH(SUBSTITUTE(E1126," ",""),SUBSTITUTE('Look Up Values'!$I$2:$I$10," ",""),0)),"","State error")),"")</f>
        <v/>
      </c>
      <c r="N1126" s="242" t="str" cm="1">
        <f t="array" ref="N1126">IF(AND(G1126&lt;&gt;0,G1126&lt;&gt;""),IF(F1126="","",IF(ISNUMBER(MATCH(SUBSTITUTE(F1126," ",""),SUBSTITUTE('Look Up Values'!$W$2:$W$30," ",""),0)),"","D&amp;R error")),"")</f>
        <v/>
      </c>
      <c r="O1126" s="256" t="str">
        <f t="shared" si="35"/>
        <v/>
      </c>
    </row>
    <row r="1127" spans="1:15" ht="15.75">
      <c r="A1127" s="250">
        <v>1120</v>
      </c>
      <c r="B1127" s="208"/>
      <c r="C1127" s="49"/>
      <c r="D1127" s="50"/>
      <c r="E1127" s="50"/>
      <c r="F1127" s="50"/>
      <c r="G1127" s="209"/>
      <c r="H1127" s="48"/>
      <c r="I1127" s="457" t="str">
        <f t="shared" si="34"/>
        <v/>
      </c>
      <c r="J1127" s="241" cm="1">
        <f t="array" ref="J1127">SUMPRODUCT(--(K1127:N1127&lt;&gt;"")) + IF(TRIM(O1127)="",0,LEN(O1127)-LEN(SUBSTITUTE(O1127,",",""))+1)</f>
        <v>0</v>
      </c>
      <c r="K1127" s="242" t="str">
        <f>IF(AND(G1127&lt;&gt;0,G1127&lt;&gt;""),IF(B1127="","",IF(ISNUMBER(MATCH(B1127,'Look Up Values'!$B$2:$B$500,0)),"","Dest. error")),"")</f>
        <v/>
      </c>
      <c r="L1127" s="242" t="str">
        <f>IF(AND(G1127&lt;&gt;0,G1127&lt;&gt;""),IF(C1127="","",IF(AND(ISNUMBER(--LEFT(C1127,FIND(" ",C1127&amp;" ")-1)),OR(LEN(LEFT(C1127,FIND(" ",C1127&amp;" ")-1))=6,LEN(LEFT(C1127,FIND(" ",C1127&amp;" ")-1))=7),OR(ISNUMBER(MATCH(LEFT(C1127,FIND(" ",C1127&amp;" ")-1),'Look Up Values'!$G$2:$G$1000,0)),ISNUMBER(MATCH(LEFT(C1127,FIND(" ",C1127&amp;" ")-1),'Look Up Values'!$AE$2:$AE$2000,0)))),"","EWC error")),"")</f>
        <v/>
      </c>
      <c r="M1127" s="242" t="str" cm="1">
        <f t="array" ref="M1127">IF(AND(G1127&lt;&gt;0,G1127&lt;&gt;""),IF(E1127="","",IF(ISNUMBER(MATCH(SUBSTITUTE(E1127," ",""),SUBSTITUTE('Look Up Values'!$I$2:$I$10," ",""),0)),"","State error")),"")</f>
        <v/>
      </c>
      <c r="N1127" s="242" t="str" cm="1">
        <f t="array" ref="N1127">IF(AND(G1127&lt;&gt;0,G1127&lt;&gt;""),IF(F1127="","",IF(ISNUMBER(MATCH(SUBSTITUTE(F1127," ",""),SUBSTITUTE('Look Up Values'!$W$2:$W$30," ",""),0)),"","D&amp;R error")),"")</f>
        <v/>
      </c>
      <c r="O1127" s="256" t="str">
        <f t="shared" si="35"/>
        <v/>
      </c>
    </row>
    <row r="1128" spans="1:15" ht="15.75">
      <c r="A1128" s="250">
        <v>1121</v>
      </c>
      <c r="B1128" s="208"/>
      <c r="C1128" s="49"/>
      <c r="D1128" s="50"/>
      <c r="E1128" s="50"/>
      <c r="F1128" s="50"/>
      <c r="G1128" s="209"/>
      <c r="H1128" s="48"/>
      <c r="I1128" s="457" t="str">
        <f t="shared" si="34"/>
        <v/>
      </c>
      <c r="J1128" s="241" cm="1">
        <f t="array" ref="J1128">SUMPRODUCT(--(K1128:N1128&lt;&gt;"")) + IF(TRIM(O1128)="",0,LEN(O1128)-LEN(SUBSTITUTE(O1128,",",""))+1)</f>
        <v>0</v>
      </c>
      <c r="K1128" s="242" t="str">
        <f>IF(AND(G1128&lt;&gt;0,G1128&lt;&gt;""),IF(B1128="","",IF(ISNUMBER(MATCH(B1128,'Look Up Values'!$B$2:$B$500,0)),"","Dest. error")),"")</f>
        <v/>
      </c>
      <c r="L1128" s="242" t="str">
        <f>IF(AND(G1128&lt;&gt;0,G1128&lt;&gt;""),IF(C1128="","",IF(AND(ISNUMBER(--LEFT(C1128,FIND(" ",C1128&amp;" ")-1)),OR(LEN(LEFT(C1128,FIND(" ",C1128&amp;" ")-1))=6,LEN(LEFT(C1128,FIND(" ",C1128&amp;" ")-1))=7),OR(ISNUMBER(MATCH(LEFT(C1128,FIND(" ",C1128&amp;" ")-1),'Look Up Values'!$G$2:$G$1000,0)),ISNUMBER(MATCH(LEFT(C1128,FIND(" ",C1128&amp;" ")-1),'Look Up Values'!$AE$2:$AE$2000,0)))),"","EWC error")),"")</f>
        <v/>
      </c>
      <c r="M1128" s="242" t="str" cm="1">
        <f t="array" ref="M1128">IF(AND(G1128&lt;&gt;0,G1128&lt;&gt;""),IF(E1128="","",IF(ISNUMBER(MATCH(SUBSTITUTE(E1128," ",""),SUBSTITUTE('Look Up Values'!$I$2:$I$10," ",""),0)),"","State error")),"")</f>
        <v/>
      </c>
      <c r="N1128" s="242" t="str" cm="1">
        <f t="array" ref="N1128">IF(AND(G1128&lt;&gt;0,G1128&lt;&gt;""),IF(F1128="","",IF(ISNUMBER(MATCH(SUBSTITUTE(F1128," ",""),SUBSTITUTE('Look Up Values'!$W$2:$W$30," ",""),0)),"","D&amp;R error")),"")</f>
        <v/>
      </c>
      <c r="O1128" s="256" t="str">
        <f t="shared" si="35"/>
        <v/>
      </c>
    </row>
    <row r="1129" spans="1:15" ht="15.75">
      <c r="A1129" s="250">
        <v>1122</v>
      </c>
      <c r="B1129" s="208"/>
      <c r="C1129" s="49"/>
      <c r="D1129" s="50"/>
      <c r="E1129" s="50"/>
      <c r="F1129" s="50"/>
      <c r="G1129" s="209"/>
      <c r="H1129" s="48"/>
      <c r="I1129" s="457" t="str">
        <f t="shared" si="34"/>
        <v/>
      </c>
      <c r="J1129" s="241" cm="1">
        <f t="array" ref="J1129">SUMPRODUCT(--(K1129:N1129&lt;&gt;"")) + IF(TRIM(O1129)="",0,LEN(O1129)-LEN(SUBSTITUTE(O1129,",",""))+1)</f>
        <v>0</v>
      </c>
      <c r="K1129" s="242" t="str">
        <f>IF(AND(G1129&lt;&gt;0,G1129&lt;&gt;""),IF(B1129="","",IF(ISNUMBER(MATCH(B1129,'Look Up Values'!$B$2:$B$500,0)),"","Dest. error")),"")</f>
        <v/>
      </c>
      <c r="L1129" s="242" t="str">
        <f>IF(AND(G1129&lt;&gt;0,G1129&lt;&gt;""),IF(C1129="","",IF(AND(ISNUMBER(--LEFT(C1129,FIND(" ",C1129&amp;" ")-1)),OR(LEN(LEFT(C1129,FIND(" ",C1129&amp;" ")-1))=6,LEN(LEFT(C1129,FIND(" ",C1129&amp;" ")-1))=7),OR(ISNUMBER(MATCH(LEFT(C1129,FIND(" ",C1129&amp;" ")-1),'Look Up Values'!$G$2:$G$1000,0)),ISNUMBER(MATCH(LEFT(C1129,FIND(" ",C1129&amp;" ")-1),'Look Up Values'!$AE$2:$AE$2000,0)))),"","EWC error")),"")</f>
        <v/>
      </c>
      <c r="M1129" s="242" t="str" cm="1">
        <f t="array" ref="M1129">IF(AND(G1129&lt;&gt;0,G1129&lt;&gt;""),IF(E1129="","",IF(ISNUMBER(MATCH(SUBSTITUTE(E1129," ",""),SUBSTITUTE('Look Up Values'!$I$2:$I$10," ",""),0)),"","State error")),"")</f>
        <v/>
      </c>
      <c r="N1129" s="242" t="str" cm="1">
        <f t="array" ref="N1129">IF(AND(G1129&lt;&gt;0,G1129&lt;&gt;""),IF(F1129="","",IF(ISNUMBER(MATCH(SUBSTITUTE(F1129," ",""),SUBSTITUTE('Look Up Values'!$W$2:$W$30," ",""),0)),"","D&amp;R error")),"")</f>
        <v/>
      </c>
      <c r="O1129" s="256" t="str">
        <f t="shared" si="35"/>
        <v/>
      </c>
    </row>
    <row r="1130" spans="1:15" ht="15.75">
      <c r="A1130" s="250">
        <v>1123</v>
      </c>
      <c r="B1130" s="208"/>
      <c r="C1130" s="49"/>
      <c r="D1130" s="50"/>
      <c r="E1130" s="50"/>
      <c r="F1130" s="50"/>
      <c r="G1130" s="209"/>
      <c r="H1130" s="48"/>
      <c r="I1130" s="457" t="str">
        <f t="shared" si="34"/>
        <v/>
      </c>
      <c r="J1130" s="241" cm="1">
        <f t="array" ref="J1130">SUMPRODUCT(--(K1130:N1130&lt;&gt;"")) + IF(TRIM(O1130)="",0,LEN(O1130)-LEN(SUBSTITUTE(O1130,",",""))+1)</f>
        <v>0</v>
      </c>
      <c r="K1130" s="242" t="str">
        <f>IF(AND(G1130&lt;&gt;0,G1130&lt;&gt;""),IF(B1130="","",IF(ISNUMBER(MATCH(B1130,'Look Up Values'!$B$2:$B$500,0)),"","Dest. error")),"")</f>
        <v/>
      </c>
      <c r="L1130" s="242" t="str">
        <f>IF(AND(G1130&lt;&gt;0,G1130&lt;&gt;""),IF(C1130="","",IF(AND(ISNUMBER(--LEFT(C1130,FIND(" ",C1130&amp;" ")-1)),OR(LEN(LEFT(C1130,FIND(" ",C1130&amp;" ")-1))=6,LEN(LEFT(C1130,FIND(" ",C1130&amp;" ")-1))=7),OR(ISNUMBER(MATCH(LEFT(C1130,FIND(" ",C1130&amp;" ")-1),'Look Up Values'!$G$2:$G$1000,0)),ISNUMBER(MATCH(LEFT(C1130,FIND(" ",C1130&amp;" ")-1),'Look Up Values'!$AE$2:$AE$2000,0)))),"","EWC error")),"")</f>
        <v/>
      </c>
      <c r="M1130" s="242" t="str" cm="1">
        <f t="array" ref="M1130">IF(AND(G1130&lt;&gt;0,G1130&lt;&gt;""),IF(E1130="","",IF(ISNUMBER(MATCH(SUBSTITUTE(E1130," ",""),SUBSTITUTE('Look Up Values'!$I$2:$I$10," ",""),0)),"","State error")),"")</f>
        <v/>
      </c>
      <c r="N1130" s="242" t="str" cm="1">
        <f t="array" ref="N1130">IF(AND(G1130&lt;&gt;0,G1130&lt;&gt;""),IF(F1130="","",IF(ISNUMBER(MATCH(SUBSTITUTE(F1130," ",""),SUBSTITUTE('Look Up Values'!$W$2:$W$30," ",""),0)),"","D&amp;R error")),"")</f>
        <v/>
      </c>
      <c r="O1130" s="256" t="str">
        <f t="shared" si="35"/>
        <v/>
      </c>
    </row>
    <row r="1131" spans="1:15" ht="15.75">
      <c r="A1131" s="250">
        <v>1124</v>
      </c>
      <c r="B1131" s="208"/>
      <c r="C1131" s="49"/>
      <c r="D1131" s="50"/>
      <c r="E1131" s="50"/>
      <c r="F1131" s="50"/>
      <c r="G1131" s="209"/>
      <c r="H1131" s="48"/>
      <c r="I1131" s="457" t="str">
        <f t="shared" si="34"/>
        <v/>
      </c>
      <c r="J1131" s="241" cm="1">
        <f t="array" ref="J1131">SUMPRODUCT(--(K1131:N1131&lt;&gt;"")) + IF(TRIM(O1131)="",0,LEN(O1131)-LEN(SUBSTITUTE(O1131,",",""))+1)</f>
        <v>0</v>
      </c>
      <c r="K1131" s="242" t="str">
        <f>IF(AND(G1131&lt;&gt;0,G1131&lt;&gt;""),IF(B1131="","",IF(ISNUMBER(MATCH(B1131,'Look Up Values'!$B$2:$B$500,0)),"","Dest. error")),"")</f>
        <v/>
      </c>
      <c r="L1131" s="242" t="str">
        <f>IF(AND(G1131&lt;&gt;0,G1131&lt;&gt;""),IF(C1131="","",IF(AND(ISNUMBER(--LEFT(C1131,FIND(" ",C1131&amp;" ")-1)),OR(LEN(LEFT(C1131,FIND(" ",C1131&amp;" ")-1))=6,LEN(LEFT(C1131,FIND(" ",C1131&amp;" ")-1))=7),OR(ISNUMBER(MATCH(LEFT(C1131,FIND(" ",C1131&amp;" ")-1),'Look Up Values'!$G$2:$G$1000,0)),ISNUMBER(MATCH(LEFT(C1131,FIND(" ",C1131&amp;" ")-1),'Look Up Values'!$AE$2:$AE$2000,0)))),"","EWC error")),"")</f>
        <v/>
      </c>
      <c r="M1131" s="242" t="str" cm="1">
        <f t="array" ref="M1131">IF(AND(G1131&lt;&gt;0,G1131&lt;&gt;""),IF(E1131="","",IF(ISNUMBER(MATCH(SUBSTITUTE(E1131," ",""),SUBSTITUTE('Look Up Values'!$I$2:$I$10," ",""),0)),"","State error")),"")</f>
        <v/>
      </c>
      <c r="N1131" s="242" t="str" cm="1">
        <f t="array" ref="N1131">IF(AND(G1131&lt;&gt;0,G1131&lt;&gt;""),IF(F1131="","",IF(ISNUMBER(MATCH(SUBSTITUTE(F1131," ",""),SUBSTITUTE('Look Up Values'!$W$2:$W$30," ",""),0)),"","D&amp;R error")),"")</f>
        <v/>
      </c>
      <c r="O1131" s="256" t="str">
        <f t="shared" si="35"/>
        <v/>
      </c>
    </row>
    <row r="1132" spans="1:15" ht="15.75">
      <c r="A1132" s="250">
        <v>1125</v>
      </c>
      <c r="B1132" s="208"/>
      <c r="C1132" s="49"/>
      <c r="D1132" s="50"/>
      <c r="E1132" s="50"/>
      <c r="F1132" s="50"/>
      <c r="G1132" s="209"/>
      <c r="H1132" s="48"/>
      <c r="I1132" s="457" t="str">
        <f t="shared" si="34"/>
        <v/>
      </c>
      <c r="J1132" s="241" cm="1">
        <f t="array" ref="J1132">SUMPRODUCT(--(K1132:N1132&lt;&gt;"")) + IF(TRIM(O1132)="",0,LEN(O1132)-LEN(SUBSTITUTE(O1132,",",""))+1)</f>
        <v>0</v>
      </c>
      <c r="K1132" s="242" t="str">
        <f>IF(AND(G1132&lt;&gt;0,G1132&lt;&gt;""),IF(B1132="","",IF(ISNUMBER(MATCH(B1132,'Look Up Values'!$B$2:$B$500,0)),"","Dest. error")),"")</f>
        <v/>
      </c>
      <c r="L1132" s="242" t="str">
        <f>IF(AND(G1132&lt;&gt;0,G1132&lt;&gt;""),IF(C1132="","",IF(AND(ISNUMBER(--LEFT(C1132,FIND(" ",C1132&amp;" ")-1)),OR(LEN(LEFT(C1132,FIND(" ",C1132&amp;" ")-1))=6,LEN(LEFT(C1132,FIND(" ",C1132&amp;" ")-1))=7),OR(ISNUMBER(MATCH(LEFT(C1132,FIND(" ",C1132&amp;" ")-1),'Look Up Values'!$G$2:$G$1000,0)),ISNUMBER(MATCH(LEFT(C1132,FIND(" ",C1132&amp;" ")-1),'Look Up Values'!$AE$2:$AE$2000,0)))),"","EWC error")),"")</f>
        <v/>
      </c>
      <c r="M1132" s="242" t="str" cm="1">
        <f t="array" ref="M1132">IF(AND(G1132&lt;&gt;0,G1132&lt;&gt;""),IF(E1132="","",IF(ISNUMBER(MATCH(SUBSTITUTE(E1132," ",""),SUBSTITUTE('Look Up Values'!$I$2:$I$10," ",""),0)),"","State error")),"")</f>
        <v/>
      </c>
      <c r="N1132" s="242" t="str" cm="1">
        <f t="array" ref="N1132">IF(AND(G1132&lt;&gt;0,G1132&lt;&gt;""),IF(F1132="","",IF(ISNUMBER(MATCH(SUBSTITUTE(F1132," ",""),SUBSTITUTE('Look Up Values'!$W$2:$W$30," ",""),0)),"","D&amp;R error")),"")</f>
        <v/>
      </c>
      <c r="O1132" s="256" t="str">
        <f t="shared" si="35"/>
        <v/>
      </c>
    </row>
    <row r="1133" spans="1:15" ht="15.75">
      <c r="A1133" s="250">
        <v>1126</v>
      </c>
      <c r="B1133" s="208"/>
      <c r="C1133" s="49"/>
      <c r="D1133" s="50"/>
      <c r="E1133" s="50"/>
      <c r="F1133" s="50"/>
      <c r="G1133" s="209"/>
      <c r="H1133" s="48"/>
      <c r="I1133" s="457" t="str">
        <f t="shared" si="34"/>
        <v/>
      </c>
      <c r="J1133" s="241" cm="1">
        <f t="array" ref="J1133">SUMPRODUCT(--(K1133:N1133&lt;&gt;"")) + IF(TRIM(O1133)="",0,LEN(O1133)-LEN(SUBSTITUTE(O1133,",",""))+1)</f>
        <v>0</v>
      </c>
      <c r="K1133" s="242" t="str">
        <f>IF(AND(G1133&lt;&gt;0,G1133&lt;&gt;""),IF(B1133="","",IF(ISNUMBER(MATCH(B1133,'Look Up Values'!$B$2:$B$500,0)),"","Dest. error")),"")</f>
        <v/>
      </c>
      <c r="L1133" s="242" t="str">
        <f>IF(AND(G1133&lt;&gt;0,G1133&lt;&gt;""),IF(C1133="","",IF(AND(ISNUMBER(--LEFT(C1133,FIND(" ",C1133&amp;" ")-1)),OR(LEN(LEFT(C1133,FIND(" ",C1133&amp;" ")-1))=6,LEN(LEFT(C1133,FIND(" ",C1133&amp;" ")-1))=7),OR(ISNUMBER(MATCH(LEFT(C1133,FIND(" ",C1133&amp;" ")-1),'Look Up Values'!$G$2:$G$1000,0)),ISNUMBER(MATCH(LEFT(C1133,FIND(" ",C1133&amp;" ")-1),'Look Up Values'!$AE$2:$AE$2000,0)))),"","EWC error")),"")</f>
        <v/>
      </c>
      <c r="M1133" s="242" t="str" cm="1">
        <f t="array" ref="M1133">IF(AND(G1133&lt;&gt;0,G1133&lt;&gt;""),IF(E1133="","",IF(ISNUMBER(MATCH(SUBSTITUTE(E1133," ",""),SUBSTITUTE('Look Up Values'!$I$2:$I$10," ",""),0)),"","State error")),"")</f>
        <v/>
      </c>
      <c r="N1133" s="242" t="str" cm="1">
        <f t="array" ref="N1133">IF(AND(G1133&lt;&gt;0,G1133&lt;&gt;""),IF(F1133="","",IF(ISNUMBER(MATCH(SUBSTITUTE(F1133," ",""),SUBSTITUTE('Look Up Values'!$W$2:$W$30," ",""),0)),"","D&amp;R error")),"")</f>
        <v/>
      </c>
      <c r="O1133" s="256" t="str">
        <f t="shared" si="35"/>
        <v/>
      </c>
    </row>
    <row r="1134" spans="1:15" ht="15.75">
      <c r="A1134" s="250">
        <v>1127</v>
      </c>
      <c r="B1134" s="208"/>
      <c r="C1134" s="49"/>
      <c r="D1134" s="50"/>
      <c r="E1134" s="50"/>
      <c r="F1134" s="50"/>
      <c r="G1134" s="209"/>
      <c r="H1134" s="48"/>
      <c r="I1134" s="457" t="str">
        <f t="shared" si="34"/>
        <v/>
      </c>
      <c r="J1134" s="241" cm="1">
        <f t="array" ref="J1134">SUMPRODUCT(--(K1134:N1134&lt;&gt;"")) + IF(TRIM(O1134)="",0,LEN(O1134)-LEN(SUBSTITUTE(O1134,",",""))+1)</f>
        <v>0</v>
      </c>
      <c r="K1134" s="242" t="str">
        <f>IF(AND(G1134&lt;&gt;0,G1134&lt;&gt;""),IF(B1134="","",IF(ISNUMBER(MATCH(B1134,'Look Up Values'!$B$2:$B$500,0)),"","Dest. error")),"")</f>
        <v/>
      </c>
      <c r="L1134" s="242" t="str">
        <f>IF(AND(G1134&lt;&gt;0,G1134&lt;&gt;""),IF(C1134="","",IF(AND(ISNUMBER(--LEFT(C1134,FIND(" ",C1134&amp;" ")-1)),OR(LEN(LEFT(C1134,FIND(" ",C1134&amp;" ")-1))=6,LEN(LEFT(C1134,FIND(" ",C1134&amp;" ")-1))=7),OR(ISNUMBER(MATCH(LEFT(C1134,FIND(" ",C1134&amp;" ")-1),'Look Up Values'!$G$2:$G$1000,0)),ISNUMBER(MATCH(LEFT(C1134,FIND(" ",C1134&amp;" ")-1),'Look Up Values'!$AE$2:$AE$2000,0)))),"","EWC error")),"")</f>
        <v/>
      </c>
      <c r="M1134" s="242" t="str" cm="1">
        <f t="array" ref="M1134">IF(AND(G1134&lt;&gt;0,G1134&lt;&gt;""),IF(E1134="","",IF(ISNUMBER(MATCH(SUBSTITUTE(E1134," ",""),SUBSTITUTE('Look Up Values'!$I$2:$I$10," ",""),0)),"","State error")),"")</f>
        <v/>
      </c>
      <c r="N1134" s="242" t="str" cm="1">
        <f t="array" ref="N1134">IF(AND(G1134&lt;&gt;0,G1134&lt;&gt;""),IF(F1134="","",IF(ISNUMBER(MATCH(SUBSTITUTE(F1134," ",""),SUBSTITUTE('Look Up Values'!$W$2:$W$30," ",""),0)),"","D&amp;R error")),"")</f>
        <v/>
      </c>
      <c r="O1134" s="256" t="str">
        <f t="shared" si="35"/>
        <v/>
      </c>
    </row>
    <row r="1135" spans="1:15" ht="15.75">
      <c r="A1135" s="250">
        <v>1128</v>
      </c>
      <c r="B1135" s="208"/>
      <c r="C1135" s="49"/>
      <c r="D1135" s="50"/>
      <c r="E1135" s="50"/>
      <c r="F1135" s="50"/>
      <c r="G1135" s="209"/>
      <c r="H1135" s="48"/>
      <c r="I1135" s="457" t="str">
        <f t="shared" si="34"/>
        <v/>
      </c>
      <c r="J1135" s="241" cm="1">
        <f t="array" ref="J1135">SUMPRODUCT(--(K1135:N1135&lt;&gt;"")) + IF(TRIM(O1135)="",0,LEN(O1135)-LEN(SUBSTITUTE(O1135,",",""))+1)</f>
        <v>0</v>
      </c>
      <c r="K1135" s="242" t="str">
        <f>IF(AND(G1135&lt;&gt;0,G1135&lt;&gt;""),IF(B1135="","",IF(ISNUMBER(MATCH(B1135,'Look Up Values'!$B$2:$B$500,0)),"","Dest. error")),"")</f>
        <v/>
      </c>
      <c r="L1135" s="242" t="str">
        <f>IF(AND(G1135&lt;&gt;0,G1135&lt;&gt;""),IF(C1135="","",IF(AND(ISNUMBER(--LEFT(C1135,FIND(" ",C1135&amp;" ")-1)),OR(LEN(LEFT(C1135,FIND(" ",C1135&amp;" ")-1))=6,LEN(LEFT(C1135,FIND(" ",C1135&amp;" ")-1))=7),OR(ISNUMBER(MATCH(LEFT(C1135,FIND(" ",C1135&amp;" ")-1),'Look Up Values'!$G$2:$G$1000,0)),ISNUMBER(MATCH(LEFT(C1135,FIND(" ",C1135&amp;" ")-1),'Look Up Values'!$AE$2:$AE$2000,0)))),"","EWC error")),"")</f>
        <v/>
      </c>
      <c r="M1135" s="242" t="str" cm="1">
        <f t="array" ref="M1135">IF(AND(G1135&lt;&gt;0,G1135&lt;&gt;""),IF(E1135="","",IF(ISNUMBER(MATCH(SUBSTITUTE(E1135," ",""),SUBSTITUTE('Look Up Values'!$I$2:$I$10," ",""),0)),"","State error")),"")</f>
        <v/>
      </c>
      <c r="N1135" s="242" t="str" cm="1">
        <f t="array" ref="N1135">IF(AND(G1135&lt;&gt;0,G1135&lt;&gt;""),IF(F1135="","",IF(ISNUMBER(MATCH(SUBSTITUTE(F1135," ",""),SUBSTITUTE('Look Up Values'!$W$2:$W$30," ",""),0)),"","D&amp;R error")),"")</f>
        <v/>
      </c>
      <c r="O1135" s="256" t="str">
        <f t="shared" si="35"/>
        <v/>
      </c>
    </row>
    <row r="1136" spans="1:15" ht="15.75">
      <c r="A1136" s="250">
        <v>1129</v>
      </c>
      <c r="B1136" s="208"/>
      <c r="C1136" s="49"/>
      <c r="D1136" s="50"/>
      <c r="E1136" s="50"/>
      <c r="F1136" s="50"/>
      <c r="G1136" s="209"/>
      <c r="H1136" s="48"/>
      <c r="I1136" s="457" t="str">
        <f t="shared" si="34"/>
        <v/>
      </c>
      <c r="J1136" s="241" cm="1">
        <f t="array" ref="J1136">SUMPRODUCT(--(K1136:N1136&lt;&gt;"")) + IF(TRIM(O1136)="",0,LEN(O1136)-LEN(SUBSTITUTE(O1136,",",""))+1)</f>
        <v>0</v>
      </c>
      <c r="K1136" s="242" t="str">
        <f>IF(AND(G1136&lt;&gt;0,G1136&lt;&gt;""),IF(B1136="","",IF(ISNUMBER(MATCH(B1136,'Look Up Values'!$B$2:$B$500,0)),"","Dest. error")),"")</f>
        <v/>
      </c>
      <c r="L1136" s="242" t="str">
        <f>IF(AND(G1136&lt;&gt;0,G1136&lt;&gt;""),IF(C1136="","",IF(AND(ISNUMBER(--LEFT(C1136,FIND(" ",C1136&amp;" ")-1)),OR(LEN(LEFT(C1136,FIND(" ",C1136&amp;" ")-1))=6,LEN(LEFT(C1136,FIND(" ",C1136&amp;" ")-1))=7),OR(ISNUMBER(MATCH(LEFT(C1136,FIND(" ",C1136&amp;" ")-1),'Look Up Values'!$G$2:$G$1000,0)),ISNUMBER(MATCH(LEFT(C1136,FIND(" ",C1136&amp;" ")-1),'Look Up Values'!$AE$2:$AE$2000,0)))),"","EWC error")),"")</f>
        <v/>
      </c>
      <c r="M1136" s="242" t="str" cm="1">
        <f t="array" ref="M1136">IF(AND(G1136&lt;&gt;0,G1136&lt;&gt;""),IF(E1136="","",IF(ISNUMBER(MATCH(SUBSTITUTE(E1136," ",""),SUBSTITUTE('Look Up Values'!$I$2:$I$10," ",""),0)),"","State error")),"")</f>
        <v/>
      </c>
      <c r="N1136" s="242" t="str" cm="1">
        <f t="array" ref="N1136">IF(AND(G1136&lt;&gt;0,G1136&lt;&gt;""),IF(F1136="","",IF(ISNUMBER(MATCH(SUBSTITUTE(F1136," ",""),SUBSTITUTE('Look Up Values'!$W$2:$W$30," ",""),0)),"","D&amp;R error")),"")</f>
        <v/>
      </c>
      <c r="O1136" s="256" t="str">
        <f t="shared" si="35"/>
        <v/>
      </c>
    </row>
    <row r="1137" spans="1:15" ht="15.75">
      <c r="A1137" s="250">
        <v>1130</v>
      </c>
      <c r="B1137" s="208"/>
      <c r="C1137" s="49"/>
      <c r="D1137" s="50"/>
      <c r="E1137" s="50"/>
      <c r="F1137" s="50"/>
      <c r="G1137" s="209"/>
      <c r="H1137" s="48"/>
      <c r="I1137" s="457" t="str">
        <f t="shared" si="34"/>
        <v/>
      </c>
      <c r="J1137" s="241" cm="1">
        <f t="array" ref="J1137">SUMPRODUCT(--(K1137:N1137&lt;&gt;"")) + IF(TRIM(O1137)="",0,LEN(O1137)-LEN(SUBSTITUTE(O1137,",",""))+1)</f>
        <v>0</v>
      </c>
      <c r="K1137" s="242" t="str">
        <f>IF(AND(G1137&lt;&gt;0,G1137&lt;&gt;""),IF(B1137="","",IF(ISNUMBER(MATCH(B1137,'Look Up Values'!$B$2:$B$500,0)),"","Dest. error")),"")</f>
        <v/>
      </c>
      <c r="L1137" s="242" t="str">
        <f>IF(AND(G1137&lt;&gt;0,G1137&lt;&gt;""),IF(C1137="","",IF(AND(ISNUMBER(--LEFT(C1137,FIND(" ",C1137&amp;" ")-1)),OR(LEN(LEFT(C1137,FIND(" ",C1137&amp;" ")-1))=6,LEN(LEFT(C1137,FIND(" ",C1137&amp;" ")-1))=7),OR(ISNUMBER(MATCH(LEFT(C1137,FIND(" ",C1137&amp;" ")-1),'Look Up Values'!$G$2:$G$1000,0)),ISNUMBER(MATCH(LEFT(C1137,FIND(" ",C1137&amp;" ")-1),'Look Up Values'!$AE$2:$AE$2000,0)))),"","EWC error")),"")</f>
        <v/>
      </c>
      <c r="M1137" s="242" t="str" cm="1">
        <f t="array" ref="M1137">IF(AND(G1137&lt;&gt;0,G1137&lt;&gt;""),IF(E1137="","",IF(ISNUMBER(MATCH(SUBSTITUTE(E1137," ",""),SUBSTITUTE('Look Up Values'!$I$2:$I$10," ",""),0)),"","State error")),"")</f>
        <v/>
      </c>
      <c r="N1137" s="242" t="str" cm="1">
        <f t="array" ref="N1137">IF(AND(G1137&lt;&gt;0,G1137&lt;&gt;""),IF(F1137="","",IF(ISNUMBER(MATCH(SUBSTITUTE(F1137," ",""),SUBSTITUTE('Look Up Values'!$W$2:$W$30," ",""),0)),"","D&amp;R error")),"")</f>
        <v/>
      </c>
      <c r="O1137" s="256" t="str">
        <f t="shared" si="35"/>
        <v/>
      </c>
    </row>
    <row r="1138" spans="1:15" ht="15.75">
      <c r="A1138" s="250">
        <v>1131</v>
      </c>
      <c r="B1138" s="208"/>
      <c r="C1138" s="49"/>
      <c r="D1138" s="50"/>
      <c r="E1138" s="50"/>
      <c r="F1138" s="50"/>
      <c r="G1138" s="209"/>
      <c r="H1138" s="48"/>
      <c r="I1138" s="457" t="str">
        <f t="shared" si="34"/>
        <v/>
      </c>
      <c r="J1138" s="241" cm="1">
        <f t="array" ref="J1138">SUMPRODUCT(--(K1138:N1138&lt;&gt;"")) + IF(TRIM(O1138)="",0,LEN(O1138)-LEN(SUBSTITUTE(O1138,",",""))+1)</f>
        <v>0</v>
      </c>
      <c r="K1138" s="242" t="str">
        <f>IF(AND(G1138&lt;&gt;0,G1138&lt;&gt;""),IF(B1138="","",IF(ISNUMBER(MATCH(B1138,'Look Up Values'!$B$2:$B$500,0)),"","Dest. error")),"")</f>
        <v/>
      </c>
      <c r="L1138" s="242" t="str">
        <f>IF(AND(G1138&lt;&gt;0,G1138&lt;&gt;""),IF(C1138="","",IF(AND(ISNUMBER(--LEFT(C1138,FIND(" ",C1138&amp;" ")-1)),OR(LEN(LEFT(C1138,FIND(" ",C1138&amp;" ")-1))=6,LEN(LEFT(C1138,FIND(" ",C1138&amp;" ")-1))=7),OR(ISNUMBER(MATCH(LEFT(C1138,FIND(" ",C1138&amp;" ")-1),'Look Up Values'!$G$2:$G$1000,0)),ISNUMBER(MATCH(LEFT(C1138,FIND(" ",C1138&amp;" ")-1),'Look Up Values'!$AE$2:$AE$2000,0)))),"","EWC error")),"")</f>
        <v/>
      </c>
      <c r="M1138" s="242" t="str" cm="1">
        <f t="array" ref="M1138">IF(AND(G1138&lt;&gt;0,G1138&lt;&gt;""),IF(E1138="","",IF(ISNUMBER(MATCH(SUBSTITUTE(E1138," ",""),SUBSTITUTE('Look Up Values'!$I$2:$I$10," ",""),0)),"","State error")),"")</f>
        <v/>
      </c>
      <c r="N1138" s="242" t="str" cm="1">
        <f t="array" ref="N1138">IF(AND(G1138&lt;&gt;0,G1138&lt;&gt;""),IF(F1138="","",IF(ISNUMBER(MATCH(SUBSTITUTE(F1138," ",""),SUBSTITUTE('Look Up Values'!$W$2:$W$30," ",""),0)),"","D&amp;R error")),"")</f>
        <v/>
      </c>
      <c r="O1138" s="256" t="str">
        <f t="shared" si="35"/>
        <v/>
      </c>
    </row>
    <row r="1139" spans="1:15" ht="15.75">
      <c r="A1139" s="250">
        <v>1132</v>
      </c>
      <c r="B1139" s="208"/>
      <c r="C1139" s="49"/>
      <c r="D1139" s="50"/>
      <c r="E1139" s="50"/>
      <c r="F1139" s="50"/>
      <c r="G1139" s="209"/>
      <c r="H1139" s="48"/>
      <c r="I1139" s="457" t="str">
        <f t="shared" si="34"/>
        <v/>
      </c>
      <c r="J1139" s="241" cm="1">
        <f t="array" ref="J1139">SUMPRODUCT(--(K1139:N1139&lt;&gt;"")) + IF(TRIM(O1139)="",0,LEN(O1139)-LEN(SUBSTITUTE(O1139,",",""))+1)</f>
        <v>0</v>
      </c>
      <c r="K1139" s="242" t="str">
        <f>IF(AND(G1139&lt;&gt;0,G1139&lt;&gt;""),IF(B1139="","",IF(ISNUMBER(MATCH(B1139,'Look Up Values'!$B$2:$B$500,0)),"","Dest. error")),"")</f>
        <v/>
      </c>
      <c r="L1139" s="242" t="str">
        <f>IF(AND(G1139&lt;&gt;0,G1139&lt;&gt;""),IF(C1139="","",IF(AND(ISNUMBER(--LEFT(C1139,FIND(" ",C1139&amp;" ")-1)),OR(LEN(LEFT(C1139,FIND(" ",C1139&amp;" ")-1))=6,LEN(LEFT(C1139,FIND(" ",C1139&amp;" ")-1))=7),OR(ISNUMBER(MATCH(LEFT(C1139,FIND(" ",C1139&amp;" ")-1),'Look Up Values'!$G$2:$G$1000,0)),ISNUMBER(MATCH(LEFT(C1139,FIND(" ",C1139&amp;" ")-1),'Look Up Values'!$AE$2:$AE$2000,0)))),"","EWC error")),"")</f>
        <v/>
      </c>
      <c r="M1139" s="242" t="str" cm="1">
        <f t="array" ref="M1139">IF(AND(G1139&lt;&gt;0,G1139&lt;&gt;""),IF(E1139="","",IF(ISNUMBER(MATCH(SUBSTITUTE(E1139," ",""),SUBSTITUTE('Look Up Values'!$I$2:$I$10," ",""),0)),"","State error")),"")</f>
        <v/>
      </c>
      <c r="N1139" s="242" t="str" cm="1">
        <f t="array" ref="N1139">IF(AND(G1139&lt;&gt;0,G1139&lt;&gt;""),IF(F1139="","",IF(ISNUMBER(MATCH(SUBSTITUTE(F1139," ",""),SUBSTITUTE('Look Up Values'!$W$2:$W$30," ",""),0)),"","D&amp;R error")),"")</f>
        <v/>
      </c>
      <c r="O1139" s="256" t="str">
        <f t="shared" si="35"/>
        <v/>
      </c>
    </row>
    <row r="1140" spans="1:15" ht="15.75">
      <c r="A1140" s="250">
        <v>1133</v>
      </c>
      <c r="B1140" s="208"/>
      <c r="C1140" s="49"/>
      <c r="D1140" s="50"/>
      <c r="E1140" s="50"/>
      <c r="F1140" s="50"/>
      <c r="G1140" s="209"/>
      <c r="H1140" s="48"/>
      <c r="I1140" s="457" t="str">
        <f t="shared" si="34"/>
        <v/>
      </c>
      <c r="J1140" s="241" cm="1">
        <f t="array" ref="J1140">SUMPRODUCT(--(K1140:N1140&lt;&gt;"")) + IF(TRIM(O1140)="",0,LEN(O1140)-LEN(SUBSTITUTE(O1140,",",""))+1)</f>
        <v>0</v>
      </c>
      <c r="K1140" s="242" t="str">
        <f>IF(AND(G1140&lt;&gt;0,G1140&lt;&gt;""),IF(B1140="","",IF(ISNUMBER(MATCH(B1140,'Look Up Values'!$B$2:$B$500,0)),"","Dest. error")),"")</f>
        <v/>
      </c>
      <c r="L1140" s="242" t="str">
        <f>IF(AND(G1140&lt;&gt;0,G1140&lt;&gt;""),IF(C1140="","",IF(AND(ISNUMBER(--LEFT(C1140,FIND(" ",C1140&amp;" ")-1)),OR(LEN(LEFT(C1140,FIND(" ",C1140&amp;" ")-1))=6,LEN(LEFT(C1140,FIND(" ",C1140&amp;" ")-1))=7),OR(ISNUMBER(MATCH(LEFT(C1140,FIND(" ",C1140&amp;" ")-1),'Look Up Values'!$G$2:$G$1000,0)),ISNUMBER(MATCH(LEFT(C1140,FIND(" ",C1140&amp;" ")-1),'Look Up Values'!$AE$2:$AE$2000,0)))),"","EWC error")),"")</f>
        <v/>
      </c>
      <c r="M1140" s="242" t="str" cm="1">
        <f t="array" ref="M1140">IF(AND(G1140&lt;&gt;0,G1140&lt;&gt;""),IF(E1140="","",IF(ISNUMBER(MATCH(SUBSTITUTE(E1140," ",""),SUBSTITUTE('Look Up Values'!$I$2:$I$10," ",""),0)),"","State error")),"")</f>
        <v/>
      </c>
      <c r="N1140" s="242" t="str" cm="1">
        <f t="array" ref="N1140">IF(AND(G1140&lt;&gt;0,G1140&lt;&gt;""),IF(F1140="","",IF(ISNUMBER(MATCH(SUBSTITUTE(F1140," ",""),SUBSTITUTE('Look Up Values'!$W$2:$W$30," ",""),0)),"","D&amp;R error")),"")</f>
        <v/>
      </c>
      <c r="O1140" s="256" t="str">
        <f t="shared" si="35"/>
        <v/>
      </c>
    </row>
    <row r="1141" spans="1:15" ht="15.75">
      <c r="A1141" s="250">
        <v>1134</v>
      </c>
      <c r="B1141" s="208"/>
      <c r="C1141" s="49"/>
      <c r="D1141" s="50"/>
      <c r="E1141" s="50"/>
      <c r="F1141" s="50"/>
      <c r="G1141" s="209"/>
      <c r="H1141" s="48"/>
      <c r="I1141" s="457" t="str">
        <f t="shared" si="34"/>
        <v/>
      </c>
      <c r="J1141" s="241" cm="1">
        <f t="array" ref="J1141">SUMPRODUCT(--(K1141:N1141&lt;&gt;"")) + IF(TRIM(O1141)="",0,LEN(O1141)-LEN(SUBSTITUTE(O1141,",",""))+1)</f>
        <v>0</v>
      </c>
      <c r="K1141" s="242" t="str">
        <f>IF(AND(G1141&lt;&gt;0,G1141&lt;&gt;""),IF(B1141="","",IF(ISNUMBER(MATCH(B1141,'Look Up Values'!$B$2:$B$500,0)),"","Dest. error")),"")</f>
        <v/>
      </c>
      <c r="L1141" s="242" t="str">
        <f>IF(AND(G1141&lt;&gt;0,G1141&lt;&gt;""),IF(C1141="","",IF(AND(ISNUMBER(--LEFT(C1141,FIND(" ",C1141&amp;" ")-1)),OR(LEN(LEFT(C1141,FIND(" ",C1141&amp;" ")-1))=6,LEN(LEFT(C1141,FIND(" ",C1141&amp;" ")-1))=7),OR(ISNUMBER(MATCH(LEFT(C1141,FIND(" ",C1141&amp;" ")-1),'Look Up Values'!$G$2:$G$1000,0)),ISNUMBER(MATCH(LEFT(C1141,FIND(" ",C1141&amp;" ")-1),'Look Up Values'!$AE$2:$AE$2000,0)))),"","EWC error")),"")</f>
        <v/>
      </c>
      <c r="M1141" s="242" t="str" cm="1">
        <f t="array" ref="M1141">IF(AND(G1141&lt;&gt;0,G1141&lt;&gt;""),IF(E1141="","",IF(ISNUMBER(MATCH(SUBSTITUTE(E1141," ",""),SUBSTITUTE('Look Up Values'!$I$2:$I$10," ",""),0)),"","State error")),"")</f>
        <v/>
      </c>
      <c r="N1141" s="242" t="str" cm="1">
        <f t="array" ref="N1141">IF(AND(G1141&lt;&gt;0,G1141&lt;&gt;""),IF(F1141="","",IF(ISNUMBER(MATCH(SUBSTITUTE(F1141," ",""),SUBSTITUTE('Look Up Values'!$W$2:$W$30," ",""),0)),"","D&amp;R error")),"")</f>
        <v/>
      </c>
      <c r="O1141" s="256" t="str">
        <f t="shared" si="35"/>
        <v/>
      </c>
    </row>
    <row r="1142" spans="1:15" ht="15.75">
      <c r="A1142" s="250">
        <v>1135</v>
      </c>
      <c r="B1142" s="208"/>
      <c r="C1142" s="49"/>
      <c r="D1142" s="50"/>
      <c r="E1142" s="50"/>
      <c r="F1142" s="50"/>
      <c r="G1142" s="209"/>
      <c r="H1142" s="48"/>
      <c r="I1142" s="457" t="str">
        <f t="shared" si="34"/>
        <v/>
      </c>
      <c r="J1142" s="241" cm="1">
        <f t="array" ref="J1142">SUMPRODUCT(--(K1142:N1142&lt;&gt;"")) + IF(TRIM(O1142)="",0,LEN(O1142)-LEN(SUBSTITUTE(O1142,",",""))+1)</f>
        <v>0</v>
      </c>
      <c r="K1142" s="242" t="str">
        <f>IF(AND(G1142&lt;&gt;0,G1142&lt;&gt;""),IF(B1142="","",IF(ISNUMBER(MATCH(B1142,'Look Up Values'!$B$2:$B$500,0)),"","Dest. error")),"")</f>
        <v/>
      </c>
      <c r="L1142" s="242" t="str">
        <f>IF(AND(G1142&lt;&gt;0,G1142&lt;&gt;""),IF(C1142="","",IF(AND(ISNUMBER(--LEFT(C1142,FIND(" ",C1142&amp;" ")-1)),OR(LEN(LEFT(C1142,FIND(" ",C1142&amp;" ")-1))=6,LEN(LEFT(C1142,FIND(" ",C1142&amp;" ")-1))=7),OR(ISNUMBER(MATCH(LEFT(C1142,FIND(" ",C1142&amp;" ")-1),'Look Up Values'!$G$2:$G$1000,0)),ISNUMBER(MATCH(LEFT(C1142,FIND(" ",C1142&amp;" ")-1),'Look Up Values'!$AE$2:$AE$2000,0)))),"","EWC error")),"")</f>
        <v/>
      </c>
      <c r="M1142" s="242" t="str" cm="1">
        <f t="array" ref="M1142">IF(AND(G1142&lt;&gt;0,G1142&lt;&gt;""),IF(E1142="","",IF(ISNUMBER(MATCH(SUBSTITUTE(E1142," ",""),SUBSTITUTE('Look Up Values'!$I$2:$I$10," ",""),0)),"","State error")),"")</f>
        <v/>
      </c>
      <c r="N1142" s="242" t="str" cm="1">
        <f t="array" ref="N1142">IF(AND(G1142&lt;&gt;0,G1142&lt;&gt;""),IF(F1142="","",IF(ISNUMBER(MATCH(SUBSTITUTE(F1142," ",""),SUBSTITUTE('Look Up Values'!$W$2:$W$30," ",""),0)),"","D&amp;R error")),"")</f>
        <v/>
      </c>
      <c r="O1142" s="256" t="str">
        <f t="shared" si="35"/>
        <v/>
      </c>
    </row>
    <row r="1143" spans="1:15" ht="15.75">
      <c r="A1143" s="250">
        <v>1136</v>
      </c>
      <c r="B1143" s="208"/>
      <c r="C1143" s="49"/>
      <c r="D1143" s="50"/>
      <c r="E1143" s="50"/>
      <c r="F1143" s="50"/>
      <c r="G1143" s="209"/>
      <c r="H1143" s="48"/>
      <c r="I1143" s="457" t="str">
        <f t="shared" si="34"/>
        <v/>
      </c>
      <c r="J1143" s="241" cm="1">
        <f t="array" ref="J1143">SUMPRODUCT(--(K1143:N1143&lt;&gt;"")) + IF(TRIM(O1143)="",0,LEN(O1143)-LEN(SUBSTITUTE(O1143,",",""))+1)</f>
        <v>0</v>
      </c>
      <c r="K1143" s="242" t="str">
        <f>IF(AND(G1143&lt;&gt;0,G1143&lt;&gt;""),IF(B1143="","",IF(ISNUMBER(MATCH(B1143,'Look Up Values'!$B$2:$B$500,0)),"","Dest. error")),"")</f>
        <v/>
      </c>
      <c r="L1143" s="242" t="str">
        <f>IF(AND(G1143&lt;&gt;0,G1143&lt;&gt;""),IF(C1143="","",IF(AND(ISNUMBER(--LEFT(C1143,FIND(" ",C1143&amp;" ")-1)),OR(LEN(LEFT(C1143,FIND(" ",C1143&amp;" ")-1))=6,LEN(LEFT(C1143,FIND(" ",C1143&amp;" ")-1))=7),OR(ISNUMBER(MATCH(LEFT(C1143,FIND(" ",C1143&amp;" ")-1),'Look Up Values'!$G$2:$G$1000,0)),ISNUMBER(MATCH(LEFT(C1143,FIND(" ",C1143&amp;" ")-1),'Look Up Values'!$AE$2:$AE$2000,0)))),"","EWC error")),"")</f>
        <v/>
      </c>
      <c r="M1143" s="242" t="str" cm="1">
        <f t="array" ref="M1143">IF(AND(G1143&lt;&gt;0,G1143&lt;&gt;""),IF(E1143="","",IF(ISNUMBER(MATCH(SUBSTITUTE(E1143," ",""),SUBSTITUTE('Look Up Values'!$I$2:$I$10," ",""),0)),"","State error")),"")</f>
        <v/>
      </c>
      <c r="N1143" s="242" t="str" cm="1">
        <f t="array" ref="N1143">IF(AND(G1143&lt;&gt;0,G1143&lt;&gt;""),IF(F1143="","",IF(ISNUMBER(MATCH(SUBSTITUTE(F1143," ",""),SUBSTITUTE('Look Up Values'!$W$2:$W$30," ",""),0)),"","D&amp;R error")),"")</f>
        <v/>
      </c>
      <c r="O1143" s="256" t="str">
        <f t="shared" si="35"/>
        <v/>
      </c>
    </row>
    <row r="1144" spans="1:15" ht="15.75">
      <c r="A1144" s="250">
        <v>1137</v>
      </c>
      <c r="B1144" s="208"/>
      <c r="C1144" s="49"/>
      <c r="D1144" s="50"/>
      <c r="E1144" s="50"/>
      <c r="F1144" s="50"/>
      <c r="G1144" s="209"/>
      <c r="H1144" s="48"/>
      <c r="I1144" s="457" t="str">
        <f t="shared" si="34"/>
        <v/>
      </c>
      <c r="J1144" s="241" cm="1">
        <f t="array" ref="J1144">SUMPRODUCT(--(K1144:N1144&lt;&gt;"")) + IF(TRIM(O1144)="",0,LEN(O1144)-LEN(SUBSTITUTE(O1144,",",""))+1)</f>
        <v>0</v>
      </c>
      <c r="K1144" s="242" t="str">
        <f>IF(AND(G1144&lt;&gt;0,G1144&lt;&gt;""),IF(B1144="","",IF(ISNUMBER(MATCH(B1144,'Look Up Values'!$B$2:$B$500,0)),"","Dest. error")),"")</f>
        <v/>
      </c>
      <c r="L1144" s="242" t="str">
        <f>IF(AND(G1144&lt;&gt;0,G1144&lt;&gt;""),IF(C1144="","",IF(AND(ISNUMBER(--LEFT(C1144,FIND(" ",C1144&amp;" ")-1)),OR(LEN(LEFT(C1144,FIND(" ",C1144&amp;" ")-1))=6,LEN(LEFT(C1144,FIND(" ",C1144&amp;" ")-1))=7),OR(ISNUMBER(MATCH(LEFT(C1144,FIND(" ",C1144&amp;" ")-1),'Look Up Values'!$G$2:$G$1000,0)),ISNUMBER(MATCH(LEFT(C1144,FIND(" ",C1144&amp;" ")-1),'Look Up Values'!$AE$2:$AE$2000,0)))),"","EWC error")),"")</f>
        <v/>
      </c>
      <c r="M1144" s="242" t="str" cm="1">
        <f t="array" ref="M1144">IF(AND(G1144&lt;&gt;0,G1144&lt;&gt;""),IF(E1144="","",IF(ISNUMBER(MATCH(SUBSTITUTE(E1144," ",""),SUBSTITUTE('Look Up Values'!$I$2:$I$10," ",""),0)),"","State error")),"")</f>
        <v/>
      </c>
      <c r="N1144" s="242" t="str" cm="1">
        <f t="array" ref="N1144">IF(AND(G1144&lt;&gt;0,G1144&lt;&gt;""),IF(F1144="","",IF(ISNUMBER(MATCH(SUBSTITUTE(F1144," ",""),SUBSTITUTE('Look Up Values'!$W$2:$W$30," ",""),0)),"","D&amp;R error")),"")</f>
        <v/>
      </c>
      <c r="O1144" s="256" t="str">
        <f t="shared" si="35"/>
        <v/>
      </c>
    </row>
    <row r="1145" spans="1:15" ht="15.75">
      <c r="A1145" s="250">
        <v>1138</v>
      </c>
      <c r="B1145" s="208"/>
      <c r="C1145" s="49"/>
      <c r="D1145" s="50"/>
      <c r="E1145" s="50"/>
      <c r="F1145" s="50"/>
      <c r="G1145" s="209"/>
      <c r="H1145" s="48"/>
      <c r="I1145" s="457" t="str">
        <f t="shared" si="34"/>
        <v/>
      </c>
      <c r="J1145" s="241" cm="1">
        <f t="array" ref="J1145">SUMPRODUCT(--(K1145:N1145&lt;&gt;"")) + IF(TRIM(O1145)="",0,LEN(O1145)-LEN(SUBSTITUTE(O1145,",",""))+1)</f>
        <v>0</v>
      </c>
      <c r="K1145" s="242" t="str">
        <f>IF(AND(G1145&lt;&gt;0,G1145&lt;&gt;""),IF(B1145="","",IF(ISNUMBER(MATCH(B1145,'Look Up Values'!$B$2:$B$500,0)),"","Dest. error")),"")</f>
        <v/>
      </c>
      <c r="L1145" s="242" t="str">
        <f>IF(AND(G1145&lt;&gt;0,G1145&lt;&gt;""),IF(C1145="","",IF(AND(ISNUMBER(--LEFT(C1145,FIND(" ",C1145&amp;" ")-1)),OR(LEN(LEFT(C1145,FIND(" ",C1145&amp;" ")-1))=6,LEN(LEFT(C1145,FIND(" ",C1145&amp;" ")-1))=7),OR(ISNUMBER(MATCH(LEFT(C1145,FIND(" ",C1145&amp;" ")-1),'Look Up Values'!$G$2:$G$1000,0)),ISNUMBER(MATCH(LEFT(C1145,FIND(" ",C1145&amp;" ")-1),'Look Up Values'!$AE$2:$AE$2000,0)))),"","EWC error")),"")</f>
        <v/>
      </c>
      <c r="M1145" s="242" t="str" cm="1">
        <f t="array" ref="M1145">IF(AND(G1145&lt;&gt;0,G1145&lt;&gt;""),IF(E1145="","",IF(ISNUMBER(MATCH(SUBSTITUTE(E1145," ",""),SUBSTITUTE('Look Up Values'!$I$2:$I$10," ",""),0)),"","State error")),"")</f>
        <v/>
      </c>
      <c r="N1145" s="242" t="str" cm="1">
        <f t="array" ref="N1145">IF(AND(G1145&lt;&gt;0,G1145&lt;&gt;""),IF(F1145="","",IF(ISNUMBER(MATCH(SUBSTITUTE(F1145," ",""),SUBSTITUTE('Look Up Values'!$W$2:$W$30," ",""),0)),"","D&amp;R error")),"")</f>
        <v/>
      </c>
      <c r="O1145" s="256" t="str">
        <f t="shared" si="35"/>
        <v/>
      </c>
    </row>
    <row r="1146" spans="1:15" ht="15.75">
      <c r="A1146" s="250">
        <v>1139</v>
      </c>
      <c r="B1146" s="208"/>
      <c r="C1146" s="49"/>
      <c r="D1146" s="50"/>
      <c r="E1146" s="50"/>
      <c r="F1146" s="50"/>
      <c r="G1146" s="209"/>
      <c r="H1146" s="48"/>
      <c r="I1146" s="457" t="str">
        <f t="shared" si="34"/>
        <v/>
      </c>
      <c r="J1146" s="241" cm="1">
        <f t="array" ref="J1146">SUMPRODUCT(--(K1146:N1146&lt;&gt;"")) + IF(TRIM(O1146)="",0,LEN(O1146)-LEN(SUBSTITUTE(O1146,",",""))+1)</f>
        <v>0</v>
      </c>
      <c r="K1146" s="242" t="str">
        <f>IF(AND(G1146&lt;&gt;0,G1146&lt;&gt;""),IF(B1146="","",IF(ISNUMBER(MATCH(B1146,'Look Up Values'!$B$2:$B$500,0)),"","Dest. error")),"")</f>
        <v/>
      </c>
      <c r="L1146" s="242" t="str">
        <f>IF(AND(G1146&lt;&gt;0,G1146&lt;&gt;""),IF(C1146="","",IF(AND(ISNUMBER(--LEFT(C1146,FIND(" ",C1146&amp;" ")-1)),OR(LEN(LEFT(C1146,FIND(" ",C1146&amp;" ")-1))=6,LEN(LEFT(C1146,FIND(" ",C1146&amp;" ")-1))=7),OR(ISNUMBER(MATCH(LEFT(C1146,FIND(" ",C1146&amp;" ")-1),'Look Up Values'!$G$2:$G$1000,0)),ISNUMBER(MATCH(LEFT(C1146,FIND(" ",C1146&amp;" ")-1),'Look Up Values'!$AE$2:$AE$2000,0)))),"","EWC error")),"")</f>
        <v/>
      </c>
      <c r="M1146" s="242" t="str" cm="1">
        <f t="array" ref="M1146">IF(AND(G1146&lt;&gt;0,G1146&lt;&gt;""),IF(E1146="","",IF(ISNUMBER(MATCH(SUBSTITUTE(E1146," ",""),SUBSTITUTE('Look Up Values'!$I$2:$I$10," ",""),0)),"","State error")),"")</f>
        <v/>
      </c>
      <c r="N1146" s="242" t="str" cm="1">
        <f t="array" ref="N1146">IF(AND(G1146&lt;&gt;0,G1146&lt;&gt;""),IF(F1146="","",IF(ISNUMBER(MATCH(SUBSTITUTE(F1146," ",""),SUBSTITUTE('Look Up Values'!$W$2:$W$30," ",""),0)),"","D&amp;R error")),"")</f>
        <v/>
      </c>
      <c r="O1146" s="256" t="str">
        <f t="shared" si="35"/>
        <v/>
      </c>
    </row>
    <row r="1147" spans="1:15" ht="15.75">
      <c r="A1147" s="250">
        <v>1140</v>
      </c>
      <c r="B1147" s="208"/>
      <c r="C1147" s="49"/>
      <c r="D1147" s="50"/>
      <c r="E1147" s="50"/>
      <c r="F1147" s="50"/>
      <c r="G1147" s="209"/>
      <c r="H1147" s="48"/>
      <c r="I1147" s="457" t="str">
        <f t="shared" si="34"/>
        <v/>
      </c>
      <c r="J1147" s="241" cm="1">
        <f t="array" ref="J1147">SUMPRODUCT(--(K1147:N1147&lt;&gt;"")) + IF(TRIM(O1147)="",0,LEN(O1147)-LEN(SUBSTITUTE(O1147,",",""))+1)</f>
        <v>0</v>
      </c>
      <c r="K1147" s="242" t="str">
        <f>IF(AND(G1147&lt;&gt;0,G1147&lt;&gt;""),IF(B1147="","",IF(ISNUMBER(MATCH(B1147,'Look Up Values'!$B$2:$B$500,0)),"","Dest. error")),"")</f>
        <v/>
      </c>
      <c r="L1147" s="242" t="str">
        <f>IF(AND(G1147&lt;&gt;0,G1147&lt;&gt;""),IF(C1147="","",IF(AND(ISNUMBER(--LEFT(C1147,FIND(" ",C1147&amp;" ")-1)),OR(LEN(LEFT(C1147,FIND(" ",C1147&amp;" ")-1))=6,LEN(LEFT(C1147,FIND(" ",C1147&amp;" ")-1))=7),OR(ISNUMBER(MATCH(LEFT(C1147,FIND(" ",C1147&amp;" ")-1),'Look Up Values'!$G$2:$G$1000,0)),ISNUMBER(MATCH(LEFT(C1147,FIND(" ",C1147&amp;" ")-1),'Look Up Values'!$AE$2:$AE$2000,0)))),"","EWC error")),"")</f>
        <v/>
      </c>
      <c r="M1147" s="242" t="str" cm="1">
        <f t="array" ref="M1147">IF(AND(G1147&lt;&gt;0,G1147&lt;&gt;""),IF(E1147="","",IF(ISNUMBER(MATCH(SUBSTITUTE(E1147," ",""),SUBSTITUTE('Look Up Values'!$I$2:$I$10," ",""),0)),"","State error")),"")</f>
        <v/>
      </c>
      <c r="N1147" s="242" t="str" cm="1">
        <f t="array" ref="N1147">IF(AND(G1147&lt;&gt;0,G1147&lt;&gt;""),IF(F1147="","",IF(ISNUMBER(MATCH(SUBSTITUTE(F1147," ",""),SUBSTITUTE('Look Up Values'!$W$2:$W$30," ",""),0)),"","D&amp;R error")),"")</f>
        <v/>
      </c>
      <c r="O1147" s="256" t="str">
        <f t="shared" si="35"/>
        <v/>
      </c>
    </row>
    <row r="1148" spans="1:15" ht="15.75">
      <c r="A1148" s="250">
        <v>1141</v>
      </c>
      <c r="B1148" s="208"/>
      <c r="C1148" s="49"/>
      <c r="D1148" s="50"/>
      <c r="E1148" s="50"/>
      <c r="F1148" s="50"/>
      <c r="G1148" s="209"/>
      <c r="H1148" s="48"/>
      <c r="I1148" s="457" t="str">
        <f t="shared" si="34"/>
        <v/>
      </c>
      <c r="J1148" s="241" cm="1">
        <f t="array" ref="J1148">SUMPRODUCT(--(K1148:N1148&lt;&gt;"")) + IF(TRIM(O1148)="",0,LEN(O1148)-LEN(SUBSTITUTE(O1148,",",""))+1)</f>
        <v>0</v>
      </c>
      <c r="K1148" s="242" t="str">
        <f>IF(AND(G1148&lt;&gt;0,G1148&lt;&gt;""),IF(B1148="","",IF(ISNUMBER(MATCH(B1148,'Look Up Values'!$B$2:$B$500,0)),"","Dest. error")),"")</f>
        <v/>
      </c>
      <c r="L1148" s="242" t="str">
        <f>IF(AND(G1148&lt;&gt;0,G1148&lt;&gt;""),IF(C1148="","",IF(AND(ISNUMBER(--LEFT(C1148,FIND(" ",C1148&amp;" ")-1)),OR(LEN(LEFT(C1148,FIND(" ",C1148&amp;" ")-1))=6,LEN(LEFT(C1148,FIND(" ",C1148&amp;" ")-1))=7),OR(ISNUMBER(MATCH(LEFT(C1148,FIND(" ",C1148&amp;" ")-1),'Look Up Values'!$G$2:$G$1000,0)),ISNUMBER(MATCH(LEFT(C1148,FIND(" ",C1148&amp;" ")-1),'Look Up Values'!$AE$2:$AE$2000,0)))),"","EWC error")),"")</f>
        <v/>
      </c>
      <c r="M1148" s="242" t="str" cm="1">
        <f t="array" ref="M1148">IF(AND(G1148&lt;&gt;0,G1148&lt;&gt;""),IF(E1148="","",IF(ISNUMBER(MATCH(SUBSTITUTE(E1148," ",""),SUBSTITUTE('Look Up Values'!$I$2:$I$10," ",""),0)),"","State error")),"")</f>
        <v/>
      </c>
      <c r="N1148" s="242" t="str" cm="1">
        <f t="array" ref="N1148">IF(AND(G1148&lt;&gt;0,G1148&lt;&gt;""),IF(F1148="","",IF(ISNUMBER(MATCH(SUBSTITUTE(F1148," ",""),SUBSTITUTE('Look Up Values'!$W$2:$W$30," ",""),0)),"","D&amp;R error")),"")</f>
        <v/>
      </c>
      <c r="O1148" s="256" t="str">
        <f t="shared" si="35"/>
        <v/>
      </c>
    </row>
    <row r="1149" spans="1:15" ht="15.75">
      <c r="A1149" s="250">
        <v>1142</v>
      </c>
      <c r="B1149" s="208"/>
      <c r="C1149" s="49"/>
      <c r="D1149" s="50"/>
      <c r="E1149" s="50"/>
      <c r="F1149" s="50"/>
      <c r="G1149" s="209"/>
      <c r="H1149" s="48"/>
      <c r="I1149" s="457" t="str">
        <f t="shared" si="34"/>
        <v/>
      </c>
      <c r="J1149" s="241" cm="1">
        <f t="array" ref="J1149">SUMPRODUCT(--(K1149:N1149&lt;&gt;"")) + IF(TRIM(O1149)="",0,LEN(O1149)-LEN(SUBSTITUTE(O1149,",",""))+1)</f>
        <v>0</v>
      </c>
      <c r="K1149" s="242" t="str">
        <f>IF(AND(G1149&lt;&gt;0,G1149&lt;&gt;""),IF(B1149="","",IF(ISNUMBER(MATCH(B1149,'Look Up Values'!$B$2:$B$500,0)),"","Dest. error")),"")</f>
        <v/>
      </c>
      <c r="L1149" s="242" t="str">
        <f>IF(AND(G1149&lt;&gt;0,G1149&lt;&gt;""),IF(C1149="","",IF(AND(ISNUMBER(--LEFT(C1149,FIND(" ",C1149&amp;" ")-1)),OR(LEN(LEFT(C1149,FIND(" ",C1149&amp;" ")-1))=6,LEN(LEFT(C1149,FIND(" ",C1149&amp;" ")-1))=7),OR(ISNUMBER(MATCH(LEFT(C1149,FIND(" ",C1149&amp;" ")-1),'Look Up Values'!$G$2:$G$1000,0)),ISNUMBER(MATCH(LEFT(C1149,FIND(" ",C1149&amp;" ")-1),'Look Up Values'!$AE$2:$AE$2000,0)))),"","EWC error")),"")</f>
        <v/>
      </c>
      <c r="M1149" s="242" t="str" cm="1">
        <f t="array" ref="M1149">IF(AND(G1149&lt;&gt;0,G1149&lt;&gt;""),IF(E1149="","",IF(ISNUMBER(MATCH(SUBSTITUTE(E1149," ",""),SUBSTITUTE('Look Up Values'!$I$2:$I$10," ",""),0)),"","State error")),"")</f>
        <v/>
      </c>
      <c r="N1149" s="242" t="str" cm="1">
        <f t="array" ref="N1149">IF(AND(G1149&lt;&gt;0,G1149&lt;&gt;""),IF(F1149="","",IF(ISNUMBER(MATCH(SUBSTITUTE(F1149," ",""),SUBSTITUTE('Look Up Values'!$W$2:$W$30," ",""),0)),"","D&amp;R error")),"")</f>
        <v/>
      </c>
      <c r="O1149" s="256" t="str">
        <f t="shared" si="35"/>
        <v/>
      </c>
    </row>
    <row r="1150" spans="1:15" ht="15.75">
      <c r="A1150" s="250">
        <v>1143</v>
      </c>
      <c r="B1150" s="208"/>
      <c r="C1150" s="49"/>
      <c r="D1150" s="50"/>
      <c r="E1150" s="50"/>
      <c r="F1150" s="50"/>
      <c r="G1150" s="209"/>
      <c r="H1150" s="48"/>
      <c r="I1150" s="457" t="str">
        <f t="shared" si="34"/>
        <v/>
      </c>
      <c r="J1150" s="241" cm="1">
        <f t="array" ref="J1150">SUMPRODUCT(--(K1150:N1150&lt;&gt;"")) + IF(TRIM(O1150)="",0,LEN(O1150)-LEN(SUBSTITUTE(O1150,",",""))+1)</f>
        <v>0</v>
      </c>
      <c r="K1150" s="242" t="str">
        <f>IF(AND(G1150&lt;&gt;0,G1150&lt;&gt;""),IF(B1150="","",IF(ISNUMBER(MATCH(B1150,'Look Up Values'!$B$2:$B$500,0)),"","Dest. error")),"")</f>
        <v/>
      </c>
      <c r="L1150" s="242" t="str">
        <f>IF(AND(G1150&lt;&gt;0,G1150&lt;&gt;""),IF(C1150="","",IF(AND(ISNUMBER(--LEFT(C1150,FIND(" ",C1150&amp;" ")-1)),OR(LEN(LEFT(C1150,FIND(" ",C1150&amp;" ")-1))=6,LEN(LEFT(C1150,FIND(" ",C1150&amp;" ")-1))=7),OR(ISNUMBER(MATCH(LEFT(C1150,FIND(" ",C1150&amp;" ")-1),'Look Up Values'!$G$2:$G$1000,0)),ISNUMBER(MATCH(LEFT(C1150,FIND(" ",C1150&amp;" ")-1),'Look Up Values'!$AE$2:$AE$2000,0)))),"","EWC error")),"")</f>
        <v/>
      </c>
      <c r="M1150" s="242" t="str" cm="1">
        <f t="array" ref="M1150">IF(AND(G1150&lt;&gt;0,G1150&lt;&gt;""),IF(E1150="","",IF(ISNUMBER(MATCH(SUBSTITUTE(E1150," ",""),SUBSTITUTE('Look Up Values'!$I$2:$I$10," ",""),0)),"","State error")),"")</f>
        <v/>
      </c>
      <c r="N1150" s="242" t="str" cm="1">
        <f t="array" ref="N1150">IF(AND(G1150&lt;&gt;0,G1150&lt;&gt;""),IF(F1150="","",IF(ISNUMBER(MATCH(SUBSTITUTE(F1150," ",""),SUBSTITUTE('Look Up Values'!$W$2:$W$30," ",""),0)),"","D&amp;R error")),"")</f>
        <v/>
      </c>
      <c r="O1150" s="256" t="str">
        <f t="shared" si="35"/>
        <v/>
      </c>
    </row>
    <row r="1151" spans="1:15" ht="15.75">
      <c r="A1151" s="250">
        <v>1144</v>
      </c>
      <c r="B1151" s="208"/>
      <c r="C1151" s="49"/>
      <c r="D1151" s="50"/>
      <c r="E1151" s="50"/>
      <c r="F1151" s="50"/>
      <c r="G1151" s="209"/>
      <c r="H1151" s="48"/>
      <c r="I1151" s="457" t="str">
        <f t="shared" si="34"/>
        <v/>
      </c>
      <c r="J1151" s="241" cm="1">
        <f t="array" ref="J1151">SUMPRODUCT(--(K1151:N1151&lt;&gt;"")) + IF(TRIM(O1151)="",0,LEN(O1151)-LEN(SUBSTITUTE(O1151,",",""))+1)</f>
        <v>0</v>
      </c>
      <c r="K1151" s="242" t="str">
        <f>IF(AND(G1151&lt;&gt;0,G1151&lt;&gt;""),IF(B1151="","",IF(ISNUMBER(MATCH(B1151,'Look Up Values'!$B$2:$B$500,0)),"","Dest. error")),"")</f>
        <v/>
      </c>
      <c r="L1151" s="242" t="str">
        <f>IF(AND(G1151&lt;&gt;0,G1151&lt;&gt;""),IF(C1151="","",IF(AND(ISNUMBER(--LEFT(C1151,FIND(" ",C1151&amp;" ")-1)),OR(LEN(LEFT(C1151,FIND(" ",C1151&amp;" ")-1))=6,LEN(LEFT(C1151,FIND(" ",C1151&amp;" ")-1))=7),OR(ISNUMBER(MATCH(LEFT(C1151,FIND(" ",C1151&amp;" ")-1),'Look Up Values'!$G$2:$G$1000,0)),ISNUMBER(MATCH(LEFT(C1151,FIND(" ",C1151&amp;" ")-1),'Look Up Values'!$AE$2:$AE$2000,0)))),"","EWC error")),"")</f>
        <v/>
      </c>
      <c r="M1151" s="242" t="str" cm="1">
        <f t="array" ref="M1151">IF(AND(G1151&lt;&gt;0,G1151&lt;&gt;""),IF(E1151="","",IF(ISNUMBER(MATCH(SUBSTITUTE(E1151," ",""),SUBSTITUTE('Look Up Values'!$I$2:$I$10," ",""),0)),"","State error")),"")</f>
        <v/>
      </c>
      <c r="N1151" s="242" t="str" cm="1">
        <f t="array" ref="N1151">IF(AND(G1151&lt;&gt;0,G1151&lt;&gt;""),IF(F1151="","",IF(ISNUMBER(MATCH(SUBSTITUTE(F1151," ",""),SUBSTITUTE('Look Up Values'!$W$2:$W$30," ",""),0)),"","D&amp;R error")),"")</f>
        <v/>
      </c>
      <c r="O1151" s="256" t="str">
        <f t="shared" si="35"/>
        <v/>
      </c>
    </row>
    <row r="1152" spans="1:15" ht="15.75">
      <c r="A1152" s="250">
        <v>1145</v>
      </c>
      <c r="B1152" s="208"/>
      <c r="C1152" s="49"/>
      <c r="D1152" s="50"/>
      <c r="E1152" s="50"/>
      <c r="F1152" s="50"/>
      <c r="G1152" s="209"/>
      <c r="H1152" s="48"/>
      <c r="I1152" s="457" t="str">
        <f t="shared" si="34"/>
        <v/>
      </c>
      <c r="J1152" s="241" cm="1">
        <f t="array" ref="J1152">SUMPRODUCT(--(K1152:N1152&lt;&gt;"")) + IF(TRIM(O1152)="",0,LEN(O1152)-LEN(SUBSTITUTE(O1152,",",""))+1)</f>
        <v>0</v>
      </c>
      <c r="K1152" s="242" t="str">
        <f>IF(AND(G1152&lt;&gt;0,G1152&lt;&gt;""),IF(B1152="","",IF(ISNUMBER(MATCH(B1152,'Look Up Values'!$B$2:$B$500,0)),"","Dest. error")),"")</f>
        <v/>
      </c>
      <c r="L1152" s="242" t="str">
        <f>IF(AND(G1152&lt;&gt;0,G1152&lt;&gt;""),IF(C1152="","",IF(AND(ISNUMBER(--LEFT(C1152,FIND(" ",C1152&amp;" ")-1)),OR(LEN(LEFT(C1152,FIND(" ",C1152&amp;" ")-1))=6,LEN(LEFT(C1152,FIND(" ",C1152&amp;" ")-1))=7),OR(ISNUMBER(MATCH(LEFT(C1152,FIND(" ",C1152&amp;" ")-1),'Look Up Values'!$G$2:$G$1000,0)),ISNUMBER(MATCH(LEFT(C1152,FIND(" ",C1152&amp;" ")-1),'Look Up Values'!$AE$2:$AE$2000,0)))),"","EWC error")),"")</f>
        <v/>
      </c>
      <c r="M1152" s="242" t="str" cm="1">
        <f t="array" ref="M1152">IF(AND(G1152&lt;&gt;0,G1152&lt;&gt;""),IF(E1152="","",IF(ISNUMBER(MATCH(SUBSTITUTE(E1152," ",""),SUBSTITUTE('Look Up Values'!$I$2:$I$10," ",""),0)),"","State error")),"")</f>
        <v/>
      </c>
      <c r="N1152" s="242" t="str" cm="1">
        <f t="array" ref="N1152">IF(AND(G1152&lt;&gt;0,G1152&lt;&gt;""),IF(F1152="","",IF(ISNUMBER(MATCH(SUBSTITUTE(F1152," ",""),SUBSTITUTE('Look Up Values'!$W$2:$W$30," ",""),0)),"","D&amp;R error")),"")</f>
        <v/>
      </c>
      <c r="O1152" s="256" t="str">
        <f t="shared" si="35"/>
        <v/>
      </c>
    </row>
    <row r="1153" spans="1:15" ht="15.75">
      <c r="A1153" s="250">
        <v>1146</v>
      </c>
      <c r="B1153" s="208"/>
      <c r="C1153" s="49"/>
      <c r="D1153" s="50"/>
      <c r="E1153" s="50"/>
      <c r="F1153" s="50"/>
      <c r="G1153" s="209"/>
      <c r="H1153" s="48"/>
      <c r="I1153" s="457" t="str">
        <f t="shared" si="34"/>
        <v/>
      </c>
      <c r="J1153" s="241" cm="1">
        <f t="array" ref="J1153">SUMPRODUCT(--(K1153:N1153&lt;&gt;"")) + IF(TRIM(O1153)="",0,LEN(O1153)-LEN(SUBSTITUTE(O1153,",",""))+1)</f>
        <v>0</v>
      </c>
      <c r="K1153" s="242" t="str">
        <f>IF(AND(G1153&lt;&gt;0,G1153&lt;&gt;""),IF(B1153="","",IF(ISNUMBER(MATCH(B1153,'Look Up Values'!$B$2:$B$500,0)),"","Dest. error")),"")</f>
        <v/>
      </c>
      <c r="L1153" s="242" t="str">
        <f>IF(AND(G1153&lt;&gt;0,G1153&lt;&gt;""),IF(C1153="","",IF(AND(ISNUMBER(--LEFT(C1153,FIND(" ",C1153&amp;" ")-1)),OR(LEN(LEFT(C1153,FIND(" ",C1153&amp;" ")-1))=6,LEN(LEFT(C1153,FIND(" ",C1153&amp;" ")-1))=7),OR(ISNUMBER(MATCH(LEFT(C1153,FIND(" ",C1153&amp;" ")-1),'Look Up Values'!$G$2:$G$1000,0)),ISNUMBER(MATCH(LEFT(C1153,FIND(" ",C1153&amp;" ")-1),'Look Up Values'!$AE$2:$AE$2000,0)))),"","EWC error")),"")</f>
        <v/>
      </c>
      <c r="M1153" s="242" t="str" cm="1">
        <f t="array" ref="M1153">IF(AND(G1153&lt;&gt;0,G1153&lt;&gt;""),IF(E1153="","",IF(ISNUMBER(MATCH(SUBSTITUTE(E1153," ",""),SUBSTITUTE('Look Up Values'!$I$2:$I$10," ",""),0)),"","State error")),"")</f>
        <v/>
      </c>
      <c r="N1153" s="242" t="str" cm="1">
        <f t="array" ref="N1153">IF(AND(G1153&lt;&gt;0,G1153&lt;&gt;""),IF(F1153="","",IF(ISNUMBER(MATCH(SUBSTITUTE(F1153," ",""),SUBSTITUTE('Look Up Values'!$W$2:$W$30," ",""),0)),"","D&amp;R error")),"")</f>
        <v/>
      </c>
      <c r="O1153" s="256" t="str">
        <f t="shared" si="35"/>
        <v/>
      </c>
    </row>
    <row r="1154" spans="1:15" ht="15.75">
      <c r="A1154" s="250">
        <v>1147</v>
      </c>
      <c r="B1154" s="208"/>
      <c r="C1154" s="49"/>
      <c r="D1154" s="50"/>
      <c r="E1154" s="50"/>
      <c r="F1154" s="50"/>
      <c r="G1154" s="209"/>
      <c r="H1154" s="48"/>
      <c r="I1154" s="457" t="str">
        <f t="shared" si="34"/>
        <v/>
      </c>
      <c r="J1154" s="241" cm="1">
        <f t="array" ref="J1154">SUMPRODUCT(--(K1154:N1154&lt;&gt;"")) + IF(TRIM(O1154)="",0,LEN(O1154)-LEN(SUBSTITUTE(O1154,",",""))+1)</f>
        <v>0</v>
      </c>
      <c r="K1154" s="242" t="str">
        <f>IF(AND(G1154&lt;&gt;0,G1154&lt;&gt;""),IF(B1154="","",IF(ISNUMBER(MATCH(B1154,'Look Up Values'!$B$2:$B$500,0)),"","Dest. error")),"")</f>
        <v/>
      </c>
      <c r="L1154" s="242" t="str">
        <f>IF(AND(G1154&lt;&gt;0,G1154&lt;&gt;""),IF(C1154="","",IF(AND(ISNUMBER(--LEFT(C1154,FIND(" ",C1154&amp;" ")-1)),OR(LEN(LEFT(C1154,FIND(" ",C1154&amp;" ")-1))=6,LEN(LEFT(C1154,FIND(" ",C1154&amp;" ")-1))=7),OR(ISNUMBER(MATCH(LEFT(C1154,FIND(" ",C1154&amp;" ")-1),'Look Up Values'!$G$2:$G$1000,0)),ISNUMBER(MATCH(LEFT(C1154,FIND(" ",C1154&amp;" ")-1),'Look Up Values'!$AE$2:$AE$2000,0)))),"","EWC error")),"")</f>
        <v/>
      </c>
      <c r="M1154" s="242" t="str" cm="1">
        <f t="array" ref="M1154">IF(AND(G1154&lt;&gt;0,G1154&lt;&gt;""),IF(E1154="","",IF(ISNUMBER(MATCH(SUBSTITUTE(E1154," ",""),SUBSTITUTE('Look Up Values'!$I$2:$I$10," ",""),0)),"","State error")),"")</f>
        <v/>
      </c>
      <c r="N1154" s="242" t="str" cm="1">
        <f t="array" ref="N1154">IF(AND(G1154&lt;&gt;0,G1154&lt;&gt;""),IF(F1154="","",IF(ISNUMBER(MATCH(SUBSTITUTE(F1154," ",""),SUBSTITUTE('Look Up Values'!$W$2:$W$30," ",""),0)),"","D&amp;R error")),"")</f>
        <v/>
      </c>
      <c r="O1154" s="256" t="str">
        <f t="shared" si="35"/>
        <v/>
      </c>
    </row>
    <row r="1155" spans="1:15" ht="15.75">
      <c r="A1155" s="250">
        <v>1148</v>
      </c>
      <c r="B1155" s="208"/>
      <c r="C1155" s="49"/>
      <c r="D1155" s="50"/>
      <c r="E1155" s="50"/>
      <c r="F1155" s="50"/>
      <c r="G1155" s="209"/>
      <c r="H1155" s="48"/>
      <c r="I1155" s="457" t="str">
        <f t="shared" si="34"/>
        <v/>
      </c>
      <c r="J1155" s="241" cm="1">
        <f t="array" ref="J1155">SUMPRODUCT(--(K1155:N1155&lt;&gt;"")) + IF(TRIM(O1155)="",0,LEN(O1155)-LEN(SUBSTITUTE(O1155,",",""))+1)</f>
        <v>0</v>
      </c>
      <c r="K1155" s="242" t="str">
        <f>IF(AND(G1155&lt;&gt;0,G1155&lt;&gt;""),IF(B1155="","",IF(ISNUMBER(MATCH(B1155,'Look Up Values'!$B$2:$B$500,0)),"","Dest. error")),"")</f>
        <v/>
      </c>
      <c r="L1155" s="242" t="str">
        <f>IF(AND(G1155&lt;&gt;0,G1155&lt;&gt;""),IF(C1155="","",IF(AND(ISNUMBER(--LEFT(C1155,FIND(" ",C1155&amp;" ")-1)),OR(LEN(LEFT(C1155,FIND(" ",C1155&amp;" ")-1))=6,LEN(LEFT(C1155,FIND(" ",C1155&amp;" ")-1))=7),OR(ISNUMBER(MATCH(LEFT(C1155,FIND(" ",C1155&amp;" ")-1),'Look Up Values'!$G$2:$G$1000,0)),ISNUMBER(MATCH(LEFT(C1155,FIND(" ",C1155&amp;" ")-1),'Look Up Values'!$AE$2:$AE$2000,0)))),"","EWC error")),"")</f>
        <v/>
      </c>
      <c r="M1155" s="242" t="str" cm="1">
        <f t="array" ref="M1155">IF(AND(G1155&lt;&gt;0,G1155&lt;&gt;""),IF(E1155="","",IF(ISNUMBER(MATCH(SUBSTITUTE(E1155," ",""),SUBSTITUTE('Look Up Values'!$I$2:$I$10," ",""),0)),"","State error")),"")</f>
        <v/>
      </c>
      <c r="N1155" s="242" t="str" cm="1">
        <f t="array" ref="N1155">IF(AND(G1155&lt;&gt;0,G1155&lt;&gt;""),IF(F1155="","",IF(ISNUMBER(MATCH(SUBSTITUTE(F1155," ",""),SUBSTITUTE('Look Up Values'!$W$2:$W$30," ",""),0)),"","D&amp;R error")),"")</f>
        <v/>
      </c>
      <c r="O1155" s="256" t="str">
        <f t="shared" si="35"/>
        <v/>
      </c>
    </row>
    <row r="1156" spans="1:15" ht="15.75">
      <c r="A1156" s="250">
        <v>1149</v>
      </c>
      <c r="B1156" s="208"/>
      <c r="C1156" s="49"/>
      <c r="D1156" s="50"/>
      <c r="E1156" s="50"/>
      <c r="F1156" s="50"/>
      <c r="G1156" s="209"/>
      <c r="H1156" s="48"/>
      <c r="I1156" s="457" t="str">
        <f t="shared" si="34"/>
        <v/>
      </c>
      <c r="J1156" s="241" cm="1">
        <f t="array" ref="J1156">SUMPRODUCT(--(K1156:N1156&lt;&gt;"")) + IF(TRIM(O1156)="",0,LEN(O1156)-LEN(SUBSTITUTE(O1156,",",""))+1)</f>
        <v>0</v>
      </c>
      <c r="K1156" s="242" t="str">
        <f>IF(AND(G1156&lt;&gt;0,G1156&lt;&gt;""),IF(B1156="","",IF(ISNUMBER(MATCH(B1156,'Look Up Values'!$B$2:$B$500,0)),"","Dest. error")),"")</f>
        <v/>
      </c>
      <c r="L1156" s="242" t="str">
        <f>IF(AND(G1156&lt;&gt;0,G1156&lt;&gt;""),IF(C1156="","",IF(AND(ISNUMBER(--LEFT(C1156,FIND(" ",C1156&amp;" ")-1)),OR(LEN(LEFT(C1156,FIND(" ",C1156&amp;" ")-1))=6,LEN(LEFT(C1156,FIND(" ",C1156&amp;" ")-1))=7),OR(ISNUMBER(MATCH(LEFT(C1156,FIND(" ",C1156&amp;" ")-1),'Look Up Values'!$G$2:$G$1000,0)),ISNUMBER(MATCH(LEFT(C1156,FIND(" ",C1156&amp;" ")-1),'Look Up Values'!$AE$2:$AE$2000,0)))),"","EWC error")),"")</f>
        <v/>
      </c>
      <c r="M1156" s="242" t="str" cm="1">
        <f t="array" ref="M1156">IF(AND(G1156&lt;&gt;0,G1156&lt;&gt;""),IF(E1156="","",IF(ISNUMBER(MATCH(SUBSTITUTE(E1156," ",""),SUBSTITUTE('Look Up Values'!$I$2:$I$10," ",""),0)),"","State error")),"")</f>
        <v/>
      </c>
      <c r="N1156" s="242" t="str" cm="1">
        <f t="array" ref="N1156">IF(AND(G1156&lt;&gt;0,G1156&lt;&gt;""),IF(F1156="","",IF(ISNUMBER(MATCH(SUBSTITUTE(F1156," ",""),SUBSTITUTE('Look Up Values'!$W$2:$W$30," ",""),0)),"","D&amp;R error")),"")</f>
        <v/>
      </c>
      <c r="O1156" s="256" t="str">
        <f t="shared" si="35"/>
        <v/>
      </c>
    </row>
    <row r="1157" spans="1:15" ht="15.75">
      <c r="A1157" s="250">
        <v>1150</v>
      </c>
      <c r="B1157" s="208"/>
      <c r="C1157" s="49"/>
      <c r="D1157" s="50"/>
      <c r="E1157" s="50"/>
      <c r="F1157" s="50"/>
      <c r="G1157" s="209"/>
      <c r="H1157" s="48"/>
      <c r="I1157" s="457" t="str">
        <f t="shared" si="34"/>
        <v/>
      </c>
      <c r="J1157" s="241" cm="1">
        <f t="array" ref="J1157">SUMPRODUCT(--(K1157:N1157&lt;&gt;"")) + IF(TRIM(O1157)="",0,LEN(O1157)-LEN(SUBSTITUTE(O1157,",",""))+1)</f>
        <v>0</v>
      </c>
      <c r="K1157" s="242" t="str">
        <f>IF(AND(G1157&lt;&gt;0,G1157&lt;&gt;""),IF(B1157="","",IF(ISNUMBER(MATCH(B1157,'Look Up Values'!$B$2:$B$500,0)),"","Dest. error")),"")</f>
        <v/>
      </c>
      <c r="L1157" s="242" t="str">
        <f>IF(AND(G1157&lt;&gt;0,G1157&lt;&gt;""),IF(C1157="","",IF(AND(ISNUMBER(--LEFT(C1157,FIND(" ",C1157&amp;" ")-1)),OR(LEN(LEFT(C1157,FIND(" ",C1157&amp;" ")-1))=6,LEN(LEFT(C1157,FIND(" ",C1157&amp;" ")-1))=7),OR(ISNUMBER(MATCH(LEFT(C1157,FIND(" ",C1157&amp;" ")-1),'Look Up Values'!$G$2:$G$1000,0)),ISNUMBER(MATCH(LEFT(C1157,FIND(" ",C1157&amp;" ")-1),'Look Up Values'!$AE$2:$AE$2000,0)))),"","EWC error")),"")</f>
        <v/>
      </c>
      <c r="M1157" s="242" t="str" cm="1">
        <f t="array" ref="M1157">IF(AND(G1157&lt;&gt;0,G1157&lt;&gt;""),IF(E1157="","",IF(ISNUMBER(MATCH(SUBSTITUTE(E1157," ",""),SUBSTITUTE('Look Up Values'!$I$2:$I$10," ",""),0)),"","State error")),"")</f>
        <v/>
      </c>
      <c r="N1157" s="242" t="str" cm="1">
        <f t="array" ref="N1157">IF(AND(G1157&lt;&gt;0,G1157&lt;&gt;""),IF(F1157="","",IF(ISNUMBER(MATCH(SUBSTITUTE(F1157," ",""),SUBSTITUTE('Look Up Values'!$W$2:$W$30," ",""),0)),"","D&amp;R error")),"")</f>
        <v/>
      </c>
      <c r="O1157" s="256" t="str">
        <f t="shared" si="35"/>
        <v/>
      </c>
    </row>
    <row r="1158" spans="1:15" ht="15.75">
      <c r="A1158" s="250">
        <v>1151</v>
      </c>
      <c r="B1158" s="208"/>
      <c r="C1158" s="49"/>
      <c r="D1158" s="50"/>
      <c r="E1158" s="50"/>
      <c r="F1158" s="50"/>
      <c r="G1158" s="209"/>
      <c r="H1158" s="48"/>
      <c r="I1158" s="457" t="str">
        <f t="shared" si="34"/>
        <v/>
      </c>
      <c r="J1158" s="241" cm="1">
        <f t="array" ref="J1158">SUMPRODUCT(--(K1158:N1158&lt;&gt;"")) + IF(TRIM(O1158)="",0,LEN(O1158)-LEN(SUBSTITUTE(O1158,",",""))+1)</f>
        <v>0</v>
      </c>
      <c r="K1158" s="242" t="str">
        <f>IF(AND(G1158&lt;&gt;0,G1158&lt;&gt;""),IF(B1158="","",IF(ISNUMBER(MATCH(B1158,'Look Up Values'!$B$2:$B$500,0)),"","Dest. error")),"")</f>
        <v/>
      </c>
      <c r="L1158" s="242" t="str">
        <f>IF(AND(G1158&lt;&gt;0,G1158&lt;&gt;""),IF(C1158="","",IF(AND(ISNUMBER(--LEFT(C1158,FIND(" ",C1158&amp;" ")-1)),OR(LEN(LEFT(C1158,FIND(" ",C1158&amp;" ")-1))=6,LEN(LEFT(C1158,FIND(" ",C1158&amp;" ")-1))=7),OR(ISNUMBER(MATCH(LEFT(C1158,FIND(" ",C1158&amp;" ")-1),'Look Up Values'!$G$2:$G$1000,0)),ISNUMBER(MATCH(LEFT(C1158,FIND(" ",C1158&amp;" ")-1),'Look Up Values'!$AE$2:$AE$2000,0)))),"","EWC error")),"")</f>
        <v/>
      </c>
      <c r="M1158" s="242" t="str" cm="1">
        <f t="array" ref="M1158">IF(AND(G1158&lt;&gt;0,G1158&lt;&gt;""),IF(E1158="","",IF(ISNUMBER(MATCH(SUBSTITUTE(E1158," ",""),SUBSTITUTE('Look Up Values'!$I$2:$I$10," ",""),0)),"","State error")),"")</f>
        <v/>
      </c>
      <c r="N1158" s="242" t="str" cm="1">
        <f t="array" ref="N1158">IF(AND(G1158&lt;&gt;0,G1158&lt;&gt;""),IF(F1158="","",IF(ISNUMBER(MATCH(SUBSTITUTE(F1158," ",""),SUBSTITUTE('Look Up Values'!$W$2:$W$30," ",""),0)),"","D&amp;R error")),"")</f>
        <v/>
      </c>
      <c r="O1158" s="256" t="str">
        <f t="shared" si="35"/>
        <v/>
      </c>
    </row>
    <row r="1159" spans="1:15" ht="15.75">
      <c r="A1159" s="250">
        <v>1152</v>
      </c>
      <c r="B1159" s="208"/>
      <c r="C1159" s="49"/>
      <c r="D1159" s="50"/>
      <c r="E1159" s="50"/>
      <c r="F1159" s="50"/>
      <c r="G1159" s="209"/>
      <c r="H1159" s="48"/>
      <c r="I1159" s="457" t="str">
        <f t="shared" si="34"/>
        <v/>
      </c>
      <c r="J1159" s="241" cm="1">
        <f t="array" ref="J1159">SUMPRODUCT(--(K1159:N1159&lt;&gt;"")) + IF(TRIM(O1159)="",0,LEN(O1159)-LEN(SUBSTITUTE(O1159,",",""))+1)</f>
        <v>0</v>
      </c>
      <c r="K1159" s="242" t="str">
        <f>IF(AND(G1159&lt;&gt;0,G1159&lt;&gt;""),IF(B1159="","",IF(ISNUMBER(MATCH(B1159,'Look Up Values'!$B$2:$B$500,0)),"","Dest. error")),"")</f>
        <v/>
      </c>
      <c r="L1159" s="242" t="str">
        <f>IF(AND(G1159&lt;&gt;0,G1159&lt;&gt;""),IF(C1159="","",IF(AND(ISNUMBER(--LEFT(C1159,FIND(" ",C1159&amp;" ")-1)),OR(LEN(LEFT(C1159,FIND(" ",C1159&amp;" ")-1))=6,LEN(LEFT(C1159,FIND(" ",C1159&amp;" ")-1))=7),OR(ISNUMBER(MATCH(LEFT(C1159,FIND(" ",C1159&amp;" ")-1),'Look Up Values'!$G$2:$G$1000,0)),ISNUMBER(MATCH(LEFT(C1159,FIND(" ",C1159&amp;" ")-1),'Look Up Values'!$AE$2:$AE$2000,0)))),"","EWC error")),"")</f>
        <v/>
      </c>
      <c r="M1159" s="242" t="str" cm="1">
        <f t="array" ref="M1159">IF(AND(G1159&lt;&gt;0,G1159&lt;&gt;""),IF(E1159="","",IF(ISNUMBER(MATCH(SUBSTITUTE(E1159," ",""),SUBSTITUTE('Look Up Values'!$I$2:$I$10," ",""),0)),"","State error")),"")</f>
        <v/>
      </c>
      <c r="N1159" s="242" t="str" cm="1">
        <f t="array" ref="N1159">IF(AND(G1159&lt;&gt;0,G1159&lt;&gt;""),IF(F1159="","",IF(ISNUMBER(MATCH(SUBSTITUTE(F1159," ",""),SUBSTITUTE('Look Up Values'!$W$2:$W$30," ",""),0)),"","D&amp;R error")),"")</f>
        <v/>
      </c>
      <c r="O1159" s="256" t="str">
        <f t="shared" si="35"/>
        <v/>
      </c>
    </row>
    <row r="1160" spans="1:15" ht="15.75">
      <c r="A1160" s="250">
        <v>1153</v>
      </c>
      <c r="B1160" s="208"/>
      <c r="C1160" s="49"/>
      <c r="D1160" s="50"/>
      <c r="E1160" s="50"/>
      <c r="F1160" s="50"/>
      <c r="G1160" s="209"/>
      <c r="H1160" s="48"/>
      <c r="I1160" s="457" t="str">
        <f t="shared" si="34"/>
        <v/>
      </c>
      <c r="J1160" s="241" cm="1">
        <f t="array" ref="J1160">SUMPRODUCT(--(K1160:N1160&lt;&gt;"")) + IF(TRIM(O1160)="",0,LEN(O1160)-LEN(SUBSTITUTE(O1160,",",""))+1)</f>
        <v>0</v>
      </c>
      <c r="K1160" s="242" t="str">
        <f>IF(AND(G1160&lt;&gt;0,G1160&lt;&gt;""),IF(B1160="","",IF(ISNUMBER(MATCH(B1160,'Look Up Values'!$B$2:$B$500,0)),"","Dest. error")),"")</f>
        <v/>
      </c>
      <c r="L1160" s="242" t="str">
        <f>IF(AND(G1160&lt;&gt;0,G1160&lt;&gt;""),IF(C1160="","",IF(AND(ISNUMBER(--LEFT(C1160,FIND(" ",C1160&amp;" ")-1)),OR(LEN(LEFT(C1160,FIND(" ",C1160&amp;" ")-1))=6,LEN(LEFT(C1160,FIND(" ",C1160&amp;" ")-1))=7),OR(ISNUMBER(MATCH(LEFT(C1160,FIND(" ",C1160&amp;" ")-1),'Look Up Values'!$G$2:$G$1000,0)),ISNUMBER(MATCH(LEFT(C1160,FIND(" ",C1160&amp;" ")-1),'Look Up Values'!$AE$2:$AE$2000,0)))),"","EWC error")),"")</f>
        <v/>
      </c>
      <c r="M1160" s="242" t="str" cm="1">
        <f t="array" ref="M1160">IF(AND(G1160&lt;&gt;0,G1160&lt;&gt;""),IF(E1160="","",IF(ISNUMBER(MATCH(SUBSTITUTE(E1160," ",""),SUBSTITUTE('Look Up Values'!$I$2:$I$10," ",""),0)),"","State error")),"")</f>
        <v/>
      </c>
      <c r="N1160" s="242" t="str" cm="1">
        <f t="array" ref="N1160">IF(AND(G1160&lt;&gt;0,G1160&lt;&gt;""),IF(F1160="","",IF(ISNUMBER(MATCH(SUBSTITUTE(F1160," ",""),SUBSTITUTE('Look Up Values'!$W$2:$W$30," ",""),0)),"","D&amp;R error")),"")</f>
        <v/>
      </c>
      <c r="O1160" s="256" t="str">
        <f t="shared" si="35"/>
        <v/>
      </c>
    </row>
    <row r="1161" spans="1:15" ht="15.75">
      <c r="A1161" s="250">
        <v>1154</v>
      </c>
      <c r="B1161" s="208"/>
      <c r="C1161" s="49"/>
      <c r="D1161" s="50"/>
      <c r="E1161" s="50"/>
      <c r="F1161" s="50"/>
      <c r="G1161" s="209"/>
      <c r="H1161" s="48"/>
      <c r="I1161" s="457" t="str">
        <f t="shared" ref="I1161:I1224" si="36">IF(IFERROR(--SUBSTITUTE(J1161,CHAR(160),""),0)&gt;0,A1161,"")</f>
        <v/>
      </c>
      <c r="J1161" s="241" cm="1">
        <f t="array" ref="J1161">SUMPRODUCT(--(K1161:N1161&lt;&gt;"")) + IF(TRIM(O1161)="",0,LEN(O1161)-LEN(SUBSTITUTE(O1161,",",""))+1)</f>
        <v>0</v>
      </c>
      <c r="K1161" s="242" t="str">
        <f>IF(AND(G1161&lt;&gt;0,G1161&lt;&gt;""),IF(B1161="","",IF(ISNUMBER(MATCH(B1161,'Look Up Values'!$B$2:$B$500,0)),"","Dest. error")),"")</f>
        <v/>
      </c>
      <c r="L1161" s="242" t="str">
        <f>IF(AND(G1161&lt;&gt;0,G1161&lt;&gt;""),IF(C1161="","",IF(AND(ISNUMBER(--LEFT(C1161,FIND(" ",C1161&amp;" ")-1)),OR(LEN(LEFT(C1161,FIND(" ",C1161&amp;" ")-1))=6,LEN(LEFT(C1161,FIND(" ",C1161&amp;" ")-1))=7),OR(ISNUMBER(MATCH(LEFT(C1161,FIND(" ",C1161&amp;" ")-1),'Look Up Values'!$G$2:$G$1000,0)),ISNUMBER(MATCH(LEFT(C1161,FIND(" ",C1161&amp;" ")-1),'Look Up Values'!$AE$2:$AE$2000,0)))),"","EWC error")),"")</f>
        <v/>
      </c>
      <c r="M1161" s="242" t="str" cm="1">
        <f t="array" ref="M1161">IF(AND(G1161&lt;&gt;0,G1161&lt;&gt;""),IF(E1161="","",IF(ISNUMBER(MATCH(SUBSTITUTE(E1161," ",""),SUBSTITUTE('Look Up Values'!$I$2:$I$10," ",""),0)),"","State error")),"")</f>
        <v/>
      </c>
      <c r="N1161" s="242" t="str" cm="1">
        <f t="array" ref="N1161">IF(AND(G1161&lt;&gt;0,G1161&lt;&gt;""),IF(F1161="","",IF(ISNUMBER(MATCH(SUBSTITUTE(F1161," ",""),SUBSTITUTE('Look Up Values'!$W$2:$W$30," ",""),0)),"","D&amp;R error")),"")</f>
        <v/>
      </c>
      <c r="O1161" s="256" t="str">
        <f t="shared" ref="O1161:O1224" si="37">IF(OR(G1161="",G1161=0),"",IF((TRIM(SUBSTITUTE(B1161,CHAR(160),""))&amp;TRIM(SUBSTITUTE(C1161,CHAR(160),""))&amp;TRIM(SUBSTITUTE(F1161,CHAR(160),""))&amp;TRIM(SUBSTITUTE(E1161,CHAR(160),"")))&lt;&gt;"",IF((--(TRIM(SUBSTITUTE(B1161,CHAR(160),""))&lt;&gt;"")+--(TRIM(SUBSTITUTE(C1161,CHAR(160),""))&lt;&gt;"")+--(TRIM(SUBSTITUTE(F1161,CHAR(160),""))&lt;&gt;"")+--(TRIM(SUBSTITUTE(E1161,CHAR(160),""))&lt;&gt;""))=4,"",LEFT(IF(TRIM(SUBSTITUTE(B1161,CHAR(160),""))="","Dest, ","")&amp;IF(TRIM(SUBSTITUTE(C1161,CHAR(160),""))="","EWC, ","")&amp;IF(TRIM(SUBSTITUTE(F1161,CHAR(160),""))="","D&amp;R, ","")&amp;IF(TRIM(SUBSTITUTE(E1161,CHAR(160),""))="","State, ",""),LEN(IF(TRIM(SUBSTITUTE(B1161,CHAR(160),""))="","Dest, ","")&amp;IF(TRIM(SUBSTITUTE(C1161,CHAR(160),""))="","EWC, ","")&amp;IF(TRIM(SUBSTITUTE(F1161,CHAR(160),""))="","D&amp;R, ","")&amp;IF(TRIM(SUBSTITUTE(E1161,CHAR(160),""))="","State, ",""))-2)),LEFT(IF(TRIM(SUBSTITUTE(B1161,CHAR(160),""))="","Dest, ","")&amp;IF(TRIM(SUBSTITUTE(C1161,CHAR(160),""))="","EWC, ","")&amp;IF(TRIM(SUBSTITUTE(F1161,CHAR(160),""))="","D&amp;R, ","")&amp;IF(TRIM(SUBSTITUTE(E1161,CHAR(160),""))="","State, ",""),LEN(IF(TRIM(SUBSTITUTE(B1161,CHAR(160),""))="","Dest, ","")&amp;IF(TRIM(SUBSTITUTE(C1161,CHAR(160),""))="","EWC, ","")&amp;IF(TRIM(SUBSTITUTE(F1161,CHAR(160),""))="","D&amp;R, ","")&amp;IF(TRIM(SUBSTITUTE(E1161,CHAR(160),""))="","State, ",""))-2)))</f>
        <v/>
      </c>
    </row>
    <row r="1162" spans="1:15" ht="15.75">
      <c r="A1162" s="250">
        <v>1155</v>
      </c>
      <c r="B1162" s="208"/>
      <c r="C1162" s="49"/>
      <c r="D1162" s="50"/>
      <c r="E1162" s="50"/>
      <c r="F1162" s="50"/>
      <c r="G1162" s="209"/>
      <c r="H1162" s="48"/>
      <c r="I1162" s="457" t="str">
        <f t="shared" si="36"/>
        <v/>
      </c>
      <c r="J1162" s="241" cm="1">
        <f t="array" ref="J1162">SUMPRODUCT(--(K1162:N1162&lt;&gt;"")) + IF(TRIM(O1162)="",0,LEN(O1162)-LEN(SUBSTITUTE(O1162,",",""))+1)</f>
        <v>0</v>
      </c>
      <c r="K1162" s="242" t="str">
        <f>IF(AND(G1162&lt;&gt;0,G1162&lt;&gt;""),IF(B1162="","",IF(ISNUMBER(MATCH(B1162,'Look Up Values'!$B$2:$B$500,0)),"","Dest. error")),"")</f>
        <v/>
      </c>
      <c r="L1162" s="242" t="str">
        <f>IF(AND(G1162&lt;&gt;0,G1162&lt;&gt;""),IF(C1162="","",IF(AND(ISNUMBER(--LEFT(C1162,FIND(" ",C1162&amp;" ")-1)),OR(LEN(LEFT(C1162,FIND(" ",C1162&amp;" ")-1))=6,LEN(LEFT(C1162,FIND(" ",C1162&amp;" ")-1))=7),OR(ISNUMBER(MATCH(LEFT(C1162,FIND(" ",C1162&amp;" ")-1),'Look Up Values'!$G$2:$G$1000,0)),ISNUMBER(MATCH(LEFT(C1162,FIND(" ",C1162&amp;" ")-1),'Look Up Values'!$AE$2:$AE$2000,0)))),"","EWC error")),"")</f>
        <v/>
      </c>
      <c r="M1162" s="242" t="str" cm="1">
        <f t="array" ref="M1162">IF(AND(G1162&lt;&gt;0,G1162&lt;&gt;""),IF(E1162="","",IF(ISNUMBER(MATCH(SUBSTITUTE(E1162," ",""),SUBSTITUTE('Look Up Values'!$I$2:$I$10," ",""),0)),"","State error")),"")</f>
        <v/>
      </c>
      <c r="N1162" s="242" t="str" cm="1">
        <f t="array" ref="N1162">IF(AND(G1162&lt;&gt;0,G1162&lt;&gt;""),IF(F1162="","",IF(ISNUMBER(MATCH(SUBSTITUTE(F1162," ",""),SUBSTITUTE('Look Up Values'!$W$2:$W$30," ",""),0)),"","D&amp;R error")),"")</f>
        <v/>
      </c>
      <c r="O1162" s="256" t="str">
        <f t="shared" si="37"/>
        <v/>
      </c>
    </row>
    <row r="1163" spans="1:15" ht="15.75">
      <c r="A1163" s="250">
        <v>1156</v>
      </c>
      <c r="B1163" s="208"/>
      <c r="C1163" s="49"/>
      <c r="D1163" s="50"/>
      <c r="E1163" s="50"/>
      <c r="F1163" s="50"/>
      <c r="G1163" s="209"/>
      <c r="H1163" s="48"/>
      <c r="I1163" s="457" t="str">
        <f t="shared" si="36"/>
        <v/>
      </c>
      <c r="J1163" s="241" cm="1">
        <f t="array" ref="J1163">SUMPRODUCT(--(K1163:N1163&lt;&gt;"")) + IF(TRIM(O1163)="",0,LEN(O1163)-LEN(SUBSTITUTE(O1163,",",""))+1)</f>
        <v>0</v>
      </c>
      <c r="K1163" s="242" t="str">
        <f>IF(AND(G1163&lt;&gt;0,G1163&lt;&gt;""),IF(B1163="","",IF(ISNUMBER(MATCH(B1163,'Look Up Values'!$B$2:$B$500,0)),"","Dest. error")),"")</f>
        <v/>
      </c>
      <c r="L1163" s="242" t="str">
        <f>IF(AND(G1163&lt;&gt;0,G1163&lt;&gt;""),IF(C1163="","",IF(AND(ISNUMBER(--LEFT(C1163,FIND(" ",C1163&amp;" ")-1)),OR(LEN(LEFT(C1163,FIND(" ",C1163&amp;" ")-1))=6,LEN(LEFT(C1163,FIND(" ",C1163&amp;" ")-1))=7),OR(ISNUMBER(MATCH(LEFT(C1163,FIND(" ",C1163&amp;" ")-1),'Look Up Values'!$G$2:$G$1000,0)),ISNUMBER(MATCH(LEFT(C1163,FIND(" ",C1163&amp;" ")-1),'Look Up Values'!$AE$2:$AE$2000,0)))),"","EWC error")),"")</f>
        <v/>
      </c>
      <c r="M1163" s="242" t="str" cm="1">
        <f t="array" ref="M1163">IF(AND(G1163&lt;&gt;0,G1163&lt;&gt;""),IF(E1163="","",IF(ISNUMBER(MATCH(SUBSTITUTE(E1163," ",""),SUBSTITUTE('Look Up Values'!$I$2:$I$10," ",""),0)),"","State error")),"")</f>
        <v/>
      </c>
      <c r="N1163" s="242" t="str" cm="1">
        <f t="array" ref="N1163">IF(AND(G1163&lt;&gt;0,G1163&lt;&gt;""),IF(F1163="","",IF(ISNUMBER(MATCH(SUBSTITUTE(F1163," ",""),SUBSTITUTE('Look Up Values'!$W$2:$W$30," ",""),0)),"","D&amp;R error")),"")</f>
        <v/>
      </c>
      <c r="O1163" s="256" t="str">
        <f t="shared" si="37"/>
        <v/>
      </c>
    </row>
    <row r="1164" spans="1:15" ht="15.75">
      <c r="A1164" s="250">
        <v>1157</v>
      </c>
      <c r="B1164" s="208"/>
      <c r="C1164" s="49"/>
      <c r="D1164" s="50"/>
      <c r="E1164" s="50"/>
      <c r="F1164" s="50"/>
      <c r="G1164" s="209"/>
      <c r="H1164" s="48"/>
      <c r="I1164" s="457" t="str">
        <f t="shared" si="36"/>
        <v/>
      </c>
      <c r="J1164" s="241" cm="1">
        <f t="array" ref="J1164">SUMPRODUCT(--(K1164:N1164&lt;&gt;"")) + IF(TRIM(O1164)="",0,LEN(O1164)-LEN(SUBSTITUTE(O1164,",",""))+1)</f>
        <v>0</v>
      </c>
      <c r="K1164" s="242" t="str">
        <f>IF(AND(G1164&lt;&gt;0,G1164&lt;&gt;""),IF(B1164="","",IF(ISNUMBER(MATCH(B1164,'Look Up Values'!$B$2:$B$500,0)),"","Dest. error")),"")</f>
        <v/>
      </c>
      <c r="L1164" s="242" t="str">
        <f>IF(AND(G1164&lt;&gt;0,G1164&lt;&gt;""),IF(C1164="","",IF(AND(ISNUMBER(--LEFT(C1164,FIND(" ",C1164&amp;" ")-1)),OR(LEN(LEFT(C1164,FIND(" ",C1164&amp;" ")-1))=6,LEN(LEFT(C1164,FIND(" ",C1164&amp;" ")-1))=7),OR(ISNUMBER(MATCH(LEFT(C1164,FIND(" ",C1164&amp;" ")-1),'Look Up Values'!$G$2:$G$1000,0)),ISNUMBER(MATCH(LEFT(C1164,FIND(" ",C1164&amp;" ")-1),'Look Up Values'!$AE$2:$AE$2000,0)))),"","EWC error")),"")</f>
        <v/>
      </c>
      <c r="M1164" s="242" t="str" cm="1">
        <f t="array" ref="M1164">IF(AND(G1164&lt;&gt;0,G1164&lt;&gt;""),IF(E1164="","",IF(ISNUMBER(MATCH(SUBSTITUTE(E1164," ",""),SUBSTITUTE('Look Up Values'!$I$2:$I$10," ",""),0)),"","State error")),"")</f>
        <v/>
      </c>
      <c r="N1164" s="242" t="str" cm="1">
        <f t="array" ref="N1164">IF(AND(G1164&lt;&gt;0,G1164&lt;&gt;""),IF(F1164="","",IF(ISNUMBER(MATCH(SUBSTITUTE(F1164," ",""),SUBSTITUTE('Look Up Values'!$W$2:$W$30," ",""),0)),"","D&amp;R error")),"")</f>
        <v/>
      </c>
      <c r="O1164" s="256" t="str">
        <f t="shared" si="37"/>
        <v/>
      </c>
    </row>
    <row r="1165" spans="1:15" ht="15.75">
      <c r="A1165" s="250">
        <v>1158</v>
      </c>
      <c r="B1165" s="208"/>
      <c r="C1165" s="49"/>
      <c r="D1165" s="50"/>
      <c r="E1165" s="50"/>
      <c r="F1165" s="50"/>
      <c r="G1165" s="209"/>
      <c r="H1165" s="48"/>
      <c r="I1165" s="457" t="str">
        <f t="shared" si="36"/>
        <v/>
      </c>
      <c r="J1165" s="241" cm="1">
        <f t="array" ref="J1165">SUMPRODUCT(--(K1165:N1165&lt;&gt;"")) + IF(TRIM(O1165)="",0,LEN(O1165)-LEN(SUBSTITUTE(O1165,",",""))+1)</f>
        <v>0</v>
      </c>
      <c r="K1165" s="242" t="str">
        <f>IF(AND(G1165&lt;&gt;0,G1165&lt;&gt;""),IF(B1165="","",IF(ISNUMBER(MATCH(B1165,'Look Up Values'!$B$2:$B$500,0)),"","Dest. error")),"")</f>
        <v/>
      </c>
      <c r="L1165" s="242" t="str">
        <f>IF(AND(G1165&lt;&gt;0,G1165&lt;&gt;""),IF(C1165="","",IF(AND(ISNUMBER(--LEFT(C1165,FIND(" ",C1165&amp;" ")-1)),OR(LEN(LEFT(C1165,FIND(" ",C1165&amp;" ")-1))=6,LEN(LEFT(C1165,FIND(" ",C1165&amp;" ")-1))=7),OR(ISNUMBER(MATCH(LEFT(C1165,FIND(" ",C1165&amp;" ")-1),'Look Up Values'!$G$2:$G$1000,0)),ISNUMBER(MATCH(LEFT(C1165,FIND(" ",C1165&amp;" ")-1),'Look Up Values'!$AE$2:$AE$2000,0)))),"","EWC error")),"")</f>
        <v/>
      </c>
      <c r="M1165" s="242" t="str" cm="1">
        <f t="array" ref="M1165">IF(AND(G1165&lt;&gt;0,G1165&lt;&gt;""),IF(E1165="","",IF(ISNUMBER(MATCH(SUBSTITUTE(E1165," ",""),SUBSTITUTE('Look Up Values'!$I$2:$I$10," ",""),0)),"","State error")),"")</f>
        <v/>
      </c>
      <c r="N1165" s="242" t="str" cm="1">
        <f t="array" ref="N1165">IF(AND(G1165&lt;&gt;0,G1165&lt;&gt;""),IF(F1165="","",IF(ISNUMBER(MATCH(SUBSTITUTE(F1165," ",""),SUBSTITUTE('Look Up Values'!$W$2:$W$30," ",""),0)),"","D&amp;R error")),"")</f>
        <v/>
      </c>
      <c r="O1165" s="256" t="str">
        <f t="shared" si="37"/>
        <v/>
      </c>
    </row>
    <row r="1166" spans="1:15" ht="15.75">
      <c r="A1166" s="250">
        <v>1159</v>
      </c>
      <c r="B1166" s="208"/>
      <c r="C1166" s="49"/>
      <c r="D1166" s="50"/>
      <c r="E1166" s="50"/>
      <c r="F1166" s="50"/>
      <c r="G1166" s="209"/>
      <c r="H1166" s="48"/>
      <c r="I1166" s="457" t="str">
        <f t="shared" si="36"/>
        <v/>
      </c>
      <c r="J1166" s="241" cm="1">
        <f t="array" ref="J1166">SUMPRODUCT(--(K1166:N1166&lt;&gt;"")) + IF(TRIM(O1166)="",0,LEN(O1166)-LEN(SUBSTITUTE(O1166,",",""))+1)</f>
        <v>0</v>
      </c>
      <c r="K1166" s="242" t="str">
        <f>IF(AND(G1166&lt;&gt;0,G1166&lt;&gt;""),IF(B1166="","",IF(ISNUMBER(MATCH(B1166,'Look Up Values'!$B$2:$B$500,0)),"","Dest. error")),"")</f>
        <v/>
      </c>
      <c r="L1166" s="242" t="str">
        <f>IF(AND(G1166&lt;&gt;0,G1166&lt;&gt;""),IF(C1166="","",IF(AND(ISNUMBER(--LEFT(C1166,FIND(" ",C1166&amp;" ")-1)),OR(LEN(LEFT(C1166,FIND(" ",C1166&amp;" ")-1))=6,LEN(LEFT(C1166,FIND(" ",C1166&amp;" ")-1))=7),OR(ISNUMBER(MATCH(LEFT(C1166,FIND(" ",C1166&amp;" ")-1),'Look Up Values'!$G$2:$G$1000,0)),ISNUMBER(MATCH(LEFT(C1166,FIND(" ",C1166&amp;" ")-1),'Look Up Values'!$AE$2:$AE$2000,0)))),"","EWC error")),"")</f>
        <v/>
      </c>
      <c r="M1166" s="242" t="str" cm="1">
        <f t="array" ref="M1166">IF(AND(G1166&lt;&gt;0,G1166&lt;&gt;""),IF(E1166="","",IF(ISNUMBER(MATCH(SUBSTITUTE(E1166," ",""),SUBSTITUTE('Look Up Values'!$I$2:$I$10," ",""),0)),"","State error")),"")</f>
        <v/>
      </c>
      <c r="N1166" s="242" t="str" cm="1">
        <f t="array" ref="N1166">IF(AND(G1166&lt;&gt;0,G1166&lt;&gt;""),IF(F1166="","",IF(ISNUMBER(MATCH(SUBSTITUTE(F1166," ",""),SUBSTITUTE('Look Up Values'!$W$2:$W$30," ",""),0)),"","D&amp;R error")),"")</f>
        <v/>
      </c>
      <c r="O1166" s="256" t="str">
        <f t="shared" si="37"/>
        <v/>
      </c>
    </row>
    <row r="1167" spans="1:15" ht="15.75">
      <c r="A1167" s="250">
        <v>1160</v>
      </c>
      <c r="B1167" s="208"/>
      <c r="C1167" s="49"/>
      <c r="D1167" s="50"/>
      <c r="E1167" s="50"/>
      <c r="F1167" s="50"/>
      <c r="G1167" s="209"/>
      <c r="H1167" s="48"/>
      <c r="I1167" s="457" t="str">
        <f t="shared" si="36"/>
        <v/>
      </c>
      <c r="J1167" s="241" cm="1">
        <f t="array" ref="J1167">SUMPRODUCT(--(K1167:N1167&lt;&gt;"")) + IF(TRIM(O1167)="",0,LEN(O1167)-LEN(SUBSTITUTE(O1167,",",""))+1)</f>
        <v>0</v>
      </c>
      <c r="K1167" s="242" t="str">
        <f>IF(AND(G1167&lt;&gt;0,G1167&lt;&gt;""),IF(B1167="","",IF(ISNUMBER(MATCH(B1167,'Look Up Values'!$B$2:$B$500,0)),"","Dest. error")),"")</f>
        <v/>
      </c>
      <c r="L1167" s="242" t="str">
        <f>IF(AND(G1167&lt;&gt;0,G1167&lt;&gt;""),IF(C1167="","",IF(AND(ISNUMBER(--LEFT(C1167,FIND(" ",C1167&amp;" ")-1)),OR(LEN(LEFT(C1167,FIND(" ",C1167&amp;" ")-1))=6,LEN(LEFT(C1167,FIND(" ",C1167&amp;" ")-1))=7),OR(ISNUMBER(MATCH(LEFT(C1167,FIND(" ",C1167&amp;" ")-1),'Look Up Values'!$G$2:$G$1000,0)),ISNUMBER(MATCH(LEFT(C1167,FIND(" ",C1167&amp;" ")-1),'Look Up Values'!$AE$2:$AE$2000,0)))),"","EWC error")),"")</f>
        <v/>
      </c>
      <c r="M1167" s="242" t="str" cm="1">
        <f t="array" ref="M1167">IF(AND(G1167&lt;&gt;0,G1167&lt;&gt;""),IF(E1167="","",IF(ISNUMBER(MATCH(SUBSTITUTE(E1167," ",""),SUBSTITUTE('Look Up Values'!$I$2:$I$10," ",""),0)),"","State error")),"")</f>
        <v/>
      </c>
      <c r="N1167" s="242" t="str" cm="1">
        <f t="array" ref="N1167">IF(AND(G1167&lt;&gt;0,G1167&lt;&gt;""),IF(F1167="","",IF(ISNUMBER(MATCH(SUBSTITUTE(F1167," ",""),SUBSTITUTE('Look Up Values'!$W$2:$W$30," ",""),0)),"","D&amp;R error")),"")</f>
        <v/>
      </c>
      <c r="O1167" s="256" t="str">
        <f t="shared" si="37"/>
        <v/>
      </c>
    </row>
    <row r="1168" spans="1:15" ht="15.75">
      <c r="A1168" s="250">
        <v>1161</v>
      </c>
      <c r="B1168" s="208"/>
      <c r="C1168" s="49"/>
      <c r="D1168" s="50"/>
      <c r="E1168" s="50"/>
      <c r="F1168" s="50"/>
      <c r="G1168" s="209"/>
      <c r="H1168" s="48"/>
      <c r="I1168" s="457" t="str">
        <f t="shared" si="36"/>
        <v/>
      </c>
      <c r="J1168" s="241" cm="1">
        <f t="array" ref="J1168">SUMPRODUCT(--(K1168:N1168&lt;&gt;"")) + IF(TRIM(O1168)="",0,LEN(O1168)-LEN(SUBSTITUTE(O1168,",",""))+1)</f>
        <v>0</v>
      </c>
      <c r="K1168" s="242" t="str">
        <f>IF(AND(G1168&lt;&gt;0,G1168&lt;&gt;""),IF(B1168="","",IF(ISNUMBER(MATCH(B1168,'Look Up Values'!$B$2:$B$500,0)),"","Dest. error")),"")</f>
        <v/>
      </c>
      <c r="L1168" s="242" t="str">
        <f>IF(AND(G1168&lt;&gt;0,G1168&lt;&gt;""),IF(C1168="","",IF(AND(ISNUMBER(--LEFT(C1168,FIND(" ",C1168&amp;" ")-1)),OR(LEN(LEFT(C1168,FIND(" ",C1168&amp;" ")-1))=6,LEN(LEFT(C1168,FIND(" ",C1168&amp;" ")-1))=7),OR(ISNUMBER(MATCH(LEFT(C1168,FIND(" ",C1168&amp;" ")-1),'Look Up Values'!$G$2:$G$1000,0)),ISNUMBER(MATCH(LEFT(C1168,FIND(" ",C1168&amp;" ")-1),'Look Up Values'!$AE$2:$AE$2000,0)))),"","EWC error")),"")</f>
        <v/>
      </c>
      <c r="M1168" s="242" t="str" cm="1">
        <f t="array" ref="M1168">IF(AND(G1168&lt;&gt;0,G1168&lt;&gt;""),IF(E1168="","",IF(ISNUMBER(MATCH(SUBSTITUTE(E1168," ",""),SUBSTITUTE('Look Up Values'!$I$2:$I$10," ",""),0)),"","State error")),"")</f>
        <v/>
      </c>
      <c r="N1168" s="242" t="str" cm="1">
        <f t="array" ref="N1168">IF(AND(G1168&lt;&gt;0,G1168&lt;&gt;""),IF(F1168="","",IF(ISNUMBER(MATCH(SUBSTITUTE(F1168," ",""),SUBSTITUTE('Look Up Values'!$W$2:$W$30," ",""),0)),"","D&amp;R error")),"")</f>
        <v/>
      </c>
      <c r="O1168" s="256" t="str">
        <f t="shared" si="37"/>
        <v/>
      </c>
    </row>
    <row r="1169" spans="1:15" ht="15.75">
      <c r="A1169" s="250">
        <v>1162</v>
      </c>
      <c r="B1169" s="208"/>
      <c r="C1169" s="49"/>
      <c r="D1169" s="50"/>
      <c r="E1169" s="50"/>
      <c r="F1169" s="50"/>
      <c r="G1169" s="209"/>
      <c r="H1169" s="48"/>
      <c r="I1169" s="457" t="str">
        <f t="shared" si="36"/>
        <v/>
      </c>
      <c r="J1169" s="241" cm="1">
        <f t="array" ref="J1169">SUMPRODUCT(--(K1169:N1169&lt;&gt;"")) + IF(TRIM(O1169)="",0,LEN(O1169)-LEN(SUBSTITUTE(O1169,",",""))+1)</f>
        <v>0</v>
      </c>
      <c r="K1169" s="242" t="str">
        <f>IF(AND(G1169&lt;&gt;0,G1169&lt;&gt;""),IF(B1169="","",IF(ISNUMBER(MATCH(B1169,'Look Up Values'!$B$2:$B$500,0)),"","Dest. error")),"")</f>
        <v/>
      </c>
      <c r="L1169" s="242" t="str">
        <f>IF(AND(G1169&lt;&gt;0,G1169&lt;&gt;""),IF(C1169="","",IF(AND(ISNUMBER(--LEFT(C1169,FIND(" ",C1169&amp;" ")-1)),OR(LEN(LEFT(C1169,FIND(" ",C1169&amp;" ")-1))=6,LEN(LEFT(C1169,FIND(" ",C1169&amp;" ")-1))=7),OR(ISNUMBER(MATCH(LEFT(C1169,FIND(" ",C1169&amp;" ")-1),'Look Up Values'!$G$2:$G$1000,0)),ISNUMBER(MATCH(LEFT(C1169,FIND(" ",C1169&amp;" ")-1),'Look Up Values'!$AE$2:$AE$2000,0)))),"","EWC error")),"")</f>
        <v/>
      </c>
      <c r="M1169" s="242" t="str" cm="1">
        <f t="array" ref="M1169">IF(AND(G1169&lt;&gt;0,G1169&lt;&gt;""),IF(E1169="","",IF(ISNUMBER(MATCH(SUBSTITUTE(E1169," ",""),SUBSTITUTE('Look Up Values'!$I$2:$I$10," ",""),0)),"","State error")),"")</f>
        <v/>
      </c>
      <c r="N1169" s="242" t="str" cm="1">
        <f t="array" ref="N1169">IF(AND(G1169&lt;&gt;0,G1169&lt;&gt;""),IF(F1169="","",IF(ISNUMBER(MATCH(SUBSTITUTE(F1169," ",""),SUBSTITUTE('Look Up Values'!$W$2:$W$30," ",""),0)),"","D&amp;R error")),"")</f>
        <v/>
      </c>
      <c r="O1169" s="256" t="str">
        <f t="shared" si="37"/>
        <v/>
      </c>
    </row>
    <row r="1170" spans="1:15" ht="15.75">
      <c r="A1170" s="250">
        <v>1163</v>
      </c>
      <c r="B1170" s="208"/>
      <c r="C1170" s="49"/>
      <c r="D1170" s="50"/>
      <c r="E1170" s="50"/>
      <c r="F1170" s="50"/>
      <c r="G1170" s="209"/>
      <c r="H1170" s="48"/>
      <c r="I1170" s="457" t="str">
        <f t="shared" si="36"/>
        <v/>
      </c>
      <c r="J1170" s="241" cm="1">
        <f t="array" ref="J1170">SUMPRODUCT(--(K1170:N1170&lt;&gt;"")) + IF(TRIM(O1170)="",0,LEN(O1170)-LEN(SUBSTITUTE(O1170,",",""))+1)</f>
        <v>0</v>
      </c>
      <c r="K1170" s="242" t="str">
        <f>IF(AND(G1170&lt;&gt;0,G1170&lt;&gt;""),IF(B1170="","",IF(ISNUMBER(MATCH(B1170,'Look Up Values'!$B$2:$B$500,0)),"","Dest. error")),"")</f>
        <v/>
      </c>
      <c r="L1170" s="242" t="str">
        <f>IF(AND(G1170&lt;&gt;0,G1170&lt;&gt;""),IF(C1170="","",IF(AND(ISNUMBER(--LEFT(C1170,FIND(" ",C1170&amp;" ")-1)),OR(LEN(LEFT(C1170,FIND(" ",C1170&amp;" ")-1))=6,LEN(LEFT(C1170,FIND(" ",C1170&amp;" ")-1))=7),OR(ISNUMBER(MATCH(LEFT(C1170,FIND(" ",C1170&amp;" ")-1),'Look Up Values'!$G$2:$G$1000,0)),ISNUMBER(MATCH(LEFT(C1170,FIND(" ",C1170&amp;" ")-1),'Look Up Values'!$AE$2:$AE$2000,0)))),"","EWC error")),"")</f>
        <v/>
      </c>
      <c r="M1170" s="242" t="str" cm="1">
        <f t="array" ref="M1170">IF(AND(G1170&lt;&gt;0,G1170&lt;&gt;""),IF(E1170="","",IF(ISNUMBER(MATCH(SUBSTITUTE(E1170," ",""),SUBSTITUTE('Look Up Values'!$I$2:$I$10," ",""),0)),"","State error")),"")</f>
        <v/>
      </c>
      <c r="N1170" s="242" t="str" cm="1">
        <f t="array" ref="N1170">IF(AND(G1170&lt;&gt;0,G1170&lt;&gt;""),IF(F1170="","",IF(ISNUMBER(MATCH(SUBSTITUTE(F1170," ",""),SUBSTITUTE('Look Up Values'!$W$2:$W$30," ",""),0)),"","D&amp;R error")),"")</f>
        <v/>
      </c>
      <c r="O1170" s="256" t="str">
        <f t="shared" si="37"/>
        <v/>
      </c>
    </row>
    <row r="1171" spans="1:15" ht="15.75">
      <c r="A1171" s="250">
        <v>1164</v>
      </c>
      <c r="B1171" s="208"/>
      <c r="C1171" s="49"/>
      <c r="D1171" s="50"/>
      <c r="E1171" s="50"/>
      <c r="F1171" s="50"/>
      <c r="G1171" s="209"/>
      <c r="H1171" s="48"/>
      <c r="I1171" s="457" t="str">
        <f t="shared" si="36"/>
        <v/>
      </c>
      <c r="J1171" s="241" cm="1">
        <f t="array" ref="J1171">SUMPRODUCT(--(K1171:N1171&lt;&gt;"")) + IF(TRIM(O1171)="",0,LEN(O1171)-LEN(SUBSTITUTE(O1171,",",""))+1)</f>
        <v>0</v>
      </c>
      <c r="K1171" s="242" t="str">
        <f>IF(AND(G1171&lt;&gt;0,G1171&lt;&gt;""),IF(B1171="","",IF(ISNUMBER(MATCH(B1171,'Look Up Values'!$B$2:$B$500,0)),"","Dest. error")),"")</f>
        <v/>
      </c>
      <c r="L1171" s="242" t="str">
        <f>IF(AND(G1171&lt;&gt;0,G1171&lt;&gt;""),IF(C1171="","",IF(AND(ISNUMBER(--LEFT(C1171,FIND(" ",C1171&amp;" ")-1)),OR(LEN(LEFT(C1171,FIND(" ",C1171&amp;" ")-1))=6,LEN(LEFT(C1171,FIND(" ",C1171&amp;" ")-1))=7),OR(ISNUMBER(MATCH(LEFT(C1171,FIND(" ",C1171&amp;" ")-1),'Look Up Values'!$G$2:$G$1000,0)),ISNUMBER(MATCH(LEFT(C1171,FIND(" ",C1171&amp;" ")-1),'Look Up Values'!$AE$2:$AE$2000,0)))),"","EWC error")),"")</f>
        <v/>
      </c>
      <c r="M1171" s="242" t="str" cm="1">
        <f t="array" ref="M1171">IF(AND(G1171&lt;&gt;0,G1171&lt;&gt;""),IF(E1171="","",IF(ISNUMBER(MATCH(SUBSTITUTE(E1171," ",""),SUBSTITUTE('Look Up Values'!$I$2:$I$10," ",""),0)),"","State error")),"")</f>
        <v/>
      </c>
      <c r="N1171" s="242" t="str" cm="1">
        <f t="array" ref="N1171">IF(AND(G1171&lt;&gt;0,G1171&lt;&gt;""),IF(F1171="","",IF(ISNUMBER(MATCH(SUBSTITUTE(F1171," ",""),SUBSTITUTE('Look Up Values'!$W$2:$W$30," ",""),0)),"","D&amp;R error")),"")</f>
        <v/>
      </c>
      <c r="O1171" s="256" t="str">
        <f t="shared" si="37"/>
        <v/>
      </c>
    </row>
    <row r="1172" spans="1:15" ht="15.75">
      <c r="A1172" s="250">
        <v>1165</v>
      </c>
      <c r="B1172" s="208"/>
      <c r="C1172" s="49"/>
      <c r="D1172" s="50"/>
      <c r="E1172" s="50"/>
      <c r="F1172" s="50"/>
      <c r="G1172" s="209"/>
      <c r="H1172" s="48"/>
      <c r="I1172" s="457" t="str">
        <f t="shared" si="36"/>
        <v/>
      </c>
      <c r="J1172" s="241" cm="1">
        <f t="array" ref="J1172">SUMPRODUCT(--(K1172:N1172&lt;&gt;"")) + IF(TRIM(O1172)="",0,LEN(O1172)-LEN(SUBSTITUTE(O1172,",",""))+1)</f>
        <v>0</v>
      </c>
      <c r="K1172" s="242" t="str">
        <f>IF(AND(G1172&lt;&gt;0,G1172&lt;&gt;""),IF(B1172="","",IF(ISNUMBER(MATCH(B1172,'Look Up Values'!$B$2:$B$500,0)),"","Dest. error")),"")</f>
        <v/>
      </c>
      <c r="L1172" s="242" t="str">
        <f>IF(AND(G1172&lt;&gt;0,G1172&lt;&gt;""),IF(C1172="","",IF(AND(ISNUMBER(--LEFT(C1172,FIND(" ",C1172&amp;" ")-1)),OR(LEN(LEFT(C1172,FIND(" ",C1172&amp;" ")-1))=6,LEN(LEFT(C1172,FIND(" ",C1172&amp;" ")-1))=7),OR(ISNUMBER(MATCH(LEFT(C1172,FIND(" ",C1172&amp;" ")-1),'Look Up Values'!$G$2:$G$1000,0)),ISNUMBER(MATCH(LEFT(C1172,FIND(" ",C1172&amp;" ")-1),'Look Up Values'!$AE$2:$AE$2000,0)))),"","EWC error")),"")</f>
        <v/>
      </c>
      <c r="M1172" s="242" t="str" cm="1">
        <f t="array" ref="M1172">IF(AND(G1172&lt;&gt;0,G1172&lt;&gt;""),IF(E1172="","",IF(ISNUMBER(MATCH(SUBSTITUTE(E1172," ",""),SUBSTITUTE('Look Up Values'!$I$2:$I$10," ",""),0)),"","State error")),"")</f>
        <v/>
      </c>
      <c r="N1172" s="242" t="str" cm="1">
        <f t="array" ref="N1172">IF(AND(G1172&lt;&gt;0,G1172&lt;&gt;""),IF(F1172="","",IF(ISNUMBER(MATCH(SUBSTITUTE(F1172," ",""),SUBSTITUTE('Look Up Values'!$W$2:$W$30," ",""),0)),"","D&amp;R error")),"")</f>
        <v/>
      </c>
      <c r="O1172" s="256" t="str">
        <f t="shared" si="37"/>
        <v/>
      </c>
    </row>
    <row r="1173" spans="1:15" ht="15.75">
      <c r="A1173" s="250">
        <v>1166</v>
      </c>
      <c r="B1173" s="208"/>
      <c r="C1173" s="49"/>
      <c r="D1173" s="50"/>
      <c r="E1173" s="50"/>
      <c r="F1173" s="50"/>
      <c r="G1173" s="209"/>
      <c r="H1173" s="48"/>
      <c r="I1173" s="457" t="str">
        <f t="shared" si="36"/>
        <v/>
      </c>
      <c r="J1173" s="241" cm="1">
        <f t="array" ref="J1173">SUMPRODUCT(--(K1173:N1173&lt;&gt;"")) + IF(TRIM(O1173)="",0,LEN(O1173)-LEN(SUBSTITUTE(O1173,",",""))+1)</f>
        <v>0</v>
      </c>
      <c r="K1173" s="242" t="str">
        <f>IF(AND(G1173&lt;&gt;0,G1173&lt;&gt;""),IF(B1173="","",IF(ISNUMBER(MATCH(B1173,'Look Up Values'!$B$2:$B$500,0)),"","Dest. error")),"")</f>
        <v/>
      </c>
      <c r="L1173" s="242" t="str">
        <f>IF(AND(G1173&lt;&gt;0,G1173&lt;&gt;""),IF(C1173="","",IF(AND(ISNUMBER(--LEFT(C1173,FIND(" ",C1173&amp;" ")-1)),OR(LEN(LEFT(C1173,FIND(" ",C1173&amp;" ")-1))=6,LEN(LEFT(C1173,FIND(" ",C1173&amp;" ")-1))=7),OR(ISNUMBER(MATCH(LEFT(C1173,FIND(" ",C1173&amp;" ")-1),'Look Up Values'!$G$2:$G$1000,0)),ISNUMBER(MATCH(LEFT(C1173,FIND(" ",C1173&amp;" ")-1),'Look Up Values'!$AE$2:$AE$2000,0)))),"","EWC error")),"")</f>
        <v/>
      </c>
      <c r="M1173" s="242" t="str" cm="1">
        <f t="array" ref="M1173">IF(AND(G1173&lt;&gt;0,G1173&lt;&gt;""),IF(E1173="","",IF(ISNUMBER(MATCH(SUBSTITUTE(E1173," ",""),SUBSTITUTE('Look Up Values'!$I$2:$I$10," ",""),0)),"","State error")),"")</f>
        <v/>
      </c>
      <c r="N1173" s="242" t="str" cm="1">
        <f t="array" ref="N1173">IF(AND(G1173&lt;&gt;0,G1173&lt;&gt;""),IF(F1173="","",IF(ISNUMBER(MATCH(SUBSTITUTE(F1173," ",""),SUBSTITUTE('Look Up Values'!$W$2:$W$30," ",""),0)),"","D&amp;R error")),"")</f>
        <v/>
      </c>
      <c r="O1173" s="256" t="str">
        <f t="shared" si="37"/>
        <v/>
      </c>
    </row>
    <row r="1174" spans="1:15" ht="15.75">
      <c r="A1174" s="250">
        <v>1167</v>
      </c>
      <c r="B1174" s="208"/>
      <c r="C1174" s="49"/>
      <c r="D1174" s="50"/>
      <c r="E1174" s="50"/>
      <c r="F1174" s="50"/>
      <c r="G1174" s="209"/>
      <c r="H1174" s="48"/>
      <c r="I1174" s="457" t="str">
        <f t="shared" si="36"/>
        <v/>
      </c>
      <c r="J1174" s="241" cm="1">
        <f t="array" ref="J1174">SUMPRODUCT(--(K1174:N1174&lt;&gt;"")) + IF(TRIM(O1174)="",0,LEN(O1174)-LEN(SUBSTITUTE(O1174,",",""))+1)</f>
        <v>0</v>
      </c>
      <c r="K1174" s="242" t="str">
        <f>IF(AND(G1174&lt;&gt;0,G1174&lt;&gt;""),IF(B1174="","",IF(ISNUMBER(MATCH(B1174,'Look Up Values'!$B$2:$B$500,0)),"","Dest. error")),"")</f>
        <v/>
      </c>
      <c r="L1174" s="242" t="str">
        <f>IF(AND(G1174&lt;&gt;0,G1174&lt;&gt;""),IF(C1174="","",IF(AND(ISNUMBER(--LEFT(C1174,FIND(" ",C1174&amp;" ")-1)),OR(LEN(LEFT(C1174,FIND(" ",C1174&amp;" ")-1))=6,LEN(LEFT(C1174,FIND(" ",C1174&amp;" ")-1))=7),OR(ISNUMBER(MATCH(LEFT(C1174,FIND(" ",C1174&amp;" ")-1),'Look Up Values'!$G$2:$G$1000,0)),ISNUMBER(MATCH(LEFT(C1174,FIND(" ",C1174&amp;" ")-1),'Look Up Values'!$AE$2:$AE$2000,0)))),"","EWC error")),"")</f>
        <v/>
      </c>
      <c r="M1174" s="242" t="str" cm="1">
        <f t="array" ref="M1174">IF(AND(G1174&lt;&gt;0,G1174&lt;&gt;""),IF(E1174="","",IF(ISNUMBER(MATCH(SUBSTITUTE(E1174," ",""),SUBSTITUTE('Look Up Values'!$I$2:$I$10," ",""),0)),"","State error")),"")</f>
        <v/>
      </c>
      <c r="N1174" s="242" t="str" cm="1">
        <f t="array" ref="N1174">IF(AND(G1174&lt;&gt;0,G1174&lt;&gt;""),IF(F1174="","",IF(ISNUMBER(MATCH(SUBSTITUTE(F1174," ",""),SUBSTITUTE('Look Up Values'!$W$2:$W$30," ",""),0)),"","D&amp;R error")),"")</f>
        <v/>
      </c>
      <c r="O1174" s="256" t="str">
        <f t="shared" si="37"/>
        <v/>
      </c>
    </row>
    <row r="1175" spans="1:15" ht="15.75">
      <c r="A1175" s="250">
        <v>1168</v>
      </c>
      <c r="B1175" s="208"/>
      <c r="C1175" s="49"/>
      <c r="D1175" s="50"/>
      <c r="E1175" s="50"/>
      <c r="F1175" s="50"/>
      <c r="G1175" s="209"/>
      <c r="H1175" s="48"/>
      <c r="I1175" s="457" t="str">
        <f t="shared" si="36"/>
        <v/>
      </c>
      <c r="J1175" s="241" cm="1">
        <f t="array" ref="J1175">SUMPRODUCT(--(K1175:N1175&lt;&gt;"")) + IF(TRIM(O1175)="",0,LEN(O1175)-LEN(SUBSTITUTE(O1175,",",""))+1)</f>
        <v>0</v>
      </c>
      <c r="K1175" s="242" t="str">
        <f>IF(AND(G1175&lt;&gt;0,G1175&lt;&gt;""),IF(B1175="","",IF(ISNUMBER(MATCH(B1175,'Look Up Values'!$B$2:$B$500,0)),"","Dest. error")),"")</f>
        <v/>
      </c>
      <c r="L1175" s="242" t="str">
        <f>IF(AND(G1175&lt;&gt;0,G1175&lt;&gt;""),IF(C1175="","",IF(AND(ISNUMBER(--LEFT(C1175,FIND(" ",C1175&amp;" ")-1)),OR(LEN(LEFT(C1175,FIND(" ",C1175&amp;" ")-1))=6,LEN(LEFT(C1175,FIND(" ",C1175&amp;" ")-1))=7),OR(ISNUMBER(MATCH(LEFT(C1175,FIND(" ",C1175&amp;" ")-1),'Look Up Values'!$G$2:$G$1000,0)),ISNUMBER(MATCH(LEFT(C1175,FIND(" ",C1175&amp;" ")-1),'Look Up Values'!$AE$2:$AE$2000,0)))),"","EWC error")),"")</f>
        <v/>
      </c>
      <c r="M1175" s="242" t="str" cm="1">
        <f t="array" ref="M1175">IF(AND(G1175&lt;&gt;0,G1175&lt;&gt;""),IF(E1175="","",IF(ISNUMBER(MATCH(SUBSTITUTE(E1175," ",""),SUBSTITUTE('Look Up Values'!$I$2:$I$10," ",""),0)),"","State error")),"")</f>
        <v/>
      </c>
      <c r="N1175" s="242" t="str" cm="1">
        <f t="array" ref="N1175">IF(AND(G1175&lt;&gt;0,G1175&lt;&gt;""),IF(F1175="","",IF(ISNUMBER(MATCH(SUBSTITUTE(F1175," ",""),SUBSTITUTE('Look Up Values'!$W$2:$W$30," ",""),0)),"","D&amp;R error")),"")</f>
        <v/>
      </c>
      <c r="O1175" s="256" t="str">
        <f t="shared" si="37"/>
        <v/>
      </c>
    </row>
    <row r="1176" spans="1:15" ht="15.75">
      <c r="A1176" s="250">
        <v>1169</v>
      </c>
      <c r="B1176" s="208"/>
      <c r="C1176" s="49"/>
      <c r="D1176" s="50"/>
      <c r="E1176" s="50"/>
      <c r="F1176" s="50"/>
      <c r="G1176" s="209"/>
      <c r="H1176" s="48"/>
      <c r="I1176" s="457" t="str">
        <f t="shared" si="36"/>
        <v/>
      </c>
      <c r="J1176" s="241" cm="1">
        <f t="array" ref="J1176">SUMPRODUCT(--(K1176:N1176&lt;&gt;"")) + IF(TRIM(O1176)="",0,LEN(O1176)-LEN(SUBSTITUTE(O1176,",",""))+1)</f>
        <v>0</v>
      </c>
      <c r="K1176" s="242" t="str">
        <f>IF(AND(G1176&lt;&gt;0,G1176&lt;&gt;""),IF(B1176="","",IF(ISNUMBER(MATCH(B1176,'Look Up Values'!$B$2:$B$500,0)),"","Dest. error")),"")</f>
        <v/>
      </c>
      <c r="L1176" s="242" t="str">
        <f>IF(AND(G1176&lt;&gt;0,G1176&lt;&gt;""),IF(C1176="","",IF(AND(ISNUMBER(--LEFT(C1176,FIND(" ",C1176&amp;" ")-1)),OR(LEN(LEFT(C1176,FIND(" ",C1176&amp;" ")-1))=6,LEN(LEFT(C1176,FIND(" ",C1176&amp;" ")-1))=7),OR(ISNUMBER(MATCH(LEFT(C1176,FIND(" ",C1176&amp;" ")-1),'Look Up Values'!$G$2:$G$1000,0)),ISNUMBER(MATCH(LEFT(C1176,FIND(" ",C1176&amp;" ")-1),'Look Up Values'!$AE$2:$AE$2000,0)))),"","EWC error")),"")</f>
        <v/>
      </c>
      <c r="M1176" s="242" t="str" cm="1">
        <f t="array" ref="M1176">IF(AND(G1176&lt;&gt;0,G1176&lt;&gt;""),IF(E1176="","",IF(ISNUMBER(MATCH(SUBSTITUTE(E1176," ",""),SUBSTITUTE('Look Up Values'!$I$2:$I$10," ",""),0)),"","State error")),"")</f>
        <v/>
      </c>
      <c r="N1176" s="242" t="str" cm="1">
        <f t="array" ref="N1176">IF(AND(G1176&lt;&gt;0,G1176&lt;&gt;""),IF(F1176="","",IF(ISNUMBER(MATCH(SUBSTITUTE(F1176," ",""),SUBSTITUTE('Look Up Values'!$W$2:$W$30," ",""),0)),"","D&amp;R error")),"")</f>
        <v/>
      </c>
      <c r="O1176" s="256" t="str">
        <f t="shared" si="37"/>
        <v/>
      </c>
    </row>
    <row r="1177" spans="1:15" ht="15.75">
      <c r="A1177" s="250">
        <v>1170</v>
      </c>
      <c r="B1177" s="208"/>
      <c r="C1177" s="49"/>
      <c r="D1177" s="50"/>
      <c r="E1177" s="50"/>
      <c r="F1177" s="50"/>
      <c r="G1177" s="209"/>
      <c r="H1177" s="48"/>
      <c r="I1177" s="457" t="str">
        <f t="shared" si="36"/>
        <v/>
      </c>
      <c r="J1177" s="241" cm="1">
        <f t="array" ref="J1177">SUMPRODUCT(--(K1177:N1177&lt;&gt;"")) + IF(TRIM(O1177)="",0,LEN(O1177)-LEN(SUBSTITUTE(O1177,",",""))+1)</f>
        <v>0</v>
      </c>
      <c r="K1177" s="242" t="str">
        <f>IF(AND(G1177&lt;&gt;0,G1177&lt;&gt;""),IF(B1177="","",IF(ISNUMBER(MATCH(B1177,'Look Up Values'!$B$2:$B$500,0)),"","Dest. error")),"")</f>
        <v/>
      </c>
      <c r="L1177" s="242" t="str">
        <f>IF(AND(G1177&lt;&gt;0,G1177&lt;&gt;""),IF(C1177="","",IF(AND(ISNUMBER(--LEFT(C1177,FIND(" ",C1177&amp;" ")-1)),OR(LEN(LEFT(C1177,FIND(" ",C1177&amp;" ")-1))=6,LEN(LEFT(C1177,FIND(" ",C1177&amp;" ")-1))=7),OR(ISNUMBER(MATCH(LEFT(C1177,FIND(" ",C1177&amp;" ")-1),'Look Up Values'!$G$2:$G$1000,0)),ISNUMBER(MATCH(LEFT(C1177,FIND(" ",C1177&amp;" ")-1),'Look Up Values'!$AE$2:$AE$2000,0)))),"","EWC error")),"")</f>
        <v/>
      </c>
      <c r="M1177" s="242" t="str" cm="1">
        <f t="array" ref="M1177">IF(AND(G1177&lt;&gt;0,G1177&lt;&gt;""),IF(E1177="","",IF(ISNUMBER(MATCH(SUBSTITUTE(E1177," ",""),SUBSTITUTE('Look Up Values'!$I$2:$I$10," ",""),0)),"","State error")),"")</f>
        <v/>
      </c>
      <c r="N1177" s="242" t="str" cm="1">
        <f t="array" ref="N1177">IF(AND(G1177&lt;&gt;0,G1177&lt;&gt;""),IF(F1177="","",IF(ISNUMBER(MATCH(SUBSTITUTE(F1177," ",""),SUBSTITUTE('Look Up Values'!$W$2:$W$30," ",""),0)),"","D&amp;R error")),"")</f>
        <v/>
      </c>
      <c r="O1177" s="256" t="str">
        <f t="shared" si="37"/>
        <v/>
      </c>
    </row>
    <row r="1178" spans="1:15" ht="15.75">
      <c r="A1178" s="250">
        <v>1171</v>
      </c>
      <c r="B1178" s="208"/>
      <c r="C1178" s="49"/>
      <c r="D1178" s="50"/>
      <c r="E1178" s="50"/>
      <c r="F1178" s="50"/>
      <c r="G1178" s="209"/>
      <c r="H1178" s="48"/>
      <c r="I1178" s="457" t="str">
        <f t="shared" si="36"/>
        <v/>
      </c>
      <c r="J1178" s="241" cm="1">
        <f t="array" ref="J1178">SUMPRODUCT(--(K1178:N1178&lt;&gt;"")) + IF(TRIM(O1178)="",0,LEN(O1178)-LEN(SUBSTITUTE(O1178,",",""))+1)</f>
        <v>0</v>
      </c>
      <c r="K1178" s="242" t="str">
        <f>IF(AND(G1178&lt;&gt;0,G1178&lt;&gt;""),IF(B1178="","",IF(ISNUMBER(MATCH(B1178,'Look Up Values'!$B$2:$B$500,0)),"","Dest. error")),"")</f>
        <v/>
      </c>
      <c r="L1178" s="242" t="str">
        <f>IF(AND(G1178&lt;&gt;0,G1178&lt;&gt;""),IF(C1178="","",IF(AND(ISNUMBER(--LEFT(C1178,FIND(" ",C1178&amp;" ")-1)),OR(LEN(LEFT(C1178,FIND(" ",C1178&amp;" ")-1))=6,LEN(LEFT(C1178,FIND(" ",C1178&amp;" ")-1))=7),OR(ISNUMBER(MATCH(LEFT(C1178,FIND(" ",C1178&amp;" ")-1),'Look Up Values'!$G$2:$G$1000,0)),ISNUMBER(MATCH(LEFT(C1178,FIND(" ",C1178&amp;" ")-1),'Look Up Values'!$AE$2:$AE$2000,0)))),"","EWC error")),"")</f>
        <v/>
      </c>
      <c r="M1178" s="242" t="str" cm="1">
        <f t="array" ref="M1178">IF(AND(G1178&lt;&gt;0,G1178&lt;&gt;""),IF(E1178="","",IF(ISNUMBER(MATCH(SUBSTITUTE(E1178," ",""),SUBSTITUTE('Look Up Values'!$I$2:$I$10," ",""),0)),"","State error")),"")</f>
        <v/>
      </c>
      <c r="N1178" s="242" t="str" cm="1">
        <f t="array" ref="N1178">IF(AND(G1178&lt;&gt;0,G1178&lt;&gt;""),IF(F1178="","",IF(ISNUMBER(MATCH(SUBSTITUTE(F1178," ",""),SUBSTITUTE('Look Up Values'!$W$2:$W$30," ",""),0)),"","D&amp;R error")),"")</f>
        <v/>
      </c>
      <c r="O1178" s="256" t="str">
        <f t="shared" si="37"/>
        <v/>
      </c>
    </row>
    <row r="1179" spans="1:15" ht="15.75">
      <c r="A1179" s="250">
        <v>1172</v>
      </c>
      <c r="B1179" s="208"/>
      <c r="C1179" s="49"/>
      <c r="D1179" s="50"/>
      <c r="E1179" s="50"/>
      <c r="F1179" s="50"/>
      <c r="G1179" s="209"/>
      <c r="H1179" s="48"/>
      <c r="I1179" s="457" t="str">
        <f t="shared" si="36"/>
        <v/>
      </c>
      <c r="J1179" s="241" cm="1">
        <f t="array" ref="J1179">SUMPRODUCT(--(K1179:N1179&lt;&gt;"")) + IF(TRIM(O1179)="",0,LEN(O1179)-LEN(SUBSTITUTE(O1179,",",""))+1)</f>
        <v>0</v>
      </c>
      <c r="K1179" s="242" t="str">
        <f>IF(AND(G1179&lt;&gt;0,G1179&lt;&gt;""),IF(B1179="","",IF(ISNUMBER(MATCH(B1179,'Look Up Values'!$B$2:$B$500,0)),"","Dest. error")),"")</f>
        <v/>
      </c>
      <c r="L1179" s="242" t="str">
        <f>IF(AND(G1179&lt;&gt;0,G1179&lt;&gt;""),IF(C1179="","",IF(AND(ISNUMBER(--LEFT(C1179,FIND(" ",C1179&amp;" ")-1)),OR(LEN(LEFT(C1179,FIND(" ",C1179&amp;" ")-1))=6,LEN(LEFT(C1179,FIND(" ",C1179&amp;" ")-1))=7),OR(ISNUMBER(MATCH(LEFT(C1179,FIND(" ",C1179&amp;" ")-1),'Look Up Values'!$G$2:$G$1000,0)),ISNUMBER(MATCH(LEFT(C1179,FIND(" ",C1179&amp;" ")-1),'Look Up Values'!$AE$2:$AE$2000,0)))),"","EWC error")),"")</f>
        <v/>
      </c>
      <c r="M1179" s="242" t="str" cm="1">
        <f t="array" ref="M1179">IF(AND(G1179&lt;&gt;0,G1179&lt;&gt;""),IF(E1179="","",IF(ISNUMBER(MATCH(SUBSTITUTE(E1179," ",""),SUBSTITUTE('Look Up Values'!$I$2:$I$10," ",""),0)),"","State error")),"")</f>
        <v/>
      </c>
      <c r="N1179" s="242" t="str" cm="1">
        <f t="array" ref="N1179">IF(AND(G1179&lt;&gt;0,G1179&lt;&gt;""),IF(F1179="","",IF(ISNUMBER(MATCH(SUBSTITUTE(F1179," ",""),SUBSTITUTE('Look Up Values'!$W$2:$W$30," ",""),0)),"","D&amp;R error")),"")</f>
        <v/>
      </c>
      <c r="O1179" s="256" t="str">
        <f t="shared" si="37"/>
        <v/>
      </c>
    </row>
    <row r="1180" spans="1:15" ht="15.75">
      <c r="A1180" s="250">
        <v>1173</v>
      </c>
      <c r="B1180" s="208"/>
      <c r="C1180" s="49"/>
      <c r="D1180" s="50"/>
      <c r="E1180" s="50"/>
      <c r="F1180" s="50"/>
      <c r="G1180" s="209"/>
      <c r="H1180" s="48"/>
      <c r="I1180" s="457" t="str">
        <f t="shared" si="36"/>
        <v/>
      </c>
      <c r="J1180" s="241" cm="1">
        <f t="array" ref="J1180">SUMPRODUCT(--(K1180:N1180&lt;&gt;"")) + IF(TRIM(O1180)="",0,LEN(O1180)-LEN(SUBSTITUTE(O1180,",",""))+1)</f>
        <v>0</v>
      </c>
      <c r="K1180" s="242" t="str">
        <f>IF(AND(G1180&lt;&gt;0,G1180&lt;&gt;""),IF(B1180="","",IF(ISNUMBER(MATCH(B1180,'Look Up Values'!$B$2:$B$500,0)),"","Dest. error")),"")</f>
        <v/>
      </c>
      <c r="L1180" s="242" t="str">
        <f>IF(AND(G1180&lt;&gt;0,G1180&lt;&gt;""),IF(C1180="","",IF(AND(ISNUMBER(--LEFT(C1180,FIND(" ",C1180&amp;" ")-1)),OR(LEN(LEFT(C1180,FIND(" ",C1180&amp;" ")-1))=6,LEN(LEFT(C1180,FIND(" ",C1180&amp;" ")-1))=7),OR(ISNUMBER(MATCH(LEFT(C1180,FIND(" ",C1180&amp;" ")-1),'Look Up Values'!$G$2:$G$1000,0)),ISNUMBER(MATCH(LEFT(C1180,FIND(" ",C1180&amp;" ")-1),'Look Up Values'!$AE$2:$AE$2000,0)))),"","EWC error")),"")</f>
        <v/>
      </c>
      <c r="M1180" s="242" t="str" cm="1">
        <f t="array" ref="M1180">IF(AND(G1180&lt;&gt;0,G1180&lt;&gt;""),IF(E1180="","",IF(ISNUMBER(MATCH(SUBSTITUTE(E1180," ",""),SUBSTITUTE('Look Up Values'!$I$2:$I$10," ",""),0)),"","State error")),"")</f>
        <v/>
      </c>
      <c r="N1180" s="242" t="str" cm="1">
        <f t="array" ref="N1180">IF(AND(G1180&lt;&gt;0,G1180&lt;&gt;""),IF(F1180="","",IF(ISNUMBER(MATCH(SUBSTITUTE(F1180," ",""),SUBSTITUTE('Look Up Values'!$W$2:$W$30," ",""),0)),"","D&amp;R error")),"")</f>
        <v/>
      </c>
      <c r="O1180" s="256" t="str">
        <f t="shared" si="37"/>
        <v/>
      </c>
    </row>
    <row r="1181" spans="1:15" ht="15.75">
      <c r="A1181" s="250">
        <v>1174</v>
      </c>
      <c r="B1181" s="208"/>
      <c r="C1181" s="49"/>
      <c r="D1181" s="50"/>
      <c r="E1181" s="50"/>
      <c r="F1181" s="50"/>
      <c r="G1181" s="209"/>
      <c r="H1181" s="48"/>
      <c r="I1181" s="457" t="str">
        <f t="shared" si="36"/>
        <v/>
      </c>
      <c r="J1181" s="241" cm="1">
        <f t="array" ref="J1181">SUMPRODUCT(--(K1181:N1181&lt;&gt;"")) + IF(TRIM(O1181)="",0,LEN(O1181)-LEN(SUBSTITUTE(O1181,",",""))+1)</f>
        <v>0</v>
      </c>
      <c r="K1181" s="242" t="str">
        <f>IF(AND(G1181&lt;&gt;0,G1181&lt;&gt;""),IF(B1181="","",IF(ISNUMBER(MATCH(B1181,'Look Up Values'!$B$2:$B$500,0)),"","Dest. error")),"")</f>
        <v/>
      </c>
      <c r="L1181" s="242" t="str">
        <f>IF(AND(G1181&lt;&gt;0,G1181&lt;&gt;""),IF(C1181="","",IF(AND(ISNUMBER(--LEFT(C1181,FIND(" ",C1181&amp;" ")-1)),OR(LEN(LEFT(C1181,FIND(" ",C1181&amp;" ")-1))=6,LEN(LEFT(C1181,FIND(" ",C1181&amp;" ")-1))=7),OR(ISNUMBER(MATCH(LEFT(C1181,FIND(" ",C1181&amp;" ")-1),'Look Up Values'!$G$2:$G$1000,0)),ISNUMBER(MATCH(LEFT(C1181,FIND(" ",C1181&amp;" ")-1),'Look Up Values'!$AE$2:$AE$2000,0)))),"","EWC error")),"")</f>
        <v/>
      </c>
      <c r="M1181" s="242" t="str" cm="1">
        <f t="array" ref="M1181">IF(AND(G1181&lt;&gt;0,G1181&lt;&gt;""),IF(E1181="","",IF(ISNUMBER(MATCH(SUBSTITUTE(E1181," ",""),SUBSTITUTE('Look Up Values'!$I$2:$I$10," ",""),0)),"","State error")),"")</f>
        <v/>
      </c>
      <c r="N1181" s="242" t="str" cm="1">
        <f t="array" ref="N1181">IF(AND(G1181&lt;&gt;0,G1181&lt;&gt;""),IF(F1181="","",IF(ISNUMBER(MATCH(SUBSTITUTE(F1181," ",""),SUBSTITUTE('Look Up Values'!$W$2:$W$30," ",""),0)),"","D&amp;R error")),"")</f>
        <v/>
      </c>
      <c r="O1181" s="256" t="str">
        <f t="shared" si="37"/>
        <v/>
      </c>
    </row>
    <row r="1182" spans="1:15" ht="15.75">
      <c r="A1182" s="250">
        <v>1175</v>
      </c>
      <c r="B1182" s="208"/>
      <c r="C1182" s="49"/>
      <c r="D1182" s="50"/>
      <c r="E1182" s="50"/>
      <c r="F1182" s="50"/>
      <c r="G1182" s="209"/>
      <c r="H1182" s="48"/>
      <c r="I1182" s="457" t="str">
        <f t="shared" si="36"/>
        <v/>
      </c>
      <c r="J1182" s="241" cm="1">
        <f t="array" ref="J1182">SUMPRODUCT(--(K1182:N1182&lt;&gt;"")) + IF(TRIM(O1182)="",0,LEN(O1182)-LEN(SUBSTITUTE(O1182,",",""))+1)</f>
        <v>0</v>
      </c>
      <c r="K1182" s="242" t="str">
        <f>IF(AND(G1182&lt;&gt;0,G1182&lt;&gt;""),IF(B1182="","",IF(ISNUMBER(MATCH(B1182,'Look Up Values'!$B$2:$B$500,0)),"","Dest. error")),"")</f>
        <v/>
      </c>
      <c r="L1182" s="242" t="str">
        <f>IF(AND(G1182&lt;&gt;0,G1182&lt;&gt;""),IF(C1182="","",IF(AND(ISNUMBER(--LEFT(C1182,FIND(" ",C1182&amp;" ")-1)),OR(LEN(LEFT(C1182,FIND(" ",C1182&amp;" ")-1))=6,LEN(LEFT(C1182,FIND(" ",C1182&amp;" ")-1))=7),OR(ISNUMBER(MATCH(LEFT(C1182,FIND(" ",C1182&amp;" ")-1),'Look Up Values'!$G$2:$G$1000,0)),ISNUMBER(MATCH(LEFT(C1182,FIND(" ",C1182&amp;" ")-1),'Look Up Values'!$AE$2:$AE$2000,0)))),"","EWC error")),"")</f>
        <v/>
      </c>
      <c r="M1182" s="242" t="str" cm="1">
        <f t="array" ref="M1182">IF(AND(G1182&lt;&gt;0,G1182&lt;&gt;""),IF(E1182="","",IF(ISNUMBER(MATCH(SUBSTITUTE(E1182," ",""),SUBSTITUTE('Look Up Values'!$I$2:$I$10," ",""),0)),"","State error")),"")</f>
        <v/>
      </c>
      <c r="N1182" s="242" t="str" cm="1">
        <f t="array" ref="N1182">IF(AND(G1182&lt;&gt;0,G1182&lt;&gt;""),IF(F1182="","",IF(ISNUMBER(MATCH(SUBSTITUTE(F1182," ",""),SUBSTITUTE('Look Up Values'!$W$2:$W$30," ",""),0)),"","D&amp;R error")),"")</f>
        <v/>
      </c>
      <c r="O1182" s="256" t="str">
        <f t="shared" si="37"/>
        <v/>
      </c>
    </row>
    <row r="1183" spans="1:15" ht="15.75">
      <c r="A1183" s="250">
        <v>1176</v>
      </c>
      <c r="B1183" s="208"/>
      <c r="C1183" s="49"/>
      <c r="D1183" s="50"/>
      <c r="E1183" s="50"/>
      <c r="F1183" s="50"/>
      <c r="G1183" s="209"/>
      <c r="H1183" s="48"/>
      <c r="I1183" s="457" t="str">
        <f t="shared" si="36"/>
        <v/>
      </c>
      <c r="J1183" s="241" cm="1">
        <f t="array" ref="J1183">SUMPRODUCT(--(K1183:N1183&lt;&gt;"")) + IF(TRIM(O1183)="",0,LEN(O1183)-LEN(SUBSTITUTE(O1183,",",""))+1)</f>
        <v>0</v>
      </c>
      <c r="K1183" s="242" t="str">
        <f>IF(AND(G1183&lt;&gt;0,G1183&lt;&gt;""),IF(B1183="","",IF(ISNUMBER(MATCH(B1183,'Look Up Values'!$B$2:$B$500,0)),"","Dest. error")),"")</f>
        <v/>
      </c>
      <c r="L1183" s="242" t="str">
        <f>IF(AND(G1183&lt;&gt;0,G1183&lt;&gt;""),IF(C1183="","",IF(AND(ISNUMBER(--LEFT(C1183,FIND(" ",C1183&amp;" ")-1)),OR(LEN(LEFT(C1183,FIND(" ",C1183&amp;" ")-1))=6,LEN(LEFT(C1183,FIND(" ",C1183&amp;" ")-1))=7),OR(ISNUMBER(MATCH(LEFT(C1183,FIND(" ",C1183&amp;" ")-1),'Look Up Values'!$G$2:$G$1000,0)),ISNUMBER(MATCH(LEFT(C1183,FIND(" ",C1183&amp;" ")-1),'Look Up Values'!$AE$2:$AE$2000,0)))),"","EWC error")),"")</f>
        <v/>
      </c>
      <c r="M1183" s="242" t="str" cm="1">
        <f t="array" ref="M1183">IF(AND(G1183&lt;&gt;0,G1183&lt;&gt;""),IF(E1183="","",IF(ISNUMBER(MATCH(SUBSTITUTE(E1183," ",""),SUBSTITUTE('Look Up Values'!$I$2:$I$10," ",""),0)),"","State error")),"")</f>
        <v/>
      </c>
      <c r="N1183" s="242" t="str" cm="1">
        <f t="array" ref="N1183">IF(AND(G1183&lt;&gt;0,G1183&lt;&gt;""),IF(F1183="","",IF(ISNUMBER(MATCH(SUBSTITUTE(F1183," ",""),SUBSTITUTE('Look Up Values'!$W$2:$W$30," ",""),0)),"","D&amp;R error")),"")</f>
        <v/>
      </c>
      <c r="O1183" s="256" t="str">
        <f t="shared" si="37"/>
        <v/>
      </c>
    </row>
    <row r="1184" spans="1:15" ht="15.75">
      <c r="A1184" s="250">
        <v>1177</v>
      </c>
      <c r="B1184" s="208"/>
      <c r="C1184" s="49"/>
      <c r="D1184" s="50"/>
      <c r="E1184" s="50"/>
      <c r="F1184" s="50"/>
      <c r="G1184" s="209"/>
      <c r="H1184" s="48"/>
      <c r="I1184" s="457" t="str">
        <f t="shared" si="36"/>
        <v/>
      </c>
      <c r="J1184" s="241" cm="1">
        <f t="array" ref="J1184">SUMPRODUCT(--(K1184:N1184&lt;&gt;"")) + IF(TRIM(O1184)="",0,LEN(O1184)-LEN(SUBSTITUTE(O1184,",",""))+1)</f>
        <v>0</v>
      </c>
      <c r="K1184" s="242" t="str">
        <f>IF(AND(G1184&lt;&gt;0,G1184&lt;&gt;""),IF(B1184="","",IF(ISNUMBER(MATCH(B1184,'Look Up Values'!$B$2:$B$500,0)),"","Dest. error")),"")</f>
        <v/>
      </c>
      <c r="L1184" s="242" t="str">
        <f>IF(AND(G1184&lt;&gt;0,G1184&lt;&gt;""),IF(C1184="","",IF(AND(ISNUMBER(--LEFT(C1184,FIND(" ",C1184&amp;" ")-1)),OR(LEN(LEFT(C1184,FIND(" ",C1184&amp;" ")-1))=6,LEN(LEFT(C1184,FIND(" ",C1184&amp;" ")-1))=7),OR(ISNUMBER(MATCH(LEFT(C1184,FIND(" ",C1184&amp;" ")-1),'Look Up Values'!$G$2:$G$1000,0)),ISNUMBER(MATCH(LEFT(C1184,FIND(" ",C1184&amp;" ")-1),'Look Up Values'!$AE$2:$AE$2000,0)))),"","EWC error")),"")</f>
        <v/>
      </c>
      <c r="M1184" s="242" t="str" cm="1">
        <f t="array" ref="M1184">IF(AND(G1184&lt;&gt;0,G1184&lt;&gt;""),IF(E1184="","",IF(ISNUMBER(MATCH(SUBSTITUTE(E1184," ",""),SUBSTITUTE('Look Up Values'!$I$2:$I$10," ",""),0)),"","State error")),"")</f>
        <v/>
      </c>
      <c r="N1184" s="242" t="str" cm="1">
        <f t="array" ref="N1184">IF(AND(G1184&lt;&gt;0,G1184&lt;&gt;""),IF(F1184="","",IF(ISNUMBER(MATCH(SUBSTITUTE(F1184," ",""),SUBSTITUTE('Look Up Values'!$W$2:$W$30," ",""),0)),"","D&amp;R error")),"")</f>
        <v/>
      </c>
      <c r="O1184" s="256" t="str">
        <f t="shared" si="37"/>
        <v/>
      </c>
    </row>
    <row r="1185" spans="1:15" ht="15.75">
      <c r="A1185" s="250">
        <v>1178</v>
      </c>
      <c r="B1185" s="208"/>
      <c r="C1185" s="49"/>
      <c r="D1185" s="50"/>
      <c r="E1185" s="50"/>
      <c r="F1185" s="50"/>
      <c r="G1185" s="209"/>
      <c r="H1185" s="48"/>
      <c r="I1185" s="457" t="str">
        <f t="shared" si="36"/>
        <v/>
      </c>
      <c r="J1185" s="241" cm="1">
        <f t="array" ref="J1185">SUMPRODUCT(--(K1185:N1185&lt;&gt;"")) + IF(TRIM(O1185)="",0,LEN(O1185)-LEN(SUBSTITUTE(O1185,",",""))+1)</f>
        <v>0</v>
      </c>
      <c r="K1185" s="242" t="str">
        <f>IF(AND(G1185&lt;&gt;0,G1185&lt;&gt;""),IF(B1185="","",IF(ISNUMBER(MATCH(B1185,'Look Up Values'!$B$2:$B$500,0)),"","Dest. error")),"")</f>
        <v/>
      </c>
      <c r="L1185" s="242" t="str">
        <f>IF(AND(G1185&lt;&gt;0,G1185&lt;&gt;""),IF(C1185="","",IF(AND(ISNUMBER(--LEFT(C1185,FIND(" ",C1185&amp;" ")-1)),OR(LEN(LEFT(C1185,FIND(" ",C1185&amp;" ")-1))=6,LEN(LEFT(C1185,FIND(" ",C1185&amp;" ")-1))=7),OR(ISNUMBER(MATCH(LEFT(C1185,FIND(" ",C1185&amp;" ")-1),'Look Up Values'!$G$2:$G$1000,0)),ISNUMBER(MATCH(LEFT(C1185,FIND(" ",C1185&amp;" ")-1),'Look Up Values'!$AE$2:$AE$2000,0)))),"","EWC error")),"")</f>
        <v/>
      </c>
      <c r="M1185" s="242" t="str" cm="1">
        <f t="array" ref="M1185">IF(AND(G1185&lt;&gt;0,G1185&lt;&gt;""),IF(E1185="","",IF(ISNUMBER(MATCH(SUBSTITUTE(E1185," ",""),SUBSTITUTE('Look Up Values'!$I$2:$I$10," ",""),0)),"","State error")),"")</f>
        <v/>
      </c>
      <c r="N1185" s="242" t="str" cm="1">
        <f t="array" ref="N1185">IF(AND(G1185&lt;&gt;0,G1185&lt;&gt;""),IF(F1185="","",IF(ISNUMBER(MATCH(SUBSTITUTE(F1185," ",""),SUBSTITUTE('Look Up Values'!$W$2:$W$30," ",""),0)),"","D&amp;R error")),"")</f>
        <v/>
      </c>
      <c r="O1185" s="256" t="str">
        <f t="shared" si="37"/>
        <v/>
      </c>
    </row>
    <row r="1186" spans="1:15" ht="15.75">
      <c r="A1186" s="250">
        <v>1179</v>
      </c>
      <c r="B1186" s="208"/>
      <c r="C1186" s="49"/>
      <c r="D1186" s="50"/>
      <c r="E1186" s="50"/>
      <c r="F1186" s="50"/>
      <c r="G1186" s="209"/>
      <c r="H1186" s="48"/>
      <c r="I1186" s="457" t="str">
        <f t="shared" si="36"/>
        <v/>
      </c>
      <c r="J1186" s="241" cm="1">
        <f t="array" ref="J1186">SUMPRODUCT(--(K1186:N1186&lt;&gt;"")) + IF(TRIM(O1186)="",0,LEN(O1186)-LEN(SUBSTITUTE(O1186,",",""))+1)</f>
        <v>0</v>
      </c>
      <c r="K1186" s="242" t="str">
        <f>IF(AND(G1186&lt;&gt;0,G1186&lt;&gt;""),IF(B1186="","",IF(ISNUMBER(MATCH(B1186,'Look Up Values'!$B$2:$B$500,0)),"","Dest. error")),"")</f>
        <v/>
      </c>
      <c r="L1186" s="242" t="str">
        <f>IF(AND(G1186&lt;&gt;0,G1186&lt;&gt;""),IF(C1186="","",IF(AND(ISNUMBER(--LEFT(C1186,FIND(" ",C1186&amp;" ")-1)),OR(LEN(LEFT(C1186,FIND(" ",C1186&amp;" ")-1))=6,LEN(LEFT(C1186,FIND(" ",C1186&amp;" ")-1))=7),OR(ISNUMBER(MATCH(LEFT(C1186,FIND(" ",C1186&amp;" ")-1),'Look Up Values'!$G$2:$G$1000,0)),ISNUMBER(MATCH(LEFT(C1186,FIND(" ",C1186&amp;" ")-1),'Look Up Values'!$AE$2:$AE$2000,0)))),"","EWC error")),"")</f>
        <v/>
      </c>
      <c r="M1186" s="242" t="str" cm="1">
        <f t="array" ref="M1186">IF(AND(G1186&lt;&gt;0,G1186&lt;&gt;""),IF(E1186="","",IF(ISNUMBER(MATCH(SUBSTITUTE(E1186," ",""),SUBSTITUTE('Look Up Values'!$I$2:$I$10," ",""),0)),"","State error")),"")</f>
        <v/>
      </c>
      <c r="N1186" s="242" t="str" cm="1">
        <f t="array" ref="N1186">IF(AND(G1186&lt;&gt;0,G1186&lt;&gt;""),IF(F1186="","",IF(ISNUMBER(MATCH(SUBSTITUTE(F1186," ",""),SUBSTITUTE('Look Up Values'!$W$2:$W$30," ",""),0)),"","D&amp;R error")),"")</f>
        <v/>
      </c>
      <c r="O1186" s="256" t="str">
        <f t="shared" si="37"/>
        <v/>
      </c>
    </row>
    <row r="1187" spans="1:15" ht="15.75">
      <c r="A1187" s="250">
        <v>1180</v>
      </c>
      <c r="B1187" s="208"/>
      <c r="C1187" s="49"/>
      <c r="D1187" s="50"/>
      <c r="E1187" s="50"/>
      <c r="F1187" s="50"/>
      <c r="G1187" s="209"/>
      <c r="H1187" s="48"/>
      <c r="I1187" s="457" t="str">
        <f t="shared" si="36"/>
        <v/>
      </c>
      <c r="J1187" s="241" cm="1">
        <f t="array" ref="J1187">SUMPRODUCT(--(K1187:N1187&lt;&gt;"")) + IF(TRIM(O1187)="",0,LEN(O1187)-LEN(SUBSTITUTE(O1187,",",""))+1)</f>
        <v>0</v>
      </c>
      <c r="K1187" s="242" t="str">
        <f>IF(AND(G1187&lt;&gt;0,G1187&lt;&gt;""),IF(B1187="","",IF(ISNUMBER(MATCH(B1187,'Look Up Values'!$B$2:$B$500,0)),"","Dest. error")),"")</f>
        <v/>
      </c>
      <c r="L1187" s="242" t="str">
        <f>IF(AND(G1187&lt;&gt;0,G1187&lt;&gt;""),IF(C1187="","",IF(AND(ISNUMBER(--LEFT(C1187,FIND(" ",C1187&amp;" ")-1)),OR(LEN(LEFT(C1187,FIND(" ",C1187&amp;" ")-1))=6,LEN(LEFT(C1187,FIND(" ",C1187&amp;" ")-1))=7),OR(ISNUMBER(MATCH(LEFT(C1187,FIND(" ",C1187&amp;" ")-1),'Look Up Values'!$G$2:$G$1000,0)),ISNUMBER(MATCH(LEFT(C1187,FIND(" ",C1187&amp;" ")-1),'Look Up Values'!$AE$2:$AE$2000,0)))),"","EWC error")),"")</f>
        <v/>
      </c>
      <c r="M1187" s="242" t="str" cm="1">
        <f t="array" ref="M1187">IF(AND(G1187&lt;&gt;0,G1187&lt;&gt;""),IF(E1187="","",IF(ISNUMBER(MATCH(SUBSTITUTE(E1187," ",""),SUBSTITUTE('Look Up Values'!$I$2:$I$10," ",""),0)),"","State error")),"")</f>
        <v/>
      </c>
      <c r="N1187" s="242" t="str" cm="1">
        <f t="array" ref="N1187">IF(AND(G1187&lt;&gt;0,G1187&lt;&gt;""),IF(F1187="","",IF(ISNUMBER(MATCH(SUBSTITUTE(F1187," ",""),SUBSTITUTE('Look Up Values'!$W$2:$W$30," ",""),0)),"","D&amp;R error")),"")</f>
        <v/>
      </c>
      <c r="O1187" s="256" t="str">
        <f t="shared" si="37"/>
        <v/>
      </c>
    </row>
    <row r="1188" spans="1:15" ht="15.75">
      <c r="A1188" s="250">
        <v>1181</v>
      </c>
      <c r="B1188" s="208"/>
      <c r="C1188" s="49"/>
      <c r="D1188" s="50"/>
      <c r="E1188" s="50"/>
      <c r="F1188" s="50"/>
      <c r="G1188" s="209"/>
      <c r="H1188" s="48"/>
      <c r="I1188" s="457" t="str">
        <f t="shared" si="36"/>
        <v/>
      </c>
      <c r="J1188" s="241" cm="1">
        <f t="array" ref="J1188">SUMPRODUCT(--(K1188:N1188&lt;&gt;"")) + IF(TRIM(O1188)="",0,LEN(O1188)-LEN(SUBSTITUTE(O1188,",",""))+1)</f>
        <v>0</v>
      </c>
      <c r="K1188" s="242" t="str">
        <f>IF(AND(G1188&lt;&gt;0,G1188&lt;&gt;""),IF(B1188="","",IF(ISNUMBER(MATCH(B1188,'Look Up Values'!$B$2:$B$500,0)),"","Dest. error")),"")</f>
        <v/>
      </c>
      <c r="L1188" s="242" t="str">
        <f>IF(AND(G1188&lt;&gt;0,G1188&lt;&gt;""),IF(C1188="","",IF(AND(ISNUMBER(--LEFT(C1188,FIND(" ",C1188&amp;" ")-1)),OR(LEN(LEFT(C1188,FIND(" ",C1188&amp;" ")-1))=6,LEN(LEFT(C1188,FIND(" ",C1188&amp;" ")-1))=7),OR(ISNUMBER(MATCH(LEFT(C1188,FIND(" ",C1188&amp;" ")-1),'Look Up Values'!$G$2:$G$1000,0)),ISNUMBER(MATCH(LEFT(C1188,FIND(" ",C1188&amp;" ")-1),'Look Up Values'!$AE$2:$AE$2000,0)))),"","EWC error")),"")</f>
        <v/>
      </c>
      <c r="M1188" s="242" t="str" cm="1">
        <f t="array" ref="M1188">IF(AND(G1188&lt;&gt;0,G1188&lt;&gt;""),IF(E1188="","",IF(ISNUMBER(MATCH(SUBSTITUTE(E1188," ",""),SUBSTITUTE('Look Up Values'!$I$2:$I$10," ",""),0)),"","State error")),"")</f>
        <v/>
      </c>
      <c r="N1188" s="242" t="str" cm="1">
        <f t="array" ref="N1188">IF(AND(G1188&lt;&gt;0,G1188&lt;&gt;""),IF(F1188="","",IF(ISNUMBER(MATCH(SUBSTITUTE(F1188," ",""),SUBSTITUTE('Look Up Values'!$W$2:$W$30," ",""),0)),"","D&amp;R error")),"")</f>
        <v/>
      </c>
      <c r="O1188" s="256" t="str">
        <f t="shared" si="37"/>
        <v/>
      </c>
    </row>
    <row r="1189" spans="1:15" ht="15.75">
      <c r="A1189" s="250">
        <v>1182</v>
      </c>
      <c r="B1189" s="208"/>
      <c r="C1189" s="49"/>
      <c r="D1189" s="50"/>
      <c r="E1189" s="50"/>
      <c r="F1189" s="50"/>
      <c r="G1189" s="209"/>
      <c r="H1189" s="48"/>
      <c r="I1189" s="457" t="str">
        <f t="shared" si="36"/>
        <v/>
      </c>
      <c r="J1189" s="241" cm="1">
        <f t="array" ref="J1189">SUMPRODUCT(--(K1189:N1189&lt;&gt;"")) + IF(TRIM(O1189)="",0,LEN(O1189)-LEN(SUBSTITUTE(O1189,",",""))+1)</f>
        <v>0</v>
      </c>
      <c r="K1189" s="242" t="str">
        <f>IF(AND(G1189&lt;&gt;0,G1189&lt;&gt;""),IF(B1189="","",IF(ISNUMBER(MATCH(B1189,'Look Up Values'!$B$2:$B$500,0)),"","Dest. error")),"")</f>
        <v/>
      </c>
      <c r="L1189" s="242" t="str">
        <f>IF(AND(G1189&lt;&gt;0,G1189&lt;&gt;""),IF(C1189="","",IF(AND(ISNUMBER(--LEFT(C1189,FIND(" ",C1189&amp;" ")-1)),OR(LEN(LEFT(C1189,FIND(" ",C1189&amp;" ")-1))=6,LEN(LEFT(C1189,FIND(" ",C1189&amp;" ")-1))=7),OR(ISNUMBER(MATCH(LEFT(C1189,FIND(" ",C1189&amp;" ")-1),'Look Up Values'!$G$2:$G$1000,0)),ISNUMBER(MATCH(LEFT(C1189,FIND(" ",C1189&amp;" ")-1),'Look Up Values'!$AE$2:$AE$2000,0)))),"","EWC error")),"")</f>
        <v/>
      </c>
      <c r="M1189" s="242" t="str" cm="1">
        <f t="array" ref="M1189">IF(AND(G1189&lt;&gt;0,G1189&lt;&gt;""),IF(E1189="","",IF(ISNUMBER(MATCH(SUBSTITUTE(E1189," ",""),SUBSTITUTE('Look Up Values'!$I$2:$I$10," ",""),0)),"","State error")),"")</f>
        <v/>
      </c>
      <c r="N1189" s="242" t="str" cm="1">
        <f t="array" ref="N1189">IF(AND(G1189&lt;&gt;0,G1189&lt;&gt;""),IF(F1189="","",IF(ISNUMBER(MATCH(SUBSTITUTE(F1189," ",""),SUBSTITUTE('Look Up Values'!$W$2:$W$30," ",""),0)),"","D&amp;R error")),"")</f>
        <v/>
      </c>
      <c r="O1189" s="256" t="str">
        <f t="shared" si="37"/>
        <v/>
      </c>
    </row>
    <row r="1190" spans="1:15" ht="15.75">
      <c r="A1190" s="250">
        <v>1183</v>
      </c>
      <c r="B1190" s="208"/>
      <c r="C1190" s="49"/>
      <c r="D1190" s="50"/>
      <c r="E1190" s="50"/>
      <c r="F1190" s="50"/>
      <c r="G1190" s="209"/>
      <c r="H1190" s="48"/>
      <c r="I1190" s="457" t="str">
        <f t="shared" si="36"/>
        <v/>
      </c>
      <c r="J1190" s="241" cm="1">
        <f t="array" ref="J1190">SUMPRODUCT(--(K1190:N1190&lt;&gt;"")) + IF(TRIM(O1190)="",0,LEN(O1190)-LEN(SUBSTITUTE(O1190,",",""))+1)</f>
        <v>0</v>
      </c>
      <c r="K1190" s="242" t="str">
        <f>IF(AND(G1190&lt;&gt;0,G1190&lt;&gt;""),IF(B1190="","",IF(ISNUMBER(MATCH(B1190,'Look Up Values'!$B$2:$B$500,0)),"","Dest. error")),"")</f>
        <v/>
      </c>
      <c r="L1190" s="242" t="str">
        <f>IF(AND(G1190&lt;&gt;0,G1190&lt;&gt;""),IF(C1190="","",IF(AND(ISNUMBER(--LEFT(C1190,FIND(" ",C1190&amp;" ")-1)),OR(LEN(LEFT(C1190,FIND(" ",C1190&amp;" ")-1))=6,LEN(LEFT(C1190,FIND(" ",C1190&amp;" ")-1))=7),OR(ISNUMBER(MATCH(LEFT(C1190,FIND(" ",C1190&amp;" ")-1),'Look Up Values'!$G$2:$G$1000,0)),ISNUMBER(MATCH(LEFT(C1190,FIND(" ",C1190&amp;" ")-1),'Look Up Values'!$AE$2:$AE$2000,0)))),"","EWC error")),"")</f>
        <v/>
      </c>
      <c r="M1190" s="242" t="str" cm="1">
        <f t="array" ref="M1190">IF(AND(G1190&lt;&gt;0,G1190&lt;&gt;""),IF(E1190="","",IF(ISNUMBER(MATCH(SUBSTITUTE(E1190," ",""),SUBSTITUTE('Look Up Values'!$I$2:$I$10," ",""),0)),"","State error")),"")</f>
        <v/>
      </c>
      <c r="N1190" s="242" t="str" cm="1">
        <f t="array" ref="N1190">IF(AND(G1190&lt;&gt;0,G1190&lt;&gt;""),IF(F1190="","",IF(ISNUMBER(MATCH(SUBSTITUTE(F1190," ",""),SUBSTITUTE('Look Up Values'!$W$2:$W$30," ",""),0)),"","D&amp;R error")),"")</f>
        <v/>
      </c>
      <c r="O1190" s="256" t="str">
        <f t="shared" si="37"/>
        <v/>
      </c>
    </row>
    <row r="1191" spans="1:15" ht="15.75">
      <c r="A1191" s="250">
        <v>1184</v>
      </c>
      <c r="B1191" s="208"/>
      <c r="C1191" s="49"/>
      <c r="D1191" s="50"/>
      <c r="E1191" s="50"/>
      <c r="F1191" s="50"/>
      <c r="G1191" s="209"/>
      <c r="H1191" s="48"/>
      <c r="I1191" s="457" t="str">
        <f t="shared" si="36"/>
        <v/>
      </c>
      <c r="J1191" s="241" cm="1">
        <f t="array" ref="J1191">SUMPRODUCT(--(K1191:N1191&lt;&gt;"")) + IF(TRIM(O1191)="",0,LEN(O1191)-LEN(SUBSTITUTE(O1191,",",""))+1)</f>
        <v>0</v>
      </c>
      <c r="K1191" s="242" t="str">
        <f>IF(AND(G1191&lt;&gt;0,G1191&lt;&gt;""),IF(B1191="","",IF(ISNUMBER(MATCH(B1191,'Look Up Values'!$B$2:$B$500,0)),"","Dest. error")),"")</f>
        <v/>
      </c>
      <c r="L1191" s="242" t="str">
        <f>IF(AND(G1191&lt;&gt;0,G1191&lt;&gt;""),IF(C1191="","",IF(AND(ISNUMBER(--LEFT(C1191,FIND(" ",C1191&amp;" ")-1)),OR(LEN(LEFT(C1191,FIND(" ",C1191&amp;" ")-1))=6,LEN(LEFT(C1191,FIND(" ",C1191&amp;" ")-1))=7),OR(ISNUMBER(MATCH(LEFT(C1191,FIND(" ",C1191&amp;" ")-1),'Look Up Values'!$G$2:$G$1000,0)),ISNUMBER(MATCH(LEFT(C1191,FIND(" ",C1191&amp;" ")-1),'Look Up Values'!$AE$2:$AE$2000,0)))),"","EWC error")),"")</f>
        <v/>
      </c>
      <c r="M1191" s="242" t="str" cm="1">
        <f t="array" ref="M1191">IF(AND(G1191&lt;&gt;0,G1191&lt;&gt;""),IF(E1191="","",IF(ISNUMBER(MATCH(SUBSTITUTE(E1191," ",""),SUBSTITUTE('Look Up Values'!$I$2:$I$10," ",""),0)),"","State error")),"")</f>
        <v/>
      </c>
      <c r="N1191" s="242" t="str" cm="1">
        <f t="array" ref="N1191">IF(AND(G1191&lt;&gt;0,G1191&lt;&gt;""),IF(F1191="","",IF(ISNUMBER(MATCH(SUBSTITUTE(F1191," ",""),SUBSTITUTE('Look Up Values'!$W$2:$W$30," ",""),0)),"","D&amp;R error")),"")</f>
        <v/>
      </c>
      <c r="O1191" s="256" t="str">
        <f t="shared" si="37"/>
        <v/>
      </c>
    </row>
    <row r="1192" spans="1:15" ht="15.75">
      <c r="A1192" s="250">
        <v>1185</v>
      </c>
      <c r="B1192" s="208"/>
      <c r="C1192" s="49"/>
      <c r="D1192" s="50"/>
      <c r="E1192" s="50"/>
      <c r="F1192" s="50"/>
      <c r="G1192" s="209"/>
      <c r="H1192" s="48"/>
      <c r="I1192" s="457" t="str">
        <f t="shared" si="36"/>
        <v/>
      </c>
      <c r="J1192" s="241" cm="1">
        <f t="array" ref="J1192">SUMPRODUCT(--(K1192:N1192&lt;&gt;"")) + IF(TRIM(O1192)="",0,LEN(O1192)-LEN(SUBSTITUTE(O1192,",",""))+1)</f>
        <v>0</v>
      </c>
      <c r="K1192" s="242" t="str">
        <f>IF(AND(G1192&lt;&gt;0,G1192&lt;&gt;""),IF(B1192="","",IF(ISNUMBER(MATCH(B1192,'Look Up Values'!$B$2:$B$500,0)),"","Dest. error")),"")</f>
        <v/>
      </c>
      <c r="L1192" s="242" t="str">
        <f>IF(AND(G1192&lt;&gt;0,G1192&lt;&gt;""),IF(C1192="","",IF(AND(ISNUMBER(--LEFT(C1192,FIND(" ",C1192&amp;" ")-1)),OR(LEN(LEFT(C1192,FIND(" ",C1192&amp;" ")-1))=6,LEN(LEFT(C1192,FIND(" ",C1192&amp;" ")-1))=7),OR(ISNUMBER(MATCH(LEFT(C1192,FIND(" ",C1192&amp;" ")-1),'Look Up Values'!$G$2:$G$1000,0)),ISNUMBER(MATCH(LEFT(C1192,FIND(" ",C1192&amp;" ")-1),'Look Up Values'!$AE$2:$AE$2000,0)))),"","EWC error")),"")</f>
        <v/>
      </c>
      <c r="M1192" s="242" t="str" cm="1">
        <f t="array" ref="M1192">IF(AND(G1192&lt;&gt;0,G1192&lt;&gt;""),IF(E1192="","",IF(ISNUMBER(MATCH(SUBSTITUTE(E1192," ",""),SUBSTITUTE('Look Up Values'!$I$2:$I$10," ",""),0)),"","State error")),"")</f>
        <v/>
      </c>
      <c r="N1192" s="242" t="str" cm="1">
        <f t="array" ref="N1192">IF(AND(G1192&lt;&gt;0,G1192&lt;&gt;""),IF(F1192="","",IF(ISNUMBER(MATCH(SUBSTITUTE(F1192," ",""),SUBSTITUTE('Look Up Values'!$W$2:$W$30," ",""),0)),"","D&amp;R error")),"")</f>
        <v/>
      </c>
      <c r="O1192" s="256" t="str">
        <f t="shared" si="37"/>
        <v/>
      </c>
    </row>
    <row r="1193" spans="1:15" ht="15.75">
      <c r="A1193" s="250">
        <v>1186</v>
      </c>
      <c r="B1193" s="208"/>
      <c r="C1193" s="49"/>
      <c r="D1193" s="50"/>
      <c r="E1193" s="50"/>
      <c r="F1193" s="50"/>
      <c r="G1193" s="209"/>
      <c r="H1193" s="48"/>
      <c r="I1193" s="457" t="str">
        <f t="shared" si="36"/>
        <v/>
      </c>
      <c r="J1193" s="241" cm="1">
        <f t="array" ref="J1193">SUMPRODUCT(--(K1193:N1193&lt;&gt;"")) + IF(TRIM(O1193)="",0,LEN(O1193)-LEN(SUBSTITUTE(O1193,",",""))+1)</f>
        <v>0</v>
      </c>
      <c r="K1193" s="242" t="str">
        <f>IF(AND(G1193&lt;&gt;0,G1193&lt;&gt;""),IF(B1193="","",IF(ISNUMBER(MATCH(B1193,'Look Up Values'!$B$2:$B$500,0)),"","Dest. error")),"")</f>
        <v/>
      </c>
      <c r="L1193" s="242" t="str">
        <f>IF(AND(G1193&lt;&gt;0,G1193&lt;&gt;""),IF(C1193="","",IF(AND(ISNUMBER(--LEFT(C1193,FIND(" ",C1193&amp;" ")-1)),OR(LEN(LEFT(C1193,FIND(" ",C1193&amp;" ")-1))=6,LEN(LEFT(C1193,FIND(" ",C1193&amp;" ")-1))=7),OR(ISNUMBER(MATCH(LEFT(C1193,FIND(" ",C1193&amp;" ")-1),'Look Up Values'!$G$2:$G$1000,0)),ISNUMBER(MATCH(LEFT(C1193,FIND(" ",C1193&amp;" ")-1),'Look Up Values'!$AE$2:$AE$2000,0)))),"","EWC error")),"")</f>
        <v/>
      </c>
      <c r="M1193" s="242" t="str" cm="1">
        <f t="array" ref="M1193">IF(AND(G1193&lt;&gt;0,G1193&lt;&gt;""),IF(E1193="","",IF(ISNUMBER(MATCH(SUBSTITUTE(E1193," ",""),SUBSTITUTE('Look Up Values'!$I$2:$I$10," ",""),0)),"","State error")),"")</f>
        <v/>
      </c>
      <c r="N1193" s="242" t="str" cm="1">
        <f t="array" ref="N1193">IF(AND(G1193&lt;&gt;0,G1193&lt;&gt;""),IF(F1193="","",IF(ISNUMBER(MATCH(SUBSTITUTE(F1193," ",""),SUBSTITUTE('Look Up Values'!$W$2:$W$30," ",""),0)),"","D&amp;R error")),"")</f>
        <v/>
      </c>
      <c r="O1193" s="256" t="str">
        <f t="shared" si="37"/>
        <v/>
      </c>
    </row>
    <row r="1194" spans="1:15" ht="15.75">
      <c r="A1194" s="250">
        <v>1187</v>
      </c>
      <c r="B1194" s="208"/>
      <c r="C1194" s="49"/>
      <c r="D1194" s="50"/>
      <c r="E1194" s="50"/>
      <c r="F1194" s="50"/>
      <c r="G1194" s="209"/>
      <c r="H1194" s="48"/>
      <c r="I1194" s="457" t="str">
        <f t="shared" si="36"/>
        <v/>
      </c>
      <c r="J1194" s="241" cm="1">
        <f t="array" ref="J1194">SUMPRODUCT(--(K1194:N1194&lt;&gt;"")) + IF(TRIM(O1194)="",0,LEN(O1194)-LEN(SUBSTITUTE(O1194,",",""))+1)</f>
        <v>0</v>
      </c>
      <c r="K1194" s="242" t="str">
        <f>IF(AND(G1194&lt;&gt;0,G1194&lt;&gt;""),IF(B1194="","",IF(ISNUMBER(MATCH(B1194,'Look Up Values'!$B$2:$B$500,0)),"","Dest. error")),"")</f>
        <v/>
      </c>
      <c r="L1194" s="242" t="str">
        <f>IF(AND(G1194&lt;&gt;0,G1194&lt;&gt;""),IF(C1194="","",IF(AND(ISNUMBER(--LEFT(C1194,FIND(" ",C1194&amp;" ")-1)),OR(LEN(LEFT(C1194,FIND(" ",C1194&amp;" ")-1))=6,LEN(LEFT(C1194,FIND(" ",C1194&amp;" ")-1))=7),OR(ISNUMBER(MATCH(LEFT(C1194,FIND(" ",C1194&amp;" ")-1),'Look Up Values'!$G$2:$G$1000,0)),ISNUMBER(MATCH(LEFT(C1194,FIND(" ",C1194&amp;" ")-1),'Look Up Values'!$AE$2:$AE$2000,0)))),"","EWC error")),"")</f>
        <v/>
      </c>
      <c r="M1194" s="242" t="str" cm="1">
        <f t="array" ref="M1194">IF(AND(G1194&lt;&gt;0,G1194&lt;&gt;""),IF(E1194="","",IF(ISNUMBER(MATCH(SUBSTITUTE(E1194," ",""),SUBSTITUTE('Look Up Values'!$I$2:$I$10," ",""),0)),"","State error")),"")</f>
        <v/>
      </c>
      <c r="N1194" s="242" t="str" cm="1">
        <f t="array" ref="N1194">IF(AND(G1194&lt;&gt;0,G1194&lt;&gt;""),IF(F1194="","",IF(ISNUMBER(MATCH(SUBSTITUTE(F1194," ",""),SUBSTITUTE('Look Up Values'!$W$2:$W$30," ",""),0)),"","D&amp;R error")),"")</f>
        <v/>
      </c>
      <c r="O1194" s="256" t="str">
        <f t="shared" si="37"/>
        <v/>
      </c>
    </row>
    <row r="1195" spans="1:15" ht="15.75">
      <c r="A1195" s="250">
        <v>1188</v>
      </c>
      <c r="B1195" s="208"/>
      <c r="C1195" s="49"/>
      <c r="D1195" s="50"/>
      <c r="E1195" s="50"/>
      <c r="F1195" s="50"/>
      <c r="G1195" s="209"/>
      <c r="H1195" s="48"/>
      <c r="I1195" s="457" t="str">
        <f t="shared" si="36"/>
        <v/>
      </c>
      <c r="J1195" s="241" cm="1">
        <f t="array" ref="J1195">SUMPRODUCT(--(K1195:N1195&lt;&gt;"")) + IF(TRIM(O1195)="",0,LEN(O1195)-LEN(SUBSTITUTE(O1195,",",""))+1)</f>
        <v>0</v>
      </c>
      <c r="K1195" s="242" t="str">
        <f>IF(AND(G1195&lt;&gt;0,G1195&lt;&gt;""),IF(B1195="","",IF(ISNUMBER(MATCH(B1195,'Look Up Values'!$B$2:$B$500,0)),"","Dest. error")),"")</f>
        <v/>
      </c>
      <c r="L1195" s="242" t="str">
        <f>IF(AND(G1195&lt;&gt;0,G1195&lt;&gt;""),IF(C1195="","",IF(AND(ISNUMBER(--LEFT(C1195,FIND(" ",C1195&amp;" ")-1)),OR(LEN(LEFT(C1195,FIND(" ",C1195&amp;" ")-1))=6,LEN(LEFT(C1195,FIND(" ",C1195&amp;" ")-1))=7),OR(ISNUMBER(MATCH(LEFT(C1195,FIND(" ",C1195&amp;" ")-1),'Look Up Values'!$G$2:$G$1000,0)),ISNUMBER(MATCH(LEFT(C1195,FIND(" ",C1195&amp;" ")-1),'Look Up Values'!$AE$2:$AE$2000,0)))),"","EWC error")),"")</f>
        <v/>
      </c>
      <c r="M1195" s="242" t="str" cm="1">
        <f t="array" ref="M1195">IF(AND(G1195&lt;&gt;0,G1195&lt;&gt;""),IF(E1195="","",IF(ISNUMBER(MATCH(SUBSTITUTE(E1195," ",""),SUBSTITUTE('Look Up Values'!$I$2:$I$10," ",""),0)),"","State error")),"")</f>
        <v/>
      </c>
      <c r="N1195" s="242" t="str" cm="1">
        <f t="array" ref="N1195">IF(AND(G1195&lt;&gt;0,G1195&lt;&gt;""),IF(F1195="","",IF(ISNUMBER(MATCH(SUBSTITUTE(F1195," ",""),SUBSTITUTE('Look Up Values'!$W$2:$W$30," ",""),0)),"","D&amp;R error")),"")</f>
        <v/>
      </c>
      <c r="O1195" s="256" t="str">
        <f t="shared" si="37"/>
        <v/>
      </c>
    </row>
    <row r="1196" spans="1:15" ht="15.75">
      <c r="A1196" s="250">
        <v>1189</v>
      </c>
      <c r="B1196" s="208"/>
      <c r="C1196" s="49"/>
      <c r="D1196" s="50"/>
      <c r="E1196" s="50"/>
      <c r="F1196" s="50"/>
      <c r="G1196" s="209"/>
      <c r="H1196" s="48"/>
      <c r="I1196" s="457" t="str">
        <f t="shared" si="36"/>
        <v/>
      </c>
      <c r="J1196" s="241" cm="1">
        <f t="array" ref="J1196">SUMPRODUCT(--(K1196:N1196&lt;&gt;"")) + IF(TRIM(O1196)="",0,LEN(O1196)-LEN(SUBSTITUTE(O1196,",",""))+1)</f>
        <v>0</v>
      </c>
      <c r="K1196" s="242" t="str">
        <f>IF(AND(G1196&lt;&gt;0,G1196&lt;&gt;""),IF(B1196="","",IF(ISNUMBER(MATCH(B1196,'Look Up Values'!$B$2:$B$500,0)),"","Dest. error")),"")</f>
        <v/>
      </c>
      <c r="L1196" s="242" t="str">
        <f>IF(AND(G1196&lt;&gt;0,G1196&lt;&gt;""),IF(C1196="","",IF(AND(ISNUMBER(--LEFT(C1196,FIND(" ",C1196&amp;" ")-1)),OR(LEN(LEFT(C1196,FIND(" ",C1196&amp;" ")-1))=6,LEN(LEFT(C1196,FIND(" ",C1196&amp;" ")-1))=7),OR(ISNUMBER(MATCH(LEFT(C1196,FIND(" ",C1196&amp;" ")-1),'Look Up Values'!$G$2:$G$1000,0)),ISNUMBER(MATCH(LEFT(C1196,FIND(" ",C1196&amp;" ")-1),'Look Up Values'!$AE$2:$AE$2000,0)))),"","EWC error")),"")</f>
        <v/>
      </c>
      <c r="M1196" s="242" t="str" cm="1">
        <f t="array" ref="M1196">IF(AND(G1196&lt;&gt;0,G1196&lt;&gt;""),IF(E1196="","",IF(ISNUMBER(MATCH(SUBSTITUTE(E1196," ",""),SUBSTITUTE('Look Up Values'!$I$2:$I$10," ",""),0)),"","State error")),"")</f>
        <v/>
      </c>
      <c r="N1196" s="242" t="str" cm="1">
        <f t="array" ref="N1196">IF(AND(G1196&lt;&gt;0,G1196&lt;&gt;""),IF(F1196="","",IF(ISNUMBER(MATCH(SUBSTITUTE(F1196," ",""),SUBSTITUTE('Look Up Values'!$W$2:$W$30," ",""),0)),"","D&amp;R error")),"")</f>
        <v/>
      </c>
      <c r="O1196" s="256" t="str">
        <f t="shared" si="37"/>
        <v/>
      </c>
    </row>
    <row r="1197" spans="1:15" ht="15.75">
      <c r="A1197" s="250">
        <v>1190</v>
      </c>
      <c r="B1197" s="208"/>
      <c r="C1197" s="49"/>
      <c r="D1197" s="50"/>
      <c r="E1197" s="50"/>
      <c r="F1197" s="50"/>
      <c r="G1197" s="209"/>
      <c r="H1197" s="48"/>
      <c r="I1197" s="457" t="str">
        <f t="shared" si="36"/>
        <v/>
      </c>
      <c r="J1197" s="241" cm="1">
        <f t="array" ref="J1197">SUMPRODUCT(--(K1197:N1197&lt;&gt;"")) + IF(TRIM(O1197)="",0,LEN(O1197)-LEN(SUBSTITUTE(O1197,",",""))+1)</f>
        <v>0</v>
      </c>
      <c r="K1197" s="242" t="str">
        <f>IF(AND(G1197&lt;&gt;0,G1197&lt;&gt;""),IF(B1197="","",IF(ISNUMBER(MATCH(B1197,'Look Up Values'!$B$2:$B$500,0)),"","Dest. error")),"")</f>
        <v/>
      </c>
      <c r="L1197" s="242" t="str">
        <f>IF(AND(G1197&lt;&gt;0,G1197&lt;&gt;""),IF(C1197="","",IF(AND(ISNUMBER(--LEFT(C1197,FIND(" ",C1197&amp;" ")-1)),OR(LEN(LEFT(C1197,FIND(" ",C1197&amp;" ")-1))=6,LEN(LEFT(C1197,FIND(" ",C1197&amp;" ")-1))=7),OR(ISNUMBER(MATCH(LEFT(C1197,FIND(" ",C1197&amp;" ")-1),'Look Up Values'!$G$2:$G$1000,0)),ISNUMBER(MATCH(LEFT(C1197,FIND(" ",C1197&amp;" ")-1),'Look Up Values'!$AE$2:$AE$2000,0)))),"","EWC error")),"")</f>
        <v/>
      </c>
      <c r="M1197" s="242" t="str" cm="1">
        <f t="array" ref="M1197">IF(AND(G1197&lt;&gt;0,G1197&lt;&gt;""),IF(E1197="","",IF(ISNUMBER(MATCH(SUBSTITUTE(E1197," ",""),SUBSTITUTE('Look Up Values'!$I$2:$I$10," ",""),0)),"","State error")),"")</f>
        <v/>
      </c>
      <c r="N1197" s="242" t="str" cm="1">
        <f t="array" ref="N1197">IF(AND(G1197&lt;&gt;0,G1197&lt;&gt;""),IF(F1197="","",IF(ISNUMBER(MATCH(SUBSTITUTE(F1197," ",""),SUBSTITUTE('Look Up Values'!$W$2:$W$30," ",""),0)),"","D&amp;R error")),"")</f>
        <v/>
      </c>
      <c r="O1197" s="256" t="str">
        <f t="shared" si="37"/>
        <v/>
      </c>
    </row>
    <row r="1198" spans="1:15" ht="15.75">
      <c r="A1198" s="250">
        <v>1191</v>
      </c>
      <c r="B1198" s="208"/>
      <c r="C1198" s="49"/>
      <c r="D1198" s="50"/>
      <c r="E1198" s="50"/>
      <c r="F1198" s="50"/>
      <c r="G1198" s="209"/>
      <c r="H1198" s="48"/>
      <c r="I1198" s="457" t="str">
        <f t="shared" si="36"/>
        <v/>
      </c>
      <c r="J1198" s="241" cm="1">
        <f t="array" ref="J1198">SUMPRODUCT(--(K1198:N1198&lt;&gt;"")) + IF(TRIM(O1198)="",0,LEN(O1198)-LEN(SUBSTITUTE(O1198,",",""))+1)</f>
        <v>0</v>
      </c>
      <c r="K1198" s="242" t="str">
        <f>IF(AND(G1198&lt;&gt;0,G1198&lt;&gt;""),IF(B1198="","",IF(ISNUMBER(MATCH(B1198,'Look Up Values'!$B$2:$B$500,0)),"","Dest. error")),"")</f>
        <v/>
      </c>
      <c r="L1198" s="242" t="str">
        <f>IF(AND(G1198&lt;&gt;0,G1198&lt;&gt;""),IF(C1198="","",IF(AND(ISNUMBER(--LEFT(C1198,FIND(" ",C1198&amp;" ")-1)),OR(LEN(LEFT(C1198,FIND(" ",C1198&amp;" ")-1))=6,LEN(LEFT(C1198,FIND(" ",C1198&amp;" ")-1))=7),OR(ISNUMBER(MATCH(LEFT(C1198,FIND(" ",C1198&amp;" ")-1),'Look Up Values'!$G$2:$G$1000,0)),ISNUMBER(MATCH(LEFT(C1198,FIND(" ",C1198&amp;" ")-1),'Look Up Values'!$AE$2:$AE$2000,0)))),"","EWC error")),"")</f>
        <v/>
      </c>
      <c r="M1198" s="242" t="str" cm="1">
        <f t="array" ref="M1198">IF(AND(G1198&lt;&gt;0,G1198&lt;&gt;""),IF(E1198="","",IF(ISNUMBER(MATCH(SUBSTITUTE(E1198," ",""),SUBSTITUTE('Look Up Values'!$I$2:$I$10," ",""),0)),"","State error")),"")</f>
        <v/>
      </c>
      <c r="N1198" s="242" t="str" cm="1">
        <f t="array" ref="N1198">IF(AND(G1198&lt;&gt;0,G1198&lt;&gt;""),IF(F1198="","",IF(ISNUMBER(MATCH(SUBSTITUTE(F1198," ",""),SUBSTITUTE('Look Up Values'!$W$2:$W$30," ",""),0)),"","D&amp;R error")),"")</f>
        <v/>
      </c>
      <c r="O1198" s="256" t="str">
        <f t="shared" si="37"/>
        <v/>
      </c>
    </row>
    <row r="1199" spans="1:15" ht="15.75">
      <c r="A1199" s="250">
        <v>1192</v>
      </c>
      <c r="B1199" s="208"/>
      <c r="C1199" s="49"/>
      <c r="D1199" s="50"/>
      <c r="E1199" s="50"/>
      <c r="F1199" s="50"/>
      <c r="G1199" s="209"/>
      <c r="H1199" s="48"/>
      <c r="I1199" s="457" t="str">
        <f t="shared" si="36"/>
        <v/>
      </c>
      <c r="J1199" s="241" cm="1">
        <f t="array" ref="J1199">SUMPRODUCT(--(K1199:N1199&lt;&gt;"")) + IF(TRIM(O1199)="",0,LEN(O1199)-LEN(SUBSTITUTE(O1199,",",""))+1)</f>
        <v>0</v>
      </c>
      <c r="K1199" s="242" t="str">
        <f>IF(AND(G1199&lt;&gt;0,G1199&lt;&gt;""),IF(B1199="","",IF(ISNUMBER(MATCH(B1199,'Look Up Values'!$B$2:$B$500,0)),"","Dest. error")),"")</f>
        <v/>
      </c>
      <c r="L1199" s="242" t="str">
        <f>IF(AND(G1199&lt;&gt;0,G1199&lt;&gt;""),IF(C1199="","",IF(AND(ISNUMBER(--LEFT(C1199,FIND(" ",C1199&amp;" ")-1)),OR(LEN(LEFT(C1199,FIND(" ",C1199&amp;" ")-1))=6,LEN(LEFT(C1199,FIND(" ",C1199&amp;" ")-1))=7),OR(ISNUMBER(MATCH(LEFT(C1199,FIND(" ",C1199&amp;" ")-1),'Look Up Values'!$G$2:$G$1000,0)),ISNUMBER(MATCH(LEFT(C1199,FIND(" ",C1199&amp;" ")-1),'Look Up Values'!$AE$2:$AE$2000,0)))),"","EWC error")),"")</f>
        <v/>
      </c>
      <c r="M1199" s="242" t="str" cm="1">
        <f t="array" ref="M1199">IF(AND(G1199&lt;&gt;0,G1199&lt;&gt;""),IF(E1199="","",IF(ISNUMBER(MATCH(SUBSTITUTE(E1199," ",""),SUBSTITUTE('Look Up Values'!$I$2:$I$10," ",""),0)),"","State error")),"")</f>
        <v/>
      </c>
      <c r="N1199" s="242" t="str" cm="1">
        <f t="array" ref="N1199">IF(AND(G1199&lt;&gt;0,G1199&lt;&gt;""),IF(F1199="","",IF(ISNUMBER(MATCH(SUBSTITUTE(F1199," ",""),SUBSTITUTE('Look Up Values'!$W$2:$W$30," ",""),0)),"","D&amp;R error")),"")</f>
        <v/>
      </c>
      <c r="O1199" s="256" t="str">
        <f t="shared" si="37"/>
        <v/>
      </c>
    </row>
    <row r="1200" spans="1:15" ht="15.75">
      <c r="A1200" s="250">
        <v>1193</v>
      </c>
      <c r="B1200" s="208"/>
      <c r="C1200" s="49"/>
      <c r="D1200" s="50"/>
      <c r="E1200" s="50"/>
      <c r="F1200" s="50"/>
      <c r="G1200" s="209"/>
      <c r="H1200" s="48"/>
      <c r="I1200" s="457" t="str">
        <f t="shared" si="36"/>
        <v/>
      </c>
      <c r="J1200" s="241" cm="1">
        <f t="array" ref="J1200">SUMPRODUCT(--(K1200:N1200&lt;&gt;"")) + IF(TRIM(O1200)="",0,LEN(O1200)-LEN(SUBSTITUTE(O1200,",",""))+1)</f>
        <v>0</v>
      </c>
      <c r="K1200" s="242" t="str">
        <f>IF(AND(G1200&lt;&gt;0,G1200&lt;&gt;""),IF(B1200="","",IF(ISNUMBER(MATCH(B1200,'Look Up Values'!$B$2:$B$500,0)),"","Dest. error")),"")</f>
        <v/>
      </c>
      <c r="L1200" s="242" t="str">
        <f>IF(AND(G1200&lt;&gt;0,G1200&lt;&gt;""),IF(C1200="","",IF(AND(ISNUMBER(--LEFT(C1200,FIND(" ",C1200&amp;" ")-1)),OR(LEN(LEFT(C1200,FIND(" ",C1200&amp;" ")-1))=6,LEN(LEFT(C1200,FIND(" ",C1200&amp;" ")-1))=7),OR(ISNUMBER(MATCH(LEFT(C1200,FIND(" ",C1200&amp;" ")-1),'Look Up Values'!$G$2:$G$1000,0)),ISNUMBER(MATCH(LEFT(C1200,FIND(" ",C1200&amp;" ")-1),'Look Up Values'!$AE$2:$AE$2000,0)))),"","EWC error")),"")</f>
        <v/>
      </c>
      <c r="M1200" s="242" t="str" cm="1">
        <f t="array" ref="M1200">IF(AND(G1200&lt;&gt;0,G1200&lt;&gt;""),IF(E1200="","",IF(ISNUMBER(MATCH(SUBSTITUTE(E1200," ",""),SUBSTITUTE('Look Up Values'!$I$2:$I$10," ",""),0)),"","State error")),"")</f>
        <v/>
      </c>
      <c r="N1200" s="242" t="str" cm="1">
        <f t="array" ref="N1200">IF(AND(G1200&lt;&gt;0,G1200&lt;&gt;""),IF(F1200="","",IF(ISNUMBER(MATCH(SUBSTITUTE(F1200," ",""),SUBSTITUTE('Look Up Values'!$W$2:$W$30," ",""),0)),"","D&amp;R error")),"")</f>
        <v/>
      </c>
      <c r="O1200" s="256" t="str">
        <f t="shared" si="37"/>
        <v/>
      </c>
    </row>
    <row r="1201" spans="1:15" ht="15.75">
      <c r="A1201" s="250">
        <v>1194</v>
      </c>
      <c r="B1201" s="208"/>
      <c r="C1201" s="49"/>
      <c r="D1201" s="50"/>
      <c r="E1201" s="50"/>
      <c r="F1201" s="50"/>
      <c r="G1201" s="209"/>
      <c r="H1201" s="48"/>
      <c r="I1201" s="457" t="str">
        <f t="shared" si="36"/>
        <v/>
      </c>
      <c r="J1201" s="241" cm="1">
        <f t="array" ref="J1201">SUMPRODUCT(--(K1201:N1201&lt;&gt;"")) + IF(TRIM(O1201)="",0,LEN(O1201)-LEN(SUBSTITUTE(O1201,",",""))+1)</f>
        <v>0</v>
      </c>
      <c r="K1201" s="242" t="str">
        <f>IF(AND(G1201&lt;&gt;0,G1201&lt;&gt;""),IF(B1201="","",IF(ISNUMBER(MATCH(B1201,'Look Up Values'!$B$2:$B$500,0)),"","Dest. error")),"")</f>
        <v/>
      </c>
      <c r="L1201" s="242" t="str">
        <f>IF(AND(G1201&lt;&gt;0,G1201&lt;&gt;""),IF(C1201="","",IF(AND(ISNUMBER(--LEFT(C1201,FIND(" ",C1201&amp;" ")-1)),OR(LEN(LEFT(C1201,FIND(" ",C1201&amp;" ")-1))=6,LEN(LEFT(C1201,FIND(" ",C1201&amp;" ")-1))=7),OR(ISNUMBER(MATCH(LEFT(C1201,FIND(" ",C1201&amp;" ")-1),'Look Up Values'!$G$2:$G$1000,0)),ISNUMBER(MATCH(LEFT(C1201,FIND(" ",C1201&amp;" ")-1),'Look Up Values'!$AE$2:$AE$2000,0)))),"","EWC error")),"")</f>
        <v/>
      </c>
      <c r="M1201" s="242" t="str" cm="1">
        <f t="array" ref="M1201">IF(AND(G1201&lt;&gt;0,G1201&lt;&gt;""),IF(E1201="","",IF(ISNUMBER(MATCH(SUBSTITUTE(E1201," ",""),SUBSTITUTE('Look Up Values'!$I$2:$I$10," ",""),0)),"","State error")),"")</f>
        <v/>
      </c>
      <c r="N1201" s="242" t="str" cm="1">
        <f t="array" ref="N1201">IF(AND(G1201&lt;&gt;0,G1201&lt;&gt;""),IF(F1201="","",IF(ISNUMBER(MATCH(SUBSTITUTE(F1201," ",""),SUBSTITUTE('Look Up Values'!$W$2:$W$30," ",""),0)),"","D&amp;R error")),"")</f>
        <v/>
      </c>
      <c r="O1201" s="256" t="str">
        <f t="shared" si="37"/>
        <v/>
      </c>
    </row>
    <row r="1202" spans="1:15" ht="15.75">
      <c r="A1202" s="250">
        <v>1195</v>
      </c>
      <c r="B1202" s="208"/>
      <c r="C1202" s="49"/>
      <c r="D1202" s="50"/>
      <c r="E1202" s="50"/>
      <c r="F1202" s="50"/>
      <c r="G1202" s="209"/>
      <c r="H1202" s="48"/>
      <c r="I1202" s="457" t="str">
        <f t="shared" si="36"/>
        <v/>
      </c>
      <c r="J1202" s="241" cm="1">
        <f t="array" ref="J1202">SUMPRODUCT(--(K1202:N1202&lt;&gt;"")) + IF(TRIM(O1202)="",0,LEN(O1202)-LEN(SUBSTITUTE(O1202,",",""))+1)</f>
        <v>0</v>
      </c>
      <c r="K1202" s="242" t="str">
        <f>IF(AND(G1202&lt;&gt;0,G1202&lt;&gt;""),IF(B1202="","",IF(ISNUMBER(MATCH(B1202,'Look Up Values'!$B$2:$B$500,0)),"","Dest. error")),"")</f>
        <v/>
      </c>
      <c r="L1202" s="242" t="str">
        <f>IF(AND(G1202&lt;&gt;0,G1202&lt;&gt;""),IF(C1202="","",IF(AND(ISNUMBER(--LEFT(C1202,FIND(" ",C1202&amp;" ")-1)),OR(LEN(LEFT(C1202,FIND(" ",C1202&amp;" ")-1))=6,LEN(LEFT(C1202,FIND(" ",C1202&amp;" ")-1))=7),OR(ISNUMBER(MATCH(LEFT(C1202,FIND(" ",C1202&amp;" ")-1),'Look Up Values'!$G$2:$G$1000,0)),ISNUMBER(MATCH(LEFT(C1202,FIND(" ",C1202&amp;" ")-1),'Look Up Values'!$AE$2:$AE$2000,0)))),"","EWC error")),"")</f>
        <v/>
      </c>
      <c r="M1202" s="242" t="str" cm="1">
        <f t="array" ref="M1202">IF(AND(G1202&lt;&gt;0,G1202&lt;&gt;""),IF(E1202="","",IF(ISNUMBER(MATCH(SUBSTITUTE(E1202," ",""),SUBSTITUTE('Look Up Values'!$I$2:$I$10," ",""),0)),"","State error")),"")</f>
        <v/>
      </c>
      <c r="N1202" s="242" t="str" cm="1">
        <f t="array" ref="N1202">IF(AND(G1202&lt;&gt;0,G1202&lt;&gt;""),IF(F1202="","",IF(ISNUMBER(MATCH(SUBSTITUTE(F1202," ",""),SUBSTITUTE('Look Up Values'!$W$2:$W$30," ",""),0)),"","D&amp;R error")),"")</f>
        <v/>
      </c>
      <c r="O1202" s="256" t="str">
        <f t="shared" si="37"/>
        <v/>
      </c>
    </row>
    <row r="1203" spans="1:15" ht="15.75">
      <c r="A1203" s="250">
        <v>1196</v>
      </c>
      <c r="B1203" s="208"/>
      <c r="C1203" s="49"/>
      <c r="D1203" s="50"/>
      <c r="E1203" s="50"/>
      <c r="F1203" s="50"/>
      <c r="G1203" s="209"/>
      <c r="H1203" s="48"/>
      <c r="I1203" s="457" t="str">
        <f t="shared" si="36"/>
        <v/>
      </c>
      <c r="J1203" s="241" cm="1">
        <f t="array" ref="J1203">SUMPRODUCT(--(K1203:N1203&lt;&gt;"")) + IF(TRIM(O1203)="",0,LEN(O1203)-LEN(SUBSTITUTE(O1203,",",""))+1)</f>
        <v>0</v>
      </c>
      <c r="K1203" s="242" t="str">
        <f>IF(AND(G1203&lt;&gt;0,G1203&lt;&gt;""),IF(B1203="","",IF(ISNUMBER(MATCH(B1203,'Look Up Values'!$B$2:$B$500,0)),"","Dest. error")),"")</f>
        <v/>
      </c>
      <c r="L1203" s="242" t="str">
        <f>IF(AND(G1203&lt;&gt;0,G1203&lt;&gt;""),IF(C1203="","",IF(AND(ISNUMBER(--LEFT(C1203,FIND(" ",C1203&amp;" ")-1)),OR(LEN(LEFT(C1203,FIND(" ",C1203&amp;" ")-1))=6,LEN(LEFT(C1203,FIND(" ",C1203&amp;" ")-1))=7),OR(ISNUMBER(MATCH(LEFT(C1203,FIND(" ",C1203&amp;" ")-1),'Look Up Values'!$G$2:$G$1000,0)),ISNUMBER(MATCH(LEFT(C1203,FIND(" ",C1203&amp;" ")-1),'Look Up Values'!$AE$2:$AE$2000,0)))),"","EWC error")),"")</f>
        <v/>
      </c>
      <c r="M1203" s="242" t="str" cm="1">
        <f t="array" ref="M1203">IF(AND(G1203&lt;&gt;0,G1203&lt;&gt;""),IF(E1203="","",IF(ISNUMBER(MATCH(SUBSTITUTE(E1203," ",""),SUBSTITUTE('Look Up Values'!$I$2:$I$10," ",""),0)),"","State error")),"")</f>
        <v/>
      </c>
      <c r="N1203" s="242" t="str" cm="1">
        <f t="array" ref="N1203">IF(AND(G1203&lt;&gt;0,G1203&lt;&gt;""),IF(F1203="","",IF(ISNUMBER(MATCH(SUBSTITUTE(F1203," ",""),SUBSTITUTE('Look Up Values'!$W$2:$W$30," ",""),0)),"","D&amp;R error")),"")</f>
        <v/>
      </c>
      <c r="O1203" s="256" t="str">
        <f t="shared" si="37"/>
        <v/>
      </c>
    </row>
    <row r="1204" spans="1:15" ht="15.75">
      <c r="A1204" s="250">
        <v>1197</v>
      </c>
      <c r="B1204" s="208"/>
      <c r="C1204" s="49"/>
      <c r="D1204" s="50"/>
      <c r="E1204" s="50"/>
      <c r="F1204" s="50"/>
      <c r="G1204" s="209"/>
      <c r="H1204" s="48"/>
      <c r="I1204" s="457" t="str">
        <f t="shared" si="36"/>
        <v/>
      </c>
      <c r="J1204" s="241" cm="1">
        <f t="array" ref="J1204">SUMPRODUCT(--(K1204:N1204&lt;&gt;"")) + IF(TRIM(O1204)="",0,LEN(O1204)-LEN(SUBSTITUTE(O1204,",",""))+1)</f>
        <v>0</v>
      </c>
      <c r="K1204" s="242" t="str">
        <f>IF(AND(G1204&lt;&gt;0,G1204&lt;&gt;""),IF(B1204="","",IF(ISNUMBER(MATCH(B1204,'Look Up Values'!$B$2:$B$500,0)),"","Dest. error")),"")</f>
        <v/>
      </c>
      <c r="L1204" s="242" t="str">
        <f>IF(AND(G1204&lt;&gt;0,G1204&lt;&gt;""),IF(C1204="","",IF(AND(ISNUMBER(--LEFT(C1204,FIND(" ",C1204&amp;" ")-1)),OR(LEN(LEFT(C1204,FIND(" ",C1204&amp;" ")-1))=6,LEN(LEFT(C1204,FIND(" ",C1204&amp;" ")-1))=7),OR(ISNUMBER(MATCH(LEFT(C1204,FIND(" ",C1204&amp;" ")-1),'Look Up Values'!$G$2:$G$1000,0)),ISNUMBER(MATCH(LEFT(C1204,FIND(" ",C1204&amp;" ")-1),'Look Up Values'!$AE$2:$AE$2000,0)))),"","EWC error")),"")</f>
        <v/>
      </c>
      <c r="M1204" s="242" t="str" cm="1">
        <f t="array" ref="M1204">IF(AND(G1204&lt;&gt;0,G1204&lt;&gt;""),IF(E1204="","",IF(ISNUMBER(MATCH(SUBSTITUTE(E1204," ",""),SUBSTITUTE('Look Up Values'!$I$2:$I$10," ",""),0)),"","State error")),"")</f>
        <v/>
      </c>
      <c r="N1204" s="242" t="str" cm="1">
        <f t="array" ref="N1204">IF(AND(G1204&lt;&gt;0,G1204&lt;&gt;""),IF(F1204="","",IF(ISNUMBER(MATCH(SUBSTITUTE(F1204," ",""),SUBSTITUTE('Look Up Values'!$W$2:$W$30," ",""),0)),"","D&amp;R error")),"")</f>
        <v/>
      </c>
      <c r="O1204" s="256" t="str">
        <f t="shared" si="37"/>
        <v/>
      </c>
    </row>
    <row r="1205" spans="1:15" ht="15.75">
      <c r="A1205" s="250">
        <v>1198</v>
      </c>
      <c r="B1205" s="208"/>
      <c r="C1205" s="49"/>
      <c r="D1205" s="50"/>
      <c r="E1205" s="50"/>
      <c r="F1205" s="50"/>
      <c r="G1205" s="209"/>
      <c r="H1205" s="48"/>
      <c r="I1205" s="457" t="str">
        <f t="shared" si="36"/>
        <v/>
      </c>
      <c r="J1205" s="241" cm="1">
        <f t="array" ref="J1205">SUMPRODUCT(--(K1205:N1205&lt;&gt;"")) + IF(TRIM(O1205)="",0,LEN(O1205)-LEN(SUBSTITUTE(O1205,",",""))+1)</f>
        <v>0</v>
      </c>
      <c r="K1205" s="242" t="str">
        <f>IF(AND(G1205&lt;&gt;0,G1205&lt;&gt;""),IF(B1205="","",IF(ISNUMBER(MATCH(B1205,'Look Up Values'!$B$2:$B$500,0)),"","Dest. error")),"")</f>
        <v/>
      </c>
      <c r="L1205" s="242" t="str">
        <f>IF(AND(G1205&lt;&gt;0,G1205&lt;&gt;""),IF(C1205="","",IF(AND(ISNUMBER(--LEFT(C1205,FIND(" ",C1205&amp;" ")-1)),OR(LEN(LEFT(C1205,FIND(" ",C1205&amp;" ")-1))=6,LEN(LEFT(C1205,FIND(" ",C1205&amp;" ")-1))=7),OR(ISNUMBER(MATCH(LEFT(C1205,FIND(" ",C1205&amp;" ")-1),'Look Up Values'!$G$2:$G$1000,0)),ISNUMBER(MATCH(LEFT(C1205,FIND(" ",C1205&amp;" ")-1),'Look Up Values'!$AE$2:$AE$2000,0)))),"","EWC error")),"")</f>
        <v/>
      </c>
      <c r="M1205" s="242" t="str" cm="1">
        <f t="array" ref="M1205">IF(AND(G1205&lt;&gt;0,G1205&lt;&gt;""),IF(E1205="","",IF(ISNUMBER(MATCH(SUBSTITUTE(E1205," ",""),SUBSTITUTE('Look Up Values'!$I$2:$I$10," ",""),0)),"","State error")),"")</f>
        <v/>
      </c>
      <c r="N1205" s="242" t="str" cm="1">
        <f t="array" ref="N1205">IF(AND(G1205&lt;&gt;0,G1205&lt;&gt;""),IF(F1205="","",IF(ISNUMBER(MATCH(SUBSTITUTE(F1205," ",""),SUBSTITUTE('Look Up Values'!$W$2:$W$30," ",""),0)),"","D&amp;R error")),"")</f>
        <v/>
      </c>
      <c r="O1205" s="256" t="str">
        <f t="shared" si="37"/>
        <v/>
      </c>
    </row>
    <row r="1206" spans="1:15" ht="15.75">
      <c r="A1206" s="250">
        <v>1199</v>
      </c>
      <c r="B1206" s="208"/>
      <c r="C1206" s="49"/>
      <c r="D1206" s="50"/>
      <c r="E1206" s="50"/>
      <c r="F1206" s="50"/>
      <c r="G1206" s="209"/>
      <c r="H1206" s="48"/>
      <c r="I1206" s="457" t="str">
        <f t="shared" si="36"/>
        <v/>
      </c>
      <c r="J1206" s="241" cm="1">
        <f t="array" ref="J1206">SUMPRODUCT(--(K1206:N1206&lt;&gt;"")) + IF(TRIM(O1206)="",0,LEN(O1206)-LEN(SUBSTITUTE(O1206,",",""))+1)</f>
        <v>0</v>
      </c>
      <c r="K1206" s="242" t="str">
        <f>IF(AND(G1206&lt;&gt;0,G1206&lt;&gt;""),IF(B1206="","",IF(ISNUMBER(MATCH(B1206,'Look Up Values'!$B$2:$B$500,0)),"","Dest. error")),"")</f>
        <v/>
      </c>
      <c r="L1206" s="242" t="str">
        <f>IF(AND(G1206&lt;&gt;0,G1206&lt;&gt;""),IF(C1206="","",IF(AND(ISNUMBER(--LEFT(C1206,FIND(" ",C1206&amp;" ")-1)),OR(LEN(LEFT(C1206,FIND(" ",C1206&amp;" ")-1))=6,LEN(LEFT(C1206,FIND(" ",C1206&amp;" ")-1))=7),OR(ISNUMBER(MATCH(LEFT(C1206,FIND(" ",C1206&amp;" ")-1),'Look Up Values'!$G$2:$G$1000,0)),ISNUMBER(MATCH(LEFT(C1206,FIND(" ",C1206&amp;" ")-1),'Look Up Values'!$AE$2:$AE$2000,0)))),"","EWC error")),"")</f>
        <v/>
      </c>
      <c r="M1206" s="242" t="str" cm="1">
        <f t="array" ref="M1206">IF(AND(G1206&lt;&gt;0,G1206&lt;&gt;""),IF(E1206="","",IF(ISNUMBER(MATCH(SUBSTITUTE(E1206," ",""),SUBSTITUTE('Look Up Values'!$I$2:$I$10," ",""),0)),"","State error")),"")</f>
        <v/>
      </c>
      <c r="N1206" s="242" t="str" cm="1">
        <f t="array" ref="N1206">IF(AND(G1206&lt;&gt;0,G1206&lt;&gt;""),IF(F1206="","",IF(ISNUMBER(MATCH(SUBSTITUTE(F1206," ",""),SUBSTITUTE('Look Up Values'!$W$2:$W$30," ",""),0)),"","D&amp;R error")),"")</f>
        <v/>
      </c>
      <c r="O1206" s="256" t="str">
        <f t="shared" si="37"/>
        <v/>
      </c>
    </row>
    <row r="1207" spans="1:15" ht="15.75">
      <c r="A1207" s="250">
        <v>1200</v>
      </c>
      <c r="B1207" s="208"/>
      <c r="C1207" s="49"/>
      <c r="D1207" s="50"/>
      <c r="E1207" s="50"/>
      <c r="F1207" s="50"/>
      <c r="G1207" s="209"/>
      <c r="H1207" s="48"/>
      <c r="I1207" s="457" t="str">
        <f t="shared" si="36"/>
        <v/>
      </c>
      <c r="J1207" s="241" cm="1">
        <f t="array" ref="J1207">SUMPRODUCT(--(K1207:N1207&lt;&gt;"")) + IF(TRIM(O1207)="",0,LEN(O1207)-LEN(SUBSTITUTE(O1207,",",""))+1)</f>
        <v>0</v>
      </c>
      <c r="K1207" s="242" t="str">
        <f>IF(AND(G1207&lt;&gt;0,G1207&lt;&gt;""),IF(B1207="","",IF(ISNUMBER(MATCH(B1207,'Look Up Values'!$B$2:$B$500,0)),"","Dest. error")),"")</f>
        <v/>
      </c>
      <c r="L1207" s="242" t="str">
        <f>IF(AND(G1207&lt;&gt;0,G1207&lt;&gt;""),IF(C1207="","",IF(AND(ISNUMBER(--LEFT(C1207,FIND(" ",C1207&amp;" ")-1)),OR(LEN(LEFT(C1207,FIND(" ",C1207&amp;" ")-1))=6,LEN(LEFT(C1207,FIND(" ",C1207&amp;" ")-1))=7),OR(ISNUMBER(MATCH(LEFT(C1207,FIND(" ",C1207&amp;" ")-1),'Look Up Values'!$G$2:$G$1000,0)),ISNUMBER(MATCH(LEFT(C1207,FIND(" ",C1207&amp;" ")-1),'Look Up Values'!$AE$2:$AE$2000,0)))),"","EWC error")),"")</f>
        <v/>
      </c>
      <c r="M1207" s="242" t="str" cm="1">
        <f t="array" ref="M1207">IF(AND(G1207&lt;&gt;0,G1207&lt;&gt;""),IF(E1207="","",IF(ISNUMBER(MATCH(SUBSTITUTE(E1207," ",""),SUBSTITUTE('Look Up Values'!$I$2:$I$10," ",""),0)),"","State error")),"")</f>
        <v/>
      </c>
      <c r="N1207" s="242" t="str" cm="1">
        <f t="array" ref="N1207">IF(AND(G1207&lt;&gt;0,G1207&lt;&gt;""),IF(F1207="","",IF(ISNUMBER(MATCH(SUBSTITUTE(F1207," ",""),SUBSTITUTE('Look Up Values'!$W$2:$W$30," ",""),0)),"","D&amp;R error")),"")</f>
        <v/>
      </c>
      <c r="O1207" s="256" t="str">
        <f t="shared" si="37"/>
        <v/>
      </c>
    </row>
    <row r="1208" spans="1:15" ht="15.75">
      <c r="A1208" s="250">
        <v>1201</v>
      </c>
      <c r="B1208" s="208"/>
      <c r="C1208" s="49"/>
      <c r="D1208" s="50"/>
      <c r="E1208" s="50"/>
      <c r="F1208" s="50"/>
      <c r="G1208" s="209"/>
      <c r="H1208" s="48"/>
      <c r="I1208" s="457" t="str">
        <f t="shared" si="36"/>
        <v/>
      </c>
      <c r="J1208" s="241" cm="1">
        <f t="array" ref="J1208">SUMPRODUCT(--(K1208:N1208&lt;&gt;"")) + IF(TRIM(O1208)="",0,LEN(O1208)-LEN(SUBSTITUTE(O1208,",",""))+1)</f>
        <v>0</v>
      </c>
      <c r="K1208" s="242" t="str">
        <f>IF(AND(G1208&lt;&gt;0,G1208&lt;&gt;""),IF(B1208="","",IF(ISNUMBER(MATCH(B1208,'Look Up Values'!$B$2:$B$500,0)),"","Dest. error")),"")</f>
        <v/>
      </c>
      <c r="L1208" s="242" t="str">
        <f>IF(AND(G1208&lt;&gt;0,G1208&lt;&gt;""),IF(C1208="","",IF(AND(ISNUMBER(--LEFT(C1208,FIND(" ",C1208&amp;" ")-1)),OR(LEN(LEFT(C1208,FIND(" ",C1208&amp;" ")-1))=6,LEN(LEFT(C1208,FIND(" ",C1208&amp;" ")-1))=7),OR(ISNUMBER(MATCH(LEFT(C1208,FIND(" ",C1208&amp;" ")-1),'Look Up Values'!$G$2:$G$1000,0)),ISNUMBER(MATCH(LEFT(C1208,FIND(" ",C1208&amp;" ")-1),'Look Up Values'!$AE$2:$AE$2000,0)))),"","EWC error")),"")</f>
        <v/>
      </c>
      <c r="M1208" s="242" t="str" cm="1">
        <f t="array" ref="M1208">IF(AND(G1208&lt;&gt;0,G1208&lt;&gt;""),IF(E1208="","",IF(ISNUMBER(MATCH(SUBSTITUTE(E1208," ",""),SUBSTITUTE('Look Up Values'!$I$2:$I$10," ",""),0)),"","State error")),"")</f>
        <v/>
      </c>
      <c r="N1208" s="242" t="str" cm="1">
        <f t="array" ref="N1208">IF(AND(G1208&lt;&gt;0,G1208&lt;&gt;""),IF(F1208="","",IF(ISNUMBER(MATCH(SUBSTITUTE(F1208," ",""),SUBSTITUTE('Look Up Values'!$W$2:$W$30," ",""),0)),"","D&amp;R error")),"")</f>
        <v/>
      </c>
      <c r="O1208" s="256" t="str">
        <f t="shared" si="37"/>
        <v/>
      </c>
    </row>
    <row r="1209" spans="1:15" ht="15.75">
      <c r="A1209" s="250">
        <v>1202</v>
      </c>
      <c r="B1209" s="208"/>
      <c r="C1209" s="49"/>
      <c r="D1209" s="50"/>
      <c r="E1209" s="50"/>
      <c r="F1209" s="50"/>
      <c r="G1209" s="209"/>
      <c r="H1209" s="48"/>
      <c r="I1209" s="457" t="str">
        <f t="shared" si="36"/>
        <v/>
      </c>
      <c r="J1209" s="241" cm="1">
        <f t="array" ref="J1209">SUMPRODUCT(--(K1209:N1209&lt;&gt;"")) + IF(TRIM(O1209)="",0,LEN(O1209)-LEN(SUBSTITUTE(O1209,",",""))+1)</f>
        <v>0</v>
      </c>
      <c r="K1209" s="242" t="str">
        <f>IF(AND(G1209&lt;&gt;0,G1209&lt;&gt;""),IF(B1209="","",IF(ISNUMBER(MATCH(B1209,'Look Up Values'!$B$2:$B$500,0)),"","Dest. error")),"")</f>
        <v/>
      </c>
      <c r="L1209" s="242" t="str">
        <f>IF(AND(G1209&lt;&gt;0,G1209&lt;&gt;""),IF(C1209="","",IF(AND(ISNUMBER(--LEFT(C1209,FIND(" ",C1209&amp;" ")-1)),OR(LEN(LEFT(C1209,FIND(" ",C1209&amp;" ")-1))=6,LEN(LEFT(C1209,FIND(" ",C1209&amp;" ")-1))=7),OR(ISNUMBER(MATCH(LEFT(C1209,FIND(" ",C1209&amp;" ")-1),'Look Up Values'!$G$2:$G$1000,0)),ISNUMBER(MATCH(LEFT(C1209,FIND(" ",C1209&amp;" ")-1),'Look Up Values'!$AE$2:$AE$2000,0)))),"","EWC error")),"")</f>
        <v/>
      </c>
      <c r="M1209" s="242" t="str" cm="1">
        <f t="array" ref="M1209">IF(AND(G1209&lt;&gt;0,G1209&lt;&gt;""),IF(E1209="","",IF(ISNUMBER(MATCH(SUBSTITUTE(E1209," ",""),SUBSTITUTE('Look Up Values'!$I$2:$I$10," ",""),0)),"","State error")),"")</f>
        <v/>
      </c>
      <c r="N1209" s="242" t="str" cm="1">
        <f t="array" ref="N1209">IF(AND(G1209&lt;&gt;0,G1209&lt;&gt;""),IF(F1209="","",IF(ISNUMBER(MATCH(SUBSTITUTE(F1209," ",""),SUBSTITUTE('Look Up Values'!$W$2:$W$30," ",""),0)),"","D&amp;R error")),"")</f>
        <v/>
      </c>
      <c r="O1209" s="256" t="str">
        <f t="shared" si="37"/>
        <v/>
      </c>
    </row>
    <row r="1210" spans="1:15" ht="15.75">
      <c r="A1210" s="250">
        <v>1203</v>
      </c>
      <c r="B1210" s="208"/>
      <c r="C1210" s="49"/>
      <c r="D1210" s="50"/>
      <c r="E1210" s="50"/>
      <c r="F1210" s="50"/>
      <c r="G1210" s="209"/>
      <c r="H1210" s="48"/>
      <c r="I1210" s="457" t="str">
        <f t="shared" si="36"/>
        <v/>
      </c>
      <c r="J1210" s="241" cm="1">
        <f t="array" ref="J1210">SUMPRODUCT(--(K1210:N1210&lt;&gt;"")) + IF(TRIM(O1210)="",0,LEN(O1210)-LEN(SUBSTITUTE(O1210,",",""))+1)</f>
        <v>0</v>
      </c>
      <c r="K1210" s="242" t="str">
        <f>IF(AND(G1210&lt;&gt;0,G1210&lt;&gt;""),IF(B1210="","",IF(ISNUMBER(MATCH(B1210,'Look Up Values'!$B$2:$B$500,0)),"","Dest. error")),"")</f>
        <v/>
      </c>
      <c r="L1210" s="242" t="str">
        <f>IF(AND(G1210&lt;&gt;0,G1210&lt;&gt;""),IF(C1210="","",IF(AND(ISNUMBER(--LEFT(C1210,FIND(" ",C1210&amp;" ")-1)),OR(LEN(LEFT(C1210,FIND(" ",C1210&amp;" ")-1))=6,LEN(LEFT(C1210,FIND(" ",C1210&amp;" ")-1))=7),OR(ISNUMBER(MATCH(LEFT(C1210,FIND(" ",C1210&amp;" ")-1),'Look Up Values'!$G$2:$G$1000,0)),ISNUMBER(MATCH(LEFT(C1210,FIND(" ",C1210&amp;" ")-1),'Look Up Values'!$AE$2:$AE$2000,0)))),"","EWC error")),"")</f>
        <v/>
      </c>
      <c r="M1210" s="242" t="str" cm="1">
        <f t="array" ref="M1210">IF(AND(G1210&lt;&gt;0,G1210&lt;&gt;""),IF(E1210="","",IF(ISNUMBER(MATCH(SUBSTITUTE(E1210," ",""),SUBSTITUTE('Look Up Values'!$I$2:$I$10," ",""),0)),"","State error")),"")</f>
        <v/>
      </c>
      <c r="N1210" s="242" t="str" cm="1">
        <f t="array" ref="N1210">IF(AND(G1210&lt;&gt;0,G1210&lt;&gt;""),IF(F1210="","",IF(ISNUMBER(MATCH(SUBSTITUTE(F1210," ",""),SUBSTITUTE('Look Up Values'!$W$2:$W$30," ",""),0)),"","D&amp;R error")),"")</f>
        <v/>
      </c>
      <c r="O1210" s="256" t="str">
        <f t="shared" si="37"/>
        <v/>
      </c>
    </row>
    <row r="1211" spans="1:15" ht="15.75">
      <c r="A1211" s="250">
        <v>1204</v>
      </c>
      <c r="B1211" s="208"/>
      <c r="C1211" s="49"/>
      <c r="D1211" s="50"/>
      <c r="E1211" s="50"/>
      <c r="F1211" s="50"/>
      <c r="G1211" s="209"/>
      <c r="H1211" s="48"/>
      <c r="I1211" s="457" t="str">
        <f t="shared" si="36"/>
        <v/>
      </c>
      <c r="J1211" s="241" cm="1">
        <f t="array" ref="J1211">SUMPRODUCT(--(K1211:N1211&lt;&gt;"")) + IF(TRIM(O1211)="",0,LEN(O1211)-LEN(SUBSTITUTE(O1211,",",""))+1)</f>
        <v>0</v>
      </c>
      <c r="K1211" s="242" t="str">
        <f>IF(AND(G1211&lt;&gt;0,G1211&lt;&gt;""),IF(B1211="","",IF(ISNUMBER(MATCH(B1211,'Look Up Values'!$B$2:$B$500,0)),"","Dest. error")),"")</f>
        <v/>
      </c>
      <c r="L1211" s="242" t="str">
        <f>IF(AND(G1211&lt;&gt;0,G1211&lt;&gt;""),IF(C1211="","",IF(AND(ISNUMBER(--LEFT(C1211,FIND(" ",C1211&amp;" ")-1)),OR(LEN(LEFT(C1211,FIND(" ",C1211&amp;" ")-1))=6,LEN(LEFT(C1211,FIND(" ",C1211&amp;" ")-1))=7),OR(ISNUMBER(MATCH(LEFT(C1211,FIND(" ",C1211&amp;" ")-1),'Look Up Values'!$G$2:$G$1000,0)),ISNUMBER(MATCH(LEFT(C1211,FIND(" ",C1211&amp;" ")-1),'Look Up Values'!$AE$2:$AE$2000,0)))),"","EWC error")),"")</f>
        <v/>
      </c>
      <c r="M1211" s="242" t="str" cm="1">
        <f t="array" ref="M1211">IF(AND(G1211&lt;&gt;0,G1211&lt;&gt;""),IF(E1211="","",IF(ISNUMBER(MATCH(SUBSTITUTE(E1211," ",""),SUBSTITUTE('Look Up Values'!$I$2:$I$10," ",""),0)),"","State error")),"")</f>
        <v/>
      </c>
      <c r="N1211" s="242" t="str" cm="1">
        <f t="array" ref="N1211">IF(AND(G1211&lt;&gt;0,G1211&lt;&gt;""),IF(F1211="","",IF(ISNUMBER(MATCH(SUBSTITUTE(F1211," ",""),SUBSTITUTE('Look Up Values'!$W$2:$W$30," ",""),0)),"","D&amp;R error")),"")</f>
        <v/>
      </c>
      <c r="O1211" s="256" t="str">
        <f t="shared" si="37"/>
        <v/>
      </c>
    </row>
    <row r="1212" spans="1:15" ht="15.75">
      <c r="A1212" s="250">
        <v>1205</v>
      </c>
      <c r="B1212" s="208"/>
      <c r="C1212" s="49"/>
      <c r="D1212" s="50"/>
      <c r="E1212" s="50"/>
      <c r="F1212" s="50"/>
      <c r="G1212" s="209"/>
      <c r="H1212" s="48"/>
      <c r="I1212" s="457" t="str">
        <f t="shared" si="36"/>
        <v/>
      </c>
      <c r="J1212" s="241" cm="1">
        <f t="array" ref="J1212">SUMPRODUCT(--(K1212:N1212&lt;&gt;"")) + IF(TRIM(O1212)="",0,LEN(O1212)-LEN(SUBSTITUTE(O1212,",",""))+1)</f>
        <v>0</v>
      </c>
      <c r="K1212" s="242" t="str">
        <f>IF(AND(G1212&lt;&gt;0,G1212&lt;&gt;""),IF(B1212="","",IF(ISNUMBER(MATCH(B1212,'Look Up Values'!$B$2:$B$500,0)),"","Dest. error")),"")</f>
        <v/>
      </c>
      <c r="L1212" s="242" t="str">
        <f>IF(AND(G1212&lt;&gt;0,G1212&lt;&gt;""),IF(C1212="","",IF(AND(ISNUMBER(--LEFT(C1212,FIND(" ",C1212&amp;" ")-1)),OR(LEN(LEFT(C1212,FIND(" ",C1212&amp;" ")-1))=6,LEN(LEFT(C1212,FIND(" ",C1212&amp;" ")-1))=7),OR(ISNUMBER(MATCH(LEFT(C1212,FIND(" ",C1212&amp;" ")-1),'Look Up Values'!$G$2:$G$1000,0)),ISNUMBER(MATCH(LEFT(C1212,FIND(" ",C1212&amp;" ")-1),'Look Up Values'!$AE$2:$AE$2000,0)))),"","EWC error")),"")</f>
        <v/>
      </c>
      <c r="M1212" s="242" t="str" cm="1">
        <f t="array" ref="M1212">IF(AND(G1212&lt;&gt;0,G1212&lt;&gt;""),IF(E1212="","",IF(ISNUMBER(MATCH(SUBSTITUTE(E1212," ",""),SUBSTITUTE('Look Up Values'!$I$2:$I$10," ",""),0)),"","State error")),"")</f>
        <v/>
      </c>
      <c r="N1212" s="242" t="str" cm="1">
        <f t="array" ref="N1212">IF(AND(G1212&lt;&gt;0,G1212&lt;&gt;""),IF(F1212="","",IF(ISNUMBER(MATCH(SUBSTITUTE(F1212," ",""),SUBSTITUTE('Look Up Values'!$W$2:$W$30," ",""),0)),"","D&amp;R error")),"")</f>
        <v/>
      </c>
      <c r="O1212" s="256" t="str">
        <f t="shared" si="37"/>
        <v/>
      </c>
    </row>
    <row r="1213" spans="1:15" ht="15.75">
      <c r="A1213" s="250">
        <v>1206</v>
      </c>
      <c r="B1213" s="208"/>
      <c r="C1213" s="49"/>
      <c r="D1213" s="50"/>
      <c r="E1213" s="50"/>
      <c r="F1213" s="50"/>
      <c r="G1213" s="209"/>
      <c r="H1213" s="48"/>
      <c r="I1213" s="457" t="str">
        <f t="shared" si="36"/>
        <v/>
      </c>
      <c r="J1213" s="241" cm="1">
        <f t="array" ref="J1213">SUMPRODUCT(--(K1213:N1213&lt;&gt;"")) + IF(TRIM(O1213)="",0,LEN(O1213)-LEN(SUBSTITUTE(O1213,",",""))+1)</f>
        <v>0</v>
      </c>
      <c r="K1213" s="242" t="str">
        <f>IF(AND(G1213&lt;&gt;0,G1213&lt;&gt;""),IF(B1213="","",IF(ISNUMBER(MATCH(B1213,'Look Up Values'!$B$2:$B$500,0)),"","Dest. error")),"")</f>
        <v/>
      </c>
      <c r="L1213" s="242" t="str">
        <f>IF(AND(G1213&lt;&gt;0,G1213&lt;&gt;""),IF(C1213="","",IF(AND(ISNUMBER(--LEFT(C1213,FIND(" ",C1213&amp;" ")-1)),OR(LEN(LEFT(C1213,FIND(" ",C1213&amp;" ")-1))=6,LEN(LEFT(C1213,FIND(" ",C1213&amp;" ")-1))=7),OR(ISNUMBER(MATCH(LEFT(C1213,FIND(" ",C1213&amp;" ")-1),'Look Up Values'!$G$2:$G$1000,0)),ISNUMBER(MATCH(LEFT(C1213,FIND(" ",C1213&amp;" ")-1),'Look Up Values'!$AE$2:$AE$2000,0)))),"","EWC error")),"")</f>
        <v/>
      </c>
      <c r="M1213" s="242" t="str" cm="1">
        <f t="array" ref="M1213">IF(AND(G1213&lt;&gt;0,G1213&lt;&gt;""),IF(E1213="","",IF(ISNUMBER(MATCH(SUBSTITUTE(E1213," ",""),SUBSTITUTE('Look Up Values'!$I$2:$I$10," ",""),0)),"","State error")),"")</f>
        <v/>
      </c>
      <c r="N1213" s="242" t="str" cm="1">
        <f t="array" ref="N1213">IF(AND(G1213&lt;&gt;0,G1213&lt;&gt;""),IF(F1213="","",IF(ISNUMBER(MATCH(SUBSTITUTE(F1213," ",""),SUBSTITUTE('Look Up Values'!$W$2:$W$30," ",""),0)),"","D&amp;R error")),"")</f>
        <v/>
      </c>
      <c r="O1213" s="256" t="str">
        <f t="shared" si="37"/>
        <v/>
      </c>
    </row>
    <row r="1214" spans="1:15" ht="15.75">
      <c r="A1214" s="250">
        <v>1207</v>
      </c>
      <c r="B1214" s="208"/>
      <c r="C1214" s="49"/>
      <c r="D1214" s="50"/>
      <c r="E1214" s="50"/>
      <c r="F1214" s="50"/>
      <c r="G1214" s="209"/>
      <c r="H1214" s="48"/>
      <c r="I1214" s="457" t="str">
        <f t="shared" si="36"/>
        <v/>
      </c>
      <c r="J1214" s="241" cm="1">
        <f t="array" ref="J1214">SUMPRODUCT(--(K1214:N1214&lt;&gt;"")) + IF(TRIM(O1214)="",0,LEN(O1214)-LEN(SUBSTITUTE(O1214,",",""))+1)</f>
        <v>0</v>
      </c>
      <c r="K1214" s="242" t="str">
        <f>IF(AND(G1214&lt;&gt;0,G1214&lt;&gt;""),IF(B1214="","",IF(ISNUMBER(MATCH(B1214,'Look Up Values'!$B$2:$B$500,0)),"","Dest. error")),"")</f>
        <v/>
      </c>
      <c r="L1214" s="242" t="str">
        <f>IF(AND(G1214&lt;&gt;0,G1214&lt;&gt;""),IF(C1214="","",IF(AND(ISNUMBER(--LEFT(C1214,FIND(" ",C1214&amp;" ")-1)),OR(LEN(LEFT(C1214,FIND(" ",C1214&amp;" ")-1))=6,LEN(LEFT(C1214,FIND(" ",C1214&amp;" ")-1))=7),OR(ISNUMBER(MATCH(LEFT(C1214,FIND(" ",C1214&amp;" ")-1),'Look Up Values'!$G$2:$G$1000,0)),ISNUMBER(MATCH(LEFT(C1214,FIND(" ",C1214&amp;" ")-1),'Look Up Values'!$AE$2:$AE$2000,0)))),"","EWC error")),"")</f>
        <v/>
      </c>
      <c r="M1214" s="242" t="str" cm="1">
        <f t="array" ref="M1214">IF(AND(G1214&lt;&gt;0,G1214&lt;&gt;""),IF(E1214="","",IF(ISNUMBER(MATCH(SUBSTITUTE(E1214," ",""),SUBSTITUTE('Look Up Values'!$I$2:$I$10," ",""),0)),"","State error")),"")</f>
        <v/>
      </c>
      <c r="N1214" s="242" t="str" cm="1">
        <f t="array" ref="N1214">IF(AND(G1214&lt;&gt;0,G1214&lt;&gt;""),IF(F1214="","",IF(ISNUMBER(MATCH(SUBSTITUTE(F1214," ",""),SUBSTITUTE('Look Up Values'!$W$2:$W$30," ",""),0)),"","D&amp;R error")),"")</f>
        <v/>
      </c>
      <c r="O1214" s="256" t="str">
        <f t="shared" si="37"/>
        <v/>
      </c>
    </row>
    <row r="1215" spans="1:15" ht="15.75">
      <c r="A1215" s="250">
        <v>1208</v>
      </c>
      <c r="B1215" s="208"/>
      <c r="C1215" s="49"/>
      <c r="D1215" s="50"/>
      <c r="E1215" s="50"/>
      <c r="F1215" s="50"/>
      <c r="G1215" s="209"/>
      <c r="H1215" s="48"/>
      <c r="I1215" s="457" t="str">
        <f t="shared" si="36"/>
        <v/>
      </c>
      <c r="J1215" s="241" cm="1">
        <f t="array" ref="J1215">SUMPRODUCT(--(K1215:N1215&lt;&gt;"")) + IF(TRIM(O1215)="",0,LEN(O1215)-LEN(SUBSTITUTE(O1215,",",""))+1)</f>
        <v>0</v>
      </c>
      <c r="K1215" s="242" t="str">
        <f>IF(AND(G1215&lt;&gt;0,G1215&lt;&gt;""),IF(B1215="","",IF(ISNUMBER(MATCH(B1215,'Look Up Values'!$B$2:$B$500,0)),"","Dest. error")),"")</f>
        <v/>
      </c>
      <c r="L1215" s="242" t="str">
        <f>IF(AND(G1215&lt;&gt;0,G1215&lt;&gt;""),IF(C1215="","",IF(AND(ISNUMBER(--LEFT(C1215,FIND(" ",C1215&amp;" ")-1)),OR(LEN(LEFT(C1215,FIND(" ",C1215&amp;" ")-1))=6,LEN(LEFT(C1215,FIND(" ",C1215&amp;" ")-1))=7),OR(ISNUMBER(MATCH(LEFT(C1215,FIND(" ",C1215&amp;" ")-1),'Look Up Values'!$G$2:$G$1000,0)),ISNUMBER(MATCH(LEFT(C1215,FIND(" ",C1215&amp;" ")-1),'Look Up Values'!$AE$2:$AE$2000,0)))),"","EWC error")),"")</f>
        <v/>
      </c>
      <c r="M1215" s="242" t="str" cm="1">
        <f t="array" ref="M1215">IF(AND(G1215&lt;&gt;0,G1215&lt;&gt;""),IF(E1215="","",IF(ISNUMBER(MATCH(SUBSTITUTE(E1215," ",""),SUBSTITUTE('Look Up Values'!$I$2:$I$10," ",""),0)),"","State error")),"")</f>
        <v/>
      </c>
      <c r="N1215" s="242" t="str" cm="1">
        <f t="array" ref="N1215">IF(AND(G1215&lt;&gt;0,G1215&lt;&gt;""),IF(F1215="","",IF(ISNUMBER(MATCH(SUBSTITUTE(F1215," ",""),SUBSTITUTE('Look Up Values'!$W$2:$W$30," ",""),0)),"","D&amp;R error")),"")</f>
        <v/>
      </c>
      <c r="O1215" s="256" t="str">
        <f t="shared" si="37"/>
        <v/>
      </c>
    </row>
    <row r="1216" spans="1:15" ht="15.75">
      <c r="A1216" s="250">
        <v>1209</v>
      </c>
      <c r="B1216" s="208"/>
      <c r="C1216" s="49"/>
      <c r="D1216" s="50"/>
      <c r="E1216" s="50"/>
      <c r="F1216" s="50"/>
      <c r="G1216" s="209"/>
      <c r="H1216" s="48"/>
      <c r="I1216" s="457" t="str">
        <f t="shared" si="36"/>
        <v/>
      </c>
      <c r="J1216" s="241" cm="1">
        <f t="array" ref="J1216">SUMPRODUCT(--(K1216:N1216&lt;&gt;"")) + IF(TRIM(O1216)="",0,LEN(O1216)-LEN(SUBSTITUTE(O1216,",",""))+1)</f>
        <v>0</v>
      </c>
      <c r="K1216" s="242" t="str">
        <f>IF(AND(G1216&lt;&gt;0,G1216&lt;&gt;""),IF(B1216="","",IF(ISNUMBER(MATCH(B1216,'Look Up Values'!$B$2:$B$500,0)),"","Dest. error")),"")</f>
        <v/>
      </c>
      <c r="L1216" s="242" t="str">
        <f>IF(AND(G1216&lt;&gt;0,G1216&lt;&gt;""),IF(C1216="","",IF(AND(ISNUMBER(--LEFT(C1216,FIND(" ",C1216&amp;" ")-1)),OR(LEN(LEFT(C1216,FIND(" ",C1216&amp;" ")-1))=6,LEN(LEFT(C1216,FIND(" ",C1216&amp;" ")-1))=7),OR(ISNUMBER(MATCH(LEFT(C1216,FIND(" ",C1216&amp;" ")-1),'Look Up Values'!$G$2:$G$1000,0)),ISNUMBER(MATCH(LEFT(C1216,FIND(" ",C1216&amp;" ")-1),'Look Up Values'!$AE$2:$AE$2000,0)))),"","EWC error")),"")</f>
        <v/>
      </c>
      <c r="M1216" s="242" t="str" cm="1">
        <f t="array" ref="M1216">IF(AND(G1216&lt;&gt;0,G1216&lt;&gt;""),IF(E1216="","",IF(ISNUMBER(MATCH(SUBSTITUTE(E1216," ",""),SUBSTITUTE('Look Up Values'!$I$2:$I$10," ",""),0)),"","State error")),"")</f>
        <v/>
      </c>
      <c r="N1216" s="242" t="str" cm="1">
        <f t="array" ref="N1216">IF(AND(G1216&lt;&gt;0,G1216&lt;&gt;""),IF(F1216="","",IF(ISNUMBER(MATCH(SUBSTITUTE(F1216," ",""),SUBSTITUTE('Look Up Values'!$W$2:$W$30," ",""),0)),"","D&amp;R error")),"")</f>
        <v/>
      </c>
      <c r="O1216" s="256" t="str">
        <f t="shared" si="37"/>
        <v/>
      </c>
    </row>
    <row r="1217" spans="1:15" ht="15.75">
      <c r="A1217" s="250">
        <v>1210</v>
      </c>
      <c r="B1217" s="208"/>
      <c r="C1217" s="49"/>
      <c r="D1217" s="50"/>
      <c r="E1217" s="50"/>
      <c r="F1217" s="50"/>
      <c r="G1217" s="209"/>
      <c r="H1217" s="48"/>
      <c r="I1217" s="457" t="str">
        <f t="shared" si="36"/>
        <v/>
      </c>
      <c r="J1217" s="241" cm="1">
        <f t="array" ref="J1217">SUMPRODUCT(--(K1217:N1217&lt;&gt;"")) + IF(TRIM(O1217)="",0,LEN(O1217)-LEN(SUBSTITUTE(O1217,",",""))+1)</f>
        <v>0</v>
      </c>
      <c r="K1217" s="242" t="str">
        <f>IF(AND(G1217&lt;&gt;0,G1217&lt;&gt;""),IF(B1217="","",IF(ISNUMBER(MATCH(B1217,'Look Up Values'!$B$2:$B$500,0)),"","Dest. error")),"")</f>
        <v/>
      </c>
      <c r="L1217" s="242" t="str">
        <f>IF(AND(G1217&lt;&gt;0,G1217&lt;&gt;""),IF(C1217="","",IF(AND(ISNUMBER(--LEFT(C1217,FIND(" ",C1217&amp;" ")-1)),OR(LEN(LEFT(C1217,FIND(" ",C1217&amp;" ")-1))=6,LEN(LEFT(C1217,FIND(" ",C1217&amp;" ")-1))=7),OR(ISNUMBER(MATCH(LEFT(C1217,FIND(" ",C1217&amp;" ")-1),'Look Up Values'!$G$2:$G$1000,0)),ISNUMBER(MATCH(LEFT(C1217,FIND(" ",C1217&amp;" ")-1),'Look Up Values'!$AE$2:$AE$2000,0)))),"","EWC error")),"")</f>
        <v/>
      </c>
      <c r="M1217" s="242" t="str" cm="1">
        <f t="array" ref="M1217">IF(AND(G1217&lt;&gt;0,G1217&lt;&gt;""),IF(E1217="","",IF(ISNUMBER(MATCH(SUBSTITUTE(E1217," ",""),SUBSTITUTE('Look Up Values'!$I$2:$I$10," ",""),0)),"","State error")),"")</f>
        <v/>
      </c>
      <c r="N1217" s="242" t="str" cm="1">
        <f t="array" ref="N1217">IF(AND(G1217&lt;&gt;0,G1217&lt;&gt;""),IF(F1217="","",IF(ISNUMBER(MATCH(SUBSTITUTE(F1217," ",""),SUBSTITUTE('Look Up Values'!$W$2:$W$30," ",""),0)),"","D&amp;R error")),"")</f>
        <v/>
      </c>
      <c r="O1217" s="256" t="str">
        <f t="shared" si="37"/>
        <v/>
      </c>
    </row>
    <row r="1218" spans="1:15" ht="15.75">
      <c r="A1218" s="250">
        <v>1211</v>
      </c>
      <c r="B1218" s="208"/>
      <c r="C1218" s="49"/>
      <c r="D1218" s="50"/>
      <c r="E1218" s="50"/>
      <c r="F1218" s="50"/>
      <c r="G1218" s="209"/>
      <c r="H1218" s="48"/>
      <c r="I1218" s="457" t="str">
        <f t="shared" si="36"/>
        <v/>
      </c>
      <c r="J1218" s="241" cm="1">
        <f t="array" ref="J1218">SUMPRODUCT(--(K1218:N1218&lt;&gt;"")) + IF(TRIM(O1218)="",0,LEN(O1218)-LEN(SUBSTITUTE(O1218,",",""))+1)</f>
        <v>0</v>
      </c>
      <c r="K1218" s="242" t="str">
        <f>IF(AND(G1218&lt;&gt;0,G1218&lt;&gt;""),IF(B1218="","",IF(ISNUMBER(MATCH(B1218,'Look Up Values'!$B$2:$B$500,0)),"","Dest. error")),"")</f>
        <v/>
      </c>
      <c r="L1218" s="242" t="str">
        <f>IF(AND(G1218&lt;&gt;0,G1218&lt;&gt;""),IF(C1218="","",IF(AND(ISNUMBER(--LEFT(C1218,FIND(" ",C1218&amp;" ")-1)),OR(LEN(LEFT(C1218,FIND(" ",C1218&amp;" ")-1))=6,LEN(LEFT(C1218,FIND(" ",C1218&amp;" ")-1))=7),OR(ISNUMBER(MATCH(LEFT(C1218,FIND(" ",C1218&amp;" ")-1),'Look Up Values'!$G$2:$G$1000,0)),ISNUMBER(MATCH(LEFT(C1218,FIND(" ",C1218&amp;" ")-1),'Look Up Values'!$AE$2:$AE$2000,0)))),"","EWC error")),"")</f>
        <v/>
      </c>
      <c r="M1218" s="242" t="str" cm="1">
        <f t="array" ref="M1218">IF(AND(G1218&lt;&gt;0,G1218&lt;&gt;""),IF(E1218="","",IF(ISNUMBER(MATCH(SUBSTITUTE(E1218," ",""),SUBSTITUTE('Look Up Values'!$I$2:$I$10," ",""),0)),"","State error")),"")</f>
        <v/>
      </c>
      <c r="N1218" s="242" t="str" cm="1">
        <f t="array" ref="N1218">IF(AND(G1218&lt;&gt;0,G1218&lt;&gt;""),IF(F1218="","",IF(ISNUMBER(MATCH(SUBSTITUTE(F1218," ",""),SUBSTITUTE('Look Up Values'!$W$2:$W$30," ",""),0)),"","D&amp;R error")),"")</f>
        <v/>
      </c>
      <c r="O1218" s="256" t="str">
        <f t="shared" si="37"/>
        <v/>
      </c>
    </row>
    <row r="1219" spans="1:15" ht="15.75">
      <c r="A1219" s="250">
        <v>1212</v>
      </c>
      <c r="B1219" s="208"/>
      <c r="C1219" s="49"/>
      <c r="D1219" s="50"/>
      <c r="E1219" s="50"/>
      <c r="F1219" s="50"/>
      <c r="G1219" s="209"/>
      <c r="H1219" s="48"/>
      <c r="I1219" s="457" t="str">
        <f t="shared" si="36"/>
        <v/>
      </c>
      <c r="J1219" s="241" cm="1">
        <f t="array" ref="J1219">SUMPRODUCT(--(K1219:N1219&lt;&gt;"")) + IF(TRIM(O1219)="",0,LEN(O1219)-LEN(SUBSTITUTE(O1219,",",""))+1)</f>
        <v>0</v>
      </c>
      <c r="K1219" s="242" t="str">
        <f>IF(AND(G1219&lt;&gt;0,G1219&lt;&gt;""),IF(B1219="","",IF(ISNUMBER(MATCH(B1219,'Look Up Values'!$B$2:$B$500,0)),"","Dest. error")),"")</f>
        <v/>
      </c>
      <c r="L1219" s="242" t="str">
        <f>IF(AND(G1219&lt;&gt;0,G1219&lt;&gt;""),IF(C1219="","",IF(AND(ISNUMBER(--LEFT(C1219,FIND(" ",C1219&amp;" ")-1)),OR(LEN(LEFT(C1219,FIND(" ",C1219&amp;" ")-1))=6,LEN(LEFT(C1219,FIND(" ",C1219&amp;" ")-1))=7),OR(ISNUMBER(MATCH(LEFT(C1219,FIND(" ",C1219&amp;" ")-1),'Look Up Values'!$G$2:$G$1000,0)),ISNUMBER(MATCH(LEFT(C1219,FIND(" ",C1219&amp;" ")-1),'Look Up Values'!$AE$2:$AE$2000,0)))),"","EWC error")),"")</f>
        <v/>
      </c>
      <c r="M1219" s="242" t="str" cm="1">
        <f t="array" ref="M1219">IF(AND(G1219&lt;&gt;0,G1219&lt;&gt;""),IF(E1219="","",IF(ISNUMBER(MATCH(SUBSTITUTE(E1219," ",""),SUBSTITUTE('Look Up Values'!$I$2:$I$10," ",""),0)),"","State error")),"")</f>
        <v/>
      </c>
      <c r="N1219" s="242" t="str" cm="1">
        <f t="array" ref="N1219">IF(AND(G1219&lt;&gt;0,G1219&lt;&gt;""),IF(F1219="","",IF(ISNUMBER(MATCH(SUBSTITUTE(F1219," ",""),SUBSTITUTE('Look Up Values'!$W$2:$W$30," ",""),0)),"","D&amp;R error")),"")</f>
        <v/>
      </c>
      <c r="O1219" s="256" t="str">
        <f t="shared" si="37"/>
        <v/>
      </c>
    </row>
    <row r="1220" spans="1:15" ht="15.75">
      <c r="A1220" s="250">
        <v>1213</v>
      </c>
      <c r="B1220" s="208"/>
      <c r="C1220" s="49"/>
      <c r="D1220" s="50"/>
      <c r="E1220" s="50"/>
      <c r="F1220" s="50"/>
      <c r="G1220" s="209"/>
      <c r="H1220" s="48"/>
      <c r="I1220" s="457" t="str">
        <f t="shared" si="36"/>
        <v/>
      </c>
      <c r="J1220" s="241" cm="1">
        <f t="array" ref="J1220">SUMPRODUCT(--(K1220:N1220&lt;&gt;"")) + IF(TRIM(O1220)="",0,LEN(O1220)-LEN(SUBSTITUTE(O1220,",",""))+1)</f>
        <v>0</v>
      </c>
      <c r="K1220" s="242" t="str">
        <f>IF(AND(G1220&lt;&gt;0,G1220&lt;&gt;""),IF(B1220="","",IF(ISNUMBER(MATCH(B1220,'Look Up Values'!$B$2:$B$500,0)),"","Dest. error")),"")</f>
        <v/>
      </c>
      <c r="L1220" s="242" t="str">
        <f>IF(AND(G1220&lt;&gt;0,G1220&lt;&gt;""),IF(C1220="","",IF(AND(ISNUMBER(--LEFT(C1220,FIND(" ",C1220&amp;" ")-1)),OR(LEN(LEFT(C1220,FIND(" ",C1220&amp;" ")-1))=6,LEN(LEFT(C1220,FIND(" ",C1220&amp;" ")-1))=7),OR(ISNUMBER(MATCH(LEFT(C1220,FIND(" ",C1220&amp;" ")-1),'Look Up Values'!$G$2:$G$1000,0)),ISNUMBER(MATCH(LEFT(C1220,FIND(" ",C1220&amp;" ")-1),'Look Up Values'!$AE$2:$AE$2000,0)))),"","EWC error")),"")</f>
        <v/>
      </c>
      <c r="M1220" s="242" t="str" cm="1">
        <f t="array" ref="M1220">IF(AND(G1220&lt;&gt;0,G1220&lt;&gt;""),IF(E1220="","",IF(ISNUMBER(MATCH(SUBSTITUTE(E1220," ",""),SUBSTITUTE('Look Up Values'!$I$2:$I$10," ",""),0)),"","State error")),"")</f>
        <v/>
      </c>
      <c r="N1220" s="242" t="str" cm="1">
        <f t="array" ref="N1220">IF(AND(G1220&lt;&gt;0,G1220&lt;&gt;""),IF(F1220="","",IF(ISNUMBER(MATCH(SUBSTITUTE(F1220," ",""),SUBSTITUTE('Look Up Values'!$W$2:$W$30," ",""),0)),"","D&amp;R error")),"")</f>
        <v/>
      </c>
      <c r="O1220" s="256" t="str">
        <f t="shared" si="37"/>
        <v/>
      </c>
    </row>
    <row r="1221" spans="1:15" ht="15.75">
      <c r="A1221" s="250">
        <v>1214</v>
      </c>
      <c r="B1221" s="208"/>
      <c r="C1221" s="49"/>
      <c r="D1221" s="50"/>
      <c r="E1221" s="50"/>
      <c r="F1221" s="50"/>
      <c r="G1221" s="209"/>
      <c r="H1221" s="48"/>
      <c r="I1221" s="457" t="str">
        <f t="shared" si="36"/>
        <v/>
      </c>
      <c r="J1221" s="241" cm="1">
        <f t="array" ref="J1221">SUMPRODUCT(--(K1221:N1221&lt;&gt;"")) + IF(TRIM(O1221)="",0,LEN(O1221)-LEN(SUBSTITUTE(O1221,",",""))+1)</f>
        <v>0</v>
      </c>
      <c r="K1221" s="242" t="str">
        <f>IF(AND(G1221&lt;&gt;0,G1221&lt;&gt;""),IF(B1221="","",IF(ISNUMBER(MATCH(B1221,'Look Up Values'!$B$2:$B$500,0)),"","Dest. error")),"")</f>
        <v/>
      </c>
      <c r="L1221" s="242" t="str">
        <f>IF(AND(G1221&lt;&gt;0,G1221&lt;&gt;""),IF(C1221="","",IF(AND(ISNUMBER(--LEFT(C1221,FIND(" ",C1221&amp;" ")-1)),OR(LEN(LEFT(C1221,FIND(" ",C1221&amp;" ")-1))=6,LEN(LEFT(C1221,FIND(" ",C1221&amp;" ")-1))=7),OR(ISNUMBER(MATCH(LEFT(C1221,FIND(" ",C1221&amp;" ")-1),'Look Up Values'!$G$2:$G$1000,0)),ISNUMBER(MATCH(LEFT(C1221,FIND(" ",C1221&amp;" ")-1),'Look Up Values'!$AE$2:$AE$2000,0)))),"","EWC error")),"")</f>
        <v/>
      </c>
      <c r="M1221" s="242" t="str" cm="1">
        <f t="array" ref="M1221">IF(AND(G1221&lt;&gt;0,G1221&lt;&gt;""),IF(E1221="","",IF(ISNUMBER(MATCH(SUBSTITUTE(E1221," ",""),SUBSTITUTE('Look Up Values'!$I$2:$I$10," ",""),0)),"","State error")),"")</f>
        <v/>
      </c>
      <c r="N1221" s="242" t="str" cm="1">
        <f t="array" ref="N1221">IF(AND(G1221&lt;&gt;0,G1221&lt;&gt;""),IF(F1221="","",IF(ISNUMBER(MATCH(SUBSTITUTE(F1221," ",""),SUBSTITUTE('Look Up Values'!$W$2:$W$30," ",""),0)),"","D&amp;R error")),"")</f>
        <v/>
      </c>
      <c r="O1221" s="256" t="str">
        <f t="shared" si="37"/>
        <v/>
      </c>
    </row>
    <row r="1222" spans="1:15" ht="15.75">
      <c r="A1222" s="250">
        <v>1215</v>
      </c>
      <c r="B1222" s="208"/>
      <c r="C1222" s="49"/>
      <c r="D1222" s="50"/>
      <c r="E1222" s="50"/>
      <c r="F1222" s="50"/>
      <c r="G1222" s="209"/>
      <c r="H1222" s="48"/>
      <c r="I1222" s="457" t="str">
        <f t="shared" si="36"/>
        <v/>
      </c>
      <c r="J1222" s="241" cm="1">
        <f t="array" ref="J1222">SUMPRODUCT(--(K1222:N1222&lt;&gt;"")) + IF(TRIM(O1222)="",0,LEN(O1222)-LEN(SUBSTITUTE(O1222,",",""))+1)</f>
        <v>0</v>
      </c>
      <c r="K1222" s="242" t="str">
        <f>IF(AND(G1222&lt;&gt;0,G1222&lt;&gt;""),IF(B1222="","",IF(ISNUMBER(MATCH(B1222,'Look Up Values'!$B$2:$B$500,0)),"","Dest. error")),"")</f>
        <v/>
      </c>
      <c r="L1222" s="242" t="str">
        <f>IF(AND(G1222&lt;&gt;0,G1222&lt;&gt;""),IF(C1222="","",IF(AND(ISNUMBER(--LEFT(C1222,FIND(" ",C1222&amp;" ")-1)),OR(LEN(LEFT(C1222,FIND(" ",C1222&amp;" ")-1))=6,LEN(LEFT(C1222,FIND(" ",C1222&amp;" ")-1))=7),OR(ISNUMBER(MATCH(LEFT(C1222,FIND(" ",C1222&amp;" ")-1),'Look Up Values'!$G$2:$G$1000,0)),ISNUMBER(MATCH(LEFT(C1222,FIND(" ",C1222&amp;" ")-1),'Look Up Values'!$AE$2:$AE$2000,0)))),"","EWC error")),"")</f>
        <v/>
      </c>
      <c r="M1222" s="242" t="str" cm="1">
        <f t="array" ref="M1222">IF(AND(G1222&lt;&gt;0,G1222&lt;&gt;""),IF(E1222="","",IF(ISNUMBER(MATCH(SUBSTITUTE(E1222," ",""),SUBSTITUTE('Look Up Values'!$I$2:$I$10," ",""),0)),"","State error")),"")</f>
        <v/>
      </c>
      <c r="N1222" s="242" t="str" cm="1">
        <f t="array" ref="N1222">IF(AND(G1222&lt;&gt;0,G1222&lt;&gt;""),IF(F1222="","",IF(ISNUMBER(MATCH(SUBSTITUTE(F1222," ",""),SUBSTITUTE('Look Up Values'!$W$2:$W$30," ",""),0)),"","D&amp;R error")),"")</f>
        <v/>
      </c>
      <c r="O1222" s="256" t="str">
        <f t="shared" si="37"/>
        <v/>
      </c>
    </row>
    <row r="1223" spans="1:15" ht="15.75">
      <c r="A1223" s="250">
        <v>1216</v>
      </c>
      <c r="B1223" s="208"/>
      <c r="C1223" s="49"/>
      <c r="D1223" s="50"/>
      <c r="E1223" s="50"/>
      <c r="F1223" s="50"/>
      <c r="G1223" s="209"/>
      <c r="H1223" s="48"/>
      <c r="I1223" s="457" t="str">
        <f t="shared" si="36"/>
        <v/>
      </c>
      <c r="J1223" s="241" cm="1">
        <f t="array" ref="J1223">SUMPRODUCT(--(K1223:N1223&lt;&gt;"")) + IF(TRIM(O1223)="",0,LEN(O1223)-LEN(SUBSTITUTE(O1223,",",""))+1)</f>
        <v>0</v>
      </c>
      <c r="K1223" s="242" t="str">
        <f>IF(AND(G1223&lt;&gt;0,G1223&lt;&gt;""),IF(B1223="","",IF(ISNUMBER(MATCH(B1223,'Look Up Values'!$B$2:$B$500,0)),"","Dest. error")),"")</f>
        <v/>
      </c>
      <c r="L1223" s="242" t="str">
        <f>IF(AND(G1223&lt;&gt;0,G1223&lt;&gt;""),IF(C1223="","",IF(AND(ISNUMBER(--LEFT(C1223,FIND(" ",C1223&amp;" ")-1)),OR(LEN(LEFT(C1223,FIND(" ",C1223&amp;" ")-1))=6,LEN(LEFT(C1223,FIND(" ",C1223&amp;" ")-1))=7),OR(ISNUMBER(MATCH(LEFT(C1223,FIND(" ",C1223&amp;" ")-1),'Look Up Values'!$G$2:$G$1000,0)),ISNUMBER(MATCH(LEFT(C1223,FIND(" ",C1223&amp;" ")-1),'Look Up Values'!$AE$2:$AE$2000,0)))),"","EWC error")),"")</f>
        <v/>
      </c>
      <c r="M1223" s="242" t="str" cm="1">
        <f t="array" ref="M1223">IF(AND(G1223&lt;&gt;0,G1223&lt;&gt;""),IF(E1223="","",IF(ISNUMBER(MATCH(SUBSTITUTE(E1223," ",""),SUBSTITUTE('Look Up Values'!$I$2:$I$10," ",""),0)),"","State error")),"")</f>
        <v/>
      </c>
      <c r="N1223" s="242" t="str" cm="1">
        <f t="array" ref="N1223">IF(AND(G1223&lt;&gt;0,G1223&lt;&gt;""),IF(F1223="","",IF(ISNUMBER(MATCH(SUBSTITUTE(F1223," ",""),SUBSTITUTE('Look Up Values'!$W$2:$W$30," ",""),0)),"","D&amp;R error")),"")</f>
        <v/>
      </c>
      <c r="O1223" s="256" t="str">
        <f t="shared" si="37"/>
        <v/>
      </c>
    </row>
    <row r="1224" spans="1:15" ht="15.75">
      <c r="A1224" s="250">
        <v>1217</v>
      </c>
      <c r="B1224" s="208"/>
      <c r="C1224" s="49"/>
      <c r="D1224" s="50"/>
      <c r="E1224" s="50"/>
      <c r="F1224" s="50"/>
      <c r="G1224" s="209"/>
      <c r="H1224" s="48"/>
      <c r="I1224" s="457" t="str">
        <f t="shared" si="36"/>
        <v/>
      </c>
      <c r="J1224" s="241" cm="1">
        <f t="array" ref="J1224">SUMPRODUCT(--(K1224:N1224&lt;&gt;"")) + IF(TRIM(O1224)="",0,LEN(O1224)-LEN(SUBSTITUTE(O1224,",",""))+1)</f>
        <v>0</v>
      </c>
      <c r="K1224" s="242" t="str">
        <f>IF(AND(G1224&lt;&gt;0,G1224&lt;&gt;""),IF(B1224="","",IF(ISNUMBER(MATCH(B1224,'Look Up Values'!$B$2:$B$500,0)),"","Dest. error")),"")</f>
        <v/>
      </c>
      <c r="L1224" s="242" t="str">
        <f>IF(AND(G1224&lt;&gt;0,G1224&lt;&gt;""),IF(C1224="","",IF(AND(ISNUMBER(--LEFT(C1224,FIND(" ",C1224&amp;" ")-1)),OR(LEN(LEFT(C1224,FIND(" ",C1224&amp;" ")-1))=6,LEN(LEFT(C1224,FIND(" ",C1224&amp;" ")-1))=7),OR(ISNUMBER(MATCH(LEFT(C1224,FIND(" ",C1224&amp;" ")-1),'Look Up Values'!$G$2:$G$1000,0)),ISNUMBER(MATCH(LEFT(C1224,FIND(" ",C1224&amp;" ")-1),'Look Up Values'!$AE$2:$AE$2000,0)))),"","EWC error")),"")</f>
        <v/>
      </c>
      <c r="M1224" s="242" t="str" cm="1">
        <f t="array" ref="M1224">IF(AND(G1224&lt;&gt;0,G1224&lt;&gt;""),IF(E1224="","",IF(ISNUMBER(MATCH(SUBSTITUTE(E1224," ",""),SUBSTITUTE('Look Up Values'!$I$2:$I$10," ",""),0)),"","State error")),"")</f>
        <v/>
      </c>
      <c r="N1224" s="242" t="str" cm="1">
        <f t="array" ref="N1224">IF(AND(G1224&lt;&gt;0,G1224&lt;&gt;""),IF(F1224="","",IF(ISNUMBER(MATCH(SUBSTITUTE(F1224," ",""),SUBSTITUTE('Look Up Values'!$W$2:$W$30," ",""),0)),"","D&amp;R error")),"")</f>
        <v/>
      </c>
      <c r="O1224" s="256" t="str">
        <f t="shared" si="37"/>
        <v/>
      </c>
    </row>
    <row r="1225" spans="1:15" ht="15.75">
      <c r="A1225" s="250">
        <v>1218</v>
      </c>
      <c r="B1225" s="208"/>
      <c r="C1225" s="49"/>
      <c r="D1225" s="50"/>
      <c r="E1225" s="50"/>
      <c r="F1225" s="50"/>
      <c r="G1225" s="209"/>
      <c r="H1225" s="48"/>
      <c r="I1225" s="457" t="str">
        <f t="shared" ref="I1225:I1288" si="38">IF(IFERROR(--SUBSTITUTE(J1225,CHAR(160),""),0)&gt;0,A1225,"")</f>
        <v/>
      </c>
      <c r="J1225" s="241" cm="1">
        <f t="array" ref="J1225">SUMPRODUCT(--(K1225:N1225&lt;&gt;"")) + IF(TRIM(O1225)="",0,LEN(O1225)-LEN(SUBSTITUTE(O1225,",",""))+1)</f>
        <v>0</v>
      </c>
      <c r="K1225" s="242" t="str">
        <f>IF(AND(G1225&lt;&gt;0,G1225&lt;&gt;""),IF(B1225="","",IF(ISNUMBER(MATCH(B1225,'Look Up Values'!$B$2:$B$500,0)),"","Dest. error")),"")</f>
        <v/>
      </c>
      <c r="L1225" s="242" t="str">
        <f>IF(AND(G1225&lt;&gt;0,G1225&lt;&gt;""),IF(C1225="","",IF(AND(ISNUMBER(--LEFT(C1225,FIND(" ",C1225&amp;" ")-1)),OR(LEN(LEFT(C1225,FIND(" ",C1225&amp;" ")-1))=6,LEN(LEFT(C1225,FIND(" ",C1225&amp;" ")-1))=7),OR(ISNUMBER(MATCH(LEFT(C1225,FIND(" ",C1225&amp;" ")-1),'Look Up Values'!$G$2:$G$1000,0)),ISNUMBER(MATCH(LEFT(C1225,FIND(" ",C1225&amp;" ")-1),'Look Up Values'!$AE$2:$AE$2000,0)))),"","EWC error")),"")</f>
        <v/>
      </c>
      <c r="M1225" s="242" t="str" cm="1">
        <f t="array" ref="M1225">IF(AND(G1225&lt;&gt;0,G1225&lt;&gt;""),IF(E1225="","",IF(ISNUMBER(MATCH(SUBSTITUTE(E1225," ",""),SUBSTITUTE('Look Up Values'!$I$2:$I$10," ",""),0)),"","State error")),"")</f>
        <v/>
      </c>
      <c r="N1225" s="242" t="str" cm="1">
        <f t="array" ref="N1225">IF(AND(G1225&lt;&gt;0,G1225&lt;&gt;""),IF(F1225="","",IF(ISNUMBER(MATCH(SUBSTITUTE(F1225," ",""),SUBSTITUTE('Look Up Values'!$W$2:$W$30," ",""),0)),"","D&amp;R error")),"")</f>
        <v/>
      </c>
      <c r="O1225" s="256" t="str">
        <f t="shared" ref="O1225:O1288" si="39">IF(OR(G1225="",G1225=0),"",IF((TRIM(SUBSTITUTE(B1225,CHAR(160),""))&amp;TRIM(SUBSTITUTE(C1225,CHAR(160),""))&amp;TRIM(SUBSTITUTE(F1225,CHAR(160),""))&amp;TRIM(SUBSTITUTE(E1225,CHAR(160),"")))&lt;&gt;"",IF((--(TRIM(SUBSTITUTE(B1225,CHAR(160),""))&lt;&gt;"")+--(TRIM(SUBSTITUTE(C1225,CHAR(160),""))&lt;&gt;"")+--(TRIM(SUBSTITUTE(F1225,CHAR(160),""))&lt;&gt;"")+--(TRIM(SUBSTITUTE(E1225,CHAR(160),""))&lt;&gt;""))=4,"",LEFT(IF(TRIM(SUBSTITUTE(B1225,CHAR(160),""))="","Dest, ","")&amp;IF(TRIM(SUBSTITUTE(C1225,CHAR(160),""))="","EWC, ","")&amp;IF(TRIM(SUBSTITUTE(F1225,CHAR(160),""))="","D&amp;R, ","")&amp;IF(TRIM(SUBSTITUTE(E1225,CHAR(160),""))="","State, ",""),LEN(IF(TRIM(SUBSTITUTE(B1225,CHAR(160),""))="","Dest, ","")&amp;IF(TRIM(SUBSTITUTE(C1225,CHAR(160),""))="","EWC, ","")&amp;IF(TRIM(SUBSTITUTE(F1225,CHAR(160),""))="","D&amp;R, ","")&amp;IF(TRIM(SUBSTITUTE(E1225,CHAR(160),""))="","State, ",""))-2)),LEFT(IF(TRIM(SUBSTITUTE(B1225,CHAR(160),""))="","Dest, ","")&amp;IF(TRIM(SUBSTITUTE(C1225,CHAR(160),""))="","EWC, ","")&amp;IF(TRIM(SUBSTITUTE(F1225,CHAR(160),""))="","D&amp;R, ","")&amp;IF(TRIM(SUBSTITUTE(E1225,CHAR(160),""))="","State, ",""),LEN(IF(TRIM(SUBSTITUTE(B1225,CHAR(160),""))="","Dest, ","")&amp;IF(TRIM(SUBSTITUTE(C1225,CHAR(160),""))="","EWC, ","")&amp;IF(TRIM(SUBSTITUTE(F1225,CHAR(160),""))="","D&amp;R, ","")&amp;IF(TRIM(SUBSTITUTE(E1225,CHAR(160),""))="","State, ",""))-2)))</f>
        <v/>
      </c>
    </row>
    <row r="1226" spans="1:15" ht="15.75">
      <c r="A1226" s="250">
        <v>1219</v>
      </c>
      <c r="B1226" s="208"/>
      <c r="C1226" s="49"/>
      <c r="D1226" s="50"/>
      <c r="E1226" s="50"/>
      <c r="F1226" s="50"/>
      <c r="G1226" s="209"/>
      <c r="H1226" s="48"/>
      <c r="I1226" s="457" t="str">
        <f t="shared" si="38"/>
        <v/>
      </c>
      <c r="J1226" s="241" cm="1">
        <f t="array" ref="J1226">SUMPRODUCT(--(K1226:N1226&lt;&gt;"")) + IF(TRIM(O1226)="",0,LEN(O1226)-LEN(SUBSTITUTE(O1226,",",""))+1)</f>
        <v>0</v>
      </c>
      <c r="K1226" s="242" t="str">
        <f>IF(AND(G1226&lt;&gt;0,G1226&lt;&gt;""),IF(B1226="","",IF(ISNUMBER(MATCH(B1226,'Look Up Values'!$B$2:$B$500,0)),"","Dest. error")),"")</f>
        <v/>
      </c>
      <c r="L1226" s="242" t="str">
        <f>IF(AND(G1226&lt;&gt;0,G1226&lt;&gt;""),IF(C1226="","",IF(AND(ISNUMBER(--LEFT(C1226,FIND(" ",C1226&amp;" ")-1)),OR(LEN(LEFT(C1226,FIND(" ",C1226&amp;" ")-1))=6,LEN(LEFT(C1226,FIND(" ",C1226&amp;" ")-1))=7),OR(ISNUMBER(MATCH(LEFT(C1226,FIND(" ",C1226&amp;" ")-1),'Look Up Values'!$G$2:$G$1000,0)),ISNUMBER(MATCH(LEFT(C1226,FIND(" ",C1226&amp;" ")-1),'Look Up Values'!$AE$2:$AE$2000,0)))),"","EWC error")),"")</f>
        <v/>
      </c>
      <c r="M1226" s="242" t="str" cm="1">
        <f t="array" ref="M1226">IF(AND(G1226&lt;&gt;0,G1226&lt;&gt;""),IF(E1226="","",IF(ISNUMBER(MATCH(SUBSTITUTE(E1226," ",""),SUBSTITUTE('Look Up Values'!$I$2:$I$10," ",""),0)),"","State error")),"")</f>
        <v/>
      </c>
      <c r="N1226" s="242" t="str" cm="1">
        <f t="array" ref="N1226">IF(AND(G1226&lt;&gt;0,G1226&lt;&gt;""),IF(F1226="","",IF(ISNUMBER(MATCH(SUBSTITUTE(F1226," ",""),SUBSTITUTE('Look Up Values'!$W$2:$W$30," ",""),0)),"","D&amp;R error")),"")</f>
        <v/>
      </c>
      <c r="O1226" s="256" t="str">
        <f t="shared" si="39"/>
        <v/>
      </c>
    </row>
    <row r="1227" spans="1:15" ht="15.75">
      <c r="A1227" s="250">
        <v>1220</v>
      </c>
      <c r="B1227" s="208"/>
      <c r="C1227" s="49"/>
      <c r="D1227" s="50"/>
      <c r="E1227" s="50"/>
      <c r="F1227" s="50"/>
      <c r="G1227" s="209"/>
      <c r="H1227" s="48"/>
      <c r="I1227" s="457" t="str">
        <f t="shared" si="38"/>
        <v/>
      </c>
      <c r="J1227" s="241" cm="1">
        <f t="array" ref="J1227">SUMPRODUCT(--(K1227:N1227&lt;&gt;"")) + IF(TRIM(O1227)="",0,LEN(O1227)-LEN(SUBSTITUTE(O1227,",",""))+1)</f>
        <v>0</v>
      </c>
      <c r="K1227" s="242" t="str">
        <f>IF(AND(G1227&lt;&gt;0,G1227&lt;&gt;""),IF(B1227="","",IF(ISNUMBER(MATCH(B1227,'Look Up Values'!$B$2:$B$500,0)),"","Dest. error")),"")</f>
        <v/>
      </c>
      <c r="L1227" s="242" t="str">
        <f>IF(AND(G1227&lt;&gt;0,G1227&lt;&gt;""),IF(C1227="","",IF(AND(ISNUMBER(--LEFT(C1227,FIND(" ",C1227&amp;" ")-1)),OR(LEN(LEFT(C1227,FIND(" ",C1227&amp;" ")-1))=6,LEN(LEFT(C1227,FIND(" ",C1227&amp;" ")-1))=7),OR(ISNUMBER(MATCH(LEFT(C1227,FIND(" ",C1227&amp;" ")-1),'Look Up Values'!$G$2:$G$1000,0)),ISNUMBER(MATCH(LEFT(C1227,FIND(" ",C1227&amp;" ")-1),'Look Up Values'!$AE$2:$AE$2000,0)))),"","EWC error")),"")</f>
        <v/>
      </c>
      <c r="M1227" s="242" t="str" cm="1">
        <f t="array" ref="M1227">IF(AND(G1227&lt;&gt;0,G1227&lt;&gt;""),IF(E1227="","",IF(ISNUMBER(MATCH(SUBSTITUTE(E1227," ",""),SUBSTITUTE('Look Up Values'!$I$2:$I$10," ",""),0)),"","State error")),"")</f>
        <v/>
      </c>
      <c r="N1227" s="242" t="str" cm="1">
        <f t="array" ref="N1227">IF(AND(G1227&lt;&gt;0,G1227&lt;&gt;""),IF(F1227="","",IF(ISNUMBER(MATCH(SUBSTITUTE(F1227," ",""),SUBSTITUTE('Look Up Values'!$W$2:$W$30," ",""),0)),"","D&amp;R error")),"")</f>
        <v/>
      </c>
      <c r="O1227" s="256" t="str">
        <f t="shared" si="39"/>
        <v/>
      </c>
    </row>
    <row r="1228" spans="1:15" ht="15.75">
      <c r="A1228" s="250">
        <v>1221</v>
      </c>
      <c r="B1228" s="208"/>
      <c r="C1228" s="49"/>
      <c r="D1228" s="50"/>
      <c r="E1228" s="50"/>
      <c r="F1228" s="50"/>
      <c r="G1228" s="209"/>
      <c r="H1228" s="48"/>
      <c r="I1228" s="457" t="str">
        <f t="shared" si="38"/>
        <v/>
      </c>
      <c r="J1228" s="241" cm="1">
        <f t="array" ref="J1228">SUMPRODUCT(--(K1228:N1228&lt;&gt;"")) + IF(TRIM(O1228)="",0,LEN(O1228)-LEN(SUBSTITUTE(O1228,",",""))+1)</f>
        <v>0</v>
      </c>
      <c r="K1228" s="242" t="str">
        <f>IF(AND(G1228&lt;&gt;0,G1228&lt;&gt;""),IF(B1228="","",IF(ISNUMBER(MATCH(B1228,'Look Up Values'!$B$2:$B$500,0)),"","Dest. error")),"")</f>
        <v/>
      </c>
      <c r="L1228" s="242" t="str">
        <f>IF(AND(G1228&lt;&gt;0,G1228&lt;&gt;""),IF(C1228="","",IF(AND(ISNUMBER(--LEFT(C1228,FIND(" ",C1228&amp;" ")-1)),OR(LEN(LEFT(C1228,FIND(" ",C1228&amp;" ")-1))=6,LEN(LEFT(C1228,FIND(" ",C1228&amp;" ")-1))=7),OR(ISNUMBER(MATCH(LEFT(C1228,FIND(" ",C1228&amp;" ")-1),'Look Up Values'!$G$2:$G$1000,0)),ISNUMBER(MATCH(LEFT(C1228,FIND(" ",C1228&amp;" ")-1),'Look Up Values'!$AE$2:$AE$2000,0)))),"","EWC error")),"")</f>
        <v/>
      </c>
      <c r="M1228" s="242" t="str" cm="1">
        <f t="array" ref="M1228">IF(AND(G1228&lt;&gt;0,G1228&lt;&gt;""),IF(E1228="","",IF(ISNUMBER(MATCH(SUBSTITUTE(E1228," ",""),SUBSTITUTE('Look Up Values'!$I$2:$I$10," ",""),0)),"","State error")),"")</f>
        <v/>
      </c>
      <c r="N1228" s="242" t="str" cm="1">
        <f t="array" ref="N1228">IF(AND(G1228&lt;&gt;0,G1228&lt;&gt;""),IF(F1228="","",IF(ISNUMBER(MATCH(SUBSTITUTE(F1228," ",""),SUBSTITUTE('Look Up Values'!$W$2:$W$30," ",""),0)),"","D&amp;R error")),"")</f>
        <v/>
      </c>
      <c r="O1228" s="256" t="str">
        <f t="shared" si="39"/>
        <v/>
      </c>
    </row>
    <row r="1229" spans="1:15" ht="15.75">
      <c r="A1229" s="250">
        <v>1222</v>
      </c>
      <c r="B1229" s="208"/>
      <c r="C1229" s="49"/>
      <c r="D1229" s="50"/>
      <c r="E1229" s="50"/>
      <c r="F1229" s="50"/>
      <c r="G1229" s="209"/>
      <c r="H1229" s="48"/>
      <c r="I1229" s="457" t="str">
        <f t="shared" si="38"/>
        <v/>
      </c>
      <c r="J1229" s="241" cm="1">
        <f t="array" ref="J1229">SUMPRODUCT(--(K1229:N1229&lt;&gt;"")) + IF(TRIM(O1229)="",0,LEN(O1229)-LEN(SUBSTITUTE(O1229,",",""))+1)</f>
        <v>0</v>
      </c>
      <c r="K1229" s="242" t="str">
        <f>IF(AND(G1229&lt;&gt;0,G1229&lt;&gt;""),IF(B1229="","",IF(ISNUMBER(MATCH(B1229,'Look Up Values'!$B$2:$B$500,0)),"","Dest. error")),"")</f>
        <v/>
      </c>
      <c r="L1229" s="242" t="str">
        <f>IF(AND(G1229&lt;&gt;0,G1229&lt;&gt;""),IF(C1229="","",IF(AND(ISNUMBER(--LEFT(C1229,FIND(" ",C1229&amp;" ")-1)),OR(LEN(LEFT(C1229,FIND(" ",C1229&amp;" ")-1))=6,LEN(LEFT(C1229,FIND(" ",C1229&amp;" ")-1))=7),OR(ISNUMBER(MATCH(LEFT(C1229,FIND(" ",C1229&amp;" ")-1),'Look Up Values'!$G$2:$G$1000,0)),ISNUMBER(MATCH(LEFT(C1229,FIND(" ",C1229&amp;" ")-1),'Look Up Values'!$AE$2:$AE$2000,0)))),"","EWC error")),"")</f>
        <v/>
      </c>
      <c r="M1229" s="242" t="str" cm="1">
        <f t="array" ref="M1229">IF(AND(G1229&lt;&gt;0,G1229&lt;&gt;""),IF(E1229="","",IF(ISNUMBER(MATCH(SUBSTITUTE(E1229," ",""),SUBSTITUTE('Look Up Values'!$I$2:$I$10," ",""),0)),"","State error")),"")</f>
        <v/>
      </c>
      <c r="N1229" s="242" t="str" cm="1">
        <f t="array" ref="N1229">IF(AND(G1229&lt;&gt;0,G1229&lt;&gt;""),IF(F1229="","",IF(ISNUMBER(MATCH(SUBSTITUTE(F1229," ",""),SUBSTITUTE('Look Up Values'!$W$2:$W$30," ",""),0)),"","D&amp;R error")),"")</f>
        <v/>
      </c>
      <c r="O1229" s="256" t="str">
        <f t="shared" si="39"/>
        <v/>
      </c>
    </row>
    <row r="1230" spans="1:15" ht="15.75">
      <c r="A1230" s="250">
        <v>1223</v>
      </c>
      <c r="B1230" s="208"/>
      <c r="C1230" s="49"/>
      <c r="D1230" s="50"/>
      <c r="E1230" s="50"/>
      <c r="F1230" s="50"/>
      <c r="G1230" s="209"/>
      <c r="H1230" s="48"/>
      <c r="I1230" s="457" t="str">
        <f t="shared" si="38"/>
        <v/>
      </c>
      <c r="J1230" s="241" cm="1">
        <f t="array" ref="J1230">SUMPRODUCT(--(K1230:N1230&lt;&gt;"")) + IF(TRIM(O1230)="",0,LEN(O1230)-LEN(SUBSTITUTE(O1230,",",""))+1)</f>
        <v>0</v>
      </c>
      <c r="K1230" s="242" t="str">
        <f>IF(AND(G1230&lt;&gt;0,G1230&lt;&gt;""),IF(B1230="","",IF(ISNUMBER(MATCH(B1230,'Look Up Values'!$B$2:$B$500,0)),"","Dest. error")),"")</f>
        <v/>
      </c>
      <c r="L1230" s="242" t="str">
        <f>IF(AND(G1230&lt;&gt;0,G1230&lt;&gt;""),IF(C1230="","",IF(AND(ISNUMBER(--LEFT(C1230,FIND(" ",C1230&amp;" ")-1)),OR(LEN(LEFT(C1230,FIND(" ",C1230&amp;" ")-1))=6,LEN(LEFT(C1230,FIND(" ",C1230&amp;" ")-1))=7),OR(ISNUMBER(MATCH(LEFT(C1230,FIND(" ",C1230&amp;" ")-1),'Look Up Values'!$G$2:$G$1000,0)),ISNUMBER(MATCH(LEFT(C1230,FIND(" ",C1230&amp;" ")-1),'Look Up Values'!$AE$2:$AE$2000,0)))),"","EWC error")),"")</f>
        <v/>
      </c>
      <c r="M1230" s="242" t="str" cm="1">
        <f t="array" ref="M1230">IF(AND(G1230&lt;&gt;0,G1230&lt;&gt;""),IF(E1230="","",IF(ISNUMBER(MATCH(SUBSTITUTE(E1230," ",""),SUBSTITUTE('Look Up Values'!$I$2:$I$10," ",""),0)),"","State error")),"")</f>
        <v/>
      </c>
      <c r="N1230" s="242" t="str" cm="1">
        <f t="array" ref="N1230">IF(AND(G1230&lt;&gt;0,G1230&lt;&gt;""),IF(F1230="","",IF(ISNUMBER(MATCH(SUBSTITUTE(F1230," ",""),SUBSTITUTE('Look Up Values'!$W$2:$W$30," ",""),0)),"","D&amp;R error")),"")</f>
        <v/>
      </c>
      <c r="O1230" s="256" t="str">
        <f t="shared" si="39"/>
        <v/>
      </c>
    </row>
    <row r="1231" spans="1:15" ht="15.75">
      <c r="A1231" s="250">
        <v>1224</v>
      </c>
      <c r="B1231" s="208"/>
      <c r="C1231" s="49"/>
      <c r="D1231" s="50"/>
      <c r="E1231" s="50"/>
      <c r="F1231" s="50"/>
      <c r="G1231" s="209"/>
      <c r="H1231" s="48"/>
      <c r="I1231" s="457" t="str">
        <f t="shared" si="38"/>
        <v/>
      </c>
      <c r="J1231" s="241" cm="1">
        <f t="array" ref="J1231">SUMPRODUCT(--(K1231:N1231&lt;&gt;"")) + IF(TRIM(O1231)="",0,LEN(O1231)-LEN(SUBSTITUTE(O1231,",",""))+1)</f>
        <v>0</v>
      </c>
      <c r="K1231" s="242" t="str">
        <f>IF(AND(G1231&lt;&gt;0,G1231&lt;&gt;""),IF(B1231="","",IF(ISNUMBER(MATCH(B1231,'Look Up Values'!$B$2:$B$500,0)),"","Dest. error")),"")</f>
        <v/>
      </c>
      <c r="L1231" s="242" t="str">
        <f>IF(AND(G1231&lt;&gt;0,G1231&lt;&gt;""),IF(C1231="","",IF(AND(ISNUMBER(--LEFT(C1231,FIND(" ",C1231&amp;" ")-1)),OR(LEN(LEFT(C1231,FIND(" ",C1231&amp;" ")-1))=6,LEN(LEFT(C1231,FIND(" ",C1231&amp;" ")-1))=7),OR(ISNUMBER(MATCH(LEFT(C1231,FIND(" ",C1231&amp;" ")-1),'Look Up Values'!$G$2:$G$1000,0)),ISNUMBER(MATCH(LEFT(C1231,FIND(" ",C1231&amp;" ")-1),'Look Up Values'!$AE$2:$AE$2000,0)))),"","EWC error")),"")</f>
        <v/>
      </c>
      <c r="M1231" s="242" t="str" cm="1">
        <f t="array" ref="M1231">IF(AND(G1231&lt;&gt;0,G1231&lt;&gt;""),IF(E1231="","",IF(ISNUMBER(MATCH(SUBSTITUTE(E1231," ",""),SUBSTITUTE('Look Up Values'!$I$2:$I$10," ",""),0)),"","State error")),"")</f>
        <v/>
      </c>
      <c r="N1231" s="242" t="str" cm="1">
        <f t="array" ref="N1231">IF(AND(G1231&lt;&gt;0,G1231&lt;&gt;""),IF(F1231="","",IF(ISNUMBER(MATCH(SUBSTITUTE(F1231," ",""),SUBSTITUTE('Look Up Values'!$W$2:$W$30," ",""),0)),"","D&amp;R error")),"")</f>
        <v/>
      </c>
      <c r="O1231" s="256" t="str">
        <f t="shared" si="39"/>
        <v/>
      </c>
    </row>
    <row r="1232" spans="1:15" ht="15.75">
      <c r="A1232" s="250">
        <v>1225</v>
      </c>
      <c r="B1232" s="208"/>
      <c r="C1232" s="49"/>
      <c r="D1232" s="50"/>
      <c r="E1232" s="50"/>
      <c r="F1232" s="50"/>
      <c r="G1232" s="209"/>
      <c r="H1232" s="48"/>
      <c r="I1232" s="457" t="str">
        <f t="shared" si="38"/>
        <v/>
      </c>
      <c r="J1232" s="241" cm="1">
        <f t="array" ref="J1232">SUMPRODUCT(--(K1232:N1232&lt;&gt;"")) + IF(TRIM(O1232)="",0,LEN(O1232)-LEN(SUBSTITUTE(O1232,",",""))+1)</f>
        <v>0</v>
      </c>
      <c r="K1232" s="242" t="str">
        <f>IF(AND(G1232&lt;&gt;0,G1232&lt;&gt;""),IF(B1232="","",IF(ISNUMBER(MATCH(B1232,'Look Up Values'!$B$2:$B$500,0)),"","Dest. error")),"")</f>
        <v/>
      </c>
      <c r="L1232" s="242" t="str">
        <f>IF(AND(G1232&lt;&gt;0,G1232&lt;&gt;""),IF(C1232="","",IF(AND(ISNUMBER(--LEFT(C1232,FIND(" ",C1232&amp;" ")-1)),OR(LEN(LEFT(C1232,FIND(" ",C1232&amp;" ")-1))=6,LEN(LEFT(C1232,FIND(" ",C1232&amp;" ")-1))=7),OR(ISNUMBER(MATCH(LEFT(C1232,FIND(" ",C1232&amp;" ")-1),'Look Up Values'!$G$2:$G$1000,0)),ISNUMBER(MATCH(LEFT(C1232,FIND(" ",C1232&amp;" ")-1),'Look Up Values'!$AE$2:$AE$2000,0)))),"","EWC error")),"")</f>
        <v/>
      </c>
      <c r="M1232" s="242" t="str" cm="1">
        <f t="array" ref="M1232">IF(AND(G1232&lt;&gt;0,G1232&lt;&gt;""),IF(E1232="","",IF(ISNUMBER(MATCH(SUBSTITUTE(E1232," ",""),SUBSTITUTE('Look Up Values'!$I$2:$I$10," ",""),0)),"","State error")),"")</f>
        <v/>
      </c>
      <c r="N1232" s="242" t="str" cm="1">
        <f t="array" ref="N1232">IF(AND(G1232&lt;&gt;0,G1232&lt;&gt;""),IF(F1232="","",IF(ISNUMBER(MATCH(SUBSTITUTE(F1232," ",""),SUBSTITUTE('Look Up Values'!$W$2:$W$30," ",""),0)),"","D&amp;R error")),"")</f>
        <v/>
      </c>
      <c r="O1232" s="256" t="str">
        <f t="shared" si="39"/>
        <v/>
      </c>
    </row>
    <row r="1233" spans="1:15" ht="15.75">
      <c r="A1233" s="250">
        <v>1226</v>
      </c>
      <c r="B1233" s="208"/>
      <c r="C1233" s="49"/>
      <c r="D1233" s="50"/>
      <c r="E1233" s="50"/>
      <c r="F1233" s="50"/>
      <c r="G1233" s="209"/>
      <c r="H1233" s="48"/>
      <c r="I1233" s="457" t="str">
        <f t="shared" si="38"/>
        <v/>
      </c>
      <c r="J1233" s="241" cm="1">
        <f t="array" ref="J1233">SUMPRODUCT(--(K1233:N1233&lt;&gt;"")) + IF(TRIM(O1233)="",0,LEN(O1233)-LEN(SUBSTITUTE(O1233,",",""))+1)</f>
        <v>0</v>
      </c>
      <c r="K1233" s="242" t="str">
        <f>IF(AND(G1233&lt;&gt;0,G1233&lt;&gt;""),IF(B1233="","",IF(ISNUMBER(MATCH(B1233,'Look Up Values'!$B$2:$B$500,0)),"","Dest. error")),"")</f>
        <v/>
      </c>
      <c r="L1233" s="242" t="str">
        <f>IF(AND(G1233&lt;&gt;0,G1233&lt;&gt;""),IF(C1233="","",IF(AND(ISNUMBER(--LEFT(C1233,FIND(" ",C1233&amp;" ")-1)),OR(LEN(LEFT(C1233,FIND(" ",C1233&amp;" ")-1))=6,LEN(LEFT(C1233,FIND(" ",C1233&amp;" ")-1))=7),OR(ISNUMBER(MATCH(LEFT(C1233,FIND(" ",C1233&amp;" ")-1),'Look Up Values'!$G$2:$G$1000,0)),ISNUMBER(MATCH(LEFT(C1233,FIND(" ",C1233&amp;" ")-1),'Look Up Values'!$AE$2:$AE$2000,0)))),"","EWC error")),"")</f>
        <v/>
      </c>
      <c r="M1233" s="242" t="str" cm="1">
        <f t="array" ref="M1233">IF(AND(G1233&lt;&gt;0,G1233&lt;&gt;""),IF(E1233="","",IF(ISNUMBER(MATCH(SUBSTITUTE(E1233," ",""),SUBSTITUTE('Look Up Values'!$I$2:$I$10," ",""),0)),"","State error")),"")</f>
        <v/>
      </c>
      <c r="N1233" s="242" t="str" cm="1">
        <f t="array" ref="N1233">IF(AND(G1233&lt;&gt;0,G1233&lt;&gt;""),IF(F1233="","",IF(ISNUMBER(MATCH(SUBSTITUTE(F1233," ",""),SUBSTITUTE('Look Up Values'!$W$2:$W$30," ",""),0)),"","D&amp;R error")),"")</f>
        <v/>
      </c>
      <c r="O1233" s="256" t="str">
        <f t="shared" si="39"/>
        <v/>
      </c>
    </row>
    <row r="1234" spans="1:15" ht="15.75">
      <c r="A1234" s="250">
        <v>1227</v>
      </c>
      <c r="B1234" s="208"/>
      <c r="C1234" s="49"/>
      <c r="D1234" s="50"/>
      <c r="E1234" s="50"/>
      <c r="F1234" s="50"/>
      <c r="G1234" s="209"/>
      <c r="H1234" s="48"/>
      <c r="I1234" s="457" t="str">
        <f t="shared" si="38"/>
        <v/>
      </c>
      <c r="J1234" s="241" cm="1">
        <f t="array" ref="J1234">SUMPRODUCT(--(K1234:N1234&lt;&gt;"")) + IF(TRIM(O1234)="",0,LEN(O1234)-LEN(SUBSTITUTE(O1234,",",""))+1)</f>
        <v>0</v>
      </c>
      <c r="K1234" s="242" t="str">
        <f>IF(AND(G1234&lt;&gt;0,G1234&lt;&gt;""),IF(B1234="","",IF(ISNUMBER(MATCH(B1234,'Look Up Values'!$B$2:$B$500,0)),"","Dest. error")),"")</f>
        <v/>
      </c>
      <c r="L1234" s="242" t="str">
        <f>IF(AND(G1234&lt;&gt;0,G1234&lt;&gt;""),IF(C1234="","",IF(AND(ISNUMBER(--LEFT(C1234,FIND(" ",C1234&amp;" ")-1)),OR(LEN(LEFT(C1234,FIND(" ",C1234&amp;" ")-1))=6,LEN(LEFT(C1234,FIND(" ",C1234&amp;" ")-1))=7),OR(ISNUMBER(MATCH(LEFT(C1234,FIND(" ",C1234&amp;" ")-1),'Look Up Values'!$G$2:$G$1000,0)),ISNUMBER(MATCH(LEFT(C1234,FIND(" ",C1234&amp;" ")-1),'Look Up Values'!$AE$2:$AE$2000,0)))),"","EWC error")),"")</f>
        <v/>
      </c>
      <c r="M1234" s="242" t="str" cm="1">
        <f t="array" ref="M1234">IF(AND(G1234&lt;&gt;0,G1234&lt;&gt;""),IF(E1234="","",IF(ISNUMBER(MATCH(SUBSTITUTE(E1234," ",""),SUBSTITUTE('Look Up Values'!$I$2:$I$10," ",""),0)),"","State error")),"")</f>
        <v/>
      </c>
      <c r="N1234" s="242" t="str" cm="1">
        <f t="array" ref="N1234">IF(AND(G1234&lt;&gt;0,G1234&lt;&gt;""),IF(F1234="","",IF(ISNUMBER(MATCH(SUBSTITUTE(F1234," ",""),SUBSTITUTE('Look Up Values'!$W$2:$W$30," ",""),0)),"","D&amp;R error")),"")</f>
        <v/>
      </c>
      <c r="O1234" s="256" t="str">
        <f t="shared" si="39"/>
        <v/>
      </c>
    </row>
    <row r="1235" spans="1:15" ht="15.75">
      <c r="A1235" s="250">
        <v>1228</v>
      </c>
      <c r="B1235" s="208"/>
      <c r="C1235" s="49"/>
      <c r="D1235" s="50"/>
      <c r="E1235" s="50"/>
      <c r="F1235" s="50"/>
      <c r="G1235" s="209"/>
      <c r="H1235" s="48"/>
      <c r="I1235" s="457" t="str">
        <f t="shared" si="38"/>
        <v/>
      </c>
      <c r="J1235" s="241" cm="1">
        <f t="array" ref="J1235">SUMPRODUCT(--(K1235:N1235&lt;&gt;"")) + IF(TRIM(O1235)="",0,LEN(O1235)-LEN(SUBSTITUTE(O1235,",",""))+1)</f>
        <v>0</v>
      </c>
      <c r="K1235" s="242" t="str">
        <f>IF(AND(G1235&lt;&gt;0,G1235&lt;&gt;""),IF(B1235="","",IF(ISNUMBER(MATCH(B1235,'Look Up Values'!$B$2:$B$500,0)),"","Dest. error")),"")</f>
        <v/>
      </c>
      <c r="L1235" s="242" t="str">
        <f>IF(AND(G1235&lt;&gt;0,G1235&lt;&gt;""),IF(C1235="","",IF(AND(ISNUMBER(--LEFT(C1235,FIND(" ",C1235&amp;" ")-1)),OR(LEN(LEFT(C1235,FIND(" ",C1235&amp;" ")-1))=6,LEN(LEFT(C1235,FIND(" ",C1235&amp;" ")-1))=7),OR(ISNUMBER(MATCH(LEFT(C1235,FIND(" ",C1235&amp;" ")-1),'Look Up Values'!$G$2:$G$1000,0)),ISNUMBER(MATCH(LEFT(C1235,FIND(" ",C1235&amp;" ")-1),'Look Up Values'!$AE$2:$AE$2000,0)))),"","EWC error")),"")</f>
        <v/>
      </c>
      <c r="M1235" s="242" t="str" cm="1">
        <f t="array" ref="M1235">IF(AND(G1235&lt;&gt;0,G1235&lt;&gt;""),IF(E1235="","",IF(ISNUMBER(MATCH(SUBSTITUTE(E1235," ",""),SUBSTITUTE('Look Up Values'!$I$2:$I$10," ",""),0)),"","State error")),"")</f>
        <v/>
      </c>
      <c r="N1235" s="242" t="str" cm="1">
        <f t="array" ref="N1235">IF(AND(G1235&lt;&gt;0,G1235&lt;&gt;""),IF(F1235="","",IF(ISNUMBER(MATCH(SUBSTITUTE(F1235," ",""),SUBSTITUTE('Look Up Values'!$W$2:$W$30," ",""),0)),"","D&amp;R error")),"")</f>
        <v/>
      </c>
      <c r="O1235" s="256" t="str">
        <f t="shared" si="39"/>
        <v/>
      </c>
    </row>
    <row r="1236" spans="1:15" ht="15.75">
      <c r="A1236" s="250">
        <v>1229</v>
      </c>
      <c r="B1236" s="208"/>
      <c r="C1236" s="49"/>
      <c r="D1236" s="50"/>
      <c r="E1236" s="50"/>
      <c r="F1236" s="50"/>
      <c r="G1236" s="209"/>
      <c r="H1236" s="48"/>
      <c r="I1236" s="457" t="str">
        <f t="shared" si="38"/>
        <v/>
      </c>
      <c r="J1236" s="241" cm="1">
        <f t="array" ref="J1236">SUMPRODUCT(--(K1236:N1236&lt;&gt;"")) + IF(TRIM(O1236)="",0,LEN(O1236)-LEN(SUBSTITUTE(O1236,",",""))+1)</f>
        <v>0</v>
      </c>
      <c r="K1236" s="242" t="str">
        <f>IF(AND(G1236&lt;&gt;0,G1236&lt;&gt;""),IF(B1236="","",IF(ISNUMBER(MATCH(B1236,'Look Up Values'!$B$2:$B$500,0)),"","Dest. error")),"")</f>
        <v/>
      </c>
      <c r="L1236" s="242" t="str">
        <f>IF(AND(G1236&lt;&gt;0,G1236&lt;&gt;""),IF(C1236="","",IF(AND(ISNUMBER(--LEFT(C1236,FIND(" ",C1236&amp;" ")-1)),OR(LEN(LEFT(C1236,FIND(" ",C1236&amp;" ")-1))=6,LEN(LEFT(C1236,FIND(" ",C1236&amp;" ")-1))=7),OR(ISNUMBER(MATCH(LEFT(C1236,FIND(" ",C1236&amp;" ")-1),'Look Up Values'!$G$2:$G$1000,0)),ISNUMBER(MATCH(LEFT(C1236,FIND(" ",C1236&amp;" ")-1),'Look Up Values'!$AE$2:$AE$2000,0)))),"","EWC error")),"")</f>
        <v/>
      </c>
      <c r="M1236" s="242" t="str" cm="1">
        <f t="array" ref="M1236">IF(AND(G1236&lt;&gt;0,G1236&lt;&gt;""),IF(E1236="","",IF(ISNUMBER(MATCH(SUBSTITUTE(E1236," ",""),SUBSTITUTE('Look Up Values'!$I$2:$I$10," ",""),0)),"","State error")),"")</f>
        <v/>
      </c>
      <c r="N1236" s="242" t="str" cm="1">
        <f t="array" ref="N1236">IF(AND(G1236&lt;&gt;0,G1236&lt;&gt;""),IF(F1236="","",IF(ISNUMBER(MATCH(SUBSTITUTE(F1236," ",""),SUBSTITUTE('Look Up Values'!$W$2:$W$30," ",""),0)),"","D&amp;R error")),"")</f>
        <v/>
      </c>
      <c r="O1236" s="256" t="str">
        <f t="shared" si="39"/>
        <v/>
      </c>
    </row>
    <row r="1237" spans="1:15" ht="15.75">
      <c r="A1237" s="250">
        <v>1230</v>
      </c>
      <c r="B1237" s="208"/>
      <c r="C1237" s="49"/>
      <c r="D1237" s="50"/>
      <c r="E1237" s="50"/>
      <c r="F1237" s="50"/>
      <c r="G1237" s="209"/>
      <c r="H1237" s="48"/>
      <c r="I1237" s="457" t="str">
        <f t="shared" si="38"/>
        <v/>
      </c>
      <c r="J1237" s="241" cm="1">
        <f t="array" ref="J1237">SUMPRODUCT(--(K1237:N1237&lt;&gt;"")) + IF(TRIM(O1237)="",0,LEN(O1237)-LEN(SUBSTITUTE(O1237,",",""))+1)</f>
        <v>0</v>
      </c>
      <c r="K1237" s="242" t="str">
        <f>IF(AND(G1237&lt;&gt;0,G1237&lt;&gt;""),IF(B1237="","",IF(ISNUMBER(MATCH(B1237,'Look Up Values'!$B$2:$B$500,0)),"","Dest. error")),"")</f>
        <v/>
      </c>
      <c r="L1237" s="242" t="str">
        <f>IF(AND(G1237&lt;&gt;0,G1237&lt;&gt;""),IF(C1237="","",IF(AND(ISNUMBER(--LEFT(C1237,FIND(" ",C1237&amp;" ")-1)),OR(LEN(LEFT(C1237,FIND(" ",C1237&amp;" ")-1))=6,LEN(LEFT(C1237,FIND(" ",C1237&amp;" ")-1))=7),OR(ISNUMBER(MATCH(LEFT(C1237,FIND(" ",C1237&amp;" ")-1),'Look Up Values'!$G$2:$G$1000,0)),ISNUMBER(MATCH(LEFT(C1237,FIND(" ",C1237&amp;" ")-1),'Look Up Values'!$AE$2:$AE$2000,0)))),"","EWC error")),"")</f>
        <v/>
      </c>
      <c r="M1237" s="242" t="str" cm="1">
        <f t="array" ref="M1237">IF(AND(G1237&lt;&gt;0,G1237&lt;&gt;""),IF(E1237="","",IF(ISNUMBER(MATCH(SUBSTITUTE(E1237," ",""),SUBSTITUTE('Look Up Values'!$I$2:$I$10," ",""),0)),"","State error")),"")</f>
        <v/>
      </c>
      <c r="N1237" s="242" t="str" cm="1">
        <f t="array" ref="N1237">IF(AND(G1237&lt;&gt;0,G1237&lt;&gt;""),IF(F1237="","",IF(ISNUMBER(MATCH(SUBSTITUTE(F1237," ",""),SUBSTITUTE('Look Up Values'!$W$2:$W$30," ",""),0)),"","D&amp;R error")),"")</f>
        <v/>
      </c>
      <c r="O1237" s="256" t="str">
        <f t="shared" si="39"/>
        <v/>
      </c>
    </row>
    <row r="1238" spans="1:15" ht="15.75">
      <c r="A1238" s="250">
        <v>1231</v>
      </c>
      <c r="B1238" s="208"/>
      <c r="C1238" s="49"/>
      <c r="D1238" s="50"/>
      <c r="E1238" s="50"/>
      <c r="F1238" s="50"/>
      <c r="G1238" s="209"/>
      <c r="H1238" s="48"/>
      <c r="I1238" s="457" t="str">
        <f t="shared" si="38"/>
        <v/>
      </c>
      <c r="J1238" s="241" cm="1">
        <f t="array" ref="J1238">SUMPRODUCT(--(K1238:N1238&lt;&gt;"")) + IF(TRIM(O1238)="",0,LEN(O1238)-LEN(SUBSTITUTE(O1238,",",""))+1)</f>
        <v>0</v>
      </c>
      <c r="K1238" s="242" t="str">
        <f>IF(AND(G1238&lt;&gt;0,G1238&lt;&gt;""),IF(B1238="","",IF(ISNUMBER(MATCH(B1238,'Look Up Values'!$B$2:$B$500,0)),"","Dest. error")),"")</f>
        <v/>
      </c>
      <c r="L1238" s="242" t="str">
        <f>IF(AND(G1238&lt;&gt;0,G1238&lt;&gt;""),IF(C1238="","",IF(AND(ISNUMBER(--LEFT(C1238,FIND(" ",C1238&amp;" ")-1)),OR(LEN(LEFT(C1238,FIND(" ",C1238&amp;" ")-1))=6,LEN(LEFT(C1238,FIND(" ",C1238&amp;" ")-1))=7),OR(ISNUMBER(MATCH(LEFT(C1238,FIND(" ",C1238&amp;" ")-1),'Look Up Values'!$G$2:$G$1000,0)),ISNUMBER(MATCH(LEFT(C1238,FIND(" ",C1238&amp;" ")-1),'Look Up Values'!$AE$2:$AE$2000,0)))),"","EWC error")),"")</f>
        <v/>
      </c>
      <c r="M1238" s="242" t="str" cm="1">
        <f t="array" ref="M1238">IF(AND(G1238&lt;&gt;0,G1238&lt;&gt;""),IF(E1238="","",IF(ISNUMBER(MATCH(SUBSTITUTE(E1238," ",""),SUBSTITUTE('Look Up Values'!$I$2:$I$10," ",""),0)),"","State error")),"")</f>
        <v/>
      </c>
      <c r="N1238" s="242" t="str" cm="1">
        <f t="array" ref="N1238">IF(AND(G1238&lt;&gt;0,G1238&lt;&gt;""),IF(F1238="","",IF(ISNUMBER(MATCH(SUBSTITUTE(F1238," ",""),SUBSTITUTE('Look Up Values'!$W$2:$W$30," ",""),0)),"","D&amp;R error")),"")</f>
        <v/>
      </c>
      <c r="O1238" s="256" t="str">
        <f t="shared" si="39"/>
        <v/>
      </c>
    </row>
    <row r="1239" spans="1:15" ht="15.75">
      <c r="A1239" s="250">
        <v>1232</v>
      </c>
      <c r="B1239" s="208"/>
      <c r="C1239" s="49"/>
      <c r="D1239" s="50"/>
      <c r="E1239" s="50"/>
      <c r="F1239" s="50"/>
      <c r="G1239" s="209"/>
      <c r="H1239" s="48"/>
      <c r="I1239" s="457" t="str">
        <f t="shared" si="38"/>
        <v/>
      </c>
      <c r="J1239" s="241" cm="1">
        <f t="array" ref="J1239">SUMPRODUCT(--(K1239:N1239&lt;&gt;"")) + IF(TRIM(O1239)="",0,LEN(O1239)-LEN(SUBSTITUTE(O1239,",",""))+1)</f>
        <v>0</v>
      </c>
      <c r="K1239" s="242" t="str">
        <f>IF(AND(G1239&lt;&gt;0,G1239&lt;&gt;""),IF(B1239="","",IF(ISNUMBER(MATCH(B1239,'Look Up Values'!$B$2:$B$500,0)),"","Dest. error")),"")</f>
        <v/>
      </c>
      <c r="L1239" s="242" t="str">
        <f>IF(AND(G1239&lt;&gt;0,G1239&lt;&gt;""),IF(C1239="","",IF(AND(ISNUMBER(--LEFT(C1239,FIND(" ",C1239&amp;" ")-1)),OR(LEN(LEFT(C1239,FIND(" ",C1239&amp;" ")-1))=6,LEN(LEFT(C1239,FIND(" ",C1239&amp;" ")-1))=7),OR(ISNUMBER(MATCH(LEFT(C1239,FIND(" ",C1239&amp;" ")-1),'Look Up Values'!$G$2:$G$1000,0)),ISNUMBER(MATCH(LEFT(C1239,FIND(" ",C1239&amp;" ")-1),'Look Up Values'!$AE$2:$AE$2000,0)))),"","EWC error")),"")</f>
        <v/>
      </c>
      <c r="M1239" s="242" t="str" cm="1">
        <f t="array" ref="M1239">IF(AND(G1239&lt;&gt;0,G1239&lt;&gt;""),IF(E1239="","",IF(ISNUMBER(MATCH(SUBSTITUTE(E1239," ",""),SUBSTITUTE('Look Up Values'!$I$2:$I$10," ",""),0)),"","State error")),"")</f>
        <v/>
      </c>
      <c r="N1239" s="242" t="str" cm="1">
        <f t="array" ref="N1239">IF(AND(G1239&lt;&gt;0,G1239&lt;&gt;""),IF(F1239="","",IF(ISNUMBER(MATCH(SUBSTITUTE(F1239," ",""),SUBSTITUTE('Look Up Values'!$W$2:$W$30," ",""),0)),"","D&amp;R error")),"")</f>
        <v/>
      </c>
      <c r="O1239" s="256" t="str">
        <f t="shared" si="39"/>
        <v/>
      </c>
    </row>
    <row r="1240" spans="1:15" ht="15.75">
      <c r="A1240" s="250">
        <v>1233</v>
      </c>
      <c r="B1240" s="208"/>
      <c r="C1240" s="49"/>
      <c r="D1240" s="50"/>
      <c r="E1240" s="50"/>
      <c r="F1240" s="50"/>
      <c r="G1240" s="209"/>
      <c r="H1240" s="48"/>
      <c r="I1240" s="457" t="str">
        <f t="shared" si="38"/>
        <v/>
      </c>
      <c r="J1240" s="241" cm="1">
        <f t="array" ref="J1240">SUMPRODUCT(--(K1240:N1240&lt;&gt;"")) + IF(TRIM(O1240)="",0,LEN(O1240)-LEN(SUBSTITUTE(O1240,",",""))+1)</f>
        <v>0</v>
      </c>
      <c r="K1240" s="242" t="str">
        <f>IF(AND(G1240&lt;&gt;0,G1240&lt;&gt;""),IF(B1240="","",IF(ISNUMBER(MATCH(B1240,'Look Up Values'!$B$2:$B$500,0)),"","Dest. error")),"")</f>
        <v/>
      </c>
      <c r="L1240" s="242" t="str">
        <f>IF(AND(G1240&lt;&gt;0,G1240&lt;&gt;""),IF(C1240="","",IF(AND(ISNUMBER(--LEFT(C1240,FIND(" ",C1240&amp;" ")-1)),OR(LEN(LEFT(C1240,FIND(" ",C1240&amp;" ")-1))=6,LEN(LEFT(C1240,FIND(" ",C1240&amp;" ")-1))=7),OR(ISNUMBER(MATCH(LEFT(C1240,FIND(" ",C1240&amp;" ")-1),'Look Up Values'!$G$2:$G$1000,0)),ISNUMBER(MATCH(LEFT(C1240,FIND(" ",C1240&amp;" ")-1),'Look Up Values'!$AE$2:$AE$2000,0)))),"","EWC error")),"")</f>
        <v/>
      </c>
      <c r="M1240" s="242" t="str" cm="1">
        <f t="array" ref="M1240">IF(AND(G1240&lt;&gt;0,G1240&lt;&gt;""),IF(E1240="","",IF(ISNUMBER(MATCH(SUBSTITUTE(E1240," ",""),SUBSTITUTE('Look Up Values'!$I$2:$I$10," ",""),0)),"","State error")),"")</f>
        <v/>
      </c>
      <c r="N1240" s="242" t="str" cm="1">
        <f t="array" ref="N1240">IF(AND(G1240&lt;&gt;0,G1240&lt;&gt;""),IF(F1240="","",IF(ISNUMBER(MATCH(SUBSTITUTE(F1240," ",""),SUBSTITUTE('Look Up Values'!$W$2:$W$30," ",""),0)),"","D&amp;R error")),"")</f>
        <v/>
      </c>
      <c r="O1240" s="256" t="str">
        <f t="shared" si="39"/>
        <v/>
      </c>
    </row>
    <row r="1241" spans="1:15" ht="15.75">
      <c r="A1241" s="250">
        <v>1234</v>
      </c>
      <c r="B1241" s="208"/>
      <c r="C1241" s="49"/>
      <c r="D1241" s="50"/>
      <c r="E1241" s="50"/>
      <c r="F1241" s="50"/>
      <c r="G1241" s="209"/>
      <c r="H1241" s="48"/>
      <c r="I1241" s="457" t="str">
        <f t="shared" si="38"/>
        <v/>
      </c>
      <c r="J1241" s="241" cm="1">
        <f t="array" ref="J1241">SUMPRODUCT(--(K1241:N1241&lt;&gt;"")) + IF(TRIM(O1241)="",0,LEN(O1241)-LEN(SUBSTITUTE(O1241,",",""))+1)</f>
        <v>0</v>
      </c>
      <c r="K1241" s="242" t="str">
        <f>IF(AND(G1241&lt;&gt;0,G1241&lt;&gt;""),IF(B1241="","",IF(ISNUMBER(MATCH(B1241,'Look Up Values'!$B$2:$B$500,0)),"","Dest. error")),"")</f>
        <v/>
      </c>
      <c r="L1241" s="242" t="str">
        <f>IF(AND(G1241&lt;&gt;0,G1241&lt;&gt;""),IF(C1241="","",IF(AND(ISNUMBER(--LEFT(C1241,FIND(" ",C1241&amp;" ")-1)),OR(LEN(LEFT(C1241,FIND(" ",C1241&amp;" ")-1))=6,LEN(LEFT(C1241,FIND(" ",C1241&amp;" ")-1))=7),OR(ISNUMBER(MATCH(LEFT(C1241,FIND(" ",C1241&amp;" ")-1),'Look Up Values'!$G$2:$G$1000,0)),ISNUMBER(MATCH(LEFT(C1241,FIND(" ",C1241&amp;" ")-1),'Look Up Values'!$AE$2:$AE$2000,0)))),"","EWC error")),"")</f>
        <v/>
      </c>
      <c r="M1241" s="242" t="str" cm="1">
        <f t="array" ref="M1241">IF(AND(G1241&lt;&gt;0,G1241&lt;&gt;""),IF(E1241="","",IF(ISNUMBER(MATCH(SUBSTITUTE(E1241," ",""),SUBSTITUTE('Look Up Values'!$I$2:$I$10," ",""),0)),"","State error")),"")</f>
        <v/>
      </c>
      <c r="N1241" s="242" t="str" cm="1">
        <f t="array" ref="N1241">IF(AND(G1241&lt;&gt;0,G1241&lt;&gt;""),IF(F1241="","",IF(ISNUMBER(MATCH(SUBSTITUTE(F1241," ",""),SUBSTITUTE('Look Up Values'!$W$2:$W$30," ",""),0)),"","D&amp;R error")),"")</f>
        <v/>
      </c>
      <c r="O1241" s="256" t="str">
        <f t="shared" si="39"/>
        <v/>
      </c>
    </row>
    <row r="1242" spans="1:15" ht="15.75">
      <c r="A1242" s="250">
        <v>1235</v>
      </c>
      <c r="B1242" s="208"/>
      <c r="C1242" s="49"/>
      <c r="D1242" s="50"/>
      <c r="E1242" s="50"/>
      <c r="F1242" s="50"/>
      <c r="G1242" s="209"/>
      <c r="H1242" s="48"/>
      <c r="I1242" s="457" t="str">
        <f t="shared" si="38"/>
        <v/>
      </c>
      <c r="J1242" s="241" cm="1">
        <f t="array" ref="J1242">SUMPRODUCT(--(K1242:N1242&lt;&gt;"")) + IF(TRIM(O1242)="",0,LEN(O1242)-LEN(SUBSTITUTE(O1242,",",""))+1)</f>
        <v>0</v>
      </c>
      <c r="K1242" s="242" t="str">
        <f>IF(AND(G1242&lt;&gt;0,G1242&lt;&gt;""),IF(B1242="","",IF(ISNUMBER(MATCH(B1242,'Look Up Values'!$B$2:$B$500,0)),"","Dest. error")),"")</f>
        <v/>
      </c>
      <c r="L1242" s="242" t="str">
        <f>IF(AND(G1242&lt;&gt;0,G1242&lt;&gt;""),IF(C1242="","",IF(AND(ISNUMBER(--LEFT(C1242,FIND(" ",C1242&amp;" ")-1)),OR(LEN(LEFT(C1242,FIND(" ",C1242&amp;" ")-1))=6,LEN(LEFT(C1242,FIND(" ",C1242&amp;" ")-1))=7),OR(ISNUMBER(MATCH(LEFT(C1242,FIND(" ",C1242&amp;" ")-1),'Look Up Values'!$G$2:$G$1000,0)),ISNUMBER(MATCH(LEFT(C1242,FIND(" ",C1242&amp;" ")-1),'Look Up Values'!$AE$2:$AE$2000,0)))),"","EWC error")),"")</f>
        <v/>
      </c>
      <c r="M1242" s="242" t="str" cm="1">
        <f t="array" ref="M1242">IF(AND(G1242&lt;&gt;0,G1242&lt;&gt;""),IF(E1242="","",IF(ISNUMBER(MATCH(SUBSTITUTE(E1242," ",""),SUBSTITUTE('Look Up Values'!$I$2:$I$10," ",""),0)),"","State error")),"")</f>
        <v/>
      </c>
      <c r="N1242" s="242" t="str" cm="1">
        <f t="array" ref="N1242">IF(AND(G1242&lt;&gt;0,G1242&lt;&gt;""),IF(F1242="","",IF(ISNUMBER(MATCH(SUBSTITUTE(F1242," ",""),SUBSTITUTE('Look Up Values'!$W$2:$W$30," ",""),0)),"","D&amp;R error")),"")</f>
        <v/>
      </c>
      <c r="O1242" s="256" t="str">
        <f t="shared" si="39"/>
        <v/>
      </c>
    </row>
    <row r="1243" spans="1:15" ht="15.75">
      <c r="A1243" s="250">
        <v>1236</v>
      </c>
      <c r="B1243" s="208"/>
      <c r="C1243" s="49"/>
      <c r="D1243" s="50"/>
      <c r="E1243" s="50"/>
      <c r="F1243" s="50"/>
      <c r="G1243" s="209"/>
      <c r="H1243" s="48"/>
      <c r="I1243" s="457" t="str">
        <f t="shared" si="38"/>
        <v/>
      </c>
      <c r="J1243" s="241" cm="1">
        <f t="array" ref="J1243">SUMPRODUCT(--(K1243:N1243&lt;&gt;"")) + IF(TRIM(O1243)="",0,LEN(O1243)-LEN(SUBSTITUTE(O1243,",",""))+1)</f>
        <v>0</v>
      </c>
      <c r="K1243" s="242" t="str">
        <f>IF(AND(G1243&lt;&gt;0,G1243&lt;&gt;""),IF(B1243="","",IF(ISNUMBER(MATCH(B1243,'Look Up Values'!$B$2:$B$500,0)),"","Dest. error")),"")</f>
        <v/>
      </c>
      <c r="L1243" s="242" t="str">
        <f>IF(AND(G1243&lt;&gt;0,G1243&lt;&gt;""),IF(C1243="","",IF(AND(ISNUMBER(--LEFT(C1243,FIND(" ",C1243&amp;" ")-1)),OR(LEN(LEFT(C1243,FIND(" ",C1243&amp;" ")-1))=6,LEN(LEFT(C1243,FIND(" ",C1243&amp;" ")-1))=7),OR(ISNUMBER(MATCH(LEFT(C1243,FIND(" ",C1243&amp;" ")-1),'Look Up Values'!$G$2:$G$1000,0)),ISNUMBER(MATCH(LEFT(C1243,FIND(" ",C1243&amp;" ")-1),'Look Up Values'!$AE$2:$AE$2000,0)))),"","EWC error")),"")</f>
        <v/>
      </c>
      <c r="M1243" s="242" t="str" cm="1">
        <f t="array" ref="M1243">IF(AND(G1243&lt;&gt;0,G1243&lt;&gt;""),IF(E1243="","",IF(ISNUMBER(MATCH(SUBSTITUTE(E1243," ",""),SUBSTITUTE('Look Up Values'!$I$2:$I$10," ",""),0)),"","State error")),"")</f>
        <v/>
      </c>
      <c r="N1243" s="242" t="str" cm="1">
        <f t="array" ref="N1243">IF(AND(G1243&lt;&gt;0,G1243&lt;&gt;""),IF(F1243="","",IF(ISNUMBER(MATCH(SUBSTITUTE(F1243," ",""),SUBSTITUTE('Look Up Values'!$W$2:$W$30," ",""),0)),"","D&amp;R error")),"")</f>
        <v/>
      </c>
      <c r="O1243" s="256" t="str">
        <f t="shared" si="39"/>
        <v/>
      </c>
    </row>
    <row r="1244" spans="1:15" ht="15.75">
      <c r="A1244" s="250">
        <v>1237</v>
      </c>
      <c r="B1244" s="208"/>
      <c r="C1244" s="49"/>
      <c r="D1244" s="50"/>
      <c r="E1244" s="50"/>
      <c r="F1244" s="50"/>
      <c r="G1244" s="209"/>
      <c r="H1244" s="48"/>
      <c r="I1244" s="457" t="str">
        <f t="shared" si="38"/>
        <v/>
      </c>
      <c r="J1244" s="241" cm="1">
        <f t="array" ref="J1244">SUMPRODUCT(--(K1244:N1244&lt;&gt;"")) + IF(TRIM(O1244)="",0,LEN(O1244)-LEN(SUBSTITUTE(O1244,",",""))+1)</f>
        <v>0</v>
      </c>
      <c r="K1244" s="242" t="str">
        <f>IF(AND(G1244&lt;&gt;0,G1244&lt;&gt;""),IF(B1244="","",IF(ISNUMBER(MATCH(B1244,'Look Up Values'!$B$2:$B$500,0)),"","Dest. error")),"")</f>
        <v/>
      </c>
      <c r="L1244" s="242" t="str">
        <f>IF(AND(G1244&lt;&gt;0,G1244&lt;&gt;""),IF(C1244="","",IF(AND(ISNUMBER(--LEFT(C1244,FIND(" ",C1244&amp;" ")-1)),OR(LEN(LEFT(C1244,FIND(" ",C1244&amp;" ")-1))=6,LEN(LEFT(C1244,FIND(" ",C1244&amp;" ")-1))=7),OR(ISNUMBER(MATCH(LEFT(C1244,FIND(" ",C1244&amp;" ")-1),'Look Up Values'!$G$2:$G$1000,0)),ISNUMBER(MATCH(LEFT(C1244,FIND(" ",C1244&amp;" ")-1),'Look Up Values'!$AE$2:$AE$2000,0)))),"","EWC error")),"")</f>
        <v/>
      </c>
      <c r="M1244" s="242" t="str" cm="1">
        <f t="array" ref="M1244">IF(AND(G1244&lt;&gt;0,G1244&lt;&gt;""),IF(E1244="","",IF(ISNUMBER(MATCH(SUBSTITUTE(E1244," ",""),SUBSTITUTE('Look Up Values'!$I$2:$I$10," ",""),0)),"","State error")),"")</f>
        <v/>
      </c>
      <c r="N1244" s="242" t="str" cm="1">
        <f t="array" ref="N1244">IF(AND(G1244&lt;&gt;0,G1244&lt;&gt;""),IF(F1244="","",IF(ISNUMBER(MATCH(SUBSTITUTE(F1244," ",""),SUBSTITUTE('Look Up Values'!$W$2:$W$30," ",""),0)),"","D&amp;R error")),"")</f>
        <v/>
      </c>
      <c r="O1244" s="256" t="str">
        <f t="shared" si="39"/>
        <v/>
      </c>
    </row>
    <row r="1245" spans="1:15" ht="15.75">
      <c r="A1245" s="250">
        <v>1238</v>
      </c>
      <c r="B1245" s="208"/>
      <c r="C1245" s="49"/>
      <c r="D1245" s="50"/>
      <c r="E1245" s="50"/>
      <c r="F1245" s="50"/>
      <c r="G1245" s="209"/>
      <c r="H1245" s="48"/>
      <c r="I1245" s="457" t="str">
        <f t="shared" si="38"/>
        <v/>
      </c>
      <c r="J1245" s="241" cm="1">
        <f t="array" ref="J1245">SUMPRODUCT(--(K1245:N1245&lt;&gt;"")) + IF(TRIM(O1245)="",0,LEN(O1245)-LEN(SUBSTITUTE(O1245,",",""))+1)</f>
        <v>0</v>
      </c>
      <c r="K1245" s="242" t="str">
        <f>IF(AND(G1245&lt;&gt;0,G1245&lt;&gt;""),IF(B1245="","",IF(ISNUMBER(MATCH(B1245,'Look Up Values'!$B$2:$B$500,0)),"","Dest. error")),"")</f>
        <v/>
      </c>
      <c r="L1245" s="242" t="str">
        <f>IF(AND(G1245&lt;&gt;0,G1245&lt;&gt;""),IF(C1245="","",IF(AND(ISNUMBER(--LEFT(C1245,FIND(" ",C1245&amp;" ")-1)),OR(LEN(LEFT(C1245,FIND(" ",C1245&amp;" ")-1))=6,LEN(LEFT(C1245,FIND(" ",C1245&amp;" ")-1))=7),OR(ISNUMBER(MATCH(LEFT(C1245,FIND(" ",C1245&amp;" ")-1),'Look Up Values'!$G$2:$G$1000,0)),ISNUMBER(MATCH(LEFT(C1245,FIND(" ",C1245&amp;" ")-1),'Look Up Values'!$AE$2:$AE$2000,0)))),"","EWC error")),"")</f>
        <v/>
      </c>
      <c r="M1245" s="242" t="str" cm="1">
        <f t="array" ref="M1245">IF(AND(G1245&lt;&gt;0,G1245&lt;&gt;""),IF(E1245="","",IF(ISNUMBER(MATCH(SUBSTITUTE(E1245," ",""),SUBSTITUTE('Look Up Values'!$I$2:$I$10," ",""),0)),"","State error")),"")</f>
        <v/>
      </c>
      <c r="N1245" s="242" t="str" cm="1">
        <f t="array" ref="N1245">IF(AND(G1245&lt;&gt;0,G1245&lt;&gt;""),IF(F1245="","",IF(ISNUMBER(MATCH(SUBSTITUTE(F1245," ",""),SUBSTITUTE('Look Up Values'!$W$2:$W$30," ",""),0)),"","D&amp;R error")),"")</f>
        <v/>
      </c>
      <c r="O1245" s="256" t="str">
        <f t="shared" si="39"/>
        <v/>
      </c>
    </row>
    <row r="1246" spans="1:15" ht="15.75">
      <c r="A1246" s="250">
        <v>1239</v>
      </c>
      <c r="B1246" s="208"/>
      <c r="C1246" s="49"/>
      <c r="D1246" s="50"/>
      <c r="E1246" s="50"/>
      <c r="F1246" s="50"/>
      <c r="G1246" s="209"/>
      <c r="H1246" s="48"/>
      <c r="I1246" s="457" t="str">
        <f t="shared" si="38"/>
        <v/>
      </c>
      <c r="J1246" s="241" cm="1">
        <f t="array" ref="J1246">SUMPRODUCT(--(K1246:N1246&lt;&gt;"")) + IF(TRIM(O1246)="",0,LEN(O1246)-LEN(SUBSTITUTE(O1246,",",""))+1)</f>
        <v>0</v>
      </c>
      <c r="K1246" s="242" t="str">
        <f>IF(AND(G1246&lt;&gt;0,G1246&lt;&gt;""),IF(B1246="","",IF(ISNUMBER(MATCH(B1246,'Look Up Values'!$B$2:$B$500,0)),"","Dest. error")),"")</f>
        <v/>
      </c>
      <c r="L1246" s="242" t="str">
        <f>IF(AND(G1246&lt;&gt;0,G1246&lt;&gt;""),IF(C1246="","",IF(AND(ISNUMBER(--LEFT(C1246,FIND(" ",C1246&amp;" ")-1)),OR(LEN(LEFT(C1246,FIND(" ",C1246&amp;" ")-1))=6,LEN(LEFT(C1246,FIND(" ",C1246&amp;" ")-1))=7),OR(ISNUMBER(MATCH(LEFT(C1246,FIND(" ",C1246&amp;" ")-1),'Look Up Values'!$G$2:$G$1000,0)),ISNUMBER(MATCH(LEFT(C1246,FIND(" ",C1246&amp;" ")-1),'Look Up Values'!$AE$2:$AE$2000,0)))),"","EWC error")),"")</f>
        <v/>
      </c>
      <c r="M1246" s="242" t="str" cm="1">
        <f t="array" ref="M1246">IF(AND(G1246&lt;&gt;0,G1246&lt;&gt;""),IF(E1246="","",IF(ISNUMBER(MATCH(SUBSTITUTE(E1246," ",""),SUBSTITUTE('Look Up Values'!$I$2:$I$10," ",""),0)),"","State error")),"")</f>
        <v/>
      </c>
      <c r="N1246" s="242" t="str" cm="1">
        <f t="array" ref="N1246">IF(AND(G1246&lt;&gt;0,G1246&lt;&gt;""),IF(F1246="","",IF(ISNUMBER(MATCH(SUBSTITUTE(F1246," ",""),SUBSTITUTE('Look Up Values'!$W$2:$W$30," ",""),0)),"","D&amp;R error")),"")</f>
        <v/>
      </c>
      <c r="O1246" s="256" t="str">
        <f t="shared" si="39"/>
        <v/>
      </c>
    </row>
    <row r="1247" spans="1:15" ht="15.75">
      <c r="A1247" s="250">
        <v>1240</v>
      </c>
      <c r="B1247" s="208"/>
      <c r="C1247" s="49"/>
      <c r="D1247" s="50"/>
      <c r="E1247" s="50"/>
      <c r="F1247" s="50"/>
      <c r="G1247" s="209"/>
      <c r="H1247" s="48"/>
      <c r="I1247" s="457" t="str">
        <f t="shared" si="38"/>
        <v/>
      </c>
      <c r="J1247" s="241" cm="1">
        <f t="array" ref="J1247">SUMPRODUCT(--(K1247:N1247&lt;&gt;"")) + IF(TRIM(O1247)="",0,LEN(O1247)-LEN(SUBSTITUTE(O1247,",",""))+1)</f>
        <v>0</v>
      </c>
      <c r="K1247" s="242" t="str">
        <f>IF(AND(G1247&lt;&gt;0,G1247&lt;&gt;""),IF(B1247="","",IF(ISNUMBER(MATCH(B1247,'Look Up Values'!$B$2:$B$500,0)),"","Dest. error")),"")</f>
        <v/>
      </c>
      <c r="L1247" s="242" t="str">
        <f>IF(AND(G1247&lt;&gt;0,G1247&lt;&gt;""),IF(C1247="","",IF(AND(ISNUMBER(--LEFT(C1247,FIND(" ",C1247&amp;" ")-1)),OR(LEN(LEFT(C1247,FIND(" ",C1247&amp;" ")-1))=6,LEN(LEFT(C1247,FIND(" ",C1247&amp;" ")-1))=7),OR(ISNUMBER(MATCH(LEFT(C1247,FIND(" ",C1247&amp;" ")-1),'Look Up Values'!$G$2:$G$1000,0)),ISNUMBER(MATCH(LEFT(C1247,FIND(" ",C1247&amp;" ")-1),'Look Up Values'!$AE$2:$AE$2000,0)))),"","EWC error")),"")</f>
        <v/>
      </c>
      <c r="M1247" s="242" t="str" cm="1">
        <f t="array" ref="M1247">IF(AND(G1247&lt;&gt;0,G1247&lt;&gt;""),IF(E1247="","",IF(ISNUMBER(MATCH(SUBSTITUTE(E1247," ",""),SUBSTITUTE('Look Up Values'!$I$2:$I$10," ",""),0)),"","State error")),"")</f>
        <v/>
      </c>
      <c r="N1247" s="242" t="str" cm="1">
        <f t="array" ref="N1247">IF(AND(G1247&lt;&gt;0,G1247&lt;&gt;""),IF(F1247="","",IF(ISNUMBER(MATCH(SUBSTITUTE(F1247," ",""),SUBSTITUTE('Look Up Values'!$W$2:$W$30," ",""),0)),"","D&amp;R error")),"")</f>
        <v/>
      </c>
      <c r="O1247" s="256" t="str">
        <f t="shared" si="39"/>
        <v/>
      </c>
    </row>
    <row r="1248" spans="1:15" ht="15.75">
      <c r="A1248" s="250">
        <v>1241</v>
      </c>
      <c r="B1248" s="208"/>
      <c r="C1248" s="49"/>
      <c r="D1248" s="50"/>
      <c r="E1248" s="50"/>
      <c r="F1248" s="50"/>
      <c r="G1248" s="209"/>
      <c r="H1248" s="48"/>
      <c r="I1248" s="457" t="str">
        <f t="shared" si="38"/>
        <v/>
      </c>
      <c r="J1248" s="241" cm="1">
        <f t="array" ref="J1248">SUMPRODUCT(--(K1248:N1248&lt;&gt;"")) + IF(TRIM(O1248)="",0,LEN(O1248)-LEN(SUBSTITUTE(O1248,",",""))+1)</f>
        <v>0</v>
      </c>
      <c r="K1248" s="242" t="str">
        <f>IF(AND(G1248&lt;&gt;0,G1248&lt;&gt;""),IF(B1248="","",IF(ISNUMBER(MATCH(B1248,'Look Up Values'!$B$2:$B$500,0)),"","Dest. error")),"")</f>
        <v/>
      </c>
      <c r="L1248" s="242" t="str">
        <f>IF(AND(G1248&lt;&gt;0,G1248&lt;&gt;""),IF(C1248="","",IF(AND(ISNUMBER(--LEFT(C1248,FIND(" ",C1248&amp;" ")-1)),OR(LEN(LEFT(C1248,FIND(" ",C1248&amp;" ")-1))=6,LEN(LEFT(C1248,FIND(" ",C1248&amp;" ")-1))=7),OR(ISNUMBER(MATCH(LEFT(C1248,FIND(" ",C1248&amp;" ")-1),'Look Up Values'!$G$2:$G$1000,0)),ISNUMBER(MATCH(LEFT(C1248,FIND(" ",C1248&amp;" ")-1),'Look Up Values'!$AE$2:$AE$2000,0)))),"","EWC error")),"")</f>
        <v/>
      </c>
      <c r="M1248" s="242" t="str" cm="1">
        <f t="array" ref="M1248">IF(AND(G1248&lt;&gt;0,G1248&lt;&gt;""),IF(E1248="","",IF(ISNUMBER(MATCH(SUBSTITUTE(E1248," ",""),SUBSTITUTE('Look Up Values'!$I$2:$I$10," ",""),0)),"","State error")),"")</f>
        <v/>
      </c>
      <c r="N1248" s="242" t="str" cm="1">
        <f t="array" ref="N1248">IF(AND(G1248&lt;&gt;0,G1248&lt;&gt;""),IF(F1248="","",IF(ISNUMBER(MATCH(SUBSTITUTE(F1248," ",""),SUBSTITUTE('Look Up Values'!$W$2:$W$30," ",""),0)),"","D&amp;R error")),"")</f>
        <v/>
      </c>
      <c r="O1248" s="256" t="str">
        <f t="shared" si="39"/>
        <v/>
      </c>
    </row>
    <row r="1249" spans="1:15" ht="15.75">
      <c r="A1249" s="250">
        <v>1242</v>
      </c>
      <c r="B1249" s="208"/>
      <c r="C1249" s="49"/>
      <c r="D1249" s="50"/>
      <c r="E1249" s="50"/>
      <c r="F1249" s="50"/>
      <c r="G1249" s="209"/>
      <c r="H1249" s="48"/>
      <c r="I1249" s="457" t="str">
        <f t="shared" si="38"/>
        <v/>
      </c>
      <c r="J1249" s="241" cm="1">
        <f t="array" ref="J1249">SUMPRODUCT(--(K1249:N1249&lt;&gt;"")) + IF(TRIM(O1249)="",0,LEN(O1249)-LEN(SUBSTITUTE(O1249,",",""))+1)</f>
        <v>0</v>
      </c>
      <c r="K1249" s="242" t="str">
        <f>IF(AND(G1249&lt;&gt;0,G1249&lt;&gt;""),IF(B1249="","",IF(ISNUMBER(MATCH(B1249,'Look Up Values'!$B$2:$B$500,0)),"","Dest. error")),"")</f>
        <v/>
      </c>
      <c r="L1249" s="242" t="str">
        <f>IF(AND(G1249&lt;&gt;0,G1249&lt;&gt;""),IF(C1249="","",IF(AND(ISNUMBER(--LEFT(C1249,FIND(" ",C1249&amp;" ")-1)),OR(LEN(LEFT(C1249,FIND(" ",C1249&amp;" ")-1))=6,LEN(LEFT(C1249,FIND(" ",C1249&amp;" ")-1))=7),OR(ISNUMBER(MATCH(LEFT(C1249,FIND(" ",C1249&amp;" ")-1),'Look Up Values'!$G$2:$G$1000,0)),ISNUMBER(MATCH(LEFT(C1249,FIND(" ",C1249&amp;" ")-1),'Look Up Values'!$AE$2:$AE$2000,0)))),"","EWC error")),"")</f>
        <v/>
      </c>
      <c r="M1249" s="242" t="str" cm="1">
        <f t="array" ref="M1249">IF(AND(G1249&lt;&gt;0,G1249&lt;&gt;""),IF(E1249="","",IF(ISNUMBER(MATCH(SUBSTITUTE(E1249," ",""),SUBSTITUTE('Look Up Values'!$I$2:$I$10," ",""),0)),"","State error")),"")</f>
        <v/>
      </c>
      <c r="N1249" s="242" t="str" cm="1">
        <f t="array" ref="N1249">IF(AND(G1249&lt;&gt;0,G1249&lt;&gt;""),IF(F1249="","",IF(ISNUMBER(MATCH(SUBSTITUTE(F1249," ",""),SUBSTITUTE('Look Up Values'!$W$2:$W$30," ",""),0)),"","D&amp;R error")),"")</f>
        <v/>
      </c>
      <c r="O1249" s="256" t="str">
        <f t="shared" si="39"/>
        <v/>
      </c>
    </row>
    <row r="1250" spans="1:15" ht="15.75">
      <c r="A1250" s="250">
        <v>1243</v>
      </c>
      <c r="B1250" s="208"/>
      <c r="C1250" s="49"/>
      <c r="D1250" s="50"/>
      <c r="E1250" s="50"/>
      <c r="F1250" s="50"/>
      <c r="G1250" s="209"/>
      <c r="H1250" s="48"/>
      <c r="I1250" s="457" t="str">
        <f t="shared" si="38"/>
        <v/>
      </c>
      <c r="J1250" s="241" cm="1">
        <f t="array" ref="J1250">SUMPRODUCT(--(K1250:N1250&lt;&gt;"")) + IF(TRIM(O1250)="",0,LEN(O1250)-LEN(SUBSTITUTE(O1250,",",""))+1)</f>
        <v>0</v>
      </c>
      <c r="K1250" s="242" t="str">
        <f>IF(AND(G1250&lt;&gt;0,G1250&lt;&gt;""),IF(B1250="","",IF(ISNUMBER(MATCH(B1250,'Look Up Values'!$B$2:$B$500,0)),"","Dest. error")),"")</f>
        <v/>
      </c>
      <c r="L1250" s="242" t="str">
        <f>IF(AND(G1250&lt;&gt;0,G1250&lt;&gt;""),IF(C1250="","",IF(AND(ISNUMBER(--LEFT(C1250,FIND(" ",C1250&amp;" ")-1)),OR(LEN(LEFT(C1250,FIND(" ",C1250&amp;" ")-1))=6,LEN(LEFT(C1250,FIND(" ",C1250&amp;" ")-1))=7),OR(ISNUMBER(MATCH(LEFT(C1250,FIND(" ",C1250&amp;" ")-1),'Look Up Values'!$G$2:$G$1000,0)),ISNUMBER(MATCH(LEFT(C1250,FIND(" ",C1250&amp;" ")-1),'Look Up Values'!$AE$2:$AE$2000,0)))),"","EWC error")),"")</f>
        <v/>
      </c>
      <c r="M1250" s="242" t="str" cm="1">
        <f t="array" ref="M1250">IF(AND(G1250&lt;&gt;0,G1250&lt;&gt;""),IF(E1250="","",IF(ISNUMBER(MATCH(SUBSTITUTE(E1250," ",""),SUBSTITUTE('Look Up Values'!$I$2:$I$10," ",""),0)),"","State error")),"")</f>
        <v/>
      </c>
      <c r="N1250" s="242" t="str" cm="1">
        <f t="array" ref="N1250">IF(AND(G1250&lt;&gt;0,G1250&lt;&gt;""),IF(F1250="","",IF(ISNUMBER(MATCH(SUBSTITUTE(F1250," ",""),SUBSTITUTE('Look Up Values'!$W$2:$W$30," ",""),0)),"","D&amp;R error")),"")</f>
        <v/>
      </c>
      <c r="O1250" s="256" t="str">
        <f t="shared" si="39"/>
        <v/>
      </c>
    </row>
    <row r="1251" spans="1:15" ht="15.75">
      <c r="A1251" s="250">
        <v>1244</v>
      </c>
      <c r="B1251" s="208"/>
      <c r="C1251" s="49"/>
      <c r="D1251" s="50"/>
      <c r="E1251" s="50"/>
      <c r="F1251" s="50"/>
      <c r="G1251" s="209"/>
      <c r="H1251" s="48"/>
      <c r="I1251" s="457" t="str">
        <f t="shared" si="38"/>
        <v/>
      </c>
      <c r="J1251" s="241" cm="1">
        <f t="array" ref="J1251">SUMPRODUCT(--(K1251:N1251&lt;&gt;"")) + IF(TRIM(O1251)="",0,LEN(O1251)-LEN(SUBSTITUTE(O1251,",",""))+1)</f>
        <v>0</v>
      </c>
      <c r="K1251" s="242" t="str">
        <f>IF(AND(G1251&lt;&gt;0,G1251&lt;&gt;""),IF(B1251="","",IF(ISNUMBER(MATCH(B1251,'Look Up Values'!$B$2:$B$500,0)),"","Dest. error")),"")</f>
        <v/>
      </c>
      <c r="L1251" s="242" t="str">
        <f>IF(AND(G1251&lt;&gt;0,G1251&lt;&gt;""),IF(C1251="","",IF(AND(ISNUMBER(--LEFT(C1251,FIND(" ",C1251&amp;" ")-1)),OR(LEN(LEFT(C1251,FIND(" ",C1251&amp;" ")-1))=6,LEN(LEFT(C1251,FIND(" ",C1251&amp;" ")-1))=7),OR(ISNUMBER(MATCH(LEFT(C1251,FIND(" ",C1251&amp;" ")-1),'Look Up Values'!$G$2:$G$1000,0)),ISNUMBER(MATCH(LEFT(C1251,FIND(" ",C1251&amp;" ")-1),'Look Up Values'!$AE$2:$AE$2000,0)))),"","EWC error")),"")</f>
        <v/>
      </c>
      <c r="M1251" s="242" t="str" cm="1">
        <f t="array" ref="M1251">IF(AND(G1251&lt;&gt;0,G1251&lt;&gt;""),IF(E1251="","",IF(ISNUMBER(MATCH(SUBSTITUTE(E1251," ",""),SUBSTITUTE('Look Up Values'!$I$2:$I$10," ",""),0)),"","State error")),"")</f>
        <v/>
      </c>
      <c r="N1251" s="242" t="str" cm="1">
        <f t="array" ref="N1251">IF(AND(G1251&lt;&gt;0,G1251&lt;&gt;""),IF(F1251="","",IF(ISNUMBER(MATCH(SUBSTITUTE(F1251," ",""),SUBSTITUTE('Look Up Values'!$W$2:$W$30," ",""),0)),"","D&amp;R error")),"")</f>
        <v/>
      </c>
      <c r="O1251" s="256" t="str">
        <f t="shared" si="39"/>
        <v/>
      </c>
    </row>
    <row r="1252" spans="1:15" ht="15.75">
      <c r="A1252" s="250">
        <v>1245</v>
      </c>
      <c r="B1252" s="208"/>
      <c r="C1252" s="49"/>
      <c r="D1252" s="50"/>
      <c r="E1252" s="50"/>
      <c r="F1252" s="50"/>
      <c r="G1252" s="209"/>
      <c r="H1252" s="48"/>
      <c r="I1252" s="457" t="str">
        <f t="shared" si="38"/>
        <v/>
      </c>
      <c r="J1252" s="241" cm="1">
        <f t="array" ref="J1252">SUMPRODUCT(--(K1252:N1252&lt;&gt;"")) + IF(TRIM(O1252)="",0,LEN(O1252)-LEN(SUBSTITUTE(O1252,",",""))+1)</f>
        <v>0</v>
      </c>
      <c r="K1252" s="242" t="str">
        <f>IF(AND(G1252&lt;&gt;0,G1252&lt;&gt;""),IF(B1252="","",IF(ISNUMBER(MATCH(B1252,'Look Up Values'!$B$2:$B$500,0)),"","Dest. error")),"")</f>
        <v/>
      </c>
      <c r="L1252" s="242" t="str">
        <f>IF(AND(G1252&lt;&gt;0,G1252&lt;&gt;""),IF(C1252="","",IF(AND(ISNUMBER(--LEFT(C1252,FIND(" ",C1252&amp;" ")-1)),OR(LEN(LEFT(C1252,FIND(" ",C1252&amp;" ")-1))=6,LEN(LEFT(C1252,FIND(" ",C1252&amp;" ")-1))=7),OR(ISNUMBER(MATCH(LEFT(C1252,FIND(" ",C1252&amp;" ")-1),'Look Up Values'!$G$2:$G$1000,0)),ISNUMBER(MATCH(LEFT(C1252,FIND(" ",C1252&amp;" ")-1),'Look Up Values'!$AE$2:$AE$2000,0)))),"","EWC error")),"")</f>
        <v/>
      </c>
      <c r="M1252" s="242" t="str" cm="1">
        <f t="array" ref="M1252">IF(AND(G1252&lt;&gt;0,G1252&lt;&gt;""),IF(E1252="","",IF(ISNUMBER(MATCH(SUBSTITUTE(E1252," ",""),SUBSTITUTE('Look Up Values'!$I$2:$I$10," ",""),0)),"","State error")),"")</f>
        <v/>
      </c>
      <c r="N1252" s="242" t="str" cm="1">
        <f t="array" ref="N1252">IF(AND(G1252&lt;&gt;0,G1252&lt;&gt;""),IF(F1252="","",IF(ISNUMBER(MATCH(SUBSTITUTE(F1252," ",""),SUBSTITUTE('Look Up Values'!$W$2:$W$30," ",""),0)),"","D&amp;R error")),"")</f>
        <v/>
      </c>
      <c r="O1252" s="256" t="str">
        <f t="shared" si="39"/>
        <v/>
      </c>
    </row>
    <row r="1253" spans="1:15" ht="15.75">
      <c r="A1253" s="250">
        <v>1246</v>
      </c>
      <c r="B1253" s="208"/>
      <c r="C1253" s="49"/>
      <c r="D1253" s="50"/>
      <c r="E1253" s="50"/>
      <c r="F1253" s="50"/>
      <c r="G1253" s="209"/>
      <c r="H1253" s="48"/>
      <c r="I1253" s="457" t="str">
        <f t="shared" si="38"/>
        <v/>
      </c>
      <c r="J1253" s="241" cm="1">
        <f t="array" ref="J1253">SUMPRODUCT(--(K1253:N1253&lt;&gt;"")) + IF(TRIM(O1253)="",0,LEN(O1253)-LEN(SUBSTITUTE(O1253,",",""))+1)</f>
        <v>0</v>
      </c>
      <c r="K1253" s="242" t="str">
        <f>IF(AND(G1253&lt;&gt;0,G1253&lt;&gt;""),IF(B1253="","",IF(ISNUMBER(MATCH(B1253,'Look Up Values'!$B$2:$B$500,0)),"","Dest. error")),"")</f>
        <v/>
      </c>
      <c r="L1253" s="242" t="str">
        <f>IF(AND(G1253&lt;&gt;0,G1253&lt;&gt;""),IF(C1253="","",IF(AND(ISNUMBER(--LEFT(C1253,FIND(" ",C1253&amp;" ")-1)),OR(LEN(LEFT(C1253,FIND(" ",C1253&amp;" ")-1))=6,LEN(LEFT(C1253,FIND(" ",C1253&amp;" ")-1))=7),OR(ISNUMBER(MATCH(LEFT(C1253,FIND(" ",C1253&amp;" ")-1),'Look Up Values'!$G$2:$G$1000,0)),ISNUMBER(MATCH(LEFT(C1253,FIND(" ",C1253&amp;" ")-1),'Look Up Values'!$AE$2:$AE$2000,0)))),"","EWC error")),"")</f>
        <v/>
      </c>
      <c r="M1253" s="242" t="str" cm="1">
        <f t="array" ref="M1253">IF(AND(G1253&lt;&gt;0,G1253&lt;&gt;""),IF(E1253="","",IF(ISNUMBER(MATCH(SUBSTITUTE(E1253," ",""),SUBSTITUTE('Look Up Values'!$I$2:$I$10," ",""),0)),"","State error")),"")</f>
        <v/>
      </c>
      <c r="N1253" s="242" t="str" cm="1">
        <f t="array" ref="N1253">IF(AND(G1253&lt;&gt;0,G1253&lt;&gt;""),IF(F1253="","",IF(ISNUMBER(MATCH(SUBSTITUTE(F1253," ",""),SUBSTITUTE('Look Up Values'!$W$2:$W$30," ",""),0)),"","D&amp;R error")),"")</f>
        <v/>
      </c>
      <c r="O1253" s="256" t="str">
        <f t="shared" si="39"/>
        <v/>
      </c>
    </row>
    <row r="1254" spans="1:15" ht="15.75">
      <c r="A1254" s="250">
        <v>1247</v>
      </c>
      <c r="B1254" s="208"/>
      <c r="C1254" s="49"/>
      <c r="D1254" s="50"/>
      <c r="E1254" s="50"/>
      <c r="F1254" s="50"/>
      <c r="G1254" s="209"/>
      <c r="H1254" s="48"/>
      <c r="I1254" s="457" t="str">
        <f t="shared" si="38"/>
        <v/>
      </c>
      <c r="J1254" s="241" cm="1">
        <f t="array" ref="J1254">SUMPRODUCT(--(K1254:N1254&lt;&gt;"")) + IF(TRIM(O1254)="",0,LEN(O1254)-LEN(SUBSTITUTE(O1254,",",""))+1)</f>
        <v>0</v>
      </c>
      <c r="K1254" s="242" t="str">
        <f>IF(AND(G1254&lt;&gt;0,G1254&lt;&gt;""),IF(B1254="","",IF(ISNUMBER(MATCH(B1254,'Look Up Values'!$B$2:$B$500,0)),"","Dest. error")),"")</f>
        <v/>
      </c>
      <c r="L1254" s="242" t="str">
        <f>IF(AND(G1254&lt;&gt;0,G1254&lt;&gt;""),IF(C1254="","",IF(AND(ISNUMBER(--LEFT(C1254,FIND(" ",C1254&amp;" ")-1)),OR(LEN(LEFT(C1254,FIND(" ",C1254&amp;" ")-1))=6,LEN(LEFT(C1254,FIND(" ",C1254&amp;" ")-1))=7),OR(ISNUMBER(MATCH(LEFT(C1254,FIND(" ",C1254&amp;" ")-1),'Look Up Values'!$G$2:$G$1000,0)),ISNUMBER(MATCH(LEFT(C1254,FIND(" ",C1254&amp;" ")-1),'Look Up Values'!$AE$2:$AE$2000,0)))),"","EWC error")),"")</f>
        <v/>
      </c>
      <c r="M1254" s="242" t="str" cm="1">
        <f t="array" ref="M1254">IF(AND(G1254&lt;&gt;0,G1254&lt;&gt;""),IF(E1254="","",IF(ISNUMBER(MATCH(SUBSTITUTE(E1254," ",""),SUBSTITUTE('Look Up Values'!$I$2:$I$10," ",""),0)),"","State error")),"")</f>
        <v/>
      </c>
      <c r="N1254" s="242" t="str" cm="1">
        <f t="array" ref="N1254">IF(AND(G1254&lt;&gt;0,G1254&lt;&gt;""),IF(F1254="","",IF(ISNUMBER(MATCH(SUBSTITUTE(F1254," ",""),SUBSTITUTE('Look Up Values'!$W$2:$W$30," ",""),0)),"","D&amp;R error")),"")</f>
        <v/>
      </c>
      <c r="O1254" s="256" t="str">
        <f t="shared" si="39"/>
        <v/>
      </c>
    </row>
    <row r="1255" spans="1:15" ht="15.75">
      <c r="A1255" s="250">
        <v>1248</v>
      </c>
      <c r="B1255" s="208"/>
      <c r="C1255" s="49"/>
      <c r="D1255" s="50"/>
      <c r="E1255" s="50"/>
      <c r="F1255" s="50"/>
      <c r="G1255" s="209"/>
      <c r="H1255" s="48"/>
      <c r="I1255" s="457" t="str">
        <f t="shared" si="38"/>
        <v/>
      </c>
      <c r="J1255" s="241" cm="1">
        <f t="array" ref="J1255">SUMPRODUCT(--(K1255:N1255&lt;&gt;"")) + IF(TRIM(O1255)="",0,LEN(O1255)-LEN(SUBSTITUTE(O1255,",",""))+1)</f>
        <v>0</v>
      </c>
      <c r="K1255" s="242" t="str">
        <f>IF(AND(G1255&lt;&gt;0,G1255&lt;&gt;""),IF(B1255="","",IF(ISNUMBER(MATCH(B1255,'Look Up Values'!$B$2:$B$500,0)),"","Dest. error")),"")</f>
        <v/>
      </c>
      <c r="L1255" s="242" t="str">
        <f>IF(AND(G1255&lt;&gt;0,G1255&lt;&gt;""),IF(C1255="","",IF(AND(ISNUMBER(--LEFT(C1255,FIND(" ",C1255&amp;" ")-1)),OR(LEN(LEFT(C1255,FIND(" ",C1255&amp;" ")-1))=6,LEN(LEFT(C1255,FIND(" ",C1255&amp;" ")-1))=7),OR(ISNUMBER(MATCH(LEFT(C1255,FIND(" ",C1255&amp;" ")-1),'Look Up Values'!$G$2:$G$1000,0)),ISNUMBER(MATCH(LEFT(C1255,FIND(" ",C1255&amp;" ")-1),'Look Up Values'!$AE$2:$AE$2000,0)))),"","EWC error")),"")</f>
        <v/>
      </c>
      <c r="M1255" s="242" t="str" cm="1">
        <f t="array" ref="M1255">IF(AND(G1255&lt;&gt;0,G1255&lt;&gt;""),IF(E1255="","",IF(ISNUMBER(MATCH(SUBSTITUTE(E1255," ",""),SUBSTITUTE('Look Up Values'!$I$2:$I$10," ",""),0)),"","State error")),"")</f>
        <v/>
      </c>
      <c r="N1255" s="242" t="str" cm="1">
        <f t="array" ref="N1255">IF(AND(G1255&lt;&gt;0,G1255&lt;&gt;""),IF(F1255="","",IF(ISNUMBER(MATCH(SUBSTITUTE(F1255," ",""),SUBSTITUTE('Look Up Values'!$W$2:$W$30," ",""),0)),"","D&amp;R error")),"")</f>
        <v/>
      </c>
      <c r="O1255" s="256" t="str">
        <f t="shared" si="39"/>
        <v/>
      </c>
    </row>
    <row r="1256" spans="1:15" ht="15.75">
      <c r="A1256" s="250">
        <v>1249</v>
      </c>
      <c r="B1256" s="208"/>
      <c r="C1256" s="49"/>
      <c r="D1256" s="50"/>
      <c r="E1256" s="50"/>
      <c r="F1256" s="50"/>
      <c r="G1256" s="209"/>
      <c r="H1256" s="48"/>
      <c r="I1256" s="457" t="str">
        <f t="shared" si="38"/>
        <v/>
      </c>
      <c r="J1256" s="241" cm="1">
        <f t="array" ref="J1256">SUMPRODUCT(--(K1256:N1256&lt;&gt;"")) + IF(TRIM(O1256)="",0,LEN(O1256)-LEN(SUBSTITUTE(O1256,",",""))+1)</f>
        <v>0</v>
      </c>
      <c r="K1256" s="242" t="str">
        <f>IF(AND(G1256&lt;&gt;0,G1256&lt;&gt;""),IF(B1256="","",IF(ISNUMBER(MATCH(B1256,'Look Up Values'!$B$2:$B$500,0)),"","Dest. error")),"")</f>
        <v/>
      </c>
      <c r="L1256" s="242" t="str">
        <f>IF(AND(G1256&lt;&gt;0,G1256&lt;&gt;""),IF(C1256="","",IF(AND(ISNUMBER(--LEFT(C1256,FIND(" ",C1256&amp;" ")-1)),OR(LEN(LEFT(C1256,FIND(" ",C1256&amp;" ")-1))=6,LEN(LEFT(C1256,FIND(" ",C1256&amp;" ")-1))=7),OR(ISNUMBER(MATCH(LEFT(C1256,FIND(" ",C1256&amp;" ")-1),'Look Up Values'!$G$2:$G$1000,0)),ISNUMBER(MATCH(LEFT(C1256,FIND(" ",C1256&amp;" ")-1),'Look Up Values'!$AE$2:$AE$2000,0)))),"","EWC error")),"")</f>
        <v/>
      </c>
      <c r="M1256" s="242" t="str" cm="1">
        <f t="array" ref="M1256">IF(AND(G1256&lt;&gt;0,G1256&lt;&gt;""),IF(E1256="","",IF(ISNUMBER(MATCH(SUBSTITUTE(E1256," ",""),SUBSTITUTE('Look Up Values'!$I$2:$I$10," ",""),0)),"","State error")),"")</f>
        <v/>
      </c>
      <c r="N1256" s="242" t="str" cm="1">
        <f t="array" ref="N1256">IF(AND(G1256&lt;&gt;0,G1256&lt;&gt;""),IF(F1256="","",IF(ISNUMBER(MATCH(SUBSTITUTE(F1256," ",""),SUBSTITUTE('Look Up Values'!$W$2:$W$30," ",""),0)),"","D&amp;R error")),"")</f>
        <v/>
      </c>
      <c r="O1256" s="256" t="str">
        <f t="shared" si="39"/>
        <v/>
      </c>
    </row>
    <row r="1257" spans="1:15" ht="15.75">
      <c r="A1257" s="250">
        <v>1250</v>
      </c>
      <c r="B1257" s="208"/>
      <c r="C1257" s="49"/>
      <c r="D1257" s="50"/>
      <c r="E1257" s="50"/>
      <c r="F1257" s="50"/>
      <c r="G1257" s="209"/>
      <c r="H1257" s="48"/>
      <c r="I1257" s="457" t="str">
        <f t="shared" si="38"/>
        <v/>
      </c>
      <c r="J1257" s="241" cm="1">
        <f t="array" ref="J1257">SUMPRODUCT(--(K1257:N1257&lt;&gt;"")) + IF(TRIM(O1257)="",0,LEN(O1257)-LEN(SUBSTITUTE(O1257,",",""))+1)</f>
        <v>0</v>
      </c>
      <c r="K1257" s="242" t="str">
        <f>IF(AND(G1257&lt;&gt;0,G1257&lt;&gt;""),IF(B1257="","",IF(ISNUMBER(MATCH(B1257,'Look Up Values'!$B$2:$B$500,0)),"","Dest. error")),"")</f>
        <v/>
      </c>
      <c r="L1257" s="242" t="str">
        <f>IF(AND(G1257&lt;&gt;0,G1257&lt;&gt;""),IF(C1257="","",IF(AND(ISNUMBER(--LEFT(C1257,FIND(" ",C1257&amp;" ")-1)),OR(LEN(LEFT(C1257,FIND(" ",C1257&amp;" ")-1))=6,LEN(LEFT(C1257,FIND(" ",C1257&amp;" ")-1))=7),OR(ISNUMBER(MATCH(LEFT(C1257,FIND(" ",C1257&amp;" ")-1),'Look Up Values'!$G$2:$G$1000,0)),ISNUMBER(MATCH(LEFT(C1257,FIND(" ",C1257&amp;" ")-1),'Look Up Values'!$AE$2:$AE$2000,0)))),"","EWC error")),"")</f>
        <v/>
      </c>
      <c r="M1257" s="242" t="str" cm="1">
        <f t="array" ref="M1257">IF(AND(G1257&lt;&gt;0,G1257&lt;&gt;""),IF(E1257="","",IF(ISNUMBER(MATCH(SUBSTITUTE(E1257," ",""),SUBSTITUTE('Look Up Values'!$I$2:$I$10," ",""),0)),"","State error")),"")</f>
        <v/>
      </c>
      <c r="N1257" s="242" t="str" cm="1">
        <f t="array" ref="N1257">IF(AND(G1257&lt;&gt;0,G1257&lt;&gt;""),IF(F1257="","",IF(ISNUMBER(MATCH(SUBSTITUTE(F1257," ",""),SUBSTITUTE('Look Up Values'!$W$2:$W$30," ",""),0)),"","D&amp;R error")),"")</f>
        <v/>
      </c>
      <c r="O1257" s="256" t="str">
        <f t="shared" si="39"/>
        <v/>
      </c>
    </row>
    <row r="1258" spans="1:15" ht="15.75">
      <c r="A1258" s="250">
        <v>1251</v>
      </c>
      <c r="B1258" s="208"/>
      <c r="C1258" s="49"/>
      <c r="D1258" s="50"/>
      <c r="E1258" s="50"/>
      <c r="F1258" s="50"/>
      <c r="G1258" s="209"/>
      <c r="H1258" s="48"/>
      <c r="I1258" s="457" t="str">
        <f t="shared" si="38"/>
        <v/>
      </c>
      <c r="J1258" s="241" cm="1">
        <f t="array" ref="J1258">SUMPRODUCT(--(K1258:N1258&lt;&gt;"")) + IF(TRIM(O1258)="",0,LEN(O1258)-LEN(SUBSTITUTE(O1258,",",""))+1)</f>
        <v>0</v>
      </c>
      <c r="K1258" s="242" t="str">
        <f>IF(AND(G1258&lt;&gt;0,G1258&lt;&gt;""),IF(B1258="","",IF(ISNUMBER(MATCH(B1258,'Look Up Values'!$B$2:$B$500,0)),"","Dest. error")),"")</f>
        <v/>
      </c>
      <c r="L1258" s="242" t="str">
        <f>IF(AND(G1258&lt;&gt;0,G1258&lt;&gt;""),IF(C1258="","",IF(AND(ISNUMBER(--LEFT(C1258,FIND(" ",C1258&amp;" ")-1)),OR(LEN(LEFT(C1258,FIND(" ",C1258&amp;" ")-1))=6,LEN(LEFT(C1258,FIND(" ",C1258&amp;" ")-1))=7),OR(ISNUMBER(MATCH(LEFT(C1258,FIND(" ",C1258&amp;" ")-1),'Look Up Values'!$G$2:$G$1000,0)),ISNUMBER(MATCH(LEFT(C1258,FIND(" ",C1258&amp;" ")-1),'Look Up Values'!$AE$2:$AE$2000,0)))),"","EWC error")),"")</f>
        <v/>
      </c>
      <c r="M1258" s="242" t="str" cm="1">
        <f t="array" ref="M1258">IF(AND(G1258&lt;&gt;0,G1258&lt;&gt;""),IF(E1258="","",IF(ISNUMBER(MATCH(SUBSTITUTE(E1258," ",""),SUBSTITUTE('Look Up Values'!$I$2:$I$10," ",""),0)),"","State error")),"")</f>
        <v/>
      </c>
      <c r="N1258" s="242" t="str" cm="1">
        <f t="array" ref="N1258">IF(AND(G1258&lt;&gt;0,G1258&lt;&gt;""),IF(F1258="","",IF(ISNUMBER(MATCH(SUBSTITUTE(F1258," ",""),SUBSTITUTE('Look Up Values'!$W$2:$W$30," ",""),0)),"","D&amp;R error")),"")</f>
        <v/>
      </c>
      <c r="O1258" s="256" t="str">
        <f t="shared" si="39"/>
        <v/>
      </c>
    </row>
    <row r="1259" spans="1:15" ht="15.75">
      <c r="A1259" s="250">
        <v>1252</v>
      </c>
      <c r="B1259" s="208"/>
      <c r="C1259" s="49"/>
      <c r="D1259" s="50"/>
      <c r="E1259" s="50"/>
      <c r="F1259" s="50"/>
      <c r="G1259" s="209"/>
      <c r="H1259" s="48"/>
      <c r="I1259" s="457" t="str">
        <f t="shared" si="38"/>
        <v/>
      </c>
      <c r="J1259" s="241" cm="1">
        <f t="array" ref="J1259">SUMPRODUCT(--(K1259:N1259&lt;&gt;"")) + IF(TRIM(O1259)="",0,LEN(O1259)-LEN(SUBSTITUTE(O1259,",",""))+1)</f>
        <v>0</v>
      </c>
      <c r="K1259" s="242" t="str">
        <f>IF(AND(G1259&lt;&gt;0,G1259&lt;&gt;""),IF(B1259="","",IF(ISNUMBER(MATCH(B1259,'Look Up Values'!$B$2:$B$500,0)),"","Dest. error")),"")</f>
        <v/>
      </c>
      <c r="L1259" s="242" t="str">
        <f>IF(AND(G1259&lt;&gt;0,G1259&lt;&gt;""),IF(C1259="","",IF(AND(ISNUMBER(--LEFT(C1259,FIND(" ",C1259&amp;" ")-1)),OR(LEN(LEFT(C1259,FIND(" ",C1259&amp;" ")-1))=6,LEN(LEFT(C1259,FIND(" ",C1259&amp;" ")-1))=7),OR(ISNUMBER(MATCH(LEFT(C1259,FIND(" ",C1259&amp;" ")-1),'Look Up Values'!$G$2:$G$1000,0)),ISNUMBER(MATCH(LEFT(C1259,FIND(" ",C1259&amp;" ")-1),'Look Up Values'!$AE$2:$AE$2000,0)))),"","EWC error")),"")</f>
        <v/>
      </c>
      <c r="M1259" s="242" t="str" cm="1">
        <f t="array" ref="M1259">IF(AND(G1259&lt;&gt;0,G1259&lt;&gt;""),IF(E1259="","",IF(ISNUMBER(MATCH(SUBSTITUTE(E1259," ",""),SUBSTITUTE('Look Up Values'!$I$2:$I$10," ",""),0)),"","State error")),"")</f>
        <v/>
      </c>
      <c r="N1259" s="242" t="str" cm="1">
        <f t="array" ref="N1259">IF(AND(G1259&lt;&gt;0,G1259&lt;&gt;""),IF(F1259="","",IF(ISNUMBER(MATCH(SUBSTITUTE(F1259," ",""),SUBSTITUTE('Look Up Values'!$W$2:$W$30," ",""),0)),"","D&amp;R error")),"")</f>
        <v/>
      </c>
      <c r="O1259" s="256" t="str">
        <f t="shared" si="39"/>
        <v/>
      </c>
    </row>
    <row r="1260" spans="1:15" ht="15.75">
      <c r="A1260" s="250">
        <v>1253</v>
      </c>
      <c r="B1260" s="208"/>
      <c r="C1260" s="49"/>
      <c r="D1260" s="50"/>
      <c r="E1260" s="50"/>
      <c r="F1260" s="50"/>
      <c r="G1260" s="209"/>
      <c r="H1260" s="48"/>
      <c r="I1260" s="457" t="str">
        <f t="shared" si="38"/>
        <v/>
      </c>
      <c r="J1260" s="241" cm="1">
        <f t="array" ref="J1260">SUMPRODUCT(--(K1260:N1260&lt;&gt;"")) + IF(TRIM(O1260)="",0,LEN(O1260)-LEN(SUBSTITUTE(O1260,",",""))+1)</f>
        <v>0</v>
      </c>
      <c r="K1260" s="242" t="str">
        <f>IF(AND(G1260&lt;&gt;0,G1260&lt;&gt;""),IF(B1260="","",IF(ISNUMBER(MATCH(B1260,'Look Up Values'!$B$2:$B$500,0)),"","Dest. error")),"")</f>
        <v/>
      </c>
      <c r="L1260" s="242" t="str">
        <f>IF(AND(G1260&lt;&gt;0,G1260&lt;&gt;""),IF(C1260="","",IF(AND(ISNUMBER(--LEFT(C1260,FIND(" ",C1260&amp;" ")-1)),OR(LEN(LEFT(C1260,FIND(" ",C1260&amp;" ")-1))=6,LEN(LEFT(C1260,FIND(" ",C1260&amp;" ")-1))=7),OR(ISNUMBER(MATCH(LEFT(C1260,FIND(" ",C1260&amp;" ")-1),'Look Up Values'!$G$2:$G$1000,0)),ISNUMBER(MATCH(LEFT(C1260,FIND(" ",C1260&amp;" ")-1),'Look Up Values'!$AE$2:$AE$2000,0)))),"","EWC error")),"")</f>
        <v/>
      </c>
      <c r="M1260" s="242" t="str" cm="1">
        <f t="array" ref="M1260">IF(AND(G1260&lt;&gt;0,G1260&lt;&gt;""),IF(E1260="","",IF(ISNUMBER(MATCH(SUBSTITUTE(E1260," ",""),SUBSTITUTE('Look Up Values'!$I$2:$I$10," ",""),0)),"","State error")),"")</f>
        <v/>
      </c>
      <c r="N1260" s="242" t="str" cm="1">
        <f t="array" ref="N1260">IF(AND(G1260&lt;&gt;0,G1260&lt;&gt;""),IF(F1260="","",IF(ISNUMBER(MATCH(SUBSTITUTE(F1260," ",""),SUBSTITUTE('Look Up Values'!$W$2:$W$30," ",""),0)),"","D&amp;R error")),"")</f>
        <v/>
      </c>
      <c r="O1260" s="256" t="str">
        <f t="shared" si="39"/>
        <v/>
      </c>
    </row>
    <row r="1261" spans="1:15" ht="15.75">
      <c r="A1261" s="250">
        <v>1254</v>
      </c>
      <c r="B1261" s="208"/>
      <c r="C1261" s="49"/>
      <c r="D1261" s="50"/>
      <c r="E1261" s="50"/>
      <c r="F1261" s="50"/>
      <c r="G1261" s="209"/>
      <c r="H1261" s="48"/>
      <c r="I1261" s="457" t="str">
        <f t="shared" si="38"/>
        <v/>
      </c>
      <c r="J1261" s="241" cm="1">
        <f t="array" ref="J1261">SUMPRODUCT(--(K1261:N1261&lt;&gt;"")) + IF(TRIM(O1261)="",0,LEN(O1261)-LEN(SUBSTITUTE(O1261,",",""))+1)</f>
        <v>0</v>
      </c>
      <c r="K1261" s="242" t="str">
        <f>IF(AND(G1261&lt;&gt;0,G1261&lt;&gt;""),IF(B1261="","",IF(ISNUMBER(MATCH(B1261,'Look Up Values'!$B$2:$B$500,0)),"","Dest. error")),"")</f>
        <v/>
      </c>
      <c r="L1261" s="242" t="str">
        <f>IF(AND(G1261&lt;&gt;0,G1261&lt;&gt;""),IF(C1261="","",IF(AND(ISNUMBER(--LEFT(C1261,FIND(" ",C1261&amp;" ")-1)),OR(LEN(LEFT(C1261,FIND(" ",C1261&amp;" ")-1))=6,LEN(LEFT(C1261,FIND(" ",C1261&amp;" ")-1))=7),OR(ISNUMBER(MATCH(LEFT(C1261,FIND(" ",C1261&amp;" ")-1),'Look Up Values'!$G$2:$G$1000,0)),ISNUMBER(MATCH(LEFT(C1261,FIND(" ",C1261&amp;" ")-1),'Look Up Values'!$AE$2:$AE$2000,0)))),"","EWC error")),"")</f>
        <v/>
      </c>
      <c r="M1261" s="242" t="str" cm="1">
        <f t="array" ref="M1261">IF(AND(G1261&lt;&gt;0,G1261&lt;&gt;""),IF(E1261="","",IF(ISNUMBER(MATCH(SUBSTITUTE(E1261," ",""),SUBSTITUTE('Look Up Values'!$I$2:$I$10," ",""),0)),"","State error")),"")</f>
        <v/>
      </c>
      <c r="N1261" s="242" t="str" cm="1">
        <f t="array" ref="N1261">IF(AND(G1261&lt;&gt;0,G1261&lt;&gt;""),IF(F1261="","",IF(ISNUMBER(MATCH(SUBSTITUTE(F1261," ",""),SUBSTITUTE('Look Up Values'!$W$2:$W$30," ",""),0)),"","D&amp;R error")),"")</f>
        <v/>
      </c>
      <c r="O1261" s="256" t="str">
        <f t="shared" si="39"/>
        <v/>
      </c>
    </row>
    <row r="1262" spans="1:15" ht="15.75">
      <c r="A1262" s="250">
        <v>1255</v>
      </c>
      <c r="B1262" s="208"/>
      <c r="C1262" s="49"/>
      <c r="D1262" s="50"/>
      <c r="E1262" s="50"/>
      <c r="F1262" s="50"/>
      <c r="G1262" s="209"/>
      <c r="H1262" s="48"/>
      <c r="I1262" s="457" t="str">
        <f t="shared" si="38"/>
        <v/>
      </c>
      <c r="J1262" s="241" cm="1">
        <f t="array" ref="J1262">SUMPRODUCT(--(K1262:N1262&lt;&gt;"")) + IF(TRIM(O1262)="",0,LEN(O1262)-LEN(SUBSTITUTE(O1262,",",""))+1)</f>
        <v>0</v>
      </c>
      <c r="K1262" s="242" t="str">
        <f>IF(AND(G1262&lt;&gt;0,G1262&lt;&gt;""),IF(B1262="","",IF(ISNUMBER(MATCH(B1262,'Look Up Values'!$B$2:$B$500,0)),"","Dest. error")),"")</f>
        <v/>
      </c>
      <c r="L1262" s="242" t="str">
        <f>IF(AND(G1262&lt;&gt;0,G1262&lt;&gt;""),IF(C1262="","",IF(AND(ISNUMBER(--LEFT(C1262,FIND(" ",C1262&amp;" ")-1)),OR(LEN(LEFT(C1262,FIND(" ",C1262&amp;" ")-1))=6,LEN(LEFT(C1262,FIND(" ",C1262&amp;" ")-1))=7),OR(ISNUMBER(MATCH(LEFT(C1262,FIND(" ",C1262&amp;" ")-1),'Look Up Values'!$G$2:$G$1000,0)),ISNUMBER(MATCH(LEFT(C1262,FIND(" ",C1262&amp;" ")-1),'Look Up Values'!$AE$2:$AE$2000,0)))),"","EWC error")),"")</f>
        <v/>
      </c>
      <c r="M1262" s="242" t="str" cm="1">
        <f t="array" ref="M1262">IF(AND(G1262&lt;&gt;0,G1262&lt;&gt;""),IF(E1262="","",IF(ISNUMBER(MATCH(SUBSTITUTE(E1262," ",""),SUBSTITUTE('Look Up Values'!$I$2:$I$10," ",""),0)),"","State error")),"")</f>
        <v/>
      </c>
      <c r="N1262" s="242" t="str" cm="1">
        <f t="array" ref="N1262">IF(AND(G1262&lt;&gt;0,G1262&lt;&gt;""),IF(F1262="","",IF(ISNUMBER(MATCH(SUBSTITUTE(F1262," ",""),SUBSTITUTE('Look Up Values'!$W$2:$W$30," ",""),0)),"","D&amp;R error")),"")</f>
        <v/>
      </c>
      <c r="O1262" s="256" t="str">
        <f t="shared" si="39"/>
        <v/>
      </c>
    </row>
    <row r="1263" spans="1:15" ht="15.75">
      <c r="A1263" s="250">
        <v>1256</v>
      </c>
      <c r="B1263" s="208"/>
      <c r="C1263" s="49"/>
      <c r="D1263" s="50"/>
      <c r="E1263" s="50"/>
      <c r="F1263" s="50"/>
      <c r="G1263" s="209"/>
      <c r="H1263" s="48"/>
      <c r="I1263" s="457" t="str">
        <f t="shared" si="38"/>
        <v/>
      </c>
      <c r="J1263" s="241" cm="1">
        <f t="array" ref="J1263">SUMPRODUCT(--(K1263:N1263&lt;&gt;"")) + IF(TRIM(O1263)="",0,LEN(O1263)-LEN(SUBSTITUTE(O1263,",",""))+1)</f>
        <v>0</v>
      </c>
      <c r="K1263" s="242" t="str">
        <f>IF(AND(G1263&lt;&gt;0,G1263&lt;&gt;""),IF(B1263="","",IF(ISNUMBER(MATCH(B1263,'Look Up Values'!$B$2:$B$500,0)),"","Dest. error")),"")</f>
        <v/>
      </c>
      <c r="L1263" s="242" t="str">
        <f>IF(AND(G1263&lt;&gt;0,G1263&lt;&gt;""),IF(C1263="","",IF(AND(ISNUMBER(--LEFT(C1263,FIND(" ",C1263&amp;" ")-1)),OR(LEN(LEFT(C1263,FIND(" ",C1263&amp;" ")-1))=6,LEN(LEFT(C1263,FIND(" ",C1263&amp;" ")-1))=7),OR(ISNUMBER(MATCH(LEFT(C1263,FIND(" ",C1263&amp;" ")-1),'Look Up Values'!$G$2:$G$1000,0)),ISNUMBER(MATCH(LEFT(C1263,FIND(" ",C1263&amp;" ")-1),'Look Up Values'!$AE$2:$AE$2000,0)))),"","EWC error")),"")</f>
        <v/>
      </c>
      <c r="M1263" s="242" t="str" cm="1">
        <f t="array" ref="M1263">IF(AND(G1263&lt;&gt;0,G1263&lt;&gt;""),IF(E1263="","",IF(ISNUMBER(MATCH(SUBSTITUTE(E1263," ",""),SUBSTITUTE('Look Up Values'!$I$2:$I$10," ",""),0)),"","State error")),"")</f>
        <v/>
      </c>
      <c r="N1263" s="242" t="str" cm="1">
        <f t="array" ref="N1263">IF(AND(G1263&lt;&gt;0,G1263&lt;&gt;""),IF(F1263="","",IF(ISNUMBER(MATCH(SUBSTITUTE(F1263," ",""),SUBSTITUTE('Look Up Values'!$W$2:$W$30," ",""),0)),"","D&amp;R error")),"")</f>
        <v/>
      </c>
      <c r="O1263" s="256" t="str">
        <f t="shared" si="39"/>
        <v/>
      </c>
    </row>
    <row r="1264" spans="1:15" ht="15.75">
      <c r="A1264" s="250">
        <v>1257</v>
      </c>
      <c r="B1264" s="208"/>
      <c r="C1264" s="49"/>
      <c r="D1264" s="50"/>
      <c r="E1264" s="50"/>
      <c r="F1264" s="50"/>
      <c r="G1264" s="209"/>
      <c r="H1264" s="48"/>
      <c r="I1264" s="457" t="str">
        <f t="shared" si="38"/>
        <v/>
      </c>
      <c r="J1264" s="241" cm="1">
        <f t="array" ref="J1264">SUMPRODUCT(--(K1264:N1264&lt;&gt;"")) + IF(TRIM(O1264)="",0,LEN(O1264)-LEN(SUBSTITUTE(O1264,",",""))+1)</f>
        <v>0</v>
      </c>
      <c r="K1264" s="242" t="str">
        <f>IF(AND(G1264&lt;&gt;0,G1264&lt;&gt;""),IF(B1264="","",IF(ISNUMBER(MATCH(B1264,'Look Up Values'!$B$2:$B$500,0)),"","Dest. error")),"")</f>
        <v/>
      </c>
      <c r="L1264" s="242" t="str">
        <f>IF(AND(G1264&lt;&gt;0,G1264&lt;&gt;""),IF(C1264="","",IF(AND(ISNUMBER(--LEFT(C1264,FIND(" ",C1264&amp;" ")-1)),OR(LEN(LEFT(C1264,FIND(" ",C1264&amp;" ")-1))=6,LEN(LEFT(C1264,FIND(" ",C1264&amp;" ")-1))=7),OR(ISNUMBER(MATCH(LEFT(C1264,FIND(" ",C1264&amp;" ")-1),'Look Up Values'!$G$2:$G$1000,0)),ISNUMBER(MATCH(LEFT(C1264,FIND(" ",C1264&amp;" ")-1),'Look Up Values'!$AE$2:$AE$2000,0)))),"","EWC error")),"")</f>
        <v/>
      </c>
      <c r="M1264" s="242" t="str" cm="1">
        <f t="array" ref="M1264">IF(AND(G1264&lt;&gt;0,G1264&lt;&gt;""),IF(E1264="","",IF(ISNUMBER(MATCH(SUBSTITUTE(E1264," ",""),SUBSTITUTE('Look Up Values'!$I$2:$I$10," ",""),0)),"","State error")),"")</f>
        <v/>
      </c>
      <c r="N1264" s="242" t="str" cm="1">
        <f t="array" ref="N1264">IF(AND(G1264&lt;&gt;0,G1264&lt;&gt;""),IF(F1264="","",IF(ISNUMBER(MATCH(SUBSTITUTE(F1264," ",""),SUBSTITUTE('Look Up Values'!$W$2:$W$30," ",""),0)),"","D&amp;R error")),"")</f>
        <v/>
      </c>
      <c r="O1264" s="256" t="str">
        <f t="shared" si="39"/>
        <v/>
      </c>
    </row>
    <row r="1265" spans="1:15" ht="15.75">
      <c r="A1265" s="250">
        <v>1258</v>
      </c>
      <c r="B1265" s="208"/>
      <c r="C1265" s="49"/>
      <c r="D1265" s="50"/>
      <c r="E1265" s="50"/>
      <c r="F1265" s="50"/>
      <c r="G1265" s="209"/>
      <c r="H1265" s="48"/>
      <c r="I1265" s="457" t="str">
        <f t="shared" si="38"/>
        <v/>
      </c>
      <c r="J1265" s="241" cm="1">
        <f t="array" ref="J1265">SUMPRODUCT(--(K1265:N1265&lt;&gt;"")) + IF(TRIM(O1265)="",0,LEN(O1265)-LEN(SUBSTITUTE(O1265,",",""))+1)</f>
        <v>0</v>
      </c>
      <c r="K1265" s="242" t="str">
        <f>IF(AND(G1265&lt;&gt;0,G1265&lt;&gt;""),IF(B1265="","",IF(ISNUMBER(MATCH(B1265,'Look Up Values'!$B$2:$B$500,0)),"","Dest. error")),"")</f>
        <v/>
      </c>
      <c r="L1265" s="242" t="str">
        <f>IF(AND(G1265&lt;&gt;0,G1265&lt;&gt;""),IF(C1265="","",IF(AND(ISNUMBER(--LEFT(C1265,FIND(" ",C1265&amp;" ")-1)),OR(LEN(LEFT(C1265,FIND(" ",C1265&amp;" ")-1))=6,LEN(LEFT(C1265,FIND(" ",C1265&amp;" ")-1))=7),OR(ISNUMBER(MATCH(LEFT(C1265,FIND(" ",C1265&amp;" ")-1),'Look Up Values'!$G$2:$G$1000,0)),ISNUMBER(MATCH(LEFT(C1265,FIND(" ",C1265&amp;" ")-1),'Look Up Values'!$AE$2:$AE$2000,0)))),"","EWC error")),"")</f>
        <v/>
      </c>
      <c r="M1265" s="242" t="str" cm="1">
        <f t="array" ref="M1265">IF(AND(G1265&lt;&gt;0,G1265&lt;&gt;""),IF(E1265="","",IF(ISNUMBER(MATCH(SUBSTITUTE(E1265," ",""),SUBSTITUTE('Look Up Values'!$I$2:$I$10," ",""),0)),"","State error")),"")</f>
        <v/>
      </c>
      <c r="N1265" s="242" t="str" cm="1">
        <f t="array" ref="N1265">IF(AND(G1265&lt;&gt;0,G1265&lt;&gt;""),IF(F1265="","",IF(ISNUMBER(MATCH(SUBSTITUTE(F1265," ",""),SUBSTITUTE('Look Up Values'!$W$2:$W$30," ",""),0)),"","D&amp;R error")),"")</f>
        <v/>
      </c>
      <c r="O1265" s="256" t="str">
        <f t="shared" si="39"/>
        <v/>
      </c>
    </row>
    <row r="1266" spans="1:15" ht="15.75">
      <c r="A1266" s="250">
        <v>1259</v>
      </c>
      <c r="B1266" s="208"/>
      <c r="C1266" s="49"/>
      <c r="D1266" s="50"/>
      <c r="E1266" s="50"/>
      <c r="F1266" s="50"/>
      <c r="G1266" s="209"/>
      <c r="H1266" s="48"/>
      <c r="I1266" s="457" t="str">
        <f t="shared" si="38"/>
        <v/>
      </c>
      <c r="J1266" s="241" cm="1">
        <f t="array" ref="J1266">SUMPRODUCT(--(K1266:N1266&lt;&gt;"")) + IF(TRIM(O1266)="",0,LEN(O1266)-LEN(SUBSTITUTE(O1266,",",""))+1)</f>
        <v>0</v>
      </c>
      <c r="K1266" s="242" t="str">
        <f>IF(AND(G1266&lt;&gt;0,G1266&lt;&gt;""),IF(B1266="","",IF(ISNUMBER(MATCH(B1266,'Look Up Values'!$B$2:$B$500,0)),"","Dest. error")),"")</f>
        <v/>
      </c>
      <c r="L1266" s="242" t="str">
        <f>IF(AND(G1266&lt;&gt;0,G1266&lt;&gt;""),IF(C1266="","",IF(AND(ISNUMBER(--LEFT(C1266,FIND(" ",C1266&amp;" ")-1)),OR(LEN(LEFT(C1266,FIND(" ",C1266&amp;" ")-1))=6,LEN(LEFT(C1266,FIND(" ",C1266&amp;" ")-1))=7),OR(ISNUMBER(MATCH(LEFT(C1266,FIND(" ",C1266&amp;" ")-1),'Look Up Values'!$G$2:$G$1000,0)),ISNUMBER(MATCH(LEFT(C1266,FIND(" ",C1266&amp;" ")-1),'Look Up Values'!$AE$2:$AE$2000,0)))),"","EWC error")),"")</f>
        <v/>
      </c>
      <c r="M1266" s="242" t="str" cm="1">
        <f t="array" ref="M1266">IF(AND(G1266&lt;&gt;0,G1266&lt;&gt;""),IF(E1266="","",IF(ISNUMBER(MATCH(SUBSTITUTE(E1266," ",""),SUBSTITUTE('Look Up Values'!$I$2:$I$10," ",""),0)),"","State error")),"")</f>
        <v/>
      </c>
      <c r="N1266" s="242" t="str" cm="1">
        <f t="array" ref="N1266">IF(AND(G1266&lt;&gt;0,G1266&lt;&gt;""),IF(F1266="","",IF(ISNUMBER(MATCH(SUBSTITUTE(F1266," ",""),SUBSTITUTE('Look Up Values'!$W$2:$W$30," ",""),0)),"","D&amp;R error")),"")</f>
        <v/>
      </c>
      <c r="O1266" s="256" t="str">
        <f t="shared" si="39"/>
        <v/>
      </c>
    </row>
    <row r="1267" spans="1:15" ht="15.75">
      <c r="A1267" s="250">
        <v>1260</v>
      </c>
      <c r="B1267" s="208"/>
      <c r="C1267" s="49"/>
      <c r="D1267" s="50"/>
      <c r="E1267" s="50"/>
      <c r="F1267" s="50"/>
      <c r="G1267" s="209"/>
      <c r="H1267" s="48"/>
      <c r="I1267" s="457" t="str">
        <f t="shared" si="38"/>
        <v/>
      </c>
      <c r="J1267" s="241" cm="1">
        <f t="array" ref="J1267">SUMPRODUCT(--(K1267:N1267&lt;&gt;"")) + IF(TRIM(O1267)="",0,LEN(O1267)-LEN(SUBSTITUTE(O1267,",",""))+1)</f>
        <v>0</v>
      </c>
      <c r="K1267" s="242" t="str">
        <f>IF(AND(G1267&lt;&gt;0,G1267&lt;&gt;""),IF(B1267="","",IF(ISNUMBER(MATCH(B1267,'Look Up Values'!$B$2:$B$500,0)),"","Dest. error")),"")</f>
        <v/>
      </c>
      <c r="L1267" s="242" t="str">
        <f>IF(AND(G1267&lt;&gt;0,G1267&lt;&gt;""),IF(C1267="","",IF(AND(ISNUMBER(--LEFT(C1267,FIND(" ",C1267&amp;" ")-1)),OR(LEN(LEFT(C1267,FIND(" ",C1267&amp;" ")-1))=6,LEN(LEFT(C1267,FIND(" ",C1267&amp;" ")-1))=7),OR(ISNUMBER(MATCH(LEFT(C1267,FIND(" ",C1267&amp;" ")-1),'Look Up Values'!$G$2:$G$1000,0)),ISNUMBER(MATCH(LEFT(C1267,FIND(" ",C1267&amp;" ")-1),'Look Up Values'!$AE$2:$AE$2000,0)))),"","EWC error")),"")</f>
        <v/>
      </c>
      <c r="M1267" s="242" t="str" cm="1">
        <f t="array" ref="M1267">IF(AND(G1267&lt;&gt;0,G1267&lt;&gt;""),IF(E1267="","",IF(ISNUMBER(MATCH(SUBSTITUTE(E1267," ",""),SUBSTITUTE('Look Up Values'!$I$2:$I$10," ",""),0)),"","State error")),"")</f>
        <v/>
      </c>
      <c r="N1267" s="242" t="str" cm="1">
        <f t="array" ref="N1267">IF(AND(G1267&lt;&gt;0,G1267&lt;&gt;""),IF(F1267="","",IF(ISNUMBER(MATCH(SUBSTITUTE(F1267," ",""),SUBSTITUTE('Look Up Values'!$W$2:$W$30," ",""),0)),"","D&amp;R error")),"")</f>
        <v/>
      </c>
      <c r="O1267" s="256" t="str">
        <f t="shared" si="39"/>
        <v/>
      </c>
    </row>
    <row r="1268" spans="1:15" ht="15.75">
      <c r="A1268" s="250">
        <v>1261</v>
      </c>
      <c r="B1268" s="208"/>
      <c r="C1268" s="49"/>
      <c r="D1268" s="50"/>
      <c r="E1268" s="50"/>
      <c r="F1268" s="50"/>
      <c r="G1268" s="209"/>
      <c r="H1268" s="48"/>
      <c r="I1268" s="457" t="str">
        <f t="shared" si="38"/>
        <v/>
      </c>
      <c r="J1268" s="241" cm="1">
        <f t="array" ref="J1268">SUMPRODUCT(--(K1268:N1268&lt;&gt;"")) + IF(TRIM(O1268)="",0,LEN(O1268)-LEN(SUBSTITUTE(O1268,",",""))+1)</f>
        <v>0</v>
      </c>
      <c r="K1268" s="242" t="str">
        <f>IF(AND(G1268&lt;&gt;0,G1268&lt;&gt;""),IF(B1268="","",IF(ISNUMBER(MATCH(B1268,'Look Up Values'!$B$2:$B$500,0)),"","Dest. error")),"")</f>
        <v/>
      </c>
      <c r="L1268" s="242" t="str">
        <f>IF(AND(G1268&lt;&gt;0,G1268&lt;&gt;""),IF(C1268="","",IF(AND(ISNUMBER(--LEFT(C1268,FIND(" ",C1268&amp;" ")-1)),OR(LEN(LEFT(C1268,FIND(" ",C1268&amp;" ")-1))=6,LEN(LEFT(C1268,FIND(" ",C1268&amp;" ")-1))=7),OR(ISNUMBER(MATCH(LEFT(C1268,FIND(" ",C1268&amp;" ")-1),'Look Up Values'!$G$2:$G$1000,0)),ISNUMBER(MATCH(LEFT(C1268,FIND(" ",C1268&amp;" ")-1),'Look Up Values'!$AE$2:$AE$2000,0)))),"","EWC error")),"")</f>
        <v/>
      </c>
      <c r="M1268" s="242" t="str" cm="1">
        <f t="array" ref="M1268">IF(AND(G1268&lt;&gt;0,G1268&lt;&gt;""),IF(E1268="","",IF(ISNUMBER(MATCH(SUBSTITUTE(E1268," ",""),SUBSTITUTE('Look Up Values'!$I$2:$I$10," ",""),0)),"","State error")),"")</f>
        <v/>
      </c>
      <c r="N1268" s="242" t="str" cm="1">
        <f t="array" ref="N1268">IF(AND(G1268&lt;&gt;0,G1268&lt;&gt;""),IF(F1268="","",IF(ISNUMBER(MATCH(SUBSTITUTE(F1268," ",""),SUBSTITUTE('Look Up Values'!$W$2:$W$30," ",""),0)),"","D&amp;R error")),"")</f>
        <v/>
      </c>
      <c r="O1268" s="256" t="str">
        <f t="shared" si="39"/>
        <v/>
      </c>
    </row>
    <row r="1269" spans="1:15" ht="15.75">
      <c r="A1269" s="250">
        <v>1262</v>
      </c>
      <c r="B1269" s="208"/>
      <c r="C1269" s="49"/>
      <c r="D1269" s="50"/>
      <c r="E1269" s="50"/>
      <c r="F1269" s="50"/>
      <c r="G1269" s="209"/>
      <c r="H1269" s="48"/>
      <c r="I1269" s="457" t="str">
        <f t="shared" si="38"/>
        <v/>
      </c>
      <c r="J1269" s="241" cm="1">
        <f t="array" ref="J1269">SUMPRODUCT(--(K1269:N1269&lt;&gt;"")) + IF(TRIM(O1269)="",0,LEN(O1269)-LEN(SUBSTITUTE(O1269,",",""))+1)</f>
        <v>0</v>
      </c>
      <c r="K1269" s="242" t="str">
        <f>IF(AND(G1269&lt;&gt;0,G1269&lt;&gt;""),IF(B1269="","",IF(ISNUMBER(MATCH(B1269,'Look Up Values'!$B$2:$B$500,0)),"","Dest. error")),"")</f>
        <v/>
      </c>
      <c r="L1269" s="242" t="str">
        <f>IF(AND(G1269&lt;&gt;0,G1269&lt;&gt;""),IF(C1269="","",IF(AND(ISNUMBER(--LEFT(C1269,FIND(" ",C1269&amp;" ")-1)),OR(LEN(LEFT(C1269,FIND(" ",C1269&amp;" ")-1))=6,LEN(LEFT(C1269,FIND(" ",C1269&amp;" ")-1))=7),OR(ISNUMBER(MATCH(LEFT(C1269,FIND(" ",C1269&amp;" ")-1),'Look Up Values'!$G$2:$G$1000,0)),ISNUMBER(MATCH(LEFT(C1269,FIND(" ",C1269&amp;" ")-1),'Look Up Values'!$AE$2:$AE$2000,0)))),"","EWC error")),"")</f>
        <v/>
      </c>
      <c r="M1269" s="242" t="str" cm="1">
        <f t="array" ref="M1269">IF(AND(G1269&lt;&gt;0,G1269&lt;&gt;""),IF(E1269="","",IF(ISNUMBER(MATCH(SUBSTITUTE(E1269," ",""),SUBSTITUTE('Look Up Values'!$I$2:$I$10," ",""),0)),"","State error")),"")</f>
        <v/>
      </c>
      <c r="N1269" s="242" t="str" cm="1">
        <f t="array" ref="N1269">IF(AND(G1269&lt;&gt;0,G1269&lt;&gt;""),IF(F1269="","",IF(ISNUMBER(MATCH(SUBSTITUTE(F1269," ",""),SUBSTITUTE('Look Up Values'!$W$2:$W$30," ",""),0)),"","D&amp;R error")),"")</f>
        <v/>
      </c>
      <c r="O1269" s="256" t="str">
        <f t="shared" si="39"/>
        <v/>
      </c>
    </row>
    <row r="1270" spans="1:15" ht="15.75">
      <c r="A1270" s="250">
        <v>1263</v>
      </c>
      <c r="B1270" s="208"/>
      <c r="C1270" s="49"/>
      <c r="D1270" s="50"/>
      <c r="E1270" s="50"/>
      <c r="F1270" s="50"/>
      <c r="G1270" s="209"/>
      <c r="H1270" s="48"/>
      <c r="I1270" s="457" t="str">
        <f t="shared" si="38"/>
        <v/>
      </c>
      <c r="J1270" s="241" cm="1">
        <f t="array" ref="J1270">SUMPRODUCT(--(K1270:N1270&lt;&gt;"")) + IF(TRIM(O1270)="",0,LEN(O1270)-LEN(SUBSTITUTE(O1270,",",""))+1)</f>
        <v>0</v>
      </c>
      <c r="K1270" s="242" t="str">
        <f>IF(AND(G1270&lt;&gt;0,G1270&lt;&gt;""),IF(B1270="","",IF(ISNUMBER(MATCH(B1270,'Look Up Values'!$B$2:$B$500,0)),"","Dest. error")),"")</f>
        <v/>
      </c>
      <c r="L1270" s="242" t="str">
        <f>IF(AND(G1270&lt;&gt;0,G1270&lt;&gt;""),IF(C1270="","",IF(AND(ISNUMBER(--LEFT(C1270,FIND(" ",C1270&amp;" ")-1)),OR(LEN(LEFT(C1270,FIND(" ",C1270&amp;" ")-1))=6,LEN(LEFT(C1270,FIND(" ",C1270&amp;" ")-1))=7),OR(ISNUMBER(MATCH(LEFT(C1270,FIND(" ",C1270&amp;" ")-1),'Look Up Values'!$G$2:$G$1000,0)),ISNUMBER(MATCH(LEFT(C1270,FIND(" ",C1270&amp;" ")-1),'Look Up Values'!$AE$2:$AE$2000,0)))),"","EWC error")),"")</f>
        <v/>
      </c>
      <c r="M1270" s="242" t="str" cm="1">
        <f t="array" ref="M1270">IF(AND(G1270&lt;&gt;0,G1270&lt;&gt;""),IF(E1270="","",IF(ISNUMBER(MATCH(SUBSTITUTE(E1270," ",""),SUBSTITUTE('Look Up Values'!$I$2:$I$10," ",""),0)),"","State error")),"")</f>
        <v/>
      </c>
      <c r="N1270" s="242" t="str" cm="1">
        <f t="array" ref="N1270">IF(AND(G1270&lt;&gt;0,G1270&lt;&gt;""),IF(F1270="","",IF(ISNUMBER(MATCH(SUBSTITUTE(F1270," ",""),SUBSTITUTE('Look Up Values'!$W$2:$W$30," ",""),0)),"","D&amp;R error")),"")</f>
        <v/>
      </c>
      <c r="O1270" s="256" t="str">
        <f t="shared" si="39"/>
        <v/>
      </c>
    </row>
    <row r="1271" spans="1:15" ht="15.75">
      <c r="A1271" s="250">
        <v>1264</v>
      </c>
      <c r="B1271" s="208"/>
      <c r="C1271" s="49"/>
      <c r="D1271" s="50"/>
      <c r="E1271" s="50"/>
      <c r="F1271" s="50"/>
      <c r="G1271" s="209"/>
      <c r="H1271" s="48"/>
      <c r="I1271" s="457" t="str">
        <f t="shared" si="38"/>
        <v/>
      </c>
      <c r="J1271" s="241" cm="1">
        <f t="array" ref="J1271">SUMPRODUCT(--(K1271:N1271&lt;&gt;"")) + IF(TRIM(O1271)="",0,LEN(O1271)-LEN(SUBSTITUTE(O1271,",",""))+1)</f>
        <v>0</v>
      </c>
      <c r="K1271" s="242" t="str">
        <f>IF(AND(G1271&lt;&gt;0,G1271&lt;&gt;""),IF(B1271="","",IF(ISNUMBER(MATCH(B1271,'Look Up Values'!$B$2:$B$500,0)),"","Dest. error")),"")</f>
        <v/>
      </c>
      <c r="L1271" s="242" t="str">
        <f>IF(AND(G1271&lt;&gt;0,G1271&lt;&gt;""),IF(C1271="","",IF(AND(ISNUMBER(--LEFT(C1271,FIND(" ",C1271&amp;" ")-1)),OR(LEN(LEFT(C1271,FIND(" ",C1271&amp;" ")-1))=6,LEN(LEFT(C1271,FIND(" ",C1271&amp;" ")-1))=7),OR(ISNUMBER(MATCH(LEFT(C1271,FIND(" ",C1271&amp;" ")-1),'Look Up Values'!$G$2:$G$1000,0)),ISNUMBER(MATCH(LEFT(C1271,FIND(" ",C1271&amp;" ")-1),'Look Up Values'!$AE$2:$AE$2000,0)))),"","EWC error")),"")</f>
        <v/>
      </c>
      <c r="M1271" s="242" t="str" cm="1">
        <f t="array" ref="M1271">IF(AND(G1271&lt;&gt;0,G1271&lt;&gt;""),IF(E1271="","",IF(ISNUMBER(MATCH(SUBSTITUTE(E1271," ",""),SUBSTITUTE('Look Up Values'!$I$2:$I$10," ",""),0)),"","State error")),"")</f>
        <v/>
      </c>
      <c r="N1271" s="242" t="str" cm="1">
        <f t="array" ref="N1271">IF(AND(G1271&lt;&gt;0,G1271&lt;&gt;""),IF(F1271="","",IF(ISNUMBER(MATCH(SUBSTITUTE(F1271," ",""),SUBSTITUTE('Look Up Values'!$W$2:$W$30," ",""),0)),"","D&amp;R error")),"")</f>
        <v/>
      </c>
      <c r="O1271" s="256" t="str">
        <f t="shared" si="39"/>
        <v/>
      </c>
    </row>
    <row r="1272" spans="1:15" ht="15.75">
      <c r="A1272" s="250">
        <v>1265</v>
      </c>
      <c r="B1272" s="208"/>
      <c r="C1272" s="49"/>
      <c r="D1272" s="50"/>
      <c r="E1272" s="50"/>
      <c r="F1272" s="50"/>
      <c r="G1272" s="209"/>
      <c r="H1272" s="48"/>
      <c r="I1272" s="457" t="str">
        <f t="shared" si="38"/>
        <v/>
      </c>
      <c r="J1272" s="241" cm="1">
        <f t="array" ref="J1272">SUMPRODUCT(--(K1272:N1272&lt;&gt;"")) + IF(TRIM(O1272)="",0,LEN(O1272)-LEN(SUBSTITUTE(O1272,",",""))+1)</f>
        <v>0</v>
      </c>
      <c r="K1272" s="242" t="str">
        <f>IF(AND(G1272&lt;&gt;0,G1272&lt;&gt;""),IF(B1272="","",IF(ISNUMBER(MATCH(B1272,'Look Up Values'!$B$2:$B$500,0)),"","Dest. error")),"")</f>
        <v/>
      </c>
      <c r="L1272" s="242" t="str">
        <f>IF(AND(G1272&lt;&gt;0,G1272&lt;&gt;""),IF(C1272="","",IF(AND(ISNUMBER(--LEFT(C1272,FIND(" ",C1272&amp;" ")-1)),OR(LEN(LEFT(C1272,FIND(" ",C1272&amp;" ")-1))=6,LEN(LEFT(C1272,FIND(" ",C1272&amp;" ")-1))=7),OR(ISNUMBER(MATCH(LEFT(C1272,FIND(" ",C1272&amp;" ")-1),'Look Up Values'!$G$2:$G$1000,0)),ISNUMBER(MATCH(LEFT(C1272,FIND(" ",C1272&amp;" ")-1),'Look Up Values'!$AE$2:$AE$2000,0)))),"","EWC error")),"")</f>
        <v/>
      </c>
      <c r="M1272" s="242" t="str" cm="1">
        <f t="array" ref="M1272">IF(AND(G1272&lt;&gt;0,G1272&lt;&gt;""),IF(E1272="","",IF(ISNUMBER(MATCH(SUBSTITUTE(E1272," ",""),SUBSTITUTE('Look Up Values'!$I$2:$I$10," ",""),0)),"","State error")),"")</f>
        <v/>
      </c>
      <c r="N1272" s="242" t="str" cm="1">
        <f t="array" ref="N1272">IF(AND(G1272&lt;&gt;0,G1272&lt;&gt;""),IF(F1272="","",IF(ISNUMBER(MATCH(SUBSTITUTE(F1272," ",""),SUBSTITUTE('Look Up Values'!$W$2:$W$30," ",""),0)),"","D&amp;R error")),"")</f>
        <v/>
      </c>
      <c r="O1272" s="256" t="str">
        <f t="shared" si="39"/>
        <v/>
      </c>
    </row>
    <row r="1273" spans="1:15" ht="15.75">
      <c r="A1273" s="250">
        <v>1266</v>
      </c>
      <c r="B1273" s="208"/>
      <c r="C1273" s="49"/>
      <c r="D1273" s="50"/>
      <c r="E1273" s="50"/>
      <c r="F1273" s="50"/>
      <c r="G1273" s="209"/>
      <c r="H1273" s="48"/>
      <c r="I1273" s="457" t="str">
        <f t="shared" si="38"/>
        <v/>
      </c>
      <c r="J1273" s="241" cm="1">
        <f t="array" ref="J1273">SUMPRODUCT(--(K1273:N1273&lt;&gt;"")) + IF(TRIM(O1273)="",0,LEN(O1273)-LEN(SUBSTITUTE(O1273,",",""))+1)</f>
        <v>0</v>
      </c>
      <c r="K1273" s="242" t="str">
        <f>IF(AND(G1273&lt;&gt;0,G1273&lt;&gt;""),IF(B1273="","",IF(ISNUMBER(MATCH(B1273,'Look Up Values'!$B$2:$B$500,0)),"","Dest. error")),"")</f>
        <v/>
      </c>
      <c r="L1273" s="242" t="str">
        <f>IF(AND(G1273&lt;&gt;0,G1273&lt;&gt;""),IF(C1273="","",IF(AND(ISNUMBER(--LEFT(C1273,FIND(" ",C1273&amp;" ")-1)),OR(LEN(LEFT(C1273,FIND(" ",C1273&amp;" ")-1))=6,LEN(LEFT(C1273,FIND(" ",C1273&amp;" ")-1))=7),OR(ISNUMBER(MATCH(LEFT(C1273,FIND(" ",C1273&amp;" ")-1),'Look Up Values'!$G$2:$G$1000,0)),ISNUMBER(MATCH(LEFT(C1273,FIND(" ",C1273&amp;" ")-1),'Look Up Values'!$AE$2:$AE$2000,0)))),"","EWC error")),"")</f>
        <v/>
      </c>
      <c r="M1273" s="242" t="str" cm="1">
        <f t="array" ref="M1273">IF(AND(G1273&lt;&gt;0,G1273&lt;&gt;""),IF(E1273="","",IF(ISNUMBER(MATCH(SUBSTITUTE(E1273," ",""),SUBSTITUTE('Look Up Values'!$I$2:$I$10," ",""),0)),"","State error")),"")</f>
        <v/>
      </c>
      <c r="N1273" s="242" t="str" cm="1">
        <f t="array" ref="N1273">IF(AND(G1273&lt;&gt;0,G1273&lt;&gt;""),IF(F1273="","",IF(ISNUMBER(MATCH(SUBSTITUTE(F1273," ",""),SUBSTITUTE('Look Up Values'!$W$2:$W$30," ",""),0)),"","D&amp;R error")),"")</f>
        <v/>
      </c>
      <c r="O1273" s="256" t="str">
        <f t="shared" si="39"/>
        <v/>
      </c>
    </row>
    <row r="1274" spans="1:15" ht="15.75">
      <c r="A1274" s="250">
        <v>1267</v>
      </c>
      <c r="B1274" s="208"/>
      <c r="C1274" s="49"/>
      <c r="D1274" s="50"/>
      <c r="E1274" s="50"/>
      <c r="F1274" s="50"/>
      <c r="G1274" s="209"/>
      <c r="H1274" s="48"/>
      <c r="I1274" s="457" t="str">
        <f t="shared" si="38"/>
        <v/>
      </c>
      <c r="J1274" s="241" cm="1">
        <f t="array" ref="J1274">SUMPRODUCT(--(K1274:N1274&lt;&gt;"")) + IF(TRIM(O1274)="",0,LEN(O1274)-LEN(SUBSTITUTE(O1274,",",""))+1)</f>
        <v>0</v>
      </c>
      <c r="K1274" s="242" t="str">
        <f>IF(AND(G1274&lt;&gt;0,G1274&lt;&gt;""),IF(B1274="","",IF(ISNUMBER(MATCH(B1274,'Look Up Values'!$B$2:$B$500,0)),"","Dest. error")),"")</f>
        <v/>
      </c>
      <c r="L1274" s="242" t="str">
        <f>IF(AND(G1274&lt;&gt;0,G1274&lt;&gt;""),IF(C1274="","",IF(AND(ISNUMBER(--LEFT(C1274,FIND(" ",C1274&amp;" ")-1)),OR(LEN(LEFT(C1274,FIND(" ",C1274&amp;" ")-1))=6,LEN(LEFT(C1274,FIND(" ",C1274&amp;" ")-1))=7),OR(ISNUMBER(MATCH(LEFT(C1274,FIND(" ",C1274&amp;" ")-1),'Look Up Values'!$G$2:$G$1000,0)),ISNUMBER(MATCH(LEFT(C1274,FIND(" ",C1274&amp;" ")-1),'Look Up Values'!$AE$2:$AE$2000,0)))),"","EWC error")),"")</f>
        <v/>
      </c>
      <c r="M1274" s="242" t="str" cm="1">
        <f t="array" ref="M1274">IF(AND(G1274&lt;&gt;0,G1274&lt;&gt;""),IF(E1274="","",IF(ISNUMBER(MATCH(SUBSTITUTE(E1274," ",""),SUBSTITUTE('Look Up Values'!$I$2:$I$10," ",""),0)),"","State error")),"")</f>
        <v/>
      </c>
      <c r="N1274" s="242" t="str" cm="1">
        <f t="array" ref="N1274">IF(AND(G1274&lt;&gt;0,G1274&lt;&gt;""),IF(F1274="","",IF(ISNUMBER(MATCH(SUBSTITUTE(F1274," ",""),SUBSTITUTE('Look Up Values'!$W$2:$W$30," ",""),0)),"","D&amp;R error")),"")</f>
        <v/>
      </c>
      <c r="O1274" s="256" t="str">
        <f t="shared" si="39"/>
        <v/>
      </c>
    </row>
    <row r="1275" spans="1:15" ht="15.75">
      <c r="A1275" s="250">
        <v>1268</v>
      </c>
      <c r="B1275" s="208"/>
      <c r="C1275" s="49"/>
      <c r="D1275" s="50"/>
      <c r="E1275" s="50"/>
      <c r="F1275" s="50"/>
      <c r="G1275" s="209"/>
      <c r="H1275" s="48"/>
      <c r="I1275" s="457" t="str">
        <f t="shared" si="38"/>
        <v/>
      </c>
      <c r="J1275" s="241" cm="1">
        <f t="array" ref="J1275">SUMPRODUCT(--(K1275:N1275&lt;&gt;"")) + IF(TRIM(O1275)="",0,LEN(O1275)-LEN(SUBSTITUTE(O1275,",",""))+1)</f>
        <v>0</v>
      </c>
      <c r="K1275" s="242" t="str">
        <f>IF(AND(G1275&lt;&gt;0,G1275&lt;&gt;""),IF(B1275="","",IF(ISNUMBER(MATCH(B1275,'Look Up Values'!$B$2:$B$500,0)),"","Dest. error")),"")</f>
        <v/>
      </c>
      <c r="L1275" s="242" t="str">
        <f>IF(AND(G1275&lt;&gt;0,G1275&lt;&gt;""),IF(C1275="","",IF(AND(ISNUMBER(--LEFT(C1275,FIND(" ",C1275&amp;" ")-1)),OR(LEN(LEFT(C1275,FIND(" ",C1275&amp;" ")-1))=6,LEN(LEFT(C1275,FIND(" ",C1275&amp;" ")-1))=7),OR(ISNUMBER(MATCH(LEFT(C1275,FIND(" ",C1275&amp;" ")-1),'Look Up Values'!$G$2:$G$1000,0)),ISNUMBER(MATCH(LEFT(C1275,FIND(" ",C1275&amp;" ")-1),'Look Up Values'!$AE$2:$AE$2000,0)))),"","EWC error")),"")</f>
        <v/>
      </c>
      <c r="M1275" s="242" t="str" cm="1">
        <f t="array" ref="M1275">IF(AND(G1275&lt;&gt;0,G1275&lt;&gt;""),IF(E1275="","",IF(ISNUMBER(MATCH(SUBSTITUTE(E1275," ",""),SUBSTITUTE('Look Up Values'!$I$2:$I$10," ",""),0)),"","State error")),"")</f>
        <v/>
      </c>
      <c r="N1275" s="242" t="str" cm="1">
        <f t="array" ref="N1275">IF(AND(G1275&lt;&gt;0,G1275&lt;&gt;""),IF(F1275="","",IF(ISNUMBER(MATCH(SUBSTITUTE(F1275," ",""),SUBSTITUTE('Look Up Values'!$W$2:$W$30," ",""),0)),"","D&amp;R error")),"")</f>
        <v/>
      </c>
      <c r="O1275" s="256" t="str">
        <f t="shared" si="39"/>
        <v/>
      </c>
    </row>
    <row r="1276" spans="1:15" ht="15.75">
      <c r="A1276" s="250">
        <v>1269</v>
      </c>
      <c r="B1276" s="208"/>
      <c r="C1276" s="49"/>
      <c r="D1276" s="50"/>
      <c r="E1276" s="50"/>
      <c r="F1276" s="50"/>
      <c r="G1276" s="209"/>
      <c r="H1276" s="48"/>
      <c r="I1276" s="457" t="str">
        <f t="shared" si="38"/>
        <v/>
      </c>
      <c r="J1276" s="241" cm="1">
        <f t="array" ref="J1276">SUMPRODUCT(--(K1276:N1276&lt;&gt;"")) + IF(TRIM(O1276)="",0,LEN(O1276)-LEN(SUBSTITUTE(O1276,",",""))+1)</f>
        <v>0</v>
      </c>
      <c r="K1276" s="242" t="str">
        <f>IF(AND(G1276&lt;&gt;0,G1276&lt;&gt;""),IF(B1276="","",IF(ISNUMBER(MATCH(B1276,'Look Up Values'!$B$2:$B$500,0)),"","Dest. error")),"")</f>
        <v/>
      </c>
      <c r="L1276" s="242" t="str">
        <f>IF(AND(G1276&lt;&gt;0,G1276&lt;&gt;""),IF(C1276="","",IF(AND(ISNUMBER(--LEFT(C1276,FIND(" ",C1276&amp;" ")-1)),OR(LEN(LEFT(C1276,FIND(" ",C1276&amp;" ")-1))=6,LEN(LEFT(C1276,FIND(" ",C1276&amp;" ")-1))=7),OR(ISNUMBER(MATCH(LEFT(C1276,FIND(" ",C1276&amp;" ")-1),'Look Up Values'!$G$2:$G$1000,0)),ISNUMBER(MATCH(LEFT(C1276,FIND(" ",C1276&amp;" ")-1),'Look Up Values'!$AE$2:$AE$2000,0)))),"","EWC error")),"")</f>
        <v/>
      </c>
      <c r="M1276" s="242" t="str" cm="1">
        <f t="array" ref="M1276">IF(AND(G1276&lt;&gt;0,G1276&lt;&gt;""),IF(E1276="","",IF(ISNUMBER(MATCH(SUBSTITUTE(E1276," ",""),SUBSTITUTE('Look Up Values'!$I$2:$I$10," ",""),0)),"","State error")),"")</f>
        <v/>
      </c>
      <c r="N1276" s="242" t="str" cm="1">
        <f t="array" ref="N1276">IF(AND(G1276&lt;&gt;0,G1276&lt;&gt;""),IF(F1276="","",IF(ISNUMBER(MATCH(SUBSTITUTE(F1276," ",""),SUBSTITUTE('Look Up Values'!$W$2:$W$30," ",""),0)),"","D&amp;R error")),"")</f>
        <v/>
      </c>
      <c r="O1276" s="256" t="str">
        <f t="shared" si="39"/>
        <v/>
      </c>
    </row>
    <row r="1277" spans="1:15" ht="15.75">
      <c r="A1277" s="250">
        <v>1270</v>
      </c>
      <c r="B1277" s="208"/>
      <c r="C1277" s="49"/>
      <c r="D1277" s="50"/>
      <c r="E1277" s="50"/>
      <c r="F1277" s="50"/>
      <c r="G1277" s="209"/>
      <c r="H1277" s="48"/>
      <c r="I1277" s="457" t="str">
        <f t="shared" si="38"/>
        <v/>
      </c>
      <c r="J1277" s="241" cm="1">
        <f t="array" ref="J1277">SUMPRODUCT(--(K1277:N1277&lt;&gt;"")) + IF(TRIM(O1277)="",0,LEN(O1277)-LEN(SUBSTITUTE(O1277,",",""))+1)</f>
        <v>0</v>
      </c>
      <c r="K1277" s="242" t="str">
        <f>IF(AND(G1277&lt;&gt;0,G1277&lt;&gt;""),IF(B1277="","",IF(ISNUMBER(MATCH(B1277,'Look Up Values'!$B$2:$B$500,0)),"","Dest. error")),"")</f>
        <v/>
      </c>
      <c r="L1277" s="242" t="str">
        <f>IF(AND(G1277&lt;&gt;0,G1277&lt;&gt;""),IF(C1277="","",IF(AND(ISNUMBER(--LEFT(C1277,FIND(" ",C1277&amp;" ")-1)),OR(LEN(LEFT(C1277,FIND(" ",C1277&amp;" ")-1))=6,LEN(LEFT(C1277,FIND(" ",C1277&amp;" ")-1))=7),OR(ISNUMBER(MATCH(LEFT(C1277,FIND(" ",C1277&amp;" ")-1),'Look Up Values'!$G$2:$G$1000,0)),ISNUMBER(MATCH(LEFT(C1277,FIND(" ",C1277&amp;" ")-1),'Look Up Values'!$AE$2:$AE$2000,0)))),"","EWC error")),"")</f>
        <v/>
      </c>
      <c r="M1277" s="242" t="str" cm="1">
        <f t="array" ref="M1277">IF(AND(G1277&lt;&gt;0,G1277&lt;&gt;""),IF(E1277="","",IF(ISNUMBER(MATCH(SUBSTITUTE(E1277," ",""),SUBSTITUTE('Look Up Values'!$I$2:$I$10," ",""),0)),"","State error")),"")</f>
        <v/>
      </c>
      <c r="N1277" s="242" t="str" cm="1">
        <f t="array" ref="N1277">IF(AND(G1277&lt;&gt;0,G1277&lt;&gt;""),IF(F1277="","",IF(ISNUMBER(MATCH(SUBSTITUTE(F1277," ",""),SUBSTITUTE('Look Up Values'!$W$2:$W$30," ",""),0)),"","D&amp;R error")),"")</f>
        <v/>
      </c>
      <c r="O1277" s="256" t="str">
        <f t="shared" si="39"/>
        <v/>
      </c>
    </row>
    <row r="1278" spans="1:15" ht="15.75">
      <c r="A1278" s="250">
        <v>1271</v>
      </c>
      <c r="B1278" s="208"/>
      <c r="C1278" s="49"/>
      <c r="D1278" s="50"/>
      <c r="E1278" s="50"/>
      <c r="F1278" s="50"/>
      <c r="G1278" s="209"/>
      <c r="H1278" s="48"/>
      <c r="I1278" s="457" t="str">
        <f t="shared" si="38"/>
        <v/>
      </c>
      <c r="J1278" s="241" cm="1">
        <f t="array" ref="J1278">SUMPRODUCT(--(K1278:N1278&lt;&gt;"")) + IF(TRIM(O1278)="",0,LEN(O1278)-LEN(SUBSTITUTE(O1278,",",""))+1)</f>
        <v>0</v>
      </c>
      <c r="K1278" s="242" t="str">
        <f>IF(AND(G1278&lt;&gt;0,G1278&lt;&gt;""),IF(B1278="","",IF(ISNUMBER(MATCH(B1278,'Look Up Values'!$B$2:$B$500,0)),"","Dest. error")),"")</f>
        <v/>
      </c>
      <c r="L1278" s="242" t="str">
        <f>IF(AND(G1278&lt;&gt;0,G1278&lt;&gt;""),IF(C1278="","",IF(AND(ISNUMBER(--LEFT(C1278,FIND(" ",C1278&amp;" ")-1)),OR(LEN(LEFT(C1278,FIND(" ",C1278&amp;" ")-1))=6,LEN(LEFT(C1278,FIND(" ",C1278&amp;" ")-1))=7),OR(ISNUMBER(MATCH(LEFT(C1278,FIND(" ",C1278&amp;" ")-1),'Look Up Values'!$G$2:$G$1000,0)),ISNUMBER(MATCH(LEFT(C1278,FIND(" ",C1278&amp;" ")-1),'Look Up Values'!$AE$2:$AE$2000,0)))),"","EWC error")),"")</f>
        <v/>
      </c>
      <c r="M1278" s="242" t="str" cm="1">
        <f t="array" ref="M1278">IF(AND(G1278&lt;&gt;0,G1278&lt;&gt;""),IF(E1278="","",IF(ISNUMBER(MATCH(SUBSTITUTE(E1278," ",""),SUBSTITUTE('Look Up Values'!$I$2:$I$10," ",""),0)),"","State error")),"")</f>
        <v/>
      </c>
      <c r="N1278" s="242" t="str" cm="1">
        <f t="array" ref="N1278">IF(AND(G1278&lt;&gt;0,G1278&lt;&gt;""),IF(F1278="","",IF(ISNUMBER(MATCH(SUBSTITUTE(F1278," ",""),SUBSTITUTE('Look Up Values'!$W$2:$W$30," ",""),0)),"","D&amp;R error")),"")</f>
        <v/>
      </c>
      <c r="O1278" s="256" t="str">
        <f t="shared" si="39"/>
        <v/>
      </c>
    </row>
    <row r="1279" spans="1:15" ht="15.75">
      <c r="A1279" s="250">
        <v>1272</v>
      </c>
      <c r="B1279" s="208"/>
      <c r="C1279" s="49"/>
      <c r="D1279" s="50"/>
      <c r="E1279" s="50"/>
      <c r="F1279" s="50"/>
      <c r="G1279" s="209"/>
      <c r="H1279" s="48"/>
      <c r="I1279" s="457" t="str">
        <f t="shared" si="38"/>
        <v/>
      </c>
      <c r="J1279" s="241" cm="1">
        <f t="array" ref="J1279">SUMPRODUCT(--(K1279:N1279&lt;&gt;"")) + IF(TRIM(O1279)="",0,LEN(O1279)-LEN(SUBSTITUTE(O1279,",",""))+1)</f>
        <v>0</v>
      </c>
      <c r="K1279" s="242" t="str">
        <f>IF(AND(G1279&lt;&gt;0,G1279&lt;&gt;""),IF(B1279="","",IF(ISNUMBER(MATCH(B1279,'Look Up Values'!$B$2:$B$500,0)),"","Dest. error")),"")</f>
        <v/>
      </c>
      <c r="L1279" s="242" t="str">
        <f>IF(AND(G1279&lt;&gt;0,G1279&lt;&gt;""),IF(C1279="","",IF(AND(ISNUMBER(--LEFT(C1279,FIND(" ",C1279&amp;" ")-1)),OR(LEN(LEFT(C1279,FIND(" ",C1279&amp;" ")-1))=6,LEN(LEFT(C1279,FIND(" ",C1279&amp;" ")-1))=7),OR(ISNUMBER(MATCH(LEFT(C1279,FIND(" ",C1279&amp;" ")-1),'Look Up Values'!$G$2:$G$1000,0)),ISNUMBER(MATCH(LEFT(C1279,FIND(" ",C1279&amp;" ")-1),'Look Up Values'!$AE$2:$AE$2000,0)))),"","EWC error")),"")</f>
        <v/>
      </c>
      <c r="M1279" s="242" t="str" cm="1">
        <f t="array" ref="M1279">IF(AND(G1279&lt;&gt;0,G1279&lt;&gt;""),IF(E1279="","",IF(ISNUMBER(MATCH(SUBSTITUTE(E1279," ",""),SUBSTITUTE('Look Up Values'!$I$2:$I$10," ",""),0)),"","State error")),"")</f>
        <v/>
      </c>
      <c r="N1279" s="242" t="str" cm="1">
        <f t="array" ref="N1279">IF(AND(G1279&lt;&gt;0,G1279&lt;&gt;""),IF(F1279="","",IF(ISNUMBER(MATCH(SUBSTITUTE(F1279," ",""),SUBSTITUTE('Look Up Values'!$W$2:$W$30," ",""),0)),"","D&amp;R error")),"")</f>
        <v/>
      </c>
      <c r="O1279" s="256" t="str">
        <f t="shared" si="39"/>
        <v/>
      </c>
    </row>
    <row r="1280" spans="1:15" ht="15.75">
      <c r="A1280" s="250">
        <v>1273</v>
      </c>
      <c r="B1280" s="208"/>
      <c r="C1280" s="49"/>
      <c r="D1280" s="50"/>
      <c r="E1280" s="50"/>
      <c r="F1280" s="50"/>
      <c r="G1280" s="209"/>
      <c r="H1280" s="48"/>
      <c r="I1280" s="457" t="str">
        <f t="shared" si="38"/>
        <v/>
      </c>
      <c r="J1280" s="241" cm="1">
        <f t="array" ref="J1280">SUMPRODUCT(--(K1280:N1280&lt;&gt;"")) + IF(TRIM(O1280)="",0,LEN(O1280)-LEN(SUBSTITUTE(O1280,",",""))+1)</f>
        <v>0</v>
      </c>
      <c r="K1280" s="242" t="str">
        <f>IF(AND(G1280&lt;&gt;0,G1280&lt;&gt;""),IF(B1280="","",IF(ISNUMBER(MATCH(B1280,'Look Up Values'!$B$2:$B$500,0)),"","Dest. error")),"")</f>
        <v/>
      </c>
      <c r="L1280" s="242" t="str">
        <f>IF(AND(G1280&lt;&gt;0,G1280&lt;&gt;""),IF(C1280="","",IF(AND(ISNUMBER(--LEFT(C1280,FIND(" ",C1280&amp;" ")-1)),OR(LEN(LEFT(C1280,FIND(" ",C1280&amp;" ")-1))=6,LEN(LEFT(C1280,FIND(" ",C1280&amp;" ")-1))=7),OR(ISNUMBER(MATCH(LEFT(C1280,FIND(" ",C1280&amp;" ")-1),'Look Up Values'!$G$2:$G$1000,0)),ISNUMBER(MATCH(LEFT(C1280,FIND(" ",C1280&amp;" ")-1),'Look Up Values'!$AE$2:$AE$2000,0)))),"","EWC error")),"")</f>
        <v/>
      </c>
      <c r="M1280" s="242" t="str" cm="1">
        <f t="array" ref="M1280">IF(AND(G1280&lt;&gt;0,G1280&lt;&gt;""),IF(E1280="","",IF(ISNUMBER(MATCH(SUBSTITUTE(E1280," ",""),SUBSTITUTE('Look Up Values'!$I$2:$I$10," ",""),0)),"","State error")),"")</f>
        <v/>
      </c>
      <c r="N1280" s="242" t="str" cm="1">
        <f t="array" ref="N1280">IF(AND(G1280&lt;&gt;0,G1280&lt;&gt;""),IF(F1280="","",IF(ISNUMBER(MATCH(SUBSTITUTE(F1280," ",""),SUBSTITUTE('Look Up Values'!$W$2:$W$30," ",""),0)),"","D&amp;R error")),"")</f>
        <v/>
      </c>
      <c r="O1280" s="256" t="str">
        <f t="shared" si="39"/>
        <v/>
      </c>
    </row>
    <row r="1281" spans="1:15" ht="15.75">
      <c r="A1281" s="250">
        <v>1274</v>
      </c>
      <c r="B1281" s="208"/>
      <c r="C1281" s="49"/>
      <c r="D1281" s="50"/>
      <c r="E1281" s="50"/>
      <c r="F1281" s="50"/>
      <c r="G1281" s="209"/>
      <c r="H1281" s="48"/>
      <c r="I1281" s="457" t="str">
        <f t="shared" si="38"/>
        <v/>
      </c>
      <c r="J1281" s="241" cm="1">
        <f t="array" ref="J1281">SUMPRODUCT(--(K1281:N1281&lt;&gt;"")) + IF(TRIM(O1281)="",0,LEN(O1281)-LEN(SUBSTITUTE(O1281,",",""))+1)</f>
        <v>0</v>
      </c>
      <c r="K1281" s="242" t="str">
        <f>IF(AND(G1281&lt;&gt;0,G1281&lt;&gt;""),IF(B1281="","",IF(ISNUMBER(MATCH(B1281,'Look Up Values'!$B$2:$B$500,0)),"","Dest. error")),"")</f>
        <v/>
      </c>
      <c r="L1281" s="242" t="str">
        <f>IF(AND(G1281&lt;&gt;0,G1281&lt;&gt;""),IF(C1281="","",IF(AND(ISNUMBER(--LEFT(C1281,FIND(" ",C1281&amp;" ")-1)),OR(LEN(LEFT(C1281,FIND(" ",C1281&amp;" ")-1))=6,LEN(LEFT(C1281,FIND(" ",C1281&amp;" ")-1))=7),OR(ISNUMBER(MATCH(LEFT(C1281,FIND(" ",C1281&amp;" ")-1),'Look Up Values'!$G$2:$G$1000,0)),ISNUMBER(MATCH(LEFT(C1281,FIND(" ",C1281&amp;" ")-1),'Look Up Values'!$AE$2:$AE$2000,0)))),"","EWC error")),"")</f>
        <v/>
      </c>
      <c r="M1281" s="242" t="str" cm="1">
        <f t="array" ref="M1281">IF(AND(G1281&lt;&gt;0,G1281&lt;&gt;""),IF(E1281="","",IF(ISNUMBER(MATCH(SUBSTITUTE(E1281," ",""),SUBSTITUTE('Look Up Values'!$I$2:$I$10," ",""),0)),"","State error")),"")</f>
        <v/>
      </c>
      <c r="N1281" s="242" t="str" cm="1">
        <f t="array" ref="N1281">IF(AND(G1281&lt;&gt;0,G1281&lt;&gt;""),IF(F1281="","",IF(ISNUMBER(MATCH(SUBSTITUTE(F1281," ",""),SUBSTITUTE('Look Up Values'!$W$2:$W$30," ",""),0)),"","D&amp;R error")),"")</f>
        <v/>
      </c>
      <c r="O1281" s="256" t="str">
        <f t="shared" si="39"/>
        <v/>
      </c>
    </row>
    <row r="1282" spans="1:15" ht="15.75">
      <c r="A1282" s="250">
        <v>1275</v>
      </c>
      <c r="B1282" s="208"/>
      <c r="C1282" s="49"/>
      <c r="D1282" s="50"/>
      <c r="E1282" s="50"/>
      <c r="F1282" s="50"/>
      <c r="G1282" s="209"/>
      <c r="H1282" s="48"/>
      <c r="I1282" s="457" t="str">
        <f t="shared" si="38"/>
        <v/>
      </c>
      <c r="J1282" s="241" cm="1">
        <f t="array" ref="J1282">SUMPRODUCT(--(K1282:N1282&lt;&gt;"")) + IF(TRIM(O1282)="",0,LEN(O1282)-LEN(SUBSTITUTE(O1282,",",""))+1)</f>
        <v>0</v>
      </c>
      <c r="K1282" s="242" t="str">
        <f>IF(AND(G1282&lt;&gt;0,G1282&lt;&gt;""),IF(B1282="","",IF(ISNUMBER(MATCH(B1282,'Look Up Values'!$B$2:$B$500,0)),"","Dest. error")),"")</f>
        <v/>
      </c>
      <c r="L1282" s="242" t="str">
        <f>IF(AND(G1282&lt;&gt;0,G1282&lt;&gt;""),IF(C1282="","",IF(AND(ISNUMBER(--LEFT(C1282,FIND(" ",C1282&amp;" ")-1)),OR(LEN(LEFT(C1282,FIND(" ",C1282&amp;" ")-1))=6,LEN(LEFT(C1282,FIND(" ",C1282&amp;" ")-1))=7),OR(ISNUMBER(MATCH(LEFT(C1282,FIND(" ",C1282&amp;" ")-1),'Look Up Values'!$G$2:$G$1000,0)),ISNUMBER(MATCH(LEFT(C1282,FIND(" ",C1282&amp;" ")-1),'Look Up Values'!$AE$2:$AE$2000,0)))),"","EWC error")),"")</f>
        <v/>
      </c>
      <c r="M1282" s="242" t="str" cm="1">
        <f t="array" ref="M1282">IF(AND(G1282&lt;&gt;0,G1282&lt;&gt;""),IF(E1282="","",IF(ISNUMBER(MATCH(SUBSTITUTE(E1282," ",""),SUBSTITUTE('Look Up Values'!$I$2:$I$10," ",""),0)),"","State error")),"")</f>
        <v/>
      </c>
      <c r="N1282" s="242" t="str" cm="1">
        <f t="array" ref="N1282">IF(AND(G1282&lt;&gt;0,G1282&lt;&gt;""),IF(F1282="","",IF(ISNUMBER(MATCH(SUBSTITUTE(F1282," ",""),SUBSTITUTE('Look Up Values'!$W$2:$W$30," ",""),0)),"","D&amp;R error")),"")</f>
        <v/>
      </c>
      <c r="O1282" s="256" t="str">
        <f t="shared" si="39"/>
        <v/>
      </c>
    </row>
    <row r="1283" spans="1:15" ht="15.75">
      <c r="A1283" s="250">
        <v>1276</v>
      </c>
      <c r="B1283" s="208"/>
      <c r="C1283" s="49"/>
      <c r="D1283" s="50"/>
      <c r="E1283" s="50"/>
      <c r="F1283" s="50"/>
      <c r="G1283" s="209"/>
      <c r="H1283" s="48"/>
      <c r="I1283" s="457" t="str">
        <f t="shared" si="38"/>
        <v/>
      </c>
      <c r="J1283" s="241" cm="1">
        <f t="array" ref="J1283">SUMPRODUCT(--(K1283:N1283&lt;&gt;"")) + IF(TRIM(O1283)="",0,LEN(O1283)-LEN(SUBSTITUTE(O1283,",",""))+1)</f>
        <v>0</v>
      </c>
      <c r="K1283" s="242" t="str">
        <f>IF(AND(G1283&lt;&gt;0,G1283&lt;&gt;""),IF(B1283="","",IF(ISNUMBER(MATCH(B1283,'Look Up Values'!$B$2:$B$500,0)),"","Dest. error")),"")</f>
        <v/>
      </c>
      <c r="L1283" s="242" t="str">
        <f>IF(AND(G1283&lt;&gt;0,G1283&lt;&gt;""),IF(C1283="","",IF(AND(ISNUMBER(--LEFT(C1283,FIND(" ",C1283&amp;" ")-1)),OR(LEN(LEFT(C1283,FIND(" ",C1283&amp;" ")-1))=6,LEN(LEFT(C1283,FIND(" ",C1283&amp;" ")-1))=7),OR(ISNUMBER(MATCH(LEFT(C1283,FIND(" ",C1283&amp;" ")-1),'Look Up Values'!$G$2:$G$1000,0)),ISNUMBER(MATCH(LEFT(C1283,FIND(" ",C1283&amp;" ")-1),'Look Up Values'!$AE$2:$AE$2000,0)))),"","EWC error")),"")</f>
        <v/>
      </c>
      <c r="M1283" s="242" t="str" cm="1">
        <f t="array" ref="M1283">IF(AND(G1283&lt;&gt;0,G1283&lt;&gt;""),IF(E1283="","",IF(ISNUMBER(MATCH(SUBSTITUTE(E1283," ",""),SUBSTITUTE('Look Up Values'!$I$2:$I$10," ",""),0)),"","State error")),"")</f>
        <v/>
      </c>
      <c r="N1283" s="242" t="str" cm="1">
        <f t="array" ref="N1283">IF(AND(G1283&lt;&gt;0,G1283&lt;&gt;""),IF(F1283="","",IF(ISNUMBER(MATCH(SUBSTITUTE(F1283," ",""),SUBSTITUTE('Look Up Values'!$W$2:$W$30," ",""),0)),"","D&amp;R error")),"")</f>
        <v/>
      </c>
      <c r="O1283" s="256" t="str">
        <f t="shared" si="39"/>
        <v/>
      </c>
    </row>
    <row r="1284" spans="1:15" ht="15.75">
      <c r="A1284" s="250">
        <v>1277</v>
      </c>
      <c r="B1284" s="208"/>
      <c r="C1284" s="49"/>
      <c r="D1284" s="50"/>
      <c r="E1284" s="50"/>
      <c r="F1284" s="50"/>
      <c r="G1284" s="209"/>
      <c r="H1284" s="48"/>
      <c r="I1284" s="457" t="str">
        <f t="shared" si="38"/>
        <v/>
      </c>
      <c r="J1284" s="241" cm="1">
        <f t="array" ref="J1284">SUMPRODUCT(--(K1284:N1284&lt;&gt;"")) + IF(TRIM(O1284)="",0,LEN(O1284)-LEN(SUBSTITUTE(O1284,",",""))+1)</f>
        <v>0</v>
      </c>
      <c r="K1284" s="242" t="str">
        <f>IF(AND(G1284&lt;&gt;0,G1284&lt;&gt;""),IF(B1284="","",IF(ISNUMBER(MATCH(B1284,'Look Up Values'!$B$2:$B$500,0)),"","Dest. error")),"")</f>
        <v/>
      </c>
      <c r="L1284" s="242" t="str">
        <f>IF(AND(G1284&lt;&gt;0,G1284&lt;&gt;""),IF(C1284="","",IF(AND(ISNUMBER(--LEFT(C1284,FIND(" ",C1284&amp;" ")-1)),OR(LEN(LEFT(C1284,FIND(" ",C1284&amp;" ")-1))=6,LEN(LEFT(C1284,FIND(" ",C1284&amp;" ")-1))=7),OR(ISNUMBER(MATCH(LEFT(C1284,FIND(" ",C1284&amp;" ")-1),'Look Up Values'!$G$2:$G$1000,0)),ISNUMBER(MATCH(LEFT(C1284,FIND(" ",C1284&amp;" ")-1),'Look Up Values'!$AE$2:$AE$2000,0)))),"","EWC error")),"")</f>
        <v/>
      </c>
      <c r="M1284" s="242" t="str" cm="1">
        <f t="array" ref="M1284">IF(AND(G1284&lt;&gt;0,G1284&lt;&gt;""),IF(E1284="","",IF(ISNUMBER(MATCH(SUBSTITUTE(E1284," ",""),SUBSTITUTE('Look Up Values'!$I$2:$I$10," ",""),0)),"","State error")),"")</f>
        <v/>
      </c>
      <c r="N1284" s="242" t="str" cm="1">
        <f t="array" ref="N1284">IF(AND(G1284&lt;&gt;0,G1284&lt;&gt;""),IF(F1284="","",IF(ISNUMBER(MATCH(SUBSTITUTE(F1284," ",""),SUBSTITUTE('Look Up Values'!$W$2:$W$30," ",""),0)),"","D&amp;R error")),"")</f>
        <v/>
      </c>
      <c r="O1284" s="256" t="str">
        <f t="shared" si="39"/>
        <v/>
      </c>
    </row>
    <row r="1285" spans="1:15" ht="15.75">
      <c r="A1285" s="250">
        <v>1278</v>
      </c>
      <c r="B1285" s="208"/>
      <c r="C1285" s="49"/>
      <c r="D1285" s="50"/>
      <c r="E1285" s="50"/>
      <c r="F1285" s="50"/>
      <c r="G1285" s="209"/>
      <c r="H1285" s="48"/>
      <c r="I1285" s="457" t="str">
        <f t="shared" si="38"/>
        <v/>
      </c>
      <c r="J1285" s="241" cm="1">
        <f t="array" ref="J1285">SUMPRODUCT(--(K1285:N1285&lt;&gt;"")) + IF(TRIM(O1285)="",0,LEN(O1285)-LEN(SUBSTITUTE(O1285,",",""))+1)</f>
        <v>0</v>
      </c>
      <c r="K1285" s="242" t="str">
        <f>IF(AND(G1285&lt;&gt;0,G1285&lt;&gt;""),IF(B1285="","",IF(ISNUMBER(MATCH(B1285,'Look Up Values'!$B$2:$B$500,0)),"","Dest. error")),"")</f>
        <v/>
      </c>
      <c r="L1285" s="242" t="str">
        <f>IF(AND(G1285&lt;&gt;0,G1285&lt;&gt;""),IF(C1285="","",IF(AND(ISNUMBER(--LEFT(C1285,FIND(" ",C1285&amp;" ")-1)),OR(LEN(LEFT(C1285,FIND(" ",C1285&amp;" ")-1))=6,LEN(LEFT(C1285,FIND(" ",C1285&amp;" ")-1))=7),OR(ISNUMBER(MATCH(LEFT(C1285,FIND(" ",C1285&amp;" ")-1),'Look Up Values'!$G$2:$G$1000,0)),ISNUMBER(MATCH(LEFT(C1285,FIND(" ",C1285&amp;" ")-1),'Look Up Values'!$AE$2:$AE$2000,0)))),"","EWC error")),"")</f>
        <v/>
      </c>
      <c r="M1285" s="242" t="str" cm="1">
        <f t="array" ref="M1285">IF(AND(G1285&lt;&gt;0,G1285&lt;&gt;""),IF(E1285="","",IF(ISNUMBER(MATCH(SUBSTITUTE(E1285," ",""),SUBSTITUTE('Look Up Values'!$I$2:$I$10," ",""),0)),"","State error")),"")</f>
        <v/>
      </c>
      <c r="N1285" s="242" t="str" cm="1">
        <f t="array" ref="N1285">IF(AND(G1285&lt;&gt;0,G1285&lt;&gt;""),IF(F1285="","",IF(ISNUMBER(MATCH(SUBSTITUTE(F1285," ",""),SUBSTITUTE('Look Up Values'!$W$2:$W$30," ",""),0)),"","D&amp;R error")),"")</f>
        <v/>
      </c>
      <c r="O1285" s="256" t="str">
        <f t="shared" si="39"/>
        <v/>
      </c>
    </row>
    <row r="1286" spans="1:15" ht="15.75">
      <c r="A1286" s="250">
        <v>1279</v>
      </c>
      <c r="B1286" s="208"/>
      <c r="C1286" s="49"/>
      <c r="D1286" s="50"/>
      <c r="E1286" s="50"/>
      <c r="F1286" s="50"/>
      <c r="G1286" s="209"/>
      <c r="H1286" s="48"/>
      <c r="I1286" s="457" t="str">
        <f t="shared" si="38"/>
        <v/>
      </c>
      <c r="J1286" s="241" cm="1">
        <f t="array" ref="J1286">SUMPRODUCT(--(K1286:N1286&lt;&gt;"")) + IF(TRIM(O1286)="",0,LEN(O1286)-LEN(SUBSTITUTE(O1286,",",""))+1)</f>
        <v>0</v>
      </c>
      <c r="K1286" s="242" t="str">
        <f>IF(AND(G1286&lt;&gt;0,G1286&lt;&gt;""),IF(B1286="","",IF(ISNUMBER(MATCH(B1286,'Look Up Values'!$B$2:$B$500,0)),"","Dest. error")),"")</f>
        <v/>
      </c>
      <c r="L1286" s="242" t="str">
        <f>IF(AND(G1286&lt;&gt;0,G1286&lt;&gt;""),IF(C1286="","",IF(AND(ISNUMBER(--LEFT(C1286,FIND(" ",C1286&amp;" ")-1)),OR(LEN(LEFT(C1286,FIND(" ",C1286&amp;" ")-1))=6,LEN(LEFT(C1286,FIND(" ",C1286&amp;" ")-1))=7),OR(ISNUMBER(MATCH(LEFT(C1286,FIND(" ",C1286&amp;" ")-1),'Look Up Values'!$G$2:$G$1000,0)),ISNUMBER(MATCH(LEFT(C1286,FIND(" ",C1286&amp;" ")-1),'Look Up Values'!$AE$2:$AE$2000,0)))),"","EWC error")),"")</f>
        <v/>
      </c>
      <c r="M1286" s="242" t="str" cm="1">
        <f t="array" ref="M1286">IF(AND(G1286&lt;&gt;0,G1286&lt;&gt;""),IF(E1286="","",IF(ISNUMBER(MATCH(SUBSTITUTE(E1286," ",""),SUBSTITUTE('Look Up Values'!$I$2:$I$10," ",""),0)),"","State error")),"")</f>
        <v/>
      </c>
      <c r="N1286" s="242" t="str" cm="1">
        <f t="array" ref="N1286">IF(AND(G1286&lt;&gt;0,G1286&lt;&gt;""),IF(F1286="","",IF(ISNUMBER(MATCH(SUBSTITUTE(F1286," ",""),SUBSTITUTE('Look Up Values'!$W$2:$W$30," ",""),0)),"","D&amp;R error")),"")</f>
        <v/>
      </c>
      <c r="O1286" s="256" t="str">
        <f t="shared" si="39"/>
        <v/>
      </c>
    </row>
    <row r="1287" spans="1:15" ht="15.75">
      <c r="A1287" s="250">
        <v>1280</v>
      </c>
      <c r="B1287" s="208"/>
      <c r="C1287" s="49"/>
      <c r="D1287" s="50"/>
      <c r="E1287" s="50"/>
      <c r="F1287" s="50"/>
      <c r="G1287" s="209"/>
      <c r="H1287" s="48"/>
      <c r="I1287" s="457" t="str">
        <f t="shared" si="38"/>
        <v/>
      </c>
      <c r="J1287" s="241" cm="1">
        <f t="array" ref="J1287">SUMPRODUCT(--(K1287:N1287&lt;&gt;"")) + IF(TRIM(O1287)="",0,LEN(O1287)-LEN(SUBSTITUTE(O1287,",",""))+1)</f>
        <v>0</v>
      </c>
      <c r="K1287" s="242" t="str">
        <f>IF(AND(G1287&lt;&gt;0,G1287&lt;&gt;""),IF(B1287="","",IF(ISNUMBER(MATCH(B1287,'Look Up Values'!$B$2:$B$500,0)),"","Dest. error")),"")</f>
        <v/>
      </c>
      <c r="L1287" s="242" t="str">
        <f>IF(AND(G1287&lt;&gt;0,G1287&lt;&gt;""),IF(C1287="","",IF(AND(ISNUMBER(--LEFT(C1287,FIND(" ",C1287&amp;" ")-1)),OR(LEN(LEFT(C1287,FIND(" ",C1287&amp;" ")-1))=6,LEN(LEFT(C1287,FIND(" ",C1287&amp;" ")-1))=7),OR(ISNUMBER(MATCH(LEFT(C1287,FIND(" ",C1287&amp;" ")-1),'Look Up Values'!$G$2:$G$1000,0)),ISNUMBER(MATCH(LEFT(C1287,FIND(" ",C1287&amp;" ")-1),'Look Up Values'!$AE$2:$AE$2000,0)))),"","EWC error")),"")</f>
        <v/>
      </c>
      <c r="M1287" s="242" t="str" cm="1">
        <f t="array" ref="M1287">IF(AND(G1287&lt;&gt;0,G1287&lt;&gt;""),IF(E1287="","",IF(ISNUMBER(MATCH(SUBSTITUTE(E1287," ",""),SUBSTITUTE('Look Up Values'!$I$2:$I$10," ",""),0)),"","State error")),"")</f>
        <v/>
      </c>
      <c r="N1287" s="242" t="str" cm="1">
        <f t="array" ref="N1287">IF(AND(G1287&lt;&gt;0,G1287&lt;&gt;""),IF(F1287="","",IF(ISNUMBER(MATCH(SUBSTITUTE(F1287," ",""),SUBSTITUTE('Look Up Values'!$W$2:$W$30," ",""),0)),"","D&amp;R error")),"")</f>
        <v/>
      </c>
      <c r="O1287" s="256" t="str">
        <f t="shared" si="39"/>
        <v/>
      </c>
    </row>
    <row r="1288" spans="1:15" ht="15.75">
      <c r="A1288" s="250">
        <v>1281</v>
      </c>
      <c r="B1288" s="208"/>
      <c r="C1288" s="49"/>
      <c r="D1288" s="50"/>
      <c r="E1288" s="50"/>
      <c r="F1288" s="50"/>
      <c r="G1288" s="209"/>
      <c r="H1288" s="48"/>
      <c r="I1288" s="457" t="str">
        <f t="shared" si="38"/>
        <v/>
      </c>
      <c r="J1288" s="241" cm="1">
        <f t="array" ref="J1288">SUMPRODUCT(--(K1288:N1288&lt;&gt;"")) + IF(TRIM(O1288)="",0,LEN(O1288)-LEN(SUBSTITUTE(O1288,",",""))+1)</f>
        <v>0</v>
      </c>
      <c r="K1288" s="242" t="str">
        <f>IF(AND(G1288&lt;&gt;0,G1288&lt;&gt;""),IF(B1288="","",IF(ISNUMBER(MATCH(B1288,'Look Up Values'!$B$2:$B$500,0)),"","Dest. error")),"")</f>
        <v/>
      </c>
      <c r="L1288" s="242" t="str">
        <f>IF(AND(G1288&lt;&gt;0,G1288&lt;&gt;""),IF(C1288="","",IF(AND(ISNUMBER(--LEFT(C1288,FIND(" ",C1288&amp;" ")-1)),OR(LEN(LEFT(C1288,FIND(" ",C1288&amp;" ")-1))=6,LEN(LEFT(C1288,FIND(" ",C1288&amp;" ")-1))=7),OR(ISNUMBER(MATCH(LEFT(C1288,FIND(" ",C1288&amp;" ")-1),'Look Up Values'!$G$2:$G$1000,0)),ISNUMBER(MATCH(LEFT(C1288,FIND(" ",C1288&amp;" ")-1),'Look Up Values'!$AE$2:$AE$2000,0)))),"","EWC error")),"")</f>
        <v/>
      </c>
      <c r="M1288" s="242" t="str" cm="1">
        <f t="array" ref="M1288">IF(AND(G1288&lt;&gt;0,G1288&lt;&gt;""),IF(E1288="","",IF(ISNUMBER(MATCH(SUBSTITUTE(E1288," ",""),SUBSTITUTE('Look Up Values'!$I$2:$I$10," ",""),0)),"","State error")),"")</f>
        <v/>
      </c>
      <c r="N1288" s="242" t="str" cm="1">
        <f t="array" ref="N1288">IF(AND(G1288&lt;&gt;0,G1288&lt;&gt;""),IF(F1288="","",IF(ISNUMBER(MATCH(SUBSTITUTE(F1288," ",""),SUBSTITUTE('Look Up Values'!$W$2:$W$30," ",""),0)),"","D&amp;R error")),"")</f>
        <v/>
      </c>
      <c r="O1288" s="256" t="str">
        <f t="shared" si="39"/>
        <v/>
      </c>
    </row>
    <row r="1289" spans="1:15" ht="15.75">
      <c r="A1289" s="250">
        <v>1282</v>
      </c>
      <c r="B1289" s="208"/>
      <c r="C1289" s="49"/>
      <c r="D1289" s="50"/>
      <c r="E1289" s="50"/>
      <c r="F1289" s="50"/>
      <c r="G1289" s="209"/>
      <c r="H1289" s="48"/>
      <c r="I1289" s="457" t="str">
        <f t="shared" ref="I1289:I1352" si="40">IF(IFERROR(--SUBSTITUTE(J1289,CHAR(160),""),0)&gt;0,A1289,"")</f>
        <v/>
      </c>
      <c r="J1289" s="241" cm="1">
        <f t="array" ref="J1289">SUMPRODUCT(--(K1289:N1289&lt;&gt;"")) + IF(TRIM(O1289)="",0,LEN(O1289)-LEN(SUBSTITUTE(O1289,",",""))+1)</f>
        <v>0</v>
      </c>
      <c r="K1289" s="242" t="str">
        <f>IF(AND(G1289&lt;&gt;0,G1289&lt;&gt;""),IF(B1289="","",IF(ISNUMBER(MATCH(B1289,'Look Up Values'!$B$2:$B$500,0)),"","Dest. error")),"")</f>
        <v/>
      </c>
      <c r="L1289" s="242" t="str">
        <f>IF(AND(G1289&lt;&gt;0,G1289&lt;&gt;""),IF(C1289="","",IF(AND(ISNUMBER(--LEFT(C1289,FIND(" ",C1289&amp;" ")-1)),OR(LEN(LEFT(C1289,FIND(" ",C1289&amp;" ")-1))=6,LEN(LEFT(C1289,FIND(" ",C1289&amp;" ")-1))=7),OR(ISNUMBER(MATCH(LEFT(C1289,FIND(" ",C1289&amp;" ")-1),'Look Up Values'!$G$2:$G$1000,0)),ISNUMBER(MATCH(LEFT(C1289,FIND(" ",C1289&amp;" ")-1),'Look Up Values'!$AE$2:$AE$2000,0)))),"","EWC error")),"")</f>
        <v/>
      </c>
      <c r="M1289" s="242" t="str" cm="1">
        <f t="array" ref="M1289">IF(AND(G1289&lt;&gt;0,G1289&lt;&gt;""),IF(E1289="","",IF(ISNUMBER(MATCH(SUBSTITUTE(E1289," ",""),SUBSTITUTE('Look Up Values'!$I$2:$I$10," ",""),0)),"","State error")),"")</f>
        <v/>
      </c>
      <c r="N1289" s="242" t="str" cm="1">
        <f t="array" ref="N1289">IF(AND(G1289&lt;&gt;0,G1289&lt;&gt;""),IF(F1289="","",IF(ISNUMBER(MATCH(SUBSTITUTE(F1289," ",""),SUBSTITUTE('Look Up Values'!$W$2:$W$30," ",""),0)),"","D&amp;R error")),"")</f>
        <v/>
      </c>
      <c r="O1289" s="256" t="str">
        <f t="shared" ref="O1289:O1352" si="41">IF(OR(G1289="",G1289=0),"",IF((TRIM(SUBSTITUTE(B1289,CHAR(160),""))&amp;TRIM(SUBSTITUTE(C1289,CHAR(160),""))&amp;TRIM(SUBSTITUTE(F1289,CHAR(160),""))&amp;TRIM(SUBSTITUTE(E1289,CHAR(160),"")))&lt;&gt;"",IF((--(TRIM(SUBSTITUTE(B1289,CHAR(160),""))&lt;&gt;"")+--(TRIM(SUBSTITUTE(C1289,CHAR(160),""))&lt;&gt;"")+--(TRIM(SUBSTITUTE(F1289,CHAR(160),""))&lt;&gt;"")+--(TRIM(SUBSTITUTE(E1289,CHAR(160),""))&lt;&gt;""))=4,"",LEFT(IF(TRIM(SUBSTITUTE(B1289,CHAR(160),""))="","Dest, ","")&amp;IF(TRIM(SUBSTITUTE(C1289,CHAR(160),""))="","EWC, ","")&amp;IF(TRIM(SUBSTITUTE(F1289,CHAR(160),""))="","D&amp;R, ","")&amp;IF(TRIM(SUBSTITUTE(E1289,CHAR(160),""))="","State, ",""),LEN(IF(TRIM(SUBSTITUTE(B1289,CHAR(160),""))="","Dest, ","")&amp;IF(TRIM(SUBSTITUTE(C1289,CHAR(160),""))="","EWC, ","")&amp;IF(TRIM(SUBSTITUTE(F1289,CHAR(160),""))="","D&amp;R, ","")&amp;IF(TRIM(SUBSTITUTE(E1289,CHAR(160),""))="","State, ",""))-2)),LEFT(IF(TRIM(SUBSTITUTE(B1289,CHAR(160),""))="","Dest, ","")&amp;IF(TRIM(SUBSTITUTE(C1289,CHAR(160),""))="","EWC, ","")&amp;IF(TRIM(SUBSTITUTE(F1289,CHAR(160),""))="","D&amp;R, ","")&amp;IF(TRIM(SUBSTITUTE(E1289,CHAR(160),""))="","State, ",""),LEN(IF(TRIM(SUBSTITUTE(B1289,CHAR(160),""))="","Dest, ","")&amp;IF(TRIM(SUBSTITUTE(C1289,CHAR(160),""))="","EWC, ","")&amp;IF(TRIM(SUBSTITUTE(F1289,CHAR(160),""))="","D&amp;R, ","")&amp;IF(TRIM(SUBSTITUTE(E1289,CHAR(160),""))="","State, ",""))-2)))</f>
        <v/>
      </c>
    </row>
    <row r="1290" spans="1:15" ht="15.75">
      <c r="A1290" s="250">
        <v>1283</v>
      </c>
      <c r="B1290" s="208"/>
      <c r="C1290" s="49"/>
      <c r="D1290" s="50"/>
      <c r="E1290" s="50"/>
      <c r="F1290" s="50"/>
      <c r="G1290" s="209"/>
      <c r="H1290" s="48"/>
      <c r="I1290" s="457" t="str">
        <f t="shared" si="40"/>
        <v/>
      </c>
      <c r="J1290" s="241" cm="1">
        <f t="array" ref="J1290">SUMPRODUCT(--(K1290:N1290&lt;&gt;"")) + IF(TRIM(O1290)="",0,LEN(O1290)-LEN(SUBSTITUTE(O1290,",",""))+1)</f>
        <v>0</v>
      </c>
      <c r="K1290" s="242" t="str">
        <f>IF(AND(G1290&lt;&gt;0,G1290&lt;&gt;""),IF(B1290="","",IF(ISNUMBER(MATCH(B1290,'Look Up Values'!$B$2:$B$500,0)),"","Dest. error")),"")</f>
        <v/>
      </c>
      <c r="L1290" s="242" t="str">
        <f>IF(AND(G1290&lt;&gt;0,G1290&lt;&gt;""),IF(C1290="","",IF(AND(ISNUMBER(--LEFT(C1290,FIND(" ",C1290&amp;" ")-1)),OR(LEN(LEFT(C1290,FIND(" ",C1290&amp;" ")-1))=6,LEN(LEFT(C1290,FIND(" ",C1290&amp;" ")-1))=7),OR(ISNUMBER(MATCH(LEFT(C1290,FIND(" ",C1290&amp;" ")-1),'Look Up Values'!$G$2:$G$1000,0)),ISNUMBER(MATCH(LEFT(C1290,FIND(" ",C1290&amp;" ")-1),'Look Up Values'!$AE$2:$AE$2000,0)))),"","EWC error")),"")</f>
        <v/>
      </c>
      <c r="M1290" s="242" t="str" cm="1">
        <f t="array" ref="M1290">IF(AND(G1290&lt;&gt;0,G1290&lt;&gt;""),IF(E1290="","",IF(ISNUMBER(MATCH(SUBSTITUTE(E1290," ",""),SUBSTITUTE('Look Up Values'!$I$2:$I$10," ",""),0)),"","State error")),"")</f>
        <v/>
      </c>
      <c r="N1290" s="242" t="str" cm="1">
        <f t="array" ref="N1290">IF(AND(G1290&lt;&gt;0,G1290&lt;&gt;""),IF(F1290="","",IF(ISNUMBER(MATCH(SUBSTITUTE(F1290," ",""),SUBSTITUTE('Look Up Values'!$W$2:$W$30," ",""),0)),"","D&amp;R error")),"")</f>
        <v/>
      </c>
      <c r="O1290" s="256" t="str">
        <f t="shared" si="41"/>
        <v/>
      </c>
    </row>
    <row r="1291" spans="1:15" ht="15.75">
      <c r="A1291" s="250">
        <v>1284</v>
      </c>
      <c r="B1291" s="208"/>
      <c r="C1291" s="49"/>
      <c r="D1291" s="50"/>
      <c r="E1291" s="50"/>
      <c r="F1291" s="50"/>
      <c r="G1291" s="209"/>
      <c r="H1291" s="48"/>
      <c r="I1291" s="457" t="str">
        <f t="shared" si="40"/>
        <v/>
      </c>
      <c r="J1291" s="241" cm="1">
        <f t="array" ref="J1291">SUMPRODUCT(--(K1291:N1291&lt;&gt;"")) + IF(TRIM(O1291)="",0,LEN(O1291)-LEN(SUBSTITUTE(O1291,",",""))+1)</f>
        <v>0</v>
      </c>
      <c r="K1291" s="242" t="str">
        <f>IF(AND(G1291&lt;&gt;0,G1291&lt;&gt;""),IF(B1291="","",IF(ISNUMBER(MATCH(B1291,'Look Up Values'!$B$2:$B$500,0)),"","Dest. error")),"")</f>
        <v/>
      </c>
      <c r="L1291" s="242" t="str">
        <f>IF(AND(G1291&lt;&gt;0,G1291&lt;&gt;""),IF(C1291="","",IF(AND(ISNUMBER(--LEFT(C1291,FIND(" ",C1291&amp;" ")-1)),OR(LEN(LEFT(C1291,FIND(" ",C1291&amp;" ")-1))=6,LEN(LEFT(C1291,FIND(" ",C1291&amp;" ")-1))=7),OR(ISNUMBER(MATCH(LEFT(C1291,FIND(" ",C1291&amp;" ")-1),'Look Up Values'!$G$2:$G$1000,0)),ISNUMBER(MATCH(LEFT(C1291,FIND(" ",C1291&amp;" ")-1),'Look Up Values'!$AE$2:$AE$2000,0)))),"","EWC error")),"")</f>
        <v/>
      </c>
      <c r="M1291" s="242" t="str" cm="1">
        <f t="array" ref="M1291">IF(AND(G1291&lt;&gt;0,G1291&lt;&gt;""),IF(E1291="","",IF(ISNUMBER(MATCH(SUBSTITUTE(E1291," ",""),SUBSTITUTE('Look Up Values'!$I$2:$I$10," ",""),0)),"","State error")),"")</f>
        <v/>
      </c>
      <c r="N1291" s="242" t="str" cm="1">
        <f t="array" ref="N1291">IF(AND(G1291&lt;&gt;0,G1291&lt;&gt;""),IF(F1291="","",IF(ISNUMBER(MATCH(SUBSTITUTE(F1291," ",""),SUBSTITUTE('Look Up Values'!$W$2:$W$30," ",""),0)),"","D&amp;R error")),"")</f>
        <v/>
      </c>
      <c r="O1291" s="256" t="str">
        <f t="shared" si="41"/>
        <v/>
      </c>
    </row>
    <row r="1292" spans="1:15" ht="15.75">
      <c r="A1292" s="250">
        <v>1285</v>
      </c>
      <c r="B1292" s="208"/>
      <c r="C1292" s="49"/>
      <c r="D1292" s="50"/>
      <c r="E1292" s="50"/>
      <c r="F1292" s="50"/>
      <c r="G1292" s="209"/>
      <c r="H1292" s="48"/>
      <c r="I1292" s="457" t="str">
        <f t="shared" si="40"/>
        <v/>
      </c>
      <c r="J1292" s="241" cm="1">
        <f t="array" ref="J1292">SUMPRODUCT(--(K1292:N1292&lt;&gt;"")) + IF(TRIM(O1292)="",0,LEN(O1292)-LEN(SUBSTITUTE(O1292,",",""))+1)</f>
        <v>0</v>
      </c>
      <c r="K1292" s="242" t="str">
        <f>IF(AND(G1292&lt;&gt;0,G1292&lt;&gt;""),IF(B1292="","",IF(ISNUMBER(MATCH(B1292,'Look Up Values'!$B$2:$B$500,0)),"","Dest. error")),"")</f>
        <v/>
      </c>
      <c r="L1292" s="242" t="str">
        <f>IF(AND(G1292&lt;&gt;0,G1292&lt;&gt;""),IF(C1292="","",IF(AND(ISNUMBER(--LEFT(C1292,FIND(" ",C1292&amp;" ")-1)),OR(LEN(LEFT(C1292,FIND(" ",C1292&amp;" ")-1))=6,LEN(LEFT(C1292,FIND(" ",C1292&amp;" ")-1))=7),OR(ISNUMBER(MATCH(LEFT(C1292,FIND(" ",C1292&amp;" ")-1),'Look Up Values'!$G$2:$G$1000,0)),ISNUMBER(MATCH(LEFT(C1292,FIND(" ",C1292&amp;" ")-1),'Look Up Values'!$AE$2:$AE$2000,0)))),"","EWC error")),"")</f>
        <v/>
      </c>
      <c r="M1292" s="242" t="str" cm="1">
        <f t="array" ref="M1292">IF(AND(G1292&lt;&gt;0,G1292&lt;&gt;""),IF(E1292="","",IF(ISNUMBER(MATCH(SUBSTITUTE(E1292," ",""),SUBSTITUTE('Look Up Values'!$I$2:$I$10," ",""),0)),"","State error")),"")</f>
        <v/>
      </c>
      <c r="N1292" s="242" t="str" cm="1">
        <f t="array" ref="N1292">IF(AND(G1292&lt;&gt;0,G1292&lt;&gt;""),IF(F1292="","",IF(ISNUMBER(MATCH(SUBSTITUTE(F1292," ",""),SUBSTITUTE('Look Up Values'!$W$2:$W$30," ",""),0)),"","D&amp;R error")),"")</f>
        <v/>
      </c>
      <c r="O1292" s="256" t="str">
        <f t="shared" si="41"/>
        <v/>
      </c>
    </row>
    <row r="1293" spans="1:15" ht="15.75">
      <c r="A1293" s="250">
        <v>1286</v>
      </c>
      <c r="B1293" s="208"/>
      <c r="C1293" s="49"/>
      <c r="D1293" s="50"/>
      <c r="E1293" s="50"/>
      <c r="F1293" s="50"/>
      <c r="G1293" s="209"/>
      <c r="H1293" s="48"/>
      <c r="I1293" s="457" t="str">
        <f t="shared" si="40"/>
        <v/>
      </c>
      <c r="J1293" s="241" cm="1">
        <f t="array" ref="J1293">SUMPRODUCT(--(K1293:N1293&lt;&gt;"")) + IF(TRIM(O1293)="",0,LEN(O1293)-LEN(SUBSTITUTE(O1293,",",""))+1)</f>
        <v>0</v>
      </c>
      <c r="K1293" s="242" t="str">
        <f>IF(AND(G1293&lt;&gt;0,G1293&lt;&gt;""),IF(B1293="","",IF(ISNUMBER(MATCH(B1293,'Look Up Values'!$B$2:$B$500,0)),"","Dest. error")),"")</f>
        <v/>
      </c>
      <c r="L1293" s="242" t="str">
        <f>IF(AND(G1293&lt;&gt;0,G1293&lt;&gt;""),IF(C1293="","",IF(AND(ISNUMBER(--LEFT(C1293,FIND(" ",C1293&amp;" ")-1)),OR(LEN(LEFT(C1293,FIND(" ",C1293&amp;" ")-1))=6,LEN(LEFT(C1293,FIND(" ",C1293&amp;" ")-1))=7),OR(ISNUMBER(MATCH(LEFT(C1293,FIND(" ",C1293&amp;" ")-1),'Look Up Values'!$G$2:$G$1000,0)),ISNUMBER(MATCH(LEFT(C1293,FIND(" ",C1293&amp;" ")-1),'Look Up Values'!$AE$2:$AE$2000,0)))),"","EWC error")),"")</f>
        <v/>
      </c>
      <c r="M1293" s="242" t="str" cm="1">
        <f t="array" ref="M1293">IF(AND(G1293&lt;&gt;0,G1293&lt;&gt;""),IF(E1293="","",IF(ISNUMBER(MATCH(SUBSTITUTE(E1293," ",""),SUBSTITUTE('Look Up Values'!$I$2:$I$10," ",""),0)),"","State error")),"")</f>
        <v/>
      </c>
      <c r="N1293" s="242" t="str" cm="1">
        <f t="array" ref="N1293">IF(AND(G1293&lt;&gt;0,G1293&lt;&gt;""),IF(F1293="","",IF(ISNUMBER(MATCH(SUBSTITUTE(F1293," ",""),SUBSTITUTE('Look Up Values'!$W$2:$W$30," ",""),0)),"","D&amp;R error")),"")</f>
        <v/>
      </c>
      <c r="O1293" s="256" t="str">
        <f t="shared" si="41"/>
        <v/>
      </c>
    </row>
    <row r="1294" spans="1:15" ht="15.75">
      <c r="A1294" s="250">
        <v>1287</v>
      </c>
      <c r="B1294" s="208"/>
      <c r="C1294" s="49"/>
      <c r="D1294" s="50"/>
      <c r="E1294" s="50"/>
      <c r="F1294" s="50"/>
      <c r="G1294" s="209"/>
      <c r="H1294" s="48"/>
      <c r="I1294" s="457" t="str">
        <f t="shared" si="40"/>
        <v/>
      </c>
      <c r="J1294" s="241" cm="1">
        <f t="array" ref="J1294">SUMPRODUCT(--(K1294:N1294&lt;&gt;"")) + IF(TRIM(O1294)="",0,LEN(O1294)-LEN(SUBSTITUTE(O1294,",",""))+1)</f>
        <v>0</v>
      </c>
      <c r="K1294" s="242" t="str">
        <f>IF(AND(G1294&lt;&gt;0,G1294&lt;&gt;""),IF(B1294="","",IF(ISNUMBER(MATCH(B1294,'Look Up Values'!$B$2:$B$500,0)),"","Dest. error")),"")</f>
        <v/>
      </c>
      <c r="L1294" s="242" t="str">
        <f>IF(AND(G1294&lt;&gt;0,G1294&lt;&gt;""),IF(C1294="","",IF(AND(ISNUMBER(--LEFT(C1294,FIND(" ",C1294&amp;" ")-1)),OR(LEN(LEFT(C1294,FIND(" ",C1294&amp;" ")-1))=6,LEN(LEFT(C1294,FIND(" ",C1294&amp;" ")-1))=7),OR(ISNUMBER(MATCH(LEFT(C1294,FIND(" ",C1294&amp;" ")-1),'Look Up Values'!$G$2:$G$1000,0)),ISNUMBER(MATCH(LEFT(C1294,FIND(" ",C1294&amp;" ")-1),'Look Up Values'!$AE$2:$AE$2000,0)))),"","EWC error")),"")</f>
        <v/>
      </c>
      <c r="M1294" s="242" t="str" cm="1">
        <f t="array" ref="M1294">IF(AND(G1294&lt;&gt;0,G1294&lt;&gt;""),IF(E1294="","",IF(ISNUMBER(MATCH(SUBSTITUTE(E1294," ",""),SUBSTITUTE('Look Up Values'!$I$2:$I$10," ",""),0)),"","State error")),"")</f>
        <v/>
      </c>
      <c r="N1294" s="242" t="str" cm="1">
        <f t="array" ref="N1294">IF(AND(G1294&lt;&gt;0,G1294&lt;&gt;""),IF(F1294="","",IF(ISNUMBER(MATCH(SUBSTITUTE(F1294," ",""),SUBSTITUTE('Look Up Values'!$W$2:$W$30," ",""),0)),"","D&amp;R error")),"")</f>
        <v/>
      </c>
      <c r="O1294" s="256" t="str">
        <f t="shared" si="41"/>
        <v/>
      </c>
    </row>
    <row r="1295" spans="1:15" ht="15.75">
      <c r="A1295" s="250">
        <v>1288</v>
      </c>
      <c r="B1295" s="208"/>
      <c r="C1295" s="49"/>
      <c r="D1295" s="50"/>
      <c r="E1295" s="50"/>
      <c r="F1295" s="50"/>
      <c r="G1295" s="209"/>
      <c r="H1295" s="48"/>
      <c r="I1295" s="457" t="str">
        <f t="shared" si="40"/>
        <v/>
      </c>
      <c r="J1295" s="241" cm="1">
        <f t="array" ref="J1295">SUMPRODUCT(--(K1295:N1295&lt;&gt;"")) + IF(TRIM(O1295)="",0,LEN(O1295)-LEN(SUBSTITUTE(O1295,",",""))+1)</f>
        <v>0</v>
      </c>
      <c r="K1295" s="242" t="str">
        <f>IF(AND(G1295&lt;&gt;0,G1295&lt;&gt;""),IF(B1295="","",IF(ISNUMBER(MATCH(B1295,'Look Up Values'!$B$2:$B$500,0)),"","Dest. error")),"")</f>
        <v/>
      </c>
      <c r="L1295" s="242" t="str">
        <f>IF(AND(G1295&lt;&gt;0,G1295&lt;&gt;""),IF(C1295="","",IF(AND(ISNUMBER(--LEFT(C1295,FIND(" ",C1295&amp;" ")-1)),OR(LEN(LEFT(C1295,FIND(" ",C1295&amp;" ")-1))=6,LEN(LEFT(C1295,FIND(" ",C1295&amp;" ")-1))=7),OR(ISNUMBER(MATCH(LEFT(C1295,FIND(" ",C1295&amp;" ")-1),'Look Up Values'!$G$2:$G$1000,0)),ISNUMBER(MATCH(LEFT(C1295,FIND(" ",C1295&amp;" ")-1),'Look Up Values'!$AE$2:$AE$2000,0)))),"","EWC error")),"")</f>
        <v/>
      </c>
      <c r="M1295" s="242" t="str" cm="1">
        <f t="array" ref="M1295">IF(AND(G1295&lt;&gt;0,G1295&lt;&gt;""),IF(E1295="","",IF(ISNUMBER(MATCH(SUBSTITUTE(E1295," ",""),SUBSTITUTE('Look Up Values'!$I$2:$I$10," ",""),0)),"","State error")),"")</f>
        <v/>
      </c>
      <c r="N1295" s="242" t="str" cm="1">
        <f t="array" ref="N1295">IF(AND(G1295&lt;&gt;0,G1295&lt;&gt;""),IF(F1295="","",IF(ISNUMBER(MATCH(SUBSTITUTE(F1295," ",""),SUBSTITUTE('Look Up Values'!$W$2:$W$30," ",""),0)),"","D&amp;R error")),"")</f>
        <v/>
      </c>
      <c r="O1295" s="256" t="str">
        <f t="shared" si="41"/>
        <v/>
      </c>
    </row>
    <row r="1296" spans="1:15" ht="15.75">
      <c r="A1296" s="250">
        <v>1289</v>
      </c>
      <c r="B1296" s="208"/>
      <c r="C1296" s="49"/>
      <c r="D1296" s="50"/>
      <c r="E1296" s="50"/>
      <c r="F1296" s="50"/>
      <c r="G1296" s="209"/>
      <c r="H1296" s="48"/>
      <c r="I1296" s="457" t="str">
        <f t="shared" si="40"/>
        <v/>
      </c>
      <c r="J1296" s="241" cm="1">
        <f t="array" ref="J1296">SUMPRODUCT(--(K1296:N1296&lt;&gt;"")) + IF(TRIM(O1296)="",0,LEN(O1296)-LEN(SUBSTITUTE(O1296,",",""))+1)</f>
        <v>0</v>
      </c>
      <c r="K1296" s="242" t="str">
        <f>IF(AND(G1296&lt;&gt;0,G1296&lt;&gt;""),IF(B1296="","",IF(ISNUMBER(MATCH(B1296,'Look Up Values'!$B$2:$B$500,0)),"","Dest. error")),"")</f>
        <v/>
      </c>
      <c r="L1296" s="242" t="str">
        <f>IF(AND(G1296&lt;&gt;0,G1296&lt;&gt;""),IF(C1296="","",IF(AND(ISNUMBER(--LEFT(C1296,FIND(" ",C1296&amp;" ")-1)),OR(LEN(LEFT(C1296,FIND(" ",C1296&amp;" ")-1))=6,LEN(LEFT(C1296,FIND(" ",C1296&amp;" ")-1))=7),OR(ISNUMBER(MATCH(LEFT(C1296,FIND(" ",C1296&amp;" ")-1),'Look Up Values'!$G$2:$G$1000,0)),ISNUMBER(MATCH(LEFT(C1296,FIND(" ",C1296&amp;" ")-1),'Look Up Values'!$AE$2:$AE$2000,0)))),"","EWC error")),"")</f>
        <v/>
      </c>
      <c r="M1296" s="242" t="str" cm="1">
        <f t="array" ref="M1296">IF(AND(G1296&lt;&gt;0,G1296&lt;&gt;""),IF(E1296="","",IF(ISNUMBER(MATCH(SUBSTITUTE(E1296," ",""),SUBSTITUTE('Look Up Values'!$I$2:$I$10," ",""),0)),"","State error")),"")</f>
        <v/>
      </c>
      <c r="N1296" s="242" t="str" cm="1">
        <f t="array" ref="N1296">IF(AND(G1296&lt;&gt;0,G1296&lt;&gt;""),IF(F1296="","",IF(ISNUMBER(MATCH(SUBSTITUTE(F1296," ",""),SUBSTITUTE('Look Up Values'!$W$2:$W$30," ",""),0)),"","D&amp;R error")),"")</f>
        <v/>
      </c>
      <c r="O1296" s="256" t="str">
        <f t="shared" si="41"/>
        <v/>
      </c>
    </row>
    <row r="1297" spans="1:15" ht="15.75">
      <c r="A1297" s="250">
        <v>1290</v>
      </c>
      <c r="B1297" s="208"/>
      <c r="C1297" s="49"/>
      <c r="D1297" s="50"/>
      <c r="E1297" s="50"/>
      <c r="F1297" s="50"/>
      <c r="G1297" s="209"/>
      <c r="H1297" s="48"/>
      <c r="I1297" s="457" t="str">
        <f t="shared" si="40"/>
        <v/>
      </c>
      <c r="J1297" s="241" cm="1">
        <f t="array" ref="J1297">SUMPRODUCT(--(K1297:N1297&lt;&gt;"")) + IF(TRIM(O1297)="",0,LEN(O1297)-LEN(SUBSTITUTE(O1297,",",""))+1)</f>
        <v>0</v>
      </c>
      <c r="K1297" s="242" t="str">
        <f>IF(AND(G1297&lt;&gt;0,G1297&lt;&gt;""),IF(B1297="","",IF(ISNUMBER(MATCH(B1297,'Look Up Values'!$B$2:$B$500,0)),"","Dest. error")),"")</f>
        <v/>
      </c>
      <c r="L1297" s="242" t="str">
        <f>IF(AND(G1297&lt;&gt;0,G1297&lt;&gt;""),IF(C1297="","",IF(AND(ISNUMBER(--LEFT(C1297,FIND(" ",C1297&amp;" ")-1)),OR(LEN(LEFT(C1297,FIND(" ",C1297&amp;" ")-1))=6,LEN(LEFT(C1297,FIND(" ",C1297&amp;" ")-1))=7),OR(ISNUMBER(MATCH(LEFT(C1297,FIND(" ",C1297&amp;" ")-1),'Look Up Values'!$G$2:$G$1000,0)),ISNUMBER(MATCH(LEFT(C1297,FIND(" ",C1297&amp;" ")-1),'Look Up Values'!$AE$2:$AE$2000,0)))),"","EWC error")),"")</f>
        <v/>
      </c>
      <c r="M1297" s="242" t="str" cm="1">
        <f t="array" ref="M1297">IF(AND(G1297&lt;&gt;0,G1297&lt;&gt;""),IF(E1297="","",IF(ISNUMBER(MATCH(SUBSTITUTE(E1297," ",""),SUBSTITUTE('Look Up Values'!$I$2:$I$10," ",""),0)),"","State error")),"")</f>
        <v/>
      </c>
      <c r="N1297" s="242" t="str" cm="1">
        <f t="array" ref="N1297">IF(AND(G1297&lt;&gt;0,G1297&lt;&gt;""),IF(F1297="","",IF(ISNUMBER(MATCH(SUBSTITUTE(F1297," ",""),SUBSTITUTE('Look Up Values'!$W$2:$W$30," ",""),0)),"","D&amp;R error")),"")</f>
        <v/>
      </c>
      <c r="O1297" s="256" t="str">
        <f t="shared" si="41"/>
        <v/>
      </c>
    </row>
    <row r="1298" spans="1:15" ht="15.75">
      <c r="A1298" s="250">
        <v>1291</v>
      </c>
      <c r="B1298" s="208"/>
      <c r="C1298" s="49"/>
      <c r="D1298" s="50"/>
      <c r="E1298" s="50"/>
      <c r="F1298" s="50"/>
      <c r="G1298" s="209"/>
      <c r="H1298" s="48"/>
      <c r="I1298" s="457" t="str">
        <f t="shared" si="40"/>
        <v/>
      </c>
      <c r="J1298" s="241" cm="1">
        <f t="array" ref="J1298">SUMPRODUCT(--(K1298:N1298&lt;&gt;"")) + IF(TRIM(O1298)="",0,LEN(O1298)-LEN(SUBSTITUTE(O1298,",",""))+1)</f>
        <v>0</v>
      </c>
      <c r="K1298" s="242" t="str">
        <f>IF(AND(G1298&lt;&gt;0,G1298&lt;&gt;""),IF(B1298="","",IF(ISNUMBER(MATCH(B1298,'Look Up Values'!$B$2:$B$500,0)),"","Dest. error")),"")</f>
        <v/>
      </c>
      <c r="L1298" s="242" t="str">
        <f>IF(AND(G1298&lt;&gt;0,G1298&lt;&gt;""),IF(C1298="","",IF(AND(ISNUMBER(--LEFT(C1298,FIND(" ",C1298&amp;" ")-1)),OR(LEN(LEFT(C1298,FIND(" ",C1298&amp;" ")-1))=6,LEN(LEFT(C1298,FIND(" ",C1298&amp;" ")-1))=7),OR(ISNUMBER(MATCH(LEFT(C1298,FIND(" ",C1298&amp;" ")-1),'Look Up Values'!$G$2:$G$1000,0)),ISNUMBER(MATCH(LEFT(C1298,FIND(" ",C1298&amp;" ")-1),'Look Up Values'!$AE$2:$AE$2000,0)))),"","EWC error")),"")</f>
        <v/>
      </c>
      <c r="M1298" s="242" t="str" cm="1">
        <f t="array" ref="M1298">IF(AND(G1298&lt;&gt;0,G1298&lt;&gt;""),IF(E1298="","",IF(ISNUMBER(MATCH(SUBSTITUTE(E1298," ",""),SUBSTITUTE('Look Up Values'!$I$2:$I$10," ",""),0)),"","State error")),"")</f>
        <v/>
      </c>
      <c r="N1298" s="242" t="str" cm="1">
        <f t="array" ref="N1298">IF(AND(G1298&lt;&gt;0,G1298&lt;&gt;""),IF(F1298="","",IF(ISNUMBER(MATCH(SUBSTITUTE(F1298," ",""),SUBSTITUTE('Look Up Values'!$W$2:$W$30," ",""),0)),"","D&amp;R error")),"")</f>
        <v/>
      </c>
      <c r="O1298" s="256" t="str">
        <f t="shared" si="41"/>
        <v/>
      </c>
    </row>
    <row r="1299" spans="1:15" ht="15.75">
      <c r="A1299" s="250">
        <v>1292</v>
      </c>
      <c r="B1299" s="208"/>
      <c r="C1299" s="49"/>
      <c r="D1299" s="50"/>
      <c r="E1299" s="50"/>
      <c r="F1299" s="50"/>
      <c r="G1299" s="209"/>
      <c r="H1299" s="48"/>
      <c r="I1299" s="457" t="str">
        <f t="shared" si="40"/>
        <v/>
      </c>
      <c r="J1299" s="241" cm="1">
        <f t="array" ref="J1299">SUMPRODUCT(--(K1299:N1299&lt;&gt;"")) + IF(TRIM(O1299)="",0,LEN(O1299)-LEN(SUBSTITUTE(O1299,",",""))+1)</f>
        <v>0</v>
      </c>
      <c r="K1299" s="242" t="str">
        <f>IF(AND(G1299&lt;&gt;0,G1299&lt;&gt;""),IF(B1299="","",IF(ISNUMBER(MATCH(B1299,'Look Up Values'!$B$2:$B$500,0)),"","Dest. error")),"")</f>
        <v/>
      </c>
      <c r="L1299" s="242" t="str">
        <f>IF(AND(G1299&lt;&gt;0,G1299&lt;&gt;""),IF(C1299="","",IF(AND(ISNUMBER(--LEFT(C1299,FIND(" ",C1299&amp;" ")-1)),OR(LEN(LEFT(C1299,FIND(" ",C1299&amp;" ")-1))=6,LEN(LEFT(C1299,FIND(" ",C1299&amp;" ")-1))=7),OR(ISNUMBER(MATCH(LEFT(C1299,FIND(" ",C1299&amp;" ")-1),'Look Up Values'!$G$2:$G$1000,0)),ISNUMBER(MATCH(LEFT(C1299,FIND(" ",C1299&amp;" ")-1),'Look Up Values'!$AE$2:$AE$2000,0)))),"","EWC error")),"")</f>
        <v/>
      </c>
      <c r="M1299" s="242" t="str" cm="1">
        <f t="array" ref="M1299">IF(AND(G1299&lt;&gt;0,G1299&lt;&gt;""),IF(E1299="","",IF(ISNUMBER(MATCH(SUBSTITUTE(E1299," ",""),SUBSTITUTE('Look Up Values'!$I$2:$I$10," ",""),0)),"","State error")),"")</f>
        <v/>
      </c>
      <c r="N1299" s="242" t="str" cm="1">
        <f t="array" ref="N1299">IF(AND(G1299&lt;&gt;0,G1299&lt;&gt;""),IF(F1299="","",IF(ISNUMBER(MATCH(SUBSTITUTE(F1299," ",""),SUBSTITUTE('Look Up Values'!$W$2:$W$30," ",""),0)),"","D&amp;R error")),"")</f>
        <v/>
      </c>
      <c r="O1299" s="256" t="str">
        <f t="shared" si="41"/>
        <v/>
      </c>
    </row>
    <row r="1300" spans="1:15" ht="15.75">
      <c r="A1300" s="250">
        <v>1293</v>
      </c>
      <c r="B1300" s="208"/>
      <c r="C1300" s="49"/>
      <c r="D1300" s="50"/>
      <c r="E1300" s="50"/>
      <c r="F1300" s="50"/>
      <c r="G1300" s="209"/>
      <c r="H1300" s="48"/>
      <c r="I1300" s="457" t="str">
        <f t="shared" si="40"/>
        <v/>
      </c>
      <c r="J1300" s="241" cm="1">
        <f t="array" ref="J1300">SUMPRODUCT(--(K1300:N1300&lt;&gt;"")) + IF(TRIM(O1300)="",0,LEN(O1300)-LEN(SUBSTITUTE(O1300,",",""))+1)</f>
        <v>0</v>
      </c>
      <c r="K1300" s="242" t="str">
        <f>IF(AND(G1300&lt;&gt;0,G1300&lt;&gt;""),IF(B1300="","",IF(ISNUMBER(MATCH(B1300,'Look Up Values'!$B$2:$B$500,0)),"","Dest. error")),"")</f>
        <v/>
      </c>
      <c r="L1300" s="242" t="str">
        <f>IF(AND(G1300&lt;&gt;0,G1300&lt;&gt;""),IF(C1300="","",IF(AND(ISNUMBER(--LEFT(C1300,FIND(" ",C1300&amp;" ")-1)),OR(LEN(LEFT(C1300,FIND(" ",C1300&amp;" ")-1))=6,LEN(LEFT(C1300,FIND(" ",C1300&amp;" ")-1))=7),OR(ISNUMBER(MATCH(LEFT(C1300,FIND(" ",C1300&amp;" ")-1),'Look Up Values'!$G$2:$G$1000,0)),ISNUMBER(MATCH(LEFT(C1300,FIND(" ",C1300&amp;" ")-1),'Look Up Values'!$AE$2:$AE$2000,0)))),"","EWC error")),"")</f>
        <v/>
      </c>
      <c r="M1300" s="242" t="str" cm="1">
        <f t="array" ref="M1300">IF(AND(G1300&lt;&gt;0,G1300&lt;&gt;""),IF(E1300="","",IF(ISNUMBER(MATCH(SUBSTITUTE(E1300," ",""),SUBSTITUTE('Look Up Values'!$I$2:$I$10," ",""),0)),"","State error")),"")</f>
        <v/>
      </c>
      <c r="N1300" s="242" t="str" cm="1">
        <f t="array" ref="N1300">IF(AND(G1300&lt;&gt;0,G1300&lt;&gt;""),IF(F1300="","",IF(ISNUMBER(MATCH(SUBSTITUTE(F1300," ",""),SUBSTITUTE('Look Up Values'!$W$2:$W$30," ",""),0)),"","D&amp;R error")),"")</f>
        <v/>
      </c>
      <c r="O1300" s="256" t="str">
        <f t="shared" si="41"/>
        <v/>
      </c>
    </row>
    <row r="1301" spans="1:15" ht="15.75">
      <c r="A1301" s="250">
        <v>1294</v>
      </c>
      <c r="B1301" s="208"/>
      <c r="C1301" s="49"/>
      <c r="D1301" s="50"/>
      <c r="E1301" s="50"/>
      <c r="F1301" s="50"/>
      <c r="G1301" s="209"/>
      <c r="H1301" s="48"/>
      <c r="I1301" s="457" t="str">
        <f t="shared" si="40"/>
        <v/>
      </c>
      <c r="J1301" s="241" cm="1">
        <f t="array" ref="J1301">SUMPRODUCT(--(K1301:N1301&lt;&gt;"")) + IF(TRIM(O1301)="",0,LEN(O1301)-LEN(SUBSTITUTE(O1301,",",""))+1)</f>
        <v>0</v>
      </c>
      <c r="K1301" s="242" t="str">
        <f>IF(AND(G1301&lt;&gt;0,G1301&lt;&gt;""),IF(B1301="","",IF(ISNUMBER(MATCH(B1301,'Look Up Values'!$B$2:$B$500,0)),"","Dest. error")),"")</f>
        <v/>
      </c>
      <c r="L1301" s="242" t="str">
        <f>IF(AND(G1301&lt;&gt;0,G1301&lt;&gt;""),IF(C1301="","",IF(AND(ISNUMBER(--LEFT(C1301,FIND(" ",C1301&amp;" ")-1)),OR(LEN(LEFT(C1301,FIND(" ",C1301&amp;" ")-1))=6,LEN(LEFT(C1301,FIND(" ",C1301&amp;" ")-1))=7),OR(ISNUMBER(MATCH(LEFT(C1301,FIND(" ",C1301&amp;" ")-1),'Look Up Values'!$G$2:$G$1000,0)),ISNUMBER(MATCH(LEFT(C1301,FIND(" ",C1301&amp;" ")-1),'Look Up Values'!$AE$2:$AE$2000,0)))),"","EWC error")),"")</f>
        <v/>
      </c>
      <c r="M1301" s="242" t="str" cm="1">
        <f t="array" ref="M1301">IF(AND(G1301&lt;&gt;0,G1301&lt;&gt;""),IF(E1301="","",IF(ISNUMBER(MATCH(SUBSTITUTE(E1301," ",""),SUBSTITUTE('Look Up Values'!$I$2:$I$10," ",""),0)),"","State error")),"")</f>
        <v/>
      </c>
      <c r="N1301" s="242" t="str" cm="1">
        <f t="array" ref="N1301">IF(AND(G1301&lt;&gt;0,G1301&lt;&gt;""),IF(F1301="","",IF(ISNUMBER(MATCH(SUBSTITUTE(F1301," ",""),SUBSTITUTE('Look Up Values'!$W$2:$W$30," ",""),0)),"","D&amp;R error")),"")</f>
        <v/>
      </c>
      <c r="O1301" s="256" t="str">
        <f t="shared" si="41"/>
        <v/>
      </c>
    </row>
    <row r="1302" spans="1:15" ht="15.75">
      <c r="A1302" s="250">
        <v>1295</v>
      </c>
      <c r="B1302" s="208"/>
      <c r="C1302" s="49"/>
      <c r="D1302" s="50"/>
      <c r="E1302" s="50"/>
      <c r="F1302" s="50"/>
      <c r="G1302" s="209"/>
      <c r="H1302" s="48"/>
      <c r="I1302" s="457" t="str">
        <f t="shared" si="40"/>
        <v/>
      </c>
      <c r="J1302" s="241" cm="1">
        <f t="array" ref="J1302">SUMPRODUCT(--(K1302:N1302&lt;&gt;"")) + IF(TRIM(O1302)="",0,LEN(O1302)-LEN(SUBSTITUTE(O1302,",",""))+1)</f>
        <v>0</v>
      </c>
      <c r="K1302" s="242" t="str">
        <f>IF(AND(G1302&lt;&gt;0,G1302&lt;&gt;""),IF(B1302="","",IF(ISNUMBER(MATCH(B1302,'Look Up Values'!$B$2:$B$500,0)),"","Dest. error")),"")</f>
        <v/>
      </c>
      <c r="L1302" s="242" t="str">
        <f>IF(AND(G1302&lt;&gt;0,G1302&lt;&gt;""),IF(C1302="","",IF(AND(ISNUMBER(--LEFT(C1302,FIND(" ",C1302&amp;" ")-1)),OR(LEN(LEFT(C1302,FIND(" ",C1302&amp;" ")-1))=6,LEN(LEFT(C1302,FIND(" ",C1302&amp;" ")-1))=7),OR(ISNUMBER(MATCH(LEFT(C1302,FIND(" ",C1302&amp;" ")-1),'Look Up Values'!$G$2:$G$1000,0)),ISNUMBER(MATCH(LEFT(C1302,FIND(" ",C1302&amp;" ")-1),'Look Up Values'!$AE$2:$AE$2000,0)))),"","EWC error")),"")</f>
        <v/>
      </c>
      <c r="M1302" s="242" t="str" cm="1">
        <f t="array" ref="M1302">IF(AND(G1302&lt;&gt;0,G1302&lt;&gt;""),IF(E1302="","",IF(ISNUMBER(MATCH(SUBSTITUTE(E1302," ",""),SUBSTITUTE('Look Up Values'!$I$2:$I$10," ",""),0)),"","State error")),"")</f>
        <v/>
      </c>
      <c r="N1302" s="242" t="str" cm="1">
        <f t="array" ref="N1302">IF(AND(G1302&lt;&gt;0,G1302&lt;&gt;""),IF(F1302="","",IF(ISNUMBER(MATCH(SUBSTITUTE(F1302," ",""),SUBSTITUTE('Look Up Values'!$W$2:$W$30," ",""),0)),"","D&amp;R error")),"")</f>
        <v/>
      </c>
      <c r="O1302" s="256" t="str">
        <f t="shared" si="41"/>
        <v/>
      </c>
    </row>
    <row r="1303" spans="1:15" ht="15.75">
      <c r="A1303" s="250">
        <v>1296</v>
      </c>
      <c r="B1303" s="208"/>
      <c r="C1303" s="49"/>
      <c r="D1303" s="50"/>
      <c r="E1303" s="50"/>
      <c r="F1303" s="50"/>
      <c r="G1303" s="209"/>
      <c r="H1303" s="48"/>
      <c r="I1303" s="457" t="str">
        <f t="shared" si="40"/>
        <v/>
      </c>
      <c r="J1303" s="241" cm="1">
        <f t="array" ref="J1303">SUMPRODUCT(--(K1303:N1303&lt;&gt;"")) + IF(TRIM(O1303)="",0,LEN(O1303)-LEN(SUBSTITUTE(O1303,",",""))+1)</f>
        <v>0</v>
      </c>
      <c r="K1303" s="242" t="str">
        <f>IF(AND(G1303&lt;&gt;0,G1303&lt;&gt;""),IF(B1303="","",IF(ISNUMBER(MATCH(B1303,'Look Up Values'!$B$2:$B$500,0)),"","Dest. error")),"")</f>
        <v/>
      </c>
      <c r="L1303" s="242" t="str">
        <f>IF(AND(G1303&lt;&gt;0,G1303&lt;&gt;""),IF(C1303="","",IF(AND(ISNUMBER(--LEFT(C1303,FIND(" ",C1303&amp;" ")-1)),OR(LEN(LEFT(C1303,FIND(" ",C1303&amp;" ")-1))=6,LEN(LEFT(C1303,FIND(" ",C1303&amp;" ")-1))=7),OR(ISNUMBER(MATCH(LEFT(C1303,FIND(" ",C1303&amp;" ")-1),'Look Up Values'!$G$2:$G$1000,0)),ISNUMBER(MATCH(LEFT(C1303,FIND(" ",C1303&amp;" ")-1),'Look Up Values'!$AE$2:$AE$2000,0)))),"","EWC error")),"")</f>
        <v/>
      </c>
      <c r="M1303" s="242" t="str" cm="1">
        <f t="array" ref="M1303">IF(AND(G1303&lt;&gt;0,G1303&lt;&gt;""),IF(E1303="","",IF(ISNUMBER(MATCH(SUBSTITUTE(E1303," ",""),SUBSTITUTE('Look Up Values'!$I$2:$I$10," ",""),0)),"","State error")),"")</f>
        <v/>
      </c>
      <c r="N1303" s="242" t="str" cm="1">
        <f t="array" ref="N1303">IF(AND(G1303&lt;&gt;0,G1303&lt;&gt;""),IF(F1303="","",IF(ISNUMBER(MATCH(SUBSTITUTE(F1303," ",""),SUBSTITUTE('Look Up Values'!$W$2:$W$30," ",""),0)),"","D&amp;R error")),"")</f>
        <v/>
      </c>
      <c r="O1303" s="256" t="str">
        <f t="shared" si="41"/>
        <v/>
      </c>
    </row>
    <row r="1304" spans="1:15" ht="15.75">
      <c r="A1304" s="250">
        <v>1297</v>
      </c>
      <c r="B1304" s="208"/>
      <c r="C1304" s="49"/>
      <c r="D1304" s="50"/>
      <c r="E1304" s="50"/>
      <c r="F1304" s="50"/>
      <c r="G1304" s="209"/>
      <c r="H1304" s="48"/>
      <c r="I1304" s="457" t="str">
        <f t="shared" si="40"/>
        <v/>
      </c>
      <c r="J1304" s="241" cm="1">
        <f t="array" ref="J1304">SUMPRODUCT(--(K1304:N1304&lt;&gt;"")) + IF(TRIM(O1304)="",0,LEN(O1304)-LEN(SUBSTITUTE(O1304,",",""))+1)</f>
        <v>0</v>
      </c>
      <c r="K1304" s="242" t="str">
        <f>IF(AND(G1304&lt;&gt;0,G1304&lt;&gt;""),IF(B1304="","",IF(ISNUMBER(MATCH(B1304,'Look Up Values'!$B$2:$B$500,0)),"","Dest. error")),"")</f>
        <v/>
      </c>
      <c r="L1304" s="242" t="str">
        <f>IF(AND(G1304&lt;&gt;0,G1304&lt;&gt;""),IF(C1304="","",IF(AND(ISNUMBER(--LEFT(C1304,FIND(" ",C1304&amp;" ")-1)),OR(LEN(LEFT(C1304,FIND(" ",C1304&amp;" ")-1))=6,LEN(LEFT(C1304,FIND(" ",C1304&amp;" ")-1))=7),OR(ISNUMBER(MATCH(LEFT(C1304,FIND(" ",C1304&amp;" ")-1),'Look Up Values'!$G$2:$G$1000,0)),ISNUMBER(MATCH(LEFT(C1304,FIND(" ",C1304&amp;" ")-1),'Look Up Values'!$AE$2:$AE$2000,0)))),"","EWC error")),"")</f>
        <v/>
      </c>
      <c r="M1304" s="242" t="str" cm="1">
        <f t="array" ref="M1304">IF(AND(G1304&lt;&gt;0,G1304&lt;&gt;""),IF(E1304="","",IF(ISNUMBER(MATCH(SUBSTITUTE(E1304," ",""),SUBSTITUTE('Look Up Values'!$I$2:$I$10," ",""),0)),"","State error")),"")</f>
        <v/>
      </c>
      <c r="N1304" s="242" t="str" cm="1">
        <f t="array" ref="N1304">IF(AND(G1304&lt;&gt;0,G1304&lt;&gt;""),IF(F1304="","",IF(ISNUMBER(MATCH(SUBSTITUTE(F1304," ",""),SUBSTITUTE('Look Up Values'!$W$2:$W$30," ",""),0)),"","D&amp;R error")),"")</f>
        <v/>
      </c>
      <c r="O1304" s="256" t="str">
        <f t="shared" si="41"/>
        <v/>
      </c>
    </row>
    <row r="1305" spans="1:15" ht="15.75">
      <c r="A1305" s="250">
        <v>1298</v>
      </c>
      <c r="B1305" s="208"/>
      <c r="C1305" s="49"/>
      <c r="D1305" s="50"/>
      <c r="E1305" s="50"/>
      <c r="F1305" s="50"/>
      <c r="G1305" s="209"/>
      <c r="H1305" s="48"/>
      <c r="I1305" s="457" t="str">
        <f t="shared" si="40"/>
        <v/>
      </c>
      <c r="J1305" s="241" cm="1">
        <f t="array" ref="J1305">SUMPRODUCT(--(K1305:N1305&lt;&gt;"")) + IF(TRIM(O1305)="",0,LEN(O1305)-LEN(SUBSTITUTE(O1305,",",""))+1)</f>
        <v>0</v>
      </c>
      <c r="K1305" s="242" t="str">
        <f>IF(AND(G1305&lt;&gt;0,G1305&lt;&gt;""),IF(B1305="","",IF(ISNUMBER(MATCH(B1305,'Look Up Values'!$B$2:$B$500,0)),"","Dest. error")),"")</f>
        <v/>
      </c>
      <c r="L1305" s="242" t="str">
        <f>IF(AND(G1305&lt;&gt;0,G1305&lt;&gt;""),IF(C1305="","",IF(AND(ISNUMBER(--LEFT(C1305,FIND(" ",C1305&amp;" ")-1)),OR(LEN(LEFT(C1305,FIND(" ",C1305&amp;" ")-1))=6,LEN(LEFT(C1305,FIND(" ",C1305&amp;" ")-1))=7),OR(ISNUMBER(MATCH(LEFT(C1305,FIND(" ",C1305&amp;" ")-1),'Look Up Values'!$G$2:$G$1000,0)),ISNUMBER(MATCH(LEFT(C1305,FIND(" ",C1305&amp;" ")-1),'Look Up Values'!$AE$2:$AE$2000,0)))),"","EWC error")),"")</f>
        <v/>
      </c>
      <c r="M1305" s="242" t="str" cm="1">
        <f t="array" ref="M1305">IF(AND(G1305&lt;&gt;0,G1305&lt;&gt;""),IF(E1305="","",IF(ISNUMBER(MATCH(SUBSTITUTE(E1305," ",""),SUBSTITUTE('Look Up Values'!$I$2:$I$10," ",""),0)),"","State error")),"")</f>
        <v/>
      </c>
      <c r="N1305" s="242" t="str" cm="1">
        <f t="array" ref="N1305">IF(AND(G1305&lt;&gt;0,G1305&lt;&gt;""),IF(F1305="","",IF(ISNUMBER(MATCH(SUBSTITUTE(F1305," ",""),SUBSTITUTE('Look Up Values'!$W$2:$W$30," ",""),0)),"","D&amp;R error")),"")</f>
        <v/>
      </c>
      <c r="O1305" s="256" t="str">
        <f t="shared" si="41"/>
        <v/>
      </c>
    </row>
    <row r="1306" spans="1:15" ht="15.75">
      <c r="A1306" s="250">
        <v>1299</v>
      </c>
      <c r="B1306" s="208"/>
      <c r="C1306" s="49"/>
      <c r="D1306" s="50"/>
      <c r="E1306" s="50"/>
      <c r="F1306" s="50"/>
      <c r="G1306" s="209"/>
      <c r="H1306" s="48"/>
      <c r="I1306" s="457" t="str">
        <f t="shared" si="40"/>
        <v/>
      </c>
      <c r="J1306" s="241" cm="1">
        <f t="array" ref="J1306">SUMPRODUCT(--(K1306:N1306&lt;&gt;"")) + IF(TRIM(O1306)="",0,LEN(O1306)-LEN(SUBSTITUTE(O1306,",",""))+1)</f>
        <v>0</v>
      </c>
      <c r="K1306" s="242" t="str">
        <f>IF(AND(G1306&lt;&gt;0,G1306&lt;&gt;""),IF(B1306="","",IF(ISNUMBER(MATCH(B1306,'Look Up Values'!$B$2:$B$500,0)),"","Dest. error")),"")</f>
        <v/>
      </c>
      <c r="L1306" s="242" t="str">
        <f>IF(AND(G1306&lt;&gt;0,G1306&lt;&gt;""),IF(C1306="","",IF(AND(ISNUMBER(--LEFT(C1306,FIND(" ",C1306&amp;" ")-1)),OR(LEN(LEFT(C1306,FIND(" ",C1306&amp;" ")-1))=6,LEN(LEFT(C1306,FIND(" ",C1306&amp;" ")-1))=7),OR(ISNUMBER(MATCH(LEFT(C1306,FIND(" ",C1306&amp;" ")-1),'Look Up Values'!$G$2:$G$1000,0)),ISNUMBER(MATCH(LEFT(C1306,FIND(" ",C1306&amp;" ")-1),'Look Up Values'!$AE$2:$AE$2000,0)))),"","EWC error")),"")</f>
        <v/>
      </c>
      <c r="M1306" s="242" t="str" cm="1">
        <f t="array" ref="M1306">IF(AND(G1306&lt;&gt;0,G1306&lt;&gt;""),IF(E1306="","",IF(ISNUMBER(MATCH(SUBSTITUTE(E1306," ",""),SUBSTITUTE('Look Up Values'!$I$2:$I$10," ",""),0)),"","State error")),"")</f>
        <v/>
      </c>
      <c r="N1306" s="242" t="str" cm="1">
        <f t="array" ref="N1306">IF(AND(G1306&lt;&gt;0,G1306&lt;&gt;""),IF(F1306="","",IF(ISNUMBER(MATCH(SUBSTITUTE(F1306," ",""),SUBSTITUTE('Look Up Values'!$W$2:$W$30," ",""),0)),"","D&amp;R error")),"")</f>
        <v/>
      </c>
      <c r="O1306" s="256" t="str">
        <f t="shared" si="41"/>
        <v/>
      </c>
    </row>
    <row r="1307" spans="1:15" ht="15.75">
      <c r="A1307" s="250">
        <v>1300</v>
      </c>
      <c r="B1307" s="208"/>
      <c r="C1307" s="49"/>
      <c r="D1307" s="50"/>
      <c r="E1307" s="50"/>
      <c r="F1307" s="50"/>
      <c r="G1307" s="209"/>
      <c r="H1307" s="48"/>
      <c r="I1307" s="457" t="str">
        <f t="shared" si="40"/>
        <v/>
      </c>
      <c r="J1307" s="241" cm="1">
        <f t="array" ref="J1307">SUMPRODUCT(--(K1307:N1307&lt;&gt;"")) + IF(TRIM(O1307)="",0,LEN(O1307)-LEN(SUBSTITUTE(O1307,",",""))+1)</f>
        <v>0</v>
      </c>
      <c r="K1307" s="242" t="str">
        <f>IF(AND(G1307&lt;&gt;0,G1307&lt;&gt;""),IF(B1307="","",IF(ISNUMBER(MATCH(B1307,'Look Up Values'!$B$2:$B$500,0)),"","Dest. error")),"")</f>
        <v/>
      </c>
      <c r="L1307" s="242" t="str">
        <f>IF(AND(G1307&lt;&gt;0,G1307&lt;&gt;""),IF(C1307="","",IF(AND(ISNUMBER(--LEFT(C1307,FIND(" ",C1307&amp;" ")-1)),OR(LEN(LEFT(C1307,FIND(" ",C1307&amp;" ")-1))=6,LEN(LEFT(C1307,FIND(" ",C1307&amp;" ")-1))=7),OR(ISNUMBER(MATCH(LEFT(C1307,FIND(" ",C1307&amp;" ")-1),'Look Up Values'!$G$2:$G$1000,0)),ISNUMBER(MATCH(LEFT(C1307,FIND(" ",C1307&amp;" ")-1),'Look Up Values'!$AE$2:$AE$2000,0)))),"","EWC error")),"")</f>
        <v/>
      </c>
      <c r="M1307" s="242" t="str" cm="1">
        <f t="array" ref="M1307">IF(AND(G1307&lt;&gt;0,G1307&lt;&gt;""),IF(E1307="","",IF(ISNUMBER(MATCH(SUBSTITUTE(E1307," ",""),SUBSTITUTE('Look Up Values'!$I$2:$I$10," ",""),0)),"","State error")),"")</f>
        <v/>
      </c>
      <c r="N1307" s="242" t="str" cm="1">
        <f t="array" ref="N1307">IF(AND(G1307&lt;&gt;0,G1307&lt;&gt;""),IF(F1307="","",IF(ISNUMBER(MATCH(SUBSTITUTE(F1307," ",""),SUBSTITUTE('Look Up Values'!$W$2:$W$30," ",""),0)),"","D&amp;R error")),"")</f>
        <v/>
      </c>
      <c r="O1307" s="256" t="str">
        <f t="shared" si="41"/>
        <v/>
      </c>
    </row>
    <row r="1308" spans="1:15" ht="15.75">
      <c r="A1308" s="250">
        <v>1301</v>
      </c>
      <c r="B1308" s="208"/>
      <c r="C1308" s="49"/>
      <c r="D1308" s="50"/>
      <c r="E1308" s="50"/>
      <c r="F1308" s="50"/>
      <c r="G1308" s="209"/>
      <c r="H1308" s="48"/>
      <c r="I1308" s="457" t="str">
        <f t="shared" si="40"/>
        <v/>
      </c>
      <c r="J1308" s="241" cm="1">
        <f t="array" ref="J1308">SUMPRODUCT(--(K1308:N1308&lt;&gt;"")) + IF(TRIM(O1308)="",0,LEN(O1308)-LEN(SUBSTITUTE(O1308,",",""))+1)</f>
        <v>0</v>
      </c>
      <c r="K1308" s="242" t="str">
        <f>IF(AND(G1308&lt;&gt;0,G1308&lt;&gt;""),IF(B1308="","",IF(ISNUMBER(MATCH(B1308,'Look Up Values'!$B$2:$B$500,0)),"","Dest. error")),"")</f>
        <v/>
      </c>
      <c r="L1308" s="242" t="str">
        <f>IF(AND(G1308&lt;&gt;0,G1308&lt;&gt;""),IF(C1308="","",IF(AND(ISNUMBER(--LEFT(C1308,FIND(" ",C1308&amp;" ")-1)),OR(LEN(LEFT(C1308,FIND(" ",C1308&amp;" ")-1))=6,LEN(LEFT(C1308,FIND(" ",C1308&amp;" ")-1))=7),OR(ISNUMBER(MATCH(LEFT(C1308,FIND(" ",C1308&amp;" ")-1),'Look Up Values'!$G$2:$G$1000,0)),ISNUMBER(MATCH(LEFT(C1308,FIND(" ",C1308&amp;" ")-1),'Look Up Values'!$AE$2:$AE$2000,0)))),"","EWC error")),"")</f>
        <v/>
      </c>
      <c r="M1308" s="242" t="str" cm="1">
        <f t="array" ref="M1308">IF(AND(G1308&lt;&gt;0,G1308&lt;&gt;""),IF(E1308="","",IF(ISNUMBER(MATCH(SUBSTITUTE(E1308," ",""),SUBSTITUTE('Look Up Values'!$I$2:$I$10," ",""),0)),"","State error")),"")</f>
        <v/>
      </c>
      <c r="N1308" s="242" t="str" cm="1">
        <f t="array" ref="N1308">IF(AND(G1308&lt;&gt;0,G1308&lt;&gt;""),IF(F1308="","",IF(ISNUMBER(MATCH(SUBSTITUTE(F1308," ",""),SUBSTITUTE('Look Up Values'!$W$2:$W$30," ",""),0)),"","D&amp;R error")),"")</f>
        <v/>
      </c>
      <c r="O1308" s="256" t="str">
        <f t="shared" si="41"/>
        <v/>
      </c>
    </row>
    <row r="1309" spans="1:15" ht="15.75">
      <c r="A1309" s="250">
        <v>1302</v>
      </c>
      <c r="B1309" s="208"/>
      <c r="C1309" s="49"/>
      <c r="D1309" s="50"/>
      <c r="E1309" s="50"/>
      <c r="F1309" s="50"/>
      <c r="G1309" s="209"/>
      <c r="H1309" s="48"/>
      <c r="I1309" s="457" t="str">
        <f t="shared" si="40"/>
        <v/>
      </c>
      <c r="J1309" s="241" cm="1">
        <f t="array" ref="J1309">SUMPRODUCT(--(K1309:N1309&lt;&gt;"")) + IF(TRIM(O1309)="",0,LEN(O1309)-LEN(SUBSTITUTE(O1309,",",""))+1)</f>
        <v>0</v>
      </c>
      <c r="K1309" s="242" t="str">
        <f>IF(AND(G1309&lt;&gt;0,G1309&lt;&gt;""),IF(B1309="","",IF(ISNUMBER(MATCH(B1309,'Look Up Values'!$B$2:$B$500,0)),"","Dest. error")),"")</f>
        <v/>
      </c>
      <c r="L1309" s="242" t="str">
        <f>IF(AND(G1309&lt;&gt;0,G1309&lt;&gt;""),IF(C1309="","",IF(AND(ISNUMBER(--LEFT(C1309,FIND(" ",C1309&amp;" ")-1)),OR(LEN(LEFT(C1309,FIND(" ",C1309&amp;" ")-1))=6,LEN(LEFT(C1309,FIND(" ",C1309&amp;" ")-1))=7),OR(ISNUMBER(MATCH(LEFT(C1309,FIND(" ",C1309&amp;" ")-1),'Look Up Values'!$G$2:$G$1000,0)),ISNUMBER(MATCH(LEFT(C1309,FIND(" ",C1309&amp;" ")-1),'Look Up Values'!$AE$2:$AE$2000,0)))),"","EWC error")),"")</f>
        <v/>
      </c>
      <c r="M1309" s="242" t="str" cm="1">
        <f t="array" ref="M1309">IF(AND(G1309&lt;&gt;0,G1309&lt;&gt;""),IF(E1309="","",IF(ISNUMBER(MATCH(SUBSTITUTE(E1309," ",""),SUBSTITUTE('Look Up Values'!$I$2:$I$10," ",""),0)),"","State error")),"")</f>
        <v/>
      </c>
      <c r="N1309" s="242" t="str" cm="1">
        <f t="array" ref="N1309">IF(AND(G1309&lt;&gt;0,G1309&lt;&gt;""),IF(F1309="","",IF(ISNUMBER(MATCH(SUBSTITUTE(F1309," ",""),SUBSTITUTE('Look Up Values'!$W$2:$W$30," ",""),0)),"","D&amp;R error")),"")</f>
        <v/>
      </c>
      <c r="O1309" s="256" t="str">
        <f t="shared" si="41"/>
        <v/>
      </c>
    </row>
    <row r="1310" spans="1:15" ht="15.75">
      <c r="A1310" s="250">
        <v>1303</v>
      </c>
      <c r="B1310" s="208"/>
      <c r="C1310" s="49"/>
      <c r="D1310" s="50"/>
      <c r="E1310" s="50"/>
      <c r="F1310" s="50"/>
      <c r="G1310" s="209"/>
      <c r="H1310" s="48"/>
      <c r="I1310" s="457" t="str">
        <f t="shared" si="40"/>
        <v/>
      </c>
      <c r="J1310" s="241" cm="1">
        <f t="array" ref="J1310">SUMPRODUCT(--(K1310:N1310&lt;&gt;"")) + IF(TRIM(O1310)="",0,LEN(O1310)-LEN(SUBSTITUTE(O1310,",",""))+1)</f>
        <v>0</v>
      </c>
      <c r="K1310" s="242" t="str">
        <f>IF(AND(G1310&lt;&gt;0,G1310&lt;&gt;""),IF(B1310="","",IF(ISNUMBER(MATCH(B1310,'Look Up Values'!$B$2:$B$500,0)),"","Dest. error")),"")</f>
        <v/>
      </c>
      <c r="L1310" s="242" t="str">
        <f>IF(AND(G1310&lt;&gt;0,G1310&lt;&gt;""),IF(C1310="","",IF(AND(ISNUMBER(--LEFT(C1310,FIND(" ",C1310&amp;" ")-1)),OR(LEN(LEFT(C1310,FIND(" ",C1310&amp;" ")-1))=6,LEN(LEFT(C1310,FIND(" ",C1310&amp;" ")-1))=7),OR(ISNUMBER(MATCH(LEFT(C1310,FIND(" ",C1310&amp;" ")-1),'Look Up Values'!$G$2:$G$1000,0)),ISNUMBER(MATCH(LEFT(C1310,FIND(" ",C1310&amp;" ")-1),'Look Up Values'!$AE$2:$AE$2000,0)))),"","EWC error")),"")</f>
        <v/>
      </c>
      <c r="M1310" s="242" t="str" cm="1">
        <f t="array" ref="M1310">IF(AND(G1310&lt;&gt;0,G1310&lt;&gt;""),IF(E1310="","",IF(ISNUMBER(MATCH(SUBSTITUTE(E1310," ",""),SUBSTITUTE('Look Up Values'!$I$2:$I$10," ",""),0)),"","State error")),"")</f>
        <v/>
      </c>
      <c r="N1310" s="242" t="str" cm="1">
        <f t="array" ref="N1310">IF(AND(G1310&lt;&gt;0,G1310&lt;&gt;""),IF(F1310="","",IF(ISNUMBER(MATCH(SUBSTITUTE(F1310," ",""),SUBSTITUTE('Look Up Values'!$W$2:$W$30," ",""),0)),"","D&amp;R error")),"")</f>
        <v/>
      </c>
      <c r="O1310" s="256" t="str">
        <f t="shared" si="41"/>
        <v/>
      </c>
    </row>
    <row r="1311" spans="1:15" ht="15.75">
      <c r="A1311" s="250">
        <v>1304</v>
      </c>
      <c r="B1311" s="208"/>
      <c r="C1311" s="49"/>
      <c r="D1311" s="50"/>
      <c r="E1311" s="50"/>
      <c r="F1311" s="50"/>
      <c r="G1311" s="209"/>
      <c r="H1311" s="48"/>
      <c r="I1311" s="457" t="str">
        <f t="shared" si="40"/>
        <v/>
      </c>
      <c r="J1311" s="241" cm="1">
        <f t="array" ref="J1311">SUMPRODUCT(--(K1311:N1311&lt;&gt;"")) + IF(TRIM(O1311)="",0,LEN(O1311)-LEN(SUBSTITUTE(O1311,",",""))+1)</f>
        <v>0</v>
      </c>
      <c r="K1311" s="242" t="str">
        <f>IF(AND(G1311&lt;&gt;0,G1311&lt;&gt;""),IF(B1311="","",IF(ISNUMBER(MATCH(B1311,'Look Up Values'!$B$2:$B$500,0)),"","Dest. error")),"")</f>
        <v/>
      </c>
      <c r="L1311" s="242" t="str">
        <f>IF(AND(G1311&lt;&gt;0,G1311&lt;&gt;""),IF(C1311="","",IF(AND(ISNUMBER(--LEFT(C1311,FIND(" ",C1311&amp;" ")-1)),OR(LEN(LEFT(C1311,FIND(" ",C1311&amp;" ")-1))=6,LEN(LEFT(C1311,FIND(" ",C1311&amp;" ")-1))=7),OR(ISNUMBER(MATCH(LEFT(C1311,FIND(" ",C1311&amp;" ")-1),'Look Up Values'!$G$2:$G$1000,0)),ISNUMBER(MATCH(LEFT(C1311,FIND(" ",C1311&amp;" ")-1),'Look Up Values'!$AE$2:$AE$2000,0)))),"","EWC error")),"")</f>
        <v/>
      </c>
      <c r="M1311" s="242" t="str" cm="1">
        <f t="array" ref="M1311">IF(AND(G1311&lt;&gt;0,G1311&lt;&gt;""),IF(E1311="","",IF(ISNUMBER(MATCH(SUBSTITUTE(E1311," ",""),SUBSTITUTE('Look Up Values'!$I$2:$I$10," ",""),0)),"","State error")),"")</f>
        <v/>
      </c>
      <c r="N1311" s="242" t="str" cm="1">
        <f t="array" ref="N1311">IF(AND(G1311&lt;&gt;0,G1311&lt;&gt;""),IF(F1311="","",IF(ISNUMBER(MATCH(SUBSTITUTE(F1311," ",""),SUBSTITUTE('Look Up Values'!$W$2:$W$30," ",""),0)),"","D&amp;R error")),"")</f>
        <v/>
      </c>
      <c r="O1311" s="256" t="str">
        <f t="shared" si="41"/>
        <v/>
      </c>
    </row>
    <row r="1312" spans="1:15" ht="15.75">
      <c r="A1312" s="250">
        <v>1305</v>
      </c>
      <c r="B1312" s="208"/>
      <c r="C1312" s="49"/>
      <c r="D1312" s="50"/>
      <c r="E1312" s="50"/>
      <c r="F1312" s="50"/>
      <c r="G1312" s="209"/>
      <c r="H1312" s="48"/>
      <c r="I1312" s="457" t="str">
        <f t="shared" si="40"/>
        <v/>
      </c>
      <c r="J1312" s="241" cm="1">
        <f t="array" ref="J1312">SUMPRODUCT(--(K1312:N1312&lt;&gt;"")) + IF(TRIM(O1312)="",0,LEN(O1312)-LEN(SUBSTITUTE(O1312,",",""))+1)</f>
        <v>0</v>
      </c>
      <c r="K1312" s="242" t="str">
        <f>IF(AND(G1312&lt;&gt;0,G1312&lt;&gt;""),IF(B1312="","",IF(ISNUMBER(MATCH(B1312,'Look Up Values'!$B$2:$B$500,0)),"","Dest. error")),"")</f>
        <v/>
      </c>
      <c r="L1312" s="242" t="str">
        <f>IF(AND(G1312&lt;&gt;0,G1312&lt;&gt;""),IF(C1312="","",IF(AND(ISNUMBER(--LEFT(C1312,FIND(" ",C1312&amp;" ")-1)),OR(LEN(LEFT(C1312,FIND(" ",C1312&amp;" ")-1))=6,LEN(LEFT(C1312,FIND(" ",C1312&amp;" ")-1))=7),OR(ISNUMBER(MATCH(LEFT(C1312,FIND(" ",C1312&amp;" ")-1),'Look Up Values'!$G$2:$G$1000,0)),ISNUMBER(MATCH(LEFT(C1312,FIND(" ",C1312&amp;" ")-1),'Look Up Values'!$AE$2:$AE$2000,0)))),"","EWC error")),"")</f>
        <v/>
      </c>
      <c r="M1312" s="242" t="str" cm="1">
        <f t="array" ref="M1312">IF(AND(G1312&lt;&gt;0,G1312&lt;&gt;""),IF(E1312="","",IF(ISNUMBER(MATCH(SUBSTITUTE(E1312," ",""),SUBSTITUTE('Look Up Values'!$I$2:$I$10," ",""),0)),"","State error")),"")</f>
        <v/>
      </c>
      <c r="N1312" s="242" t="str" cm="1">
        <f t="array" ref="N1312">IF(AND(G1312&lt;&gt;0,G1312&lt;&gt;""),IF(F1312="","",IF(ISNUMBER(MATCH(SUBSTITUTE(F1312," ",""),SUBSTITUTE('Look Up Values'!$W$2:$W$30," ",""),0)),"","D&amp;R error")),"")</f>
        <v/>
      </c>
      <c r="O1312" s="256" t="str">
        <f t="shared" si="41"/>
        <v/>
      </c>
    </row>
    <row r="1313" spans="1:15" ht="15.75">
      <c r="A1313" s="250">
        <v>1306</v>
      </c>
      <c r="B1313" s="208"/>
      <c r="C1313" s="49"/>
      <c r="D1313" s="50"/>
      <c r="E1313" s="50"/>
      <c r="F1313" s="50"/>
      <c r="G1313" s="209"/>
      <c r="H1313" s="48"/>
      <c r="I1313" s="457" t="str">
        <f t="shared" si="40"/>
        <v/>
      </c>
      <c r="J1313" s="241" cm="1">
        <f t="array" ref="J1313">SUMPRODUCT(--(K1313:N1313&lt;&gt;"")) + IF(TRIM(O1313)="",0,LEN(O1313)-LEN(SUBSTITUTE(O1313,",",""))+1)</f>
        <v>0</v>
      </c>
      <c r="K1313" s="242" t="str">
        <f>IF(AND(G1313&lt;&gt;0,G1313&lt;&gt;""),IF(B1313="","",IF(ISNUMBER(MATCH(B1313,'Look Up Values'!$B$2:$B$500,0)),"","Dest. error")),"")</f>
        <v/>
      </c>
      <c r="L1313" s="242" t="str">
        <f>IF(AND(G1313&lt;&gt;0,G1313&lt;&gt;""),IF(C1313="","",IF(AND(ISNUMBER(--LEFT(C1313,FIND(" ",C1313&amp;" ")-1)),OR(LEN(LEFT(C1313,FIND(" ",C1313&amp;" ")-1))=6,LEN(LEFT(C1313,FIND(" ",C1313&amp;" ")-1))=7),OR(ISNUMBER(MATCH(LEFT(C1313,FIND(" ",C1313&amp;" ")-1),'Look Up Values'!$G$2:$G$1000,0)),ISNUMBER(MATCH(LEFT(C1313,FIND(" ",C1313&amp;" ")-1),'Look Up Values'!$AE$2:$AE$2000,0)))),"","EWC error")),"")</f>
        <v/>
      </c>
      <c r="M1313" s="242" t="str" cm="1">
        <f t="array" ref="M1313">IF(AND(G1313&lt;&gt;0,G1313&lt;&gt;""),IF(E1313="","",IF(ISNUMBER(MATCH(SUBSTITUTE(E1313," ",""),SUBSTITUTE('Look Up Values'!$I$2:$I$10," ",""),0)),"","State error")),"")</f>
        <v/>
      </c>
      <c r="N1313" s="242" t="str" cm="1">
        <f t="array" ref="N1313">IF(AND(G1313&lt;&gt;0,G1313&lt;&gt;""),IF(F1313="","",IF(ISNUMBER(MATCH(SUBSTITUTE(F1313," ",""),SUBSTITUTE('Look Up Values'!$W$2:$W$30," ",""),0)),"","D&amp;R error")),"")</f>
        <v/>
      </c>
      <c r="O1313" s="256" t="str">
        <f t="shared" si="41"/>
        <v/>
      </c>
    </row>
    <row r="1314" spans="1:15" ht="15.75">
      <c r="A1314" s="250">
        <v>1307</v>
      </c>
      <c r="B1314" s="208"/>
      <c r="C1314" s="49"/>
      <c r="D1314" s="50"/>
      <c r="E1314" s="50"/>
      <c r="F1314" s="50"/>
      <c r="G1314" s="209"/>
      <c r="H1314" s="48"/>
      <c r="I1314" s="457" t="str">
        <f t="shared" si="40"/>
        <v/>
      </c>
      <c r="J1314" s="241" cm="1">
        <f t="array" ref="J1314">SUMPRODUCT(--(K1314:N1314&lt;&gt;"")) + IF(TRIM(O1314)="",0,LEN(O1314)-LEN(SUBSTITUTE(O1314,",",""))+1)</f>
        <v>0</v>
      </c>
      <c r="K1314" s="242" t="str">
        <f>IF(AND(G1314&lt;&gt;0,G1314&lt;&gt;""),IF(B1314="","",IF(ISNUMBER(MATCH(B1314,'Look Up Values'!$B$2:$B$500,0)),"","Dest. error")),"")</f>
        <v/>
      </c>
      <c r="L1314" s="242" t="str">
        <f>IF(AND(G1314&lt;&gt;0,G1314&lt;&gt;""),IF(C1314="","",IF(AND(ISNUMBER(--LEFT(C1314,FIND(" ",C1314&amp;" ")-1)),OR(LEN(LEFT(C1314,FIND(" ",C1314&amp;" ")-1))=6,LEN(LEFT(C1314,FIND(" ",C1314&amp;" ")-1))=7),OR(ISNUMBER(MATCH(LEFT(C1314,FIND(" ",C1314&amp;" ")-1),'Look Up Values'!$G$2:$G$1000,0)),ISNUMBER(MATCH(LEFT(C1314,FIND(" ",C1314&amp;" ")-1),'Look Up Values'!$AE$2:$AE$2000,0)))),"","EWC error")),"")</f>
        <v/>
      </c>
      <c r="M1314" s="242" t="str" cm="1">
        <f t="array" ref="M1314">IF(AND(G1314&lt;&gt;0,G1314&lt;&gt;""),IF(E1314="","",IF(ISNUMBER(MATCH(SUBSTITUTE(E1314," ",""),SUBSTITUTE('Look Up Values'!$I$2:$I$10," ",""),0)),"","State error")),"")</f>
        <v/>
      </c>
      <c r="N1314" s="242" t="str" cm="1">
        <f t="array" ref="N1314">IF(AND(G1314&lt;&gt;0,G1314&lt;&gt;""),IF(F1314="","",IF(ISNUMBER(MATCH(SUBSTITUTE(F1314," ",""),SUBSTITUTE('Look Up Values'!$W$2:$W$30," ",""),0)),"","D&amp;R error")),"")</f>
        <v/>
      </c>
      <c r="O1314" s="256" t="str">
        <f t="shared" si="41"/>
        <v/>
      </c>
    </row>
    <row r="1315" spans="1:15" ht="15.75">
      <c r="A1315" s="250">
        <v>1308</v>
      </c>
      <c r="B1315" s="208"/>
      <c r="C1315" s="49"/>
      <c r="D1315" s="50"/>
      <c r="E1315" s="50"/>
      <c r="F1315" s="50"/>
      <c r="G1315" s="209"/>
      <c r="H1315" s="48"/>
      <c r="I1315" s="457" t="str">
        <f t="shared" si="40"/>
        <v/>
      </c>
      <c r="J1315" s="241" cm="1">
        <f t="array" ref="J1315">SUMPRODUCT(--(K1315:N1315&lt;&gt;"")) + IF(TRIM(O1315)="",0,LEN(O1315)-LEN(SUBSTITUTE(O1315,",",""))+1)</f>
        <v>0</v>
      </c>
      <c r="K1315" s="242" t="str">
        <f>IF(AND(G1315&lt;&gt;0,G1315&lt;&gt;""),IF(B1315="","",IF(ISNUMBER(MATCH(B1315,'Look Up Values'!$B$2:$B$500,0)),"","Dest. error")),"")</f>
        <v/>
      </c>
      <c r="L1315" s="242" t="str">
        <f>IF(AND(G1315&lt;&gt;0,G1315&lt;&gt;""),IF(C1315="","",IF(AND(ISNUMBER(--LEFT(C1315,FIND(" ",C1315&amp;" ")-1)),OR(LEN(LEFT(C1315,FIND(" ",C1315&amp;" ")-1))=6,LEN(LEFT(C1315,FIND(" ",C1315&amp;" ")-1))=7),OR(ISNUMBER(MATCH(LEFT(C1315,FIND(" ",C1315&amp;" ")-1),'Look Up Values'!$G$2:$G$1000,0)),ISNUMBER(MATCH(LEFT(C1315,FIND(" ",C1315&amp;" ")-1),'Look Up Values'!$AE$2:$AE$2000,0)))),"","EWC error")),"")</f>
        <v/>
      </c>
      <c r="M1315" s="242" t="str" cm="1">
        <f t="array" ref="M1315">IF(AND(G1315&lt;&gt;0,G1315&lt;&gt;""),IF(E1315="","",IF(ISNUMBER(MATCH(SUBSTITUTE(E1315," ",""),SUBSTITUTE('Look Up Values'!$I$2:$I$10," ",""),0)),"","State error")),"")</f>
        <v/>
      </c>
      <c r="N1315" s="242" t="str" cm="1">
        <f t="array" ref="N1315">IF(AND(G1315&lt;&gt;0,G1315&lt;&gt;""),IF(F1315="","",IF(ISNUMBER(MATCH(SUBSTITUTE(F1315," ",""),SUBSTITUTE('Look Up Values'!$W$2:$W$30," ",""),0)),"","D&amp;R error")),"")</f>
        <v/>
      </c>
      <c r="O1315" s="256" t="str">
        <f t="shared" si="41"/>
        <v/>
      </c>
    </row>
    <row r="1316" spans="1:15" ht="15.75">
      <c r="A1316" s="250">
        <v>1309</v>
      </c>
      <c r="B1316" s="208"/>
      <c r="C1316" s="49"/>
      <c r="D1316" s="50"/>
      <c r="E1316" s="50"/>
      <c r="F1316" s="50"/>
      <c r="G1316" s="209"/>
      <c r="H1316" s="48"/>
      <c r="I1316" s="457" t="str">
        <f t="shared" si="40"/>
        <v/>
      </c>
      <c r="J1316" s="241" cm="1">
        <f t="array" ref="J1316">SUMPRODUCT(--(K1316:N1316&lt;&gt;"")) + IF(TRIM(O1316)="",0,LEN(O1316)-LEN(SUBSTITUTE(O1316,",",""))+1)</f>
        <v>0</v>
      </c>
      <c r="K1316" s="242" t="str">
        <f>IF(AND(G1316&lt;&gt;0,G1316&lt;&gt;""),IF(B1316="","",IF(ISNUMBER(MATCH(B1316,'Look Up Values'!$B$2:$B$500,0)),"","Dest. error")),"")</f>
        <v/>
      </c>
      <c r="L1316" s="242" t="str">
        <f>IF(AND(G1316&lt;&gt;0,G1316&lt;&gt;""),IF(C1316="","",IF(AND(ISNUMBER(--LEFT(C1316,FIND(" ",C1316&amp;" ")-1)),OR(LEN(LEFT(C1316,FIND(" ",C1316&amp;" ")-1))=6,LEN(LEFT(C1316,FIND(" ",C1316&amp;" ")-1))=7),OR(ISNUMBER(MATCH(LEFT(C1316,FIND(" ",C1316&amp;" ")-1),'Look Up Values'!$G$2:$G$1000,0)),ISNUMBER(MATCH(LEFT(C1316,FIND(" ",C1316&amp;" ")-1),'Look Up Values'!$AE$2:$AE$2000,0)))),"","EWC error")),"")</f>
        <v/>
      </c>
      <c r="M1316" s="242" t="str" cm="1">
        <f t="array" ref="M1316">IF(AND(G1316&lt;&gt;0,G1316&lt;&gt;""),IF(E1316="","",IF(ISNUMBER(MATCH(SUBSTITUTE(E1316," ",""),SUBSTITUTE('Look Up Values'!$I$2:$I$10," ",""),0)),"","State error")),"")</f>
        <v/>
      </c>
      <c r="N1316" s="242" t="str" cm="1">
        <f t="array" ref="N1316">IF(AND(G1316&lt;&gt;0,G1316&lt;&gt;""),IF(F1316="","",IF(ISNUMBER(MATCH(SUBSTITUTE(F1316," ",""),SUBSTITUTE('Look Up Values'!$W$2:$W$30," ",""),0)),"","D&amp;R error")),"")</f>
        <v/>
      </c>
      <c r="O1316" s="256" t="str">
        <f t="shared" si="41"/>
        <v/>
      </c>
    </row>
    <row r="1317" spans="1:15" ht="15.75">
      <c r="A1317" s="250">
        <v>1310</v>
      </c>
      <c r="B1317" s="208"/>
      <c r="C1317" s="49"/>
      <c r="D1317" s="50"/>
      <c r="E1317" s="50"/>
      <c r="F1317" s="50"/>
      <c r="G1317" s="209"/>
      <c r="H1317" s="48"/>
      <c r="I1317" s="457" t="str">
        <f t="shared" si="40"/>
        <v/>
      </c>
      <c r="J1317" s="241" cm="1">
        <f t="array" ref="J1317">SUMPRODUCT(--(K1317:N1317&lt;&gt;"")) + IF(TRIM(O1317)="",0,LEN(O1317)-LEN(SUBSTITUTE(O1317,",",""))+1)</f>
        <v>0</v>
      </c>
      <c r="K1317" s="242" t="str">
        <f>IF(AND(G1317&lt;&gt;0,G1317&lt;&gt;""),IF(B1317="","",IF(ISNUMBER(MATCH(B1317,'Look Up Values'!$B$2:$B$500,0)),"","Dest. error")),"")</f>
        <v/>
      </c>
      <c r="L1317" s="242" t="str">
        <f>IF(AND(G1317&lt;&gt;0,G1317&lt;&gt;""),IF(C1317="","",IF(AND(ISNUMBER(--LEFT(C1317,FIND(" ",C1317&amp;" ")-1)),OR(LEN(LEFT(C1317,FIND(" ",C1317&amp;" ")-1))=6,LEN(LEFT(C1317,FIND(" ",C1317&amp;" ")-1))=7),OR(ISNUMBER(MATCH(LEFT(C1317,FIND(" ",C1317&amp;" ")-1),'Look Up Values'!$G$2:$G$1000,0)),ISNUMBER(MATCH(LEFT(C1317,FIND(" ",C1317&amp;" ")-1),'Look Up Values'!$AE$2:$AE$2000,0)))),"","EWC error")),"")</f>
        <v/>
      </c>
      <c r="M1317" s="242" t="str" cm="1">
        <f t="array" ref="M1317">IF(AND(G1317&lt;&gt;0,G1317&lt;&gt;""),IF(E1317="","",IF(ISNUMBER(MATCH(SUBSTITUTE(E1317," ",""),SUBSTITUTE('Look Up Values'!$I$2:$I$10," ",""),0)),"","State error")),"")</f>
        <v/>
      </c>
      <c r="N1317" s="242" t="str" cm="1">
        <f t="array" ref="N1317">IF(AND(G1317&lt;&gt;0,G1317&lt;&gt;""),IF(F1317="","",IF(ISNUMBER(MATCH(SUBSTITUTE(F1317," ",""),SUBSTITUTE('Look Up Values'!$W$2:$W$30," ",""),0)),"","D&amp;R error")),"")</f>
        <v/>
      </c>
      <c r="O1317" s="256" t="str">
        <f t="shared" si="41"/>
        <v/>
      </c>
    </row>
    <row r="1318" spans="1:15" ht="15.75">
      <c r="A1318" s="250">
        <v>1311</v>
      </c>
      <c r="B1318" s="208"/>
      <c r="C1318" s="49"/>
      <c r="D1318" s="50"/>
      <c r="E1318" s="50"/>
      <c r="F1318" s="50"/>
      <c r="G1318" s="209"/>
      <c r="H1318" s="48"/>
      <c r="I1318" s="457" t="str">
        <f t="shared" si="40"/>
        <v/>
      </c>
      <c r="J1318" s="241" cm="1">
        <f t="array" ref="J1318">SUMPRODUCT(--(K1318:N1318&lt;&gt;"")) + IF(TRIM(O1318)="",0,LEN(O1318)-LEN(SUBSTITUTE(O1318,",",""))+1)</f>
        <v>0</v>
      </c>
      <c r="K1318" s="242" t="str">
        <f>IF(AND(G1318&lt;&gt;0,G1318&lt;&gt;""),IF(B1318="","",IF(ISNUMBER(MATCH(B1318,'Look Up Values'!$B$2:$B$500,0)),"","Dest. error")),"")</f>
        <v/>
      </c>
      <c r="L1318" s="242" t="str">
        <f>IF(AND(G1318&lt;&gt;0,G1318&lt;&gt;""),IF(C1318="","",IF(AND(ISNUMBER(--LEFT(C1318,FIND(" ",C1318&amp;" ")-1)),OR(LEN(LEFT(C1318,FIND(" ",C1318&amp;" ")-1))=6,LEN(LEFT(C1318,FIND(" ",C1318&amp;" ")-1))=7),OR(ISNUMBER(MATCH(LEFT(C1318,FIND(" ",C1318&amp;" ")-1),'Look Up Values'!$G$2:$G$1000,0)),ISNUMBER(MATCH(LEFT(C1318,FIND(" ",C1318&amp;" ")-1),'Look Up Values'!$AE$2:$AE$2000,0)))),"","EWC error")),"")</f>
        <v/>
      </c>
      <c r="M1318" s="242" t="str" cm="1">
        <f t="array" ref="M1318">IF(AND(G1318&lt;&gt;0,G1318&lt;&gt;""),IF(E1318="","",IF(ISNUMBER(MATCH(SUBSTITUTE(E1318," ",""),SUBSTITUTE('Look Up Values'!$I$2:$I$10," ",""),0)),"","State error")),"")</f>
        <v/>
      </c>
      <c r="N1318" s="242" t="str" cm="1">
        <f t="array" ref="N1318">IF(AND(G1318&lt;&gt;0,G1318&lt;&gt;""),IF(F1318="","",IF(ISNUMBER(MATCH(SUBSTITUTE(F1318," ",""),SUBSTITUTE('Look Up Values'!$W$2:$W$30," ",""),0)),"","D&amp;R error")),"")</f>
        <v/>
      </c>
      <c r="O1318" s="256" t="str">
        <f t="shared" si="41"/>
        <v/>
      </c>
    </row>
    <row r="1319" spans="1:15" ht="15.75">
      <c r="A1319" s="250">
        <v>1312</v>
      </c>
      <c r="B1319" s="208"/>
      <c r="C1319" s="49"/>
      <c r="D1319" s="50"/>
      <c r="E1319" s="50"/>
      <c r="F1319" s="50"/>
      <c r="G1319" s="209"/>
      <c r="H1319" s="48"/>
      <c r="I1319" s="457" t="str">
        <f t="shared" si="40"/>
        <v/>
      </c>
      <c r="J1319" s="241" cm="1">
        <f t="array" ref="J1319">SUMPRODUCT(--(K1319:N1319&lt;&gt;"")) + IF(TRIM(O1319)="",0,LEN(O1319)-LEN(SUBSTITUTE(O1319,",",""))+1)</f>
        <v>0</v>
      </c>
      <c r="K1319" s="242" t="str">
        <f>IF(AND(G1319&lt;&gt;0,G1319&lt;&gt;""),IF(B1319="","",IF(ISNUMBER(MATCH(B1319,'Look Up Values'!$B$2:$B$500,0)),"","Dest. error")),"")</f>
        <v/>
      </c>
      <c r="L1319" s="242" t="str">
        <f>IF(AND(G1319&lt;&gt;0,G1319&lt;&gt;""),IF(C1319="","",IF(AND(ISNUMBER(--LEFT(C1319,FIND(" ",C1319&amp;" ")-1)),OR(LEN(LEFT(C1319,FIND(" ",C1319&amp;" ")-1))=6,LEN(LEFT(C1319,FIND(" ",C1319&amp;" ")-1))=7),OR(ISNUMBER(MATCH(LEFT(C1319,FIND(" ",C1319&amp;" ")-1),'Look Up Values'!$G$2:$G$1000,0)),ISNUMBER(MATCH(LEFT(C1319,FIND(" ",C1319&amp;" ")-1),'Look Up Values'!$AE$2:$AE$2000,0)))),"","EWC error")),"")</f>
        <v/>
      </c>
      <c r="M1319" s="242" t="str" cm="1">
        <f t="array" ref="M1319">IF(AND(G1319&lt;&gt;0,G1319&lt;&gt;""),IF(E1319="","",IF(ISNUMBER(MATCH(SUBSTITUTE(E1319," ",""),SUBSTITUTE('Look Up Values'!$I$2:$I$10," ",""),0)),"","State error")),"")</f>
        <v/>
      </c>
      <c r="N1319" s="242" t="str" cm="1">
        <f t="array" ref="N1319">IF(AND(G1319&lt;&gt;0,G1319&lt;&gt;""),IF(F1319="","",IF(ISNUMBER(MATCH(SUBSTITUTE(F1319," ",""),SUBSTITUTE('Look Up Values'!$W$2:$W$30," ",""),0)),"","D&amp;R error")),"")</f>
        <v/>
      </c>
      <c r="O1319" s="256" t="str">
        <f t="shared" si="41"/>
        <v/>
      </c>
    </row>
    <row r="1320" spans="1:15" ht="15.75">
      <c r="A1320" s="250">
        <v>1313</v>
      </c>
      <c r="B1320" s="208"/>
      <c r="C1320" s="49"/>
      <c r="D1320" s="50"/>
      <c r="E1320" s="50"/>
      <c r="F1320" s="50"/>
      <c r="G1320" s="209"/>
      <c r="H1320" s="48"/>
      <c r="I1320" s="457" t="str">
        <f t="shared" si="40"/>
        <v/>
      </c>
      <c r="J1320" s="241" cm="1">
        <f t="array" ref="J1320">SUMPRODUCT(--(K1320:N1320&lt;&gt;"")) + IF(TRIM(O1320)="",0,LEN(O1320)-LEN(SUBSTITUTE(O1320,",",""))+1)</f>
        <v>0</v>
      </c>
      <c r="K1320" s="242" t="str">
        <f>IF(AND(G1320&lt;&gt;0,G1320&lt;&gt;""),IF(B1320="","",IF(ISNUMBER(MATCH(B1320,'Look Up Values'!$B$2:$B$500,0)),"","Dest. error")),"")</f>
        <v/>
      </c>
      <c r="L1320" s="242" t="str">
        <f>IF(AND(G1320&lt;&gt;0,G1320&lt;&gt;""),IF(C1320="","",IF(AND(ISNUMBER(--LEFT(C1320,FIND(" ",C1320&amp;" ")-1)),OR(LEN(LEFT(C1320,FIND(" ",C1320&amp;" ")-1))=6,LEN(LEFT(C1320,FIND(" ",C1320&amp;" ")-1))=7),OR(ISNUMBER(MATCH(LEFT(C1320,FIND(" ",C1320&amp;" ")-1),'Look Up Values'!$G$2:$G$1000,0)),ISNUMBER(MATCH(LEFT(C1320,FIND(" ",C1320&amp;" ")-1),'Look Up Values'!$AE$2:$AE$2000,0)))),"","EWC error")),"")</f>
        <v/>
      </c>
      <c r="M1320" s="242" t="str" cm="1">
        <f t="array" ref="M1320">IF(AND(G1320&lt;&gt;0,G1320&lt;&gt;""),IF(E1320="","",IF(ISNUMBER(MATCH(SUBSTITUTE(E1320," ",""),SUBSTITUTE('Look Up Values'!$I$2:$I$10," ",""),0)),"","State error")),"")</f>
        <v/>
      </c>
      <c r="N1320" s="242" t="str" cm="1">
        <f t="array" ref="N1320">IF(AND(G1320&lt;&gt;0,G1320&lt;&gt;""),IF(F1320="","",IF(ISNUMBER(MATCH(SUBSTITUTE(F1320," ",""),SUBSTITUTE('Look Up Values'!$W$2:$W$30," ",""),0)),"","D&amp;R error")),"")</f>
        <v/>
      </c>
      <c r="O1320" s="256" t="str">
        <f t="shared" si="41"/>
        <v/>
      </c>
    </row>
    <row r="1321" spans="1:15" ht="15.75">
      <c r="A1321" s="250">
        <v>1314</v>
      </c>
      <c r="B1321" s="208"/>
      <c r="C1321" s="49"/>
      <c r="D1321" s="50"/>
      <c r="E1321" s="50"/>
      <c r="F1321" s="50"/>
      <c r="G1321" s="209"/>
      <c r="H1321" s="48"/>
      <c r="I1321" s="457" t="str">
        <f t="shared" si="40"/>
        <v/>
      </c>
      <c r="J1321" s="241" cm="1">
        <f t="array" ref="J1321">SUMPRODUCT(--(K1321:N1321&lt;&gt;"")) + IF(TRIM(O1321)="",0,LEN(O1321)-LEN(SUBSTITUTE(O1321,",",""))+1)</f>
        <v>0</v>
      </c>
      <c r="K1321" s="242" t="str">
        <f>IF(AND(G1321&lt;&gt;0,G1321&lt;&gt;""),IF(B1321="","",IF(ISNUMBER(MATCH(B1321,'Look Up Values'!$B$2:$B$500,0)),"","Dest. error")),"")</f>
        <v/>
      </c>
      <c r="L1321" s="242" t="str">
        <f>IF(AND(G1321&lt;&gt;0,G1321&lt;&gt;""),IF(C1321="","",IF(AND(ISNUMBER(--LEFT(C1321,FIND(" ",C1321&amp;" ")-1)),OR(LEN(LEFT(C1321,FIND(" ",C1321&amp;" ")-1))=6,LEN(LEFT(C1321,FIND(" ",C1321&amp;" ")-1))=7),OR(ISNUMBER(MATCH(LEFT(C1321,FIND(" ",C1321&amp;" ")-1),'Look Up Values'!$G$2:$G$1000,0)),ISNUMBER(MATCH(LEFT(C1321,FIND(" ",C1321&amp;" ")-1),'Look Up Values'!$AE$2:$AE$2000,0)))),"","EWC error")),"")</f>
        <v/>
      </c>
      <c r="M1321" s="242" t="str" cm="1">
        <f t="array" ref="M1321">IF(AND(G1321&lt;&gt;0,G1321&lt;&gt;""),IF(E1321="","",IF(ISNUMBER(MATCH(SUBSTITUTE(E1321," ",""),SUBSTITUTE('Look Up Values'!$I$2:$I$10," ",""),0)),"","State error")),"")</f>
        <v/>
      </c>
      <c r="N1321" s="242" t="str" cm="1">
        <f t="array" ref="N1321">IF(AND(G1321&lt;&gt;0,G1321&lt;&gt;""),IF(F1321="","",IF(ISNUMBER(MATCH(SUBSTITUTE(F1321," ",""),SUBSTITUTE('Look Up Values'!$W$2:$W$30," ",""),0)),"","D&amp;R error")),"")</f>
        <v/>
      </c>
      <c r="O1321" s="256" t="str">
        <f t="shared" si="41"/>
        <v/>
      </c>
    </row>
    <row r="1322" spans="1:15" ht="15.75">
      <c r="A1322" s="250">
        <v>1315</v>
      </c>
      <c r="B1322" s="208"/>
      <c r="C1322" s="49"/>
      <c r="D1322" s="50"/>
      <c r="E1322" s="50"/>
      <c r="F1322" s="50"/>
      <c r="G1322" s="209"/>
      <c r="H1322" s="48"/>
      <c r="I1322" s="457" t="str">
        <f t="shared" si="40"/>
        <v/>
      </c>
      <c r="J1322" s="241" cm="1">
        <f t="array" ref="J1322">SUMPRODUCT(--(K1322:N1322&lt;&gt;"")) + IF(TRIM(O1322)="",0,LEN(O1322)-LEN(SUBSTITUTE(O1322,",",""))+1)</f>
        <v>0</v>
      </c>
      <c r="K1322" s="242" t="str">
        <f>IF(AND(G1322&lt;&gt;0,G1322&lt;&gt;""),IF(B1322="","",IF(ISNUMBER(MATCH(B1322,'Look Up Values'!$B$2:$B$500,0)),"","Dest. error")),"")</f>
        <v/>
      </c>
      <c r="L1322" s="242" t="str">
        <f>IF(AND(G1322&lt;&gt;0,G1322&lt;&gt;""),IF(C1322="","",IF(AND(ISNUMBER(--LEFT(C1322,FIND(" ",C1322&amp;" ")-1)),OR(LEN(LEFT(C1322,FIND(" ",C1322&amp;" ")-1))=6,LEN(LEFT(C1322,FIND(" ",C1322&amp;" ")-1))=7),OR(ISNUMBER(MATCH(LEFT(C1322,FIND(" ",C1322&amp;" ")-1),'Look Up Values'!$G$2:$G$1000,0)),ISNUMBER(MATCH(LEFT(C1322,FIND(" ",C1322&amp;" ")-1),'Look Up Values'!$AE$2:$AE$2000,0)))),"","EWC error")),"")</f>
        <v/>
      </c>
      <c r="M1322" s="242" t="str" cm="1">
        <f t="array" ref="M1322">IF(AND(G1322&lt;&gt;0,G1322&lt;&gt;""),IF(E1322="","",IF(ISNUMBER(MATCH(SUBSTITUTE(E1322," ",""),SUBSTITUTE('Look Up Values'!$I$2:$I$10," ",""),0)),"","State error")),"")</f>
        <v/>
      </c>
      <c r="N1322" s="242" t="str" cm="1">
        <f t="array" ref="N1322">IF(AND(G1322&lt;&gt;0,G1322&lt;&gt;""),IF(F1322="","",IF(ISNUMBER(MATCH(SUBSTITUTE(F1322," ",""),SUBSTITUTE('Look Up Values'!$W$2:$W$30," ",""),0)),"","D&amp;R error")),"")</f>
        <v/>
      </c>
      <c r="O1322" s="256" t="str">
        <f t="shared" si="41"/>
        <v/>
      </c>
    </row>
    <row r="1323" spans="1:15" ht="15.75">
      <c r="A1323" s="250">
        <v>1316</v>
      </c>
      <c r="B1323" s="208"/>
      <c r="C1323" s="49"/>
      <c r="D1323" s="50"/>
      <c r="E1323" s="50"/>
      <c r="F1323" s="50"/>
      <c r="G1323" s="209"/>
      <c r="H1323" s="48"/>
      <c r="I1323" s="457" t="str">
        <f t="shared" si="40"/>
        <v/>
      </c>
      <c r="J1323" s="241" cm="1">
        <f t="array" ref="J1323">SUMPRODUCT(--(K1323:N1323&lt;&gt;"")) + IF(TRIM(O1323)="",0,LEN(O1323)-LEN(SUBSTITUTE(O1323,",",""))+1)</f>
        <v>0</v>
      </c>
      <c r="K1323" s="242" t="str">
        <f>IF(AND(G1323&lt;&gt;0,G1323&lt;&gt;""),IF(B1323="","",IF(ISNUMBER(MATCH(B1323,'Look Up Values'!$B$2:$B$500,0)),"","Dest. error")),"")</f>
        <v/>
      </c>
      <c r="L1323" s="242" t="str">
        <f>IF(AND(G1323&lt;&gt;0,G1323&lt;&gt;""),IF(C1323="","",IF(AND(ISNUMBER(--LEFT(C1323,FIND(" ",C1323&amp;" ")-1)),OR(LEN(LEFT(C1323,FIND(" ",C1323&amp;" ")-1))=6,LEN(LEFT(C1323,FIND(" ",C1323&amp;" ")-1))=7),OR(ISNUMBER(MATCH(LEFT(C1323,FIND(" ",C1323&amp;" ")-1),'Look Up Values'!$G$2:$G$1000,0)),ISNUMBER(MATCH(LEFT(C1323,FIND(" ",C1323&amp;" ")-1),'Look Up Values'!$AE$2:$AE$2000,0)))),"","EWC error")),"")</f>
        <v/>
      </c>
      <c r="M1323" s="242" t="str" cm="1">
        <f t="array" ref="M1323">IF(AND(G1323&lt;&gt;0,G1323&lt;&gt;""),IF(E1323="","",IF(ISNUMBER(MATCH(SUBSTITUTE(E1323," ",""),SUBSTITUTE('Look Up Values'!$I$2:$I$10," ",""),0)),"","State error")),"")</f>
        <v/>
      </c>
      <c r="N1323" s="242" t="str" cm="1">
        <f t="array" ref="N1323">IF(AND(G1323&lt;&gt;0,G1323&lt;&gt;""),IF(F1323="","",IF(ISNUMBER(MATCH(SUBSTITUTE(F1323," ",""),SUBSTITUTE('Look Up Values'!$W$2:$W$30," ",""),0)),"","D&amp;R error")),"")</f>
        <v/>
      </c>
      <c r="O1323" s="256" t="str">
        <f t="shared" si="41"/>
        <v/>
      </c>
    </row>
    <row r="1324" spans="1:15" ht="15.75">
      <c r="A1324" s="250">
        <v>1317</v>
      </c>
      <c r="B1324" s="208"/>
      <c r="C1324" s="49"/>
      <c r="D1324" s="50"/>
      <c r="E1324" s="50"/>
      <c r="F1324" s="50"/>
      <c r="G1324" s="209"/>
      <c r="H1324" s="48"/>
      <c r="I1324" s="457" t="str">
        <f t="shared" si="40"/>
        <v/>
      </c>
      <c r="J1324" s="241" cm="1">
        <f t="array" ref="J1324">SUMPRODUCT(--(K1324:N1324&lt;&gt;"")) + IF(TRIM(O1324)="",0,LEN(O1324)-LEN(SUBSTITUTE(O1324,",",""))+1)</f>
        <v>0</v>
      </c>
      <c r="K1324" s="242" t="str">
        <f>IF(AND(G1324&lt;&gt;0,G1324&lt;&gt;""),IF(B1324="","",IF(ISNUMBER(MATCH(B1324,'Look Up Values'!$B$2:$B$500,0)),"","Dest. error")),"")</f>
        <v/>
      </c>
      <c r="L1324" s="242" t="str">
        <f>IF(AND(G1324&lt;&gt;0,G1324&lt;&gt;""),IF(C1324="","",IF(AND(ISNUMBER(--LEFT(C1324,FIND(" ",C1324&amp;" ")-1)),OR(LEN(LEFT(C1324,FIND(" ",C1324&amp;" ")-1))=6,LEN(LEFT(C1324,FIND(" ",C1324&amp;" ")-1))=7),OR(ISNUMBER(MATCH(LEFT(C1324,FIND(" ",C1324&amp;" ")-1),'Look Up Values'!$G$2:$G$1000,0)),ISNUMBER(MATCH(LEFT(C1324,FIND(" ",C1324&amp;" ")-1),'Look Up Values'!$AE$2:$AE$2000,0)))),"","EWC error")),"")</f>
        <v/>
      </c>
      <c r="M1324" s="242" t="str" cm="1">
        <f t="array" ref="M1324">IF(AND(G1324&lt;&gt;0,G1324&lt;&gt;""),IF(E1324="","",IF(ISNUMBER(MATCH(SUBSTITUTE(E1324," ",""),SUBSTITUTE('Look Up Values'!$I$2:$I$10," ",""),0)),"","State error")),"")</f>
        <v/>
      </c>
      <c r="N1324" s="242" t="str" cm="1">
        <f t="array" ref="N1324">IF(AND(G1324&lt;&gt;0,G1324&lt;&gt;""),IF(F1324="","",IF(ISNUMBER(MATCH(SUBSTITUTE(F1324," ",""),SUBSTITUTE('Look Up Values'!$W$2:$W$30," ",""),0)),"","D&amp;R error")),"")</f>
        <v/>
      </c>
      <c r="O1324" s="256" t="str">
        <f t="shared" si="41"/>
        <v/>
      </c>
    </row>
    <row r="1325" spans="1:15" ht="15.75">
      <c r="A1325" s="250">
        <v>1318</v>
      </c>
      <c r="B1325" s="208"/>
      <c r="C1325" s="49"/>
      <c r="D1325" s="50"/>
      <c r="E1325" s="50"/>
      <c r="F1325" s="50"/>
      <c r="G1325" s="209"/>
      <c r="H1325" s="48"/>
      <c r="I1325" s="457" t="str">
        <f t="shared" si="40"/>
        <v/>
      </c>
      <c r="J1325" s="241" cm="1">
        <f t="array" ref="J1325">SUMPRODUCT(--(K1325:N1325&lt;&gt;"")) + IF(TRIM(O1325)="",0,LEN(O1325)-LEN(SUBSTITUTE(O1325,",",""))+1)</f>
        <v>0</v>
      </c>
      <c r="K1325" s="242" t="str">
        <f>IF(AND(G1325&lt;&gt;0,G1325&lt;&gt;""),IF(B1325="","",IF(ISNUMBER(MATCH(B1325,'Look Up Values'!$B$2:$B$500,0)),"","Dest. error")),"")</f>
        <v/>
      </c>
      <c r="L1325" s="242" t="str">
        <f>IF(AND(G1325&lt;&gt;0,G1325&lt;&gt;""),IF(C1325="","",IF(AND(ISNUMBER(--LEFT(C1325,FIND(" ",C1325&amp;" ")-1)),OR(LEN(LEFT(C1325,FIND(" ",C1325&amp;" ")-1))=6,LEN(LEFT(C1325,FIND(" ",C1325&amp;" ")-1))=7),OR(ISNUMBER(MATCH(LEFT(C1325,FIND(" ",C1325&amp;" ")-1),'Look Up Values'!$G$2:$G$1000,0)),ISNUMBER(MATCH(LEFT(C1325,FIND(" ",C1325&amp;" ")-1),'Look Up Values'!$AE$2:$AE$2000,0)))),"","EWC error")),"")</f>
        <v/>
      </c>
      <c r="M1325" s="242" t="str" cm="1">
        <f t="array" ref="M1325">IF(AND(G1325&lt;&gt;0,G1325&lt;&gt;""),IF(E1325="","",IF(ISNUMBER(MATCH(SUBSTITUTE(E1325," ",""),SUBSTITUTE('Look Up Values'!$I$2:$I$10," ",""),0)),"","State error")),"")</f>
        <v/>
      </c>
      <c r="N1325" s="242" t="str" cm="1">
        <f t="array" ref="N1325">IF(AND(G1325&lt;&gt;0,G1325&lt;&gt;""),IF(F1325="","",IF(ISNUMBER(MATCH(SUBSTITUTE(F1325," ",""),SUBSTITUTE('Look Up Values'!$W$2:$W$30," ",""),0)),"","D&amp;R error")),"")</f>
        <v/>
      </c>
      <c r="O1325" s="256" t="str">
        <f t="shared" si="41"/>
        <v/>
      </c>
    </row>
    <row r="1326" spans="1:15" ht="15.75">
      <c r="A1326" s="250">
        <v>1319</v>
      </c>
      <c r="B1326" s="208"/>
      <c r="C1326" s="49"/>
      <c r="D1326" s="50"/>
      <c r="E1326" s="50"/>
      <c r="F1326" s="50"/>
      <c r="G1326" s="209"/>
      <c r="H1326" s="48"/>
      <c r="I1326" s="457" t="str">
        <f t="shared" si="40"/>
        <v/>
      </c>
      <c r="J1326" s="241" cm="1">
        <f t="array" ref="J1326">SUMPRODUCT(--(K1326:N1326&lt;&gt;"")) + IF(TRIM(O1326)="",0,LEN(O1326)-LEN(SUBSTITUTE(O1326,",",""))+1)</f>
        <v>0</v>
      </c>
      <c r="K1326" s="242" t="str">
        <f>IF(AND(G1326&lt;&gt;0,G1326&lt;&gt;""),IF(B1326="","",IF(ISNUMBER(MATCH(B1326,'Look Up Values'!$B$2:$B$500,0)),"","Dest. error")),"")</f>
        <v/>
      </c>
      <c r="L1326" s="242" t="str">
        <f>IF(AND(G1326&lt;&gt;0,G1326&lt;&gt;""),IF(C1326="","",IF(AND(ISNUMBER(--LEFT(C1326,FIND(" ",C1326&amp;" ")-1)),OR(LEN(LEFT(C1326,FIND(" ",C1326&amp;" ")-1))=6,LEN(LEFT(C1326,FIND(" ",C1326&amp;" ")-1))=7),OR(ISNUMBER(MATCH(LEFT(C1326,FIND(" ",C1326&amp;" ")-1),'Look Up Values'!$G$2:$G$1000,0)),ISNUMBER(MATCH(LEFT(C1326,FIND(" ",C1326&amp;" ")-1),'Look Up Values'!$AE$2:$AE$2000,0)))),"","EWC error")),"")</f>
        <v/>
      </c>
      <c r="M1326" s="242" t="str" cm="1">
        <f t="array" ref="M1326">IF(AND(G1326&lt;&gt;0,G1326&lt;&gt;""),IF(E1326="","",IF(ISNUMBER(MATCH(SUBSTITUTE(E1326," ",""),SUBSTITUTE('Look Up Values'!$I$2:$I$10," ",""),0)),"","State error")),"")</f>
        <v/>
      </c>
      <c r="N1326" s="242" t="str" cm="1">
        <f t="array" ref="N1326">IF(AND(G1326&lt;&gt;0,G1326&lt;&gt;""),IF(F1326="","",IF(ISNUMBER(MATCH(SUBSTITUTE(F1326," ",""),SUBSTITUTE('Look Up Values'!$W$2:$W$30," ",""),0)),"","D&amp;R error")),"")</f>
        <v/>
      </c>
      <c r="O1326" s="256" t="str">
        <f t="shared" si="41"/>
        <v/>
      </c>
    </row>
    <row r="1327" spans="1:15" ht="15.75">
      <c r="A1327" s="250">
        <v>1320</v>
      </c>
      <c r="B1327" s="208"/>
      <c r="C1327" s="49"/>
      <c r="D1327" s="50"/>
      <c r="E1327" s="50"/>
      <c r="F1327" s="50"/>
      <c r="G1327" s="209"/>
      <c r="H1327" s="48"/>
      <c r="I1327" s="457" t="str">
        <f t="shared" si="40"/>
        <v/>
      </c>
      <c r="J1327" s="241" cm="1">
        <f t="array" ref="J1327">SUMPRODUCT(--(K1327:N1327&lt;&gt;"")) + IF(TRIM(O1327)="",0,LEN(O1327)-LEN(SUBSTITUTE(O1327,",",""))+1)</f>
        <v>0</v>
      </c>
      <c r="K1327" s="242" t="str">
        <f>IF(AND(G1327&lt;&gt;0,G1327&lt;&gt;""),IF(B1327="","",IF(ISNUMBER(MATCH(B1327,'Look Up Values'!$B$2:$B$500,0)),"","Dest. error")),"")</f>
        <v/>
      </c>
      <c r="L1327" s="242" t="str">
        <f>IF(AND(G1327&lt;&gt;0,G1327&lt;&gt;""),IF(C1327="","",IF(AND(ISNUMBER(--LEFT(C1327,FIND(" ",C1327&amp;" ")-1)),OR(LEN(LEFT(C1327,FIND(" ",C1327&amp;" ")-1))=6,LEN(LEFT(C1327,FIND(" ",C1327&amp;" ")-1))=7),OR(ISNUMBER(MATCH(LEFT(C1327,FIND(" ",C1327&amp;" ")-1),'Look Up Values'!$G$2:$G$1000,0)),ISNUMBER(MATCH(LEFT(C1327,FIND(" ",C1327&amp;" ")-1),'Look Up Values'!$AE$2:$AE$2000,0)))),"","EWC error")),"")</f>
        <v/>
      </c>
      <c r="M1327" s="242" t="str" cm="1">
        <f t="array" ref="M1327">IF(AND(G1327&lt;&gt;0,G1327&lt;&gt;""),IF(E1327="","",IF(ISNUMBER(MATCH(SUBSTITUTE(E1327," ",""),SUBSTITUTE('Look Up Values'!$I$2:$I$10," ",""),0)),"","State error")),"")</f>
        <v/>
      </c>
      <c r="N1327" s="242" t="str" cm="1">
        <f t="array" ref="N1327">IF(AND(G1327&lt;&gt;0,G1327&lt;&gt;""),IF(F1327="","",IF(ISNUMBER(MATCH(SUBSTITUTE(F1327," ",""),SUBSTITUTE('Look Up Values'!$W$2:$W$30," ",""),0)),"","D&amp;R error")),"")</f>
        <v/>
      </c>
      <c r="O1327" s="256" t="str">
        <f t="shared" si="41"/>
        <v/>
      </c>
    </row>
    <row r="1328" spans="1:15" ht="15.75">
      <c r="A1328" s="250">
        <v>1321</v>
      </c>
      <c r="B1328" s="208"/>
      <c r="C1328" s="49"/>
      <c r="D1328" s="50"/>
      <c r="E1328" s="50"/>
      <c r="F1328" s="50"/>
      <c r="G1328" s="209"/>
      <c r="H1328" s="48"/>
      <c r="I1328" s="457" t="str">
        <f t="shared" si="40"/>
        <v/>
      </c>
      <c r="J1328" s="241" cm="1">
        <f t="array" ref="J1328">SUMPRODUCT(--(K1328:N1328&lt;&gt;"")) + IF(TRIM(O1328)="",0,LEN(O1328)-LEN(SUBSTITUTE(O1328,",",""))+1)</f>
        <v>0</v>
      </c>
      <c r="K1328" s="242" t="str">
        <f>IF(AND(G1328&lt;&gt;0,G1328&lt;&gt;""),IF(B1328="","",IF(ISNUMBER(MATCH(B1328,'Look Up Values'!$B$2:$B$500,0)),"","Dest. error")),"")</f>
        <v/>
      </c>
      <c r="L1328" s="242" t="str">
        <f>IF(AND(G1328&lt;&gt;0,G1328&lt;&gt;""),IF(C1328="","",IF(AND(ISNUMBER(--LEFT(C1328,FIND(" ",C1328&amp;" ")-1)),OR(LEN(LEFT(C1328,FIND(" ",C1328&amp;" ")-1))=6,LEN(LEFT(C1328,FIND(" ",C1328&amp;" ")-1))=7),OR(ISNUMBER(MATCH(LEFT(C1328,FIND(" ",C1328&amp;" ")-1),'Look Up Values'!$G$2:$G$1000,0)),ISNUMBER(MATCH(LEFT(C1328,FIND(" ",C1328&amp;" ")-1),'Look Up Values'!$AE$2:$AE$2000,0)))),"","EWC error")),"")</f>
        <v/>
      </c>
      <c r="M1328" s="242" t="str" cm="1">
        <f t="array" ref="M1328">IF(AND(G1328&lt;&gt;0,G1328&lt;&gt;""),IF(E1328="","",IF(ISNUMBER(MATCH(SUBSTITUTE(E1328," ",""),SUBSTITUTE('Look Up Values'!$I$2:$I$10," ",""),0)),"","State error")),"")</f>
        <v/>
      </c>
      <c r="N1328" s="242" t="str" cm="1">
        <f t="array" ref="N1328">IF(AND(G1328&lt;&gt;0,G1328&lt;&gt;""),IF(F1328="","",IF(ISNUMBER(MATCH(SUBSTITUTE(F1328," ",""),SUBSTITUTE('Look Up Values'!$W$2:$W$30," ",""),0)),"","D&amp;R error")),"")</f>
        <v/>
      </c>
      <c r="O1328" s="256" t="str">
        <f t="shared" si="41"/>
        <v/>
      </c>
    </row>
    <row r="1329" spans="1:15" ht="15.75">
      <c r="A1329" s="250">
        <v>1322</v>
      </c>
      <c r="B1329" s="208"/>
      <c r="C1329" s="49"/>
      <c r="D1329" s="50"/>
      <c r="E1329" s="50"/>
      <c r="F1329" s="50"/>
      <c r="G1329" s="209"/>
      <c r="H1329" s="48"/>
      <c r="I1329" s="457" t="str">
        <f t="shared" si="40"/>
        <v/>
      </c>
      <c r="J1329" s="241" cm="1">
        <f t="array" ref="J1329">SUMPRODUCT(--(K1329:N1329&lt;&gt;"")) + IF(TRIM(O1329)="",0,LEN(O1329)-LEN(SUBSTITUTE(O1329,",",""))+1)</f>
        <v>0</v>
      </c>
      <c r="K1329" s="242" t="str">
        <f>IF(AND(G1329&lt;&gt;0,G1329&lt;&gt;""),IF(B1329="","",IF(ISNUMBER(MATCH(B1329,'Look Up Values'!$B$2:$B$500,0)),"","Dest. error")),"")</f>
        <v/>
      </c>
      <c r="L1329" s="242" t="str">
        <f>IF(AND(G1329&lt;&gt;0,G1329&lt;&gt;""),IF(C1329="","",IF(AND(ISNUMBER(--LEFT(C1329,FIND(" ",C1329&amp;" ")-1)),OR(LEN(LEFT(C1329,FIND(" ",C1329&amp;" ")-1))=6,LEN(LEFT(C1329,FIND(" ",C1329&amp;" ")-1))=7),OR(ISNUMBER(MATCH(LEFT(C1329,FIND(" ",C1329&amp;" ")-1),'Look Up Values'!$G$2:$G$1000,0)),ISNUMBER(MATCH(LEFT(C1329,FIND(" ",C1329&amp;" ")-1),'Look Up Values'!$AE$2:$AE$2000,0)))),"","EWC error")),"")</f>
        <v/>
      </c>
      <c r="M1329" s="242" t="str" cm="1">
        <f t="array" ref="M1329">IF(AND(G1329&lt;&gt;0,G1329&lt;&gt;""),IF(E1329="","",IF(ISNUMBER(MATCH(SUBSTITUTE(E1329," ",""),SUBSTITUTE('Look Up Values'!$I$2:$I$10," ",""),0)),"","State error")),"")</f>
        <v/>
      </c>
      <c r="N1329" s="242" t="str" cm="1">
        <f t="array" ref="N1329">IF(AND(G1329&lt;&gt;0,G1329&lt;&gt;""),IF(F1329="","",IF(ISNUMBER(MATCH(SUBSTITUTE(F1329," ",""),SUBSTITUTE('Look Up Values'!$W$2:$W$30," ",""),0)),"","D&amp;R error")),"")</f>
        <v/>
      </c>
      <c r="O1329" s="256" t="str">
        <f t="shared" si="41"/>
        <v/>
      </c>
    </row>
    <row r="1330" spans="1:15" ht="15.75">
      <c r="A1330" s="250">
        <v>1323</v>
      </c>
      <c r="B1330" s="208"/>
      <c r="C1330" s="49"/>
      <c r="D1330" s="50"/>
      <c r="E1330" s="50"/>
      <c r="F1330" s="50"/>
      <c r="G1330" s="209"/>
      <c r="H1330" s="48"/>
      <c r="I1330" s="457" t="str">
        <f t="shared" si="40"/>
        <v/>
      </c>
      <c r="J1330" s="241" cm="1">
        <f t="array" ref="J1330">SUMPRODUCT(--(K1330:N1330&lt;&gt;"")) + IF(TRIM(O1330)="",0,LEN(O1330)-LEN(SUBSTITUTE(O1330,",",""))+1)</f>
        <v>0</v>
      </c>
      <c r="K1330" s="242" t="str">
        <f>IF(AND(G1330&lt;&gt;0,G1330&lt;&gt;""),IF(B1330="","",IF(ISNUMBER(MATCH(B1330,'Look Up Values'!$B$2:$B$500,0)),"","Dest. error")),"")</f>
        <v/>
      </c>
      <c r="L1330" s="242" t="str">
        <f>IF(AND(G1330&lt;&gt;0,G1330&lt;&gt;""),IF(C1330="","",IF(AND(ISNUMBER(--LEFT(C1330,FIND(" ",C1330&amp;" ")-1)),OR(LEN(LEFT(C1330,FIND(" ",C1330&amp;" ")-1))=6,LEN(LEFT(C1330,FIND(" ",C1330&amp;" ")-1))=7),OR(ISNUMBER(MATCH(LEFT(C1330,FIND(" ",C1330&amp;" ")-1),'Look Up Values'!$G$2:$G$1000,0)),ISNUMBER(MATCH(LEFT(C1330,FIND(" ",C1330&amp;" ")-1),'Look Up Values'!$AE$2:$AE$2000,0)))),"","EWC error")),"")</f>
        <v/>
      </c>
      <c r="M1330" s="242" t="str" cm="1">
        <f t="array" ref="M1330">IF(AND(G1330&lt;&gt;0,G1330&lt;&gt;""),IF(E1330="","",IF(ISNUMBER(MATCH(SUBSTITUTE(E1330," ",""),SUBSTITUTE('Look Up Values'!$I$2:$I$10," ",""),0)),"","State error")),"")</f>
        <v/>
      </c>
      <c r="N1330" s="242" t="str" cm="1">
        <f t="array" ref="N1330">IF(AND(G1330&lt;&gt;0,G1330&lt;&gt;""),IF(F1330="","",IF(ISNUMBER(MATCH(SUBSTITUTE(F1330," ",""),SUBSTITUTE('Look Up Values'!$W$2:$W$30," ",""),0)),"","D&amp;R error")),"")</f>
        <v/>
      </c>
      <c r="O1330" s="256" t="str">
        <f t="shared" si="41"/>
        <v/>
      </c>
    </row>
    <row r="1331" spans="1:15" ht="15.75">
      <c r="A1331" s="250">
        <v>1324</v>
      </c>
      <c r="B1331" s="208"/>
      <c r="C1331" s="49"/>
      <c r="D1331" s="50"/>
      <c r="E1331" s="50"/>
      <c r="F1331" s="50"/>
      <c r="G1331" s="209"/>
      <c r="H1331" s="48"/>
      <c r="I1331" s="457" t="str">
        <f t="shared" si="40"/>
        <v/>
      </c>
      <c r="J1331" s="241" cm="1">
        <f t="array" ref="J1331">SUMPRODUCT(--(K1331:N1331&lt;&gt;"")) + IF(TRIM(O1331)="",0,LEN(O1331)-LEN(SUBSTITUTE(O1331,",",""))+1)</f>
        <v>0</v>
      </c>
      <c r="K1331" s="242" t="str">
        <f>IF(AND(G1331&lt;&gt;0,G1331&lt;&gt;""),IF(B1331="","",IF(ISNUMBER(MATCH(B1331,'Look Up Values'!$B$2:$B$500,0)),"","Dest. error")),"")</f>
        <v/>
      </c>
      <c r="L1331" s="242" t="str">
        <f>IF(AND(G1331&lt;&gt;0,G1331&lt;&gt;""),IF(C1331="","",IF(AND(ISNUMBER(--LEFT(C1331,FIND(" ",C1331&amp;" ")-1)),OR(LEN(LEFT(C1331,FIND(" ",C1331&amp;" ")-1))=6,LEN(LEFT(C1331,FIND(" ",C1331&amp;" ")-1))=7),OR(ISNUMBER(MATCH(LEFT(C1331,FIND(" ",C1331&amp;" ")-1),'Look Up Values'!$G$2:$G$1000,0)),ISNUMBER(MATCH(LEFT(C1331,FIND(" ",C1331&amp;" ")-1),'Look Up Values'!$AE$2:$AE$2000,0)))),"","EWC error")),"")</f>
        <v/>
      </c>
      <c r="M1331" s="242" t="str" cm="1">
        <f t="array" ref="M1331">IF(AND(G1331&lt;&gt;0,G1331&lt;&gt;""),IF(E1331="","",IF(ISNUMBER(MATCH(SUBSTITUTE(E1331," ",""),SUBSTITUTE('Look Up Values'!$I$2:$I$10," ",""),0)),"","State error")),"")</f>
        <v/>
      </c>
      <c r="N1331" s="242" t="str" cm="1">
        <f t="array" ref="N1331">IF(AND(G1331&lt;&gt;0,G1331&lt;&gt;""),IF(F1331="","",IF(ISNUMBER(MATCH(SUBSTITUTE(F1331," ",""),SUBSTITUTE('Look Up Values'!$W$2:$W$30," ",""),0)),"","D&amp;R error")),"")</f>
        <v/>
      </c>
      <c r="O1331" s="256" t="str">
        <f t="shared" si="41"/>
        <v/>
      </c>
    </row>
    <row r="1332" spans="1:15" ht="15.75">
      <c r="A1332" s="250">
        <v>1325</v>
      </c>
      <c r="B1332" s="208"/>
      <c r="C1332" s="49"/>
      <c r="D1332" s="50"/>
      <c r="E1332" s="50"/>
      <c r="F1332" s="50"/>
      <c r="G1332" s="209"/>
      <c r="H1332" s="48"/>
      <c r="I1332" s="457" t="str">
        <f t="shared" si="40"/>
        <v/>
      </c>
      <c r="J1332" s="241" cm="1">
        <f t="array" ref="J1332">SUMPRODUCT(--(K1332:N1332&lt;&gt;"")) + IF(TRIM(O1332)="",0,LEN(O1332)-LEN(SUBSTITUTE(O1332,",",""))+1)</f>
        <v>0</v>
      </c>
      <c r="K1332" s="242" t="str">
        <f>IF(AND(G1332&lt;&gt;0,G1332&lt;&gt;""),IF(B1332="","",IF(ISNUMBER(MATCH(B1332,'Look Up Values'!$B$2:$B$500,0)),"","Dest. error")),"")</f>
        <v/>
      </c>
      <c r="L1332" s="242" t="str">
        <f>IF(AND(G1332&lt;&gt;0,G1332&lt;&gt;""),IF(C1332="","",IF(AND(ISNUMBER(--LEFT(C1332,FIND(" ",C1332&amp;" ")-1)),OR(LEN(LEFT(C1332,FIND(" ",C1332&amp;" ")-1))=6,LEN(LEFT(C1332,FIND(" ",C1332&amp;" ")-1))=7),OR(ISNUMBER(MATCH(LEFT(C1332,FIND(" ",C1332&amp;" ")-1),'Look Up Values'!$G$2:$G$1000,0)),ISNUMBER(MATCH(LEFT(C1332,FIND(" ",C1332&amp;" ")-1),'Look Up Values'!$AE$2:$AE$2000,0)))),"","EWC error")),"")</f>
        <v/>
      </c>
      <c r="M1332" s="242" t="str" cm="1">
        <f t="array" ref="M1332">IF(AND(G1332&lt;&gt;0,G1332&lt;&gt;""),IF(E1332="","",IF(ISNUMBER(MATCH(SUBSTITUTE(E1332," ",""),SUBSTITUTE('Look Up Values'!$I$2:$I$10," ",""),0)),"","State error")),"")</f>
        <v/>
      </c>
      <c r="N1332" s="242" t="str" cm="1">
        <f t="array" ref="N1332">IF(AND(G1332&lt;&gt;0,G1332&lt;&gt;""),IF(F1332="","",IF(ISNUMBER(MATCH(SUBSTITUTE(F1332," ",""),SUBSTITUTE('Look Up Values'!$W$2:$W$30," ",""),0)),"","D&amp;R error")),"")</f>
        <v/>
      </c>
      <c r="O1332" s="256" t="str">
        <f t="shared" si="41"/>
        <v/>
      </c>
    </row>
    <row r="1333" spans="1:15" ht="15.75">
      <c r="A1333" s="250">
        <v>1326</v>
      </c>
      <c r="B1333" s="208"/>
      <c r="C1333" s="49"/>
      <c r="D1333" s="50"/>
      <c r="E1333" s="50"/>
      <c r="F1333" s="50"/>
      <c r="G1333" s="209"/>
      <c r="H1333" s="48"/>
      <c r="I1333" s="457" t="str">
        <f t="shared" si="40"/>
        <v/>
      </c>
      <c r="J1333" s="241" cm="1">
        <f t="array" ref="J1333">SUMPRODUCT(--(K1333:N1333&lt;&gt;"")) + IF(TRIM(O1333)="",0,LEN(O1333)-LEN(SUBSTITUTE(O1333,",",""))+1)</f>
        <v>0</v>
      </c>
      <c r="K1333" s="242" t="str">
        <f>IF(AND(G1333&lt;&gt;0,G1333&lt;&gt;""),IF(B1333="","",IF(ISNUMBER(MATCH(B1333,'Look Up Values'!$B$2:$B$500,0)),"","Dest. error")),"")</f>
        <v/>
      </c>
      <c r="L1333" s="242" t="str">
        <f>IF(AND(G1333&lt;&gt;0,G1333&lt;&gt;""),IF(C1333="","",IF(AND(ISNUMBER(--LEFT(C1333,FIND(" ",C1333&amp;" ")-1)),OR(LEN(LEFT(C1333,FIND(" ",C1333&amp;" ")-1))=6,LEN(LEFT(C1333,FIND(" ",C1333&amp;" ")-1))=7),OR(ISNUMBER(MATCH(LEFT(C1333,FIND(" ",C1333&amp;" ")-1),'Look Up Values'!$G$2:$G$1000,0)),ISNUMBER(MATCH(LEFT(C1333,FIND(" ",C1333&amp;" ")-1),'Look Up Values'!$AE$2:$AE$2000,0)))),"","EWC error")),"")</f>
        <v/>
      </c>
      <c r="M1333" s="242" t="str" cm="1">
        <f t="array" ref="M1333">IF(AND(G1333&lt;&gt;0,G1333&lt;&gt;""),IF(E1333="","",IF(ISNUMBER(MATCH(SUBSTITUTE(E1333," ",""),SUBSTITUTE('Look Up Values'!$I$2:$I$10," ",""),0)),"","State error")),"")</f>
        <v/>
      </c>
      <c r="N1333" s="242" t="str" cm="1">
        <f t="array" ref="N1333">IF(AND(G1333&lt;&gt;0,G1333&lt;&gt;""),IF(F1333="","",IF(ISNUMBER(MATCH(SUBSTITUTE(F1333," ",""),SUBSTITUTE('Look Up Values'!$W$2:$W$30," ",""),0)),"","D&amp;R error")),"")</f>
        <v/>
      </c>
      <c r="O1333" s="256" t="str">
        <f t="shared" si="41"/>
        <v/>
      </c>
    </row>
    <row r="1334" spans="1:15" ht="15.75">
      <c r="A1334" s="250">
        <v>1327</v>
      </c>
      <c r="B1334" s="208"/>
      <c r="C1334" s="49"/>
      <c r="D1334" s="50"/>
      <c r="E1334" s="50"/>
      <c r="F1334" s="50"/>
      <c r="G1334" s="209"/>
      <c r="H1334" s="48"/>
      <c r="I1334" s="457" t="str">
        <f t="shared" si="40"/>
        <v/>
      </c>
      <c r="J1334" s="241" cm="1">
        <f t="array" ref="J1334">SUMPRODUCT(--(K1334:N1334&lt;&gt;"")) + IF(TRIM(O1334)="",0,LEN(O1334)-LEN(SUBSTITUTE(O1334,",",""))+1)</f>
        <v>0</v>
      </c>
      <c r="K1334" s="242" t="str">
        <f>IF(AND(G1334&lt;&gt;0,G1334&lt;&gt;""),IF(B1334="","",IF(ISNUMBER(MATCH(B1334,'Look Up Values'!$B$2:$B$500,0)),"","Dest. error")),"")</f>
        <v/>
      </c>
      <c r="L1334" s="242" t="str">
        <f>IF(AND(G1334&lt;&gt;0,G1334&lt;&gt;""),IF(C1334="","",IF(AND(ISNUMBER(--LEFT(C1334,FIND(" ",C1334&amp;" ")-1)),OR(LEN(LEFT(C1334,FIND(" ",C1334&amp;" ")-1))=6,LEN(LEFT(C1334,FIND(" ",C1334&amp;" ")-1))=7),OR(ISNUMBER(MATCH(LEFT(C1334,FIND(" ",C1334&amp;" ")-1),'Look Up Values'!$G$2:$G$1000,0)),ISNUMBER(MATCH(LEFT(C1334,FIND(" ",C1334&amp;" ")-1),'Look Up Values'!$AE$2:$AE$2000,0)))),"","EWC error")),"")</f>
        <v/>
      </c>
      <c r="M1334" s="242" t="str" cm="1">
        <f t="array" ref="M1334">IF(AND(G1334&lt;&gt;0,G1334&lt;&gt;""),IF(E1334="","",IF(ISNUMBER(MATCH(SUBSTITUTE(E1334," ",""),SUBSTITUTE('Look Up Values'!$I$2:$I$10," ",""),0)),"","State error")),"")</f>
        <v/>
      </c>
      <c r="N1334" s="242" t="str" cm="1">
        <f t="array" ref="N1334">IF(AND(G1334&lt;&gt;0,G1334&lt;&gt;""),IF(F1334="","",IF(ISNUMBER(MATCH(SUBSTITUTE(F1334," ",""),SUBSTITUTE('Look Up Values'!$W$2:$W$30," ",""),0)),"","D&amp;R error")),"")</f>
        <v/>
      </c>
      <c r="O1334" s="256" t="str">
        <f t="shared" si="41"/>
        <v/>
      </c>
    </row>
    <row r="1335" spans="1:15" ht="15.75">
      <c r="A1335" s="250">
        <v>1328</v>
      </c>
      <c r="B1335" s="208"/>
      <c r="C1335" s="49"/>
      <c r="D1335" s="50"/>
      <c r="E1335" s="50"/>
      <c r="F1335" s="50"/>
      <c r="G1335" s="209"/>
      <c r="H1335" s="48"/>
      <c r="I1335" s="457" t="str">
        <f t="shared" si="40"/>
        <v/>
      </c>
      <c r="J1335" s="241" cm="1">
        <f t="array" ref="J1335">SUMPRODUCT(--(K1335:N1335&lt;&gt;"")) + IF(TRIM(O1335)="",0,LEN(O1335)-LEN(SUBSTITUTE(O1335,",",""))+1)</f>
        <v>0</v>
      </c>
      <c r="K1335" s="242" t="str">
        <f>IF(AND(G1335&lt;&gt;0,G1335&lt;&gt;""),IF(B1335="","",IF(ISNUMBER(MATCH(B1335,'Look Up Values'!$B$2:$B$500,0)),"","Dest. error")),"")</f>
        <v/>
      </c>
      <c r="L1335" s="242" t="str">
        <f>IF(AND(G1335&lt;&gt;0,G1335&lt;&gt;""),IF(C1335="","",IF(AND(ISNUMBER(--LEFT(C1335,FIND(" ",C1335&amp;" ")-1)),OR(LEN(LEFT(C1335,FIND(" ",C1335&amp;" ")-1))=6,LEN(LEFT(C1335,FIND(" ",C1335&amp;" ")-1))=7),OR(ISNUMBER(MATCH(LEFT(C1335,FIND(" ",C1335&amp;" ")-1),'Look Up Values'!$G$2:$G$1000,0)),ISNUMBER(MATCH(LEFT(C1335,FIND(" ",C1335&amp;" ")-1),'Look Up Values'!$AE$2:$AE$2000,0)))),"","EWC error")),"")</f>
        <v/>
      </c>
      <c r="M1335" s="242" t="str" cm="1">
        <f t="array" ref="M1335">IF(AND(G1335&lt;&gt;0,G1335&lt;&gt;""),IF(E1335="","",IF(ISNUMBER(MATCH(SUBSTITUTE(E1335," ",""),SUBSTITUTE('Look Up Values'!$I$2:$I$10," ",""),0)),"","State error")),"")</f>
        <v/>
      </c>
      <c r="N1335" s="242" t="str" cm="1">
        <f t="array" ref="N1335">IF(AND(G1335&lt;&gt;0,G1335&lt;&gt;""),IF(F1335="","",IF(ISNUMBER(MATCH(SUBSTITUTE(F1335," ",""),SUBSTITUTE('Look Up Values'!$W$2:$W$30," ",""),0)),"","D&amp;R error")),"")</f>
        <v/>
      </c>
      <c r="O1335" s="256" t="str">
        <f t="shared" si="41"/>
        <v/>
      </c>
    </row>
    <row r="1336" spans="1:15" ht="15.75">
      <c r="A1336" s="250">
        <v>1329</v>
      </c>
      <c r="B1336" s="208"/>
      <c r="C1336" s="49"/>
      <c r="D1336" s="50"/>
      <c r="E1336" s="50"/>
      <c r="F1336" s="50"/>
      <c r="G1336" s="209"/>
      <c r="H1336" s="48"/>
      <c r="I1336" s="457" t="str">
        <f t="shared" si="40"/>
        <v/>
      </c>
      <c r="J1336" s="241" cm="1">
        <f t="array" ref="J1336">SUMPRODUCT(--(K1336:N1336&lt;&gt;"")) + IF(TRIM(O1336)="",0,LEN(O1336)-LEN(SUBSTITUTE(O1336,",",""))+1)</f>
        <v>0</v>
      </c>
      <c r="K1336" s="242" t="str">
        <f>IF(AND(G1336&lt;&gt;0,G1336&lt;&gt;""),IF(B1336="","",IF(ISNUMBER(MATCH(B1336,'Look Up Values'!$B$2:$B$500,0)),"","Dest. error")),"")</f>
        <v/>
      </c>
      <c r="L1336" s="242" t="str">
        <f>IF(AND(G1336&lt;&gt;0,G1336&lt;&gt;""),IF(C1336="","",IF(AND(ISNUMBER(--LEFT(C1336,FIND(" ",C1336&amp;" ")-1)),OR(LEN(LEFT(C1336,FIND(" ",C1336&amp;" ")-1))=6,LEN(LEFT(C1336,FIND(" ",C1336&amp;" ")-1))=7),OR(ISNUMBER(MATCH(LEFT(C1336,FIND(" ",C1336&amp;" ")-1),'Look Up Values'!$G$2:$G$1000,0)),ISNUMBER(MATCH(LEFT(C1336,FIND(" ",C1336&amp;" ")-1),'Look Up Values'!$AE$2:$AE$2000,0)))),"","EWC error")),"")</f>
        <v/>
      </c>
      <c r="M1336" s="242" t="str" cm="1">
        <f t="array" ref="M1336">IF(AND(G1336&lt;&gt;0,G1336&lt;&gt;""),IF(E1336="","",IF(ISNUMBER(MATCH(SUBSTITUTE(E1336," ",""),SUBSTITUTE('Look Up Values'!$I$2:$I$10," ",""),0)),"","State error")),"")</f>
        <v/>
      </c>
      <c r="N1336" s="242" t="str" cm="1">
        <f t="array" ref="N1336">IF(AND(G1336&lt;&gt;0,G1336&lt;&gt;""),IF(F1336="","",IF(ISNUMBER(MATCH(SUBSTITUTE(F1336," ",""),SUBSTITUTE('Look Up Values'!$W$2:$W$30," ",""),0)),"","D&amp;R error")),"")</f>
        <v/>
      </c>
      <c r="O1336" s="256" t="str">
        <f t="shared" si="41"/>
        <v/>
      </c>
    </row>
    <row r="1337" spans="1:15" ht="15.75">
      <c r="A1337" s="250">
        <v>1330</v>
      </c>
      <c r="B1337" s="208"/>
      <c r="C1337" s="49"/>
      <c r="D1337" s="50"/>
      <c r="E1337" s="50"/>
      <c r="F1337" s="50"/>
      <c r="G1337" s="209"/>
      <c r="H1337" s="48"/>
      <c r="I1337" s="457" t="str">
        <f t="shared" si="40"/>
        <v/>
      </c>
      <c r="J1337" s="241" cm="1">
        <f t="array" ref="J1337">SUMPRODUCT(--(K1337:N1337&lt;&gt;"")) + IF(TRIM(O1337)="",0,LEN(O1337)-LEN(SUBSTITUTE(O1337,",",""))+1)</f>
        <v>0</v>
      </c>
      <c r="K1337" s="242" t="str">
        <f>IF(AND(G1337&lt;&gt;0,G1337&lt;&gt;""),IF(B1337="","",IF(ISNUMBER(MATCH(B1337,'Look Up Values'!$B$2:$B$500,0)),"","Dest. error")),"")</f>
        <v/>
      </c>
      <c r="L1337" s="242" t="str">
        <f>IF(AND(G1337&lt;&gt;0,G1337&lt;&gt;""),IF(C1337="","",IF(AND(ISNUMBER(--LEFT(C1337,FIND(" ",C1337&amp;" ")-1)),OR(LEN(LEFT(C1337,FIND(" ",C1337&amp;" ")-1))=6,LEN(LEFT(C1337,FIND(" ",C1337&amp;" ")-1))=7),OR(ISNUMBER(MATCH(LEFT(C1337,FIND(" ",C1337&amp;" ")-1),'Look Up Values'!$G$2:$G$1000,0)),ISNUMBER(MATCH(LEFT(C1337,FIND(" ",C1337&amp;" ")-1),'Look Up Values'!$AE$2:$AE$2000,0)))),"","EWC error")),"")</f>
        <v/>
      </c>
      <c r="M1337" s="242" t="str" cm="1">
        <f t="array" ref="M1337">IF(AND(G1337&lt;&gt;0,G1337&lt;&gt;""),IF(E1337="","",IF(ISNUMBER(MATCH(SUBSTITUTE(E1337," ",""),SUBSTITUTE('Look Up Values'!$I$2:$I$10," ",""),0)),"","State error")),"")</f>
        <v/>
      </c>
      <c r="N1337" s="242" t="str" cm="1">
        <f t="array" ref="N1337">IF(AND(G1337&lt;&gt;0,G1337&lt;&gt;""),IF(F1337="","",IF(ISNUMBER(MATCH(SUBSTITUTE(F1337," ",""),SUBSTITUTE('Look Up Values'!$W$2:$W$30," ",""),0)),"","D&amp;R error")),"")</f>
        <v/>
      </c>
      <c r="O1337" s="256" t="str">
        <f t="shared" si="41"/>
        <v/>
      </c>
    </row>
    <row r="1338" spans="1:15" ht="15.75">
      <c r="A1338" s="250">
        <v>1331</v>
      </c>
      <c r="B1338" s="208"/>
      <c r="C1338" s="49"/>
      <c r="D1338" s="50"/>
      <c r="E1338" s="50"/>
      <c r="F1338" s="50"/>
      <c r="G1338" s="209"/>
      <c r="H1338" s="48"/>
      <c r="I1338" s="457" t="str">
        <f t="shared" si="40"/>
        <v/>
      </c>
      <c r="J1338" s="241" cm="1">
        <f t="array" ref="J1338">SUMPRODUCT(--(K1338:N1338&lt;&gt;"")) + IF(TRIM(O1338)="",0,LEN(O1338)-LEN(SUBSTITUTE(O1338,",",""))+1)</f>
        <v>0</v>
      </c>
      <c r="K1338" s="242" t="str">
        <f>IF(AND(G1338&lt;&gt;0,G1338&lt;&gt;""),IF(B1338="","",IF(ISNUMBER(MATCH(B1338,'Look Up Values'!$B$2:$B$500,0)),"","Dest. error")),"")</f>
        <v/>
      </c>
      <c r="L1338" s="242" t="str">
        <f>IF(AND(G1338&lt;&gt;0,G1338&lt;&gt;""),IF(C1338="","",IF(AND(ISNUMBER(--LEFT(C1338,FIND(" ",C1338&amp;" ")-1)),OR(LEN(LEFT(C1338,FIND(" ",C1338&amp;" ")-1))=6,LEN(LEFT(C1338,FIND(" ",C1338&amp;" ")-1))=7),OR(ISNUMBER(MATCH(LEFT(C1338,FIND(" ",C1338&amp;" ")-1),'Look Up Values'!$G$2:$G$1000,0)),ISNUMBER(MATCH(LEFT(C1338,FIND(" ",C1338&amp;" ")-1),'Look Up Values'!$AE$2:$AE$2000,0)))),"","EWC error")),"")</f>
        <v/>
      </c>
      <c r="M1338" s="242" t="str" cm="1">
        <f t="array" ref="M1338">IF(AND(G1338&lt;&gt;0,G1338&lt;&gt;""),IF(E1338="","",IF(ISNUMBER(MATCH(SUBSTITUTE(E1338," ",""),SUBSTITUTE('Look Up Values'!$I$2:$I$10," ",""),0)),"","State error")),"")</f>
        <v/>
      </c>
      <c r="N1338" s="242" t="str" cm="1">
        <f t="array" ref="N1338">IF(AND(G1338&lt;&gt;0,G1338&lt;&gt;""),IF(F1338="","",IF(ISNUMBER(MATCH(SUBSTITUTE(F1338," ",""),SUBSTITUTE('Look Up Values'!$W$2:$W$30," ",""),0)),"","D&amp;R error")),"")</f>
        <v/>
      </c>
      <c r="O1338" s="256" t="str">
        <f t="shared" si="41"/>
        <v/>
      </c>
    </row>
    <row r="1339" spans="1:15" ht="15.75">
      <c r="A1339" s="250">
        <v>1332</v>
      </c>
      <c r="B1339" s="208"/>
      <c r="C1339" s="49"/>
      <c r="D1339" s="50"/>
      <c r="E1339" s="50"/>
      <c r="F1339" s="50"/>
      <c r="G1339" s="209"/>
      <c r="H1339" s="48"/>
      <c r="I1339" s="457" t="str">
        <f t="shared" si="40"/>
        <v/>
      </c>
      <c r="J1339" s="241" cm="1">
        <f t="array" ref="J1339">SUMPRODUCT(--(K1339:N1339&lt;&gt;"")) + IF(TRIM(O1339)="",0,LEN(O1339)-LEN(SUBSTITUTE(O1339,",",""))+1)</f>
        <v>0</v>
      </c>
      <c r="K1339" s="242" t="str">
        <f>IF(AND(G1339&lt;&gt;0,G1339&lt;&gt;""),IF(B1339="","",IF(ISNUMBER(MATCH(B1339,'Look Up Values'!$B$2:$B$500,0)),"","Dest. error")),"")</f>
        <v/>
      </c>
      <c r="L1339" s="242" t="str">
        <f>IF(AND(G1339&lt;&gt;0,G1339&lt;&gt;""),IF(C1339="","",IF(AND(ISNUMBER(--LEFT(C1339,FIND(" ",C1339&amp;" ")-1)),OR(LEN(LEFT(C1339,FIND(" ",C1339&amp;" ")-1))=6,LEN(LEFT(C1339,FIND(" ",C1339&amp;" ")-1))=7),OR(ISNUMBER(MATCH(LEFT(C1339,FIND(" ",C1339&amp;" ")-1),'Look Up Values'!$G$2:$G$1000,0)),ISNUMBER(MATCH(LEFT(C1339,FIND(" ",C1339&amp;" ")-1),'Look Up Values'!$AE$2:$AE$2000,0)))),"","EWC error")),"")</f>
        <v/>
      </c>
      <c r="M1339" s="242" t="str" cm="1">
        <f t="array" ref="M1339">IF(AND(G1339&lt;&gt;0,G1339&lt;&gt;""),IF(E1339="","",IF(ISNUMBER(MATCH(SUBSTITUTE(E1339," ",""),SUBSTITUTE('Look Up Values'!$I$2:$I$10," ",""),0)),"","State error")),"")</f>
        <v/>
      </c>
      <c r="N1339" s="242" t="str" cm="1">
        <f t="array" ref="N1339">IF(AND(G1339&lt;&gt;0,G1339&lt;&gt;""),IF(F1339="","",IF(ISNUMBER(MATCH(SUBSTITUTE(F1339," ",""),SUBSTITUTE('Look Up Values'!$W$2:$W$30," ",""),0)),"","D&amp;R error")),"")</f>
        <v/>
      </c>
      <c r="O1339" s="256" t="str">
        <f t="shared" si="41"/>
        <v/>
      </c>
    </row>
    <row r="1340" spans="1:15" ht="15.75">
      <c r="A1340" s="250">
        <v>1333</v>
      </c>
      <c r="B1340" s="208"/>
      <c r="C1340" s="49"/>
      <c r="D1340" s="50"/>
      <c r="E1340" s="50"/>
      <c r="F1340" s="50"/>
      <c r="G1340" s="209"/>
      <c r="H1340" s="48"/>
      <c r="I1340" s="457" t="str">
        <f t="shared" si="40"/>
        <v/>
      </c>
      <c r="J1340" s="241" cm="1">
        <f t="array" ref="J1340">SUMPRODUCT(--(K1340:N1340&lt;&gt;"")) + IF(TRIM(O1340)="",0,LEN(O1340)-LEN(SUBSTITUTE(O1340,",",""))+1)</f>
        <v>0</v>
      </c>
      <c r="K1340" s="242" t="str">
        <f>IF(AND(G1340&lt;&gt;0,G1340&lt;&gt;""),IF(B1340="","",IF(ISNUMBER(MATCH(B1340,'Look Up Values'!$B$2:$B$500,0)),"","Dest. error")),"")</f>
        <v/>
      </c>
      <c r="L1340" s="242" t="str">
        <f>IF(AND(G1340&lt;&gt;0,G1340&lt;&gt;""),IF(C1340="","",IF(AND(ISNUMBER(--LEFT(C1340,FIND(" ",C1340&amp;" ")-1)),OR(LEN(LEFT(C1340,FIND(" ",C1340&amp;" ")-1))=6,LEN(LEFT(C1340,FIND(" ",C1340&amp;" ")-1))=7),OR(ISNUMBER(MATCH(LEFT(C1340,FIND(" ",C1340&amp;" ")-1),'Look Up Values'!$G$2:$G$1000,0)),ISNUMBER(MATCH(LEFT(C1340,FIND(" ",C1340&amp;" ")-1),'Look Up Values'!$AE$2:$AE$2000,0)))),"","EWC error")),"")</f>
        <v/>
      </c>
      <c r="M1340" s="242" t="str" cm="1">
        <f t="array" ref="M1340">IF(AND(G1340&lt;&gt;0,G1340&lt;&gt;""),IF(E1340="","",IF(ISNUMBER(MATCH(SUBSTITUTE(E1340," ",""),SUBSTITUTE('Look Up Values'!$I$2:$I$10," ",""),0)),"","State error")),"")</f>
        <v/>
      </c>
      <c r="N1340" s="242" t="str" cm="1">
        <f t="array" ref="N1340">IF(AND(G1340&lt;&gt;0,G1340&lt;&gt;""),IF(F1340="","",IF(ISNUMBER(MATCH(SUBSTITUTE(F1340," ",""),SUBSTITUTE('Look Up Values'!$W$2:$W$30," ",""),0)),"","D&amp;R error")),"")</f>
        <v/>
      </c>
      <c r="O1340" s="256" t="str">
        <f t="shared" si="41"/>
        <v/>
      </c>
    </row>
    <row r="1341" spans="1:15" ht="15.75">
      <c r="A1341" s="250">
        <v>1334</v>
      </c>
      <c r="B1341" s="208"/>
      <c r="C1341" s="49"/>
      <c r="D1341" s="50"/>
      <c r="E1341" s="50"/>
      <c r="F1341" s="50"/>
      <c r="G1341" s="209"/>
      <c r="H1341" s="48"/>
      <c r="I1341" s="457" t="str">
        <f t="shared" si="40"/>
        <v/>
      </c>
      <c r="J1341" s="241" cm="1">
        <f t="array" ref="J1341">SUMPRODUCT(--(K1341:N1341&lt;&gt;"")) + IF(TRIM(O1341)="",0,LEN(O1341)-LEN(SUBSTITUTE(O1341,",",""))+1)</f>
        <v>0</v>
      </c>
      <c r="K1341" s="242" t="str">
        <f>IF(AND(G1341&lt;&gt;0,G1341&lt;&gt;""),IF(B1341="","",IF(ISNUMBER(MATCH(B1341,'Look Up Values'!$B$2:$B$500,0)),"","Dest. error")),"")</f>
        <v/>
      </c>
      <c r="L1341" s="242" t="str">
        <f>IF(AND(G1341&lt;&gt;0,G1341&lt;&gt;""),IF(C1341="","",IF(AND(ISNUMBER(--LEFT(C1341,FIND(" ",C1341&amp;" ")-1)),OR(LEN(LEFT(C1341,FIND(" ",C1341&amp;" ")-1))=6,LEN(LEFT(C1341,FIND(" ",C1341&amp;" ")-1))=7),OR(ISNUMBER(MATCH(LEFT(C1341,FIND(" ",C1341&amp;" ")-1),'Look Up Values'!$G$2:$G$1000,0)),ISNUMBER(MATCH(LEFT(C1341,FIND(" ",C1341&amp;" ")-1),'Look Up Values'!$AE$2:$AE$2000,0)))),"","EWC error")),"")</f>
        <v/>
      </c>
      <c r="M1341" s="242" t="str" cm="1">
        <f t="array" ref="M1341">IF(AND(G1341&lt;&gt;0,G1341&lt;&gt;""),IF(E1341="","",IF(ISNUMBER(MATCH(SUBSTITUTE(E1341," ",""),SUBSTITUTE('Look Up Values'!$I$2:$I$10," ",""),0)),"","State error")),"")</f>
        <v/>
      </c>
      <c r="N1341" s="242" t="str" cm="1">
        <f t="array" ref="N1341">IF(AND(G1341&lt;&gt;0,G1341&lt;&gt;""),IF(F1341="","",IF(ISNUMBER(MATCH(SUBSTITUTE(F1341," ",""),SUBSTITUTE('Look Up Values'!$W$2:$W$30," ",""),0)),"","D&amp;R error")),"")</f>
        <v/>
      </c>
      <c r="O1341" s="256" t="str">
        <f t="shared" si="41"/>
        <v/>
      </c>
    </row>
    <row r="1342" spans="1:15" ht="15.75">
      <c r="A1342" s="250">
        <v>1335</v>
      </c>
      <c r="B1342" s="208"/>
      <c r="C1342" s="49"/>
      <c r="D1342" s="50"/>
      <c r="E1342" s="50"/>
      <c r="F1342" s="50"/>
      <c r="G1342" s="209"/>
      <c r="H1342" s="48"/>
      <c r="I1342" s="457" t="str">
        <f t="shared" si="40"/>
        <v/>
      </c>
      <c r="J1342" s="241" cm="1">
        <f t="array" ref="J1342">SUMPRODUCT(--(K1342:N1342&lt;&gt;"")) + IF(TRIM(O1342)="",0,LEN(O1342)-LEN(SUBSTITUTE(O1342,",",""))+1)</f>
        <v>0</v>
      </c>
      <c r="K1342" s="242" t="str">
        <f>IF(AND(G1342&lt;&gt;0,G1342&lt;&gt;""),IF(B1342="","",IF(ISNUMBER(MATCH(B1342,'Look Up Values'!$B$2:$B$500,0)),"","Dest. error")),"")</f>
        <v/>
      </c>
      <c r="L1342" s="242" t="str">
        <f>IF(AND(G1342&lt;&gt;0,G1342&lt;&gt;""),IF(C1342="","",IF(AND(ISNUMBER(--LEFT(C1342,FIND(" ",C1342&amp;" ")-1)),OR(LEN(LEFT(C1342,FIND(" ",C1342&amp;" ")-1))=6,LEN(LEFT(C1342,FIND(" ",C1342&amp;" ")-1))=7),OR(ISNUMBER(MATCH(LEFT(C1342,FIND(" ",C1342&amp;" ")-1),'Look Up Values'!$G$2:$G$1000,0)),ISNUMBER(MATCH(LEFT(C1342,FIND(" ",C1342&amp;" ")-1),'Look Up Values'!$AE$2:$AE$2000,0)))),"","EWC error")),"")</f>
        <v/>
      </c>
      <c r="M1342" s="242" t="str" cm="1">
        <f t="array" ref="M1342">IF(AND(G1342&lt;&gt;0,G1342&lt;&gt;""),IF(E1342="","",IF(ISNUMBER(MATCH(SUBSTITUTE(E1342," ",""),SUBSTITUTE('Look Up Values'!$I$2:$I$10," ",""),0)),"","State error")),"")</f>
        <v/>
      </c>
      <c r="N1342" s="242" t="str" cm="1">
        <f t="array" ref="N1342">IF(AND(G1342&lt;&gt;0,G1342&lt;&gt;""),IF(F1342="","",IF(ISNUMBER(MATCH(SUBSTITUTE(F1342," ",""),SUBSTITUTE('Look Up Values'!$W$2:$W$30," ",""),0)),"","D&amp;R error")),"")</f>
        <v/>
      </c>
      <c r="O1342" s="256" t="str">
        <f t="shared" si="41"/>
        <v/>
      </c>
    </row>
    <row r="1343" spans="1:15" ht="15.75">
      <c r="A1343" s="250">
        <v>1336</v>
      </c>
      <c r="B1343" s="208"/>
      <c r="C1343" s="49"/>
      <c r="D1343" s="50"/>
      <c r="E1343" s="50"/>
      <c r="F1343" s="50"/>
      <c r="G1343" s="209"/>
      <c r="H1343" s="48"/>
      <c r="I1343" s="457" t="str">
        <f t="shared" si="40"/>
        <v/>
      </c>
      <c r="J1343" s="241" cm="1">
        <f t="array" ref="J1343">SUMPRODUCT(--(K1343:N1343&lt;&gt;"")) + IF(TRIM(O1343)="",0,LEN(O1343)-LEN(SUBSTITUTE(O1343,",",""))+1)</f>
        <v>0</v>
      </c>
      <c r="K1343" s="242" t="str">
        <f>IF(AND(G1343&lt;&gt;0,G1343&lt;&gt;""),IF(B1343="","",IF(ISNUMBER(MATCH(B1343,'Look Up Values'!$B$2:$B$500,0)),"","Dest. error")),"")</f>
        <v/>
      </c>
      <c r="L1343" s="242" t="str">
        <f>IF(AND(G1343&lt;&gt;0,G1343&lt;&gt;""),IF(C1343="","",IF(AND(ISNUMBER(--LEFT(C1343,FIND(" ",C1343&amp;" ")-1)),OR(LEN(LEFT(C1343,FIND(" ",C1343&amp;" ")-1))=6,LEN(LEFT(C1343,FIND(" ",C1343&amp;" ")-1))=7),OR(ISNUMBER(MATCH(LEFT(C1343,FIND(" ",C1343&amp;" ")-1),'Look Up Values'!$G$2:$G$1000,0)),ISNUMBER(MATCH(LEFT(C1343,FIND(" ",C1343&amp;" ")-1),'Look Up Values'!$AE$2:$AE$2000,0)))),"","EWC error")),"")</f>
        <v/>
      </c>
      <c r="M1343" s="242" t="str" cm="1">
        <f t="array" ref="M1343">IF(AND(G1343&lt;&gt;0,G1343&lt;&gt;""),IF(E1343="","",IF(ISNUMBER(MATCH(SUBSTITUTE(E1343," ",""),SUBSTITUTE('Look Up Values'!$I$2:$I$10," ",""),0)),"","State error")),"")</f>
        <v/>
      </c>
      <c r="N1343" s="242" t="str" cm="1">
        <f t="array" ref="N1343">IF(AND(G1343&lt;&gt;0,G1343&lt;&gt;""),IF(F1343="","",IF(ISNUMBER(MATCH(SUBSTITUTE(F1343," ",""),SUBSTITUTE('Look Up Values'!$W$2:$W$30," ",""),0)),"","D&amp;R error")),"")</f>
        <v/>
      </c>
      <c r="O1343" s="256" t="str">
        <f t="shared" si="41"/>
        <v/>
      </c>
    </row>
    <row r="1344" spans="1:15" ht="15.75">
      <c r="A1344" s="250">
        <v>1337</v>
      </c>
      <c r="B1344" s="208"/>
      <c r="C1344" s="49"/>
      <c r="D1344" s="50"/>
      <c r="E1344" s="50"/>
      <c r="F1344" s="50"/>
      <c r="G1344" s="209"/>
      <c r="H1344" s="48"/>
      <c r="I1344" s="457" t="str">
        <f t="shared" si="40"/>
        <v/>
      </c>
      <c r="J1344" s="241" cm="1">
        <f t="array" ref="J1344">SUMPRODUCT(--(K1344:N1344&lt;&gt;"")) + IF(TRIM(O1344)="",0,LEN(O1344)-LEN(SUBSTITUTE(O1344,",",""))+1)</f>
        <v>0</v>
      </c>
      <c r="K1344" s="242" t="str">
        <f>IF(AND(G1344&lt;&gt;0,G1344&lt;&gt;""),IF(B1344="","",IF(ISNUMBER(MATCH(B1344,'Look Up Values'!$B$2:$B$500,0)),"","Dest. error")),"")</f>
        <v/>
      </c>
      <c r="L1344" s="242" t="str">
        <f>IF(AND(G1344&lt;&gt;0,G1344&lt;&gt;""),IF(C1344="","",IF(AND(ISNUMBER(--LEFT(C1344,FIND(" ",C1344&amp;" ")-1)),OR(LEN(LEFT(C1344,FIND(" ",C1344&amp;" ")-1))=6,LEN(LEFT(C1344,FIND(" ",C1344&amp;" ")-1))=7),OR(ISNUMBER(MATCH(LEFT(C1344,FIND(" ",C1344&amp;" ")-1),'Look Up Values'!$G$2:$G$1000,0)),ISNUMBER(MATCH(LEFT(C1344,FIND(" ",C1344&amp;" ")-1),'Look Up Values'!$AE$2:$AE$2000,0)))),"","EWC error")),"")</f>
        <v/>
      </c>
      <c r="M1344" s="242" t="str" cm="1">
        <f t="array" ref="M1344">IF(AND(G1344&lt;&gt;0,G1344&lt;&gt;""),IF(E1344="","",IF(ISNUMBER(MATCH(SUBSTITUTE(E1344," ",""),SUBSTITUTE('Look Up Values'!$I$2:$I$10," ",""),0)),"","State error")),"")</f>
        <v/>
      </c>
      <c r="N1344" s="242" t="str" cm="1">
        <f t="array" ref="N1344">IF(AND(G1344&lt;&gt;0,G1344&lt;&gt;""),IF(F1344="","",IF(ISNUMBER(MATCH(SUBSTITUTE(F1344," ",""),SUBSTITUTE('Look Up Values'!$W$2:$W$30," ",""),0)),"","D&amp;R error")),"")</f>
        <v/>
      </c>
      <c r="O1344" s="256" t="str">
        <f t="shared" si="41"/>
        <v/>
      </c>
    </row>
    <row r="1345" spans="1:15" ht="15.75">
      <c r="A1345" s="250">
        <v>1338</v>
      </c>
      <c r="B1345" s="208"/>
      <c r="C1345" s="49"/>
      <c r="D1345" s="50"/>
      <c r="E1345" s="50"/>
      <c r="F1345" s="50"/>
      <c r="G1345" s="209"/>
      <c r="H1345" s="48"/>
      <c r="I1345" s="457" t="str">
        <f t="shared" si="40"/>
        <v/>
      </c>
      <c r="J1345" s="241" cm="1">
        <f t="array" ref="J1345">SUMPRODUCT(--(K1345:N1345&lt;&gt;"")) + IF(TRIM(O1345)="",0,LEN(O1345)-LEN(SUBSTITUTE(O1345,",",""))+1)</f>
        <v>0</v>
      </c>
      <c r="K1345" s="242" t="str">
        <f>IF(AND(G1345&lt;&gt;0,G1345&lt;&gt;""),IF(B1345="","",IF(ISNUMBER(MATCH(B1345,'Look Up Values'!$B$2:$B$500,0)),"","Dest. error")),"")</f>
        <v/>
      </c>
      <c r="L1345" s="242" t="str">
        <f>IF(AND(G1345&lt;&gt;0,G1345&lt;&gt;""),IF(C1345="","",IF(AND(ISNUMBER(--LEFT(C1345,FIND(" ",C1345&amp;" ")-1)),OR(LEN(LEFT(C1345,FIND(" ",C1345&amp;" ")-1))=6,LEN(LEFT(C1345,FIND(" ",C1345&amp;" ")-1))=7),OR(ISNUMBER(MATCH(LEFT(C1345,FIND(" ",C1345&amp;" ")-1),'Look Up Values'!$G$2:$G$1000,0)),ISNUMBER(MATCH(LEFT(C1345,FIND(" ",C1345&amp;" ")-1),'Look Up Values'!$AE$2:$AE$2000,0)))),"","EWC error")),"")</f>
        <v/>
      </c>
      <c r="M1345" s="242" t="str" cm="1">
        <f t="array" ref="M1345">IF(AND(G1345&lt;&gt;0,G1345&lt;&gt;""),IF(E1345="","",IF(ISNUMBER(MATCH(SUBSTITUTE(E1345," ",""),SUBSTITUTE('Look Up Values'!$I$2:$I$10," ",""),0)),"","State error")),"")</f>
        <v/>
      </c>
      <c r="N1345" s="242" t="str" cm="1">
        <f t="array" ref="N1345">IF(AND(G1345&lt;&gt;0,G1345&lt;&gt;""),IF(F1345="","",IF(ISNUMBER(MATCH(SUBSTITUTE(F1345," ",""),SUBSTITUTE('Look Up Values'!$W$2:$W$30," ",""),0)),"","D&amp;R error")),"")</f>
        <v/>
      </c>
      <c r="O1345" s="256" t="str">
        <f t="shared" si="41"/>
        <v/>
      </c>
    </row>
    <row r="1346" spans="1:15" ht="15.75">
      <c r="A1346" s="250">
        <v>1339</v>
      </c>
      <c r="B1346" s="208"/>
      <c r="C1346" s="49"/>
      <c r="D1346" s="50"/>
      <c r="E1346" s="50"/>
      <c r="F1346" s="50"/>
      <c r="G1346" s="209"/>
      <c r="H1346" s="48"/>
      <c r="I1346" s="457" t="str">
        <f t="shared" si="40"/>
        <v/>
      </c>
      <c r="J1346" s="241" cm="1">
        <f t="array" ref="J1346">SUMPRODUCT(--(K1346:N1346&lt;&gt;"")) + IF(TRIM(O1346)="",0,LEN(O1346)-LEN(SUBSTITUTE(O1346,",",""))+1)</f>
        <v>0</v>
      </c>
      <c r="K1346" s="242" t="str">
        <f>IF(AND(G1346&lt;&gt;0,G1346&lt;&gt;""),IF(B1346="","",IF(ISNUMBER(MATCH(B1346,'Look Up Values'!$B$2:$B$500,0)),"","Dest. error")),"")</f>
        <v/>
      </c>
      <c r="L1346" s="242" t="str">
        <f>IF(AND(G1346&lt;&gt;0,G1346&lt;&gt;""),IF(C1346="","",IF(AND(ISNUMBER(--LEFT(C1346,FIND(" ",C1346&amp;" ")-1)),OR(LEN(LEFT(C1346,FIND(" ",C1346&amp;" ")-1))=6,LEN(LEFT(C1346,FIND(" ",C1346&amp;" ")-1))=7),OR(ISNUMBER(MATCH(LEFT(C1346,FIND(" ",C1346&amp;" ")-1),'Look Up Values'!$G$2:$G$1000,0)),ISNUMBER(MATCH(LEFT(C1346,FIND(" ",C1346&amp;" ")-1),'Look Up Values'!$AE$2:$AE$2000,0)))),"","EWC error")),"")</f>
        <v/>
      </c>
      <c r="M1346" s="242" t="str" cm="1">
        <f t="array" ref="M1346">IF(AND(G1346&lt;&gt;0,G1346&lt;&gt;""),IF(E1346="","",IF(ISNUMBER(MATCH(SUBSTITUTE(E1346," ",""),SUBSTITUTE('Look Up Values'!$I$2:$I$10," ",""),0)),"","State error")),"")</f>
        <v/>
      </c>
      <c r="N1346" s="242" t="str" cm="1">
        <f t="array" ref="N1346">IF(AND(G1346&lt;&gt;0,G1346&lt;&gt;""),IF(F1346="","",IF(ISNUMBER(MATCH(SUBSTITUTE(F1346," ",""),SUBSTITUTE('Look Up Values'!$W$2:$W$30," ",""),0)),"","D&amp;R error")),"")</f>
        <v/>
      </c>
      <c r="O1346" s="256" t="str">
        <f t="shared" si="41"/>
        <v/>
      </c>
    </row>
    <row r="1347" spans="1:15" ht="15.75">
      <c r="A1347" s="250">
        <v>1340</v>
      </c>
      <c r="B1347" s="208"/>
      <c r="C1347" s="49"/>
      <c r="D1347" s="50"/>
      <c r="E1347" s="50"/>
      <c r="F1347" s="50"/>
      <c r="G1347" s="209"/>
      <c r="H1347" s="48"/>
      <c r="I1347" s="457" t="str">
        <f t="shared" si="40"/>
        <v/>
      </c>
      <c r="J1347" s="241" cm="1">
        <f t="array" ref="J1347">SUMPRODUCT(--(K1347:N1347&lt;&gt;"")) + IF(TRIM(O1347)="",0,LEN(O1347)-LEN(SUBSTITUTE(O1347,",",""))+1)</f>
        <v>0</v>
      </c>
      <c r="K1347" s="242" t="str">
        <f>IF(AND(G1347&lt;&gt;0,G1347&lt;&gt;""),IF(B1347="","",IF(ISNUMBER(MATCH(B1347,'Look Up Values'!$B$2:$B$500,0)),"","Dest. error")),"")</f>
        <v/>
      </c>
      <c r="L1347" s="242" t="str">
        <f>IF(AND(G1347&lt;&gt;0,G1347&lt;&gt;""),IF(C1347="","",IF(AND(ISNUMBER(--LEFT(C1347,FIND(" ",C1347&amp;" ")-1)),OR(LEN(LEFT(C1347,FIND(" ",C1347&amp;" ")-1))=6,LEN(LEFT(C1347,FIND(" ",C1347&amp;" ")-1))=7),OR(ISNUMBER(MATCH(LEFT(C1347,FIND(" ",C1347&amp;" ")-1),'Look Up Values'!$G$2:$G$1000,0)),ISNUMBER(MATCH(LEFT(C1347,FIND(" ",C1347&amp;" ")-1),'Look Up Values'!$AE$2:$AE$2000,0)))),"","EWC error")),"")</f>
        <v/>
      </c>
      <c r="M1347" s="242" t="str" cm="1">
        <f t="array" ref="M1347">IF(AND(G1347&lt;&gt;0,G1347&lt;&gt;""),IF(E1347="","",IF(ISNUMBER(MATCH(SUBSTITUTE(E1347," ",""),SUBSTITUTE('Look Up Values'!$I$2:$I$10," ",""),0)),"","State error")),"")</f>
        <v/>
      </c>
      <c r="N1347" s="242" t="str" cm="1">
        <f t="array" ref="N1347">IF(AND(G1347&lt;&gt;0,G1347&lt;&gt;""),IF(F1347="","",IF(ISNUMBER(MATCH(SUBSTITUTE(F1347," ",""),SUBSTITUTE('Look Up Values'!$W$2:$W$30," ",""),0)),"","D&amp;R error")),"")</f>
        <v/>
      </c>
      <c r="O1347" s="256" t="str">
        <f t="shared" si="41"/>
        <v/>
      </c>
    </row>
    <row r="1348" spans="1:15" ht="15.75">
      <c r="A1348" s="250">
        <v>1341</v>
      </c>
      <c r="B1348" s="208"/>
      <c r="C1348" s="49"/>
      <c r="D1348" s="50"/>
      <c r="E1348" s="50"/>
      <c r="F1348" s="50"/>
      <c r="G1348" s="209"/>
      <c r="H1348" s="48"/>
      <c r="I1348" s="457" t="str">
        <f t="shared" si="40"/>
        <v/>
      </c>
      <c r="J1348" s="241" cm="1">
        <f t="array" ref="J1348">SUMPRODUCT(--(K1348:N1348&lt;&gt;"")) + IF(TRIM(O1348)="",0,LEN(O1348)-LEN(SUBSTITUTE(O1348,",",""))+1)</f>
        <v>0</v>
      </c>
      <c r="K1348" s="242" t="str">
        <f>IF(AND(G1348&lt;&gt;0,G1348&lt;&gt;""),IF(B1348="","",IF(ISNUMBER(MATCH(B1348,'Look Up Values'!$B$2:$B$500,0)),"","Dest. error")),"")</f>
        <v/>
      </c>
      <c r="L1348" s="242" t="str">
        <f>IF(AND(G1348&lt;&gt;0,G1348&lt;&gt;""),IF(C1348="","",IF(AND(ISNUMBER(--LEFT(C1348,FIND(" ",C1348&amp;" ")-1)),OR(LEN(LEFT(C1348,FIND(" ",C1348&amp;" ")-1))=6,LEN(LEFT(C1348,FIND(" ",C1348&amp;" ")-1))=7),OR(ISNUMBER(MATCH(LEFT(C1348,FIND(" ",C1348&amp;" ")-1),'Look Up Values'!$G$2:$G$1000,0)),ISNUMBER(MATCH(LEFT(C1348,FIND(" ",C1348&amp;" ")-1),'Look Up Values'!$AE$2:$AE$2000,0)))),"","EWC error")),"")</f>
        <v/>
      </c>
      <c r="M1348" s="242" t="str" cm="1">
        <f t="array" ref="M1348">IF(AND(G1348&lt;&gt;0,G1348&lt;&gt;""),IF(E1348="","",IF(ISNUMBER(MATCH(SUBSTITUTE(E1348," ",""),SUBSTITUTE('Look Up Values'!$I$2:$I$10," ",""),0)),"","State error")),"")</f>
        <v/>
      </c>
      <c r="N1348" s="242" t="str" cm="1">
        <f t="array" ref="N1348">IF(AND(G1348&lt;&gt;0,G1348&lt;&gt;""),IF(F1348="","",IF(ISNUMBER(MATCH(SUBSTITUTE(F1348," ",""),SUBSTITUTE('Look Up Values'!$W$2:$W$30," ",""),0)),"","D&amp;R error")),"")</f>
        <v/>
      </c>
      <c r="O1348" s="256" t="str">
        <f t="shared" si="41"/>
        <v/>
      </c>
    </row>
    <row r="1349" spans="1:15" ht="15.75">
      <c r="A1349" s="250">
        <v>1342</v>
      </c>
      <c r="B1349" s="208"/>
      <c r="C1349" s="49"/>
      <c r="D1349" s="50"/>
      <c r="E1349" s="50"/>
      <c r="F1349" s="50"/>
      <c r="G1349" s="209"/>
      <c r="H1349" s="48"/>
      <c r="I1349" s="457" t="str">
        <f t="shared" si="40"/>
        <v/>
      </c>
      <c r="J1349" s="241" cm="1">
        <f t="array" ref="J1349">SUMPRODUCT(--(K1349:N1349&lt;&gt;"")) + IF(TRIM(O1349)="",0,LEN(O1349)-LEN(SUBSTITUTE(O1349,",",""))+1)</f>
        <v>0</v>
      </c>
      <c r="K1349" s="242" t="str">
        <f>IF(AND(G1349&lt;&gt;0,G1349&lt;&gt;""),IF(B1349="","",IF(ISNUMBER(MATCH(B1349,'Look Up Values'!$B$2:$B$500,0)),"","Dest. error")),"")</f>
        <v/>
      </c>
      <c r="L1349" s="242" t="str">
        <f>IF(AND(G1349&lt;&gt;0,G1349&lt;&gt;""),IF(C1349="","",IF(AND(ISNUMBER(--LEFT(C1349,FIND(" ",C1349&amp;" ")-1)),OR(LEN(LEFT(C1349,FIND(" ",C1349&amp;" ")-1))=6,LEN(LEFT(C1349,FIND(" ",C1349&amp;" ")-1))=7),OR(ISNUMBER(MATCH(LEFT(C1349,FIND(" ",C1349&amp;" ")-1),'Look Up Values'!$G$2:$G$1000,0)),ISNUMBER(MATCH(LEFT(C1349,FIND(" ",C1349&amp;" ")-1),'Look Up Values'!$AE$2:$AE$2000,0)))),"","EWC error")),"")</f>
        <v/>
      </c>
      <c r="M1349" s="242" t="str" cm="1">
        <f t="array" ref="M1349">IF(AND(G1349&lt;&gt;0,G1349&lt;&gt;""),IF(E1349="","",IF(ISNUMBER(MATCH(SUBSTITUTE(E1349," ",""),SUBSTITUTE('Look Up Values'!$I$2:$I$10," ",""),0)),"","State error")),"")</f>
        <v/>
      </c>
      <c r="N1349" s="242" t="str" cm="1">
        <f t="array" ref="N1349">IF(AND(G1349&lt;&gt;0,G1349&lt;&gt;""),IF(F1349="","",IF(ISNUMBER(MATCH(SUBSTITUTE(F1349," ",""),SUBSTITUTE('Look Up Values'!$W$2:$W$30," ",""),0)),"","D&amp;R error")),"")</f>
        <v/>
      </c>
      <c r="O1349" s="256" t="str">
        <f t="shared" si="41"/>
        <v/>
      </c>
    </row>
    <row r="1350" spans="1:15" ht="15.75">
      <c r="A1350" s="250">
        <v>1343</v>
      </c>
      <c r="B1350" s="208"/>
      <c r="C1350" s="49"/>
      <c r="D1350" s="50"/>
      <c r="E1350" s="50"/>
      <c r="F1350" s="50"/>
      <c r="G1350" s="209"/>
      <c r="H1350" s="48"/>
      <c r="I1350" s="457" t="str">
        <f t="shared" si="40"/>
        <v/>
      </c>
      <c r="J1350" s="241" cm="1">
        <f t="array" ref="J1350">SUMPRODUCT(--(K1350:N1350&lt;&gt;"")) + IF(TRIM(O1350)="",0,LEN(O1350)-LEN(SUBSTITUTE(O1350,",",""))+1)</f>
        <v>0</v>
      </c>
      <c r="K1350" s="242" t="str">
        <f>IF(AND(G1350&lt;&gt;0,G1350&lt;&gt;""),IF(B1350="","",IF(ISNUMBER(MATCH(B1350,'Look Up Values'!$B$2:$B$500,0)),"","Dest. error")),"")</f>
        <v/>
      </c>
      <c r="L1350" s="242" t="str">
        <f>IF(AND(G1350&lt;&gt;0,G1350&lt;&gt;""),IF(C1350="","",IF(AND(ISNUMBER(--LEFT(C1350,FIND(" ",C1350&amp;" ")-1)),OR(LEN(LEFT(C1350,FIND(" ",C1350&amp;" ")-1))=6,LEN(LEFT(C1350,FIND(" ",C1350&amp;" ")-1))=7),OR(ISNUMBER(MATCH(LEFT(C1350,FIND(" ",C1350&amp;" ")-1),'Look Up Values'!$G$2:$G$1000,0)),ISNUMBER(MATCH(LEFT(C1350,FIND(" ",C1350&amp;" ")-1),'Look Up Values'!$AE$2:$AE$2000,0)))),"","EWC error")),"")</f>
        <v/>
      </c>
      <c r="M1350" s="242" t="str" cm="1">
        <f t="array" ref="M1350">IF(AND(G1350&lt;&gt;0,G1350&lt;&gt;""),IF(E1350="","",IF(ISNUMBER(MATCH(SUBSTITUTE(E1350," ",""),SUBSTITUTE('Look Up Values'!$I$2:$I$10," ",""),0)),"","State error")),"")</f>
        <v/>
      </c>
      <c r="N1350" s="242" t="str" cm="1">
        <f t="array" ref="N1350">IF(AND(G1350&lt;&gt;0,G1350&lt;&gt;""),IF(F1350="","",IF(ISNUMBER(MATCH(SUBSTITUTE(F1350," ",""),SUBSTITUTE('Look Up Values'!$W$2:$W$30," ",""),0)),"","D&amp;R error")),"")</f>
        <v/>
      </c>
      <c r="O1350" s="256" t="str">
        <f t="shared" si="41"/>
        <v/>
      </c>
    </row>
    <row r="1351" spans="1:15" ht="15.75">
      <c r="A1351" s="250">
        <v>1344</v>
      </c>
      <c r="B1351" s="208"/>
      <c r="C1351" s="49"/>
      <c r="D1351" s="50"/>
      <c r="E1351" s="50"/>
      <c r="F1351" s="50"/>
      <c r="G1351" s="209"/>
      <c r="H1351" s="48"/>
      <c r="I1351" s="457" t="str">
        <f t="shared" si="40"/>
        <v/>
      </c>
      <c r="J1351" s="241" cm="1">
        <f t="array" ref="J1351">SUMPRODUCT(--(K1351:N1351&lt;&gt;"")) + IF(TRIM(O1351)="",0,LEN(O1351)-LEN(SUBSTITUTE(O1351,",",""))+1)</f>
        <v>0</v>
      </c>
      <c r="K1351" s="242" t="str">
        <f>IF(AND(G1351&lt;&gt;0,G1351&lt;&gt;""),IF(B1351="","",IF(ISNUMBER(MATCH(B1351,'Look Up Values'!$B$2:$B$500,0)),"","Dest. error")),"")</f>
        <v/>
      </c>
      <c r="L1351" s="242" t="str">
        <f>IF(AND(G1351&lt;&gt;0,G1351&lt;&gt;""),IF(C1351="","",IF(AND(ISNUMBER(--LEFT(C1351,FIND(" ",C1351&amp;" ")-1)),OR(LEN(LEFT(C1351,FIND(" ",C1351&amp;" ")-1))=6,LEN(LEFT(C1351,FIND(" ",C1351&amp;" ")-1))=7),OR(ISNUMBER(MATCH(LEFT(C1351,FIND(" ",C1351&amp;" ")-1),'Look Up Values'!$G$2:$G$1000,0)),ISNUMBER(MATCH(LEFT(C1351,FIND(" ",C1351&amp;" ")-1),'Look Up Values'!$AE$2:$AE$2000,0)))),"","EWC error")),"")</f>
        <v/>
      </c>
      <c r="M1351" s="242" t="str" cm="1">
        <f t="array" ref="M1351">IF(AND(G1351&lt;&gt;0,G1351&lt;&gt;""),IF(E1351="","",IF(ISNUMBER(MATCH(SUBSTITUTE(E1351," ",""),SUBSTITUTE('Look Up Values'!$I$2:$I$10," ",""),0)),"","State error")),"")</f>
        <v/>
      </c>
      <c r="N1351" s="242" t="str" cm="1">
        <f t="array" ref="N1351">IF(AND(G1351&lt;&gt;0,G1351&lt;&gt;""),IF(F1351="","",IF(ISNUMBER(MATCH(SUBSTITUTE(F1351," ",""),SUBSTITUTE('Look Up Values'!$W$2:$W$30," ",""),0)),"","D&amp;R error")),"")</f>
        <v/>
      </c>
      <c r="O1351" s="256" t="str">
        <f t="shared" si="41"/>
        <v/>
      </c>
    </row>
    <row r="1352" spans="1:15" ht="15.75">
      <c r="A1352" s="250">
        <v>1345</v>
      </c>
      <c r="B1352" s="208"/>
      <c r="C1352" s="49"/>
      <c r="D1352" s="50"/>
      <c r="E1352" s="50"/>
      <c r="F1352" s="50"/>
      <c r="G1352" s="209"/>
      <c r="H1352" s="48"/>
      <c r="I1352" s="457" t="str">
        <f t="shared" si="40"/>
        <v/>
      </c>
      <c r="J1352" s="241" cm="1">
        <f t="array" ref="J1352">SUMPRODUCT(--(K1352:N1352&lt;&gt;"")) + IF(TRIM(O1352)="",0,LEN(O1352)-LEN(SUBSTITUTE(O1352,",",""))+1)</f>
        <v>0</v>
      </c>
      <c r="K1352" s="242" t="str">
        <f>IF(AND(G1352&lt;&gt;0,G1352&lt;&gt;""),IF(B1352="","",IF(ISNUMBER(MATCH(B1352,'Look Up Values'!$B$2:$B$500,0)),"","Dest. error")),"")</f>
        <v/>
      </c>
      <c r="L1352" s="242" t="str">
        <f>IF(AND(G1352&lt;&gt;0,G1352&lt;&gt;""),IF(C1352="","",IF(AND(ISNUMBER(--LEFT(C1352,FIND(" ",C1352&amp;" ")-1)),OR(LEN(LEFT(C1352,FIND(" ",C1352&amp;" ")-1))=6,LEN(LEFT(C1352,FIND(" ",C1352&amp;" ")-1))=7),OR(ISNUMBER(MATCH(LEFT(C1352,FIND(" ",C1352&amp;" ")-1),'Look Up Values'!$G$2:$G$1000,0)),ISNUMBER(MATCH(LEFT(C1352,FIND(" ",C1352&amp;" ")-1),'Look Up Values'!$AE$2:$AE$2000,0)))),"","EWC error")),"")</f>
        <v/>
      </c>
      <c r="M1352" s="242" t="str" cm="1">
        <f t="array" ref="M1352">IF(AND(G1352&lt;&gt;0,G1352&lt;&gt;""),IF(E1352="","",IF(ISNUMBER(MATCH(SUBSTITUTE(E1352," ",""),SUBSTITUTE('Look Up Values'!$I$2:$I$10," ",""),0)),"","State error")),"")</f>
        <v/>
      </c>
      <c r="N1352" s="242" t="str" cm="1">
        <f t="array" ref="N1352">IF(AND(G1352&lt;&gt;0,G1352&lt;&gt;""),IF(F1352="","",IF(ISNUMBER(MATCH(SUBSTITUTE(F1352," ",""),SUBSTITUTE('Look Up Values'!$W$2:$W$30," ",""),0)),"","D&amp;R error")),"")</f>
        <v/>
      </c>
      <c r="O1352" s="256" t="str">
        <f t="shared" si="41"/>
        <v/>
      </c>
    </row>
    <row r="1353" spans="1:15" ht="15.75">
      <c r="A1353" s="250">
        <v>1346</v>
      </c>
      <c r="B1353" s="208"/>
      <c r="C1353" s="49"/>
      <c r="D1353" s="50"/>
      <c r="E1353" s="50"/>
      <c r="F1353" s="50"/>
      <c r="G1353" s="209"/>
      <c r="H1353" s="48"/>
      <c r="I1353" s="457" t="str">
        <f t="shared" ref="I1353:I1416" si="42">IF(IFERROR(--SUBSTITUTE(J1353,CHAR(160),""),0)&gt;0,A1353,"")</f>
        <v/>
      </c>
      <c r="J1353" s="241" cm="1">
        <f t="array" ref="J1353">SUMPRODUCT(--(K1353:N1353&lt;&gt;"")) + IF(TRIM(O1353)="",0,LEN(O1353)-LEN(SUBSTITUTE(O1353,",",""))+1)</f>
        <v>0</v>
      </c>
      <c r="K1353" s="242" t="str">
        <f>IF(AND(G1353&lt;&gt;0,G1353&lt;&gt;""),IF(B1353="","",IF(ISNUMBER(MATCH(B1353,'Look Up Values'!$B$2:$B$500,0)),"","Dest. error")),"")</f>
        <v/>
      </c>
      <c r="L1353" s="242" t="str">
        <f>IF(AND(G1353&lt;&gt;0,G1353&lt;&gt;""),IF(C1353="","",IF(AND(ISNUMBER(--LEFT(C1353,FIND(" ",C1353&amp;" ")-1)),OR(LEN(LEFT(C1353,FIND(" ",C1353&amp;" ")-1))=6,LEN(LEFT(C1353,FIND(" ",C1353&amp;" ")-1))=7),OR(ISNUMBER(MATCH(LEFT(C1353,FIND(" ",C1353&amp;" ")-1),'Look Up Values'!$G$2:$G$1000,0)),ISNUMBER(MATCH(LEFT(C1353,FIND(" ",C1353&amp;" ")-1),'Look Up Values'!$AE$2:$AE$2000,0)))),"","EWC error")),"")</f>
        <v/>
      </c>
      <c r="M1353" s="242" t="str" cm="1">
        <f t="array" ref="M1353">IF(AND(G1353&lt;&gt;0,G1353&lt;&gt;""),IF(E1353="","",IF(ISNUMBER(MATCH(SUBSTITUTE(E1353," ",""),SUBSTITUTE('Look Up Values'!$I$2:$I$10," ",""),0)),"","State error")),"")</f>
        <v/>
      </c>
      <c r="N1353" s="242" t="str" cm="1">
        <f t="array" ref="N1353">IF(AND(G1353&lt;&gt;0,G1353&lt;&gt;""),IF(F1353="","",IF(ISNUMBER(MATCH(SUBSTITUTE(F1353," ",""),SUBSTITUTE('Look Up Values'!$W$2:$W$30," ",""),0)),"","D&amp;R error")),"")</f>
        <v/>
      </c>
      <c r="O1353" s="256" t="str">
        <f t="shared" ref="O1353:O1416" si="43">IF(OR(G1353="",G1353=0),"",IF((TRIM(SUBSTITUTE(B1353,CHAR(160),""))&amp;TRIM(SUBSTITUTE(C1353,CHAR(160),""))&amp;TRIM(SUBSTITUTE(F1353,CHAR(160),""))&amp;TRIM(SUBSTITUTE(E1353,CHAR(160),"")))&lt;&gt;"",IF((--(TRIM(SUBSTITUTE(B1353,CHAR(160),""))&lt;&gt;"")+--(TRIM(SUBSTITUTE(C1353,CHAR(160),""))&lt;&gt;"")+--(TRIM(SUBSTITUTE(F1353,CHAR(160),""))&lt;&gt;"")+--(TRIM(SUBSTITUTE(E1353,CHAR(160),""))&lt;&gt;""))=4,"",LEFT(IF(TRIM(SUBSTITUTE(B1353,CHAR(160),""))="","Dest, ","")&amp;IF(TRIM(SUBSTITUTE(C1353,CHAR(160),""))="","EWC, ","")&amp;IF(TRIM(SUBSTITUTE(F1353,CHAR(160),""))="","D&amp;R, ","")&amp;IF(TRIM(SUBSTITUTE(E1353,CHAR(160),""))="","State, ",""),LEN(IF(TRIM(SUBSTITUTE(B1353,CHAR(160),""))="","Dest, ","")&amp;IF(TRIM(SUBSTITUTE(C1353,CHAR(160),""))="","EWC, ","")&amp;IF(TRIM(SUBSTITUTE(F1353,CHAR(160),""))="","D&amp;R, ","")&amp;IF(TRIM(SUBSTITUTE(E1353,CHAR(160),""))="","State, ",""))-2)),LEFT(IF(TRIM(SUBSTITUTE(B1353,CHAR(160),""))="","Dest, ","")&amp;IF(TRIM(SUBSTITUTE(C1353,CHAR(160),""))="","EWC, ","")&amp;IF(TRIM(SUBSTITUTE(F1353,CHAR(160),""))="","D&amp;R, ","")&amp;IF(TRIM(SUBSTITUTE(E1353,CHAR(160),""))="","State, ",""),LEN(IF(TRIM(SUBSTITUTE(B1353,CHAR(160),""))="","Dest, ","")&amp;IF(TRIM(SUBSTITUTE(C1353,CHAR(160),""))="","EWC, ","")&amp;IF(TRIM(SUBSTITUTE(F1353,CHAR(160),""))="","D&amp;R, ","")&amp;IF(TRIM(SUBSTITUTE(E1353,CHAR(160),""))="","State, ",""))-2)))</f>
        <v/>
      </c>
    </row>
    <row r="1354" spans="1:15" ht="15.75">
      <c r="A1354" s="250">
        <v>1347</v>
      </c>
      <c r="B1354" s="208"/>
      <c r="C1354" s="49"/>
      <c r="D1354" s="50"/>
      <c r="E1354" s="50"/>
      <c r="F1354" s="50"/>
      <c r="G1354" s="209"/>
      <c r="H1354" s="48"/>
      <c r="I1354" s="457" t="str">
        <f t="shared" si="42"/>
        <v/>
      </c>
      <c r="J1354" s="241" cm="1">
        <f t="array" ref="J1354">SUMPRODUCT(--(K1354:N1354&lt;&gt;"")) + IF(TRIM(O1354)="",0,LEN(O1354)-LEN(SUBSTITUTE(O1354,",",""))+1)</f>
        <v>0</v>
      </c>
      <c r="K1354" s="242" t="str">
        <f>IF(AND(G1354&lt;&gt;0,G1354&lt;&gt;""),IF(B1354="","",IF(ISNUMBER(MATCH(B1354,'Look Up Values'!$B$2:$B$500,0)),"","Dest. error")),"")</f>
        <v/>
      </c>
      <c r="L1354" s="242" t="str">
        <f>IF(AND(G1354&lt;&gt;0,G1354&lt;&gt;""),IF(C1354="","",IF(AND(ISNUMBER(--LEFT(C1354,FIND(" ",C1354&amp;" ")-1)),OR(LEN(LEFT(C1354,FIND(" ",C1354&amp;" ")-1))=6,LEN(LEFT(C1354,FIND(" ",C1354&amp;" ")-1))=7),OR(ISNUMBER(MATCH(LEFT(C1354,FIND(" ",C1354&amp;" ")-1),'Look Up Values'!$G$2:$G$1000,0)),ISNUMBER(MATCH(LEFT(C1354,FIND(" ",C1354&amp;" ")-1),'Look Up Values'!$AE$2:$AE$2000,0)))),"","EWC error")),"")</f>
        <v/>
      </c>
      <c r="M1354" s="242" t="str" cm="1">
        <f t="array" ref="M1354">IF(AND(G1354&lt;&gt;0,G1354&lt;&gt;""),IF(E1354="","",IF(ISNUMBER(MATCH(SUBSTITUTE(E1354," ",""),SUBSTITUTE('Look Up Values'!$I$2:$I$10," ",""),0)),"","State error")),"")</f>
        <v/>
      </c>
      <c r="N1354" s="242" t="str" cm="1">
        <f t="array" ref="N1354">IF(AND(G1354&lt;&gt;0,G1354&lt;&gt;""),IF(F1354="","",IF(ISNUMBER(MATCH(SUBSTITUTE(F1354," ",""),SUBSTITUTE('Look Up Values'!$W$2:$W$30," ",""),0)),"","D&amp;R error")),"")</f>
        <v/>
      </c>
      <c r="O1354" s="256" t="str">
        <f t="shared" si="43"/>
        <v/>
      </c>
    </row>
    <row r="1355" spans="1:15" ht="15.75">
      <c r="A1355" s="250">
        <v>1348</v>
      </c>
      <c r="B1355" s="208"/>
      <c r="C1355" s="49"/>
      <c r="D1355" s="50"/>
      <c r="E1355" s="50"/>
      <c r="F1355" s="50"/>
      <c r="G1355" s="209"/>
      <c r="H1355" s="48"/>
      <c r="I1355" s="457" t="str">
        <f t="shared" si="42"/>
        <v/>
      </c>
      <c r="J1355" s="241" cm="1">
        <f t="array" ref="J1355">SUMPRODUCT(--(K1355:N1355&lt;&gt;"")) + IF(TRIM(O1355)="",0,LEN(O1355)-LEN(SUBSTITUTE(O1355,",",""))+1)</f>
        <v>0</v>
      </c>
      <c r="K1355" s="242" t="str">
        <f>IF(AND(G1355&lt;&gt;0,G1355&lt;&gt;""),IF(B1355="","",IF(ISNUMBER(MATCH(B1355,'Look Up Values'!$B$2:$B$500,0)),"","Dest. error")),"")</f>
        <v/>
      </c>
      <c r="L1355" s="242" t="str">
        <f>IF(AND(G1355&lt;&gt;0,G1355&lt;&gt;""),IF(C1355="","",IF(AND(ISNUMBER(--LEFT(C1355,FIND(" ",C1355&amp;" ")-1)),OR(LEN(LEFT(C1355,FIND(" ",C1355&amp;" ")-1))=6,LEN(LEFT(C1355,FIND(" ",C1355&amp;" ")-1))=7),OR(ISNUMBER(MATCH(LEFT(C1355,FIND(" ",C1355&amp;" ")-1),'Look Up Values'!$G$2:$G$1000,0)),ISNUMBER(MATCH(LEFT(C1355,FIND(" ",C1355&amp;" ")-1),'Look Up Values'!$AE$2:$AE$2000,0)))),"","EWC error")),"")</f>
        <v/>
      </c>
      <c r="M1355" s="242" t="str" cm="1">
        <f t="array" ref="M1355">IF(AND(G1355&lt;&gt;0,G1355&lt;&gt;""),IF(E1355="","",IF(ISNUMBER(MATCH(SUBSTITUTE(E1355," ",""),SUBSTITUTE('Look Up Values'!$I$2:$I$10," ",""),0)),"","State error")),"")</f>
        <v/>
      </c>
      <c r="N1355" s="242" t="str" cm="1">
        <f t="array" ref="N1355">IF(AND(G1355&lt;&gt;0,G1355&lt;&gt;""),IF(F1355="","",IF(ISNUMBER(MATCH(SUBSTITUTE(F1355," ",""),SUBSTITUTE('Look Up Values'!$W$2:$W$30," ",""),0)),"","D&amp;R error")),"")</f>
        <v/>
      </c>
      <c r="O1355" s="256" t="str">
        <f t="shared" si="43"/>
        <v/>
      </c>
    </row>
    <row r="1356" spans="1:15" ht="15.75">
      <c r="A1356" s="250">
        <v>1349</v>
      </c>
      <c r="B1356" s="208"/>
      <c r="C1356" s="49"/>
      <c r="D1356" s="50"/>
      <c r="E1356" s="50"/>
      <c r="F1356" s="50"/>
      <c r="G1356" s="209"/>
      <c r="H1356" s="48"/>
      <c r="I1356" s="457" t="str">
        <f t="shared" si="42"/>
        <v/>
      </c>
      <c r="J1356" s="241" cm="1">
        <f t="array" ref="J1356">SUMPRODUCT(--(K1356:N1356&lt;&gt;"")) + IF(TRIM(O1356)="",0,LEN(O1356)-LEN(SUBSTITUTE(O1356,",",""))+1)</f>
        <v>0</v>
      </c>
      <c r="K1356" s="242" t="str">
        <f>IF(AND(G1356&lt;&gt;0,G1356&lt;&gt;""),IF(B1356="","",IF(ISNUMBER(MATCH(B1356,'Look Up Values'!$B$2:$B$500,0)),"","Dest. error")),"")</f>
        <v/>
      </c>
      <c r="L1356" s="242" t="str">
        <f>IF(AND(G1356&lt;&gt;0,G1356&lt;&gt;""),IF(C1356="","",IF(AND(ISNUMBER(--LEFT(C1356,FIND(" ",C1356&amp;" ")-1)),OR(LEN(LEFT(C1356,FIND(" ",C1356&amp;" ")-1))=6,LEN(LEFT(C1356,FIND(" ",C1356&amp;" ")-1))=7),OR(ISNUMBER(MATCH(LEFT(C1356,FIND(" ",C1356&amp;" ")-1),'Look Up Values'!$G$2:$G$1000,0)),ISNUMBER(MATCH(LEFT(C1356,FIND(" ",C1356&amp;" ")-1),'Look Up Values'!$AE$2:$AE$2000,0)))),"","EWC error")),"")</f>
        <v/>
      </c>
      <c r="M1356" s="242" t="str" cm="1">
        <f t="array" ref="M1356">IF(AND(G1356&lt;&gt;0,G1356&lt;&gt;""),IF(E1356="","",IF(ISNUMBER(MATCH(SUBSTITUTE(E1356," ",""),SUBSTITUTE('Look Up Values'!$I$2:$I$10," ",""),0)),"","State error")),"")</f>
        <v/>
      </c>
      <c r="N1356" s="242" t="str" cm="1">
        <f t="array" ref="N1356">IF(AND(G1356&lt;&gt;0,G1356&lt;&gt;""),IF(F1356="","",IF(ISNUMBER(MATCH(SUBSTITUTE(F1356," ",""),SUBSTITUTE('Look Up Values'!$W$2:$W$30," ",""),0)),"","D&amp;R error")),"")</f>
        <v/>
      </c>
      <c r="O1356" s="256" t="str">
        <f t="shared" si="43"/>
        <v/>
      </c>
    </row>
    <row r="1357" spans="1:15" ht="15.75">
      <c r="A1357" s="250">
        <v>1350</v>
      </c>
      <c r="B1357" s="208"/>
      <c r="C1357" s="49"/>
      <c r="D1357" s="50"/>
      <c r="E1357" s="50"/>
      <c r="F1357" s="50"/>
      <c r="G1357" s="209"/>
      <c r="H1357" s="48"/>
      <c r="I1357" s="457" t="str">
        <f t="shared" si="42"/>
        <v/>
      </c>
      <c r="J1357" s="241" cm="1">
        <f t="array" ref="J1357">SUMPRODUCT(--(K1357:N1357&lt;&gt;"")) + IF(TRIM(O1357)="",0,LEN(O1357)-LEN(SUBSTITUTE(O1357,",",""))+1)</f>
        <v>0</v>
      </c>
      <c r="K1357" s="242" t="str">
        <f>IF(AND(G1357&lt;&gt;0,G1357&lt;&gt;""),IF(B1357="","",IF(ISNUMBER(MATCH(B1357,'Look Up Values'!$B$2:$B$500,0)),"","Dest. error")),"")</f>
        <v/>
      </c>
      <c r="L1357" s="242" t="str">
        <f>IF(AND(G1357&lt;&gt;0,G1357&lt;&gt;""),IF(C1357="","",IF(AND(ISNUMBER(--LEFT(C1357,FIND(" ",C1357&amp;" ")-1)),OR(LEN(LEFT(C1357,FIND(" ",C1357&amp;" ")-1))=6,LEN(LEFT(C1357,FIND(" ",C1357&amp;" ")-1))=7),OR(ISNUMBER(MATCH(LEFT(C1357,FIND(" ",C1357&amp;" ")-1),'Look Up Values'!$G$2:$G$1000,0)),ISNUMBER(MATCH(LEFT(C1357,FIND(" ",C1357&amp;" ")-1),'Look Up Values'!$AE$2:$AE$2000,0)))),"","EWC error")),"")</f>
        <v/>
      </c>
      <c r="M1357" s="242" t="str" cm="1">
        <f t="array" ref="M1357">IF(AND(G1357&lt;&gt;0,G1357&lt;&gt;""),IF(E1357="","",IF(ISNUMBER(MATCH(SUBSTITUTE(E1357," ",""),SUBSTITUTE('Look Up Values'!$I$2:$I$10," ",""),0)),"","State error")),"")</f>
        <v/>
      </c>
      <c r="N1357" s="242" t="str" cm="1">
        <f t="array" ref="N1357">IF(AND(G1357&lt;&gt;0,G1357&lt;&gt;""),IF(F1357="","",IF(ISNUMBER(MATCH(SUBSTITUTE(F1357," ",""),SUBSTITUTE('Look Up Values'!$W$2:$W$30," ",""),0)),"","D&amp;R error")),"")</f>
        <v/>
      </c>
      <c r="O1357" s="256" t="str">
        <f t="shared" si="43"/>
        <v/>
      </c>
    </row>
    <row r="1358" spans="1:15" ht="15.75">
      <c r="A1358" s="250">
        <v>1351</v>
      </c>
      <c r="B1358" s="208"/>
      <c r="C1358" s="49"/>
      <c r="D1358" s="50"/>
      <c r="E1358" s="50"/>
      <c r="F1358" s="50"/>
      <c r="G1358" s="209"/>
      <c r="H1358" s="48"/>
      <c r="I1358" s="457" t="str">
        <f t="shared" si="42"/>
        <v/>
      </c>
      <c r="J1358" s="241" cm="1">
        <f t="array" ref="J1358">SUMPRODUCT(--(K1358:N1358&lt;&gt;"")) + IF(TRIM(O1358)="",0,LEN(O1358)-LEN(SUBSTITUTE(O1358,",",""))+1)</f>
        <v>0</v>
      </c>
      <c r="K1358" s="242" t="str">
        <f>IF(AND(G1358&lt;&gt;0,G1358&lt;&gt;""),IF(B1358="","",IF(ISNUMBER(MATCH(B1358,'Look Up Values'!$B$2:$B$500,0)),"","Dest. error")),"")</f>
        <v/>
      </c>
      <c r="L1358" s="242" t="str">
        <f>IF(AND(G1358&lt;&gt;0,G1358&lt;&gt;""),IF(C1358="","",IF(AND(ISNUMBER(--LEFT(C1358,FIND(" ",C1358&amp;" ")-1)),OR(LEN(LEFT(C1358,FIND(" ",C1358&amp;" ")-1))=6,LEN(LEFT(C1358,FIND(" ",C1358&amp;" ")-1))=7),OR(ISNUMBER(MATCH(LEFT(C1358,FIND(" ",C1358&amp;" ")-1),'Look Up Values'!$G$2:$G$1000,0)),ISNUMBER(MATCH(LEFT(C1358,FIND(" ",C1358&amp;" ")-1),'Look Up Values'!$AE$2:$AE$2000,0)))),"","EWC error")),"")</f>
        <v/>
      </c>
      <c r="M1358" s="242" t="str" cm="1">
        <f t="array" ref="M1358">IF(AND(G1358&lt;&gt;0,G1358&lt;&gt;""),IF(E1358="","",IF(ISNUMBER(MATCH(SUBSTITUTE(E1358," ",""),SUBSTITUTE('Look Up Values'!$I$2:$I$10," ",""),0)),"","State error")),"")</f>
        <v/>
      </c>
      <c r="N1358" s="242" t="str" cm="1">
        <f t="array" ref="N1358">IF(AND(G1358&lt;&gt;0,G1358&lt;&gt;""),IF(F1358="","",IF(ISNUMBER(MATCH(SUBSTITUTE(F1358," ",""),SUBSTITUTE('Look Up Values'!$W$2:$W$30," ",""),0)),"","D&amp;R error")),"")</f>
        <v/>
      </c>
      <c r="O1358" s="256" t="str">
        <f t="shared" si="43"/>
        <v/>
      </c>
    </row>
    <row r="1359" spans="1:15" ht="15.75">
      <c r="A1359" s="250">
        <v>1352</v>
      </c>
      <c r="B1359" s="208"/>
      <c r="C1359" s="49"/>
      <c r="D1359" s="50"/>
      <c r="E1359" s="50"/>
      <c r="F1359" s="50"/>
      <c r="G1359" s="209"/>
      <c r="H1359" s="48"/>
      <c r="I1359" s="457" t="str">
        <f t="shared" si="42"/>
        <v/>
      </c>
      <c r="J1359" s="241" cm="1">
        <f t="array" ref="J1359">SUMPRODUCT(--(K1359:N1359&lt;&gt;"")) + IF(TRIM(O1359)="",0,LEN(O1359)-LEN(SUBSTITUTE(O1359,",",""))+1)</f>
        <v>0</v>
      </c>
      <c r="K1359" s="242" t="str">
        <f>IF(AND(G1359&lt;&gt;0,G1359&lt;&gt;""),IF(B1359="","",IF(ISNUMBER(MATCH(B1359,'Look Up Values'!$B$2:$B$500,0)),"","Dest. error")),"")</f>
        <v/>
      </c>
      <c r="L1359" s="242" t="str">
        <f>IF(AND(G1359&lt;&gt;0,G1359&lt;&gt;""),IF(C1359="","",IF(AND(ISNUMBER(--LEFT(C1359,FIND(" ",C1359&amp;" ")-1)),OR(LEN(LEFT(C1359,FIND(" ",C1359&amp;" ")-1))=6,LEN(LEFT(C1359,FIND(" ",C1359&amp;" ")-1))=7),OR(ISNUMBER(MATCH(LEFT(C1359,FIND(" ",C1359&amp;" ")-1),'Look Up Values'!$G$2:$G$1000,0)),ISNUMBER(MATCH(LEFT(C1359,FIND(" ",C1359&amp;" ")-1),'Look Up Values'!$AE$2:$AE$2000,0)))),"","EWC error")),"")</f>
        <v/>
      </c>
      <c r="M1359" s="242" t="str" cm="1">
        <f t="array" ref="M1359">IF(AND(G1359&lt;&gt;0,G1359&lt;&gt;""),IF(E1359="","",IF(ISNUMBER(MATCH(SUBSTITUTE(E1359," ",""),SUBSTITUTE('Look Up Values'!$I$2:$I$10," ",""),0)),"","State error")),"")</f>
        <v/>
      </c>
      <c r="N1359" s="242" t="str" cm="1">
        <f t="array" ref="N1359">IF(AND(G1359&lt;&gt;0,G1359&lt;&gt;""),IF(F1359="","",IF(ISNUMBER(MATCH(SUBSTITUTE(F1359," ",""),SUBSTITUTE('Look Up Values'!$W$2:$W$30," ",""),0)),"","D&amp;R error")),"")</f>
        <v/>
      </c>
      <c r="O1359" s="256" t="str">
        <f t="shared" si="43"/>
        <v/>
      </c>
    </row>
    <row r="1360" spans="1:15" ht="15.75">
      <c r="A1360" s="250">
        <v>1353</v>
      </c>
      <c r="B1360" s="208"/>
      <c r="C1360" s="49"/>
      <c r="D1360" s="50"/>
      <c r="E1360" s="50"/>
      <c r="F1360" s="50"/>
      <c r="G1360" s="209"/>
      <c r="H1360" s="48"/>
      <c r="I1360" s="457" t="str">
        <f t="shared" si="42"/>
        <v/>
      </c>
      <c r="J1360" s="241" cm="1">
        <f t="array" ref="J1360">SUMPRODUCT(--(K1360:N1360&lt;&gt;"")) + IF(TRIM(O1360)="",0,LEN(O1360)-LEN(SUBSTITUTE(O1360,",",""))+1)</f>
        <v>0</v>
      </c>
      <c r="K1360" s="242" t="str">
        <f>IF(AND(G1360&lt;&gt;0,G1360&lt;&gt;""),IF(B1360="","",IF(ISNUMBER(MATCH(B1360,'Look Up Values'!$B$2:$B$500,0)),"","Dest. error")),"")</f>
        <v/>
      </c>
      <c r="L1360" s="242" t="str">
        <f>IF(AND(G1360&lt;&gt;0,G1360&lt;&gt;""),IF(C1360="","",IF(AND(ISNUMBER(--LEFT(C1360,FIND(" ",C1360&amp;" ")-1)),OR(LEN(LEFT(C1360,FIND(" ",C1360&amp;" ")-1))=6,LEN(LEFT(C1360,FIND(" ",C1360&amp;" ")-1))=7),OR(ISNUMBER(MATCH(LEFT(C1360,FIND(" ",C1360&amp;" ")-1),'Look Up Values'!$G$2:$G$1000,0)),ISNUMBER(MATCH(LEFT(C1360,FIND(" ",C1360&amp;" ")-1),'Look Up Values'!$AE$2:$AE$2000,0)))),"","EWC error")),"")</f>
        <v/>
      </c>
      <c r="M1360" s="242" t="str" cm="1">
        <f t="array" ref="M1360">IF(AND(G1360&lt;&gt;0,G1360&lt;&gt;""),IF(E1360="","",IF(ISNUMBER(MATCH(SUBSTITUTE(E1360," ",""),SUBSTITUTE('Look Up Values'!$I$2:$I$10," ",""),0)),"","State error")),"")</f>
        <v/>
      </c>
      <c r="N1360" s="242" t="str" cm="1">
        <f t="array" ref="N1360">IF(AND(G1360&lt;&gt;0,G1360&lt;&gt;""),IF(F1360="","",IF(ISNUMBER(MATCH(SUBSTITUTE(F1360," ",""),SUBSTITUTE('Look Up Values'!$W$2:$W$30," ",""),0)),"","D&amp;R error")),"")</f>
        <v/>
      </c>
      <c r="O1360" s="256" t="str">
        <f t="shared" si="43"/>
        <v/>
      </c>
    </row>
    <row r="1361" spans="1:15" ht="15.75">
      <c r="A1361" s="250">
        <v>1354</v>
      </c>
      <c r="B1361" s="208"/>
      <c r="C1361" s="49"/>
      <c r="D1361" s="50"/>
      <c r="E1361" s="50"/>
      <c r="F1361" s="50"/>
      <c r="G1361" s="209"/>
      <c r="H1361" s="48"/>
      <c r="I1361" s="457" t="str">
        <f t="shared" si="42"/>
        <v/>
      </c>
      <c r="J1361" s="241" cm="1">
        <f t="array" ref="J1361">SUMPRODUCT(--(K1361:N1361&lt;&gt;"")) + IF(TRIM(O1361)="",0,LEN(O1361)-LEN(SUBSTITUTE(O1361,",",""))+1)</f>
        <v>0</v>
      </c>
      <c r="K1361" s="242" t="str">
        <f>IF(AND(G1361&lt;&gt;0,G1361&lt;&gt;""),IF(B1361="","",IF(ISNUMBER(MATCH(B1361,'Look Up Values'!$B$2:$B$500,0)),"","Dest. error")),"")</f>
        <v/>
      </c>
      <c r="L1361" s="242" t="str">
        <f>IF(AND(G1361&lt;&gt;0,G1361&lt;&gt;""),IF(C1361="","",IF(AND(ISNUMBER(--LEFT(C1361,FIND(" ",C1361&amp;" ")-1)),OR(LEN(LEFT(C1361,FIND(" ",C1361&amp;" ")-1))=6,LEN(LEFT(C1361,FIND(" ",C1361&amp;" ")-1))=7),OR(ISNUMBER(MATCH(LEFT(C1361,FIND(" ",C1361&amp;" ")-1),'Look Up Values'!$G$2:$G$1000,0)),ISNUMBER(MATCH(LEFT(C1361,FIND(" ",C1361&amp;" ")-1),'Look Up Values'!$AE$2:$AE$2000,0)))),"","EWC error")),"")</f>
        <v/>
      </c>
      <c r="M1361" s="242" t="str" cm="1">
        <f t="array" ref="M1361">IF(AND(G1361&lt;&gt;0,G1361&lt;&gt;""),IF(E1361="","",IF(ISNUMBER(MATCH(SUBSTITUTE(E1361," ",""),SUBSTITUTE('Look Up Values'!$I$2:$I$10," ",""),0)),"","State error")),"")</f>
        <v/>
      </c>
      <c r="N1361" s="242" t="str" cm="1">
        <f t="array" ref="N1361">IF(AND(G1361&lt;&gt;0,G1361&lt;&gt;""),IF(F1361="","",IF(ISNUMBER(MATCH(SUBSTITUTE(F1361," ",""),SUBSTITUTE('Look Up Values'!$W$2:$W$30," ",""),0)),"","D&amp;R error")),"")</f>
        <v/>
      </c>
      <c r="O1361" s="256" t="str">
        <f t="shared" si="43"/>
        <v/>
      </c>
    </row>
    <row r="1362" spans="1:15" ht="15.75">
      <c r="A1362" s="250">
        <v>1355</v>
      </c>
      <c r="B1362" s="208"/>
      <c r="C1362" s="49"/>
      <c r="D1362" s="50"/>
      <c r="E1362" s="50"/>
      <c r="F1362" s="50"/>
      <c r="G1362" s="209"/>
      <c r="H1362" s="48"/>
      <c r="I1362" s="457" t="str">
        <f t="shared" si="42"/>
        <v/>
      </c>
      <c r="J1362" s="241" cm="1">
        <f t="array" ref="J1362">SUMPRODUCT(--(K1362:N1362&lt;&gt;"")) + IF(TRIM(O1362)="",0,LEN(O1362)-LEN(SUBSTITUTE(O1362,",",""))+1)</f>
        <v>0</v>
      </c>
      <c r="K1362" s="242" t="str">
        <f>IF(AND(G1362&lt;&gt;0,G1362&lt;&gt;""),IF(B1362="","",IF(ISNUMBER(MATCH(B1362,'Look Up Values'!$B$2:$B$500,0)),"","Dest. error")),"")</f>
        <v/>
      </c>
      <c r="L1362" s="242" t="str">
        <f>IF(AND(G1362&lt;&gt;0,G1362&lt;&gt;""),IF(C1362="","",IF(AND(ISNUMBER(--LEFT(C1362,FIND(" ",C1362&amp;" ")-1)),OR(LEN(LEFT(C1362,FIND(" ",C1362&amp;" ")-1))=6,LEN(LEFT(C1362,FIND(" ",C1362&amp;" ")-1))=7),OR(ISNUMBER(MATCH(LEFT(C1362,FIND(" ",C1362&amp;" ")-1),'Look Up Values'!$G$2:$G$1000,0)),ISNUMBER(MATCH(LEFT(C1362,FIND(" ",C1362&amp;" ")-1),'Look Up Values'!$AE$2:$AE$2000,0)))),"","EWC error")),"")</f>
        <v/>
      </c>
      <c r="M1362" s="242" t="str" cm="1">
        <f t="array" ref="M1362">IF(AND(G1362&lt;&gt;0,G1362&lt;&gt;""),IF(E1362="","",IF(ISNUMBER(MATCH(SUBSTITUTE(E1362," ",""),SUBSTITUTE('Look Up Values'!$I$2:$I$10," ",""),0)),"","State error")),"")</f>
        <v/>
      </c>
      <c r="N1362" s="242" t="str" cm="1">
        <f t="array" ref="N1362">IF(AND(G1362&lt;&gt;0,G1362&lt;&gt;""),IF(F1362="","",IF(ISNUMBER(MATCH(SUBSTITUTE(F1362," ",""),SUBSTITUTE('Look Up Values'!$W$2:$W$30," ",""),0)),"","D&amp;R error")),"")</f>
        <v/>
      </c>
      <c r="O1362" s="256" t="str">
        <f t="shared" si="43"/>
        <v/>
      </c>
    </row>
    <row r="1363" spans="1:15" ht="15.75">
      <c r="A1363" s="250">
        <v>1356</v>
      </c>
      <c r="B1363" s="208"/>
      <c r="C1363" s="49"/>
      <c r="D1363" s="50"/>
      <c r="E1363" s="50"/>
      <c r="F1363" s="50"/>
      <c r="G1363" s="209"/>
      <c r="H1363" s="48"/>
      <c r="I1363" s="457" t="str">
        <f t="shared" si="42"/>
        <v/>
      </c>
      <c r="J1363" s="241" cm="1">
        <f t="array" ref="J1363">SUMPRODUCT(--(K1363:N1363&lt;&gt;"")) + IF(TRIM(O1363)="",0,LEN(O1363)-LEN(SUBSTITUTE(O1363,",",""))+1)</f>
        <v>0</v>
      </c>
      <c r="K1363" s="242" t="str">
        <f>IF(AND(G1363&lt;&gt;0,G1363&lt;&gt;""),IF(B1363="","",IF(ISNUMBER(MATCH(B1363,'Look Up Values'!$B$2:$B$500,0)),"","Dest. error")),"")</f>
        <v/>
      </c>
      <c r="L1363" s="242" t="str">
        <f>IF(AND(G1363&lt;&gt;0,G1363&lt;&gt;""),IF(C1363="","",IF(AND(ISNUMBER(--LEFT(C1363,FIND(" ",C1363&amp;" ")-1)),OR(LEN(LEFT(C1363,FIND(" ",C1363&amp;" ")-1))=6,LEN(LEFT(C1363,FIND(" ",C1363&amp;" ")-1))=7),OR(ISNUMBER(MATCH(LEFT(C1363,FIND(" ",C1363&amp;" ")-1),'Look Up Values'!$G$2:$G$1000,0)),ISNUMBER(MATCH(LEFT(C1363,FIND(" ",C1363&amp;" ")-1),'Look Up Values'!$AE$2:$AE$2000,0)))),"","EWC error")),"")</f>
        <v/>
      </c>
      <c r="M1363" s="242" t="str" cm="1">
        <f t="array" ref="M1363">IF(AND(G1363&lt;&gt;0,G1363&lt;&gt;""),IF(E1363="","",IF(ISNUMBER(MATCH(SUBSTITUTE(E1363," ",""),SUBSTITUTE('Look Up Values'!$I$2:$I$10," ",""),0)),"","State error")),"")</f>
        <v/>
      </c>
      <c r="N1363" s="242" t="str" cm="1">
        <f t="array" ref="N1363">IF(AND(G1363&lt;&gt;0,G1363&lt;&gt;""),IF(F1363="","",IF(ISNUMBER(MATCH(SUBSTITUTE(F1363," ",""),SUBSTITUTE('Look Up Values'!$W$2:$W$30," ",""),0)),"","D&amp;R error")),"")</f>
        <v/>
      </c>
      <c r="O1363" s="256" t="str">
        <f t="shared" si="43"/>
        <v/>
      </c>
    </row>
    <row r="1364" spans="1:15" ht="15.75">
      <c r="A1364" s="250">
        <v>1357</v>
      </c>
      <c r="B1364" s="208"/>
      <c r="C1364" s="49"/>
      <c r="D1364" s="50"/>
      <c r="E1364" s="50"/>
      <c r="F1364" s="50"/>
      <c r="G1364" s="209"/>
      <c r="H1364" s="48"/>
      <c r="I1364" s="457" t="str">
        <f t="shared" si="42"/>
        <v/>
      </c>
      <c r="J1364" s="241" cm="1">
        <f t="array" ref="J1364">SUMPRODUCT(--(K1364:N1364&lt;&gt;"")) + IF(TRIM(O1364)="",0,LEN(O1364)-LEN(SUBSTITUTE(O1364,",",""))+1)</f>
        <v>0</v>
      </c>
      <c r="K1364" s="242" t="str">
        <f>IF(AND(G1364&lt;&gt;0,G1364&lt;&gt;""),IF(B1364="","",IF(ISNUMBER(MATCH(B1364,'Look Up Values'!$B$2:$B$500,0)),"","Dest. error")),"")</f>
        <v/>
      </c>
      <c r="L1364" s="242" t="str">
        <f>IF(AND(G1364&lt;&gt;0,G1364&lt;&gt;""),IF(C1364="","",IF(AND(ISNUMBER(--LEFT(C1364,FIND(" ",C1364&amp;" ")-1)),OR(LEN(LEFT(C1364,FIND(" ",C1364&amp;" ")-1))=6,LEN(LEFT(C1364,FIND(" ",C1364&amp;" ")-1))=7),OR(ISNUMBER(MATCH(LEFT(C1364,FIND(" ",C1364&amp;" ")-1),'Look Up Values'!$G$2:$G$1000,0)),ISNUMBER(MATCH(LEFT(C1364,FIND(" ",C1364&amp;" ")-1),'Look Up Values'!$AE$2:$AE$2000,0)))),"","EWC error")),"")</f>
        <v/>
      </c>
      <c r="M1364" s="242" t="str" cm="1">
        <f t="array" ref="M1364">IF(AND(G1364&lt;&gt;0,G1364&lt;&gt;""),IF(E1364="","",IF(ISNUMBER(MATCH(SUBSTITUTE(E1364," ",""),SUBSTITUTE('Look Up Values'!$I$2:$I$10," ",""),0)),"","State error")),"")</f>
        <v/>
      </c>
      <c r="N1364" s="242" t="str" cm="1">
        <f t="array" ref="N1364">IF(AND(G1364&lt;&gt;0,G1364&lt;&gt;""),IF(F1364="","",IF(ISNUMBER(MATCH(SUBSTITUTE(F1364," ",""),SUBSTITUTE('Look Up Values'!$W$2:$W$30," ",""),0)),"","D&amp;R error")),"")</f>
        <v/>
      </c>
      <c r="O1364" s="256" t="str">
        <f t="shared" si="43"/>
        <v/>
      </c>
    </row>
    <row r="1365" spans="1:15" ht="15.75">
      <c r="A1365" s="250">
        <v>1358</v>
      </c>
      <c r="B1365" s="208"/>
      <c r="C1365" s="49"/>
      <c r="D1365" s="50"/>
      <c r="E1365" s="50"/>
      <c r="F1365" s="50"/>
      <c r="G1365" s="209"/>
      <c r="H1365" s="48"/>
      <c r="I1365" s="457" t="str">
        <f t="shared" si="42"/>
        <v/>
      </c>
      <c r="J1365" s="241" cm="1">
        <f t="array" ref="J1365">SUMPRODUCT(--(K1365:N1365&lt;&gt;"")) + IF(TRIM(O1365)="",0,LEN(O1365)-LEN(SUBSTITUTE(O1365,",",""))+1)</f>
        <v>0</v>
      </c>
      <c r="K1365" s="242" t="str">
        <f>IF(AND(G1365&lt;&gt;0,G1365&lt;&gt;""),IF(B1365="","",IF(ISNUMBER(MATCH(B1365,'Look Up Values'!$B$2:$B$500,0)),"","Dest. error")),"")</f>
        <v/>
      </c>
      <c r="L1365" s="242" t="str">
        <f>IF(AND(G1365&lt;&gt;0,G1365&lt;&gt;""),IF(C1365="","",IF(AND(ISNUMBER(--LEFT(C1365,FIND(" ",C1365&amp;" ")-1)),OR(LEN(LEFT(C1365,FIND(" ",C1365&amp;" ")-1))=6,LEN(LEFT(C1365,FIND(" ",C1365&amp;" ")-1))=7),OR(ISNUMBER(MATCH(LEFT(C1365,FIND(" ",C1365&amp;" ")-1),'Look Up Values'!$G$2:$G$1000,0)),ISNUMBER(MATCH(LEFT(C1365,FIND(" ",C1365&amp;" ")-1),'Look Up Values'!$AE$2:$AE$2000,0)))),"","EWC error")),"")</f>
        <v/>
      </c>
      <c r="M1365" s="242" t="str" cm="1">
        <f t="array" ref="M1365">IF(AND(G1365&lt;&gt;0,G1365&lt;&gt;""),IF(E1365="","",IF(ISNUMBER(MATCH(SUBSTITUTE(E1365," ",""),SUBSTITUTE('Look Up Values'!$I$2:$I$10," ",""),0)),"","State error")),"")</f>
        <v/>
      </c>
      <c r="N1365" s="242" t="str" cm="1">
        <f t="array" ref="N1365">IF(AND(G1365&lt;&gt;0,G1365&lt;&gt;""),IF(F1365="","",IF(ISNUMBER(MATCH(SUBSTITUTE(F1365," ",""),SUBSTITUTE('Look Up Values'!$W$2:$W$30," ",""),0)),"","D&amp;R error")),"")</f>
        <v/>
      </c>
      <c r="O1365" s="256" t="str">
        <f t="shared" si="43"/>
        <v/>
      </c>
    </row>
    <row r="1366" spans="1:15" ht="15.75">
      <c r="A1366" s="250">
        <v>1359</v>
      </c>
      <c r="B1366" s="208"/>
      <c r="C1366" s="49"/>
      <c r="D1366" s="50"/>
      <c r="E1366" s="50"/>
      <c r="F1366" s="50"/>
      <c r="G1366" s="209"/>
      <c r="H1366" s="48"/>
      <c r="I1366" s="457" t="str">
        <f t="shared" si="42"/>
        <v/>
      </c>
      <c r="J1366" s="241" cm="1">
        <f t="array" ref="J1366">SUMPRODUCT(--(K1366:N1366&lt;&gt;"")) + IF(TRIM(O1366)="",0,LEN(O1366)-LEN(SUBSTITUTE(O1366,",",""))+1)</f>
        <v>0</v>
      </c>
      <c r="K1366" s="242" t="str">
        <f>IF(AND(G1366&lt;&gt;0,G1366&lt;&gt;""),IF(B1366="","",IF(ISNUMBER(MATCH(B1366,'Look Up Values'!$B$2:$B$500,0)),"","Dest. error")),"")</f>
        <v/>
      </c>
      <c r="L1366" s="242" t="str">
        <f>IF(AND(G1366&lt;&gt;0,G1366&lt;&gt;""),IF(C1366="","",IF(AND(ISNUMBER(--LEFT(C1366,FIND(" ",C1366&amp;" ")-1)),OR(LEN(LEFT(C1366,FIND(" ",C1366&amp;" ")-1))=6,LEN(LEFT(C1366,FIND(" ",C1366&amp;" ")-1))=7),OR(ISNUMBER(MATCH(LEFT(C1366,FIND(" ",C1366&amp;" ")-1),'Look Up Values'!$G$2:$G$1000,0)),ISNUMBER(MATCH(LEFT(C1366,FIND(" ",C1366&amp;" ")-1),'Look Up Values'!$AE$2:$AE$2000,0)))),"","EWC error")),"")</f>
        <v/>
      </c>
      <c r="M1366" s="242" t="str" cm="1">
        <f t="array" ref="M1366">IF(AND(G1366&lt;&gt;0,G1366&lt;&gt;""),IF(E1366="","",IF(ISNUMBER(MATCH(SUBSTITUTE(E1366," ",""),SUBSTITUTE('Look Up Values'!$I$2:$I$10," ",""),0)),"","State error")),"")</f>
        <v/>
      </c>
      <c r="N1366" s="242" t="str" cm="1">
        <f t="array" ref="N1366">IF(AND(G1366&lt;&gt;0,G1366&lt;&gt;""),IF(F1366="","",IF(ISNUMBER(MATCH(SUBSTITUTE(F1366," ",""),SUBSTITUTE('Look Up Values'!$W$2:$W$30," ",""),0)),"","D&amp;R error")),"")</f>
        <v/>
      </c>
      <c r="O1366" s="256" t="str">
        <f t="shared" si="43"/>
        <v/>
      </c>
    </row>
    <row r="1367" spans="1:15" ht="15.75">
      <c r="A1367" s="250">
        <v>1360</v>
      </c>
      <c r="B1367" s="208"/>
      <c r="C1367" s="49"/>
      <c r="D1367" s="50"/>
      <c r="E1367" s="50"/>
      <c r="F1367" s="50"/>
      <c r="G1367" s="209"/>
      <c r="H1367" s="48"/>
      <c r="I1367" s="457" t="str">
        <f t="shared" si="42"/>
        <v/>
      </c>
      <c r="J1367" s="241" cm="1">
        <f t="array" ref="J1367">SUMPRODUCT(--(K1367:N1367&lt;&gt;"")) + IF(TRIM(O1367)="",0,LEN(O1367)-LEN(SUBSTITUTE(O1367,",",""))+1)</f>
        <v>0</v>
      </c>
      <c r="K1367" s="242" t="str">
        <f>IF(AND(G1367&lt;&gt;0,G1367&lt;&gt;""),IF(B1367="","",IF(ISNUMBER(MATCH(B1367,'Look Up Values'!$B$2:$B$500,0)),"","Dest. error")),"")</f>
        <v/>
      </c>
      <c r="L1367" s="242" t="str">
        <f>IF(AND(G1367&lt;&gt;0,G1367&lt;&gt;""),IF(C1367="","",IF(AND(ISNUMBER(--LEFT(C1367,FIND(" ",C1367&amp;" ")-1)),OR(LEN(LEFT(C1367,FIND(" ",C1367&amp;" ")-1))=6,LEN(LEFT(C1367,FIND(" ",C1367&amp;" ")-1))=7),OR(ISNUMBER(MATCH(LEFT(C1367,FIND(" ",C1367&amp;" ")-1),'Look Up Values'!$G$2:$G$1000,0)),ISNUMBER(MATCH(LEFT(C1367,FIND(" ",C1367&amp;" ")-1),'Look Up Values'!$AE$2:$AE$2000,0)))),"","EWC error")),"")</f>
        <v/>
      </c>
      <c r="M1367" s="242" t="str" cm="1">
        <f t="array" ref="M1367">IF(AND(G1367&lt;&gt;0,G1367&lt;&gt;""),IF(E1367="","",IF(ISNUMBER(MATCH(SUBSTITUTE(E1367," ",""),SUBSTITUTE('Look Up Values'!$I$2:$I$10," ",""),0)),"","State error")),"")</f>
        <v/>
      </c>
      <c r="N1367" s="242" t="str" cm="1">
        <f t="array" ref="N1367">IF(AND(G1367&lt;&gt;0,G1367&lt;&gt;""),IF(F1367="","",IF(ISNUMBER(MATCH(SUBSTITUTE(F1367," ",""),SUBSTITUTE('Look Up Values'!$W$2:$W$30," ",""),0)),"","D&amp;R error")),"")</f>
        <v/>
      </c>
      <c r="O1367" s="256" t="str">
        <f t="shared" si="43"/>
        <v/>
      </c>
    </row>
    <row r="1368" spans="1:15" ht="15.75">
      <c r="A1368" s="250">
        <v>1361</v>
      </c>
      <c r="B1368" s="208"/>
      <c r="C1368" s="49"/>
      <c r="D1368" s="50"/>
      <c r="E1368" s="50"/>
      <c r="F1368" s="50"/>
      <c r="G1368" s="209"/>
      <c r="H1368" s="48"/>
      <c r="I1368" s="457" t="str">
        <f t="shared" si="42"/>
        <v/>
      </c>
      <c r="J1368" s="241" cm="1">
        <f t="array" ref="J1368">SUMPRODUCT(--(K1368:N1368&lt;&gt;"")) + IF(TRIM(O1368)="",0,LEN(O1368)-LEN(SUBSTITUTE(O1368,",",""))+1)</f>
        <v>0</v>
      </c>
      <c r="K1368" s="242" t="str">
        <f>IF(AND(G1368&lt;&gt;0,G1368&lt;&gt;""),IF(B1368="","",IF(ISNUMBER(MATCH(B1368,'Look Up Values'!$B$2:$B$500,0)),"","Dest. error")),"")</f>
        <v/>
      </c>
      <c r="L1368" s="242" t="str">
        <f>IF(AND(G1368&lt;&gt;0,G1368&lt;&gt;""),IF(C1368="","",IF(AND(ISNUMBER(--LEFT(C1368,FIND(" ",C1368&amp;" ")-1)),OR(LEN(LEFT(C1368,FIND(" ",C1368&amp;" ")-1))=6,LEN(LEFT(C1368,FIND(" ",C1368&amp;" ")-1))=7),OR(ISNUMBER(MATCH(LEFT(C1368,FIND(" ",C1368&amp;" ")-1),'Look Up Values'!$G$2:$G$1000,0)),ISNUMBER(MATCH(LEFT(C1368,FIND(" ",C1368&amp;" ")-1),'Look Up Values'!$AE$2:$AE$2000,0)))),"","EWC error")),"")</f>
        <v/>
      </c>
      <c r="M1368" s="242" t="str" cm="1">
        <f t="array" ref="M1368">IF(AND(G1368&lt;&gt;0,G1368&lt;&gt;""),IF(E1368="","",IF(ISNUMBER(MATCH(SUBSTITUTE(E1368," ",""),SUBSTITUTE('Look Up Values'!$I$2:$I$10," ",""),0)),"","State error")),"")</f>
        <v/>
      </c>
      <c r="N1368" s="242" t="str" cm="1">
        <f t="array" ref="N1368">IF(AND(G1368&lt;&gt;0,G1368&lt;&gt;""),IF(F1368="","",IF(ISNUMBER(MATCH(SUBSTITUTE(F1368," ",""),SUBSTITUTE('Look Up Values'!$W$2:$W$30," ",""),0)),"","D&amp;R error")),"")</f>
        <v/>
      </c>
      <c r="O1368" s="256" t="str">
        <f t="shared" si="43"/>
        <v/>
      </c>
    </row>
    <row r="1369" spans="1:15" ht="15.75">
      <c r="A1369" s="250">
        <v>1362</v>
      </c>
      <c r="B1369" s="208"/>
      <c r="C1369" s="49"/>
      <c r="D1369" s="50"/>
      <c r="E1369" s="50"/>
      <c r="F1369" s="50"/>
      <c r="G1369" s="209"/>
      <c r="H1369" s="48"/>
      <c r="I1369" s="457" t="str">
        <f t="shared" si="42"/>
        <v/>
      </c>
      <c r="J1369" s="241" cm="1">
        <f t="array" ref="J1369">SUMPRODUCT(--(K1369:N1369&lt;&gt;"")) + IF(TRIM(O1369)="",0,LEN(O1369)-LEN(SUBSTITUTE(O1369,",",""))+1)</f>
        <v>0</v>
      </c>
      <c r="K1369" s="242" t="str">
        <f>IF(AND(G1369&lt;&gt;0,G1369&lt;&gt;""),IF(B1369="","",IF(ISNUMBER(MATCH(B1369,'Look Up Values'!$B$2:$B$500,0)),"","Dest. error")),"")</f>
        <v/>
      </c>
      <c r="L1369" s="242" t="str">
        <f>IF(AND(G1369&lt;&gt;0,G1369&lt;&gt;""),IF(C1369="","",IF(AND(ISNUMBER(--LEFT(C1369,FIND(" ",C1369&amp;" ")-1)),OR(LEN(LEFT(C1369,FIND(" ",C1369&amp;" ")-1))=6,LEN(LEFT(C1369,FIND(" ",C1369&amp;" ")-1))=7),OR(ISNUMBER(MATCH(LEFT(C1369,FIND(" ",C1369&amp;" ")-1),'Look Up Values'!$G$2:$G$1000,0)),ISNUMBER(MATCH(LEFT(C1369,FIND(" ",C1369&amp;" ")-1),'Look Up Values'!$AE$2:$AE$2000,0)))),"","EWC error")),"")</f>
        <v/>
      </c>
      <c r="M1369" s="242" t="str" cm="1">
        <f t="array" ref="M1369">IF(AND(G1369&lt;&gt;0,G1369&lt;&gt;""),IF(E1369="","",IF(ISNUMBER(MATCH(SUBSTITUTE(E1369," ",""),SUBSTITUTE('Look Up Values'!$I$2:$I$10," ",""),0)),"","State error")),"")</f>
        <v/>
      </c>
      <c r="N1369" s="242" t="str" cm="1">
        <f t="array" ref="N1369">IF(AND(G1369&lt;&gt;0,G1369&lt;&gt;""),IF(F1369="","",IF(ISNUMBER(MATCH(SUBSTITUTE(F1369," ",""),SUBSTITUTE('Look Up Values'!$W$2:$W$30," ",""),0)),"","D&amp;R error")),"")</f>
        <v/>
      </c>
      <c r="O1369" s="256" t="str">
        <f t="shared" si="43"/>
        <v/>
      </c>
    </row>
    <row r="1370" spans="1:15" ht="15.75">
      <c r="A1370" s="250">
        <v>1363</v>
      </c>
      <c r="B1370" s="208"/>
      <c r="C1370" s="49"/>
      <c r="D1370" s="50"/>
      <c r="E1370" s="50"/>
      <c r="F1370" s="50"/>
      <c r="G1370" s="209"/>
      <c r="H1370" s="48"/>
      <c r="I1370" s="457" t="str">
        <f t="shared" si="42"/>
        <v/>
      </c>
      <c r="J1370" s="241" cm="1">
        <f t="array" ref="J1370">SUMPRODUCT(--(K1370:N1370&lt;&gt;"")) + IF(TRIM(O1370)="",0,LEN(O1370)-LEN(SUBSTITUTE(O1370,",",""))+1)</f>
        <v>0</v>
      </c>
      <c r="K1370" s="242" t="str">
        <f>IF(AND(G1370&lt;&gt;0,G1370&lt;&gt;""),IF(B1370="","",IF(ISNUMBER(MATCH(B1370,'Look Up Values'!$B$2:$B$500,0)),"","Dest. error")),"")</f>
        <v/>
      </c>
      <c r="L1370" s="242" t="str">
        <f>IF(AND(G1370&lt;&gt;0,G1370&lt;&gt;""),IF(C1370="","",IF(AND(ISNUMBER(--LEFT(C1370,FIND(" ",C1370&amp;" ")-1)),OR(LEN(LEFT(C1370,FIND(" ",C1370&amp;" ")-1))=6,LEN(LEFT(C1370,FIND(" ",C1370&amp;" ")-1))=7),OR(ISNUMBER(MATCH(LEFT(C1370,FIND(" ",C1370&amp;" ")-1),'Look Up Values'!$G$2:$G$1000,0)),ISNUMBER(MATCH(LEFT(C1370,FIND(" ",C1370&amp;" ")-1),'Look Up Values'!$AE$2:$AE$2000,0)))),"","EWC error")),"")</f>
        <v/>
      </c>
      <c r="M1370" s="242" t="str" cm="1">
        <f t="array" ref="M1370">IF(AND(G1370&lt;&gt;0,G1370&lt;&gt;""),IF(E1370="","",IF(ISNUMBER(MATCH(SUBSTITUTE(E1370," ",""),SUBSTITUTE('Look Up Values'!$I$2:$I$10," ",""),0)),"","State error")),"")</f>
        <v/>
      </c>
      <c r="N1370" s="242" t="str" cm="1">
        <f t="array" ref="N1370">IF(AND(G1370&lt;&gt;0,G1370&lt;&gt;""),IF(F1370="","",IF(ISNUMBER(MATCH(SUBSTITUTE(F1370," ",""),SUBSTITUTE('Look Up Values'!$W$2:$W$30," ",""),0)),"","D&amp;R error")),"")</f>
        <v/>
      </c>
      <c r="O1370" s="256" t="str">
        <f t="shared" si="43"/>
        <v/>
      </c>
    </row>
    <row r="1371" spans="1:15" ht="15.75">
      <c r="A1371" s="250">
        <v>1364</v>
      </c>
      <c r="B1371" s="208"/>
      <c r="C1371" s="49"/>
      <c r="D1371" s="50"/>
      <c r="E1371" s="50"/>
      <c r="F1371" s="50"/>
      <c r="G1371" s="209"/>
      <c r="H1371" s="48"/>
      <c r="I1371" s="457" t="str">
        <f t="shared" si="42"/>
        <v/>
      </c>
      <c r="J1371" s="241" cm="1">
        <f t="array" ref="J1371">SUMPRODUCT(--(K1371:N1371&lt;&gt;"")) + IF(TRIM(O1371)="",0,LEN(O1371)-LEN(SUBSTITUTE(O1371,",",""))+1)</f>
        <v>0</v>
      </c>
      <c r="K1371" s="242" t="str">
        <f>IF(AND(G1371&lt;&gt;0,G1371&lt;&gt;""),IF(B1371="","",IF(ISNUMBER(MATCH(B1371,'Look Up Values'!$B$2:$B$500,0)),"","Dest. error")),"")</f>
        <v/>
      </c>
      <c r="L1371" s="242" t="str">
        <f>IF(AND(G1371&lt;&gt;0,G1371&lt;&gt;""),IF(C1371="","",IF(AND(ISNUMBER(--LEFT(C1371,FIND(" ",C1371&amp;" ")-1)),OR(LEN(LEFT(C1371,FIND(" ",C1371&amp;" ")-1))=6,LEN(LEFT(C1371,FIND(" ",C1371&amp;" ")-1))=7),OR(ISNUMBER(MATCH(LEFT(C1371,FIND(" ",C1371&amp;" ")-1),'Look Up Values'!$G$2:$G$1000,0)),ISNUMBER(MATCH(LEFT(C1371,FIND(" ",C1371&amp;" ")-1),'Look Up Values'!$AE$2:$AE$2000,0)))),"","EWC error")),"")</f>
        <v/>
      </c>
      <c r="M1371" s="242" t="str" cm="1">
        <f t="array" ref="M1371">IF(AND(G1371&lt;&gt;0,G1371&lt;&gt;""),IF(E1371="","",IF(ISNUMBER(MATCH(SUBSTITUTE(E1371," ",""),SUBSTITUTE('Look Up Values'!$I$2:$I$10," ",""),0)),"","State error")),"")</f>
        <v/>
      </c>
      <c r="N1371" s="242" t="str" cm="1">
        <f t="array" ref="N1371">IF(AND(G1371&lt;&gt;0,G1371&lt;&gt;""),IF(F1371="","",IF(ISNUMBER(MATCH(SUBSTITUTE(F1371," ",""),SUBSTITUTE('Look Up Values'!$W$2:$W$30," ",""),0)),"","D&amp;R error")),"")</f>
        <v/>
      </c>
      <c r="O1371" s="256" t="str">
        <f t="shared" si="43"/>
        <v/>
      </c>
    </row>
    <row r="1372" spans="1:15" ht="15.75">
      <c r="A1372" s="250">
        <v>1365</v>
      </c>
      <c r="B1372" s="208"/>
      <c r="C1372" s="49"/>
      <c r="D1372" s="50"/>
      <c r="E1372" s="50"/>
      <c r="F1372" s="50"/>
      <c r="G1372" s="209"/>
      <c r="H1372" s="48"/>
      <c r="I1372" s="457" t="str">
        <f t="shared" si="42"/>
        <v/>
      </c>
      <c r="J1372" s="241" cm="1">
        <f t="array" ref="J1372">SUMPRODUCT(--(K1372:N1372&lt;&gt;"")) + IF(TRIM(O1372)="",0,LEN(O1372)-LEN(SUBSTITUTE(O1372,",",""))+1)</f>
        <v>0</v>
      </c>
      <c r="K1372" s="242" t="str">
        <f>IF(AND(G1372&lt;&gt;0,G1372&lt;&gt;""),IF(B1372="","",IF(ISNUMBER(MATCH(B1372,'Look Up Values'!$B$2:$B$500,0)),"","Dest. error")),"")</f>
        <v/>
      </c>
      <c r="L1372" s="242" t="str">
        <f>IF(AND(G1372&lt;&gt;0,G1372&lt;&gt;""),IF(C1372="","",IF(AND(ISNUMBER(--LEFT(C1372,FIND(" ",C1372&amp;" ")-1)),OR(LEN(LEFT(C1372,FIND(" ",C1372&amp;" ")-1))=6,LEN(LEFT(C1372,FIND(" ",C1372&amp;" ")-1))=7),OR(ISNUMBER(MATCH(LEFT(C1372,FIND(" ",C1372&amp;" ")-1),'Look Up Values'!$G$2:$G$1000,0)),ISNUMBER(MATCH(LEFT(C1372,FIND(" ",C1372&amp;" ")-1),'Look Up Values'!$AE$2:$AE$2000,0)))),"","EWC error")),"")</f>
        <v/>
      </c>
      <c r="M1372" s="242" t="str" cm="1">
        <f t="array" ref="M1372">IF(AND(G1372&lt;&gt;0,G1372&lt;&gt;""),IF(E1372="","",IF(ISNUMBER(MATCH(SUBSTITUTE(E1372," ",""),SUBSTITUTE('Look Up Values'!$I$2:$I$10," ",""),0)),"","State error")),"")</f>
        <v/>
      </c>
      <c r="N1372" s="242" t="str" cm="1">
        <f t="array" ref="N1372">IF(AND(G1372&lt;&gt;0,G1372&lt;&gt;""),IF(F1372="","",IF(ISNUMBER(MATCH(SUBSTITUTE(F1372," ",""),SUBSTITUTE('Look Up Values'!$W$2:$W$30," ",""),0)),"","D&amp;R error")),"")</f>
        <v/>
      </c>
      <c r="O1372" s="256" t="str">
        <f t="shared" si="43"/>
        <v/>
      </c>
    </row>
    <row r="1373" spans="1:15" ht="15.75">
      <c r="A1373" s="250">
        <v>1366</v>
      </c>
      <c r="B1373" s="208"/>
      <c r="C1373" s="49"/>
      <c r="D1373" s="50"/>
      <c r="E1373" s="50"/>
      <c r="F1373" s="50"/>
      <c r="G1373" s="209"/>
      <c r="H1373" s="48"/>
      <c r="I1373" s="457" t="str">
        <f t="shared" si="42"/>
        <v/>
      </c>
      <c r="J1373" s="241" cm="1">
        <f t="array" ref="J1373">SUMPRODUCT(--(K1373:N1373&lt;&gt;"")) + IF(TRIM(O1373)="",0,LEN(O1373)-LEN(SUBSTITUTE(O1373,",",""))+1)</f>
        <v>0</v>
      </c>
      <c r="K1373" s="242" t="str">
        <f>IF(AND(G1373&lt;&gt;0,G1373&lt;&gt;""),IF(B1373="","",IF(ISNUMBER(MATCH(B1373,'Look Up Values'!$B$2:$B$500,0)),"","Dest. error")),"")</f>
        <v/>
      </c>
      <c r="L1373" s="242" t="str">
        <f>IF(AND(G1373&lt;&gt;0,G1373&lt;&gt;""),IF(C1373="","",IF(AND(ISNUMBER(--LEFT(C1373,FIND(" ",C1373&amp;" ")-1)),OR(LEN(LEFT(C1373,FIND(" ",C1373&amp;" ")-1))=6,LEN(LEFT(C1373,FIND(" ",C1373&amp;" ")-1))=7),OR(ISNUMBER(MATCH(LEFT(C1373,FIND(" ",C1373&amp;" ")-1),'Look Up Values'!$G$2:$G$1000,0)),ISNUMBER(MATCH(LEFT(C1373,FIND(" ",C1373&amp;" ")-1),'Look Up Values'!$AE$2:$AE$2000,0)))),"","EWC error")),"")</f>
        <v/>
      </c>
      <c r="M1373" s="242" t="str" cm="1">
        <f t="array" ref="M1373">IF(AND(G1373&lt;&gt;0,G1373&lt;&gt;""),IF(E1373="","",IF(ISNUMBER(MATCH(SUBSTITUTE(E1373," ",""),SUBSTITUTE('Look Up Values'!$I$2:$I$10," ",""),0)),"","State error")),"")</f>
        <v/>
      </c>
      <c r="N1373" s="242" t="str" cm="1">
        <f t="array" ref="N1373">IF(AND(G1373&lt;&gt;0,G1373&lt;&gt;""),IF(F1373="","",IF(ISNUMBER(MATCH(SUBSTITUTE(F1373," ",""),SUBSTITUTE('Look Up Values'!$W$2:$W$30," ",""),0)),"","D&amp;R error")),"")</f>
        <v/>
      </c>
      <c r="O1373" s="256" t="str">
        <f t="shared" si="43"/>
        <v/>
      </c>
    </row>
    <row r="1374" spans="1:15" ht="15.75">
      <c r="A1374" s="250">
        <v>1367</v>
      </c>
      <c r="B1374" s="208"/>
      <c r="C1374" s="49"/>
      <c r="D1374" s="50"/>
      <c r="E1374" s="50"/>
      <c r="F1374" s="50"/>
      <c r="G1374" s="209"/>
      <c r="H1374" s="48"/>
      <c r="I1374" s="457" t="str">
        <f t="shared" si="42"/>
        <v/>
      </c>
      <c r="J1374" s="241" cm="1">
        <f t="array" ref="J1374">SUMPRODUCT(--(K1374:N1374&lt;&gt;"")) + IF(TRIM(O1374)="",0,LEN(O1374)-LEN(SUBSTITUTE(O1374,",",""))+1)</f>
        <v>0</v>
      </c>
      <c r="K1374" s="242" t="str">
        <f>IF(AND(G1374&lt;&gt;0,G1374&lt;&gt;""),IF(B1374="","",IF(ISNUMBER(MATCH(B1374,'Look Up Values'!$B$2:$B$500,0)),"","Dest. error")),"")</f>
        <v/>
      </c>
      <c r="L1374" s="242" t="str">
        <f>IF(AND(G1374&lt;&gt;0,G1374&lt;&gt;""),IF(C1374="","",IF(AND(ISNUMBER(--LEFT(C1374,FIND(" ",C1374&amp;" ")-1)),OR(LEN(LEFT(C1374,FIND(" ",C1374&amp;" ")-1))=6,LEN(LEFT(C1374,FIND(" ",C1374&amp;" ")-1))=7),OR(ISNUMBER(MATCH(LEFT(C1374,FIND(" ",C1374&amp;" ")-1),'Look Up Values'!$G$2:$G$1000,0)),ISNUMBER(MATCH(LEFT(C1374,FIND(" ",C1374&amp;" ")-1),'Look Up Values'!$AE$2:$AE$2000,0)))),"","EWC error")),"")</f>
        <v/>
      </c>
      <c r="M1374" s="242" t="str" cm="1">
        <f t="array" ref="M1374">IF(AND(G1374&lt;&gt;0,G1374&lt;&gt;""),IF(E1374="","",IF(ISNUMBER(MATCH(SUBSTITUTE(E1374," ",""),SUBSTITUTE('Look Up Values'!$I$2:$I$10," ",""),0)),"","State error")),"")</f>
        <v/>
      </c>
      <c r="N1374" s="242" t="str" cm="1">
        <f t="array" ref="N1374">IF(AND(G1374&lt;&gt;0,G1374&lt;&gt;""),IF(F1374="","",IF(ISNUMBER(MATCH(SUBSTITUTE(F1374," ",""),SUBSTITUTE('Look Up Values'!$W$2:$W$30," ",""),0)),"","D&amp;R error")),"")</f>
        <v/>
      </c>
      <c r="O1374" s="256" t="str">
        <f t="shared" si="43"/>
        <v/>
      </c>
    </row>
    <row r="1375" spans="1:15" ht="15.75">
      <c r="A1375" s="250">
        <v>1368</v>
      </c>
      <c r="B1375" s="208"/>
      <c r="C1375" s="49"/>
      <c r="D1375" s="50"/>
      <c r="E1375" s="50"/>
      <c r="F1375" s="50"/>
      <c r="G1375" s="209"/>
      <c r="H1375" s="48"/>
      <c r="I1375" s="457" t="str">
        <f t="shared" si="42"/>
        <v/>
      </c>
      <c r="J1375" s="241" cm="1">
        <f t="array" ref="J1375">SUMPRODUCT(--(K1375:N1375&lt;&gt;"")) + IF(TRIM(O1375)="",0,LEN(O1375)-LEN(SUBSTITUTE(O1375,",",""))+1)</f>
        <v>0</v>
      </c>
      <c r="K1375" s="242" t="str">
        <f>IF(AND(G1375&lt;&gt;0,G1375&lt;&gt;""),IF(B1375="","",IF(ISNUMBER(MATCH(B1375,'Look Up Values'!$B$2:$B$500,0)),"","Dest. error")),"")</f>
        <v/>
      </c>
      <c r="L1375" s="242" t="str">
        <f>IF(AND(G1375&lt;&gt;0,G1375&lt;&gt;""),IF(C1375="","",IF(AND(ISNUMBER(--LEFT(C1375,FIND(" ",C1375&amp;" ")-1)),OR(LEN(LEFT(C1375,FIND(" ",C1375&amp;" ")-1))=6,LEN(LEFT(C1375,FIND(" ",C1375&amp;" ")-1))=7),OR(ISNUMBER(MATCH(LEFT(C1375,FIND(" ",C1375&amp;" ")-1),'Look Up Values'!$G$2:$G$1000,0)),ISNUMBER(MATCH(LEFT(C1375,FIND(" ",C1375&amp;" ")-1),'Look Up Values'!$AE$2:$AE$2000,0)))),"","EWC error")),"")</f>
        <v/>
      </c>
      <c r="M1375" s="242" t="str" cm="1">
        <f t="array" ref="M1375">IF(AND(G1375&lt;&gt;0,G1375&lt;&gt;""),IF(E1375="","",IF(ISNUMBER(MATCH(SUBSTITUTE(E1375," ",""),SUBSTITUTE('Look Up Values'!$I$2:$I$10," ",""),0)),"","State error")),"")</f>
        <v/>
      </c>
      <c r="N1375" s="242" t="str" cm="1">
        <f t="array" ref="N1375">IF(AND(G1375&lt;&gt;0,G1375&lt;&gt;""),IF(F1375="","",IF(ISNUMBER(MATCH(SUBSTITUTE(F1375," ",""),SUBSTITUTE('Look Up Values'!$W$2:$W$30," ",""),0)),"","D&amp;R error")),"")</f>
        <v/>
      </c>
      <c r="O1375" s="256" t="str">
        <f t="shared" si="43"/>
        <v/>
      </c>
    </row>
    <row r="1376" spans="1:15" ht="15.75">
      <c r="A1376" s="250">
        <v>1369</v>
      </c>
      <c r="B1376" s="208"/>
      <c r="C1376" s="49"/>
      <c r="D1376" s="50"/>
      <c r="E1376" s="50"/>
      <c r="F1376" s="50"/>
      <c r="G1376" s="209"/>
      <c r="H1376" s="48"/>
      <c r="I1376" s="457" t="str">
        <f t="shared" si="42"/>
        <v/>
      </c>
      <c r="J1376" s="241" cm="1">
        <f t="array" ref="J1376">SUMPRODUCT(--(K1376:N1376&lt;&gt;"")) + IF(TRIM(O1376)="",0,LEN(O1376)-LEN(SUBSTITUTE(O1376,",",""))+1)</f>
        <v>0</v>
      </c>
      <c r="K1376" s="242" t="str">
        <f>IF(AND(G1376&lt;&gt;0,G1376&lt;&gt;""),IF(B1376="","",IF(ISNUMBER(MATCH(B1376,'Look Up Values'!$B$2:$B$500,0)),"","Dest. error")),"")</f>
        <v/>
      </c>
      <c r="L1376" s="242" t="str">
        <f>IF(AND(G1376&lt;&gt;0,G1376&lt;&gt;""),IF(C1376="","",IF(AND(ISNUMBER(--LEFT(C1376,FIND(" ",C1376&amp;" ")-1)),OR(LEN(LEFT(C1376,FIND(" ",C1376&amp;" ")-1))=6,LEN(LEFT(C1376,FIND(" ",C1376&amp;" ")-1))=7),OR(ISNUMBER(MATCH(LEFT(C1376,FIND(" ",C1376&amp;" ")-1),'Look Up Values'!$G$2:$G$1000,0)),ISNUMBER(MATCH(LEFT(C1376,FIND(" ",C1376&amp;" ")-1),'Look Up Values'!$AE$2:$AE$2000,0)))),"","EWC error")),"")</f>
        <v/>
      </c>
      <c r="M1376" s="242" t="str" cm="1">
        <f t="array" ref="M1376">IF(AND(G1376&lt;&gt;0,G1376&lt;&gt;""),IF(E1376="","",IF(ISNUMBER(MATCH(SUBSTITUTE(E1376," ",""),SUBSTITUTE('Look Up Values'!$I$2:$I$10," ",""),0)),"","State error")),"")</f>
        <v/>
      </c>
      <c r="N1376" s="242" t="str" cm="1">
        <f t="array" ref="N1376">IF(AND(G1376&lt;&gt;0,G1376&lt;&gt;""),IF(F1376="","",IF(ISNUMBER(MATCH(SUBSTITUTE(F1376," ",""),SUBSTITUTE('Look Up Values'!$W$2:$W$30," ",""),0)),"","D&amp;R error")),"")</f>
        <v/>
      </c>
      <c r="O1376" s="256" t="str">
        <f t="shared" si="43"/>
        <v/>
      </c>
    </row>
    <row r="1377" spans="1:15" ht="15.75">
      <c r="A1377" s="250">
        <v>1370</v>
      </c>
      <c r="B1377" s="208"/>
      <c r="C1377" s="49"/>
      <c r="D1377" s="50"/>
      <c r="E1377" s="50"/>
      <c r="F1377" s="50"/>
      <c r="G1377" s="209"/>
      <c r="H1377" s="48"/>
      <c r="I1377" s="457" t="str">
        <f t="shared" si="42"/>
        <v/>
      </c>
      <c r="J1377" s="241" cm="1">
        <f t="array" ref="J1377">SUMPRODUCT(--(K1377:N1377&lt;&gt;"")) + IF(TRIM(O1377)="",0,LEN(O1377)-LEN(SUBSTITUTE(O1377,",",""))+1)</f>
        <v>0</v>
      </c>
      <c r="K1377" s="242" t="str">
        <f>IF(AND(G1377&lt;&gt;0,G1377&lt;&gt;""),IF(B1377="","",IF(ISNUMBER(MATCH(B1377,'Look Up Values'!$B$2:$B$500,0)),"","Dest. error")),"")</f>
        <v/>
      </c>
      <c r="L1377" s="242" t="str">
        <f>IF(AND(G1377&lt;&gt;0,G1377&lt;&gt;""),IF(C1377="","",IF(AND(ISNUMBER(--LEFT(C1377,FIND(" ",C1377&amp;" ")-1)),OR(LEN(LEFT(C1377,FIND(" ",C1377&amp;" ")-1))=6,LEN(LEFT(C1377,FIND(" ",C1377&amp;" ")-1))=7),OR(ISNUMBER(MATCH(LEFT(C1377,FIND(" ",C1377&amp;" ")-1),'Look Up Values'!$G$2:$G$1000,0)),ISNUMBER(MATCH(LEFT(C1377,FIND(" ",C1377&amp;" ")-1),'Look Up Values'!$AE$2:$AE$2000,0)))),"","EWC error")),"")</f>
        <v/>
      </c>
      <c r="M1377" s="242" t="str" cm="1">
        <f t="array" ref="M1377">IF(AND(G1377&lt;&gt;0,G1377&lt;&gt;""),IF(E1377="","",IF(ISNUMBER(MATCH(SUBSTITUTE(E1377," ",""),SUBSTITUTE('Look Up Values'!$I$2:$I$10," ",""),0)),"","State error")),"")</f>
        <v/>
      </c>
      <c r="N1377" s="242" t="str" cm="1">
        <f t="array" ref="N1377">IF(AND(G1377&lt;&gt;0,G1377&lt;&gt;""),IF(F1377="","",IF(ISNUMBER(MATCH(SUBSTITUTE(F1377," ",""),SUBSTITUTE('Look Up Values'!$W$2:$W$30," ",""),0)),"","D&amp;R error")),"")</f>
        <v/>
      </c>
      <c r="O1377" s="256" t="str">
        <f t="shared" si="43"/>
        <v/>
      </c>
    </row>
    <row r="1378" spans="1:15" ht="15.75">
      <c r="A1378" s="250">
        <v>1371</v>
      </c>
      <c r="B1378" s="208"/>
      <c r="C1378" s="49"/>
      <c r="D1378" s="50"/>
      <c r="E1378" s="50"/>
      <c r="F1378" s="50"/>
      <c r="G1378" s="209"/>
      <c r="H1378" s="48"/>
      <c r="I1378" s="457" t="str">
        <f t="shared" si="42"/>
        <v/>
      </c>
      <c r="J1378" s="241" cm="1">
        <f t="array" ref="J1378">SUMPRODUCT(--(K1378:N1378&lt;&gt;"")) + IF(TRIM(O1378)="",0,LEN(O1378)-LEN(SUBSTITUTE(O1378,",",""))+1)</f>
        <v>0</v>
      </c>
      <c r="K1378" s="242" t="str">
        <f>IF(AND(G1378&lt;&gt;0,G1378&lt;&gt;""),IF(B1378="","",IF(ISNUMBER(MATCH(B1378,'Look Up Values'!$B$2:$B$500,0)),"","Dest. error")),"")</f>
        <v/>
      </c>
      <c r="L1378" s="242" t="str">
        <f>IF(AND(G1378&lt;&gt;0,G1378&lt;&gt;""),IF(C1378="","",IF(AND(ISNUMBER(--LEFT(C1378,FIND(" ",C1378&amp;" ")-1)),OR(LEN(LEFT(C1378,FIND(" ",C1378&amp;" ")-1))=6,LEN(LEFT(C1378,FIND(" ",C1378&amp;" ")-1))=7),OR(ISNUMBER(MATCH(LEFT(C1378,FIND(" ",C1378&amp;" ")-1),'Look Up Values'!$G$2:$G$1000,0)),ISNUMBER(MATCH(LEFT(C1378,FIND(" ",C1378&amp;" ")-1),'Look Up Values'!$AE$2:$AE$2000,0)))),"","EWC error")),"")</f>
        <v/>
      </c>
      <c r="M1378" s="242" t="str" cm="1">
        <f t="array" ref="M1378">IF(AND(G1378&lt;&gt;0,G1378&lt;&gt;""),IF(E1378="","",IF(ISNUMBER(MATCH(SUBSTITUTE(E1378," ",""),SUBSTITUTE('Look Up Values'!$I$2:$I$10," ",""),0)),"","State error")),"")</f>
        <v/>
      </c>
      <c r="N1378" s="242" t="str" cm="1">
        <f t="array" ref="N1378">IF(AND(G1378&lt;&gt;0,G1378&lt;&gt;""),IF(F1378="","",IF(ISNUMBER(MATCH(SUBSTITUTE(F1378," ",""),SUBSTITUTE('Look Up Values'!$W$2:$W$30," ",""),0)),"","D&amp;R error")),"")</f>
        <v/>
      </c>
      <c r="O1378" s="256" t="str">
        <f t="shared" si="43"/>
        <v/>
      </c>
    </row>
    <row r="1379" spans="1:15" ht="15.75">
      <c r="A1379" s="250">
        <v>1372</v>
      </c>
      <c r="B1379" s="208"/>
      <c r="C1379" s="49"/>
      <c r="D1379" s="50"/>
      <c r="E1379" s="50"/>
      <c r="F1379" s="50"/>
      <c r="G1379" s="209"/>
      <c r="H1379" s="48"/>
      <c r="I1379" s="457" t="str">
        <f t="shared" si="42"/>
        <v/>
      </c>
      <c r="J1379" s="241" cm="1">
        <f t="array" ref="J1379">SUMPRODUCT(--(K1379:N1379&lt;&gt;"")) + IF(TRIM(O1379)="",0,LEN(O1379)-LEN(SUBSTITUTE(O1379,",",""))+1)</f>
        <v>0</v>
      </c>
      <c r="K1379" s="242" t="str">
        <f>IF(AND(G1379&lt;&gt;0,G1379&lt;&gt;""),IF(B1379="","",IF(ISNUMBER(MATCH(B1379,'Look Up Values'!$B$2:$B$500,0)),"","Dest. error")),"")</f>
        <v/>
      </c>
      <c r="L1379" s="242" t="str">
        <f>IF(AND(G1379&lt;&gt;0,G1379&lt;&gt;""),IF(C1379="","",IF(AND(ISNUMBER(--LEFT(C1379,FIND(" ",C1379&amp;" ")-1)),OR(LEN(LEFT(C1379,FIND(" ",C1379&amp;" ")-1))=6,LEN(LEFT(C1379,FIND(" ",C1379&amp;" ")-1))=7),OR(ISNUMBER(MATCH(LEFT(C1379,FIND(" ",C1379&amp;" ")-1),'Look Up Values'!$G$2:$G$1000,0)),ISNUMBER(MATCH(LEFT(C1379,FIND(" ",C1379&amp;" ")-1),'Look Up Values'!$AE$2:$AE$2000,0)))),"","EWC error")),"")</f>
        <v/>
      </c>
      <c r="M1379" s="242" t="str" cm="1">
        <f t="array" ref="M1379">IF(AND(G1379&lt;&gt;0,G1379&lt;&gt;""),IF(E1379="","",IF(ISNUMBER(MATCH(SUBSTITUTE(E1379," ",""),SUBSTITUTE('Look Up Values'!$I$2:$I$10," ",""),0)),"","State error")),"")</f>
        <v/>
      </c>
      <c r="N1379" s="242" t="str" cm="1">
        <f t="array" ref="N1379">IF(AND(G1379&lt;&gt;0,G1379&lt;&gt;""),IF(F1379="","",IF(ISNUMBER(MATCH(SUBSTITUTE(F1379," ",""),SUBSTITUTE('Look Up Values'!$W$2:$W$30," ",""),0)),"","D&amp;R error")),"")</f>
        <v/>
      </c>
      <c r="O1379" s="256" t="str">
        <f t="shared" si="43"/>
        <v/>
      </c>
    </row>
    <row r="1380" spans="1:15" ht="15.75">
      <c r="A1380" s="250">
        <v>1373</v>
      </c>
      <c r="B1380" s="208"/>
      <c r="C1380" s="49"/>
      <c r="D1380" s="50"/>
      <c r="E1380" s="50"/>
      <c r="F1380" s="50"/>
      <c r="G1380" s="209"/>
      <c r="H1380" s="48"/>
      <c r="I1380" s="457" t="str">
        <f t="shared" si="42"/>
        <v/>
      </c>
      <c r="J1380" s="241" cm="1">
        <f t="array" ref="J1380">SUMPRODUCT(--(K1380:N1380&lt;&gt;"")) + IF(TRIM(O1380)="",0,LEN(O1380)-LEN(SUBSTITUTE(O1380,",",""))+1)</f>
        <v>0</v>
      </c>
      <c r="K1380" s="242" t="str">
        <f>IF(AND(G1380&lt;&gt;0,G1380&lt;&gt;""),IF(B1380="","",IF(ISNUMBER(MATCH(B1380,'Look Up Values'!$B$2:$B$500,0)),"","Dest. error")),"")</f>
        <v/>
      </c>
      <c r="L1380" s="242" t="str">
        <f>IF(AND(G1380&lt;&gt;0,G1380&lt;&gt;""),IF(C1380="","",IF(AND(ISNUMBER(--LEFT(C1380,FIND(" ",C1380&amp;" ")-1)),OR(LEN(LEFT(C1380,FIND(" ",C1380&amp;" ")-1))=6,LEN(LEFT(C1380,FIND(" ",C1380&amp;" ")-1))=7),OR(ISNUMBER(MATCH(LEFT(C1380,FIND(" ",C1380&amp;" ")-1),'Look Up Values'!$G$2:$G$1000,0)),ISNUMBER(MATCH(LEFT(C1380,FIND(" ",C1380&amp;" ")-1),'Look Up Values'!$AE$2:$AE$2000,0)))),"","EWC error")),"")</f>
        <v/>
      </c>
      <c r="M1380" s="242" t="str" cm="1">
        <f t="array" ref="M1380">IF(AND(G1380&lt;&gt;0,G1380&lt;&gt;""),IF(E1380="","",IF(ISNUMBER(MATCH(SUBSTITUTE(E1380," ",""),SUBSTITUTE('Look Up Values'!$I$2:$I$10," ",""),0)),"","State error")),"")</f>
        <v/>
      </c>
      <c r="N1380" s="242" t="str" cm="1">
        <f t="array" ref="N1380">IF(AND(G1380&lt;&gt;0,G1380&lt;&gt;""),IF(F1380="","",IF(ISNUMBER(MATCH(SUBSTITUTE(F1380," ",""),SUBSTITUTE('Look Up Values'!$W$2:$W$30," ",""),0)),"","D&amp;R error")),"")</f>
        <v/>
      </c>
      <c r="O1380" s="256" t="str">
        <f t="shared" si="43"/>
        <v/>
      </c>
    </row>
    <row r="1381" spans="1:15" ht="15.75">
      <c r="A1381" s="250">
        <v>1374</v>
      </c>
      <c r="B1381" s="208"/>
      <c r="C1381" s="49"/>
      <c r="D1381" s="50"/>
      <c r="E1381" s="50"/>
      <c r="F1381" s="50"/>
      <c r="G1381" s="209"/>
      <c r="H1381" s="48"/>
      <c r="I1381" s="457" t="str">
        <f t="shared" si="42"/>
        <v/>
      </c>
      <c r="J1381" s="241" cm="1">
        <f t="array" ref="J1381">SUMPRODUCT(--(K1381:N1381&lt;&gt;"")) + IF(TRIM(O1381)="",0,LEN(O1381)-LEN(SUBSTITUTE(O1381,",",""))+1)</f>
        <v>0</v>
      </c>
      <c r="K1381" s="242" t="str">
        <f>IF(AND(G1381&lt;&gt;0,G1381&lt;&gt;""),IF(B1381="","",IF(ISNUMBER(MATCH(B1381,'Look Up Values'!$B$2:$B$500,0)),"","Dest. error")),"")</f>
        <v/>
      </c>
      <c r="L1381" s="242" t="str">
        <f>IF(AND(G1381&lt;&gt;0,G1381&lt;&gt;""),IF(C1381="","",IF(AND(ISNUMBER(--LEFT(C1381,FIND(" ",C1381&amp;" ")-1)),OR(LEN(LEFT(C1381,FIND(" ",C1381&amp;" ")-1))=6,LEN(LEFT(C1381,FIND(" ",C1381&amp;" ")-1))=7),OR(ISNUMBER(MATCH(LEFT(C1381,FIND(" ",C1381&amp;" ")-1),'Look Up Values'!$G$2:$G$1000,0)),ISNUMBER(MATCH(LEFT(C1381,FIND(" ",C1381&amp;" ")-1),'Look Up Values'!$AE$2:$AE$2000,0)))),"","EWC error")),"")</f>
        <v/>
      </c>
      <c r="M1381" s="242" t="str" cm="1">
        <f t="array" ref="M1381">IF(AND(G1381&lt;&gt;0,G1381&lt;&gt;""),IF(E1381="","",IF(ISNUMBER(MATCH(SUBSTITUTE(E1381," ",""),SUBSTITUTE('Look Up Values'!$I$2:$I$10," ",""),0)),"","State error")),"")</f>
        <v/>
      </c>
      <c r="N1381" s="242" t="str" cm="1">
        <f t="array" ref="N1381">IF(AND(G1381&lt;&gt;0,G1381&lt;&gt;""),IF(F1381="","",IF(ISNUMBER(MATCH(SUBSTITUTE(F1381," ",""),SUBSTITUTE('Look Up Values'!$W$2:$W$30," ",""),0)),"","D&amp;R error")),"")</f>
        <v/>
      </c>
      <c r="O1381" s="256" t="str">
        <f t="shared" si="43"/>
        <v/>
      </c>
    </row>
    <row r="1382" spans="1:15" ht="15.75">
      <c r="A1382" s="250">
        <v>1375</v>
      </c>
      <c r="B1382" s="208"/>
      <c r="C1382" s="49"/>
      <c r="D1382" s="50"/>
      <c r="E1382" s="50"/>
      <c r="F1382" s="50"/>
      <c r="G1382" s="209"/>
      <c r="H1382" s="48"/>
      <c r="I1382" s="457" t="str">
        <f t="shared" si="42"/>
        <v/>
      </c>
      <c r="J1382" s="241" cm="1">
        <f t="array" ref="J1382">SUMPRODUCT(--(K1382:N1382&lt;&gt;"")) + IF(TRIM(O1382)="",0,LEN(O1382)-LEN(SUBSTITUTE(O1382,",",""))+1)</f>
        <v>0</v>
      </c>
      <c r="K1382" s="242" t="str">
        <f>IF(AND(G1382&lt;&gt;0,G1382&lt;&gt;""),IF(B1382="","",IF(ISNUMBER(MATCH(B1382,'Look Up Values'!$B$2:$B$500,0)),"","Dest. error")),"")</f>
        <v/>
      </c>
      <c r="L1382" s="242" t="str">
        <f>IF(AND(G1382&lt;&gt;0,G1382&lt;&gt;""),IF(C1382="","",IF(AND(ISNUMBER(--LEFT(C1382,FIND(" ",C1382&amp;" ")-1)),OR(LEN(LEFT(C1382,FIND(" ",C1382&amp;" ")-1))=6,LEN(LEFT(C1382,FIND(" ",C1382&amp;" ")-1))=7),OR(ISNUMBER(MATCH(LEFT(C1382,FIND(" ",C1382&amp;" ")-1),'Look Up Values'!$G$2:$G$1000,0)),ISNUMBER(MATCH(LEFT(C1382,FIND(" ",C1382&amp;" ")-1),'Look Up Values'!$AE$2:$AE$2000,0)))),"","EWC error")),"")</f>
        <v/>
      </c>
      <c r="M1382" s="242" t="str" cm="1">
        <f t="array" ref="M1382">IF(AND(G1382&lt;&gt;0,G1382&lt;&gt;""),IF(E1382="","",IF(ISNUMBER(MATCH(SUBSTITUTE(E1382," ",""),SUBSTITUTE('Look Up Values'!$I$2:$I$10," ",""),0)),"","State error")),"")</f>
        <v/>
      </c>
      <c r="N1382" s="242" t="str" cm="1">
        <f t="array" ref="N1382">IF(AND(G1382&lt;&gt;0,G1382&lt;&gt;""),IF(F1382="","",IF(ISNUMBER(MATCH(SUBSTITUTE(F1382," ",""),SUBSTITUTE('Look Up Values'!$W$2:$W$30," ",""),0)),"","D&amp;R error")),"")</f>
        <v/>
      </c>
      <c r="O1382" s="256" t="str">
        <f t="shared" si="43"/>
        <v/>
      </c>
    </row>
    <row r="1383" spans="1:15" ht="15.75">
      <c r="A1383" s="250">
        <v>1376</v>
      </c>
      <c r="B1383" s="208"/>
      <c r="C1383" s="49"/>
      <c r="D1383" s="50"/>
      <c r="E1383" s="50"/>
      <c r="F1383" s="50"/>
      <c r="G1383" s="209"/>
      <c r="H1383" s="48"/>
      <c r="I1383" s="457" t="str">
        <f t="shared" si="42"/>
        <v/>
      </c>
      <c r="J1383" s="241" cm="1">
        <f t="array" ref="J1383">SUMPRODUCT(--(K1383:N1383&lt;&gt;"")) + IF(TRIM(O1383)="",0,LEN(O1383)-LEN(SUBSTITUTE(O1383,",",""))+1)</f>
        <v>0</v>
      </c>
      <c r="K1383" s="242" t="str">
        <f>IF(AND(G1383&lt;&gt;0,G1383&lt;&gt;""),IF(B1383="","",IF(ISNUMBER(MATCH(B1383,'Look Up Values'!$B$2:$B$500,0)),"","Dest. error")),"")</f>
        <v/>
      </c>
      <c r="L1383" s="242" t="str">
        <f>IF(AND(G1383&lt;&gt;0,G1383&lt;&gt;""),IF(C1383="","",IF(AND(ISNUMBER(--LEFT(C1383,FIND(" ",C1383&amp;" ")-1)),OR(LEN(LEFT(C1383,FIND(" ",C1383&amp;" ")-1))=6,LEN(LEFT(C1383,FIND(" ",C1383&amp;" ")-1))=7),OR(ISNUMBER(MATCH(LEFT(C1383,FIND(" ",C1383&amp;" ")-1),'Look Up Values'!$G$2:$G$1000,0)),ISNUMBER(MATCH(LEFT(C1383,FIND(" ",C1383&amp;" ")-1),'Look Up Values'!$AE$2:$AE$2000,0)))),"","EWC error")),"")</f>
        <v/>
      </c>
      <c r="M1383" s="242" t="str" cm="1">
        <f t="array" ref="M1383">IF(AND(G1383&lt;&gt;0,G1383&lt;&gt;""),IF(E1383="","",IF(ISNUMBER(MATCH(SUBSTITUTE(E1383," ",""),SUBSTITUTE('Look Up Values'!$I$2:$I$10," ",""),0)),"","State error")),"")</f>
        <v/>
      </c>
      <c r="N1383" s="242" t="str" cm="1">
        <f t="array" ref="N1383">IF(AND(G1383&lt;&gt;0,G1383&lt;&gt;""),IF(F1383="","",IF(ISNUMBER(MATCH(SUBSTITUTE(F1383," ",""),SUBSTITUTE('Look Up Values'!$W$2:$W$30," ",""),0)),"","D&amp;R error")),"")</f>
        <v/>
      </c>
      <c r="O1383" s="256" t="str">
        <f t="shared" si="43"/>
        <v/>
      </c>
    </row>
    <row r="1384" spans="1:15" ht="15.75">
      <c r="A1384" s="250">
        <v>1377</v>
      </c>
      <c r="B1384" s="208"/>
      <c r="C1384" s="49"/>
      <c r="D1384" s="50"/>
      <c r="E1384" s="50"/>
      <c r="F1384" s="50"/>
      <c r="G1384" s="209"/>
      <c r="H1384" s="48"/>
      <c r="I1384" s="457" t="str">
        <f t="shared" si="42"/>
        <v/>
      </c>
      <c r="J1384" s="241" cm="1">
        <f t="array" ref="J1384">SUMPRODUCT(--(K1384:N1384&lt;&gt;"")) + IF(TRIM(O1384)="",0,LEN(O1384)-LEN(SUBSTITUTE(O1384,",",""))+1)</f>
        <v>0</v>
      </c>
      <c r="K1384" s="242" t="str">
        <f>IF(AND(G1384&lt;&gt;0,G1384&lt;&gt;""),IF(B1384="","",IF(ISNUMBER(MATCH(B1384,'Look Up Values'!$B$2:$B$500,0)),"","Dest. error")),"")</f>
        <v/>
      </c>
      <c r="L1384" s="242" t="str">
        <f>IF(AND(G1384&lt;&gt;0,G1384&lt;&gt;""),IF(C1384="","",IF(AND(ISNUMBER(--LEFT(C1384,FIND(" ",C1384&amp;" ")-1)),OR(LEN(LEFT(C1384,FIND(" ",C1384&amp;" ")-1))=6,LEN(LEFT(C1384,FIND(" ",C1384&amp;" ")-1))=7),OR(ISNUMBER(MATCH(LEFT(C1384,FIND(" ",C1384&amp;" ")-1),'Look Up Values'!$G$2:$G$1000,0)),ISNUMBER(MATCH(LEFT(C1384,FIND(" ",C1384&amp;" ")-1),'Look Up Values'!$AE$2:$AE$2000,0)))),"","EWC error")),"")</f>
        <v/>
      </c>
      <c r="M1384" s="242" t="str" cm="1">
        <f t="array" ref="M1384">IF(AND(G1384&lt;&gt;0,G1384&lt;&gt;""),IF(E1384="","",IF(ISNUMBER(MATCH(SUBSTITUTE(E1384," ",""),SUBSTITUTE('Look Up Values'!$I$2:$I$10," ",""),0)),"","State error")),"")</f>
        <v/>
      </c>
      <c r="N1384" s="242" t="str" cm="1">
        <f t="array" ref="N1384">IF(AND(G1384&lt;&gt;0,G1384&lt;&gt;""),IF(F1384="","",IF(ISNUMBER(MATCH(SUBSTITUTE(F1384," ",""),SUBSTITUTE('Look Up Values'!$W$2:$W$30," ",""),0)),"","D&amp;R error")),"")</f>
        <v/>
      </c>
      <c r="O1384" s="256" t="str">
        <f t="shared" si="43"/>
        <v/>
      </c>
    </row>
    <row r="1385" spans="1:15" ht="15.75">
      <c r="A1385" s="250">
        <v>1378</v>
      </c>
      <c r="B1385" s="208"/>
      <c r="C1385" s="49"/>
      <c r="D1385" s="50"/>
      <c r="E1385" s="50"/>
      <c r="F1385" s="50"/>
      <c r="G1385" s="209"/>
      <c r="H1385" s="48"/>
      <c r="I1385" s="457" t="str">
        <f t="shared" si="42"/>
        <v/>
      </c>
      <c r="J1385" s="241" cm="1">
        <f t="array" ref="J1385">SUMPRODUCT(--(K1385:N1385&lt;&gt;"")) + IF(TRIM(O1385)="",0,LEN(O1385)-LEN(SUBSTITUTE(O1385,",",""))+1)</f>
        <v>0</v>
      </c>
      <c r="K1385" s="242" t="str">
        <f>IF(AND(G1385&lt;&gt;0,G1385&lt;&gt;""),IF(B1385="","",IF(ISNUMBER(MATCH(B1385,'Look Up Values'!$B$2:$B$500,0)),"","Dest. error")),"")</f>
        <v/>
      </c>
      <c r="L1385" s="242" t="str">
        <f>IF(AND(G1385&lt;&gt;0,G1385&lt;&gt;""),IF(C1385="","",IF(AND(ISNUMBER(--LEFT(C1385,FIND(" ",C1385&amp;" ")-1)),OR(LEN(LEFT(C1385,FIND(" ",C1385&amp;" ")-1))=6,LEN(LEFT(C1385,FIND(" ",C1385&amp;" ")-1))=7),OR(ISNUMBER(MATCH(LEFT(C1385,FIND(" ",C1385&amp;" ")-1),'Look Up Values'!$G$2:$G$1000,0)),ISNUMBER(MATCH(LEFT(C1385,FIND(" ",C1385&amp;" ")-1),'Look Up Values'!$AE$2:$AE$2000,0)))),"","EWC error")),"")</f>
        <v/>
      </c>
      <c r="M1385" s="242" t="str" cm="1">
        <f t="array" ref="M1385">IF(AND(G1385&lt;&gt;0,G1385&lt;&gt;""),IF(E1385="","",IF(ISNUMBER(MATCH(SUBSTITUTE(E1385," ",""),SUBSTITUTE('Look Up Values'!$I$2:$I$10," ",""),0)),"","State error")),"")</f>
        <v/>
      </c>
      <c r="N1385" s="242" t="str" cm="1">
        <f t="array" ref="N1385">IF(AND(G1385&lt;&gt;0,G1385&lt;&gt;""),IF(F1385="","",IF(ISNUMBER(MATCH(SUBSTITUTE(F1385," ",""),SUBSTITUTE('Look Up Values'!$W$2:$W$30," ",""),0)),"","D&amp;R error")),"")</f>
        <v/>
      </c>
      <c r="O1385" s="256" t="str">
        <f t="shared" si="43"/>
        <v/>
      </c>
    </row>
    <row r="1386" spans="1:15" ht="15.75">
      <c r="A1386" s="250">
        <v>1379</v>
      </c>
      <c r="B1386" s="208"/>
      <c r="C1386" s="49"/>
      <c r="D1386" s="50"/>
      <c r="E1386" s="50"/>
      <c r="F1386" s="50"/>
      <c r="G1386" s="209"/>
      <c r="H1386" s="48"/>
      <c r="I1386" s="457" t="str">
        <f t="shared" si="42"/>
        <v/>
      </c>
      <c r="J1386" s="241" cm="1">
        <f t="array" ref="J1386">SUMPRODUCT(--(K1386:N1386&lt;&gt;"")) + IF(TRIM(O1386)="",0,LEN(O1386)-LEN(SUBSTITUTE(O1386,",",""))+1)</f>
        <v>0</v>
      </c>
      <c r="K1386" s="242" t="str">
        <f>IF(AND(G1386&lt;&gt;0,G1386&lt;&gt;""),IF(B1386="","",IF(ISNUMBER(MATCH(B1386,'Look Up Values'!$B$2:$B$500,0)),"","Dest. error")),"")</f>
        <v/>
      </c>
      <c r="L1386" s="242" t="str">
        <f>IF(AND(G1386&lt;&gt;0,G1386&lt;&gt;""),IF(C1386="","",IF(AND(ISNUMBER(--LEFT(C1386,FIND(" ",C1386&amp;" ")-1)),OR(LEN(LEFT(C1386,FIND(" ",C1386&amp;" ")-1))=6,LEN(LEFT(C1386,FIND(" ",C1386&amp;" ")-1))=7),OR(ISNUMBER(MATCH(LEFT(C1386,FIND(" ",C1386&amp;" ")-1),'Look Up Values'!$G$2:$G$1000,0)),ISNUMBER(MATCH(LEFT(C1386,FIND(" ",C1386&amp;" ")-1),'Look Up Values'!$AE$2:$AE$2000,0)))),"","EWC error")),"")</f>
        <v/>
      </c>
      <c r="M1386" s="242" t="str" cm="1">
        <f t="array" ref="M1386">IF(AND(G1386&lt;&gt;0,G1386&lt;&gt;""),IF(E1386="","",IF(ISNUMBER(MATCH(SUBSTITUTE(E1386," ",""),SUBSTITUTE('Look Up Values'!$I$2:$I$10," ",""),0)),"","State error")),"")</f>
        <v/>
      </c>
      <c r="N1386" s="242" t="str" cm="1">
        <f t="array" ref="N1386">IF(AND(G1386&lt;&gt;0,G1386&lt;&gt;""),IF(F1386="","",IF(ISNUMBER(MATCH(SUBSTITUTE(F1386," ",""),SUBSTITUTE('Look Up Values'!$W$2:$W$30," ",""),0)),"","D&amp;R error")),"")</f>
        <v/>
      </c>
      <c r="O1386" s="256" t="str">
        <f t="shared" si="43"/>
        <v/>
      </c>
    </row>
    <row r="1387" spans="1:15" ht="15.75">
      <c r="A1387" s="250">
        <v>1380</v>
      </c>
      <c r="B1387" s="208"/>
      <c r="C1387" s="49"/>
      <c r="D1387" s="50"/>
      <c r="E1387" s="50"/>
      <c r="F1387" s="50"/>
      <c r="G1387" s="209"/>
      <c r="H1387" s="48"/>
      <c r="I1387" s="457" t="str">
        <f t="shared" si="42"/>
        <v/>
      </c>
      <c r="J1387" s="241" cm="1">
        <f t="array" ref="J1387">SUMPRODUCT(--(K1387:N1387&lt;&gt;"")) + IF(TRIM(O1387)="",0,LEN(O1387)-LEN(SUBSTITUTE(O1387,",",""))+1)</f>
        <v>0</v>
      </c>
      <c r="K1387" s="242" t="str">
        <f>IF(AND(G1387&lt;&gt;0,G1387&lt;&gt;""),IF(B1387="","",IF(ISNUMBER(MATCH(B1387,'Look Up Values'!$B$2:$B$500,0)),"","Dest. error")),"")</f>
        <v/>
      </c>
      <c r="L1387" s="242" t="str">
        <f>IF(AND(G1387&lt;&gt;0,G1387&lt;&gt;""),IF(C1387="","",IF(AND(ISNUMBER(--LEFT(C1387,FIND(" ",C1387&amp;" ")-1)),OR(LEN(LEFT(C1387,FIND(" ",C1387&amp;" ")-1))=6,LEN(LEFT(C1387,FIND(" ",C1387&amp;" ")-1))=7),OR(ISNUMBER(MATCH(LEFT(C1387,FIND(" ",C1387&amp;" ")-1),'Look Up Values'!$G$2:$G$1000,0)),ISNUMBER(MATCH(LEFT(C1387,FIND(" ",C1387&amp;" ")-1),'Look Up Values'!$AE$2:$AE$2000,0)))),"","EWC error")),"")</f>
        <v/>
      </c>
      <c r="M1387" s="242" t="str" cm="1">
        <f t="array" ref="M1387">IF(AND(G1387&lt;&gt;0,G1387&lt;&gt;""),IF(E1387="","",IF(ISNUMBER(MATCH(SUBSTITUTE(E1387," ",""),SUBSTITUTE('Look Up Values'!$I$2:$I$10," ",""),0)),"","State error")),"")</f>
        <v/>
      </c>
      <c r="N1387" s="242" t="str" cm="1">
        <f t="array" ref="N1387">IF(AND(G1387&lt;&gt;0,G1387&lt;&gt;""),IF(F1387="","",IF(ISNUMBER(MATCH(SUBSTITUTE(F1387," ",""),SUBSTITUTE('Look Up Values'!$W$2:$W$30," ",""),0)),"","D&amp;R error")),"")</f>
        <v/>
      </c>
      <c r="O1387" s="256" t="str">
        <f t="shared" si="43"/>
        <v/>
      </c>
    </row>
    <row r="1388" spans="1:15" ht="15.75">
      <c r="A1388" s="250">
        <v>1381</v>
      </c>
      <c r="B1388" s="208"/>
      <c r="C1388" s="49"/>
      <c r="D1388" s="50"/>
      <c r="E1388" s="50"/>
      <c r="F1388" s="50"/>
      <c r="G1388" s="209"/>
      <c r="H1388" s="48"/>
      <c r="I1388" s="457" t="str">
        <f t="shared" si="42"/>
        <v/>
      </c>
      <c r="J1388" s="241" cm="1">
        <f t="array" ref="J1388">SUMPRODUCT(--(K1388:N1388&lt;&gt;"")) + IF(TRIM(O1388)="",0,LEN(O1388)-LEN(SUBSTITUTE(O1388,",",""))+1)</f>
        <v>0</v>
      </c>
      <c r="K1388" s="242" t="str">
        <f>IF(AND(G1388&lt;&gt;0,G1388&lt;&gt;""),IF(B1388="","",IF(ISNUMBER(MATCH(B1388,'Look Up Values'!$B$2:$B$500,0)),"","Dest. error")),"")</f>
        <v/>
      </c>
      <c r="L1388" s="242" t="str">
        <f>IF(AND(G1388&lt;&gt;0,G1388&lt;&gt;""),IF(C1388="","",IF(AND(ISNUMBER(--LEFT(C1388,FIND(" ",C1388&amp;" ")-1)),OR(LEN(LEFT(C1388,FIND(" ",C1388&amp;" ")-1))=6,LEN(LEFT(C1388,FIND(" ",C1388&amp;" ")-1))=7),OR(ISNUMBER(MATCH(LEFT(C1388,FIND(" ",C1388&amp;" ")-1),'Look Up Values'!$G$2:$G$1000,0)),ISNUMBER(MATCH(LEFT(C1388,FIND(" ",C1388&amp;" ")-1),'Look Up Values'!$AE$2:$AE$2000,0)))),"","EWC error")),"")</f>
        <v/>
      </c>
      <c r="M1388" s="242" t="str" cm="1">
        <f t="array" ref="M1388">IF(AND(G1388&lt;&gt;0,G1388&lt;&gt;""),IF(E1388="","",IF(ISNUMBER(MATCH(SUBSTITUTE(E1388," ",""),SUBSTITUTE('Look Up Values'!$I$2:$I$10," ",""),0)),"","State error")),"")</f>
        <v/>
      </c>
      <c r="N1388" s="242" t="str" cm="1">
        <f t="array" ref="N1388">IF(AND(G1388&lt;&gt;0,G1388&lt;&gt;""),IF(F1388="","",IF(ISNUMBER(MATCH(SUBSTITUTE(F1388," ",""),SUBSTITUTE('Look Up Values'!$W$2:$W$30," ",""),0)),"","D&amp;R error")),"")</f>
        <v/>
      </c>
      <c r="O1388" s="256" t="str">
        <f t="shared" si="43"/>
        <v/>
      </c>
    </row>
    <row r="1389" spans="1:15" ht="15.75">
      <c r="A1389" s="250">
        <v>1382</v>
      </c>
      <c r="B1389" s="208"/>
      <c r="C1389" s="49"/>
      <c r="D1389" s="50"/>
      <c r="E1389" s="50"/>
      <c r="F1389" s="50"/>
      <c r="G1389" s="209"/>
      <c r="H1389" s="48"/>
      <c r="I1389" s="457" t="str">
        <f t="shared" si="42"/>
        <v/>
      </c>
      <c r="J1389" s="241" cm="1">
        <f t="array" ref="J1389">SUMPRODUCT(--(K1389:N1389&lt;&gt;"")) + IF(TRIM(O1389)="",0,LEN(O1389)-LEN(SUBSTITUTE(O1389,",",""))+1)</f>
        <v>0</v>
      </c>
      <c r="K1389" s="242" t="str">
        <f>IF(AND(G1389&lt;&gt;0,G1389&lt;&gt;""),IF(B1389="","",IF(ISNUMBER(MATCH(B1389,'Look Up Values'!$B$2:$B$500,0)),"","Dest. error")),"")</f>
        <v/>
      </c>
      <c r="L1389" s="242" t="str">
        <f>IF(AND(G1389&lt;&gt;0,G1389&lt;&gt;""),IF(C1389="","",IF(AND(ISNUMBER(--LEFT(C1389,FIND(" ",C1389&amp;" ")-1)),OR(LEN(LEFT(C1389,FIND(" ",C1389&amp;" ")-1))=6,LEN(LEFT(C1389,FIND(" ",C1389&amp;" ")-1))=7),OR(ISNUMBER(MATCH(LEFT(C1389,FIND(" ",C1389&amp;" ")-1),'Look Up Values'!$G$2:$G$1000,0)),ISNUMBER(MATCH(LEFT(C1389,FIND(" ",C1389&amp;" ")-1),'Look Up Values'!$AE$2:$AE$2000,0)))),"","EWC error")),"")</f>
        <v/>
      </c>
      <c r="M1389" s="242" t="str" cm="1">
        <f t="array" ref="M1389">IF(AND(G1389&lt;&gt;0,G1389&lt;&gt;""),IF(E1389="","",IF(ISNUMBER(MATCH(SUBSTITUTE(E1389," ",""),SUBSTITUTE('Look Up Values'!$I$2:$I$10," ",""),0)),"","State error")),"")</f>
        <v/>
      </c>
      <c r="N1389" s="242" t="str" cm="1">
        <f t="array" ref="N1389">IF(AND(G1389&lt;&gt;0,G1389&lt;&gt;""),IF(F1389="","",IF(ISNUMBER(MATCH(SUBSTITUTE(F1389," ",""),SUBSTITUTE('Look Up Values'!$W$2:$W$30," ",""),0)),"","D&amp;R error")),"")</f>
        <v/>
      </c>
      <c r="O1389" s="256" t="str">
        <f t="shared" si="43"/>
        <v/>
      </c>
    </row>
    <row r="1390" spans="1:15" ht="15.75">
      <c r="A1390" s="250">
        <v>1383</v>
      </c>
      <c r="B1390" s="208"/>
      <c r="C1390" s="49"/>
      <c r="D1390" s="50"/>
      <c r="E1390" s="50"/>
      <c r="F1390" s="50"/>
      <c r="G1390" s="209"/>
      <c r="H1390" s="48"/>
      <c r="I1390" s="457" t="str">
        <f t="shared" si="42"/>
        <v/>
      </c>
      <c r="J1390" s="241" cm="1">
        <f t="array" ref="J1390">SUMPRODUCT(--(K1390:N1390&lt;&gt;"")) + IF(TRIM(O1390)="",0,LEN(O1390)-LEN(SUBSTITUTE(O1390,",",""))+1)</f>
        <v>0</v>
      </c>
      <c r="K1390" s="242" t="str">
        <f>IF(AND(G1390&lt;&gt;0,G1390&lt;&gt;""),IF(B1390="","",IF(ISNUMBER(MATCH(B1390,'Look Up Values'!$B$2:$B$500,0)),"","Dest. error")),"")</f>
        <v/>
      </c>
      <c r="L1390" s="242" t="str">
        <f>IF(AND(G1390&lt;&gt;0,G1390&lt;&gt;""),IF(C1390="","",IF(AND(ISNUMBER(--LEFT(C1390,FIND(" ",C1390&amp;" ")-1)),OR(LEN(LEFT(C1390,FIND(" ",C1390&amp;" ")-1))=6,LEN(LEFT(C1390,FIND(" ",C1390&amp;" ")-1))=7),OR(ISNUMBER(MATCH(LEFT(C1390,FIND(" ",C1390&amp;" ")-1),'Look Up Values'!$G$2:$G$1000,0)),ISNUMBER(MATCH(LEFT(C1390,FIND(" ",C1390&amp;" ")-1),'Look Up Values'!$AE$2:$AE$2000,0)))),"","EWC error")),"")</f>
        <v/>
      </c>
      <c r="M1390" s="242" t="str" cm="1">
        <f t="array" ref="M1390">IF(AND(G1390&lt;&gt;0,G1390&lt;&gt;""),IF(E1390="","",IF(ISNUMBER(MATCH(SUBSTITUTE(E1390," ",""),SUBSTITUTE('Look Up Values'!$I$2:$I$10," ",""),0)),"","State error")),"")</f>
        <v/>
      </c>
      <c r="N1390" s="242" t="str" cm="1">
        <f t="array" ref="N1390">IF(AND(G1390&lt;&gt;0,G1390&lt;&gt;""),IF(F1390="","",IF(ISNUMBER(MATCH(SUBSTITUTE(F1390," ",""),SUBSTITUTE('Look Up Values'!$W$2:$W$30," ",""),0)),"","D&amp;R error")),"")</f>
        <v/>
      </c>
      <c r="O1390" s="256" t="str">
        <f t="shared" si="43"/>
        <v/>
      </c>
    </row>
    <row r="1391" spans="1:15" ht="15.75">
      <c r="A1391" s="250">
        <v>1384</v>
      </c>
      <c r="B1391" s="208"/>
      <c r="C1391" s="49"/>
      <c r="D1391" s="50"/>
      <c r="E1391" s="50"/>
      <c r="F1391" s="50"/>
      <c r="G1391" s="209"/>
      <c r="H1391" s="48"/>
      <c r="I1391" s="457" t="str">
        <f t="shared" si="42"/>
        <v/>
      </c>
      <c r="J1391" s="241" cm="1">
        <f t="array" ref="J1391">SUMPRODUCT(--(K1391:N1391&lt;&gt;"")) + IF(TRIM(O1391)="",0,LEN(O1391)-LEN(SUBSTITUTE(O1391,",",""))+1)</f>
        <v>0</v>
      </c>
      <c r="K1391" s="242" t="str">
        <f>IF(AND(G1391&lt;&gt;0,G1391&lt;&gt;""),IF(B1391="","",IF(ISNUMBER(MATCH(B1391,'Look Up Values'!$B$2:$B$500,0)),"","Dest. error")),"")</f>
        <v/>
      </c>
      <c r="L1391" s="242" t="str">
        <f>IF(AND(G1391&lt;&gt;0,G1391&lt;&gt;""),IF(C1391="","",IF(AND(ISNUMBER(--LEFT(C1391,FIND(" ",C1391&amp;" ")-1)),OR(LEN(LEFT(C1391,FIND(" ",C1391&amp;" ")-1))=6,LEN(LEFT(C1391,FIND(" ",C1391&amp;" ")-1))=7),OR(ISNUMBER(MATCH(LEFT(C1391,FIND(" ",C1391&amp;" ")-1),'Look Up Values'!$G$2:$G$1000,0)),ISNUMBER(MATCH(LEFT(C1391,FIND(" ",C1391&amp;" ")-1),'Look Up Values'!$AE$2:$AE$2000,0)))),"","EWC error")),"")</f>
        <v/>
      </c>
      <c r="M1391" s="242" t="str" cm="1">
        <f t="array" ref="M1391">IF(AND(G1391&lt;&gt;0,G1391&lt;&gt;""),IF(E1391="","",IF(ISNUMBER(MATCH(SUBSTITUTE(E1391," ",""),SUBSTITUTE('Look Up Values'!$I$2:$I$10," ",""),0)),"","State error")),"")</f>
        <v/>
      </c>
      <c r="N1391" s="242" t="str" cm="1">
        <f t="array" ref="N1391">IF(AND(G1391&lt;&gt;0,G1391&lt;&gt;""),IF(F1391="","",IF(ISNUMBER(MATCH(SUBSTITUTE(F1391," ",""),SUBSTITUTE('Look Up Values'!$W$2:$W$30," ",""),0)),"","D&amp;R error")),"")</f>
        <v/>
      </c>
      <c r="O1391" s="256" t="str">
        <f t="shared" si="43"/>
        <v/>
      </c>
    </row>
    <row r="1392" spans="1:15" ht="15.75">
      <c r="A1392" s="250">
        <v>1385</v>
      </c>
      <c r="B1392" s="208"/>
      <c r="C1392" s="49"/>
      <c r="D1392" s="50"/>
      <c r="E1392" s="50"/>
      <c r="F1392" s="50"/>
      <c r="G1392" s="209"/>
      <c r="H1392" s="48"/>
      <c r="I1392" s="457" t="str">
        <f t="shared" si="42"/>
        <v/>
      </c>
      <c r="J1392" s="241" cm="1">
        <f t="array" ref="J1392">SUMPRODUCT(--(K1392:N1392&lt;&gt;"")) + IF(TRIM(O1392)="",0,LEN(O1392)-LEN(SUBSTITUTE(O1392,",",""))+1)</f>
        <v>0</v>
      </c>
      <c r="K1392" s="242" t="str">
        <f>IF(AND(G1392&lt;&gt;0,G1392&lt;&gt;""),IF(B1392="","",IF(ISNUMBER(MATCH(B1392,'Look Up Values'!$B$2:$B$500,0)),"","Dest. error")),"")</f>
        <v/>
      </c>
      <c r="L1392" s="242" t="str">
        <f>IF(AND(G1392&lt;&gt;0,G1392&lt;&gt;""),IF(C1392="","",IF(AND(ISNUMBER(--LEFT(C1392,FIND(" ",C1392&amp;" ")-1)),OR(LEN(LEFT(C1392,FIND(" ",C1392&amp;" ")-1))=6,LEN(LEFT(C1392,FIND(" ",C1392&amp;" ")-1))=7),OR(ISNUMBER(MATCH(LEFT(C1392,FIND(" ",C1392&amp;" ")-1),'Look Up Values'!$G$2:$G$1000,0)),ISNUMBER(MATCH(LEFT(C1392,FIND(" ",C1392&amp;" ")-1),'Look Up Values'!$AE$2:$AE$2000,0)))),"","EWC error")),"")</f>
        <v/>
      </c>
      <c r="M1392" s="242" t="str" cm="1">
        <f t="array" ref="M1392">IF(AND(G1392&lt;&gt;0,G1392&lt;&gt;""),IF(E1392="","",IF(ISNUMBER(MATCH(SUBSTITUTE(E1392," ",""),SUBSTITUTE('Look Up Values'!$I$2:$I$10," ",""),0)),"","State error")),"")</f>
        <v/>
      </c>
      <c r="N1392" s="242" t="str" cm="1">
        <f t="array" ref="N1392">IF(AND(G1392&lt;&gt;0,G1392&lt;&gt;""),IF(F1392="","",IF(ISNUMBER(MATCH(SUBSTITUTE(F1392," ",""),SUBSTITUTE('Look Up Values'!$W$2:$W$30," ",""),0)),"","D&amp;R error")),"")</f>
        <v/>
      </c>
      <c r="O1392" s="256" t="str">
        <f t="shared" si="43"/>
        <v/>
      </c>
    </row>
    <row r="1393" spans="1:15" ht="15.75">
      <c r="A1393" s="250">
        <v>1386</v>
      </c>
      <c r="B1393" s="208"/>
      <c r="C1393" s="49"/>
      <c r="D1393" s="50"/>
      <c r="E1393" s="50"/>
      <c r="F1393" s="50"/>
      <c r="G1393" s="209"/>
      <c r="H1393" s="48"/>
      <c r="I1393" s="457" t="str">
        <f t="shared" si="42"/>
        <v/>
      </c>
      <c r="J1393" s="241" cm="1">
        <f t="array" ref="J1393">SUMPRODUCT(--(K1393:N1393&lt;&gt;"")) + IF(TRIM(O1393)="",0,LEN(O1393)-LEN(SUBSTITUTE(O1393,",",""))+1)</f>
        <v>0</v>
      </c>
      <c r="K1393" s="242" t="str">
        <f>IF(AND(G1393&lt;&gt;0,G1393&lt;&gt;""),IF(B1393="","",IF(ISNUMBER(MATCH(B1393,'Look Up Values'!$B$2:$B$500,0)),"","Dest. error")),"")</f>
        <v/>
      </c>
      <c r="L1393" s="242" t="str">
        <f>IF(AND(G1393&lt;&gt;0,G1393&lt;&gt;""),IF(C1393="","",IF(AND(ISNUMBER(--LEFT(C1393,FIND(" ",C1393&amp;" ")-1)),OR(LEN(LEFT(C1393,FIND(" ",C1393&amp;" ")-1))=6,LEN(LEFT(C1393,FIND(" ",C1393&amp;" ")-1))=7),OR(ISNUMBER(MATCH(LEFT(C1393,FIND(" ",C1393&amp;" ")-1),'Look Up Values'!$G$2:$G$1000,0)),ISNUMBER(MATCH(LEFT(C1393,FIND(" ",C1393&amp;" ")-1),'Look Up Values'!$AE$2:$AE$2000,0)))),"","EWC error")),"")</f>
        <v/>
      </c>
      <c r="M1393" s="242" t="str" cm="1">
        <f t="array" ref="M1393">IF(AND(G1393&lt;&gt;0,G1393&lt;&gt;""),IF(E1393="","",IF(ISNUMBER(MATCH(SUBSTITUTE(E1393," ",""),SUBSTITUTE('Look Up Values'!$I$2:$I$10," ",""),0)),"","State error")),"")</f>
        <v/>
      </c>
      <c r="N1393" s="242" t="str" cm="1">
        <f t="array" ref="N1393">IF(AND(G1393&lt;&gt;0,G1393&lt;&gt;""),IF(F1393="","",IF(ISNUMBER(MATCH(SUBSTITUTE(F1393," ",""),SUBSTITUTE('Look Up Values'!$W$2:$W$30," ",""),0)),"","D&amp;R error")),"")</f>
        <v/>
      </c>
      <c r="O1393" s="256" t="str">
        <f t="shared" si="43"/>
        <v/>
      </c>
    </row>
    <row r="1394" spans="1:15" ht="15.75">
      <c r="A1394" s="250">
        <v>1387</v>
      </c>
      <c r="B1394" s="208"/>
      <c r="C1394" s="49"/>
      <c r="D1394" s="50"/>
      <c r="E1394" s="50"/>
      <c r="F1394" s="50"/>
      <c r="G1394" s="209"/>
      <c r="H1394" s="48"/>
      <c r="I1394" s="457" t="str">
        <f t="shared" si="42"/>
        <v/>
      </c>
      <c r="J1394" s="241" cm="1">
        <f t="array" ref="J1394">SUMPRODUCT(--(K1394:N1394&lt;&gt;"")) + IF(TRIM(O1394)="",0,LEN(O1394)-LEN(SUBSTITUTE(O1394,",",""))+1)</f>
        <v>0</v>
      </c>
      <c r="K1394" s="242" t="str">
        <f>IF(AND(G1394&lt;&gt;0,G1394&lt;&gt;""),IF(B1394="","",IF(ISNUMBER(MATCH(B1394,'Look Up Values'!$B$2:$B$500,0)),"","Dest. error")),"")</f>
        <v/>
      </c>
      <c r="L1394" s="242" t="str">
        <f>IF(AND(G1394&lt;&gt;0,G1394&lt;&gt;""),IF(C1394="","",IF(AND(ISNUMBER(--LEFT(C1394,FIND(" ",C1394&amp;" ")-1)),OR(LEN(LEFT(C1394,FIND(" ",C1394&amp;" ")-1))=6,LEN(LEFT(C1394,FIND(" ",C1394&amp;" ")-1))=7),OR(ISNUMBER(MATCH(LEFT(C1394,FIND(" ",C1394&amp;" ")-1),'Look Up Values'!$G$2:$G$1000,0)),ISNUMBER(MATCH(LEFT(C1394,FIND(" ",C1394&amp;" ")-1),'Look Up Values'!$AE$2:$AE$2000,0)))),"","EWC error")),"")</f>
        <v/>
      </c>
      <c r="M1394" s="242" t="str" cm="1">
        <f t="array" ref="M1394">IF(AND(G1394&lt;&gt;0,G1394&lt;&gt;""),IF(E1394="","",IF(ISNUMBER(MATCH(SUBSTITUTE(E1394," ",""),SUBSTITUTE('Look Up Values'!$I$2:$I$10," ",""),0)),"","State error")),"")</f>
        <v/>
      </c>
      <c r="N1394" s="242" t="str" cm="1">
        <f t="array" ref="N1394">IF(AND(G1394&lt;&gt;0,G1394&lt;&gt;""),IF(F1394="","",IF(ISNUMBER(MATCH(SUBSTITUTE(F1394," ",""),SUBSTITUTE('Look Up Values'!$W$2:$W$30," ",""),0)),"","D&amp;R error")),"")</f>
        <v/>
      </c>
      <c r="O1394" s="256" t="str">
        <f t="shared" si="43"/>
        <v/>
      </c>
    </row>
    <row r="1395" spans="1:15" ht="15.75">
      <c r="A1395" s="250">
        <v>1388</v>
      </c>
      <c r="B1395" s="208"/>
      <c r="C1395" s="49"/>
      <c r="D1395" s="50"/>
      <c r="E1395" s="50"/>
      <c r="F1395" s="50"/>
      <c r="G1395" s="209"/>
      <c r="H1395" s="48"/>
      <c r="I1395" s="457" t="str">
        <f t="shared" si="42"/>
        <v/>
      </c>
      <c r="J1395" s="241" cm="1">
        <f t="array" ref="J1395">SUMPRODUCT(--(K1395:N1395&lt;&gt;"")) + IF(TRIM(O1395)="",0,LEN(O1395)-LEN(SUBSTITUTE(O1395,",",""))+1)</f>
        <v>0</v>
      </c>
      <c r="K1395" s="242" t="str">
        <f>IF(AND(G1395&lt;&gt;0,G1395&lt;&gt;""),IF(B1395="","",IF(ISNUMBER(MATCH(B1395,'Look Up Values'!$B$2:$B$500,0)),"","Dest. error")),"")</f>
        <v/>
      </c>
      <c r="L1395" s="242" t="str">
        <f>IF(AND(G1395&lt;&gt;0,G1395&lt;&gt;""),IF(C1395="","",IF(AND(ISNUMBER(--LEFT(C1395,FIND(" ",C1395&amp;" ")-1)),OR(LEN(LEFT(C1395,FIND(" ",C1395&amp;" ")-1))=6,LEN(LEFT(C1395,FIND(" ",C1395&amp;" ")-1))=7),OR(ISNUMBER(MATCH(LEFT(C1395,FIND(" ",C1395&amp;" ")-1),'Look Up Values'!$G$2:$G$1000,0)),ISNUMBER(MATCH(LEFT(C1395,FIND(" ",C1395&amp;" ")-1),'Look Up Values'!$AE$2:$AE$2000,0)))),"","EWC error")),"")</f>
        <v/>
      </c>
      <c r="M1395" s="242" t="str" cm="1">
        <f t="array" ref="M1395">IF(AND(G1395&lt;&gt;0,G1395&lt;&gt;""),IF(E1395="","",IF(ISNUMBER(MATCH(SUBSTITUTE(E1395," ",""),SUBSTITUTE('Look Up Values'!$I$2:$I$10," ",""),0)),"","State error")),"")</f>
        <v/>
      </c>
      <c r="N1395" s="242" t="str" cm="1">
        <f t="array" ref="N1395">IF(AND(G1395&lt;&gt;0,G1395&lt;&gt;""),IF(F1395="","",IF(ISNUMBER(MATCH(SUBSTITUTE(F1395," ",""),SUBSTITUTE('Look Up Values'!$W$2:$W$30," ",""),0)),"","D&amp;R error")),"")</f>
        <v/>
      </c>
      <c r="O1395" s="256" t="str">
        <f t="shared" si="43"/>
        <v/>
      </c>
    </row>
    <row r="1396" spans="1:15" ht="15.75">
      <c r="A1396" s="250">
        <v>1389</v>
      </c>
      <c r="B1396" s="208"/>
      <c r="C1396" s="49"/>
      <c r="D1396" s="50"/>
      <c r="E1396" s="50"/>
      <c r="F1396" s="50"/>
      <c r="G1396" s="209"/>
      <c r="H1396" s="48"/>
      <c r="I1396" s="457" t="str">
        <f t="shared" si="42"/>
        <v/>
      </c>
      <c r="J1396" s="241" cm="1">
        <f t="array" ref="J1396">SUMPRODUCT(--(K1396:N1396&lt;&gt;"")) + IF(TRIM(O1396)="",0,LEN(O1396)-LEN(SUBSTITUTE(O1396,",",""))+1)</f>
        <v>0</v>
      </c>
      <c r="K1396" s="242" t="str">
        <f>IF(AND(G1396&lt;&gt;0,G1396&lt;&gt;""),IF(B1396="","",IF(ISNUMBER(MATCH(B1396,'Look Up Values'!$B$2:$B$500,0)),"","Dest. error")),"")</f>
        <v/>
      </c>
      <c r="L1396" s="242" t="str">
        <f>IF(AND(G1396&lt;&gt;0,G1396&lt;&gt;""),IF(C1396="","",IF(AND(ISNUMBER(--LEFT(C1396,FIND(" ",C1396&amp;" ")-1)),OR(LEN(LEFT(C1396,FIND(" ",C1396&amp;" ")-1))=6,LEN(LEFT(C1396,FIND(" ",C1396&amp;" ")-1))=7),OR(ISNUMBER(MATCH(LEFT(C1396,FIND(" ",C1396&amp;" ")-1),'Look Up Values'!$G$2:$G$1000,0)),ISNUMBER(MATCH(LEFT(C1396,FIND(" ",C1396&amp;" ")-1),'Look Up Values'!$AE$2:$AE$2000,0)))),"","EWC error")),"")</f>
        <v/>
      </c>
      <c r="M1396" s="242" t="str" cm="1">
        <f t="array" ref="M1396">IF(AND(G1396&lt;&gt;0,G1396&lt;&gt;""),IF(E1396="","",IF(ISNUMBER(MATCH(SUBSTITUTE(E1396," ",""),SUBSTITUTE('Look Up Values'!$I$2:$I$10," ",""),0)),"","State error")),"")</f>
        <v/>
      </c>
      <c r="N1396" s="242" t="str" cm="1">
        <f t="array" ref="N1396">IF(AND(G1396&lt;&gt;0,G1396&lt;&gt;""),IF(F1396="","",IF(ISNUMBER(MATCH(SUBSTITUTE(F1396," ",""),SUBSTITUTE('Look Up Values'!$W$2:$W$30," ",""),0)),"","D&amp;R error")),"")</f>
        <v/>
      </c>
      <c r="O1396" s="256" t="str">
        <f t="shared" si="43"/>
        <v/>
      </c>
    </row>
    <row r="1397" spans="1:15" ht="15.75">
      <c r="A1397" s="250">
        <v>1390</v>
      </c>
      <c r="B1397" s="208"/>
      <c r="C1397" s="49"/>
      <c r="D1397" s="50"/>
      <c r="E1397" s="50"/>
      <c r="F1397" s="50"/>
      <c r="G1397" s="209"/>
      <c r="H1397" s="48"/>
      <c r="I1397" s="457" t="str">
        <f t="shared" si="42"/>
        <v/>
      </c>
      <c r="J1397" s="241" cm="1">
        <f t="array" ref="J1397">SUMPRODUCT(--(K1397:N1397&lt;&gt;"")) + IF(TRIM(O1397)="",0,LEN(O1397)-LEN(SUBSTITUTE(O1397,",",""))+1)</f>
        <v>0</v>
      </c>
      <c r="K1397" s="242" t="str">
        <f>IF(AND(G1397&lt;&gt;0,G1397&lt;&gt;""),IF(B1397="","",IF(ISNUMBER(MATCH(B1397,'Look Up Values'!$B$2:$B$500,0)),"","Dest. error")),"")</f>
        <v/>
      </c>
      <c r="L1397" s="242" t="str">
        <f>IF(AND(G1397&lt;&gt;0,G1397&lt;&gt;""),IF(C1397="","",IF(AND(ISNUMBER(--LEFT(C1397,FIND(" ",C1397&amp;" ")-1)),OR(LEN(LEFT(C1397,FIND(" ",C1397&amp;" ")-1))=6,LEN(LEFT(C1397,FIND(" ",C1397&amp;" ")-1))=7),OR(ISNUMBER(MATCH(LEFT(C1397,FIND(" ",C1397&amp;" ")-1),'Look Up Values'!$G$2:$G$1000,0)),ISNUMBER(MATCH(LEFT(C1397,FIND(" ",C1397&amp;" ")-1),'Look Up Values'!$AE$2:$AE$2000,0)))),"","EWC error")),"")</f>
        <v/>
      </c>
      <c r="M1397" s="242" t="str" cm="1">
        <f t="array" ref="M1397">IF(AND(G1397&lt;&gt;0,G1397&lt;&gt;""),IF(E1397="","",IF(ISNUMBER(MATCH(SUBSTITUTE(E1397," ",""),SUBSTITUTE('Look Up Values'!$I$2:$I$10," ",""),0)),"","State error")),"")</f>
        <v/>
      </c>
      <c r="N1397" s="242" t="str" cm="1">
        <f t="array" ref="N1397">IF(AND(G1397&lt;&gt;0,G1397&lt;&gt;""),IF(F1397="","",IF(ISNUMBER(MATCH(SUBSTITUTE(F1397," ",""),SUBSTITUTE('Look Up Values'!$W$2:$W$30," ",""),0)),"","D&amp;R error")),"")</f>
        <v/>
      </c>
      <c r="O1397" s="256" t="str">
        <f t="shared" si="43"/>
        <v/>
      </c>
    </row>
    <row r="1398" spans="1:15" ht="15.75">
      <c r="A1398" s="250">
        <v>1391</v>
      </c>
      <c r="B1398" s="208"/>
      <c r="C1398" s="49"/>
      <c r="D1398" s="50"/>
      <c r="E1398" s="50"/>
      <c r="F1398" s="50"/>
      <c r="G1398" s="209"/>
      <c r="H1398" s="48"/>
      <c r="I1398" s="457" t="str">
        <f t="shared" si="42"/>
        <v/>
      </c>
      <c r="J1398" s="241" cm="1">
        <f t="array" ref="J1398">SUMPRODUCT(--(K1398:N1398&lt;&gt;"")) + IF(TRIM(O1398)="",0,LEN(O1398)-LEN(SUBSTITUTE(O1398,",",""))+1)</f>
        <v>0</v>
      </c>
      <c r="K1398" s="242" t="str">
        <f>IF(AND(G1398&lt;&gt;0,G1398&lt;&gt;""),IF(B1398="","",IF(ISNUMBER(MATCH(B1398,'Look Up Values'!$B$2:$B$500,0)),"","Dest. error")),"")</f>
        <v/>
      </c>
      <c r="L1398" s="242" t="str">
        <f>IF(AND(G1398&lt;&gt;0,G1398&lt;&gt;""),IF(C1398="","",IF(AND(ISNUMBER(--LEFT(C1398,FIND(" ",C1398&amp;" ")-1)),OR(LEN(LEFT(C1398,FIND(" ",C1398&amp;" ")-1))=6,LEN(LEFT(C1398,FIND(" ",C1398&amp;" ")-1))=7),OR(ISNUMBER(MATCH(LEFT(C1398,FIND(" ",C1398&amp;" ")-1),'Look Up Values'!$G$2:$G$1000,0)),ISNUMBER(MATCH(LEFT(C1398,FIND(" ",C1398&amp;" ")-1),'Look Up Values'!$AE$2:$AE$2000,0)))),"","EWC error")),"")</f>
        <v/>
      </c>
      <c r="M1398" s="242" t="str" cm="1">
        <f t="array" ref="M1398">IF(AND(G1398&lt;&gt;0,G1398&lt;&gt;""),IF(E1398="","",IF(ISNUMBER(MATCH(SUBSTITUTE(E1398," ",""),SUBSTITUTE('Look Up Values'!$I$2:$I$10," ",""),0)),"","State error")),"")</f>
        <v/>
      </c>
      <c r="N1398" s="242" t="str" cm="1">
        <f t="array" ref="N1398">IF(AND(G1398&lt;&gt;0,G1398&lt;&gt;""),IF(F1398="","",IF(ISNUMBER(MATCH(SUBSTITUTE(F1398," ",""),SUBSTITUTE('Look Up Values'!$W$2:$W$30," ",""),0)),"","D&amp;R error")),"")</f>
        <v/>
      </c>
      <c r="O1398" s="256" t="str">
        <f t="shared" si="43"/>
        <v/>
      </c>
    </row>
    <row r="1399" spans="1:15" ht="15.75">
      <c r="A1399" s="250">
        <v>1392</v>
      </c>
      <c r="B1399" s="208"/>
      <c r="C1399" s="49"/>
      <c r="D1399" s="50"/>
      <c r="E1399" s="50"/>
      <c r="F1399" s="50"/>
      <c r="G1399" s="209"/>
      <c r="H1399" s="48"/>
      <c r="I1399" s="457" t="str">
        <f t="shared" si="42"/>
        <v/>
      </c>
      <c r="J1399" s="241" cm="1">
        <f t="array" ref="J1399">SUMPRODUCT(--(K1399:N1399&lt;&gt;"")) + IF(TRIM(O1399)="",0,LEN(O1399)-LEN(SUBSTITUTE(O1399,",",""))+1)</f>
        <v>0</v>
      </c>
      <c r="K1399" s="242" t="str">
        <f>IF(AND(G1399&lt;&gt;0,G1399&lt;&gt;""),IF(B1399="","",IF(ISNUMBER(MATCH(B1399,'Look Up Values'!$B$2:$B$500,0)),"","Dest. error")),"")</f>
        <v/>
      </c>
      <c r="L1399" s="242" t="str">
        <f>IF(AND(G1399&lt;&gt;0,G1399&lt;&gt;""),IF(C1399="","",IF(AND(ISNUMBER(--LEFT(C1399,FIND(" ",C1399&amp;" ")-1)),OR(LEN(LEFT(C1399,FIND(" ",C1399&amp;" ")-1))=6,LEN(LEFT(C1399,FIND(" ",C1399&amp;" ")-1))=7),OR(ISNUMBER(MATCH(LEFT(C1399,FIND(" ",C1399&amp;" ")-1),'Look Up Values'!$G$2:$G$1000,0)),ISNUMBER(MATCH(LEFT(C1399,FIND(" ",C1399&amp;" ")-1),'Look Up Values'!$AE$2:$AE$2000,0)))),"","EWC error")),"")</f>
        <v/>
      </c>
      <c r="M1399" s="242" t="str" cm="1">
        <f t="array" ref="M1399">IF(AND(G1399&lt;&gt;0,G1399&lt;&gt;""),IF(E1399="","",IF(ISNUMBER(MATCH(SUBSTITUTE(E1399," ",""),SUBSTITUTE('Look Up Values'!$I$2:$I$10," ",""),0)),"","State error")),"")</f>
        <v/>
      </c>
      <c r="N1399" s="242" t="str" cm="1">
        <f t="array" ref="N1399">IF(AND(G1399&lt;&gt;0,G1399&lt;&gt;""),IF(F1399="","",IF(ISNUMBER(MATCH(SUBSTITUTE(F1399," ",""),SUBSTITUTE('Look Up Values'!$W$2:$W$30," ",""),0)),"","D&amp;R error")),"")</f>
        <v/>
      </c>
      <c r="O1399" s="256" t="str">
        <f t="shared" si="43"/>
        <v/>
      </c>
    </row>
    <row r="1400" spans="1:15" ht="15.75">
      <c r="A1400" s="250">
        <v>1393</v>
      </c>
      <c r="B1400" s="208"/>
      <c r="C1400" s="49"/>
      <c r="D1400" s="50"/>
      <c r="E1400" s="50"/>
      <c r="F1400" s="50"/>
      <c r="G1400" s="209"/>
      <c r="H1400" s="48"/>
      <c r="I1400" s="457" t="str">
        <f t="shared" si="42"/>
        <v/>
      </c>
      <c r="J1400" s="241" cm="1">
        <f t="array" ref="J1400">SUMPRODUCT(--(K1400:N1400&lt;&gt;"")) + IF(TRIM(O1400)="",0,LEN(O1400)-LEN(SUBSTITUTE(O1400,",",""))+1)</f>
        <v>0</v>
      </c>
      <c r="K1400" s="242" t="str">
        <f>IF(AND(G1400&lt;&gt;0,G1400&lt;&gt;""),IF(B1400="","",IF(ISNUMBER(MATCH(B1400,'Look Up Values'!$B$2:$B$500,0)),"","Dest. error")),"")</f>
        <v/>
      </c>
      <c r="L1400" s="242" t="str">
        <f>IF(AND(G1400&lt;&gt;0,G1400&lt;&gt;""),IF(C1400="","",IF(AND(ISNUMBER(--LEFT(C1400,FIND(" ",C1400&amp;" ")-1)),OR(LEN(LEFT(C1400,FIND(" ",C1400&amp;" ")-1))=6,LEN(LEFT(C1400,FIND(" ",C1400&amp;" ")-1))=7),OR(ISNUMBER(MATCH(LEFT(C1400,FIND(" ",C1400&amp;" ")-1),'Look Up Values'!$G$2:$G$1000,0)),ISNUMBER(MATCH(LEFT(C1400,FIND(" ",C1400&amp;" ")-1),'Look Up Values'!$AE$2:$AE$2000,0)))),"","EWC error")),"")</f>
        <v/>
      </c>
      <c r="M1400" s="242" t="str" cm="1">
        <f t="array" ref="M1400">IF(AND(G1400&lt;&gt;0,G1400&lt;&gt;""),IF(E1400="","",IF(ISNUMBER(MATCH(SUBSTITUTE(E1400," ",""),SUBSTITUTE('Look Up Values'!$I$2:$I$10," ",""),0)),"","State error")),"")</f>
        <v/>
      </c>
      <c r="N1400" s="242" t="str" cm="1">
        <f t="array" ref="N1400">IF(AND(G1400&lt;&gt;0,G1400&lt;&gt;""),IF(F1400="","",IF(ISNUMBER(MATCH(SUBSTITUTE(F1400," ",""),SUBSTITUTE('Look Up Values'!$W$2:$W$30," ",""),0)),"","D&amp;R error")),"")</f>
        <v/>
      </c>
      <c r="O1400" s="256" t="str">
        <f t="shared" si="43"/>
        <v/>
      </c>
    </row>
    <row r="1401" spans="1:15" ht="15.75">
      <c r="A1401" s="250">
        <v>1394</v>
      </c>
      <c r="B1401" s="208"/>
      <c r="C1401" s="49"/>
      <c r="D1401" s="50"/>
      <c r="E1401" s="50"/>
      <c r="F1401" s="50"/>
      <c r="G1401" s="209"/>
      <c r="H1401" s="48"/>
      <c r="I1401" s="457" t="str">
        <f t="shared" si="42"/>
        <v/>
      </c>
      <c r="J1401" s="241" cm="1">
        <f t="array" ref="J1401">SUMPRODUCT(--(K1401:N1401&lt;&gt;"")) + IF(TRIM(O1401)="",0,LEN(O1401)-LEN(SUBSTITUTE(O1401,",",""))+1)</f>
        <v>0</v>
      </c>
      <c r="K1401" s="242" t="str">
        <f>IF(AND(G1401&lt;&gt;0,G1401&lt;&gt;""),IF(B1401="","",IF(ISNUMBER(MATCH(B1401,'Look Up Values'!$B$2:$B$500,0)),"","Dest. error")),"")</f>
        <v/>
      </c>
      <c r="L1401" s="242" t="str">
        <f>IF(AND(G1401&lt;&gt;0,G1401&lt;&gt;""),IF(C1401="","",IF(AND(ISNUMBER(--LEFT(C1401,FIND(" ",C1401&amp;" ")-1)),OR(LEN(LEFT(C1401,FIND(" ",C1401&amp;" ")-1))=6,LEN(LEFT(C1401,FIND(" ",C1401&amp;" ")-1))=7),OR(ISNUMBER(MATCH(LEFT(C1401,FIND(" ",C1401&amp;" ")-1),'Look Up Values'!$G$2:$G$1000,0)),ISNUMBER(MATCH(LEFT(C1401,FIND(" ",C1401&amp;" ")-1),'Look Up Values'!$AE$2:$AE$2000,0)))),"","EWC error")),"")</f>
        <v/>
      </c>
      <c r="M1401" s="242" t="str" cm="1">
        <f t="array" ref="M1401">IF(AND(G1401&lt;&gt;0,G1401&lt;&gt;""),IF(E1401="","",IF(ISNUMBER(MATCH(SUBSTITUTE(E1401," ",""),SUBSTITUTE('Look Up Values'!$I$2:$I$10," ",""),0)),"","State error")),"")</f>
        <v/>
      </c>
      <c r="N1401" s="242" t="str" cm="1">
        <f t="array" ref="N1401">IF(AND(G1401&lt;&gt;0,G1401&lt;&gt;""),IF(F1401="","",IF(ISNUMBER(MATCH(SUBSTITUTE(F1401," ",""),SUBSTITUTE('Look Up Values'!$W$2:$W$30," ",""),0)),"","D&amp;R error")),"")</f>
        <v/>
      </c>
      <c r="O1401" s="256" t="str">
        <f t="shared" si="43"/>
        <v/>
      </c>
    </row>
    <row r="1402" spans="1:15" ht="15.75">
      <c r="A1402" s="250">
        <v>1395</v>
      </c>
      <c r="B1402" s="208"/>
      <c r="C1402" s="49"/>
      <c r="D1402" s="50"/>
      <c r="E1402" s="50"/>
      <c r="F1402" s="50"/>
      <c r="G1402" s="209"/>
      <c r="H1402" s="48"/>
      <c r="I1402" s="457" t="str">
        <f t="shared" si="42"/>
        <v/>
      </c>
      <c r="J1402" s="241" cm="1">
        <f t="array" ref="J1402">SUMPRODUCT(--(K1402:N1402&lt;&gt;"")) + IF(TRIM(O1402)="",0,LEN(O1402)-LEN(SUBSTITUTE(O1402,",",""))+1)</f>
        <v>0</v>
      </c>
      <c r="K1402" s="242" t="str">
        <f>IF(AND(G1402&lt;&gt;0,G1402&lt;&gt;""),IF(B1402="","",IF(ISNUMBER(MATCH(B1402,'Look Up Values'!$B$2:$B$500,0)),"","Dest. error")),"")</f>
        <v/>
      </c>
      <c r="L1402" s="242" t="str">
        <f>IF(AND(G1402&lt;&gt;0,G1402&lt;&gt;""),IF(C1402="","",IF(AND(ISNUMBER(--LEFT(C1402,FIND(" ",C1402&amp;" ")-1)),OR(LEN(LEFT(C1402,FIND(" ",C1402&amp;" ")-1))=6,LEN(LEFT(C1402,FIND(" ",C1402&amp;" ")-1))=7),OR(ISNUMBER(MATCH(LEFT(C1402,FIND(" ",C1402&amp;" ")-1),'Look Up Values'!$G$2:$G$1000,0)),ISNUMBER(MATCH(LEFT(C1402,FIND(" ",C1402&amp;" ")-1),'Look Up Values'!$AE$2:$AE$2000,0)))),"","EWC error")),"")</f>
        <v/>
      </c>
      <c r="M1402" s="242" t="str" cm="1">
        <f t="array" ref="M1402">IF(AND(G1402&lt;&gt;0,G1402&lt;&gt;""),IF(E1402="","",IF(ISNUMBER(MATCH(SUBSTITUTE(E1402," ",""),SUBSTITUTE('Look Up Values'!$I$2:$I$10," ",""),0)),"","State error")),"")</f>
        <v/>
      </c>
      <c r="N1402" s="242" t="str" cm="1">
        <f t="array" ref="N1402">IF(AND(G1402&lt;&gt;0,G1402&lt;&gt;""),IF(F1402="","",IF(ISNUMBER(MATCH(SUBSTITUTE(F1402," ",""),SUBSTITUTE('Look Up Values'!$W$2:$W$30," ",""),0)),"","D&amp;R error")),"")</f>
        <v/>
      </c>
      <c r="O1402" s="256" t="str">
        <f t="shared" si="43"/>
        <v/>
      </c>
    </row>
    <row r="1403" spans="1:15" ht="15.75">
      <c r="A1403" s="250">
        <v>1396</v>
      </c>
      <c r="B1403" s="208"/>
      <c r="C1403" s="49"/>
      <c r="D1403" s="50"/>
      <c r="E1403" s="50"/>
      <c r="F1403" s="50"/>
      <c r="G1403" s="209"/>
      <c r="H1403" s="48"/>
      <c r="I1403" s="457" t="str">
        <f t="shared" si="42"/>
        <v/>
      </c>
      <c r="J1403" s="241" cm="1">
        <f t="array" ref="J1403">SUMPRODUCT(--(K1403:N1403&lt;&gt;"")) + IF(TRIM(O1403)="",0,LEN(O1403)-LEN(SUBSTITUTE(O1403,",",""))+1)</f>
        <v>0</v>
      </c>
      <c r="K1403" s="242" t="str">
        <f>IF(AND(G1403&lt;&gt;0,G1403&lt;&gt;""),IF(B1403="","",IF(ISNUMBER(MATCH(B1403,'Look Up Values'!$B$2:$B$500,0)),"","Dest. error")),"")</f>
        <v/>
      </c>
      <c r="L1403" s="242" t="str">
        <f>IF(AND(G1403&lt;&gt;0,G1403&lt;&gt;""),IF(C1403="","",IF(AND(ISNUMBER(--LEFT(C1403,FIND(" ",C1403&amp;" ")-1)),OR(LEN(LEFT(C1403,FIND(" ",C1403&amp;" ")-1))=6,LEN(LEFT(C1403,FIND(" ",C1403&amp;" ")-1))=7),OR(ISNUMBER(MATCH(LEFT(C1403,FIND(" ",C1403&amp;" ")-1),'Look Up Values'!$G$2:$G$1000,0)),ISNUMBER(MATCH(LEFT(C1403,FIND(" ",C1403&amp;" ")-1),'Look Up Values'!$AE$2:$AE$2000,0)))),"","EWC error")),"")</f>
        <v/>
      </c>
      <c r="M1403" s="242" t="str" cm="1">
        <f t="array" ref="M1403">IF(AND(G1403&lt;&gt;0,G1403&lt;&gt;""),IF(E1403="","",IF(ISNUMBER(MATCH(SUBSTITUTE(E1403," ",""),SUBSTITUTE('Look Up Values'!$I$2:$I$10," ",""),0)),"","State error")),"")</f>
        <v/>
      </c>
      <c r="N1403" s="242" t="str" cm="1">
        <f t="array" ref="N1403">IF(AND(G1403&lt;&gt;0,G1403&lt;&gt;""),IF(F1403="","",IF(ISNUMBER(MATCH(SUBSTITUTE(F1403," ",""),SUBSTITUTE('Look Up Values'!$W$2:$W$30," ",""),0)),"","D&amp;R error")),"")</f>
        <v/>
      </c>
      <c r="O1403" s="256" t="str">
        <f t="shared" si="43"/>
        <v/>
      </c>
    </row>
    <row r="1404" spans="1:15" ht="15.75">
      <c r="A1404" s="250">
        <v>1397</v>
      </c>
      <c r="B1404" s="208"/>
      <c r="C1404" s="49"/>
      <c r="D1404" s="50"/>
      <c r="E1404" s="50"/>
      <c r="F1404" s="50"/>
      <c r="G1404" s="209"/>
      <c r="H1404" s="48"/>
      <c r="I1404" s="457" t="str">
        <f t="shared" si="42"/>
        <v/>
      </c>
      <c r="J1404" s="241" cm="1">
        <f t="array" ref="J1404">SUMPRODUCT(--(K1404:N1404&lt;&gt;"")) + IF(TRIM(O1404)="",0,LEN(O1404)-LEN(SUBSTITUTE(O1404,",",""))+1)</f>
        <v>0</v>
      </c>
      <c r="K1404" s="242" t="str">
        <f>IF(AND(G1404&lt;&gt;0,G1404&lt;&gt;""),IF(B1404="","",IF(ISNUMBER(MATCH(B1404,'Look Up Values'!$B$2:$B$500,0)),"","Dest. error")),"")</f>
        <v/>
      </c>
      <c r="L1404" s="242" t="str">
        <f>IF(AND(G1404&lt;&gt;0,G1404&lt;&gt;""),IF(C1404="","",IF(AND(ISNUMBER(--LEFT(C1404,FIND(" ",C1404&amp;" ")-1)),OR(LEN(LEFT(C1404,FIND(" ",C1404&amp;" ")-1))=6,LEN(LEFT(C1404,FIND(" ",C1404&amp;" ")-1))=7),OR(ISNUMBER(MATCH(LEFT(C1404,FIND(" ",C1404&amp;" ")-1),'Look Up Values'!$G$2:$G$1000,0)),ISNUMBER(MATCH(LEFT(C1404,FIND(" ",C1404&amp;" ")-1),'Look Up Values'!$AE$2:$AE$2000,0)))),"","EWC error")),"")</f>
        <v/>
      </c>
      <c r="M1404" s="242" t="str" cm="1">
        <f t="array" ref="M1404">IF(AND(G1404&lt;&gt;0,G1404&lt;&gt;""),IF(E1404="","",IF(ISNUMBER(MATCH(SUBSTITUTE(E1404," ",""),SUBSTITUTE('Look Up Values'!$I$2:$I$10," ",""),0)),"","State error")),"")</f>
        <v/>
      </c>
      <c r="N1404" s="242" t="str" cm="1">
        <f t="array" ref="N1404">IF(AND(G1404&lt;&gt;0,G1404&lt;&gt;""),IF(F1404="","",IF(ISNUMBER(MATCH(SUBSTITUTE(F1404," ",""),SUBSTITUTE('Look Up Values'!$W$2:$W$30," ",""),0)),"","D&amp;R error")),"")</f>
        <v/>
      </c>
      <c r="O1404" s="256" t="str">
        <f t="shared" si="43"/>
        <v/>
      </c>
    </row>
    <row r="1405" spans="1:15" ht="15.75">
      <c r="A1405" s="250">
        <v>1398</v>
      </c>
      <c r="B1405" s="208"/>
      <c r="C1405" s="49"/>
      <c r="D1405" s="50"/>
      <c r="E1405" s="50"/>
      <c r="F1405" s="50"/>
      <c r="G1405" s="209"/>
      <c r="H1405" s="48"/>
      <c r="I1405" s="457" t="str">
        <f t="shared" si="42"/>
        <v/>
      </c>
      <c r="J1405" s="241" cm="1">
        <f t="array" ref="J1405">SUMPRODUCT(--(K1405:N1405&lt;&gt;"")) + IF(TRIM(O1405)="",0,LEN(O1405)-LEN(SUBSTITUTE(O1405,",",""))+1)</f>
        <v>0</v>
      </c>
      <c r="K1405" s="242" t="str">
        <f>IF(AND(G1405&lt;&gt;0,G1405&lt;&gt;""),IF(B1405="","",IF(ISNUMBER(MATCH(B1405,'Look Up Values'!$B$2:$B$500,0)),"","Dest. error")),"")</f>
        <v/>
      </c>
      <c r="L1405" s="242" t="str">
        <f>IF(AND(G1405&lt;&gt;0,G1405&lt;&gt;""),IF(C1405="","",IF(AND(ISNUMBER(--LEFT(C1405,FIND(" ",C1405&amp;" ")-1)),OR(LEN(LEFT(C1405,FIND(" ",C1405&amp;" ")-1))=6,LEN(LEFT(C1405,FIND(" ",C1405&amp;" ")-1))=7),OR(ISNUMBER(MATCH(LEFT(C1405,FIND(" ",C1405&amp;" ")-1),'Look Up Values'!$G$2:$G$1000,0)),ISNUMBER(MATCH(LEFT(C1405,FIND(" ",C1405&amp;" ")-1),'Look Up Values'!$AE$2:$AE$2000,0)))),"","EWC error")),"")</f>
        <v/>
      </c>
      <c r="M1405" s="242" t="str" cm="1">
        <f t="array" ref="M1405">IF(AND(G1405&lt;&gt;0,G1405&lt;&gt;""),IF(E1405="","",IF(ISNUMBER(MATCH(SUBSTITUTE(E1405," ",""),SUBSTITUTE('Look Up Values'!$I$2:$I$10," ",""),0)),"","State error")),"")</f>
        <v/>
      </c>
      <c r="N1405" s="242" t="str" cm="1">
        <f t="array" ref="N1405">IF(AND(G1405&lt;&gt;0,G1405&lt;&gt;""),IF(F1405="","",IF(ISNUMBER(MATCH(SUBSTITUTE(F1405," ",""),SUBSTITUTE('Look Up Values'!$W$2:$W$30," ",""),0)),"","D&amp;R error")),"")</f>
        <v/>
      </c>
      <c r="O1405" s="256" t="str">
        <f t="shared" si="43"/>
        <v/>
      </c>
    </row>
    <row r="1406" spans="1:15" ht="15.75">
      <c r="A1406" s="250">
        <v>1399</v>
      </c>
      <c r="B1406" s="208"/>
      <c r="C1406" s="49"/>
      <c r="D1406" s="50"/>
      <c r="E1406" s="50"/>
      <c r="F1406" s="50"/>
      <c r="G1406" s="209"/>
      <c r="H1406" s="48"/>
      <c r="I1406" s="457" t="str">
        <f t="shared" si="42"/>
        <v/>
      </c>
      <c r="J1406" s="241" cm="1">
        <f t="array" ref="J1406">SUMPRODUCT(--(K1406:N1406&lt;&gt;"")) + IF(TRIM(O1406)="",0,LEN(O1406)-LEN(SUBSTITUTE(O1406,",",""))+1)</f>
        <v>0</v>
      </c>
      <c r="K1406" s="242" t="str">
        <f>IF(AND(G1406&lt;&gt;0,G1406&lt;&gt;""),IF(B1406="","",IF(ISNUMBER(MATCH(B1406,'Look Up Values'!$B$2:$B$500,0)),"","Dest. error")),"")</f>
        <v/>
      </c>
      <c r="L1406" s="242" t="str">
        <f>IF(AND(G1406&lt;&gt;0,G1406&lt;&gt;""),IF(C1406="","",IF(AND(ISNUMBER(--LEFT(C1406,FIND(" ",C1406&amp;" ")-1)),OR(LEN(LEFT(C1406,FIND(" ",C1406&amp;" ")-1))=6,LEN(LEFT(C1406,FIND(" ",C1406&amp;" ")-1))=7),OR(ISNUMBER(MATCH(LEFT(C1406,FIND(" ",C1406&amp;" ")-1),'Look Up Values'!$G$2:$G$1000,0)),ISNUMBER(MATCH(LEFT(C1406,FIND(" ",C1406&amp;" ")-1),'Look Up Values'!$AE$2:$AE$2000,0)))),"","EWC error")),"")</f>
        <v/>
      </c>
      <c r="M1406" s="242" t="str" cm="1">
        <f t="array" ref="M1406">IF(AND(G1406&lt;&gt;0,G1406&lt;&gt;""),IF(E1406="","",IF(ISNUMBER(MATCH(SUBSTITUTE(E1406," ",""),SUBSTITUTE('Look Up Values'!$I$2:$I$10," ",""),0)),"","State error")),"")</f>
        <v/>
      </c>
      <c r="N1406" s="242" t="str" cm="1">
        <f t="array" ref="N1406">IF(AND(G1406&lt;&gt;0,G1406&lt;&gt;""),IF(F1406="","",IF(ISNUMBER(MATCH(SUBSTITUTE(F1406," ",""),SUBSTITUTE('Look Up Values'!$W$2:$W$30," ",""),0)),"","D&amp;R error")),"")</f>
        <v/>
      </c>
      <c r="O1406" s="256" t="str">
        <f t="shared" si="43"/>
        <v/>
      </c>
    </row>
    <row r="1407" spans="1:15" ht="15.75">
      <c r="A1407" s="250">
        <v>1400</v>
      </c>
      <c r="B1407" s="208"/>
      <c r="C1407" s="49"/>
      <c r="D1407" s="50"/>
      <c r="E1407" s="50"/>
      <c r="F1407" s="50"/>
      <c r="G1407" s="209"/>
      <c r="H1407" s="48"/>
      <c r="I1407" s="457" t="str">
        <f t="shared" si="42"/>
        <v/>
      </c>
      <c r="J1407" s="241" cm="1">
        <f t="array" ref="J1407">SUMPRODUCT(--(K1407:N1407&lt;&gt;"")) + IF(TRIM(O1407)="",0,LEN(O1407)-LEN(SUBSTITUTE(O1407,",",""))+1)</f>
        <v>0</v>
      </c>
      <c r="K1407" s="242" t="str">
        <f>IF(AND(G1407&lt;&gt;0,G1407&lt;&gt;""),IF(B1407="","",IF(ISNUMBER(MATCH(B1407,'Look Up Values'!$B$2:$B$500,0)),"","Dest. error")),"")</f>
        <v/>
      </c>
      <c r="L1407" s="242" t="str">
        <f>IF(AND(G1407&lt;&gt;0,G1407&lt;&gt;""),IF(C1407="","",IF(AND(ISNUMBER(--LEFT(C1407,FIND(" ",C1407&amp;" ")-1)),OR(LEN(LEFT(C1407,FIND(" ",C1407&amp;" ")-1))=6,LEN(LEFT(C1407,FIND(" ",C1407&amp;" ")-1))=7),OR(ISNUMBER(MATCH(LEFT(C1407,FIND(" ",C1407&amp;" ")-1),'Look Up Values'!$G$2:$G$1000,0)),ISNUMBER(MATCH(LEFT(C1407,FIND(" ",C1407&amp;" ")-1),'Look Up Values'!$AE$2:$AE$2000,0)))),"","EWC error")),"")</f>
        <v/>
      </c>
      <c r="M1407" s="242" t="str" cm="1">
        <f t="array" ref="M1407">IF(AND(G1407&lt;&gt;0,G1407&lt;&gt;""),IF(E1407="","",IF(ISNUMBER(MATCH(SUBSTITUTE(E1407," ",""),SUBSTITUTE('Look Up Values'!$I$2:$I$10," ",""),0)),"","State error")),"")</f>
        <v/>
      </c>
      <c r="N1407" s="242" t="str" cm="1">
        <f t="array" ref="N1407">IF(AND(G1407&lt;&gt;0,G1407&lt;&gt;""),IF(F1407="","",IF(ISNUMBER(MATCH(SUBSTITUTE(F1407," ",""),SUBSTITUTE('Look Up Values'!$W$2:$W$30," ",""),0)),"","D&amp;R error")),"")</f>
        <v/>
      </c>
      <c r="O1407" s="256" t="str">
        <f t="shared" si="43"/>
        <v/>
      </c>
    </row>
    <row r="1408" spans="1:15" ht="15.75">
      <c r="A1408" s="250">
        <v>1401</v>
      </c>
      <c r="B1408" s="208"/>
      <c r="C1408" s="49"/>
      <c r="D1408" s="50"/>
      <c r="E1408" s="50"/>
      <c r="F1408" s="50"/>
      <c r="G1408" s="209"/>
      <c r="H1408" s="48"/>
      <c r="I1408" s="457" t="str">
        <f t="shared" si="42"/>
        <v/>
      </c>
      <c r="J1408" s="241" cm="1">
        <f t="array" ref="J1408">SUMPRODUCT(--(K1408:N1408&lt;&gt;"")) + IF(TRIM(O1408)="",0,LEN(O1408)-LEN(SUBSTITUTE(O1408,",",""))+1)</f>
        <v>0</v>
      </c>
      <c r="K1408" s="242" t="str">
        <f>IF(AND(G1408&lt;&gt;0,G1408&lt;&gt;""),IF(B1408="","",IF(ISNUMBER(MATCH(B1408,'Look Up Values'!$B$2:$B$500,0)),"","Dest. error")),"")</f>
        <v/>
      </c>
      <c r="L1408" s="242" t="str">
        <f>IF(AND(G1408&lt;&gt;0,G1408&lt;&gt;""),IF(C1408="","",IF(AND(ISNUMBER(--LEFT(C1408,FIND(" ",C1408&amp;" ")-1)),OR(LEN(LEFT(C1408,FIND(" ",C1408&amp;" ")-1))=6,LEN(LEFT(C1408,FIND(" ",C1408&amp;" ")-1))=7),OR(ISNUMBER(MATCH(LEFT(C1408,FIND(" ",C1408&amp;" ")-1),'Look Up Values'!$G$2:$G$1000,0)),ISNUMBER(MATCH(LEFT(C1408,FIND(" ",C1408&amp;" ")-1),'Look Up Values'!$AE$2:$AE$2000,0)))),"","EWC error")),"")</f>
        <v/>
      </c>
      <c r="M1408" s="242" t="str" cm="1">
        <f t="array" ref="M1408">IF(AND(G1408&lt;&gt;0,G1408&lt;&gt;""),IF(E1408="","",IF(ISNUMBER(MATCH(SUBSTITUTE(E1408," ",""),SUBSTITUTE('Look Up Values'!$I$2:$I$10," ",""),0)),"","State error")),"")</f>
        <v/>
      </c>
      <c r="N1408" s="242" t="str" cm="1">
        <f t="array" ref="N1408">IF(AND(G1408&lt;&gt;0,G1408&lt;&gt;""),IF(F1408="","",IF(ISNUMBER(MATCH(SUBSTITUTE(F1408," ",""),SUBSTITUTE('Look Up Values'!$W$2:$W$30," ",""),0)),"","D&amp;R error")),"")</f>
        <v/>
      </c>
      <c r="O1408" s="256" t="str">
        <f t="shared" si="43"/>
        <v/>
      </c>
    </row>
    <row r="1409" spans="1:15" ht="15.75">
      <c r="A1409" s="250">
        <v>1402</v>
      </c>
      <c r="B1409" s="208"/>
      <c r="C1409" s="49"/>
      <c r="D1409" s="50"/>
      <c r="E1409" s="50"/>
      <c r="F1409" s="50"/>
      <c r="G1409" s="209"/>
      <c r="H1409" s="48"/>
      <c r="I1409" s="457" t="str">
        <f t="shared" si="42"/>
        <v/>
      </c>
      <c r="J1409" s="241" cm="1">
        <f t="array" ref="J1409">SUMPRODUCT(--(K1409:N1409&lt;&gt;"")) + IF(TRIM(O1409)="",0,LEN(O1409)-LEN(SUBSTITUTE(O1409,",",""))+1)</f>
        <v>0</v>
      </c>
      <c r="K1409" s="242" t="str">
        <f>IF(AND(G1409&lt;&gt;0,G1409&lt;&gt;""),IF(B1409="","",IF(ISNUMBER(MATCH(B1409,'Look Up Values'!$B$2:$B$500,0)),"","Dest. error")),"")</f>
        <v/>
      </c>
      <c r="L1409" s="242" t="str">
        <f>IF(AND(G1409&lt;&gt;0,G1409&lt;&gt;""),IF(C1409="","",IF(AND(ISNUMBER(--LEFT(C1409,FIND(" ",C1409&amp;" ")-1)),OR(LEN(LEFT(C1409,FIND(" ",C1409&amp;" ")-1))=6,LEN(LEFT(C1409,FIND(" ",C1409&amp;" ")-1))=7),OR(ISNUMBER(MATCH(LEFT(C1409,FIND(" ",C1409&amp;" ")-1),'Look Up Values'!$G$2:$G$1000,0)),ISNUMBER(MATCH(LEFT(C1409,FIND(" ",C1409&amp;" ")-1),'Look Up Values'!$AE$2:$AE$2000,0)))),"","EWC error")),"")</f>
        <v/>
      </c>
      <c r="M1409" s="242" t="str" cm="1">
        <f t="array" ref="M1409">IF(AND(G1409&lt;&gt;0,G1409&lt;&gt;""),IF(E1409="","",IF(ISNUMBER(MATCH(SUBSTITUTE(E1409," ",""),SUBSTITUTE('Look Up Values'!$I$2:$I$10," ",""),0)),"","State error")),"")</f>
        <v/>
      </c>
      <c r="N1409" s="242" t="str" cm="1">
        <f t="array" ref="N1409">IF(AND(G1409&lt;&gt;0,G1409&lt;&gt;""),IF(F1409="","",IF(ISNUMBER(MATCH(SUBSTITUTE(F1409," ",""),SUBSTITUTE('Look Up Values'!$W$2:$W$30," ",""),0)),"","D&amp;R error")),"")</f>
        <v/>
      </c>
      <c r="O1409" s="256" t="str">
        <f t="shared" si="43"/>
        <v/>
      </c>
    </row>
    <row r="1410" spans="1:15" ht="15.75">
      <c r="A1410" s="250">
        <v>1403</v>
      </c>
      <c r="B1410" s="208"/>
      <c r="C1410" s="49"/>
      <c r="D1410" s="50"/>
      <c r="E1410" s="50"/>
      <c r="F1410" s="50"/>
      <c r="G1410" s="209"/>
      <c r="H1410" s="48"/>
      <c r="I1410" s="457" t="str">
        <f t="shared" si="42"/>
        <v/>
      </c>
      <c r="J1410" s="241" cm="1">
        <f t="array" ref="J1410">SUMPRODUCT(--(K1410:N1410&lt;&gt;"")) + IF(TRIM(O1410)="",0,LEN(O1410)-LEN(SUBSTITUTE(O1410,",",""))+1)</f>
        <v>0</v>
      </c>
      <c r="K1410" s="242" t="str">
        <f>IF(AND(G1410&lt;&gt;0,G1410&lt;&gt;""),IF(B1410="","",IF(ISNUMBER(MATCH(B1410,'Look Up Values'!$B$2:$B$500,0)),"","Dest. error")),"")</f>
        <v/>
      </c>
      <c r="L1410" s="242" t="str">
        <f>IF(AND(G1410&lt;&gt;0,G1410&lt;&gt;""),IF(C1410="","",IF(AND(ISNUMBER(--LEFT(C1410,FIND(" ",C1410&amp;" ")-1)),OR(LEN(LEFT(C1410,FIND(" ",C1410&amp;" ")-1))=6,LEN(LEFT(C1410,FIND(" ",C1410&amp;" ")-1))=7),OR(ISNUMBER(MATCH(LEFT(C1410,FIND(" ",C1410&amp;" ")-1),'Look Up Values'!$G$2:$G$1000,0)),ISNUMBER(MATCH(LEFT(C1410,FIND(" ",C1410&amp;" ")-1),'Look Up Values'!$AE$2:$AE$2000,0)))),"","EWC error")),"")</f>
        <v/>
      </c>
      <c r="M1410" s="242" t="str" cm="1">
        <f t="array" ref="M1410">IF(AND(G1410&lt;&gt;0,G1410&lt;&gt;""),IF(E1410="","",IF(ISNUMBER(MATCH(SUBSTITUTE(E1410," ",""),SUBSTITUTE('Look Up Values'!$I$2:$I$10," ",""),0)),"","State error")),"")</f>
        <v/>
      </c>
      <c r="N1410" s="242" t="str" cm="1">
        <f t="array" ref="N1410">IF(AND(G1410&lt;&gt;0,G1410&lt;&gt;""),IF(F1410="","",IF(ISNUMBER(MATCH(SUBSTITUTE(F1410," ",""),SUBSTITUTE('Look Up Values'!$W$2:$W$30," ",""),0)),"","D&amp;R error")),"")</f>
        <v/>
      </c>
      <c r="O1410" s="256" t="str">
        <f t="shared" si="43"/>
        <v/>
      </c>
    </row>
    <row r="1411" spans="1:15" ht="15.75">
      <c r="A1411" s="250">
        <v>1404</v>
      </c>
      <c r="B1411" s="208"/>
      <c r="C1411" s="49"/>
      <c r="D1411" s="50"/>
      <c r="E1411" s="50"/>
      <c r="F1411" s="50"/>
      <c r="G1411" s="209"/>
      <c r="H1411" s="48"/>
      <c r="I1411" s="457" t="str">
        <f t="shared" si="42"/>
        <v/>
      </c>
      <c r="J1411" s="241" cm="1">
        <f t="array" ref="J1411">SUMPRODUCT(--(K1411:N1411&lt;&gt;"")) + IF(TRIM(O1411)="",0,LEN(O1411)-LEN(SUBSTITUTE(O1411,",",""))+1)</f>
        <v>0</v>
      </c>
      <c r="K1411" s="242" t="str">
        <f>IF(AND(G1411&lt;&gt;0,G1411&lt;&gt;""),IF(B1411="","",IF(ISNUMBER(MATCH(B1411,'Look Up Values'!$B$2:$B$500,0)),"","Dest. error")),"")</f>
        <v/>
      </c>
      <c r="L1411" s="242" t="str">
        <f>IF(AND(G1411&lt;&gt;0,G1411&lt;&gt;""),IF(C1411="","",IF(AND(ISNUMBER(--LEFT(C1411,FIND(" ",C1411&amp;" ")-1)),OR(LEN(LEFT(C1411,FIND(" ",C1411&amp;" ")-1))=6,LEN(LEFT(C1411,FIND(" ",C1411&amp;" ")-1))=7),OR(ISNUMBER(MATCH(LEFT(C1411,FIND(" ",C1411&amp;" ")-1),'Look Up Values'!$G$2:$G$1000,0)),ISNUMBER(MATCH(LEFT(C1411,FIND(" ",C1411&amp;" ")-1),'Look Up Values'!$AE$2:$AE$2000,0)))),"","EWC error")),"")</f>
        <v/>
      </c>
      <c r="M1411" s="242" t="str" cm="1">
        <f t="array" ref="M1411">IF(AND(G1411&lt;&gt;0,G1411&lt;&gt;""),IF(E1411="","",IF(ISNUMBER(MATCH(SUBSTITUTE(E1411," ",""),SUBSTITUTE('Look Up Values'!$I$2:$I$10," ",""),0)),"","State error")),"")</f>
        <v/>
      </c>
      <c r="N1411" s="242" t="str" cm="1">
        <f t="array" ref="N1411">IF(AND(G1411&lt;&gt;0,G1411&lt;&gt;""),IF(F1411="","",IF(ISNUMBER(MATCH(SUBSTITUTE(F1411," ",""),SUBSTITUTE('Look Up Values'!$W$2:$W$30," ",""),0)),"","D&amp;R error")),"")</f>
        <v/>
      </c>
      <c r="O1411" s="256" t="str">
        <f t="shared" si="43"/>
        <v/>
      </c>
    </row>
    <row r="1412" spans="1:15" ht="15.75">
      <c r="A1412" s="250">
        <v>1405</v>
      </c>
      <c r="B1412" s="208"/>
      <c r="C1412" s="49"/>
      <c r="D1412" s="50"/>
      <c r="E1412" s="50"/>
      <c r="F1412" s="50"/>
      <c r="G1412" s="209"/>
      <c r="H1412" s="48"/>
      <c r="I1412" s="457" t="str">
        <f t="shared" si="42"/>
        <v/>
      </c>
      <c r="J1412" s="241" cm="1">
        <f t="array" ref="J1412">SUMPRODUCT(--(K1412:N1412&lt;&gt;"")) + IF(TRIM(O1412)="",0,LEN(O1412)-LEN(SUBSTITUTE(O1412,",",""))+1)</f>
        <v>0</v>
      </c>
      <c r="K1412" s="242" t="str">
        <f>IF(AND(G1412&lt;&gt;0,G1412&lt;&gt;""),IF(B1412="","",IF(ISNUMBER(MATCH(B1412,'Look Up Values'!$B$2:$B$500,0)),"","Dest. error")),"")</f>
        <v/>
      </c>
      <c r="L1412" s="242" t="str">
        <f>IF(AND(G1412&lt;&gt;0,G1412&lt;&gt;""),IF(C1412="","",IF(AND(ISNUMBER(--LEFT(C1412,FIND(" ",C1412&amp;" ")-1)),OR(LEN(LEFT(C1412,FIND(" ",C1412&amp;" ")-1))=6,LEN(LEFT(C1412,FIND(" ",C1412&amp;" ")-1))=7),OR(ISNUMBER(MATCH(LEFT(C1412,FIND(" ",C1412&amp;" ")-1),'Look Up Values'!$G$2:$G$1000,0)),ISNUMBER(MATCH(LEFT(C1412,FIND(" ",C1412&amp;" ")-1),'Look Up Values'!$AE$2:$AE$2000,0)))),"","EWC error")),"")</f>
        <v/>
      </c>
      <c r="M1412" s="242" t="str" cm="1">
        <f t="array" ref="M1412">IF(AND(G1412&lt;&gt;0,G1412&lt;&gt;""),IF(E1412="","",IF(ISNUMBER(MATCH(SUBSTITUTE(E1412," ",""),SUBSTITUTE('Look Up Values'!$I$2:$I$10," ",""),0)),"","State error")),"")</f>
        <v/>
      </c>
      <c r="N1412" s="242" t="str" cm="1">
        <f t="array" ref="N1412">IF(AND(G1412&lt;&gt;0,G1412&lt;&gt;""),IF(F1412="","",IF(ISNUMBER(MATCH(SUBSTITUTE(F1412," ",""),SUBSTITUTE('Look Up Values'!$W$2:$W$30," ",""),0)),"","D&amp;R error")),"")</f>
        <v/>
      </c>
      <c r="O1412" s="256" t="str">
        <f t="shared" si="43"/>
        <v/>
      </c>
    </row>
    <row r="1413" spans="1:15" ht="15.75">
      <c r="A1413" s="250">
        <v>1406</v>
      </c>
      <c r="B1413" s="208"/>
      <c r="C1413" s="49"/>
      <c r="D1413" s="50"/>
      <c r="E1413" s="50"/>
      <c r="F1413" s="50"/>
      <c r="G1413" s="209"/>
      <c r="H1413" s="48"/>
      <c r="I1413" s="457" t="str">
        <f t="shared" si="42"/>
        <v/>
      </c>
      <c r="J1413" s="241" cm="1">
        <f t="array" ref="J1413">SUMPRODUCT(--(K1413:N1413&lt;&gt;"")) + IF(TRIM(O1413)="",0,LEN(O1413)-LEN(SUBSTITUTE(O1413,",",""))+1)</f>
        <v>0</v>
      </c>
      <c r="K1413" s="242" t="str">
        <f>IF(AND(G1413&lt;&gt;0,G1413&lt;&gt;""),IF(B1413="","",IF(ISNUMBER(MATCH(B1413,'Look Up Values'!$B$2:$B$500,0)),"","Dest. error")),"")</f>
        <v/>
      </c>
      <c r="L1413" s="242" t="str">
        <f>IF(AND(G1413&lt;&gt;0,G1413&lt;&gt;""),IF(C1413="","",IF(AND(ISNUMBER(--LEFT(C1413,FIND(" ",C1413&amp;" ")-1)),OR(LEN(LEFT(C1413,FIND(" ",C1413&amp;" ")-1))=6,LEN(LEFT(C1413,FIND(" ",C1413&amp;" ")-1))=7),OR(ISNUMBER(MATCH(LEFT(C1413,FIND(" ",C1413&amp;" ")-1),'Look Up Values'!$G$2:$G$1000,0)),ISNUMBER(MATCH(LEFT(C1413,FIND(" ",C1413&amp;" ")-1),'Look Up Values'!$AE$2:$AE$2000,0)))),"","EWC error")),"")</f>
        <v/>
      </c>
      <c r="M1413" s="242" t="str" cm="1">
        <f t="array" ref="M1413">IF(AND(G1413&lt;&gt;0,G1413&lt;&gt;""),IF(E1413="","",IF(ISNUMBER(MATCH(SUBSTITUTE(E1413," ",""),SUBSTITUTE('Look Up Values'!$I$2:$I$10," ",""),0)),"","State error")),"")</f>
        <v/>
      </c>
      <c r="N1413" s="242" t="str" cm="1">
        <f t="array" ref="N1413">IF(AND(G1413&lt;&gt;0,G1413&lt;&gt;""),IF(F1413="","",IF(ISNUMBER(MATCH(SUBSTITUTE(F1413," ",""),SUBSTITUTE('Look Up Values'!$W$2:$W$30," ",""),0)),"","D&amp;R error")),"")</f>
        <v/>
      </c>
      <c r="O1413" s="256" t="str">
        <f t="shared" si="43"/>
        <v/>
      </c>
    </row>
    <row r="1414" spans="1:15" ht="15.75">
      <c r="A1414" s="250">
        <v>1407</v>
      </c>
      <c r="B1414" s="208"/>
      <c r="C1414" s="49"/>
      <c r="D1414" s="50"/>
      <c r="E1414" s="50"/>
      <c r="F1414" s="50"/>
      <c r="G1414" s="209"/>
      <c r="H1414" s="48"/>
      <c r="I1414" s="457" t="str">
        <f t="shared" si="42"/>
        <v/>
      </c>
      <c r="J1414" s="241" cm="1">
        <f t="array" ref="J1414">SUMPRODUCT(--(K1414:N1414&lt;&gt;"")) + IF(TRIM(O1414)="",0,LEN(O1414)-LEN(SUBSTITUTE(O1414,",",""))+1)</f>
        <v>0</v>
      </c>
      <c r="K1414" s="242" t="str">
        <f>IF(AND(G1414&lt;&gt;0,G1414&lt;&gt;""),IF(B1414="","",IF(ISNUMBER(MATCH(B1414,'Look Up Values'!$B$2:$B$500,0)),"","Dest. error")),"")</f>
        <v/>
      </c>
      <c r="L1414" s="242" t="str">
        <f>IF(AND(G1414&lt;&gt;0,G1414&lt;&gt;""),IF(C1414="","",IF(AND(ISNUMBER(--LEFT(C1414,FIND(" ",C1414&amp;" ")-1)),OR(LEN(LEFT(C1414,FIND(" ",C1414&amp;" ")-1))=6,LEN(LEFT(C1414,FIND(" ",C1414&amp;" ")-1))=7),OR(ISNUMBER(MATCH(LEFT(C1414,FIND(" ",C1414&amp;" ")-1),'Look Up Values'!$G$2:$G$1000,0)),ISNUMBER(MATCH(LEFT(C1414,FIND(" ",C1414&amp;" ")-1),'Look Up Values'!$AE$2:$AE$2000,0)))),"","EWC error")),"")</f>
        <v/>
      </c>
      <c r="M1414" s="242" t="str" cm="1">
        <f t="array" ref="M1414">IF(AND(G1414&lt;&gt;0,G1414&lt;&gt;""),IF(E1414="","",IF(ISNUMBER(MATCH(SUBSTITUTE(E1414," ",""),SUBSTITUTE('Look Up Values'!$I$2:$I$10," ",""),0)),"","State error")),"")</f>
        <v/>
      </c>
      <c r="N1414" s="242" t="str" cm="1">
        <f t="array" ref="N1414">IF(AND(G1414&lt;&gt;0,G1414&lt;&gt;""),IF(F1414="","",IF(ISNUMBER(MATCH(SUBSTITUTE(F1414," ",""),SUBSTITUTE('Look Up Values'!$W$2:$W$30," ",""),0)),"","D&amp;R error")),"")</f>
        <v/>
      </c>
      <c r="O1414" s="256" t="str">
        <f t="shared" si="43"/>
        <v/>
      </c>
    </row>
    <row r="1415" spans="1:15" ht="15.75">
      <c r="A1415" s="250">
        <v>1408</v>
      </c>
      <c r="B1415" s="208"/>
      <c r="C1415" s="49"/>
      <c r="D1415" s="50"/>
      <c r="E1415" s="50"/>
      <c r="F1415" s="50"/>
      <c r="G1415" s="209"/>
      <c r="H1415" s="48"/>
      <c r="I1415" s="457" t="str">
        <f t="shared" si="42"/>
        <v/>
      </c>
      <c r="J1415" s="241" cm="1">
        <f t="array" ref="J1415">SUMPRODUCT(--(K1415:N1415&lt;&gt;"")) + IF(TRIM(O1415)="",0,LEN(O1415)-LEN(SUBSTITUTE(O1415,",",""))+1)</f>
        <v>0</v>
      </c>
      <c r="K1415" s="242" t="str">
        <f>IF(AND(G1415&lt;&gt;0,G1415&lt;&gt;""),IF(B1415="","",IF(ISNUMBER(MATCH(B1415,'Look Up Values'!$B$2:$B$500,0)),"","Dest. error")),"")</f>
        <v/>
      </c>
      <c r="L1415" s="242" t="str">
        <f>IF(AND(G1415&lt;&gt;0,G1415&lt;&gt;""),IF(C1415="","",IF(AND(ISNUMBER(--LEFT(C1415,FIND(" ",C1415&amp;" ")-1)),OR(LEN(LEFT(C1415,FIND(" ",C1415&amp;" ")-1))=6,LEN(LEFT(C1415,FIND(" ",C1415&amp;" ")-1))=7),OR(ISNUMBER(MATCH(LEFT(C1415,FIND(" ",C1415&amp;" ")-1),'Look Up Values'!$G$2:$G$1000,0)),ISNUMBER(MATCH(LEFT(C1415,FIND(" ",C1415&amp;" ")-1),'Look Up Values'!$AE$2:$AE$2000,0)))),"","EWC error")),"")</f>
        <v/>
      </c>
      <c r="M1415" s="242" t="str" cm="1">
        <f t="array" ref="M1415">IF(AND(G1415&lt;&gt;0,G1415&lt;&gt;""),IF(E1415="","",IF(ISNUMBER(MATCH(SUBSTITUTE(E1415," ",""),SUBSTITUTE('Look Up Values'!$I$2:$I$10," ",""),0)),"","State error")),"")</f>
        <v/>
      </c>
      <c r="N1415" s="242" t="str" cm="1">
        <f t="array" ref="N1415">IF(AND(G1415&lt;&gt;0,G1415&lt;&gt;""),IF(F1415="","",IF(ISNUMBER(MATCH(SUBSTITUTE(F1415," ",""),SUBSTITUTE('Look Up Values'!$W$2:$W$30," ",""),0)),"","D&amp;R error")),"")</f>
        <v/>
      </c>
      <c r="O1415" s="256" t="str">
        <f t="shared" si="43"/>
        <v/>
      </c>
    </row>
    <row r="1416" spans="1:15" ht="15.75">
      <c r="A1416" s="250">
        <v>1409</v>
      </c>
      <c r="B1416" s="208"/>
      <c r="C1416" s="49"/>
      <c r="D1416" s="50"/>
      <c r="E1416" s="50"/>
      <c r="F1416" s="50"/>
      <c r="G1416" s="209"/>
      <c r="H1416" s="48"/>
      <c r="I1416" s="457" t="str">
        <f t="shared" si="42"/>
        <v/>
      </c>
      <c r="J1416" s="241" cm="1">
        <f t="array" ref="J1416">SUMPRODUCT(--(K1416:N1416&lt;&gt;"")) + IF(TRIM(O1416)="",0,LEN(O1416)-LEN(SUBSTITUTE(O1416,",",""))+1)</f>
        <v>0</v>
      </c>
      <c r="K1416" s="242" t="str">
        <f>IF(AND(G1416&lt;&gt;0,G1416&lt;&gt;""),IF(B1416="","",IF(ISNUMBER(MATCH(B1416,'Look Up Values'!$B$2:$B$500,0)),"","Dest. error")),"")</f>
        <v/>
      </c>
      <c r="L1416" s="242" t="str">
        <f>IF(AND(G1416&lt;&gt;0,G1416&lt;&gt;""),IF(C1416="","",IF(AND(ISNUMBER(--LEFT(C1416,FIND(" ",C1416&amp;" ")-1)),OR(LEN(LEFT(C1416,FIND(" ",C1416&amp;" ")-1))=6,LEN(LEFT(C1416,FIND(" ",C1416&amp;" ")-1))=7),OR(ISNUMBER(MATCH(LEFT(C1416,FIND(" ",C1416&amp;" ")-1),'Look Up Values'!$G$2:$G$1000,0)),ISNUMBER(MATCH(LEFT(C1416,FIND(" ",C1416&amp;" ")-1),'Look Up Values'!$AE$2:$AE$2000,0)))),"","EWC error")),"")</f>
        <v/>
      </c>
      <c r="M1416" s="242" t="str" cm="1">
        <f t="array" ref="M1416">IF(AND(G1416&lt;&gt;0,G1416&lt;&gt;""),IF(E1416="","",IF(ISNUMBER(MATCH(SUBSTITUTE(E1416," ",""),SUBSTITUTE('Look Up Values'!$I$2:$I$10," ",""),0)),"","State error")),"")</f>
        <v/>
      </c>
      <c r="N1416" s="242" t="str" cm="1">
        <f t="array" ref="N1416">IF(AND(G1416&lt;&gt;0,G1416&lt;&gt;""),IF(F1416="","",IF(ISNUMBER(MATCH(SUBSTITUTE(F1416," ",""),SUBSTITUTE('Look Up Values'!$W$2:$W$30," ",""),0)),"","D&amp;R error")),"")</f>
        <v/>
      </c>
      <c r="O1416" s="256" t="str">
        <f t="shared" si="43"/>
        <v/>
      </c>
    </row>
    <row r="1417" spans="1:15" ht="15.75">
      <c r="A1417" s="250">
        <v>1410</v>
      </c>
      <c r="B1417" s="208"/>
      <c r="C1417" s="49"/>
      <c r="D1417" s="50"/>
      <c r="E1417" s="50"/>
      <c r="F1417" s="50"/>
      <c r="G1417" s="209"/>
      <c r="H1417" s="48"/>
      <c r="I1417" s="457" t="str">
        <f t="shared" ref="I1417:I1480" si="44">IF(IFERROR(--SUBSTITUTE(J1417,CHAR(160),""),0)&gt;0,A1417,"")</f>
        <v/>
      </c>
      <c r="J1417" s="241" cm="1">
        <f t="array" ref="J1417">SUMPRODUCT(--(K1417:N1417&lt;&gt;"")) + IF(TRIM(O1417)="",0,LEN(O1417)-LEN(SUBSTITUTE(O1417,",",""))+1)</f>
        <v>0</v>
      </c>
      <c r="K1417" s="242" t="str">
        <f>IF(AND(G1417&lt;&gt;0,G1417&lt;&gt;""),IF(B1417="","",IF(ISNUMBER(MATCH(B1417,'Look Up Values'!$B$2:$B$500,0)),"","Dest. error")),"")</f>
        <v/>
      </c>
      <c r="L1417" s="242" t="str">
        <f>IF(AND(G1417&lt;&gt;0,G1417&lt;&gt;""),IF(C1417="","",IF(AND(ISNUMBER(--LEFT(C1417,FIND(" ",C1417&amp;" ")-1)),OR(LEN(LEFT(C1417,FIND(" ",C1417&amp;" ")-1))=6,LEN(LEFT(C1417,FIND(" ",C1417&amp;" ")-1))=7),OR(ISNUMBER(MATCH(LEFT(C1417,FIND(" ",C1417&amp;" ")-1),'Look Up Values'!$G$2:$G$1000,0)),ISNUMBER(MATCH(LEFT(C1417,FIND(" ",C1417&amp;" ")-1),'Look Up Values'!$AE$2:$AE$2000,0)))),"","EWC error")),"")</f>
        <v/>
      </c>
      <c r="M1417" s="242" t="str" cm="1">
        <f t="array" ref="M1417">IF(AND(G1417&lt;&gt;0,G1417&lt;&gt;""),IF(E1417="","",IF(ISNUMBER(MATCH(SUBSTITUTE(E1417," ",""),SUBSTITUTE('Look Up Values'!$I$2:$I$10," ",""),0)),"","State error")),"")</f>
        <v/>
      </c>
      <c r="N1417" s="242" t="str" cm="1">
        <f t="array" ref="N1417">IF(AND(G1417&lt;&gt;0,G1417&lt;&gt;""),IF(F1417="","",IF(ISNUMBER(MATCH(SUBSTITUTE(F1417," ",""),SUBSTITUTE('Look Up Values'!$W$2:$W$30," ",""),0)),"","D&amp;R error")),"")</f>
        <v/>
      </c>
      <c r="O1417" s="256" t="str">
        <f t="shared" ref="O1417:O1480" si="45">IF(OR(G1417="",G1417=0),"",IF((TRIM(SUBSTITUTE(B1417,CHAR(160),""))&amp;TRIM(SUBSTITUTE(C1417,CHAR(160),""))&amp;TRIM(SUBSTITUTE(F1417,CHAR(160),""))&amp;TRIM(SUBSTITUTE(E1417,CHAR(160),"")))&lt;&gt;"",IF((--(TRIM(SUBSTITUTE(B1417,CHAR(160),""))&lt;&gt;"")+--(TRIM(SUBSTITUTE(C1417,CHAR(160),""))&lt;&gt;"")+--(TRIM(SUBSTITUTE(F1417,CHAR(160),""))&lt;&gt;"")+--(TRIM(SUBSTITUTE(E1417,CHAR(160),""))&lt;&gt;""))=4,"",LEFT(IF(TRIM(SUBSTITUTE(B1417,CHAR(160),""))="","Dest, ","")&amp;IF(TRIM(SUBSTITUTE(C1417,CHAR(160),""))="","EWC, ","")&amp;IF(TRIM(SUBSTITUTE(F1417,CHAR(160),""))="","D&amp;R, ","")&amp;IF(TRIM(SUBSTITUTE(E1417,CHAR(160),""))="","State, ",""),LEN(IF(TRIM(SUBSTITUTE(B1417,CHAR(160),""))="","Dest, ","")&amp;IF(TRIM(SUBSTITUTE(C1417,CHAR(160),""))="","EWC, ","")&amp;IF(TRIM(SUBSTITUTE(F1417,CHAR(160),""))="","D&amp;R, ","")&amp;IF(TRIM(SUBSTITUTE(E1417,CHAR(160),""))="","State, ",""))-2)),LEFT(IF(TRIM(SUBSTITUTE(B1417,CHAR(160),""))="","Dest, ","")&amp;IF(TRIM(SUBSTITUTE(C1417,CHAR(160),""))="","EWC, ","")&amp;IF(TRIM(SUBSTITUTE(F1417,CHAR(160),""))="","D&amp;R, ","")&amp;IF(TRIM(SUBSTITUTE(E1417,CHAR(160),""))="","State, ",""),LEN(IF(TRIM(SUBSTITUTE(B1417,CHAR(160),""))="","Dest, ","")&amp;IF(TRIM(SUBSTITUTE(C1417,CHAR(160),""))="","EWC, ","")&amp;IF(TRIM(SUBSTITUTE(F1417,CHAR(160),""))="","D&amp;R, ","")&amp;IF(TRIM(SUBSTITUTE(E1417,CHAR(160),""))="","State, ",""))-2)))</f>
        <v/>
      </c>
    </row>
    <row r="1418" spans="1:15" ht="15.75">
      <c r="A1418" s="250">
        <v>1411</v>
      </c>
      <c r="B1418" s="208"/>
      <c r="C1418" s="49"/>
      <c r="D1418" s="50"/>
      <c r="E1418" s="50"/>
      <c r="F1418" s="50"/>
      <c r="G1418" s="209"/>
      <c r="H1418" s="48"/>
      <c r="I1418" s="457" t="str">
        <f t="shared" si="44"/>
        <v/>
      </c>
      <c r="J1418" s="241" cm="1">
        <f t="array" ref="J1418">SUMPRODUCT(--(K1418:N1418&lt;&gt;"")) + IF(TRIM(O1418)="",0,LEN(O1418)-LEN(SUBSTITUTE(O1418,",",""))+1)</f>
        <v>0</v>
      </c>
      <c r="K1418" s="242" t="str">
        <f>IF(AND(G1418&lt;&gt;0,G1418&lt;&gt;""),IF(B1418="","",IF(ISNUMBER(MATCH(B1418,'Look Up Values'!$B$2:$B$500,0)),"","Dest. error")),"")</f>
        <v/>
      </c>
      <c r="L1418" s="242" t="str">
        <f>IF(AND(G1418&lt;&gt;0,G1418&lt;&gt;""),IF(C1418="","",IF(AND(ISNUMBER(--LEFT(C1418,FIND(" ",C1418&amp;" ")-1)),OR(LEN(LEFT(C1418,FIND(" ",C1418&amp;" ")-1))=6,LEN(LEFT(C1418,FIND(" ",C1418&amp;" ")-1))=7),OR(ISNUMBER(MATCH(LEFT(C1418,FIND(" ",C1418&amp;" ")-1),'Look Up Values'!$G$2:$G$1000,0)),ISNUMBER(MATCH(LEFT(C1418,FIND(" ",C1418&amp;" ")-1),'Look Up Values'!$AE$2:$AE$2000,0)))),"","EWC error")),"")</f>
        <v/>
      </c>
      <c r="M1418" s="242" t="str" cm="1">
        <f t="array" ref="M1418">IF(AND(G1418&lt;&gt;0,G1418&lt;&gt;""),IF(E1418="","",IF(ISNUMBER(MATCH(SUBSTITUTE(E1418," ",""),SUBSTITUTE('Look Up Values'!$I$2:$I$10," ",""),0)),"","State error")),"")</f>
        <v/>
      </c>
      <c r="N1418" s="242" t="str" cm="1">
        <f t="array" ref="N1418">IF(AND(G1418&lt;&gt;0,G1418&lt;&gt;""),IF(F1418="","",IF(ISNUMBER(MATCH(SUBSTITUTE(F1418," ",""),SUBSTITUTE('Look Up Values'!$W$2:$W$30," ",""),0)),"","D&amp;R error")),"")</f>
        <v/>
      </c>
      <c r="O1418" s="256" t="str">
        <f t="shared" si="45"/>
        <v/>
      </c>
    </row>
    <row r="1419" spans="1:15" ht="15.75">
      <c r="A1419" s="250">
        <v>1412</v>
      </c>
      <c r="B1419" s="208"/>
      <c r="C1419" s="49"/>
      <c r="D1419" s="50"/>
      <c r="E1419" s="50"/>
      <c r="F1419" s="50"/>
      <c r="G1419" s="209"/>
      <c r="H1419" s="48"/>
      <c r="I1419" s="457" t="str">
        <f t="shared" si="44"/>
        <v/>
      </c>
      <c r="J1419" s="241" cm="1">
        <f t="array" ref="J1419">SUMPRODUCT(--(K1419:N1419&lt;&gt;"")) + IF(TRIM(O1419)="",0,LEN(O1419)-LEN(SUBSTITUTE(O1419,",",""))+1)</f>
        <v>0</v>
      </c>
      <c r="K1419" s="242" t="str">
        <f>IF(AND(G1419&lt;&gt;0,G1419&lt;&gt;""),IF(B1419="","",IF(ISNUMBER(MATCH(B1419,'Look Up Values'!$B$2:$B$500,0)),"","Dest. error")),"")</f>
        <v/>
      </c>
      <c r="L1419" s="242" t="str">
        <f>IF(AND(G1419&lt;&gt;0,G1419&lt;&gt;""),IF(C1419="","",IF(AND(ISNUMBER(--LEFT(C1419,FIND(" ",C1419&amp;" ")-1)),OR(LEN(LEFT(C1419,FIND(" ",C1419&amp;" ")-1))=6,LEN(LEFT(C1419,FIND(" ",C1419&amp;" ")-1))=7),OR(ISNUMBER(MATCH(LEFT(C1419,FIND(" ",C1419&amp;" ")-1),'Look Up Values'!$G$2:$G$1000,0)),ISNUMBER(MATCH(LEFT(C1419,FIND(" ",C1419&amp;" ")-1),'Look Up Values'!$AE$2:$AE$2000,0)))),"","EWC error")),"")</f>
        <v/>
      </c>
      <c r="M1419" s="242" t="str" cm="1">
        <f t="array" ref="M1419">IF(AND(G1419&lt;&gt;0,G1419&lt;&gt;""),IF(E1419="","",IF(ISNUMBER(MATCH(SUBSTITUTE(E1419," ",""),SUBSTITUTE('Look Up Values'!$I$2:$I$10," ",""),0)),"","State error")),"")</f>
        <v/>
      </c>
      <c r="N1419" s="242" t="str" cm="1">
        <f t="array" ref="N1419">IF(AND(G1419&lt;&gt;0,G1419&lt;&gt;""),IF(F1419="","",IF(ISNUMBER(MATCH(SUBSTITUTE(F1419," ",""),SUBSTITUTE('Look Up Values'!$W$2:$W$30," ",""),0)),"","D&amp;R error")),"")</f>
        <v/>
      </c>
      <c r="O1419" s="256" t="str">
        <f t="shared" si="45"/>
        <v/>
      </c>
    </row>
    <row r="1420" spans="1:15" ht="15.75">
      <c r="A1420" s="250">
        <v>1413</v>
      </c>
      <c r="B1420" s="208"/>
      <c r="C1420" s="49"/>
      <c r="D1420" s="50"/>
      <c r="E1420" s="50"/>
      <c r="F1420" s="50"/>
      <c r="G1420" s="209"/>
      <c r="H1420" s="48"/>
      <c r="I1420" s="457" t="str">
        <f t="shared" si="44"/>
        <v/>
      </c>
      <c r="J1420" s="241" cm="1">
        <f t="array" ref="J1420">SUMPRODUCT(--(K1420:N1420&lt;&gt;"")) + IF(TRIM(O1420)="",0,LEN(O1420)-LEN(SUBSTITUTE(O1420,",",""))+1)</f>
        <v>0</v>
      </c>
      <c r="K1420" s="242" t="str">
        <f>IF(AND(G1420&lt;&gt;0,G1420&lt;&gt;""),IF(B1420="","",IF(ISNUMBER(MATCH(B1420,'Look Up Values'!$B$2:$B$500,0)),"","Dest. error")),"")</f>
        <v/>
      </c>
      <c r="L1420" s="242" t="str">
        <f>IF(AND(G1420&lt;&gt;0,G1420&lt;&gt;""),IF(C1420="","",IF(AND(ISNUMBER(--LEFT(C1420,FIND(" ",C1420&amp;" ")-1)),OR(LEN(LEFT(C1420,FIND(" ",C1420&amp;" ")-1))=6,LEN(LEFT(C1420,FIND(" ",C1420&amp;" ")-1))=7),OR(ISNUMBER(MATCH(LEFT(C1420,FIND(" ",C1420&amp;" ")-1),'Look Up Values'!$G$2:$G$1000,0)),ISNUMBER(MATCH(LEFT(C1420,FIND(" ",C1420&amp;" ")-1),'Look Up Values'!$AE$2:$AE$2000,0)))),"","EWC error")),"")</f>
        <v/>
      </c>
      <c r="M1420" s="242" t="str" cm="1">
        <f t="array" ref="M1420">IF(AND(G1420&lt;&gt;0,G1420&lt;&gt;""),IF(E1420="","",IF(ISNUMBER(MATCH(SUBSTITUTE(E1420," ",""),SUBSTITUTE('Look Up Values'!$I$2:$I$10," ",""),0)),"","State error")),"")</f>
        <v/>
      </c>
      <c r="N1420" s="242" t="str" cm="1">
        <f t="array" ref="N1420">IF(AND(G1420&lt;&gt;0,G1420&lt;&gt;""),IF(F1420="","",IF(ISNUMBER(MATCH(SUBSTITUTE(F1420," ",""),SUBSTITUTE('Look Up Values'!$W$2:$W$30," ",""),0)),"","D&amp;R error")),"")</f>
        <v/>
      </c>
      <c r="O1420" s="256" t="str">
        <f t="shared" si="45"/>
        <v/>
      </c>
    </row>
    <row r="1421" spans="1:15" ht="15.75">
      <c r="A1421" s="250">
        <v>1414</v>
      </c>
      <c r="B1421" s="208"/>
      <c r="C1421" s="49"/>
      <c r="D1421" s="50"/>
      <c r="E1421" s="50"/>
      <c r="F1421" s="50"/>
      <c r="G1421" s="209"/>
      <c r="H1421" s="48"/>
      <c r="I1421" s="457" t="str">
        <f t="shared" si="44"/>
        <v/>
      </c>
      <c r="J1421" s="241" cm="1">
        <f t="array" ref="J1421">SUMPRODUCT(--(K1421:N1421&lt;&gt;"")) + IF(TRIM(O1421)="",0,LEN(O1421)-LEN(SUBSTITUTE(O1421,",",""))+1)</f>
        <v>0</v>
      </c>
      <c r="K1421" s="242" t="str">
        <f>IF(AND(G1421&lt;&gt;0,G1421&lt;&gt;""),IF(B1421="","",IF(ISNUMBER(MATCH(B1421,'Look Up Values'!$B$2:$B$500,0)),"","Dest. error")),"")</f>
        <v/>
      </c>
      <c r="L1421" s="242" t="str">
        <f>IF(AND(G1421&lt;&gt;0,G1421&lt;&gt;""),IF(C1421="","",IF(AND(ISNUMBER(--LEFT(C1421,FIND(" ",C1421&amp;" ")-1)),OR(LEN(LEFT(C1421,FIND(" ",C1421&amp;" ")-1))=6,LEN(LEFT(C1421,FIND(" ",C1421&amp;" ")-1))=7),OR(ISNUMBER(MATCH(LEFT(C1421,FIND(" ",C1421&amp;" ")-1),'Look Up Values'!$G$2:$G$1000,0)),ISNUMBER(MATCH(LEFT(C1421,FIND(" ",C1421&amp;" ")-1),'Look Up Values'!$AE$2:$AE$2000,0)))),"","EWC error")),"")</f>
        <v/>
      </c>
      <c r="M1421" s="242" t="str" cm="1">
        <f t="array" ref="M1421">IF(AND(G1421&lt;&gt;0,G1421&lt;&gt;""),IF(E1421="","",IF(ISNUMBER(MATCH(SUBSTITUTE(E1421," ",""),SUBSTITUTE('Look Up Values'!$I$2:$I$10," ",""),0)),"","State error")),"")</f>
        <v/>
      </c>
      <c r="N1421" s="242" t="str" cm="1">
        <f t="array" ref="N1421">IF(AND(G1421&lt;&gt;0,G1421&lt;&gt;""),IF(F1421="","",IF(ISNUMBER(MATCH(SUBSTITUTE(F1421," ",""),SUBSTITUTE('Look Up Values'!$W$2:$W$30," ",""),0)),"","D&amp;R error")),"")</f>
        <v/>
      </c>
      <c r="O1421" s="256" t="str">
        <f t="shared" si="45"/>
        <v/>
      </c>
    </row>
    <row r="1422" spans="1:15" ht="15.75">
      <c r="A1422" s="250">
        <v>1415</v>
      </c>
      <c r="B1422" s="208"/>
      <c r="C1422" s="49"/>
      <c r="D1422" s="50"/>
      <c r="E1422" s="50"/>
      <c r="F1422" s="50"/>
      <c r="G1422" s="209"/>
      <c r="H1422" s="48"/>
      <c r="I1422" s="457" t="str">
        <f t="shared" si="44"/>
        <v/>
      </c>
      <c r="J1422" s="241" cm="1">
        <f t="array" ref="J1422">SUMPRODUCT(--(K1422:N1422&lt;&gt;"")) + IF(TRIM(O1422)="",0,LEN(O1422)-LEN(SUBSTITUTE(O1422,",",""))+1)</f>
        <v>0</v>
      </c>
      <c r="K1422" s="242" t="str">
        <f>IF(AND(G1422&lt;&gt;0,G1422&lt;&gt;""),IF(B1422="","",IF(ISNUMBER(MATCH(B1422,'Look Up Values'!$B$2:$B$500,0)),"","Dest. error")),"")</f>
        <v/>
      </c>
      <c r="L1422" s="242" t="str">
        <f>IF(AND(G1422&lt;&gt;0,G1422&lt;&gt;""),IF(C1422="","",IF(AND(ISNUMBER(--LEFT(C1422,FIND(" ",C1422&amp;" ")-1)),OR(LEN(LEFT(C1422,FIND(" ",C1422&amp;" ")-1))=6,LEN(LEFT(C1422,FIND(" ",C1422&amp;" ")-1))=7),OR(ISNUMBER(MATCH(LEFT(C1422,FIND(" ",C1422&amp;" ")-1),'Look Up Values'!$G$2:$G$1000,0)),ISNUMBER(MATCH(LEFT(C1422,FIND(" ",C1422&amp;" ")-1),'Look Up Values'!$AE$2:$AE$2000,0)))),"","EWC error")),"")</f>
        <v/>
      </c>
      <c r="M1422" s="242" t="str" cm="1">
        <f t="array" ref="M1422">IF(AND(G1422&lt;&gt;0,G1422&lt;&gt;""),IF(E1422="","",IF(ISNUMBER(MATCH(SUBSTITUTE(E1422," ",""),SUBSTITUTE('Look Up Values'!$I$2:$I$10," ",""),0)),"","State error")),"")</f>
        <v/>
      </c>
      <c r="N1422" s="242" t="str" cm="1">
        <f t="array" ref="N1422">IF(AND(G1422&lt;&gt;0,G1422&lt;&gt;""),IF(F1422="","",IF(ISNUMBER(MATCH(SUBSTITUTE(F1422," ",""),SUBSTITUTE('Look Up Values'!$W$2:$W$30," ",""),0)),"","D&amp;R error")),"")</f>
        <v/>
      </c>
      <c r="O1422" s="256" t="str">
        <f t="shared" si="45"/>
        <v/>
      </c>
    </row>
    <row r="1423" spans="1:15" ht="15.75">
      <c r="A1423" s="250">
        <v>1416</v>
      </c>
      <c r="B1423" s="208"/>
      <c r="C1423" s="49"/>
      <c r="D1423" s="50"/>
      <c r="E1423" s="50"/>
      <c r="F1423" s="50"/>
      <c r="G1423" s="209"/>
      <c r="H1423" s="48"/>
      <c r="I1423" s="457" t="str">
        <f t="shared" si="44"/>
        <v/>
      </c>
      <c r="J1423" s="241" cm="1">
        <f t="array" ref="J1423">SUMPRODUCT(--(K1423:N1423&lt;&gt;"")) + IF(TRIM(O1423)="",0,LEN(O1423)-LEN(SUBSTITUTE(O1423,",",""))+1)</f>
        <v>0</v>
      </c>
      <c r="K1423" s="242" t="str">
        <f>IF(AND(G1423&lt;&gt;0,G1423&lt;&gt;""),IF(B1423="","",IF(ISNUMBER(MATCH(B1423,'Look Up Values'!$B$2:$B$500,0)),"","Dest. error")),"")</f>
        <v/>
      </c>
      <c r="L1423" s="242" t="str">
        <f>IF(AND(G1423&lt;&gt;0,G1423&lt;&gt;""),IF(C1423="","",IF(AND(ISNUMBER(--LEFT(C1423,FIND(" ",C1423&amp;" ")-1)),OR(LEN(LEFT(C1423,FIND(" ",C1423&amp;" ")-1))=6,LEN(LEFT(C1423,FIND(" ",C1423&amp;" ")-1))=7),OR(ISNUMBER(MATCH(LEFT(C1423,FIND(" ",C1423&amp;" ")-1),'Look Up Values'!$G$2:$G$1000,0)),ISNUMBER(MATCH(LEFT(C1423,FIND(" ",C1423&amp;" ")-1),'Look Up Values'!$AE$2:$AE$2000,0)))),"","EWC error")),"")</f>
        <v/>
      </c>
      <c r="M1423" s="242" t="str" cm="1">
        <f t="array" ref="M1423">IF(AND(G1423&lt;&gt;0,G1423&lt;&gt;""),IF(E1423="","",IF(ISNUMBER(MATCH(SUBSTITUTE(E1423," ",""),SUBSTITUTE('Look Up Values'!$I$2:$I$10," ",""),0)),"","State error")),"")</f>
        <v/>
      </c>
      <c r="N1423" s="242" t="str" cm="1">
        <f t="array" ref="N1423">IF(AND(G1423&lt;&gt;0,G1423&lt;&gt;""),IF(F1423="","",IF(ISNUMBER(MATCH(SUBSTITUTE(F1423," ",""),SUBSTITUTE('Look Up Values'!$W$2:$W$30," ",""),0)),"","D&amp;R error")),"")</f>
        <v/>
      </c>
      <c r="O1423" s="256" t="str">
        <f t="shared" si="45"/>
        <v/>
      </c>
    </row>
    <row r="1424" spans="1:15" ht="15.75">
      <c r="A1424" s="250">
        <v>1417</v>
      </c>
      <c r="B1424" s="208"/>
      <c r="C1424" s="49"/>
      <c r="D1424" s="50"/>
      <c r="E1424" s="50"/>
      <c r="F1424" s="50"/>
      <c r="G1424" s="209"/>
      <c r="H1424" s="48"/>
      <c r="I1424" s="457" t="str">
        <f t="shared" si="44"/>
        <v/>
      </c>
      <c r="J1424" s="241" cm="1">
        <f t="array" ref="J1424">SUMPRODUCT(--(K1424:N1424&lt;&gt;"")) + IF(TRIM(O1424)="",0,LEN(O1424)-LEN(SUBSTITUTE(O1424,",",""))+1)</f>
        <v>0</v>
      </c>
      <c r="K1424" s="242" t="str">
        <f>IF(AND(G1424&lt;&gt;0,G1424&lt;&gt;""),IF(B1424="","",IF(ISNUMBER(MATCH(B1424,'Look Up Values'!$B$2:$B$500,0)),"","Dest. error")),"")</f>
        <v/>
      </c>
      <c r="L1424" s="242" t="str">
        <f>IF(AND(G1424&lt;&gt;0,G1424&lt;&gt;""),IF(C1424="","",IF(AND(ISNUMBER(--LEFT(C1424,FIND(" ",C1424&amp;" ")-1)),OR(LEN(LEFT(C1424,FIND(" ",C1424&amp;" ")-1))=6,LEN(LEFT(C1424,FIND(" ",C1424&amp;" ")-1))=7),OR(ISNUMBER(MATCH(LEFT(C1424,FIND(" ",C1424&amp;" ")-1),'Look Up Values'!$G$2:$G$1000,0)),ISNUMBER(MATCH(LEFT(C1424,FIND(" ",C1424&amp;" ")-1),'Look Up Values'!$AE$2:$AE$2000,0)))),"","EWC error")),"")</f>
        <v/>
      </c>
      <c r="M1424" s="242" t="str" cm="1">
        <f t="array" ref="M1424">IF(AND(G1424&lt;&gt;0,G1424&lt;&gt;""),IF(E1424="","",IF(ISNUMBER(MATCH(SUBSTITUTE(E1424," ",""),SUBSTITUTE('Look Up Values'!$I$2:$I$10," ",""),0)),"","State error")),"")</f>
        <v/>
      </c>
      <c r="N1424" s="242" t="str" cm="1">
        <f t="array" ref="N1424">IF(AND(G1424&lt;&gt;0,G1424&lt;&gt;""),IF(F1424="","",IF(ISNUMBER(MATCH(SUBSTITUTE(F1424," ",""),SUBSTITUTE('Look Up Values'!$W$2:$W$30," ",""),0)),"","D&amp;R error")),"")</f>
        <v/>
      </c>
      <c r="O1424" s="256" t="str">
        <f t="shared" si="45"/>
        <v/>
      </c>
    </row>
    <row r="1425" spans="1:15" ht="15.75">
      <c r="A1425" s="250">
        <v>1418</v>
      </c>
      <c r="B1425" s="208"/>
      <c r="C1425" s="49"/>
      <c r="D1425" s="50"/>
      <c r="E1425" s="50"/>
      <c r="F1425" s="50"/>
      <c r="G1425" s="209"/>
      <c r="H1425" s="48"/>
      <c r="I1425" s="457" t="str">
        <f t="shared" si="44"/>
        <v/>
      </c>
      <c r="J1425" s="241" cm="1">
        <f t="array" ref="J1425">SUMPRODUCT(--(K1425:N1425&lt;&gt;"")) + IF(TRIM(O1425)="",0,LEN(O1425)-LEN(SUBSTITUTE(O1425,",",""))+1)</f>
        <v>0</v>
      </c>
      <c r="K1425" s="242" t="str">
        <f>IF(AND(G1425&lt;&gt;0,G1425&lt;&gt;""),IF(B1425="","",IF(ISNUMBER(MATCH(B1425,'Look Up Values'!$B$2:$B$500,0)),"","Dest. error")),"")</f>
        <v/>
      </c>
      <c r="L1425" s="242" t="str">
        <f>IF(AND(G1425&lt;&gt;0,G1425&lt;&gt;""),IF(C1425="","",IF(AND(ISNUMBER(--LEFT(C1425,FIND(" ",C1425&amp;" ")-1)),OR(LEN(LEFT(C1425,FIND(" ",C1425&amp;" ")-1))=6,LEN(LEFT(C1425,FIND(" ",C1425&amp;" ")-1))=7),OR(ISNUMBER(MATCH(LEFT(C1425,FIND(" ",C1425&amp;" ")-1),'Look Up Values'!$G$2:$G$1000,0)),ISNUMBER(MATCH(LEFT(C1425,FIND(" ",C1425&amp;" ")-1),'Look Up Values'!$AE$2:$AE$2000,0)))),"","EWC error")),"")</f>
        <v/>
      </c>
      <c r="M1425" s="242" t="str" cm="1">
        <f t="array" ref="M1425">IF(AND(G1425&lt;&gt;0,G1425&lt;&gt;""),IF(E1425="","",IF(ISNUMBER(MATCH(SUBSTITUTE(E1425," ",""),SUBSTITUTE('Look Up Values'!$I$2:$I$10," ",""),0)),"","State error")),"")</f>
        <v/>
      </c>
      <c r="N1425" s="242" t="str" cm="1">
        <f t="array" ref="N1425">IF(AND(G1425&lt;&gt;0,G1425&lt;&gt;""),IF(F1425="","",IF(ISNUMBER(MATCH(SUBSTITUTE(F1425," ",""),SUBSTITUTE('Look Up Values'!$W$2:$W$30," ",""),0)),"","D&amp;R error")),"")</f>
        <v/>
      </c>
      <c r="O1425" s="256" t="str">
        <f t="shared" si="45"/>
        <v/>
      </c>
    </row>
    <row r="1426" spans="1:15" ht="15.75">
      <c r="A1426" s="250">
        <v>1419</v>
      </c>
      <c r="B1426" s="208"/>
      <c r="C1426" s="49"/>
      <c r="D1426" s="50"/>
      <c r="E1426" s="50"/>
      <c r="F1426" s="50"/>
      <c r="G1426" s="209"/>
      <c r="H1426" s="48"/>
      <c r="I1426" s="457" t="str">
        <f t="shared" si="44"/>
        <v/>
      </c>
      <c r="J1426" s="241" cm="1">
        <f t="array" ref="J1426">SUMPRODUCT(--(K1426:N1426&lt;&gt;"")) + IF(TRIM(O1426)="",0,LEN(O1426)-LEN(SUBSTITUTE(O1426,",",""))+1)</f>
        <v>0</v>
      </c>
      <c r="K1426" s="242" t="str">
        <f>IF(AND(G1426&lt;&gt;0,G1426&lt;&gt;""),IF(B1426="","",IF(ISNUMBER(MATCH(B1426,'Look Up Values'!$B$2:$B$500,0)),"","Dest. error")),"")</f>
        <v/>
      </c>
      <c r="L1426" s="242" t="str">
        <f>IF(AND(G1426&lt;&gt;0,G1426&lt;&gt;""),IF(C1426="","",IF(AND(ISNUMBER(--LEFT(C1426,FIND(" ",C1426&amp;" ")-1)),OR(LEN(LEFT(C1426,FIND(" ",C1426&amp;" ")-1))=6,LEN(LEFT(C1426,FIND(" ",C1426&amp;" ")-1))=7),OR(ISNUMBER(MATCH(LEFT(C1426,FIND(" ",C1426&amp;" ")-1),'Look Up Values'!$G$2:$G$1000,0)),ISNUMBER(MATCH(LEFT(C1426,FIND(" ",C1426&amp;" ")-1),'Look Up Values'!$AE$2:$AE$2000,0)))),"","EWC error")),"")</f>
        <v/>
      </c>
      <c r="M1426" s="242" t="str" cm="1">
        <f t="array" ref="M1426">IF(AND(G1426&lt;&gt;0,G1426&lt;&gt;""),IF(E1426="","",IF(ISNUMBER(MATCH(SUBSTITUTE(E1426," ",""),SUBSTITUTE('Look Up Values'!$I$2:$I$10," ",""),0)),"","State error")),"")</f>
        <v/>
      </c>
      <c r="N1426" s="242" t="str" cm="1">
        <f t="array" ref="N1426">IF(AND(G1426&lt;&gt;0,G1426&lt;&gt;""),IF(F1426="","",IF(ISNUMBER(MATCH(SUBSTITUTE(F1426," ",""),SUBSTITUTE('Look Up Values'!$W$2:$W$30," ",""),0)),"","D&amp;R error")),"")</f>
        <v/>
      </c>
      <c r="O1426" s="256" t="str">
        <f t="shared" si="45"/>
        <v/>
      </c>
    </row>
    <row r="1427" spans="1:15" ht="15.75">
      <c r="A1427" s="250">
        <v>1420</v>
      </c>
      <c r="B1427" s="208"/>
      <c r="C1427" s="49"/>
      <c r="D1427" s="50"/>
      <c r="E1427" s="50"/>
      <c r="F1427" s="50"/>
      <c r="G1427" s="209"/>
      <c r="H1427" s="48"/>
      <c r="I1427" s="457" t="str">
        <f t="shared" si="44"/>
        <v/>
      </c>
      <c r="J1427" s="241" cm="1">
        <f t="array" ref="J1427">SUMPRODUCT(--(K1427:N1427&lt;&gt;"")) + IF(TRIM(O1427)="",0,LEN(O1427)-LEN(SUBSTITUTE(O1427,",",""))+1)</f>
        <v>0</v>
      </c>
      <c r="K1427" s="242" t="str">
        <f>IF(AND(G1427&lt;&gt;0,G1427&lt;&gt;""),IF(B1427="","",IF(ISNUMBER(MATCH(B1427,'Look Up Values'!$B$2:$B$500,0)),"","Dest. error")),"")</f>
        <v/>
      </c>
      <c r="L1427" s="242" t="str">
        <f>IF(AND(G1427&lt;&gt;0,G1427&lt;&gt;""),IF(C1427="","",IF(AND(ISNUMBER(--LEFT(C1427,FIND(" ",C1427&amp;" ")-1)),OR(LEN(LEFT(C1427,FIND(" ",C1427&amp;" ")-1))=6,LEN(LEFT(C1427,FIND(" ",C1427&amp;" ")-1))=7),OR(ISNUMBER(MATCH(LEFT(C1427,FIND(" ",C1427&amp;" ")-1),'Look Up Values'!$G$2:$G$1000,0)),ISNUMBER(MATCH(LEFT(C1427,FIND(" ",C1427&amp;" ")-1),'Look Up Values'!$AE$2:$AE$2000,0)))),"","EWC error")),"")</f>
        <v/>
      </c>
      <c r="M1427" s="242" t="str" cm="1">
        <f t="array" ref="M1427">IF(AND(G1427&lt;&gt;0,G1427&lt;&gt;""),IF(E1427="","",IF(ISNUMBER(MATCH(SUBSTITUTE(E1427," ",""),SUBSTITUTE('Look Up Values'!$I$2:$I$10," ",""),0)),"","State error")),"")</f>
        <v/>
      </c>
      <c r="N1427" s="242" t="str" cm="1">
        <f t="array" ref="N1427">IF(AND(G1427&lt;&gt;0,G1427&lt;&gt;""),IF(F1427="","",IF(ISNUMBER(MATCH(SUBSTITUTE(F1427," ",""),SUBSTITUTE('Look Up Values'!$W$2:$W$30," ",""),0)),"","D&amp;R error")),"")</f>
        <v/>
      </c>
      <c r="O1427" s="256" t="str">
        <f t="shared" si="45"/>
        <v/>
      </c>
    </row>
    <row r="1428" spans="1:15" ht="15.75">
      <c r="A1428" s="250">
        <v>1421</v>
      </c>
      <c r="B1428" s="208"/>
      <c r="C1428" s="49"/>
      <c r="D1428" s="50"/>
      <c r="E1428" s="50"/>
      <c r="F1428" s="50"/>
      <c r="G1428" s="209"/>
      <c r="H1428" s="48"/>
      <c r="I1428" s="457" t="str">
        <f t="shared" si="44"/>
        <v/>
      </c>
      <c r="J1428" s="241" cm="1">
        <f t="array" ref="J1428">SUMPRODUCT(--(K1428:N1428&lt;&gt;"")) + IF(TRIM(O1428)="",0,LEN(O1428)-LEN(SUBSTITUTE(O1428,",",""))+1)</f>
        <v>0</v>
      </c>
      <c r="K1428" s="242" t="str">
        <f>IF(AND(G1428&lt;&gt;0,G1428&lt;&gt;""),IF(B1428="","",IF(ISNUMBER(MATCH(B1428,'Look Up Values'!$B$2:$B$500,0)),"","Dest. error")),"")</f>
        <v/>
      </c>
      <c r="L1428" s="242" t="str">
        <f>IF(AND(G1428&lt;&gt;0,G1428&lt;&gt;""),IF(C1428="","",IF(AND(ISNUMBER(--LEFT(C1428,FIND(" ",C1428&amp;" ")-1)),OR(LEN(LEFT(C1428,FIND(" ",C1428&amp;" ")-1))=6,LEN(LEFT(C1428,FIND(" ",C1428&amp;" ")-1))=7),OR(ISNUMBER(MATCH(LEFT(C1428,FIND(" ",C1428&amp;" ")-1),'Look Up Values'!$G$2:$G$1000,0)),ISNUMBER(MATCH(LEFT(C1428,FIND(" ",C1428&amp;" ")-1),'Look Up Values'!$AE$2:$AE$2000,0)))),"","EWC error")),"")</f>
        <v/>
      </c>
      <c r="M1428" s="242" t="str" cm="1">
        <f t="array" ref="M1428">IF(AND(G1428&lt;&gt;0,G1428&lt;&gt;""),IF(E1428="","",IF(ISNUMBER(MATCH(SUBSTITUTE(E1428," ",""),SUBSTITUTE('Look Up Values'!$I$2:$I$10," ",""),0)),"","State error")),"")</f>
        <v/>
      </c>
      <c r="N1428" s="242" t="str" cm="1">
        <f t="array" ref="N1428">IF(AND(G1428&lt;&gt;0,G1428&lt;&gt;""),IF(F1428="","",IF(ISNUMBER(MATCH(SUBSTITUTE(F1428," ",""),SUBSTITUTE('Look Up Values'!$W$2:$W$30," ",""),0)),"","D&amp;R error")),"")</f>
        <v/>
      </c>
      <c r="O1428" s="256" t="str">
        <f t="shared" si="45"/>
        <v/>
      </c>
    </row>
    <row r="1429" spans="1:15" ht="15.75">
      <c r="A1429" s="250">
        <v>1422</v>
      </c>
      <c r="B1429" s="208"/>
      <c r="C1429" s="49"/>
      <c r="D1429" s="50"/>
      <c r="E1429" s="50"/>
      <c r="F1429" s="50"/>
      <c r="G1429" s="209"/>
      <c r="H1429" s="48"/>
      <c r="I1429" s="457" t="str">
        <f t="shared" si="44"/>
        <v/>
      </c>
      <c r="J1429" s="241" cm="1">
        <f t="array" ref="J1429">SUMPRODUCT(--(K1429:N1429&lt;&gt;"")) + IF(TRIM(O1429)="",0,LEN(O1429)-LEN(SUBSTITUTE(O1429,",",""))+1)</f>
        <v>0</v>
      </c>
      <c r="K1429" s="242" t="str">
        <f>IF(AND(G1429&lt;&gt;0,G1429&lt;&gt;""),IF(B1429="","",IF(ISNUMBER(MATCH(B1429,'Look Up Values'!$B$2:$B$500,0)),"","Dest. error")),"")</f>
        <v/>
      </c>
      <c r="L1429" s="242" t="str">
        <f>IF(AND(G1429&lt;&gt;0,G1429&lt;&gt;""),IF(C1429="","",IF(AND(ISNUMBER(--LEFT(C1429,FIND(" ",C1429&amp;" ")-1)),OR(LEN(LEFT(C1429,FIND(" ",C1429&amp;" ")-1))=6,LEN(LEFT(C1429,FIND(" ",C1429&amp;" ")-1))=7),OR(ISNUMBER(MATCH(LEFT(C1429,FIND(" ",C1429&amp;" ")-1),'Look Up Values'!$G$2:$G$1000,0)),ISNUMBER(MATCH(LEFT(C1429,FIND(" ",C1429&amp;" ")-1),'Look Up Values'!$AE$2:$AE$2000,0)))),"","EWC error")),"")</f>
        <v/>
      </c>
      <c r="M1429" s="242" t="str" cm="1">
        <f t="array" ref="M1429">IF(AND(G1429&lt;&gt;0,G1429&lt;&gt;""),IF(E1429="","",IF(ISNUMBER(MATCH(SUBSTITUTE(E1429," ",""),SUBSTITUTE('Look Up Values'!$I$2:$I$10," ",""),0)),"","State error")),"")</f>
        <v/>
      </c>
      <c r="N1429" s="242" t="str" cm="1">
        <f t="array" ref="N1429">IF(AND(G1429&lt;&gt;0,G1429&lt;&gt;""),IF(F1429="","",IF(ISNUMBER(MATCH(SUBSTITUTE(F1429," ",""),SUBSTITUTE('Look Up Values'!$W$2:$W$30," ",""),0)),"","D&amp;R error")),"")</f>
        <v/>
      </c>
      <c r="O1429" s="256" t="str">
        <f t="shared" si="45"/>
        <v/>
      </c>
    </row>
    <row r="1430" spans="1:15" ht="15.75">
      <c r="A1430" s="250">
        <v>1423</v>
      </c>
      <c r="B1430" s="208"/>
      <c r="C1430" s="49"/>
      <c r="D1430" s="50"/>
      <c r="E1430" s="50"/>
      <c r="F1430" s="50"/>
      <c r="G1430" s="209"/>
      <c r="H1430" s="48"/>
      <c r="I1430" s="457" t="str">
        <f t="shared" si="44"/>
        <v/>
      </c>
      <c r="J1430" s="241" cm="1">
        <f t="array" ref="J1430">SUMPRODUCT(--(K1430:N1430&lt;&gt;"")) + IF(TRIM(O1430)="",0,LEN(O1430)-LEN(SUBSTITUTE(O1430,",",""))+1)</f>
        <v>0</v>
      </c>
      <c r="K1430" s="242" t="str">
        <f>IF(AND(G1430&lt;&gt;0,G1430&lt;&gt;""),IF(B1430="","",IF(ISNUMBER(MATCH(B1430,'Look Up Values'!$B$2:$B$500,0)),"","Dest. error")),"")</f>
        <v/>
      </c>
      <c r="L1430" s="242" t="str">
        <f>IF(AND(G1430&lt;&gt;0,G1430&lt;&gt;""),IF(C1430="","",IF(AND(ISNUMBER(--LEFT(C1430,FIND(" ",C1430&amp;" ")-1)),OR(LEN(LEFT(C1430,FIND(" ",C1430&amp;" ")-1))=6,LEN(LEFT(C1430,FIND(" ",C1430&amp;" ")-1))=7),OR(ISNUMBER(MATCH(LEFT(C1430,FIND(" ",C1430&amp;" ")-1),'Look Up Values'!$G$2:$G$1000,0)),ISNUMBER(MATCH(LEFT(C1430,FIND(" ",C1430&amp;" ")-1),'Look Up Values'!$AE$2:$AE$2000,0)))),"","EWC error")),"")</f>
        <v/>
      </c>
      <c r="M1430" s="242" t="str" cm="1">
        <f t="array" ref="M1430">IF(AND(G1430&lt;&gt;0,G1430&lt;&gt;""),IF(E1430="","",IF(ISNUMBER(MATCH(SUBSTITUTE(E1430," ",""),SUBSTITUTE('Look Up Values'!$I$2:$I$10," ",""),0)),"","State error")),"")</f>
        <v/>
      </c>
      <c r="N1430" s="242" t="str" cm="1">
        <f t="array" ref="N1430">IF(AND(G1430&lt;&gt;0,G1430&lt;&gt;""),IF(F1430="","",IF(ISNUMBER(MATCH(SUBSTITUTE(F1430," ",""),SUBSTITUTE('Look Up Values'!$W$2:$W$30," ",""),0)),"","D&amp;R error")),"")</f>
        <v/>
      </c>
      <c r="O1430" s="256" t="str">
        <f t="shared" si="45"/>
        <v/>
      </c>
    </row>
    <row r="1431" spans="1:15" ht="15.75">
      <c r="A1431" s="250">
        <v>1424</v>
      </c>
      <c r="B1431" s="208"/>
      <c r="C1431" s="49"/>
      <c r="D1431" s="50"/>
      <c r="E1431" s="50"/>
      <c r="F1431" s="50"/>
      <c r="G1431" s="209"/>
      <c r="H1431" s="48"/>
      <c r="I1431" s="457" t="str">
        <f t="shared" si="44"/>
        <v/>
      </c>
      <c r="J1431" s="241" cm="1">
        <f t="array" ref="J1431">SUMPRODUCT(--(K1431:N1431&lt;&gt;"")) + IF(TRIM(O1431)="",0,LEN(O1431)-LEN(SUBSTITUTE(O1431,",",""))+1)</f>
        <v>0</v>
      </c>
      <c r="K1431" s="242" t="str">
        <f>IF(AND(G1431&lt;&gt;0,G1431&lt;&gt;""),IF(B1431="","",IF(ISNUMBER(MATCH(B1431,'Look Up Values'!$B$2:$B$500,0)),"","Dest. error")),"")</f>
        <v/>
      </c>
      <c r="L1431" s="242" t="str">
        <f>IF(AND(G1431&lt;&gt;0,G1431&lt;&gt;""),IF(C1431="","",IF(AND(ISNUMBER(--LEFT(C1431,FIND(" ",C1431&amp;" ")-1)),OR(LEN(LEFT(C1431,FIND(" ",C1431&amp;" ")-1))=6,LEN(LEFT(C1431,FIND(" ",C1431&amp;" ")-1))=7),OR(ISNUMBER(MATCH(LEFT(C1431,FIND(" ",C1431&amp;" ")-1),'Look Up Values'!$G$2:$G$1000,0)),ISNUMBER(MATCH(LEFT(C1431,FIND(" ",C1431&amp;" ")-1),'Look Up Values'!$AE$2:$AE$2000,0)))),"","EWC error")),"")</f>
        <v/>
      </c>
      <c r="M1431" s="242" t="str" cm="1">
        <f t="array" ref="M1431">IF(AND(G1431&lt;&gt;0,G1431&lt;&gt;""),IF(E1431="","",IF(ISNUMBER(MATCH(SUBSTITUTE(E1431," ",""),SUBSTITUTE('Look Up Values'!$I$2:$I$10," ",""),0)),"","State error")),"")</f>
        <v/>
      </c>
      <c r="N1431" s="242" t="str" cm="1">
        <f t="array" ref="N1431">IF(AND(G1431&lt;&gt;0,G1431&lt;&gt;""),IF(F1431="","",IF(ISNUMBER(MATCH(SUBSTITUTE(F1431," ",""),SUBSTITUTE('Look Up Values'!$W$2:$W$30," ",""),0)),"","D&amp;R error")),"")</f>
        <v/>
      </c>
      <c r="O1431" s="256" t="str">
        <f t="shared" si="45"/>
        <v/>
      </c>
    </row>
    <row r="1432" spans="1:15" ht="15.75">
      <c r="A1432" s="250">
        <v>1425</v>
      </c>
      <c r="B1432" s="208"/>
      <c r="C1432" s="49"/>
      <c r="D1432" s="50"/>
      <c r="E1432" s="50"/>
      <c r="F1432" s="50"/>
      <c r="G1432" s="209"/>
      <c r="H1432" s="48"/>
      <c r="I1432" s="457" t="str">
        <f t="shared" si="44"/>
        <v/>
      </c>
      <c r="J1432" s="241" cm="1">
        <f t="array" ref="J1432">SUMPRODUCT(--(K1432:N1432&lt;&gt;"")) + IF(TRIM(O1432)="",0,LEN(O1432)-LEN(SUBSTITUTE(O1432,",",""))+1)</f>
        <v>0</v>
      </c>
      <c r="K1432" s="242" t="str">
        <f>IF(AND(G1432&lt;&gt;0,G1432&lt;&gt;""),IF(B1432="","",IF(ISNUMBER(MATCH(B1432,'Look Up Values'!$B$2:$B$500,0)),"","Dest. error")),"")</f>
        <v/>
      </c>
      <c r="L1432" s="242" t="str">
        <f>IF(AND(G1432&lt;&gt;0,G1432&lt;&gt;""),IF(C1432="","",IF(AND(ISNUMBER(--LEFT(C1432,FIND(" ",C1432&amp;" ")-1)),OR(LEN(LEFT(C1432,FIND(" ",C1432&amp;" ")-1))=6,LEN(LEFT(C1432,FIND(" ",C1432&amp;" ")-1))=7),OR(ISNUMBER(MATCH(LEFT(C1432,FIND(" ",C1432&amp;" ")-1),'Look Up Values'!$G$2:$G$1000,0)),ISNUMBER(MATCH(LEFT(C1432,FIND(" ",C1432&amp;" ")-1),'Look Up Values'!$AE$2:$AE$2000,0)))),"","EWC error")),"")</f>
        <v/>
      </c>
      <c r="M1432" s="242" t="str" cm="1">
        <f t="array" ref="M1432">IF(AND(G1432&lt;&gt;0,G1432&lt;&gt;""),IF(E1432="","",IF(ISNUMBER(MATCH(SUBSTITUTE(E1432," ",""),SUBSTITUTE('Look Up Values'!$I$2:$I$10," ",""),0)),"","State error")),"")</f>
        <v/>
      </c>
      <c r="N1432" s="242" t="str" cm="1">
        <f t="array" ref="N1432">IF(AND(G1432&lt;&gt;0,G1432&lt;&gt;""),IF(F1432="","",IF(ISNUMBER(MATCH(SUBSTITUTE(F1432," ",""),SUBSTITUTE('Look Up Values'!$W$2:$W$30," ",""),0)),"","D&amp;R error")),"")</f>
        <v/>
      </c>
      <c r="O1432" s="256" t="str">
        <f t="shared" si="45"/>
        <v/>
      </c>
    </row>
    <row r="1433" spans="1:15" ht="15.75">
      <c r="A1433" s="250">
        <v>1426</v>
      </c>
      <c r="B1433" s="208"/>
      <c r="C1433" s="49"/>
      <c r="D1433" s="50"/>
      <c r="E1433" s="50"/>
      <c r="F1433" s="50"/>
      <c r="G1433" s="209"/>
      <c r="H1433" s="48"/>
      <c r="I1433" s="457" t="str">
        <f t="shared" si="44"/>
        <v/>
      </c>
      <c r="J1433" s="241" cm="1">
        <f t="array" ref="J1433">SUMPRODUCT(--(K1433:N1433&lt;&gt;"")) + IF(TRIM(O1433)="",0,LEN(O1433)-LEN(SUBSTITUTE(O1433,",",""))+1)</f>
        <v>0</v>
      </c>
      <c r="K1433" s="242" t="str">
        <f>IF(AND(G1433&lt;&gt;0,G1433&lt;&gt;""),IF(B1433="","",IF(ISNUMBER(MATCH(B1433,'Look Up Values'!$B$2:$B$500,0)),"","Dest. error")),"")</f>
        <v/>
      </c>
      <c r="L1433" s="242" t="str">
        <f>IF(AND(G1433&lt;&gt;0,G1433&lt;&gt;""),IF(C1433="","",IF(AND(ISNUMBER(--LEFT(C1433,FIND(" ",C1433&amp;" ")-1)),OR(LEN(LEFT(C1433,FIND(" ",C1433&amp;" ")-1))=6,LEN(LEFT(C1433,FIND(" ",C1433&amp;" ")-1))=7),OR(ISNUMBER(MATCH(LEFT(C1433,FIND(" ",C1433&amp;" ")-1),'Look Up Values'!$G$2:$G$1000,0)),ISNUMBER(MATCH(LEFT(C1433,FIND(" ",C1433&amp;" ")-1),'Look Up Values'!$AE$2:$AE$2000,0)))),"","EWC error")),"")</f>
        <v/>
      </c>
      <c r="M1433" s="242" t="str" cm="1">
        <f t="array" ref="M1433">IF(AND(G1433&lt;&gt;0,G1433&lt;&gt;""),IF(E1433="","",IF(ISNUMBER(MATCH(SUBSTITUTE(E1433," ",""),SUBSTITUTE('Look Up Values'!$I$2:$I$10," ",""),0)),"","State error")),"")</f>
        <v/>
      </c>
      <c r="N1433" s="242" t="str" cm="1">
        <f t="array" ref="N1433">IF(AND(G1433&lt;&gt;0,G1433&lt;&gt;""),IF(F1433="","",IF(ISNUMBER(MATCH(SUBSTITUTE(F1433," ",""),SUBSTITUTE('Look Up Values'!$W$2:$W$30," ",""),0)),"","D&amp;R error")),"")</f>
        <v/>
      </c>
      <c r="O1433" s="256" t="str">
        <f t="shared" si="45"/>
        <v/>
      </c>
    </row>
    <row r="1434" spans="1:15" ht="15.75">
      <c r="A1434" s="250">
        <v>1427</v>
      </c>
      <c r="B1434" s="208"/>
      <c r="C1434" s="49"/>
      <c r="D1434" s="50"/>
      <c r="E1434" s="50"/>
      <c r="F1434" s="50"/>
      <c r="G1434" s="209"/>
      <c r="H1434" s="48"/>
      <c r="I1434" s="457" t="str">
        <f t="shared" si="44"/>
        <v/>
      </c>
      <c r="J1434" s="241" cm="1">
        <f t="array" ref="J1434">SUMPRODUCT(--(K1434:N1434&lt;&gt;"")) + IF(TRIM(O1434)="",0,LEN(O1434)-LEN(SUBSTITUTE(O1434,",",""))+1)</f>
        <v>0</v>
      </c>
      <c r="K1434" s="242" t="str">
        <f>IF(AND(G1434&lt;&gt;0,G1434&lt;&gt;""),IF(B1434="","",IF(ISNUMBER(MATCH(B1434,'Look Up Values'!$B$2:$B$500,0)),"","Dest. error")),"")</f>
        <v/>
      </c>
      <c r="L1434" s="242" t="str">
        <f>IF(AND(G1434&lt;&gt;0,G1434&lt;&gt;""),IF(C1434="","",IF(AND(ISNUMBER(--LEFT(C1434,FIND(" ",C1434&amp;" ")-1)),OR(LEN(LEFT(C1434,FIND(" ",C1434&amp;" ")-1))=6,LEN(LEFT(C1434,FIND(" ",C1434&amp;" ")-1))=7),OR(ISNUMBER(MATCH(LEFT(C1434,FIND(" ",C1434&amp;" ")-1),'Look Up Values'!$G$2:$G$1000,0)),ISNUMBER(MATCH(LEFT(C1434,FIND(" ",C1434&amp;" ")-1),'Look Up Values'!$AE$2:$AE$2000,0)))),"","EWC error")),"")</f>
        <v/>
      </c>
      <c r="M1434" s="242" t="str" cm="1">
        <f t="array" ref="M1434">IF(AND(G1434&lt;&gt;0,G1434&lt;&gt;""),IF(E1434="","",IF(ISNUMBER(MATCH(SUBSTITUTE(E1434," ",""),SUBSTITUTE('Look Up Values'!$I$2:$I$10," ",""),0)),"","State error")),"")</f>
        <v/>
      </c>
      <c r="N1434" s="242" t="str" cm="1">
        <f t="array" ref="N1434">IF(AND(G1434&lt;&gt;0,G1434&lt;&gt;""),IF(F1434="","",IF(ISNUMBER(MATCH(SUBSTITUTE(F1434," ",""),SUBSTITUTE('Look Up Values'!$W$2:$W$30," ",""),0)),"","D&amp;R error")),"")</f>
        <v/>
      </c>
      <c r="O1434" s="256" t="str">
        <f t="shared" si="45"/>
        <v/>
      </c>
    </row>
    <row r="1435" spans="1:15" ht="15.75">
      <c r="A1435" s="250">
        <v>1428</v>
      </c>
      <c r="B1435" s="208"/>
      <c r="C1435" s="49"/>
      <c r="D1435" s="50"/>
      <c r="E1435" s="50"/>
      <c r="F1435" s="50"/>
      <c r="G1435" s="209"/>
      <c r="H1435" s="48"/>
      <c r="I1435" s="457" t="str">
        <f t="shared" si="44"/>
        <v/>
      </c>
      <c r="J1435" s="241" cm="1">
        <f t="array" ref="J1435">SUMPRODUCT(--(K1435:N1435&lt;&gt;"")) + IF(TRIM(O1435)="",0,LEN(O1435)-LEN(SUBSTITUTE(O1435,",",""))+1)</f>
        <v>0</v>
      </c>
      <c r="K1435" s="242" t="str">
        <f>IF(AND(G1435&lt;&gt;0,G1435&lt;&gt;""),IF(B1435="","",IF(ISNUMBER(MATCH(B1435,'Look Up Values'!$B$2:$B$500,0)),"","Dest. error")),"")</f>
        <v/>
      </c>
      <c r="L1435" s="242" t="str">
        <f>IF(AND(G1435&lt;&gt;0,G1435&lt;&gt;""),IF(C1435="","",IF(AND(ISNUMBER(--LEFT(C1435,FIND(" ",C1435&amp;" ")-1)),OR(LEN(LEFT(C1435,FIND(" ",C1435&amp;" ")-1))=6,LEN(LEFT(C1435,FIND(" ",C1435&amp;" ")-1))=7),OR(ISNUMBER(MATCH(LEFT(C1435,FIND(" ",C1435&amp;" ")-1),'Look Up Values'!$G$2:$G$1000,0)),ISNUMBER(MATCH(LEFT(C1435,FIND(" ",C1435&amp;" ")-1),'Look Up Values'!$AE$2:$AE$2000,0)))),"","EWC error")),"")</f>
        <v/>
      </c>
      <c r="M1435" s="242" t="str" cm="1">
        <f t="array" ref="M1435">IF(AND(G1435&lt;&gt;0,G1435&lt;&gt;""),IF(E1435="","",IF(ISNUMBER(MATCH(SUBSTITUTE(E1435," ",""),SUBSTITUTE('Look Up Values'!$I$2:$I$10," ",""),0)),"","State error")),"")</f>
        <v/>
      </c>
      <c r="N1435" s="242" t="str" cm="1">
        <f t="array" ref="N1435">IF(AND(G1435&lt;&gt;0,G1435&lt;&gt;""),IF(F1435="","",IF(ISNUMBER(MATCH(SUBSTITUTE(F1435," ",""),SUBSTITUTE('Look Up Values'!$W$2:$W$30," ",""),0)),"","D&amp;R error")),"")</f>
        <v/>
      </c>
      <c r="O1435" s="256" t="str">
        <f t="shared" si="45"/>
        <v/>
      </c>
    </row>
    <row r="1436" spans="1:15" ht="15.75">
      <c r="A1436" s="250">
        <v>1429</v>
      </c>
      <c r="B1436" s="208"/>
      <c r="C1436" s="49"/>
      <c r="D1436" s="50"/>
      <c r="E1436" s="50"/>
      <c r="F1436" s="50"/>
      <c r="G1436" s="209"/>
      <c r="H1436" s="48"/>
      <c r="I1436" s="457" t="str">
        <f t="shared" si="44"/>
        <v/>
      </c>
      <c r="J1436" s="241" cm="1">
        <f t="array" ref="J1436">SUMPRODUCT(--(K1436:N1436&lt;&gt;"")) + IF(TRIM(O1436)="",0,LEN(O1436)-LEN(SUBSTITUTE(O1436,",",""))+1)</f>
        <v>0</v>
      </c>
      <c r="K1436" s="242" t="str">
        <f>IF(AND(G1436&lt;&gt;0,G1436&lt;&gt;""),IF(B1436="","",IF(ISNUMBER(MATCH(B1436,'Look Up Values'!$B$2:$B$500,0)),"","Dest. error")),"")</f>
        <v/>
      </c>
      <c r="L1436" s="242" t="str">
        <f>IF(AND(G1436&lt;&gt;0,G1436&lt;&gt;""),IF(C1436="","",IF(AND(ISNUMBER(--LEFT(C1436,FIND(" ",C1436&amp;" ")-1)),OR(LEN(LEFT(C1436,FIND(" ",C1436&amp;" ")-1))=6,LEN(LEFT(C1436,FIND(" ",C1436&amp;" ")-1))=7),OR(ISNUMBER(MATCH(LEFT(C1436,FIND(" ",C1436&amp;" ")-1),'Look Up Values'!$G$2:$G$1000,0)),ISNUMBER(MATCH(LEFT(C1436,FIND(" ",C1436&amp;" ")-1),'Look Up Values'!$AE$2:$AE$2000,0)))),"","EWC error")),"")</f>
        <v/>
      </c>
      <c r="M1436" s="242" t="str" cm="1">
        <f t="array" ref="M1436">IF(AND(G1436&lt;&gt;0,G1436&lt;&gt;""),IF(E1436="","",IF(ISNUMBER(MATCH(SUBSTITUTE(E1436," ",""),SUBSTITUTE('Look Up Values'!$I$2:$I$10," ",""),0)),"","State error")),"")</f>
        <v/>
      </c>
      <c r="N1436" s="242" t="str" cm="1">
        <f t="array" ref="N1436">IF(AND(G1436&lt;&gt;0,G1436&lt;&gt;""),IF(F1436="","",IF(ISNUMBER(MATCH(SUBSTITUTE(F1436," ",""),SUBSTITUTE('Look Up Values'!$W$2:$W$30," ",""),0)),"","D&amp;R error")),"")</f>
        <v/>
      </c>
      <c r="O1436" s="256" t="str">
        <f t="shared" si="45"/>
        <v/>
      </c>
    </row>
    <row r="1437" spans="1:15" ht="15.75">
      <c r="A1437" s="250">
        <v>1430</v>
      </c>
      <c r="B1437" s="208"/>
      <c r="C1437" s="49"/>
      <c r="D1437" s="50"/>
      <c r="E1437" s="50"/>
      <c r="F1437" s="50"/>
      <c r="G1437" s="209"/>
      <c r="H1437" s="48"/>
      <c r="I1437" s="457" t="str">
        <f t="shared" si="44"/>
        <v/>
      </c>
      <c r="J1437" s="241" cm="1">
        <f t="array" ref="J1437">SUMPRODUCT(--(K1437:N1437&lt;&gt;"")) + IF(TRIM(O1437)="",0,LEN(O1437)-LEN(SUBSTITUTE(O1437,",",""))+1)</f>
        <v>0</v>
      </c>
      <c r="K1437" s="242" t="str">
        <f>IF(AND(G1437&lt;&gt;0,G1437&lt;&gt;""),IF(B1437="","",IF(ISNUMBER(MATCH(B1437,'Look Up Values'!$B$2:$B$500,0)),"","Dest. error")),"")</f>
        <v/>
      </c>
      <c r="L1437" s="242" t="str">
        <f>IF(AND(G1437&lt;&gt;0,G1437&lt;&gt;""),IF(C1437="","",IF(AND(ISNUMBER(--LEFT(C1437,FIND(" ",C1437&amp;" ")-1)),OR(LEN(LEFT(C1437,FIND(" ",C1437&amp;" ")-1))=6,LEN(LEFT(C1437,FIND(" ",C1437&amp;" ")-1))=7),OR(ISNUMBER(MATCH(LEFT(C1437,FIND(" ",C1437&amp;" ")-1),'Look Up Values'!$G$2:$G$1000,0)),ISNUMBER(MATCH(LEFT(C1437,FIND(" ",C1437&amp;" ")-1),'Look Up Values'!$AE$2:$AE$2000,0)))),"","EWC error")),"")</f>
        <v/>
      </c>
      <c r="M1437" s="242" t="str" cm="1">
        <f t="array" ref="M1437">IF(AND(G1437&lt;&gt;0,G1437&lt;&gt;""),IF(E1437="","",IF(ISNUMBER(MATCH(SUBSTITUTE(E1437," ",""),SUBSTITUTE('Look Up Values'!$I$2:$I$10," ",""),0)),"","State error")),"")</f>
        <v/>
      </c>
      <c r="N1437" s="242" t="str" cm="1">
        <f t="array" ref="N1437">IF(AND(G1437&lt;&gt;0,G1437&lt;&gt;""),IF(F1437="","",IF(ISNUMBER(MATCH(SUBSTITUTE(F1437," ",""),SUBSTITUTE('Look Up Values'!$W$2:$W$30," ",""),0)),"","D&amp;R error")),"")</f>
        <v/>
      </c>
      <c r="O1437" s="256" t="str">
        <f t="shared" si="45"/>
        <v/>
      </c>
    </row>
    <row r="1438" spans="1:15" ht="15.75">
      <c r="A1438" s="250">
        <v>1431</v>
      </c>
      <c r="B1438" s="208"/>
      <c r="C1438" s="49"/>
      <c r="D1438" s="50"/>
      <c r="E1438" s="50"/>
      <c r="F1438" s="50"/>
      <c r="G1438" s="209"/>
      <c r="H1438" s="48"/>
      <c r="I1438" s="457" t="str">
        <f t="shared" si="44"/>
        <v/>
      </c>
      <c r="J1438" s="241" cm="1">
        <f t="array" ref="J1438">SUMPRODUCT(--(K1438:N1438&lt;&gt;"")) + IF(TRIM(O1438)="",0,LEN(O1438)-LEN(SUBSTITUTE(O1438,",",""))+1)</f>
        <v>0</v>
      </c>
      <c r="K1438" s="242" t="str">
        <f>IF(AND(G1438&lt;&gt;0,G1438&lt;&gt;""),IF(B1438="","",IF(ISNUMBER(MATCH(B1438,'Look Up Values'!$B$2:$B$500,0)),"","Dest. error")),"")</f>
        <v/>
      </c>
      <c r="L1438" s="242" t="str">
        <f>IF(AND(G1438&lt;&gt;0,G1438&lt;&gt;""),IF(C1438="","",IF(AND(ISNUMBER(--LEFT(C1438,FIND(" ",C1438&amp;" ")-1)),OR(LEN(LEFT(C1438,FIND(" ",C1438&amp;" ")-1))=6,LEN(LEFT(C1438,FIND(" ",C1438&amp;" ")-1))=7),OR(ISNUMBER(MATCH(LEFT(C1438,FIND(" ",C1438&amp;" ")-1),'Look Up Values'!$G$2:$G$1000,0)),ISNUMBER(MATCH(LEFT(C1438,FIND(" ",C1438&amp;" ")-1),'Look Up Values'!$AE$2:$AE$2000,0)))),"","EWC error")),"")</f>
        <v/>
      </c>
      <c r="M1438" s="242" t="str" cm="1">
        <f t="array" ref="M1438">IF(AND(G1438&lt;&gt;0,G1438&lt;&gt;""),IF(E1438="","",IF(ISNUMBER(MATCH(SUBSTITUTE(E1438," ",""),SUBSTITUTE('Look Up Values'!$I$2:$I$10," ",""),0)),"","State error")),"")</f>
        <v/>
      </c>
      <c r="N1438" s="242" t="str" cm="1">
        <f t="array" ref="N1438">IF(AND(G1438&lt;&gt;0,G1438&lt;&gt;""),IF(F1438="","",IF(ISNUMBER(MATCH(SUBSTITUTE(F1438," ",""),SUBSTITUTE('Look Up Values'!$W$2:$W$30," ",""),0)),"","D&amp;R error")),"")</f>
        <v/>
      </c>
      <c r="O1438" s="256" t="str">
        <f t="shared" si="45"/>
        <v/>
      </c>
    </row>
    <row r="1439" spans="1:15" ht="15.75">
      <c r="A1439" s="250">
        <v>1432</v>
      </c>
      <c r="B1439" s="208"/>
      <c r="C1439" s="49"/>
      <c r="D1439" s="50"/>
      <c r="E1439" s="50"/>
      <c r="F1439" s="50"/>
      <c r="G1439" s="209"/>
      <c r="H1439" s="48"/>
      <c r="I1439" s="457" t="str">
        <f t="shared" si="44"/>
        <v/>
      </c>
      <c r="J1439" s="241" cm="1">
        <f t="array" ref="J1439">SUMPRODUCT(--(K1439:N1439&lt;&gt;"")) + IF(TRIM(O1439)="",0,LEN(O1439)-LEN(SUBSTITUTE(O1439,",",""))+1)</f>
        <v>0</v>
      </c>
      <c r="K1439" s="242" t="str">
        <f>IF(AND(G1439&lt;&gt;0,G1439&lt;&gt;""),IF(B1439="","",IF(ISNUMBER(MATCH(B1439,'Look Up Values'!$B$2:$B$500,0)),"","Dest. error")),"")</f>
        <v/>
      </c>
      <c r="L1439" s="242" t="str">
        <f>IF(AND(G1439&lt;&gt;0,G1439&lt;&gt;""),IF(C1439="","",IF(AND(ISNUMBER(--LEFT(C1439,FIND(" ",C1439&amp;" ")-1)),OR(LEN(LEFT(C1439,FIND(" ",C1439&amp;" ")-1))=6,LEN(LEFT(C1439,FIND(" ",C1439&amp;" ")-1))=7),OR(ISNUMBER(MATCH(LEFT(C1439,FIND(" ",C1439&amp;" ")-1),'Look Up Values'!$G$2:$G$1000,0)),ISNUMBER(MATCH(LEFT(C1439,FIND(" ",C1439&amp;" ")-1),'Look Up Values'!$AE$2:$AE$2000,0)))),"","EWC error")),"")</f>
        <v/>
      </c>
      <c r="M1439" s="242" t="str" cm="1">
        <f t="array" ref="M1439">IF(AND(G1439&lt;&gt;0,G1439&lt;&gt;""),IF(E1439="","",IF(ISNUMBER(MATCH(SUBSTITUTE(E1439," ",""),SUBSTITUTE('Look Up Values'!$I$2:$I$10," ",""),0)),"","State error")),"")</f>
        <v/>
      </c>
      <c r="N1439" s="242" t="str" cm="1">
        <f t="array" ref="N1439">IF(AND(G1439&lt;&gt;0,G1439&lt;&gt;""),IF(F1439="","",IF(ISNUMBER(MATCH(SUBSTITUTE(F1439," ",""),SUBSTITUTE('Look Up Values'!$W$2:$W$30," ",""),0)),"","D&amp;R error")),"")</f>
        <v/>
      </c>
      <c r="O1439" s="256" t="str">
        <f t="shared" si="45"/>
        <v/>
      </c>
    </row>
    <row r="1440" spans="1:15" ht="15.75">
      <c r="A1440" s="250">
        <v>1433</v>
      </c>
      <c r="B1440" s="208"/>
      <c r="C1440" s="49"/>
      <c r="D1440" s="50"/>
      <c r="E1440" s="50"/>
      <c r="F1440" s="50"/>
      <c r="G1440" s="209"/>
      <c r="H1440" s="48"/>
      <c r="I1440" s="457" t="str">
        <f t="shared" si="44"/>
        <v/>
      </c>
      <c r="J1440" s="241" cm="1">
        <f t="array" ref="J1440">SUMPRODUCT(--(K1440:N1440&lt;&gt;"")) + IF(TRIM(O1440)="",0,LEN(O1440)-LEN(SUBSTITUTE(O1440,",",""))+1)</f>
        <v>0</v>
      </c>
      <c r="K1440" s="242" t="str">
        <f>IF(AND(G1440&lt;&gt;0,G1440&lt;&gt;""),IF(B1440="","",IF(ISNUMBER(MATCH(B1440,'Look Up Values'!$B$2:$B$500,0)),"","Dest. error")),"")</f>
        <v/>
      </c>
      <c r="L1440" s="242" t="str">
        <f>IF(AND(G1440&lt;&gt;0,G1440&lt;&gt;""),IF(C1440="","",IF(AND(ISNUMBER(--LEFT(C1440,FIND(" ",C1440&amp;" ")-1)),OR(LEN(LEFT(C1440,FIND(" ",C1440&amp;" ")-1))=6,LEN(LEFT(C1440,FIND(" ",C1440&amp;" ")-1))=7),OR(ISNUMBER(MATCH(LEFT(C1440,FIND(" ",C1440&amp;" ")-1),'Look Up Values'!$G$2:$G$1000,0)),ISNUMBER(MATCH(LEFT(C1440,FIND(" ",C1440&amp;" ")-1),'Look Up Values'!$AE$2:$AE$2000,0)))),"","EWC error")),"")</f>
        <v/>
      </c>
      <c r="M1440" s="242" t="str" cm="1">
        <f t="array" ref="M1440">IF(AND(G1440&lt;&gt;0,G1440&lt;&gt;""),IF(E1440="","",IF(ISNUMBER(MATCH(SUBSTITUTE(E1440," ",""),SUBSTITUTE('Look Up Values'!$I$2:$I$10," ",""),0)),"","State error")),"")</f>
        <v/>
      </c>
      <c r="N1440" s="242" t="str" cm="1">
        <f t="array" ref="N1440">IF(AND(G1440&lt;&gt;0,G1440&lt;&gt;""),IF(F1440="","",IF(ISNUMBER(MATCH(SUBSTITUTE(F1440," ",""),SUBSTITUTE('Look Up Values'!$W$2:$W$30," ",""),0)),"","D&amp;R error")),"")</f>
        <v/>
      </c>
      <c r="O1440" s="256" t="str">
        <f t="shared" si="45"/>
        <v/>
      </c>
    </row>
    <row r="1441" spans="1:15" ht="15.75">
      <c r="A1441" s="250">
        <v>1434</v>
      </c>
      <c r="B1441" s="208"/>
      <c r="C1441" s="49"/>
      <c r="D1441" s="50"/>
      <c r="E1441" s="50"/>
      <c r="F1441" s="50"/>
      <c r="G1441" s="209"/>
      <c r="H1441" s="48"/>
      <c r="I1441" s="457" t="str">
        <f t="shared" si="44"/>
        <v/>
      </c>
      <c r="J1441" s="241" cm="1">
        <f t="array" ref="J1441">SUMPRODUCT(--(K1441:N1441&lt;&gt;"")) + IF(TRIM(O1441)="",0,LEN(O1441)-LEN(SUBSTITUTE(O1441,",",""))+1)</f>
        <v>0</v>
      </c>
      <c r="K1441" s="242" t="str">
        <f>IF(AND(G1441&lt;&gt;0,G1441&lt;&gt;""),IF(B1441="","",IF(ISNUMBER(MATCH(B1441,'Look Up Values'!$B$2:$B$500,0)),"","Dest. error")),"")</f>
        <v/>
      </c>
      <c r="L1441" s="242" t="str">
        <f>IF(AND(G1441&lt;&gt;0,G1441&lt;&gt;""),IF(C1441="","",IF(AND(ISNUMBER(--LEFT(C1441,FIND(" ",C1441&amp;" ")-1)),OR(LEN(LEFT(C1441,FIND(" ",C1441&amp;" ")-1))=6,LEN(LEFT(C1441,FIND(" ",C1441&amp;" ")-1))=7),OR(ISNUMBER(MATCH(LEFT(C1441,FIND(" ",C1441&amp;" ")-1),'Look Up Values'!$G$2:$G$1000,0)),ISNUMBER(MATCH(LEFT(C1441,FIND(" ",C1441&amp;" ")-1),'Look Up Values'!$AE$2:$AE$2000,0)))),"","EWC error")),"")</f>
        <v/>
      </c>
      <c r="M1441" s="242" t="str" cm="1">
        <f t="array" ref="M1441">IF(AND(G1441&lt;&gt;0,G1441&lt;&gt;""),IF(E1441="","",IF(ISNUMBER(MATCH(SUBSTITUTE(E1441," ",""),SUBSTITUTE('Look Up Values'!$I$2:$I$10," ",""),0)),"","State error")),"")</f>
        <v/>
      </c>
      <c r="N1441" s="242" t="str" cm="1">
        <f t="array" ref="N1441">IF(AND(G1441&lt;&gt;0,G1441&lt;&gt;""),IF(F1441="","",IF(ISNUMBER(MATCH(SUBSTITUTE(F1441," ",""),SUBSTITUTE('Look Up Values'!$W$2:$W$30," ",""),0)),"","D&amp;R error")),"")</f>
        <v/>
      </c>
      <c r="O1441" s="256" t="str">
        <f t="shared" si="45"/>
        <v/>
      </c>
    </row>
    <row r="1442" spans="1:15" ht="15.75">
      <c r="A1442" s="250">
        <v>1435</v>
      </c>
      <c r="B1442" s="208"/>
      <c r="C1442" s="49"/>
      <c r="D1442" s="50"/>
      <c r="E1442" s="50"/>
      <c r="F1442" s="50"/>
      <c r="G1442" s="209"/>
      <c r="H1442" s="48"/>
      <c r="I1442" s="457" t="str">
        <f t="shared" si="44"/>
        <v/>
      </c>
      <c r="J1442" s="241" cm="1">
        <f t="array" ref="J1442">SUMPRODUCT(--(K1442:N1442&lt;&gt;"")) + IF(TRIM(O1442)="",0,LEN(O1442)-LEN(SUBSTITUTE(O1442,",",""))+1)</f>
        <v>0</v>
      </c>
      <c r="K1442" s="242" t="str">
        <f>IF(AND(G1442&lt;&gt;0,G1442&lt;&gt;""),IF(B1442="","",IF(ISNUMBER(MATCH(B1442,'Look Up Values'!$B$2:$B$500,0)),"","Dest. error")),"")</f>
        <v/>
      </c>
      <c r="L1442" s="242" t="str">
        <f>IF(AND(G1442&lt;&gt;0,G1442&lt;&gt;""),IF(C1442="","",IF(AND(ISNUMBER(--LEFT(C1442,FIND(" ",C1442&amp;" ")-1)),OR(LEN(LEFT(C1442,FIND(" ",C1442&amp;" ")-1))=6,LEN(LEFT(C1442,FIND(" ",C1442&amp;" ")-1))=7),OR(ISNUMBER(MATCH(LEFT(C1442,FIND(" ",C1442&amp;" ")-1),'Look Up Values'!$G$2:$G$1000,0)),ISNUMBER(MATCH(LEFT(C1442,FIND(" ",C1442&amp;" ")-1),'Look Up Values'!$AE$2:$AE$2000,0)))),"","EWC error")),"")</f>
        <v/>
      </c>
      <c r="M1442" s="242" t="str" cm="1">
        <f t="array" ref="M1442">IF(AND(G1442&lt;&gt;0,G1442&lt;&gt;""),IF(E1442="","",IF(ISNUMBER(MATCH(SUBSTITUTE(E1442," ",""),SUBSTITUTE('Look Up Values'!$I$2:$I$10," ",""),0)),"","State error")),"")</f>
        <v/>
      </c>
      <c r="N1442" s="242" t="str" cm="1">
        <f t="array" ref="N1442">IF(AND(G1442&lt;&gt;0,G1442&lt;&gt;""),IF(F1442="","",IF(ISNUMBER(MATCH(SUBSTITUTE(F1442," ",""),SUBSTITUTE('Look Up Values'!$W$2:$W$30," ",""),0)),"","D&amp;R error")),"")</f>
        <v/>
      </c>
      <c r="O1442" s="256" t="str">
        <f t="shared" si="45"/>
        <v/>
      </c>
    </row>
    <row r="1443" spans="1:15" ht="15.75">
      <c r="A1443" s="250">
        <v>1436</v>
      </c>
      <c r="B1443" s="208"/>
      <c r="C1443" s="49"/>
      <c r="D1443" s="50"/>
      <c r="E1443" s="50"/>
      <c r="F1443" s="50"/>
      <c r="G1443" s="209"/>
      <c r="H1443" s="48"/>
      <c r="I1443" s="457" t="str">
        <f t="shared" si="44"/>
        <v/>
      </c>
      <c r="J1443" s="241" cm="1">
        <f t="array" ref="J1443">SUMPRODUCT(--(K1443:N1443&lt;&gt;"")) + IF(TRIM(O1443)="",0,LEN(O1443)-LEN(SUBSTITUTE(O1443,",",""))+1)</f>
        <v>0</v>
      </c>
      <c r="K1443" s="242" t="str">
        <f>IF(AND(G1443&lt;&gt;0,G1443&lt;&gt;""),IF(B1443="","",IF(ISNUMBER(MATCH(B1443,'Look Up Values'!$B$2:$B$500,0)),"","Dest. error")),"")</f>
        <v/>
      </c>
      <c r="L1443" s="242" t="str">
        <f>IF(AND(G1443&lt;&gt;0,G1443&lt;&gt;""),IF(C1443="","",IF(AND(ISNUMBER(--LEFT(C1443,FIND(" ",C1443&amp;" ")-1)),OR(LEN(LEFT(C1443,FIND(" ",C1443&amp;" ")-1))=6,LEN(LEFT(C1443,FIND(" ",C1443&amp;" ")-1))=7),OR(ISNUMBER(MATCH(LEFT(C1443,FIND(" ",C1443&amp;" ")-1),'Look Up Values'!$G$2:$G$1000,0)),ISNUMBER(MATCH(LEFT(C1443,FIND(" ",C1443&amp;" ")-1),'Look Up Values'!$AE$2:$AE$2000,0)))),"","EWC error")),"")</f>
        <v/>
      </c>
      <c r="M1443" s="242" t="str" cm="1">
        <f t="array" ref="M1443">IF(AND(G1443&lt;&gt;0,G1443&lt;&gt;""),IF(E1443="","",IF(ISNUMBER(MATCH(SUBSTITUTE(E1443," ",""),SUBSTITUTE('Look Up Values'!$I$2:$I$10," ",""),0)),"","State error")),"")</f>
        <v/>
      </c>
      <c r="N1443" s="242" t="str" cm="1">
        <f t="array" ref="N1443">IF(AND(G1443&lt;&gt;0,G1443&lt;&gt;""),IF(F1443="","",IF(ISNUMBER(MATCH(SUBSTITUTE(F1443," ",""),SUBSTITUTE('Look Up Values'!$W$2:$W$30," ",""),0)),"","D&amp;R error")),"")</f>
        <v/>
      </c>
      <c r="O1443" s="256" t="str">
        <f t="shared" si="45"/>
        <v/>
      </c>
    </row>
    <row r="1444" spans="1:15" ht="15.75">
      <c r="A1444" s="250">
        <v>1437</v>
      </c>
      <c r="B1444" s="208"/>
      <c r="C1444" s="49"/>
      <c r="D1444" s="50"/>
      <c r="E1444" s="50"/>
      <c r="F1444" s="50"/>
      <c r="G1444" s="209"/>
      <c r="H1444" s="48"/>
      <c r="I1444" s="457" t="str">
        <f t="shared" si="44"/>
        <v/>
      </c>
      <c r="J1444" s="241" cm="1">
        <f t="array" ref="J1444">SUMPRODUCT(--(K1444:N1444&lt;&gt;"")) + IF(TRIM(O1444)="",0,LEN(O1444)-LEN(SUBSTITUTE(O1444,",",""))+1)</f>
        <v>0</v>
      </c>
      <c r="K1444" s="242" t="str">
        <f>IF(AND(G1444&lt;&gt;0,G1444&lt;&gt;""),IF(B1444="","",IF(ISNUMBER(MATCH(B1444,'Look Up Values'!$B$2:$B$500,0)),"","Dest. error")),"")</f>
        <v/>
      </c>
      <c r="L1444" s="242" t="str">
        <f>IF(AND(G1444&lt;&gt;0,G1444&lt;&gt;""),IF(C1444="","",IF(AND(ISNUMBER(--LEFT(C1444,FIND(" ",C1444&amp;" ")-1)),OR(LEN(LEFT(C1444,FIND(" ",C1444&amp;" ")-1))=6,LEN(LEFT(C1444,FIND(" ",C1444&amp;" ")-1))=7),OR(ISNUMBER(MATCH(LEFT(C1444,FIND(" ",C1444&amp;" ")-1),'Look Up Values'!$G$2:$G$1000,0)),ISNUMBER(MATCH(LEFT(C1444,FIND(" ",C1444&amp;" ")-1),'Look Up Values'!$AE$2:$AE$2000,0)))),"","EWC error")),"")</f>
        <v/>
      </c>
      <c r="M1444" s="242" t="str" cm="1">
        <f t="array" ref="M1444">IF(AND(G1444&lt;&gt;0,G1444&lt;&gt;""),IF(E1444="","",IF(ISNUMBER(MATCH(SUBSTITUTE(E1444," ",""),SUBSTITUTE('Look Up Values'!$I$2:$I$10," ",""),0)),"","State error")),"")</f>
        <v/>
      </c>
      <c r="N1444" s="242" t="str" cm="1">
        <f t="array" ref="N1444">IF(AND(G1444&lt;&gt;0,G1444&lt;&gt;""),IF(F1444="","",IF(ISNUMBER(MATCH(SUBSTITUTE(F1444," ",""),SUBSTITUTE('Look Up Values'!$W$2:$W$30," ",""),0)),"","D&amp;R error")),"")</f>
        <v/>
      </c>
      <c r="O1444" s="256" t="str">
        <f t="shared" si="45"/>
        <v/>
      </c>
    </row>
    <row r="1445" spans="1:15" ht="15.75">
      <c r="A1445" s="250">
        <v>1438</v>
      </c>
      <c r="B1445" s="208"/>
      <c r="C1445" s="49"/>
      <c r="D1445" s="50"/>
      <c r="E1445" s="50"/>
      <c r="F1445" s="50"/>
      <c r="G1445" s="209"/>
      <c r="H1445" s="48"/>
      <c r="I1445" s="457" t="str">
        <f t="shared" si="44"/>
        <v/>
      </c>
      <c r="J1445" s="241" cm="1">
        <f t="array" ref="J1445">SUMPRODUCT(--(K1445:N1445&lt;&gt;"")) + IF(TRIM(O1445)="",0,LEN(O1445)-LEN(SUBSTITUTE(O1445,",",""))+1)</f>
        <v>0</v>
      </c>
      <c r="K1445" s="242" t="str">
        <f>IF(AND(G1445&lt;&gt;0,G1445&lt;&gt;""),IF(B1445="","",IF(ISNUMBER(MATCH(B1445,'Look Up Values'!$B$2:$B$500,0)),"","Dest. error")),"")</f>
        <v/>
      </c>
      <c r="L1445" s="242" t="str">
        <f>IF(AND(G1445&lt;&gt;0,G1445&lt;&gt;""),IF(C1445="","",IF(AND(ISNUMBER(--LEFT(C1445,FIND(" ",C1445&amp;" ")-1)),OR(LEN(LEFT(C1445,FIND(" ",C1445&amp;" ")-1))=6,LEN(LEFT(C1445,FIND(" ",C1445&amp;" ")-1))=7),OR(ISNUMBER(MATCH(LEFT(C1445,FIND(" ",C1445&amp;" ")-1),'Look Up Values'!$G$2:$G$1000,0)),ISNUMBER(MATCH(LEFT(C1445,FIND(" ",C1445&amp;" ")-1),'Look Up Values'!$AE$2:$AE$2000,0)))),"","EWC error")),"")</f>
        <v/>
      </c>
      <c r="M1445" s="242" t="str" cm="1">
        <f t="array" ref="M1445">IF(AND(G1445&lt;&gt;0,G1445&lt;&gt;""),IF(E1445="","",IF(ISNUMBER(MATCH(SUBSTITUTE(E1445," ",""),SUBSTITUTE('Look Up Values'!$I$2:$I$10," ",""),0)),"","State error")),"")</f>
        <v/>
      </c>
      <c r="N1445" s="242" t="str" cm="1">
        <f t="array" ref="N1445">IF(AND(G1445&lt;&gt;0,G1445&lt;&gt;""),IF(F1445="","",IF(ISNUMBER(MATCH(SUBSTITUTE(F1445," ",""),SUBSTITUTE('Look Up Values'!$W$2:$W$30," ",""),0)),"","D&amp;R error")),"")</f>
        <v/>
      </c>
      <c r="O1445" s="256" t="str">
        <f t="shared" si="45"/>
        <v/>
      </c>
    </row>
    <row r="1446" spans="1:15" ht="15.75">
      <c r="A1446" s="250">
        <v>1439</v>
      </c>
      <c r="B1446" s="208"/>
      <c r="C1446" s="49"/>
      <c r="D1446" s="50"/>
      <c r="E1446" s="50"/>
      <c r="F1446" s="50"/>
      <c r="G1446" s="209"/>
      <c r="H1446" s="48"/>
      <c r="I1446" s="457" t="str">
        <f t="shared" si="44"/>
        <v/>
      </c>
      <c r="J1446" s="241" cm="1">
        <f t="array" ref="J1446">SUMPRODUCT(--(K1446:N1446&lt;&gt;"")) + IF(TRIM(O1446)="",0,LEN(O1446)-LEN(SUBSTITUTE(O1446,",",""))+1)</f>
        <v>0</v>
      </c>
      <c r="K1446" s="242" t="str">
        <f>IF(AND(G1446&lt;&gt;0,G1446&lt;&gt;""),IF(B1446="","",IF(ISNUMBER(MATCH(B1446,'Look Up Values'!$B$2:$B$500,0)),"","Dest. error")),"")</f>
        <v/>
      </c>
      <c r="L1446" s="242" t="str">
        <f>IF(AND(G1446&lt;&gt;0,G1446&lt;&gt;""),IF(C1446="","",IF(AND(ISNUMBER(--LEFT(C1446,FIND(" ",C1446&amp;" ")-1)),OR(LEN(LEFT(C1446,FIND(" ",C1446&amp;" ")-1))=6,LEN(LEFT(C1446,FIND(" ",C1446&amp;" ")-1))=7),OR(ISNUMBER(MATCH(LEFT(C1446,FIND(" ",C1446&amp;" ")-1),'Look Up Values'!$G$2:$G$1000,0)),ISNUMBER(MATCH(LEFT(C1446,FIND(" ",C1446&amp;" ")-1),'Look Up Values'!$AE$2:$AE$2000,0)))),"","EWC error")),"")</f>
        <v/>
      </c>
      <c r="M1446" s="242" t="str" cm="1">
        <f t="array" ref="M1446">IF(AND(G1446&lt;&gt;0,G1446&lt;&gt;""),IF(E1446="","",IF(ISNUMBER(MATCH(SUBSTITUTE(E1446," ",""),SUBSTITUTE('Look Up Values'!$I$2:$I$10," ",""),0)),"","State error")),"")</f>
        <v/>
      </c>
      <c r="N1446" s="242" t="str" cm="1">
        <f t="array" ref="N1446">IF(AND(G1446&lt;&gt;0,G1446&lt;&gt;""),IF(F1446="","",IF(ISNUMBER(MATCH(SUBSTITUTE(F1446," ",""),SUBSTITUTE('Look Up Values'!$W$2:$W$30," ",""),0)),"","D&amp;R error")),"")</f>
        <v/>
      </c>
      <c r="O1446" s="256" t="str">
        <f t="shared" si="45"/>
        <v/>
      </c>
    </row>
    <row r="1447" spans="1:15" ht="15.75">
      <c r="A1447" s="250">
        <v>1440</v>
      </c>
      <c r="B1447" s="208"/>
      <c r="C1447" s="49"/>
      <c r="D1447" s="50"/>
      <c r="E1447" s="50"/>
      <c r="F1447" s="50"/>
      <c r="G1447" s="209"/>
      <c r="H1447" s="48"/>
      <c r="I1447" s="457" t="str">
        <f t="shared" si="44"/>
        <v/>
      </c>
      <c r="J1447" s="241" cm="1">
        <f t="array" ref="J1447">SUMPRODUCT(--(K1447:N1447&lt;&gt;"")) + IF(TRIM(O1447)="",0,LEN(O1447)-LEN(SUBSTITUTE(O1447,",",""))+1)</f>
        <v>0</v>
      </c>
      <c r="K1447" s="242" t="str">
        <f>IF(AND(G1447&lt;&gt;0,G1447&lt;&gt;""),IF(B1447="","",IF(ISNUMBER(MATCH(B1447,'Look Up Values'!$B$2:$B$500,0)),"","Dest. error")),"")</f>
        <v/>
      </c>
      <c r="L1447" s="242" t="str">
        <f>IF(AND(G1447&lt;&gt;0,G1447&lt;&gt;""),IF(C1447="","",IF(AND(ISNUMBER(--LEFT(C1447,FIND(" ",C1447&amp;" ")-1)),OR(LEN(LEFT(C1447,FIND(" ",C1447&amp;" ")-1))=6,LEN(LEFT(C1447,FIND(" ",C1447&amp;" ")-1))=7),OR(ISNUMBER(MATCH(LEFT(C1447,FIND(" ",C1447&amp;" ")-1),'Look Up Values'!$G$2:$G$1000,0)),ISNUMBER(MATCH(LEFT(C1447,FIND(" ",C1447&amp;" ")-1),'Look Up Values'!$AE$2:$AE$2000,0)))),"","EWC error")),"")</f>
        <v/>
      </c>
      <c r="M1447" s="242" t="str" cm="1">
        <f t="array" ref="M1447">IF(AND(G1447&lt;&gt;0,G1447&lt;&gt;""),IF(E1447="","",IF(ISNUMBER(MATCH(SUBSTITUTE(E1447," ",""),SUBSTITUTE('Look Up Values'!$I$2:$I$10," ",""),0)),"","State error")),"")</f>
        <v/>
      </c>
      <c r="N1447" s="242" t="str" cm="1">
        <f t="array" ref="N1447">IF(AND(G1447&lt;&gt;0,G1447&lt;&gt;""),IF(F1447="","",IF(ISNUMBER(MATCH(SUBSTITUTE(F1447," ",""),SUBSTITUTE('Look Up Values'!$W$2:$W$30," ",""),0)),"","D&amp;R error")),"")</f>
        <v/>
      </c>
      <c r="O1447" s="256" t="str">
        <f t="shared" si="45"/>
        <v/>
      </c>
    </row>
    <row r="1448" spans="1:15" ht="15.75">
      <c r="A1448" s="250">
        <v>1441</v>
      </c>
      <c r="B1448" s="208"/>
      <c r="C1448" s="49"/>
      <c r="D1448" s="50"/>
      <c r="E1448" s="50"/>
      <c r="F1448" s="50"/>
      <c r="G1448" s="209"/>
      <c r="H1448" s="48"/>
      <c r="I1448" s="457" t="str">
        <f t="shared" si="44"/>
        <v/>
      </c>
      <c r="J1448" s="241" cm="1">
        <f t="array" ref="J1448">SUMPRODUCT(--(K1448:N1448&lt;&gt;"")) + IF(TRIM(O1448)="",0,LEN(O1448)-LEN(SUBSTITUTE(O1448,",",""))+1)</f>
        <v>0</v>
      </c>
      <c r="K1448" s="242" t="str">
        <f>IF(AND(G1448&lt;&gt;0,G1448&lt;&gt;""),IF(B1448="","",IF(ISNUMBER(MATCH(B1448,'Look Up Values'!$B$2:$B$500,0)),"","Dest. error")),"")</f>
        <v/>
      </c>
      <c r="L1448" s="242" t="str">
        <f>IF(AND(G1448&lt;&gt;0,G1448&lt;&gt;""),IF(C1448="","",IF(AND(ISNUMBER(--LEFT(C1448,FIND(" ",C1448&amp;" ")-1)),OR(LEN(LEFT(C1448,FIND(" ",C1448&amp;" ")-1))=6,LEN(LEFT(C1448,FIND(" ",C1448&amp;" ")-1))=7),OR(ISNUMBER(MATCH(LEFT(C1448,FIND(" ",C1448&amp;" ")-1),'Look Up Values'!$G$2:$G$1000,0)),ISNUMBER(MATCH(LEFT(C1448,FIND(" ",C1448&amp;" ")-1),'Look Up Values'!$AE$2:$AE$2000,0)))),"","EWC error")),"")</f>
        <v/>
      </c>
      <c r="M1448" s="242" t="str" cm="1">
        <f t="array" ref="M1448">IF(AND(G1448&lt;&gt;0,G1448&lt;&gt;""),IF(E1448="","",IF(ISNUMBER(MATCH(SUBSTITUTE(E1448," ",""),SUBSTITUTE('Look Up Values'!$I$2:$I$10," ",""),0)),"","State error")),"")</f>
        <v/>
      </c>
      <c r="N1448" s="242" t="str" cm="1">
        <f t="array" ref="N1448">IF(AND(G1448&lt;&gt;0,G1448&lt;&gt;""),IF(F1448="","",IF(ISNUMBER(MATCH(SUBSTITUTE(F1448," ",""),SUBSTITUTE('Look Up Values'!$W$2:$W$30," ",""),0)),"","D&amp;R error")),"")</f>
        <v/>
      </c>
      <c r="O1448" s="256" t="str">
        <f t="shared" si="45"/>
        <v/>
      </c>
    </row>
    <row r="1449" spans="1:15" ht="15.75">
      <c r="A1449" s="250">
        <v>1442</v>
      </c>
      <c r="B1449" s="208"/>
      <c r="C1449" s="49"/>
      <c r="D1449" s="50"/>
      <c r="E1449" s="50"/>
      <c r="F1449" s="50"/>
      <c r="G1449" s="209"/>
      <c r="H1449" s="48"/>
      <c r="I1449" s="457" t="str">
        <f t="shared" si="44"/>
        <v/>
      </c>
      <c r="J1449" s="241" cm="1">
        <f t="array" ref="J1449">SUMPRODUCT(--(K1449:N1449&lt;&gt;"")) + IF(TRIM(O1449)="",0,LEN(O1449)-LEN(SUBSTITUTE(O1449,",",""))+1)</f>
        <v>0</v>
      </c>
      <c r="K1449" s="242" t="str">
        <f>IF(AND(G1449&lt;&gt;0,G1449&lt;&gt;""),IF(B1449="","",IF(ISNUMBER(MATCH(B1449,'Look Up Values'!$B$2:$B$500,0)),"","Dest. error")),"")</f>
        <v/>
      </c>
      <c r="L1449" s="242" t="str">
        <f>IF(AND(G1449&lt;&gt;0,G1449&lt;&gt;""),IF(C1449="","",IF(AND(ISNUMBER(--LEFT(C1449,FIND(" ",C1449&amp;" ")-1)),OR(LEN(LEFT(C1449,FIND(" ",C1449&amp;" ")-1))=6,LEN(LEFT(C1449,FIND(" ",C1449&amp;" ")-1))=7),OR(ISNUMBER(MATCH(LEFT(C1449,FIND(" ",C1449&amp;" ")-1),'Look Up Values'!$G$2:$G$1000,0)),ISNUMBER(MATCH(LEFT(C1449,FIND(" ",C1449&amp;" ")-1),'Look Up Values'!$AE$2:$AE$2000,0)))),"","EWC error")),"")</f>
        <v/>
      </c>
      <c r="M1449" s="242" t="str" cm="1">
        <f t="array" ref="M1449">IF(AND(G1449&lt;&gt;0,G1449&lt;&gt;""),IF(E1449="","",IF(ISNUMBER(MATCH(SUBSTITUTE(E1449," ",""),SUBSTITUTE('Look Up Values'!$I$2:$I$10," ",""),0)),"","State error")),"")</f>
        <v/>
      </c>
      <c r="N1449" s="242" t="str" cm="1">
        <f t="array" ref="N1449">IF(AND(G1449&lt;&gt;0,G1449&lt;&gt;""),IF(F1449="","",IF(ISNUMBER(MATCH(SUBSTITUTE(F1449," ",""),SUBSTITUTE('Look Up Values'!$W$2:$W$30," ",""),0)),"","D&amp;R error")),"")</f>
        <v/>
      </c>
      <c r="O1449" s="256" t="str">
        <f t="shared" si="45"/>
        <v/>
      </c>
    </row>
    <row r="1450" spans="1:15" ht="15.75">
      <c r="A1450" s="250">
        <v>1443</v>
      </c>
      <c r="B1450" s="208"/>
      <c r="C1450" s="49"/>
      <c r="D1450" s="50"/>
      <c r="E1450" s="50"/>
      <c r="F1450" s="50"/>
      <c r="G1450" s="209"/>
      <c r="H1450" s="48"/>
      <c r="I1450" s="457" t="str">
        <f t="shared" si="44"/>
        <v/>
      </c>
      <c r="J1450" s="241" cm="1">
        <f t="array" ref="J1450">SUMPRODUCT(--(K1450:N1450&lt;&gt;"")) + IF(TRIM(O1450)="",0,LEN(O1450)-LEN(SUBSTITUTE(O1450,",",""))+1)</f>
        <v>0</v>
      </c>
      <c r="K1450" s="242" t="str">
        <f>IF(AND(G1450&lt;&gt;0,G1450&lt;&gt;""),IF(B1450="","",IF(ISNUMBER(MATCH(B1450,'Look Up Values'!$B$2:$B$500,0)),"","Dest. error")),"")</f>
        <v/>
      </c>
      <c r="L1450" s="242" t="str">
        <f>IF(AND(G1450&lt;&gt;0,G1450&lt;&gt;""),IF(C1450="","",IF(AND(ISNUMBER(--LEFT(C1450,FIND(" ",C1450&amp;" ")-1)),OR(LEN(LEFT(C1450,FIND(" ",C1450&amp;" ")-1))=6,LEN(LEFT(C1450,FIND(" ",C1450&amp;" ")-1))=7),OR(ISNUMBER(MATCH(LEFT(C1450,FIND(" ",C1450&amp;" ")-1),'Look Up Values'!$G$2:$G$1000,0)),ISNUMBER(MATCH(LEFT(C1450,FIND(" ",C1450&amp;" ")-1),'Look Up Values'!$AE$2:$AE$2000,0)))),"","EWC error")),"")</f>
        <v/>
      </c>
      <c r="M1450" s="242" t="str" cm="1">
        <f t="array" ref="M1450">IF(AND(G1450&lt;&gt;0,G1450&lt;&gt;""),IF(E1450="","",IF(ISNUMBER(MATCH(SUBSTITUTE(E1450," ",""),SUBSTITUTE('Look Up Values'!$I$2:$I$10," ",""),0)),"","State error")),"")</f>
        <v/>
      </c>
      <c r="N1450" s="242" t="str" cm="1">
        <f t="array" ref="N1450">IF(AND(G1450&lt;&gt;0,G1450&lt;&gt;""),IF(F1450="","",IF(ISNUMBER(MATCH(SUBSTITUTE(F1450," ",""),SUBSTITUTE('Look Up Values'!$W$2:$W$30," ",""),0)),"","D&amp;R error")),"")</f>
        <v/>
      </c>
      <c r="O1450" s="256" t="str">
        <f t="shared" si="45"/>
        <v/>
      </c>
    </row>
    <row r="1451" spans="1:15" ht="15.75">
      <c r="A1451" s="250">
        <v>1444</v>
      </c>
      <c r="B1451" s="208"/>
      <c r="C1451" s="49"/>
      <c r="D1451" s="50"/>
      <c r="E1451" s="50"/>
      <c r="F1451" s="50"/>
      <c r="G1451" s="209"/>
      <c r="H1451" s="48"/>
      <c r="I1451" s="457" t="str">
        <f t="shared" si="44"/>
        <v/>
      </c>
      <c r="J1451" s="241" cm="1">
        <f t="array" ref="J1451">SUMPRODUCT(--(K1451:N1451&lt;&gt;"")) + IF(TRIM(O1451)="",0,LEN(O1451)-LEN(SUBSTITUTE(O1451,",",""))+1)</f>
        <v>0</v>
      </c>
      <c r="K1451" s="242" t="str">
        <f>IF(AND(G1451&lt;&gt;0,G1451&lt;&gt;""),IF(B1451="","",IF(ISNUMBER(MATCH(B1451,'Look Up Values'!$B$2:$B$500,0)),"","Dest. error")),"")</f>
        <v/>
      </c>
      <c r="L1451" s="242" t="str">
        <f>IF(AND(G1451&lt;&gt;0,G1451&lt;&gt;""),IF(C1451="","",IF(AND(ISNUMBER(--LEFT(C1451,FIND(" ",C1451&amp;" ")-1)),OR(LEN(LEFT(C1451,FIND(" ",C1451&amp;" ")-1))=6,LEN(LEFT(C1451,FIND(" ",C1451&amp;" ")-1))=7),OR(ISNUMBER(MATCH(LEFT(C1451,FIND(" ",C1451&amp;" ")-1),'Look Up Values'!$G$2:$G$1000,0)),ISNUMBER(MATCH(LEFT(C1451,FIND(" ",C1451&amp;" ")-1),'Look Up Values'!$AE$2:$AE$2000,0)))),"","EWC error")),"")</f>
        <v/>
      </c>
      <c r="M1451" s="242" t="str" cm="1">
        <f t="array" ref="M1451">IF(AND(G1451&lt;&gt;0,G1451&lt;&gt;""),IF(E1451="","",IF(ISNUMBER(MATCH(SUBSTITUTE(E1451," ",""),SUBSTITUTE('Look Up Values'!$I$2:$I$10," ",""),0)),"","State error")),"")</f>
        <v/>
      </c>
      <c r="N1451" s="242" t="str" cm="1">
        <f t="array" ref="N1451">IF(AND(G1451&lt;&gt;0,G1451&lt;&gt;""),IF(F1451="","",IF(ISNUMBER(MATCH(SUBSTITUTE(F1451," ",""),SUBSTITUTE('Look Up Values'!$W$2:$W$30," ",""),0)),"","D&amp;R error")),"")</f>
        <v/>
      </c>
      <c r="O1451" s="256" t="str">
        <f t="shared" si="45"/>
        <v/>
      </c>
    </row>
    <row r="1452" spans="1:15" ht="15.75">
      <c r="A1452" s="250">
        <v>1445</v>
      </c>
      <c r="B1452" s="208"/>
      <c r="C1452" s="49"/>
      <c r="D1452" s="50"/>
      <c r="E1452" s="50"/>
      <c r="F1452" s="50"/>
      <c r="G1452" s="209"/>
      <c r="H1452" s="48"/>
      <c r="I1452" s="457" t="str">
        <f t="shared" si="44"/>
        <v/>
      </c>
      <c r="J1452" s="241" cm="1">
        <f t="array" ref="J1452">SUMPRODUCT(--(K1452:N1452&lt;&gt;"")) + IF(TRIM(O1452)="",0,LEN(O1452)-LEN(SUBSTITUTE(O1452,",",""))+1)</f>
        <v>0</v>
      </c>
      <c r="K1452" s="242" t="str">
        <f>IF(AND(G1452&lt;&gt;0,G1452&lt;&gt;""),IF(B1452="","",IF(ISNUMBER(MATCH(B1452,'Look Up Values'!$B$2:$B$500,0)),"","Dest. error")),"")</f>
        <v/>
      </c>
      <c r="L1452" s="242" t="str">
        <f>IF(AND(G1452&lt;&gt;0,G1452&lt;&gt;""),IF(C1452="","",IF(AND(ISNUMBER(--LEFT(C1452,FIND(" ",C1452&amp;" ")-1)),OR(LEN(LEFT(C1452,FIND(" ",C1452&amp;" ")-1))=6,LEN(LEFT(C1452,FIND(" ",C1452&amp;" ")-1))=7),OR(ISNUMBER(MATCH(LEFT(C1452,FIND(" ",C1452&amp;" ")-1),'Look Up Values'!$G$2:$G$1000,0)),ISNUMBER(MATCH(LEFT(C1452,FIND(" ",C1452&amp;" ")-1),'Look Up Values'!$AE$2:$AE$2000,0)))),"","EWC error")),"")</f>
        <v/>
      </c>
      <c r="M1452" s="242" t="str" cm="1">
        <f t="array" ref="M1452">IF(AND(G1452&lt;&gt;0,G1452&lt;&gt;""),IF(E1452="","",IF(ISNUMBER(MATCH(SUBSTITUTE(E1452," ",""),SUBSTITUTE('Look Up Values'!$I$2:$I$10," ",""),0)),"","State error")),"")</f>
        <v/>
      </c>
      <c r="N1452" s="242" t="str" cm="1">
        <f t="array" ref="N1452">IF(AND(G1452&lt;&gt;0,G1452&lt;&gt;""),IF(F1452="","",IF(ISNUMBER(MATCH(SUBSTITUTE(F1452," ",""),SUBSTITUTE('Look Up Values'!$W$2:$W$30," ",""),0)),"","D&amp;R error")),"")</f>
        <v/>
      </c>
      <c r="O1452" s="256" t="str">
        <f t="shared" si="45"/>
        <v/>
      </c>
    </row>
    <row r="1453" spans="1:15" ht="15.75">
      <c r="A1453" s="250">
        <v>1446</v>
      </c>
      <c r="B1453" s="208"/>
      <c r="C1453" s="49"/>
      <c r="D1453" s="50"/>
      <c r="E1453" s="50"/>
      <c r="F1453" s="50"/>
      <c r="G1453" s="209"/>
      <c r="H1453" s="48"/>
      <c r="I1453" s="457" t="str">
        <f t="shared" si="44"/>
        <v/>
      </c>
      <c r="J1453" s="241" cm="1">
        <f t="array" ref="J1453">SUMPRODUCT(--(K1453:N1453&lt;&gt;"")) + IF(TRIM(O1453)="",0,LEN(O1453)-LEN(SUBSTITUTE(O1453,",",""))+1)</f>
        <v>0</v>
      </c>
      <c r="K1453" s="242" t="str">
        <f>IF(AND(G1453&lt;&gt;0,G1453&lt;&gt;""),IF(B1453="","",IF(ISNUMBER(MATCH(B1453,'Look Up Values'!$B$2:$B$500,0)),"","Dest. error")),"")</f>
        <v/>
      </c>
      <c r="L1453" s="242" t="str">
        <f>IF(AND(G1453&lt;&gt;0,G1453&lt;&gt;""),IF(C1453="","",IF(AND(ISNUMBER(--LEFT(C1453,FIND(" ",C1453&amp;" ")-1)),OR(LEN(LEFT(C1453,FIND(" ",C1453&amp;" ")-1))=6,LEN(LEFT(C1453,FIND(" ",C1453&amp;" ")-1))=7),OR(ISNUMBER(MATCH(LEFT(C1453,FIND(" ",C1453&amp;" ")-1),'Look Up Values'!$G$2:$G$1000,0)),ISNUMBER(MATCH(LEFT(C1453,FIND(" ",C1453&amp;" ")-1),'Look Up Values'!$AE$2:$AE$2000,0)))),"","EWC error")),"")</f>
        <v/>
      </c>
      <c r="M1453" s="242" t="str" cm="1">
        <f t="array" ref="M1453">IF(AND(G1453&lt;&gt;0,G1453&lt;&gt;""),IF(E1453="","",IF(ISNUMBER(MATCH(SUBSTITUTE(E1453," ",""),SUBSTITUTE('Look Up Values'!$I$2:$I$10," ",""),0)),"","State error")),"")</f>
        <v/>
      </c>
      <c r="N1453" s="242" t="str" cm="1">
        <f t="array" ref="N1453">IF(AND(G1453&lt;&gt;0,G1453&lt;&gt;""),IF(F1453="","",IF(ISNUMBER(MATCH(SUBSTITUTE(F1453," ",""),SUBSTITUTE('Look Up Values'!$W$2:$W$30," ",""),0)),"","D&amp;R error")),"")</f>
        <v/>
      </c>
      <c r="O1453" s="256" t="str">
        <f t="shared" si="45"/>
        <v/>
      </c>
    </row>
    <row r="1454" spans="1:15" ht="15.75">
      <c r="A1454" s="250">
        <v>1447</v>
      </c>
      <c r="B1454" s="208"/>
      <c r="C1454" s="49"/>
      <c r="D1454" s="50"/>
      <c r="E1454" s="50"/>
      <c r="F1454" s="50"/>
      <c r="G1454" s="209"/>
      <c r="H1454" s="48"/>
      <c r="I1454" s="457" t="str">
        <f t="shared" si="44"/>
        <v/>
      </c>
      <c r="J1454" s="241" cm="1">
        <f t="array" ref="J1454">SUMPRODUCT(--(K1454:N1454&lt;&gt;"")) + IF(TRIM(O1454)="",0,LEN(O1454)-LEN(SUBSTITUTE(O1454,",",""))+1)</f>
        <v>0</v>
      </c>
      <c r="K1454" s="242" t="str">
        <f>IF(AND(G1454&lt;&gt;0,G1454&lt;&gt;""),IF(B1454="","",IF(ISNUMBER(MATCH(B1454,'Look Up Values'!$B$2:$B$500,0)),"","Dest. error")),"")</f>
        <v/>
      </c>
      <c r="L1454" s="242" t="str">
        <f>IF(AND(G1454&lt;&gt;0,G1454&lt;&gt;""),IF(C1454="","",IF(AND(ISNUMBER(--LEFT(C1454,FIND(" ",C1454&amp;" ")-1)),OR(LEN(LEFT(C1454,FIND(" ",C1454&amp;" ")-1))=6,LEN(LEFT(C1454,FIND(" ",C1454&amp;" ")-1))=7),OR(ISNUMBER(MATCH(LEFT(C1454,FIND(" ",C1454&amp;" ")-1),'Look Up Values'!$G$2:$G$1000,0)),ISNUMBER(MATCH(LEFT(C1454,FIND(" ",C1454&amp;" ")-1),'Look Up Values'!$AE$2:$AE$2000,0)))),"","EWC error")),"")</f>
        <v/>
      </c>
      <c r="M1454" s="242" t="str" cm="1">
        <f t="array" ref="M1454">IF(AND(G1454&lt;&gt;0,G1454&lt;&gt;""),IF(E1454="","",IF(ISNUMBER(MATCH(SUBSTITUTE(E1454," ",""),SUBSTITUTE('Look Up Values'!$I$2:$I$10," ",""),0)),"","State error")),"")</f>
        <v/>
      </c>
      <c r="N1454" s="242" t="str" cm="1">
        <f t="array" ref="N1454">IF(AND(G1454&lt;&gt;0,G1454&lt;&gt;""),IF(F1454="","",IF(ISNUMBER(MATCH(SUBSTITUTE(F1454," ",""),SUBSTITUTE('Look Up Values'!$W$2:$W$30," ",""),0)),"","D&amp;R error")),"")</f>
        <v/>
      </c>
      <c r="O1454" s="256" t="str">
        <f t="shared" si="45"/>
        <v/>
      </c>
    </row>
    <row r="1455" spans="1:15" ht="15.75">
      <c r="A1455" s="250">
        <v>1448</v>
      </c>
      <c r="B1455" s="208"/>
      <c r="C1455" s="49"/>
      <c r="D1455" s="50"/>
      <c r="E1455" s="50"/>
      <c r="F1455" s="50"/>
      <c r="G1455" s="209"/>
      <c r="H1455" s="48"/>
      <c r="I1455" s="457" t="str">
        <f t="shared" si="44"/>
        <v/>
      </c>
      <c r="J1455" s="241" cm="1">
        <f t="array" ref="J1455">SUMPRODUCT(--(K1455:N1455&lt;&gt;"")) + IF(TRIM(O1455)="",0,LEN(O1455)-LEN(SUBSTITUTE(O1455,",",""))+1)</f>
        <v>0</v>
      </c>
      <c r="K1455" s="242" t="str">
        <f>IF(AND(G1455&lt;&gt;0,G1455&lt;&gt;""),IF(B1455="","",IF(ISNUMBER(MATCH(B1455,'Look Up Values'!$B$2:$B$500,0)),"","Dest. error")),"")</f>
        <v/>
      </c>
      <c r="L1455" s="242" t="str">
        <f>IF(AND(G1455&lt;&gt;0,G1455&lt;&gt;""),IF(C1455="","",IF(AND(ISNUMBER(--LEFT(C1455,FIND(" ",C1455&amp;" ")-1)),OR(LEN(LEFT(C1455,FIND(" ",C1455&amp;" ")-1))=6,LEN(LEFT(C1455,FIND(" ",C1455&amp;" ")-1))=7),OR(ISNUMBER(MATCH(LEFT(C1455,FIND(" ",C1455&amp;" ")-1),'Look Up Values'!$G$2:$G$1000,0)),ISNUMBER(MATCH(LEFT(C1455,FIND(" ",C1455&amp;" ")-1),'Look Up Values'!$AE$2:$AE$2000,0)))),"","EWC error")),"")</f>
        <v/>
      </c>
      <c r="M1455" s="242" t="str" cm="1">
        <f t="array" ref="M1455">IF(AND(G1455&lt;&gt;0,G1455&lt;&gt;""),IF(E1455="","",IF(ISNUMBER(MATCH(SUBSTITUTE(E1455," ",""),SUBSTITUTE('Look Up Values'!$I$2:$I$10," ",""),0)),"","State error")),"")</f>
        <v/>
      </c>
      <c r="N1455" s="242" t="str" cm="1">
        <f t="array" ref="N1455">IF(AND(G1455&lt;&gt;0,G1455&lt;&gt;""),IF(F1455="","",IF(ISNUMBER(MATCH(SUBSTITUTE(F1455," ",""),SUBSTITUTE('Look Up Values'!$W$2:$W$30," ",""),0)),"","D&amp;R error")),"")</f>
        <v/>
      </c>
      <c r="O1455" s="256" t="str">
        <f t="shared" si="45"/>
        <v/>
      </c>
    </row>
    <row r="1456" spans="1:15" ht="15.75">
      <c r="A1456" s="250">
        <v>1449</v>
      </c>
      <c r="B1456" s="208"/>
      <c r="C1456" s="49"/>
      <c r="D1456" s="50"/>
      <c r="E1456" s="50"/>
      <c r="F1456" s="50"/>
      <c r="G1456" s="209"/>
      <c r="H1456" s="48"/>
      <c r="I1456" s="457" t="str">
        <f t="shared" si="44"/>
        <v/>
      </c>
      <c r="J1456" s="241" cm="1">
        <f t="array" ref="J1456">SUMPRODUCT(--(K1456:N1456&lt;&gt;"")) + IF(TRIM(O1456)="",0,LEN(O1456)-LEN(SUBSTITUTE(O1456,",",""))+1)</f>
        <v>0</v>
      </c>
      <c r="K1456" s="242" t="str">
        <f>IF(AND(G1456&lt;&gt;0,G1456&lt;&gt;""),IF(B1456="","",IF(ISNUMBER(MATCH(B1456,'Look Up Values'!$B$2:$B$500,0)),"","Dest. error")),"")</f>
        <v/>
      </c>
      <c r="L1456" s="242" t="str">
        <f>IF(AND(G1456&lt;&gt;0,G1456&lt;&gt;""),IF(C1456="","",IF(AND(ISNUMBER(--LEFT(C1456,FIND(" ",C1456&amp;" ")-1)),OR(LEN(LEFT(C1456,FIND(" ",C1456&amp;" ")-1))=6,LEN(LEFT(C1456,FIND(" ",C1456&amp;" ")-1))=7),OR(ISNUMBER(MATCH(LEFT(C1456,FIND(" ",C1456&amp;" ")-1),'Look Up Values'!$G$2:$G$1000,0)),ISNUMBER(MATCH(LEFT(C1456,FIND(" ",C1456&amp;" ")-1),'Look Up Values'!$AE$2:$AE$2000,0)))),"","EWC error")),"")</f>
        <v/>
      </c>
      <c r="M1456" s="242" t="str" cm="1">
        <f t="array" ref="M1456">IF(AND(G1456&lt;&gt;0,G1456&lt;&gt;""),IF(E1456="","",IF(ISNUMBER(MATCH(SUBSTITUTE(E1456," ",""),SUBSTITUTE('Look Up Values'!$I$2:$I$10," ",""),0)),"","State error")),"")</f>
        <v/>
      </c>
      <c r="N1456" s="242" t="str" cm="1">
        <f t="array" ref="N1456">IF(AND(G1456&lt;&gt;0,G1456&lt;&gt;""),IF(F1456="","",IF(ISNUMBER(MATCH(SUBSTITUTE(F1456," ",""),SUBSTITUTE('Look Up Values'!$W$2:$W$30," ",""),0)),"","D&amp;R error")),"")</f>
        <v/>
      </c>
      <c r="O1456" s="256" t="str">
        <f t="shared" si="45"/>
        <v/>
      </c>
    </row>
    <row r="1457" spans="1:15" ht="15.75">
      <c r="A1457" s="250">
        <v>1450</v>
      </c>
      <c r="B1457" s="208"/>
      <c r="C1457" s="49"/>
      <c r="D1457" s="50"/>
      <c r="E1457" s="50"/>
      <c r="F1457" s="50"/>
      <c r="G1457" s="209"/>
      <c r="H1457" s="48"/>
      <c r="I1457" s="457" t="str">
        <f t="shared" si="44"/>
        <v/>
      </c>
      <c r="J1457" s="241" cm="1">
        <f t="array" ref="J1457">SUMPRODUCT(--(K1457:N1457&lt;&gt;"")) + IF(TRIM(O1457)="",0,LEN(O1457)-LEN(SUBSTITUTE(O1457,",",""))+1)</f>
        <v>0</v>
      </c>
      <c r="K1457" s="242" t="str">
        <f>IF(AND(G1457&lt;&gt;0,G1457&lt;&gt;""),IF(B1457="","",IF(ISNUMBER(MATCH(B1457,'Look Up Values'!$B$2:$B$500,0)),"","Dest. error")),"")</f>
        <v/>
      </c>
      <c r="L1457" s="242" t="str">
        <f>IF(AND(G1457&lt;&gt;0,G1457&lt;&gt;""),IF(C1457="","",IF(AND(ISNUMBER(--LEFT(C1457,FIND(" ",C1457&amp;" ")-1)),OR(LEN(LEFT(C1457,FIND(" ",C1457&amp;" ")-1))=6,LEN(LEFT(C1457,FIND(" ",C1457&amp;" ")-1))=7),OR(ISNUMBER(MATCH(LEFT(C1457,FIND(" ",C1457&amp;" ")-1),'Look Up Values'!$G$2:$G$1000,0)),ISNUMBER(MATCH(LEFT(C1457,FIND(" ",C1457&amp;" ")-1),'Look Up Values'!$AE$2:$AE$2000,0)))),"","EWC error")),"")</f>
        <v/>
      </c>
      <c r="M1457" s="242" t="str" cm="1">
        <f t="array" ref="M1457">IF(AND(G1457&lt;&gt;0,G1457&lt;&gt;""),IF(E1457="","",IF(ISNUMBER(MATCH(SUBSTITUTE(E1457," ",""),SUBSTITUTE('Look Up Values'!$I$2:$I$10," ",""),0)),"","State error")),"")</f>
        <v/>
      </c>
      <c r="N1457" s="242" t="str" cm="1">
        <f t="array" ref="N1457">IF(AND(G1457&lt;&gt;0,G1457&lt;&gt;""),IF(F1457="","",IF(ISNUMBER(MATCH(SUBSTITUTE(F1457," ",""),SUBSTITUTE('Look Up Values'!$W$2:$W$30," ",""),0)),"","D&amp;R error")),"")</f>
        <v/>
      </c>
      <c r="O1457" s="256" t="str">
        <f t="shared" si="45"/>
        <v/>
      </c>
    </row>
    <row r="1458" spans="1:15" ht="15.75">
      <c r="A1458" s="250">
        <v>1451</v>
      </c>
      <c r="B1458" s="208"/>
      <c r="C1458" s="49"/>
      <c r="D1458" s="50"/>
      <c r="E1458" s="50"/>
      <c r="F1458" s="50"/>
      <c r="G1458" s="209"/>
      <c r="H1458" s="48"/>
      <c r="I1458" s="457" t="str">
        <f t="shared" si="44"/>
        <v/>
      </c>
      <c r="J1458" s="241" cm="1">
        <f t="array" ref="J1458">SUMPRODUCT(--(K1458:N1458&lt;&gt;"")) + IF(TRIM(O1458)="",0,LEN(O1458)-LEN(SUBSTITUTE(O1458,",",""))+1)</f>
        <v>0</v>
      </c>
      <c r="K1458" s="242" t="str">
        <f>IF(AND(G1458&lt;&gt;0,G1458&lt;&gt;""),IF(B1458="","",IF(ISNUMBER(MATCH(B1458,'Look Up Values'!$B$2:$B$500,0)),"","Dest. error")),"")</f>
        <v/>
      </c>
      <c r="L1458" s="242" t="str">
        <f>IF(AND(G1458&lt;&gt;0,G1458&lt;&gt;""),IF(C1458="","",IF(AND(ISNUMBER(--LEFT(C1458,FIND(" ",C1458&amp;" ")-1)),OR(LEN(LEFT(C1458,FIND(" ",C1458&amp;" ")-1))=6,LEN(LEFT(C1458,FIND(" ",C1458&amp;" ")-1))=7),OR(ISNUMBER(MATCH(LEFT(C1458,FIND(" ",C1458&amp;" ")-1),'Look Up Values'!$G$2:$G$1000,0)),ISNUMBER(MATCH(LEFT(C1458,FIND(" ",C1458&amp;" ")-1),'Look Up Values'!$AE$2:$AE$2000,0)))),"","EWC error")),"")</f>
        <v/>
      </c>
      <c r="M1458" s="242" t="str" cm="1">
        <f t="array" ref="M1458">IF(AND(G1458&lt;&gt;0,G1458&lt;&gt;""),IF(E1458="","",IF(ISNUMBER(MATCH(SUBSTITUTE(E1458," ",""),SUBSTITUTE('Look Up Values'!$I$2:$I$10," ",""),0)),"","State error")),"")</f>
        <v/>
      </c>
      <c r="N1458" s="242" t="str" cm="1">
        <f t="array" ref="N1458">IF(AND(G1458&lt;&gt;0,G1458&lt;&gt;""),IF(F1458="","",IF(ISNUMBER(MATCH(SUBSTITUTE(F1458," ",""),SUBSTITUTE('Look Up Values'!$W$2:$W$30," ",""),0)),"","D&amp;R error")),"")</f>
        <v/>
      </c>
      <c r="O1458" s="256" t="str">
        <f t="shared" si="45"/>
        <v/>
      </c>
    </row>
    <row r="1459" spans="1:15" ht="15.75">
      <c r="A1459" s="250">
        <v>1452</v>
      </c>
      <c r="B1459" s="208"/>
      <c r="C1459" s="49"/>
      <c r="D1459" s="50"/>
      <c r="E1459" s="50"/>
      <c r="F1459" s="50"/>
      <c r="G1459" s="209"/>
      <c r="H1459" s="48"/>
      <c r="I1459" s="457" t="str">
        <f t="shared" si="44"/>
        <v/>
      </c>
      <c r="J1459" s="241" cm="1">
        <f t="array" ref="J1459">SUMPRODUCT(--(K1459:N1459&lt;&gt;"")) + IF(TRIM(O1459)="",0,LEN(O1459)-LEN(SUBSTITUTE(O1459,",",""))+1)</f>
        <v>0</v>
      </c>
      <c r="K1459" s="242" t="str">
        <f>IF(AND(G1459&lt;&gt;0,G1459&lt;&gt;""),IF(B1459="","",IF(ISNUMBER(MATCH(B1459,'Look Up Values'!$B$2:$B$500,0)),"","Dest. error")),"")</f>
        <v/>
      </c>
      <c r="L1459" s="242" t="str">
        <f>IF(AND(G1459&lt;&gt;0,G1459&lt;&gt;""),IF(C1459="","",IF(AND(ISNUMBER(--LEFT(C1459,FIND(" ",C1459&amp;" ")-1)),OR(LEN(LEFT(C1459,FIND(" ",C1459&amp;" ")-1))=6,LEN(LEFT(C1459,FIND(" ",C1459&amp;" ")-1))=7),OR(ISNUMBER(MATCH(LEFT(C1459,FIND(" ",C1459&amp;" ")-1),'Look Up Values'!$G$2:$G$1000,0)),ISNUMBER(MATCH(LEFT(C1459,FIND(" ",C1459&amp;" ")-1),'Look Up Values'!$AE$2:$AE$2000,0)))),"","EWC error")),"")</f>
        <v/>
      </c>
      <c r="M1459" s="242" t="str" cm="1">
        <f t="array" ref="M1459">IF(AND(G1459&lt;&gt;0,G1459&lt;&gt;""),IF(E1459="","",IF(ISNUMBER(MATCH(SUBSTITUTE(E1459," ",""),SUBSTITUTE('Look Up Values'!$I$2:$I$10," ",""),0)),"","State error")),"")</f>
        <v/>
      </c>
      <c r="N1459" s="242" t="str" cm="1">
        <f t="array" ref="N1459">IF(AND(G1459&lt;&gt;0,G1459&lt;&gt;""),IF(F1459="","",IF(ISNUMBER(MATCH(SUBSTITUTE(F1459," ",""),SUBSTITUTE('Look Up Values'!$W$2:$W$30," ",""),0)),"","D&amp;R error")),"")</f>
        <v/>
      </c>
      <c r="O1459" s="256" t="str">
        <f t="shared" si="45"/>
        <v/>
      </c>
    </row>
    <row r="1460" spans="1:15" ht="15.75">
      <c r="A1460" s="250">
        <v>1453</v>
      </c>
      <c r="B1460" s="208"/>
      <c r="C1460" s="49"/>
      <c r="D1460" s="50"/>
      <c r="E1460" s="50"/>
      <c r="F1460" s="50"/>
      <c r="G1460" s="209"/>
      <c r="H1460" s="48"/>
      <c r="I1460" s="457" t="str">
        <f t="shared" si="44"/>
        <v/>
      </c>
      <c r="J1460" s="241" cm="1">
        <f t="array" ref="J1460">SUMPRODUCT(--(K1460:N1460&lt;&gt;"")) + IF(TRIM(O1460)="",0,LEN(O1460)-LEN(SUBSTITUTE(O1460,",",""))+1)</f>
        <v>0</v>
      </c>
      <c r="K1460" s="242" t="str">
        <f>IF(AND(G1460&lt;&gt;0,G1460&lt;&gt;""),IF(B1460="","",IF(ISNUMBER(MATCH(B1460,'Look Up Values'!$B$2:$B$500,0)),"","Dest. error")),"")</f>
        <v/>
      </c>
      <c r="L1460" s="242" t="str">
        <f>IF(AND(G1460&lt;&gt;0,G1460&lt;&gt;""),IF(C1460="","",IF(AND(ISNUMBER(--LEFT(C1460,FIND(" ",C1460&amp;" ")-1)),OR(LEN(LEFT(C1460,FIND(" ",C1460&amp;" ")-1))=6,LEN(LEFT(C1460,FIND(" ",C1460&amp;" ")-1))=7),OR(ISNUMBER(MATCH(LEFT(C1460,FIND(" ",C1460&amp;" ")-1),'Look Up Values'!$G$2:$G$1000,0)),ISNUMBER(MATCH(LEFT(C1460,FIND(" ",C1460&amp;" ")-1),'Look Up Values'!$AE$2:$AE$2000,0)))),"","EWC error")),"")</f>
        <v/>
      </c>
      <c r="M1460" s="242" t="str" cm="1">
        <f t="array" ref="M1460">IF(AND(G1460&lt;&gt;0,G1460&lt;&gt;""),IF(E1460="","",IF(ISNUMBER(MATCH(SUBSTITUTE(E1460," ",""),SUBSTITUTE('Look Up Values'!$I$2:$I$10," ",""),0)),"","State error")),"")</f>
        <v/>
      </c>
      <c r="N1460" s="242" t="str" cm="1">
        <f t="array" ref="N1460">IF(AND(G1460&lt;&gt;0,G1460&lt;&gt;""),IF(F1460="","",IF(ISNUMBER(MATCH(SUBSTITUTE(F1460," ",""),SUBSTITUTE('Look Up Values'!$W$2:$W$30," ",""),0)),"","D&amp;R error")),"")</f>
        <v/>
      </c>
      <c r="O1460" s="256" t="str">
        <f t="shared" si="45"/>
        <v/>
      </c>
    </row>
    <row r="1461" spans="1:15" ht="15.75">
      <c r="A1461" s="250">
        <v>1454</v>
      </c>
      <c r="B1461" s="208"/>
      <c r="C1461" s="49"/>
      <c r="D1461" s="50"/>
      <c r="E1461" s="50"/>
      <c r="F1461" s="50"/>
      <c r="G1461" s="209"/>
      <c r="H1461" s="48"/>
      <c r="I1461" s="457" t="str">
        <f t="shared" si="44"/>
        <v/>
      </c>
      <c r="J1461" s="241" cm="1">
        <f t="array" ref="J1461">SUMPRODUCT(--(K1461:N1461&lt;&gt;"")) + IF(TRIM(O1461)="",0,LEN(O1461)-LEN(SUBSTITUTE(O1461,",",""))+1)</f>
        <v>0</v>
      </c>
      <c r="K1461" s="242" t="str">
        <f>IF(AND(G1461&lt;&gt;0,G1461&lt;&gt;""),IF(B1461="","",IF(ISNUMBER(MATCH(B1461,'Look Up Values'!$B$2:$B$500,0)),"","Dest. error")),"")</f>
        <v/>
      </c>
      <c r="L1461" s="242" t="str">
        <f>IF(AND(G1461&lt;&gt;0,G1461&lt;&gt;""),IF(C1461="","",IF(AND(ISNUMBER(--LEFT(C1461,FIND(" ",C1461&amp;" ")-1)),OR(LEN(LEFT(C1461,FIND(" ",C1461&amp;" ")-1))=6,LEN(LEFT(C1461,FIND(" ",C1461&amp;" ")-1))=7),OR(ISNUMBER(MATCH(LEFT(C1461,FIND(" ",C1461&amp;" ")-1),'Look Up Values'!$G$2:$G$1000,0)),ISNUMBER(MATCH(LEFT(C1461,FIND(" ",C1461&amp;" ")-1),'Look Up Values'!$AE$2:$AE$2000,0)))),"","EWC error")),"")</f>
        <v/>
      </c>
      <c r="M1461" s="242" t="str" cm="1">
        <f t="array" ref="M1461">IF(AND(G1461&lt;&gt;0,G1461&lt;&gt;""),IF(E1461="","",IF(ISNUMBER(MATCH(SUBSTITUTE(E1461," ",""),SUBSTITUTE('Look Up Values'!$I$2:$I$10," ",""),0)),"","State error")),"")</f>
        <v/>
      </c>
      <c r="N1461" s="242" t="str" cm="1">
        <f t="array" ref="N1461">IF(AND(G1461&lt;&gt;0,G1461&lt;&gt;""),IF(F1461="","",IF(ISNUMBER(MATCH(SUBSTITUTE(F1461," ",""),SUBSTITUTE('Look Up Values'!$W$2:$W$30," ",""),0)),"","D&amp;R error")),"")</f>
        <v/>
      </c>
      <c r="O1461" s="256" t="str">
        <f t="shared" si="45"/>
        <v/>
      </c>
    </row>
    <row r="1462" spans="1:15" ht="15.75">
      <c r="A1462" s="250">
        <v>1455</v>
      </c>
      <c r="B1462" s="208"/>
      <c r="C1462" s="49"/>
      <c r="D1462" s="50"/>
      <c r="E1462" s="50"/>
      <c r="F1462" s="50"/>
      <c r="G1462" s="209"/>
      <c r="H1462" s="48"/>
      <c r="I1462" s="457" t="str">
        <f t="shared" si="44"/>
        <v/>
      </c>
      <c r="J1462" s="241" cm="1">
        <f t="array" ref="J1462">SUMPRODUCT(--(K1462:N1462&lt;&gt;"")) + IF(TRIM(O1462)="",0,LEN(O1462)-LEN(SUBSTITUTE(O1462,",",""))+1)</f>
        <v>0</v>
      </c>
      <c r="K1462" s="242" t="str">
        <f>IF(AND(G1462&lt;&gt;0,G1462&lt;&gt;""),IF(B1462="","",IF(ISNUMBER(MATCH(B1462,'Look Up Values'!$B$2:$B$500,0)),"","Dest. error")),"")</f>
        <v/>
      </c>
      <c r="L1462" s="242" t="str">
        <f>IF(AND(G1462&lt;&gt;0,G1462&lt;&gt;""),IF(C1462="","",IF(AND(ISNUMBER(--LEFT(C1462,FIND(" ",C1462&amp;" ")-1)),OR(LEN(LEFT(C1462,FIND(" ",C1462&amp;" ")-1))=6,LEN(LEFT(C1462,FIND(" ",C1462&amp;" ")-1))=7),OR(ISNUMBER(MATCH(LEFT(C1462,FIND(" ",C1462&amp;" ")-1),'Look Up Values'!$G$2:$G$1000,0)),ISNUMBER(MATCH(LEFT(C1462,FIND(" ",C1462&amp;" ")-1),'Look Up Values'!$AE$2:$AE$2000,0)))),"","EWC error")),"")</f>
        <v/>
      </c>
      <c r="M1462" s="242" t="str" cm="1">
        <f t="array" ref="M1462">IF(AND(G1462&lt;&gt;0,G1462&lt;&gt;""),IF(E1462="","",IF(ISNUMBER(MATCH(SUBSTITUTE(E1462," ",""),SUBSTITUTE('Look Up Values'!$I$2:$I$10," ",""),0)),"","State error")),"")</f>
        <v/>
      </c>
      <c r="N1462" s="242" t="str" cm="1">
        <f t="array" ref="N1462">IF(AND(G1462&lt;&gt;0,G1462&lt;&gt;""),IF(F1462="","",IF(ISNUMBER(MATCH(SUBSTITUTE(F1462," ",""),SUBSTITUTE('Look Up Values'!$W$2:$W$30," ",""),0)),"","D&amp;R error")),"")</f>
        <v/>
      </c>
      <c r="O1462" s="256" t="str">
        <f t="shared" si="45"/>
        <v/>
      </c>
    </row>
    <row r="1463" spans="1:15" ht="15.75">
      <c r="A1463" s="250">
        <v>1456</v>
      </c>
      <c r="B1463" s="208"/>
      <c r="C1463" s="49"/>
      <c r="D1463" s="50"/>
      <c r="E1463" s="50"/>
      <c r="F1463" s="50"/>
      <c r="G1463" s="209"/>
      <c r="H1463" s="48"/>
      <c r="I1463" s="457" t="str">
        <f t="shared" si="44"/>
        <v/>
      </c>
      <c r="J1463" s="241" cm="1">
        <f t="array" ref="J1463">SUMPRODUCT(--(K1463:N1463&lt;&gt;"")) + IF(TRIM(O1463)="",0,LEN(O1463)-LEN(SUBSTITUTE(O1463,",",""))+1)</f>
        <v>0</v>
      </c>
      <c r="K1463" s="242" t="str">
        <f>IF(AND(G1463&lt;&gt;0,G1463&lt;&gt;""),IF(B1463="","",IF(ISNUMBER(MATCH(B1463,'Look Up Values'!$B$2:$B$500,0)),"","Dest. error")),"")</f>
        <v/>
      </c>
      <c r="L1463" s="242" t="str">
        <f>IF(AND(G1463&lt;&gt;0,G1463&lt;&gt;""),IF(C1463="","",IF(AND(ISNUMBER(--LEFT(C1463,FIND(" ",C1463&amp;" ")-1)),OR(LEN(LEFT(C1463,FIND(" ",C1463&amp;" ")-1))=6,LEN(LEFT(C1463,FIND(" ",C1463&amp;" ")-1))=7),OR(ISNUMBER(MATCH(LEFT(C1463,FIND(" ",C1463&amp;" ")-1),'Look Up Values'!$G$2:$G$1000,0)),ISNUMBER(MATCH(LEFT(C1463,FIND(" ",C1463&amp;" ")-1),'Look Up Values'!$AE$2:$AE$2000,0)))),"","EWC error")),"")</f>
        <v/>
      </c>
      <c r="M1463" s="242" t="str" cm="1">
        <f t="array" ref="M1463">IF(AND(G1463&lt;&gt;0,G1463&lt;&gt;""),IF(E1463="","",IF(ISNUMBER(MATCH(SUBSTITUTE(E1463," ",""),SUBSTITUTE('Look Up Values'!$I$2:$I$10," ",""),0)),"","State error")),"")</f>
        <v/>
      </c>
      <c r="N1463" s="242" t="str" cm="1">
        <f t="array" ref="N1463">IF(AND(G1463&lt;&gt;0,G1463&lt;&gt;""),IF(F1463="","",IF(ISNUMBER(MATCH(SUBSTITUTE(F1463," ",""),SUBSTITUTE('Look Up Values'!$W$2:$W$30," ",""),0)),"","D&amp;R error")),"")</f>
        <v/>
      </c>
      <c r="O1463" s="256" t="str">
        <f t="shared" si="45"/>
        <v/>
      </c>
    </row>
    <row r="1464" spans="1:15" ht="15.75">
      <c r="A1464" s="250">
        <v>1457</v>
      </c>
      <c r="B1464" s="208"/>
      <c r="C1464" s="49"/>
      <c r="D1464" s="50"/>
      <c r="E1464" s="50"/>
      <c r="F1464" s="50"/>
      <c r="G1464" s="209"/>
      <c r="H1464" s="48"/>
      <c r="I1464" s="457" t="str">
        <f t="shared" si="44"/>
        <v/>
      </c>
      <c r="J1464" s="241" cm="1">
        <f t="array" ref="J1464">SUMPRODUCT(--(K1464:N1464&lt;&gt;"")) + IF(TRIM(O1464)="",0,LEN(O1464)-LEN(SUBSTITUTE(O1464,",",""))+1)</f>
        <v>0</v>
      </c>
      <c r="K1464" s="242" t="str">
        <f>IF(AND(G1464&lt;&gt;0,G1464&lt;&gt;""),IF(B1464="","",IF(ISNUMBER(MATCH(B1464,'Look Up Values'!$B$2:$B$500,0)),"","Dest. error")),"")</f>
        <v/>
      </c>
      <c r="L1464" s="242" t="str">
        <f>IF(AND(G1464&lt;&gt;0,G1464&lt;&gt;""),IF(C1464="","",IF(AND(ISNUMBER(--LEFT(C1464,FIND(" ",C1464&amp;" ")-1)),OR(LEN(LEFT(C1464,FIND(" ",C1464&amp;" ")-1))=6,LEN(LEFT(C1464,FIND(" ",C1464&amp;" ")-1))=7),OR(ISNUMBER(MATCH(LEFT(C1464,FIND(" ",C1464&amp;" ")-1),'Look Up Values'!$G$2:$G$1000,0)),ISNUMBER(MATCH(LEFT(C1464,FIND(" ",C1464&amp;" ")-1),'Look Up Values'!$AE$2:$AE$2000,0)))),"","EWC error")),"")</f>
        <v/>
      </c>
      <c r="M1464" s="242" t="str" cm="1">
        <f t="array" ref="M1464">IF(AND(G1464&lt;&gt;0,G1464&lt;&gt;""),IF(E1464="","",IF(ISNUMBER(MATCH(SUBSTITUTE(E1464," ",""),SUBSTITUTE('Look Up Values'!$I$2:$I$10," ",""),0)),"","State error")),"")</f>
        <v/>
      </c>
      <c r="N1464" s="242" t="str" cm="1">
        <f t="array" ref="N1464">IF(AND(G1464&lt;&gt;0,G1464&lt;&gt;""),IF(F1464="","",IF(ISNUMBER(MATCH(SUBSTITUTE(F1464," ",""),SUBSTITUTE('Look Up Values'!$W$2:$W$30," ",""),0)),"","D&amp;R error")),"")</f>
        <v/>
      </c>
      <c r="O1464" s="256" t="str">
        <f t="shared" si="45"/>
        <v/>
      </c>
    </row>
    <row r="1465" spans="1:15" ht="15.75">
      <c r="A1465" s="250">
        <v>1458</v>
      </c>
      <c r="B1465" s="208"/>
      <c r="C1465" s="49"/>
      <c r="D1465" s="50"/>
      <c r="E1465" s="50"/>
      <c r="F1465" s="50"/>
      <c r="G1465" s="209"/>
      <c r="H1465" s="48"/>
      <c r="I1465" s="457" t="str">
        <f t="shared" si="44"/>
        <v/>
      </c>
      <c r="J1465" s="241" cm="1">
        <f t="array" ref="J1465">SUMPRODUCT(--(K1465:N1465&lt;&gt;"")) + IF(TRIM(O1465)="",0,LEN(O1465)-LEN(SUBSTITUTE(O1465,",",""))+1)</f>
        <v>0</v>
      </c>
      <c r="K1465" s="242" t="str">
        <f>IF(AND(G1465&lt;&gt;0,G1465&lt;&gt;""),IF(B1465="","",IF(ISNUMBER(MATCH(B1465,'Look Up Values'!$B$2:$B$500,0)),"","Dest. error")),"")</f>
        <v/>
      </c>
      <c r="L1465" s="242" t="str">
        <f>IF(AND(G1465&lt;&gt;0,G1465&lt;&gt;""),IF(C1465="","",IF(AND(ISNUMBER(--LEFT(C1465,FIND(" ",C1465&amp;" ")-1)),OR(LEN(LEFT(C1465,FIND(" ",C1465&amp;" ")-1))=6,LEN(LEFT(C1465,FIND(" ",C1465&amp;" ")-1))=7),OR(ISNUMBER(MATCH(LEFT(C1465,FIND(" ",C1465&amp;" ")-1),'Look Up Values'!$G$2:$G$1000,0)),ISNUMBER(MATCH(LEFT(C1465,FIND(" ",C1465&amp;" ")-1),'Look Up Values'!$AE$2:$AE$2000,0)))),"","EWC error")),"")</f>
        <v/>
      </c>
      <c r="M1465" s="242" t="str" cm="1">
        <f t="array" ref="M1465">IF(AND(G1465&lt;&gt;0,G1465&lt;&gt;""),IF(E1465="","",IF(ISNUMBER(MATCH(SUBSTITUTE(E1465," ",""),SUBSTITUTE('Look Up Values'!$I$2:$I$10," ",""),0)),"","State error")),"")</f>
        <v/>
      </c>
      <c r="N1465" s="242" t="str" cm="1">
        <f t="array" ref="N1465">IF(AND(G1465&lt;&gt;0,G1465&lt;&gt;""),IF(F1465="","",IF(ISNUMBER(MATCH(SUBSTITUTE(F1465," ",""),SUBSTITUTE('Look Up Values'!$W$2:$W$30," ",""),0)),"","D&amp;R error")),"")</f>
        <v/>
      </c>
      <c r="O1465" s="256" t="str">
        <f t="shared" si="45"/>
        <v/>
      </c>
    </row>
    <row r="1466" spans="1:15" ht="15.75">
      <c r="A1466" s="250">
        <v>1459</v>
      </c>
      <c r="B1466" s="208"/>
      <c r="C1466" s="49"/>
      <c r="D1466" s="50"/>
      <c r="E1466" s="50"/>
      <c r="F1466" s="50"/>
      <c r="G1466" s="209"/>
      <c r="H1466" s="48"/>
      <c r="I1466" s="457" t="str">
        <f t="shared" si="44"/>
        <v/>
      </c>
      <c r="J1466" s="241" cm="1">
        <f t="array" ref="J1466">SUMPRODUCT(--(K1466:N1466&lt;&gt;"")) + IF(TRIM(O1466)="",0,LEN(O1466)-LEN(SUBSTITUTE(O1466,",",""))+1)</f>
        <v>0</v>
      </c>
      <c r="K1466" s="242" t="str">
        <f>IF(AND(G1466&lt;&gt;0,G1466&lt;&gt;""),IF(B1466="","",IF(ISNUMBER(MATCH(B1466,'Look Up Values'!$B$2:$B$500,0)),"","Dest. error")),"")</f>
        <v/>
      </c>
      <c r="L1466" s="242" t="str">
        <f>IF(AND(G1466&lt;&gt;0,G1466&lt;&gt;""),IF(C1466="","",IF(AND(ISNUMBER(--LEFT(C1466,FIND(" ",C1466&amp;" ")-1)),OR(LEN(LEFT(C1466,FIND(" ",C1466&amp;" ")-1))=6,LEN(LEFT(C1466,FIND(" ",C1466&amp;" ")-1))=7),OR(ISNUMBER(MATCH(LEFT(C1466,FIND(" ",C1466&amp;" ")-1),'Look Up Values'!$G$2:$G$1000,0)),ISNUMBER(MATCH(LEFT(C1466,FIND(" ",C1466&amp;" ")-1),'Look Up Values'!$AE$2:$AE$2000,0)))),"","EWC error")),"")</f>
        <v/>
      </c>
      <c r="M1466" s="242" t="str" cm="1">
        <f t="array" ref="M1466">IF(AND(G1466&lt;&gt;0,G1466&lt;&gt;""),IF(E1466="","",IF(ISNUMBER(MATCH(SUBSTITUTE(E1466," ",""),SUBSTITUTE('Look Up Values'!$I$2:$I$10," ",""),0)),"","State error")),"")</f>
        <v/>
      </c>
      <c r="N1466" s="242" t="str" cm="1">
        <f t="array" ref="N1466">IF(AND(G1466&lt;&gt;0,G1466&lt;&gt;""),IF(F1466="","",IF(ISNUMBER(MATCH(SUBSTITUTE(F1466," ",""),SUBSTITUTE('Look Up Values'!$W$2:$W$30," ",""),0)),"","D&amp;R error")),"")</f>
        <v/>
      </c>
      <c r="O1466" s="256" t="str">
        <f t="shared" si="45"/>
        <v/>
      </c>
    </row>
    <row r="1467" spans="1:15" ht="15.75">
      <c r="A1467" s="250">
        <v>1460</v>
      </c>
      <c r="B1467" s="208"/>
      <c r="C1467" s="49"/>
      <c r="D1467" s="50"/>
      <c r="E1467" s="50"/>
      <c r="F1467" s="50"/>
      <c r="G1467" s="209"/>
      <c r="H1467" s="48"/>
      <c r="I1467" s="457" t="str">
        <f t="shared" si="44"/>
        <v/>
      </c>
      <c r="J1467" s="241" cm="1">
        <f t="array" ref="J1467">SUMPRODUCT(--(K1467:N1467&lt;&gt;"")) + IF(TRIM(O1467)="",0,LEN(O1467)-LEN(SUBSTITUTE(O1467,",",""))+1)</f>
        <v>0</v>
      </c>
      <c r="K1467" s="242" t="str">
        <f>IF(AND(G1467&lt;&gt;0,G1467&lt;&gt;""),IF(B1467="","",IF(ISNUMBER(MATCH(B1467,'Look Up Values'!$B$2:$B$500,0)),"","Dest. error")),"")</f>
        <v/>
      </c>
      <c r="L1467" s="242" t="str">
        <f>IF(AND(G1467&lt;&gt;0,G1467&lt;&gt;""),IF(C1467="","",IF(AND(ISNUMBER(--LEFT(C1467,FIND(" ",C1467&amp;" ")-1)),OR(LEN(LEFT(C1467,FIND(" ",C1467&amp;" ")-1))=6,LEN(LEFT(C1467,FIND(" ",C1467&amp;" ")-1))=7),OR(ISNUMBER(MATCH(LEFT(C1467,FIND(" ",C1467&amp;" ")-1),'Look Up Values'!$G$2:$G$1000,0)),ISNUMBER(MATCH(LEFT(C1467,FIND(" ",C1467&amp;" ")-1),'Look Up Values'!$AE$2:$AE$2000,0)))),"","EWC error")),"")</f>
        <v/>
      </c>
      <c r="M1467" s="242" t="str" cm="1">
        <f t="array" ref="M1467">IF(AND(G1467&lt;&gt;0,G1467&lt;&gt;""),IF(E1467="","",IF(ISNUMBER(MATCH(SUBSTITUTE(E1467," ",""),SUBSTITUTE('Look Up Values'!$I$2:$I$10," ",""),0)),"","State error")),"")</f>
        <v/>
      </c>
      <c r="N1467" s="242" t="str" cm="1">
        <f t="array" ref="N1467">IF(AND(G1467&lt;&gt;0,G1467&lt;&gt;""),IF(F1467="","",IF(ISNUMBER(MATCH(SUBSTITUTE(F1467," ",""),SUBSTITUTE('Look Up Values'!$W$2:$W$30," ",""),0)),"","D&amp;R error")),"")</f>
        <v/>
      </c>
      <c r="O1467" s="256" t="str">
        <f t="shared" si="45"/>
        <v/>
      </c>
    </row>
    <row r="1468" spans="1:15" ht="15.75">
      <c r="A1468" s="250">
        <v>1461</v>
      </c>
      <c r="B1468" s="208"/>
      <c r="C1468" s="49"/>
      <c r="D1468" s="50"/>
      <c r="E1468" s="50"/>
      <c r="F1468" s="50"/>
      <c r="G1468" s="209"/>
      <c r="H1468" s="48"/>
      <c r="I1468" s="457" t="str">
        <f t="shared" si="44"/>
        <v/>
      </c>
      <c r="J1468" s="241" cm="1">
        <f t="array" ref="J1468">SUMPRODUCT(--(K1468:N1468&lt;&gt;"")) + IF(TRIM(O1468)="",0,LEN(O1468)-LEN(SUBSTITUTE(O1468,",",""))+1)</f>
        <v>0</v>
      </c>
      <c r="K1468" s="242" t="str">
        <f>IF(AND(G1468&lt;&gt;0,G1468&lt;&gt;""),IF(B1468="","",IF(ISNUMBER(MATCH(B1468,'Look Up Values'!$B$2:$B$500,0)),"","Dest. error")),"")</f>
        <v/>
      </c>
      <c r="L1468" s="242" t="str">
        <f>IF(AND(G1468&lt;&gt;0,G1468&lt;&gt;""),IF(C1468="","",IF(AND(ISNUMBER(--LEFT(C1468,FIND(" ",C1468&amp;" ")-1)),OR(LEN(LEFT(C1468,FIND(" ",C1468&amp;" ")-1))=6,LEN(LEFT(C1468,FIND(" ",C1468&amp;" ")-1))=7),OR(ISNUMBER(MATCH(LEFT(C1468,FIND(" ",C1468&amp;" ")-1),'Look Up Values'!$G$2:$G$1000,0)),ISNUMBER(MATCH(LEFT(C1468,FIND(" ",C1468&amp;" ")-1),'Look Up Values'!$AE$2:$AE$2000,0)))),"","EWC error")),"")</f>
        <v/>
      </c>
      <c r="M1468" s="242" t="str" cm="1">
        <f t="array" ref="M1468">IF(AND(G1468&lt;&gt;0,G1468&lt;&gt;""),IF(E1468="","",IF(ISNUMBER(MATCH(SUBSTITUTE(E1468," ",""),SUBSTITUTE('Look Up Values'!$I$2:$I$10," ",""),0)),"","State error")),"")</f>
        <v/>
      </c>
      <c r="N1468" s="242" t="str" cm="1">
        <f t="array" ref="N1468">IF(AND(G1468&lt;&gt;0,G1468&lt;&gt;""),IF(F1468="","",IF(ISNUMBER(MATCH(SUBSTITUTE(F1468," ",""),SUBSTITUTE('Look Up Values'!$W$2:$W$30," ",""),0)),"","D&amp;R error")),"")</f>
        <v/>
      </c>
      <c r="O1468" s="256" t="str">
        <f t="shared" si="45"/>
        <v/>
      </c>
    </row>
    <row r="1469" spans="1:15" ht="15.75">
      <c r="A1469" s="250">
        <v>1462</v>
      </c>
      <c r="B1469" s="208"/>
      <c r="C1469" s="49"/>
      <c r="D1469" s="50"/>
      <c r="E1469" s="50"/>
      <c r="F1469" s="50"/>
      <c r="G1469" s="209"/>
      <c r="H1469" s="48"/>
      <c r="I1469" s="457" t="str">
        <f t="shared" si="44"/>
        <v/>
      </c>
      <c r="J1469" s="241" cm="1">
        <f t="array" ref="J1469">SUMPRODUCT(--(K1469:N1469&lt;&gt;"")) + IF(TRIM(O1469)="",0,LEN(O1469)-LEN(SUBSTITUTE(O1469,",",""))+1)</f>
        <v>0</v>
      </c>
      <c r="K1469" s="242" t="str">
        <f>IF(AND(G1469&lt;&gt;0,G1469&lt;&gt;""),IF(B1469="","",IF(ISNUMBER(MATCH(B1469,'Look Up Values'!$B$2:$B$500,0)),"","Dest. error")),"")</f>
        <v/>
      </c>
      <c r="L1469" s="242" t="str">
        <f>IF(AND(G1469&lt;&gt;0,G1469&lt;&gt;""),IF(C1469="","",IF(AND(ISNUMBER(--LEFT(C1469,FIND(" ",C1469&amp;" ")-1)),OR(LEN(LEFT(C1469,FIND(" ",C1469&amp;" ")-1))=6,LEN(LEFT(C1469,FIND(" ",C1469&amp;" ")-1))=7),OR(ISNUMBER(MATCH(LEFT(C1469,FIND(" ",C1469&amp;" ")-1),'Look Up Values'!$G$2:$G$1000,0)),ISNUMBER(MATCH(LEFT(C1469,FIND(" ",C1469&amp;" ")-1),'Look Up Values'!$AE$2:$AE$2000,0)))),"","EWC error")),"")</f>
        <v/>
      </c>
      <c r="M1469" s="242" t="str" cm="1">
        <f t="array" ref="M1469">IF(AND(G1469&lt;&gt;0,G1469&lt;&gt;""),IF(E1469="","",IF(ISNUMBER(MATCH(SUBSTITUTE(E1469," ",""),SUBSTITUTE('Look Up Values'!$I$2:$I$10," ",""),0)),"","State error")),"")</f>
        <v/>
      </c>
      <c r="N1469" s="242" t="str" cm="1">
        <f t="array" ref="N1469">IF(AND(G1469&lt;&gt;0,G1469&lt;&gt;""),IF(F1469="","",IF(ISNUMBER(MATCH(SUBSTITUTE(F1469," ",""),SUBSTITUTE('Look Up Values'!$W$2:$W$30," ",""),0)),"","D&amp;R error")),"")</f>
        <v/>
      </c>
      <c r="O1469" s="256" t="str">
        <f t="shared" si="45"/>
        <v/>
      </c>
    </row>
    <row r="1470" spans="1:15" ht="15.75">
      <c r="A1470" s="250">
        <v>1463</v>
      </c>
      <c r="B1470" s="208"/>
      <c r="C1470" s="49"/>
      <c r="D1470" s="50"/>
      <c r="E1470" s="50"/>
      <c r="F1470" s="50"/>
      <c r="G1470" s="209"/>
      <c r="H1470" s="48"/>
      <c r="I1470" s="457" t="str">
        <f t="shared" si="44"/>
        <v/>
      </c>
      <c r="J1470" s="241" cm="1">
        <f t="array" ref="J1470">SUMPRODUCT(--(K1470:N1470&lt;&gt;"")) + IF(TRIM(O1470)="",0,LEN(O1470)-LEN(SUBSTITUTE(O1470,",",""))+1)</f>
        <v>0</v>
      </c>
      <c r="K1470" s="242" t="str">
        <f>IF(AND(G1470&lt;&gt;0,G1470&lt;&gt;""),IF(B1470="","",IF(ISNUMBER(MATCH(B1470,'Look Up Values'!$B$2:$B$500,0)),"","Dest. error")),"")</f>
        <v/>
      </c>
      <c r="L1470" s="242" t="str">
        <f>IF(AND(G1470&lt;&gt;0,G1470&lt;&gt;""),IF(C1470="","",IF(AND(ISNUMBER(--LEFT(C1470,FIND(" ",C1470&amp;" ")-1)),OR(LEN(LEFT(C1470,FIND(" ",C1470&amp;" ")-1))=6,LEN(LEFT(C1470,FIND(" ",C1470&amp;" ")-1))=7),OR(ISNUMBER(MATCH(LEFT(C1470,FIND(" ",C1470&amp;" ")-1),'Look Up Values'!$G$2:$G$1000,0)),ISNUMBER(MATCH(LEFT(C1470,FIND(" ",C1470&amp;" ")-1),'Look Up Values'!$AE$2:$AE$2000,0)))),"","EWC error")),"")</f>
        <v/>
      </c>
      <c r="M1470" s="242" t="str" cm="1">
        <f t="array" ref="M1470">IF(AND(G1470&lt;&gt;0,G1470&lt;&gt;""),IF(E1470="","",IF(ISNUMBER(MATCH(SUBSTITUTE(E1470," ",""),SUBSTITUTE('Look Up Values'!$I$2:$I$10," ",""),0)),"","State error")),"")</f>
        <v/>
      </c>
      <c r="N1470" s="242" t="str" cm="1">
        <f t="array" ref="N1470">IF(AND(G1470&lt;&gt;0,G1470&lt;&gt;""),IF(F1470="","",IF(ISNUMBER(MATCH(SUBSTITUTE(F1470," ",""),SUBSTITUTE('Look Up Values'!$W$2:$W$30," ",""),0)),"","D&amp;R error")),"")</f>
        <v/>
      </c>
      <c r="O1470" s="256" t="str">
        <f t="shared" si="45"/>
        <v/>
      </c>
    </row>
    <row r="1471" spans="1:15" ht="15.75">
      <c r="A1471" s="250">
        <v>1464</v>
      </c>
      <c r="B1471" s="208"/>
      <c r="C1471" s="49"/>
      <c r="D1471" s="50"/>
      <c r="E1471" s="50"/>
      <c r="F1471" s="50"/>
      <c r="G1471" s="209"/>
      <c r="H1471" s="48"/>
      <c r="I1471" s="457" t="str">
        <f t="shared" si="44"/>
        <v/>
      </c>
      <c r="J1471" s="241" cm="1">
        <f t="array" ref="J1471">SUMPRODUCT(--(K1471:N1471&lt;&gt;"")) + IF(TRIM(O1471)="",0,LEN(O1471)-LEN(SUBSTITUTE(O1471,",",""))+1)</f>
        <v>0</v>
      </c>
      <c r="K1471" s="242" t="str">
        <f>IF(AND(G1471&lt;&gt;0,G1471&lt;&gt;""),IF(B1471="","",IF(ISNUMBER(MATCH(B1471,'Look Up Values'!$B$2:$B$500,0)),"","Dest. error")),"")</f>
        <v/>
      </c>
      <c r="L1471" s="242" t="str">
        <f>IF(AND(G1471&lt;&gt;0,G1471&lt;&gt;""),IF(C1471="","",IF(AND(ISNUMBER(--LEFT(C1471,FIND(" ",C1471&amp;" ")-1)),OR(LEN(LEFT(C1471,FIND(" ",C1471&amp;" ")-1))=6,LEN(LEFT(C1471,FIND(" ",C1471&amp;" ")-1))=7),OR(ISNUMBER(MATCH(LEFT(C1471,FIND(" ",C1471&amp;" ")-1),'Look Up Values'!$G$2:$G$1000,0)),ISNUMBER(MATCH(LEFT(C1471,FIND(" ",C1471&amp;" ")-1),'Look Up Values'!$AE$2:$AE$2000,0)))),"","EWC error")),"")</f>
        <v/>
      </c>
      <c r="M1471" s="242" t="str" cm="1">
        <f t="array" ref="M1471">IF(AND(G1471&lt;&gt;0,G1471&lt;&gt;""),IF(E1471="","",IF(ISNUMBER(MATCH(SUBSTITUTE(E1471," ",""),SUBSTITUTE('Look Up Values'!$I$2:$I$10," ",""),0)),"","State error")),"")</f>
        <v/>
      </c>
      <c r="N1471" s="242" t="str" cm="1">
        <f t="array" ref="N1471">IF(AND(G1471&lt;&gt;0,G1471&lt;&gt;""),IF(F1471="","",IF(ISNUMBER(MATCH(SUBSTITUTE(F1471," ",""),SUBSTITUTE('Look Up Values'!$W$2:$W$30," ",""),0)),"","D&amp;R error")),"")</f>
        <v/>
      </c>
      <c r="O1471" s="256" t="str">
        <f t="shared" si="45"/>
        <v/>
      </c>
    </row>
    <row r="1472" spans="1:15" ht="15.75">
      <c r="A1472" s="250">
        <v>1465</v>
      </c>
      <c r="B1472" s="208"/>
      <c r="C1472" s="49"/>
      <c r="D1472" s="50"/>
      <c r="E1472" s="50"/>
      <c r="F1472" s="50"/>
      <c r="G1472" s="209"/>
      <c r="H1472" s="48"/>
      <c r="I1472" s="457" t="str">
        <f t="shared" si="44"/>
        <v/>
      </c>
      <c r="J1472" s="241" cm="1">
        <f t="array" ref="J1472">SUMPRODUCT(--(K1472:N1472&lt;&gt;"")) + IF(TRIM(O1472)="",0,LEN(O1472)-LEN(SUBSTITUTE(O1472,",",""))+1)</f>
        <v>0</v>
      </c>
      <c r="K1472" s="242" t="str">
        <f>IF(AND(G1472&lt;&gt;0,G1472&lt;&gt;""),IF(B1472="","",IF(ISNUMBER(MATCH(B1472,'Look Up Values'!$B$2:$B$500,0)),"","Dest. error")),"")</f>
        <v/>
      </c>
      <c r="L1472" s="242" t="str">
        <f>IF(AND(G1472&lt;&gt;0,G1472&lt;&gt;""),IF(C1472="","",IF(AND(ISNUMBER(--LEFT(C1472,FIND(" ",C1472&amp;" ")-1)),OR(LEN(LEFT(C1472,FIND(" ",C1472&amp;" ")-1))=6,LEN(LEFT(C1472,FIND(" ",C1472&amp;" ")-1))=7),OR(ISNUMBER(MATCH(LEFT(C1472,FIND(" ",C1472&amp;" ")-1),'Look Up Values'!$G$2:$G$1000,0)),ISNUMBER(MATCH(LEFT(C1472,FIND(" ",C1472&amp;" ")-1),'Look Up Values'!$AE$2:$AE$2000,0)))),"","EWC error")),"")</f>
        <v/>
      </c>
      <c r="M1472" s="242" t="str" cm="1">
        <f t="array" ref="M1472">IF(AND(G1472&lt;&gt;0,G1472&lt;&gt;""),IF(E1472="","",IF(ISNUMBER(MATCH(SUBSTITUTE(E1472," ",""),SUBSTITUTE('Look Up Values'!$I$2:$I$10," ",""),0)),"","State error")),"")</f>
        <v/>
      </c>
      <c r="N1472" s="242" t="str" cm="1">
        <f t="array" ref="N1472">IF(AND(G1472&lt;&gt;0,G1472&lt;&gt;""),IF(F1472="","",IF(ISNUMBER(MATCH(SUBSTITUTE(F1472," ",""),SUBSTITUTE('Look Up Values'!$W$2:$W$30," ",""),0)),"","D&amp;R error")),"")</f>
        <v/>
      </c>
      <c r="O1472" s="256" t="str">
        <f t="shared" si="45"/>
        <v/>
      </c>
    </row>
    <row r="1473" spans="1:15" ht="15.75">
      <c r="A1473" s="250">
        <v>1466</v>
      </c>
      <c r="B1473" s="208"/>
      <c r="C1473" s="49"/>
      <c r="D1473" s="50"/>
      <c r="E1473" s="50"/>
      <c r="F1473" s="50"/>
      <c r="G1473" s="209"/>
      <c r="H1473" s="48"/>
      <c r="I1473" s="457" t="str">
        <f t="shared" si="44"/>
        <v/>
      </c>
      <c r="J1473" s="241" cm="1">
        <f t="array" ref="J1473">SUMPRODUCT(--(K1473:N1473&lt;&gt;"")) + IF(TRIM(O1473)="",0,LEN(O1473)-LEN(SUBSTITUTE(O1473,",",""))+1)</f>
        <v>0</v>
      </c>
      <c r="K1473" s="242" t="str">
        <f>IF(AND(G1473&lt;&gt;0,G1473&lt;&gt;""),IF(B1473="","",IF(ISNUMBER(MATCH(B1473,'Look Up Values'!$B$2:$B$500,0)),"","Dest. error")),"")</f>
        <v/>
      </c>
      <c r="L1473" s="242" t="str">
        <f>IF(AND(G1473&lt;&gt;0,G1473&lt;&gt;""),IF(C1473="","",IF(AND(ISNUMBER(--LEFT(C1473,FIND(" ",C1473&amp;" ")-1)),OR(LEN(LEFT(C1473,FIND(" ",C1473&amp;" ")-1))=6,LEN(LEFT(C1473,FIND(" ",C1473&amp;" ")-1))=7),OR(ISNUMBER(MATCH(LEFT(C1473,FIND(" ",C1473&amp;" ")-1),'Look Up Values'!$G$2:$G$1000,0)),ISNUMBER(MATCH(LEFT(C1473,FIND(" ",C1473&amp;" ")-1),'Look Up Values'!$AE$2:$AE$2000,0)))),"","EWC error")),"")</f>
        <v/>
      </c>
      <c r="M1473" s="242" t="str" cm="1">
        <f t="array" ref="M1473">IF(AND(G1473&lt;&gt;0,G1473&lt;&gt;""),IF(E1473="","",IF(ISNUMBER(MATCH(SUBSTITUTE(E1473," ",""),SUBSTITUTE('Look Up Values'!$I$2:$I$10," ",""),0)),"","State error")),"")</f>
        <v/>
      </c>
      <c r="N1473" s="242" t="str" cm="1">
        <f t="array" ref="N1473">IF(AND(G1473&lt;&gt;0,G1473&lt;&gt;""),IF(F1473="","",IF(ISNUMBER(MATCH(SUBSTITUTE(F1473," ",""),SUBSTITUTE('Look Up Values'!$W$2:$W$30," ",""),0)),"","D&amp;R error")),"")</f>
        <v/>
      </c>
      <c r="O1473" s="256" t="str">
        <f t="shared" si="45"/>
        <v/>
      </c>
    </row>
    <row r="1474" spans="1:15" ht="15.75">
      <c r="A1474" s="250">
        <v>1467</v>
      </c>
      <c r="B1474" s="208"/>
      <c r="C1474" s="49"/>
      <c r="D1474" s="50"/>
      <c r="E1474" s="50"/>
      <c r="F1474" s="50"/>
      <c r="G1474" s="209"/>
      <c r="H1474" s="48"/>
      <c r="I1474" s="457" t="str">
        <f t="shared" si="44"/>
        <v/>
      </c>
      <c r="J1474" s="241" cm="1">
        <f t="array" ref="J1474">SUMPRODUCT(--(K1474:N1474&lt;&gt;"")) + IF(TRIM(O1474)="",0,LEN(O1474)-LEN(SUBSTITUTE(O1474,",",""))+1)</f>
        <v>0</v>
      </c>
      <c r="K1474" s="242" t="str">
        <f>IF(AND(G1474&lt;&gt;0,G1474&lt;&gt;""),IF(B1474="","",IF(ISNUMBER(MATCH(B1474,'Look Up Values'!$B$2:$B$500,0)),"","Dest. error")),"")</f>
        <v/>
      </c>
      <c r="L1474" s="242" t="str">
        <f>IF(AND(G1474&lt;&gt;0,G1474&lt;&gt;""),IF(C1474="","",IF(AND(ISNUMBER(--LEFT(C1474,FIND(" ",C1474&amp;" ")-1)),OR(LEN(LEFT(C1474,FIND(" ",C1474&amp;" ")-1))=6,LEN(LEFT(C1474,FIND(" ",C1474&amp;" ")-1))=7),OR(ISNUMBER(MATCH(LEFT(C1474,FIND(" ",C1474&amp;" ")-1),'Look Up Values'!$G$2:$G$1000,0)),ISNUMBER(MATCH(LEFT(C1474,FIND(" ",C1474&amp;" ")-1),'Look Up Values'!$AE$2:$AE$2000,0)))),"","EWC error")),"")</f>
        <v/>
      </c>
      <c r="M1474" s="242" t="str" cm="1">
        <f t="array" ref="M1474">IF(AND(G1474&lt;&gt;0,G1474&lt;&gt;""),IF(E1474="","",IF(ISNUMBER(MATCH(SUBSTITUTE(E1474," ",""),SUBSTITUTE('Look Up Values'!$I$2:$I$10," ",""),0)),"","State error")),"")</f>
        <v/>
      </c>
      <c r="N1474" s="242" t="str" cm="1">
        <f t="array" ref="N1474">IF(AND(G1474&lt;&gt;0,G1474&lt;&gt;""),IF(F1474="","",IF(ISNUMBER(MATCH(SUBSTITUTE(F1474," ",""),SUBSTITUTE('Look Up Values'!$W$2:$W$30," ",""),0)),"","D&amp;R error")),"")</f>
        <v/>
      </c>
      <c r="O1474" s="256" t="str">
        <f t="shared" si="45"/>
        <v/>
      </c>
    </row>
    <row r="1475" spans="1:15" ht="15.75">
      <c r="A1475" s="250">
        <v>1468</v>
      </c>
      <c r="B1475" s="208"/>
      <c r="C1475" s="49"/>
      <c r="D1475" s="50"/>
      <c r="E1475" s="50"/>
      <c r="F1475" s="50"/>
      <c r="G1475" s="209"/>
      <c r="H1475" s="48"/>
      <c r="I1475" s="457" t="str">
        <f t="shared" si="44"/>
        <v/>
      </c>
      <c r="J1475" s="241" cm="1">
        <f t="array" ref="J1475">SUMPRODUCT(--(K1475:N1475&lt;&gt;"")) + IF(TRIM(O1475)="",0,LEN(O1475)-LEN(SUBSTITUTE(O1475,",",""))+1)</f>
        <v>0</v>
      </c>
      <c r="K1475" s="242" t="str">
        <f>IF(AND(G1475&lt;&gt;0,G1475&lt;&gt;""),IF(B1475="","",IF(ISNUMBER(MATCH(B1475,'Look Up Values'!$B$2:$B$500,0)),"","Dest. error")),"")</f>
        <v/>
      </c>
      <c r="L1475" s="242" t="str">
        <f>IF(AND(G1475&lt;&gt;0,G1475&lt;&gt;""),IF(C1475="","",IF(AND(ISNUMBER(--LEFT(C1475,FIND(" ",C1475&amp;" ")-1)),OR(LEN(LEFT(C1475,FIND(" ",C1475&amp;" ")-1))=6,LEN(LEFT(C1475,FIND(" ",C1475&amp;" ")-1))=7),OR(ISNUMBER(MATCH(LEFT(C1475,FIND(" ",C1475&amp;" ")-1),'Look Up Values'!$G$2:$G$1000,0)),ISNUMBER(MATCH(LEFT(C1475,FIND(" ",C1475&amp;" ")-1),'Look Up Values'!$AE$2:$AE$2000,0)))),"","EWC error")),"")</f>
        <v/>
      </c>
      <c r="M1475" s="242" t="str" cm="1">
        <f t="array" ref="M1475">IF(AND(G1475&lt;&gt;0,G1475&lt;&gt;""),IF(E1475="","",IF(ISNUMBER(MATCH(SUBSTITUTE(E1475," ",""),SUBSTITUTE('Look Up Values'!$I$2:$I$10," ",""),0)),"","State error")),"")</f>
        <v/>
      </c>
      <c r="N1475" s="242" t="str" cm="1">
        <f t="array" ref="N1475">IF(AND(G1475&lt;&gt;0,G1475&lt;&gt;""),IF(F1475="","",IF(ISNUMBER(MATCH(SUBSTITUTE(F1475," ",""),SUBSTITUTE('Look Up Values'!$W$2:$W$30," ",""),0)),"","D&amp;R error")),"")</f>
        <v/>
      </c>
      <c r="O1475" s="256" t="str">
        <f t="shared" si="45"/>
        <v/>
      </c>
    </row>
    <row r="1476" spans="1:15" ht="15.75">
      <c r="A1476" s="250">
        <v>1469</v>
      </c>
      <c r="B1476" s="208"/>
      <c r="C1476" s="49"/>
      <c r="D1476" s="50"/>
      <c r="E1476" s="50"/>
      <c r="F1476" s="50"/>
      <c r="G1476" s="209"/>
      <c r="H1476" s="48"/>
      <c r="I1476" s="457" t="str">
        <f t="shared" si="44"/>
        <v/>
      </c>
      <c r="J1476" s="241" cm="1">
        <f t="array" ref="J1476">SUMPRODUCT(--(K1476:N1476&lt;&gt;"")) + IF(TRIM(O1476)="",0,LEN(O1476)-LEN(SUBSTITUTE(O1476,",",""))+1)</f>
        <v>0</v>
      </c>
      <c r="K1476" s="242" t="str">
        <f>IF(AND(G1476&lt;&gt;0,G1476&lt;&gt;""),IF(B1476="","",IF(ISNUMBER(MATCH(B1476,'Look Up Values'!$B$2:$B$500,0)),"","Dest. error")),"")</f>
        <v/>
      </c>
      <c r="L1476" s="242" t="str">
        <f>IF(AND(G1476&lt;&gt;0,G1476&lt;&gt;""),IF(C1476="","",IF(AND(ISNUMBER(--LEFT(C1476,FIND(" ",C1476&amp;" ")-1)),OR(LEN(LEFT(C1476,FIND(" ",C1476&amp;" ")-1))=6,LEN(LEFT(C1476,FIND(" ",C1476&amp;" ")-1))=7),OR(ISNUMBER(MATCH(LEFT(C1476,FIND(" ",C1476&amp;" ")-1),'Look Up Values'!$G$2:$G$1000,0)),ISNUMBER(MATCH(LEFT(C1476,FIND(" ",C1476&amp;" ")-1),'Look Up Values'!$AE$2:$AE$2000,0)))),"","EWC error")),"")</f>
        <v/>
      </c>
      <c r="M1476" s="242" t="str" cm="1">
        <f t="array" ref="M1476">IF(AND(G1476&lt;&gt;0,G1476&lt;&gt;""),IF(E1476="","",IF(ISNUMBER(MATCH(SUBSTITUTE(E1476," ",""),SUBSTITUTE('Look Up Values'!$I$2:$I$10," ",""),0)),"","State error")),"")</f>
        <v/>
      </c>
      <c r="N1476" s="242" t="str" cm="1">
        <f t="array" ref="N1476">IF(AND(G1476&lt;&gt;0,G1476&lt;&gt;""),IF(F1476="","",IF(ISNUMBER(MATCH(SUBSTITUTE(F1476," ",""),SUBSTITUTE('Look Up Values'!$W$2:$W$30," ",""),0)),"","D&amp;R error")),"")</f>
        <v/>
      </c>
      <c r="O1476" s="256" t="str">
        <f t="shared" si="45"/>
        <v/>
      </c>
    </row>
    <row r="1477" spans="1:15" ht="15.75">
      <c r="A1477" s="250">
        <v>1470</v>
      </c>
      <c r="B1477" s="208"/>
      <c r="C1477" s="49"/>
      <c r="D1477" s="50"/>
      <c r="E1477" s="50"/>
      <c r="F1477" s="50"/>
      <c r="G1477" s="209"/>
      <c r="H1477" s="48"/>
      <c r="I1477" s="457" t="str">
        <f t="shared" si="44"/>
        <v/>
      </c>
      <c r="J1477" s="241" cm="1">
        <f t="array" ref="J1477">SUMPRODUCT(--(K1477:N1477&lt;&gt;"")) + IF(TRIM(O1477)="",0,LEN(O1477)-LEN(SUBSTITUTE(O1477,",",""))+1)</f>
        <v>0</v>
      </c>
      <c r="K1477" s="242" t="str">
        <f>IF(AND(G1477&lt;&gt;0,G1477&lt;&gt;""),IF(B1477="","",IF(ISNUMBER(MATCH(B1477,'Look Up Values'!$B$2:$B$500,0)),"","Dest. error")),"")</f>
        <v/>
      </c>
      <c r="L1477" s="242" t="str">
        <f>IF(AND(G1477&lt;&gt;0,G1477&lt;&gt;""),IF(C1477="","",IF(AND(ISNUMBER(--LEFT(C1477,FIND(" ",C1477&amp;" ")-1)),OR(LEN(LEFT(C1477,FIND(" ",C1477&amp;" ")-1))=6,LEN(LEFT(C1477,FIND(" ",C1477&amp;" ")-1))=7),OR(ISNUMBER(MATCH(LEFT(C1477,FIND(" ",C1477&amp;" ")-1),'Look Up Values'!$G$2:$G$1000,0)),ISNUMBER(MATCH(LEFT(C1477,FIND(" ",C1477&amp;" ")-1),'Look Up Values'!$AE$2:$AE$2000,0)))),"","EWC error")),"")</f>
        <v/>
      </c>
      <c r="M1477" s="242" t="str" cm="1">
        <f t="array" ref="M1477">IF(AND(G1477&lt;&gt;0,G1477&lt;&gt;""),IF(E1477="","",IF(ISNUMBER(MATCH(SUBSTITUTE(E1477," ",""),SUBSTITUTE('Look Up Values'!$I$2:$I$10," ",""),0)),"","State error")),"")</f>
        <v/>
      </c>
      <c r="N1477" s="242" t="str" cm="1">
        <f t="array" ref="N1477">IF(AND(G1477&lt;&gt;0,G1477&lt;&gt;""),IF(F1477="","",IF(ISNUMBER(MATCH(SUBSTITUTE(F1477," ",""),SUBSTITUTE('Look Up Values'!$W$2:$W$30," ",""),0)),"","D&amp;R error")),"")</f>
        <v/>
      </c>
      <c r="O1477" s="256" t="str">
        <f t="shared" si="45"/>
        <v/>
      </c>
    </row>
    <row r="1478" spans="1:15" ht="15.75">
      <c r="A1478" s="250">
        <v>1471</v>
      </c>
      <c r="B1478" s="208"/>
      <c r="C1478" s="49"/>
      <c r="D1478" s="50"/>
      <c r="E1478" s="50"/>
      <c r="F1478" s="50"/>
      <c r="G1478" s="209"/>
      <c r="H1478" s="48"/>
      <c r="I1478" s="457" t="str">
        <f t="shared" si="44"/>
        <v/>
      </c>
      <c r="J1478" s="241" cm="1">
        <f t="array" ref="J1478">SUMPRODUCT(--(K1478:N1478&lt;&gt;"")) + IF(TRIM(O1478)="",0,LEN(O1478)-LEN(SUBSTITUTE(O1478,",",""))+1)</f>
        <v>0</v>
      </c>
      <c r="K1478" s="242" t="str">
        <f>IF(AND(G1478&lt;&gt;0,G1478&lt;&gt;""),IF(B1478="","",IF(ISNUMBER(MATCH(B1478,'Look Up Values'!$B$2:$B$500,0)),"","Dest. error")),"")</f>
        <v/>
      </c>
      <c r="L1478" s="242" t="str">
        <f>IF(AND(G1478&lt;&gt;0,G1478&lt;&gt;""),IF(C1478="","",IF(AND(ISNUMBER(--LEFT(C1478,FIND(" ",C1478&amp;" ")-1)),OR(LEN(LEFT(C1478,FIND(" ",C1478&amp;" ")-1))=6,LEN(LEFT(C1478,FIND(" ",C1478&amp;" ")-1))=7),OR(ISNUMBER(MATCH(LEFT(C1478,FIND(" ",C1478&amp;" ")-1),'Look Up Values'!$G$2:$G$1000,0)),ISNUMBER(MATCH(LEFT(C1478,FIND(" ",C1478&amp;" ")-1),'Look Up Values'!$AE$2:$AE$2000,0)))),"","EWC error")),"")</f>
        <v/>
      </c>
      <c r="M1478" s="242" t="str" cm="1">
        <f t="array" ref="M1478">IF(AND(G1478&lt;&gt;0,G1478&lt;&gt;""),IF(E1478="","",IF(ISNUMBER(MATCH(SUBSTITUTE(E1478," ",""),SUBSTITUTE('Look Up Values'!$I$2:$I$10," ",""),0)),"","State error")),"")</f>
        <v/>
      </c>
      <c r="N1478" s="242" t="str" cm="1">
        <f t="array" ref="N1478">IF(AND(G1478&lt;&gt;0,G1478&lt;&gt;""),IF(F1478="","",IF(ISNUMBER(MATCH(SUBSTITUTE(F1478," ",""),SUBSTITUTE('Look Up Values'!$W$2:$W$30," ",""),0)),"","D&amp;R error")),"")</f>
        <v/>
      </c>
      <c r="O1478" s="256" t="str">
        <f t="shared" si="45"/>
        <v/>
      </c>
    </row>
    <row r="1479" spans="1:15" ht="15.75">
      <c r="A1479" s="250">
        <v>1472</v>
      </c>
      <c r="B1479" s="208"/>
      <c r="C1479" s="49"/>
      <c r="D1479" s="50"/>
      <c r="E1479" s="50"/>
      <c r="F1479" s="50"/>
      <c r="G1479" s="209"/>
      <c r="H1479" s="48"/>
      <c r="I1479" s="457" t="str">
        <f t="shared" si="44"/>
        <v/>
      </c>
      <c r="J1479" s="241" cm="1">
        <f t="array" ref="J1479">SUMPRODUCT(--(K1479:N1479&lt;&gt;"")) + IF(TRIM(O1479)="",0,LEN(O1479)-LEN(SUBSTITUTE(O1479,",",""))+1)</f>
        <v>0</v>
      </c>
      <c r="K1479" s="242" t="str">
        <f>IF(AND(G1479&lt;&gt;0,G1479&lt;&gt;""),IF(B1479="","",IF(ISNUMBER(MATCH(B1479,'Look Up Values'!$B$2:$B$500,0)),"","Dest. error")),"")</f>
        <v/>
      </c>
      <c r="L1479" s="242" t="str">
        <f>IF(AND(G1479&lt;&gt;0,G1479&lt;&gt;""),IF(C1479="","",IF(AND(ISNUMBER(--LEFT(C1479,FIND(" ",C1479&amp;" ")-1)),OR(LEN(LEFT(C1479,FIND(" ",C1479&amp;" ")-1))=6,LEN(LEFT(C1479,FIND(" ",C1479&amp;" ")-1))=7),OR(ISNUMBER(MATCH(LEFT(C1479,FIND(" ",C1479&amp;" ")-1),'Look Up Values'!$G$2:$G$1000,0)),ISNUMBER(MATCH(LEFT(C1479,FIND(" ",C1479&amp;" ")-1),'Look Up Values'!$AE$2:$AE$2000,0)))),"","EWC error")),"")</f>
        <v/>
      </c>
      <c r="M1479" s="242" t="str" cm="1">
        <f t="array" ref="M1479">IF(AND(G1479&lt;&gt;0,G1479&lt;&gt;""),IF(E1479="","",IF(ISNUMBER(MATCH(SUBSTITUTE(E1479," ",""),SUBSTITUTE('Look Up Values'!$I$2:$I$10," ",""),0)),"","State error")),"")</f>
        <v/>
      </c>
      <c r="N1479" s="242" t="str" cm="1">
        <f t="array" ref="N1479">IF(AND(G1479&lt;&gt;0,G1479&lt;&gt;""),IF(F1479="","",IF(ISNUMBER(MATCH(SUBSTITUTE(F1479," ",""),SUBSTITUTE('Look Up Values'!$W$2:$W$30," ",""),0)),"","D&amp;R error")),"")</f>
        <v/>
      </c>
      <c r="O1479" s="256" t="str">
        <f t="shared" si="45"/>
        <v/>
      </c>
    </row>
    <row r="1480" spans="1:15" ht="15.75">
      <c r="A1480" s="250">
        <v>1473</v>
      </c>
      <c r="B1480" s="208"/>
      <c r="C1480" s="49"/>
      <c r="D1480" s="50"/>
      <c r="E1480" s="50"/>
      <c r="F1480" s="50"/>
      <c r="G1480" s="209"/>
      <c r="H1480" s="48"/>
      <c r="I1480" s="457" t="str">
        <f t="shared" si="44"/>
        <v/>
      </c>
      <c r="J1480" s="241" cm="1">
        <f t="array" ref="J1480">SUMPRODUCT(--(K1480:N1480&lt;&gt;"")) + IF(TRIM(O1480)="",0,LEN(O1480)-LEN(SUBSTITUTE(O1480,",",""))+1)</f>
        <v>0</v>
      </c>
      <c r="K1480" s="242" t="str">
        <f>IF(AND(G1480&lt;&gt;0,G1480&lt;&gt;""),IF(B1480="","",IF(ISNUMBER(MATCH(B1480,'Look Up Values'!$B$2:$B$500,0)),"","Dest. error")),"")</f>
        <v/>
      </c>
      <c r="L1480" s="242" t="str">
        <f>IF(AND(G1480&lt;&gt;0,G1480&lt;&gt;""),IF(C1480="","",IF(AND(ISNUMBER(--LEFT(C1480,FIND(" ",C1480&amp;" ")-1)),OR(LEN(LEFT(C1480,FIND(" ",C1480&amp;" ")-1))=6,LEN(LEFT(C1480,FIND(" ",C1480&amp;" ")-1))=7),OR(ISNUMBER(MATCH(LEFT(C1480,FIND(" ",C1480&amp;" ")-1),'Look Up Values'!$G$2:$G$1000,0)),ISNUMBER(MATCH(LEFT(C1480,FIND(" ",C1480&amp;" ")-1),'Look Up Values'!$AE$2:$AE$2000,0)))),"","EWC error")),"")</f>
        <v/>
      </c>
      <c r="M1480" s="242" t="str" cm="1">
        <f t="array" ref="M1480">IF(AND(G1480&lt;&gt;0,G1480&lt;&gt;""),IF(E1480="","",IF(ISNUMBER(MATCH(SUBSTITUTE(E1480," ",""),SUBSTITUTE('Look Up Values'!$I$2:$I$10," ",""),0)),"","State error")),"")</f>
        <v/>
      </c>
      <c r="N1480" s="242" t="str" cm="1">
        <f t="array" ref="N1480">IF(AND(G1480&lt;&gt;0,G1480&lt;&gt;""),IF(F1480="","",IF(ISNUMBER(MATCH(SUBSTITUTE(F1480," ",""),SUBSTITUTE('Look Up Values'!$W$2:$W$30," ",""),0)),"","D&amp;R error")),"")</f>
        <v/>
      </c>
      <c r="O1480" s="256" t="str">
        <f t="shared" si="45"/>
        <v/>
      </c>
    </row>
    <row r="1481" spans="1:15" ht="15.75">
      <c r="A1481" s="250">
        <v>1474</v>
      </c>
      <c r="B1481" s="208"/>
      <c r="C1481" s="49"/>
      <c r="D1481" s="50"/>
      <c r="E1481" s="50"/>
      <c r="F1481" s="50"/>
      <c r="G1481" s="209"/>
      <c r="H1481" s="48"/>
      <c r="I1481" s="457" t="str">
        <f t="shared" ref="I1481:I1544" si="46">IF(IFERROR(--SUBSTITUTE(J1481,CHAR(160),""),0)&gt;0,A1481,"")</f>
        <v/>
      </c>
      <c r="J1481" s="241" cm="1">
        <f t="array" ref="J1481">SUMPRODUCT(--(K1481:N1481&lt;&gt;"")) + IF(TRIM(O1481)="",0,LEN(O1481)-LEN(SUBSTITUTE(O1481,",",""))+1)</f>
        <v>0</v>
      </c>
      <c r="K1481" s="242" t="str">
        <f>IF(AND(G1481&lt;&gt;0,G1481&lt;&gt;""),IF(B1481="","",IF(ISNUMBER(MATCH(B1481,'Look Up Values'!$B$2:$B$500,0)),"","Dest. error")),"")</f>
        <v/>
      </c>
      <c r="L1481" s="242" t="str">
        <f>IF(AND(G1481&lt;&gt;0,G1481&lt;&gt;""),IF(C1481="","",IF(AND(ISNUMBER(--LEFT(C1481,FIND(" ",C1481&amp;" ")-1)),OR(LEN(LEFT(C1481,FIND(" ",C1481&amp;" ")-1))=6,LEN(LEFT(C1481,FIND(" ",C1481&amp;" ")-1))=7),OR(ISNUMBER(MATCH(LEFT(C1481,FIND(" ",C1481&amp;" ")-1),'Look Up Values'!$G$2:$G$1000,0)),ISNUMBER(MATCH(LEFT(C1481,FIND(" ",C1481&amp;" ")-1),'Look Up Values'!$AE$2:$AE$2000,0)))),"","EWC error")),"")</f>
        <v/>
      </c>
      <c r="M1481" s="242" t="str" cm="1">
        <f t="array" ref="M1481">IF(AND(G1481&lt;&gt;0,G1481&lt;&gt;""),IF(E1481="","",IF(ISNUMBER(MATCH(SUBSTITUTE(E1481," ",""),SUBSTITUTE('Look Up Values'!$I$2:$I$10," ",""),0)),"","State error")),"")</f>
        <v/>
      </c>
      <c r="N1481" s="242" t="str" cm="1">
        <f t="array" ref="N1481">IF(AND(G1481&lt;&gt;0,G1481&lt;&gt;""),IF(F1481="","",IF(ISNUMBER(MATCH(SUBSTITUTE(F1481," ",""),SUBSTITUTE('Look Up Values'!$W$2:$W$30," ",""),0)),"","D&amp;R error")),"")</f>
        <v/>
      </c>
      <c r="O1481" s="256" t="str">
        <f t="shared" ref="O1481:O1544" si="47">IF(OR(G1481="",G1481=0),"",IF((TRIM(SUBSTITUTE(B1481,CHAR(160),""))&amp;TRIM(SUBSTITUTE(C1481,CHAR(160),""))&amp;TRIM(SUBSTITUTE(F1481,CHAR(160),""))&amp;TRIM(SUBSTITUTE(E1481,CHAR(160),"")))&lt;&gt;"",IF((--(TRIM(SUBSTITUTE(B1481,CHAR(160),""))&lt;&gt;"")+--(TRIM(SUBSTITUTE(C1481,CHAR(160),""))&lt;&gt;"")+--(TRIM(SUBSTITUTE(F1481,CHAR(160),""))&lt;&gt;"")+--(TRIM(SUBSTITUTE(E1481,CHAR(160),""))&lt;&gt;""))=4,"",LEFT(IF(TRIM(SUBSTITUTE(B1481,CHAR(160),""))="","Dest, ","")&amp;IF(TRIM(SUBSTITUTE(C1481,CHAR(160),""))="","EWC, ","")&amp;IF(TRIM(SUBSTITUTE(F1481,CHAR(160),""))="","D&amp;R, ","")&amp;IF(TRIM(SUBSTITUTE(E1481,CHAR(160),""))="","State, ",""),LEN(IF(TRIM(SUBSTITUTE(B1481,CHAR(160),""))="","Dest, ","")&amp;IF(TRIM(SUBSTITUTE(C1481,CHAR(160),""))="","EWC, ","")&amp;IF(TRIM(SUBSTITUTE(F1481,CHAR(160),""))="","D&amp;R, ","")&amp;IF(TRIM(SUBSTITUTE(E1481,CHAR(160),""))="","State, ",""))-2)),LEFT(IF(TRIM(SUBSTITUTE(B1481,CHAR(160),""))="","Dest, ","")&amp;IF(TRIM(SUBSTITUTE(C1481,CHAR(160),""))="","EWC, ","")&amp;IF(TRIM(SUBSTITUTE(F1481,CHAR(160),""))="","D&amp;R, ","")&amp;IF(TRIM(SUBSTITUTE(E1481,CHAR(160),""))="","State, ",""),LEN(IF(TRIM(SUBSTITUTE(B1481,CHAR(160),""))="","Dest, ","")&amp;IF(TRIM(SUBSTITUTE(C1481,CHAR(160),""))="","EWC, ","")&amp;IF(TRIM(SUBSTITUTE(F1481,CHAR(160),""))="","D&amp;R, ","")&amp;IF(TRIM(SUBSTITUTE(E1481,CHAR(160),""))="","State, ",""))-2)))</f>
        <v/>
      </c>
    </row>
    <row r="1482" spans="1:15" ht="15.75">
      <c r="A1482" s="250">
        <v>1475</v>
      </c>
      <c r="B1482" s="208"/>
      <c r="C1482" s="49"/>
      <c r="D1482" s="50"/>
      <c r="E1482" s="50"/>
      <c r="F1482" s="50"/>
      <c r="G1482" s="209"/>
      <c r="H1482" s="48"/>
      <c r="I1482" s="457" t="str">
        <f t="shared" si="46"/>
        <v/>
      </c>
      <c r="J1482" s="241" cm="1">
        <f t="array" ref="J1482">SUMPRODUCT(--(K1482:N1482&lt;&gt;"")) + IF(TRIM(O1482)="",0,LEN(O1482)-LEN(SUBSTITUTE(O1482,",",""))+1)</f>
        <v>0</v>
      </c>
      <c r="K1482" s="242" t="str">
        <f>IF(AND(G1482&lt;&gt;0,G1482&lt;&gt;""),IF(B1482="","",IF(ISNUMBER(MATCH(B1482,'Look Up Values'!$B$2:$B$500,0)),"","Dest. error")),"")</f>
        <v/>
      </c>
      <c r="L1482" s="242" t="str">
        <f>IF(AND(G1482&lt;&gt;0,G1482&lt;&gt;""),IF(C1482="","",IF(AND(ISNUMBER(--LEFT(C1482,FIND(" ",C1482&amp;" ")-1)),OR(LEN(LEFT(C1482,FIND(" ",C1482&amp;" ")-1))=6,LEN(LEFT(C1482,FIND(" ",C1482&amp;" ")-1))=7),OR(ISNUMBER(MATCH(LEFT(C1482,FIND(" ",C1482&amp;" ")-1),'Look Up Values'!$G$2:$G$1000,0)),ISNUMBER(MATCH(LEFT(C1482,FIND(" ",C1482&amp;" ")-1),'Look Up Values'!$AE$2:$AE$2000,0)))),"","EWC error")),"")</f>
        <v/>
      </c>
      <c r="M1482" s="242" t="str" cm="1">
        <f t="array" ref="M1482">IF(AND(G1482&lt;&gt;0,G1482&lt;&gt;""),IF(E1482="","",IF(ISNUMBER(MATCH(SUBSTITUTE(E1482," ",""),SUBSTITUTE('Look Up Values'!$I$2:$I$10," ",""),0)),"","State error")),"")</f>
        <v/>
      </c>
      <c r="N1482" s="242" t="str" cm="1">
        <f t="array" ref="N1482">IF(AND(G1482&lt;&gt;0,G1482&lt;&gt;""),IF(F1482="","",IF(ISNUMBER(MATCH(SUBSTITUTE(F1482," ",""),SUBSTITUTE('Look Up Values'!$W$2:$W$30," ",""),0)),"","D&amp;R error")),"")</f>
        <v/>
      </c>
      <c r="O1482" s="256" t="str">
        <f t="shared" si="47"/>
        <v/>
      </c>
    </row>
    <row r="1483" spans="1:15" ht="15.75">
      <c r="A1483" s="250">
        <v>1476</v>
      </c>
      <c r="B1483" s="208"/>
      <c r="C1483" s="49"/>
      <c r="D1483" s="50"/>
      <c r="E1483" s="50"/>
      <c r="F1483" s="50"/>
      <c r="G1483" s="209"/>
      <c r="H1483" s="48"/>
      <c r="I1483" s="457" t="str">
        <f t="shared" si="46"/>
        <v/>
      </c>
      <c r="J1483" s="241" cm="1">
        <f t="array" ref="J1483">SUMPRODUCT(--(K1483:N1483&lt;&gt;"")) + IF(TRIM(O1483)="",0,LEN(O1483)-LEN(SUBSTITUTE(O1483,",",""))+1)</f>
        <v>0</v>
      </c>
      <c r="K1483" s="242" t="str">
        <f>IF(AND(G1483&lt;&gt;0,G1483&lt;&gt;""),IF(B1483="","",IF(ISNUMBER(MATCH(B1483,'Look Up Values'!$B$2:$B$500,0)),"","Dest. error")),"")</f>
        <v/>
      </c>
      <c r="L1483" s="242" t="str">
        <f>IF(AND(G1483&lt;&gt;0,G1483&lt;&gt;""),IF(C1483="","",IF(AND(ISNUMBER(--LEFT(C1483,FIND(" ",C1483&amp;" ")-1)),OR(LEN(LEFT(C1483,FIND(" ",C1483&amp;" ")-1))=6,LEN(LEFT(C1483,FIND(" ",C1483&amp;" ")-1))=7),OR(ISNUMBER(MATCH(LEFT(C1483,FIND(" ",C1483&amp;" ")-1),'Look Up Values'!$G$2:$G$1000,0)),ISNUMBER(MATCH(LEFT(C1483,FIND(" ",C1483&amp;" ")-1),'Look Up Values'!$AE$2:$AE$2000,0)))),"","EWC error")),"")</f>
        <v/>
      </c>
      <c r="M1483" s="242" t="str" cm="1">
        <f t="array" ref="M1483">IF(AND(G1483&lt;&gt;0,G1483&lt;&gt;""),IF(E1483="","",IF(ISNUMBER(MATCH(SUBSTITUTE(E1483," ",""),SUBSTITUTE('Look Up Values'!$I$2:$I$10," ",""),0)),"","State error")),"")</f>
        <v/>
      </c>
      <c r="N1483" s="242" t="str" cm="1">
        <f t="array" ref="N1483">IF(AND(G1483&lt;&gt;0,G1483&lt;&gt;""),IF(F1483="","",IF(ISNUMBER(MATCH(SUBSTITUTE(F1483," ",""),SUBSTITUTE('Look Up Values'!$W$2:$W$30," ",""),0)),"","D&amp;R error")),"")</f>
        <v/>
      </c>
      <c r="O1483" s="256" t="str">
        <f t="shared" si="47"/>
        <v/>
      </c>
    </row>
    <row r="1484" spans="1:15" ht="15.75">
      <c r="A1484" s="250">
        <v>1477</v>
      </c>
      <c r="B1484" s="208"/>
      <c r="C1484" s="49"/>
      <c r="D1484" s="50"/>
      <c r="E1484" s="50"/>
      <c r="F1484" s="50"/>
      <c r="G1484" s="209"/>
      <c r="H1484" s="48"/>
      <c r="I1484" s="457" t="str">
        <f t="shared" si="46"/>
        <v/>
      </c>
      <c r="J1484" s="241" cm="1">
        <f t="array" ref="J1484">SUMPRODUCT(--(K1484:N1484&lt;&gt;"")) + IF(TRIM(O1484)="",0,LEN(O1484)-LEN(SUBSTITUTE(O1484,",",""))+1)</f>
        <v>0</v>
      </c>
      <c r="K1484" s="242" t="str">
        <f>IF(AND(G1484&lt;&gt;0,G1484&lt;&gt;""),IF(B1484="","",IF(ISNUMBER(MATCH(B1484,'Look Up Values'!$B$2:$B$500,0)),"","Dest. error")),"")</f>
        <v/>
      </c>
      <c r="L1484" s="242" t="str">
        <f>IF(AND(G1484&lt;&gt;0,G1484&lt;&gt;""),IF(C1484="","",IF(AND(ISNUMBER(--LEFT(C1484,FIND(" ",C1484&amp;" ")-1)),OR(LEN(LEFT(C1484,FIND(" ",C1484&amp;" ")-1))=6,LEN(LEFT(C1484,FIND(" ",C1484&amp;" ")-1))=7),OR(ISNUMBER(MATCH(LEFT(C1484,FIND(" ",C1484&amp;" ")-1),'Look Up Values'!$G$2:$G$1000,0)),ISNUMBER(MATCH(LEFT(C1484,FIND(" ",C1484&amp;" ")-1),'Look Up Values'!$AE$2:$AE$2000,0)))),"","EWC error")),"")</f>
        <v/>
      </c>
      <c r="M1484" s="242" t="str" cm="1">
        <f t="array" ref="M1484">IF(AND(G1484&lt;&gt;0,G1484&lt;&gt;""),IF(E1484="","",IF(ISNUMBER(MATCH(SUBSTITUTE(E1484," ",""),SUBSTITUTE('Look Up Values'!$I$2:$I$10," ",""),0)),"","State error")),"")</f>
        <v/>
      </c>
      <c r="N1484" s="242" t="str" cm="1">
        <f t="array" ref="N1484">IF(AND(G1484&lt;&gt;0,G1484&lt;&gt;""),IF(F1484="","",IF(ISNUMBER(MATCH(SUBSTITUTE(F1484," ",""),SUBSTITUTE('Look Up Values'!$W$2:$W$30," ",""),0)),"","D&amp;R error")),"")</f>
        <v/>
      </c>
      <c r="O1484" s="256" t="str">
        <f t="shared" si="47"/>
        <v/>
      </c>
    </row>
    <row r="1485" spans="1:15" ht="15.75">
      <c r="A1485" s="250">
        <v>1478</v>
      </c>
      <c r="B1485" s="208"/>
      <c r="C1485" s="49"/>
      <c r="D1485" s="50"/>
      <c r="E1485" s="50"/>
      <c r="F1485" s="50"/>
      <c r="G1485" s="209"/>
      <c r="H1485" s="48"/>
      <c r="I1485" s="457" t="str">
        <f t="shared" si="46"/>
        <v/>
      </c>
      <c r="J1485" s="241" cm="1">
        <f t="array" ref="J1485">SUMPRODUCT(--(K1485:N1485&lt;&gt;"")) + IF(TRIM(O1485)="",0,LEN(O1485)-LEN(SUBSTITUTE(O1485,",",""))+1)</f>
        <v>0</v>
      </c>
      <c r="K1485" s="242" t="str">
        <f>IF(AND(G1485&lt;&gt;0,G1485&lt;&gt;""),IF(B1485="","",IF(ISNUMBER(MATCH(B1485,'Look Up Values'!$B$2:$B$500,0)),"","Dest. error")),"")</f>
        <v/>
      </c>
      <c r="L1485" s="242" t="str">
        <f>IF(AND(G1485&lt;&gt;0,G1485&lt;&gt;""),IF(C1485="","",IF(AND(ISNUMBER(--LEFT(C1485,FIND(" ",C1485&amp;" ")-1)),OR(LEN(LEFT(C1485,FIND(" ",C1485&amp;" ")-1))=6,LEN(LEFT(C1485,FIND(" ",C1485&amp;" ")-1))=7),OR(ISNUMBER(MATCH(LEFT(C1485,FIND(" ",C1485&amp;" ")-1),'Look Up Values'!$G$2:$G$1000,0)),ISNUMBER(MATCH(LEFT(C1485,FIND(" ",C1485&amp;" ")-1),'Look Up Values'!$AE$2:$AE$2000,0)))),"","EWC error")),"")</f>
        <v/>
      </c>
      <c r="M1485" s="242" t="str" cm="1">
        <f t="array" ref="M1485">IF(AND(G1485&lt;&gt;0,G1485&lt;&gt;""),IF(E1485="","",IF(ISNUMBER(MATCH(SUBSTITUTE(E1485," ",""),SUBSTITUTE('Look Up Values'!$I$2:$I$10," ",""),0)),"","State error")),"")</f>
        <v/>
      </c>
      <c r="N1485" s="242" t="str" cm="1">
        <f t="array" ref="N1485">IF(AND(G1485&lt;&gt;0,G1485&lt;&gt;""),IF(F1485="","",IF(ISNUMBER(MATCH(SUBSTITUTE(F1485," ",""),SUBSTITUTE('Look Up Values'!$W$2:$W$30," ",""),0)),"","D&amp;R error")),"")</f>
        <v/>
      </c>
      <c r="O1485" s="256" t="str">
        <f t="shared" si="47"/>
        <v/>
      </c>
    </row>
    <row r="1486" spans="1:15" ht="15.75">
      <c r="A1486" s="250">
        <v>1479</v>
      </c>
      <c r="B1486" s="208"/>
      <c r="C1486" s="49"/>
      <c r="D1486" s="50"/>
      <c r="E1486" s="50"/>
      <c r="F1486" s="50"/>
      <c r="G1486" s="209"/>
      <c r="H1486" s="48"/>
      <c r="I1486" s="457" t="str">
        <f t="shared" si="46"/>
        <v/>
      </c>
      <c r="J1486" s="241" cm="1">
        <f t="array" ref="J1486">SUMPRODUCT(--(K1486:N1486&lt;&gt;"")) + IF(TRIM(O1486)="",0,LEN(O1486)-LEN(SUBSTITUTE(O1486,",",""))+1)</f>
        <v>0</v>
      </c>
      <c r="K1486" s="242" t="str">
        <f>IF(AND(G1486&lt;&gt;0,G1486&lt;&gt;""),IF(B1486="","",IF(ISNUMBER(MATCH(B1486,'Look Up Values'!$B$2:$B$500,0)),"","Dest. error")),"")</f>
        <v/>
      </c>
      <c r="L1486" s="242" t="str">
        <f>IF(AND(G1486&lt;&gt;0,G1486&lt;&gt;""),IF(C1486="","",IF(AND(ISNUMBER(--LEFT(C1486,FIND(" ",C1486&amp;" ")-1)),OR(LEN(LEFT(C1486,FIND(" ",C1486&amp;" ")-1))=6,LEN(LEFT(C1486,FIND(" ",C1486&amp;" ")-1))=7),OR(ISNUMBER(MATCH(LEFT(C1486,FIND(" ",C1486&amp;" ")-1),'Look Up Values'!$G$2:$G$1000,0)),ISNUMBER(MATCH(LEFT(C1486,FIND(" ",C1486&amp;" ")-1),'Look Up Values'!$AE$2:$AE$2000,0)))),"","EWC error")),"")</f>
        <v/>
      </c>
      <c r="M1486" s="242" t="str" cm="1">
        <f t="array" ref="M1486">IF(AND(G1486&lt;&gt;0,G1486&lt;&gt;""),IF(E1486="","",IF(ISNUMBER(MATCH(SUBSTITUTE(E1486," ",""),SUBSTITUTE('Look Up Values'!$I$2:$I$10," ",""),0)),"","State error")),"")</f>
        <v/>
      </c>
      <c r="N1486" s="242" t="str" cm="1">
        <f t="array" ref="N1486">IF(AND(G1486&lt;&gt;0,G1486&lt;&gt;""),IF(F1486="","",IF(ISNUMBER(MATCH(SUBSTITUTE(F1486," ",""),SUBSTITUTE('Look Up Values'!$W$2:$W$30," ",""),0)),"","D&amp;R error")),"")</f>
        <v/>
      </c>
      <c r="O1486" s="256" t="str">
        <f t="shared" si="47"/>
        <v/>
      </c>
    </row>
    <row r="1487" spans="1:15" ht="15.75">
      <c r="A1487" s="250">
        <v>1480</v>
      </c>
      <c r="B1487" s="208"/>
      <c r="C1487" s="49"/>
      <c r="D1487" s="50"/>
      <c r="E1487" s="50"/>
      <c r="F1487" s="50"/>
      <c r="G1487" s="209"/>
      <c r="H1487" s="48"/>
      <c r="I1487" s="457" t="str">
        <f t="shared" si="46"/>
        <v/>
      </c>
      <c r="J1487" s="241" cm="1">
        <f t="array" ref="J1487">SUMPRODUCT(--(K1487:N1487&lt;&gt;"")) + IF(TRIM(O1487)="",0,LEN(O1487)-LEN(SUBSTITUTE(O1487,",",""))+1)</f>
        <v>0</v>
      </c>
      <c r="K1487" s="242" t="str">
        <f>IF(AND(G1487&lt;&gt;0,G1487&lt;&gt;""),IF(B1487="","",IF(ISNUMBER(MATCH(B1487,'Look Up Values'!$B$2:$B$500,0)),"","Dest. error")),"")</f>
        <v/>
      </c>
      <c r="L1487" s="242" t="str">
        <f>IF(AND(G1487&lt;&gt;0,G1487&lt;&gt;""),IF(C1487="","",IF(AND(ISNUMBER(--LEFT(C1487,FIND(" ",C1487&amp;" ")-1)),OR(LEN(LEFT(C1487,FIND(" ",C1487&amp;" ")-1))=6,LEN(LEFT(C1487,FIND(" ",C1487&amp;" ")-1))=7),OR(ISNUMBER(MATCH(LEFT(C1487,FIND(" ",C1487&amp;" ")-1),'Look Up Values'!$G$2:$G$1000,0)),ISNUMBER(MATCH(LEFT(C1487,FIND(" ",C1487&amp;" ")-1),'Look Up Values'!$AE$2:$AE$2000,0)))),"","EWC error")),"")</f>
        <v/>
      </c>
      <c r="M1487" s="242" t="str" cm="1">
        <f t="array" ref="M1487">IF(AND(G1487&lt;&gt;0,G1487&lt;&gt;""),IF(E1487="","",IF(ISNUMBER(MATCH(SUBSTITUTE(E1487," ",""),SUBSTITUTE('Look Up Values'!$I$2:$I$10," ",""),0)),"","State error")),"")</f>
        <v/>
      </c>
      <c r="N1487" s="242" t="str" cm="1">
        <f t="array" ref="N1487">IF(AND(G1487&lt;&gt;0,G1487&lt;&gt;""),IF(F1487="","",IF(ISNUMBER(MATCH(SUBSTITUTE(F1487," ",""),SUBSTITUTE('Look Up Values'!$W$2:$W$30," ",""),0)),"","D&amp;R error")),"")</f>
        <v/>
      </c>
      <c r="O1487" s="256" t="str">
        <f t="shared" si="47"/>
        <v/>
      </c>
    </row>
    <row r="1488" spans="1:15" ht="15.75">
      <c r="A1488" s="250">
        <v>1481</v>
      </c>
      <c r="B1488" s="208"/>
      <c r="C1488" s="49"/>
      <c r="D1488" s="50"/>
      <c r="E1488" s="50"/>
      <c r="F1488" s="50"/>
      <c r="G1488" s="209"/>
      <c r="H1488" s="48"/>
      <c r="I1488" s="457" t="str">
        <f t="shared" si="46"/>
        <v/>
      </c>
      <c r="J1488" s="241" cm="1">
        <f t="array" ref="J1488">SUMPRODUCT(--(K1488:N1488&lt;&gt;"")) + IF(TRIM(O1488)="",0,LEN(O1488)-LEN(SUBSTITUTE(O1488,",",""))+1)</f>
        <v>0</v>
      </c>
      <c r="K1488" s="242" t="str">
        <f>IF(AND(G1488&lt;&gt;0,G1488&lt;&gt;""),IF(B1488="","",IF(ISNUMBER(MATCH(B1488,'Look Up Values'!$B$2:$B$500,0)),"","Dest. error")),"")</f>
        <v/>
      </c>
      <c r="L1488" s="242" t="str">
        <f>IF(AND(G1488&lt;&gt;0,G1488&lt;&gt;""),IF(C1488="","",IF(AND(ISNUMBER(--LEFT(C1488,FIND(" ",C1488&amp;" ")-1)),OR(LEN(LEFT(C1488,FIND(" ",C1488&amp;" ")-1))=6,LEN(LEFT(C1488,FIND(" ",C1488&amp;" ")-1))=7),OR(ISNUMBER(MATCH(LEFT(C1488,FIND(" ",C1488&amp;" ")-1),'Look Up Values'!$G$2:$G$1000,0)),ISNUMBER(MATCH(LEFT(C1488,FIND(" ",C1488&amp;" ")-1),'Look Up Values'!$AE$2:$AE$2000,0)))),"","EWC error")),"")</f>
        <v/>
      </c>
      <c r="M1488" s="242" t="str" cm="1">
        <f t="array" ref="M1488">IF(AND(G1488&lt;&gt;0,G1488&lt;&gt;""),IF(E1488="","",IF(ISNUMBER(MATCH(SUBSTITUTE(E1488," ",""),SUBSTITUTE('Look Up Values'!$I$2:$I$10," ",""),0)),"","State error")),"")</f>
        <v/>
      </c>
      <c r="N1488" s="242" t="str" cm="1">
        <f t="array" ref="N1488">IF(AND(G1488&lt;&gt;0,G1488&lt;&gt;""),IF(F1488="","",IF(ISNUMBER(MATCH(SUBSTITUTE(F1488," ",""),SUBSTITUTE('Look Up Values'!$W$2:$W$30," ",""),0)),"","D&amp;R error")),"")</f>
        <v/>
      </c>
      <c r="O1488" s="256" t="str">
        <f t="shared" si="47"/>
        <v/>
      </c>
    </row>
    <row r="1489" spans="1:15" ht="15.75">
      <c r="A1489" s="250">
        <v>1482</v>
      </c>
      <c r="B1489" s="208"/>
      <c r="C1489" s="49"/>
      <c r="D1489" s="50"/>
      <c r="E1489" s="50"/>
      <c r="F1489" s="50"/>
      <c r="G1489" s="209"/>
      <c r="H1489" s="48"/>
      <c r="I1489" s="457" t="str">
        <f t="shared" si="46"/>
        <v/>
      </c>
      <c r="J1489" s="241" cm="1">
        <f t="array" ref="J1489">SUMPRODUCT(--(K1489:N1489&lt;&gt;"")) + IF(TRIM(O1489)="",0,LEN(O1489)-LEN(SUBSTITUTE(O1489,",",""))+1)</f>
        <v>0</v>
      </c>
      <c r="K1489" s="242" t="str">
        <f>IF(AND(G1489&lt;&gt;0,G1489&lt;&gt;""),IF(B1489="","",IF(ISNUMBER(MATCH(B1489,'Look Up Values'!$B$2:$B$500,0)),"","Dest. error")),"")</f>
        <v/>
      </c>
      <c r="L1489" s="242" t="str">
        <f>IF(AND(G1489&lt;&gt;0,G1489&lt;&gt;""),IF(C1489="","",IF(AND(ISNUMBER(--LEFT(C1489,FIND(" ",C1489&amp;" ")-1)),OR(LEN(LEFT(C1489,FIND(" ",C1489&amp;" ")-1))=6,LEN(LEFT(C1489,FIND(" ",C1489&amp;" ")-1))=7),OR(ISNUMBER(MATCH(LEFT(C1489,FIND(" ",C1489&amp;" ")-1),'Look Up Values'!$G$2:$G$1000,0)),ISNUMBER(MATCH(LEFT(C1489,FIND(" ",C1489&amp;" ")-1),'Look Up Values'!$AE$2:$AE$2000,0)))),"","EWC error")),"")</f>
        <v/>
      </c>
      <c r="M1489" s="242" t="str" cm="1">
        <f t="array" ref="M1489">IF(AND(G1489&lt;&gt;0,G1489&lt;&gt;""),IF(E1489="","",IF(ISNUMBER(MATCH(SUBSTITUTE(E1489," ",""),SUBSTITUTE('Look Up Values'!$I$2:$I$10," ",""),0)),"","State error")),"")</f>
        <v/>
      </c>
      <c r="N1489" s="242" t="str" cm="1">
        <f t="array" ref="N1489">IF(AND(G1489&lt;&gt;0,G1489&lt;&gt;""),IF(F1489="","",IF(ISNUMBER(MATCH(SUBSTITUTE(F1489," ",""),SUBSTITUTE('Look Up Values'!$W$2:$W$30," ",""),0)),"","D&amp;R error")),"")</f>
        <v/>
      </c>
      <c r="O1489" s="256" t="str">
        <f t="shared" si="47"/>
        <v/>
      </c>
    </row>
    <row r="1490" spans="1:15" ht="15.75">
      <c r="A1490" s="250">
        <v>1483</v>
      </c>
      <c r="B1490" s="208"/>
      <c r="C1490" s="49"/>
      <c r="D1490" s="50"/>
      <c r="E1490" s="50"/>
      <c r="F1490" s="50"/>
      <c r="G1490" s="209"/>
      <c r="H1490" s="48"/>
      <c r="I1490" s="457" t="str">
        <f t="shared" si="46"/>
        <v/>
      </c>
      <c r="J1490" s="241" cm="1">
        <f t="array" ref="J1490">SUMPRODUCT(--(K1490:N1490&lt;&gt;"")) + IF(TRIM(O1490)="",0,LEN(O1490)-LEN(SUBSTITUTE(O1490,",",""))+1)</f>
        <v>0</v>
      </c>
      <c r="K1490" s="242" t="str">
        <f>IF(AND(G1490&lt;&gt;0,G1490&lt;&gt;""),IF(B1490="","",IF(ISNUMBER(MATCH(B1490,'Look Up Values'!$B$2:$B$500,0)),"","Dest. error")),"")</f>
        <v/>
      </c>
      <c r="L1490" s="242" t="str">
        <f>IF(AND(G1490&lt;&gt;0,G1490&lt;&gt;""),IF(C1490="","",IF(AND(ISNUMBER(--LEFT(C1490,FIND(" ",C1490&amp;" ")-1)),OR(LEN(LEFT(C1490,FIND(" ",C1490&amp;" ")-1))=6,LEN(LEFT(C1490,FIND(" ",C1490&amp;" ")-1))=7),OR(ISNUMBER(MATCH(LEFT(C1490,FIND(" ",C1490&amp;" ")-1),'Look Up Values'!$G$2:$G$1000,0)),ISNUMBER(MATCH(LEFT(C1490,FIND(" ",C1490&amp;" ")-1),'Look Up Values'!$AE$2:$AE$2000,0)))),"","EWC error")),"")</f>
        <v/>
      </c>
      <c r="M1490" s="242" t="str" cm="1">
        <f t="array" ref="M1490">IF(AND(G1490&lt;&gt;0,G1490&lt;&gt;""),IF(E1490="","",IF(ISNUMBER(MATCH(SUBSTITUTE(E1490," ",""),SUBSTITUTE('Look Up Values'!$I$2:$I$10," ",""),0)),"","State error")),"")</f>
        <v/>
      </c>
      <c r="N1490" s="242" t="str" cm="1">
        <f t="array" ref="N1490">IF(AND(G1490&lt;&gt;0,G1490&lt;&gt;""),IF(F1490="","",IF(ISNUMBER(MATCH(SUBSTITUTE(F1490," ",""),SUBSTITUTE('Look Up Values'!$W$2:$W$30," ",""),0)),"","D&amp;R error")),"")</f>
        <v/>
      </c>
      <c r="O1490" s="256" t="str">
        <f t="shared" si="47"/>
        <v/>
      </c>
    </row>
    <row r="1491" spans="1:15" ht="15.75">
      <c r="A1491" s="250">
        <v>1484</v>
      </c>
      <c r="B1491" s="208"/>
      <c r="C1491" s="49"/>
      <c r="D1491" s="50"/>
      <c r="E1491" s="50"/>
      <c r="F1491" s="50"/>
      <c r="G1491" s="209"/>
      <c r="H1491" s="48"/>
      <c r="I1491" s="457" t="str">
        <f t="shared" si="46"/>
        <v/>
      </c>
      <c r="J1491" s="241" cm="1">
        <f t="array" ref="J1491">SUMPRODUCT(--(K1491:N1491&lt;&gt;"")) + IF(TRIM(O1491)="",0,LEN(O1491)-LEN(SUBSTITUTE(O1491,",",""))+1)</f>
        <v>0</v>
      </c>
      <c r="K1491" s="242" t="str">
        <f>IF(AND(G1491&lt;&gt;0,G1491&lt;&gt;""),IF(B1491="","",IF(ISNUMBER(MATCH(B1491,'Look Up Values'!$B$2:$B$500,0)),"","Dest. error")),"")</f>
        <v/>
      </c>
      <c r="L1491" s="242" t="str">
        <f>IF(AND(G1491&lt;&gt;0,G1491&lt;&gt;""),IF(C1491="","",IF(AND(ISNUMBER(--LEFT(C1491,FIND(" ",C1491&amp;" ")-1)),OR(LEN(LEFT(C1491,FIND(" ",C1491&amp;" ")-1))=6,LEN(LEFT(C1491,FIND(" ",C1491&amp;" ")-1))=7),OR(ISNUMBER(MATCH(LEFT(C1491,FIND(" ",C1491&amp;" ")-1),'Look Up Values'!$G$2:$G$1000,0)),ISNUMBER(MATCH(LEFT(C1491,FIND(" ",C1491&amp;" ")-1),'Look Up Values'!$AE$2:$AE$2000,0)))),"","EWC error")),"")</f>
        <v/>
      </c>
      <c r="M1491" s="242" t="str" cm="1">
        <f t="array" ref="M1491">IF(AND(G1491&lt;&gt;0,G1491&lt;&gt;""),IF(E1491="","",IF(ISNUMBER(MATCH(SUBSTITUTE(E1491," ",""),SUBSTITUTE('Look Up Values'!$I$2:$I$10," ",""),0)),"","State error")),"")</f>
        <v/>
      </c>
      <c r="N1491" s="242" t="str" cm="1">
        <f t="array" ref="N1491">IF(AND(G1491&lt;&gt;0,G1491&lt;&gt;""),IF(F1491="","",IF(ISNUMBER(MATCH(SUBSTITUTE(F1491," ",""),SUBSTITUTE('Look Up Values'!$W$2:$W$30," ",""),0)),"","D&amp;R error")),"")</f>
        <v/>
      </c>
      <c r="O1491" s="256" t="str">
        <f t="shared" si="47"/>
        <v/>
      </c>
    </row>
    <row r="1492" spans="1:15" ht="15.75">
      <c r="A1492" s="250">
        <v>1485</v>
      </c>
      <c r="B1492" s="208"/>
      <c r="C1492" s="49"/>
      <c r="D1492" s="50"/>
      <c r="E1492" s="50"/>
      <c r="F1492" s="50"/>
      <c r="G1492" s="209"/>
      <c r="H1492" s="48"/>
      <c r="I1492" s="457" t="str">
        <f t="shared" si="46"/>
        <v/>
      </c>
      <c r="J1492" s="241" cm="1">
        <f t="array" ref="J1492">SUMPRODUCT(--(K1492:N1492&lt;&gt;"")) + IF(TRIM(O1492)="",0,LEN(O1492)-LEN(SUBSTITUTE(O1492,",",""))+1)</f>
        <v>0</v>
      </c>
      <c r="K1492" s="242" t="str">
        <f>IF(AND(G1492&lt;&gt;0,G1492&lt;&gt;""),IF(B1492="","",IF(ISNUMBER(MATCH(B1492,'Look Up Values'!$B$2:$B$500,0)),"","Dest. error")),"")</f>
        <v/>
      </c>
      <c r="L1492" s="242" t="str">
        <f>IF(AND(G1492&lt;&gt;0,G1492&lt;&gt;""),IF(C1492="","",IF(AND(ISNUMBER(--LEFT(C1492,FIND(" ",C1492&amp;" ")-1)),OR(LEN(LEFT(C1492,FIND(" ",C1492&amp;" ")-1))=6,LEN(LEFT(C1492,FIND(" ",C1492&amp;" ")-1))=7),OR(ISNUMBER(MATCH(LEFT(C1492,FIND(" ",C1492&amp;" ")-1),'Look Up Values'!$G$2:$G$1000,0)),ISNUMBER(MATCH(LEFT(C1492,FIND(" ",C1492&amp;" ")-1),'Look Up Values'!$AE$2:$AE$2000,0)))),"","EWC error")),"")</f>
        <v/>
      </c>
      <c r="M1492" s="242" t="str" cm="1">
        <f t="array" ref="M1492">IF(AND(G1492&lt;&gt;0,G1492&lt;&gt;""),IF(E1492="","",IF(ISNUMBER(MATCH(SUBSTITUTE(E1492," ",""),SUBSTITUTE('Look Up Values'!$I$2:$I$10," ",""),0)),"","State error")),"")</f>
        <v/>
      </c>
      <c r="N1492" s="242" t="str" cm="1">
        <f t="array" ref="N1492">IF(AND(G1492&lt;&gt;0,G1492&lt;&gt;""),IF(F1492="","",IF(ISNUMBER(MATCH(SUBSTITUTE(F1492," ",""),SUBSTITUTE('Look Up Values'!$W$2:$W$30," ",""),0)),"","D&amp;R error")),"")</f>
        <v/>
      </c>
      <c r="O1492" s="256" t="str">
        <f t="shared" si="47"/>
        <v/>
      </c>
    </row>
    <row r="1493" spans="1:15" ht="15.75">
      <c r="A1493" s="250">
        <v>1486</v>
      </c>
      <c r="B1493" s="208"/>
      <c r="C1493" s="49"/>
      <c r="D1493" s="50"/>
      <c r="E1493" s="50"/>
      <c r="F1493" s="50"/>
      <c r="G1493" s="209"/>
      <c r="H1493" s="48"/>
      <c r="I1493" s="457" t="str">
        <f t="shared" si="46"/>
        <v/>
      </c>
      <c r="J1493" s="241" cm="1">
        <f t="array" ref="J1493">SUMPRODUCT(--(K1493:N1493&lt;&gt;"")) + IF(TRIM(O1493)="",0,LEN(O1493)-LEN(SUBSTITUTE(O1493,",",""))+1)</f>
        <v>0</v>
      </c>
      <c r="K1493" s="242" t="str">
        <f>IF(AND(G1493&lt;&gt;0,G1493&lt;&gt;""),IF(B1493="","",IF(ISNUMBER(MATCH(B1493,'Look Up Values'!$B$2:$B$500,0)),"","Dest. error")),"")</f>
        <v/>
      </c>
      <c r="L1493" s="242" t="str">
        <f>IF(AND(G1493&lt;&gt;0,G1493&lt;&gt;""),IF(C1493="","",IF(AND(ISNUMBER(--LEFT(C1493,FIND(" ",C1493&amp;" ")-1)),OR(LEN(LEFT(C1493,FIND(" ",C1493&amp;" ")-1))=6,LEN(LEFT(C1493,FIND(" ",C1493&amp;" ")-1))=7),OR(ISNUMBER(MATCH(LEFT(C1493,FIND(" ",C1493&amp;" ")-1),'Look Up Values'!$G$2:$G$1000,0)),ISNUMBER(MATCH(LEFT(C1493,FIND(" ",C1493&amp;" ")-1),'Look Up Values'!$AE$2:$AE$2000,0)))),"","EWC error")),"")</f>
        <v/>
      </c>
      <c r="M1493" s="242" t="str" cm="1">
        <f t="array" ref="M1493">IF(AND(G1493&lt;&gt;0,G1493&lt;&gt;""),IF(E1493="","",IF(ISNUMBER(MATCH(SUBSTITUTE(E1493," ",""),SUBSTITUTE('Look Up Values'!$I$2:$I$10," ",""),0)),"","State error")),"")</f>
        <v/>
      </c>
      <c r="N1493" s="242" t="str" cm="1">
        <f t="array" ref="N1493">IF(AND(G1493&lt;&gt;0,G1493&lt;&gt;""),IF(F1493="","",IF(ISNUMBER(MATCH(SUBSTITUTE(F1493," ",""),SUBSTITUTE('Look Up Values'!$W$2:$W$30," ",""),0)),"","D&amp;R error")),"")</f>
        <v/>
      </c>
      <c r="O1493" s="256" t="str">
        <f t="shared" si="47"/>
        <v/>
      </c>
    </row>
    <row r="1494" spans="1:15" ht="15.75">
      <c r="A1494" s="250">
        <v>1487</v>
      </c>
      <c r="B1494" s="208"/>
      <c r="C1494" s="49"/>
      <c r="D1494" s="50"/>
      <c r="E1494" s="50"/>
      <c r="F1494" s="50"/>
      <c r="G1494" s="209"/>
      <c r="H1494" s="48"/>
      <c r="I1494" s="457" t="str">
        <f t="shared" si="46"/>
        <v/>
      </c>
      <c r="J1494" s="241" cm="1">
        <f t="array" ref="J1494">SUMPRODUCT(--(K1494:N1494&lt;&gt;"")) + IF(TRIM(O1494)="",0,LEN(O1494)-LEN(SUBSTITUTE(O1494,",",""))+1)</f>
        <v>0</v>
      </c>
      <c r="K1494" s="242" t="str">
        <f>IF(AND(G1494&lt;&gt;0,G1494&lt;&gt;""),IF(B1494="","",IF(ISNUMBER(MATCH(B1494,'Look Up Values'!$B$2:$B$500,0)),"","Dest. error")),"")</f>
        <v/>
      </c>
      <c r="L1494" s="242" t="str">
        <f>IF(AND(G1494&lt;&gt;0,G1494&lt;&gt;""),IF(C1494="","",IF(AND(ISNUMBER(--LEFT(C1494,FIND(" ",C1494&amp;" ")-1)),OR(LEN(LEFT(C1494,FIND(" ",C1494&amp;" ")-1))=6,LEN(LEFT(C1494,FIND(" ",C1494&amp;" ")-1))=7),OR(ISNUMBER(MATCH(LEFT(C1494,FIND(" ",C1494&amp;" ")-1),'Look Up Values'!$G$2:$G$1000,0)),ISNUMBER(MATCH(LEFT(C1494,FIND(" ",C1494&amp;" ")-1),'Look Up Values'!$AE$2:$AE$2000,0)))),"","EWC error")),"")</f>
        <v/>
      </c>
      <c r="M1494" s="242" t="str" cm="1">
        <f t="array" ref="M1494">IF(AND(G1494&lt;&gt;0,G1494&lt;&gt;""),IF(E1494="","",IF(ISNUMBER(MATCH(SUBSTITUTE(E1494," ",""),SUBSTITUTE('Look Up Values'!$I$2:$I$10," ",""),0)),"","State error")),"")</f>
        <v/>
      </c>
      <c r="N1494" s="242" t="str" cm="1">
        <f t="array" ref="N1494">IF(AND(G1494&lt;&gt;0,G1494&lt;&gt;""),IF(F1494="","",IF(ISNUMBER(MATCH(SUBSTITUTE(F1494," ",""),SUBSTITUTE('Look Up Values'!$W$2:$W$30," ",""),0)),"","D&amp;R error")),"")</f>
        <v/>
      </c>
      <c r="O1494" s="256" t="str">
        <f t="shared" si="47"/>
        <v/>
      </c>
    </row>
    <row r="1495" spans="1:15" ht="15.75">
      <c r="A1495" s="250">
        <v>1488</v>
      </c>
      <c r="B1495" s="208"/>
      <c r="C1495" s="49"/>
      <c r="D1495" s="50"/>
      <c r="E1495" s="50"/>
      <c r="F1495" s="50"/>
      <c r="G1495" s="209"/>
      <c r="H1495" s="48"/>
      <c r="I1495" s="457" t="str">
        <f t="shared" si="46"/>
        <v/>
      </c>
      <c r="J1495" s="241" cm="1">
        <f t="array" ref="J1495">SUMPRODUCT(--(K1495:N1495&lt;&gt;"")) + IF(TRIM(O1495)="",0,LEN(O1495)-LEN(SUBSTITUTE(O1495,",",""))+1)</f>
        <v>0</v>
      </c>
      <c r="K1495" s="242" t="str">
        <f>IF(AND(G1495&lt;&gt;0,G1495&lt;&gt;""),IF(B1495="","",IF(ISNUMBER(MATCH(B1495,'Look Up Values'!$B$2:$B$500,0)),"","Dest. error")),"")</f>
        <v/>
      </c>
      <c r="L1495" s="242" t="str">
        <f>IF(AND(G1495&lt;&gt;0,G1495&lt;&gt;""),IF(C1495="","",IF(AND(ISNUMBER(--LEFT(C1495,FIND(" ",C1495&amp;" ")-1)),OR(LEN(LEFT(C1495,FIND(" ",C1495&amp;" ")-1))=6,LEN(LEFT(C1495,FIND(" ",C1495&amp;" ")-1))=7),OR(ISNUMBER(MATCH(LEFT(C1495,FIND(" ",C1495&amp;" ")-1),'Look Up Values'!$G$2:$G$1000,0)),ISNUMBER(MATCH(LEFT(C1495,FIND(" ",C1495&amp;" ")-1),'Look Up Values'!$AE$2:$AE$2000,0)))),"","EWC error")),"")</f>
        <v/>
      </c>
      <c r="M1495" s="242" t="str" cm="1">
        <f t="array" ref="M1495">IF(AND(G1495&lt;&gt;0,G1495&lt;&gt;""),IF(E1495="","",IF(ISNUMBER(MATCH(SUBSTITUTE(E1495," ",""),SUBSTITUTE('Look Up Values'!$I$2:$I$10," ",""),0)),"","State error")),"")</f>
        <v/>
      </c>
      <c r="N1495" s="242" t="str" cm="1">
        <f t="array" ref="N1495">IF(AND(G1495&lt;&gt;0,G1495&lt;&gt;""),IF(F1495="","",IF(ISNUMBER(MATCH(SUBSTITUTE(F1495," ",""),SUBSTITUTE('Look Up Values'!$W$2:$W$30," ",""),0)),"","D&amp;R error")),"")</f>
        <v/>
      </c>
      <c r="O1495" s="256" t="str">
        <f t="shared" si="47"/>
        <v/>
      </c>
    </row>
    <row r="1496" spans="1:15" ht="15.75">
      <c r="A1496" s="250">
        <v>1489</v>
      </c>
      <c r="B1496" s="208"/>
      <c r="C1496" s="49"/>
      <c r="D1496" s="50"/>
      <c r="E1496" s="50"/>
      <c r="F1496" s="50"/>
      <c r="G1496" s="209"/>
      <c r="H1496" s="48"/>
      <c r="I1496" s="457" t="str">
        <f t="shared" si="46"/>
        <v/>
      </c>
      <c r="J1496" s="241" cm="1">
        <f t="array" ref="J1496">SUMPRODUCT(--(K1496:N1496&lt;&gt;"")) + IF(TRIM(O1496)="",0,LEN(O1496)-LEN(SUBSTITUTE(O1496,",",""))+1)</f>
        <v>0</v>
      </c>
      <c r="K1496" s="242" t="str">
        <f>IF(AND(G1496&lt;&gt;0,G1496&lt;&gt;""),IF(B1496="","",IF(ISNUMBER(MATCH(B1496,'Look Up Values'!$B$2:$B$500,0)),"","Dest. error")),"")</f>
        <v/>
      </c>
      <c r="L1496" s="242" t="str">
        <f>IF(AND(G1496&lt;&gt;0,G1496&lt;&gt;""),IF(C1496="","",IF(AND(ISNUMBER(--LEFT(C1496,FIND(" ",C1496&amp;" ")-1)),OR(LEN(LEFT(C1496,FIND(" ",C1496&amp;" ")-1))=6,LEN(LEFT(C1496,FIND(" ",C1496&amp;" ")-1))=7),OR(ISNUMBER(MATCH(LEFT(C1496,FIND(" ",C1496&amp;" ")-1),'Look Up Values'!$G$2:$G$1000,0)),ISNUMBER(MATCH(LEFT(C1496,FIND(" ",C1496&amp;" ")-1),'Look Up Values'!$AE$2:$AE$2000,0)))),"","EWC error")),"")</f>
        <v/>
      </c>
      <c r="M1496" s="242" t="str" cm="1">
        <f t="array" ref="M1496">IF(AND(G1496&lt;&gt;0,G1496&lt;&gt;""),IF(E1496="","",IF(ISNUMBER(MATCH(SUBSTITUTE(E1496," ",""),SUBSTITUTE('Look Up Values'!$I$2:$I$10," ",""),0)),"","State error")),"")</f>
        <v/>
      </c>
      <c r="N1496" s="242" t="str" cm="1">
        <f t="array" ref="N1496">IF(AND(G1496&lt;&gt;0,G1496&lt;&gt;""),IF(F1496="","",IF(ISNUMBER(MATCH(SUBSTITUTE(F1496," ",""),SUBSTITUTE('Look Up Values'!$W$2:$W$30," ",""),0)),"","D&amp;R error")),"")</f>
        <v/>
      </c>
      <c r="O1496" s="256" t="str">
        <f t="shared" si="47"/>
        <v/>
      </c>
    </row>
    <row r="1497" spans="1:15" ht="15.75">
      <c r="A1497" s="250">
        <v>1490</v>
      </c>
      <c r="B1497" s="208"/>
      <c r="C1497" s="49"/>
      <c r="D1497" s="50"/>
      <c r="E1497" s="50"/>
      <c r="F1497" s="50"/>
      <c r="G1497" s="209"/>
      <c r="H1497" s="48"/>
      <c r="I1497" s="457" t="str">
        <f t="shared" si="46"/>
        <v/>
      </c>
      <c r="J1497" s="241" cm="1">
        <f t="array" ref="J1497">SUMPRODUCT(--(K1497:N1497&lt;&gt;"")) + IF(TRIM(O1497)="",0,LEN(O1497)-LEN(SUBSTITUTE(O1497,",",""))+1)</f>
        <v>0</v>
      </c>
      <c r="K1497" s="242" t="str">
        <f>IF(AND(G1497&lt;&gt;0,G1497&lt;&gt;""),IF(B1497="","",IF(ISNUMBER(MATCH(B1497,'Look Up Values'!$B$2:$B$500,0)),"","Dest. error")),"")</f>
        <v/>
      </c>
      <c r="L1497" s="242" t="str">
        <f>IF(AND(G1497&lt;&gt;0,G1497&lt;&gt;""),IF(C1497="","",IF(AND(ISNUMBER(--LEFT(C1497,FIND(" ",C1497&amp;" ")-1)),OR(LEN(LEFT(C1497,FIND(" ",C1497&amp;" ")-1))=6,LEN(LEFT(C1497,FIND(" ",C1497&amp;" ")-1))=7),OR(ISNUMBER(MATCH(LEFT(C1497,FIND(" ",C1497&amp;" ")-1),'Look Up Values'!$G$2:$G$1000,0)),ISNUMBER(MATCH(LEFT(C1497,FIND(" ",C1497&amp;" ")-1),'Look Up Values'!$AE$2:$AE$2000,0)))),"","EWC error")),"")</f>
        <v/>
      </c>
      <c r="M1497" s="242" t="str" cm="1">
        <f t="array" ref="M1497">IF(AND(G1497&lt;&gt;0,G1497&lt;&gt;""),IF(E1497="","",IF(ISNUMBER(MATCH(SUBSTITUTE(E1497," ",""),SUBSTITUTE('Look Up Values'!$I$2:$I$10," ",""),0)),"","State error")),"")</f>
        <v/>
      </c>
      <c r="N1497" s="242" t="str" cm="1">
        <f t="array" ref="N1497">IF(AND(G1497&lt;&gt;0,G1497&lt;&gt;""),IF(F1497="","",IF(ISNUMBER(MATCH(SUBSTITUTE(F1497," ",""),SUBSTITUTE('Look Up Values'!$W$2:$W$30," ",""),0)),"","D&amp;R error")),"")</f>
        <v/>
      </c>
      <c r="O1497" s="256" t="str">
        <f t="shared" si="47"/>
        <v/>
      </c>
    </row>
    <row r="1498" spans="1:15" ht="15.75">
      <c r="A1498" s="250">
        <v>1491</v>
      </c>
      <c r="B1498" s="208"/>
      <c r="C1498" s="49"/>
      <c r="D1498" s="50"/>
      <c r="E1498" s="50"/>
      <c r="F1498" s="50"/>
      <c r="G1498" s="209"/>
      <c r="H1498" s="48"/>
      <c r="I1498" s="457" t="str">
        <f t="shared" si="46"/>
        <v/>
      </c>
      <c r="J1498" s="241" cm="1">
        <f t="array" ref="J1498">SUMPRODUCT(--(K1498:N1498&lt;&gt;"")) + IF(TRIM(O1498)="",0,LEN(O1498)-LEN(SUBSTITUTE(O1498,",",""))+1)</f>
        <v>0</v>
      </c>
      <c r="K1498" s="242" t="str">
        <f>IF(AND(G1498&lt;&gt;0,G1498&lt;&gt;""),IF(B1498="","",IF(ISNUMBER(MATCH(B1498,'Look Up Values'!$B$2:$B$500,0)),"","Dest. error")),"")</f>
        <v/>
      </c>
      <c r="L1498" s="242" t="str">
        <f>IF(AND(G1498&lt;&gt;0,G1498&lt;&gt;""),IF(C1498="","",IF(AND(ISNUMBER(--LEFT(C1498,FIND(" ",C1498&amp;" ")-1)),OR(LEN(LEFT(C1498,FIND(" ",C1498&amp;" ")-1))=6,LEN(LEFT(C1498,FIND(" ",C1498&amp;" ")-1))=7),OR(ISNUMBER(MATCH(LEFT(C1498,FIND(" ",C1498&amp;" ")-1),'Look Up Values'!$G$2:$G$1000,0)),ISNUMBER(MATCH(LEFT(C1498,FIND(" ",C1498&amp;" ")-1),'Look Up Values'!$AE$2:$AE$2000,0)))),"","EWC error")),"")</f>
        <v/>
      </c>
      <c r="M1498" s="242" t="str" cm="1">
        <f t="array" ref="M1498">IF(AND(G1498&lt;&gt;0,G1498&lt;&gt;""),IF(E1498="","",IF(ISNUMBER(MATCH(SUBSTITUTE(E1498," ",""),SUBSTITUTE('Look Up Values'!$I$2:$I$10," ",""),0)),"","State error")),"")</f>
        <v/>
      </c>
      <c r="N1498" s="242" t="str" cm="1">
        <f t="array" ref="N1498">IF(AND(G1498&lt;&gt;0,G1498&lt;&gt;""),IF(F1498="","",IF(ISNUMBER(MATCH(SUBSTITUTE(F1498," ",""),SUBSTITUTE('Look Up Values'!$W$2:$W$30," ",""),0)),"","D&amp;R error")),"")</f>
        <v/>
      </c>
      <c r="O1498" s="256" t="str">
        <f t="shared" si="47"/>
        <v/>
      </c>
    </row>
    <row r="1499" spans="1:15" ht="15.75">
      <c r="A1499" s="250">
        <v>1492</v>
      </c>
      <c r="B1499" s="208"/>
      <c r="C1499" s="49"/>
      <c r="D1499" s="50"/>
      <c r="E1499" s="50"/>
      <c r="F1499" s="50"/>
      <c r="G1499" s="209"/>
      <c r="H1499" s="48"/>
      <c r="I1499" s="457" t="str">
        <f t="shared" si="46"/>
        <v/>
      </c>
      <c r="J1499" s="241" cm="1">
        <f t="array" ref="J1499">SUMPRODUCT(--(K1499:N1499&lt;&gt;"")) + IF(TRIM(O1499)="",0,LEN(O1499)-LEN(SUBSTITUTE(O1499,",",""))+1)</f>
        <v>0</v>
      </c>
      <c r="K1499" s="242" t="str">
        <f>IF(AND(G1499&lt;&gt;0,G1499&lt;&gt;""),IF(B1499="","",IF(ISNUMBER(MATCH(B1499,'Look Up Values'!$B$2:$B$500,0)),"","Dest. error")),"")</f>
        <v/>
      </c>
      <c r="L1499" s="242" t="str">
        <f>IF(AND(G1499&lt;&gt;0,G1499&lt;&gt;""),IF(C1499="","",IF(AND(ISNUMBER(--LEFT(C1499,FIND(" ",C1499&amp;" ")-1)),OR(LEN(LEFT(C1499,FIND(" ",C1499&amp;" ")-1))=6,LEN(LEFT(C1499,FIND(" ",C1499&amp;" ")-1))=7),OR(ISNUMBER(MATCH(LEFT(C1499,FIND(" ",C1499&amp;" ")-1),'Look Up Values'!$G$2:$G$1000,0)),ISNUMBER(MATCH(LEFT(C1499,FIND(" ",C1499&amp;" ")-1),'Look Up Values'!$AE$2:$AE$2000,0)))),"","EWC error")),"")</f>
        <v/>
      </c>
      <c r="M1499" s="242" t="str" cm="1">
        <f t="array" ref="M1499">IF(AND(G1499&lt;&gt;0,G1499&lt;&gt;""),IF(E1499="","",IF(ISNUMBER(MATCH(SUBSTITUTE(E1499," ",""),SUBSTITUTE('Look Up Values'!$I$2:$I$10," ",""),0)),"","State error")),"")</f>
        <v/>
      </c>
      <c r="N1499" s="242" t="str" cm="1">
        <f t="array" ref="N1499">IF(AND(G1499&lt;&gt;0,G1499&lt;&gt;""),IF(F1499="","",IF(ISNUMBER(MATCH(SUBSTITUTE(F1499," ",""),SUBSTITUTE('Look Up Values'!$W$2:$W$30," ",""),0)),"","D&amp;R error")),"")</f>
        <v/>
      </c>
      <c r="O1499" s="256" t="str">
        <f t="shared" si="47"/>
        <v/>
      </c>
    </row>
    <row r="1500" spans="1:15" ht="15.75">
      <c r="A1500" s="250">
        <v>1493</v>
      </c>
      <c r="B1500" s="208"/>
      <c r="C1500" s="49"/>
      <c r="D1500" s="50"/>
      <c r="E1500" s="50"/>
      <c r="F1500" s="50"/>
      <c r="G1500" s="209"/>
      <c r="H1500" s="48"/>
      <c r="I1500" s="457" t="str">
        <f t="shared" si="46"/>
        <v/>
      </c>
      <c r="J1500" s="241" cm="1">
        <f t="array" ref="J1500">SUMPRODUCT(--(K1500:N1500&lt;&gt;"")) + IF(TRIM(O1500)="",0,LEN(O1500)-LEN(SUBSTITUTE(O1500,",",""))+1)</f>
        <v>0</v>
      </c>
      <c r="K1500" s="242" t="str">
        <f>IF(AND(G1500&lt;&gt;0,G1500&lt;&gt;""),IF(B1500="","",IF(ISNUMBER(MATCH(B1500,'Look Up Values'!$B$2:$B$500,0)),"","Dest. error")),"")</f>
        <v/>
      </c>
      <c r="L1500" s="242" t="str">
        <f>IF(AND(G1500&lt;&gt;0,G1500&lt;&gt;""),IF(C1500="","",IF(AND(ISNUMBER(--LEFT(C1500,FIND(" ",C1500&amp;" ")-1)),OR(LEN(LEFT(C1500,FIND(" ",C1500&amp;" ")-1))=6,LEN(LEFT(C1500,FIND(" ",C1500&amp;" ")-1))=7),OR(ISNUMBER(MATCH(LEFT(C1500,FIND(" ",C1500&amp;" ")-1),'Look Up Values'!$G$2:$G$1000,0)),ISNUMBER(MATCH(LEFT(C1500,FIND(" ",C1500&amp;" ")-1),'Look Up Values'!$AE$2:$AE$2000,0)))),"","EWC error")),"")</f>
        <v/>
      </c>
      <c r="M1500" s="242" t="str" cm="1">
        <f t="array" ref="M1500">IF(AND(G1500&lt;&gt;0,G1500&lt;&gt;""),IF(E1500="","",IF(ISNUMBER(MATCH(SUBSTITUTE(E1500," ",""),SUBSTITUTE('Look Up Values'!$I$2:$I$10," ",""),0)),"","State error")),"")</f>
        <v/>
      </c>
      <c r="N1500" s="242" t="str" cm="1">
        <f t="array" ref="N1500">IF(AND(G1500&lt;&gt;0,G1500&lt;&gt;""),IF(F1500="","",IF(ISNUMBER(MATCH(SUBSTITUTE(F1500," ",""),SUBSTITUTE('Look Up Values'!$W$2:$W$30," ",""),0)),"","D&amp;R error")),"")</f>
        <v/>
      </c>
      <c r="O1500" s="256" t="str">
        <f t="shared" si="47"/>
        <v/>
      </c>
    </row>
    <row r="1501" spans="1:15" ht="15.75">
      <c r="A1501" s="250">
        <v>1494</v>
      </c>
      <c r="B1501" s="208"/>
      <c r="C1501" s="49"/>
      <c r="D1501" s="50"/>
      <c r="E1501" s="50"/>
      <c r="F1501" s="50"/>
      <c r="G1501" s="209"/>
      <c r="H1501" s="48"/>
      <c r="I1501" s="457" t="str">
        <f t="shared" si="46"/>
        <v/>
      </c>
      <c r="J1501" s="241" cm="1">
        <f t="array" ref="J1501">SUMPRODUCT(--(K1501:N1501&lt;&gt;"")) + IF(TRIM(O1501)="",0,LEN(O1501)-LEN(SUBSTITUTE(O1501,",",""))+1)</f>
        <v>0</v>
      </c>
      <c r="K1501" s="242" t="str">
        <f>IF(AND(G1501&lt;&gt;0,G1501&lt;&gt;""),IF(B1501="","",IF(ISNUMBER(MATCH(B1501,'Look Up Values'!$B$2:$B$500,0)),"","Dest. error")),"")</f>
        <v/>
      </c>
      <c r="L1501" s="242" t="str">
        <f>IF(AND(G1501&lt;&gt;0,G1501&lt;&gt;""),IF(C1501="","",IF(AND(ISNUMBER(--LEFT(C1501,FIND(" ",C1501&amp;" ")-1)),OR(LEN(LEFT(C1501,FIND(" ",C1501&amp;" ")-1))=6,LEN(LEFT(C1501,FIND(" ",C1501&amp;" ")-1))=7),OR(ISNUMBER(MATCH(LEFT(C1501,FIND(" ",C1501&amp;" ")-1),'Look Up Values'!$G$2:$G$1000,0)),ISNUMBER(MATCH(LEFT(C1501,FIND(" ",C1501&amp;" ")-1),'Look Up Values'!$AE$2:$AE$2000,0)))),"","EWC error")),"")</f>
        <v/>
      </c>
      <c r="M1501" s="242" t="str" cm="1">
        <f t="array" ref="M1501">IF(AND(G1501&lt;&gt;0,G1501&lt;&gt;""),IF(E1501="","",IF(ISNUMBER(MATCH(SUBSTITUTE(E1501," ",""),SUBSTITUTE('Look Up Values'!$I$2:$I$10," ",""),0)),"","State error")),"")</f>
        <v/>
      </c>
      <c r="N1501" s="242" t="str" cm="1">
        <f t="array" ref="N1501">IF(AND(G1501&lt;&gt;0,G1501&lt;&gt;""),IF(F1501="","",IF(ISNUMBER(MATCH(SUBSTITUTE(F1501," ",""),SUBSTITUTE('Look Up Values'!$W$2:$W$30," ",""),0)),"","D&amp;R error")),"")</f>
        <v/>
      </c>
      <c r="O1501" s="256" t="str">
        <f t="shared" si="47"/>
        <v/>
      </c>
    </row>
    <row r="1502" spans="1:15" ht="15.75">
      <c r="A1502" s="250">
        <v>1495</v>
      </c>
      <c r="B1502" s="208"/>
      <c r="C1502" s="49"/>
      <c r="D1502" s="50"/>
      <c r="E1502" s="50"/>
      <c r="F1502" s="50"/>
      <c r="G1502" s="209"/>
      <c r="H1502" s="48"/>
      <c r="I1502" s="457" t="str">
        <f t="shared" si="46"/>
        <v/>
      </c>
      <c r="J1502" s="241" cm="1">
        <f t="array" ref="J1502">SUMPRODUCT(--(K1502:N1502&lt;&gt;"")) + IF(TRIM(O1502)="",0,LEN(O1502)-LEN(SUBSTITUTE(O1502,",",""))+1)</f>
        <v>0</v>
      </c>
      <c r="K1502" s="242" t="str">
        <f>IF(AND(G1502&lt;&gt;0,G1502&lt;&gt;""),IF(B1502="","",IF(ISNUMBER(MATCH(B1502,'Look Up Values'!$B$2:$B$500,0)),"","Dest. error")),"")</f>
        <v/>
      </c>
      <c r="L1502" s="242" t="str">
        <f>IF(AND(G1502&lt;&gt;0,G1502&lt;&gt;""),IF(C1502="","",IF(AND(ISNUMBER(--LEFT(C1502,FIND(" ",C1502&amp;" ")-1)),OR(LEN(LEFT(C1502,FIND(" ",C1502&amp;" ")-1))=6,LEN(LEFT(C1502,FIND(" ",C1502&amp;" ")-1))=7),OR(ISNUMBER(MATCH(LEFT(C1502,FIND(" ",C1502&amp;" ")-1),'Look Up Values'!$G$2:$G$1000,0)),ISNUMBER(MATCH(LEFT(C1502,FIND(" ",C1502&amp;" ")-1),'Look Up Values'!$AE$2:$AE$2000,0)))),"","EWC error")),"")</f>
        <v/>
      </c>
      <c r="M1502" s="242" t="str" cm="1">
        <f t="array" ref="M1502">IF(AND(G1502&lt;&gt;0,G1502&lt;&gt;""),IF(E1502="","",IF(ISNUMBER(MATCH(SUBSTITUTE(E1502," ",""),SUBSTITUTE('Look Up Values'!$I$2:$I$10," ",""),0)),"","State error")),"")</f>
        <v/>
      </c>
      <c r="N1502" s="242" t="str" cm="1">
        <f t="array" ref="N1502">IF(AND(G1502&lt;&gt;0,G1502&lt;&gt;""),IF(F1502="","",IF(ISNUMBER(MATCH(SUBSTITUTE(F1502," ",""),SUBSTITUTE('Look Up Values'!$W$2:$W$30," ",""),0)),"","D&amp;R error")),"")</f>
        <v/>
      </c>
      <c r="O1502" s="256" t="str">
        <f t="shared" si="47"/>
        <v/>
      </c>
    </row>
    <row r="1503" spans="1:15" ht="15.75">
      <c r="A1503" s="250">
        <v>1496</v>
      </c>
      <c r="B1503" s="208"/>
      <c r="C1503" s="49"/>
      <c r="D1503" s="50"/>
      <c r="E1503" s="50"/>
      <c r="F1503" s="50"/>
      <c r="G1503" s="209"/>
      <c r="H1503" s="48"/>
      <c r="I1503" s="457" t="str">
        <f t="shared" si="46"/>
        <v/>
      </c>
      <c r="J1503" s="241" cm="1">
        <f t="array" ref="J1503">SUMPRODUCT(--(K1503:N1503&lt;&gt;"")) + IF(TRIM(O1503)="",0,LEN(O1503)-LEN(SUBSTITUTE(O1503,",",""))+1)</f>
        <v>0</v>
      </c>
      <c r="K1503" s="242" t="str">
        <f>IF(AND(G1503&lt;&gt;0,G1503&lt;&gt;""),IF(B1503="","",IF(ISNUMBER(MATCH(B1503,'Look Up Values'!$B$2:$B$500,0)),"","Dest. error")),"")</f>
        <v/>
      </c>
      <c r="L1503" s="242" t="str">
        <f>IF(AND(G1503&lt;&gt;0,G1503&lt;&gt;""),IF(C1503="","",IF(AND(ISNUMBER(--LEFT(C1503,FIND(" ",C1503&amp;" ")-1)),OR(LEN(LEFT(C1503,FIND(" ",C1503&amp;" ")-1))=6,LEN(LEFT(C1503,FIND(" ",C1503&amp;" ")-1))=7),OR(ISNUMBER(MATCH(LEFT(C1503,FIND(" ",C1503&amp;" ")-1),'Look Up Values'!$G$2:$G$1000,0)),ISNUMBER(MATCH(LEFT(C1503,FIND(" ",C1503&amp;" ")-1),'Look Up Values'!$AE$2:$AE$2000,0)))),"","EWC error")),"")</f>
        <v/>
      </c>
      <c r="M1503" s="242" t="str" cm="1">
        <f t="array" ref="M1503">IF(AND(G1503&lt;&gt;0,G1503&lt;&gt;""),IF(E1503="","",IF(ISNUMBER(MATCH(SUBSTITUTE(E1503," ",""),SUBSTITUTE('Look Up Values'!$I$2:$I$10," ",""),0)),"","State error")),"")</f>
        <v/>
      </c>
      <c r="N1503" s="242" t="str" cm="1">
        <f t="array" ref="N1503">IF(AND(G1503&lt;&gt;0,G1503&lt;&gt;""),IF(F1503="","",IF(ISNUMBER(MATCH(SUBSTITUTE(F1503," ",""),SUBSTITUTE('Look Up Values'!$W$2:$W$30," ",""),0)),"","D&amp;R error")),"")</f>
        <v/>
      </c>
      <c r="O1503" s="256" t="str">
        <f t="shared" si="47"/>
        <v/>
      </c>
    </row>
    <row r="1504" spans="1:15" ht="15.75">
      <c r="A1504" s="250">
        <v>1497</v>
      </c>
      <c r="B1504" s="208"/>
      <c r="C1504" s="49"/>
      <c r="D1504" s="50"/>
      <c r="E1504" s="50"/>
      <c r="F1504" s="50"/>
      <c r="G1504" s="209"/>
      <c r="H1504" s="48"/>
      <c r="I1504" s="457" t="str">
        <f t="shared" si="46"/>
        <v/>
      </c>
      <c r="J1504" s="241" cm="1">
        <f t="array" ref="J1504">SUMPRODUCT(--(K1504:N1504&lt;&gt;"")) + IF(TRIM(O1504)="",0,LEN(O1504)-LEN(SUBSTITUTE(O1504,",",""))+1)</f>
        <v>0</v>
      </c>
      <c r="K1504" s="242" t="str">
        <f>IF(AND(G1504&lt;&gt;0,G1504&lt;&gt;""),IF(B1504="","",IF(ISNUMBER(MATCH(B1504,'Look Up Values'!$B$2:$B$500,0)),"","Dest. error")),"")</f>
        <v/>
      </c>
      <c r="L1504" s="242" t="str">
        <f>IF(AND(G1504&lt;&gt;0,G1504&lt;&gt;""),IF(C1504="","",IF(AND(ISNUMBER(--LEFT(C1504,FIND(" ",C1504&amp;" ")-1)),OR(LEN(LEFT(C1504,FIND(" ",C1504&amp;" ")-1))=6,LEN(LEFT(C1504,FIND(" ",C1504&amp;" ")-1))=7),OR(ISNUMBER(MATCH(LEFT(C1504,FIND(" ",C1504&amp;" ")-1),'Look Up Values'!$G$2:$G$1000,0)),ISNUMBER(MATCH(LEFT(C1504,FIND(" ",C1504&amp;" ")-1),'Look Up Values'!$AE$2:$AE$2000,0)))),"","EWC error")),"")</f>
        <v/>
      </c>
      <c r="M1504" s="242" t="str" cm="1">
        <f t="array" ref="M1504">IF(AND(G1504&lt;&gt;0,G1504&lt;&gt;""),IF(E1504="","",IF(ISNUMBER(MATCH(SUBSTITUTE(E1504," ",""),SUBSTITUTE('Look Up Values'!$I$2:$I$10," ",""),0)),"","State error")),"")</f>
        <v/>
      </c>
      <c r="N1504" s="242" t="str" cm="1">
        <f t="array" ref="N1504">IF(AND(G1504&lt;&gt;0,G1504&lt;&gt;""),IF(F1504="","",IF(ISNUMBER(MATCH(SUBSTITUTE(F1504," ",""),SUBSTITUTE('Look Up Values'!$W$2:$W$30," ",""),0)),"","D&amp;R error")),"")</f>
        <v/>
      </c>
      <c r="O1504" s="256" t="str">
        <f t="shared" si="47"/>
        <v/>
      </c>
    </row>
    <row r="1505" spans="1:15" ht="15.75">
      <c r="A1505" s="250">
        <v>1498</v>
      </c>
      <c r="B1505" s="208"/>
      <c r="C1505" s="49"/>
      <c r="D1505" s="50"/>
      <c r="E1505" s="50"/>
      <c r="F1505" s="50"/>
      <c r="G1505" s="209"/>
      <c r="H1505" s="48"/>
      <c r="I1505" s="457" t="str">
        <f t="shared" si="46"/>
        <v/>
      </c>
      <c r="J1505" s="241" cm="1">
        <f t="array" ref="J1505">SUMPRODUCT(--(K1505:N1505&lt;&gt;"")) + IF(TRIM(O1505)="",0,LEN(O1505)-LEN(SUBSTITUTE(O1505,",",""))+1)</f>
        <v>0</v>
      </c>
      <c r="K1505" s="242" t="str">
        <f>IF(AND(G1505&lt;&gt;0,G1505&lt;&gt;""),IF(B1505="","",IF(ISNUMBER(MATCH(B1505,'Look Up Values'!$B$2:$B$500,0)),"","Dest. error")),"")</f>
        <v/>
      </c>
      <c r="L1505" s="242" t="str">
        <f>IF(AND(G1505&lt;&gt;0,G1505&lt;&gt;""),IF(C1505="","",IF(AND(ISNUMBER(--LEFT(C1505,FIND(" ",C1505&amp;" ")-1)),OR(LEN(LEFT(C1505,FIND(" ",C1505&amp;" ")-1))=6,LEN(LEFT(C1505,FIND(" ",C1505&amp;" ")-1))=7),OR(ISNUMBER(MATCH(LEFT(C1505,FIND(" ",C1505&amp;" ")-1),'Look Up Values'!$G$2:$G$1000,0)),ISNUMBER(MATCH(LEFT(C1505,FIND(" ",C1505&amp;" ")-1),'Look Up Values'!$AE$2:$AE$2000,0)))),"","EWC error")),"")</f>
        <v/>
      </c>
      <c r="M1505" s="242" t="str" cm="1">
        <f t="array" ref="M1505">IF(AND(G1505&lt;&gt;0,G1505&lt;&gt;""),IF(E1505="","",IF(ISNUMBER(MATCH(SUBSTITUTE(E1505," ",""),SUBSTITUTE('Look Up Values'!$I$2:$I$10," ",""),0)),"","State error")),"")</f>
        <v/>
      </c>
      <c r="N1505" s="242" t="str" cm="1">
        <f t="array" ref="N1505">IF(AND(G1505&lt;&gt;0,G1505&lt;&gt;""),IF(F1505="","",IF(ISNUMBER(MATCH(SUBSTITUTE(F1505," ",""),SUBSTITUTE('Look Up Values'!$W$2:$W$30," ",""),0)),"","D&amp;R error")),"")</f>
        <v/>
      </c>
      <c r="O1505" s="256" t="str">
        <f t="shared" si="47"/>
        <v/>
      </c>
    </row>
    <row r="1506" spans="1:15" ht="15.75">
      <c r="A1506" s="250">
        <v>1499</v>
      </c>
      <c r="B1506" s="208"/>
      <c r="C1506" s="49"/>
      <c r="D1506" s="50"/>
      <c r="E1506" s="50"/>
      <c r="F1506" s="50"/>
      <c r="G1506" s="209"/>
      <c r="H1506" s="48"/>
      <c r="I1506" s="457" t="str">
        <f t="shared" si="46"/>
        <v/>
      </c>
      <c r="J1506" s="241" cm="1">
        <f t="array" ref="J1506">SUMPRODUCT(--(K1506:N1506&lt;&gt;"")) + IF(TRIM(O1506)="",0,LEN(O1506)-LEN(SUBSTITUTE(O1506,",",""))+1)</f>
        <v>0</v>
      </c>
      <c r="K1506" s="242" t="str">
        <f>IF(AND(G1506&lt;&gt;0,G1506&lt;&gt;""),IF(B1506="","",IF(ISNUMBER(MATCH(B1506,'Look Up Values'!$B$2:$B$500,0)),"","Dest. error")),"")</f>
        <v/>
      </c>
      <c r="L1506" s="242" t="str">
        <f>IF(AND(G1506&lt;&gt;0,G1506&lt;&gt;""),IF(C1506="","",IF(AND(ISNUMBER(--LEFT(C1506,FIND(" ",C1506&amp;" ")-1)),OR(LEN(LEFT(C1506,FIND(" ",C1506&amp;" ")-1))=6,LEN(LEFT(C1506,FIND(" ",C1506&amp;" ")-1))=7),OR(ISNUMBER(MATCH(LEFT(C1506,FIND(" ",C1506&amp;" ")-1),'Look Up Values'!$G$2:$G$1000,0)),ISNUMBER(MATCH(LEFT(C1506,FIND(" ",C1506&amp;" ")-1),'Look Up Values'!$AE$2:$AE$2000,0)))),"","EWC error")),"")</f>
        <v/>
      </c>
      <c r="M1506" s="242" t="str" cm="1">
        <f t="array" ref="M1506">IF(AND(G1506&lt;&gt;0,G1506&lt;&gt;""),IF(E1506="","",IF(ISNUMBER(MATCH(SUBSTITUTE(E1506," ",""),SUBSTITUTE('Look Up Values'!$I$2:$I$10," ",""),0)),"","State error")),"")</f>
        <v/>
      </c>
      <c r="N1506" s="242" t="str" cm="1">
        <f t="array" ref="N1506">IF(AND(G1506&lt;&gt;0,G1506&lt;&gt;""),IF(F1506="","",IF(ISNUMBER(MATCH(SUBSTITUTE(F1506," ",""),SUBSTITUTE('Look Up Values'!$W$2:$W$30," ",""),0)),"","D&amp;R error")),"")</f>
        <v/>
      </c>
      <c r="O1506" s="256" t="str">
        <f t="shared" si="47"/>
        <v/>
      </c>
    </row>
    <row r="1507" spans="1:15" ht="15.75">
      <c r="A1507" s="250">
        <v>1500</v>
      </c>
      <c r="B1507" s="208"/>
      <c r="C1507" s="49"/>
      <c r="D1507" s="50"/>
      <c r="E1507" s="50"/>
      <c r="F1507" s="50"/>
      <c r="G1507" s="209"/>
      <c r="H1507" s="48"/>
      <c r="I1507" s="457" t="str">
        <f t="shared" si="46"/>
        <v/>
      </c>
      <c r="J1507" s="241" cm="1">
        <f t="array" ref="J1507">SUMPRODUCT(--(K1507:N1507&lt;&gt;"")) + IF(TRIM(O1507)="",0,LEN(O1507)-LEN(SUBSTITUTE(O1507,",",""))+1)</f>
        <v>0</v>
      </c>
      <c r="K1507" s="242" t="str">
        <f>IF(AND(G1507&lt;&gt;0,G1507&lt;&gt;""),IF(B1507="","",IF(ISNUMBER(MATCH(B1507,'Look Up Values'!$B$2:$B$500,0)),"","Dest. error")),"")</f>
        <v/>
      </c>
      <c r="L1507" s="242" t="str">
        <f>IF(AND(G1507&lt;&gt;0,G1507&lt;&gt;""),IF(C1507="","",IF(AND(ISNUMBER(--LEFT(C1507,FIND(" ",C1507&amp;" ")-1)),OR(LEN(LEFT(C1507,FIND(" ",C1507&amp;" ")-1))=6,LEN(LEFT(C1507,FIND(" ",C1507&amp;" ")-1))=7),OR(ISNUMBER(MATCH(LEFT(C1507,FIND(" ",C1507&amp;" ")-1),'Look Up Values'!$G$2:$G$1000,0)),ISNUMBER(MATCH(LEFT(C1507,FIND(" ",C1507&amp;" ")-1),'Look Up Values'!$AE$2:$AE$2000,0)))),"","EWC error")),"")</f>
        <v/>
      </c>
      <c r="M1507" s="242" t="str" cm="1">
        <f t="array" ref="M1507">IF(AND(G1507&lt;&gt;0,G1507&lt;&gt;""),IF(E1507="","",IF(ISNUMBER(MATCH(SUBSTITUTE(E1507," ",""),SUBSTITUTE('Look Up Values'!$I$2:$I$10," ",""),0)),"","State error")),"")</f>
        <v/>
      </c>
      <c r="N1507" s="242" t="str" cm="1">
        <f t="array" ref="N1507">IF(AND(G1507&lt;&gt;0,G1507&lt;&gt;""),IF(F1507="","",IF(ISNUMBER(MATCH(SUBSTITUTE(F1507," ",""),SUBSTITUTE('Look Up Values'!$W$2:$W$30," ",""),0)),"","D&amp;R error")),"")</f>
        <v/>
      </c>
      <c r="O1507" s="256" t="str">
        <f t="shared" si="47"/>
        <v/>
      </c>
    </row>
    <row r="1508" spans="1:15" ht="15.75">
      <c r="A1508" s="250">
        <v>1501</v>
      </c>
      <c r="B1508" s="208"/>
      <c r="C1508" s="49"/>
      <c r="D1508" s="50"/>
      <c r="E1508" s="50"/>
      <c r="F1508" s="50"/>
      <c r="G1508" s="209"/>
      <c r="H1508" s="48"/>
      <c r="I1508" s="457" t="str">
        <f t="shared" si="46"/>
        <v/>
      </c>
      <c r="J1508" s="241" cm="1">
        <f t="array" ref="J1508">SUMPRODUCT(--(K1508:N1508&lt;&gt;"")) + IF(TRIM(O1508)="",0,LEN(O1508)-LEN(SUBSTITUTE(O1508,",",""))+1)</f>
        <v>0</v>
      </c>
      <c r="K1508" s="242" t="str">
        <f>IF(AND(G1508&lt;&gt;0,G1508&lt;&gt;""),IF(B1508="","",IF(ISNUMBER(MATCH(B1508,'Look Up Values'!$B$2:$B$500,0)),"","Dest. error")),"")</f>
        <v/>
      </c>
      <c r="L1508" s="242" t="str">
        <f>IF(AND(G1508&lt;&gt;0,G1508&lt;&gt;""),IF(C1508="","",IF(AND(ISNUMBER(--LEFT(C1508,FIND(" ",C1508&amp;" ")-1)),OR(LEN(LEFT(C1508,FIND(" ",C1508&amp;" ")-1))=6,LEN(LEFT(C1508,FIND(" ",C1508&amp;" ")-1))=7),OR(ISNUMBER(MATCH(LEFT(C1508,FIND(" ",C1508&amp;" ")-1),'Look Up Values'!$G$2:$G$1000,0)),ISNUMBER(MATCH(LEFT(C1508,FIND(" ",C1508&amp;" ")-1),'Look Up Values'!$AE$2:$AE$2000,0)))),"","EWC error")),"")</f>
        <v/>
      </c>
      <c r="M1508" s="242" t="str" cm="1">
        <f t="array" ref="M1508">IF(AND(G1508&lt;&gt;0,G1508&lt;&gt;""),IF(E1508="","",IF(ISNUMBER(MATCH(SUBSTITUTE(E1508," ",""),SUBSTITUTE('Look Up Values'!$I$2:$I$10," ",""),0)),"","State error")),"")</f>
        <v/>
      </c>
      <c r="N1508" s="242" t="str" cm="1">
        <f t="array" ref="N1508">IF(AND(G1508&lt;&gt;0,G1508&lt;&gt;""),IF(F1508="","",IF(ISNUMBER(MATCH(SUBSTITUTE(F1508," ",""),SUBSTITUTE('Look Up Values'!$W$2:$W$30," ",""),0)),"","D&amp;R error")),"")</f>
        <v/>
      </c>
      <c r="O1508" s="256" t="str">
        <f t="shared" si="47"/>
        <v/>
      </c>
    </row>
    <row r="1509" spans="1:15" ht="15.75">
      <c r="A1509" s="250">
        <v>1502</v>
      </c>
      <c r="B1509" s="208"/>
      <c r="C1509" s="49"/>
      <c r="D1509" s="50"/>
      <c r="E1509" s="50"/>
      <c r="F1509" s="50"/>
      <c r="G1509" s="209"/>
      <c r="H1509" s="48"/>
      <c r="I1509" s="457" t="str">
        <f t="shared" si="46"/>
        <v/>
      </c>
      <c r="J1509" s="241" cm="1">
        <f t="array" ref="J1509">SUMPRODUCT(--(K1509:N1509&lt;&gt;"")) + IF(TRIM(O1509)="",0,LEN(O1509)-LEN(SUBSTITUTE(O1509,",",""))+1)</f>
        <v>0</v>
      </c>
      <c r="K1509" s="242" t="str">
        <f>IF(AND(G1509&lt;&gt;0,G1509&lt;&gt;""),IF(B1509="","",IF(ISNUMBER(MATCH(B1509,'Look Up Values'!$B$2:$B$500,0)),"","Dest. error")),"")</f>
        <v/>
      </c>
      <c r="L1509" s="242" t="str">
        <f>IF(AND(G1509&lt;&gt;0,G1509&lt;&gt;""),IF(C1509="","",IF(AND(ISNUMBER(--LEFT(C1509,FIND(" ",C1509&amp;" ")-1)),OR(LEN(LEFT(C1509,FIND(" ",C1509&amp;" ")-1))=6,LEN(LEFT(C1509,FIND(" ",C1509&amp;" ")-1))=7),OR(ISNUMBER(MATCH(LEFT(C1509,FIND(" ",C1509&amp;" ")-1),'Look Up Values'!$G$2:$G$1000,0)),ISNUMBER(MATCH(LEFT(C1509,FIND(" ",C1509&amp;" ")-1),'Look Up Values'!$AE$2:$AE$2000,0)))),"","EWC error")),"")</f>
        <v/>
      </c>
      <c r="M1509" s="242" t="str" cm="1">
        <f t="array" ref="M1509">IF(AND(G1509&lt;&gt;0,G1509&lt;&gt;""),IF(E1509="","",IF(ISNUMBER(MATCH(SUBSTITUTE(E1509," ",""),SUBSTITUTE('Look Up Values'!$I$2:$I$10," ",""),0)),"","State error")),"")</f>
        <v/>
      </c>
      <c r="N1509" s="242" t="str" cm="1">
        <f t="array" ref="N1509">IF(AND(G1509&lt;&gt;0,G1509&lt;&gt;""),IF(F1509="","",IF(ISNUMBER(MATCH(SUBSTITUTE(F1509," ",""),SUBSTITUTE('Look Up Values'!$W$2:$W$30," ",""),0)),"","D&amp;R error")),"")</f>
        <v/>
      </c>
      <c r="O1509" s="256" t="str">
        <f t="shared" si="47"/>
        <v/>
      </c>
    </row>
    <row r="1510" spans="1:15" ht="15.75">
      <c r="A1510" s="250">
        <v>1503</v>
      </c>
      <c r="B1510" s="208"/>
      <c r="C1510" s="49"/>
      <c r="D1510" s="50"/>
      <c r="E1510" s="50"/>
      <c r="F1510" s="50"/>
      <c r="G1510" s="209"/>
      <c r="H1510" s="48"/>
      <c r="I1510" s="457" t="str">
        <f t="shared" si="46"/>
        <v/>
      </c>
      <c r="J1510" s="241" cm="1">
        <f t="array" ref="J1510">SUMPRODUCT(--(K1510:N1510&lt;&gt;"")) + IF(TRIM(O1510)="",0,LEN(O1510)-LEN(SUBSTITUTE(O1510,",",""))+1)</f>
        <v>0</v>
      </c>
      <c r="K1510" s="242" t="str">
        <f>IF(AND(G1510&lt;&gt;0,G1510&lt;&gt;""),IF(B1510="","",IF(ISNUMBER(MATCH(B1510,'Look Up Values'!$B$2:$B$500,0)),"","Dest. error")),"")</f>
        <v/>
      </c>
      <c r="L1510" s="242" t="str">
        <f>IF(AND(G1510&lt;&gt;0,G1510&lt;&gt;""),IF(C1510="","",IF(AND(ISNUMBER(--LEFT(C1510,FIND(" ",C1510&amp;" ")-1)),OR(LEN(LEFT(C1510,FIND(" ",C1510&amp;" ")-1))=6,LEN(LEFT(C1510,FIND(" ",C1510&amp;" ")-1))=7),OR(ISNUMBER(MATCH(LEFT(C1510,FIND(" ",C1510&amp;" ")-1),'Look Up Values'!$G$2:$G$1000,0)),ISNUMBER(MATCH(LEFT(C1510,FIND(" ",C1510&amp;" ")-1),'Look Up Values'!$AE$2:$AE$2000,0)))),"","EWC error")),"")</f>
        <v/>
      </c>
      <c r="M1510" s="242" t="str" cm="1">
        <f t="array" ref="M1510">IF(AND(G1510&lt;&gt;0,G1510&lt;&gt;""),IF(E1510="","",IF(ISNUMBER(MATCH(SUBSTITUTE(E1510," ",""),SUBSTITUTE('Look Up Values'!$I$2:$I$10," ",""),0)),"","State error")),"")</f>
        <v/>
      </c>
      <c r="N1510" s="242" t="str" cm="1">
        <f t="array" ref="N1510">IF(AND(G1510&lt;&gt;0,G1510&lt;&gt;""),IF(F1510="","",IF(ISNUMBER(MATCH(SUBSTITUTE(F1510," ",""),SUBSTITUTE('Look Up Values'!$W$2:$W$30," ",""),0)),"","D&amp;R error")),"")</f>
        <v/>
      </c>
      <c r="O1510" s="256" t="str">
        <f t="shared" si="47"/>
        <v/>
      </c>
    </row>
    <row r="1511" spans="1:15" ht="15.75">
      <c r="A1511" s="250">
        <v>1504</v>
      </c>
      <c r="B1511" s="208"/>
      <c r="C1511" s="49"/>
      <c r="D1511" s="50"/>
      <c r="E1511" s="50"/>
      <c r="F1511" s="50"/>
      <c r="G1511" s="209"/>
      <c r="H1511" s="48"/>
      <c r="I1511" s="457" t="str">
        <f t="shared" si="46"/>
        <v/>
      </c>
      <c r="J1511" s="241" cm="1">
        <f t="array" ref="J1511">SUMPRODUCT(--(K1511:N1511&lt;&gt;"")) + IF(TRIM(O1511)="",0,LEN(O1511)-LEN(SUBSTITUTE(O1511,",",""))+1)</f>
        <v>0</v>
      </c>
      <c r="K1511" s="242" t="str">
        <f>IF(AND(G1511&lt;&gt;0,G1511&lt;&gt;""),IF(B1511="","",IF(ISNUMBER(MATCH(B1511,'Look Up Values'!$B$2:$B$500,0)),"","Dest. error")),"")</f>
        <v/>
      </c>
      <c r="L1511" s="242" t="str">
        <f>IF(AND(G1511&lt;&gt;0,G1511&lt;&gt;""),IF(C1511="","",IF(AND(ISNUMBER(--LEFT(C1511,FIND(" ",C1511&amp;" ")-1)),OR(LEN(LEFT(C1511,FIND(" ",C1511&amp;" ")-1))=6,LEN(LEFT(C1511,FIND(" ",C1511&amp;" ")-1))=7),OR(ISNUMBER(MATCH(LEFT(C1511,FIND(" ",C1511&amp;" ")-1),'Look Up Values'!$G$2:$G$1000,0)),ISNUMBER(MATCH(LEFT(C1511,FIND(" ",C1511&amp;" ")-1),'Look Up Values'!$AE$2:$AE$2000,0)))),"","EWC error")),"")</f>
        <v/>
      </c>
      <c r="M1511" s="242" t="str" cm="1">
        <f t="array" ref="M1511">IF(AND(G1511&lt;&gt;0,G1511&lt;&gt;""),IF(E1511="","",IF(ISNUMBER(MATCH(SUBSTITUTE(E1511," ",""),SUBSTITUTE('Look Up Values'!$I$2:$I$10," ",""),0)),"","State error")),"")</f>
        <v/>
      </c>
      <c r="N1511" s="242" t="str" cm="1">
        <f t="array" ref="N1511">IF(AND(G1511&lt;&gt;0,G1511&lt;&gt;""),IF(F1511="","",IF(ISNUMBER(MATCH(SUBSTITUTE(F1511," ",""),SUBSTITUTE('Look Up Values'!$W$2:$W$30," ",""),0)),"","D&amp;R error")),"")</f>
        <v/>
      </c>
      <c r="O1511" s="256" t="str">
        <f t="shared" si="47"/>
        <v/>
      </c>
    </row>
    <row r="1512" spans="1:15" ht="15.75">
      <c r="A1512" s="250">
        <v>1505</v>
      </c>
      <c r="B1512" s="208"/>
      <c r="C1512" s="49"/>
      <c r="D1512" s="50"/>
      <c r="E1512" s="50"/>
      <c r="F1512" s="50"/>
      <c r="G1512" s="209"/>
      <c r="H1512" s="48"/>
      <c r="I1512" s="457" t="str">
        <f t="shared" si="46"/>
        <v/>
      </c>
      <c r="J1512" s="241" cm="1">
        <f t="array" ref="J1512">SUMPRODUCT(--(K1512:N1512&lt;&gt;"")) + IF(TRIM(O1512)="",0,LEN(O1512)-LEN(SUBSTITUTE(O1512,",",""))+1)</f>
        <v>0</v>
      </c>
      <c r="K1512" s="242" t="str">
        <f>IF(AND(G1512&lt;&gt;0,G1512&lt;&gt;""),IF(B1512="","",IF(ISNUMBER(MATCH(B1512,'Look Up Values'!$B$2:$B$500,0)),"","Dest. error")),"")</f>
        <v/>
      </c>
      <c r="L1512" s="242" t="str">
        <f>IF(AND(G1512&lt;&gt;0,G1512&lt;&gt;""),IF(C1512="","",IF(AND(ISNUMBER(--LEFT(C1512,FIND(" ",C1512&amp;" ")-1)),OR(LEN(LEFT(C1512,FIND(" ",C1512&amp;" ")-1))=6,LEN(LEFT(C1512,FIND(" ",C1512&amp;" ")-1))=7),OR(ISNUMBER(MATCH(LEFT(C1512,FIND(" ",C1512&amp;" ")-1),'Look Up Values'!$G$2:$G$1000,0)),ISNUMBER(MATCH(LEFT(C1512,FIND(" ",C1512&amp;" ")-1),'Look Up Values'!$AE$2:$AE$2000,0)))),"","EWC error")),"")</f>
        <v/>
      </c>
      <c r="M1512" s="242" t="str" cm="1">
        <f t="array" ref="M1512">IF(AND(G1512&lt;&gt;0,G1512&lt;&gt;""),IF(E1512="","",IF(ISNUMBER(MATCH(SUBSTITUTE(E1512," ",""),SUBSTITUTE('Look Up Values'!$I$2:$I$10," ",""),0)),"","State error")),"")</f>
        <v/>
      </c>
      <c r="N1512" s="242" t="str" cm="1">
        <f t="array" ref="N1512">IF(AND(G1512&lt;&gt;0,G1512&lt;&gt;""),IF(F1512="","",IF(ISNUMBER(MATCH(SUBSTITUTE(F1512," ",""),SUBSTITUTE('Look Up Values'!$W$2:$W$30," ",""),0)),"","D&amp;R error")),"")</f>
        <v/>
      </c>
      <c r="O1512" s="256" t="str">
        <f t="shared" si="47"/>
        <v/>
      </c>
    </row>
    <row r="1513" spans="1:15" ht="15.75">
      <c r="A1513" s="250">
        <v>1506</v>
      </c>
      <c r="B1513" s="208"/>
      <c r="C1513" s="49"/>
      <c r="D1513" s="50"/>
      <c r="E1513" s="50"/>
      <c r="F1513" s="50"/>
      <c r="G1513" s="209"/>
      <c r="H1513" s="48"/>
      <c r="I1513" s="457" t="str">
        <f t="shared" si="46"/>
        <v/>
      </c>
      <c r="J1513" s="241" cm="1">
        <f t="array" ref="J1513">SUMPRODUCT(--(K1513:N1513&lt;&gt;"")) + IF(TRIM(O1513)="",0,LEN(O1513)-LEN(SUBSTITUTE(O1513,",",""))+1)</f>
        <v>0</v>
      </c>
      <c r="K1513" s="242" t="str">
        <f>IF(AND(G1513&lt;&gt;0,G1513&lt;&gt;""),IF(B1513="","",IF(ISNUMBER(MATCH(B1513,'Look Up Values'!$B$2:$B$500,0)),"","Dest. error")),"")</f>
        <v/>
      </c>
      <c r="L1513" s="242" t="str">
        <f>IF(AND(G1513&lt;&gt;0,G1513&lt;&gt;""),IF(C1513="","",IF(AND(ISNUMBER(--LEFT(C1513,FIND(" ",C1513&amp;" ")-1)),OR(LEN(LEFT(C1513,FIND(" ",C1513&amp;" ")-1))=6,LEN(LEFT(C1513,FIND(" ",C1513&amp;" ")-1))=7),OR(ISNUMBER(MATCH(LEFT(C1513,FIND(" ",C1513&amp;" ")-1),'Look Up Values'!$G$2:$G$1000,0)),ISNUMBER(MATCH(LEFT(C1513,FIND(" ",C1513&amp;" ")-1),'Look Up Values'!$AE$2:$AE$2000,0)))),"","EWC error")),"")</f>
        <v/>
      </c>
      <c r="M1513" s="242" t="str" cm="1">
        <f t="array" ref="M1513">IF(AND(G1513&lt;&gt;0,G1513&lt;&gt;""),IF(E1513="","",IF(ISNUMBER(MATCH(SUBSTITUTE(E1513," ",""),SUBSTITUTE('Look Up Values'!$I$2:$I$10," ",""),0)),"","State error")),"")</f>
        <v/>
      </c>
      <c r="N1513" s="242" t="str" cm="1">
        <f t="array" ref="N1513">IF(AND(G1513&lt;&gt;0,G1513&lt;&gt;""),IF(F1513="","",IF(ISNUMBER(MATCH(SUBSTITUTE(F1513," ",""),SUBSTITUTE('Look Up Values'!$W$2:$W$30," ",""),0)),"","D&amp;R error")),"")</f>
        <v/>
      </c>
      <c r="O1513" s="256" t="str">
        <f t="shared" si="47"/>
        <v/>
      </c>
    </row>
    <row r="1514" spans="1:15" ht="15.75">
      <c r="A1514" s="250">
        <v>1507</v>
      </c>
      <c r="B1514" s="208"/>
      <c r="C1514" s="49"/>
      <c r="D1514" s="50"/>
      <c r="E1514" s="50"/>
      <c r="F1514" s="50"/>
      <c r="G1514" s="209"/>
      <c r="H1514" s="48"/>
      <c r="I1514" s="457" t="str">
        <f t="shared" si="46"/>
        <v/>
      </c>
      <c r="J1514" s="241" cm="1">
        <f t="array" ref="J1514">SUMPRODUCT(--(K1514:N1514&lt;&gt;"")) + IF(TRIM(O1514)="",0,LEN(O1514)-LEN(SUBSTITUTE(O1514,",",""))+1)</f>
        <v>0</v>
      </c>
      <c r="K1514" s="242" t="str">
        <f>IF(AND(G1514&lt;&gt;0,G1514&lt;&gt;""),IF(B1514="","",IF(ISNUMBER(MATCH(B1514,'Look Up Values'!$B$2:$B$500,0)),"","Dest. error")),"")</f>
        <v/>
      </c>
      <c r="L1514" s="242" t="str">
        <f>IF(AND(G1514&lt;&gt;0,G1514&lt;&gt;""),IF(C1514="","",IF(AND(ISNUMBER(--LEFT(C1514,FIND(" ",C1514&amp;" ")-1)),OR(LEN(LEFT(C1514,FIND(" ",C1514&amp;" ")-1))=6,LEN(LEFT(C1514,FIND(" ",C1514&amp;" ")-1))=7),OR(ISNUMBER(MATCH(LEFT(C1514,FIND(" ",C1514&amp;" ")-1),'Look Up Values'!$G$2:$G$1000,0)),ISNUMBER(MATCH(LEFT(C1514,FIND(" ",C1514&amp;" ")-1),'Look Up Values'!$AE$2:$AE$2000,0)))),"","EWC error")),"")</f>
        <v/>
      </c>
      <c r="M1514" s="242" t="str" cm="1">
        <f t="array" ref="M1514">IF(AND(G1514&lt;&gt;0,G1514&lt;&gt;""),IF(E1514="","",IF(ISNUMBER(MATCH(SUBSTITUTE(E1514," ",""),SUBSTITUTE('Look Up Values'!$I$2:$I$10," ",""),0)),"","State error")),"")</f>
        <v/>
      </c>
      <c r="N1514" s="242" t="str" cm="1">
        <f t="array" ref="N1514">IF(AND(G1514&lt;&gt;0,G1514&lt;&gt;""),IF(F1514="","",IF(ISNUMBER(MATCH(SUBSTITUTE(F1514," ",""),SUBSTITUTE('Look Up Values'!$W$2:$W$30," ",""),0)),"","D&amp;R error")),"")</f>
        <v/>
      </c>
      <c r="O1514" s="256" t="str">
        <f t="shared" si="47"/>
        <v/>
      </c>
    </row>
    <row r="1515" spans="1:15" ht="15.75">
      <c r="A1515" s="250">
        <v>1508</v>
      </c>
      <c r="B1515" s="208"/>
      <c r="C1515" s="49"/>
      <c r="D1515" s="50"/>
      <c r="E1515" s="50"/>
      <c r="F1515" s="50"/>
      <c r="G1515" s="209"/>
      <c r="H1515" s="48"/>
      <c r="I1515" s="457" t="str">
        <f t="shared" si="46"/>
        <v/>
      </c>
      <c r="J1515" s="241" cm="1">
        <f t="array" ref="J1515">SUMPRODUCT(--(K1515:N1515&lt;&gt;"")) + IF(TRIM(O1515)="",0,LEN(O1515)-LEN(SUBSTITUTE(O1515,",",""))+1)</f>
        <v>0</v>
      </c>
      <c r="K1515" s="242" t="str">
        <f>IF(AND(G1515&lt;&gt;0,G1515&lt;&gt;""),IF(B1515="","",IF(ISNUMBER(MATCH(B1515,'Look Up Values'!$B$2:$B$500,0)),"","Dest. error")),"")</f>
        <v/>
      </c>
      <c r="L1515" s="242" t="str">
        <f>IF(AND(G1515&lt;&gt;0,G1515&lt;&gt;""),IF(C1515="","",IF(AND(ISNUMBER(--LEFT(C1515,FIND(" ",C1515&amp;" ")-1)),OR(LEN(LEFT(C1515,FIND(" ",C1515&amp;" ")-1))=6,LEN(LEFT(C1515,FIND(" ",C1515&amp;" ")-1))=7),OR(ISNUMBER(MATCH(LEFT(C1515,FIND(" ",C1515&amp;" ")-1),'Look Up Values'!$G$2:$G$1000,0)),ISNUMBER(MATCH(LEFT(C1515,FIND(" ",C1515&amp;" ")-1),'Look Up Values'!$AE$2:$AE$2000,0)))),"","EWC error")),"")</f>
        <v/>
      </c>
      <c r="M1515" s="242" t="str" cm="1">
        <f t="array" ref="M1515">IF(AND(G1515&lt;&gt;0,G1515&lt;&gt;""),IF(E1515="","",IF(ISNUMBER(MATCH(SUBSTITUTE(E1515," ",""),SUBSTITUTE('Look Up Values'!$I$2:$I$10," ",""),0)),"","State error")),"")</f>
        <v/>
      </c>
      <c r="N1515" s="242" t="str" cm="1">
        <f t="array" ref="N1515">IF(AND(G1515&lt;&gt;0,G1515&lt;&gt;""),IF(F1515="","",IF(ISNUMBER(MATCH(SUBSTITUTE(F1515," ",""),SUBSTITUTE('Look Up Values'!$W$2:$W$30," ",""),0)),"","D&amp;R error")),"")</f>
        <v/>
      </c>
      <c r="O1515" s="256" t="str">
        <f t="shared" si="47"/>
        <v/>
      </c>
    </row>
    <row r="1516" spans="1:15" ht="15.75">
      <c r="A1516" s="250">
        <v>1509</v>
      </c>
      <c r="B1516" s="208"/>
      <c r="C1516" s="49"/>
      <c r="D1516" s="50"/>
      <c r="E1516" s="50"/>
      <c r="F1516" s="50"/>
      <c r="G1516" s="209"/>
      <c r="H1516" s="48"/>
      <c r="I1516" s="457" t="str">
        <f t="shared" si="46"/>
        <v/>
      </c>
      <c r="J1516" s="241" cm="1">
        <f t="array" ref="J1516">SUMPRODUCT(--(K1516:N1516&lt;&gt;"")) + IF(TRIM(O1516)="",0,LEN(O1516)-LEN(SUBSTITUTE(O1516,",",""))+1)</f>
        <v>0</v>
      </c>
      <c r="K1516" s="242" t="str">
        <f>IF(AND(G1516&lt;&gt;0,G1516&lt;&gt;""),IF(B1516="","",IF(ISNUMBER(MATCH(B1516,'Look Up Values'!$B$2:$B$500,0)),"","Dest. error")),"")</f>
        <v/>
      </c>
      <c r="L1516" s="242" t="str">
        <f>IF(AND(G1516&lt;&gt;0,G1516&lt;&gt;""),IF(C1516="","",IF(AND(ISNUMBER(--LEFT(C1516,FIND(" ",C1516&amp;" ")-1)),OR(LEN(LEFT(C1516,FIND(" ",C1516&amp;" ")-1))=6,LEN(LEFT(C1516,FIND(" ",C1516&amp;" ")-1))=7),OR(ISNUMBER(MATCH(LEFT(C1516,FIND(" ",C1516&amp;" ")-1),'Look Up Values'!$G$2:$G$1000,0)),ISNUMBER(MATCH(LEFT(C1516,FIND(" ",C1516&amp;" ")-1),'Look Up Values'!$AE$2:$AE$2000,0)))),"","EWC error")),"")</f>
        <v/>
      </c>
      <c r="M1516" s="242" t="str" cm="1">
        <f t="array" ref="M1516">IF(AND(G1516&lt;&gt;0,G1516&lt;&gt;""),IF(E1516="","",IF(ISNUMBER(MATCH(SUBSTITUTE(E1516," ",""),SUBSTITUTE('Look Up Values'!$I$2:$I$10," ",""),0)),"","State error")),"")</f>
        <v/>
      </c>
      <c r="N1516" s="242" t="str" cm="1">
        <f t="array" ref="N1516">IF(AND(G1516&lt;&gt;0,G1516&lt;&gt;""),IF(F1516="","",IF(ISNUMBER(MATCH(SUBSTITUTE(F1516," ",""),SUBSTITUTE('Look Up Values'!$W$2:$W$30," ",""),0)),"","D&amp;R error")),"")</f>
        <v/>
      </c>
      <c r="O1516" s="256" t="str">
        <f t="shared" si="47"/>
        <v/>
      </c>
    </row>
    <row r="1517" spans="1:15" ht="15.75">
      <c r="A1517" s="250">
        <v>1510</v>
      </c>
      <c r="B1517" s="208"/>
      <c r="C1517" s="49"/>
      <c r="D1517" s="50"/>
      <c r="E1517" s="50"/>
      <c r="F1517" s="50"/>
      <c r="G1517" s="209"/>
      <c r="H1517" s="48"/>
      <c r="I1517" s="457" t="str">
        <f t="shared" si="46"/>
        <v/>
      </c>
      <c r="J1517" s="241" cm="1">
        <f t="array" ref="J1517">SUMPRODUCT(--(K1517:N1517&lt;&gt;"")) + IF(TRIM(O1517)="",0,LEN(O1517)-LEN(SUBSTITUTE(O1517,",",""))+1)</f>
        <v>0</v>
      </c>
      <c r="K1517" s="242" t="str">
        <f>IF(AND(G1517&lt;&gt;0,G1517&lt;&gt;""),IF(B1517="","",IF(ISNUMBER(MATCH(B1517,'Look Up Values'!$B$2:$B$500,0)),"","Dest. error")),"")</f>
        <v/>
      </c>
      <c r="L1517" s="242" t="str">
        <f>IF(AND(G1517&lt;&gt;0,G1517&lt;&gt;""),IF(C1517="","",IF(AND(ISNUMBER(--LEFT(C1517,FIND(" ",C1517&amp;" ")-1)),OR(LEN(LEFT(C1517,FIND(" ",C1517&amp;" ")-1))=6,LEN(LEFT(C1517,FIND(" ",C1517&amp;" ")-1))=7),OR(ISNUMBER(MATCH(LEFT(C1517,FIND(" ",C1517&amp;" ")-1),'Look Up Values'!$G$2:$G$1000,0)),ISNUMBER(MATCH(LEFT(C1517,FIND(" ",C1517&amp;" ")-1),'Look Up Values'!$AE$2:$AE$2000,0)))),"","EWC error")),"")</f>
        <v/>
      </c>
      <c r="M1517" s="242" t="str" cm="1">
        <f t="array" ref="M1517">IF(AND(G1517&lt;&gt;0,G1517&lt;&gt;""),IF(E1517="","",IF(ISNUMBER(MATCH(SUBSTITUTE(E1517," ",""),SUBSTITUTE('Look Up Values'!$I$2:$I$10," ",""),0)),"","State error")),"")</f>
        <v/>
      </c>
      <c r="N1517" s="242" t="str" cm="1">
        <f t="array" ref="N1517">IF(AND(G1517&lt;&gt;0,G1517&lt;&gt;""),IF(F1517="","",IF(ISNUMBER(MATCH(SUBSTITUTE(F1517," ",""),SUBSTITUTE('Look Up Values'!$W$2:$W$30," ",""),0)),"","D&amp;R error")),"")</f>
        <v/>
      </c>
      <c r="O1517" s="256" t="str">
        <f t="shared" si="47"/>
        <v/>
      </c>
    </row>
    <row r="1518" spans="1:15" ht="15.75">
      <c r="A1518" s="250">
        <v>1511</v>
      </c>
      <c r="B1518" s="208"/>
      <c r="C1518" s="49"/>
      <c r="D1518" s="50"/>
      <c r="E1518" s="50"/>
      <c r="F1518" s="50"/>
      <c r="G1518" s="209"/>
      <c r="H1518" s="48"/>
      <c r="I1518" s="457" t="str">
        <f t="shared" si="46"/>
        <v/>
      </c>
      <c r="J1518" s="241" cm="1">
        <f t="array" ref="J1518">SUMPRODUCT(--(K1518:N1518&lt;&gt;"")) + IF(TRIM(O1518)="",0,LEN(O1518)-LEN(SUBSTITUTE(O1518,",",""))+1)</f>
        <v>0</v>
      </c>
      <c r="K1518" s="242" t="str">
        <f>IF(AND(G1518&lt;&gt;0,G1518&lt;&gt;""),IF(B1518="","",IF(ISNUMBER(MATCH(B1518,'Look Up Values'!$B$2:$B$500,0)),"","Dest. error")),"")</f>
        <v/>
      </c>
      <c r="L1518" s="242" t="str">
        <f>IF(AND(G1518&lt;&gt;0,G1518&lt;&gt;""),IF(C1518="","",IF(AND(ISNUMBER(--LEFT(C1518,FIND(" ",C1518&amp;" ")-1)),OR(LEN(LEFT(C1518,FIND(" ",C1518&amp;" ")-1))=6,LEN(LEFT(C1518,FIND(" ",C1518&amp;" ")-1))=7),OR(ISNUMBER(MATCH(LEFT(C1518,FIND(" ",C1518&amp;" ")-1),'Look Up Values'!$G$2:$G$1000,0)),ISNUMBER(MATCH(LEFT(C1518,FIND(" ",C1518&amp;" ")-1),'Look Up Values'!$AE$2:$AE$2000,0)))),"","EWC error")),"")</f>
        <v/>
      </c>
      <c r="M1518" s="242" t="str" cm="1">
        <f t="array" ref="M1518">IF(AND(G1518&lt;&gt;0,G1518&lt;&gt;""),IF(E1518="","",IF(ISNUMBER(MATCH(SUBSTITUTE(E1518," ",""),SUBSTITUTE('Look Up Values'!$I$2:$I$10," ",""),0)),"","State error")),"")</f>
        <v/>
      </c>
      <c r="N1518" s="242" t="str" cm="1">
        <f t="array" ref="N1518">IF(AND(G1518&lt;&gt;0,G1518&lt;&gt;""),IF(F1518="","",IF(ISNUMBER(MATCH(SUBSTITUTE(F1518," ",""),SUBSTITUTE('Look Up Values'!$W$2:$W$30," ",""),0)),"","D&amp;R error")),"")</f>
        <v/>
      </c>
      <c r="O1518" s="256" t="str">
        <f t="shared" si="47"/>
        <v/>
      </c>
    </row>
    <row r="1519" spans="1:15" ht="15.75">
      <c r="A1519" s="250">
        <v>1512</v>
      </c>
      <c r="B1519" s="208"/>
      <c r="C1519" s="49"/>
      <c r="D1519" s="50"/>
      <c r="E1519" s="50"/>
      <c r="F1519" s="50"/>
      <c r="G1519" s="209"/>
      <c r="H1519" s="48"/>
      <c r="I1519" s="457" t="str">
        <f t="shared" si="46"/>
        <v/>
      </c>
      <c r="J1519" s="241" cm="1">
        <f t="array" ref="J1519">SUMPRODUCT(--(K1519:N1519&lt;&gt;"")) + IF(TRIM(O1519)="",0,LEN(O1519)-LEN(SUBSTITUTE(O1519,",",""))+1)</f>
        <v>0</v>
      </c>
      <c r="K1519" s="242" t="str">
        <f>IF(AND(G1519&lt;&gt;0,G1519&lt;&gt;""),IF(B1519="","",IF(ISNUMBER(MATCH(B1519,'Look Up Values'!$B$2:$B$500,0)),"","Dest. error")),"")</f>
        <v/>
      </c>
      <c r="L1519" s="242" t="str">
        <f>IF(AND(G1519&lt;&gt;0,G1519&lt;&gt;""),IF(C1519="","",IF(AND(ISNUMBER(--LEFT(C1519,FIND(" ",C1519&amp;" ")-1)),OR(LEN(LEFT(C1519,FIND(" ",C1519&amp;" ")-1))=6,LEN(LEFT(C1519,FIND(" ",C1519&amp;" ")-1))=7),OR(ISNUMBER(MATCH(LEFT(C1519,FIND(" ",C1519&amp;" ")-1),'Look Up Values'!$G$2:$G$1000,0)),ISNUMBER(MATCH(LEFT(C1519,FIND(" ",C1519&amp;" ")-1),'Look Up Values'!$AE$2:$AE$2000,0)))),"","EWC error")),"")</f>
        <v/>
      </c>
      <c r="M1519" s="242" t="str" cm="1">
        <f t="array" ref="M1519">IF(AND(G1519&lt;&gt;0,G1519&lt;&gt;""),IF(E1519="","",IF(ISNUMBER(MATCH(SUBSTITUTE(E1519," ",""),SUBSTITUTE('Look Up Values'!$I$2:$I$10," ",""),0)),"","State error")),"")</f>
        <v/>
      </c>
      <c r="N1519" s="242" t="str" cm="1">
        <f t="array" ref="N1519">IF(AND(G1519&lt;&gt;0,G1519&lt;&gt;""),IF(F1519="","",IF(ISNUMBER(MATCH(SUBSTITUTE(F1519," ",""),SUBSTITUTE('Look Up Values'!$W$2:$W$30," ",""),0)),"","D&amp;R error")),"")</f>
        <v/>
      </c>
      <c r="O1519" s="256" t="str">
        <f t="shared" si="47"/>
        <v/>
      </c>
    </row>
    <row r="1520" spans="1:15" ht="15.75">
      <c r="A1520" s="250">
        <v>1513</v>
      </c>
      <c r="B1520" s="208"/>
      <c r="C1520" s="49"/>
      <c r="D1520" s="50"/>
      <c r="E1520" s="50"/>
      <c r="F1520" s="50"/>
      <c r="G1520" s="209"/>
      <c r="H1520" s="48"/>
      <c r="I1520" s="457" t="str">
        <f t="shared" si="46"/>
        <v/>
      </c>
      <c r="J1520" s="241" cm="1">
        <f t="array" ref="J1520">SUMPRODUCT(--(K1520:N1520&lt;&gt;"")) + IF(TRIM(O1520)="",0,LEN(O1520)-LEN(SUBSTITUTE(O1520,",",""))+1)</f>
        <v>0</v>
      </c>
      <c r="K1520" s="242" t="str">
        <f>IF(AND(G1520&lt;&gt;0,G1520&lt;&gt;""),IF(B1520="","",IF(ISNUMBER(MATCH(B1520,'Look Up Values'!$B$2:$B$500,0)),"","Dest. error")),"")</f>
        <v/>
      </c>
      <c r="L1520" s="242" t="str">
        <f>IF(AND(G1520&lt;&gt;0,G1520&lt;&gt;""),IF(C1520="","",IF(AND(ISNUMBER(--LEFT(C1520,FIND(" ",C1520&amp;" ")-1)),OR(LEN(LEFT(C1520,FIND(" ",C1520&amp;" ")-1))=6,LEN(LEFT(C1520,FIND(" ",C1520&amp;" ")-1))=7),OR(ISNUMBER(MATCH(LEFT(C1520,FIND(" ",C1520&amp;" ")-1),'Look Up Values'!$G$2:$G$1000,0)),ISNUMBER(MATCH(LEFT(C1520,FIND(" ",C1520&amp;" ")-1),'Look Up Values'!$AE$2:$AE$2000,0)))),"","EWC error")),"")</f>
        <v/>
      </c>
      <c r="M1520" s="242" t="str" cm="1">
        <f t="array" ref="M1520">IF(AND(G1520&lt;&gt;0,G1520&lt;&gt;""),IF(E1520="","",IF(ISNUMBER(MATCH(SUBSTITUTE(E1520," ",""),SUBSTITUTE('Look Up Values'!$I$2:$I$10," ",""),0)),"","State error")),"")</f>
        <v/>
      </c>
      <c r="N1520" s="242" t="str" cm="1">
        <f t="array" ref="N1520">IF(AND(G1520&lt;&gt;0,G1520&lt;&gt;""),IF(F1520="","",IF(ISNUMBER(MATCH(SUBSTITUTE(F1520," ",""),SUBSTITUTE('Look Up Values'!$W$2:$W$30," ",""),0)),"","D&amp;R error")),"")</f>
        <v/>
      </c>
      <c r="O1520" s="256" t="str">
        <f t="shared" si="47"/>
        <v/>
      </c>
    </row>
    <row r="1521" spans="1:15" ht="15.75">
      <c r="A1521" s="250">
        <v>1514</v>
      </c>
      <c r="B1521" s="208"/>
      <c r="C1521" s="49"/>
      <c r="D1521" s="50"/>
      <c r="E1521" s="50"/>
      <c r="F1521" s="50"/>
      <c r="G1521" s="209"/>
      <c r="H1521" s="48"/>
      <c r="I1521" s="457" t="str">
        <f t="shared" si="46"/>
        <v/>
      </c>
      <c r="J1521" s="241" cm="1">
        <f t="array" ref="J1521">SUMPRODUCT(--(K1521:N1521&lt;&gt;"")) + IF(TRIM(O1521)="",0,LEN(O1521)-LEN(SUBSTITUTE(O1521,",",""))+1)</f>
        <v>0</v>
      </c>
      <c r="K1521" s="242" t="str">
        <f>IF(AND(G1521&lt;&gt;0,G1521&lt;&gt;""),IF(B1521="","",IF(ISNUMBER(MATCH(B1521,'Look Up Values'!$B$2:$B$500,0)),"","Dest. error")),"")</f>
        <v/>
      </c>
      <c r="L1521" s="242" t="str">
        <f>IF(AND(G1521&lt;&gt;0,G1521&lt;&gt;""),IF(C1521="","",IF(AND(ISNUMBER(--LEFT(C1521,FIND(" ",C1521&amp;" ")-1)),OR(LEN(LEFT(C1521,FIND(" ",C1521&amp;" ")-1))=6,LEN(LEFT(C1521,FIND(" ",C1521&amp;" ")-1))=7),OR(ISNUMBER(MATCH(LEFT(C1521,FIND(" ",C1521&amp;" ")-1),'Look Up Values'!$G$2:$G$1000,0)),ISNUMBER(MATCH(LEFT(C1521,FIND(" ",C1521&amp;" ")-1),'Look Up Values'!$AE$2:$AE$2000,0)))),"","EWC error")),"")</f>
        <v/>
      </c>
      <c r="M1521" s="242" t="str" cm="1">
        <f t="array" ref="M1521">IF(AND(G1521&lt;&gt;0,G1521&lt;&gt;""),IF(E1521="","",IF(ISNUMBER(MATCH(SUBSTITUTE(E1521," ",""),SUBSTITUTE('Look Up Values'!$I$2:$I$10," ",""),0)),"","State error")),"")</f>
        <v/>
      </c>
      <c r="N1521" s="242" t="str" cm="1">
        <f t="array" ref="N1521">IF(AND(G1521&lt;&gt;0,G1521&lt;&gt;""),IF(F1521="","",IF(ISNUMBER(MATCH(SUBSTITUTE(F1521," ",""),SUBSTITUTE('Look Up Values'!$W$2:$W$30," ",""),0)),"","D&amp;R error")),"")</f>
        <v/>
      </c>
      <c r="O1521" s="256" t="str">
        <f t="shared" si="47"/>
        <v/>
      </c>
    </row>
    <row r="1522" spans="1:15" ht="15.75">
      <c r="A1522" s="250">
        <v>1515</v>
      </c>
      <c r="B1522" s="208"/>
      <c r="C1522" s="49"/>
      <c r="D1522" s="50"/>
      <c r="E1522" s="50"/>
      <c r="F1522" s="50"/>
      <c r="G1522" s="209"/>
      <c r="H1522" s="48"/>
      <c r="I1522" s="457" t="str">
        <f t="shared" si="46"/>
        <v/>
      </c>
      <c r="J1522" s="241" cm="1">
        <f t="array" ref="J1522">SUMPRODUCT(--(K1522:N1522&lt;&gt;"")) + IF(TRIM(O1522)="",0,LEN(O1522)-LEN(SUBSTITUTE(O1522,",",""))+1)</f>
        <v>0</v>
      </c>
      <c r="K1522" s="242" t="str">
        <f>IF(AND(G1522&lt;&gt;0,G1522&lt;&gt;""),IF(B1522="","",IF(ISNUMBER(MATCH(B1522,'Look Up Values'!$B$2:$B$500,0)),"","Dest. error")),"")</f>
        <v/>
      </c>
      <c r="L1522" s="242" t="str">
        <f>IF(AND(G1522&lt;&gt;0,G1522&lt;&gt;""),IF(C1522="","",IF(AND(ISNUMBER(--LEFT(C1522,FIND(" ",C1522&amp;" ")-1)),OR(LEN(LEFT(C1522,FIND(" ",C1522&amp;" ")-1))=6,LEN(LEFT(C1522,FIND(" ",C1522&amp;" ")-1))=7),OR(ISNUMBER(MATCH(LEFT(C1522,FIND(" ",C1522&amp;" ")-1),'Look Up Values'!$G$2:$G$1000,0)),ISNUMBER(MATCH(LEFT(C1522,FIND(" ",C1522&amp;" ")-1),'Look Up Values'!$AE$2:$AE$2000,0)))),"","EWC error")),"")</f>
        <v/>
      </c>
      <c r="M1522" s="242" t="str" cm="1">
        <f t="array" ref="M1522">IF(AND(G1522&lt;&gt;0,G1522&lt;&gt;""),IF(E1522="","",IF(ISNUMBER(MATCH(SUBSTITUTE(E1522," ",""),SUBSTITUTE('Look Up Values'!$I$2:$I$10," ",""),0)),"","State error")),"")</f>
        <v/>
      </c>
      <c r="N1522" s="242" t="str" cm="1">
        <f t="array" ref="N1522">IF(AND(G1522&lt;&gt;0,G1522&lt;&gt;""),IF(F1522="","",IF(ISNUMBER(MATCH(SUBSTITUTE(F1522," ",""),SUBSTITUTE('Look Up Values'!$W$2:$W$30," ",""),0)),"","D&amp;R error")),"")</f>
        <v/>
      </c>
      <c r="O1522" s="256" t="str">
        <f t="shared" si="47"/>
        <v/>
      </c>
    </row>
    <row r="1523" spans="1:15" ht="15.75">
      <c r="A1523" s="250">
        <v>1516</v>
      </c>
      <c r="B1523" s="208"/>
      <c r="C1523" s="49"/>
      <c r="D1523" s="50"/>
      <c r="E1523" s="50"/>
      <c r="F1523" s="50"/>
      <c r="G1523" s="209"/>
      <c r="H1523" s="48"/>
      <c r="I1523" s="457" t="str">
        <f t="shared" si="46"/>
        <v/>
      </c>
      <c r="J1523" s="241" cm="1">
        <f t="array" ref="J1523">SUMPRODUCT(--(K1523:N1523&lt;&gt;"")) + IF(TRIM(O1523)="",0,LEN(O1523)-LEN(SUBSTITUTE(O1523,",",""))+1)</f>
        <v>0</v>
      </c>
      <c r="K1523" s="242" t="str">
        <f>IF(AND(G1523&lt;&gt;0,G1523&lt;&gt;""),IF(B1523="","",IF(ISNUMBER(MATCH(B1523,'Look Up Values'!$B$2:$B$500,0)),"","Dest. error")),"")</f>
        <v/>
      </c>
      <c r="L1523" s="242" t="str">
        <f>IF(AND(G1523&lt;&gt;0,G1523&lt;&gt;""),IF(C1523="","",IF(AND(ISNUMBER(--LEFT(C1523,FIND(" ",C1523&amp;" ")-1)),OR(LEN(LEFT(C1523,FIND(" ",C1523&amp;" ")-1))=6,LEN(LEFT(C1523,FIND(" ",C1523&amp;" ")-1))=7),OR(ISNUMBER(MATCH(LEFT(C1523,FIND(" ",C1523&amp;" ")-1),'Look Up Values'!$G$2:$G$1000,0)),ISNUMBER(MATCH(LEFT(C1523,FIND(" ",C1523&amp;" ")-1),'Look Up Values'!$AE$2:$AE$2000,0)))),"","EWC error")),"")</f>
        <v/>
      </c>
      <c r="M1523" s="242" t="str" cm="1">
        <f t="array" ref="M1523">IF(AND(G1523&lt;&gt;0,G1523&lt;&gt;""),IF(E1523="","",IF(ISNUMBER(MATCH(SUBSTITUTE(E1523," ",""),SUBSTITUTE('Look Up Values'!$I$2:$I$10," ",""),0)),"","State error")),"")</f>
        <v/>
      </c>
      <c r="N1523" s="242" t="str" cm="1">
        <f t="array" ref="N1523">IF(AND(G1523&lt;&gt;0,G1523&lt;&gt;""),IF(F1523="","",IF(ISNUMBER(MATCH(SUBSTITUTE(F1523," ",""),SUBSTITUTE('Look Up Values'!$W$2:$W$30," ",""),0)),"","D&amp;R error")),"")</f>
        <v/>
      </c>
      <c r="O1523" s="256" t="str">
        <f t="shared" si="47"/>
        <v/>
      </c>
    </row>
    <row r="1524" spans="1:15" ht="15.75">
      <c r="A1524" s="250">
        <v>1517</v>
      </c>
      <c r="B1524" s="208"/>
      <c r="C1524" s="49"/>
      <c r="D1524" s="50"/>
      <c r="E1524" s="50"/>
      <c r="F1524" s="50"/>
      <c r="G1524" s="209"/>
      <c r="H1524" s="48"/>
      <c r="I1524" s="457" t="str">
        <f t="shared" si="46"/>
        <v/>
      </c>
      <c r="J1524" s="241" cm="1">
        <f t="array" ref="J1524">SUMPRODUCT(--(K1524:N1524&lt;&gt;"")) + IF(TRIM(O1524)="",0,LEN(O1524)-LEN(SUBSTITUTE(O1524,",",""))+1)</f>
        <v>0</v>
      </c>
      <c r="K1524" s="242" t="str">
        <f>IF(AND(G1524&lt;&gt;0,G1524&lt;&gt;""),IF(B1524="","",IF(ISNUMBER(MATCH(B1524,'Look Up Values'!$B$2:$B$500,0)),"","Dest. error")),"")</f>
        <v/>
      </c>
      <c r="L1524" s="242" t="str">
        <f>IF(AND(G1524&lt;&gt;0,G1524&lt;&gt;""),IF(C1524="","",IF(AND(ISNUMBER(--LEFT(C1524,FIND(" ",C1524&amp;" ")-1)),OR(LEN(LEFT(C1524,FIND(" ",C1524&amp;" ")-1))=6,LEN(LEFT(C1524,FIND(" ",C1524&amp;" ")-1))=7),OR(ISNUMBER(MATCH(LEFT(C1524,FIND(" ",C1524&amp;" ")-1),'Look Up Values'!$G$2:$G$1000,0)),ISNUMBER(MATCH(LEFT(C1524,FIND(" ",C1524&amp;" ")-1),'Look Up Values'!$AE$2:$AE$2000,0)))),"","EWC error")),"")</f>
        <v/>
      </c>
      <c r="M1524" s="242" t="str" cm="1">
        <f t="array" ref="M1524">IF(AND(G1524&lt;&gt;0,G1524&lt;&gt;""),IF(E1524="","",IF(ISNUMBER(MATCH(SUBSTITUTE(E1524," ",""),SUBSTITUTE('Look Up Values'!$I$2:$I$10," ",""),0)),"","State error")),"")</f>
        <v/>
      </c>
      <c r="N1524" s="242" t="str" cm="1">
        <f t="array" ref="N1524">IF(AND(G1524&lt;&gt;0,G1524&lt;&gt;""),IF(F1524="","",IF(ISNUMBER(MATCH(SUBSTITUTE(F1524," ",""),SUBSTITUTE('Look Up Values'!$W$2:$W$30," ",""),0)),"","D&amp;R error")),"")</f>
        <v/>
      </c>
      <c r="O1524" s="256" t="str">
        <f t="shared" si="47"/>
        <v/>
      </c>
    </row>
    <row r="1525" spans="1:15" ht="15.75">
      <c r="A1525" s="250">
        <v>1518</v>
      </c>
      <c r="B1525" s="208"/>
      <c r="C1525" s="49"/>
      <c r="D1525" s="50"/>
      <c r="E1525" s="50"/>
      <c r="F1525" s="50"/>
      <c r="G1525" s="209"/>
      <c r="H1525" s="48"/>
      <c r="I1525" s="457" t="str">
        <f t="shared" si="46"/>
        <v/>
      </c>
      <c r="J1525" s="241" cm="1">
        <f t="array" ref="J1525">SUMPRODUCT(--(K1525:N1525&lt;&gt;"")) + IF(TRIM(O1525)="",0,LEN(O1525)-LEN(SUBSTITUTE(O1525,",",""))+1)</f>
        <v>0</v>
      </c>
      <c r="K1525" s="242" t="str">
        <f>IF(AND(G1525&lt;&gt;0,G1525&lt;&gt;""),IF(B1525="","",IF(ISNUMBER(MATCH(B1525,'Look Up Values'!$B$2:$B$500,0)),"","Dest. error")),"")</f>
        <v/>
      </c>
      <c r="L1525" s="242" t="str">
        <f>IF(AND(G1525&lt;&gt;0,G1525&lt;&gt;""),IF(C1525="","",IF(AND(ISNUMBER(--LEFT(C1525,FIND(" ",C1525&amp;" ")-1)),OR(LEN(LEFT(C1525,FIND(" ",C1525&amp;" ")-1))=6,LEN(LEFT(C1525,FIND(" ",C1525&amp;" ")-1))=7),OR(ISNUMBER(MATCH(LEFT(C1525,FIND(" ",C1525&amp;" ")-1),'Look Up Values'!$G$2:$G$1000,0)),ISNUMBER(MATCH(LEFT(C1525,FIND(" ",C1525&amp;" ")-1),'Look Up Values'!$AE$2:$AE$2000,0)))),"","EWC error")),"")</f>
        <v/>
      </c>
      <c r="M1525" s="242" t="str" cm="1">
        <f t="array" ref="M1525">IF(AND(G1525&lt;&gt;0,G1525&lt;&gt;""),IF(E1525="","",IF(ISNUMBER(MATCH(SUBSTITUTE(E1525," ",""),SUBSTITUTE('Look Up Values'!$I$2:$I$10," ",""),0)),"","State error")),"")</f>
        <v/>
      </c>
      <c r="N1525" s="242" t="str" cm="1">
        <f t="array" ref="N1525">IF(AND(G1525&lt;&gt;0,G1525&lt;&gt;""),IF(F1525="","",IF(ISNUMBER(MATCH(SUBSTITUTE(F1525," ",""),SUBSTITUTE('Look Up Values'!$W$2:$W$30," ",""),0)),"","D&amp;R error")),"")</f>
        <v/>
      </c>
      <c r="O1525" s="256" t="str">
        <f t="shared" si="47"/>
        <v/>
      </c>
    </row>
    <row r="1526" spans="1:15" ht="15.75">
      <c r="A1526" s="250">
        <v>1519</v>
      </c>
      <c r="B1526" s="208"/>
      <c r="C1526" s="49"/>
      <c r="D1526" s="50"/>
      <c r="E1526" s="50"/>
      <c r="F1526" s="50"/>
      <c r="G1526" s="209"/>
      <c r="H1526" s="48"/>
      <c r="I1526" s="457" t="str">
        <f t="shared" si="46"/>
        <v/>
      </c>
      <c r="J1526" s="241" cm="1">
        <f t="array" ref="J1526">SUMPRODUCT(--(K1526:N1526&lt;&gt;"")) + IF(TRIM(O1526)="",0,LEN(O1526)-LEN(SUBSTITUTE(O1526,",",""))+1)</f>
        <v>0</v>
      </c>
      <c r="K1526" s="242" t="str">
        <f>IF(AND(G1526&lt;&gt;0,G1526&lt;&gt;""),IF(B1526="","",IF(ISNUMBER(MATCH(B1526,'Look Up Values'!$B$2:$B$500,0)),"","Dest. error")),"")</f>
        <v/>
      </c>
      <c r="L1526" s="242" t="str">
        <f>IF(AND(G1526&lt;&gt;0,G1526&lt;&gt;""),IF(C1526="","",IF(AND(ISNUMBER(--LEFT(C1526,FIND(" ",C1526&amp;" ")-1)),OR(LEN(LEFT(C1526,FIND(" ",C1526&amp;" ")-1))=6,LEN(LEFT(C1526,FIND(" ",C1526&amp;" ")-1))=7),OR(ISNUMBER(MATCH(LEFT(C1526,FIND(" ",C1526&amp;" ")-1),'Look Up Values'!$G$2:$G$1000,0)),ISNUMBER(MATCH(LEFT(C1526,FIND(" ",C1526&amp;" ")-1),'Look Up Values'!$AE$2:$AE$2000,0)))),"","EWC error")),"")</f>
        <v/>
      </c>
      <c r="M1526" s="242" t="str" cm="1">
        <f t="array" ref="M1526">IF(AND(G1526&lt;&gt;0,G1526&lt;&gt;""),IF(E1526="","",IF(ISNUMBER(MATCH(SUBSTITUTE(E1526," ",""),SUBSTITUTE('Look Up Values'!$I$2:$I$10," ",""),0)),"","State error")),"")</f>
        <v/>
      </c>
      <c r="N1526" s="242" t="str" cm="1">
        <f t="array" ref="N1526">IF(AND(G1526&lt;&gt;0,G1526&lt;&gt;""),IF(F1526="","",IF(ISNUMBER(MATCH(SUBSTITUTE(F1526," ",""),SUBSTITUTE('Look Up Values'!$W$2:$W$30," ",""),0)),"","D&amp;R error")),"")</f>
        <v/>
      </c>
      <c r="O1526" s="256" t="str">
        <f t="shared" si="47"/>
        <v/>
      </c>
    </row>
    <row r="1527" spans="1:15" ht="15.75">
      <c r="A1527" s="250">
        <v>1520</v>
      </c>
      <c r="B1527" s="208"/>
      <c r="C1527" s="49"/>
      <c r="D1527" s="50"/>
      <c r="E1527" s="50"/>
      <c r="F1527" s="50"/>
      <c r="G1527" s="209"/>
      <c r="H1527" s="48"/>
      <c r="I1527" s="457" t="str">
        <f t="shared" si="46"/>
        <v/>
      </c>
      <c r="J1527" s="241" cm="1">
        <f t="array" ref="J1527">SUMPRODUCT(--(K1527:N1527&lt;&gt;"")) + IF(TRIM(O1527)="",0,LEN(O1527)-LEN(SUBSTITUTE(O1527,",",""))+1)</f>
        <v>0</v>
      </c>
      <c r="K1527" s="242" t="str">
        <f>IF(AND(G1527&lt;&gt;0,G1527&lt;&gt;""),IF(B1527="","",IF(ISNUMBER(MATCH(B1527,'Look Up Values'!$B$2:$B$500,0)),"","Dest. error")),"")</f>
        <v/>
      </c>
      <c r="L1527" s="242" t="str">
        <f>IF(AND(G1527&lt;&gt;0,G1527&lt;&gt;""),IF(C1527="","",IF(AND(ISNUMBER(--LEFT(C1527,FIND(" ",C1527&amp;" ")-1)),OR(LEN(LEFT(C1527,FIND(" ",C1527&amp;" ")-1))=6,LEN(LEFT(C1527,FIND(" ",C1527&amp;" ")-1))=7),OR(ISNUMBER(MATCH(LEFT(C1527,FIND(" ",C1527&amp;" ")-1),'Look Up Values'!$G$2:$G$1000,0)),ISNUMBER(MATCH(LEFT(C1527,FIND(" ",C1527&amp;" ")-1),'Look Up Values'!$AE$2:$AE$2000,0)))),"","EWC error")),"")</f>
        <v/>
      </c>
      <c r="M1527" s="242" t="str" cm="1">
        <f t="array" ref="M1527">IF(AND(G1527&lt;&gt;0,G1527&lt;&gt;""),IF(E1527="","",IF(ISNUMBER(MATCH(SUBSTITUTE(E1527," ",""),SUBSTITUTE('Look Up Values'!$I$2:$I$10," ",""),0)),"","State error")),"")</f>
        <v/>
      </c>
      <c r="N1527" s="242" t="str" cm="1">
        <f t="array" ref="N1527">IF(AND(G1527&lt;&gt;0,G1527&lt;&gt;""),IF(F1527="","",IF(ISNUMBER(MATCH(SUBSTITUTE(F1527," ",""),SUBSTITUTE('Look Up Values'!$W$2:$W$30," ",""),0)),"","D&amp;R error")),"")</f>
        <v/>
      </c>
      <c r="O1527" s="256" t="str">
        <f t="shared" si="47"/>
        <v/>
      </c>
    </row>
    <row r="1528" spans="1:15" ht="15.75">
      <c r="A1528" s="250">
        <v>1521</v>
      </c>
      <c r="B1528" s="208"/>
      <c r="C1528" s="49"/>
      <c r="D1528" s="50"/>
      <c r="E1528" s="50"/>
      <c r="F1528" s="50"/>
      <c r="G1528" s="209"/>
      <c r="H1528" s="48"/>
      <c r="I1528" s="457" t="str">
        <f t="shared" si="46"/>
        <v/>
      </c>
      <c r="J1528" s="241" cm="1">
        <f t="array" ref="J1528">SUMPRODUCT(--(K1528:N1528&lt;&gt;"")) + IF(TRIM(O1528)="",0,LEN(O1528)-LEN(SUBSTITUTE(O1528,",",""))+1)</f>
        <v>0</v>
      </c>
      <c r="K1528" s="242" t="str">
        <f>IF(AND(G1528&lt;&gt;0,G1528&lt;&gt;""),IF(B1528="","",IF(ISNUMBER(MATCH(B1528,'Look Up Values'!$B$2:$B$500,0)),"","Dest. error")),"")</f>
        <v/>
      </c>
      <c r="L1528" s="242" t="str">
        <f>IF(AND(G1528&lt;&gt;0,G1528&lt;&gt;""),IF(C1528="","",IF(AND(ISNUMBER(--LEFT(C1528,FIND(" ",C1528&amp;" ")-1)),OR(LEN(LEFT(C1528,FIND(" ",C1528&amp;" ")-1))=6,LEN(LEFT(C1528,FIND(" ",C1528&amp;" ")-1))=7),OR(ISNUMBER(MATCH(LEFT(C1528,FIND(" ",C1528&amp;" ")-1),'Look Up Values'!$G$2:$G$1000,0)),ISNUMBER(MATCH(LEFT(C1528,FIND(" ",C1528&amp;" ")-1),'Look Up Values'!$AE$2:$AE$2000,0)))),"","EWC error")),"")</f>
        <v/>
      </c>
      <c r="M1528" s="242" t="str" cm="1">
        <f t="array" ref="M1528">IF(AND(G1528&lt;&gt;0,G1528&lt;&gt;""),IF(E1528="","",IF(ISNUMBER(MATCH(SUBSTITUTE(E1528," ",""),SUBSTITUTE('Look Up Values'!$I$2:$I$10," ",""),0)),"","State error")),"")</f>
        <v/>
      </c>
      <c r="N1528" s="242" t="str" cm="1">
        <f t="array" ref="N1528">IF(AND(G1528&lt;&gt;0,G1528&lt;&gt;""),IF(F1528="","",IF(ISNUMBER(MATCH(SUBSTITUTE(F1528," ",""),SUBSTITUTE('Look Up Values'!$W$2:$W$30," ",""),0)),"","D&amp;R error")),"")</f>
        <v/>
      </c>
      <c r="O1528" s="256" t="str">
        <f t="shared" si="47"/>
        <v/>
      </c>
    </row>
    <row r="1529" spans="1:15" ht="15.75">
      <c r="A1529" s="250">
        <v>1522</v>
      </c>
      <c r="B1529" s="208"/>
      <c r="C1529" s="49"/>
      <c r="D1529" s="50"/>
      <c r="E1529" s="50"/>
      <c r="F1529" s="50"/>
      <c r="G1529" s="209"/>
      <c r="H1529" s="48"/>
      <c r="I1529" s="457" t="str">
        <f t="shared" si="46"/>
        <v/>
      </c>
      <c r="J1529" s="241" cm="1">
        <f t="array" ref="J1529">SUMPRODUCT(--(K1529:N1529&lt;&gt;"")) + IF(TRIM(O1529)="",0,LEN(O1529)-LEN(SUBSTITUTE(O1529,",",""))+1)</f>
        <v>0</v>
      </c>
      <c r="K1529" s="242" t="str">
        <f>IF(AND(G1529&lt;&gt;0,G1529&lt;&gt;""),IF(B1529="","",IF(ISNUMBER(MATCH(B1529,'Look Up Values'!$B$2:$B$500,0)),"","Dest. error")),"")</f>
        <v/>
      </c>
      <c r="L1529" s="242" t="str">
        <f>IF(AND(G1529&lt;&gt;0,G1529&lt;&gt;""),IF(C1529="","",IF(AND(ISNUMBER(--LEFT(C1529,FIND(" ",C1529&amp;" ")-1)),OR(LEN(LEFT(C1529,FIND(" ",C1529&amp;" ")-1))=6,LEN(LEFT(C1529,FIND(" ",C1529&amp;" ")-1))=7),OR(ISNUMBER(MATCH(LEFT(C1529,FIND(" ",C1529&amp;" ")-1),'Look Up Values'!$G$2:$G$1000,0)),ISNUMBER(MATCH(LEFT(C1529,FIND(" ",C1529&amp;" ")-1),'Look Up Values'!$AE$2:$AE$2000,0)))),"","EWC error")),"")</f>
        <v/>
      </c>
      <c r="M1529" s="242" t="str" cm="1">
        <f t="array" ref="M1529">IF(AND(G1529&lt;&gt;0,G1529&lt;&gt;""),IF(E1529="","",IF(ISNUMBER(MATCH(SUBSTITUTE(E1529," ",""),SUBSTITUTE('Look Up Values'!$I$2:$I$10," ",""),0)),"","State error")),"")</f>
        <v/>
      </c>
      <c r="N1529" s="242" t="str" cm="1">
        <f t="array" ref="N1529">IF(AND(G1529&lt;&gt;0,G1529&lt;&gt;""),IF(F1529="","",IF(ISNUMBER(MATCH(SUBSTITUTE(F1529," ",""),SUBSTITUTE('Look Up Values'!$W$2:$W$30," ",""),0)),"","D&amp;R error")),"")</f>
        <v/>
      </c>
      <c r="O1529" s="256" t="str">
        <f t="shared" si="47"/>
        <v/>
      </c>
    </row>
    <row r="1530" spans="1:15" ht="15.75">
      <c r="A1530" s="250">
        <v>1523</v>
      </c>
      <c r="B1530" s="208"/>
      <c r="C1530" s="49"/>
      <c r="D1530" s="50"/>
      <c r="E1530" s="50"/>
      <c r="F1530" s="50"/>
      <c r="G1530" s="209"/>
      <c r="H1530" s="48"/>
      <c r="I1530" s="457" t="str">
        <f t="shared" si="46"/>
        <v/>
      </c>
      <c r="J1530" s="241" cm="1">
        <f t="array" ref="J1530">SUMPRODUCT(--(K1530:N1530&lt;&gt;"")) + IF(TRIM(O1530)="",0,LEN(O1530)-LEN(SUBSTITUTE(O1530,",",""))+1)</f>
        <v>0</v>
      </c>
      <c r="K1530" s="242" t="str">
        <f>IF(AND(G1530&lt;&gt;0,G1530&lt;&gt;""),IF(B1530="","",IF(ISNUMBER(MATCH(B1530,'Look Up Values'!$B$2:$B$500,0)),"","Dest. error")),"")</f>
        <v/>
      </c>
      <c r="L1530" s="242" t="str">
        <f>IF(AND(G1530&lt;&gt;0,G1530&lt;&gt;""),IF(C1530="","",IF(AND(ISNUMBER(--LEFT(C1530,FIND(" ",C1530&amp;" ")-1)),OR(LEN(LEFT(C1530,FIND(" ",C1530&amp;" ")-1))=6,LEN(LEFT(C1530,FIND(" ",C1530&amp;" ")-1))=7),OR(ISNUMBER(MATCH(LEFT(C1530,FIND(" ",C1530&amp;" ")-1),'Look Up Values'!$G$2:$G$1000,0)),ISNUMBER(MATCH(LEFT(C1530,FIND(" ",C1530&amp;" ")-1),'Look Up Values'!$AE$2:$AE$2000,0)))),"","EWC error")),"")</f>
        <v/>
      </c>
      <c r="M1530" s="242" t="str" cm="1">
        <f t="array" ref="M1530">IF(AND(G1530&lt;&gt;0,G1530&lt;&gt;""),IF(E1530="","",IF(ISNUMBER(MATCH(SUBSTITUTE(E1530," ",""),SUBSTITUTE('Look Up Values'!$I$2:$I$10," ",""),0)),"","State error")),"")</f>
        <v/>
      </c>
      <c r="N1530" s="242" t="str" cm="1">
        <f t="array" ref="N1530">IF(AND(G1530&lt;&gt;0,G1530&lt;&gt;""),IF(F1530="","",IF(ISNUMBER(MATCH(SUBSTITUTE(F1530," ",""),SUBSTITUTE('Look Up Values'!$W$2:$W$30," ",""),0)),"","D&amp;R error")),"")</f>
        <v/>
      </c>
      <c r="O1530" s="256" t="str">
        <f t="shared" si="47"/>
        <v/>
      </c>
    </row>
    <row r="1531" spans="1:15" ht="15.75">
      <c r="A1531" s="250">
        <v>1524</v>
      </c>
      <c r="B1531" s="208"/>
      <c r="C1531" s="49"/>
      <c r="D1531" s="50"/>
      <c r="E1531" s="50"/>
      <c r="F1531" s="50"/>
      <c r="G1531" s="209"/>
      <c r="H1531" s="48"/>
      <c r="I1531" s="457" t="str">
        <f t="shared" si="46"/>
        <v/>
      </c>
      <c r="J1531" s="241" cm="1">
        <f t="array" ref="J1531">SUMPRODUCT(--(K1531:N1531&lt;&gt;"")) + IF(TRIM(O1531)="",0,LEN(O1531)-LEN(SUBSTITUTE(O1531,",",""))+1)</f>
        <v>0</v>
      </c>
      <c r="K1531" s="242" t="str">
        <f>IF(AND(G1531&lt;&gt;0,G1531&lt;&gt;""),IF(B1531="","",IF(ISNUMBER(MATCH(B1531,'Look Up Values'!$B$2:$B$500,0)),"","Dest. error")),"")</f>
        <v/>
      </c>
      <c r="L1531" s="242" t="str">
        <f>IF(AND(G1531&lt;&gt;0,G1531&lt;&gt;""),IF(C1531="","",IF(AND(ISNUMBER(--LEFT(C1531,FIND(" ",C1531&amp;" ")-1)),OR(LEN(LEFT(C1531,FIND(" ",C1531&amp;" ")-1))=6,LEN(LEFT(C1531,FIND(" ",C1531&amp;" ")-1))=7),OR(ISNUMBER(MATCH(LEFT(C1531,FIND(" ",C1531&amp;" ")-1),'Look Up Values'!$G$2:$G$1000,0)),ISNUMBER(MATCH(LEFT(C1531,FIND(" ",C1531&amp;" ")-1),'Look Up Values'!$AE$2:$AE$2000,0)))),"","EWC error")),"")</f>
        <v/>
      </c>
      <c r="M1531" s="242" t="str" cm="1">
        <f t="array" ref="M1531">IF(AND(G1531&lt;&gt;0,G1531&lt;&gt;""),IF(E1531="","",IF(ISNUMBER(MATCH(SUBSTITUTE(E1531," ",""),SUBSTITUTE('Look Up Values'!$I$2:$I$10," ",""),0)),"","State error")),"")</f>
        <v/>
      </c>
      <c r="N1531" s="242" t="str" cm="1">
        <f t="array" ref="N1531">IF(AND(G1531&lt;&gt;0,G1531&lt;&gt;""),IF(F1531="","",IF(ISNUMBER(MATCH(SUBSTITUTE(F1531," ",""),SUBSTITUTE('Look Up Values'!$W$2:$W$30," ",""),0)),"","D&amp;R error")),"")</f>
        <v/>
      </c>
      <c r="O1531" s="256" t="str">
        <f t="shared" si="47"/>
        <v/>
      </c>
    </row>
    <row r="1532" spans="1:15" ht="15.75">
      <c r="A1532" s="250">
        <v>1525</v>
      </c>
      <c r="B1532" s="208"/>
      <c r="C1532" s="49"/>
      <c r="D1532" s="50"/>
      <c r="E1532" s="50"/>
      <c r="F1532" s="50"/>
      <c r="G1532" s="209"/>
      <c r="H1532" s="48"/>
      <c r="I1532" s="457" t="str">
        <f t="shared" si="46"/>
        <v/>
      </c>
      <c r="J1532" s="241" cm="1">
        <f t="array" ref="J1532">SUMPRODUCT(--(K1532:N1532&lt;&gt;"")) + IF(TRIM(O1532)="",0,LEN(O1532)-LEN(SUBSTITUTE(O1532,",",""))+1)</f>
        <v>0</v>
      </c>
      <c r="K1532" s="242" t="str">
        <f>IF(AND(G1532&lt;&gt;0,G1532&lt;&gt;""),IF(B1532="","",IF(ISNUMBER(MATCH(B1532,'Look Up Values'!$B$2:$B$500,0)),"","Dest. error")),"")</f>
        <v/>
      </c>
      <c r="L1532" s="242" t="str">
        <f>IF(AND(G1532&lt;&gt;0,G1532&lt;&gt;""),IF(C1532="","",IF(AND(ISNUMBER(--LEFT(C1532,FIND(" ",C1532&amp;" ")-1)),OR(LEN(LEFT(C1532,FIND(" ",C1532&amp;" ")-1))=6,LEN(LEFT(C1532,FIND(" ",C1532&amp;" ")-1))=7),OR(ISNUMBER(MATCH(LEFT(C1532,FIND(" ",C1532&amp;" ")-1),'Look Up Values'!$G$2:$G$1000,0)),ISNUMBER(MATCH(LEFT(C1532,FIND(" ",C1532&amp;" ")-1),'Look Up Values'!$AE$2:$AE$2000,0)))),"","EWC error")),"")</f>
        <v/>
      </c>
      <c r="M1532" s="242" t="str" cm="1">
        <f t="array" ref="M1532">IF(AND(G1532&lt;&gt;0,G1532&lt;&gt;""),IF(E1532="","",IF(ISNUMBER(MATCH(SUBSTITUTE(E1532," ",""),SUBSTITUTE('Look Up Values'!$I$2:$I$10," ",""),0)),"","State error")),"")</f>
        <v/>
      </c>
      <c r="N1532" s="242" t="str" cm="1">
        <f t="array" ref="N1532">IF(AND(G1532&lt;&gt;0,G1532&lt;&gt;""),IF(F1532="","",IF(ISNUMBER(MATCH(SUBSTITUTE(F1532," ",""),SUBSTITUTE('Look Up Values'!$W$2:$W$30," ",""),0)),"","D&amp;R error")),"")</f>
        <v/>
      </c>
      <c r="O1532" s="256" t="str">
        <f t="shared" si="47"/>
        <v/>
      </c>
    </row>
    <row r="1533" spans="1:15" ht="15.75">
      <c r="A1533" s="250">
        <v>1526</v>
      </c>
      <c r="B1533" s="208"/>
      <c r="C1533" s="49"/>
      <c r="D1533" s="50"/>
      <c r="E1533" s="50"/>
      <c r="F1533" s="50"/>
      <c r="G1533" s="209"/>
      <c r="H1533" s="48"/>
      <c r="I1533" s="457" t="str">
        <f t="shared" si="46"/>
        <v/>
      </c>
      <c r="J1533" s="241" cm="1">
        <f t="array" ref="J1533">SUMPRODUCT(--(K1533:N1533&lt;&gt;"")) + IF(TRIM(O1533)="",0,LEN(O1533)-LEN(SUBSTITUTE(O1533,",",""))+1)</f>
        <v>0</v>
      </c>
      <c r="K1533" s="242" t="str">
        <f>IF(AND(G1533&lt;&gt;0,G1533&lt;&gt;""),IF(B1533="","",IF(ISNUMBER(MATCH(B1533,'Look Up Values'!$B$2:$B$500,0)),"","Dest. error")),"")</f>
        <v/>
      </c>
      <c r="L1533" s="242" t="str">
        <f>IF(AND(G1533&lt;&gt;0,G1533&lt;&gt;""),IF(C1533="","",IF(AND(ISNUMBER(--LEFT(C1533,FIND(" ",C1533&amp;" ")-1)),OR(LEN(LEFT(C1533,FIND(" ",C1533&amp;" ")-1))=6,LEN(LEFT(C1533,FIND(" ",C1533&amp;" ")-1))=7),OR(ISNUMBER(MATCH(LEFT(C1533,FIND(" ",C1533&amp;" ")-1),'Look Up Values'!$G$2:$G$1000,0)),ISNUMBER(MATCH(LEFT(C1533,FIND(" ",C1533&amp;" ")-1),'Look Up Values'!$AE$2:$AE$2000,0)))),"","EWC error")),"")</f>
        <v/>
      </c>
      <c r="M1533" s="242" t="str" cm="1">
        <f t="array" ref="M1533">IF(AND(G1533&lt;&gt;0,G1533&lt;&gt;""),IF(E1533="","",IF(ISNUMBER(MATCH(SUBSTITUTE(E1533," ",""),SUBSTITUTE('Look Up Values'!$I$2:$I$10," ",""),0)),"","State error")),"")</f>
        <v/>
      </c>
      <c r="N1533" s="242" t="str" cm="1">
        <f t="array" ref="N1533">IF(AND(G1533&lt;&gt;0,G1533&lt;&gt;""),IF(F1533="","",IF(ISNUMBER(MATCH(SUBSTITUTE(F1533," ",""),SUBSTITUTE('Look Up Values'!$W$2:$W$30," ",""),0)),"","D&amp;R error")),"")</f>
        <v/>
      </c>
      <c r="O1533" s="256" t="str">
        <f t="shared" si="47"/>
        <v/>
      </c>
    </row>
    <row r="1534" spans="1:15" ht="15.75">
      <c r="A1534" s="250">
        <v>1527</v>
      </c>
      <c r="B1534" s="208"/>
      <c r="C1534" s="49"/>
      <c r="D1534" s="50"/>
      <c r="E1534" s="50"/>
      <c r="F1534" s="50"/>
      <c r="G1534" s="209"/>
      <c r="H1534" s="48"/>
      <c r="I1534" s="457" t="str">
        <f t="shared" si="46"/>
        <v/>
      </c>
      <c r="J1534" s="241" cm="1">
        <f t="array" ref="J1534">SUMPRODUCT(--(K1534:N1534&lt;&gt;"")) + IF(TRIM(O1534)="",0,LEN(O1534)-LEN(SUBSTITUTE(O1534,",",""))+1)</f>
        <v>0</v>
      </c>
      <c r="K1534" s="242" t="str">
        <f>IF(AND(G1534&lt;&gt;0,G1534&lt;&gt;""),IF(B1534="","",IF(ISNUMBER(MATCH(B1534,'Look Up Values'!$B$2:$B$500,0)),"","Dest. error")),"")</f>
        <v/>
      </c>
      <c r="L1534" s="242" t="str">
        <f>IF(AND(G1534&lt;&gt;0,G1534&lt;&gt;""),IF(C1534="","",IF(AND(ISNUMBER(--LEFT(C1534,FIND(" ",C1534&amp;" ")-1)),OR(LEN(LEFT(C1534,FIND(" ",C1534&amp;" ")-1))=6,LEN(LEFT(C1534,FIND(" ",C1534&amp;" ")-1))=7),OR(ISNUMBER(MATCH(LEFT(C1534,FIND(" ",C1534&amp;" ")-1),'Look Up Values'!$G$2:$G$1000,0)),ISNUMBER(MATCH(LEFT(C1534,FIND(" ",C1534&amp;" ")-1),'Look Up Values'!$AE$2:$AE$2000,0)))),"","EWC error")),"")</f>
        <v/>
      </c>
      <c r="M1534" s="242" t="str" cm="1">
        <f t="array" ref="M1534">IF(AND(G1534&lt;&gt;0,G1534&lt;&gt;""),IF(E1534="","",IF(ISNUMBER(MATCH(SUBSTITUTE(E1534," ",""),SUBSTITUTE('Look Up Values'!$I$2:$I$10," ",""),0)),"","State error")),"")</f>
        <v/>
      </c>
      <c r="N1534" s="242" t="str" cm="1">
        <f t="array" ref="N1534">IF(AND(G1534&lt;&gt;0,G1534&lt;&gt;""),IF(F1534="","",IF(ISNUMBER(MATCH(SUBSTITUTE(F1534," ",""),SUBSTITUTE('Look Up Values'!$W$2:$W$30," ",""),0)),"","D&amp;R error")),"")</f>
        <v/>
      </c>
      <c r="O1534" s="256" t="str">
        <f t="shared" si="47"/>
        <v/>
      </c>
    </row>
    <row r="1535" spans="1:15" ht="15.75">
      <c r="A1535" s="250">
        <v>1528</v>
      </c>
      <c r="B1535" s="208"/>
      <c r="C1535" s="49"/>
      <c r="D1535" s="50"/>
      <c r="E1535" s="50"/>
      <c r="F1535" s="50"/>
      <c r="G1535" s="209"/>
      <c r="H1535" s="48"/>
      <c r="I1535" s="457" t="str">
        <f t="shared" si="46"/>
        <v/>
      </c>
      <c r="J1535" s="241" cm="1">
        <f t="array" ref="J1535">SUMPRODUCT(--(K1535:N1535&lt;&gt;"")) + IF(TRIM(O1535)="",0,LEN(O1535)-LEN(SUBSTITUTE(O1535,",",""))+1)</f>
        <v>0</v>
      </c>
      <c r="K1535" s="242" t="str">
        <f>IF(AND(G1535&lt;&gt;0,G1535&lt;&gt;""),IF(B1535="","",IF(ISNUMBER(MATCH(B1535,'Look Up Values'!$B$2:$B$500,0)),"","Dest. error")),"")</f>
        <v/>
      </c>
      <c r="L1535" s="242" t="str">
        <f>IF(AND(G1535&lt;&gt;0,G1535&lt;&gt;""),IF(C1535="","",IF(AND(ISNUMBER(--LEFT(C1535,FIND(" ",C1535&amp;" ")-1)),OR(LEN(LEFT(C1535,FIND(" ",C1535&amp;" ")-1))=6,LEN(LEFT(C1535,FIND(" ",C1535&amp;" ")-1))=7),OR(ISNUMBER(MATCH(LEFT(C1535,FIND(" ",C1535&amp;" ")-1),'Look Up Values'!$G$2:$G$1000,0)),ISNUMBER(MATCH(LEFT(C1535,FIND(" ",C1535&amp;" ")-1),'Look Up Values'!$AE$2:$AE$2000,0)))),"","EWC error")),"")</f>
        <v/>
      </c>
      <c r="M1535" s="242" t="str" cm="1">
        <f t="array" ref="M1535">IF(AND(G1535&lt;&gt;0,G1535&lt;&gt;""),IF(E1535="","",IF(ISNUMBER(MATCH(SUBSTITUTE(E1535," ",""),SUBSTITUTE('Look Up Values'!$I$2:$I$10," ",""),0)),"","State error")),"")</f>
        <v/>
      </c>
      <c r="N1535" s="242" t="str" cm="1">
        <f t="array" ref="N1535">IF(AND(G1535&lt;&gt;0,G1535&lt;&gt;""),IF(F1535="","",IF(ISNUMBER(MATCH(SUBSTITUTE(F1535," ",""),SUBSTITUTE('Look Up Values'!$W$2:$W$30," ",""),0)),"","D&amp;R error")),"")</f>
        <v/>
      </c>
      <c r="O1535" s="256" t="str">
        <f t="shared" si="47"/>
        <v/>
      </c>
    </row>
    <row r="1536" spans="1:15" ht="15.75">
      <c r="A1536" s="250">
        <v>1529</v>
      </c>
      <c r="B1536" s="208"/>
      <c r="C1536" s="49"/>
      <c r="D1536" s="50"/>
      <c r="E1536" s="50"/>
      <c r="F1536" s="50"/>
      <c r="G1536" s="209"/>
      <c r="H1536" s="48"/>
      <c r="I1536" s="457" t="str">
        <f t="shared" si="46"/>
        <v/>
      </c>
      <c r="J1536" s="241" cm="1">
        <f t="array" ref="J1536">SUMPRODUCT(--(K1536:N1536&lt;&gt;"")) + IF(TRIM(O1536)="",0,LEN(O1536)-LEN(SUBSTITUTE(O1536,",",""))+1)</f>
        <v>0</v>
      </c>
      <c r="K1536" s="242" t="str">
        <f>IF(AND(G1536&lt;&gt;0,G1536&lt;&gt;""),IF(B1536="","",IF(ISNUMBER(MATCH(B1536,'Look Up Values'!$B$2:$B$500,0)),"","Dest. error")),"")</f>
        <v/>
      </c>
      <c r="L1536" s="242" t="str">
        <f>IF(AND(G1536&lt;&gt;0,G1536&lt;&gt;""),IF(C1536="","",IF(AND(ISNUMBER(--LEFT(C1536,FIND(" ",C1536&amp;" ")-1)),OR(LEN(LEFT(C1536,FIND(" ",C1536&amp;" ")-1))=6,LEN(LEFT(C1536,FIND(" ",C1536&amp;" ")-1))=7),OR(ISNUMBER(MATCH(LEFT(C1536,FIND(" ",C1536&amp;" ")-1),'Look Up Values'!$G$2:$G$1000,0)),ISNUMBER(MATCH(LEFT(C1536,FIND(" ",C1536&amp;" ")-1),'Look Up Values'!$AE$2:$AE$2000,0)))),"","EWC error")),"")</f>
        <v/>
      </c>
      <c r="M1536" s="242" t="str" cm="1">
        <f t="array" ref="M1536">IF(AND(G1536&lt;&gt;0,G1536&lt;&gt;""),IF(E1536="","",IF(ISNUMBER(MATCH(SUBSTITUTE(E1536," ",""),SUBSTITUTE('Look Up Values'!$I$2:$I$10," ",""),0)),"","State error")),"")</f>
        <v/>
      </c>
      <c r="N1536" s="242" t="str" cm="1">
        <f t="array" ref="N1536">IF(AND(G1536&lt;&gt;0,G1536&lt;&gt;""),IF(F1536="","",IF(ISNUMBER(MATCH(SUBSTITUTE(F1536," ",""),SUBSTITUTE('Look Up Values'!$W$2:$W$30," ",""),0)),"","D&amp;R error")),"")</f>
        <v/>
      </c>
      <c r="O1536" s="256" t="str">
        <f t="shared" si="47"/>
        <v/>
      </c>
    </row>
    <row r="1537" spans="1:15" ht="15.75">
      <c r="A1537" s="250">
        <v>1530</v>
      </c>
      <c r="B1537" s="208"/>
      <c r="C1537" s="49"/>
      <c r="D1537" s="50"/>
      <c r="E1537" s="50"/>
      <c r="F1537" s="50"/>
      <c r="G1537" s="209"/>
      <c r="H1537" s="48"/>
      <c r="I1537" s="457" t="str">
        <f t="shared" si="46"/>
        <v/>
      </c>
      <c r="J1537" s="241" cm="1">
        <f t="array" ref="J1537">SUMPRODUCT(--(K1537:N1537&lt;&gt;"")) + IF(TRIM(O1537)="",0,LEN(O1537)-LEN(SUBSTITUTE(O1537,",",""))+1)</f>
        <v>0</v>
      </c>
      <c r="K1537" s="242" t="str">
        <f>IF(AND(G1537&lt;&gt;0,G1537&lt;&gt;""),IF(B1537="","",IF(ISNUMBER(MATCH(B1537,'Look Up Values'!$B$2:$B$500,0)),"","Dest. error")),"")</f>
        <v/>
      </c>
      <c r="L1537" s="242" t="str">
        <f>IF(AND(G1537&lt;&gt;0,G1537&lt;&gt;""),IF(C1537="","",IF(AND(ISNUMBER(--LEFT(C1537,FIND(" ",C1537&amp;" ")-1)),OR(LEN(LEFT(C1537,FIND(" ",C1537&amp;" ")-1))=6,LEN(LEFT(C1537,FIND(" ",C1537&amp;" ")-1))=7),OR(ISNUMBER(MATCH(LEFT(C1537,FIND(" ",C1537&amp;" ")-1),'Look Up Values'!$G$2:$G$1000,0)),ISNUMBER(MATCH(LEFT(C1537,FIND(" ",C1537&amp;" ")-1),'Look Up Values'!$AE$2:$AE$2000,0)))),"","EWC error")),"")</f>
        <v/>
      </c>
      <c r="M1537" s="242" t="str" cm="1">
        <f t="array" ref="M1537">IF(AND(G1537&lt;&gt;0,G1537&lt;&gt;""),IF(E1537="","",IF(ISNUMBER(MATCH(SUBSTITUTE(E1537," ",""),SUBSTITUTE('Look Up Values'!$I$2:$I$10," ",""),0)),"","State error")),"")</f>
        <v/>
      </c>
      <c r="N1537" s="242" t="str" cm="1">
        <f t="array" ref="N1537">IF(AND(G1537&lt;&gt;0,G1537&lt;&gt;""),IF(F1537="","",IF(ISNUMBER(MATCH(SUBSTITUTE(F1537," ",""),SUBSTITUTE('Look Up Values'!$W$2:$W$30," ",""),0)),"","D&amp;R error")),"")</f>
        <v/>
      </c>
      <c r="O1537" s="256" t="str">
        <f t="shared" si="47"/>
        <v/>
      </c>
    </row>
    <row r="1538" spans="1:15" ht="15.75">
      <c r="A1538" s="250">
        <v>1531</v>
      </c>
      <c r="B1538" s="208"/>
      <c r="C1538" s="49"/>
      <c r="D1538" s="50"/>
      <c r="E1538" s="50"/>
      <c r="F1538" s="50"/>
      <c r="G1538" s="209"/>
      <c r="H1538" s="48"/>
      <c r="I1538" s="457" t="str">
        <f t="shared" si="46"/>
        <v/>
      </c>
      <c r="J1538" s="241" cm="1">
        <f t="array" ref="J1538">SUMPRODUCT(--(K1538:N1538&lt;&gt;"")) + IF(TRIM(O1538)="",0,LEN(O1538)-LEN(SUBSTITUTE(O1538,",",""))+1)</f>
        <v>0</v>
      </c>
      <c r="K1538" s="242" t="str">
        <f>IF(AND(G1538&lt;&gt;0,G1538&lt;&gt;""),IF(B1538="","",IF(ISNUMBER(MATCH(B1538,'Look Up Values'!$B$2:$B$500,0)),"","Dest. error")),"")</f>
        <v/>
      </c>
      <c r="L1538" s="242" t="str">
        <f>IF(AND(G1538&lt;&gt;0,G1538&lt;&gt;""),IF(C1538="","",IF(AND(ISNUMBER(--LEFT(C1538,FIND(" ",C1538&amp;" ")-1)),OR(LEN(LEFT(C1538,FIND(" ",C1538&amp;" ")-1))=6,LEN(LEFT(C1538,FIND(" ",C1538&amp;" ")-1))=7),OR(ISNUMBER(MATCH(LEFT(C1538,FIND(" ",C1538&amp;" ")-1),'Look Up Values'!$G$2:$G$1000,0)),ISNUMBER(MATCH(LEFT(C1538,FIND(" ",C1538&amp;" ")-1),'Look Up Values'!$AE$2:$AE$2000,0)))),"","EWC error")),"")</f>
        <v/>
      </c>
      <c r="M1538" s="242" t="str" cm="1">
        <f t="array" ref="M1538">IF(AND(G1538&lt;&gt;0,G1538&lt;&gt;""),IF(E1538="","",IF(ISNUMBER(MATCH(SUBSTITUTE(E1538," ",""),SUBSTITUTE('Look Up Values'!$I$2:$I$10," ",""),0)),"","State error")),"")</f>
        <v/>
      </c>
      <c r="N1538" s="242" t="str" cm="1">
        <f t="array" ref="N1538">IF(AND(G1538&lt;&gt;0,G1538&lt;&gt;""),IF(F1538="","",IF(ISNUMBER(MATCH(SUBSTITUTE(F1538," ",""),SUBSTITUTE('Look Up Values'!$W$2:$W$30," ",""),0)),"","D&amp;R error")),"")</f>
        <v/>
      </c>
      <c r="O1538" s="256" t="str">
        <f t="shared" si="47"/>
        <v/>
      </c>
    </row>
    <row r="1539" spans="1:15" ht="15.75">
      <c r="A1539" s="250">
        <v>1532</v>
      </c>
      <c r="B1539" s="208"/>
      <c r="C1539" s="49"/>
      <c r="D1539" s="50"/>
      <c r="E1539" s="50"/>
      <c r="F1539" s="50"/>
      <c r="G1539" s="209"/>
      <c r="H1539" s="48"/>
      <c r="I1539" s="457" t="str">
        <f t="shared" si="46"/>
        <v/>
      </c>
      <c r="J1539" s="241" cm="1">
        <f t="array" ref="J1539">SUMPRODUCT(--(K1539:N1539&lt;&gt;"")) + IF(TRIM(O1539)="",0,LEN(O1539)-LEN(SUBSTITUTE(O1539,",",""))+1)</f>
        <v>0</v>
      </c>
      <c r="K1539" s="242" t="str">
        <f>IF(AND(G1539&lt;&gt;0,G1539&lt;&gt;""),IF(B1539="","",IF(ISNUMBER(MATCH(B1539,'Look Up Values'!$B$2:$B$500,0)),"","Dest. error")),"")</f>
        <v/>
      </c>
      <c r="L1539" s="242" t="str">
        <f>IF(AND(G1539&lt;&gt;0,G1539&lt;&gt;""),IF(C1539="","",IF(AND(ISNUMBER(--LEFT(C1539,FIND(" ",C1539&amp;" ")-1)),OR(LEN(LEFT(C1539,FIND(" ",C1539&amp;" ")-1))=6,LEN(LEFT(C1539,FIND(" ",C1539&amp;" ")-1))=7),OR(ISNUMBER(MATCH(LEFT(C1539,FIND(" ",C1539&amp;" ")-1),'Look Up Values'!$G$2:$G$1000,0)),ISNUMBER(MATCH(LEFT(C1539,FIND(" ",C1539&amp;" ")-1),'Look Up Values'!$AE$2:$AE$2000,0)))),"","EWC error")),"")</f>
        <v/>
      </c>
      <c r="M1539" s="242" t="str" cm="1">
        <f t="array" ref="M1539">IF(AND(G1539&lt;&gt;0,G1539&lt;&gt;""),IF(E1539="","",IF(ISNUMBER(MATCH(SUBSTITUTE(E1539," ",""),SUBSTITUTE('Look Up Values'!$I$2:$I$10," ",""),0)),"","State error")),"")</f>
        <v/>
      </c>
      <c r="N1539" s="242" t="str" cm="1">
        <f t="array" ref="N1539">IF(AND(G1539&lt;&gt;0,G1539&lt;&gt;""),IF(F1539="","",IF(ISNUMBER(MATCH(SUBSTITUTE(F1539," ",""),SUBSTITUTE('Look Up Values'!$W$2:$W$30," ",""),0)),"","D&amp;R error")),"")</f>
        <v/>
      </c>
      <c r="O1539" s="256" t="str">
        <f t="shared" si="47"/>
        <v/>
      </c>
    </row>
    <row r="1540" spans="1:15" ht="15.75">
      <c r="A1540" s="250">
        <v>1533</v>
      </c>
      <c r="B1540" s="208"/>
      <c r="C1540" s="49"/>
      <c r="D1540" s="50"/>
      <c r="E1540" s="50"/>
      <c r="F1540" s="50"/>
      <c r="G1540" s="209"/>
      <c r="H1540" s="48"/>
      <c r="I1540" s="457" t="str">
        <f t="shared" si="46"/>
        <v/>
      </c>
      <c r="J1540" s="241" cm="1">
        <f t="array" ref="J1540">SUMPRODUCT(--(K1540:N1540&lt;&gt;"")) + IF(TRIM(O1540)="",0,LEN(O1540)-LEN(SUBSTITUTE(O1540,",",""))+1)</f>
        <v>0</v>
      </c>
      <c r="K1540" s="242" t="str">
        <f>IF(AND(G1540&lt;&gt;0,G1540&lt;&gt;""),IF(B1540="","",IF(ISNUMBER(MATCH(B1540,'Look Up Values'!$B$2:$B$500,0)),"","Dest. error")),"")</f>
        <v/>
      </c>
      <c r="L1540" s="242" t="str">
        <f>IF(AND(G1540&lt;&gt;0,G1540&lt;&gt;""),IF(C1540="","",IF(AND(ISNUMBER(--LEFT(C1540,FIND(" ",C1540&amp;" ")-1)),OR(LEN(LEFT(C1540,FIND(" ",C1540&amp;" ")-1))=6,LEN(LEFT(C1540,FIND(" ",C1540&amp;" ")-1))=7),OR(ISNUMBER(MATCH(LEFT(C1540,FIND(" ",C1540&amp;" ")-1),'Look Up Values'!$G$2:$G$1000,0)),ISNUMBER(MATCH(LEFT(C1540,FIND(" ",C1540&amp;" ")-1),'Look Up Values'!$AE$2:$AE$2000,0)))),"","EWC error")),"")</f>
        <v/>
      </c>
      <c r="M1540" s="242" t="str" cm="1">
        <f t="array" ref="M1540">IF(AND(G1540&lt;&gt;0,G1540&lt;&gt;""),IF(E1540="","",IF(ISNUMBER(MATCH(SUBSTITUTE(E1540," ",""),SUBSTITUTE('Look Up Values'!$I$2:$I$10," ",""),0)),"","State error")),"")</f>
        <v/>
      </c>
      <c r="N1540" s="242" t="str" cm="1">
        <f t="array" ref="N1540">IF(AND(G1540&lt;&gt;0,G1540&lt;&gt;""),IF(F1540="","",IF(ISNUMBER(MATCH(SUBSTITUTE(F1540," ",""),SUBSTITUTE('Look Up Values'!$W$2:$W$30," ",""),0)),"","D&amp;R error")),"")</f>
        <v/>
      </c>
      <c r="O1540" s="256" t="str">
        <f t="shared" si="47"/>
        <v/>
      </c>
    </row>
    <row r="1541" spans="1:15" ht="15.75">
      <c r="A1541" s="250">
        <v>1534</v>
      </c>
      <c r="B1541" s="208"/>
      <c r="C1541" s="49"/>
      <c r="D1541" s="50"/>
      <c r="E1541" s="50"/>
      <c r="F1541" s="50"/>
      <c r="G1541" s="209"/>
      <c r="H1541" s="48"/>
      <c r="I1541" s="457" t="str">
        <f t="shared" si="46"/>
        <v/>
      </c>
      <c r="J1541" s="241" cm="1">
        <f t="array" ref="J1541">SUMPRODUCT(--(K1541:N1541&lt;&gt;"")) + IF(TRIM(O1541)="",0,LEN(O1541)-LEN(SUBSTITUTE(O1541,",",""))+1)</f>
        <v>0</v>
      </c>
      <c r="K1541" s="242" t="str">
        <f>IF(AND(G1541&lt;&gt;0,G1541&lt;&gt;""),IF(B1541="","",IF(ISNUMBER(MATCH(B1541,'Look Up Values'!$B$2:$B$500,0)),"","Dest. error")),"")</f>
        <v/>
      </c>
      <c r="L1541" s="242" t="str">
        <f>IF(AND(G1541&lt;&gt;0,G1541&lt;&gt;""),IF(C1541="","",IF(AND(ISNUMBER(--LEFT(C1541,FIND(" ",C1541&amp;" ")-1)),OR(LEN(LEFT(C1541,FIND(" ",C1541&amp;" ")-1))=6,LEN(LEFT(C1541,FIND(" ",C1541&amp;" ")-1))=7),OR(ISNUMBER(MATCH(LEFT(C1541,FIND(" ",C1541&amp;" ")-1),'Look Up Values'!$G$2:$G$1000,0)),ISNUMBER(MATCH(LEFT(C1541,FIND(" ",C1541&amp;" ")-1),'Look Up Values'!$AE$2:$AE$2000,0)))),"","EWC error")),"")</f>
        <v/>
      </c>
      <c r="M1541" s="242" t="str" cm="1">
        <f t="array" ref="M1541">IF(AND(G1541&lt;&gt;0,G1541&lt;&gt;""),IF(E1541="","",IF(ISNUMBER(MATCH(SUBSTITUTE(E1541," ",""),SUBSTITUTE('Look Up Values'!$I$2:$I$10," ",""),0)),"","State error")),"")</f>
        <v/>
      </c>
      <c r="N1541" s="242" t="str" cm="1">
        <f t="array" ref="N1541">IF(AND(G1541&lt;&gt;0,G1541&lt;&gt;""),IF(F1541="","",IF(ISNUMBER(MATCH(SUBSTITUTE(F1541," ",""),SUBSTITUTE('Look Up Values'!$W$2:$W$30," ",""),0)),"","D&amp;R error")),"")</f>
        <v/>
      </c>
      <c r="O1541" s="256" t="str">
        <f t="shared" si="47"/>
        <v/>
      </c>
    </row>
    <row r="1542" spans="1:15" ht="15.75">
      <c r="A1542" s="250">
        <v>1535</v>
      </c>
      <c r="B1542" s="208"/>
      <c r="C1542" s="49"/>
      <c r="D1542" s="50"/>
      <c r="E1542" s="50"/>
      <c r="F1542" s="50"/>
      <c r="G1542" s="209"/>
      <c r="H1542" s="48"/>
      <c r="I1542" s="457" t="str">
        <f t="shared" si="46"/>
        <v/>
      </c>
      <c r="J1542" s="241" cm="1">
        <f t="array" ref="J1542">SUMPRODUCT(--(K1542:N1542&lt;&gt;"")) + IF(TRIM(O1542)="",0,LEN(O1542)-LEN(SUBSTITUTE(O1542,",",""))+1)</f>
        <v>0</v>
      </c>
      <c r="K1542" s="242" t="str">
        <f>IF(AND(G1542&lt;&gt;0,G1542&lt;&gt;""),IF(B1542="","",IF(ISNUMBER(MATCH(B1542,'Look Up Values'!$B$2:$B$500,0)),"","Dest. error")),"")</f>
        <v/>
      </c>
      <c r="L1542" s="242" t="str">
        <f>IF(AND(G1542&lt;&gt;0,G1542&lt;&gt;""),IF(C1542="","",IF(AND(ISNUMBER(--LEFT(C1542,FIND(" ",C1542&amp;" ")-1)),OR(LEN(LEFT(C1542,FIND(" ",C1542&amp;" ")-1))=6,LEN(LEFT(C1542,FIND(" ",C1542&amp;" ")-1))=7),OR(ISNUMBER(MATCH(LEFT(C1542,FIND(" ",C1542&amp;" ")-1),'Look Up Values'!$G$2:$G$1000,0)),ISNUMBER(MATCH(LEFT(C1542,FIND(" ",C1542&amp;" ")-1),'Look Up Values'!$AE$2:$AE$2000,0)))),"","EWC error")),"")</f>
        <v/>
      </c>
      <c r="M1542" s="242" t="str" cm="1">
        <f t="array" ref="M1542">IF(AND(G1542&lt;&gt;0,G1542&lt;&gt;""),IF(E1542="","",IF(ISNUMBER(MATCH(SUBSTITUTE(E1542," ",""),SUBSTITUTE('Look Up Values'!$I$2:$I$10," ",""),0)),"","State error")),"")</f>
        <v/>
      </c>
      <c r="N1542" s="242" t="str" cm="1">
        <f t="array" ref="N1542">IF(AND(G1542&lt;&gt;0,G1542&lt;&gt;""),IF(F1542="","",IF(ISNUMBER(MATCH(SUBSTITUTE(F1542," ",""),SUBSTITUTE('Look Up Values'!$W$2:$W$30," ",""),0)),"","D&amp;R error")),"")</f>
        <v/>
      </c>
      <c r="O1542" s="256" t="str">
        <f t="shared" si="47"/>
        <v/>
      </c>
    </row>
    <row r="1543" spans="1:15" ht="15.75">
      <c r="A1543" s="250">
        <v>1536</v>
      </c>
      <c r="B1543" s="208"/>
      <c r="C1543" s="49"/>
      <c r="D1543" s="50"/>
      <c r="E1543" s="50"/>
      <c r="F1543" s="50"/>
      <c r="G1543" s="209"/>
      <c r="H1543" s="48"/>
      <c r="I1543" s="457" t="str">
        <f t="shared" si="46"/>
        <v/>
      </c>
      <c r="J1543" s="241" cm="1">
        <f t="array" ref="J1543">SUMPRODUCT(--(K1543:N1543&lt;&gt;"")) + IF(TRIM(O1543)="",0,LEN(O1543)-LEN(SUBSTITUTE(O1543,",",""))+1)</f>
        <v>0</v>
      </c>
      <c r="K1543" s="242" t="str">
        <f>IF(AND(G1543&lt;&gt;0,G1543&lt;&gt;""),IF(B1543="","",IF(ISNUMBER(MATCH(B1543,'Look Up Values'!$B$2:$B$500,0)),"","Dest. error")),"")</f>
        <v/>
      </c>
      <c r="L1543" s="242" t="str">
        <f>IF(AND(G1543&lt;&gt;0,G1543&lt;&gt;""),IF(C1543="","",IF(AND(ISNUMBER(--LEFT(C1543,FIND(" ",C1543&amp;" ")-1)),OR(LEN(LEFT(C1543,FIND(" ",C1543&amp;" ")-1))=6,LEN(LEFT(C1543,FIND(" ",C1543&amp;" ")-1))=7),OR(ISNUMBER(MATCH(LEFT(C1543,FIND(" ",C1543&amp;" ")-1),'Look Up Values'!$G$2:$G$1000,0)),ISNUMBER(MATCH(LEFT(C1543,FIND(" ",C1543&amp;" ")-1),'Look Up Values'!$AE$2:$AE$2000,0)))),"","EWC error")),"")</f>
        <v/>
      </c>
      <c r="M1543" s="242" t="str" cm="1">
        <f t="array" ref="M1543">IF(AND(G1543&lt;&gt;0,G1543&lt;&gt;""),IF(E1543="","",IF(ISNUMBER(MATCH(SUBSTITUTE(E1543," ",""),SUBSTITUTE('Look Up Values'!$I$2:$I$10," ",""),0)),"","State error")),"")</f>
        <v/>
      </c>
      <c r="N1543" s="242" t="str" cm="1">
        <f t="array" ref="N1543">IF(AND(G1543&lt;&gt;0,G1543&lt;&gt;""),IF(F1543="","",IF(ISNUMBER(MATCH(SUBSTITUTE(F1543," ",""),SUBSTITUTE('Look Up Values'!$W$2:$W$30," ",""),0)),"","D&amp;R error")),"")</f>
        <v/>
      </c>
      <c r="O1543" s="256" t="str">
        <f t="shared" si="47"/>
        <v/>
      </c>
    </row>
    <row r="1544" spans="1:15" ht="15.75">
      <c r="A1544" s="250">
        <v>1537</v>
      </c>
      <c r="B1544" s="208"/>
      <c r="C1544" s="49"/>
      <c r="D1544" s="50"/>
      <c r="E1544" s="50"/>
      <c r="F1544" s="50"/>
      <c r="G1544" s="209"/>
      <c r="H1544" s="48"/>
      <c r="I1544" s="457" t="str">
        <f t="shared" si="46"/>
        <v/>
      </c>
      <c r="J1544" s="241" cm="1">
        <f t="array" ref="J1544">SUMPRODUCT(--(K1544:N1544&lt;&gt;"")) + IF(TRIM(O1544)="",0,LEN(O1544)-LEN(SUBSTITUTE(O1544,",",""))+1)</f>
        <v>0</v>
      </c>
      <c r="K1544" s="242" t="str">
        <f>IF(AND(G1544&lt;&gt;0,G1544&lt;&gt;""),IF(B1544="","",IF(ISNUMBER(MATCH(B1544,'Look Up Values'!$B$2:$B$500,0)),"","Dest. error")),"")</f>
        <v/>
      </c>
      <c r="L1544" s="242" t="str">
        <f>IF(AND(G1544&lt;&gt;0,G1544&lt;&gt;""),IF(C1544="","",IF(AND(ISNUMBER(--LEFT(C1544,FIND(" ",C1544&amp;" ")-1)),OR(LEN(LEFT(C1544,FIND(" ",C1544&amp;" ")-1))=6,LEN(LEFT(C1544,FIND(" ",C1544&amp;" ")-1))=7),OR(ISNUMBER(MATCH(LEFT(C1544,FIND(" ",C1544&amp;" ")-1),'Look Up Values'!$G$2:$G$1000,0)),ISNUMBER(MATCH(LEFT(C1544,FIND(" ",C1544&amp;" ")-1),'Look Up Values'!$AE$2:$AE$2000,0)))),"","EWC error")),"")</f>
        <v/>
      </c>
      <c r="M1544" s="242" t="str" cm="1">
        <f t="array" ref="M1544">IF(AND(G1544&lt;&gt;0,G1544&lt;&gt;""),IF(E1544="","",IF(ISNUMBER(MATCH(SUBSTITUTE(E1544," ",""),SUBSTITUTE('Look Up Values'!$I$2:$I$10," ",""),0)),"","State error")),"")</f>
        <v/>
      </c>
      <c r="N1544" s="242" t="str" cm="1">
        <f t="array" ref="N1544">IF(AND(G1544&lt;&gt;0,G1544&lt;&gt;""),IF(F1544="","",IF(ISNUMBER(MATCH(SUBSTITUTE(F1544," ",""),SUBSTITUTE('Look Up Values'!$W$2:$W$30," ",""),0)),"","D&amp;R error")),"")</f>
        <v/>
      </c>
      <c r="O1544" s="256" t="str">
        <f t="shared" si="47"/>
        <v/>
      </c>
    </row>
    <row r="1545" spans="1:15" ht="15.75">
      <c r="A1545" s="250">
        <v>1538</v>
      </c>
      <c r="B1545" s="208"/>
      <c r="C1545" s="49"/>
      <c r="D1545" s="50"/>
      <c r="E1545" s="50"/>
      <c r="F1545" s="50"/>
      <c r="G1545" s="209"/>
      <c r="H1545" s="48"/>
      <c r="I1545" s="457" t="str">
        <f t="shared" ref="I1545:I1608" si="48">IF(IFERROR(--SUBSTITUTE(J1545,CHAR(160),""),0)&gt;0,A1545,"")</f>
        <v/>
      </c>
      <c r="J1545" s="241" cm="1">
        <f t="array" ref="J1545">SUMPRODUCT(--(K1545:N1545&lt;&gt;"")) + IF(TRIM(O1545)="",0,LEN(O1545)-LEN(SUBSTITUTE(O1545,",",""))+1)</f>
        <v>0</v>
      </c>
      <c r="K1545" s="242" t="str">
        <f>IF(AND(G1545&lt;&gt;0,G1545&lt;&gt;""),IF(B1545="","",IF(ISNUMBER(MATCH(B1545,'Look Up Values'!$B$2:$B$500,0)),"","Dest. error")),"")</f>
        <v/>
      </c>
      <c r="L1545" s="242" t="str">
        <f>IF(AND(G1545&lt;&gt;0,G1545&lt;&gt;""),IF(C1545="","",IF(AND(ISNUMBER(--LEFT(C1545,FIND(" ",C1545&amp;" ")-1)),OR(LEN(LEFT(C1545,FIND(" ",C1545&amp;" ")-1))=6,LEN(LEFT(C1545,FIND(" ",C1545&amp;" ")-1))=7),OR(ISNUMBER(MATCH(LEFT(C1545,FIND(" ",C1545&amp;" ")-1),'Look Up Values'!$G$2:$G$1000,0)),ISNUMBER(MATCH(LEFT(C1545,FIND(" ",C1545&amp;" ")-1),'Look Up Values'!$AE$2:$AE$2000,0)))),"","EWC error")),"")</f>
        <v/>
      </c>
      <c r="M1545" s="242" t="str" cm="1">
        <f t="array" ref="M1545">IF(AND(G1545&lt;&gt;0,G1545&lt;&gt;""),IF(E1545="","",IF(ISNUMBER(MATCH(SUBSTITUTE(E1545," ",""),SUBSTITUTE('Look Up Values'!$I$2:$I$10," ",""),0)),"","State error")),"")</f>
        <v/>
      </c>
      <c r="N1545" s="242" t="str" cm="1">
        <f t="array" ref="N1545">IF(AND(G1545&lt;&gt;0,G1545&lt;&gt;""),IF(F1545="","",IF(ISNUMBER(MATCH(SUBSTITUTE(F1545," ",""),SUBSTITUTE('Look Up Values'!$W$2:$W$30," ",""),0)),"","D&amp;R error")),"")</f>
        <v/>
      </c>
      <c r="O1545" s="256" t="str">
        <f t="shared" ref="O1545:O1608" si="49">IF(OR(G1545="",G1545=0),"",IF((TRIM(SUBSTITUTE(B1545,CHAR(160),""))&amp;TRIM(SUBSTITUTE(C1545,CHAR(160),""))&amp;TRIM(SUBSTITUTE(F1545,CHAR(160),""))&amp;TRIM(SUBSTITUTE(E1545,CHAR(160),"")))&lt;&gt;"",IF((--(TRIM(SUBSTITUTE(B1545,CHAR(160),""))&lt;&gt;"")+--(TRIM(SUBSTITUTE(C1545,CHAR(160),""))&lt;&gt;"")+--(TRIM(SUBSTITUTE(F1545,CHAR(160),""))&lt;&gt;"")+--(TRIM(SUBSTITUTE(E1545,CHAR(160),""))&lt;&gt;""))=4,"",LEFT(IF(TRIM(SUBSTITUTE(B1545,CHAR(160),""))="","Dest, ","")&amp;IF(TRIM(SUBSTITUTE(C1545,CHAR(160),""))="","EWC, ","")&amp;IF(TRIM(SUBSTITUTE(F1545,CHAR(160),""))="","D&amp;R, ","")&amp;IF(TRIM(SUBSTITUTE(E1545,CHAR(160),""))="","State, ",""),LEN(IF(TRIM(SUBSTITUTE(B1545,CHAR(160),""))="","Dest, ","")&amp;IF(TRIM(SUBSTITUTE(C1545,CHAR(160),""))="","EWC, ","")&amp;IF(TRIM(SUBSTITUTE(F1545,CHAR(160),""))="","D&amp;R, ","")&amp;IF(TRIM(SUBSTITUTE(E1545,CHAR(160),""))="","State, ",""))-2)),LEFT(IF(TRIM(SUBSTITUTE(B1545,CHAR(160),""))="","Dest, ","")&amp;IF(TRIM(SUBSTITUTE(C1545,CHAR(160),""))="","EWC, ","")&amp;IF(TRIM(SUBSTITUTE(F1545,CHAR(160),""))="","D&amp;R, ","")&amp;IF(TRIM(SUBSTITUTE(E1545,CHAR(160),""))="","State, ",""),LEN(IF(TRIM(SUBSTITUTE(B1545,CHAR(160),""))="","Dest, ","")&amp;IF(TRIM(SUBSTITUTE(C1545,CHAR(160),""))="","EWC, ","")&amp;IF(TRIM(SUBSTITUTE(F1545,CHAR(160),""))="","D&amp;R, ","")&amp;IF(TRIM(SUBSTITUTE(E1545,CHAR(160),""))="","State, ",""))-2)))</f>
        <v/>
      </c>
    </row>
    <row r="1546" spans="1:15" ht="15.75">
      <c r="A1546" s="250">
        <v>1539</v>
      </c>
      <c r="B1546" s="208"/>
      <c r="C1546" s="49"/>
      <c r="D1546" s="50"/>
      <c r="E1546" s="50"/>
      <c r="F1546" s="50"/>
      <c r="G1546" s="209"/>
      <c r="H1546" s="48"/>
      <c r="I1546" s="457" t="str">
        <f t="shared" si="48"/>
        <v/>
      </c>
      <c r="J1546" s="241" cm="1">
        <f t="array" ref="J1546">SUMPRODUCT(--(K1546:N1546&lt;&gt;"")) + IF(TRIM(O1546)="",0,LEN(O1546)-LEN(SUBSTITUTE(O1546,",",""))+1)</f>
        <v>0</v>
      </c>
      <c r="K1546" s="242" t="str">
        <f>IF(AND(G1546&lt;&gt;0,G1546&lt;&gt;""),IF(B1546="","",IF(ISNUMBER(MATCH(B1546,'Look Up Values'!$B$2:$B$500,0)),"","Dest. error")),"")</f>
        <v/>
      </c>
      <c r="L1546" s="242" t="str">
        <f>IF(AND(G1546&lt;&gt;0,G1546&lt;&gt;""),IF(C1546="","",IF(AND(ISNUMBER(--LEFT(C1546,FIND(" ",C1546&amp;" ")-1)),OR(LEN(LEFT(C1546,FIND(" ",C1546&amp;" ")-1))=6,LEN(LEFT(C1546,FIND(" ",C1546&amp;" ")-1))=7),OR(ISNUMBER(MATCH(LEFT(C1546,FIND(" ",C1546&amp;" ")-1),'Look Up Values'!$G$2:$G$1000,0)),ISNUMBER(MATCH(LEFT(C1546,FIND(" ",C1546&amp;" ")-1),'Look Up Values'!$AE$2:$AE$2000,0)))),"","EWC error")),"")</f>
        <v/>
      </c>
      <c r="M1546" s="242" t="str" cm="1">
        <f t="array" ref="M1546">IF(AND(G1546&lt;&gt;0,G1546&lt;&gt;""),IF(E1546="","",IF(ISNUMBER(MATCH(SUBSTITUTE(E1546," ",""),SUBSTITUTE('Look Up Values'!$I$2:$I$10," ",""),0)),"","State error")),"")</f>
        <v/>
      </c>
      <c r="N1546" s="242" t="str" cm="1">
        <f t="array" ref="N1546">IF(AND(G1546&lt;&gt;0,G1546&lt;&gt;""),IF(F1546="","",IF(ISNUMBER(MATCH(SUBSTITUTE(F1546," ",""),SUBSTITUTE('Look Up Values'!$W$2:$W$30," ",""),0)),"","D&amp;R error")),"")</f>
        <v/>
      </c>
      <c r="O1546" s="256" t="str">
        <f t="shared" si="49"/>
        <v/>
      </c>
    </row>
    <row r="1547" spans="1:15" ht="15.75">
      <c r="A1547" s="250">
        <v>1540</v>
      </c>
      <c r="B1547" s="208"/>
      <c r="C1547" s="49"/>
      <c r="D1547" s="50"/>
      <c r="E1547" s="50"/>
      <c r="F1547" s="50"/>
      <c r="G1547" s="209"/>
      <c r="H1547" s="48"/>
      <c r="I1547" s="457" t="str">
        <f t="shared" si="48"/>
        <v/>
      </c>
      <c r="J1547" s="241" cm="1">
        <f t="array" ref="J1547">SUMPRODUCT(--(K1547:N1547&lt;&gt;"")) + IF(TRIM(O1547)="",0,LEN(O1547)-LEN(SUBSTITUTE(O1547,",",""))+1)</f>
        <v>0</v>
      </c>
      <c r="K1547" s="242" t="str">
        <f>IF(AND(G1547&lt;&gt;0,G1547&lt;&gt;""),IF(B1547="","",IF(ISNUMBER(MATCH(B1547,'Look Up Values'!$B$2:$B$500,0)),"","Dest. error")),"")</f>
        <v/>
      </c>
      <c r="L1547" s="242" t="str">
        <f>IF(AND(G1547&lt;&gt;0,G1547&lt;&gt;""),IF(C1547="","",IF(AND(ISNUMBER(--LEFT(C1547,FIND(" ",C1547&amp;" ")-1)),OR(LEN(LEFT(C1547,FIND(" ",C1547&amp;" ")-1))=6,LEN(LEFT(C1547,FIND(" ",C1547&amp;" ")-1))=7),OR(ISNUMBER(MATCH(LEFT(C1547,FIND(" ",C1547&amp;" ")-1),'Look Up Values'!$G$2:$G$1000,0)),ISNUMBER(MATCH(LEFT(C1547,FIND(" ",C1547&amp;" ")-1),'Look Up Values'!$AE$2:$AE$2000,0)))),"","EWC error")),"")</f>
        <v/>
      </c>
      <c r="M1547" s="242" t="str" cm="1">
        <f t="array" ref="M1547">IF(AND(G1547&lt;&gt;0,G1547&lt;&gt;""),IF(E1547="","",IF(ISNUMBER(MATCH(SUBSTITUTE(E1547," ",""),SUBSTITUTE('Look Up Values'!$I$2:$I$10," ",""),0)),"","State error")),"")</f>
        <v/>
      </c>
      <c r="N1547" s="242" t="str" cm="1">
        <f t="array" ref="N1547">IF(AND(G1547&lt;&gt;0,G1547&lt;&gt;""),IF(F1547="","",IF(ISNUMBER(MATCH(SUBSTITUTE(F1547," ",""),SUBSTITUTE('Look Up Values'!$W$2:$W$30," ",""),0)),"","D&amp;R error")),"")</f>
        <v/>
      </c>
      <c r="O1547" s="256" t="str">
        <f t="shared" si="49"/>
        <v/>
      </c>
    </row>
    <row r="1548" spans="1:15" ht="15.75">
      <c r="A1548" s="250">
        <v>1541</v>
      </c>
      <c r="B1548" s="208"/>
      <c r="C1548" s="49"/>
      <c r="D1548" s="50"/>
      <c r="E1548" s="50"/>
      <c r="F1548" s="50"/>
      <c r="G1548" s="209"/>
      <c r="H1548" s="48"/>
      <c r="I1548" s="457" t="str">
        <f t="shared" si="48"/>
        <v/>
      </c>
      <c r="J1548" s="241" cm="1">
        <f t="array" ref="J1548">SUMPRODUCT(--(K1548:N1548&lt;&gt;"")) + IF(TRIM(O1548)="",0,LEN(O1548)-LEN(SUBSTITUTE(O1548,",",""))+1)</f>
        <v>0</v>
      </c>
      <c r="K1548" s="242" t="str">
        <f>IF(AND(G1548&lt;&gt;0,G1548&lt;&gt;""),IF(B1548="","",IF(ISNUMBER(MATCH(B1548,'Look Up Values'!$B$2:$B$500,0)),"","Dest. error")),"")</f>
        <v/>
      </c>
      <c r="L1548" s="242" t="str">
        <f>IF(AND(G1548&lt;&gt;0,G1548&lt;&gt;""),IF(C1548="","",IF(AND(ISNUMBER(--LEFT(C1548,FIND(" ",C1548&amp;" ")-1)),OR(LEN(LEFT(C1548,FIND(" ",C1548&amp;" ")-1))=6,LEN(LEFT(C1548,FIND(" ",C1548&amp;" ")-1))=7),OR(ISNUMBER(MATCH(LEFT(C1548,FIND(" ",C1548&amp;" ")-1),'Look Up Values'!$G$2:$G$1000,0)),ISNUMBER(MATCH(LEFT(C1548,FIND(" ",C1548&amp;" ")-1),'Look Up Values'!$AE$2:$AE$2000,0)))),"","EWC error")),"")</f>
        <v/>
      </c>
      <c r="M1548" s="242" t="str" cm="1">
        <f t="array" ref="M1548">IF(AND(G1548&lt;&gt;0,G1548&lt;&gt;""),IF(E1548="","",IF(ISNUMBER(MATCH(SUBSTITUTE(E1548," ",""),SUBSTITUTE('Look Up Values'!$I$2:$I$10," ",""),0)),"","State error")),"")</f>
        <v/>
      </c>
      <c r="N1548" s="242" t="str" cm="1">
        <f t="array" ref="N1548">IF(AND(G1548&lt;&gt;0,G1548&lt;&gt;""),IF(F1548="","",IF(ISNUMBER(MATCH(SUBSTITUTE(F1548," ",""),SUBSTITUTE('Look Up Values'!$W$2:$W$30," ",""),0)),"","D&amp;R error")),"")</f>
        <v/>
      </c>
      <c r="O1548" s="256" t="str">
        <f t="shared" si="49"/>
        <v/>
      </c>
    </row>
    <row r="1549" spans="1:15" ht="15.75">
      <c r="A1549" s="250">
        <v>1542</v>
      </c>
      <c r="B1549" s="208"/>
      <c r="C1549" s="49"/>
      <c r="D1549" s="50"/>
      <c r="E1549" s="50"/>
      <c r="F1549" s="50"/>
      <c r="G1549" s="209"/>
      <c r="H1549" s="48"/>
      <c r="I1549" s="457" t="str">
        <f t="shared" si="48"/>
        <v/>
      </c>
      <c r="J1549" s="241" cm="1">
        <f t="array" ref="J1549">SUMPRODUCT(--(K1549:N1549&lt;&gt;"")) + IF(TRIM(O1549)="",0,LEN(O1549)-LEN(SUBSTITUTE(O1549,",",""))+1)</f>
        <v>0</v>
      </c>
      <c r="K1549" s="242" t="str">
        <f>IF(AND(G1549&lt;&gt;0,G1549&lt;&gt;""),IF(B1549="","",IF(ISNUMBER(MATCH(B1549,'Look Up Values'!$B$2:$B$500,0)),"","Dest. error")),"")</f>
        <v/>
      </c>
      <c r="L1549" s="242" t="str">
        <f>IF(AND(G1549&lt;&gt;0,G1549&lt;&gt;""),IF(C1549="","",IF(AND(ISNUMBER(--LEFT(C1549,FIND(" ",C1549&amp;" ")-1)),OR(LEN(LEFT(C1549,FIND(" ",C1549&amp;" ")-1))=6,LEN(LEFT(C1549,FIND(" ",C1549&amp;" ")-1))=7),OR(ISNUMBER(MATCH(LEFT(C1549,FIND(" ",C1549&amp;" ")-1),'Look Up Values'!$G$2:$G$1000,0)),ISNUMBER(MATCH(LEFT(C1549,FIND(" ",C1549&amp;" ")-1),'Look Up Values'!$AE$2:$AE$2000,0)))),"","EWC error")),"")</f>
        <v/>
      </c>
      <c r="M1549" s="242" t="str" cm="1">
        <f t="array" ref="M1549">IF(AND(G1549&lt;&gt;0,G1549&lt;&gt;""),IF(E1549="","",IF(ISNUMBER(MATCH(SUBSTITUTE(E1549," ",""),SUBSTITUTE('Look Up Values'!$I$2:$I$10," ",""),0)),"","State error")),"")</f>
        <v/>
      </c>
      <c r="N1549" s="242" t="str" cm="1">
        <f t="array" ref="N1549">IF(AND(G1549&lt;&gt;0,G1549&lt;&gt;""),IF(F1549="","",IF(ISNUMBER(MATCH(SUBSTITUTE(F1549," ",""),SUBSTITUTE('Look Up Values'!$W$2:$W$30," ",""),0)),"","D&amp;R error")),"")</f>
        <v/>
      </c>
      <c r="O1549" s="256" t="str">
        <f t="shared" si="49"/>
        <v/>
      </c>
    </row>
    <row r="1550" spans="1:15" ht="15.75">
      <c r="A1550" s="250">
        <v>1543</v>
      </c>
      <c r="B1550" s="208"/>
      <c r="C1550" s="49"/>
      <c r="D1550" s="50"/>
      <c r="E1550" s="50"/>
      <c r="F1550" s="50"/>
      <c r="G1550" s="209"/>
      <c r="H1550" s="48"/>
      <c r="I1550" s="457" t="str">
        <f t="shared" si="48"/>
        <v/>
      </c>
      <c r="J1550" s="241" cm="1">
        <f t="array" ref="J1550">SUMPRODUCT(--(K1550:N1550&lt;&gt;"")) + IF(TRIM(O1550)="",0,LEN(O1550)-LEN(SUBSTITUTE(O1550,",",""))+1)</f>
        <v>0</v>
      </c>
      <c r="K1550" s="242" t="str">
        <f>IF(AND(G1550&lt;&gt;0,G1550&lt;&gt;""),IF(B1550="","",IF(ISNUMBER(MATCH(B1550,'Look Up Values'!$B$2:$B$500,0)),"","Dest. error")),"")</f>
        <v/>
      </c>
      <c r="L1550" s="242" t="str">
        <f>IF(AND(G1550&lt;&gt;0,G1550&lt;&gt;""),IF(C1550="","",IF(AND(ISNUMBER(--LEFT(C1550,FIND(" ",C1550&amp;" ")-1)),OR(LEN(LEFT(C1550,FIND(" ",C1550&amp;" ")-1))=6,LEN(LEFT(C1550,FIND(" ",C1550&amp;" ")-1))=7),OR(ISNUMBER(MATCH(LEFT(C1550,FIND(" ",C1550&amp;" ")-1),'Look Up Values'!$G$2:$G$1000,0)),ISNUMBER(MATCH(LEFT(C1550,FIND(" ",C1550&amp;" ")-1),'Look Up Values'!$AE$2:$AE$2000,0)))),"","EWC error")),"")</f>
        <v/>
      </c>
      <c r="M1550" s="242" t="str" cm="1">
        <f t="array" ref="M1550">IF(AND(G1550&lt;&gt;0,G1550&lt;&gt;""),IF(E1550="","",IF(ISNUMBER(MATCH(SUBSTITUTE(E1550," ",""),SUBSTITUTE('Look Up Values'!$I$2:$I$10," ",""),0)),"","State error")),"")</f>
        <v/>
      </c>
      <c r="N1550" s="242" t="str" cm="1">
        <f t="array" ref="N1550">IF(AND(G1550&lt;&gt;0,G1550&lt;&gt;""),IF(F1550="","",IF(ISNUMBER(MATCH(SUBSTITUTE(F1550," ",""),SUBSTITUTE('Look Up Values'!$W$2:$W$30," ",""),0)),"","D&amp;R error")),"")</f>
        <v/>
      </c>
      <c r="O1550" s="256" t="str">
        <f t="shared" si="49"/>
        <v/>
      </c>
    </row>
    <row r="1551" spans="1:15" ht="15.75">
      <c r="A1551" s="250">
        <v>1544</v>
      </c>
      <c r="B1551" s="208"/>
      <c r="C1551" s="49"/>
      <c r="D1551" s="50"/>
      <c r="E1551" s="50"/>
      <c r="F1551" s="50"/>
      <c r="G1551" s="209"/>
      <c r="H1551" s="48"/>
      <c r="I1551" s="457" t="str">
        <f t="shared" si="48"/>
        <v/>
      </c>
      <c r="J1551" s="241" cm="1">
        <f t="array" ref="J1551">SUMPRODUCT(--(K1551:N1551&lt;&gt;"")) + IF(TRIM(O1551)="",0,LEN(O1551)-LEN(SUBSTITUTE(O1551,",",""))+1)</f>
        <v>0</v>
      </c>
      <c r="K1551" s="242" t="str">
        <f>IF(AND(G1551&lt;&gt;0,G1551&lt;&gt;""),IF(B1551="","",IF(ISNUMBER(MATCH(B1551,'Look Up Values'!$B$2:$B$500,0)),"","Dest. error")),"")</f>
        <v/>
      </c>
      <c r="L1551" s="242" t="str">
        <f>IF(AND(G1551&lt;&gt;0,G1551&lt;&gt;""),IF(C1551="","",IF(AND(ISNUMBER(--LEFT(C1551,FIND(" ",C1551&amp;" ")-1)),OR(LEN(LEFT(C1551,FIND(" ",C1551&amp;" ")-1))=6,LEN(LEFT(C1551,FIND(" ",C1551&amp;" ")-1))=7),OR(ISNUMBER(MATCH(LEFT(C1551,FIND(" ",C1551&amp;" ")-1),'Look Up Values'!$G$2:$G$1000,0)),ISNUMBER(MATCH(LEFT(C1551,FIND(" ",C1551&amp;" ")-1),'Look Up Values'!$AE$2:$AE$2000,0)))),"","EWC error")),"")</f>
        <v/>
      </c>
      <c r="M1551" s="242" t="str" cm="1">
        <f t="array" ref="M1551">IF(AND(G1551&lt;&gt;0,G1551&lt;&gt;""),IF(E1551="","",IF(ISNUMBER(MATCH(SUBSTITUTE(E1551," ",""),SUBSTITUTE('Look Up Values'!$I$2:$I$10," ",""),0)),"","State error")),"")</f>
        <v/>
      </c>
      <c r="N1551" s="242" t="str" cm="1">
        <f t="array" ref="N1551">IF(AND(G1551&lt;&gt;0,G1551&lt;&gt;""),IF(F1551="","",IF(ISNUMBER(MATCH(SUBSTITUTE(F1551," ",""),SUBSTITUTE('Look Up Values'!$W$2:$W$30," ",""),0)),"","D&amp;R error")),"")</f>
        <v/>
      </c>
      <c r="O1551" s="256" t="str">
        <f t="shared" si="49"/>
        <v/>
      </c>
    </row>
    <row r="1552" spans="1:15" ht="15.75">
      <c r="A1552" s="250">
        <v>1545</v>
      </c>
      <c r="B1552" s="208"/>
      <c r="C1552" s="49"/>
      <c r="D1552" s="50"/>
      <c r="E1552" s="50"/>
      <c r="F1552" s="50"/>
      <c r="G1552" s="209"/>
      <c r="H1552" s="48"/>
      <c r="I1552" s="457" t="str">
        <f t="shared" si="48"/>
        <v/>
      </c>
      <c r="J1552" s="241" cm="1">
        <f t="array" ref="J1552">SUMPRODUCT(--(K1552:N1552&lt;&gt;"")) + IF(TRIM(O1552)="",0,LEN(O1552)-LEN(SUBSTITUTE(O1552,",",""))+1)</f>
        <v>0</v>
      </c>
      <c r="K1552" s="242" t="str">
        <f>IF(AND(G1552&lt;&gt;0,G1552&lt;&gt;""),IF(B1552="","",IF(ISNUMBER(MATCH(B1552,'Look Up Values'!$B$2:$B$500,0)),"","Dest. error")),"")</f>
        <v/>
      </c>
      <c r="L1552" s="242" t="str">
        <f>IF(AND(G1552&lt;&gt;0,G1552&lt;&gt;""),IF(C1552="","",IF(AND(ISNUMBER(--LEFT(C1552,FIND(" ",C1552&amp;" ")-1)),OR(LEN(LEFT(C1552,FIND(" ",C1552&amp;" ")-1))=6,LEN(LEFT(C1552,FIND(" ",C1552&amp;" ")-1))=7),OR(ISNUMBER(MATCH(LEFT(C1552,FIND(" ",C1552&amp;" ")-1),'Look Up Values'!$G$2:$G$1000,0)),ISNUMBER(MATCH(LEFT(C1552,FIND(" ",C1552&amp;" ")-1),'Look Up Values'!$AE$2:$AE$2000,0)))),"","EWC error")),"")</f>
        <v/>
      </c>
      <c r="M1552" s="242" t="str" cm="1">
        <f t="array" ref="M1552">IF(AND(G1552&lt;&gt;0,G1552&lt;&gt;""),IF(E1552="","",IF(ISNUMBER(MATCH(SUBSTITUTE(E1552," ",""),SUBSTITUTE('Look Up Values'!$I$2:$I$10," ",""),0)),"","State error")),"")</f>
        <v/>
      </c>
      <c r="N1552" s="242" t="str" cm="1">
        <f t="array" ref="N1552">IF(AND(G1552&lt;&gt;0,G1552&lt;&gt;""),IF(F1552="","",IF(ISNUMBER(MATCH(SUBSTITUTE(F1552," ",""),SUBSTITUTE('Look Up Values'!$W$2:$W$30," ",""),0)),"","D&amp;R error")),"")</f>
        <v/>
      </c>
      <c r="O1552" s="256" t="str">
        <f t="shared" si="49"/>
        <v/>
      </c>
    </row>
    <row r="1553" spans="1:15" ht="15.75">
      <c r="A1553" s="250">
        <v>1546</v>
      </c>
      <c r="B1553" s="208"/>
      <c r="C1553" s="49"/>
      <c r="D1553" s="50"/>
      <c r="E1553" s="50"/>
      <c r="F1553" s="50"/>
      <c r="G1553" s="209"/>
      <c r="H1553" s="48"/>
      <c r="I1553" s="457" t="str">
        <f t="shared" si="48"/>
        <v/>
      </c>
      <c r="J1553" s="241" cm="1">
        <f t="array" ref="J1553">SUMPRODUCT(--(K1553:N1553&lt;&gt;"")) + IF(TRIM(O1553)="",0,LEN(O1553)-LEN(SUBSTITUTE(O1553,",",""))+1)</f>
        <v>0</v>
      </c>
      <c r="K1553" s="242" t="str">
        <f>IF(AND(G1553&lt;&gt;0,G1553&lt;&gt;""),IF(B1553="","",IF(ISNUMBER(MATCH(B1553,'Look Up Values'!$B$2:$B$500,0)),"","Dest. error")),"")</f>
        <v/>
      </c>
      <c r="L1553" s="242" t="str">
        <f>IF(AND(G1553&lt;&gt;0,G1553&lt;&gt;""),IF(C1553="","",IF(AND(ISNUMBER(--LEFT(C1553,FIND(" ",C1553&amp;" ")-1)),OR(LEN(LEFT(C1553,FIND(" ",C1553&amp;" ")-1))=6,LEN(LEFT(C1553,FIND(" ",C1553&amp;" ")-1))=7),OR(ISNUMBER(MATCH(LEFT(C1553,FIND(" ",C1553&amp;" ")-1),'Look Up Values'!$G$2:$G$1000,0)),ISNUMBER(MATCH(LEFT(C1553,FIND(" ",C1553&amp;" ")-1),'Look Up Values'!$AE$2:$AE$2000,0)))),"","EWC error")),"")</f>
        <v/>
      </c>
      <c r="M1553" s="242" t="str" cm="1">
        <f t="array" ref="M1553">IF(AND(G1553&lt;&gt;0,G1553&lt;&gt;""),IF(E1553="","",IF(ISNUMBER(MATCH(SUBSTITUTE(E1553," ",""),SUBSTITUTE('Look Up Values'!$I$2:$I$10," ",""),0)),"","State error")),"")</f>
        <v/>
      </c>
      <c r="N1553" s="242" t="str" cm="1">
        <f t="array" ref="N1553">IF(AND(G1553&lt;&gt;0,G1553&lt;&gt;""),IF(F1553="","",IF(ISNUMBER(MATCH(SUBSTITUTE(F1553," ",""),SUBSTITUTE('Look Up Values'!$W$2:$W$30," ",""),0)),"","D&amp;R error")),"")</f>
        <v/>
      </c>
      <c r="O1553" s="256" t="str">
        <f t="shared" si="49"/>
        <v/>
      </c>
    </row>
    <row r="1554" spans="1:15" ht="15.75">
      <c r="A1554" s="250">
        <v>1547</v>
      </c>
      <c r="B1554" s="208"/>
      <c r="C1554" s="49"/>
      <c r="D1554" s="50"/>
      <c r="E1554" s="50"/>
      <c r="F1554" s="50"/>
      <c r="G1554" s="209"/>
      <c r="H1554" s="48"/>
      <c r="I1554" s="457" t="str">
        <f t="shared" si="48"/>
        <v/>
      </c>
      <c r="J1554" s="241" cm="1">
        <f t="array" ref="J1554">SUMPRODUCT(--(K1554:N1554&lt;&gt;"")) + IF(TRIM(O1554)="",0,LEN(O1554)-LEN(SUBSTITUTE(O1554,",",""))+1)</f>
        <v>0</v>
      </c>
      <c r="K1554" s="242" t="str">
        <f>IF(AND(G1554&lt;&gt;0,G1554&lt;&gt;""),IF(B1554="","",IF(ISNUMBER(MATCH(B1554,'Look Up Values'!$B$2:$B$500,0)),"","Dest. error")),"")</f>
        <v/>
      </c>
      <c r="L1554" s="242" t="str">
        <f>IF(AND(G1554&lt;&gt;0,G1554&lt;&gt;""),IF(C1554="","",IF(AND(ISNUMBER(--LEFT(C1554,FIND(" ",C1554&amp;" ")-1)),OR(LEN(LEFT(C1554,FIND(" ",C1554&amp;" ")-1))=6,LEN(LEFT(C1554,FIND(" ",C1554&amp;" ")-1))=7),OR(ISNUMBER(MATCH(LEFT(C1554,FIND(" ",C1554&amp;" ")-1),'Look Up Values'!$G$2:$G$1000,0)),ISNUMBER(MATCH(LEFT(C1554,FIND(" ",C1554&amp;" ")-1),'Look Up Values'!$AE$2:$AE$2000,0)))),"","EWC error")),"")</f>
        <v/>
      </c>
      <c r="M1554" s="242" t="str" cm="1">
        <f t="array" ref="M1554">IF(AND(G1554&lt;&gt;0,G1554&lt;&gt;""),IF(E1554="","",IF(ISNUMBER(MATCH(SUBSTITUTE(E1554," ",""),SUBSTITUTE('Look Up Values'!$I$2:$I$10," ",""),0)),"","State error")),"")</f>
        <v/>
      </c>
      <c r="N1554" s="242" t="str" cm="1">
        <f t="array" ref="N1554">IF(AND(G1554&lt;&gt;0,G1554&lt;&gt;""),IF(F1554="","",IF(ISNUMBER(MATCH(SUBSTITUTE(F1554," ",""),SUBSTITUTE('Look Up Values'!$W$2:$W$30," ",""),0)),"","D&amp;R error")),"")</f>
        <v/>
      </c>
      <c r="O1554" s="256" t="str">
        <f t="shared" si="49"/>
        <v/>
      </c>
    </row>
    <row r="1555" spans="1:15" ht="15.75">
      <c r="A1555" s="250">
        <v>1548</v>
      </c>
      <c r="B1555" s="208"/>
      <c r="C1555" s="49"/>
      <c r="D1555" s="50"/>
      <c r="E1555" s="50"/>
      <c r="F1555" s="50"/>
      <c r="G1555" s="209"/>
      <c r="H1555" s="48"/>
      <c r="I1555" s="457" t="str">
        <f t="shared" si="48"/>
        <v/>
      </c>
      <c r="J1555" s="241" cm="1">
        <f t="array" ref="J1555">SUMPRODUCT(--(K1555:N1555&lt;&gt;"")) + IF(TRIM(O1555)="",0,LEN(O1555)-LEN(SUBSTITUTE(O1555,",",""))+1)</f>
        <v>0</v>
      </c>
      <c r="K1555" s="242" t="str">
        <f>IF(AND(G1555&lt;&gt;0,G1555&lt;&gt;""),IF(B1555="","",IF(ISNUMBER(MATCH(B1555,'Look Up Values'!$B$2:$B$500,0)),"","Dest. error")),"")</f>
        <v/>
      </c>
      <c r="L1555" s="242" t="str">
        <f>IF(AND(G1555&lt;&gt;0,G1555&lt;&gt;""),IF(C1555="","",IF(AND(ISNUMBER(--LEFT(C1555,FIND(" ",C1555&amp;" ")-1)),OR(LEN(LEFT(C1555,FIND(" ",C1555&amp;" ")-1))=6,LEN(LEFT(C1555,FIND(" ",C1555&amp;" ")-1))=7),OR(ISNUMBER(MATCH(LEFT(C1555,FIND(" ",C1555&amp;" ")-1),'Look Up Values'!$G$2:$G$1000,0)),ISNUMBER(MATCH(LEFT(C1555,FIND(" ",C1555&amp;" ")-1),'Look Up Values'!$AE$2:$AE$2000,0)))),"","EWC error")),"")</f>
        <v/>
      </c>
      <c r="M1555" s="242" t="str" cm="1">
        <f t="array" ref="M1555">IF(AND(G1555&lt;&gt;0,G1555&lt;&gt;""),IF(E1555="","",IF(ISNUMBER(MATCH(SUBSTITUTE(E1555," ",""),SUBSTITUTE('Look Up Values'!$I$2:$I$10," ",""),0)),"","State error")),"")</f>
        <v/>
      </c>
      <c r="N1555" s="242" t="str" cm="1">
        <f t="array" ref="N1555">IF(AND(G1555&lt;&gt;0,G1555&lt;&gt;""),IF(F1555="","",IF(ISNUMBER(MATCH(SUBSTITUTE(F1555," ",""),SUBSTITUTE('Look Up Values'!$W$2:$W$30," ",""),0)),"","D&amp;R error")),"")</f>
        <v/>
      </c>
      <c r="O1555" s="256" t="str">
        <f t="shared" si="49"/>
        <v/>
      </c>
    </row>
    <row r="1556" spans="1:15" ht="15.75">
      <c r="A1556" s="250">
        <v>1549</v>
      </c>
      <c r="B1556" s="208"/>
      <c r="C1556" s="49"/>
      <c r="D1556" s="50"/>
      <c r="E1556" s="50"/>
      <c r="F1556" s="50"/>
      <c r="G1556" s="209"/>
      <c r="H1556" s="48"/>
      <c r="I1556" s="457" t="str">
        <f t="shared" si="48"/>
        <v/>
      </c>
      <c r="J1556" s="241" cm="1">
        <f t="array" ref="J1556">SUMPRODUCT(--(K1556:N1556&lt;&gt;"")) + IF(TRIM(O1556)="",0,LEN(O1556)-LEN(SUBSTITUTE(O1556,",",""))+1)</f>
        <v>0</v>
      </c>
      <c r="K1556" s="242" t="str">
        <f>IF(AND(G1556&lt;&gt;0,G1556&lt;&gt;""),IF(B1556="","",IF(ISNUMBER(MATCH(B1556,'Look Up Values'!$B$2:$B$500,0)),"","Dest. error")),"")</f>
        <v/>
      </c>
      <c r="L1556" s="242" t="str">
        <f>IF(AND(G1556&lt;&gt;0,G1556&lt;&gt;""),IF(C1556="","",IF(AND(ISNUMBER(--LEFT(C1556,FIND(" ",C1556&amp;" ")-1)),OR(LEN(LEFT(C1556,FIND(" ",C1556&amp;" ")-1))=6,LEN(LEFT(C1556,FIND(" ",C1556&amp;" ")-1))=7),OR(ISNUMBER(MATCH(LEFT(C1556,FIND(" ",C1556&amp;" ")-1),'Look Up Values'!$G$2:$G$1000,0)),ISNUMBER(MATCH(LEFT(C1556,FIND(" ",C1556&amp;" ")-1),'Look Up Values'!$AE$2:$AE$2000,0)))),"","EWC error")),"")</f>
        <v/>
      </c>
      <c r="M1556" s="242" t="str" cm="1">
        <f t="array" ref="M1556">IF(AND(G1556&lt;&gt;0,G1556&lt;&gt;""),IF(E1556="","",IF(ISNUMBER(MATCH(SUBSTITUTE(E1556," ",""),SUBSTITUTE('Look Up Values'!$I$2:$I$10," ",""),0)),"","State error")),"")</f>
        <v/>
      </c>
      <c r="N1556" s="242" t="str" cm="1">
        <f t="array" ref="N1556">IF(AND(G1556&lt;&gt;0,G1556&lt;&gt;""),IF(F1556="","",IF(ISNUMBER(MATCH(SUBSTITUTE(F1556," ",""),SUBSTITUTE('Look Up Values'!$W$2:$W$30," ",""),0)),"","D&amp;R error")),"")</f>
        <v/>
      </c>
      <c r="O1556" s="256" t="str">
        <f t="shared" si="49"/>
        <v/>
      </c>
    </row>
    <row r="1557" spans="1:15" ht="15.75">
      <c r="A1557" s="250">
        <v>1550</v>
      </c>
      <c r="B1557" s="208"/>
      <c r="C1557" s="49"/>
      <c r="D1557" s="50"/>
      <c r="E1557" s="50"/>
      <c r="F1557" s="50"/>
      <c r="G1557" s="209"/>
      <c r="H1557" s="48"/>
      <c r="I1557" s="457" t="str">
        <f t="shared" si="48"/>
        <v/>
      </c>
      <c r="J1557" s="241" cm="1">
        <f t="array" ref="J1557">SUMPRODUCT(--(K1557:N1557&lt;&gt;"")) + IF(TRIM(O1557)="",0,LEN(O1557)-LEN(SUBSTITUTE(O1557,",",""))+1)</f>
        <v>0</v>
      </c>
      <c r="K1557" s="242" t="str">
        <f>IF(AND(G1557&lt;&gt;0,G1557&lt;&gt;""),IF(B1557="","",IF(ISNUMBER(MATCH(B1557,'Look Up Values'!$B$2:$B$500,0)),"","Dest. error")),"")</f>
        <v/>
      </c>
      <c r="L1557" s="242" t="str">
        <f>IF(AND(G1557&lt;&gt;0,G1557&lt;&gt;""),IF(C1557="","",IF(AND(ISNUMBER(--LEFT(C1557,FIND(" ",C1557&amp;" ")-1)),OR(LEN(LEFT(C1557,FIND(" ",C1557&amp;" ")-1))=6,LEN(LEFT(C1557,FIND(" ",C1557&amp;" ")-1))=7),OR(ISNUMBER(MATCH(LEFT(C1557,FIND(" ",C1557&amp;" ")-1),'Look Up Values'!$G$2:$G$1000,0)),ISNUMBER(MATCH(LEFT(C1557,FIND(" ",C1557&amp;" ")-1),'Look Up Values'!$AE$2:$AE$2000,0)))),"","EWC error")),"")</f>
        <v/>
      </c>
      <c r="M1557" s="242" t="str" cm="1">
        <f t="array" ref="M1557">IF(AND(G1557&lt;&gt;0,G1557&lt;&gt;""),IF(E1557="","",IF(ISNUMBER(MATCH(SUBSTITUTE(E1557," ",""),SUBSTITUTE('Look Up Values'!$I$2:$I$10," ",""),0)),"","State error")),"")</f>
        <v/>
      </c>
      <c r="N1557" s="242" t="str" cm="1">
        <f t="array" ref="N1557">IF(AND(G1557&lt;&gt;0,G1557&lt;&gt;""),IF(F1557="","",IF(ISNUMBER(MATCH(SUBSTITUTE(F1557," ",""),SUBSTITUTE('Look Up Values'!$W$2:$W$30," ",""),0)),"","D&amp;R error")),"")</f>
        <v/>
      </c>
      <c r="O1557" s="256" t="str">
        <f t="shared" si="49"/>
        <v/>
      </c>
    </row>
    <row r="1558" spans="1:15" ht="15.75">
      <c r="A1558" s="250">
        <v>1551</v>
      </c>
      <c r="B1558" s="208"/>
      <c r="C1558" s="49"/>
      <c r="D1558" s="50"/>
      <c r="E1558" s="50"/>
      <c r="F1558" s="50"/>
      <c r="G1558" s="209"/>
      <c r="H1558" s="48"/>
      <c r="I1558" s="457" t="str">
        <f t="shared" si="48"/>
        <v/>
      </c>
      <c r="J1558" s="241" cm="1">
        <f t="array" ref="J1558">SUMPRODUCT(--(K1558:N1558&lt;&gt;"")) + IF(TRIM(O1558)="",0,LEN(O1558)-LEN(SUBSTITUTE(O1558,",",""))+1)</f>
        <v>0</v>
      </c>
      <c r="K1558" s="242" t="str">
        <f>IF(AND(G1558&lt;&gt;0,G1558&lt;&gt;""),IF(B1558="","",IF(ISNUMBER(MATCH(B1558,'Look Up Values'!$B$2:$B$500,0)),"","Dest. error")),"")</f>
        <v/>
      </c>
      <c r="L1558" s="242" t="str">
        <f>IF(AND(G1558&lt;&gt;0,G1558&lt;&gt;""),IF(C1558="","",IF(AND(ISNUMBER(--LEFT(C1558,FIND(" ",C1558&amp;" ")-1)),OR(LEN(LEFT(C1558,FIND(" ",C1558&amp;" ")-1))=6,LEN(LEFT(C1558,FIND(" ",C1558&amp;" ")-1))=7),OR(ISNUMBER(MATCH(LEFT(C1558,FIND(" ",C1558&amp;" ")-1),'Look Up Values'!$G$2:$G$1000,0)),ISNUMBER(MATCH(LEFT(C1558,FIND(" ",C1558&amp;" ")-1),'Look Up Values'!$AE$2:$AE$2000,0)))),"","EWC error")),"")</f>
        <v/>
      </c>
      <c r="M1558" s="242" t="str" cm="1">
        <f t="array" ref="M1558">IF(AND(G1558&lt;&gt;0,G1558&lt;&gt;""),IF(E1558="","",IF(ISNUMBER(MATCH(SUBSTITUTE(E1558," ",""),SUBSTITUTE('Look Up Values'!$I$2:$I$10," ",""),0)),"","State error")),"")</f>
        <v/>
      </c>
      <c r="N1558" s="242" t="str" cm="1">
        <f t="array" ref="N1558">IF(AND(G1558&lt;&gt;0,G1558&lt;&gt;""),IF(F1558="","",IF(ISNUMBER(MATCH(SUBSTITUTE(F1558," ",""),SUBSTITUTE('Look Up Values'!$W$2:$W$30," ",""),0)),"","D&amp;R error")),"")</f>
        <v/>
      </c>
      <c r="O1558" s="256" t="str">
        <f t="shared" si="49"/>
        <v/>
      </c>
    </row>
    <row r="1559" spans="1:15" ht="15.75">
      <c r="A1559" s="250">
        <v>1552</v>
      </c>
      <c r="B1559" s="208"/>
      <c r="C1559" s="49"/>
      <c r="D1559" s="50"/>
      <c r="E1559" s="50"/>
      <c r="F1559" s="50"/>
      <c r="G1559" s="209"/>
      <c r="H1559" s="48"/>
      <c r="I1559" s="457" t="str">
        <f t="shared" si="48"/>
        <v/>
      </c>
      <c r="J1559" s="241" cm="1">
        <f t="array" ref="J1559">SUMPRODUCT(--(K1559:N1559&lt;&gt;"")) + IF(TRIM(O1559)="",0,LEN(O1559)-LEN(SUBSTITUTE(O1559,",",""))+1)</f>
        <v>0</v>
      </c>
      <c r="K1559" s="242" t="str">
        <f>IF(AND(G1559&lt;&gt;0,G1559&lt;&gt;""),IF(B1559="","",IF(ISNUMBER(MATCH(B1559,'Look Up Values'!$B$2:$B$500,0)),"","Dest. error")),"")</f>
        <v/>
      </c>
      <c r="L1559" s="242" t="str">
        <f>IF(AND(G1559&lt;&gt;0,G1559&lt;&gt;""),IF(C1559="","",IF(AND(ISNUMBER(--LEFT(C1559,FIND(" ",C1559&amp;" ")-1)),OR(LEN(LEFT(C1559,FIND(" ",C1559&amp;" ")-1))=6,LEN(LEFT(C1559,FIND(" ",C1559&amp;" ")-1))=7),OR(ISNUMBER(MATCH(LEFT(C1559,FIND(" ",C1559&amp;" ")-1),'Look Up Values'!$G$2:$G$1000,0)),ISNUMBER(MATCH(LEFT(C1559,FIND(" ",C1559&amp;" ")-1),'Look Up Values'!$AE$2:$AE$2000,0)))),"","EWC error")),"")</f>
        <v/>
      </c>
      <c r="M1559" s="242" t="str" cm="1">
        <f t="array" ref="M1559">IF(AND(G1559&lt;&gt;0,G1559&lt;&gt;""),IF(E1559="","",IF(ISNUMBER(MATCH(SUBSTITUTE(E1559," ",""),SUBSTITUTE('Look Up Values'!$I$2:$I$10," ",""),0)),"","State error")),"")</f>
        <v/>
      </c>
      <c r="N1559" s="242" t="str" cm="1">
        <f t="array" ref="N1559">IF(AND(G1559&lt;&gt;0,G1559&lt;&gt;""),IF(F1559="","",IF(ISNUMBER(MATCH(SUBSTITUTE(F1559," ",""),SUBSTITUTE('Look Up Values'!$W$2:$W$30," ",""),0)),"","D&amp;R error")),"")</f>
        <v/>
      </c>
      <c r="O1559" s="256" t="str">
        <f t="shared" si="49"/>
        <v/>
      </c>
    </row>
    <row r="1560" spans="1:15" ht="15.75">
      <c r="A1560" s="250">
        <v>1553</v>
      </c>
      <c r="B1560" s="208"/>
      <c r="C1560" s="49"/>
      <c r="D1560" s="50"/>
      <c r="E1560" s="50"/>
      <c r="F1560" s="50"/>
      <c r="G1560" s="209"/>
      <c r="H1560" s="48"/>
      <c r="I1560" s="457" t="str">
        <f t="shared" si="48"/>
        <v/>
      </c>
      <c r="J1560" s="241" cm="1">
        <f t="array" ref="J1560">SUMPRODUCT(--(K1560:N1560&lt;&gt;"")) + IF(TRIM(O1560)="",0,LEN(O1560)-LEN(SUBSTITUTE(O1560,",",""))+1)</f>
        <v>0</v>
      </c>
      <c r="K1560" s="242" t="str">
        <f>IF(AND(G1560&lt;&gt;0,G1560&lt;&gt;""),IF(B1560="","",IF(ISNUMBER(MATCH(B1560,'Look Up Values'!$B$2:$B$500,0)),"","Dest. error")),"")</f>
        <v/>
      </c>
      <c r="L1560" s="242" t="str">
        <f>IF(AND(G1560&lt;&gt;0,G1560&lt;&gt;""),IF(C1560="","",IF(AND(ISNUMBER(--LEFT(C1560,FIND(" ",C1560&amp;" ")-1)),OR(LEN(LEFT(C1560,FIND(" ",C1560&amp;" ")-1))=6,LEN(LEFT(C1560,FIND(" ",C1560&amp;" ")-1))=7),OR(ISNUMBER(MATCH(LEFT(C1560,FIND(" ",C1560&amp;" ")-1),'Look Up Values'!$G$2:$G$1000,0)),ISNUMBER(MATCH(LEFT(C1560,FIND(" ",C1560&amp;" ")-1),'Look Up Values'!$AE$2:$AE$2000,0)))),"","EWC error")),"")</f>
        <v/>
      </c>
      <c r="M1560" s="242" t="str" cm="1">
        <f t="array" ref="M1560">IF(AND(G1560&lt;&gt;0,G1560&lt;&gt;""),IF(E1560="","",IF(ISNUMBER(MATCH(SUBSTITUTE(E1560," ",""),SUBSTITUTE('Look Up Values'!$I$2:$I$10," ",""),0)),"","State error")),"")</f>
        <v/>
      </c>
      <c r="N1560" s="242" t="str" cm="1">
        <f t="array" ref="N1560">IF(AND(G1560&lt;&gt;0,G1560&lt;&gt;""),IF(F1560="","",IF(ISNUMBER(MATCH(SUBSTITUTE(F1560," ",""),SUBSTITUTE('Look Up Values'!$W$2:$W$30," ",""),0)),"","D&amp;R error")),"")</f>
        <v/>
      </c>
      <c r="O1560" s="256" t="str">
        <f t="shared" si="49"/>
        <v/>
      </c>
    </row>
    <row r="1561" spans="1:15" ht="15.75">
      <c r="A1561" s="250">
        <v>1554</v>
      </c>
      <c r="B1561" s="208"/>
      <c r="C1561" s="49"/>
      <c r="D1561" s="50"/>
      <c r="E1561" s="50"/>
      <c r="F1561" s="50"/>
      <c r="G1561" s="209"/>
      <c r="H1561" s="48"/>
      <c r="I1561" s="457" t="str">
        <f t="shared" si="48"/>
        <v/>
      </c>
      <c r="J1561" s="241" cm="1">
        <f t="array" ref="J1561">SUMPRODUCT(--(K1561:N1561&lt;&gt;"")) + IF(TRIM(O1561)="",0,LEN(O1561)-LEN(SUBSTITUTE(O1561,",",""))+1)</f>
        <v>0</v>
      </c>
      <c r="K1561" s="242" t="str">
        <f>IF(AND(G1561&lt;&gt;0,G1561&lt;&gt;""),IF(B1561="","",IF(ISNUMBER(MATCH(B1561,'Look Up Values'!$B$2:$B$500,0)),"","Dest. error")),"")</f>
        <v/>
      </c>
      <c r="L1561" s="242" t="str">
        <f>IF(AND(G1561&lt;&gt;0,G1561&lt;&gt;""),IF(C1561="","",IF(AND(ISNUMBER(--LEFT(C1561,FIND(" ",C1561&amp;" ")-1)),OR(LEN(LEFT(C1561,FIND(" ",C1561&amp;" ")-1))=6,LEN(LEFT(C1561,FIND(" ",C1561&amp;" ")-1))=7),OR(ISNUMBER(MATCH(LEFT(C1561,FIND(" ",C1561&amp;" ")-1),'Look Up Values'!$G$2:$G$1000,0)),ISNUMBER(MATCH(LEFT(C1561,FIND(" ",C1561&amp;" ")-1),'Look Up Values'!$AE$2:$AE$2000,0)))),"","EWC error")),"")</f>
        <v/>
      </c>
      <c r="M1561" s="242" t="str" cm="1">
        <f t="array" ref="M1561">IF(AND(G1561&lt;&gt;0,G1561&lt;&gt;""),IF(E1561="","",IF(ISNUMBER(MATCH(SUBSTITUTE(E1561," ",""),SUBSTITUTE('Look Up Values'!$I$2:$I$10," ",""),0)),"","State error")),"")</f>
        <v/>
      </c>
      <c r="N1561" s="242" t="str" cm="1">
        <f t="array" ref="N1561">IF(AND(G1561&lt;&gt;0,G1561&lt;&gt;""),IF(F1561="","",IF(ISNUMBER(MATCH(SUBSTITUTE(F1561," ",""),SUBSTITUTE('Look Up Values'!$W$2:$W$30," ",""),0)),"","D&amp;R error")),"")</f>
        <v/>
      </c>
      <c r="O1561" s="256" t="str">
        <f t="shared" si="49"/>
        <v/>
      </c>
    </row>
    <row r="1562" spans="1:15" ht="15.75">
      <c r="A1562" s="250">
        <v>1555</v>
      </c>
      <c r="B1562" s="208"/>
      <c r="C1562" s="49"/>
      <c r="D1562" s="50"/>
      <c r="E1562" s="50"/>
      <c r="F1562" s="50"/>
      <c r="G1562" s="209"/>
      <c r="H1562" s="48"/>
      <c r="I1562" s="457" t="str">
        <f t="shared" si="48"/>
        <v/>
      </c>
      <c r="J1562" s="241" cm="1">
        <f t="array" ref="J1562">SUMPRODUCT(--(K1562:N1562&lt;&gt;"")) + IF(TRIM(O1562)="",0,LEN(O1562)-LEN(SUBSTITUTE(O1562,",",""))+1)</f>
        <v>0</v>
      </c>
      <c r="K1562" s="242" t="str">
        <f>IF(AND(G1562&lt;&gt;0,G1562&lt;&gt;""),IF(B1562="","",IF(ISNUMBER(MATCH(B1562,'Look Up Values'!$B$2:$B$500,0)),"","Dest. error")),"")</f>
        <v/>
      </c>
      <c r="L1562" s="242" t="str">
        <f>IF(AND(G1562&lt;&gt;0,G1562&lt;&gt;""),IF(C1562="","",IF(AND(ISNUMBER(--LEFT(C1562,FIND(" ",C1562&amp;" ")-1)),OR(LEN(LEFT(C1562,FIND(" ",C1562&amp;" ")-1))=6,LEN(LEFT(C1562,FIND(" ",C1562&amp;" ")-1))=7),OR(ISNUMBER(MATCH(LEFT(C1562,FIND(" ",C1562&amp;" ")-1),'Look Up Values'!$G$2:$G$1000,0)),ISNUMBER(MATCH(LEFT(C1562,FIND(" ",C1562&amp;" ")-1),'Look Up Values'!$AE$2:$AE$2000,0)))),"","EWC error")),"")</f>
        <v/>
      </c>
      <c r="M1562" s="242" t="str" cm="1">
        <f t="array" ref="M1562">IF(AND(G1562&lt;&gt;0,G1562&lt;&gt;""),IF(E1562="","",IF(ISNUMBER(MATCH(SUBSTITUTE(E1562," ",""),SUBSTITUTE('Look Up Values'!$I$2:$I$10," ",""),0)),"","State error")),"")</f>
        <v/>
      </c>
      <c r="N1562" s="242" t="str" cm="1">
        <f t="array" ref="N1562">IF(AND(G1562&lt;&gt;0,G1562&lt;&gt;""),IF(F1562="","",IF(ISNUMBER(MATCH(SUBSTITUTE(F1562," ",""),SUBSTITUTE('Look Up Values'!$W$2:$W$30," ",""),0)),"","D&amp;R error")),"")</f>
        <v/>
      </c>
      <c r="O1562" s="256" t="str">
        <f t="shared" si="49"/>
        <v/>
      </c>
    </row>
    <row r="1563" spans="1:15" ht="15.75">
      <c r="A1563" s="250">
        <v>1556</v>
      </c>
      <c r="B1563" s="208"/>
      <c r="C1563" s="49"/>
      <c r="D1563" s="50"/>
      <c r="E1563" s="50"/>
      <c r="F1563" s="50"/>
      <c r="G1563" s="209"/>
      <c r="H1563" s="48"/>
      <c r="I1563" s="457" t="str">
        <f t="shared" si="48"/>
        <v/>
      </c>
      <c r="J1563" s="241" cm="1">
        <f t="array" ref="J1563">SUMPRODUCT(--(K1563:N1563&lt;&gt;"")) + IF(TRIM(O1563)="",0,LEN(O1563)-LEN(SUBSTITUTE(O1563,",",""))+1)</f>
        <v>0</v>
      </c>
      <c r="K1563" s="242" t="str">
        <f>IF(AND(G1563&lt;&gt;0,G1563&lt;&gt;""),IF(B1563="","",IF(ISNUMBER(MATCH(B1563,'Look Up Values'!$B$2:$B$500,0)),"","Dest. error")),"")</f>
        <v/>
      </c>
      <c r="L1563" s="242" t="str">
        <f>IF(AND(G1563&lt;&gt;0,G1563&lt;&gt;""),IF(C1563="","",IF(AND(ISNUMBER(--LEFT(C1563,FIND(" ",C1563&amp;" ")-1)),OR(LEN(LEFT(C1563,FIND(" ",C1563&amp;" ")-1))=6,LEN(LEFT(C1563,FIND(" ",C1563&amp;" ")-1))=7),OR(ISNUMBER(MATCH(LEFT(C1563,FIND(" ",C1563&amp;" ")-1),'Look Up Values'!$G$2:$G$1000,0)),ISNUMBER(MATCH(LEFT(C1563,FIND(" ",C1563&amp;" ")-1),'Look Up Values'!$AE$2:$AE$2000,0)))),"","EWC error")),"")</f>
        <v/>
      </c>
      <c r="M1563" s="242" t="str" cm="1">
        <f t="array" ref="M1563">IF(AND(G1563&lt;&gt;0,G1563&lt;&gt;""),IF(E1563="","",IF(ISNUMBER(MATCH(SUBSTITUTE(E1563," ",""),SUBSTITUTE('Look Up Values'!$I$2:$I$10," ",""),0)),"","State error")),"")</f>
        <v/>
      </c>
      <c r="N1563" s="242" t="str" cm="1">
        <f t="array" ref="N1563">IF(AND(G1563&lt;&gt;0,G1563&lt;&gt;""),IF(F1563="","",IF(ISNUMBER(MATCH(SUBSTITUTE(F1563," ",""),SUBSTITUTE('Look Up Values'!$W$2:$W$30," ",""),0)),"","D&amp;R error")),"")</f>
        <v/>
      </c>
      <c r="O1563" s="256" t="str">
        <f t="shared" si="49"/>
        <v/>
      </c>
    </row>
    <row r="1564" spans="1:15" ht="15.75">
      <c r="A1564" s="250">
        <v>1557</v>
      </c>
      <c r="B1564" s="208"/>
      <c r="C1564" s="49"/>
      <c r="D1564" s="50"/>
      <c r="E1564" s="50"/>
      <c r="F1564" s="50"/>
      <c r="G1564" s="209"/>
      <c r="H1564" s="48"/>
      <c r="I1564" s="457" t="str">
        <f t="shared" si="48"/>
        <v/>
      </c>
      <c r="J1564" s="241" cm="1">
        <f t="array" ref="J1564">SUMPRODUCT(--(K1564:N1564&lt;&gt;"")) + IF(TRIM(O1564)="",0,LEN(O1564)-LEN(SUBSTITUTE(O1564,",",""))+1)</f>
        <v>0</v>
      </c>
      <c r="K1564" s="242" t="str">
        <f>IF(AND(G1564&lt;&gt;0,G1564&lt;&gt;""),IF(B1564="","",IF(ISNUMBER(MATCH(B1564,'Look Up Values'!$B$2:$B$500,0)),"","Dest. error")),"")</f>
        <v/>
      </c>
      <c r="L1564" s="242" t="str">
        <f>IF(AND(G1564&lt;&gt;0,G1564&lt;&gt;""),IF(C1564="","",IF(AND(ISNUMBER(--LEFT(C1564,FIND(" ",C1564&amp;" ")-1)),OR(LEN(LEFT(C1564,FIND(" ",C1564&amp;" ")-1))=6,LEN(LEFT(C1564,FIND(" ",C1564&amp;" ")-1))=7),OR(ISNUMBER(MATCH(LEFT(C1564,FIND(" ",C1564&amp;" ")-1),'Look Up Values'!$G$2:$G$1000,0)),ISNUMBER(MATCH(LEFT(C1564,FIND(" ",C1564&amp;" ")-1),'Look Up Values'!$AE$2:$AE$2000,0)))),"","EWC error")),"")</f>
        <v/>
      </c>
      <c r="M1564" s="242" t="str" cm="1">
        <f t="array" ref="M1564">IF(AND(G1564&lt;&gt;0,G1564&lt;&gt;""),IF(E1564="","",IF(ISNUMBER(MATCH(SUBSTITUTE(E1564," ",""),SUBSTITUTE('Look Up Values'!$I$2:$I$10," ",""),0)),"","State error")),"")</f>
        <v/>
      </c>
      <c r="N1564" s="242" t="str" cm="1">
        <f t="array" ref="N1564">IF(AND(G1564&lt;&gt;0,G1564&lt;&gt;""),IF(F1564="","",IF(ISNUMBER(MATCH(SUBSTITUTE(F1564," ",""),SUBSTITUTE('Look Up Values'!$W$2:$W$30," ",""),0)),"","D&amp;R error")),"")</f>
        <v/>
      </c>
      <c r="O1564" s="256" t="str">
        <f t="shared" si="49"/>
        <v/>
      </c>
    </row>
    <row r="1565" spans="1:15" ht="15.75">
      <c r="A1565" s="250">
        <v>1558</v>
      </c>
      <c r="B1565" s="208"/>
      <c r="C1565" s="49"/>
      <c r="D1565" s="50"/>
      <c r="E1565" s="50"/>
      <c r="F1565" s="50"/>
      <c r="G1565" s="209"/>
      <c r="H1565" s="48"/>
      <c r="I1565" s="457" t="str">
        <f t="shared" si="48"/>
        <v/>
      </c>
      <c r="J1565" s="241" cm="1">
        <f t="array" ref="J1565">SUMPRODUCT(--(K1565:N1565&lt;&gt;"")) + IF(TRIM(O1565)="",0,LEN(O1565)-LEN(SUBSTITUTE(O1565,",",""))+1)</f>
        <v>0</v>
      </c>
      <c r="K1565" s="242" t="str">
        <f>IF(AND(G1565&lt;&gt;0,G1565&lt;&gt;""),IF(B1565="","",IF(ISNUMBER(MATCH(B1565,'Look Up Values'!$B$2:$B$500,0)),"","Dest. error")),"")</f>
        <v/>
      </c>
      <c r="L1565" s="242" t="str">
        <f>IF(AND(G1565&lt;&gt;0,G1565&lt;&gt;""),IF(C1565="","",IF(AND(ISNUMBER(--LEFT(C1565,FIND(" ",C1565&amp;" ")-1)),OR(LEN(LEFT(C1565,FIND(" ",C1565&amp;" ")-1))=6,LEN(LEFT(C1565,FIND(" ",C1565&amp;" ")-1))=7),OR(ISNUMBER(MATCH(LEFT(C1565,FIND(" ",C1565&amp;" ")-1),'Look Up Values'!$G$2:$G$1000,0)),ISNUMBER(MATCH(LEFT(C1565,FIND(" ",C1565&amp;" ")-1),'Look Up Values'!$AE$2:$AE$2000,0)))),"","EWC error")),"")</f>
        <v/>
      </c>
      <c r="M1565" s="242" t="str" cm="1">
        <f t="array" ref="M1565">IF(AND(G1565&lt;&gt;0,G1565&lt;&gt;""),IF(E1565="","",IF(ISNUMBER(MATCH(SUBSTITUTE(E1565," ",""),SUBSTITUTE('Look Up Values'!$I$2:$I$10," ",""),0)),"","State error")),"")</f>
        <v/>
      </c>
      <c r="N1565" s="242" t="str" cm="1">
        <f t="array" ref="N1565">IF(AND(G1565&lt;&gt;0,G1565&lt;&gt;""),IF(F1565="","",IF(ISNUMBER(MATCH(SUBSTITUTE(F1565," ",""),SUBSTITUTE('Look Up Values'!$W$2:$W$30," ",""),0)),"","D&amp;R error")),"")</f>
        <v/>
      </c>
      <c r="O1565" s="256" t="str">
        <f t="shared" si="49"/>
        <v/>
      </c>
    </row>
    <row r="1566" spans="1:15" ht="15.75">
      <c r="A1566" s="250">
        <v>1559</v>
      </c>
      <c r="B1566" s="208"/>
      <c r="C1566" s="49"/>
      <c r="D1566" s="50"/>
      <c r="E1566" s="50"/>
      <c r="F1566" s="50"/>
      <c r="G1566" s="209"/>
      <c r="H1566" s="48"/>
      <c r="I1566" s="457" t="str">
        <f t="shared" si="48"/>
        <v/>
      </c>
      <c r="J1566" s="241" cm="1">
        <f t="array" ref="J1566">SUMPRODUCT(--(K1566:N1566&lt;&gt;"")) + IF(TRIM(O1566)="",0,LEN(O1566)-LEN(SUBSTITUTE(O1566,",",""))+1)</f>
        <v>0</v>
      </c>
      <c r="K1566" s="242" t="str">
        <f>IF(AND(G1566&lt;&gt;0,G1566&lt;&gt;""),IF(B1566="","",IF(ISNUMBER(MATCH(B1566,'Look Up Values'!$B$2:$B$500,0)),"","Dest. error")),"")</f>
        <v/>
      </c>
      <c r="L1566" s="242" t="str">
        <f>IF(AND(G1566&lt;&gt;0,G1566&lt;&gt;""),IF(C1566="","",IF(AND(ISNUMBER(--LEFT(C1566,FIND(" ",C1566&amp;" ")-1)),OR(LEN(LEFT(C1566,FIND(" ",C1566&amp;" ")-1))=6,LEN(LEFT(C1566,FIND(" ",C1566&amp;" ")-1))=7),OR(ISNUMBER(MATCH(LEFT(C1566,FIND(" ",C1566&amp;" ")-1),'Look Up Values'!$G$2:$G$1000,0)),ISNUMBER(MATCH(LEFT(C1566,FIND(" ",C1566&amp;" ")-1),'Look Up Values'!$AE$2:$AE$2000,0)))),"","EWC error")),"")</f>
        <v/>
      </c>
      <c r="M1566" s="242" t="str" cm="1">
        <f t="array" ref="M1566">IF(AND(G1566&lt;&gt;0,G1566&lt;&gt;""),IF(E1566="","",IF(ISNUMBER(MATCH(SUBSTITUTE(E1566," ",""),SUBSTITUTE('Look Up Values'!$I$2:$I$10," ",""),0)),"","State error")),"")</f>
        <v/>
      </c>
      <c r="N1566" s="242" t="str" cm="1">
        <f t="array" ref="N1566">IF(AND(G1566&lt;&gt;0,G1566&lt;&gt;""),IF(F1566="","",IF(ISNUMBER(MATCH(SUBSTITUTE(F1566," ",""),SUBSTITUTE('Look Up Values'!$W$2:$W$30," ",""),0)),"","D&amp;R error")),"")</f>
        <v/>
      </c>
      <c r="O1566" s="256" t="str">
        <f t="shared" si="49"/>
        <v/>
      </c>
    </row>
    <row r="1567" spans="1:15" ht="15.75">
      <c r="A1567" s="250">
        <v>1560</v>
      </c>
      <c r="B1567" s="208"/>
      <c r="C1567" s="49"/>
      <c r="D1567" s="50"/>
      <c r="E1567" s="50"/>
      <c r="F1567" s="50"/>
      <c r="G1567" s="209"/>
      <c r="H1567" s="48"/>
      <c r="I1567" s="457" t="str">
        <f t="shared" si="48"/>
        <v/>
      </c>
      <c r="J1567" s="241" cm="1">
        <f t="array" ref="J1567">SUMPRODUCT(--(K1567:N1567&lt;&gt;"")) + IF(TRIM(O1567)="",0,LEN(O1567)-LEN(SUBSTITUTE(O1567,",",""))+1)</f>
        <v>0</v>
      </c>
      <c r="K1567" s="242" t="str">
        <f>IF(AND(G1567&lt;&gt;0,G1567&lt;&gt;""),IF(B1567="","",IF(ISNUMBER(MATCH(B1567,'Look Up Values'!$B$2:$B$500,0)),"","Dest. error")),"")</f>
        <v/>
      </c>
      <c r="L1567" s="242" t="str">
        <f>IF(AND(G1567&lt;&gt;0,G1567&lt;&gt;""),IF(C1567="","",IF(AND(ISNUMBER(--LEFT(C1567,FIND(" ",C1567&amp;" ")-1)),OR(LEN(LEFT(C1567,FIND(" ",C1567&amp;" ")-1))=6,LEN(LEFT(C1567,FIND(" ",C1567&amp;" ")-1))=7),OR(ISNUMBER(MATCH(LEFT(C1567,FIND(" ",C1567&amp;" ")-1),'Look Up Values'!$G$2:$G$1000,0)),ISNUMBER(MATCH(LEFT(C1567,FIND(" ",C1567&amp;" ")-1),'Look Up Values'!$AE$2:$AE$2000,0)))),"","EWC error")),"")</f>
        <v/>
      </c>
      <c r="M1567" s="242" t="str" cm="1">
        <f t="array" ref="M1567">IF(AND(G1567&lt;&gt;0,G1567&lt;&gt;""),IF(E1567="","",IF(ISNUMBER(MATCH(SUBSTITUTE(E1567," ",""),SUBSTITUTE('Look Up Values'!$I$2:$I$10," ",""),0)),"","State error")),"")</f>
        <v/>
      </c>
      <c r="N1567" s="242" t="str" cm="1">
        <f t="array" ref="N1567">IF(AND(G1567&lt;&gt;0,G1567&lt;&gt;""),IF(F1567="","",IF(ISNUMBER(MATCH(SUBSTITUTE(F1567," ",""),SUBSTITUTE('Look Up Values'!$W$2:$W$30," ",""),0)),"","D&amp;R error")),"")</f>
        <v/>
      </c>
      <c r="O1567" s="256" t="str">
        <f t="shared" si="49"/>
        <v/>
      </c>
    </row>
    <row r="1568" spans="1:15" ht="15.75">
      <c r="A1568" s="250">
        <v>1561</v>
      </c>
      <c r="B1568" s="208"/>
      <c r="C1568" s="49"/>
      <c r="D1568" s="50"/>
      <c r="E1568" s="50"/>
      <c r="F1568" s="50"/>
      <c r="G1568" s="209"/>
      <c r="H1568" s="48"/>
      <c r="I1568" s="457" t="str">
        <f t="shared" si="48"/>
        <v/>
      </c>
      <c r="J1568" s="241" cm="1">
        <f t="array" ref="J1568">SUMPRODUCT(--(K1568:N1568&lt;&gt;"")) + IF(TRIM(O1568)="",0,LEN(O1568)-LEN(SUBSTITUTE(O1568,",",""))+1)</f>
        <v>0</v>
      </c>
      <c r="K1568" s="242" t="str">
        <f>IF(AND(G1568&lt;&gt;0,G1568&lt;&gt;""),IF(B1568="","",IF(ISNUMBER(MATCH(B1568,'Look Up Values'!$B$2:$B$500,0)),"","Dest. error")),"")</f>
        <v/>
      </c>
      <c r="L1568" s="242" t="str">
        <f>IF(AND(G1568&lt;&gt;0,G1568&lt;&gt;""),IF(C1568="","",IF(AND(ISNUMBER(--LEFT(C1568,FIND(" ",C1568&amp;" ")-1)),OR(LEN(LEFT(C1568,FIND(" ",C1568&amp;" ")-1))=6,LEN(LEFT(C1568,FIND(" ",C1568&amp;" ")-1))=7),OR(ISNUMBER(MATCH(LEFT(C1568,FIND(" ",C1568&amp;" ")-1),'Look Up Values'!$G$2:$G$1000,0)),ISNUMBER(MATCH(LEFT(C1568,FIND(" ",C1568&amp;" ")-1),'Look Up Values'!$AE$2:$AE$2000,0)))),"","EWC error")),"")</f>
        <v/>
      </c>
      <c r="M1568" s="242" t="str" cm="1">
        <f t="array" ref="M1568">IF(AND(G1568&lt;&gt;0,G1568&lt;&gt;""),IF(E1568="","",IF(ISNUMBER(MATCH(SUBSTITUTE(E1568," ",""),SUBSTITUTE('Look Up Values'!$I$2:$I$10," ",""),0)),"","State error")),"")</f>
        <v/>
      </c>
      <c r="N1568" s="242" t="str" cm="1">
        <f t="array" ref="N1568">IF(AND(G1568&lt;&gt;0,G1568&lt;&gt;""),IF(F1568="","",IF(ISNUMBER(MATCH(SUBSTITUTE(F1568," ",""),SUBSTITUTE('Look Up Values'!$W$2:$W$30," ",""),0)),"","D&amp;R error")),"")</f>
        <v/>
      </c>
      <c r="O1568" s="256" t="str">
        <f t="shared" si="49"/>
        <v/>
      </c>
    </row>
    <row r="1569" spans="1:15" ht="15.75">
      <c r="A1569" s="250">
        <v>1562</v>
      </c>
      <c r="B1569" s="208"/>
      <c r="C1569" s="49"/>
      <c r="D1569" s="50"/>
      <c r="E1569" s="50"/>
      <c r="F1569" s="50"/>
      <c r="G1569" s="209"/>
      <c r="H1569" s="48"/>
      <c r="I1569" s="457" t="str">
        <f t="shared" si="48"/>
        <v/>
      </c>
      <c r="J1569" s="241" cm="1">
        <f t="array" ref="J1569">SUMPRODUCT(--(K1569:N1569&lt;&gt;"")) + IF(TRIM(O1569)="",0,LEN(O1569)-LEN(SUBSTITUTE(O1569,",",""))+1)</f>
        <v>0</v>
      </c>
      <c r="K1569" s="242" t="str">
        <f>IF(AND(G1569&lt;&gt;0,G1569&lt;&gt;""),IF(B1569="","",IF(ISNUMBER(MATCH(B1569,'Look Up Values'!$B$2:$B$500,0)),"","Dest. error")),"")</f>
        <v/>
      </c>
      <c r="L1569" s="242" t="str">
        <f>IF(AND(G1569&lt;&gt;0,G1569&lt;&gt;""),IF(C1569="","",IF(AND(ISNUMBER(--LEFT(C1569,FIND(" ",C1569&amp;" ")-1)),OR(LEN(LEFT(C1569,FIND(" ",C1569&amp;" ")-1))=6,LEN(LEFT(C1569,FIND(" ",C1569&amp;" ")-1))=7),OR(ISNUMBER(MATCH(LEFT(C1569,FIND(" ",C1569&amp;" ")-1),'Look Up Values'!$G$2:$G$1000,0)),ISNUMBER(MATCH(LEFT(C1569,FIND(" ",C1569&amp;" ")-1),'Look Up Values'!$AE$2:$AE$2000,0)))),"","EWC error")),"")</f>
        <v/>
      </c>
      <c r="M1569" s="242" t="str" cm="1">
        <f t="array" ref="M1569">IF(AND(G1569&lt;&gt;0,G1569&lt;&gt;""),IF(E1569="","",IF(ISNUMBER(MATCH(SUBSTITUTE(E1569," ",""),SUBSTITUTE('Look Up Values'!$I$2:$I$10," ",""),0)),"","State error")),"")</f>
        <v/>
      </c>
      <c r="N1569" s="242" t="str" cm="1">
        <f t="array" ref="N1569">IF(AND(G1569&lt;&gt;0,G1569&lt;&gt;""),IF(F1569="","",IF(ISNUMBER(MATCH(SUBSTITUTE(F1569," ",""),SUBSTITUTE('Look Up Values'!$W$2:$W$30," ",""),0)),"","D&amp;R error")),"")</f>
        <v/>
      </c>
      <c r="O1569" s="256" t="str">
        <f t="shared" si="49"/>
        <v/>
      </c>
    </row>
    <row r="1570" spans="1:15" ht="15.75">
      <c r="A1570" s="250">
        <v>1563</v>
      </c>
      <c r="B1570" s="208"/>
      <c r="C1570" s="49"/>
      <c r="D1570" s="50"/>
      <c r="E1570" s="50"/>
      <c r="F1570" s="50"/>
      <c r="G1570" s="209"/>
      <c r="H1570" s="48"/>
      <c r="I1570" s="457" t="str">
        <f t="shared" si="48"/>
        <v/>
      </c>
      <c r="J1570" s="241" cm="1">
        <f t="array" ref="J1570">SUMPRODUCT(--(K1570:N1570&lt;&gt;"")) + IF(TRIM(O1570)="",0,LEN(O1570)-LEN(SUBSTITUTE(O1570,",",""))+1)</f>
        <v>0</v>
      </c>
      <c r="K1570" s="242" t="str">
        <f>IF(AND(G1570&lt;&gt;0,G1570&lt;&gt;""),IF(B1570="","",IF(ISNUMBER(MATCH(B1570,'Look Up Values'!$B$2:$B$500,0)),"","Dest. error")),"")</f>
        <v/>
      </c>
      <c r="L1570" s="242" t="str">
        <f>IF(AND(G1570&lt;&gt;0,G1570&lt;&gt;""),IF(C1570="","",IF(AND(ISNUMBER(--LEFT(C1570,FIND(" ",C1570&amp;" ")-1)),OR(LEN(LEFT(C1570,FIND(" ",C1570&amp;" ")-1))=6,LEN(LEFT(C1570,FIND(" ",C1570&amp;" ")-1))=7),OR(ISNUMBER(MATCH(LEFT(C1570,FIND(" ",C1570&amp;" ")-1),'Look Up Values'!$G$2:$G$1000,0)),ISNUMBER(MATCH(LEFT(C1570,FIND(" ",C1570&amp;" ")-1),'Look Up Values'!$AE$2:$AE$2000,0)))),"","EWC error")),"")</f>
        <v/>
      </c>
      <c r="M1570" s="242" t="str" cm="1">
        <f t="array" ref="M1570">IF(AND(G1570&lt;&gt;0,G1570&lt;&gt;""),IF(E1570="","",IF(ISNUMBER(MATCH(SUBSTITUTE(E1570," ",""),SUBSTITUTE('Look Up Values'!$I$2:$I$10," ",""),0)),"","State error")),"")</f>
        <v/>
      </c>
      <c r="N1570" s="242" t="str" cm="1">
        <f t="array" ref="N1570">IF(AND(G1570&lt;&gt;0,G1570&lt;&gt;""),IF(F1570="","",IF(ISNUMBER(MATCH(SUBSTITUTE(F1570," ",""),SUBSTITUTE('Look Up Values'!$W$2:$W$30," ",""),0)),"","D&amp;R error")),"")</f>
        <v/>
      </c>
      <c r="O1570" s="256" t="str">
        <f t="shared" si="49"/>
        <v/>
      </c>
    </row>
    <row r="1571" spans="1:15" ht="15.75">
      <c r="A1571" s="250">
        <v>1564</v>
      </c>
      <c r="B1571" s="208"/>
      <c r="C1571" s="49"/>
      <c r="D1571" s="50"/>
      <c r="E1571" s="50"/>
      <c r="F1571" s="50"/>
      <c r="G1571" s="209"/>
      <c r="H1571" s="48"/>
      <c r="I1571" s="457" t="str">
        <f t="shared" si="48"/>
        <v/>
      </c>
      <c r="J1571" s="241" cm="1">
        <f t="array" ref="J1571">SUMPRODUCT(--(K1571:N1571&lt;&gt;"")) + IF(TRIM(O1571)="",0,LEN(O1571)-LEN(SUBSTITUTE(O1571,",",""))+1)</f>
        <v>0</v>
      </c>
      <c r="K1571" s="242" t="str">
        <f>IF(AND(G1571&lt;&gt;0,G1571&lt;&gt;""),IF(B1571="","",IF(ISNUMBER(MATCH(B1571,'Look Up Values'!$B$2:$B$500,0)),"","Dest. error")),"")</f>
        <v/>
      </c>
      <c r="L1571" s="242" t="str">
        <f>IF(AND(G1571&lt;&gt;0,G1571&lt;&gt;""),IF(C1571="","",IF(AND(ISNUMBER(--LEFT(C1571,FIND(" ",C1571&amp;" ")-1)),OR(LEN(LEFT(C1571,FIND(" ",C1571&amp;" ")-1))=6,LEN(LEFT(C1571,FIND(" ",C1571&amp;" ")-1))=7),OR(ISNUMBER(MATCH(LEFT(C1571,FIND(" ",C1571&amp;" ")-1),'Look Up Values'!$G$2:$G$1000,0)),ISNUMBER(MATCH(LEFT(C1571,FIND(" ",C1571&amp;" ")-1),'Look Up Values'!$AE$2:$AE$2000,0)))),"","EWC error")),"")</f>
        <v/>
      </c>
      <c r="M1571" s="242" t="str" cm="1">
        <f t="array" ref="M1571">IF(AND(G1571&lt;&gt;0,G1571&lt;&gt;""),IF(E1571="","",IF(ISNUMBER(MATCH(SUBSTITUTE(E1571," ",""),SUBSTITUTE('Look Up Values'!$I$2:$I$10," ",""),0)),"","State error")),"")</f>
        <v/>
      </c>
      <c r="N1571" s="242" t="str" cm="1">
        <f t="array" ref="N1571">IF(AND(G1571&lt;&gt;0,G1571&lt;&gt;""),IF(F1571="","",IF(ISNUMBER(MATCH(SUBSTITUTE(F1571," ",""),SUBSTITUTE('Look Up Values'!$W$2:$W$30," ",""),0)),"","D&amp;R error")),"")</f>
        <v/>
      </c>
      <c r="O1571" s="256" t="str">
        <f t="shared" si="49"/>
        <v/>
      </c>
    </row>
    <row r="1572" spans="1:15" ht="15.75">
      <c r="A1572" s="250">
        <v>1565</v>
      </c>
      <c r="B1572" s="208"/>
      <c r="C1572" s="49"/>
      <c r="D1572" s="50"/>
      <c r="E1572" s="50"/>
      <c r="F1572" s="50"/>
      <c r="G1572" s="209"/>
      <c r="H1572" s="48"/>
      <c r="I1572" s="457" t="str">
        <f t="shared" si="48"/>
        <v/>
      </c>
      <c r="J1572" s="241" cm="1">
        <f t="array" ref="J1572">SUMPRODUCT(--(K1572:N1572&lt;&gt;"")) + IF(TRIM(O1572)="",0,LEN(O1572)-LEN(SUBSTITUTE(O1572,",",""))+1)</f>
        <v>0</v>
      </c>
      <c r="K1572" s="242" t="str">
        <f>IF(AND(G1572&lt;&gt;0,G1572&lt;&gt;""),IF(B1572="","",IF(ISNUMBER(MATCH(B1572,'Look Up Values'!$B$2:$B$500,0)),"","Dest. error")),"")</f>
        <v/>
      </c>
      <c r="L1572" s="242" t="str">
        <f>IF(AND(G1572&lt;&gt;0,G1572&lt;&gt;""),IF(C1572="","",IF(AND(ISNUMBER(--LEFT(C1572,FIND(" ",C1572&amp;" ")-1)),OR(LEN(LEFT(C1572,FIND(" ",C1572&amp;" ")-1))=6,LEN(LEFT(C1572,FIND(" ",C1572&amp;" ")-1))=7),OR(ISNUMBER(MATCH(LEFT(C1572,FIND(" ",C1572&amp;" ")-1),'Look Up Values'!$G$2:$G$1000,0)),ISNUMBER(MATCH(LEFT(C1572,FIND(" ",C1572&amp;" ")-1),'Look Up Values'!$AE$2:$AE$2000,0)))),"","EWC error")),"")</f>
        <v/>
      </c>
      <c r="M1572" s="242" t="str" cm="1">
        <f t="array" ref="M1572">IF(AND(G1572&lt;&gt;0,G1572&lt;&gt;""),IF(E1572="","",IF(ISNUMBER(MATCH(SUBSTITUTE(E1572," ",""),SUBSTITUTE('Look Up Values'!$I$2:$I$10," ",""),0)),"","State error")),"")</f>
        <v/>
      </c>
      <c r="N1572" s="242" t="str" cm="1">
        <f t="array" ref="N1572">IF(AND(G1572&lt;&gt;0,G1572&lt;&gt;""),IF(F1572="","",IF(ISNUMBER(MATCH(SUBSTITUTE(F1572," ",""),SUBSTITUTE('Look Up Values'!$W$2:$W$30," ",""),0)),"","D&amp;R error")),"")</f>
        <v/>
      </c>
      <c r="O1572" s="256" t="str">
        <f t="shared" si="49"/>
        <v/>
      </c>
    </row>
    <row r="1573" spans="1:15" ht="15.75">
      <c r="A1573" s="250">
        <v>1566</v>
      </c>
      <c r="B1573" s="208"/>
      <c r="C1573" s="49"/>
      <c r="D1573" s="50"/>
      <c r="E1573" s="50"/>
      <c r="F1573" s="50"/>
      <c r="G1573" s="209"/>
      <c r="H1573" s="48"/>
      <c r="I1573" s="457" t="str">
        <f t="shared" si="48"/>
        <v/>
      </c>
      <c r="J1573" s="241" cm="1">
        <f t="array" ref="J1573">SUMPRODUCT(--(K1573:N1573&lt;&gt;"")) + IF(TRIM(O1573)="",0,LEN(O1573)-LEN(SUBSTITUTE(O1573,",",""))+1)</f>
        <v>0</v>
      </c>
      <c r="K1573" s="242" t="str">
        <f>IF(AND(G1573&lt;&gt;0,G1573&lt;&gt;""),IF(B1573="","",IF(ISNUMBER(MATCH(B1573,'Look Up Values'!$B$2:$B$500,0)),"","Dest. error")),"")</f>
        <v/>
      </c>
      <c r="L1573" s="242" t="str">
        <f>IF(AND(G1573&lt;&gt;0,G1573&lt;&gt;""),IF(C1573="","",IF(AND(ISNUMBER(--LEFT(C1573,FIND(" ",C1573&amp;" ")-1)),OR(LEN(LEFT(C1573,FIND(" ",C1573&amp;" ")-1))=6,LEN(LEFT(C1573,FIND(" ",C1573&amp;" ")-1))=7),OR(ISNUMBER(MATCH(LEFT(C1573,FIND(" ",C1573&amp;" ")-1),'Look Up Values'!$G$2:$G$1000,0)),ISNUMBER(MATCH(LEFT(C1573,FIND(" ",C1573&amp;" ")-1),'Look Up Values'!$AE$2:$AE$2000,0)))),"","EWC error")),"")</f>
        <v/>
      </c>
      <c r="M1573" s="242" t="str" cm="1">
        <f t="array" ref="M1573">IF(AND(G1573&lt;&gt;0,G1573&lt;&gt;""),IF(E1573="","",IF(ISNUMBER(MATCH(SUBSTITUTE(E1573," ",""),SUBSTITUTE('Look Up Values'!$I$2:$I$10," ",""),0)),"","State error")),"")</f>
        <v/>
      </c>
      <c r="N1573" s="242" t="str" cm="1">
        <f t="array" ref="N1573">IF(AND(G1573&lt;&gt;0,G1573&lt;&gt;""),IF(F1573="","",IF(ISNUMBER(MATCH(SUBSTITUTE(F1573," ",""),SUBSTITUTE('Look Up Values'!$W$2:$W$30," ",""),0)),"","D&amp;R error")),"")</f>
        <v/>
      </c>
      <c r="O1573" s="256" t="str">
        <f t="shared" si="49"/>
        <v/>
      </c>
    </row>
    <row r="1574" spans="1:15" ht="15.75">
      <c r="A1574" s="250">
        <v>1567</v>
      </c>
      <c r="B1574" s="208"/>
      <c r="C1574" s="49"/>
      <c r="D1574" s="50"/>
      <c r="E1574" s="50"/>
      <c r="F1574" s="50"/>
      <c r="G1574" s="209"/>
      <c r="H1574" s="48"/>
      <c r="I1574" s="457" t="str">
        <f t="shared" si="48"/>
        <v/>
      </c>
      <c r="J1574" s="241" cm="1">
        <f t="array" ref="J1574">SUMPRODUCT(--(K1574:N1574&lt;&gt;"")) + IF(TRIM(O1574)="",0,LEN(O1574)-LEN(SUBSTITUTE(O1574,",",""))+1)</f>
        <v>0</v>
      </c>
      <c r="K1574" s="242" t="str">
        <f>IF(AND(G1574&lt;&gt;0,G1574&lt;&gt;""),IF(B1574="","",IF(ISNUMBER(MATCH(B1574,'Look Up Values'!$B$2:$B$500,0)),"","Dest. error")),"")</f>
        <v/>
      </c>
      <c r="L1574" s="242" t="str">
        <f>IF(AND(G1574&lt;&gt;0,G1574&lt;&gt;""),IF(C1574="","",IF(AND(ISNUMBER(--LEFT(C1574,FIND(" ",C1574&amp;" ")-1)),OR(LEN(LEFT(C1574,FIND(" ",C1574&amp;" ")-1))=6,LEN(LEFT(C1574,FIND(" ",C1574&amp;" ")-1))=7),OR(ISNUMBER(MATCH(LEFT(C1574,FIND(" ",C1574&amp;" ")-1),'Look Up Values'!$G$2:$G$1000,0)),ISNUMBER(MATCH(LEFT(C1574,FIND(" ",C1574&amp;" ")-1),'Look Up Values'!$AE$2:$AE$2000,0)))),"","EWC error")),"")</f>
        <v/>
      </c>
      <c r="M1574" s="242" t="str" cm="1">
        <f t="array" ref="M1574">IF(AND(G1574&lt;&gt;0,G1574&lt;&gt;""),IF(E1574="","",IF(ISNUMBER(MATCH(SUBSTITUTE(E1574," ",""),SUBSTITUTE('Look Up Values'!$I$2:$I$10," ",""),0)),"","State error")),"")</f>
        <v/>
      </c>
      <c r="N1574" s="242" t="str" cm="1">
        <f t="array" ref="N1574">IF(AND(G1574&lt;&gt;0,G1574&lt;&gt;""),IF(F1574="","",IF(ISNUMBER(MATCH(SUBSTITUTE(F1574," ",""),SUBSTITUTE('Look Up Values'!$W$2:$W$30," ",""),0)),"","D&amp;R error")),"")</f>
        <v/>
      </c>
      <c r="O1574" s="256" t="str">
        <f t="shared" si="49"/>
        <v/>
      </c>
    </row>
    <row r="1575" spans="1:15" ht="15.75">
      <c r="A1575" s="250">
        <v>1568</v>
      </c>
      <c r="B1575" s="208"/>
      <c r="C1575" s="49"/>
      <c r="D1575" s="50"/>
      <c r="E1575" s="50"/>
      <c r="F1575" s="50"/>
      <c r="G1575" s="209"/>
      <c r="H1575" s="48"/>
      <c r="I1575" s="457" t="str">
        <f t="shared" si="48"/>
        <v/>
      </c>
      <c r="J1575" s="241" cm="1">
        <f t="array" ref="J1575">SUMPRODUCT(--(K1575:N1575&lt;&gt;"")) + IF(TRIM(O1575)="",0,LEN(O1575)-LEN(SUBSTITUTE(O1575,",",""))+1)</f>
        <v>0</v>
      </c>
      <c r="K1575" s="242" t="str">
        <f>IF(AND(G1575&lt;&gt;0,G1575&lt;&gt;""),IF(B1575="","",IF(ISNUMBER(MATCH(B1575,'Look Up Values'!$B$2:$B$500,0)),"","Dest. error")),"")</f>
        <v/>
      </c>
      <c r="L1575" s="242" t="str">
        <f>IF(AND(G1575&lt;&gt;0,G1575&lt;&gt;""),IF(C1575="","",IF(AND(ISNUMBER(--LEFT(C1575,FIND(" ",C1575&amp;" ")-1)),OR(LEN(LEFT(C1575,FIND(" ",C1575&amp;" ")-1))=6,LEN(LEFT(C1575,FIND(" ",C1575&amp;" ")-1))=7),OR(ISNUMBER(MATCH(LEFT(C1575,FIND(" ",C1575&amp;" ")-1),'Look Up Values'!$G$2:$G$1000,0)),ISNUMBER(MATCH(LEFT(C1575,FIND(" ",C1575&amp;" ")-1),'Look Up Values'!$AE$2:$AE$2000,0)))),"","EWC error")),"")</f>
        <v/>
      </c>
      <c r="M1575" s="242" t="str" cm="1">
        <f t="array" ref="M1575">IF(AND(G1575&lt;&gt;0,G1575&lt;&gt;""),IF(E1575="","",IF(ISNUMBER(MATCH(SUBSTITUTE(E1575," ",""),SUBSTITUTE('Look Up Values'!$I$2:$I$10," ",""),0)),"","State error")),"")</f>
        <v/>
      </c>
      <c r="N1575" s="242" t="str" cm="1">
        <f t="array" ref="N1575">IF(AND(G1575&lt;&gt;0,G1575&lt;&gt;""),IF(F1575="","",IF(ISNUMBER(MATCH(SUBSTITUTE(F1575," ",""),SUBSTITUTE('Look Up Values'!$W$2:$W$30," ",""),0)),"","D&amp;R error")),"")</f>
        <v/>
      </c>
      <c r="O1575" s="256" t="str">
        <f t="shared" si="49"/>
        <v/>
      </c>
    </row>
    <row r="1576" spans="1:15" ht="15.75">
      <c r="A1576" s="250">
        <v>1569</v>
      </c>
      <c r="B1576" s="208"/>
      <c r="C1576" s="49"/>
      <c r="D1576" s="50"/>
      <c r="E1576" s="50"/>
      <c r="F1576" s="50"/>
      <c r="G1576" s="209"/>
      <c r="H1576" s="48"/>
      <c r="I1576" s="457" t="str">
        <f t="shared" si="48"/>
        <v/>
      </c>
      <c r="J1576" s="241" cm="1">
        <f t="array" ref="J1576">SUMPRODUCT(--(K1576:N1576&lt;&gt;"")) + IF(TRIM(O1576)="",0,LEN(O1576)-LEN(SUBSTITUTE(O1576,",",""))+1)</f>
        <v>0</v>
      </c>
      <c r="K1576" s="242" t="str">
        <f>IF(AND(G1576&lt;&gt;0,G1576&lt;&gt;""),IF(B1576="","",IF(ISNUMBER(MATCH(B1576,'Look Up Values'!$B$2:$B$500,0)),"","Dest. error")),"")</f>
        <v/>
      </c>
      <c r="L1576" s="242" t="str">
        <f>IF(AND(G1576&lt;&gt;0,G1576&lt;&gt;""),IF(C1576="","",IF(AND(ISNUMBER(--LEFT(C1576,FIND(" ",C1576&amp;" ")-1)),OR(LEN(LEFT(C1576,FIND(" ",C1576&amp;" ")-1))=6,LEN(LEFT(C1576,FIND(" ",C1576&amp;" ")-1))=7),OR(ISNUMBER(MATCH(LEFT(C1576,FIND(" ",C1576&amp;" ")-1),'Look Up Values'!$G$2:$G$1000,0)),ISNUMBER(MATCH(LEFT(C1576,FIND(" ",C1576&amp;" ")-1),'Look Up Values'!$AE$2:$AE$2000,0)))),"","EWC error")),"")</f>
        <v/>
      </c>
      <c r="M1576" s="242" t="str" cm="1">
        <f t="array" ref="M1576">IF(AND(G1576&lt;&gt;0,G1576&lt;&gt;""),IF(E1576="","",IF(ISNUMBER(MATCH(SUBSTITUTE(E1576," ",""),SUBSTITUTE('Look Up Values'!$I$2:$I$10," ",""),0)),"","State error")),"")</f>
        <v/>
      </c>
      <c r="N1576" s="242" t="str" cm="1">
        <f t="array" ref="N1576">IF(AND(G1576&lt;&gt;0,G1576&lt;&gt;""),IF(F1576="","",IF(ISNUMBER(MATCH(SUBSTITUTE(F1576," ",""),SUBSTITUTE('Look Up Values'!$W$2:$W$30," ",""),0)),"","D&amp;R error")),"")</f>
        <v/>
      </c>
      <c r="O1576" s="256" t="str">
        <f t="shared" si="49"/>
        <v/>
      </c>
    </row>
    <row r="1577" spans="1:15" ht="15.75">
      <c r="A1577" s="250">
        <v>1570</v>
      </c>
      <c r="B1577" s="208"/>
      <c r="C1577" s="49"/>
      <c r="D1577" s="50"/>
      <c r="E1577" s="50"/>
      <c r="F1577" s="50"/>
      <c r="G1577" s="209"/>
      <c r="H1577" s="48"/>
      <c r="I1577" s="457" t="str">
        <f t="shared" si="48"/>
        <v/>
      </c>
      <c r="J1577" s="241" cm="1">
        <f t="array" ref="J1577">SUMPRODUCT(--(K1577:N1577&lt;&gt;"")) + IF(TRIM(O1577)="",0,LEN(O1577)-LEN(SUBSTITUTE(O1577,",",""))+1)</f>
        <v>0</v>
      </c>
      <c r="K1577" s="242" t="str">
        <f>IF(AND(G1577&lt;&gt;0,G1577&lt;&gt;""),IF(B1577="","",IF(ISNUMBER(MATCH(B1577,'Look Up Values'!$B$2:$B$500,0)),"","Dest. error")),"")</f>
        <v/>
      </c>
      <c r="L1577" s="242" t="str">
        <f>IF(AND(G1577&lt;&gt;0,G1577&lt;&gt;""),IF(C1577="","",IF(AND(ISNUMBER(--LEFT(C1577,FIND(" ",C1577&amp;" ")-1)),OR(LEN(LEFT(C1577,FIND(" ",C1577&amp;" ")-1))=6,LEN(LEFT(C1577,FIND(" ",C1577&amp;" ")-1))=7),OR(ISNUMBER(MATCH(LEFT(C1577,FIND(" ",C1577&amp;" ")-1),'Look Up Values'!$G$2:$G$1000,0)),ISNUMBER(MATCH(LEFT(C1577,FIND(" ",C1577&amp;" ")-1),'Look Up Values'!$AE$2:$AE$2000,0)))),"","EWC error")),"")</f>
        <v/>
      </c>
      <c r="M1577" s="242" t="str" cm="1">
        <f t="array" ref="M1577">IF(AND(G1577&lt;&gt;0,G1577&lt;&gt;""),IF(E1577="","",IF(ISNUMBER(MATCH(SUBSTITUTE(E1577," ",""),SUBSTITUTE('Look Up Values'!$I$2:$I$10," ",""),0)),"","State error")),"")</f>
        <v/>
      </c>
      <c r="N1577" s="242" t="str" cm="1">
        <f t="array" ref="N1577">IF(AND(G1577&lt;&gt;0,G1577&lt;&gt;""),IF(F1577="","",IF(ISNUMBER(MATCH(SUBSTITUTE(F1577," ",""),SUBSTITUTE('Look Up Values'!$W$2:$W$30," ",""),0)),"","D&amp;R error")),"")</f>
        <v/>
      </c>
      <c r="O1577" s="256" t="str">
        <f t="shared" si="49"/>
        <v/>
      </c>
    </row>
    <row r="1578" spans="1:15" ht="15.75">
      <c r="A1578" s="250">
        <v>1571</v>
      </c>
      <c r="B1578" s="208"/>
      <c r="C1578" s="49"/>
      <c r="D1578" s="50"/>
      <c r="E1578" s="50"/>
      <c r="F1578" s="50"/>
      <c r="G1578" s="209"/>
      <c r="H1578" s="48"/>
      <c r="I1578" s="457" t="str">
        <f t="shared" si="48"/>
        <v/>
      </c>
      <c r="J1578" s="241" cm="1">
        <f t="array" ref="J1578">SUMPRODUCT(--(K1578:N1578&lt;&gt;"")) + IF(TRIM(O1578)="",0,LEN(O1578)-LEN(SUBSTITUTE(O1578,",",""))+1)</f>
        <v>0</v>
      </c>
      <c r="K1578" s="242" t="str">
        <f>IF(AND(G1578&lt;&gt;0,G1578&lt;&gt;""),IF(B1578="","",IF(ISNUMBER(MATCH(B1578,'Look Up Values'!$B$2:$B$500,0)),"","Dest. error")),"")</f>
        <v/>
      </c>
      <c r="L1578" s="242" t="str">
        <f>IF(AND(G1578&lt;&gt;0,G1578&lt;&gt;""),IF(C1578="","",IF(AND(ISNUMBER(--LEFT(C1578,FIND(" ",C1578&amp;" ")-1)),OR(LEN(LEFT(C1578,FIND(" ",C1578&amp;" ")-1))=6,LEN(LEFT(C1578,FIND(" ",C1578&amp;" ")-1))=7),OR(ISNUMBER(MATCH(LEFT(C1578,FIND(" ",C1578&amp;" ")-1),'Look Up Values'!$G$2:$G$1000,0)),ISNUMBER(MATCH(LEFT(C1578,FIND(" ",C1578&amp;" ")-1),'Look Up Values'!$AE$2:$AE$2000,0)))),"","EWC error")),"")</f>
        <v/>
      </c>
      <c r="M1578" s="242" t="str" cm="1">
        <f t="array" ref="M1578">IF(AND(G1578&lt;&gt;0,G1578&lt;&gt;""),IF(E1578="","",IF(ISNUMBER(MATCH(SUBSTITUTE(E1578," ",""),SUBSTITUTE('Look Up Values'!$I$2:$I$10," ",""),0)),"","State error")),"")</f>
        <v/>
      </c>
      <c r="N1578" s="242" t="str" cm="1">
        <f t="array" ref="N1578">IF(AND(G1578&lt;&gt;0,G1578&lt;&gt;""),IF(F1578="","",IF(ISNUMBER(MATCH(SUBSTITUTE(F1578," ",""),SUBSTITUTE('Look Up Values'!$W$2:$W$30," ",""),0)),"","D&amp;R error")),"")</f>
        <v/>
      </c>
      <c r="O1578" s="256" t="str">
        <f t="shared" si="49"/>
        <v/>
      </c>
    </row>
    <row r="1579" spans="1:15" ht="15.75">
      <c r="A1579" s="250">
        <v>1572</v>
      </c>
      <c r="B1579" s="208"/>
      <c r="C1579" s="49"/>
      <c r="D1579" s="50"/>
      <c r="E1579" s="50"/>
      <c r="F1579" s="50"/>
      <c r="G1579" s="209"/>
      <c r="H1579" s="48"/>
      <c r="I1579" s="457" t="str">
        <f t="shared" si="48"/>
        <v/>
      </c>
      <c r="J1579" s="241" cm="1">
        <f t="array" ref="J1579">SUMPRODUCT(--(K1579:N1579&lt;&gt;"")) + IF(TRIM(O1579)="",0,LEN(O1579)-LEN(SUBSTITUTE(O1579,",",""))+1)</f>
        <v>0</v>
      </c>
      <c r="K1579" s="242" t="str">
        <f>IF(AND(G1579&lt;&gt;0,G1579&lt;&gt;""),IF(B1579="","",IF(ISNUMBER(MATCH(B1579,'Look Up Values'!$B$2:$B$500,0)),"","Dest. error")),"")</f>
        <v/>
      </c>
      <c r="L1579" s="242" t="str">
        <f>IF(AND(G1579&lt;&gt;0,G1579&lt;&gt;""),IF(C1579="","",IF(AND(ISNUMBER(--LEFT(C1579,FIND(" ",C1579&amp;" ")-1)),OR(LEN(LEFT(C1579,FIND(" ",C1579&amp;" ")-1))=6,LEN(LEFT(C1579,FIND(" ",C1579&amp;" ")-1))=7),OR(ISNUMBER(MATCH(LEFT(C1579,FIND(" ",C1579&amp;" ")-1),'Look Up Values'!$G$2:$G$1000,0)),ISNUMBER(MATCH(LEFT(C1579,FIND(" ",C1579&amp;" ")-1),'Look Up Values'!$AE$2:$AE$2000,0)))),"","EWC error")),"")</f>
        <v/>
      </c>
      <c r="M1579" s="242" t="str" cm="1">
        <f t="array" ref="M1579">IF(AND(G1579&lt;&gt;0,G1579&lt;&gt;""),IF(E1579="","",IF(ISNUMBER(MATCH(SUBSTITUTE(E1579," ",""),SUBSTITUTE('Look Up Values'!$I$2:$I$10," ",""),0)),"","State error")),"")</f>
        <v/>
      </c>
      <c r="N1579" s="242" t="str" cm="1">
        <f t="array" ref="N1579">IF(AND(G1579&lt;&gt;0,G1579&lt;&gt;""),IF(F1579="","",IF(ISNUMBER(MATCH(SUBSTITUTE(F1579," ",""),SUBSTITUTE('Look Up Values'!$W$2:$W$30," ",""),0)),"","D&amp;R error")),"")</f>
        <v/>
      </c>
      <c r="O1579" s="256" t="str">
        <f t="shared" si="49"/>
        <v/>
      </c>
    </row>
    <row r="1580" spans="1:15" ht="15.75">
      <c r="A1580" s="250">
        <v>1573</v>
      </c>
      <c r="B1580" s="208"/>
      <c r="C1580" s="49"/>
      <c r="D1580" s="50"/>
      <c r="E1580" s="50"/>
      <c r="F1580" s="50"/>
      <c r="G1580" s="209"/>
      <c r="H1580" s="48"/>
      <c r="I1580" s="457" t="str">
        <f t="shared" si="48"/>
        <v/>
      </c>
      <c r="J1580" s="241" cm="1">
        <f t="array" ref="J1580">SUMPRODUCT(--(K1580:N1580&lt;&gt;"")) + IF(TRIM(O1580)="",0,LEN(O1580)-LEN(SUBSTITUTE(O1580,",",""))+1)</f>
        <v>0</v>
      </c>
      <c r="K1580" s="242" t="str">
        <f>IF(AND(G1580&lt;&gt;0,G1580&lt;&gt;""),IF(B1580="","",IF(ISNUMBER(MATCH(B1580,'Look Up Values'!$B$2:$B$500,0)),"","Dest. error")),"")</f>
        <v/>
      </c>
      <c r="L1580" s="242" t="str">
        <f>IF(AND(G1580&lt;&gt;0,G1580&lt;&gt;""),IF(C1580="","",IF(AND(ISNUMBER(--LEFT(C1580,FIND(" ",C1580&amp;" ")-1)),OR(LEN(LEFT(C1580,FIND(" ",C1580&amp;" ")-1))=6,LEN(LEFT(C1580,FIND(" ",C1580&amp;" ")-1))=7),OR(ISNUMBER(MATCH(LEFT(C1580,FIND(" ",C1580&amp;" ")-1),'Look Up Values'!$G$2:$G$1000,0)),ISNUMBER(MATCH(LEFT(C1580,FIND(" ",C1580&amp;" ")-1),'Look Up Values'!$AE$2:$AE$2000,0)))),"","EWC error")),"")</f>
        <v/>
      </c>
      <c r="M1580" s="242" t="str" cm="1">
        <f t="array" ref="M1580">IF(AND(G1580&lt;&gt;0,G1580&lt;&gt;""),IF(E1580="","",IF(ISNUMBER(MATCH(SUBSTITUTE(E1580," ",""),SUBSTITUTE('Look Up Values'!$I$2:$I$10," ",""),0)),"","State error")),"")</f>
        <v/>
      </c>
      <c r="N1580" s="242" t="str" cm="1">
        <f t="array" ref="N1580">IF(AND(G1580&lt;&gt;0,G1580&lt;&gt;""),IF(F1580="","",IF(ISNUMBER(MATCH(SUBSTITUTE(F1580," ",""),SUBSTITUTE('Look Up Values'!$W$2:$W$30," ",""),0)),"","D&amp;R error")),"")</f>
        <v/>
      </c>
      <c r="O1580" s="256" t="str">
        <f t="shared" si="49"/>
        <v/>
      </c>
    </row>
    <row r="1581" spans="1:15" ht="15.75">
      <c r="A1581" s="250">
        <v>1574</v>
      </c>
      <c r="B1581" s="208"/>
      <c r="C1581" s="49"/>
      <c r="D1581" s="50"/>
      <c r="E1581" s="50"/>
      <c r="F1581" s="50"/>
      <c r="G1581" s="209"/>
      <c r="H1581" s="48"/>
      <c r="I1581" s="457" t="str">
        <f t="shared" si="48"/>
        <v/>
      </c>
      <c r="J1581" s="241" cm="1">
        <f t="array" ref="J1581">SUMPRODUCT(--(K1581:N1581&lt;&gt;"")) + IF(TRIM(O1581)="",0,LEN(O1581)-LEN(SUBSTITUTE(O1581,",",""))+1)</f>
        <v>0</v>
      </c>
      <c r="K1581" s="242" t="str">
        <f>IF(AND(G1581&lt;&gt;0,G1581&lt;&gt;""),IF(B1581="","",IF(ISNUMBER(MATCH(B1581,'Look Up Values'!$B$2:$B$500,0)),"","Dest. error")),"")</f>
        <v/>
      </c>
      <c r="L1581" s="242" t="str">
        <f>IF(AND(G1581&lt;&gt;0,G1581&lt;&gt;""),IF(C1581="","",IF(AND(ISNUMBER(--LEFT(C1581,FIND(" ",C1581&amp;" ")-1)),OR(LEN(LEFT(C1581,FIND(" ",C1581&amp;" ")-1))=6,LEN(LEFT(C1581,FIND(" ",C1581&amp;" ")-1))=7),OR(ISNUMBER(MATCH(LEFT(C1581,FIND(" ",C1581&amp;" ")-1),'Look Up Values'!$G$2:$G$1000,0)),ISNUMBER(MATCH(LEFT(C1581,FIND(" ",C1581&amp;" ")-1),'Look Up Values'!$AE$2:$AE$2000,0)))),"","EWC error")),"")</f>
        <v/>
      </c>
      <c r="M1581" s="242" t="str" cm="1">
        <f t="array" ref="M1581">IF(AND(G1581&lt;&gt;0,G1581&lt;&gt;""),IF(E1581="","",IF(ISNUMBER(MATCH(SUBSTITUTE(E1581," ",""),SUBSTITUTE('Look Up Values'!$I$2:$I$10," ",""),0)),"","State error")),"")</f>
        <v/>
      </c>
      <c r="N1581" s="242" t="str" cm="1">
        <f t="array" ref="N1581">IF(AND(G1581&lt;&gt;0,G1581&lt;&gt;""),IF(F1581="","",IF(ISNUMBER(MATCH(SUBSTITUTE(F1581," ",""),SUBSTITUTE('Look Up Values'!$W$2:$W$30," ",""),0)),"","D&amp;R error")),"")</f>
        <v/>
      </c>
      <c r="O1581" s="256" t="str">
        <f t="shared" si="49"/>
        <v/>
      </c>
    </row>
    <row r="1582" spans="1:15" ht="15.75">
      <c r="A1582" s="250">
        <v>1575</v>
      </c>
      <c r="B1582" s="208"/>
      <c r="C1582" s="49"/>
      <c r="D1582" s="50"/>
      <c r="E1582" s="50"/>
      <c r="F1582" s="50"/>
      <c r="G1582" s="209"/>
      <c r="H1582" s="48"/>
      <c r="I1582" s="457" t="str">
        <f t="shared" si="48"/>
        <v/>
      </c>
      <c r="J1582" s="241" cm="1">
        <f t="array" ref="J1582">SUMPRODUCT(--(K1582:N1582&lt;&gt;"")) + IF(TRIM(O1582)="",0,LEN(O1582)-LEN(SUBSTITUTE(O1582,",",""))+1)</f>
        <v>0</v>
      </c>
      <c r="K1582" s="242" t="str">
        <f>IF(AND(G1582&lt;&gt;0,G1582&lt;&gt;""),IF(B1582="","",IF(ISNUMBER(MATCH(B1582,'Look Up Values'!$B$2:$B$500,0)),"","Dest. error")),"")</f>
        <v/>
      </c>
      <c r="L1582" s="242" t="str">
        <f>IF(AND(G1582&lt;&gt;0,G1582&lt;&gt;""),IF(C1582="","",IF(AND(ISNUMBER(--LEFT(C1582,FIND(" ",C1582&amp;" ")-1)),OR(LEN(LEFT(C1582,FIND(" ",C1582&amp;" ")-1))=6,LEN(LEFT(C1582,FIND(" ",C1582&amp;" ")-1))=7),OR(ISNUMBER(MATCH(LEFT(C1582,FIND(" ",C1582&amp;" ")-1),'Look Up Values'!$G$2:$G$1000,0)),ISNUMBER(MATCH(LEFT(C1582,FIND(" ",C1582&amp;" ")-1),'Look Up Values'!$AE$2:$AE$2000,0)))),"","EWC error")),"")</f>
        <v/>
      </c>
      <c r="M1582" s="242" t="str" cm="1">
        <f t="array" ref="M1582">IF(AND(G1582&lt;&gt;0,G1582&lt;&gt;""),IF(E1582="","",IF(ISNUMBER(MATCH(SUBSTITUTE(E1582," ",""),SUBSTITUTE('Look Up Values'!$I$2:$I$10," ",""),0)),"","State error")),"")</f>
        <v/>
      </c>
      <c r="N1582" s="242" t="str" cm="1">
        <f t="array" ref="N1582">IF(AND(G1582&lt;&gt;0,G1582&lt;&gt;""),IF(F1582="","",IF(ISNUMBER(MATCH(SUBSTITUTE(F1582," ",""),SUBSTITUTE('Look Up Values'!$W$2:$W$30," ",""),0)),"","D&amp;R error")),"")</f>
        <v/>
      </c>
      <c r="O1582" s="256" t="str">
        <f t="shared" si="49"/>
        <v/>
      </c>
    </row>
    <row r="1583" spans="1:15" ht="15.75">
      <c r="A1583" s="250">
        <v>1576</v>
      </c>
      <c r="B1583" s="208"/>
      <c r="C1583" s="49"/>
      <c r="D1583" s="50"/>
      <c r="E1583" s="50"/>
      <c r="F1583" s="50"/>
      <c r="G1583" s="209"/>
      <c r="H1583" s="48"/>
      <c r="I1583" s="457" t="str">
        <f t="shared" si="48"/>
        <v/>
      </c>
      <c r="J1583" s="241" cm="1">
        <f t="array" ref="J1583">SUMPRODUCT(--(K1583:N1583&lt;&gt;"")) + IF(TRIM(O1583)="",0,LEN(O1583)-LEN(SUBSTITUTE(O1583,",",""))+1)</f>
        <v>0</v>
      </c>
      <c r="K1583" s="242" t="str">
        <f>IF(AND(G1583&lt;&gt;0,G1583&lt;&gt;""),IF(B1583="","",IF(ISNUMBER(MATCH(B1583,'Look Up Values'!$B$2:$B$500,0)),"","Dest. error")),"")</f>
        <v/>
      </c>
      <c r="L1583" s="242" t="str">
        <f>IF(AND(G1583&lt;&gt;0,G1583&lt;&gt;""),IF(C1583="","",IF(AND(ISNUMBER(--LEFT(C1583,FIND(" ",C1583&amp;" ")-1)),OR(LEN(LEFT(C1583,FIND(" ",C1583&amp;" ")-1))=6,LEN(LEFT(C1583,FIND(" ",C1583&amp;" ")-1))=7),OR(ISNUMBER(MATCH(LEFT(C1583,FIND(" ",C1583&amp;" ")-1),'Look Up Values'!$G$2:$G$1000,0)),ISNUMBER(MATCH(LEFT(C1583,FIND(" ",C1583&amp;" ")-1),'Look Up Values'!$AE$2:$AE$2000,0)))),"","EWC error")),"")</f>
        <v/>
      </c>
      <c r="M1583" s="242" t="str" cm="1">
        <f t="array" ref="M1583">IF(AND(G1583&lt;&gt;0,G1583&lt;&gt;""),IF(E1583="","",IF(ISNUMBER(MATCH(SUBSTITUTE(E1583," ",""),SUBSTITUTE('Look Up Values'!$I$2:$I$10," ",""),0)),"","State error")),"")</f>
        <v/>
      </c>
      <c r="N1583" s="242" t="str" cm="1">
        <f t="array" ref="N1583">IF(AND(G1583&lt;&gt;0,G1583&lt;&gt;""),IF(F1583="","",IF(ISNUMBER(MATCH(SUBSTITUTE(F1583," ",""),SUBSTITUTE('Look Up Values'!$W$2:$W$30," ",""),0)),"","D&amp;R error")),"")</f>
        <v/>
      </c>
      <c r="O1583" s="256" t="str">
        <f t="shared" si="49"/>
        <v/>
      </c>
    </row>
    <row r="1584" spans="1:15" ht="15.75">
      <c r="A1584" s="250">
        <v>1577</v>
      </c>
      <c r="B1584" s="208"/>
      <c r="C1584" s="49"/>
      <c r="D1584" s="50"/>
      <c r="E1584" s="50"/>
      <c r="F1584" s="50"/>
      <c r="G1584" s="209"/>
      <c r="H1584" s="48"/>
      <c r="I1584" s="457" t="str">
        <f t="shared" si="48"/>
        <v/>
      </c>
      <c r="J1584" s="241" cm="1">
        <f t="array" ref="J1584">SUMPRODUCT(--(K1584:N1584&lt;&gt;"")) + IF(TRIM(O1584)="",0,LEN(O1584)-LEN(SUBSTITUTE(O1584,",",""))+1)</f>
        <v>0</v>
      </c>
      <c r="K1584" s="242" t="str">
        <f>IF(AND(G1584&lt;&gt;0,G1584&lt;&gt;""),IF(B1584="","",IF(ISNUMBER(MATCH(B1584,'Look Up Values'!$B$2:$B$500,0)),"","Dest. error")),"")</f>
        <v/>
      </c>
      <c r="L1584" s="242" t="str">
        <f>IF(AND(G1584&lt;&gt;0,G1584&lt;&gt;""),IF(C1584="","",IF(AND(ISNUMBER(--LEFT(C1584,FIND(" ",C1584&amp;" ")-1)),OR(LEN(LEFT(C1584,FIND(" ",C1584&amp;" ")-1))=6,LEN(LEFT(C1584,FIND(" ",C1584&amp;" ")-1))=7),OR(ISNUMBER(MATCH(LEFT(C1584,FIND(" ",C1584&amp;" ")-1),'Look Up Values'!$G$2:$G$1000,0)),ISNUMBER(MATCH(LEFT(C1584,FIND(" ",C1584&amp;" ")-1),'Look Up Values'!$AE$2:$AE$2000,0)))),"","EWC error")),"")</f>
        <v/>
      </c>
      <c r="M1584" s="242" t="str" cm="1">
        <f t="array" ref="M1584">IF(AND(G1584&lt;&gt;0,G1584&lt;&gt;""),IF(E1584="","",IF(ISNUMBER(MATCH(SUBSTITUTE(E1584," ",""),SUBSTITUTE('Look Up Values'!$I$2:$I$10," ",""),0)),"","State error")),"")</f>
        <v/>
      </c>
      <c r="N1584" s="242" t="str" cm="1">
        <f t="array" ref="N1584">IF(AND(G1584&lt;&gt;0,G1584&lt;&gt;""),IF(F1584="","",IF(ISNUMBER(MATCH(SUBSTITUTE(F1584," ",""),SUBSTITUTE('Look Up Values'!$W$2:$W$30," ",""),0)),"","D&amp;R error")),"")</f>
        <v/>
      </c>
      <c r="O1584" s="256" t="str">
        <f t="shared" si="49"/>
        <v/>
      </c>
    </row>
    <row r="1585" spans="1:15" ht="15.75">
      <c r="A1585" s="250">
        <v>1578</v>
      </c>
      <c r="B1585" s="208"/>
      <c r="C1585" s="49"/>
      <c r="D1585" s="50"/>
      <c r="E1585" s="50"/>
      <c r="F1585" s="50"/>
      <c r="G1585" s="209"/>
      <c r="H1585" s="48"/>
      <c r="I1585" s="457" t="str">
        <f t="shared" si="48"/>
        <v/>
      </c>
      <c r="J1585" s="241" cm="1">
        <f t="array" ref="J1585">SUMPRODUCT(--(K1585:N1585&lt;&gt;"")) + IF(TRIM(O1585)="",0,LEN(O1585)-LEN(SUBSTITUTE(O1585,",",""))+1)</f>
        <v>0</v>
      </c>
      <c r="K1585" s="242" t="str">
        <f>IF(AND(G1585&lt;&gt;0,G1585&lt;&gt;""),IF(B1585="","",IF(ISNUMBER(MATCH(B1585,'Look Up Values'!$B$2:$B$500,0)),"","Dest. error")),"")</f>
        <v/>
      </c>
      <c r="L1585" s="242" t="str">
        <f>IF(AND(G1585&lt;&gt;0,G1585&lt;&gt;""),IF(C1585="","",IF(AND(ISNUMBER(--LEFT(C1585,FIND(" ",C1585&amp;" ")-1)),OR(LEN(LEFT(C1585,FIND(" ",C1585&amp;" ")-1))=6,LEN(LEFT(C1585,FIND(" ",C1585&amp;" ")-1))=7),OR(ISNUMBER(MATCH(LEFT(C1585,FIND(" ",C1585&amp;" ")-1),'Look Up Values'!$G$2:$G$1000,0)),ISNUMBER(MATCH(LEFT(C1585,FIND(" ",C1585&amp;" ")-1),'Look Up Values'!$AE$2:$AE$2000,0)))),"","EWC error")),"")</f>
        <v/>
      </c>
      <c r="M1585" s="242" t="str" cm="1">
        <f t="array" ref="M1585">IF(AND(G1585&lt;&gt;0,G1585&lt;&gt;""),IF(E1585="","",IF(ISNUMBER(MATCH(SUBSTITUTE(E1585," ",""),SUBSTITUTE('Look Up Values'!$I$2:$I$10," ",""),0)),"","State error")),"")</f>
        <v/>
      </c>
      <c r="N1585" s="242" t="str" cm="1">
        <f t="array" ref="N1585">IF(AND(G1585&lt;&gt;0,G1585&lt;&gt;""),IF(F1585="","",IF(ISNUMBER(MATCH(SUBSTITUTE(F1585," ",""),SUBSTITUTE('Look Up Values'!$W$2:$W$30," ",""),0)),"","D&amp;R error")),"")</f>
        <v/>
      </c>
      <c r="O1585" s="256" t="str">
        <f t="shared" si="49"/>
        <v/>
      </c>
    </row>
    <row r="1586" spans="1:15" ht="15.75">
      <c r="A1586" s="250">
        <v>1579</v>
      </c>
      <c r="B1586" s="208"/>
      <c r="C1586" s="49"/>
      <c r="D1586" s="50"/>
      <c r="E1586" s="50"/>
      <c r="F1586" s="50"/>
      <c r="G1586" s="209"/>
      <c r="H1586" s="48"/>
      <c r="I1586" s="457" t="str">
        <f t="shared" si="48"/>
        <v/>
      </c>
      <c r="J1586" s="241" cm="1">
        <f t="array" ref="J1586">SUMPRODUCT(--(K1586:N1586&lt;&gt;"")) + IF(TRIM(O1586)="",0,LEN(O1586)-LEN(SUBSTITUTE(O1586,",",""))+1)</f>
        <v>0</v>
      </c>
      <c r="K1586" s="242" t="str">
        <f>IF(AND(G1586&lt;&gt;0,G1586&lt;&gt;""),IF(B1586="","",IF(ISNUMBER(MATCH(B1586,'Look Up Values'!$B$2:$B$500,0)),"","Dest. error")),"")</f>
        <v/>
      </c>
      <c r="L1586" s="242" t="str">
        <f>IF(AND(G1586&lt;&gt;0,G1586&lt;&gt;""),IF(C1586="","",IF(AND(ISNUMBER(--LEFT(C1586,FIND(" ",C1586&amp;" ")-1)),OR(LEN(LEFT(C1586,FIND(" ",C1586&amp;" ")-1))=6,LEN(LEFT(C1586,FIND(" ",C1586&amp;" ")-1))=7),OR(ISNUMBER(MATCH(LEFT(C1586,FIND(" ",C1586&amp;" ")-1),'Look Up Values'!$G$2:$G$1000,0)),ISNUMBER(MATCH(LEFT(C1586,FIND(" ",C1586&amp;" ")-1),'Look Up Values'!$AE$2:$AE$2000,0)))),"","EWC error")),"")</f>
        <v/>
      </c>
      <c r="M1586" s="242" t="str" cm="1">
        <f t="array" ref="M1586">IF(AND(G1586&lt;&gt;0,G1586&lt;&gt;""),IF(E1586="","",IF(ISNUMBER(MATCH(SUBSTITUTE(E1586," ",""),SUBSTITUTE('Look Up Values'!$I$2:$I$10," ",""),0)),"","State error")),"")</f>
        <v/>
      </c>
      <c r="N1586" s="242" t="str" cm="1">
        <f t="array" ref="N1586">IF(AND(G1586&lt;&gt;0,G1586&lt;&gt;""),IF(F1586="","",IF(ISNUMBER(MATCH(SUBSTITUTE(F1586," ",""),SUBSTITUTE('Look Up Values'!$W$2:$W$30," ",""),0)),"","D&amp;R error")),"")</f>
        <v/>
      </c>
      <c r="O1586" s="256" t="str">
        <f t="shared" si="49"/>
        <v/>
      </c>
    </row>
    <row r="1587" spans="1:15" ht="15.75">
      <c r="A1587" s="250">
        <v>1580</v>
      </c>
      <c r="B1587" s="208"/>
      <c r="C1587" s="49"/>
      <c r="D1587" s="50"/>
      <c r="E1587" s="50"/>
      <c r="F1587" s="50"/>
      <c r="G1587" s="209"/>
      <c r="H1587" s="48"/>
      <c r="I1587" s="457" t="str">
        <f t="shared" si="48"/>
        <v/>
      </c>
      <c r="J1587" s="241" cm="1">
        <f t="array" ref="J1587">SUMPRODUCT(--(K1587:N1587&lt;&gt;"")) + IF(TRIM(O1587)="",0,LEN(O1587)-LEN(SUBSTITUTE(O1587,",",""))+1)</f>
        <v>0</v>
      </c>
      <c r="K1587" s="242" t="str">
        <f>IF(AND(G1587&lt;&gt;0,G1587&lt;&gt;""),IF(B1587="","",IF(ISNUMBER(MATCH(B1587,'Look Up Values'!$B$2:$B$500,0)),"","Dest. error")),"")</f>
        <v/>
      </c>
      <c r="L1587" s="242" t="str">
        <f>IF(AND(G1587&lt;&gt;0,G1587&lt;&gt;""),IF(C1587="","",IF(AND(ISNUMBER(--LEFT(C1587,FIND(" ",C1587&amp;" ")-1)),OR(LEN(LEFT(C1587,FIND(" ",C1587&amp;" ")-1))=6,LEN(LEFT(C1587,FIND(" ",C1587&amp;" ")-1))=7),OR(ISNUMBER(MATCH(LEFT(C1587,FIND(" ",C1587&amp;" ")-1),'Look Up Values'!$G$2:$G$1000,0)),ISNUMBER(MATCH(LEFT(C1587,FIND(" ",C1587&amp;" ")-1),'Look Up Values'!$AE$2:$AE$2000,0)))),"","EWC error")),"")</f>
        <v/>
      </c>
      <c r="M1587" s="242" t="str" cm="1">
        <f t="array" ref="M1587">IF(AND(G1587&lt;&gt;0,G1587&lt;&gt;""),IF(E1587="","",IF(ISNUMBER(MATCH(SUBSTITUTE(E1587," ",""),SUBSTITUTE('Look Up Values'!$I$2:$I$10," ",""),0)),"","State error")),"")</f>
        <v/>
      </c>
      <c r="N1587" s="242" t="str" cm="1">
        <f t="array" ref="N1587">IF(AND(G1587&lt;&gt;0,G1587&lt;&gt;""),IF(F1587="","",IF(ISNUMBER(MATCH(SUBSTITUTE(F1587," ",""),SUBSTITUTE('Look Up Values'!$W$2:$W$30," ",""),0)),"","D&amp;R error")),"")</f>
        <v/>
      </c>
      <c r="O1587" s="256" t="str">
        <f t="shared" si="49"/>
        <v/>
      </c>
    </row>
    <row r="1588" spans="1:15" ht="15.75">
      <c r="A1588" s="250">
        <v>1581</v>
      </c>
      <c r="B1588" s="208"/>
      <c r="C1588" s="49"/>
      <c r="D1588" s="50"/>
      <c r="E1588" s="50"/>
      <c r="F1588" s="50"/>
      <c r="G1588" s="209"/>
      <c r="H1588" s="48"/>
      <c r="I1588" s="457" t="str">
        <f t="shared" si="48"/>
        <v/>
      </c>
      <c r="J1588" s="241" cm="1">
        <f t="array" ref="J1588">SUMPRODUCT(--(K1588:N1588&lt;&gt;"")) + IF(TRIM(O1588)="",0,LEN(O1588)-LEN(SUBSTITUTE(O1588,",",""))+1)</f>
        <v>0</v>
      </c>
      <c r="K1588" s="242" t="str">
        <f>IF(AND(G1588&lt;&gt;0,G1588&lt;&gt;""),IF(B1588="","",IF(ISNUMBER(MATCH(B1588,'Look Up Values'!$B$2:$B$500,0)),"","Dest. error")),"")</f>
        <v/>
      </c>
      <c r="L1588" s="242" t="str">
        <f>IF(AND(G1588&lt;&gt;0,G1588&lt;&gt;""),IF(C1588="","",IF(AND(ISNUMBER(--LEFT(C1588,FIND(" ",C1588&amp;" ")-1)),OR(LEN(LEFT(C1588,FIND(" ",C1588&amp;" ")-1))=6,LEN(LEFT(C1588,FIND(" ",C1588&amp;" ")-1))=7),OR(ISNUMBER(MATCH(LEFT(C1588,FIND(" ",C1588&amp;" ")-1),'Look Up Values'!$G$2:$G$1000,0)),ISNUMBER(MATCH(LEFT(C1588,FIND(" ",C1588&amp;" ")-1),'Look Up Values'!$AE$2:$AE$2000,0)))),"","EWC error")),"")</f>
        <v/>
      </c>
      <c r="M1588" s="242" t="str" cm="1">
        <f t="array" ref="M1588">IF(AND(G1588&lt;&gt;0,G1588&lt;&gt;""),IF(E1588="","",IF(ISNUMBER(MATCH(SUBSTITUTE(E1588," ",""),SUBSTITUTE('Look Up Values'!$I$2:$I$10," ",""),0)),"","State error")),"")</f>
        <v/>
      </c>
      <c r="N1588" s="242" t="str" cm="1">
        <f t="array" ref="N1588">IF(AND(G1588&lt;&gt;0,G1588&lt;&gt;""),IF(F1588="","",IF(ISNUMBER(MATCH(SUBSTITUTE(F1588," ",""),SUBSTITUTE('Look Up Values'!$W$2:$W$30," ",""),0)),"","D&amp;R error")),"")</f>
        <v/>
      </c>
      <c r="O1588" s="256" t="str">
        <f t="shared" si="49"/>
        <v/>
      </c>
    </row>
    <row r="1589" spans="1:15" ht="15.75">
      <c r="A1589" s="250">
        <v>1582</v>
      </c>
      <c r="B1589" s="208"/>
      <c r="C1589" s="49"/>
      <c r="D1589" s="50"/>
      <c r="E1589" s="50"/>
      <c r="F1589" s="50"/>
      <c r="G1589" s="209"/>
      <c r="H1589" s="48"/>
      <c r="I1589" s="457" t="str">
        <f t="shared" si="48"/>
        <v/>
      </c>
      <c r="J1589" s="241" cm="1">
        <f t="array" ref="J1589">SUMPRODUCT(--(K1589:N1589&lt;&gt;"")) + IF(TRIM(O1589)="",0,LEN(O1589)-LEN(SUBSTITUTE(O1589,",",""))+1)</f>
        <v>0</v>
      </c>
      <c r="K1589" s="242" t="str">
        <f>IF(AND(G1589&lt;&gt;0,G1589&lt;&gt;""),IF(B1589="","",IF(ISNUMBER(MATCH(B1589,'Look Up Values'!$B$2:$B$500,0)),"","Dest. error")),"")</f>
        <v/>
      </c>
      <c r="L1589" s="242" t="str">
        <f>IF(AND(G1589&lt;&gt;0,G1589&lt;&gt;""),IF(C1589="","",IF(AND(ISNUMBER(--LEFT(C1589,FIND(" ",C1589&amp;" ")-1)),OR(LEN(LEFT(C1589,FIND(" ",C1589&amp;" ")-1))=6,LEN(LEFT(C1589,FIND(" ",C1589&amp;" ")-1))=7),OR(ISNUMBER(MATCH(LEFT(C1589,FIND(" ",C1589&amp;" ")-1),'Look Up Values'!$G$2:$G$1000,0)),ISNUMBER(MATCH(LEFT(C1589,FIND(" ",C1589&amp;" ")-1),'Look Up Values'!$AE$2:$AE$2000,0)))),"","EWC error")),"")</f>
        <v/>
      </c>
      <c r="M1589" s="242" t="str" cm="1">
        <f t="array" ref="M1589">IF(AND(G1589&lt;&gt;0,G1589&lt;&gt;""),IF(E1589="","",IF(ISNUMBER(MATCH(SUBSTITUTE(E1589," ",""),SUBSTITUTE('Look Up Values'!$I$2:$I$10," ",""),0)),"","State error")),"")</f>
        <v/>
      </c>
      <c r="N1589" s="242" t="str" cm="1">
        <f t="array" ref="N1589">IF(AND(G1589&lt;&gt;0,G1589&lt;&gt;""),IF(F1589="","",IF(ISNUMBER(MATCH(SUBSTITUTE(F1589," ",""),SUBSTITUTE('Look Up Values'!$W$2:$W$30," ",""),0)),"","D&amp;R error")),"")</f>
        <v/>
      </c>
      <c r="O1589" s="256" t="str">
        <f t="shared" si="49"/>
        <v/>
      </c>
    </row>
    <row r="1590" spans="1:15" ht="15.75">
      <c r="A1590" s="250">
        <v>1583</v>
      </c>
      <c r="B1590" s="208"/>
      <c r="C1590" s="49"/>
      <c r="D1590" s="50"/>
      <c r="E1590" s="50"/>
      <c r="F1590" s="50"/>
      <c r="G1590" s="209"/>
      <c r="H1590" s="48"/>
      <c r="I1590" s="457" t="str">
        <f t="shared" si="48"/>
        <v/>
      </c>
      <c r="J1590" s="241" cm="1">
        <f t="array" ref="J1590">SUMPRODUCT(--(K1590:N1590&lt;&gt;"")) + IF(TRIM(O1590)="",0,LEN(O1590)-LEN(SUBSTITUTE(O1590,",",""))+1)</f>
        <v>0</v>
      </c>
      <c r="K1590" s="242" t="str">
        <f>IF(AND(G1590&lt;&gt;0,G1590&lt;&gt;""),IF(B1590="","",IF(ISNUMBER(MATCH(B1590,'Look Up Values'!$B$2:$B$500,0)),"","Dest. error")),"")</f>
        <v/>
      </c>
      <c r="L1590" s="242" t="str">
        <f>IF(AND(G1590&lt;&gt;0,G1590&lt;&gt;""),IF(C1590="","",IF(AND(ISNUMBER(--LEFT(C1590,FIND(" ",C1590&amp;" ")-1)),OR(LEN(LEFT(C1590,FIND(" ",C1590&amp;" ")-1))=6,LEN(LEFT(C1590,FIND(" ",C1590&amp;" ")-1))=7),OR(ISNUMBER(MATCH(LEFT(C1590,FIND(" ",C1590&amp;" ")-1),'Look Up Values'!$G$2:$G$1000,0)),ISNUMBER(MATCH(LEFT(C1590,FIND(" ",C1590&amp;" ")-1),'Look Up Values'!$AE$2:$AE$2000,0)))),"","EWC error")),"")</f>
        <v/>
      </c>
      <c r="M1590" s="242" t="str" cm="1">
        <f t="array" ref="M1590">IF(AND(G1590&lt;&gt;0,G1590&lt;&gt;""),IF(E1590="","",IF(ISNUMBER(MATCH(SUBSTITUTE(E1590," ",""),SUBSTITUTE('Look Up Values'!$I$2:$I$10," ",""),0)),"","State error")),"")</f>
        <v/>
      </c>
      <c r="N1590" s="242" t="str" cm="1">
        <f t="array" ref="N1590">IF(AND(G1590&lt;&gt;0,G1590&lt;&gt;""),IF(F1590="","",IF(ISNUMBER(MATCH(SUBSTITUTE(F1590," ",""),SUBSTITUTE('Look Up Values'!$W$2:$W$30," ",""),0)),"","D&amp;R error")),"")</f>
        <v/>
      </c>
      <c r="O1590" s="256" t="str">
        <f t="shared" si="49"/>
        <v/>
      </c>
    </row>
    <row r="1591" spans="1:15" ht="15.75">
      <c r="A1591" s="250">
        <v>1584</v>
      </c>
      <c r="B1591" s="208"/>
      <c r="C1591" s="49"/>
      <c r="D1591" s="50"/>
      <c r="E1591" s="50"/>
      <c r="F1591" s="50"/>
      <c r="G1591" s="209"/>
      <c r="H1591" s="48"/>
      <c r="I1591" s="457" t="str">
        <f t="shared" si="48"/>
        <v/>
      </c>
      <c r="J1591" s="241" cm="1">
        <f t="array" ref="J1591">SUMPRODUCT(--(K1591:N1591&lt;&gt;"")) + IF(TRIM(O1591)="",0,LEN(O1591)-LEN(SUBSTITUTE(O1591,",",""))+1)</f>
        <v>0</v>
      </c>
      <c r="K1591" s="242" t="str">
        <f>IF(AND(G1591&lt;&gt;0,G1591&lt;&gt;""),IF(B1591="","",IF(ISNUMBER(MATCH(B1591,'Look Up Values'!$B$2:$B$500,0)),"","Dest. error")),"")</f>
        <v/>
      </c>
      <c r="L1591" s="242" t="str">
        <f>IF(AND(G1591&lt;&gt;0,G1591&lt;&gt;""),IF(C1591="","",IF(AND(ISNUMBER(--LEFT(C1591,FIND(" ",C1591&amp;" ")-1)),OR(LEN(LEFT(C1591,FIND(" ",C1591&amp;" ")-1))=6,LEN(LEFT(C1591,FIND(" ",C1591&amp;" ")-1))=7),OR(ISNUMBER(MATCH(LEFT(C1591,FIND(" ",C1591&amp;" ")-1),'Look Up Values'!$G$2:$G$1000,0)),ISNUMBER(MATCH(LEFT(C1591,FIND(" ",C1591&amp;" ")-1),'Look Up Values'!$AE$2:$AE$2000,0)))),"","EWC error")),"")</f>
        <v/>
      </c>
      <c r="M1591" s="242" t="str" cm="1">
        <f t="array" ref="M1591">IF(AND(G1591&lt;&gt;0,G1591&lt;&gt;""),IF(E1591="","",IF(ISNUMBER(MATCH(SUBSTITUTE(E1591," ",""),SUBSTITUTE('Look Up Values'!$I$2:$I$10," ",""),0)),"","State error")),"")</f>
        <v/>
      </c>
      <c r="N1591" s="242" t="str" cm="1">
        <f t="array" ref="N1591">IF(AND(G1591&lt;&gt;0,G1591&lt;&gt;""),IF(F1591="","",IF(ISNUMBER(MATCH(SUBSTITUTE(F1591," ",""),SUBSTITUTE('Look Up Values'!$W$2:$W$30," ",""),0)),"","D&amp;R error")),"")</f>
        <v/>
      </c>
      <c r="O1591" s="256" t="str">
        <f t="shared" si="49"/>
        <v/>
      </c>
    </row>
    <row r="1592" spans="1:15" ht="15.75">
      <c r="A1592" s="250">
        <v>1585</v>
      </c>
      <c r="B1592" s="208"/>
      <c r="C1592" s="49"/>
      <c r="D1592" s="50"/>
      <c r="E1592" s="50"/>
      <c r="F1592" s="50"/>
      <c r="G1592" s="209"/>
      <c r="H1592" s="48"/>
      <c r="I1592" s="457" t="str">
        <f t="shared" si="48"/>
        <v/>
      </c>
      <c r="J1592" s="241" cm="1">
        <f t="array" ref="J1592">SUMPRODUCT(--(K1592:N1592&lt;&gt;"")) + IF(TRIM(O1592)="",0,LEN(O1592)-LEN(SUBSTITUTE(O1592,",",""))+1)</f>
        <v>0</v>
      </c>
      <c r="K1592" s="242" t="str">
        <f>IF(AND(G1592&lt;&gt;0,G1592&lt;&gt;""),IF(B1592="","",IF(ISNUMBER(MATCH(B1592,'Look Up Values'!$B$2:$B$500,0)),"","Dest. error")),"")</f>
        <v/>
      </c>
      <c r="L1592" s="242" t="str">
        <f>IF(AND(G1592&lt;&gt;0,G1592&lt;&gt;""),IF(C1592="","",IF(AND(ISNUMBER(--LEFT(C1592,FIND(" ",C1592&amp;" ")-1)),OR(LEN(LEFT(C1592,FIND(" ",C1592&amp;" ")-1))=6,LEN(LEFT(C1592,FIND(" ",C1592&amp;" ")-1))=7),OR(ISNUMBER(MATCH(LEFT(C1592,FIND(" ",C1592&amp;" ")-1),'Look Up Values'!$G$2:$G$1000,0)),ISNUMBER(MATCH(LEFT(C1592,FIND(" ",C1592&amp;" ")-1),'Look Up Values'!$AE$2:$AE$2000,0)))),"","EWC error")),"")</f>
        <v/>
      </c>
      <c r="M1592" s="242" t="str" cm="1">
        <f t="array" ref="M1592">IF(AND(G1592&lt;&gt;0,G1592&lt;&gt;""),IF(E1592="","",IF(ISNUMBER(MATCH(SUBSTITUTE(E1592," ",""),SUBSTITUTE('Look Up Values'!$I$2:$I$10," ",""),0)),"","State error")),"")</f>
        <v/>
      </c>
      <c r="N1592" s="242" t="str" cm="1">
        <f t="array" ref="N1592">IF(AND(G1592&lt;&gt;0,G1592&lt;&gt;""),IF(F1592="","",IF(ISNUMBER(MATCH(SUBSTITUTE(F1592," ",""),SUBSTITUTE('Look Up Values'!$W$2:$W$30," ",""),0)),"","D&amp;R error")),"")</f>
        <v/>
      </c>
      <c r="O1592" s="256" t="str">
        <f t="shared" si="49"/>
        <v/>
      </c>
    </row>
    <row r="1593" spans="1:15" ht="15.75">
      <c r="A1593" s="250">
        <v>1586</v>
      </c>
      <c r="B1593" s="208"/>
      <c r="C1593" s="49"/>
      <c r="D1593" s="50"/>
      <c r="E1593" s="50"/>
      <c r="F1593" s="50"/>
      <c r="G1593" s="209"/>
      <c r="H1593" s="48"/>
      <c r="I1593" s="457" t="str">
        <f t="shared" si="48"/>
        <v/>
      </c>
      <c r="J1593" s="241" cm="1">
        <f t="array" ref="J1593">SUMPRODUCT(--(K1593:N1593&lt;&gt;"")) + IF(TRIM(O1593)="",0,LEN(O1593)-LEN(SUBSTITUTE(O1593,",",""))+1)</f>
        <v>0</v>
      </c>
      <c r="K1593" s="242" t="str">
        <f>IF(AND(G1593&lt;&gt;0,G1593&lt;&gt;""),IF(B1593="","",IF(ISNUMBER(MATCH(B1593,'Look Up Values'!$B$2:$B$500,0)),"","Dest. error")),"")</f>
        <v/>
      </c>
      <c r="L1593" s="242" t="str">
        <f>IF(AND(G1593&lt;&gt;0,G1593&lt;&gt;""),IF(C1593="","",IF(AND(ISNUMBER(--LEFT(C1593,FIND(" ",C1593&amp;" ")-1)),OR(LEN(LEFT(C1593,FIND(" ",C1593&amp;" ")-1))=6,LEN(LEFT(C1593,FIND(" ",C1593&amp;" ")-1))=7),OR(ISNUMBER(MATCH(LEFT(C1593,FIND(" ",C1593&amp;" ")-1),'Look Up Values'!$G$2:$G$1000,0)),ISNUMBER(MATCH(LEFT(C1593,FIND(" ",C1593&amp;" ")-1),'Look Up Values'!$AE$2:$AE$2000,0)))),"","EWC error")),"")</f>
        <v/>
      </c>
      <c r="M1593" s="242" t="str" cm="1">
        <f t="array" ref="M1593">IF(AND(G1593&lt;&gt;0,G1593&lt;&gt;""),IF(E1593="","",IF(ISNUMBER(MATCH(SUBSTITUTE(E1593," ",""),SUBSTITUTE('Look Up Values'!$I$2:$I$10," ",""),0)),"","State error")),"")</f>
        <v/>
      </c>
      <c r="N1593" s="242" t="str" cm="1">
        <f t="array" ref="N1593">IF(AND(G1593&lt;&gt;0,G1593&lt;&gt;""),IF(F1593="","",IF(ISNUMBER(MATCH(SUBSTITUTE(F1593," ",""),SUBSTITUTE('Look Up Values'!$W$2:$W$30," ",""),0)),"","D&amp;R error")),"")</f>
        <v/>
      </c>
      <c r="O1593" s="256" t="str">
        <f t="shared" si="49"/>
        <v/>
      </c>
    </row>
    <row r="1594" spans="1:15" ht="15.75">
      <c r="A1594" s="250">
        <v>1587</v>
      </c>
      <c r="B1594" s="208"/>
      <c r="C1594" s="49"/>
      <c r="D1594" s="50"/>
      <c r="E1594" s="50"/>
      <c r="F1594" s="50"/>
      <c r="G1594" s="209"/>
      <c r="H1594" s="48"/>
      <c r="I1594" s="457" t="str">
        <f t="shared" si="48"/>
        <v/>
      </c>
      <c r="J1594" s="241" cm="1">
        <f t="array" ref="J1594">SUMPRODUCT(--(K1594:N1594&lt;&gt;"")) + IF(TRIM(O1594)="",0,LEN(O1594)-LEN(SUBSTITUTE(O1594,",",""))+1)</f>
        <v>0</v>
      </c>
      <c r="K1594" s="242" t="str">
        <f>IF(AND(G1594&lt;&gt;0,G1594&lt;&gt;""),IF(B1594="","",IF(ISNUMBER(MATCH(B1594,'Look Up Values'!$B$2:$B$500,0)),"","Dest. error")),"")</f>
        <v/>
      </c>
      <c r="L1594" s="242" t="str">
        <f>IF(AND(G1594&lt;&gt;0,G1594&lt;&gt;""),IF(C1594="","",IF(AND(ISNUMBER(--LEFT(C1594,FIND(" ",C1594&amp;" ")-1)),OR(LEN(LEFT(C1594,FIND(" ",C1594&amp;" ")-1))=6,LEN(LEFT(C1594,FIND(" ",C1594&amp;" ")-1))=7),OR(ISNUMBER(MATCH(LEFT(C1594,FIND(" ",C1594&amp;" ")-1),'Look Up Values'!$G$2:$G$1000,0)),ISNUMBER(MATCH(LEFT(C1594,FIND(" ",C1594&amp;" ")-1),'Look Up Values'!$AE$2:$AE$2000,0)))),"","EWC error")),"")</f>
        <v/>
      </c>
      <c r="M1594" s="242" t="str" cm="1">
        <f t="array" ref="M1594">IF(AND(G1594&lt;&gt;0,G1594&lt;&gt;""),IF(E1594="","",IF(ISNUMBER(MATCH(SUBSTITUTE(E1594," ",""),SUBSTITUTE('Look Up Values'!$I$2:$I$10," ",""),0)),"","State error")),"")</f>
        <v/>
      </c>
      <c r="N1594" s="242" t="str" cm="1">
        <f t="array" ref="N1594">IF(AND(G1594&lt;&gt;0,G1594&lt;&gt;""),IF(F1594="","",IF(ISNUMBER(MATCH(SUBSTITUTE(F1594," ",""),SUBSTITUTE('Look Up Values'!$W$2:$W$30," ",""),0)),"","D&amp;R error")),"")</f>
        <v/>
      </c>
      <c r="O1594" s="256" t="str">
        <f t="shared" si="49"/>
        <v/>
      </c>
    </row>
    <row r="1595" spans="1:15" ht="15.75">
      <c r="A1595" s="250">
        <v>1588</v>
      </c>
      <c r="B1595" s="208"/>
      <c r="C1595" s="49"/>
      <c r="D1595" s="50"/>
      <c r="E1595" s="50"/>
      <c r="F1595" s="50"/>
      <c r="G1595" s="209"/>
      <c r="H1595" s="48"/>
      <c r="I1595" s="457" t="str">
        <f t="shared" si="48"/>
        <v/>
      </c>
      <c r="J1595" s="241" cm="1">
        <f t="array" ref="J1595">SUMPRODUCT(--(K1595:N1595&lt;&gt;"")) + IF(TRIM(O1595)="",0,LEN(O1595)-LEN(SUBSTITUTE(O1595,",",""))+1)</f>
        <v>0</v>
      </c>
      <c r="K1595" s="242" t="str">
        <f>IF(AND(G1595&lt;&gt;0,G1595&lt;&gt;""),IF(B1595="","",IF(ISNUMBER(MATCH(B1595,'Look Up Values'!$B$2:$B$500,0)),"","Dest. error")),"")</f>
        <v/>
      </c>
      <c r="L1595" s="242" t="str">
        <f>IF(AND(G1595&lt;&gt;0,G1595&lt;&gt;""),IF(C1595="","",IF(AND(ISNUMBER(--LEFT(C1595,FIND(" ",C1595&amp;" ")-1)),OR(LEN(LEFT(C1595,FIND(" ",C1595&amp;" ")-1))=6,LEN(LEFT(C1595,FIND(" ",C1595&amp;" ")-1))=7),OR(ISNUMBER(MATCH(LEFT(C1595,FIND(" ",C1595&amp;" ")-1),'Look Up Values'!$G$2:$G$1000,0)),ISNUMBER(MATCH(LEFT(C1595,FIND(" ",C1595&amp;" ")-1),'Look Up Values'!$AE$2:$AE$2000,0)))),"","EWC error")),"")</f>
        <v/>
      </c>
      <c r="M1595" s="242" t="str" cm="1">
        <f t="array" ref="M1595">IF(AND(G1595&lt;&gt;0,G1595&lt;&gt;""),IF(E1595="","",IF(ISNUMBER(MATCH(SUBSTITUTE(E1595," ",""),SUBSTITUTE('Look Up Values'!$I$2:$I$10," ",""),0)),"","State error")),"")</f>
        <v/>
      </c>
      <c r="N1595" s="242" t="str" cm="1">
        <f t="array" ref="N1595">IF(AND(G1595&lt;&gt;0,G1595&lt;&gt;""),IF(F1595="","",IF(ISNUMBER(MATCH(SUBSTITUTE(F1595," ",""),SUBSTITUTE('Look Up Values'!$W$2:$W$30," ",""),0)),"","D&amp;R error")),"")</f>
        <v/>
      </c>
      <c r="O1595" s="256" t="str">
        <f t="shared" si="49"/>
        <v/>
      </c>
    </row>
    <row r="1596" spans="1:15" ht="15.75">
      <c r="A1596" s="250">
        <v>1589</v>
      </c>
      <c r="B1596" s="208"/>
      <c r="C1596" s="49"/>
      <c r="D1596" s="50"/>
      <c r="E1596" s="50"/>
      <c r="F1596" s="50"/>
      <c r="G1596" s="209"/>
      <c r="H1596" s="48"/>
      <c r="I1596" s="457" t="str">
        <f t="shared" si="48"/>
        <v/>
      </c>
      <c r="J1596" s="241" cm="1">
        <f t="array" ref="J1596">SUMPRODUCT(--(K1596:N1596&lt;&gt;"")) + IF(TRIM(O1596)="",0,LEN(O1596)-LEN(SUBSTITUTE(O1596,",",""))+1)</f>
        <v>0</v>
      </c>
      <c r="K1596" s="242" t="str">
        <f>IF(AND(G1596&lt;&gt;0,G1596&lt;&gt;""),IF(B1596="","",IF(ISNUMBER(MATCH(B1596,'Look Up Values'!$B$2:$B$500,0)),"","Dest. error")),"")</f>
        <v/>
      </c>
      <c r="L1596" s="242" t="str">
        <f>IF(AND(G1596&lt;&gt;0,G1596&lt;&gt;""),IF(C1596="","",IF(AND(ISNUMBER(--LEFT(C1596,FIND(" ",C1596&amp;" ")-1)),OR(LEN(LEFT(C1596,FIND(" ",C1596&amp;" ")-1))=6,LEN(LEFT(C1596,FIND(" ",C1596&amp;" ")-1))=7),OR(ISNUMBER(MATCH(LEFT(C1596,FIND(" ",C1596&amp;" ")-1),'Look Up Values'!$G$2:$G$1000,0)),ISNUMBER(MATCH(LEFT(C1596,FIND(" ",C1596&amp;" ")-1),'Look Up Values'!$AE$2:$AE$2000,0)))),"","EWC error")),"")</f>
        <v/>
      </c>
      <c r="M1596" s="242" t="str" cm="1">
        <f t="array" ref="M1596">IF(AND(G1596&lt;&gt;0,G1596&lt;&gt;""),IF(E1596="","",IF(ISNUMBER(MATCH(SUBSTITUTE(E1596," ",""),SUBSTITUTE('Look Up Values'!$I$2:$I$10," ",""),0)),"","State error")),"")</f>
        <v/>
      </c>
      <c r="N1596" s="242" t="str" cm="1">
        <f t="array" ref="N1596">IF(AND(G1596&lt;&gt;0,G1596&lt;&gt;""),IF(F1596="","",IF(ISNUMBER(MATCH(SUBSTITUTE(F1596," ",""),SUBSTITUTE('Look Up Values'!$W$2:$W$30," ",""),0)),"","D&amp;R error")),"")</f>
        <v/>
      </c>
      <c r="O1596" s="256" t="str">
        <f t="shared" si="49"/>
        <v/>
      </c>
    </row>
    <row r="1597" spans="1:15" ht="15.75">
      <c r="A1597" s="250">
        <v>1590</v>
      </c>
      <c r="B1597" s="208"/>
      <c r="C1597" s="49"/>
      <c r="D1597" s="50"/>
      <c r="E1597" s="50"/>
      <c r="F1597" s="50"/>
      <c r="G1597" s="209"/>
      <c r="H1597" s="48"/>
      <c r="I1597" s="457" t="str">
        <f t="shared" si="48"/>
        <v/>
      </c>
      <c r="J1597" s="241" cm="1">
        <f t="array" ref="J1597">SUMPRODUCT(--(K1597:N1597&lt;&gt;"")) + IF(TRIM(O1597)="",0,LEN(O1597)-LEN(SUBSTITUTE(O1597,",",""))+1)</f>
        <v>0</v>
      </c>
      <c r="K1597" s="242" t="str">
        <f>IF(AND(G1597&lt;&gt;0,G1597&lt;&gt;""),IF(B1597="","",IF(ISNUMBER(MATCH(B1597,'Look Up Values'!$B$2:$B$500,0)),"","Dest. error")),"")</f>
        <v/>
      </c>
      <c r="L1597" s="242" t="str">
        <f>IF(AND(G1597&lt;&gt;0,G1597&lt;&gt;""),IF(C1597="","",IF(AND(ISNUMBER(--LEFT(C1597,FIND(" ",C1597&amp;" ")-1)),OR(LEN(LEFT(C1597,FIND(" ",C1597&amp;" ")-1))=6,LEN(LEFT(C1597,FIND(" ",C1597&amp;" ")-1))=7),OR(ISNUMBER(MATCH(LEFT(C1597,FIND(" ",C1597&amp;" ")-1),'Look Up Values'!$G$2:$G$1000,0)),ISNUMBER(MATCH(LEFT(C1597,FIND(" ",C1597&amp;" ")-1),'Look Up Values'!$AE$2:$AE$2000,0)))),"","EWC error")),"")</f>
        <v/>
      </c>
      <c r="M1597" s="242" t="str" cm="1">
        <f t="array" ref="M1597">IF(AND(G1597&lt;&gt;0,G1597&lt;&gt;""),IF(E1597="","",IF(ISNUMBER(MATCH(SUBSTITUTE(E1597," ",""),SUBSTITUTE('Look Up Values'!$I$2:$I$10," ",""),0)),"","State error")),"")</f>
        <v/>
      </c>
      <c r="N1597" s="242" t="str" cm="1">
        <f t="array" ref="N1597">IF(AND(G1597&lt;&gt;0,G1597&lt;&gt;""),IF(F1597="","",IF(ISNUMBER(MATCH(SUBSTITUTE(F1597," ",""),SUBSTITUTE('Look Up Values'!$W$2:$W$30," ",""),0)),"","D&amp;R error")),"")</f>
        <v/>
      </c>
      <c r="O1597" s="256" t="str">
        <f t="shared" si="49"/>
        <v/>
      </c>
    </row>
    <row r="1598" spans="1:15" ht="15.75">
      <c r="A1598" s="250">
        <v>1591</v>
      </c>
      <c r="B1598" s="208"/>
      <c r="C1598" s="49"/>
      <c r="D1598" s="50"/>
      <c r="E1598" s="50"/>
      <c r="F1598" s="50"/>
      <c r="G1598" s="209"/>
      <c r="H1598" s="48"/>
      <c r="I1598" s="457" t="str">
        <f t="shared" si="48"/>
        <v/>
      </c>
      <c r="J1598" s="241" cm="1">
        <f t="array" ref="J1598">SUMPRODUCT(--(K1598:N1598&lt;&gt;"")) + IF(TRIM(O1598)="",0,LEN(O1598)-LEN(SUBSTITUTE(O1598,",",""))+1)</f>
        <v>0</v>
      </c>
      <c r="K1598" s="242" t="str">
        <f>IF(AND(G1598&lt;&gt;0,G1598&lt;&gt;""),IF(B1598="","",IF(ISNUMBER(MATCH(B1598,'Look Up Values'!$B$2:$B$500,0)),"","Dest. error")),"")</f>
        <v/>
      </c>
      <c r="L1598" s="242" t="str">
        <f>IF(AND(G1598&lt;&gt;0,G1598&lt;&gt;""),IF(C1598="","",IF(AND(ISNUMBER(--LEFT(C1598,FIND(" ",C1598&amp;" ")-1)),OR(LEN(LEFT(C1598,FIND(" ",C1598&amp;" ")-1))=6,LEN(LEFT(C1598,FIND(" ",C1598&amp;" ")-1))=7),OR(ISNUMBER(MATCH(LEFT(C1598,FIND(" ",C1598&amp;" ")-1),'Look Up Values'!$G$2:$G$1000,0)),ISNUMBER(MATCH(LEFT(C1598,FIND(" ",C1598&amp;" ")-1),'Look Up Values'!$AE$2:$AE$2000,0)))),"","EWC error")),"")</f>
        <v/>
      </c>
      <c r="M1598" s="242" t="str" cm="1">
        <f t="array" ref="M1598">IF(AND(G1598&lt;&gt;0,G1598&lt;&gt;""),IF(E1598="","",IF(ISNUMBER(MATCH(SUBSTITUTE(E1598," ",""),SUBSTITUTE('Look Up Values'!$I$2:$I$10," ",""),0)),"","State error")),"")</f>
        <v/>
      </c>
      <c r="N1598" s="242" t="str" cm="1">
        <f t="array" ref="N1598">IF(AND(G1598&lt;&gt;0,G1598&lt;&gt;""),IF(F1598="","",IF(ISNUMBER(MATCH(SUBSTITUTE(F1598," ",""),SUBSTITUTE('Look Up Values'!$W$2:$W$30," ",""),0)),"","D&amp;R error")),"")</f>
        <v/>
      </c>
      <c r="O1598" s="256" t="str">
        <f t="shared" si="49"/>
        <v/>
      </c>
    </row>
    <row r="1599" spans="1:15" ht="15.75">
      <c r="A1599" s="250">
        <v>1592</v>
      </c>
      <c r="B1599" s="208"/>
      <c r="C1599" s="49"/>
      <c r="D1599" s="50"/>
      <c r="E1599" s="50"/>
      <c r="F1599" s="50"/>
      <c r="G1599" s="209"/>
      <c r="H1599" s="48"/>
      <c r="I1599" s="457" t="str">
        <f t="shared" si="48"/>
        <v/>
      </c>
      <c r="J1599" s="241" cm="1">
        <f t="array" ref="J1599">SUMPRODUCT(--(K1599:N1599&lt;&gt;"")) + IF(TRIM(O1599)="",0,LEN(O1599)-LEN(SUBSTITUTE(O1599,",",""))+1)</f>
        <v>0</v>
      </c>
      <c r="K1599" s="242" t="str">
        <f>IF(AND(G1599&lt;&gt;0,G1599&lt;&gt;""),IF(B1599="","",IF(ISNUMBER(MATCH(B1599,'Look Up Values'!$B$2:$B$500,0)),"","Dest. error")),"")</f>
        <v/>
      </c>
      <c r="L1599" s="242" t="str">
        <f>IF(AND(G1599&lt;&gt;0,G1599&lt;&gt;""),IF(C1599="","",IF(AND(ISNUMBER(--LEFT(C1599,FIND(" ",C1599&amp;" ")-1)),OR(LEN(LEFT(C1599,FIND(" ",C1599&amp;" ")-1))=6,LEN(LEFT(C1599,FIND(" ",C1599&amp;" ")-1))=7),OR(ISNUMBER(MATCH(LEFT(C1599,FIND(" ",C1599&amp;" ")-1),'Look Up Values'!$G$2:$G$1000,0)),ISNUMBER(MATCH(LEFT(C1599,FIND(" ",C1599&amp;" ")-1),'Look Up Values'!$AE$2:$AE$2000,0)))),"","EWC error")),"")</f>
        <v/>
      </c>
      <c r="M1599" s="242" t="str" cm="1">
        <f t="array" ref="M1599">IF(AND(G1599&lt;&gt;0,G1599&lt;&gt;""),IF(E1599="","",IF(ISNUMBER(MATCH(SUBSTITUTE(E1599," ",""),SUBSTITUTE('Look Up Values'!$I$2:$I$10," ",""),0)),"","State error")),"")</f>
        <v/>
      </c>
      <c r="N1599" s="242" t="str" cm="1">
        <f t="array" ref="N1599">IF(AND(G1599&lt;&gt;0,G1599&lt;&gt;""),IF(F1599="","",IF(ISNUMBER(MATCH(SUBSTITUTE(F1599," ",""),SUBSTITUTE('Look Up Values'!$W$2:$W$30," ",""),0)),"","D&amp;R error")),"")</f>
        <v/>
      </c>
      <c r="O1599" s="256" t="str">
        <f t="shared" si="49"/>
        <v/>
      </c>
    </row>
    <row r="1600" spans="1:15" ht="15.75">
      <c r="A1600" s="250">
        <v>1593</v>
      </c>
      <c r="B1600" s="208"/>
      <c r="C1600" s="49"/>
      <c r="D1600" s="50"/>
      <c r="E1600" s="50"/>
      <c r="F1600" s="50"/>
      <c r="G1600" s="209"/>
      <c r="H1600" s="48"/>
      <c r="I1600" s="457" t="str">
        <f t="shared" si="48"/>
        <v/>
      </c>
      <c r="J1600" s="241" cm="1">
        <f t="array" ref="J1600">SUMPRODUCT(--(K1600:N1600&lt;&gt;"")) + IF(TRIM(O1600)="",0,LEN(O1600)-LEN(SUBSTITUTE(O1600,",",""))+1)</f>
        <v>0</v>
      </c>
      <c r="K1600" s="242" t="str">
        <f>IF(AND(G1600&lt;&gt;0,G1600&lt;&gt;""),IF(B1600="","",IF(ISNUMBER(MATCH(B1600,'Look Up Values'!$B$2:$B$500,0)),"","Dest. error")),"")</f>
        <v/>
      </c>
      <c r="L1600" s="242" t="str">
        <f>IF(AND(G1600&lt;&gt;0,G1600&lt;&gt;""),IF(C1600="","",IF(AND(ISNUMBER(--LEFT(C1600,FIND(" ",C1600&amp;" ")-1)),OR(LEN(LEFT(C1600,FIND(" ",C1600&amp;" ")-1))=6,LEN(LEFT(C1600,FIND(" ",C1600&amp;" ")-1))=7),OR(ISNUMBER(MATCH(LEFT(C1600,FIND(" ",C1600&amp;" ")-1),'Look Up Values'!$G$2:$G$1000,0)),ISNUMBER(MATCH(LEFT(C1600,FIND(" ",C1600&amp;" ")-1),'Look Up Values'!$AE$2:$AE$2000,0)))),"","EWC error")),"")</f>
        <v/>
      </c>
      <c r="M1600" s="242" t="str" cm="1">
        <f t="array" ref="M1600">IF(AND(G1600&lt;&gt;0,G1600&lt;&gt;""),IF(E1600="","",IF(ISNUMBER(MATCH(SUBSTITUTE(E1600," ",""),SUBSTITUTE('Look Up Values'!$I$2:$I$10," ",""),0)),"","State error")),"")</f>
        <v/>
      </c>
      <c r="N1600" s="242" t="str" cm="1">
        <f t="array" ref="N1600">IF(AND(G1600&lt;&gt;0,G1600&lt;&gt;""),IF(F1600="","",IF(ISNUMBER(MATCH(SUBSTITUTE(F1600," ",""),SUBSTITUTE('Look Up Values'!$W$2:$W$30," ",""),0)),"","D&amp;R error")),"")</f>
        <v/>
      </c>
      <c r="O1600" s="256" t="str">
        <f t="shared" si="49"/>
        <v/>
      </c>
    </row>
    <row r="1601" spans="1:15" ht="15.75">
      <c r="A1601" s="250">
        <v>1594</v>
      </c>
      <c r="B1601" s="208"/>
      <c r="C1601" s="49"/>
      <c r="D1601" s="50"/>
      <c r="E1601" s="50"/>
      <c r="F1601" s="50"/>
      <c r="G1601" s="209"/>
      <c r="H1601" s="48"/>
      <c r="I1601" s="457" t="str">
        <f t="shared" si="48"/>
        <v/>
      </c>
      <c r="J1601" s="241" cm="1">
        <f t="array" ref="J1601">SUMPRODUCT(--(K1601:N1601&lt;&gt;"")) + IF(TRIM(O1601)="",0,LEN(O1601)-LEN(SUBSTITUTE(O1601,",",""))+1)</f>
        <v>0</v>
      </c>
      <c r="K1601" s="242" t="str">
        <f>IF(AND(G1601&lt;&gt;0,G1601&lt;&gt;""),IF(B1601="","",IF(ISNUMBER(MATCH(B1601,'Look Up Values'!$B$2:$B$500,0)),"","Dest. error")),"")</f>
        <v/>
      </c>
      <c r="L1601" s="242" t="str">
        <f>IF(AND(G1601&lt;&gt;0,G1601&lt;&gt;""),IF(C1601="","",IF(AND(ISNUMBER(--LEFT(C1601,FIND(" ",C1601&amp;" ")-1)),OR(LEN(LEFT(C1601,FIND(" ",C1601&amp;" ")-1))=6,LEN(LEFT(C1601,FIND(" ",C1601&amp;" ")-1))=7),OR(ISNUMBER(MATCH(LEFT(C1601,FIND(" ",C1601&amp;" ")-1),'Look Up Values'!$G$2:$G$1000,0)),ISNUMBER(MATCH(LEFT(C1601,FIND(" ",C1601&amp;" ")-1),'Look Up Values'!$AE$2:$AE$2000,0)))),"","EWC error")),"")</f>
        <v/>
      </c>
      <c r="M1601" s="242" t="str" cm="1">
        <f t="array" ref="M1601">IF(AND(G1601&lt;&gt;0,G1601&lt;&gt;""),IF(E1601="","",IF(ISNUMBER(MATCH(SUBSTITUTE(E1601," ",""),SUBSTITUTE('Look Up Values'!$I$2:$I$10," ",""),0)),"","State error")),"")</f>
        <v/>
      </c>
      <c r="N1601" s="242" t="str" cm="1">
        <f t="array" ref="N1601">IF(AND(G1601&lt;&gt;0,G1601&lt;&gt;""),IF(F1601="","",IF(ISNUMBER(MATCH(SUBSTITUTE(F1601," ",""),SUBSTITUTE('Look Up Values'!$W$2:$W$30," ",""),0)),"","D&amp;R error")),"")</f>
        <v/>
      </c>
      <c r="O1601" s="256" t="str">
        <f t="shared" si="49"/>
        <v/>
      </c>
    </row>
    <row r="1602" spans="1:15" ht="15.75">
      <c r="A1602" s="250">
        <v>1595</v>
      </c>
      <c r="B1602" s="208"/>
      <c r="C1602" s="49"/>
      <c r="D1602" s="50"/>
      <c r="E1602" s="50"/>
      <c r="F1602" s="50"/>
      <c r="G1602" s="209"/>
      <c r="H1602" s="48"/>
      <c r="I1602" s="457" t="str">
        <f t="shared" si="48"/>
        <v/>
      </c>
      <c r="J1602" s="241" cm="1">
        <f t="array" ref="J1602">SUMPRODUCT(--(K1602:N1602&lt;&gt;"")) + IF(TRIM(O1602)="",0,LEN(O1602)-LEN(SUBSTITUTE(O1602,",",""))+1)</f>
        <v>0</v>
      </c>
      <c r="K1602" s="242" t="str">
        <f>IF(AND(G1602&lt;&gt;0,G1602&lt;&gt;""),IF(B1602="","",IF(ISNUMBER(MATCH(B1602,'Look Up Values'!$B$2:$B$500,0)),"","Dest. error")),"")</f>
        <v/>
      </c>
      <c r="L1602" s="242" t="str">
        <f>IF(AND(G1602&lt;&gt;0,G1602&lt;&gt;""),IF(C1602="","",IF(AND(ISNUMBER(--LEFT(C1602,FIND(" ",C1602&amp;" ")-1)),OR(LEN(LEFT(C1602,FIND(" ",C1602&amp;" ")-1))=6,LEN(LEFT(C1602,FIND(" ",C1602&amp;" ")-1))=7),OR(ISNUMBER(MATCH(LEFT(C1602,FIND(" ",C1602&amp;" ")-1),'Look Up Values'!$G$2:$G$1000,0)),ISNUMBER(MATCH(LEFT(C1602,FIND(" ",C1602&amp;" ")-1),'Look Up Values'!$AE$2:$AE$2000,0)))),"","EWC error")),"")</f>
        <v/>
      </c>
      <c r="M1602" s="242" t="str" cm="1">
        <f t="array" ref="M1602">IF(AND(G1602&lt;&gt;0,G1602&lt;&gt;""),IF(E1602="","",IF(ISNUMBER(MATCH(SUBSTITUTE(E1602," ",""),SUBSTITUTE('Look Up Values'!$I$2:$I$10," ",""),0)),"","State error")),"")</f>
        <v/>
      </c>
      <c r="N1602" s="242" t="str" cm="1">
        <f t="array" ref="N1602">IF(AND(G1602&lt;&gt;0,G1602&lt;&gt;""),IF(F1602="","",IF(ISNUMBER(MATCH(SUBSTITUTE(F1602," ",""),SUBSTITUTE('Look Up Values'!$W$2:$W$30," ",""),0)),"","D&amp;R error")),"")</f>
        <v/>
      </c>
      <c r="O1602" s="256" t="str">
        <f t="shared" si="49"/>
        <v/>
      </c>
    </row>
    <row r="1603" spans="1:15" ht="15.75">
      <c r="A1603" s="250">
        <v>1596</v>
      </c>
      <c r="B1603" s="208"/>
      <c r="C1603" s="49"/>
      <c r="D1603" s="50"/>
      <c r="E1603" s="50"/>
      <c r="F1603" s="50"/>
      <c r="G1603" s="209"/>
      <c r="H1603" s="48"/>
      <c r="I1603" s="457" t="str">
        <f t="shared" si="48"/>
        <v/>
      </c>
      <c r="J1603" s="241" cm="1">
        <f t="array" ref="J1603">SUMPRODUCT(--(K1603:N1603&lt;&gt;"")) + IF(TRIM(O1603)="",0,LEN(O1603)-LEN(SUBSTITUTE(O1603,",",""))+1)</f>
        <v>0</v>
      </c>
      <c r="K1603" s="242" t="str">
        <f>IF(AND(G1603&lt;&gt;0,G1603&lt;&gt;""),IF(B1603="","",IF(ISNUMBER(MATCH(B1603,'Look Up Values'!$B$2:$B$500,0)),"","Dest. error")),"")</f>
        <v/>
      </c>
      <c r="L1603" s="242" t="str">
        <f>IF(AND(G1603&lt;&gt;0,G1603&lt;&gt;""),IF(C1603="","",IF(AND(ISNUMBER(--LEFT(C1603,FIND(" ",C1603&amp;" ")-1)),OR(LEN(LEFT(C1603,FIND(" ",C1603&amp;" ")-1))=6,LEN(LEFT(C1603,FIND(" ",C1603&amp;" ")-1))=7),OR(ISNUMBER(MATCH(LEFT(C1603,FIND(" ",C1603&amp;" ")-1),'Look Up Values'!$G$2:$G$1000,0)),ISNUMBER(MATCH(LEFT(C1603,FIND(" ",C1603&amp;" ")-1),'Look Up Values'!$AE$2:$AE$2000,0)))),"","EWC error")),"")</f>
        <v/>
      </c>
      <c r="M1603" s="242" t="str" cm="1">
        <f t="array" ref="M1603">IF(AND(G1603&lt;&gt;0,G1603&lt;&gt;""),IF(E1603="","",IF(ISNUMBER(MATCH(SUBSTITUTE(E1603," ",""),SUBSTITUTE('Look Up Values'!$I$2:$I$10," ",""),0)),"","State error")),"")</f>
        <v/>
      </c>
      <c r="N1603" s="242" t="str" cm="1">
        <f t="array" ref="N1603">IF(AND(G1603&lt;&gt;0,G1603&lt;&gt;""),IF(F1603="","",IF(ISNUMBER(MATCH(SUBSTITUTE(F1603," ",""),SUBSTITUTE('Look Up Values'!$W$2:$W$30," ",""),0)),"","D&amp;R error")),"")</f>
        <v/>
      </c>
      <c r="O1603" s="256" t="str">
        <f t="shared" si="49"/>
        <v/>
      </c>
    </row>
    <row r="1604" spans="1:15" ht="15.75">
      <c r="A1604" s="250">
        <v>1597</v>
      </c>
      <c r="B1604" s="208"/>
      <c r="C1604" s="49"/>
      <c r="D1604" s="50"/>
      <c r="E1604" s="50"/>
      <c r="F1604" s="50"/>
      <c r="G1604" s="209"/>
      <c r="H1604" s="48"/>
      <c r="I1604" s="457" t="str">
        <f t="shared" si="48"/>
        <v/>
      </c>
      <c r="J1604" s="241" cm="1">
        <f t="array" ref="J1604">SUMPRODUCT(--(K1604:N1604&lt;&gt;"")) + IF(TRIM(O1604)="",0,LEN(O1604)-LEN(SUBSTITUTE(O1604,",",""))+1)</f>
        <v>0</v>
      </c>
      <c r="K1604" s="242" t="str">
        <f>IF(AND(G1604&lt;&gt;0,G1604&lt;&gt;""),IF(B1604="","",IF(ISNUMBER(MATCH(B1604,'Look Up Values'!$B$2:$B$500,0)),"","Dest. error")),"")</f>
        <v/>
      </c>
      <c r="L1604" s="242" t="str">
        <f>IF(AND(G1604&lt;&gt;0,G1604&lt;&gt;""),IF(C1604="","",IF(AND(ISNUMBER(--LEFT(C1604,FIND(" ",C1604&amp;" ")-1)),OR(LEN(LEFT(C1604,FIND(" ",C1604&amp;" ")-1))=6,LEN(LEFT(C1604,FIND(" ",C1604&amp;" ")-1))=7),OR(ISNUMBER(MATCH(LEFT(C1604,FIND(" ",C1604&amp;" ")-1),'Look Up Values'!$G$2:$G$1000,0)),ISNUMBER(MATCH(LEFT(C1604,FIND(" ",C1604&amp;" ")-1),'Look Up Values'!$AE$2:$AE$2000,0)))),"","EWC error")),"")</f>
        <v/>
      </c>
      <c r="M1604" s="242" t="str" cm="1">
        <f t="array" ref="M1604">IF(AND(G1604&lt;&gt;0,G1604&lt;&gt;""),IF(E1604="","",IF(ISNUMBER(MATCH(SUBSTITUTE(E1604," ",""),SUBSTITUTE('Look Up Values'!$I$2:$I$10," ",""),0)),"","State error")),"")</f>
        <v/>
      </c>
      <c r="N1604" s="242" t="str" cm="1">
        <f t="array" ref="N1604">IF(AND(G1604&lt;&gt;0,G1604&lt;&gt;""),IF(F1604="","",IF(ISNUMBER(MATCH(SUBSTITUTE(F1604," ",""),SUBSTITUTE('Look Up Values'!$W$2:$W$30," ",""),0)),"","D&amp;R error")),"")</f>
        <v/>
      </c>
      <c r="O1604" s="256" t="str">
        <f t="shared" si="49"/>
        <v/>
      </c>
    </row>
    <row r="1605" spans="1:15" ht="15.75">
      <c r="A1605" s="250">
        <v>1598</v>
      </c>
      <c r="B1605" s="208"/>
      <c r="C1605" s="49"/>
      <c r="D1605" s="50"/>
      <c r="E1605" s="50"/>
      <c r="F1605" s="50"/>
      <c r="G1605" s="209"/>
      <c r="H1605" s="48"/>
      <c r="I1605" s="457" t="str">
        <f t="shared" si="48"/>
        <v/>
      </c>
      <c r="J1605" s="241" cm="1">
        <f t="array" ref="J1605">SUMPRODUCT(--(K1605:N1605&lt;&gt;"")) + IF(TRIM(O1605)="",0,LEN(O1605)-LEN(SUBSTITUTE(O1605,",",""))+1)</f>
        <v>0</v>
      </c>
      <c r="K1605" s="242" t="str">
        <f>IF(AND(G1605&lt;&gt;0,G1605&lt;&gt;""),IF(B1605="","",IF(ISNUMBER(MATCH(B1605,'Look Up Values'!$B$2:$B$500,0)),"","Dest. error")),"")</f>
        <v/>
      </c>
      <c r="L1605" s="242" t="str">
        <f>IF(AND(G1605&lt;&gt;0,G1605&lt;&gt;""),IF(C1605="","",IF(AND(ISNUMBER(--LEFT(C1605,FIND(" ",C1605&amp;" ")-1)),OR(LEN(LEFT(C1605,FIND(" ",C1605&amp;" ")-1))=6,LEN(LEFT(C1605,FIND(" ",C1605&amp;" ")-1))=7),OR(ISNUMBER(MATCH(LEFT(C1605,FIND(" ",C1605&amp;" ")-1),'Look Up Values'!$G$2:$G$1000,0)),ISNUMBER(MATCH(LEFT(C1605,FIND(" ",C1605&amp;" ")-1),'Look Up Values'!$AE$2:$AE$2000,0)))),"","EWC error")),"")</f>
        <v/>
      </c>
      <c r="M1605" s="242" t="str" cm="1">
        <f t="array" ref="M1605">IF(AND(G1605&lt;&gt;0,G1605&lt;&gt;""),IF(E1605="","",IF(ISNUMBER(MATCH(SUBSTITUTE(E1605," ",""),SUBSTITUTE('Look Up Values'!$I$2:$I$10," ",""),0)),"","State error")),"")</f>
        <v/>
      </c>
      <c r="N1605" s="242" t="str" cm="1">
        <f t="array" ref="N1605">IF(AND(G1605&lt;&gt;0,G1605&lt;&gt;""),IF(F1605="","",IF(ISNUMBER(MATCH(SUBSTITUTE(F1605," ",""),SUBSTITUTE('Look Up Values'!$W$2:$W$30," ",""),0)),"","D&amp;R error")),"")</f>
        <v/>
      </c>
      <c r="O1605" s="256" t="str">
        <f t="shared" si="49"/>
        <v/>
      </c>
    </row>
    <row r="1606" spans="1:15" ht="15.75">
      <c r="A1606" s="250">
        <v>1599</v>
      </c>
      <c r="B1606" s="208"/>
      <c r="C1606" s="49"/>
      <c r="D1606" s="50"/>
      <c r="E1606" s="50"/>
      <c r="F1606" s="50"/>
      <c r="G1606" s="209"/>
      <c r="H1606" s="48"/>
      <c r="I1606" s="457" t="str">
        <f t="shared" si="48"/>
        <v/>
      </c>
      <c r="J1606" s="241" cm="1">
        <f t="array" ref="J1606">SUMPRODUCT(--(K1606:N1606&lt;&gt;"")) + IF(TRIM(O1606)="",0,LEN(O1606)-LEN(SUBSTITUTE(O1606,",",""))+1)</f>
        <v>0</v>
      </c>
      <c r="K1606" s="242" t="str">
        <f>IF(AND(G1606&lt;&gt;0,G1606&lt;&gt;""),IF(B1606="","",IF(ISNUMBER(MATCH(B1606,'Look Up Values'!$B$2:$B$500,0)),"","Dest. error")),"")</f>
        <v/>
      </c>
      <c r="L1606" s="242" t="str">
        <f>IF(AND(G1606&lt;&gt;0,G1606&lt;&gt;""),IF(C1606="","",IF(AND(ISNUMBER(--LEFT(C1606,FIND(" ",C1606&amp;" ")-1)),OR(LEN(LEFT(C1606,FIND(" ",C1606&amp;" ")-1))=6,LEN(LEFT(C1606,FIND(" ",C1606&amp;" ")-1))=7),OR(ISNUMBER(MATCH(LEFT(C1606,FIND(" ",C1606&amp;" ")-1),'Look Up Values'!$G$2:$G$1000,0)),ISNUMBER(MATCH(LEFT(C1606,FIND(" ",C1606&amp;" ")-1),'Look Up Values'!$AE$2:$AE$2000,0)))),"","EWC error")),"")</f>
        <v/>
      </c>
      <c r="M1606" s="242" t="str" cm="1">
        <f t="array" ref="M1606">IF(AND(G1606&lt;&gt;0,G1606&lt;&gt;""),IF(E1606="","",IF(ISNUMBER(MATCH(SUBSTITUTE(E1606," ",""),SUBSTITUTE('Look Up Values'!$I$2:$I$10," ",""),0)),"","State error")),"")</f>
        <v/>
      </c>
      <c r="N1606" s="242" t="str" cm="1">
        <f t="array" ref="N1606">IF(AND(G1606&lt;&gt;0,G1606&lt;&gt;""),IF(F1606="","",IF(ISNUMBER(MATCH(SUBSTITUTE(F1606," ",""),SUBSTITUTE('Look Up Values'!$W$2:$W$30," ",""),0)),"","D&amp;R error")),"")</f>
        <v/>
      </c>
      <c r="O1606" s="256" t="str">
        <f t="shared" si="49"/>
        <v/>
      </c>
    </row>
    <row r="1607" spans="1:15" ht="15.75">
      <c r="A1607" s="250">
        <v>1600</v>
      </c>
      <c r="B1607" s="208"/>
      <c r="C1607" s="49"/>
      <c r="D1607" s="50"/>
      <c r="E1607" s="50"/>
      <c r="F1607" s="50"/>
      <c r="G1607" s="209"/>
      <c r="H1607" s="48"/>
      <c r="I1607" s="457" t="str">
        <f t="shared" si="48"/>
        <v/>
      </c>
      <c r="J1607" s="241" cm="1">
        <f t="array" ref="J1607">SUMPRODUCT(--(K1607:N1607&lt;&gt;"")) + IF(TRIM(O1607)="",0,LEN(O1607)-LEN(SUBSTITUTE(O1607,",",""))+1)</f>
        <v>0</v>
      </c>
      <c r="K1607" s="242" t="str">
        <f>IF(AND(G1607&lt;&gt;0,G1607&lt;&gt;""),IF(B1607="","",IF(ISNUMBER(MATCH(B1607,'Look Up Values'!$B$2:$B$500,0)),"","Dest. error")),"")</f>
        <v/>
      </c>
      <c r="L1607" s="242" t="str">
        <f>IF(AND(G1607&lt;&gt;0,G1607&lt;&gt;""),IF(C1607="","",IF(AND(ISNUMBER(--LEFT(C1607,FIND(" ",C1607&amp;" ")-1)),OR(LEN(LEFT(C1607,FIND(" ",C1607&amp;" ")-1))=6,LEN(LEFT(C1607,FIND(" ",C1607&amp;" ")-1))=7),OR(ISNUMBER(MATCH(LEFT(C1607,FIND(" ",C1607&amp;" ")-1),'Look Up Values'!$G$2:$G$1000,0)),ISNUMBER(MATCH(LEFT(C1607,FIND(" ",C1607&amp;" ")-1),'Look Up Values'!$AE$2:$AE$2000,0)))),"","EWC error")),"")</f>
        <v/>
      </c>
      <c r="M1607" s="242" t="str" cm="1">
        <f t="array" ref="M1607">IF(AND(G1607&lt;&gt;0,G1607&lt;&gt;""),IF(E1607="","",IF(ISNUMBER(MATCH(SUBSTITUTE(E1607," ",""),SUBSTITUTE('Look Up Values'!$I$2:$I$10," ",""),0)),"","State error")),"")</f>
        <v/>
      </c>
      <c r="N1607" s="242" t="str" cm="1">
        <f t="array" ref="N1607">IF(AND(G1607&lt;&gt;0,G1607&lt;&gt;""),IF(F1607="","",IF(ISNUMBER(MATCH(SUBSTITUTE(F1607," ",""),SUBSTITUTE('Look Up Values'!$W$2:$W$30," ",""),0)),"","D&amp;R error")),"")</f>
        <v/>
      </c>
      <c r="O1607" s="256" t="str">
        <f t="shared" si="49"/>
        <v/>
      </c>
    </row>
    <row r="1608" spans="1:15" ht="15.75">
      <c r="A1608" s="250">
        <v>1601</v>
      </c>
      <c r="B1608" s="208"/>
      <c r="C1608" s="49"/>
      <c r="D1608" s="50"/>
      <c r="E1608" s="50"/>
      <c r="F1608" s="50"/>
      <c r="G1608" s="209"/>
      <c r="H1608" s="48"/>
      <c r="I1608" s="457" t="str">
        <f t="shared" si="48"/>
        <v/>
      </c>
      <c r="J1608" s="241" cm="1">
        <f t="array" ref="J1608">SUMPRODUCT(--(K1608:N1608&lt;&gt;"")) + IF(TRIM(O1608)="",0,LEN(O1608)-LEN(SUBSTITUTE(O1608,",",""))+1)</f>
        <v>0</v>
      </c>
      <c r="K1608" s="242" t="str">
        <f>IF(AND(G1608&lt;&gt;0,G1608&lt;&gt;""),IF(B1608="","",IF(ISNUMBER(MATCH(B1608,'Look Up Values'!$B$2:$B$500,0)),"","Dest. error")),"")</f>
        <v/>
      </c>
      <c r="L1608" s="242" t="str">
        <f>IF(AND(G1608&lt;&gt;0,G1608&lt;&gt;""),IF(C1608="","",IF(AND(ISNUMBER(--LEFT(C1608,FIND(" ",C1608&amp;" ")-1)),OR(LEN(LEFT(C1608,FIND(" ",C1608&amp;" ")-1))=6,LEN(LEFT(C1608,FIND(" ",C1608&amp;" ")-1))=7),OR(ISNUMBER(MATCH(LEFT(C1608,FIND(" ",C1608&amp;" ")-1),'Look Up Values'!$G$2:$G$1000,0)),ISNUMBER(MATCH(LEFT(C1608,FIND(" ",C1608&amp;" ")-1),'Look Up Values'!$AE$2:$AE$2000,0)))),"","EWC error")),"")</f>
        <v/>
      </c>
      <c r="M1608" s="242" t="str" cm="1">
        <f t="array" ref="M1608">IF(AND(G1608&lt;&gt;0,G1608&lt;&gt;""),IF(E1608="","",IF(ISNUMBER(MATCH(SUBSTITUTE(E1608," ",""),SUBSTITUTE('Look Up Values'!$I$2:$I$10," ",""),0)),"","State error")),"")</f>
        <v/>
      </c>
      <c r="N1608" s="242" t="str" cm="1">
        <f t="array" ref="N1608">IF(AND(G1608&lt;&gt;0,G1608&lt;&gt;""),IF(F1608="","",IF(ISNUMBER(MATCH(SUBSTITUTE(F1608," ",""),SUBSTITUTE('Look Up Values'!$W$2:$W$30," ",""),0)),"","D&amp;R error")),"")</f>
        <v/>
      </c>
      <c r="O1608" s="256" t="str">
        <f t="shared" si="49"/>
        <v/>
      </c>
    </row>
    <row r="1609" spans="1:15" ht="15.75">
      <c r="A1609" s="250">
        <v>1602</v>
      </c>
      <c r="B1609" s="208"/>
      <c r="C1609" s="49"/>
      <c r="D1609" s="50"/>
      <c r="E1609" s="50"/>
      <c r="F1609" s="50"/>
      <c r="G1609" s="209"/>
      <c r="H1609" s="48"/>
      <c r="I1609" s="457" t="str">
        <f t="shared" ref="I1609:I1672" si="50">IF(IFERROR(--SUBSTITUTE(J1609,CHAR(160),""),0)&gt;0,A1609,"")</f>
        <v/>
      </c>
      <c r="J1609" s="241" cm="1">
        <f t="array" ref="J1609">SUMPRODUCT(--(K1609:N1609&lt;&gt;"")) + IF(TRIM(O1609)="",0,LEN(O1609)-LEN(SUBSTITUTE(O1609,",",""))+1)</f>
        <v>0</v>
      </c>
      <c r="K1609" s="242" t="str">
        <f>IF(AND(G1609&lt;&gt;0,G1609&lt;&gt;""),IF(B1609="","",IF(ISNUMBER(MATCH(B1609,'Look Up Values'!$B$2:$B$500,0)),"","Dest. error")),"")</f>
        <v/>
      </c>
      <c r="L1609" s="242" t="str">
        <f>IF(AND(G1609&lt;&gt;0,G1609&lt;&gt;""),IF(C1609="","",IF(AND(ISNUMBER(--LEFT(C1609,FIND(" ",C1609&amp;" ")-1)),OR(LEN(LEFT(C1609,FIND(" ",C1609&amp;" ")-1))=6,LEN(LEFT(C1609,FIND(" ",C1609&amp;" ")-1))=7),OR(ISNUMBER(MATCH(LEFT(C1609,FIND(" ",C1609&amp;" ")-1),'Look Up Values'!$G$2:$G$1000,0)),ISNUMBER(MATCH(LEFT(C1609,FIND(" ",C1609&amp;" ")-1),'Look Up Values'!$AE$2:$AE$2000,0)))),"","EWC error")),"")</f>
        <v/>
      </c>
      <c r="M1609" s="242" t="str" cm="1">
        <f t="array" ref="M1609">IF(AND(G1609&lt;&gt;0,G1609&lt;&gt;""),IF(E1609="","",IF(ISNUMBER(MATCH(SUBSTITUTE(E1609," ",""),SUBSTITUTE('Look Up Values'!$I$2:$I$10," ",""),0)),"","State error")),"")</f>
        <v/>
      </c>
      <c r="N1609" s="242" t="str" cm="1">
        <f t="array" ref="N1609">IF(AND(G1609&lt;&gt;0,G1609&lt;&gt;""),IF(F1609="","",IF(ISNUMBER(MATCH(SUBSTITUTE(F1609," ",""),SUBSTITUTE('Look Up Values'!$W$2:$W$30," ",""),0)),"","D&amp;R error")),"")</f>
        <v/>
      </c>
      <c r="O1609" s="256" t="str">
        <f t="shared" ref="O1609:O1672" si="51">IF(OR(G1609="",G1609=0),"",IF((TRIM(SUBSTITUTE(B1609,CHAR(160),""))&amp;TRIM(SUBSTITUTE(C1609,CHAR(160),""))&amp;TRIM(SUBSTITUTE(F1609,CHAR(160),""))&amp;TRIM(SUBSTITUTE(E1609,CHAR(160),"")))&lt;&gt;"",IF((--(TRIM(SUBSTITUTE(B1609,CHAR(160),""))&lt;&gt;"")+--(TRIM(SUBSTITUTE(C1609,CHAR(160),""))&lt;&gt;"")+--(TRIM(SUBSTITUTE(F1609,CHAR(160),""))&lt;&gt;"")+--(TRIM(SUBSTITUTE(E1609,CHAR(160),""))&lt;&gt;""))=4,"",LEFT(IF(TRIM(SUBSTITUTE(B1609,CHAR(160),""))="","Dest, ","")&amp;IF(TRIM(SUBSTITUTE(C1609,CHAR(160),""))="","EWC, ","")&amp;IF(TRIM(SUBSTITUTE(F1609,CHAR(160),""))="","D&amp;R, ","")&amp;IF(TRIM(SUBSTITUTE(E1609,CHAR(160),""))="","State, ",""),LEN(IF(TRIM(SUBSTITUTE(B1609,CHAR(160),""))="","Dest, ","")&amp;IF(TRIM(SUBSTITUTE(C1609,CHAR(160),""))="","EWC, ","")&amp;IF(TRIM(SUBSTITUTE(F1609,CHAR(160),""))="","D&amp;R, ","")&amp;IF(TRIM(SUBSTITUTE(E1609,CHAR(160),""))="","State, ",""))-2)),LEFT(IF(TRIM(SUBSTITUTE(B1609,CHAR(160),""))="","Dest, ","")&amp;IF(TRIM(SUBSTITUTE(C1609,CHAR(160),""))="","EWC, ","")&amp;IF(TRIM(SUBSTITUTE(F1609,CHAR(160),""))="","D&amp;R, ","")&amp;IF(TRIM(SUBSTITUTE(E1609,CHAR(160),""))="","State, ",""),LEN(IF(TRIM(SUBSTITUTE(B1609,CHAR(160),""))="","Dest, ","")&amp;IF(TRIM(SUBSTITUTE(C1609,CHAR(160),""))="","EWC, ","")&amp;IF(TRIM(SUBSTITUTE(F1609,CHAR(160),""))="","D&amp;R, ","")&amp;IF(TRIM(SUBSTITUTE(E1609,CHAR(160),""))="","State, ",""))-2)))</f>
        <v/>
      </c>
    </row>
    <row r="1610" spans="1:15" ht="15.75">
      <c r="A1610" s="250">
        <v>1603</v>
      </c>
      <c r="B1610" s="208"/>
      <c r="C1610" s="49"/>
      <c r="D1610" s="50"/>
      <c r="E1610" s="50"/>
      <c r="F1610" s="50"/>
      <c r="G1610" s="209"/>
      <c r="H1610" s="48"/>
      <c r="I1610" s="457" t="str">
        <f t="shared" si="50"/>
        <v/>
      </c>
      <c r="J1610" s="241" cm="1">
        <f t="array" ref="J1610">SUMPRODUCT(--(K1610:N1610&lt;&gt;"")) + IF(TRIM(O1610)="",0,LEN(O1610)-LEN(SUBSTITUTE(O1610,",",""))+1)</f>
        <v>0</v>
      </c>
      <c r="K1610" s="242" t="str">
        <f>IF(AND(G1610&lt;&gt;0,G1610&lt;&gt;""),IF(B1610="","",IF(ISNUMBER(MATCH(B1610,'Look Up Values'!$B$2:$B$500,0)),"","Dest. error")),"")</f>
        <v/>
      </c>
      <c r="L1610" s="242" t="str">
        <f>IF(AND(G1610&lt;&gt;0,G1610&lt;&gt;""),IF(C1610="","",IF(AND(ISNUMBER(--LEFT(C1610,FIND(" ",C1610&amp;" ")-1)),OR(LEN(LEFT(C1610,FIND(" ",C1610&amp;" ")-1))=6,LEN(LEFT(C1610,FIND(" ",C1610&amp;" ")-1))=7),OR(ISNUMBER(MATCH(LEFT(C1610,FIND(" ",C1610&amp;" ")-1),'Look Up Values'!$G$2:$G$1000,0)),ISNUMBER(MATCH(LEFT(C1610,FIND(" ",C1610&amp;" ")-1),'Look Up Values'!$AE$2:$AE$2000,0)))),"","EWC error")),"")</f>
        <v/>
      </c>
      <c r="M1610" s="242" t="str" cm="1">
        <f t="array" ref="M1610">IF(AND(G1610&lt;&gt;0,G1610&lt;&gt;""),IF(E1610="","",IF(ISNUMBER(MATCH(SUBSTITUTE(E1610," ",""),SUBSTITUTE('Look Up Values'!$I$2:$I$10," ",""),0)),"","State error")),"")</f>
        <v/>
      </c>
      <c r="N1610" s="242" t="str" cm="1">
        <f t="array" ref="N1610">IF(AND(G1610&lt;&gt;0,G1610&lt;&gt;""),IF(F1610="","",IF(ISNUMBER(MATCH(SUBSTITUTE(F1610," ",""),SUBSTITUTE('Look Up Values'!$W$2:$W$30," ",""),0)),"","D&amp;R error")),"")</f>
        <v/>
      </c>
      <c r="O1610" s="256" t="str">
        <f t="shared" si="51"/>
        <v/>
      </c>
    </row>
    <row r="1611" spans="1:15" ht="15.75">
      <c r="A1611" s="250">
        <v>1604</v>
      </c>
      <c r="B1611" s="208"/>
      <c r="C1611" s="49"/>
      <c r="D1611" s="50"/>
      <c r="E1611" s="50"/>
      <c r="F1611" s="50"/>
      <c r="G1611" s="209"/>
      <c r="H1611" s="48"/>
      <c r="I1611" s="457" t="str">
        <f t="shared" si="50"/>
        <v/>
      </c>
      <c r="J1611" s="241" cm="1">
        <f t="array" ref="J1611">SUMPRODUCT(--(K1611:N1611&lt;&gt;"")) + IF(TRIM(O1611)="",0,LEN(O1611)-LEN(SUBSTITUTE(O1611,",",""))+1)</f>
        <v>0</v>
      </c>
      <c r="K1611" s="242" t="str">
        <f>IF(AND(G1611&lt;&gt;0,G1611&lt;&gt;""),IF(B1611="","",IF(ISNUMBER(MATCH(B1611,'Look Up Values'!$B$2:$B$500,0)),"","Dest. error")),"")</f>
        <v/>
      </c>
      <c r="L1611" s="242" t="str">
        <f>IF(AND(G1611&lt;&gt;0,G1611&lt;&gt;""),IF(C1611="","",IF(AND(ISNUMBER(--LEFT(C1611,FIND(" ",C1611&amp;" ")-1)),OR(LEN(LEFT(C1611,FIND(" ",C1611&amp;" ")-1))=6,LEN(LEFT(C1611,FIND(" ",C1611&amp;" ")-1))=7),OR(ISNUMBER(MATCH(LEFT(C1611,FIND(" ",C1611&amp;" ")-1),'Look Up Values'!$G$2:$G$1000,0)),ISNUMBER(MATCH(LEFT(C1611,FIND(" ",C1611&amp;" ")-1),'Look Up Values'!$AE$2:$AE$2000,0)))),"","EWC error")),"")</f>
        <v/>
      </c>
      <c r="M1611" s="242" t="str" cm="1">
        <f t="array" ref="M1611">IF(AND(G1611&lt;&gt;0,G1611&lt;&gt;""),IF(E1611="","",IF(ISNUMBER(MATCH(SUBSTITUTE(E1611," ",""),SUBSTITUTE('Look Up Values'!$I$2:$I$10," ",""),0)),"","State error")),"")</f>
        <v/>
      </c>
      <c r="N1611" s="242" t="str" cm="1">
        <f t="array" ref="N1611">IF(AND(G1611&lt;&gt;0,G1611&lt;&gt;""),IF(F1611="","",IF(ISNUMBER(MATCH(SUBSTITUTE(F1611," ",""),SUBSTITUTE('Look Up Values'!$W$2:$W$30," ",""),0)),"","D&amp;R error")),"")</f>
        <v/>
      </c>
      <c r="O1611" s="256" t="str">
        <f t="shared" si="51"/>
        <v/>
      </c>
    </row>
    <row r="1612" spans="1:15" ht="15.75">
      <c r="A1612" s="250">
        <v>1605</v>
      </c>
      <c r="B1612" s="208"/>
      <c r="C1612" s="49"/>
      <c r="D1612" s="50"/>
      <c r="E1612" s="50"/>
      <c r="F1612" s="50"/>
      <c r="G1612" s="209"/>
      <c r="H1612" s="48"/>
      <c r="I1612" s="457" t="str">
        <f t="shared" si="50"/>
        <v/>
      </c>
      <c r="J1612" s="241" cm="1">
        <f t="array" ref="J1612">SUMPRODUCT(--(K1612:N1612&lt;&gt;"")) + IF(TRIM(O1612)="",0,LEN(O1612)-LEN(SUBSTITUTE(O1612,",",""))+1)</f>
        <v>0</v>
      </c>
      <c r="K1612" s="242" t="str">
        <f>IF(AND(G1612&lt;&gt;0,G1612&lt;&gt;""),IF(B1612="","",IF(ISNUMBER(MATCH(B1612,'Look Up Values'!$B$2:$B$500,0)),"","Dest. error")),"")</f>
        <v/>
      </c>
      <c r="L1612" s="242" t="str">
        <f>IF(AND(G1612&lt;&gt;0,G1612&lt;&gt;""),IF(C1612="","",IF(AND(ISNUMBER(--LEFT(C1612,FIND(" ",C1612&amp;" ")-1)),OR(LEN(LEFT(C1612,FIND(" ",C1612&amp;" ")-1))=6,LEN(LEFT(C1612,FIND(" ",C1612&amp;" ")-1))=7),OR(ISNUMBER(MATCH(LEFT(C1612,FIND(" ",C1612&amp;" ")-1),'Look Up Values'!$G$2:$G$1000,0)),ISNUMBER(MATCH(LEFT(C1612,FIND(" ",C1612&amp;" ")-1),'Look Up Values'!$AE$2:$AE$2000,0)))),"","EWC error")),"")</f>
        <v/>
      </c>
      <c r="M1612" s="242" t="str" cm="1">
        <f t="array" ref="M1612">IF(AND(G1612&lt;&gt;0,G1612&lt;&gt;""),IF(E1612="","",IF(ISNUMBER(MATCH(SUBSTITUTE(E1612," ",""),SUBSTITUTE('Look Up Values'!$I$2:$I$10," ",""),0)),"","State error")),"")</f>
        <v/>
      </c>
      <c r="N1612" s="242" t="str" cm="1">
        <f t="array" ref="N1612">IF(AND(G1612&lt;&gt;0,G1612&lt;&gt;""),IF(F1612="","",IF(ISNUMBER(MATCH(SUBSTITUTE(F1612," ",""),SUBSTITUTE('Look Up Values'!$W$2:$W$30," ",""),0)),"","D&amp;R error")),"")</f>
        <v/>
      </c>
      <c r="O1612" s="256" t="str">
        <f t="shared" si="51"/>
        <v/>
      </c>
    </row>
    <row r="1613" spans="1:15" ht="15.75">
      <c r="A1613" s="250">
        <v>1606</v>
      </c>
      <c r="B1613" s="208"/>
      <c r="C1613" s="49"/>
      <c r="D1613" s="50"/>
      <c r="E1613" s="50"/>
      <c r="F1613" s="50"/>
      <c r="G1613" s="209"/>
      <c r="H1613" s="48"/>
      <c r="I1613" s="457" t="str">
        <f t="shared" si="50"/>
        <v/>
      </c>
      <c r="J1613" s="241" cm="1">
        <f t="array" ref="J1613">SUMPRODUCT(--(K1613:N1613&lt;&gt;"")) + IF(TRIM(O1613)="",0,LEN(O1613)-LEN(SUBSTITUTE(O1613,",",""))+1)</f>
        <v>0</v>
      </c>
      <c r="K1613" s="242" t="str">
        <f>IF(AND(G1613&lt;&gt;0,G1613&lt;&gt;""),IF(B1613="","",IF(ISNUMBER(MATCH(B1613,'Look Up Values'!$B$2:$B$500,0)),"","Dest. error")),"")</f>
        <v/>
      </c>
      <c r="L1613" s="242" t="str">
        <f>IF(AND(G1613&lt;&gt;0,G1613&lt;&gt;""),IF(C1613="","",IF(AND(ISNUMBER(--LEFT(C1613,FIND(" ",C1613&amp;" ")-1)),OR(LEN(LEFT(C1613,FIND(" ",C1613&amp;" ")-1))=6,LEN(LEFT(C1613,FIND(" ",C1613&amp;" ")-1))=7),OR(ISNUMBER(MATCH(LEFT(C1613,FIND(" ",C1613&amp;" ")-1),'Look Up Values'!$G$2:$G$1000,0)),ISNUMBER(MATCH(LEFT(C1613,FIND(" ",C1613&amp;" ")-1),'Look Up Values'!$AE$2:$AE$2000,0)))),"","EWC error")),"")</f>
        <v/>
      </c>
      <c r="M1613" s="242" t="str" cm="1">
        <f t="array" ref="M1613">IF(AND(G1613&lt;&gt;0,G1613&lt;&gt;""),IF(E1613="","",IF(ISNUMBER(MATCH(SUBSTITUTE(E1613," ",""),SUBSTITUTE('Look Up Values'!$I$2:$I$10," ",""),0)),"","State error")),"")</f>
        <v/>
      </c>
      <c r="N1613" s="242" t="str" cm="1">
        <f t="array" ref="N1613">IF(AND(G1613&lt;&gt;0,G1613&lt;&gt;""),IF(F1613="","",IF(ISNUMBER(MATCH(SUBSTITUTE(F1613," ",""),SUBSTITUTE('Look Up Values'!$W$2:$W$30," ",""),0)),"","D&amp;R error")),"")</f>
        <v/>
      </c>
      <c r="O1613" s="256" t="str">
        <f t="shared" si="51"/>
        <v/>
      </c>
    </row>
    <row r="1614" spans="1:15" ht="15.75">
      <c r="A1614" s="250">
        <v>1607</v>
      </c>
      <c r="B1614" s="208"/>
      <c r="C1614" s="49"/>
      <c r="D1614" s="50"/>
      <c r="E1614" s="50"/>
      <c r="F1614" s="50"/>
      <c r="G1614" s="209"/>
      <c r="H1614" s="48"/>
      <c r="I1614" s="457" t="str">
        <f t="shared" si="50"/>
        <v/>
      </c>
      <c r="J1614" s="241" cm="1">
        <f t="array" ref="J1614">SUMPRODUCT(--(K1614:N1614&lt;&gt;"")) + IF(TRIM(O1614)="",0,LEN(O1614)-LEN(SUBSTITUTE(O1614,",",""))+1)</f>
        <v>0</v>
      </c>
      <c r="K1614" s="242" t="str">
        <f>IF(AND(G1614&lt;&gt;0,G1614&lt;&gt;""),IF(B1614="","",IF(ISNUMBER(MATCH(B1614,'Look Up Values'!$B$2:$B$500,0)),"","Dest. error")),"")</f>
        <v/>
      </c>
      <c r="L1614" s="242" t="str">
        <f>IF(AND(G1614&lt;&gt;0,G1614&lt;&gt;""),IF(C1614="","",IF(AND(ISNUMBER(--LEFT(C1614,FIND(" ",C1614&amp;" ")-1)),OR(LEN(LEFT(C1614,FIND(" ",C1614&amp;" ")-1))=6,LEN(LEFT(C1614,FIND(" ",C1614&amp;" ")-1))=7),OR(ISNUMBER(MATCH(LEFT(C1614,FIND(" ",C1614&amp;" ")-1),'Look Up Values'!$G$2:$G$1000,0)),ISNUMBER(MATCH(LEFT(C1614,FIND(" ",C1614&amp;" ")-1),'Look Up Values'!$AE$2:$AE$2000,0)))),"","EWC error")),"")</f>
        <v/>
      </c>
      <c r="M1614" s="242" t="str" cm="1">
        <f t="array" ref="M1614">IF(AND(G1614&lt;&gt;0,G1614&lt;&gt;""),IF(E1614="","",IF(ISNUMBER(MATCH(SUBSTITUTE(E1614," ",""),SUBSTITUTE('Look Up Values'!$I$2:$I$10," ",""),0)),"","State error")),"")</f>
        <v/>
      </c>
      <c r="N1614" s="242" t="str" cm="1">
        <f t="array" ref="N1614">IF(AND(G1614&lt;&gt;0,G1614&lt;&gt;""),IF(F1614="","",IF(ISNUMBER(MATCH(SUBSTITUTE(F1614," ",""),SUBSTITUTE('Look Up Values'!$W$2:$W$30," ",""),0)),"","D&amp;R error")),"")</f>
        <v/>
      </c>
      <c r="O1614" s="256" t="str">
        <f t="shared" si="51"/>
        <v/>
      </c>
    </row>
    <row r="1615" spans="1:15" ht="15.75">
      <c r="A1615" s="250">
        <v>1608</v>
      </c>
      <c r="B1615" s="208"/>
      <c r="C1615" s="49"/>
      <c r="D1615" s="50"/>
      <c r="E1615" s="50"/>
      <c r="F1615" s="50"/>
      <c r="G1615" s="209"/>
      <c r="H1615" s="48"/>
      <c r="I1615" s="457" t="str">
        <f t="shared" si="50"/>
        <v/>
      </c>
      <c r="J1615" s="241" cm="1">
        <f t="array" ref="J1615">SUMPRODUCT(--(K1615:N1615&lt;&gt;"")) + IF(TRIM(O1615)="",0,LEN(O1615)-LEN(SUBSTITUTE(O1615,",",""))+1)</f>
        <v>0</v>
      </c>
      <c r="K1615" s="242" t="str">
        <f>IF(AND(G1615&lt;&gt;0,G1615&lt;&gt;""),IF(B1615="","",IF(ISNUMBER(MATCH(B1615,'Look Up Values'!$B$2:$B$500,0)),"","Dest. error")),"")</f>
        <v/>
      </c>
      <c r="L1615" s="242" t="str">
        <f>IF(AND(G1615&lt;&gt;0,G1615&lt;&gt;""),IF(C1615="","",IF(AND(ISNUMBER(--LEFT(C1615,FIND(" ",C1615&amp;" ")-1)),OR(LEN(LEFT(C1615,FIND(" ",C1615&amp;" ")-1))=6,LEN(LEFT(C1615,FIND(" ",C1615&amp;" ")-1))=7),OR(ISNUMBER(MATCH(LEFT(C1615,FIND(" ",C1615&amp;" ")-1),'Look Up Values'!$G$2:$G$1000,0)),ISNUMBER(MATCH(LEFT(C1615,FIND(" ",C1615&amp;" ")-1),'Look Up Values'!$AE$2:$AE$2000,0)))),"","EWC error")),"")</f>
        <v/>
      </c>
      <c r="M1615" s="242" t="str" cm="1">
        <f t="array" ref="M1615">IF(AND(G1615&lt;&gt;0,G1615&lt;&gt;""),IF(E1615="","",IF(ISNUMBER(MATCH(SUBSTITUTE(E1615," ",""),SUBSTITUTE('Look Up Values'!$I$2:$I$10," ",""),0)),"","State error")),"")</f>
        <v/>
      </c>
      <c r="N1615" s="242" t="str" cm="1">
        <f t="array" ref="N1615">IF(AND(G1615&lt;&gt;0,G1615&lt;&gt;""),IF(F1615="","",IF(ISNUMBER(MATCH(SUBSTITUTE(F1615," ",""),SUBSTITUTE('Look Up Values'!$W$2:$W$30," ",""),0)),"","D&amp;R error")),"")</f>
        <v/>
      </c>
      <c r="O1615" s="256" t="str">
        <f t="shared" si="51"/>
        <v/>
      </c>
    </row>
    <row r="1616" spans="1:15" ht="15.75">
      <c r="A1616" s="250">
        <v>1609</v>
      </c>
      <c r="B1616" s="208"/>
      <c r="C1616" s="49"/>
      <c r="D1616" s="50"/>
      <c r="E1616" s="50"/>
      <c r="F1616" s="50"/>
      <c r="G1616" s="209"/>
      <c r="H1616" s="48"/>
      <c r="I1616" s="457" t="str">
        <f t="shared" si="50"/>
        <v/>
      </c>
      <c r="J1616" s="241" cm="1">
        <f t="array" ref="J1616">SUMPRODUCT(--(K1616:N1616&lt;&gt;"")) + IF(TRIM(O1616)="",0,LEN(O1616)-LEN(SUBSTITUTE(O1616,",",""))+1)</f>
        <v>0</v>
      </c>
      <c r="K1616" s="242" t="str">
        <f>IF(AND(G1616&lt;&gt;0,G1616&lt;&gt;""),IF(B1616="","",IF(ISNUMBER(MATCH(B1616,'Look Up Values'!$B$2:$B$500,0)),"","Dest. error")),"")</f>
        <v/>
      </c>
      <c r="L1616" s="242" t="str">
        <f>IF(AND(G1616&lt;&gt;0,G1616&lt;&gt;""),IF(C1616="","",IF(AND(ISNUMBER(--LEFT(C1616,FIND(" ",C1616&amp;" ")-1)),OR(LEN(LEFT(C1616,FIND(" ",C1616&amp;" ")-1))=6,LEN(LEFT(C1616,FIND(" ",C1616&amp;" ")-1))=7),OR(ISNUMBER(MATCH(LEFT(C1616,FIND(" ",C1616&amp;" ")-1),'Look Up Values'!$G$2:$G$1000,0)),ISNUMBER(MATCH(LEFT(C1616,FIND(" ",C1616&amp;" ")-1),'Look Up Values'!$AE$2:$AE$2000,0)))),"","EWC error")),"")</f>
        <v/>
      </c>
      <c r="M1616" s="242" t="str" cm="1">
        <f t="array" ref="M1616">IF(AND(G1616&lt;&gt;0,G1616&lt;&gt;""),IF(E1616="","",IF(ISNUMBER(MATCH(SUBSTITUTE(E1616," ",""),SUBSTITUTE('Look Up Values'!$I$2:$I$10," ",""),0)),"","State error")),"")</f>
        <v/>
      </c>
      <c r="N1616" s="242" t="str" cm="1">
        <f t="array" ref="N1616">IF(AND(G1616&lt;&gt;0,G1616&lt;&gt;""),IF(F1616="","",IF(ISNUMBER(MATCH(SUBSTITUTE(F1616," ",""),SUBSTITUTE('Look Up Values'!$W$2:$W$30," ",""),0)),"","D&amp;R error")),"")</f>
        <v/>
      </c>
      <c r="O1616" s="256" t="str">
        <f t="shared" si="51"/>
        <v/>
      </c>
    </row>
    <row r="1617" spans="1:15" ht="15.75">
      <c r="A1617" s="250">
        <v>1610</v>
      </c>
      <c r="B1617" s="208"/>
      <c r="C1617" s="49"/>
      <c r="D1617" s="50"/>
      <c r="E1617" s="50"/>
      <c r="F1617" s="50"/>
      <c r="G1617" s="209"/>
      <c r="H1617" s="48"/>
      <c r="I1617" s="457" t="str">
        <f t="shared" si="50"/>
        <v/>
      </c>
      <c r="J1617" s="241" cm="1">
        <f t="array" ref="J1617">SUMPRODUCT(--(K1617:N1617&lt;&gt;"")) + IF(TRIM(O1617)="",0,LEN(O1617)-LEN(SUBSTITUTE(O1617,",",""))+1)</f>
        <v>0</v>
      </c>
      <c r="K1617" s="242" t="str">
        <f>IF(AND(G1617&lt;&gt;0,G1617&lt;&gt;""),IF(B1617="","",IF(ISNUMBER(MATCH(B1617,'Look Up Values'!$B$2:$B$500,0)),"","Dest. error")),"")</f>
        <v/>
      </c>
      <c r="L1617" s="242" t="str">
        <f>IF(AND(G1617&lt;&gt;0,G1617&lt;&gt;""),IF(C1617="","",IF(AND(ISNUMBER(--LEFT(C1617,FIND(" ",C1617&amp;" ")-1)),OR(LEN(LEFT(C1617,FIND(" ",C1617&amp;" ")-1))=6,LEN(LEFT(C1617,FIND(" ",C1617&amp;" ")-1))=7),OR(ISNUMBER(MATCH(LEFT(C1617,FIND(" ",C1617&amp;" ")-1),'Look Up Values'!$G$2:$G$1000,0)),ISNUMBER(MATCH(LEFT(C1617,FIND(" ",C1617&amp;" ")-1),'Look Up Values'!$AE$2:$AE$2000,0)))),"","EWC error")),"")</f>
        <v/>
      </c>
      <c r="M1617" s="242" t="str" cm="1">
        <f t="array" ref="M1617">IF(AND(G1617&lt;&gt;0,G1617&lt;&gt;""),IF(E1617="","",IF(ISNUMBER(MATCH(SUBSTITUTE(E1617," ",""),SUBSTITUTE('Look Up Values'!$I$2:$I$10," ",""),0)),"","State error")),"")</f>
        <v/>
      </c>
      <c r="N1617" s="242" t="str" cm="1">
        <f t="array" ref="N1617">IF(AND(G1617&lt;&gt;0,G1617&lt;&gt;""),IF(F1617="","",IF(ISNUMBER(MATCH(SUBSTITUTE(F1617," ",""),SUBSTITUTE('Look Up Values'!$W$2:$W$30," ",""),0)),"","D&amp;R error")),"")</f>
        <v/>
      </c>
      <c r="O1617" s="256" t="str">
        <f t="shared" si="51"/>
        <v/>
      </c>
    </row>
    <row r="1618" spans="1:15" ht="15.75">
      <c r="A1618" s="250">
        <v>1611</v>
      </c>
      <c r="B1618" s="208"/>
      <c r="C1618" s="49"/>
      <c r="D1618" s="50"/>
      <c r="E1618" s="50"/>
      <c r="F1618" s="50"/>
      <c r="G1618" s="209"/>
      <c r="H1618" s="48"/>
      <c r="I1618" s="457" t="str">
        <f t="shared" si="50"/>
        <v/>
      </c>
      <c r="J1618" s="241" cm="1">
        <f t="array" ref="J1618">SUMPRODUCT(--(K1618:N1618&lt;&gt;"")) + IF(TRIM(O1618)="",0,LEN(O1618)-LEN(SUBSTITUTE(O1618,",",""))+1)</f>
        <v>0</v>
      </c>
      <c r="K1618" s="242" t="str">
        <f>IF(AND(G1618&lt;&gt;0,G1618&lt;&gt;""),IF(B1618="","",IF(ISNUMBER(MATCH(B1618,'Look Up Values'!$B$2:$B$500,0)),"","Dest. error")),"")</f>
        <v/>
      </c>
      <c r="L1618" s="242" t="str">
        <f>IF(AND(G1618&lt;&gt;0,G1618&lt;&gt;""),IF(C1618="","",IF(AND(ISNUMBER(--LEFT(C1618,FIND(" ",C1618&amp;" ")-1)),OR(LEN(LEFT(C1618,FIND(" ",C1618&amp;" ")-1))=6,LEN(LEFT(C1618,FIND(" ",C1618&amp;" ")-1))=7),OR(ISNUMBER(MATCH(LEFT(C1618,FIND(" ",C1618&amp;" ")-1),'Look Up Values'!$G$2:$G$1000,0)),ISNUMBER(MATCH(LEFT(C1618,FIND(" ",C1618&amp;" ")-1),'Look Up Values'!$AE$2:$AE$2000,0)))),"","EWC error")),"")</f>
        <v/>
      </c>
      <c r="M1618" s="242" t="str" cm="1">
        <f t="array" ref="M1618">IF(AND(G1618&lt;&gt;0,G1618&lt;&gt;""),IF(E1618="","",IF(ISNUMBER(MATCH(SUBSTITUTE(E1618," ",""),SUBSTITUTE('Look Up Values'!$I$2:$I$10," ",""),0)),"","State error")),"")</f>
        <v/>
      </c>
      <c r="N1618" s="242" t="str" cm="1">
        <f t="array" ref="N1618">IF(AND(G1618&lt;&gt;0,G1618&lt;&gt;""),IF(F1618="","",IF(ISNUMBER(MATCH(SUBSTITUTE(F1618," ",""),SUBSTITUTE('Look Up Values'!$W$2:$W$30," ",""),0)),"","D&amp;R error")),"")</f>
        <v/>
      </c>
      <c r="O1618" s="256" t="str">
        <f t="shared" si="51"/>
        <v/>
      </c>
    </row>
    <row r="1619" spans="1:15" ht="15.75">
      <c r="A1619" s="250">
        <v>1612</v>
      </c>
      <c r="B1619" s="208"/>
      <c r="C1619" s="49"/>
      <c r="D1619" s="50"/>
      <c r="E1619" s="50"/>
      <c r="F1619" s="50"/>
      <c r="G1619" s="209"/>
      <c r="H1619" s="48"/>
      <c r="I1619" s="457" t="str">
        <f t="shared" si="50"/>
        <v/>
      </c>
      <c r="J1619" s="241" cm="1">
        <f t="array" ref="J1619">SUMPRODUCT(--(K1619:N1619&lt;&gt;"")) + IF(TRIM(O1619)="",0,LEN(O1619)-LEN(SUBSTITUTE(O1619,",",""))+1)</f>
        <v>0</v>
      </c>
      <c r="K1619" s="242" t="str">
        <f>IF(AND(G1619&lt;&gt;0,G1619&lt;&gt;""),IF(B1619="","",IF(ISNUMBER(MATCH(B1619,'Look Up Values'!$B$2:$B$500,0)),"","Dest. error")),"")</f>
        <v/>
      </c>
      <c r="L1619" s="242" t="str">
        <f>IF(AND(G1619&lt;&gt;0,G1619&lt;&gt;""),IF(C1619="","",IF(AND(ISNUMBER(--LEFT(C1619,FIND(" ",C1619&amp;" ")-1)),OR(LEN(LEFT(C1619,FIND(" ",C1619&amp;" ")-1))=6,LEN(LEFT(C1619,FIND(" ",C1619&amp;" ")-1))=7),OR(ISNUMBER(MATCH(LEFT(C1619,FIND(" ",C1619&amp;" ")-1),'Look Up Values'!$G$2:$G$1000,0)),ISNUMBER(MATCH(LEFT(C1619,FIND(" ",C1619&amp;" ")-1),'Look Up Values'!$AE$2:$AE$2000,0)))),"","EWC error")),"")</f>
        <v/>
      </c>
      <c r="M1619" s="242" t="str" cm="1">
        <f t="array" ref="M1619">IF(AND(G1619&lt;&gt;0,G1619&lt;&gt;""),IF(E1619="","",IF(ISNUMBER(MATCH(SUBSTITUTE(E1619," ",""),SUBSTITUTE('Look Up Values'!$I$2:$I$10," ",""),0)),"","State error")),"")</f>
        <v/>
      </c>
      <c r="N1619" s="242" t="str" cm="1">
        <f t="array" ref="N1619">IF(AND(G1619&lt;&gt;0,G1619&lt;&gt;""),IF(F1619="","",IF(ISNUMBER(MATCH(SUBSTITUTE(F1619," ",""),SUBSTITUTE('Look Up Values'!$W$2:$W$30," ",""),0)),"","D&amp;R error")),"")</f>
        <v/>
      </c>
      <c r="O1619" s="256" t="str">
        <f t="shared" si="51"/>
        <v/>
      </c>
    </row>
    <row r="1620" spans="1:15" ht="15.75">
      <c r="A1620" s="250">
        <v>1613</v>
      </c>
      <c r="B1620" s="208"/>
      <c r="C1620" s="49"/>
      <c r="D1620" s="50"/>
      <c r="E1620" s="50"/>
      <c r="F1620" s="50"/>
      <c r="G1620" s="209"/>
      <c r="H1620" s="48"/>
      <c r="I1620" s="457" t="str">
        <f t="shared" si="50"/>
        <v/>
      </c>
      <c r="J1620" s="241" cm="1">
        <f t="array" ref="J1620">SUMPRODUCT(--(K1620:N1620&lt;&gt;"")) + IF(TRIM(O1620)="",0,LEN(O1620)-LEN(SUBSTITUTE(O1620,",",""))+1)</f>
        <v>0</v>
      </c>
      <c r="K1620" s="242" t="str">
        <f>IF(AND(G1620&lt;&gt;0,G1620&lt;&gt;""),IF(B1620="","",IF(ISNUMBER(MATCH(B1620,'Look Up Values'!$B$2:$B$500,0)),"","Dest. error")),"")</f>
        <v/>
      </c>
      <c r="L1620" s="242" t="str">
        <f>IF(AND(G1620&lt;&gt;0,G1620&lt;&gt;""),IF(C1620="","",IF(AND(ISNUMBER(--LEFT(C1620,FIND(" ",C1620&amp;" ")-1)),OR(LEN(LEFT(C1620,FIND(" ",C1620&amp;" ")-1))=6,LEN(LEFT(C1620,FIND(" ",C1620&amp;" ")-1))=7),OR(ISNUMBER(MATCH(LEFT(C1620,FIND(" ",C1620&amp;" ")-1),'Look Up Values'!$G$2:$G$1000,0)),ISNUMBER(MATCH(LEFT(C1620,FIND(" ",C1620&amp;" ")-1),'Look Up Values'!$AE$2:$AE$2000,0)))),"","EWC error")),"")</f>
        <v/>
      </c>
      <c r="M1620" s="242" t="str" cm="1">
        <f t="array" ref="M1620">IF(AND(G1620&lt;&gt;0,G1620&lt;&gt;""),IF(E1620="","",IF(ISNUMBER(MATCH(SUBSTITUTE(E1620," ",""),SUBSTITUTE('Look Up Values'!$I$2:$I$10," ",""),0)),"","State error")),"")</f>
        <v/>
      </c>
      <c r="N1620" s="242" t="str" cm="1">
        <f t="array" ref="N1620">IF(AND(G1620&lt;&gt;0,G1620&lt;&gt;""),IF(F1620="","",IF(ISNUMBER(MATCH(SUBSTITUTE(F1620," ",""),SUBSTITUTE('Look Up Values'!$W$2:$W$30," ",""),0)),"","D&amp;R error")),"")</f>
        <v/>
      </c>
      <c r="O1620" s="256" t="str">
        <f t="shared" si="51"/>
        <v/>
      </c>
    </row>
    <row r="1621" spans="1:15" ht="15.75">
      <c r="A1621" s="250">
        <v>1614</v>
      </c>
      <c r="B1621" s="208"/>
      <c r="C1621" s="49"/>
      <c r="D1621" s="50"/>
      <c r="E1621" s="50"/>
      <c r="F1621" s="50"/>
      <c r="G1621" s="209"/>
      <c r="H1621" s="48"/>
      <c r="I1621" s="457" t="str">
        <f t="shared" si="50"/>
        <v/>
      </c>
      <c r="J1621" s="241" cm="1">
        <f t="array" ref="J1621">SUMPRODUCT(--(K1621:N1621&lt;&gt;"")) + IF(TRIM(O1621)="",0,LEN(O1621)-LEN(SUBSTITUTE(O1621,",",""))+1)</f>
        <v>0</v>
      </c>
      <c r="K1621" s="242" t="str">
        <f>IF(AND(G1621&lt;&gt;0,G1621&lt;&gt;""),IF(B1621="","",IF(ISNUMBER(MATCH(B1621,'Look Up Values'!$B$2:$B$500,0)),"","Dest. error")),"")</f>
        <v/>
      </c>
      <c r="L1621" s="242" t="str">
        <f>IF(AND(G1621&lt;&gt;0,G1621&lt;&gt;""),IF(C1621="","",IF(AND(ISNUMBER(--LEFT(C1621,FIND(" ",C1621&amp;" ")-1)),OR(LEN(LEFT(C1621,FIND(" ",C1621&amp;" ")-1))=6,LEN(LEFT(C1621,FIND(" ",C1621&amp;" ")-1))=7),OR(ISNUMBER(MATCH(LEFT(C1621,FIND(" ",C1621&amp;" ")-1),'Look Up Values'!$G$2:$G$1000,0)),ISNUMBER(MATCH(LEFT(C1621,FIND(" ",C1621&amp;" ")-1),'Look Up Values'!$AE$2:$AE$2000,0)))),"","EWC error")),"")</f>
        <v/>
      </c>
      <c r="M1621" s="242" t="str" cm="1">
        <f t="array" ref="M1621">IF(AND(G1621&lt;&gt;0,G1621&lt;&gt;""),IF(E1621="","",IF(ISNUMBER(MATCH(SUBSTITUTE(E1621," ",""),SUBSTITUTE('Look Up Values'!$I$2:$I$10," ",""),0)),"","State error")),"")</f>
        <v/>
      </c>
      <c r="N1621" s="242" t="str" cm="1">
        <f t="array" ref="N1621">IF(AND(G1621&lt;&gt;0,G1621&lt;&gt;""),IF(F1621="","",IF(ISNUMBER(MATCH(SUBSTITUTE(F1621," ",""),SUBSTITUTE('Look Up Values'!$W$2:$W$30," ",""),0)),"","D&amp;R error")),"")</f>
        <v/>
      </c>
      <c r="O1621" s="256" t="str">
        <f t="shared" si="51"/>
        <v/>
      </c>
    </row>
    <row r="1622" spans="1:15" ht="15.75">
      <c r="A1622" s="250">
        <v>1615</v>
      </c>
      <c r="B1622" s="208"/>
      <c r="C1622" s="49"/>
      <c r="D1622" s="50"/>
      <c r="E1622" s="50"/>
      <c r="F1622" s="50"/>
      <c r="G1622" s="209"/>
      <c r="H1622" s="48"/>
      <c r="I1622" s="457" t="str">
        <f t="shared" si="50"/>
        <v/>
      </c>
      <c r="J1622" s="241" cm="1">
        <f t="array" ref="J1622">SUMPRODUCT(--(K1622:N1622&lt;&gt;"")) + IF(TRIM(O1622)="",0,LEN(O1622)-LEN(SUBSTITUTE(O1622,",",""))+1)</f>
        <v>0</v>
      </c>
      <c r="K1622" s="242" t="str">
        <f>IF(AND(G1622&lt;&gt;0,G1622&lt;&gt;""),IF(B1622="","",IF(ISNUMBER(MATCH(B1622,'Look Up Values'!$B$2:$B$500,0)),"","Dest. error")),"")</f>
        <v/>
      </c>
      <c r="L1622" s="242" t="str">
        <f>IF(AND(G1622&lt;&gt;0,G1622&lt;&gt;""),IF(C1622="","",IF(AND(ISNUMBER(--LEFT(C1622,FIND(" ",C1622&amp;" ")-1)),OR(LEN(LEFT(C1622,FIND(" ",C1622&amp;" ")-1))=6,LEN(LEFT(C1622,FIND(" ",C1622&amp;" ")-1))=7),OR(ISNUMBER(MATCH(LEFT(C1622,FIND(" ",C1622&amp;" ")-1),'Look Up Values'!$G$2:$G$1000,0)),ISNUMBER(MATCH(LEFT(C1622,FIND(" ",C1622&amp;" ")-1),'Look Up Values'!$AE$2:$AE$2000,0)))),"","EWC error")),"")</f>
        <v/>
      </c>
      <c r="M1622" s="242" t="str" cm="1">
        <f t="array" ref="M1622">IF(AND(G1622&lt;&gt;0,G1622&lt;&gt;""),IF(E1622="","",IF(ISNUMBER(MATCH(SUBSTITUTE(E1622," ",""),SUBSTITUTE('Look Up Values'!$I$2:$I$10," ",""),0)),"","State error")),"")</f>
        <v/>
      </c>
      <c r="N1622" s="242" t="str" cm="1">
        <f t="array" ref="N1622">IF(AND(G1622&lt;&gt;0,G1622&lt;&gt;""),IF(F1622="","",IF(ISNUMBER(MATCH(SUBSTITUTE(F1622," ",""),SUBSTITUTE('Look Up Values'!$W$2:$W$30," ",""),0)),"","D&amp;R error")),"")</f>
        <v/>
      </c>
      <c r="O1622" s="256" t="str">
        <f t="shared" si="51"/>
        <v/>
      </c>
    </row>
    <row r="1623" spans="1:15" ht="15.75">
      <c r="A1623" s="250">
        <v>1616</v>
      </c>
      <c r="B1623" s="208"/>
      <c r="C1623" s="49"/>
      <c r="D1623" s="50"/>
      <c r="E1623" s="50"/>
      <c r="F1623" s="50"/>
      <c r="G1623" s="209"/>
      <c r="H1623" s="48"/>
      <c r="I1623" s="457" t="str">
        <f t="shared" si="50"/>
        <v/>
      </c>
      <c r="J1623" s="241" cm="1">
        <f t="array" ref="J1623">SUMPRODUCT(--(K1623:N1623&lt;&gt;"")) + IF(TRIM(O1623)="",0,LEN(O1623)-LEN(SUBSTITUTE(O1623,",",""))+1)</f>
        <v>0</v>
      </c>
      <c r="K1623" s="242" t="str">
        <f>IF(AND(G1623&lt;&gt;0,G1623&lt;&gt;""),IF(B1623="","",IF(ISNUMBER(MATCH(B1623,'Look Up Values'!$B$2:$B$500,0)),"","Dest. error")),"")</f>
        <v/>
      </c>
      <c r="L1623" s="242" t="str">
        <f>IF(AND(G1623&lt;&gt;0,G1623&lt;&gt;""),IF(C1623="","",IF(AND(ISNUMBER(--LEFT(C1623,FIND(" ",C1623&amp;" ")-1)),OR(LEN(LEFT(C1623,FIND(" ",C1623&amp;" ")-1))=6,LEN(LEFT(C1623,FIND(" ",C1623&amp;" ")-1))=7),OR(ISNUMBER(MATCH(LEFT(C1623,FIND(" ",C1623&amp;" ")-1),'Look Up Values'!$G$2:$G$1000,0)),ISNUMBER(MATCH(LEFT(C1623,FIND(" ",C1623&amp;" ")-1),'Look Up Values'!$AE$2:$AE$2000,0)))),"","EWC error")),"")</f>
        <v/>
      </c>
      <c r="M1623" s="242" t="str" cm="1">
        <f t="array" ref="M1623">IF(AND(G1623&lt;&gt;0,G1623&lt;&gt;""),IF(E1623="","",IF(ISNUMBER(MATCH(SUBSTITUTE(E1623," ",""),SUBSTITUTE('Look Up Values'!$I$2:$I$10," ",""),0)),"","State error")),"")</f>
        <v/>
      </c>
      <c r="N1623" s="242" t="str" cm="1">
        <f t="array" ref="N1623">IF(AND(G1623&lt;&gt;0,G1623&lt;&gt;""),IF(F1623="","",IF(ISNUMBER(MATCH(SUBSTITUTE(F1623," ",""),SUBSTITUTE('Look Up Values'!$W$2:$W$30," ",""),0)),"","D&amp;R error")),"")</f>
        <v/>
      </c>
      <c r="O1623" s="256" t="str">
        <f t="shared" si="51"/>
        <v/>
      </c>
    </row>
    <row r="1624" spans="1:15" ht="15.75">
      <c r="A1624" s="250">
        <v>1617</v>
      </c>
      <c r="B1624" s="208"/>
      <c r="C1624" s="49"/>
      <c r="D1624" s="50"/>
      <c r="E1624" s="50"/>
      <c r="F1624" s="50"/>
      <c r="G1624" s="209"/>
      <c r="H1624" s="48"/>
      <c r="I1624" s="457" t="str">
        <f t="shared" si="50"/>
        <v/>
      </c>
      <c r="J1624" s="241" cm="1">
        <f t="array" ref="J1624">SUMPRODUCT(--(K1624:N1624&lt;&gt;"")) + IF(TRIM(O1624)="",0,LEN(O1624)-LEN(SUBSTITUTE(O1624,",",""))+1)</f>
        <v>0</v>
      </c>
      <c r="K1624" s="242" t="str">
        <f>IF(AND(G1624&lt;&gt;0,G1624&lt;&gt;""),IF(B1624="","",IF(ISNUMBER(MATCH(B1624,'Look Up Values'!$B$2:$B$500,0)),"","Dest. error")),"")</f>
        <v/>
      </c>
      <c r="L1624" s="242" t="str">
        <f>IF(AND(G1624&lt;&gt;0,G1624&lt;&gt;""),IF(C1624="","",IF(AND(ISNUMBER(--LEFT(C1624,FIND(" ",C1624&amp;" ")-1)),OR(LEN(LEFT(C1624,FIND(" ",C1624&amp;" ")-1))=6,LEN(LEFT(C1624,FIND(" ",C1624&amp;" ")-1))=7),OR(ISNUMBER(MATCH(LEFT(C1624,FIND(" ",C1624&amp;" ")-1),'Look Up Values'!$G$2:$G$1000,0)),ISNUMBER(MATCH(LEFT(C1624,FIND(" ",C1624&amp;" ")-1),'Look Up Values'!$AE$2:$AE$2000,0)))),"","EWC error")),"")</f>
        <v/>
      </c>
      <c r="M1624" s="242" t="str" cm="1">
        <f t="array" ref="M1624">IF(AND(G1624&lt;&gt;0,G1624&lt;&gt;""),IF(E1624="","",IF(ISNUMBER(MATCH(SUBSTITUTE(E1624," ",""),SUBSTITUTE('Look Up Values'!$I$2:$I$10," ",""),0)),"","State error")),"")</f>
        <v/>
      </c>
      <c r="N1624" s="242" t="str" cm="1">
        <f t="array" ref="N1624">IF(AND(G1624&lt;&gt;0,G1624&lt;&gt;""),IF(F1624="","",IF(ISNUMBER(MATCH(SUBSTITUTE(F1624," ",""),SUBSTITUTE('Look Up Values'!$W$2:$W$30," ",""),0)),"","D&amp;R error")),"")</f>
        <v/>
      </c>
      <c r="O1624" s="256" t="str">
        <f t="shared" si="51"/>
        <v/>
      </c>
    </row>
    <row r="1625" spans="1:15" ht="15.75">
      <c r="A1625" s="250">
        <v>1618</v>
      </c>
      <c r="B1625" s="208"/>
      <c r="C1625" s="49"/>
      <c r="D1625" s="50"/>
      <c r="E1625" s="50"/>
      <c r="F1625" s="50"/>
      <c r="G1625" s="209"/>
      <c r="H1625" s="48"/>
      <c r="I1625" s="457" t="str">
        <f t="shared" si="50"/>
        <v/>
      </c>
      <c r="J1625" s="241" cm="1">
        <f t="array" ref="J1625">SUMPRODUCT(--(K1625:N1625&lt;&gt;"")) + IF(TRIM(O1625)="",0,LEN(O1625)-LEN(SUBSTITUTE(O1625,",",""))+1)</f>
        <v>0</v>
      </c>
      <c r="K1625" s="242" t="str">
        <f>IF(AND(G1625&lt;&gt;0,G1625&lt;&gt;""),IF(B1625="","",IF(ISNUMBER(MATCH(B1625,'Look Up Values'!$B$2:$B$500,0)),"","Dest. error")),"")</f>
        <v/>
      </c>
      <c r="L1625" s="242" t="str">
        <f>IF(AND(G1625&lt;&gt;0,G1625&lt;&gt;""),IF(C1625="","",IF(AND(ISNUMBER(--LEFT(C1625,FIND(" ",C1625&amp;" ")-1)),OR(LEN(LEFT(C1625,FIND(" ",C1625&amp;" ")-1))=6,LEN(LEFT(C1625,FIND(" ",C1625&amp;" ")-1))=7),OR(ISNUMBER(MATCH(LEFT(C1625,FIND(" ",C1625&amp;" ")-1),'Look Up Values'!$G$2:$G$1000,0)),ISNUMBER(MATCH(LEFT(C1625,FIND(" ",C1625&amp;" ")-1),'Look Up Values'!$AE$2:$AE$2000,0)))),"","EWC error")),"")</f>
        <v/>
      </c>
      <c r="M1625" s="242" t="str" cm="1">
        <f t="array" ref="M1625">IF(AND(G1625&lt;&gt;0,G1625&lt;&gt;""),IF(E1625="","",IF(ISNUMBER(MATCH(SUBSTITUTE(E1625," ",""),SUBSTITUTE('Look Up Values'!$I$2:$I$10," ",""),0)),"","State error")),"")</f>
        <v/>
      </c>
      <c r="N1625" s="242" t="str" cm="1">
        <f t="array" ref="N1625">IF(AND(G1625&lt;&gt;0,G1625&lt;&gt;""),IF(F1625="","",IF(ISNUMBER(MATCH(SUBSTITUTE(F1625," ",""),SUBSTITUTE('Look Up Values'!$W$2:$W$30," ",""),0)),"","D&amp;R error")),"")</f>
        <v/>
      </c>
      <c r="O1625" s="256" t="str">
        <f t="shared" si="51"/>
        <v/>
      </c>
    </row>
    <row r="1626" spans="1:15" ht="15.75">
      <c r="A1626" s="250">
        <v>1619</v>
      </c>
      <c r="B1626" s="208"/>
      <c r="C1626" s="49"/>
      <c r="D1626" s="50"/>
      <c r="E1626" s="50"/>
      <c r="F1626" s="50"/>
      <c r="G1626" s="209"/>
      <c r="H1626" s="48"/>
      <c r="I1626" s="457" t="str">
        <f t="shared" si="50"/>
        <v/>
      </c>
      <c r="J1626" s="241" cm="1">
        <f t="array" ref="J1626">SUMPRODUCT(--(K1626:N1626&lt;&gt;"")) + IF(TRIM(O1626)="",0,LEN(O1626)-LEN(SUBSTITUTE(O1626,",",""))+1)</f>
        <v>0</v>
      </c>
      <c r="K1626" s="242" t="str">
        <f>IF(AND(G1626&lt;&gt;0,G1626&lt;&gt;""),IF(B1626="","",IF(ISNUMBER(MATCH(B1626,'Look Up Values'!$B$2:$B$500,0)),"","Dest. error")),"")</f>
        <v/>
      </c>
      <c r="L1626" s="242" t="str">
        <f>IF(AND(G1626&lt;&gt;0,G1626&lt;&gt;""),IF(C1626="","",IF(AND(ISNUMBER(--LEFT(C1626,FIND(" ",C1626&amp;" ")-1)),OR(LEN(LEFT(C1626,FIND(" ",C1626&amp;" ")-1))=6,LEN(LEFT(C1626,FIND(" ",C1626&amp;" ")-1))=7),OR(ISNUMBER(MATCH(LEFT(C1626,FIND(" ",C1626&amp;" ")-1),'Look Up Values'!$G$2:$G$1000,0)),ISNUMBER(MATCH(LEFT(C1626,FIND(" ",C1626&amp;" ")-1),'Look Up Values'!$AE$2:$AE$2000,0)))),"","EWC error")),"")</f>
        <v/>
      </c>
      <c r="M1626" s="242" t="str" cm="1">
        <f t="array" ref="M1626">IF(AND(G1626&lt;&gt;0,G1626&lt;&gt;""),IF(E1626="","",IF(ISNUMBER(MATCH(SUBSTITUTE(E1626," ",""),SUBSTITUTE('Look Up Values'!$I$2:$I$10," ",""),0)),"","State error")),"")</f>
        <v/>
      </c>
      <c r="N1626" s="242" t="str" cm="1">
        <f t="array" ref="N1626">IF(AND(G1626&lt;&gt;0,G1626&lt;&gt;""),IF(F1626="","",IF(ISNUMBER(MATCH(SUBSTITUTE(F1626," ",""),SUBSTITUTE('Look Up Values'!$W$2:$W$30," ",""),0)),"","D&amp;R error")),"")</f>
        <v/>
      </c>
      <c r="O1626" s="256" t="str">
        <f t="shared" si="51"/>
        <v/>
      </c>
    </row>
    <row r="1627" spans="1:15" ht="15.75">
      <c r="A1627" s="250">
        <v>1620</v>
      </c>
      <c r="B1627" s="208"/>
      <c r="C1627" s="49"/>
      <c r="D1627" s="50"/>
      <c r="E1627" s="50"/>
      <c r="F1627" s="50"/>
      <c r="G1627" s="209"/>
      <c r="H1627" s="48"/>
      <c r="I1627" s="457" t="str">
        <f t="shared" si="50"/>
        <v/>
      </c>
      <c r="J1627" s="241" cm="1">
        <f t="array" ref="J1627">SUMPRODUCT(--(K1627:N1627&lt;&gt;"")) + IF(TRIM(O1627)="",0,LEN(O1627)-LEN(SUBSTITUTE(O1627,",",""))+1)</f>
        <v>0</v>
      </c>
      <c r="K1627" s="242" t="str">
        <f>IF(AND(G1627&lt;&gt;0,G1627&lt;&gt;""),IF(B1627="","",IF(ISNUMBER(MATCH(B1627,'Look Up Values'!$B$2:$B$500,0)),"","Dest. error")),"")</f>
        <v/>
      </c>
      <c r="L1627" s="242" t="str">
        <f>IF(AND(G1627&lt;&gt;0,G1627&lt;&gt;""),IF(C1627="","",IF(AND(ISNUMBER(--LEFT(C1627,FIND(" ",C1627&amp;" ")-1)),OR(LEN(LEFT(C1627,FIND(" ",C1627&amp;" ")-1))=6,LEN(LEFT(C1627,FIND(" ",C1627&amp;" ")-1))=7),OR(ISNUMBER(MATCH(LEFT(C1627,FIND(" ",C1627&amp;" ")-1),'Look Up Values'!$G$2:$G$1000,0)),ISNUMBER(MATCH(LEFT(C1627,FIND(" ",C1627&amp;" ")-1),'Look Up Values'!$AE$2:$AE$2000,0)))),"","EWC error")),"")</f>
        <v/>
      </c>
      <c r="M1627" s="242" t="str" cm="1">
        <f t="array" ref="M1627">IF(AND(G1627&lt;&gt;0,G1627&lt;&gt;""),IF(E1627="","",IF(ISNUMBER(MATCH(SUBSTITUTE(E1627," ",""),SUBSTITUTE('Look Up Values'!$I$2:$I$10," ",""),0)),"","State error")),"")</f>
        <v/>
      </c>
      <c r="N1627" s="242" t="str" cm="1">
        <f t="array" ref="N1627">IF(AND(G1627&lt;&gt;0,G1627&lt;&gt;""),IF(F1627="","",IF(ISNUMBER(MATCH(SUBSTITUTE(F1627," ",""),SUBSTITUTE('Look Up Values'!$W$2:$W$30," ",""),0)),"","D&amp;R error")),"")</f>
        <v/>
      </c>
      <c r="O1627" s="256" t="str">
        <f t="shared" si="51"/>
        <v/>
      </c>
    </row>
    <row r="1628" spans="1:15" ht="15.75">
      <c r="A1628" s="250">
        <v>1621</v>
      </c>
      <c r="B1628" s="208"/>
      <c r="C1628" s="49"/>
      <c r="D1628" s="50"/>
      <c r="E1628" s="50"/>
      <c r="F1628" s="50"/>
      <c r="G1628" s="209"/>
      <c r="H1628" s="48"/>
      <c r="I1628" s="457" t="str">
        <f t="shared" si="50"/>
        <v/>
      </c>
      <c r="J1628" s="241" cm="1">
        <f t="array" ref="J1628">SUMPRODUCT(--(K1628:N1628&lt;&gt;"")) + IF(TRIM(O1628)="",0,LEN(O1628)-LEN(SUBSTITUTE(O1628,",",""))+1)</f>
        <v>0</v>
      </c>
      <c r="K1628" s="242" t="str">
        <f>IF(AND(G1628&lt;&gt;0,G1628&lt;&gt;""),IF(B1628="","",IF(ISNUMBER(MATCH(B1628,'Look Up Values'!$B$2:$B$500,0)),"","Dest. error")),"")</f>
        <v/>
      </c>
      <c r="L1628" s="242" t="str">
        <f>IF(AND(G1628&lt;&gt;0,G1628&lt;&gt;""),IF(C1628="","",IF(AND(ISNUMBER(--LEFT(C1628,FIND(" ",C1628&amp;" ")-1)),OR(LEN(LEFT(C1628,FIND(" ",C1628&amp;" ")-1))=6,LEN(LEFT(C1628,FIND(" ",C1628&amp;" ")-1))=7),OR(ISNUMBER(MATCH(LEFT(C1628,FIND(" ",C1628&amp;" ")-1),'Look Up Values'!$G$2:$G$1000,0)),ISNUMBER(MATCH(LEFT(C1628,FIND(" ",C1628&amp;" ")-1),'Look Up Values'!$AE$2:$AE$2000,0)))),"","EWC error")),"")</f>
        <v/>
      </c>
      <c r="M1628" s="242" t="str" cm="1">
        <f t="array" ref="M1628">IF(AND(G1628&lt;&gt;0,G1628&lt;&gt;""),IF(E1628="","",IF(ISNUMBER(MATCH(SUBSTITUTE(E1628," ",""),SUBSTITUTE('Look Up Values'!$I$2:$I$10," ",""),0)),"","State error")),"")</f>
        <v/>
      </c>
      <c r="N1628" s="242" t="str" cm="1">
        <f t="array" ref="N1628">IF(AND(G1628&lt;&gt;0,G1628&lt;&gt;""),IF(F1628="","",IF(ISNUMBER(MATCH(SUBSTITUTE(F1628," ",""),SUBSTITUTE('Look Up Values'!$W$2:$W$30," ",""),0)),"","D&amp;R error")),"")</f>
        <v/>
      </c>
      <c r="O1628" s="256" t="str">
        <f t="shared" si="51"/>
        <v/>
      </c>
    </row>
    <row r="1629" spans="1:15" ht="15.75">
      <c r="A1629" s="250">
        <v>1622</v>
      </c>
      <c r="B1629" s="208"/>
      <c r="C1629" s="49"/>
      <c r="D1629" s="50"/>
      <c r="E1629" s="50"/>
      <c r="F1629" s="50"/>
      <c r="G1629" s="209"/>
      <c r="H1629" s="48"/>
      <c r="I1629" s="457" t="str">
        <f t="shared" si="50"/>
        <v/>
      </c>
      <c r="J1629" s="241" cm="1">
        <f t="array" ref="J1629">SUMPRODUCT(--(K1629:N1629&lt;&gt;"")) + IF(TRIM(O1629)="",0,LEN(O1629)-LEN(SUBSTITUTE(O1629,",",""))+1)</f>
        <v>0</v>
      </c>
      <c r="K1629" s="242" t="str">
        <f>IF(AND(G1629&lt;&gt;0,G1629&lt;&gt;""),IF(B1629="","",IF(ISNUMBER(MATCH(B1629,'Look Up Values'!$B$2:$B$500,0)),"","Dest. error")),"")</f>
        <v/>
      </c>
      <c r="L1629" s="242" t="str">
        <f>IF(AND(G1629&lt;&gt;0,G1629&lt;&gt;""),IF(C1629="","",IF(AND(ISNUMBER(--LEFT(C1629,FIND(" ",C1629&amp;" ")-1)),OR(LEN(LEFT(C1629,FIND(" ",C1629&amp;" ")-1))=6,LEN(LEFT(C1629,FIND(" ",C1629&amp;" ")-1))=7),OR(ISNUMBER(MATCH(LEFT(C1629,FIND(" ",C1629&amp;" ")-1),'Look Up Values'!$G$2:$G$1000,0)),ISNUMBER(MATCH(LEFT(C1629,FIND(" ",C1629&amp;" ")-1),'Look Up Values'!$AE$2:$AE$2000,0)))),"","EWC error")),"")</f>
        <v/>
      </c>
      <c r="M1629" s="242" t="str" cm="1">
        <f t="array" ref="M1629">IF(AND(G1629&lt;&gt;0,G1629&lt;&gt;""),IF(E1629="","",IF(ISNUMBER(MATCH(SUBSTITUTE(E1629," ",""),SUBSTITUTE('Look Up Values'!$I$2:$I$10," ",""),0)),"","State error")),"")</f>
        <v/>
      </c>
      <c r="N1629" s="242" t="str" cm="1">
        <f t="array" ref="N1629">IF(AND(G1629&lt;&gt;0,G1629&lt;&gt;""),IF(F1629="","",IF(ISNUMBER(MATCH(SUBSTITUTE(F1629," ",""),SUBSTITUTE('Look Up Values'!$W$2:$W$30," ",""),0)),"","D&amp;R error")),"")</f>
        <v/>
      </c>
      <c r="O1629" s="256" t="str">
        <f t="shared" si="51"/>
        <v/>
      </c>
    </row>
    <row r="1630" spans="1:15" ht="15.75">
      <c r="A1630" s="250">
        <v>1623</v>
      </c>
      <c r="B1630" s="208"/>
      <c r="C1630" s="49"/>
      <c r="D1630" s="50"/>
      <c r="E1630" s="50"/>
      <c r="F1630" s="50"/>
      <c r="G1630" s="209"/>
      <c r="H1630" s="48"/>
      <c r="I1630" s="457" t="str">
        <f t="shared" si="50"/>
        <v/>
      </c>
      <c r="J1630" s="241" cm="1">
        <f t="array" ref="J1630">SUMPRODUCT(--(K1630:N1630&lt;&gt;"")) + IF(TRIM(O1630)="",0,LEN(O1630)-LEN(SUBSTITUTE(O1630,",",""))+1)</f>
        <v>0</v>
      </c>
      <c r="K1630" s="242" t="str">
        <f>IF(AND(G1630&lt;&gt;0,G1630&lt;&gt;""),IF(B1630="","",IF(ISNUMBER(MATCH(B1630,'Look Up Values'!$B$2:$B$500,0)),"","Dest. error")),"")</f>
        <v/>
      </c>
      <c r="L1630" s="242" t="str">
        <f>IF(AND(G1630&lt;&gt;0,G1630&lt;&gt;""),IF(C1630="","",IF(AND(ISNUMBER(--LEFT(C1630,FIND(" ",C1630&amp;" ")-1)),OR(LEN(LEFT(C1630,FIND(" ",C1630&amp;" ")-1))=6,LEN(LEFT(C1630,FIND(" ",C1630&amp;" ")-1))=7),OR(ISNUMBER(MATCH(LEFT(C1630,FIND(" ",C1630&amp;" ")-1),'Look Up Values'!$G$2:$G$1000,0)),ISNUMBER(MATCH(LEFT(C1630,FIND(" ",C1630&amp;" ")-1),'Look Up Values'!$AE$2:$AE$2000,0)))),"","EWC error")),"")</f>
        <v/>
      </c>
      <c r="M1630" s="242" t="str" cm="1">
        <f t="array" ref="M1630">IF(AND(G1630&lt;&gt;0,G1630&lt;&gt;""),IF(E1630="","",IF(ISNUMBER(MATCH(SUBSTITUTE(E1630," ",""),SUBSTITUTE('Look Up Values'!$I$2:$I$10," ",""),0)),"","State error")),"")</f>
        <v/>
      </c>
      <c r="N1630" s="242" t="str" cm="1">
        <f t="array" ref="N1630">IF(AND(G1630&lt;&gt;0,G1630&lt;&gt;""),IF(F1630="","",IF(ISNUMBER(MATCH(SUBSTITUTE(F1630," ",""),SUBSTITUTE('Look Up Values'!$W$2:$W$30," ",""),0)),"","D&amp;R error")),"")</f>
        <v/>
      </c>
      <c r="O1630" s="256" t="str">
        <f t="shared" si="51"/>
        <v/>
      </c>
    </row>
    <row r="1631" spans="1:15" ht="15.75">
      <c r="A1631" s="250">
        <v>1624</v>
      </c>
      <c r="B1631" s="208"/>
      <c r="C1631" s="49"/>
      <c r="D1631" s="50"/>
      <c r="E1631" s="50"/>
      <c r="F1631" s="50"/>
      <c r="G1631" s="209"/>
      <c r="H1631" s="48"/>
      <c r="I1631" s="457" t="str">
        <f t="shared" si="50"/>
        <v/>
      </c>
      <c r="J1631" s="241" cm="1">
        <f t="array" ref="J1631">SUMPRODUCT(--(K1631:N1631&lt;&gt;"")) + IF(TRIM(O1631)="",0,LEN(O1631)-LEN(SUBSTITUTE(O1631,",",""))+1)</f>
        <v>0</v>
      </c>
      <c r="K1631" s="242" t="str">
        <f>IF(AND(G1631&lt;&gt;0,G1631&lt;&gt;""),IF(B1631="","",IF(ISNUMBER(MATCH(B1631,'Look Up Values'!$B$2:$B$500,0)),"","Dest. error")),"")</f>
        <v/>
      </c>
      <c r="L1631" s="242" t="str">
        <f>IF(AND(G1631&lt;&gt;0,G1631&lt;&gt;""),IF(C1631="","",IF(AND(ISNUMBER(--LEFT(C1631,FIND(" ",C1631&amp;" ")-1)),OR(LEN(LEFT(C1631,FIND(" ",C1631&amp;" ")-1))=6,LEN(LEFT(C1631,FIND(" ",C1631&amp;" ")-1))=7),OR(ISNUMBER(MATCH(LEFT(C1631,FIND(" ",C1631&amp;" ")-1),'Look Up Values'!$G$2:$G$1000,0)),ISNUMBER(MATCH(LEFT(C1631,FIND(" ",C1631&amp;" ")-1),'Look Up Values'!$AE$2:$AE$2000,0)))),"","EWC error")),"")</f>
        <v/>
      </c>
      <c r="M1631" s="242" t="str" cm="1">
        <f t="array" ref="M1631">IF(AND(G1631&lt;&gt;0,G1631&lt;&gt;""),IF(E1631="","",IF(ISNUMBER(MATCH(SUBSTITUTE(E1631," ",""),SUBSTITUTE('Look Up Values'!$I$2:$I$10," ",""),0)),"","State error")),"")</f>
        <v/>
      </c>
      <c r="N1631" s="242" t="str" cm="1">
        <f t="array" ref="N1631">IF(AND(G1631&lt;&gt;0,G1631&lt;&gt;""),IF(F1631="","",IF(ISNUMBER(MATCH(SUBSTITUTE(F1631," ",""),SUBSTITUTE('Look Up Values'!$W$2:$W$30," ",""),0)),"","D&amp;R error")),"")</f>
        <v/>
      </c>
      <c r="O1631" s="256" t="str">
        <f t="shared" si="51"/>
        <v/>
      </c>
    </row>
    <row r="1632" spans="1:15" ht="15.75">
      <c r="A1632" s="250">
        <v>1625</v>
      </c>
      <c r="B1632" s="208"/>
      <c r="C1632" s="49"/>
      <c r="D1632" s="50"/>
      <c r="E1632" s="50"/>
      <c r="F1632" s="50"/>
      <c r="G1632" s="209"/>
      <c r="H1632" s="48"/>
      <c r="I1632" s="457" t="str">
        <f t="shared" si="50"/>
        <v/>
      </c>
      <c r="J1632" s="241" cm="1">
        <f t="array" ref="J1632">SUMPRODUCT(--(K1632:N1632&lt;&gt;"")) + IF(TRIM(O1632)="",0,LEN(O1632)-LEN(SUBSTITUTE(O1632,",",""))+1)</f>
        <v>0</v>
      </c>
      <c r="K1632" s="242" t="str">
        <f>IF(AND(G1632&lt;&gt;0,G1632&lt;&gt;""),IF(B1632="","",IF(ISNUMBER(MATCH(B1632,'Look Up Values'!$B$2:$B$500,0)),"","Dest. error")),"")</f>
        <v/>
      </c>
      <c r="L1632" s="242" t="str">
        <f>IF(AND(G1632&lt;&gt;0,G1632&lt;&gt;""),IF(C1632="","",IF(AND(ISNUMBER(--LEFT(C1632,FIND(" ",C1632&amp;" ")-1)),OR(LEN(LEFT(C1632,FIND(" ",C1632&amp;" ")-1))=6,LEN(LEFT(C1632,FIND(" ",C1632&amp;" ")-1))=7),OR(ISNUMBER(MATCH(LEFT(C1632,FIND(" ",C1632&amp;" ")-1),'Look Up Values'!$G$2:$G$1000,0)),ISNUMBER(MATCH(LEFT(C1632,FIND(" ",C1632&amp;" ")-1),'Look Up Values'!$AE$2:$AE$2000,0)))),"","EWC error")),"")</f>
        <v/>
      </c>
      <c r="M1632" s="242" t="str" cm="1">
        <f t="array" ref="M1632">IF(AND(G1632&lt;&gt;0,G1632&lt;&gt;""),IF(E1632="","",IF(ISNUMBER(MATCH(SUBSTITUTE(E1632," ",""),SUBSTITUTE('Look Up Values'!$I$2:$I$10," ",""),0)),"","State error")),"")</f>
        <v/>
      </c>
      <c r="N1632" s="242" t="str" cm="1">
        <f t="array" ref="N1632">IF(AND(G1632&lt;&gt;0,G1632&lt;&gt;""),IF(F1632="","",IF(ISNUMBER(MATCH(SUBSTITUTE(F1632," ",""),SUBSTITUTE('Look Up Values'!$W$2:$W$30," ",""),0)),"","D&amp;R error")),"")</f>
        <v/>
      </c>
      <c r="O1632" s="256" t="str">
        <f t="shared" si="51"/>
        <v/>
      </c>
    </row>
    <row r="1633" spans="1:15" ht="15.75">
      <c r="A1633" s="250">
        <v>1626</v>
      </c>
      <c r="B1633" s="208"/>
      <c r="C1633" s="49"/>
      <c r="D1633" s="50"/>
      <c r="E1633" s="50"/>
      <c r="F1633" s="50"/>
      <c r="G1633" s="209"/>
      <c r="H1633" s="48"/>
      <c r="I1633" s="457" t="str">
        <f t="shared" si="50"/>
        <v/>
      </c>
      <c r="J1633" s="241" cm="1">
        <f t="array" ref="J1633">SUMPRODUCT(--(K1633:N1633&lt;&gt;"")) + IF(TRIM(O1633)="",0,LEN(O1633)-LEN(SUBSTITUTE(O1633,",",""))+1)</f>
        <v>0</v>
      </c>
      <c r="K1633" s="242" t="str">
        <f>IF(AND(G1633&lt;&gt;0,G1633&lt;&gt;""),IF(B1633="","",IF(ISNUMBER(MATCH(B1633,'Look Up Values'!$B$2:$B$500,0)),"","Dest. error")),"")</f>
        <v/>
      </c>
      <c r="L1633" s="242" t="str">
        <f>IF(AND(G1633&lt;&gt;0,G1633&lt;&gt;""),IF(C1633="","",IF(AND(ISNUMBER(--LEFT(C1633,FIND(" ",C1633&amp;" ")-1)),OR(LEN(LEFT(C1633,FIND(" ",C1633&amp;" ")-1))=6,LEN(LEFT(C1633,FIND(" ",C1633&amp;" ")-1))=7),OR(ISNUMBER(MATCH(LEFT(C1633,FIND(" ",C1633&amp;" ")-1),'Look Up Values'!$G$2:$G$1000,0)),ISNUMBER(MATCH(LEFT(C1633,FIND(" ",C1633&amp;" ")-1),'Look Up Values'!$AE$2:$AE$2000,0)))),"","EWC error")),"")</f>
        <v/>
      </c>
      <c r="M1633" s="242" t="str" cm="1">
        <f t="array" ref="M1633">IF(AND(G1633&lt;&gt;0,G1633&lt;&gt;""),IF(E1633="","",IF(ISNUMBER(MATCH(SUBSTITUTE(E1633," ",""),SUBSTITUTE('Look Up Values'!$I$2:$I$10," ",""),0)),"","State error")),"")</f>
        <v/>
      </c>
      <c r="N1633" s="242" t="str" cm="1">
        <f t="array" ref="N1633">IF(AND(G1633&lt;&gt;0,G1633&lt;&gt;""),IF(F1633="","",IF(ISNUMBER(MATCH(SUBSTITUTE(F1633," ",""),SUBSTITUTE('Look Up Values'!$W$2:$W$30," ",""),0)),"","D&amp;R error")),"")</f>
        <v/>
      </c>
      <c r="O1633" s="256" t="str">
        <f t="shared" si="51"/>
        <v/>
      </c>
    </row>
    <row r="1634" spans="1:15" ht="15.75">
      <c r="A1634" s="250">
        <v>1627</v>
      </c>
      <c r="B1634" s="208"/>
      <c r="C1634" s="49"/>
      <c r="D1634" s="50"/>
      <c r="E1634" s="50"/>
      <c r="F1634" s="50"/>
      <c r="G1634" s="209"/>
      <c r="H1634" s="48"/>
      <c r="I1634" s="457" t="str">
        <f t="shared" si="50"/>
        <v/>
      </c>
      <c r="J1634" s="241" cm="1">
        <f t="array" ref="J1634">SUMPRODUCT(--(K1634:N1634&lt;&gt;"")) + IF(TRIM(O1634)="",0,LEN(O1634)-LEN(SUBSTITUTE(O1634,",",""))+1)</f>
        <v>0</v>
      </c>
      <c r="K1634" s="242" t="str">
        <f>IF(AND(G1634&lt;&gt;0,G1634&lt;&gt;""),IF(B1634="","",IF(ISNUMBER(MATCH(B1634,'Look Up Values'!$B$2:$B$500,0)),"","Dest. error")),"")</f>
        <v/>
      </c>
      <c r="L1634" s="242" t="str">
        <f>IF(AND(G1634&lt;&gt;0,G1634&lt;&gt;""),IF(C1634="","",IF(AND(ISNUMBER(--LEFT(C1634,FIND(" ",C1634&amp;" ")-1)),OR(LEN(LEFT(C1634,FIND(" ",C1634&amp;" ")-1))=6,LEN(LEFT(C1634,FIND(" ",C1634&amp;" ")-1))=7),OR(ISNUMBER(MATCH(LEFT(C1634,FIND(" ",C1634&amp;" ")-1),'Look Up Values'!$G$2:$G$1000,0)),ISNUMBER(MATCH(LEFT(C1634,FIND(" ",C1634&amp;" ")-1),'Look Up Values'!$AE$2:$AE$2000,0)))),"","EWC error")),"")</f>
        <v/>
      </c>
      <c r="M1634" s="242" t="str" cm="1">
        <f t="array" ref="M1634">IF(AND(G1634&lt;&gt;0,G1634&lt;&gt;""),IF(E1634="","",IF(ISNUMBER(MATCH(SUBSTITUTE(E1634," ",""),SUBSTITUTE('Look Up Values'!$I$2:$I$10," ",""),0)),"","State error")),"")</f>
        <v/>
      </c>
      <c r="N1634" s="242" t="str" cm="1">
        <f t="array" ref="N1634">IF(AND(G1634&lt;&gt;0,G1634&lt;&gt;""),IF(F1634="","",IF(ISNUMBER(MATCH(SUBSTITUTE(F1634," ",""),SUBSTITUTE('Look Up Values'!$W$2:$W$30," ",""),0)),"","D&amp;R error")),"")</f>
        <v/>
      </c>
      <c r="O1634" s="256" t="str">
        <f t="shared" si="51"/>
        <v/>
      </c>
    </row>
    <row r="1635" spans="1:15" ht="15.75">
      <c r="A1635" s="250">
        <v>1628</v>
      </c>
      <c r="B1635" s="208"/>
      <c r="C1635" s="49"/>
      <c r="D1635" s="50"/>
      <c r="E1635" s="50"/>
      <c r="F1635" s="50"/>
      <c r="G1635" s="209"/>
      <c r="H1635" s="48"/>
      <c r="I1635" s="457" t="str">
        <f t="shared" si="50"/>
        <v/>
      </c>
      <c r="J1635" s="241" cm="1">
        <f t="array" ref="J1635">SUMPRODUCT(--(K1635:N1635&lt;&gt;"")) + IF(TRIM(O1635)="",0,LEN(O1635)-LEN(SUBSTITUTE(O1635,",",""))+1)</f>
        <v>0</v>
      </c>
      <c r="K1635" s="242" t="str">
        <f>IF(AND(G1635&lt;&gt;0,G1635&lt;&gt;""),IF(B1635="","",IF(ISNUMBER(MATCH(B1635,'Look Up Values'!$B$2:$B$500,0)),"","Dest. error")),"")</f>
        <v/>
      </c>
      <c r="L1635" s="242" t="str">
        <f>IF(AND(G1635&lt;&gt;0,G1635&lt;&gt;""),IF(C1635="","",IF(AND(ISNUMBER(--LEFT(C1635,FIND(" ",C1635&amp;" ")-1)),OR(LEN(LEFT(C1635,FIND(" ",C1635&amp;" ")-1))=6,LEN(LEFT(C1635,FIND(" ",C1635&amp;" ")-1))=7),OR(ISNUMBER(MATCH(LEFT(C1635,FIND(" ",C1635&amp;" ")-1),'Look Up Values'!$G$2:$G$1000,0)),ISNUMBER(MATCH(LEFT(C1635,FIND(" ",C1635&amp;" ")-1),'Look Up Values'!$AE$2:$AE$2000,0)))),"","EWC error")),"")</f>
        <v/>
      </c>
      <c r="M1635" s="242" t="str" cm="1">
        <f t="array" ref="M1635">IF(AND(G1635&lt;&gt;0,G1635&lt;&gt;""),IF(E1635="","",IF(ISNUMBER(MATCH(SUBSTITUTE(E1635," ",""),SUBSTITUTE('Look Up Values'!$I$2:$I$10," ",""),0)),"","State error")),"")</f>
        <v/>
      </c>
      <c r="N1635" s="242" t="str" cm="1">
        <f t="array" ref="N1635">IF(AND(G1635&lt;&gt;0,G1635&lt;&gt;""),IF(F1635="","",IF(ISNUMBER(MATCH(SUBSTITUTE(F1635," ",""),SUBSTITUTE('Look Up Values'!$W$2:$W$30," ",""),0)),"","D&amp;R error")),"")</f>
        <v/>
      </c>
      <c r="O1635" s="256" t="str">
        <f t="shared" si="51"/>
        <v/>
      </c>
    </row>
    <row r="1636" spans="1:15" ht="15.75">
      <c r="A1636" s="250">
        <v>1629</v>
      </c>
      <c r="B1636" s="208"/>
      <c r="C1636" s="49"/>
      <c r="D1636" s="50"/>
      <c r="E1636" s="50"/>
      <c r="F1636" s="50"/>
      <c r="G1636" s="209"/>
      <c r="H1636" s="48"/>
      <c r="I1636" s="457" t="str">
        <f t="shared" si="50"/>
        <v/>
      </c>
      <c r="J1636" s="241" cm="1">
        <f t="array" ref="J1636">SUMPRODUCT(--(K1636:N1636&lt;&gt;"")) + IF(TRIM(O1636)="",0,LEN(O1636)-LEN(SUBSTITUTE(O1636,",",""))+1)</f>
        <v>0</v>
      </c>
      <c r="K1636" s="242" t="str">
        <f>IF(AND(G1636&lt;&gt;0,G1636&lt;&gt;""),IF(B1636="","",IF(ISNUMBER(MATCH(B1636,'Look Up Values'!$B$2:$B$500,0)),"","Dest. error")),"")</f>
        <v/>
      </c>
      <c r="L1636" s="242" t="str">
        <f>IF(AND(G1636&lt;&gt;0,G1636&lt;&gt;""),IF(C1636="","",IF(AND(ISNUMBER(--LEFT(C1636,FIND(" ",C1636&amp;" ")-1)),OR(LEN(LEFT(C1636,FIND(" ",C1636&amp;" ")-1))=6,LEN(LEFT(C1636,FIND(" ",C1636&amp;" ")-1))=7),OR(ISNUMBER(MATCH(LEFT(C1636,FIND(" ",C1636&amp;" ")-1),'Look Up Values'!$G$2:$G$1000,0)),ISNUMBER(MATCH(LEFT(C1636,FIND(" ",C1636&amp;" ")-1),'Look Up Values'!$AE$2:$AE$2000,0)))),"","EWC error")),"")</f>
        <v/>
      </c>
      <c r="M1636" s="242" t="str" cm="1">
        <f t="array" ref="M1636">IF(AND(G1636&lt;&gt;0,G1636&lt;&gt;""),IF(E1636="","",IF(ISNUMBER(MATCH(SUBSTITUTE(E1636," ",""),SUBSTITUTE('Look Up Values'!$I$2:$I$10," ",""),0)),"","State error")),"")</f>
        <v/>
      </c>
      <c r="N1636" s="242" t="str" cm="1">
        <f t="array" ref="N1636">IF(AND(G1636&lt;&gt;0,G1636&lt;&gt;""),IF(F1636="","",IF(ISNUMBER(MATCH(SUBSTITUTE(F1636," ",""),SUBSTITUTE('Look Up Values'!$W$2:$W$30," ",""),0)),"","D&amp;R error")),"")</f>
        <v/>
      </c>
      <c r="O1636" s="256" t="str">
        <f t="shared" si="51"/>
        <v/>
      </c>
    </row>
    <row r="1637" spans="1:15" ht="15.75">
      <c r="A1637" s="250">
        <v>1630</v>
      </c>
      <c r="B1637" s="208"/>
      <c r="C1637" s="49"/>
      <c r="D1637" s="50"/>
      <c r="E1637" s="50"/>
      <c r="F1637" s="50"/>
      <c r="G1637" s="209"/>
      <c r="H1637" s="48"/>
      <c r="I1637" s="457" t="str">
        <f t="shared" si="50"/>
        <v/>
      </c>
      <c r="J1637" s="241" cm="1">
        <f t="array" ref="J1637">SUMPRODUCT(--(K1637:N1637&lt;&gt;"")) + IF(TRIM(O1637)="",0,LEN(O1637)-LEN(SUBSTITUTE(O1637,",",""))+1)</f>
        <v>0</v>
      </c>
      <c r="K1637" s="242" t="str">
        <f>IF(AND(G1637&lt;&gt;0,G1637&lt;&gt;""),IF(B1637="","",IF(ISNUMBER(MATCH(B1637,'Look Up Values'!$B$2:$B$500,0)),"","Dest. error")),"")</f>
        <v/>
      </c>
      <c r="L1637" s="242" t="str">
        <f>IF(AND(G1637&lt;&gt;0,G1637&lt;&gt;""),IF(C1637="","",IF(AND(ISNUMBER(--LEFT(C1637,FIND(" ",C1637&amp;" ")-1)),OR(LEN(LEFT(C1637,FIND(" ",C1637&amp;" ")-1))=6,LEN(LEFT(C1637,FIND(" ",C1637&amp;" ")-1))=7),OR(ISNUMBER(MATCH(LEFT(C1637,FIND(" ",C1637&amp;" ")-1),'Look Up Values'!$G$2:$G$1000,0)),ISNUMBER(MATCH(LEFT(C1637,FIND(" ",C1637&amp;" ")-1),'Look Up Values'!$AE$2:$AE$2000,0)))),"","EWC error")),"")</f>
        <v/>
      </c>
      <c r="M1637" s="242" t="str" cm="1">
        <f t="array" ref="M1637">IF(AND(G1637&lt;&gt;0,G1637&lt;&gt;""),IF(E1637="","",IF(ISNUMBER(MATCH(SUBSTITUTE(E1637," ",""),SUBSTITUTE('Look Up Values'!$I$2:$I$10," ",""),0)),"","State error")),"")</f>
        <v/>
      </c>
      <c r="N1637" s="242" t="str" cm="1">
        <f t="array" ref="N1637">IF(AND(G1637&lt;&gt;0,G1637&lt;&gt;""),IF(F1637="","",IF(ISNUMBER(MATCH(SUBSTITUTE(F1637," ",""),SUBSTITUTE('Look Up Values'!$W$2:$W$30," ",""),0)),"","D&amp;R error")),"")</f>
        <v/>
      </c>
      <c r="O1637" s="256" t="str">
        <f t="shared" si="51"/>
        <v/>
      </c>
    </row>
    <row r="1638" spans="1:15" ht="15.75">
      <c r="A1638" s="250">
        <v>1631</v>
      </c>
      <c r="B1638" s="208"/>
      <c r="C1638" s="49"/>
      <c r="D1638" s="50"/>
      <c r="E1638" s="50"/>
      <c r="F1638" s="50"/>
      <c r="G1638" s="209"/>
      <c r="H1638" s="48"/>
      <c r="I1638" s="457" t="str">
        <f t="shared" si="50"/>
        <v/>
      </c>
      <c r="J1638" s="241" cm="1">
        <f t="array" ref="J1638">SUMPRODUCT(--(K1638:N1638&lt;&gt;"")) + IF(TRIM(O1638)="",0,LEN(O1638)-LEN(SUBSTITUTE(O1638,",",""))+1)</f>
        <v>0</v>
      </c>
      <c r="K1638" s="242" t="str">
        <f>IF(AND(G1638&lt;&gt;0,G1638&lt;&gt;""),IF(B1638="","",IF(ISNUMBER(MATCH(B1638,'Look Up Values'!$B$2:$B$500,0)),"","Dest. error")),"")</f>
        <v/>
      </c>
      <c r="L1638" s="242" t="str">
        <f>IF(AND(G1638&lt;&gt;0,G1638&lt;&gt;""),IF(C1638="","",IF(AND(ISNUMBER(--LEFT(C1638,FIND(" ",C1638&amp;" ")-1)),OR(LEN(LEFT(C1638,FIND(" ",C1638&amp;" ")-1))=6,LEN(LEFT(C1638,FIND(" ",C1638&amp;" ")-1))=7),OR(ISNUMBER(MATCH(LEFT(C1638,FIND(" ",C1638&amp;" ")-1),'Look Up Values'!$G$2:$G$1000,0)),ISNUMBER(MATCH(LEFT(C1638,FIND(" ",C1638&amp;" ")-1),'Look Up Values'!$AE$2:$AE$2000,0)))),"","EWC error")),"")</f>
        <v/>
      </c>
      <c r="M1638" s="242" t="str" cm="1">
        <f t="array" ref="M1638">IF(AND(G1638&lt;&gt;0,G1638&lt;&gt;""),IF(E1638="","",IF(ISNUMBER(MATCH(SUBSTITUTE(E1638," ",""),SUBSTITUTE('Look Up Values'!$I$2:$I$10," ",""),0)),"","State error")),"")</f>
        <v/>
      </c>
      <c r="N1638" s="242" t="str" cm="1">
        <f t="array" ref="N1638">IF(AND(G1638&lt;&gt;0,G1638&lt;&gt;""),IF(F1638="","",IF(ISNUMBER(MATCH(SUBSTITUTE(F1638," ",""),SUBSTITUTE('Look Up Values'!$W$2:$W$30," ",""),0)),"","D&amp;R error")),"")</f>
        <v/>
      </c>
      <c r="O1638" s="256" t="str">
        <f t="shared" si="51"/>
        <v/>
      </c>
    </row>
    <row r="1639" spans="1:15" ht="15.75">
      <c r="A1639" s="250">
        <v>1632</v>
      </c>
      <c r="B1639" s="208"/>
      <c r="C1639" s="49"/>
      <c r="D1639" s="50"/>
      <c r="E1639" s="50"/>
      <c r="F1639" s="50"/>
      <c r="G1639" s="209"/>
      <c r="H1639" s="48"/>
      <c r="I1639" s="457" t="str">
        <f t="shared" si="50"/>
        <v/>
      </c>
      <c r="J1639" s="241" cm="1">
        <f t="array" ref="J1639">SUMPRODUCT(--(K1639:N1639&lt;&gt;"")) + IF(TRIM(O1639)="",0,LEN(O1639)-LEN(SUBSTITUTE(O1639,",",""))+1)</f>
        <v>0</v>
      </c>
      <c r="K1639" s="242" t="str">
        <f>IF(AND(G1639&lt;&gt;0,G1639&lt;&gt;""),IF(B1639="","",IF(ISNUMBER(MATCH(B1639,'Look Up Values'!$B$2:$B$500,0)),"","Dest. error")),"")</f>
        <v/>
      </c>
      <c r="L1639" s="242" t="str">
        <f>IF(AND(G1639&lt;&gt;0,G1639&lt;&gt;""),IF(C1639="","",IF(AND(ISNUMBER(--LEFT(C1639,FIND(" ",C1639&amp;" ")-1)),OR(LEN(LEFT(C1639,FIND(" ",C1639&amp;" ")-1))=6,LEN(LEFT(C1639,FIND(" ",C1639&amp;" ")-1))=7),OR(ISNUMBER(MATCH(LEFT(C1639,FIND(" ",C1639&amp;" ")-1),'Look Up Values'!$G$2:$G$1000,0)),ISNUMBER(MATCH(LEFT(C1639,FIND(" ",C1639&amp;" ")-1),'Look Up Values'!$AE$2:$AE$2000,0)))),"","EWC error")),"")</f>
        <v/>
      </c>
      <c r="M1639" s="242" t="str" cm="1">
        <f t="array" ref="M1639">IF(AND(G1639&lt;&gt;0,G1639&lt;&gt;""),IF(E1639="","",IF(ISNUMBER(MATCH(SUBSTITUTE(E1639," ",""),SUBSTITUTE('Look Up Values'!$I$2:$I$10," ",""),0)),"","State error")),"")</f>
        <v/>
      </c>
      <c r="N1639" s="242" t="str" cm="1">
        <f t="array" ref="N1639">IF(AND(G1639&lt;&gt;0,G1639&lt;&gt;""),IF(F1639="","",IF(ISNUMBER(MATCH(SUBSTITUTE(F1639," ",""),SUBSTITUTE('Look Up Values'!$W$2:$W$30," ",""),0)),"","D&amp;R error")),"")</f>
        <v/>
      </c>
      <c r="O1639" s="256" t="str">
        <f t="shared" si="51"/>
        <v/>
      </c>
    </row>
    <row r="1640" spans="1:15" ht="15.75">
      <c r="A1640" s="250">
        <v>1633</v>
      </c>
      <c r="B1640" s="208"/>
      <c r="C1640" s="49"/>
      <c r="D1640" s="50"/>
      <c r="E1640" s="50"/>
      <c r="F1640" s="50"/>
      <c r="G1640" s="209"/>
      <c r="H1640" s="48"/>
      <c r="I1640" s="457" t="str">
        <f t="shared" si="50"/>
        <v/>
      </c>
      <c r="J1640" s="241" cm="1">
        <f t="array" ref="J1640">SUMPRODUCT(--(K1640:N1640&lt;&gt;"")) + IF(TRIM(O1640)="",0,LEN(O1640)-LEN(SUBSTITUTE(O1640,",",""))+1)</f>
        <v>0</v>
      </c>
      <c r="K1640" s="242" t="str">
        <f>IF(AND(G1640&lt;&gt;0,G1640&lt;&gt;""),IF(B1640="","",IF(ISNUMBER(MATCH(B1640,'Look Up Values'!$B$2:$B$500,0)),"","Dest. error")),"")</f>
        <v/>
      </c>
      <c r="L1640" s="242" t="str">
        <f>IF(AND(G1640&lt;&gt;0,G1640&lt;&gt;""),IF(C1640="","",IF(AND(ISNUMBER(--LEFT(C1640,FIND(" ",C1640&amp;" ")-1)),OR(LEN(LEFT(C1640,FIND(" ",C1640&amp;" ")-1))=6,LEN(LEFT(C1640,FIND(" ",C1640&amp;" ")-1))=7),OR(ISNUMBER(MATCH(LEFT(C1640,FIND(" ",C1640&amp;" ")-1),'Look Up Values'!$G$2:$G$1000,0)),ISNUMBER(MATCH(LEFT(C1640,FIND(" ",C1640&amp;" ")-1),'Look Up Values'!$AE$2:$AE$2000,0)))),"","EWC error")),"")</f>
        <v/>
      </c>
      <c r="M1640" s="242" t="str" cm="1">
        <f t="array" ref="M1640">IF(AND(G1640&lt;&gt;0,G1640&lt;&gt;""),IF(E1640="","",IF(ISNUMBER(MATCH(SUBSTITUTE(E1640," ",""),SUBSTITUTE('Look Up Values'!$I$2:$I$10," ",""),0)),"","State error")),"")</f>
        <v/>
      </c>
      <c r="N1640" s="242" t="str" cm="1">
        <f t="array" ref="N1640">IF(AND(G1640&lt;&gt;0,G1640&lt;&gt;""),IF(F1640="","",IF(ISNUMBER(MATCH(SUBSTITUTE(F1640," ",""),SUBSTITUTE('Look Up Values'!$W$2:$W$30," ",""),0)),"","D&amp;R error")),"")</f>
        <v/>
      </c>
      <c r="O1640" s="256" t="str">
        <f t="shared" si="51"/>
        <v/>
      </c>
    </row>
    <row r="1641" spans="1:15" ht="15.75">
      <c r="A1641" s="250">
        <v>1634</v>
      </c>
      <c r="B1641" s="208"/>
      <c r="C1641" s="49"/>
      <c r="D1641" s="50"/>
      <c r="E1641" s="50"/>
      <c r="F1641" s="50"/>
      <c r="G1641" s="209"/>
      <c r="H1641" s="48"/>
      <c r="I1641" s="457" t="str">
        <f t="shared" si="50"/>
        <v/>
      </c>
      <c r="J1641" s="241" cm="1">
        <f t="array" ref="J1641">SUMPRODUCT(--(K1641:N1641&lt;&gt;"")) + IF(TRIM(O1641)="",0,LEN(O1641)-LEN(SUBSTITUTE(O1641,",",""))+1)</f>
        <v>0</v>
      </c>
      <c r="K1641" s="242" t="str">
        <f>IF(AND(G1641&lt;&gt;0,G1641&lt;&gt;""),IF(B1641="","",IF(ISNUMBER(MATCH(B1641,'Look Up Values'!$B$2:$B$500,0)),"","Dest. error")),"")</f>
        <v/>
      </c>
      <c r="L1641" s="242" t="str">
        <f>IF(AND(G1641&lt;&gt;0,G1641&lt;&gt;""),IF(C1641="","",IF(AND(ISNUMBER(--LEFT(C1641,FIND(" ",C1641&amp;" ")-1)),OR(LEN(LEFT(C1641,FIND(" ",C1641&amp;" ")-1))=6,LEN(LEFT(C1641,FIND(" ",C1641&amp;" ")-1))=7),OR(ISNUMBER(MATCH(LEFT(C1641,FIND(" ",C1641&amp;" ")-1),'Look Up Values'!$G$2:$G$1000,0)),ISNUMBER(MATCH(LEFT(C1641,FIND(" ",C1641&amp;" ")-1),'Look Up Values'!$AE$2:$AE$2000,0)))),"","EWC error")),"")</f>
        <v/>
      </c>
      <c r="M1641" s="242" t="str" cm="1">
        <f t="array" ref="M1641">IF(AND(G1641&lt;&gt;0,G1641&lt;&gt;""),IF(E1641="","",IF(ISNUMBER(MATCH(SUBSTITUTE(E1641," ",""),SUBSTITUTE('Look Up Values'!$I$2:$I$10," ",""),0)),"","State error")),"")</f>
        <v/>
      </c>
      <c r="N1641" s="242" t="str" cm="1">
        <f t="array" ref="N1641">IF(AND(G1641&lt;&gt;0,G1641&lt;&gt;""),IF(F1641="","",IF(ISNUMBER(MATCH(SUBSTITUTE(F1641," ",""),SUBSTITUTE('Look Up Values'!$W$2:$W$30," ",""),0)),"","D&amp;R error")),"")</f>
        <v/>
      </c>
      <c r="O1641" s="256" t="str">
        <f t="shared" si="51"/>
        <v/>
      </c>
    </row>
    <row r="1642" spans="1:15" ht="15.75">
      <c r="A1642" s="250">
        <v>1635</v>
      </c>
      <c r="B1642" s="208"/>
      <c r="C1642" s="49"/>
      <c r="D1642" s="50"/>
      <c r="E1642" s="50"/>
      <c r="F1642" s="50"/>
      <c r="G1642" s="209"/>
      <c r="H1642" s="48"/>
      <c r="I1642" s="457" t="str">
        <f t="shared" si="50"/>
        <v/>
      </c>
      <c r="J1642" s="241" cm="1">
        <f t="array" ref="J1642">SUMPRODUCT(--(K1642:N1642&lt;&gt;"")) + IF(TRIM(O1642)="",0,LEN(O1642)-LEN(SUBSTITUTE(O1642,",",""))+1)</f>
        <v>0</v>
      </c>
      <c r="K1642" s="242" t="str">
        <f>IF(AND(G1642&lt;&gt;0,G1642&lt;&gt;""),IF(B1642="","",IF(ISNUMBER(MATCH(B1642,'Look Up Values'!$B$2:$B$500,0)),"","Dest. error")),"")</f>
        <v/>
      </c>
      <c r="L1642" s="242" t="str">
        <f>IF(AND(G1642&lt;&gt;0,G1642&lt;&gt;""),IF(C1642="","",IF(AND(ISNUMBER(--LEFT(C1642,FIND(" ",C1642&amp;" ")-1)),OR(LEN(LEFT(C1642,FIND(" ",C1642&amp;" ")-1))=6,LEN(LEFT(C1642,FIND(" ",C1642&amp;" ")-1))=7),OR(ISNUMBER(MATCH(LEFT(C1642,FIND(" ",C1642&amp;" ")-1),'Look Up Values'!$G$2:$G$1000,0)),ISNUMBER(MATCH(LEFT(C1642,FIND(" ",C1642&amp;" ")-1),'Look Up Values'!$AE$2:$AE$2000,0)))),"","EWC error")),"")</f>
        <v/>
      </c>
      <c r="M1642" s="242" t="str" cm="1">
        <f t="array" ref="M1642">IF(AND(G1642&lt;&gt;0,G1642&lt;&gt;""),IF(E1642="","",IF(ISNUMBER(MATCH(SUBSTITUTE(E1642," ",""),SUBSTITUTE('Look Up Values'!$I$2:$I$10," ",""),0)),"","State error")),"")</f>
        <v/>
      </c>
      <c r="N1642" s="242" t="str" cm="1">
        <f t="array" ref="N1642">IF(AND(G1642&lt;&gt;0,G1642&lt;&gt;""),IF(F1642="","",IF(ISNUMBER(MATCH(SUBSTITUTE(F1642," ",""),SUBSTITUTE('Look Up Values'!$W$2:$W$30," ",""),0)),"","D&amp;R error")),"")</f>
        <v/>
      </c>
      <c r="O1642" s="256" t="str">
        <f t="shared" si="51"/>
        <v/>
      </c>
    </row>
    <row r="1643" spans="1:15" ht="15.75">
      <c r="A1643" s="250">
        <v>1636</v>
      </c>
      <c r="B1643" s="208"/>
      <c r="C1643" s="49"/>
      <c r="D1643" s="50"/>
      <c r="E1643" s="50"/>
      <c r="F1643" s="50"/>
      <c r="G1643" s="209"/>
      <c r="H1643" s="48"/>
      <c r="I1643" s="457" t="str">
        <f t="shared" si="50"/>
        <v/>
      </c>
      <c r="J1643" s="241" cm="1">
        <f t="array" ref="J1643">SUMPRODUCT(--(K1643:N1643&lt;&gt;"")) + IF(TRIM(O1643)="",0,LEN(O1643)-LEN(SUBSTITUTE(O1643,",",""))+1)</f>
        <v>0</v>
      </c>
      <c r="K1643" s="242" t="str">
        <f>IF(AND(G1643&lt;&gt;0,G1643&lt;&gt;""),IF(B1643="","",IF(ISNUMBER(MATCH(B1643,'Look Up Values'!$B$2:$B$500,0)),"","Dest. error")),"")</f>
        <v/>
      </c>
      <c r="L1643" s="242" t="str">
        <f>IF(AND(G1643&lt;&gt;0,G1643&lt;&gt;""),IF(C1643="","",IF(AND(ISNUMBER(--LEFT(C1643,FIND(" ",C1643&amp;" ")-1)),OR(LEN(LEFT(C1643,FIND(" ",C1643&amp;" ")-1))=6,LEN(LEFT(C1643,FIND(" ",C1643&amp;" ")-1))=7),OR(ISNUMBER(MATCH(LEFT(C1643,FIND(" ",C1643&amp;" ")-1),'Look Up Values'!$G$2:$G$1000,0)),ISNUMBER(MATCH(LEFT(C1643,FIND(" ",C1643&amp;" ")-1),'Look Up Values'!$AE$2:$AE$2000,0)))),"","EWC error")),"")</f>
        <v/>
      </c>
      <c r="M1643" s="242" t="str" cm="1">
        <f t="array" ref="M1643">IF(AND(G1643&lt;&gt;0,G1643&lt;&gt;""),IF(E1643="","",IF(ISNUMBER(MATCH(SUBSTITUTE(E1643," ",""),SUBSTITUTE('Look Up Values'!$I$2:$I$10," ",""),0)),"","State error")),"")</f>
        <v/>
      </c>
      <c r="N1643" s="242" t="str" cm="1">
        <f t="array" ref="N1643">IF(AND(G1643&lt;&gt;0,G1643&lt;&gt;""),IF(F1643="","",IF(ISNUMBER(MATCH(SUBSTITUTE(F1643," ",""),SUBSTITUTE('Look Up Values'!$W$2:$W$30," ",""),0)),"","D&amp;R error")),"")</f>
        <v/>
      </c>
      <c r="O1643" s="256" t="str">
        <f t="shared" si="51"/>
        <v/>
      </c>
    </row>
    <row r="1644" spans="1:15" ht="15.75">
      <c r="A1644" s="250">
        <v>1637</v>
      </c>
      <c r="B1644" s="208"/>
      <c r="C1644" s="49"/>
      <c r="D1644" s="50"/>
      <c r="E1644" s="50"/>
      <c r="F1644" s="50"/>
      <c r="G1644" s="209"/>
      <c r="H1644" s="48"/>
      <c r="I1644" s="457" t="str">
        <f t="shared" si="50"/>
        <v/>
      </c>
      <c r="J1644" s="241" cm="1">
        <f t="array" ref="J1644">SUMPRODUCT(--(K1644:N1644&lt;&gt;"")) + IF(TRIM(O1644)="",0,LEN(O1644)-LEN(SUBSTITUTE(O1644,",",""))+1)</f>
        <v>0</v>
      </c>
      <c r="K1644" s="242" t="str">
        <f>IF(AND(G1644&lt;&gt;0,G1644&lt;&gt;""),IF(B1644="","",IF(ISNUMBER(MATCH(B1644,'Look Up Values'!$B$2:$B$500,0)),"","Dest. error")),"")</f>
        <v/>
      </c>
      <c r="L1644" s="242" t="str">
        <f>IF(AND(G1644&lt;&gt;0,G1644&lt;&gt;""),IF(C1644="","",IF(AND(ISNUMBER(--LEFT(C1644,FIND(" ",C1644&amp;" ")-1)),OR(LEN(LEFT(C1644,FIND(" ",C1644&amp;" ")-1))=6,LEN(LEFT(C1644,FIND(" ",C1644&amp;" ")-1))=7),OR(ISNUMBER(MATCH(LEFT(C1644,FIND(" ",C1644&amp;" ")-1),'Look Up Values'!$G$2:$G$1000,0)),ISNUMBER(MATCH(LEFT(C1644,FIND(" ",C1644&amp;" ")-1),'Look Up Values'!$AE$2:$AE$2000,0)))),"","EWC error")),"")</f>
        <v/>
      </c>
      <c r="M1644" s="242" t="str" cm="1">
        <f t="array" ref="M1644">IF(AND(G1644&lt;&gt;0,G1644&lt;&gt;""),IF(E1644="","",IF(ISNUMBER(MATCH(SUBSTITUTE(E1644," ",""),SUBSTITUTE('Look Up Values'!$I$2:$I$10," ",""),0)),"","State error")),"")</f>
        <v/>
      </c>
      <c r="N1644" s="242" t="str" cm="1">
        <f t="array" ref="N1644">IF(AND(G1644&lt;&gt;0,G1644&lt;&gt;""),IF(F1644="","",IF(ISNUMBER(MATCH(SUBSTITUTE(F1644," ",""),SUBSTITUTE('Look Up Values'!$W$2:$W$30," ",""),0)),"","D&amp;R error")),"")</f>
        <v/>
      </c>
      <c r="O1644" s="256" t="str">
        <f t="shared" si="51"/>
        <v/>
      </c>
    </row>
    <row r="1645" spans="1:15" ht="15.75">
      <c r="A1645" s="250">
        <v>1638</v>
      </c>
      <c r="B1645" s="208"/>
      <c r="C1645" s="49"/>
      <c r="D1645" s="50"/>
      <c r="E1645" s="50"/>
      <c r="F1645" s="50"/>
      <c r="G1645" s="209"/>
      <c r="H1645" s="48"/>
      <c r="I1645" s="457" t="str">
        <f t="shared" si="50"/>
        <v/>
      </c>
      <c r="J1645" s="241" cm="1">
        <f t="array" ref="J1645">SUMPRODUCT(--(K1645:N1645&lt;&gt;"")) + IF(TRIM(O1645)="",0,LEN(O1645)-LEN(SUBSTITUTE(O1645,",",""))+1)</f>
        <v>0</v>
      </c>
      <c r="K1645" s="242" t="str">
        <f>IF(AND(G1645&lt;&gt;0,G1645&lt;&gt;""),IF(B1645="","",IF(ISNUMBER(MATCH(B1645,'Look Up Values'!$B$2:$B$500,0)),"","Dest. error")),"")</f>
        <v/>
      </c>
      <c r="L1645" s="242" t="str">
        <f>IF(AND(G1645&lt;&gt;0,G1645&lt;&gt;""),IF(C1645="","",IF(AND(ISNUMBER(--LEFT(C1645,FIND(" ",C1645&amp;" ")-1)),OR(LEN(LEFT(C1645,FIND(" ",C1645&amp;" ")-1))=6,LEN(LEFT(C1645,FIND(" ",C1645&amp;" ")-1))=7),OR(ISNUMBER(MATCH(LEFT(C1645,FIND(" ",C1645&amp;" ")-1),'Look Up Values'!$G$2:$G$1000,0)),ISNUMBER(MATCH(LEFT(C1645,FIND(" ",C1645&amp;" ")-1),'Look Up Values'!$AE$2:$AE$2000,0)))),"","EWC error")),"")</f>
        <v/>
      </c>
      <c r="M1645" s="242" t="str" cm="1">
        <f t="array" ref="M1645">IF(AND(G1645&lt;&gt;0,G1645&lt;&gt;""),IF(E1645="","",IF(ISNUMBER(MATCH(SUBSTITUTE(E1645," ",""),SUBSTITUTE('Look Up Values'!$I$2:$I$10," ",""),0)),"","State error")),"")</f>
        <v/>
      </c>
      <c r="N1645" s="242" t="str" cm="1">
        <f t="array" ref="N1645">IF(AND(G1645&lt;&gt;0,G1645&lt;&gt;""),IF(F1645="","",IF(ISNUMBER(MATCH(SUBSTITUTE(F1645," ",""),SUBSTITUTE('Look Up Values'!$W$2:$W$30," ",""),0)),"","D&amp;R error")),"")</f>
        <v/>
      </c>
      <c r="O1645" s="256" t="str">
        <f t="shared" si="51"/>
        <v/>
      </c>
    </row>
    <row r="1646" spans="1:15" ht="15.75">
      <c r="A1646" s="250">
        <v>1639</v>
      </c>
      <c r="B1646" s="208"/>
      <c r="C1646" s="49"/>
      <c r="D1646" s="50"/>
      <c r="E1646" s="50"/>
      <c r="F1646" s="50"/>
      <c r="G1646" s="209"/>
      <c r="H1646" s="48"/>
      <c r="I1646" s="457" t="str">
        <f t="shared" si="50"/>
        <v/>
      </c>
      <c r="J1646" s="241" cm="1">
        <f t="array" ref="J1646">SUMPRODUCT(--(K1646:N1646&lt;&gt;"")) + IF(TRIM(O1646)="",0,LEN(O1646)-LEN(SUBSTITUTE(O1646,",",""))+1)</f>
        <v>0</v>
      </c>
      <c r="K1646" s="242" t="str">
        <f>IF(AND(G1646&lt;&gt;0,G1646&lt;&gt;""),IF(B1646="","",IF(ISNUMBER(MATCH(B1646,'Look Up Values'!$B$2:$B$500,0)),"","Dest. error")),"")</f>
        <v/>
      </c>
      <c r="L1646" s="242" t="str">
        <f>IF(AND(G1646&lt;&gt;0,G1646&lt;&gt;""),IF(C1646="","",IF(AND(ISNUMBER(--LEFT(C1646,FIND(" ",C1646&amp;" ")-1)),OR(LEN(LEFT(C1646,FIND(" ",C1646&amp;" ")-1))=6,LEN(LEFT(C1646,FIND(" ",C1646&amp;" ")-1))=7),OR(ISNUMBER(MATCH(LEFT(C1646,FIND(" ",C1646&amp;" ")-1),'Look Up Values'!$G$2:$G$1000,0)),ISNUMBER(MATCH(LEFT(C1646,FIND(" ",C1646&amp;" ")-1),'Look Up Values'!$AE$2:$AE$2000,0)))),"","EWC error")),"")</f>
        <v/>
      </c>
      <c r="M1646" s="242" t="str" cm="1">
        <f t="array" ref="M1646">IF(AND(G1646&lt;&gt;0,G1646&lt;&gt;""),IF(E1646="","",IF(ISNUMBER(MATCH(SUBSTITUTE(E1646," ",""),SUBSTITUTE('Look Up Values'!$I$2:$I$10," ",""),0)),"","State error")),"")</f>
        <v/>
      </c>
      <c r="N1646" s="242" t="str" cm="1">
        <f t="array" ref="N1646">IF(AND(G1646&lt;&gt;0,G1646&lt;&gt;""),IF(F1646="","",IF(ISNUMBER(MATCH(SUBSTITUTE(F1646," ",""),SUBSTITUTE('Look Up Values'!$W$2:$W$30," ",""),0)),"","D&amp;R error")),"")</f>
        <v/>
      </c>
      <c r="O1646" s="256" t="str">
        <f t="shared" si="51"/>
        <v/>
      </c>
    </row>
    <row r="1647" spans="1:15" ht="15.75">
      <c r="A1647" s="250">
        <v>1640</v>
      </c>
      <c r="B1647" s="208"/>
      <c r="C1647" s="49"/>
      <c r="D1647" s="50"/>
      <c r="E1647" s="50"/>
      <c r="F1647" s="50"/>
      <c r="G1647" s="209"/>
      <c r="H1647" s="48"/>
      <c r="I1647" s="457" t="str">
        <f t="shared" si="50"/>
        <v/>
      </c>
      <c r="J1647" s="241" cm="1">
        <f t="array" ref="J1647">SUMPRODUCT(--(K1647:N1647&lt;&gt;"")) + IF(TRIM(O1647)="",0,LEN(O1647)-LEN(SUBSTITUTE(O1647,",",""))+1)</f>
        <v>0</v>
      </c>
      <c r="K1647" s="242" t="str">
        <f>IF(AND(G1647&lt;&gt;0,G1647&lt;&gt;""),IF(B1647="","",IF(ISNUMBER(MATCH(B1647,'Look Up Values'!$B$2:$B$500,0)),"","Dest. error")),"")</f>
        <v/>
      </c>
      <c r="L1647" s="242" t="str">
        <f>IF(AND(G1647&lt;&gt;0,G1647&lt;&gt;""),IF(C1647="","",IF(AND(ISNUMBER(--LEFT(C1647,FIND(" ",C1647&amp;" ")-1)),OR(LEN(LEFT(C1647,FIND(" ",C1647&amp;" ")-1))=6,LEN(LEFT(C1647,FIND(" ",C1647&amp;" ")-1))=7),OR(ISNUMBER(MATCH(LEFT(C1647,FIND(" ",C1647&amp;" ")-1),'Look Up Values'!$G$2:$G$1000,0)),ISNUMBER(MATCH(LEFT(C1647,FIND(" ",C1647&amp;" ")-1),'Look Up Values'!$AE$2:$AE$2000,0)))),"","EWC error")),"")</f>
        <v/>
      </c>
      <c r="M1647" s="242" t="str" cm="1">
        <f t="array" ref="M1647">IF(AND(G1647&lt;&gt;0,G1647&lt;&gt;""),IF(E1647="","",IF(ISNUMBER(MATCH(SUBSTITUTE(E1647," ",""),SUBSTITUTE('Look Up Values'!$I$2:$I$10," ",""),0)),"","State error")),"")</f>
        <v/>
      </c>
      <c r="N1647" s="242" t="str" cm="1">
        <f t="array" ref="N1647">IF(AND(G1647&lt;&gt;0,G1647&lt;&gt;""),IF(F1647="","",IF(ISNUMBER(MATCH(SUBSTITUTE(F1647," ",""),SUBSTITUTE('Look Up Values'!$W$2:$W$30," ",""),0)),"","D&amp;R error")),"")</f>
        <v/>
      </c>
      <c r="O1647" s="256" t="str">
        <f t="shared" si="51"/>
        <v/>
      </c>
    </row>
    <row r="1648" spans="1:15" ht="15.75">
      <c r="A1648" s="250">
        <v>1641</v>
      </c>
      <c r="B1648" s="208"/>
      <c r="C1648" s="49"/>
      <c r="D1648" s="50"/>
      <c r="E1648" s="50"/>
      <c r="F1648" s="50"/>
      <c r="G1648" s="209"/>
      <c r="H1648" s="48"/>
      <c r="I1648" s="457" t="str">
        <f t="shared" si="50"/>
        <v/>
      </c>
      <c r="J1648" s="241" cm="1">
        <f t="array" ref="J1648">SUMPRODUCT(--(K1648:N1648&lt;&gt;"")) + IF(TRIM(O1648)="",0,LEN(O1648)-LEN(SUBSTITUTE(O1648,",",""))+1)</f>
        <v>0</v>
      </c>
      <c r="K1648" s="242" t="str">
        <f>IF(AND(G1648&lt;&gt;0,G1648&lt;&gt;""),IF(B1648="","",IF(ISNUMBER(MATCH(B1648,'Look Up Values'!$B$2:$B$500,0)),"","Dest. error")),"")</f>
        <v/>
      </c>
      <c r="L1648" s="242" t="str">
        <f>IF(AND(G1648&lt;&gt;0,G1648&lt;&gt;""),IF(C1648="","",IF(AND(ISNUMBER(--LEFT(C1648,FIND(" ",C1648&amp;" ")-1)),OR(LEN(LEFT(C1648,FIND(" ",C1648&amp;" ")-1))=6,LEN(LEFT(C1648,FIND(" ",C1648&amp;" ")-1))=7),OR(ISNUMBER(MATCH(LEFT(C1648,FIND(" ",C1648&amp;" ")-1),'Look Up Values'!$G$2:$G$1000,0)),ISNUMBER(MATCH(LEFT(C1648,FIND(" ",C1648&amp;" ")-1),'Look Up Values'!$AE$2:$AE$2000,0)))),"","EWC error")),"")</f>
        <v/>
      </c>
      <c r="M1648" s="242" t="str" cm="1">
        <f t="array" ref="M1648">IF(AND(G1648&lt;&gt;0,G1648&lt;&gt;""),IF(E1648="","",IF(ISNUMBER(MATCH(SUBSTITUTE(E1648," ",""),SUBSTITUTE('Look Up Values'!$I$2:$I$10," ",""),0)),"","State error")),"")</f>
        <v/>
      </c>
      <c r="N1648" s="242" t="str" cm="1">
        <f t="array" ref="N1648">IF(AND(G1648&lt;&gt;0,G1648&lt;&gt;""),IF(F1648="","",IF(ISNUMBER(MATCH(SUBSTITUTE(F1648," ",""),SUBSTITUTE('Look Up Values'!$W$2:$W$30," ",""),0)),"","D&amp;R error")),"")</f>
        <v/>
      </c>
      <c r="O1648" s="256" t="str">
        <f t="shared" si="51"/>
        <v/>
      </c>
    </row>
    <row r="1649" spans="1:15" ht="15.75">
      <c r="A1649" s="250">
        <v>1642</v>
      </c>
      <c r="B1649" s="208"/>
      <c r="C1649" s="49"/>
      <c r="D1649" s="50"/>
      <c r="E1649" s="50"/>
      <c r="F1649" s="50"/>
      <c r="G1649" s="209"/>
      <c r="H1649" s="48"/>
      <c r="I1649" s="457" t="str">
        <f t="shared" si="50"/>
        <v/>
      </c>
      <c r="J1649" s="241" cm="1">
        <f t="array" ref="J1649">SUMPRODUCT(--(K1649:N1649&lt;&gt;"")) + IF(TRIM(O1649)="",0,LEN(O1649)-LEN(SUBSTITUTE(O1649,",",""))+1)</f>
        <v>0</v>
      </c>
      <c r="K1649" s="242" t="str">
        <f>IF(AND(G1649&lt;&gt;0,G1649&lt;&gt;""),IF(B1649="","",IF(ISNUMBER(MATCH(B1649,'Look Up Values'!$B$2:$B$500,0)),"","Dest. error")),"")</f>
        <v/>
      </c>
      <c r="L1649" s="242" t="str">
        <f>IF(AND(G1649&lt;&gt;0,G1649&lt;&gt;""),IF(C1649="","",IF(AND(ISNUMBER(--LEFT(C1649,FIND(" ",C1649&amp;" ")-1)),OR(LEN(LEFT(C1649,FIND(" ",C1649&amp;" ")-1))=6,LEN(LEFT(C1649,FIND(" ",C1649&amp;" ")-1))=7),OR(ISNUMBER(MATCH(LEFT(C1649,FIND(" ",C1649&amp;" ")-1),'Look Up Values'!$G$2:$G$1000,0)),ISNUMBER(MATCH(LEFT(C1649,FIND(" ",C1649&amp;" ")-1),'Look Up Values'!$AE$2:$AE$2000,0)))),"","EWC error")),"")</f>
        <v/>
      </c>
      <c r="M1649" s="242" t="str" cm="1">
        <f t="array" ref="M1649">IF(AND(G1649&lt;&gt;0,G1649&lt;&gt;""),IF(E1649="","",IF(ISNUMBER(MATCH(SUBSTITUTE(E1649," ",""),SUBSTITUTE('Look Up Values'!$I$2:$I$10," ",""),0)),"","State error")),"")</f>
        <v/>
      </c>
      <c r="N1649" s="242" t="str" cm="1">
        <f t="array" ref="N1649">IF(AND(G1649&lt;&gt;0,G1649&lt;&gt;""),IF(F1649="","",IF(ISNUMBER(MATCH(SUBSTITUTE(F1649," ",""),SUBSTITUTE('Look Up Values'!$W$2:$W$30," ",""),0)),"","D&amp;R error")),"")</f>
        <v/>
      </c>
      <c r="O1649" s="256" t="str">
        <f t="shared" si="51"/>
        <v/>
      </c>
    </row>
    <row r="1650" spans="1:15" ht="15.75">
      <c r="A1650" s="250">
        <v>1643</v>
      </c>
      <c r="B1650" s="208"/>
      <c r="C1650" s="49"/>
      <c r="D1650" s="50"/>
      <c r="E1650" s="50"/>
      <c r="F1650" s="50"/>
      <c r="G1650" s="209"/>
      <c r="H1650" s="48"/>
      <c r="I1650" s="457" t="str">
        <f t="shared" si="50"/>
        <v/>
      </c>
      <c r="J1650" s="241" cm="1">
        <f t="array" ref="J1650">SUMPRODUCT(--(K1650:N1650&lt;&gt;"")) + IF(TRIM(O1650)="",0,LEN(O1650)-LEN(SUBSTITUTE(O1650,",",""))+1)</f>
        <v>0</v>
      </c>
      <c r="K1650" s="242" t="str">
        <f>IF(AND(G1650&lt;&gt;0,G1650&lt;&gt;""),IF(B1650="","",IF(ISNUMBER(MATCH(B1650,'Look Up Values'!$B$2:$B$500,0)),"","Dest. error")),"")</f>
        <v/>
      </c>
      <c r="L1650" s="242" t="str">
        <f>IF(AND(G1650&lt;&gt;0,G1650&lt;&gt;""),IF(C1650="","",IF(AND(ISNUMBER(--LEFT(C1650,FIND(" ",C1650&amp;" ")-1)),OR(LEN(LEFT(C1650,FIND(" ",C1650&amp;" ")-1))=6,LEN(LEFT(C1650,FIND(" ",C1650&amp;" ")-1))=7),OR(ISNUMBER(MATCH(LEFT(C1650,FIND(" ",C1650&amp;" ")-1),'Look Up Values'!$G$2:$G$1000,0)),ISNUMBER(MATCH(LEFT(C1650,FIND(" ",C1650&amp;" ")-1),'Look Up Values'!$AE$2:$AE$2000,0)))),"","EWC error")),"")</f>
        <v/>
      </c>
      <c r="M1650" s="242" t="str" cm="1">
        <f t="array" ref="M1650">IF(AND(G1650&lt;&gt;0,G1650&lt;&gt;""),IF(E1650="","",IF(ISNUMBER(MATCH(SUBSTITUTE(E1650," ",""),SUBSTITUTE('Look Up Values'!$I$2:$I$10," ",""),0)),"","State error")),"")</f>
        <v/>
      </c>
      <c r="N1650" s="242" t="str" cm="1">
        <f t="array" ref="N1650">IF(AND(G1650&lt;&gt;0,G1650&lt;&gt;""),IF(F1650="","",IF(ISNUMBER(MATCH(SUBSTITUTE(F1650," ",""),SUBSTITUTE('Look Up Values'!$W$2:$W$30," ",""),0)),"","D&amp;R error")),"")</f>
        <v/>
      </c>
      <c r="O1650" s="256" t="str">
        <f t="shared" si="51"/>
        <v/>
      </c>
    </row>
    <row r="1651" spans="1:15" ht="15.75">
      <c r="A1651" s="250">
        <v>1644</v>
      </c>
      <c r="B1651" s="208"/>
      <c r="C1651" s="49"/>
      <c r="D1651" s="50"/>
      <c r="E1651" s="50"/>
      <c r="F1651" s="50"/>
      <c r="G1651" s="209"/>
      <c r="H1651" s="48"/>
      <c r="I1651" s="457" t="str">
        <f t="shared" si="50"/>
        <v/>
      </c>
      <c r="J1651" s="241" cm="1">
        <f t="array" ref="J1651">SUMPRODUCT(--(K1651:N1651&lt;&gt;"")) + IF(TRIM(O1651)="",0,LEN(O1651)-LEN(SUBSTITUTE(O1651,",",""))+1)</f>
        <v>0</v>
      </c>
      <c r="K1651" s="242" t="str">
        <f>IF(AND(G1651&lt;&gt;0,G1651&lt;&gt;""),IF(B1651="","",IF(ISNUMBER(MATCH(B1651,'Look Up Values'!$B$2:$B$500,0)),"","Dest. error")),"")</f>
        <v/>
      </c>
      <c r="L1651" s="242" t="str">
        <f>IF(AND(G1651&lt;&gt;0,G1651&lt;&gt;""),IF(C1651="","",IF(AND(ISNUMBER(--LEFT(C1651,FIND(" ",C1651&amp;" ")-1)),OR(LEN(LEFT(C1651,FIND(" ",C1651&amp;" ")-1))=6,LEN(LEFT(C1651,FIND(" ",C1651&amp;" ")-1))=7),OR(ISNUMBER(MATCH(LEFT(C1651,FIND(" ",C1651&amp;" ")-1),'Look Up Values'!$G$2:$G$1000,0)),ISNUMBER(MATCH(LEFT(C1651,FIND(" ",C1651&amp;" ")-1),'Look Up Values'!$AE$2:$AE$2000,0)))),"","EWC error")),"")</f>
        <v/>
      </c>
      <c r="M1651" s="242" t="str" cm="1">
        <f t="array" ref="M1651">IF(AND(G1651&lt;&gt;0,G1651&lt;&gt;""),IF(E1651="","",IF(ISNUMBER(MATCH(SUBSTITUTE(E1651," ",""),SUBSTITUTE('Look Up Values'!$I$2:$I$10," ",""),0)),"","State error")),"")</f>
        <v/>
      </c>
      <c r="N1651" s="242" t="str" cm="1">
        <f t="array" ref="N1651">IF(AND(G1651&lt;&gt;0,G1651&lt;&gt;""),IF(F1651="","",IF(ISNUMBER(MATCH(SUBSTITUTE(F1651," ",""),SUBSTITUTE('Look Up Values'!$W$2:$W$30," ",""),0)),"","D&amp;R error")),"")</f>
        <v/>
      </c>
      <c r="O1651" s="256" t="str">
        <f t="shared" si="51"/>
        <v/>
      </c>
    </row>
    <row r="1652" spans="1:15" ht="15.75">
      <c r="A1652" s="250">
        <v>1645</v>
      </c>
      <c r="B1652" s="208"/>
      <c r="C1652" s="49"/>
      <c r="D1652" s="50"/>
      <c r="E1652" s="50"/>
      <c r="F1652" s="50"/>
      <c r="G1652" s="209"/>
      <c r="H1652" s="48"/>
      <c r="I1652" s="457" t="str">
        <f t="shared" si="50"/>
        <v/>
      </c>
      <c r="J1652" s="241" cm="1">
        <f t="array" ref="J1652">SUMPRODUCT(--(K1652:N1652&lt;&gt;"")) + IF(TRIM(O1652)="",0,LEN(O1652)-LEN(SUBSTITUTE(O1652,",",""))+1)</f>
        <v>0</v>
      </c>
      <c r="K1652" s="242" t="str">
        <f>IF(AND(G1652&lt;&gt;0,G1652&lt;&gt;""),IF(B1652="","",IF(ISNUMBER(MATCH(B1652,'Look Up Values'!$B$2:$B$500,0)),"","Dest. error")),"")</f>
        <v/>
      </c>
      <c r="L1652" s="242" t="str">
        <f>IF(AND(G1652&lt;&gt;0,G1652&lt;&gt;""),IF(C1652="","",IF(AND(ISNUMBER(--LEFT(C1652,FIND(" ",C1652&amp;" ")-1)),OR(LEN(LEFT(C1652,FIND(" ",C1652&amp;" ")-1))=6,LEN(LEFT(C1652,FIND(" ",C1652&amp;" ")-1))=7),OR(ISNUMBER(MATCH(LEFT(C1652,FIND(" ",C1652&amp;" ")-1),'Look Up Values'!$G$2:$G$1000,0)),ISNUMBER(MATCH(LEFT(C1652,FIND(" ",C1652&amp;" ")-1),'Look Up Values'!$AE$2:$AE$2000,0)))),"","EWC error")),"")</f>
        <v/>
      </c>
      <c r="M1652" s="242" t="str" cm="1">
        <f t="array" ref="M1652">IF(AND(G1652&lt;&gt;0,G1652&lt;&gt;""),IF(E1652="","",IF(ISNUMBER(MATCH(SUBSTITUTE(E1652," ",""),SUBSTITUTE('Look Up Values'!$I$2:$I$10," ",""),0)),"","State error")),"")</f>
        <v/>
      </c>
      <c r="N1652" s="242" t="str" cm="1">
        <f t="array" ref="N1652">IF(AND(G1652&lt;&gt;0,G1652&lt;&gt;""),IF(F1652="","",IF(ISNUMBER(MATCH(SUBSTITUTE(F1652," ",""),SUBSTITUTE('Look Up Values'!$W$2:$W$30," ",""),0)),"","D&amp;R error")),"")</f>
        <v/>
      </c>
      <c r="O1652" s="256" t="str">
        <f t="shared" si="51"/>
        <v/>
      </c>
    </row>
    <row r="1653" spans="1:15" ht="15.75">
      <c r="A1653" s="250">
        <v>1646</v>
      </c>
      <c r="B1653" s="208"/>
      <c r="C1653" s="49"/>
      <c r="D1653" s="50"/>
      <c r="E1653" s="50"/>
      <c r="F1653" s="50"/>
      <c r="G1653" s="209"/>
      <c r="H1653" s="48"/>
      <c r="I1653" s="457" t="str">
        <f t="shared" si="50"/>
        <v/>
      </c>
      <c r="J1653" s="241" cm="1">
        <f t="array" ref="J1653">SUMPRODUCT(--(K1653:N1653&lt;&gt;"")) + IF(TRIM(O1653)="",0,LEN(O1653)-LEN(SUBSTITUTE(O1653,",",""))+1)</f>
        <v>0</v>
      </c>
      <c r="K1653" s="242" t="str">
        <f>IF(AND(G1653&lt;&gt;0,G1653&lt;&gt;""),IF(B1653="","",IF(ISNUMBER(MATCH(B1653,'Look Up Values'!$B$2:$B$500,0)),"","Dest. error")),"")</f>
        <v/>
      </c>
      <c r="L1653" s="242" t="str">
        <f>IF(AND(G1653&lt;&gt;0,G1653&lt;&gt;""),IF(C1653="","",IF(AND(ISNUMBER(--LEFT(C1653,FIND(" ",C1653&amp;" ")-1)),OR(LEN(LEFT(C1653,FIND(" ",C1653&amp;" ")-1))=6,LEN(LEFT(C1653,FIND(" ",C1653&amp;" ")-1))=7),OR(ISNUMBER(MATCH(LEFT(C1653,FIND(" ",C1653&amp;" ")-1),'Look Up Values'!$G$2:$G$1000,0)),ISNUMBER(MATCH(LEFT(C1653,FIND(" ",C1653&amp;" ")-1),'Look Up Values'!$AE$2:$AE$2000,0)))),"","EWC error")),"")</f>
        <v/>
      </c>
      <c r="M1653" s="242" t="str" cm="1">
        <f t="array" ref="M1653">IF(AND(G1653&lt;&gt;0,G1653&lt;&gt;""),IF(E1653="","",IF(ISNUMBER(MATCH(SUBSTITUTE(E1653," ",""),SUBSTITUTE('Look Up Values'!$I$2:$I$10," ",""),0)),"","State error")),"")</f>
        <v/>
      </c>
      <c r="N1653" s="242" t="str" cm="1">
        <f t="array" ref="N1653">IF(AND(G1653&lt;&gt;0,G1653&lt;&gt;""),IF(F1653="","",IF(ISNUMBER(MATCH(SUBSTITUTE(F1653," ",""),SUBSTITUTE('Look Up Values'!$W$2:$W$30," ",""),0)),"","D&amp;R error")),"")</f>
        <v/>
      </c>
      <c r="O1653" s="256" t="str">
        <f t="shared" si="51"/>
        <v/>
      </c>
    </row>
    <row r="1654" spans="1:15" ht="15.75">
      <c r="A1654" s="250">
        <v>1647</v>
      </c>
      <c r="B1654" s="208"/>
      <c r="C1654" s="49"/>
      <c r="D1654" s="50"/>
      <c r="E1654" s="50"/>
      <c r="F1654" s="50"/>
      <c r="G1654" s="209"/>
      <c r="H1654" s="48"/>
      <c r="I1654" s="457" t="str">
        <f t="shared" si="50"/>
        <v/>
      </c>
      <c r="J1654" s="241" cm="1">
        <f t="array" ref="J1654">SUMPRODUCT(--(K1654:N1654&lt;&gt;"")) + IF(TRIM(O1654)="",0,LEN(O1654)-LEN(SUBSTITUTE(O1654,",",""))+1)</f>
        <v>0</v>
      </c>
      <c r="K1654" s="242" t="str">
        <f>IF(AND(G1654&lt;&gt;0,G1654&lt;&gt;""),IF(B1654="","",IF(ISNUMBER(MATCH(B1654,'Look Up Values'!$B$2:$B$500,0)),"","Dest. error")),"")</f>
        <v/>
      </c>
      <c r="L1654" s="242" t="str">
        <f>IF(AND(G1654&lt;&gt;0,G1654&lt;&gt;""),IF(C1654="","",IF(AND(ISNUMBER(--LEFT(C1654,FIND(" ",C1654&amp;" ")-1)),OR(LEN(LEFT(C1654,FIND(" ",C1654&amp;" ")-1))=6,LEN(LEFT(C1654,FIND(" ",C1654&amp;" ")-1))=7),OR(ISNUMBER(MATCH(LEFT(C1654,FIND(" ",C1654&amp;" ")-1),'Look Up Values'!$G$2:$G$1000,0)),ISNUMBER(MATCH(LEFT(C1654,FIND(" ",C1654&amp;" ")-1),'Look Up Values'!$AE$2:$AE$2000,0)))),"","EWC error")),"")</f>
        <v/>
      </c>
      <c r="M1654" s="242" t="str" cm="1">
        <f t="array" ref="M1654">IF(AND(G1654&lt;&gt;0,G1654&lt;&gt;""),IF(E1654="","",IF(ISNUMBER(MATCH(SUBSTITUTE(E1654," ",""),SUBSTITUTE('Look Up Values'!$I$2:$I$10," ",""),0)),"","State error")),"")</f>
        <v/>
      </c>
      <c r="N1654" s="242" t="str" cm="1">
        <f t="array" ref="N1654">IF(AND(G1654&lt;&gt;0,G1654&lt;&gt;""),IF(F1654="","",IF(ISNUMBER(MATCH(SUBSTITUTE(F1654," ",""),SUBSTITUTE('Look Up Values'!$W$2:$W$30," ",""),0)),"","D&amp;R error")),"")</f>
        <v/>
      </c>
      <c r="O1654" s="256" t="str">
        <f t="shared" si="51"/>
        <v/>
      </c>
    </row>
    <row r="1655" spans="1:15" ht="15.75">
      <c r="A1655" s="250">
        <v>1648</v>
      </c>
      <c r="B1655" s="208"/>
      <c r="C1655" s="49"/>
      <c r="D1655" s="50"/>
      <c r="E1655" s="50"/>
      <c r="F1655" s="50"/>
      <c r="G1655" s="209"/>
      <c r="H1655" s="48"/>
      <c r="I1655" s="457" t="str">
        <f t="shared" si="50"/>
        <v/>
      </c>
      <c r="J1655" s="241" cm="1">
        <f t="array" ref="J1655">SUMPRODUCT(--(K1655:N1655&lt;&gt;"")) + IF(TRIM(O1655)="",0,LEN(O1655)-LEN(SUBSTITUTE(O1655,",",""))+1)</f>
        <v>0</v>
      </c>
      <c r="K1655" s="242" t="str">
        <f>IF(AND(G1655&lt;&gt;0,G1655&lt;&gt;""),IF(B1655="","",IF(ISNUMBER(MATCH(B1655,'Look Up Values'!$B$2:$B$500,0)),"","Dest. error")),"")</f>
        <v/>
      </c>
      <c r="L1655" s="242" t="str">
        <f>IF(AND(G1655&lt;&gt;0,G1655&lt;&gt;""),IF(C1655="","",IF(AND(ISNUMBER(--LEFT(C1655,FIND(" ",C1655&amp;" ")-1)),OR(LEN(LEFT(C1655,FIND(" ",C1655&amp;" ")-1))=6,LEN(LEFT(C1655,FIND(" ",C1655&amp;" ")-1))=7),OR(ISNUMBER(MATCH(LEFT(C1655,FIND(" ",C1655&amp;" ")-1),'Look Up Values'!$G$2:$G$1000,0)),ISNUMBER(MATCH(LEFT(C1655,FIND(" ",C1655&amp;" ")-1),'Look Up Values'!$AE$2:$AE$2000,0)))),"","EWC error")),"")</f>
        <v/>
      </c>
      <c r="M1655" s="242" t="str" cm="1">
        <f t="array" ref="M1655">IF(AND(G1655&lt;&gt;0,G1655&lt;&gt;""),IF(E1655="","",IF(ISNUMBER(MATCH(SUBSTITUTE(E1655," ",""),SUBSTITUTE('Look Up Values'!$I$2:$I$10," ",""),0)),"","State error")),"")</f>
        <v/>
      </c>
      <c r="N1655" s="242" t="str" cm="1">
        <f t="array" ref="N1655">IF(AND(G1655&lt;&gt;0,G1655&lt;&gt;""),IF(F1655="","",IF(ISNUMBER(MATCH(SUBSTITUTE(F1655," ",""),SUBSTITUTE('Look Up Values'!$W$2:$W$30," ",""),0)),"","D&amp;R error")),"")</f>
        <v/>
      </c>
      <c r="O1655" s="256" t="str">
        <f t="shared" si="51"/>
        <v/>
      </c>
    </row>
    <row r="1656" spans="1:15" ht="15.75">
      <c r="A1656" s="250">
        <v>1649</v>
      </c>
      <c r="B1656" s="208"/>
      <c r="C1656" s="49"/>
      <c r="D1656" s="50"/>
      <c r="E1656" s="50"/>
      <c r="F1656" s="50"/>
      <c r="G1656" s="209"/>
      <c r="H1656" s="48"/>
      <c r="I1656" s="457" t="str">
        <f t="shared" si="50"/>
        <v/>
      </c>
      <c r="J1656" s="241" cm="1">
        <f t="array" ref="J1656">SUMPRODUCT(--(K1656:N1656&lt;&gt;"")) + IF(TRIM(O1656)="",0,LEN(O1656)-LEN(SUBSTITUTE(O1656,",",""))+1)</f>
        <v>0</v>
      </c>
      <c r="K1656" s="242" t="str">
        <f>IF(AND(G1656&lt;&gt;0,G1656&lt;&gt;""),IF(B1656="","",IF(ISNUMBER(MATCH(B1656,'Look Up Values'!$B$2:$B$500,0)),"","Dest. error")),"")</f>
        <v/>
      </c>
      <c r="L1656" s="242" t="str">
        <f>IF(AND(G1656&lt;&gt;0,G1656&lt;&gt;""),IF(C1656="","",IF(AND(ISNUMBER(--LEFT(C1656,FIND(" ",C1656&amp;" ")-1)),OR(LEN(LEFT(C1656,FIND(" ",C1656&amp;" ")-1))=6,LEN(LEFT(C1656,FIND(" ",C1656&amp;" ")-1))=7),OR(ISNUMBER(MATCH(LEFT(C1656,FIND(" ",C1656&amp;" ")-1),'Look Up Values'!$G$2:$G$1000,0)),ISNUMBER(MATCH(LEFT(C1656,FIND(" ",C1656&amp;" ")-1),'Look Up Values'!$AE$2:$AE$2000,0)))),"","EWC error")),"")</f>
        <v/>
      </c>
      <c r="M1656" s="242" t="str" cm="1">
        <f t="array" ref="M1656">IF(AND(G1656&lt;&gt;0,G1656&lt;&gt;""),IF(E1656="","",IF(ISNUMBER(MATCH(SUBSTITUTE(E1656," ",""),SUBSTITUTE('Look Up Values'!$I$2:$I$10," ",""),0)),"","State error")),"")</f>
        <v/>
      </c>
      <c r="N1656" s="242" t="str" cm="1">
        <f t="array" ref="N1656">IF(AND(G1656&lt;&gt;0,G1656&lt;&gt;""),IF(F1656="","",IF(ISNUMBER(MATCH(SUBSTITUTE(F1656," ",""),SUBSTITUTE('Look Up Values'!$W$2:$W$30," ",""),0)),"","D&amp;R error")),"")</f>
        <v/>
      </c>
      <c r="O1656" s="256" t="str">
        <f t="shared" si="51"/>
        <v/>
      </c>
    </row>
    <row r="1657" spans="1:15" ht="15.75">
      <c r="A1657" s="250">
        <v>1650</v>
      </c>
      <c r="B1657" s="208"/>
      <c r="C1657" s="49"/>
      <c r="D1657" s="50"/>
      <c r="E1657" s="50"/>
      <c r="F1657" s="50"/>
      <c r="G1657" s="209"/>
      <c r="H1657" s="48"/>
      <c r="I1657" s="457" t="str">
        <f t="shared" si="50"/>
        <v/>
      </c>
      <c r="J1657" s="241" cm="1">
        <f t="array" ref="J1657">SUMPRODUCT(--(K1657:N1657&lt;&gt;"")) + IF(TRIM(O1657)="",0,LEN(O1657)-LEN(SUBSTITUTE(O1657,",",""))+1)</f>
        <v>0</v>
      </c>
      <c r="K1657" s="242" t="str">
        <f>IF(AND(G1657&lt;&gt;0,G1657&lt;&gt;""),IF(B1657="","",IF(ISNUMBER(MATCH(B1657,'Look Up Values'!$B$2:$B$500,0)),"","Dest. error")),"")</f>
        <v/>
      </c>
      <c r="L1657" s="242" t="str">
        <f>IF(AND(G1657&lt;&gt;0,G1657&lt;&gt;""),IF(C1657="","",IF(AND(ISNUMBER(--LEFT(C1657,FIND(" ",C1657&amp;" ")-1)),OR(LEN(LEFT(C1657,FIND(" ",C1657&amp;" ")-1))=6,LEN(LEFT(C1657,FIND(" ",C1657&amp;" ")-1))=7),OR(ISNUMBER(MATCH(LEFT(C1657,FIND(" ",C1657&amp;" ")-1),'Look Up Values'!$G$2:$G$1000,0)),ISNUMBER(MATCH(LEFT(C1657,FIND(" ",C1657&amp;" ")-1),'Look Up Values'!$AE$2:$AE$2000,0)))),"","EWC error")),"")</f>
        <v/>
      </c>
      <c r="M1657" s="242" t="str" cm="1">
        <f t="array" ref="M1657">IF(AND(G1657&lt;&gt;0,G1657&lt;&gt;""),IF(E1657="","",IF(ISNUMBER(MATCH(SUBSTITUTE(E1657," ",""),SUBSTITUTE('Look Up Values'!$I$2:$I$10," ",""),0)),"","State error")),"")</f>
        <v/>
      </c>
      <c r="N1657" s="242" t="str" cm="1">
        <f t="array" ref="N1657">IF(AND(G1657&lt;&gt;0,G1657&lt;&gt;""),IF(F1657="","",IF(ISNUMBER(MATCH(SUBSTITUTE(F1657," ",""),SUBSTITUTE('Look Up Values'!$W$2:$W$30," ",""),0)),"","D&amp;R error")),"")</f>
        <v/>
      </c>
      <c r="O1657" s="256" t="str">
        <f t="shared" si="51"/>
        <v/>
      </c>
    </row>
    <row r="1658" spans="1:15" ht="15.75">
      <c r="A1658" s="250">
        <v>1651</v>
      </c>
      <c r="B1658" s="208"/>
      <c r="C1658" s="49"/>
      <c r="D1658" s="50"/>
      <c r="E1658" s="50"/>
      <c r="F1658" s="50"/>
      <c r="G1658" s="209"/>
      <c r="H1658" s="48"/>
      <c r="I1658" s="457" t="str">
        <f t="shared" si="50"/>
        <v/>
      </c>
      <c r="J1658" s="241" cm="1">
        <f t="array" ref="J1658">SUMPRODUCT(--(K1658:N1658&lt;&gt;"")) + IF(TRIM(O1658)="",0,LEN(O1658)-LEN(SUBSTITUTE(O1658,",",""))+1)</f>
        <v>0</v>
      </c>
      <c r="K1658" s="242" t="str">
        <f>IF(AND(G1658&lt;&gt;0,G1658&lt;&gt;""),IF(B1658="","",IF(ISNUMBER(MATCH(B1658,'Look Up Values'!$B$2:$B$500,0)),"","Dest. error")),"")</f>
        <v/>
      </c>
      <c r="L1658" s="242" t="str">
        <f>IF(AND(G1658&lt;&gt;0,G1658&lt;&gt;""),IF(C1658="","",IF(AND(ISNUMBER(--LEFT(C1658,FIND(" ",C1658&amp;" ")-1)),OR(LEN(LEFT(C1658,FIND(" ",C1658&amp;" ")-1))=6,LEN(LEFT(C1658,FIND(" ",C1658&amp;" ")-1))=7),OR(ISNUMBER(MATCH(LEFT(C1658,FIND(" ",C1658&amp;" ")-1),'Look Up Values'!$G$2:$G$1000,0)),ISNUMBER(MATCH(LEFT(C1658,FIND(" ",C1658&amp;" ")-1),'Look Up Values'!$AE$2:$AE$2000,0)))),"","EWC error")),"")</f>
        <v/>
      </c>
      <c r="M1658" s="242" t="str" cm="1">
        <f t="array" ref="M1658">IF(AND(G1658&lt;&gt;0,G1658&lt;&gt;""),IF(E1658="","",IF(ISNUMBER(MATCH(SUBSTITUTE(E1658," ",""),SUBSTITUTE('Look Up Values'!$I$2:$I$10," ",""),0)),"","State error")),"")</f>
        <v/>
      </c>
      <c r="N1658" s="242" t="str" cm="1">
        <f t="array" ref="N1658">IF(AND(G1658&lt;&gt;0,G1658&lt;&gt;""),IF(F1658="","",IF(ISNUMBER(MATCH(SUBSTITUTE(F1658," ",""),SUBSTITUTE('Look Up Values'!$W$2:$W$30," ",""),0)),"","D&amp;R error")),"")</f>
        <v/>
      </c>
      <c r="O1658" s="256" t="str">
        <f t="shared" si="51"/>
        <v/>
      </c>
    </row>
    <row r="1659" spans="1:15" ht="15.75">
      <c r="A1659" s="250">
        <v>1652</v>
      </c>
      <c r="B1659" s="208"/>
      <c r="C1659" s="49"/>
      <c r="D1659" s="50"/>
      <c r="E1659" s="50"/>
      <c r="F1659" s="50"/>
      <c r="G1659" s="209"/>
      <c r="H1659" s="48"/>
      <c r="I1659" s="457" t="str">
        <f t="shared" si="50"/>
        <v/>
      </c>
      <c r="J1659" s="241" cm="1">
        <f t="array" ref="J1659">SUMPRODUCT(--(K1659:N1659&lt;&gt;"")) + IF(TRIM(O1659)="",0,LEN(O1659)-LEN(SUBSTITUTE(O1659,",",""))+1)</f>
        <v>0</v>
      </c>
      <c r="K1659" s="242" t="str">
        <f>IF(AND(G1659&lt;&gt;0,G1659&lt;&gt;""),IF(B1659="","",IF(ISNUMBER(MATCH(B1659,'Look Up Values'!$B$2:$B$500,0)),"","Dest. error")),"")</f>
        <v/>
      </c>
      <c r="L1659" s="242" t="str">
        <f>IF(AND(G1659&lt;&gt;0,G1659&lt;&gt;""),IF(C1659="","",IF(AND(ISNUMBER(--LEFT(C1659,FIND(" ",C1659&amp;" ")-1)),OR(LEN(LEFT(C1659,FIND(" ",C1659&amp;" ")-1))=6,LEN(LEFT(C1659,FIND(" ",C1659&amp;" ")-1))=7),OR(ISNUMBER(MATCH(LEFT(C1659,FIND(" ",C1659&amp;" ")-1),'Look Up Values'!$G$2:$G$1000,0)),ISNUMBER(MATCH(LEFT(C1659,FIND(" ",C1659&amp;" ")-1),'Look Up Values'!$AE$2:$AE$2000,0)))),"","EWC error")),"")</f>
        <v/>
      </c>
      <c r="M1659" s="242" t="str" cm="1">
        <f t="array" ref="M1659">IF(AND(G1659&lt;&gt;0,G1659&lt;&gt;""),IF(E1659="","",IF(ISNUMBER(MATCH(SUBSTITUTE(E1659," ",""),SUBSTITUTE('Look Up Values'!$I$2:$I$10," ",""),0)),"","State error")),"")</f>
        <v/>
      </c>
      <c r="N1659" s="242" t="str" cm="1">
        <f t="array" ref="N1659">IF(AND(G1659&lt;&gt;0,G1659&lt;&gt;""),IF(F1659="","",IF(ISNUMBER(MATCH(SUBSTITUTE(F1659," ",""),SUBSTITUTE('Look Up Values'!$W$2:$W$30," ",""),0)),"","D&amp;R error")),"")</f>
        <v/>
      </c>
      <c r="O1659" s="256" t="str">
        <f t="shared" si="51"/>
        <v/>
      </c>
    </row>
    <row r="1660" spans="1:15" ht="15.75">
      <c r="A1660" s="250">
        <v>1653</v>
      </c>
      <c r="B1660" s="208"/>
      <c r="C1660" s="49"/>
      <c r="D1660" s="50"/>
      <c r="E1660" s="50"/>
      <c r="F1660" s="50"/>
      <c r="G1660" s="209"/>
      <c r="H1660" s="48"/>
      <c r="I1660" s="457" t="str">
        <f t="shared" si="50"/>
        <v/>
      </c>
      <c r="J1660" s="241" cm="1">
        <f t="array" ref="J1660">SUMPRODUCT(--(K1660:N1660&lt;&gt;"")) + IF(TRIM(O1660)="",0,LEN(O1660)-LEN(SUBSTITUTE(O1660,",",""))+1)</f>
        <v>0</v>
      </c>
      <c r="K1660" s="242" t="str">
        <f>IF(AND(G1660&lt;&gt;0,G1660&lt;&gt;""),IF(B1660="","",IF(ISNUMBER(MATCH(B1660,'Look Up Values'!$B$2:$B$500,0)),"","Dest. error")),"")</f>
        <v/>
      </c>
      <c r="L1660" s="242" t="str">
        <f>IF(AND(G1660&lt;&gt;0,G1660&lt;&gt;""),IF(C1660="","",IF(AND(ISNUMBER(--LEFT(C1660,FIND(" ",C1660&amp;" ")-1)),OR(LEN(LEFT(C1660,FIND(" ",C1660&amp;" ")-1))=6,LEN(LEFT(C1660,FIND(" ",C1660&amp;" ")-1))=7),OR(ISNUMBER(MATCH(LEFT(C1660,FIND(" ",C1660&amp;" ")-1),'Look Up Values'!$G$2:$G$1000,0)),ISNUMBER(MATCH(LEFT(C1660,FIND(" ",C1660&amp;" ")-1),'Look Up Values'!$AE$2:$AE$2000,0)))),"","EWC error")),"")</f>
        <v/>
      </c>
      <c r="M1660" s="242" t="str" cm="1">
        <f t="array" ref="M1660">IF(AND(G1660&lt;&gt;0,G1660&lt;&gt;""),IF(E1660="","",IF(ISNUMBER(MATCH(SUBSTITUTE(E1660," ",""),SUBSTITUTE('Look Up Values'!$I$2:$I$10," ",""),0)),"","State error")),"")</f>
        <v/>
      </c>
      <c r="N1660" s="242" t="str" cm="1">
        <f t="array" ref="N1660">IF(AND(G1660&lt;&gt;0,G1660&lt;&gt;""),IF(F1660="","",IF(ISNUMBER(MATCH(SUBSTITUTE(F1660," ",""),SUBSTITUTE('Look Up Values'!$W$2:$W$30," ",""),0)),"","D&amp;R error")),"")</f>
        <v/>
      </c>
      <c r="O1660" s="256" t="str">
        <f t="shared" si="51"/>
        <v/>
      </c>
    </row>
    <row r="1661" spans="1:15" ht="15.75">
      <c r="A1661" s="250">
        <v>1654</v>
      </c>
      <c r="B1661" s="208"/>
      <c r="C1661" s="49"/>
      <c r="D1661" s="50"/>
      <c r="E1661" s="50"/>
      <c r="F1661" s="50"/>
      <c r="G1661" s="209"/>
      <c r="H1661" s="48"/>
      <c r="I1661" s="457" t="str">
        <f t="shared" si="50"/>
        <v/>
      </c>
      <c r="J1661" s="241" cm="1">
        <f t="array" ref="J1661">SUMPRODUCT(--(K1661:N1661&lt;&gt;"")) + IF(TRIM(O1661)="",0,LEN(O1661)-LEN(SUBSTITUTE(O1661,",",""))+1)</f>
        <v>0</v>
      </c>
      <c r="K1661" s="242" t="str">
        <f>IF(AND(G1661&lt;&gt;0,G1661&lt;&gt;""),IF(B1661="","",IF(ISNUMBER(MATCH(B1661,'Look Up Values'!$B$2:$B$500,0)),"","Dest. error")),"")</f>
        <v/>
      </c>
      <c r="L1661" s="242" t="str">
        <f>IF(AND(G1661&lt;&gt;0,G1661&lt;&gt;""),IF(C1661="","",IF(AND(ISNUMBER(--LEFT(C1661,FIND(" ",C1661&amp;" ")-1)),OR(LEN(LEFT(C1661,FIND(" ",C1661&amp;" ")-1))=6,LEN(LEFT(C1661,FIND(" ",C1661&amp;" ")-1))=7),OR(ISNUMBER(MATCH(LEFT(C1661,FIND(" ",C1661&amp;" ")-1),'Look Up Values'!$G$2:$G$1000,0)),ISNUMBER(MATCH(LEFT(C1661,FIND(" ",C1661&amp;" ")-1),'Look Up Values'!$AE$2:$AE$2000,0)))),"","EWC error")),"")</f>
        <v/>
      </c>
      <c r="M1661" s="242" t="str" cm="1">
        <f t="array" ref="M1661">IF(AND(G1661&lt;&gt;0,G1661&lt;&gt;""),IF(E1661="","",IF(ISNUMBER(MATCH(SUBSTITUTE(E1661," ",""),SUBSTITUTE('Look Up Values'!$I$2:$I$10," ",""),0)),"","State error")),"")</f>
        <v/>
      </c>
      <c r="N1661" s="242" t="str" cm="1">
        <f t="array" ref="N1661">IF(AND(G1661&lt;&gt;0,G1661&lt;&gt;""),IF(F1661="","",IF(ISNUMBER(MATCH(SUBSTITUTE(F1661," ",""),SUBSTITUTE('Look Up Values'!$W$2:$W$30," ",""),0)),"","D&amp;R error")),"")</f>
        <v/>
      </c>
      <c r="O1661" s="256" t="str">
        <f t="shared" si="51"/>
        <v/>
      </c>
    </row>
    <row r="1662" spans="1:15" ht="15.75">
      <c r="A1662" s="250">
        <v>1655</v>
      </c>
      <c r="B1662" s="208"/>
      <c r="C1662" s="49"/>
      <c r="D1662" s="50"/>
      <c r="E1662" s="50"/>
      <c r="F1662" s="50"/>
      <c r="G1662" s="209"/>
      <c r="H1662" s="48"/>
      <c r="I1662" s="457" t="str">
        <f t="shared" si="50"/>
        <v/>
      </c>
      <c r="J1662" s="241" cm="1">
        <f t="array" ref="J1662">SUMPRODUCT(--(K1662:N1662&lt;&gt;"")) + IF(TRIM(O1662)="",0,LEN(O1662)-LEN(SUBSTITUTE(O1662,",",""))+1)</f>
        <v>0</v>
      </c>
      <c r="K1662" s="242" t="str">
        <f>IF(AND(G1662&lt;&gt;0,G1662&lt;&gt;""),IF(B1662="","",IF(ISNUMBER(MATCH(B1662,'Look Up Values'!$B$2:$B$500,0)),"","Dest. error")),"")</f>
        <v/>
      </c>
      <c r="L1662" s="242" t="str">
        <f>IF(AND(G1662&lt;&gt;0,G1662&lt;&gt;""),IF(C1662="","",IF(AND(ISNUMBER(--LEFT(C1662,FIND(" ",C1662&amp;" ")-1)),OR(LEN(LEFT(C1662,FIND(" ",C1662&amp;" ")-1))=6,LEN(LEFT(C1662,FIND(" ",C1662&amp;" ")-1))=7),OR(ISNUMBER(MATCH(LEFT(C1662,FIND(" ",C1662&amp;" ")-1),'Look Up Values'!$G$2:$G$1000,0)),ISNUMBER(MATCH(LEFT(C1662,FIND(" ",C1662&amp;" ")-1),'Look Up Values'!$AE$2:$AE$2000,0)))),"","EWC error")),"")</f>
        <v/>
      </c>
      <c r="M1662" s="242" t="str" cm="1">
        <f t="array" ref="M1662">IF(AND(G1662&lt;&gt;0,G1662&lt;&gt;""),IF(E1662="","",IF(ISNUMBER(MATCH(SUBSTITUTE(E1662," ",""),SUBSTITUTE('Look Up Values'!$I$2:$I$10," ",""),0)),"","State error")),"")</f>
        <v/>
      </c>
      <c r="N1662" s="242" t="str" cm="1">
        <f t="array" ref="N1662">IF(AND(G1662&lt;&gt;0,G1662&lt;&gt;""),IF(F1662="","",IF(ISNUMBER(MATCH(SUBSTITUTE(F1662," ",""),SUBSTITUTE('Look Up Values'!$W$2:$W$30," ",""),0)),"","D&amp;R error")),"")</f>
        <v/>
      </c>
      <c r="O1662" s="256" t="str">
        <f t="shared" si="51"/>
        <v/>
      </c>
    </row>
    <row r="1663" spans="1:15" ht="15.75">
      <c r="A1663" s="250">
        <v>1656</v>
      </c>
      <c r="B1663" s="208"/>
      <c r="C1663" s="49"/>
      <c r="D1663" s="50"/>
      <c r="E1663" s="50"/>
      <c r="F1663" s="50"/>
      <c r="G1663" s="209"/>
      <c r="H1663" s="48"/>
      <c r="I1663" s="457" t="str">
        <f t="shared" si="50"/>
        <v/>
      </c>
      <c r="J1663" s="241" cm="1">
        <f t="array" ref="J1663">SUMPRODUCT(--(K1663:N1663&lt;&gt;"")) + IF(TRIM(O1663)="",0,LEN(O1663)-LEN(SUBSTITUTE(O1663,",",""))+1)</f>
        <v>0</v>
      </c>
      <c r="K1663" s="242" t="str">
        <f>IF(AND(G1663&lt;&gt;0,G1663&lt;&gt;""),IF(B1663="","",IF(ISNUMBER(MATCH(B1663,'Look Up Values'!$B$2:$B$500,0)),"","Dest. error")),"")</f>
        <v/>
      </c>
      <c r="L1663" s="242" t="str">
        <f>IF(AND(G1663&lt;&gt;0,G1663&lt;&gt;""),IF(C1663="","",IF(AND(ISNUMBER(--LEFT(C1663,FIND(" ",C1663&amp;" ")-1)),OR(LEN(LEFT(C1663,FIND(" ",C1663&amp;" ")-1))=6,LEN(LEFT(C1663,FIND(" ",C1663&amp;" ")-1))=7),OR(ISNUMBER(MATCH(LEFT(C1663,FIND(" ",C1663&amp;" ")-1),'Look Up Values'!$G$2:$G$1000,0)),ISNUMBER(MATCH(LEFT(C1663,FIND(" ",C1663&amp;" ")-1),'Look Up Values'!$AE$2:$AE$2000,0)))),"","EWC error")),"")</f>
        <v/>
      </c>
      <c r="M1663" s="242" t="str" cm="1">
        <f t="array" ref="M1663">IF(AND(G1663&lt;&gt;0,G1663&lt;&gt;""),IF(E1663="","",IF(ISNUMBER(MATCH(SUBSTITUTE(E1663," ",""),SUBSTITUTE('Look Up Values'!$I$2:$I$10," ",""),0)),"","State error")),"")</f>
        <v/>
      </c>
      <c r="N1663" s="242" t="str" cm="1">
        <f t="array" ref="N1663">IF(AND(G1663&lt;&gt;0,G1663&lt;&gt;""),IF(F1663="","",IF(ISNUMBER(MATCH(SUBSTITUTE(F1663," ",""),SUBSTITUTE('Look Up Values'!$W$2:$W$30," ",""),0)),"","D&amp;R error")),"")</f>
        <v/>
      </c>
      <c r="O1663" s="256" t="str">
        <f t="shared" si="51"/>
        <v/>
      </c>
    </row>
    <row r="1664" spans="1:15" ht="15.75">
      <c r="A1664" s="250">
        <v>1657</v>
      </c>
      <c r="B1664" s="208"/>
      <c r="C1664" s="49"/>
      <c r="D1664" s="50"/>
      <c r="E1664" s="50"/>
      <c r="F1664" s="50"/>
      <c r="G1664" s="209"/>
      <c r="H1664" s="48"/>
      <c r="I1664" s="457" t="str">
        <f t="shared" si="50"/>
        <v/>
      </c>
      <c r="J1664" s="241" cm="1">
        <f t="array" ref="J1664">SUMPRODUCT(--(K1664:N1664&lt;&gt;"")) + IF(TRIM(O1664)="",0,LEN(O1664)-LEN(SUBSTITUTE(O1664,",",""))+1)</f>
        <v>0</v>
      </c>
      <c r="K1664" s="242" t="str">
        <f>IF(AND(G1664&lt;&gt;0,G1664&lt;&gt;""),IF(B1664="","",IF(ISNUMBER(MATCH(B1664,'Look Up Values'!$B$2:$B$500,0)),"","Dest. error")),"")</f>
        <v/>
      </c>
      <c r="L1664" s="242" t="str">
        <f>IF(AND(G1664&lt;&gt;0,G1664&lt;&gt;""),IF(C1664="","",IF(AND(ISNUMBER(--LEFT(C1664,FIND(" ",C1664&amp;" ")-1)),OR(LEN(LEFT(C1664,FIND(" ",C1664&amp;" ")-1))=6,LEN(LEFT(C1664,FIND(" ",C1664&amp;" ")-1))=7),OR(ISNUMBER(MATCH(LEFT(C1664,FIND(" ",C1664&amp;" ")-1),'Look Up Values'!$G$2:$G$1000,0)),ISNUMBER(MATCH(LEFT(C1664,FIND(" ",C1664&amp;" ")-1),'Look Up Values'!$AE$2:$AE$2000,0)))),"","EWC error")),"")</f>
        <v/>
      </c>
      <c r="M1664" s="242" t="str" cm="1">
        <f t="array" ref="M1664">IF(AND(G1664&lt;&gt;0,G1664&lt;&gt;""),IF(E1664="","",IF(ISNUMBER(MATCH(SUBSTITUTE(E1664," ",""),SUBSTITUTE('Look Up Values'!$I$2:$I$10," ",""),0)),"","State error")),"")</f>
        <v/>
      </c>
      <c r="N1664" s="242" t="str" cm="1">
        <f t="array" ref="N1664">IF(AND(G1664&lt;&gt;0,G1664&lt;&gt;""),IF(F1664="","",IF(ISNUMBER(MATCH(SUBSTITUTE(F1664," ",""),SUBSTITUTE('Look Up Values'!$W$2:$W$30," ",""),0)),"","D&amp;R error")),"")</f>
        <v/>
      </c>
      <c r="O1664" s="256" t="str">
        <f t="shared" si="51"/>
        <v/>
      </c>
    </row>
    <row r="1665" spans="1:15" ht="15.75">
      <c r="A1665" s="250">
        <v>1658</v>
      </c>
      <c r="B1665" s="208"/>
      <c r="C1665" s="49"/>
      <c r="D1665" s="50"/>
      <c r="E1665" s="50"/>
      <c r="F1665" s="50"/>
      <c r="G1665" s="209"/>
      <c r="H1665" s="48"/>
      <c r="I1665" s="457" t="str">
        <f t="shared" si="50"/>
        <v/>
      </c>
      <c r="J1665" s="241" cm="1">
        <f t="array" ref="J1665">SUMPRODUCT(--(K1665:N1665&lt;&gt;"")) + IF(TRIM(O1665)="",0,LEN(O1665)-LEN(SUBSTITUTE(O1665,",",""))+1)</f>
        <v>0</v>
      </c>
      <c r="K1665" s="242" t="str">
        <f>IF(AND(G1665&lt;&gt;0,G1665&lt;&gt;""),IF(B1665="","",IF(ISNUMBER(MATCH(B1665,'Look Up Values'!$B$2:$B$500,0)),"","Dest. error")),"")</f>
        <v/>
      </c>
      <c r="L1665" s="242" t="str">
        <f>IF(AND(G1665&lt;&gt;0,G1665&lt;&gt;""),IF(C1665="","",IF(AND(ISNUMBER(--LEFT(C1665,FIND(" ",C1665&amp;" ")-1)),OR(LEN(LEFT(C1665,FIND(" ",C1665&amp;" ")-1))=6,LEN(LEFT(C1665,FIND(" ",C1665&amp;" ")-1))=7),OR(ISNUMBER(MATCH(LEFT(C1665,FIND(" ",C1665&amp;" ")-1),'Look Up Values'!$G$2:$G$1000,0)),ISNUMBER(MATCH(LEFT(C1665,FIND(" ",C1665&amp;" ")-1),'Look Up Values'!$AE$2:$AE$2000,0)))),"","EWC error")),"")</f>
        <v/>
      </c>
      <c r="M1665" s="242" t="str" cm="1">
        <f t="array" ref="M1665">IF(AND(G1665&lt;&gt;0,G1665&lt;&gt;""),IF(E1665="","",IF(ISNUMBER(MATCH(SUBSTITUTE(E1665," ",""),SUBSTITUTE('Look Up Values'!$I$2:$I$10," ",""),0)),"","State error")),"")</f>
        <v/>
      </c>
      <c r="N1665" s="242" t="str" cm="1">
        <f t="array" ref="N1665">IF(AND(G1665&lt;&gt;0,G1665&lt;&gt;""),IF(F1665="","",IF(ISNUMBER(MATCH(SUBSTITUTE(F1665," ",""),SUBSTITUTE('Look Up Values'!$W$2:$W$30," ",""),0)),"","D&amp;R error")),"")</f>
        <v/>
      </c>
      <c r="O1665" s="256" t="str">
        <f t="shared" si="51"/>
        <v/>
      </c>
    </row>
    <row r="1666" spans="1:15" ht="15.75">
      <c r="A1666" s="250">
        <v>1659</v>
      </c>
      <c r="B1666" s="208"/>
      <c r="C1666" s="49"/>
      <c r="D1666" s="50"/>
      <c r="E1666" s="50"/>
      <c r="F1666" s="50"/>
      <c r="G1666" s="209"/>
      <c r="H1666" s="48"/>
      <c r="I1666" s="457" t="str">
        <f t="shared" si="50"/>
        <v/>
      </c>
      <c r="J1666" s="241" cm="1">
        <f t="array" ref="J1666">SUMPRODUCT(--(K1666:N1666&lt;&gt;"")) + IF(TRIM(O1666)="",0,LEN(O1666)-LEN(SUBSTITUTE(O1666,",",""))+1)</f>
        <v>0</v>
      </c>
      <c r="K1666" s="242" t="str">
        <f>IF(AND(G1666&lt;&gt;0,G1666&lt;&gt;""),IF(B1666="","",IF(ISNUMBER(MATCH(B1666,'Look Up Values'!$B$2:$B$500,0)),"","Dest. error")),"")</f>
        <v/>
      </c>
      <c r="L1666" s="242" t="str">
        <f>IF(AND(G1666&lt;&gt;0,G1666&lt;&gt;""),IF(C1666="","",IF(AND(ISNUMBER(--LEFT(C1666,FIND(" ",C1666&amp;" ")-1)),OR(LEN(LEFT(C1666,FIND(" ",C1666&amp;" ")-1))=6,LEN(LEFT(C1666,FIND(" ",C1666&amp;" ")-1))=7),OR(ISNUMBER(MATCH(LEFT(C1666,FIND(" ",C1666&amp;" ")-1),'Look Up Values'!$G$2:$G$1000,0)),ISNUMBER(MATCH(LEFT(C1666,FIND(" ",C1666&amp;" ")-1),'Look Up Values'!$AE$2:$AE$2000,0)))),"","EWC error")),"")</f>
        <v/>
      </c>
      <c r="M1666" s="242" t="str" cm="1">
        <f t="array" ref="M1666">IF(AND(G1666&lt;&gt;0,G1666&lt;&gt;""),IF(E1666="","",IF(ISNUMBER(MATCH(SUBSTITUTE(E1666," ",""),SUBSTITUTE('Look Up Values'!$I$2:$I$10," ",""),0)),"","State error")),"")</f>
        <v/>
      </c>
      <c r="N1666" s="242" t="str" cm="1">
        <f t="array" ref="N1666">IF(AND(G1666&lt;&gt;0,G1666&lt;&gt;""),IF(F1666="","",IF(ISNUMBER(MATCH(SUBSTITUTE(F1666," ",""),SUBSTITUTE('Look Up Values'!$W$2:$W$30," ",""),0)),"","D&amp;R error")),"")</f>
        <v/>
      </c>
      <c r="O1666" s="256" t="str">
        <f t="shared" si="51"/>
        <v/>
      </c>
    </row>
    <row r="1667" spans="1:15" ht="15.75">
      <c r="A1667" s="250">
        <v>1660</v>
      </c>
      <c r="B1667" s="208"/>
      <c r="C1667" s="49"/>
      <c r="D1667" s="50"/>
      <c r="E1667" s="50"/>
      <c r="F1667" s="50"/>
      <c r="G1667" s="209"/>
      <c r="H1667" s="48"/>
      <c r="I1667" s="457" t="str">
        <f t="shared" si="50"/>
        <v/>
      </c>
      <c r="J1667" s="241" cm="1">
        <f t="array" ref="J1667">SUMPRODUCT(--(K1667:N1667&lt;&gt;"")) + IF(TRIM(O1667)="",0,LEN(O1667)-LEN(SUBSTITUTE(O1667,",",""))+1)</f>
        <v>0</v>
      </c>
      <c r="K1667" s="242" t="str">
        <f>IF(AND(G1667&lt;&gt;0,G1667&lt;&gt;""),IF(B1667="","",IF(ISNUMBER(MATCH(B1667,'Look Up Values'!$B$2:$B$500,0)),"","Dest. error")),"")</f>
        <v/>
      </c>
      <c r="L1667" s="242" t="str">
        <f>IF(AND(G1667&lt;&gt;0,G1667&lt;&gt;""),IF(C1667="","",IF(AND(ISNUMBER(--LEFT(C1667,FIND(" ",C1667&amp;" ")-1)),OR(LEN(LEFT(C1667,FIND(" ",C1667&amp;" ")-1))=6,LEN(LEFT(C1667,FIND(" ",C1667&amp;" ")-1))=7),OR(ISNUMBER(MATCH(LEFT(C1667,FIND(" ",C1667&amp;" ")-1),'Look Up Values'!$G$2:$G$1000,0)),ISNUMBER(MATCH(LEFT(C1667,FIND(" ",C1667&amp;" ")-1),'Look Up Values'!$AE$2:$AE$2000,0)))),"","EWC error")),"")</f>
        <v/>
      </c>
      <c r="M1667" s="242" t="str" cm="1">
        <f t="array" ref="M1667">IF(AND(G1667&lt;&gt;0,G1667&lt;&gt;""),IF(E1667="","",IF(ISNUMBER(MATCH(SUBSTITUTE(E1667," ",""),SUBSTITUTE('Look Up Values'!$I$2:$I$10," ",""),0)),"","State error")),"")</f>
        <v/>
      </c>
      <c r="N1667" s="242" t="str" cm="1">
        <f t="array" ref="N1667">IF(AND(G1667&lt;&gt;0,G1667&lt;&gt;""),IF(F1667="","",IF(ISNUMBER(MATCH(SUBSTITUTE(F1667," ",""),SUBSTITUTE('Look Up Values'!$W$2:$W$30," ",""),0)),"","D&amp;R error")),"")</f>
        <v/>
      </c>
      <c r="O1667" s="256" t="str">
        <f t="shared" si="51"/>
        <v/>
      </c>
    </row>
    <row r="1668" spans="1:15" ht="15.75">
      <c r="A1668" s="250">
        <v>1661</v>
      </c>
      <c r="B1668" s="208"/>
      <c r="C1668" s="49"/>
      <c r="D1668" s="50"/>
      <c r="E1668" s="50"/>
      <c r="F1668" s="50"/>
      <c r="G1668" s="209"/>
      <c r="H1668" s="48"/>
      <c r="I1668" s="457" t="str">
        <f t="shared" si="50"/>
        <v/>
      </c>
      <c r="J1668" s="241" cm="1">
        <f t="array" ref="J1668">SUMPRODUCT(--(K1668:N1668&lt;&gt;"")) + IF(TRIM(O1668)="",0,LEN(O1668)-LEN(SUBSTITUTE(O1668,",",""))+1)</f>
        <v>0</v>
      </c>
      <c r="K1668" s="242" t="str">
        <f>IF(AND(G1668&lt;&gt;0,G1668&lt;&gt;""),IF(B1668="","",IF(ISNUMBER(MATCH(B1668,'Look Up Values'!$B$2:$B$500,0)),"","Dest. error")),"")</f>
        <v/>
      </c>
      <c r="L1668" s="242" t="str">
        <f>IF(AND(G1668&lt;&gt;0,G1668&lt;&gt;""),IF(C1668="","",IF(AND(ISNUMBER(--LEFT(C1668,FIND(" ",C1668&amp;" ")-1)),OR(LEN(LEFT(C1668,FIND(" ",C1668&amp;" ")-1))=6,LEN(LEFT(C1668,FIND(" ",C1668&amp;" ")-1))=7),OR(ISNUMBER(MATCH(LEFT(C1668,FIND(" ",C1668&amp;" ")-1),'Look Up Values'!$G$2:$G$1000,0)),ISNUMBER(MATCH(LEFT(C1668,FIND(" ",C1668&amp;" ")-1),'Look Up Values'!$AE$2:$AE$2000,0)))),"","EWC error")),"")</f>
        <v/>
      </c>
      <c r="M1668" s="242" t="str" cm="1">
        <f t="array" ref="M1668">IF(AND(G1668&lt;&gt;0,G1668&lt;&gt;""),IF(E1668="","",IF(ISNUMBER(MATCH(SUBSTITUTE(E1668," ",""),SUBSTITUTE('Look Up Values'!$I$2:$I$10," ",""),0)),"","State error")),"")</f>
        <v/>
      </c>
      <c r="N1668" s="242" t="str" cm="1">
        <f t="array" ref="N1668">IF(AND(G1668&lt;&gt;0,G1668&lt;&gt;""),IF(F1668="","",IF(ISNUMBER(MATCH(SUBSTITUTE(F1668," ",""),SUBSTITUTE('Look Up Values'!$W$2:$W$30," ",""),0)),"","D&amp;R error")),"")</f>
        <v/>
      </c>
      <c r="O1668" s="256" t="str">
        <f t="shared" si="51"/>
        <v/>
      </c>
    </row>
    <row r="1669" spans="1:15" ht="15.75">
      <c r="A1669" s="250">
        <v>1662</v>
      </c>
      <c r="B1669" s="208"/>
      <c r="C1669" s="49"/>
      <c r="D1669" s="50"/>
      <c r="E1669" s="50"/>
      <c r="F1669" s="50"/>
      <c r="G1669" s="209"/>
      <c r="H1669" s="48"/>
      <c r="I1669" s="457" t="str">
        <f t="shared" si="50"/>
        <v/>
      </c>
      <c r="J1669" s="241" cm="1">
        <f t="array" ref="J1669">SUMPRODUCT(--(K1669:N1669&lt;&gt;"")) + IF(TRIM(O1669)="",0,LEN(O1669)-LEN(SUBSTITUTE(O1669,",",""))+1)</f>
        <v>0</v>
      </c>
      <c r="K1669" s="242" t="str">
        <f>IF(AND(G1669&lt;&gt;0,G1669&lt;&gt;""),IF(B1669="","",IF(ISNUMBER(MATCH(B1669,'Look Up Values'!$B$2:$B$500,0)),"","Dest. error")),"")</f>
        <v/>
      </c>
      <c r="L1669" s="242" t="str">
        <f>IF(AND(G1669&lt;&gt;0,G1669&lt;&gt;""),IF(C1669="","",IF(AND(ISNUMBER(--LEFT(C1669,FIND(" ",C1669&amp;" ")-1)),OR(LEN(LEFT(C1669,FIND(" ",C1669&amp;" ")-1))=6,LEN(LEFT(C1669,FIND(" ",C1669&amp;" ")-1))=7),OR(ISNUMBER(MATCH(LEFT(C1669,FIND(" ",C1669&amp;" ")-1),'Look Up Values'!$G$2:$G$1000,0)),ISNUMBER(MATCH(LEFT(C1669,FIND(" ",C1669&amp;" ")-1),'Look Up Values'!$AE$2:$AE$2000,0)))),"","EWC error")),"")</f>
        <v/>
      </c>
      <c r="M1669" s="242" t="str" cm="1">
        <f t="array" ref="M1669">IF(AND(G1669&lt;&gt;0,G1669&lt;&gt;""),IF(E1669="","",IF(ISNUMBER(MATCH(SUBSTITUTE(E1669," ",""),SUBSTITUTE('Look Up Values'!$I$2:$I$10," ",""),0)),"","State error")),"")</f>
        <v/>
      </c>
      <c r="N1669" s="242" t="str" cm="1">
        <f t="array" ref="N1669">IF(AND(G1669&lt;&gt;0,G1669&lt;&gt;""),IF(F1669="","",IF(ISNUMBER(MATCH(SUBSTITUTE(F1669," ",""),SUBSTITUTE('Look Up Values'!$W$2:$W$30," ",""),0)),"","D&amp;R error")),"")</f>
        <v/>
      </c>
      <c r="O1669" s="256" t="str">
        <f t="shared" si="51"/>
        <v/>
      </c>
    </row>
    <row r="1670" spans="1:15" ht="15.75">
      <c r="A1670" s="250">
        <v>1663</v>
      </c>
      <c r="B1670" s="208"/>
      <c r="C1670" s="49"/>
      <c r="D1670" s="50"/>
      <c r="E1670" s="50"/>
      <c r="F1670" s="50"/>
      <c r="G1670" s="209"/>
      <c r="H1670" s="48"/>
      <c r="I1670" s="457" t="str">
        <f t="shared" si="50"/>
        <v/>
      </c>
      <c r="J1670" s="241" cm="1">
        <f t="array" ref="J1670">SUMPRODUCT(--(K1670:N1670&lt;&gt;"")) + IF(TRIM(O1670)="",0,LEN(O1670)-LEN(SUBSTITUTE(O1670,",",""))+1)</f>
        <v>0</v>
      </c>
      <c r="K1670" s="242" t="str">
        <f>IF(AND(G1670&lt;&gt;0,G1670&lt;&gt;""),IF(B1670="","",IF(ISNUMBER(MATCH(B1670,'Look Up Values'!$B$2:$B$500,0)),"","Dest. error")),"")</f>
        <v/>
      </c>
      <c r="L1670" s="242" t="str">
        <f>IF(AND(G1670&lt;&gt;0,G1670&lt;&gt;""),IF(C1670="","",IF(AND(ISNUMBER(--LEFT(C1670,FIND(" ",C1670&amp;" ")-1)),OR(LEN(LEFT(C1670,FIND(" ",C1670&amp;" ")-1))=6,LEN(LEFT(C1670,FIND(" ",C1670&amp;" ")-1))=7),OR(ISNUMBER(MATCH(LEFT(C1670,FIND(" ",C1670&amp;" ")-1),'Look Up Values'!$G$2:$G$1000,0)),ISNUMBER(MATCH(LEFT(C1670,FIND(" ",C1670&amp;" ")-1),'Look Up Values'!$AE$2:$AE$2000,0)))),"","EWC error")),"")</f>
        <v/>
      </c>
      <c r="M1670" s="242" t="str" cm="1">
        <f t="array" ref="M1670">IF(AND(G1670&lt;&gt;0,G1670&lt;&gt;""),IF(E1670="","",IF(ISNUMBER(MATCH(SUBSTITUTE(E1670," ",""),SUBSTITUTE('Look Up Values'!$I$2:$I$10," ",""),0)),"","State error")),"")</f>
        <v/>
      </c>
      <c r="N1670" s="242" t="str" cm="1">
        <f t="array" ref="N1670">IF(AND(G1670&lt;&gt;0,G1670&lt;&gt;""),IF(F1670="","",IF(ISNUMBER(MATCH(SUBSTITUTE(F1670," ",""),SUBSTITUTE('Look Up Values'!$W$2:$W$30," ",""),0)),"","D&amp;R error")),"")</f>
        <v/>
      </c>
      <c r="O1670" s="256" t="str">
        <f t="shared" si="51"/>
        <v/>
      </c>
    </row>
    <row r="1671" spans="1:15" ht="15.75">
      <c r="A1671" s="250">
        <v>1664</v>
      </c>
      <c r="B1671" s="208"/>
      <c r="C1671" s="49"/>
      <c r="D1671" s="50"/>
      <c r="E1671" s="50"/>
      <c r="F1671" s="50"/>
      <c r="G1671" s="209"/>
      <c r="H1671" s="48"/>
      <c r="I1671" s="457" t="str">
        <f t="shared" si="50"/>
        <v/>
      </c>
      <c r="J1671" s="241" cm="1">
        <f t="array" ref="J1671">SUMPRODUCT(--(K1671:N1671&lt;&gt;"")) + IF(TRIM(O1671)="",0,LEN(O1671)-LEN(SUBSTITUTE(O1671,",",""))+1)</f>
        <v>0</v>
      </c>
      <c r="K1671" s="242" t="str">
        <f>IF(AND(G1671&lt;&gt;0,G1671&lt;&gt;""),IF(B1671="","",IF(ISNUMBER(MATCH(B1671,'Look Up Values'!$B$2:$B$500,0)),"","Dest. error")),"")</f>
        <v/>
      </c>
      <c r="L1671" s="242" t="str">
        <f>IF(AND(G1671&lt;&gt;0,G1671&lt;&gt;""),IF(C1671="","",IF(AND(ISNUMBER(--LEFT(C1671,FIND(" ",C1671&amp;" ")-1)),OR(LEN(LEFT(C1671,FIND(" ",C1671&amp;" ")-1))=6,LEN(LEFT(C1671,FIND(" ",C1671&amp;" ")-1))=7),OR(ISNUMBER(MATCH(LEFT(C1671,FIND(" ",C1671&amp;" ")-1),'Look Up Values'!$G$2:$G$1000,0)),ISNUMBER(MATCH(LEFT(C1671,FIND(" ",C1671&amp;" ")-1),'Look Up Values'!$AE$2:$AE$2000,0)))),"","EWC error")),"")</f>
        <v/>
      </c>
      <c r="M1671" s="242" t="str" cm="1">
        <f t="array" ref="M1671">IF(AND(G1671&lt;&gt;0,G1671&lt;&gt;""),IF(E1671="","",IF(ISNUMBER(MATCH(SUBSTITUTE(E1671," ",""),SUBSTITUTE('Look Up Values'!$I$2:$I$10," ",""),0)),"","State error")),"")</f>
        <v/>
      </c>
      <c r="N1671" s="242" t="str" cm="1">
        <f t="array" ref="N1671">IF(AND(G1671&lt;&gt;0,G1671&lt;&gt;""),IF(F1671="","",IF(ISNUMBER(MATCH(SUBSTITUTE(F1671," ",""),SUBSTITUTE('Look Up Values'!$W$2:$W$30," ",""),0)),"","D&amp;R error")),"")</f>
        <v/>
      </c>
      <c r="O1671" s="256" t="str">
        <f t="shared" si="51"/>
        <v/>
      </c>
    </row>
    <row r="1672" spans="1:15" ht="15.75">
      <c r="A1672" s="250">
        <v>1665</v>
      </c>
      <c r="B1672" s="208"/>
      <c r="C1672" s="49"/>
      <c r="D1672" s="50"/>
      <c r="E1672" s="50"/>
      <c r="F1672" s="50"/>
      <c r="G1672" s="209"/>
      <c r="H1672" s="48"/>
      <c r="I1672" s="457" t="str">
        <f t="shared" si="50"/>
        <v/>
      </c>
      <c r="J1672" s="241" cm="1">
        <f t="array" ref="J1672">SUMPRODUCT(--(K1672:N1672&lt;&gt;"")) + IF(TRIM(O1672)="",0,LEN(O1672)-LEN(SUBSTITUTE(O1672,",",""))+1)</f>
        <v>0</v>
      </c>
      <c r="K1672" s="242" t="str">
        <f>IF(AND(G1672&lt;&gt;0,G1672&lt;&gt;""),IF(B1672="","",IF(ISNUMBER(MATCH(B1672,'Look Up Values'!$B$2:$B$500,0)),"","Dest. error")),"")</f>
        <v/>
      </c>
      <c r="L1672" s="242" t="str">
        <f>IF(AND(G1672&lt;&gt;0,G1672&lt;&gt;""),IF(C1672="","",IF(AND(ISNUMBER(--LEFT(C1672,FIND(" ",C1672&amp;" ")-1)),OR(LEN(LEFT(C1672,FIND(" ",C1672&amp;" ")-1))=6,LEN(LEFT(C1672,FIND(" ",C1672&amp;" ")-1))=7),OR(ISNUMBER(MATCH(LEFT(C1672,FIND(" ",C1672&amp;" ")-1),'Look Up Values'!$G$2:$G$1000,0)),ISNUMBER(MATCH(LEFT(C1672,FIND(" ",C1672&amp;" ")-1),'Look Up Values'!$AE$2:$AE$2000,0)))),"","EWC error")),"")</f>
        <v/>
      </c>
      <c r="M1672" s="242" t="str" cm="1">
        <f t="array" ref="M1672">IF(AND(G1672&lt;&gt;0,G1672&lt;&gt;""),IF(E1672="","",IF(ISNUMBER(MATCH(SUBSTITUTE(E1672," ",""),SUBSTITUTE('Look Up Values'!$I$2:$I$10," ",""),0)),"","State error")),"")</f>
        <v/>
      </c>
      <c r="N1672" s="242" t="str" cm="1">
        <f t="array" ref="N1672">IF(AND(G1672&lt;&gt;0,G1672&lt;&gt;""),IF(F1672="","",IF(ISNUMBER(MATCH(SUBSTITUTE(F1672," ",""),SUBSTITUTE('Look Up Values'!$W$2:$W$30," ",""),0)),"","D&amp;R error")),"")</f>
        <v/>
      </c>
      <c r="O1672" s="256" t="str">
        <f t="shared" si="51"/>
        <v/>
      </c>
    </row>
    <row r="1673" spans="1:15" ht="15.75">
      <c r="A1673" s="250">
        <v>1666</v>
      </c>
      <c r="B1673" s="208"/>
      <c r="C1673" s="49"/>
      <c r="D1673" s="50"/>
      <c r="E1673" s="50"/>
      <c r="F1673" s="50"/>
      <c r="G1673" s="209"/>
      <c r="H1673" s="48"/>
      <c r="I1673" s="457" t="str">
        <f t="shared" ref="I1673:I1736" si="52">IF(IFERROR(--SUBSTITUTE(J1673,CHAR(160),""),0)&gt;0,A1673,"")</f>
        <v/>
      </c>
      <c r="J1673" s="241" cm="1">
        <f t="array" ref="J1673">SUMPRODUCT(--(K1673:N1673&lt;&gt;"")) + IF(TRIM(O1673)="",0,LEN(O1673)-LEN(SUBSTITUTE(O1673,",",""))+1)</f>
        <v>0</v>
      </c>
      <c r="K1673" s="242" t="str">
        <f>IF(AND(G1673&lt;&gt;0,G1673&lt;&gt;""),IF(B1673="","",IF(ISNUMBER(MATCH(B1673,'Look Up Values'!$B$2:$B$500,0)),"","Dest. error")),"")</f>
        <v/>
      </c>
      <c r="L1673" s="242" t="str">
        <f>IF(AND(G1673&lt;&gt;0,G1673&lt;&gt;""),IF(C1673="","",IF(AND(ISNUMBER(--LEFT(C1673,FIND(" ",C1673&amp;" ")-1)),OR(LEN(LEFT(C1673,FIND(" ",C1673&amp;" ")-1))=6,LEN(LEFT(C1673,FIND(" ",C1673&amp;" ")-1))=7),OR(ISNUMBER(MATCH(LEFT(C1673,FIND(" ",C1673&amp;" ")-1),'Look Up Values'!$G$2:$G$1000,0)),ISNUMBER(MATCH(LEFT(C1673,FIND(" ",C1673&amp;" ")-1),'Look Up Values'!$AE$2:$AE$2000,0)))),"","EWC error")),"")</f>
        <v/>
      </c>
      <c r="M1673" s="242" t="str" cm="1">
        <f t="array" ref="M1673">IF(AND(G1673&lt;&gt;0,G1673&lt;&gt;""),IF(E1673="","",IF(ISNUMBER(MATCH(SUBSTITUTE(E1673," ",""),SUBSTITUTE('Look Up Values'!$I$2:$I$10," ",""),0)),"","State error")),"")</f>
        <v/>
      </c>
      <c r="N1673" s="242" t="str" cm="1">
        <f t="array" ref="N1673">IF(AND(G1673&lt;&gt;0,G1673&lt;&gt;""),IF(F1673="","",IF(ISNUMBER(MATCH(SUBSTITUTE(F1673," ",""),SUBSTITUTE('Look Up Values'!$W$2:$W$30," ",""),0)),"","D&amp;R error")),"")</f>
        <v/>
      </c>
      <c r="O1673" s="256" t="str">
        <f t="shared" ref="O1673:O1736" si="53">IF(OR(G1673="",G1673=0),"",IF((TRIM(SUBSTITUTE(B1673,CHAR(160),""))&amp;TRIM(SUBSTITUTE(C1673,CHAR(160),""))&amp;TRIM(SUBSTITUTE(F1673,CHAR(160),""))&amp;TRIM(SUBSTITUTE(E1673,CHAR(160),"")))&lt;&gt;"",IF((--(TRIM(SUBSTITUTE(B1673,CHAR(160),""))&lt;&gt;"")+--(TRIM(SUBSTITUTE(C1673,CHAR(160),""))&lt;&gt;"")+--(TRIM(SUBSTITUTE(F1673,CHAR(160),""))&lt;&gt;"")+--(TRIM(SUBSTITUTE(E1673,CHAR(160),""))&lt;&gt;""))=4,"",LEFT(IF(TRIM(SUBSTITUTE(B1673,CHAR(160),""))="","Dest, ","")&amp;IF(TRIM(SUBSTITUTE(C1673,CHAR(160),""))="","EWC, ","")&amp;IF(TRIM(SUBSTITUTE(F1673,CHAR(160),""))="","D&amp;R, ","")&amp;IF(TRIM(SUBSTITUTE(E1673,CHAR(160),""))="","State, ",""),LEN(IF(TRIM(SUBSTITUTE(B1673,CHAR(160),""))="","Dest, ","")&amp;IF(TRIM(SUBSTITUTE(C1673,CHAR(160),""))="","EWC, ","")&amp;IF(TRIM(SUBSTITUTE(F1673,CHAR(160),""))="","D&amp;R, ","")&amp;IF(TRIM(SUBSTITUTE(E1673,CHAR(160),""))="","State, ",""))-2)),LEFT(IF(TRIM(SUBSTITUTE(B1673,CHAR(160),""))="","Dest, ","")&amp;IF(TRIM(SUBSTITUTE(C1673,CHAR(160),""))="","EWC, ","")&amp;IF(TRIM(SUBSTITUTE(F1673,CHAR(160),""))="","D&amp;R, ","")&amp;IF(TRIM(SUBSTITUTE(E1673,CHAR(160),""))="","State, ",""),LEN(IF(TRIM(SUBSTITUTE(B1673,CHAR(160),""))="","Dest, ","")&amp;IF(TRIM(SUBSTITUTE(C1673,CHAR(160),""))="","EWC, ","")&amp;IF(TRIM(SUBSTITUTE(F1673,CHAR(160),""))="","D&amp;R, ","")&amp;IF(TRIM(SUBSTITUTE(E1673,CHAR(160),""))="","State, ",""))-2)))</f>
        <v/>
      </c>
    </row>
    <row r="1674" spans="1:15" ht="15.75">
      <c r="A1674" s="250">
        <v>1667</v>
      </c>
      <c r="B1674" s="208"/>
      <c r="C1674" s="49"/>
      <c r="D1674" s="50"/>
      <c r="E1674" s="50"/>
      <c r="F1674" s="50"/>
      <c r="G1674" s="209"/>
      <c r="H1674" s="48"/>
      <c r="I1674" s="457" t="str">
        <f t="shared" si="52"/>
        <v/>
      </c>
      <c r="J1674" s="241" cm="1">
        <f t="array" ref="J1674">SUMPRODUCT(--(K1674:N1674&lt;&gt;"")) + IF(TRIM(O1674)="",0,LEN(O1674)-LEN(SUBSTITUTE(O1674,",",""))+1)</f>
        <v>0</v>
      </c>
      <c r="K1674" s="242" t="str">
        <f>IF(AND(G1674&lt;&gt;0,G1674&lt;&gt;""),IF(B1674="","",IF(ISNUMBER(MATCH(B1674,'Look Up Values'!$B$2:$B$500,0)),"","Dest. error")),"")</f>
        <v/>
      </c>
      <c r="L1674" s="242" t="str">
        <f>IF(AND(G1674&lt;&gt;0,G1674&lt;&gt;""),IF(C1674="","",IF(AND(ISNUMBER(--LEFT(C1674,FIND(" ",C1674&amp;" ")-1)),OR(LEN(LEFT(C1674,FIND(" ",C1674&amp;" ")-1))=6,LEN(LEFT(C1674,FIND(" ",C1674&amp;" ")-1))=7),OR(ISNUMBER(MATCH(LEFT(C1674,FIND(" ",C1674&amp;" ")-1),'Look Up Values'!$G$2:$G$1000,0)),ISNUMBER(MATCH(LEFT(C1674,FIND(" ",C1674&amp;" ")-1),'Look Up Values'!$AE$2:$AE$2000,0)))),"","EWC error")),"")</f>
        <v/>
      </c>
      <c r="M1674" s="242" t="str" cm="1">
        <f t="array" ref="M1674">IF(AND(G1674&lt;&gt;0,G1674&lt;&gt;""),IF(E1674="","",IF(ISNUMBER(MATCH(SUBSTITUTE(E1674," ",""),SUBSTITUTE('Look Up Values'!$I$2:$I$10," ",""),0)),"","State error")),"")</f>
        <v/>
      </c>
      <c r="N1674" s="242" t="str" cm="1">
        <f t="array" ref="N1674">IF(AND(G1674&lt;&gt;0,G1674&lt;&gt;""),IF(F1674="","",IF(ISNUMBER(MATCH(SUBSTITUTE(F1674," ",""),SUBSTITUTE('Look Up Values'!$W$2:$W$30," ",""),0)),"","D&amp;R error")),"")</f>
        <v/>
      </c>
      <c r="O1674" s="256" t="str">
        <f t="shared" si="53"/>
        <v/>
      </c>
    </row>
    <row r="1675" spans="1:15" ht="15.75">
      <c r="A1675" s="250">
        <v>1668</v>
      </c>
      <c r="B1675" s="208"/>
      <c r="C1675" s="49"/>
      <c r="D1675" s="50"/>
      <c r="E1675" s="50"/>
      <c r="F1675" s="50"/>
      <c r="G1675" s="209"/>
      <c r="H1675" s="48"/>
      <c r="I1675" s="457" t="str">
        <f t="shared" si="52"/>
        <v/>
      </c>
      <c r="J1675" s="241" cm="1">
        <f t="array" ref="J1675">SUMPRODUCT(--(K1675:N1675&lt;&gt;"")) + IF(TRIM(O1675)="",0,LEN(O1675)-LEN(SUBSTITUTE(O1675,",",""))+1)</f>
        <v>0</v>
      </c>
      <c r="K1675" s="242" t="str">
        <f>IF(AND(G1675&lt;&gt;0,G1675&lt;&gt;""),IF(B1675="","",IF(ISNUMBER(MATCH(B1675,'Look Up Values'!$B$2:$B$500,0)),"","Dest. error")),"")</f>
        <v/>
      </c>
      <c r="L1675" s="242" t="str">
        <f>IF(AND(G1675&lt;&gt;0,G1675&lt;&gt;""),IF(C1675="","",IF(AND(ISNUMBER(--LEFT(C1675,FIND(" ",C1675&amp;" ")-1)),OR(LEN(LEFT(C1675,FIND(" ",C1675&amp;" ")-1))=6,LEN(LEFT(C1675,FIND(" ",C1675&amp;" ")-1))=7),OR(ISNUMBER(MATCH(LEFT(C1675,FIND(" ",C1675&amp;" ")-1),'Look Up Values'!$G$2:$G$1000,0)),ISNUMBER(MATCH(LEFT(C1675,FIND(" ",C1675&amp;" ")-1),'Look Up Values'!$AE$2:$AE$2000,0)))),"","EWC error")),"")</f>
        <v/>
      </c>
      <c r="M1675" s="242" t="str" cm="1">
        <f t="array" ref="M1675">IF(AND(G1675&lt;&gt;0,G1675&lt;&gt;""),IF(E1675="","",IF(ISNUMBER(MATCH(SUBSTITUTE(E1675," ",""),SUBSTITUTE('Look Up Values'!$I$2:$I$10," ",""),0)),"","State error")),"")</f>
        <v/>
      </c>
      <c r="N1675" s="242" t="str" cm="1">
        <f t="array" ref="N1675">IF(AND(G1675&lt;&gt;0,G1675&lt;&gt;""),IF(F1675="","",IF(ISNUMBER(MATCH(SUBSTITUTE(F1675," ",""),SUBSTITUTE('Look Up Values'!$W$2:$W$30," ",""),0)),"","D&amp;R error")),"")</f>
        <v/>
      </c>
      <c r="O1675" s="256" t="str">
        <f t="shared" si="53"/>
        <v/>
      </c>
    </row>
    <row r="1676" spans="1:15" ht="15.75">
      <c r="A1676" s="250">
        <v>1669</v>
      </c>
      <c r="B1676" s="208"/>
      <c r="C1676" s="49"/>
      <c r="D1676" s="50"/>
      <c r="E1676" s="50"/>
      <c r="F1676" s="50"/>
      <c r="G1676" s="209"/>
      <c r="H1676" s="48"/>
      <c r="I1676" s="457" t="str">
        <f t="shared" si="52"/>
        <v/>
      </c>
      <c r="J1676" s="241" cm="1">
        <f t="array" ref="J1676">SUMPRODUCT(--(K1676:N1676&lt;&gt;"")) + IF(TRIM(O1676)="",0,LEN(O1676)-LEN(SUBSTITUTE(O1676,",",""))+1)</f>
        <v>0</v>
      </c>
      <c r="K1676" s="242" t="str">
        <f>IF(AND(G1676&lt;&gt;0,G1676&lt;&gt;""),IF(B1676="","",IF(ISNUMBER(MATCH(B1676,'Look Up Values'!$B$2:$B$500,0)),"","Dest. error")),"")</f>
        <v/>
      </c>
      <c r="L1676" s="242" t="str">
        <f>IF(AND(G1676&lt;&gt;0,G1676&lt;&gt;""),IF(C1676="","",IF(AND(ISNUMBER(--LEFT(C1676,FIND(" ",C1676&amp;" ")-1)),OR(LEN(LEFT(C1676,FIND(" ",C1676&amp;" ")-1))=6,LEN(LEFT(C1676,FIND(" ",C1676&amp;" ")-1))=7),OR(ISNUMBER(MATCH(LEFT(C1676,FIND(" ",C1676&amp;" ")-1),'Look Up Values'!$G$2:$G$1000,0)),ISNUMBER(MATCH(LEFT(C1676,FIND(" ",C1676&amp;" ")-1),'Look Up Values'!$AE$2:$AE$2000,0)))),"","EWC error")),"")</f>
        <v/>
      </c>
      <c r="M1676" s="242" t="str" cm="1">
        <f t="array" ref="M1676">IF(AND(G1676&lt;&gt;0,G1676&lt;&gt;""),IF(E1676="","",IF(ISNUMBER(MATCH(SUBSTITUTE(E1676," ",""),SUBSTITUTE('Look Up Values'!$I$2:$I$10," ",""),0)),"","State error")),"")</f>
        <v/>
      </c>
      <c r="N1676" s="242" t="str" cm="1">
        <f t="array" ref="N1676">IF(AND(G1676&lt;&gt;0,G1676&lt;&gt;""),IF(F1676="","",IF(ISNUMBER(MATCH(SUBSTITUTE(F1676," ",""),SUBSTITUTE('Look Up Values'!$W$2:$W$30," ",""),0)),"","D&amp;R error")),"")</f>
        <v/>
      </c>
      <c r="O1676" s="256" t="str">
        <f t="shared" si="53"/>
        <v/>
      </c>
    </row>
    <row r="1677" spans="1:15" ht="15.75">
      <c r="A1677" s="250">
        <v>1670</v>
      </c>
      <c r="B1677" s="208"/>
      <c r="C1677" s="49"/>
      <c r="D1677" s="50"/>
      <c r="E1677" s="50"/>
      <c r="F1677" s="50"/>
      <c r="G1677" s="209"/>
      <c r="H1677" s="48"/>
      <c r="I1677" s="457" t="str">
        <f t="shared" si="52"/>
        <v/>
      </c>
      <c r="J1677" s="241" cm="1">
        <f t="array" ref="J1677">SUMPRODUCT(--(K1677:N1677&lt;&gt;"")) + IF(TRIM(O1677)="",0,LEN(O1677)-LEN(SUBSTITUTE(O1677,",",""))+1)</f>
        <v>0</v>
      </c>
      <c r="K1677" s="242" t="str">
        <f>IF(AND(G1677&lt;&gt;0,G1677&lt;&gt;""),IF(B1677="","",IF(ISNUMBER(MATCH(B1677,'Look Up Values'!$B$2:$B$500,0)),"","Dest. error")),"")</f>
        <v/>
      </c>
      <c r="L1677" s="242" t="str">
        <f>IF(AND(G1677&lt;&gt;0,G1677&lt;&gt;""),IF(C1677="","",IF(AND(ISNUMBER(--LEFT(C1677,FIND(" ",C1677&amp;" ")-1)),OR(LEN(LEFT(C1677,FIND(" ",C1677&amp;" ")-1))=6,LEN(LEFT(C1677,FIND(" ",C1677&amp;" ")-1))=7),OR(ISNUMBER(MATCH(LEFT(C1677,FIND(" ",C1677&amp;" ")-1),'Look Up Values'!$G$2:$G$1000,0)),ISNUMBER(MATCH(LEFT(C1677,FIND(" ",C1677&amp;" ")-1),'Look Up Values'!$AE$2:$AE$2000,0)))),"","EWC error")),"")</f>
        <v/>
      </c>
      <c r="M1677" s="242" t="str" cm="1">
        <f t="array" ref="M1677">IF(AND(G1677&lt;&gt;0,G1677&lt;&gt;""),IF(E1677="","",IF(ISNUMBER(MATCH(SUBSTITUTE(E1677," ",""),SUBSTITUTE('Look Up Values'!$I$2:$I$10," ",""),0)),"","State error")),"")</f>
        <v/>
      </c>
      <c r="N1677" s="242" t="str" cm="1">
        <f t="array" ref="N1677">IF(AND(G1677&lt;&gt;0,G1677&lt;&gt;""),IF(F1677="","",IF(ISNUMBER(MATCH(SUBSTITUTE(F1677," ",""),SUBSTITUTE('Look Up Values'!$W$2:$W$30," ",""),0)),"","D&amp;R error")),"")</f>
        <v/>
      </c>
      <c r="O1677" s="256" t="str">
        <f t="shared" si="53"/>
        <v/>
      </c>
    </row>
    <row r="1678" spans="1:15" ht="15.75">
      <c r="A1678" s="250">
        <v>1671</v>
      </c>
      <c r="B1678" s="208"/>
      <c r="C1678" s="49"/>
      <c r="D1678" s="50"/>
      <c r="E1678" s="50"/>
      <c r="F1678" s="50"/>
      <c r="G1678" s="209"/>
      <c r="H1678" s="48"/>
      <c r="I1678" s="457" t="str">
        <f t="shared" si="52"/>
        <v/>
      </c>
      <c r="J1678" s="241" cm="1">
        <f t="array" ref="J1678">SUMPRODUCT(--(K1678:N1678&lt;&gt;"")) + IF(TRIM(O1678)="",0,LEN(O1678)-LEN(SUBSTITUTE(O1678,",",""))+1)</f>
        <v>0</v>
      </c>
      <c r="K1678" s="242" t="str">
        <f>IF(AND(G1678&lt;&gt;0,G1678&lt;&gt;""),IF(B1678="","",IF(ISNUMBER(MATCH(B1678,'Look Up Values'!$B$2:$B$500,0)),"","Dest. error")),"")</f>
        <v/>
      </c>
      <c r="L1678" s="242" t="str">
        <f>IF(AND(G1678&lt;&gt;0,G1678&lt;&gt;""),IF(C1678="","",IF(AND(ISNUMBER(--LEFT(C1678,FIND(" ",C1678&amp;" ")-1)),OR(LEN(LEFT(C1678,FIND(" ",C1678&amp;" ")-1))=6,LEN(LEFT(C1678,FIND(" ",C1678&amp;" ")-1))=7),OR(ISNUMBER(MATCH(LEFT(C1678,FIND(" ",C1678&amp;" ")-1),'Look Up Values'!$G$2:$G$1000,0)),ISNUMBER(MATCH(LEFT(C1678,FIND(" ",C1678&amp;" ")-1),'Look Up Values'!$AE$2:$AE$2000,0)))),"","EWC error")),"")</f>
        <v/>
      </c>
      <c r="M1678" s="242" t="str" cm="1">
        <f t="array" ref="M1678">IF(AND(G1678&lt;&gt;0,G1678&lt;&gt;""),IF(E1678="","",IF(ISNUMBER(MATCH(SUBSTITUTE(E1678," ",""),SUBSTITUTE('Look Up Values'!$I$2:$I$10," ",""),0)),"","State error")),"")</f>
        <v/>
      </c>
      <c r="N1678" s="242" t="str" cm="1">
        <f t="array" ref="N1678">IF(AND(G1678&lt;&gt;0,G1678&lt;&gt;""),IF(F1678="","",IF(ISNUMBER(MATCH(SUBSTITUTE(F1678," ",""),SUBSTITUTE('Look Up Values'!$W$2:$W$30," ",""),0)),"","D&amp;R error")),"")</f>
        <v/>
      </c>
      <c r="O1678" s="256" t="str">
        <f t="shared" si="53"/>
        <v/>
      </c>
    </row>
    <row r="1679" spans="1:15" ht="15.75">
      <c r="A1679" s="250">
        <v>1672</v>
      </c>
      <c r="B1679" s="208"/>
      <c r="C1679" s="49"/>
      <c r="D1679" s="50"/>
      <c r="E1679" s="50"/>
      <c r="F1679" s="50"/>
      <c r="G1679" s="209"/>
      <c r="H1679" s="48"/>
      <c r="I1679" s="457" t="str">
        <f t="shared" si="52"/>
        <v/>
      </c>
      <c r="J1679" s="241" cm="1">
        <f t="array" ref="J1679">SUMPRODUCT(--(K1679:N1679&lt;&gt;"")) + IF(TRIM(O1679)="",0,LEN(O1679)-LEN(SUBSTITUTE(O1679,",",""))+1)</f>
        <v>0</v>
      </c>
      <c r="K1679" s="242" t="str">
        <f>IF(AND(G1679&lt;&gt;0,G1679&lt;&gt;""),IF(B1679="","",IF(ISNUMBER(MATCH(B1679,'Look Up Values'!$B$2:$B$500,0)),"","Dest. error")),"")</f>
        <v/>
      </c>
      <c r="L1679" s="242" t="str">
        <f>IF(AND(G1679&lt;&gt;0,G1679&lt;&gt;""),IF(C1679="","",IF(AND(ISNUMBER(--LEFT(C1679,FIND(" ",C1679&amp;" ")-1)),OR(LEN(LEFT(C1679,FIND(" ",C1679&amp;" ")-1))=6,LEN(LEFT(C1679,FIND(" ",C1679&amp;" ")-1))=7),OR(ISNUMBER(MATCH(LEFT(C1679,FIND(" ",C1679&amp;" ")-1),'Look Up Values'!$G$2:$G$1000,0)),ISNUMBER(MATCH(LEFT(C1679,FIND(" ",C1679&amp;" ")-1),'Look Up Values'!$AE$2:$AE$2000,0)))),"","EWC error")),"")</f>
        <v/>
      </c>
      <c r="M1679" s="242" t="str" cm="1">
        <f t="array" ref="M1679">IF(AND(G1679&lt;&gt;0,G1679&lt;&gt;""),IF(E1679="","",IF(ISNUMBER(MATCH(SUBSTITUTE(E1679," ",""),SUBSTITUTE('Look Up Values'!$I$2:$I$10," ",""),0)),"","State error")),"")</f>
        <v/>
      </c>
      <c r="N1679" s="242" t="str" cm="1">
        <f t="array" ref="N1679">IF(AND(G1679&lt;&gt;0,G1679&lt;&gt;""),IF(F1679="","",IF(ISNUMBER(MATCH(SUBSTITUTE(F1679," ",""),SUBSTITUTE('Look Up Values'!$W$2:$W$30," ",""),0)),"","D&amp;R error")),"")</f>
        <v/>
      </c>
      <c r="O1679" s="256" t="str">
        <f t="shared" si="53"/>
        <v/>
      </c>
    </row>
    <row r="1680" spans="1:15" ht="15.75">
      <c r="A1680" s="250">
        <v>1673</v>
      </c>
      <c r="B1680" s="208"/>
      <c r="C1680" s="49"/>
      <c r="D1680" s="50"/>
      <c r="E1680" s="50"/>
      <c r="F1680" s="50"/>
      <c r="G1680" s="209"/>
      <c r="H1680" s="48"/>
      <c r="I1680" s="457" t="str">
        <f t="shared" si="52"/>
        <v/>
      </c>
      <c r="J1680" s="241" cm="1">
        <f t="array" ref="J1680">SUMPRODUCT(--(K1680:N1680&lt;&gt;"")) + IF(TRIM(O1680)="",0,LEN(O1680)-LEN(SUBSTITUTE(O1680,",",""))+1)</f>
        <v>0</v>
      </c>
      <c r="K1680" s="242" t="str">
        <f>IF(AND(G1680&lt;&gt;0,G1680&lt;&gt;""),IF(B1680="","",IF(ISNUMBER(MATCH(B1680,'Look Up Values'!$B$2:$B$500,0)),"","Dest. error")),"")</f>
        <v/>
      </c>
      <c r="L1680" s="242" t="str">
        <f>IF(AND(G1680&lt;&gt;0,G1680&lt;&gt;""),IF(C1680="","",IF(AND(ISNUMBER(--LEFT(C1680,FIND(" ",C1680&amp;" ")-1)),OR(LEN(LEFT(C1680,FIND(" ",C1680&amp;" ")-1))=6,LEN(LEFT(C1680,FIND(" ",C1680&amp;" ")-1))=7),OR(ISNUMBER(MATCH(LEFT(C1680,FIND(" ",C1680&amp;" ")-1),'Look Up Values'!$G$2:$G$1000,0)),ISNUMBER(MATCH(LEFT(C1680,FIND(" ",C1680&amp;" ")-1),'Look Up Values'!$AE$2:$AE$2000,0)))),"","EWC error")),"")</f>
        <v/>
      </c>
      <c r="M1680" s="242" t="str" cm="1">
        <f t="array" ref="M1680">IF(AND(G1680&lt;&gt;0,G1680&lt;&gt;""),IF(E1680="","",IF(ISNUMBER(MATCH(SUBSTITUTE(E1680," ",""),SUBSTITUTE('Look Up Values'!$I$2:$I$10," ",""),0)),"","State error")),"")</f>
        <v/>
      </c>
      <c r="N1680" s="242" t="str" cm="1">
        <f t="array" ref="N1680">IF(AND(G1680&lt;&gt;0,G1680&lt;&gt;""),IF(F1680="","",IF(ISNUMBER(MATCH(SUBSTITUTE(F1680," ",""),SUBSTITUTE('Look Up Values'!$W$2:$W$30," ",""),0)),"","D&amp;R error")),"")</f>
        <v/>
      </c>
      <c r="O1680" s="256" t="str">
        <f t="shared" si="53"/>
        <v/>
      </c>
    </row>
    <row r="1681" spans="1:15" ht="15.75">
      <c r="A1681" s="250">
        <v>1674</v>
      </c>
      <c r="B1681" s="208"/>
      <c r="C1681" s="49"/>
      <c r="D1681" s="50"/>
      <c r="E1681" s="50"/>
      <c r="F1681" s="50"/>
      <c r="G1681" s="209"/>
      <c r="H1681" s="48"/>
      <c r="I1681" s="457" t="str">
        <f t="shared" si="52"/>
        <v/>
      </c>
      <c r="J1681" s="241" cm="1">
        <f t="array" ref="J1681">SUMPRODUCT(--(K1681:N1681&lt;&gt;"")) + IF(TRIM(O1681)="",0,LEN(O1681)-LEN(SUBSTITUTE(O1681,",",""))+1)</f>
        <v>0</v>
      </c>
      <c r="K1681" s="242" t="str">
        <f>IF(AND(G1681&lt;&gt;0,G1681&lt;&gt;""),IF(B1681="","",IF(ISNUMBER(MATCH(B1681,'Look Up Values'!$B$2:$B$500,0)),"","Dest. error")),"")</f>
        <v/>
      </c>
      <c r="L1681" s="242" t="str">
        <f>IF(AND(G1681&lt;&gt;0,G1681&lt;&gt;""),IF(C1681="","",IF(AND(ISNUMBER(--LEFT(C1681,FIND(" ",C1681&amp;" ")-1)),OR(LEN(LEFT(C1681,FIND(" ",C1681&amp;" ")-1))=6,LEN(LEFT(C1681,FIND(" ",C1681&amp;" ")-1))=7),OR(ISNUMBER(MATCH(LEFT(C1681,FIND(" ",C1681&amp;" ")-1),'Look Up Values'!$G$2:$G$1000,0)),ISNUMBER(MATCH(LEFT(C1681,FIND(" ",C1681&amp;" ")-1),'Look Up Values'!$AE$2:$AE$2000,0)))),"","EWC error")),"")</f>
        <v/>
      </c>
      <c r="M1681" s="242" t="str" cm="1">
        <f t="array" ref="M1681">IF(AND(G1681&lt;&gt;0,G1681&lt;&gt;""),IF(E1681="","",IF(ISNUMBER(MATCH(SUBSTITUTE(E1681," ",""),SUBSTITUTE('Look Up Values'!$I$2:$I$10," ",""),0)),"","State error")),"")</f>
        <v/>
      </c>
      <c r="N1681" s="242" t="str" cm="1">
        <f t="array" ref="N1681">IF(AND(G1681&lt;&gt;0,G1681&lt;&gt;""),IF(F1681="","",IF(ISNUMBER(MATCH(SUBSTITUTE(F1681," ",""),SUBSTITUTE('Look Up Values'!$W$2:$W$30," ",""),0)),"","D&amp;R error")),"")</f>
        <v/>
      </c>
      <c r="O1681" s="256" t="str">
        <f t="shared" si="53"/>
        <v/>
      </c>
    </row>
    <row r="1682" spans="1:15" ht="15.75">
      <c r="A1682" s="250">
        <v>1675</v>
      </c>
      <c r="B1682" s="208"/>
      <c r="C1682" s="49"/>
      <c r="D1682" s="50"/>
      <c r="E1682" s="50"/>
      <c r="F1682" s="50"/>
      <c r="G1682" s="209"/>
      <c r="H1682" s="48"/>
      <c r="I1682" s="457" t="str">
        <f t="shared" si="52"/>
        <v/>
      </c>
      <c r="J1682" s="241" cm="1">
        <f t="array" ref="J1682">SUMPRODUCT(--(K1682:N1682&lt;&gt;"")) + IF(TRIM(O1682)="",0,LEN(O1682)-LEN(SUBSTITUTE(O1682,",",""))+1)</f>
        <v>0</v>
      </c>
      <c r="K1682" s="242" t="str">
        <f>IF(AND(G1682&lt;&gt;0,G1682&lt;&gt;""),IF(B1682="","",IF(ISNUMBER(MATCH(B1682,'Look Up Values'!$B$2:$B$500,0)),"","Dest. error")),"")</f>
        <v/>
      </c>
      <c r="L1682" s="242" t="str">
        <f>IF(AND(G1682&lt;&gt;0,G1682&lt;&gt;""),IF(C1682="","",IF(AND(ISNUMBER(--LEFT(C1682,FIND(" ",C1682&amp;" ")-1)),OR(LEN(LEFT(C1682,FIND(" ",C1682&amp;" ")-1))=6,LEN(LEFT(C1682,FIND(" ",C1682&amp;" ")-1))=7),OR(ISNUMBER(MATCH(LEFT(C1682,FIND(" ",C1682&amp;" ")-1),'Look Up Values'!$G$2:$G$1000,0)),ISNUMBER(MATCH(LEFT(C1682,FIND(" ",C1682&amp;" ")-1),'Look Up Values'!$AE$2:$AE$2000,0)))),"","EWC error")),"")</f>
        <v/>
      </c>
      <c r="M1682" s="242" t="str" cm="1">
        <f t="array" ref="M1682">IF(AND(G1682&lt;&gt;0,G1682&lt;&gt;""),IF(E1682="","",IF(ISNUMBER(MATCH(SUBSTITUTE(E1682," ",""),SUBSTITUTE('Look Up Values'!$I$2:$I$10," ",""),0)),"","State error")),"")</f>
        <v/>
      </c>
      <c r="N1682" s="242" t="str" cm="1">
        <f t="array" ref="N1682">IF(AND(G1682&lt;&gt;0,G1682&lt;&gt;""),IF(F1682="","",IF(ISNUMBER(MATCH(SUBSTITUTE(F1682," ",""),SUBSTITUTE('Look Up Values'!$W$2:$W$30," ",""),0)),"","D&amp;R error")),"")</f>
        <v/>
      </c>
      <c r="O1682" s="256" t="str">
        <f t="shared" si="53"/>
        <v/>
      </c>
    </row>
    <row r="1683" spans="1:15" ht="15.75">
      <c r="A1683" s="250">
        <v>1676</v>
      </c>
      <c r="B1683" s="208"/>
      <c r="C1683" s="49"/>
      <c r="D1683" s="50"/>
      <c r="E1683" s="50"/>
      <c r="F1683" s="50"/>
      <c r="G1683" s="209"/>
      <c r="H1683" s="48"/>
      <c r="I1683" s="457" t="str">
        <f t="shared" si="52"/>
        <v/>
      </c>
      <c r="J1683" s="241" cm="1">
        <f t="array" ref="J1683">SUMPRODUCT(--(K1683:N1683&lt;&gt;"")) + IF(TRIM(O1683)="",0,LEN(O1683)-LEN(SUBSTITUTE(O1683,",",""))+1)</f>
        <v>0</v>
      </c>
      <c r="K1683" s="242" t="str">
        <f>IF(AND(G1683&lt;&gt;0,G1683&lt;&gt;""),IF(B1683="","",IF(ISNUMBER(MATCH(B1683,'Look Up Values'!$B$2:$B$500,0)),"","Dest. error")),"")</f>
        <v/>
      </c>
      <c r="L1683" s="242" t="str">
        <f>IF(AND(G1683&lt;&gt;0,G1683&lt;&gt;""),IF(C1683="","",IF(AND(ISNUMBER(--LEFT(C1683,FIND(" ",C1683&amp;" ")-1)),OR(LEN(LEFT(C1683,FIND(" ",C1683&amp;" ")-1))=6,LEN(LEFT(C1683,FIND(" ",C1683&amp;" ")-1))=7),OR(ISNUMBER(MATCH(LEFT(C1683,FIND(" ",C1683&amp;" ")-1),'Look Up Values'!$G$2:$G$1000,0)),ISNUMBER(MATCH(LEFT(C1683,FIND(" ",C1683&amp;" ")-1),'Look Up Values'!$AE$2:$AE$2000,0)))),"","EWC error")),"")</f>
        <v/>
      </c>
      <c r="M1683" s="242" t="str" cm="1">
        <f t="array" ref="M1683">IF(AND(G1683&lt;&gt;0,G1683&lt;&gt;""),IF(E1683="","",IF(ISNUMBER(MATCH(SUBSTITUTE(E1683," ",""),SUBSTITUTE('Look Up Values'!$I$2:$I$10," ",""),0)),"","State error")),"")</f>
        <v/>
      </c>
      <c r="N1683" s="242" t="str" cm="1">
        <f t="array" ref="N1683">IF(AND(G1683&lt;&gt;0,G1683&lt;&gt;""),IF(F1683="","",IF(ISNUMBER(MATCH(SUBSTITUTE(F1683," ",""),SUBSTITUTE('Look Up Values'!$W$2:$W$30," ",""),0)),"","D&amp;R error")),"")</f>
        <v/>
      </c>
      <c r="O1683" s="256" t="str">
        <f t="shared" si="53"/>
        <v/>
      </c>
    </row>
    <row r="1684" spans="1:15" ht="15.75">
      <c r="A1684" s="250">
        <v>1677</v>
      </c>
      <c r="B1684" s="208"/>
      <c r="C1684" s="49"/>
      <c r="D1684" s="50"/>
      <c r="E1684" s="50"/>
      <c r="F1684" s="50"/>
      <c r="G1684" s="209"/>
      <c r="H1684" s="48"/>
      <c r="I1684" s="457" t="str">
        <f t="shared" si="52"/>
        <v/>
      </c>
      <c r="J1684" s="241" cm="1">
        <f t="array" ref="J1684">SUMPRODUCT(--(K1684:N1684&lt;&gt;"")) + IF(TRIM(O1684)="",0,LEN(O1684)-LEN(SUBSTITUTE(O1684,",",""))+1)</f>
        <v>0</v>
      </c>
      <c r="K1684" s="242" t="str">
        <f>IF(AND(G1684&lt;&gt;0,G1684&lt;&gt;""),IF(B1684="","",IF(ISNUMBER(MATCH(B1684,'Look Up Values'!$B$2:$B$500,0)),"","Dest. error")),"")</f>
        <v/>
      </c>
      <c r="L1684" s="242" t="str">
        <f>IF(AND(G1684&lt;&gt;0,G1684&lt;&gt;""),IF(C1684="","",IF(AND(ISNUMBER(--LEFT(C1684,FIND(" ",C1684&amp;" ")-1)),OR(LEN(LEFT(C1684,FIND(" ",C1684&amp;" ")-1))=6,LEN(LEFT(C1684,FIND(" ",C1684&amp;" ")-1))=7),OR(ISNUMBER(MATCH(LEFT(C1684,FIND(" ",C1684&amp;" ")-1),'Look Up Values'!$G$2:$G$1000,0)),ISNUMBER(MATCH(LEFT(C1684,FIND(" ",C1684&amp;" ")-1),'Look Up Values'!$AE$2:$AE$2000,0)))),"","EWC error")),"")</f>
        <v/>
      </c>
      <c r="M1684" s="242" t="str" cm="1">
        <f t="array" ref="M1684">IF(AND(G1684&lt;&gt;0,G1684&lt;&gt;""),IF(E1684="","",IF(ISNUMBER(MATCH(SUBSTITUTE(E1684," ",""),SUBSTITUTE('Look Up Values'!$I$2:$I$10," ",""),0)),"","State error")),"")</f>
        <v/>
      </c>
      <c r="N1684" s="242" t="str" cm="1">
        <f t="array" ref="N1684">IF(AND(G1684&lt;&gt;0,G1684&lt;&gt;""),IF(F1684="","",IF(ISNUMBER(MATCH(SUBSTITUTE(F1684," ",""),SUBSTITUTE('Look Up Values'!$W$2:$W$30," ",""),0)),"","D&amp;R error")),"")</f>
        <v/>
      </c>
      <c r="O1684" s="256" t="str">
        <f t="shared" si="53"/>
        <v/>
      </c>
    </row>
    <row r="1685" spans="1:15" ht="15.75">
      <c r="A1685" s="250">
        <v>1678</v>
      </c>
      <c r="B1685" s="208"/>
      <c r="C1685" s="49"/>
      <c r="D1685" s="50"/>
      <c r="E1685" s="50"/>
      <c r="F1685" s="50"/>
      <c r="G1685" s="209"/>
      <c r="H1685" s="48"/>
      <c r="I1685" s="457" t="str">
        <f t="shared" si="52"/>
        <v/>
      </c>
      <c r="J1685" s="241" cm="1">
        <f t="array" ref="J1685">SUMPRODUCT(--(K1685:N1685&lt;&gt;"")) + IF(TRIM(O1685)="",0,LEN(O1685)-LEN(SUBSTITUTE(O1685,",",""))+1)</f>
        <v>0</v>
      </c>
      <c r="K1685" s="242" t="str">
        <f>IF(AND(G1685&lt;&gt;0,G1685&lt;&gt;""),IF(B1685="","",IF(ISNUMBER(MATCH(B1685,'Look Up Values'!$B$2:$B$500,0)),"","Dest. error")),"")</f>
        <v/>
      </c>
      <c r="L1685" s="242" t="str">
        <f>IF(AND(G1685&lt;&gt;0,G1685&lt;&gt;""),IF(C1685="","",IF(AND(ISNUMBER(--LEFT(C1685,FIND(" ",C1685&amp;" ")-1)),OR(LEN(LEFT(C1685,FIND(" ",C1685&amp;" ")-1))=6,LEN(LEFT(C1685,FIND(" ",C1685&amp;" ")-1))=7),OR(ISNUMBER(MATCH(LEFT(C1685,FIND(" ",C1685&amp;" ")-1),'Look Up Values'!$G$2:$G$1000,0)),ISNUMBER(MATCH(LEFT(C1685,FIND(" ",C1685&amp;" ")-1),'Look Up Values'!$AE$2:$AE$2000,0)))),"","EWC error")),"")</f>
        <v/>
      </c>
      <c r="M1685" s="242" t="str" cm="1">
        <f t="array" ref="M1685">IF(AND(G1685&lt;&gt;0,G1685&lt;&gt;""),IF(E1685="","",IF(ISNUMBER(MATCH(SUBSTITUTE(E1685," ",""),SUBSTITUTE('Look Up Values'!$I$2:$I$10," ",""),0)),"","State error")),"")</f>
        <v/>
      </c>
      <c r="N1685" s="242" t="str" cm="1">
        <f t="array" ref="N1685">IF(AND(G1685&lt;&gt;0,G1685&lt;&gt;""),IF(F1685="","",IF(ISNUMBER(MATCH(SUBSTITUTE(F1685," ",""),SUBSTITUTE('Look Up Values'!$W$2:$W$30," ",""),0)),"","D&amp;R error")),"")</f>
        <v/>
      </c>
      <c r="O1685" s="256" t="str">
        <f t="shared" si="53"/>
        <v/>
      </c>
    </row>
    <row r="1686" spans="1:15" ht="15.75">
      <c r="A1686" s="250">
        <v>1679</v>
      </c>
      <c r="B1686" s="208"/>
      <c r="C1686" s="49"/>
      <c r="D1686" s="50"/>
      <c r="E1686" s="50"/>
      <c r="F1686" s="50"/>
      <c r="G1686" s="209"/>
      <c r="H1686" s="48"/>
      <c r="I1686" s="457" t="str">
        <f t="shared" si="52"/>
        <v/>
      </c>
      <c r="J1686" s="241" cm="1">
        <f t="array" ref="J1686">SUMPRODUCT(--(K1686:N1686&lt;&gt;"")) + IF(TRIM(O1686)="",0,LEN(O1686)-LEN(SUBSTITUTE(O1686,",",""))+1)</f>
        <v>0</v>
      </c>
      <c r="K1686" s="242" t="str">
        <f>IF(AND(G1686&lt;&gt;0,G1686&lt;&gt;""),IF(B1686="","",IF(ISNUMBER(MATCH(B1686,'Look Up Values'!$B$2:$B$500,0)),"","Dest. error")),"")</f>
        <v/>
      </c>
      <c r="L1686" s="242" t="str">
        <f>IF(AND(G1686&lt;&gt;0,G1686&lt;&gt;""),IF(C1686="","",IF(AND(ISNUMBER(--LEFT(C1686,FIND(" ",C1686&amp;" ")-1)),OR(LEN(LEFT(C1686,FIND(" ",C1686&amp;" ")-1))=6,LEN(LEFT(C1686,FIND(" ",C1686&amp;" ")-1))=7),OR(ISNUMBER(MATCH(LEFT(C1686,FIND(" ",C1686&amp;" ")-1),'Look Up Values'!$G$2:$G$1000,0)),ISNUMBER(MATCH(LEFT(C1686,FIND(" ",C1686&amp;" ")-1),'Look Up Values'!$AE$2:$AE$2000,0)))),"","EWC error")),"")</f>
        <v/>
      </c>
      <c r="M1686" s="242" t="str" cm="1">
        <f t="array" ref="M1686">IF(AND(G1686&lt;&gt;0,G1686&lt;&gt;""),IF(E1686="","",IF(ISNUMBER(MATCH(SUBSTITUTE(E1686," ",""),SUBSTITUTE('Look Up Values'!$I$2:$I$10," ",""),0)),"","State error")),"")</f>
        <v/>
      </c>
      <c r="N1686" s="242" t="str" cm="1">
        <f t="array" ref="N1686">IF(AND(G1686&lt;&gt;0,G1686&lt;&gt;""),IF(F1686="","",IF(ISNUMBER(MATCH(SUBSTITUTE(F1686," ",""),SUBSTITUTE('Look Up Values'!$W$2:$W$30," ",""),0)),"","D&amp;R error")),"")</f>
        <v/>
      </c>
      <c r="O1686" s="256" t="str">
        <f t="shared" si="53"/>
        <v/>
      </c>
    </row>
    <row r="1687" spans="1:15" ht="15.75">
      <c r="A1687" s="250">
        <v>1680</v>
      </c>
      <c r="B1687" s="208"/>
      <c r="C1687" s="49"/>
      <c r="D1687" s="50"/>
      <c r="E1687" s="50"/>
      <c r="F1687" s="50"/>
      <c r="G1687" s="209"/>
      <c r="H1687" s="48"/>
      <c r="I1687" s="457" t="str">
        <f t="shared" si="52"/>
        <v/>
      </c>
      <c r="J1687" s="241" cm="1">
        <f t="array" ref="J1687">SUMPRODUCT(--(K1687:N1687&lt;&gt;"")) + IF(TRIM(O1687)="",0,LEN(O1687)-LEN(SUBSTITUTE(O1687,",",""))+1)</f>
        <v>0</v>
      </c>
      <c r="K1687" s="242" t="str">
        <f>IF(AND(G1687&lt;&gt;0,G1687&lt;&gt;""),IF(B1687="","",IF(ISNUMBER(MATCH(B1687,'Look Up Values'!$B$2:$B$500,0)),"","Dest. error")),"")</f>
        <v/>
      </c>
      <c r="L1687" s="242" t="str">
        <f>IF(AND(G1687&lt;&gt;0,G1687&lt;&gt;""),IF(C1687="","",IF(AND(ISNUMBER(--LEFT(C1687,FIND(" ",C1687&amp;" ")-1)),OR(LEN(LEFT(C1687,FIND(" ",C1687&amp;" ")-1))=6,LEN(LEFT(C1687,FIND(" ",C1687&amp;" ")-1))=7),OR(ISNUMBER(MATCH(LEFT(C1687,FIND(" ",C1687&amp;" ")-1),'Look Up Values'!$G$2:$G$1000,0)),ISNUMBER(MATCH(LEFT(C1687,FIND(" ",C1687&amp;" ")-1),'Look Up Values'!$AE$2:$AE$2000,0)))),"","EWC error")),"")</f>
        <v/>
      </c>
      <c r="M1687" s="242" t="str" cm="1">
        <f t="array" ref="M1687">IF(AND(G1687&lt;&gt;0,G1687&lt;&gt;""),IF(E1687="","",IF(ISNUMBER(MATCH(SUBSTITUTE(E1687," ",""),SUBSTITUTE('Look Up Values'!$I$2:$I$10," ",""),0)),"","State error")),"")</f>
        <v/>
      </c>
      <c r="N1687" s="242" t="str" cm="1">
        <f t="array" ref="N1687">IF(AND(G1687&lt;&gt;0,G1687&lt;&gt;""),IF(F1687="","",IF(ISNUMBER(MATCH(SUBSTITUTE(F1687," ",""),SUBSTITUTE('Look Up Values'!$W$2:$W$30," ",""),0)),"","D&amp;R error")),"")</f>
        <v/>
      </c>
      <c r="O1687" s="256" t="str">
        <f t="shared" si="53"/>
        <v/>
      </c>
    </row>
    <row r="1688" spans="1:15" ht="15.75">
      <c r="A1688" s="250">
        <v>1681</v>
      </c>
      <c r="B1688" s="208"/>
      <c r="C1688" s="49"/>
      <c r="D1688" s="50"/>
      <c r="E1688" s="50"/>
      <c r="F1688" s="50"/>
      <c r="G1688" s="209"/>
      <c r="H1688" s="48"/>
      <c r="I1688" s="457" t="str">
        <f t="shared" si="52"/>
        <v/>
      </c>
      <c r="J1688" s="241" cm="1">
        <f t="array" ref="J1688">SUMPRODUCT(--(K1688:N1688&lt;&gt;"")) + IF(TRIM(O1688)="",0,LEN(O1688)-LEN(SUBSTITUTE(O1688,",",""))+1)</f>
        <v>0</v>
      </c>
      <c r="K1688" s="242" t="str">
        <f>IF(AND(G1688&lt;&gt;0,G1688&lt;&gt;""),IF(B1688="","",IF(ISNUMBER(MATCH(B1688,'Look Up Values'!$B$2:$B$500,0)),"","Dest. error")),"")</f>
        <v/>
      </c>
      <c r="L1688" s="242" t="str">
        <f>IF(AND(G1688&lt;&gt;0,G1688&lt;&gt;""),IF(C1688="","",IF(AND(ISNUMBER(--LEFT(C1688,FIND(" ",C1688&amp;" ")-1)),OR(LEN(LEFT(C1688,FIND(" ",C1688&amp;" ")-1))=6,LEN(LEFT(C1688,FIND(" ",C1688&amp;" ")-1))=7),OR(ISNUMBER(MATCH(LEFT(C1688,FIND(" ",C1688&amp;" ")-1),'Look Up Values'!$G$2:$G$1000,0)),ISNUMBER(MATCH(LEFT(C1688,FIND(" ",C1688&amp;" ")-1),'Look Up Values'!$AE$2:$AE$2000,0)))),"","EWC error")),"")</f>
        <v/>
      </c>
      <c r="M1688" s="242" t="str" cm="1">
        <f t="array" ref="M1688">IF(AND(G1688&lt;&gt;0,G1688&lt;&gt;""),IF(E1688="","",IF(ISNUMBER(MATCH(SUBSTITUTE(E1688," ",""),SUBSTITUTE('Look Up Values'!$I$2:$I$10," ",""),0)),"","State error")),"")</f>
        <v/>
      </c>
      <c r="N1688" s="242" t="str" cm="1">
        <f t="array" ref="N1688">IF(AND(G1688&lt;&gt;0,G1688&lt;&gt;""),IF(F1688="","",IF(ISNUMBER(MATCH(SUBSTITUTE(F1688," ",""),SUBSTITUTE('Look Up Values'!$W$2:$W$30," ",""),0)),"","D&amp;R error")),"")</f>
        <v/>
      </c>
      <c r="O1688" s="256" t="str">
        <f t="shared" si="53"/>
        <v/>
      </c>
    </row>
    <row r="1689" spans="1:15" ht="15.75">
      <c r="A1689" s="250">
        <v>1682</v>
      </c>
      <c r="B1689" s="208"/>
      <c r="C1689" s="49"/>
      <c r="D1689" s="50"/>
      <c r="E1689" s="50"/>
      <c r="F1689" s="50"/>
      <c r="G1689" s="209"/>
      <c r="H1689" s="48"/>
      <c r="I1689" s="457" t="str">
        <f t="shared" si="52"/>
        <v/>
      </c>
      <c r="J1689" s="241" cm="1">
        <f t="array" ref="J1689">SUMPRODUCT(--(K1689:N1689&lt;&gt;"")) + IF(TRIM(O1689)="",0,LEN(O1689)-LEN(SUBSTITUTE(O1689,",",""))+1)</f>
        <v>0</v>
      </c>
      <c r="K1689" s="242" t="str">
        <f>IF(AND(G1689&lt;&gt;0,G1689&lt;&gt;""),IF(B1689="","",IF(ISNUMBER(MATCH(B1689,'Look Up Values'!$B$2:$B$500,0)),"","Dest. error")),"")</f>
        <v/>
      </c>
      <c r="L1689" s="242" t="str">
        <f>IF(AND(G1689&lt;&gt;0,G1689&lt;&gt;""),IF(C1689="","",IF(AND(ISNUMBER(--LEFT(C1689,FIND(" ",C1689&amp;" ")-1)),OR(LEN(LEFT(C1689,FIND(" ",C1689&amp;" ")-1))=6,LEN(LEFT(C1689,FIND(" ",C1689&amp;" ")-1))=7),OR(ISNUMBER(MATCH(LEFT(C1689,FIND(" ",C1689&amp;" ")-1),'Look Up Values'!$G$2:$G$1000,0)),ISNUMBER(MATCH(LEFT(C1689,FIND(" ",C1689&amp;" ")-1),'Look Up Values'!$AE$2:$AE$2000,0)))),"","EWC error")),"")</f>
        <v/>
      </c>
      <c r="M1689" s="242" t="str" cm="1">
        <f t="array" ref="M1689">IF(AND(G1689&lt;&gt;0,G1689&lt;&gt;""),IF(E1689="","",IF(ISNUMBER(MATCH(SUBSTITUTE(E1689," ",""),SUBSTITUTE('Look Up Values'!$I$2:$I$10," ",""),0)),"","State error")),"")</f>
        <v/>
      </c>
      <c r="N1689" s="242" t="str" cm="1">
        <f t="array" ref="N1689">IF(AND(G1689&lt;&gt;0,G1689&lt;&gt;""),IF(F1689="","",IF(ISNUMBER(MATCH(SUBSTITUTE(F1689," ",""),SUBSTITUTE('Look Up Values'!$W$2:$W$30," ",""),0)),"","D&amp;R error")),"")</f>
        <v/>
      </c>
      <c r="O1689" s="256" t="str">
        <f t="shared" si="53"/>
        <v/>
      </c>
    </row>
    <row r="1690" spans="1:15" ht="15.75">
      <c r="A1690" s="250">
        <v>1683</v>
      </c>
      <c r="B1690" s="208"/>
      <c r="C1690" s="49"/>
      <c r="D1690" s="50"/>
      <c r="E1690" s="50"/>
      <c r="F1690" s="50"/>
      <c r="G1690" s="209"/>
      <c r="H1690" s="48"/>
      <c r="I1690" s="457" t="str">
        <f t="shared" si="52"/>
        <v/>
      </c>
      <c r="J1690" s="241" cm="1">
        <f t="array" ref="J1690">SUMPRODUCT(--(K1690:N1690&lt;&gt;"")) + IF(TRIM(O1690)="",0,LEN(O1690)-LEN(SUBSTITUTE(O1690,",",""))+1)</f>
        <v>0</v>
      </c>
      <c r="K1690" s="242" t="str">
        <f>IF(AND(G1690&lt;&gt;0,G1690&lt;&gt;""),IF(B1690="","",IF(ISNUMBER(MATCH(B1690,'Look Up Values'!$B$2:$B$500,0)),"","Dest. error")),"")</f>
        <v/>
      </c>
      <c r="L1690" s="242" t="str">
        <f>IF(AND(G1690&lt;&gt;0,G1690&lt;&gt;""),IF(C1690="","",IF(AND(ISNUMBER(--LEFT(C1690,FIND(" ",C1690&amp;" ")-1)),OR(LEN(LEFT(C1690,FIND(" ",C1690&amp;" ")-1))=6,LEN(LEFT(C1690,FIND(" ",C1690&amp;" ")-1))=7),OR(ISNUMBER(MATCH(LEFT(C1690,FIND(" ",C1690&amp;" ")-1),'Look Up Values'!$G$2:$G$1000,0)),ISNUMBER(MATCH(LEFT(C1690,FIND(" ",C1690&amp;" ")-1),'Look Up Values'!$AE$2:$AE$2000,0)))),"","EWC error")),"")</f>
        <v/>
      </c>
      <c r="M1690" s="242" t="str" cm="1">
        <f t="array" ref="M1690">IF(AND(G1690&lt;&gt;0,G1690&lt;&gt;""),IF(E1690="","",IF(ISNUMBER(MATCH(SUBSTITUTE(E1690," ",""),SUBSTITUTE('Look Up Values'!$I$2:$I$10," ",""),0)),"","State error")),"")</f>
        <v/>
      </c>
      <c r="N1690" s="242" t="str" cm="1">
        <f t="array" ref="N1690">IF(AND(G1690&lt;&gt;0,G1690&lt;&gt;""),IF(F1690="","",IF(ISNUMBER(MATCH(SUBSTITUTE(F1690," ",""),SUBSTITUTE('Look Up Values'!$W$2:$W$30," ",""),0)),"","D&amp;R error")),"")</f>
        <v/>
      </c>
      <c r="O1690" s="256" t="str">
        <f t="shared" si="53"/>
        <v/>
      </c>
    </row>
    <row r="1691" spans="1:15" ht="15.75">
      <c r="A1691" s="250">
        <v>1684</v>
      </c>
      <c r="B1691" s="208"/>
      <c r="C1691" s="49"/>
      <c r="D1691" s="50"/>
      <c r="E1691" s="50"/>
      <c r="F1691" s="50"/>
      <c r="G1691" s="209"/>
      <c r="H1691" s="48"/>
      <c r="I1691" s="457" t="str">
        <f t="shared" si="52"/>
        <v/>
      </c>
      <c r="J1691" s="241" cm="1">
        <f t="array" ref="J1691">SUMPRODUCT(--(K1691:N1691&lt;&gt;"")) + IF(TRIM(O1691)="",0,LEN(O1691)-LEN(SUBSTITUTE(O1691,",",""))+1)</f>
        <v>0</v>
      </c>
      <c r="K1691" s="242" t="str">
        <f>IF(AND(G1691&lt;&gt;0,G1691&lt;&gt;""),IF(B1691="","",IF(ISNUMBER(MATCH(B1691,'Look Up Values'!$B$2:$B$500,0)),"","Dest. error")),"")</f>
        <v/>
      </c>
      <c r="L1691" s="242" t="str">
        <f>IF(AND(G1691&lt;&gt;0,G1691&lt;&gt;""),IF(C1691="","",IF(AND(ISNUMBER(--LEFT(C1691,FIND(" ",C1691&amp;" ")-1)),OR(LEN(LEFT(C1691,FIND(" ",C1691&amp;" ")-1))=6,LEN(LEFT(C1691,FIND(" ",C1691&amp;" ")-1))=7),OR(ISNUMBER(MATCH(LEFT(C1691,FIND(" ",C1691&amp;" ")-1),'Look Up Values'!$G$2:$G$1000,0)),ISNUMBER(MATCH(LEFT(C1691,FIND(" ",C1691&amp;" ")-1),'Look Up Values'!$AE$2:$AE$2000,0)))),"","EWC error")),"")</f>
        <v/>
      </c>
      <c r="M1691" s="242" t="str" cm="1">
        <f t="array" ref="M1691">IF(AND(G1691&lt;&gt;0,G1691&lt;&gt;""),IF(E1691="","",IF(ISNUMBER(MATCH(SUBSTITUTE(E1691," ",""),SUBSTITUTE('Look Up Values'!$I$2:$I$10," ",""),0)),"","State error")),"")</f>
        <v/>
      </c>
      <c r="N1691" s="242" t="str" cm="1">
        <f t="array" ref="N1691">IF(AND(G1691&lt;&gt;0,G1691&lt;&gt;""),IF(F1691="","",IF(ISNUMBER(MATCH(SUBSTITUTE(F1691," ",""),SUBSTITUTE('Look Up Values'!$W$2:$W$30," ",""),0)),"","D&amp;R error")),"")</f>
        <v/>
      </c>
      <c r="O1691" s="256" t="str">
        <f t="shared" si="53"/>
        <v/>
      </c>
    </row>
    <row r="1692" spans="1:15" ht="15.75">
      <c r="A1692" s="250">
        <v>1685</v>
      </c>
      <c r="B1692" s="208"/>
      <c r="C1692" s="49"/>
      <c r="D1692" s="50"/>
      <c r="E1692" s="50"/>
      <c r="F1692" s="50"/>
      <c r="G1692" s="209"/>
      <c r="H1692" s="48"/>
      <c r="I1692" s="457" t="str">
        <f t="shared" si="52"/>
        <v/>
      </c>
      <c r="J1692" s="241" cm="1">
        <f t="array" ref="J1692">SUMPRODUCT(--(K1692:N1692&lt;&gt;"")) + IF(TRIM(O1692)="",0,LEN(O1692)-LEN(SUBSTITUTE(O1692,",",""))+1)</f>
        <v>0</v>
      </c>
      <c r="K1692" s="242" t="str">
        <f>IF(AND(G1692&lt;&gt;0,G1692&lt;&gt;""),IF(B1692="","",IF(ISNUMBER(MATCH(B1692,'Look Up Values'!$B$2:$B$500,0)),"","Dest. error")),"")</f>
        <v/>
      </c>
      <c r="L1692" s="242" t="str">
        <f>IF(AND(G1692&lt;&gt;0,G1692&lt;&gt;""),IF(C1692="","",IF(AND(ISNUMBER(--LEFT(C1692,FIND(" ",C1692&amp;" ")-1)),OR(LEN(LEFT(C1692,FIND(" ",C1692&amp;" ")-1))=6,LEN(LEFT(C1692,FIND(" ",C1692&amp;" ")-1))=7),OR(ISNUMBER(MATCH(LEFT(C1692,FIND(" ",C1692&amp;" ")-1),'Look Up Values'!$G$2:$G$1000,0)),ISNUMBER(MATCH(LEFT(C1692,FIND(" ",C1692&amp;" ")-1),'Look Up Values'!$AE$2:$AE$2000,0)))),"","EWC error")),"")</f>
        <v/>
      </c>
      <c r="M1692" s="242" t="str" cm="1">
        <f t="array" ref="M1692">IF(AND(G1692&lt;&gt;0,G1692&lt;&gt;""),IF(E1692="","",IF(ISNUMBER(MATCH(SUBSTITUTE(E1692," ",""),SUBSTITUTE('Look Up Values'!$I$2:$I$10," ",""),0)),"","State error")),"")</f>
        <v/>
      </c>
      <c r="N1692" s="242" t="str" cm="1">
        <f t="array" ref="N1692">IF(AND(G1692&lt;&gt;0,G1692&lt;&gt;""),IF(F1692="","",IF(ISNUMBER(MATCH(SUBSTITUTE(F1692," ",""),SUBSTITUTE('Look Up Values'!$W$2:$W$30," ",""),0)),"","D&amp;R error")),"")</f>
        <v/>
      </c>
      <c r="O1692" s="256" t="str">
        <f t="shared" si="53"/>
        <v/>
      </c>
    </row>
    <row r="1693" spans="1:15" ht="15.75">
      <c r="A1693" s="250">
        <v>1686</v>
      </c>
      <c r="B1693" s="208"/>
      <c r="C1693" s="49"/>
      <c r="D1693" s="50"/>
      <c r="E1693" s="50"/>
      <c r="F1693" s="50"/>
      <c r="G1693" s="209"/>
      <c r="H1693" s="48"/>
      <c r="I1693" s="457" t="str">
        <f t="shared" si="52"/>
        <v/>
      </c>
      <c r="J1693" s="241" cm="1">
        <f t="array" ref="J1693">SUMPRODUCT(--(K1693:N1693&lt;&gt;"")) + IF(TRIM(O1693)="",0,LEN(O1693)-LEN(SUBSTITUTE(O1693,",",""))+1)</f>
        <v>0</v>
      </c>
      <c r="K1693" s="242" t="str">
        <f>IF(AND(G1693&lt;&gt;0,G1693&lt;&gt;""),IF(B1693="","",IF(ISNUMBER(MATCH(B1693,'Look Up Values'!$B$2:$B$500,0)),"","Dest. error")),"")</f>
        <v/>
      </c>
      <c r="L1693" s="242" t="str">
        <f>IF(AND(G1693&lt;&gt;0,G1693&lt;&gt;""),IF(C1693="","",IF(AND(ISNUMBER(--LEFT(C1693,FIND(" ",C1693&amp;" ")-1)),OR(LEN(LEFT(C1693,FIND(" ",C1693&amp;" ")-1))=6,LEN(LEFT(C1693,FIND(" ",C1693&amp;" ")-1))=7),OR(ISNUMBER(MATCH(LEFT(C1693,FIND(" ",C1693&amp;" ")-1),'Look Up Values'!$G$2:$G$1000,0)),ISNUMBER(MATCH(LEFT(C1693,FIND(" ",C1693&amp;" ")-1),'Look Up Values'!$AE$2:$AE$2000,0)))),"","EWC error")),"")</f>
        <v/>
      </c>
      <c r="M1693" s="242" t="str" cm="1">
        <f t="array" ref="M1693">IF(AND(G1693&lt;&gt;0,G1693&lt;&gt;""),IF(E1693="","",IF(ISNUMBER(MATCH(SUBSTITUTE(E1693," ",""),SUBSTITUTE('Look Up Values'!$I$2:$I$10," ",""),0)),"","State error")),"")</f>
        <v/>
      </c>
      <c r="N1693" s="242" t="str" cm="1">
        <f t="array" ref="N1693">IF(AND(G1693&lt;&gt;0,G1693&lt;&gt;""),IF(F1693="","",IF(ISNUMBER(MATCH(SUBSTITUTE(F1693," ",""),SUBSTITUTE('Look Up Values'!$W$2:$W$30," ",""),0)),"","D&amp;R error")),"")</f>
        <v/>
      </c>
      <c r="O1693" s="256" t="str">
        <f t="shared" si="53"/>
        <v/>
      </c>
    </row>
    <row r="1694" spans="1:15" ht="15.75">
      <c r="A1694" s="250">
        <v>1687</v>
      </c>
      <c r="B1694" s="208"/>
      <c r="C1694" s="49"/>
      <c r="D1694" s="50"/>
      <c r="E1694" s="50"/>
      <c r="F1694" s="50"/>
      <c r="G1694" s="209"/>
      <c r="H1694" s="48"/>
      <c r="I1694" s="457" t="str">
        <f t="shared" si="52"/>
        <v/>
      </c>
      <c r="J1694" s="241" cm="1">
        <f t="array" ref="J1694">SUMPRODUCT(--(K1694:N1694&lt;&gt;"")) + IF(TRIM(O1694)="",0,LEN(O1694)-LEN(SUBSTITUTE(O1694,",",""))+1)</f>
        <v>0</v>
      </c>
      <c r="K1694" s="242" t="str">
        <f>IF(AND(G1694&lt;&gt;0,G1694&lt;&gt;""),IF(B1694="","",IF(ISNUMBER(MATCH(B1694,'Look Up Values'!$B$2:$B$500,0)),"","Dest. error")),"")</f>
        <v/>
      </c>
      <c r="L1694" s="242" t="str">
        <f>IF(AND(G1694&lt;&gt;0,G1694&lt;&gt;""),IF(C1694="","",IF(AND(ISNUMBER(--LEFT(C1694,FIND(" ",C1694&amp;" ")-1)),OR(LEN(LEFT(C1694,FIND(" ",C1694&amp;" ")-1))=6,LEN(LEFT(C1694,FIND(" ",C1694&amp;" ")-1))=7),OR(ISNUMBER(MATCH(LEFT(C1694,FIND(" ",C1694&amp;" ")-1),'Look Up Values'!$G$2:$G$1000,0)),ISNUMBER(MATCH(LEFT(C1694,FIND(" ",C1694&amp;" ")-1),'Look Up Values'!$AE$2:$AE$2000,0)))),"","EWC error")),"")</f>
        <v/>
      </c>
      <c r="M1694" s="242" t="str" cm="1">
        <f t="array" ref="M1694">IF(AND(G1694&lt;&gt;0,G1694&lt;&gt;""),IF(E1694="","",IF(ISNUMBER(MATCH(SUBSTITUTE(E1694," ",""),SUBSTITUTE('Look Up Values'!$I$2:$I$10," ",""),0)),"","State error")),"")</f>
        <v/>
      </c>
      <c r="N1694" s="242" t="str" cm="1">
        <f t="array" ref="N1694">IF(AND(G1694&lt;&gt;0,G1694&lt;&gt;""),IF(F1694="","",IF(ISNUMBER(MATCH(SUBSTITUTE(F1694," ",""),SUBSTITUTE('Look Up Values'!$W$2:$W$30," ",""),0)),"","D&amp;R error")),"")</f>
        <v/>
      </c>
      <c r="O1694" s="256" t="str">
        <f t="shared" si="53"/>
        <v/>
      </c>
    </row>
    <row r="1695" spans="1:15" ht="15.75">
      <c r="A1695" s="250">
        <v>1688</v>
      </c>
      <c r="B1695" s="208"/>
      <c r="C1695" s="49"/>
      <c r="D1695" s="50"/>
      <c r="E1695" s="50"/>
      <c r="F1695" s="50"/>
      <c r="G1695" s="209"/>
      <c r="H1695" s="48"/>
      <c r="I1695" s="457" t="str">
        <f t="shared" si="52"/>
        <v/>
      </c>
      <c r="J1695" s="241" cm="1">
        <f t="array" ref="J1695">SUMPRODUCT(--(K1695:N1695&lt;&gt;"")) + IF(TRIM(O1695)="",0,LEN(O1695)-LEN(SUBSTITUTE(O1695,",",""))+1)</f>
        <v>0</v>
      </c>
      <c r="K1695" s="242" t="str">
        <f>IF(AND(G1695&lt;&gt;0,G1695&lt;&gt;""),IF(B1695="","",IF(ISNUMBER(MATCH(B1695,'Look Up Values'!$B$2:$B$500,0)),"","Dest. error")),"")</f>
        <v/>
      </c>
      <c r="L1695" s="242" t="str">
        <f>IF(AND(G1695&lt;&gt;0,G1695&lt;&gt;""),IF(C1695="","",IF(AND(ISNUMBER(--LEFT(C1695,FIND(" ",C1695&amp;" ")-1)),OR(LEN(LEFT(C1695,FIND(" ",C1695&amp;" ")-1))=6,LEN(LEFT(C1695,FIND(" ",C1695&amp;" ")-1))=7),OR(ISNUMBER(MATCH(LEFT(C1695,FIND(" ",C1695&amp;" ")-1),'Look Up Values'!$G$2:$G$1000,0)),ISNUMBER(MATCH(LEFT(C1695,FIND(" ",C1695&amp;" ")-1),'Look Up Values'!$AE$2:$AE$2000,0)))),"","EWC error")),"")</f>
        <v/>
      </c>
      <c r="M1695" s="242" t="str" cm="1">
        <f t="array" ref="M1695">IF(AND(G1695&lt;&gt;0,G1695&lt;&gt;""),IF(E1695="","",IF(ISNUMBER(MATCH(SUBSTITUTE(E1695," ",""),SUBSTITUTE('Look Up Values'!$I$2:$I$10," ",""),0)),"","State error")),"")</f>
        <v/>
      </c>
      <c r="N1695" s="242" t="str" cm="1">
        <f t="array" ref="N1695">IF(AND(G1695&lt;&gt;0,G1695&lt;&gt;""),IF(F1695="","",IF(ISNUMBER(MATCH(SUBSTITUTE(F1695," ",""),SUBSTITUTE('Look Up Values'!$W$2:$W$30," ",""),0)),"","D&amp;R error")),"")</f>
        <v/>
      </c>
      <c r="O1695" s="256" t="str">
        <f t="shared" si="53"/>
        <v/>
      </c>
    </row>
    <row r="1696" spans="1:15" ht="15.75">
      <c r="A1696" s="250">
        <v>1689</v>
      </c>
      <c r="B1696" s="208"/>
      <c r="C1696" s="49"/>
      <c r="D1696" s="50"/>
      <c r="E1696" s="50"/>
      <c r="F1696" s="50"/>
      <c r="G1696" s="209"/>
      <c r="H1696" s="48"/>
      <c r="I1696" s="457" t="str">
        <f t="shared" si="52"/>
        <v/>
      </c>
      <c r="J1696" s="241" cm="1">
        <f t="array" ref="J1696">SUMPRODUCT(--(K1696:N1696&lt;&gt;"")) + IF(TRIM(O1696)="",0,LEN(O1696)-LEN(SUBSTITUTE(O1696,",",""))+1)</f>
        <v>0</v>
      </c>
      <c r="K1696" s="242" t="str">
        <f>IF(AND(G1696&lt;&gt;0,G1696&lt;&gt;""),IF(B1696="","",IF(ISNUMBER(MATCH(B1696,'Look Up Values'!$B$2:$B$500,0)),"","Dest. error")),"")</f>
        <v/>
      </c>
      <c r="L1696" s="242" t="str">
        <f>IF(AND(G1696&lt;&gt;0,G1696&lt;&gt;""),IF(C1696="","",IF(AND(ISNUMBER(--LEFT(C1696,FIND(" ",C1696&amp;" ")-1)),OR(LEN(LEFT(C1696,FIND(" ",C1696&amp;" ")-1))=6,LEN(LEFT(C1696,FIND(" ",C1696&amp;" ")-1))=7),OR(ISNUMBER(MATCH(LEFT(C1696,FIND(" ",C1696&amp;" ")-1),'Look Up Values'!$G$2:$G$1000,0)),ISNUMBER(MATCH(LEFT(C1696,FIND(" ",C1696&amp;" ")-1),'Look Up Values'!$AE$2:$AE$2000,0)))),"","EWC error")),"")</f>
        <v/>
      </c>
      <c r="M1696" s="242" t="str" cm="1">
        <f t="array" ref="M1696">IF(AND(G1696&lt;&gt;0,G1696&lt;&gt;""),IF(E1696="","",IF(ISNUMBER(MATCH(SUBSTITUTE(E1696," ",""),SUBSTITUTE('Look Up Values'!$I$2:$I$10," ",""),0)),"","State error")),"")</f>
        <v/>
      </c>
      <c r="N1696" s="242" t="str" cm="1">
        <f t="array" ref="N1696">IF(AND(G1696&lt;&gt;0,G1696&lt;&gt;""),IF(F1696="","",IF(ISNUMBER(MATCH(SUBSTITUTE(F1696," ",""),SUBSTITUTE('Look Up Values'!$W$2:$W$30," ",""),0)),"","D&amp;R error")),"")</f>
        <v/>
      </c>
      <c r="O1696" s="256" t="str">
        <f t="shared" si="53"/>
        <v/>
      </c>
    </row>
    <row r="1697" spans="1:15" ht="15.75">
      <c r="A1697" s="250">
        <v>1690</v>
      </c>
      <c r="B1697" s="208"/>
      <c r="C1697" s="49"/>
      <c r="D1697" s="50"/>
      <c r="E1697" s="50"/>
      <c r="F1697" s="50"/>
      <c r="G1697" s="209"/>
      <c r="H1697" s="48"/>
      <c r="I1697" s="457" t="str">
        <f t="shared" si="52"/>
        <v/>
      </c>
      <c r="J1697" s="241" cm="1">
        <f t="array" ref="J1697">SUMPRODUCT(--(K1697:N1697&lt;&gt;"")) + IF(TRIM(O1697)="",0,LEN(O1697)-LEN(SUBSTITUTE(O1697,",",""))+1)</f>
        <v>0</v>
      </c>
      <c r="K1697" s="242" t="str">
        <f>IF(AND(G1697&lt;&gt;0,G1697&lt;&gt;""),IF(B1697="","",IF(ISNUMBER(MATCH(B1697,'Look Up Values'!$B$2:$B$500,0)),"","Dest. error")),"")</f>
        <v/>
      </c>
      <c r="L1697" s="242" t="str">
        <f>IF(AND(G1697&lt;&gt;0,G1697&lt;&gt;""),IF(C1697="","",IF(AND(ISNUMBER(--LEFT(C1697,FIND(" ",C1697&amp;" ")-1)),OR(LEN(LEFT(C1697,FIND(" ",C1697&amp;" ")-1))=6,LEN(LEFT(C1697,FIND(" ",C1697&amp;" ")-1))=7),OR(ISNUMBER(MATCH(LEFT(C1697,FIND(" ",C1697&amp;" ")-1),'Look Up Values'!$G$2:$G$1000,0)),ISNUMBER(MATCH(LEFT(C1697,FIND(" ",C1697&amp;" ")-1),'Look Up Values'!$AE$2:$AE$2000,0)))),"","EWC error")),"")</f>
        <v/>
      </c>
      <c r="M1697" s="242" t="str" cm="1">
        <f t="array" ref="M1697">IF(AND(G1697&lt;&gt;0,G1697&lt;&gt;""),IF(E1697="","",IF(ISNUMBER(MATCH(SUBSTITUTE(E1697," ",""),SUBSTITUTE('Look Up Values'!$I$2:$I$10," ",""),0)),"","State error")),"")</f>
        <v/>
      </c>
      <c r="N1697" s="242" t="str" cm="1">
        <f t="array" ref="N1697">IF(AND(G1697&lt;&gt;0,G1697&lt;&gt;""),IF(F1697="","",IF(ISNUMBER(MATCH(SUBSTITUTE(F1697," ",""),SUBSTITUTE('Look Up Values'!$W$2:$W$30," ",""),0)),"","D&amp;R error")),"")</f>
        <v/>
      </c>
      <c r="O1697" s="256" t="str">
        <f t="shared" si="53"/>
        <v/>
      </c>
    </row>
    <row r="1698" spans="1:15" ht="15.75">
      <c r="A1698" s="250">
        <v>1691</v>
      </c>
      <c r="B1698" s="208"/>
      <c r="C1698" s="49"/>
      <c r="D1698" s="50"/>
      <c r="E1698" s="50"/>
      <c r="F1698" s="50"/>
      <c r="G1698" s="209"/>
      <c r="H1698" s="48"/>
      <c r="I1698" s="457" t="str">
        <f t="shared" si="52"/>
        <v/>
      </c>
      <c r="J1698" s="241" cm="1">
        <f t="array" ref="J1698">SUMPRODUCT(--(K1698:N1698&lt;&gt;"")) + IF(TRIM(O1698)="",0,LEN(O1698)-LEN(SUBSTITUTE(O1698,",",""))+1)</f>
        <v>0</v>
      </c>
      <c r="K1698" s="242" t="str">
        <f>IF(AND(G1698&lt;&gt;0,G1698&lt;&gt;""),IF(B1698="","",IF(ISNUMBER(MATCH(B1698,'Look Up Values'!$B$2:$B$500,0)),"","Dest. error")),"")</f>
        <v/>
      </c>
      <c r="L1698" s="242" t="str">
        <f>IF(AND(G1698&lt;&gt;0,G1698&lt;&gt;""),IF(C1698="","",IF(AND(ISNUMBER(--LEFT(C1698,FIND(" ",C1698&amp;" ")-1)),OR(LEN(LEFT(C1698,FIND(" ",C1698&amp;" ")-1))=6,LEN(LEFT(C1698,FIND(" ",C1698&amp;" ")-1))=7),OR(ISNUMBER(MATCH(LEFT(C1698,FIND(" ",C1698&amp;" ")-1),'Look Up Values'!$G$2:$G$1000,0)),ISNUMBER(MATCH(LEFT(C1698,FIND(" ",C1698&amp;" ")-1),'Look Up Values'!$AE$2:$AE$2000,0)))),"","EWC error")),"")</f>
        <v/>
      </c>
      <c r="M1698" s="242" t="str" cm="1">
        <f t="array" ref="M1698">IF(AND(G1698&lt;&gt;0,G1698&lt;&gt;""),IF(E1698="","",IF(ISNUMBER(MATCH(SUBSTITUTE(E1698," ",""),SUBSTITUTE('Look Up Values'!$I$2:$I$10," ",""),0)),"","State error")),"")</f>
        <v/>
      </c>
      <c r="N1698" s="242" t="str" cm="1">
        <f t="array" ref="N1698">IF(AND(G1698&lt;&gt;0,G1698&lt;&gt;""),IF(F1698="","",IF(ISNUMBER(MATCH(SUBSTITUTE(F1698," ",""),SUBSTITUTE('Look Up Values'!$W$2:$W$30," ",""),0)),"","D&amp;R error")),"")</f>
        <v/>
      </c>
      <c r="O1698" s="256" t="str">
        <f t="shared" si="53"/>
        <v/>
      </c>
    </row>
    <row r="1699" spans="1:15" ht="15.75">
      <c r="A1699" s="250">
        <v>1692</v>
      </c>
      <c r="B1699" s="208"/>
      <c r="C1699" s="49"/>
      <c r="D1699" s="50"/>
      <c r="E1699" s="50"/>
      <c r="F1699" s="50"/>
      <c r="G1699" s="209"/>
      <c r="H1699" s="48"/>
      <c r="I1699" s="457" t="str">
        <f t="shared" si="52"/>
        <v/>
      </c>
      <c r="J1699" s="241" cm="1">
        <f t="array" ref="J1699">SUMPRODUCT(--(K1699:N1699&lt;&gt;"")) + IF(TRIM(O1699)="",0,LEN(O1699)-LEN(SUBSTITUTE(O1699,",",""))+1)</f>
        <v>0</v>
      </c>
      <c r="K1699" s="242" t="str">
        <f>IF(AND(G1699&lt;&gt;0,G1699&lt;&gt;""),IF(B1699="","",IF(ISNUMBER(MATCH(B1699,'Look Up Values'!$B$2:$B$500,0)),"","Dest. error")),"")</f>
        <v/>
      </c>
      <c r="L1699" s="242" t="str">
        <f>IF(AND(G1699&lt;&gt;0,G1699&lt;&gt;""),IF(C1699="","",IF(AND(ISNUMBER(--LEFT(C1699,FIND(" ",C1699&amp;" ")-1)),OR(LEN(LEFT(C1699,FIND(" ",C1699&amp;" ")-1))=6,LEN(LEFT(C1699,FIND(" ",C1699&amp;" ")-1))=7),OR(ISNUMBER(MATCH(LEFT(C1699,FIND(" ",C1699&amp;" ")-1),'Look Up Values'!$G$2:$G$1000,0)),ISNUMBER(MATCH(LEFT(C1699,FIND(" ",C1699&amp;" ")-1),'Look Up Values'!$AE$2:$AE$2000,0)))),"","EWC error")),"")</f>
        <v/>
      </c>
      <c r="M1699" s="242" t="str" cm="1">
        <f t="array" ref="M1699">IF(AND(G1699&lt;&gt;0,G1699&lt;&gt;""),IF(E1699="","",IF(ISNUMBER(MATCH(SUBSTITUTE(E1699," ",""),SUBSTITUTE('Look Up Values'!$I$2:$I$10," ",""),0)),"","State error")),"")</f>
        <v/>
      </c>
      <c r="N1699" s="242" t="str" cm="1">
        <f t="array" ref="N1699">IF(AND(G1699&lt;&gt;0,G1699&lt;&gt;""),IF(F1699="","",IF(ISNUMBER(MATCH(SUBSTITUTE(F1699," ",""),SUBSTITUTE('Look Up Values'!$W$2:$W$30," ",""),0)),"","D&amp;R error")),"")</f>
        <v/>
      </c>
      <c r="O1699" s="256" t="str">
        <f t="shared" si="53"/>
        <v/>
      </c>
    </row>
    <row r="1700" spans="1:15" ht="15.75">
      <c r="A1700" s="250">
        <v>1693</v>
      </c>
      <c r="B1700" s="208"/>
      <c r="C1700" s="49"/>
      <c r="D1700" s="50"/>
      <c r="E1700" s="50"/>
      <c r="F1700" s="50"/>
      <c r="G1700" s="209"/>
      <c r="H1700" s="48"/>
      <c r="I1700" s="457" t="str">
        <f t="shared" si="52"/>
        <v/>
      </c>
      <c r="J1700" s="241" cm="1">
        <f t="array" ref="J1700">SUMPRODUCT(--(K1700:N1700&lt;&gt;"")) + IF(TRIM(O1700)="",0,LEN(O1700)-LEN(SUBSTITUTE(O1700,",",""))+1)</f>
        <v>0</v>
      </c>
      <c r="K1700" s="242" t="str">
        <f>IF(AND(G1700&lt;&gt;0,G1700&lt;&gt;""),IF(B1700="","",IF(ISNUMBER(MATCH(B1700,'Look Up Values'!$B$2:$B$500,0)),"","Dest. error")),"")</f>
        <v/>
      </c>
      <c r="L1700" s="242" t="str">
        <f>IF(AND(G1700&lt;&gt;0,G1700&lt;&gt;""),IF(C1700="","",IF(AND(ISNUMBER(--LEFT(C1700,FIND(" ",C1700&amp;" ")-1)),OR(LEN(LEFT(C1700,FIND(" ",C1700&amp;" ")-1))=6,LEN(LEFT(C1700,FIND(" ",C1700&amp;" ")-1))=7),OR(ISNUMBER(MATCH(LEFT(C1700,FIND(" ",C1700&amp;" ")-1),'Look Up Values'!$G$2:$G$1000,0)),ISNUMBER(MATCH(LEFT(C1700,FIND(" ",C1700&amp;" ")-1),'Look Up Values'!$AE$2:$AE$2000,0)))),"","EWC error")),"")</f>
        <v/>
      </c>
      <c r="M1700" s="242" t="str" cm="1">
        <f t="array" ref="M1700">IF(AND(G1700&lt;&gt;0,G1700&lt;&gt;""),IF(E1700="","",IF(ISNUMBER(MATCH(SUBSTITUTE(E1700," ",""),SUBSTITUTE('Look Up Values'!$I$2:$I$10," ",""),0)),"","State error")),"")</f>
        <v/>
      </c>
      <c r="N1700" s="242" t="str" cm="1">
        <f t="array" ref="N1700">IF(AND(G1700&lt;&gt;0,G1700&lt;&gt;""),IF(F1700="","",IF(ISNUMBER(MATCH(SUBSTITUTE(F1700," ",""),SUBSTITUTE('Look Up Values'!$W$2:$W$30," ",""),0)),"","D&amp;R error")),"")</f>
        <v/>
      </c>
      <c r="O1700" s="256" t="str">
        <f t="shared" si="53"/>
        <v/>
      </c>
    </row>
    <row r="1701" spans="1:15" ht="15.75">
      <c r="A1701" s="250">
        <v>1694</v>
      </c>
      <c r="B1701" s="208"/>
      <c r="C1701" s="49"/>
      <c r="D1701" s="50"/>
      <c r="E1701" s="50"/>
      <c r="F1701" s="50"/>
      <c r="G1701" s="209"/>
      <c r="H1701" s="48"/>
      <c r="I1701" s="457" t="str">
        <f t="shared" si="52"/>
        <v/>
      </c>
      <c r="J1701" s="241" cm="1">
        <f t="array" ref="J1701">SUMPRODUCT(--(K1701:N1701&lt;&gt;"")) + IF(TRIM(O1701)="",0,LEN(O1701)-LEN(SUBSTITUTE(O1701,",",""))+1)</f>
        <v>0</v>
      </c>
      <c r="K1701" s="242" t="str">
        <f>IF(AND(G1701&lt;&gt;0,G1701&lt;&gt;""),IF(B1701="","",IF(ISNUMBER(MATCH(B1701,'Look Up Values'!$B$2:$B$500,0)),"","Dest. error")),"")</f>
        <v/>
      </c>
      <c r="L1701" s="242" t="str">
        <f>IF(AND(G1701&lt;&gt;0,G1701&lt;&gt;""),IF(C1701="","",IF(AND(ISNUMBER(--LEFT(C1701,FIND(" ",C1701&amp;" ")-1)),OR(LEN(LEFT(C1701,FIND(" ",C1701&amp;" ")-1))=6,LEN(LEFT(C1701,FIND(" ",C1701&amp;" ")-1))=7),OR(ISNUMBER(MATCH(LEFT(C1701,FIND(" ",C1701&amp;" ")-1),'Look Up Values'!$G$2:$G$1000,0)),ISNUMBER(MATCH(LEFT(C1701,FIND(" ",C1701&amp;" ")-1),'Look Up Values'!$AE$2:$AE$2000,0)))),"","EWC error")),"")</f>
        <v/>
      </c>
      <c r="M1701" s="242" t="str" cm="1">
        <f t="array" ref="M1701">IF(AND(G1701&lt;&gt;0,G1701&lt;&gt;""),IF(E1701="","",IF(ISNUMBER(MATCH(SUBSTITUTE(E1701," ",""),SUBSTITUTE('Look Up Values'!$I$2:$I$10," ",""),0)),"","State error")),"")</f>
        <v/>
      </c>
      <c r="N1701" s="242" t="str" cm="1">
        <f t="array" ref="N1701">IF(AND(G1701&lt;&gt;0,G1701&lt;&gt;""),IF(F1701="","",IF(ISNUMBER(MATCH(SUBSTITUTE(F1701," ",""),SUBSTITUTE('Look Up Values'!$W$2:$W$30," ",""),0)),"","D&amp;R error")),"")</f>
        <v/>
      </c>
      <c r="O1701" s="256" t="str">
        <f t="shared" si="53"/>
        <v/>
      </c>
    </row>
    <row r="1702" spans="1:15" ht="15.75">
      <c r="A1702" s="250">
        <v>1695</v>
      </c>
      <c r="B1702" s="208"/>
      <c r="C1702" s="49"/>
      <c r="D1702" s="50"/>
      <c r="E1702" s="50"/>
      <c r="F1702" s="50"/>
      <c r="G1702" s="209"/>
      <c r="H1702" s="48"/>
      <c r="I1702" s="457" t="str">
        <f t="shared" si="52"/>
        <v/>
      </c>
      <c r="J1702" s="241" cm="1">
        <f t="array" ref="J1702">SUMPRODUCT(--(K1702:N1702&lt;&gt;"")) + IF(TRIM(O1702)="",0,LEN(O1702)-LEN(SUBSTITUTE(O1702,",",""))+1)</f>
        <v>0</v>
      </c>
      <c r="K1702" s="242" t="str">
        <f>IF(AND(G1702&lt;&gt;0,G1702&lt;&gt;""),IF(B1702="","",IF(ISNUMBER(MATCH(B1702,'Look Up Values'!$B$2:$B$500,0)),"","Dest. error")),"")</f>
        <v/>
      </c>
      <c r="L1702" s="242" t="str">
        <f>IF(AND(G1702&lt;&gt;0,G1702&lt;&gt;""),IF(C1702="","",IF(AND(ISNUMBER(--LEFT(C1702,FIND(" ",C1702&amp;" ")-1)),OR(LEN(LEFT(C1702,FIND(" ",C1702&amp;" ")-1))=6,LEN(LEFT(C1702,FIND(" ",C1702&amp;" ")-1))=7),OR(ISNUMBER(MATCH(LEFT(C1702,FIND(" ",C1702&amp;" ")-1),'Look Up Values'!$G$2:$G$1000,0)),ISNUMBER(MATCH(LEFT(C1702,FIND(" ",C1702&amp;" ")-1),'Look Up Values'!$AE$2:$AE$2000,0)))),"","EWC error")),"")</f>
        <v/>
      </c>
      <c r="M1702" s="242" t="str" cm="1">
        <f t="array" ref="M1702">IF(AND(G1702&lt;&gt;0,G1702&lt;&gt;""),IF(E1702="","",IF(ISNUMBER(MATCH(SUBSTITUTE(E1702," ",""),SUBSTITUTE('Look Up Values'!$I$2:$I$10," ",""),0)),"","State error")),"")</f>
        <v/>
      </c>
      <c r="N1702" s="242" t="str" cm="1">
        <f t="array" ref="N1702">IF(AND(G1702&lt;&gt;0,G1702&lt;&gt;""),IF(F1702="","",IF(ISNUMBER(MATCH(SUBSTITUTE(F1702," ",""),SUBSTITUTE('Look Up Values'!$W$2:$W$30," ",""),0)),"","D&amp;R error")),"")</f>
        <v/>
      </c>
      <c r="O1702" s="256" t="str">
        <f t="shared" si="53"/>
        <v/>
      </c>
    </row>
    <row r="1703" spans="1:15" ht="15.75">
      <c r="A1703" s="250">
        <v>1696</v>
      </c>
      <c r="B1703" s="208"/>
      <c r="C1703" s="49"/>
      <c r="D1703" s="50"/>
      <c r="E1703" s="50"/>
      <c r="F1703" s="50"/>
      <c r="G1703" s="209"/>
      <c r="H1703" s="48"/>
      <c r="I1703" s="457" t="str">
        <f t="shared" si="52"/>
        <v/>
      </c>
      <c r="J1703" s="241" cm="1">
        <f t="array" ref="J1703">SUMPRODUCT(--(K1703:N1703&lt;&gt;"")) + IF(TRIM(O1703)="",0,LEN(O1703)-LEN(SUBSTITUTE(O1703,",",""))+1)</f>
        <v>0</v>
      </c>
      <c r="K1703" s="242" t="str">
        <f>IF(AND(G1703&lt;&gt;0,G1703&lt;&gt;""),IF(B1703="","",IF(ISNUMBER(MATCH(B1703,'Look Up Values'!$B$2:$B$500,0)),"","Dest. error")),"")</f>
        <v/>
      </c>
      <c r="L1703" s="242" t="str">
        <f>IF(AND(G1703&lt;&gt;0,G1703&lt;&gt;""),IF(C1703="","",IF(AND(ISNUMBER(--LEFT(C1703,FIND(" ",C1703&amp;" ")-1)),OR(LEN(LEFT(C1703,FIND(" ",C1703&amp;" ")-1))=6,LEN(LEFT(C1703,FIND(" ",C1703&amp;" ")-1))=7),OR(ISNUMBER(MATCH(LEFT(C1703,FIND(" ",C1703&amp;" ")-1),'Look Up Values'!$G$2:$G$1000,0)),ISNUMBER(MATCH(LEFT(C1703,FIND(" ",C1703&amp;" ")-1),'Look Up Values'!$AE$2:$AE$2000,0)))),"","EWC error")),"")</f>
        <v/>
      </c>
      <c r="M1703" s="242" t="str" cm="1">
        <f t="array" ref="M1703">IF(AND(G1703&lt;&gt;0,G1703&lt;&gt;""),IF(E1703="","",IF(ISNUMBER(MATCH(SUBSTITUTE(E1703," ",""),SUBSTITUTE('Look Up Values'!$I$2:$I$10," ",""),0)),"","State error")),"")</f>
        <v/>
      </c>
      <c r="N1703" s="242" t="str" cm="1">
        <f t="array" ref="N1703">IF(AND(G1703&lt;&gt;0,G1703&lt;&gt;""),IF(F1703="","",IF(ISNUMBER(MATCH(SUBSTITUTE(F1703," ",""),SUBSTITUTE('Look Up Values'!$W$2:$W$30," ",""),0)),"","D&amp;R error")),"")</f>
        <v/>
      </c>
      <c r="O1703" s="256" t="str">
        <f t="shared" si="53"/>
        <v/>
      </c>
    </row>
    <row r="1704" spans="1:15" ht="15.75">
      <c r="A1704" s="250">
        <v>1697</v>
      </c>
      <c r="B1704" s="208"/>
      <c r="C1704" s="49"/>
      <c r="D1704" s="50"/>
      <c r="E1704" s="50"/>
      <c r="F1704" s="50"/>
      <c r="G1704" s="209"/>
      <c r="H1704" s="48"/>
      <c r="I1704" s="457" t="str">
        <f t="shared" si="52"/>
        <v/>
      </c>
      <c r="J1704" s="241" cm="1">
        <f t="array" ref="J1704">SUMPRODUCT(--(K1704:N1704&lt;&gt;"")) + IF(TRIM(O1704)="",0,LEN(O1704)-LEN(SUBSTITUTE(O1704,",",""))+1)</f>
        <v>0</v>
      </c>
      <c r="K1704" s="242" t="str">
        <f>IF(AND(G1704&lt;&gt;0,G1704&lt;&gt;""),IF(B1704="","",IF(ISNUMBER(MATCH(B1704,'Look Up Values'!$B$2:$B$500,0)),"","Dest. error")),"")</f>
        <v/>
      </c>
      <c r="L1704" s="242" t="str">
        <f>IF(AND(G1704&lt;&gt;0,G1704&lt;&gt;""),IF(C1704="","",IF(AND(ISNUMBER(--LEFT(C1704,FIND(" ",C1704&amp;" ")-1)),OR(LEN(LEFT(C1704,FIND(" ",C1704&amp;" ")-1))=6,LEN(LEFT(C1704,FIND(" ",C1704&amp;" ")-1))=7),OR(ISNUMBER(MATCH(LEFT(C1704,FIND(" ",C1704&amp;" ")-1),'Look Up Values'!$G$2:$G$1000,0)),ISNUMBER(MATCH(LEFT(C1704,FIND(" ",C1704&amp;" ")-1),'Look Up Values'!$AE$2:$AE$2000,0)))),"","EWC error")),"")</f>
        <v/>
      </c>
      <c r="M1704" s="242" t="str" cm="1">
        <f t="array" ref="M1704">IF(AND(G1704&lt;&gt;0,G1704&lt;&gt;""),IF(E1704="","",IF(ISNUMBER(MATCH(SUBSTITUTE(E1704," ",""),SUBSTITUTE('Look Up Values'!$I$2:$I$10," ",""),0)),"","State error")),"")</f>
        <v/>
      </c>
      <c r="N1704" s="242" t="str" cm="1">
        <f t="array" ref="N1704">IF(AND(G1704&lt;&gt;0,G1704&lt;&gt;""),IF(F1704="","",IF(ISNUMBER(MATCH(SUBSTITUTE(F1704," ",""),SUBSTITUTE('Look Up Values'!$W$2:$W$30," ",""),0)),"","D&amp;R error")),"")</f>
        <v/>
      </c>
      <c r="O1704" s="256" t="str">
        <f t="shared" si="53"/>
        <v/>
      </c>
    </row>
    <row r="1705" spans="1:15" ht="15.75">
      <c r="A1705" s="250">
        <v>1698</v>
      </c>
      <c r="B1705" s="208"/>
      <c r="C1705" s="49"/>
      <c r="D1705" s="50"/>
      <c r="E1705" s="50"/>
      <c r="F1705" s="50"/>
      <c r="G1705" s="209"/>
      <c r="H1705" s="48"/>
      <c r="I1705" s="457" t="str">
        <f t="shared" si="52"/>
        <v/>
      </c>
      <c r="J1705" s="241" cm="1">
        <f t="array" ref="J1705">SUMPRODUCT(--(K1705:N1705&lt;&gt;"")) + IF(TRIM(O1705)="",0,LEN(O1705)-LEN(SUBSTITUTE(O1705,",",""))+1)</f>
        <v>0</v>
      </c>
      <c r="K1705" s="242" t="str">
        <f>IF(AND(G1705&lt;&gt;0,G1705&lt;&gt;""),IF(B1705="","",IF(ISNUMBER(MATCH(B1705,'Look Up Values'!$B$2:$B$500,0)),"","Dest. error")),"")</f>
        <v/>
      </c>
      <c r="L1705" s="242" t="str">
        <f>IF(AND(G1705&lt;&gt;0,G1705&lt;&gt;""),IF(C1705="","",IF(AND(ISNUMBER(--LEFT(C1705,FIND(" ",C1705&amp;" ")-1)),OR(LEN(LEFT(C1705,FIND(" ",C1705&amp;" ")-1))=6,LEN(LEFT(C1705,FIND(" ",C1705&amp;" ")-1))=7),OR(ISNUMBER(MATCH(LEFT(C1705,FIND(" ",C1705&amp;" ")-1),'Look Up Values'!$G$2:$G$1000,0)),ISNUMBER(MATCH(LEFT(C1705,FIND(" ",C1705&amp;" ")-1),'Look Up Values'!$AE$2:$AE$2000,0)))),"","EWC error")),"")</f>
        <v/>
      </c>
      <c r="M1705" s="242" t="str" cm="1">
        <f t="array" ref="M1705">IF(AND(G1705&lt;&gt;0,G1705&lt;&gt;""),IF(E1705="","",IF(ISNUMBER(MATCH(SUBSTITUTE(E1705," ",""),SUBSTITUTE('Look Up Values'!$I$2:$I$10," ",""),0)),"","State error")),"")</f>
        <v/>
      </c>
      <c r="N1705" s="242" t="str" cm="1">
        <f t="array" ref="N1705">IF(AND(G1705&lt;&gt;0,G1705&lt;&gt;""),IF(F1705="","",IF(ISNUMBER(MATCH(SUBSTITUTE(F1705," ",""),SUBSTITUTE('Look Up Values'!$W$2:$W$30," ",""),0)),"","D&amp;R error")),"")</f>
        <v/>
      </c>
      <c r="O1705" s="256" t="str">
        <f t="shared" si="53"/>
        <v/>
      </c>
    </row>
    <row r="1706" spans="1:15" ht="15.75">
      <c r="A1706" s="250">
        <v>1699</v>
      </c>
      <c r="B1706" s="208"/>
      <c r="C1706" s="49"/>
      <c r="D1706" s="50"/>
      <c r="E1706" s="50"/>
      <c r="F1706" s="50"/>
      <c r="G1706" s="209"/>
      <c r="H1706" s="48"/>
      <c r="I1706" s="457" t="str">
        <f t="shared" si="52"/>
        <v/>
      </c>
      <c r="J1706" s="241" cm="1">
        <f t="array" ref="J1706">SUMPRODUCT(--(K1706:N1706&lt;&gt;"")) + IF(TRIM(O1706)="",0,LEN(O1706)-LEN(SUBSTITUTE(O1706,",",""))+1)</f>
        <v>0</v>
      </c>
      <c r="K1706" s="242" t="str">
        <f>IF(AND(G1706&lt;&gt;0,G1706&lt;&gt;""),IF(B1706="","",IF(ISNUMBER(MATCH(B1706,'Look Up Values'!$B$2:$B$500,0)),"","Dest. error")),"")</f>
        <v/>
      </c>
      <c r="L1706" s="242" t="str">
        <f>IF(AND(G1706&lt;&gt;0,G1706&lt;&gt;""),IF(C1706="","",IF(AND(ISNUMBER(--LEFT(C1706,FIND(" ",C1706&amp;" ")-1)),OR(LEN(LEFT(C1706,FIND(" ",C1706&amp;" ")-1))=6,LEN(LEFT(C1706,FIND(" ",C1706&amp;" ")-1))=7),OR(ISNUMBER(MATCH(LEFT(C1706,FIND(" ",C1706&amp;" ")-1),'Look Up Values'!$G$2:$G$1000,0)),ISNUMBER(MATCH(LEFT(C1706,FIND(" ",C1706&amp;" ")-1),'Look Up Values'!$AE$2:$AE$2000,0)))),"","EWC error")),"")</f>
        <v/>
      </c>
      <c r="M1706" s="242" t="str" cm="1">
        <f t="array" ref="M1706">IF(AND(G1706&lt;&gt;0,G1706&lt;&gt;""),IF(E1706="","",IF(ISNUMBER(MATCH(SUBSTITUTE(E1706," ",""),SUBSTITUTE('Look Up Values'!$I$2:$I$10," ",""),0)),"","State error")),"")</f>
        <v/>
      </c>
      <c r="N1706" s="242" t="str" cm="1">
        <f t="array" ref="N1706">IF(AND(G1706&lt;&gt;0,G1706&lt;&gt;""),IF(F1706="","",IF(ISNUMBER(MATCH(SUBSTITUTE(F1706," ",""),SUBSTITUTE('Look Up Values'!$W$2:$W$30," ",""),0)),"","D&amp;R error")),"")</f>
        <v/>
      </c>
      <c r="O1706" s="256" t="str">
        <f t="shared" si="53"/>
        <v/>
      </c>
    </row>
    <row r="1707" spans="1:15" ht="15.75">
      <c r="A1707" s="250">
        <v>1700</v>
      </c>
      <c r="B1707" s="208"/>
      <c r="C1707" s="49"/>
      <c r="D1707" s="50"/>
      <c r="E1707" s="50"/>
      <c r="F1707" s="50"/>
      <c r="G1707" s="209"/>
      <c r="H1707" s="48"/>
      <c r="I1707" s="457" t="str">
        <f t="shared" si="52"/>
        <v/>
      </c>
      <c r="J1707" s="241" cm="1">
        <f t="array" ref="J1707">SUMPRODUCT(--(K1707:N1707&lt;&gt;"")) + IF(TRIM(O1707)="",0,LEN(O1707)-LEN(SUBSTITUTE(O1707,",",""))+1)</f>
        <v>0</v>
      </c>
      <c r="K1707" s="242" t="str">
        <f>IF(AND(G1707&lt;&gt;0,G1707&lt;&gt;""),IF(B1707="","",IF(ISNUMBER(MATCH(B1707,'Look Up Values'!$B$2:$B$500,0)),"","Dest. error")),"")</f>
        <v/>
      </c>
      <c r="L1707" s="242" t="str">
        <f>IF(AND(G1707&lt;&gt;0,G1707&lt;&gt;""),IF(C1707="","",IF(AND(ISNUMBER(--LEFT(C1707,FIND(" ",C1707&amp;" ")-1)),OR(LEN(LEFT(C1707,FIND(" ",C1707&amp;" ")-1))=6,LEN(LEFT(C1707,FIND(" ",C1707&amp;" ")-1))=7),OR(ISNUMBER(MATCH(LEFT(C1707,FIND(" ",C1707&amp;" ")-1),'Look Up Values'!$G$2:$G$1000,0)),ISNUMBER(MATCH(LEFT(C1707,FIND(" ",C1707&amp;" ")-1),'Look Up Values'!$AE$2:$AE$2000,0)))),"","EWC error")),"")</f>
        <v/>
      </c>
      <c r="M1707" s="242" t="str" cm="1">
        <f t="array" ref="M1707">IF(AND(G1707&lt;&gt;0,G1707&lt;&gt;""),IF(E1707="","",IF(ISNUMBER(MATCH(SUBSTITUTE(E1707," ",""),SUBSTITUTE('Look Up Values'!$I$2:$I$10," ",""),0)),"","State error")),"")</f>
        <v/>
      </c>
      <c r="N1707" s="242" t="str" cm="1">
        <f t="array" ref="N1707">IF(AND(G1707&lt;&gt;0,G1707&lt;&gt;""),IF(F1707="","",IF(ISNUMBER(MATCH(SUBSTITUTE(F1707," ",""),SUBSTITUTE('Look Up Values'!$W$2:$W$30," ",""),0)),"","D&amp;R error")),"")</f>
        <v/>
      </c>
      <c r="O1707" s="256" t="str">
        <f t="shared" si="53"/>
        <v/>
      </c>
    </row>
    <row r="1708" spans="1:15" ht="15.75">
      <c r="A1708" s="250">
        <v>1701</v>
      </c>
      <c r="B1708" s="208"/>
      <c r="C1708" s="49"/>
      <c r="D1708" s="50"/>
      <c r="E1708" s="50"/>
      <c r="F1708" s="50"/>
      <c r="G1708" s="209"/>
      <c r="H1708" s="48"/>
      <c r="I1708" s="457" t="str">
        <f t="shared" si="52"/>
        <v/>
      </c>
      <c r="J1708" s="241" cm="1">
        <f t="array" ref="J1708">SUMPRODUCT(--(K1708:N1708&lt;&gt;"")) + IF(TRIM(O1708)="",0,LEN(O1708)-LEN(SUBSTITUTE(O1708,",",""))+1)</f>
        <v>0</v>
      </c>
      <c r="K1708" s="242" t="str">
        <f>IF(AND(G1708&lt;&gt;0,G1708&lt;&gt;""),IF(B1708="","",IF(ISNUMBER(MATCH(B1708,'Look Up Values'!$B$2:$B$500,0)),"","Dest. error")),"")</f>
        <v/>
      </c>
      <c r="L1708" s="242" t="str">
        <f>IF(AND(G1708&lt;&gt;0,G1708&lt;&gt;""),IF(C1708="","",IF(AND(ISNUMBER(--LEFT(C1708,FIND(" ",C1708&amp;" ")-1)),OR(LEN(LEFT(C1708,FIND(" ",C1708&amp;" ")-1))=6,LEN(LEFT(C1708,FIND(" ",C1708&amp;" ")-1))=7),OR(ISNUMBER(MATCH(LEFT(C1708,FIND(" ",C1708&amp;" ")-1),'Look Up Values'!$G$2:$G$1000,0)),ISNUMBER(MATCH(LEFT(C1708,FIND(" ",C1708&amp;" ")-1),'Look Up Values'!$AE$2:$AE$2000,0)))),"","EWC error")),"")</f>
        <v/>
      </c>
      <c r="M1708" s="242" t="str" cm="1">
        <f t="array" ref="M1708">IF(AND(G1708&lt;&gt;0,G1708&lt;&gt;""),IF(E1708="","",IF(ISNUMBER(MATCH(SUBSTITUTE(E1708," ",""),SUBSTITUTE('Look Up Values'!$I$2:$I$10," ",""),0)),"","State error")),"")</f>
        <v/>
      </c>
      <c r="N1708" s="242" t="str" cm="1">
        <f t="array" ref="N1708">IF(AND(G1708&lt;&gt;0,G1708&lt;&gt;""),IF(F1708="","",IF(ISNUMBER(MATCH(SUBSTITUTE(F1708," ",""),SUBSTITUTE('Look Up Values'!$W$2:$W$30," ",""),0)),"","D&amp;R error")),"")</f>
        <v/>
      </c>
      <c r="O1708" s="256" t="str">
        <f t="shared" si="53"/>
        <v/>
      </c>
    </row>
    <row r="1709" spans="1:15" ht="15.75">
      <c r="A1709" s="250">
        <v>1702</v>
      </c>
      <c r="B1709" s="208"/>
      <c r="C1709" s="49"/>
      <c r="D1709" s="50"/>
      <c r="E1709" s="50"/>
      <c r="F1709" s="50"/>
      <c r="G1709" s="209"/>
      <c r="H1709" s="48"/>
      <c r="I1709" s="457" t="str">
        <f t="shared" si="52"/>
        <v/>
      </c>
      <c r="J1709" s="241" cm="1">
        <f t="array" ref="J1709">SUMPRODUCT(--(K1709:N1709&lt;&gt;"")) + IF(TRIM(O1709)="",0,LEN(O1709)-LEN(SUBSTITUTE(O1709,",",""))+1)</f>
        <v>0</v>
      </c>
      <c r="K1709" s="242" t="str">
        <f>IF(AND(G1709&lt;&gt;0,G1709&lt;&gt;""),IF(B1709="","",IF(ISNUMBER(MATCH(B1709,'Look Up Values'!$B$2:$B$500,0)),"","Dest. error")),"")</f>
        <v/>
      </c>
      <c r="L1709" s="242" t="str">
        <f>IF(AND(G1709&lt;&gt;0,G1709&lt;&gt;""),IF(C1709="","",IF(AND(ISNUMBER(--LEFT(C1709,FIND(" ",C1709&amp;" ")-1)),OR(LEN(LEFT(C1709,FIND(" ",C1709&amp;" ")-1))=6,LEN(LEFT(C1709,FIND(" ",C1709&amp;" ")-1))=7),OR(ISNUMBER(MATCH(LEFT(C1709,FIND(" ",C1709&amp;" ")-1),'Look Up Values'!$G$2:$G$1000,0)),ISNUMBER(MATCH(LEFT(C1709,FIND(" ",C1709&amp;" ")-1),'Look Up Values'!$AE$2:$AE$2000,0)))),"","EWC error")),"")</f>
        <v/>
      </c>
      <c r="M1709" s="242" t="str" cm="1">
        <f t="array" ref="M1709">IF(AND(G1709&lt;&gt;0,G1709&lt;&gt;""),IF(E1709="","",IF(ISNUMBER(MATCH(SUBSTITUTE(E1709," ",""),SUBSTITUTE('Look Up Values'!$I$2:$I$10," ",""),0)),"","State error")),"")</f>
        <v/>
      </c>
      <c r="N1709" s="242" t="str" cm="1">
        <f t="array" ref="N1709">IF(AND(G1709&lt;&gt;0,G1709&lt;&gt;""),IF(F1709="","",IF(ISNUMBER(MATCH(SUBSTITUTE(F1709," ",""),SUBSTITUTE('Look Up Values'!$W$2:$W$30," ",""),0)),"","D&amp;R error")),"")</f>
        <v/>
      </c>
      <c r="O1709" s="256" t="str">
        <f t="shared" si="53"/>
        <v/>
      </c>
    </row>
    <row r="1710" spans="1:15" ht="15.75">
      <c r="A1710" s="250">
        <v>1703</v>
      </c>
      <c r="B1710" s="208"/>
      <c r="C1710" s="49"/>
      <c r="D1710" s="50"/>
      <c r="E1710" s="50"/>
      <c r="F1710" s="50"/>
      <c r="G1710" s="209"/>
      <c r="H1710" s="48"/>
      <c r="I1710" s="457" t="str">
        <f t="shared" si="52"/>
        <v/>
      </c>
      <c r="J1710" s="241" cm="1">
        <f t="array" ref="J1710">SUMPRODUCT(--(K1710:N1710&lt;&gt;"")) + IF(TRIM(O1710)="",0,LEN(O1710)-LEN(SUBSTITUTE(O1710,",",""))+1)</f>
        <v>0</v>
      </c>
      <c r="K1710" s="242" t="str">
        <f>IF(AND(G1710&lt;&gt;0,G1710&lt;&gt;""),IF(B1710="","",IF(ISNUMBER(MATCH(B1710,'Look Up Values'!$B$2:$B$500,0)),"","Dest. error")),"")</f>
        <v/>
      </c>
      <c r="L1710" s="242" t="str">
        <f>IF(AND(G1710&lt;&gt;0,G1710&lt;&gt;""),IF(C1710="","",IF(AND(ISNUMBER(--LEFT(C1710,FIND(" ",C1710&amp;" ")-1)),OR(LEN(LEFT(C1710,FIND(" ",C1710&amp;" ")-1))=6,LEN(LEFT(C1710,FIND(" ",C1710&amp;" ")-1))=7),OR(ISNUMBER(MATCH(LEFT(C1710,FIND(" ",C1710&amp;" ")-1),'Look Up Values'!$G$2:$G$1000,0)),ISNUMBER(MATCH(LEFT(C1710,FIND(" ",C1710&amp;" ")-1),'Look Up Values'!$AE$2:$AE$2000,0)))),"","EWC error")),"")</f>
        <v/>
      </c>
      <c r="M1710" s="242" t="str" cm="1">
        <f t="array" ref="M1710">IF(AND(G1710&lt;&gt;0,G1710&lt;&gt;""),IF(E1710="","",IF(ISNUMBER(MATCH(SUBSTITUTE(E1710," ",""),SUBSTITUTE('Look Up Values'!$I$2:$I$10," ",""),0)),"","State error")),"")</f>
        <v/>
      </c>
      <c r="N1710" s="242" t="str" cm="1">
        <f t="array" ref="N1710">IF(AND(G1710&lt;&gt;0,G1710&lt;&gt;""),IF(F1710="","",IF(ISNUMBER(MATCH(SUBSTITUTE(F1710," ",""),SUBSTITUTE('Look Up Values'!$W$2:$W$30," ",""),0)),"","D&amp;R error")),"")</f>
        <v/>
      </c>
      <c r="O1710" s="256" t="str">
        <f t="shared" si="53"/>
        <v/>
      </c>
    </row>
    <row r="1711" spans="1:15" ht="15.75">
      <c r="A1711" s="250">
        <v>1704</v>
      </c>
      <c r="B1711" s="208"/>
      <c r="C1711" s="49"/>
      <c r="D1711" s="50"/>
      <c r="E1711" s="50"/>
      <c r="F1711" s="50"/>
      <c r="G1711" s="209"/>
      <c r="H1711" s="48"/>
      <c r="I1711" s="457" t="str">
        <f t="shared" si="52"/>
        <v/>
      </c>
      <c r="J1711" s="241" cm="1">
        <f t="array" ref="J1711">SUMPRODUCT(--(K1711:N1711&lt;&gt;"")) + IF(TRIM(O1711)="",0,LEN(O1711)-LEN(SUBSTITUTE(O1711,",",""))+1)</f>
        <v>0</v>
      </c>
      <c r="K1711" s="242" t="str">
        <f>IF(AND(G1711&lt;&gt;0,G1711&lt;&gt;""),IF(B1711="","",IF(ISNUMBER(MATCH(B1711,'Look Up Values'!$B$2:$B$500,0)),"","Dest. error")),"")</f>
        <v/>
      </c>
      <c r="L1711" s="242" t="str">
        <f>IF(AND(G1711&lt;&gt;0,G1711&lt;&gt;""),IF(C1711="","",IF(AND(ISNUMBER(--LEFT(C1711,FIND(" ",C1711&amp;" ")-1)),OR(LEN(LEFT(C1711,FIND(" ",C1711&amp;" ")-1))=6,LEN(LEFT(C1711,FIND(" ",C1711&amp;" ")-1))=7),OR(ISNUMBER(MATCH(LEFT(C1711,FIND(" ",C1711&amp;" ")-1),'Look Up Values'!$G$2:$G$1000,0)),ISNUMBER(MATCH(LEFT(C1711,FIND(" ",C1711&amp;" ")-1),'Look Up Values'!$AE$2:$AE$2000,0)))),"","EWC error")),"")</f>
        <v/>
      </c>
      <c r="M1711" s="242" t="str" cm="1">
        <f t="array" ref="M1711">IF(AND(G1711&lt;&gt;0,G1711&lt;&gt;""),IF(E1711="","",IF(ISNUMBER(MATCH(SUBSTITUTE(E1711," ",""),SUBSTITUTE('Look Up Values'!$I$2:$I$10," ",""),0)),"","State error")),"")</f>
        <v/>
      </c>
      <c r="N1711" s="242" t="str" cm="1">
        <f t="array" ref="N1711">IF(AND(G1711&lt;&gt;0,G1711&lt;&gt;""),IF(F1711="","",IF(ISNUMBER(MATCH(SUBSTITUTE(F1711," ",""),SUBSTITUTE('Look Up Values'!$W$2:$W$30," ",""),0)),"","D&amp;R error")),"")</f>
        <v/>
      </c>
      <c r="O1711" s="256" t="str">
        <f t="shared" si="53"/>
        <v/>
      </c>
    </row>
    <row r="1712" spans="1:15" ht="15.75">
      <c r="A1712" s="250">
        <v>1705</v>
      </c>
      <c r="B1712" s="208"/>
      <c r="C1712" s="49"/>
      <c r="D1712" s="50"/>
      <c r="E1712" s="50"/>
      <c r="F1712" s="50"/>
      <c r="G1712" s="209"/>
      <c r="H1712" s="48"/>
      <c r="I1712" s="457" t="str">
        <f t="shared" si="52"/>
        <v/>
      </c>
      <c r="J1712" s="241" cm="1">
        <f t="array" ref="J1712">SUMPRODUCT(--(K1712:N1712&lt;&gt;"")) + IF(TRIM(O1712)="",0,LEN(O1712)-LEN(SUBSTITUTE(O1712,",",""))+1)</f>
        <v>0</v>
      </c>
      <c r="K1712" s="242" t="str">
        <f>IF(AND(G1712&lt;&gt;0,G1712&lt;&gt;""),IF(B1712="","",IF(ISNUMBER(MATCH(B1712,'Look Up Values'!$B$2:$B$500,0)),"","Dest. error")),"")</f>
        <v/>
      </c>
      <c r="L1712" s="242" t="str">
        <f>IF(AND(G1712&lt;&gt;0,G1712&lt;&gt;""),IF(C1712="","",IF(AND(ISNUMBER(--LEFT(C1712,FIND(" ",C1712&amp;" ")-1)),OR(LEN(LEFT(C1712,FIND(" ",C1712&amp;" ")-1))=6,LEN(LEFT(C1712,FIND(" ",C1712&amp;" ")-1))=7),OR(ISNUMBER(MATCH(LEFT(C1712,FIND(" ",C1712&amp;" ")-1),'Look Up Values'!$G$2:$G$1000,0)),ISNUMBER(MATCH(LEFT(C1712,FIND(" ",C1712&amp;" ")-1),'Look Up Values'!$AE$2:$AE$2000,0)))),"","EWC error")),"")</f>
        <v/>
      </c>
      <c r="M1712" s="242" t="str" cm="1">
        <f t="array" ref="M1712">IF(AND(G1712&lt;&gt;0,G1712&lt;&gt;""),IF(E1712="","",IF(ISNUMBER(MATCH(SUBSTITUTE(E1712," ",""),SUBSTITUTE('Look Up Values'!$I$2:$I$10," ",""),0)),"","State error")),"")</f>
        <v/>
      </c>
      <c r="N1712" s="242" t="str" cm="1">
        <f t="array" ref="N1712">IF(AND(G1712&lt;&gt;0,G1712&lt;&gt;""),IF(F1712="","",IF(ISNUMBER(MATCH(SUBSTITUTE(F1712," ",""),SUBSTITUTE('Look Up Values'!$W$2:$W$30," ",""),0)),"","D&amp;R error")),"")</f>
        <v/>
      </c>
      <c r="O1712" s="256" t="str">
        <f t="shared" si="53"/>
        <v/>
      </c>
    </row>
    <row r="1713" spans="1:15" ht="15.75">
      <c r="A1713" s="250">
        <v>1706</v>
      </c>
      <c r="B1713" s="208"/>
      <c r="C1713" s="49"/>
      <c r="D1713" s="50"/>
      <c r="E1713" s="50"/>
      <c r="F1713" s="50"/>
      <c r="G1713" s="209"/>
      <c r="H1713" s="48"/>
      <c r="I1713" s="457" t="str">
        <f t="shared" si="52"/>
        <v/>
      </c>
      <c r="J1713" s="241" cm="1">
        <f t="array" ref="J1713">SUMPRODUCT(--(K1713:N1713&lt;&gt;"")) + IF(TRIM(O1713)="",0,LEN(O1713)-LEN(SUBSTITUTE(O1713,",",""))+1)</f>
        <v>0</v>
      </c>
      <c r="K1713" s="242" t="str">
        <f>IF(AND(G1713&lt;&gt;0,G1713&lt;&gt;""),IF(B1713="","",IF(ISNUMBER(MATCH(B1713,'Look Up Values'!$B$2:$B$500,0)),"","Dest. error")),"")</f>
        <v/>
      </c>
      <c r="L1713" s="242" t="str">
        <f>IF(AND(G1713&lt;&gt;0,G1713&lt;&gt;""),IF(C1713="","",IF(AND(ISNUMBER(--LEFT(C1713,FIND(" ",C1713&amp;" ")-1)),OR(LEN(LEFT(C1713,FIND(" ",C1713&amp;" ")-1))=6,LEN(LEFT(C1713,FIND(" ",C1713&amp;" ")-1))=7),OR(ISNUMBER(MATCH(LEFT(C1713,FIND(" ",C1713&amp;" ")-1),'Look Up Values'!$G$2:$G$1000,0)),ISNUMBER(MATCH(LEFT(C1713,FIND(" ",C1713&amp;" ")-1),'Look Up Values'!$AE$2:$AE$2000,0)))),"","EWC error")),"")</f>
        <v/>
      </c>
      <c r="M1713" s="242" t="str" cm="1">
        <f t="array" ref="M1713">IF(AND(G1713&lt;&gt;0,G1713&lt;&gt;""),IF(E1713="","",IF(ISNUMBER(MATCH(SUBSTITUTE(E1713," ",""),SUBSTITUTE('Look Up Values'!$I$2:$I$10," ",""),0)),"","State error")),"")</f>
        <v/>
      </c>
      <c r="N1713" s="242" t="str" cm="1">
        <f t="array" ref="N1713">IF(AND(G1713&lt;&gt;0,G1713&lt;&gt;""),IF(F1713="","",IF(ISNUMBER(MATCH(SUBSTITUTE(F1713," ",""),SUBSTITUTE('Look Up Values'!$W$2:$W$30," ",""),0)),"","D&amp;R error")),"")</f>
        <v/>
      </c>
      <c r="O1713" s="256" t="str">
        <f t="shared" si="53"/>
        <v/>
      </c>
    </row>
    <row r="1714" spans="1:15" ht="15.75">
      <c r="A1714" s="250">
        <v>1707</v>
      </c>
      <c r="B1714" s="208"/>
      <c r="C1714" s="49"/>
      <c r="D1714" s="50"/>
      <c r="E1714" s="50"/>
      <c r="F1714" s="50"/>
      <c r="G1714" s="209"/>
      <c r="H1714" s="48"/>
      <c r="I1714" s="457" t="str">
        <f t="shared" si="52"/>
        <v/>
      </c>
      <c r="J1714" s="241" cm="1">
        <f t="array" ref="J1714">SUMPRODUCT(--(K1714:N1714&lt;&gt;"")) + IF(TRIM(O1714)="",0,LEN(O1714)-LEN(SUBSTITUTE(O1714,",",""))+1)</f>
        <v>0</v>
      </c>
      <c r="K1714" s="242" t="str">
        <f>IF(AND(G1714&lt;&gt;0,G1714&lt;&gt;""),IF(B1714="","",IF(ISNUMBER(MATCH(B1714,'Look Up Values'!$B$2:$B$500,0)),"","Dest. error")),"")</f>
        <v/>
      </c>
      <c r="L1714" s="242" t="str">
        <f>IF(AND(G1714&lt;&gt;0,G1714&lt;&gt;""),IF(C1714="","",IF(AND(ISNUMBER(--LEFT(C1714,FIND(" ",C1714&amp;" ")-1)),OR(LEN(LEFT(C1714,FIND(" ",C1714&amp;" ")-1))=6,LEN(LEFT(C1714,FIND(" ",C1714&amp;" ")-1))=7),OR(ISNUMBER(MATCH(LEFT(C1714,FIND(" ",C1714&amp;" ")-1),'Look Up Values'!$G$2:$G$1000,0)),ISNUMBER(MATCH(LEFT(C1714,FIND(" ",C1714&amp;" ")-1),'Look Up Values'!$AE$2:$AE$2000,0)))),"","EWC error")),"")</f>
        <v/>
      </c>
      <c r="M1714" s="242" t="str" cm="1">
        <f t="array" ref="M1714">IF(AND(G1714&lt;&gt;0,G1714&lt;&gt;""),IF(E1714="","",IF(ISNUMBER(MATCH(SUBSTITUTE(E1714," ",""),SUBSTITUTE('Look Up Values'!$I$2:$I$10," ",""),0)),"","State error")),"")</f>
        <v/>
      </c>
      <c r="N1714" s="242" t="str" cm="1">
        <f t="array" ref="N1714">IF(AND(G1714&lt;&gt;0,G1714&lt;&gt;""),IF(F1714="","",IF(ISNUMBER(MATCH(SUBSTITUTE(F1714," ",""),SUBSTITUTE('Look Up Values'!$W$2:$W$30," ",""),0)),"","D&amp;R error")),"")</f>
        <v/>
      </c>
      <c r="O1714" s="256" t="str">
        <f t="shared" si="53"/>
        <v/>
      </c>
    </row>
    <row r="1715" spans="1:15" ht="15.75">
      <c r="A1715" s="250">
        <v>1708</v>
      </c>
      <c r="B1715" s="208"/>
      <c r="C1715" s="49"/>
      <c r="D1715" s="50"/>
      <c r="E1715" s="50"/>
      <c r="F1715" s="50"/>
      <c r="G1715" s="209"/>
      <c r="H1715" s="48"/>
      <c r="I1715" s="457" t="str">
        <f t="shared" si="52"/>
        <v/>
      </c>
      <c r="J1715" s="241" cm="1">
        <f t="array" ref="J1715">SUMPRODUCT(--(K1715:N1715&lt;&gt;"")) + IF(TRIM(O1715)="",0,LEN(O1715)-LEN(SUBSTITUTE(O1715,",",""))+1)</f>
        <v>0</v>
      </c>
      <c r="K1715" s="242" t="str">
        <f>IF(AND(G1715&lt;&gt;0,G1715&lt;&gt;""),IF(B1715="","",IF(ISNUMBER(MATCH(B1715,'Look Up Values'!$B$2:$B$500,0)),"","Dest. error")),"")</f>
        <v/>
      </c>
      <c r="L1715" s="242" t="str">
        <f>IF(AND(G1715&lt;&gt;0,G1715&lt;&gt;""),IF(C1715="","",IF(AND(ISNUMBER(--LEFT(C1715,FIND(" ",C1715&amp;" ")-1)),OR(LEN(LEFT(C1715,FIND(" ",C1715&amp;" ")-1))=6,LEN(LEFT(C1715,FIND(" ",C1715&amp;" ")-1))=7),OR(ISNUMBER(MATCH(LEFT(C1715,FIND(" ",C1715&amp;" ")-1),'Look Up Values'!$G$2:$G$1000,0)),ISNUMBER(MATCH(LEFT(C1715,FIND(" ",C1715&amp;" ")-1),'Look Up Values'!$AE$2:$AE$2000,0)))),"","EWC error")),"")</f>
        <v/>
      </c>
      <c r="M1715" s="242" t="str" cm="1">
        <f t="array" ref="M1715">IF(AND(G1715&lt;&gt;0,G1715&lt;&gt;""),IF(E1715="","",IF(ISNUMBER(MATCH(SUBSTITUTE(E1715," ",""),SUBSTITUTE('Look Up Values'!$I$2:$I$10," ",""),0)),"","State error")),"")</f>
        <v/>
      </c>
      <c r="N1715" s="242" t="str" cm="1">
        <f t="array" ref="N1715">IF(AND(G1715&lt;&gt;0,G1715&lt;&gt;""),IF(F1715="","",IF(ISNUMBER(MATCH(SUBSTITUTE(F1715," ",""),SUBSTITUTE('Look Up Values'!$W$2:$W$30," ",""),0)),"","D&amp;R error")),"")</f>
        <v/>
      </c>
      <c r="O1715" s="256" t="str">
        <f t="shared" si="53"/>
        <v/>
      </c>
    </row>
    <row r="1716" spans="1:15" ht="15.75">
      <c r="A1716" s="250">
        <v>1709</v>
      </c>
      <c r="B1716" s="208"/>
      <c r="C1716" s="49"/>
      <c r="D1716" s="50"/>
      <c r="E1716" s="50"/>
      <c r="F1716" s="50"/>
      <c r="G1716" s="209"/>
      <c r="H1716" s="48"/>
      <c r="I1716" s="457" t="str">
        <f t="shared" si="52"/>
        <v/>
      </c>
      <c r="J1716" s="241" cm="1">
        <f t="array" ref="J1716">SUMPRODUCT(--(K1716:N1716&lt;&gt;"")) + IF(TRIM(O1716)="",0,LEN(O1716)-LEN(SUBSTITUTE(O1716,",",""))+1)</f>
        <v>0</v>
      </c>
      <c r="K1716" s="242" t="str">
        <f>IF(AND(G1716&lt;&gt;0,G1716&lt;&gt;""),IF(B1716="","",IF(ISNUMBER(MATCH(B1716,'Look Up Values'!$B$2:$B$500,0)),"","Dest. error")),"")</f>
        <v/>
      </c>
      <c r="L1716" s="242" t="str">
        <f>IF(AND(G1716&lt;&gt;0,G1716&lt;&gt;""),IF(C1716="","",IF(AND(ISNUMBER(--LEFT(C1716,FIND(" ",C1716&amp;" ")-1)),OR(LEN(LEFT(C1716,FIND(" ",C1716&amp;" ")-1))=6,LEN(LEFT(C1716,FIND(" ",C1716&amp;" ")-1))=7),OR(ISNUMBER(MATCH(LEFT(C1716,FIND(" ",C1716&amp;" ")-1),'Look Up Values'!$G$2:$G$1000,0)),ISNUMBER(MATCH(LEFT(C1716,FIND(" ",C1716&amp;" ")-1),'Look Up Values'!$AE$2:$AE$2000,0)))),"","EWC error")),"")</f>
        <v/>
      </c>
      <c r="M1716" s="242" t="str" cm="1">
        <f t="array" ref="M1716">IF(AND(G1716&lt;&gt;0,G1716&lt;&gt;""),IF(E1716="","",IF(ISNUMBER(MATCH(SUBSTITUTE(E1716," ",""),SUBSTITUTE('Look Up Values'!$I$2:$I$10," ",""),0)),"","State error")),"")</f>
        <v/>
      </c>
      <c r="N1716" s="242" t="str" cm="1">
        <f t="array" ref="N1716">IF(AND(G1716&lt;&gt;0,G1716&lt;&gt;""),IF(F1716="","",IF(ISNUMBER(MATCH(SUBSTITUTE(F1716," ",""),SUBSTITUTE('Look Up Values'!$W$2:$W$30," ",""),0)),"","D&amp;R error")),"")</f>
        <v/>
      </c>
      <c r="O1716" s="256" t="str">
        <f t="shared" si="53"/>
        <v/>
      </c>
    </row>
    <row r="1717" spans="1:15" ht="15.75">
      <c r="A1717" s="250">
        <v>1710</v>
      </c>
      <c r="B1717" s="208"/>
      <c r="C1717" s="49"/>
      <c r="D1717" s="50"/>
      <c r="E1717" s="50"/>
      <c r="F1717" s="50"/>
      <c r="G1717" s="209"/>
      <c r="H1717" s="48"/>
      <c r="I1717" s="457" t="str">
        <f t="shared" si="52"/>
        <v/>
      </c>
      <c r="J1717" s="241" cm="1">
        <f t="array" ref="J1717">SUMPRODUCT(--(K1717:N1717&lt;&gt;"")) + IF(TRIM(O1717)="",0,LEN(O1717)-LEN(SUBSTITUTE(O1717,",",""))+1)</f>
        <v>0</v>
      </c>
      <c r="K1717" s="242" t="str">
        <f>IF(AND(G1717&lt;&gt;0,G1717&lt;&gt;""),IF(B1717="","",IF(ISNUMBER(MATCH(B1717,'Look Up Values'!$B$2:$B$500,0)),"","Dest. error")),"")</f>
        <v/>
      </c>
      <c r="L1717" s="242" t="str">
        <f>IF(AND(G1717&lt;&gt;0,G1717&lt;&gt;""),IF(C1717="","",IF(AND(ISNUMBER(--LEFT(C1717,FIND(" ",C1717&amp;" ")-1)),OR(LEN(LEFT(C1717,FIND(" ",C1717&amp;" ")-1))=6,LEN(LEFT(C1717,FIND(" ",C1717&amp;" ")-1))=7),OR(ISNUMBER(MATCH(LEFT(C1717,FIND(" ",C1717&amp;" ")-1),'Look Up Values'!$G$2:$G$1000,0)),ISNUMBER(MATCH(LEFT(C1717,FIND(" ",C1717&amp;" ")-1),'Look Up Values'!$AE$2:$AE$2000,0)))),"","EWC error")),"")</f>
        <v/>
      </c>
      <c r="M1717" s="242" t="str" cm="1">
        <f t="array" ref="M1717">IF(AND(G1717&lt;&gt;0,G1717&lt;&gt;""),IF(E1717="","",IF(ISNUMBER(MATCH(SUBSTITUTE(E1717," ",""),SUBSTITUTE('Look Up Values'!$I$2:$I$10," ",""),0)),"","State error")),"")</f>
        <v/>
      </c>
      <c r="N1717" s="242" t="str" cm="1">
        <f t="array" ref="N1717">IF(AND(G1717&lt;&gt;0,G1717&lt;&gt;""),IF(F1717="","",IF(ISNUMBER(MATCH(SUBSTITUTE(F1717," ",""),SUBSTITUTE('Look Up Values'!$W$2:$W$30," ",""),0)),"","D&amp;R error")),"")</f>
        <v/>
      </c>
      <c r="O1717" s="256" t="str">
        <f t="shared" si="53"/>
        <v/>
      </c>
    </row>
    <row r="1718" spans="1:15" ht="15.75">
      <c r="A1718" s="250">
        <v>1711</v>
      </c>
      <c r="B1718" s="208"/>
      <c r="C1718" s="49"/>
      <c r="D1718" s="50"/>
      <c r="E1718" s="50"/>
      <c r="F1718" s="50"/>
      <c r="G1718" s="209"/>
      <c r="H1718" s="48"/>
      <c r="I1718" s="457" t="str">
        <f t="shared" si="52"/>
        <v/>
      </c>
      <c r="J1718" s="241" cm="1">
        <f t="array" ref="J1718">SUMPRODUCT(--(K1718:N1718&lt;&gt;"")) + IF(TRIM(O1718)="",0,LEN(O1718)-LEN(SUBSTITUTE(O1718,",",""))+1)</f>
        <v>0</v>
      </c>
      <c r="K1718" s="242" t="str">
        <f>IF(AND(G1718&lt;&gt;0,G1718&lt;&gt;""),IF(B1718="","",IF(ISNUMBER(MATCH(B1718,'Look Up Values'!$B$2:$B$500,0)),"","Dest. error")),"")</f>
        <v/>
      </c>
      <c r="L1718" s="242" t="str">
        <f>IF(AND(G1718&lt;&gt;0,G1718&lt;&gt;""),IF(C1718="","",IF(AND(ISNUMBER(--LEFT(C1718,FIND(" ",C1718&amp;" ")-1)),OR(LEN(LEFT(C1718,FIND(" ",C1718&amp;" ")-1))=6,LEN(LEFT(C1718,FIND(" ",C1718&amp;" ")-1))=7),OR(ISNUMBER(MATCH(LEFT(C1718,FIND(" ",C1718&amp;" ")-1),'Look Up Values'!$G$2:$G$1000,0)),ISNUMBER(MATCH(LEFT(C1718,FIND(" ",C1718&amp;" ")-1),'Look Up Values'!$AE$2:$AE$2000,0)))),"","EWC error")),"")</f>
        <v/>
      </c>
      <c r="M1718" s="242" t="str" cm="1">
        <f t="array" ref="M1718">IF(AND(G1718&lt;&gt;0,G1718&lt;&gt;""),IF(E1718="","",IF(ISNUMBER(MATCH(SUBSTITUTE(E1718," ",""),SUBSTITUTE('Look Up Values'!$I$2:$I$10," ",""),0)),"","State error")),"")</f>
        <v/>
      </c>
      <c r="N1718" s="242" t="str" cm="1">
        <f t="array" ref="N1718">IF(AND(G1718&lt;&gt;0,G1718&lt;&gt;""),IF(F1718="","",IF(ISNUMBER(MATCH(SUBSTITUTE(F1718," ",""),SUBSTITUTE('Look Up Values'!$W$2:$W$30," ",""),0)),"","D&amp;R error")),"")</f>
        <v/>
      </c>
      <c r="O1718" s="256" t="str">
        <f t="shared" si="53"/>
        <v/>
      </c>
    </row>
    <row r="1719" spans="1:15" ht="15.75">
      <c r="A1719" s="250">
        <v>1712</v>
      </c>
      <c r="B1719" s="208"/>
      <c r="C1719" s="49"/>
      <c r="D1719" s="50"/>
      <c r="E1719" s="50"/>
      <c r="F1719" s="50"/>
      <c r="G1719" s="209"/>
      <c r="H1719" s="48"/>
      <c r="I1719" s="457" t="str">
        <f t="shared" si="52"/>
        <v/>
      </c>
      <c r="J1719" s="241" cm="1">
        <f t="array" ref="J1719">SUMPRODUCT(--(K1719:N1719&lt;&gt;"")) + IF(TRIM(O1719)="",0,LEN(O1719)-LEN(SUBSTITUTE(O1719,",",""))+1)</f>
        <v>0</v>
      </c>
      <c r="K1719" s="242" t="str">
        <f>IF(AND(G1719&lt;&gt;0,G1719&lt;&gt;""),IF(B1719="","",IF(ISNUMBER(MATCH(B1719,'Look Up Values'!$B$2:$B$500,0)),"","Dest. error")),"")</f>
        <v/>
      </c>
      <c r="L1719" s="242" t="str">
        <f>IF(AND(G1719&lt;&gt;0,G1719&lt;&gt;""),IF(C1719="","",IF(AND(ISNUMBER(--LEFT(C1719,FIND(" ",C1719&amp;" ")-1)),OR(LEN(LEFT(C1719,FIND(" ",C1719&amp;" ")-1))=6,LEN(LEFT(C1719,FIND(" ",C1719&amp;" ")-1))=7),OR(ISNUMBER(MATCH(LEFT(C1719,FIND(" ",C1719&amp;" ")-1),'Look Up Values'!$G$2:$G$1000,0)),ISNUMBER(MATCH(LEFT(C1719,FIND(" ",C1719&amp;" ")-1),'Look Up Values'!$AE$2:$AE$2000,0)))),"","EWC error")),"")</f>
        <v/>
      </c>
      <c r="M1719" s="242" t="str" cm="1">
        <f t="array" ref="M1719">IF(AND(G1719&lt;&gt;0,G1719&lt;&gt;""),IF(E1719="","",IF(ISNUMBER(MATCH(SUBSTITUTE(E1719," ",""),SUBSTITUTE('Look Up Values'!$I$2:$I$10," ",""),0)),"","State error")),"")</f>
        <v/>
      </c>
      <c r="N1719" s="242" t="str" cm="1">
        <f t="array" ref="N1719">IF(AND(G1719&lt;&gt;0,G1719&lt;&gt;""),IF(F1719="","",IF(ISNUMBER(MATCH(SUBSTITUTE(F1719," ",""),SUBSTITUTE('Look Up Values'!$W$2:$W$30," ",""),0)),"","D&amp;R error")),"")</f>
        <v/>
      </c>
      <c r="O1719" s="256" t="str">
        <f t="shared" si="53"/>
        <v/>
      </c>
    </row>
    <row r="1720" spans="1:15" ht="15.75">
      <c r="A1720" s="250">
        <v>1713</v>
      </c>
      <c r="B1720" s="208"/>
      <c r="C1720" s="49"/>
      <c r="D1720" s="50"/>
      <c r="E1720" s="50"/>
      <c r="F1720" s="50"/>
      <c r="G1720" s="209"/>
      <c r="H1720" s="48"/>
      <c r="I1720" s="457" t="str">
        <f t="shared" si="52"/>
        <v/>
      </c>
      <c r="J1720" s="241" cm="1">
        <f t="array" ref="J1720">SUMPRODUCT(--(K1720:N1720&lt;&gt;"")) + IF(TRIM(O1720)="",0,LEN(O1720)-LEN(SUBSTITUTE(O1720,",",""))+1)</f>
        <v>0</v>
      </c>
      <c r="K1720" s="242" t="str">
        <f>IF(AND(G1720&lt;&gt;0,G1720&lt;&gt;""),IF(B1720="","",IF(ISNUMBER(MATCH(B1720,'Look Up Values'!$B$2:$B$500,0)),"","Dest. error")),"")</f>
        <v/>
      </c>
      <c r="L1720" s="242" t="str">
        <f>IF(AND(G1720&lt;&gt;0,G1720&lt;&gt;""),IF(C1720="","",IF(AND(ISNUMBER(--LEFT(C1720,FIND(" ",C1720&amp;" ")-1)),OR(LEN(LEFT(C1720,FIND(" ",C1720&amp;" ")-1))=6,LEN(LEFT(C1720,FIND(" ",C1720&amp;" ")-1))=7),OR(ISNUMBER(MATCH(LEFT(C1720,FIND(" ",C1720&amp;" ")-1),'Look Up Values'!$G$2:$G$1000,0)),ISNUMBER(MATCH(LEFT(C1720,FIND(" ",C1720&amp;" ")-1),'Look Up Values'!$AE$2:$AE$2000,0)))),"","EWC error")),"")</f>
        <v/>
      </c>
      <c r="M1720" s="242" t="str" cm="1">
        <f t="array" ref="M1720">IF(AND(G1720&lt;&gt;0,G1720&lt;&gt;""),IF(E1720="","",IF(ISNUMBER(MATCH(SUBSTITUTE(E1720," ",""),SUBSTITUTE('Look Up Values'!$I$2:$I$10," ",""),0)),"","State error")),"")</f>
        <v/>
      </c>
      <c r="N1720" s="242" t="str" cm="1">
        <f t="array" ref="N1720">IF(AND(G1720&lt;&gt;0,G1720&lt;&gt;""),IF(F1720="","",IF(ISNUMBER(MATCH(SUBSTITUTE(F1720," ",""),SUBSTITUTE('Look Up Values'!$W$2:$W$30," ",""),0)),"","D&amp;R error")),"")</f>
        <v/>
      </c>
      <c r="O1720" s="256" t="str">
        <f t="shared" si="53"/>
        <v/>
      </c>
    </row>
    <row r="1721" spans="1:15" ht="15.75">
      <c r="A1721" s="250">
        <v>1714</v>
      </c>
      <c r="B1721" s="208"/>
      <c r="C1721" s="49"/>
      <c r="D1721" s="50"/>
      <c r="E1721" s="50"/>
      <c r="F1721" s="50"/>
      <c r="G1721" s="209"/>
      <c r="H1721" s="48"/>
      <c r="I1721" s="457" t="str">
        <f t="shared" si="52"/>
        <v/>
      </c>
      <c r="J1721" s="241" cm="1">
        <f t="array" ref="J1721">SUMPRODUCT(--(K1721:N1721&lt;&gt;"")) + IF(TRIM(O1721)="",0,LEN(O1721)-LEN(SUBSTITUTE(O1721,",",""))+1)</f>
        <v>0</v>
      </c>
      <c r="K1721" s="242" t="str">
        <f>IF(AND(G1721&lt;&gt;0,G1721&lt;&gt;""),IF(B1721="","",IF(ISNUMBER(MATCH(B1721,'Look Up Values'!$B$2:$B$500,0)),"","Dest. error")),"")</f>
        <v/>
      </c>
      <c r="L1721" s="242" t="str">
        <f>IF(AND(G1721&lt;&gt;0,G1721&lt;&gt;""),IF(C1721="","",IF(AND(ISNUMBER(--LEFT(C1721,FIND(" ",C1721&amp;" ")-1)),OR(LEN(LEFT(C1721,FIND(" ",C1721&amp;" ")-1))=6,LEN(LEFT(C1721,FIND(" ",C1721&amp;" ")-1))=7),OR(ISNUMBER(MATCH(LEFT(C1721,FIND(" ",C1721&amp;" ")-1),'Look Up Values'!$G$2:$G$1000,0)),ISNUMBER(MATCH(LEFT(C1721,FIND(" ",C1721&amp;" ")-1),'Look Up Values'!$AE$2:$AE$2000,0)))),"","EWC error")),"")</f>
        <v/>
      </c>
      <c r="M1721" s="242" t="str" cm="1">
        <f t="array" ref="M1721">IF(AND(G1721&lt;&gt;0,G1721&lt;&gt;""),IF(E1721="","",IF(ISNUMBER(MATCH(SUBSTITUTE(E1721," ",""),SUBSTITUTE('Look Up Values'!$I$2:$I$10," ",""),0)),"","State error")),"")</f>
        <v/>
      </c>
      <c r="N1721" s="242" t="str" cm="1">
        <f t="array" ref="N1721">IF(AND(G1721&lt;&gt;0,G1721&lt;&gt;""),IF(F1721="","",IF(ISNUMBER(MATCH(SUBSTITUTE(F1721," ",""),SUBSTITUTE('Look Up Values'!$W$2:$W$30," ",""),0)),"","D&amp;R error")),"")</f>
        <v/>
      </c>
      <c r="O1721" s="256" t="str">
        <f t="shared" si="53"/>
        <v/>
      </c>
    </row>
    <row r="1722" spans="1:15" ht="15.75">
      <c r="A1722" s="250">
        <v>1715</v>
      </c>
      <c r="B1722" s="208"/>
      <c r="C1722" s="49"/>
      <c r="D1722" s="50"/>
      <c r="E1722" s="50"/>
      <c r="F1722" s="50"/>
      <c r="G1722" s="209"/>
      <c r="H1722" s="48"/>
      <c r="I1722" s="457" t="str">
        <f t="shared" si="52"/>
        <v/>
      </c>
      <c r="J1722" s="241" cm="1">
        <f t="array" ref="J1722">SUMPRODUCT(--(K1722:N1722&lt;&gt;"")) + IF(TRIM(O1722)="",0,LEN(O1722)-LEN(SUBSTITUTE(O1722,",",""))+1)</f>
        <v>0</v>
      </c>
      <c r="K1722" s="242" t="str">
        <f>IF(AND(G1722&lt;&gt;0,G1722&lt;&gt;""),IF(B1722="","",IF(ISNUMBER(MATCH(B1722,'Look Up Values'!$B$2:$B$500,0)),"","Dest. error")),"")</f>
        <v/>
      </c>
      <c r="L1722" s="242" t="str">
        <f>IF(AND(G1722&lt;&gt;0,G1722&lt;&gt;""),IF(C1722="","",IF(AND(ISNUMBER(--LEFT(C1722,FIND(" ",C1722&amp;" ")-1)),OR(LEN(LEFT(C1722,FIND(" ",C1722&amp;" ")-1))=6,LEN(LEFT(C1722,FIND(" ",C1722&amp;" ")-1))=7),OR(ISNUMBER(MATCH(LEFT(C1722,FIND(" ",C1722&amp;" ")-1),'Look Up Values'!$G$2:$G$1000,0)),ISNUMBER(MATCH(LEFT(C1722,FIND(" ",C1722&amp;" ")-1),'Look Up Values'!$AE$2:$AE$2000,0)))),"","EWC error")),"")</f>
        <v/>
      </c>
      <c r="M1722" s="242" t="str" cm="1">
        <f t="array" ref="M1722">IF(AND(G1722&lt;&gt;0,G1722&lt;&gt;""),IF(E1722="","",IF(ISNUMBER(MATCH(SUBSTITUTE(E1722," ",""),SUBSTITUTE('Look Up Values'!$I$2:$I$10," ",""),0)),"","State error")),"")</f>
        <v/>
      </c>
      <c r="N1722" s="242" t="str" cm="1">
        <f t="array" ref="N1722">IF(AND(G1722&lt;&gt;0,G1722&lt;&gt;""),IF(F1722="","",IF(ISNUMBER(MATCH(SUBSTITUTE(F1722," ",""),SUBSTITUTE('Look Up Values'!$W$2:$W$30," ",""),0)),"","D&amp;R error")),"")</f>
        <v/>
      </c>
      <c r="O1722" s="256" t="str">
        <f t="shared" si="53"/>
        <v/>
      </c>
    </row>
    <row r="1723" spans="1:15" ht="15.75">
      <c r="A1723" s="250">
        <v>1716</v>
      </c>
      <c r="B1723" s="208"/>
      <c r="C1723" s="49"/>
      <c r="D1723" s="50"/>
      <c r="E1723" s="50"/>
      <c r="F1723" s="50"/>
      <c r="G1723" s="209"/>
      <c r="H1723" s="48"/>
      <c r="I1723" s="457" t="str">
        <f t="shared" si="52"/>
        <v/>
      </c>
      <c r="J1723" s="241" cm="1">
        <f t="array" ref="J1723">SUMPRODUCT(--(K1723:N1723&lt;&gt;"")) + IF(TRIM(O1723)="",0,LEN(O1723)-LEN(SUBSTITUTE(O1723,",",""))+1)</f>
        <v>0</v>
      </c>
      <c r="K1723" s="242" t="str">
        <f>IF(AND(G1723&lt;&gt;0,G1723&lt;&gt;""),IF(B1723="","",IF(ISNUMBER(MATCH(B1723,'Look Up Values'!$B$2:$B$500,0)),"","Dest. error")),"")</f>
        <v/>
      </c>
      <c r="L1723" s="242" t="str">
        <f>IF(AND(G1723&lt;&gt;0,G1723&lt;&gt;""),IF(C1723="","",IF(AND(ISNUMBER(--LEFT(C1723,FIND(" ",C1723&amp;" ")-1)),OR(LEN(LEFT(C1723,FIND(" ",C1723&amp;" ")-1))=6,LEN(LEFT(C1723,FIND(" ",C1723&amp;" ")-1))=7),OR(ISNUMBER(MATCH(LEFT(C1723,FIND(" ",C1723&amp;" ")-1),'Look Up Values'!$G$2:$G$1000,0)),ISNUMBER(MATCH(LEFT(C1723,FIND(" ",C1723&amp;" ")-1),'Look Up Values'!$AE$2:$AE$2000,0)))),"","EWC error")),"")</f>
        <v/>
      </c>
      <c r="M1723" s="242" t="str" cm="1">
        <f t="array" ref="M1723">IF(AND(G1723&lt;&gt;0,G1723&lt;&gt;""),IF(E1723="","",IF(ISNUMBER(MATCH(SUBSTITUTE(E1723," ",""),SUBSTITUTE('Look Up Values'!$I$2:$I$10," ",""),0)),"","State error")),"")</f>
        <v/>
      </c>
      <c r="N1723" s="242" t="str" cm="1">
        <f t="array" ref="N1723">IF(AND(G1723&lt;&gt;0,G1723&lt;&gt;""),IF(F1723="","",IF(ISNUMBER(MATCH(SUBSTITUTE(F1723," ",""),SUBSTITUTE('Look Up Values'!$W$2:$W$30," ",""),0)),"","D&amp;R error")),"")</f>
        <v/>
      </c>
      <c r="O1723" s="256" t="str">
        <f t="shared" si="53"/>
        <v/>
      </c>
    </row>
    <row r="1724" spans="1:15" ht="15.75">
      <c r="A1724" s="250">
        <v>1717</v>
      </c>
      <c r="B1724" s="208"/>
      <c r="C1724" s="49"/>
      <c r="D1724" s="50"/>
      <c r="E1724" s="50"/>
      <c r="F1724" s="50"/>
      <c r="G1724" s="209"/>
      <c r="H1724" s="48"/>
      <c r="I1724" s="457" t="str">
        <f t="shared" si="52"/>
        <v/>
      </c>
      <c r="J1724" s="241" cm="1">
        <f t="array" ref="J1724">SUMPRODUCT(--(K1724:N1724&lt;&gt;"")) + IF(TRIM(O1724)="",0,LEN(O1724)-LEN(SUBSTITUTE(O1724,",",""))+1)</f>
        <v>0</v>
      </c>
      <c r="K1724" s="242" t="str">
        <f>IF(AND(G1724&lt;&gt;0,G1724&lt;&gt;""),IF(B1724="","",IF(ISNUMBER(MATCH(B1724,'Look Up Values'!$B$2:$B$500,0)),"","Dest. error")),"")</f>
        <v/>
      </c>
      <c r="L1724" s="242" t="str">
        <f>IF(AND(G1724&lt;&gt;0,G1724&lt;&gt;""),IF(C1724="","",IF(AND(ISNUMBER(--LEFT(C1724,FIND(" ",C1724&amp;" ")-1)),OR(LEN(LEFT(C1724,FIND(" ",C1724&amp;" ")-1))=6,LEN(LEFT(C1724,FIND(" ",C1724&amp;" ")-1))=7),OR(ISNUMBER(MATCH(LEFT(C1724,FIND(" ",C1724&amp;" ")-1),'Look Up Values'!$G$2:$G$1000,0)),ISNUMBER(MATCH(LEFT(C1724,FIND(" ",C1724&amp;" ")-1),'Look Up Values'!$AE$2:$AE$2000,0)))),"","EWC error")),"")</f>
        <v/>
      </c>
      <c r="M1724" s="242" t="str" cm="1">
        <f t="array" ref="M1724">IF(AND(G1724&lt;&gt;0,G1724&lt;&gt;""),IF(E1724="","",IF(ISNUMBER(MATCH(SUBSTITUTE(E1724," ",""),SUBSTITUTE('Look Up Values'!$I$2:$I$10," ",""),0)),"","State error")),"")</f>
        <v/>
      </c>
      <c r="N1724" s="242" t="str" cm="1">
        <f t="array" ref="N1724">IF(AND(G1724&lt;&gt;0,G1724&lt;&gt;""),IF(F1724="","",IF(ISNUMBER(MATCH(SUBSTITUTE(F1724," ",""),SUBSTITUTE('Look Up Values'!$W$2:$W$30," ",""),0)),"","D&amp;R error")),"")</f>
        <v/>
      </c>
      <c r="O1724" s="256" t="str">
        <f t="shared" si="53"/>
        <v/>
      </c>
    </row>
    <row r="1725" spans="1:15" ht="15.75">
      <c r="A1725" s="250">
        <v>1718</v>
      </c>
      <c r="B1725" s="208"/>
      <c r="C1725" s="49"/>
      <c r="D1725" s="50"/>
      <c r="E1725" s="50"/>
      <c r="F1725" s="50"/>
      <c r="G1725" s="209"/>
      <c r="H1725" s="48"/>
      <c r="I1725" s="457" t="str">
        <f t="shared" si="52"/>
        <v/>
      </c>
      <c r="J1725" s="241" cm="1">
        <f t="array" ref="J1725">SUMPRODUCT(--(K1725:N1725&lt;&gt;"")) + IF(TRIM(O1725)="",0,LEN(O1725)-LEN(SUBSTITUTE(O1725,",",""))+1)</f>
        <v>0</v>
      </c>
      <c r="K1725" s="242" t="str">
        <f>IF(AND(G1725&lt;&gt;0,G1725&lt;&gt;""),IF(B1725="","",IF(ISNUMBER(MATCH(B1725,'Look Up Values'!$B$2:$B$500,0)),"","Dest. error")),"")</f>
        <v/>
      </c>
      <c r="L1725" s="242" t="str">
        <f>IF(AND(G1725&lt;&gt;0,G1725&lt;&gt;""),IF(C1725="","",IF(AND(ISNUMBER(--LEFT(C1725,FIND(" ",C1725&amp;" ")-1)),OR(LEN(LEFT(C1725,FIND(" ",C1725&amp;" ")-1))=6,LEN(LEFT(C1725,FIND(" ",C1725&amp;" ")-1))=7),OR(ISNUMBER(MATCH(LEFT(C1725,FIND(" ",C1725&amp;" ")-1),'Look Up Values'!$G$2:$G$1000,0)),ISNUMBER(MATCH(LEFT(C1725,FIND(" ",C1725&amp;" ")-1),'Look Up Values'!$AE$2:$AE$2000,0)))),"","EWC error")),"")</f>
        <v/>
      </c>
      <c r="M1725" s="242" t="str" cm="1">
        <f t="array" ref="M1725">IF(AND(G1725&lt;&gt;0,G1725&lt;&gt;""),IF(E1725="","",IF(ISNUMBER(MATCH(SUBSTITUTE(E1725," ",""),SUBSTITUTE('Look Up Values'!$I$2:$I$10," ",""),0)),"","State error")),"")</f>
        <v/>
      </c>
      <c r="N1725" s="242" t="str" cm="1">
        <f t="array" ref="N1725">IF(AND(G1725&lt;&gt;0,G1725&lt;&gt;""),IF(F1725="","",IF(ISNUMBER(MATCH(SUBSTITUTE(F1725," ",""),SUBSTITUTE('Look Up Values'!$W$2:$W$30," ",""),0)),"","D&amp;R error")),"")</f>
        <v/>
      </c>
      <c r="O1725" s="256" t="str">
        <f t="shared" si="53"/>
        <v/>
      </c>
    </row>
    <row r="1726" spans="1:15" ht="15.75">
      <c r="A1726" s="250">
        <v>1719</v>
      </c>
      <c r="B1726" s="208"/>
      <c r="C1726" s="49"/>
      <c r="D1726" s="50"/>
      <c r="E1726" s="50"/>
      <c r="F1726" s="50"/>
      <c r="G1726" s="209"/>
      <c r="H1726" s="48"/>
      <c r="I1726" s="457" t="str">
        <f t="shared" si="52"/>
        <v/>
      </c>
      <c r="J1726" s="241" cm="1">
        <f t="array" ref="J1726">SUMPRODUCT(--(K1726:N1726&lt;&gt;"")) + IF(TRIM(O1726)="",0,LEN(O1726)-LEN(SUBSTITUTE(O1726,",",""))+1)</f>
        <v>0</v>
      </c>
      <c r="K1726" s="242" t="str">
        <f>IF(AND(G1726&lt;&gt;0,G1726&lt;&gt;""),IF(B1726="","",IF(ISNUMBER(MATCH(B1726,'Look Up Values'!$B$2:$B$500,0)),"","Dest. error")),"")</f>
        <v/>
      </c>
      <c r="L1726" s="242" t="str">
        <f>IF(AND(G1726&lt;&gt;0,G1726&lt;&gt;""),IF(C1726="","",IF(AND(ISNUMBER(--LEFT(C1726,FIND(" ",C1726&amp;" ")-1)),OR(LEN(LEFT(C1726,FIND(" ",C1726&amp;" ")-1))=6,LEN(LEFT(C1726,FIND(" ",C1726&amp;" ")-1))=7),OR(ISNUMBER(MATCH(LEFT(C1726,FIND(" ",C1726&amp;" ")-1),'Look Up Values'!$G$2:$G$1000,0)),ISNUMBER(MATCH(LEFT(C1726,FIND(" ",C1726&amp;" ")-1),'Look Up Values'!$AE$2:$AE$2000,0)))),"","EWC error")),"")</f>
        <v/>
      </c>
      <c r="M1726" s="242" t="str" cm="1">
        <f t="array" ref="M1726">IF(AND(G1726&lt;&gt;0,G1726&lt;&gt;""),IF(E1726="","",IF(ISNUMBER(MATCH(SUBSTITUTE(E1726," ",""),SUBSTITUTE('Look Up Values'!$I$2:$I$10," ",""),0)),"","State error")),"")</f>
        <v/>
      </c>
      <c r="N1726" s="242" t="str" cm="1">
        <f t="array" ref="N1726">IF(AND(G1726&lt;&gt;0,G1726&lt;&gt;""),IF(F1726="","",IF(ISNUMBER(MATCH(SUBSTITUTE(F1726," ",""),SUBSTITUTE('Look Up Values'!$W$2:$W$30," ",""),0)),"","D&amp;R error")),"")</f>
        <v/>
      </c>
      <c r="O1726" s="256" t="str">
        <f t="shared" si="53"/>
        <v/>
      </c>
    </row>
    <row r="1727" spans="1:15" ht="15.75">
      <c r="A1727" s="250">
        <v>1720</v>
      </c>
      <c r="B1727" s="208"/>
      <c r="C1727" s="49"/>
      <c r="D1727" s="50"/>
      <c r="E1727" s="50"/>
      <c r="F1727" s="50"/>
      <c r="G1727" s="209"/>
      <c r="H1727" s="48"/>
      <c r="I1727" s="457" t="str">
        <f t="shared" si="52"/>
        <v/>
      </c>
      <c r="J1727" s="241" cm="1">
        <f t="array" ref="J1727">SUMPRODUCT(--(K1727:N1727&lt;&gt;"")) + IF(TRIM(O1727)="",0,LEN(O1727)-LEN(SUBSTITUTE(O1727,",",""))+1)</f>
        <v>0</v>
      </c>
      <c r="K1727" s="242" t="str">
        <f>IF(AND(G1727&lt;&gt;0,G1727&lt;&gt;""),IF(B1727="","",IF(ISNUMBER(MATCH(B1727,'Look Up Values'!$B$2:$B$500,0)),"","Dest. error")),"")</f>
        <v/>
      </c>
      <c r="L1727" s="242" t="str">
        <f>IF(AND(G1727&lt;&gt;0,G1727&lt;&gt;""),IF(C1727="","",IF(AND(ISNUMBER(--LEFT(C1727,FIND(" ",C1727&amp;" ")-1)),OR(LEN(LEFT(C1727,FIND(" ",C1727&amp;" ")-1))=6,LEN(LEFT(C1727,FIND(" ",C1727&amp;" ")-1))=7),OR(ISNUMBER(MATCH(LEFT(C1727,FIND(" ",C1727&amp;" ")-1),'Look Up Values'!$G$2:$G$1000,0)),ISNUMBER(MATCH(LEFT(C1727,FIND(" ",C1727&amp;" ")-1),'Look Up Values'!$AE$2:$AE$2000,0)))),"","EWC error")),"")</f>
        <v/>
      </c>
      <c r="M1727" s="242" t="str" cm="1">
        <f t="array" ref="M1727">IF(AND(G1727&lt;&gt;0,G1727&lt;&gt;""),IF(E1727="","",IF(ISNUMBER(MATCH(SUBSTITUTE(E1727," ",""),SUBSTITUTE('Look Up Values'!$I$2:$I$10," ",""),0)),"","State error")),"")</f>
        <v/>
      </c>
      <c r="N1727" s="242" t="str" cm="1">
        <f t="array" ref="N1727">IF(AND(G1727&lt;&gt;0,G1727&lt;&gt;""),IF(F1727="","",IF(ISNUMBER(MATCH(SUBSTITUTE(F1727," ",""),SUBSTITUTE('Look Up Values'!$W$2:$W$30," ",""),0)),"","D&amp;R error")),"")</f>
        <v/>
      </c>
      <c r="O1727" s="256" t="str">
        <f t="shared" si="53"/>
        <v/>
      </c>
    </row>
    <row r="1728" spans="1:15" ht="15.75">
      <c r="A1728" s="250">
        <v>1721</v>
      </c>
      <c r="B1728" s="208"/>
      <c r="C1728" s="49"/>
      <c r="D1728" s="50"/>
      <c r="E1728" s="50"/>
      <c r="F1728" s="50"/>
      <c r="G1728" s="209"/>
      <c r="H1728" s="48"/>
      <c r="I1728" s="457" t="str">
        <f t="shared" si="52"/>
        <v/>
      </c>
      <c r="J1728" s="241" cm="1">
        <f t="array" ref="J1728">SUMPRODUCT(--(K1728:N1728&lt;&gt;"")) + IF(TRIM(O1728)="",0,LEN(O1728)-LEN(SUBSTITUTE(O1728,",",""))+1)</f>
        <v>0</v>
      </c>
      <c r="K1728" s="242" t="str">
        <f>IF(AND(G1728&lt;&gt;0,G1728&lt;&gt;""),IF(B1728="","",IF(ISNUMBER(MATCH(B1728,'Look Up Values'!$B$2:$B$500,0)),"","Dest. error")),"")</f>
        <v/>
      </c>
      <c r="L1728" s="242" t="str">
        <f>IF(AND(G1728&lt;&gt;0,G1728&lt;&gt;""),IF(C1728="","",IF(AND(ISNUMBER(--LEFT(C1728,FIND(" ",C1728&amp;" ")-1)),OR(LEN(LEFT(C1728,FIND(" ",C1728&amp;" ")-1))=6,LEN(LEFT(C1728,FIND(" ",C1728&amp;" ")-1))=7),OR(ISNUMBER(MATCH(LEFT(C1728,FIND(" ",C1728&amp;" ")-1),'Look Up Values'!$G$2:$G$1000,0)),ISNUMBER(MATCH(LEFT(C1728,FIND(" ",C1728&amp;" ")-1),'Look Up Values'!$AE$2:$AE$2000,0)))),"","EWC error")),"")</f>
        <v/>
      </c>
      <c r="M1728" s="242" t="str" cm="1">
        <f t="array" ref="M1728">IF(AND(G1728&lt;&gt;0,G1728&lt;&gt;""),IF(E1728="","",IF(ISNUMBER(MATCH(SUBSTITUTE(E1728," ",""),SUBSTITUTE('Look Up Values'!$I$2:$I$10," ",""),0)),"","State error")),"")</f>
        <v/>
      </c>
      <c r="N1728" s="242" t="str" cm="1">
        <f t="array" ref="N1728">IF(AND(G1728&lt;&gt;0,G1728&lt;&gt;""),IF(F1728="","",IF(ISNUMBER(MATCH(SUBSTITUTE(F1728," ",""),SUBSTITUTE('Look Up Values'!$W$2:$W$30," ",""),0)),"","D&amp;R error")),"")</f>
        <v/>
      </c>
      <c r="O1728" s="256" t="str">
        <f t="shared" si="53"/>
        <v/>
      </c>
    </row>
    <row r="1729" spans="1:15" ht="15.75">
      <c r="A1729" s="250">
        <v>1722</v>
      </c>
      <c r="B1729" s="208"/>
      <c r="C1729" s="49"/>
      <c r="D1729" s="50"/>
      <c r="E1729" s="50"/>
      <c r="F1729" s="50"/>
      <c r="G1729" s="209"/>
      <c r="H1729" s="48"/>
      <c r="I1729" s="457" t="str">
        <f t="shared" si="52"/>
        <v/>
      </c>
      <c r="J1729" s="241" cm="1">
        <f t="array" ref="J1729">SUMPRODUCT(--(K1729:N1729&lt;&gt;"")) + IF(TRIM(O1729)="",0,LEN(O1729)-LEN(SUBSTITUTE(O1729,",",""))+1)</f>
        <v>0</v>
      </c>
      <c r="K1729" s="242" t="str">
        <f>IF(AND(G1729&lt;&gt;0,G1729&lt;&gt;""),IF(B1729="","",IF(ISNUMBER(MATCH(B1729,'Look Up Values'!$B$2:$B$500,0)),"","Dest. error")),"")</f>
        <v/>
      </c>
      <c r="L1729" s="242" t="str">
        <f>IF(AND(G1729&lt;&gt;0,G1729&lt;&gt;""),IF(C1729="","",IF(AND(ISNUMBER(--LEFT(C1729,FIND(" ",C1729&amp;" ")-1)),OR(LEN(LEFT(C1729,FIND(" ",C1729&amp;" ")-1))=6,LEN(LEFT(C1729,FIND(" ",C1729&amp;" ")-1))=7),OR(ISNUMBER(MATCH(LEFT(C1729,FIND(" ",C1729&amp;" ")-1),'Look Up Values'!$G$2:$G$1000,0)),ISNUMBER(MATCH(LEFT(C1729,FIND(" ",C1729&amp;" ")-1),'Look Up Values'!$AE$2:$AE$2000,0)))),"","EWC error")),"")</f>
        <v/>
      </c>
      <c r="M1729" s="242" t="str" cm="1">
        <f t="array" ref="M1729">IF(AND(G1729&lt;&gt;0,G1729&lt;&gt;""),IF(E1729="","",IF(ISNUMBER(MATCH(SUBSTITUTE(E1729," ",""),SUBSTITUTE('Look Up Values'!$I$2:$I$10," ",""),0)),"","State error")),"")</f>
        <v/>
      </c>
      <c r="N1729" s="242" t="str" cm="1">
        <f t="array" ref="N1729">IF(AND(G1729&lt;&gt;0,G1729&lt;&gt;""),IF(F1729="","",IF(ISNUMBER(MATCH(SUBSTITUTE(F1729," ",""),SUBSTITUTE('Look Up Values'!$W$2:$W$30," ",""),0)),"","D&amp;R error")),"")</f>
        <v/>
      </c>
      <c r="O1729" s="256" t="str">
        <f t="shared" si="53"/>
        <v/>
      </c>
    </row>
    <row r="1730" spans="1:15" ht="15.75">
      <c r="A1730" s="250">
        <v>1723</v>
      </c>
      <c r="B1730" s="208"/>
      <c r="C1730" s="49"/>
      <c r="D1730" s="50"/>
      <c r="E1730" s="50"/>
      <c r="F1730" s="50"/>
      <c r="G1730" s="209"/>
      <c r="H1730" s="48"/>
      <c r="I1730" s="457" t="str">
        <f t="shared" si="52"/>
        <v/>
      </c>
      <c r="J1730" s="241" cm="1">
        <f t="array" ref="J1730">SUMPRODUCT(--(K1730:N1730&lt;&gt;"")) + IF(TRIM(O1730)="",0,LEN(O1730)-LEN(SUBSTITUTE(O1730,",",""))+1)</f>
        <v>0</v>
      </c>
      <c r="K1730" s="242" t="str">
        <f>IF(AND(G1730&lt;&gt;0,G1730&lt;&gt;""),IF(B1730="","",IF(ISNUMBER(MATCH(B1730,'Look Up Values'!$B$2:$B$500,0)),"","Dest. error")),"")</f>
        <v/>
      </c>
      <c r="L1730" s="242" t="str">
        <f>IF(AND(G1730&lt;&gt;0,G1730&lt;&gt;""),IF(C1730="","",IF(AND(ISNUMBER(--LEFT(C1730,FIND(" ",C1730&amp;" ")-1)),OR(LEN(LEFT(C1730,FIND(" ",C1730&amp;" ")-1))=6,LEN(LEFT(C1730,FIND(" ",C1730&amp;" ")-1))=7),OR(ISNUMBER(MATCH(LEFT(C1730,FIND(" ",C1730&amp;" ")-1),'Look Up Values'!$G$2:$G$1000,0)),ISNUMBER(MATCH(LEFT(C1730,FIND(" ",C1730&amp;" ")-1),'Look Up Values'!$AE$2:$AE$2000,0)))),"","EWC error")),"")</f>
        <v/>
      </c>
      <c r="M1730" s="242" t="str" cm="1">
        <f t="array" ref="M1730">IF(AND(G1730&lt;&gt;0,G1730&lt;&gt;""),IF(E1730="","",IF(ISNUMBER(MATCH(SUBSTITUTE(E1730," ",""),SUBSTITUTE('Look Up Values'!$I$2:$I$10," ",""),0)),"","State error")),"")</f>
        <v/>
      </c>
      <c r="N1730" s="242" t="str" cm="1">
        <f t="array" ref="N1730">IF(AND(G1730&lt;&gt;0,G1730&lt;&gt;""),IF(F1730="","",IF(ISNUMBER(MATCH(SUBSTITUTE(F1730," ",""),SUBSTITUTE('Look Up Values'!$W$2:$W$30," ",""),0)),"","D&amp;R error")),"")</f>
        <v/>
      </c>
      <c r="O1730" s="256" t="str">
        <f t="shared" si="53"/>
        <v/>
      </c>
    </row>
    <row r="1731" spans="1:15" ht="15.75">
      <c r="A1731" s="250">
        <v>1724</v>
      </c>
      <c r="B1731" s="208"/>
      <c r="C1731" s="49"/>
      <c r="D1731" s="50"/>
      <c r="E1731" s="50"/>
      <c r="F1731" s="50"/>
      <c r="G1731" s="209"/>
      <c r="H1731" s="48"/>
      <c r="I1731" s="457" t="str">
        <f t="shared" si="52"/>
        <v/>
      </c>
      <c r="J1731" s="241" cm="1">
        <f t="array" ref="J1731">SUMPRODUCT(--(K1731:N1731&lt;&gt;"")) + IF(TRIM(O1731)="",0,LEN(O1731)-LEN(SUBSTITUTE(O1731,",",""))+1)</f>
        <v>0</v>
      </c>
      <c r="K1731" s="242" t="str">
        <f>IF(AND(G1731&lt;&gt;0,G1731&lt;&gt;""),IF(B1731="","",IF(ISNUMBER(MATCH(B1731,'Look Up Values'!$B$2:$B$500,0)),"","Dest. error")),"")</f>
        <v/>
      </c>
      <c r="L1731" s="242" t="str">
        <f>IF(AND(G1731&lt;&gt;0,G1731&lt;&gt;""),IF(C1731="","",IF(AND(ISNUMBER(--LEFT(C1731,FIND(" ",C1731&amp;" ")-1)),OR(LEN(LEFT(C1731,FIND(" ",C1731&amp;" ")-1))=6,LEN(LEFT(C1731,FIND(" ",C1731&amp;" ")-1))=7),OR(ISNUMBER(MATCH(LEFT(C1731,FIND(" ",C1731&amp;" ")-1),'Look Up Values'!$G$2:$G$1000,0)),ISNUMBER(MATCH(LEFT(C1731,FIND(" ",C1731&amp;" ")-1),'Look Up Values'!$AE$2:$AE$2000,0)))),"","EWC error")),"")</f>
        <v/>
      </c>
      <c r="M1731" s="242" t="str" cm="1">
        <f t="array" ref="M1731">IF(AND(G1731&lt;&gt;0,G1731&lt;&gt;""),IF(E1731="","",IF(ISNUMBER(MATCH(SUBSTITUTE(E1731," ",""),SUBSTITUTE('Look Up Values'!$I$2:$I$10," ",""),0)),"","State error")),"")</f>
        <v/>
      </c>
      <c r="N1731" s="242" t="str" cm="1">
        <f t="array" ref="N1731">IF(AND(G1731&lt;&gt;0,G1731&lt;&gt;""),IF(F1731="","",IF(ISNUMBER(MATCH(SUBSTITUTE(F1731," ",""),SUBSTITUTE('Look Up Values'!$W$2:$W$30," ",""),0)),"","D&amp;R error")),"")</f>
        <v/>
      </c>
      <c r="O1731" s="256" t="str">
        <f t="shared" si="53"/>
        <v/>
      </c>
    </row>
    <row r="1732" spans="1:15" ht="15.75">
      <c r="A1732" s="250">
        <v>1725</v>
      </c>
      <c r="B1732" s="208"/>
      <c r="C1732" s="49"/>
      <c r="D1732" s="50"/>
      <c r="E1732" s="50"/>
      <c r="F1732" s="50"/>
      <c r="G1732" s="209"/>
      <c r="H1732" s="48"/>
      <c r="I1732" s="457" t="str">
        <f t="shared" si="52"/>
        <v/>
      </c>
      <c r="J1732" s="241" cm="1">
        <f t="array" ref="J1732">SUMPRODUCT(--(K1732:N1732&lt;&gt;"")) + IF(TRIM(O1732)="",0,LEN(O1732)-LEN(SUBSTITUTE(O1732,",",""))+1)</f>
        <v>0</v>
      </c>
      <c r="K1732" s="242" t="str">
        <f>IF(AND(G1732&lt;&gt;0,G1732&lt;&gt;""),IF(B1732="","",IF(ISNUMBER(MATCH(B1732,'Look Up Values'!$B$2:$B$500,0)),"","Dest. error")),"")</f>
        <v/>
      </c>
      <c r="L1732" s="242" t="str">
        <f>IF(AND(G1732&lt;&gt;0,G1732&lt;&gt;""),IF(C1732="","",IF(AND(ISNUMBER(--LEFT(C1732,FIND(" ",C1732&amp;" ")-1)),OR(LEN(LEFT(C1732,FIND(" ",C1732&amp;" ")-1))=6,LEN(LEFT(C1732,FIND(" ",C1732&amp;" ")-1))=7),OR(ISNUMBER(MATCH(LEFT(C1732,FIND(" ",C1732&amp;" ")-1),'Look Up Values'!$G$2:$G$1000,0)),ISNUMBER(MATCH(LEFT(C1732,FIND(" ",C1732&amp;" ")-1),'Look Up Values'!$AE$2:$AE$2000,0)))),"","EWC error")),"")</f>
        <v/>
      </c>
      <c r="M1732" s="242" t="str" cm="1">
        <f t="array" ref="M1732">IF(AND(G1732&lt;&gt;0,G1732&lt;&gt;""),IF(E1732="","",IF(ISNUMBER(MATCH(SUBSTITUTE(E1732," ",""),SUBSTITUTE('Look Up Values'!$I$2:$I$10," ",""),0)),"","State error")),"")</f>
        <v/>
      </c>
      <c r="N1732" s="242" t="str" cm="1">
        <f t="array" ref="N1732">IF(AND(G1732&lt;&gt;0,G1732&lt;&gt;""),IF(F1732="","",IF(ISNUMBER(MATCH(SUBSTITUTE(F1732," ",""),SUBSTITUTE('Look Up Values'!$W$2:$W$30," ",""),0)),"","D&amp;R error")),"")</f>
        <v/>
      </c>
      <c r="O1732" s="256" t="str">
        <f t="shared" si="53"/>
        <v/>
      </c>
    </row>
    <row r="1733" spans="1:15" ht="15.75">
      <c r="A1733" s="250">
        <v>1726</v>
      </c>
      <c r="B1733" s="208"/>
      <c r="C1733" s="49"/>
      <c r="D1733" s="50"/>
      <c r="E1733" s="50"/>
      <c r="F1733" s="50"/>
      <c r="G1733" s="209"/>
      <c r="H1733" s="48"/>
      <c r="I1733" s="457" t="str">
        <f t="shared" si="52"/>
        <v/>
      </c>
      <c r="J1733" s="241" cm="1">
        <f t="array" ref="J1733">SUMPRODUCT(--(K1733:N1733&lt;&gt;"")) + IF(TRIM(O1733)="",0,LEN(O1733)-LEN(SUBSTITUTE(O1733,",",""))+1)</f>
        <v>0</v>
      </c>
      <c r="K1733" s="242" t="str">
        <f>IF(AND(G1733&lt;&gt;0,G1733&lt;&gt;""),IF(B1733="","",IF(ISNUMBER(MATCH(B1733,'Look Up Values'!$B$2:$B$500,0)),"","Dest. error")),"")</f>
        <v/>
      </c>
      <c r="L1733" s="242" t="str">
        <f>IF(AND(G1733&lt;&gt;0,G1733&lt;&gt;""),IF(C1733="","",IF(AND(ISNUMBER(--LEFT(C1733,FIND(" ",C1733&amp;" ")-1)),OR(LEN(LEFT(C1733,FIND(" ",C1733&amp;" ")-1))=6,LEN(LEFT(C1733,FIND(" ",C1733&amp;" ")-1))=7),OR(ISNUMBER(MATCH(LEFT(C1733,FIND(" ",C1733&amp;" ")-1),'Look Up Values'!$G$2:$G$1000,0)),ISNUMBER(MATCH(LEFT(C1733,FIND(" ",C1733&amp;" ")-1),'Look Up Values'!$AE$2:$AE$2000,0)))),"","EWC error")),"")</f>
        <v/>
      </c>
      <c r="M1733" s="242" t="str" cm="1">
        <f t="array" ref="M1733">IF(AND(G1733&lt;&gt;0,G1733&lt;&gt;""),IF(E1733="","",IF(ISNUMBER(MATCH(SUBSTITUTE(E1733," ",""),SUBSTITUTE('Look Up Values'!$I$2:$I$10," ",""),0)),"","State error")),"")</f>
        <v/>
      </c>
      <c r="N1733" s="242" t="str" cm="1">
        <f t="array" ref="N1733">IF(AND(G1733&lt;&gt;0,G1733&lt;&gt;""),IF(F1733="","",IF(ISNUMBER(MATCH(SUBSTITUTE(F1733," ",""),SUBSTITUTE('Look Up Values'!$W$2:$W$30," ",""),0)),"","D&amp;R error")),"")</f>
        <v/>
      </c>
      <c r="O1733" s="256" t="str">
        <f t="shared" si="53"/>
        <v/>
      </c>
    </row>
    <row r="1734" spans="1:15" ht="15.75">
      <c r="A1734" s="250">
        <v>1727</v>
      </c>
      <c r="B1734" s="208"/>
      <c r="C1734" s="49"/>
      <c r="D1734" s="50"/>
      <c r="E1734" s="50"/>
      <c r="F1734" s="50"/>
      <c r="G1734" s="209"/>
      <c r="H1734" s="48"/>
      <c r="I1734" s="457" t="str">
        <f t="shared" si="52"/>
        <v/>
      </c>
      <c r="J1734" s="241" cm="1">
        <f t="array" ref="J1734">SUMPRODUCT(--(K1734:N1734&lt;&gt;"")) + IF(TRIM(O1734)="",0,LEN(O1734)-LEN(SUBSTITUTE(O1734,",",""))+1)</f>
        <v>0</v>
      </c>
      <c r="K1734" s="242" t="str">
        <f>IF(AND(G1734&lt;&gt;0,G1734&lt;&gt;""),IF(B1734="","",IF(ISNUMBER(MATCH(B1734,'Look Up Values'!$B$2:$B$500,0)),"","Dest. error")),"")</f>
        <v/>
      </c>
      <c r="L1734" s="242" t="str">
        <f>IF(AND(G1734&lt;&gt;0,G1734&lt;&gt;""),IF(C1734="","",IF(AND(ISNUMBER(--LEFT(C1734,FIND(" ",C1734&amp;" ")-1)),OR(LEN(LEFT(C1734,FIND(" ",C1734&amp;" ")-1))=6,LEN(LEFT(C1734,FIND(" ",C1734&amp;" ")-1))=7),OR(ISNUMBER(MATCH(LEFT(C1734,FIND(" ",C1734&amp;" ")-1),'Look Up Values'!$G$2:$G$1000,0)),ISNUMBER(MATCH(LEFT(C1734,FIND(" ",C1734&amp;" ")-1),'Look Up Values'!$AE$2:$AE$2000,0)))),"","EWC error")),"")</f>
        <v/>
      </c>
      <c r="M1734" s="242" t="str" cm="1">
        <f t="array" ref="M1734">IF(AND(G1734&lt;&gt;0,G1734&lt;&gt;""),IF(E1734="","",IF(ISNUMBER(MATCH(SUBSTITUTE(E1734," ",""),SUBSTITUTE('Look Up Values'!$I$2:$I$10," ",""),0)),"","State error")),"")</f>
        <v/>
      </c>
      <c r="N1734" s="242" t="str" cm="1">
        <f t="array" ref="N1734">IF(AND(G1734&lt;&gt;0,G1734&lt;&gt;""),IF(F1734="","",IF(ISNUMBER(MATCH(SUBSTITUTE(F1734," ",""),SUBSTITUTE('Look Up Values'!$W$2:$W$30," ",""),0)),"","D&amp;R error")),"")</f>
        <v/>
      </c>
      <c r="O1734" s="256" t="str">
        <f t="shared" si="53"/>
        <v/>
      </c>
    </row>
    <row r="1735" spans="1:15" ht="15.75">
      <c r="A1735" s="250">
        <v>1728</v>
      </c>
      <c r="B1735" s="208"/>
      <c r="C1735" s="49"/>
      <c r="D1735" s="50"/>
      <c r="E1735" s="50"/>
      <c r="F1735" s="50"/>
      <c r="G1735" s="209"/>
      <c r="H1735" s="48"/>
      <c r="I1735" s="457" t="str">
        <f t="shared" si="52"/>
        <v/>
      </c>
      <c r="J1735" s="241" cm="1">
        <f t="array" ref="J1735">SUMPRODUCT(--(K1735:N1735&lt;&gt;"")) + IF(TRIM(O1735)="",0,LEN(O1735)-LEN(SUBSTITUTE(O1735,",",""))+1)</f>
        <v>0</v>
      </c>
      <c r="K1735" s="242" t="str">
        <f>IF(AND(G1735&lt;&gt;0,G1735&lt;&gt;""),IF(B1735="","",IF(ISNUMBER(MATCH(B1735,'Look Up Values'!$B$2:$B$500,0)),"","Dest. error")),"")</f>
        <v/>
      </c>
      <c r="L1735" s="242" t="str">
        <f>IF(AND(G1735&lt;&gt;0,G1735&lt;&gt;""),IF(C1735="","",IF(AND(ISNUMBER(--LEFT(C1735,FIND(" ",C1735&amp;" ")-1)),OR(LEN(LEFT(C1735,FIND(" ",C1735&amp;" ")-1))=6,LEN(LEFT(C1735,FIND(" ",C1735&amp;" ")-1))=7),OR(ISNUMBER(MATCH(LEFT(C1735,FIND(" ",C1735&amp;" ")-1),'Look Up Values'!$G$2:$G$1000,0)),ISNUMBER(MATCH(LEFT(C1735,FIND(" ",C1735&amp;" ")-1),'Look Up Values'!$AE$2:$AE$2000,0)))),"","EWC error")),"")</f>
        <v/>
      </c>
      <c r="M1735" s="242" t="str" cm="1">
        <f t="array" ref="M1735">IF(AND(G1735&lt;&gt;0,G1735&lt;&gt;""),IF(E1735="","",IF(ISNUMBER(MATCH(SUBSTITUTE(E1735," ",""),SUBSTITUTE('Look Up Values'!$I$2:$I$10," ",""),0)),"","State error")),"")</f>
        <v/>
      </c>
      <c r="N1735" s="242" t="str" cm="1">
        <f t="array" ref="N1735">IF(AND(G1735&lt;&gt;0,G1735&lt;&gt;""),IF(F1735="","",IF(ISNUMBER(MATCH(SUBSTITUTE(F1735," ",""),SUBSTITUTE('Look Up Values'!$W$2:$W$30," ",""),0)),"","D&amp;R error")),"")</f>
        <v/>
      </c>
      <c r="O1735" s="256" t="str">
        <f t="shared" si="53"/>
        <v/>
      </c>
    </row>
    <row r="1736" spans="1:15" ht="15.75">
      <c r="A1736" s="250">
        <v>1729</v>
      </c>
      <c r="B1736" s="208"/>
      <c r="C1736" s="49"/>
      <c r="D1736" s="50"/>
      <c r="E1736" s="50"/>
      <c r="F1736" s="50"/>
      <c r="G1736" s="209"/>
      <c r="H1736" s="48"/>
      <c r="I1736" s="457" t="str">
        <f t="shared" si="52"/>
        <v/>
      </c>
      <c r="J1736" s="241" cm="1">
        <f t="array" ref="J1736">SUMPRODUCT(--(K1736:N1736&lt;&gt;"")) + IF(TRIM(O1736)="",0,LEN(O1736)-LEN(SUBSTITUTE(O1736,",",""))+1)</f>
        <v>0</v>
      </c>
      <c r="K1736" s="242" t="str">
        <f>IF(AND(G1736&lt;&gt;0,G1736&lt;&gt;""),IF(B1736="","",IF(ISNUMBER(MATCH(B1736,'Look Up Values'!$B$2:$B$500,0)),"","Dest. error")),"")</f>
        <v/>
      </c>
      <c r="L1736" s="242" t="str">
        <f>IF(AND(G1736&lt;&gt;0,G1736&lt;&gt;""),IF(C1736="","",IF(AND(ISNUMBER(--LEFT(C1736,FIND(" ",C1736&amp;" ")-1)),OR(LEN(LEFT(C1736,FIND(" ",C1736&amp;" ")-1))=6,LEN(LEFT(C1736,FIND(" ",C1736&amp;" ")-1))=7),OR(ISNUMBER(MATCH(LEFT(C1736,FIND(" ",C1736&amp;" ")-1),'Look Up Values'!$G$2:$G$1000,0)),ISNUMBER(MATCH(LEFT(C1736,FIND(" ",C1736&amp;" ")-1),'Look Up Values'!$AE$2:$AE$2000,0)))),"","EWC error")),"")</f>
        <v/>
      </c>
      <c r="M1736" s="242" t="str" cm="1">
        <f t="array" ref="M1736">IF(AND(G1736&lt;&gt;0,G1736&lt;&gt;""),IF(E1736="","",IF(ISNUMBER(MATCH(SUBSTITUTE(E1736," ",""),SUBSTITUTE('Look Up Values'!$I$2:$I$10," ",""),0)),"","State error")),"")</f>
        <v/>
      </c>
      <c r="N1736" s="242" t="str" cm="1">
        <f t="array" ref="N1736">IF(AND(G1736&lt;&gt;0,G1736&lt;&gt;""),IF(F1736="","",IF(ISNUMBER(MATCH(SUBSTITUTE(F1736," ",""),SUBSTITUTE('Look Up Values'!$W$2:$W$30," ",""),0)),"","D&amp;R error")),"")</f>
        <v/>
      </c>
      <c r="O1736" s="256" t="str">
        <f t="shared" si="53"/>
        <v/>
      </c>
    </row>
    <row r="1737" spans="1:15" ht="15.75">
      <c r="A1737" s="250">
        <v>1730</v>
      </c>
      <c r="B1737" s="208"/>
      <c r="C1737" s="49"/>
      <c r="D1737" s="50"/>
      <c r="E1737" s="50"/>
      <c r="F1737" s="50"/>
      <c r="G1737" s="209"/>
      <c r="H1737" s="48"/>
      <c r="I1737" s="457" t="str">
        <f t="shared" ref="I1737:I1800" si="54">IF(IFERROR(--SUBSTITUTE(J1737,CHAR(160),""),0)&gt;0,A1737,"")</f>
        <v/>
      </c>
      <c r="J1737" s="241" cm="1">
        <f t="array" ref="J1737">SUMPRODUCT(--(K1737:N1737&lt;&gt;"")) + IF(TRIM(O1737)="",0,LEN(O1737)-LEN(SUBSTITUTE(O1737,",",""))+1)</f>
        <v>0</v>
      </c>
      <c r="K1737" s="242" t="str">
        <f>IF(AND(G1737&lt;&gt;0,G1737&lt;&gt;""),IF(B1737="","",IF(ISNUMBER(MATCH(B1737,'Look Up Values'!$B$2:$B$500,0)),"","Dest. error")),"")</f>
        <v/>
      </c>
      <c r="L1737" s="242" t="str">
        <f>IF(AND(G1737&lt;&gt;0,G1737&lt;&gt;""),IF(C1737="","",IF(AND(ISNUMBER(--LEFT(C1737,FIND(" ",C1737&amp;" ")-1)),OR(LEN(LEFT(C1737,FIND(" ",C1737&amp;" ")-1))=6,LEN(LEFT(C1737,FIND(" ",C1737&amp;" ")-1))=7),OR(ISNUMBER(MATCH(LEFT(C1737,FIND(" ",C1737&amp;" ")-1),'Look Up Values'!$G$2:$G$1000,0)),ISNUMBER(MATCH(LEFT(C1737,FIND(" ",C1737&amp;" ")-1),'Look Up Values'!$AE$2:$AE$2000,0)))),"","EWC error")),"")</f>
        <v/>
      </c>
      <c r="M1737" s="242" t="str" cm="1">
        <f t="array" ref="M1737">IF(AND(G1737&lt;&gt;0,G1737&lt;&gt;""),IF(E1737="","",IF(ISNUMBER(MATCH(SUBSTITUTE(E1737," ",""),SUBSTITUTE('Look Up Values'!$I$2:$I$10," ",""),0)),"","State error")),"")</f>
        <v/>
      </c>
      <c r="N1737" s="242" t="str" cm="1">
        <f t="array" ref="N1737">IF(AND(G1737&lt;&gt;0,G1737&lt;&gt;""),IF(F1737="","",IF(ISNUMBER(MATCH(SUBSTITUTE(F1737," ",""),SUBSTITUTE('Look Up Values'!$W$2:$W$30," ",""),0)),"","D&amp;R error")),"")</f>
        <v/>
      </c>
      <c r="O1737" s="256" t="str">
        <f t="shared" ref="O1737:O1800" si="55">IF(OR(G1737="",G1737=0),"",IF((TRIM(SUBSTITUTE(B1737,CHAR(160),""))&amp;TRIM(SUBSTITUTE(C1737,CHAR(160),""))&amp;TRIM(SUBSTITUTE(F1737,CHAR(160),""))&amp;TRIM(SUBSTITUTE(E1737,CHAR(160),"")))&lt;&gt;"",IF((--(TRIM(SUBSTITUTE(B1737,CHAR(160),""))&lt;&gt;"")+--(TRIM(SUBSTITUTE(C1737,CHAR(160),""))&lt;&gt;"")+--(TRIM(SUBSTITUTE(F1737,CHAR(160),""))&lt;&gt;"")+--(TRIM(SUBSTITUTE(E1737,CHAR(160),""))&lt;&gt;""))=4,"",LEFT(IF(TRIM(SUBSTITUTE(B1737,CHAR(160),""))="","Dest, ","")&amp;IF(TRIM(SUBSTITUTE(C1737,CHAR(160),""))="","EWC, ","")&amp;IF(TRIM(SUBSTITUTE(F1737,CHAR(160),""))="","D&amp;R, ","")&amp;IF(TRIM(SUBSTITUTE(E1737,CHAR(160),""))="","State, ",""),LEN(IF(TRIM(SUBSTITUTE(B1737,CHAR(160),""))="","Dest, ","")&amp;IF(TRIM(SUBSTITUTE(C1737,CHAR(160),""))="","EWC, ","")&amp;IF(TRIM(SUBSTITUTE(F1737,CHAR(160),""))="","D&amp;R, ","")&amp;IF(TRIM(SUBSTITUTE(E1737,CHAR(160),""))="","State, ",""))-2)),LEFT(IF(TRIM(SUBSTITUTE(B1737,CHAR(160),""))="","Dest, ","")&amp;IF(TRIM(SUBSTITUTE(C1737,CHAR(160),""))="","EWC, ","")&amp;IF(TRIM(SUBSTITUTE(F1737,CHAR(160),""))="","D&amp;R, ","")&amp;IF(TRIM(SUBSTITUTE(E1737,CHAR(160),""))="","State, ",""),LEN(IF(TRIM(SUBSTITUTE(B1737,CHAR(160),""))="","Dest, ","")&amp;IF(TRIM(SUBSTITUTE(C1737,CHAR(160),""))="","EWC, ","")&amp;IF(TRIM(SUBSTITUTE(F1737,CHAR(160),""))="","D&amp;R, ","")&amp;IF(TRIM(SUBSTITUTE(E1737,CHAR(160),""))="","State, ",""))-2)))</f>
        <v/>
      </c>
    </row>
    <row r="1738" spans="1:15" ht="15.75">
      <c r="A1738" s="250">
        <v>1731</v>
      </c>
      <c r="B1738" s="208"/>
      <c r="C1738" s="49"/>
      <c r="D1738" s="50"/>
      <c r="E1738" s="50"/>
      <c r="F1738" s="50"/>
      <c r="G1738" s="209"/>
      <c r="H1738" s="48"/>
      <c r="I1738" s="457" t="str">
        <f t="shared" si="54"/>
        <v/>
      </c>
      <c r="J1738" s="241" cm="1">
        <f t="array" ref="J1738">SUMPRODUCT(--(K1738:N1738&lt;&gt;"")) + IF(TRIM(O1738)="",0,LEN(O1738)-LEN(SUBSTITUTE(O1738,",",""))+1)</f>
        <v>0</v>
      </c>
      <c r="K1738" s="242" t="str">
        <f>IF(AND(G1738&lt;&gt;0,G1738&lt;&gt;""),IF(B1738="","",IF(ISNUMBER(MATCH(B1738,'Look Up Values'!$B$2:$B$500,0)),"","Dest. error")),"")</f>
        <v/>
      </c>
      <c r="L1738" s="242" t="str">
        <f>IF(AND(G1738&lt;&gt;0,G1738&lt;&gt;""),IF(C1738="","",IF(AND(ISNUMBER(--LEFT(C1738,FIND(" ",C1738&amp;" ")-1)),OR(LEN(LEFT(C1738,FIND(" ",C1738&amp;" ")-1))=6,LEN(LEFT(C1738,FIND(" ",C1738&amp;" ")-1))=7),OR(ISNUMBER(MATCH(LEFT(C1738,FIND(" ",C1738&amp;" ")-1),'Look Up Values'!$G$2:$G$1000,0)),ISNUMBER(MATCH(LEFT(C1738,FIND(" ",C1738&amp;" ")-1),'Look Up Values'!$AE$2:$AE$2000,0)))),"","EWC error")),"")</f>
        <v/>
      </c>
      <c r="M1738" s="242" t="str" cm="1">
        <f t="array" ref="M1738">IF(AND(G1738&lt;&gt;0,G1738&lt;&gt;""),IF(E1738="","",IF(ISNUMBER(MATCH(SUBSTITUTE(E1738," ",""),SUBSTITUTE('Look Up Values'!$I$2:$I$10," ",""),0)),"","State error")),"")</f>
        <v/>
      </c>
      <c r="N1738" s="242" t="str" cm="1">
        <f t="array" ref="N1738">IF(AND(G1738&lt;&gt;0,G1738&lt;&gt;""),IF(F1738="","",IF(ISNUMBER(MATCH(SUBSTITUTE(F1738," ",""),SUBSTITUTE('Look Up Values'!$W$2:$W$30," ",""),0)),"","D&amp;R error")),"")</f>
        <v/>
      </c>
      <c r="O1738" s="256" t="str">
        <f t="shared" si="55"/>
        <v/>
      </c>
    </row>
    <row r="1739" spans="1:15" ht="15.75">
      <c r="A1739" s="250">
        <v>1732</v>
      </c>
      <c r="B1739" s="208"/>
      <c r="C1739" s="49"/>
      <c r="D1739" s="50"/>
      <c r="E1739" s="50"/>
      <c r="F1739" s="50"/>
      <c r="G1739" s="209"/>
      <c r="H1739" s="48"/>
      <c r="I1739" s="457" t="str">
        <f t="shared" si="54"/>
        <v/>
      </c>
      <c r="J1739" s="241" cm="1">
        <f t="array" ref="J1739">SUMPRODUCT(--(K1739:N1739&lt;&gt;"")) + IF(TRIM(O1739)="",0,LEN(O1739)-LEN(SUBSTITUTE(O1739,",",""))+1)</f>
        <v>0</v>
      </c>
      <c r="K1739" s="242" t="str">
        <f>IF(AND(G1739&lt;&gt;0,G1739&lt;&gt;""),IF(B1739="","",IF(ISNUMBER(MATCH(B1739,'Look Up Values'!$B$2:$B$500,0)),"","Dest. error")),"")</f>
        <v/>
      </c>
      <c r="L1739" s="242" t="str">
        <f>IF(AND(G1739&lt;&gt;0,G1739&lt;&gt;""),IF(C1739="","",IF(AND(ISNUMBER(--LEFT(C1739,FIND(" ",C1739&amp;" ")-1)),OR(LEN(LEFT(C1739,FIND(" ",C1739&amp;" ")-1))=6,LEN(LEFT(C1739,FIND(" ",C1739&amp;" ")-1))=7),OR(ISNUMBER(MATCH(LEFT(C1739,FIND(" ",C1739&amp;" ")-1),'Look Up Values'!$G$2:$G$1000,0)),ISNUMBER(MATCH(LEFT(C1739,FIND(" ",C1739&amp;" ")-1),'Look Up Values'!$AE$2:$AE$2000,0)))),"","EWC error")),"")</f>
        <v/>
      </c>
      <c r="M1739" s="242" t="str" cm="1">
        <f t="array" ref="M1739">IF(AND(G1739&lt;&gt;0,G1739&lt;&gt;""),IF(E1739="","",IF(ISNUMBER(MATCH(SUBSTITUTE(E1739," ",""),SUBSTITUTE('Look Up Values'!$I$2:$I$10," ",""),0)),"","State error")),"")</f>
        <v/>
      </c>
      <c r="N1739" s="242" t="str" cm="1">
        <f t="array" ref="N1739">IF(AND(G1739&lt;&gt;0,G1739&lt;&gt;""),IF(F1739="","",IF(ISNUMBER(MATCH(SUBSTITUTE(F1739," ",""),SUBSTITUTE('Look Up Values'!$W$2:$W$30," ",""),0)),"","D&amp;R error")),"")</f>
        <v/>
      </c>
      <c r="O1739" s="256" t="str">
        <f t="shared" si="55"/>
        <v/>
      </c>
    </row>
    <row r="1740" spans="1:15" ht="15.75">
      <c r="A1740" s="250">
        <v>1733</v>
      </c>
      <c r="B1740" s="208"/>
      <c r="C1740" s="49"/>
      <c r="D1740" s="50"/>
      <c r="E1740" s="50"/>
      <c r="F1740" s="50"/>
      <c r="G1740" s="209"/>
      <c r="H1740" s="48"/>
      <c r="I1740" s="457" t="str">
        <f t="shared" si="54"/>
        <v/>
      </c>
      <c r="J1740" s="241" cm="1">
        <f t="array" ref="J1740">SUMPRODUCT(--(K1740:N1740&lt;&gt;"")) + IF(TRIM(O1740)="",0,LEN(O1740)-LEN(SUBSTITUTE(O1740,",",""))+1)</f>
        <v>0</v>
      </c>
      <c r="K1740" s="242" t="str">
        <f>IF(AND(G1740&lt;&gt;0,G1740&lt;&gt;""),IF(B1740="","",IF(ISNUMBER(MATCH(B1740,'Look Up Values'!$B$2:$B$500,0)),"","Dest. error")),"")</f>
        <v/>
      </c>
      <c r="L1740" s="242" t="str">
        <f>IF(AND(G1740&lt;&gt;0,G1740&lt;&gt;""),IF(C1740="","",IF(AND(ISNUMBER(--LEFT(C1740,FIND(" ",C1740&amp;" ")-1)),OR(LEN(LEFT(C1740,FIND(" ",C1740&amp;" ")-1))=6,LEN(LEFT(C1740,FIND(" ",C1740&amp;" ")-1))=7),OR(ISNUMBER(MATCH(LEFT(C1740,FIND(" ",C1740&amp;" ")-1),'Look Up Values'!$G$2:$G$1000,0)),ISNUMBER(MATCH(LEFT(C1740,FIND(" ",C1740&amp;" ")-1),'Look Up Values'!$AE$2:$AE$2000,0)))),"","EWC error")),"")</f>
        <v/>
      </c>
      <c r="M1740" s="242" t="str" cm="1">
        <f t="array" ref="M1740">IF(AND(G1740&lt;&gt;0,G1740&lt;&gt;""),IF(E1740="","",IF(ISNUMBER(MATCH(SUBSTITUTE(E1740," ",""),SUBSTITUTE('Look Up Values'!$I$2:$I$10," ",""),0)),"","State error")),"")</f>
        <v/>
      </c>
      <c r="N1740" s="242" t="str" cm="1">
        <f t="array" ref="N1740">IF(AND(G1740&lt;&gt;0,G1740&lt;&gt;""),IF(F1740="","",IF(ISNUMBER(MATCH(SUBSTITUTE(F1740," ",""),SUBSTITUTE('Look Up Values'!$W$2:$W$30," ",""),0)),"","D&amp;R error")),"")</f>
        <v/>
      </c>
      <c r="O1740" s="256" t="str">
        <f t="shared" si="55"/>
        <v/>
      </c>
    </row>
    <row r="1741" spans="1:15" ht="15.75">
      <c r="A1741" s="250">
        <v>1734</v>
      </c>
      <c r="B1741" s="208"/>
      <c r="C1741" s="49"/>
      <c r="D1741" s="50"/>
      <c r="E1741" s="50"/>
      <c r="F1741" s="50"/>
      <c r="G1741" s="209"/>
      <c r="H1741" s="48"/>
      <c r="I1741" s="457" t="str">
        <f t="shared" si="54"/>
        <v/>
      </c>
      <c r="J1741" s="241" cm="1">
        <f t="array" ref="J1741">SUMPRODUCT(--(K1741:N1741&lt;&gt;"")) + IF(TRIM(O1741)="",0,LEN(O1741)-LEN(SUBSTITUTE(O1741,",",""))+1)</f>
        <v>0</v>
      </c>
      <c r="K1741" s="242" t="str">
        <f>IF(AND(G1741&lt;&gt;0,G1741&lt;&gt;""),IF(B1741="","",IF(ISNUMBER(MATCH(B1741,'Look Up Values'!$B$2:$B$500,0)),"","Dest. error")),"")</f>
        <v/>
      </c>
      <c r="L1741" s="242" t="str">
        <f>IF(AND(G1741&lt;&gt;0,G1741&lt;&gt;""),IF(C1741="","",IF(AND(ISNUMBER(--LEFT(C1741,FIND(" ",C1741&amp;" ")-1)),OR(LEN(LEFT(C1741,FIND(" ",C1741&amp;" ")-1))=6,LEN(LEFT(C1741,FIND(" ",C1741&amp;" ")-1))=7),OR(ISNUMBER(MATCH(LEFT(C1741,FIND(" ",C1741&amp;" ")-1),'Look Up Values'!$G$2:$G$1000,0)),ISNUMBER(MATCH(LEFT(C1741,FIND(" ",C1741&amp;" ")-1),'Look Up Values'!$AE$2:$AE$2000,0)))),"","EWC error")),"")</f>
        <v/>
      </c>
      <c r="M1741" s="242" t="str" cm="1">
        <f t="array" ref="M1741">IF(AND(G1741&lt;&gt;0,G1741&lt;&gt;""),IF(E1741="","",IF(ISNUMBER(MATCH(SUBSTITUTE(E1741," ",""),SUBSTITUTE('Look Up Values'!$I$2:$I$10," ",""),0)),"","State error")),"")</f>
        <v/>
      </c>
      <c r="N1741" s="242" t="str" cm="1">
        <f t="array" ref="N1741">IF(AND(G1741&lt;&gt;0,G1741&lt;&gt;""),IF(F1741="","",IF(ISNUMBER(MATCH(SUBSTITUTE(F1741," ",""),SUBSTITUTE('Look Up Values'!$W$2:$W$30," ",""),0)),"","D&amp;R error")),"")</f>
        <v/>
      </c>
      <c r="O1741" s="256" t="str">
        <f t="shared" si="55"/>
        <v/>
      </c>
    </row>
    <row r="1742" spans="1:15" ht="15.75">
      <c r="A1742" s="250">
        <v>1735</v>
      </c>
      <c r="B1742" s="208"/>
      <c r="C1742" s="49"/>
      <c r="D1742" s="50"/>
      <c r="E1742" s="50"/>
      <c r="F1742" s="50"/>
      <c r="G1742" s="209"/>
      <c r="H1742" s="48"/>
      <c r="I1742" s="457" t="str">
        <f t="shared" si="54"/>
        <v/>
      </c>
      <c r="J1742" s="241" cm="1">
        <f t="array" ref="J1742">SUMPRODUCT(--(K1742:N1742&lt;&gt;"")) + IF(TRIM(O1742)="",0,LEN(O1742)-LEN(SUBSTITUTE(O1742,",",""))+1)</f>
        <v>0</v>
      </c>
      <c r="K1742" s="242" t="str">
        <f>IF(AND(G1742&lt;&gt;0,G1742&lt;&gt;""),IF(B1742="","",IF(ISNUMBER(MATCH(B1742,'Look Up Values'!$B$2:$B$500,0)),"","Dest. error")),"")</f>
        <v/>
      </c>
      <c r="L1742" s="242" t="str">
        <f>IF(AND(G1742&lt;&gt;0,G1742&lt;&gt;""),IF(C1742="","",IF(AND(ISNUMBER(--LEFT(C1742,FIND(" ",C1742&amp;" ")-1)),OR(LEN(LEFT(C1742,FIND(" ",C1742&amp;" ")-1))=6,LEN(LEFT(C1742,FIND(" ",C1742&amp;" ")-1))=7),OR(ISNUMBER(MATCH(LEFT(C1742,FIND(" ",C1742&amp;" ")-1),'Look Up Values'!$G$2:$G$1000,0)),ISNUMBER(MATCH(LEFT(C1742,FIND(" ",C1742&amp;" ")-1),'Look Up Values'!$AE$2:$AE$2000,0)))),"","EWC error")),"")</f>
        <v/>
      </c>
      <c r="M1742" s="242" t="str" cm="1">
        <f t="array" ref="M1742">IF(AND(G1742&lt;&gt;0,G1742&lt;&gt;""),IF(E1742="","",IF(ISNUMBER(MATCH(SUBSTITUTE(E1742," ",""),SUBSTITUTE('Look Up Values'!$I$2:$I$10," ",""),0)),"","State error")),"")</f>
        <v/>
      </c>
      <c r="N1742" s="242" t="str" cm="1">
        <f t="array" ref="N1742">IF(AND(G1742&lt;&gt;0,G1742&lt;&gt;""),IF(F1742="","",IF(ISNUMBER(MATCH(SUBSTITUTE(F1742," ",""),SUBSTITUTE('Look Up Values'!$W$2:$W$30," ",""),0)),"","D&amp;R error")),"")</f>
        <v/>
      </c>
      <c r="O1742" s="256" t="str">
        <f t="shared" si="55"/>
        <v/>
      </c>
    </row>
    <row r="1743" spans="1:15" ht="15.75">
      <c r="A1743" s="250">
        <v>1736</v>
      </c>
      <c r="B1743" s="208"/>
      <c r="C1743" s="49"/>
      <c r="D1743" s="50"/>
      <c r="E1743" s="50"/>
      <c r="F1743" s="50"/>
      <c r="G1743" s="209"/>
      <c r="H1743" s="48"/>
      <c r="I1743" s="457" t="str">
        <f t="shared" si="54"/>
        <v/>
      </c>
      <c r="J1743" s="241" cm="1">
        <f t="array" ref="J1743">SUMPRODUCT(--(K1743:N1743&lt;&gt;"")) + IF(TRIM(O1743)="",0,LEN(O1743)-LEN(SUBSTITUTE(O1743,",",""))+1)</f>
        <v>0</v>
      </c>
      <c r="K1743" s="242" t="str">
        <f>IF(AND(G1743&lt;&gt;0,G1743&lt;&gt;""),IF(B1743="","",IF(ISNUMBER(MATCH(B1743,'Look Up Values'!$B$2:$B$500,0)),"","Dest. error")),"")</f>
        <v/>
      </c>
      <c r="L1743" s="242" t="str">
        <f>IF(AND(G1743&lt;&gt;0,G1743&lt;&gt;""),IF(C1743="","",IF(AND(ISNUMBER(--LEFT(C1743,FIND(" ",C1743&amp;" ")-1)),OR(LEN(LEFT(C1743,FIND(" ",C1743&amp;" ")-1))=6,LEN(LEFT(C1743,FIND(" ",C1743&amp;" ")-1))=7),OR(ISNUMBER(MATCH(LEFT(C1743,FIND(" ",C1743&amp;" ")-1),'Look Up Values'!$G$2:$G$1000,0)),ISNUMBER(MATCH(LEFT(C1743,FIND(" ",C1743&amp;" ")-1),'Look Up Values'!$AE$2:$AE$2000,0)))),"","EWC error")),"")</f>
        <v/>
      </c>
      <c r="M1743" s="242" t="str" cm="1">
        <f t="array" ref="M1743">IF(AND(G1743&lt;&gt;0,G1743&lt;&gt;""),IF(E1743="","",IF(ISNUMBER(MATCH(SUBSTITUTE(E1743," ",""),SUBSTITUTE('Look Up Values'!$I$2:$I$10," ",""),0)),"","State error")),"")</f>
        <v/>
      </c>
      <c r="N1743" s="242" t="str" cm="1">
        <f t="array" ref="N1743">IF(AND(G1743&lt;&gt;0,G1743&lt;&gt;""),IF(F1743="","",IF(ISNUMBER(MATCH(SUBSTITUTE(F1743," ",""),SUBSTITUTE('Look Up Values'!$W$2:$W$30," ",""),0)),"","D&amp;R error")),"")</f>
        <v/>
      </c>
      <c r="O1743" s="256" t="str">
        <f t="shared" si="55"/>
        <v/>
      </c>
    </row>
    <row r="1744" spans="1:15" ht="15.75">
      <c r="A1744" s="250">
        <v>1737</v>
      </c>
      <c r="B1744" s="208"/>
      <c r="C1744" s="49"/>
      <c r="D1744" s="50"/>
      <c r="E1744" s="50"/>
      <c r="F1744" s="50"/>
      <c r="G1744" s="209"/>
      <c r="H1744" s="48"/>
      <c r="I1744" s="457" t="str">
        <f t="shared" si="54"/>
        <v/>
      </c>
      <c r="J1744" s="241" cm="1">
        <f t="array" ref="J1744">SUMPRODUCT(--(K1744:N1744&lt;&gt;"")) + IF(TRIM(O1744)="",0,LEN(O1744)-LEN(SUBSTITUTE(O1744,",",""))+1)</f>
        <v>0</v>
      </c>
      <c r="K1744" s="242" t="str">
        <f>IF(AND(G1744&lt;&gt;0,G1744&lt;&gt;""),IF(B1744="","",IF(ISNUMBER(MATCH(B1744,'Look Up Values'!$B$2:$B$500,0)),"","Dest. error")),"")</f>
        <v/>
      </c>
      <c r="L1744" s="242" t="str">
        <f>IF(AND(G1744&lt;&gt;0,G1744&lt;&gt;""),IF(C1744="","",IF(AND(ISNUMBER(--LEFT(C1744,FIND(" ",C1744&amp;" ")-1)),OR(LEN(LEFT(C1744,FIND(" ",C1744&amp;" ")-1))=6,LEN(LEFT(C1744,FIND(" ",C1744&amp;" ")-1))=7),OR(ISNUMBER(MATCH(LEFT(C1744,FIND(" ",C1744&amp;" ")-1),'Look Up Values'!$G$2:$G$1000,0)),ISNUMBER(MATCH(LEFT(C1744,FIND(" ",C1744&amp;" ")-1),'Look Up Values'!$AE$2:$AE$2000,0)))),"","EWC error")),"")</f>
        <v/>
      </c>
      <c r="M1744" s="242" t="str" cm="1">
        <f t="array" ref="M1744">IF(AND(G1744&lt;&gt;0,G1744&lt;&gt;""),IF(E1744="","",IF(ISNUMBER(MATCH(SUBSTITUTE(E1744," ",""),SUBSTITUTE('Look Up Values'!$I$2:$I$10," ",""),0)),"","State error")),"")</f>
        <v/>
      </c>
      <c r="N1744" s="242" t="str" cm="1">
        <f t="array" ref="N1744">IF(AND(G1744&lt;&gt;0,G1744&lt;&gt;""),IF(F1744="","",IF(ISNUMBER(MATCH(SUBSTITUTE(F1744," ",""),SUBSTITUTE('Look Up Values'!$W$2:$W$30," ",""),0)),"","D&amp;R error")),"")</f>
        <v/>
      </c>
      <c r="O1744" s="256" t="str">
        <f t="shared" si="55"/>
        <v/>
      </c>
    </row>
    <row r="1745" spans="1:15" ht="15.75">
      <c r="A1745" s="250">
        <v>1738</v>
      </c>
      <c r="B1745" s="208"/>
      <c r="C1745" s="49"/>
      <c r="D1745" s="50"/>
      <c r="E1745" s="50"/>
      <c r="F1745" s="50"/>
      <c r="G1745" s="209"/>
      <c r="H1745" s="48"/>
      <c r="I1745" s="457" t="str">
        <f t="shared" si="54"/>
        <v/>
      </c>
      <c r="J1745" s="241" cm="1">
        <f t="array" ref="J1745">SUMPRODUCT(--(K1745:N1745&lt;&gt;"")) + IF(TRIM(O1745)="",0,LEN(O1745)-LEN(SUBSTITUTE(O1745,",",""))+1)</f>
        <v>0</v>
      </c>
      <c r="K1745" s="242" t="str">
        <f>IF(AND(G1745&lt;&gt;0,G1745&lt;&gt;""),IF(B1745="","",IF(ISNUMBER(MATCH(B1745,'Look Up Values'!$B$2:$B$500,0)),"","Dest. error")),"")</f>
        <v/>
      </c>
      <c r="L1745" s="242" t="str">
        <f>IF(AND(G1745&lt;&gt;0,G1745&lt;&gt;""),IF(C1745="","",IF(AND(ISNUMBER(--LEFT(C1745,FIND(" ",C1745&amp;" ")-1)),OR(LEN(LEFT(C1745,FIND(" ",C1745&amp;" ")-1))=6,LEN(LEFT(C1745,FIND(" ",C1745&amp;" ")-1))=7),OR(ISNUMBER(MATCH(LEFT(C1745,FIND(" ",C1745&amp;" ")-1),'Look Up Values'!$G$2:$G$1000,0)),ISNUMBER(MATCH(LEFT(C1745,FIND(" ",C1745&amp;" ")-1),'Look Up Values'!$AE$2:$AE$2000,0)))),"","EWC error")),"")</f>
        <v/>
      </c>
      <c r="M1745" s="242" t="str" cm="1">
        <f t="array" ref="M1745">IF(AND(G1745&lt;&gt;0,G1745&lt;&gt;""),IF(E1745="","",IF(ISNUMBER(MATCH(SUBSTITUTE(E1745," ",""),SUBSTITUTE('Look Up Values'!$I$2:$I$10," ",""),0)),"","State error")),"")</f>
        <v/>
      </c>
      <c r="N1745" s="242" t="str" cm="1">
        <f t="array" ref="N1745">IF(AND(G1745&lt;&gt;0,G1745&lt;&gt;""),IF(F1745="","",IF(ISNUMBER(MATCH(SUBSTITUTE(F1745," ",""),SUBSTITUTE('Look Up Values'!$W$2:$W$30," ",""),0)),"","D&amp;R error")),"")</f>
        <v/>
      </c>
      <c r="O1745" s="256" t="str">
        <f t="shared" si="55"/>
        <v/>
      </c>
    </row>
    <row r="1746" spans="1:15" ht="15.75">
      <c r="A1746" s="250">
        <v>1739</v>
      </c>
      <c r="B1746" s="208"/>
      <c r="C1746" s="49"/>
      <c r="D1746" s="50"/>
      <c r="E1746" s="50"/>
      <c r="F1746" s="50"/>
      <c r="G1746" s="209"/>
      <c r="H1746" s="48"/>
      <c r="I1746" s="457" t="str">
        <f t="shared" si="54"/>
        <v/>
      </c>
      <c r="J1746" s="241" cm="1">
        <f t="array" ref="J1746">SUMPRODUCT(--(K1746:N1746&lt;&gt;"")) + IF(TRIM(O1746)="",0,LEN(O1746)-LEN(SUBSTITUTE(O1746,",",""))+1)</f>
        <v>0</v>
      </c>
      <c r="K1746" s="242" t="str">
        <f>IF(AND(G1746&lt;&gt;0,G1746&lt;&gt;""),IF(B1746="","",IF(ISNUMBER(MATCH(B1746,'Look Up Values'!$B$2:$B$500,0)),"","Dest. error")),"")</f>
        <v/>
      </c>
      <c r="L1746" s="242" t="str">
        <f>IF(AND(G1746&lt;&gt;0,G1746&lt;&gt;""),IF(C1746="","",IF(AND(ISNUMBER(--LEFT(C1746,FIND(" ",C1746&amp;" ")-1)),OR(LEN(LEFT(C1746,FIND(" ",C1746&amp;" ")-1))=6,LEN(LEFT(C1746,FIND(" ",C1746&amp;" ")-1))=7),OR(ISNUMBER(MATCH(LEFT(C1746,FIND(" ",C1746&amp;" ")-1),'Look Up Values'!$G$2:$G$1000,0)),ISNUMBER(MATCH(LEFT(C1746,FIND(" ",C1746&amp;" ")-1),'Look Up Values'!$AE$2:$AE$2000,0)))),"","EWC error")),"")</f>
        <v/>
      </c>
      <c r="M1746" s="242" t="str" cm="1">
        <f t="array" ref="M1746">IF(AND(G1746&lt;&gt;0,G1746&lt;&gt;""),IF(E1746="","",IF(ISNUMBER(MATCH(SUBSTITUTE(E1746," ",""),SUBSTITUTE('Look Up Values'!$I$2:$I$10," ",""),0)),"","State error")),"")</f>
        <v/>
      </c>
      <c r="N1746" s="242" t="str" cm="1">
        <f t="array" ref="N1746">IF(AND(G1746&lt;&gt;0,G1746&lt;&gt;""),IF(F1746="","",IF(ISNUMBER(MATCH(SUBSTITUTE(F1746," ",""),SUBSTITUTE('Look Up Values'!$W$2:$W$30," ",""),0)),"","D&amp;R error")),"")</f>
        <v/>
      </c>
      <c r="O1746" s="256" t="str">
        <f t="shared" si="55"/>
        <v/>
      </c>
    </row>
    <row r="1747" spans="1:15" ht="15.75">
      <c r="A1747" s="250">
        <v>1740</v>
      </c>
      <c r="B1747" s="208"/>
      <c r="C1747" s="49"/>
      <c r="D1747" s="50"/>
      <c r="E1747" s="50"/>
      <c r="F1747" s="50"/>
      <c r="G1747" s="209"/>
      <c r="H1747" s="48"/>
      <c r="I1747" s="457" t="str">
        <f t="shared" si="54"/>
        <v/>
      </c>
      <c r="J1747" s="241" cm="1">
        <f t="array" ref="J1747">SUMPRODUCT(--(K1747:N1747&lt;&gt;"")) + IF(TRIM(O1747)="",0,LEN(O1747)-LEN(SUBSTITUTE(O1747,",",""))+1)</f>
        <v>0</v>
      </c>
      <c r="K1747" s="242" t="str">
        <f>IF(AND(G1747&lt;&gt;0,G1747&lt;&gt;""),IF(B1747="","",IF(ISNUMBER(MATCH(B1747,'Look Up Values'!$B$2:$B$500,0)),"","Dest. error")),"")</f>
        <v/>
      </c>
      <c r="L1747" s="242" t="str">
        <f>IF(AND(G1747&lt;&gt;0,G1747&lt;&gt;""),IF(C1747="","",IF(AND(ISNUMBER(--LEFT(C1747,FIND(" ",C1747&amp;" ")-1)),OR(LEN(LEFT(C1747,FIND(" ",C1747&amp;" ")-1))=6,LEN(LEFT(C1747,FIND(" ",C1747&amp;" ")-1))=7),OR(ISNUMBER(MATCH(LEFT(C1747,FIND(" ",C1747&amp;" ")-1),'Look Up Values'!$G$2:$G$1000,0)),ISNUMBER(MATCH(LEFT(C1747,FIND(" ",C1747&amp;" ")-1),'Look Up Values'!$AE$2:$AE$2000,0)))),"","EWC error")),"")</f>
        <v/>
      </c>
      <c r="M1747" s="242" t="str" cm="1">
        <f t="array" ref="M1747">IF(AND(G1747&lt;&gt;0,G1747&lt;&gt;""),IF(E1747="","",IF(ISNUMBER(MATCH(SUBSTITUTE(E1747," ",""),SUBSTITUTE('Look Up Values'!$I$2:$I$10," ",""),0)),"","State error")),"")</f>
        <v/>
      </c>
      <c r="N1747" s="242" t="str" cm="1">
        <f t="array" ref="N1747">IF(AND(G1747&lt;&gt;0,G1747&lt;&gt;""),IF(F1747="","",IF(ISNUMBER(MATCH(SUBSTITUTE(F1747," ",""),SUBSTITUTE('Look Up Values'!$W$2:$W$30," ",""),0)),"","D&amp;R error")),"")</f>
        <v/>
      </c>
      <c r="O1747" s="256" t="str">
        <f t="shared" si="55"/>
        <v/>
      </c>
    </row>
    <row r="1748" spans="1:15" ht="15.75">
      <c r="A1748" s="250">
        <v>1741</v>
      </c>
      <c r="B1748" s="208"/>
      <c r="C1748" s="49"/>
      <c r="D1748" s="50"/>
      <c r="E1748" s="50"/>
      <c r="F1748" s="50"/>
      <c r="G1748" s="209"/>
      <c r="H1748" s="48"/>
      <c r="I1748" s="457" t="str">
        <f t="shared" si="54"/>
        <v/>
      </c>
      <c r="J1748" s="241" cm="1">
        <f t="array" ref="J1748">SUMPRODUCT(--(K1748:N1748&lt;&gt;"")) + IF(TRIM(O1748)="",0,LEN(O1748)-LEN(SUBSTITUTE(O1748,",",""))+1)</f>
        <v>0</v>
      </c>
      <c r="K1748" s="242" t="str">
        <f>IF(AND(G1748&lt;&gt;0,G1748&lt;&gt;""),IF(B1748="","",IF(ISNUMBER(MATCH(B1748,'Look Up Values'!$B$2:$B$500,0)),"","Dest. error")),"")</f>
        <v/>
      </c>
      <c r="L1748" s="242" t="str">
        <f>IF(AND(G1748&lt;&gt;0,G1748&lt;&gt;""),IF(C1748="","",IF(AND(ISNUMBER(--LEFT(C1748,FIND(" ",C1748&amp;" ")-1)),OR(LEN(LEFT(C1748,FIND(" ",C1748&amp;" ")-1))=6,LEN(LEFT(C1748,FIND(" ",C1748&amp;" ")-1))=7),OR(ISNUMBER(MATCH(LEFT(C1748,FIND(" ",C1748&amp;" ")-1),'Look Up Values'!$G$2:$G$1000,0)),ISNUMBER(MATCH(LEFT(C1748,FIND(" ",C1748&amp;" ")-1),'Look Up Values'!$AE$2:$AE$2000,0)))),"","EWC error")),"")</f>
        <v/>
      </c>
      <c r="M1748" s="242" t="str" cm="1">
        <f t="array" ref="M1748">IF(AND(G1748&lt;&gt;0,G1748&lt;&gt;""),IF(E1748="","",IF(ISNUMBER(MATCH(SUBSTITUTE(E1748," ",""),SUBSTITUTE('Look Up Values'!$I$2:$I$10," ",""),0)),"","State error")),"")</f>
        <v/>
      </c>
      <c r="N1748" s="242" t="str" cm="1">
        <f t="array" ref="N1748">IF(AND(G1748&lt;&gt;0,G1748&lt;&gt;""),IF(F1748="","",IF(ISNUMBER(MATCH(SUBSTITUTE(F1748," ",""),SUBSTITUTE('Look Up Values'!$W$2:$W$30," ",""),0)),"","D&amp;R error")),"")</f>
        <v/>
      </c>
      <c r="O1748" s="256" t="str">
        <f t="shared" si="55"/>
        <v/>
      </c>
    </row>
    <row r="1749" spans="1:15" ht="15.75">
      <c r="A1749" s="250">
        <v>1742</v>
      </c>
      <c r="B1749" s="208"/>
      <c r="C1749" s="49"/>
      <c r="D1749" s="50"/>
      <c r="E1749" s="50"/>
      <c r="F1749" s="50"/>
      <c r="G1749" s="209"/>
      <c r="H1749" s="48"/>
      <c r="I1749" s="457" t="str">
        <f t="shared" si="54"/>
        <v/>
      </c>
      <c r="J1749" s="241" cm="1">
        <f t="array" ref="J1749">SUMPRODUCT(--(K1749:N1749&lt;&gt;"")) + IF(TRIM(O1749)="",0,LEN(O1749)-LEN(SUBSTITUTE(O1749,",",""))+1)</f>
        <v>0</v>
      </c>
      <c r="K1749" s="242" t="str">
        <f>IF(AND(G1749&lt;&gt;0,G1749&lt;&gt;""),IF(B1749="","",IF(ISNUMBER(MATCH(B1749,'Look Up Values'!$B$2:$B$500,0)),"","Dest. error")),"")</f>
        <v/>
      </c>
      <c r="L1749" s="242" t="str">
        <f>IF(AND(G1749&lt;&gt;0,G1749&lt;&gt;""),IF(C1749="","",IF(AND(ISNUMBER(--LEFT(C1749,FIND(" ",C1749&amp;" ")-1)),OR(LEN(LEFT(C1749,FIND(" ",C1749&amp;" ")-1))=6,LEN(LEFT(C1749,FIND(" ",C1749&amp;" ")-1))=7),OR(ISNUMBER(MATCH(LEFT(C1749,FIND(" ",C1749&amp;" ")-1),'Look Up Values'!$G$2:$G$1000,0)),ISNUMBER(MATCH(LEFT(C1749,FIND(" ",C1749&amp;" ")-1),'Look Up Values'!$AE$2:$AE$2000,0)))),"","EWC error")),"")</f>
        <v/>
      </c>
      <c r="M1749" s="242" t="str" cm="1">
        <f t="array" ref="M1749">IF(AND(G1749&lt;&gt;0,G1749&lt;&gt;""),IF(E1749="","",IF(ISNUMBER(MATCH(SUBSTITUTE(E1749," ",""),SUBSTITUTE('Look Up Values'!$I$2:$I$10," ",""),0)),"","State error")),"")</f>
        <v/>
      </c>
      <c r="N1749" s="242" t="str" cm="1">
        <f t="array" ref="N1749">IF(AND(G1749&lt;&gt;0,G1749&lt;&gt;""),IF(F1749="","",IF(ISNUMBER(MATCH(SUBSTITUTE(F1749," ",""),SUBSTITUTE('Look Up Values'!$W$2:$W$30," ",""),0)),"","D&amp;R error")),"")</f>
        <v/>
      </c>
      <c r="O1749" s="256" t="str">
        <f t="shared" si="55"/>
        <v/>
      </c>
    </row>
    <row r="1750" spans="1:15" ht="15.75">
      <c r="A1750" s="250">
        <v>1743</v>
      </c>
      <c r="B1750" s="208"/>
      <c r="C1750" s="49"/>
      <c r="D1750" s="50"/>
      <c r="E1750" s="50"/>
      <c r="F1750" s="50"/>
      <c r="G1750" s="209"/>
      <c r="H1750" s="48"/>
      <c r="I1750" s="457" t="str">
        <f t="shared" si="54"/>
        <v/>
      </c>
      <c r="J1750" s="241" cm="1">
        <f t="array" ref="J1750">SUMPRODUCT(--(K1750:N1750&lt;&gt;"")) + IF(TRIM(O1750)="",0,LEN(O1750)-LEN(SUBSTITUTE(O1750,",",""))+1)</f>
        <v>0</v>
      </c>
      <c r="K1750" s="242" t="str">
        <f>IF(AND(G1750&lt;&gt;0,G1750&lt;&gt;""),IF(B1750="","",IF(ISNUMBER(MATCH(B1750,'Look Up Values'!$B$2:$B$500,0)),"","Dest. error")),"")</f>
        <v/>
      </c>
      <c r="L1750" s="242" t="str">
        <f>IF(AND(G1750&lt;&gt;0,G1750&lt;&gt;""),IF(C1750="","",IF(AND(ISNUMBER(--LEFT(C1750,FIND(" ",C1750&amp;" ")-1)),OR(LEN(LEFT(C1750,FIND(" ",C1750&amp;" ")-1))=6,LEN(LEFT(C1750,FIND(" ",C1750&amp;" ")-1))=7),OR(ISNUMBER(MATCH(LEFT(C1750,FIND(" ",C1750&amp;" ")-1),'Look Up Values'!$G$2:$G$1000,0)),ISNUMBER(MATCH(LEFT(C1750,FIND(" ",C1750&amp;" ")-1),'Look Up Values'!$AE$2:$AE$2000,0)))),"","EWC error")),"")</f>
        <v/>
      </c>
      <c r="M1750" s="242" t="str" cm="1">
        <f t="array" ref="M1750">IF(AND(G1750&lt;&gt;0,G1750&lt;&gt;""),IF(E1750="","",IF(ISNUMBER(MATCH(SUBSTITUTE(E1750," ",""),SUBSTITUTE('Look Up Values'!$I$2:$I$10," ",""),0)),"","State error")),"")</f>
        <v/>
      </c>
      <c r="N1750" s="242" t="str" cm="1">
        <f t="array" ref="N1750">IF(AND(G1750&lt;&gt;0,G1750&lt;&gt;""),IF(F1750="","",IF(ISNUMBER(MATCH(SUBSTITUTE(F1750," ",""),SUBSTITUTE('Look Up Values'!$W$2:$W$30," ",""),0)),"","D&amp;R error")),"")</f>
        <v/>
      </c>
      <c r="O1750" s="256" t="str">
        <f t="shared" si="55"/>
        <v/>
      </c>
    </row>
    <row r="1751" spans="1:15" ht="15.75">
      <c r="A1751" s="250">
        <v>1744</v>
      </c>
      <c r="B1751" s="208"/>
      <c r="C1751" s="49"/>
      <c r="D1751" s="50"/>
      <c r="E1751" s="50"/>
      <c r="F1751" s="50"/>
      <c r="G1751" s="209"/>
      <c r="H1751" s="48"/>
      <c r="I1751" s="457" t="str">
        <f t="shared" si="54"/>
        <v/>
      </c>
      <c r="J1751" s="241" cm="1">
        <f t="array" ref="J1751">SUMPRODUCT(--(K1751:N1751&lt;&gt;"")) + IF(TRIM(O1751)="",0,LEN(O1751)-LEN(SUBSTITUTE(O1751,",",""))+1)</f>
        <v>0</v>
      </c>
      <c r="K1751" s="242" t="str">
        <f>IF(AND(G1751&lt;&gt;0,G1751&lt;&gt;""),IF(B1751="","",IF(ISNUMBER(MATCH(B1751,'Look Up Values'!$B$2:$B$500,0)),"","Dest. error")),"")</f>
        <v/>
      </c>
      <c r="L1751" s="242" t="str">
        <f>IF(AND(G1751&lt;&gt;0,G1751&lt;&gt;""),IF(C1751="","",IF(AND(ISNUMBER(--LEFT(C1751,FIND(" ",C1751&amp;" ")-1)),OR(LEN(LEFT(C1751,FIND(" ",C1751&amp;" ")-1))=6,LEN(LEFT(C1751,FIND(" ",C1751&amp;" ")-1))=7),OR(ISNUMBER(MATCH(LEFT(C1751,FIND(" ",C1751&amp;" ")-1),'Look Up Values'!$G$2:$G$1000,0)),ISNUMBER(MATCH(LEFT(C1751,FIND(" ",C1751&amp;" ")-1),'Look Up Values'!$AE$2:$AE$2000,0)))),"","EWC error")),"")</f>
        <v/>
      </c>
      <c r="M1751" s="242" t="str" cm="1">
        <f t="array" ref="M1751">IF(AND(G1751&lt;&gt;0,G1751&lt;&gt;""),IF(E1751="","",IF(ISNUMBER(MATCH(SUBSTITUTE(E1751," ",""),SUBSTITUTE('Look Up Values'!$I$2:$I$10," ",""),0)),"","State error")),"")</f>
        <v/>
      </c>
      <c r="N1751" s="242" t="str" cm="1">
        <f t="array" ref="N1751">IF(AND(G1751&lt;&gt;0,G1751&lt;&gt;""),IF(F1751="","",IF(ISNUMBER(MATCH(SUBSTITUTE(F1751," ",""),SUBSTITUTE('Look Up Values'!$W$2:$W$30," ",""),0)),"","D&amp;R error")),"")</f>
        <v/>
      </c>
      <c r="O1751" s="256" t="str">
        <f t="shared" si="55"/>
        <v/>
      </c>
    </row>
    <row r="1752" spans="1:15" ht="15.75">
      <c r="A1752" s="250">
        <v>1745</v>
      </c>
      <c r="B1752" s="208"/>
      <c r="C1752" s="49"/>
      <c r="D1752" s="50"/>
      <c r="E1752" s="50"/>
      <c r="F1752" s="50"/>
      <c r="G1752" s="209"/>
      <c r="H1752" s="48"/>
      <c r="I1752" s="457" t="str">
        <f t="shared" si="54"/>
        <v/>
      </c>
      <c r="J1752" s="241" cm="1">
        <f t="array" ref="J1752">SUMPRODUCT(--(K1752:N1752&lt;&gt;"")) + IF(TRIM(O1752)="",0,LEN(O1752)-LEN(SUBSTITUTE(O1752,",",""))+1)</f>
        <v>0</v>
      </c>
      <c r="K1752" s="242" t="str">
        <f>IF(AND(G1752&lt;&gt;0,G1752&lt;&gt;""),IF(B1752="","",IF(ISNUMBER(MATCH(B1752,'Look Up Values'!$B$2:$B$500,0)),"","Dest. error")),"")</f>
        <v/>
      </c>
      <c r="L1752" s="242" t="str">
        <f>IF(AND(G1752&lt;&gt;0,G1752&lt;&gt;""),IF(C1752="","",IF(AND(ISNUMBER(--LEFT(C1752,FIND(" ",C1752&amp;" ")-1)),OR(LEN(LEFT(C1752,FIND(" ",C1752&amp;" ")-1))=6,LEN(LEFT(C1752,FIND(" ",C1752&amp;" ")-1))=7),OR(ISNUMBER(MATCH(LEFT(C1752,FIND(" ",C1752&amp;" ")-1),'Look Up Values'!$G$2:$G$1000,0)),ISNUMBER(MATCH(LEFT(C1752,FIND(" ",C1752&amp;" ")-1),'Look Up Values'!$AE$2:$AE$2000,0)))),"","EWC error")),"")</f>
        <v/>
      </c>
      <c r="M1752" s="242" t="str" cm="1">
        <f t="array" ref="M1752">IF(AND(G1752&lt;&gt;0,G1752&lt;&gt;""),IF(E1752="","",IF(ISNUMBER(MATCH(SUBSTITUTE(E1752," ",""),SUBSTITUTE('Look Up Values'!$I$2:$I$10," ",""),0)),"","State error")),"")</f>
        <v/>
      </c>
      <c r="N1752" s="242" t="str" cm="1">
        <f t="array" ref="N1752">IF(AND(G1752&lt;&gt;0,G1752&lt;&gt;""),IF(F1752="","",IF(ISNUMBER(MATCH(SUBSTITUTE(F1752," ",""),SUBSTITUTE('Look Up Values'!$W$2:$W$30," ",""),0)),"","D&amp;R error")),"")</f>
        <v/>
      </c>
      <c r="O1752" s="256" t="str">
        <f t="shared" si="55"/>
        <v/>
      </c>
    </row>
    <row r="1753" spans="1:15" ht="15.75">
      <c r="A1753" s="250">
        <v>1746</v>
      </c>
      <c r="B1753" s="208"/>
      <c r="C1753" s="49"/>
      <c r="D1753" s="50"/>
      <c r="E1753" s="50"/>
      <c r="F1753" s="50"/>
      <c r="G1753" s="209"/>
      <c r="H1753" s="48"/>
      <c r="I1753" s="457" t="str">
        <f t="shared" si="54"/>
        <v/>
      </c>
      <c r="J1753" s="241" cm="1">
        <f t="array" ref="J1753">SUMPRODUCT(--(K1753:N1753&lt;&gt;"")) + IF(TRIM(O1753)="",0,LEN(O1753)-LEN(SUBSTITUTE(O1753,",",""))+1)</f>
        <v>0</v>
      </c>
      <c r="K1753" s="242" t="str">
        <f>IF(AND(G1753&lt;&gt;0,G1753&lt;&gt;""),IF(B1753="","",IF(ISNUMBER(MATCH(B1753,'Look Up Values'!$B$2:$B$500,0)),"","Dest. error")),"")</f>
        <v/>
      </c>
      <c r="L1753" s="242" t="str">
        <f>IF(AND(G1753&lt;&gt;0,G1753&lt;&gt;""),IF(C1753="","",IF(AND(ISNUMBER(--LEFT(C1753,FIND(" ",C1753&amp;" ")-1)),OR(LEN(LEFT(C1753,FIND(" ",C1753&amp;" ")-1))=6,LEN(LEFT(C1753,FIND(" ",C1753&amp;" ")-1))=7),OR(ISNUMBER(MATCH(LEFT(C1753,FIND(" ",C1753&amp;" ")-1),'Look Up Values'!$G$2:$G$1000,0)),ISNUMBER(MATCH(LEFT(C1753,FIND(" ",C1753&amp;" ")-1),'Look Up Values'!$AE$2:$AE$2000,0)))),"","EWC error")),"")</f>
        <v/>
      </c>
      <c r="M1753" s="242" t="str" cm="1">
        <f t="array" ref="M1753">IF(AND(G1753&lt;&gt;0,G1753&lt;&gt;""),IF(E1753="","",IF(ISNUMBER(MATCH(SUBSTITUTE(E1753," ",""),SUBSTITUTE('Look Up Values'!$I$2:$I$10," ",""),0)),"","State error")),"")</f>
        <v/>
      </c>
      <c r="N1753" s="242" t="str" cm="1">
        <f t="array" ref="N1753">IF(AND(G1753&lt;&gt;0,G1753&lt;&gt;""),IF(F1753="","",IF(ISNUMBER(MATCH(SUBSTITUTE(F1753," ",""),SUBSTITUTE('Look Up Values'!$W$2:$W$30," ",""),0)),"","D&amp;R error")),"")</f>
        <v/>
      </c>
      <c r="O1753" s="256" t="str">
        <f t="shared" si="55"/>
        <v/>
      </c>
    </row>
    <row r="1754" spans="1:15" ht="15.75">
      <c r="A1754" s="250">
        <v>1747</v>
      </c>
      <c r="B1754" s="208"/>
      <c r="C1754" s="49"/>
      <c r="D1754" s="50"/>
      <c r="E1754" s="50"/>
      <c r="F1754" s="50"/>
      <c r="G1754" s="209"/>
      <c r="H1754" s="48"/>
      <c r="I1754" s="457" t="str">
        <f t="shared" si="54"/>
        <v/>
      </c>
      <c r="J1754" s="241" cm="1">
        <f t="array" ref="J1754">SUMPRODUCT(--(K1754:N1754&lt;&gt;"")) + IF(TRIM(O1754)="",0,LEN(O1754)-LEN(SUBSTITUTE(O1754,",",""))+1)</f>
        <v>0</v>
      </c>
      <c r="K1754" s="242" t="str">
        <f>IF(AND(G1754&lt;&gt;0,G1754&lt;&gt;""),IF(B1754="","",IF(ISNUMBER(MATCH(B1754,'Look Up Values'!$B$2:$B$500,0)),"","Dest. error")),"")</f>
        <v/>
      </c>
      <c r="L1754" s="242" t="str">
        <f>IF(AND(G1754&lt;&gt;0,G1754&lt;&gt;""),IF(C1754="","",IF(AND(ISNUMBER(--LEFT(C1754,FIND(" ",C1754&amp;" ")-1)),OR(LEN(LEFT(C1754,FIND(" ",C1754&amp;" ")-1))=6,LEN(LEFT(C1754,FIND(" ",C1754&amp;" ")-1))=7),OR(ISNUMBER(MATCH(LEFT(C1754,FIND(" ",C1754&amp;" ")-1),'Look Up Values'!$G$2:$G$1000,0)),ISNUMBER(MATCH(LEFT(C1754,FIND(" ",C1754&amp;" ")-1),'Look Up Values'!$AE$2:$AE$2000,0)))),"","EWC error")),"")</f>
        <v/>
      </c>
      <c r="M1754" s="242" t="str" cm="1">
        <f t="array" ref="M1754">IF(AND(G1754&lt;&gt;0,G1754&lt;&gt;""),IF(E1754="","",IF(ISNUMBER(MATCH(SUBSTITUTE(E1754," ",""),SUBSTITUTE('Look Up Values'!$I$2:$I$10," ",""),0)),"","State error")),"")</f>
        <v/>
      </c>
      <c r="N1754" s="242" t="str" cm="1">
        <f t="array" ref="N1754">IF(AND(G1754&lt;&gt;0,G1754&lt;&gt;""),IF(F1754="","",IF(ISNUMBER(MATCH(SUBSTITUTE(F1754," ",""),SUBSTITUTE('Look Up Values'!$W$2:$W$30," ",""),0)),"","D&amp;R error")),"")</f>
        <v/>
      </c>
      <c r="O1754" s="256" t="str">
        <f t="shared" si="55"/>
        <v/>
      </c>
    </row>
    <row r="1755" spans="1:15" ht="15.75">
      <c r="A1755" s="250">
        <v>1748</v>
      </c>
      <c r="B1755" s="208"/>
      <c r="C1755" s="49"/>
      <c r="D1755" s="50"/>
      <c r="E1755" s="50"/>
      <c r="F1755" s="50"/>
      <c r="G1755" s="209"/>
      <c r="H1755" s="48"/>
      <c r="I1755" s="457" t="str">
        <f t="shared" si="54"/>
        <v/>
      </c>
      <c r="J1755" s="241" cm="1">
        <f t="array" ref="J1755">SUMPRODUCT(--(K1755:N1755&lt;&gt;"")) + IF(TRIM(O1755)="",0,LEN(O1755)-LEN(SUBSTITUTE(O1755,",",""))+1)</f>
        <v>0</v>
      </c>
      <c r="K1755" s="242" t="str">
        <f>IF(AND(G1755&lt;&gt;0,G1755&lt;&gt;""),IF(B1755="","",IF(ISNUMBER(MATCH(B1755,'Look Up Values'!$B$2:$B$500,0)),"","Dest. error")),"")</f>
        <v/>
      </c>
      <c r="L1755" s="242" t="str">
        <f>IF(AND(G1755&lt;&gt;0,G1755&lt;&gt;""),IF(C1755="","",IF(AND(ISNUMBER(--LEFT(C1755,FIND(" ",C1755&amp;" ")-1)),OR(LEN(LEFT(C1755,FIND(" ",C1755&amp;" ")-1))=6,LEN(LEFT(C1755,FIND(" ",C1755&amp;" ")-1))=7),OR(ISNUMBER(MATCH(LEFT(C1755,FIND(" ",C1755&amp;" ")-1),'Look Up Values'!$G$2:$G$1000,0)),ISNUMBER(MATCH(LEFT(C1755,FIND(" ",C1755&amp;" ")-1),'Look Up Values'!$AE$2:$AE$2000,0)))),"","EWC error")),"")</f>
        <v/>
      </c>
      <c r="M1755" s="242" t="str" cm="1">
        <f t="array" ref="M1755">IF(AND(G1755&lt;&gt;0,G1755&lt;&gt;""),IF(E1755="","",IF(ISNUMBER(MATCH(SUBSTITUTE(E1755," ",""),SUBSTITUTE('Look Up Values'!$I$2:$I$10," ",""),0)),"","State error")),"")</f>
        <v/>
      </c>
      <c r="N1755" s="242" t="str" cm="1">
        <f t="array" ref="N1755">IF(AND(G1755&lt;&gt;0,G1755&lt;&gt;""),IF(F1755="","",IF(ISNUMBER(MATCH(SUBSTITUTE(F1755," ",""),SUBSTITUTE('Look Up Values'!$W$2:$W$30," ",""),0)),"","D&amp;R error")),"")</f>
        <v/>
      </c>
      <c r="O1755" s="256" t="str">
        <f t="shared" si="55"/>
        <v/>
      </c>
    </row>
    <row r="1756" spans="1:15" ht="15.75">
      <c r="A1756" s="250">
        <v>1749</v>
      </c>
      <c r="B1756" s="208"/>
      <c r="C1756" s="49"/>
      <c r="D1756" s="50"/>
      <c r="E1756" s="50"/>
      <c r="F1756" s="50"/>
      <c r="G1756" s="209"/>
      <c r="H1756" s="48"/>
      <c r="I1756" s="457" t="str">
        <f t="shared" si="54"/>
        <v/>
      </c>
      <c r="J1756" s="241" cm="1">
        <f t="array" ref="J1756">SUMPRODUCT(--(K1756:N1756&lt;&gt;"")) + IF(TRIM(O1756)="",0,LEN(O1756)-LEN(SUBSTITUTE(O1756,",",""))+1)</f>
        <v>0</v>
      </c>
      <c r="K1756" s="242" t="str">
        <f>IF(AND(G1756&lt;&gt;0,G1756&lt;&gt;""),IF(B1756="","",IF(ISNUMBER(MATCH(B1756,'Look Up Values'!$B$2:$B$500,0)),"","Dest. error")),"")</f>
        <v/>
      </c>
      <c r="L1756" s="242" t="str">
        <f>IF(AND(G1756&lt;&gt;0,G1756&lt;&gt;""),IF(C1756="","",IF(AND(ISNUMBER(--LEFT(C1756,FIND(" ",C1756&amp;" ")-1)),OR(LEN(LEFT(C1756,FIND(" ",C1756&amp;" ")-1))=6,LEN(LEFT(C1756,FIND(" ",C1756&amp;" ")-1))=7),OR(ISNUMBER(MATCH(LEFT(C1756,FIND(" ",C1756&amp;" ")-1),'Look Up Values'!$G$2:$G$1000,0)),ISNUMBER(MATCH(LEFT(C1756,FIND(" ",C1756&amp;" ")-1),'Look Up Values'!$AE$2:$AE$2000,0)))),"","EWC error")),"")</f>
        <v/>
      </c>
      <c r="M1756" s="242" t="str" cm="1">
        <f t="array" ref="M1756">IF(AND(G1756&lt;&gt;0,G1756&lt;&gt;""),IF(E1756="","",IF(ISNUMBER(MATCH(SUBSTITUTE(E1756," ",""),SUBSTITUTE('Look Up Values'!$I$2:$I$10," ",""),0)),"","State error")),"")</f>
        <v/>
      </c>
      <c r="N1756" s="242" t="str" cm="1">
        <f t="array" ref="N1756">IF(AND(G1756&lt;&gt;0,G1756&lt;&gt;""),IF(F1756="","",IF(ISNUMBER(MATCH(SUBSTITUTE(F1756," ",""),SUBSTITUTE('Look Up Values'!$W$2:$W$30," ",""),0)),"","D&amp;R error")),"")</f>
        <v/>
      </c>
      <c r="O1756" s="256" t="str">
        <f t="shared" si="55"/>
        <v/>
      </c>
    </row>
    <row r="1757" spans="1:15" ht="15.75">
      <c r="A1757" s="250">
        <v>1750</v>
      </c>
      <c r="B1757" s="208"/>
      <c r="C1757" s="49"/>
      <c r="D1757" s="50"/>
      <c r="E1757" s="50"/>
      <c r="F1757" s="50"/>
      <c r="G1757" s="209"/>
      <c r="H1757" s="48"/>
      <c r="I1757" s="457" t="str">
        <f t="shared" si="54"/>
        <v/>
      </c>
      <c r="J1757" s="241" cm="1">
        <f t="array" ref="J1757">SUMPRODUCT(--(K1757:N1757&lt;&gt;"")) + IF(TRIM(O1757)="",0,LEN(O1757)-LEN(SUBSTITUTE(O1757,",",""))+1)</f>
        <v>0</v>
      </c>
      <c r="K1757" s="242" t="str">
        <f>IF(AND(G1757&lt;&gt;0,G1757&lt;&gt;""),IF(B1757="","",IF(ISNUMBER(MATCH(B1757,'Look Up Values'!$B$2:$B$500,0)),"","Dest. error")),"")</f>
        <v/>
      </c>
      <c r="L1757" s="242" t="str">
        <f>IF(AND(G1757&lt;&gt;0,G1757&lt;&gt;""),IF(C1757="","",IF(AND(ISNUMBER(--LEFT(C1757,FIND(" ",C1757&amp;" ")-1)),OR(LEN(LEFT(C1757,FIND(" ",C1757&amp;" ")-1))=6,LEN(LEFT(C1757,FIND(" ",C1757&amp;" ")-1))=7),OR(ISNUMBER(MATCH(LEFT(C1757,FIND(" ",C1757&amp;" ")-1),'Look Up Values'!$G$2:$G$1000,0)),ISNUMBER(MATCH(LEFT(C1757,FIND(" ",C1757&amp;" ")-1),'Look Up Values'!$AE$2:$AE$2000,0)))),"","EWC error")),"")</f>
        <v/>
      </c>
      <c r="M1757" s="242" t="str" cm="1">
        <f t="array" ref="M1757">IF(AND(G1757&lt;&gt;0,G1757&lt;&gt;""),IF(E1757="","",IF(ISNUMBER(MATCH(SUBSTITUTE(E1757," ",""),SUBSTITUTE('Look Up Values'!$I$2:$I$10," ",""),0)),"","State error")),"")</f>
        <v/>
      </c>
      <c r="N1757" s="242" t="str" cm="1">
        <f t="array" ref="N1757">IF(AND(G1757&lt;&gt;0,G1757&lt;&gt;""),IF(F1757="","",IF(ISNUMBER(MATCH(SUBSTITUTE(F1757," ",""),SUBSTITUTE('Look Up Values'!$W$2:$W$30," ",""),0)),"","D&amp;R error")),"")</f>
        <v/>
      </c>
      <c r="O1757" s="256" t="str">
        <f t="shared" si="55"/>
        <v/>
      </c>
    </row>
    <row r="1758" spans="1:15" ht="15.75">
      <c r="A1758" s="250">
        <v>1751</v>
      </c>
      <c r="B1758" s="208"/>
      <c r="C1758" s="49"/>
      <c r="D1758" s="50"/>
      <c r="E1758" s="50"/>
      <c r="F1758" s="50"/>
      <c r="G1758" s="209"/>
      <c r="H1758" s="48"/>
      <c r="I1758" s="457" t="str">
        <f t="shared" si="54"/>
        <v/>
      </c>
      <c r="J1758" s="241" cm="1">
        <f t="array" ref="J1758">SUMPRODUCT(--(K1758:N1758&lt;&gt;"")) + IF(TRIM(O1758)="",0,LEN(O1758)-LEN(SUBSTITUTE(O1758,",",""))+1)</f>
        <v>0</v>
      </c>
      <c r="K1758" s="242" t="str">
        <f>IF(AND(G1758&lt;&gt;0,G1758&lt;&gt;""),IF(B1758="","",IF(ISNUMBER(MATCH(B1758,'Look Up Values'!$B$2:$B$500,0)),"","Dest. error")),"")</f>
        <v/>
      </c>
      <c r="L1758" s="242" t="str">
        <f>IF(AND(G1758&lt;&gt;0,G1758&lt;&gt;""),IF(C1758="","",IF(AND(ISNUMBER(--LEFT(C1758,FIND(" ",C1758&amp;" ")-1)),OR(LEN(LEFT(C1758,FIND(" ",C1758&amp;" ")-1))=6,LEN(LEFT(C1758,FIND(" ",C1758&amp;" ")-1))=7),OR(ISNUMBER(MATCH(LEFT(C1758,FIND(" ",C1758&amp;" ")-1),'Look Up Values'!$G$2:$G$1000,0)),ISNUMBER(MATCH(LEFT(C1758,FIND(" ",C1758&amp;" ")-1),'Look Up Values'!$AE$2:$AE$2000,0)))),"","EWC error")),"")</f>
        <v/>
      </c>
      <c r="M1758" s="242" t="str" cm="1">
        <f t="array" ref="M1758">IF(AND(G1758&lt;&gt;0,G1758&lt;&gt;""),IF(E1758="","",IF(ISNUMBER(MATCH(SUBSTITUTE(E1758," ",""),SUBSTITUTE('Look Up Values'!$I$2:$I$10," ",""),0)),"","State error")),"")</f>
        <v/>
      </c>
      <c r="N1758" s="242" t="str" cm="1">
        <f t="array" ref="N1758">IF(AND(G1758&lt;&gt;0,G1758&lt;&gt;""),IF(F1758="","",IF(ISNUMBER(MATCH(SUBSTITUTE(F1758," ",""),SUBSTITUTE('Look Up Values'!$W$2:$W$30," ",""),0)),"","D&amp;R error")),"")</f>
        <v/>
      </c>
      <c r="O1758" s="256" t="str">
        <f t="shared" si="55"/>
        <v/>
      </c>
    </row>
    <row r="1759" spans="1:15" ht="15.75">
      <c r="A1759" s="250">
        <v>1752</v>
      </c>
      <c r="B1759" s="208"/>
      <c r="C1759" s="49"/>
      <c r="D1759" s="50"/>
      <c r="E1759" s="50"/>
      <c r="F1759" s="50"/>
      <c r="G1759" s="209"/>
      <c r="H1759" s="48"/>
      <c r="I1759" s="457" t="str">
        <f t="shared" si="54"/>
        <v/>
      </c>
      <c r="J1759" s="241" cm="1">
        <f t="array" ref="J1759">SUMPRODUCT(--(K1759:N1759&lt;&gt;"")) + IF(TRIM(O1759)="",0,LEN(O1759)-LEN(SUBSTITUTE(O1759,",",""))+1)</f>
        <v>0</v>
      </c>
      <c r="K1759" s="242" t="str">
        <f>IF(AND(G1759&lt;&gt;0,G1759&lt;&gt;""),IF(B1759="","",IF(ISNUMBER(MATCH(B1759,'Look Up Values'!$B$2:$B$500,0)),"","Dest. error")),"")</f>
        <v/>
      </c>
      <c r="L1759" s="242" t="str">
        <f>IF(AND(G1759&lt;&gt;0,G1759&lt;&gt;""),IF(C1759="","",IF(AND(ISNUMBER(--LEFT(C1759,FIND(" ",C1759&amp;" ")-1)),OR(LEN(LEFT(C1759,FIND(" ",C1759&amp;" ")-1))=6,LEN(LEFT(C1759,FIND(" ",C1759&amp;" ")-1))=7),OR(ISNUMBER(MATCH(LEFT(C1759,FIND(" ",C1759&amp;" ")-1),'Look Up Values'!$G$2:$G$1000,0)),ISNUMBER(MATCH(LEFT(C1759,FIND(" ",C1759&amp;" ")-1),'Look Up Values'!$AE$2:$AE$2000,0)))),"","EWC error")),"")</f>
        <v/>
      </c>
      <c r="M1759" s="242" t="str" cm="1">
        <f t="array" ref="M1759">IF(AND(G1759&lt;&gt;0,G1759&lt;&gt;""),IF(E1759="","",IF(ISNUMBER(MATCH(SUBSTITUTE(E1759," ",""),SUBSTITUTE('Look Up Values'!$I$2:$I$10," ",""),0)),"","State error")),"")</f>
        <v/>
      </c>
      <c r="N1759" s="242" t="str" cm="1">
        <f t="array" ref="N1759">IF(AND(G1759&lt;&gt;0,G1759&lt;&gt;""),IF(F1759="","",IF(ISNUMBER(MATCH(SUBSTITUTE(F1759," ",""),SUBSTITUTE('Look Up Values'!$W$2:$W$30," ",""),0)),"","D&amp;R error")),"")</f>
        <v/>
      </c>
      <c r="O1759" s="256" t="str">
        <f t="shared" si="55"/>
        <v/>
      </c>
    </row>
    <row r="1760" spans="1:15" ht="15.75">
      <c r="A1760" s="250">
        <v>1753</v>
      </c>
      <c r="B1760" s="208"/>
      <c r="C1760" s="49"/>
      <c r="D1760" s="50"/>
      <c r="E1760" s="50"/>
      <c r="F1760" s="50"/>
      <c r="G1760" s="209"/>
      <c r="H1760" s="48"/>
      <c r="I1760" s="457" t="str">
        <f t="shared" si="54"/>
        <v/>
      </c>
      <c r="J1760" s="241" cm="1">
        <f t="array" ref="J1760">SUMPRODUCT(--(K1760:N1760&lt;&gt;"")) + IF(TRIM(O1760)="",0,LEN(O1760)-LEN(SUBSTITUTE(O1760,",",""))+1)</f>
        <v>0</v>
      </c>
      <c r="K1760" s="242" t="str">
        <f>IF(AND(G1760&lt;&gt;0,G1760&lt;&gt;""),IF(B1760="","",IF(ISNUMBER(MATCH(B1760,'Look Up Values'!$B$2:$B$500,0)),"","Dest. error")),"")</f>
        <v/>
      </c>
      <c r="L1760" s="242" t="str">
        <f>IF(AND(G1760&lt;&gt;0,G1760&lt;&gt;""),IF(C1760="","",IF(AND(ISNUMBER(--LEFT(C1760,FIND(" ",C1760&amp;" ")-1)),OR(LEN(LEFT(C1760,FIND(" ",C1760&amp;" ")-1))=6,LEN(LEFT(C1760,FIND(" ",C1760&amp;" ")-1))=7),OR(ISNUMBER(MATCH(LEFT(C1760,FIND(" ",C1760&amp;" ")-1),'Look Up Values'!$G$2:$G$1000,0)),ISNUMBER(MATCH(LEFT(C1760,FIND(" ",C1760&amp;" ")-1),'Look Up Values'!$AE$2:$AE$2000,0)))),"","EWC error")),"")</f>
        <v/>
      </c>
      <c r="M1760" s="242" t="str" cm="1">
        <f t="array" ref="M1760">IF(AND(G1760&lt;&gt;0,G1760&lt;&gt;""),IF(E1760="","",IF(ISNUMBER(MATCH(SUBSTITUTE(E1760," ",""),SUBSTITUTE('Look Up Values'!$I$2:$I$10," ",""),0)),"","State error")),"")</f>
        <v/>
      </c>
      <c r="N1760" s="242" t="str" cm="1">
        <f t="array" ref="N1760">IF(AND(G1760&lt;&gt;0,G1760&lt;&gt;""),IF(F1760="","",IF(ISNUMBER(MATCH(SUBSTITUTE(F1760," ",""),SUBSTITUTE('Look Up Values'!$W$2:$W$30," ",""),0)),"","D&amp;R error")),"")</f>
        <v/>
      </c>
      <c r="O1760" s="256" t="str">
        <f t="shared" si="55"/>
        <v/>
      </c>
    </row>
    <row r="1761" spans="1:15" ht="15.75">
      <c r="A1761" s="250">
        <v>1754</v>
      </c>
      <c r="B1761" s="208"/>
      <c r="C1761" s="49"/>
      <c r="D1761" s="50"/>
      <c r="E1761" s="50"/>
      <c r="F1761" s="50"/>
      <c r="G1761" s="209"/>
      <c r="H1761" s="48"/>
      <c r="I1761" s="457" t="str">
        <f t="shared" si="54"/>
        <v/>
      </c>
      <c r="J1761" s="241" cm="1">
        <f t="array" ref="J1761">SUMPRODUCT(--(K1761:N1761&lt;&gt;"")) + IF(TRIM(O1761)="",0,LEN(O1761)-LEN(SUBSTITUTE(O1761,",",""))+1)</f>
        <v>0</v>
      </c>
      <c r="K1761" s="242" t="str">
        <f>IF(AND(G1761&lt;&gt;0,G1761&lt;&gt;""),IF(B1761="","",IF(ISNUMBER(MATCH(B1761,'Look Up Values'!$B$2:$B$500,0)),"","Dest. error")),"")</f>
        <v/>
      </c>
      <c r="L1761" s="242" t="str">
        <f>IF(AND(G1761&lt;&gt;0,G1761&lt;&gt;""),IF(C1761="","",IF(AND(ISNUMBER(--LEFT(C1761,FIND(" ",C1761&amp;" ")-1)),OR(LEN(LEFT(C1761,FIND(" ",C1761&amp;" ")-1))=6,LEN(LEFT(C1761,FIND(" ",C1761&amp;" ")-1))=7),OR(ISNUMBER(MATCH(LEFT(C1761,FIND(" ",C1761&amp;" ")-1),'Look Up Values'!$G$2:$G$1000,0)),ISNUMBER(MATCH(LEFT(C1761,FIND(" ",C1761&amp;" ")-1),'Look Up Values'!$AE$2:$AE$2000,0)))),"","EWC error")),"")</f>
        <v/>
      </c>
      <c r="M1761" s="242" t="str" cm="1">
        <f t="array" ref="M1761">IF(AND(G1761&lt;&gt;0,G1761&lt;&gt;""),IF(E1761="","",IF(ISNUMBER(MATCH(SUBSTITUTE(E1761," ",""),SUBSTITUTE('Look Up Values'!$I$2:$I$10," ",""),0)),"","State error")),"")</f>
        <v/>
      </c>
      <c r="N1761" s="242" t="str" cm="1">
        <f t="array" ref="N1761">IF(AND(G1761&lt;&gt;0,G1761&lt;&gt;""),IF(F1761="","",IF(ISNUMBER(MATCH(SUBSTITUTE(F1761," ",""),SUBSTITUTE('Look Up Values'!$W$2:$W$30," ",""),0)),"","D&amp;R error")),"")</f>
        <v/>
      </c>
      <c r="O1761" s="256" t="str">
        <f t="shared" si="55"/>
        <v/>
      </c>
    </row>
    <row r="1762" spans="1:15" ht="15.75">
      <c r="A1762" s="250">
        <v>1755</v>
      </c>
      <c r="B1762" s="208"/>
      <c r="C1762" s="49"/>
      <c r="D1762" s="50"/>
      <c r="E1762" s="50"/>
      <c r="F1762" s="50"/>
      <c r="G1762" s="209"/>
      <c r="H1762" s="48"/>
      <c r="I1762" s="457" t="str">
        <f t="shared" si="54"/>
        <v/>
      </c>
      <c r="J1762" s="241" cm="1">
        <f t="array" ref="J1762">SUMPRODUCT(--(K1762:N1762&lt;&gt;"")) + IF(TRIM(O1762)="",0,LEN(O1762)-LEN(SUBSTITUTE(O1762,",",""))+1)</f>
        <v>0</v>
      </c>
      <c r="K1762" s="242" t="str">
        <f>IF(AND(G1762&lt;&gt;0,G1762&lt;&gt;""),IF(B1762="","",IF(ISNUMBER(MATCH(B1762,'Look Up Values'!$B$2:$B$500,0)),"","Dest. error")),"")</f>
        <v/>
      </c>
      <c r="L1762" s="242" t="str">
        <f>IF(AND(G1762&lt;&gt;0,G1762&lt;&gt;""),IF(C1762="","",IF(AND(ISNUMBER(--LEFT(C1762,FIND(" ",C1762&amp;" ")-1)),OR(LEN(LEFT(C1762,FIND(" ",C1762&amp;" ")-1))=6,LEN(LEFT(C1762,FIND(" ",C1762&amp;" ")-1))=7),OR(ISNUMBER(MATCH(LEFT(C1762,FIND(" ",C1762&amp;" ")-1),'Look Up Values'!$G$2:$G$1000,0)),ISNUMBER(MATCH(LEFT(C1762,FIND(" ",C1762&amp;" ")-1),'Look Up Values'!$AE$2:$AE$2000,0)))),"","EWC error")),"")</f>
        <v/>
      </c>
      <c r="M1762" s="242" t="str" cm="1">
        <f t="array" ref="M1762">IF(AND(G1762&lt;&gt;0,G1762&lt;&gt;""),IF(E1762="","",IF(ISNUMBER(MATCH(SUBSTITUTE(E1762," ",""),SUBSTITUTE('Look Up Values'!$I$2:$I$10," ",""),0)),"","State error")),"")</f>
        <v/>
      </c>
      <c r="N1762" s="242" t="str" cm="1">
        <f t="array" ref="N1762">IF(AND(G1762&lt;&gt;0,G1762&lt;&gt;""),IF(F1762="","",IF(ISNUMBER(MATCH(SUBSTITUTE(F1762," ",""),SUBSTITUTE('Look Up Values'!$W$2:$W$30," ",""),0)),"","D&amp;R error")),"")</f>
        <v/>
      </c>
      <c r="O1762" s="256" t="str">
        <f t="shared" si="55"/>
        <v/>
      </c>
    </row>
    <row r="1763" spans="1:15" ht="15.75">
      <c r="A1763" s="250">
        <v>1756</v>
      </c>
      <c r="B1763" s="208"/>
      <c r="C1763" s="49"/>
      <c r="D1763" s="50"/>
      <c r="E1763" s="50"/>
      <c r="F1763" s="50"/>
      <c r="G1763" s="209"/>
      <c r="H1763" s="48"/>
      <c r="I1763" s="457" t="str">
        <f t="shared" si="54"/>
        <v/>
      </c>
      <c r="J1763" s="241" cm="1">
        <f t="array" ref="J1763">SUMPRODUCT(--(K1763:N1763&lt;&gt;"")) + IF(TRIM(O1763)="",0,LEN(O1763)-LEN(SUBSTITUTE(O1763,",",""))+1)</f>
        <v>0</v>
      </c>
      <c r="K1763" s="242" t="str">
        <f>IF(AND(G1763&lt;&gt;0,G1763&lt;&gt;""),IF(B1763="","",IF(ISNUMBER(MATCH(B1763,'Look Up Values'!$B$2:$B$500,0)),"","Dest. error")),"")</f>
        <v/>
      </c>
      <c r="L1763" s="242" t="str">
        <f>IF(AND(G1763&lt;&gt;0,G1763&lt;&gt;""),IF(C1763="","",IF(AND(ISNUMBER(--LEFT(C1763,FIND(" ",C1763&amp;" ")-1)),OR(LEN(LEFT(C1763,FIND(" ",C1763&amp;" ")-1))=6,LEN(LEFT(C1763,FIND(" ",C1763&amp;" ")-1))=7),OR(ISNUMBER(MATCH(LEFT(C1763,FIND(" ",C1763&amp;" ")-1),'Look Up Values'!$G$2:$G$1000,0)),ISNUMBER(MATCH(LEFT(C1763,FIND(" ",C1763&amp;" ")-1),'Look Up Values'!$AE$2:$AE$2000,0)))),"","EWC error")),"")</f>
        <v/>
      </c>
      <c r="M1763" s="242" t="str" cm="1">
        <f t="array" ref="M1763">IF(AND(G1763&lt;&gt;0,G1763&lt;&gt;""),IF(E1763="","",IF(ISNUMBER(MATCH(SUBSTITUTE(E1763," ",""),SUBSTITUTE('Look Up Values'!$I$2:$I$10," ",""),0)),"","State error")),"")</f>
        <v/>
      </c>
      <c r="N1763" s="242" t="str" cm="1">
        <f t="array" ref="N1763">IF(AND(G1763&lt;&gt;0,G1763&lt;&gt;""),IF(F1763="","",IF(ISNUMBER(MATCH(SUBSTITUTE(F1763," ",""),SUBSTITUTE('Look Up Values'!$W$2:$W$30," ",""),0)),"","D&amp;R error")),"")</f>
        <v/>
      </c>
      <c r="O1763" s="256" t="str">
        <f t="shared" si="55"/>
        <v/>
      </c>
    </row>
    <row r="1764" spans="1:15" ht="15.75">
      <c r="A1764" s="250">
        <v>1757</v>
      </c>
      <c r="B1764" s="208"/>
      <c r="C1764" s="49"/>
      <c r="D1764" s="50"/>
      <c r="E1764" s="50"/>
      <c r="F1764" s="50"/>
      <c r="G1764" s="209"/>
      <c r="H1764" s="48"/>
      <c r="I1764" s="457" t="str">
        <f t="shared" si="54"/>
        <v/>
      </c>
      <c r="J1764" s="241" cm="1">
        <f t="array" ref="J1764">SUMPRODUCT(--(K1764:N1764&lt;&gt;"")) + IF(TRIM(O1764)="",0,LEN(O1764)-LEN(SUBSTITUTE(O1764,",",""))+1)</f>
        <v>0</v>
      </c>
      <c r="K1764" s="242" t="str">
        <f>IF(AND(G1764&lt;&gt;0,G1764&lt;&gt;""),IF(B1764="","",IF(ISNUMBER(MATCH(B1764,'Look Up Values'!$B$2:$B$500,0)),"","Dest. error")),"")</f>
        <v/>
      </c>
      <c r="L1764" s="242" t="str">
        <f>IF(AND(G1764&lt;&gt;0,G1764&lt;&gt;""),IF(C1764="","",IF(AND(ISNUMBER(--LEFT(C1764,FIND(" ",C1764&amp;" ")-1)),OR(LEN(LEFT(C1764,FIND(" ",C1764&amp;" ")-1))=6,LEN(LEFT(C1764,FIND(" ",C1764&amp;" ")-1))=7),OR(ISNUMBER(MATCH(LEFT(C1764,FIND(" ",C1764&amp;" ")-1),'Look Up Values'!$G$2:$G$1000,0)),ISNUMBER(MATCH(LEFT(C1764,FIND(" ",C1764&amp;" ")-1),'Look Up Values'!$AE$2:$AE$2000,0)))),"","EWC error")),"")</f>
        <v/>
      </c>
      <c r="M1764" s="242" t="str" cm="1">
        <f t="array" ref="M1764">IF(AND(G1764&lt;&gt;0,G1764&lt;&gt;""),IF(E1764="","",IF(ISNUMBER(MATCH(SUBSTITUTE(E1764," ",""),SUBSTITUTE('Look Up Values'!$I$2:$I$10," ",""),0)),"","State error")),"")</f>
        <v/>
      </c>
      <c r="N1764" s="242" t="str" cm="1">
        <f t="array" ref="N1764">IF(AND(G1764&lt;&gt;0,G1764&lt;&gt;""),IF(F1764="","",IF(ISNUMBER(MATCH(SUBSTITUTE(F1764," ",""),SUBSTITUTE('Look Up Values'!$W$2:$W$30," ",""),0)),"","D&amp;R error")),"")</f>
        <v/>
      </c>
      <c r="O1764" s="256" t="str">
        <f t="shared" si="55"/>
        <v/>
      </c>
    </row>
    <row r="1765" spans="1:15" ht="15.75">
      <c r="A1765" s="250">
        <v>1758</v>
      </c>
      <c r="B1765" s="208"/>
      <c r="C1765" s="49"/>
      <c r="D1765" s="50"/>
      <c r="E1765" s="50"/>
      <c r="F1765" s="50"/>
      <c r="G1765" s="209"/>
      <c r="H1765" s="48"/>
      <c r="I1765" s="457" t="str">
        <f t="shared" si="54"/>
        <v/>
      </c>
      <c r="J1765" s="241" cm="1">
        <f t="array" ref="J1765">SUMPRODUCT(--(K1765:N1765&lt;&gt;"")) + IF(TRIM(O1765)="",0,LEN(O1765)-LEN(SUBSTITUTE(O1765,",",""))+1)</f>
        <v>0</v>
      </c>
      <c r="K1765" s="242" t="str">
        <f>IF(AND(G1765&lt;&gt;0,G1765&lt;&gt;""),IF(B1765="","",IF(ISNUMBER(MATCH(B1765,'Look Up Values'!$B$2:$B$500,0)),"","Dest. error")),"")</f>
        <v/>
      </c>
      <c r="L1765" s="242" t="str">
        <f>IF(AND(G1765&lt;&gt;0,G1765&lt;&gt;""),IF(C1765="","",IF(AND(ISNUMBER(--LEFT(C1765,FIND(" ",C1765&amp;" ")-1)),OR(LEN(LEFT(C1765,FIND(" ",C1765&amp;" ")-1))=6,LEN(LEFT(C1765,FIND(" ",C1765&amp;" ")-1))=7),OR(ISNUMBER(MATCH(LEFT(C1765,FIND(" ",C1765&amp;" ")-1),'Look Up Values'!$G$2:$G$1000,0)),ISNUMBER(MATCH(LEFT(C1765,FIND(" ",C1765&amp;" ")-1),'Look Up Values'!$AE$2:$AE$2000,0)))),"","EWC error")),"")</f>
        <v/>
      </c>
      <c r="M1765" s="242" t="str" cm="1">
        <f t="array" ref="M1765">IF(AND(G1765&lt;&gt;0,G1765&lt;&gt;""),IF(E1765="","",IF(ISNUMBER(MATCH(SUBSTITUTE(E1765," ",""),SUBSTITUTE('Look Up Values'!$I$2:$I$10," ",""),0)),"","State error")),"")</f>
        <v/>
      </c>
      <c r="N1765" s="242" t="str" cm="1">
        <f t="array" ref="N1765">IF(AND(G1765&lt;&gt;0,G1765&lt;&gt;""),IF(F1765="","",IF(ISNUMBER(MATCH(SUBSTITUTE(F1765," ",""),SUBSTITUTE('Look Up Values'!$W$2:$W$30," ",""),0)),"","D&amp;R error")),"")</f>
        <v/>
      </c>
      <c r="O1765" s="256" t="str">
        <f t="shared" si="55"/>
        <v/>
      </c>
    </row>
    <row r="1766" spans="1:15" ht="15.75">
      <c r="A1766" s="250">
        <v>1759</v>
      </c>
      <c r="B1766" s="208"/>
      <c r="C1766" s="49"/>
      <c r="D1766" s="50"/>
      <c r="E1766" s="50"/>
      <c r="F1766" s="50"/>
      <c r="G1766" s="209"/>
      <c r="H1766" s="48"/>
      <c r="I1766" s="457" t="str">
        <f t="shared" si="54"/>
        <v/>
      </c>
      <c r="J1766" s="241" cm="1">
        <f t="array" ref="J1766">SUMPRODUCT(--(K1766:N1766&lt;&gt;"")) + IF(TRIM(O1766)="",0,LEN(O1766)-LEN(SUBSTITUTE(O1766,",",""))+1)</f>
        <v>0</v>
      </c>
      <c r="K1766" s="242" t="str">
        <f>IF(AND(G1766&lt;&gt;0,G1766&lt;&gt;""),IF(B1766="","",IF(ISNUMBER(MATCH(B1766,'Look Up Values'!$B$2:$B$500,0)),"","Dest. error")),"")</f>
        <v/>
      </c>
      <c r="L1766" s="242" t="str">
        <f>IF(AND(G1766&lt;&gt;0,G1766&lt;&gt;""),IF(C1766="","",IF(AND(ISNUMBER(--LEFT(C1766,FIND(" ",C1766&amp;" ")-1)),OR(LEN(LEFT(C1766,FIND(" ",C1766&amp;" ")-1))=6,LEN(LEFT(C1766,FIND(" ",C1766&amp;" ")-1))=7),OR(ISNUMBER(MATCH(LEFT(C1766,FIND(" ",C1766&amp;" ")-1),'Look Up Values'!$G$2:$G$1000,0)),ISNUMBER(MATCH(LEFT(C1766,FIND(" ",C1766&amp;" ")-1),'Look Up Values'!$AE$2:$AE$2000,0)))),"","EWC error")),"")</f>
        <v/>
      </c>
      <c r="M1766" s="242" t="str" cm="1">
        <f t="array" ref="M1766">IF(AND(G1766&lt;&gt;0,G1766&lt;&gt;""),IF(E1766="","",IF(ISNUMBER(MATCH(SUBSTITUTE(E1766," ",""),SUBSTITUTE('Look Up Values'!$I$2:$I$10," ",""),0)),"","State error")),"")</f>
        <v/>
      </c>
      <c r="N1766" s="242" t="str" cm="1">
        <f t="array" ref="N1766">IF(AND(G1766&lt;&gt;0,G1766&lt;&gt;""),IF(F1766="","",IF(ISNUMBER(MATCH(SUBSTITUTE(F1766," ",""),SUBSTITUTE('Look Up Values'!$W$2:$W$30," ",""),0)),"","D&amp;R error")),"")</f>
        <v/>
      </c>
      <c r="O1766" s="256" t="str">
        <f t="shared" si="55"/>
        <v/>
      </c>
    </row>
    <row r="1767" spans="1:15" ht="15.75">
      <c r="A1767" s="250">
        <v>1760</v>
      </c>
      <c r="B1767" s="208"/>
      <c r="C1767" s="49"/>
      <c r="D1767" s="50"/>
      <c r="E1767" s="50"/>
      <c r="F1767" s="50"/>
      <c r="G1767" s="209"/>
      <c r="H1767" s="48"/>
      <c r="I1767" s="457" t="str">
        <f t="shared" si="54"/>
        <v/>
      </c>
      <c r="J1767" s="241" cm="1">
        <f t="array" ref="J1767">SUMPRODUCT(--(K1767:N1767&lt;&gt;"")) + IF(TRIM(O1767)="",0,LEN(O1767)-LEN(SUBSTITUTE(O1767,",",""))+1)</f>
        <v>0</v>
      </c>
      <c r="K1767" s="242" t="str">
        <f>IF(AND(G1767&lt;&gt;0,G1767&lt;&gt;""),IF(B1767="","",IF(ISNUMBER(MATCH(B1767,'Look Up Values'!$B$2:$B$500,0)),"","Dest. error")),"")</f>
        <v/>
      </c>
      <c r="L1767" s="242" t="str">
        <f>IF(AND(G1767&lt;&gt;0,G1767&lt;&gt;""),IF(C1767="","",IF(AND(ISNUMBER(--LEFT(C1767,FIND(" ",C1767&amp;" ")-1)),OR(LEN(LEFT(C1767,FIND(" ",C1767&amp;" ")-1))=6,LEN(LEFT(C1767,FIND(" ",C1767&amp;" ")-1))=7),OR(ISNUMBER(MATCH(LEFT(C1767,FIND(" ",C1767&amp;" ")-1),'Look Up Values'!$G$2:$G$1000,0)),ISNUMBER(MATCH(LEFT(C1767,FIND(" ",C1767&amp;" ")-1),'Look Up Values'!$AE$2:$AE$2000,0)))),"","EWC error")),"")</f>
        <v/>
      </c>
      <c r="M1767" s="242" t="str" cm="1">
        <f t="array" ref="M1767">IF(AND(G1767&lt;&gt;0,G1767&lt;&gt;""),IF(E1767="","",IF(ISNUMBER(MATCH(SUBSTITUTE(E1767," ",""),SUBSTITUTE('Look Up Values'!$I$2:$I$10," ",""),0)),"","State error")),"")</f>
        <v/>
      </c>
      <c r="N1767" s="242" t="str" cm="1">
        <f t="array" ref="N1767">IF(AND(G1767&lt;&gt;0,G1767&lt;&gt;""),IF(F1767="","",IF(ISNUMBER(MATCH(SUBSTITUTE(F1767," ",""),SUBSTITUTE('Look Up Values'!$W$2:$W$30," ",""),0)),"","D&amp;R error")),"")</f>
        <v/>
      </c>
      <c r="O1767" s="256" t="str">
        <f t="shared" si="55"/>
        <v/>
      </c>
    </row>
    <row r="1768" spans="1:15" ht="15.75">
      <c r="A1768" s="250">
        <v>1761</v>
      </c>
      <c r="B1768" s="208"/>
      <c r="C1768" s="49"/>
      <c r="D1768" s="50"/>
      <c r="E1768" s="50"/>
      <c r="F1768" s="50"/>
      <c r="G1768" s="209"/>
      <c r="H1768" s="48"/>
      <c r="I1768" s="457" t="str">
        <f t="shared" si="54"/>
        <v/>
      </c>
      <c r="J1768" s="241" cm="1">
        <f t="array" ref="J1768">SUMPRODUCT(--(K1768:N1768&lt;&gt;"")) + IF(TRIM(O1768)="",0,LEN(O1768)-LEN(SUBSTITUTE(O1768,",",""))+1)</f>
        <v>0</v>
      </c>
      <c r="K1768" s="242" t="str">
        <f>IF(AND(G1768&lt;&gt;0,G1768&lt;&gt;""),IF(B1768="","",IF(ISNUMBER(MATCH(B1768,'Look Up Values'!$B$2:$B$500,0)),"","Dest. error")),"")</f>
        <v/>
      </c>
      <c r="L1768" s="242" t="str">
        <f>IF(AND(G1768&lt;&gt;0,G1768&lt;&gt;""),IF(C1768="","",IF(AND(ISNUMBER(--LEFT(C1768,FIND(" ",C1768&amp;" ")-1)),OR(LEN(LEFT(C1768,FIND(" ",C1768&amp;" ")-1))=6,LEN(LEFT(C1768,FIND(" ",C1768&amp;" ")-1))=7),OR(ISNUMBER(MATCH(LEFT(C1768,FIND(" ",C1768&amp;" ")-1),'Look Up Values'!$G$2:$G$1000,0)),ISNUMBER(MATCH(LEFT(C1768,FIND(" ",C1768&amp;" ")-1),'Look Up Values'!$AE$2:$AE$2000,0)))),"","EWC error")),"")</f>
        <v/>
      </c>
      <c r="M1768" s="242" t="str" cm="1">
        <f t="array" ref="M1768">IF(AND(G1768&lt;&gt;0,G1768&lt;&gt;""),IF(E1768="","",IF(ISNUMBER(MATCH(SUBSTITUTE(E1768," ",""),SUBSTITUTE('Look Up Values'!$I$2:$I$10," ",""),0)),"","State error")),"")</f>
        <v/>
      </c>
      <c r="N1768" s="242" t="str" cm="1">
        <f t="array" ref="N1768">IF(AND(G1768&lt;&gt;0,G1768&lt;&gt;""),IF(F1768="","",IF(ISNUMBER(MATCH(SUBSTITUTE(F1768," ",""),SUBSTITUTE('Look Up Values'!$W$2:$W$30," ",""),0)),"","D&amp;R error")),"")</f>
        <v/>
      </c>
      <c r="O1768" s="256" t="str">
        <f t="shared" si="55"/>
        <v/>
      </c>
    </row>
    <row r="1769" spans="1:15" ht="15.75">
      <c r="A1769" s="250">
        <v>1762</v>
      </c>
      <c r="B1769" s="208"/>
      <c r="C1769" s="49"/>
      <c r="D1769" s="50"/>
      <c r="E1769" s="50"/>
      <c r="F1769" s="50"/>
      <c r="G1769" s="209"/>
      <c r="H1769" s="48"/>
      <c r="I1769" s="457" t="str">
        <f t="shared" si="54"/>
        <v/>
      </c>
      <c r="J1769" s="241" cm="1">
        <f t="array" ref="J1769">SUMPRODUCT(--(K1769:N1769&lt;&gt;"")) + IF(TRIM(O1769)="",0,LEN(O1769)-LEN(SUBSTITUTE(O1769,",",""))+1)</f>
        <v>0</v>
      </c>
      <c r="K1769" s="242" t="str">
        <f>IF(AND(G1769&lt;&gt;0,G1769&lt;&gt;""),IF(B1769="","",IF(ISNUMBER(MATCH(B1769,'Look Up Values'!$B$2:$B$500,0)),"","Dest. error")),"")</f>
        <v/>
      </c>
      <c r="L1769" s="242" t="str">
        <f>IF(AND(G1769&lt;&gt;0,G1769&lt;&gt;""),IF(C1769="","",IF(AND(ISNUMBER(--LEFT(C1769,FIND(" ",C1769&amp;" ")-1)),OR(LEN(LEFT(C1769,FIND(" ",C1769&amp;" ")-1))=6,LEN(LEFT(C1769,FIND(" ",C1769&amp;" ")-1))=7),OR(ISNUMBER(MATCH(LEFT(C1769,FIND(" ",C1769&amp;" ")-1),'Look Up Values'!$G$2:$G$1000,0)),ISNUMBER(MATCH(LEFT(C1769,FIND(" ",C1769&amp;" ")-1),'Look Up Values'!$AE$2:$AE$2000,0)))),"","EWC error")),"")</f>
        <v/>
      </c>
      <c r="M1769" s="242" t="str" cm="1">
        <f t="array" ref="M1769">IF(AND(G1769&lt;&gt;0,G1769&lt;&gt;""),IF(E1769="","",IF(ISNUMBER(MATCH(SUBSTITUTE(E1769," ",""),SUBSTITUTE('Look Up Values'!$I$2:$I$10," ",""),0)),"","State error")),"")</f>
        <v/>
      </c>
      <c r="N1769" s="242" t="str" cm="1">
        <f t="array" ref="N1769">IF(AND(G1769&lt;&gt;0,G1769&lt;&gt;""),IF(F1769="","",IF(ISNUMBER(MATCH(SUBSTITUTE(F1769," ",""),SUBSTITUTE('Look Up Values'!$W$2:$W$30," ",""),0)),"","D&amp;R error")),"")</f>
        <v/>
      </c>
      <c r="O1769" s="256" t="str">
        <f t="shared" si="55"/>
        <v/>
      </c>
    </row>
    <row r="1770" spans="1:15" ht="15.75">
      <c r="A1770" s="250">
        <v>1763</v>
      </c>
      <c r="B1770" s="208"/>
      <c r="C1770" s="49"/>
      <c r="D1770" s="50"/>
      <c r="E1770" s="50"/>
      <c r="F1770" s="50"/>
      <c r="G1770" s="209"/>
      <c r="H1770" s="48"/>
      <c r="I1770" s="457" t="str">
        <f t="shared" si="54"/>
        <v/>
      </c>
      <c r="J1770" s="241" cm="1">
        <f t="array" ref="J1770">SUMPRODUCT(--(K1770:N1770&lt;&gt;"")) + IF(TRIM(O1770)="",0,LEN(O1770)-LEN(SUBSTITUTE(O1770,",",""))+1)</f>
        <v>0</v>
      </c>
      <c r="K1770" s="242" t="str">
        <f>IF(AND(G1770&lt;&gt;0,G1770&lt;&gt;""),IF(B1770="","",IF(ISNUMBER(MATCH(B1770,'Look Up Values'!$B$2:$B$500,0)),"","Dest. error")),"")</f>
        <v/>
      </c>
      <c r="L1770" s="242" t="str">
        <f>IF(AND(G1770&lt;&gt;0,G1770&lt;&gt;""),IF(C1770="","",IF(AND(ISNUMBER(--LEFT(C1770,FIND(" ",C1770&amp;" ")-1)),OR(LEN(LEFT(C1770,FIND(" ",C1770&amp;" ")-1))=6,LEN(LEFT(C1770,FIND(" ",C1770&amp;" ")-1))=7),OR(ISNUMBER(MATCH(LEFT(C1770,FIND(" ",C1770&amp;" ")-1),'Look Up Values'!$G$2:$G$1000,0)),ISNUMBER(MATCH(LEFT(C1770,FIND(" ",C1770&amp;" ")-1),'Look Up Values'!$AE$2:$AE$2000,0)))),"","EWC error")),"")</f>
        <v/>
      </c>
      <c r="M1770" s="242" t="str" cm="1">
        <f t="array" ref="M1770">IF(AND(G1770&lt;&gt;0,G1770&lt;&gt;""),IF(E1770="","",IF(ISNUMBER(MATCH(SUBSTITUTE(E1770," ",""),SUBSTITUTE('Look Up Values'!$I$2:$I$10," ",""),0)),"","State error")),"")</f>
        <v/>
      </c>
      <c r="N1770" s="242" t="str" cm="1">
        <f t="array" ref="N1770">IF(AND(G1770&lt;&gt;0,G1770&lt;&gt;""),IF(F1770="","",IF(ISNUMBER(MATCH(SUBSTITUTE(F1770," ",""),SUBSTITUTE('Look Up Values'!$W$2:$W$30," ",""),0)),"","D&amp;R error")),"")</f>
        <v/>
      </c>
      <c r="O1770" s="256" t="str">
        <f t="shared" si="55"/>
        <v/>
      </c>
    </row>
    <row r="1771" spans="1:15" ht="15.75">
      <c r="A1771" s="250">
        <v>1764</v>
      </c>
      <c r="B1771" s="208"/>
      <c r="C1771" s="49"/>
      <c r="D1771" s="50"/>
      <c r="E1771" s="50"/>
      <c r="F1771" s="50"/>
      <c r="G1771" s="209"/>
      <c r="H1771" s="48"/>
      <c r="I1771" s="457" t="str">
        <f t="shared" si="54"/>
        <v/>
      </c>
      <c r="J1771" s="241" cm="1">
        <f t="array" ref="J1771">SUMPRODUCT(--(K1771:N1771&lt;&gt;"")) + IF(TRIM(O1771)="",0,LEN(O1771)-LEN(SUBSTITUTE(O1771,",",""))+1)</f>
        <v>0</v>
      </c>
      <c r="K1771" s="242" t="str">
        <f>IF(AND(G1771&lt;&gt;0,G1771&lt;&gt;""),IF(B1771="","",IF(ISNUMBER(MATCH(B1771,'Look Up Values'!$B$2:$B$500,0)),"","Dest. error")),"")</f>
        <v/>
      </c>
      <c r="L1771" s="242" t="str">
        <f>IF(AND(G1771&lt;&gt;0,G1771&lt;&gt;""),IF(C1771="","",IF(AND(ISNUMBER(--LEFT(C1771,FIND(" ",C1771&amp;" ")-1)),OR(LEN(LEFT(C1771,FIND(" ",C1771&amp;" ")-1))=6,LEN(LEFT(C1771,FIND(" ",C1771&amp;" ")-1))=7),OR(ISNUMBER(MATCH(LEFT(C1771,FIND(" ",C1771&amp;" ")-1),'Look Up Values'!$G$2:$G$1000,0)),ISNUMBER(MATCH(LEFT(C1771,FIND(" ",C1771&amp;" ")-1),'Look Up Values'!$AE$2:$AE$2000,0)))),"","EWC error")),"")</f>
        <v/>
      </c>
      <c r="M1771" s="242" t="str" cm="1">
        <f t="array" ref="M1771">IF(AND(G1771&lt;&gt;0,G1771&lt;&gt;""),IF(E1771="","",IF(ISNUMBER(MATCH(SUBSTITUTE(E1771," ",""),SUBSTITUTE('Look Up Values'!$I$2:$I$10," ",""),0)),"","State error")),"")</f>
        <v/>
      </c>
      <c r="N1771" s="242" t="str" cm="1">
        <f t="array" ref="N1771">IF(AND(G1771&lt;&gt;0,G1771&lt;&gt;""),IF(F1771="","",IF(ISNUMBER(MATCH(SUBSTITUTE(F1771," ",""),SUBSTITUTE('Look Up Values'!$W$2:$W$30," ",""),0)),"","D&amp;R error")),"")</f>
        <v/>
      </c>
      <c r="O1771" s="256" t="str">
        <f t="shared" si="55"/>
        <v/>
      </c>
    </row>
    <row r="1772" spans="1:15" ht="15.75">
      <c r="A1772" s="250">
        <v>1765</v>
      </c>
      <c r="B1772" s="208"/>
      <c r="C1772" s="49"/>
      <c r="D1772" s="50"/>
      <c r="E1772" s="50"/>
      <c r="F1772" s="50"/>
      <c r="G1772" s="209"/>
      <c r="H1772" s="48"/>
      <c r="I1772" s="457" t="str">
        <f t="shared" si="54"/>
        <v/>
      </c>
      <c r="J1772" s="241" cm="1">
        <f t="array" ref="J1772">SUMPRODUCT(--(K1772:N1772&lt;&gt;"")) + IF(TRIM(O1772)="",0,LEN(O1772)-LEN(SUBSTITUTE(O1772,",",""))+1)</f>
        <v>0</v>
      </c>
      <c r="K1772" s="242" t="str">
        <f>IF(AND(G1772&lt;&gt;0,G1772&lt;&gt;""),IF(B1772="","",IF(ISNUMBER(MATCH(B1772,'Look Up Values'!$B$2:$B$500,0)),"","Dest. error")),"")</f>
        <v/>
      </c>
      <c r="L1772" s="242" t="str">
        <f>IF(AND(G1772&lt;&gt;0,G1772&lt;&gt;""),IF(C1772="","",IF(AND(ISNUMBER(--LEFT(C1772,FIND(" ",C1772&amp;" ")-1)),OR(LEN(LEFT(C1772,FIND(" ",C1772&amp;" ")-1))=6,LEN(LEFT(C1772,FIND(" ",C1772&amp;" ")-1))=7),OR(ISNUMBER(MATCH(LEFT(C1772,FIND(" ",C1772&amp;" ")-1),'Look Up Values'!$G$2:$G$1000,0)),ISNUMBER(MATCH(LEFT(C1772,FIND(" ",C1772&amp;" ")-1),'Look Up Values'!$AE$2:$AE$2000,0)))),"","EWC error")),"")</f>
        <v/>
      </c>
      <c r="M1772" s="242" t="str" cm="1">
        <f t="array" ref="M1772">IF(AND(G1772&lt;&gt;0,G1772&lt;&gt;""),IF(E1772="","",IF(ISNUMBER(MATCH(SUBSTITUTE(E1772," ",""),SUBSTITUTE('Look Up Values'!$I$2:$I$10," ",""),0)),"","State error")),"")</f>
        <v/>
      </c>
      <c r="N1772" s="242" t="str" cm="1">
        <f t="array" ref="N1772">IF(AND(G1772&lt;&gt;0,G1772&lt;&gt;""),IF(F1772="","",IF(ISNUMBER(MATCH(SUBSTITUTE(F1772," ",""),SUBSTITUTE('Look Up Values'!$W$2:$W$30," ",""),0)),"","D&amp;R error")),"")</f>
        <v/>
      </c>
      <c r="O1772" s="256" t="str">
        <f t="shared" si="55"/>
        <v/>
      </c>
    </row>
    <row r="1773" spans="1:15" ht="15.75">
      <c r="A1773" s="250">
        <v>1766</v>
      </c>
      <c r="B1773" s="208"/>
      <c r="C1773" s="49"/>
      <c r="D1773" s="50"/>
      <c r="E1773" s="50"/>
      <c r="F1773" s="50"/>
      <c r="G1773" s="209"/>
      <c r="H1773" s="48"/>
      <c r="I1773" s="457" t="str">
        <f t="shared" si="54"/>
        <v/>
      </c>
      <c r="J1773" s="241" cm="1">
        <f t="array" ref="J1773">SUMPRODUCT(--(K1773:N1773&lt;&gt;"")) + IF(TRIM(O1773)="",0,LEN(O1773)-LEN(SUBSTITUTE(O1773,",",""))+1)</f>
        <v>0</v>
      </c>
      <c r="K1773" s="242" t="str">
        <f>IF(AND(G1773&lt;&gt;0,G1773&lt;&gt;""),IF(B1773="","",IF(ISNUMBER(MATCH(B1773,'Look Up Values'!$B$2:$B$500,0)),"","Dest. error")),"")</f>
        <v/>
      </c>
      <c r="L1773" s="242" t="str">
        <f>IF(AND(G1773&lt;&gt;0,G1773&lt;&gt;""),IF(C1773="","",IF(AND(ISNUMBER(--LEFT(C1773,FIND(" ",C1773&amp;" ")-1)),OR(LEN(LEFT(C1773,FIND(" ",C1773&amp;" ")-1))=6,LEN(LEFT(C1773,FIND(" ",C1773&amp;" ")-1))=7),OR(ISNUMBER(MATCH(LEFT(C1773,FIND(" ",C1773&amp;" ")-1),'Look Up Values'!$G$2:$G$1000,0)),ISNUMBER(MATCH(LEFT(C1773,FIND(" ",C1773&amp;" ")-1),'Look Up Values'!$AE$2:$AE$2000,0)))),"","EWC error")),"")</f>
        <v/>
      </c>
      <c r="M1773" s="242" t="str" cm="1">
        <f t="array" ref="M1773">IF(AND(G1773&lt;&gt;0,G1773&lt;&gt;""),IF(E1773="","",IF(ISNUMBER(MATCH(SUBSTITUTE(E1773," ",""),SUBSTITUTE('Look Up Values'!$I$2:$I$10," ",""),0)),"","State error")),"")</f>
        <v/>
      </c>
      <c r="N1773" s="242" t="str" cm="1">
        <f t="array" ref="N1773">IF(AND(G1773&lt;&gt;0,G1773&lt;&gt;""),IF(F1773="","",IF(ISNUMBER(MATCH(SUBSTITUTE(F1773," ",""),SUBSTITUTE('Look Up Values'!$W$2:$W$30," ",""),0)),"","D&amp;R error")),"")</f>
        <v/>
      </c>
      <c r="O1773" s="256" t="str">
        <f t="shared" si="55"/>
        <v/>
      </c>
    </row>
    <row r="1774" spans="1:15" ht="15.75">
      <c r="A1774" s="250">
        <v>1767</v>
      </c>
      <c r="B1774" s="208"/>
      <c r="C1774" s="49"/>
      <c r="D1774" s="50"/>
      <c r="E1774" s="50"/>
      <c r="F1774" s="50"/>
      <c r="G1774" s="209"/>
      <c r="H1774" s="48"/>
      <c r="I1774" s="457" t="str">
        <f t="shared" si="54"/>
        <v/>
      </c>
      <c r="J1774" s="241" cm="1">
        <f t="array" ref="J1774">SUMPRODUCT(--(K1774:N1774&lt;&gt;"")) + IF(TRIM(O1774)="",0,LEN(O1774)-LEN(SUBSTITUTE(O1774,",",""))+1)</f>
        <v>0</v>
      </c>
      <c r="K1774" s="242" t="str">
        <f>IF(AND(G1774&lt;&gt;0,G1774&lt;&gt;""),IF(B1774="","",IF(ISNUMBER(MATCH(B1774,'Look Up Values'!$B$2:$B$500,0)),"","Dest. error")),"")</f>
        <v/>
      </c>
      <c r="L1774" s="242" t="str">
        <f>IF(AND(G1774&lt;&gt;0,G1774&lt;&gt;""),IF(C1774="","",IF(AND(ISNUMBER(--LEFT(C1774,FIND(" ",C1774&amp;" ")-1)),OR(LEN(LEFT(C1774,FIND(" ",C1774&amp;" ")-1))=6,LEN(LEFT(C1774,FIND(" ",C1774&amp;" ")-1))=7),OR(ISNUMBER(MATCH(LEFT(C1774,FIND(" ",C1774&amp;" ")-1),'Look Up Values'!$G$2:$G$1000,0)),ISNUMBER(MATCH(LEFT(C1774,FIND(" ",C1774&amp;" ")-1),'Look Up Values'!$AE$2:$AE$2000,0)))),"","EWC error")),"")</f>
        <v/>
      </c>
      <c r="M1774" s="242" t="str" cm="1">
        <f t="array" ref="M1774">IF(AND(G1774&lt;&gt;0,G1774&lt;&gt;""),IF(E1774="","",IF(ISNUMBER(MATCH(SUBSTITUTE(E1774," ",""),SUBSTITUTE('Look Up Values'!$I$2:$I$10," ",""),0)),"","State error")),"")</f>
        <v/>
      </c>
      <c r="N1774" s="242" t="str" cm="1">
        <f t="array" ref="N1774">IF(AND(G1774&lt;&gt;0,G1774&lt;&gt;""),IF(F1774="","",IF(ISNUMBER(MATCH(SUBSTITUTE(F1774," ",""),SUBSTITUTE('Look Up Values'!$W$2:$W$30," ",""),0)),"","D&amp;R error")),"")</f>
        <v/>
      </c>
      <c r="O1774" s="256" t="str">
        <f t="shared" si="55"/>
        <v/>
      </c>
    </row>
    <row r="1775" spans="1:15" ht="15.75">
      <c r="A1775" s="250">
        <v>1768</v>
      </c>
      <c r="B1775" s="208"/>
      <c r="C1775" s="49"/>
      <c r="D1775" s="50"/>
      <c r="E1775" s="50"/>
      <c r="F1775" s="50"/>
      <c r="G1775" s="209"/>
      <c r="H1775" s="48"/>
      <c r="I1775" s="457" t="str">
        <f t="shared" si="54"/>
        <v/>
      </c>
      <c r="J1775" s="241" cm="1">
        <f t="array" ref="J1775">SUMPRODUCT(--(K1775:N1775&lt;&gt;"")) + IF(TRIM(O1775)="",0,LEN(O1775)-LEN(SUBSTITUTE(O1775,",",""))+1)</f>
        <v>0</v>
      </c>
      <c r="K1775" s="242" t="str">
        <f>IF(AND(G1775&lt;&gt;0,G1775&lt;&gt;""),IF(B1775="","",IF(ISNUMBER(MATCH(B1775,'Look Up Values'!$B$2:$B$500,0)),"","Dest. error")),"")</f>
        <v/>
      </c>
      <c r="L1775" s="242" t="str">
        <f>IF(AND(G1775&lt;&gt;0,G1775&lt;&gt;""),IF(C1775="","",IF(AND(ISNUMBER(--LEFT(C1775,FIND(" ",C1775&amp;" ")-1)),OR(LEN(LEFT(C1775,FIND(" ",C1775&amp;" ")-1))=6,LEN(LEFT(C1775,FIND(" ",C1775&amp;" ")-1))=7),OR(ISNUMBER(MATCH(LEFT(C1775,FIND(" ",C1775&amp;" ")-1),'Look Up Values'!$G$2:$G$1000,0)),ISNUMBER(MATCH(LEFT(C1775,FIND(" ",C1775&amp;" ")-1),'Look Up Values'!$AE$2:$AE$2000,0)))),"","EWC error")),"")</f>
        <v/>
      </c>
      <c r="M1775" s="242" t="str" cm="1">
        <f t="array" ref="M1775">IF(AND(G1775&lt;&gt;0,G1775&lt;&gt;""),IF(E1775="","",IF(ISNUMBER(MATCH(SUBSTITUTE(E1775," ",""),SUBSTITUTE('Look Up Values'!$I$2:$I$10," ",""),0)),"","State error")),"")</f>
        <v/>
      </c>
      <c r="N1775" s="242" t="str" cm="1">
        <f t="array" ref="N1775">IF(AND(G1775&lt;&gt;0,G1775&lt;&gt;""),IF(F1775="","",IF(ISNUMBER(MATCH(SUBSTITUTE(F1775," ",""),SUBSTITUTE('Look Up Values'!$W$2:$W$30," ",""),0)),"","D&amp;R error")),"")</f>
        <v/>
      </c>
      <c r="O1775" s="256" t="str">
        <f t="shared" si="55"/>
        <v/>
      </c>
    </row>
    <row r="1776" spans="1:15" ht="15.75">
      <c r="A1776" s="250">
        <v>1769</v>
      </c>
      <c r="B1776" s="208"/>
      <c r="C1776" s="49"/>
      <c r="D1776" s="50"/>
      <c r="E1776" s="50"/>
      <c r="F1776" s="50"/>
      <c r="G1776" s="209"/>
      <c r="H1776" s="48"/>
      <c r="I1776" s="457" t="str">
        <f t="shared" si="54"/>
        <v/>
      </c>
      <c r="J1776" s="241" cm="1">
        <f t="array" ref="J1776">SUMPRODUCT(--(K1776:N1776&lt;&gt;"")) + IF(TRIM(O1776)="",0,LEN(O1776)-LEN(SUBSTITUTE(O1776,",",""))+1)</f>
        <v>0</v>
      </c>
      <c r="K1776" s="242" t="str">
        <f>IF(AND(G1776&lt;&gt;0,G1776&lt;&gt;""),IF(B1776="","",IF(ISNUMBER(MATCH(B1776,'Look Up Values'!$B$2:$B$500,0)),"","Dest. error")),"")</f>
        <v/>
      </c>
      <c r="L1776" s="242" t="str">
        <f>IF(AND(G1776&lt;&gt;0,G1776&lt;&gt;""),IF(C1776="","",IF(AND(ISNUMBER(--LEFT(C1776,FIND(" ",C1776&amp;" ")-1)),OR(LEN(LEFT(C1776,FIND(" ",C1776&amp;" ")-1))=6,LEN(LEFT(C1776,FIND(" ",C1776&amp;" ")-1))=7),OR(ISNUMBER(MATCH(LEFT(C1776,FIND(" ",C1776&amp;" ")-1),'Look Up Values'!$G$2:$G$1000,0)),ISNUMBER(MATCH(LEFT(C1776,FIND(" ",C1776&amp;" ")-1),'Look Up Values'!$AE$2:$AE$2000,0)))),"","EWC error")),"")</f>
        <v/>
      </c>
      <c r="M1776" s="242" t="str" cm="1">
        <f t="array" ref="M1776">IF(AND(G1776&lt;&gt;0,G1776&lt;&gt;""),IF(E1776="","",IF(ISNUMBER(MATCH(SUBSTITUTE(E1776," ",""),SUBSTITUTE('Look Up Values'!$I$2:$I$10," ",""),0)),"","State error")),"")</f>
        <v/>
      </c>
      <c r="N1776" s="242" t="str" cm="1">
        <f t="array" ref="N1776">IF(AND(G1776&lt;&gt;0,G1776&lt;&gt;""),IF(F1776="","",IF(ISNUMBER(MATCH(SUBSTITUTE(F1776," ",""),SUBSTITUTE('Look Up Values'!$W$2:$W$30," ",""),0)),"","D&amp;R error")),"")</f>
        <v/>
      </c>
      <c r="O1776" s="256" t="str">
        <f t="shared" si="55"/>
        <v/>
      </c>
    </row>
    <row r="1777" spans="1:15" ht="15.75">
      <c r="A1777" s="250">
        <v>1770</v>
      </c>
      <c r="B1777" s="208"/>
      <c r="C1777" s="49"/>
      <c r="D1777" s="50"/>
      <c r="E1777" s="50"/>
      <c r="F1777" s="50"/>
      <c r="G1777" s="209"/>
      <c r="H1777" s="48"/>
      <c r="I1777" s="457" t="str">
        <f t="shared" si="54"/>
        <v/>
      </c>
      <c r="J1777" s="241" cm="1">
        <f t="array" ref="J1777">SUMPRODUCT(--(K1777:N1777&lt;&gt;"")) + IF(TRIM(O1777)="",0,LEN(O1777)-LEN(SUBSTITUTE(O1777,",",""))+1)</f>
        <v>0</v>
      </c>
      <c r="K1777" s="242" t="str">
        <f>IF(AND(G1777&lt;&gt;0,G1777&lt;&gt;""),IF(B1777="","",IF(ISNUMBER(MATCH(B1777,'Look Up Values'!$B$2:$B$500,0)),"","Dest. error")),"")</f>
        <v/>
      </c>
      <c r="L1777" s="242" t="str">
        <f>IF(AND(G1777&lt;&gt;0,G1777&lt;&gt;""),IF(C1777="","",IF(AND(ISNUMBER(--LEFT(C1777,FIND(" ",C1777&amp;" ")-1)),OR(LEN(LEFT(C1777,FIND(" ",C1777&amp;" ")-1))=6,LEN(LEFT(C1777,FIND(" ",C1777&amp;" ")-1))=7),OR(ISNUMBER(MATCH(LEFT(C1777,FIND(" ",C1777&amp;" ")-1),'Look Up Values'!$G$2:$G$1000,0)),ISNUMBER(MATCH(LEFT(C1777,FIND(" ",C1777&amp;" ")-1),'Look Up Values'!$AE$2:$AE$2000,0)))),"","EWC error")),"")</f>
        <v/>
      </c>
      <c r="M1777" s="242" t="str" cm="1">
        <f t="array" ref="M1777">IF(AND(G1777&lt;&gt;0,G1777&lt;&gt;""),IF(E1777="","",IF(ISNUMBER(MATCH(SUBSTITUTE(E1777," ",""),SUBSTITUTE('Look Up Values'!$I$2:$I$10," ",""),0)),"","State error")),"")</f>
        <v/>
      </c>
      <c r="N1777" s="242" t="str" cm="1">
        <f t="array" ref="N1777">IF(AND(G1777&lt;&gt;0,G1777&lt;&gt;""),IF(F1777="","",IF(ISNUMBER(MATCH(SUBSTITUTE(F1777," ",""),SUBSTITUTE('Look Up Values'!$W$2:$W$30," ",""),0)),"","D&amp;R error")),"")</f>
        <v/>
      </c>
      <c r="O1777" s="256" t="str">
        <f t="shared" si="55"/>
        <v/>
      </c>
    </row>
    <row r="1778" spans="1:15" ht="15.75">
      <c r="A1778" s="250">
        <v>1771</v>
      </c>
      <c r="B1778" s="208"/>
      <c r="C1778" s="49"/>
      <c r="D1778" s="50"/>
      <c r="E1778" s="50"/>
      <c r="F1778" s="50"/>
      <c r="G1778" s="209"/>
      <c r="H1778" s="48"/>
      <c r="I1778" s="457" t="str">
        <f t="shared" si="54"/>
        <v/>
      </c>
      <c r="J1778" s="241" cm="1">
        <f t="array" ref="J1778">SUMPRODUCT(--(K1778:N1778&lt;&gt;"")) + IF(TRIM(O1778)="",0,LEN(O1778)-LEN(SUBSTITUTE(O1778,",",""))+1)</f>
        <v>0</v>
      </c>
      <c r="K1778" s="242" t="str">
        <f>IF(AND(G1778&lt;&gt;0,G1778&lt;&gt;""),IF(B1778="","",IF(ISNUMBER(MATCH(B1778,'Look Up Values'!$B$2:$B$500,0)),"","Dest. error")),"")</f>
        <v/>
      </c>
      <c r="L1778" s="242" t="str">
        <f>IF(AND(G1778&lt;&gt;0,G1778&lt;&gt;""),IF(C1778="","",IF(AND(ISNUMBER(--LEFT(C1778,FIND(" ",C1778&amp;" ")-1)),OR(LEN(LEFT(C1778,FIND(" ",C1778&amp;" ")-1))=6,LEN(LEFT(C1778,FIND(" ",C1778&amp;" ")-1))=7),OR(ISNUMBER(MATCH(LEFT(C1778,FIND(" ",C1778&amp;" ")-1),'Look Up Values'!$G$2:$G$1000,0)),ISNUMBER(MATCH(LEFT(C1778,FIND(" ",C1778&amp;" ")-1),'Look Up Values'!$AE$2:$AE$2000,0)))),"","EWC error")),"")</f>
        <v/>
      </c>
      <c r="M1778" s="242" t="str" cm="1">
        <f t="array" ref="M1778">IF(AND(G1778&lt;&gt;0,G1778&lt;&gt;""),IF(E1778="","",IF(ISNUMBER(MATCH(SUBSTITUTE(E1778," ",""),SUBSTITUTE('Look Up Values'!$I$2:$I$10," ",""),0)),"","State error")),"")</f>
        <v/>
      </c>
      <c r="N1778" s="242" t="str" cm="1">
        <f t="array" ref="N1778">IF(AND(G1778&lt;&gt;0,G1778&lt;&gt;""),IF(F1778="","",IF(ISNUMBER(MATCH(SUBSTITUTE(F1778," ",""),SUBSTITUTE('Look Up Values'!$W$2:$W$30," ",""),0)),"","D&amp;R error")),"")</f>
        <v/>
      </c>
      <c r="O1778" s="256" t="str">
        <f t="shared" si="55"/>
        <v/>
      </c>
    </row>
    <row r="1779" spans="1:15" ht="15.75">
      <c r="A1779" s="250">
        <v>1772</v>
      </c>
      <c r="B1779" s="208"/>
      <c r="C1779" s="49"/>
      <c r="D1779" s="50"/>
      <c r="E1779" s="50"/>
      <c r="F1779" s="50"/>
      <c r="G1779" s="209"/>
      <c r="H1779" s="48"/>
      <c r="I1779" s="457" t="str">
        <f t="shared" si="54"/>
        <v/>
      </c>
      <c r="J1779" s="241" cm="1">
        <f t="array" ref="J1779">SUMPRODUCT(--(K1779:N1779&lt;&gt;"")) + IF(TRIM(O1779)="",0,LEN(O1779)-LEN(SUBSTITUTE(O1779,",",""))+1)</f>
        <v>0</v>
      </c>
      <c r="K1779" s="242" t="str">
        <f>IF(AND(G1779&lt;&gt;0,G1779&lt;&gt;""),IF(B1779="","",IF(ISNUMBER(MATCH(B1779,'Look Up Values'!$B$2:$B$500,0)),"","Dest. error")),"")</f>
        <v/>
      </c>
      <c r="L1779" s="242" t="str">
        <f>IF(AND(G1779&lt;&gt;0,G1779&lt;&gt;""),IF(C1779="","",IF(AND(ISNUMBER(--LEFT(C1779,FIND(" ",C1779&amp;" ")-1)),OR(LEN(LEFT(C1779,FIND(" ",C1779&amp;" ")-1))=6,LEN(LEFT(C1779,FIND(" ",C1779&amp;" ")-1))=7),OR(ISNUMBER(MATCH(LEFT(C1779,FIND(" ",C1779&amp;" ")-1),'Look Up Values'!$G$2:$G$1000,0)),ISNUMBER(MATCH(LEFT(C1779,FIND(" ",C1779&amp;" ")-1),'Look Up Values'!$AE$2:$AE$2000,0)))),"","EWC error")),"")</f>
        <v/>
      </c>
      <c r="M1779" s="242" t="str" cm="1">
        <f t="array" ref="M1779">IF(AND(G1779&lt;&gt;0,G1779&lt;&gt;""),IF(E1779="","",IF(ISNUMBER(MATCH(SUBSTITUTE(E1779," ",""),SUBSTITUTE('Look Up Values'!$I$2:$I$10," ",""),0)),"","State error")),"")</f>
        <v/>
      </c>
      <c r="N1779" s="242" t="str" cm="1">
        <f t="array" ref="N1779">IF(AND(G1779&lt;&gt;0,G1779&lt;&gt;""),IF(F1779="","",IF(ISNUMBER(MATCH(SUBSTITUTE(F1779," ",""),SUBSTITUTE('Look Up Values'!$W$2:$W$30," ",""),0)),"","D&amp;R error")),"")</f>
        <v/>
      </c>
      <c r="O1779" s="256" t="str">
        <f t="shared" si="55"/>
        <v/>
      </c>
    </row>
    <row r="1780" spans="1:15" ht="15.75">
      <c r="A1780" s="250">
        <v>1773</v>
      </c>
      <c r="B1780" s="208"/>
      <c r="C1780" s="49"/>
      <c r="D1780" s="50"/>
      <c r="E1780" s="50"/>
      <c r="F1780" s="50"/>
      <c r="G1780" s="209"/>
      <c r="H1780" s="48"/>
      <c r="I1780" s="457" t="str">
        <f t="shared" si="54"/>
        <v/>
      </c>
      <c r="J1780" s="241" cm="1">
        <f t="array" ref="J1780">SUMPRODUCT(--(K1780:N1780&lt;&gt;"")) + IF(TRIM(O1780)="",0,LEN(O1780)-LEN(SUBSTITUTE(O1780,",",""))+1)</f>
        <v>0</v>
      </c>
      <c r="K1780" s="242" t="str">
        <f>IF(AND(G1780&lt;&gt;0,G1780&lt;&gt;""),IF(B1780="","",IF(ISNUMBER(MATCH(B1780,'Look Up Values'!$B$2:$B$500,0)),"","Dest. error")),"")</f>
        <v/>
      </c>
      <c r="L1780" s="242" t="str">
        <f>IF(AND(G1780&lt;&gt;0,G1780&lt;&gt;""),IF(C1780="","",IF(AND(ISNUMBER(--LEFT(C1780,FIND(" ",C1780&amp;" ")-1)),OR(LEN(LEFT(C1780,FIND(" ",C1780&amp;" ")-1))=6,LEN(LEFT(C1780,FIND(" ",C1780&amp;" ")-1))=7),OR(ISNUMBER(MATCH(LEFT(C1780,FIND(" ",C1780&amp;" ")-1),'Look Up Values'!$G$2:$G$1000,0)),ISNUMBER(MATCH(LEFT(C1780,FIND(" ",C1780&amp;" ")-1),'Look Up Values'!$AE$2:$AE$2000,0)))),"","EWC error")),"")</f>
        <v/>
      </c>
      <c r="M1780" s="242" t="str" cm="1">
        <f t="array" ref="M1780">IF(AND(G1780&lt;&gt;0,G1780&lt;&gt;""),IF(E1780="","",IF(ISNUMBER(MATCH(SUBSTITUTE(E1780," ",""),SUBSTITUTE('Look Up Values'!$I$2:$I$10," ",""),0)),"","State error")),"")</f>
        <v/>
      </c>
      <c r="N1780" s="242" t="str" cm="1">
        <f t="array" ref="N1780">IF(AND(G1780&lt;&gt;0,G1780&lt;&gt;""),IF(F1780="","",IF(ISNUMBER(MATCH(SUBSTITUTE(F1780," ",""),SUBSTITUTE('Look Up Values'!$W$2:$W$30," ",""),0)),"","D&amp;R error")),"")</f>
        <v/>
      </c>
      <c r="O1780" s="256" t="str">
        <f t="shared" si="55"/>
        <v/>
      </c>
    </row>
    <row r="1781" spans="1:15" ht="15.75">
      <c r="A1781" s="250">
        <v>1774</v>
      </c>
      <c r="B1781" s="208"/>
      <c r="C1781" s="49"/>
      <c r="D1781" s="50"/>
      <c r="E1781" s="50"/>
      <c r="F1781" s="50"/>
      <c r="G1781" s="209"/>
      <c r="H1781" s="48"/>
      <c r="I1781" s="457" t="str">
        <f t="shared" si="54"/>
        <v/>
      </c>
      <c r="J1781" s="241" cm="1">
        <f t="array" ref="J1781">SUMPRODUCT(--(K1781:N1781&lt;&gt;"")) + IF(TRIM(O1781)="",0,LEN(O1781)-LEN(SUBSTITUTE(O1781,",",""))+1)</f>
        <v>0</v>
      </c>
      <c r="K1781" s="242" t="str">
        <f>IF(AND(G1781&lt;&gt;0,G1781&lt;&gt;""),IF(B1781="","",IF(ISNUMBER(MATCH(B1781,'Look Up Values'!$B$2:$B$500,0)),"","Dest. error")),"")</f>
        <v/>
      </c>
      <c r="L1781" s="242" t="str">
        <f>IF(AND(G1781&lt;&gt;0,G1781&lt;&gt;""),IF(C1781="","",IF(AND(ISNUMBER(--LEFT(C1781,FIND(" ",C1781&amp;" ")-1)),OR(LEN(LEFT(C1781,FIND(" ",C1781&amp;" ")-1))=6,LEN(LEFT(C1781,FIND(" ",C1781&amp;" ")-1))=7),OR(ISNUMBER(MATCH(LEFT(C1781,FIND(" ",C1781&amp;" ")-1),'Look Up Values'!$G$2:$G$1000,0)),ISNUMBER(MATCH(LEFT(C1781,FIND(" ",C1781&amp;" ")-1),'Look Up Values'!$AE$2:$AE$2000,0)))),"","EWC error")),"")</f>
        <v/>
      </c>
      <c r="M1781" s="242" t="str" cm="1">
        <f t="array" ref="M1781">IF(AND(G1781&lt;&gt;0,G1781&lt;&gt;""),IF(E1781="","",IF(ISNUMBER(MATCH(SUBSTITUTE(E1781," ",""),SUBSTITUTE('Look Up Values'!$I$2:$I$10," ",""),0)),"","State error")),"")</f>
        <v/>
      </c>
      <c r="N1781" s="242" t="str" cm="1">
        <f t="array" ref="N1781">IF(AND(G1781&lt;&gt;0,G1781&lt;&gt;""),IF(F1781="","",IF(ISNUMBER(MATCH(SUBSTITUTE(F1781," ",""),SUBSTITUTE('Look Up Values'!$W$2:$W$30," ",""),0)),"","D&amp;R error")),"")</f>
        <v/>
      </c>
      <c r="O1781" s="256" t="str">
        <f t="shared" si="55"/>
        <v/>
      </c>
    </row>
    <row r="1782" spans="1:15" ht="15.75">
      <c r="A1782" s="250">
        <v>1775</v>
      </c>
      <c r="B1782" s="208"/>
      <c r="C1782" s="49"/>
      <c r="D1782" s="50"/>
      <c r="E1782" s="50"/>
      <c r="F1782" s="50"/>
      <c r="G1782" s="209"/>
      <c r="H1782" s="48"/>
      <c r="I1782" s="457" t="str">
        <f t="shared" si="54"/>
        <v/>
      </c>
      <c r="J1782" s="241" cm="1">
        <f t="array" ref="J1782">SUMPRODUCT(--(K1782:N1782&lt;&gt;"")) + IF(TRIM(O1782)="",0,LEN(O1782)-LEN(SUBSTITUTE(O1782,",",""))+1)</f>
        <v>0</v>
      </c>
      <c r="K1782" s="242" t="str">
        <f>IF(AND(G1782&lt;&gt;0,G1782&lt;&gt;""),IF(B1782="","",IF(ISNUMBER(MATCH(B1782,'Look Up Values'!$B$2:$B$500,0)),"","Dest. error")),"")</f>
        <v/>
      </c>
      <c r="L1782" s="242" t="str">
        <f>IF(AND(G1782&lt;&gt;0,G1782&lt;&gt;""),IF(C1782="","",IF(AND(ISNUMBER(--LEFT(C1782,FIND(" ",C1782&amp;" ")-1)),OR(LEN(LEFT(C1782,FIND(" ",C1782&amp;" ")-1))=6,LEN(LEFT(C1782,FIND(" ",C1782&amp;" ")-1))=7),OR(ISNUMBER(MATCH(LEFT(C1782,FIND(" ",C1782&amp;" ")-1),'Look Up Values'!$G$2:$G$1000,0)),ISNUMBER(MATCH(LEFT(C1782,FIND(" ",C1782&amp;" ")-1),'Look Up Values'!$AE$2:$AE$2000,0)))),"","EWC error")),"")</f>
        <v/>
      </c>
      <c r="M1782" s="242" t="str" cm="1">
        <f t="array" ref="M1782">IF(AND(G1782&lt;&gt;0,G1782&lt;&gt;""),IF(E1782="","",IF(ISNUMBER(MATCH(SUBSTITUTE(E1782," ",""),SUBSTITUTE('Look Up Values'!$I$2:$I$10," ",""),0)),"","State error")),"")</f>
        <v/>
      </c>
      <c r="N1782" s="242" t="str" cm="1">
        <f t="array" ref="N1782">IF(AND(G1782&lt;&gt;0,G1782&lt;&gt;""),IF(F1782="","",IF(ISNUMBER(MATCH(SUBSTITUTE(F1782," ",""),SUBSTITUTE('Look Up Values'!$W$2:$W$30," ",""),0)),"","D&amp;R error")),"")</f>
        <v/>
      </c>
      <c r="O1782" s="256" t="str">
        <f t="shared" si="55"/>
        <v/>
      </c>
    </row>
    <row r="1783" spans="1:15" ht="15.75">
      <c r="A1783" s="250">
        <v>1776</v>
      </c>
      <c r="B1783" s="208"/>
      <c r="C1783" s="49"/>
      <c r="D1783" s="50"/>
      <c r="E1783" s="50"/>
      <c r="F1783" s="50"/>
      <c r="G1783" s="209"/>
      <c r="H1783" s="48"/>
      <c r="I1783" s="457" t="str">
        <f t="shared" si="54"/>
        <v/>
      </c>
      <c r="J1783" s="241" cm="1">
        <f t="array" ref="J1783">SUMPRODUCT(--(K1783:N1783&lt;&gt;"")) + IF(TRIM(O1783)="",0,LEN(O1783)-LEN(SUBSTITUTE(O1783,",",""))+1)</f>
        <v>0</v>
      </c>
      <c r="K1783" s="242" t="str">
        <f>IF(AND(G1783&lt;&gt;0,G1783&lt;&gt;""),IF(B1783="","",IF(ISNUMBER(MATCH(B1783,'Look Up Values'!$B$2:$B$500,0)),"","Dest. error")),"")</f>
        <v/>
      </c>
      <c r="L1783" s="242" t="str">
        <f>IF(AND(G1783&lt;&gt;0,G1783&lt;&gt;""),IF(C1783="","",IF(AND(ISNUMBER(--LEFT(C1783,FIND(" ",C1783&amp;" ")-1)),OR(LEN(LEFT(C1783,FIND(" ",C1783&amp;" ")-1))=6,LEN(LEFT(C1783,FIND(" ",C1783&amp;" ")-1))=7),OR(ISNUMBER(MATCH(LEFT(C1783,FIND(" ",C1783&amp;" ")-1),'Look Up Values'!$G$2:$G$1000,0)),ISNUMBER(MATCH(LEFT(C1783,FIND(" ",C1783&amp;" ")-1),'Look Up Values'!$AE$2:$AE$2000,0)))),"","EWC error")),"")</f>
        <v/>
      </c>
      <c r="M1783" s="242" t="str" cm="1">
        <f t="array" ref="M1783">IF(AND(G1783&lt;&gt;0,G1783&lt;&gt;""),IF(E1783="","",IF(ISNUMBER(MATCH(SUBSTITUTE(E1783," ",""),SUBSTITUTE('Look Up Values'!$I$2:$I$10," ",""),0)),"","State error")),"")</f>
        <v/>
      </c>
      <c r="N1783" s="242" t="str" cm="1">
        <f t="array" ref="N1783">IF(AND(G1783&lt;&gt;0,G1783&lt;&gt;""),IF(F1783="","",IF(ISNUMBER(MATCH(SUBSTITUTE(F1783," ",""),SUBSTITUTE('Look Up Values'!$W$2:$W$30," ",""),0)),"","D&amp;R error")),"")</f>
        <v/>
      </c>
      <c r="O1783" s="256" t="str">
        <f t="shared" si="55"/>
        <v/>
      </c>
    </row>
    <row r="1784" spans="1:15" ht="15.75">
      <c r="A1784" s="250">
        <v>1777</v>
      </c>
      <c r="B1784" s="208"/>
      <c r="C1784" s="49"/>
      <c r="D1784" s="50"/>
      <c r="E1784" s="50"/>
      <c r="F1784" s="50"/>
      <c r="G1784" s="209"/>
      <c r="H1784" s="48"/>
      <c r="I1784" s="457" t="str">
        <f t="shared" si="54"/>
        <v/>
      </c>
      <c r="J1784" s="241" cm="1">
        <f t="array" ref="J1784">SUMPRODUCT(--(K1784:N1784&lt;&gt;"")) + IF(TRIM(O1784)="",0,LEN(O1784)-LEN(SUBSTITUTE(O1784,",",""))+1)</f>
        <v>0</v>
      </c>
      <c r="K1784" s="242" t="str">
        <f>IF(AND(G1784&lt;&gt;0,G1784&lt;&gt;""),IF(B1784="","",IF(ISNUMBER(MATCH(B1784,'Look Up Values'!$B$2:$B$500,0)),"","Dest. error")),"")</f>
        <v/>
      </c>
      <c r="L1784" s="242" t="str">
        <f>IF(AND(G1784&lt;&gt;0,G1784&lt;&gt;""),IF(C1784="","",IF(AND(ISNUMBER(--LEFT(C1784,FIND(" ",C1784&amp;" ")-1)),OR(LEN(LEFT(C1784,FIND(" ",C1784&amp;" ")-1))=6,LEN(LEFT(C1784,FIND(" ",C1784&amp;" ")-1))=7),OR(ISNUMBER(MATCH(LEFT(C1784,FIND(" ",C1784&amp;" ")-1),'Look Up Values'!$G$2:$G$1000,0)),ISNUMBER(MATCH(LEFT(C1784,FIND(" ",C1784&amp;" ")-1),'Look Up Values'!$AE$2:$AE$2000,0)))),"","EWC error")),"")</f>
        <v/>
      </c>
      <c r="M1784" s="242" t="str" cm="1">
        <f t="array" ref="M1784">IF(AND(G1784&lt;&gt;0,G1784&lt;&gt;""),IF(E1784="","",IF(ISNUMBER(MATCH(SUBSTITUTE(E1784," ",""),SUBSTITUTE('Look Up Values'!$I$2:$I$10," ",""),0)),"","State error")),"")</f>
        <v/>
      </c>
      <c r="N1784" s="242" t="str" cm="1">
        <f t="array" ref="N1784">IF(AND(G1784&lt;&gt;0,G1784&lt;&gt;""),IF(F1784="","",IF(ISNUMBER(MATCH(SUBSTITUTE(F1784," ",""),SUBSTITUTE('Look Up Values'!$W$2:$W$30," ",""),0)),"","D&amp;R error")),"")</f>
        <v/>
      </c>
      <c r="O1784" s="256" t="str">
        <f t="shared" si="55"/>
        <v/>
      </c>
    </row>
    <row r="1785" spans="1:15" ht="15.75">
      <c r="A1785" s="250">
        <v>1778</v>
      </c>
      <c r="B1785" s="208"/>
      <c r="C1785" s="49"/>
      <c r="D1785" s="50"/>
      <c r="E1785" s="50"/>
      <c r="F1785" s="50"/>
      <c r="G1785" s="209"/>
      <c r="H1785" s="48"/>
      <c r="I1785" s="457" t="str">
        <f t="shared" si="54"/>
        <v/>
      </c>
      <c r="J1785" s="241" cm="1">
        <f t="array" ref="J1785">SUMPRODUCT(--(K1785:N1785&lt;&gt;"")) + IF(TRIM(O1785)="",0,LEN(O1785)-LEN(SUBSTITUTE(O1785,",",""))+1)</f>
        <v>0</v>
      </c>
      <c r="K1785" s="242" t="str">
        <f>IF(AND(G1785&lt;&gt;0,G1785&lt;&gt;""),IF(B1785="","",IF(ISNUMBER(MATCH(B1785,'Look Up Values'!$B$2:$B$500,0)),"","Dest. error")),"")</f>
        <v/>
      </c>
      <c r="L1785" s="242" t="str">
        <f>IF(AND(G1785&lt;&gt;0,G1785&lt;&gt;""),IF(C1785="","",IF(AND(ISNUMBER(--LEFT(C1785,FIND(" ",C1785&amp;" ")-1)),OR(LEN(LEFT(C1785,FIND(" ",C1785&amp;" ")-1))=6,LEN(LEFT(C1785,FIND(" ",C1785&amp;" ")-1))=7),OR(ISNUMBER(MATCH(LEFT(C1785,FIND(" ",C1785&amp;" ")-1),'Look Up Values'!$G$2:$G$1000,0)),ISNUMBER(MATCH(LEFT(C1785,FIND(" ",C1785&amp;" ")-1),'Look Up Values'!$AE$2:$AE$2000,0)))),"","EWC error")),"")</f>
        <v/>
      </c>
      <c r="M1785" s="242" t="str" cm="1">
        <f t="array" ref="M1785">IF(AND(G1785&lt;&gt;0,G1785&lt;&gt;""),IF(E1785="","",IF(ISNUMBER(MATCH(SUBSTITUTE(E1785," ",""),SUBSTITUTE('Look Up Values'!$I$2:$I$10," ",""),0)),"","State error")),"")</f>
        <v/>
      </c>
      <c r="N1785" s="242" t="str" cm="1">
        <f t="array" ref="N1785">IF(AND(G1785&lt;&gt;0,G1785&lt;&gt;""),IF(F1785="","",IF(ISNUMBER(MATCH(SUBSTITUTE(F1785," ",""),SUBSTITUTE('Look Up Values'!$W$2:$W$30," ",""),0)),"","D&amp;R error")),"")</f>
        <v/>
      </c>
      <c r="O1785" s="256" t="str">
        <f t="shared" si="55"/>
        <v/>
      </c>
    </row>
    <row r="1786" spans="1:15" ht="15.75">
      <c r="A1786" s="250">
        <v>1779</v>
      </c>
      <c r="B1786" s="208"/>
      <c r="C1786" s="49"/>
      <c r="D1786" s="50"/>
      <c r="E1786" s="50"/>
      <c r="F1786" s="50"/>
      <c r="G1786" s="209"/>
      <c r="H1786" s="48"/>
      <c r="I1786" s="457" t="str">
        <f t="shared" si="54"/>
        <v/>
      </c>
      <c r="J1786" s="241" cm="1">
        <f t="array" ref="J1786">SUMPRODUCT(--(K1786:N1786&lt;&gt;"")) + IF(TRIM(O1786)="",0,LEN(O1786)-LEN(SUBSTITUTE(O1786,",",""))+1)</f>
        <v>0</v>
      </c>
      <c r="K1786" s="242" t="str">
        <f>IF(AND(G1786&lt;&gt;0,G1786&lt;&gt;""),IF(B1786="","",IF(ISNUMBER(MATCH(B1786,'Look Up Values'!$B$2:$B$500,0)),"","Dest. error")),"")</f>
        <v/>
      </c>
      <c r="L1786" s="242" t="str">
        <f>IF(AND(G1786&lt;&gt;0,G1786&lt;&gt;""),IF(C1786="","",IF(AND(ISNUMBER(--LEFT(C1786,FIND(" ",C1786&amp;" ")-1)),OR(LEN(LEFT(C1786,FIND(" ",C1786&amp;" ")-1))=6,LEN(LEFT(C1786,FIND(" ",C1786&amp;" ")-1))=7),OR(ISNUMBER(MATCH(LEFT(C1786,FIND(" ",C1786&amp;" ")-1),'Look Up Values'!$G$2:$G$1000,0)),ISNUMBER(MATCH(LEFT(C1786,FIND(" ",C1786&amp;" ")-1),'Look Up Values'!$AE$2:$AE$2000,0)))),"","EWC error")),"")</f>
        <v/>
      </c>
      <c r="M1786" s="242" t="str" cm="1">
        <f t="array" ref="M1786">IF(AND(G1786&lt;&gt;0,G1786&lt;&gt;""),IF(E1786="","",IF(ISNUMBER(MATCH(SUBSTITUTE(E1786," ",""),SUBSTITUTE('Look Up Values'!$I$2:$I$10," ",""),0)),"","State error")),"")</f>
        <v/>
      </c>
      <c r="N1786" s="242" t="str" cm="1">
        <f t="array" ref="N1786">IF(AND(G1786&lt;&gt;0,G1786&lt;&gt;""),IF(F1786="","",IF(ISNUMBER(MATCH(SUBSTITUTE(F1786," ",""),SUBSTITUTE('Look Up Values'!$W$2:$W$30," ",""),0)),"","D&amp;R error")),"")</f>
        <v/>
      </c>
      <c r="O1786" s="256" t="str">
        <f t="shared" si="55"/>
        <v/>
      </c>
    </row>
    <row r="1787" spans="1:15" ht="15.75">
      <c r="A1787" s="250">
        <v>1780</v>
      </c>
      <c r="B1787" s="208"/>
      <c r="C1787" s="49"/>
      <c r="D1787" s="50"/>
      <c r="E1787" s="50"/>
      <c r="F1787" s="50"/>
      <c r="G1787" s="209"/>
      <c r="H1787" s="48"/>
      <c r="I1787" s="457" t="str">
        <f t="shared" si="54"/>
        <v/>
      </c>
      <c r="J1787" s="241" cm="1">
        <f t="array" ref="J1787">SUMPRODUCT(--(K1787:N1787&lt;&gt;"")) + IF(TRIM(O1787)="",0,LEN(O1787)-LEN(SUBSTITUTE(O1787,",",""))+1)</f>
        <v>0</v>
      </c>
      <c r="K1787" s="242" t="str">
        <f>IF(AND(G1787&lt;&gt;0,G1787&lt;&gt;""),IF(B1787="","",IF(ISNUMBER(MATCH(B1787,'Look Up Values'!$B$2:$B$500,0)),"","Dest. error")),"")</f>
        <v/>
      </c>
      <c r="L1787" s="242" t="str">
        <f>IF(AND(G1787&lt;&gt;0,G1787&lt;&gt;""),IF(C1787="","",IF(AND(ISNUMBER(--LEFT(C1787,FIND(" ",C1787&amp;" ")-1)),OR(LEN(LEFT(C1787,FIND(" ",C1787&amp;" ")-1))=6,LEN(LEFT(C1787,FIND(" ",C1787&amp;" ")-1))=7),OR(ISNUMBER(MATCH(LEFT(C1787,FIND(" ",C1787&amp;" ")-1),'Look Up Values'!$G$2:$G$1000,0)),ISNUMBER(MATCH(LEFT(C1787,FIND(" ",C1787&amp;" ")-1),'Look Up Values'!$AE$2:$AE$2000,0)))),"","EWC error")),"")</f>
        <v/>
      </c>
      <c r="M1787" s="242" t="str" cm="1">
        <f t="array" ref="M1787">IF(AND(G1787&lt;&gt;0,G1787&lt;&gt;""),IF(E1787="","",IF(ISNUMBER(MATCH(SUBSTITUTE(E1787," ",""),SUBSTITUTE('Look Up Values'!$I$2:$I$10," ",""),0)),"","State error")),"")</f>
        <v/>
      </c>
      <c r="N1787" s="242" t="str" cm="1">
        <f t="array" ref="N1787">IF(AND(G1787&lt;&gt;0,G1787&lt;&gt;""),IF(F1787="","",IF(ISNUMBER(MATCH(SUBSTITUTE(F1787," ",""),SUBSTITUTE('Look Up Values'!$W$2:$W$30," ",""),0)),"","D&amp;R error")),"")</f>
        <v/>
      </c>
      <c r="O1787" s="256" t="str">
        <f t="shared" si="55"/>
        <v/>
      </c>
    </row>
    <row r="1788" spans="1:15" ht="15.75">
      <c r="A1788" s="250">
        <v>1781</v>
      </c>
      <c r="B1788" s="208"/>
      <c r="C1788" s="49"/>
      <c r="D1788" s="50"/>
      <c r="E1788" s="50"/>
      <c r="F1788" s="50"/>
      <c r="G1788" s="209"/>
      <c r="H1788" s="48"/>
      <c r="I1788" s="457" t="str">
        <f t="shared" si="54"/>
        <v/>
      </c>
      <c r="J1788" s="241" cm="1">
        <f t="array" ref="J1788">SUMPRODUCT(--(K1788:N1788&lt;&gt;"")) + IF(TRIM(O1788)="",0,LEN(O1788)-LEN(SUBSTITUTE(O1788,",",""))+1)</f>
        <v>0</v>
      </c>
      <c r="K1788" s="242" t="str">
        <f>IF(AND(G1788&lt;&gt;0,G1788&lt;&gt;""),IF(B1788="","",IF(ISNUMBER(MATCH(B1788,'Look Up Values'!$B$2:$B$500,0)),"","Dest. error")),"")</f>
        <v/>
      </c>
      <c r="L1788" s="242" t="str">
        <f>IF(AND(G1788&lt;&gt;0,G1788&lt;&gt;""),IF(C1788="","",IF(AND(ISNUMBER(--LEFT(C1788,FIND(" ",C1788&amp;" ")-1)),OR(LEN(LEFT(C1788,FIND(" ",C1788&amp;" ")-1))=6,LEN(LEFT(C1788,FIND(" ",C1788&amp;" ")-1))=7),OR(ISNUMBER(MATCH(LEFT(C1788,FIND(" ",C1788&amp;" ")-1),'Look Up Values'!$G$2:$G$1000,0)),ISNUMBER(MATCH(LEFT(C1788,FIND(" ",C1788&amp;" ")-1),'Look Up Values'!$AE$2:$AE$2000,0)))),"","EWC error")),"")</f>
        <v/>
      </c>
      <c r="M1788" s="242" t="str" cm="1">
        <f t="array" ref="M1788">IF(AND(G1788&lt;&gt;0,G1788&lt;&gt;""),IF(E1788="","",IF(ISNUMBER(MATCH(SUBSTITUTE(E1788," ",""),SUBSTITUTE('Look Up Values'!$I$2:$I$10," ",""),0)),"","State error")),"")</f>
        <v/>
      </c>
      <c r="N1788" s="242" t="str" cm="1">
        <f t="array" ref="N1788">IF(AND(G1788&lt;&gt;0,G1788&lt;&gt;""),IF(F1788="","",IF(ISNUMBER(MATCH(SUBSTITUTE(F1788," ",""),SUBSTITUTE('Look Up Values'!$W$2:$W$30," ",""),0)),"","D&amp;R error")),"")</f>
        <v/>
      </c>
      <c r="O1788" s="256" t="str">
        <f t="shared" si="55"/>
        <v/>
      </c>
    </row>
    <row r="1789" spans="1:15" ht="15.75">
      <c r="A1789" s="250">
        <v>1782</v>
      </c>
      <c r="B1789" s="208"/>
      <c r="C1789" s="49"/>
      <c r="D1789" s="50"/>
      <c r="E1789" s="50"/>
      <c r="F1789" s="50"/>
      <c r="G1789" s="209"/>
      <c r="H1789" s="48"/>
      <c r="I1789" s="457" t="str">
        <f t="shared" si="54"/>
        <v/>
      </c>
      <c r="J1789" s="241" cm="1">
        <f t="array" ref="J1789">SUMPRODUCT(--(K1789:N1789&lt;&gt;"")) + IF(TRIM(O1789)="",0,LEN(O1789)-LEN(SUBSTITUTE(O1789,",",""))+1)</f>
        <v>0</v>
      </c>
      <c r="K1789" s="242" t="str">
        <f>IF(AND(G1789&lt;&gt;0,G1789&lt;&gt;""),IF(B1789="","",IF(ISNUMBER(MATCH(B1789,'Look Up Values'!$B$2:$B$500,0)),"","Dest. error")),"")</f>
        <v/>
      </c>
      <c r="L1789" s="242" t="str">
        <f>IF(AND(G1789&lt;&gt;0,G1789&lt;&gt;""),IF(C1789="","",IF(AND(ISNUMBER(--LEFT(C1789,FIND(" ",C1789&amp;" ")-1)),OR(LEN(LEFT(C1789,FIND(" ",C1789&amp;" ")-1))=6,LEN(LEFT(C1789,FIND(" ",C1789&amp;" ")-1))=7),OR(ISNUMBER(MATCH(LEFT(C1789,FIND(" ",C1789&amp;" ")-1),'Look Up Values'!$G$2:$G$1000,0)),ISNUMBER(MATCH(LEFT(C1789,FIND(" ",C1789&amp;" ")-1),'Look Up Values'!$AE$2:$AE$2000,0)))),"","EWC error")),"")</f>
        <v/>
      </c>
      <c r="M1789" s="242" t="str" cm="1">
        <f t="array" ref="M1789">IF(AND(G1789&lt;&gt;0,G1789&lt;&gt;""),IF(E1789="","",IF(ISNUMBER(MATCH(SUBSTITUTE(E1789," ",""),SUBSTITUTE('Look Up Values'!$I$2:$I$10," ",""),0)),"","State error")),"")</f>
        <v/>
      </c>
      <c r="N1789" s="242" t="str" cm="1">
        <f t="array" ref="N1789">IF(AND(G1789&lt;&gt;0,G1789&lt;&gt;""),IF(F1789="","",IF(ISNUMBER(MATCH(SUBSTITUTE(F1789," ",""),SUBSTITUTE('Look Up Values'!$W$2:$W$30," ",""),0)),"","D&amp;R error")),"")</f>
        <v/>
      </c>
      <c r="O1789" s="256" t="str">
        <f t="shared" si="55"/>
        <v/>
      </c>
    </row>
    <row r="1790" spans="1:15" ht="15.75">
      <c r="A1790" s="250">
        <v>1783</v>
      </c>
      <c r="B1790" s="208"/>
      <c r="C1790" s="49"/>
      <c r="D1790" s="50"/>
      <c r="E1790" s="50"/>
      <c r="F1790" s="50"/>
      <c r="G1790" s="209"/>
      <c r="H1790" s="48"/>
      <c r="I1790" s="457" t="str">
        <f t="shared" si="54"/>
        <v/>
      </c>
      <c r="J1790" s="241" cm="1">
        <f t="array" ref="J1790">SUMPRODUCT(--(K1790:N1790&lt;&gt;"")) + IF(TRIM(O1790)="",0,LEN(O1790)-LEN(SUBSTITUTE(O1790,",",""))+1)</f>
        <v>0</v>
      </c>
      <c r="K1790" s="242" t="str">
        <f>IF(AND(G1790&lt;&gt;0,G1790&lt;&gt;""),IF(B1790="","",IF(ISNUMBER(MATCH(B1790,'Look Up Values'!$B$2:$B$500,0)),"","Dest. error")),"")</f>
        <v/>
      </c>
      <c r="L1790" s="242" t="str">
        <f>IF(AND(G1790&lt;&gt;0,G1790&lt;&gt;""),IF(C1790="","",IF(AND(ISNUMBER(--LEFT(C1790,FIND(" ",C1790&amp;" ")-1)),OR(LEN(LEFT(C1790,FIND(" ",C1790&amp;" ")-1))=6,LEN(LEFT(C1790,FIND(" ",C1790&amp;" ")-1))=7),OR(ISNUMBER(MATCH(LEFT(C1790,FIND(" ",C1790&amp;" ")-1),'Look Up Values'!$G$2:$G$1000,0)),ISNUMBER(MATCH(LEFT(C1790,FIND(" ",C1790&amp;" ")-1),'Look Up Values'!$AE$2:$AE$2000,0)))),"","EWC error")),"")</f>
        <v/>
      </c>
      <c r="M1790" s="242" t="str" cm="1">
        <f t="array" ref="M1790">IF(AND(G1790&lt;&gt;0,G1790&lt;&gt;""),IF(E1790="","",IF(ISNUMBER(MATCH(SUBSTITUTE(E1790," ",""),SUBSTITUTE('Look Up Values'!$I$2:$I$10," ",""),0)),"","State error")),"")</f>
        <v/>
      </c>
      <c r="N1790" s="242" t="str" cm="1">
        <f t="array" ref="N1790">IF(AND(G1790&lt;&gt;0,G1790&lt;&gt;""),IF(F1790="","",IF(ISNUMBER(MATCH(SUBSTITUTE(F1790," ",""),SUBSTITUTE('Look Up Values'!$W$2:$W$30," ",""),0)),"","D&amp;R error")),"")</f>
        <v/>
      </c>
      <c r="O1790" s="256" t="str">
        <f t="shared" si="55"/>
        <v/>
      </c>
    </row>
    <row r="1791" spans="1:15" ht="15.75">
      <c r="A1791" s="250">
        <v>1784</v>
      </c>
      <c r="B1791" s="208"/>
      <c r="C1791" s="49"/>
      <c r="D1791" s="50"/>
      <c r="E1791" s="50"/>
      <c r="F1791" s="50"/>
      <c r="G1791" s="209"/>
      <c r="H1791" s="48"/>
      <c r="I1791" s="457" t="str">
        <f t="shared" si="54"/>
        <v/>
      </c>
      <c r="J1791" s="241" cm="1">
        <f t="array" ref="J1791">SUMPRODUCT(--(K1791:N1791&lt;&gt;"")) + IF(TRIM(O1791)="",0,LEN(O1791)-LEN(SUBSTITUTE(O1791,",",""))+1)</f>
        <v>0</v>
      </c>
      <c r="K1791" s="242" t="str">
        <f>IF(AND(G1791&lt;&gt;0,G1791&lt;&gt;""),IF(B1791="","",IF(ISNUMBER(MATCH(B1791,'Look Up Values'!$B$2:$B$500,0)),"","Dest. error")),"")</f>
        <v/>
      </c>
      <c r="L1791" s="242" t="str">
        <f>IF(AND(G1791&lt;&gt;0,G1791&lt;&gt;""),IF(C1791="","",IF(AND(ISNUMBER(--LEFT(C1791,FIND(" ",C1791&amp;" ")-1)),OR(LEN(LEFT(C1791,FIND(" ",C1791&amp;" ")-1))=6,LEN(LEFT(C1791,FIND(" ",C1791&amp;" ")-1))=7),OR(ISNUMBER(MATCH(LEFT(C1791,FIND(" ",C1791&amp;" ")-1),'Look Up Values'!$G$2:$G$1000,0)),ISNUMBER(MATCH(LEFT(C1791,FIND(" ",C1791&amp;" ")-1),'Look Up Values'!$AE$2:$AE$2000,0)))),"","EWC error")),"")</f>
        <v/>
      </c>
      <c r="M1791" s="242" t="str" cm="1">
        <f t="array" ref="M1791">IF(AND(G1791&lt;&gt;0,G1791&lt;&gt;""),IF(E1791="","",IF(ISNUMBER(MATCH(SUBSTITUTE(E1791," ",""),SUBSTITUTE('Look Up Values'!$I$2:$I$10," ",""),0)),"","State error")),"")</f>
        <v/>
      </c>
      <c r="N1791" s="242" t="str" cm="1">
        <f t="array" ref="N1791">IF(AND(G1791&lt;&gt;0,G1791&lt;&gt;""),IF(F1791="","",IF(ISNUMBER(MATCH(SUBSTITUTE(F1791," ",""),SUBSTITUTE('Look Up Values'!$W$2:$W$30," ",""),0)),"","D&amp;R error")),"")</f>
        <v/>
      </c>
      <c r="O1791" s="256" t="str">
        <f t="shared" si="55"/>
        <v/>
      </c>
    </row>
    <row r="1792" spans="1:15" ht="15.75">
      <c r="A1792" s="250">
        <v>1785</v>
      </c>
      <c r="B1792" s="208"/>
      <c r="C1792" s="49"/>
      <c r="D1792" s="50"/>
      <c r="E1792" s="50"/>
      <c r="F1792" s="50"/>
      <c r="G1792" s="209"/>
      <c r="H1792" s="48"/>
      <c r="I1792" s="457" t="str">
        <f t="shared" si="54"/>
        <v/>
      </c>
      <c r="J1792" s="241" cm="1">
        <f t="array" ref="J1792">SUMPRODUCT(--(K1792:N1792&lt;&gt;"")) + IF(TRIM(O1792)="",0,LEN(O1792)-LEN(SUBSTITUTE(O1792,",",""))+1)</f>
        <v>0</v>
      </c>
      <c r="K1792" s="242" t="str">
        <f>IF(AND(G1792&lt;&gt;0,G1792&lt;&gt;""),IF(B1792="","",IF(ISNUMBER(MATCH(B1792,'Look Up Values'!$B$2:$B$500,0)),"","Dest. error")),"")</f>
        <v/>
      </c>
      <c r="L1792" s="242" t="str">
        <f>IF(AND(G1792&lt;&gt;0,G1792&lt;&gt;""),IF(C1792="","",IF(AND(ISNUMBER(--LEFT(C1792,FIND(" ",C1792&amp;" ")-1)),OR(LEN(LEFT(C1792,FIND(" ",C1792&amp;" ")-1))=6,LEN(LEFT(C1792,FIND(" ",C1792&amp;" ")-1))=7),OR(ISNUMBER(MATCH(LEFT(C1792,FIND(" ",C1792&amp;" ")-1),'Look Up Values'!$G$2:$G$1000,0)),ISNUMBER(MATCH(LEFT(C1792,FIND(" ",C1792&amp;" ")-1),'Look Up Values'!$AE$2:$AE$2000,0)))),"","EWC error")),"")</f>
        <v/>
      </c>
      <c r="M1792" s="242" t="str" cm="1">
        <f t="array" ref="M1792">IF(AND(G1792&lt;&gt;0,G1792&lt;&gt;""),IF(E1792="","",IF(ISNUMBER(MATCH(SUBSTITUTE(E1792," ",""),SUBSTITUTE('Look Up Values'!$I$2:$I$10," ",""),0)),"","State error")),"")</f>
        <v/>
      </c>
      <c r="N1792" s="242" t="str" cm="1">
        <f t="array" ref="N1792">IF(AND(G1792&lt;&gt;0,G1792&lt;&gt;""),IF(F1792="","",IF(ISNUMBER(MATCH(SUBSTITUTE(F1792," ",""),SUBSTITUTE('Look Up Values'!$W$2:$W$30," ",""),0)),"","D&amp;R error")),"")</f>
        <v/>
      </c>
      <c r="O1792" s="256" t="str">
        <f t="shared" si="55"/>
        <v/>
      </c>
    </row>
    <row r="1793" spans="1:15" ht="15.75">
      <c r="A1793" s="250">
        <v>1786</v>
      </c>
      <c r="B1793" s="208"/>
      <c r="C1793" s="49"/>
      <c r="D1793" s="50"/>
      <c r="E1793" s="50"/>
      <c r="F1793" s="50"/>
      <c r="G1793" s="209"/>
      <c r="H1793" s="48"/>
      <c r="I1793" s="457" t="str">
        <f t="shared" si="54"/>
        <v/>
      </c>
      <c r="J1793" s="241" cm="1">
        <f t="array" ref="J1793">SUMPRODUCT(--(K1793:N1793&lt;&gt;"")) + IF(TRIM(O1793)="",0,LEN(O1793)-LEN(SUBSTITUTE(O1793,",",""))+1)</f>
        <v>0</v>
      </c>
      <c r="K1793" s="242" t="str">
        <f>IF(AND(G1793&lt;&gt;0,G1793&lt;&gt;""),IF(B1793="","",IF(ISNUMBER(MATCH(B1793,'Look Up Values'!$B$2:$B$500,0)),"","Dest. error")),"")</f>
        <v/>
      </c>
      <c r="L1793" s="242" t="str">
        <f>IF(AND(G1793&lt;&gt;0,G1793&lt;&gt;""),IF(C1793="","",IF(AND(ISNUMBER(--LEFT(C1793,FIND(" ",C1793&amp;" ")-1)),OR(LEN(LEFT(C1793,FIND(" ",C1793&amp;" ")-1))=6,LEN(LEFT(C1793,FIND(" ",C1793&amp;" ")-1))=7),OR(ISNUMBER(MATCH(LEFT(C1793,FIND(" ",C1793&amp;" ")-1),'Look Up Values'!$G$2:$G$1000,0)),ISNUMBER(MATCH(LEFT(C1793,FIND(" ",C1793&amp;" ")-1),'Look Up Values'!$AE$2:$AE$2000,0)))),"","EWC error")),"")</f>
        <v/>
      </c>
      <c r="M1793" s="242" t="str" cm="1">
        <f t="array" ref="M1793">IF(AND(G1793&lt;&gt;0,G1793&lt;&gt;""),IF(E1793="","",IF(ISNUMBER(MATCH(SUBSTITUTE(E1793," ",""),SUBSTITUTE('Look Up Values'!$I$2:$I$10," ",""),0)),"","State error")),"")</f>
        <v/>
      </c>
      <c r="N1793" s="242" t="str" cm="1">
        <f t="array" ref="N1793">IF(AND(G1793&lt;&gt;0,G1793&lt;&gt;""),IF(F1793="","",IF(ISNUMBER(MATCH(SUBSTITUTE(F1793," ",""),SUBSTITUTE('Look Up Values'!$W$2:$W$30," ",""),0)),"","D&amp;R error")),"")</f>
        <v/>
      </c>
      <c r="O1793" s="256" t="str">
        <f t="shared" si="55"/>
        <v/>
      </c>
    </row>
    <row r="1794" spans="1:15" ht="15.75">
      <c r="A1794" s="250">
        <v>1787</v>
      </c>
      <c r="B1794" s="208"/>
      <c r="C1794" s="49"/>
      <c r="D1794" s="50"/>
      <c r="E1794" s="50"/>
      <c r="F1794" s="50"/>
      <c r="G1794" s="209"/>
      <c r="H1794" s="48"/>
      <c r="I1794" s="457" t="str">
        <f t="shared" si="54"/>
        <v/>
      </c>
      <c r="J1794" s="241" cm="1">
        <f t="array" ref="J1794">SUMPRODUCT(--(K1794:N1794&lt;&gt;"")) + IF(TRIM(O1794)="",0,LEN(O1794)-LEN(SUBSTITUTE(O1794,",",""))+1)</f>
        <v>0</v>
      </c>
      <c r="K1794" s="242" t="str">
        <f>IF(AND(G1794&lt;&gt;0,G1794&lt;&gt;""),IF(B1794="","",IF(ISNUMBER(MATCH(B1794,'Look Up Values'!$B$2:$B$500,0)),"","Dest. error")),"")</f>
        <v/>
      </c>
      <c r="L1794" s="242" t="str">
        <f>IF(AND(G1794&lt;&gt;0,G1794&lt;&gt;""),IF(C1794="","",IF(AND(ISNUMBER(--LEFT(C1794,FIND(" ",C1794&amp;" ")-1)),OR(LEN(LEFT(C1794,FIND(" ",C1794&amp;" ")-1))=6,LEN(LEFT(C1794,FIND(" ",C1794&amp;" ")-1))=7),OR(ISNUMBER(MATCH(LEFT(C1794,FIND(" ",C1794&amp;" ")-1),'Look Up Values'!$G$2:$G$1000,0)),ISNUMBER(MATCH(LEFT(C1794,FIND(" ",C1794&amp;" ")-1),'Look Up Values'!$AE$2:$AE$2000,0)))),"","EWC error")),"")</f>
        <v/>
      </c>
      <c r="M1794" s="242" t="str" cm="1">
        <f t="array" ref="M1794">IF(AND(G1794&lt;&gt;0,G1794&lt;&gt;""),IF(E1794="","",IF(ISNUMBER(MATCH(SUBSTITUTE(E1794," ",""),SUBSTITUTE('Look Up Values'!$I$2:$I$10," ",""),0)),"","State error")),"")</f>
        <v/>
      </c>
      <c r="N1794" s="242" t="str" cm="1">
        <f t="array" ref="N1794">IF(AND(G1794&lt;&gt;0,G1794&lt;&gt;""),IF(F1794="","",IF(ISNUMBER(MATCH(SUBSTITUTE(F1794," ",""),SUBSTITUTE('Look Up Values'!$W$2:$W$30," ",""),0)),"","D&amp;R error")),"")</f>
        <v/>
      </c>
      <c r="O1794" s="256" t="str">
        <f t="shared" si="55"/>
        <v/>
      </c>
    </row>
    <row r="1795" spans="1:15" ht="15.75">
      <c r="A1795" s="250">
        <v>1788</v>
      </c>
      <c r="B1795" s="208"/>
      <c r="C1795" s="49"/>
      <c r="D1795" s="50"/>
      <c r="E1795" s="50"/>
      <c r="F1795" s="50"/>
      <c r="G1795" s="209"/>
      <c r="H1795" s="48"/>
      <c r="I1795" s="457" t="str">
        <f t="shared" si="54"/>
        <v/>
      </c>
      <c r="J1795" s="241" cm="1">
        <f t="array" ref="J1795">SUMPRODUCT(--(K1795:N1795&lt;&gt;"")) + IF(TRIM(O1795)="",0,LEN(O1795)-LEN(SUBSTITUTE(O1795,",",""))+1)</f>
        <v>0</v>
      </c>
      <c r="K1795" s="242" t="str">
        <f>IF(AND(G1795&lt;&gt;0,G1795&lt;&gt;""),IF(B1795="","",IF(ISNUMBER(MATCH(B1795,'Look Up Values'!$B$2:$B$500,0)),"","Dest. error")),"")</f>
        <v/>
      </c>
      <c r="L1795" s="242" t="str">
        <f>IF(AND(G1795&lt;&gt;0,G1795&lt;&gt;""),IF(C1795="","",IF(AND(ISNUMBER(--LEFT(C1795,FIND(" ",C1795&amp;" ")-1)),OR(LEN(LEFT(C1795,FIND(" ",C1795&amp;" ")-1))=6,LEN(LEFT(C1795,FIND(" ",C1795&amp;" ")-1))=7),OR(ISNUMBER(MATCH(LEFT(C1795,FIND(" ",C1795&amp;" ")-1),'Look Up Values'!$G$2:$G$1000,0)),ISNUMBER(MATCH(LEFT(C1795,FIND(" ",C1795&amp;" ")-1),'Look Up Values'!$AE$2:$AE$2000,0)))),"","EWC error")),"")</f>
        <v/>
      </c>
      <c r="M1795" s="242" t="str" cm="1">
        <f t="array" ref="M1795">IF(AND(G1795&lt;&gt;0,G1795&lt;&gt;""),IF(E1795="","",IF(ISNUMBER(MATCH(SUBSTITUTE(E1795," ",""),SUBSTITUTE('Look Up Values'!$I$2:$I$10," ",""),0)),"","State error")),"")</f>
        <v/>
      </c>
      <c r="N1795" s="242" t="str" cm="1">
        <f t="array" ref="N1795">IF(AND(G1795&lt;&gt;0,G1795&lt;&gt;""),IF(F1795="","",IF(ISNUMBER(MATCH(SUBSTITUTE(F1795," ",""),SUBSTITUTE('Look Up Values'!$W$2:$W$30," ",""),0)),"","D&amp;R error")),"")</f>
        <v/>
      </c>
      <c r="O1795" s="256" t="str">
        <f t="shared" si="55"/>
        <v/>
      </c>
    </row>
    <row r="1796" spans="1:15" ht="15.75">
      <c r="A1796" s="250">
        <v>1789</v>
      </c>
      <c r="B1796" s="208"/>
      <c r="C1796" s="49"/>
      <c r="D1796" s="50"/>
      <c r="E1796" s="50"/>
      <c r="F1796" s="50"/>
      <c r="G1796" s="209"/>
      <c r="H1796" s="48"/>
      <c r="I1796" s="457" t="str">
        <f t="shared" si="54"/>
        <v/>
      </c>
      <c r="J1796" s="241" cm="1">
        <f t="array" ref="J1796">SUMPRODUCT(--(K1796:N1796&lt;&gt;"")) + IF(TRIM(O1796)="",0,LEN(O1796)-LEN(SUBSTITUTE(O1796,",",""))+1)</f>
        <v>0</v>
      </c>
      <c r="K1796" s="242" t="str">
        <f>IF(AND(G1796&lt;&gt;0,G1796&lt;&gt;""),IF(B1796="","",IF(ISNUMBER(MATCH(B1796,'Look Up Values'!$B$2:$B$500,0)),"","Dest. error")),"")</f>
        <v/>
      </c>
      <c r="L1796" s="242" t="str">
        <f>IF(AND(G1796&lt;&gt;0,G1796&lt;&gt;""),IF(C1796="","",IF(AND(ISNUMBER(--LEFT(C1796,FIND(" ",C1796&amp;" ")-1)),OR(LEN(LEFT(C1796,FIND(" ",C1796&amp;" ")-1))=6,LEN(LEFT(C1796,FIND(" ",C1796&amp;" ")-1))=7),OR(ISNUMBER(MATCH(LEFT(C1796,FIND(" ",C1796&amp;" ")-1),'Look Up Values'!$G$2:$G$1000,0)),ISNUMBER(MATCH(LEFT(C1796,FIND(" ",C1796&amp;" ")-1),'Look Up Values'!$AE$2:$AE$2000,0)))),"","EWC error")),"")</f>
        <v/>
      </c>
      <c r="M1796" s="242" t="str" cm="1">
        <f t="array" ref="M1796">IF(AND(G1796&lt;&gt;0,G1796&lt;&gt;""),IF(E1796="","",IF(ISNUMBER(MATCH(SUBSTITUTE(E1796," ",""),SUBSTITUTE('Look Up Values'!$I$2:$I$10," ",""),0)),"","State error")),"")</f>
        <v/>
      </c>
      <c r="N1796" s="242" t="str" cm="1">
        <f t="array" ref="N1796">IF(AND(G1796&lt;&gt;0,G1796&lt;&gt;""),IF(F1796="","",IF(ISNUMBER(MATCH(SUBSTITUTE(F1796," ",""),SUBSTITUTE('Look Up Values'!$W$2:$W$30," ",""),0)),"","D&amp;R error")),"")</f>
        <v/>
      </c>
      <c r="O1796" s="256" t="str">
        <f t="shared" si="55"/>
        <v/>
      </c>
    </row>
    <row r="1797" spans="1:15" ht="15.75">
      <c r="A1797" s="250">
        <v>1790</v>
      </c>
      <c r="B1797" s="208"/>
      <c r="C1797" s="49"/>
      <c r="D1797" s="50"/>
      <c r="E1797" s="50"/>
      <c r="F1797" s="50"/>
      <c r="G1797" s="209"/>
      <c r="H1797" s="48"/>
      <c r="I1797" s="457" t="str">
        <f t="shared" si="54"/>
        <v/>
      </c>
      <c r="J1797" s="241" cm="1">
        <f t="array" ref="J1797">SUMPRODUCT(--(K1797:N1797&lt;&gt;"")) + IF(TRIM(O1797)="",0,LEN(O1797)-LEN(SUBSTITUTE(O1797,",",""))+1)</f>
        <v>0</v>
      </c>
      <c r="K1797" s="242" t="str">
        <f>IF(AND(G1797&lt;&gt;0,G1797&lt;&gt;""),IF(B1797="","",IF(ISNUMBER(MATCH(B1797,'Look Up Values'!$B$2:$B$500,0)),"","Dest. error")),"")</f>
        <v/>
      </c>
      <c r="L1797" s="242" t="str">
        <f>IF(AND(G1797&lt;&gt;0,G1797&lt;&gt;""),IF(C1797="","",IF(AND(ISNUMBER(--LEFT(C1797,FIND(" ",C1797&amp;" ")-1)),OR(LEN(LEFT(C1797,FIND(" ",C1797&amp;" ")-1))=6,LEN(LEFT(C1797,FIND(" ",C1797&amp;" ")-1))=7),OR(ISNUMBER(MATCH(LEFT(C1797,FIND(" ",C1797&amp;" ")-1),'Look Up Values'!$G$2:$G$1000,0)),ISNUMBER(MATCH(LEFT(C1797,FIND(" ",C1797&amp;" ")-1),'Look Up Values'!$AE$2:$AE$2000,0)))),"","EWC error")),"")</f>
        <v/>
      </c>
      <c r="M1797" s="242" t="str" cm="1">
        <f t="array" ref="M1797">IF(AND(G1797&lt;&gt;0,G1797&lt;&gt;""),IF(E1797="","",IF(ISNUMBER(MATCH(SUBSTITUTE(E1797," ",""),SUBSTITUTE('Look Up Values'!$I$2:$I$10," ",""),0)),"","State error")),"")</f>
        <v/>
      </c>
      <c r="N1797" s="242" t="str" cm="1">
        <f t="array" ref="N1797">IF(AND(G1797&lt;&gt;0,G1797&lt;&gt;""),IF(F1797="","",IF(ISNUMBER(MATCH(SUBSTITUTE(F1797," ",""),SUBSTITUTE('Look Up Values'!$W$2:$W$30," ",""),0)),"","D&amp;R error")),"")</f>
        <v/>
      </c>
      <c r="O1797" s="256" t="str">
        <f t="shared" si="55"/>
        <v/>
      </c>
    </row>
    <row r="1798" spans="1:15" ht="15.75">
      <c r="A1798" s="250">
        <v>1791</v>
      </c>
      <c r="B1798" s="208"/>
      <c r="C1798" s="49"/>
      <c r="D1798" s="50"/>
      <c r="E1798" s="50"/>
      <c r="F1798" s="50"/>
      <c r="G1798" s="209"/>
      <c r="H1798" s="48"/>
      <c r="I1798" s="457" t="str">
        <f t="shared" si="54"/>
        <v/>
      </c>
      <c r="J1798" s="241" cm="1">
        <f t="array" ref="J1798">SUMPRODUCT(--(K1798:N1798&lt;&gt;"")) + IF(TRIM(O1798)="",0,LEN(O1798)-LEN(SUBSTITUTE(O1798,",",""))+1)</f>
        <v>0</v>
      </c>
      <c r="K1798" s="242" t="str">
        <f>IF(AND(G1798&lt;&gt;0,G1798&lt;&gt;""),IF(B1798="","",IF(ISNUMBER(MATCH(B1798,'Look Up Values'!$B$2:$B$500,0)),"","Dest. error")),"")</f>
        <v/>
      </c>
      <c r="L1798" s="242" t="str">
        <f>IF(AND(G1798&lt;&gt;0,G1798&lt;&gt;""),IF(C1798="","",IF(AND(ISNUMBER(--LEFT(C1798,FIND(" ",C1798&amp;" ")-1)),OR(LEN(LEFT(C1798,FIND(" ",C1798&amp;" ")-1))=6,LEN(LEFT(C1798,FIND(" ",C1798&amp;" ")-1))=7),OR(ISNUMBER(MATCH(LEFT(C1798,FIND(" ",C1798&amp;" ")-1),'Look Up Values'!$G$2:$G$1000,0)),ISNUMBER(MATCH(LEFT(C1798,FIND(" ",C1798&amp;" ")-1),'Look Up Values'!$AE$2:$AE$2000,0)))),"","EWC error")),"")</f>
        <v/>
      </c>
      <c r="M1798" s="242" t="str" cm="1">
        <f t="array" ref="M1798">IF(AND(G1798&lt;&gt;0,G1798&lt;&gt;""),IF(E1798="","",IF(ISNUMBER(MATCH(SUBSTITUTE(E1798," ",""),SUBSTITUTE('Look Up Values'!$I$2:$I$10," ",""),0)),"","State error")),"")</f>
        <v/>
      </c>
      <c r="N1798" s="242" t="str" cm="1">
        <f t="array" ref="N1798">IF(AND(G1798&lt;&gt;0,G1798&lt;&gt;""),IF(F1798="","",IF(ISNUMBER(MATCH(SUBSTITUTE(F1798," ",""),SUBSTITUTE('Look Up Values'!$W$2:$W$30," ",""),0)),"","D&amp;R error")),"")</f>
        <v/>
      </c>
      <c r="O1798" s="256" t="str">
        <f t="shared" si="55"/>
        <v/>
      </c>
    </row>
    <row r="1799" spans="1:15" ht="15.75">
      <c r="A1799" s="250">
        <v>1792</v>
      </c>
      <c r="B1799" s="208"/>
      <c r="C1799" s="49"/>
      <c r="D1799" s="50"/>
      <c r="E1799" s="50"/>
      <c r="F1799" s="50"/>
      <c r="G1799" s="209"/>
      <c r="H1799" s="48"/>
      <c r="I1799" s="457" t="str">
        <f t="shared" si="54"/>
        <v/>
      </c>
      <c r="J1799" s="241" cm="1">
        <f t="array" ref="J1799">SUMPRODUCT(--(K1799:N1799&lt;&gt;"")) + IF(TRIM(O1799)="",0,LEN(O1799)-LEN(SUBSTITUTE(O1799,",",""))+1)</f>
        <v>0</v>
      </c>
      <c r="K1799" s="242" t="str">
        <f>IF(AND(G1799&lt;&gt;0,G1799&lt;&gt;""),IF(B1799="","",IF(ISNUMBER(MATCH(B1799,'Look Up Values'!$B$2:$B$500,0)),"","Dest. error")),"")</f>
        <v/>
      </c>
      <c r="L1799" s="242" t="str">
        <f>IF(AND(G1799&lt;&gt;0,G1799&lt;&gt;""),IF(C1799="","",IF(AND(ISNUMBER(--LEFT(C1799,FIND(" ",C1799&amp;" ")-1)),OR(LEN(LEFT(C1799,FIND(" ",C1799&amp;" ")-1))=6,LEN(LEFT(C1799,FIND(" ",C1799&amp;" ")-1))=7),OR(ISNUMBER(MATCH(LEFT(C1799,FIND(" ",C1799&amp;" ")-1),'Look Up Values'!$G$2:$G$1000,0)),ISNUMBER(MATCH(LEFT(C1799,FIND(" ",C1799&amp;" ")-1),'Look Up Values'!$AE$2:$AE$2000,0)))),"","EWC error")),"")</f>
        <v/>
      </c>
      <c r="M1799" s="242" t="str" cm="1">
        <f t="array" ref="M1799">IF(AND(G1799&lt;&gt;0,G1799&lt;&gt;""),IF(E1799="","",IF(ISNUMBER(MATCH(SUBSTITUTE(E1799," ",""),SUBSTITUTE('Look Up Values'!$I$2:$I$10," ",""),0)),"","State error")),"")</f>
        <v/>
      </c>
      <c r="N1799" s="242" t="str" cm="1">
        <f t="array" ref="N1799">IF(AND(G1799&lt;&gt;0,G1799&lt;&gt;""),IF(F1799="","",IF(ISNUMBER(MATCH(SUBSTITUTE(F1799," ",""),SUBSTITUTE('Look Up Values'!$W$2:$W$30," ",""),0)),"","D&amp;R error")),"")</f>
        <v/>
      </c>
      <c r="O1799" s="256" t="str">
        <f t="shared" si="55"/>
        <v/>
      </c>
    </row>
    <row r="1800" spans="1:15" ht="15.75">
      <c r="A1800" s="250">
        <v>1793</v>
      </c>
      <c r="B1800" s="208"/>
      <c r="C1800" s="49"/>
      <c r="D1800" s="50"/>
      <c r="E1800" s="50"/>
      <c r="F1800" s="50"/>
      <c r="G1800" s="209"/>
      <c r="H1800" s="48"/>
      <c r="I1800" s="457" t="str">
        <f t="shared" si="54"/>
        <v/>
      </c>
      <c r="J1800" s="241" cm="1">
        <f t="array" ref="J1800">SUMPRODUCT(--(K1800:N1800&lt;&gt;"")) + IF(TRIM(O1800)="",0,LEN(O1800)-LEN(SUBSTITUTE(O1800,",",""))+1)</f>
        <v>0</v>
      </c>
      <c r="K1800" s="242" t="str">
        <f>IF(AND(G1800&lt;&gt;0,G1800&lt;&gt;""),IF(B1800="","",IF(ISNUMBER(MATCH(B1800,'Look Up Values'!$B$2:$B$500,0)),"","Dest. error")),"")</f>
        <v/>
      </c>
      <c r="L1800" s="242" t="str">
        <f>IF(AND(G1800&lt;&gt;0,G1800&lt;&gt;""),IF(C1800="","",IF(AND(ISNUMBER(--LEFT(C1800,FIND(" ",C1800&amp;" ")-1)),OR(LEN(LEFT(C1800,FIND(" ",C1800&amp;" ")-1))=6,LEN(LEFT(C1800,FIND(" ",C1800&amp;" ")-1))=7),OR(ISNUMBER(MATCH(LEFT(C1800,FIND(" ",C1800&amp;" ")-1),'Look Up Values'!$G$2:$G$1000,0)),ISNUMBER(MATCH(LEFT(C1800,FIND(" ",C1800&amp;" ")-1),'Look Up Values'!$AE$2:$AE$2000,0)))),"","EWC error")),"")</f>
        <v/>
      </c>
      <c r="M1800" s="242" t="str" cm="1">
        <f t="array" ref="M1800">IF(AND(G1800&lt;&gt;0,G1800&lt;&gt;""),IF(E1800="","",IF(ISNUMBER(MATCH(SUBSTITUTE(E1800," ",""),SUBSTITUTE('Look Up Values'!$I$2:$I$10," ",""),0)),"","State error")),"")</f>
        <v/>
      </c>
      <c r="N1800" s="242" t="str" cm="1">
        <f t="array" ref="N1800">IF(AND(G1800&lt;&gt;0,G1800&lt;&gt;""),IF(F1800="","",IF(ISNUMBER(MATCH(SUBSTITUTE(F1800," ",""),SUBSTITUTE('Look Up Values'!$W$2:$W$30," ",""),0)),"","D&amp;R error")),"")</f>
        <v/>
      </c>
      <c r="O1800" s="256" t="str">
        <f t="shared" si="55"/>
        <v/>
      </c>
    </row>
    <row r="1801" spans="1:15" ht="15.75">
      <c r="A1801" s="250">
        <v>1794</v>
      </c>
      <c r="B1801" s="208"/>
      <c r="C1801" s="49"/>
      <c r="D1801" s="50"/>
      <c r="E1801" s="50"/>
      <c r="F1801" s="50"/>
      <c r="G1801" s="209"/>
      <c r="H1801" s="48"/>
      <c r="I1801" s="457" t="str">
        <f t="shared" ref="I1801:I1864" si="56">IF(IFERROR(--SUBSTITUTE(J1801,CHAR(160),""),0)&gt;0,A1801,"")</f>
        <v/>
      </c>
      <c r="J1801" s="241" cm="1">
        <f t="array" ref="J1801">SUMPRODUCT(--(K1801:N1801&lt;&gt;"")) + IF(TRIM(O1801)="",0,LEN(O1801)-LEN(SUBSTITUTE(O1801,",",""))+1)</f>
        <v>0</v>
      </c>
      <c r="K1801" s="242" t="str">
        <f>IF(AND(G1801&lt;&gt;0,G1801&lt;&gt;""),IF(B1801="","",IF(ISNUMBER(MATCH(B1801,'Look Up Values'!$B$2:$B$500,0)),"","Dest. error")),"")</f>
        <v/>
      </c>
      <c r="L1801" s="242" t="str">
        <f>IF(AND(G1801&lt;&gt;0,G1801&lt;&gt;""),IF(C1801="","",IF(AND(ISNUMBER(--LEFT(C1801,FIND(" ",C1801&amp;" ")-1)),OR(LEN(LEFT(C1801,FIND(" ",C1801&amp;" ")-1))=6,LEN(LEFT(C1801,FIND(" ",C1801&amp;" ")-1))=7),OR(ISNUMBER(MATCH(LEFT(C1801,FIND(" ",C1801&amp;" ")-1),'Look Up Values'!$G$2:$G$1000,0)),ISNUMBER(MATCH(LEFT(C1801,FIND(" ",C1801&amp;" ")-1),'Look Up Values'!$AE$2:$AE$2000,0)))),"","EWC error")),"")</f>
        <v/>
      </c>
      <c r="M1801" s="242" t="str" cm="1">
        <f t="array" ref="M1801">IF(AND(G1801&lt;&gt;0,G1801&lt;&gt;""),IF(E1801="","",IF(ISNUMBER(MATCH(SUBSTITUTE(E1801," ",""),SUBSTITUTE('Look Up Values'!$I$2:$I$10," ",""),0)),"","State error")),"")</f>
        <v/>
      </c>
      <c r="N1801" s="242" t="str" cm="1">
        <f t="array" ref="N1801">IF(AND(G1801&lt;&gt;0,G1801&lt;&gt;""),IF(F1801="","",IF(ISNUMBER(MATCH(SUBSTITUTE(F1801," ",""),SUBSTITUTE('Look Up Values'!$W$2:$W$30," ",""),0)),"","D&amp;R error")),"")</f>
        <v/>
      </c>
      <c r="O1801" s="256" t="str">
        <f t="shared" ref="O1801:O1864" si="57">IF(OR(G1801="",G1801=0),"",IF((TRIM(SUBSTITUTE(B1801,CHAR(160),""))&amp;TRIM(SUBSTITUTE(C1801,CHAR(160),""))&amp;TRIM(SUBSTITUTE(F1801,CHAR(160),""))&amp;TRIM(SUBSTITUTE(E1801,CHAR(160),"")))&lt;&gt;"",IF((--(TRIM(SUBSTITUTE(B1801,CHAR(160),""))&lt;&gt;"")+--(TRIM(SUBSTITUTE(C1801,CHAR(160),""))&lt;&gt;"")+--(TRIM(SUBSTITUTE(F1801,CHAR(160),""))&lt;&gt;"")+--(TRIM(SUBSTITUTE(E1801,CHAR(160),""))&lt;&gt;""))=4,"",LEFT(IF(TRIM(SUBSTITUTE(B1801,CHAR(160),""))="","Dest, ","")&amp;IF(TRIM(SUBSTITUTE(C1801,CHAR(160),""))="","EWC, ","")&amp;IF(TRIM(SUBSTITUTE(F1801,CHAR(160),""))="","D&amp;R, ","")&amp;IF(TRIM(SUBSTITUTE(E1801,CHAR(160),""))="","State, ",""),LEN(IF(TRIM(SUBSTITUTE(B1801,CHAR(160),""))="","Dest, ","")&amp;IF(TRIM(SUBSTITUTE(C1801,CHAR(160),""))="","EWC, ","")&amp;IF(TRIM(SUBSTITUTE(F1801,CHAR(160),""))="","D&amp;R, ","")&amp;IF(TRIM(SUBSTITUTE(E1801,CHAR(160),""))="","State, ",""))-2)),LEFT(IF(TRIM(SUBSTITUTE(B1801,CHAR(160),""))="","Dest, ","")&amp;IF(TRIM(SUBSTITUTE(C1801,CHAR(160),""))="","EWC, ","")&amp;IF(TRIM(SUBSTITUTE(F1801,CHAR(160),""))="","D&amp;R, ","")&amp;IF(TRIM(SUBSTITUTE(E1801,CHAR(160),""))="","State, ",""),LEN(IF(TRIM(SUBSTITUTE(B1801,CHAR(160),""))="","Dest, ","")&amp;IF(TRIM(SUBSTITUTE(C1801,CHAR(160),""))="","EWC, ","")&amp;IF(TRIM(SUBSTITUTE(F1801,CHAR(160),""))="","D&amp;R, ","")&amp;IF(TRIM(SUBSTITUTE(E1801,CHAR(160),""))="","State, ",""))-2)))</f>
        <v/>
      </c>
    </row>
    <row r="1802" spans="1:15" ht="15.75">
      <c r="A1802" s="250">
        <v>1795</v>
      </c>
      <c r="B1802" s="208"/>
      <c r="C1802" s="49"/>
      <c r="D1802" s="50"/>
      <c r="E1802" s="50"/>
      <c r="F1802" s="50"/>
      <c r="G1802" s="209"/>
      <c r="H1802" s="48"/>
      <c r="I1802" s="457" t="str">
        <f t="shared" si="56"/>
        <v/>
      </c>
      <c r="J1802" s="241" cm="1">
        <f t="array" ref="J1802">SUMPRODUCT(--(K1802:N1802&lt;&gt;"")) + IF(TRIM(O1802)="",0,LEN(O1802)-LEN(SUBSTITUTE(O1802,",",""))+1)</f>
        <v>0</v>
      </c>
      <c r="K1802" s="242" t="str">
        <f>IF(AND(G1802&lt;&gt;0,G1802&lt;&gt;""),IF(B1802="","",IF(ISNUMBER(MATCH(B1802,'Look Up Values'!$B$2:$B$500,0)),"","Dest. error")),"")</f>
        <v/>
      </c>
      <c r="L1802" s="242" t="str">
        <f>IF(AND(G1802&lt;&gt;0,G1802&lt;&gt;""),IF(C1802="","",IF(AND(ISNUMBER(--LEFT(C1802,FIND(" ",C1802&amp;" ")-1)),OR(LEN(LEFT(C1802,FIND(" ",C1802&amp;" ")-1))=6,LEN(LEFT(C1802,FIND(" ",C1802&amp;" ")-1))=7),OR(ISNUMBER(MATCH(LEFT(C1802,FIND(" ",C1802&amp;" ")-1),'Look Up Values'!$G$2:$G$1000,0)),ISNUMBER(MATCH(LEFT(C1802,FIND(" ",C1802&amp;" ")-1),'Look Up Values'!$AE$2:$AE$2000,0)))),"","EWC error")),"")</f>
        <v/>
      </c>
      <c r="M1802" s="242" t="str" cm="1">
        <f t="array" ref="M1802">IF(AND(G1802&lt;&gt;0,G1802&lt;&gt;""),IF(E1802="","",IF(ISNUMBER(MATCH(SUBSTITUTE(E1802," ",""),SUBSTITUTE('Look Up Values'!$I$2:$I$10," ",""),0)),"","State error")),"")</f>
        <v/>
      </c>
      <c r="N1802" s="242" t="str" cm="1">
        <f t="array" ref="N1802">IF(AND(G1802&lt;&gt;0,G1802&lt;&gt;""),IF(F1802="","",IF(ISNUMBER(MATCH(SUBSTITUTE(F1802," ",""),SUBSTITUTE('Look Up Values'!$W$2:$W$30," ",""),0)),"","D&amp;R error")),"")</f>
        <v/>
      </c>
      <c r="O1802" s="256" t="str">
        <f t="shared" si="57"/>
        <v/>
      </c>
    </row>
    <row r="1803" spans="1:15" ht="15.75">
      <c r="A1803" s="250">
        <v>1796</v>
      </c>
      <c r="B1803" s="208"/>
      <c r="C1803" s="49"/>
      <c r="D1803" s="50"/>
      <c r="E1803" s="50"/>
      <c r="F1803" s="50"/>
      <c r="G1803" s="209"/>
      <c r="H1803" s="48"/>
      <c r="I1803" s="457" t="str">
        <f t="shared" si="56"/>
        <v/>
      </c>
      <c r="J1803" s="241" cm="1">
        <f t="array" ref="J1803">SUMPRODUCT(--(K1803:N1803&lt;&gt;"")) + IF(TRIM(O1803)="",0,LEN(O1803)-LEN(SUBSTITUTE(O1803,",",""))+1)</f>
        <v>0</v>
      </c>
      <c r="K1803" s="242" t="str">
        <f>IF(AND(G1803&lt;&gt;0,G1803&lt;&gt;""),IF(B1803="","",IF(ISNUMBER(MATCH(B1803,'Look Up Values'!$B$2:$B$500,0)),"","Dest. error")),"")</f>
        <v/>
      </c>
      <c r="L1803" s="242" t="str">
        <f>IF(AND(G1803&lt;&gt;0,G1803&lt;&gt;""),IF(C1803="","",IF(AND(ISNUMBER(--LEFT(C1803,FIND(" ",C1803&amp;" ")-1)),OR(LEN(LEFT(C1803,FIND(" ",C1803&amp;" ")-1))=6,LEN(LEFT(C1803,FIND(" ",C1803&amp;" ")-1))=7),OR(ISNUMBER(MATCH(LEFT(C1803,FIND(" ",C1803&amp;" ")-1),'Look Up Values'!$G$2:$G$1000,0)),ISNUMBER(MATCH(LEFT(C1803,FIND(" ",C1803&amp;" ")-1),'Look Up Values'!$AE$2:$AE$2000,0)))),"","EWC error")),"")</f>
        <v/>
      </c>
      <c r="M1803" s="242" t="str" cm="1">
        <f t="array" ref="M1803">IF(AND(G1803&lt;&gt;0,G1803&lt;&gt;""),IF(E1803="","",IF(ISNUMBER(MATCH(SUBSTITUTE(E1803," ",""),SUBSTITUTE('Look Up Values'!$I$2:$I$10," ",""),0)),"","State error")),"")</f>
        <v/>
      </c>
      <c r="N1803" s="242" t="str" cm="1">
        <f t="array" ref="N1803">IF(AND(G1803&lt;&gt;0,G1803&lt;&gt;""),IF(F1803="","",IF(ISNUMBER(MATCH(SUBSTITUTE(F1803," ",""),SUBSTITUTE('Look Up Values'!$W$2:$W$30," ",""),0)),"","D&amp;R error")),"")</f>
        <v/>
      </c>
      <c r="O1803" s="256" t="str">
        <f t="shared" si="57"/>
        <v/>
      </c>
    </row>
    <row r="1804" spans="1:15" ht="15.75">
      <c r="A1804" s="250">
        <v>1797</v>
      </c>
      <c r="B1804" s="208"/>
      <c r="C1804" s="49"/>
      <c r="D1804" s="50"/>
      <c r="E1804" s="50"/>
      <c r="F1804" s="50"/>
      <c r="G1804" s="209"/>
      <c r="H1804" s="48"/>
      <c r="I1804" s="457" t="str">
        <f t="shared" si="56"/>
        <v/>
      </c>
      <c r="J1804" s="241" cm="1">
        <f t="array" ref="J1804">SUMPRODUCT(--(K1804:N1804&lt;&gt;"")) + IF(TRIM(O1804)="",0,LEN(O1804)-LEN(SUBSTITUTE(O1804,",",""))+1)</f>
        <v>0</v>
      </c>
      <c r="K1804" s="242" t="str">
        <f>IF(AND(G1804&lt;&gt;0,G1804&lt;&gt;""),IF(B1804="","",IF(ISNUMBER(MATCH(B1804,'Look Up Values'!$B$2:$B$500,0)),"","Dest. error")),"")</f>
        <v/>
      </c>
      <c r="L1804" s="242" t="str">
        <f>IF(AND(G1804&lt;&gt;0,G1804&lt;&gt;""),IF(C1804="","",IF(AND(ISNUMBER(--LEFT(C1804,FIND(" ",C1804&amp;" ")-1)),OR(LEN(LEFT(C1804,FIND(" ",C1804&amp;" ")-1))=6,LEN(LEFT(C1804,FIND(" ",C1804&amp;" ")-1))=7),OR(ISNUMBER(MATCH(LEFT(C1804,FIND(" ",C1804&amp;" ")-1),'Look Up Values'!$G$2:$G$1000,0)),ISNUMBER(MATCH(LEFT(C1804,FIND(" ",C1804&amp;" ")-1),'Look Up Values'!$AE$2:$AE$2000,0)))),"","EWC error")),"")</f>
        <v/>
      </c>
      <c r="M1804" s="242" t="str" cm="1">
        <f t="array" ref="M1804">IF(AND(G1804&lt;&gt;0,G1804&lt;&gt;""),IF(E1804="","",IF(ISNUMBER(MATCH(SUBSTITUTE(E1804," ",""),SUBSTITUTE('Look Up Values'!$I$2:$I$10," ",""),0)),"","State error")),"")</f>
        <v/>
      </c>
      <c r="N1804" s="242" t="str" cm="1">
        <f t="array" ref="N1804">IF(AND(G1804&lt;&gt;0,G1804&lt;&gt;""),IF(F1804="","",IF(ISNUMBER(MATCH(SUBSTITUTE(F1804," ",""),SUBSTITUTE('Look Up Values'!$W$2:$W$30," ",""),0)),"","D&amp;R error")),"")</f>
        <v/>
      </c>
      <c r="O1804" s="256" t="str">
        <f t="shared" si="57"/>
        <v/>
      </c>
    </row>
    <row r="1805" spans="1:15" ht="15.75">
      <c r="A1805" s="250">
        <v>1798</v>
      </c>
      <c r="B1805" s="208"/>
      <c r="C1805" s="49"/>
      <c r="D1805" s="50"/>
      <c r="E1805" s="50"/>
      <c r="F1805" s="50"/>
      <c r="G1805" s="209"/>
      <c r="H1805" s="48"/>
      <c r="I1805" s="457" t="str">
        <f t="shared" si="56"/>
        <v/>
      </c>
      <c r="J1805" s="241" cm="1">
        <f t="array" ref="J1805">SUMPRODUCT(--(K1805:N1805&lt;&gt;"")) + IF(TRIM(O1805)="",0,LEN(O1805)-LEN(SUBSTITUTE(O1805,",",""))+1)</f>
        <v>0</v>
      </c>
      <c r="K1805" s="242" t="str">
        <f>IF(AND(G1805&lt;&gt;0,G1805&lt;&gt;""),IF(B1805="","",IF(ISNUMBER(MATCH(B1805,'Look Up Values'!$B$2:$B$500,0)),"","Dest. error")),"")</f>
        <v/>
      </c>
      <c r="L1805" s="242" t="str">
        <f>IF(AND(G1805&lt;&gt;0,G1805&lt;&gt;""),IF(C1805="","",IF(AND(ISNUMBER(--LEFT(C1805,FIND(" ",C1805&amp;" ")-1)),OR(LEN(LEFT(C1805,FIND(" ",C1805&amp;" ")-1))=6,LEN(LEFT(C1805,FIND(" ",C1805&amp;" ")-1))=7),OR(ISNUMBER(MATCH(LEFT(C1805,FIND(" ",C1805&amp;" ")-1),'Look Up Values'!$G$2:$G$1000,0)),ISNUMBER(MATCH(LEFT(C1805,FIND(" ",C1805&amp;" ")-1),'Look Up Values'!$AE$2:$AE$2000,0)))),"","EWC error")),"")</f>
        <v/>
      </c>
      <c r="M1805" s="242" t="str" cm="1">
        <f t="array" ref="M1805">IF(AND(G1805&lt;&gt;0,G1805&lt;&gt;""),IF(E1805="","",IF(ISNUMBER(MATCH(SUBSTITUTE(E1805," ",""),SUBSTITUTE('Look Up Values'!$I$2:$I$10," ",""),0)),"","State error")),"")</f>
        <v/>
      </c>
      <c r="N1805" s="242" t="str" cm="1">
        <f t="array" ref="N1805">IF(AND(G1805&lt;&gt;0,G1805&lt;&gt;""),IF(F1805="","",IF(ISNUMBER(MATCH(SUBSTITUTE(F1805," ",""),SUBSTITUTE('Look Up Values'!$W$2:$W$30," ",""),0)),"","D&amp;R error")),"")</f>
        <v/>
      </c>
      <c r="O1805" s="256" t="str">
        <f t="shared" si="57"/>
        <v/>
      </c>
    </row>
    <row r="1806" spans="1:15" ht="15.75">
      <c r="A1806" s="250">
        <v>1799</v>
      </c>
      <c r="B1806" s="208"/>
      <c r="C1806" s="49"/>
      <c r="D1806" s="50"/>
      <c r="E1806" s="50"/>
      <c r="F1806" s="50"/>
      <c r="G1806" s="209"/>
      <c r="H1806" s="48"/>
      <c r="I1806" s="457" t="str">
        <f t="shared" si="56"/>
        <v/>
      </c>
      <c r="J1806" s="241" cm="1">
        <f t="array" ref="J1806">SUMPRODUCT(--(K1806:N1806&lt;&gt;"")) + IF(TRIM(O1806)="",0,LEN(O1806)-LEN(SUBSTITUTE(O1806,",",""))+1)</f>
        <v>0</v>
      </c>
      <c r="K1806" s="242" t="str">
        <f>IF(AND(G1806&lt;&gt;0,G1806&lt;&gt;""),IF(B1806="","",IF(ISNUMBER(MATCH(B1806,'Look Up Values'!$B$2:$B$500,0)),"","Dest. error")),"")</f>
        <v/>
      </c>
      <c r="L1806" s="242" t="str">
        <f>IF(AND(G1806&lt;&gt;0,G1806&lt;&gt;""),IF(C1806="","",IF(AND(ISNUMBER(--LEFT(C1806,FIND(" ",C1806&amp;" ")-1)),OR(LEN(LEFT(C1806,FIND(" ",C1806&amp;" ")-1))=6,LEN(LEFT(C1806,FIND(" ",C1806&amp;" ")-1))=7),OR(ISNUMBER(MATCH(LEFT(C1806,FIND(" ",C1806&amp;" ")-1),'Look Up Values'!$G$2:$G$1000,0)),ISNUMBER(MATCH(LEFT(C1806,FIND(" ",C1806&amp;" ")-1),'Look Up Values'!$AE$2:$AE$2000,0)))),"","EWC error")),"")</f>
        <v/>
      </c>
      <c r="M1806" s="242" t="str" cm="1">
        <f t="array" ref="M1806">IF(AND(G1806&lt;&gt;0,G1806&lt;&gt;""),IF(E1806="","",IF(ISNUMBER(MATCH(SUBSTITUTE(E1806," ",""),SUBSTITUTE('Look Up Values'!$I$2:$I$10," ",""),0)),"","State error")),"")</f>
        <v/>
      </c>
      <c r="N1806" s="242" t="str" cm="1">
        <f t="array" ref="N1806">IF(AND(G1806&lt;&gt;0,G1806&lt;&gt;""),IF(F1806="","",IF(ISNUMBER(MATCH(SUBSTITUTE(F1806," ",""),SUBSTITUTE('Look Up Values'!$W$2:$W$30," ",""),0)),"","D&amp;R error")),"")</f>
        <v/>
      </c>
      <c r="O1806" s="256" t="str">
        <f t="shared" si="57"/>
        <v/>
      </c>
    </row>
    <row r="1807" spans="1:15" ht="15.75">
      <c r="A1807" s="250">
        <v>1800</v>
      </c>
      <c r="B1807" s="208"/>
      <c r="C1807" s="49"/>
      <c r="D1807" s="50"/>
      <c r="E1807" s="50"/>
      <c r="F1807" s="50"/>
      <c r="G1807" s="209"/>
      <c r="H1807" s="48"/>
      <c r="I1807" s="457" t="str">
        <f t="shared" si="56"/>
        <v/>
      </c>
      <c r="J1807" s="241" cm="1">
        <f t="array" ref="J1807">SUMPRODUCT(--(K1807:N1807&lt;&gt;"")) + IF(TRIM(O1807)="",0,LEN(O1807)-LEN(SUBSTITUTE(O1807,",",""))+1)</f>
        <v>0</v>
      </c>
      <c r="K1807" s="242" t="str">
        <f>IF(AND(G1807&lt;&gt;0,G1807&lt;&gt;""),IF(B1807="","",IF(ISNUMBER(MATCH(B1807,'Look Up Values'!$B$2:$B$500,0)),"","Dest. error")),"")</f>
        <v/>
      </c>
      <c r="L1807" s="242" t="str">
        <f>IF(AND(G1807&lt;&gt;0,G1807&lt;&gt;""),IF(C1807="","",IF(AND(ISNUMBER(--LEFT(C1807,FIND(" ",C1807&amp;" ")-1)),OR(LEN(LEFT(C1807,FIND(" ",C1807&amp;" ")-1))=6,LEN(LEFT(C1807,FIND(" ",C1807&amp;" ")-1))=7),OR(ISNUMBER(MATCH(LEFT(C1807,FIND(" ",C1807&amp;" ")-1),'Look Up Values'!$G$2:$G$1000,0)),ISNUMBER(MATCH(LEFT(C1807,FIND(" ",C1807&amp;" ")-1),'Look Up Values'!$AE$2:$AE$2000,0)))),"","EWC error")),"")</f>
        <v/>
      </c>
      <c r="M1807" s="242" t="str" cm="1">
        <f t="array" ref="M1807">IF(AND(G1807&lt;&gt;0,G1807&lt;&gt;""),IF(E1807="","",IF(ISNUMBER(MATCH(SUBSTITUTE(E1807," ",""),SUBSTITUTE('Look Up Values'!$I$2:$I$10," ",""),0)),"","State error")),"")</f>
        <v/>
      </c>
      <c r="N1807" s="242" t="str" cm="1">
        <f t="array" ref="N1807">IF(AND(G1807&lt;&gt;0,G1807&lt;&gt;""),IF(F1807="","",IF(ISNUMBER(MATCH(SUBSTITUTE(F1807," ",""),SUBSTITUTE('Look Up Values'!$W$2:$W$30," ",""),0)),"","D&amp;R error")),"")</f>
        <v/>
      </c>
      <c r="O1807" s="256" t="str">
        <f t="shared" si="57"/>
        <v/>
      </c>
    </row>
    <row r="1808" spans="1:15" ht="15.75">
      <c r="A1808" s="250">
        <v>1801</v>
      </c>
      <c r="B1808" s="208"/>
      <c r="C1808" s="49"/>
      <c r="D1808" s="50"/>
      <c r="E1808" s="50"/>
      <c r="F1808" s="50"/>
      <c r="G1808" s="209"/>
      <c r="H1808" s="48"/>
      <c r="I1808" s="457" t="str">
        <f t="shared" si="56"/>
        <v/>
      </c>
      <c r="J1808" s="241" cm="1">
        <f t="array" ref="J1808">SUMPRODUCT(--(K1808:N1808&lt;&gt;"")) + IF(TRIM(O1808)="",0,LEN(O1808)-LEN(SUBSTITUTE(O1808,",",""))+1)</f>
        <v>0</v>
      </c>
      <c r="K1808" s="242" t="str">
        <f>IF(AND(G1808&lt;&gt;0,G1808&lt;&gt;""),IF(B1808="","",IF(ISNUMBER(MATCH(B1808,'Look Up Values'!$B$2:$B$500,0)),"","Dest. error")),"")</f>
        <v/>
      </c>
      <c r="L1808" s="242" t="str">
        <f>IF(AND(G1808&lt;&gt;0,G1808&lt;&gt;""),IF(C1808="","",IF(AND(ISNUMBER(--LEFT(C1808,FIND(" ",C1808&amp;" ")-1)),OR(LEN(LEFT(C1808,FIND(" ",C1808&amp;" ")-1))=6,LEN(LEFT(C1808,FIND(" ",C1808&amp;" ")-1))=7),OR(ISNUMBER(MATCH(LEFT(C1808,FIND(" ",C1808&amp;" ")-1),'Look Up Values'!$G$2:$G$1000,0)),ISNUMBER(MATCH(LEFT(C1808,FIND(" ",C1808&amp;" ")-1),'Look Up Values'!$AE$2:$AE$2000,0)))),"","EWC error")),"")</f>
        <v/>
      </c>
      <c r="M1808" s="242" t="str" cm="1">
        <f t="array" ref="M1808">IF(AND(G1808&lt;&gt;0,G1808&lt;&gt;""),IF(E1808="","",IF(ISNUMBER(MATCH(SUBSTITUTE(E1808," ",""),SUBSTITUTE('Look Up Values'!$I$2:$I$10," ",""),0)),"","State error")),"")</f>
        <v/>
      </c>
      <c r="N1808" s="242" t="str" cm="1">
        <f t="array" ref="N1808">IF(AND(G1808&lt;&gt;0,G1808&lt;&gt;""),IF(F1808="","",IF(ISNUMBER(MATCH(SUBSTITUTE(F1808," ",""),SUBSTITUTE('Look Up Values'!$W$2:$W$30," ",""),0)),"","D&amp;R error")),"")</f>
        <v/>
      </c>
      <c r="O1808" s="256" t="str">
        <f t="shared" si="57"/>
        <v/>
      </c>
    </row>
    <row r="1809" spans="1:15" ht="15.75">
      <c r="A1809" s="250">
        <v>1802</v>
      </c>
      <c r="B1809" s="208"/>
      <c r="C1809" s="49"/>
      <c r="D1809" s="50"/>
      <c r="E1809" s="50"/>
      <c r="F1809" s="50"/>
      <c r="G1809" s="209"/>
      <c r="H1809" s="48"/>
      <c r="I1809" s="457" t="str">
        <f t="shared" si="56"/>
        <v/>
      </c>
      <c r="J1809" s="241" cm="1">
        <f t="array" ref="J1809">SUMPRODUCT(--(K1809:N1809&lt;&gt;"")) + IF(TRIM(O1809)="",0,LEN(O1809)-LEN(SUBSTITUTE(O1809,",",""))+1)</f>
        <v>0</v>
      </c>
      <c r="K1809" s="242" t="str">
        <f>IF(AND(G1809&lt;&gt;0,G1809&lt;&gt;""),IF(B1809="","",IF(ISNUMBER(MATCH(B1809,'Look Up Values'!$B$2:$B$500,0)),"","Dest. error")),"")</f>
        <v/>
      </c>
      <c r="L1809" s="242" t="str">
        <f>IF(AND(G1809&lt;&gt;0,G1809&lt;&gt;""),IF(C1809="","",IF(AND(ISNUMBER(--LEFT(C1809,FIND(" ",C1809&amp;" ")-1)),OR(LEN(LEFT(C1809,FIND(" ",C1809&amp;" ")-1))=6,LEN(LEFT(C1809,FIND(" ",C1809&amp;" ")-1))=7),OR(ISNUMBER(MATCH(LEFT(C1809,FIND(" ",C1809&amp;" ")-1),'Look Up Values'!$G$2:$G$1000,0)),ISNUMBER(MATCH(LEFT(C1809,FIND(" ",C1809&amp;" ")-1),'Look Up Values'!$AE$2:$AE$2000,0)))),"","EWC error")),"")</f>
        <v/>
      </c>
      <c r="M1809" s="242" t="str" cm="1">
        <f t="array" ref="M1809">IF(AND(G1809&lt;&gt;0,G1809&lt;&gt;""),IF(E1809="","",IF(ISNUMBER(MATCH(SUBSTITUTE(E1809," ",""),SUBSTITUTE('Look Up Values'!$I$2:$I$10," ",""),0)),"","State error")),"")</f>
        <v/>
      </c>
      <c r="N1809" s="242" t="str" cm="1">
        <f t="array" ref="N1809">IF(AND(G1809&lt;&gt;0,G1809&lt;&gt;""),IF(F1809="","",IF(ISNUMBER(MATCH(SUBSTITUTE(F1809," ",""),SUBSTITUTE('Look Up Values'!$W$2:$W$30," ",""),0)),"","D&amp;R error")),"")</f>
        <v/>
      </c>
      <c r="O1809" s="256" t="str">
        <f t="shared" si="57"/>
        <v/>
      </c>
    </row>
    <row r="1810" spans="1:15" ht="15.75">
      <c r="A1810" s="250">
        <v>1803</v>
      </c>
      <c r="B1810" s="208"/>
      <c r="C1810" s="49"/>
      <c r="D1810" s="50"/>
      <c r="E1810" s="50"/>
      <c r="F1810" s="50"/>
      <c r="G1810" s="209"/>
      <c r="H1810" s="48"/>
      <c r="I1810" s="457" t="str">
        <f t="shared" si="56"/>
        <v/>
      </c>
      <c r="J1810" s="241" cm="1">
        <f t="array" ref="J1810">SUMPRODUCT(--(K1810:N1810&lt;&gt;"")) + IF(TRIM(O1810)="",0,LEN(O1810)-LEN(SUBSTITUTE(O1810,",",""))+1)</f>
        <v>0</v>
      </c>
      <c r="K1810" s="242" t="str">
        <f>IF(AND(G1810&lt;&gt;0,G1810&lt;&gt;""),IF(B1810="","",IF(ISNUMBER(MATCH(B1810,'Look Up Values'!$B$2:$B$500,0)),"","Dest. error")),"")</f>
        <v/>
      </c>
      <c r="L1810" s="242" t="str">
        <f>IF(AND(G1810&lt;&gt;0,G1810&lt;&gt;""),IF(C1810="","",IF(AND(ISNUMBER(--LEFT(C1810,FIND(" ",C1810&amp;" ")-1)),OR(LEN(LEFT(C1810,FIND(" ",C1810&amp;" ")-1))=6,LEN(LEFT(C1810,FIND(" ",C1810&amp;" ")-1))=7),OR(ISNUMBER(MATCH(LEFT(C1810,FIND(" ",C1810&amp;" ")-1),'Look Up Values'!$G$2:$G$1000,0)),ISNUMBER(MATCH(LEFT(C1810,FIND(" ",C1810&amp;" ")-1),'Look Up Values'!$AE$2:$AE$2000,0)))),"","EWC error")),"")</f>
        <v/>
      </c>
      <c r="M1810" s="242" t="str" cm="1">
        <f t="array" ref="M1810">IF(AND(G1810&lt;&gt;0,G1810&lt;&gt;""),IF(E1810="","",IF(ISNUMBER(MATCH(SUBSTITUTE(E1810," ",""),SUBSTITUTE('Look Up Values'!$I$2:$I$10," ",""),0)),"","State error")),"")</f>
        <v/>
      </c>
      <c r="N1810" s="242" t="str" cm="1">
        <f t="array" ref="N1810">IF(AND(G1810&lt;&gt;0,G1810&lt;&gt;""),IF(F1810="","",IF(ISNUMBER(MATCH(SUBSTITUTE(F1810," ",""),SUBSTITUTE('Look Up Values'!$W$2:$W$30," ",""),0)),"","D&amp;R error")),"")</f>
        <v/>
      </c>
      <c r="O1810" s="256" t="str">
        <f t="shared" si="57"/>
        <v/>
      </c>
    </row>
    <row r="1811" spans="1:15" ht="15.75">
      <c r="A1811" s="250">
        <v>1804</v>
      </c>
      <c r="B1811" s="208"/>
      <c r="C1811" s="49"/>
      <c r="D1811" s="50"/>
      <c r="E1811" s="50"/>
      <c r="F1811" s="50"/>
      <c r="G1811" s="209"/>
      <c r="H1811" s="48"/>
      <c r="I1811" s="457" t="str">
        <f t="shared" si="56"/>
        <v/>
      </c>
      <c r="J1811" s="241" cm="1">
        <f t="array" ref="J1811">SUMPRODUCT(--(K1811:N1811&lt;&gt;"")) + IF(TRIM(O1811)="",0,LEN(O1811)-LEN(SUBSTITUTE(O1811,",",""))+1)</f>
        <v>0</v>
      </c>
      <c r="K1811" s="242" t="str">
        <f>IF(AND(G1811&lt;&gt;0,G1811&lt;&gt;""),IF(B1811="","",IF(ISNUMBER(MATCH(B1811,'Look Up Values'!$B$2:$B$500,0)),"","Dest. error")),"")</f>
        <v/>
      </c>
      <c r="L1811" s="242" t="str">
        <f>IF(AND(G1811&lt;&gt;0,G1811&lt;&gt;""),IF(C1811="","",IF(AND(ISNUMBER(--LEFT(C1811,FIND(" ",C1811&amp;" ")-1)),OR(LEN(LEFT(C1811,FIND(" ",C1811&amp;" ")-1))=6,LEN(LEFT(C1811,FIND(" ",C1811&amp;" ")-1))=7),OR(ISNUMBER(MATCH(LEFT(C1811,FIND(" ",C1811&amp;" ")-1),'Look Up Values'!$G$2:$G$1000,0)),ISNUMBER(MATCH(LEFT(C1811,FIND(" ",C1811&amp;" ")-1),'Look Up Values'!$AE$2:$AE$2000,0)))),"","EWC error")),"")</f>
        <v/>
      </c>
      <c r="M1811" s="242" t="str" cm="1">
        <f t="array" ref="M1811">IF(AND(G1811&lt;&gt;0,G1811&lt;&gt;""),IF(E1811="","",IF(ISNUMBER(MATCH(SUBSTITUTE(E1811," ",""),SUBSTITUTE('Look Up Values'!$I$2:$I$10," ",""),0)),"","State error")),"")</f>
        <v/>
      </c>
      <c r="N1811" s="242" t="str" cm="1">
        <f t="array" ref="N1811">IF(AND(G1811&lt;&gt;0,G1811&lt;&gt;""),IF(F1811="","",IF(ISNUMBER(MATCH(SUBSTITUTE(F1811," ",""),SUBSTITUTE('Look Up Values'!$W$2:$W$30," ",""),0)),"","D&amp;R error")),"")</f>
        <v/>
      </c>
      <c r="O1811" s="256" t="str">
        <f t="shared" si="57"/>
        <v/>
      </c>
    </row>
    <row r="1812" spans="1:15" ht="15.75">
      <c r="A1812" s="250">
        <v>1805</v>
      </c>
      <c r="B1812" s="208"/>
      <c r="C1812" s="49"/>
      <c r="D1812" s="50"/>
      <c r="E1812" s="50"/>
      <c r="F1812" s="50"/>
      <c r="G1812" s="209"/>
      <c r="H1812" s="48"/>
      <c r="I1812" s="457" t="str">
        <f t="shared" si="56"/>
        <v/>
      </c>
      <c r="J1812" s="241" cm="1">
        <f t="array" ref="J1812">SUMPRODUCT(--(K1812:N1812&lt;&gt;"")) + IF(TRIM(O1812)="",0,LEN(O1812)-LEN(SUBSTITUTE(O1812,",",""))+1)</f>
        <v>0</v>
      </c>
      <c r="K1812" s="242" t="str">
        <f>IF(AND(G1812&lt;&gt;0,G1812&lt;&gt;""),IF(B1812="","",IF(ISNUMBER(MATCH(B1812,'Look Up Values'!$B$2:$B$500,0)),"","Dest. error")),"")</f>
        <v/>
      </c>
      <c r="L1812" s="242" t="str">
        <f>IF(AND(G1812&lt;&gt;0,G1812&lt;&gt;""),IF(C1812="","",IF(AND(ISNUMBER(--LEFT(C1812,FIND(" ",C1812&amp;" ")-1)),OR(LEN(LEFT(C1812,FIND(" ",C1812&amp;" ")-1))=6,LEN(LEFT(C1812,FIND(" ",C1812&amp;" ")-1))=7),OR(ISNUMBER(MATCH(LEFT(C1812,FIND(" ",C1812&amp;" ")-1),'Look Up Values'!$G$2:$G$1000,0)),ISNUMBER(MATCH(LEFT(C1812,FIND(" ",C1812&amp;" ")-1),'Look Up Values'!$AE$2:$AE$2000,0)))),"","EWC error")),"")</f>
        <v/>
      </c>
      <c r="M1812" s="242" t="str" cm="1">
        <f t="array" ref="M1812">IF(AND(G1812&lt;&gt;0,G1812&lt;&gt;""),IF(E1812="","",IF(ISNUMBER(MATCH(SUBSTITUTE(E1812," ",""),SUBSTITUTE('Look Up Values'!$I$2:$I$10," ",""),0)),"","State error")),"")</f>
        <v/>
      </c>
      <c r="N1812" s="242" t="str" cm="1">
        <f t="array" ref="N1812">IF(AND(G1812&lt;&gt;0,G1812&lt;&gt;""),IF(F1812="","",IF(ISNUMBER(MATCH(SUBSTITUTE(F1812," ",""),SUBSTITUTE('Look Up Values'!$W$2:$W$30," ",""),0)),"","D&amp;R error")),"")</f>
        <v/>
      </c>
      <c r="O1812" s="256" t="str">
        <f t="shared" si="57"/>
        <v/>
      </c>
    </row>
    <row r="1813" spans="1:15" ht="15.75">
      <c r="A1813" s="250">
        <v>1806</v>
      </c>
      <c r="B1813" s="208"/>
      <c r="C1813" s="49"/>
      <c r="D1813" s="50"/>
      <c r="E1813" s="50"/>
      <c r="F1813" s="50"/>
      <c r="G1813" s="209"/>
      <c r="H1813" s="48"/>
      <c r="I1813" s="457" t="str">
        <f t="shared" si="56"/>
        <v/>
      </c>
      <c r="J1813" s="241" cm="1">
        <f t="array" ref="J1813">SUMPRODUCT(--(K1813:N1813&lt;&gt;"")) + IF(TRIM(O1813)="",0,LEN(O1813)-LEN(SUBSTITUTE(O1813,",",""))+1)</f>
        <v>0</v>
      </c>
      <c r="K1813" s="242" t="str">
        <f>IF(AND(G1813&lt;&gt;0,G1813&lt;&gt;""),IF(B1813="","",IF(ISNUMBER(MATCH(B1813,'Look Up Values'!$B$2:$B$500,0)),"","Dest. error")),"")</f>
        <v/>
      </c>
      <c r="L1813" s="242" t="str">
        <f>IF(AND(G1813&lt;&gt;0,G1813&lt;&gt;""),IF(C1813="","",IF(AND(ISNUMBER(--LEFT(C1813,FIND(" ",C1813&amp;" ")-1)),OR(LEN(LEFT(C1813,FIND(" ",C1813&amp;" ")-1))=6,LEN(LEFT(C1813,FIND(" ",C1813&amp;" ")-1))=7),OR(ISNUMBER(MATCH(LEFT(C1813,FIND(" ",C1813&amp;" ")-1),'Look Up Values'!$G$2:$G$1000,0)),ISNUMBER(MATCH(LEFT(C1813,FIND(" ",C1813&amp;" ")-1),'Look Up Values'!$AE$2:$AE$2000,0)))),"","EWC error")),"")</f>
        <v/>
      </c>
      <c r="M1813" s="242" t="str" cm="1">
        <f t="array" ref="M1813">IF(AND(G1813&lt;&gt;0,G1813&lt;&gt;""),IF(E1813="","",IF(ISNUMBER(MATCH(SUBSTITUTE(E1813," ",""),SUBSTITUTE('Look Up Values'!$I$2:$I$10," ",""),0)),"","State error")),"")</f>
        <v/>
      </c>
      <c r="N1813" s="242" t="str" cm="1">
        <f t="array" ref="N1813">IF(AND(G1813&lt;&gt;0,G1813&lt;&gt;""),IF(F1813="","",IF(ISNUMBER(MATCH(SUBSTITUTE(F1813," ",""),SUBSTITUTE('Look Up Values'!$W$2:$W$30," ",""),0)),"","D&amp;R error")),"")</f>
        <v/>
      </c>
      <c r="O1813" s="256" t="str">
        <f t="shared" si="57"/>
        <v/>
      </c>
    </row>
    <row r="1814" spans="1:15" ht="15.75">
      <c r="A1814" s="250">
        <v>1807</v>
      </c>
      <c r="B1814" s="208"/>
      <c r="C1814" s="49"/>
      <c r="D1814" s="50"/>
      <c r="E1814" s="50"/>
      <c r="F1814" s="50"/>
      <c r="G1814" s="209"/>
      <c r="H1814" s="48"/>
      <c r="I1814" s="457" t="str">
        <f t="shared" si="56"/>
        <v/>
      </c>
      <c r="J1814" s="241" cm="1">
        <f t="array" ref="J1814">SUMPRODUCT(--(K1814:N1814&lt;&gt;"")) + IF(TRIM(O1814)="",0,LEN(O1814)-LEN(SUBSTITUTE(O1814,",",""))+1)</f>
        <v>0</v>
      </c>
      <c r="K1814" s="242" t="str">
        <f>IF(AND(G1814&lt;&gt;0,G1814&lt;&gt;""),IF(B1814="","",IF(ISNUMBER(MATCH(B1814,'Look Up Values'!$B$2:$B$500,0)),"","Dest. error")),"")</f>
        <v/>
      </c>
      <c r="L1814" s="242" t="str">
        <f>IF(AND(G1814&lt;&gt;0,G1814&lt;&gt;""),IF(C1814="","",IF(AND(ISNUMBER(--LEFT(C1814,FIND(" ",C1814&amp;" ")-1)),OR(LEN(LEFT(C1814,FIND(" ",C1814&amp;" ")-1))=6,LEN(LEFT(C1814,FIND(" ",C1814&amp;" ")-1))=7),OR(ISNUMBER(MATCH(LEFT(C1814,FIND(" ",C1814&amp;" ")-1),'Look Up Values'!$G$2:$G$1000,0)),ISNUMBER(MATCH(LEFT(C1814,FIND(" ",C1814&amp;" ")-1),'Look Up Values'!$AE$2:$AE$2000,0)))),"","EWC error")),"")</f>
        <v/>
      </c>
      <c r="M1814" s="242" t="str" cm="1">
        <f t="array" ref="M1814">IF(AND(G1814&lt;&gt;0,G1814&lt;&gt;""),IF(E1814="","",IF(ISNUMBER(MATCH(SUBSTITUTE(E1814," ",""),SUBSTITUTE('Look Up Values'!$I$2:$I$10," ",""),0)),"","State error")),"")</f>
        <v/>
      </c>
      <c r="N1814" s="242" t="str" cm="1">
        <f t="array" ref="N1814">IF(AND(G1814&lt;&gt;0,G1814&lt;&gt;""),IF(F1814="","",IF(ISNUMBER(MATCH(SUBSTITUTE(F1814," ",""),SUBSTITUTE('Look Up Values'!$W$2:$W$30," ",""),0)),"","D&amp;R error")),"")</f>
        <v/>
      </c>
      <c r="O1814" s="256" t="str">
        <f t="shared" si="57"/>
        <v/>
      </c>
    </row>
    <row r="1815" spans="1:15" ht="15.75">
      <c r="A1815" s="250">
        <v>1808</v>
      </c>
      <c r="B1815" s="208"/>
      <c r="C1815" s="49"/>
      <c r="D1815" s="50"/>
      <c r="E1815" s="50"/>
      <c r="F1815" s="50"/>
      <c r="G1815" s="209"/>
      <c r="H1815" s="48"/>
      <c r="I1815" s="457" t="str">
        <f t="shared" si="56"/>
        <v/>
      </c>
      <c r="J1815" s="241" cm="1">
        <f t="array" ref="J1815">SUMPRODUCT(--(K1815:N1815&lt;&gt;"")) + IF(TRIM(O1815)="",0,LEN(O1815)-LEN(SUBSTITUTE(O1815,",",""))+1)</f>
        <v>0</v>
      </c>
      <c r="K1815" s="242" t="str">
        <f>IF(AND(G1815&lt;&gt;0,G1815&lt;&gt;""),IF(B1815="","",IF(ISNUMBER(MATCH(B1815,'Look Up Values'!$B$2:$B$500,0)),"","Dest. error")),"")</f>
        <v/>
      </c>
      <c r="L1815" s="242" t="str">
        <f>IF(AND(G1815&lt;&gt;0,G1815&lt;&gt;""),IF(C1815="","",IF(AND(ISNUMBER(--LEFT(C1815,FIND(" ",C1815&amp;" ")-1)),OR(LEN(LEFT(C1815,FIND(" ",C1815&amp;" ")-1))=6,LEN(LEFT(C1815,FIND(" ",C1815&amp;" ")-1))=7),OR(ISNUMBER(MATCH(LEFT(C1815,FIND(" ",C1815&amp;" ")-1),'Look Up Values'!$G$2:$G$1000,0)),ISNUMBER(MATCH(LEFT(C1815,FIND(" ",C1815&amp;" ")-1),'Look Up Values'!$AE$2:$AE$2000,0)))),"","EWC error")),"")</f>
        <v/>
      </c>
      <c r="M1815" s="242" t="str" cm="1">
        <f t="array" ref="M1815">IF(AND(G1815&lt;&gt;0,G1815&lt;&gt;""),IF(E1815="","",IF(ISNUMBER(MATCH(SUBSTITUTE(E1815," ",""),SUBSTITUTE('Look Up Values'!$I$2:$I$10," ",""),0)),"","State error")),"")</f>
        <v/>
      </c>
      <c r="N1815" s="242" t="str" cm="1">
        <f t="array" ref="N1815">IF(AND(G1815&lt;&gt;0,G1815&lt;&gt;""),IF(F1815="","",IF(ISNUMBER(MATCH(SUBSTITUTE(F1815," ",""),SUBSTITUTE('Look Up Values'!$W$2:$W$30," ",""),0)),"","D&amp;R error")),"")</f>
        <v/>
      </c>
      <c r="O1815" s="256" t="str">
        <f t="shared" si="57"/>
        <v/>
      </c>
    </row>
    <row r="1816" spans="1:15" ht="15.75">
      <c r="A1816" s="250">
        <v>1809</v>
      </c>
      <c r="B1816" s="208"/>
      <c r="C1816" s="49"/>
      <c r="D1816" s="50"/>
      <c r="E1816" s="50"/>
      <c r="F1816" s="50"/>
      <c r="G1816" s="209"/>
      <c r="H1816" s="48"/>
      <c r="I1816" s="457" t="str">
        <f t="shared" si="56"/>
        <v/>
      </c>
      <c r="J1816" s="241" cm="1">
        <f t="array" ref="J1816">SUMPRODUCT(--(K1816:N1816&lt;&gt;"")) + IF(TRIM(O1816)="",0,LEN(O1816)-LEN(SUBSTITUTE(O1816,",",""))+1)</f>
        <v>0</v>
      </c>
      <c r="K1816" s="242" t="str">
        <f>IF(AND(G1816&lt;&gt;0,G1816&lt;&gt;""),IF(B1816="","",IF(ISNUMBER(MATCH(B1816,'Look Up Values'!$B$2:$B$500,0)),"","Dest. error")),"")</f>
        <v/>
      </c>
      <c r="L1816" s="242" t="str">
        <f>IF(AND(G1816&lt;&gt;0,G1816&lt;&gt;""),IF(C1816="","",IF(AND(ISNUMBER(--LEFT(C1816,FIND(" ",C1816&amp;" ")-1)),OR(LEN(LEFT(C1816,FIND(" ",C1816&amp;" ")-1))=6,LEN(LEFT(C1816,FIND(" ",C1816&amp;" ")-1))=7),OR(ISNUMBER(MATCH(LEFT(C1816,FIND(" ",C1816&amp;" ")-1),'Look Up Values'!$G$2:$G$1000,0)),ISNUMBER(MATCH(LEFT(C1816,FIND(" ",C1816&amp;" ")-1),'Look Up Values'!$AE$2:$AE$2000,0)))),"","EWC error")),"")</f>
        <v/>
      </c>
      <c r="M1816" s="242" t="str" cm="1">
        <f t="array" ref="M1816">IF(AND(G1816&lt;&gt;0,G1816&lt;&gt;""),IF(E1816="","",IF(ISNUMBER(MATCH(SUBSTITUTE(E1816," ",""),SUBSTITUTE('Look Up Values'!$I$2:$I$10," ",""),0)),"","State error")),"")</f>
        <v/>
      </c>
      <c r="N1816" s="242" t="str" cm="1">
        <f t="array" ref="N1816">IF(AND(G1816&lt;&gt;0,G1816&lt;&gt;""),IF(F1816="","",IF(ISNUMBER(MATCH(SUBSTITUTE(F1816," ",""),SUBSTITUTE('Look Up Values'!$W$2:$W$30," ",""),0)),"","D&amp;R error")),"")</f>
        <v/>
      </c>
      <c r="O1816" s="256" t="str">
        <f t="shared" si="57"/>
        <v/>
      </c>
    </row>
    <row r="1817" spans="1:15" ht="15.75">
      <c r="A1817" s="250">
        <v>1810</v>
      </c>
      <c r="B1817" s="208"/>
      <c r="C1817" s="49"/>
      <c r="D1817" s="50"/>
      <c r="E1817" s="50"/>
      <c r="F1817" s="50"/>
      <c r="G1817" s="209"/>
      <c r="H1817" s="48"/>
      <c r="I1817" s="457" t="str">
        <f t="shared" si="56"/>
        <v/>
      </c>
      <c r="J1817" s="241" cm="1">
        <f t="array" ref="J1817">SUMPRODUCT(--(K1817:N1817&lt;&gt;"")) + IF(TRIM(O1817)="",0,LEN(O1817)-LEN(SUBSTITUTE(O1817,",",""))+1)</f>
        <v>0</v>
      </c>
      <c r="K1817" s="242" t="str">
        <f>IF(AND(G1817&lt;&gt;0,G1817&lt;&gt;""),IF(B1817="","",IF(ISNUMBER(MATCH(B1817,'Look Up Values'!$B$2:$B$500,0)),"","Dest. error")),"")</f>
        <v/>
      </c>
      <c r="L1817" s="242" t="str">
        <f>IF(AND(G1817&lt;&gt;0,G1817&lt;&gt;""),IF(C1817="","",IF(AND(ISNUMBER(--LEFT(C1817,FIND(" ",C1817&amp;" ")-1)),OR(LEN(LEFT(C1817,FIND(" ",C1817&amp;" ")-1))=6,LEN(LEFT(C1817,FIND(" ",C1817&amp;" ")-1))=7),OR(ISNUMBER(MATCH(LEFT(C1817,FIND(" ",C1817&amp;" ")-1),'Look Up Values'!$G$2:$G$1000,0)),ISNUMBER(MATCH(LEFT(C1817,FIND(" ",C1817&amp;" ")-1),'Look Up Values'!$AE$2:$AE$2000,0)))),"","EWC error")),"")</f>
        <v/>
      </c>
      <c r="M1817" s="242" t="str" cm="1">
        <f t="array" ref="M1817">IF(AND(G1817&lt;&gt;0,G1817&lt;&gt;""),IF(E1817="","",IF(ISNUMBER(MATCH(SUBSTITUTE(E1817," ",""),SUBSTITUTE('Look Up Values'!$I$2:$I$10," ",""),0)),"","State error")),"")</f>
        <v/>
      </c>
      <c r="N1817" s="242" t="str" cm="1">
        <f t="array" ref="N1817">IF(AND(G1817&lt;&gt;0,G1817&lt;&gt;""),IF(F1817="","",IF(ISNUMBER(MATCH(SUBSTITUTE(F1817," ",""),SUBSTITUTE('Look Up Values'!$W$2:$W$30," ",""),0)),"","D&amp;R error")),"")</f>
        <v/>
      </c>
      <c r="O1817" s="256" t="str">
        <f t="shared" si="57"/>
        <v/>
      </c>
    </row>
    <row r="1818" spans="1:15" ht="15.75">
      <c r="A1818" s="250">
        <v>1811</v>
      </c>
      <c r="B1818" s="208"/>
      <c r="C1818" s="49"/>
      <c r="D1818" s="50"/>
      <c r="E1818" s="50"/>
      <c r="F1818" s="50"/>
      <c r="G1818" s="209"/>
      <c r="H1818" s="48"/>
      <c r="I1818" s="457" t="str">
        <f t="shared" si="56"/>
        <v/>
      </c>
      <c r="J1818" s="241" cm="1">
        <f t="array" ref="J1818">SUMPRODUCT(--(K1818:N1818&lt;&gt;"")) + IF(TRIM(O1818)="",0,LEN(O1818)-LEN(SUBSTITUTE(O1818,",",""))+1)</f>
        <v>0</v>
      </c>
      <c r="K1818" s="242" t="str">
        <f>IF(AND(G1818&lt;&gt;0,G1818&lt;&gt;""),IF(B1818="","",IF(ISNUMBER(MATCH(B1818,'Look Up Values'!$B$2:$B$500,0)),"","Dest. error")),"")</f>
        <v/>
      </c>
      <c r="L1818" s="242" t="str">
        <f>IF(AND(G1818&lt;&gt;0,G1818&lt;&gt;""),IF(C1818="","",IF(AND(ISNUMBER(--LEFT(C1818,FIND(" ",C1818&amp;" ")-1)),OR(LEN(LEFT(C1818,FIND(" ",C1818&amp;" ")-1))=6,LEN(LEFT(C1818,FIND(" ",C1818&amp;" ")-1))=7),OR(ISNUMBER(MATCH(LEFT(C1818,FIND(" ",C1818&amp;" ")-1),'Look Up Values'!$G$2:$G$1000,0)),ISNUMBER(MATCH(LEFT(C1818,FIND(" ",C1818&amp;" ")-1),'Look Up Values'!$AE$2:$AE$2000,0)))),"","EWC error")),"")</f>
        <v/>
      </c>
      <c r="M1818" s="242" t="str" cm="1">
        <f t="array" ref="M1818">IF(AND(G1818&lt;&gt;0,G1818&lt;&gt;""),IF(E1818="","",IF(ISNUMBER(MATCH(SUBSTITUTE(E1818," ",""),SUBSTITUTE('Look Up Values'!$I$2:$I$10," ",""),0)),"","State error")),"")</f>
        <v/>
      </c>
      <c r="N1818" s="242" t="str" cm="1">
        <f t="array" ref="N1818">IF(AND(G1818&lt;&gt;0,G1818&lt;&gt;""),IF(F1818="","",IF(ISNUMBER(MATCH(SUBSTITUTE(F1818," ",""),SUBSTITUTE('Look Up Values'!$W$2:$W$30," ",""),0)),"","D&amp;R error")),"")</f>
        <v/>
      </c>
      <c r="O1818" s="256" t="str">
        <f t="shared" si="57"/>
        <v/>
      </c>
    </row>
    <row r="1819" spans="1:15" ht="15.75">
      <c r="A1819" s="250">
        <v>1812</v>
      </c>
      <c r="B1819" s="208"/>
      <c r="C1819" s="49"/>
      <c r="D1819" s="50"/>
      <c r="E1819" s="50"/>
      <c r="F1819" s="50"/>
      <c r="G1819" s="209"/>
      <c r="H1819" s="48"/>
      <c r="I1819" s="457" t="str">
        <f t="shared" si="56"/>
        <v/>
      </c>
      <c r="J1819" s="241" cm="1">
        <f t="array" ref="J1819">SUMPRODUCT(--(K1819:N1819&lt;&gt;"")) + IF(TRIM(O1819)="",0,LEN(O1819)-LEN(SUBSTITUTE(O1819,",",""))+1)</f>
        <v>0</v>
      </c>
      <c r="K1819" s="242" t="str">
        <f>IF(AND(G1819&lt;&gt;0,G1819&lt;&gt;""),IF(B1819="","",IF(ISNUMBER(MATCH(B1819,'Look Up Values'!$B$2:$B$500,0)),"","Dest. error")),"")</f>
        <v/>
      </c>
      <c r="L1819" s="242" t="str">
        <f>IF(AND(G1819&lt;&gt;0,G1819&lt;&gt;""),IF(C1819="","",IF(AND(ISNUMBER(--LEFT(C1819,FIND(" ",C1819&amp;" ")-1)),OR(LEN(LEFT(C1819,FIND(" ",C1819&amp;" ")-1))=6,LEN(LEFT(C1819,FIND(" ",C1819&amp;" ")-1))=7),OR(ISNUMBER(MATCH(LEFT(C1819,FIND(" ",C1819&amp;" ")-1),'Look Up Values'!$G$2:$G$1000,0)),ISNUMBER(MATCH(LEFT(C1819,FIND(" ",C1819&amp;" ")-1),'Look Up Values'!$AE$2:$AE$2000,0)))),"","EWC error")),"")</f>
        <v/>
      </c>
      <c r="M1819" s="242" t="str" cm="1">
        <f t="array" ref="M1819">IF(AND(G1819&lt;&gt;0,G1819&lt;&gt;""),IF(E1819="","",IF(ISNUMBER(MATCH(SUBSTITUTE(E1819," ",""),SUBSTITUTE('Look Up Values'!$I$2:$I$10," ",""),0)),"","State error")),"")</f>
        <v/>
      </c>
      <c r="N1819" s="242" t="str" cm="1">
        <f t="array" ref="N1819">IF(AND(G1819&lt;&gt;0,G1819&lt;&gt;""),IF(F1819="","",IF(ISNUMBER(MATCH(SUBSTITUTE(F1819," ",""),SUBSTITUTE('Look Up Values'!$W$2:$W$30," ",""),0)),"","D&amp;R error")),"")</f>
        <v/>
      </c>
      <c r="O1819" s="256" t="str">
        <f t="shared" si="57"/>
        <v/>
      </c>
    </row>
    <row r="1820" spans="1:15" ht="15.75">
      <c r="A1820" s="250">
        <v>1813</v>
      </c>
      <c r="B1820" s="208"/>
      <c r="C1820" s="49"/>
      <c r="D1820" s="50"/>
      <c r="E1820" s="50"/>
      <c r="F1820" s="50"/>
      <c r="G1820" s="209"/>
      <c r="H1820" s="48"/>
      <c r="I1820" s="457" t="str">
        <f t="shared" si="56"/>
        <v/>
      </c>
      <c r="J1820" s="241" cm="1">
        <f t="array" ref="J1820">SUMPRODUCT(--(K1820:N1820&lt;&gt;"")) + IF(TRIM(O1820)="",0,LEN(O1820)-LEN(SUBSTITUTE(O1820,",",""))+1)</f>
        <v>0</v>
      </c>
      <c r="K1820" s="242" t="str">
        <f>IF(AND(G1820&lt;&gt;0,G1820&lt;&gt;""),IF(B1820="","",IF(ISNUMBER(MATCH(B1820,'Look Up Values'!$B$2:$B$500,0)),"","Dest. error")),"")</f>
        <v/>
      </c>
      <c r="L1820" s="242" t="str">
        <f>IF(AND(G1820&lt;&gt;0,G1820&lt;&gt;""),IF(C1820="","",IF(AND(ISNUMBER(--LEFT(C1820,FIND(" ",C1820&amp;" ")-1)),OR(LEN(LEFT(C1820,FIND(" ",C1820&amp;" ")-1))=6,LEN(LEFT(C1820,FIND(" ",C1820&amp;" ")-1))=7),OR(ISNUMBER(MATCH(LEFT(C1820,FIND(" ",C1820&amp;" ")-1),'Look Up Values'!$G$2:$G$1000,0)),ISNUMBER(MATCH(LEFT(C1820,FIND(" ",C1820&amp;" ")-1),'Look Up Values'!$AE$2:$AE$2000,0)))),"","EWC error")),"")</f>
        <v/>
      </c>
      <c r="M1820" s="242" t="str" cm="1">
        <f t="array" ref="M1820">IF(AND(G1820&lt;&gt;0,G1820&lt;&gt;""),IF(E1820="","",IF(ISNUMBER(MATCH(SUBSTITUTE(E1820," ",""),SUBSTITUTE('Look Up Values'!$I$2:$I$10," ",""),0)),"","State error")),"")</f>
        <v/>
      </c>
      <c r="N1820" s="242" t="str" cm="1">
        <f t="array" ref="N1820">IF(AND(G1820&lt;&gt;0,G1820&lt;&gt;""),IF(F1820="","",IF(ISNUMBER(MATCH(SUBSTITUTE(F1820," ",""),SUBSTITUTE('Look Up Values'!$W$2:$W$30," ",""),0)),"","D&amp;R error")),"")</f>
        <v/>
      </c>
      <c r="O1820" s="256" t="str">
        <f t="shared" si="57"/>
        <v/>
      </c>
    </row>
    <row r="1821" spans="1:15" ht="15.75">
      <c r="A1821" s="250">
        <v>1814</v>
      </c>
      <c r="B1821" s="208"/>
      <c r="C1821" s="49"/>
      <c r="D1821" s="50"/>
      <c r="E1821" s="50"/>
      <c r="F1821" s="50"/>
      <c r="G1821" s="209"/>
      <c r="H1821" s="48"/>
      <c r="I1821" s="457" t="str">
        <f t="shared" si="56"/>
        <v/>
      </c>
      <c r="J1821" s="241" cm="1">
        <f t="array" ref="J1821">SUMPRODUCT(--(K1821:N1821&lt;&gt;"")) + IF(TRIM(O1821)="",0,LEN(O1821)-LEN(SUBSTITUTE(O1821,",",""))+1)</f>
        <v>0</v>
      </c>
      <c r="K1821" s="242" t="str">
        <f>IF(AND(G1821&lt;&gt;0,G1821&lt;&gt;""),IF(B1821="","",IF(ISNUMBER(MATCH(B1821,'Look Up Values'!$B$2:$B$500,0)),"","Dest. error")),"")</f>
        <v/>
      </c>
      <c r="L1821" s="242" t="str">
        <f>IF(AND(G1821&lt;&gt;0,G1821&lt;&gt;""),IF(C1821="","",IF(AND(ISNUMBER(--LEFT(C1821,FIND(" ",C1821&amp;" ")-1)),OR(LEN(LEFT(C1821,FIND(" ",C1821&amp;" ")-1))=6,LEN(LEFT(C1821,FIND(" ",C1821&amp;" ")-1))=7),OR(ISNUMBER(MATCH(LEFT(C1821,FIND(" ",C1821&amp;" ")-1),'Look Up Values'!$G$2:$G$1000,0)),ISNUMBER(MATCH(LEFT(C1821,FIND(" ",C1821&amp;" ")-1),'Look Up Values'!$AE$2:$AE$2000,0)))),"","EWC error")),"")</f>
        <v/>
      </c>
      <c r="M1821" s="242" t="str" cm="1">
        <f t="array" ref="M1821">IF(AND(G1821&lt;&gt;0,G1821&lt;&gt;""),IF(E1821="","",IF(ISNUMBER(MATCH(SUBSTITUTE(E1821," ",""),SUBSTITUTE('Look Up Values'!$I$2:$I$10," ",""),0)),"","State error")),"")</f>
        <v/>
      </c>
      <c r="N1821" s="242" t="str" cm="1">
        <f t="array" ref="N1821">IF(AND(G1821&lt;&gt;0,G1821&lt;&gt;""),IF(F1821="","",IF(ISNUMBER(MATCH(SUBSTITUTE(F1821," ",""),SUBSTITUTE('Look Up Values'!$W$2:$W$30," ",""),0)),"","D&amp;R error")),"")</f>
        <v/>
      </c>
      <c r="O1821" s="256" t="str">
        <f t="shared" si="57"/>
        <v/>
      </c>
    </row>
    <row r="1822" spans="1:15" ht="15.75">
      <c r="A1822" s="250">
        <v>1815</v>
      </c>
      <c r="B1822" s="208"/>
      <c r="C1822" s="49"/>
      <c r="D1822" s="50"/>
      <c r="E1822" s="50"/>
      <c r="F1822" s="50"/>
      <c r="G1822" s="209"/>
      <c r="H1822" s="48"/>
      <c r="I1822" s="457" t="str">
        <f t="shared" si="56"/>
        <v/>
      </c>
      <c r="J1822" s="241" cm="1">
        <f t="array" ref="J1822">SUMPRODUCT(--(K1822:N1822&lt;&gt;"")) + IF(TRIM(O1822)="",0,LEN(O1822)-LEN(SUBSTITUTE(O1822,",",""))+1)</f>
        <v>0</v>
      </c>
      <c r="K1822" s="242" t="str">
        <f>IF(AND(G1822&lt;&gt;0,G1822&lt;&gt;""),IF(B1822="","",IF(ISNUMBER(MATCH(B1822,'Look Up Values'!$B$2:$B$500,0)),"","Dest. error")),"")</f>
        <v/>
      </c>
      <c r="L1822" s="242" t="str">
        <f>IF(AND(G1822&lt;&gt;0,G1822&lt;&gt;""),IF(C1822="","",IF(AND(ISNUMBER(--LEFT(C1822,FIND(" ",C1822&amp;" ")-1)),OR(LEN(LEFT(C1822,FIND(" ",C1822&amp;" ")-1))=6,LEN(LEFT(C1822,FIND(" ",C1822&amp;" ")-1))=7),OR(ISNUMBER(MATCH(LEFT(C1822,FIND(" ",C1822&amp;" ")-1),'Look Up Values'!$G$2:$G$1000,0)),ISNUMBER(MATCH(LEFT(C1822,FIND(" ",C1822&amp;" ")-1),'Look Up Values'!$AE$2:$AE$2000,0)))),"","EWC error")),"")</f>
        <v/>
      </c>
      <c r="M1822" s="242" t="str" cm="1">
        <f t="array" ref="M1822">IF(AND(G1822&lt;&gt;0,G1822&lt;&gt;""),IF(E1822="","",IF(ISNUMBER(MATCH(SUBSTITUTE(E1822," ",""),SUBSTITUTE('Look Up Values'!$I$2:$I$10," ",""),0)),"","State error")),"")</f>
        <v/>
      </c>
      <c r="N1822" s="242" t="str" cm="1">
        <f t="array" ref="N1822">IF(AND(G1822&lt;&gt;0,G1822&lt;&gt;""),IF(F1822="","",IF(ISNUMBER(MATCH(SUBSTITUTE(F1822," ",""),SUBSTITUTE('Look Up Values'!$W$2:$W$30," ",""),0)),"","D&amp;R error")),"")</f>
        <v/>
      </c>
      <c r="O1822" s="256" t="str">
        <f t="shared" si="57"/>
        <v/>
      </c>
    </row>
    <row r="1823" spans="1:15" ht="15.75">
      <c r="A1823" s="250">
        <v>1816</v>
      </c>
      <c r="B1823" s="208"/>
      <c r="C1823" s="49"/>
      <c r="D1823" s="50"/>
      <c r="E1823" s="50"/>
      <c r="F1823" s="50"/>
      <c r="G1823" s="209"/>
      <c r="H1823" s="48"/>
      <c r="I1823" s="457" t="str">
        <f t="shared" si="56"/>
        <v/>
      </c>
      <c r="J1823" s="241" cm="1">
        <f t="array" ref="J1823">SUMPRODUCT(--(K1823:N1823&lt;&gt;"")) + IF(TRIM(O1823)="",0,LEN(O1823)-LEN(SUBSTITUTE(O1823,",",""))+1)</f>
        <v>0</v>
      </c>
      <c r="K1823" s="242" t="str">
        <f>IF(AND(G1823&lt;&gt;0,G1823&lt;&gt;""),IF(B1823="","",IF(ISNUMBER(MATCH(B1823,'Look Up Values'!$B$2:$B$500,0)),"","Dest. error")),"")</f>
        <v/>
      </c>
      <c r="L1823" s="242" t="str">
        <f>IF(AND(G1823&lt;&gt;0,G1823&lt;&gt;""),IF(C1823="","",IF(AND(ISNUMBER(--LEFT(C1823,FIND(" ",C1823&amp;" ")-1)),OR(LEN(LEFT(C1823,FIND(" ",C1823&amp;" ")-1))=6,LEN(LEFT(C1823,FIND(" ",C1823&amp;" ")-1))=7),OR(ISNUMBER(MATCH(LEFT(C1823,FIND(" ",C1823&amp;" ")-1),'Look Up Values'!$G$2:$G$1000,0)),ISNUMBER(MATCH(LEFT(C1823,FIND(" ",C1823&amp;" ")-1),'Look Up Values'!$AE$2:$AE$2000,0)))),"","EWC error")),"")</f>
        <v/>
      </c>
      <c r="M1823" s="242" t="str" cm="1">
        <f t="array" ref="M1823">IF(AND(G1823&lt;&gt;0,G1823&lt;&gt;""),IF(E1823="","",IF(ISNUMBER(MATCH(SUBSTITUTE(E1823," ",""),SUBSTITUTE('Look Up Values'!$I$2:$I$10," ",""),0)),"","State error")),"")</f>
        <v/>
      </c>
      <c r="N1823" s="242" t="str" cm="1">
        <f t="array" ref="N1823">IF(AND(G1823&lt;&gt;0,G1823&lt;&gt;""),IF(F1823="","",IF(ISNUMBER(MATCH(SUBSTITUTE(F1823," ",""),SUBSTITUTE('Look Up Values'!$W$2:$W$30," ",""),0)),"","D&amp;R error")),"")</f>
        <v/>
      </c>
      <c r="O1823" s="256" t="str">
        <f t="shared" si="57"/>
        <v/>
      </c>
    </row>
    <row r="1824" spans="1:15" ht="15.75">
      <c r="A1824" s="250">
        <v>1817</v>
      </c>
      <c r="B1824" s="208"/>
      <c r="C1824" s="49"/>
      <c r="D1824" s="50"/>
      <c r="E1824" s="50"/>
      <c r="F1824" s="50"/>
      <c r="G1824" s="209"/>
      <c r="H1824" s="48"/>
      <c r="I1824" s="457" t="str">
        <f t="shared" si="56"/>
        <v/>
      </c>
      <c r="J1824" s="241" cm="1">
        <f t="array" ref="J1824">SUMPRODUCT(--(K1824:N1824&lt;&gt;"")) + IF(TRIM(O1824)="",0,LEN(O1824)-LEN(SUBSTITUTE(O1824,",",""))+1)</f>
        <v>0</v>
      </c>
      <c r="K1824" s="242" t="str">
        <f>IF(AND(G1824&lt;&gt;0,G1824&lt;&gt;""),IF(B1824="","",IF(ISNUMBER(MATCH(B1824,'Look Up Values'!$B$2:$B$500,0)),"","Dest. error")),"")</f>
        <v/>
      </c>
      <c r="L1824" s="242" t="str">
        <f>IF(AND(G1824&lt;&gt;0,G1824&lt;&gt;""),IF(C1824="","",IF(AND(ISNUMBER(--LEFT(C1824,FIND(" ",C1824&amp;" ")-1)),OR(LEN(LEFT(C1824,FIND(" ",C1824&amp;" ")-1))=6,LEN(LEFT(C1824,FIND(" ",C1824&amp;" ")-1))=7),OR(ISNUMBER(MATCH(LEFT(C1824,FIND(" ",C1824&amp;" ")-1),'Look Up Values'!$G$2:$G$1000,0)),ISNUMBER(MATCH(LEFT(C1824,FIND(" ",C1824&amp;" ")-1),'Look Up Values'!$AE$2:$AE$2000,0)))),"","EWC error")),"")</f>
        <v/>
      </c>
      <c r="M1824" s="242" t="str" cm="1">
        <f t="array" ref="M1824">IF(AND(G1824&lt;&gt;0,G1824&lt;&gt;""),IF(E1824="","",IF(ISNUMBER(MATCH(SUBSTITUTE(E1824," ",""),SUBSTITUTE('Look Up Values'!$I$2:$I$10," ",""),0)),"","State error")),"")</f>
        <v/>
      </c>
      <c r="N1824" s="242" t="str" cm="1">
        <f t="array" ref="N1824">IF(AND(G1824&lt;&gt;0,G1824&lt;&gt;""),IF(F1824="","",IF(ISNUMBER(MATCH(SUBSTITUTE(F1824," ",""),SUBSTITUTE('Look Up Values'!$W$2:$W$30," ",""),0)),"","D&amp;R error")),"")</f>
        <v/>
      </c>
      <c r="O1824" s="256" t="str">
        <f t="shared" si="57"/>
        <v/>
      </c>
    </row>
    <row r="1825" spans="1:15" ht="15.75">
      <c r="A1825" s="250">
        <v>1818</v>
      </c>
      <c r="B1825" s="208"/>
      <c r="C1825" s="49"/>
      <c r="D1825" s="50"/>
      <c r="E1825" s="50"/>
      <c r="F1825" s="50"/>
      <c r="G1825" s="209"/>
      <c r="H1825" s="48"/>
      <c r="I1825" s="457" t="str">
        <f t="shared" si="56"/>
        <v/>
      </c>
      <c r="J1825" s="241" cm="1">
        <f t="array" ref="J1825">SUMPRODUCT(--(K1825:N1825&lt;&gt;"")) + IF(TRIM(O1825)="",0,LEN(O1825)-LEN(SUBSTITUTE(O1825,",",""))+1)</f>
        <v>0</v>
      </c>
      <c r="K1825" s="242" t="str">
        <f>IF(AND(G1825&lt;&gt;0,G1825&lt;&gt;""),IF(B1825="","",IF(ISNUMBER(MATCH(B1825,'Look Up Values'!$B$2:$B$500,0)),"","Dest. error")),"")</f>
        <v/>
      </c>
      <c r="L1825" s="242" t="str">
        <f>IF(AND(G1825&lt;&gt;0,G1825&lt;&gt;""),IF(C1825="","",IF(AND(ISNUMBER(--LEFT(C1825,FIND(" ",C1825&amp;" ")-1)),OR(LEN(LEFT(C1825,FIND(" ",C1825&amp;" ")-1))=6,LEN(LEFT(C1825,FIND(" ",C1825&amp;" ")-1))=7),OR(ISNUMBER(MATCH(LEFT(C1825,FIND(" ",C1825&amp;" ")-1),'Look Up Values'!$G$2:$G$1000,0)),ISNUMBER(MATCH(LEFT(C1825,FIND(" ",C1825&amp;" ")-1),'Look Up Values'!$AE$2:$AE$2000,0)))),"","EWC error")),"")</f>
        <v/>
      </c>
      <c r="M1825" s="242" t="str" cm="1">
        <f t="array" ref="M1825">IF(AND(G1825&lt;&gt;0,G1825&lt;&gt;""),IF(E1825="","",IF(ISNUMBER(MATCH(SUBSTITUTE(E1825," ",""),SUBSTITUTE('Look Up Values'!$I$2:$I$10," ",""),0)),"","State error")),"")</f>
        <v/>
      </c>
      <c r="N1825" s="242" t="str" cm="1">
        <f t="array" ref="N1825">IF(AND(G1825&lt;&gt;0,G1825&lt;&gt;""),IF(F1825="","",IF(ISNUMBER(MATCH(SUBSTITUTE(F1825," ",""),SUBSTITUTE('Look Up Values'!$W$2:$W$30," ",""),0)),"","D&amp;R error")),"")</f>
        <v/>
      </c>
      <c r="O1825" s="256" t="str">
        <f t="shared" si="57"/>
        <v/>
      </c>
    </row>
    <row r="1826" spans="1:15" ht="15.75">
      <c r="A1826" s="250">
        <v>1819</v>
      </c>
      <c r="B1826" s="208"/>
      <c r="C1826" s="49"/>
      <c r="D1826" s="50"/>
      <c r="E1826" s="50"/>
      <c r="F1826" s="50"/>
      <c r="G1826" s="209"/>
      <c r="H1826" s="48"/>
      <c r="I1826" s="457" t="str">
        <f t="shared" si="56"/>
        <v/>
      </c>
      <c r="J1826" s="241" cm="1">
        <f t="array" ref="J1826">SUMPRODUCT(--(K1826:N1826&lt;&gt;"")) + IF(TRIM(O1826)="",0,LEN(O1826)-LEN(SUBSTITUTE(O1826,",",""))+1)</f>
        <v>0</v>
      </c>
      <c r="K1826" s="242" t="str">
        <f>IF(AND(G1826&lt;&gt;0,G1826&lt;&gt;""),IF(B1826="","",IF(ISNUMBER(MATCH(B1826,'Look Up Values'!$B$2:$B$500,0)),"","Dest. error")),"")</f>
        <v/>
      </c>
      <c r="L1826" s="242" t="str">
        <f>IF(AND(G1826&lt;&gt;0,G1826&lt;&gt;""),IF(C1826="","",IF(AND(ISNUMBER(--LEFT(C1826,FIND(" ",C1826&amp;" ")-1)),OR(LEN(LEFT(C1826,FIND(" ",C1826&amp;" ")-1))=6,LEN(LEFT(C1826,FIND(" ",C1826&amp;" ")-1))=7),OR(ISNUMBER(MATCH(LEFT(C1826,FIND(" ",C1826&amp;" ")-1),'Look Up Values'!$G$2:$G$1000,0)),ISNUMBER(MATCH(LEFT(C1826,FIND(" ",C1826&amp;" ")-1),'Look Up Values'!$AE$2:$AE$2000,0)))),"","EWC error")),"")</f>
        <v/>
      </c>
      <c r="M1826" s="242" t="str" cm="1">
        <f t="array" ref="M1826">IF(AND(G1826&lt;&gt;0,G1826&lt;&gt;""),IF(E1826="","",IF(ISNUMBER(MATCH(SUBSTITUTE(E1826," ",""),SUBSTITUTE('Look Up Values'!$I$2:$I$10," ",""),0)),"","State error")),"")</f>
        <v/>
      </c>
      <c r="N1826" s="242" t="str" cm="1">
        <f t="array" ref="N1826">IF(AND(G1826&lt;&gt;0,G1826&lt;&gt;""),IF(F1826="","",IF(ISNUMBER(MATCH(SUBSTITUTE(F1826," ",""),SUBSTITUTE('Look Up Values'!$W$2:$W$30," ",""),0)),"","D&amp;R error")),"")</f>
        <v/>
      </c>
      <c r="O1826" s="256" t="str">
        <f t="shared" si="57"/>
        <v/>
      </c>
    </row>
    <row r="1827" spans="1:15" ht="15.75">
      <c r="A1827" s="250">
        <v>1820</v>
      </c>
      <c r="B1827" s="208"/>
      <c r="C1827" s="49"/>
      <c r="D1827" s="50"/>
      <c r="E1827" s="50"/>
      <c r="F1827" s="50"/>
      <c r="G1827" s="209"/>
      <c r="H1827" s="48"/>
      <c r="I1827" s="457" t="str">
        <f t="shared" si="56"/>
        <v/>
      </c>
      <c r="J1827" s="241" cm="1">
        <f t="array" ref="J1827">SUMPRODUCT(--(K1827:N1827&lt;&gt;"")) + IF(TRIM(O1827)="",0,LEN(O1827)-LEN(SUBSTITUTE(O1827,",",""))+1)</f>
        <v>0</v>
      </c>
      <c r="K1827" s="242" t="str">
        <f>IF(AND(G1827&lt;&gt;0,G1827&lt;&gt;""),IF(B1827="","",IF(ISNUMBER(MATCH(B1827,'Look Up Values'!$B$2:$B$500,0)),"","Dest. error")),"")</f>
        <v/>
      </c>
      <c r="L1827" s="242" t="str">
        <f>IF(AND(G1827&lt;&gt;0,G1827&lt;&gt;""),IF(C1827="","",IF(AND(ISNUMBER(--LEFT(C1827,FIND(" ",C1827&amp;" ")-1)),OR(LEN(LEFT(C1827,FIND(" ",C1827&amp;" ")-1))=6,LEN(LEFT(C1827,FIND(" ",C1827&amp;" ")-1))=7),OR(ISNUMBER(MATCH(LEFT(C1827,FIND(" ",C1827&amp;" ")-1),'Look Up Values'!$G$2:$G$1000,0)),ISNUMBER(MATCH(LEFT(C1827,FIND(" ",C1827&amp;" ")-1),'Look Up Values'!$AE$2:$AE$2000,0)))),"","EWC error")),"")</f>
        <v/>
      </c>
      <c r="M1827" s="242" t="str" cm="1">
        <f t="array" ref="M1827">IF(AND(G1827&lt;&gt;0,G1827&lt;&gt;""),IF(E1827="","",IF(ISNUMBER(MATCH(SUBSTITUTE(E1827," ",""),SUBSTITUTE('Look Up Values'!$I$2:$I$10," ",""),0)),"","State error")),"")</f>
        <v/>
      </c>
      <c r="N1827" s="242" t="str" cm="1">
        <f t="array" ref="N1827">IF(AND(G1827&lt;&gt;0,G1827&lt;&gt;""),IF(F1827="","",IF(ISNUMBER(MATCH(SUBSTITUTE(F1827," ",""),SUBSTITUTE('Look Up Values'!$W$2:$W$30," ",""),0)),"","D&amp;R error")),"")</f>
        <v/>
      </c>
      <c r="O1827" s="256" t="str">
        <f t="shared" si="57"/>
        <v/>
      </c>
    </row>
    <row r="1828" spans="1:15" ht="15.75">
      <c r="A1828" s="250">
        <v>1821</v>
      </c>
      <c r="B1828" s="208"/>
      <c r="C1828" s="49"/>
      <c r="D1828" s="50"/>
      <c r="E1828" s="50"/>
      <c r="F1828" s="50"/>
      <c r="G1828" s="209"/>
      <c r="H1828" s="48"/>
      <c r="I1828" s="457" t="str">
        <f t="shared" si="56"/>
        <v/>
      </c>
      <c r="J1828" s="241" cm="1">
        <f t="array" ref="J1828">SUMPRODUCT(--(K1828:N1828&lt;&gt;"")) + IF(TRIM(O1828)="",0,LEN(O1828)-LEN(SUBSTITUTE(O1828,",",""))+1)</f>
        <v>0</v>
      </c>
      <c r="K1828" s="242" t="str">
        <f>IF(AND(G1828&lt;&gt;0,G1828&lt;&gt;""),IF(B1828="","",IF(ISNUMBER(MATCH(B1828,'Look Up Values'!$B$2:$B$500,0)),"","Dest. error")),"")</f>
        <v/>
      </c>
      <c r="L1828" s="242" t="str">
        <f>IF(AND(G1828&lt;&gt;0,G1828&lt;&gt;""),IF(C1828="","",IF(AND(ISNUMBER(--LEFT(C1828,FIND(" ",C1828&amp;" ")-1)),OR(LEN(LEFT(C1828,FIND(" ",C1828&amp;" ")-1))=6,LEN(LEFT(C1828,FIND(" ",C1828&amp;" ")-1))=7),OR(ISNUMBER(MATCH(LEFT(C1828,FIND(" ",C1828&amp;" ")-1),'Look Up Values'!$G$2:$G$1000,0)),ISNUMBER(MATCH(LEFT(C1828,FIND(" ",C1828&amp;" ")-1),'Look Up Values'!$AE$2:$AE$2000,0)))),"","EWC error")),"")</f>
        <v/>
      </c>
      <c r="M1828" s="242" t="str" cm="1">
        <f t="array" ref="M1828">IF(AND(G1828&lt;&gt;0,G1828&lt;&gt;""),IF(E1828="","",IF(ISNUMBER(MATCH(SUBSTITUTE(E1828," ",""),SUBSTITUTE('Look Up Values'!$I$2:$I$10," ",""),0)),"","State error")),"")</f>
        <v/>
      </c>
      <c r="N1828" s="242" t="str" cm="1">
        <f t="array" ref="N1828">IF(AND(G1828&lt;&gt;0,G1828&lt;&gt;""),IF(F1828="","",IF(ISNUMBER(MATCH(SUBSTITUTE(F1828," ",""),SUBSTITUTE('Look Up Values'!$W$2:$W$30," ",""),0)),"","D&amp;R error")),"")</f>
        <v/>
      </c>
      <c r="O1828" s="256" t="str">
        <f t="shared" si="57"/>
        <v/>
      </c>
    </row>
    <row r="1829" spans="1:15" ht="15.75">
      <c r="A1829" s="250">
        <v>1822</v>
      </c>
      <c r="B1829" s="208"/>
      <c r="C1829" s="49"/>
      <c r="D1829" s="50"/>
      <c r="E1829" s="50"/>
      <c r="F1829" s="50"/>
      <c r="G1829" s="209"/>
      <c r="H1829" s="48"/>
      <c r="I1829" s="457" t="str">
        <f t="shared" si="56"/>
        <v/>
      </c>
      <c r="J1829" s="241" cm="1">
        <f t="array" ref="J1829">SUMPRODUCT(--(K1829:N1829&lt;&gt;"")) + IF(TRIM(O1829)="",0,LEN(O1829)-LEN(SUBSTITUTE(O1829,",",""))+1)</f>
        <v>0</v>
      </c>
      <c r="K1829" s="242" t="str">
        <f>IF(AND(G1829&lt;&gt;0,G1829&lt;&gt;""),IF(B1829="","",IF(ISNUMBER(MATCH(B1829,'Look Up Values'!$B$2:$B$500,0)),"","Dest. error")),"")</f>
        <v/>
      </c>
      <c r="L1829" s="242" t="str">
        <f>IF(AND(G1829&lt;&gt;0,G1829&lt;&gt;""),IF(C1829="","",IF(AND(ISNUMBER(--LEFT(C1829,FIND(" ",C1829&amp;" ")-1)),OR(LEN(LEFT(C1829,FIND(" ",C1829&amp;" ")-1))=6,LEN(LEFT(C1829,FIND(" ",C1829&amp;" ")-1))=7),OR(ISNUMBER(MATCH(LEFT(C1829,FIND(" ",C1829&amp;" ")-1),'Look Up Values'!$G$2:$G$1000,0)),ISNUMBER(MATCH(LEFT(C1829,FIND(" ",C1829&amp;" ")-1),'Look Up Values'!$AE$2:$AE$2000,0)))),"","EWC error")),"")</f>
        <v/>
      </c>
      <c r="M1829" s="242" t="str" cm="1">
        <f t="array" ref="M1829">IF(AND(G1829&lt;&gt;0,G1829&lt;&gt;""),IF(E1829="","",IF(ISNUMBER(MATCH(SUBSTITUTE(E1829," ",""),SUBSTITUTE('Look Up Values'!$I$2:$I$10," ",""),0)),"","State error")),"")</f>
        <v/>
      </c>
      <c r="N1829" s="242" t="str" cm="1">
        <f t="array" ref="N1829">IF(AND(G1829&lt;&gt;0,G1829&lt;&gt;""),IF(F1829="","",IF(ISNUMBER(MATCH(SUBSTITUTE(F1829," ",""),SUBSTITUTE('Look Up Values'!$W$2:$W$30," ",""),0)),"","D&amp;R error")),"")</f>
        <v/>
      </c>
      <c r="O1829" s="256" t="str">
        <f t="shared" si="57"/>
        <v/>
      </c>
    </row>
    <row r="1830" spans="1:15" ht="15.75">
      <c r="A1830" s="250">
        <v>1823</v>
      </c>
      <c r="B1830" s="208"/>
      <c r="C1830" s="49"/>
      <c r="D1830" s="50"/>
      <c r="E1830" s="50"/>
      <c r="F1830" s="50"/>
      <c r="G1830" s="209"/>
      <c r="H1830" s="48"/>
      <c r="I1830" s="457" t="str">
        <f t="shared" si="56"/>
        <v/>
      </c>
      <c r="J1830" s="241" cm="1">
        <f t="array" ref="J1830">SUMPRODUCT(--(K1830:N1830&lt;&gt;"")) + IF(TRIM(O1830)="",0,LEN(O1830)-LEN(SUBSTITUTE(O1830,",",""))+1)</f>
        <v>0</v>
      </c>
      <c r="K1830" s="242" t="str">
        <f>IF(AND(G1830&lt;&gt;0,G1830&lt;&gt;""),IF(B1830="","",IF(ISNUMBER(MATCH(B1830,'Look Up Values'!$B$2:$B$500,0)),"","Dest. error")),"")</f>
        <v/>
      </c>
      <c r="L1830" s="242" t="str">
        <f>IF(AND(G1830&lt;&gt;0,G1830&lt;&gt;""),IF(C1830="","",IF(AND(ISNUMBER(--LEFT(C1830,FIND(" ",C1830&amp;" ")-1)),OR(LEN(LEFT(C1830,FIND(" ",C1830&amp;" ")-1))=6,LEN(LEFT(C1830,FIND(" ",C1830&amp;" ")-1))=7),OR(ISNUMBER(MATCH(LEFT(C1830,FIND(" ",C1830&amp;" ")-1),'Look Up Values'!$G$2:$G$1000,0)),ISNUMBER(MATCH(LEFT(C1830,FIND(" ",C1830&amp;" ")-1),'Look Up Values'!$AE$2:$AE$2000,0)))),"","EWC error")),"")</f>
        <v/>
      </c>
      <c r="M1830" s="242" t="str" cm="1">
        <f t="array" ref="M1830">IF(AND(G1830&lt;&gt;0,G1830&lt;&gt;""),IF(E1830="","",IF(ISNUMBER(MATCH(SUBSTITUTE(E1830," ",""),SUBSTITUTE('Look Up Values'!$I$2:$I$10," ",""),0)),"","State error")),"")</f>
        <v/>
      </c>
      <c r="N1830" s="242" t="str" cm="1">
        <f t="array" ref="N1830">IF(AND(G1830&lt;&gt;0,G1830&lt;&gt;""),IF(F1830="","",IF(ISNUMBER(MATCH(SUBSTITUTE(F1830," ",""),SUBSTITUTE('Look Up Values'!$W$2:$W$30," ",""),0)),"","D&amp;R error")),"")</f>
        <v/>
      </c>
      <c r="O1830" s="256" t="str">
        <f t="shared" si="57"/>
        <v/>
      </c>
    </row>
    <row r="1831" spans="1:15" ht="15.75">
      <c r="A1831" s="250">
        <v>1824</v>
      </c>
      <c r="B1831" s="208"/>
      <c r="C1831" s="49"/>
      <c r="D1831" s="50"/>
      <c r="E1831" s="50"/>
      <c r="F1831" s="50"/>
      <c r="G1831" s="209"/>
      <c r="H1831" s="48"/>
      <c r="I1831" s="457" t="str">
        <f t="shared" si="56"/>
        <v/>
      </c>
      <c r="J1831" s="241" cm="1">
        <f t="array" ref="J1831">SUMPRODUCT(--(K1831:N1831&lt;&gt;"")) + IF(TRIM(O1831)="",0,LEN(O1831)-LEN(SUBSTITUTE(O1831,",",""))+1)</f>
        <v>0</v>
      </c>
      <c r="K1831" s="242" t="str">
        <f>IF(AND(G1831&lt;&gt;0,G1831&lt;&gt;""),IF(B1831="","",IF(ISNUMBER(MATCH(B1831,'Look Up Values'!$B$2:$B$500,0)),"","Dest. error")),"")</f>
        <v/>
      </c>
      <c r="L1831" s="242" t="str">
        <f>IF(AND(G1831&lt;&gt;0,G1831&lt;&gt;""),IF(C1831="","",IF(AND(ISNUMBER(--LEFT(C1831,FIND(" ",C1831&amp;" ")-1)),OR(LEN(LEFT(C1831,FIND(" ",C1831&amp;" ")-1))=6,LEN(LEFT(C1831,FIND(" ",C1831&amp;" ")-1))=7),OR(ISNUMBER(MATCH(LEFT(C1831,FIND(" ",C1831&amp;" ")-1),'Look Up Values'!$G$2:$G$1000,0)),ISNUMBER(MATCH(LEFT(C1831,FIND(" ",C1831&amp;" ")-1),'Look Up Values'!$AE$2:$AE$2000,0)))),"","EWC error")),"")</f>
        <v/>
      </c>
      <c r="M1831" s="242" t="str" cm="1">
        <f t="array" ref="M1831">IF(AND(G1831&lt;&gt;0,G1831&lt;&gt;""),IF(E1831="","",IF(ISNUMBER(MATCH(SUBSTITUTE(E1831," ",""),SUBSTITUTE('Look Up Values'!$I$2:$I$10," ",""),0)),"","State error")),"")</f>
        <v/>
      </c>
      <c r="N1831" s="242" t="str" cm="1">
        <f t="array" ref="N1831">IF(AND(G1831&lt;&gt;0,G1831&lt;&gt;""),IF(F1831="","",IF(ISNUMBER(MATCH(SUBSTITUTE(F1831," ",""),SUBSTITUTE('Look Up Values'!$W$2:$W$30," ",""),0)),"","D&amp;R error")),"")</f>
        <v/>
      </c>
      <c r="O1831" s="256" t="str">
        <f t="shared" si="57"/>
        <v/>
      </c>
    </row>
    <row r="1832" spans="1:15" ht="15.75">
      <c r="A1832" s="250">
        <v>1825</v>
      </c>
      <c r="B1832" s="208"/>
      <c r="C1832" s="49"/>
      <c r="D1832" s="50"/>
      <c r="E1832" s="50"/>
      <c r="F1832" s="50"/>
      <c r="G1832" s="209"/>
      <c r="H1832" s="48"/>
      <c r="I1832" s="457" t="str">
        <f t="shared" si="56"/>
        <v/>
      </c>
      <c r="J1832" s="241" cm="1">
        <f t="array" ref="J1832">SUMPRODUCT(--(K1832:N1832&lt;&gt;"")) + IF(TRIM(O1832)="",0,LEN(O1832)-LEN(SUBSTITUTE(O1832,",",""))+1)</f>
        <v>0</v>
      </c>
      <c r="K1832" s="242" t="str">
        <f>IF(AND(G1832&lt;&gt;0,G1832&lt;&gt;""),IF(B1832="","",IF(ISNUMBER(MATCH(B1832,'Look Up Values'!$B$2:$B$500,0)),"","Dest. error")),"")</f>
        <v/>
      </c>
      <c r="L1832" s="242" t="str">
        <f>IF(AND(G1832&lt;&gt;0,G1832&lt;&gt;""),IF(C1832="","",IF(AND(ISNUMBER(--LEFT(C1832,FIND(" ",C1832&amp;" ")-1)),OR(LEN(LEFT(C1832,FIND(" ",C1832&amp;" ")-1))=6,LEN(LEFT(C1832,FIND(" ",C1832&amp;" ")-1))=7),OR(ISNUMBER(MATCH(LEFT(C1832,FIND(" ",C1832&amp;" ")-1),'Look Up Values'!$G$2:$G$1000,0)),ISNUMBER(MATCH(LEFT(C1832,FIND(" ",C1832&amp;" ")-1),'Look Up Values'!$AE$2:$AE$2000,0)))),"","EWC error")),"")</f>
        <v/>
      </c>
      <c r="M1832" s="242" t="str" cm="1">
        <f t="array" ref="M1832">IF(AND(G1832&lt;&gt;0,G1832&lt;&gt;""),IF(E1832="","",IF(ISNUMBER(MATCH(SUBSTITUTE(E1832," ",""),SUBSTITUTE('Look Up Values'!$I$2:$I$10," ",""),0)),"","State error")),"")</f>
        <v/>
      </c>
      <c r="N1832" s="242" t="str" cm="1">
        <f t="array" ref="N1832">IF(AND(G1832&lt;&gt;0,G1832&lt;&gt;""),IF(F1832="","",IF(ISNUMBER(MATCH(SUBSTITUTE(F1832," ",""),SUBSTITUTE('Look Up Values'!$W$2:$W$30," ",""),0)),"","D&amp;R error")),"")</f>
        <v/>
      </c>
      <c r="O1832" s="256" t="str">
        <f t="shared" si="57"/>
        <v/>
      </c>
    </row>
    <row r="1833" spans="1:15" ht="15.75">
      <c r="A1833" s="250">
        <v>1826</v>
      </c>
      <c r="B1833" s="208"/>
      <c r="C1833" s="49"/>
      <c r="D1833" s="50"/>
      <c r="E1833" s="50"/>
      <c r="F1833" s="50"/>
      <c r="G1833" s="209"/>
      <c r="H1833" s="48"/>
      <c r="I1833" s="457" t="str">
        <f t="shared" si="56"/>
        <v/>
      </c>
      <c r="J1833" s="241" cm="1">
        <f t="array" ref="J1833">SUMPRODUCT(--(K1833:N1833&lt;&gt;"")) + IF(TRIM(O1833)="",0,LEN(O1833)-LEN(SUBSTITUTE(O1833,",",""))+1)</f>
        <v>0</v>
      </c>
      <c r="K1833" s="242" t="str">
        <f>IF(AND(G1833&lt;&gt;0,G1833&lt;&gt;""),IF(B1833="","",IF(ISNUMBER(MATCH(B1833,'Look Up Values'!$B$2:$B$500,0)),"","Dest. error")),"")</f>
        <v/>
      </c>
      <c r="L1833" s="242" t="str">
        <f>IF(AND(G1833&lt;&gt;0,G1833&lt;&gt;""),IF(C1833="","",IF(AND(ISNUMBER(--LEFT(C1833,FIND(" ",C1833&amp;" ")-1)),OR(LEN(LEFT(C1833,FIND(" ",C1833&amp;" ")-1))=6,LEN(LEFT(C1833,FIND(" ",C1833&amp;" ")-1))=7),OR(ISNUMBER(MATCH(LEFT(C1833,FIND(" ",C1833&amp;" ")-1),'Look Up Values'!$G$2:$G$1000,0)),ISNUMBER(MATCH(LEFT(C1833,FIND(" ",C1833&amp;" ")-1),'Look Up Values'!$AE$2:$AE$2000,0)))),"","EWC error")),"")</f>
        <v/>
      </c>
      <c r="M1833" s="242" t="str" cm="1">
        <f t="array" ref="M1833">IF(AND(G1833&lt;&gt;0,G1833&lt;&gt;""),IF(E1833="","",IF(ISNUMBER(MATCH(SUBSTITUTE(E1833," ",""),SUBSTITUTE('Look Up Values'!$I$2:$I$10," ",""),0)),"","State error")),"")</f>
        <v/>
      </c>
      <c r="N1833" s="242" t="str" cm="1">
        <f t="array" ref="N1833">IF(AND(G1833&lt;&gt;0,G1833&lt;&gt;""),IF(F1833="","",IF(ISNUMBER(MATCH(SUBSTITUTE(F1833," ",""),SUBSTITUTE('Look Up Values'!$W$2:$W$30," ",""),0)),"","D&amp;R error")),"")</f>
        <v/>
      </c>
      <c r="O1833" s="256" t="str">
        <f t="shared" si="57"/>
        <v/>
      </c>
    </row>
    <row r="1834" spans="1:15" ht="15.75">
      <c r="A1834" s="250">
        <v>1827</v>
      </c>
      <c r="B1834" s="208"/>
      <c r="C1834" s="49"/>
      <c r="D1834" s="50"/>
      <c r="E1834" s="50"/>
      <c r="F1834" s="50"/>
      <c r="G1834" s="209"/>
      <c r="H1834" s="48"/>
      <c r="I1834" s="457" t="str">
        <f t="shared" si="56"/>
        <v/>
      </c>
      <c r="J1834" s="241" cm="1">
        <f t="array" ref="J1834">SUMPRODUCT(--(K1834:N1834&lt;&gt;"")) + IF(TRIM(O1834)="",0,LEN(O1834)-LEN(SUBSTITUTE(O1834,",",""))+1)</f>
        <v>0</v>
      </c>
      <c r="K1834" s="242" t="str">
        <f>IF(AND(G1834&lt;&gt;0,G1834&lt;&gt;""),IF(B1834="","",IF(ISNUMBER(MATCH(B1834,'Look Up Values'!$B$2:$B$500,0)),"","Dest. error")),"")</f>
        <v/>
      </c>
      <c r="L1834" s="242" t="str">
        <f>IF(AND(G1834&lt;&gt;0,G1834&lt;&gt;""),IF(C1834="","",IF(AND(ISNUMBER(--LEFT(C1834,FIND(" ",C1834&amp;" ")-1)),OR(LEN(LEFT(C1834,FIND(" ",C1834&amp;" ")-1))=6,LEN(LEFT(C1834,FIND(" ",C1834&amp;" ")-1))=7),OR(ISNUMBER(MATCH(LEFT(C1834,FIND(" ",C1834&amp;" ")-1),'Look Up Values'!$G$2:$G$1000,0)),ISNUMBER(MATCH(LEFT(C1834,FIND(" ",C1834&amp;" ")-1),'Look Up Values'!$AE$2:$AE$2000,0)))),"","EWC error")),"")</f>
        <v/>
      </c>
      <c r="M1834" s="242" t="str" cm="1">
        <f t="array" ref="M1834">IF(AND(G1834&lt;&gt;0,G1834&lt;&gt;""),IF(E1834="","",IF(ISNUMBER(MATCH(SUBSTITUTE(E1834," ",""),SUBSTITUTE('Look Up Values'!$I$2:$I$10," ",""),0)),"","State error")),"")</f>
        <v/>
      </c>
      <c r="N1834" s="242" t="str" cm="1">
        <f t="array" ref="N1834">IF(AND(G1834&lt;&gt;0,G1834&lt;&gt;""),IF(F1834="","",IF(ISNUMBER(MATCH(SUBSTITUTE(F1834," ",""),SUBSTITUTE('Look Up Values'!$W$2:$W$30," ",""),0)),"","D&amp;R error")),"")</f>
        <v/>
      </c>
      <c r="O1834" s="256" t="str">
        <f t="shared" si="57"/>
        <v/>
      </c>
    </row>
    <row r="1835" spans="1:15" ht="15.75">
      <c r="A1835" s="250">
        <v>1828</v>
      </c>
      <c r="B1835" s="208"/>
      <c r="C1835" s="49"/>
      <c r="D1835" s="50"/>
      <c r="E1835" s="50"/>
      <c r="F1835" s="50"/>
      <c r="G1835" s="209"/>
      <c r="H1835" s="48"/>
      <c r="I1835" s="457" t="str">
        <f t="shared" si="56"/>
        <v/>
      </c>
      <c r="J1835" s="241" cm="1">
        <f t="array" ref="J1835">SUMPRODUCT(--(K1835:N1835&lt;&gt;"")) + IF(TRIM(O1835)="",0,LEN(O1835)-LEN(SUBSTITUTE(O1835,",",""))+1)</f>
        <v>0</v>
      </c>
      <c r="K1835" s="242" t="str">
        <f>IF(AND(G1835&lt;&gt;0,G1835&lt;&gt;""),IF(B1835="","",IF(ISNUMBER(MATCH(B1835,'Look Up Values'!$B$2:$B$500,0)),"","Dest. error")),"")</f>
        <v/>
      </c>
      <c r="L1835" s="242" t="str">
        <f>IF(AND(G1835&lt;&gt;0,G1835&lt;&gt;""),IF(C1835="","",IF(AND(ISNUMBER(--LEFT(C1835,FIND(" ",C1835&amp;" ")-1)),OR(LEN(LEFT(C1835,FIND(" ",C1835&amp;" ")-1))=6,LEN(LEFT(C1835,FIND(" ",C1835&amp;" ")-1))=7),OR(ISNUMBER(MATCH(LEFT(C1835,FIND(" ",C1835&amp;" ")-1),'Look Up Values'!$G$2:$G$1000,0)),ISNUMBER(MATCH(LEFT(C1835,FIND(" ",C1835&amp;" ")-1),'Look Up Values'!$AE$2:$AE$2000,0)))),"","EWC error")),"")</f>
        <v/>
      </c>
      <c r="M1835" s="242" t="str" cm="1">
        <f t="array" ref="M1835">IF(AND(G1835&lt;&gt;0,G1835&lt;&gt;""),IF(E1835="","",IF(ISNUMBER(MATCH(SUBSTITUTE(E1835," ",""),SUBSTITUTE('Look Up Values'!$I$2:$I$10," ",""),0)),"","State error")),"")</f>
        <v/>
      </c>
      <c r="N1835" s="242" t="str" cm="1">
        <f t="array" ref="N1835">IF(AND(G1835&lt;&gt;0,G1835&lt;&gt;""),IF(F1835="","",IF(ISNUMBER(MATCH(SUBSTITUTE(F1835," ",""),SUBSTITUTE('Look Up Values'!$W$2:$W$30," ",""),0)),"","D&amp;R error")),"")</f>
        <v/>
      </c>
      <c r="O1835" s="256" t="str">
        <f t="shared" si="57"/>
        <v/>
      </c>
    </row>
    <row r="1836" spans="1:15" ht="15.75">
      <c r="A1836" s="250">
        <v>1829</v>
      </c>
      <c r="B1836" s="208"/>
      <c r="C1836" s="49"/>
      <c r="D1836" s="50"/>
      <c r="E1836" s="50"/>
      <c r="F1836" s="50"/>
      <c r="G1836" s="209"/>
      <c r="H1836" s="48"/>
      <c r="I1836" s="457" t="str">
        <f t="shared" si="56"/>
        <v/>
      </c>
      <c r="J1836" s="241" cm="1">
        <f t="array" ref="J1836">SUMPRODUCT(--(K1836:N1836&lt;&gt;"")) + IF(TRIM(O1836)="",0,LEN(O1836)-LEN(SUBSTITUTE(O1836,",",""))+1)</f>
        <v>0</v>
      </c>
      <c r="K1836" s="242" t="str">
        <f>IF(AND(G1836&lt;&gt;0,G1836&lt;&gt;""),IF(B1836="","",IF(ISNUMBER(MATCH(B1836,'Look Up Values'!$B$2:$B$500,0)),"","Dest. error")),"")</f>
        <v/>
      </c>
      <c r="L1836" s="242" t="str">
        <f>IF(AND(G1836&lt;&gt;0,G1836&lt;&gt;""),IF(C1836="","",IF(AND(ISNUMBER(--LEFT(C1836,FIND(" ",C1836&amp;" ")-1)),OR(LEN(LEFT(C1836,FIND(" ",C1836&amp;" ")-1))=6,LEN(LEFT(C1836,FIND(" ",C1836&amp;" ")-1))=7),OR(ISNUMBER(MATCH(LEFT(C1836,FIND(" ",C1836&amp;" ")-1),'Look Up Values'!$G$2:$G$1000,0)),ISNUMBER(MATCH(LEFT(C1836,FIND(" ",C1836&amp;" ")-1),'Look Up Values'!$AE$2:$AE$2000,0)))),"","EWC error")),"")</f>
        <v/>
      </c>
      <c r="M1836" s="242" t="str" cm="1">
        <f t="array" ref="M1836">IF(AND(G1836&lt;&gt;0,G1836&lt;&gt;""),IF(E1836="","",IF(ISNUMBER(MATCH(SUBSTITUTE(E1836," ",""),SUBSTITUTE('Look Up Values'!$I$2:$I$10," ",""),0)),"","State error")),"")</f>
        <v/>
      </c>
      <c r="N1836" s="242" t="str" cm="1">
        <f t="array" ref="N1836">IF(AND(G1836&lt;&gt;0,G1836&lt;&gt;""),IF(F1836="","",IF(ISNUMBER(MATCH(SUBSTITUTE(F1836," ",""),SUBSTITUTE('Look Up Values'!$W$2:$W$30," ",""),0)),"","D&amp;R error")),"")</f>
        <v/>
      </c>
      <c r="O1836" s="256" t="str">
        <f t="shared" si="57"/>
        <v/>
      </c>
    </row>
    <row r="1837" spans="1:15" ht="15.75">
      <c r="A1837" s="250">
        <v>1830</v>
      </c>
      <c r="B1837" s="208"/>
      <c r="C1837" s="49"/>
      <c r="D1837" s="50"/>
      <c r="E1837" s="50"/>
      <c r="F1837" s="50"/>
      <c r="G1837" s="209"/>
      <c r="H1837" s="48"/>
      <c r="I1837" s="457" t="str">
        <f t="shared" si="56"/>
        <v/>
      </c>
      <c r="J1837" s="241" cm="1">
        <f t="array" ref="J1837">SUMPRODUCT(--(K1837:N1837&lt;&gt;"")) + IF(TRIM(O1837)="",0,LEN(O1837)-LEN(SUBSTITUTE(O1837,",",""))+1)</f>
        <v>0</v>
      </c>
      <c r="K1837" s="242" t="str">
        <f>IF(AND(G1837&lt;&gt;0,G1837&lt;&gt;""),IF(B1837="","",IF(ISNUMBER(MATCH(B1837,'Look Up Values'!$B$2:$B$500,0)),"","Dest. error")),"")</f>
        <v/>
      </c>
      <c r="L1837" s="242" t="str">
        <f>IF(AND(G1837&lt;&gt;0,G1837&lt;&gt;""),IF(C1837="","",IF(AND(ISNUMBER(--LEFT(C1837,FIND(" ",C1837&amp;" ")-1)),OR(LEN(LEFT(C1837,FIND(" ",C1837&amp;" ")-1))=6,LEN(LEFT(C1837,FIND(" ",C1837&amp;" ")-1))=7),OR(ISNUMBER(MATCH(LEFT(C1837,FIND(" ",C1837&amp;" ")-1),'Look Up Values'!$G$2:$G$1000,0)),ISNUMBER(MATCH(LEFT(C1837,FIND(" ",C1837&amp;" ")-1),'Look Up Values'!$AE$2:$AE$2000,0)))),"","EWC error")),"")</f>
        <v/>
      </c>
      <c r="M1837" s="242" t="str" cm="1">
        <f t="array" ref="M1837">IF(AND(G1837&lt;&gt;0,G1837&lt;&gt;""),IF(E1837="","",IF(ISNUMBER(MATCH(SUBSTITUTE(E1837," ",""),SUBSTITUTE('Look Up Values'!$I$2:$I$10," ",""),0)),"","State error")),"")</f>
        <v/>
      </c>
      <c r="N1837" s="242" t="str" cm="1">
        <f t="array" ref="N1837">IF(AND(G1837&lt;&gt;0,G1837&lt;&gt;""),IF(F1837="","",IF(ISNUMBER(MATCH(SUBSTITUTE(F1837," ",""),SUBSTITUTE('Look Up Values'!$W$2:$W$30," ",""),0)),"","D&amp;R error")),"")</f>
        <v/>
      </c>
      <c r="O1837" s="256" t="str">
        <f t="shared" si="57"/>
        <v/>
      </c>
    </row>
    <row r="1838" spans="1:15" ht="15.75">
      <c r="A1838" s="250">
        <v>1831</v>
      </c>
      <c r="B1838" s="208"/>
      <c r="C1838" s="49"/>
      <c r="D1838" s="50"/>
      <c r="E1838" s="50"/>
      <c r="F1838" s="50"/>
      <c r="G1838" s="209"/>
      <c r="H1838" s="48"/>
      <c r="I1838" s="457" t="str">
        <f t="shared" si="56"/>
        <v/>
      </c>
      <c r="J1838" s="241" cm="1">
        <f t="array" ref="J1838">SUMPRODUCT(--(K1838:N1838&lt;&gt;"")) + IF(TRIM(O1838)="",0,LEN(O1838)-LEN(SUBSTITUTE(O1838,",",""))+1)</f>
        <v>0</v>
      </c>
      <c r="K1838" s="242" t="str">
        <f>IF(AND(G1838&lt;&gt;0,G1838&lt;&gt;""),IF(B1838="","",IF(ISNUMBER(MATCH(B1838,'Look Up Values'!$B$2:$B$500,0)),"","Dest. error")),"")</f>
        <v/>
      </c>
      <c r="L1838" s="242" t="str">
        <f>IF(AND(G1838&lt;&gt;0,G1838&lt;&gt;""),IF(C1838="","",IF(AND(ISNUMBER(--LEFT(C1838,FIND(" ",C1838&amp;" ")-1)),OR(LEN(LEFT(C1838,FIND(" ",C1838&amp;" ")-1))=6,LEN(LEFT(C1838,FIND(" ",C1838&amp;" ")-1))=7),OR(ISNUMBER(MATCH(LEFT(C1838,FIND(" ",C1838&amp;" ")-1),'Look Up Values'!$G$2:$G$1000,0)),ISNUMBER(MATCH(LEFT(C1838,FIND(" ",C1838&amp;" ")-1),'Look Up Values'!$AE$2:$AE$2000,0)))),"","EWC error")),"")</f>
        <v/>
      </c>
      <c r="M1838" s="242" t="str" cm="1">
        <f t="array" ref="M1838">IF(AND(G1838&lt;&gt;0,G1838&lt;&gt;""),IF(E1838="","",IF(ISNUMBER(MATCH(SUBSTITUTE(E1838," ",""),SUBSTITUTE('Look Up Values'!$I$2:$I$10," ",""),0)),"","State error")),"")</f>
        <v/>
      </c>
      <c r="N1838" s="242" t="str" cm="1">
        <f t="array" ref="N1838">IF(AND(G1838&lt;&gt;0,G1838&lt;&gt;""),IF(F1838="","",IF(ISNUMBER(MATCH(SUBSTITUTE(F1838," ",""),SUBSTITUTE('Look Up Values'!$W$2:$W$30," ",""),0)),"","D&amp;R error")),"")</f>
        <v/>
      </c>
      <c r="O1838" s="256" t="str">
        <f t="shared" si="57"/>
        <v/>
      </c>
    </row>
    <row r="1839" spans="1:15" ht="15.75">
      <c r="A1839" s="250">
        <v>1832</v>
      </c>
      <c r="B1839" s="208"/>
      <c r="C1839" s="49"/>
      <c r="D1839" s="50"/>
      <c r="E1839" s="50"/>
      <c r="F1839" s="50"/>
      <c r="G1839" s="209"/>
      <c r="H1839" s="48"/>
      <c r="I1839" s="457" t="str">
        <f t="shared" si="56"/>
        <v/>
      </c>
      <c r="J1839" s="241" cm="1">
        <f t="array" ref="J1839">SUMPRODUCT(--(K1839:N1839&lt;&gt;"")) + IF(TRIM(O1839)="",0,LEN(O1839)-LEN(SUBSTITUTE(O1839,",",""))+1)</f>
        <v>0</v>
      </c>
      <c r="K1839" s="242" t="str">
        <f>IF(AND(G1839&lt;&gt;0,G1839&lt;&gt;""),IF(B1839="","",IF(ISNUMBER(MATCH(B1839,'Look Up Values'!$B$2:$B$500,0)),"","Dest. error")),"")</f>
        <v/>
      </c>
      <c r="L1839" s="242" t="str">
        <f>IF(AND(G1839&lt;&gt;0,G1839&lt;&gt;""),IF(C1839="","",IF(AND(ISNUMBER(--LEFT(C1839,FIND(" ",C1839&amp;" ")-1)),OR(LEN(LEFT(C1839,FIND(" ",C1839&amp;" ")-1))=6,LEN(LEFT(C1839,FIND(" ",C1839&amp;" ")-1))=7),OR(ISNUMBER(MATCH(LEFT(C1839,FIND(" ",C1839&amp;" ")-1),'Look Up Values'!$G$2:$G$1000,0)),ISNUMBER(MATCH(LEFT(C1839,FIND(" ",C1839&amp;" ")-1),'Look Up Values'!$AE$2:$AE$2000,0)))),"","EWC error")),"")</f>
        <v/>
      </c>
      <c r="M1839" s="242" t="str" cm="1">
        <f t="array" ref="M1839">IF(AND(G1839&lt;&gt;0,G1839&lt;&gt;""),IF(E1839="","",IF(ISNUMBER(MATCH(SUBSTITUTE(E1839," ",""),SUBSTITUTE('Look Up Values'!$I$2:$I$10," ",""),0)),"","State error")),"")</f>
        <v/>
      </c>
      <c r="N1839" s="242" t="str" cm="1">
        <f t="array" ref="N1839">IF(AND(G1839&lt;&gt;0,G1839&lt;&gt;""),IF(F1839="","",IF(ISNUMBER(MATCH(SUBSTITUTE(F1839," ",""),SUBSTITUTE('Look Up Values'!$W$2:$W$30," ",""),0)),"","D&amp;R error")),"")</f>
        <v/>
      </c>
      <c r="O1839" s="256" t="str">
        <f t="shared" si="57"/>
        <v/>
      </c>
    </row>
    <row r="1840" spans="1:15" ht="15.75">
      <c r="A1840" s="250">
        <v>1833</v>
      </c>
      <c r="B1840" s="208"/>
      <c r="C1840" s="49"/>
      <c r="D1840" s="50"/>
      <c r="E1840" s="50"/>
      <c r="F1840" s="50"/>
      <c r="G1840" s="209"/>
      <c r="H1840" s="48"/>
      <c r="I1840" s="457" t="str">
        <f t="shared" si="56"/>
        <v/>
      </c>
      <c r="J1840" s="241" cm="1">
        <f t="array" ref="J1840">SUMPRODUCT(--(K1840:N1840&lt;&gt;"")) + IF(TRIM(O1840)="",0,LEN(O1840)-LEN(SUBSTITUTE(O1840,",",""))+1)</f>
        <v>0</v>
      </c>
      <c r="K1840" s="242" t="str">
        <f>IF(AND(G1840&lt;&gt;0,G1840&lt;&gt;""),IF(B1840="","",IF(ISNUMBER(MATCH(B1840,'Look Up Values'!$B$2:$B$500,0)),"","Dest. error")),"")</f>
        <v/>
      </c>
      <c r="L1840" s="242" t="str">
        <f>IF(AND(G1840&lt;&gt;0,G1840&lt;&gt;""),IF(C1840="","",IF(AND(ISNUMBER(--LEFT(C1840,FIND(" ",C1840&amp;" ")-1)),OR(LEN(LEFT(C1840,FIND(" ",C1840&amp;" ")-1))=6,LEN(LEFT(C1840,FIND(" ",C1840&amp;" ")-1))=7),OR(ISNUMBER(MATCH(LEFT(C1840,FIND(" ",C1840&amp;" ")-1),'Look Up Values'!$G$2:$G$1000,0)),ISNUMBER(MATCH(LEFT(C1840,FIND(" ",C1840&amp;" ")-1),'Look Up Values'!$AE$2:$AE$2000,0)))),"","EWC error")),"")</f>
        <v/>
      </c>
      <c r="M1840" s="242" t="str" cm="1">
        <f t="array" ref="M1840">IF(AND(G1840&lt;&gt;0,G1840&lt;&gt;""),IF(E1840="","",IF(ISNUMBER(MATCH(SUBSTITUTE(E1840," ",""),SUBSTITUTE('Look Up Values'!$I$2:$I$10," ",""),0)),"","State error")),"")</f>
        <v/>
      </c>
      <c r="N1840" s="242" t="str" cm="1">
        <f t="array" ref="N1840">IF(AND(G1840&lt;&gt;0,G1840&lt;&gt;""),IF(F1840="","",IF(ISNUMBER(MATCH(SUBSTITUTE(F1840," ",""),SUBSTITUTE('Look Up Values'!$W$2:$W$30," ",""),0)),"","D&amp;R error")),"")</f>
        <v/>
      </c>
      <c r="O1840" s="256" t="str">
        <f t="shared" si="57"/>
        <v/>
      </c>
    </row>
    <row r="1841" spans="1:15" ht="15.75">
      <c r="A1841" s="250">
        <v>1834</v>
      </c>
      <c r="B1841" s="208"/>
      <c r="C1841" s="49"/>
      <c r="D1841" s="50"/>
      <c r="E1841" s="50"/>
      <c r="F1841" s="50"/>
      <c r="G1841" s="209"/>
      <c r="H1841" s="48"/>
      <c r="I1841" s="457" t="str">
        <f t="shared" si="56"/>
        <v/>
      </c>
      <c r="J1841" s="241" cm="1">
        <f t="array" ref="J1841">SUMPRODUCT(--(K1841:N1841&lt;&gt;"")) + IF(TRIM(O1841)="",0,LEN(O1841)-LEN(SUBSTITUTE(O1841,",",""))+1)</f>
        <v>0</v>
      </c>
      <c r="K1841" s="242" t="str">
        <f>IF(AND(G1841&lt;&gt;0,G1841&lt;&gt;""),IF(B1841="","",IF(ISNUMBER(MATCH(B1841,'Look Up Values'!$B$2:$B$500,0)),"","Dest. error")),"")</f>
        <v/>
      </c>
      <c r="L1841" s="242" t="str">
        <f>IF(AND(G1841&lt;&gt;0,G1841&lt;&gt;""),IF(C1841="","",IF(AND(ISNUMBER(--LEFT(C1841,FIND(" ",C1841&amp;" ")-1)),OR(LEN(LEFT(C1841,FIND(" ",C1841&amp;" ")-1))=6,LEN(LEFT(C1841,FIND(" ",C1841&amp;" ")-1))=7),OR(ISNUMBER(MATCH(LEFT(C1841,FIND(" ",C1841&amp;" ")-1),'Look Up Values'!$G$2:$G$1000,0)),ISNUMBER(MATCH(LEFT(C1841,FIND(" ",C1841&amp;" ")-1),'Look Up Values'!$AE$2:$AE$2000,0)))),"","EWC error")),"")</f>
        <v/>
      </c>
      <c r="M1841" s="242" t="str" cm="1">
        <f t="array" ref="M1841">IF(AND(G1841&lt;&gt;0,G1841&lt;&gt;""),IF(E1841="","",IF(ISNUMBER(MATCH(SUBSTITUTE(E1841," ",""),SUBSTITUTE('Look Up Values'!$I$2:$I$10," ",""),0)),"","State error")),"")</f>
        <v/>
      </c>
      <c r="N1841" s="242" t="str" cm="1">
        <f t="array" ref="N1841">IF(AND(G1841&lt;&gt;0,G1841&lt;&gt;""),IF(F1841="","",IF(ISNUMBER(MATCH(SUBSTITUTE(F1841," ",""),SUBSTITUTE('Look Up Values'!$W$2:$W$30," ",""),0)),"","D&amp;R error")),"")</f>
        <v/>
      </c>
      <c r="O1841" s="256" t="str">
        <f t="shared" si="57"/>
        <v/>
      </c>
    </row>
    <row r="1842" spans="1:15" ht="15.75">
      <c r="A1842" s="250">
        <v>1835</v>
      </c>
      <c r="B1842" s="208"/>
      <c r="C1842" s="49"/>
      <c r="D1842" s="50"/>
      <c r="E1842" s="50"/>
      <c r="F1842" s="50"/>
      <c r="G1842" s="209"/>
      <c r="H1842" s="48"/>
      <c r="I1842" s="457" t="str">
        <f t="shared" si="56"/>
        <v/>
      </c>
      <c r="J1842" s="241" cm="1">
        <f t="array" ref="J1842">SUMPRODUCT(--(K1842:N1842&lt;&gt;"")) + IF(TRIM(O1842)="",0,LEN(O1842)-LEN(SUBSTITUTE(O1842,",",""))+1)</f>
        <v>0</v>
      </c>
      <c r="K1842" s="242" t="str">
        <f>IF(AND(G1842&lt;&gt;0,G1842&lt;&gt;""),IF(B1842="","",IF(ISNUMBER(MATCH(B1842,'Look Up Values'!$B$2:$B$500,0)),"","Dest. error")),"")</f>
        <v/>
      </c>
      <c r="L1842" s="242" t="str">
        <f>IF(AND(G1842&lt;&gt;0,G1842&lt;&gt;""),IF(C1842="","",IF(AND(ISNUMBER(--LEFT(C1842,FIND(" ",C1842&amp;" ")-1)),OR(LEN(LEFT(C1842,FIND(" ",C1842&amp;" ")-1))=6,LEN(LEFT(C1842,FIND(" ",C1842&amp;" ")-1))=7),OR(ISNUMBER(MATCH(LEFT(C1842,FIND(" ",C1842&amp;" ")-1),'Look Up Values'!$G$2:$G$1000,0)),ISNUMBER(MATCH(LEFT(C1842,FIND(" ",C1842&amp;" ")-1),'Look Up Values'!$AE$2:$AE$2000,0)))),"","EWC error")),"")</f>
        <v/>
      </c>
      <c r="M1842" s="242" t="str" cm="1">
        <f t="array" ref="M1842">IF(AND(G1842&lt;&gt;0,G1842&lt;&gt;""),IF(E1842="","",IF(ISNUMBER(MATCH(SUBSTITUTE(E1842," ",""),SUBSTITUTE('Look Up Values'!$I$2:$I$10," ",""),0)),"","State error")),"")</f>
        <v/>
      </c>
      <c r="N1842" s="242" t="str" cm="1">
        <f t="array" ref="N1842">IF(AND(G1842&lt;&gt;0,G1842&lt;&gt;""),IF(F1842="","",IF(ISNUMBER(MATCH(SUBSTITUTE(F1842," ",""),SUBSTITUTE('Look Up Values'!$W$2:$W$30," ",""),0)),"","D&amp;R error")),"")</f>
        <v/>
      </c>
      <c r="O1842" s="256" t="str">
        <f t="shared" si="57"/>
        <v/>
      </c>
    </row>
    <row r="1843" spans="1:15" ht="15.75">
      <c r="A1843" s="250">
        <v>1836</v>
      </c>
      <c r="B1843" s="208"/>
      <c r="C1843" s="49"/>
      <c r="D1843" s="50"/>
      <c r="E1843" s="50"/>
      <c r="F1843" s="50"/>
      <c r="G1843" s="209"/>
      <c r="H1843" s="48"/>
      <c r="I1843" s="457" t="str">
        <f t="shared" si="56"/>
        <v/>
      </c>
      <c r="J1843" s="241" cm="1">
        <f t="array" ref="J1843">SUMPRODUCT(--(K1843:N1843&lt;&gt;"")) + IF(TRIM(O1843)="",0,LEN(O1843)-LEN(SUBSTITUTE(O1843,",",""))+1)</f>
        <v>0</v>
      </c>
      <c r="K1843" s="242" t="str">
        <f>IF(AND(G1843&lt;&gt;0,G1843&lt;&gt;""),IF(B1843="","",IF(ISNUMBER(MATCH(B1843,'Look Up Values'!$B$2:$B$500,0)),"","Dest. error")),"")</f>
        <v/>
      </c>
      <c r="L1843" s="242" t="str">
        <f>IF(AND(G1843&lt;&gt;0,G1843&lt;&gt;""),IF(C1843="","",IF(AND(ISNUMBER(--LEFT(C1843,FIND(" ",C1843&amp;" ")-1)),OR(LEN(LEFT(C1843,FIND(" ",C1843&amp;" ")-1))=6,LEN(LEFT(C1843,FIND(" ",C1843&amp;" ")-1))=7),OR(ISNUMBER(MATCH(LEFT(C1843,FIND(" ",C1843&amp;" ")-1),'Look Up Values'!$G$2:$G$1000,0)),ISNUMBER(MATCH(LEFT(C1843,FIND(" ",C1843&amp;" ")-1),'Look Up Values'!$AE$2:$AE$2000,0)))),"","EWC error")),"")</f>
        <v/>
      </c>
      <c r="M1843" s="242" t="str" cm="1">
        <f t="array" ref="M1843">IF(AND(G1843&lt;&gt;0,G1843&lt;&gt;""),IF(E1843="","",IF(ISNUMBER(MATCH(SUBSTITUTE(E1843," ",""),SUBSTITUTE('Look Up Values'!$I$2:$I$10," ",""),0)),"","State error")),"")</f>
        <v/>
      </c>
      <c r="N1843" s="242" t="str" cm="1">
        <f t="array" ref="N1843">IF(AND(G1843&lt;&gt;0,G1843&lt;&gt;""),IF(F1843="","",IF(ISNUMBER(MATCH(SUBSTITUTE(F1843," ",""),SUBSTITUTE('Look Up Values'!$W$2:$W$30," ",""),0)),"","D&amp;R error")),"")</f>
        <v/>
      </c>
      <c r="O1843" s="256" t="str">
        <f t="shared" si="57"/>
        <v/>
      </c>
    </row>
    <row r="1844" spans="1:15" ht="15.75">
      <c r="A1844" s="250">
        <v>1837</v>
      </c>
      <c r="B1844" s="208"/>
      <c r="C1844" s="49"/>
      <c r="D1844" s="50"/>
      <c r="E1844" s="50"/>
      <c r="F1844" s="50"/>
      <c r="G1844" s="209"/>
      <c r="H1844" s="48"/>
      <c r="I1844" s="457" t="str">
        <f t="shared" si="56"/>
        <v/>
      </c>
      <c r="J1844" s="241" cm="1">
        <f t="array" ref="J1844">SUMPRODUCT(--(K1844:N1844&lt;&gt;"")) + IF(TRIM(O1844)="",0,LEN(O1844)-LEN(SUBSTITUTE(O1844,",",""))+1)</f>
        <v>0</v>
      </c>
      <c r="K1844" s="242" t="str">
        <f>IF(AND(G1844&lt;&gt;0,G1844&lt;&gt;""),IF(B1844="","",IF(ISNUMBER(MATCH(B1844,'Look Up Values'!$B$2:$B$500,0)),"","Dest. error")),"")</f>
        <v/>
      </c>
      <c r="L1844" s="242" t="str">
        <f>IF(AND(G1844&lt;&gt;0,G1844&lt;&gt;""),IF(C1844="","",IF(AND(ISNUMBER(--LEFT(C1844,FIND(" ",C1844&amp;" ")-1)),OR(LEN(LEFT(C1844,FIND(" ",C1844&amp;" ")-1))=6,LEN(LEFT(C1844,FIND(" ",C1844&amp;" ")-1))=7),OR(ISNUMBER(MATCH(LEFT(C1844,FIND(" ",C1844&amp;" ")-1),'Look Up Values'!$G$2:$G$1000,0)),ISNUMBER(MATCH(LEFT(C1844,FIND(" ",C1844&amp;" ")-1),'Look Up Values'!$AE$2:$AE$2000,0)))),"","EWC error")),"")</f>
        <v/>
      </c>
      <c r="M1844" s="242" t="str" cm="1">
        <f t="array" ref="M1844">IF(AND(G1844&lt;&gt;0,G1844&lt;&gt;""),IF(E1844="","",IF(ISNUMBER(MATCH(SUBSTITUTE(E1844," ",""),SUBSTITUTE('Look Up Values'!$I$2:$I$10," ",""),0)),"","State error")),"")</f>
        <v/>
      </c>
      <c r="N1844" s="242" t="str" cm="1">
        <f t="array" ref="N1844">IF(AND(G1844&lt;&gt;0,G1844&lt;&gt;""),IF(F1844="","",IF(ISNUMBER(MATCH(SUBSTITUTE(F1844," ",""),SUBSTITUTE('Look Up Values'!$W$2:$W$30," ",""),0)),"","D&amp;R error")),"")</f>
        <v/>
      </c>
      <c r="O1844" s="256" t="str">
        <f t="shared" si="57"/>
        <v/>
      </c>
    </row>
    <row r="1845" spans="1:15" ht="15.75">
      <c r="A1845" s="250">
        <v>1838</v>
      </c>
      <c r="B1845" s="208"/>
      <c r="C1845" s="49"/>
      <c r="D1845" s="50"/>
      <c r="E1845" s="50"/>
      <c r="F1845" s="50"/>
      <c r="G1845" s="209"/>
      <c r="H1845" s="48"/>
      <c r="I1845" s="457" t="str">
        <f t="shared" si="56"/>
        <v/>
      </c>
      <c r="J1845" s="241" cm="1">
        <f t="array" ref="J1845">SUMPRODUCT(--(K1845:N1845&lt;&gt;"")) + IF(TRIM(O1845)="",0,LEN(O1845)-LEN(SUBSTITUTE(O1845,",",""))+1)</f>
        <v>0</v>
      </c>
      <c r="K1845" s="242" t="str">
        <f>IF(AND(G1845&lt;&gt;0,G1845&lt;&gt;""),IF(B1845="","",IF(ISNUMBER(MATCH(B1845,'Look Up Values'!$B$2:$B$500,0)),"","Dest. error")),"")</f>
        <v/>
      </c>
      <c r="L1845" s="242" t="str">
        <f>IF(AND(G1845&lt;&gt;0,G1845&lt;&gt;""),IF(C1845="","",IF(AND(ISNUMBER(--LEFT(C1845,FIND(" ",C1845&amp;" ")-1)),OR(LEN(LEFT(C1845,FIND(" ",C1845&amp;" ")-1))=6,LEN(LEFT(C1845,FIND(" ",C1845&amp;" ")-1))=7),OR(ISNUMBER(MATCH(LEFT(C1845,FIND(" ",C1845&amp;" ")-1),'Look Up Values'!$G$2:$G$1000,0)),ISNUMBER(MATCH(LEFT(C1845,FIND(" ",C1845&amp;" ")-1),'Look Up Values'!$AE$2:$AE$2000,0)))),"","EWC error")),"")</f>
        <v/>
      </c>
      <c r="M1845" s="242" t="str" cm="1">
        <f t="array" ref="M1845">IF(AND(G1845&lt;&gt;0,G1845&lt;&gt;""),IF(E1845="","",IF(ISNUMBER(MATCH(SUBSTITUTE(E1845," ",""),SUBSTITUTE('Look Up Values'!$I$2:$I$10," ",""),0)),"","State error")),"")</f>
        <v/>
      </c>
      <c r="N1845" s="242" t="str" cm="1">
        <f t="array" ref="N1845">IF(AND(G1845&lt;&gt;0,G1845&lt;&gt;""),IF(F1845="","",IF(ISNUMBER(MATCH(SUBSTITUTE(F1845," ",""),SUBSTITUTE('Look Up Values'!$W$2:$W$30," ",""),0)),"","D&amp;R error")),"")</f>
        <v/>
      </c>
      <c r="O1845" s="256" t="str">
        <f t="shared" si="57"/>
        <v/>
      </c>
    </row>
    <row r="1846" spans="1:15" ht="15.75">
      <c r="A1846" s="250">
        <v>1839</v>
      </c>
      <c r="B1846" s="208"/>
      <c r="C1846" s="49"/>
      <c r="D1846" s="50"/>
      <c r="E1846" s="50"/>
      <c r="F1846" s="50"/>
      <c r="G1846" s="209"/>
      <c r="H1846" s="48"/>
      <c r="I1846" s="457" t="str">
        <f t="shared" si="56"/>
        <v/>
      </c>
      <c r="J1846" s="241" cm="1">
        <f t="array" ref="J1846">SUMPRODUCT(--(K1846:N1846&lt;&gt;"")) + IF(TRIM(O1846)="",0,LEN(O1846)-LEN(SUBSTITUTE(O1846,",",""))+1)</f>
        <v>0</v>
      </c>
      <c r="K1846" s="242" t="str">
        <f>IF(AND(G1846&lt;&gt;0,G1846&lt;&gt;""),IF(B1846="","",IF(ISNUMBER(MATCH(B1846,'Look Up Values'!$B$2:$B$500,0)),"","Dest. error")),"")</f>
        <v/>
      </c>
      <c r="L1846" s="242" t="str">
        <f>IF(AND(G1846&lt;&gt;0,G1846&lt;&gt;""),IF(C1846="","",IF(AND(ISNUMBER(--LEFT(C1846,FIND(" ",C1846&amp;" ")-1)),OR(LEN(LEFT(C1846,FIND(" ",C1846&amp;" ")-1))=6,LEN(LEFT(C1846,FIND(" ",C1846&amp;" ")-1))=7),OR(ISNUMBER(MATCH(LEFT(C1846,FIND(" ",C1846&amp;" ")-1),'Look Up Values'!$G$2:$G$1000,0)),ISNUMBER(MATCH(LEFT(C1846,FIND(" ",C1846&amp;" ")-1),'Look Up Values'!$AE$2:$AE$2000,0)))),"","EWC error")),"")</f>
        <v/>
      </c>
      <c r="M1846" s="242" t="str" cm="1">
        <f t="array" ref="M1846">IF(AND(G1846&lt;&gt;0,G1846&lt;&gt;""),IF(E1846="","",IF(ISNUMBER(MATCH(SUBSTITUTE(E1846," ",""),SUBSTITUTE('Look Up Values'!$I$2:$I$10," ",""),0)),"","State error")),"")</f>
        <v/>
      </c>
      <c r="N1846" s="242" t="str" cm="1">
        <f t="array" ref="N1846">IF(AND(G1846&lt;&gt;0,G1846&lt;&gt;""),IF(F1846="","",IF(ISNUMBER(MATCH(SUBSTITUTE(F1846," ",""),SUBSTITUTE('Look Up Values'!$W$2:$W$30," ",""),0)),"","D&amp;R error")),"")</f>
        <v/>
      </c>
      <c r="O1846" s="256" t="str">
        <f t="shared" si="57"/>
        <v/>
      </c>
    </row>
    <row r="1847" spans="1:15" ht="15.75">
      <c r="A1847" s="250">
        <v>1840</v>
      </c>
      <c r="B1847" s="208"/>
      <c r="C1847" s="49"/>
      <c r="D1847" s="50"/>
      <c r="E1847" s="50"/>
      <c r="F1847" s="50"/>
      <c r="G1847" s="209"/>
      <c r="H1847" s="48"/>
      <c r="I1847" s="457" t="str">
        <f t="shared" si="56"/>
        <v/>
      </c>
      <c r="J1847" s="241" cm="1">
        <f t="array" ref="J1847">SUMPRODUCT(--(K1847:N1847&lt;&gt;"")) + IF(TRIM(O1847)="",0,LEN(O1847)-LEN(SUBSTITUTE(O1847,",",""))+1)</f>
        <v>0</v>
      </c>
      <c r="K1847" s="242" t="str">
        <f>IF(AND(G1847&lt;&gt;0,G1847&lt;&gt;""),IF(B1847="","",IF(ISNUMBER(MATCH(B1847,'Look Up Values'!$B$2:$B$500,0)),"","Dest. error")),"")</f>
        <v/>
      </c>
      <c r="L1847" s="242" t="str">
        <f>IF(AND(G1847&lt;&gt;0,G1847&lt;&gt;""),IF(C1847="","",IF(AND(ISNUMBER(--LEFT(C1847,FIND(" ",C1847&amp;" ")-1)),OR(LEN(LEFT(C1847,FIND(" ",C1847&amp;" ")-1))=6,LEN(LEFT(C1847,FIND(" ",C1847&amp;" ")-1))=7),OR(ISNUMBER(MATCH(LEFT(C1847,FIND(" ",C1847&amp;" ")-1),'Look Up Values'!$G$2:$G$1000,0)),ISNUMBER(MATCH(LEFT(C1847,FIND(" ",C1847&amp;" ")-1),'Look Up Values'!$AE$2:$AE$2000,0)))),"","EWC error")),"")</f>
        <v/>
      </c>
      <c r="M1847" s="242" t="str" cm="1">
        <f t="array" ref="M1847">IF(AND(G1847&lt;&gt;0,G1847&lt;&gt;""),IF(E1847="","",IF(ISNUMBER(MATCH(SUBSTITUTE(E1847," ",""),SUBSTITUTE('Look Up Values'!$I$2:$I$10," ",""),0)),"","State error")),"")</f>
        <v/>
      </c>
      <c r="N1847" s="242" t="str" cm="1">
        <f t="array" ref="N1847">IF(AND(G1847&lt;&gt;0,G1847&lt;&gt;""),IF(F1847="","",IF(ISNUMBER(MATCH(SUBSTITUTE(F1847," ",""),SUBSTITUTE('Look Up Values'!$W$2:$W$30," ",""),0)),"","D&amp;R error")),"")</f>
        <v/>
      </c>
      <c r="O1847" s="256" t="str">
        <f t="shared" si="57"/>
        <v/>
      </c>
    </row>
    <row r="1848" spans="1:15" ht="15.75">
      <c r="A1848" s="250">
        <v>1841</v>
      </c>
      <c r="B1848" s="208"/>
      <c r="C1848" s="49"/>
      <c r="D1848" s="50"/>
      <c r="E1848" s="50"/>
      <c r="F1848" s="50"/>
      <c r="G1848" s="209"/>
      <c r="H1848" s="48"/>
      <c r="I1848" s="457" t="str">
        <f t="shared" si="56"/>
        <v/>
      </c>
      <c r="J1848" s="241" cm="1">
        <f t="array" ref="J1848">SUMPRODUCT(--(K1848:N1848&lt;&gt;"")) + IF(TRIM(O1848)="",0,LEN(O1848)-LEN(SUBSTITUTE(O1848,",",""))+1)</f>
        <v>0</v>
      </c>
      <c r="K1848" s="242" t="str">
        <f>IF(AND(G1848&lt;&gt;0,G1848&lt;&gt;""),IF(B1848="","",IF(ISNUMBER(MATCH(B1848,'Look Up Values'!$B$2:$B$500,0)),"","Dest. error")),"")</f>
        <v/>
      </c>
      <c r="L1848" s="242" t="str">
        <f>IF(AND(G1848&lt;&gt;0,G1848&lt;&gt;""),IF(C1848="","",IF(AND(ISNUMBER(--LEFT(C1848,FIND(" ",C1848&amp;" ")-1)),OR(LEN(LEFT(C1848,FIND(" ",C1848&amp;" ")-1))=6,LEN(LEFT(C1848,FIND(" ",C1848&amp;" ")-1))=7),OR(ISNUMBER(MATCH(LEFT(C1848,FIND(" ",C1848&amp;" ")-1),'Look Up Values'!$G$2:$G$1000,0)),ISNUMBER(MATCH(LEFT(C1848,FIND(" ",C1848&amp;" ")-1),'Look Up Values'!$AE$2:$AE$2000,0)))),"","EWC error")),"")</f>
        <v/>
      </c>
      <c r="M1848" s="242" t="str" cm="1">
        <f t="array" ref="M1848">IF(AND(G1848&lt;&gt;0,G1848&lt;&gt;""),IF(E1848="","",IF(ISNUMBER(MATCH(SUBSTITUTE(E1848," ",""),SUBSTITUTE('Look Up Values'!$I$2:$I$10," ",""),0)),"","State error")),"")</f>
        <v/>
      </c>
      <c r="N1848" s="242" t="str" cm="1">
        <f t="array" ref="N1848">IF(AND(G1848&lt;&gt;0,G1848&lt;&gt;""),IF(F1848="","",IF(ISNUMBER(MATCH(SUBSTITUTE(F1848," ",""),SUBSTITUTE('Look Up Values'!$W$2:$W$30," ",""),0)),"","D&amp;R error")),"")</f>
        <v/>
      </c>
      <c r="O1848" s="256" t="str">
        <f t="shared" si="57"/>
        <v/>
      </c>
    </row>
    <row r="1849" spans="1:15" ht="15.75">
      <c r="A1849" s="250">
        <v>1842</v>
      </c>
      <c r="B1849" s="208"/>
      <c r="C1849" s="49"/>
      <c r="D1849" s="50"/>
      <c r="E1849" s="50"/>
      <c r="F1849" s="50"/>
      <c r="G1849" s="209"/>
      <c r="H1849" s="48"/>
      <c r="I1849" s="457" t="str">
        <f t="shared" si="56"/>
        <v/>
      </c>
      <c r="J1849" s="241" cm="1">
        <f t="array" ref="J1849">SUMPRODUCT(--(K1849:N1849&lt;&gt;"")) + IF(TRIM(O1849)="",0,LEN(O1849)-LEN(SUBSTITUTE(O1849,",",""))+1)</f>
        <v>0</v>
      </c>
      <c r="K1849" s="242" t="str">
        <f>IF(AND(G1849&lt;&gt;0,G1849&lt;&gt;""),IF(B1849="","",IF(ISNUMBER(MATCH(B1849,'Look Up Values'!$B$2:$B$500,0)),"","Dest. error")),"")</f>
        <v/>
      </c>
      <c r="L1849" s="242" t="str">
        <f>IF(AND(G1849&lt;&gt;0,G1849&lt;&gt;""),IF(C1849="","",IF(AND(ISNUMBER(--LEFT(C1849,FIND(" ",C1849&amp;" ")-1)),OR(LEN(LEFT(C1849,FIND(" ",C1849&amp;" ")-1))=6,LEN(LEFT(C1849,FIND(" ",C1849&amp;" ")-1))=7),OR(ISNUMBER(MATCH(LEFT(C1849,FIND(" ",C1849&amp;" ")-1),'Look Up Values'!$G$2:$G$1000,0)),ISNUMBER(MATCH(LEFT(C1849,FIND(" ",C1849&amp;" ")-1),'Look Up Values'!$AE$2:$AE$2000,0)))),"","EWC error")),"")</f>
        <v/>
      </c>
      <c r="M1849" s="242" t="str" cm="1">
        <f t="array" ref="M1849">IF(AND(G1849&lt;&gt;0,G1849&lt;&gt;""),IF(E1849="","",IF(ISNUMBER(MATCH(SUBSTITUTE(E1849," ",""),SUBSTITUTE('Look Up Values'!$I$2:$I$10," ",""),0)),"","State error")),"")</f>
        <v/>
      </c>
      <c r="N1849" s="242" t="str" cm="1">
        <f t="array" ref="N1849">IF(AND(G1849&lt;&gt;0,G1849&lt;&gt;""),IF(F1849="","",IF(ISNUMBER(MATCH(SUBSTITUTE(F1849," ",""),SUBSTITUTE('Look Up Values'!$W$2:$W$30," ",""),0)),"","D&amp;R error")),"")</f>
        <v/>
      </c>
      <c r="O1849" s="256" t="str">
        <f t="shared" si="57"/>
        <v/>
      </c>
    </row>
    <row r="1850" spans="1:15" ht="15.75">
      <c r="A1850" s="250">
        <v>1843</v>
      </c>
      <c r="B1850" s="208"/>
      <c r="C1850" s="49"/>
      <c r="D1850" s="50"/>
      <c r="E1850" s="50"/>
      <c r="F1850" s="50"/>
      <c r="G1850" s="209"/>
      <c r="H1850" s="48"/>
      <c r="I1850" s="457" t="str">
        <f t="shared" si="56"/>
        <v/>
      </c>
      <c r="J1850" s="241" cm="1">
        <f t="array" ref="J1850">SUMPRODUCT(--(K1850:N1850&lt;&gt;"")) + IF(TRIM(O1850)="",0,LEN(O1850)-LEN(SUBSTITUTE(O1850,",",""))+1)</f>
        <v>0</v>
      </c>
      <c r="K1850" s="242" t="str">
        <f>IF(AND(G1850&lt;&gt;0,G1850&lt;&gt;""),IF(B1850="","",IF(ISNUMBER(MATCH(B1850,'Look Up Values'!$B$2:$B$500,0)),"","Dest. error")),"")</f>
        <v/>
      </c>
      <c r="L1850" s="242" t="str">
        <f>IF(AND(G1850&lt;&gt;0,G1850&lt;&gt;""),IF(C1850="","",IF(AND(ISNUMBER(--LEFT(C1850,FIND(" ",C1850&amp;" ")-1)),OR(LEN(LEFT(C1850,FIND(" ",C1850&amp;" ")-1))=6,LEN(LEFT(C1850,FIND(" ",C1850&amp;" ")-1))=7),OR(ISNUMBER(MATCH(LEFT(C1850,FIND(" ",C1850&amp;" ")-1),'Look Up Values'!$G$2:$G$1000,0)),ISNUMBER(MATCH(LEFT(C1850,FIND(" ",C1850&amp;" ")-1),'Look Up Values'!$AE$2:$AE$2000,0)))),"","EWC error")),"")</f>
        <v/>
      </c>
      <c r="M1850" s="242" t="str" cm="1">
        <f t="array" ref="M1850">IF(AND(G1850&lt;&gt;0,G1850&lt;&gt;""),IF(E1850="","",IF(ISNUMBER(MATCH(SUBSTITUTE(E1850," ",""),SUBSTITUTE('Look Up Values'!$I$2:$I$10," ",""),0)),"","State error")),"")</f>
        <v/>
      </c>
      <c r="N1850" s="242" t="str" cm="1">
        <f t="array" ref="N1850">IF(AND(G1850&lt;&gt;0,G1850&lt;&gt;""),IF(F1850="","",IF(ISNUMBER(MATCH(SUBSTITUTE(F1850," ",""),SUBSTITUTE('Look Up Values'!$W$2:$W$30," ",""),0)),"","D&amp;R error")),"")</f>
        <v/>
      </c>
      <c r="O1850" s="256" t="str">
        <f t="shared" si="57"/>
        <v/>
      </c>
    </row>
    <row r="1851" spans="1:15" ht="15.75">
      <c r="A1851" s="250">
        <v>1844</v>
      </c>
      <c r="B1851" s="208"/>
      <c r="C1851" s="49"/>
      <c r="D1851" s="50"/>
      <c r="E1851" s="50"/>
      <c r="F1851" s="50"/>
      <c r="G1851" s="209"/>
      <c r="H1851" s="48"/>
      <c r="I1851" s="457" t="str">
        <f t="shared" si="56"/>
        <v/>
      </c>
      <c r="J1851" s="241" cm="1">
        <f t="array" ref="J1851">SUMPRODUCT(--(K1851:N1851&lt;&gt;"")) + IF(TRIM(O1851)="",0,LEN(O1851)-LEN(SUBSTITUTE(O1851,",",""))+1)</f>
        <v>0</v>
      </c>
      <c r="K1851" s="242" t="str">
        <f>IF(AND(G1851&lt;&gt;0,G1851&lt;&gt;""),IF(B1851="","",IF(ISNUMBER(MATCH(B1851,'Look Up Values'!$B$2:$B$500,0)),"","Dest. error")),"")</f>
        <v/>
      </c>
      <c r="L1851" s="242" t="str">
        <f>IF(AND(G1851&lt;&gt;0,G1851&lt;&gt;""),IF(C1851="","",IF(AND(ISNUMBER(--LEFT(C1851,FIND(" ",C1851&amp;" ")-1)),OR(LEN(LEFT(C1851,FIND(" ",C1851&amp;" ")-1))=6,LEN(LEFT(C1851,FIND(" ",C1851&amp;" ")-1))=7),OR(ISNUMBER(MATCH(LEFT(C1851,FIND(" ",C1851&amp;" ")-1),'Look Up Values'!$G$2:$G$1000,0)),ISNUMBER(MATCH(LEFT(C1851,FIND(" ",C1851&amp;" ")-1),'Look Up Values'!$AE$2:$AE$2000,0)))),"","EWC error")),"")</f>
        <v/>
      </c>
      <c r="M1851" s="242" t="str" cm="1">
        <f t="array" ref="M1851">IF(AND(G1851&lt;&gt;0,G1851&lt;&gt;""),IF(E1851="","",IF(ISNUMBER(MATCH(SUBSTITUTE(E1851," ",""),SUBSTITUTE('Look Up Values'!$I$2:$I$10," ",""),0)),"","State error")),"")</f>
        <v/>
      </c>
      <c r="N1851" s="242" t="str" cm="1">
        <f t="array" ref="N1851">IF(AND(G1851&lt;&gt;0,G1851&lt;&gt;""),IF(F1851="","",IF(ISNUMBER(MATCH(SUBSTITUTE(F1851," ",""),SUBSTITUTE('Look Up Values'!$W$2:$W$30," ",""),0)),"","D&amp;R error")),"")</f>
        <v/>
      </c>
      <c r="O1851" s="256" t="str">
        <f t="shared" si="57"/>
        <v/>
      </c>
    </row>
    <row r="1852" spans="1:15" ht="15.75">
      <c r="A1852" s="250">
        <v>1845</v>
      </c>
      <c r="B1852" s="208"/>
      <c r="C1852" s="49"/>
      <c r="D1852" s="50"/>
      <c r="E1852" s="50"/>
      <c r="F1852" s="50"/>
      <c r="G1852" s="209"/>
      <c r="H1852" s="48"/>
      <c r="I1852" s="457" t="str">
        <f t="shared" si="56"/>
        <v/>
      </c>
      <c r="J1852" s="241" cm="1">
        <f t="array" ref="J1852">SUMPRODUCT(--(K1852:N1852&lt;&gt;"")) + IF(TRIM(O1852)="",0,LEN(O1852)-LEN(SUBSTITUTE(O1852,",",""))+1)</f>
        <v>0</v>
      </c>
      <c r="K1852" s="242" t="str">
        <f>IF(AND(G1852&lt;&gt;0,G1852&lt;&gt;""),IF(B1852="","",IF(ISNUMBER(MATCH(B1852,'Look Up Values'!$B$2:$B$500,0)),"","Dest. error")),"")</f>
        <v/>
      </c>
      <c r="L1852" s="242" t="str">
        <f>IF(AND(G1852&lt;&gt;0,G1852&lt;&gt;""),IF(C1852="","",IF(AND(ISNUMBER(--LEFT(C1852,FIND(" ",C1852&amp;" ")-1)),OR(LEN(LEFT(C1852,FIND(" ",C1852&amp;" ")-1))=6,LEN(LEFT(C1852,FIND(" ",C1852&amp;" ")-1))=7),OR(ISNUMBER(MATCH(LEFT(C1852,FIND(" ",C1852&amp;" ")-1),'Look Up Values'!$G$2:$G$1000,0)),ISNUMBER(MATCH(LEFT(C1852,FIND(" ",C1852&amp;" ")-1),'Look Up Values'!$AE$2:$AE$2000,0)))),"","EWC error")),"")</f>
        <v/>
      </c>
      <c r="M1852" s="242" t="str" cm="1">
        <f t="array" ref="M1852">IF(AND(G1852&lt;&gt;0,G1852&lt;&gt;""),IF(E1852="","",IF(ISNUMBER(MATCH(SUBSTITUTE(E1852," ",""),SUBSTITUTE('Look Up Values'!$I$2:$I$10," ",""),0)),"","State error")),"")</f>
        <v/>
      </c>
      <c r="N1852" s="242" t="str" cm="1">
        <f t="array" ref="N1852">IF(AND(G1852&lt;&gt;0,G1852&lt;&gt;""),IF(F1852="","",IF(ISNUMBER(MATCH(SUBSTITUTE(F1852," ",""),SUBSTITUTE('Look Up Values'!$W$2:$W$30," ",""),0)),"","D&amp;R error")),"")</f>
        <v/>
      </c>
      <c r="O1852" s="256" t="str">
        <f t="shared" si="57"/>
        <v/>
      </c>
    </row>
    <row r="1853" spans="1:15" ht="15.75">
      <c r="A1853" s="250">
        <v>1846</v>
      </c>
      <c r="B1853" s="208"/>
      <c r="C1853" s="49"/>
      <c r="D1853" s="50"/>
      <c r="E1853" s="50"/>
      <c r="F1853" s="50"/>
      <c r="G1853" s="209"/>
      <c r="H1853" s="48"/>
      <c r="I1853" s="457" t="str">
        <f t="shared" si="56"/>
        <v/>
      </c>
      <c r="J1853" s="241" cm="1">
        <f t="array" ref="J1853">SUMPRODUCT(--(K1853:N1853&lt;&gt;"")) + IF(TRIM(O1853)="",0,LEN(O1853)-LEN(SUBSTITUTE(O1853,",",""))+1)</f>
        <v>0</v>
      </c>
      <c r="K1853" s="242" t="str">
        <f>IF(AND(G1853&lt;&gt;0,G1853&lt;&gt;""),IF(B1853="","",IF(ISNUMBER(MATCH(B1853,'Look Up Values'!$B$2:$B$500,0)),"","Dest. error")),"")</f>
        <v/>
      </c>
      <c r="L1853" s="242" t="str">
        <f>IF(AND(G1853&lt;&gt;0,G1853&lt;&gt;""),IF(C1853="","",IF(AND(ISNUMBER(--LEFT(C1853,FIND(" ",C1853&amp;" ")-1)),OR(LEN(LEFT(C1853,FIND(" ",C1853&amp;" ")-1))=6,LEN(LEFT(C1853,FIND(" ",C1853&amp;" ")-1))=7),OR(ISNUMBER(MATCH(LEFT(C1853,FIND(" ",C1853&amp;" ")-1),'Look Up Values'!$G$2:$G$1000,0)),ISNUMBER(MATCH(LEFT(C1853,FIND(" ",C1853&amp;" ")-1),'Look Up Values'!$AE$2:$AE$2000,0)))),"","EWC error")),"")</f>
        <v/>
      </c>
      <c r="M1853" s="242" t="str" cm="1">
        <f t="array" ref="M1853">IF(AND(G1853&lt;&gt;0,G1853&lt;&gt;""),IF(E1853="","",IF(ISNUMBER(MATCH(SUBSTITUTE(E1853," ",""),SUBSTITUTE('Look Up Values'!$I$2:$I$10," ",""),0)),"","State error")),"")</f>
        <v/>
      </c>
      <c r="N1853" s="242" t="str" cm="1">
        <f t="array" ref="N1853">IF(AND(G1853&lt;&gt;0,G1853&lt;&gt;""),IF(F1853="","",IF(ISNUMBER(MATCH(SUBSTITUTE(F1853," ",""),SUBSTITUTE('Look Up Values'!$W$2:$W$30," ",""),0)),"","D&amp;R error")),"")</f>
        <v/>
      </c>
      <c r="O1853" s="256" t="str">
        <f t="shared" si="57"/>
        <v/>
      </c>
    </row>
    <row r="1854" spans="1:15" ht="15.75">
      <c r="A1854" s="250">
        <v>1847</v>
      </c>
      <c r="B1854" s="208"/>
      <c r="C1854" s="49"/>
      <c r="D1854" s="50"/>
      <c r="E1854" s="50"/>
      <c r="F1854" s="50"/>
      <c r="G1854" s="209"/>
      <c r="H1854" s="48"/>
      <c r="I1854" s="457" t="str">
        <f t="shared" si="56"/>
        <v/>
      </c>
      <c r="J1854" s="241" cm="1">
        <f t="array" ref="J1854">SUMPRODUCT(--(K1854:N1854&lt;&gt;"")) + IF(TRIM(O1854)="",0,LEN(O1854)-LEN(SUBSTITUTE(O1854,",",""))+1)</f>
        <v>0</v>
      </c>
      <c r="K1854" s="242" t="str">
        <f>IF(AND(G1854&lt;&gt;0,G1854&lt;&gt;""),IF(B1854="","",IF(ISNUMBER(MATCH(B1854,'Look Up Values'!$B$2:$B$500,0)),"","Dest. error")),"")</f>
        <v/>
      </c>
      <c r="L1854" s="242" t="str">
        <f>IF(AND(G1854&lt;&gt;0,G1854&lt;&gt;""),IF(C1854="","",IF(AND(ISNUMBER(--LEFT(C1854,FIND(" ",C1854&amp;" ")-1)),OR(LEN(LEFT(C1854,FIND(" ",C1854&amp;" ")-1))=6,LEN(LEFT(C1854,FIND(" ",C1854&amp;" ")-1))=7),OR(ISNUMBER(MATCH(LEFT(C1854,FIND(" ",C1854&amp;" ")-1),'Look Up Values'!$G$2:$G$1000,0)),ISNUMBER(MATCH(LEFT(C1854,FIND(" ",C1854&amp;" ")-1),'Look Up Values'!$AE$2:$AE$2000,0)))),"","EWC error")),"")</f>
        <v/>
      </c>
      <c r="M1854" s="242" t="str" cm="1">
        <f t="array" ref="M1854">IF(AND(G1854&lt;&gt;0,G1854&lt;&gt;""),IF(E1854="","",IF(ISNUMBER(MATCH(SUBSTITUTE(E1854," ",""),SUBSTITUTE('Look Up Values'!$I$2:$I$10," ",""),0)),"","State error")),"")</f>
        <v/>
      </c>
      <c r="N1854" s="242" t="str" cm="1">
        <f t="array" ref="N1854">IF(AND(G1854&lt;&gt;0,G1854&lt;&gt;""),IF(F1854="","",IF(ISNUMBER(MATCH(SUBSTITUTE(F1854," ",""),SUBSTITUTE('Look Up Values'!$W$2:$W$30," ",""),0)),"","D&amp;R error")),"")</f>
        <v/>
      </c>
      <c r="O1854" s="256" t="str">
        <f t="shared" si="57"/>
        <v/>
      </c>
    </row>
    <row r="1855" spans="1:15" ht="15.75">
      <c r="A1855" s="250">
        <v>1848</v>
      </c>
      <c r="B1855" s="208"/>
      <c r="C1855" s="49"/>
      <c r="D1855" s="50"/>
      <c r="E1855" s="50"/>
      <c r="F1855" s="50"/>
      <c r="G1855" s="209"/>
      <c r="H1855" s="48"/>
      <c r="I1855" s="457" t="str">
        <f t="shared" si="56"/>
        <v/>
      </c>
      <c r="J1855" s="241" cm="1">
        <f t="array" ref="J1855">SUMPRODUCT(--(K1855:N1855&lt;&gt;"")) + IF(TRIM(O1855)="",0,LEN(O1855)-LEN(SUBSTITUTE(O1855,",",""))+1)</f>
        <v>0</v>
      </c>
      <c r="K1855" s="242" t="str">
        <f>IF(AND(G1855&lt;&gt;0,G1855&lt;&gt;""),IF(B1855="","",IF(ISNUMBER(MATCH(B1855,'Look Up Values'!$B$2:$B$500,0)),"","Dest. error")),"")</f>
        <v/>
      </c>
      <c r="L1855" s="242" t="str">
        <f>IF(AND(G1855&lt;&gt;0,G1855&lt;&gt;""),IF(C1855="","",IF(AND(ISNUMBER(--LEFT(C1855,FIND(" ",C1855&amp;" ")-1)),OR(LEN(LEFT(C1855,FIND(" ",C1855&amp;" ")-1))=6,LEN(LEFT(C1855,FIND(" ",C1855&amp;" ")-1))=7),OR(ISNUMBER(MATCH(LEFT(C1855,FIND(" ",C1855&amp;" ")-1),'Look Up Values'!$G$2:$G$1000,0)),ISNUMBER(MATCH(LEFT(C1855,FIND(" ",C1855&amp;" ")-1),'Look Up Values'!$AE$2:$AE$2000,0)))),"","EWC error")),"")</f>
        <v/>
      </c>
      <c r="M1855" s="242" t="str" cm="1">
        <f t="array" ref="M1855">IF(AND(G1855&lt;&gt;0,G1855&lt;&gt;""),IF(E1855="","",IF(ISNUMBER(MATCH(SUBSTITUTE(E1855," ",""),SUBSTITUTE('Look Up Values'!$I$2:$I$10," ",""),0)),"","State error")),"")</f>
        <v/>
      </c>
      <c r="N1855" s="242" t="str" cm="1">
        <f t="array" ref="N1855">IF(AND(G1855&lt;&gt;0,G1855&lt;&gt;""),IF(F1855="","",IF(ISNUMBER(MATCH(SUBSTITUTE(F1855," ",""),SUBSTITUTE('Look Up Values'!$W$2:$W$30," ",""),0)),"","D&amp;R error")),"")</f>
        <v/>
      </c>
      <c r="O1855" s="256" t="str">
        <f t="shared" si="57"/>
        <v/>
      </c>
    </row>
    <row r="1856" spans="1:15" ht="15.75">
      <c r="A1856" s="250">
        <v>1849</v>
      </c>
      <c r="B1856" s="208"/>
      <c r="C1856" s="49"/>
      <c r="D1856" s="50"/>
      <c r="E1856" s="50"/>
      <c r="F1856" s="50"/>
      <c r="G1856" s="209"/>
      <c r="H1856" s="48"/>
      <c r="I1856" s="457" t="str">
        <f t="shared" si="56"/>
        <v/>
      </c>
      <c r="J1856" s="241" cm="1">
        <f t="array" ref="J1856">SUMPRODUCT(--(K1856:N1856&lt;&gt;"")) + IF(TRIM(O1856)="",0,LEN(O1856)-LEN(SUBSTITUTE(O1856,",",""))+1)</f>
        <v>0</v>
      </c>
      <c r="K1856" s="242" t="str">
        <f>IF(AND(G1856&lt;&gt;0,G1856&lt;&gt;""),IF(B1856="","",IF(ISNUMBER(MATCH(B1856,'Look Up Values'!$B$2:$B$500,0)),"","Dest. error")),"")</f>
        <v/>
      </c>
      <c r="L1856" s="242" t="str">
        <f>IF(AND(G1856&lt;&gt;0,G1856&lt;&gt;""),IF(C1856="","",IF(AND(ISNUMBER(--LEFT(C1856,FIND(" ",C1856&amp;" ")-1)),OR(LEN(LEFT(C1856,FIND(" ",C1856&amp;" ")-1))=6,LEN(LEFT(C1856,FIND(" ",C1856&amp;" ")-1))=7),OR(ISNUMBER(MATCH(LEFT(C1856,FIND(" ",C1856&amp;" ")-1),'Look Up Values'!$G$2:$G$1000,0)),ISNUMBER(MATCH(LEFT(C1856,FIND(" ",C1856&amp;" ")-1),'Look Up Values'!$AE$2:$AE$2000,0)))),"","EWC error")),"")</f>
        <v/>
      </c>
      <c r="M1856" s="242" t="str" cm="1">
        <f t="array" ref="M1856">IF(AND(G1856&lt;&gt;0,G1856&lt;&gt;""),IF(E1856="","",IF(ISNUMBER(MATCH(SUBSTITUTE(E1856," ",""),SUBSTITUTE('Look Up Values'!$I$2:$I$10," ",""),0)),"","State error")),"")</f>
        <v/>
      </c>
      <c r="N1856" s="242" t="str" cm="1">
        <f t="array" ref="N1856">IF(AND(G1856&lt;&gt;0,G1856&lt;&gt;""),IF(F1856="","",IF(ISNUMBER(MATCH(SUBSTITUTE(F1856," ",""),SUBSTITUTE('Look Up Values'!$W$2:$W$30," ",""),0)),"","D&amp;R error")),"")</f>
        <v/>
      </c>
      <c r="O1856" s="256" t="str">
        <f t="shared" si="57"/>
        <v/>
      </c>
    </row>
    <row r="1857" spans="1:15" ht="15.75">
      <c r="A1857" s="250">
        <v>1850</v>
      </c>
      <c r="B1857" s="208"/>
      <c r="C1857" s="49"/>
      <c r="D1857" s="50"/>
      <c r="E1857" s="50"/>
      <c r="F1857" s="50"/>
      <c r="G1857" s="209"/>
      <c r="H1857" s="48"/>
      <c r="I1857" s="457" t="str">
        <f t="shared" si="56"/>
        <v/>
      </c>
      <c r="J1857" s="241" cm="1">
        <f t="array" ref="J1857">SUMPRODUCT(--(K1857:N1857&lt;&gt;"")) + IF(TRIM(O1857)="",0,LEN(O1857)-LEN(SUBSTITUTE(O1857,",",""))+1)</f>
        <v>0</v>
      </c>
      <c r="K1857" s="242" t="str">
        <f>IF(AND(G1857&lt;&gt;0,G1857&lt;&gt;""),IF(B1857="","",IF(ISNUMBER(MATCH(B1857,'Look Up Values'!$B$2:$B$500,0)),"","Dest. error")),"")</f>
        <v/>
      </c>
      <c r="L1857" s="242" t="str">
        <f>IF(AND(G1857&lt;&gt;0,G1857&lt;&gt;""),IF(C1857="","",IF(AND(ISNUMBER(--LEFT(C1857,FIND(" ",C1857&amp;" ")-1)),OR(LEN(LEFT(C1857,FIND(" ",C1857&amp;" ")-1))=6,LEN(LEFT(C1857,FIND(" ",C1857&amp;" ")-1))=7),OR(ISNUMBER(MATCH(LEFT(C1857,FIND(" ",C1857&amp;" ")-1),'Look Up Values'!$G$2:$G$1000,0)),ISNUMBER(MATCH(LEFT(C1857,FIND(" ",C1857&amp;" ")-1),'Look Up Values'!$AE$2:$AE$2000,0)))),"","EWC error")),"")</f>
        <v/>
      </c>
      <c r="M1857" s="242" t="str" cm="1">
        <f t="array" ref="M1857">IF(AND(G1857&lt;&gt;0,G1857&lt;&gt;""),IF(E1857="","",IF(ISNUMBER(MATCH(SUBSTITUTE(E1857," ",""),SUBSTITUTE('Look Up Values'!$I$2:$I$10," ",""),0)),"","State error")),"")</f>
        <v/>
      </c>
      <c r="N1857" s="242" t="str" cm="1">
        <f t="array" ref="N1857">IF(AND(G1857&lt;&gt;0,G1857&lt;&gt;""),IF(F1857="","",IF(ISNUMBER(MATCH(SUBSTITUTE(F1857," ",""),SUBSTITUTE('Look Up Values'!$W$2:$W$30," ",""),0)),"","D&amp;R error")),"")</f>
        <v/>
      </c>
      <c r="O1857" s="256" t="str">
        <f t="shared" si="57"/>
        <v/>
      </c>
    </row>
    <row r="1858" spans="1:15" ht="15.75">
      <c r="A1858" s="250">
        <v>1851</v>
      </c>
      <c r="B1858" s="208"/>
      <c r="C1858" s="49"/>
      <c r="D1858" s="50"/>
      <c r="E1858" s="50"/>
      <c r="F1858" s="50"/>
      <c r="G1858" s="209"/>
      <c r="H1858" s="48"/>
      <c r="I1858" s="457" t="str">
        <f t="shared" si="56"/>
        <v/>
      </c>
      <c r="J1858" s="241" cm="1">
        <f t="array" ref="J1858">SUMPRODUCT(--(K1858:N1858&lt;&gt;"")) + IF(TRIM(O1858)="",0,LEN(O1858)-LEN(SUBSTITUTE(O1858,",",""))+1)</f>
        <v>0</v>
      </c>
      <c r="K1858" s="242" t="str">
        <f>IF(AND(G1858&lt;&gt;0,G1858&lt;&gt;""),IF(B1858="","",IF(ISNUMBER(MATCH(B1858,'Look Up Values'!$B$2:$B$500,0)),"","Dest. error")),"")</f>
        <v/>
      </c>
      <c r="L1858" s="242" t="str">
        <f>IF(AND(G1858&lt;&gt;0,G1858&lt;&gt;""),IF(C1858="","",IF(AND(ISNUMBER(--LEFT(C1858,FIND(" ",C1858&amp;" ")-1)),OR(LEN(LEFT(C1858,FIND(" ",C1858&amp;" ")-1))=6,LEN(LEFT(C1858,FIND(" ",C1858&amp;" ")-1))=7),OR(ISNUMBER(MATCH(LEFT(C1858,FIND(" ",C1858&amp;" ")-1),'Look Up Values'!$G$2:$G$1000,0)),ISNUMBER(MATCH(LEFT(C1858,FIND(" ",C1858&amp;" ")-1),'Look Up Values'!$AE$2:$AE$2000,0)))),"","EWC error")),"")</f>
        <v/>
      </c>
      <c r="M1858" s="242" t="str" cm="1">
        <f t="array" ref="M1858">IF(AND(G1858&lt;&gt;0,G1858&lt;&gt;""),IF(E1858="","",IF(ISNUMBER(MATCH(SUBSTITUTE(E1858," ",""),SUBSTITUTE('Look Up Values'!$I$2:$I$10," ",""),0)),"","State error")),"")</f>
        <v/>
      </c>
      <c r="N1858" s="242" t="str" cm="1">
        <f t="array" ref="N1858">IF(AND(G1858&lt;&gt;0,G1858&lt;&gt;""),IF(F1858="","",IF(ISNUMBER(MATCH(SUBSTITUTE(F1858," ",""),SUBSTITUTE('Look Up Values'!$W$2:$W$30," ",""),0)),"","D&amp;R error")),"")</f>
        <v/>
      </c>
      <c r="O1858" s="256" t="str">
        <f t="shared" si="57"/>
        <v/>
      </c>
    </row>
    <row r="1859" spans="1:15" ht="15.75">
      <c r="A1859" s="250">
        <v>1852</v>
      </c>
      <c r="B1859" s="208"/>
      <c r="C1859" s="49"/>
      <c r="D1859" s="50"/>
      <c r="E1859" s="50"/>
      <c r="F1859" s="50"/>
      <c r="G1859" s="209"/>
      <c r="H1859" s="48"/>
      <c r="I1859" s="457" t="str">
        <f t="shared" si="56"/>
        <v/>
      </c>
      <c r="J1859" s="241" cm="1">
        <f t="array" ref="J1859">SUMPRODUCT(--(K1859:N1859&lt;&gt;"")) + IF(TRIM(O1859)="",0,LEN(O1859)-LEN(SUBSTITUTE(O1859,",",""))+1)</f>
        <v>0</v>
      </c>
      <c r="K1859" s="242" t="str">
        <f>IF(AND(G1859&lt;&gt;0,G1859&lt;&gt;""),IF(B1859="","",IF(ISNUMBER(MATCH(B1859,'Look Up Values'!$B$2:$B$500,0)),"","Dest. error")),"")</f>
        <v/>
      </c>
      <c r="L1859" s="242" t="str">
        <f>IF(AND(G1859&lt;&gt;0,G1859&lt;&gt;""),IF(C1859="","",IF(AND(ISNUMBER(--LEFT(C1859,FIND(" ",C1859&amp;" ")-1)),OR(LEN(LEFT(C1859,FIND(" ",C1859&amp;" ")-1))=6,LEN(LEFT(C1859,FIND(" ",C1859&amp;" ")-1))=7),OR(ISNUMBER(MATCH(LEFT(C1859,FIND(" ",C1859&amp;" ")-1),'Look Up Values'!$G$2:$G$1000,0)),ISNUMBER(MATCH(LEFT(C1859,FIND(" ",C1859&amp;" ")-1),'Look Up Values'!$AE$2:$AE$2000,0)))),"","EWC error")),"")</f>
        <v/>
      </c>
      <c r="M1859" s="242" t="str" cm="1">
        <f t="array" ref="M1859">IF(AND(G1859&lt;&gt;0,G1859&lt;&gt;""),IF(E1859="","",IF(ISNUMBER(MATCH(SUBSTITUTE(E1859," ",""),SUBSTITUTE('Look Up Values'!$I$2:$I$10," ",""),0)),"","State error")),"")</f>
        <v/>
      </c>
      <c r="N1859" s="242" t="str" cm="1">
        <f t="array" ref="N1859">IF(AND(G1859&lt;&gt;0,G1859&lt;&gt;""),IF(F1859="","",IF(ISNUMBER(MATCH(SUBSTITUTE(F1859," ",""),SUBSTITUTE('Look Up Values'!$W$2:$W$30," ",""),0)),"","D&amp;R error")),"")</f>
        <v/>
      </c>
      <c r="O1859" s="256" t="str">
        <f t="shared" si="57"/>
        <v/>
      </c>
    </row>
    <row r="1860" spans="1:15" ht="15.75">
      <c r="A1860" s="250">
        <v>1853</v>
      </c>
      <c r="B1860" s="208"/>
      <c r="C1860" s="49"/>
      <c r="D1860" s="50"/>
      <c r="E1860" s="50"/>
      <c r="F1860" s="50"/>
      <c r="G1860" s="209"/>
      <c r="H1860" s="48"/>
      <c r="I1860" s="457" t="str">
        <f t="shared" si="56"/>
        <v/>
      </c>
      <c r="J1860" s="241" cm="1">
        <f t="array" ref="J1860">SUMPRODUCT(--(K1860:N1860&lt;&gt;"")) + IF(TRIM(O1860)="",0,LEN(O1860)-LEN(SUBSTITUTE(O1860,",",""))+1)</f>
        <v>0</v>
      </c>
      <c r="K1860" s="242" t="str">
        <f>IF(AND(G1860&lt;&gt;0,G1860&lt;&gt;""),IF(B1860="","",IF(ISNUMBER(MATCH(B1860,'Look Up Values'!$B$2:$B$500,0)),"","Dest. error")),"")</f>
        <v/>
      </c>
      <c r="L1860" s="242" t="str">
        <f>IF(AND(G1860&lt;&gt;0,G1860&lt;&gt;""),IF(C1860="","",IF(AND(ISNUMBER(--LEFT(C1860,FIND(" ",C1860&amp;" ")-1)),OR(LEN(LEFT(C1860,FIND(" ",C1860&amp;" ")-1))=6,LEN(LEFT(C1860,FIND(" ",C1860&amp;" ")-1))=7),OR(ISNUMBER(MATCH(LEFT(C1860,FIND(" ",C1860&amp;" ")-1),'Look Up Values'!$G$2:$G$1000,0)),ISNUMBER(MATCH(LEFT(C1860,FIND(" ",C1860&amp;" ")-1),'Look Up Values'!$AE$2:$AE$2000,0)))),"","EWC error")),"")</f>
        <v/>
      </c>
      <c r="M1860" s="242" t="str" cm="1">
        <f t="array" ref="M1860">IF(AND(G1860&lt;&gt;0,G1860&lt;&gt;""),IF(E1860="","",IF(ISNUMBER(MATCH(SUBSTITUTE(E1860," ",""),SUBSTITUTE('Look Up Values'!$I$2:$I$10," ",""),0)),"","State error")),"")</f>
        <v/>
      </c>
      <c r="N1860" s="242" t="str" cm="1">
        <f t="array" ref="N1860">IF(AND(G1860&lt;&gt;0,G1860&lt;&gt;""),IF(F1860="","",IF(ISNUMBER(MATCH(SUBSTITUTE(F1860," ",""),SUBSTITUTE('Look Up Values'!$W$2:$W$30," ",""),0)),"","D&amp;R error")),"")</f>
        <v/>
      </c>
      <c r="O1860" s="256" t="str">
        <f t="shared" si="57"/>
        <v/>
      </c>
    </row>
    <row r="1861" spans="1:15" ht="15.75">
      <c r="A1861" s="250">
        <v>1854</v>
      </c>
      <c r="B1861" s="208"/>
      <c r="C1861" s="49"/>
      <c r="D1861" s="50"/>
      <c r="E1861" s="50"/>
      <c r="F1861" s="50"/>
      <c r="G1861" s="209"/>
      <c r="H1861" s="48"/>
      <c r="I1861" s="457" t="str">
        <f t="shared" si="56"/>
        <v/>
      </c>
      <c r="J1861" s="241" cm="1">
        <f t="array" ref="J1861">SUMPRODUCT(--(K1861:N1861&lt;&gt;"")) + IF(TRIM(O1861)="",0,LEN(O1861)-LEN(SUBSTITUTE(O1861,",",""))+1)</f>
        <v>0</v>
      </c>
      <c r="K1861" s="242" t="str">
        <f>IF(AND(G1861&lt;&gt;0,G1861&lt;&gt;""),IF(B1861="","",IF(ISNUMBER(MATCH(B1861,'Look Up Values'!$B$2:$B$500,0)),"","Dest. error")),"")</f>
        <v/>
      </c>
      <c r="L1861" s="242" t="str">
        <f>IF(AND(G1861&lt;&gt;0,G1861&lt;&gt;""),IF(C1861="","",IF(AND(ISNUMBER(--LEFT(C1861,FIND(" ",C1861&amp;" ")-1)),OR(LEN(LEFT(C1861,FIND(" ",C1861&amp;" ")-1))=6,LEN(LEFT(C1861,FIND(" ",C1861&amp;" ")-1))=7),OR(ISNUMBER(MATCH(LEFT(C1861,FIND(" ",C1861&amp;" ")-1),'Look Up Values'!$G$2:$G$1000,0)),ISNUMBER(MATCH(LEFT(C1861,FIND(" ",C1861&amp;" ")-1),'Look Up Values'!$AE$2:$AE$2000,0)))),"","EWC error")),"")</f>
        <v/>
      </c>
      <c r="M1861" s="242" t="str" cm="1">
        <f t="array" ref="M1861">IF(AND(G1861&lt;&gt;0,G1861&lt;&gt;""),IF(E1861="","",IF(ISNUMBER(MATCH(SUBSTITUTE(E1861," ",""),SUBSTITUTE('Look Up Values'!$I$2:$I$10," ",""),0)),"","State error")),"")</f>
        <v/>
      </c>
      <c r="N1861" s="242" t="str" cm="1">
        <f t="array" ref="N1861">IF(AND(G1861&lt;&gt;0,G1861&lt;&gt;""),IF(F1861="","",IF(ISNUMBER(MATCH(SUBSTITUTE(F1861," ",""),SUBSTITUTE('Look Up Values'!$W$2:$W$30," ",""),0)),"","D&amp;R error")),"")</f>
        <v/>
      </c>
      <c r="O1861" s="256" t="str">
        <f t="shared" si="57"/>
        <v/>
      </c>
    </row>
    <row r="1862" spans="1:15" ht="15.75">
      <c r="A1862" s="250">
        <v>1855</v>
      </c>
      <c r="B1862" s="208"/>
      <c r="C1862" s="49"/>
      <c r="D1862" s="50"/>
      <c r="E1862" s="50"/>
      <c r="F1862" s="50"/>
      <c r="G1862" s="209"/>
      <c r="H1862" s="48"/>
      <c r="I1862" s="457" t="str">
        <f t="shared" si="56"/>
        <v/>
      </c>
      <c r="J1862" s="241" cm="1">
        <f t="array" ref="J1862">SUMPRODUCT(--(K1862:N1862&lt;&gt;"")) + IF(TRIM(O1862)="",0,LEN(O1862)-LEN(SUBSTITUTE(O1862,",",""))+1)</f>
        <v>0</v>
      </c>
      <c r="K1862" s="242" t="str">
        <f>IF(AND(G1862&lt;&gt;0,G1862&lt;&gt;""),IF(B1862="","",IF(ISNUMBER(MATCH(B1862,'Look Up Values'!$B$2:$B$500,0)),"","Dest. error")),"")</f>
        <v/>
      </c>
      <c r="L1862" s="242" t="str">
        <f>IF(AND(G1862&lt;&gt;0,G1862&lt;&gt;""),IF(C1862="","",IF(AND(ISNUMBER(--LEFT(C1862,FIND(" ",C1862&amp;" ")-1)),OR(LEN(LEFT(C1862,FIND(" ",C1862&amp;" ")-1))=6,LEN(LEFT(C1862,FIND(" ",C1862&amp;" ")-1))=7),OR(ISNUMBER(MATCH(LEFT(C1862,FIND(" ",C1862&amp;" ")-1),'Look Up Values'!$G$2:$G$1000,0)),ISNUMBER(MATCH(LEFT(C1862,FIND(" ",C1862&amp;" ")-1),'Look Up Values'!$AE$2:$AE$2000,0)))),"","EWC error")),"")</f>
        <v/>
      </c>
      <c r="M1862" s="242" t="str" cm="1">
        <f t="array" ref="M1862">IF(AND(G1862&lt;&gt;0,G1862&lt;&gt;""),IF(E1862="","",IF(ISNUMBER(MATCH(SUBSTITUTE(E1862," ",""),SUBSTITUTE('Look Up Values'!$I$2:$I$10," ",""),0)),"","State error")),"")</f>
        <v/>
      </c>
      <c r="N1862" s="242" t="str" cm="1">
        <f t="array" ref="N1862">IF(AND(G1862&lt;&gt;0,G1862&lt;&gt;""),IF(F1862="","",IF(ISNUMBER(MATCH(SUBSTITUTE(F1862," ",""),SUBSTITUTE('Look Up Values'!$W$2:$W$30," ",""),0)),"","D&amp;R error")),"")</f>
        <v/>
      </c>
      <c r="O1862" s="256" t="str">
        <f t="shared" si="57"/>
        <v/>
      </c>
    </row>
    <row r="1863" spans="1:15" ht="15.75">
      <c r="A1863" s="250">
        <v>1856</v>
      </c>
      <c r="B1863" s="208"/>
      <c r="C1863" s="49"/>
      <c r="D1863" s="50"/>
      <c r="E1863" s="50"/>
      <c r="F1863" s="50"/>
      <c r="G1863" s="209"/>
      <c r="H1863" s="48"/>
      <c r="I1863" s="457" t="str">
        <f t="shared" si="56"/>
        <v/>
      </c>
      <c r="J1863" s="241" cm="1">
        <f t="array" ref="J1863">SUMPRODUCT(--(K1863:N1863&lt;&gt;"")) + IF(TRIM(O1863)="",0,LEN(O1863)-LEN(SUBSTITUTE(O1863,",",""))+1)</f>
        <v>0</v>
      </c>
      <c r="K1863" s="242" t="str">
        <f>IF(AND(G1863&lt;&gt;0,G1863&lt;&gt;""),IF(B1863="","",IF(ISNUMBER(MATCH(B1863,'Look Up Values'!$B$2:$B$500,0)),"","Dest. error")),"")</f>
        <v/>
      </c>
      <c r="L1863" s="242" t="str">
        <f>IF(AND(G1863&lt;&gt;0,G1863&lt;&gt;""),IF(C1863="","",IF(AND(ISNUMBER(--LEFT(C1863,FIND(" ",C1863&amp;" ")-1)),OR(LEN(LEFT(C1863,FIND(" ",C1863&amp;" ")-1))=6,LEN(LEFT(C1863,FIND(" ",C1863&amp;" ")-1))=7),OR(ISNUMBER(MATCH(LEFT(C1863,FIND(" ",C1863&amp;" ")-1),'Look Up Values'!$G$2:$G$1000,0)),ISNUMBER(MATCH(LEFT(C1863,FIND(" ",C1863&amp;" ")-1),'Look Up Values'!$AE$2:$AE$2000,0)))),"","EWC error")),"")</f>
        <v/>
      </c>
      <c r="M1863" s="242" t="str" cm="1">
        <f t="array" ref="M1863">IF(AND(G1863&lt;&gt;0,G1863&lt;&gt;""),IF(E1863="","",IF(ISNUMBER(MATCH(SUBSTITUTE(E1863," ",""),SUBSTITUTE('Look Up Values'!$I$2:$I$10," ",""),0)),"","State error")),"")</f>
        <v/>
      </c>
      <c r="N1863" s="242" t="str" cm="1">
        <f t="array" ref="N1863">IF(AND(G1863&lt;&gt;0,G1863&lt;&gt;""),IF(F1863="","",IF(ISNUMBER(MATCH(SUBSTITUTE(F1863," ",""),SUBSTITUTE('Look Up Values'!$W$2:$W$30," ",""),0)),"","D&amp;R error")),"")</f>
        <v/>
      </c>
      <c r="O1863" s="256" t="str">
        <f t="shared" si="57"/>
        <v/>
      </c>
    </row>
    <row r="1864" spans="1:15" ht="15.75">
      <c r="A1864" s="250">
        <v>1857</v>
      </c>
      <c r="B1864" s="208"/>
      <c r="C1864" s="49"/>
      <c r="D1864" s="50"/>
      <c r="E1864" s="50"/>
      <c r="F1864" s="50"/>
      <c r="G1864" s="209"/>
      <c r="H1864" s="48"/>
      <c r="I1864" s="457" t="str">
        <f t="shared" si="56"/>
        <v/>
      </c>
      <c r="J1864" s="241" cm="1">
        <f t="array" ref="J1864">SUMPRODUCT(--(K1864:N1864&lt;&gt;"")) + IF(TRIM(O1864)="",0,LEN(O1864)-LEN(SUBSTITUTE(O1864,",",""))+1)</f>
        <v>0</v>
      </c>
      <c r="K1864" s="242" t="str">
        <f>IF(AND(G1864&lt;&gt;0,G1864&lt;&gt;""),IF(B1864="","",IF(ISNUMBER(MATCH(B1864,'Look Up Values'!$B$2:$B$500,0)),"","Dest. error")),"")</f>
        <v/>
      </c>
      <c r="L1864" s="242" t="str">
        <f>IF(AND(G1864&lt;&gt;0,G1864&lt;&gt;""),IF(C1864="","",IF(AND(ISNUMBER(--LEFT(C1864,FIND(" ",C1864&amp;" ")-1)),OR(LEN(LEFT(C1864,FIND(" ",C1864&amp;" ")-1))=6,LEN(LEFT(C1864,FIND(" ",C1864&amp;" ")-1))=7),OR(ISNUMBER(MATCH(LEFT(C1864,FIND(" ",C1864&amp;" ")-1),'Look Up Values'!$G$2:$G$1000,0)),ISNUMBER(MATCH(LEFT(C1864,FIND(" ",C1864&amp;" ")-1),'Look Up Values'!$AE$2:$AE$2000,0)))),"","EWC error")),"")</f>
        <v/>
      </c>
      <c r="M1864" s="242" t="str" cm="1">
        <f t="array" ref="M1864">IF(AND(G1864&lt;&gt;0,G1864&lt;&gt;""),IF(E1864="","",IF(ISNUMBER(MATCH(SUBSTITUTE(E1864," ",""),SUBSTITUTE('Look Up Values'!$I$2:$I$10," ",""),0)),"","State error")),"")</f>
        <v/>
      </c>
      <c r="N1864" s="242" t="str" cm="1">
        <f t="array" ref="N1864">IF(AND(G1864&lt;&gt;0,G1864&lt;&gt;""),IF(F1864="","",IF(ISNUMBER(MATCH(SUBSTITUTE(F1864," ",""),SUBSTITUTE('Look Up Values'!$W$2:$W$30," ",""),0)),"","D&amp;R error")),"")</f>
        <v/>
      </c>
      <c r="O1864" s="256" t="str">
        <f t="shared" si="57"/>
        <v/>
      </c>
    </row>
    <row r="1865" spans="1:15" ht="15.75">
      <c r="A1865" s="250">
        <v>1858</v>
      </c>
      <c r="B1865" s="208"/>
      <c r="C1865" s="49"/>
      <c r="D1865" s="50"/>
      <c r="E1865" s="50"/>
      <c r="F1865" s="50"/>
      <c r="G1865" s="209"/>
      <c r="H1865" s="48"/>
      <c r="I1865" s="457" t="str">
        <f t="shared" ref="I1865:I1928" si="58">IF(IFERROR(--SUBSTITUTE(J1865,CHAR(160),""),0)&gt;0,A1865,"")</f>
        <v/>
      </c>
      <c r="J1865" s="241" cm="1">
        <f t="array" ref="J1865">SUMPRODUCT(--(K1865:N1865&lt;&gt;"")) + IF(TRIM(O1865)="",0,LEN(O1865)-LEN(SUBSTITUTE(O1865,",",""))+1)</f>
        <v>0</v>
      </c>
      <c r="K1865" s="242" t="str">
        <f>IF(AND(G1865&lt;&gt;0,G1865&lt;&gt;""),IF(B1865="","",IF(ISNUMBER(MATCH(B1865,'Look Up Values'!$B$2:$B$500,0)),"","Dest. error")),"")</f>
        <v/>
      </c>
      <c r="L1865" s="242" t="str">
        <f>IF(AND(G1865&lt;&gt;0,G1865&lt;&gt;""),IF(C1865="","",IF(AND(ISNUMBER(--LEFT(C1865,FIND(" ",C1865&amp;" ")-1)),OR(LEN(LEFT(C1865,FIND(" ",C1865&amp;" ")-1))=6,LEN(LEFT(C1865,FIND(" ",C1865&amp;" ")-1))=7),OR(ISNUMBER(MATCH(LEFT(C1865,FIND(" ",C1865&amp;" ")-1),'Look Up Values'!$G$2:$G$1000,0)),ISNUMBER(MATCH(LEFT(C1865,FIND(" ",C1865&amp;" ")-1),'Look Up Values'!$AE$2:$AE$2000,0)))),"","EWC error")),"")</f>
        <v/>
      </c>
      <c r="M1865" s="242" t="str" cm="1">
        <f t="array" ref="M1865">IF(AND(G1865&lt;&gt;0,G1865&lt;&gt;""),IF(E1865="","",IF(ISNUMBER(MATCH(SUBSTITUTE(E1865," ",""),SUBSTITUTE('Look Up Values'!$I$2:$I$10," ",""),0)),"","State error")),"")</f>
        <v/>
      </c>
      <c r="N1865" s="242" t="str" cm="1">
        <f t="array" ref="N1865">IF(AND(G1865&lt;&gt;0,G1865&lt;&gt;""),IF(F1865="","",IF(ISNUMBER(MATCH(SUBSTITUTE(F1865," ",""),SUBSTITUTE('Look Up Values'!$W$2:$W$30," ",""),0)),"","D&amp;R error")),"")</f>
        <v/>
      </c>
      <c r="O1865" s="256" t="str">
        <f t="shared" ref="O1865:O1928" si="59">IF(OR(G1865="",G1865=0),"",IF((TRIM(SUBSTITUTE(B1865,CHAR(160),""))&amp;TRIM(SUBSTITUTE(C1865,CHAR(160),""))&amp;TRIM(SUBSTITUTE(F1865,CHAR(160),""))&amp;TRIM(SUBSTITUTE(E1865,CHAR(160),"")))&lt;&gt;"",IF((--(TRIM(SUBSTITUTE(B1865,CHAR(160),""))&lt;&gt;"")+--(TRIM(SUBSTITUTE(C1865,CHAR(160),""))&lt;&gt;"")+--(TRIM(SUBSTITUTE(F1865,CHAR(160),""))&lt;&gt;"")+--(TRIM(SUBSTITUTE(E1865,CHAR(160),""))&lt;&gt;""))=4,"",LEFT(IF(TRIM(SUBSTITUTE(B1865,CHAR(160),""))="","Dest, ","")&amp;IF(TRIM(SUBSTITUTE(C1865,CHAR(160),""))="","EWC, ","")&amp;IF(TRIM(SUBSTITUTE(F1865,CHAR(160),""))="","D&amp;R, ","")&amp;IF(TRIM(SUBSTITUTE(E1865,CHAR(160),""))="","State, ",""),LEN(IF(TRIM(SUBSTITUTE(B1865,CHAR(160),""))="","Dest, ","")&amp;IF(TRIM(SUBSTITUTE(C1865,CHAR(160),""))="","EWC, ","")&amp;IF(TRIM(SUBSTITUTE(F1865,CHAR(160),""))="","D&amp;R, ","")&amp;IF(TRIM(SUBSTITUTE(E1865,CHAR(160),""))="","State, ",""))-2)),LEFT(IF(TRIM(SUBSTITUTE(B1865,CHAR(160),""))="","Dest, ","")&amp;IF(TRIM(SUBSTITUTE(C1865,CHAR(160),""))="","EWC, ","")&amp;IF(TRIM(SUBSTITUTE(F1865,CHAR(160),""))="","D&amp;R, ","")&amp;IF(TRIM(SUBSTITUTE(E1865,CHAR(160),""))="","State, ",""),LEN(IF(TRIM(SUBSTITUTE(B1865,CHAR(160),""))="","Dest, ","")&amp;IF(TRIM(SUBSTITUTE(C1865,CHAR(160),""))="","EWC, ","")&amp;IF(TRIM(SUBSTITUTE(F1865,CHAR(160),""))="","D&amp;R, ","")&amp;IF(TRIM(SUBSTITUTE(E1865,CHAR(160),""))="","State, ",""))-2)))</f>
        <v/>
      </c>
    </row>
    <row r="1866" spans="1:15" ht="15.75">
      <c r="A1866" s="250">
        <v>1859</v>
      </c>
      <c r="B1866" s="208"/>
      <c r="C1866" s="49"/>
      <c r="D1866" s="50"/>
      <c r="E1866" s="50"/>
      <c r="F1866" s="50"/>
      <c r="G1866" s="209"/>
      <c r="H1866" s="48"/>
      <c r="I1866" s="457" t="str">
        <f t="shared" si="58"/>
        <v/>
      </c>
      <c r="J1866" s="241" cm="1">
        <f t="array" ref="J1866">SUMPRODUCT(--(K1866:N1866&lt;&gt;"")) + IF(TRIM(O1866)="",0,LEN(O1866)-LEN(SUBSTITUTE(O1866,",",""))+1)</f>
        <v>0</v>
      </c>
      <c r="K1866" s="242" t="str">
        <f>IF(AND(G1866&lt;&gt;0,G1866&lt;&gt;""),IF(B1866="","",IF(ISNUMBER(MATCH(B1866,'Look Up Values'!$B$2:$B$500,0)),"","Dest. error")),"")</f>
        <v/>
      </c>
      <c r="L1866" s="242" t="str">
        <f>IF(AND(G1866&lt;&gt;0,G1866&lt;&gt;""),IF(C1866="","",IF(AND(ISNUMBER(--LEFT(C1866,FIND(" ",C1866&amp;" ")-1)),OR(LEN(LEFT(C1866,FIND(" ",C1866&amp;" ")-1))=6,LEN(LEFT(C1866,FIND(" ",C1866&amp;" ")-1))=7),OR(ISNUMBER(MATCH(LEFT(C1866,FIND(" ",C1866&amp;" ")-1),'Look Up Values'!$G$2:$G$1000,0)),ISNUMBER(MATCH(LEFT(C1866,FIND(" ",C1866&amp;" ")-1),'Look Up Values'!$AE$2:$AE$2000,0)))),"","EWC error")),"")</f>
        <v/>
      </c>
      <c r="M1866" s="242" t="str" cm="1">
        <f t="array" ref="M1866">IF(AND(G1866&lt;&gt;0,G1866&lt;&gt;""),IF(E1866="","",IF(ISNUMBER(MATCH(SUBSTITUTE(E1866," ",""),SUBSTITUTE('Look Up Values'!$I$2:$I$10," ",""),0)),"","State error")),"")</f>
        <v/>
      </c>
      <c r="N1866" s="242" t="str" cm="1">
        <f t="array" ref="N1866">IF(AND(G1866&lt;&gt;0,G1866&lt;&gt;""),IF(F1866="","",IF(ISNUMBER(MATCH(SUBSTITUTE(F1866," ",""),SUBSTITUTE('Look Up Values'!$W$2:$W$30," ",""),0)),"","D&amp;R error")),"")</f>
        <v/>
      </c>
      <c r="O1866" s="256" t="str">
        <f t="shared" si="59"/>
        <v/>
      </c>
    </row>
    <row r="1867" spans="1:15" ht="15.75">
      <c r="A1867" s="250">
        <v>1860</v>
      </c>
      <c r="B1867" s="208"/>
      <c r="C1867" s="49"/>
      <c r="D1867" s="50"/>
      <c r="E1867" s="50"/>
      <c r="F1867" s="50"/>
      <c r="G1867" s="209"/>
      <c r="H1867" s="48"/>
      <c r="I1867" s="457" t="str">
        <f t="shared" si="58"/>
        <v/>
      </c>
      <c r="J1867" s="241" cm="1">
        <f t="array" ref="J1867">SUMPRODUCT(--(K1867:N1867&lt;&gt;"")) + IF(TRIM(O1867)="",0,LEN(O1867)-LEN(SUBSTITUTE(O1867,",",""))+1)</f>
        <v>0</v>
      </c>
      <c r="K1867" s="242" t="str">
        <f>IF(AND(G1867&lt;&gt;0,G1867&lt;&gt;""),IF(B1867="","",IF(ISNUMBER(MATCH(B1867,'Look Up Values'!$B$2:$B$500,0)),"","Dest. error")),"")</f>
        <v/>
      </c>
      <c r="L1867" s="242" t="str">
        <f>IF(AND(G1867&lt;&gt;0,G1867&lt;&gt;""),IF(C1867="","",IF(AND(ISNUMBER(--LEFT(C1867,FIND(" ",C1867&amp;" ")-1)),OR(LEN(LEFT(C1867,FIND(" ",C1867&amp;" ")-1))=6,LEN(LEFT(C1867,FIND(" ",C1867&amp;" ")-1))=7),OR(ISNUMBER(MATCH(LEFT(C1867,FIND(" ",C1867&amp;" ")-1),'Look Up Values'!$G$2:$G$1000,0)),ISNUMBER(MATCH(LEFT(C1867,FIND(" ",C1867&amp;" ")-1),'Look Up Values'!$AE$2:$AE$2000,0)))),"","EWC error")),"")</f>
        <v/>
      </c>
      <c r="M1867" s="242" t="str" cm="1">
        <f t="array" ref="M1867">IF(AND(G1867&lt;&gt;0,G1867&lt;&gt;""),IF(E1867="","",IF(ISNUMBER(MATCH(SUBSTITUTE(E1867," ",""),SUBSTITUTE('Look Up Values'!$I$2:$I$10," ",""),0)),"","State error")),"")</f>
        <v/>
      </c>
      <c r="N1867" s="242" t="str" cm="1">
        <f t="array" ref="N1867">IF(AND(G1867&lt;&gt;0,G1867&lt;&gt;""),IF(F1867="","",IF(ISNUMBER(MATCH(SUBSTITUTE(F1867," ",""),SUBSTITUTE('Look Up Values'!$W$2:$W$30," ",""),0)),"","D&amp;R error")),"")</f>
        <v/>
      </c>
      <c r="O1867" s="256" t="str">
        <f t="shared" si="59"/>
        <v/>
      </c>
    </row>
    <row r="1868" spans="1:15" ht="15.75">
      <c r="A1868" s="250">
        <v>1861</v>
      </c>
      <c r="B1868" s="208"/>
      <c r="C1868" s="49"/>
      <c r="D1868" s="50"/>
      <c r="E1868" s="50"/>
      <c r="F1868" s="50"/>
      <c r="G1868" s="209"/>
      <c r="H1868" s="48"/>
      <c r="I1868" s="457" t="str">
        <f t="shared" si="58"/>
        <v/>
      </c>
      <c r="J1868" s="241" cm="1">
        <f t="array" ref="J1868">SUMPRODUCT(--(K1868:N1868&lt;&gt;"")) + IF(TRIM(O1868)="",0,LEN(O1868)-LEN(SUBSTITUTE(O1868,",",""))+1)</f>
        <v>0</v>
      </c>
      <c r="K1868" s="242" t="str">
        <f>IF(AND(G1868&lt;&gt;0,G1868&lt;&gt;""),IF(B1868="","",IF(ISNUMBER(MATCH(B1868,'Look Up Values'!$B$2:$B$500,0)),"","Dest. error")),"")</f>
        <v/>
      </c>
      <c r="L1868" s="242" t="str">
        <f>IF(AND(G1868&lt;&gt;0,G1868&lt;&gt;""),IF(C1868="","",IF(AND(ISNUMBER(--LEFT(C1868,FIND(" ",C1868&amp;" ")-1)),OR(LEN(LEFT(C1868,FIND(" ",C1868&amp;" ")-1))=6,LEN(LEFT(C1868,FIND(" ",C1868&amp;" ")-1))=7),OR(ISNUMBER(MATCH(LEFT(C1868,FIND(" ",C1868&amp;" ")-1),'Look Up Values'!$G$2:$G$1000,0)),ISNUMBER(MATCH(LEFT(C1868,FIND(" ",C1868&amp;" ")-1),'Look Up Values'!$AE$2:$AE$2000,0)))),"","EWC error")),"")</f>
        <v/>
      </c>
      <c r="M1868" s="242" t="str" cm="1">
        <f t="array" ref="M1868">IF(AND(G1868&lt;&gt;0,G1868&lt;&gt;""),IF(E1868="","",IF(ISNUMBER(MATCH(SUBSTITUTE(E1868," ",""),SUBSTITUTE('Look Up Values'!$I$2:$I$10," ",""),0)),"","State error")),"")</f>
        <v/>
      </c>
      <c r="N1868" s="242" t="str" cm="1">
        <f t="array" ref="N1868">IF(AND(G1868&lt;&gt;0,G1868&lt;&gt;""),IF(F1868="","",IF(ISNUMBER(MATCH(SUBSTITUTE(F1868," ",""),SUBSTITUTE('Look Up Values'!$W$2:$W$30," ",""),0)),"","D&amp;R error")),"")</f>
        <v/>
      </c>
      <c r="O1868" s="256" t="str">
        <f t="shared" si="59"/>
        <v/>
      </c>
    </row>
    <row r="1869" spans="1:15" ht="15.75">
      <c r="A1869" s="250">
        <v>1862</v>
      </c>
      <c r="B1869" s="208"/>
      <c r="C1869" s="49"/>
      <c r="D1869" s="50"/>
      <c r="E1869" s="50"/>
      <c r="F1869" s="50"/>
      <c r="G1869" s="209"/>
      <c r="H1869" s="48"/>
      <c r="I1869" s="457" t="str">
        <f t="shared" si="58"/>
        <v/>
      </c>
      <c r="J1869" s="241" cm="1">
        <f t="array" ref="J1869">SUMPRODUCT(--(K1869:N1869&lt;&gt;"")) + IF(TRIM(O1869)="",0,LEN(O1869)-LEN(SUBSTITUTE(O1869,",",""))+1)</f>
        <v>0</v>
      </c>
      <c r="K1869" s="242" t="str">
        <f>IF(AND(G1869&lt;&gt;0,G1869&lt;&gt;""),IF(B1869="","",IF(ISNUMBER(MATCH(B1869,'Look Up Values'!$B$2:$B$500,0)),"","Dest. error")),"")</f>
        <v/>
      </c>
      <c r="L1869" s="242" t="str">
        <f>IF(AND(G1869&lt;&gt;0,G1869&lt;&gt;""),IF(C1869="","",IF(AND(ISNUMBER(--LEFT(C1869,FIND(" ",C1869&amp;" ")-1)),OR(LEN(LEFT(C1869,FIND(" ",C1869&amp;" ")-1))=6,LEN(LEFT(C1869,FIND(" ",C1869&amp;" ")-1))=7),OR(ISNUMBER(MATCH(LEFT(C1869,FIND(" ",C1869&amp;" ")-1),'Look Up Values'!$G$2:$G$1000,0)),ISNUMBER(MATCH(LEFT(C1869,FIND(" ",C1869&amp;" ")-1),'Look Up Values'!$AE$2:$AE$2000,0)))),"","EWC error")),"")</f>
        <v/>
      </c>
      <c r="M1869" s="242" t="str" cm="1">
        <f t="array" ref="M1869">IF(AND(G1869&lt;&gt;0,G1869&lt;&gt;""),IF(E1869="","",IF(ISNUMBER(MATCH(SUBSTITUTE(E1869," ",""),SUBSTITUTE('Look Up Values'!$I$2:$I$10," ",""),0)),"","State error")),"")</f>
        <v/>
      </c>
      <c r="N1869" s="242" t="str" cm="1">
        <f t="array" ref="N1869">IF(AND(G1869&lt;&gt;0,G1869&lt;&gt;""),IF(F1869="","",IF(ISNUMBER(MATCH(SUBSTITUTE(F1869," ",""),SUBSTITUTE('Look Up Values'!$W$2:$W$30," ",""),0)),"","D&amp;R error")),"")</f>
        <v/>
      </c>
      <c r="O1869" s="256" t="str">
        <f t="shared" si="59"/>
        <v/>
      </c>
    </row>
    <row r="1870" spans="1:15" ht="15.75">
      <c r="A1870" s="250">
        <v>1863</v>
      </c>
      <c r="B1870" s="208"/>
      <c r="C1870" s="49"/>
      <c r="D1870" s="50"/>
      <c r="E1870" s="50"/>
      <c r="F1870" s="50"/>
      <c r="G1870" s="209"/>
      <c r="H1870" s="48"/>
      <c r="I1870" s="457" t="str">
        <f t="shared" si="58"/>
        <v/>
      </c>
      <c r="J1870" s="241" cm="1">
        <f t="array" ref="J1870">SUMPRODUCT(--(K1870:N1870&lt;&gt;"")) + IF(TRIM(O1870)="",0,LEN(O1870)-LEN(SUBSTITUTE(O1870,",",""))+1)</f>
        <v>0</v>
      </c>
      <c r="K1870" s="242" t="str">
        <f>IF(AND(G1870&lt;&gt;0,G1870&lt;&gt;""),IF(B1870="","",IF(ISNUMBER(MATCH(B1870,'Look Up Values'!$B$2:$B$500,0)),"","Dest. error")),"")</f>
        <v/>
      </c>
      <c r="L1870" s="242" t="str">
        <f>IF(AND(G1870&lt;&gt;0,G1870&lt;&gt;""),IF(C1870="","",IF(AND(ISNUMBER(--LEFT(C1870,FIND(" ",C1870&amp;" ")-1)),OR(LEN(LEFT(C1870,FIND(" ",C1870&amp;" ")-1))=6,LEN(LEFT(C1870,FIND(" ",C1870&amp;" ")-1))=7),OR(ISNUMBER(MATCH(LEFT(C1870,FIND(" ",C1870&amp;" ")-1),'Look Up Values'!$G$2:$G$1000,0)),ISNUMBER(MATCH(LEFT(C1870,FIND(" ",C1870&amp;" ")-1),'Look Up Values'!$AE$2:$AE$2000,0)))),"","EWC error")),"")</f>
        <v/>
      </c>
      <c r="M1870" s="242" t="str" cm="1">
        <f t="array" ref="M1870">IF(AND(G1870&lt;&gt;0,G1870&lt;&gt;""),IF(E1870="","",IF(ISNUMBER(MATCH(SUBSTITUTE(E1870," ",""),SUBSTITUTE('Look Up Values'!$I$2:$I$10," ",""),0)),"","State error")),"")</f>
        <v/>
      </c>
      <c r="N1870" s="242" t="str" cm="1">
        <f t="array" ref="N1870">IF(AND(G1870&lt;&gt;0,G1870&lt;&gt;""),IF(F1870="","",IF(ISNUMBER(MATCH(SUBSTITUTE(F1870," ",""),SUBSTITUTE('Look Up Values'!$W$2:$W$30," ",""),0)),"","D&amp;R error")),"")</f>
        <v/>
      </c>
      <c r="O1870" s="256" t="str">
        <f t="shared" si="59"/>
        <v/>
      </c>
    </row>
    <row r="1871" spans="1:15" ht="15.75">
      <c r="A1871" s="250">
        <v>1864</v>
      </c>
      <c r="B1871" s="208"/>
      <c r="C1871" s="49"/>
      <c r="D1871" s="50"/>
      <c r="E1871" s="50"/>
      <c r="F1871" s="50"/>
      <c r="G1871" s="209"/>
      <c r="H1871" s="48"/>
      <c r="I1871" s="457" t="str">
        <f t="shared" si="58"/>
        <v/>
      </c>
      <c r="J1871" s="241" cm="1">
        <f t="array" ref="J1871">SUMPRODUCT(--(K1871:N1871&lt;&gt;"")) + IF(TRIM(O1871)="",0,LEN(O1871)-LEN(SUBSTITUTE(O1871,",",""))+1)</f>
        <v>0</v>
      </c>
      <c r="K1871" s="242" t="str">
        <f>IF(AND(G1871&lt;&gt;0,G1871&lt;&gt;""),IF(B1871="","",IF(ISNUMBER(MATCH(B1871,'Look Up Values'!$B$2:$B$500,0)),"","Dest. error")),"")</f>
        <v/>
      </c>
      <c r="L1871" s="242" t="str">
        <f>IF(AND(G1871&lt;&gt;0,G1871&lt;&gt;""),IF(C1871="","",IF(AND(ISNUMBER(--LEFT(C1871,FIND(" ",C1871&amp;" ")-1)),OR(LEN(LEFT(C1871,FIND(" ",C1871&amp;" ")-1))=6,LEN(LEFT(C1871,FIND(" ",C1871&amp;" ")-1))=7),OR(ISNUMBER(MATCH(LEFT(C1871,FIND(" ",C1871&amp;" ")-1),'Look Up Values'!$G$2:$G$1000,0)),ISNUMBER(MATCH(LEFT(C1871,FIND(" ",C1871&amp;" ")-1),'Look Up Values'!$AE$2:$AE$2000,0)))),"","EWC error")),"")</f>
        <v/>
      </c>
      <c r="M1871" s="242" t="str" cm="1">
        <f t="array" ref="M1871">IF(AND(G1871&lt;&gt;0,G1871&lt;&gt;""),IF(E1871="","",IF(ISNUMBER(MATCH(SUBSTITUTE(E1871," ",""),SUBSTITUTE('Look Up Values'!$I$2:$I$10," ",""),0)),"","State error")),"")</f>
        <v/>
      </c>
      <c r="N1871" s="242" t="str" cm="1">
        <f t="array" ref="N1871">IF(AND(G1871&lt;&gt;0,G1871&lt;&gt;""),IF(F1871="","",IF(ISNUMBER(MATCH(SUBSTITUTE(F1871," ",""),SUBSTITUTE('Look Up Values'!$W$2:$W$30," ",""),0)),"","D&amp;R error")),"")</f>
        <v/>
      </c>
      <c r="O1871" s="256" t="str">
        <f t="shared" si="59"/>
        <v/>
      </c>
    </row>
    <row r="1872" spans="1:15" ht="15.75">
      <c r="A1872" s="250">
        <v>1865</v>
      </c>
      <c r="B1872" s="208"/>
      <c r="C1872" s="49"/>
      <c r="D1872" s="50"/>
      <c r="E1872" s="50"/>
      <c r="F1872" s="50"/>
      <c r="G1872" s="209"/>
      <c r="H1872" s="48"/>
      <c r="I1872" s="457" t="str">
        <f t="shared" si="58"/>
        <v/>
      </c>
      <c r="J1872" s="241" cm="1">
        <f t="array" ref="J1872">SUMPRODUCT(--(K1872:N1872&lt;&gt;"")) + IF(TRIM(O1872)="",0,LEN(O1872)-LEN(SUBSTITUTE(O1872,",",""))+1)</f>
        <v>0</v>
      </c>
      <c r="K1872" s="242" t="str">
        <f>IF(AND(G1872&lt;&gt;0,G1872&lt;&gt;""),IF(B1872="","",IF(ISNUMBER(MATCH(B1872,'Look Up Values'!$B$2:$B$500,0)),"","Dest. error")),"")</f>
        <v/>
      </c>
      <c r="L1872" s="242" t="str">
        <f>IF(AND(G1872&lt;&gt;0,G1872&lt;&gt;""),IF(C1872="","",IF(AND(ISNUMBER(--LEFT(C1872,FIND(" ",C1872&amp;" ")-1)),OR(LEN(LEFT(C1872,FIND(" ",C1872&amp;" ")-1))=6,LEN(LEFT(C1872,FIND(" ",C1872&amp;" ")-1))=7),OR(ISNUMBER(MATCH(LEFT(C1872,FIND(" ",C1872&amp;" ")-1),'Look Up Values'!$G$2:$G$1000,0)),ISNUMBER(MATCH(LEFT(C1872,FIND(" ",C1872&amp;" ")-1),'Look Up Values'!$AE$2:$AE$2000,0)))),"","EWC error")),"")</f>
        <v/>
      </c>
      <c r="M1872" s="242" t="str" cm="1">
        <f t="array" ref="M1872">IF(AND(G1872&lt;&gt;0,G1872&lt;&gt;""),IF(E1872="","",IF(ISNUMBER(MATCH(SUBSTITUTE(E1872," ",""),SUBSTITUTE('Look Up Values'!$I$2:$I$10," ",""),0)),"","State error")),"")</f>
        <v/>
      </c>
      <c r="N1872" s="242" t="str" cm="1">
        <f t="array" ref="N1872">IF(AND(G1872&lt;&gt;0,G1872&lt;&gt;""),IF(F1872="","",IF(ISNUMBER(MATCH(SUBSTITUTE(F1872," ",""),SUBSTITUTE('Look Up Values'!$W$2:$W$30," ",""),0)),"","D&amp;R error")),"")</f>
        <v/>
      </c>
      <c r="O1872" s="256" t="str">
        <f t="shared" si="59"/>
        <v/>
      </c>
    </row>
    <row r="1873" spans="1:15" ht="15.75">
      <c r="A1873" s="250">
        <v>1866</v>
      </c>
      <c r="B1873" s="208"/>
      <c r="C1873" s="49"/>
      <c r="D1873" s="50"/>
      <c r="E1873" s="50"/>
      <c r="F1873" s="50"/>
      <c r="G1873" s="209"/>
      <c r="H1873" s="48"/>
      <c r="I1873" s="457" t="str">
        <f t="shared" si="58"/>
        <v/>
      </c>
      <c r="J1873" s="241" cm="1">
        <f t="array" ref="J1873">SUMPRODUCT(--(K1873:N1873&lt;&gt;"")) + IF(TRIM(O1873)="",0,LEN(O1873)-LEN(SUBSTITUTE(O1873,",",""))+1)</f>
        <v>0</v>
      </c>
      <c r="K1873" s="242" t="str">
        <f>IF(AND(G1873&lt;&gt;0,G1873&lt;&gt;""),IF(B1873="","",IF(ISNUMBER(MATCH(B1873,'Look Up Values'!$B$2:$B$500,0)),"","Dest. error")),"")</f>
        <v/>
      </c>
      <c r="L1873" s="242" t="str">
        <f>IF(AND(G1873&lt;&gt;0,G1873&lt;&gt;""),IF(C1873="","",IF(AND(ISNUMBER(--LEFT(C1873,FIND(" ",C1873&amp;" ")-1)),OR(LEN(LEFT(C1873,FIND(" ",C1873&amp;" ")-1))=6,LEN(LEFT(C1873,FIND(" ",C1873&amp;" ")-1))=7),OR(ISNUMBER(MATCH(LEFT(C1873,FIND(" ",C1873&amp;" ")-1),'Look Up Values'!$G$2:$G$1000,0)),ISNUMBER(MATCH(LEFT(C1873,FIND(" ",C1873&amp;" ")-1),'Look Up Values'!$AE$2:$AE$2000,0)))),"","EWC error")),"")</f>
        <v/>
      </c>
      <c r="M1873" s="242" t="str" cm="1">
        <f t="array" ref="M1873">IF(AND(G1873&lt;&gt;0,G1873&lt;&gt;""),IF(E1873="","",IF(ISNUMBER(MATCH(SUBSTITUTE(E1873," ",""),SUBSTITUTE('Look Up Values'!$I$2:$I$10," ",""),0)),"","State error")),"")</f>
        <v/>
      </c>
      <c r="N1873" s="242" t="str" cm="1">
        <f t="array" ref="N1873">IF(AND(G1873&lt;&gt;0,G1873&lt;&gt;""),IF(F1873="","",IF(ISNUMBER(MATCH(SUBSTITUTE(F1873," ",""),SUBSTITUTE('Look Up Values'!$W$2:$W$30," ",""),0)),"","D&amp;R error")),"")</f>
        <v/>
      </c>
      <c r="O1873" s="256" t="str">
        <f t="shared" si="59"/>
        <v/>
      </c>
    </row>
    <row r="1874" spans="1:15" ht="15.75">
      <c r="A1874" s="250">
        <v>1867</v>
      </c>
      <c r="B1874" s="208"/>
      <c r="C1874" s="49"/>
      <c r="D1874" s="50"/>
      <c r="E1874" s="50"/>
      <c r="F1874" s="50"/>
      <c r="G1874" s="209"/>
      <c r="H1874" s="48"/>
      <c r="I1874" s="457" t="str">
        <f t="shared" si="58"/>
        <v/>
      </c>
      <c r="J1874" s="241" cm="1">
        <f t="array" ref="J1874">SUMPRODUCT(--(K1874:N1874&lt;&gt;"")) + IF(TRIM(O1874)="",0,LEN(O1874)-LEN(SUBSTITUTE(O1874,",",""))+1)</f>
        <v>0</v>
      </c>
      <c r="K1874" s="242" t="str">
        <f>IF(AND(G1874&lt;&gt;0,G1874&lt;&gt;""),IF(B1874="","",IF(ISNUMBER(MATCH(B1874,'Look Up Values'!$B$2:$B$500,0)),"","Dest. error")),"")</f>
        <v/>
      </c>
      <c r="L1874" s="242" t="str">
        <f>IF(AND(G1874&lt;&gt;0,G1874&lt;&gt;""),IF(C1874="","",IF(AND(ISNUMBER(--LEFT(C1874,FIND(" ",C1874&amp;" ")-1)),OR(LEN(LEFT(C1874,FIND(" ",C1874&amp;" ")-1))=6,LEN(LEFT(C1874,FIND(" ",C1874&amp;" ")-1))=7),OR(ISNUMBER(MATCH(LEFT(C1874,FIND(" ",C1874&amp;" ")-1),'Look Up Values'!$G$2:$G$1000,0)),ISNUMBER(MATCH(LEFT(C1874,FIND(" ",C1874&amp;" ")-1),'Look Up Values'!$AE$2:$AE$2000,0)))),"","EWC error")),"")</f>
        <v/>
      </c>
      <c r="M1874" s="242" t="str" cm="1">
        <f t="array" ref="M1874">IF(AND(G1874&lt;&gt;0,G1874&lt;&gt;""),IF(E1874="","",IF(ISNUMBER(MATCH(SUBSTITUTE(E1874," ",""),SUBSTITUTE('Look Up Values'!$I$2:$I$10," ",""),0)),"","State error")),"")</f>
        <v/>
      </c>
      <c r="N1874" s="242" t="str" cm="1">
        <f t="array" ref="N1874">IF(AND(G1874&lt;&gt;0,G1874&lt;&gt;""),IF(F1874="","",IF(ISNUMBER(MATCH(SUBSTITUTE(F1874," ",""),SUBSTITUTE('Look Up Values'!$W$2:$W$30," ",""),0)),"","D&amp;R error")),"")</f>
        <v/>
      </c>
      <c r="O1874" s="256" t="str">
        <f t="shared" si="59"/>
        <v/>
      </c>
    </row>
    <row r="1875" spans="1:15" ht="15.75">
      <c r="A1875" s="250">
        <v>1868</v>
      </c>
      <c r="B1875" s="208"/>
      <c r="C1875" s="49"/>
      <c r="D1875" s="50"/>
      <c r="E1875" s="50"/>
      <c r="F1875" s="50"/>
      <c r="G1875" s="209"/>
      <c r="H1875" s="48"/>
      <c r="I1875" s="457" t="str">
        <f t="shared" si="58"/>
        <v/>
      </c>
      <c r="J1875" s="241" cm="1">
        <f t="array" ref="J1875">SUMPRODUCT(--(K1875:N1875&lt;&gt;"")) + IF(TRIM(O1875)="",0,LEN(O1875)-LEN(SUBSTITUTE(O1875,",",""))+1)</f>
        <v>0</v>
      </c>
      <c r="K1875" s="242" t="str">
        <f>IF(AND(G1875&lt;&gt;0,G1875&lt;&gt;""),IF(B1875="","",IF(ISNUMBER(MATCH(B1875,'Look Up Values'!$B$2:$B$500,0)),"","Dest. error")),"")</f>
        <v/>
      </c>
      <c r="L1875" s="242" t="str">
        <f>IF(AND(G1875&lt;&gt;0,G1875&lt;&gt;""),IF(C1875="","",IF(AND(ISNUMBER(--LEFT(C1875,FIND(" ",C1875&amp;" ")-1)),OR(LEN(LEFT(C1875,FIND(" ",C1875&amp;" ")-1))=6,LEN(LEFT(C1875,FIND(" ",C1875&amp;" ")-1))=7),OR(ISNUMBER(MATCH(LEFT(C1875,FIND(" ",C1875&amp;" ")-1),'Look Up Values'!$G$2:$G$1000,0)),ISNUMBER(MATCH(LEFT(C1875,FIND(" ",C1875&amp;" ")-1),'Look Up Values'!$AE$2:$AE$2000,0)))),"","EWC error")),"")</f>
        <v/>
      </c>
      <c r="M1875" s="242" t="str" cm="1">
        <f t="array" ref="M1875">IF(AND(G1875&lt;&gt;0,G1875&lt;&gt;""),IF(E1875="","",IF(ISNUMBER(MATCH(SUBSTITUTE(E1875," ",""),SUBSTITUTE('Look Up Values'!$I$2:$I$10," ",""),0)),"","State error")),"")</f>
        <v/>
      </c>
      <c r="N1875" s="242" t="str" cm="1">
        <f t="array" ref="N1875">IF(AND(G1875&lt;&gt;0,G1875&lt;&gt;""),IF(F1875="","",IF(ISNUMBER(MATCH(SUBSTITUTE(F1875," ",""),SUBSTITUTE('Look Up Values'!$W$2:$W$30," ",""),0)),"","D&amp;R error")),"")</f>
        <v/>
      </c>
      <c r="O1875" s="256" t="str">
        <f t="shared" si="59"/>
        <v/>
      </c>
    </row>
    <row r="1876" spans="1:15" ht="15.75">
      <c r="A1876" s="250">
        <v>1869</v>
      </c>
      <c r="B1876" s="208"/>
      <c r="C1876" s="49"/>
      <c r="D1876" s="50"/>
      <c r="E1876" s="50"/>
      <c r="F1876" s="50"/>
      <c r="G1876" s="209"/>
      <c r="H1876" s="48"/>
      <c r="I1876" s="457" t="str">
        <f t="shared" si="58"/>
        <v/>
      </c>
      <c r="J1876" s="241" cm="1">
        <f t="array" ref="J1876">SUMPRODUCT(--(K1876:N1876&lt;&gt;"")) + IF(TRIM(O1876)="",0,LEN(O1876)-LEN(SUBSTITUTE(O1876,",",""))+1)</f>
        <v>0</v>
      </c>
      <c r="K1876" s="242" t="str">
        <f>IF(AND(G1876&lt;&gt;0,G1876&lt;&gt;""),IF(B1876="","",IF(ISNUMBER(MATCH(B1876,'Look Up Values'!$B$2:$B$500,0)),"","Dest. error")),"")</f>
        <v/>
      </c>
      <c r="L1876" s="242" t="str">
        <f>IF(AND(G1876&lt;&gt;0,G1876&lt;&gt;""),IF(C1876="","",IF(AND(ISNUMBER(--LEFT(C1876,FIND(" ",C1876&amp;" ")-1)),OR(LEN(LEFT(C1876,FIND(" ",C1876&amp;" ")-1))=6,LEN(LEFT(C1876,FIND(" ",C1876&amp;" ")-1))=7),OR(ISNUMBER(MATCH(LEFT(C1876,FIND(" ",C1876&amp;" ")-1),'Look Up Values'!$G$2:$G$1000,0)),ISNUMBER(MATCH(LEFT(C1876,FIND(" ",C1876&amp;" ")-1),'Look Up Values'!$AE$2:$AE$2000,0)))),"","EWC error")),"")</f>
        <v/>
      </c>
      <c r="M1876" s="242" t="str" cm="1">
        <f t="array" ref="M1876">IF(AND(G1876&lt;&gt;0,G1876&lt;&gt;""),IF(E1876="","",IF(ISNUMBER(MATCH(SUBSTITUTE(E1876," ",""),SUBSTITUTE('Look Up Values'!$I$2:$I$10," ",""),0)),"","State error")),"")</f>
        <v/>
      </c>
      <c r="N1876" s="242" t="str" cm="1">
        <f t="array" ref="N1876">IF(AND(G1876&lt;&gt;0,G1876&lt;&gt;""),IF(F1876="","",IF(ISNUMBER(MATCH(SUBSTITUTE(F1876," ",""),SUBSTITUTE('Look Up Values'!$W$2:$W$30," ",""),0)),"","D&amp;R error")),"")</f>
        <v/>
      </c>
      <c r="O1876" s="256" t="str">
        <f t="shared" si="59"/>
        <v/>
      </c>
    </row>
    <row r="1877" spans="1:15" ht="15.75">
      <c r="A1877" s="250">
        <v>1870</v>
      </c>
      <c r="B1877" s="208"/>
      <c r="C1877" s="49"/>
      <c r="D1877" s="50"/>
      <c r="E1877" s="50"/>
      <c r="F1877" s="50"/>
      <c r="G1877" s="209"/>
      <c r="H1877" s="48"/>
      <c r="I1877" s="457" t="str">
        <f t="shared" si="58"/>
        <v/>
      </c>
      <c r="J1877" s="241" cm="1">
        <f t="array" ref="J1877">SUMPRODUCT(--(K1877:N1877&lt;&gt;"")) + IF(TRIM(O1877)="",0,LEN(O1877)-LEN(SUBSTITUTE(O1877,",",""))+1)</f>
        <v>0</v>
      </c>
      <c r="K1877" s="242" t="str">
        <f>IF(AND(G1877&lt;&gt;0,G1877&lt;&gt;""),IF(B1877="","",IF(ISNUMBER(MATCH(B1877,'Look Up Values'!$B$2:$B$500,0)),"","Dest. error")),"")</f>
        <v/>
      </c>
      <c r="L1877" s="242" t="str">
        <f>IF(AND(G1877&lt;&gt;0,G1877&lt;&gt;""),IF(C1877="","",IF(AND(ISNUMBER(--LEFT(C1877,FIND(" ",C1877&amp;" ")-1)),OR(LEN(LEFT(C1877,FIND(" ",C1877&amp;" ")-1))=6,LEN(LEFT(C1877,FIND(" ",C1877&amp;" ")-1))=7),OR(ISNUMBER(MATCH(LEFT(C1877,FIND(" ",C1877&amp;" ")-1),'Look Up Values'!$G$2:$G$1000,0)),ISNUMBER(MATCH(LEFT(C1877,FIND(" ",C1877&amp;" ")-1),'Look Up Values'!$AE$2:$AE$2000,0)))),"","EWC error")),"")</f>
        <v/>
      </c>
      <c r="M1877" s="242" t="str" cm="1">
        <f t="array" ref="M1877">IF(AND(G1877&lt;&gt;0,G1877&lt;&gt;""),IF(E1877="","",IF(ISNUMBER(MATCH(SUBSTITUTE(E1877," ",""),SUBSTITUTE('Look Up Values'!$I$2:$I$10," ",""),0)),"","State error")),"")</f>
        <v/>
      </c>
      <c r="N1877" s="242" t="str" cm="1">
        <f t="array" ref="N1877">IF(AND(G1877&lt;&gt;0,G1877&lt;&gt;""),IF(F1877="","",IF(ISNUMBER(MATCH(SUBSTITUTE(F1877," ",""),SUBSTITUTE('Look Up Values'!$W$2:$W$30," ",""),0)),"","D&amp;R error")),"")</f>
        <v/>
      </c>
      <c r="O1877" s="256" t="str">
        <f t="shared" si="59"/>
        <v/>
      </c>
    </row>
    <row r="1878" spans="1:15" ht="15.75">
      <c r="A1878" s="250">
        <v>1871</v>
      </c>
      <c r="B1878" s="208"/>
      <c r="C1878" s="49"/>
      <c r="D1878" s="50"/>
      <c r="E1878" s="50"/>
      <c r="F1878" s="50"/>
      <c r="G1878" s="209"/>
      <c r="H1878" s="48"/>
      <c r="I1878" s="457" t="str">
        <f t="shared" si="58"/>
        <v/>
      </c>
      <c r="J1878" s="241" cm="1">
        <f t="array" ref="J1878">SUMPRODUCT(--(K1878:N1878&lt;&gt;"")) + IF(TRIM(O1878)="",0,LEN(O1878)-LEN(SUBSTITUTE(O1878,",",""))+1)</f>
        <v>0</v>
      </c>
      <c r="K1878" s="242" t="str">
        <f>IF(AND(G1878&lt;&gt;0,G1878&lt;&gt;""),IF(B1878="","",IF(ISNUMBER(MATCH(B1878,'Look Up Values'!$B$2:$B$500,0)),"","Dest. error")),"")</f>
        <v/>
      </c>
      <c r="L1878" s="242" t="str">
        <f>IF(AND(G1878&lt;&gt;0,G1878&lt;&gt;""),IF(C1878="","",IF(AND(ISNUMBER(--LEFT(C1878,FIND(" ",C1878&amp;" ")-1)),OR(LEN(LEFT(C1878,FIND(" ",C1878&amp;" ")-1))=6,LEN(LEFT(C1878,FIND(" ",C1878&amp;" ")-1))=7),OR(ISNUMBER(MATCH(LEFT(C1878,FIND(" ",C1878&amp;" ")-1),'Look Up Values'!$G$2:$G$1000,0)),ISNUMBER(MATCH(LEFT(C1878,FIND(" ",C1878&amp;" ")-1),'Look Up Values'!$AE$2:$AE$2000,0)))),"","EWC error")),"")</f>
        <v/>
      </c>
      <c r="M1878" s="242" t="str" cm="1">
        <f t="array" ref="M1878">IF(AND(G1878&lt;&gt;0,G1878&lt;&gt;""),IF(E1878="","",IF(ISNUMBER(MATCH(SUBSTITUTE(E1878," ",""),SUBSTITUTE('Look Up Values'!$I$2:$I$10," ",""),0)),"","State error")),"")</f>
        <v/>
      </c>
      <c r="N1878" s="242" t="str" cm="1">
        <f t="array" ref="N1878">IF(AND(G1878&lt;&gt;0,G1878&lt;&gt;""),IF(F1878="","",IF(ISNUMBER(MATCH(SUBSTITUTE(F1878," ",""),SUBSTITUTE('Look Up Values'!$W$2:$W$30," ",""),0)),"","D&amp;R error")),"")</f>
        <v/>
      </c>
      <c r="O1878" s="256" t="str">
        <f t="shared" si="59"/>
        <v/>
      </c>
    </row>
    <row r="1879" spans="1:15" ht="15.75">
      <c r="A1879" s="250">
        <v>1872</v>
      </c>
      <c r="B1879" s="208"/>
      <c r="C1879" s="49"/>
      <c r="D1879" s="50"/>
      <c r="E1879" s="50"/>
      <c r="F1879" s="50"/>
      <c r="G1879" s="209"/>
      <c r="H1879" s="48"/>
      <c r="I1879" s="457" t="str">
        <f t="shared" si="58"/>
        <v/>
      </c>
      <c r="J1879" s="241" cm="1">
        <f t="array" ref="J1879">SUMPRODUCT(--(K1879:N1879&lt;&gt;"")) + IF(TRIM(O1879)="",0,LEN(O1879)-LEN(SUBSTITUTE(O1879,",",""))+1)</f>
        <v>0</v>
      </c>
      <c r="K1879" s="242" t="str">
        <f>IF(AND(G1879&lt;&gt;0,G1879&lt;&gt;""),IF(B1879="","",IF(ISNUMBER(MATCH(B1879,'Look Up Values'!$B$2:$B$500,0)),"","Dest. error")),"")</f>
        <v/>
      </c>
      <c r="L1879" s="242" t="str">
        <f>IF(AND(G1879&lt;&gt;0,G1879&lt;&gt;""),IF(C1879="","",IF(AND(ISNUMBER(--LEFT(C1879,FIND(" ",C1879&amp;" ")-1)),OR(LEN(LEFT(C1879,FIND(" ",C1879&amp;" ")-1))=6,LEN(LEFT(C1879,FIND(" ",C1879&amp;" ")-1))=7),OR(ISNUMBER(MATCH(LEFT(C1879,FIND(" ",C1879&amp;" ")-1),'Look Up Values'!$G$2:$G$1000,0)),ISNUMBER(MATCH(LEFT(C1879,FIND(" ",C1879&amp;" ")-1),'Look Up Values'!$AE$2:$AE$2000,0)))),"","EWC error")),"")</f>
        <v/>
      </c>
      <c r="M1879" s="242" t="str" cm="1">
        <f t="array" ref="M1879">IF(AND(G1879&lt;&gt;0,G1879&lt;&gt;""),IF(E1879="","",IF(ISNUMBER(MATCH(SUBSTITUTE(E1879," ",""),SUBSTITUTE('Look Up Values'!$I$2:$I$10," ",""),0)),"","State error")),"")</f>
        <v/>
      </c>
      <c r="N1879" s="242" t="str" cm="1">
        <f t="array" ref="N1879">IF(AND(G1879&lt;&gt;0,G1879&lt;&gt;""),IF(F1879="","",IF(ISNUMBER(MATCH(SUBSTITUTE(F1879," ",""),SUBSTITUTE('Look Up Values'!$W$2:$W$30," ",""),0)),"","D&amp;R error")),"")</f>
        <v/>
      </c>
      <c r="O1879" s="256" t="str">
        <f t="shared" si="59"/>
        <v/>
      </c>
    </row>
    <row r="1880" spans="1:15" ht="15.75">
      <c r="A1880" s="250">
        <v>1873</v>
      </c>
      <c r="B1880" s="208"/>
      <c r="C1880" s="49"/>
      <c r="D1880" s="50"/>
      <c r="E1880" s="50"/>
      <c r="F1880" s="50"/>
      <c r="G1880" s="209"/>
      <c r="H1880" s="48"/>
      <c r="I1880" s="457" t="str">
        <f t="shared" si="58"/>
        <v/>
      </c>
      <c r="J1880" s="241" cm="1">
        <f t="array" ref="J1880">SUMPRODUCT(--(K1880:N1880&lt;&gt;"")) + IF(TRIM(O1880)="",0,LEN(O1880)-LEN(SUBSTITUTE(O1880,",",""))+1)</f>
        <v>0</v>
      </c>
      <c r="K1880" s="242" t="str">
        <f>IF(AND(G1880&lt;&gt;0,G1880&lt;&gt;""),IF(B1880="","",IF(ISNUMBER(MATCH(B1880,'Look Up Values'!$B$2:$B$500,0)),"","Dest. error")),"")</f>
        <v/>
      </c>
      <c r="L1880" s="242" t="str">
        <f>IF(AND(G1880&lt;&gt;0,G1880&lt;&gt;""),IF(C1880="","",IF(AND(ISNUMBER(--LEFT(C1880,FIND(" ",C1880&amp;" ")-1)),OR(LEN(LEFT(C1880,FIND(" ",C1880&amp;" ")-1))=6,LEN(LEFT(C1880,FIND(" ",C1880&amp;" ")-1))=7),OR(ISNUMBER(MATCH(LEFT(C1880,FIND(" ",C1880&amp;" ")-1),'Look Up Values'!$G$2:$G$1000,0)),ISNUMBER(MATCH(LEFT(C1880,FIND(" ",C1880&amp;" ")-1),'Look Up Values'!$AE$2:$AE$2000,0)))),"","EWC error")),"")</f>
        <v/>
      </c>
      <c r="M1880" s="242" t="str" cm="1">
        <f t="array" ref="M1880">IF(AND(G1880&lt;&gt;0,G1880&lt;&gt;""),IF(E1880="","",IF(ISNUMBER(MATCH(SUBSTITUTE(E1880," ",""),SUBSTITUTE('Look Up Values'!$I$2:$I$10," ",""),0)),"","State error")),"")</f>
        <v/>
      </c>
      <c r="N1880" s="242" t="str" cm="1">
        <f t="array" ref="N1880">IF(AND(G1880&lt;&gt;0,G1880&lt;&gt;""),IF(F1880="","",IF(ISNUMBER(MATCH(SUBSTITUTE(F1880," ",""),SUBSTITUTE('Look Up Values'!$W$2:$W$30," ",""),0)),"","D&amp;R error")),"")</f>
        <v/>
      </c>
      <c r="O1880" s="256" t="str">
        <f t="shared" si="59"/>
        <v/>
      </c>
    </row>
    <row r="1881" spans="1:15" ht="15.75">
      <c r="A1881" s="250">
        <v>1874</v>
      </c>
      <c r="B1881" s="208"/>
      <c r="C1881" s="49"/>
      <c r="D1881" s="50"/>
      <c r="E1881" s="50"/>
      <c r="F1881" s="50"/>
      <c r="G1881" s="209"/>
      <c r="H1881" s="48"/>
      <c r="I1881" s="457" t="str">
        <f t="shared" si="58"/>
        <v/>
      </c>
      <c r="J1881" s="241" cm="1">
        <f t="array" ref="J1881">SUMPRODUCT(--(K1881:N1881&lt;&gt;"")) + IF(TRIM(O1881)="",0,LEN(O1881)-LEN(SUBSTITUTE(O1881,",",""))+1)</f>
        <v>0</v>
      </c>
      <c r="K1881" s="242" t="str">
        <f>IF(AND(G1881&lt;&gt;0,G1881&lt;&gt;""),IF(B1881="","",IF(ISNUMBER(MATCH(B1881,'Look Up Values'!$B$2:$B$500,0)),"","Dest. error")),"")</f>
        <v/>
      </c>
      <c r="L1881" s="242" t="str">
        <f>IF(AND(G1881&lt;&gt;0,G1881&lt;&gt;""),IF(C1881="","",IF(AND(ISNUMBER(--LEFT(C1881,FIND(" ",C1881&amp;" ")-1)),OR(LEN(LEFT(C1881,FIND(" ",C1881&amp;" ")-1))=6,LEN(LEFT(C1881,FIND(" ",C1881&amp;" ")-1))=7),OR(ISNUMBER(MATCH(LEFT(C1881,FIND(" ",C1881&amp;" ")-1),'Look Up Values'!$G$2:$G$1000,0)),ISNUMBER(MATCH(LEFT(C1881,FIND(" ",C1881&amp;" ")-1),'Look Up Values'!$AE$2:$AE$2000,0)))),"","EWC error")),"")</f>
        <v/>
      </c>
      <c r="M1881" s="242" t="str" cm="1">
        <f t="array" ref="M1881">IF(AND(G1881&lt;&gt;0,G1881&lt;&gt;""),IF(E1881="","",IF(ISNUMBER(MATCH(SUBSTITUTE(E1881," ",""),SUBSTITUTE('Look Up Values'!$I$2:$I$10," ",""),0)),"","State error")),"")</f>
        <v/>
      </c>
      <c r="N1881" s="242" t="str" cm="1">
        <f t="array" ref="N1881">IF(AND(G1881&lt;&gt;0,G1881&lt;&gt;""),IF(F1881="","",IF(ISNUMBER(MATCH(SUBSTITUTE(F1881," ",""),SUBSTITUTE('Look Up Values'!$W$2:$W$30," ",""),0)),"","D&amp;R error")),"")</f>
        <v/>
      </c>
      <c r="O1881" s="256" t="str">
        <f t="shared" si="59"/>
        <v/>
      </c>
    </row>
    <row r="1882" spans="1:15" ht="15.75">
      <c r="A1882" s="250">
        <v>1875</v>
      </c>
      <c r="B1882" s="208"/>
      <c r="C1882" s="49"/>
      <c r="D1882" s="50"/>
      <c r="E1882" s="50"/>
      <c r="F1882" s="50"/>
      <c r="G1882" s="209"/>
      <c r="H1882" s="48"/>
      <c r="I1882" s="457" t="str">
        <f t="shared" si="58"/>
        <v/>
      </c>
      <c r="J1882" s="241" cm="1">
        <f t="array" ref="J1882">SUMPRODUCT(--(K1882:N1882&lt;&gt;"")) + IF(TRIM(O1882)="",0,LEN(O1882)-LEN(SUBSTITUTE(O1882,",",""))+1)</f>
        <v>0</v>
      </c>
      <c r="K1882" s="242" t="str">
        <f>IF(AND(G1882&lt;&gt;0,G1882&lt;&gt;""),IF(B1882="","",IF(ISNUMBER(MATCH(B1882,'Look Up Values'!$B$2:$B$500,0)),"","Dest. error")),"")</f>
        <v/>
      </c>
      <c r="L1882" s="242" t="str">
        <f>IF(AND(G1882&lt;&gt;0,G1882&lt;&gt;""),IF(C1882="","",IF(AND(ISNUMBER(--LEFT(C1882,FIND(" ",C1882&amp;" ")-1)),OR(LEN(LEFT(C1882,FIND(" ",C1882&amp;" ")-1))=6,LEN(LEFT(C1882,FIND(" ",C1882&amp;" ")-1))=7),OR(ISNUMBER(MATCH(LEFT(C1882,FIND(" ",C1882&amp;" ")-1),'Look Up Values'!$G$2:$G$1000,0)),ISNUMBER(MATCH(LEFT(C1882,FIND(" ",C1882&amp;" ")-1),'Look Up Values'!$AE$2:$AE$2000,0)))),"","EWC error")),"")</f>
        <v/>
      </c>
      <c r="M1882" s="242" t="str" cm="1">
        <f t="array" ref="M1882">IF(AND(G1882&lt;&gt;0,G1882&lt;&gt;""),IF(E1882="","",IF(ISNUMBER(MATCH(SUBSTITUTE(E1882," ",""),SUBSTITUTE('Look Up Values'!$I$2:$I$10," ",""),0)),"","State error")),"")</f>
        <v/>
      </c>
      <c r="N1882" s="242" t="str" cm="1">
        <f t="array" ref="N1882">IF(AND(G1882&lt;&gt;0,G1882&lt;&gt;""),IF(F1882="","",IF(ISNUMBER(MATCH(SUBSTITUTE(F1882," ",""),SUBSTITUTE('Look Up Values'!$W$2:$W$30," ",""),0)),"","D&amp;R error")),"")</f>
        <v/>
      </c>
      <c r="O1882" s="256" t="str">
        <f t="shared" si="59"/>
        <v/>
      </c>
    </row>
    <row r="1883" spans="1:15" ht="15.75">
      <c r="A1883" s="250">
        <v>1876</v>
      </c>
      <c r="B1883" s="208"/>
      <c r="C1883" s="49"/>
      <c r="D1883" s="50"/>
      <c r="E1883" s="50"/>
      <c r="F1883" s="50"/>
      <c r="G1883" s="209"/>
      <c r="H1883" s="48"/>
      <c r="I1883" s="457" t="str">
        <f t="shared" si="58"/>
        <v/>
      </c>
      <c r="J1883" s="241" cm="1">
        <f t="array" ref="J1883">SUMPRODUCT(--(K1883:N1883&lt;&gt;"")) + IF(TRIM(O1883)="",0,LEN(O1883)-LEN(SUBSTITUTE(O1883,",",""))+1)</f>
        <v>0</v>
      </c>
      <c r="K1883" s="242" t="str">
        <f>IF(AND(G1883&lt;&gt;0,G1883&lt;&gt;""),IF(B1883="","",IF(ISNUMBER(MATCH(B1883,'Look Up Values'!$B$2:$B$500,0)),"","Dest. error")),"")</f>
        <v/>
      </c>
      <c r="L1883" s="242" t="str">
        <f>IF(AND(G1883&lt;&gt;0,G1883&lt;&gt;""),IF(C1883="","",IF(AND(ISNUMBER(--LEFT(C1883,FIND(" ",C1883&amp;" ")-1)),OR(LEN(LEFT(C1883,FIND(" ",C1883&amp;" ")-1))=6,LEN(LEFT(C1883,FIND(" ",C1883&amp;" ")-1))=7),OR(ISNUMBER(MATCH(LEFT(C1883,FIND(" ",C1883&amp;" ")-1),'Look Up Values'!$G$2:$G$1000,0)),ISNUMBER(MATCH(LEFT(C1883,FIND(" ",C1883&amp;" ")-1),'Look Up Values'!$AE$2:$AE$2000,0)))),"","EWC error")),"")</f>
        <v/>
      </c>
      <c r="M1883" s="242" t="str" cm="1">
        <f t="array" ref="M1883">IF(AND(G1883&lt;&gt;0,G1883&lt;&gt;""),IF(E1883="","",IF(ISNUMBER(MATCH(SUBSTITUTE(E1883," ",""),SUBSTITUTE('Look Up Values'!$I$2:$I$10," ",""),0)),"","State error")),"")</f>
        <v/>
      </c>
      <c r="N1883" s="242" t="str" cm="1">
        <f t="array" ref="N1883">IF(AND(G1883&lt;&gt;0,G1883&lt;&gt;""),IF(F1883="","",IF(ISNUMBER(MATCH(SUBSTITUTE(F1883," ",""),SUBSTITUTE('Look Up Values'!$W$2:$W$30," ",""),0)),"","D&amp;R error")),"")</f>
        <v/>
      </c>
      <c r="O1883" s="256" t="str">
        <f t="shared" si="59"/>
        <v/>
      </c>
    </row>
    <row r="1884" spans="1:15" ht="15.75">
      <c r="A1884" s="250">
        <v>1877</v>
      </c>
      <c r="B1884" s="208"/>
      <c r="C1884" s="49"/>
      <c r="D1884" s="50"/>
      <c r="E1884" s="50"/>
      <c r="F1884" s="50"/>
      <c r="G1884" s="209"/>
      <c r="H1884" s="48"/>
      <c r="I1884" s="457" t="str">
        <f t="shared" si="58"/>
        <v/>
      </c>
      <c r="J1884" s="241" cm="1">
        <f t="array" ref="J1884">SUMPRODUCT(--(K1884:N1884&lt;&gt;"")) + IF(TRIM(O1884)="",0,LEN(O1884)-LEN(SUBSTITUTE(O1884,",",""))+1)</f>
        <v>0</v>
      </c>
      <c r="K1884" s="242" t="str">
        <f>IF(AND(G1884&lt;&gt;0,G1884&lt;&gt;""),IF(B1884="","",IF(ISNUMBER(MATCH(B1884,'Look Up Values'!$B$2:$B$500,0)),"","Dest. error")),"")</f>
        <v/>
      </c>
      <c r="L1884" s="242" t="str">
        <f>IF(AND(G1884&lt;&gt;0,G1884&lt;&gt;""),IF(C1884="","",IF(AND(ISNUMBER(--LEFT(C1884,FIND(" ",C1884&amp;" ")-1)),OR(LEN(LEFT(C1884,FIND(" ",C1884&amp;" ")-1))=6,LEN(LEFT(C1884,FIND(" ",C1884&amp;" ")-1))=7),OR(ISNUMBER(MATCH(LEFT(C1884,FIND(" ",C1884&amp;" ")-1),'Look Up Values'!$G$2:$G$1000,0)),ISNUMBER(MATCH(LEFT(C1884,FIND(" ",C1884&amp;" ")-1),'Look Up Values'!$AE$2:$AE$2000,0)))),"","EWC error")),"")</f>
        <v/>
      </c>
      <c r="M1884" s="242" t="str" cm="1">
        <f t="array" ref="M1884">IF(AND(G1884&lt;&gt;0,G1884&lt;&gt;""),IF(E1884="","",IF(ISNUMBER(MATCH(SUBSTITUTE(E1884," ",""),SUBSTITUTE('Look Up Values'!$I$2:$I$10," ",""),0)),"","State error")),"")</f>
        <v/>
      </c>
      <c r="N1884" s="242" t="str" cm="1">
        <f t="array" ref="N1884">IF(AND(G1884&lt;&gt;0,G1884&lt;&gt;""),IF(F1884="","",IF(ISNUMBER(MATCH(SUBSTITUTE(F1884," ",""),SUBSTITUTE('Look Up Values'!$W$2:$W$30," ",""),0)),"","D&amp;R error")),"")</f>
        <v/>
      </c>
      <c r="O1884" s="256" t="str">
        <f t="shared" si="59"/>
        <v/>
      </c>
    </row>
    <row r="1885" spans="1:15" ht="15.75">
      <c r="A1885" s="250">
        <v>1878</v>
      </c>
      <c r="B1885" s="208"/>
      <c r="C1885" s="49"/>
      <c r="D1885" s="50"/>
      <c r="E1885" s="50"/>
      <c r="F1885" s="50"/>
      <c r="G1885" s="209"/>
      <c r="H1885" s="48"/>
      <c r="I1885" s="457" t="str">
        <f t="shared" si="58"/>
        <v/>
      </c>
      <c r="J1885" s="241" cm="1">
        <f t="array" ref="J1885">SUMPRODUCT(--(K1885:N1885&lt;&gt;"")) + IF(TRIM(O1885)="",0,LEN(O1885)-LEN(SUBSTITUTE(O1885,",",""))+1)</f>
        <v>0</v>
      </c>
      <c r="K1885" s="242" t="str">
        <f>IF(AND(G1885&lt;&gt;0,G1885&lt;&gt;""),IF(B1885="","",IF(ISNUMBER(MATCH(B1885,'Look Up Values'!$B$2:$B$500,0)),"","Dest. error")),"")</f>
        <v/>
      </c>
      <c r="L1885" s="242" t="str">
        <f>IF(AND(G1885&lt;&gt;0,G1885&lt;&gt;""),IF(C1885="","",IF(AND(ISNUMBER(--LEFT(C1885,FIND(" ",C1885&amp;" ")-1)),OR(LEN(LEFT(C1885,FIND(" ",C1885&amp;" ")-1))=6,LEN(LEFT(C1885,FIND(" ",C1885&amp;" ")-1))=7),OR(ISNUMBER(MATCH(LEFT(C1885,FIND(" ",C1885&amp;" ")-1),'Look Up Values'!$G$2:$G$1000,0)),ISNUMBER(MATCH(LEFT(C1885,FIND(" ",C1885&amp;" ")-1),'Look Up Values'!$AE$2:$AE$2000,0)))),"","EWC error")),"")</f>
        <v/>
      </c>
      <c r="M1885" s="242" t="str" cm="1">
        <f t="array" ref="M1885">IF(AND(G1885&lt;&gt;0,G1885&lt;&gt;""),IF(E1885="","",IF(ISNUMBER(MATCH(SUBSTITUTE(E1885," ",""),SUBSTITUTE('Look Up Values'!$I$2:$I$10," ",""),0)),"","State error")),"")</f>
        <v/>
      </c>
      <c r="N1885" s="242" t="str" cm="1">
        <f t="array" ref="N1885">IF(AND(G1885&lt;&gt;0,G1885&lt;&gt;""),IF(F1885="","",IF(ISNUMBER(MATCH(SUBSTITUTE(F1885," ",""),SUBSTITUTE('Look Up Values'!$W$2:$W$30," ",""),0)),"","D&amp;R error")),"")</f>
        <v/>
      </c>
      <c r="O1885" s="256" t="str">
        <f t="shared" si="59"/>
        <v/>
      </c>
    </row>
    <row r="1886" spans="1:15" ht="15.75">
      <c r="A1886" s="250">
        <v>1879</v>
      </c>
      <c r="B1886" s="208"/>
      <c r="C1886" s="49"/>
      <c r="D1886" s="50"/>
      <c r="E1886" s="50"/>
      <c r="F1886" s="50"/>
      <c r="G1886" s="209"/>
      <c r="H1886" s="48"/>
      <c r="I1886" s="457" t="str">
        <f t="shared" si="58"/>
        <v/>
      </c>
      <c r="J1886" s="241" cm="1">
        <f t="array" ref="J1886">SUMPRODUCT(--(K1886:N1886&lt;&gt;"")) + IF(TRIM(O1886)="",0,LEN(O1886)-LEN(SUBSTITUTE(O1886,",",""))+1)</f>
        <v>0</v>
      </c>
      <c r="K1886" s="242" t="str">
        <f>IF(AND(G1886&lt;&gt;0,G1886&lt;&gt;""),IF(B1886="","",IF(ISNUMBER(MATCH(B1886,'Look Up Values'!$B$2:$B$500,0)),"","Dest. error")),"")</f>
        <v/>
      </c>
      <c r="L1886" s="242" t="str">
        <f>IF(AND(G1886&lt;&gt;0,G1886&lt;&gt;""),IF(C1886="","",IF(AND(ISNUMBER(--LEFT(C1886,FIND(" ",C1886&amp;" ")-1)),OR(LEN(LEFT(C1886,FIND(" ",C1886&amp;" ")-1))=6,LEN(LEFT(C1886,FIND(" ",C1886&amp;" ")-1))=7),OR(ISNUMBER(MATCH(LEFT(C1886,FIND(" ",C1886&amp;" ")-1),'Look Up Values'!$G$2:$G$1000,0)),ISNUMBER(MATCH(LEFT(C1886,FIND(" ",C1886&amp;" ")-1),'Look Up Values'!$AE$2:$AE$2000,0)))),"","EWC error")),"")</f>
        <v/>
      </c>
      <c r="M1886" s="242" t="str" cm="1">
        <f t="array" ref="M1886">IF(AND(G1886&lt;&gt;0,G1886&lt;&gt;""),IF(E1886="","",IF(ISNUMBER(MATCH(SUBSTITUTE(E1886," ",""),SUBSTITUTE('Look Up Values'!$I$2:$I$10," ",""),0)),"","State error")),"")</f>
        <v/>
      </c>
      <c r="N1886" s="242" t="str" cm="1">
        <f t="array" ref="N1886">IF(AND(G1886&lt;&gt;0,G1886&lt;&gt;""),IF(F1886="","",IF(ISNUMBER(MATCH(SUBSTITUTE(F1886," ",""),SUBSTITUTE('Look Up Values'!$W$2:$W$30," ",""),0)),"","D&amp;R error")),"")</f>
        <v/>
      </c>
      <c r="O1886" s="256" t="str">
        <f t="shared" si="59"/>
        <v/>
      </c>
    </row>
    <row r="1887" spans="1:15" ht="15.75">
      <c r="A1887" s="250">
        <v>1880</v>
      </c>
      <c r="B1887" s="208"/>
      <c r="C1887" s="49"/>
      <c r="D1887" s="50"/>
      <c r="E1887" s="50"/>
      <c r="F1887" s="50"/>
      <c r="G1887" s="209"/>
      <c r="H1887" s="48"/>
      <c r="I1887" s="457" t="str">
        <f t="shared" si="58"/>
        <v/>
      </c>
      <c r="J1887" s="241" cm="1">
        <f t="array" ref="J1887">SUMPRODUCT(--(K1887:N1887&lt;&gt;"")) + IF(TRIM(O1887)="",0,LEN(O1887)-LEN(SUBSTITUTE(O1887,",",""))+1)</f>
        <v>0</v>
      </c>
      <c r="K1887" s="242" t="str">
        <f>IF(AND(G1887&lt;&gt;0,G1887&lt;&gt;""),IF(B1887="","",IF(ISNUMBER(MATCH(B1887,'Look Up Values'!$B$2:$B$500,0)),"","Dest. error")),"")</f>
        <v/>
      </c>
      <c r="L1887" s="242" t="str">
        <f>IF(AND(G1887&lt;&gt;0,G1887&lt;&gt;""),IF(C1887="","",IF(AND(ISNUMBER(--LEFT(C1887,FIND(" ",C1887&amp;" ")-1)),OR(LEN(LEFT(C1887,FIND(" ",C1887&amp;" ")-1))=6,LEN(LEFT(C1887,FIND(" ",C1887&amp;" ")-1))=7),OR(ISNUMBER(MATCH(LEFT(C1887,FIND(" ",C1887&amp;" ")-1),'Look Up Values'!$G$2:$G$1000,0)),ISNUMBER(MATCH(LEFT(C1887,FIND(" ",C1887&amp;" ")-1),'Look Up Values'!$AE$2:$AE$2000,0)))),"","EWC error")),"")</f>
        <v/>
      </c>
      <c r="M1887" s="242" t="str" cm="1">
        <f t="array" ref="M1887">IF(AND(G1887&lt;&gt;0,G1887&lt;&gt;""),IF(E1887="","",IF(ISNUMBER(MATCH(SUBSTITUTE(E1887," ",""),SUBSTITUTE('Look Up Values'!$I$2:$I$10," ",""),0)),"","State error")),"")</f>
        <v/>
      </c>
      <c r="N1887" s="242" t="str" cm="1">
        <f t="array" ref="N1887">IF(AND(G1887&lt;&gt;0,G1887&lt;&gt;""),IF(F1887="","",IF(ISNUMBER(MATCH(SUBSTITUTE(F1887," ",""),SUBSTITUTE('Look Up Values'!$W$2:$W$30," ",""),0)),"","D&amp;R error")),"")</f>
        <v/>
      </c>
      <c r="O1887" s="256" t="str">
        <f t="shared" si="59"/>
        <v/>
      </c>
    </row>
    <row r="1888" spans="1:15" ht="15.75">
      <c r="A1888" s="250">
        <v>1881</v>
      </c>
      <c r="B1888" s="208"/>
      <c r="C1888" s="49"/>
      <c r="D1888" s="50"/>
      <c r="E1888" s="50"/>
      <c r="F1888" s="50"/>
      <c r="G1888" s="209"/>
      <c r="H1888" s="48"/>
      <c r="I1888" s="457" t="str">
        <f t="shared" si="58"/>
        <v/>
      </c>
      <c r="J1888" s="241" cm="1">
        <f t="array" ref="J1888">SUMPRODUCT(--(K1888:N1888&lt;&gt;"")) + IF(TRIM(O1888)="",0,LEN(O1888)-LEN(SUBSTITUTE(O1888,",",""))+1)</f>
        <v>0</v>
      </c>
      <c r="K1888" s="242" t="str">
        <f>IF(AND(G1888&lt;&gt;0,G1888&lt;&gt;""),IF(B1888="","",IF(ISNUMBER(MATCH(B1888,'Look Up Values'!$B$2:$B$500,0)),"","Dest. error")),"")</f>
        <v/>
      </c>
      <c r="L1888" s="242" t="str">
        <f>IF(AND(G1888&lt;&gt;0,G1888&lt;&gt;""),IF(C1888="","",IF(AND(ISNUMBER(--LEFT(C1888,FIND(" ",C1888&amp;" ")-1)),OR(LEN(LEFT(C1888,FIND(" ",C1888&amp;" ")-1))=6,LEN(LEFT(C1888,FIND(" ",C1888&amp;" ")-1))=7),OR(ISNUMBER(MATCH(LEFT(C1888,FIND(" ",C1888&amp;" ")-1),'Look Up Values'!$G$2:$G$1000,0)),ISNUMBER(MATCH(LEFT(C1888,FIND(" ",C1888&amp;" ")-1),'Look Up Values'!$AE$2:$AE$2000,0)))),"","EWC error")),"")</f>
        <v/>
      </c>
      <c r="M1888" s="242" t="str" cm="1">
        <f t="array" ref="M1888">IF(AND(G1888&lt;&gt;0,G1888&lt;&gt;""),IF(E1888="","",IF(ISNUMBER(MATCH(SUBSTITUTE(E1888," ",""),SUBSTITUTE('Look Up Values'!$I$2:$I$10," ",""),0)),"","State error")),"")</f>
        <v/>
      </c>
      <c r="N1888" s="242" t="str" cm="1">
        <f t="array" ref="N1888">IF(AND(G1888&lt;&gt;0,G1888&lt;&gt;""),IF(F1888="","",IF(ISNUMBER(MATCH(SUBSTITUTE(F1888," ",""),SUBSTITUTE('Look Up Values'!$W$2:$W$30," ",""),0)),"","D&amp;R error")),"")</f>
        <v/>
      </c>
      <c r="O1888" s="256" t="str">
        <f t="shared" si="59"/>
        <v/>
      </c>
    </row>
    <row r="1889" spans="1:15" ht="15.75">
      <c r="A1889" s="250">
        <v>1882</v>
      </c>
      <c r="B1889" s="208"/>
      <c r="C1889" s="49"/>
      <c r="D1889" s="50"/>
      <c r="E1889" s="50"/>
      <c r="F1889" s="50"/>
      <c r="G1889" s="209"/>
      <c r="H1889" s="48"/>
      <c r="I1889" s="457" t="str">
        <f t="shared" si="58"/>
        <v/>
      </c>
      <c r="J1889" s="241" cm="1">
        <f t="array" ref="J1889">SUMPRODUCT(--(K1889:N1889&lt;&gt;"")) + IF(TRIM(O1889)="",0,LEN(O1889)-LEN(SUBSTITUTE(O1889,",",""))+1)</f>
        <v>0</v>
      </c>
      <c r="K1889" s="242" t="str">
        <f>IF(AND(G1889&lt;&gt;0,G1889&lt;&gt;""),IF(B1889="","",IF(ISNUMBER(MATCH(B1889,'Look Up Values'!$B$2:$B$500,0)),"","Dest. error")),"")</f>
        <v/>
      </c>
      <c r="L1889" s="242" t="str">
        <f>IF(AND(G1889&lt;&gt;0,G1889&lt;&gt;""),IF(C1889="","",IF(AND(ISNUMBER(--LEFT(C1889,FIND(" ",C1889&amp;" ")-1)),OR(LEN(LEFT(C1889,FIND(" ",C1889&amp;" ")-1))=6,LEN(LEFT(C1889,FIND(" ",C1889&amp;" ")-1))=7),OR(ISNUMBER(MATCH(LEFT(C1889,FIND(" ",C1889&amp;" ")-1),'Look Up Values'!$G$2:$G$1000,0)),ISNUMBER(MATCH(LEFT(C1889,FIND(" ",C1889&amp;" ")-1),'Look Up Values'!$AE$2:$AE$2000,0)))),"","EWC error")),"")</f>
        <v/>
      </c>
      <c r="M1889" s="242" t="str" cm="1">
        <f t="array" ref="M1889">IF(AND(G1889&lt;&gt;0,G1889&lt;&gt;""),IF(E1889="","",IF(ISNUMBER(MATCH(SUBSTITUTE(E1889," ",""),SUBSTITUTE('Look Up Values'!$I$2:$I$10," ",""),0)),"","State error")),"")</f>
        <v/>
      </c>
      <c r="N1889" s="242" t="str" cm="1">
        <f t="array" ref="N1889">IF(AND(G1889&lt;&gt;0,G1889&lt;&gt;""),IF(F1889="","",IF(ISNUMBER(MATCH(SUBSTITUTE(F1889," ",""),SUBSTITUTE('Look Up Values'!$W$2:$W$30," ",""),0)),"","D&amp;R error")),"")</f>
        <v/>
      </c>
      <c r="O1889" s="256" t="str">
        <f t="shared" si="59"/>
        <v/>
      </c>
    </row>
    <row r="1890" spans="1:15" ht="15.75">
      <c r="A1890" s="250">
        <v>1883</v>
      </c>
      <c r="B1890" s="208"/>
      <c r="C1890" s="49"/>
      <c r="D1890" s="50"/>
      <c r="E1890" s="50"/>
      <c r="F1890" s="50"/>
      <c r="G1890" s="209"/>
      <c r="H1890" s="48"/>
      <c r="I1890" s="457" t="str">
        <f t="shared" si="58"/>
        <v/>
      </c>
      <c r="J1890" s="241" cm="1">
        <f t="array" ref="J1890">SUMPRODUCT(--(K1890:N1890&lt;&gt;"")) + IF(TRIM(O1890)="",0,LEN(O1890)-LEN(SUBSTITUTE(O1890,",",""))+1)</f>
        <v>0</v>
      </c>
      <c r="K1890" s="242" t="str">
        <f>IF(AND(G1890&lt;&gt;0,G1890&lt;&gt;""),IF(B1890="","",IF(ISNUMBER(MATCH(B1890,'Look Up Values'!$B$2:$B$500,0)),"","Dest. error")),"")</f>
        <v/>
      </c>
      <c r="L1890" s="242" t="str">
        <f>IF(AND(G1890&lt;&gt;0,G1890&lt;&gt;""),IF(C1890="","",IF(AND(ISNUMBER(--LEFT(C1890,FIND(" ",C1890&amp;" ")-1)),OR(LEN(LEFT(C1890,FIND(" ",C1890&amp;" ")-1))=6,LEN(LEFT(C1890,FIND(" ",C1890&amp;" ")-1))=7),OR(ISNUMBER(MATCH(LEFT(C1890,FIND(" ",C1890&amp;" ")-1),'Look Up Values'!$G$2:$G$1000,0)),ISNUMBER(MATCH(LEFT(C1890,FIND(" ",C1890&amp;" ")-1),'Look Up Values'!$AE$2:$AE$2000,0)))),"","EWC error")),"")</f>
        <v/>
      </c>
      <c r="M1890" s="242" t="str" cm="1">
        <f t="array" ref="M1890">IF(AND(G1890&lt;&gt;0,G1890&lt;&gt;""),IF(E1890="","",IF(ISNUMBER(MATCH(SUBSTITUTE(E1890," ",""),SUBSTITUTE('Look Up Values'!$I$2:$I$10," ",""),0)),"","State error")),"")</f>
        <v/>
      </c>
      <c r="N1890" s="242" t="str" cm="1">
        <f t="array" ref="N1890">IF(AND(G1890&lt;&gt;0,G1890&lt;&gt;""),IF(F1890="","",IF(ISNUMBER(MATCH(SUBSTITUTE(F1890," ",""),SUBSTITUTE('Look Up Values'!$W$2:$W$30," ",""),0)),"","D&amp;R error")),"")</f>
        <v/>
      </c>
      <c r="O1890" s="256" t="str">
        <f t="shared" si="59"/>
        <v/>
      </c>
    </row>
    <row r="1891" spans="1:15" ht="15.75">
      <c r="A1891" s="250">
        <v>1884</v>
      </c>
      <c r="B1891" s="208"/>
      <c r="C1891" s="49"/>
      <c r="D1891" s="50"/>
      <c r="E1891" s="50"/>
      <c r="F1891" s="50"/>
      <c r="G1891" s="209"/>
      <c r="H1891" s="48"/>
      <c r="I1891" s="457" t="str">
        <f t="shared" si="58"/>
        <v/>
      </c>
      <c r="J1891" s="241" cm="1">
        <f t="array" ref="J1891">SUMPRODUCT(--(K1891:N1891&lt;&gt;"")) + IF(TRIM(O1891)="",0,LEN(O1891)-LEN(SUBSTITUTE(O1891,",",""))+1)</f>
        <v>0</v>
      </c>
      <c r="K1891" s="242" t="str">
        <f>IF(AND(G1891&lt;&gt;0,G1891&lt;&gt;""),IF(B1891="","",IF(ISNUMBER(MATCH(B1891,'Look Up Values'!$B$2:$B$500,0)),"","Dest. error")),"")</f>
        <v/>
      </c>
      <c r="L1891" s="242" t="str">
        <f>IF(AND(G1891&lt;&gt;0,G1891&lt;&gt;""),IF(C1891="","",IF(AND(ISNUMBER(--LEFT(C1891,FIND(" ",C1891&amp;" ")-1)),OR(LEN(LEFT(C1891,FIND(" ",C1891&amp;" ")-1))=6,LEN(LEFT(C1891,FIND(" ",C1891&amp;" ")-1))=7),OR(ISNUMBER(MATCH(LEFT(C1891,FIND(" ",C1891&amp;" ")-1),'Look Up Values'!$G$2:$G$1000,0)),ISNUMBER(MATCH(LEFT(C1891,FIND(" ",C1891&amp;" ")-1),'Look Up Values'!$AE$2:$AE$2000,0)))),"","EWC error")),"")</f>
        <v/>
      </c>
      <c r="M1891" s="242" t="str" cm="1">
        <f t="array" ref="M1891">IF(AND(G1891&lt;&gt;0,G1891&lt;&gt;""),IF(E1891="","",IF(ISNUMBER(MATCH(SUBSTITUTE(E1891," ",""),SUBSTITUTE('Look Up Values'!$I$2:$I$10," ",""),0)),"","State error")),"")</f>
        <v/>
      </c>
      <c r="N1891" s="242" t="str" cm="1">
        <f t="array" ref="N1891">IF(AND(G1891&lt;&gt;0,G1891&lt;&gt;""),IF(F1891="","",IF(ISNUMBER(MATCH(SUBSTITUTE(F1891," ",""),SUBSTITUTE('Look Up Values'!$W$2:$W$30," ",""),0)),"","D&amp;R error")),"")</f>
        <v/>
      </c>
      <c r="O1891" s="256" t="str">
        <f t="shared" si="59"/>
        <v/>
      </c>
    </row>
    <row r="1892" spans="1:15" ht="15.75">
      <c r="A1892" s="250">
        <v>1885</v>
      </c>
      <c r="B1892" s="208"/>
      <c r="C1892" s="49"/>
      <c r="D1892" s="50"/>
      <c r="E1892" s="50"/>
      <c r="F1892" s="50"/>
      <c r="G1892" s="209"/>
      <c r="H1892" s="48"/>
      <c r="I1892" s="457" t="str">
        <f t="shared" si="58"/>
        <v/>
      </c>
      <c r="J1892" s="241" cm="1">
        <f t="array" ref="J1892">SUMPRODUCT(--(K1892:N1892&lt;&gt;"")) + IF(TRIM(O1892)="",0,LEN(O1892)-LEN(SUBSTITUTE(O1892,",",""))+1)</f>
        <v>0</v>
      </c>
      <c r="K1892" s="242" t="str">
        <f>IF(AND(G1892&lt;&gt;0,G1892&lt;&gt;""),IF(B1892="","",IF(ISNUMBER(MATCH(B1892,'Look Up Values'!$B$2:$B$500,0)),"","Dest. error")),"")</f>
        <v/>
      </c>
      <c r="L1892" s="242" t="str">
        <f>IF(AND(G1892&lt;&gt;0,G1892&lt;&gt;""),IF(C1892="","",IF(AND(ISNUMBER(--LEFT(C1892,FIND(" ",C1892&amp;" ")-1)),OR(LEN(LEFT(C1892,FIND(" ",C1892&amp;" ")-1))=6,LEN(LEFT(C1892,FIND(" ",C1892&amp;" ")-1))=7),OR(ISNUMBER(MATCH(LEFT(C1892,FIND(" ",C1892&amp;" ")-1),'Look Up Values'!$G$2:$G$1000,0)),ISNUMBER(MATCH(LEFT(C1892,FIND(" ",C1892&amp;" ")-1),'Look Up Values'!$AE$2:$AE$2000,0)))),"","EWC error")),"")</f>
        <v/>
      </c>
      <c r="M1892" s="242" t="str" cm="1">
        <f t="array" ref="M1892">IF(AND(G1892&lt;&gt;0,G1892&lt;&gt;""),IF(E1892="","",IF(ISNUMBER(MATCH(SUBSTITUTE(E1892," ",""),SUBSTITUTE('Look Up Values'!$I$2:$I$10," ",""),0)),"","State error")),"")</f>
        <v/>
      </c>
      <c r="N1892" s="242" t="str" cm="1">
        <f t="array" ref="N1892">IF(AND(G1892&lt;&gt;0,G1892&lt;&gt;""),IF(F1892="","",IF(ISNUMBER(MATCH(SUBSTITUTE(F1892," ",""),SUBSTITUTE('Look Up Values'!$W$2:$W$30," ",""),0)),"","D&amp;R error")),"")</f>
        <v/>
      </c>
      <c r="O1892" s="256" t="str">
        <f t="shared" si="59"/>
        <v/>
      </c>
    </row>
    <row r="1893" spans="1:15" ht="15.75">
      <c r="A1893" s="250">
        <v>1886</v>
      </c>
      <c r="B1893" s="208"/>
      <c r="C1893" s="49"/>
      <c r="D1893" s="50"/>
      <c r="E1893" s="50"/>
      <c r="F1893" s="50"/>
      <c r="G1893" s="209"/>
      <c r="H1893" s="48"/>
      <c r="I1893" s="457" t="str">
        <f t="shared" si="58"/>
        <v/>
      </c>
      <c r="J1893" s="241" cm="1">
        <f t="array" ref="J1893">SUMPRODUCT(--(K1893:N1893&lt;&gt;"")) + IF(TRIM(O1893)="",0,LEN(O1893)-LEN(SUBSTITUTE(O1893,",",""))+1)</f>
        <v>0</v>
      </c>
      <c r="K1893" s="242" t="str">
        <f>IF(AND(G1893&lt;&gt;0,G1893&lt;&gt;""),IF(B1893="","",IF(ISNUMBER(MATCH(B1893,'Look Up Values'!$B$2:$B$500,0)),"","Dest. error")),"")</f>
        <v/>
      </c>
      <c r="L1893" s="242" t="str">
        <f>IF(AND(G1893&lt;&gt;0,G1893&lt;&gt;""),IF(C1893="","",IF(AND(ISNUMBER(--LEFT(C1893,FIND(" ",C1893&amp;" ")-1)),OR(LEN(LEFT(C1893,FIND(" ",C1893&amp;" ")-1))=6,LEN(LEFT(C1893,FIND(" ",C1893&amp;" ")-1))=7),OR(ISNUMBER(MATCH(LEFT(C1893,FIND(" ",C1893&amp;" ")-1),'Look Up Values'!$G$2:$G$1000,0)),ISNUMBER(MATCH(LEFT(C1893,FIND(" ",C1893&amp;" ")-1),'Look Up Values'!$AE$2:$AE$2000,0)))),"","EWC error")),"")</f>
        <v/>
      </c>
      <c r="M1893" s="242" t="str" cm="1">
        <f t="array" ref="M1893">IF(AND(G1893&lt;&gt;0,G1893&lt;&gt;""),IF(E1893="","",IF(ISNUMBER(MATCH(SUBSTITUTE(E1893," ",""),SUBSTITUTE('Look Up Values'!$I$2:$I$10," ",""),0)),"","State error")),"")</f>
        <v/>
      </c>
      <c r="N1893" s="242" t="str" cm="1">
        <f t="array" ref="N1893">IF(AND(G1893&lt;&gt;0,G1893&lt;&gt;""),IF(F1893="","",IF(ISNUMBER(MATCH(SUBSTITUTE(F1893," ",""),SUBSTITUTE('Look Up Values'!$W$2:$W$30," ",""),0)),"","D&amp;R error")),"")</f>
        <v/>
      </c>
      <c r="O1893" s="256" t="str">
        <f t="shared" si="59"/>
        <v/>
      </c>
    </row>
    <row r="1894" spans="1:15" ht="15.75">
      <c r="A1894" s="250">
        <v>1887</v>
      </c>
      <c r="B1894" s="208"/>
      <c r="C1894" s="49"/>
      <c r="D1894" s="50"/>
      <c r="E1894" s="50"/>
      <c r="F1894" s="50"/>
      <c r="G1894" s="209"/>
      <c r="H1894" s="48"/>
      <c r="I1894" s="457" t="str">
        <f t="shared" si="58"/>
        <v/>
      </c>
      <c r="J1894" s="241" cm="1">
        <f t="array" ref="J1894">SUMPRODUCT(--(K1894:N1894&lt;&gt;"")) + IF(TRIM(O1894)="",0,LEN(O1894)-LEN(SUBSTITUTE(O1894,",",""))+1)</f>
        <v>0</v>
      </c>
      <c r="K1894" s="242" t="str">
        <f>IF(AND(G1894&lt;&gt;0,G1894&lt;&gt;""),IF(B1894="","",IF(ISNUMBER(MATCH(B1894,'Look Up Values'!$B$2:$B$500,0)),"","Dest. error")),"")</f>
        <v/>
      </c>
      <c r="L1894" s="242" t="str">
        <f>IF(AND(G1894&lt;&gt;0,G1894&lt;&gt;""),IF(C1894="","",IF(AND(ISNUMBER(--LEFT(C1894,FIND(" ",C1894&amp;" ")-1)),OR(LEN(LEFT(C1894,FIND(" ",C1894&amp;" ")-1))=6,LEN(LEFT(C1894,FIND(" ",C1894&amp;" ")-1))=7),OR(ISNUMBER(MATCH(LEFT(C1894,FIND(" ",C1894&amp;" ")-1),'Look Up Values'!$G$2:$G$1000,0)),ISNUMBER(MATCH(LEFT(C1894,FIND(" ",C1894&amp;" ")-1),'Look Up Values'!$AE$2:$AE$2000,0)))),"","EWC error")),"")</f>
        <v/>
      </c>
      <c r="M1894" s="242" t="str" cm="1">
        <f t="array" ref="M1894">IF(AND(G1894&lt;&gt;0,G1894&lt;&gt;""),IF(E1894="","",IF(ISNUMBER(MATCH(SUBSTITUTE(E1894," ",""),SUBSTITUTE('Look Up Values'!$I$2:$I$10," ",""),0)),"","State error")),"")</f>
        <v/>
      </c>
      <c r="N1894" s="242" t="str" cm="1">
        <f t="array" ref="N1894">IF(AND(G1894&lt;&gt;0,G1894&lt;&gt;""),IF(F1894="","",IF(ISNUMBER(MATCH(SUBSTITUTE(F1894," ",""),SUBSTITUTE('Look Up Values'!$W$2:$W$30," ",""),0)),"","D&amp;R error")),"")</f>
        <v/>
      </c>
      <c r="O1894" s="256" t="str">
        <f t="shared" si="59"/>
        <v/>
      </c>
    </row>
    <row r="1895" spans="1:15" ht="15.75">
      <c r="A1895" s="250">
        <v>1888</v>
      </c>
      <c r="B1895" s="208"/>
      <c r="C1895" s="49"/>
      <c r="D1895" s="50"/>
      <c r="E1895" s="50"/>
      <c r="F1895" s="50"/>
      <c r="G1895" s="209"/>
      <c r="H1895" s="48"/>
      <c r="I1895" s="457" t="str">
        <f t="shared" si="58"/>
        <v/>
      </c>
      <c r="J1895" s="241" cm="1">
        <f t="array" ref="J1895">SUMPRODUCT(--(K1895:N1895&lt;&gt;"")) + IF(TRIM(O1895)="",0,LEN(O1895)-LEN(SUBSTITUTE(O1895,",",""))+1)</f>
        <v>0</v>
      </c>
      <c r="K1895" s="242" t="str">
        <f>IF(AND(G1895&lt;&gt;0,G1895&lt;&gt;""),IF(B1895="","",IF(ISNUMBER(MATCH(B1895,'Look Up Values'!$B$2:$B$500,0)),"","Dest. error")),"")</f>
        <v/>
      </c>
      <c r="L1895" s="242" t="str">
        <f>IF(AND(G1895&lt;&gt;0,G1895&lt;&gt;""),IF(C1895="","",IF(AND(ISNUMBER(--LEFT(C1895,FIND(" ",C1895&amp;" ")-1)),OR(LEN(LEFT(C1895,FIND(" ",C1895&amp;" ")-1))=6,LEN(LEFT(C1895,FIND(" ",C1895&amp;" ")-1))=7),OR(ISNUMBER(MATCH(LEFT(C1895,FIND(" ",C1895&amp;" ")-1),'Look Up Values'!$G$2:$G$1000,0)),ISNUMBER(MATCH(LEFT(C1895,FIND(" ",C1895&amp;" ")-1),'Look Up Values'!$AE$2:$AE$2000,0)))),"","EWC error")),"")</f>
        <v/>
      </c>
      <c r="M1895" s="242" t="str" cm="1">
        <f t="array" ref="M1895">IF(AND(G1895&lt;&gt;0,G1895&lt;&gt;""),IF(E1895="","",IF(ISNUMBER(MATCH(SUBSTITUTE(E1895," ",""),SUBSTITUTE('Look Up Values'!$I$2:$I$10," ",""),0)),"","State error")),"")</f>
        <v/>
      </c>
      <c r="N1895" s="242" t="str" cm="1">
        <f t="array" ref="N1895">IF(AND(G1895&lt;&gt;0,G1895&lt;&gt;""),IF(F1895="","",IF(ISNUMBER(MATCH(SUBSTITUTE(F1895," ",""),SUBSTITUTE('Look Up Values'!$W$2:$W$30," ",""),0)),"","D&amp;R error")),"")</f>
        <v/>
      </c>
      <c r="O1895" s="256" t="str">
        <f t="shared" si="59"/>
        <v/>
      </c>
    </row>
    <row r="1896" spans="1:15" ht="15.75">
      <c r="A1896" s="250">
        <v>1889</v>
      </c>
      <c r="B1896" s="208"/>
      <c r="C1896" s="49"/>
      <c r="D1896" s="50"/>
      <c r="E1896" s="50"/>
      <c r="F1896" s="50"/>
      <c r="G1896" s="209"/>
      <c r="H1896" s="48"/>
      <c r="I1896" s="457" t="str">
        <f t="shared" si="58"/>
        <v/>
      </c>
      <c r="J1896" s="241" cm="1">
        <f t="array" ref="J1896">SUMPRODUCT(--(K1896:N1896&lt;&gt;"")) + IF(TRIM(O1896)="",0,LEN(O1896)-LEN(SUBSTITUTE(O1896,",",""))+1)</f>
        <v>0</v>
      </c>
      <c r="K1896" s="242" t="str">
        <f>IF(AND(G1896&lt;&gt;0,G1896&lt;&gt;""),IF(B1896="","",IF(ISNUMBER(MATCH(B1896,'Look Up Values'!$B$2:$B$500,0)),"","Dest. error")),"")</f>
        <v/>
      </c>
      <c r="L1896" s="242" t="str">
        <f>IF(AND(G1896&lt;&gt;0,G1896&lt;&gt;""),IF(C1896="","",IF(AND(ISNUMBER(--LEFT(C1896,FIND(" ",C1896&amp;" ")-1)),OR(LEN(LEFT(C1896,FIND(" ",C1896&amp;" ")-1))=6,LEN(LEFT(C1896,FIND(" ",C1896&amp;" ")-1))=7),OR(ISNUMBER(MATCH(LEFT(C1896,FIND(" ",C1896&amp;" ")-1),'Look Up Values'!$G$2:$G$1000,0)),ISNUMBER(MATCH(LEFT(C1896,FIND(" ",C1896&amp;" ")-1),'Look Up Values'!$AE$2:$AE$2000,0)))),"","EWC error")),"")</f>
        <v/>
      </c>
      <c r="M1896" s="242" t="str" cm="1">
        <f t="array" ref="M1896">IF(AND(G1896&lt;&gt;0,G1896&lt;&gt;""),IF(E1896="","",IF(ISNUMBER(MATCH(SUBSTITUTE(E1896," ",""),SUBSTITUTE('Look Up Values'!$I$2:$I$10," ",""),0)),"","State error")),"")</f>
        <v/>
      </c>
      <c r="N1896" s="242" t="str" cm="1">
        <f t="array" ref="N1896">IF(AND(G1896&lt;&gt;0,G1896&lt;&gt;""),IF(F1896="","",IF(ISNUMBER(MATCH(SUBSTITUTE(F1896," ",""),SUBSTITUTE('Look Up Values'!$W$2:$W$30," ",""),0)),"","D&amp;R error")),"")</f>
        <v/>
      </c>
      <c r="O1896" s="256" t="str">
        <f t="shared" si="59"/>
        <v/>
      </c>
    </row>
    <row r="1897" spans="1:15" ht="15.75">
      <c r="A1897" s="250">
        <v>1890</v>
      </c>
      <c r="B1897" s="208"/>
      <c r="C1897" s="49"/>
      <c r="D1897" s="50"/>
      <c r="E1897" s="50"/>
      <c r="F1897" s="50"/>
      <c r="G1897" s="209"/>
      <c r="H1897" s="48"/>
      <c r="I1897" s="457" t="str">
        <f t="shared" si="58"/>
        <v/>
      </c>
      <c r="J1897" s="241" cm="1">
        <f t="array" ref="J1897">SUMPRODUCT(--(K1897:N1897&lt;&gt;"")) + IF(TRIM(O1897)="",0,LEN(O1897)-LEN(SUBSTITUTE(O1897,",",""))+1)</f>
        <v>0</v>
      </c>
      <c r="K1897" s="242" t="str">
        <f>IF(AND(G1897&lt;&gt;0,G1897&lt;&gt;""),IF(B1897="","",IF(ISNUMBER(MATCH(B1897,'Look Up Values'!$B$2:$B$500,0)),"","Dest. error")),"")</f>
        <v/>
      </c>
      <c r="L1897" s="242" t="str">
        <f>IF(AND(G1897&lt;&gt;0,G1897&lt;&gt;""),IF(C1897="","",IF(AND(ISNUMBER(--LEFT(C1897,FIND(" ",C1897&amp;" ")-1)),OR(LEN(LEFT(C1897,FIND(" ",C1897&amp;" ")-1))=6,LEN(LEFT(C1897,FIND(" ",C1897&amp;" ")-1))=7),OR(ISNUMBER(MATCH(LEFT(C1897,FIND(" ",C1897&amp;" ")-1),'Look Up Values'!$G$2:$G$1000,0)),ISNUMBER(MATCH(LEFT(C1897,FIND(" ",C1897&amp;" ")-1),'Look Up Values'!$AE$2:$AE$2000,0)))),"","EWC error")),"")</f>
        <v/>
      </c>
      <c r="M1897" s="242" t="str" cm="1">
        <f t="array" ref="M1897">IF(AND(G1897&lt;&gt;0,G1897&lt;&gt;""),IF(E1897="","",IF(ISNUMBER(MATCH(SUBSTITUTE(E1897," ",""),SUBSTITUTE('Look Up Values'!$I$2:$I$10," ",""),0)),"","State error")),"")</f>
        <v/>
      </c>
      <c r="N1897" s="242" t="str" cm="1">
        <f t="array" ref="N1897">IF(AND(G1897&lt;&gt;0,G1897&lt;&gt;""),IF(F1897="","",IF(ISNUMBER(MATCH(SUBSTITUTE(F1897," ",""),SUBSTITUTE('Look Up Values'!$W$2:$W$30," ",""),0)),"","D&amp;R error")),"")</f>
        <v/>
      </c>
      <c r="O1897" s="256" t="str">
        <f t="shared" si="59"/>
        <v/>
      </c>
    </row>
    <row r="1898" spans="1:15" ht="15.75">
      <c r="A1898" s="250">
        <v>1891</v>
      </c>
      <c r="B1898" s="208"/>
      <c r="C1898" s="49"/>
      <c r="D1898" s="50"/>
      <c r="E1898" s="50"/>
      <c r="F1898" s="50"/>
      <c r="G1898" s="209"/>
      <c r="H1898" s="48"/>
      <c r="I1898" s="457" t="str">
        <f t="shared" si="58"/>
        <v/>
      </c>
      <c r="J1898" s="241" cm="1">
        <f t="array" ref="J1898">SUMPRODUCT(--(K1898:N1898&lt;&gt;"")) + IF(TRIM(O1898)="",0,LEN(O1898)-LEN(SUBSTITUTE(O1898,",",""))+1)</f>
        <v>0</v>
      </c>
      <c r="K1898" s="242" t="str">
        <f>IF(AND(G1898&lt;&gt;0,G1898&lt;&gt;""),IF(B1898="","",IF(ISNUMBER(MATCH(B1898,'Look Up Values'!$B$2:$B$500,0)),"","Dest. error")),"")</f>
        <v/>
      </c>
      <c r="L1898" s="242" t="str">
        <f>IF(AND(G1898&lt;&gt;0,G1898&lt;&gt;""),IF(C1898="","",IF(AND(ISNUMBER(--LEFT(C1898,FIND(" ",C1898&amp;" ")-1)),OR(LEN(LEFT(C1898,FIND(" ",C1898&amp;" ")-1))=6,LEN(LEFT(C1898,FIND(" ",C1898&amp;" ")-1))=7),OR(ISNUMBER(MATCH(LEFT(C1898,FIND(" ",C1898&amp;" ")-1),'Look Up Values'!$G$2:$G$1000,0)),ISNUMBER(MATCH(LEFT(C1898,FIND(" ",C1898&amp;" ")-1),'Look Up Values'!$AE$2:$AE$2000,0)))),"","EWC error")),"")</f>
        <v/>
      </c>
      <c r="M1898" s="242" t="str" cm="1">
        <f t="array" ref="M1898">IF(AND(G1898&lt;&gt;0,G1898&lt;&gt;""),IF(E1898="","",IF(ISNUMBER(MATCH(SUBSTITUTE(E1898," ",""),SUBSTITUTE('Look Up Values'!$I$2:$I$10," ",""),0)),"","State error")),"")</f>
        <v/>
      </c>
      <c r="N1898" s="242" t="str" cm="1">
        <f t="array" ref="N1898">IF(AND(G1898&lt;&gt;0,G1898&lt;&gt;""),IF(F1898="","",IF(ISNUMBER(MATCH(SUBSTITUTE(F1898," ",""),SUBSTITUTE('Look Up Values'!$W$2:$W$30," ",""),0)),"","D&amp;R error")),"")</f>
        <v/>
      </c>
      <c r="O1898" s="256" t="str">
        <f t="shared" si="59"/>
        <v/>
      </c>
    </row>
    <row r="1899" spans="1:15" ht="15.75">
      <c r="A1899" s="250">
        <v>1892</v>
      </c>
      <c r="B1899" s="208"/>
      <c r="C1899" s="49"/>
      <c r="D1899" s="50"/>
      <c r="E1899" s="50"/>
      <c r="F1899" s="50"/>
      <c r="G1899" s="209"/>
      <c r="H1899" s="48"/>
      <c r="I1899" s="457" t="str">
        <f t="shared" si="58"/>
        <v/>
      </c>
      <c r="J1899" s="241" cm="1">
        <f t="array" ref="J1899">SUMPRODUCT(--(K1899:N1899&lt;&gt;"")) + IF(TRIM(O1899)="",0,LEN(O1899)-LEN(SUBSTITUTE(O1899,",",""))+1)</f>
        <v>0</v>
      </c>
      <c r="K1899" s="242" t="str">
        <f>IF(AND(G1899&lt;&gt;0,G1899&lt;&gt;""),IF(B1899="","",IF(ISNUMBER(MATCH(B1899,'Look Up Values'!$B$2:$B$500,0)),"","Dest. error")),"")</f>
        <v/>
      </c>
      <c r="L1899" s="242" t="str">
        <f>IF(AND(G1899&lt;&gt;0,G1899&lt;&gt;""),IF(C1899="","",IF(AND(ISNUMBER(--LEFT(C1899,FIND(" ",C1899&amp;" ")-1)),OR(LEN(LEFT(C1899,FIND(" ",C1899&amp;" ")-1))=6,LEN(LEFT(C1899,FIND(" ",C1899&amp;" ")-1))=7),OR(ISNUMBER(MATCH(LEFT(C1899,FIND(" ",C1899&amp;" ")-1),'Look Up Values'!$G$2:$G$1000,0)),ISNUMBER(MATCH(LEFT(C1899,FIND(" ",C1899&amp;" ")-1),'Look Up Values'!$AE$2:$AE$2000,0)))),"","EWC error")),"")</f>
        <v/>
      </c>
      <c r="M1899" s="242" t="str" cm="1">
        <f t="array" ref="M1899">IF(AND(G1899&lt;&gt;0,G1899&lt;&gt;""),IF(E1899="","",IF(ISNUMBER(MATCH(SUBSTITUTE(E1899," ",""),SUBSTITUTE('Look Up Values'!$I$2:$I$10," ",""),0)),"","State error")),"")</f>
        <v/>
      </c>
      <c r="N1899" s="242" t="str" cm="1">
        <f t="array" ref="N1899">IF(AND(G1899&lt;&gt;0,G1899&lt;&gt;""),IF(F1899="","",IF(ISNUMBER(MATCH(SUBSTITUTE(F1899," ",""),SUBSTITUTE('Look Up Values'!$W$2:$W$30," ",""),0)),"","D&amp;R error")),"")</f>
        <v/>
      </c>
      <c r="O1899" s="256" t="str">
        <f t="shared" si="59"/>
        <v/>
      </c>
    </row>
    <row r="1900" spans="1:15" ht="15.75">
      <c r="A1900" s="250">
        <v>1893</v>
      </c>
      <c r="B1900" s="208"/>
      <c r="C1900" s="49"/>
      <c r="D1900" s="50"/>
      <c r="E1900" s="50"/>
      <c r="F1900" s="50"/>
      <c r="G1900" s="209"/>
      <c r="H1900" s="48"/>
      <c r="I1900" s="457" t="str">
        <f t="shared" si="58"/>
        <v/>
      </c>
      <c r="J1900" s="241" cm="1">
        <f t="array" ref="J1900">SUMPRODUCT(--(K1900:N1900&lt;&gt;"")) + IF(TRIM(O1900)="",0,LEN(O1900)-LEN(SUBSTITUTE(O1900,",",""))+1)</f>
        <v>0</v>
      </c>
      <c r="K1900" s="242" t="str">
        <f>IF(AND(G1900&lt;&gt;0,G1900&lt;&gt;""),IF(B1900="","",IF(ISNUMBER(MATCH(B1900,'Look Up Values'!$B$2:$B$500,0)),"","Dest. error")),"")</f>
        <v/>
      </c>
      <c r="L1900" s="242" t="str">
        <f>IF(AND(G1900&lt;&gt;0,G1900&lt;&gt;""),IF(C1900="","",IF(AND(ISNUMBER(--LEFT(C1900,FIND(" ",C1900&amp;" ")-1)),OR(LEN(LEFT(C1900,FIND(" ",C1900&amp;" ")-1))=6,LEN(LEFT(C1900,FIND(" ",C1900&amp;" ")-1))=7),OR(ISNUMBER(MATCH(LEFT(C1900,FIND(" ",C1900&amp;" ")-1),'Look Up Values'!$G$2:$G$1000,0)),ISNUMBER(MATCH(LEFT(C1900,FIND(" ",C1900&amp;" ")-1),'Look Up Values'!$AE$2:$AE$2000,0)))),"","EWC error")),"")</f>
        <v/>
      </c>
      <c r="M1900" s="242" t="str" cm="1">
        <f t="array" ref="M1900">IF(AND(G1900&lt;&gt;0,G1900&lt;&gt;""),IF(E1900="","",IF(ISNUMBER(MATCH(SUBSTITUTE(E1900," ",""),SUBSTITUTE('Look Up Values'!$I$2:$I$10," ",""),0)),"","State error")),"")</f>
        <v/>
      </c>
      <c r="N1900" s="242" t="str" cm="1">
        <f t="array" ref="N1900">IF(AND(G1900&lt;&gt;0,G1900&lt;&gt;""),IF(F1900="","",IF(ISNUMBER(MATCH(SUBSTITUTE(F1900," ",""),SUBSTITUTE('Look Up Values'!$W$2:$W$30," ",""),0)),"","D&amp;R error")),"")</f>
        <v/>
      </c>
      <c r="O1900" s="256" t="str">
        <f t="shared" si="59"/>
        <v/>
      </c>
    </row>
    <row r="1901" spans="1:15" ht="15.75">
      <c r="A1901" s="250">
        <v>1894</v>
      </c>
      <c r="B1901" s="208"/>
      <c r="C1901" s="49"/>
      <c r="D1901" s="50"/>
      <c r="E1901" s="50"/>
      <c r="F1901" s="50"/>
      <c r="G1901" s="209"/>
      <c r="H1901" s="48"/>
      <c r="I1901" s="457" t="str">
        <f t="shared" si="58"/>
        <v/>
      </c>
      <c r="J1901" s="241" cm="1">
        <f t="array" ref="J1901">SUMPRODUCT(--(K1901:N1901&lt;&gt;"")) + IF(TRIM(O1901)="",0,LEN(O1901)-LEN(SUBSTITUTE(O1901,",",""))+1)</f>
        <v>0</v>
      </c>
      <c r="K1901" s="242" t="str">
        <f>IF(AND(G1901&lt;&gt;0,G1901&lt;&gt;""),IF(B1901="","",IF(ISNUMBER(MATCH(B1901,'Look Up Values'!$B$2:$B$500,0)),"","Dest. error")),"")</f>
        <v/>
      </c>
      <c r="L1901" s="242" t="str">
        <f>IF(AND(G1901&lt;&gt;0,G1901&lt;&gt;""),IF(C1901="","",IF(AND(ISNUMBER(--LEFT(C1901,FIND(" ",C1901&amp;" ")-1)),OR(LEN(LEFT(C1901,FIND(" ",C1901&amp;" ")-1))=6,LEN(LEFT(C1901,FIND(" ",C1901&amp;" ")-1))=7),OR(ISNUMBER(MATCH(LEFT(C1901,FIND(" ",C1901&amp;" ")-1),'Look Up Values'!$G$2:$G$1000,0)),ISNUMBER(MATCH(LEFT(C1901,FIND(" ",C1901&amp;" ")-1),'Look Up Values'!$AE$2:$AE$2000,0)))),"","EWC error")),"")</f>
        <v/>
      </c>
      <c r="M1901" s="242" t="str" cm="1">
        <f t="array" ref="M1901">IF(AND(G1901&lt;&gt;0,G1901&lt;&gt;""),IF(E1901="","",IF(ISNUMBER(MATCH(SUBSTITUTE(E1901," ",""),SUBSTITUTE('Look Up Values'!$I$2:$I$10," ",""),0)),"","State error")),"")</f>
        <v/>
      </c>
      <c r="N1901" s="242" t="str" cm="1">
        <f t="array" ref="N1901">IF(AND(G1901&lt;&gt;0,G1901&lt;&gt;""),IF(F1901="","",IF(ISNUMBER(MATCH(SUBSTITUTE(F1901," ",""),SUBSTITUTE('Look Up Values'!$W$2:$W$30," ",""),0)),"","D&amp;R error")),"")</f>
        <v/>
      </c>
      <c r="O1901" s="256" t="str">
        <f t="shared" si="59"/>
        <v/>
      </c>
    </row>
    <row r="1902" spans="1:15" ht="15.75">
      <c r="A1902" s="250">
        <v>1895</v>
      </c>
      <c r="B1902" s="208"/>
      <c r="C1902" s="49"/>
      <c r="D1902" s="50"/>
      <c r="E1902" s="50"/>
      <c r="F1902" s="50"/>
      <c r="G1902" s="209"/>
      <c r="H1902" s="48"/>
      <c r="I1902" s="457" t="str">
        <f t="shared" si="58"/>
        <v/>
      </c>
      <c r="J1902" s="241" cm="1">
        <f t="array" ref="J1902">SUMPRODUCT(--(K1902:N1902&lt;&gt;"")) + IF(TRIM(O1902)="",0,LEN(O1902)-LEN(SUBSTITUTE(O1902,",",""))+1)</f>
        <v>0</v>
      </c>
      <c r="K1902" s="242" t="str">
        <f>IF(AND(G1902&lt;&gt;0,G1902&lt;&gt;""),IF(B1902="","",IF(ISNUMBER(MATCH(B1902,'Look Up Values'!$B$2:$B$500,0)),"","Dest. error")),"")</f>
        <v/>
      </c>
      <c r="L1902" s="242" t="str">
        <f>IF(AND(G1902&lt;&gt;0,G1902&lt;&gt;""),IF(C1902="","",IF(AND(ISNUMBER(--LEFT(C1902,FIND(" ",C1902&amp;" ")-1)),OR(LEN(LEFT(C1902,FIND(" ",C1902&amp;" ")-1))=6,LEN(LEFT(C1902,FIND(" ",C1902&amp;" ")-1))=7),OR(ISNUMBER(MATCH(LEFT(C1902,FIND(" ",C1902&amp;" ")-1),'Look Up Values'!$G$2:$G$1000,0)),ISNUMBER(MATCH(LEFT(C1902,FIND(" ",C1902&amp;" ")-1),'Look Up Values'!$AE$2:$AE$2000,0)))),"","EWC error")),"")</f>
        <v/>
      </c>
      <c r="M1902" s="242" t="str" cm="1">
        <f t="array" ref="M1902">IF(AND(G1902&lt;&gt;0,G1902&lt;&gt;""),IF(E1902="","",IF(ISNUMBER(MATCH(SUBSTITUTE(E1902," ",""),SUBSTITUTE('Look Up Values'!$I$2:$I$10," ",""),0)),"","State error")),"")</f>
        <v/>
      </c>
      <c r="N1902" s="242" t="str" cm="1">
        <f t="array" ref="N1902">IF(AND(G1902&lt;&gt;0,G1902&lt;&gt;""),IF(F1902="","",IF(ISNUMBER(MATCH(SUBSTITUTE(F1902," ",""),SUBSTITUTE('Look Up Values'!$W$2:$W$30," ",""),0)),"","D&amp;R error")),"")</f>
        <v/>
      </c>
      <c r="O1902" s="256" t="str">
        <f t="shared" si="59"/>
        <v/>
      </c>
    </row>
    <row r="1903" spans="1:15" ht="15.75">
      <c r="A1903" s="250">
        <v>1896</v>
      </c>
      <c r="B1903" s="208"/>
      <c r="C1903" s="49"/>
      <c r="D1903" s="50"/>
      <c r="E1903" s="50"/>
      <c r="F1903" s="50"/>
      <c r="G1903" s="209"/>
      <c r="H1903" s="48"/>
      <c r="I1903" s="457" t="str">
        <f t="shared" si="58"/>
        <v/>
      </c>
      <c r="J1903" s="241" cm="1">
        <f t="array" ref="J1903">SUMPRODUCT(--(K1903:N1903&lt;&gt;"")) + IF(TRIM(O1903)="",0,LEN(O1903)-LEN(SUBSTITUTE(O1903,",",""))+1)</f>
        <v>0</v>
      </c>
      <c r="K1903" s="242" t="str">
        <f>IF(AND(G1903&lt;&gt;0,G1903&lt;&gt;""),IF(B1903="","",IF(ISNUMBER(MATCH(B1903,'Look Up Values'!$B$2:$B$500,0)),"","Dest. error")),"")</f>
        <v/>
      </c>
      <c r="L1903" s="242" t="str">
        <f>IF(AND(G1903&lt;&gt;0,G1903&lt;&gt;""),IF(C1903="","",IF(AND(ISNUMBER(--LEFT(C1903,FIND(" ",C1903&amp;" ")-1)),OR(LEN(LEFT(C1903,FIND(" ",C1903&amp;" ")-1))=6,LEN(LEFT(C1903,FIND(" ",C1903&amp;" ")-1))=7),OR(ISNUMBER(MATCH(LEFT(C1903,FIND(" ",C1903&amp;" ")-1),'Look Up Values'!$G$2:$G$1000,0)),ISNUMBER(MATCH(LEFT(C1903,FIND(" ",C1903&amp;" ")-1),'Look Up Values'!$AE$2:$AE$2000,0)))),"","EWC error")),"")</f>
        <v/>
      </c>
      <c r="M1903" s="242" t="str" cm="1">
        <f t="array" ref="M1903">IF(AND(G1903&lt;&gt;0,G1903&lt;&gt;""),IF(E1903="","",IF(ISNUMBER(MATCH(SUBSTITUTE(E1903," ",""),SUBSTITUTE('Look Up Values'!$I$2:$I$10," ",""),0)),"","State error")),"")</f>
        <v/>
      </c>
      <c r="N1903" s="242" t="str" cm="1">
        <f t="array" ref="N1903">IF(AND(G1903&lt;&gt;0,G1903&lt;&gt;""),IF(F1903="","",IF(ISNUMBER(MATCH(SUBSTITUTE(F1903," ",""),SUBSTITUTE('Look Up Values'!$W$2:$W$30," ",""),0)),"","D&amp;R error")),"")</f>
        <v/>
      </c>
      <c r="O1903" s="256" t="str">
        <f t="shared" si="59"/>
        <v/>
      </c>
    </row>
    <row r="1904" spans="1:15" ht="15.75">
      <c r="A1904" s="250">
        <v>1897</v>
      </c>
      <c r="B1904" s="208"/>
      <c r="C1904" s="49"/>
      <c r="D1904" s="50"/>
      <c r="E1904" s="50"/>
      <c r="F1904" s="50"/>
      <c r="G1904" s="209"/>
      <c r="H1904" s="48"/>
      <c r="I1904" s="457" t="str">
        <f t="shared" si="58"/>
        <v/>
      </c>
      <c r="J1904" s="241" cm="1">
        <f t="array" ref="J1904">SUMPRODUCT(--(K1904:N1904&lt;&gt;"")) + IF(TRIM(O1904)="",0,LEN(O1904)-LEN(SUBSTITUTE(O1904,",",""))+1)</f>
        <v>0</v>
      </c>
      <c r="K1904" s="242" t="str">
        <f>IF(AND(G1904&lt;&gt;0,G1904&lt;&gt;""),IF(B1904="","",IF(ISNUMBER(MATCH(B1904,'Look Up Values'!$B$2:$B$500,0)),"","Dest. error")),"")</f>
        <v/>
      </c>
      <c r="L1904" s="242" t="str">
        <f>IF(AND(G1904&lt;&gt;0,G1904&lt;&gt;""),IF(C1904="","",IF(AND(ISNUMBER(--LEFT(C1904,FIND(" ",C1904&amp;" ")-1)),OR(LEN(LEFT(C1904,FIND(" ",C1904&amp;" ")-1))=6,LEN(LEFT(C1904,FIND(" ",C1904&amp;" ")-1))=7),OR(ISNUMBER(MATCH(LEFT(C1904,FIND(" ",C1904&amp;" ")-1),'Look Up Values'!$G$2:$G$1000,0)),ISNUMBER(MATCH(LEFT(C1904,FIND(" ",C1904&amp;" ")-1),'Look Up Values'!$AE$2:$AE$2000,0)))),"","EWC error")),"")</f>
        <v/>
      </c>
      <c r="M1904" s="242" t="str" cm="1">
        <f t="array" ref="M1904">IF(AND(G1904&lt;&gt;0,G1904&lt;&gt;""),IF(E1904="","",IF(ISNUMBER(MATCH(SUBSTITUTE(E1904," ",""),SUBSTITUTE('Look Up Values'!$I$2:$I$10," ",""),0)),"","State error")),"")</f>
        <v/>
      </c>
      <c r="N1904" s="242" t="str" cm="1">
        <f t="array" ref="N1904">IF(AND(G1904&lt;&gt;0,G1904&lt;&gt;""),IF(F1904="","",IF(ISNUMBER(MATCH(SUBSTITUTE(F1904," ",""),SUBSTITUTE('Look Up Values'!$W$2:$W$30," ",""),0)),"","D&amp;R error")),"")</f>
        <v/>
      </c>
      <c r="O1904" s="256" t="str">
        <f t="shared" si="59"/>
        <v/>
      </c>
    </row>
    <row r="1905" spans="1:15" ht="15.75">
      <c r="A1905" s="250">
        <v>1898</v>
      </c>
      <c r="B1905" s="208"/>
      <c r="C1905" s="49"/>
      <c r="D1905" s="50"/>
      <c r="E1905" s="50"/>
      <c r="F1905" s="50"/>
      <c r="G1905" s="209"/>
      <c r="H1905" s="48"/>
      <c r="I1905" s="457" t="str">
        <f t="shared" si="58"/>
        <v/>
      </c>
      <c r="J1905" s="241" cm="1">
        <f t="array" ref="J1905">SUMPRODUCT(--(K1905:N1905&lt;&gt;"")) + IF(TRIM(O1905)="",0,LEN(O1905)-LEN(SUBSTITUTE(O1905,",",""))+1)</f>
        <v>0</v>
      </c>
      <c r="K1905" s="242" t="str">
        <f>IF(AND(G1905&lt;&gt;0,G1905&lt;&gt;""),IF(B1905="","",IF(ISNUMBER(MATCH(B1905,'Look Up Values'!$B$2:$B$500,0)),"","Dest. error")),"")</f>
        <v/>
      </c>
      <c r="L1905" s="242" t="str">
        <f>IF(AND(G1905&lt;&gt;0,G1905&lt;&gt;""),IF(C1905="","",IF(AND(ISNUMBER(--LEFT(C1905,FIND(" ",C1905&amp;" ")-1)),OR(LEN(LEFT(C1905,FIND(" ",C1905&amp;" ")-1))=6,LEN(LEFT(C1905,FIND(" ",C1905&amp;" ")-1))=7),OR(ISNUMBER(MATCH(LEFT(C1905,FIND(" ",C1905&amp;" ")-1),'Look Up Values'!$G$2:$G$1000,0)),ISNUMBER(MATCH(LEFT(C1905,FIND(" ",C1905&amp;" ")-1),'Look Up Values'!$AE$2:$AE$2000,0)))),"","EWC error")),"")</f>
        <v/>
      </c>
      <c r="M1905" s="242" t="str" cm="1">
        <f t="array" ref="M1905">IF(AND(G1905&lt;&gt;0,G1905&lt;&gt;""),IF(E1905="","",IF(ISNUMBER(MATCH(SUBSTITUTE(E1905," ",""),SUBSTITUTE('Look Up Values'!$I$2:$I$10," ",""),0)),"","State error")),"")</f>
        <v/>
      </c>
      <c r="N1905" s="242" t="str" cm="1">
        <f t="array" ref="N1905">IF(AND(G1905&lt;&gt;0,G1905&lt;&gt;""),IF(F1905="","",IF(ISNUMBER(MATCH(SUBSTITUTE(F1905," ",""),SUBSTITUTE('Look Up Values'!$W$2:$W$30," ",""),0)),"","D&amp;R error")),"")</f>
        <v/>
      </c>
      <c r="O1905" s="256" t="str">
        <f t="shared" si="59"/>
        <v/>
      </c>
    </row>
    <row r="1906" spans="1:15" ht="15.75">
      <c r="A1906" s="250">
        <v>1899</v>
      </c>
      <c r="B1906" s="208"/>
      <c r="C1906" s="49"/>
      <c r="D1906" s="50"/>
      <c r="E1906" s="50"/>
      <c r="F1906" s="50"/>
      <c r="G1906" s="209"/>
      <c r="H1906" s="48"/>
      <c r="I1906" s="457" t="str">
        <f t="shared" si="58"/>
        <v/>
      </c>
      <c r="J1906" s="241" cm="1">
        <f t="array" ref="J1906">SUMPRODUCT(--(K1906:N1906&lt;&gt;"")) + IF(TRIM(O1906)="",0,LEN(O1906)-LEN(SUBSTITUTE(O1906,",",""))+1)</f>
        <v>0</v>
      </c>
      <c r="K1906" s="242" t="str">
        <f>IF(AND(G1906&lt;&gt;0,G1906&lt;&gt;""),IF(B1906="","",IF(ISNUMBER(MATCH(B1906,'Look Up Values'!$B$2:$B$500,0)),"","Dest. error")),"")</f>
        <v/>
      </c>
      <c r="L1906" s="242" t="str">
        <f>IF(AND(G1906&lt;&gt;0,G1906&lt;&gt;""),IF(C1906="","",IF(AND(ISNUMBER(--LEFT(C1906,FIND(" ",C1906&amp;" ")-1)),OR(LEN(LEFT(C1906,FIND(" ",C1906&amp;" ")-1))=6,LEN(LEFT(C1906,FIND(" ",C1906&amp;" ")-1))=7),OR(ISNUMBER(MATCH(LEFT(C1906,FIND(" ",C1906&amp;" ")-1),'Look Up Values'!$G$2:$G$1000,0)),ISNUMBER(MATCH(LEFT(C1906,FIND(" ",C1906&amp;" ")-1),'Look Up Values'!$AE$2:$AE$2000,0)))),"","EWC error")),"")</f>
        <v/>
      </c>
      <c r="M1906" s="242" t="str" cm="1">
        <f t="array" ref="M1906">IF(AND(G1906&lt;&gt;0,G1906&lt;&gt;""),IF(E1906="","",IF(ISNUMBER(MATCH(SUBSTITUTE(E1906," ",""),SUBSTITUTE('Look Up Values'!$I$2:$I$10," ",""),0)),"","State error")),"")</f>
        <v/>
      </c>
      <c r="N1906" s="242" t="str" cm="1">
        <f t="array" ref="N1906">IF(AND(G1906&lt;&gt;0,G1906&lt;&gt;""),IF(F1906="","",IF(ISNUMBER(MATCH(SUBSTITUTE(F1906," ",""),SUBSTITUTE('Look Up Values'!$W$2:$W$30," ",""),0)),"","D&amp;R error")),"")</f>
        <v/>
      </c>
      <c r="O1906" s="256" t="str">
        <f t="shared" si="59"/>
        <v/>
      </c>
    </row>
    <row r="1907" spans="1:15" ht="15.75">
      <c r="A1907" s="250">
        <v>1900</v>
      </c>
      <c r="B1907" s="208"/>
      <c r="C1907" s="49"/>
      <c r="D1907" s="50"/>
      <c r="E1907" s="50"/>
      <c r="F1907" s="50"/>
      <c r="G1907" s="209"/>
      <c r="H1907" s="48"/>
      <c r="I1907" s="457" t="str">
        <f t="shared" si="58"/>
        <v/>
      </c>
      <c r="J1907" s="241" cm="1">
        <f t="array" ref="J1907">SUMPRODUCT(--(K1907:N1907&lt;&gt;"")) + IF(TRIM(O1907)="",0,LEN(O1907)-LEN(SUBSTITUTE(O1907,",",""))+1)</f>
        <v>0</v>
      </c>
      <c r="K1907" s="242" t="str">
        <f>IF(AND(G1907&lt;&gt;0,G1907&lt;&gt;""),IF(B1907="","",IF(ISNUMBER(MATCH(B1907,'Look Up Values'!$B$2:$B$500,0)),"","Dest. error")),"")</f>
        <v/>
      </c>
      <c r="L1907" s="242" t="str">
        <f>IF(AND(G1907&lt;&gt;0,G1907&lt;&gt;""),IF(C1907="","",IF(AND(ISNUMBER(--LEFT(C1907,FIND(" ",C1907&amp;" ")-1)),OR(LEN(LEFT(C1907,FIND(" ",C1907&amp;" ")-1))=6,LEN(LEFT(C1907,FIND(" ",C1907&amp;" ")-1))=7),OR(ISNUMBER(MATCH(LEFT(C1907,FIND(" ",C1907&amp;" ")-1),'Look Up Values'!$G$2:$G$1000,0)),ISNUMBER(MATCH(LEFT(C1907,FIND(" ",C1907&amp;" ")-1),'Look Up Values'!$AE$2:$AE$2000,0)))),"","EWC error")),"")</f>
        <v/>
      </c>
      <c r="M1907" s="242" t="str" cm="1">
        <f t="array" ref="M1907">IF(AND(G1907&lt;&gt;0,G1907&lt;&gt;""),IF(E1907="","",IF(ISNUMBER(MATCH(SUBSTITUTE(E1907," ",""),SUBSTITUTE('Look Up Values'!$I$2:$I$10," ",""),0)),"","State error")),"")</f>
        <v/>
      </c>
      <c r="N1907" s="242" t="str" cm="1">
        <f t="array" ref="N1907">IF(AND(G1907&lt;&gt;0,G1907&lt;&gt;""),IF(F1907="","",IF(ISNUMBER(MATCH(SUBSTITUTE(F1907," ",""),SUBSTITUTE('Look Up Values'!$W$2:$W$30," ",""),0)),"","D&amp;R error")),"")</f>
        <v/>
      </c>
      <c r="O1907" s="256" t="str">
        <f t="shared" si="59"/>
        <v/>
      </c>
    </row>
    <row r="1908" spans="1:15" ht="15.75">
      <c r="A1908" s="250">
        <v>1901</v>
      </c>
      <c r="B1908" s="208"/>
      <c r="C1908" s="49"/>
      <c r="D1908" s="50"/>
      <c r="E1908" s="50"/>
      <c r="F1908" s="50"/>
      <c r="G1908" s="209"/>
      <c r="H1908" s="48"/>
      <c r="I1908" s="457" t="str">
        <f t="shared" si="58"/>
        <v/>
      </c>
      <c r="J1908" s="241" cm="1">
        <f t="array" ref="J1908">SUMPRODUCT(--(K1908:N1908&lt;&gt;"")) + IF(TRIM(O1908)="",0,LEN(O1908)-LEN(SUBSTITUTE(O1908,",",""))+1)</f>
        <v>0</v>
      </c>
      <c r="K1908" s="242" t="str">
        <f>IF(AND(G1908&lt;&gt;0,G1908&lt;&gt;""),IF(B1908="","",IF(ISNUMBER(MATCH(B1908,'Look Up Values'!$B$2:$B$500,0)),"","Dest. error")),"")</f>
        <v/>
      </c>
      <c r="L1908" s="242" t="str">
        <f>IF(AND(G1908&lt;&gt;0,G1908&lt;&gt;""),IF(C1908="","",IF(AND(ISNUMBER(--LEFT(C1908,FIND(" ",C1908&amp;" ")-1)),OR(LEN(LEFT(C1908,FIND(" ",C1908&amp;" ")-1))=6,LEN(LEFT(C1908,FIND(" ",C1908&amp;" ")-1))=7),OR(ISNUMBER(MATCH(LEFT(C1908,FIND(" ",C1908&amp;" ")-1),'Look Up Values'!$G$2:$G$1000,0)),ISNUMBER(MATCH(LEFT(C1908,FIND(" ",C1908&amp;" ")-1),'Look Up Values'!$AE$2:$AE$2000,0)))),"","EWC error")),"")</f>
        <v/>
      </c>
      <c r="M1908" s="242" t="str" cm="1">
        <f t="array" ref="M1908">IF(AND(G1908&lt;&gt;0,G1908&lt;&gt;""),IF(E1908="","",IF(ISNUMBER(MATCH(SUBSTITUTE(E1908," ",""),SUBSTITUTE('Look Up Values'!$I$2:$I$10," ",""),0)),"","State error")),"")</f>
        <v/>
      </c>
      <c r="N1908" s="242" t="str" cm="1">
        <f t="array" ref="N1908">IF(AND(G1908&lt;&gt;0,G1908&lt;&gt;""),IF(F1908="","",IF(ISNUMBER(MATCH(SUBSTITUTE(F1908," ",""),SUBSTITUTE('Look Up Values'!$W$2:$W$30," ",""),0)),"","D&amp;R error")),"")</f>
        <v/>
      </c>
      <c r="O1908" s="256" t="str">
        <f t="shared" si="59"/>
        <v/>
      </c>
    </row>
    <row r="1909" spans="1:15" ht="15.75">
      <c r="A1909" s="250">
        <v>1902</v>
      </c>
      <c r="B1909" s="208"/>
      <c r="C1909" s="49"/>
      <c r="D1909" s="50"/>
      <c r="E1909" s="50"/>
      <c r="F1909" s="50"/>
      <c r="G1909" s="209"/>
      <c r="H1909" s="48"/>
      <c r="I1909" s="457" t="str">
        <f t="shared" si="58"/>
        <v/>
      </c>
      <c r="J1909" s="241" cm="1">
        <f t="array" ref="J1909">SUMPRODUCT(--(K1909:N1909&lt;&gt;"")) + IF(TRIM(O1909)="",0,LEN(O1909)-LEN(SUBSTITUTE(O1909,",",""))+1)</f>
        <v>0</v>
      </c>
      <c r="K1909" s="242" t="str">
        <f>IF(AND(G1909&lt;&gt;0,G1909&lt;&gt;""),IF(B1909="","",IF(ISNUMBER(MATCH(B1909,'Look Up Values'!$B$2:$B$500,0)),"","Dest. error")),"")</f>
        <v/>
      </c>
      <c r="L1909" s="242" t="str">
        <f>IF(AND(G1909&lt;&gt;0,G1909&lt;&gt;""),IF(C1909="","",IF(AND(ISNUMBER(--LEFT(C1909,FIND(" ",C1909&amp;" ")-1)),OR(LEN(LEFT(C1909,FIND(" ",C1909&amp;" ")-1))=6,LEN(LEFT(C1909,FIND(" ",C1909&amp;" ")-1))=7),OR(ISNUMBER(MATCH(LEFT(C1909,FIND(" ",C1909&amp;" ")-1),'Look Up Values'!$G$2:$G$1000,0)),ISNUMBER(MATCH(LEFT(C1909,FIND(" ",C1909&amp;" ")-1),'Look Up Values'!$AE$2:$AE$2000,0)))),"","EWC error")),"")</f>
        <v/>
      </c>
      <c r="M1909" s="242" t="str" cm="1">
        <f t="array" ref="M1909">IF(AND(G1909&lt;&gt;0,G1909&lt;&gt;""),IF(E1909="","",IF(ISNUMBER(MATCH(SUBSTITUTE(E1909," ",""),SUBSTITUTE('Look Up Values'!$I$2:$I$10," ",""),0)),"","State error")),"")</f>
        <v/>
      </c>
      <c r="N1909" s="242" t="str" cm="1">
        <f t="array" ref="N1909">IF(AND(G1909&lt;&gt;0,G1909&lt;&gt;""),IF(F1909="","",IF(ISNUMBER(MATCH(SUBSTITUTE(F1909," ",""),SUBSTITUTE('Look Up Values'!$W$2:$W$30," ",""),0)),"","D&amp;R error")),"")</f>
        <v/>
      </c>
      <c r="O1909" s="256" t="str">
        <f t="shared" si="59"/>
        <v/>
      </c>
    </row>
    <row r="1910" spans="1:15" ht="15.75">
      <c r="A1910" s="250">
        <v>1903</v>
      </c>
      <c r="B1910" s="208"/>
      <c r="C1910" s="49"/>
      <c r="D1910" s="50"/>
      <c r="E1910" s="50"/>
      <c r="F1910" s="50"/>
      <c r="G1910" s="209"/>
      <c r="H1910" s="48"/>
      <c r="I1910" s="457" t="str">
        <f t="shared" si="58"/>
        <v/>
      </c>
      <c r="J1910" s="241" cm="1">
        <f t="array" ref="J1910">SUMPRODUCT(--(K1910:N1910&lt;&gt;"")) + IF(TRIM(O1910)="",0,LEN(O1910)-LEN(SUBSTITUTE(O1910,",",""))+1)</f>
        <v>0</v>
      </c>
      <c r="K1910" s="242" t="str">
        <f>IF(AND(G1910&lt;&gt;0,G1910&lt;&gt;""),IF(B1910="","",IF(ISNUMBER(MATCH(B1910,'Look Up Values'!$B$2:$B$500,0)),"","Dest. error")),"")</f>
        <v/>
      </c>
      <c r="L1910" s="242" t="str">
        <f>IF(AND(G1910&lt;&gt;0,G1910&lt;&gt;""),IF(C1910="","",IF(AND(ISNUMBER(--LEFT(C1910,FIND(" ",C1910&amp;" ")-1)),OR(LEN(LEFT(C1910,FIND(" ",C1910&amp;" ")-1))=6,LEN(LEFT(C1910,FIND(" ",C1910&amp;" ")-1))=7),OR(ISNUMBER(MATCH(LEFT(C1910,FIND(" ",C1910&amp;" ")-1),'Look Up Values'!$G$2:$G$1000,0)),ISNUMBER(MATCH(LEFT(C1910,FIND(" ",C1910&amp;" ")-1),'Look Up Values'!$AE$2:$AE$2000,0)))),"","EWC error")),"")</f>
        <v/>
      </c>
      <c r="M1910" s="242" t="str" cm="1">
        <f t="array" ref="M1910">IF(AND(G1910&lt;&gt;0,G1910&lt;&gt;""),IF(E1910="","",IF(ISNUMBER(MATCH(SUBSTITUTE(E1910," ",""),SUBSTITUTE('Look Up Values'!$I$2:$I$10," ",""),0)),"","State error")),"")</f>
        <v/>
      </c>
      <c r="N1910" s="242" t="str" cm="1">
        <f t="array" ref="N1910">IF(AND(G1910&lt;&gt;0,G1910&lt;&gt;""),IF(F1910="","",IF(ISNUMBER(MATCH(SUBSTITUTE(F1910," ",""),SUBSTITUTE('Look Up Values'!$W$2:$W$30," ",""),0)),"","D&amp;R error")),"")</f>
        <v/>
      </c>
      <c r="O1910" s="256" t="str">
        <f t="shared" si="59"/>
        <v/>
      </c>
    </row>
    <row r="1911" spans="1:15" ht="15.75">
      <c r="A1911" s="250">
        <v>1904</v>
      </c>
      <c r="B1911" s="208"/>
      <c r="C1911" s="49"/>
      <c r="D1911" s="50"/>
      <c r="E1911" s="50"/>
      <c r="F1911" s="50"/>
      <c r="G1911" s="209"/>
      <c r="H1911" s="48"/>
      <c r="I1911" s="457" t="str">
        <f t="shared" si="58"/>
        <v/>
      </c>
      <c r="J1911" s="241" cm="1">
        <f t="array" ref="J1911">SUMPRODUCT(--(K1911:N1911&lt;&gt;"")) + IF(TRIM(O1911)="",0,LEN(O1911)-LEN(SUBSTITUTE(O1911,",",""))+1)</f>
        <v>0</v>
      </c>
      <c r="K1911" s="242" t="str">
        <f>IF(AND(G1911&lt;&gt;0,G1911&lt;&gt;""),IF(B1911="","",IF(ISNUMBER(MATCH(B1911,'Look Up Values'!$B$2:$B$500,0)),"","Dest. error")),"")</f>
        <v/>
      </c>
      <c r="L1911" s="242" t="str">
        <f>IF(AND(G1911&lt;&gt;0,G1911&lt;&gt;""),IF(C1911="","",IF(AND(ISNUMBER(--LEFT(C1911,FIND(" ",C1911&amp;" ")-1)),OR(LEN(LEFT(C1911,FIND(" ",C1911&amp;" ")-1))=6,LEN(LEFT(C1911,FIND(" ",C1911&amp;" ")-1))=7),OR(ISNUMBER(MATCH(LEFT(C1911,FIND(" ",C1911&amp;" ")-1),'Look Up Values'!$G$2:$G$1000,0)),ISNUMBER(MATCH(LEFT(C1911,FIND(" ",C1911&amp;" ")-1),'Look Up Values'!$AE$2:$AE$2000,0)))),"","EWC error")),"")</f>
        <v/>
      </c>
      <c r="M1911" s="242" t="str" cm="1">
        <f t="array" ref="M1911">IF(AND(G1911&lt;&gt;0,G1911&lt;&gt;""),IF(E1911="","",IF(ISNUMBER(MATCH(SUBSTITUTE(E1911," ",""),SUBSTITUTE('Look Up Values'!$I$2:$I$10," ",""),0)),"","State error")),"")</f>
        <v/>
      </c>
      <c r="N1911" s="242" t="str" cm="1">
        <f t="array" ref="N1911">IF(AND(G1911&lt;&gt;0,G1911&lt;&gt;""),IF(F1911="","",IF(ISNUMBER(MATCH(SUBSTITUTE(F1911," ",""),SUBSTITUTE('Look Up Values'!$W$2:$W$30," ",""),0)),"","D&amp;R error")),"")</f>
        <v/>
      </c>
      <c r="O1911" s="256" t="str">
        <f t="shared" si="59"/>
        <v/>
      </c>
    </row>
    <row r="1912" spans="1:15" ht="15.75">
      <c r="A1912" s="250">
        <v>1905</v>
      </c>
      <c r="B1912" s="208"/>
      <c r="C1912" s="49"/>
      <c r="D1912" s="50"/>
      <c r="E1912" s="50"/>
      <c r="F1912" s="50"/>
      <c r="G1912" s="209"/>
      <c r="H1912" s="48"/>
      <c r="I1912" s="457" t="str">
        <f t="shared" si="58"/>
        <v/>
      </c>
      <c r="J1912" s="241" cm="1">
        <f t="array" ref="J1912">SUMPRODUCT(--(K1912:N1912&lt;&gt;"")) + IF(TRIM(O1912)="",0,LEN(O1912)-LEN(SUBSTITUTE(O1912,",",""))+1)</f>
        <v>0</v>
      </c>
      <c r="K1912" s="242" t="str">
        <f>IF(AND(G1912&lt;&gt;0,G1912&lt;&gt;""),IF(B1912="","",IF(ISNUMBER(MATCH(B1912,'Look Up Values'!$B$2:$B$500,0)),"","Dest. error")),"")</f>
        <v/>
      </c>
      <c r="L1912" s="242" t="str">
        <f>IF(AND(G1912&lt;&gt;0,G1912&lt;&gt;""),IF(C1912="","",IF(AND(ISNUMBER(--LEFT(C1912,FIND(" ",C1912&amp;" ")-1)),OR(LEN(LEFT(C1912,FIND(" ",C1912&amp;" ")-1))=6,LEN(LEFT(C1912,FIND(" ",C1912&amp;" ")-1))=7),OR(ISNUMBER(MATCH(LEFT(C1912,FIND(" ",C1912&amp;" ")-1),'Look Up Values'!$G$2:$G$1000,0)),ISNUMBER(MATCH(LEFT(C1912,FIND(" ",C1912&amp;" ")-1),'Look Up Values'!$AE$2:$AE$2000,0)))),"","EWC error")),"")</f>
        <v/>
      </c>
      <c r="M1912" s="242" t="str" cm="1">
        <f t="array" ref="M1912">IF(AND(G1912&lt;&gt;0,G1912&lt;&gt;""),IF(E1912="","",IF(ISNUMBER(MATCH(SUBSTITUTE(E1912," ",""),SUBSTITUTE('Look Up Values'!$I$2:$I$10," ",""),0)),"","State error")),"")</f>
        <v/>
      </c>
      <c r="N1912" s="242" t="str" cm="1">
        <f t="array" ref="N1912">IF(AND(G1912&lt;&gt;0,G1912&lt;&gt;""),IF(F1912="","",IF(ISNUMBER(MATCH(SUBSTITUTE(F1912," ",""),SUBSTITUTE('Look Up Values'!$W$2:$W$30," ",""),0)),"","D&amp;R error")),"")</f>
        <v/>
      </c>
      <c r="O1912" s="256" t="str">
        <f t="shared" si="59"/>
        <v/>
      </c>
    </row>
    <row r="1913" spans="1:15" ht="15.75">
      <c r="A1913" s="250">
        <v>1906</v>
      </c>
      <c r="B1913" s="208"/>
      <c r="C1913" s="49"/>
      <c r="D1913" s="50"/>
      <c r="E1913" s="50"/>
      <c r="F1913" s="50"/>
      <c r="G1913" s="209"/>
      <c r="H1913" s="48"/>
      <c r="I1913" s="457" t="str">
        <f t="shared" si="58"/>
        <v/>
      </c>
      <c r="J1913" s="241" cm="1">
        <f t="array" ref="J1913">SUMPRODUCT(--(K1913:N1913&lt;&gt;"")) + IF(TRIM(O1913)="",0,LEN(O1913)-LEN(SUBSTITUTE(O1913,",",""))+1)</f>
        <v>0</v>
      </c>
      <c r="K1913" s="242" t="str">
        <f>IF(AND(G1913&lt;&gt;0,G1913&lt;&gt;""),IF(B1913="","",IF(ISNUMBER(MATCH(B1913,'Look Up Values'!$B$2:$B$500,0)),"","Dest. error")),"")</f>
        <v/>
      </c>
      <c r="L1913" s="242" t="str">
        <f>IF(AND(G1913&lt;&gt;0,G1913&lt;&gt;""),IF(C1913="","",IF(AND(ISNUMBER(--LEFT(C1913,FIND(" ",C1913&amp;" ")-1)),OR(LEN(LEFT(C1913,FIND(" ",C1913&amp;" ")-1))=6,LEN(LEFT(C1913,FIND(" ",C1913&amp;" ")-1))=7),OR(ISNUMBER(MATCH(LEFT(C1913,FIND(" ",C1913&amp;" ")-1),'Look Up Values'!$G$2:$G$1000,0)),ISNUMBER(MATCH(LEFT(C1913,FIND(" ",C1913&amp;" ")-1),'Look Up Values'!$AE$2:$AE$2000,0)))),"","EWC error")),"")</f>
        <v/>
      </c>
      <c r="M1913" s="242" t="str" cm="1">
        <f t="array" ref="M1913">IF(AND(G1913&lt;&gt;0,G1913&lt;&gt;""),IF(E1913="","",IF(ISNUMBER(MATCH(SUBSTITUTE(E1913," ",""),SUBSTITUTE('Look Up Values'!$I$2:$I$10," ",""),0)),"","State error")),"")</f>
        <v/>
      </c>
      <c r="N1913" s="242" t="str" cm="1">
        <f t="array" ref="N1913">IF(AND(G1913&lt;&gt;0,G1913&lt;&gt;""),IF(F1913="","",IF(ISNUMBER(MATCH(SUBSTITUTE(F1913," ",""),SUBSTITUTE('Look Up Values'!$W$2:$W$30," ",""),0)),"","D&amp;R error")),"")</f>
        <v/>
      </c>
      <c r="O1913" s="256" t="str">
        <f t="shared" si="59"/>
        <v/>
      </c>
    </row>
    <row r="1914" spans="1:15" ht="15.75">
      <c r="A1914" s="250">
        <v>1907</v>
      </c>
      <c r="B1914" s="208"/>
      <c r="C1914" s="49"/>
      <c r="D1914" s="50"/>
      <c r="E1914" s="50"/>
      <c r="F1914" s="50"/>
      <c r="G1914" s="209"/>
      <c r="H1914" s="48"/>
      <c r="I1914" s="457" t="str">
        <f t="shared" si="58"/>
        <v/>
      </c>
      <c r="J1914" s="241" cm="1">
        <f t="array" ref="J1914">SUMPRODUCT(--(K1914:N1914&lt;&gt;"")) + IF(TRIM(O1914)="",0,LEN(O1914)-LEN(SUBSTITUTE(O1914,",",""))+1)</f>
        <v>0</v>
      </c>
      <c r="K1914" s="242" t="str">
        <f>IF(AND(G1914&lt;&gt;0,G1914&lt;&gt;""),IF(B1914="","",IF(ISNUMBER(MATCH(B1914,'Look Up Values'!$B$2:$B$500,0)),"","Dest. error")),"")</f>
        <v/>
      </c>
      <c r="L1914" s="242" t="str">
        <f>IF(AND(G1914&lt;&gt;0,G1914&lt;&gt;""),IF(C1914="","",IF(AND(ISNUMBER(--LEFT(C1914,FIND(" ",C1914&amp;" ")-1)),OR(LEN(LEFT(C1914,FIND(" ",C1914&amp;" ")-1))=6,LEN(LEFT(C1914,FIND(" ",C1914&amp;" ")-1))=7),OR(ISNUMBER(MATCH(LEFT(C1914,FIND(" ",C1914&amp;" ")-1),'Look Up Values'!$G$2:$G$1000,0)),ISNUMBER(MATCH(LEFT(C1914,FIND(" ",C1914&amp;" ")-1),'Look Up Values'!$AE$2:$AE$2000,0)))),"","EWC error")),"")</f>
        <v/>
      </c>
      <c r="M1914" s="242" t="str" cm="1">
        <f t="array" ref="M1914">IF(AND(G1914&lt;&gt;0,G1914&lt;&gt;""),IF(E1914="","",IF(ISNUMBER(MATCH(SUBSTITUTE(E1914," ",""),SUBSTITUTE('Look Up Values'!$I$2:$I$10," ",""),0)),"","State error")),"")</f>
        <v/>
      </c>
      <c r="N1914" s="242" t="str" cm="1">
        <f t="array" ref="N1914">IF(AND(G1914&lt;&gt;0,G1914&lt;&gt;""),IF(F1914="","",IF(ISNUMBER(MATCH(SUBSTITUTE(F1914," ",""),SUBSTITUTE('Look Up Values'!$W$2:$W$30," ",""),0)),"","D&amp;R error")),"")</f>
        <v/>
      </c>
      <c r="O1914" s="256" t="str">
        <f t="shared" si="59"/>
        <v/>
      </c>
    </row>
    <row r="1915" spans="1:15" ht="15.75">
      <c r="A1915" s="250">
        <v>1908</v>
      </c>
      <c r="B1915" s="208"/>
      <c r="C1915" s="49"/>
      <c r="D1915" s="50"/>
      <c r="E1915" s="50"/>
      <c r="F1915" s="50"/>
      <c r="G1915" s="209"/>
      <c r="H1915" s="48"/>
      <c r="I1915" s="457" t="str">
        <f t="shared" si="58"/>
        <v/>
      </c>
      <c r="J1915" s="241" cm="1">
        <f t="array" ref="J1915">SUMPRODUCT(--(K1915:N1915&lt;&gt;"")) + IF(TRIM(O1915)="",0,LEN(O1915)-LEN(SUBSTITUTE(O1915,",",""))+1)</f>
        <v>0</v>
      </c>
      <c r="K1915" s="242" t="str">
        <f>IF(AND(G1915&lt;&gt;0,G1915&lt;&gt;""),IF(B1915="","",IF(ISNUMBER(MATCH(B1915,'Look Up Values'!$B$2:$B$500,0)),"","Dest. error")),"")</f>
        <v/>
      </c>
      <c r="L1915" s="242" t="str">
        <f>IF(AND(G1915&lt;&gt;0,G1915&lt;&gt;""),IF(C1915="","",IF(AND(ISNUMBER(--LEFT(C1915,FIND(" ",C1915&amp;" ")-1)),OR(LEN(LEFT(C1915,FIND(" ",C1915&amp;" ")-1))=6,LEN(LEFT(C1915,FIND(" ",C1915&amp;" ")-1))=7),OR(ISNUMBER(MATCH(LEFT(C1915,FIND(" ",C1915&amp;" ")-1),'Look Up Values'!$G$2:$G$1000,0)),ISNUMBER(MATCH(LEFT(C1915,FIND(" ",C1915&amp;" ")-1),'Look Up Values'!$AE$2:$AE$2000,0)))),"","EWC error")),"")</f>
        <v/>
      </c>
      <c r="M1915" s="242" t="str" cm="1">
        <f t="array" ref="M1915">IF(AND(G1915&lt;&gt;0,G1915&lt;&gt;""),IF(E1915="","",IF(ISNUMBER(MATCH(SUBSTITUTE(E1915," ",""),SUBSTITUTE('Look Up Values'!$I$2:$I$10," ",""),0)),"","State error")),"")</f>
        <v/>
      </c>
      <c r="N1915" s="242" t="str" cm="1">
        <f t="array" ref="N1915">IF(AND(G1915&lt;&gt;0,G1915&lt;&gt;""),IF(F1915="","",IF(ISNUMBER(MATCH(SUBSTITUTE(F1915," ",""),SUBSTITUTE('Look Up Values'!$W$2:$W$30," ",""),0)),"","D&amp;R error")),"")</f>
        <v/>
      </c>
      <c r="O1915" s="256" t="str">
        <f t="shared" si="59"/>
        <v/>
      </c>
    </row>
    <row r="1916" spans="1:15" ht="15.75">
      <c r="A1916" s="250">
        <v>1909</v>
      </c>
      <c r="B1916" s="208"/>
      <c r="C1916" s="49"/>
      <c r="D1916" s="50"/>
      <c r="E1916" s="50"/>
      <c r="F1916" s="50"/>
      <c r="G1916" s="209"/>
      <c r="H1916" s="48"/>
      <c r="I1916" s="457" t="str">
        <f t="shared" si="58"/>
        <v/>
      </c>
      <c r="J1916" s="241" cm="1">
        <f t="array" ref="J1916">SUMPRODUCT(--(K1916:N1916&lt;&gt;"")) + IF(TRIM(O1916)="",0,LEN(O1916)-LEN(SUBSTITUTE(O1916,",",""))+1)</f>
        <v>0</v>
      </c>
      <c r="K1916" s="242" t="str">
        <f>IF(AND(G1916&lt;&gt;0,G1916&lt;&gt;""),IF(B1916="","",IF(ISNUMBER(MATCH(B1916,'Look Up Values'!$B$2:$B$500,0)),"","Dest. error")),"")</f>
        <v/>
      </c>
      <c r="L1916" s="242" t="str">
        <f>IF(AND(G1916&lt;&gt;0,G1916&lt;&gt;""),IF(C1916="","",IF(AND(ISNUMBER(--LEFT(C1916,FIND(" ",C1916&amp;" ")-1)),OR(LEN(LEFT(C1916,FIND(" ",C1916&amp;" ")-1))=6,LEN(LEFT(C1916,FIND(" ",C1916&amp;" ")-1))=7),OR(ISNUMBER(MATCH(LEFT(C1916,FIND(" ",C1916&amp;" ")-1),'Look Up Values'!$G$2:$G$1000,0)),ISNUMBER(MATCH(LEFT(C1916,FIND(" ",C1916&amp;" ")-1),'Look Up Values'!$AE$2:$AE$2000,0)))),"","EWC error")),"")</f>
        <v/>
      </c>
      <c r="M1916" s="242" t="str" cm="1">
        <f t="array" ref="M1916">IF(AND(G1916&lt;&gt;0,G1916&lt;&gt;""),IF(E1916="","",IF(ISNUMBER(MATCH(SUBSTITUTE(E1916," ",""),SUBSTITUTE('Look Up Values'!$I$2:$I$10," ",""),0)),"","State error")),"")</f>
        <v/>
      </c>
      <c r="N1916" s="242" t="str" cm="1">
        <f t="array" ref="N1916">IF(AND(G1916&lt;&gt;0,G1916&lt;&gt;""),IF(F1916="","",IF(ISNUMBER(MATCH(SUBSTITUTE(F1916," ",""),SUBSTITUTE('Look Up Values'!$W$2:$W$30," ",""),0)),"","D&amp;R error")),"")</f>
        <v/>
      </c>
      <c r="O1916" s="256" t="str">
        <f t="shared" si="59"/>
        <v/>
      </c>
    </row>
    <row r="1917" spans="1:15" ht="15.75">
      <c r="A1917" s="250">
        <v>1910</v>
      </c>
      <c r="B1917" s="208"/>
      <c r="C1917" s="49"/>
      <c r="D1917" s="50"/>
      <c r="E1917" s="50"/>
      <c r="F1917" s="50"/>
      <c r="G1917" s="209"/>
      <c r="H1917" s="48"/>
      <c r="I1917" s="457" t="str">
        <f t="shared" si="58"/>
        <v/>
      </c>
      <c r="J1917" s="241" cm="1">
        <f t="array" ref="J1917">SUMPRODUCT(--(K1917:N1917&lt;&gt;"")) + IF(TRIM(O1917)="",0,LEN(O1917)-LEN(SUBSTITUTE(O1917,",",""))+1)</f>
        <v>0</v>
      </c>
      <c r="K1917" s="242" t="str">
        <f>IF(AND(G1917&lt;&gt;0,G1917&lt;&gt;""),IF(B1917="","",IF(ISNUMBER(MATCH(B1917,'Look Up Values'!$B$2:$B$500,0)),"","Dest. error")),"")</f>
        <v/>
      </c>
      <c r="L1917" s="242" t="str">
        <f>IF(AND(G1917&lt;&gt;0,G1917&lt;&gt;""),IF(C1917="","",IF(AND(ISNUMBER(--LEFT(C1917,FIND(" ",C1917&amp;" ")-1)),OR(LEN(LEFT(C1917,FIND(" ",C1917&amp;" ")-1))=6,LEN(LEFT(C1917,FIND(" ",C1917&amp;" ")-1))=7),OR(ISNUMBER(MATCH(LEFT(C1917,FIND(" ",C1917&amp;" ")-1),'Look Up Values'!$G$2:$G$1000,0)),ISNUMBER(MATCH(LEFT(C1917,FIND(" ",C1917&amp;" ")-1),'Look Up Values'!$AE$2:$AE$2000,0)))),"","EWC error")),"")</f>
        <v/>
      </c>
      <c r="M1917" s="242" t="str" cm="1">
        <f t="array" ref="M1917">IF(AND(G1917&lt;&gt;0,G1917&lt;&gt;""),IF(E1917="","",IF(ISNUMBER(MATCH(SUBSTITUTE(E1917," ",""),SUBSTITUTE('Look Up Values'!$I$2:$I$10," ",""),0)),"","State error")),"")</f>
        <v/>
      </c>
      <c r="N1917" s="242" t="str" cm="1">
        <f t="array" ref="N1917">IF(AND(G1917&lt;&gt;0,G1917&lt;&gt;""),IF(F1917="","",IF(ISNUMBER(MATCH(SUBSTITUTE(F1917," ",""),SUBSTITUTE('Look Up Values'!$W$2:$W$30," ",""),0)),"","D&amp;R error")),"")</f>
        <v/>
      </c>
      <c r="O1917" s="256" t="str">
        <f t="shared" si="59"/>
        <v/>
      </c>
    </row>
    <row r="1918" spans="1:15" ht="15.75">
      <c r="A1918" s="250">
        <v>1911</v>
      </c>
      <c r="B1918" s="208"/>
      <c r="C1918" s="49"/>
      <c r="D1918" s="50"/>
      <c r="E1918" s="50"/>
      <c r="F1918" s="50"/>
      <c r="G1918" s="209"/>
      <c r="H1918" s="48"/>
      <c r="I1918" s="457" t="str">
        <f t="shared" si="58"/>
        <v/>
      </c>
      <c r="J1918" s="241" cm="1">
        <f t="array" ref="J1918">SUMPRODUCT(--(K1918:N1918&lt;&gt;"")) + IF(TRIM(O1918)="",0,LEN(O1918)-LEN(SUBSTITUTE(O1918,",",""))+1)</f>
        <v>0</v>
      </c>
      <c r="K1918" s="242" t="str">
        <f>IF(AND(G1918&lt;&gt;0,G1918&lt;&gt;""),IF(B1918="","",IF(ISNUMBER(MATCH(B1918,'Look Up Values'!$B$2:$B$500,0)),"","Dest. error")),"")</f>
        <v/>
      </c>
      <c r="L1918" s="242" t="str">
        <f>IF(AND(G1918&lt;&gt;0,G1918&lt;&gt;""),IF(C1918="","",IF(AND(ISNUMBER(--LEFT(C1918,FIND(" ",C1918&amp;" ")-1)),OR(LEN(LEFT(C1918,FIND(" ",C1918&amp;" ")-1))=6,LEN(LEFT(C1918,FIND(" ",C1918&amp;" ")-1))=7),OR(ISNUMBER(MATCH(LEFT(C1918,FIND(" ",C1918&amp;" ")-1),'Look Up Values'!$G$2:$G$1000,0)),ISNUMBER(MATCH(LEFT(C1918,FIND(" ",C1918&amp;" ")-1),'Look Up Values'!$AE$2:$AE$2000,0)))),"","EWC error")),"")</f>
        <v/>
      </c>
      <c r="M1918" s="242" t="str" cm="1">
        <f t="array" ref="M1918">IF(AND(G1918&lt;&gt;0,G1918&lt;&gt;""),IF(E1918="","",IF(ISNUMBER(MATCH(SUBSTITUTE(E1918," ",""),SUBSTITUTE('Look Up Values'!$I$2:$I$10," ",""),0)),"","State error")),"")</f>
        <v/>
      </c>
      <c r="N1918" s="242" t="str" cm="1">
        <f t="array" ref="N1918">IF(AND(G1918&lt;&gt;0,G1918&lt;&gt;""),IF(F1918="","",IF(ISNUMBER(MATCH(SUBSTITUTE(F1918," ",""),SUBSTITUTE('Look Up Values'!$W$2:$W$30," ",""),0)),"","D&amp;R error")),"")</f>
        <v/>
      </c>
      <c r="O1918" s="256" t="str">
        <f t="shared" si="59"/>
        <v/>
      </c>
    </row>
    <row r="1919" spans="1:15" ht="15.75">
      <c r="A1919" s="250">
        <v>1912</v>
      </c>
      <c r="B1919" s="208"/>
      <c r="C1919" s="49"/>
      <c r="D1919" s="50"/>
      <c r="E1919" s="50"/>
      <c r="F1919" s="50"/>
      <c r="G1919" s="209"/>
      <c r="H1919" s="48"/>
      <c r="I1919" s="457" t="str">
        <f t="shared" si="58"/>
        <v/>
      </c>
      <c r="J1919" s="241" cm="1">
        <f t="array" ref="J1919">SUMPRODUCT(--(K1919:N1919&lt;&gt;"")) + IF(TRIM(O1919)="",0,LEN(O1919)-LEN(SUBSTITUTE(O1919,",",""))+1)</f>
        <v>0</v>
      </c>
      <c r="K1919" s="242" t="str">
        <f>IF(AND(G1919&lt;&gt;0,G1919&lt;&gt;""),IF(B1919="","",IF(ISNUMBER(MATCH(B1919,'Look Up Values'!$B$2:$B$500,0)),"","Dest. error")),"")</f>
        <v/>
      </c>
      <c r="L1919" s="242" t="str">
        <f>IF(AND(G1919&lt;&gt;0,G1919&lt;&gt;""),IF(C1919="","",IF(AND(ISNUMBER(--LEFT(C1919,FIND(" ",C1919&amp;" ")-1)),OR(LEN(LEFT(C1919,FIND(" ",C1919&amp;" ")-1))=6,LEN(LEFT(C1919,FIND(" ",C1919&amp;" ")-1))=7),OR(ISNUMBER(MATCH(LEFT(C1919,FIND(" ",C1919&amp;" ")-1),'Look Up Values'!$G$2:$G$1000,0)),ISNUMBER(MATCH(LEFT(C1919,FIND(" ",C1919&amp;" ")-1),'Look Up Values'!$AE$2:$AE$2000,0)))),"","EWC error")),"")</f>
        <v/>
      </c>
      <c r="M1919" s="242" t="str" cm="1">
        <f t="array" ref="M1919">IF(AND(G1919&lt;&gt;0,G1919&lt;&gt;""),IF(E1919="","",IF(ISNUMBER(MATCH(SUBSTITUTE(E1919," ",""),SUBSTITUTE('Look Up Values'!$I$2:$I$10," ",""),0)),"","State error")),"")</f>
        <v/>
      </c>
      <c r="N1919" s="242" t="str" cm="1">
        <f t="array" ref="N1919">IF(AND(G1919&lt;&gt;0,G1919&lt;&gt;""),IF(F1919="","",IF(ISNUMBER(MATCH(SUBSTITUTE(F1919," ",""),SUBSTITUTE('Look Up Values'!$W$2:$W$30," ",""),0)),"","D&amp;R error")),"")</f>
        <v/>
      </c>
      <c r="O1919" s="256" t="str">
        <f t="shared" si="59"/>
        <v/>
      </c>
    </row>
    <row r="1920" spans="1:15" ht="15.75">
      <c r="A1920" s="250">
        <v>1913</v>
      </c>
      <c r="B1920" s="208"/>
      <c r="C1920" s="49"/>
      <c r="D1920" s="50"/>
      <c r="E1920" s="50"/>
      <c r="F1920" s="50"/>
      <c r="G1920" s="209"/>
      <c r="H1920" s="48"/>
      <c r="I1920" s="457" t="str">
        <f t="shared" si="58"/>
        <v/>
      </c>
      <c r="J1920" s="241" cm="1">
        <f t="array" ref="J1920">SUMPRODUCT(--(K1920:N1920&lt;&gt;"")) + IF(TRIM(O1920)="",0,LEN(O1920)-LEN(SUBSTITUTE(O1920,",",""))+1)</f>
        <v>0</v>
      </c>
      <c r="K1920" s="242" t="str">
        <f>IF(AND(G1920&lt;&gt;0,G1920&lt;&gt;""),IF(B1920="","",IF(ISNUMBER(MATCH(B1920,'Look Up Values'!$B$2:$B$500,0)),"","Dest. error")),"")</f>
        <v/>
      </c>
      <c r="L1920" s="242" t="str">
        <f>IF(AND(G1920&lt;&gt;0,G1920&lt;&gt;""),IF(C1920="","",IF(AND(ISNUMBER(--LEFT(C1920,FIND(" ",C1920&amp;" ")-1)),OR(LEN(LEFT(C1920,FIND(" ",C1920&amp;" ")-1))=6,LEN(LEFT(C1920,FIND(" ",C1920&amp;" ")-1))=7),OR(ISNUMBER(MATCH(LEFT(C1920,FIND(" ",C1920&amp;" ")-1),'Look Up Values'!$G$2:$G$1000,0)),ISNUMBER(MATCH(LEFT(C1920,FIND(" ",C1920&amp;" ")-1),'Look Up Values'!$AE$2:$AE$2000,0)))),"","EWC error")),"")</f>
        <v/>
      </c>
      <c r="M1920" s="242" t="str" cm="1">
        <f t="array" ref="M1920">IF(AND(G1920&lt;&gt;0,G1920&lt;&gt;""),IF(E1920="","",IF(ISNUMBER(MATCH(SUBSTITUTE(E1920," ",""),SUBSTITUTE('Look Up Values'!$I$2:$I$10," ",""),0)),"","State error")),"")</f>
        <v/>
      </c>
      <c r="N1920" s="242" t="str" cm="1">
        <f t="array" ref="N1920">IF(AND(G1920&lt;&gt;0,G1920&lt;&gt;""),IF(F1920="","",IF(ISNUMBER(MATCH(SUBSTITUTE(F1920," ",""),SUBSTITUTE('Look Up Values'!$W$2:$W$30," ",""),0)),"","D&amp;R error")),"")</f>
        <v/>
      </c>
      <c r="O1920" s="256" t="str">
        <f t="shared" si="59"/>
        <v/>
      </c>
    </row>
    <row r="1921" spans="1:15" ht="15.75">
      <c r="A1921" s="250">
        <v>1914</v>
      </c>
      <c r="B1921" s="208"/>
      <c r="C1921" s="49"/>
      <c r="D1921" s="50"/>
      <c r="E1921" s="50"/>
      <c r="F1921" s="50"/>
      <c r="G1921" s="209"/>
      <c r="H1921" s="48"/>
      <c r="I1921" s="457" t="str">
        <f t="shared" si="58"/>
        <v/>
      </c>
      <c r="J1921" s="241" cm="1">
        <f t="array" ref="J1921">SUMPRODUCT(--(K1921:N1921&lt;&gt;"")) + IF(TRIM(O1921)="",0,LEN(O1921)-LEN(SUBSTITUTE(O1921,",",""))+1)</f>
        <v>0</v>
      </c>
      <c r="K1921" s="242" t="str">
        <f>IF(AND(G1921&lt;&gt;0,G1921&lt;&gt;""),IF(B1921="","",IF(ISNUMBER(MATCH(B1921,'Look Up Values'!$B$2:$B$500,0)),"","Dest. error")),"")</f>
        <v/>
      </c>
      <c r="L1921" s="242" t="str">
        <f>IF(AND(G1921&lt;&gt;0,G1921&lt;&gt;""),IF(C1921="","",IF(AND(ISNUMBER(--LEFT(C1921,FIND(" ",C1921&amp;" ")-1)),OR(LEN(LEFT(C1921,FIND(" ",C1921&amp;" ")-1))=6,LEN(LEFT(C1921,FIND(" ",C1921&amp;" ")-1))=7),OR(ISNUMBER(MATCH(LEFT(C1921,FIND(" ",C1921&amp;" ")-1),'Look Up Values'!$G$2:$G$1000,0)),ISNUMBER(MATCH(LEFT(C1921,FIND(" ",C1921&amp;" ")-1),'Look Up Values'!$AE$2:$AE$2000,0)))),"","EWC error")),"")</f>
        <v/>
      </c>
      <c r="M1921" s="242" t="str" cm="1">
        <f t="array" ref="M1921">IF(AND(G1921&lt;&gt;0,G1921&lt;&gt;""),IF(E1921="","",IF(ISNUMBER(MATCH(SUBSTITUTE(E1921," ",""),SUBSTITUTE('Look Up Values'!$I$2:$I$10," ",""),0)),"","State error")),"")</f>
        <v/>
      </c>
      <c r="N1921" s="242" t="str" cm="1">
        <f t="array" ref="N1921">IF(AND(G1921&lt;&gt;0,G1921&lt;&gt;""),IF(F1921="","",IF(ISNUMBER(MATCH(SUBSTITUTE(F1921," ",""),SUBSTITUTE('Look Up Values'!$W$2:$W$30," ",""),0)),"","D&amp;R error")),"")</f>
        <v/>
      </c>
      <c r="O1921" s="256" t="str">
        <f t="shared" si="59"/>
        <v/>
      </c>
    </row>
    <row r="1922" spans="1:15" ht="15.75">
      <c r="A1922" s="250">
        <v>1915</v>
      </c>
      <c r="B1922" s="208"/>
      <c r="C1922" s="49"/>
      <c r="D1922" s="50"/>
      <c r="E1922" s="50"/>
      <c r="F1922" s="50"/>
      <c r="G1922" s="209"/>
      <c r="H1922" s="48"/>
      <c r="I1922" s="457" t="str">
        <f t="shared" si="58"/>
        <v/>
      </c>
      <c r="J1922" s="241" cm="1">
        <f t="array" ref="J1922">SUMPRODUCT(--(K1922:N1922&lt;&gt;"")) + IF(TRIM(O1922)="",0,LEN(O1922)-LEN(SUBSTITUTE(O1922,",",""))+1)</f>
        <v>0</v>
      </c>
      <c r="K1922" s="242" t="str">
        <f>IF(AND(G1922&lt;&gt;0,G1922&lt;&gt;""),IF(B1922="","",IF(ISNUMBER(MATCH(B1922,'Look Up Values'!$B$2:$B$500,0)),"","Dest. error")),"")</f>
        <v/>
      </c>
      <c r="L1922" s="242" t="str">
        <f>IF(AND(G1922&lt;&gt;0,G1922&lt;&gt;""),IF(C1922="","",IF(AND(ISNUMBER(--LEFT(C1922,FIND(" ",C1922&amp;" ")-1)),OR(LEN(LEFT(C1922,FIND(" ",C1922&amp;" ")-1))=6,LEN(LEFT(C1922,FIND(" ",C1922&amp;" ")-1))=7),OR(ISNUMBER(MATCH(LEFT(C1922,FIND(" ",C1922&amp;" ")-1),'Look Up Values'!$G$2:$G$1000,0)),ISNUMBER(MATCH(LEFT(C1922,FIND(" ",C1922&amp;" ")-1),'Look Up Values'!$AE$2:$AE$2000,0)))),"","EWC error")),"")</f>
        <v/>
      </c>
      <c r="M1922" s="242" t="str" cm="1">
        <f t="array" ref="M1922">IF(AND(G1922&lt;&gt;0,G1922&lt;&gt;""),IF(E1922="","",IF(ISNUMBER(MATCH(SUBSTITUTE(E1922," ",""),SUBSTITUTE('Look Up Values'!$I$2:$I$10," ",""),0)),"","State error")),"")</f>
        <v/>
      </c>
      <c r="N1922" s="242" t="str" cm="1">
        <f t="array" ref="N1922">IF(AND(G1922&lt;&gt;0,G1922&lt;&gt;""),IF(F1922="","",IF(ISNUMBER(MATCH(SUBSTITUTE(F1922," ",""),SUBSTITUTE('Look Up Values'!$W$2:$W$30," ",""),0)),"","D&amp;R error")),"")</f>
        <v/>
      </c>
      <c r="O1922" s="256" t="str">
        <f t="shared" si="59"/>
        <v/>
      </c>
    </row>
    <row r="1923" spans="1:15" ht="15.75">
      <c r="A1923" s="250">
        <v>1916</v>
      </c>
      <c r="B1923" s="208"/>
      <c r="C1923" s="49"/>
      <c r="D1923" s="50"/>
      <c r="E1923" s="50"/>
      <c r="F1923" s="50"/>
      <c r="G1923" s="209"/>
      <c r="H1923" s="48"/>
      <c r="I1923" s="457" t="str">
        <f t="shared" si="58"/>
        <v/>
      </c>
      <c r="J1923" s="241" cm="1">
        <f t="array" ref="J1923">SUMPRODUCT(--(K1923:N1923&lt;&gt;"")) + IF(TRIM(O1923)="",0,LEN(O1923)-LEN(SUBSTITUTE(O1923,",",""))+1)</f>
        <v>0</v>
      </c>
      <c r="K1923" s="242" t="str">
        <f>IF(AND(G1923&lt;&gt;0,G1923&lt;&gt;""),IF(B1923="","",IF(ISNUMBER(MATCH(B1923,'Look Up Values'!$B$2:$B$500,0)),"","Dest. error")),"")</f>
        <v/>
      </c>
      <c r="L1923" s="242" t="str">
        <f>IF(AND(G1923&lt;&gt;0,G1923&lt;&gt;""),IF(C1923="","",IF(AND(ISNUMBER(--LEFT(C1923,FIND(" ",C1923&amp;" ")-1)),OR(LEN(LEFT(C1923,FIND(" ",C1923&amp;" ")-1))=6,LEN(LEFT(C1923,FIND(" ",C1923&amp;" ")-1))=7),OR(ISNUMBER(MATCH(LEFT(C1923,FIND(" ",C1923&amp;" ")-1),'Look Up Values'!$G$2:$G$1000,0)),ISNUMBER(MATCH(LEFT(C1923,FIND(" ",C1923&amp;" ")-1),'Look Up Values'!$AE$2:$AE$2000,0)))),"","EWC error")),"")</f>
        <v/>
      </c>
      <c r="M1923" s="242" t="str" cm="1">
        <f t="array" ref="M1923">IF(AND(G1923&lt;&gt;0,G1923&lt;&gt;""),IF(E1923="","",IF(ISNUMBER(MATCH(SUBSTITUTE(E1923," ",""),SUBSTITUTE('Look Up Values'!$I$2:$I$10," ",""),0)),"","State error")),"")</f>
        <v/>
      </c>
      <c r="N1923" s="242" t="str" cm="1">
        <f t="array" ref="N1923">IF(AND(G1923&lt;&gt;0,G1923&lt;&gt;""),IF(F1923="","",IF(ISNUMBER(MATCH(SUBSTITUTE(F1923," ",""),SUBSTITUTE('Look Up Values'!$W$2:$W$30," ",""),0)),"","D&amp;R error")),"")</f>
        <v/>
      </c>
      <c r="O1923" s="256" t="str">
        <f t="shared" si="59"/>
        <v/>
      </c>
    </row>
    <row r="1924" spans="1:15" ht="15.75">
      <c r="A1924" s="250">
        <v>1917</v>
      </c>
      <c r="B1924" s="208"/>
      <c r="C1924" s="49"/>
      <c r="D1924" s="50"/>
      <c r="E1924" s="50"/>
      <c r="F1924" s="50"/>
      <c r="G1924" s="209"/>
      <c r="H1924" s="48"/>
      <c r="I1924" s="457" t="str">
        <f t="shared" si="58"/>
        <v/>
      </c>
      <c r="J1924" s="241" cm="1">
        <f t="array" ref="J1924">SUMPRODUCT(--(K1924:N1924&lt;&gt;"")) + IF(TRIM(O1924)="",0,LEN(O1924)-LEN(SUBSTITUTE(O1924,",",""))+1)</f>
        <v>0</v>
      </c>
      <c r="K1924" s="242" t="str">
        <f>IF(AND(G1924&lt;&gt;0,G1924&lt;&gt;""),IF(B1924="","",IF(ISNUMBER(MATCH(B1924,'Look Up Values'!$B$2:$B$500,0)),"","Dest. error")),"")</f>
        <v/>
      </c>
      <c r="L1924" s="242" t="str">
        <f>IF(AND(G1924&lt;&gt;0,G1924&lt;&gt;""),IF(C1924="","",IF(AND(ISNUMBER(--LEFT(C1924,FIND(" ",C1924&amp;" ")-1)),OR(LEN(LEFT(C1924,FIND(" ",C1924&amp;" ")-1))=6,LEN(LEFT(C1924,FIND(" ",C1924&amp;" ")-1))=7),OR(ISNUMBER(MATCH(LEFT(C1924,FIND(" ",C1924&amp;" ")-1),'Look Up Values'!$G$2:$G$1000,0)),ISNUMBER(MATCH(LEFT(C1924,FIND(" ",C1924&amp;" ")-1),'Look Up Values'!$AE$2:$AE$2000,0)))),"","EWC error")),"")</f>
        <v/>
      </c>
      <c r="M1924" s="242" t="str" cm="1">
        <f t="array" ref="M1924">IF(AND(G1924&lt;&gt;0,G1924&lt;&gt;""),IF(E1924="","",IF(ISNUMBER(MATCH(SUBSTITUTE(E1924," ",""),SUBSTITUTE('Look Up Values'!$I$2:$I$10," ",""),0)),"","State error")),"")</f>
        <v/>
      </c>
      <c r="N1924" s="242" t="str" cm="1">
        <f t="array" ref="N1924">IF(AND(G1924&lt;&gt;0,G1924&lt;&gt;""),IF(F1924="","",IF(ISNUMBER(MATCH(SUBSTITUTE(F1924," ",""),SUBSTITUTE('Look Up Values'!$W$2:$W$30," ",""),0)),"","D&amp;R error")),"")</f>
        <v/>
      </c>
      <c r="O1924" s="256" t="str">
        <f t="shared" si="59"/>
        <v/>
      </c>
    </row>
    <row r="1925" spans="1:15" ht="15.75">
      <c r="A1925" s="250">
        <v>1918</v>
      </c>
      <c r="B1925" s="208"/>
      <c r="C1925" s="49"/>
      <c r="D1925" s="50"/>
      <c r="E1925" s="50"/>
      <c r="F1925" s="50"/>
      <c r="G1925" s="209"/>
      <c r="H1925" s="48"/>
      <c r="I1925" s="457" t="str">
        <f t="shared" si="58"/>
        <v/>
      </c>
      <c r="J1925" s="241" cm="1">
        <f t="array" ref="J1925">SUMPRODUCT(--(K1925:N1925&lt;&gt;"")) + IF(TRIM(O1925)="",0,LEN(O1925)-LEN(SUBSTITUTE(O1925,",",""))+1)</f>
        <v>0</v>
      </c>
      <c r="K1925" s="242" t="str">
        <f>IF(AND(G1925&lt;&gt;0,G1925&lt;&gt;""),IF(B1925="","",IF(ISNUMBER(MATCH(B1925,'Look Up Values'!$B$2:$B$500,0)),"","Dest. error")),"")</f>
        <v/>
      </c>
      <c r="L1925" s="242" t="str">
        <f>IF(AND(G1925&lt;&gt;0,G1925&lt;&gt;""),IF(C1925="","",IF(AND(ISNUMBER(--LEFT(C1925,FIND(" ",C1925&amp;" ")-1)),OR(LEN(LEFT(C1925,FIND(" ",C1925&amp;" ")-1))=6,LEN(LEFT(C1925,FIND(" ",C1925&amp;" ")-1))=7),OR(ISNUMBER(MATCH(LEFT(C1925,FIND(" ",C1925&amp;" ")-1),'Look Up Values'!$G$2:$G$1000,0)),ISNUMBER(MATCH(LEFT(C1925,FIND(" ",C1925&amp;" ")-1),'Look Up Values'!$AE$2:$AE$2000,0)))),"","EWC error")),"")</f>
        <v/>
      </c>
      <c r="M1925" s="242" t="str" cm="1">
        <f t="array" ref="M1925">IF(AND(G1925&lt;&gt;0,G1925&lt;&gt;""),IF(E1925="","",IF(ISNUMBER(MATCH(SUBSTITUTE(E1925," ",""),SUBSTITUTE('Look Up Values'!$I$2:$I$10," ",""),0)),"","State error")),"")</f>
        <v/>
      </c>
      <c r="N1925" s="242" t="str" cm="1">
        <f t="array" ref="N1925">IF(AND(G1925&lt;&gt;0,G1925&lt;&gt;""),IF(F1925="","",IF(ISNUMBER(MATCH(SUBSTITUTE(F1925," ",""),SUBSTITUTE('Look Up Values'!$W$2:$W$30," ",""),0)),"","D&amp;R error")),"")</f>
        <v/>
      </c>
      <c r="O1925" s="256" t="str">
        <f t="shared" si="59"/>
        <v/>
      </c>
    </row>
    <row r="1926" spans="1:15" ht="15.75">
      <c r="A1926" s="250">
        <v>1919</v>
      </c>
      <c r="B1926" s="208"/>
      <c r="C1926" s="49"/>
      <c r="D1926" s="50"/>
      <c r="E1926" s="50"/>
      <c r="F1926" s="50"/>
      <c r="G1926" s="209"/>
      <c r="H1926" s="48"/>
      <c r="I1926" s="457" t="str">
        <f t="shared" si="58"/>
        <v/>
      </c>
      <c r="J1926" s="241" cm="1">
        <f t="array" ref="J1926">SUMPRODUCT(--(K1926:N1926&lt;&gt;"")) + IF(TRIM(O1926)="",0,LEN(O1926)-LEN(SUBSTITUTE(O1926,",",""))+1)</f>
        <v>0</v>
      </c>
      <c r="K1926" s="242" t="str">
        <f>IF(AND(G1926&lt;&gt;0,G1926&lt;&gt;""),IF(B1926="","",IF(ISNUMBER(MATCH(B1926,'Look Up Values'!$B$2:$B$500,0)),"","Dest. error")),"")</f>
        <v/>
      </c>
      <c r="L1926" s="242" t="str">
        <f>IF(AND(G1926&lt;&gt;0,G1926&lt;&gt;""),IF(C1926="","",IF(AND(ISNUMBER(--LEFT(C1926,FIND(" ",C1926&amp;" ")-1)),OR(LEN(LEFT(C1926,FIND(" ",C1926&amp;" ")-1))=6,LEN(LEFT(C1926,FIND(" ",C1926&amp;" ")-1))=7),OR(ISNUMBER(MATCH(LEFT(C1926,FIND(" ",C1926&amp;" ")-1),'Look Up Values'!$G$2:$G$1000,0)),ISNUMBER(MATCH(LEFT(C1926,FIND(" ",C1926&amp;" ")-1),'Look Up Values'!$AE$2:$AE$2000,0)))),"","EWC error")),"")</f>
        <v/>
      </c>
      <c r="M1926" s="242" t="str" cm="1">
        <f t="array" ref="M1926">IF(AND(G1926&lt;&gt;0,G1926&lt;&gt;""),IF(E1926="","",IF(ISNUMBER(MATCH(SUBSTITUTE(E1926," ",""),SUBSTITUTE('Look Up Values'!$I$2:$I$10," ",""),0)),"","State error")),"")</f>
        <v/>
      </c>
      <c r="N1926" s="242" t="str" cm="1">
        <f t="array" ref="N1926">IF(AND(G1926&lt;&gt;0,G1926&lt;&gt;""),IF(F1926="","",IF(ISNUMBER(MATCH(SUBSTITUTE(F1926," ",""),SUBSTITUTE('Look Up Values'!$W$2:$W$30," ",""),0)),"","D&amp;R error")),"")</f>
        <v/>
      </c>
      <c r="O1926" s="256" t="str">
        <f t="shared" si="59"/>
        <v/>
      </c>
    </row>
    <row r="1927" spans="1:15" ht="15.75">
      <c r="A1927" s="250">
        <v>1920</v>
      </c>
      <c r="B1927" s="208"/>
      <c r="C1927" s="49"/>
      <c r="D1927" s="50"/>
      <c r="E1927" s="50"/>
      <c r="F1927" s="50"/>
      <c r="G1927" s="209"/>
      <c r="H1927" s="48"/>
      <c r="I1927" s="457" t="str">
        <f t="shared" si="58"/>
        <v/>
      </c>
      <c r="J1927" s="241" cm="1">
        <f t="array" ref="J1927">SUMPRODUCT(--(K1927:N1927&lt;&gt;"")) + IF(TRIM(O1927)="",0,LEN(O1927)-LEN(SUBSTITUTE(O1927,",",""))+1)</f>
        <v>0</v>
      </c>
      <c r="K1927" s="242" t="str">
        <f>IF(AND(G1927&lt;&gt;0,G1927&lt;&gt;""),IF(B1927="","",IF(ISNUMBER(MATCH(B1927,'Look Up Values'!$B$2:$B$500,0)),"","Dest. error")),"")</f>
        <v/>
      </c>
      <c r="L1927" s="242" t="str">
        <f>IF(AND(G1927&lt;&gt;0,G1927&lt;&gt;""),IF(C1927="","",IF(AND(ISNUMBER(--LEFT(C1927,FIND(" ",C1927&amp;" ")-1)),OR(LEN(LEFT(C1927,FIND(" ",C1927&amp;" ")-1))=6,LEN(LEFT(C1927,FIND(" ",C1927&amp;" ")-1))=7),OR(ISNUMBER(MATCH(LEFT(C1927,FIND(" ",C1927&amp;" ")-1),'Look Up Values'!$G$2:$G$1000,0)),ISNUMBER(MATCH(LEFT(C1927,FIND(" ",C1927&amp;" ")-1),'Look Up Values'!$AE$2:$AE$2000,0)))),"","EWC error")),"")</f>
        <v/>
      </c>
      <c r="M1927" s="242" t="str" cm="1">
        <f t="array" ref="M1927">IF(AND(G1927&lt;&gt;0,G1927&lt;&gt;""),IF(E1927="","",IF(ISNUMBER(MATCH(SUBSTITUTE(E1927," ",""),SUBSTITUTE('Look Up Values'!$I$2:$I$10," ",""),0)),"","State error")),"")</f>
        <v/>
      </c>
      <c r="N1927" s="242" t="str" cm="1">
        <f t="array" ref="N1927">IF(AND(G1927&lt;&gt;0,G1927&lt;&gt;""),IF(F1927="","",IF(ISNUMBER(MATCH(SUBSTITUTE(F1927," ",""),SUBSTITUTE('Look Up Values'!$W$2:$W$30," ",""),0)),"","D&amp;R error")),"")</f>
        <v/>
      </c>
      <c r="O1927" s="256" t="str">
        <f t="shared" si="59"/>
        <v/>
      </c>
    </row>
    <row r="1928" spans="1:15" ht="15.75">
      <c r="A1928" s="250">
        <v>1921</v>
      </c>
      <c r="B1928" s="208"/>
      <c r="C1928" s="49"/>
      <c r="D1928" s="50"/>
      <c r="E1928" s="50"/>
      <c r="F1928" s="50"/>
      <c r="G1928" s="209"/>
      <c r="H1928" s="48"/>
      <c r="I1928" s="457" t="str">
        <f t="shared" si="58"/>
        <v/>
      </c>
      <c r="J1928" s="241" cm="1">
        <f t="array" ref="J1928">SUMPRODUCT(--(K1928:N1928&lt;&gt;"")) + IF(TRIM(O1928)="",0,LEN(O1928)-LEN(SUBSTITUTE(O1928,",",""))+1)</f>
        <v>0</v>
      </c>
      <c r="K1928" s="242" t="str">
        <f>IF(AND(G1928&lt;&gt;0,G1928&lt;&gt;""),IF(B1928="","",IF(ISNUMBER(MATCH(B1928,'Look Up Values'!$B$2:$B$500,0)),"","Dest. error")),"")</f>
        <v/>
      </c>
      <c r="L1928" s="242" t="str">
        <f>IF(AND(G1928&lt;&gt;0,G1928&lt;&gt;""),IF(C1928="","",IF(AND(ISNUMBER(--LEFT(C1928,FIND(" ",C1928&amp;" ")-1)),OR(LEN(LEFT(C1928,FIND(" ",C1928&amp;" ")-1))=6,LEN(LEFT(C1928,FIND(" ",C1928&amp;" ")-1))=7),OR(ISNUMBER(MATCH(LEFT(C1928,FIND(" ",C1928&amp;" ")-1),'Look Up Values'!$G$2:$G$1000,0)),ISNUMBER(MATCH(LEFT(C1928,FIND(" ",C1928&amp;" ")-1),'Look Up Values'!$AE$2:$AE$2000,0)))),"","EWC error")),"")</f>
        <v/>
      </c>
      <c r="M1928" s="242" t="str" cm="1">
        <f t="array" ref="M1928">IF(AND(G1928&lt;&gt;0,G1928&lt;&gt;""),IF(E1928="","",IF(ISNUMBER(MATCH(SUBSTITUTE(E1928," ",""),SUBSTITUTE('Look Up Values'!$I$2:$I$10," ",""),0)),"","State error")),"")</f>
        <v/>
      </c>
      <c r="N1928" s="242" t="str" cm="1">
        <f t="array" ref="N1928">IF(AND(G1928&lt;&gt;0,G1928&lt;&gt;""),IF(F1928="","",IF(ISNUMBER(MATCH(SUBSTITUTE(F1928," ",""),SUBSTITUTE('Look Up Values'!$W$2:$W$30," ",""),0)),"","D&amp;R error")),"")</f>
        <v/>
      </c>
      <c r="O1928" s="256" t="str">
        <f t="shared" si="59"/>
        <v/>
      </c>
    </row>
    <row r="1929" spans="1:15" ht="15.75">
      <c r="A1929" s="250">
        <v>1922</v>
      </c>
      <c r="B1929" s="208"/>
      <c r="C1929" s="49"/>
      <c r="D1929" s="50"/>
      <c r="E1929" s="50"/>
      <c r="F1929" s="50"/>
      <c r="G1929" s="209"/>
      <c r="H1929" s="48"/>
      <c r="I1929" s="457" t="str">
        <f t="shared" ref="I1929:I1992" si="60">IF(IFERROR(--SUBSTITUTE(J1929,CHAR(160),""),0)&gt;0,A1929,"")</f>
        <v/>
      </c>
      <c r="J1929" s="241" cm="1">
        <f t="array" ref="J1929">SUMPRODUCT(--(K1929:N1929&lt;&gt;"")) + IF(TRIM(O1929)="",0,LEN(O1929)-LEN(SUBSTITUTE(O1929,",",""))+1)</f>
        <v>0</v>
      </c>
      <c r="K1929" s="242" t="str">
        <f>IF(AND(G1929&lt;&gt;0,G1929&lt;&gt;""),IF(B1929="","",IF(ISNUMBER(MATCH(B1929,'Look Up Values'!$B$2:$B$500,0)),"","Dest. error")),"")</f>
        <v/>
      </c>
      <c r="L1929" s="242" t="str">
        <f>IF(AND(G1929&lt;&gt;0,G1929&lt;&gt;""),IF(C1929="","",IF(AND(ISNUMBER(--LEFT(C1929,FIND(" ",C1929&amp;" ")-1)),OR(LEN(LEFT(C1929,FIND(" ",C1929&amp;" ")-1))=6,LEN(LEFT(C1929,FIND(" ",C1929&amp;" ")-1))=7),OR(ISNUMBER(MATCH(LEFT(C1929,FIND(" ",C1929&amp;" ")-1),'Look Up Values'!$G$2:$G$1000,0)),ISNUMBER(MATCH(LEFT(C1929,FIND(" ",C1929&amp;" ")-1),'Look Up Values'!$AE$2:$AE$2000,0)))),"","EWC error")),"")</f>
        <v/>
      </c>
      <c r="M1929" s="242" t="str" cm="1">
        <f t="array" ref="M1929">IF(AND(G1929&lt;&gt;0,G1929&lt;&gt;""),IF(E1929="","",IF(ISNUMBER(MATCH(SUBSTITUTE(E1929," ",""),SUBSTITUTE('Look Up Values'!$I$2:$I$10," ",""),0)),"","State error")),"")</f>
        <v/>
      </c>
      <c r="N1929" s="242" t="str" cm="1">
        <f t="array" ref="N1929">IF(AND(G1929&lt;&gt;0,G1929&lt;&gt;""),IF(F1929="","",IF(ISNUMBER(MATCH(SUBSTITUTE(F1929," ",""),SUBSTITUTE('Look Up Values'!$W$2:$W$30," ",""),0)),"","D&amp;R error")),"")</f>
        <v/>
      </c>
      <c r="O1929" s="256" t="str">
        <f t="shared" ref="O1929:O1992" si="61">IF(OR(G1929="",G1929=0),"",IF((TRIM(SUBSTITUTE(B1929,CHAR(160),""))&amp;TRIM(SUBSTITUTE(C1929,CHAR(160),""))&amp;TRIM(SUBSTITUTE(F1929,CHAR(160),""))&amp;TRIM(SUBSTITUTE(E1929,CHAR(160),"")))&lt;&gt;"",IF((--(TRIM(SUBSTITUTE(B1929,CHAR(160),""))&lt;&gt;"")+--(TRIM(SUBSTITUTE(C1929,CHAR(160),""))&lt;&gt;"")+--(TRIM(SUBSTITUTE(F1929,CHAR(160),""))&lt;&gt;"")+--(TRIM(SUBSTITUTE(E1929,CHAR(160),""))&lt;&gt;""))=4,"",LEFT(IF(TRIM(SUBSTITUTE(B1929,CHAR(160),""))="","Dest, ","")&amp;IF(TRIM(SUBSTITUTE(C1929,CHAR(160),""))="","EWC, ","")&amp;IF(TRIM(SUBSTITUTE(F1929,CHAR(160),""))="","D&amp;R, ","")&amp;IF(TRIM(SUBSTITUTE(E1929,CHAR(160),""))="","State, ",""),LEN(IF(TRIM(SUBSTITUTE(B1929,CHAR(160),""))="","Dest, ","")&amp;IF(TRIM(SUBSTITUTE(C1929,CHAR(160),""))="","EWC, ","")&amp;IF(TRIM(SUBSTITUTE(F1929,CHAR(160),""))="","D&amp;R, ","")&amp;IF(TRIM(SUBSTITUTE(E1929,CHAR(160),""))="","State, ",""))-2)),LEFT(IF(TRIM(SUBSTITUTE(B1929,CHAR(160),""))="","Dest, ","")&amp;IF(TRIM(SUBSTITUTE(C1929,CHAR(160),""))="","EWC, ","")&amp;IF(TRIM(SUBSTITUTE(F1929,CHAR(160),""))="","D&amp;R, ","")&amp;IF(TRIM(SUBSTITUTE(E1929,CHAR(160),""))="","State, ",""),LEN(IF(TRIM(SUBSTITUTE(B1929,CHAR(160),""))="","Dest, ","")&amp;IF(TRIM(SUBSTITUTE(C1929,CHAR(160),""))="","EWC, ","")&amp;IF(TRIM(SUBSTITUTE(F1929,CHAR(160),""))="","D&amp;R, ","")&amp;IF(TRIM(SUBSTITUTE(E1929,CHAR(160),""))="","State, ",""))-2)))</f>
        <v/>
      </c>
    </row>
    <row r="1930" spans="1:15" ht="15.75">
      <c r="A1930" s="250">
        <v>1923</v>
      </c>
      <c r="B1930" s="208"/>
      <c r="C1930" s="49"/>
      <c r="D1930" s="50"/>
      <c r="E1930" s="50"/>
      <c r="F1930" s="50"/>
      <c r="G1930" s="209"/>
      <c r="H1930" s="48"/>
      <c r="I1930" s="457" t="str">
        <f t="shared" si="60"/>
        <v/>
      </c>
      <c r="J1930" s="241" cm="1">
        <f t="array" ref="J1930">SUMPRODUCT(--(K1930:N1930&lt;&gt;"")) + IF(TRIM(O1930)="",0,LEN(O1930)-LEN(SUBSTITUTE(O1930,",",""))+1)</f>
        <v>0</v>
      </c>
      <c r="K1930" s="242" t="str">
        <f>IF(AND(G1930&lt;&gt;0,G1930&lt;&gt;""),IF(B1930="","",IF(ISNUMBER(MATCH(B1930,'Look Up Values'!$B$2:$B$500,0)),"","Dest. error")),"")</f>
        <v/>
      </c>
      <c r="L1930" s="242" t="str">
        <f>IF(AND(G1930&lt;&gt;0,G1930&lt;&gt;""),IF(C1930="","",IF(AND(ISNUMBER(--LEFT(C1930,FIND(" ",C1930&amp;" ")-1)),OR(LEN(LEFT(C1930,FIND(" ",C1930&amp;" ")-1))=6,LEN(LEFT(C1930,FIND(" ",C1930&amp;" ")-1))=7),OR(ISNUMBER(MATCH(LEFT(C1930,FIND(" ",C1930&amp;" ")-1),'Look Up Values'!$G$2:$G$1000,0)),ISNUMBER(MATCH(LEFT(C1930,FIND(" ",C1930&amp;" ")-1),'Look Up Values'!$AE$2:$AE$2000,0)))),"","EWC error")),"")</f>
        <v/>
      </c>
      <c r="M1930" s="242" t="str" cm="1">
        <f t="array" ref="M1930">IF(AND(G1930&lt;&gt;0,G1930&lt;&gt;""),IF(E1930="","",IF(ISNUMBER(MATCH(SUBSTITUTE(E1930," ",""),SUBSTITUTE('Look Up Values'!$I$2:$I$10," ",""),0)),"","State error")),"")</f>
        <v/>
      </c>
      <c r="N1930" s="242" t="str" cm="1">
        <f t="array" ref="N1930">IF(AND(G1930&lt;&gt;0,G1930&lt;&gt;""),IF(F1930="","",IF(ISNUMBER(MATCH(SUBSTITUTE(F1930," ",""),SUBSTITUTE('Look Up Values'!$W$2:$W$30," ",""),0)),"","D&amp;R error")),"")</f>
        <v/>
      </c>
      <c r="O1930" s="256" t="str">
        <f t="shared" si="61"/>
        <v/>
      </c>
    </row>
    <row r="1931" spans="1:15" ht="15.75">
      <c r="A1931" s="250">
        <v>1924</v>
      </c>
      <c r="B1931" s="208"/>
      <c r="C1931" s="49"/>
      <c r="D1931" s="50"/>
      <c r="E1931" s="50"/>
      <c r="F1931" s="50"/>
      <c r="G1931" s="209"/>
      <c r="H1931" s="48"/>
      <c r="I1931" s="457" t="str">
        <f t="shared" si="60"/>
        <v/>
      </c>
      <c r="J1931" s="241" cm="1">
        <f t="array" ref="J1931">SUMPRODUCT(--(K1931:N1931&lt;&gt;"")) + IF(TRIM(O1931)="",0,LEN(O1931)-LEN(SUBSTITUTE(O1931,",",""))+1)</f>
        <v>0</v>
      </c>
      <c r="K1931" s="242" t="str">
        <f>IF(AND(G1931&lt;&gt;0,G1931&lt;&gt;""),IF(B1931="","",IF(ISNUMBER(MATCH(B1931,'Look Up Values'!$B$2:$B$500,0)),"","Dest. error")),"")</f>
        <v/>
      </c>
      <c r="L1931" s="242" t="str">
        <f>IF(AND(G1931&lt;&gt;0,G1931&lt;&gt;""),IF(C1931="","",IF(AND(ISNUMBER(--LEFT(C1931,FIND(" ",C1931&amp;" ")-1)),OR(LEN(LEFT(C1931,FIND(" ",C1931&amp;" ")-1))=6,LEN(LEFT(C1931,FIND(" ",C1931&amp;" ")-1))=7),OR(ISNUMBER(MATCH(LEFT(C1931,FIND(" ",C1931&amp;" ")-1),'Look Up Values'!$G$2:$G$1000,0)),ISNUMBER(MATCH(LEFT(C1931,FIND(" ",C1931&amp;" ")-1),'Look Up Values'!$AE$2:$AE$2000,0)))),"","EWC error")),"")</f>
        <v/>
      </c>
      <c r="M1931" s="242" t="str" cm="1">
        <f t="array" ref="M1931">IF(AND(G1931&lt;&gt;0,G1931&lt;&gt;""),IF(E1931="","",IF(ISNUMBER(MATCH(SUBSTITUTE(E1931," ",""),SUBSTITUTE('Look Up Values'!$I$2:$I$10," ",""),0)),"","State error")),"")</f>
        <v/>
      </c>
      <c r="N1931" s="242" t="str" cm="1">
        <f t="array" ref="N1931">IF(AND(G1931&lt;&gt;0,G1931&lt;&gt;""),IF(F1931="","",IF(ISNUMBER(MATCH(SUBSTITUTE(F1931," ",""),SUBSTITUTE('Look Up Values'!$W$2:$W$30," ",""),0)),"","D&amp;R error")),"")</f>
        <v/>
      </c>
      <c r="O1931" s="256" t="str">
        <f t="shared" si="61"/>
        <v/>
      </c>
    </row>
    <row r="1932" spans="1:15" ht="15.75">
      <c r="A1932" s="250">
        <v>1925</v>
      </c>
      <c r="B1932" s="208"/>
      <c r="C1932" s="49"/>
      <c r="D1932" s="50"/>
      <c r="E1932" s="50"/>
      <c r="F1932" s="50"/>
      <c r="G1932" s="209"/>
      <c r="H1932" s="48"/>
      <c r="I1932" s="457" t="str">
        <f t="shared" si="60"/>
        <v/>
      </c>
      <c r="J1932" s="241" cm="1">
        <f t="array" ref="J1932">SUMPRODUCT(--(K1932:N1932&lt;&gt;"")) + IF(TRIM(O1932)="",0,LEN(O1932)-LEN(SUBSTITUTE(O1932,",",""))+1)</f>
        <v>0</v>
      </c>
      <c r="K1932" s="242" t="str">
        <f>IF(AND(G1932&lt;&gt;0,G1932&lt;&gt;""),IF(B1932="","",IF(ISNUMBER(MATCH(B1932,'Look Up Values'!$B$2:$B$500,0)),"","Dest. error")),"")</f>
        <v/>
      </c>
      <c r="L1932" s="242" t="str">
        <f>IF(AND(G1932&lt;&gt;0,G1932&lt;&gt;""),IF(C1932="","",IF(AND(ISNUMBER(--LEFT(C1932,FIND(" ",C1932&amp;" ")-1)),OR(LEN(LEFT(C1932,FIND(" ",C1932&amp;" ")-1))=6,LEN(LEFT(C1932,FIND(" ",C1932&amp;" ")-1))=7),OR(ISNUMBER(MATCH(LEFT(C1932,FIND(" ",C1932&amp;" ")-1),'Look Up Values'!$G$2:$G$1000,0)),ISNUMBER(MATCH(LEFT(C1932,FIND(" ",C1932&amp;" ")-1),'Look Up Values'!$AE$2:$AE$2000,0)))),"","EWC error")),"")</f>
        <v/>
      </c>
      <c r="M1932" s="242" t="str" cm="1">
        <f t="array" ref="M1932">IF(AND(G1932&lt;&gt;0,G1932&lt;&gt;""),IF(E1932="","",IF(ISNUMBER(MATCH(SUBSTITUTE(E1932," ",""),SUBSTITUTE('Look Up Values'!$I$2:$I$10," ",""),0)),"","State error")),"")</f>
        <v/>
      </c>
      <c r="N1932" s="242" t="str" cm="1">
        <f t="array" ref="N1932">IF(AND(G1932&lt;&gt;0,G1932&lt;&gt;""),IF(F1932="","",IF(ISNUMBER(MATCH(SUBSTITUTE(F1932," ",""),SUBSTITUTE('Look Up Values'!$W$2:$W$30," ",""),0)),"","D&amp;R error")),"")</f>
        <v/>
      </c>
      <c r="O1932" s="256" t="str">
        <f t="shared" si="61"/>
        <v/>
      </c>
    </row>
    <row r="1933" spans="1:15" ht="15.75">
      <c r="A1933" s="250">
        <v>1926</v>
      </c>
      <c r="B1933" s="208"/>
      <c r="C1933" s="49"/>
      <c r="D1933" s="50"/>
      <c r="E1933" s="50"/>
      <c r="F1933" s="50"/>
      <c r="G1933" s="209"/>
      <c r="H1933" s="48"/>
      <c r="I1933" s="457" t="str">
        <f t="shared" si="60"/>
        <v/>
      </c>
      <c r="J1933" s="241" cm="1">
        <f t="array" ref="J1933">SUMPRODUCT(--(K1933:N1933&lt;&gt;"")) + IF(TRIM(O1933)="",0,LEN(O1933)-LEN(SUBSTITUTE(O1933,",",""))+1)</f>
        <v>0</v>
      </c>
      <c r="K1933" s="242" t="str">
        <f>IF(AND(G1933&lt;&gt;0,G1933&lt;&gt;""),IF(B1933="","",IF(ISNUMBER(MATCH(B1933,'Look Up Values'!$B$2:$B$500,0)),"","Dest. error")),"")</f>
        <v/>
      </c>
      <c r="L1933" s="242" t="str">
        <f>IF(AND(G1933&lt;&gt;0,G1933&lt;&gt;""),IF(C1933="","",IF(AND(ISNUMBER(--LEFT(C1933,FIND(" ",C1933&amp;" ")-1)),OR(LEN(LEFT(C1933,FIND(" ",C1933&amp;" ")-1))=6,LEN(LEFT(C1933,FIND(" ",C1933&amp;" ")-1))=7),OR(ISNUMBER(MATCH(LEFT(C1933,FIND(" ",C1933&amp;" ")-1),'Look Up Values'!$G$2:$G$1000,0)),ISNUMBER(MATCH(LEFT(C1933,FIND(" ",C1933&amp;" ")-1),'Look Up Values'!$AE$2:$AE$2000,0)))),"","EWC error")),"")</f>
        <v/>
      </c>
      <c r="M1933" s="242" t="str" cm="1">
        <f t="array" ref="M1933">IF(AND(G1933&lt;&gt;0,G1933&lt;&gt;""),IF(E1933="","",IF(ISNUMBER(MATCH(SUBSTITUTE(E1933," ",""),SUBSTITUTE('Look Up Values'!$I$2:$I$10," ",""),0)),"","State error")),"")</f>
        <v/>
      </c>
      <c r="N1933" s="242" t="str" cm="1">
        <f t="array" ref="N1933">IF(AND(G1933&lt;&gt;0,G1933&lt;&gt;""),IF(F1933="","",IF(ISNUMBER(MATCH(SUBSTITUTE(F1933," ",""),SUBSTITUTE('Look Up Values'!$W$2:$W$30," ",""),0)),"","D&amp;R error")),"")</f>
        <v/>
      </c>
      <c r="O1933" s="256" t="str">
        <f t="shared" si="61"/>
        <v/>
      </c>
    </row>
    <row r="1934" spans="1:15" ht="15.75">
      <c r="A1934" s="250">
        <v>1927</v>
      </c>
      <c r="B1934" s="208"/>
      <c r="C1934" s="49"/>
      <c r="D1934" s="50"/>
      <c r="E1934" s="50"/>
      <c r="F1934" s="50"/>
      <c r="G1934" s="209"/>
      <c r="H1934" s="48"/>
      <c r="I1934" s="457" t="str">
        <f t="shared" si="60"/>
        <v/>
      </c>
      <c r="J1934" s="241" cm="1">
        <f t="array" ref="J1934">SUMPRODUCT(--(K1934:N1934&lt;&gt;"")) + IF(TRIM(O1934)="",0,LEN(O1934)-LEN(SUBSTITUTE(O1934,",",""))+1)</f>
        <v>0</v>
      </c>
      <c r="K1934" s="242" t="str">
        <f>IF(AND(G1934&lt;&gt;0,G1934&lt;&gt;""),IF(B1934="","",IF(ISNUMBER(MATCH(B1934,'Look Up Values'!$B$2:$B$500,0)),"","Dest. error")),"")</f>
        <v/>
      </c>
      <c r="L1934" s="242" t="str">
        <f>IF(AND(G1934&lt;&gt;0,G1934&lt;&gt;""),IF(C1934="","",IF(AND(ISNUMBER(--LEFT(C1934,FIND(" ",C1934&amp;" ")-1)),OR(LEN(LEFT(C1934,FIND(" ",C1934&amp;" ")-1))=6,LEN(LEFT(C1934,FIND(" ",C1934&amp;" ")-1))=7),OR(ISNUMBER(MATCH(LEFT(C1934,FIND(" ",C1934&amp;" ")-1),'Look Up Values'!$G$2:$G$1000,0)),ISNUMBER(MATCH(LEFT(C1934,FIND(" ",C1934&amp;" ")-1),'Look Up Values'!$AE$2:$AE$2000,0)))),"","EWC error")),"")</f>
        <v/>
      </c>
      <c r="M1934" s="242" t="str" cm="1">
        <f t="array" ref="M1934">IF(AND(G1934&lt;&gt;0,G1934&lt;&gt;""),IF(E1934="","",IF(ISNUMBER(MATCH(SUBSTITUTE(E1934," ",""),SUBSTITUTE('Look Up Values'!$I$2:$I$10," ",""),0)),"","State error")),"")</f>
        <v/>
      </c>
      <c r="N1934" s="242" t="str" cm="1">
        <f t="array" ref="N1934">IF(AND(G1934&lt;&gt;0,G1934&lt;&gt;""),IF(F1934="","",IF(ISNUMBER(MATCH(SUBSTITUTE(F1934," ",""),SUBSTITUTE('Look Up Values'!$W$2:$W$30," ",""),0)),"","D&amp;R error")),"")</f>
        <v/>
      </c>
      <c r="O1934" s="256" t="str">
        <f t="shared" si="61"/>
        <v/>
      </c>
    </row>
    <row r="1935" spans="1:15" ht="15.75">
      <c r="A1935" s="250">
        <v>1928</v>
      </c>
      <c r="B1935" s="208"/>
      <c r="C1935" s="49"/>
      <c r="D1935" s="50"/>
      <c r="E1935" s="50"/>
      <c r="F1935" s="50"/>
      <c r="G1935" s="209"/>
      <c r="H1935" s="48"/>
      <c r="I1935" s="457" t="str">
        <f t="shared" si="60"/>
        <v/>
      </c>
      <c r="J1935" s="241" cm="1">
        <f t="array" ref="J1935">SUMPRODUCT(--(K1935:N1935&lt;&gt;"")) + IF(TRIM(O1935)="",0,LEN(O1935)-LEN(SUBSTITUTE(O1935,",",""))+1)</f>
        <v>0</v>
      </c>
      <c r="K1935" s="242" t="str">
        <f>IF(AND(G1935&lt;&gt;0,G1935&lt;&gt;""),IF(B1935="","",IF(ISNUMBER(MATCH(B1935,'Look Up Values'!$B$2:$B$500,0)),"","Dest. error")),"")</f>
        <v/>
      </c>
      <c r="L1935" s="242" t="str">
        <f>IF(AND(G1935&lt;&gt;0,G1935&lt;&gt;""),IF(C1935="","",IF(AND(ISNUMBER(--LEFT(C1935,FIND(" ",C1935&amp;" ")-1)),OR(LEN(LEFT(C1935,FIND(" ",C1935&amp;" ")-1))=6,LEN(LEFT(C1935,FIND(" ",C1935&amp;" ")-1))=7),OR(ISNUMBER(MATCH(LEFT(C1935,FIND(" ",C1935&amp;" ")-1),'Look Up Values'!$G$2:$G$1000,0)),ISNUMBER(MATCH(LEFT(C1935,FIND(" ",C1935&amp;" ")-1),'Look Up Values'!$AE$2:$AE$2000,0)))),"","EWC error")),"")</f>
        <v/>
      </c>
      <c r="M1935" s="242" t="str" cm="1">
        <f t="array" ref="M1935">IF(AND(G1935&lt;&gt;0,G1935&lt;&gt;""),IF(E1935="","",IF(ISNUMBER(MATCH(SUBSTITUTE(E1935," ",""),SUBSTITUTE('Look Up Values'!$I$2:$I$10," ",""),0)),"","State error")),"")</f>
        <v/>
      </c>
      <c r="N1935" s="242" t="str" cm="1">
        <f t="array" ref="N1935">IF(AND(G1935&lt;&gt;0,G1935&lt;&gt;""),IF(F1935="","",IF(ISNUMBER(MATCH(SUBSTITUTE(F1935," ",""),SUBSTITUTE('Look Up Values'!$W$2:$W$30," ",""),0)),"","D&amp;R error")),"")</f>
        <v/>
      </c>
      <c r="O1935" s="256" t="str">
        <f t="shared" si="61"/>
        <v/>
      </c>
    </row>
    <row r="1936" spans="1:15" ht="15.75">
      <c r="A1936" s="250">
        <v>1929</v>
      </c>
      <c r="B1936" s="208"/>
      <c r="C1936" s="49"/>
      <c r="D1936" s="50"/>
      <c r="E1936" s="50"/>
      <c r="F1936" s="50"/>
      <c r="G1936" s="209"/>
      <c r="H1936" s="48"/>
      <c r="I1936" s="457" t="str">
        <f t="shared" si="60"/>
        <v/>
      </c>
      <c r="J1936" s="241" cm="1">
        <f t="array" ref="J1936">SUMPRODUCT(--(K1936:N1936&lt;&gt;"")) + IF(TRIM(O1936)="",0,LEN(O1936)-LEN(SUBSTITUTE(O1936,",",""))+1)</f>
        <v>0</v>
      </c>
      <c r="K1936" s="242" t="str">
        <f>IF(AND(G1936&lt;&gt;0,G1936&lt;&gt;""),IF(B1936="","",IF(ISNUMBER(MATCH(B1936,'Look Up Values'!$B$2:$B$500,0)),"","Dest. error")),"")</f>
        <v/>
      </c>
      <c r="L1936" s="242" t="str">
        <f>IF(AND(G1936&lt;&gt;0,G1936&lt;&gt;""),IF(C1936="","",IF(AND(ISNUMBER(--LEFT(C1936,FIND(" ",C1936&amp;" ")-1)),OR(LEN(LEFT(C1936,FIND(" ",C1936&amp;" ")-1))=6,LEN(LEFT(C1936,FIND(" ",C1936&amp;" ")-1))=7),OR(ISNUMBER(MATCH(LEFT(C1936,FIND(" ",C1936&amp;" ")-1),'Look Up Values'!$G$2:$G$1000,0)),ISNUMBER(MATCH(LEFT(C1936,FIND(" ",C1936&amp;" ")-1),'Look Up Values'!$AE$2:$AE$2000,0)))),"","EWC error")),"")</f>
        <v/>
      </c>
      <c r="M1936" s="242" t="str" cm="1">
        <f t="array" ref="M1936">IF(AND(G1936&lt;&gt;0,G1936&lt;&gt;""),IF(E1936="","",IF(ISNUMBER(MATCH(SUBSTITUTE(E1936," ",""),SUBSTITUTE('Look Up Values'!$I$2:$I$10," ",""),0)),"","State error")),"")</f>
        <v/>
      </c>
      <c r="N1936" s="242" t="str" cm="1">
        <f t="array" ref="N1936">IF(AND(G1936&lt;&gt;0,G1936&lt;&gt;""),IF(F1936="","",IF(ISNUMBER(MATCH(SUBSTITUTE(F1936," ",""),SUBSTITUTE('Look Up Values'!$W$2:$W$30," ",""),0)),"","D&amp;R error")),"")</f>
        <v/>
      </c>
      <c r="O1936" s="256" t="str">
        <f t="shared" si="61"/>
        <v/>
      </c>
    </row>
    <row r="1937" spans="1:15" ht="15.75">
      <c r="A1937" s="250">
        <v>1930</v>
      </c>
      <c r="B1937" s="208"/>
      <c r="C1937" s="49"/>
      <c r="D1937" s="50"/>
      <c r="E1937" s="50"/>
      <c r="F1937" s="50"/>
      <c r="G1937" s="209"/>
      <c r="H1937" s="48"/>
      <c r="I1937" s="457" t="str">
        <f t="shared" si="60"/>
        <v/>
      </c>
      <c r="J1937" s="241" cm="1">
        <f t="array" ref="J1937">SUMPRODUCT(--(K1937:N1937&lt;&gt;"")) + IF(TRIM(O1937)="",0,LEN(O1937)-LEN(SUBSTITUTE(O1937,",",""))+1)</f>
        <v>0</v>
      </c>
      <c r="K1937" s="242" t="str">
        <f>IF(AND(G1937&lt;&gt;0,G1937&lt;&gt;""),IF(B1937="","",IF(ISNUMBER(MATCH(B1937,'Look Up Values'!$B$2:$B$500,0)),"","Dest. error")),"")</f>
        <v/>
      </c>
      <c r="L1937" s="242" t="str">
        <f>IF(AND(G1937&lt;&gt;0,G1937&lt;&gt;""),IF(C1937="","",IF(AND(ISNUMBER(--LEFT(C1937,FIND(" ",C1937&amp;" ")-1)),OR(LEN(LEFT(C1937,FIND(" ",C1937&amp;" ")-1))=6,LEN(LEFT(C1937,FIND(" ",C1937&amp;" ")-1))=7),OR(ISNUMBER(MATCH(LEFT(C1937,FIND(" ",C1937&amp;" ")-1),'Look Up Values'!$G$2:$G$1000,0)),ISNUMBER(MATCH(LEFT(C1937,FIND(" ",C1937&amp;" ")-1),'Look Up Values'!$AE$2:$AE$2000,0)))),"","EWC error")),"")</f>
        <v/>
      </c>
      <c r="M1937" s="242" t="str" cm="1">
        <f t="array" ref="M1937">IF(AND(G1937&lt;&gt;0,G1937&lt;&gt;""),IF(E1937="","",IF(ISNUMBER(MATCH(SUBSTITUTE(E1937," ",""),SUBSTITUTE('Look Up Values'!$I$2:$I$10," ",""),0)),"","State error")),"")</f>
        <v/>
      </c>
      <c r="N1937" s="242" t="str" cm="1">
        <f t="array" ref="N1937">IF(AND(G1937&lt;&gt;0,G1937&lt;&gt;""),IF(F1937="","",IF(ISNUMBER(MATCH(SUBSTITUTE(F1937," ",""),SUBSTITUTE('Look Up Values'!$W$2:$W$30," ",""),0)),"","D&amp;R error")),"")</f>
        <v/>
      </c>
      <c r="O1937" s="256" t="str">
        <f t="shared" si="61"/>
        <v/>
      </c>
    </row>
    <row r="1938" spans="1:15" ht="15.75">
      <c r="A1938" s="250">
        <v>1931</v>
      </c>
      <c r="B1938" s="208"/>
      <c r="C1938" s="49"/>
      <c r="D1938" s="50"/>
      <c r="E1938" s="50"/>
      <c r="F1938" s="50"/>
      <c r="G1938" s="209"/>
      <c r="H1938" s="48"/>
      <c r="I1938" s="457" t="str">
        <f t="shared" si="60"/>
        <v/>
      </c>
      <c r="J1938" s="241" cm="1">
        <f t="array" ref="J1938">SUMPRODUCT(--(K1938:N1938&lt;&gt;"")) + IF(TRIM(O1938)="",0,LEN(O1938)-LEN(SUBSTITUTE(O1938,",",""))+1)</f>
        <v>0</v>
      </c>
      <c r="K1938" s="242" t="str">
        <f>IF(AND(G1938&lt;&gt;0,G1938&lt;&gt;""),IF(B1938="","",IF(ISNUMBER(MATCH(B1938,'Look Up Values'!$B$2:$B$500,0)),"","Dest. error")),"")</f>
        <v/>
      </c>
      <c r="L1938" s="242" t="str">
        <f>IF(AND(G1938&lt;&gt;0,G1938&lt;&gt;""),IF(C1938="","",IF(AND(ISNUMBER(--LEFT(C1938,FIND(" ",C1938&amp;" ")-1)),OR(LEN(LEFT(C1938,FIND(" ",C1938&amp;" ")-1))=6,LEN(LEFT(C1938,FIND(" ",C1938&amp;" ")-1))=7),OR(ISNUMBER(MATCH(LEFT(C1938,FIND(" ",C1938&amp;" ")-1),'Look Up Values'!$G$2:$G$1000,0)),ISNUMBER(MATCH(LEFT(C1938,FIND(" ",C1938&amp;" ")-1),'Look Up Values'!$AE$2:$AE$2000,0)))),"","EWC error")),"")</f>
        <v/>
      </c>
      <c r="M1938" s="242" t="str" cm="1">
        <f t="array" ref="M1938">IF(AND(G1938&lt;&gt;0,G1938&lt;&gt;""),IF(E1938="","",IF(ISNUMBER(MATCH(SUBSTITUTE(E1938," ",""),SUBSTITUTE('Look Up Values'!$I$2:$I$10," ",""),0)),"","State error")),"")</f>
        <v/>
      </c>
      <c r="N1938" s="242" t="str" cm="1">
        <f t="array" ref="N1938">IF(AND(G1938&lt;&gt;0,G1938&lt;&gt;""),IF(F1938="","",IF(ISNUMBER(MATCH(SUBSTITUTE(F1938," ",""),SUBSTITUTE('Look Up Values'!$W$2:$W$30," ",""),0)),"","D&amp;R error")),"")</f>
        <v/>
      </c>
      <c r="O1938" s="256" t="str">
        <f t="shared" si="61"/>
        <v/>
      </c>
    </row>
    <row r="1939" spans="1:15" ht="15.75">
      <c r="A1939" s="250">
        <v>1932</v>
      </c>
      <c r="B1939" s="208"/>
      <c r="C1939" s="49"/>
      <c r="D1939" s="50"/>
      <c r="E1939" s="50"/>
      <c r="F1939" s="50"/>
      <c r="G1939" s="209"/>
      <c r="H1939" s="48"/>
      <c r="I1939" s="457" t="str">
        <f t="shared" si="60"/>
        <v/>
      </c>
      <c r="J1939" s="241" cm="1">
        <f t="array" ref="J1939">SUMPRODUCT(--(K1939:N1939&lt;&gt;"")) + IF(TRIM(O1939)="",0,LEN(O1939)-LEN(SUBSTITUTE(O1939,",",""))+1)</f>
        <v>0</v>
      </c>
      <c r="K1939" s="242" t="str">
        <f>IF(AND(G1939&lt;&gt;0,G1939&lt;&gt;""),IF(B1939="","",IF(ISNUMBER(MATCH(B1939,'Look Up Values'!$B$2:$B$500,0)),"","Dest. error")),"")</f>
        <v/>
      </c>
      <c r="L1939" s="242" t="str">
        <f>IF(AND(G1939&lt;&gt;0,G1939&lt;&gt;""),IF(C1939="","",IF(AND(ISNUMBER(--LEFT(C1939,FIND(" ",C1939&amp;" ")-1)),OR(LEN(LEFT(C1939,FIND(" ",C1939&amp;" ")-1))=6,LEN(LEFT(C1939,FIND(" ",C1939&amp;" ")-1))=7),OR(ISNUMBER(MATCH(LEFT(C1939,FIND(" ",C1939&amp;" ")-1),'Look Up Values'!$G$2:$G$1000,0)),ISNUMBER(MATCH(LEFT(C1939,FIND(" ",C1939&amp;" ")-1),'Look Up Values'!$AE$2:$AE$2000,0)))),"","EWC error")),"")</f>
        <v/>
      </c>
      <c r="M1939" s="242" t="str" cm="1">
        <f t="array" ref="M1939">IF(AND(G1939&lt;&gt;0,G1939&lt;&gt;""),IF(E1939="","",IF(ISNUMBER(MATCH(SUBSTITUTE(E1939," ",""),SUBSTITUTE('Look Up Values'!$I$2:$I$10," ",""),0)),"","State error")),"")</f>
        <v/>
      </c>
      <c r="N1939" s="242" t="str" cm="1">
        <f t="array" ref="N1939">IF(AND(G1939&lt;&gt;0,G1939&lt;&gt;""),IF(F1939="","",IF(ISNUMBER(MATCH(SUBSTITUTE(F1939," ",""),SUBSTITUTE('Look Up Values'!$W$2:$W$30," ",""),0)),"","D&amp;R error")),"")</f>
        <v/>
      </c>
      <c r="O1939" s="256" t="str">
        <f t="shared" si="61"/>
        <v/>
      </c>
    </row>
    <row r="1940" spans="1:15" ht="15.75">
      <c r="A1940" s="250">
        <v>1933</v>
      </c>
      <c r="B1940" s="208"/>
      <c r="C1940" s="49"/>
      <c r="D1940" s="50"/>
      <c r="E1940" s="50"/>
      <c r="F1940" s="50"/>
      <c r="G1940" s="209"/>
      <c r="H1940" s="48"/>
      <c r="I1940" s="457" t="str">
        <f t="shared" si="60"/>
        <v/>
      </c>
      <c r="J1940" s="241" cm="1">
        <f t="array" ref="J1940">SUMPRODUCT(--(K1940:N1940&lt;&gt;"")) + IF(TRIM(O1940)="",0,LEN(O1940)-LEN(SUBSTITUTE(O1940,",",""))+1)</f>
        <v>0</v>
      </c>
      <c r="K1940" s="242" t="str">
        <f>IF(AND(G1940&lt;&gt;0,G1940&lt;&gt;""),IF(B1940="","",IF(ISNUMBER(MATCH(B1940,'Look Up Values'!$B$2:$B$500,0)),"","Dest. error")),"")</f>
        <v/>
      </c>
      <c r="L1940" s="242" t="str">
        <f>IF(AND(G1940&lt;&gt;0,G1940&lt;&gt;""),IF(C1940="","",IF(AND(ISNUMBER(--LEFT(C1940,FIND(" ",C1940&amp;" ")-1)),OR(LEN(LEFT(C1940,FIND(" ",C1940&amp;" ")-1))=6,LEN(LEFT(C1940,FIND(" ",C1940&amp;" ")-1))=7),OR(ISNUMBER(MATCH(LEFT(C1940,FIND(" ",C1940&amp;" ")-1),'Look Up Values'!$G$2:$G$1000,0)),ISNUMBER(MATCH(LEFT(C1940,FIND(" ",C1940&amp;" ")-1),'Look Up Values'!$AE$2:$AE$2000,0)))),"","EWC error")),"")</f>
        <v/>
      </c>
      <c r="M1940" s="242" t="str" cm="1">
        <f t="array" ref="M1940">IF(AND(G1940&lt;&gt;0,G1940&lt;&gt;""),IF(E1940="","",IF(ISNUMBER(MATCH(SUBSTITUTE(E1940," ",""),SUBSTITUTE('Look Up Values'!$I$2:$I$10," ",""),0)),"","State error")),"")</f>
        <v/>
      </c>
      <c r="N1940" s="242" t="str" cm="1">
        <f t="array" ref="N1940">IF(AND(G1940&lt;&gt;0,G1940&lt;&gt;""),IF(F1940="","",IF(ISNUMBER(MATCH(SUBSTITUTE(F1940," ",""),SUBSTITUTE('Look Up Values'!$W$2:$W$30," ",""),0)),"","D&amp;R error")),"")</f>
        <v/>
      </c>
      <c r="O1940" s="256" t="str">
        <f t="shared" si="61"/>
        <v/>
      </c>
    </row>
    <row r="1941" spans="1:15" ht="15.75">
      <c r="A1941" s="250">
        <v>1934</v>
      </c>
      <c r="B1941" s="208"/>
      <c r="C1941" s="49"/>
      <c r="D1941" s="50"/>
      <c r="E1941" s="50"/>
      <c r="F1941" s="50"/>
      <c r="G1941" s="209"/>
      <c r="H1941" s="48"/>
      <c r="I1941" s="457" t="str">
        <f t="shared" si="60"/>
        <v/>
      </c>
      <c r="J1941" s="241" cm="1">
        <f t="array" ref="J1941">SUMPRODUCT(--(K1941:N1941&lt;&gt;"")) + IF(TRIM(O1941)="",0,LEN(O1941)-LEN(SUBSTITUTE(O1941,",",""))+1)</f>
        <v>0</v>
      </c>
      <c r="K1941" s="242" t="str">
        <f>IF(AND(G1941&lt;&gt;0,G1941&lt;&gt;""),IF(B1941="","",IF(ISNUMBER(MATCH(B1941,'Look Up Values'!$B$2:$B$500,0)),"","Dest. error")),"")</f>
        <v/>
      </c>
      <c r="L1941" s="242" t="str">
        <f>IF(AND(G1941&lt;&gt;0,G1941&lt;&gt;""),IF(C1941="","",IF(AND(ISNUMBER(--LEFT(C1941,FIND(" ",C1941&amp;" ")-1)),OR(LEN(LEFT(C1941,FIND(" ",C1941&amp;" ")-1))=6,LEN(LEFT(C1941,FIND(" ",C1941&amp;" ")-1))=7),OR(ISNUMBER(MATCH(LEFT(C1941,FIND(" ",C1941&amp;" ")-1),'Look Up Values'!$G$2:$G$1000,0)),ISNUMBER(MATCH(LEFT(C1941,FIND(" ",C1941&amp;" ")-1),'Look Up Values'!$AE$2:$AE$2000,0)))),"","EWC error")),"")</f>
        <v/>
      </c>
      <c r="M1941" s="242" t="str" cm="1">
        <f t="array" ref="M1941">IF(AND(G1941&lt;&gt;0,G1941&lt;&gt;""),IF(E1941="","",IF(ISNUMBER(MATCH(SUBSTITUTE(E1941," ",""),SUBSTITUTE('Look Up Values'!$I$2:$I$10," ",""),0)),"","State error")),"")</f>
        <v/>
      </c>
      <c r="N1941" s="242" t="str" cm="1">
        <f t="array" ref="N1941">IF(AND(G1941&lt;&gt;0,G1941&lt;&gt;""),IF(F1941="","",IF(ISNUMBER(MATCH(SUBSTITUTE(F1941," ",""),SUBSTITUTE('Look Up Values'!$W$2:$W$30," ",""),0)),"","D&amp;R error")),"")</f>
        <v/>
      </c>
      <c r="O1941" s="256" t="str">
        <f t="shared" si="61"/>
        <v/>
      </c>
    </row>
    <row r="1942" spans="1:15" ht="15.75">
      <c r="A1942" s="250">
        <v>1935</v>
      </c>
      <c r="B1942" s="208"/>
      <c r="C1942" s="49"/>
      <c r="D1942" s="50"/>
      <c r="E1942" s="50"/>
      <c r="F1942" s="50"/>
      <c r="G1942" s="209"/>
      <c r="H1942" s="48"/>
      <c r="I1942" s="457" t="str">
        <f t="shared" si="60"/>
        <v/>
      </c>
      <c r="J1942" s="241" cm="1">
        <f t="array" ref="J1942">SUMPRODUCT(--(K1942:N1942&lt;&gt;"")) + IF(TRIM(O1942)="",0,LEN(O1942)-LEN(SUBSTITUTE(O1942,",",""))+1)</f>
        <v>0</v>
      </c>
      <c r="K1942" s="242" t="str">
        <f>IF(AND(G1942&lt;&gt;0,G1942&lt;&gt;""),IF(B1942="","",IF(ISNUMBER(MATCH(B1942,'Look Up Values'!$B$2:$B$500,0)),"","Dest. error")),"")</f>
        <v/>
      </c>
      <c r="L1942" s="242" t="str">
        <f>IF(AND(G1942&lt;&gt;0,G1942&lt;&gt;""),IF(C1942="","",IF(AND(ISNUMBER(--LEFT(C1942,FIND(" ",C1942&amp;" ")-1)),OR(LEN(LEFT(C1942,FIND(" ",C1942&amp;" ")-1))=6,LEN(LEFT(C1942,FIND(" ",C1942&amp;" ")-1))=7),OR(ISNUMBER(MATCH(LEFT(C1942,FIND(" ",C1942&amp;" ")-1),'Look Up Values'!$G$2:$G$1000,0)),ISNUMBER(MATCH(LEFT(C1942,FIND(" ",C1942&amp;" ")-1),'Look Up Values'!$AE$2:$AE$2000,0)))),"","EWC error")),"")</f>
        <v/>
      </c>
      <c r="M1942" s="242" t="str" cm="1">
        <f t="array" ref="M1942">IF(AND(G1942&lt;&gt;0,G1942&lt;&gt;""),IF(E1942="","",IF(ISNUMBER(MATCH(SUBSTITUTE(E1942," ",""),SUBSTITUTE('Look Up Values'!$I$2:$I$10," ",""),0)),"","State error")),"")</f>
        <v/>
      </c>
      <c r="N1942" s="242" t="str" cm="1">
        <f t="array" ref="N1942">IF(AND(G1942&lt;&gt;0,G1942&lt;&gt;""),IF(F1942="","",IF(ISNUMBER(MATCH(SUBSTITUTE(F1942," ",""),SUBSTITUTE('Look Up Values'!$W$2:$W$30," ",""),0)),"","D&amp;R error")),"")</f>
        <v/>
      </c>
      <c r="O1942" s="256" t="str">
        <f t="shared" si="61"/>
        <v/>
      </c>
    </row>
    <row r="1943" spans="1:15" ht="15.75">
      <c r="A1943" s="250">
        <v>1936</v>
      </c>
      <c r="B1943" s="208"/>
      <c r="C1943" s="49"/>
      <c r="D1943" s="50"/>
      <c r="E1943" s="50"/>
      <c r="F1943" s="50"/>
      <c r="G1943" s="209"/>
      <c r="H1943" s="48"/>
      <c r="I1943" s="457" t="str">
        <f t="shared" si="60"/>
        <v/>
      </c>
      <c r="J1943" s="241" cm="1">
        <f t="array" ref="J1943">SUMPRODUCT(--(K1943:N1943&lt;&gt;"")) + IF(TRIM(O1943)="",0,LEN(O1943)-LEN(SUBSTITUTE(O1943,",",""))+1)</f>
        <v>0</v>
      </c>
      <c r="K1943" s="242" t="str">
        <f>IF(AND(G1943&lt;&gt;0,G1943&lt;&gt;""),IF(B1943="","",IF(ISNUMBER(MATCH(B1943,'Look Up Values'!$B$2:$B$500,0)),"","Dest. error")),"")</f>
        <v/>
      </c>
      <c r="L1943" s="242" t="str">
        <f>IF(AND(G1943&lt;&gt;0,G1943&lt;&gt;""),IF(C1943="","",IF(AND(ISNUMBER(--LEFT(C1943,FIND(" ",C1943&amp;" ")-1)),OR(LEN(LEFT(C1943,FIND(" ",C1943&amp;" ")-1))=6,LEN(LEFT(C1943,FIND(" ",C1943&amp;" ")-1))=7),OR(ISNUMBER(MATCH(LEFT(C1943,FIND(" ",C1943&amp;" ")-1),'Look Up Values'!$G$2:$G$1000,0)),ISNUMBER(MATCH(LEFT(C1943,FIND(" ",C1943&amp;" ")-1),'Look Up Values'!$AE$2:$AE$2000,0)))),"","EWC error")),"")</f>
        <v/>
      </c>
      <c r="M1943" s="242" t="str" cm="1">
        <f t="array" ref="M1943">IF(AND(G1943&lt;&gt;0,G1943&lt;&gt;""),IF(E1943="","",IF(ISNUMBER(MATCH(SUBSTITUTE(E1943," ",""),SUBSTITUTE('Look Up Values'!$I$2:$I$10," ",""),0)),"","State error")),"")</f>
        <v/>
      </c>
      <c r="N1943" s="242" t="str" cm="1">
        <f t="array" ref="N1943">IF(AND(G1943&lt;&gt;0,G1943&lt;&gt;""),IF(F1943="","",IF(ISNUMBER(MATCH(SUBSTITUTE(F1943," ",""),SUBSTITUTE('Look Up Values'!$W$2:$W$30," ",""),0)),"","D&amp;R error")),"")</f>
        <v/>
      </c>
      <c r="O1943" s="256" t="str">
        <f t="shared" si="61"/>
        <v/>
      </c>
    </row>
    <row r="1944" spans="1:15" ht="15.75">
      <c r="A1944" s="250">
        <v>1937</v>
      </c>
      <c r="B1944" s="208"/>
      <c r="C1944" s="49"/>
      <c r="D1944" s="50"/>
      <c r="E1944" s="50"/>
      <c r="F1944" s="50"/>
      <c r="G1944" s="209"/>
      <c r="H1944" s="48"/>
      <c r="I1944" s="457" t="str">
        <f t="shared" si="60"/>
        <v/>
      </c>
      <c r="J1944" s="241" cm="1">
        <f t="array" ref="J1944">SUMPRODUCT(--(K1944:N1944&lt;&gt;"")) + IF(TRIM(O1944)="",0,LEN(O1944)-LEN(SUBSTITUTE(O1944,",",""))+1)</f>
        <v>0</v>
      </c>
      <c r="K1944" s="242" t="str">
        <f>IF(AND(G1944&lt;&gt;0,G1944&lt;&gt;""),IF(B1944="","",IF(ISNUMBER(MATCH(B1944,'Look Up Values'!$B$2:$B$500,0)),"","Dest. error")),"")</f>
        <v/>
      </c>
      <c r="L1944" s="242" t="str">
        <f>IF(AND(G1944&lt;&gt;0,G1944&lt;&gt;""),IF(C1944="","",IF(AND(ISNUMBER(--LEFT(C1944,FIND(" ",C1944&amp;" ")-1)),OR(LEN(LEFT(C1944,FIND(" ",C1944&amp;" ")-1))=6,LEN(LEFT(C1944,FIND(" ",C1944&amp;" ")-1))=7),OR(ISNUMBER(MATCH(LEFT(C1944,FIND(" ",C1944&amp;" ")-1),'Look Up Values'!$G$2:$G$1000,0)),ISNUMBER(MATCH(LEFT(C1944,FIND(" ",C1944&amp;" ")-1),'Look Up Values'!$AE$2:$AE$2000,0)))),"","EWC error")),"")</f>
        <v/>
      </c>
      <c r="M1944" s="242" t="str" cm="1">
        <f t="array" ref="M1944">IF(AND(G1944&lt;&gt;0,G1944&lt;&gt;""),IF(E1944="","",IF(ISNUMBER(MATCH(SUBSTITUTE(E1944," ",""),SUBSTITUTE('Look Up Values'!$I$2:$I$10," ",""),0)),"","State error")),"")</f>
        <v/>
      </c>
      <c r="N1944" s="242" t="str" cm="1">
        <f t="array" ref="N1944">IF(AND(G1944&lt;&gt;0,G1944&lt;&gt;""),IF(F1944="","",IF(ISNUMBER(MATCH(SUBSTITUTE(F1944," ",""),SUBSTITUTE('Look Up Values'!$W$2:$W$30," ",""),0)),"","D&amp;R error")),"")</f>
        <v/>
      </c>
      <c r="O1944" s="256" t="str">
        <f t="shared" si="61"/>
        <v/>
      </c>
    </row>
    <row r="1945" spans="1:15" ht="15.75">
      <c r="A1945" s="250">
        <v>1938</v>
      </c>
      <c r="B1945" s="208"/>
      <c r="C1945" s="49"/>
      <c r="D1945" s="50"/>
      <c r="E1945" s="50"/>
      <c r="F1945" s="50"/>
      <c r="G1945" s="209"/>
      <c r="H1945" s="48"/>
      <c r="I1945" s="457" t="str">
        <f t="shared" si="60"/>
        <v/>
      </c>
      <c r="J1945" s="241" cm="1">
        <f t="array" ref="J1945">SUMPRODUCT(--(K1945:N1945&lt;&gt;"")) + IF(TRIM(O1945)="",0,LEN(O1945)-LEN(SUBSTITUTE(O1945,",",""))+1)</f>
        <v>0</v>
      </c>
      <c r="K1945" s="242" t="str">
        <f>IF(AND(G1945&lt;&gt;0,G1945&lt;&gt;""),IF(B1945="","",IF(ISNUMBER(MATCH(B1945,'Look Up Values'!$B$2:$B$500,0)),"","Dest. error")),"")</f>
        <v/>
      </c>
      <c r="L1945" s="242" t="str">
        <f>IF(AND(G1945&lt;&gt;0,G1945&lt;&gt;""),IF(C1945="","",IF(AND(ISNUMBER(--LEFT(C1945,FIND(" ",C1945&amp;" ")-1)),OR(LEN(LEFT(C1945,FIND(" ",C1945&amp;" ")-1))=6,LEN(LEFT(C1945,FIND(" ",C1945&amp;" ")-1))=7),OR(ISNUMBER(MATCH(LEFT(C1945,FIND(" ",C1945&amp;" ")-1),'Look Up Values'!$G$2:$G$1000,0)),ISNUMBER(MATCH(LEFT(C1945,FIND(" ",C1945&amp;" ")-1),'Look Up Values'!$AE$2:$AE$2000,0)))),"","EWC error")),"")</f>
        <v/>
      </c>
      <c r="M1945" s="242" t="str" cm="1">
        <f t="array" ref="M1945">IF(AND(G1945&lt;&gt;0,G1945&lt;&gt;""),IF(E1945="","",IF(ISNUMBER(MATCH(SUBSTITUTE(E1945," ",""),SUBSTITUTE('Look Up Values'!$I$2:$I$10," ",""),0)),"","State error")),"")</f>
        <v/>
      </c>
      <c r="N1945" s="242" t="str" cm="1">
        <f t="array" ref="N1945">IF(AND(G1945&lt;&gt;0,G1945&lt;&gt;""),IF(F1945="","",IF(ISNUMBER(MATCH(SUBSTITUTE(F1945," ",""),SUBSTITUTE('Look Up Values'!$W$2:$W$30," ",""),0)),"","D&amp;R error")),"")</f>
        <v/>
      </c>
      <c r="O1945" s="256" t="str">
        <f t="shared" si="61"/>
        <v/>
      </c>
    </row>
    <row r="1946" spans="1:15" ht="15.75">
      <c r="A1946" s="250">
        <v>1939</v>
      </c>
      <c r="B1946" s="208"/>
      <c r="C1946" s="49"/>
      <c r="D1946" s="50"/>
      <c r="E1946" s="50"/>
      <c r="F1946" s="50"/>
      <c r="G1946" s="209"/>
      <c r="H1946" s="48"/>
      <c r="I1946" s="457" t="str">
        <f t="shared" si="60"/>
        <v/>
      </c>
      <c r="J1946" s="241" cm="1">
        <f t="array" ref="J1946">SUMPRODUCT(--(K1946:N1946&lt;&gt;"")) + IF(TRIM(O1946)="",0,LEN(O1946)-LEN(SUBSTITUTE(O1946,",",""))+1)</f>
        <v>0</v>
      </c>
      <c r="K1946" s="242" t="str">
        <f>IF(AND(G1946&lt;&gt;0,G1946&lt;&gt;""),IF(B1946="","",IF(ISNUMBER(MATCH(B1946,'Look Up Values'!$B$2:$B$500,0)),"","Dest. error")),"")</f>
        <v/>
      </c>
      <c r="L1946" s="242" t="str">
        <f>IF(AND(G1946&lt;&gt;0,G1946&lt;&gt;""),IF(C1946="","",IF(AND(ISNUMBER(--LEFT(C1946,FIND(" ",C1946&amp;" ")-1)),OR(LEN(LEFT(C1946,FIND(" ",C1946&amp;" ")-1))=6,LEN(LEFT(C1946,FIND(" ",C1946&amp;" ")-1))=7),OR(ISNUMBER(MATCH(LEFT(C1946,FIND(" ",C1946&amp;" ")-1),'Look Up Values'!$G$2:$G$1000,0)),ISNUMBER(MATCH(LEFT(C1946,FIND(" ",C1946&amp;" ")-1),'Look Up Values'!$AE$2:$AE$2000,0)))),"","EWC error")),"")</f>
        <v/>
      </c>
      <c r="M1946" s="242" t="str" cm="1">
        <f t="array" ref="M1946">IF(AND(G1946&lt;&gt;0,G1946&lt;&gt;""),IF(E1946="","",IF(ISNUMBER(MATCH(SUBSTITUTE(E1946," ",""),SUBSTITUTE('Look Up Values'!$I$2:$I$10," ",""),0)),"","State error")),"")</f>
        <v/>
      </c>
      <c r="N1946" s="242" t="str" cm="1">
        <f t="array" ref="N1946">IF(AND(G1946&lt;&gt;0,G1946&lt;&gt;""),IF(F1946="","",IF(ISNUMBER(MATCH(SUBSTITUTE(F1946," ",""),SUBSTITUTE('Look Up Values'!$W$2:$W$30," ",""),0)),"","D&amp;R error")),"")</f>
        <v/>
      </c>
      <c r="O1946" s="256" t="str">
        <f t="shared" si="61"/>
        <v/>
      </c>
    </row>
    <row r="1947" spans="1:15" ht="15.75">
      <c r="A1947" s="250">
        <v>1940</v>
      </c>
      <c r="B1947" s="208"/>
      <c r="C1947" s="49"/>
      <c r="D1947" s="50"/>
      <c r="E1947" s="50"/>
      <c r="F1947" s="50"/>
      <c r="G1947" s="209"/>
      <c r="H1947" s="48"/>
      <c r="I1947" s="457" t="str">
        <f t="shared" si="60"/>
        <v/>
      </c>
      <c r="J1947" s="241" cm="1">
        <f t="array" ref="J1947">SUMPRODUCT(--(K1947:N1947&lt;&gt;"")) + IF(TRIM(O1947)="",0,LEN(O1947)-LEN(SUBSTITUTE(O1947,",",""))+1)</f>
        <v>0</v>
      </c>
      <c r="K1947" s="242" t="str">
        <f>IF(AND(G1947&lt;&gt;0,G1947&lt;&gt;""),IF(B1947="","",IF(ISNUMBER(MATCH(B1947,'Look Up Values'!$B$2:$B$500,0)),"","Dest. error")),"")</f>
        <v/>
      </c>
      <c r="L1947" s="242" t="str">
        <f>IF(AND(G1947&lt;&gt;0,G1947&lt;&gt;""),IF(C1947="","",IF(AND(ISNUMBER(--LEFT(C1947,FIND(" ",C1947&amp;" ")-1)),OR(LEN(LEFT(C1947,FIND(" ",C1947&amp;" ")-1))=6,LEN(LEFT(C1947,FIND(" ",C1947&amp;" ")-1))=7),OR(ISNUMBER(MATCH(LEFT(C1947,FIND(" ",C1947&amp;" ")-1),'Look Up Values'!$G$2:$G$1000,0)),ISNUMBER(MATCH(LEFT(C1947,FIND(" ",C1947&amp;" ")-1),'Look Up Values'!$AE$2:$AE$2000,0)))),"","EWC error")),"")</f>
        <v/>
      </c>
      <c r="M1947" s="242" t="str" cm="1">
        <f t="array" ref="M1947">IF(AND(G1947&lt;&gt;0,G1947&lt;&gt;""),IF(E1947="","",IF(ISNUMBER(MATCH(SUBSTITUTE(E1947," ",""),SUBSTITUTE('Look Up Values'!$I$2:$I$10," ",""),0)),"","State error")),"")</f>
        <v/>
      </c>
      <c r="N1947" s="242" t="str" cm="1">
        <f t="array" ref="N1947">IF(AND(G1947&lt;&gt;0,G1947&lt;&gt;""),IF(F1947="","",IF(ISNUMBER(MATCH(SUBSTITUTE(F1947," ",""),SUBSTITUTE('Look Up Values'!$W$2:$W$30," ",""),0)),"","D&amp;R error")),"")</f>
        <v/>
      </c>
      <c r="O1947" s="256" t="str">
        <f t="shared" si="61"/>
        <v/>
      </c>
    </row>
    <row r="1948" spans="1:15" ht="15.75">
      <c r="A1948" s="250">
        <v>1941</v>
      </c>
      <c r="B1948" s="208"/>
      <c r="C1948" s="49"/>
      <c r="D1948" s="50"/>
      <c r="E1948" s="50"/>
      <c r="F1948" s="50"/>
      <c r="G1948" s="209"/>
      <c r="H1948" s="48"/>
      <c r="I1948" s="457" t="str">
        <f t="shared" si="60"/>
        <v/>
      </c>
      <c r="J1948" s="241" cm="1">
        <f t="array" ref="J1948">SUMPRODUCT(--(K1948:N1948&lt;&gt;"")) + IF(TRIM(O1948)="",0,LEN(O1948)-LEN(SUBSTITUTE(O1948,",",""))+1)</f>
        <v>0</v>
      </c>
      <c r="K1948" s="242" t="str">
        <f>IF(AND(G1948&lt;&gt;0,G1948&lt;&gt;""),IF(B1948="","",IF(ISNUMBER(MATCH(B1948,'Look Up Values'!$B$2:$B$500,0)),"","Dest. error")),"")</f>
        <v/>
      </c>
      <c r="L1948" s="242" t="str">
        <f>IF(AND(G1948&lt;&gt;0,G1948&lt;&gt;""),IF(C1948="","",IF(AND(ISNUMBER(--LEFT(C1948,FIND(" ",C1948&amp;" ")-1)),OR(LEN(LEFT(C1948,FIND(" ",C1948&amp;" ")-1))=6,LEN(LEFT(C1948,FIND(" ",C1948&amp;" ")-1))=7),OR(ISNUMBER(MATCH(LEFT(C1948,FIND(" ",C1948&amp;" ")-1),'Look Up Values'!$G$2:$G$1000,0)),ISNUMBER(MATCH(LEFT(C1948,FIND(" ",C1948&amp;" ")-1),'Look Up Values'!$AE$2:$AE$2000,0)))),"","EWC error")),"")</f>
        <v/>
      </c>
      <c r="M1948" s="242" t="str" cm="1">
        <f t="array" ref="M1948">IF(AND(G1948&lt;&gt;0,G1948&lt;&gt;""),IF(E1948="","",IF(ISNUMBER(MATCH(SUBSTITUTE(E1948," ",""),SUBSTITUTE('Look Up Values'!$I$2:$I$10," ",""),0)),"","State error")),"")</f>
        <v/>
      </c>
      <c r="N1948" s="242" t="str" cm="1">
        <f t="array" ref="N1948">IF(AND(G1948&lt;&gt;0,G1948&lt;&gt;""),IF(F1948="","",IF(ISNUMBER(MATCH(SUBSTITUTE(F1948," ",""),SUBSTITUTE('Look Up Values'!$W$2:$W$30," ",""),0)),"","D&amp;R error")),"")</f>
        <v/>
      </c>
      <c r="O1948" s="256" t="str">
        <f t="shared" si="61"/>
        <v/>
      </c>
    </row>
    <row r="1949" spans="1:15" ht="15.75">
      <c r="A1949" s="250">
        <v>1942</v>
      </c>
      <c r="B1949" s="208"/>
      <c r="C1949" s="49"/>
      <c r="D1949" s="50"/>
      <c r="E1949" s="50"/>
      <c r="F1949" s="50"/>
      <c r="G1949" s="209"/>
      <c r="H1949" s="48"/>
      <c r="I1949" s="457" t="str">
        <f t="shared" si="60"/>
        <v/>
      </c>
      <c r="J1949" s="241" cm="1">
        <f t="array" ref="J1949">SUMPRODUCT(--(K1949:N1949&lt;&gt;"")) + IF(TRIM(O1949)="",0,LEN(O1949)-LEN(SUBSTITUTE(O1949,",",""))+1)</f>
        <v>0</v>
      </c>
      <c r="K1949" s="242" t="str">
        <f>IF(AND(G1949&lt;&gt;0,G1949&lt;&gt;""),IF(B1949="","",IF(ISNUMBER(MATCH(B1949,'Look Up Values'!$B$2:$B$500,0)),"","Dest. error")),"")</f>
        <v/>
      </c>
      <c r="L1949" s="242" t="str">
        <f>IF(AND(G1949&lt;&gt;0,G1949&lt;&gt;""),IF(C1949="","",IF(AND(ISNUMBER(--LEFT(C1949,FIND(" ",C1949&amp;" ")-1)),OR(LEN(LEFT(C1949,FIND(" ",C1949&amp;" ")-1))=6,LEN(LEFT(C1949,FIND(" ",C1949&amp;" ")-1))=7),OR(ISNUMBER(MATCH(LEFT(C1949,FIND(" ",C1949&amp;" ")-1),'Look Up Values'!$G$2:$G$1000,0)),ISNUMBER(MATCH(LEFT(C1949,FIND(" ",C1949&amp;" ")-1),'Look Up Values'!$AE$2:$AE$2000,0)))),"","EWC error")),"")</f>
        <v/>
      </c>
      <c r="M1949" s="242" t="str" cm="1">
        <f t="array" ref="M1949">IF(AND(G1949&lt;&gt;0,G1949&lt;&gt;""),IF(E1949="","",IF(ISNUMBER(MATCH(SUBSTITUTE(E1949," ",""),SUBSTITUTE('Look Up Values'!$I$2:$I$10," ",""),0)),"","State error")),"")</f>
        <v/>
      </c>
      <c r="N1949" s="242" t="str" cm="1">
        <f t="array" ref="N1949">IF(AND(G1949&lt;&gt;0,G1949&lt;&gt;""),IF(F1949="","",IF(ISNUMBER(MATCH(SUBSTITUTE(F1949," ",""),SUBSTITUTE('Look Up Values'!$W$2:$W$30," ",""),0)),"","D&amp;R error")),"")</f>
        <v/>
      </c>
      <c r="O1949" s="256" t="str">
        <f t="shared" si="61"/>
        <v/>
      </c>
    </row>
    <row r="1950" spans="1:15" ht="15.75">
      <c r="A1950" s="250">
        <v>1943</v>
      </c>
      <c r="B1950" s="208"/>
      <c r="C1950" s="49"/>
      <c r="D1950" s="50"/>
      <c r="E1950" s="50"/>
      <c r="F1950" s="50"/>
      <c r="G1950" s="209"/>
      <c r="H1950" s="48"/>
      <c r="I1950" s="457" t="str">
        <f t="shared" si="60"/>
        <v/>
      </c>
      <c r="J1950" s="241" cm="1">
        <f t="array" ref="J1950">SUMPRODUCT(--(K1950:N1950&lt;&gt;"")) + IF(TRIM(O1950)="",0,LEN(O1950)-LEN(SUBSTITUTE(O1950,",",""))+1)</f>
        <v>0</v>
      </c>
      <c r="K1950" s="242" t="str">
        <f>IF(AND(G1950&lt;&gt;0,G1950&lt;&gt;""),IF(B1950="","",IF(ISNUMBER(MATCH(B1950,'Look Up Values'!$B$2:$B$500,0)),"","Dest. error")),"")</f>
        <v/>
      </c>
      <c r="L1950" s="242" t="str">
        <f>IF(AND(G1950&lt;&gt;0,G1950&lt;&gt;""),IF(C1950="","",IF(AND(ISNUMBER(--LEFT(C1950,FIND(" ",C1950&amp;" ")-1)),OR(LEN(LEFT(C1950,FIND(" ",C1950&amp;" ")-1))=6,LEN(LEFT(C1950,FIND(" ",C1950&amp;" ")-1))=7),OR(ISNUMBER(MATCH(LEFT(C1950,FIND(" ",C1950&amp;" ")-1),'Look Up Values'!$G$2:$G$1000,0)),ISNUMBER(MATCH(LEFT(C1950,FIND(" ",C1950&amp;" ")-1),'Look Up Values'!$AE$2:$AE$2000,0)))),"","EWC error")),"")</f>
        <v/>
      </c>
      <c r="M1950" s="242" t="str" cm="1">
        <f t="array" ref="M1950">IF(AND(G1950&lt;&gt;0,G1950&lt;&gt;""),IF(E1950="","",IF(ISNUMBER(MATCH(SUBSTITUTE(E1950," ",""),SUBSTITUTE('Look Up Values'!$I$2:$I$10," ",""),0)),"","State error")),"")</f>
        <v/>
      </c>
      <c r="N1950" s="242" t="str" cm="1">
        <f t="array" ref="N1950">IF(AND(G1950&lt;&gt;0,G1950&lt;&gt;""),IF(F1950="","",IF(ISNUMBER(MATCH(SUBSTITUTE(F1950," ",""),SUBSTITUTE('Look Up Values'!$W$2:$W$30," ",""),0)),"","D&amp;R error")),"")</f>
        <v/>
      </c>
      <c r="O1950" s="256" t="str">
        <f t="shared" si="61"/>
        <v/>
      </c>
    </row>
    <row r="1951" spans="1:15" ht="15.75">
      <c r="A1951" s="250">
        <v>1944</v>
      </c>
      <c r="B1951" s="208"/>
      <c r="C1951" s="49"/>
      <c r="D1951" s="50"/>
      <c r="E1951" s="50"/>
      <c r="F1951" s="50"/>
      <c r="G1951" s="209"/>
      <c r="H1951" s="48"/>
      <c r="I1951" s="457" t="str">
        <f t="shared" si="60"/>
        <v/>
      </c>
      <c r="J1951" s="241" cm="1">
        <f t="array" ref="J1951">SUMPRODUCT(--(K1951:N1951&lt;&gt;"")) + IF(TRIM(O1951)="",0,LEN(O1951)-LEN(SUBSTITUTE(O1951,",",""))+1)</f>
        <v>0</v>
      </c>
      <c r="K1951" s="242" t="str">
        <f>IF(AND(G1951&lt;&gt;0,G1951&lt;&gt;""),IF(B1951="","",IF(ISNUMBER(MATCH(B1951,'Look Up Values'!$B$2:$B$500,0)),"","Dest. error")),"")</f>
        <v/>
      </c>
      <c r="L1951" s="242" t="str">
        <f>IF(AND(G1951&lt;&gt;0,G1951&lt;&gt;""),IF(C1951="","",IF(AND(ISNUMBER(--LEFT(C1951,FIND(" ",C1951&amp;" ")-1)),OR(LEN(LEFT(C1951,FIND(" ",C1951&amp;" ")-1))=6,LEN(LEFT(C1951,FIND(" ",C1951&amp;" ")-1))=7),OR(ISNUMBER(MATCH(LEFT(C1951,FIND(" ",C1951&amp;" ")-1),'Look Up Values'!$G$2:$G$1000,0)),ISNUMBER(MATCH(LEFT(C1951,FIND(" ",C1951&amp;" ")-1),'Look Up Values'!$AE$2:$AE$2000,0)))),"","EWC error")),"")</f>
        <v/>
      </c>
      <c r="M1951" s="242" t="str" cm="1">
        <f t="array" ref="M1951">IF(AND(G1951&lt;&gt;0,G1951&lt;&gt;""),IF(E1951="","",IF(ISNUMBER(MATCH(SUBSTITUTE(E1951," ",""),SUBSTITUTE('Look Up Values'!$I$2:$I$10," ",""),0)),"","State error")),"")</f>
        <v/>
      </c>
      <c r="N1951" s="242" t="str" cm="1">
        <f t="array" ref="N1951">IF(AND(G1951&lt;&gt;0,G1951&lt;&gt;""),IF(F1951="","",IF(ISNUMBER(MATCH(SUBSTITUTE(F1951," ",""),SUBSTITUTE('Look Up Values'!$W$2:$W$30," ",""),0)),"","D&amp;R error")),"")</f>
        <v/>
      </c>
      <c r="O1951" s="256" t="str">
        <f t="shared" si="61"/>
        <v/>
      </c>
    </row>
    <row r="1952" spans="1:15" ht="15.75">
      <c r="A1952" s="250">
        <v>1945</v>
      </c>
      <c r="B1952" s="208"/>
      <c r="C1952" s="49"/>
      <c r="D1952" s="50"/>
      <c r="E1952" s="50"/>
      <c r="F1952" s="50"/>
      <c r="G1952" s="209"/>
      <c r="H1952" s="48"/>
      <c r="I1952" s="457" t="str">
        <f t="shared" si="60"/>
        <v/>
      </c>
      <c r="J1952" s="241" cm="1">
        <f t="array" ref="J1952">SUMPRODUCT(--(K1952:N1952&lt;&gt;"")) + IF(TRIM(O1952)="",0,LEN(O1952)-LEN(SUBSTITUTE(O1952,",",""))+1)</f>
        <v>0</v>
      </c>
      <c r="K1952" s="242" t="str">
        <f>IF(AND(G1952&lt;&gt;0,G1952&lt;&gt;""),IF(B1952="","",IF(ISNUMBER(MATCH(B1952,'Look Up Values'!$B$2:$B$500,0)),"","Dest. error")),"")</f>
        <v/>
      </c>
      <c r="L1952" s="242" t="str">
        <f>IF(AND(G1952&lt;&gt;0,G1952&lt;&gt;""),IF(C1952="","",IF(AND(ISNUMBER(--LEFT(C1952,FIND(" ",C1952&amp;" ")-1)),OR(LEN(LEFT(C1952,FIND(" ",C1952&amp;" ")-1))=6,LEN(LEFT(C1952,FIND(" ",C1952&amp;" ")-1))=7),OR(ISNUMBER(MATCH(LEFT(C1952,FIND(" ",C1952&amp;" ")-1),'Look Up Values'!$G$2:$G$1000,0)),ISNUMBER(MATCH(LEFT(C1952,FIND(" ",C1952&amp;" ")-1),'Look Up Values'!$AE$2:$AE$2000,0)))),"","EWC error")),"")</f>
        <v/>
      </c>
      <c r="M1952" s="242" t="str" cm="1">
        <f t="array" ref="M1952">IF(AND(G1952&lt;&gt;0,G1952&lt;&gt;""),IF(E1952="","",IF(ISNUMBER(MATCH(SUBSTITUTE(E1952," ",""),SUBSTITUTE('Look Up Values'!$I$2:$I$10," ",""),0)),"","State error")),"")</f>
        <v/>
      </c>
      <c r="N1952" s="242" t="str" cm="1">
        <f t="array" ref="N1952">IF(AND(G1952&lt;&gt;0,G1952&lt;&gt;""),IF(F1952="","",IF(ISNUMBER(MATCH(SUBSTITUTE(F1952," ",""),SUBSTITUTE('Look Up Values'!$W$2:$W$30," ",""),0)),"","D&amp;R error")),"")</f>
        <v/>
      </c>
      <c r="O1952" s="256" t="str">
        <f t="shared" si="61"/>
        <v/>
      </c>
    </row>
    <row r="1953" spans="1:15" ht="15.75">
      <c r="A1953" s="250">
        <v>1946</v>
      </c>
      <c r="B1953" s="208"/>
      <c r="C1953" s="49"/>
      <c r="D1953" s="50"/>
      <c r="E1953" s="50"/>
      <c r="F1953" s="50"/>
      <c r="G1953" s="209"/>
      <c r="H1953" s="48"/>
      <c r="I1953" s="457" t="str">
        <f t="shared" si="60"/>
        <v/>
      </c>
      <c r="J1953" s="241" cm="1">
        <f t="array" ref="J1953">SUMPRODUCT(--(K1953:N1953&lt;&gt;"")) + IF(TRIM(O1953)="",0,LEN(O1953)-LEN(SUBSTITUTE(O1953,",",""))+1)</f>
        <v>0</v>
      </c>
      <c r="K1953" s="242" t="str">
        <f>IF(AND(G1953&lt;&gt;0,G1953&lt;&gt;""),IF(B1953="","",IF(ISNUMBER(MATCH(B1953,'Look Up Values'!$B$2:$B$500,0)),"","Dest. error")),"")</f>
        <v/>
      </c>
      <c r="L1953" s="242" t="str">
        <f>IF(AND(G1953&lt;&gt;0,G1953&lt;&gt;""),IF(C1953="","",IF(AND(ISNUMBER(--LEFT(C1953,FIND(" ",C1953&amp;" ")-1)),OR(LEN(LEFT(C1953,FIND(" ",C1953&amp;" ")-1))=6,LEN(LEFT(C1953,FIND(" ",C1953&amp;" ")-1))=7),OR(ISNUMBER(MATCH(LEFT(C1953,FIND(" ",C1953&amp;" ")-1),'Look Up Values'!$G$2:$G$1000,0)),ISNUMBER(MATCH(LEFT(C1953,FIND(" ",C1953&amp;" ")-1),'Look Up Values'!$AE$2:$AE$2000,0)))),"","EWC error")),"")</f>
        <v/>
      </c>
      <c r="M1953" s="242" t="str" cm="1">
        <f t="array" ref="M1953">IF(AND(G1953&lt;&gt;0,G1953&lt;&gt;""),IF(E1953="","",IF(ISNUMBER(MATCH(SUBSTITUTE(E1953," ",""),SUBSTITUTE('Look Up Values'!$I$2:$I$10," ",""),0)),"","State error")),"")</f>
        <v/>
      </c>
      <c r="N1953" s="242" t="str" cm="1">
        <f t="array" ref="N1953">IF(AND(G1953&lt;&gt;0,G1953&lt;&gt;""),IF(F1953="","",IF(ISNUMBER(MATCH(SUBSTITUTE(F1953," ",""),SUBSTITUTE('Look Up Values'!$W$2:$W$30," ",""),0)),"","D&amp;R error")),"")</f>
        <v/>
      </c>
      <c r="O1953" s="256" t="str">
        <f t="shared" si="61"/>
        <v/>
      </c>
    </row>
    <row r="1954" spans="1:15" ht="15.75">
      <c r="A1954" s="250">
        <v>1947</v>
      </c>
      <c r="B1954" s="208"/>
      <c r="C1954" s="49"/>
      <c r="D1954" s="50"/>
      <c r="E1954" s="50"/>
      <c r="F1954" s="50"/>
      <c r="G1954" s="209"/>
      <c r="H1954" s="48"/>
      <c r="I1954" s="457" t="str">
        <f t="shared" si="60"/>
        <v/>
      </c>
      <c r="J1954" s="241" cm="1">
        <f t="array" ref="J1954">SUMPRODUCT(--(K1954:N1954&lt;&gt;"")) + IF(TRIM(O1954)="",0,LEN(O1954)-LEN(SUBSTITUTE(O1954,",",""))+1)</f>
        <v>0</v>
      </c>
      <c r="K1954" s="242" t="str">
        <f>IF(AND(G1954&lt;&gt;0,G1954&lt;&gt;""),IF(B1954="","",IF(ISNUMBER(MATCH(B1954,'Look Up Values'!$B$2:$B$500,0)),"","Dest. error")),"")</f>
        <v/>
      </c>
      <c r="L1954" s="242" t="str">
        <f>IF(AND(G1954&lt;&gt;0,G1954&lt;&gt;""),IF(C1954="","",IF(AND(ISNUMBER(--LEFT(C1954,FIND(" ",C1954&amp;" ")-1)),OR(LEN(LEFT(C1954,FIND(" ",C1954&amp;" ")-1))=6,LEN(LEFT(C1954,FIND(" ",C1954&amp;" ")-1))=7),OR(ISNUMBER(MATCH(LEFT(C1954,FIND(" ",C1954&amp;" ")-1),'Look Up Values'!$G$2:$G$1000,0)),ISNUMBER(MATCH(LEFT(C1954,FIND(" ",C1954&amp;" ")-1),'Look Up Values'!$AE$2:$AE$2000,0)))),"","EWC error")),"")</f>
        <v/>
      </c>
      <c r="M1954" s="242" t="str" cm="1">
        <f t="array" ref="M1954">IF(AND(G1954&lt;&gt;0,G1954&lt;&gt;""),IF(E1954="","",IF(ISNUMBER(MATCH(SUBSTITUTE(E1954," ",""),SUBSTITUTE('Look Up Values'!$I$2:$I$10," ",""),0)),"","State error")),"")</f>
        <v/>
      </c>
      <c r="N1954" s="242" t="str" cm="1">
        <f t="array" ref="N1954">IF(AND(G1954&lt;&gt;0,G1954&lt;&gt;""),IF(F1954="","",IF(ISNUMBER(MATCH(SUBSTITUTE(F1954," ",""),SUBSTITUTE('Look Up Values'!$W$2:$W$30," ",""),0)),"","D&amp;R error")),"")</f>
        <v/>
      </c>
      <c r="O1954" s="256" t="str">
        <f t="shared" si="61"/>
        <v/>
      </c>
    </row>
    <row r="1955" spans="1:15" ht="15.75">
      <c r="A1955" s="250">
        <v>1948</v>
      </c>
      <c r="B1955" s="208"/>
      <c r="C1955" s="49"/>
      <c r="D1955" s="50"/>
      <c r="E1955" s="50"/>
      <c r="F1955" s="50"/>
      <c r="G1955" s="209"/>
      <c r="H1955" s="48"/>
      <c r="I1955" s="457" t="str">
        <f t="shared" si="60"/>
        <v/>
      </c>
      <c r="J1955" s="241" cm="1">
        <f t="array" ref="J1955">SUMPRODUCT(--(K1955:N1955&lt;&gt;"")) + IF(TRIM(O1955)="",0,LEN(O1955)-LEN(SUBSTITUTE(O1955,",",""))+1)</f>
        <v>0</v>
      </c>
      <c r="K1955" s="242" t="str">
        <f>IF(AND(G1955&lt;&gt;0,G1955&lt;&gt;""),IF(B1955="","",IF(ISNUMBER(MATCH(B1955,'Look Up Values'!$B$2:$B$500,0)),"","Dest. error")),"")</f>
        <v/>
      </c>
      <c r="L1955" s="242" t="str">
        <f>IF(AND(G1955&lt;&gt;0,G1955&lt;&gt;""),IF(C1955="","",IF(AND(ISNUMBER(--LEFT(C1955,FIND(" ",C1955&amp;" ")-1)),OR(LEN(LEFT(C1955,FIND(" ",C1955&amp;" ")-1))=6,LEN(LEFT(C1955,FIND(" ",C1955&amp;" ")-1))=7),OR(ISNUMBER(MATCH(LEFT(C1955,FIND(" ",C1955&amp;" ")-1),'Look Up Values'!$G$2:$G$1000,0)),ISNUMBER(MATCH(LEFT(C1955,FIND(" ",C1955&amp;" ")-1),'Look Up Values'!$AE$2:$AE$2000,0)))),"","EWC error")),"")</f>
        <v/>
      </c>
      <c r="M1955" s="242" t="str" cm="1">
        <f t="array" ref="M1955">IF(AND(G1955&lt;&gt;0,G1955&lt;&gt;""),IF(E1955="","",IF(ISNUMBER(MATCH(SUBSTITUTE(E1955," ",""),SUBSTITUTE('Look Up Values'!$I$2:$I$10," ",""),0)),"","State error")),"")</f>
        <v/>
      </c>
      <c r="N1955" s="242" t="str" cm="1">
        <f t="array" ref="N1955">IF(AND(G1955&lt;&gt;0,G1955&lt;&gt;""),IF(F1955="","",IF(ISNUMBER(MATCH(SUBSTITUTE(F1955," ",""),SUBSTITUTE('Look Up Values'!$W$2:$W$30," ",""),0)),"","D&amp;R error")),"")</f>
        <v/>
      </c>
      <c r="O1955" s="256" t="str">
        <f t="shared" si="61"/>
        <v/>
      </c>
    </row>
    <row r="1956" spans="1:15" ht="15.75">
      <c r="A1956" s="250">
        <v>1949</v>
      </c>
      <c r="B1956" s="208"/>
      <c r="C1956" s="49"/>
      <c r="D1956" s="50"/>
      <c r="E1956" s="50"/>
      <c r="F1956" s="50"/>
      <c r="G1956" s="209"/>
      <c r="H1956" s="48"/>
      <c r="I1956" s="457" t="str">
        <f t="shared" si="60"/>
        <v/>
      </c>
      <c r="J1956" s="241" cm="1">
        <f t="array" ref="J1956">SUMPRODUCT(--(K1956:N1956&lt;&gt;"")) + IF(TRIM(O1956)="",0,LEN(O1956)-LEN(SUBSTITUTE(O1956,",",""))+1)</f>
        <v>0</v>
      </c>
      <c r="K1956" s="242" t="str">
        <f>IF(AND(G1956&lt;&gt;0,G1956&lt;&gt;""),IF(B1956="","",IF(ISNUMBER(MATCH(B1956,'Look Up Values'!$B$2:$B$500,0)),"","Dest. error")),"")</f>
        <v/>
      </c>
      <c r="L1956" s="242" t="str">
        <f>IF(AND(G1956&lt;&gt;0,G1956&lt;&gt;""),IF(C1956="","",IF(AND(ISNUMBER(--LEFT(C1956,FIND(" ",C1956&amp;" ")-1)),OR(LEN(LEFT(C1956,FIND(" ",C1956&amp;" ")-1))=6,LEN(LEFT(C1956,FIND(" ",C1956&amp;" ")-1))=7),OR(ISNUMBER(MATCH(LEFT(C1956,FIND(" ",C1956&amp;" ")-1),'Look Up Values'!$G$2:$G$1000,0)),ISNUMBER(MATCH(LEFT(C1956,FIND(" ",C1956&amp;" ")-1),'Look Up Values'!$AE$2:$AE$2000,0)))),"","EWC error")),"")</f>
        <v/>
      </c>
      <c r="M1956" s="242" t="str" cm="1">
        <f t="array" ref="M1956">IF(AND(G1956&lt;&gt;0,G1956&lt;&gt;""),IF(E1956="","",IF(ISNUMBER(MATCH(SUBSTITUTE(E1956," ",""),SUBSTITUTE('Look Up Values'!$I$2:$I$10," ",""),0)),"","State error")),"")</f>
        <v/>
      </c>
      <c r="N1956" s="242" t="str" cm="1">
        <f t="array" ref="N1956">IF(AND(G1956&lt;&gt;0,G1956&lt;&gt;""),IF(F1956="","",IF(ISNUMBER(MATCH(SUBSTITUTE(F1956," ",""),SUBSTITUTE('Look Up Values'!$W$2:$W$30," ",""),0)),"","D&amp;R error")),"")</f>
        <v/>
      </c>
      <c r="O1956" s="256" t="str">
        <f t="shared" si="61"/>
        <v/>
      </c>
    </row>
    <row r="1957" spans="1:15" ht="15.75">
      <c r="A1957" s="250">
        <v>1950</v>
      </c>
      <c r="B1957" s="208"/>
      <c r="C1957" s="49"/>
      <c r="D1957" s="50"/>
      <c r="E1957" s="50"/>
      <c r="F1957" s="50"/>
      <c r="G1957" s="209"/>
      <c r="H1957" s="48"/>
      <c r="I1957" s="457" t="str">
        <f t="shared" si="60"/>
        <v/>
      </c>
      <c r="J1957" s="241" cm="1">
        <f t="array" ref="J1957">SUMPRODUCT(--(K1957:N1957&lt;&gt;"")) + IF(TRIM(O1957)="",0,LEN(O1957)-LEN(SUBSTITUTE(O1957,",",""))+1)</f>
        <v>0</v>
      </c>
      <c r="K1957" s="242" t="str">
        <f>IF(AND(G1957&lt;&gt;0,G1957&lt;&gt;""),IF(B1957="","",IF(ISNUMBER(MATCH(B1957,'Look Up Values'!$B$2:$B$500,0)),"","Dest. error")),"")</f>
        <v/>
      </c>
      <c r="L1957" s="242" t="str">
        <f>IF(AND(G1957&lt;&gt;0,G1957&lt;&gt;""),IF(C1957="","",IF(AND(ISNUMBER(--LEFT(C1957,FIND(" ",C1957&amp;" ")-1)),OR(LEN(LEFT(C1957,FIND(" ",C1957&amp;" ")-1))=6,LEN(LEFT(C1957,FIND(" ",C1957&amp;" ")-1))=7),OR(ISNUMBER(MATCH(LEFT(C1957,FIND(" ",C1957&amp;" ")-1),'Look Up Values'!$G$2:$G$1000,0)),ISNUMBER(MATCH(LEFT(C1957,FIND(" ",C1957&amp;" ")-1),'Look Up Values'!$AE$2:$AE$2000,0)))),"","EWC error")),"")</f>
        <v/>
      </c>
      <c r="M1957" s="242" t="str" cm="1">
        <f t="array" ref="M1957">IF(AND(G1957&lt;&gt;0,G1957&lt;&gt;""),IF(E1957="","",IF(ISNUMBER(MATCH(SUBSTITUTE(E1957," ",""),SUBSTITUTE('Look Up Values'!$I$2:$I$10," ",""),0)),"","State error")),"")</f>
        <v/>
      </c>
      <c r="N1957" s="242" t="str" cm="1">
        <f t="array" ref="N1957">IF(AND(G1957&lt;&gt;0,G1957&lt;&gt;""),IF(F1957="","",IF(ISNUMBER(MATCH(SUBSTITUTE(F1957," ",""),SUBSTITUTE('Look Up Values'!$W$2:$W$30," ",""),0)),"","D&amp;R error")),"")</f>
        <v/>
      </c>
      <c r="O1957" s="256" t="str">
        <f t="shared" si="61"/>
        <v/>
      </c>
    </row>
    <row r="1958" spans="1:15" ht="15.75">
      <c r="A1958" s="250">
        <v>1951</v>
      </c>
      <c r="B1958" s="208"/>
      <c r="C1958" s="49"/>
      <c r="D1958" s="50"/>
      <c r="E1958" s="50"/>
      <c r="F1958" s="50"/>
      <c r="G1958" s="209"/>
      <c r="H1958" s="48"/>
      <c r="I1958" s="457" t="str">
        <f t="shared" si="60"/>
        <v/>
      </c>
      <c r="J1958" s="241" cm="1">
        <f t="array" ref="J1958">SUMPRODUCT(--(K1958:N1958&lt;&gt;"")) + IF(TRIM(O1958)="",0,LEN(O1958)-LEN(SUBSTITUTE(O1958,",",""))+1)</f>
        <v>0</v>
      </c>
      <c r="K1958" s="242" t="str">
        <f>IF(AND(G1958&lt;&gt;0,G1958&lt;&gt;""),IF(B1958="","",IF(ISNUMBER(MATCH(B1958,'Look Up Values'!$B$2:$B$500,0)),"","Dest. error")),"")</f>
        <v/>
      </c>
      <c r="L1958" s="242" t="str">
        <f>IF(AND(G1958&lt;&gt;0,G1958&lt;&gt;""),IF(C1958="","",IF(AND(ISNUMBER(--LEFT(C1958,FIND(" ",C1958&amp;" ")-1)),OR(LEN(LEFT(C1958,FIND(" ",C1958&amp;" ")-1))=6,LEN(LEFT(C1958,FIND(" ",C1958&amp;" ")-1))=7),OR(ISNUMBER(MATCH(LEFT(C1958,FIND(" ",C1958&amp;" ")-1),'Look Up Values'!$G$2:$G$1000,0)),ISNUMBER(MATCH(LEFT(C1958,FIND(" ",C1958&amp;" ")-1),'Look Up Values'!$AE$2:$AE$2000,0)))),"","EWC error")),"")</f>
        <v/>
      </c>
      <c r="M1958" s="242" t="str" cm="1">
        <f t="array" ref="M1958">IF(AND(G1958&lt;&gt;0,G1958&lt;&gt;""),IF(E1958="","",IF(ISNUMBER(MATCH(SUBSTITUTE(E1958," ",""),SUBSTITUTE('Look Up Values'!$I$2:$I$10," ",""),0)),"","State error")),"")</f>
        <v/>
      </c>
      <c r="N1958" s="242" t="str" cm="1">
        <f t="array" ref="N1958">IF(AND(G1958&lt;&gt;0,G1958&lt;&gt;""),IF(F1958="","",IF(ISNUMBER(MATCH(SUBSTITUTE(F1958," ",""),SUBSTITUTE('Look Up Values'!$W$2:$W$30," ",""),0)),"","D&amp;R error")),"")</f>
        <v/>
      </c>
      <c r="O1958" s="256" t="str">
        <f t="shared" si="61"/>
        <v/>
      </c>
    </row>
    <row r="1959" spans="1:15" ht="15.75">
      <c r="A1959" s="250">
        <v>1952</v>
      </c>
      <c r="B1959" s="208"/>
      <c r="C1959" s="49"/>
      <c r="D1959" s="50"/>
      <c r="E1959" s="50"/>
      <c r="F1959" s="50"/>
      <c r="G1959" s="209"/>
      <c r="H1959" s="48"/>
      <c r="I1959" s="457" t="str">
        <f t="shared" si="60"/>
        <v/>
      </c>
      <c r="J1959" s="241" cm="1">
        <f t="array" ref="J1959">SUMPRODUCT(--(K1959:N1959&lt;&gt;"")) + IF(TRIM(O1959)="",0,LEN(O1959)-LEN(SUBSTITUTE(O1959,",",""))+1)</f>
        <v>0</v>
      </c>
      <c r="K1959" s="242" t="str">
        <f>IF(AND(G1959&lt;&gt;0,G1959&lt;&gt;""),IF(B1959="","",IF(ISNUMBER(MATCH(B1959,'Look Up Values'!$B$2:$B$500,0)),"","Dest. error")),"")</f>
        <v/>
      </c>
      <c r="L1959" s="242" t="str">
        <f>IF(AND(G1959&lt;&gt;0,G1959&lt;&gt;""),IF(C1959="","",IF(AND(ISNUMBER(--LEFT(C1959,FIND(" ",C1959&amp;" ")-1)),OR(LEN(LEFT(C1959,FIND(" ",C1959&amp;" ")-1))=6,LEN(LEFT(C1959,FIND(" ",C1959&amp;" ")-1))=7),OR(ISNUMBER(MATCH(LEFT(C1959,FIND(" ",C1959&amp;" ")-1),'Look Up Values'!$G$2:$G$1000,0)),ISNUMBER(MATCH(LEFT(C1959,FIND(" ",C1959&amp;" ")-1),'Look Up Values'!$AE$2:$AE$2000,0)))),"","EWC error")),"")</f>
        <v/>
      </c>
      <c r="M1959" s="242" t="str" cm="1">
        <f t="array" ref="M1959">IF(AND(G1959&lt;&gt;0,G1959&lt;&gt;""),IF(E1959="","",IF(ISNUMBER(MATCH(SUBSTITUTE(E1959," ",""),SUBSTITUTE('Look Up Values'!$I$2:$I$10," ",""),0)),"","State error")),"")</f>
        <v/>
      </c>
      <c r="N1959" s="242" t="str" cm="1">
        <f t="array" ref="N1959">IF(AND(G1959&lt;&gt;0,G1959&lt;&gt;""),IF(F1959="","",IF(ISNUMBER(MATCH(SUBSTITUTE(F1959," ",""),SUBSTITUTE('Look Up Values'!$W$2:$W$30," ",""),0)),"","D&amp;R error")),"")</f>
        <v/>
      </c>
      <c r="O1959" s="256" t="str">
        <f t="shared" si="61"/>
        <v/>
      </c>
    </row>
    <row r="1960" spans="1:15" ht="15.75">
      <c r="A1960" s="250">
        <v>1953</v>
      </c>
      <c r="B1960" s="208"/>
      <c r="C1960" s="49"/>
      <c r="D1960" s="50"/>
      <c r="E1960" s="50"/>
      <c r="F1960" s="50"/>
      <c r="G1960" s="209"/>
      <c r="H1960" s="48"/>
      <c r="I1960" s="457" t="str">
        <f t="shared" si="60"/>
        <v/>
      </c>
      <c r="J1960" s="241" cm="1">
        <f t="array" ref="J1960">SUMPRODUCT(--(K1960:N1960&lt;&gt;"")) + IF(TRIM(O1960)="",0,LEN(O1960)-LEN(SUBSTITUTE(O1960,",",""))+1)</f>
        <v>0</v>
      </c>
      <c r="K1960" s="242" t="str">
        <f>IF(AND(G1960&lt;&gt;0,G1960&lt;&gt;""),IF(B1960="","",IF(ISNUMBER(MATCH(B1960,'Look Up Values'!$B$2:$B$500,0)),"","Dest. error")),"")</f>
        <v/>
      </c>
      <c r="L1960" s="242" t="str">
        <f>IF(AND(G1960&lt;&gt;0,G1960&lt;&gt;""),IF(C1960="","",IF(AND(ISNUMBER(--LEFT(C1960,FIND(" ",C1960&amp;" ")-1)),OR(LEN(LEFT(C1960,FIND(" ",C1960&amp;" ")-1))=6,LEN(LEFT(C1960,FIND(" ",C1960&amp;" ")-1))=7),OR(ISNUMBER(MATCH(LEFT(C1960,FIND(" ",C1960&amp;" ")-1),'Look Up Values'!$G$2:$G$1000,0)),ISNUMBER(MATCH(LEFT(C1960,FIND(" ",C1960&amp;" ")-1),'Look Up Values'!$AE$2:$AE$2000,0)))),"","EWC error")),"")</f>
        <v/>
      </c>
      <c r="M1960" s="242" t="str" cm="1">
        <f t="array" ref="M1960">IF(AND(G1960&lt;&gt;0,G1960&lt;&gt;""),IF(E1960="","",IF(ISNUMBER(MATCH(SUBSTITUTE(E1960," ",""),SUBSTITUTE('Look Up Values'!$I$2:$I$10," ",""),0)),"","State error")),"")</f>
        <v/>
      </c>
      <c r="N1960" s="242" t="str" cm="1">
        <f t="array" ref="N1960">IF(AND(G1960&lt;&gt;0,G1960&lt;&gt;""),IF(F1960="","",IF(ISNUMBER(MATCH(SUBSTITUTE(F1960," ",""),SUBSTITUTE('Look Up Values'!$W$2:$W$30," ",""),0)),"","D&amp;R error")),"")</f>
        <v/>
      </c>
      <c r="O1960" s="256" t="str">
        <f t="shared" si="61"/>
        <v/>
      </c>
    </row>
    <row r="1961" spans="1:15" ht="15.75">
      <c r="A1961" s="250">
        <v>1954</v>
      </c>
      <c r="B1961" s="208"/>
      <c r="C1961" s="49"/>
      <c r="D1961" s="50"/>
      <c r="E1961" s="50"/>
      <c r="F1961" s="50"/>
      <c r="G1961" s="209"/>
      <c r="H1961" s="48"/>
      <c r="I1961" s="457" t="str">
        <f t="shared" si="60"/>
        <v/>
      </c>
      <c r="J1961" s="241" cm="1">
        <f t="array" ref="J1961">SUMPRODUCT(--(K1961:N1961&lt;&gt;"")) + IF(TRIM(O1961)="",0,LEN(O1961)-LEN(SUBSTITUTE(O1961,",",""))+1)</f>
        <v>0</v>
      </c>
      <c r="K1961" s="242" t="str">
        <f>IF(AND(G1961&lt;&gt;0,G1961&lt;&gt;""),IF(B1961="","",IF(ISNUMBER(MATCH(B1961,'Look Up Values'!$B$2:$B$500,0)),"","Dest. error")),"")</f>
        <v/>
      </c>
      <c r="L1961" s="242" t="str">
        <f>IF(AND(G1961&lt;&gt;0,G1961&lt;&gt;""),IF(C1961="","",IF(AND(ISNUMBER(--LEFT(C1961,FIND(" ",C1961&amp;" ")-1)),OR(LEN(LEFT(C1961,FIND(" ",C1961&amp;" ")-1))=6,LEN(LEFT(C1961,FIND(" ",C1961&amp;" ")-1))=7),OR(ISNUMBER(MATCH(LEFT(C1961,FIND(" ",C1961&amp;" ")-1),'Look Up Values'!$G$2:$G$1000,0)),ISNUMBER(MATCH(LEFT(C1961,FIND(" ",C1961&amp;" ")-1),'Look Up Values'!$AE$2:$AE$2000,0)))),"","EWC error")),"")</f>
        <v/>
      </c>
      <c r="M1961" s="242" t="str" cm="1">
        <f t="array" ref="M1961">IF(AND(G1961&lt;&gt;0,G1961&lt;&gt;""),IF(E1961="","",IF(ISNUMBER(MATCH(SUBSTITUTE(E1961," ",""),SUBSTITUTE('Look Up Values'!$I$2:$I$10," ",""),0)),"","State error")),"")</f>
        <v/>
      </c>
      <c r="N1961" s="242" t="str" cm="1">
        <f t="array" ref="N1961">IF(AND(G1961&lt;&gt;0,G1961&lt;&gt;""),IF(F1961="","",IF(ISNUMBER(MATCH(SUBSTITUTE(F1961," ",""),SUBSTITUTE('Look Up Values'!$W$2:$W$30," ",""),0)),"","D&amp;R error")),"")</f>
        <v/>
      </c>
      <c r="O1961" s="256" t="str">
        <f t="shared" si="61"/>
        <v/>
      </c>
    </row>
    <row r="1962" spans="1:15" ht="15.75">
      <c r="A1962" s="250">
        <v>1955</v>
      </c>
      <c r="B1962" s="208"/>
      <c r="C1962" s="49"/>
      <c r="D1962" s="50"/>
      <c r="E1962" s="50"/>
      <c r="F1962" s="50"/>
      <c r="G1962" s="209"/>
      <c r="H1962" s="48"/>
      <c r="I1962" s="457" t="str">
        <f t="shared" si="60"/>
        <v/>
      </c>
      <c r="J1962" s="241" cm="1">
        <f t="array" ref="J1962">SUMPRODUCT(--(K1962:N1962&lt;&gt;"")) + IF(TRIM(O1962)="",0,LEN(O1962)-LEN(SUBSTITUTE(O1962,",",""))+1)</f>
        <v>0</v>
      </c>
      <c r="K1962" s="242" t="str">
        <f>IF(AND(G1962&lt;&gt;0,G1962&lt;&gt;""),IF(B1962="","",IF(ISNUMBER(MATCH(B1962,'Look Up Values'!$B$2:$B$500,0)),"","Dest. error")),"")</f>
        <v/>
      </c>
      <c r="L1962" s="242" t="str">
        <f>IF(AND(G1962&lt;&gt;0,G1962&lt;&gt;""),IF(C1962="","",IF(AND(ISNUMBER(--LEFT(C1962,FIND(" ",C1962&amp;" ")-1)),OR(LEN(LEFT(C1962,FIND(" ",C1962&amp;" ")-1))=6,LEN(LEFT(C1962,FIND(" ",C1962&amp;" ")-1))=7),OR(ISNUMBER(MATCH(LEFT(C1962,FIND(" ",C1962&amp;" ")-1),'Look Up Values'!$G$2:$G$1000,0)),ISNUMBER(MATCH(LEFT(C1962,FIND(" ",C1962&amp;" ")-1),'Look Up Values'!$AE$2:$AE$2000,0)))),"","EWC error")),"")</f>
        <v/>
      </c>
      <c r="M1962" s="242" t="str" cm="1">
        <f t="array" ref="M1962">IF(AND(G1962&lt;&gt;0,G1962&lt;&gt;""),IF(E1962="","",IF(ISNUMBER(MATCH(SUBSTITUTE(E1962," ",""),SUBSTITUTE('Look Up Values'!$I$2:$I$10," ",""),0)),"","State error")),"")</f>
        <v/>
      </c>
      <c r="N1962" s="242" t="str" cm="1">
        <f t="array" ref="N1962">IF(AND(G1962&lt;&gt;0,G1962&lt;&gt;""),IF(F1962="","",IF(ISNUMBER(MATCH(SUBSTITUTE(F1962," ",""),SUBSTITUTE('Look Up Values'!$W$2:$W$30," ",""),0)),"","D&amp;R error")),"")</f>
        <v/>
      </c>
      <c r="O1962" s="256" t="str">
        <f t="shared" si="61"/>
        <v/>
      </c>
    </row>
    <row r="1963" spans="1:15" ht="15.75">
      <c r="A1963" s="250">
        <v>1956</v>
      </c>
      <c r="B1963" s="208"/>
      <c r="C1963" s="49"/>
      <c r="D1963" s="50"/>
      <c r="E1963" s="50"/>
      <c r="F1963" s="50"/>
      <c r="G1963" s="209"/>
      <c r="H1963" s="48"/>
      <c r="I1963" s="457" t="str">
        <f t="shared" si="60"/>
        <v/>
      </c>
      <c r="J1963" s="241" cm="1">
        <f t="array" ref="J1963">SUMPRODUCT(--(K1963:N1963&lt;&gt;"")) + IF(TRIM(O1963)="",0,LEN(O1963)-LEN(SUBSTITUTE(O1963,",",""))+1)</f>
        <v>0</v>
      </c>
      <c r="K1963" s="242" t="str">
        <f>IF(AND(G1963&lt;&gt;0,G1963&lt;&gt;""),IF(B1963="","",IF(ISNUMBER(MATCH(B1963,'Look Up Values'!$B$2:$B$500,0)),"","Dest. error")),"")</f>
        <v/>
      </c>
      <c r="L1963" s="242" t="str">
        <f>IF(AND(G1963&lt;&gt;0,G1963&lt;&gt;""),IF(C1963="","",IF(AND(ISNUMBER(--LEFT(C1963,FIND(" ",C1963&amp;" ")-1)),OR(LEN(LEFT(C1963,FIND(" ",C1963&amp;" ")-1))=6,LEN(LEFT(C1963,FIND(" ",C1963&amp;" ")-1))=7),OR(ISNUMBER(MATCH(LEFT(C1963,FIND(" ",C1963&amp;" ")-1),'Look Up Values'!$G$2:$G$1000,0)),ISNUMBER(MATCH(LEFT(C1963,FIND(" ",C1963&amp;" ")-1),'Look Up Values'!$AE$2:$AE$2000,0)))),"","EWC error")),"")</f>
        <v/>
      </c>
      <c r="M1963" s="242" t="str" cm="1">
        <f t="array" ref="M1963">IF(AND(G1963&lt;&gt;0,G1963&lt;&gt;""),IF(E1963="","",IF(ISNUMBER(MATCH(SUBSTITUTE(E1963," ",""),SUBSTITUTE('Look Up Values'!$I$2:$I$10," ",""),0)),"","State error")),"")</f>
        <v/>
      </c>
      <c r="N1963" s="242" t="str" cm="1">
        <f t="array" ref="N1963">IF(AND(G1963&lt;&gt;0,G1963&lt;&gt;""),IF(F1963="","",IF(ISNUMBER(MATCH(SUBSTITUTE(F1963," ",""),SUBSTITUTE('Look Up Values'!$W$2:$W$30," ",""),0)),"","D&amp;R error")),"")</f>
        <v/>
      </c>
      <c r="O1963" s="256" t="str">
        <f t="shared" si="61"/>
        <v/>
      </c>
    </row>
    <row r="1964" spans="1:15" ht="15.75">
      <c r="A1964" s="250">
        <v>1957</v>
      </c>
      <c r="B1964" s="208"/>
      <c r="C1964" s="49"/>
      <c r="D1964" s="50"/>
      <c r="E1964" s="50"/>
      <c r="F1964" s="50"/>
      <c r="G1964" s="209"/>
      <c r="H1964" s="48"/>
      <c r="I1964" s="457" t="str">
        <f t="shared" si="60"/>
        <v/>
      </c>
      <c r="J1964" s="241" cm="1">
        <f t="array" ref="J1964">SUMPRODUCT(--(K1964:N1964&lt;&gt;"")) + IF(TRIM(O1964)="",0,LEN(O1964)-LEN(SUBSTITUTE(O1964,",",""))+1)</f>
        <v>0</v>
      </c>
      <c r="K1964" s="242" t="str">
        <f>IF(AND(G1964&lt;&gt;0,G1964&lt;&gt;""),IF(B1964="","",IF(ISNUMBER(MATCH(B1964,'Look Up Values'!$B$2:$B$500,0)),"","Dest. error")),"")</f>
        <v/>
      </c>
      <c r="L1964" s="242" t="str">
        <f>IF(AND(G1964&lt;&gt;0,G1964&lt;&gt;""),IF(C1964="","",IF(AND(ISNUMBER(--LEFT(C1964,FIND(" ",C1964&amp;" ")-1)),OR(LEN(LEFT(C1964,FIND(" ",C1964&amp;" ")-1))=6,LEN(LEFT(C1964,FIND(" ",C1964&amp;" ")-1))=7),OR(ISNUMBER(MATCH(LEFT(C1964,FIND(" ",C1964&amp;" ")-1),'Look Up Values'!$G$2:$G$1000,0)),ISNUMBER(MATCH(LEFT(C1964,FIND(" ",C1964&amp;" ")-1),'Look Up Values'!$AE$2:$AE$2000,0)))),"","EWC error")),"")</f>
        <v/>
      </c>
      <c r="M1964" s="242" t="str" cm="1">
        <f t="array" ref="M1964">IF(AND(G1964&lt;&gt;0,G1964&lt;&gt;""),IF(E1964="","",IF(ISNUMBER(MATCH(SUBSTITUTE(E1964," ",""),SUBSTITUTE('Look Up Values'!$I$2:$I$10," ",""),0)),"","State error")),"")</f>
        <v/>
      </c>
      <c r="N1964" s="242" t="str" cm="1">
        <f t="array" ref="N1964">IF(AND(G1964&lt;&gt;0,G1964&lt;&gt;""),IF(F1964="","",IF(ISNUMBER(MATCH(SUBSTITUTE(F1964," ",""),SUBSTITUTE('Look Up Values'!$W$2:$W$30," ",""),0)),"","D&amp;R error")),"")</f>
        <v/>
      </c>
      <c r="O1964" s="256" t="str">
        <f t="shared" si="61"/>
        <v/>
      </c>
    </row>
    <row r="1965" spans="1:15" ht="15.75">
      <c r="A1965" s="250">
        <v>1958</v>
      </c>
      <c r="B1965" s="208"/>
      <c r="C1965" s="49"/>
      <c r="D1965" s="50"/>
      <c r="E1965" s="50"/>
      <c r="F1965" s="50"/>
      <c r="G1965" s="209"/>
      <c r="H1965" s="48"/>
      <c r="I1965" s="457" t="str">
        <f t="shared" si="60"/>
        <v/>
      </c>
      <c r="J1965" s="241" cm="1">
        <f t="array" ref="J1965">SUMPRODUCT(--(K1965:N1965&lt;&gt;"")) + IF(TRIM(O1965)="",0,LEN(O1965)-LEN(SUBSTITUTE(O1965,",",""))+1)</f>
        <v>0</v>
      </c>
      <c r="K1965" s="242" t="str">
        <f>IF(AND(G1965&lt;&gt;0,G1965&lt;&gt;""),IF(B1965="","",IF(ISNUMBER(MATCH(B1965,'Look Up Values'!$B$2:$B$500,0)),"","Dest. error")),"")</f>
        <v/>
      </c>
      <c r="L1965" s="242" t="str">
        <f>IF(AND(G1965&lt;&gt;0,G1965&lt;&gt;""),IF(C1965="","",IF(AND(ISNUMBER(--LEFT(C1965,FIND(" ",C1965&amp;" ")-1)),OR(LEN(LEFT(C1965,FIND(" ",C1965&amp;" ")-1))=6,LEN(LEFT(C1965,FIND(" ",C1965&amp;" ")-1))=7),OR(ISNUMBER(MATCH(LEFT(C1965,FIND(" ",C1965&amp;" ")-1),'Look Up Values'!$G$2:$G$1000,0)),ISNUMBER(MATCH(LEFT(C1965,FIND(" ",C1965&amp;" ")-1),'Look Up Values'!$AE$2:$AE$2000,0)))),"","EWC error")),"")</f>
        <v/>
      </c>
      <c r="M1965" s="242" t="str" cm="1">
        <f t="array" ref="M1965">IF(AND(G1965&lt;&gt;0,G1965&lt;&gt;""),IF(E1965="","",IF(ISNUMBER(MATCH(SUBSTITUTE(E1965," ",""),SUBSTITUTE('Look Up Values'!$I$2:$I$10," ",""),0)),"","State error")),"")</f>
        <v/>
      </c>
      <c r="N1965" s="242" t="str" cm="1">
        <f t="array" ref="N1965">IF(AND(G1965&lt;&gt;0,G1965&lt;&gt;""),IF(F1965="","",IF(ISNUMBER(MATCH(SUBSTITUTE(F1965," ",""),SUBSTITUTE('Look Up Values'!$W$2:$W$30," ",""),0)),"","D&amp;R error")),"")</f>
        <v/>
      </c>
      <c r="O1965" s="256" t="str">
        <f t="shared" si="61"/>
        <v/>
      </c>
    </row>
    <row r="1966" spans="1:15" ht="15.75">
      <c r="A1966" s="250">
        <v>1959</v>
      </c>
      <c r="B1966" s="208"/>
      <c r="C1966" s="49"/>
      <c r="D1966" s="50"/>
      <c r="E1966" s="50"/>
      <c r="F1966" s="50"/>
      <c r="G1966" s="209"/>
      <c r="H1966" s="48"/>
      <c r="I1966" s="457" t="str">
        <f t="shared" si="60"/>
        <v/>
      </c>
      <c r="J1966" s="241" cm="1">
        <f t="array" ref="J1966">SUMPRODUCT(--(K1966:N1966&lt;&gt;"")) + IF(TRIM(O1966)="",0,LEN(O1966)-LEN(SUBSTITUTE(O1966,",",""))+1)</f>
        <v>0</v>
      </c>
      <c r="K1966" s="242" t="str">
        <f>IF(AND(G1966&lt;&gt;0,G1966&lt;&gt;""),IF(B1966="","",IF(ISNUMBER(MATCH(B1966,'Look Up Values'!$B$2:$B$500,0)),"","Dest. error")),"")</f>
        <v/>
      </c>
      <c r="L1966" s="242" t="str">
        <f>IF(AND(G1966&lt;&gt;0,G1966&lt;&gt;""),IF(C1966="","",IF(AND(ISNUMBER(--LEFT(C1966,FIND(" ",C1966&amp;" ")-1)),OR(LEN(LEFT(C1966,FIND(" ",C1966&amp;" ")-1))=6,LEN(LEFT(C1966,FIND(" ",C1966&amp;" ")-1))=7),OR(ISNUMBER(MATCH(LEFT(C1966,FIND(" ",C1966&amp;" ")-1),'Look Up Values'!$G$2:$G$1000,0)),ISNUMBER(MATCH(LEFT(C1966,FIND(" ",C1966&amp;" ")-1),'Look Up Values'!$AE$2:$AE$2000,0)))),"","EWC error")),"")</f>
        <v/>
      </c>
      <c r="M1966" s="242" t="str" cm="1">
        <f t="array" ref="M1966">IF(AND(G1966&lt;&gt;0,G1966&lt;&gt;""),IF(E1966="","",IF(ISNUMBER(MATCH(SUBSTITUTE(E1966," ",""),SUBSTITUTE('Look Up Values'!$I$2:$I$10," ",""),0)),"","State error")),"")</f>
        <v/>
      </c>
      <c r="N1966" s="242" t="str" cm="1">
        <f t="array" ref="N1966">IF(AND(G1966&lt;&gt;0,G1966&lt;&gt;""),IF(F1966="","",IF(ISNUMBER(MATCH(SUBSTITUTE(F1966," ",""),SUBSTITUTE('Look Up Values'!$W$2:$W$30," ",""),0)),"","D&amp;R error")),"")</f>
        <v/>
      </c>
      <c r="O1966" s="256" t="str">
        <f t="shared" si="61"/>
        <v/>
      </c>
    </row>
    <row r="1967" spans="1:15" ht="15.75">
      <c r="A1967" s="250">
        <v>1960</v>
      </c>
      <c r="B1967" s="208"/>
      <c r="C1967" s="49"/>
      <c r="D1967" s="50"/>
      <c r="E1967" s="50"/>
      <c r="F1967" s="50"/>
      <c r="G1967" s="209"/>
      <c r="H1967" s="48"/>
      <c r="I1967" s="457" t="str">
        <f t="shared" si="60"/>
        <v/>
      </c>
      <c r="J1967" s="241" cm="1">
        <f t="array" ref="J1967">SUMPRODUCT(--(K1967:N1967&lt;&gt;"")) + IF(TRIM(O1967)="",0,LEN(O1967)-LEN(SUBSTITUTE(O1967,",",""))+1)</f>
        <v>0</v>
      </c>
      <c r="K1967" s="242" t="str">
        <f>IF(AND(G1967&lt;&gt;0,G1967&lt;&gt;""),IF(B1967="","",IF(ISNUMBER(MATCH(B1967,'Look Up Values'!$B$2:$B$500,0)),"","Dest. error")),"")</f>
        <v/>
      </c>
      <c r="L1967" s="242" t="str">
        <f>IF(AND(G1967&lt;&gt;0,G1967&lt;&gt;""),IF(C1967="","",IF(AND(ISNUMBER(--LEFT(C1967,FIND(" ",C1967&amp;" ")-1)),OR(LEN(LEFT(C1967,FIND(" ",C1967&amp;" ")-1))=6,LEN(LEFT(C1967,FIND(" ",C1967&amp;" ")-1))=7),OR(ISNUMBER(MATCH(LEFT(C1967,FIND(" ",C1967&amp;" ")-1),'Look Up Values'!$G$2:$G$1000,0)),ISNUMBER(MATCH(LEFT(C1967,FIND(" ",C1967&amp;" ")-1),'Look Up Values'!$AE$2:$AE$2000,0)))),"","EWC error")),"")</f>
        <v/>
      </c>
      <c r="M1967" s="242" t="str" cm="1">
        <f t="array" ref="M1967">IF(AND(G1967&lt;&gt;0,G1967&lt;&gt;""),IF(E1967="","",IF(ISNUMBER(MATCH(SUBSTITUTE(E1967," ",""),SUBSTITUTE('Look Up Values'!$I$2:$I$10," ",""),0)),"","State error")),"")</f>
        <v/>
      </c>
      <c r="N1967" s="242" t="str" cm="1">
        <f t="array" ref="N1967">IF(AND(G1967&lt;&gt;0,G1967&lt;&gt;""),IF(F1967="","",IF(ISNUMBER(MATCH(SUBSTITUTE(F1967," ",""),SUBSTITUTE('Look Up Values'!$W$2:$W$30," ",""),0)),"","D&amp;R error")),"")</f>
        <v/>
      </c>
      <c r="O1967" s="256" t="str">
        <f t="shared" si="61"/>
        <v/>
      </c>
    </row>
    <row r="1968" spans="1:15" ht="15.75">
      <c r="A1968" s="250">
        <v>1961</v>
      </c>
      <c r="B1968" s="208"/>
      <c r="C1968" s="49"/>
      <c r="D1968" s="50"/>
      <c r="E1968" s="50"/>
      <c r="F1968" s="50"/>
      <c r="G1968" s="209"/>
      <c r="H1968" s="48"/>
      <c r="I1968" s="457" t="str">
        <f t="shared" si="60"/>
        <v/>
      </c>
      <c r="J1968" s="241" cm="1">
        <f t="array" ref="J1968">SUMPRODUCT(--(K1968:N1968&lt;&gt;"")) + IF(TRIM(O1968)="",0,LEN(O1968)-LEN(SUBSTITUTE(O1968,",",""))+1)</f>
        <v>0</v>
      </c>
      <c r="K1968" s="242" t="str">
        <f>IF(AND(G1968&lt;&gt;0,G1968&lt;&gt;""),IF(B1968="","",IF(ISNUMBER(MATCH(B1968,'Look Up Values'!$B$2:$B$500,0)),"","Dest. error")),"")</f>
        <v/>
      </c>
      <c r="L1968" s="242" t="str">
        <f>IF(AND(G1968&lt;&gt;0,G1968&lt;&gt;""),IF(C1968="","",IF(AND(ISNUMBER(--LEFT(C1968,FIND(" ",C1968&amp;" ")-1)),OR(LEN(LEFT(C1968,FIND(" ",C1968&amp;" ")-1))=6,LEN(LEFT(C1968,FIND(" ",C1968&amp;" ")-1))=7),OR(ISNUMBER(MATCH(LEFT(C1968,FIND(" ",C1968&amp;" ")-1),'Look Up Values'!$G$2:$G$1000,0)),ISNUMBER(MATCH(LEFT(C1968,FIND(" ",C1968&amp;" ")-1),'Look Up Values'!$AE$2:$AE$2000,0)))),"","EWC error")),"")</f>
        <v/>
      </c>
      <c r="M1968" s="242" t="str" cm="1">
        <f t="array" ref="M1968">IF(AND(G1968&lt;&gt;0,G1968&lt;&gt;""),IF(E1968="","",IF(ISNUMBER(MATCH(SUBSTITUTE(E1968," ",""),SUBSTITUTE('Look Up Values'!$I$2:$I$10," ",""),0)),"","State error")),"")</f>
        <v/>
      </c>
      <c r="N1968" s="242" t="str" cm="1">
        <f t="array" ref="N1968">IF(AND(G1968&lt;&gt;0,G1968&lt;&gt;""),IF(F1968="","",IF(ISNUMBER(MATCH(SUBSTITUTE(F1968," ",""),SUBSTITUTE('Look Up Values'!$W$2:$W$30," ",""),0)),"","D&amp;R error")),"")</f>
        <v/>
      </c>
      <c r="O1968" s="256" t="str">
        <f t="shared" si="61"/>
        <v/>
      </c>
    </row>
    <row r="1969" spans="1:15" ht="15.75">
      <c r="A1969" s="250">
        <v>1962</v>
      </c>
      <c r="B1969" s="208"/>
      <c r="C1969" s="49"/>
      <c r="D1969" s="50"/>
      <c r="E1969" s="50"/>
      <c r="F1969" s="50"/>
      <c r="G1969" s="209"/>
      <c r="H1969" s="48"/>
      <c r="I1969" s="457" t="str">
        <f t="shared" si="60"/>
        <v/>
      </c>
      <c r="J1969" s="241" cm="1">
        <f t="array" ref="J1969">SUMPRODUCT(--(K1969:N1969&lt;&gt;"")) + IF(TRIM(O1969)="",0,LEN(O1969)-LEN(SUBSTITUTE(O1969,",",""))+1)</f>
        <v>0</v>
      </c>
      <c r="K1969" s="242" t="str">
        <f>IF(AND(G1969&lt;&gt;0,G1969&lt;&gt;""),IF(B1969="","",IF(ISNUMBER(MATCH(B1969,'Look Up Values'!$B$2:$B$500,0)),"","Dest. error")),"")</f>
        <v/>
      </c>
      <c r="L1969" s="242" t="str">
        <f>IF(AND(G1969&lt;&gt;0,G1969&lt;&gt;""),IF(C1969="","",IF(AND(ISNUMBER(--LEFT(C1969,FIND(" ",C1969&amp;" ")-1)),OR(LEN(LEFT(C1969,FIND(" ",C1969&amp;" ")-1))=6,LEN(LEFT(C1969,FIND(" ",C1969&amp;" ")-1))=7),OR(ISNUMBER(MATCH(LEFT(C1969,FIND(" ",C1969&amp;" ")-1),'Look Up Values'!$G$2:$G$1000,0)),ISNUMBER(MATCH(LEFT(C1969,FIND(" ",C1969&amp;" ")-1),'Look Up Values'!$AE$2:$AE$2000,0)))),"","EWC error")),"")</f>
        <v/>
      </c>
      <c r="M1969" s="242" t="str" cm="1">
        <f t="array" ref="M1969">IF(AND(G1969&lt;&gt;0,G1969&lt;&gt;""),IF(E1969="","",IF(ISNUMBER(MATCH(SUBSTITUTE(E1969," ",""),SUBSTITUTE('Look Up Values'!$I$2:$I$10," ",""),0)),"","State error")),"")</f>
        <v/>
      </c>
      <c r="N1969" s="242" t="str" cm="1">
        <f t="array" ref="N1969">IF(AND(G1969&lt;&gt;0,G1969&lt;&gt;""),IF(F1969="","",IF(ISNUMBER(MATCH(SUBSTITUTE(F1969," ",""),SUBSTITUTE('Look Up Values'!$W$2:$W$30," ",""),0)),"","D&amp;R error")),"")</f>
        <v/>
      </c>
      <c r="O1969" s="256" t="str">
        <f t="shared" si="61"/>
        <v/>
      </c>
    </row>
    <row r="1970" spans="1:15" ht="15.75">
      <c r="A1970" s="250">
        <v>1963</v>
      </c>
      <c r="B1970" s="208"/>
      <c r="C1970" s="49"/>
      <c r="D1970" s="50"/>
      <c r="E1970" s="50"/>
      <c r="F1970" s="50"/>
      <c r="G1970" s="209"/>
      <c r="H1970" s="48"/>
      <c r="I1970" s="457" t="str">
        <f t="shared" si="60"/>
        <v/>
      </c>
      <c r="J1970" s="241" cm="1">
        <f t="array" ref="J1970">SUMPRODUCT(--(K1970:N1970&lt;&gt;"")) + IF(TRIM(O1970)="",0,LEN(O1970)-LEN(SUBSTITUTE(O1970,",",""))+1)</f>
        <v>0</v>
      </c>
      <c r="K1970" s="242" t="str">
        <f>IF(AND(G1970&lt;&gt;0,G1970&lt;&gt;""),IF(B1970="","",IF(ISNUMBER(MATCH(B1970,'Look Up Values'!$B$2:$B$500,0)),"","Dest. error")),"")</f>
        <v/>
      </c>
      <c r="L1970" s="242" t="str">
        <f>IF(AND(G1970&lt;&gt;0,G1970&lt;&gt;""),IF(C1970="","",IF(AND(ISNUMBER(--LEFT(C1970,FIND(" ",C1970&amp;" ")-1)),OR(LEN(LEFT(C1970,FIND(" ",C1970&amp;" ")-1))=6,LEN(LEFT(C1970,FIND(" ",C1970&amp;" ")-1))=7),OR(ISNUMBER(MATCH(LEFT(C1970,FIND(" ",C1970&amp;" ")-1),'Look Up Values'!$G$2:$G$1000,0)),ISNUMBER(MATCH(LEFT(C1970,FIND(" ",C1970&amp;" ")-1),'Look Up Values'!$AE$2:$AE$2000,0)))),"","EWC error")),"")</f>
        <v/>
      </c>
      <c r="M1970" s="242" t="str" cm="1">
        <f t="array" ref="M1970">IF(AND(G1970&lt;&gt;0,G1970&lt;&gt;""),IF(E1970="","",IF(ISNUMBER(MATCH(SUBSTITUTE(E1970," ",""),SUBSTITUTE('Look Up Values'!$I$2:$I$10," ",""),0)),"","State error")),"")</f>
        <v/>
      </c>
      <c r="N1970" s="242" t="str" cm="1">
        <f t="array" ref="N1970">IF(AND(G1970&lt;&gt;0,G1970&lt;&gt;""),IF(F1970="","",IF(ISNUMBER(MATCH(SUBSTITUTE(F1970," ",""),SUBSTITUTE('Look Up Values'!$W$2:$W$30," ",""),0)),"","D&amp;R error")),"")</f>
        <v/>
      </c>
      <c r="O1970" s="256" t="str">
        <f t="shared" si="61"/>
        <v/>
      </c>
    </row>
    <row r="1971" spans="1:15" ht="15.75">
      <c r="A1971" s="250">
        <v>1964</v>
      </c>
      <c r="B1971" s="208"/>
      <c r="C1971" s="49"/>
      <c r="D1971" s="50"/>
      <c r="E1971" s="50"/>
      <c r="F1971" s="50"/>
      <c r="G1971" s="209"/>
      <c r="H1971" s="48"/>
      <c r="I1971" s="457" t="str">
        <f t="shared" si="60"/>
        <v/>
      </c>
      <c r="J1971" s="241" cm="1">
        <f t="array" ref="J1971">SUMPRODUCT(--(K1971:N1971&lt;&gt;"")) + IF(TRIM(O1971)="",0,LEN(O1971)-LEN(SUBSTITUTE(O1971,",",""))+1)</f>
        <v>0</v>
      </c>
      <c r="K1971" s="242" t="str">
        <f>IF(AND(G1971&lt;&gt;0,G1971&lt;&gt;""),IF(B1971="","",IF(ISNUMBER(MATCH(B1971,'Look Up Values'!$B$2:$B$500,0)),"","Dest. error")),"")</f>
        <v/>
      </c>
      <c r="L1971" s="242" t="str">
        <f>IF(AND(G1971&lt;&gt;0,G1971&lt;&gt;""),IF(C1971="","",IF(AND(ISNUMBER(--LEFT(C1971,FIND(" ",C1971&amp;" ")-1)),OR(LEN(LEFT(C1971,FIND(" ",C1971&amp;" ")-1))=6,LEN(LEFT(C1971,FIND(" ",C1971&amp;" ")-1))=7),OR(ISNUMBER(MATCH(LEFT(C1971,FIND(" ",C1971&amp;" ")-1),'Look Up Values'!$G$2:$G$1000,0)),ISNUMBER(MATCH(LEFT(C1971,FIND(" ",C1971&amp;" ")-1),'Look Up Values'!$AE$2:$AE$2000,0)))),"","EWC error")),"")</f>
        <v/>
      </c>
      <c r="M1971" s="242" t="str" cm="1">
        <f t="array" ref="M1971">IF(AND(G1971&lt;&gt;0,G1971&lt;&gt;""),IF(E1971="","",IF(ISNUMBER(MATCH(SUBSTITUTE(E1971," ",""),SUBSTITUTE('Look Up Values'!$I$2:$I$10," ",""),0)),"","State error")),"")</f>
        <v/>
      </c>
      <c r="N1971" s="242" t="str" cm="1">
        <f t="array" ref="N1971">IF(AND(G1971&lt;&gt;0,G1971&lt;&gt;""),IF(F1971="","",IF(ISNUMBER(MATCH(SUBSTITUTE(F1971," ",""),SUBSTITUTE('Look Up Values'!$W$2:$W$30," ",""),0)),"","D&amp;R error")),"")</f>
        <v/>
      </c>
      <c r="O1971" s="256" t="str">
        <f t="shared" si="61"/>
        <v/>
      </c>
    </row>
    <row r="1972" spans="1:15" ht="15.75">
      <c r="A1972" s="250">
        <v>1965</v>
      </c>
      <c r="B1972" s="208"/>
      <c r="C1972" s="49"/>
      <c r="D1972" s="50"/>
      <c r="E1972" s="50"/>
      <c r="F1972" s="50"/>
      <c r="G1972" s="209"/>
      <c r="H1972" s="48"/>
      <c r="I1972" s="457" t="str">
        <f t="shared" si="60"/>
        <v/>
      </c>
      <c r="J1972" s="241" cm="1">
        <f t="array" ref="J1972">SUMPRODUCT(--(K1972:N1972&lt;&gt;"")) + IF(TRIM(O1972)="",0,LEN(O1972)-LEN(SUBSTITUTE(O1972,",",""))+1)</f>
        <v>0</v>
      </c>
      <c r="K1972" s="242" t="str">
        <f>IF(AND(G1972&lt;&gt;0,G1972&lt;&gt;""),IF(B1972="","",IF(ISNUMBER(MATCH(B1972,'Look Up Values'!$B$2:$B$500,0)),"","Dest. error")),"")</f>
        <v/>
      </c>
      <c r="L1972" s="242" t="str">
        <f>IF(AND(G1972&lt;&gt;0,G1972&lt;&gt;""),IF(C1972="","",IF(AND(ISNUMBER(--LEFT(C1972,FIND(" ",C1972&amp;" ")-1)),OR(LEN(LEFT(C1972,FIND(" ",C1972&amp;" ")-1))=6,LEN(LEFT(C1972,FIND(" ",C1972&amp;" ")-1))=7),OR(ISNUMBER(MATCH(LEFT(C1972,FIND(" ",C1972&amp;" ")-1),'Look Up Values'!$G$2:$G$1000,0)),ISNUMBER(MATCH(LEFT(C1972,FIND(" ",C1972&amp;" ")-1),'Look Up Values'!$AE$2:$AE$2000,0)))),"","EWC error")),"")</f>
        <v/>
      </c>
      <c r="M1972" s="242" t="str" cm="1">
        <f t="array" ref="M1972">IF(AND(G1972&lt;&gt;0,G1972&lt;&gt;""),IF(E1972="","",IF(ISNUMBER(MATCH(SUBSTITUTE(E1972," ",""),SUBSTITUTE('Look Up Values'!$I$2:$I$10," ",""),0)),"","State error")),"")</f>
        <v/>
      </c>
      <c r="N1972" s="242" t="str" cm="1">
        <f t="array" ref="N1972">IF(AND(G1972&lt;&gt;0,G1972&lt;&gt;""),IF(F1972="","",IF(ISNUMBER(MATCH(SUBSTITUTE(F1972," ",""),SUBSTITUTE('Look Up Values'!$W$2:$W$30," ",""),0)),"","D&amp;R error")),"")</f>
        <v/>
      </c>
      <c r="O1972" s="256" t="str">
        <f t="shared" si="61"/>
        <v/>
      </c>
    </row>
    <row r="1973" spans="1:15" ht="15.75">
      <c r="A1973" s="250">
        <v>1966</v>
      </c>
      <c r="B1973" s="208"/>
      <c r="C1973" s="49"/>
      <c r="D1973" s="50"/>
      <c r="E1973" s="50"/>
      <c r="F1973" s="50"/>
      <c r="G1973" s="209"/>
      <c r="H1973" s="48"/>
      <c r="I1973" s="457" t="str">
        <f t="shared" si="60"/>
        <v/>
      </c>
      <c r="J1973" s="241" cm="1">
        <f t="array" ref="J1973">SUMPRODUCT(--(K1973:N1973&lt;&gt;"")) + IF(TRIM(O1973)="",0,LEN(O1973)-LEN(SUBSTITUTE(O1973,",",""))+1)</f>
        <v>0</v>
      </c>
      <c r="K1973" s="242" t="str">
        <f>IF(AND(G1973&lt;&gt;0,G1973&lt;&gt;""),IF(B1973="","",IF(ISNUMBER(MATCH(B1973,'Look Up Values'!$B$2:$B$500,0)),"","Dest. error")),"")</f>
        <v/>
      </c>
      <c r="L1973" s="242" t="str">
        <f>IF(AND(G1973&lt;&gt;0,G1973&lt;&gt;""),IF(C1973="","",IF(AND(ISNUMBER(--LEFT(C1973,FIND(" ",C1973&amp;" ")-1)),OR(LEN(LEFT(C1973,FIND(" ",C1973&amp;" ")-1))=6,LEN(LEFT(C1973,FIND(" ",C1973&amp;" ")-1))=7),OR(ISNUMBER(MATCH(LEFT(C1973,FIND(" ",C1973&amp;" ")-1),'Look Up Values'!$G$2:$G$1000,0)),ISNUMBER(MATCH(LEFT(C1973,FIND(" ",C1973&amp;" ")-1),'Look Up Values'!$AE$2:$AE$2000,0)))),"","EWC error")),"")</f>
        <v/>
      </c>
      <c r="M1973" s="242" t="str" cm="1">
        <f t="array" ref="M1973">IF(AND(G1973&lt;&gt;0,G1973&lt;&gt;""),IF(E1973="","",IF(ISNUMBER(MATCH(SUBSTITUTE(E1973," ",""),SUBSTITUTE('Look Up Values'!$I$2:$I$10," ",""),0)),"","State error")),"")</f>
        <v/>
      </c>
      <c r="N1973" s="242" t="str" cm="1">
        <f t="array" ref="N1973">IF(AND(G1973&lt;&gt;0,G1973&lt;&gt;""),IF(F1973="","",IF(ISNUMBER(MATCH(SUBSTITUTE(F1973," ",""),SUBSTITUTE('Look Up Values'!$W$2:$W$30," ",""),0)),"","D&amp;R error")),"")</f>
        <v/>
      </c>
      <c r="O1973" s="256" t="str">
        <f t="shared" si="61"/>
        <v/>
      </c>
    </row>
    <row r="1974" spans="1:15" ht="15.75">
      <c r="A1974" s="250">
        <v>1967</v>
      </c>
      <c r="B1974" s="208"/>
      <c r="C1974" s="49"/>
      <c r="D1974" s="50"/>
      <c r="E1974" s="50"/>
      <c r="F1974" s="50"/>
      <c r="G1974" s="209"/>
      <c r="H1974" s="48"/>
      <c r="I1974" s="457" t="str">
        <f t="shared" si="60"/>
        <v/>
      </c>
      <c r="J1974" s="241" cm="1">
        <f t="array" ref="J1974">SUMPRODUCT(--(K1974:N1974&lt;&gt;"")) + IF(TRIM(O1974)="",0,LEN(O1974)-LEN(SUBSTITUTE(O1974,",",""))+1)</f>
        <v>0</v>
      </c>
      <c r="K1974" s="242" t="str">
        <f>IF(AND(G1974&lt;&gt;0,G1974&lt;&gt;""),IF(B1974="","",IF(ISNUMBER(MATCH(B1974,'Look Up Values'!$B$2:$B$500,0)),"","Dest. error")),"")</f>
        <v/>
      </c>
      <c r="L1974" s="242" t="str">
        <f>IF(AND(G1974&lt;&gt;0,G1974&lt;&gt;""),IF(C1974="","",IF(AND(ISNUMBER(--LEFT(C1974,FIND(" ",C1974&amp;" ")-1)),OR(LEN(LEFT(C1974,FIND(" ",C1974&amp;" ")-1))=6,LEN(LEFT(C1974,FIND(" ",C1974&amp;" ")-1))=7),OR(ISNUMBER(MATCH(LEFT(C1974,FIND(" ",C1974&amp;" ")-1),'Look Up Values'!$G$2:$G$1000,0)),ISNUMBER(MATCH(LEFT(C1974,FIND(" ",C1974&amp;" ")-1),'Look Up Values'!$AE$2:$AE$2000,0)))),"","EWC error")),"")</f>
        <v/>
      </c>
      <c r="M1974" s="242" t="str" cm="1">
        <f t="array" ref="M1974">IF(AND(G1974&lt;&gt;0,G1974&lt;&gt;""),IF(E1974="","",IF(ISNUMBER(MATCH(SUBSTITUTE(E1974," ",""),SUBSTITUTE('Look Up Values'!$I$2:$I$10," ",""),0)),"","State error")),"")</f>
        <v/>
      </c>
      <c r="N1974" s="242" t="str" cm="1">
        <f t="array" ref="N1974">IF(AND(G1974&lt;&gt;0,G1974&lt;&gt;""),IF(F1974="","",IF(ISNUMBER(MATCH(SUBSTITUTE(F1974," ",""),SUBSTITUTE('Look Up Values'!$W$2:$W$30," ",""),0)),"","D&amp;R error")),"")</f>
        <v/>
      </c>
      <c r="O1974" s="256" t="str">
        <f t="shared" si="61"/>
        <v/>
      </c>
    </row>
    <row r="1975" spans="1:15" ht="15.75">
      <c r="A1975" s="250">
        <v>1968</v>
      </c>
      <c r="B1975" s="208"/>
      <c r="C1975" s="49"/>
      <c r="D1975" s="50"/>
      <c r="E1975" s="50"/>
      <c r="F1975" s="50"/>
      <c r="G1975" s="209"/>
      <c r="H1975" s="48"/>
      <c r="I1975" s="457" t="str">
        <f t="shared" si="60"/>
        <v/>
      </c>
      <c r="J1975" s="241" cm="1">
        <f t="array" ref="J1975">SUMPRODUCT(--(K1975:N1975&lt;&gt;"")) + IF(TRIM(O1975)="",0,LEN(O1975)-LEN(SUBSTITUTE(O1975,",",""))+1)</f>
        <v>0</v>
      </c>
      <c r="K1975" s="242" t="str">
        <f>IF(AND(G1975&lt;&gt;0,G1975&lt;&gt;""),IF(B1975="","",IF(ISNUMBER(MATCH(B1975,'Look Up Values'!$B$2:$B$500,0)),"","Dest. error")),"")</f>
        <v/>
      </c>
      <c r="L1975" s="242" t="str">
        <f>IF(AND(G1975&lt;&gt;0,G1975&lt;&gt;""),IF(C1975="","",IF(AND(ISNUMBER(--LEFT(C1975,FIND(" ",C1975&amp;" ")-1)),OR(LEN(LEFT(C1975,FIND(" ",C1975&amp;" ")-1))=6,LEN(LEFT(C1975,FIND(" ",C1975&amp;" ")-1))=7),OR(ISNUMBER(MATCH(LEFT(C1975,FIND(" ",C1975&amp;" ")-1),'Look Up Values'!$G$2:$G$1000,0)),ISNUMBER(MATCH(LEFT(C1975,FIND(" ",C1975&amp;" ")-1),'Look Up Values'!$AE$2:$AE$2000,0)))),"","EWC error")),"")</f>
        <v/>
      </c>
      <c r="M1975" s="242" t="str" cm="1">
        <f t="array" ref="M1975">IF(AND(G1975&lt;&gt;0,G1975&lt;&gt;""),IF(E1975="","",IF(ISNUMBER(MATCH(SUBSTITUTE(E1975," ",""),SUBSTITUTE('Look Up Values'!$I$2:$I$10," ",""),0)),"","State error")),"")</f>
        <v/>
      </c>
      <c r="N1975" s="242" t="str" cm="1">
        <f t="array" ref="N1975">IF(AND(G1975&lt;&gt;0,G1975&lt;&gt;""),IF(F1975="","",IF(ISNUMBER(MATCH(SUBSTITUTE(F1975," ",""),SUBSTITUTE('Look Up Values'!$W$2:$W$30," ",""),0)),"","D&amp;R error")),"")</f>
        <v/>
      </c>
      <c r="O1975" s="256" t="str">
        <f t="shared" si="61"/>
        <v/>
      </c>
    </row>
    <row r="1976" spans="1:15" ht="15.75">
      <c r="A1976" s="250">
        <v>1969</v>
      </c>
      <c r="B1976" s="208"/>
      <c r="C1976" s="49"/>
      <c r="D1976" s="50"/>
      <c r="E1976" s="50"/>
      <c r="F1976" s="50"/>
      <c r="G1976" s="209"/>
      <c r="H1976" s="48"/>
      <c r="I1976" s="457" t="str">
        <f t="shared" si="60"/>
        <v/>
      </c>
      <c r="J1976" s="241" cm="1">
        <f t="array" ref="J1976">SUMPRODUCT(--(K1976:N1976&lt;&gt;"")) + IF(TRIM(O1976)="",0,LEN(O1976)-LEN(SUBSTITUTE(O1976,",",""))+1)</f>
        <v>0</v>
      </c>
      <c r="K1976" s="242" t="str">
        <f>IF(AND(G1976&lt;&gt;0,G1976&lt;&gt;""),IF(B1976="","",IF(ISNUMBER(MATCH(B1976,'Look Up Values'!$B$2:$B$500,0)),"","Dest. error")),"")</f>
        <v/>
      </c>
      <c r="L1976" s="242" t="str">
        <f>IF(AND(G1976&lt;&gt;0,G1976&lt;&gt;""),IF(C1976="","",IF(AND(ISNUMBER(--LEFT(C1976,FIND(" ",C1976&amp;" ")-1)),OR(LEN(LEFT(C1976,FIND(" ",C1976&amp;" ")-1))=6,LEN(LEFT(C1976,FIND(" ",C1976&amp;" ")-1))=7),OR(ISNUMBER(MATCH(LEFT(C1976,FIND(" ",C1976&amp;" ")-1),'Look Up Values'!$G$2:$G$1000,0)),ISNUMBER(MATCH(LEFT(C1976,FIND(" ",C1976&amp;" ")-1),'Look Up Values'!$AE$2:$AE$2000,0)))),"","EWC error")),"")</f>
        <v/>
      </c>
      <c r="M1976" s="242" t="str" cm="1">
        <f t="array" ref="M1976">IF(AND(G1976&lt;&gt;0,G1976&lt;&gt;""),IF(E1976="","",IF(ISNUMBER(MATCH(SUBSTITUTE(E1976," ",""),SUBSTITUTE('Look Up Values'!$I$2:$I$10," ",""),0)),"","State error")),"")</f>
        <v/>
      </c>
      <c r="N1976" s="242" t="str" cm="1">
        <f t="array" ref="N1976">IF(AND(G1976&lt;&gt;0,G1976&lt;&gt;""),IF(F1976="","",IF(ISNUMBER(MATCH(SUBSTITUTE(F1976," ",""),SUBSTITUTE('Look Up Values'!$W$2:$W$30," ",""),0)),"","D&amp;R error")),"")</f>
        <v/>
      </c>
      <c r="O1976" s="256" t="str">
        <f t="shared" si="61"/>
        <v/>
      </c>
    </row>
    <row r="1977" spans="1:15" ht="15.75">
      <c r="A1977" s="250">
        <v>1970</v>
      </c>
      <c r="B1977" s="208"/>
      <c r="C1977" s="49"/>
      <c r="D1977" s="50"/>
      <c r="E1977" s="50"/>
      <c r="F1977" s="50"/>
      <c r="G1977" s="209"/>
      <c r="H1977" s="48"/>
      <c r="I1977" s="457" t="str">
        <f t="shared" si="60"/>
        <v/>
      </c>
      <c r="J1977" s="241" cm="1">
        <f t="array" ref="J1977">SUMPRODUCT(--(K1977:N1977&lt;&gt;"")) + IF(TRIM(O1977)="",0,LEN(O1977)-LEN(SUBSTITUTE(O1977,",",""))+1)</f>
        <v>0</v>
      </c>
      <c r="K1977" s="242" t="str">
        <f>IF(AND(G1977&lt;&gt;0,G1977&lt;&gt;""),IF(B1977="","",IF(ISNUMBER(MATCH(B1977,'Look Up Values'!$B$2:$B$500,0)),"","Dest. error")),"")</f>
        <v/>
      </c>
      <c r="L1977" s="242" t="str">
        <f>IF(AND(G1977&lt;&gt;0,G1977&lt;&gt;""),IF(C1977="","",IF(AND(ISNUMBER(--LEFT(C1977,FIND(" ",C1977&amp;" ")-1)),OR(LEN(LEFT(C1977,FIND(" ",C1977&amp;" ")-1))=6,LEN(LEFT(C1977,FIND(" ",C1977&amp;" ")-1))=7),OR(ISNUMBER(MATCH(LEFT(C1977,FIND(" ",C1977&amp;" ")-1),'Look Up Values'!$G$2:$G$1000,0)),ISNUMBER(MATCH(LEFT(C1977,FIND(" ",C1977&amp;" ")-1),'Look Up Values'!$AE$2:$AE$2000,0)))),"","EWC error")),"")</f>
        <v/>
      </c>
      <c r="M1977" s="242" t="str" cm="1">
        <f t="array" ref="M1977">IF(AND(G1977&lt;&gt;0,G1977&lt;&gt;""),IF(E1977="","",IF(ISNUMBER(MATCH(SUBSTITUTE(E1977," ",""),SUBSTITUTE('Look Up Values'!$I$2:$I$10," ",""),0)),"","State error")),"")</f>
        <v/>
      </c>
      <c r="N1977" s="242" t="str" cm="1">
        <f t="array" ref="N1977">IF(AND(G1977&lt;&gt;0,G1977&lt;&gt;""),IF(F1977="","",IF(ISNUMBER(MATCH(SUBSTITUTE(F1977," ",""),SUBSTITUTE('Look Up Values'!$W$2:$W$30," ",""),0)),"","D&amp;R error")),"")</f>
        <v/>
      </c>
      <c r="O1977" s="256" t="str">
        <f t="shared" si="61"/>
        <v/>
      </c>
    </row>
    <row r="1978" spans="1:15" ht="15.75">
      <c r="A1978" s="250">
        <v>1971</v>
      </c>
      <c r="B1978" s="208"/>
      <c r="C1978" s="49"/>
      <c r="D1978" s="50"/>
      <c r="E1978" s="50"/>
      <c r="F1978" s="50"/>
      <c r="G1978" s="209"/>
      <c r="H1978" s="48"/>
      <c r="I1978" s="457" t="str">
        <f t="shared" si="60"/>
        <v/>
      </c>
      <c r="J1978" s="241" cm="1">
        <f t="array" ref="J1978">SUMPRODUCT(--(K1978:N1978&lt;&gt;"")) + IF(TRIM(O1978)="",0,LEN(O1978)-LEN(SUBSTITUTE(O1978,",",""))+1)</f>
        <v>0</v>
      </c>
      <c r="K1978" s="242" t="str">
        <f>IF(AND(G1978&lt;&gt;0,G1978&lt;&gt;""),IF(B1978="","",IF(ISNUMBER(MATCH(B1978,'Look Up Values'!$B$2:$B$500,0)),"","Dest. error")),"")</f>
        <v/>
      </c>
      <c r="L1978" s="242" t="str">
        <f>IF(AND(G1978&lt;&gt;0,G1978&lt;&gt;""),IF(C1978="","",IF(AND(ISNUMBER(--LEFT(C1978,FIND(" ",C1978&amp;" ")-1)),OR(LEN(LEFT(C1978,FIND(" ",C1978&amp;" ")-1))=6,LEN(LEFT(C1978,FIND(" ",C1978&amp;" ")-1))=7),OR(ISNUMBER(MATCH(LEFT(C1978,FIND(" ",C1978&amp;" ")-1),'Look Up Values'!$G$2:$G$1000,0)),ISNUMBER(MATCH(LEFT(C1978,FIND(" ",C1978&amp;" ")-1),'Look Up Values'!$AE$2:$AE$2000,0)))),"","EWC error")),"")</f>
        <v/>
      </c>
      <c r="M1978" s="242" t="str" cm="1">
        <f t="array" ref="M1978">IF(AND(G1978&lt;&gt;0,G1978&lt;&gt;""),IF(E1978="","",IF(ISNUMBER(MATCH(SUBSTITUTE(E1978," ",""),SUBSTITUTE('Look Up Values'!$I$2:$I$10," ",""),0)),"","State error")),"")</f>
        <v/>
      </c>
      <c r="N1978" s="242" t="str" cm="1">
        <f t="array" ref="N1978">IF(AND(G1978&lt;&gt;0,G1978&lt;&gt;""),IF(F1978="","",IF(ISNUMBER(MATCH(SUBSTITUTE(F1978," ",""),SUBSTITUTE('Look Up Values'!$W$2:$W$30," ",""),0)),"","D&amp;R error")),"")</f>
        <v/>
      </c>
      <c r="O1978" s="256" t="str">
        <f t="shared" si="61"/>
        <v/>
      </c>
    </row>
    <row r="1979" spans="1:15" ht="15.75">
      <c r="A1979" s="250">
        <v>1972</v>
      </c>
      <c r="B1979" s="208"/>
      <c r="C1979" s="49"/>
      <c r="D1979" s="50"/>
      <c r="E1979" s="50"/>
      <c r="F1979" s="50"/>
      <c r="G1979" s="209"/>
      <c r="H1979" s="48"/>
      <c r="I1979" s="457" t="str">
        <f t="shared" si="60"/>
        <v/>
      </c>
      <c r="J1979" s="241" cm="1">
        <f t="array" ref="J1979">SUMPRODUCT(--(K1979:N1979&lt;&gt;"")) + IF(TRIM(O1979)="",0,LEN(O1979)-LEN(SUBSTITUTE(O1979,",",""))+1)</f>
        <v>0</v>
      </c>
      <c r="K1979" s="242" t="str">
        <f>IF(AND(G1979&lt;&gt;0,G1979&lt;&gt;""),IF(B1979="","",IF(ISNUMBER(MATCH(B1979,'Look Up Values'!$B$2:$B$500,0)),"","Dest. error")),"")</f>
        <v/>
      </c>
      <c r="L1979" s="242" t="str">
        <f>IF(AND(G1979&lt;&gt;0,G1979&lt;&gt;""),IF(C1979="","",IF(AND(ISNUMBER(--LEFT(C1979,FIND(" ",C1979&amp;" ")-1)),OR(LEN(LEFT(C1979,FIND(" ",C1979&amp;" ")-1))=6,LEN(LEFT(C1979,FIND(" ",C1979&amp;" ")-1))=7),OR(ISNUMBER(MATCH(LEFT(C1979,FIND(" ",C1979&amp;" ")-1),'Look Up Values'!$G$2:$G$1000,0)),ISNUMBER(MATCH(LEFT(C1979,FIND(" ",C1979&amp;" ")-1),'Look Up Values'!$AE$2:$AE$2000,0)))),"","EWC error")),"")</f>
        <v/>
      </c>
      <c r="M1979" s="242" t="str" cm="1">
        <f t="array" ref="M1979">IF(AND(G1979&lt;&gt;0,G1979&lt;&gt;""),IF(E1979="","",IF(ISNUMBER(MATCH(SUBSTITUTE(E1979," ",""),SUBSTITUTE('Look Up Values'!$I$2:$I$10," ",""),0)),"","State error")),"")</f>
        <v/>
      </c>
      <c r="N1979" s="242" t="str" cm="1">
        <f t="array" ref="N1979">IF(AND(G1979&lt;&gt;0,G1979&lt;&gt;""),IF(F1979="","",IF(ISNUMBER(MATCH(SUBSTITUTE(F1979," ",""),SUBSTITUTE('Look Up Values'!$W$2:$W$30," ",""),0)),"","D&amp;R error")),"")</f>
        <v/>
      </c>
      <c r="O1979" s="256" t="str">
        <f t="shared" si="61"/>
        <v/>
      </c>
    </row>
    <row r="1980" spans="1:15" ht="15.75">
      <c r="A1980" s="250">
        <v>1973</v>
      </c>
      <c r="B1980" s="208"/>
      <c r="C1980" s="49"/>
      <c r="D1980" s="50"/>
      <c r="E1980" s="50"/>
      <c r="F1980" s="50"/>
      <c r="G1980" s="209"/>
      <c r="H1980" s="48"/>
      <c r="I1980" s="457" t="str">
        <f t="shared" si="60"/>
        <v/>
      </c>
      <c r="J1980" s="241" cm="1">
        <f t="array" ref="J1980">SUMPRODUCT(--(K1980:N1980&lt;&gt;"")) + IF(TRIM(O1980)="",0,LEN(O1980)-LEN(SUBSTITUTE(O1980,",",""))+1)</f>
        <v>0</v>
      </c>
      <c r="K1980" s="242" t="str">
        <f>IF(AND(G1980&lt;&gt;0,G1980&lt;&gt;""),IF(B1980="","",IF(ISNUMBER(MATCH(B1980,'Look Up Values'!$B$2:$B$500,0)),"","Dest. error")),"")</f>
        <v/>
      </c>
      <c r="L1980" s="242" t="str">
        <f>IF(AND(G1980&lt;&gt;0,G1980&lt;&gt;""),IF(C1980="","",IF(AND(ISNUMBER(--LEFT(C1980,FIND(" ",C1980&amp;" ")-1)),OR(LEN(LEFT(C1980,FIND(" ",C1980&amp;" ")-1))=6,LEN(LEFT(C1980,FIND(" ",C1980&amp;" ")-1))=7),OR(ISNUMBER(MATCH(LEFT(C1980,FIND(" ",C1980&amp;" ")-1),'Look Up Values'!$G$2:$G$1000,0)),ISNUMBER(MATCH(LEFT(C1980,FIND(" ",C1980&amp;" ")-1),'Look Up Values'!$AE$2:$AE$2000,0)))),"","EWC error")),"")</f>
        <v/>
      </c>
      <c r="M1980" s="242" t="str" cm="1">
        <f t="array" ref="M1980">IF(AND(G1980&lt;&gt;0,G1980&lt;&gt;""),IF(E1980="","",IF(ISNUMBER(MATCH(SUBSTITUTE(E1980," ",""),SUBSTITUTE('Look Up Values'!$I$2:$I$10," ",""),0)),"","State error")),"")</f>
        <v/>
      </c>
      <c r="N1980" s="242" t="str" cm="1">
        <f t="array" ref="N1980">IF(AND(G1980&lt;&gt;0,G1980&lt;&gt;""),IF(F1980="","",IF(ISNUMBER(MATCH(SUBSTITUTE(F1980," ",""),SUBSTITUTE('Look Up Values'!$W$2:$W$30," ",""),0)),"","D&amp;R error")),"")</f>
        <v/>
      </c>
      <c r="O1980" s="256" t="str">
        <f t="shared" si="61"/>
        <v/>
      </c>
    </row>
    <row r="1981" spans="1:15" ht="15.75">
      <c r="A1981" s="250">
        <v>1974</v>
      </c>
      <c r="B1981" s="208"/>
      <c r="C1981" s="49"/>
      <c r="D1981" s="50"/>
      <c r="E1981" s="50"/>
      <c r="F1981" s="50"/>
      <c r="G1981" s="209"/>
      <c r="H1981" s="48"/>
      <c r="I1981" s="457" t="str">
        <f t="shared" si="60"/>
        <v/>
      </c>
      <c r="J1981" s="241" cm="1">
        <f t="array" ref="J1981">SUMPRODUCT(--(K1981:N1981&lt;&gt;"")) + IF(TRIM(O1981)="",0,LEN(O1981)-LEN(SUBSTITUTE(O1981,",",""))+1)</f>
        <v>0</v>
      </c>
      <c r="K1981" s="242" t="str">
        <f>IF(AND(G1981&lt;&gt;0,G1981&lt;&gt;""),IF(B1981="","",IF(ISNUMBER(MATCH(B1981,'Look Up Values'!$B$2:$B$500,0)),"","Dest. error")),"")</f>
        <v/>
      </c>
      <c r="L1981" s="242" t="str">
        <f>IF(AND(G1981&lt;&gt;0,G1981&lt;&gt;""),IF(C1981="","",IF(AND(ISNUMBER(--LEFT(C1981,FIND(" ",C1981&amp;" ")-1)),OR(LEN(LEFT(C1981,FIND(" ",C1981&amp;" ")-1))=6,LEN(LEFT(C1981,FIND(" ",C1981&amp;" ")-1))=7),OR(ISNUMBER(MATCH(LEFT(C1981,FIND(" ",C1981&amp;" ")-1),'Look Up Values'!$G$2:$G$1000,0)),ISNUMBER(MATCH(LEFT(C1981,FIND(" ",C1981&amp;" ")-1),'Look Up Values'!$AE$2:$AE$2000,0)))),"","EWC error")),"")</f>
        <v/>
      </c>
      <c r="M1981" s="242" t="str" cm="1">
        <f t="array" ref="M1981">IF(AND(G1981&lt;&gt;0,G1981&lt;&gt;""),IF(E1981="","",IF(ISNUMBER(MATCH(SUBSTITUTE(E1981," ",""),SUBSTITUTE('Look Up Values'!$I$2:$I$10," ",""),0)),"","State error")),"")</f>
        <v/>
      </c>
      <c r="N1981" s="242" t="str" cm="1">
        <f t="array" ref="N1981">IF(AND(G1981&lt;&gt;0,G1981&lt;&gt;""),IF(F1981="","",IF(ISNUMBER(MATCH(SUBSTITUTE(F1981," ",""),SUBSTITUTE('Look Up Values'!$W$2:$W$30," ",""),0)),"","D&amp;R error")),"")</f>
        <v/>
      </c>
      <c r="O1981" s="256" t="str">
        <f t="shared" si="61"/>
        <v/>
      </c>
    </row>
    <row r="1982" spans="1:15" ht="15.75">
      <c r="A1982" s="250">
        <v>1975</v>
      </c>
      <c r="B1982" s="208"/>
      <c r="C1982" s="49"/>
      <c r="D1982" s="50"/>
      <c r="E1982" s="50"/>
      <c r="F1982" s="50"/>
      <c r="G1982" s="209"/>
      <c r="H1982" s="48"/>
      <c r="I1982" s="457" t="str">
        <f t="shared" si="60"/>
        <v/>
      </c>
      <c r="J1982" s="241" cm="1">
        <f t="array" ref="J1982">SUMPRODUCT(--(K1982:N1982&lt;&gt;"")) + IF(TRIM(O1982)="",0,LEN(O1982)-LEN(SUBSTITUTE(O1982,",",""))+1)</f>
        <v>0</v>
      </c>
      <c r="K1982" s="242" t="str">
        <f>IF(AND(G1982&lt;&gt;0,G1982&lt;&gt;""),IF(B1982="","",IF(ISNUMBER(MATCH(B1982,'Look Up Values'!$B$2:$B$500,0)),"","Dest. error")),"")</f>
        <v/>
      </c>
      <c r="L1982" s="242" t="str">
        <f>IF(AND(G1982&lt;&gt;0,G1982&lt;&gt;""),IF(C1982="","",IF(AND(ISNUMBER(--LEFT(C1982,FIND(" ",C1982&amp;" ")-1)),OR(LEN(LEFT(C1982,FIND(" ",C1982&amp;" ")-1))=6,LEN(LEFT(C1982,FIND(" ",C1982&amp;" ")-1))=7),OR(ISNUMBER(MATCH(LEFT(C1982,FIND(" ",C1982&amp;" ")-1),'Look Up Values'!$G$2:$G$1000,0)),ISNUMBER(MATCH(LEFT(C1982,FIND(" ",C1982&amp;" ")-1),'Look Up Values'!$AE$2:$AE$2000,0)))),"","EWC error")),"")</f>
        <v/>
      </c>
      <c r="M1982" s="242" t="str" cm="1">
        <f t="array" ref="M1982">IF(AND(G1982&lt;&gt;0,G1982&lt;&gt;""),IF(E1982="","",IF(ISNUMBER(MATCH(SUBSTITUTE(E1982," ",""),SUBSTITUTE('Look Up Values'!$I$2:$I$10," ",""),0)),"","State error")),"")</f>
        <v/>
      </c>
      <c r="N1982" s="242" t="str" cm="1">
        <f t="array" ref="N1982">IF(AND(G1982&lt;&gt;0,G1982&lt;&gt;""),IF(F1982="","",IF(ISNUMBER(MATCH(SUBSTITUTE(F1982," ",""),SUBSTITUTE('Look Up Values'!$W$2:$W$30," ",""),0)),"","D&amp;R error")),"")</f>
        <v/>
      </c>
      <c r="O1982" s="256" t="str">
        <f t="shared" si="61"/>
        <v/>
      </c>
    </row>
    <row r="1983" spans="1:15" ht="15.75">
      <c r="A1983" s="250">
        <v>1976</v>
      </c>
      <c r="B1983" s="208"/>
      <c r="C1983" s="49"/>
      <c r="D1983" s="50"/>
      <c r="E1983" s="50"/>
      <c r="F1983" s="50"/>
      <c r="G1983" s="209"/>
      <c r="H1983" s="48"/>
      <c r="I1983" s="457" t="str">
        <f t="shared" si="60"/>
        <v/>
      </c>
      <c r="J1983" s="241" cm="1">
        <f t="array" ref="J1983">SUMPRODUCT(--(K1983:N1983&lt;&gt;"")) + IF(TRIM(O1983)="",0,LEN(O1983)-LEN(SUBSTITUTE(O1983,",",""))+1)</f>
        <v>0</v>
      </c>
      <c r="K1983" s="242" t="str">
        <f>IF(AND(G1983&lt;&gt;0,G1983&lt;&gt;""),IF(B1983="","",IF(ISNUMBER(MATCH(B1983,'Look Up Values'!$B$2:$B$500,0)),"","Dest. error")),"")</f>
        <v/>
      </c>
      <c r="L1983" s="242" t="str">
        <f>IF(AND(G1983&lt;&gt;0,G1983&lt;&gt;""),IF(C1983="","",IF(AND(ISNUMBER(--LEFT(C1983,FIND(" ",C1983&amp;" ")-1)),OR(LEN(LEFT(C1983,FIND(" ",C1983&amp;" ")-1))=6,LEN(LEFT(C1983,FIND(" ",C1983&amp;" ")-1))=7),OR(ISNUMBER(MATCH(LEFT(C1983,FIND(" ",C1983&amp;" ")-1),'Look Up Values'!$G$2:$G$1000,0)),ISNUMBER(MATCH(LEFT(C1983,FIND(" ",C1983&amp;" ")-1),'Look Up Values'!$AE$2:$AE$2000,0)))),"","EWC error")),"")</f>
        <v/>
      </c>
      <c r="M1983" s="242" t="str" cm="1">
        <f t="array" ref="M1983">IF(AND(G1983&lt;&gt;0,G1983&lt;&gt;""),IF(E1983="","",IF(ISNUMBER(MATCH(SUBSTITUTE(E1983," ",""),SUBSTITUTE('Look Up Values'!$I$2:$I$10," ",""),0)),"","State error")),"")</f>
        <v/>
      </c>
      <c r="N1983" s="242" t="str" cm="1">
        <f t="array" ref="N1983">IF(AND(G1983&lt;&gt;0,G1983&lt;&gt;""),IF(F1983="","",IF(ISNUMBER(MATCH(SUBSTITUTE(F1983," ",""),SUBSTITUTE('Look Up Values'!$W$2:$W$30," ",""),0)),"","D&amp;R error")),"")</f>
        <v/>
      </c>
      <c r="O1983" s="256" t="str">
        <f t="shared" si="61"/>
        <v/>
      </c>
    </row>
    <row r="1984" spans="1:15" ht="15.75">
      <c r="A1984" s="250">
        <v>1977</v>
      </c>
      <c r="B1984" s="208"/>
      <c r="C1984" s="49"/>
      <c r="D1984" s="50"/>
      <c r="E1984" s="50"/>
      <c r="F1984" s="50"/>
      <c r="G1984" s="209"/>
      <c r="H1984" s="48"/>
      <c r="I1984" s="457" t="str">
        <f t="shared" si="60"/>
        <v/>
      </c>
      <c r="J1984" s="241" cm="1">
        <f t="array" ref="J1984">SUMPRODUCT(--(K1984:N1984&lt;&gt;"")) + IF(TRIM(O1984)="",0,LEN(O1984)-LEN(SUBSTITUTE(O1984,",",""))+1)</f>
        <v>0</v>
      </c>
      <c r="K1984" s="242" t="str">
        <f>IF(AND(G1984&lt;&gt;0,G1984&lt;&gt;""),IF(B1984="","",IF(ISNUMBER(MATCH(B1984,'Look Up Values'!$B$2:$B$500,0)),"","Dest. error")),"")</f>
        <v/>
      </c>
      <c r="L1984" s="242" t="str">
        <f>IF(AND(G1984&lt;&gt;0,G1984&lt;&gt;""),IF(C1984="","",IF(AND(ISNUMBER(--LEFT(C1984,FIND(" ",C1984&amp;" ")-1)),OR(LEN(LEFT(C1984,FIND(" ",C1984&amp;" ")-1))=6,LEN(LEFT(C1984,FIND(" ",C1984&amp;" ")-1))=7),OR(ISNUMBER(MATCH(LEFT(C1984,FIND(" ",C1984&amp;" ")-1),'Look Up Values'!$G$2:$G$1000,0)),ISNUMBER(MATCH(LEFT(C1984,FIND(" ",C1984&amp;" ")-1),'Look Up Values'!$AE$2:$AE$2000,0)))),"","EWC error")),"")</f>
        <v/>
      </c>
      <c r="M1984" s="242" t="str" cm="1">
        <f t="array" ref="M1984">IF(AND(G1984&lt;&gt;0,G1984&lt;&gt;""),IF(E1984="","",IF(ISNUMBER(MATCH(SUBSTITUTE(E1984," ",""),SUBSTITUTE('Look Up Values'!$I$2:$I$10," ",""),0)),"","State error")),"")</f>
        <v/>
      </c>
      <c r="N1984" s="242" t="str" cm="1">
        <f t="array" ref="N1984">IF(AND(G1984&lt;&gt;0,G1984&lt;&gt;""),IF(F1984="","",IF(ISNUMBER(MATCH(SUBSTITUTE(F1984," ",""),SUBSTITUTE('Look Up Values'!$W$2:$W$30," ",""),0)),"","D&amp;R error")),"")</f>
        <v/>
      </c>
      <c r="O1984" s="256" t="str">
        <f t="shared" si="61"/>
        <v/>
      </c>
    </row>
    <row r="1985" spans="1:15" ht="15.75">
      <c r="A1985" s="250">
        <v>1978</v>
      </c>
      <c r="B1985" s="208"/>
      <c r="C1985" s="49"/>
      <c r="D1985" s="50"/>
      <c r="E1985" s="50"/>
      <c r="F1985" s="50"/>
      <c r="G1985" s="209"/>
      <c r="H1985" s="48"/>
      <c r="I1985" s="457" t="str">
        <f t="shared" si="60"/>
        <v/>
      </c>
      <c r="J1985" s="241" cm="1">
        <f t="array" ref="J1985">SUMPRODUCT(--(K1985:N1985&lt;&gt;"")) + IF(TRIM(O1985)="",0,LEN(O1985)-LEN(SUBSTITUTE(O1985,",",""))+1)</f>
        <v>0</v>
      </c>
      <c r="K1985" s="242" t="str">
        <f>IF(AND(G1985&lt;&gt;0,G1985&lt;&gt;""),IF(B1985="","",IF(ISNUMBER(MATCH(B1985,'Look Up Values'!$B$2:$B$500,0)),"","Dest. error")),"")</f>
        <v/>
      </c>
      <c r="L1985" s="242" t="str">
        <f>IF(AND(G1985&lt;&gt;0,G1985&lt;&gt;""),IF(C1985="","",IF(AND(ISNUMBER(--LEFT(C1985,FIND(" ",C1985&amp;" ")-1)),OR(LEN(LEFT(C1985,FIND(" ",C1985&amp;" ")-1))=6,LEN(LEFT(C1985,FIND(" ",C1985&amp;" ")-1))=7),OR(ISNUMBER(MATCH(LEFT(C1985,FIND(" ",C1985&amp;" ")-1),'Look Up Values'!$G$2:$G$1000,0)),ISNUMBER(MATCH(LEFT(C1985,FIND(" ",C1985&amp;" ")-1),'Look Up Values'!$AE$2:$AE$2000,0)))),"","EWC error")),"")</f>
        <v/>
      </c>
      <c r="M1985" s="242" t="str" cm="1">
        <f t="array" ref="M1985">IF(AND(G1985&lt;&gt;0,G1985&lt;&gt;""),IF(E1985="","",IF(ISNUMBER(MATCH(SUBSTITUTE(E1985," ",""),SUBSTITUTE('Look Up Values'!$I$2:$I$10," ",""),0)),"","State error")),"")</f>
        <v/>
      </c>
      <c r="N1985" s="242" t="str" cm="1">
        <f t="array" ref="N1985">IF(AND(G1985&lt;&gt;0,G1985&lt;&gt;""),IF(F1985="","",IF(ISNUMBER(MATCH(SUBSTITUTE(F1985," ",""),SUBSTITUTE('Look Up Values'!$W$2:$W$30," ",""),0)),"","D&amp;R error")),"")</f>
        <v/>
      </c>
      <c r="O1985" s="256" t="str">
        <f t="shared" si="61"/>
        <v/>
      </c>
    </row>
    <row r="1986" spans="1:15" ht="15.75">
      <c r="A1986" s="250">
        <v>1979</v>
      </c>
      <c r="B1986" s="208"/>
      <c r="C1986" s="49"/>
      <c r="D1986" s="50"/>
      <c r="E1986" s="50"/>
      <c r="F1986" s="50"/>
      <c r="G1986" s="209"/>
      <c r="H1986" s="48"/>
      <c r="I1986" s="457" t="str">
        <f t="shared" si="60"/>
        <v/>
      </c>
      <c r="J1986" s="241" cm="1">
        <f t="array" ref="J1986">SUMPRODUCT(--(K1986:N1986&lt;&gt;"")) + IF(TRIM(O1986)="",0,LEN(O1986)-LEN(SUBSTITUTE(O1986,",",""))+1)</f>
        <v>0</v>
      </c>
      <c r="K1986" s="242" t="str">
        <f>IF(AND(G1986&lt;&gt;0,G1986&lt;&gt;""),IF(B1986="","",IF(ISNUMBER(MATCH(B1986,'Look Up Values'!$B$2:$B$500,0)),"","Dest. error")),"")</f>
        <v/>
      </c>
      <c r="L1986" s="242" t="str">
        <f>IF(AND(G1986&lt;&gt;0,G1986&lt;&gt;""),IF(C1986="","",IF(AND(ISNUMBER(--LEFT(C1986,FIND(" ",C1986&amp;" ")-1)),OR(LEN(LEFT(C1986,FIND(" ",C1986&amp;" ")-1))=6,LEN(LEFT(C1986,FIND(" ",C1986&amp;" ")-1))=7),OR(ISNUMBER(MATCH(LEFT(C1986,FIND(" ",C1986&amp;" ")-1),'Look Up Values'!$G$2:$G$1000,0)),ISNUMBER(MATCH(LEFT(C1986,FIND(" ",C1986&amp;" ")-1),'Look Up Values'!$AE$2:$AE$2000,0)))),"","EWC error")),"")</f>
        <v/>
      </c>
      <c r="M1986" s="242" t="str" cm="1">
        <f t="array" ref="M1986">IF(AND(G1986&lt;&gt;0,G1986&lt;&gt;""),IF(E1986="","",IF(ISNUMBER(MATCH(SUBSTITUTE(E1986," ",""),SUBSTITUTE('Look Up Values'!$I$2:$I$10," ",""),0)),"","State error")),"")</f>
        <v/>
      </c>
      <c r="N1986" s="242" t="str" cm="1">
        <f t="array" ref="N1986">IF(AND(G1986&lt;&gt;0,G1986&lt;&gt;""),IF(F1986="","",IF(ISNUMBER(MATCH(SUBSTITUTE(F1986," ",""),SUBSTITUTE('Look Up Values'!$W$2:$W$30," ",""),0)),"","D&amp;R error")),"")</f>
        <v/>
      </c>
      <c r="O1986" s="256" t="str">
        <f t="shared" si="61"/>
        <v/>
      </c>
    </row>
    <row r="1987" spans="1:15" ht="15.75">
      <c r="A1987" s="250">
        <v>1980</v>
      </c>
      <c r="B1987" s="208"/>
      <c r="C1987" s="49"/>
      <c r="D1987" s="50"/>
      <c r="E1987" s="50"/>
      <c r="F1987" s="50"/>
      <c r="G1987" s="209"/>
      <c r="H1987" s="48"/>
      <c r="I1987" s="457" t="str">
        <f t="shared" si="60"/>
        <v/>
      </c>
      <c r="J1987" s="241" cm="1">
        <f t="array" ref="J1987">SUMPRODUCT(--(K1987:N1987&lt;&gt;"")) + IF(TRIM(O1987)="",0,LEN(O1987)-LEN(SUBSTITUTE(O1987,",",""))+1)</f>
        <v>0</v>
      </c>
      <c r="K1987" s="242" t="str">
        <f>IF(AND(G1987&lt;&gt;0,G1987&lt;&gt;""),IF(B1987="","",IF(ISNUMBER(MATCH(B1987,'Look Up Values'!$B$2:$B$500,0)),"","Dest. error")),"")</f>
        <v/>
      </c>
      <c r="L1987" s="242" t="str">
        <f>IF(AND(G1987&lt;&gt;0,G1987&lt;&gt;""),IF(C1987="","",IF(AND(ISNUMBER(--LEFT(C1987,FIND(" ",C1987&amp;" ")-1)),OR(LEN(LEFT(C1987,FIND(" ",C1987&amp;" ")-1))=6,LEN(LEFT(C1987,FIND(" ",C1987&amp;" ")-1))=7),OR(ISNUMBER(MATCH(LEFT(C1987,FIND(" ",C1987&amp;" ")-1),'Look Up Values'!$G$2:$G$1000,0)),ISNUMBER(MATCH(LEFT(C1987,FIND(" ",C1987&amp;" ")-1),'Look Up Values'!$AE$2:$AE$2000,0)))),"","EWC error")),"")</f>
        <v/>
      </c>
      <c r="M1987" s="242" t="str" cm="1">
        <f t="array" ref="M1987">IF(AND(G1987&lt;&gt;0,G1987&lt;&gt;""),IF(E1987="","",IF(ISNUMBER(MATCH(SUBSTITUTE(E1987," ",""),SUBSTITUTE('Look Up Values'!$I$2:$I$10," ",""),0)),"","State error")),"")</f>
        <v/>
      </c>
      <c r="N1987" s="242" t="str" cm="1">
        <f t="array" ref="N1987">IF(AND(G1987&lt;&gt;0,G1987&lt;&gt;""),IF(F1987="","",IF(ISNUMBER(MATCH(SUBSTITUTE(F1987," ",""),SUBSTITUTE('Look Up Values'!$W$2:$W$30," ",""),0)),"","D&amp;R error")),"")</f>
        <v/>
      </c>
      <c r="O1987" s="256" t="str">
        <f t="shared" si="61"/>
        <v/>
      </c>
    </row>
    <row r="1988" spans="1:15" ht="15.75">
      <c r="A1988" s="250">
        <v>1981</v>
      </c>
      <c r="B1988" s="208"/>
      <c r="C1988" s="49"/>
      <c r="D1988" s="50"/>
      <c r="E1988" s="50"/>
      <c r="F1988" s="50"/>
      <c r="G1988" s="209"/>
      <c r="H1988" s="48"/>
      <c r="I1988" s="457" t="str">
        <f t="shared" si="60"/>
        <v/>
      </c>
      <c r="J1988" s="241" cm="1">
        <f t="array" ref="J1988">SUMPRODUCT(--(K1988:N1988&lt;&gt;"")) + IF(TRIM(O1988)="",0,LEN(O1988)-LEN(SUBSTITUTE(O1988,",",""))+1)</f>
        <v>0</v>
      </c>
      <c r="K1988" s="242" t="str">
        <f>IF(AND(G1988&lt;&gt;0,G1988&lt;&gt;""),IF(B1988="","",IF(ISNUMBER(MATCH(B1988,'Look Up Values'!$B$2:$B$500,0)),"","Dest. error")),"")</f>
        <v/>
      </c>
      <c r="L1988" s="242" t="str">
        <f>IF(AND(G1988&lt;&gt;0,G1988&lt;&gt;""),IF(C1988="","",IF(AND(ISNUMBER(--LEFT(C1988,FIND(" ",C1988&amp;" ")-1)),OR(LEN(LEFT(C1988,FIND(" ",C1988&amp;" ")-1))=6,LEN(LEFT(C1988,FIND(" ",C1988&amp;" ")-1))=7),OR(ISNUMBER(MATCH(LEFT(C1988,FIND(" ",C1988&amp;" ")-1),'Look Up Values'!$G$2:$G$1000,0)),ISNUMBER(MATCH(LEFT(C1988,FIND(" ",C1988&amp;" ")-1),'Look Up Values'!$AE$2:$AE$2000,0)))),"","EWC error")),"")</f>
        <v/>
      </c>
      <c r="M1988" s="242" t="str" cm="1">
        <f t="array" ref="M1988">IF(AND(G1988&lt;&gt;0,G1988&lt;&gt;""),IF(E1988="","",IF(ISNUMBER(MATCH(SUBSTITUTE(E1988," ",""),SUBSTITUTE('Look Up Values'!$I$2:$I$10," ",""),0)),"","State error")),"")</f>
        <v/>
      </c>
      <c r="N1988" s="242" t="str" cm="1">
        <f t="array" ref="N1988">IF(AND(G1988&lt;&gt;0,G1988&lt;&gt;""),IF(F1988="","",IF(ISNUMBER(MATCH(SUBSTITUTE(F1988," ",""),SUBSTITUTE('Look Up Values'!$W$2:$W$30," ",""),0)),"","D&amp;R error")),"")</f>
        <v/>
      </c>
      <c r="O1988" s="256" t="str">
        <f t="shared" si="61"/>
        <v/>
      </c>
    </row>
    <row r="1989" spans="1:15" ht="15.75">
      <c r="A1989" s="250">
        <v>1982</v>
      </c>
      <c r="B1989" s="208"/>
      <c r="C1989" s="49"/>
      <c r="D1989" s="50"/>
      <c r="E1989" s="50"/>
      <c r="F1989" s="50"/>
      <c r="G1989" s="209"/>
      <c r="H1989" s="48"/>
      <c r="I1989" s="457" t="str">
        <f t="shared" si="60"/>
        <v/>
      </c>
      <c r="J1989" s="241" cm="1">
        <f t="array" ref="J1989">SUMPRODUCT(--(K1989:N1989&lt;&gt;"")) + IF(TRIM(O1989)="",0,LEN(O1989)-LEN(SUBSTITUTE(O1989,",",""))+1)</f>
        <v>0</v>
      </c>
      <c r="K1989" s="242" t="str">
        <f>IF(AND(G1989&lt;&gt;0,G1989&lt;&gt;""),IF(B1989="","",IF(ISNUMBER(MATCH(B1989,'Look Up Values'!$B$2:$B$500,0)),"","Dest. error")),"")</f>
        <v/>
      </c>
      <c r="L1989" s="242" t="str">
        <f>IF(AND(G1989&lt;&gt;0,G1989&lt;&gt;""),IF(C1989="","",IF(AND(ISNUMBER(--LEFT(C1989,FIND(" ",C1989&amp;" ")-1)),OR(LEN(LEFT(C1989,FIND(" ",C1989&amp;" ")-1))=6,LEN(LEFT(C1989,FIND(" ",C1989&amp;" ")-1))=7),OR(ISNUMBER(MATCH(LEFT(C1989,FIND(" ",C1989&amp;" ")-1),'Look Up Values'!$G$2:$G$1000,0)),ISNUMBER(MATCH(LEFT(C1989,FIND(" ",C1989&amp;" ")-1),'Look Up Values'!$AE$2:$AE$2000,0)))),"","EWC error")),"")</f>
        <v/>
      </c>
      <c r="M1989" s="242" t="str" cm="1">
        <f t="array" ref="M1989">IF(AND(G1989&lt;&gt;0,G1989&lt;&gt;""),IF(E1989="","",IF(ISNUMBER(MATCH(SUBSTITUTE(E1989," ",""),SUBSTITUTE('Look Up Values'!$I$2:$I$10," ",""),0)),"","State error")),"")</f>
        <v/>
      </c>
      <c r="N1989" s="242" t="str" cm="1">
        <f t="array" ref="N1989">IF(AND(G1989&lt;&gt;0,G1989&lt;&gt;""),IF(F1989="","",IF(ISNUMBER(MATCH(SUBSTITUTE(F1989," ",""),SUBSTITUTE('Look Up Values'!$W$2:$W$30," ",""),0)),"","D&amp;R error")),"")</f>
        <v/>
      </c>
      <c r="O1989" s="256" t="str">
        <f t="shared" si="61"/>
        <v/>
      </c>
    </row>
    <row r="1990" spans="1:15" ht="15.75">
      <c r="A1990" s="250">
        <v>1983</v>
      </c>
      <c r="B1990" s="208"/>
      <c r="C1990" s="49"/>
      <c r="D1990" s="50"/>
      <c r="E1990" s="50"/>
      <c r="F1990" s="50"/>
      <c r="G1990" s="209"/>
      <c r="H1990" s="48"/>
      <c r="I1990" s="457" t="str">
        <f t="shared" si="60"/>
        <v/>
      </c>
      <c r="J1990" s="241" cm="1">
        <f t="array" ref="J1990">SUMPRODUCT(--(K1990:N1990&lt;&gt;"")) + IF(TRIM(O1990)="",0,LEN(O1990)-LEN(SUBSTITUTE(O1990,",",""))+1)</f>
        <v>0</v>
      </c>
      <c r="K1990" s="242" t="str">
        <f>IF(AND(G1990&lt;&gt;0,G1990&lt;&gt;""),IF(B1990="","",IF(ISNUMBER(MATCH(B1990,'Look Up Values'!$B$2:$B$500,0)),"","Dest. error")),"")</f>
        <v/>
      </c>
      <c r="L1990" s="242" t="str">
        <f>IF(AND(G1990&lt;&gt;0,G1990&lt;&gt;""),IF(C1990="","",IF(AND(ISNUMBER(--LEFT(C1990,FIND(" ",C1990&amp;" ")-1)),OR(LEN(LEFT(C1990,FIND(" ",C1990&amp;" ")-1))=6,LEN(LEFT(C1990,FIND(" ",C1990&amp;" ")-1))=7),OR(ISNUMBER(MATCH(LEFT(C1990,FIND(" ",C1990&amp;" ")-1),'Look Up Values'!$G$2:$G$1000,0)),ISNUMBER(MATCH(LEFT(C1990,FIND(" ",C1990&amp;" ")-1),'Look Up Values'!$AE$2:$AE$2000,0)))),"","EWC error")),"")</f>
        <v/>
      </c>
      <c r="M1990" s="242" t="str" cm="1">
        <f t="array" ref="M1990">IF(AND(G1990&lt;&gt;0,G1990&lt;&gt;""),IF(E1990="","",IF(ISNUMBER(MATCH(SUBSTITUTE(E1990," ",""),SUBSTITUTE('Look Up Values'!$I$2:$I$10," ",""),0)),"","State error")),"")</f>
        <v/>
      </c>
      <c r="N1990" s="242" t="str" cm="1">
        <f t="array" ref="N1990">IF(AND(G1990&lt;&gt;0,G1990&lt;&gt;""),IF(F1990="","",IF(ISNUMBER(MATCH(SUBSTITUTE(F1990," ",""),SUBSTITUTE('Look Up Values'!$W$2:$W$30," ",""),0)),"","D&amp;R error")),"")</f>
        <v/>
      </c>
      <c r="O1990" s="256" t="str">
        <f t="shared" si="61"/>
        <v/>
      </c>
    </row>
    <row r="1991" spans="1:15" ht="15.75">
      <c r="A1991" s="250">
        <v>1984</v>
      </c>
      <c r="B1991" s="208"/>
      <c r="C1991" s="49"/>
      <c r="D1991" s="50"/>
      <c r="E1991" s="50"/>
      <c r="F1991" s="50"/>
      <c r="G1991" s="209"/>
      <c r="H1991" s="48"/>
      <c r="I1991" s="457" t="str">
        <f t="shared" si="60"/>
        <v/>
      </c>
      <c r="J1991" s="241" cm="1">
        <f t="array" ref="J1991">SUMPRODUCT(--(K1991:N1991&lt;&gt;"")) + IF(TRIM(O1991)="",0,LEN(O1991)-LEN(SUBSTITUTE(O1991,",",""))+1)</f>
        <v>0</v>
      </c>
      <c r="K1991" s="242" t="str">
        <f>IF(AND(G1991&lt;&gt;0,G1991&lt;&gt;""),IF(B1991="","",IF(ISNUMBER(MATCH(B1991,'Look Up Values'!$B$2:$B$500,0)),"","Dest. error")),"")</f>
        <v/>
      </c>
      <c r="L1991" s="242" t="str">
        <f>IF(AND(G1991&lt;&gt;0,G1991&lt;&gt;""),IF(C1991="","",IF(AND(ISNUMBER(--LEFT(C1991,FIND(" ",C1991&amp;" ")-1)),OR(LEN(LEFT(C1991,FIND(" ",C1991&amp;" ")-1))=6,LEN(LEFT(C1991,FIND(" ",C1991&amp;" ")-1))=7),OR(ISNUMBER(MATCH(LEFT(C1991,FIND(" ",C1991&amp;" ")-1),'Look Up Values'!$G$2:$G$1000,0)),ISNUMBER(MATCH(LEFT(C1991,FIND(" ",C1991&amp;" ")-1),'Look Up Values'!$AE$2:$AE$2000,0)))),"","EWC error")),"")</f>
        <v/>
      </c>
      <c r="M1991" s="242" t="str" cm="1">
        <f t="array" ref="M1991">IF(AND(G1991&lt;&gt;0,G1991&lt;&gt;""),IF(E1991="","",IF(ISNUMBER(MATCH(SUBSTITUTE(E1991," ",""),SUBSTITUTE('Look Up Values'!$I$2:$I$10," ",""),0)),"","State error")),"")</f>
        <v/>
      </c>
      <c r="N1991" s="242" t="str" cm="1">
        <f t="array" ref="N1991">IF(AND(G1991&lt;&gt;0,G1991&lt;&gt;""),IF(F1991="","",IF(ISNUMBER(MATCH(SUBSTITUTE(F1991," ",""),SUBSTITUTE('Look Up Values'!$W$2:$W$30," ",""),0)),"","D&amp;R error")),"")</f>
        <v/>
      </c>
      <c r="O1991" s="256" t="str">
        <f t="shared" si="61"/>
        <v/>
      </c>
    </row>
    <row r="1992" spans="1:15" ht="15.75">
      <c r="A1992" s="250">
        <v>1985</v>
      </c>
      <c r="B1992" s="208"/>
      <c r="C1992" s="49"/>
      <c r="D1992" s="50"/>
      <c r="E1992" s="50"/>
      <c r="F1992" s="50"/>
      <c r="G1992" s="209"/>
      <c r="H1992" s="48"/>
      <c r="I1992" s="457" t="str">
        <f t="shared" si="60"/>
        <v/>
      </c>
      <c r="J1992" s="241" cm="1">
        <f t="array" ref="J1992">SUMPRODUCT(--(K1992:N1992&lt;&gt;"")) + IF(TRIM(O1992)="",0,LEN(O1992)-LEN(SUBSTITUTE(O1992,",",""))+1)</f>
        <v>0</v>
      </c>
      <c r="K1992" s="242" t="str">
        <f>IF(AND(G1992&lt;&gt;0,G1992&lt;&gt;""),IF(B1992="","",IF(ISNUMBER(MATCH(B1992,'Look Up Values'!$B$2:$B$500,0)),"","Dest. error")),"")</f>
        <v/>
      </c>
      <c r="L1992" s="242" t="str">
        <f>IF(AND(G1992&lt;&gt;0,G1992&lt;&gt;""),IF(C1992="","",IF(AND(ISNUMBER(--LEFT(C1992,FIND(" ",C1992&amp;" ")-1)),OR(LEN(LEFT(C1992,FIND(" ",C1992&amp;" ")-1))=6,LEN(LEFT(C1992,FIND(" ",C1992&amp;" ")-1))=7),OR(ISNUMBER(MATCH(LEFT(C1992,FIND(" ",C1992&amp;" ")-1),'Look Up Values'!$G$2:$G$1000,0)),ISNUMBER(MATCH(LEFT(C1992,FIND(" ",C1992&amp;" ")-1),'Look Up Values'!$AE$2:$AE$2000,0)))),"","EWC error")),"")</f>
        <v/>
      </c>
      <c r="M1992" s="242" t="str" cm="1">
        <f t="array" ref="M1992">IF(AND(G1992&lt;&gt;0,G1992&lt;&gt;""),IF(E1992="","",IF(ISNUMBER(MATCH(SUBSTITUTE(E1992," ",""),SUBSTITUTE('Look Up Values'!$I$2:$I$10," ",""),0)),"","State error")),"")</f>
        <v/>
      </c>
      <c r="N1992" s="242" t="str" cm="1">
        <f t="array" ref="N1992">IF(AND(G1992&lt;&gt;0,G1992&lt;&gt;""),IF(F1992="","",IF(ISNUMBER(MATCH(SUBSTITUTE(F1992," ",""),SUBSTITUTE('Look Up Values'!$W$2:$W$30," ",""),0)),"","D&amp;R error")),"")</f>
        <v/>
      </c>
      <c r="O1992" s="256" t="str">
        <f t="shared" si="61"/>
        <v/>
      </c>
    </row>
    <row r="1993" spans="1:15" ht="15.75">
      <c r="A1993" s="250">
        <v>1986</v>
      </c>
      <c r="B1993" s="208"/>
      <c r="C1993" s="49"/>
      <c r="D1993" s="50"/>
      <c r="E1993" s="50"/>
      <c r="F1993" s="50"/>
      <c r="G1993" s="209"/>
      <c r="H1993" s="48"/>
      <c r="I1993" s="457" t="str">
        <f t="shared" ref="I1993:I2056" si="62">IF(IFERROR(--SUBSTITUTE(J1993,CHAR(160),""),0)&gt;0,A1993,"")</f>
        <v/>
      </c>
      <c r="J1993" s="241" cm="1">
        <f t="array" ref="J1993">SUMPRODUCT(--(K1993:N1993&lt;&gt;"")) + IF(TRIM(O1993)="",0,LEN(O1993)-LEN(SUBSTITUTE(O1993,",",""))+1)</f>
        <v>0</v>
      </c>
      <c r="K1993" s="242" t="str">
        <f>IF(AND(G1993&lt;&gt;0,G1993&lt;&gt;""),IF(B1993="","",IF(ISNUMBER(MATCH(B1993,'Look Up Values'!$B$2:$B$500,0)),"","Dest. error")),"")</f>
        <v/>
      </c>
      <c r="L1993" s="242" t="str">
        <f>IF(AND(G1993&lt;&gt;0,G1993&lt;&gt;""),IF(C1993="","",IF(AND(ISNUMBER(--LEFT(C1993,FIND(" ",C1993&amp;" ")-1)),OR(LEN(LEFT(C1993,FIND(" ",C1993&amp;" ")-1))=6,LEN(LEFT(C1993,FIND(" ",C1993&amp;" ")-1))=7),OR(ISNUMBER(MATCH(LEFT(C1993,FIND(" ",C1993&amp;" ")-1),'Look Up Values'!$G$2:$G$1000,0)),ISNUMBER(MATCH(LEFT(C1993,FIND(" ",C1993&amp;" ")-1),'Look Up Values'!$AE$2:$AE$2000,0)))),"","EWC error")),"")</f>
        <v/>
      </c>
      <c r="M1993" s="242" t="str" cm="1">
        <f t="array" ref="M1993">IF(AND(G1993&lt;&gt;0,G1993&lt;&gt;""),IF(E1993="","",IF(ISNUMBER(MATCH(SUBSTITUTE(E1993," ",""),SUBSTITUTE('Look Up Values'!$I$2:$I$10," ",""),0)),"","State error")),"")</f>
        <v/>
      </c>
      <c r="N1993" s="242" t="str" cm="1">
        <f t="array" ref="N1993">IF(AND(G1993&lt;&gt;0,G1993&lt;&gt;""),IF(F1993="","",IF(ISNUMBER(MATCH(SUBSTITUTE(F1993," ",""),SUBSTITUTE('Look Up Values'!$W$2:$W$30," ",""),0)),"","D&amp;R error")),"")</f>
        <v/>
      </c>
      <c r="O1993" s="256" t="str">
        <f t="shared" ref="O1993:O2056" si="63">IF(OR(G1993="",G1993=0),"",IF((TRIM(SUBSTITUTE(B1993,CHAR(160),""))&amp;TRIM(SUBSTITUTE(C1993,CHAR(160),""))&amp;TRIM(SUBSTITUTE(F1993,CHAR(160),""))&amp;TRIM(SUBSTITUTE(E1993,CHAR(160),"")))&lt;&gt;"",IF((--(TRIM(SUBSTITUTE(B1993,CHAR(160),""))&lt;&gt;"")+--(TRIM(SUBSTITUTE(C1993,CHAR(160),""))&lt;&gt;"")+--(TRIM(SUBSTITUTE(F1993,CHAR(160),""))&lt;&gt;"")+--(TRIM(SUBSTITUTE(E1993,CHAR(160),""))&lt;&gt;""))=4,"",LEFT(IF(TRIM(SUBSTITUTE(B1993,CHAR(160),""))="","Dest, ","")&amp;IF(TRIM(SUBSTITUTE(C1993,CHAR(160),""))="","EWC, ","")&amp;IF(TRIM(SUBSTITUTE(F1993,CHAR(160),""))="","D&amp;R, ","")&amp;IF(TRIM(SUBSTITUTE(E1993,CHAR(160),""))="","State, ",""),LEN(IF(TRIM(SUBSTITUTE(B1993,CHAR(160),""))="","Dest, ","")&amp;IF(TRIM(SUBSTITUTE(C1993,CHAR(160),""))="","EWC, ","")&amp;IF(TRIM(SUBSTITUTE(F1993,CHAR(160),""))="","D&amp;R, ","")&amp;IF(TRIM(SUBSTITUTE(E1993,CHAR(160),""))="","State, ",""))-2)),LEFT(IF(TRIM(SUBSTITUTE(B1993,CHAR(160),""))="","Dest, ","")&amp;IF(TRIM(SUBSTITUTE(C1993,CHAR(160),""))="","EWC, ","")&amp;IF(TRIM(SUBSTITUTE(F1993,CHAR(160),""))="","D&amp;R, ","")&amp;IF(TRIM(SUBSTITUTE(E1993,CHAR(160),""))="","State, ",""),LEN(IF(TRIM(SUBSTITUTE(B1993,CHAR(160),""))="","Dest, ","")&amp;IF(TRIM(SUBSTITUTE(C1993,CHAR(160),""))="","EWC, ","")&amp;IF(TRIM(SUBSTITUTE(F1993,CHAR(160),""))="","D&amp;R, ","")&amp;IF(TRIM(SUBSTITUTE(E1993,CHAR(160),""))="","State, ",""))-2)))</f>
        <v/>
      </c>
    </row>
    <row r="1994" spans="1:15" ht="15.75">
      <c r="A1994" s="250">
        <v>1987</v>
      </c>
      <c r="B1994" s="208"/>
      <c r="C1994" s="49"/>
      <c r="D1994" s="50"/>
      <c r="E1994" s="50"/>
      <c r="F1994" s="50"/>
      <c r="G1994" s="209"/>
      <c r="H1994" s="48"/>
      <c r="I1994" s="457" t="str">
        <f t="shared" si="62"/>
        <v/>
      </c>
      <c r="J1994" s="241" cm="1">
        <f t="array" ref="J1994">SUMPRODUCT(--(K1994:N1994&lt;&gt;"")) + IF(TRIM(O1994)="",0,LEN(O1994)-LEN(SUBSTITUTE(O1994,",",""))+1)</f>
        <v>0</v>
      </c>
      <c r="K1994" s="242" t="str">
        <f>IF(AND(G1994&lt;&gt;0,G1994&lt;&gt;""),IF(B1994="","",IF(ISNUMBER(MATCH(B1994,'Look Up Values'!$B$2:$B$500,0)),"","Dest. error")),"")</f>
        <v/>
      </c>
      <c r="L1994" s="242" t="str">
        <f>IF(AND(G1994&lt;&gt;0,G1994&lt;&gt;""),IF(C1994="","",IF(AND(ISNUMBER(--LEFT(C1994,FIND(" ",C1994&amp;" ")-1)),OR(LEN(LEFT(C1994,FIND(" ",C1994&amp;" ")-1))=6,LEN(LEFT(C1994,FIND(" ",C1994&amp;" ")-1))=7),OR(ISNUMBER(MATCH(LEFT(C1994,FIND(" ",C1994&amp;" ")-1),'Look Up Values'!$G$2:$G$1000,0)),ISNUMBER(MATCH(LEFT(C1994,FIND(" ",C1994&amp;" ")-1),'Look Up Values'!$AE$2:$AE$2000,0)))),"","EWC error")),"")</f>
        <v/>
      </c>
      <c r="M1994" s="242" t="str" cm="1">
        <f t="array" ref="M1994">IF(AND(G1994&lt;&gt;0,G1994&lt;&gt;""),IF(E1994="","",IF(ISNUMBER(MATCH(SUBSTITUTE(E1994," ",""),SUBSTITUTE('Look Up Values'!$I$2:$I$10," ",""),0)),"","State error")),"")</f>
        <v/>
      </c>
      <c r="N1994" s="242" t="str" cm="1">
        <f t="array" ref="N1994">IF(AND(G1994&lt;&gt;0,G1994&lt;&gt;""),IF(F1994="","",IF(ISNUMBER(MATCH(SUBSTITUTE(F1994," ",""),SUBSTITUTE('Look Up Values'!$W$2:$W$30," ",""),0)),"","D&amp;R error")),"")</f>
        <v/>
      </c>
      <c r="O1994" s="256" t="str">
        <f t="shared" si="63"/>
        <v/>
      </c>
    </row>
    <row r="1995" spans="1:15" ht="15.75">
      <c r="A1995" s="250">
        <v>1988</v>
      </c>
      <c r="B1995" s="208"/>
      <c r="C1995" s="49"/>
      <c r="D1995" s="50"/>
      <c r="E1995" s="50"/>
      <c r="F1995" s="50"/>
      <c r="G1995" s="209"/>
      <c r="H1995" s="48"/>
      <c r="I1995" s="457" t="str">
        <f t="shared" si="62"/>
        <v/>
      </c>
      <c r="J1995" s="241" cm="1">
        <f t="array" ref="J1995">SUMPRODUCT(--(K1995:N1995&lt;&gt;"")) + IF(TRIM(O1995)="",0,LEN(O1995)-LEN(SUBSTITUTE(O1995,",",""))+1)</f>
        <v>0</v>
      </c>
      <c r="K1995" s="242" t="str">
        <f>IF(AND(G1995&lt;&gt;0,G1995&lt;&gt;""),IF(B1995="","",IF(ISNUMBER(MATCH(B1995,'Look Up Values'!$B$2:$B$500,0)),"","Dest. error")),"")</f>
        <v/>
      </c>
      <c r="L1995" s="242" t="str">
        <f>IF(AND(G1995&lt;&gt;0,G1995&lt;&gt;""),IF(C1995="","",IF(AND(ISNUMBER(--LEFT(C1995,FIND(" ",C1995&amp;" ")-1)),OR(LEN(LEFT(C1995,FIND(" ",C1995&amp;" ")-1))=6,LEN(LEFT(C1995,FIND(" ",C1995&amp;" ")-1))=7),OR(ISNUMBER(MATCH(LEFT(C1995,FIND(" ",C1995&amp;" ")-1),'Look Up Values'!$G$2:$G$1000,0)),ISNUMBER(MATCH(LEFT(C1995,FIND(" ",C1995&amp;" ")-1),'Look Up Values'!$AE$2:$AE$2000,0)))),"","EWC error")),"")</f>
        <v/>
      </c>
      <c r="M1995" s="242" t="str" cm="1">
        <f t="array" ref="M1995">IF(AND(G1995&lt;&gt;0,G1995&lt;&gt;""),IF(E1995="","",IF(ISNUMBER(MATCH(SUBSTITUTE(E1995," ",""),SUBSTITUTE('Look Up Values'!$I$2:$I$10," ",""),0)),"","State error")),"")</f>
        <v/>
      </c>
      <c r="N1995" s="242" t="str" cm="1">
        <f t="array" ref="N1995">IF(AND(G1995&lt;&gt;0,G1995&lt;&gt;""),IF(F1995="","",IF(ISNUMBER(MATCH(SUBSTITUTE(F1995," ",""),SUBSTITUTE('Look Up Values'!$W$2:$W$30," ",""),0)),"","D&amp;R error")),"")</f>
        <v/>
      </c>
      <c r="O1995" s="256" t="str">
        <f t="shared" si="63"/>
        <v/>
      </c>
    </row>
    <row r="1996" spans="1:15" ht="15.75">
      <c r="A1996" s="250">
        <v>1989</v>
      </c>
      <c r="B1996" s="208"/>
      <c r="C1996" s="49"/>
      <c r="D1996" s="50"/>
      <c r="E1996" s="50"/>
      <c r="F1996" s="50"/>
      <c r="G1996" s="209"/>
      <c r="H1996" s="48"/>
      <c r="I1996" s="457" t="str">
        <f t="shared" si="62"/>
        <v/>
      </c>
      <c r="J1996" s="241" cm="1">
        <f t="array" ref="J1996">SUMPRODUCT(--(K1996:N1996&lt;&gt;"")) + IF(TRIM(O1996)="",0,LEN(O1996)-LEN(SUBSTITUTE(O1996,",",""))+1)</f>
        <v>0</v>
      </c>
      <c r="K1996" s="242" t="str">
        <f>IF(AND(G1996&lt;&gt;0,G1996&lt;&gt;""),IF(B1996="","",IF(ISNUMBER(MATCH(B1996,'Look Up Values'!$B$2:$B$500,0)),"","Dest. error")),"")</f>
        <v/>
      </c>
      <c r="L1996" s="242" t="str">
        <f>IF(AND(G1996&lt;&gt;0,G1996&lt;&gt;""),IF(C1996="","",IF(AND(ISNUMBER(--LEFT(C1996,FIND(" ",C1996&amp;" ")-1)),OR(LEN(LEFT(C1996,FIND(" ",C1996&amp;" ")-1))=6,LEN(LEFT(C1996,FIND(" ",C1996&amp;" ")-1))=7),OR(ISNUMBER(MATCH(LEFT(C1996,FIND(" ",C1996&amp;" ")-1),'Look Up Values'!$G$2:$G$1000,0)),ISNUMBER(MATCH(LEFT(C1996,FIND(" ",C1996&amp;" ")-1),'Look Up Values'!$AE$2:$AE$2000,0)))),"","EWC error")),"")</f>
        <v/>
      </c>
      <c r="M1996" s="242" t="str" cm="1">
        <f t="array" ref="M1996">IF(AND(G1996&lt;&gt;0,G1996&lt;&gt;""),IF(E1996="","",IF(ISNUMBER(MATCH(SUBSTITUTE(E1996," ",""),SUBSTITUTE('Look Up Values'!$I$2:$I$10," ",""),0)),"","State error")),"")</f>
        <v/>
      </c>
      <c r="N1996" s="242" t="str" cm="1">
        <f t="array" ref="N1996">IF(AND(G1996&lt;&gt;0,G1996&lt;&gt;""),IF(F1996="","",IF(ISNUMBER(MATCH(SUBSTITUTE(F1996," ",""),SUBSTITUTE('Look Up Values'!$W$2:$W$30," ",""),0)),"","D&amp;R error")),"")</f>
        <v/>
      </c>
      <c r="O1996" s="256" t="str">
        <f t="shared" si="63"/>
        <v/>
      </c>
    </row>
    <row r="1997" spans="1:15" ht="15.75">
      <c r="A1997" s="250">
        <v>1990</v>
      </c>
      <c r="B1997" s="208"/>
      <c r="C1997" s="49"/>
      <c r="D1997" s="50"/>
      <c r="E1997" s="50"/>
      <c r="F1997" s="50"/>
      <c r="G1997" s="209"/>
      <c r="H1997" s="48"/>
      <c r="I1997" s="457" t="str">
        <f t="shared" si="62"/>
        <v/>
      </c>
      <c r="J1997" s="241" cm="1">
        <f t="array" ref="J1997">SUMPRODUCT(--(K1997:N1997&lt;&gt;"")) + IF(TRIM(O1997)="",0,LEN(O1997)-LEN(SUBSTITUTE(O1997,",",""))+1)</f>
        <v>0</v>
      </c>
      <c r="K1997" s="242" t="str">
        <f>IF(AND(G1997&lt;&gt;0,G1997&lt;&gt;""),IF(B1997="","",IF(ISNUMBER(MATCH(B1997,'Look Up Values'!$B$2:$B$500,0)),"","Dest. error")),"")</f>
        <v/>
      </c>
      <c r="L1997" s="242" t="str">
        <f>IF(AND(G1997&lt;&gt;0,G1997&lt;&gt;""),IF(C1997="","",IF(AND(ISNUMBER(--LEFT(C1997,FIND(" ",C1997&amp;" ")-1)),OR(LEN(LEFT(C1997,FIND(" ",C1997&amp;" ")-1))=6,LEN(LEFT(C1997,FIND(" ",C1997&amp;" ")-1))=7),OR(ISNUMBER(MATCH(LEFT(C1997,FIND(" ",C1997&amp;" ")-1),'Look Up Values'!$G$2:$G$1000,0)),ISNUMBER(MATCH(LEFT(C1997,FIND(" ",C1997&amp;" ")-1),'Look Up Values'!$AE$2:$AE$2000,0)))),"","EWC error")),"")</f>
        <v/>
      </c>
      <c r="M1997" s="242" t="str" cm="1">
        <f t="array" ref="M1997">IF(AND(G1997&lt;&gt;0,G1997&lt;&gt;""),IF(E1997="","",IF(ISNUMBER(MATCH(SUBSTITUTE(E1997," ",""),SUBSTITUTE('Look Up Values'!$I$2:$I$10," ",""),0)),"","State error")),"")</f>
        <v/>
      </c>
      <c r="N1997" s="242" t="str" cm="1">
        <f t="array" ref="N1997">IF(AND(G1997&lt;&gt;0,G1997&lt;&gt;""),IF(F1997="","",IF(ISNUMBER(MATCH(SUBSTITUTE(F1997," ",""),SUBSTITUTE('Look Up Values'!$W$2:$W$30," ",""),0)),"","D&amp;R error")),"")</f>
        <v/>
      </c>
      <c r="O1997" s="256" t="str">
        <f t="shared" si="63"/>
        <v/>
      </c>
    </row>
    <row r="1998" spans="1:15" ht="15.75">
      <c r="A1998" s="250">
        <v>1991</v>
      </c>
      <c r="B1998" s="208"/>
      <c r="C1998" s="49"/>
      <c r="D1998" s="50"/>
      <c r="E1998" s="50"/>
      <c r="F1998" s="50"/>
      <c r="G1998" s="209"/>
      <c r="H1998" s="48"/>
      <c r="I1998" s="457" t="str">
        <f t="shared" si="62"/>
        <v/>
      </c>
      <c r="J1998" s="241" cm="1">
        <f t="array" ref="J1998">SUMPRODUCT(--(K1998:N1998&lt;&gt;"")) + IF(TRIM(O1998)="",0,LEN(O1998)-LEN(SUBSTITUTE(O1998,",",""))+1)</f>
        <v>0</v>
      </c>
      <c r="K1998" s="242" t="str">
        <f>IF(AND(G1998&lt;&gt;0,G1998&lt;&gt;""),IF(B1998="","",IF(ISNUMBER(MATCH(B1998,'Look Up Values'!$B$2:$B$500,0)),"","Dest. error")),"")</f>
        <v/>
      </c>
      <c r="L1998" s="242" t="str">
        <f>IF(AND(G1998&lt;&gt;0,G1998&lt;&gt;""),IF(C1998="","",IF(AND(ISNUMBER(--LEFT(C1998,FIND(" ",C1998&amp;" ")-1)),OR(LEN(LEFT(C1998,FIND(" ",C1998&amp;" ")-1))=6,LEN(LEFT(C1998,FIND(" ",C1998&amp;" ")-1))=7),OR(ISNUMBER(MATCH(LEFT(C1998,FIND(" ",C1998&amp;" ")-1),'Look Up Values'!$G$2:$G$1000,0)),ISNUMBER(MATCH(LEFT(C1998,FIND(" ",C1998&amp;" ")-1),'Look Up Values'!$AE$2:$AE$2000,0)))),"","EWC error")),"")</f>
        <v/>
      </c>
      <c r="M1998" s="242" t="str" cm="1">
        <f t="array" ref="M1998">IF(AND(G1998&lt;&gt;0,G1998&lt;&gt;""),IF(E1998="","",IF(ISNUMBER(MATCH(SUBSTITUTE(E1998," ",""),SUBSTITUTE('Look Up Values'!$I$2:$I$10," ",""),0)),"","State error")),"")</f>
        <v/>
      </c>
      <c r="N1998" s="242" t="str" cm="1">
        <f t="array" ref="N1998">IF(AND(G1998&lt;&gt;0,G1998&lt;&gt;""),IF(F1998="","",IF(ISNUMBER(MATCH(SUBSTITUTE(F1998," ",""),SUBSTITUTE('Look Up Values'!$W$2:$W$30," ",""),0)),"","D&amp;R error")),"")</f>
        <v/>
      </c>
      <c r="O1998" s="256" t="str">
        <f t="shared" si="63"/>
        <v/>
      </c>
    </row>
    <row r="1999" spans="1:15" ht="15.75">
      <c r="A1999" s="250">
        <v>1992</v>
      </c>
      <c r="B1999" s="208"/>
      <c r="C1999" s="49"/>
      <c r="D1999" s="50"/>
      <c r="E1999" s="50"/>
      <c r="F1999" s="50"/>
      <c r="G1999" s="209"/>
      <c r="H1999" s="48"/>
      <c r="I1999" s="457" t="str">
        <f t="shared" si="62"/>
        <v/>
      </c>
      <c r="J1999" s="241" cm="1">
        <f t="array" ref="J1999">SUMPRODUCT(--(K1999:N1999&lt;&gt;"")) + IF(TRIM(O1999)="",0,LEN(O1999)-LEN(SUBSTITUTE(O1999,",",""))+1)</f>
        <v>0</v>
      </c>
      <c r="K1999" s="242" t="str">
        <f>IF(AND(G1999&lt;&gt;0,G1999&lt;&gt;""),IF(B1999="","",IF(ISNUMBER(MATCH(B1999,'Look Up Values'!$B$2:$B$500,0)),"","Dest. error")),"")</f>
        <v/>
      </c>
      <c r="L1999" s="242" t="str">
        <f>IF(AND(G1999&lt;&gt;0,G1999&lt;&gt;""),IF(C1999="","",IF(AND(ISNUMBER(--LEFT(C1999,FIND(" ",C1999&amp;" ")-1)),OR(LEN(LEFT(C1999,FIND(" ",C1999&amp;" ")-1))=6,LEN(LEFT(C1999,FIND(" ",C1999&amp;" ")-1))=7),OR(ISNUMBER(MATCH(LEFT(C1999,FIND(" ",C1999&amp;" ")-1),'Look Up Values'!$G$2:$G$1000,0)),ISNUMBER(MATCH(LEFT(C1999,FIND(" ",C1999&amp;" ")-1),'Look Up Values'!$AE$2:$AE$2000,0)))),"","EWC error")),"")</f>
        <v/>
      </c>
      <c r="M1999" s="242" t="str" cm="1">
        <f t="array" ref="M1999">IF(AND(G1999&lt;&gt;0,G1999&lt;&gt;""),IF(E1999="","",IF(ISNUMBER(MATCH(SUBSTITUTE(E1999," ",""),SUBSTITUTE('Look Up Values'!$I$2:$I$10," ",""),0)),"","State error")),"")</f>
        <v/>
      </c>
      <c r="N1999" s="242" t="str" cm="1">
        <f t="array" ref="N1999">IF(AND(G1999&lt;&gt;0,G1999&lt;&gt;""),IF(F1999="","",IF(ISNUMBER(MATCH(SUBSTITUTE(F1999," ",""),SUBSTITUTE('Look Up Values'!$W$2:$W$30," ",""),0)),"","D&amp;R error")),"")</f>
        <v/>
      </c>
      <c r="O1999" s="256" t="str">
        <f t="shared" si="63"/>
        <v/>
      </c>
    </row>
    <row r="2000" spans="1:15" ht="15.75">
      <c r="A2000" s="250">
        <v>1993</v>
      </c>
      <c r="B2000" s="208"/>
      <c r="C2000" s="49"/>
      <c r="D2000" s="50"/>
      <c r="E2000" s="50"/>
      <c r="F2000" s="50"/>
      <c r="G2000" s="209"/>
      <c r="H2000" s="48"/>
      <c r="I2000" s="457" t="str">
        <f t="shared" si="62"/>
        <v/>
      </c>
      <c r="J2000" s="241" cm="1">
        <f t="array" ref="J2000">SUMPRODUCT(--(K2000:N2000&lt;&gt;"")) + IF(TRIM(O2000)="",0,LEN(O2000)-LEN(SUBSTITUTE(O2000,",",""))+1)</f>
        <v>0</v>
      </c>
      <c r="K2000" s="242" t="str">
        <f>IF(AND(G2000&lt;&gt;0,G2000&lt;&gt;""),IF(B2000="","",IF(ISNUMBER(MATCH(B2000,'Look Up Values'!$B$2:$B$500,0)),"","Dest. error")),"")</f>
        <v/>
      </c>
      <c r="L2000" s="242" t="str">
        <f>IF(AND(G2000&lt;&gt;0,G2000&lt;&gt;""),IF(C2000="","",IF(AND(ISNUMBER(--LEFT(C2000,FIND(" ",C2000&amp;" ")-1)),OR(LEN(LEFT(C2000,FIND(" ",C2000&amp;" ")-1))=6,LEN(LEFT(C2000,FIND(" ",C2000&amp;" ")-1))=7),OR(ISNUMBER(MATCH(LEFT(C2000,FIND(" ",C2000&amp;" ")-1),'Look Up Values'!$G$2:$G$1000,0)),ISNUMBER(MATCH(LEFT(C2000,FIND(" ",C2000&amp;" ")-1),'Look Up Values'!$AE$2:$AE$2000,0)))),"","EWC error")),"")</f>
        <v/>
      </c>
      <c r="M2000" s="242" t="str" cm="1">
        <f t="array" ref="M2000">IF(AND(G2000&lt;&gt;0,G2000&lt;&gt;""),IF(E2000="","",IF(ISNUMBER(MATCH(SUBSTITUTE(E2000," ",""),SUBSTITUTE('Look Up Values'!$I$2:$I$10," ",""),0)),"","State error")),"")</f>
        <v/>
      </c>
      <c r="N2000" s="242" t="str" cm="1">
        <f t="array" ref="N2000">IF(AND(G2000&lt;&gt;0,G2000&lt;&gt;""),IF(F2000="","",IF(ISNUMBER(MATCH(SUBSTITUTE(F2000," ",""),SUBSTITUTE('Look Up Values'!$W$2:$W$30," ",""),0)),"","D&amp;R error")),"")</f>
        <v/>
      </c>
      <c r="O2000" s="256" t="str">
        <f t="shared" si="63"/>
        <v/>
      </c>
    </row>
    <row r="2001" spans="1:15" ht="15.75">
      <c r="A2001" s="250">
        <v>1994</v>
      </c>
      <c r="B2001" s="208"/>
      <c r="C2001" s="49"/>
      <c r="D2001" s="50"/>
      <c r="E2001" s="50"/>
      <c r="F2001" s="50"/>
      <c r="G2001" s="209"/>
      <c r="H2001" s="48"/>
      <c r="I2001" s="457" t="str">
        <f t="shared" si="62"/>
        <v/>
      </c>
      <c r="J2001" s="241" cm="1">
        <f t="array" ref="J2001">SUMPRODUCT(--(K2001:N2001&lt;&gt;"")) + IF(TRIM(O2001)="",0,LEN(O2001)-LEN(SUBSTITUTE(O2001,",",""))+1)</f>
        <v>0</v>
      </c>
      <c r="K2001" s="242" t="str">
        <f>IF(AND(G2001&lt;&gt;0,G2001&lt;&gt;""),IF(B2001="","",IF(ISNUMBER(MATCH(B2001,'Look Up Values'!$B$2:$B$500,0)),"","Dest. error")),"")</f>
        <v/>
      </c>
      <c r="L2001" s="242" t="str">
        <f>IF(AND(G2001&lt;&gt;0,G2001&lt;&gt;""),IF(C2001="","",IF(AND(ISNUMBER(--LEFT(C2001,FIND(" ",C2001&amp;" ")-1)),OR(LEN(LEFT(C2001,FIND(" ",C2001&amp;" ")-1))=6,LEN(LEFT(C2001,FIND(" ",C2001&amp;" ")-1))=7),OR(ISNUMBER(MATCH(LEFT(C2001,FIND(" ",C2001&amp;" ")-1),'Look Up Values'!$G$2:$G$1000,0)),ISNUMBER(MATCH(LEFT(C2001,FIND(" ",C2001&amp;" ")-1),'Look Up Values'!$AE$2:$AE$2000,0)))),"","EWC error")),"")</f>
        <v/>
      </c>
      <c r="M2001" s="242" t="str" cm="1">
        <f t="array" ref="M2001">IF(AND(G2001&lt;&gt;0,G2001&lt;&gt;""),IF(E2001="","",IF(ISNUMBER(MATCH(SUBSTITUTE(E2001," ",""),SUBSTITUTE('Look Up Values'!$I$2:$I$10," ",""),0)),"","State error")),"")</f>
        <v/>
      </c>
      <c r="N2001" s="242" t="str" cm="1">
        <f t="array" ref="N2001">IF(AND(G2001&lt;&gt;0,G2001&lt;&gt;""),IF(F2001="","",IF(ISNUMBER(MATCH(SUBSTITUTE(F2001," ",""),SUBSTITUTE('Look Up Values'!$W$2:$W$30," ",""),0)),"","D&amp;R error")),"")</f>
        <v/>
      </c>
      <c r="O2001" s="256" t="str">
        <f t="shared" si="63"/>
        <v/>
      </c>
    </row>
    <row r="2002" spans="1:15" ht="15.75">
      <c r="A2002" s="250">
        <v>1995</v>
      </c>
      <c r="B2002" s="208"/>
      <c r="C2002" s="49"/>
      <c r="D2002" s="50"/>
      <c r="E2002" s="50"/>
      <c r="F2002" s="50"/>
      <c r="G2002" s="209"/>
      <c r="H2002" s="48"/>
      <c r="I2002" s="457" t="str">
        <f t="shared" si="62"/>
        <v/>
      </c>
      <c r="J2002" s="241" cm="1">
        <f t="array" ref="J2002">SUMPRODUCT(--(K2002:N2002&lt;&gt;"")) + IF(TRIM(O2002)="",0,LEN(O2002)-LEN(SUBSTITUTE(O2002,",",""))+1)</f>
        <v>0</v>
      </c>
      <c r="K2002" s="242" t="str">
        <f>IF(AND(G2002&lt;&gt;0,G2002&lt;&gt;""),IF(B2002="","",IF(ISNUMBER(MATCH(B2002,'Look Up Values'!$B$2:$B$500,0)),"","Dest. error")),"")</f>
        <v/>
      </c>
      <c r="L2002" s="242" t="str">
        <f>IF(AND(G2002&lt;&gt;0,G2002&lt;&gt;""),IF(C2002="","",IF(AND(ISNUMBER(--LEFT(C2002,FIND(" ",C2002&amp;" ")-1)),OR(LEN(LEFT(C2002,FIND(" ",C2002&amp;" ")-1))=6,LEN(LEFT(C2002,FIND(" ",C2002&amp;" ")-1))=7),OR(ISNUMBER(MATCH(LEFT(C2002,FIND(" ",C2002&amp;" ")-1),'Look Up Values'!$G$2:$G$1000,0)),ISNUMBER(MATCH(LEFT(C2002,FIND(" ",C2002&amp;" ")-1),'Look Up Values'!$AE$2:$AE$2000,0)))),"","EWC error")),"")</f>
        <v/>
      </c>
      <c r="M2002" s="242" t="str" cm="1">
        <f t="array" ref="M2002">IF(AND(G2002&lt;&gt;0,G2002&lt;&gt;""),IF(E2002="","",IF(ISNUMBER(MATCH(SUBSTITUTE(E2002," ",""),SUBSTITUTE('Look Up Values'!$I$2:$I$10," ",""),0)),"","State error")),"")</f>
        <v/>
      </c>
      <c r="N2002" s="242" t="str" cm="1">
        <f t="array" ref="N2002">IF(AND(G2002&lt;&gt;0,G2002&lt;&gt;""),IF(F2002="","",IF(ISNUMBER(MATCH(SUBSTITUTE(F2002," ",""),SUBSTITUTE('Look Up Values'!$W$2:$W$30," ",""),0)),"","D&amp;R error")),"")</f>
        <v/>
      </c>
      <c r="O2002" s="256" t="str">
        <f t="shared" si="63"/>
        <v/>
      </c>
    </row>
    <row r="2003" spans="1:15" ht="15.75">
      <c r="A2003" s="250">
        <v>1996</v>
      </c>
      <c r="B2003" s="208"/>
      <c r="C2003" s="49"/>
      <c r="D2003" s="50"/>
      <c r="E2003" s="50"/>
      <c r="F2003" s="50"/>
      <c r="G2003" s="209"/>
      <c r="H2003" s="48"/>
      <c r="I2003" s="457" t="str">
        <f t="shared" si="62"/>
        <v/>
      </c>
      <c r="J2003" s="241" cm="1">
        <f t="array" ref="J2003">SUMPRODUCT(--(K2003:N2003&lt;&gt;"")) + IF(TRIM(O2003)="",0,LEN(O2003)-LEN(SUBSTITUTE(O2003,",",""))+1)</f>
        <v>0</v>
      </c>
      <c r="K2003" s="242" t="str">
        <f>IF(AND(G2003&lt;&gt;0,G2003&lt;&gt;""),IF(B2003="","",IF(ISNUMBER(MATCH(B2003,'Look Up Values'!$B$2:$B$500,0)),"","Dest. error")),"")</f>
        <v/>
      </c>
      <c r="L2003" s="242" t="str">
        <f>IF(AND(G2003&lt;&gt;0,G2003&lt;&gt;""),IF(C2003="","",IF(AND(ISNUMBER(--LEFT(C2003,FIND(" ",C2003&amp;" ")-1)),OR(LEN(LEFT(C2003,FIND(" ",C2003&amp;" ")-1))=6,LEN(LEFT(C2003,FIND(" ",C2003&amp;" ")-1))=7),OR(ISNUMBER(MATCH(LEFT(C2003,FIND(" ",C2003&amp;" ")-1),'Look Up Values'!$G$2:$G$1000,0)),ISNUMBER(MATCH(LEFT(C2003,FIND(" ",C2003&amp;" ")-1),'Look Up Values'!$AE$2:$AE$2000,0)))),"","EWC error")),"")</f>
        <v/>
      </c>
      <c r="M2003" s="242" t="str" cm="1">
        <f t="array" ref="M2003">IF(AND(G2003&lt;&gt;0,G2003&lt;&gt;""),IF(E2003="","",IF(ISNUMBER(MATCH(SUBSTITUTE(E2003," ",""),SUBSTITUTE('Look Up Values'!$I$2:$I$10," ",""),0)),"","State error")),"")</f>
        <v/>
      </c>
      <c r="N2003" s="242" t="str" cm="1">
        <f t="array" ref="N2003">IF(AND(G2003&lt;&gt;0,G2003&lt;&gt;""),IF(F2003="","",IF(ISNUMBER(MATCH(SUBSTITUTE(F2003," ",""),SUBSTITUTE('Look Up Values'!$W$2:$W$30," ",""),0)),"","D&amp;R error")),"")</f>
        <v/>
      </c>
      <c r="O2003" s="256" t="str">
        <f t="shared" si="63"/>
        <v/>
      </c>
    </row>
    <row r="2004" spans="1:15" ht="15.75">
      <c r="A2004" s="250">
        <v>1997</v>
      </c>
      <c r="B2004" s="208"/>
      <c r="C2004" s="49"/>
      <c r="D2004" s="50"/>
      <c r="E2004" s="50"/>
      <c r="F2004" s="50"/>
      <c r="G2004" s="209"/>
      <c r="H2004" s="48"/>
      <c r="I2004" s="457" t="str">
        <f t="shared" si="62"/>
        <v/>
      </c>
      <c r="J2004" s="241" cm="1">
        <f t="array" ref="J2004">SUMPRODUCT(--(K2004:N2004&lt;&gt;"")) + IF(TRIM(O2004)="",0,LEN(O2004)-LEN(SUBSTITUTE(O2004,",",""))+1)</f>
        <v>0</v>
      </c>
      <c r="K2004" s="242" t="str">
        <f>IF(AND(G2004&lt;&gt;0,G2004&lt;&gt;""),IF(B2004="","",IF(ISNUMBER(MATCH(B2004,'Look Up Values'!$B$2:$B$500,0)),"","Dest. error")),"")</f>
        <v/>
      </c>
      <c r="L2004" s="242" t="str">
        <f>IF(AND(G2004&lt;&gt;0,G2004&lt;&gt;""),IF(C2004="","",IF(AND(ISNUMBER(--LEFT(C2004,FIND(" ",C2004&amp;" ")-1)),OR(LEN(LEFT(C2004,FIND(" ",C2004&amp;" ")-1))=6,LEN(LEFT(C2004,FIND(" ",C2004&amp;" ")-1))=7),OR(ISNUMBER(MATCH(LEFT(C2004,FIND(" ",C2004&amp;" ")-1),'Look Up Values'!$G$2:$G$1000,0)),ISNUMBER(MATCH(LEFT(C2004,FIND(" ",C2004&amp;" ")-1),'Look Up Values'!$AE$2:$AE$2000,0)))),"","EWC error")),"")</f>
        <v/>
      </c>
      <c r="M2004" s="242" t="str" cm="1">
        <f t="array" ref="M2004">IF(AND(G2004&lt;&gt;0,G2004&lt;&gt;""),IF(E2004="","",IF(ISNUMBER(MATCH(SUBSTITUTE(E2004," ",""),SUBSTITUTE('Look Up Values'!$I$2:$I$10," ",""),0)),"","State error")),"")</f>
        <v/>
      </c>
      <c r="N2004" s="242" t="str" cm="1">
        <f t="array" ref="N2004">IF(AND(G2004&lt;&gt;0,G2004&lt;&gt;""),IF(F2004="","",IF(ISNUMBER(MATCH(SUBSTITUTE(F2004," ",""),SUBSTITUTE('Look Up Values'!$W$2:$W$30," ",""),0)),"","D&amp;R error")),"")</f>
        <v/>
      </c>
      <c r="O2004" s="256" t="str">
        <f t="shared" si="63"/>
        <v/>
      </c>
    </row>
    <row r="2005" spans="1:15" ht="15.75">
      <c r="A2005" s="250">
        <v>1998</v>
      </c>
      <c r="B2005" s="208"/>
      <c r="C2005" s="49"/>
      <c r="D2005" s="50"/>
      <c r="E2005" s="50"/>
      <c r="F2005" s="50"/>
      <c r="G2005" s="209"/>
      <c r="H2005" s="48"/>
      <c r="I2005" s="457" t="str">
        <f t="shared" si="62"/>
        <v/>
      </c>
      <c r="J2005" s="241" cm="1">
        <f t="array" ref="J2005">SUMPRODUCT(--(K2005:N2005&lt;&gt;"")) + IF(TRIM(O2005)="",0,LEN(O2005)-LEN(SUBSTITUTE(O2005,",",""))+1)</f>
        <v>0</v>
      </c>
      <c r="K2005" s="242" t="str">
        <f>IF(AND(G2005&lt;&gt;0,G2005&lt;&gt;""),IF(B2005="","",IF(ISNUMBER(MATCH(B2005,'Look Up Values'!$B$2:$B$500,0)),"","Dest. error")),"")</f>
        <v/>
      </c>
      <c r="L2005" s="242" t="str">
        <f>IF(AND(G2005&lt;&gt;0,G2005&lt;&gt;""),IF(C2005="","",IF(AND(ISNUMBER(--LEFT(C2005,FIND(" ",C2005&amp;" ")-1)),OR(LEN(LEFT(C2005,FIND(" ",C2005&amp;" ")-1))=6,LEN(LEFT(C2005,FIND(" ",C2005&amp;" ")-1))=7),OR(ISNUMBER(MATCH(LEFT(C2005,FIND(" ",C2005&amp;" ")-1),'Look Up Values'!$G$2:$G$1000,0)),ISNUMBER(MATCH(LEFT(C2005,FIND(" ",C2005&amp;" ")-1),'Look Up Values'!$AE$2:$AE$2000,0)))),"","EWC error")),"")</f>
        <v/>
      </c>
      <c r="M2005" s="242" t="str" cm="1">
        <f t="array" ref="M2005">IF(AND(G2005&lt;&gt;0,G2005&lt;&gt;""),IF(E2005="","",IF(ISNUMBER(MATCH(SUBSTITUTE(E2005," ",""),SUBSTITUTE('Look Up Values'!$I$2:$I$10," ",""),0)),"","State error")),"")</f>
        <v/>
      </c>
      <c r="N2005" s="242" t="str" cm="1">
        <f t="array" ref="N2005">IF(AND(G2005&lt;&gt;0,G2005&lt;&gt;""),IF(F2005="","",IF(ISNUMBER(MATCH(SUBSTITUTE(F2005," ",""),SUBSTITUTE('Look Up Values'!$W$2:$W$30," ",""),0)),"","D&amp;R error")),"")</f>
        <v/>
      </c>
      <c r="O2005" s="256" t="str">
        <f t="shared" si="63"/>
        <v/>
      </c>
    </row>
    <row r="2006" spans="1:15" ht="15.75">
      <c r="A2006" s="250">
        <v>1999</v>
      </c>
      <c r="B2006" s="208"/>
      <c r="C2006" s="49"/>
      <c r="D2006" s="50"/>
      <c r="E2006" s="50"/>
      <c r="F2006" s="50"/>
      <c r="G2006" s="209"/>
      <c r="H2006" s="48"/>
      <c r="I2006" s="457" t="str">
        <f t="shared" si="62"/>
        <v/>
      </c>
      <c r="J2006" s="241" cm="1">
        <f t="array" ref="J2006">SUMPRODUCT(--(K2006:N2006&lt;&gt;"")) + IF(TRIM(O2006)="",0,LEN(O2006)-LEN(SUBSTITUTE(O2006,",",""))+1)</f>
        <v>0</v>
      </c>
      <c r="K2006" s="242" t="str">
        <f>IF(AND(G2006&lt;&gt;0,G2006&lt;&gt;""),IF(B2006="","",IF(ISNUMBER(MATCH(B2006,'Look Up Values'!$B$2:$B$500,0)),"","Dest. error")),"")</f>
        <v/>
      </c>
      <c r="L2006" s="242" t="str">
        <f>IF(AND(G2006&lt;&gt;0,G2006&lt;&gt;""),IF(C2006="","",IF(AND(ISNUMBER(--LEFT(C2006,FIND(" ",C2006&amp;" ")-1)),OR(LEN(LEFT(C2006,FIND(" ",C2006&amp;" ")-1))=6,LEN(LEFT(C2006,FIND(" ",C2006&amp;" ")-1))=7),OR(ISNUMBER(MATCH(LEFT(C2006,FIND(" ",C2006&amp;" ")-1),'Look Up Values'!$G$2:$G$1000,0)),ISNUMBER(MATCH(LEFT(C2006,FIND(" ",C2006&amp;" ")-1),'Look Up Values'!$AE$2:$AE$2000,0)))),"","EWC error")),"")</f>
        <v/>
      </c>
      <c r="M2006" s="242" t="str" cm="1">
        <f t="array" ref="M2006">IF(AND(G2006&lt;&gt;0,G2006&lt;&gt;""),IF(E2006="","",IF(ISNUMBER(MATCH(SUBSTITUTE(E2006," ",""),SUBSTITUTE('Look Up Values'!$I$2:$I$10," ",""),0)),"","State error")),"")</f>
        <v/>
      </c>
      <c r="N2006" s="242" t="str" cm="1">
        <f t="array" ref="N2006">IF(AND(G2006&lt;&gt;0,G2006&lt;&gt;""),IF(F2006="","",IF(ISNUMBER(MATCH(SUBSTITUTE(F2006," ",""),SUBSTITUTE('Look Up Values'!$W$2:$W$30," ",""),0)),"","D&amp;R error")),"")</f>
        <v/>
      </c>
      <c r="O2006" s="256" t="str">
        <f t="shared" si="63"/>
        <v/>
      </c>
    </row>
    <row r="2007" spans="1:15" ht="15.75">
      <c r="A2007" s="250">
        <v>2000</v>
      </c>
      <c r="B2007" s="208"/>
      <c r="C2007" s="49"/>
      <c r="D2007" s="50"/>
      <c r="E2007" s="50"/>
      <c r="F2007" s="50"/>
      <c r="G2007" s="209"/>
      <c r="H2007" s="48"/>
      <c r="I2007" s="457" t="str">
        <f t="shared" si="62"/>
        <v/>
      </c>
      <c r="J2007" s="241" cm="1">
        <f t="array" ref="J2007">SUMPRODUCT(--(K2007:N2007&lt;&gt;"")) + IF(TRIM(O2007)="",0,LEN(O2007)-LEN(SUBSTITUTE(O2007,",",""))+1)</f>
        <v>0</v>
      </c>
      <c r="K2007" s="242" t="str">
        <f>IF(AND(G2007&lt;&gt;0,G2007&lt;&gt;""),IF(B2007="","",IF(ISNUMBER(MATCH(B2007,'Look Up Values'!$B$2:$B$500,0)),"","Dest. error")),"")</f>
        <v/>
      </c>
      <c r="L2007" s="242" t="str">
        <f>IF(AND(G2007&lt;&gt;0,G2007&lt;&gt;""),IF(C2007="","",IF(AND(ISNUMBER(--LEFT(C2007,FIND(" ",C2007&amp;" ")-1)),OR(LEN(LEFT(C2007,FIND(" ",C2007&amp;" ")-1))=6,LEN(LEFT(C2007,FIND(" ",C2007&amp;" ")-1))=7),OR(ISNUMBER(MATCH(LEFT(C2007,FIND(" ",C2007&amp;" ")-1),'Look Up Values'!$G$2:$G$1000,0)),ISNUMBER(MATCH(LEFT(C2007,FIND(" ",C2007&amp;" ")-1),'Look Up Values'!$AE$2:$AE$2000,0)))),"","EWC error")),"")</f>
        <v/>
      </c>
      <c r="M2007" s="242" t="str" cm="1">
        <f t="array" ref="M2007">IF(AND(G2007&lt;&gt;0,G2007&lt;&gt;""),IF(E2007="","",IF(ISNUMBER(MATCH(SUBSTITUTE(E2007," ",""),SUBSTITUTE('Look Up Values'!$I$2:$I$10," ",""),0)),"","State error")),"")</f>
        <v/>
      </c>
      <c r="N2007" s="242" t="str" cm="1">
        <f t="array" ref="N2007">IF(AND(G2007&lt;&gt;0,G2007&lt;&gt;""),IF(F2007="","",IF(ISNUMBER(MATCH(SUBSTITUTE(F2007," ",""),SUBSTITUTE('Look Up Values'!$W$2:$W$30," ",""),0)),"","D&amp;R error")),"")</f>
        <v/>
      </c>
      <c r="O2007" s="256" t="str">
        <f t="shared" si="63"/>
        <v/>
      </c>
    </row>
    <row r="2008" spans="1:15" ht="15.75">
      <c r="A2008" s="250">
        <v>2001</v>
      </c>
      <c r="B2008" s="208"/>
      <c r="C2008" s="49"/>
      <c r="D2008" s="50"/>
      <c r="E2008" s="50"/>
      <c r="F2008" s="50"/>
      <c r="G2008" s="209"/>
      <c r="H2008" s="48"/>
      <c r="I2008" s="457" t="str">
        <f t="shared" si="62"/>
        <v/>
      </c>
      <c r="J2008" s="241" cm="1">
        <f t="array" ref="J2008">SUMPRODUCT(--(K2008:N2008&lt;&gt;"")) + IF(TRIM(O2008)="",0,LEN(O2008)-LEN(SUBSTITUTE(O2008,",",""))+1)</f>
        <v>0</v>
      </c>
      <c r="K2008" s="242" t="str">
        <f>IF(AND(G2008&lt;&gt;0,G2008&lt;&gt;""),IF(B2008="","",IF(ISNUMBER(MATCH(B2008,'Look Up Values'!$B$2:$B$500,0)),"","Dest. error")),"")</f>
        <v/>
      </c>
      <c r="L2008" s="242" t="str">
        <f>IF(AND(G2008&lt;&gt;0,G2008&lt;&gt;""),IF(C2008="","",IF(AND(ISNUMBER(--LEFT(C2008,FIND(" ",C2008&amp;" ")-1)),OR(LEN(LEFT(C2008,FIND(" ",C2008&amp;" ")-1))=6,LEN(LEFT(C2008,FIND(" ",C2008&amp;" ")-1))=7),OR(ISNUMBER(MATCH(LEFT(C2008,FIND(" ",C2008&amp;" ")-1),'Look Up Values'!$G$2:$G$1000,0)),ISNUMBER(MATCH(LEFT(C2008,FIND(" ",C2008&amp;" ")-1),'Look Up Values'!$AE$2:$AE$2000,0)))),"","EWC error")),"")</f>
        <v/>
      </c>
      <c r="M2008" s="242" t="str" cm="1">
        <f t="array" ref="M2008">IF(AND(G2008&lt;&gt;0,G2008&lt;&gt;""),IF(E2008="","",IF(ISNUMBER(MATCH(SUBSTITUTE(E2008," ",""),SUBSTITUTE('Look Up Values'!$I$2:$I$10," ",""),0)),"","State error")),"")</f>
        <v/>
      </c>
      <c r="N2008" s="242" t="str" cm="1">
        <f t="array" ref="N2008">IF(AND(G2008&lt;&gt;0,G2008&lt;&gt;""),IF(F2008="","",IF(ISNUMBER(MATCH(SUBSTITUTE(F2008," ",""),SUBSTITUTE('Look Up Values'!$W$2:$W$30," ",""),0)),"","D&amp;R error")),"")</f>
        <v/>
      </c>
      <c r="O2008" s="256" t="str">
        <f t="shared" si="63"/>
        <v/>
      </c>
    </row>
    <row r="2009" spans="1:15" ht="15.75">
      <c r="A2009" s="250">
        <v>2002</v>
      </c>
      <c r="B2009" s="208"/>
      <c r="C2009" s="49"/>
      <c r="D2009" s="50"/>
      <c r="E2009" s="50"/>
      <c r="F2009" s="50"/>
      <c r="G2009" s="209"/>
      <c r="H2009" s="48"/>
      <c r="I2009" s="457" t="str">
        <f t="shared" si="62"/>
        <v/>
      </c>
      <c r="J2009" s="241" cm="1">
        <f t="array" ref="J2009">SUMPRODUCT(--(K2009:N2009&lt;&gt;"")) + IF(TRIM(O2009)="",0,LEN(O2009)-LEN(SUBSTITUTE(O2009,",",""))+1)</f>
        <v>0</v>
      </c>
      <c r="K2009" s="242" t="str">
        <f>IF(AND(G2009&lt;&gt;0,G2009&lt;&gt;""),IF(B2009="","",IF(ISNUMBER(MATCH(B2009,'Look Up Values'!$B$2:$B$500,0)),"","Dest. error")),"")</f>
        <v/>
      </c>
      <c r="L2009" s="242" t="str">
        <f>IF(AND(G2009&lt;&gt;0,G2009&lt;&gt;""),IF(C2009="","",IF(AND(ISNUMBER(--LEFT(C2009,FIND(" ",C2009&amp;" ")-1)),OR(LEN(LEFT(C2009,FIND(" ",C2009&amp;" ")-1))=6,LEN(LEFT(C2009,FIND(" ",C2009&amp;" ")-1))=7),OR(ISNUMBER(MATCH(LEFT(C2009,FIND(" ",C2009&amp;" ")-1),'Look Up Values'!$G$2:$G$1000,0)),ISNUMBER(MATCH(LEFT(C2009,FIND(" ",C2009&amp;" ")-1),'Look Up Values'!$AE$2:$AE$2000,0)))),"","EWC error")),"")</f>
        <v/>
      </c>
      <c r="M2009" s="242" t="str" cm="1">
        <f t="array" ref="M2009">IF(AND(G2009&lt;&gt;0,G2009&lt;&gt;""),IF(E2009="","",IF(ISNUMBER(MATCH(SUBSTITUTE(E2009," ",""),SUBSTITUTE('Look Up Values'!$I$2:$I$10," ",""),0)),"","State error")),"")</f>
        <v/>
      </c>
      <c r="N2009" s="242" t="str" cm="1">
        <f t="array" ref="N2009">IF(AND(G2009&lt;&gt;0,G2009&lt;&gt;""),IF(F2009="","",IF(ISNUMBER(MATCH(SUBSTITUTE(F2009," ",""),SUBSTITUTE('Look Up Values'!$W$2:$W$30," ",""),0)),"","D&amp;R error")),"")</f>
        <v/>
      </c>
      <c r="O2009" s="256" t="str">
        <f t="shared" si="63"/>
        <v/>
      </c>
    </row>
    <row r="2010" spans="1:15" ht="15.75">
      <c r="A2010" s="250">
        <v>2003</v>
      </c>
      <c r="B2010" s="208"/>
      <c r="C2010" s="49"/>
      <c r="D2010" s="50"/>
      <c r="E2010" s="50"/>
      <c r="F2010" s="50"/>
      <c r="G2010" s="209"/>
      <c r="H2010" s="48"/>
      <c r="I2010" s="457" t="str">
        <f t="shared" si="62"/>
        <v/>
      </c>
      <c r="J2010" s="241" cm="1">
        <f t="array" ref="J2010">SUMPRODUCT(--(K2010:N2010&lt;&gt;"")) + IF(TRIM(O2010)="",0,LEN(O2010)-LEN(SUBSTITUTE(O2010,",",""))+1)</f>
        <v>0</v>
      </c>
      <c r="K2010" s="242" t="str">
        <f>IF(AND(G2010&lt;&gt;0,G2010&lt;&gt;""),IF(B2010="","",IF(ISNUMBER(MATCH(B2010,'Look Up Values'!$B$2:$B$500,0)),"","Dest. error")),"")</f>
        <v/>
      </c>
      <c r="L2010" s="242" t="str">
        <f>IF(AND(G2010&lt;&gt;0,G2010&lt;&gt;""),IF(C2010="","",IF(AND(ISNUMBER(--LEFT(C2010,FIND(" ",C2010&amp;" ")-1)),OR(LEN(LEFT(C2010,FIND(" ",C2010&amp;" ")-1))=6,LEN(LEFT(C2010,FIND(" ",C2010&amp;" ")-1))=7),OR(ISNUMBER(MATCH(LEFT(C2010,FIND(" ",C2010&amp;" ")-1),'Look Up Values'!$G$2:$G$1000,0)),ISNUMBER(MATCH(LEFT(C2010,FIND(" ",C2010&amp;" ")-1),'Look Up Values'!$AE$2:$AE$2000,0)))),"","EWC error")),"")</f>
        <v/>
      </c>
      <c r="M2010" s="242" t="str" cm="1">
        <f t="array" ref="M2010">IF(AND(G2010&lt;&gt;0,G2010&lt;&gt;""),IF(E2010="","",IF(ISNUMBER(MATCH(SUBSTITUTE(E2010," ",""),SUBSTITUTE('Look Up Values'!$I$2:$I$10," ",""),0)),"","State error")),"")</f>
        <v/>
      </c>
      <c r="N2010" s="242" t="str" cm="1">
        <f t="array" ref="N2010">IF(AND(G2010&lt;&gt;0,G2010&lt;&gt;""),IF(F2010="","",IF(ISNUMBER(MATCH(SUBSTITUTE(F2010," ",""),SUBSTITUTE('Look Up Values'!$W$2:$W$30," ",""),0)),"","D&amp;R error")),"")</f>
        <v/>
      </c>
      <c r="O2010" s="256" t="str">
        <f t="shared" si="63"/>
        <v/>
      </c>
    </row>
    <row r="2011" spans="1:15" ht="15.75">
      <c r="A2011" s="250">
        <v>2004</v>
      </c>
      <c r="B2011" s="208"/>
      <c r="C2011" s="49"/>
      <c r="D2011" s="50"/>
      <c r="E2011" s="50"/>
      <c r="F2011" s="50"/>
      <c r="G2011" s="209"/>
      <c r="H2011" s="48"/>
      <c r="I2011" s="457" t="str">
        <f t="shared" si="62"/>
        <v/>
      </c>
      <c r="J2011" s="241" cm="1">
        <f t="array" ref="J2011">SUMPRODUCT(--(K2011:N2011&lt;&gt;"")) + IF(TRIM(O2011)="",0,LEN(O2011)-LEN(SUBSTITUTE(O2011,",",""))+1)</f>
        <v>0</v>
      </c>
      <c r="K2011" s="242" t="str">
        <f>IF(AND(G2011&lt;&gt;0,G2011&lt;&gt;""),IF(B2011="","",IF(ISNUMBER(MATCH(B2011,'Look Up Values'!$B$2:$B$500,0)),"","Dest. error")),"")</f>
        <v/>
      </c>
      <c r="L2011" s="242" t="str">
        <f>IF(AND(G2011&lt;&gt;0,G2011&lt;&gt;""),IF(C2011="","",IF(AND(ISNUMBER(--LEFT(C2011,FIND(" ",C2011&amp;" ")-1)),OR(LEN(LEFT(C2011,FIND(" ",C2011&amp;" ")-1))=6,LEN(LEFT(C2011,FIND(" ",C2011&amp;" ")-1))=7),OR(ISNUMBER(MATCH(LEFT(C2011,FIND(" ",C2011&amp;" ")-1),'Look Up Values'!$G$2:$G$1000,0)),ISNUMBER(MATCH(LEFT(C2011,FIND(" ",C2011&amp;" ")-1),'Look Up Values'!$AE$2:$AE$2000,0)))),"","EWC error")),"")</f>
        <v/>
      </c>
      <c r="M2011" s="242" t="str" cm="1">
        <f t="array" ref="M2011">IF(AND(G2011&lt;&gt;0,G2011&lt;&gt;""),IF(E2011="","",IF(ISNUMBER(MATCH(SUBSTITUTE(E2011," ",""),SUBSTITUTE('Look Up Values'!$I$2:$I$10," ",""),0)),"","State error")),"")</f>
        <v/>
      </c>
      <c r="N2011" s="242" t="str" cm="1">
        <f t="array" ref="N2011">IF(AND(G2011&lt;&gt;0,G2011&lt;&gt;""),IF(F2011="","",IF(ISNUMBER(MATCH(SUBSTITUTE(F2011," ",""),SUBSTITUTE('Look Up Values'!$W$2:$W$30," ",""),0)),"","D&amp;R error")),"")</f>
        <v/>
      </c>
      <c r="O2011" s="256" t="str">
        <f t="shared" si="63"/>
        <v/>
      </c>
    </row>
    <row r="2012" spans="1:15" ht="15.75">
      <c r="A2012" s="250">
        <v>2005</v>
      </c>
      <c r="B2012" s="208"/>
      <c r="C2012" s="49"/>
      <c r="D2012" s="50"/>
      <c r="E2012" s="50"/>
      <c r="F2012" s="50"/>
      <c r="G2012" s="209"/>
      <c r="H2012" s="48"/>
      <c r="I2012" s="457" t="str">
        <f t="shared" si="62"/>
        <v/>
      </c>
      <c r="J2012" s="241" cm="1">
        <f t="array" ref="J2012">SUMPRODUCT(--(K2012:N2012&lt;&gt;"")) + IF(TRIM(O2012)="",0,LEN(O2012)-LEN(SUBSTITUTE(O2012,",",""))+1)</f>
        <v>0</v>
      </c>
      <c r="K2012" s="242" t="str">
        <f>IF(AND(G2012&lt;&gt;0,G2012&lt;&gt;""),IF(B2012="","",IF(ISNUMBER(MATCH(B2012,'Look Up Values'!$B$2:$B$500,0)),"","Dest. error")),"")</f>
        <v/>
      </c>
      <c r="L2012" s="242" t="str">
        <f>IF(AND(G2012&lt;&gt;0,G2012&lt;&gt;""),IF(C2012="","",IF(AND(ISNUMBER(--LEFT(C2012,FIND(" ",C2012&amp;" ")-1)),OR(LEN(LEFT(C2012,FIND(" ",C2012&amp;" ")-1))=6,LEN(LEFT(C2012,FIND(" ",C2012&amp;" ")-1))=7),OR(ISNUMBER(MATCH(LEFT(C2012,FIND(" ",C2012&amp;" ")-1),'Look Up Values'!$G$2:$G$1000,0)),ISNUMBER(MATCH(LEFT(C2012,FIND(" ",C2012&amp;" ")-1),'Look Up Values'!$AE$2:$AE$2000,0)))),"","EWC error")),"")</f>
        <v/>
      </c>
      <c r="M2012" s="242" t="str" cm="1">
        <f t="array" ref="M2012">IF(AND(G2012&lt;&gt;0,G2012&lt;&gt;""),IF(E2012="","",IF(ISNUMBER(MATCH(SUBSTITUTE(E2012," ",""),SUBSTITUTE('Look Up Values'!$I$2:$I$10," ",""),0)),"","State error")),"")</f>
        <v/>
      </c>
      <c r="N2012" s="242" t="str" cm="1">
        <f t="array" ref="N2012">IF(AND(G2012&lt;&gt;0,G2012&lt;&gt;""),IF(F2012="","",IF(ISNUMBER(MATCH(SUBSTITUTE(F2012," ",""),SUBSTITUTE('Look Up Values'!$W$2:$W$30," ",""),0)),"","D&amp;R error")),"")</f>
        <v/>
      </c>
      <c r="O2012" s="256" t="str">
        <f t="shared" si="63"/>
        <v/>
      </c>
    </row>
    <row r="2013" spans="1:15" ht="15.75">
      <c r="A2013" s="250">
        <v>2006</v>
      </c>
      <c r="B2013" s="208"/>
      <c r="C2013" s="49"/>
      <c r="D2013" s="50"/>
      <c r="E2013" s="50"/>
      <c r="F2013" s="50"/>
      <c r="G2013" s="209"/>
      <c r="H2013" s="48"/>
      <c r="I2013" s="457" t="str">
        <f t="shared" si="62"/>
        <v/>
      </c>
      <c r="J2013" s="241" cm="1">
        <f t="array" ref="J2013">SUMPRODUCT(--(K2013:N2013&lt;&gt;"")) + IF(TRIM(O2013)="",0,LEN(O2013)-LEN(SUBSTITUTE(O2013,",",""))+1)</f>
        <v>0</v>
      </c>
      <c r="K2013" s="242" t="str">
        <f>IF(AND(G2013&lt;&gt;0,G2013&lt;&gt;""),IF(B2013="","",IF(ISNUMBER(MATCH(B2013,'Look Up Values'!$B$2:$B$500,0)),"","Dest. error")),"")</f>
        <v/>
      </c>
      <c r="L2013" s="242" t="str">
        <f>IF(AND(G2013&lt;&gt;0,G2013&lt;&gt;""),IF(C2013="","",IF(AND(ISNUMBER(--LEFT(C2013,FIND(" ",C2013&amp;" ")-1)),OR(LEN(LEFT(C2013,FIND(" ",C2013&amp;" ")-1))=6,LEN(LEFT(C2013,FIND(" ",C2013&amp;" ")-1))=7),OR(ISNUMBER(MATCH(LEFT(C2013,FIND(" ",C2013&amp;" ")-1),'Look Up Values'!$G$2:$G$1000,0)),ISNUMBER(MATCH(LEFT(C2013,FIND(" ",C2013&amp;" ")-1),'Look Up Values'!$AE$2:$AE$2000,0)))),"","EWC error")),"")</f>
        <v/>
      </c>
      <c r="M2013" s="242" t="str" cm="1">
        <f t="array" ref="M2013">IF(AND(G2013&lt;&gt;0,G2013&lt;&gt;""),IF(E2013="","",IF(ISNUMBER(MATCH(SUBSTITUTE(E2013," ",""),SUBSTITUTE('Look Up Values'!$I$2:$I$10," ",""),0)),"","State error")),"")</f>
        <v/>
      </c>
      <c r="N2013" s="242" t="str" cm="1">
        <f t="array" ref="N2013">IF(AND(G2013&lt;&gt;0,G2013&lt;&gt;""),IF(F2013="","",IF(ISNUMBER(MATCH(SUBSTITUTE(F2013," ",""),SUBSTITUTE('Look Up Values'!$W$2:$W$30," ",""),0)),"","D&amp;R error")),"")</f>
        <v/>
      </c>
      <c r="O2013" s="256" t="str">
        <f t="shared" si="63"/>
        <v/>
      </c>
    </row>
    <row r="2014" spans="1:15" ht="15.75">
      <c r="A2014" s="250">
        <v>2007</v>
      </c>
      <c r="B2014" s="208"/>
      <c r="C2014" s="49"/>
      <c r="D2014" s="50"/>
      <c r="E2014" s="50"/>
      <c r="F2014" s="50"/>
      <c r="G2014" s="209"/>
      <c r="H2014" s="48"/>
      <c r="I2014" s="457" t="str">
        <f t="shared" si="62"/>
        <v/>
      </c>
      <c r="J2014" s="241" cm="1">
        <f t="array" ref="J2014">SUMPRODUCT(--(K2014:N2014&lt;&gt;"")) + IF(TRIM(O2014)="",0,LEN(O2014)-LEN(SUBSTITUTE(O2014,",",""))+1)</f>
        <v>0</v>
      </c>
      <c r="K2014" s="242" t="str">
        <f>IF(AND(G2014&lt;&gt;0,G2014&lt;&gt;""),IF(B2014="","",IF(ISNUMBER(MATCH(B2014,'Look Up Values'!$B$2:$B$500,0)),"","Dest. error")),"")</f>
        <v/>
      </c>
      <c r="L2014" s="242" t="str">
        <f>IF(AND(G2014&lt;&gt;0,G2014&lt;&gt;""),IF(C2014="","",IF(AND(ISNUMBER(--LEFT(C2014,FIND(" ",C2014&amp;" ")-1)),OR(LEN(LEFT(C2014,FIND(" ",C2014&amp;" ")-1))=6,LEN(LEFT(C2014,FIND(" ",C2014&amp;" ")-1))=7),OR(ISNUMBER(MATCH(LEFT(C2014,FIND(" ",C2014&amp;" ")-1),'Look Up Values'!$G$2:$G$1000,0)),ISNUMBER(MATCH(LEFT(C2014,FIND(" ",C2014&amp;" ")-1),'Look Up Values'!$AE$2:$AE$2000,0)))),"","EWC error")),"")</f>
        <v/>
      </c>
      <c r="M2014" s="242" t="str" cm="1">
        <f t="array" ref="M2014">IF(AND(G2014&lt;&gt;0,G2014&lt;&gt;""),IF(E2014="","",IF(ISNUMBER(MATCH(SUBSTITUTE(E2014," ",""),SUBSTITUTE('Look Up Values'!$I$2:$I$10," ",""),0)),"","State error")),"")</f>
        <v/>
      </c>
      <c r="N2014" s="242" t="str" cm="1">
        <f t="array" ref="N2014">IF(AND(G2014&lt;&gt;0,G2014&lt;&gt;""),IF(F2014="","",IF(ISNUMBER(MATCH(SUBSTITUTE(F2014," ",""),SUBSTITUTE('Look Up Values'!$W$2:$W$30," ",""),0)),"","D&amp;R error")),"")</f>
        <v/>
      </c>
      <c r="O2014" s="256" t="str">
        <f t="shared" si="63"/>
        <v/>
      </c>
    </row>
    <row r="2015" spans="1:15" ht="15.75">
      <c r="A2015" s="250">
        <v>2008</v>
      </c>
      <c r="B2015" s="208"/>
      <c r="C2015" s="49"/>
      <c r="D2015" s="50"/>
      <c r="E2015" s="50"/>
      <c r="F2015" s="50"/>
      <c r="G2015" s="209"/>
      <c r="H2015" s="48"/>
      <c r="I2015" s="457" t="str">
        <f t="shared" si="62"/>
        <v/>
      </c>
      <c r="J2015" s="241" cm="1">
        <f t="array" ref="J2015">SUMPRODUCT(--(K2015:N2015&lt;&gt;"")) + IF(TRIM(O2015)="",0,LEN(O2015)-LEN(SUBSTITUTE(O2015,",",""))+1)</f>
        <v>0</v>
      </c>
      <c r="K2015" s="242" t="str">
        <f>IF(AND(G2015&lt;&gt;0,G2015&lt;&gt;""),IF(B2015="","",IF(ISNUMBER(MATCH(B2015,'Look Up Values'!$B$2:$B$500,0)),"","Dest. error")),"")</f>
        <v/>
      </c>
      <c r="L2015" s="242" t="str">
        <f>IF(AND(G2015&lt;&gt;0,G2015&lt;&gt;""),IF(C2015="","",IF(AND(ISNUMBER(--LEFT(C2015,FIND(" ",C2015&amp;" ")-1)),OR(LEN(LEFT(C2015,FIND(" ",C2015&amp;" ")-1))=6,LEN(LEFT(C2015,FIND(" ",C2015&amp;" ")-1))=7),OR(ISNUMBER(MATCH(LEFT(C2015,FIND(" ",C2015&amp;" ")-1),'Look Up Values'!$G$2:$G$1000,0)),ISNUMBER(MATCH(LEFT(C2015,FIND(" ",C2015&amp;" ")-1),'Look Up Values'!$AE$2:$AE$2000,0)))),"","EWC error")),"")</f>
        <v/>
      </c>
      <c r="M2015" s="242" t="str" cm="1">
        <f t="array" ref="M2015">IF(AND(G2015&lt;&gt;0,G2015&lt;&gt;""),IF(E2015="","",IF(ISNUMBER(MATCH(SUBSTITUTE(E2015," ",""),SUBSTITUTE('Look Up Values'!$I$2:$I$10," ",""),0)),"","State error")),"")</f>
        <v/>
      </c>
      <c r="N2015" s="242" t="str" cm="1">
        <f t="array" ref="N2015">IF(AND(G2015&lt;&gt;0,G2015&lt;&gt;""),IF(F2015="","",IF(ISNUMBER(MATCH(SUBSTITUTE(F2015," ",""),SUBSTITUTE('Look Up Values'!$W$2:$W$30," ",""),0)),"","D&amp;R error")),"")</f>
        <v/>
      </c>
      <c r="O2015" s="256" t="str">
        <f t="shared" si="63"/>
        <v/>
      </c>
    </row>
    <row r="2016" spans="1:15" ht="15.75">
      <c r="A2016" s="250">
        <v>2009</v>
      </c>
      <c r="B2016" s="208"/>
      <c r="C2016" s="49"/>
      <c r="D2016" s="50"/>
      <c r="E2016" s="50"/>
      <c r="F2016" s="50"/>
      <c r="G2016" s="209"/>
      <c r="H2016" s="48"/>
      <c r="I2016" s="457" t="str">
        <f t="shared" si="62"/>
        <v/>
      </c>
      <c r="J2016" s="241" cm="1">
        <f t="array" ref="J2016">SUMPRODUCT(--(K2016:N2016&lt;&gt;"")) + IF(TRIM(O2016)="",0,LEN(O2016)-LEN(SUBSTITUTE(O2016,",",""))+1)</f>
        <v>0</v>
      </c>
      <c r="K2016" s="242" t="str">
        <f>IF(AND(G2016&lt;&gt;0,G2016&lt;&gt;""),IF(B2016="","",IF(ISNUMBER(MATCH(B2016,'Look Up Values'!$B$2:$B$500,0)),"","Dest. error")),"")</f>
        <v/>
      </c>
      <c r="L2016" s="242" t="str">
        <f>IF(AND(G2016&lt;&gt;0,G2016&lt;&gt;""),IF(C2016="","",IF(AND(ISNUMBER(--LEFT(C2016,FIND(" ",C2016&amp;" ")-1)),OR(LEN(LEFT(C2016,FIND(" ",C2016&amp;" ")-1))=6,LEN(LEFT(C2016,FIND(" ",C2016&amp;" ")-1))=7),OR(ISNUMBER(MATCH(LEFT(C2016,FIND(" ",C2016&amp;" ")-1),'Look Up Values'!$G$2:$G$1000,0)),ISNUMBER(MATCH(LEFT(C2016,FIND(" ",C2016&amp;" ")-1),'Look Up Values'!$AE$2:$AE$2000,0)))),"","EWC error")),"")</f>
        <v/>
      </c>
      <c r="M2016" s="242" t="str" cm="1">
        <f t="array" ref="M2016">IF(AND(G2016&lt;&gt;0,G2016&lt;&gt;""),IF(E2016="","",IF(ISNUMBER(MATCH(SUBSTITUTE(E2016," ",""),SUBSTITUTE('Look Up Values'!$I$2:$I$10," ",""),0)),"","State error")),"")</f>
        <v/>
      </c>
      <c r="N2016" s="242" t="str" cm="1">
        <f t="array" ref="N2016">IF(AND(G2016&lt;&gt;0,G2016&lt;&gt;""),IF(F2016="","",IF(ISNUMBER(MATCH(SUBSTITUTE(F2016," ",""),SUBSTITUTE('Look Up Values'!$W$2:$W$30," ",""),0)),"","D&amp;R error")),"")</f>
        <v/>
      </c>
      <c r="O2016" s="256" t="str">
        <f t="shared" si="63"/>
        <v/>
      </c>
    </row>
    <row r="2017" spans="1:15" ht="15.75">
      <c r="A2017" s="250">
        <v>2010</v>
      </c>
      <c r="B2017" s="208"/>
      <c r="C2017" s="49"/>
      <c r="D2017" s="50"/>
      <c r="E2017" s="50"/>
      <c r="F2017" s="50"/>
      <c r="G2017" s="209"/>
      <c r="H2017" s="48"/>
      <c r="I2017" s="457" t="str">
        <f t="shared" si="62"/>
        <v/>
      </c>
      <c r="J2017" s="241" cm="1">
        <f t="array" ref="J2017">SUMPRODUCT(--(K2017:N2017&lt;&gt;"")) + IF(TRIM(O2017)="",0,LEN(O2017)-LEN(SUBSTITUTE(O2017,",",""))+1)</f>
        <v>0</v>
      </c>
      <c r="K2017" s="242" t="str">
        <f>IF(AND(G2017&lt;&gt;0,G2017&lt;&gt;""),IF(B2017="","",IF(ISNUMBER(MATCH(B2017,'Look Up Values'!$B$2:$B$500,0)),"","Dest. error")),"")</f>
        <v/>
      </c>
      <c r="L2017" s="242" t="str">
        <f>IF(AND(G2017&lt;&gt;0,G2017&lt;&gt;""),IF(C2017="","",IF(AND(ISNUMBER(--LEFT(C2017,FIND(" ",C2017&amp;" ")-1)),OR(LEN(LEFT(C2017,FIND(" ",C2017&amp;" ")-1))=6,LEN(LEFT(C2017,FIND(" ",C2017&amp;" ")-1))=7),OR(ISNUMBER(MATCH(LEFT(C2017,FIND(" ",C2017&amp;" ")-1),'Look Up Values'!$G$2:$G$1000,0)),ISNUMBER(MATCH(LEFT(C2017,FIND(" ",C2017&amp;" ")-1),'Look Up Values'!$AE$2:$AE$2000,0)))),"","EWC error")),"")</f>
        <v/>
      </c>
      <c r="M2017" s="242" t="str" cm="1">
        <f t="array" ref="M2017">IF(AND(G2017&lt;&gt;0,G2017&lt;&gt;""),IF(E2017="","",IF(ISNUMBER(MATCH(SUBSTITUTE(E2017," ",""),SUBSTITUTE('Look Up Values'!$I$2:$I$10," ",""),0)),"","State error")),"")</f>
        <v/>
      </c>
      <c r="N2017" s="242" t="str" cm="1">
        <f t="array" ref="N2017">IF(AND(G2017&lt;&gt;0,G2017&lt;&gt;""),IF(F2017="","",IF(ISNUMBER(MATCH(SUBSTITUTE(F2017," ",""),SUBSTITUTE('Look Up Values'!$W$2:$W$30," ",""),0)),"","D&amp;R error")),"")</f>
        <v/>
      </c>
      <c r="O2017" s="256" t="str">
        <f t="shared" si="63"/>
        <v/>
      </c>
    </row>
    <row r="2018" spans="1:15" ht="15.75">
      <c r="A2018" s="250">
        <v>2011</v>
      </c>
      <c r="B2018" s="208"/>
      <c r="C2018" s="49"/>
      <c r="D2018" s="50"/>
      <c r="E2018" s="50"/>
      <c r="F2018" s="50"/>
      <c r="G2018" s="209"/>
      <c r="H2018" s="48"/>
      <c r="I2018" s="457" t="str">
        <f t="shared" si="62"/>
        <v/>
      </c>
      <c r="J2018" s="241" cm="1">
        <f t="array" ref="J2018">SUMPRODUCT(--(K2018:N2018&lt;&gt;"")) + IF(TRIM(O2018)="",0,LEN(O2018)-LEN(SUBSTITUTE(O2018,",",""))+1)</f>
        <v>0</v>
      </c>
      <c r="K2018" s="242" t="str">
        <f>IF(AND(G2018&lt;&gt;0,G2018&lt;&gt;""),IF(B2018="","",IF(ISNUMBER(MATCH(B2018,'Look Up Values'!$B$2:$B$500,0)),"","Dest. error")),"")</f>
        <v/>
      </c>
      <c r="L2018" s="242" t="str">
        <f>IF(AND(G2018&lt;&gt;0,G2018&lt;&gt;""),IF(C2018="","",IF(AND(ISNUMBER(--LEFT(C2018,FIND(" ",C2018&amp;" ")-1)),OR(LEN(LEFT(C2018,FIND(" ",C2018&amp;" ")-1))=6,LEN(LEFT(C2018,FIND(" ",C2018&amp;" ")-1))=7),OR(ISNUMBER(MATCH(LEFT(C2018,FIND(" ",C2018&amp;" ")-1),'Look Up Values'!$G$2:$G$1000,0)),ISNUMBER(MATCH(LEFT(C2018,FIND(" ",C2018&amp;" ")-1),'Look Up Values'!$AE$2:$AE$2000,0)))),"","EWC error")),"")</f>
        <v/>
      </c>
      <c r="M2018" s="242" t="str" cm="1">
        <f t="array" ref="M2018">IF(AND(G2018&lt;&gt;0,G2018&lt;&gt;""),IF(E2018="","",IF(ISNUMBER(MATCH(SUBSTITUTE(E2018," ",""),SUBSTITUTE('Look Up Values'!$I$2:$I$10," ",""),0)),"","State error")),"")</f>
        <v/>
      </c>
      <c r="N2018" s="242" t="str" cm="1">
        <f t="array" ref="N2018">IF(AND(G2018&lt;&gt;0,G2018&lt;&gt;""),IF(F2018="","",IF(ISNUMBER(MATCH(SUBSTITUTE(F2018," ",""),SUBSTITUTE('Look Up Values'!$W$2:$W$30," ",""),0)),"","D&amp;R error")),"")</f>
        <v/>
      </c>
      <c r="O2018" s="256" t="str">
        <f t="shared" si="63"/>
        <v/>
      </c>
    </row>
    <row r="2019" spans="1:15" ht="15.75">
      <c r="A2019" s="250">
        <v>2012</v>
      </c>
      <c r="B2019" s="208"/>
      <c r="C2019" s="49"/>
      <c r="D2019" s="50"/>
      <c r="E2019" s="50"/>
      <c r="F2019" s="50"/>
      <c r="G2019" s="209"/>
      <c r="H2019" s="48"/>
      <c r="I2019" s="457" t="str">
        <f t="shared" si="62"/>
        <v/>
      </c>
      <c r="J2019" s="241" cm="1">
        <f t="array" ref="J2019">SUMPRODUCT(--(K2019:N2019&lt;&gt;"")) + IF(TRIM(O2019)="",0,LEN(O2019)-LEN(SUBSTITUTE(O2019,",",""))+1)</f>
        <v>0</v>
      </c>
      <c r="K2019" s="242" t="str">
        <f>IF(AND(G2019&lt;&gt;0,G2019&lt;&gt;""),IF(B2019="","",IF(ISNUMBER(MATCH(B2019,'Look Up Values'!$B$2:$B$500,0)),"","Dest. error")),"")</f>
        <v/>
      </c>
      <c r="L2019" s="242" t="str">
        <f>IF(AND(G2019&lt;&gt;0,G2019&lt;&gt;""),IF(C2019="","",IF(AND(ISNUMBER(--LEFT(C2019,FIND(" ",C2019&amp;" ")-1)),OR(LEN(LEFT(C2019,FIND(" ",C2019&amp;" ")-1))=6,LEN(LEFT(C2019,FIND(" ",C2019&amp;" ")-1))=7),OR(ISNUMBER(MATCH(LEFT(C2019,FIND(" ",C2019&amp;" ")-1),'Look Up Values'!$G$2:$G$1000,0)),ISNUMBER(MATCH(LEFT(C2019,FIND(" ",C2019&amp;" ")-1),'Look Up Values'!$AE$2:$AE$2000,0)))),"","EWC error")),"")</f>
        <v/>
      </c>
      <c r="M2019" s="242" t="str" cm="1">
        <f t="array" ref="M2019">IF(AND(G2019&lt;&gt;0,G2019&lt;&gt;""),IF(E2019="","",IF(ISNUMBER(MATCH(SUBSTITUTE(E2019," ",""),SUBSTITUTE('Look Up Values'!$I$2:$I$10," ",""),0)),"","State error")),"")</f>
        <v/>
      </c>
      <c r="N2019" s="242" t="str" cm="1">
        <f t="array" ref="N2019">IF(AND(G2019&lt;&gt;0,G2019&lt;&gt;""),IF(F2019="","",IF(ISNUMBER(MATCH(SUBSTITUTE(F2019," ",""),SUBSTITUTE('Look Up Values'!$W$2:$W$30," ",""),0)),"","D&amp;R error")),"")</f>
        <v/>
      </c>
      <c r="O2019" s="256" t="str">
        <f t="shared" si="63"/>
        <v/>
      </c>
    </row>
    <row r="2020" spans="1:15" ht="15.75">
      <c r="A2020" s="250">
        <v>2013</v>
      </c>
      <c r="B2020" s="208"/>
      <c r="C2020" s="49"/>
      <c r="D2020" s="50"/>
      <c r="E2020" s="50"/>
      <c r="F2020" s="50"/>
      <c r="G2020" s="209"/>
      <c r="H2020" s="48"/>
      <c r="I2020" s="457" t="str">
        <f t="shared" si="62"/>
        <v/>
      </c>
      <c r="J2020" s="241" cm="1">
        <f t="array" ref="J2020">SUMPRODUCT(--(K2020:N2020&lt;&gt;"")) + IF(TRIM(O2020)="",0,LEN(O2020)-LEN(SUBSTITUTE(O2020,",",""))+1)</f>
        <v>0</v>
      </c>
      <c r="K2020" s="242" t="str">
        <f>IF(AND(G2020&lt;&gt;0,G2020&lt;&gt;""),IF(B2020="","",IF(ISNUMBER(MATCH(B2020,'Look Up Values'!$B$2:$B$500,0)),"","Dest. error")),"")</f>
        <v/>
      </c>
      <c r="L2020" s="242" t="str">
        <f>IF(AND(G2020&lt;&gt;0,G2020&lt;&gt;""),IF(C2020="","",IF(AND(ISNUMBER(--LEFT(C2020,FIND(" ",C2020&amp;" ")-1)),OR(LEN(LEFT(C2020,FIND(" ",C2020&amp;" ")-1))=6,LEN(LEFT(C2020,FIND(" ",C2020&amp;" ")-1))=7),OR(ISNUMBER(MATCH(LEFT(C2020,FIND(" ",C2020&amp;" ")-1),'Look Up Values'!$G$2:$G$1000,0)),ISNUMBER(MATCH(LEFT(C2020,FIND(" ",C2020&amp;" ")-1),'Look Up Values'!$AE$2:$AE$2000,0)))),"","EWC error")),"")</f>
        <v/>
      </c>
      <c r="M2020" s="242" t="str" cm="1">
        <f t="array" ref="M2020">IF(AND(G2020&lt;&gt;0,G2020&lt;&gt;""),IF(E2020="","",IF(ISNUMBER(MATCH(SUBSTITUTE(E2020," ",""),SUBSTITUTE('Look Up Values'!$I$2:$I$10," ",""),0)),"","State error")),"")</f>
        <v/>
      </c>
      <c r="N2020" s="242" t="str" cm="1">
        <f t="array" ref="N2020">IF(AND(G2020&lt;&gt;0,G2020&lt;&gt;""),IF(F2020="","",IF(ISNUMBER(MATCH(SUBSTITUTE(F2020," ",""),SUBSTITUTE('Look Up Values'!$W$2:$W$30," ",""),0)),"","D&amp;R error")),"")</f>
        <v/>
      </c>
      <c r="O2020" s="256" t="str">
        <f t="shared" si="63"/>
        <v/>
      </c>
    </row>
    <row r="2021" spans="1:15" ht="15.75">
      <c r="A2021" s="250">
        <v>2014</v>
      </c>
      <c r="B2021" s="208"/>
      <c r="C2021" s="49"/>
      <c r="D2021" s="50"/>
      <c r="E2021" s="50"/>
      <c r="F2021" s="50"/>
      <c r="G2021" s="209"/>
      <c r="H2021" s="48"/>
      <c r="I2021" s="457" t="str">
        <f t="shared" si="62"/>
        <v/>
      </c>
      <c r="J2021" s="241" cm="1">
        <f t="array" ref="J2021">SUMPRODUCT(--(K2021:N2021&lt;&gt;"")) + IF(TRIM(O2021)="",0,LEN(O2021)-LEN(SUBSTITUTE(O2021,",",""))+1)</f>
        <v>0</v>
      </c>
      <c r="K2021" s="242" t="str">
        <f>IF(AND(G2021&lt;&gt;0,G2021&lt;&gt;""),IF(B2021="","",IF(ISNUMBER(MATCH(B2021,'Look Up Values'!$B$2:$B$500,0)),"","Dest. error")),"")</f>
        <v/>
      </c>
      <c r="L2021" s="242" t="str">
        <f>IF(AND(G2021&lt;&gt;0,G2021&lt;&gt;""),IF(C2021="","",IF(AND(ISNUMBER(--LEFT(C2021,FIND(" ",C2021&amp;" ")-1)),OR(LEN(LEFT(C2021,FIND(" ",C2021&amp;" ")-1))=6,LEN(LEFT(C2021,FIND(" ",C2021&amp;" ")-1))=7),OR(ISNUMBER(MATCH(LEFT(C2021,FIND(" ",C2021&amp;" ")-1),'Look Up Values'!$G$2:$G$1000,0)),ISNUMBER(MATCH(LEFT(C2021,FIND(" ",C2021&amp;" ")-1),'Look Up Values'!$AE$2:$AE$2000,0)))),"","EWC error")),"")</f>
        <v/>
      </c>
      <c r="M2021" s="242" t="str" cm="1">
        <f t="array" ref="M2021">IF(AND(G2021&lt;&gt;0,G2021&lt;&gt;""),IF(E2021="","",IF(ISNUMBER(MATCH(SUBSTITUTE(E2021," ",""),SUBSTITUTE('Look Up Values'!$I$2:$I$10," ",""),0)),"","State error")),"")</f>
        <v/>
      </c>
      <c r="N2021" s="242" t="str" cm="1">
        <f t="array" ref="N2021">IF(AND(G2021&lt;&gt;0,G2021&lt;&gt;""),IF(F2021="","",IF(ISNUMBER(MATCH(SUBSTITUTE(F2021," ",""),SUBSTITUTE('Look Up Values'!$W$2:$W$30," ",""),0)),"","D&amp;R error")),"")</f>
        <v/>
      </c>
      <c r="O2021" s="256" t="str">
        <f t="shared" si="63"/>
        <v/>
      </c>
    </row>
    <row r="2022" spans="1:15" ht="15.75">
      <c r="A2022" s="250">
        <v>2015</v>
      </c>
      <c r="B2022" s="208"/>
      <c r="C2022" s="49"/>
      <c r="D2022" s="50"/>
      <c r="E2022" s="50"/>
      <c r="F2022" s="50"/>
      <c r="G2022" s="209"/>
      <c r="H2022" s="48"/>
      <c r="I2022" s="457" t="str">
        <f t="shared" si="62"/>
        <v/>
      </c>
      <c r="J2022" s="241" cm="1">
        <f t="array" ref="J2022">SUMPRODUCT(--(K2022:N2022&lt;&gt;"")) + IF(TRIM(O2022)="",0,LEN(O2022)-LEN(SUBSTITUTE(O2022,",",""))+1)</f>
        <v>0</v>
      </c>
      <c r="K2022" s="242" t="str">
        <f>IF(AND(G2022&lt;&gt;0,G2022&lt;&gt;""),IF(B2022="","",IF(ISNUMBER(MATCH(B2022,'Look Up Values'!$B$2:$B$500,0)),"","Dest. error")),"")</f>
        <v/>
      </c>
      <c r="L2022" s="242" t="str">
        <f>IF(AND(G2022&lt;&gt;0,G2022&lt;&gt;""),IF(C2022="","",IF(AND(ISNUMBER(--LEFT(C2022,FIND(" ",C2022&amp;" ")-1)),OR(LEN(LEFT(C2022,FIND(" ",C2022&amp;" ")-1))=6,LEN(LEFT(C2022,FIND(" ",C2022&amp;" ")-1))=7),OR(ISNUMBER(MATCH(LEFT(C2022,FIND(" ",C2022&amp;" ")-1),'Look Up Values'!$G$2:$G$1000,0)),ISNUMBER(MATCH(LEFT(C2022,FIND(" ",C2022&amp;" ")-1),'Look Up Values'!$AE$2:$AE$2000,0)))),"","EWC error")),"")</f>
        <v/>
      </c>
      <c r="M2022" s="242" t="str" cm="1">
        <f t="array" ref="M2022">IF(AND(G2022&lt;&gt;0,G2022&lt;&gt;""),IF(E2022="","",IF(ISNUMBER(MATCH(SUBSTITUTE(E2022," ",""),SUBSTITUTE('Look Up Values'!$I$2:$I$10," ",""),0)),"","State error")),"")</f>
        <v/>
      </c>
      <c r="N2022" s="242" t="str" cm="1">
        <f t="array" ref="N2022">IF(AND(G2022&lt;&gt;0,G2022&lt;&gt;""),IF(F2022="","",IF(ISNUMBER(MATCH(SUBSTITUTE(F2022," ",""),SUBSTITUTE('Look Up Values'!$W$2:$W$30," ",""),0)),"","D&amp;R error")),"")</f>
        <v/>
      </c>
      <c r="O2022" s="256" t="str">
        <f t="shared" si="63"/>
        <v/>
      </c>
    </row>
    <row r="2023" spans="1:15" ht="15.75">
      <c r="A2023" s="250">
        <v>2016</v>
      </c>
      <c r="B2023" s="208"/>
      <c r="C2023" s="49"/>
      <c r="D2023" s="50"/>
      <c r="E2023" s="50"/>
      <c r="F2023" s="50"/>
      <c r="G2023" s="209"/>
      <c r="H2023" s="48"/>
      <c r="I2023" s="457" t="str">
        <f t="shared" si="62"/>
        <v/>
      </c>
      <c r="J2023" s="241" cm="1">
        <f t="array" ref="J2023">SUMPRODUCT(--(K2023:N2023&lt;&gt;"")) + IF(TRIM(O2023)="",0,LEN(O2023)-LEN(SUBSTITUTE(O2023,",",""))+1)</f>
        <v>0</v>
      </c>
      <c r="K2023" s="242" t="str">
        <f>IF(AND(G2023&lt;&gt;0,G2023&lt;&gt;""),IF(B2023="","",IF(ISNUMBER(MATCH(B2023,'Look Up Values'!$B$2:$B$500,0)),"","Dest. error")),"")</f>
        <v/>
      </c>
      <c r="L2023" s="242" t="str">
        <f>IF(AND(G2023&lt;&gt;0,G2023&lt;&gt;""),IF(C2023="","",IF(AND(ISNUMBER(--LEFT(C2023,FIND(" ",C2023&amp;" ")-1)),OR(LEN(LEFT(C2023,FIND(" ",C2023&amp;" ")-1))=6,LEN(LEFT(C2023,FIND(" ",C2023&amp;" ")-1))=7),OR(ISNUMBER(MATCH(LEFT(C2023,FIND(" ",C2023&amp;" ")-1),'Look Up Values'!$G$2:$G$1000,0)),ISNUMBER(MATCH(LEFT(C2023,FIND(" ",C2023&amp;" ")-1),'Look Up Values'!$AE$2:$AE$2000,0)))),"","EWC error")),"")</f>
        <v/>
      </c>
      <c r="M2023" s="242" t="str" cm="1">
        <f t="array" ref="M2023">IF(AND(G2023&lt;&gt;0,G2023&lt;&gt;""),IF(E2023="","",IF(ISNUMBER(MATCH(SUBSTITUTE(E2023," ",""),SUBSTITUTE('Look Up Values'!$I$2:$I$10," ",""),0)),"","State error")),"")</f>
        <v/>
      </c>
      <c r="N2023" s="242" t="str" cm="1">
        <f t="array" ref="N2023">IF(AND(G2023&lt;&gt;0,G2023&lt;&gt;""),IF(F2023="","",IF(ISNUMBER(MATCH(SUBSTITUTE(F2023," ",""),SUBSTITUTE('Look Up Values'!$W$2:$W$30," ",""),0)),"","D&amp;R error")),"")</f>
        <v/>
      </c>
      <c r="O2023" s="256" t="str">
        <f t="shared" si="63"/>
        <v/>
      </c>
    </row>
    <row r="2024" spans="1:15" ht="15.75">
      <c r="A2024" s="250">
        <v>2017</v>
      </c>
      <c r="B2024" s="208"/>
      <c r="C2024" s="49"/>
      <c r="D2024" s="50"/>
      <c r="E2024" s="50"/>
      <c r="F2024" s="50"/>
      <c r="G2024" s="209"/>
      <c r="H2024" s="48"/>
      <c r="I2024" s="457" t="str">
        <f t="shared" si="62"/>
        <v/>
      </c>
      <c r="J2024" s="241" cm="1">
        <f t="array" ref="J2024">SUMPRODUCT(--(K2024:N2024&lt;&gt;"")) + IF(TRIM(O2024)="",0,LEN(O2024)-LEN(SUBSTITUTE(O2024,",",""))+1)</f>
        <v>0</v>
      </c>
      <c r="K2024" s="242" t="str">
        <f>IF(AND(G2024&lt;&gt;0,G2024&lt;&gt;""),IF(B2024="","",IF(ISNUMBER(MATCH(B2024,'Look Up Values'!$B$2:$B$500,0)),"","Dest. error")),"")</f>
        <v/>
      </c>
      <c r="L2024" s="242" t="str">
        <f>IF(AND(G2024&lt;&gt;0,G2024&lt;&gt;""),IF(C2024="","",IF(AND(ISNUMBER(--LEFT(C2024,FIND(" ",C2024&amp;" ")-1)),OR(LEN(LEFT(C2024,FIND(" ",C2024&amp;" ")-1))=6,LEN(LEFT(C2024,FIND(" ",C2024&amp;" ")-1))=7),OR(ISNUMBER(MATCH(LEFT(C2024,FIND(" ",C2024&amp;" ")-1),'Look Up Values'!$G$2:$G$1000,0)),ISNUMBER(MATCH(LEFT(C2024,FIND(" ",C2024&amp;" ")-1),'Look Up Values'!$AE$2:$AE$2000,0)))),"","EWC error")),"")</f>
        <v/>
      </c>
      <c r="M2024" s="242" t="str" cm="1">
        <f t="array" ref="M2024">IF(AND(G2024&lt;&gt;0,G2024&lt;&gt;""),IF(E2024="","",IF(ISNUMBER(MATCH(SUBSTITUTE(E2024," ",""),SUBSTITUTE('Look Up Values'!$I$2:$I$10," ",""),0)),"","State error")),"")</f>
        <v/>
      </c>
      <c r="N2024" s="242" t="str" cm="1">
        <f t="array" ref="N2024">IF(AND(G2024&lt;&gt;0,G2024&lt;&gt;""),IF(F2024="","",IF(ISNUMBER(MATCH(SUBSTITUTE(F2024," ",""),SUBSTITUTE('Look Up Values'!$W$2:$W$30," ",""),0)),"","D&amp;R error")),"")</f>
        <v/>
      </c>
      <c r="O2024" s="256" t="str">
        <f t="shared" si="63"/>
        <v/>
      </c>
    </row>
    <row r="2025" spans="1:15" ht="15.75">
      <c r="A2025" s="250">
        <v>2018</v>
      </c>
      <c r="B2025" s="208"/>
      <c r="C2025" s="49"/>
      <c r="D2025" s="50"/>
      <c r="E2025" s="50"/>
      <c r="F2025" s="50"/>
      <c r="G2025" s="209"/>
      <c r="H2025" s="48"/>
      <c r="I2025" s="457" t="str">
        <f t="shared" si="62"/>
        <v/>
      </c>
      <c r="J2025" s="241" cm="1">
        <f t="array" ref="J2025">SUMPRODUCT(--(K2025:N2025&lt;&gt;"")) + IF(TRIM(O2025)="",0,LEN(O2025)-LEN(SUBSTITUTE(O2025,",",""))+1)</f>
        <v>0</v>
      </c>
      <c r="K2025" s="242" t="str">
        <f>IF(AND(G2025&lt;&gt;0,G2025&lt;&gt;""),IF(B2025="","",IF(ISNUMBER(MATCH(B2025,'Look Up Values'!$B$2:$B$500,0)),"","Dest. error")),"")</f>
        <v/>
      </c>
      <c r="L2025" s="242" t="str">
        <f>IF(AND(G2025&lt;&gt;0,G2025&lt;&gt;""),IF(C2025="","",IF(AND(ISNUMBER(--LEFT(C2025,FIND(" ",C2025&amp;" ")-1)),OR(LEN(LEFT(C2025,FIND(" ",C2025&amp;" ")-1))=6,LEN(LEFT(C2025,FIND(" ",C2025&amp;" ")-1))=7),OR(ISNUMBER(MATCH(LEFT(C2025,FIND(" ",C2025&amp;" ")-1),'Look Up Values'!$G$2:$G$1000,0)),ISNUMBER(MATCH(LEFT(C2025,FIND(" ",C2025&amp;" ")-1),'Look Up Values'!$AE$2:$AE$2000,0)))),"","EWC error")),"")</f>
        <v/>
      </c>
      <c r="M2025" s="242" t="str" cm="1">
        <f t="array" ref="M2025">IF(AND(G2025&lt;&gt;0,G2025&lt;&gt;""),IF(E2025="","",IF(ISNUMBER(MATCH(SUBSTITUTE(E2025," ",""),SUBSTITUTE('Look Up Values'!$I$2:$I$10," ",""),0)),"","State error")),"")</f>
        <v/>
      </c>
      <c r="N2025" s="242" t="str" cm="1">
        <f t="array" ref="N2025">IF(AND(G2025&lt;&gt;0,G2025&lt;&gt;""),IF(F2025="","",IF(ISNUMBER(MATCH(SUBSTITUTE(F2025," ",""),SUBSTITUTE('Look Up Values'!$W$2:$W$30," ",""),0)),"","D&amp;R error")),"")</f>
        <v/>
      </c>
      <c r="O2025" s="256" t="str">
        <f t="shared" si="63"/>
        <v/>
      </c>
    </row>
    <row r="2026" spans="1:15" ht="15.75">
      <c r="A2026" s="250">
        <v>2019</v>
      </c>
      <c r="B2026" s="208"/>
      <c r="C2026" s="49"/>
      <c r="D2026" s="50"/>
      <c r="E2026" s="50"/>
      <c r="F2026" s="50"/>
      <c r="G2026" s="209"/>
      <c r="H2026" s="48"/>
      <c r="I2026" s="457" t="str">
        <f t="shared" si="62"/>
        <v/>
      </c>
      <c r="J2026" s="241" cm="1">
        <f t="array" ref="J2026">SUMPRODUCT(--(K2026:N2026&lt;&gt;"")) + IF(TRIM(O2026)="",0,LEN(O2026)-LEN(SUBSTITUTE(O2026,",",""))+1)</f>
        <v>0</v>
      </c>
      <c r="K2026" s="242" t="str">
        <f>IF(AND(G2026&lt;&gt;0,G2026&lt;&gt;""),IF(B2026="","",IF(ISNUMBER(MATCH(B2026,'Look Up Values'!$B$2:$B$500,0)),"","Dest. error")),"")</f>
        <v/>
      </c>
      <c r="L2026" s="242" t="str">
        <f>IF(AND(G2026&lt;&gt;0,G2026&lt;&gt;""),IF(C2026="","",IF(AND(ISNUMBER(--LEFT(C2026,FIND(" ",C2026&amp;" ")-1)),OR(LEN(LEFT(C2026,FIND(" ",C2026&amp;" ")-1))=6,LEN(LEFT(C2026,FIND(" ",C2026&amp;" ")-1))=7),OR(ISNUMBER(MATCH(LEFT(C2026,FIND(" ",C2026&amp;" ")-1),'Look Up Values'!$G$2:$G$1000,0)),ISNUMBER(MATCH(LEFT(C2026,FIND(" ",C2026&amp;" ")-1),'Look Up Values'!$AE$2:$AE$2000,0)))),"","EWC error")),"")</f>
        <v/>
      </c>
      <c r="M2026" s="242" t="str" cm="1">
        <f t="array" ref="M2026">IF(AND(G2026&lt;&gt;0,G2026&lt;&gt;""),IF(E2026="","",IF(ISNUMBER(MATCH(SUBSTITUTE(E2026," ",""),SUBSTITUTE('Look Up Values'!$I$2:$I$10," ",""),0)),"","State error")),"")</f>
        <v/>
      </c>
      <c r="N2026" s="242" t="str" cm="1">
        <f t="array" ref="N2026">IF(AND(G2026&lt;&gt;0,G2026&lt;&gt;""),IF(F2026="","",IF(ISNUMBER(MATCH(SUBSTITUTE(F2026," ",""),SUBSTITUTE('Look Up Values'!$W$2:$W$30," ",""),0)),"","D&amp;R error")),"")</f>
        <v/>
      </c>
      <c r="O2026" s="256" t="str">
        <f t="shared" si="63"/>
        <v/>
      </c>
    </row>
    <row r="2027" spans="1:15" ht="15.75">
      <c r="A2027" s="250">
        <v>2020</v>
      </c>
      <c r="B2027" s="208"/>
      <c r="C2027" s="49"/>
      <c r="D2027" s="50"/>
      <c r="E2027" s="50"/>
      <c r="F2027" s="50"/>
      <c r="G2027" s="209"/>
      <c r="H2027" s="48"/>
      <c r="I2027" s="457" t="str">
        <f t="shared" si="62"/>
        <v/>
      </c>
      <c r="J2027" s="241" cm="1">
        <f t="array" ref="J2027">SUMPRODUCT(--(K2027:N2027&lt;&gt;"")) + IF(TRIM(O2027)="",0,LEN(O2027)-LEN(SUBSTITUTE(O2027,",",""))+1)</f>
        <v>0</v>
      </c>
      <c r="K2027" s="242" t="str">
        <f>IF(AND(G2027&lt;&gt;0,G2027&lt;&gt;""),IF(B2027="","",IF(ISNUMBER(MATCH(B2027,'Look Up Values'!$B$2:$B$500,0)),"","Dest. error")),"")</f>
        <v/>
      </c>
      <c r="L2027" s="242" t="str">
        <f>IF(AND(G2027&lt;&gt;0,G2027&lt;&gt;""),IF(C2027="","",IF(AND(ISNUMBER(--LEFT(C2027,FIND(" ",C2027&amp;" ")-1)),OR(LEN(LEFT(C2027,FIND(" ",C2027&amp;" ")-1))=6,LEN(LEFT(C2027,FIND(" ",C2027&amp;" ")-1))=7),OR(ISNUMBER(MATCH(LEFT(C2027,FIND(" ",C2027&amp;" ")-1),'Look Up Values'!$G$2:$G$1000,0)),ISNUMBER(MATCH(LEFT(C2027,FIND(" ",C2027&amp;" ")-1),'Look Up Values'!$AE$2:$AE$2000,0)))),"","EWC error")),"")</f>
        <v/>
      </c>
      <c r="M2027" s="242" t="str" cm="1">
        <f t="array" ref="M2027">IF(AND(G2027&lt;&gt;0,G2027&lt;&gt;""),IF(E2027="","",IF(ISNUMBER(MATCH(SUBSTITUTE(E2027," ",""),SUBSTITUTE('Look Up Values'!$I$2:$I$10," ",""),0)),"","State error")),"")</f>
        <v/>
      </c>
      <c r="N2027" s="242" t="str" cm="1">
        <f t="array" ref="N2027">IF(AND(G2027&lt;&gt;0,G2027&lt;&gt;""),IF(F2027="","",IF(ISNUMBER(MATCH(SUBSTITUTE(F2027," ",""),SUBSTITUTE('Look Up Values'!$W$2:$W$30," ",""),0)),"","D&amp;R error")),"")</f>
        <v/>
      </c>
      <c r="O2027" s="256" t="str">
        <f t="shared" si="63"/>
        <v/>
      </c>
    </row>
    <row r="2028" spans="1:15" ht="15.75">
      <c r="A2028" s="250">
        <v>2021</v>
      </c>
      <c r="B2028" s="208"/>
      <c r="C2028" s="49"/>
      <c r="D2028" s="50"/>
      <c r="E2028" s="50"/>
      <c r="F2028" s="50"/>
      <c r="G2028" s="209"/>
      <c r="H2028" s="48"/>
      <c r="I2028" s="457" t="str">
        <f t="shared" si="62"/>
        <v/>
      </c>
      <c r="J2028" s="241" cm="1">
        <f t="array" ref="J2028">SUMPRODUCT(--(K2028:N2028&lt;&gt;"")) + IF(TRIM(O2028)="",0,LEN(O2028)-LEN(SUBSTITUTE(O2028,",",""))+1)</f>
        <v>0</v>
      </c>
      <c r="K2028" s="242" t="str">
        <f>IF(AND(G2028&lt;&gt;0,G2028&lt;&gt;""),IF(B2028="","",IF(ISNUMBER(MATCH(B2028,'Look Up Values'!$B$2:$B$500,0)),"","Dest. error")),"")</f>
        <v/>
      </c>
      <c r="L2028" s="242" t="str">
        <f>IF(AND(G2028&lt;&gt;0,G2028&lt;&gt;""),IF(C2028="","",IF(AND(ISNUMBER(--LEFT(C2028,FIND(" ",C2028&amp;" ")-1)),OR(LEN(LEFT(C2028,FIND(" ",C2028&amp;" ")-1))=6,LEN(LEFT(C2028,FIND(" ",C2028&amp;" ")-1))=7),OR(ISNUMBER(MATCH(LEFT(C2028,FIND(" ",C2028&amp;" ")-1),'Look Up Values'!$G$2:$G$1000,0)),ISNUMBER(MATCH(LEFT(C2028,FIND(" ",C2028&amp;" ")-1),'Look Up Values'!$AE$2:$AE$2000,0)))),"","EWC error")),"")</f>
        <v/>
      </c>
      <c r="M2028" s="242" t="str" cm="1">
        <f t="array" ref="M2028">IF(AND(G2028&lt;&gt;0,G2028&lt;&gt;""),IF(E2028="","",IF(ISNUMBER(MATCH(SUBSTITUTE(E2028," ",""),SUBSTITUTE('Look Up Values'!$I$2:$I$10," ",""),0)),"","State error")),"")</f>
        <v/>
      </c>
      <c r="N2028" s="242" t="str" cm="1">
        <f t="array" ref="N2028">IF(AND(G2028&lt;&gt;0,G2028&lt;&gt;""),IF(F2028="","",IF(ISNUMBER(MATCH(SUBSTITUTE(F2028," ",""),SUBSTITUTE('Look Up Values'!$W$2:$W$30," ",""),0)),"","D&amp;R error")),"")</f>
        <v/>
      </c>
      <c r="O2028" s="256" t="str">
        <f t="shared" si="63"/>
        <v/>
      </c>
    </row>
    <row r="2029" spans="1:15" ht="15.75">
      <c r="A2029" s="250">
        <v>2022</v>
      </c>
      <c r="B2029" s="208"/>
      <c r="C2029" s="49"/>
      <c r="D2029" s="50"/>
      <c r="E2029" s="50"/>
      <c r="F2029" s="50"/>
      <c r="G2029" s="209"/>
      <c r="H2029" s="48"/>
      <c r="I2029" s="457" t="str">
        <f t="shared" si="62"/>
        <v/>
      </c>
      <c r="J2029" s="241" cm="1">
        <f t="array" ref="J2029">SUMPRODUCT(--(K2029:N2029&lt;&gt;"")) + IF(TRIM(O2029)="",0,LEN(O2029)-LEN(SUBSTITUTE(O2029,",",""))+1)</f>
        <v>0</v>
      </c>
      <c r="K2029" s="242" t="str">
        <f>IF(AND(G2029&lt;&gt;0,G2029&lt;&gt;""),IF(B2029="","",IF(ISNUMBER(MATCH(B2029,'Look Up Values'!$B$2:$B$500,0)),"","Dest. error")),"")</f>
        <v/>
      </c>
      <c r="L2029" s="242" t="str">
        <f>IF(AND(G2029&lt;&gt;0,G2029&lt;&gt;""),IF(C2029="","",IF(AND(ISNUMBER(--LEFT(C2029,FIND(" ",C2029&amp;" ")-1)),OR(LEN(LEFT(C2029,FIND(" ",C2029&amp;" ")-1))=6,LEN(LEFT(C2029,FIND(" ",C2029&amp;" ")-1))=7),OR(ISNUMBER(MATCH(LEFT(C2029,FIND(" ",C2029&amp;" ")-1),'Look Up Values'!$G$2:$G$1000,0)),ISNUMBER(MATCH(LEFT(C2029,FIND(" ",C2029&amp;" ")-1),'Look Up Values'!$AE$2:$AE$2000,0)))),"","EWC error")),"")</f>
        <v/>
      </c>
      <c r="M2029" s="242" t="str" cm="1">
        <f t="array" ref="M2029">IF(AND(G2029&lt;&gt;0,G2029&lt;&gt;""),IF(E2029="","",IF(ISNUMBER(MATCH(SUBSTITUTE(E2029," ",""),SUBSTITUTE('Look Up Values'!$I$2:$I$10," ",""),0)),"","State error")),"")</f>
        <v/>
      </c>
      <c r="N2029" s="242" t="str" cm="1">
        <f t="array" ref="N2029">IF(AND(G2029&lt;&gt;0,G2029&lt;&gt;""),IF(F2029="","",IF(ISNUMBER(MATCH(SUBSTITUTE(F2029," ",""),SUBSTITUTE('Look Up Values'!$W$2:$W$30," ",""),0)),"","D&amp;R error")),"")</f>
        <v/>
      </c>
      <c r="O2029" s="256" t="str">
        <f t="shared" si="63"/>
        <v/>
      </c>
    </row>
    <row r="2030" spans="1:15" ht="15.75">
      <c r="A2030" s="250">
        <v>2023</v>
      </c>
      <c r="B2030" s="208"/>
      <c r="C2030" s="49"/>
      <c r="D2030" s="50"/>
      <c r="E2030" s="50"/>
      <c r="F2030" s="50"/>
      <c r="G2030" s="209"/>
      <c r="H2030" s="48"/>
      <c r="I2030" s="457" t="str">
        <f t="shared" si="62"/>
        <v/>
      </c>
      <c r="J2030" s="241" cm="1">
        <f t="array" ref="J2030">SUMPRODUCT(--(K2030:N2030&lt;&gt;"")) + IF(TRIM(O2030)="",0,LEN(O2030)-LEN(SUBSTITUTE(O2030,",",""))+1)</f>
        <v>0</v>
      </c>
      <c r="K2030" s="242" t="str">
        <f>IF(AND(G2030&lt;&gt;0,G2030&lt;&gt;""),IF(B2030="","",IF(ISNUMBER(MATCH(B2030,'Look Up Values'!$B$2:$B$500,0)),"","Dest. error")),"")</f>
        <v/>
      </c>
      <c r="L2030" s="242" t="str">
        <f>IF(AND(G2030&lt;&gt;0,G2030&lt;&gt;""),IF(C2030="","",IF(AND(ISNUMBER(--LEFT(C2030,FIND(" ",C2030&amp;" ")-1)),OR(LEN(LEFT(C2030,FIND(" ",C2030&amp;" ")-1))=6,LEN(LEFT(C2030,FIND(" ",C2030&amp;" ")-1))=7),OR(ISNUMBER(MATCH(LEFT(C2030,FIND(" ",C2030&amp;" ")-1),'Look Up Values'!$G$2:$G$1000,0)),ISNUMBER(MATCH(LEFT(C2030,FIND(" ",C2030&amp;" ")-1),'Look Up Values'!$AE$2:$AE$2000,0)))),"","EWC error")),"")</f>
        <v/>
      </c>
      <c r="M2030" s="242" t="str" cm="1">
        <f t="array" ref="M2030">IF(AND(G2030&lt;&gt;0,G2030&lt;&gt;""),IF(E2030="","",IF(ISNUMBER(MATCH(SUBSTITUTE(E2030," ",""),SUBSTITUTE('Look Up Values'!$I$2:$I$10," ",""),0)),"","State error")),"")</f>
        <v/>
      </c>
      <c r="N2030" s="242" t="str" cm="1">
        <f t="array" ref="N2030">IF(AND(G2030&lt;&gt;0,G2030&lt;&gt;""),IF(F2030="","",IF(ISNUMBER(MATCH(SUBSTITUTE(F2030," ",""),SUBSTITUTE('Look Up Values'!$W$2:$W$30," ",""),0)),"","D&amp;R error")),"")</f>
        <v/>
      </c>
      <c r="O2030" s="256" t="str">
        <f t="shared" si="63"/>
        <v/>
      </c>
    </row>
    <row r="2031" spans="1:15" ht="15.75">
      <c r="A2031" s="250">
        <v>2024</v>
      </c>
      <c r="B2031" s="208"/>
      <c r="C2031" s="49"/>
      <c r="D2031" s="50"/>
      <c r="E2031" s="50"/>
      <c r="F2031" s="50"/>
      <c r="G2031" s="209"/>
      <c r="H2031" s="48"/>
      <c r="I2031" s="457" t="str">
        <f t="shared" si="62"/>
        <v/>
      </c>
      <c r="J2031" s="241" cm="1">
        <f t="array" ref="J2031">SUMPRODUCT(--(K2031:N2031&lt;&gt;"")) + IF(TRIM(O2031)="",0,LEN(O2031)-LEN(SUBSTITUTE(O2031,",",""))+1)</f>
        <v>0</v>
      </c>
      <c r="K2031" s="242" t="str">
        <f>IF(AND(G2031&lt;&gt;0,G2031&lt;&gt;""),IF(B2031="","",IF(ISNUMBER(MATCH(B2031,'Look Up Values'!$B$2:$B$500,0)),"","Dest. error")),"")</f>
        <v/>
      </c>
      <c r="L2031" s="242" t="str">
        <f>IF(AND(G2031&lt;&gt;0,G2031&lt;&gt;""),IF(C2031="","",IF(AND(ISNUMBER(--LEFT(C2031,FIND(" ",C2031&amp;" ")-1)),OR(LEN(LEFT(C2031,FIND(" ",C2031&amp;" ")-1))=6,LEN(LEFT(C2031,FIND(" ",C2031&amp;" ")-1))=7),OR(ISNUMBER(MATCH(LEFT(C2031,FIND(" ",C2031&amp;" ")-1),'Look Up Values'!$G$2:$G$1000,0)),ISNUMBER(MATCH(LEFT(C2031,FIND(" ",C2031&amp;" ")-1),'Look Up Values'!$AE$2:$AE$2000,0)))),"","EWC error")),"")</f>
        <v/>
      </c>
      <c r="M2031" s="242" t="str" cm="1">
        <f t="array" ref="M2031">IF(AND(G2031&lt;&gt;0,G2031&lt;&gt;""),IF(E2031="","",IF(ISNUMBER(MATCH(SUBSTITUTE(E2031," ",""),SUBSTITUTE('Look Up Values'!$I$2:$I$10," ",""),0)),"","State error")),"")</f>
        <v/>
      </c>
      <c r="N2031" s="242" t="str" cm="1">
        <f t="array" ref="N2031">IF(AND(G2031&lt;&gt;0,G2031&lt;&gt;""),IF(F2031="","",IF(ISNUMBER(MATCH(SUBSTITUTE(F2031," ",""),SUBSTITUTE('Look Up Values'!$W$2:$W$30," ",""),0)),"","D&amp;R error")),"")</f>
        <v/>
      </c>
      <c r="O2031" s="256" t="str">
        <f t="shared" si="63"/>
        <v/>
      </c>
    </row>
    <row r="2032" spans="1:15" ht="15.75">
      <c r="A2032" s="250">
        <v>2025</v>
      </c>
      <c r="B2032" s="208"/>
      <c r="C2032" s="49"/>
      <c r="D2032" s="50"/>
      <c r="E2032" s="50"/>
      <c r="F2032" s="50"/>
      <c r="G2032" s="209"/>
      <c r="H2032" s="48"/>
      <c r="I2032" s="457" t="str">
        <f t="shared" si="62"/>
        <v/>
      </c>
      <c r="J2032" s="241" cm="1">
        <f t="array" ref="J2032">SUMPRODUCT(--(K2032:N2032&lt;&gt;"")) + IF(TRIM(O2032)="",0,LEN(O2032)-LEN(SUBSTITUTE(O2032,",",""))+1)</f>
        <v>0</v>
      </c>
      <c r="K2032" s="242" t="str">
        <f>IF(AND(G2032&lt;&gt;0,G2032&lt;&gt;""),IF(B2032="","",IF(ISNUMBER(MATCH(B2032,'Look Up Values'!$B$2:$B$500,0)),"","Dest. error")),"")</f>
        <v/>
      </c>
      <c r="L2032" s="242" t="str">
        <f>IF(AND(G2032&lt;&gt;0,G2032&lt;&gt;""),IF(C2032="","",IF(AND(ISNUMBER(--LEFT(C2032,FIND(" ",C2032&amp;" ")-1)),OR(LEN(LEFT(C2032,FIND(" ",C2032&amp;" ")-1))=6,LEN(LEFT(C2032,FIND(" ",C2032&amp;" ")-1))=7),OR(ISNUMBER(MATCH(LEFT(C2032,FIND(" ",C2032&amp;" ")-1),'Look Up Values'!$G$2:$G$1000,0)),ISNUMBER(MATCH(LEFT(C2032,FIND(" ",C2032&amp;" ")-1),'Look Up Values'!$AE$2:$AE$2000,0)))),"","EWC error")),"")</f>
        <v/>
      </c>
      <c r="M2032" s="242" t="str" cm="1">
        <f t="array" ref="M2032">IF(AND(G2032&lt;&gt;0,G2032&lt;&gt;""),IF(E2032="","",IF(ISNUMBER(MATCH(SUBSTITUTE(E2032," ",""),SUBSTITUTE('Look Up Values'!$I$2:$I$10," ",""),0)),"","State error")),"")</f>
        <v/>
      </c>
      <c r="N2032" s="242" t="str" cm="1">
        <f t="array" ref="N2032">IF(AND(G2032&lt;&gt;0,G2032&lt;&gt;""),IF(F2032="","",IF(ISNUMBER(MATCH(SUBSTITUTE(F2032," ",""),SUBSTITUTE('Look Up Values'!$W$2:$W$30," ",""),0)),"","D&amp;R error")),"")</f>
        <v/>
      </c>
      <c r="O2032" s="256" t="str">
        <f t="shared" si="63"/>
        <v/>
      </c>
    </row>
    <row r="2033" spans="1:15" ht="15.75">
      <c r="A2033" s="250">
        <v>2026</v>
      </c>
      <c r="B2033" s="208"/>
      <c r="C2033" s="49"/>
      <c r="D2033" s="50"/>
      <c r="E2033" s="50"/>
      <c r="F2033" s="50"/>
      <c r="G2033" s="209"/>
      <c r="H2033" s="48"/>
      <c r="I2033" s="457" t="str">
        <f t="shared" si="62"/>
        <v/>
      </c>
      <c r="J2033" s="241" cm="1">
        <f t="array" ref="J2033">SUMPRODUCT(--(K2033:N2033&lt;&gt;"")) + IF(TRIM(O2033)="",0,LEN(O2033)-LEN(SUBSTITUTE(O2033,",",""))+1)</f>
        <v>0</v>
      </c>
      <c r="K2033" s="242" t="str">
        <f>IF(AND(G2033&lt;&gt;0,G2033&lt;&gt;""),IF(B2033="","",IF(ISNUMBER(MATCH(B2033,'Look Up Values'!$B$2:$B$500,0)),"","Dest. error")),"")</f>
        <v/>
      </c>
      <c r="L2033" s="242" t="str">
        <f>IF(AND(G2033&lt;&gt;0,G2033&lt;&gt;""),IF(C2033="","",IF(AND(ISNUMBER(--LEFT(C2033,FIND(" ",C2033&amp;" ")-1)),OR(LEN(LEFT(C2033,FIND(" ",C2033&amp;" ")-1))=6,LEN(LEFT(C2033,FIND(" ",C2033&amp;" ")-1))=7),OR(ISNUMBER(MATCH(LEFT(C2033,FIND(" ",C2033&amp;" ")-1),'Look Up Values'!$G$2:$G$1000,0)),ISNUMBER(MATCH(LEFT(C2033,FIND(" ",C2033&amp;" ")-1),'Look Up Values'!$AE$2:$AE$2000,0)))),"","EWC error")),"")</f>
        <v/>
      </c>
      <c r="M2033" s="242" t="str" cm="1">
        <f t="array" ref="M2033">IF(AND(G2033&lt;&gt;0,G2033&lt;&gt;""),IF(E2033="","",IF(ISNUMBER(MATCH(SUBSTITUTE(E2033," ",""),SUBSTITUTE('Look Up Values'!$I$2:$I$10," ",""),0)),"","State error")),"")</f>
        <v/>
      </c>
      <c r="N2033" s="242" t="str" cm="1">
        <f t="array" ref="N2033">IF(AND(G2033&lt;&gt;0,G2033&lt;&gt;""),IF(F2033="","",IF(ISNUMBER(MATCH(SUBSTITUTE(F2033," ",""),SUBSTITUTE('Look Up Values'!$W$2:$W$30," ",""),0)),"","D&amp;R error")),"")</f>
        <v/>
      </c>
      <c r="O2033" s="256" t="str">
        <f t="shared" si="63"/>
        <v/>
      </c>
    </row>
    <row r="2034" spans="1:15" ht="15.75">
      <c r="A2034" s="250">
        <v>2027</v>
      </c>
      <c r="B2034" s="208"/>
      <c r="C2034" s="49"/>
      <c r="D2034" s="50"/>
      <c r="E2034" s="50"/>
      <c r="F2034" s="50"/>
      <c r="G2034" s="209"/>
      <c r="H2034" s="48"/>
      <c r="I2034" s="457" t="str">
        <f t="shared" si="62"/>
        <v/>
      </c>
      <c r="J2034" s="241" cm="1">
        <f t="array" ref="J2034">SUMPRODUCT(--(K2034:N2034&lt;&gt;"")) + IF(TRIM(O2034)="",0,LEN(O2034)-LEN(SUBSTITUTE(O2034,",",""))+1)</f>
        <v>0</v>
      </c>
      <c r="K2034" s="242" t="str">
        <f>IF(AND(G2034&lt;&gt;0,G2034&lt;&gt;""),IF(B2034="","",IF(ISNUMBER(MATCH(B2034,'Look Up Values'!$B$2:$B$500,0)),"","Dest. error")),"")</f>
        <v/>
      </c>
      <c r="L2034" s="242" t="str">
        <f>IF(AND(G2034&lt;&gt;0,G2034&lt;&gt;""),IF(C2034="","",IF(AND(ISNUMBER(--LEFT(C2034,FIND(" ",C2034&amp;" ")-1)),OR(LEN(LEFT(C2034,FIND(" ",C2034&amp;" ")-1))=6,LEN(LEFT(C2034,FIND(" ",C2034&amp;" ")-1))=7),OR(ISNUMBER(MATCH(LEFT(C2034,FIND(" ",C2034&amp;" ")-1),'Look Up Values'!$G$2:$G$1000,0)),ISNUMBER(MATCH(LEFT(C2034,FIND(" ",C2034&amp;" ")-1),'Look Up Values'!$AE$2:$AE$2000,0)))),"","EWC error")),"")</f>
        <v/>
      </c>
      <c r="M2034" s="242" t="str" cm="1">
        <f t="array" ref="M2034">IF(AND(G2034&lt;&gt;0,G2034&lt;&gt;""),IF(E2034="","",IF(ISNUMBER(MATCH(SUBSTITUTE(E2034," ",""),SUBSTITUTE('Look Up Values'!$I$2:$I$10," ",""),0)),"","State error")),"")</f>
        <v/>
      </c>
      <c r="N2034" s="242" t="str" cm="1">
        <f t="array" ref="N2034">IF(AND(G2034&lt;&gt;0,G2034&lt;&gt;""),IF(F2034="","",IF(ISNUMBER(MATCH(SUBSTITUTE(F2034," ",""),SUBSTITUTE('Look Up Values'!$W$2:$W$30," ",""),0)),"","D&amp;R error")),"")</f>
        <v/>
      </c>
      <c r="O2034" s="256" t="str">
        <f t="shared" si="63"/>
        <v/>
      </c>
    </row>
    <row r="2035" spans="1:15" ht="15.75">
      <c r="A2035" s="250">
        <v>2028</v>
      </c>
      <c r="B2035" s="208"/>
      <c r="C2035" s="49"/>
      <c r="D2035" s="50"/>
      <c r="E2035" s="50"/>
      <c r="F2035" s="50"/>
      <c r="G2035" s="209"/>
      <c r="H2035" s="48"/>
      <c r="I2035" s="457" t="str">
        <f t="shared" si="62"/>
        <v/>
      </c>
      <c r="J2035" s="241" cm="1">
        <f t="array" ref="J2035">SUMPRODUCT(--(K2035:N2035&lt;&gt;"")) + IF(TRIM(O2035)="",0,LEN(O2035)-LEN(SUBSTITUTE(O2035,",",""))+1)</f>
        <v>0</v>
      </c>
      <c r="K2035" s="242" t="str">
        <f>IF(AND(G2035&lt;&gt;0,G2035&lt;&gt;""),IF(B2035="","",IF(ISNUMBER(MATCH(B2035,'Look Up Values'!$B$2:$B$500,0)),"","Dest. error")),"")</f>
        <v/>
      </c>
      <c r="L2035" s="242" t="str">
        <f>IF(AND(G2035&lt;&gt;0,G2035&lt;&gt;""),IF(C2035="","",IF(AND(ISNUMBER(--LEFT(C2035,FIND(" ",C2035&amp;" ")-1)),OR(LEN(LEFT(C2035,FIND(" ",C2035&amp;" ")-1))=6,LEN(LEFT(C2035,FIND(" ",C2035&amp;" ")-1))=7),OR(ISNUMBER(MATCH(LEFT(C2035,FIND(" ",C2035&amp;" ")-1),'Look Up Values'!$G$2:$G$1000,0)),ISNUMBER(MATCH(LEFT(C2035,FIND(" ",C2035&amp;" ")-1),'Look Up Values'!$AE$2:$AE$2000,0)))),"","EWC error")),"")</f>
        <v/>
      </c>
      <c r="M2035" s="242" t="str" cm="1">
        <f t="array" ref="M2035">IF(AND(G2035&lt;&gt;0,G2035&lt;&gt;""),IF(E2035="","",IF(ISNUMBER(MATCH(SUBSTITUTE(E2035," ",""),SUBSTITUTE('Look Up Values'!$I$2:$I$10," ",""),0)),"","State error")),"")</f>
        <v/>
      </c>
      <c r="N2035" s="242" t="str" cm="1">
        <f t="array" ref="N2035">IF(AND(G2035&lt;&gt;0,G2035&lt;&gt;""),IF(F2035="","",IF(ISNUMBER(MATCH(SUBSTITUTE(F2035," ",""),SUBSTITUTE('Look Up Values'!$W$2:$W$30," ",""),0)),"","D&amp;R error")),"")</f>
        <v/>
      </c>
      <c r="O2035" s="256" t="str">
        <f t="shared" si="63"/>
        <v/>
      </c>
    </row>
    <row r="2036" spans="1:15" ht="15.75">
      <c r="A2036" s="250">
        <v>2029</v>
      </c>
      <c r="B2036" s="208"/>
      <c r="C2036" s="49"/>
      <c r="D2036" s="50"/>
      <c r="E2036" s="50"/>
      <c r="F2036" s="50"/>
      <c r="G2036" s="209"/>
      <c r="H2036" s="48"/>
      <c r="I2036" s="457" t="str">
        <f t="shared" si="62"/>
        <v/>
      </c>
      <c r="J2036" s="241" cm="1">
        <f t="array" ref="J2036">SUMPRODUCT(--(K2036:N2036&lt;&gt;"")) + IF(TRIM(O2036)="",0,LEN(O2036)-LEN(SUBSTITUTE(O2036,",",""))+1)</f>
        <v>0</v>
      </c>
      <c r="K2036" s="242" t="str">
        <f>IF(AND(G2036&lt;&gt;0,G2036&lt;&gt;""),IF(B2036="","",IF(ISNUMBER(MATCH(B2036,'Look Up Values'!$B$2:$B$500,0)),"","Dest. error")),"")</f>
        <v/>
      </c>
      <c r="L2036" s="242" t="str">
        <f>IF(AND(G2036&lt;&gt;0,G2036&lt;&gt;""),IF(C2036="","",IF(AND(ISNUMBER(--LEFT(C2036,FIND(" ",C2036&amp;" ")-1)),OR(LEN(LEFT(C2036,FIND(" ",C2036&amp;" ")-1))=6,LEN(LEFT(C2036,FIND(" ",C2036&amp;" ")-1))=7),OR(ISNUMBER(MATCH(LEFT(C2036,FIND(" ",C2036&amp;" ")-1),'Look Up Values'!$G$2:$G$1000,0)),ISNUMBER(MATCH(LEFT(C2036,FIND(" ",C2036&amp;" ")-1),'Look Up Values'!$AE$2:$AE$2000,0)))),"","EWC error")),"")</f>
        <v/>
      </c>
      <c r="M2036" s="242" t="str" cm="1">
        <f t="array" ref="M2036">IF(AND(G2036&lt;&gt;0,G2036&lt;&gt;""),IF(E2036="","",IF(ISNUMBER(MATCH(SUBSTITUTE(E2036," ",""),SUBSTITUTE('Look Up Values'!$I$2:$I$10," ",""),0)),"","State error")),"")</f>
        <v/>
      </c>
      <c r="N2036" s="242" t="str" cm="1">
        <f t="array" ref="N2036">IF(AND(G2036&lt;&gt;0,G2036&lt;&gt;""),IF(F2036="","",IF(ISNUMBER(MATCH(SUBSTITUTE(F2036," ",""),SUBSTITUTE('Look Up Values'!$W$2:$W$30," ",""),0)),"","D&amp;R error")),"")</f>
        <v/>
      </c>
      <c r="O2036" s="256" t="str">
        <f t="shared" si="63"/>
        <v/>
      </c>
    </row>
    <row r="2037" spans="1:15" ht="15.75">
      <c r="A2037" s="250">
        <v>2030</v>
      </c>
      <c r="B2037" s="208"/>
      <c r="C2037" s="49"/>
      <c r="D2037" s="50"/>
      <c r="E2037" s="50"/>
      <c r="F2037" s="50"/>
      <c r="G2037" s="209"/>
      <c r="H2037" s="48"/>
      <c r="I2037" s="457" t="str">
        <f t="shared" si="62"/>
        <v/>
      </c>
      <c r="J2037" s="241" cm="1">
        <f t="array" ref="J2037">SUMPRODUCT(--(K2037:N2037&lt;&gt;"")) + IF(TRIM(O2037)="",0,LEN(O2037)-LEN(SUBSTITUTE(O2037,",",""))+1)</f>
        <v>0</v>
      </c>
      <c r="K2037" s="242" t="str">
        <f>IF(AND(G2037&lt;&gt;0,G2037&lt;&gt;""),IF(B2037="","",IF(ISNUMBER(MATCH(B2037,'Look Up Values'!$B$2:$B$500,0)),"","Dest. error")),"")</f>
        <v/>
      </c>
      <c r="L2037" s="242" t="str">
        <f>IF(AND(G2037&lt;&gt;0,G2037&lt;&gt;""),IF(C2037="","",IF(AND(ISNUMBER(--LEFT(C2037,FIND(" ",C2037&amp;" ")-1)),OR(LEN(LEFT(C2037,FIND(" ",C2037&amp;" ")-1))=6,LEN(LEFT(C2037,FIND(" ",C2037&amp;" ")-1))=7),OR(ISNUMBER(MATCH(LEFT(C2037,FIND(" ",C2037&amp;" ")-1),'Look Up Values'!$G$2:$G$1000,0)),ISNUMBER(MATCH(LEFT(C2037,FIND(" ",C2037&amp;" ")-1),'Look Up Values'!$AE$2:$AE$2000,0)))),"","EWC error")),"")</f>
        <v/>
      </c>
      <c r="M2037" s="242" t="str" cm="1">
        <f t="array" ref="M2037">IF(AND(G2037&lt;&gt;0,G2037&lt;&gt;""),IF(E2037="","",IF(ISNUMBER(MATCH(SUBSTITUTE(E2037," ",""),SUBSTITUTE('Look Up Values'!$I$2:$I$10," ",""),0)),"","State error")),"")</f>
        <v/>
      </c>
      <c r="N2037" s="242" t="str" cm="1">
        <f t="array" ref="N2037">IF(AND(G2037&lt;&gt;0,G2037&lt;&gt;""),IF(F2037="","",IF(ISNUMBER(MATCH(SUBSTITUTE(F2037," ",""),SUBSTITUTE('Look Up Values'!$W$2:$W$30," ",""),0)),"","D&amp;R error")),"")</f>
        <v/>
      </c>
      <c r="O2037" s="256" t="str">
        <f t="shared" si="63"/>
        <v/>
      </c>
    </row>
    <row r="2038" spans="1:15" ht="15.75">
      <c r="A2038" s="250">
        <v>2031</v>
      </c>
      <c r="B2038" s="208"/>
      <c r="C2038" s="49"/>
      <c r="D2038" s="50"/>
      <c r="E2038" s="50"/>
      <c r="F2038" s="50"/>
      <c r="G2038" s="209"/>
      <c r="H2038" s="48"/>
      <c r="I2038" s="457" t="str">
        <f t="shared" si="62"/>
        <v/>
      </c>
      <c r="J2038" s="241" cm="1">
        <f t="array" ref="J2038">SUMPRODUCT(--(K2038:N2038&lt;&gt;"")) + IF(TRIM(O2038)="",0,LEN(O2038)-LEN(SUBSTITUTE(O2038,",",""))+1)</f>
        <v>0</v>
      </c>
      <c r="K2038" s="242" t="str">
        <f>IF(AND(G2038&lt;&gt;0,G2038&lt;&gt;""),IF(B2038="","",IF(ISNUMBER(MATCH(B2038,'Look Up Values'!$B$2:$B$500,0)),"","Dest. error")),"")</f>
        <v/>
      </c>
      <c r="L2038" s="242" t="str">
        <f>IF(AND(G2038&lt;&gt;0,G2038&lt;&gt;""),IF(C2038="","",IF(AND(ISNUMBER(--LEFT(C2038,FIND(" ",C2038&amp;" ")-1)),OR(LEN(LEFT(C2038,FIND(" ",C2038&amp;" ")-1))=6,LEN(LEFT(C2038,FIND(" ",C2038&amp;" ")-1))=7),OR(ISNUMBER(MATCH(LEFT(C2038,FIND(" ",C2038&amp;" ")-1),'Look Up Values'!$G$2:$G$1000,0)),ISNUMBER(MATCH(LEFT(C2038,FIND(" ",C2038&amp;" ")-1),'Look Up Values'!$AE$2:$AE$2000,0)))),"","EWC error")),"")</f>
        <v/>
      </c>
      <c r="M2038" s="242" t="str" cm="1">
        <f t="array" ref="M2038">IF(AND(G2038&lt;&gt;0,G2038&lt;&gt;""),IF(E2038="","",IF(ISNUMBER(MATCH(SUBSTITUTE(E2038," ",""),SUBSTITUTE('Look Up Values'!$I$2:$I$10," ",""),0)),"","State error")),"")</f>
        <v/>
      </c>
      <c r="N2038" s="242" t="str" cm="1">
        <f t="array" ref="N2038">IF(AND(G2038&lt;&gt;0,G2038&lt;&gt;""),IF(F2038="","",IF(ISNUMBER(MATCH(SUBSTITUTE(F2038," ",""),SUBSTITUTE('Look Up Values'!$W$2:$W$30," ",""),0)),"","D&amp;R error")),"")</f>
        <v/>
      </c>
      <c r="O2038" s="256" t="str">
        <f t="shared" si="63"/>
        <v/>
      </c>
    </row>
    <row r="2039" spans="1:15" ht="15.75">
      <c r="A2039" s="250">
        <v>2032</v>
      </c>
      <c r="B2039" s="208"/>
      <c r="C2039" s="49"/>
      <c r="D2039" s="50"/>
      <c r="E2039" s="50"/>
      <c r="F2039" s="50"/>
      <c r="G2039" s="209"/>
      <c r="H2039" s="48"/>
      <c r="I2039" s="457" t="str">
        <f t="shared" si="62"/>
        <v/>
      </c>
      <c r="J2039" s="241" cm="1">
        <f t="array" ref="J2039">SUMPRODUCT(--(K2039:N2039&lt;&gt;"")) + IF(TRIM(O2039)="",0,LEN(O2039)-LEN(SUBSTITUTE(O2039,",",""))+1)</f>
        <v>0</v>
      </c>
      <c r="K2039" s="242" t="str">
        <f>IF(AND(G2039&lt;&gt;0,G2039&lt;&gt;""),IF(B2039="","",IF(ISNUMBER(MATCH(B2039,'Look Up Values'!$B$2:$B$500,0)),"","Dest. error")),"")</f>
        <v/>
      </c>
      <c r="L2039" s="242" t="str">
        <f>IF(AND(G2039&lt;&gt;0,G2039&lt;&gt;""),IF(C2039="","",IF(AND(ISNUMBER(--LEFT(C2039,FIND(" ",C2039&amp;" ")-1)),OR(LEN(LEFT(C2039,FIND(" ",C2039&amp;" ")-1))=6,LEN(LEFT(C2039,FIND(" ",C2039&amp;" ")-1))=7),OR(ISNUMBER(MATCH(LEFT(C2039,FIND(" ",C2039&amp;" ")-1),'Look Up Values'!$G$2:$G$1000,0)),ISNUMBER(MATCH(LEFT(C2039,FIND(" ",C2039&amp;" ")-1),'Look Up Values'!$AE$2:$AE$2000,0)))),"","EWC error")),"")</f>
        <v/>
      </c>
      <c r="M2039" s="242" t="str" cm="1">
        <f t="array" ref="M2039">IF(AND(G2039&lt;&gt;0,G2039&lt;&gt;""),IF(E2039="","",IF(ISNUMBER(MATCH(SUBSTITUTE(E2039," ",""),SUBSTITUTE('Look Up Values'!$I$2:$I$10," ",""),0)),"","State error")),"")</f>
        <v/>
      </c>
      <c r="N2039" s="242" t="str" cm="1">
        <f t="array" ref="N2039">IF(AND(G2039&lt;&gt;0,G2039&lt;&gt;""),IF(F2039="","",IF(ISNUMBER(MATCH(SUBSTITUTE(F2039," ",""),SUBSTITUTE('Look Up Values'!$W$2:$W$30," ",""),0)),"","D&amp;R error")),"")</f>
        <v/>
      </c>
      <c r="O2039" s="256" t="str">
        <f t="shared" si="63"/>
        <v/>
      </c>
    </row>
    <row r="2040" spans="1:15" ht="15.75">
      <c r="A2040" s="250">
        <v>2033</v>
      </c>
      <c r="B2040" s="208"/>
      <c r="C2040" s="49"/>
      <c r="D2040" s="50"/>
      <c r="E2040" s="50"/>
      <c r="F2040" s="50"/>
      <c r="G2040" s="209"/>
      <c r="H2040" s="48"/>
      <c r="I2040" s="457" t="str">
        <f t="shared" si="62"/>
        <v/>
      </c>
      <c r="J2040" s="241" cm="1">
        <f t="array" ref="J2040">SUMPRODUCT(--(K2040:N2040&lt;&gt;"")) + IF(TRIM(O2040)="",0,LEN(O2040)-LEN(SUBSTITUTE(O2040,",",""))+1)</f>
        <v>0</v>
      </c>
      <c r="K2040" s="242" t="str">
        <f>IF(AND(G2040&lt;&gt;0,G2040&lt;&gt;""),IF(B2040="","",IF(ISNUMBER(MATCH(B2040,'Look Up Values'!$B$2:$B$500,0)),"","Dest. error")),"")</f>
        <v/>
      </c>
      <c r="L2040" s="242" t="str">
        <f>IF(AND(G2040&lt;&gt;0,G2040&lt;&gt;""),IF(C2040="","",IF(AND(ISNUMBER(--LEFT(C2040,FIND(" ",C2040&amp;" ")-1)),OR(LEN(LEFT(C2040,FIND(" ",C2040&amp;" ")-1))=6,LEN(LEFT(C2040,FIND(" ",C2040&amp;" ")-1))=7),OR(ISNUMBER(MATCH(LEFT(C2040,FIND(" ",C2040&amp;" ")-1),'Look Up Values'!$G$2:$G$1000,0)),ISNUMBER(MATCH(LEFT(C2040,FIND(" ",C2040&amp;" ")-1),'Look Up Values'!$AE$2:$AE$2000,0)))),"","EWC error")),"")</f>
        <v/>
      </c>
      <c r="M2040" s="242" t="str" cm="1">
        <f t="array" ref="M2040">IF(AND(G2040&lt;&gt;0,G2040&lt;&gt;""),IF(E2040="","",IF(ISNUMBER(MATCH(SUBSTITUTE(E2040," ",""),SUBSTITUTE('Look Up Values'!$I$2:$I$10," ",""),0)),"","State error")),"")</f>
        <v/>
      </c>
      <c r="N2040" s="242" t="str" cm="1">
        <f t="array" ref="N2040">IF(AND(G2040&lt;&gt;0,G2040&lt;&gt;""),IF(F2040="","",IF(ISNUMBER(MATCH(SUBSTITUTE(F2040," ",""),SUBSTITUTE('Look Up Values'!$W$2:$W$30," ",""),0)),"","D&amp;R error")),"")</f>
        <v/>
      </c>
      <c r="O2040" s="256" t="str">
        <f t="shared" si="63"/>
        <v/>
      </c>
    </row>
    <row r="2041" spans="1:15" ht="15.75">
      <c r="A2041" s="250">
        <v>2034</v>
      </c>
      <c r="B2041" s="208"/>
      <c r="C2041" s="49"/>
      <c r="D2041" s="50"/>
      <c r="E2041" s="50"/>
      <c r="F2041" s="50"/>
      <c r="G2041" s="209"/>
      <c r="H2041" s="48"/>
      <c r="I2041" s="457" t="str">
        <f t="shared" si="62"/>
        <v/>
      </c>
      <c r="J2041" s="241" cm="1">
        <f t="array" ref="J2041">SUMPRODUCT(--(K2041:N2041&lt;&gt;"")) + IF(TRIM(O2041)="",0,LEN(O2041)-LEN(SUBSTITUTE(O2041,",",""))+1)</f>
        <v>0</v>
      </c>
      <c r="K2041" s="242" t="str">
        <f>IF(AND(G2041&lt;&gt;0,G2041&lt;&gt;""),IF(B2041="","",IF(ISNUMBER(MATCH(B2041,'Look Up Values'!$B$2:$B$500,0)),"","Dest. error")),"")</f>
        <v/>
      </c>
      <c r="L2041" s="242" t="str">
        <f>IF(AND(G2041&lt;&gt;0,G2041&lt;&gt;""),IF(C2041="","",IF(AND(ISNUMBER(--LEFT(C2041,FIND(" ",C2041&amp;" ")-1)),OR(LEN(LEFT(C2041,FIND(" ",C2041&amp;" ")-1))=6,LEN(LEFT(C2041,FIND(" ",C2041&amp;" ")-1))=7),OR(ISNUMBER(MATCH(LEFT(C2041,FIND(" ",C2041&amp;" ")-1),'Look Up Values'!$G$2:$G$1000,0)),ISNUMBER(MATCH(LEFT(C2041,FIND(" ",C2041&amp;" ")-1),'Look Up Values'!$AE$2:$AE$2000,0)))),"","EWC error")),"")</f>
        <v/>
      </c>
      <c r="M2041" s="242" t="str" cm="1">
        <f t="array" ref="M2041">IF(AND(G2041&lt;&gt;0,G2041&lt;&gt;""),IF(E2041="","",IF(ISNUMBER(MATCH(SUBSTITUTE(E2041," ",""),SUBSTITUTE('Look Up Values'!$I$2:$I$10," ",""),0)),"","State error")),"")</f>
        <v/>
      </c>
      <c r="N2041" s="242" t="str" cm="1">
        <f t="array" ref="N2041">IF(AND(G2041&lt;&gt;0,G2041&lt;&gt;""),IF(F2041="","",IF(ISNUMBER(MATCH(SUBSTITUTE(F2041," ",""),SUBSTITUTE('Look Up Values'!$W$2:$W$30," ",""),0)),"","D&amp;R error")),"")</f>
        <v/>
      </c>
      <c r="O2041" s="256" t="str">
        <f t="shared" si="63"/>
        <v/>
      </c>
    </row>
    <row r="2042" spans="1:15" ht="15.75">
      <c r="A2042" s="250">
        <v>2035</v>
      </c>
      <c r="B2042" s="208"/>
      <c r="C2042" s="49"/>
      <c r="D2042" s="50"/>
      <c r="E2042" s="50"/>
      <c r="F2042" s="50"/>
      <c r="G2042" s="209"/>
      <c r="H2042" s="48"/>
      <c r="I2042" s="457" t="str">
        <f t="shared" si="62"/>
        <v/>
      </c>
      <c r="J2042" s="241" cm="1">
        <f t="array" ref="J2042">SUMPRODUCT(--(K2042:N2042&lt;&gt;"")) + IF(TRIM(O2042)="",0,LEN(O2042)-LEN(SUBSTITUTE(O2042,",",""))+1)</f>
        <v>0</v>
      </c>
      <c r="K2042" s="242" t="str">
        <f>IF(AND(G2042&lt;&gt;0,G2042&lt;&gt;""),IF(B2042="","",IF(ISNUMBER(MATCH(B2042,'Look Up Values'!$B$2:$B$500,0)),"","Dest. error")),"")</f>
        <v/>
      </c>
      <c r="L2042" s="242" t="str">
        <f>IF(AND(G2042&lt;&gt;0,G2042&lt;&gt;""),IF(C2042="","",IF(AND(ISNUMBER(--LEFT(C2042,FIND(" ",C2042&amp;" ")-1)),OR(LEN(LEFT(C2042,FIND(" ",C2042&amp;" ")-1))=6,LEN(LEFT(C2042,FIND(" ",C2042&amp;" ")-1))=7),OR(ISNUMBER(MATCH(LEFT(C2042,FIND(" ",C2042&amp;" ")-1),'Look Up Values'!$G$2:$G$1000,0)),ISNUMBER(MATCH(LEFT(C2042,FIND(" ",C2042&amp;" ")-1),'Look Up Values'!$AE$2:$AE$2000,0)))),"","EWC error")),"")</f>
        <v/>
      </c>
      <c r="M2042" s="242" t="str" cm="1">
        <f t="array" ref="M2042">IF(AND(G2042&lt;&gt;0,G2042&lt;&gt;""),IF(E2042="","",IF(ISNUMBER(MATCH(SUBSTITUTE(E2042," ",""),SUBSTITUTE('Look Up Values'!$I$2:$I$10," ",""),0)),"","State error")),"")</f>
        <v/>
      </c>
      <c r="N2042" s="242" t="str" cm="1">
        <f t="array" ref="N2042">IF(AND(G2042&lt;&gt;0,G2042&lt;&gt;""),IF(F2042="","",IF(ISNUMBER(MATCH(SUBSTITUTE(F2042," ",""),SUBSTITUTE('Look Up Values'!$W$2:$W$30," ",""),0)),"","D&amp;R error")),"")</f>
        <v/>
      </c>
      <c r="O2042" s="256" t="str">
        <f t="shared" si="63"/>
        <v/>
      </c>
    </row>
    <row r="2043" spans="1:15" ht="15.75">
      <c r="A2043" s="250">
        <v>2036</v>
      </c>
      <c r="B2043" s="208"/>
      <c r="C2043" s="49"/>
      <c r="D2043" s="50"/>
      <c r="E2043" s="50"/>
      <c r="F2043" s="50"/>
      <c r="G2043" s="209"/>
      <c r="H2043" s="48"/>
      <c r="I2043" s="457" t="str">
        <f t="shared" si="62"/>
        <v/>
      </c>
      <c r="J2043" s="241" cm="1">
        <f t="array" ref="J2043">SUMPRODUCT(--(K2043:N2043&lt;&gt;"")) + IF(TRIM(O2043)="",0,LEN(O2043)-LEN(SUBSTITUTE(O2043,",",""))+1)</f>
        <v>0</v>
      </c>
      <c r="K2043" s="242" t="str">
        <f>IF(AND(G2043&lt;&gt;0,G2043&lt;&gt;""),IF(B2043="","",IF(ISNUMBER(MATCH(B2043,'Look Up Values'!$B$2:$B$500,0)),"","Dest. error")),"")</f>
        <v/>
      </c>
      <c r="L2043" s="242" t="str">
        <f>IF(AND(G2043&lt;&gt;0,G2043&lt;&gt;""),IF(C2043="","",IF(AND(ISNUMBER(--LEFT(C2043,FIND(" ",C2043&amp;" ")-1)),OR(LEN(LEFT(C2043,FIND(" ",C2043&amp;" ")-1))=6,LEN(LEFT(C2043,FIND(" ",C2043&amp;" ")-1))=7),OR(ISNUMBER(MATCH(LEFT(C2043,FIND(" ",C2043&amp;" ")-1),'Look Up Values'!$G$2:$G$1000,0)),ISNUMBER(MATCH(LEFT(C2043,FIND(" ",C2043&amp;" ")-1),'Look Up Values'!$AE$2:$AE$2000,0)))),"","EWC error")),"")</f>
        <v/>
      </c>
      <c r="M2043" s="242" t="str" cm="1">
        <f t="array" ref="M2043">IF(AND(G2043&lt;&gt;0,G2043&lt;&gt;""),IF(E2043="","",IF(ISNUMBER(MATCH(SUBSTITUTE(E2043," ",""),SUBSTITUTE('Look Up Values'!$I$2:$I$10," ",""),0)),"","State error")),"")</f>
        <v/>
      </c>
      <c r="N2043" s="242" t="str" cm="1">
        <f t="array" ref="N2043">IF(AND(G2043&lt;&gt;0,G2043&lt;&gt;""),IF(F2043="","",IF(ISNUMBER(MATCH(SUBSTITUTE(F2043," ",""),SUBSTITUTE('Look Up Values'!$W$2:$W$30," ",""),0)),"","D&amp;R error")),"")</f>
        <v/>
      </c>
      <c r="O2043" s="256" t="str">
        <f t="shared" si="63"/>
        <v/>
      </c>
    </row>
    <row r="2044" spans="1:15" ht="15.75">
      <c r="A2044" s="250">
        <v>2037</v>
      </c>
      <c r="B2044" s="208"/>
      <c r="C2044" s="49"/>
      <c r="D2044" s="50"/>
      <c r="E2044" s="50"/>
      <c r="F2044" s="50"/>
      <c r="G2044" s="209"/>
      <c r="H2044" s="48"/>
      <c r="I2044" s="457" t="str">
        <f t="shared" si="62"/>
        <v/>
      </c>
      <c r="J2044" s="241" cm="1">
        <f t="array" ref="J2044">SUMPRODUCT(--(K2044:N2044&lt;&gt;"")) + IF(TRIM(O2044)="",0,LEN(O2044)-LEN(SUBSTITUTE(O2044,",",""))+1)</f>
        <v>0</v>
      </c>
      <c r="K2044" s="242" t="str">
        <f>IF(AND(G2044&lt;&gt;0,G2044&lt;&gt;""),IF(B2044="","",IF(ISNUMBER(MATCH(B2044,'Look Up Values'!$B$2:$B$500,0)),"","Dest. error")),"")</f>
        <v/>
      </c>
      <c r="L2044" s="242" t="str">
        <f>IF(AND(G2044&lt;&gt;0,G2044&lt;&gt;""),IF(C2044="","",IF(AND(ISNUMBER(--LEFT(C2044,FIND(" ",C2044&amp;" ")-1)),OR(LEN(LEFT(C2044,FIND(" ",C2044&amp;" ")-1))=6,LEN(LEFT(C2044,FIND(" ",C2044&amp;" ")-1))=7),OR(ISNUMBER(MATCH(LEFT(C2044,FIND(" ",C2044&amp;" ")-1),'Look Up Values'!$G$2:$G$1000,0)),ISNUMBER(MATCH(LEFT(C2044,FIND(" ",C2044&amp;" ")-1),'Look Up Values'!$AE$2:$AE$2000,0)))),"","EWC error")),"")</f>
        <v/>
      </c>
      <c r="M2044" s="242" t="str" cm="1">
        <f t="array" ref="M2044">IF(AND(G2044&lt;&gt;0,G2044&lt;&gt;""),IF(E2044="","",IF(ISNUMBER(MATCH(SUBSTITUTE(E2044," ",""),SUBSTITUTE('Look Up Values'!$I$2:$I$10," ",""),0)),"","State error")),"")</f>
        <v/>
      </c>
      <c r="N2044" s="242" t="str" cm="1">
        <f t="array" ref="N2044">IF(AND(G2044&lt;&gt;0,G2044&lt;&gt;""),IF(F2044="","",IF(ISNUMBER(MATCH(SUBSTITUTE(F2044," ",""),SUBSTITUTE('Look Up Values'!$W$2:$W$30," ",""),0)),"","D&amp;R error")),"")</f>
        <v/>
      </c>
      <c r="O2044" s="256" t="str">
        <f t="shared" si="63"/>
        <v/>
      </c>
    </row>
    <row r="2045" spans="1:15" ht="15.75">
      <c r="A2045" s="250">
        <v>2038</v>
      </c>
      <c r="B2045" s="208"/>
      <c r="C2045" s="49"/>
      <c r="D2045" s="50"/>
      <c r="E2045" s="50"/>
      <c r="F2045" s="50"/>
      <c r="G2045" s="209"/>
      <c r="H2045" s="48"/>
      <c r="I2045" s="457" t="str">
        <f t="shared" si="62"/>
        <v/>
      </c>
      <c r="J2045" s="241" cm="1">
        <f t="array" ref="J2045">SUMPRODUCT(--(K2045:N2045&lt;&gt;"")) + IF(TRIM(O2045)="",0,LEN(O2045)-LEN(SUBSTITUTE(O2045,",",""))+1)</f>
        <v>0</v>
      </c>
      <c r="K2045" s="242" t="str">
        <f>IF(AND(G2045&lt;&gt;0,G2045&lt;&gt;""),IF(B2045="","",IF(ISNUMBER(MATCH(B2045,'Look Up Values'!$B$2:$B$500,0)),"","Dest. error")),"")</f>
        <v/>
      </c>
      <c r="L2045" s="242" t="str">
        <f>IF(AND(G2045&lt;&gt;0,G2045&lt;&gt;""),IF(C2045="","",IF(AND(ISNUMBER(--LEFT(C2045,FIND(" ",C2045&amp;" ")-1)),OR(LEN(LEFT(C2045,FIND(" ",C2045&amp;" ")-1))=6,LEN(LEFT(C2045,FIND(" ",C2045&amp;" ")-1))=7),OR(ISNUMBER(MATCH(LEFT(C2045,FIND(" ",C2045&amp;" ")-1),'Look Up Values'!$G$2:$G$1000,0)),ISNUMBER(MATCH(LEFT(C2045,FIND(" ",C2045&amp;" ")-1),'Look Up Values'!$AE$2:$AE$2000,0)))),"","EWC error")),"")</f>
        <v/>
      </c>
      <c r="M2045" s="242" t="str" cm="1">
        <f t="array" ref="M2045">IF(AND(G2045&lt;&gt;0,G2045&lt;&gt;""),IF(E2045="","",IF(ISNUMBER(MATCH(SUBSTITUTE(E2045," ",""),SUBSTITUTE('Look Up Values'!$I$2:$I$10," ",""),0)),"","State error")),"")</f>
        <v/>
      </c>
      <c r="N2045" s="242" t="str" cm="1">
        <f t="array" ref="N2045">IF(AND(G2045&lt;&gt;0,G2045&lt;&gt;""),IF(F2045="","",IF(ISNUMBER(MATCH(SUBSTITUTE(F2045," ",""),SUBSTITUTE('Look Up Values'!$W$2:$W$30," ",""),0)),"","D&amp;R error")),"")</f>
        <v/>
      </c>
      <c r="O2045" s="256" t="str">
        <f t="shared" si="63"/>
        <v/>
      </c>
    </row>
    <row r="2046" spans="1:15" ht="15.75">
      <c r="A2046" s="250">
        <v>2039</v>
      </c>
      <c r="B2046" s="208"/>
      <c r="C2046" s="49"/>
      <c r="D2046" s="50"/>
      <c r="E2046" s="50"/>
      <c r="F2046" s="50"/>
      <c r="G2046" s="209"/>
      <c r="H2046" s="48"/>
      <c r="I2046" s="457" t="str">
        <f t="shared" si="62"/>
        <v/>
      </c>
      <c r="J2046" s="241" cm="1">
        <f t="array" ref="J2046">SUMPRODUCT(--(K2046:N2046&lt;&gt;"")) + IF(TRIM(O2046)="",0,LEN(O2046)-LEN(SUBSTITUTE(O2046,",",""))+1)</f>
        <v>0</v>
      </c>
      <c r="K2046" s="242" t="str">
        <f>IF(AND(G2046&lt;&gt;0,G2046&lt;&gt;""),IF(B2046="","",IF(ISNUMBER(MATCH(B2046,'Look Up Values'!$B$2:$B$500,0)),"","Dest. error")),"")</f>
        <v/>
      </c>
      <c r="L2046" s="242" t="str">
        <f>IF(AND(G2046&lt;&gt;0,G2046&lt;&gt;""),IF(C2046="","",IF(AND(ISNUMBER(--LEFT(C2046,FIND(" ",C2046&amp;" ")-1)),OR(LEN(LEFT(C2046,FIND(" ",C2046&amp;" ")-1))=6,LEN(LEFT(C2046,FIND(" ",C2046&amp;" ")-1))=7),OR(ISNUMBER(MATCH(LEFT(C2046,FIND(" ",C2046&amp;" ")-1),'Look Up Values'!$G$2:$G$1000,0)),ISNUMBER(MATCH(LEFT(C2046,FIND(" ",C2046&amp;" ")-1),'Look Up Values'!$AE$2:$AE$2000,0)))),"","EWC error")),"")</f>
        <v/>
      </c>
      <c r="M2046" s="242" t="str" cm="1">
        <f t="array" ref="M2046">IF(AND(G2046&lt;&gt;0,G2046&lt;&gt;""),IF(E2046="","",IF(ISNUMBER(MATCH(SUBSTITUTE(E2046," ",""),SUBSTITUTE('Look Up Values'!$I$2:$I$10," ",""),0)),"","State error")),"")</f>
        <v/>
      </c>
      <c r="N2046" s="242" t="str" cm="1">
        <f t="array" ref="N2046">IF(AND(G2046&lt;&gt;0,G2046&lt;&gt;""),IF(F2046="","",IF(ISNUMBER(MATCH(SUBSTITUTE(F2046," ",""),SUBSTITUTE('Look Up Values'!$W$2:$W$30," ",""),0)),"","D&amp;R error")),"")</f>
        <v/>
      </c>
      <c r="O2046" s="256" t="str">
        <f t="shared" si="63"/>
        <v/>
      </c>
    </row>
    <row r="2047" spans="1:15" ht="15.75">
      <c r="A2047" s="250">
        <v>2040</v>
      </c>
      <c r="B2047" s="208"/>
      <c r="C2047" s="49"/>
      <c r="D2047" s="50"/>
      <c r="E2047" s="50"/>
      <c r="F2047" s="50"/>
      <c r="G2047" s="209"/>
      <c r="H2047" s="48"/>
      <c r="I2047" s="457" t="str">
        <f t="shared" si="62"/>
        <v/>
      </c>
      <c r="J2047" s="241" cm="1">
        <f t="array" ref="J2047">SUMPRODUCT(--(K2047:N2047&lt;&gt;"")) + IF(TRIM(O2047)="",0,LEN(O2047)-LEN(SUBSTITUTE(O2047,",",""))+1)</f>
        <v>0</v>
      </c>
      <c r="K2047" s="242" t="str">
        <f>IF(AND(G2047&lt;&gt;0,G2047&lt;&gt;""),IF(B2047="","",IF(ISNUMBER(MATCH(B2047,'Look Up Values'!$B$2:$B$500,0)),"","Dest. error")),"")</f>
        <v/>
      </c>
      <c r="L2047" s="242" t="str">
        <f>IF(AND(G2047&lt;&gt;0,G2047&lt;&gt;""),IF(C2047="","",IF(AND(ISNUMBER(--LEFT(C2047,FIND(" ",C2047&amp;" ")-1)),OR(LEN(LEFT(C2047,FIND(" ",C2047&amp;" ")-1))=6,LEN(LEFT(C2047,FIND(" ",C2047&amp;" ")-1))=7),OR(ISNUMBER(MATCH(LEFT(C2047,FIND(" ",C2047&amp;" ")-1),'Look Up Values'!$G$2:$G$1000,0)),ISNUMBER(MATCH(LEFT(C2047,FIND(" ",C2047&amp;" ")-1),'Look Up Values'!$AE$2:$AE$2000,0)))),"","EWC error")),"")</f>
        <v/>
      </c>
      <c r="M2047" s="242" t="str" cm="1">
        <f t="array" ref="M2047">IF(AND(G2047&lt;&gt;0,G2047&lt;&gt;""),IF(E2047="","",IF(ISNUMBER(MATCH(SUBSTITUTE(E2047," ",""),SUBSTITUTE('Look Up Values'!$I$2:$I$10," ",""),0)),"","State error")),"")</f>
        <v/>
      </c>
      <c r="N2047" s="242" t="str" cm="1">
        <f t="array" ref="N2047">IF(AND(G2047&lt;&gt;0,G2047&lt;&gt;""),IF(F2047="","",IF(ISNUMBER(MATCH(SUBSTITUTE(F2047," ",""),SUBSTITUTE('Look Up Values'!$W$2:$W$30," ",""),0)),"","D&amp;R error")),"")</f>
        <v/>
      </c>
      <c r="O2047" s="256" t="str">
        <f t="shared" si="63"/>
        <v/>
      </c>
    </row>
    <row r="2048" spans="1:15" ht="15.75">
      <c r="A2048" s="250">
        <v>2041</v>
      </c>
      <c r="B2048" s="208"/>
      <c r="C2048" s="49"/>
      <c r="D2048" s="50"/>
      <c r="E2048" s="50"/>
      <c r="F2048" s="50"/>
      <c r="G2048" s="209"/>
      <c r="H2048" s="48"/>
      <c r="I2048" s="457" t="str">
        <f t="shared" si="62"/>
        <v/>
      </c>
      <c r="J2048" s="241" cm="1">
        <f t="array" ref="J2048">SUMPRODUCT(--(K2048:N2048&lt;&gt;"")) + IF(TRIM(O2048)="",0,LEN(O2048)-LEN(SUBSTITUTE(O2048,",",""))+1)</f>
        <v>0</v>
      </c>
      <c r="K2048" s="242" t="str">
        <f>IF(AND(G2048&lt;&gt;0,G2048&lt;&gt;""),IF(B2048="","",IF(ISNUMBER(MATCH(B2048,'Look Up Values'!$B$2:$B$500,0)),"","Dest. error")),"")</f>
        <v/>
      </c>
      <c r="L2048" s="242" t="str">
        <f>IF(AND(G2048&lt;&gt;0,G2048&lt;&gt;""),IF(C2048="","",IF(AND(ISNUMBER(--LEFT(C2048,FIND(" ",C2048&amp;" ")-1)),OR(LEN(LEFT(C2048,FIND(" ",C2048&amp;" ")-1))=6,LEN(LEFT(C2048,FIND(" ",C2048&amp;" ")-1))=7),OR(ISNUMBER(MATCH(LEFT(C2048,FIND(" ",C2048&amp;" ")-1),'Look Up Values'!$G$2:$G$1000,0)),ISNUMBER(MATCH(LEFT(C2048,FIND(" ",C2048&amp;" ")-1),'Look Up Values'!$AE$2:$AE$2000,0)))),"","EWC error")),"")</f>
        <v/>
      </c>
      <c r="M2048" s="242" t="str" cm="1">
        <f t="array" ref="M2048">IF(AND(G2048&lt;&gt;0,G2048&lt;&gt;""),IF(E2048="","",IF(ISNUMBER(MATCH(SUBSTITUTE(E2048," ",""),SUBSTITUTE('Look Up Values'!$I$2:$I$10," ",""),0)),"","State error")),"")</f>
        <v/>
      </c>
      <c r="N2048" s="242" t="str" cm="1">
        <f t="array" ref="N2048">IF(AND(G2048&lt;&gt;0,G2048&lt;&gt;""),IF(F2048="","",IF(ISNUMBER(MATCH(SUBSTITUTE(F2048," ",""),SUBSTITUTE('Look Up Values'!$W$2:$W$30," ",""),0)),"","D&amp;R error")),"")</f>
        <v/>
      </c>
      <c r="O2048" s="256" t="str">
        <f t="shared" si="63"/>
        <v/>
      </c>
    </row>
    <row r="2049" spans="1:15" ht="15.75">
      <c r="A2049" s="250">
        <v>2042</v>
      </c>
      <c r="B2049" s="208"/>
      <c r="C2049" s="49"/>
      <c r="D2049" s="50"/>
      <c r="E2049" s="50"/>
      <c r="F2049" s="50"/>
      <c r="G2049" s="209"/>
      <c r="H2049" s="48"/>
      <c r="I2049" s="457" t="str">
        <f t="shared" si="62"/>
        <v/>
      </c>
      <c r="J2049" s="241" cm="1">
        <f t="array" ref="J2049">SUMPRODUCT(--(K2049:N2049&lt;&gt;"")) + IF(TRIM(O2049)="",0,LEN(O2049)-LEN(SUBSTITUTE(O2049,",",""))+1)</f>
        <v>0</v>
      </c>
      <c r="K2049" s="242" t="str">
        <f>IF(AND(G2049&lt;&gt;0,G2049&lt;&gt;""),IF(B2049="","",IF(ISNUMBER(MATCH(B2049,'Look Up Values'!$B$2:$B$500,0)),"","Dest. error")),"")</f>
        <v/>
      </c>
      <c r="L2049" s="242" t="str">
        <f>IF(AND(G2049&lt;&gt;0,G2049&lt;&gt;""),IF(C2049="","",IF(AND(ISNUMBER(--LEFT(C2049,FIND(" ",C2049&amp;" ")-1)),OR(LEN(LEFT(C2049,FIND(" ",C2049&amp;" ")-1))=6,LEN(LEFT(C2049,FIND(" ",C2049&amp;" ")-1))=7),OR(ISNUMBER(MATCH(LEFT(C2049,FIND(" ",C2049&amp;" ")-1),'Look Up Values'!$G$2:$G$1000,0)),ISNUMBER(MATCH(LEFT(C2049,FIND(" ",C2049&amp;" ")-1),'Look Up Values'!$AE$2:$AE$2000,0)))),"","EWC error")),"")</f>
        <v/>
      </c>
      <c r="M2049" s="242" t="str" cm="1">
        <f t="array" ref="M2049">IF(AND(G2049&lt;&gt;0,G2049&lt;&gt;""),IF(E2049="","",IF(ISNUMBER(MATCH(SUBSTITUTE(E2049," ",""),SUBSTITUTE('Look Up Values'!$I$2:$I$10," ",""),0)),"","State error")),"")</f>
        <v/>
      </c>
      <c r="N2049" s="242" t="str" cm="1">
        <f t="array" ref="N2049">IF(AND(G2049&lt;&gt;0,G2049&lt;&gt;""),IF(F2049="","",IF(ISNUMBER(MATCH(SUBSTITUTE(F2049," ",""),SUBSTITUTE('Look Up Values'!$W$2:$W$30," ",""),0)),"","D&amp;R error")),"")</f>
        <v/>
      </c>
      <c r="O2049" s="256" t="str">
        <f t="shared" si="63"/>
        <v/>
      </c>
    </row>
    <row r="2050" spans="1:15" ht="15.75">
      <c r="A2050" s="250">
        <v>2043</v>
      </c>
      <c r="B2050" s="208"/>
      <c r="C2050" s="49"/>
      <c r="D2050" s="50"/>
      <c r="E2050" s="50"/>
      <c r="F2050" s="50"/>
      <c r="G2050" s="209"/>
      <c r="H2050" s="48"/>
      <c r="I2050" s="457" t="str">
        <f t="shared" si="62"/>
        <v/>
      </c>
      <c r="J2050" s="241" cm="1">
        <f t="array" ref="J2050">SUMPRODUCT(--(K2050:N2050&lt;&gt;"")) + IF(TRIM(O2050)="",0,LEN(O2050)-LEN(SUBSTITUTE(O2050,",",""))+1)</f>
        <v>0</v>
      </c>
      <c r="K2050" s="242" t="str">
        <f>IF(AND(G2050&lt;&gt;0,G2050&lt;&gt;""),IF(B2050="","",IF(ISNUMBER(MATCH(B2050,'Look Up Values'!$B$2:$B$500,0)),"","Dest. error")),"")</f>
        <v/>
      </c>
      <c r="L2050" s="242" t="str">
        <f>IF(AND(G2050&lt;&gt;0,G2050&lt;&gt;""),IF(C2050="","",IF(AND(ISNUMBER(--LEFT(C2050,FIND(" ",C2050&amp;" ")-1)),OR(LEN(LEFT(C2050,FIND(" ",C2050&amp;" ")-1))=6,LEN(LEFT(C2050,FIND(" ",C2050&amp;" ")-1))=7),OR(ISNUMBER(MATCH(LEFT(C2050,FIND(" ",C2050&amp;" ")-1),'Look Up Values'!$G$2:$G$1000,0)),ISNUMBER(MATCH(LEFT(C2050,FIND(" ",C2050&amp;" ")-1),'Look Up Values'!$AE$2:$AE$2000,0)))),"","EWC error")),"")</f>
        <v/>
      </c>
      <c r="M2050" s="242" t="str" cm="1">
        <f t="array" ref="M2050">IF(AND(G2050&lt;&gt;0,G2050&lt;&gt;""),IF(E2050="","",IF(ISNUMBER(MATCH(SUBSTITUTE(E2050," ",""),SUBSTITUTE('Look Up Values'!$I$2:$I$10," ",""),0)),"","State error")),"")</f>
        <v/>
      </c>
      <c r="N2050" s="242" t="str" cm="1">
        <f t="array" ref="N2050">IF(AND(G2050&lt;&gt;0,G2050&lt;&gt;""),IF(F2050="","",IF(ISNUMBER(MATCH(SUBSTITUTE(F2050," ",""),SUBSTITUTE('Look Up Values'!$W$2:$W$30," ",""),0)),"","D&amp;R error")),"")</f>
        <v/>
      </c>
      <c r="O2050" s="256" t="str">
        <f t="shared" si="63"/>
        <v/>
      </c>
    </row>
    <row r="2051" spans="1:15" ht="15.75">
      <c r="A2051" s="250">
        <v>2044</v>
      </c>
      <c r="B2051" s="208"/>
      <c r="C2051" s="49"/>
      <c r="D2051" s="50"/>
      <c r="E2051" s="50"/>
      <c r="F2051" s="50"/>
      <c r="G2051" s="209"/>
      <c r="H2051" s="48"/>
      <c r="I2051" s="457" t="str">
        <f t="shared" si="62"/>
        <v/>
      </c>
      <c r="J2051" s="241" cm="1">
        <f t="array" ref="J2051">SUMPRODUCT(--(K2051:N2051&lt;&gt;"")) + IF(TRIM(O2051)="",0,LEN(O2051)-LEN(SUBSTITUTE(O2051,",",""))+1)</f>
        <v>0</v>
      </c>
      <c r="K2051" s="242" t="str">
        <f>IF(AND(G2051&lt;&gt;0,G2051&lt;&gt;""),IF(B2051="","",IF(ISNUMBER(MATCH(B2051,'Look Up Values'!$B$2:$B$500,0)),"","Dest. error")),"")</f>
        <v/>
      </c>
      <c r="L2051" s="242" t="str">
        <f>IF(AND(G2051&lt;&gt;0,G2051&lt;&gt;""),IF(C2051="","",IF(AND(ISNUMBER(--LEFT(C2051,FIND(" ",C2051&amp;" ")-1)),OR(LEN(LEFT(C2051,FIND(" ",C2051&amp;" ")-1))=6,LEN(LEFT(C2051,FIND(" ",C2051&amp;" ")-1))=7),OR(ISNUMBER(MATCH(LEFT(C2051,FIND(" ",C2051&amp;" ")-1),'Look Up Values'!$G$2:$G$1000,0)),ISNUMBER(MATCH(LEFT(C2051,FIND(" ",C2051&amp;" ")-1),'Look Up Values'!$AE$2:$AE$2000,0)))),"","EWC error")),"")</f>
        <v/>
      </c>
      <c r="M2051" s="242" t="str" cm="1">
        <f t="array" ref="M2051">IF(AND(G2051&lt;&gt;0,G2051&lt;&gt;""),IF(E2051="","",IF(ISNUMBER(MATCH(SUBSTITUTE(E2051," ",""),SUBSTITUTE('Look Up Values'!$I$2:$I$10," ",""),0)),"","State error")),"")</f>
        <v/>
      </c>
      <c r="N2051" s="242" t="str" cm="1">
        <f t="array" ref="N2051">IF(AND(G2051&lt;&gt;0,G2051&lt;&gt;""),IF(F2051="","",IF(ISNUMBER(MATCH(SUBSTITUTE(F2051," ",""),SUBSTITUTE('Look Up Values'!$W$2:$W$30," ",""),0)),"","D&amp;R error")),"")</f>
        <v/>
      </c>
      <c r="O2051" s="256" t="str">
        <f t="shared" si="63"/>
        <v/>
      </c>
    </row>
    <row r="2052" spans="1:15" ht="15.75">
      <c r="A2052" s="250">
        <v>2045</v>
      </c>
      <c r="B2052" s="208"/>
      <c r="C2052" s="49"/>
      <c r="D2052" s="50"/>
      <c r="E2052" s="50"/>
      <c r="F2052" s="50"/>
      <c r="G2052" s="209"/>
      <c r="H2052" s="48"/>
      <c r="I2052" s="457" t="str">
        <f t="shared" si="62"/>
        <v/>
      </c>
      <c r="J2052" s="241" cm="1">
        <f t="array" ref="J2052">SUMPRODUCT(--(K2052:N2052&lt;&gt;"")) + IF(TRIM(O2052)="",0,LEN(O2052)-LEN(SUBSTITUTE(O2052,",",""))+1)</f>
        <v>0</v>
      </c>
      <c r="K2052" s="242" t="str">
        <f>IF(AND(G2052&lt;&gt;0,G2052&lt;&gt;""),IF(B2052="","",IF(ISNUMBER(MATCH(B2052,'Look Up Values'!$B$2:$B$500,0)),"","Dest. error")),"")</f>
        <v/>
      </c>
      <c r="L2052" s="242" t="str">
        <f>IF(AND(G2052&lt;&gt;0,G2052&lt;&gt;""),IF(C2052="","",IF(AND(ISNUMBER(--LEFT(C2052,FIND(" ",C2052&amp;" ")-1)),OR(LEN(LEFT(C2052,FIND(" ",C2052&amp;" ")-1))=6,LEN(LEFT(C2052,FIND(" ",C2052&amp;" ")-1))=7),OR(ISNUMBER(MATCH(LEFT(C2052,FIND(" ",C2052&amp;" ")-1),'Look Up Values'!$G$2:$G$1000,0)),ISNUMBER(MATCH(LEFT(C2052,FIND(" ",C2052&amp;" ")-1),'Look Up Values'!$AE$2:$AE$2000,0)))),"","EWC error")),"")</f>
        <v/>
      </c>
      <c r="M2052" s="242" t="str" cm="1">
        <f t="array" ref="M2052">IF(AND(G2052&lt;&gt;0,G2052&lt;&gt;""),IF(E2052="","",IF(ISNUMBER(MATCH(SUBSTITUTE(E2052," ",""),SUBSTITUTE('Look Up Values'!$I$2:$I$10," ",""),0)),"","State error")),"")</f>
        <v/>
      </c>
      <c r="N2052" s="242" t="str" cm="1">
        <f t="array" ref="N2052">IF(AND(G2052&lt;&gt;0,G2052&lt;&gt;""),IF(F2052="","",IF(ISNUMBER(MATCH(SUBSTITUTE(F2052," ",""),SUBSTITUTE('Look Up Values'!$W$2:$W$30," ",""),0)),"","D&amp;R error")),"")</f>
        <v/>
      </c>
      <c r="O2052" s="256" t="str">
        <f t="shared" si="63"/>
        <v/>
      </c>
    </row>
    <row r="2053" spans="1:15" ht="15.75">
      <c r="A2053" s="250">
        <v>2046</v>
      </c>
      <c r="B2053" s="208"/>
      <c r="C2053" s="49"/>
      <c r="D2053" s="50"/>
      <c r="E2053" s="50"/>
      <c r="F2053" s="50"/>
      <c r="G2053" s="209"/>
      <c r="H2053" s="48"/>
      <c r="I2053" s="457" t="str">
        <f t="shared" si="62"/>
        <v/>
      </c>
      <c r="J2053" s="241" cm="1">
        <f t="array" ref="J2053">SUMPRODUCT(--(K2053:N2053&lt;&gt;"")) + IF(TRIM(O2053)="",0,LEN(O2053)-LEN(SUBSTITUTE(O2053,",",""))+1)</f>
        <v>0</v>
      </c>
      <c r="K2053" s="242" t="str">
        <f>IF(AND(G2053&lt;&gt;0,G2053&lt;&gt;""),IF(B2053="","",IF(ISNUMBER(MATCH(B2053,'Look Up Values'!$B$2:$B$500,0)),"","Dest. error")),"")</f>
        <v/>
      </c>
      <c r="L2053" s="242" t="str">
        <f>IF(AND(G2053&lt;&gt;0,G2053&lt;&gt;""),IF(C2053="","",IF(AND(ISNUMBER(--LEFT(C2053,FIND(" ",C2053&amp;" ")-1)),OR(LEN(LEFT(C2053,FIND(" ",C2053&amp;" ")-1))=6,LEN(LEFT(C2053,FIND(" ",C2053&amp;" ")-1))=7),OR(ISNUMBER(MATCH(LEFT(C2053,FIND(" ",C2053&amp;" ")-1),'Look Up Values'!$G$2:$G$1000,0)),ISNUMBER(MATCH(LEFT(C2053,FIND(" ",C2053&amp;" ")-1),'Look Up Values'!$AE$2:$AE$2000,0)))),"","EWC error")),"")</f>
        <v/>
      </c>
      <c r="M2053" s="242" t="str" cm="1">
        <f t="array" ref="M2053">IF(AND(G2053&lt;&gt;0,G2053&lt;&gt;""),IF(E2053="","",IF(ISNUMBER(MATCH(SUBSTITUTE(E2053," ",""),SUBSTITUTE('Look Up Values'!$I$2:$I$10," ",""),0)),"","State error")),"")</f>
        <v/>
      </c>
      <c r="N2053" s="242" t="str" cm="1">
        <f t="array" ref="N2053">IF(AND(G2053&lt;&gt;0,G2053&lt;&gt;""),IF(F2053="","",IF(ISNUMBER(MATCH(SUBSTITUTE(F2053," ",""),SUBSTITUTE('Look Up Values'!$W$2:$W$30," ",""),0)),"","D&amp;R error")),"")</f>
        <v/>
      </c>
      <c r="O2053" s="256" t="str">
        <f t="shared" si="63"/>
        <v/>
      </c>
    </row>
    <row r="2054" spans="1:15" ht="15.75">
      <c r="A2054" s="250">
        <v>2047</v>
      </c>
      <c r="B2054" s="208"/>
      <c r="C2054" s="49"/>
      <c r="D2054" s="50"/>
      <c r="E2054" s="50"/>
      <c r="F2054" s="50"/>
      <c r="G2054" s="209"/>
      <c r="H2054" s="48"/>
      <c r="I2054" s="457" t="str">
        <f t="shared" si="62"/>
        <v/>
      </c>
      <c r="J2054" s="241" cm="1">
        <f t="array" ref="J2054">SUMPRODUCT(--(K2054:N2054&lt;&gt;"")) + IF(TRIM(O2054)="",0,LEN(O2054)-LEN(SUBSTITUTE(O2054,",",""))+1)</f>
        <v>0</v>
      </c>
      <c r="K2054" s="242" t="str">
        <f>IF(AND(G2054&lt;&gt;0,G2054&lt;&gt;""),IF(B2054="","",IF(ISNUMBER(MATCH(B2054,'Look Up Values'!$B$2:$B$500,0)),"","Dest. error")),"")</f>
        <v/>
      </c>
      <c r="L2054" s="242" t="str">
        <f>IF(AND(G2054&lt;&gt;0,G2054&lt;&gt;""),IF(C2054="","",IF(AND(ISNUMBER(--LEFT(C2054,FIND(" ",C2054&amp;" ")-1)),OR(LEN(LEFT(C2054,FIND(" ",C2054&amp;" ")-1))=6,LEN(LEFT(C2054,FIND(" ",C2054&amp;" ")-1))=7),OR(ISNUMBER(MATCH(LEFT(C2054,FIND(" ",C2054&amp;" ")-1),'Look Up Values'!$G$2:$G$1000,0)),ISNUMBER(MATCH(LEFT(C2054,FIND(" ",C2054&amp;" ")-1),'Look Up Values'!$AE$2:$AE$2000,0)))),"","EWC error")),"")</f>
        <v/>
      </c>
      <c r="M2054" s="242" t="str" cm="1">
        <f t="array" ref="M2054">IF(AND(G2054&lt;&gt;0,G2054&lt;&gt;""),IF(E2054="","",IF(ISNUMBER(MATCH(SUBSTITUTE(E2054," ",""),SUBSTITUTE('Look Up Values'!$I$2:$I$10," ",""),0)),"","State error")),"")</f>
        <v/>
      </c>
      <c r="N2054" s="242" t="str" cm="1">
        <f t="array" ref="N2054">IF(AND(G2054&lt;&gt;0,G2054&lt;&gt;""),IF(F2054="","",IF(ISNUMBER(MATCH(SUBSTITUTE(F2054," ",""),SUBSTITUTE('Look Up Values'!$W$2:$W$30," ",""),0)),"","D&amp;R error")),"")</f>
        <v/>
      </c>
      <c r="O2054" s="256" t="str">
        <f t="shared" si="63"/>
        <v/>
      </c>
    </row>
    <row r="2055" spans="1:15" ht="15.75">
      <c r="A2055" s="250">
        <v>2048</v>
      </c>
      <c r="B2055" s="208"/>
      <c r="C2055" s="49"/>
      <c r="D2055" s="50"/>
      <c r="E2055" s="50"/>
      <c r="F2055" s="50"/>
      <c r="G2055" s="209"/>
      <c r="H2055" s="48"/>
      <c r="I2055" s="457" t="str">
        <f t="shared" si="62"/>
        <v/>
      </c>
      <c r="J2055" s="241" cm="1">
        <f t="array" ref="J2055">SUMPRODUCT(--(K2055:N2055&lt;&gt;"")) + IF(TRIM(O2055)="",0,LEN(O2055)-LEN(SUBSTITUTE(O2055,",",""))+1)</f>
        <v>0</v>
      </c>
      <c r="K2055" s="242" t="str">
        <f>IF(AND(G2055&lt;&gt;0,G2055&lt;&gt;""),IF(B2055="","",IF(ISNUMBER(MATCH(B2055,'Look Up Values'!$B$2:$B$500,0)),"","Dest. error")),"")</f>
        <v/>
      </c>
      <c r="L2055" s="242" t="str">
        <f>IF(AND(G2055&lt;&gt;0,G2055&lt;&gt;""),IF(C2055="","",IF(AND(ISNUMBER(--LEFT(C2055,FIND(" ",C2055&amp;" ")-1)),OR(LEN(LEFT(C2055,FIND(" ",C2055&amp;" ")-1))=6,LEN(LEFT(C2055,FIND(" ",C2055&amp;" ")-1))=7),OR(ISNUMBER(MATCH(LEFT(C2055,FIND(" ",C2055&amp;" ")-1),'Look Up Values'!$G$2:$G$1000,0)),ISNUMBER(MATCH(LEFT(C2055,FIND(" ",C2055&amp;" ")-1),'Look Up Values'!$AE$2:$AE$2000,0)))),"","EWC error")),"")</f>
        <v/>
      </c>
      <c r="M2055" s="242" t="str" cm="1">
        <f t="array" ref="M2055">IF(AND(G2055&lt;&gt;0,G2055&lt;&gt;""),IF(E2055="","",IF(ISNUMBER(MATCH(SUBSTITUTE(E2055," ",""),SUBSTITUTE('Look Up Values'!$I$2:$I$10," ",""),0)),"","State error")),"")</f>
        <v/>
      </c>
      <c r="N2055" s="242" t="str" cm="1">
        <f t="array" ref="N2055">IF(AND(G2055&lt;&gt;0,G2055&lt;&gt;""),IF(F2055="","",IF(ISNUMBER(MATCH(SUBSTITUTE(F2055," ",""),SUBSTITUTE('Look Up Values'!$W$2:$W$30," ",""),0)),"","D&amp;R error")),"")</f>
        <v/>
      </c>
      <c r="O2055" s="256" t="str">
        <f t="shared" si="63"/>
        <v/>
      </c>
    </row>
    <row r="2056" spans="1:15" ht="15.75">
      <c r="A2056" s="250">
        <v>2049</v>
      </c>
      <c r="B2056" s="208"/>
      <c r="C2056" s="49"/>
      <c r="D2056" s="50"/>
      <c r="E2056" s="50"/>
      <c r="F2056" s="50"/>
      <c r="G2056" s="209"/>
      <c r="H2056" s="48"/>
      <c r="I2056" s="457" t="str">
        <f t="shared" si="62"/>
        <v/>
      </c>
      <c r="J2056" s="241" cm="1">
        <f t="array" ref="J2056">SUMPRODUCT(--(K2056:N2056&lt;&gt;"")) + IF(TRIM(O2056)="",0,LEN(O2056)-LEN(SUBSTITUTE(O2056,",",""))+1)</f>
        <v>0</v>
      </c>
      <c r="K2056" s="242" t="str">
        <f>IF(AND(G2056&lt;&gt;0,G2056&lt;&gt;""),IF(B2056="","",IF(ISNUMBER(MATCH(B2056,'Look Up Values'!$B$2:$B$500,0)),"","Dest. error")),"")</f>
        <v/>
      </c>
      <c r="L2056" s="242" t="str">
        <f>IF(AND(G2056&lt;&gt;0,G2056&lt;&gt;""),IF(C2056="","",IF(AND(ISNUMBER(--LEFT(C2056,FIND(" ",C2056&amp;" ")-1)),OR(LEN(LEFT(C2056,FIND(" ",C2056&amp;" ")-1))=6,LEN(LEFT(C2056,FIND(" ",C2056&amp;" ")-1))=7),OR(ISNUMBER(MATCH(LEFT(C2056,FIND(" ",C2056&amp;" ")-1),'Look Up Values'!$G$2:$G$1000,0)),ISNUMBER(MATCH(LEFT(C2056,FIND(" ",C2056&amp;" ")-1),'Look Up Values'!$AE$2:$AE$2000,0)))),"","EWC error")),"")</f>
        <v/>
      </c>
      <c r="M2056" s="242" t="str" cm="1">
        <f t="array" ref="M2056">IF(AND(G2056&lt;&gt;0,G2056&lt;&gt;""),IF(E2056="","",IF(ISNUMBER(MATCH(SUBSTITUTE(E2056," ",""),SUBSTITUTE('Look Up Values'!$I$2:$I$10," ",""),0)),"","State error")),"")</f>
        <v/>
      </c>
      <c r="N2056" s="242" t="str" cm="1">
        <f t="array" ref="N2056">IF(AND(G2056&lt;&gt;0,G2056&lt;&gt;""),IF(F2056="","",IF(ISNUMBER(MATCH(SUBSTITUTE(F2056," ",""),SUBSTITUTE('Look Up Values'!$W$2:$W$30," ",""),0)),"","D&amp;R error")),"")</f>
        <v/>
      </c>
      <c r="O2056" s="256" t="str">
        <f t="shared" si="63"/>
        <v/>
      </c>
    </row>
    <row r="2057" spans="1:15" ht="15.75">
      <c r="A2057" s="250">
        <v>2050</v>
      </c>
      <c r="B2057" s="208"/>
      <c r="C2057" s="49"/>
      <c r="D2057" s="50"/>
      <c r="E2057" s="50"/>
      <c r="F2057" s="50"/>
      <c r="G2057" s="209"/>
      <c r="H2057" s="48"/>
      <c r="I2057" s="457" t="str">
        <f t="shared" ref="I2057:I2120" si="64">IF(IFERROR(--SUBSTITUTE(J2057,CHAR(160),""),0)&gt;0,A2057,"")</f>
        <v/>
      </c>
      <c r="J2057" s="241" cm="1">
        <f t="array" ref="J2057">SUMPRODUCT(--(K2057:N2057&lt;&gt;"")) + IF(TRIM(O2057)="",0,LEN(O2057)-LEN(SUBSTITUTE(O2057,",",""))+1)</f>
        <v>0</v>
      </c>
      <c r="K2057" s="242" t="str">
        <f>IF(AND(G2057&lt;&gt;0,G2057&lt;&gt;""),IF(B2057="","",IF(ISNUMBER(MATCH(B2057,'Look Up Values'!$B$2:$B$500,0)),"","Dest. error")),"")</f>
        <v/>
      </c>
      <c r="L2057" s="242" t="str">
        <f>IF(AND(G2057&lt;&gt;0,G2057&lt;&gt;""),IF(C2057="","",IF(AND(ISNUMBER(--LEFT(C2057,FIND(" ",C2057&amp;" ")-1)),OR(LEN(LEFT(C2057,FIND(" ",C2057&amp;" ")-1))=6,LEN(LEFT(C2057,FIND(" ",C2057&amp;" ")-1))=7),OR(ISNUMBER(MATCH(LEFT(C2057,FIND(" ",C2057&amp;" ")-1),'Look Up Values'!$G$2:$G$1000,0)),ISNUMBER(MATCH(LEFT(C2057,FIND(" ",C2057&amp;" ")-1),'Look Up Values'!$AE$2:$AE$2000,0)))),"","EWC error")),"")</f>
        <v/>
      </c>
      <c r="M2057" s="242" t="str" cm="1">
        <f t="array" ref="M2057">IF(AND(G2057&lt;&gt;0,G2057&lt;&gt;""),IF(E2057="","",IF(ISNUMBER(MATCH(SUBSTITUTE(E2057," ",""),SUBSTITUTE('Look Up Values'!$I$2:$I$10," ",""),0)),"","State error")),"")</f>
        <v/>
      </c>
      <c r="N2057" s="242" t="str" cm="1">
        <f t="array" ref="N2057">IF(AND(G2057&lt;&gt;0,G2057&lt;&gt;""),IF(F2057="","",IF(ISNUMBER(MATCH(SUBSTITUTE(F2057," ",""),SUBSTITUTE('Look Up Values'!$W$2:$W$30," ",""),0)),"","D&amp;R error")),"")</f>
        <v/>
      </c>
      <c r="O2057" s="256" t="str">
        <f t="shared" ref="O2057:O2120" si="65">IF(OR(G2057="",G2057=0),"",IF((TRIM(SUBSTITUTE(B2057,CHAR(160),""))&amp;TRIM(SUBSTITUTE(C2057,CHAR(160),""))&amp;TRIM(SUBSTITUTE(F2057,CHAR(160),""))&amp;TRIM(SUBSTITUTE(E2057,CHAR(160),"")))&lt;&gt;"",IF((--(TRIM(SUBSTITUTE(B2057,CHAR(160),""))&lt;&gt;"")+--(TRIM(SUBSTITUTE(C2057,CHAR(160),""))&lt;&gt;"")+--(TRIM(SUBSTITUTE(F2057,CHAR(160),""))&lt;&gt;"")+--(TRIM(SUBSTITUTE(E2057,CHAR(160),""))&lt;&gt;""))=4,"",LEFT(IF(TRIM(SUBSTITUTE(B2057,CHAR(160),""))="","Dest, ","")&amp;IF(TRIM(SUBSTITUTE(C2057,CHAR(160),""))="","EWC, ","")&amp;IF(TRIM(SUBSTITUTE(F2057,CHAR(160),""))="","D&amp;R, ","")&amp;IF(TRIM(SUBSTITUTE(E2057,CHAR(160),""))="","State, ",""),LEN(IF(TRIM(SUBSTITUTE(B2057,CHAR(160),""))="","Dest, ","")&amp;IF(TRIM(SUBSTITUTE(C2057,CHAR(160),""))="","EWC, ","")&amp;IF(TRIM(SUBSTITUTE(F2057,CHAR(160),""))="","D&amp;R, ","")&amp;IF(TRIM(SUBSTITUTE(E2057,CHAR(160),""))="","State, ",""))-2)),LEFT(IF(TRIM(SUBSTITUTE(B2057,CHAR(160),""))="","Dest, ","")&amp;IF(TRIM(SUBSTITUTE(C2057,CHAR(160),""))="","EWC, ","")&amp;IF(TRIM(SUBSTITUTE(F2057,CHAR(160),""))="","D&amp;R, ","")&amp;IF(TRIM(SUBSTITUTE(E2057,CHAR(160),""))="","State, ",""),LEN(IF(TRIM(SUBSTITUTE(B2057,CHAR(160),""))="","Dest, ","")&amp;IF(TRIM(SUBSTITUTE(C2057,CHAR(160),""))="","EWC, ","")&amp;IF(TRIM(SUBSTITUTE(F2057,CHAR(160),""))="","D&amp;R, ","")&amp;IF(TRIM(SUBSTITUTE(E2057,CHAR(160),""))="","State, ",""))-2)))</f>
        <v/>
      </c>
    </row>
    <row r="2058" spans="1:15" ht="15.75">
      <c r="A2058" s="250">
        <v>2051</v>
      </c>
      <c r="B2058" s="208"/>
      <c r="C2058" s="49"/>
      <c r="D2058" s="50"/>
      <c r="E2058" s="50"/>
      <c r="F2058" s="50"/>
      <c r="G2058" s="209"/>
      <c r="H2058" s="48"/>
      <c r="I2058" s="457" t="str">
        <f t="shared" si="64"/>
        <v/>
      </c>
      <c r="J2058" s="241" cm="1">
        <f t="array" ref="J2058">SUMPRODUCT(--(K2058:N2058&lt;&gt;"")) + IF(TRIM(O2058)="",0,LEN(O2058)-LEN(SUBSTITUTE(O2058,",",""))+1)</f>
        <v>0</v>
      </c>
      <c r="K2058" s="242" t="str">
        <f>IF(AND(G2058&lt;&gt;0,G2058&lt;&gt;""),IF(B2058="","",IF(ISNUMBER(MATCH(B2058,'Look Up Values'!$B$2:$B$500,0)),"","Dest. error")),"")</f>
        <v/>
      </c>
      <c r="L2058" s="242" t="str">
        <f>IF(AND(G2058&lt;&gt;0,G2058&lt;&gt;""),IF(C2058="","",IF(AND(ISNUMBER(--LEFT(C2058,FIND(" ",C2058&amp;" ")-1)),OR(LEN(LEFT(C2058,FIND(" ",C2058&amp;" ")-1))=6,LEN(LEFT(C2058,FIND(" ",C2058&amp;" ")-1))=7),OR(ISNUMBER(MATCH(LEFT(C2058,FIND(" ",C2058&amp;" ")-1),'Look Up Values'!$G$2:$G$1000,0)),ISNUMBER(MATCH(LEFT(C2058,FIND(" ",C2058&amp;" ")-1),'Look Up Values'!$AE$2:$AE$2000,0)))),"","EWC error")),"")</f>
        <v/>
      </c>
      <c r="M2058" s="242" t="str" cm="1">
        <f t="array" ref="M2058">IF(AND(G2058&lt;&gt;0,G2058&lt;&gt;""),IF(E2058="","",IF(ISNUMBER(MATCH(SUBSTITUTE(E2058," ",""),SUBSTITUTE('Look Up Values'!$I$2:$I$10," ",""),0)),"","State error")),"")</f>
        <v/>
      </c>
      <c r="N2058" s="242" t="str" cm="1">
        <f t="array" ref="N2058">IF(AND(G2058&lt;&gt;0,G2058&lt;&gt;""),IF(F2058="","",IF(ISNUMBER(MATCH(SUBSTITUTE(F2058," ",""),SUBSTITUTE('Look Up Values'!$W$2:$W$30," ",""),0)),"","D&amp;R error")),"")</f>
        <v/>
      </c>
      <c r="O2058" s="256" t="str">
        <f t="shared" si="65"/>
        <v/>
      </c>
    </row>
    <row r="2059" spans="1:15" ht="15.75">
      <c r="A2059" s="250">
        <v>2052</v>
      </c>
      <c r="B2059" s="208"/>
      <c r="C2059" s="49"/>
      <c r="D2059" s="50"/>
      <c r="E2059" s="50"/>
      <c r="F2059" s="50"/>
      <c r="G2059" s="209"/>
      <c r="H2059" s="48"/>
      <c r="I2059" s="457" t="str">
        <f t="shared" si="64"/>
        <v/>
      </c>
      <c r="J2059" s="241" cm="1">
        <f t="array" ref="J2059">SUMPRODUCT(--(K2059:N2059&lt;&gt;"")) + IF(TRIM(O2059)="",0,LEN(O2059)-LEN(SUBSTITUTE(O2059,",",""))+1)</f>
        <v>0</v>
      </c>
      <c r="K2059" s="242" t="str">
        <f>IF(AND(G2059&lt;&gt;0,G2059&lt;&gt;""),IF(B2059="","",IF(ISNUMBER(MATCH(B2059,'Look Up Values'!$B$2:$B$500,0)),"","Dest. error")),"")</f>
        <v/>
      </c>
      <c r="L2059" s="242" t="str">
        <f>IF(AND(G2059&lt;&gt;0,G2059&lt;&gt;""),IF(C2059="","",IF(AND(ISNUMBER(--LEFT(C2059,FIND(" ",C2059&amp;" ")-1)),OR(LEN(LEFT(C2059,FIND(" ",C2059&amp;" ")-1))=6,LEN(LEFT(C2059,FIND(" ",C2059&amp;" ")-1))=7),OR(ISNUMBER(MATCH(LEFT(C2059,FIND(" ",C2059&amp;" ")-1),'Look Up Values'!$G$2:$G$1000,0)),ISNUMBER(MATCH(LEFT(C2059,FIND(" ",C2059&amp;" ")-1),'Look Up Values'!$AE$2:$AE$2000,0)))),"","EWC error")),"")</f>
        <v/>
      </c>
      <c r="M2059" s="242" t="str" cm="1">
        <f t="array" ref="M2059">IF(AND(G2059&lt;&gt;0,G2059&lt;&gt;""),IF(E2059="","",IF(ISNUMBER(MATCH(SUBSTITUTE(E2059," ",""),SUBSTITUTE('Look Up Values'!$I$2:$I$10," ",""),0)),"","State error")),"")</f>
        <v/>
      </c>
      <c r="N2059" s="242" t="str" cm="1">
        <f t="array" ref="N2059">IF(AND(G2059&lt;&gt;0,G2059&lt;&gt;""),IF(F2059="","",IF(ISNUMBER(MATCH(SUBSTITUTE(F2059," ",""),SUBSTITUTE('Look Up Values'!$W$2:$W$30," ",""),0)),"","D&amp;R error")),"")</f>
        <v/>
      </c>
      <c r="O2059" s="256" t="str">
        <f t="shared" si="65"/>
        <v/>
      </c>
    </row>
    <row r="2060" spans="1:15" ht="15.75">
      <c r="A2060" s="250">
        <v>2053</v>
      </c>
      <c r="B2060" s="208"/>
      <c r="C2060" s="49"/>
      <c r="D2060" s="50"/>
      <c r="E2060" s="50"/>
      <c r="F2060" s="50"/>
      <c r="G2060" s="209"/>
      <c r="H2060" s="48"/>
      <c r="I2060" s="457" t="str">
        <f t="shared" si="64"/>
        <v/>
      </c>
      <c r="J2060" s="241" cm="1">
        <f t="array" ref="J2060">SUMPRODUCT(--(K2060:N2060&lt;&gt;"")) + IF(TRIM(O2060)="",0,LEN(O2060)-LEN(SUBSTITUTE(O2060,",",""))+1)</f>
        <v>0</v>
      </c>
      <c r="K2060" s="242" t="str">
        <f>IF(AND(G2060&lt;&gt;0,G2060&lt;&gt;""),IF(B2060="","",IF(ISNUMBER(MATCH(B2060,'Look Up Values'!$B$2:$B$500,0)),"","Dest. error")),"")</f>
        <v/>
      </c>
      <c r="L2060" s="242" t="str">
        <f>IF(AND(G2060&lt;&gt;0,G2060&lt;&gt;""),IF(C2060="","",IF(AND(ISNUMBER(--LEFT(C2060,FIND(" ",C2060&amp;" ")-1)),OR(LEN(LEFT(C2060,FIND(" ",C2060&amp;" ")-1))=6,LEN(LEFT(C2060,FIND(" ",C2060&amp;" ")-1))=7),OR(ISNUMBER(MATCH(LEFT(C2060,FIND(" ",C2060&amp;" ")-1),'Look Up Values'!$G$2:$G$1000,0)),ISNUMBER(MATCH(LEFT(C2060,FIND(" ",C2060&amp;" ")-1),'Look Up Values'!$AE$2:$AE$2000,0)))),"","EWC error")),"")</f>
        <v/>
      </c>
      <c r="M2060" s="242" t="str" cm="1">
        <f t="array" ref="M2060">IF(AND(G2060&lt;&gt;0,G2060&lt;&gt;""),IF(E2060="","",IF(ISNUMBER(MATCH(SUBSTITUTE(E2060," ",""),SUBSTITUTE('Look Up Values'!$I$2:$I$10," ",""),0)),"","State error")),"")</f>
        <v/>
      </c>
      <c r="N2060" s="242" t="str" cm="1">
        <f t="array" ref="N2060">IF(AND(G2060&lt;&gt;0,G2060&lt;&gt;""),IF(F2060="","",IF(ISNUMBER(MATCH(SUBSTITUTE(F2060," ",""),SUBSTITUTE('Look Up Values'!$W$2:$W$30," ",""),0)),"","D&amp;R error")),"")</f>
        <v/>
      </c>
      <c r="O2060" s="256" t="str">
        <f t="shared" si="65"/>
        <v/>
      </c>
    </row>
    <row r="2061" spans="1:15" ht="15.75">
      <c r="A2061" s="250">
        <v>2054</v>
      </c>
      <c r="B2061" s="208"/>
      <c r="C2061" s="49"/>
      <c r="D2061" s="50"/>
      <c r="E2061" s="50"/>
      <c r="F2061" s="50"/>
      <c r="G2061" s="209"/>
      <c r="H2061" s="48"/>
      <c r="I2061" s="457" t="str">
        <f t="shared" si="64"/>
        <v/>
      </c>
      <c r="J2061" s="241" cm="1">
        <f t="array" ref="J2061">SUMPRODUCT(--(K2061:N2061&lt;&gt;"")) + IF(TRIM(O2061)="",0,LEN(O2061)-LEN(SUBSTITUTE(O2061,",",""))+1)</f>
        <v>0</v>
      </c>
      <c r="K2061" s="242" t="str">
        <f>IF(AND(G2061&lt;&gt;0,G2061&lt;&gt;""),IF(B2061="","",IF(ISNUMBER(MATCH(B2061,'Look Up Values'!$B$2:$B$500,0)),"","Dest. error")),"")</f>
        <v/>
      </c>
      <c r="L2061" s="242" t="str">
        <f>IF(AND(G2061&lt;&gt;0,G2061&lt;&gt;""),IF(C2061="","",IF(AND(ISNUMBER(--LEFT(C2061,FIND(" ",C2061&amp;" ")-1)),OR(LEN(LEFT(C2061,FIND(" ",C2061&amp;" ")-1))=6,LEN(LEFT(C2061,FIND(" ",C2061&amp;" ")-1))=7),OR(ISNUMBER(MATCH(LEFT(C2061,FIND(" ",C2061&amp;" ")-1),'Look Up Values'!$G$2:$G$1000,0)),ISNUMBER(MATCH(LEFT(C2061,FIND(" ",C2061&amp;" ")-1),'Look Up Values'!$AE$2:$AE$2000,0)))),"","EWC error")),"")</f>
        <v/>
      </c>
      <c r="M2061" s="242" t="str" cm="1">
        <f t="array" ref="M2061">IF(AND(G2061&lt;&gt;0,G2061&lt;&gt;""),IF(E2061="","",IF(ISNUMBER(MATCH(SUBSTITUTE(E2061," ",""),SUBSTITUTE('Look Up Values'!$I$2:$I$10," ",""),0)),"","State error")),"")</f>
        <v/>
      </c>
      <c r="N2061" s="242" t="str" cm="1">
        <f t="array" ref="N2061">IF(AND(G2061&lt;&gt;0,G2061&lt;&gt;""),IF(F2061="","",IF(ISNUMBER(MATCH(SUBSTITUTE(F2061," ",""),SUBSTITUTE('Look Up Values'!$W$2:$W$30," ",""),0)),"","D&amp;R error")),"")</f>
        <v/>
      </c>
      <c r="O2061" s="256" t="str">
        <f t="shared" si="65"/>
        <v/>
      </c>
    </row>
    <row r="2062" spans="1:15" ht="15.75">
      <c r="A2062" s="250">
        <v>2055</v>
      </c>
      <c r="B2062" s="208"/>
      <c r="C2062" s="49"/>
      <c r="D2062" s="50"/>
      <c r="E2062" s="50"/>
      <c r="F2062" s="50"/>
      <c r="G2062" s="209"/>
      <c r="H2062" s="48"/>
      <c r="I2062" s="457" t="str">
        <f t="shared" si="64"/>
        <v/>
      </c>
      <c r="J2062" s="241" cm="1">
        <f t="array" ref="J2062">SUMPRODUCT(--(K2062:N2062&lt;&gt;"")) + IF(TRIM(O2062)="",0,LEN(O2062)-LEN(SUBSTITUTE(O2062,",",""))+1)</f>
        <v>0</v>
      </c>
      <c r="K2062" s="242" t="str">
        <f>IF(AND(G2062&lt;&gt;0,G2062&lt;&gt;""),IF(B2062="","",IF(ISNUMBER(MATCH(B2062,'Look Up Values'!$B$2:$B$500,0)),"","Dest. error")),"")</f>
        <v/>
      </c>
      <c r="L2062" s="242" t="str">
        <f>IF(AND(G2062&lt;&gt;0,G2062&lt;&gt;""),IF(C2062="","",IF(AND(ISNUMBER(--LEFT(C2062,FIND(" ",C2062&amp;" ")-1)),OR(LEN(LEFT(C2062,FIND(" ",C2062&amp;" ")-1))=6,LEN(LEFT(C2062,FIND(" ",C2062&amp;" ")-1))=7),OR(ISNUMBER(MATCH(LEFT(C2062,FIND(" ",C2062&amp;" ")-1),'Look Up Values'!$G$2:$G$1000,0)),ISNUMBER(MATCH(LEFT(C2062,FIND(" ",C2062&amp;" ")-1),'Look Up Values'!$AE$2:$AE$2000,0)))),"","EWC error")),"")</f>
        <v/>
      </c>
      <c r="M2062" s="242" t="str" cm="1">
        <f t="array" ref="M2062">IF(AND(G2062&lt;&gt;0,G2062&lt;&gt;""),IF(E2062="","",IF(ISNUMBER(MATCH(SUBSTITUTE(E2062," ",""),SUBSTITUTE('Look Up Values'!$I$2:$I$10," ",""),0)),"","State error")),"")</f>
        <v/>
      </c>
      <c r="N2062" s="242" t="str" cm="1">
        <f t="array" ref="N2062">IF(AND(G2062&lt;&gt;0,G2062&lt;&gt;""),IF(F2062="","",IF(ISNUMBER(MATCH(SUBSTITUTE(F2062," ",""),SUBSTITUTE('Look Up Values'!$W$2:$W$30," ",""),0)),"","D&amp;R error")),"")</f>
        <v/>
      </c>
      <c r="O2062" s="256" t="str">
        <f t="shared" si="65"/>
        <v/>
      </c>
    </row>
    <row r="2063" spans="1:15" ht="15.75">
      <c r="A2063" s="250">
        <v>2056</v>
      </c>
      <c r="B2063" s="208"/>
      <c r="C2063" s="49"/>
      <c r="D2063" s="50"/>
      <c r="E2063" s="50"/>
      <c r="F2063" s="50"/>
      <c r="G2063" s="209"/>
      <c r="H2063" s="48"/>
      <c r="I2063" s="457" t="str">
        <f t="shared" si="64"/>
        <v/>
      </c>
      <c r="J2063" s="241" cm="1">
        <f t="array" ref="J2063">SUMPRODUCT(--(K2063:N2063&lt;&gt;"")) + IF(TRIM(O2063)="",0,LEN(O2063)-LEN(SUBSTITUTE(O2063,",",""))+1)</f>
        <v>0</v>
      </c>
      <c r="K2063" s="242" t="str">
        <f>IF(AND(G2063&lt;&gt;0,G2063&lt;&gt;""),IF(B2063="","",IF(ISNUMBER(MATCH(B2063,'Look Up Values'!$B$2:$B$500,0)),"","Dest. error")),"")</f>
        <v/>
      </c>
      <c r="L2063" s="242" t="str">
        <f>IF(AND(G2063&lt;&gt;0,G2063&lt;&gt;""),IF(C2063="","",IF(AND(ISNUMBER(--LEFT(C2063,FIND(" ",C2063&amp;" ")-1)),OR(LEN(LEFT(C2063,FIND(" ",C2063&amp;" ")-1))=6,LEN(LEFT(C2063,FIND(" ",C2063&amp;" ")-1))=7),OR(ISNUMBER(MATCH(LEFT(C2063,FIND(" ",C2063&amp;" ")-1),'Look Up Values'!$G$2:$G$1000,0)),ISNUMBER(MATCH(LEFT(C2063,FIND(" ",C2063&amp;" ")-1),'Look Up Values'!$AE$2:$AE$2000,0)))),"","EWC error")),"")</f>
        <v/>
      </c>
      <c r="M2063" s="242" t="str" cm="1">
        <f t="array" ref="M2063">IF(AND(G2063&lt;&gt;0,G2063&lt;&gt;""),IF(E2063="","",IF(ISNUMBER(MATCH(SUBSTITUTE(E2063," ",""),SUBSTITUTE('Look Up Values'!$I$2:$I$10," ",""),0)),"","State error")),"")</f>
        <v/>
      </c>
      <c r="N2063" s="242" t="str" cm="1">
        <f t="array" ref="N2063">IF(AND(G2063&lt;&gt;0,G2063&lt;&gt;""),IF(F2063="","",IF(ISNUMBER(MATCH(SUBSTITUTE(F2063," ",""),SUBSTITUTE('Look Up Values'!$W$2:$W$30," ",""),0)),"","D&amp;R error")),"")</f>
        <v/>
      </c>
      <c r="O2063" s="256" t="str">
        <f t="shared" si="65"/>
        <v/>
      </c>
    </row>
    <row r="2064" spans="1:15" ht="15.75">
      <c r="A2064" s="250">
        <v>2057</v>
      </c>
      <c r="B2064" s="208"/>
      <c r="C2064" s="49"/>
      <c r="D2064" s="50"/>
      <c r="E2064" s="50"/>
      <c r="F2064" s="50"/>
      <c r="G2064" s="209"/>
      <c r="H2064" s="48"/>
      <c r="I2064" s="457" t="str">
        <f t="shared" si="64"/>
        <v/>
      </c>
      <c r="J2064" s="241" cm="1">
        <f t="array" ref="J2064">SUMPRODUCT(--(K2064:N2064&lt;&gt;"")) + IF(TRIM(O2064)="",0,LEN(O2064)-LEN(SUBSTITUTE(O2064,",",""))+1)</f>
        <v>0</v>
      </c>
      <c r="K2064" s="242" t="str">
        <f>IF(AND(G2064&lt;&gt;0,G2064&lt;&gt;""),IF(B2064="","",IF(ISNUMBER(MATCH(B2064,'Look Up Values'!$B$2:$B$500,0)),"","Dest. error")),"")</f>
        <v/>
      </c>
      <c r="L2064" s="242" t="str">
        <f>IF(AND(G2064&lt;&gt;0,G2064&lt;&gt;""),IF(C2064="","",IF(AND(ISNUMBER(--LEFT(C2064,FIND(" ",C2064&amp;" ")-1)),OR(LEN(LEFT(C2064,FIND(" ",C2064&amp;" ")-1))=6,LEN(LEFT(C2064,FIND(" ",C2064&amp;" ")-1))=7),OR(ISNUMBER(MATCH(LEFT(C2064,FIND(" ",C2064&amp;" ")-1),'Look Up Values'!$G$2:$G$1000,0)),ISNUMBER(MATCH(LEFT(C2064,FIND(" ",C2064&amp;" ")-1),'Look Up Values'!$AE$2:$AE$2000,0)))),"","EWC error")),"")</f>
        <v/>
      </c>
      <c r="M2064" s="242" t="str" cm="1">
        <f t="array" ref="M2064">IF(AND(G2064&lt;&gt;0,G2064&lt;&gt;""),IF(E2064="","",IF(ISNUMBER(MATCH(SUBSTITUTE(E2064," ",""),SUBSTITUTE('Look Up Values'!$I$2:$I$10," ",""),0)),"","State error")),"")</f>
        <v/>
      </c>
      <c r="N2064" s="242" t="str" cm="1">
        <f t="array" ref="N2064">IF(AND(G2064&lt;&gt;0,G2064&lt;&gt;""),IF(F2064="","",IF(ISNUMBER(MATCH(SUBSTITUTE(F2064," ",""),SUBSTITUTE('Look Up Values'!$W$2:$W$30," ",""),0)),"","D&amp;R error")),"")</f>
        <v/>
      </c>
      <c r="O2064" s="256" t="str">
        <f t="shared" si="65"/>
        <v/>
      </c>
    </row>
    <row r="2065" spans="1:15" ht="15.75">
      <c r="A2065" s="250">
        <v>2058</v>
      </c>
      <c r="B2065" s="208"/>
      <c r="C2065" s="49"/>
      <c r="D2065" s="50"/>
      <c r="E2065" s="50"/>
      <c r="F2065" s="50"/>
      <c r="G2065" s="209"/>
      <c r="H2065" s="48"/>
      <c r="I2065" s="457" t="str">
        <f t="shared" si="64"/>
        <v/>
      </c>
      <c r="J2065" s="241" cm="1">
        <f t="array" ref="J2065">SUMPRODUCT(--(K2065:N2065&lt;&gt;"")) + IF(TRIM(O2065)="",0,LEN(O2065)-LEN(SUBSTITUTE(O2065,",",""))+1)</f>
        <v>0</v>
      </c>
      <c r="K2065" s="242" t="str">
        <f>IF(AND(G2065&lt;&gt;0,G2065&lt;&gt;""),IF(B2065="","",IF(ISNUMBER(MATCH(B2065,'Look Up Values'!$B$2:$B$500,0)),"","Dest. error")),"")</f>
        <v/>
      </c>
      <c r="L2065" s="242" t="str">
        <f>IF(AND(G2065&lt;&gt;0,G2065&lt;&gt;""),IF(C2065="","",IF(AND(ISNUMBER(--LEFT(C2065,FIND(" ",C2065&amp;" ")-1)),OR(LEN(LEFT(C2065,FIND(" ",C2065&amp;" ")-1))=6,LEN(LEFT(C2065,FIND(" ",C2065&amp;" ")-1))=7),OR(ISNUMBER(MATCH(LEFT(C2065,FIND(" ",C2065&amp;" ")-1),'Look Up Values'!$G$2:$G$1000,0)),ISNUMBER(MATCH(LEFT(C2065,FIND(" ",C2065&amp;" ")-1),'Look Up Values'!$AE$2:$AE$2000,0)))),"","EWC error")),"")</f>
        <v/>
      </c>
      <c r="M2065" s="242" t="str" cm="1">
        <f t="array" ref="M2065">IF(AND(G2065&lt;&gt;0,G2065&lt;&gt;""),IF(E2065="","",IF(ISNUMBER(MATCH(SUBSTITUTE(E2065," ",""),SUBSTITUTE('Look Up Values'!$I$2:$I$10," ",""),0)),"","State error")),"")</f>
        <v/>
      </c>
      <c r="N2065" s="242" t="str" cm="1">
        <f t="array" ref="N2065">IF(AND(G2065&lt;&gt;0,G2065&lt;&gt;""),IF(F2065="","",IF(ISNUMBER(MATCH(SUBSTITUTE(F2065," ",""),SUBSTITUTE('Look Up Values'!$W$2:$W$30," ",""),0)),"","D&amp;R error")),"")</f>
        <v/>
      </c>
      <c r="O2065" s="256" t="str">
        <f t="shared" si="65"/>
        <v/>
      </c>
    </row>
    <row r="2066" spans="1:15" ht="15.75">
      <c r="A2066" s="250">
        <v>2059</v>
      </c>
      <c r="B2066" s="208"/>
      <c r="C2066" s="49"/>
      <c r="D2066" s="50"/>
      <c r="E2066" s="50"/>
      <c r="F2066" s="50"/>
      <c r="G2066" s="209"/>
      <c r="H2066" s="48"/>
      <c r="I2066" s="457" t="str">
        <f t="shared" si="64"/>
        <v/>
      </c>
      <c r="J2066" s="241" cm="1">
        <f t="array" ref="J2066">SUMPRODUCT(--(K2066:N2066&lt;&gt;"")) + IF(TRIM(O2066)="",0,LEN(O2066)-LEN(SUBSTITUTE(O2066,",",""))+1)</f>
        <v>0</v>
      </c>
      <c r="K2066" s="242" t="str">
        <f>IF(AND(G2066&lt;&gt;0,G2066&lt;&gt;""),IF(B2066="","",IF(ISNUMBER(MATCH(B2066,'Look Up Values'!$B$2:$B$500,0)),"","Dest. error")),"")</f>
        <v/>
      </c>
      <c r="L2066" s="242" t="str">
        <f>IF(AND(G2066&lt;&gt;0,G2066&lt;&gt;""),IF(C2066="","",IF(AND(ISNUMBER(--LEFT(C2066,FIND(" ",C2066&amp;" ")-1)),OR(LEN(LEFT(C2066,FIND(" ",C2066&amp;" ")-1))=6,LEN(LEFT(C2066,FIND(" ",C2066&amp;" ")-1))=7),OR(ISNUMBER(MATCH(LEFT(C2066,FIND(" ",C2066&amp;" ")-1),'Look Up Values'!$G$2:$G$1000,0)),ISNUMBER(MATCH(LEFT(C2066,FIND(" ",C2066&amp;" ")-1),'Look Up Values'!$AE$2:$AE$2000,0)))),"","EWC error")),"")</f>
        <v/>
      </c>
      <c r="M2066" s="242" t="str" cm="1">
        <f t="array" ref="M2066">IF(AND(G2066&lt;&gt;0,G2066&lt;&gt;""),IF(E2066="","",IF(ISNUMBER(MATCH(SUBSTITUTE(E2066," ",""),SUBSTITUTE('Look Up Values'!$I$2:$I$10," ",""),0)),"","State error")),"")</f>
        <v/>
      </c>
      <c r="N2066" s="242" t="str" cm="1">
        <f t="array" ref="N2066">IF(AND(G2066&lt;&gt;0,G2066&lt;&gt;""),IF(F2066="","",IF(ISNUMBER(MATCH(SUBSTITUTE(F2066," ",""),SUBSTITUTE('Look Up Values'!$W$2:$W$30," ",""),0)),"","D&amp;R error")),"")</f>
        <v/>
      </c>
      <c r="O2066" s="256" t="str">
        <f t="shared" si="65"/>
        <v/>
      </c>
    </row>
    <row r="2067" spans="1:15" ht="15.75">
      <c r="A2067" s="250">
        <v>2060</v>
      </c>
      <c r="B2067" s="208"/>
      <c r="C2067" s="49"/>
      <c r="D2067" s="50"/>
      <c r="E2067" s="50"/>
      <c r="F2067" s="50"/>
      <c r="G2067" s="209"/>
      <c r="H2067" s="48"/>
      <c r="I2067" s="457" t="str">
        <f t="shared" si="64"/>
        <v/>
      </c>
      <c r="J2067" s="241" cm="1">
        <f t="array" ref="J2067">SUMPRODUCT(--(K2067:N2067&lt;&gt;"")) + IF(TRIM(O2067)="",0,LEN(O2067)-LEN(SUBSTITUTE(O2067,",",""))+1)</f>
        <v>0</v>
      </c>
      <c r="K2067" s="242" t="str">
        <f>IF(AND(G2067&lt;&gt;0,G2067&lt;&gt;""),IF(B2067="","",IF(ISNUMBER(MATCH(B2067,'Look Up Values'!$B$2:$B$500,0)),"","Dest. error")),"")</f>
        <v/>
      </c>
      <c r="L2067" s="242" t="str">
        <f>IF(AND(G2067&lt;&gt;0,G2067&lt;&gt;""),IF(C2067="","",IF(AND(ISNUMBER(--LEFT(C2067,FIND(" ",C2067&amp;" ")-1)),OR(LEN(LEFT(C2067,FIND(" ",C2067&amp;" ")-1))=6,LEN(LEFT(C2067,FIND(" ",C2067&amp;" ")-1))=7),OR(ISNUMBER(MATCH(LEFT(C2067,FIND(" ",C2067&amp;" ")-1),'Look Up Values'!$G$2:$G$1000,0)),ISNUMBER(MATCH(LEFT(C2067,FIND(" ",C2067&amp;" ")-1),'Look Up Values'!$AE$2:$AE$2000,0)))),"","EWC error")),"")</f>
        <v/>
      </c>
      <c r="M2067" s="242" t="str" cm="1">
        <f t="array" ref="M2067">IF(AND(G2067&lt;&gt;0,G2067&lt;&gt;""),IF(E2067="","",IF(ISNUMBER(MATCH(SUBSTITUTE(E2067," ",""),SUBSTITUTE('Look Up Values'!$I$2:$I$10," ",""),0)),"","State error")),"")</f>
        <v/>
      </c>
      <c r="N2067" s="242" t="str" cm="1">
        <f t="array" ref="N2067">IF(AND(G2067&lt;&gt;0,G2067&lt;&gt;""),IF(F2067="","",IF(ISNUMBER(MATCH(SUBSTITUTE(F2067," ",""),SUBSTITUTE('Look Up Values'!$W$2:$W$30," ",""),0)),"","D&amp;R error")),"")</f>
        <v/>
      </c>
      <c r="O2067" s="256" t="str">
        <f t="shared" si="65"/>
        <v/>
      </c>
    </row>
    <row r="2068" spans="1:15" ht="15.75">
      <c r="A2068" s="250">
        <v>2061</v>
      </c>
      <c r="B2068" s="208"/>
      <c r="C2068" s="49"/>
      <c r="D2068" s="50"/>
      <c r="E2068" s="50"/>
      <c r="F2068" s="50"/>
      <c r="G2068" s="209"/>
      <c r="H2068" s="48"/>
      <c r="I2068" s="457" t="str">
        <f t="shared" si="64"/>
        <v/>
      </c>
      <c r="J2068" s="241" cm="1">
        <f t="array" ref="J2068">SUMPRODUCT(--(K2068:N2068&lt;&gt;"")) + IF(TRIM(O2068)="",0,LEN(O2068)-LEN(SUBSTITUTE(O2068,",",""))+1)</f>
        <v>0</v>
      </c>
      <c r="K2068" s="242" t="str">
        <f>IF(AND(G2068&lt;&gt;0,G2068&lt;&gt;""),IF(B2068="","",IF(ISNUMBER(MATCH(B2068,'Look Up Values'!$B$2:$B$500,0)),"","Dest. error")),"")</f>
        <v/>
      </c>
      <c r="L2068" s="242" t="str">
        <f>IF(AND(G2068&lt;&gt;0,G2068&lt;&gt;""),IF(C2068="","",IF(AND(ISNUMBER(--LEFT(C2068,FIND(" ",C2068&amp;" ")-1)),OR(LEN(LEFT(C2068,FIND(" ",C2068&amp;" ")-1))=6,LEN(LEFT(C2068,FIND(" ",C2068&amp;" ")-1))=7),OR(ISNUMBER(MATCH(LEFT(C2068,FIND(" ",C2068&amp;" ")-1),'Look Up Values'!$G$2:$G$1000,0)),ISNUMBER(MATCH(LEFT(C2068,FIND(" ",C2068&amp;" ")-1),'Look Up Values'!$AE$2:$AE$2000,0)))),"","EWC error")),"")</f>
        <v/>
      </c>
      <c r="M2068" s="242" t="str" cm="1">
        <f t="array" ref="M2068">IF(AND(G2068&lt;&gt;0,G2068&lt;&gt;""),IF(E2068="","",IF(ISNUMBER(MATCH(SUBSTITUTE(E2068," ",""),SUBSTITUTE('Look Up Values'!$I$2:$I$10," ",""),0)),"","State error")),"")</f>
        <v/>
      </c>
      <c r="N2068" s="242" t="str" cm="1">
        <f t="array" ref="N2068">IF(AND(G2068&lt;&gt;0,G2068&lt;&gt;""),IF(F2068="","",IF(ISNUMBER(MATCH(SUBSTITUTE(F2068," ",""),SUBSTITUTE('Look Up Values'!$W$2:$W$30," ",""),0)),"","D&amp;R error")),"")</f>
        <v/>
      </c>
      <c r="O2068" s="256" t="str">
        <f t="shared" si="65"/>
        <v/>
      </c>
    </row>
    <row r="2069" spans="1:15" ht="15.75">
      <c r="A2069" s="250">
        <v>2062</v>
      </c>
      <c r="B2069" s="208"/>
      <c r="C2069" s="49"/>
      <c r="D2069" s="50"/>
      <c r="E2069" s="50"/>
      <c r="F2069" s="50"/>
      <c r="G2069" s="209"/>
      <c r="H2069" s="48"/>
      <c r="I2069" s="457" t="str">
        <f t="shared" si="64"/>
        <v/>
      </c>
      <c r="J2069" s="241" cm="1">
        <f t="array" ref="J2069">SUMPRODUCT(--(K2069:N2069&lt;&gt;"")) + IF(TRIM(O2069)="",0,LEN(O2069)-LEN(SUBSTITUTE(O2069,",",""))+1)</f>
        <v>0</v>
      </c>
      <c r="K2069" s="242" t="str">
        <f>IF(AND(G2069&lt;&gt;0,G2069&lt;&gt;""),IF(B2069="","",IF(ISNUMBER(MATCH(B2069,'Look Up Values'!$B$2:$B$500,0)),"","Dest. error")),"")</f>
        <v/>
      </c>
      <c r="L2069" s="242" t="str">
        <f>IF(AND(G2069&lt;&gt;0,G2069&lt;&gt;""),IF(C2069="","",IF(AND(ISNUMBER(--LEFT(C2069,FIND(" ",C2069&amp;" ")-1)),OR(LEN(LEFT(C2069,FIND(" ",C2069&amp;" ")-1))=6,LEN(LEFT(C2069,FIND(" ",C2069&amp;" ")-1))=7),OR(ISNUMBER(MATCH(LEFT(C2069,FIND(" ",C2069&amp;" ")-1),'Look Up Values'!$G$2:$G$1000,0)),ISNUMBER(MATCH(LEFT(C2069,FIND(" ",C2069&amp;" ")-1),'Look Up Values'!$AE$2:$AE$2000,0)))),"","EWC error")),"")</f>
        <v/>
      </c>
      <c r="M2069" s="242" t="str" cm="1">
        <f t="array" ref="M2069">IF(AND(G2069&lt;&gt;0,G2069&lt;&gt;""),IF(E2069="","",IF(ISNUMBER(MATCH(SUBSTITUTE(E2069," ",""),SUBSTITUTE('Look Up Values'!$I$2:$I$10," ",""),0)),"","State error")),"")</f>
        <v/>
      </c>
      <c r="N2069" s="242" t="str" cm="1">
        <f t="array" ref="N2069">IF(AND(G2069&lt;&gt;0,G2069&lt;&gt;""),IF(F2069="","",IF(ISNUMBER(MATCH(SUBSTITUTE(F2069," ",""),SUBSTITUTE('Look Up Values'!$W$2:$W$30," ",""),0)),"","D&amp;R error")),"")</f>
        <v/>
      </c>
      <c r="O2069" s="256" t="str">
        <f t="shared" si="65"/>
        <v/>
      </c>
    </row>
    <row r="2070" spans="1:15" ht="15.75">
      <c r="A2070" s="250">
        <v>2063</v>
      </c>
      <c r="B2070" s="208"/>
      <c r="C2070" s="49"/>
      <c r="D2070" s="50"/>
      <c r="E2070" s="50"/>
      <c r="F2070" s="50"/>
      <c r="G2070" s="209"/>
      <c r="H2070" s="48"/>
      <c r="I2070" s="457" t="str">
        <f t="shared" si="64"/>
        <v/>
      </c>
      <c r="J2070" s="241" cm="1">
        <f t="array" ref="J2070">SUMPRODUCT(--(K2070:N2070&lt;&gt;"")) + IF(TRIM(O2070)="",0,LEN(O2070)-LEN(SUBSTITUTE(O2070,",",""))+1)</f>
        <v>0</v>
      </c>
      <c r="K2070" s="242" t="str">
        <f>IF(AND(G2070&lt;&gt;0,G2070&lt;&gt;""),IF(B2070="","",IF(ISNUMBER(MATCH(B2070,'Look Up Values'!$B$2:$B$500,0)),"","Dest. error")),"")</f>
        <v/>
      </c>
      <c r="L2070" s="242" t="str">
        <f>IF(AND(G2070&lt;&gt;0,G2070&lt;&gt;""),IF(C2070="","",IF(AND(ISNUMBER(--LEFT(C2070,FIND(" ",C2070&amp;" ")-1)),OR(LEN(LEFT(C2070,FIND(" ",C2070&amp;" ")-1))=6,LEN(LEFT(C2070,FIND(" ",C2070&amp;" ")-1))=7),OR(ISNUMBER(MATCH(LEFT(C2070,FIND(" ",C2070&amp;" ")-1),'Look Up Values'!$G$2:$G$1000,0)),ISNUMBER(MATCH(LEFT(C2070,FIND(" ",C2070&amp;" ")-1),'Look Up Values'!$AE$2:$AE$2000,0)))),"","EWC error")),"")</f>
        <v/>
      </c>
      <c r="M2070" s="242" t="str" cm="1">
        <f t="array" ref="M2070">IF(AND(G2070&lt;&gt;0,G2070&lt;&gt;""),IF(E2070="","",IF(ISNUMBER(MATCH(SUBSTITUTE(E2070," ",""),SUBSTITUTE('Look Up Values'!$I$2:$I$10," ",""),0)),"","State error")),"")</f>
        <v/>
      </c>
      <c r="N2070" s="242" t="str" cm="1">
        <f t="array" ref="N2070">IF(AND(G2070&lt;&gt;0,G2070&lt;&gt;""),IF(F2070="","",IF(ISNUMBER(MATCH(SUBSTITUTE(F2070," ",""),SUBSTITUTE('Look Up Values'!$W$2:$W$30," ",""),0)),"","D&amp;R error")),"")</f>
        <v/>
      </c>
      <c r="O2070" s="256" t="str">
        <f t="shared" si="65"/>
        <v/>
      </c>
    </row>
    <row r="2071" spans="1:15" ht="15.75">
      <c r="A2071" s="250">
        <v>2064</v>
      </c>
      <c r="B2071" s="208"/>
      <c r="C2071" s="49"/>
      <c r="D2071" s="50"/>
      <c r="E2071" s="50"/>
      <c r="F2071" s="50"/>
      <c r="G2071" s="209"/>
      <c r="H2071" s="48"/>
      <c r="I2071" s="457" t="str">
        <f t="shared" si="64"/>
        <v/>
      </c>
      <c r="J2071" s="241" cm="1">
        <f t="array" ref="J2071">SUMPRODUCT(--(K2071:N2071&lt;&gt;"")) + IF(TRIM(O2071)="",0,LEN(O2071)-LEN(SUBSTITUTE(O2071,",",""))+1)</f>
        <v>0</v>
      </c>
      <c r="K2071" s="242" t="str">
        <f>IF(AND(G2071&lt;&gt;0,G2071&lt;&gt;""),IF(B2071="","",IF(ISNUMBER(MATCH(B2071,'Look Up Values'!$B$2:$B$500,0)),"","Dest. error")),"")</f>
        <v/>
      </c>
      <c r="L2071" s="242" t="str">
        <f>IF(AND(G2071&lt;&gt;0,G2071&lt;&gt;""),IF(C2071="","",IF(AND(ISNUMBER(--LEFT(C2071,FIND(" ",C2071&amp;" ")-1)),OR(LEN(LEFT(C2071,FIND(" ",C2071&amp;" ")-1))=6,LEN(LEFT(C2071,FIND(" ",C2071&amp;" ")-1))=7),OR(ISNUMBER(MATCH(LEFT(C2071,FIND(" ",C2071&amp;" ")-1),'Look Up Values'!$G$2:$G$1000,0)),ISNUMBER(MATCH(LEFT(C2071,FIND(" ",C2071&amp;" ")-1),'Look Up Values'!$AE$2:$AE$2000,0)))),"","EWC error")),"")</f>
        <v/>
      </c>
      <c r="M2071" s="242" t="str" cm="1">
        <f t="array" ref="M2071">IF(AND(G2071&lt;&gt;0,G2071&lt;&gt;""),IF(E2071="","",IF(ISNUMBER(MATCH(SUBSTITUTE(E2071," ",""),SUBSTITUTE('Look Up Values'!$I$2:$I$10," ",""),0)),"","State error")),"")</f>
        <v/>
      </c>
      <c r="N2071" s="242" t="str" cm="1">
        <f t="array" ref="N2071">IF(AND(G2071&lt;&gt;0,G2071&lt;&gt;""),IF(F2071="","",IF(ISNUMBER(MATCH(SUBSTITUTE(F2071," ",""),SUBSTITUTE('Look Up Values'!$W$2:$W$30," ",""),0)),"","D&amp;R error")),"")</f>
        <v/>
      </c>
      <c r="O2071" s="256" t="str">
        <f t="shared" si="65"/>
        <v/>
      </c>
    </row>
    <row r="2072" spans="1:15" ht="15.75">
      <c r="A2072" s="250">
        <v>2065</v>
      </c>
      <c r="B2072" s="208"/>
      <c r="C2072" s="49"/>
      <c r="D2072" s="50"/>
      <c r="E2072" s="50"/>
      <c r="F2072" s="50"/>
      <c r="G2072" s="209"/>
      <c r="H2072" s="48"/>
      <c r="I2072" s="457" t="str">
        <f t="shared" si="64"/>
        <v/>
      </c>
      <c r="J2072" s="241" cm="1">
        <f t="array" ref="J2072">SUMPRODUCT(--(K2072:N2072&lt;&gt;"")) + IF(TRIM(O2072)="",0,LEN(O2072)-LEN(SUBSTITUTE(O2072,",",""))+1)</f>
        <v>0</v>
      </c>
      <c r="K2072" s="242" t="str">
        <f>IF(AND(G2072&lt;&gt;0,G2072&lt;&gt;""),IF(B2072="","",IF(ISNUMBER(MATCH(B2072,'Look Up Values'!$B$2:$B$500,0)),"","Dest. error")),"")</f>
        <v/>
      </c>
      <c r="L2072" s="242" t="str">
        <f>IF(AND(G2072&lt;&gt;0,G2072&lt;&gt;""),IF(C2072="","",IF(AND(ISNUMBER(--LEFT(C2072,FIND(" ",C2072&amp;" ")-1)),OR(LEN(LEFT(C2072,FIND(" ",C2072&amp;" ")-1))=6,LEN(LEFT(C2072,FIND(" ",C2072&amp;" ")-1))=7),OR(ISNUMBER(MATCH(LEFT(C2072,FIND(" ",C2072&amp;" ")-1),'Look Up Values'!$G$2:$G$1000,0)),ISNUMBER(MATCH(LEFT(C2072,FIND(" ",C2072&amp;" ")-1),'Look Up Values'!$AE$2:$AE$2000,0)))),"","EWC error")),"")</f>
        <v/>
      </c>
      <c r="M2072" s="242" t="str" cm="1">
        <f t="array" ref="M2072">IF(AND(G2072&lt;&gt;0,G2072&lt;&gt;""),IF(E2072="","",IF(ISNUMBER(MATCH(SUBSTITUTE(E2072," ",""),SUBSTITUTE('Look Up Values'!$I$2:$I$10," ",""),0)),"","State error")),"")</f>
        <v/>
      </c>
      <c r="N2072" s="242" t="str" cm="1">
        <f t="array" ref="N2072">IF(AND(G2072&lt;&gt;0,G2072&lt;&gt;""),IF(F2072="","",IF(ISNUMBER(MATCH(SUBSTITUTE(F2072," ",""),SUBSTITUTE('Look Up Values'!$W$2:$W$30," ",""),0)),"","D&amp;R error")),"")</f>
        <v/>
      </c>
      <c r="O2072" s="256" t="str">
        <f t="shared" si="65"/>
        <v/>
      </c>
    </row>
    <row r="2073" spans="1:15" ht="15.75">
      <c r="A2073" s="250">
        <v>2066</v>
      </c>
      <c r="B2073" s="208"/>
      <c r="C2073" s="49"/>
      <c r="D2073" s="50"/>
      <c r="E2073" s="50"/>
      <c r="F2073" s="50"/>
      <c r="G2073" s="209"/>
      <c r="H2073" s="48"/>
      <c r="I2073" s="457" t="str">
        <f t="shared" si="64"/>
        <v/>
      </c>
      <c r="J2073" s="241" cm="1">
        <f t="array" ref="J2073">SUMPRODUCT(--(K2073:N2073&lt;&gt;"")) + IF(TRIM(O2073)="",0,LEN(O2073)-LEN(SUBSTITUTE(O2073,",",""))+1)</f>
        <v>0</v>
      </c>
      <c r="K2073" s="242" t="str">
        <f>IF(AND(G2073&lt;&gt;0,G2073&lt;&gt;""),IF(B2073="","",IF(ISNUMBER(MATCH(B2073,'Look Up Values'!$B$2:$B$500,0)),"","Dest. error")),"")</f>
        <v/>
      </c>
      <c r="L2073" s="242" t="str">
        <f>IF(AND(G2073&lt;&gt;0,G2073&lt;&gt;""),IF(C2073="","",IF(AND(ISNUMBER(--LEFT(C2073,FIND(" ",C2073&amp;" ")-1)),OR(LEN(LEFT(C2073,FIND(" ",C2073&amp;" ")-1))=6,LEN(LEFT(C2073,FIND(" ",C2073&amp;" ")-1))=7),OR(ISNUMBER(MATCH(LEFT(C2073,FIND(" ",C2073&amp;" ")-1),'Look Up Values'!$G$2:$G$1000,0)),ISNUMBER(MATCH(LEFT(C2073,FIND(" ",C2073&amp;" ")-1),'Look Up Values'!$AE$2:$AE$2000,0)))),"","EWC error")),"")</f>
        <v/>
      </c>
      <c r="M2073" s="242" t="str" cm="1">
        <f t="array" ref="M2073">IF(AND(G2073&lt;&gt;0,G2073&lt;&gt;""),IF(E2073="","",IF(ISNUMBER(MATCH(SUBSTITUTE(E2073," ",""),SUBSTITUTE('Look Up Values'!$I$2:$I$10," ",""),0)),"","State error")),"")</f>
        <v/>
      </c>
      <c r="N2073" s="242" t="str" cm="1">
        <f t="array" ref="N2073">IF(AND(G2073&lt;&gt;0,G2073&lt;&gt;""),IF(F2073="","",IF(ISNUMBER(MATCH(SUBSTITUTE(F2073," ",""),SUBSTITUTE('Look Up Values'!$W$2:$W$30," ",""),0)),"","D&amp;R error")),"")</f>
        <v/>
      </c>
      <c r="O2073" s="256" t="str">
        <f t="shared" si="65"/>
        <v/>
      </c>
    </row>
    <row r="2074" spans="1:15" ht="15.75">
      <c r="A2074" s="250">
        <v>2067</v>
      </c>
      <c r="B2074" s="208"/>
      <c r="C2074" s="49"/>
      <c r="D2074" s="50"/>
      <c r="E2074" s="50"/>
      <c r="F2074" s="50"/>
      <c r="G2074" s="209"/>
      <c r="H2074" s="48"/>
      <c r="I2074" s="457" t="str">
        <f t="shared" si="64"/>
        <v/>
      </c>
      <c r="J2074" s="241" cm="1">
        <f t="array" ref="J2074">SUMPRODUCT(--(K2074:N2074&lt;&gt;"")) + IF(TRIM(O2074)="",0,LEN(O2074)-LEN(SUBSTITUTE(O2074,",",""))+1)</f>
        <v>0</v>
      </c>
      <c r="K2074" s="242" t="str">
        <f>IF(AND(G2074&lt;&gt;0,G2074&lt;&gt;""),IF(B2074="","",IF(ISNUMBER(MATCH(B2074,'Look Up Values'!$B$2:$B$500,0)),"","Dest. error")),"")</f>
        <v/>
      </c>
      <c r="L2074" s="242" t="str">
        <f>IF(AND(G2074&lt;&gt;0,G2074&lt;&gt;""),IF(C2074="","",IF(AND(ISNUMBER(--LEFT(C2074,FIND(" ",C2074&amp;" ")-1)),OR(LEN(LEFT(C2074,FIND(" ",C2074&amp;" ")-1))=6,LEN(LEFT(C2074,FIND(" ",C2074&amp;" ")-1))=7),OR(ISNUMBER(MATCH(LEFT(C2074,FIND(" ",C2074&amp;" ")-1),'Look Up Values'!$G$2:$G$1000,0)),ISNUMBER(MATCH(LEFT(C2074,FIND(" ",C2074&amp;" ")-1),'Look Up Values'!$AE$2:$AE$2000,0)))),"","EWC error")),"")</f>
        <v/>
      </c>
      <c r="M2074" s="242" t="str" cm="1">
        <f t="array" ref="M2074">IF(AND(G2074&lt;&gt;0,G2074&lt;&gt;""),IF(E2074="","",IF(ISNUMBER(MATCH(SUBSTITUTE(E2074," ",""),SUBSTITUTE('Look Up Values'!$I$2:$I$10," ",""),0)),"","State error")),"")</f>
        <v/>
      </c>
      <c r="N2074" s="242" t="str" cm="1">
        <f t="array" ref="N2074">IF(AND(G2074&lt;&gt;0,G2074&lt;&gt;""),IF(F2074="","",IF(ISNUMBER(MATCH(SUBSTITUTE(F2074," ",""),SUBSTITUTE('Look Up Values'!$W$2:$W$30," ",""),0)),"","D&amp;R error")),"")</f>
        <v/>
      </c>
      <c r="O2074" s="256" t="str">
        <f t="shared" si="65"/>
        <v/>
      </c>
    </row>
    <row r="2075" spans="1:15" ht="15.75">
      <c r="A2075" s="250">
        <v>2068</v>
      </c>
      <c r="B2075" s="208"/>
      <c r="C2075" s="49"/>
      <c r="D2075" s="50"/>
      <c r="E2075" s="50"/>
      <c r="F2075" s="50"/>
      <c r="G2075" s="209"/>
      <c r="H2075" s="48"/>
      <c r="I2075" s="457" t="str">
        <f t="shared" si="64"/>
        <v/>
      </c>
      <c r="J2075" s="241" cm="1">
        <f t="array" ref="J2075">SUMPRODUCT(--(K2075:N2075&lt;&gt;"")) + IF(TRIM(O2075)="",0,LEN(O2075)-LEN(SUBSTITUTE(O2075,",",""))+1)</f>
        <v>0</v>
      </c>
      <c r="K2075" s="242" t="str">
        <f>IF(AND(G2075&lt;&gt;0,G2075&lt;&gt;""),IF(B2075="","",IF(ISNUMBER(MATCH(B2075,'Look Up Values'!$B$2:$B$500,0)),"","Dest. error")),"")</f>
        <v/>
      </c>
      <c r="L2075" s="242" t="str">
        <f>IF(AND(G2075&lt;&gt;0,G2075&lt;&gt;""),IF(C2075="","",IF(AND(ISNUMBER(--LEFT(C2075,FIND(" ",C2075&amp;" ")-1)),OR(LEN(LEFT(C2075,FIND(" ",C2075&amp;" ")-1))=6,LEN(LEFT(C2075,FIND(" ",C2075&amp;" ")-1))=7),OR(ISNUMBER(MATCH(LEFT(C2075,FIND(" ",C2075&amp;" ")-1),'Look Up Values'!$G$2:$G$1000,0)),ISNUMBER(MATCH(LEFT(C2075,FIND(" ",C2075&amp;" ")-1),'Look Up Values'!$AE$2:$AE$2000,0)))),"","EWC error")),"")</f>
        <v/>
      </c>
      <c r="M2075" s="242" t="str" cm="1">
        <f t="array" ref="M2075">IF(AND(G2075&lt;&gt;0,G2075&lt;&gt;""),IF(E2075="","",IF(ISNUMBER(MATCH(SUBSTITUTE(E2075," ",""),SUBSTITUTE('Look Up Values'!$I$2:$I$10," ",""),0)),"","State error")),"")</f>
        <v/>
      </c>
      <c r="N2075" s="242" t="str" cm="1">
        <f t="array" ref="N2075">IF(AND(G2075&lt;&gt;0,G2075&lt;&gt;""),IF(F2075="","",IF(ISNUMBER(MATCH(SUBSTITUTE(F2075," ",""),SUBSTITUTE('Look Up Values'!$W$2:$W$30," ",""),0)),"","D&amp;R error")),"")</f>
        <v/>
      </c>
      <c r="O2075" s="256" t="str">
        <f t="shared" si="65"/>
        <v/>
      </c>
    </row>
    <row r="2076" spans="1:15" ht="15.75">
      <c r="A2076" s="250">
        <v>2069</v>
      </c>
      <c r="B2076" s="208"/>
      <c r="C2076" s="49"/>
      <c r="D2076" s="50"/>
      <c r="E2076" s="50"/>
      <c r="F2076" s="50"/>
      <c r="G2076" s="209"/>
      <c r="H2076" s="48"/>
      <c r="I2076" s="457" t="str">
        <f t="shared" si="64"/>
        <v/>
      </c>
      <c r="J2076" s="241" cm="1">
        <f t="array" ref="J2076">SUMPRODUCT(--(K2076:N2076&lt;&gt;"")) + IF(TRIM(O2076)="",0,LEN(O2076)-LEN(SUBSTITUTE(O2076,",",""))+1)</f>
        <v>0</v>
      </c>
      <c r="K2076" s="242" t="str">
        <f>IF(AND(G2076&lt;&gt;0,G2076&lt;&gt;""),IF(B2076="","",IF(ISNUMBER(MATCH(B2076,'Look Up Values'!$B$2:$B$500,0)),"","Dest. error")),"")</f>
        <v/>
      </c>
      <c r="L2076" s="242" t="str">
        <f>IF(AND(G2076&lt;&gt;0,G2076&lt;&gt;""),IF(C2076="","",IF(AND(ISNUMBER(--LEFT(C2076,FIND(" ",C2076&amp;" ")-1)),OR(LEN(LEFT(C2076,FIND(" ",C2076&amp;" ")-1))=6,LEN(LEFT(C2076,FIND(" ",C2076&amp;" ")-1))=7),OR(ISNUMBER(MATCH(LEFT(C2076,FIND(" ",C2076&amp;" ")-1),'Look Up Values'!$G$2:$G$1000,0)),ISNUMBER(MATCH(LEFT(C2076,FIND(" ",C2076&amp;" ")-1),'Look Up Values'!$AE$2:$AE$2000,0)))),"","EWC error")),"")</f>
        <v/>
      </c>
      <c r="M2076" s="242" t="str" cm="1">
        <f t="array" ref="M2076">IF(AND(G2076&lt;&gt;0,G2076&lt;&gt;""),IF(E2076="","",IF(ISNUMBER(MATCH(SUBSTITUTE(E2076," ",""),SUBSTITUTE('Look Up Values'!$I$2:$I$10," ",""),0)),"","State error")),"")</f>
        <v/>
      </c>
      <c r="N2076" s="242" t="str" cm="1">
        <f t="array" ref="N2076">IF(AND(G2076&lt;&gt;0,G2076&lt;&gt;""),IF(F2076="","",IF(ISNUMBER(MATCH(SUBSTITUTE(F2076," ",""),SUBSTITUTE('Look Up Values'!$W$2:$W$30," ",""),0)),"","D&amp;R error")),"")</f>
        <v/>
      </c>
      <c r="O2076" s="256" t="str">
        <f t="shared" si="65"/>
        <v/>
      </c>
    </row>
    <row r="2077" spans="1:15" ht="15.75">
      <c r="A2077" s="250">
        <v>2070</v>
      </c>
      <c r="B2077" s="208"/>
      <c r="C2077" s="49"/>
      <c r="D2077" s="50"/>
      <c r="E2077" s="50"/>
      <c r="F2077" s="50"/>
      <c r="G2077" s="209"/>
      <c r="H2077" s="48"/>
      <c r="I2077" s="457" t="str">
        <f t="shared" si="64"/>
        <v/>
      </c>
      <c r="J2077" s="241" cm="1">
        <f t="array" ref="J2077">SUMPRODUCT(--(K2077:N2077&lt;&gt;"")) + IF(TRIM(O2077)="",0,LEN(O2077)-LEN(SUBSTITUTE(O2077,",",""))+1)</f>
        <v>0</v>
      </c>
      <c r="K2077" s="242" t="str">
        <f>IF(AND(G2077&lt;&gt;0,G2077&lt;&gt;""),IF(B2077="","",IF(ISNUMBER(MATCH(B2077,'Look Up Values'!$B$2:$B$500,0)),"","Dest. error")),"")</f>
        <v/>
      </c>
      <c r="L2077" s="242" t="str">
        <f>IF(AND(G2077&lt;&gt;0,G2077&lt;&gt;""),IF(C2077="","",IF(AND(ISNUMBER(--LEFT(C2077,FIND(" ",C2077&amp;" ")-1)),OR(LEN(LEFT(C2077,FIND(" ",C2077&amp;" ")-1))=6,LEN(LEFT(C2077,FIND(" ",C2077&amp;" ")-1))=7),OR(ISNUMBER(MATCH(LEFT(C2077,FIND(" ",C2077&amp;" ")-1),'Look Up Values'!$G$2:$G$1000,0)),ISNUMBER(MATCH(LEFT(C2077,FIND(" ",C2077&amp;" ")-1),'Look Up Values'!$AE$2:$AE$2000,0)))),"","EWC error")),"")</f>
        <v/>
      </c>
      <c r="M2077" s="242" t="str" cm="1">
        <f t="array" ref="M2077">IF(AND(G2077&lt;&gt;0,G2077&lt;&gt;""),IF(E2077="","",IF(ISNUMBER(MATCH(SUBSTITUTE(E2077," ",""),SUBSTITUTE('Look Up Values'!$I$2:$I$10," ",""),0)),"","State error")),"")</f>
        <v/>
      </c>
      <c r="N2077" s="242" t="str" cm="1">
        <f t="array" ref="N2077">IF(AND(G2077&lt;&gt;0,G2077&lt;&gt;""),IF(F2077="","",IF(ISNUMBER(MATCH(SUBSTITUTE(F2077," ",""),SUBSTITUTE('Look Up Values'!$W$2:$W$30," ",""),0)),"","D&amp;R error")),"")</f>
        <v/>
      </c>
      <c r="O2077" s="256" t="str">
        <f t="shared" si="65"/>
        <v/>
      </c>
    </row>
    <row r="2078" spans="1:15" ht="15.75">
      <c r="A2078" s="250">
        <v>2071</v>
      </c>
      <c r="B2078" s="208"/>
      <c r="C2078" s="49"/>
      <c r="D2078" s="50"/>
      <c r="E2078" s="50"/>
      <c r="F2078" s="50"/>
      <c r="G2078" s="209"/>
      <c r="H2078" s="48"/>
      <c r="I2078" s="457" t="str">
        <f t="shared" si="64"/>
        <v/>
      </c>
      <c r="J2078" s="241" cm="1">
        <f t="array" ref="J2078">SUMPRODUCT(--(K2078:N2078&lt;&gt;"")) + IF(TRIM(O2078)="",0,LEN(O2078)-LEN(SUBSTITUTE(O2078,",",""))+1)</f>
        <v>0</v>
      </c>
      <c r="K2078" s="242" t="str">
        <f>IF(AND(G2078&lt;&gt;0,G2078&lt;&gt;""),IF(B2078="","",IF(ISNUMBER(MATCH(B2078,'Look Up Values'!$B$2:$B$500,0)),"","Dest. error")),"")</f>
        <v/>
      </c>
      <c r="L2078" s="242" t="str">
        <f>IF(AND(G2078&lt;&gt;0,G2078&lt;&gt;""),IF(C2078="","",IF(AND(ISNUMBER(--LEFT(C2078,FIND(" ",C2078&amp;" ")-1)),OR(LEN(LEFT(C2078,FIND(" ",C2078&amp;" ")-1))=6,LEN(LEFT(C2078,FIND(" ",C2078&amp;" ")-1))=7),OR(ISNUMBER(MATCH(LEFT(C2078,FIND(" ",C2078&amp;" ")-1),'Look Up Values'!$G$2:$G$1000,0)),ISNUMBER(MATCH(LEFT(C2078,FIND(" ",C2078&amp;" ")-1),'Look Up Values'!$AE$2:$AE$2000,0)))),"","EWC error")),"")</f>
        <v/>
      </c>
      <c r="M2078" s="242" t="str" cm="1">
        <f t="array" ref="M2078">IF(AND(G2078&lt;&gt;0,G2078&lt;&gt;""),IF(E2078="","",IF(ISNUMBER(MATCH(SUBSTITUTE(E2078," ",""),SUBSTITUTE('Look Up Values'!$I$2:$I$10," ",""),0)),"","State error")),"")</f>
        <v/>
      </c>
      <c r="N2078" s="242" t="str" cm="1">
        <f t="array" ref="N2078">IF(AND(G2078&lt;&gt;0,G2078&lt;&gt;""),IF(F2078="","",IF(ISNUMBER(MATCH(SUBSTITUTE(F2078," ",""),SUBSTITUTE('Look Up Values'!$W$2:$W$30," ",""),0)),"","D&amp;R error")),"")</f>
        <v/>
      </c>
      <c r="O2078" s="256" t="str">
        <f t="shared" si="65"/>
        <v/>
      </c>
    </row>
    <row r="2079" spans="1:15" ht="15.75">
      <c r="A2079" s="250">
        <v>2072</v>
      </c>
      <c r="B2079" s="208"/>
      <c r="C2079" s="49"/>
      <c r="D2079" s="50"/>
      <c r="E2079" s="50"/>
      <c r="F2079" s="50"/>
      <c r="G2079" s="209"/>
      <c r="H2079" s="48"/>
      <c r="I2079" s="457" t="str">
        <f t="shared" si="64"/>
        <v/>
      </c>
      <c r="J2079" s="241" cm="1">
        <f t="array" ref="J2079">SUMPRODUCT(--(K2079:N2079&lt;&gt;"")) + IF(TRIM(O2079)="",0,LEN(O2079)-LEN(SUBSTITUTE(O2079,",",""))+1)</f>
        <v>0</v>
      </c>
      <c r="K2079" s="242" t="str">
        <f>IF(AND(G2079&lt;&gt;0,G2079&lt;&gt;""),IF(B2079="","",IF(ISNUMBER(MATCH(B2079,'Look Up Values'!$B$2:$B$500,0)),"","Dest. error")),"")</f>
        <v/>
      </c>
      <c r="L2079" s="242" t="str">
        <f>IF(AND(G2079&lt;&gt;0,G2079&lt;&gt;""),IF(C2079="","",IF(AND(ISNUMBER(--LEFT(C2079,FIND(" ",C2079&amp;" ")-1)),OR(LEN(LEFT(C2079,FIND(" ",C2079&amp;" ")-1))=6,LEN(LEFT(C2079,FIND(" ",C2079&amp;" ")-1))=7),OR(ISNUMBER(MATCH(LEFT(C2079,FIND(" ",C2079&amp;" ")-1),'Look Up Values'!$G$2:$G$1000,0)),ISNUMBER(MATCH(LEFT(C2079,FIND(" ",C2079&amp;" ")-1),'Look Up Values'!$AE$2:$AE$2000,0)))),"","EWC error")),"")</f>
        <v/>
      </c>
      <c r="M2079" s="242" t="str" cm="1">
        <f t="array" ref="M2079">IF(AND(G2079&lt;&gt;0,G2079&lt;&gt;""),IF(E2079="","",IF(ISNUMBER(MATCH(SUBSTITUTE(E2079," ",""),SUBSTITUTE('Look Up Values'!$I$2:$I$10," ",""),0)),"","State error")),"")</f>
        <v/>
      </c>
      <c r="N2079" s="242" t="str" cm="1">
        <f t="array" ref="N2079">IF(AND(G2079&lt;&gt;0,G2079&lt;&gt;""),IF(F2079="","",IF(ISNUMBER(MATCH(SUBSTITUTE(F2079," ",""),SUBSTITUTE('Look Up Values'!$W$2:$W$30," ",""),0)),"","D&amp;R error")),"")</f>
        <v/>
      </c>
      <c r="O2079" s="256" t="str">
        <f t="shared" si="65"/>
        <v/>
      </c>
    </row>
    <row r="2080" spans="1:15" ht="15.75">
      <c r="A2080" s="250">
        <v>2073</v>
      </c>
      <c r="B2080" s="208"/>
      <c r="C2080" s="49"/>
      <c r="D2080" s="50"/>
      <c r="E2080" s="50"/>
      <c r="F2080" s="50"/>
      <c r="G2080" s="209"/>
      <c r="H2080" s="48"/>
      <c r="I2080" s="457" t="str">
        <f t="shared" si="64"/>
        <v/>
      </c>
      <c r="J2080" s="241" cm="1">
        <f t="array" ref="J2080">SUMPRODUCT(--(K2080:N2080&lt;&gt;"")) + IF(TRIM(O2080)="",0,LEN(O2080)-LEN(SUBSTITUTE(O2080,",",""))+1)</f>
        <v>0</v>
      </c>
      <c r="K2080" s="242" t="str">
        <f>IF(AND(G2080&lt;&gt;0,G2080&lt;&gt;""),IF(B2080="","",IF(ISNUMBER(MATCH(B2080,'Look Up Values'!$B$2:$B$500,0)),"","Dest. error")),"")</f>
        <v/>
      </c>
      <c r="L2080" s="242" t="str">
        <f>IF(AND(G2080&lt;&gt;0,G2080&lt;&gt;""),IF(C2080="","",IF(AND(ISNUMBER(--LEFT(C2080,FIND(" ",C2080&amp;" ")-1)),OR(LEN(LEFT(C2080,FIND(" ",C2080&amp;" ")-1))=6,LEN(LEFT(C2080,FIND(" ",C2080&amp;" ")-1))=7),OR(ISNUMBER(MATCH(LEFT(C2080,FIND(" ",C2080&amp;" ")-1),'Look Up Values'!$G$2:$G$1000,0)),ISNUMBER(MATCH(LEFT(C2080,FIND(" ",C2080&amp;" ")-1),'Look Up Values'!$AE$2:$AE$2000,0)))),"","EWC error")),"")</f>
        <v/>
      </c>
      <c r="M2080" s="242" t="str" cm="1">
        <f t="array" ref="M2080">IF(AND(G2080&lt;&gt;0,G2080&lt;&gt;""),IF(E2080="","",IF(ISNUMBER(MATCH(SUBSTITUTE(E2080," ",""),SUBSTITUTE('Look Up Values'!$I$2:$I$10," ",""),0)),"","State error")),"")</f>
        <v/>
      </c>
      <c r="N2080" s="242" t="str" cm="1">
        <f t="array" ref="N2080">IF(AND(G2080&lt;&gt;0,G2080&lt;&gt;""),IF(F2080="","",IF(ISNUMBER(MATCH(SUBSTITUTE(F2080," ",""),SUBSTITUTE('Look Up Values'!$W$2:$W$30," ",""),0)),"","D&amp;R error")),"")</f>
        <v/>
      </c>
      <c r="O2080" s="256" t="str">
        <f t="shared" si="65"/>
        <v/>
      </c>
    </row>
    <row r="2081" spans="1:15" ht="15.75">
      <c r="A2081" s="250">
        <v>2074</v>
      </c>
      <c r="B2081" s="208"/>
      <c r="C2081" s="49"/>
      <c r="D2081" s="50"/>
      <c r="E2081" s="50"/>
      <c r="F2081" s="50"/>
      <c r="G2081" s="209"/>
      <c r="H2081" s="48"/>
      <c r="I2081" s="457" t="str">
        <f t="shared" si="64"/>
        <v/>
      </c>
      <c r="J2081" s="241" cm="1">
        <f t="array" ref="J2081">SUMPRODUCT(--(K2081:N2081&lt;&gt;"")) + IF(TRIM(O2081)="",0,LEN(O2081)-LEN(SUBSTITUTE(O2081,",",""))+1)</f>
        <v>0</v>
      </c>
      <c r="K2081" s="242" t="str">
        <f>IF(AND(G2081&lt;&gt;0,G2081&lt;&gt;""),IF(B2081="","",IF(ISNUMBER(MATCH(B2081,'Look Up Values'!$B$2:$B$500,0)),"","Dest. error")),"")</f>
        <v/>
      </c>
      <c r="L2081" s="242" t="str">
        <f>IF(AND(G2081&lt;&gt;0,G2081&lt;&gt;""),IF(C2081="","",IF(AND(ISNUMBER(--LEFT(C2081,FIND(" ",C2081&amp;" ")-1)),OR(LEN(LEFT(C2081,FIND(" ",C2081&amp;" ")-1))=6,LEN(LEFT(C2081,FIND(" ",C2081&amp;" ")-1))=7),OR(ISNUMBER(MATCH(LEFT(C2081,FIND(" ",C2081&amp;" ")-1),'Look Up Values'!$G$2:$G$1000,0)),ISNUMBER(MATCH(LEFT(C2081,FIND(" ",C2081&amp;" ")-1),'Look Up Values'!$AE$2:$AE$2000,0)))),"","EWC error")),"")</f>
        <v/>
      </c>
      <c r="M2081" s="242" t="str" cm="1">
        <f t="array" ref="M2081">IF(AND(G2081&lt;&gt;0,G2081&lt;&gt;""),IF(E2081="","",IF(ISNUMBER(MATCH(SUBSTITUTE(E2081," ",""),SUBSTITUTE('Look Up Values'!$I$2:$I$10," ",""),0)),"","State error")),"")</f>
        <v/>
      </c>
      <c r="N2081" s="242" t="str" cm="1">
        <f t="array" ref="N2081">IF(AND(G2081&lt;&gt;0,G2081&lt;&gt;""),IF(F2081="","",IF(ISNUMBER(MATCH(SUBSTITUTE(F2081," ",""),SUBSTITUTE('Look Up Values'!$W$2:$W$30," ",""),0)),"","D&amp;R error")),"")</f>
        <v/>
      </c>
      <c r="O2081" s="256" t="str">
        <f t="shared" si="65"/>
        <v/>
      </c>
    </row>
    <row r="2082" spans="1:15" ht="15.75">
      <c r="A2082" s="250">
        <v>2075</v>
      </c>
      <c r="B2082" s="208"/>
      <c r="C2082" s="49"/>
      <c r="D2082" s="50"/>
      <c r="E2082" s="50"/>
      <c r="F2082" s="50"/>
      <c r="G2082" s="209"/>
      <c r="H2082" s="48"/>
      <c r="I2082" s="457" t="str">
        <f t="shared" si="64"/>
        <v/>
      </c>
      <c r="J2082" s="241" cm="1">
        <f t="array" ref="J2082">SUMPRODUCT(--(K2082:N2082&lt;&gt;"")) + IF(TRIM(O2082)="",0,LEN(O2082)-LEN(SUBSTITUTE(O2082,",",""))+1)</f>
        <v>0</v>
      </c>
      <c r="K2082" s="242" t="str">
        <f>IF(AND(G2082&lt;&gt;0,G2082&lt;&gt;""),IF(B2082="","",IF(ISNUMBER(MATCH(B2082,'Look Up Values'!$B$2:$B$500,0)),"","Dest. error")),"")</f>
        <v/>
      </c>
      <c r="L2082" s="242" t="str">
        <f>IF(AND(G2082&lt;&gt;0,G2082&lt;&gt;""),IF(C2082="","",IF(AND(ISNUMBER(--LEFT(C2082,FIND(" ",C2082&amp;" ")-1)),OR(LEN(LEFT(C2082,FIND(" ",C2082&amp;" ")-1))=6,LEN(LEFT(C2082,FIND(" ",C2082&amp;" ")-1))=7),OR(ISNUMBER(MATCH(LEFT(C2082,FIND(" ",C2082&amp;" ")-1),'Look Up Values'!$G$2:$G$1000,0)),ISNUMBER(MATCH(LEFT(C2082,FIND(" ",C2082&amp;" ")-1),'Look Up Values'!$AE$2:$AE$2000,0)))),"","EWC error")),"")</f>
        <v/>
      </c>
      <c r="M2082" s="242" t="str" cm="1">
        <f t="array" ref="M2082">IF(AND(G2082&lt;&gt;0,G2082&lt;&gt;""),IF(E2082="","",IF(ISNUMBER(MATCH(SUBSTITUTE(E2082," ",""),SUBSTITUTE('Look Up Values'!$I$2:$I$10," ",""),0)),"","State error")),"")</f>
        <v/>
      </c>
      <c r="N2082" s="242" t="str" cm="1">
        <f t="array" ref="N2082">IF(AND(G2082&lt;&gt;0,G2082&lt;&gt;""),IF(F2082="","",IF(ISNUMBER(MATCH(SUBSTITUTE(F2082," ",""),SUBSTITUTE('Look Up Values'!$W$2:$W$30," ",""),0)),"","D&amp;R error")),"")</f>
        <v/>
      </c>
      <c r="O2082" s="256" t="str">
        <f t="shared" si="65"/>
        <v/>
      </c>
    </row>
    <row r="2083" spans="1:15" ht="15.75">
      <c r="A2083" s="250">
        <v>2076</v>
      </c>
      <c r="B2083" s="208"/>
      <c r="C2083" s="49"/>
      <c r="D2083" s="50"/>
      <c r="E2083" s="50"/>
      <c r="F2083" s="50"/>
      <c r="G2083" s="209"/>
      <c r="H2083" s="48"/>
      <c r="I2083" s="457" t="str">
        <f t="shared" si="64"/>
        <v/>
      </c>
      <c r="J2083" s="241" cm="1">
        <f t="array" ref="J2083">SUMPRODUCT(--(K2083:N2083&lt;&gt;"")) + IF(TRIM(O2083)="",0,LEN(O2083)-LEN(SUBSTITUTE(O2083,",",""))+1)</f>
        <v>0</v>
      </c>
      <c r="K2083" s="242" t="str">
        <f>IF(AND(G2083&lt;&gt;0,G2083&lt;&gt;""),IF(B2083="","",IF(ISNUMBER(MATCH(B2083,'Look Up Values'!$B$2:$B$500,0)),"","Dest. error")),"")</f>
        <v/>
      </c>
      <c r="L2083" s="242" t="str">
        <f>IF(AND(G2083&lt;&gt;0,G2083&lt;&gt;""),IF(C2083="","",IF(AND(ISNUMBER(--LEFT(C2083,FIND(" ",C2083&amp;" ")-1)),OR(LEN(LEFT(C2083,FIND(" ",C2083&amp;" ")-1))=6,LEN(LEFT(C2083,FIND(" ",C2083&amp;" ")-1))=7),OR(ISNUMBER(MATCH(LEFT(C2083,FIND(" ",C2083&amp;" ")-1),'Look Up Values'!$G$2:$G$1000,0)),ISNUMBER(MATCH(LEFT(C2083,FIND(" ",C2083&amp;" ")-1),'Look Up Values'!$AE$2:$AE$2000,0)))),"","EWC error")),"")</f>
        <v/>
      </c>
      <c r="M2083" s="242" t="str" cm="1">
        <f t="array" ref="M2083">IF(AND(G2083&lt;&gt;0,G2083&lt;&gt;""),IF(E2083="","",IF(ISNUMBER(MATCH(SUBSTITUTE(E2083," ",""),SUBSTITUTE('Look Up Values'!$I$2:$I$10," ",""),0)),"","State error")),"")</f>
        <v/>
      </c>
      <c r="N2083" s="242" t="str" cm="1">
        <f t="array" ref="N2083">IF(AND(G2083&lt;&gt;0,G2083&lt;&gt;""),IF(F2083="","",IF(ISNUMBER(MATCH(SUBSTITUTE(F2083," ",""),SUBSTITUTE('Look Up Values'!$W$2:$W$30," ",""),0)),"","D&amp;R error")),"")</f>
        <v/>
      </c>
      <c r="O2083" s="256" t="str">
        <f t="shared" si="65"/>
        <v/>
      </c>
    </row>
    <row r="2084" spans="1:15" ht="15.75">
      <c r="A2084" s="250">
        <v>2077</v>
      </c>
      <c r="B2084" s="208"/>
      <c r="C2084" s="49"/>
      <c r="D2084" s="50"/>
      <c r="E2084" s="50"/>
      <c r="F2084" s="50"/>
      <c r="G2084" s="209"/>
      <c r="H2084" s="48"/>
      <c r="I2084" s="457" t="str">
        <f t="shared" si="64"/>
        <v/>
      </c>
      <c r="J2084" s="241" cm="1">
        <f t="array" ref="J2084">SUMPRODUCT(--(K2084:N2084&lt;&gt;"")) + IF(TRIM(O2084)="",0,LEN(O2084)-LEN(SUBSTITUTE(O2084,",",""))+1)</f>
        <v>0</v>
      </c>
      <c r="K2084" s="242" t="str">
        <f>IF(AND(G2084&lt;&gt;0,G2084&lt;&gt;""),IF(B2084="","",IF(ISNUMBER(MATCH(B2084,'Look Up Values'!$B$2:$B$500,0)),"","Dest. error")),"")</f>
        <v/>
      </c>
      <c r="L2084" s="242" t="str">
        <f>IF(AND(G2084&lt;&gt;0,G2084&lt;&gt;""),IF(C2084="","",IF(AND(ISNUMBER(--LEFT(C2084,FIND(" ",C2084&amp;" ")-1)),OR(LEN(LEFT(C2084,FIND(" ",C2084&amp;" ")-1))=6,LEN(LEFT(C2084,FIND(" ",C2084&amp;" ")-1))=7),OR(ISNUMBER(MATCH(LEFT(C2084,FIND(" ",C2084&amp;" ")-1),'Look Up Values'!$G$2:$G$1000,0)),ISNUMBER(MATCH(LEFT(C2084,FIND(" ",C2084&amp;" ")-1),'Look Up Values'!$AE$2:$AE$2000,0)))),"","EWC error")),"")</f>
        <v/>
      </c>
      <c r="M2084" s="242" t="str" cm="1">
        <f t="array" ref="M2084">IF(AND(G2084&lt;&gt;0,G2084&lt;&gt;""),IF(E2084="","",IF(ISNUMBER(MATCH(SUBSTITUTE(E2084," ",""),SUBSTITUTE('Look Up Values'!$I$2:$I$10," ",""),0)),"","State error")),"")</f>
        <v/>
      </c>
      <c r="N2084" s="242" t="str" cm="1">
        <f t="array" ref="N2084">IF(AND(G2084&lt;&gt;0,G2084&lt;&gt;""),IF(F2084="","",IF(ISNUMBER(MATCH(SUBSTITUTE(F2084," ",""),SUBSTITUTE('Look Up Values'!$W$2:$W$30," ",""),0)),"","D&amp;R error")),"")</f>
        <v/>
      </c>
      <c r="O2084" s="256" t="str">
        <f t="shared" si="65"/>
        <v/>
      </c>
    </row>
    <row r="2085" spans="1:15" ht="15.75">
      <c r="A2085" s="250">
        <v>2078</v>
      </c>
      <c r="B2085" s="208"/>
      <c r="C2085" s="49"/>
      <c r="D2085" s="50"/>
      <c r="E2085" s="50"/>
      <c r="F2085" s="50"/>
      <c r="G2085" s="209"/>
      <c r="H2085" s="48"/>
      <c r="I2085" s="457" t="str">
        <f t="shared" si="64"/>
        <v/>
      </c>
      <c r="J2085" s="241" cm="1">
        <f t="array" ref="J2085">SUMPRODUCT(--(K2085:N2085&lt;&gt;"")) + IF(TRIM(O2085)="",0,LEN(O2085)-LEN(SUBSTITUTE(O2085,",",""))+1)</f>
        <v>0</v>
      </c>
      <c r="K2085" s="242" t="str">
        <f>IF(AND(G2085&lt;&gt;0,G2085&lt;&gt;""),IF(B2085="","",IF(ISNUMBER(MATCH(B2085,'Look Up Values'!$B$2:$B$500,0)),"","Dest. error")),"")</f>
        <v/>
      </c>
      <c r="L2085" s="242" t="str">
        <f>IF(AND(G2085&lt;&gt;0,G2085&lt;&gt;""),IF(C2085="","",IF(AND(ISNUMBER(--LEFT(C2085,FIND(" ",C2085&amp;" ")-1)),OR(LEN(LEFT(C2085,FIND(" ",C2085&amp;" ")-1))=6,LEN(LEFT(C2085,FIND(" ",C2085&amp;" ")-1))=7),OR(ISNUMBER(MATCH(LEFT(C2085,FIND(" ",C2085&amp;" ")-1),'Look Up Values'!$G$2:$G$1000,0)),ISNUMBER(MATCH(LEFT(C2085,FIND(" ",C2085&amp;" ")-1),'Look Up Values'!$AE$2:$AE$2000,0)))),"","EWC error")),"")</f>
        <v/>
      </c>
      <c r="M2085" s="242" t="str" cm="1">
        <f t="array" ref="M2085">IF(AND(G2085&lt;&gt;0,G2085&lt;&gt;""),IF(E2085="","",IF(ISNUMBER(MATCH(SUBSTITUTE(E2085," ",""),SUBSTITUTE('Look Up Values'!$I$2:$I$10," ",""),0)),"","State error")),"")</f>
        <v/>
      </c>
      <c r="N2085" s="242" t="str" cm="1">
        <f t="array" ref="N2085">IF(AND(G2085&lt;&gt;0,G2085&lt;&gt;""),IF(F2085="","",IF(ISNUMBER(MATCH(SUBSTITUTE(F2085," ",""),SUBSTITUTE('Look Up Values'!$W$2:$W$30," ",""),0)),"","D&amp;R error")),"")</f>
        <v/>
      </c>
      <c r="O2085" s="256" t="str">
        <f t="shared" si="65"/>
        <v/>
      </c>
    </row>
    <row r="2086" spans="1:15" ht="15.75">
      <c r="A2086" s="250">
        <v>2079</v>
      </c>
      <c r="B2086" s="208"/>
      <c r="C2086" s="49"/>
      <c r="D2086" s="50"/>
      <c r="E2086" s="50"/>
      <c r="F2086" s="50"/>
      <c r="G2086" s="209"/>
      <c r="H2086" s="48"/>
      <c r="I2086" s="457" t="str">
        <f t="shared" si="64"/>
        <v/>
      </c>
      <c r="J2086" s="241" cm="1">
        <f t="array" ref="J2086">SUMPRODUCT(--(K2086:N2086&lt;&gt;"")) + IF(TRIM(O2086)="",0,LEN(O2086)-LEN(SUBSTITUTE(O2086,",",""))+1)</f>
        <v>0</v>
      </c>
      <c r="K2086" s="242" t="str">
        <f>IF(AND(G2086&lt;&gt;0,G2086&lt;&gt;""),IF(B2086="","",IF(ISNUMBER(MATCH(B2086,'Look Up Values'!$B$2:$B$500,0)),"","Dest. error")),"")</f>
        <v/>
      </c>
      <c r="L2086" s="242" t="str">
        <f>IF(AND(G2086&lt;&gt;0,G2086&lt;&gt;""),IF(C2086="","",IF(AND(ISNUMBER(--LEFT(C2086,FIND(" ",C2086&amp;" ")-1)),OR(LEN(LEFT(C2086,FIND(" ",C2086&amp;" ")-1))=6,LEN(LEFT(C2086,FIND(" ",C2086&amp;" ")-1))=7),OR(ISNUMBER(MATCH(LEFT(C2086,FIND(" ",C2086&amp;" ")-1),'Look Up Values'!$G$2:$G$1000,0)),ISNUMBER(MATCH(LEFT(C2086,FIND(" ",C2086&amp;" ")-1),'Look Up Values'!$AE$2:$AE$2000,0)))),"","EWC error")),"")</f>
        <v/>
      </c>
      <c r="M2086" s="242" t="str" cm="1">
        <f t="array" ref="M2086">IF(AND(G2086&lt;&gt;0,G2086&lt;&gt;""),IF(E2086="","",IF(ISNUMBER(MATCH(SUBSTITUTE(E2086," ",""),SUBSTITUTE('Look Up Values'!$I$2:$I$10," ",""),0)),"","State error")),"")</f>
        <v/>
      </c>
      <c r="N2086" s="242" t="str" cm="1">
        <f t="array" ref="N2086">IF(AND(G2086&lt;&gt;0,G2086&lt;&gt;""),IF(F2086="","",IF(ISNUMBER(MATCH(SUBSTITUTE(F2086," ",""),SUBSTITUTE('Look Up Values'!$W$2:$W$30," ",""),0)),"","D&amp;R error")),"")</f>
        <v/>
      </c>
      <c r="O2086" s="256" t="str">
        <f t="shared" si="65"/>
        <v/>
      </c>
    </row>
    <row r="2087" spans="1:15" ht="15.75">
      <c r="A2087" s="250">
        <v>2080</v>
      </c>
      <c r="B2087" s="208"/>
      <c r="C2087" s="49"/>
      <c r="D2087" s="50"/>
      <c r="E2087" s="50"/>
      <c r="F2087" s="50"/>
      <c r="G2087" s="209"/>
      <c r="H2087" s="48"/>
      <c r="I2087" s="457" t="str">
        <f t="shared" si="64"/>
        <v/>
      </c>
      <c r="J2087" s="241" cm="1">
        <f t="array" ref="J2087">SUMPRODUCT(--(K2087:N2087&lt;&gt;"")) + IF(TRIM(O2087)="",0,LEN(O2087)-LEN(SUBSTITUTE(O2087,",",""))+1)</f>
        <v>0</v>
      </c>
      <c r="K2087" s="242" t="str">
        <f>IF(AND(G2087&lt;&gt;0,G2087&lt;&gt;""),IF(B2087="","",IF(ISNUMBER(MATCH(B2087,'Look Up Values'!$B$2:$B$500,0)),"","Dest. error")),"")</f>
        <v/>
      </c>
      <c r="L2087" s="242" t="str">
        <f>IF(AND(G2087&lt;&gt;0,G2087&lt;&gt;""),IF(C2087="","",IF(AND(ISNUMBER(--LEFT(C2087,FIND(" ",C2087&amp;" ")-1)),OR(LEN(LEFT(C2087,FIND(" ",C2087&amp;" ")-1))=6,LEN(LEFT(C2087,FIND(" ",C2087&amp;" ")-1))=7),OR(ISNUMBER(MATCH(LEFT(C2087,FIND(" ",C2087&amp;" ")-1),'Look Up Values'!$G$2:$G$1000,0)),ISNUMBER(MATCH(LEFT(C2087,FIND(" ",C2087&amp;" ")-1),'Look Up Values'!$AE$2:$AE$2000,0)))),"","EWC error")),"")</f>
        <v/>
      </c>
      <c r="M2087" s="242" t="str" cm="1">
        <f t="array" ref="M2087">IF(AND(G2087&lt;&gt;0,G2087&lt;&gt;""),IF(E2087="","",IF(ISNUMBER(MATCH(SUBSTITUTE(E2087," ",""),SUBSTITUTE('Look Up Values'!$I$2:$I$10," ",""),0)),"","State error")),"")</f>
        <v/>
      </c>
      <c r="N2087" s="242" t="str" cm="1">
        <f t="array" ref="N2087">IF(AND(G2087&lt;&gt;0,G2087&lt;&gt;""),IF(F2087="","",IF(ISNUMBER(MATCH(SUBSTITUTE(F2087," ",""),SUBSTITUTE('Look Up Values'!$W$2:$W$30," ",""),0)),"","D&amp;R error")),"")</f>
        <v/>
      </c>
      <c r="O2087" s="256" t="str">
        <f t="shared" si="65"/>
        <v/>
      </c>
    </row>
    <row r="2088" spans="1:15" ht="15.75">
      <c r="A2088" s="250">
        <v>2081</v>
      </c>
      <c r="B2088" s="208"/>
      <c r="C2088" s="49"/>
      <c r="D2088" s="50"/>
      <c r="E2088" s="50"/>
      <c r="F2088" s="50"/>
      <c r="G2088" s="209"/>
      <c r="H2088" s="48"/>
      <c r="I2088" s="457" t="str">
        <f t="shared" si="64"/>
        <v/>
      </c>
      <c r="J2088" s="241" cm="1">
        <f t="array" ref="J2088">SUMPRODUCT(--(K2088:N2088&lt;&gt;"")) + IF(TRIM(O2088)="",0,LEN(O2088)-LEN(SUBSTITUTE(O2088,",",""))+1)</f>
        <v>0</v>
      </c>
      <c r="K2088" s="242" t="str">
        <f>IF(AND(G2088&lt;&gt;0,G2088&lt;&gt;""),IF(B2088="","",IF(ISNUMBER(MATCH(B2088,'Look Up Values'!$B$2:$B$500,0)),"","Dest. error")),"")</f>
        <v/>
      </c>
      <c r="L2088" s="242" t="str">
        <f>IF(AND(G2088&lt;&gt;0,G2088&lt;&gt;""),IF(C2088="","",IF(AND(ISNUMBER(--LEFT(C2088,FIND(" ",C2088&amp;" ")-1)),OR(LEN(LEFT(C2088,FIND(" ",C2088&amp;" ")-1))=6,LEN(LEFT(C2088,FIND(" ",C2088&amp;" ")-1))=7),OR(ISNUMBER(MATCH(LEFT(C2088,FIND(" ",C2088&amp;" ")-1),'Look Up Values'!$G$2:$G$1000,0)),ISNUMBER(MATCH(LEFT(C2088,FIND(" ",C2088&amp;" ")-1),'Look Up Values'!$AE$2:$AE$2000,0)))),"","EWC error")),"")</f>
        <v/>
      </c>
      <c r="M2088" s="242" t="str" cm="1">
        <f t="array" ref="M2088">IF(AND(G2088&lt;&gt;0,G2088&lt;&gt;""),IF(E2088="","",IF(ISNUMBER(MATCH(SUBSTITUTE(E2088," ",""),SUBSTITUTE('Look Up Values'!$I$2:$I$10," ",""),0)),"","State error")),"")</f>
        <v/>
      </c>
      <c r="N2088" s="242" t="str" cm="1">
        <f t="array" ref="N2088">IF(AND(G2088&lt;&gt;0,G2088&lt;&gt;""),IF(F2088="","",IF(ISNUMBER(MATCH(SUBSTITUTE(F2088," ",""),SUBSTITUTE('Look Up Values'!$W$2:$W$30," ",""),0)),"","D&amp;R error")),"")</f>
        <v/>
      </c>
      <c r="O2088" s="256" t="str">
        <f t="shared" si="65"/>
        <v/>
      </c>
    </row>
    <row r="2089" spans="1:15" ht="15.75">
      <c r="A2089" s="250">
        <v>2082</v>
      </c>
      <c r="B2089" s="208"/>
      <c r="C2089" s="49"/>
      <c r="D2089" s="50"/>
      <c r="E2089" s="50"/>
      <c r="F2089" s="50"/>
      <c r="G2089" s="209"/>
      <c r="H2089" s="48"/>
      <c r="I2089" s="457" t="str">
        <f t="shared" si="64"/>
        <v/>
      </c>
      <c r="J2089" s="241" cm="1">
        <f t="array" ref="J2089">SUMPRODUCT(--(K2089:N2089&lt;&gt;"")) + IF(TRIM(O2089)="",0,LEN(O2089)-LEN(SUBSTITUTE(O2089,",",""))+1)</f>
        <v>0</v>
      </c>
      <c r="K2089" s="242" t="str">
        <f>IF(AND(G2089&lt;&gt;0,G2089&lt;&gt;""),IF(B2089="","",IF(ISNUMBER(MATCH(B2089,'Look Up Values'!$B$2:$B$500,0)),"","Dest. error")),"")</f>
        <v/>
      </c>
      <c r="L2089" s="242" t="str">
        <f>IF(AND(G2089&lt;&gt;0,G2089&lt;&gt;""),IF(C2089="","",IF(AND(ISNUMBER(--LEFT(C2089,FIND(" ",C2089&amp;" ")-1)),OR(LEN(LEFT(C2089,FIND(" ",C2089&amp;" ")-1))=6,LEN(LEFT(C2089,FIND(" ",C2089&amp;" ")-1))=7),OR(ISNUMBER(MATCH(LEFT(C2089,FIND(" ",C2089&amp;" ")-1),'Look Up Values'!$G$2:$G$1000,0)),ISNUMBER(MATCH(LEFT(C2089,FIND(" ",C2089&amp;" ")-1),'Look Up Values'!$AE$2:$AE$2000,0)))),"","EWC error")),"")</f>
        <v/>
      </c>
      <c r="M2089" s="242" t="str" cm="1">
        <f t="array" ref="M2089">IF(AND(G2089&lt;&gt;0,G2089&lt;&gt;""),IF(E2089="","",IF(ISNUMBER(MATCH(SUBSTITUTE(E2089," ",""),SUBSTITUTE('Look Up Values'!$I$2:$I$10," ",""),0)),"","State error")),"")</f>
        <v/>
      </c>
      <c r="N2089" s="242" t="str" cm="1">
        <f t="array" ref="N2089">IF(AND(G2089&lt;&gt;0,G2089&lt;&gt;""),IF(F2089="","",IF(ISNUMBER(MATCH(SUBSTITUTE(F2089," ",""),SUBSTITUTE('Look Up Values'!$W$2:$W$30," ",""),0)),"","D&amp;R error")),"")</f>
        <v/>
      </c>
      <c r="O2089" s="256" t="str">
        <f t="shared" si="65"/>
        <v/>
      </c>
    </row>
    <row r="2090" spans="1:15" ht="15.75">
      <c r="A2090" s="250">
        <v>2083</v>
      </c>
      <c r="B2090" s="208"/>
      <c r="C2090" s="49"/>
      <c r="D2090" s="50"/>
      <c r="E2090" s="50"/>
      <c r="F2090" s="50"/>
      <c r="G2090" s="209"/>
      <c r="H2090" s="48"/>
      <c r="I2090" s="457" t="str">
        <f t="shared" si="64"/>
        <v/>
      </c>
      <c r="J2090" s="241" cm="1">
        <f t="array" ref="J2090">SUMPRODUCT(--(K2090:N2090&lt;&gt;"")) + IF(TRIM(O2090)="",0,LEN(O2090)-LEN(SUBSTITUTE(O2090,",",""))+1)</f>
        <v>0</v>
      </c>
      <c r="K2090" s="242" t="str">
        <f>IF(AND(G2090&lt;&gt;0,G2090&lt;&gt;""),IF(B2090="","",IF(ISNUMBER(MATCH(B2090,'Look Up Values'!$B$2:$B$500,0)),"","Dest. error")),"")</f>
        <v/>
      </c>
      <c r="L2090" s="242" t="str">
        <f>IF(AND(G2090&lt;&gt;0,G2090&lt;&gt;""),IF(C2090="","",IF(AND(ISNUMBER(--LEFT(C2090,FIND(" ",C2090&amp;" ")-1)),OR(LEN(LEFT(C2090,FIND(" ",C2090&amp;" ")-1))=6,LEN(LEFT(C2090,FIND(" ",C2090&amp;" ")-1))=7),OR(ISNUMBER(MATCH(LEFT(C2090,FIND(" ",C2090&amp;" ")-1),'Look Up Values'!$G$2:$G$1000,0)),ISNUMBER(MATCH(LEFT(C2090,FIND(" ",C2090&amp;" ")-1),'Look Up Values'!$AE$2:$AE$2000,0)))),"","EWC error")),"")</f>
        <v/>
      </c>
      <c r="M2090" s="242" t="str" cm="1">
        <f t="array" ref="M2090">IF(AND(G2090&lt;&gt;0,G2090&lt;&gt;""),IF(E2090="","",IF(ISNUMBER(MATCH(SUBSTITUTE(E2090," ",""),SUBSTITUTE('Look Up Values'!$I$2:$I$10," ",""),0)),"","State error")),"")</f>
        <v/>
      </c>
      <c r="N2090" s="242" t="str" cm="1">
        <f t="array" ref="N2090">IF(AND(G2090&lt;&gt;0,G2090&lt;&gt;""),IF(F2090="","",IF(ISNUMBER(MATCH(SUBSTITUTE(F2090," ",""),SUBSTITUTE('Look Up Values'!$W$2:$W$30," ",""),0)),"","D&amp;R error")),"")</f>
        <v/>
      </c>
      <c r="O2090" s="256" t="str">
        <f t="shared" si="65"/>
        <v/>
      </c>
    </row>
    <row r="2091" spans="1:15" ht="15.75">
      <c r="A2091" s="250">
        <v>2084</v>
      </c>
      <c r="B2091" s="208"/>
      <c r="C2091" s="49"/>
      <c r="D2091" s="50"/>
      <c r="E2091" s="50"/>
      <c r="F2091" s="50"/>
      <c r="G2091" s="209"/>
      <c r="H2091" s="48"/>
      <c r="I2091" s="457" t="str">
        <f t="shared" si="64"/>
        <v/>
      </c>
      <c r="J2091" s="241" cm="1">
        <f t="array" ref="J2091">SUMPRODUCT(--(K2091:N2091&lt;&gt;"")) + IF(TRIM(O2091)="",0,LEN(O2091)-LEN(SUBSTITUTE(O2091,",",""))+1)</f>
        <v>0</v>
      </c>
      <c r="K2091" s="242" t="str">
        <f>IF(AND(G2091&lt;&gt;0,G2091&lt;&gt;""),IF(B2091="","",IF(ISNUMBER(MATCH(B2091,'Look Up Values'!$B$2:$B$500,0)),"","Dest. error")),"")</f>
        <v/>
      </c>
      <c r="L2091" s="242" t="str">
        <f>IF(AND(G2091&lt;&gt;0,G2091&lt;&gt;""),IF(C2091="","",IF(AND(ISNUMBER(--LEFT(C2091,FIND(" ",C2091&amp;" ")-1)),OR(LEN(LEFT(C2091,FIND(" ",C2091&amp;" ")-1))=6,LEN(LEFT(C2091,FIND(" ",C2091&amp;" ")-1))=7),OR(ISNUMBER(MATCH(LEFT(C2091,FIND(" ",C2091&amp;" ")-1),'Look Up Values'!$G$2:$G$1000,0)),ISNUMBER(MATCH(LEFT(C2091,FIND(" ",C2091&amp;" ")-1),'Look Up Values'!$AE$2:$AE$2000,0)))),"","EWC error")),"")</f>
        <v/>
      </c>
      <c r="M2091" s="242" t="str" cm="1">
        <f t="array" ref="M2091">IF(AND(G2091&lt;&gt;0,G2091&lt;&gt;""),IF(E2091="","",IF(ISNUMBER(MATCH(SUBSTITUTE(E2091," ",""),SUBSTITUTE('Look Up Values'!$I$2:$I$10," ",""),0)),"","State error")),"")</f>
        <v/>
      </c>
      <c r="N2091" s="242" t="str" cm="1">
        <f t="array" ref="N2091">IF(AND(G2091&lt;&gt;0,G2091&lt;&gt;""),IF(F2091="","",IF(ISNUMBER(MATCH(SUBSTITUTE(F2091," ",""),SUBSTITUTE('Look Up Values'!$W$2:$W$30," ",""),0)),"","D&amp;R error")),"")</f>
        <v/>
      </c>
      <c r="O2091" s="256" t="str">
        <f t="shared" si="65"/>
        <v/>
      </c>
    </row>
    <row r="2092" spans="1:15" ht="15.75">
      <c r="A2092" s="250">
        <v>2085</v>
      </c>
      <c r="B2092" s="208"/>
      <c r="C2092" s="49"/>
      <c r="D2092" s="50"/>
      <c r="E2092" s="50"/>
      <c r="F2092" s="50"/>
      <c r="G2092" s="209"/>
      <c r="H2092" s="48"/>
      <c r="I2092" s="457" t="str">
        <f t="shared" si="64"/>
        <v/>
      </c>
      <c r="J2092" s="241" cm="1">
        <f t="array" ref="J2092">SUMPRODUCT(--(K2092:N2092&lt;&gt;"")) + IF(TRIM(O2092)="",0,LEN(O2092)-LEN(SUBSTITUTE(O2092,",",""))+1)</f>
        <v>0</v>
      </c>
      <c r="K2092" s="242" t="str">
        <f>IF(AND(G2092&lt;&gt;0,G2092&lt;&gt;""),IF(B2092="","",IF(ISNUMBER(MATCH(B2092,'Look Up Values'!$B$2:$B$500,0)),"","Dest. error")),"")</f>
        <v/>
      </c>
      <c r="L2092" s="242" t="str">
        <f>IF(AND(G2092&lt;&gt;0,G2092&lt;&gt;""),IF(C2092="","",IF(AND(ISNUMBER(--LEFT(C2092,FIND(" ",C2092&amp;" ")-1)),OR(LEN(LEFT(C2092,FIND(" ",C2092&amp;" ")-1))=6,LEN(LEFT(C2092,FIND(" ",C2092&amp;" ")-1))=7),OR(ISNUMBER(MATCH(LEFT(C2092,FIND(" ",C2092&amp;" ")-1),'Look Up Values'!$G$2:$G$1000,0)),ISNUMBER(MATCH(LEFT(C2092,FIND(" ",C2092&amp;" ")-1),'Look Up Values'!$AE$2:$AE$2000,0)))),"","EWC error")),"")</f>
        <v/>
      </c>
      <c r="M2092" s="242" t="str" cm="1">
        <f t="array" ref="M2092">IF(AND(G2092&lt;&gt;0,G2092&lt;&gt;""),IF(E2092="","",IF(ISNUMBER(MATCH(SUBSTITUTE(E2092," ",""),SUBSTITUTE('Look Up Values'!$I$2:$I$10," ",""),0)),"","State error")),"")</f>
        <v/>
      </c>
      <c r="N2092" s="242" t="str" cm="1">
        <f t="array" ref="N2092">IF(AND(G2092&lt;&gt;0,G2092&lt;&gt;""),IF(F2092="","",IF(ISNUMBER(MATCH(SUBSTITUTE(F2092," ",""),SUBSTITUTE('Look Up Values'!$W$2:$W$30," ",""),0)),"","D&amp;R error")),"")</f>
        <v/>
      </c>
      <c r="O2092" s="256" t="str">
        <f t="shared" si="65"/>
        <v/>
      </c>
    </row>
    <row r="2093" spans="1:15" ht="15.75">
      <c r="A2093" s="250">
        <v>2086</v>
      </c>
      <c r="B2093" s="208"/>
      <c r="C2093" s="49"/>
      <c r="D2093" s="50"/>
      <c r="E2093" s="50"/>
      <c r="F2093" s="50"/>
      <c r="G2093" s="209"/>
      <c r="H2093" s="48"/>
      <c r="I2093" s="457" t="str">
        <f t="shared" si="64"/>
        <v/>
      </c>
      <c r="J2093" s="241" cm="1">
        <f t="array" ref="J2093">SUMPRODUCT(--(K2093:N2093&lt;&gt;"")) + IF(TRIM(O2093)="",0,LEN(O2093)-LEN(SUBSTITUTE(O2093,",",""))+1)</f>
        <v>0</v>
      </c>
      <c r="K2093" s="242" t="str">
        <f>IF(AND(G2093&lt;&gt;0,G2093&lt;&gt;""),IF(B2093="","",IF(ISNUMBER(MATCH(B2093,'Look Up Values'!$B$2:$B$500,0)),"","Dest. error")),"")</f>
        <v/>
      </c>
      <c r="L2093" s="242" t="str">
        <f>IF(AND(G2093&lt;&gt;0,G2093&lt;&gt;""),IF(C2093="","",IF(AND(ISNUMBER(--LEFT(C2093,FIND(" ",C2093&amp;" ")-1)),OR(LEN(LEFT(C2093,FIND(" ",C2093&amp;" ")-1))=6,LEN(LEFT(C2093,FIND(" ",C2093&amp;" ")-1))=7),OR(ISNUMBER(MATCH(LEFT(C2093,FIND(" ",C2093&amp;" ")-1),'Look Up Values'!$G$2:$G$1000,0)),ISNUMBER(MATCH(LEFT(C2093,FIND(" ",C2093&amp;" ")-1),'Look Up Values'!$AE$2:$AE$2000,0)))),"","EWC error")),"")</f>
        <v/>
      </c>
      <c r="M2093" s="242" t="str" cm="1">
        <f t="array" ref="M2093">IF(AND(G2093&lt;&gt;0,G2093&lt;&gt;""),IF(E2093="","",IF(ISNUMBER(MATCH(SUBSTITUTE(E2093," ",""),SUBSTITUTE('Look Up Values'!$I$2:$I$10," ",""),0)),"","State error")),"")</f>
        <v/>
      </c>
      <c r="N2093" s="242" t="str" cm="1">
        <f t="array" ref="N2093">IF(AND(G2093&lt;&gt;0,G2093&lt;&gt;""),IF(F2093="","",IF(ISNUMBER(MATCH(SUBSTITUTE(F2093," ",""),SUBSTITUTE('Look Up Values'!$W$2:$W$30," ",""),0)),"","D&amp;R error")),"")</f>
        <v/>
      </c>
      <c r="O2093" s="256" t="str">
        <f t="shared" si="65"/>
        <v/>
      </c>
    </row>
    <row r="2094" spans="1:15" ht="15.75">
      <c r="A2094" s="250">
        <v>2087</v>
      </c>
      <c r="B2094" s="208"/>
      <c r="C2094" s="49"/>
      <c r="D2094" s="50"/>
      <c r="E2094" s="50"/>
      <c r="F2094" s="50"/>
      <c r="G2094" s="209"/>
      <c r="H2094" s="48"/>
      <c r="I2094" s="457" t="str">
        <f t="shared" si="64"/>
        <v/>
      </c>
      <c r="J2094" s="241" cm="1">
        <f t="array" ref="J2094">SUMPRODUCT(--(K2094:N2094&lt;&gt;"")) + IF(TRIM(O2094)="",0,LEN(O2094)-LEN(SUBSTITUTE(O2094,",",""))+1)</f>
        <v>0</v>
      </c>
      <c r="K2094" s="242" t="str">
        <f>IF(AND(G2094&lt;&gt;0,G2094&lt;&gt;""),IF(B2094="","",IF(ISNUMBER(MATCH(B2094,'Look Up Values'!$B$2:$B$500,0)),"","Dest. error")),"")</f>
        <v/>
      </c>
      <c r="L2094" s="242" t="str">
        <f>IF(AND(G2094&lt;&gt;0,G2094&lt;&gt;""),IF(C2094="","",IF(AND(ISNUMBER(--LEFT(C2094,FIND(" ",C2094&amp;" ")-1)),OR(LEN(LEFT(C2094,FIND(" ",C2094&amp;" ")-1))=6,LEN(LEFT(C2094,FIND(" ",C2094&amp;" ")-1))=7),OR(ISNUMBER(MATCH(LEFT(C2094,FIND(" ",C2094&amp;" ")-1),'Look Up Values'!$G$2:$G$1000,0)),ISNUMBER(MATCH(LEFT(C2094,FIND(" ",C2094&amp;" ")-1),'Look Up Values'!$AE$2:$AE$2000,0)))),"","EWC error")),"")</f>
        <v/>
      </c>
      <c r="M2094" s="242" t="str" cm="1">
        <f t="array" ref="M2094">IF(AND(G2094&lt;&gt;0,G2094&lt;&gt;""),IF(E2094="","",IF(ISNUMBER(MATCH(SUBSTITUTE(E2094," ",""),SUBSTITUTE('Look Up Values'!$I$2:$I$10," ",""),0)),"","State error")),"")</f>
        <v/>
      </c>
      <c r="N2094" s="242" t="str" cm="1">
        <f t="array" ref="N2094">IF(AND(G2094&lt;&gt;0,G2094&lt;&gt;""),IF(F2094="","",IF(ISNUMBER(MATCH(SUBSTITUTE(F2094," ",""),SUBSTITUTE('Look Up Values'!$W$2:$W$30," ",""),0)),"","D&amp;R error")),"")</f>
        <v/>
      </c>
      <c r="O2094" s="256" t="str">
        <f t="shared" si="65"/>
        <v/>
      </c>
    </row>
    <row r="2095" spans="1:15" ht="15.75">
      <c r="A2095" s="250">
        <v>2088</v>
      </c>
      <c r="B2095" s="208"/>
      <c r="C2095" s="49"/>
      <c r="D2095" s="50"/>
      <c r="E2095" s="50"/>
      <c r="F2095" s="50"/>
      <c r="G2095" s="209"/>
      <c r="H2095" s="48"/>
      <c r="I2095" s="457" t="str">
        <f t="shared" si="64"/>
        <v/>
      </c>
      <c r="J2095" s="241" cm="1">
        <f t="array" ref="J2095">SUMPRODUCT(--(K2095:N2095&lt;&gt;"")) + IF(TRIM(O2095)="",0,LEN(O2095)-LEN(SUBSTITUTE(O2095,",",""))+1)</f>
        <v>0</v>
      </c>
      <c r="K2095" s="242" t="str">
        <f>IF(AND(G2095&lt;&gt;0,G2095&lt;&gt;""),IF(B2095="","",IF(ISNUMBER(MATCH(B2095,'Look Up Values'!$B$2:$B$500,0)),"","Dest. error")),"")</f>
        <v/>
      </c>
      <c r="L2095" s="242" t="str">
        <f>IF(AND(G2095&lt;&gt;0,G2095&lt;&gt;""),IF(C2095="","",IF(AND(ISNUMBER(--LEFT(C2095,FIND(" ",C2095&amp;" ")-1)),OR(LEN(LEFT(C2095,FIND(" ",C2095&amp;" ")-1))=6,LEN(LEFT(C2095,FIND(" ",C2095&amp;" ")-1))=7),OR(ISNUMBER(MATCH(LEFT(C2095,FIND(" ",C2095&amp;" ")-1),'Look Up Values'!$G$2:$G$1000,0)),ISNUMBER(MATCH(LEFT(C2095,FIND(" ",C2095&amp;" ")-1),'Look Up Values'!$AE$2:$AE$2000,0)))),"","EWC error")),"")</f>
        <v/>
      </c>
      <c r="M2095" s="242" t="str" cm="1">
        <f t="array" ref="M2095">IF(AND(G2095&lt;&gt;0,G2095&lt;&gt;""),IF(E2095="","",IF(ISNUMBER(MATCH(SUBSTITUTE(E2095," ",""),SUBSTITUTE('Look Up Values'!$I$2:$I$10," ",""),0)),"","State error")),"")</f>
        <v/>
      </c>
      <c r="N2095" s="242" t="str" cm="1">
        <f t="array" ref="N2095">IF(AND(G2095&lt;&gt;0,G2095&lt;&gt;""),IF(F2095="","",IF(ISNUMBER(MATCH(SUBSTITUTE(F2095," ",""),SUBSTITUTE('Look Up Values'!$W$2:$W$30," ",""),0)),"","D&amp;R error")),"")</f>
        <v/>
      </c>
      <c r="O2095" s="256" t="str">
        <f t="shared" si="65"/>
        <v/>
      </c>
    </row>
    <row r="2096" spans="1:15" ht="15.75">
      <c r="A2096" s="250">
        <v>2089</v>
      </c>
      <c r="B2096" s="208"/>
      <c r="C2096" s="49"/>
      <c r="D2096" s="50"/>
      <c r="E2096" s="50"/>
      <c r="F2096" s="50"/>
      <c r="G2096" s="209"/>
      <c r="H2096" s="48"/>
      <c r="I2096" s="457" t="str">
        <f t="shared" si="64"/>
        <v/>
      </c>
      <c r="J2096" s="241" cm="1">
        <f t="array" ref="J2096">SUMPRODUCT(--(K2096:N2096&lt;&gt;"")) + IF(TRIM(O2096)="",0,LEN(O2096)-LEN(SUBSTITUTE(O2096,",",""))+1)</f>
        <v>0</v>
      </c>
      <c r="K2096" s="242" t="str">
        <f>IF(AND(G2096&lt;&gt;0,G2096&lt;&gt;""),IF(B2096="","",IF(ISNUMBER(MATCH(B2096,'Look Up Values'!$B$2:$B$500,0)),"","Dest. error")),"")</f>
        <v/>
      </c>
      <c r="L2096" s="242" t="str">
        <f>IF(AND(G2096&lt;&gt;0,G2096&lt;&gt;""),IF(C2096="","",IF(AND(ISNUMBER(--LEFT(C2096,FIND(" ",C2096&amp;" ")-1)),OR(LEN(LEFT(C2096,FIND(" ",C2096&amp;" ")-1))=6,LEN(LEFT(C2096,FIND(" ",C2096&amp;" ")-1))=7),OR(ISNUMBER(MATCH(LEFT(C2096,FIND(" ",C2096&amp;" ")-1),'Look Up Values'!$G$2:$G$1000,0)),ISNUMBER(MATCH(LEFT(C2096,FIND(" ",C2096&amp;" ")-1),'Look Up Values'!$AE$2:$AE$2000,0)))),"","EWC error")),"")</f>
        <v/>
      </c>
      <c r="M2096" s="242" t="str" cm="1">
        <f t="array" ref="M2096">IF(AND(G2096&lt;&gt;0,G2096&lt;&gt;""),IF(E2096="","",IF(ISNUMBER(MATCH(SUBSTITUTE(E2096," ",""),SUBSTITUTE('Look Up Values'!$I$2:$I$10," ",""),0)),"","State error")),"")</f>
        <v/>
      </c>
      <c r="N2096" s="242" t="str" cm="1">
        <f t="array" ref="N2096">IF(AND(G2096&lt;&gt;0,G2096&lt;&gt;""),IF(F2096="","",IF(ISNUMBER(MATCH(SUBSTITUTE(F2096," ",""),SUBSTITUTE('Look Up Values'!$W$2:$W$30," ",""),0)),"","D&amp;R error")),"")</f>
        <v/>
      </c>
      <c r="O2096" s="256" t="str">
        <f t="shared" si="65"/>
        <v/>
      </c>
    </row>
    <row r="2097" spans="1:15" ht="15.75">
      <c r="A2097" s="250">
        <v>2090</v>
      </c>
      <c r="B2097" s="208"/>
      <c r="C2097" s="49"/>
      <c r="D2097" s="50"/>
      <c r="E2097" s="50"/>
      <c r="F2097" s="50"/>
      <c r="G2097" s="209"/>
      <c r="H2097" s="48"/>
      <c r="I2097" s="457" t="str">
        <f t="shared" si="64"/>
        <v/>
      </c>
      <c r="J2097" s="241" cm="1">
        <f t="array" ref="J2097">SUMPRODUCT(--(K2097:N2097&lt;&gt;"")) + IF(TRIM(O2097)="",0,LEN(O2097)-LEN(SUBSTITUTE(O2097,",",""))+1)</f>
        <v>0</v>
      </c>
      <c r="K2097" s="242" t="str">
        <f>IF(AND(G2097&lt;&gt;0,G2097&lt;&gt;""),IF(B2097="","",IF(ISNUMBER(MATCH(B2097,'Look Up Values'!$B$2:$B$500,0)),"","Dest. error")),"")</f>
        <v/>
      </c>
      <c r="L2097" s="242" t="str">
        <f>IF(AND(G2097&lt;&gt;0,G2097&lt;&gt;""),IF(C2097="","",IF(AND(ISNUMBER(--LEFT(C2097,FIND(" ",C2097&amp;" ")-1)),OR(LEN(LEFT(C2097,FIND(" ",C2097&amp;" ")-1))=6,LEN(LEFT(C2097,FIND(" ",C2097&amp;" ")-1))=7),OR(ISNUMBER(MATCH(LEFT(C2097,FIND(" ",C2097&amp;" ")-1),'Look Up Values'!$G$2:$G$1000,0)),ISNUMBER(MATCH(LEFT(C2097,FIND(" ",C2097&amp;" ")-1),'Look Up Values'!$AE$2:$AE$2000,0)))),"","EWC error")),"")</f>
        <v/>
      </c>
      <c r="M2097" s="242" t="str" cm="1">
        <f t="array" ref="M2097">IF(AND(G2097&lt;&gt;0,G2097&lt;&gt;""),IF(E2097="","",IF(ISNUMBER(MATCH(SUBSTITUTE(E2097," ",""),SUBSTITUTE('Look Up Values'!$I$2:$I$10," ",""),0)),"","State error")),"")</f>
        <v/>
      </c>
      <c r="N2097" s="242" t="str" cm="1">
        <f t="array" ref="N2097">IF(AND(G2097&lt;&gt;0,G2097&lt;&gt;""),IF(F2097="","",IF(ISNUMBER(MATCH(SUBSTITUTE(F2097," ",""),SUBSTITUTE('Look Up Values'!$W$2:$W$30," ",""),0)),"","D&amp;R error")),"")</f>
        <v/>
      </c>
      <c r="O2097" s="256" t="str">
        <f t="shared" si="65"/>
        <v/>
      </c>
    </row>
    <row r="2098" spans="1:15" ht="15.75">
      <c r="A2098" s="250">
        <v>2091</v>
      </c>
      <c r="B2098" s="208"/>
      <c r="C2098" s="49"/>
      <c r="D2098" s="50"/>
      <c r="E2098" s="50"/>
      <c r="F2098" s="50"/>
      <c r="G2098" s="209"/>
      <c r="H2098" s="48"/>
      <c r="I2098" s="457" t="str">
        <f t="shared" si="64"/>
        <v/>
      </c>
      <c r="J2098" s="241" cm="1">
        <f t="array" ref="J2098">SUMPRODUCT(--(K2098:N2098&lt;&gt;"")) + IF(TRIM(O2098)="",0,LEN(O2098)-LEN(SUBSTITUTE(O2098,",",""))+1)</f>
        <v>0</v>
      </c>
      <c r="K2098" s="242" t="str">
        <f>IF(AND(G2098&lt;&gt;0,G2098&lt;&gt;""),IF(B2098="","",IF(ISNUMBER(MATCH(B2098,'Look Up Values'!$B$2:$B$500,0)),"","Dest. error")),"")</f>
        <v/>
      </c>
      <c r="L2098" s="242" t="str">
        <f>IF(AND(G2098&lt;&gt;0,G2098&lt;&gt;""),IF(C2098="","",IF(AND(ISNUMBER(--LEFT(C2098,FIND(" ",C2098&amp;" ")-1)),OR(LEN(LEFT(C2098,FIND(" ",C2098&amp;" ")-1))=6,LEN(LEFT(C2098,FIND(" ",C2098&amp;" ")-1))=7),OR(ISNUMBER(MATCH(LEFT(C2098,FIND(" ",C2098&amp;" ")-1),'Look Up Values'!$G$2:$G$1000,0)),ISNUMBER(MATCH(LEFT(C2098,FIND(" ",C2098&amp;" ")-1),'Look Up Values'!$AE$2:$AE$2000,0)))),"","EWC error")),"")</f>
        <v/>
      </c>
      <c r="M2098" s="242" t="str" cm="1">
        <f t="array" ref="M2098">IF(AND(G2098&lt;&gt;0,G2098&lt;&gt;""),IF(E2098="","",IF(ISNUMBER(MATCH(SUBSTITUTE(E2098," ",""),SUBSTITUTE('Look Up Values'!$I$2:$I$10," ",""),0)),"","State error")),"")</f>
        <v/>
      </c>
      <c r="N2098" s="242" t="str" cm="1">
        <f t="array" ref="N2098">IF(AND(G2098&lt;&gt;0,G2098&lt;&gt;""),IF(F2098="","",IF(ISNUMBER(MATCH(SUBSTITUTE(F2098," ",""),SUBSTITUTE('Look Up Values'!$W$2:$W$30," ",""),0)),"","D&amp;R error")),"")</f>
        <v/>
      </c>
      <c r="O2098" s="256" t="str">
        <f t="shared" si="65"/>
        <v/>
      </c>
    </row>
    <row r="2099" spans="1:15" ht="15.75">
      <c r="A2099" s="250">
        <v>2092</v>
      </c>
      <c r="B2099" s="208"/>
      <c r="C2099" s="49"/>
      <c r="D2099" s="50"/>
      <c r="E2099" s="50"/>
      <c r="F2099" s="50"/>
      <c r="G2099" s="209"/>
      <c r="H2099" s="48"/>
      <c r="I2099" s="457" t="str">
        <f t="shared" si="64"/>
        <v/>
      </c>
      <c r="J2099" s="241" cm="1">
        <f t="array" ref="J2099">SUMPRODUCT(--(K2099:N2099&lt;&gt;"")) + IF(TRIM(O2099)="",0,LEN(O2099)-LEN(SUBSTITUTE(O2099,",",""))+1)</f>
        <v>0</v>
      </c>
      <c r="K2099" s="242" t="str">
        <f>IF(AND(G2099&lt;&gt;0,G2099&lt;&gt;""),IF(B2099="","",IF(ISNUMBER(MATCH(B2099,'Look Up Values'!$B$2:$B$500,0)),"","Dest. error")),"")</f>
        <v/>
      </c>
      <c r="L2099" s="242" t="str">
        <f>IF(AND(G2099&lt;&gt;0,G2099&lt;&gt;""),IF(C2099="","",IF(AND(ISNUMBER(--LEFT(C2099,FIND(" ",C2099&amp;" ")-1)),OR(LEN(LEFT(C2099,FIND(" ",C2099&amp;" ")-1))=6,LEN(LEFT(C2099,FIND(" ",C2099&amp;" ")-1))=7),OR(ISNUMBER(MATCH(LEFT(C2099,FIND(" ",C2099&amp;" ")-1),'Look Up Values'!$G$2:$G$1000,0)),ISNUMBER(MATCH(LEFT(C2099,FIND(" ",C2099&amp;" ")-1),'Look Up Values'!$AE$2:$AE$2000,0)))),"","EWC error")),"")</f>
        <v/>
      </c>
      <c r="M2099" s="242" t="str" cm="1">
        <f t="array" ref="M2099">IF(AND(G2099&lt;&gt;0,G2099&lt;&gt;""),IF(E2099="","",IF(ISNUMBER(MATCH(SUBSTITUTE(E2099," ",""),SUBSTITUTE('Look Up Values'!$I$2:$I$10," ",""),0)),"","State error")),"")</f>
        <v/>
      </c>
      <c r="N2099" s="242" t="str" cm="1">
        <f t="array" ref="N2099">IF(AND(G2099&lt;&gt;0,G2099&lt;&gt;""),IF(F2099="","",IF(ISNUMBER(MATCH(SUBSTITUTE(F2099," ",""),SUBSTITUTE('Look Up Values'!$W$2:$W$30," ",""),0)),"","D&amp;R error")),"")</f>
        <v/>
      </c>
      <c r="O2099" s="256" t="str">
        <f t="shared" si="65"/>
        <v/>
      </c>
    </row>
    <row r="2100" spans="1:15" ht="15.75">
      <c r="A2100" s="250">
        <v>2093</v>
      </c>
      <c r="B2100" s="208"/>
      <c r="C2100" s="49"/>
      <c r="D2100" s="50"/>
      <c r="E2100" s="50"/>
      <c r="F2100" s="50"/>
      <c r="G2100" s="209"/>
      <c r="H2100" s="48"/>
      <c r="I2100" s="457" t="str">
        <f t="shared" si="64"/>
        <v/>
      </c>
      <c r="J2100" s="241" cm="1">
        <f t="array" ref="J2100">SUMPRODUCT(--(K2100:N2100&lt;&gt;"")) + IF(TRIM(O2100)="",0,LEN(O2100)-LEN(SUBSTITUTE(O2100,",",""))+1)</f>
        <v>0</v>
      </c>
      <c r="K2100" s="242" t="str">
        <f>IF(AND(G2100&lt;&gt;0,G2100&lt;&gt;""),IF(B2100="","",IF(ISNUMBER(MATCH(B2100,'Look Up Values'!$B$2:$B$500,0)),"","Dest. error")),"")</f>
        <v/>
      </c>
      <c r="L2100" s="242" t="str">
        <f>IF(AND(G2100&lt;&gt;0,G2100&lt;&gt;""),IF(C2100="","",IF(AND(ISNUMBER(--LEFT(C2100,FIND(" ",C2100&amp;" ")-1)),OR(LEN(LEFT(C2100,FIND(" ",C2100&amp;" ")-1))=6,LEN(LEFT(C2100,FIND(" ",C2100&amp;" ")-1))=7),OR(ISNUMBER(MATCH(LEFT(C2100,FIND(" ",C2100&amp;" ")-1),'Look Up Values'!$G$2:$G$1000,0)),ISNUMBER(MATCH(LEFT(C2100,FIND(" ",C2100&amp;" ")-1),'Look Up Values'!$AE$2:$AE$2000,0)))),"","EWC error")),"")</f>
        <v/>
      </c>
      <c r="M2100" s="242" t="str" cm="1">
        <f t="array" ref="M2100">IF(AND(G2100&lt;&gt;0,G2100&lt;&gt;""),IF(E2100="","",IF(ISNUMBER(MATCH(SUBSTITUTE(E2100," ",""),SUBSTITUTE('Look Up Values'!$I$2:$I$10," ",""),0)),"","State error")),"")</f>
        <v/>
      </c>
      <c r="N2100" s="242" t="str" cm="1">
        <f t="array" ref="N2100">IF(AND(G2100&lt;&gt;0,G2100&lt;&gt;""),IF(F2100="","",IF(ISNUMBER(MATCH(SUBSTITUTE(F2100," ",""),SUBSTITUTE('Look Up Values'!$W$2:$W$30," ",""),0)),"","D&amp;R error")),"")</f>
        <v/>
      </c>
      <c r="O2100" s="256" t="str">
        <f t="shared" si="65"/>
        <v/>
      </c>
    </row>
    <row r="2101" spans="1:15" ht="15.75">
      <c r="A2101" s="250">
        <v>2094</v>
      </c>
      <c r="B2101" s="208"/>
      <c r="C2101" s="49"/>
      <c r="D2101" s="50"/>
      <c r="E2101" s="50"/>
      <c r="F2101" s="50"/>
      <c r="G2101" s="209"/>
      <c r="H2101" s="48"/>
      <c r="I2101" s="457" t="str">
        <f t="shared" si="64"/>
        <v/>
      </c>
      <c r="J2101" s="241" cm="1">
        <f t="array" ref="J2101">SUMPRODUCT(--(K2101:N2101&lt;&gt;"")) + IF(TRIM(O2101)="",0,LEN(O2101)-LEN(SUBSTITUTE(O2101,",",""))+1)</f>
        <v>0</v>
      </c>
      <c r="K2101" s="242" t="str">
        <f>IF(AND(G2101&lt;&gt;0,G2101&lt;&gt;""),IF(B2101="","",IF(ISNUMBER(MATCH(B2101,'Look Up Values'!$B$2:$B$500,0)),"","Dest. error")),"")</f>
        <v/>
      </c>
      <c r="L2101" s="242" t="str">
        <f>IF(AND(G2101&lt;&gt;0,G2101&lt;&gt;""),IF(C2101="","",IF(AND(ISNUMBER(--LEFT(C2101,FIND(" ",C2101&amp;" ")-1)),OR(LEN(LEFT(C2101,FIND(" ",C2101&amp;" ")-1))=6,LEN(LEFT(C2101,FIND(" ",C2101&amp;" ")-1))=7),OR(ISNUMBER(MATCH(LEFT(C2101,FIND(" ",C2101&amp;" ")-1),'Look Up Values'!$G$2:$G$1000,0)),ISNUMBER(MATCH(LEFT(C2101,FIND(" ",C2101&amp;" ")-1),'Look Up Values'!$AE$2:$AE$2000,0)))),"","EWC error")),"")</f>
        <v/>
      </c>
      <c r="M2101" s="242" t="str" cm="1">
        <f t="array" ref="M2101">IF(AND(G2101&lt;&gt;0,G2101&lt;&gt;""),IF(E2101="","",IF(ISNUMBER(MATCH(SUBSTITUTE(E2101," ",""),SUBSTITUTE('Look Up Values'!$I$2:$I$10," ",""),0)),"","State error")),"")</f>
        <v/>
      </c>
      <c r="N2101" s="242" t="str" cm="1">
        <f t="array" ref="N2101">IF(AND(G2101&lt;&gt;0,G2101&lt;&gt;""),IF(F2101="","",IF(ISNUMBER(MATCH(SUBSTITUTE(F2101," ",""),SUBSTITUTE('Look Up Values'!$W$2:$W$30," ",""),0)),"","D&amp;R error")),"")</f>
        <v/>
      </c>
      <c r="O2101" s="256" t="str">
        <f t="shared" si="65"/>
        <v/>
      </c>
    </row>
    <row r="2102" spans="1:15" ht="15.75">
      <c r="A2102" s="250">
        <v>2095</v>
      </c>
      <c r="B2102" s="208"/>
      <c r="C2102" s="49"/>
      <c r="D2102" s="50"/>
      <c r="E2102" s="50"/>
      <c r="F2102" s="50"/>
      <c r="G2102" s="209"/>
      <c r="H2102" s="48"/>
      <c r="I2102" s="457" t="str">
        <f t="shared" si="64"/>
        <v/>
      </c>
      <c r="J2102" s="241" cm="1">
        <f t="array" ref="J2102">SUMPRODUCT(--(K2102:N2102&lt;&gt;"")) + IF(TRIM(O2102)="",0,LEN(O2102)-LEN(SUBSTITUTE(O2102,",",""))+1)</f>
        <v>0</v>
      </c>
      <c r="K2102" s="242" t="str">
        <f>IF(AND(G2102&lt;&gt;0,G2102&lt;&gt;""),IF(B2102="","",IF(ISNUMBER(MATCH(B2102,'Look Up Values'!$B$2:$B$500,0)),"","Dest. error")),"")</f>
        <v/>
      </c>
      <c r="L2102" s="242" t="str">
        <f>IF(AND(G2102&lt;&gt;0,G2102&lt;&gt;""),IF(C2102="","",IF(AND(ISNUMBER(--LEFT(C2102,FIND(" ",C2102&amp;" ")-1)),OR(LEN(LEFT(C2102,FIND(" ",C2102&amp;" ")-1))=6,LEN(LEFT(C2102,FIND(" ",C2102&amp;" ")-1))=7),OR(ISNUMBER(MATCH(LEFT(C2102,FIND(" ",C2102&amp;" ")-1),'Look Up Values'!$G$2:$G$1000,0)),ISNUMBER(MATCH(LEFT(C2102,FIND(" ",C2102&amp;" ")-1),'Look Up Values'!$AE$2:$AE$2000,0)))),"","EWC error")),"")</f>
        <v/>
      </c>
      <c r="M2102" s="242" t="str" cm="1">
        <f t="array" ref="M2102">IF(AND(G2102&lt;&gt;0,G2102&lt;&gt;""),IF(E2102="","",IF(ISNUMBER(MATCH(SUBSTITUTE(E2102," ",""),SUBSTITUTE('Look Up Values'!$I$2:$I$10," ",""),0)),"","State error")),"")</f>
        <v/>
      </c>
      <c r="N2102" s="242" t="str" cm="1">
        <f t="array" ref="N2102">IF(AND(G2102&lt;&gt;0,G2102&lt;&gt;""),IF(F2102="","",IF(ISNUMBER(MATCH(SUBSTITUTE(F2102," ",""),SUBSTITUTE('Look Up Values'!$W$2:$W$30," ",""),0)),"","D&amp;R error")),"")</f>
        <v/>
      </c>
      <c r="O2102" s="256" t="str">
        <f t="shared" si="65"/>
        <v/>
      </c>
    </row>
    <row r="2103" spans="1:15" ht="15.75">
      <c r="A2103" s="250">
        <v>2096</v>
      </c>
      <c r="B2103" s="208"/>
      <c r="C2103" s="49"/>
      <c r="D2103" s="50"/>
      <c r="E2103" s="50"/>
      <c r="F2103" s="50"/>
      <c r="G2103" s="209"/>
      <c r="H2103" s="48"/>
      <c r="I2103" s="457" t="str">
        <f t="shared" si="64"/>
        <v/>
      </c>
      <c r="J2103" s="241" cm="1">
        <f t="array" ref="J2103">SUMPRODUCT(--(K2103:N2103&lt;&gt;"")) + IF(TRIM(O2103)="",0,LEN(O2103)-LEN(SUBSTITUTE(O2103,",",""))+1)</f>
        <v>0</v>
      </c>
      <c r="K2103" s="242" t="str">
        <f>IF(AND(G2103&lt;&gt;0,G2103&lt;&gt;""),IF(B2103="","",IF(ISNUMBER(MATCH(B2103,'Look Up Values'!$B$2:$B$500,0)),"","Dest. error")),"")</f>
        <v/>
      </c>
      <c r="L2103" s="242" t="str">
        <f>IF(AND(G2103&lt;&gt;0,G2103&lt;&gt;""),IF(C2103="","",IF(AND(ISNUMBER(--LEFT(C2103,FIND(" ",C2103&amp;" ")-1)),OR(LEN(LEFT(C2103,FIND(" ",C2103&amp;" ")-1))=6,LEN(LEFT(C2103,FIND(" ",C2103&amp;" ")-1))=7),OR(ISNUMBER(MATCH(LEFT(C2103,FIND(" ",C2103&amp;" ")-1),'Look Up Values'!$G$2:$G$1000,0)),ISNUMBER(MATCH(LEFT(C2103,FIND(" ",C2103&amp;" ")-1),'Look Up Values'!$AE$2:$AE$2000,0)))),"","EWC error")),"")</f>
        <v/>
      </c>
      <c r="M2103" s="242" t="str" cm="1">
        <f t="array" ref="M2103">IF(AND(G2103&lt;&gt;0,G2103&lt;&gt;""),IF(E2103="","",IF(ISNUMBER(MATCH(SUBSTITUTE(E2103," ",""),SUBSTITUTE('Look Up Values'!$I$2:$I$10," ",""),0)),"","State error")),"")</f>
        <v/>
      </c>
      <c r="N2103" s="242" t="str" cm="1">
        <f t="array" ref="N2103">IF(AND(G2103&lt;&gt;0,G2103&lt;&gt;""),IF(F2103="","",IF(ISNUMBER(MATCH(SUBSTITUTE(F2103," ",""),SUBSTITUTE('Look Up Values'!$W$2:$W$30," ",""),0)),"","D&amp;R error")),"")</f>
        <v/>
      </c>
      <c r="O2103" s="256" t="str">
        <f t="shared" si="65"/>
        <v/>
      </c>
    </row>
    <row r="2104" spans="1:15" ht="15.75">
      <c r="A2104" s="250">
        <v>2097</v>
      </c>
      <c r="B2104" s="208"/>
      <c r="C2104" s="49"/>
      <c r="D2104" s="50"/>
      <c r="E2104" s="50"/>
      <c r="F2104" s="50"/>
      <c r="G2104" s="209"/>
      <c r="H2104" s="48"/>
      <c r="I2104" s="457" t="str">
        <f t="shared" si="64"/>
        <v/>
      </c>
      <c r="J2104" s="241" cm="1">
        <f t="array" ref="J2104">SUMPRODUCT(--(K2104:N2104&lt;&gt;"")) + IF(TRIM(O2104)="",0,LEN(O2104)-LEN(SUBSTITUTE(O2104,",",""))+1)</f>
        <v>0</v>
      </c>
      <c r="K2104" s="242" t="str">
        <f>IF(AND(G2104&lt;&gt;0,G2104&lt;&gt;""),IF(B2104="","",IF(ISNUMBER(MATCH(B2104,'Look Up Values'!$B$2:$B$500,0)),"","Dest. error")),"")</f>
        <v/>
      </c>
      <c r="L2104" s="242" t="str">
        <f>IF(AND(G2104&lt;&gt;0,G2104&lt;&gt;""),IF(C2104="","",IF(AND(ISNUMBER(--LEFT(C2104,FIND(" ",C2104&amp;" ")-1)),OR(LEN(LEFT(C2104,FIND(" ",C2104&amp;" ")-1))=6,LEN(LEFT(C2104,FIND(" ",C2104&amp;" ")-1))=7),OR(ISNUMBER(MATCH(LEFT(C2104,FIND(" ",C2104&amp;" ")-1),'Look Up Values'!$G$2:$G$1000,0)),ISNUMBER(MATCH(LEFT(C2104,FIND(" ",C2104&amp;" ")-1),'Look Up Values'!$AE$2:$AE$2000,0)))),"","EWC error")),"")</f>
        <v/>
      </c>
      <c r="M2104" s="242" t="str" cm="1">
        <f t="array" ref="M2104">IF(AND(G2104&lt;&gt;0,G2104&lt;&gt;""),IF(E2104="","",IF(ISNUMBER(MATCH(SUBSTITUTE(E2104," ",""),SUBSTITUTE('Look Up Values'!$I$2:$I$10," ",""),0)),"","State error")),"")</f>
        <v/>
      </c>
      <c r="N2104" s="242" t="str" cm="1">
        <f t="array" ref="N2104">IF(AND(G2104&lt;&gt;0,G2104&lt;&gt;""),IF(F2104="","",IF(ISNUMBER(MATCH(SUBSTITUTE(F2104," ",""),SUBSTITUTE('Look Up Values'!$W$2:$W$30," ",""),0)),"","D&amp;R error")),"")</f>
        <v/>
      </c>
      <c r="O2104" s="256" t="str">
        <f t="shared" si="65"/>
        <v/>
      </c>
    </row>
    <row r="2105" spans="1:15" ht="15.75">
      <c r="A2105" s="250">
        <v>2098</v>
      </c>
      <c r="B2105" s="208"/>
      <c r="C2105" s="49"/>
      <c r="D2105" s="50"/>
      <c r="E2105" s="50"/>
      <c r="F2105" s="50"/>
      <c r="G2105" s="209"/>
      <c r="H2105" s="48"/>
      <c r="I2105" s="457" t="str">
        <f t="shared" si="64"/>
        <v/>
      </c>
      <c r="J2105" s="241" cm="1">
        <f t="array" ref="J2105">SUMPRODUCT(--(K2105:N2105&lt;&gt;"")) + IF(TRIM(O2105)="",0,LEN(O2105)-LEN(SUBSTITUTE(O2105,",",""))+1)</f>
        <v>0</v>
      </c>
      <c r="K2105" s="242" t="str">
        <f>IF(AND(G2105&lt;&gt;0,G2105&lt;&gt;""),IF(B2105="","",IF(ISNUMBER(MATCH(B2105,'Look Up Values'!$B$2:$B$500,0)),"","Dest. error")),"")</f>
        <v/>
      </c>
      <c r="L2105" s="242" t="str">
        <f>IF(AND(G2105&lt;&gt;0,G2105&lt;&gt;""),IF(C2105="","",IF(AND(ISNUMBER(--LEFT(C2105,FIND(" ",C2105&amp;" ")-1)),OR(LEN(LEFT(C2105,FIND(" ",C2105&amp;" ")-1))=6,LEN(LEFT(C2105,FIND(" ",C2105&amp;" ")-1))=7),OR(ISNUMBER(MATCH(LEFT(C2105,FIND(" ",C2105&amp;" ")-1),'Look Up Values'!$G$2:$G$1000,0)),ISNUMBER(MATCH(LEFT(C2105,FIND(" ",C2105&amp;" ")-1),'Look Up Values'!$AE$2:$AE$2000,0)))),"","EWC error")),"")</f>
        <v/>
      </c>
      <c r="M2105" s="242" t="str" cm="1">
        <f t="array" ref="M2105">IF(AND(G2105&lt;&gt;0,G2105&lt;&gt;""),IF(E2105="","",IF(ISNUMBER(MATCH(SUBSTITUTE(E2105," ",""),SUBSTITUTE('Look Up Values'!$I$2:$I$10," ",""),0)),"","State error")),"")</f>
        <v/>
      </c>
      <c r="N2105" s="242" t="str" cm="1">
        <f t="array" ref="N2105">IF(AND(G2105&lt;&gt;0,G2105&lt;&gt;""),IF(F2105="","",IF(ISNUMBER(MATCH(SUBSTITUTE(F2105," ",""),SUBSTITUTE('Look Up Values'!$W$2:$W$30," ",""),0)),"","D&amp;R error")),"")</f>
        <v/>
      </c>
      <c r="O2105" s="256" t="str">
        <f t="shared" si="65"/>
        <v/>
      </c>
    </row>
    <row r="2106" spans="1:15" ht="15.75">
      <c r="A2106" s="250">
        <v>2099</v>
      </c>
      <c r="B2106" s="208"/>
      <c r="C2106" s="49"/>
      <c r="D2106" s="50"/>
      <c r="E2106" s="50"/>
      <c r="F2106" s="50"/>
      <c r="G2106" s="209"/>
      <c r="H2106" s="48"/>
      <c r="I2106" s="457" t="str">
        <f t="shared" si="64"/>
        <v/>
      </c>
      <c r="J2106" s="241" cm="1">
        <f t="array" ref="J2106">SUMPRODUCT(--(K2106:N2106&lt;&gt;"")) + IF(TRIM(O2106)="",0,LEN(O2106)-LEN(SUBSTITUTE(O2106,",",""))+1)</f>
        <v>0</v>
      </c>
      <c r="K2106" s="242" t="str">
        <f>IF(AND(G2106&lt;&gt;0,G2106&lt;&gt;""),IF(B2106="","",IF(ISNUMBER(MATCH(B2106,'Look Up Values'!$B$2:$B$500,0)),"","Dest. error")),"")</f>
        <v/>
      </c>
      <c r="L2106" s="242" t="str">
        <f>IF(AND(G2106&lt;&gt;0,G2106&lt;&gt;""),IF(C2106="","",IF(AND(ISNUMBER(--LEFT(C2106,FIND(" ",C2106&amp;" ")-1)),OR(LEN(LEFT(C2106,FIND(" ",C2106&amp;" ")-1))=6,LEN(LEFT(C2106,FIND(" ",C2106&amp;" ")-1))=7),OR(ISNUMBER(MATCH(LEFT(C2106,FIND(" ",C2106&amp;" ")-1),'Look Up Values'!$G$2:$G$1000,0)),ISNUMBER(MATCH(LEFT(C2106,FIND(" ",C2106&amp;" ")-1),'Look Up Values'!$AE$2:$AE$2000,0)))),"","EWC error")),"")</f>
        <v/>
      </c>
      <c r="M2106" s="242" t="str" cm="1">
        <f t="array" ref="M2106">IF(AND(G2106&lt;&gt;0,G2106&lt;&gt;""),IF(E2106="","",IF(ISNUMBER(MATCH(SUBSTITUTE(E2106," ",""),SUBSTITUTE('Look Up Values'!$I$2:$I$10," ",""),0)),"","State error")),"")</f>
        <v/>
      </c>
      <c r="N2106" s="242" t="str" cm="1">
        <f t="array" ref="N2106">IF(AND(G2106&lt;&gt;0,G2106&lt;&gt;""),IF(F2106="","",IF(ISNUMBER(MATCH(SUBSTITUTE(F2106," ",""),SUBSTITUTE('Look Up Values'!$W$2:$W$30," ",""),0)),"","D&amp;R error")),"")</f>
        <v/>
      </c>
      <c r="O2106" s="256" t="str">
        <f t="shared" si="65"/>
        <v/>
      </c>
    </row>
    <row r="2107" spans="1:15" ht="15.75">
      <c r="A2107" s="250">
        <v>2100</v>
      </c>
      <c r="B2107" s="208"/>
      <c r="C2107" s="49"/>
      <c r="D2107" s="50"/>
      <c r="E2107" s="50"/>
      <c r="F2107" s="50"/>
      <c r="G2107" s="209"/>
      <c r="H2107" s="48"/>
      <c r="I2107" s="457" t="str">
        <f t="shared" si="64"/>
        <v/>
      </c>
      <c r="J2107" s="241" cm="1">
        <f t="array" ref="J2107">SUMPRODUCT(--(K2107:N2107&lt;&gt;"")) + IF(TRIM(O2107)="",0,LEN(O2107)-LEN(SUBSTITUTE(O2107,",",""))+1)</f>
        <v>0</v>
      </c>
      <c r="K2107" s="242" t="str">
        <f>IF(AND(G2107&lt;&gt;0,G2107&lt;&gt;""),IF(B2107="","",IF(ISNUMBER(MATCH(B2107,'Look Up Values'!$B$2:$B$500,0)),"","Dest. error")),"")</f>
        <v/>
      </c>
      <c r="L2107" s="242" t="str">
        <f>IF(AND(G2107&lt;&gt;0,G2107&lt;&gt;""),IF(C2107="","",IF(AND(ISNUMBER(--LEFT(C2107,FIND(" ",C2107&amp;" ")-1)),OR(LEN(LEFT(C2107,FIND(" ",C2107&amp;" ")-1))=6,LEN(LEFT(C2107,FIND(" ",C2107&amp;" ")-1))=7),OR(ISNUMBER(MATCH(LEFT(C2107,FIND(" ",C2107&amp;" ")-1),'Look Up Values'!$G$2:$G$1000,0)),ISNUMBER(MATCH(LEFT(C2107,FIND(" ",C2107&amp;" ")-1),'Look Up Values'!$AE$2:$AE$2000,0)))),"","EWC error")),"")</f>
        <v/>
      </c>
      <c r="M2107" s="242" t="str" cm="1">
        <f t="array" ref="M2107">IF(AND(G2107&lt;&gt;0,G2107&lt;&gt;""),IF(E2107="","",IF(ISNUMBER(MATCH(SUBSTITUTE(E2107," ",""),SUBSTITUTE('Look Up Values'!$I$2:$I$10," ",""),0)),"","State error")),"")</f>
        <v/>
      </c>
      <c r="N2107" s="242" t="str" cm="1">
        <f t="array" ref="N2107">IF(AND(G2107&lt;&gt;0,G2107&lt;&gt;""),IF(F2107="","",IF(ISNUMBER(MATCH(SUBSTITUTE(F2107," ",""),SUBSTITUTE('Look Up Values'!$W$2:$W$30," ",""),0)),"","D&amp;R error")),"")</f>
        <v/>
      </c>
      <c r="O2107" s="256" t="str">
        <f t="shared" si="65"/>
        <v/>
      </c>
    </row>
    <row r="2108" spans="1:15" ht="15.75">
      <c r="A2108" s="250">
        <v>2101</v>
      </c>
      <c r="B2108" s="208"/>
      <c r="C2108" s="49"/>
      <c r="D2108" s="50"/>
      <c r="E2108" s="50"/>
      <c r="F2108" s="50"/>
      <c r="G2108" s="209"/>
      <c r="H2108" s="48"/>
      <c r="I2108" s="457" t="str">
        <f t="shared" si="64"/>
        <v/>
      </c>
      <c r="J2108" s="241" cm="1">
        <f t="array" ref="J2108">SUMPRODUCT(--(K2108:N2108&lt;&gt;"")) + IF(TRIM(O2108)="",0,LEN(O2108)-LEN(SUBSTITUTE(O2108,",",""))+1)</f>
        <v>0</v>
      </c>
      <c r="K2108" s="242" t="str">
        <f>IF(AND(G2108&lt;&gt;0,G2108&lt;&gt;""),IF(B2108="","",IF(ISNUMBER(MATCH(B2108,'Look Up Values'!$B$2:$B$500,0)),"","Dest. error")),"")</f>
        <v/>
      </c>
      <c r="L2108" s="242" t="str">
        <f>IF(AND(G2108&lt;&gt;0,G2108&lt;&gt;""),IF(C2108="","",IF(AND(ISNUMBER(--LEFT(C2108,FIND(" ",C2108&amp;" ")-1)),OR(LEN(LEFT(C2108,FIND(" ",C2108&amp;" ")-1))=6,LEN(LEFT(C2108,FIND(" ",C2108&amp;" ")-1))=7),OR(ISNUMBER(MATCH(LEFT(C2108,FIND(" ",C2108&amp;" ")-1),'Look Up Values'!$G$2:$G$1000,0)),ISNUMBER(MATCH(LEFT(C2108,FIND(" ",C2108&amp;" ")-1),'Look Up Values'!$AE$2:$AE$2000,0)))),"","EWC error")),"")</f>
        <v/>
      </c>
      <c r="M2108" s="242" t="str" cm="1">
        <f t="array" ref="M2108">IF(AND(G2108&lt;&gt;0,G2108&lt;&gt;""),IF(E2108="","",IF(ISNUMBER(MATCH(SUBSTITUTE(E2108," ",""),SUBSTITUTE('Look Up Values'!$I$2:$I$10," ",""),0)),"","State error")),"")</f>
        <v/>
      </c>
      <c r="N2108" s="242" t="str" cm="1">
        <f t="array" ref="N2108">IF(AND(G2108&lt;&gt;0,G2108&lt;&gt;""),IF(F2108="","",IF(ISNUMBER(MATCH(SUBSTITUTE(F2108," ",""),SUBSTITUTE('Look Up Values'!$W$2:$W$30," ",""),0)),"","D&amp;R error")),"")</f>
        <v/>
      </c>
      <c r="O2108" s="256" t="str">
        <f t="shared" si="65"/>
        <v/>
      </c>
    </row>
    <row r="2109" spans="1:15" ht="15.75">
      <c r="A2109" s="250">
        <v>2102</v>
      </c>
      <c r="B2109" s="208"/>
      <c r="C2109" s="49"/>
      <c r="D2109" s="50"/>
      <c r="E2109" s="50"/>
      <c r="F2109" s="50"/>
      <c r="G2109" s="209"/>
      <c r="H2109" s="48"/>
      <c r="I2109" s="457" t="str">
        <f t="shared" si="64"/>
        <v/>
      </c>
      <c r="J2109" s="241" cm="1">
        <f t="array" ref="J2109">SUMPRODUCT(--(K2109:N2109&lt;&gt;"")) + IF(TRIM(O2109)="",0,LEN(O2109)-LEN(SUBSTITUTE(O2109,",",""))+1)</f>
        <v>0</v>
      </c>
      <c r="K2109" s="242" t="str">
        <f>IF(AND(G2109&lt;&gt;0,G2109&lt;&gt;""),IF(B2109="","",IF(ISNUMBER(MATCH(B2109,'Look Up Values'!$B$2:$B$500,0)),"","Dest. error")),"")</f>
        <v/>
      </c>
      <c r="L2109" s="242" t="str">
        <f>IF(AND(G2109&lt;&gt;0,G2109&lt;&gt;""),IF(C2109="","",IF(AND(ISNUMBER(--LEFT(C2109,FIND(" ",C2109&amp;" ")-1)),OR(LEN(LEFT(C2109,FIND(" ",C2109&amp;" ")-1))=6,LEN(LEFT(C2109,FIND(" ",C2109&amp;" ")-1))=7),OR(ISNUMBER(MATCH(LEFT(C2109,FIND(" ",C2109&amp;" ")-1),'Look Up Values'!$G$2:$G$1000,0)),ISNUMBER(MATCH(LEFT(C2109,FIND(" ",C2109&amp;" ")-1),'Look Up Values'!$AE$2:$AE$2000,0)))),"","EWC error")),"")</f>
        <v/>
      </c>
      <c r="M2109" s="242" t="str" cm="1">
        <f t="array" ref="M2109">IF(AND(G2109&lt;&gt;0,G2109&lt;&gt;""),IF(E2109="","",IF(ISNUMBER(MATCH(SUBSTITUTE(E2109," ",""),SUBSTITUTE('Look Up Values'!$I$2:$I$10," ",""),0)),"","State error")),"")</f>
        <v/>
      </c>
      <c r="N2109" s="242" t="str" cm="1">
        <f t="array" ref="N2109">IF(AND(G2109&lt;&gt;0,G2109&lt;&gt;""),IF(F2109="","",IF(ISNUMBER(MATCH(SUBSTITUTE(F2109," ",""),SUBSTITUTE('Look Up Values'!$W$2:$W$30," ",""),0)),"","D&amp;R error")),"")</f>
        <v/>
      </c>
      <c r="O2109" s="256" t="str">
        <f t="shared" si="65"/>
        <v/>
      </c>
    </row>
    <row r="2110" spans="1:15" ht="15.75">
      <c r="A2110" s="250">
        <v>2103</v>
      </c>
      <c r="B2110" s="208"/>
      <c r="C2110" s="49"/>
      <c r="D2110" s="50"/>
      <c r="E2110" s="50"/>
      <c r="F2110" s="50"/>
      <c r="G2110" s="209"/>
      <c r="H2110" s="48"/>
      <c r="I2110" s="457" t="str">
        <f t="shared" si="64"/>
        <v/>
      </c>
      <c r="J2110" s="241" cm="1">
        <f t="array" ref="J2110">SUMPRODUCT(--(K2110:N2110&lt;&gt;"")) + IF(TRIM(O2110)="",0,LEN(O2110)-LEN(SUBSTITUTE(O2110,",",""))+1)</f>
        <v>0</v>
      </c>
      <c r="K2110" s="242" t="str">
        <f>IF(AND(G2110&lt;&gt;0,G2110&lt;&gt;""),IF(B2110="","",IF(ISNUMBER(MATCH(B2110,'Look Up Values'!$B$2:$B$500,0)),"","Dest. error")),"")</f>
        <v/>
      </c>
      <c r="L2110" s="242" t="str">
        <f>IF(AND(G2110&lt;&gt;0,G2110&lt;&gt;""),IF(C2110="","",IF(AND(ISNUMBER(--LEFT(C2110,FIND(" ",C2110&amp;" ")-1)),OR(LEN(LEFT(C2110,FIND(" ",C2110&amp;" ")-1))=6,LEN(LEFT(C2110,FIND(" ",C2110&amp;" ")-1))=7),OR(ISNUMBER(MATCH(LEFT(C2110,FIND(" ",C2110&amp;" ")-1),'Look Up Values'!$G$2:$G$1000,0)),ISNUMBER(MATCH(LEFT(C2110,FIND(" ",C2110&amp;" ")-1),'Look Up Values'!$AE$2:$AE$2000,0)))),"","EWC error")),"")</f>
        <v/>
      </c>
      <c r="M2110" s="242" t="str" cm="1">
        <f t="array" ref="M2110">IF(AND(G2110&lt;&gt;0,G2110&lt;&gt;""),IF(E2110="","",IF(ISNUMBER(MATCH(SUBSTITUTE(E2110," ",""),SUBSTITUTE('Look Up Values'!$I$2:$I$10," ",""),0)),"","State error")),"")</f>
        <v/>
      </c>
      <c r="N2110" s="242" t="str" cm="1">
        <f t="array" ref="N2110">IF(AND(G2110&lt;&gt;0,G2110&lt;&gt;""),IF(F2110="","",IF(ISNUMBER(MATCH(SUBSTITUTE(F2110," ",""),SUBSTITUTE('Look Up Values'!$W$2:$W$30," ",""),0)),"","D&amp;R error")),"")</f>
        <v/>
      </c>
      <c r="O2110" s="256" t="str">
        <f t="shared" si="65"/>
        <v/>
      </c>
    </row>
    <row r="2111" spans="1:15" ht="15.75">
      <c r="A2111" s="250">
        <v>2104</v>
      </c>
      <c r="B2111" s="208"/>
      <c r="C2111" s="49"/>
      <c r="D2111" s="50"/>
      <c r="E2111" s="50"/>
      <c r="F2111" s="50"/>
      <c r="G2111" s="209"/>
      <c r="H2111" s="48"/>
      <c r="I2111" s="457" t="str">
        <f t="shared" si="64"/>
        <v/>
      </c>
      <c r="J2111" s="241" cm="1">
        <f t="array" ref="J2111">SUMPRODUCT(--(K2111:N2111&lt;&gt;"")) + IF(TRIM(O2111)="",0,LEN(O2111)-LEN(SUBSTITUTE(O2111,",",""))+1)</f>
        <v>0</v>
      </c>
      <c r="K2111" s="242" t="str">
        <f>IF(AND(G2111&lt;&gt;0,G2111&lt;&gt;""),IF(B2111="","",IF(ISNUMBER(MATCH(B2111,'Look Up Values'!$B$2:$B$500,0)),"","Dest. error")),"")</f>
        <v/>
      </c>
      <c r="L2111" s="242" t="str">
        <f>IF(AND(G2111&lt;&gt;0,G2111&lt;&gt;""),IF(C2111="","",IF(AND(ISNUMBER(--LEFT(C2111,FIND(" ",C2111&amp;" ")-1)),OR(LEN(LEFT(C2111,FIND(" ",C2111&amp;" ")-1))=6,LEN(LEFT(C2111,FIND(" ",C2111&amp;" ")-1))=7),OR(ISNUMBER(MATCH(LEFT(C2111,FIND(" ",C2111&amp;" ")-1),'Look Up Values'!$G$2:$G$1000,0)),ISNUMBER(MATCH(LEFT(C2111,FIND(" ",C2111&amp;" ")-1),'Look Up Values'!$AE$2:$AE$2000,0)))),"","EWC error")),"")</f>
        <v/>
      </c>
      <c r="M2111" s="242" t="str" cm="1">
        <f t="array" ref="M2111">IF(AND(G2111&lt;&gt;0,G2111&lt;&gt;""),IF(E2111="","",IF(ISNUMBER(MATCH(SUBSTITUTE(E2111," ",""),SUBSTITUTE('Look Up Values'!$I$2:$I$10," ",""),0)),"","State error")),"")</f>
        <v/>
      </c>
      <c r="N2111" s="242" t="str" cm="1">
        <f t="array" ref="N2111">IF(AND(G2111&lt;&gt;0,G2111&lt;&gt;""),IF(F2111="","",IF(ISNUMBER(MATCH(SUBSTITUTE(F2111," ",""),SUBSTITUTE('Look Up Values'!$W$2:$W$30," ",""),0)),"","D&amp;R error")),"")</f>
        <v/>
      </c>
      <c r="O2111" s="256" t="str">
        <f t="shared" si="65"/>
        <v/>
      </c>
    </row>
    <row r="2112" spans="1:15" ht="15.75">
      <c r="A2112" s="250">
        <v>2105</v>
      </c>
      <c r="B2112" s="208"/>
      <c r="C2112" s="49"/>
      <c r="D2112" s="50"/>
      <c r="E2112" s="50"/>
      <c r="F2112" s="50"/>
      <c r="G2112" s="209"/>
      <c r="H2112" s="48"/>
      <c r="I2112" s="457" t="str">
        <f t="shared" si="64"/>
        <v/>
      </c>
      <c r="J2112" s="241" cm="1">
        <f t="array" ref="J2112">SUMPRODUCT(--(K2112:N2112&lt;&gt;"")) + IF(TRIM(O2112)="",0,LEN(O2112)-LEN(SUBSTITUTE(O2112,",",""))+1)</f>
        <v>0</v>
      </c>
      <c r="K2112" s="242" t="str">
        <f>IF(AND(G2112&lt;&gt;0,G2112&lt;&gt;""),IF(B2112="","",IF(ISNUMBER(MATCH(B2112,'Look Up Values'!$B$2:$B$500,0)),"","Dest. error")),"")</f>
        <v/>
      </c>
      <c r="L2112" s="242" t="str">
        <f>IF(AND(G2112&lt;&gt;0,G2112&lt;&gt;""),IF(C2112="","",IF(AND(ISNUMBER(--LEFT(C2112,FIND(" ",C2112&amp;" ")-1)),OR(LEN(LEFT(C2112,FIND(" ",C2112&amp;" ")-1))=6,LEN(LEFT(C2112,FIND(" ",C2112&amp;" ")-1))=7),OR(ISNUMBER(MATCH(LEFT(C2112,FIND(" ",C2112&amp;" ")-1),'Look Up Values'!$G$2:$G$1000,0)),ISNUMBER(MATCH(LEFT(C2112,FIND(" ",C2112&amp;" ")-1),'Look Up Values'!$AE$2:$AE$2000,0)))),"","EWC error")),"")</f>
        <v/>
      </c>
      <c r="M2112" s="242" t="str" cm="1">
        <f t="array" ref="M2112">IF(AND(G2112&lt;&gt;0,G2112&lt;&gt;""),IF(E2112="","",IF(ISNUMBER(MATCH(SUBSTITUTE(E2112," ",""),SUBSTITUTE('Look Up Values'!$I$2:$I$10," ",""),0)),"","State error")),"")</f>
        <v/>
      </c>
      <c r="N2112" s="242" t="str" cm="1">
        <f t="array" ref="N2112">IF(AND(G2112&lt;&gt;0,G2112&lt;&gt;""),IF(F2112="","",IF(ISNUMBER(MATCH(SUBSTITUTE(F2112," ",""),SUBSTITUTE('Look Up Values'!$W$2:$W$30," ",""),0)),"","D&amp;R error")),"")</f>
        <v/>
      </c>
      <c r="O2112" s="256" t="str">
        <f t="shared" si="65"/>
        <v/>
      </c>
    </row>
    <row r="2113" spans="1:15" ht="15.75">
      <c r="A2113" s="250">
        <v>2106</v>
      </c>
      <c r="B2113" s="208"/>
      <c r="C2113" s="49"/>
      <c r="D2113" s="50"/>
      <c r="E2113" s="50"/>
      <c r="F2113" s="50"/>
      <c r="G2113" s="209"/>
      <c r="H2113" s="48"/>
      <c r="I2113" s="457" t="str">
        <f t="shared" si="64"/>
        <v/>
      </c>
      <c r="J2113" s="241" cm="1">
        <f t="array" ref="J2113">SUMPRODUCT(--(K2113:N2113&lt;&gt;"")) + IF(TRIM(O2113)="",0,LEN(O2113)-LEN(SUBSTITUTE(O2113,",",""))+1)</f>
        <v>0</v>
      </c>
      <c r="K2113" s="242" t="str">
        <f>IF(AND(G2113&lt;&gt;0,G2113&lt;&gt;""),IF(B2113="","",IF(ISNUMBER(MATCH(B2113,'Look Up Values'!$B$2:$B$500,0)),"","Dest. error")),"")</f>
        <v/>
      </c>
      <c r="L2113" s="242" t="str">
        <f>IF(AND(G2113&lt;&gt;0,G2113&lt;&gt;""),IF(C2113="","",IF(AND(ISNUMBER(--LEFT(C2113,FIND(" ",C2113&amp;" ")-1)),OR(LEN(LEFT(C2113,FIND(" ",C2113&amp;" ")-1))=6,LEN(LEFT(C2113,FIND(" ",C2113&amp;" ")-1))=7),OR(ISNUMBER(MATCH(LEFT(C2113,FIND(" ",C2113&amp;" ")-1),'Look Up Values'!$G$2:$G$1000,0)),ISNUMBER(MATCH(LEFT(C2113,FIND(" ",C2113&amp;" ")-1),'Look Up Values'!$AE$2:$AE$2000,0)))),"","EWC error")),"")</f>
        <v/>
      </c>
      <c r="M2113" s="242" t="str" cm="1">
        <f t="array" ref="M2113">IF(AND(G2113&lt;&gt;0,G2113&lt;&gt;""),IF(E2113="","",IF(ISNUMBER(MATCH(SUBSTITUTE(E2113," ",""),SUBSTITUTE('Look Up Values'!$I$2:$I$10," ",""),0)),"","State error")),"")</f>
        <v/>
      </c>
      <c r="N2113" s="242" t="str" cm="1">
        <f t="array" ref="N2113">IF(AND(G2113&lt;&gt;0,G2113&lt;&gt;""),IF(F2113="","",IF(ISNUMBER(MATCH(SUBSTITUTE(F2113," ",""),SUBSTITUTE('Look Up Values'!$W$2:$W$30," ",""),0)),"","D&amp;R error")),"")</f>
        <v/>
      </c>
      <c r="O2113" s="256" t="str">
        <f t="shared" si="65"/>
        <v/>
      </c>
    </row>
    <row r="2114" spans="1:15" ht="15.75">
      <c r="A2114" s="250">
        <v>2107</v>
      </c>
      <c r="B2114" s="208"/>
      <c r="C2114" s="49"/>
      <c r="D2114" s="50"/>
      <c r="E2114" s="50"/>
      <c r="F2114" s="50"/>
      <c r="G2114" s="209"/>
      <c r="H2114" s="48"/>
      <c r="I2114" s="457" t="str">
        <f t="shared" si="64"/>
        <v/>
      </c>
      <c r="J2114" s="241" cm="1">
        <f t="array" ref="J2114">SUMPRODUCT(--(K2114:N2114&lt;&gt;"")) + IF(TRIM(O2114)="",0,LEN(O2114)-LEN(SUBSTITUTE(O2114,",",""))+1)</f>
        <v>0</v>
      </c>
      <c r="K2114" s="242" t="str">
        <f>IF(AND(G2114&lt;&gt;0,G2114&lt;&gt;""),IF(B2114="","",IF(ISNUMBER(MATCH(B2114,'Look Up Values'!$B$2:$B$500,0)),"","Dest. error")),"")</f>
        <v/>
      </c>
      <c r="L2114" s="242" t="str">
        <f>IF(AND(G2114&lt;&gt;0,G2114&lt;&gt;""),IF(C2114="","",IF(AND(ISNUMBER(--LEFT(C2114,FIND(" ",C2114&amp;" ")-1)),OR(LEN(LEFT(C2114,FIND(" ",C2114&amp;" ")-1))=6,LEN(LEFT(C2114,FIND(" ",C2114&amp;" ")-1))=7),OR(ISNUMBER(MATCH(LEFT(C2114,FIND(" ",C2114&amp;" ")-1),'Look Up Values'!$G$2:$G$1000,0)),ISNUMBER(MATCH(LEFT(C2114,FIND(" ",C2114&amp;" ")-1),'Look Up Values'!$AE$2:$AE$2000,0)))),"","EWC error")),"")</f>
        <v/>
      </c>
      <c r="M2114" s="242" t="str" cm="1">
        <f t="array" ref="M2114">IF(AND(G2114&lt;&gt;0,G2114&lt;&gt;""),IF(E2114="","",IF(ISNUMBER(MATCH(SUBSTITUTE(E2114," ",""),SUBSTITUTE('Look Up Values'!$I$2:$I$10," ",""),0)),"","State error")),"")</f>
        <v/>
      </c>
      <c r="N2114" s="242" t="str" cm="1">
        <f t="array" ref="N2114">IF(AND(G2114&lt;&gt;0,G2114&lt;&gt;""),IF(F2114="","",IF(ISNUMBER(MATCH(SUBSTITUTE(F2114," ",""),SUBSTITUTE('Look Up Values'!$W$2:$W$30," ",""),0)),"","D&amp;R error")),"")</f>
        <v/>
      </c>
      <c r="O2114" s="256" t="str">
        <f t="shared" si="65"/>
        <v/>
      </c>
    </row>
    <row r="2115" spans="1:15" ht="15.75">
      <c r="A2115" s="250">
        <v>2108</v>
      </c>
      <c r="B2115" s="208"/>
      <c r="C2115" s="49"/>
      <c r="D2115" s="50"/>
      <c r="E2115" s="50"/>
      <c r="F2115" s="50"/>
      <c r="G2115" s="209"/>
      <c r="H2115" s="48"/>
      <c r="I2115" s="457" t="str">
        <f t="shared" si="64"/>
        <v/>
      </c>
      <c r="J2115" s="241" cm="1">
        <f t="array" ref="J2115">SUMPRODUCT(--(K2115:N2115&lt;&gt;"")) + IF(TRIM(O2115)="",0,LEN(O2115)-LEN(SUBSTITUTE(O2115,",",""))+1)</f>
        <v>0</v>
      </c>
      <c r="K2115" s="242" t="str">
        <f>IF(AND(G2115&lt;&gt;0,G2115&lt;&gt;""),IF(B2115="","",IF(ISNUMBER(MATCH(B2115,'Look Up Values'!$B$2:$B$500,0)),"","Dest. error")),"")</f>
        <v/>
      </c>
      <c r="L2115" s="242" t="str">
        <f>IF(AND(G2115&lt;&gt;0,G2115&lt;&gt;""),IF(C2115="","",IF(AND(ISNUMBER(--LEFT(C2115,FIND(" ",C2115&amp;" ")-1)),OR(LEN(LEFT(C2115,FIND(" ",C2115&amp;" ")-1))=6,LEN(LEFT(C2115,FIND(" ",C2115&amp;" ")-1))=7),OR(ISNUMBER(MATCH(LEFT(C2115,FIND(" ",C2115&amp;" ")-1),'Look Up Values'!$G$2:$G$1000,0)),ISNUMBER(MATCH(LEFT(C2115,FIND(" ",C2115&amp;" ")-1),'Look Up Values'!$AE$2:$AE$2000,0)))),"","EWC error")),"")</f>
        <v/>
      </c>
      <c r="M2115" s="242" t="str" cm="1">
        <f t="array" ref="M2115">IF(AND(G2115&lt;&gt;0,G2115&lt;&gt;""),IF(E2115="","",IF(ISNUMBER(MATCH(SUBSTITUTE(E2115," ",""),SUBSTITUTE('Look Up Values'!$I$2:$I$10," ",""),0)),"","State error")),"")</f>
        <v/>
      </c>
      <c r="N2115" s="242" t="str" cm="1">
        <f t="array" ref="N2115">IF(AND(G2115&lt;&gt;0,G2115&lt;&gt;""),IF(F2115="","",IF(ISNUMBER(MATCH(SUBSTITUTE(F2115," ",""),SUBSTITUTE('Look Up Values'!$W$2:$W$30," ",""),0)),"","D&amp;R error")),"")</f>
        <v/>
      </c>
      <c r="O2115" s="256" t="str">
        <f t="shared" si="65"/>
        <v/>
      </c>
    </row>
    <row r="2116" spans="1:15" ht="15.75">
      <c r="A2116" s="250">
        <v>2109</v>
      </c>
      <c r="B2116" s="208"/>
      <c r="C2116" s="49"/>
      <c r="D2116" s="50"/>
      <c r="E2116" s="50"/>
      <c r="F2116" s="50"/>
      <c r="G2116" s="209"/>
      <c r="H2116" s="48"/>
      <c r="I2116" s="457" t="str">
        <f t="shared" si="64"/>
        <v/>
      </c>
      <c r="J2116" s="241" cm="1">
        <f t="array" ref="J2116">SUMPRODUCT(--(K2116:N2116&lt;&gt;"")) + IF(TRIM(O2116)="",0,LEN(O2116)-LEN(SUBSTITUTE(O2116,",",""))+1)</f>
        <v>0</v>
      </c>
      <c r="K2116" s="242" t="str">
        <f>IF(AND(G2116&lt;&gt;0,G2116&lt;&gt;""),IF(B2116="","",IF(ISNUMBER(MATCH(B2116,'Look Up Values'!$B$2:$B$500,0)),"","Dest. error")),"")</f>
        <v/>
      </c>
      <c r="L2116" s="242" t="str">
        <f>IF(AND(G2116&lt;&gt;0,G2116&lt;&gt;""),IF(C2116="","",IF(AND(ISNUMBER(--LEFT(C2116,FIND(" ",C2116&amp;" ")-1)),OR(LEN(LEFT(C2116,FIND(" ",C2116&amp;" ")-1))=6,LEN(LEFT(C2116,FIND(" ",C2116&amp;" ")-1))=7),OR(ISNUMBER(MATCH(LEFT(C2116,FIND(" ",C2116&amp;" ")-1),'Look Up Values'!$G$2:$G$1000,0)),ISNUMBER(MATCH(LEFT(C2116,FIND(" ",C2116&amp;" ")-1),'Look Up Values'!$AE$2:$AE$2000,0)))),"","EWC error")),"")</f>
        <v/>
      </c>
      <c r="M2116" s="242" t="str" cm="1">
        <f t="array" ref="M2116">IF(AND(G2116&lt;&gt;0,G2116&lt;&gt;""),IF(E2116="","",IF(ISNUMBER(MATCH(SUBSTITUTE(E2116," ",""),SUBSTITUTE('Look Up Values'!$I$2:$I$10," ",""),0)),"","State error")),"")</f>
        <v/>
      </c>
      <c r="N2116" s="242" t="str" cm="1">
        <f t="array" ref="N2116">IF(AND(G2116&lt;&gt;0,G2116&lt;&gt;""),IF(F2116="","",IF(ISNUMBER(MATCH(SUBSTITUTE(F2116," ",""),SUBSTITUTE('Look Up Values'!$W$2:$W$30," ",""),0)),"","D&amp;R error")),"")</f>
        <v/>
      </c>
      <c r="O2116" s="256" t="str">
        <f t="shared" si="65"/>
        <v/>
      </c>
    </row>
    <row r="2117" spans="1:15" ht="15.75">
      <c r="A2117" s="250">
        <v>2110</v>
      </c>
      <c r="B2117" s="208"/>
      <c r="C2117" s="49"/>
      <c r="D2117" s="50"/>
      <c r="E2117" s="50"/>
      <c r="F2117" s="50"/>
      <c r="G2117" s="209"/>
      <c r="H2117" s="48"/>
      <c r="I2117" s="457" t="str">
        <f t="shared" si="64"/>
        <v/>
      </c>
      <c r="J2117" s="241" cm="1">
        <f t="array" ref="J2117">SUMPRODUCT(--(K2117:N2117&lt;&gt;"")) + IF(TRIM(O2117)="",0,LEN(O2117)-LEN(SUBSTITUTE(O2117,",",""))+1)</f>
        <v>0</v>
      </c>
      <c r="K2117" s="242" t="str">
        <f>IF(AND(G2117&lt;&gt;0,G2117&lt;&gt;""),IF(B2117="","",IF(ISNUMBER(MATCH(B2117,'Look Up Values'!$B$2:$B$500,0)),"","Dest. error")),"")</f>
        <v/>
      </c>
      <c r="L2117" s="242" t="str">
        <f>IF(AND(G2117&lt;&gt;0,G2117&lt;&gt;""),IF(C2117="","",IF(AND(ISNUMBER(--LEFT(C2117,FIND(" ",C2117&amp;" ")-1)),OR(LEN(LEFT(C2117,FIND(" ",C2117&amp;" ")-1))=6,LEN(LEFT(C2117,FIND(" ",C2117&amp;" ")-1))=7),OR(ISNUMBER(MATCH(LEFT(C2117,FIND(" ",C2117&amp;" ")-1),'Look Up Values'!$G$2:$G$1000,0)),ISNUMBER(MATCH(LEFT(C2117,FIND(" ",C2117&amp;" ")-1),'Look Up Values'!$AE$2:$AE$2000,0)))),"","EWC error")),"")</f>
        <v/>
      </c>
      <c r="M2117" s="242" t="str" cm="1">
        <f t="array" ref="M2117">IF(AND(G2117&lt;&gt;0,G2117&lt;&gt;""),IF(E2117="","",IF(ISNUMBER(MATCH(SUBSTITUTE(E2117," ",""),SUBSTITUTE('Look Up Values'!$I$2:$I$10," ",""),0)),"","State error")),"")</f>
        <v/>
      </c>
      <c r="N2117" s="242" t="str" cm="1">
        <f t="array" ref="N2117">IF(AND(G2117&lt;&gt;0,G2117&lt;&gt;""),IF(F2117="","",IF(ISNUMBER(MATCH(SUBSTITUTE(F2117," ",""),SUBSTITUTE('Look Up Values'!$W$2:$W$30," ",""),0)),"","D&amp;R error")),"")</f>
        <v/>
      </c>
      <c r="O2117" s="256" t="str">
        <f t="shared" si="65"/>
        <v/>
      </c>
    </row>
    <row r="2118" spans="1:15" ht="15.75">
      <c r="A2118" s="250">
        <v>2111</v>
      </c>
      <c r="B2118" s="208"/>
      <c r="C2118" s="49"/>
      <c r="D2118" s="50"/>
      <c r="E2118" s="50"/>
      <c r="F2118" s="50"/>
      <c r="G2118" s="209"/>
      <c r="H2118" s="48"/>
      <c r="I2118" s="457" t="str">
        <f t="shared" si="64"/>
        <v/>
      </c>
      <c r="J2118" s="241" cm="1">
        <f t="array" ref="J2118">SUMPRODUCT(--(K2118:N2118&lt;&gt;"")) + IF(TRIM(O2118)="",0,LEN(O2118)-LEN(SUBSTITUTE(O2118,",",""))+1)</f>
        <v>0</v>
      </c>
      <c r="K2118" s="242" t="str">
        <f>IF(AND(G2118&lt;&gt;0,G2118&lt;&gt;""),IF(B2118="","",IF(ISNUMBER(MATCH(B2118,'Look Up Values'!$B$2:$B$500,0)),"","Dest. error")),"")</f>
        <v/>
      </c>
      <c r="L2118" s="242" t="str">
        <f>IF(AND(G2118&lt;&gt;0,G2118&lt;&gt;""),IF(C2118="","",IF(AND(ISNUMBER(--LEFT(C2118,FIND(" ",C2118&amp;" ")-1)),OR(LEN(LEFT(C2118,FIND(" ",C2118&amp;" ")-1))=6,LEN(LEFT(C2118,FIND(" ",C2118&amp;" ")-1))=7),OR(ISNUMBER(MATCH(LEFT(C2118,FIND(" ",C2118&amp;" ")-1),'Look Up Values'!$G$2:$G$1000,0)),ISNUMBER(MATCH(LEFT(C2118,FIND(" ",C2118&amp;" ")-1),'Look Up Values'!$AE$2:$AE$2000,0)))),"","EWC error")),"")</f>
        <v/>
      </c>
      <c r="M2118" s="242" t="str" cm="1">
        <f t="array" ref="M2118">IF(AND(G2118&lt;&gt;0,G2118&lt;&gt;""),IF(E2118="","",IF(ISNUMBER(MATCH(SUBSTITUTE(E2118," ",""),SUBSTITUTE('Look Up Values'!$I$2:$I$10," ",""),0)),"","State error")),"")</f>
        <v/>
      </c>
      <c r="N2118" s="242" t="str" cm="1">
        <f t="array" ref="N2118">IF(AND(G2118&lt;&gt;0,G2118&lt;&gt;""),IF(F2118="","",IF(ISNUMBER(MATCH(SUBSTITUTE(F2118," ",""),SUBSTITUTE('Look Up Values'!$W$2:$W$30," ",""),0)),"","D&amp;R error")),"")</f>
        <v/>
      </c>
      <c r="O2118" s="256" t="str">
        <f t="shared" si="65"/>
        <v/>
      </c>
    </row>
    <row r="2119" spans="1:15" ht="15.75">
      <c r="A2119" s="250">
        <v>2112</v>
      </c>
      <c r="B2119" s="208"/>
      <c r="C2119" s="49"/>
      <c r="D2119" s="50"/>
      <c r="E2119" s="50"/>
      <c r="F2119" s="50"/>
      <c r="G2119" s="209"/>
      <c r="H2119" s="48"/>
      <c r="I2119" s="457" t="str">
        <f t="shared" si="64"/>
        <v/>
      </c>
      <c r="J2119" s="241" cm="1">
        <f t="array" ref="J2119">SUMPRODUCT(--(K2119:N2119&lt;&gt;"")) + IF(TRIM(O2119)="",0,LEN(O2119)-LEN(SUBSTITUTE(O2119,",",""))+1)</f>
        <v>0</v>
      </c>
      <c r="K2119" s="242" t="str">
        <f>IF(AND(G2119&lt;&gt;0,G2119&lt;&gt;""),IF(B2119="","",IF(ISNUMBER(MATCH(B2119,'Look Up Values'!$B$2:$B$500,0)),"","Dest. error")),"")</f>
        <v/>
      </c>
      <c r="L2119" s="242" t="str">
        <f>IF(AND(G2119&lt;&gt;0,G2119&lt;&gt;""),IF(C2119="","",IF(AND(ISNUMBER(--LEFT(C2119,FIND(" ",C2119&amp;" ")-1)),OR(LEN(LEFT(C2119,FIND(" ",C2119&amp;" ")-1))=6,LEN(LEFT(C2119,FIND(" ",C2119&amp;" ")-1))=7),OR(ISNUMBER(MATCH(LEFT(C2119,FIND(" ",C2119&amp;" ")-1),'Look Up Values'!$G$2:$G$1000,0)),ISNUMBER(MATCH(LEFT(C2119,FIND(" ",C2119&amp;" ")-1),'Look Up Values'!$AE$2:$AE$2000,0)))),"","EWC error")),"")</f>
        <v/>
      </c>
      <c r="M2119" s="242" t="str" cm="1">
        <f t="array" ref="M2119">IF(AND(G2119&lt;&gt;0,G2119&lt;&gt;""),IF(E2119="","",IF(ISNUMBER(MATCH(SUBSTITUTE(E2119," ",""),SUBSTITUTE('Look Up Values'!$I$2:$I$10," ",""),0)),"","State error")),"")</f>
        <v/>
      </c>
      <c r="N2119" s="242" t="str" cm="1">
        <f t="array" ref="N2119">IF(AND(G2119&lt;&gt;0,G2119&lt;&gt;""),IF(F2119="","",IF(ISNUMBER(MATCH(SUBSTITUTE(F2119," ",""),SUBSTITUTE('Look Up Values'!$W$2:$W$30," ",""),0)),"","D&amp;R error")),"")</f>
        <v/>
      </c>
      <c r="O2119" s="256" t="str">
        <f t="shared" si="65"/>
        <v/>
      </c>
    </row>
    <row r="2120" spans="1:15" ht="15.75">
      <c r="A2120" s="250">
        <v>2113</v>
      </c>
      <c r="B2120" s="208"/>
      <c r="C2120" s="49"/>
      <c r="D2120" s="50"/>
      <c r="E2120" s="50"/>
      <c r="F2120" s="50"/>
      <c r="G2120" s="209"/>
      <c r="H2120" s="48"/>
      <c r="I2120" s="457" t="str">
        <f t="shared" si="64"/>
        <v/>
      </c>
      <c r="J2120" s="241" cm="1">
        <f t="array" ref="J2120">SUMPRODUCT(--(K2120:N2120&lt;&gt;"")) + IF(TRIM(O2120)="",0,LEN(O2120)-LEN(SUBSTITUTE(O2120,",",""))+1)</f>
        <v>0</v>
      </c>
      <c r="K2120" s="242" t="str">
        <f>IF(AND(G2120&lt;&gt;0,G2120&lt;&gt;""),IF(B2120="","",IF(ISNUMBER(MATCH(B2120,'Look Up Values'!$B$2:$B$500,0)),"","Dest. error")),"")</f>
        <v/>
      </c>
      <c r="L2120" s="242" t="str">
        <f>IF(AND(G2120&lt;&gt;0,G2120&lt;&gt;""),IF(C2120="","",IF(AND(ISNUMBER(--LEFT(C2120,FIND(" ",C2120&amp;" ")-1)),OR(LEN(LEFT(C2120,FIND(" ",C2120&amp;" ")-1))=6,LEN(LEFT(C2120,FIND(" ",C2120&amp;" ")-1))=7),OR(ISNUMBER(MATCH(LEFT(C2120,FIND(" ",C2120&amp;" ")-1),'Look Up Values'!$G$2:$G$1000,0)),ISNUMBER(MATCH(LEFT(C2120,FIND(" ",C2120&amp;" ")-1),'Look Up Values'!$AE$2:$AE$2000,0)))),"","EWC error")),"")</f>
        <v/>
      </c>
      <c r="M2120" s="242" t="str" cm="1">
        <f t="array" ref="M2120">IF(AND(G2120&lt;&gt;0,G2120&lt;&gt;""),IF(E2120="","",IF(ISNUMBER(MATCH(SUBSTITUTE(E2120," ",""),SUBSTITUTE('Look Up Values'!$I$2:$I$10," ",""),0)),"","State error")),"")</f>
        <v/>
      </c>
      <c r="N2120" s="242" t="str" cm="1">
        <f t="array" ref="N2120">IF(AND(G2120&lt;&gt;0,G2120&lt;&gt;""),IF(F2120="","",IF(ISNUMBER(MATCH(SUBSTITUTE(F2120," ",""),SUBSTITUTE('Look Up Values'!$W$2:$W$30," ",""),0)),"","D&amp;R error")),"")</f>
        <v/>
      </c>
      <c r="O2120" s="256" t="str">
        <f t="shared" si="65"/>
        <v/>
      </c>
    </row>
    <row r="2121" spans="1:15" ht="15.75">
      <c r="A2121" s="250">
        <v>2114</v>
      </c>
      <c r="B2121" s="208"/>
      <c r="C2121" s="49"/>
      <c r="D2121" s="50"/>
      <c r="E2121" s="50"/>
      <c r="F2121" s="50"/>
      <c r="G2121" s="209"/>
      <c r="H2121" s="48"/>
      <c r="I2121" s="457" t="str">
        <f t="shared" ref="I2121:I2184" si="66">IF(IFERROR(--SUBSTITUTE(J2121,CHAR(160),""),0)&gt;0,A2121,"")</f>
        <v/>
      </c>
      <c r="J2121" s="241" cm="1">
        <f t="array" ref="J2121">SUMPRODUCT(--(K2121:N2121&lt;&gt;"")) + IF(TRIM(O2121)="",0,LEN(O2121)-LEN(SUBSTITUTE(O2121,",",""))+1)</f>
        <v>0</v>
      </c>
      <c r="K2121" s="242" t="str">
        <f>IF(AND(G2121&lt;&gt;0,G2121&lt;&gt;""),IF(B2121="","",IF(ISNUMBER(MATCH(B2121,'Look Up Values'!$B$2:$B$500,0)),"","Dest. error")),"")</f>
        <v/>
      </c>
      <c r="L2121" s="242" t="str">
        <f>IF(AND(G2121&lt;&gt;0,G2121&lt;&gt;""),IF(C2121="","",IF(AND(ISNUMBER(--LEFT(C2121,FIND(" ",C2121&amp;" ")-1)),OR(LEN(LEFT(C2121,FIND(" ",C2121&amp;" ")-1))=6,LEN(LEFT(C2121,FIND(" ",C2121&amp;" ")-1))=7),OR(ISNUMBER(MATCH(LEFT(C2121,FIND(" ",C2121&amp;" ")-1),'Look Up Values'!$G$2:$G$1000,0)),ISNUMBER(MATCH(LEFT(C2121,FIND(" ",C2121&amp;" ")-1),'Look Up Values'!$AE$2:$AE$2000,0)))),"","EWC error")),"")</f>
        <v/>
      </c>
      <c r="M2121" s="242" t="str" cm="1">
        <f t="array" ref="M2121">IF(AND(G2121&lt;&gt;0,G2121&lt;&gt;""),IF(E2121="","",IF(ISNUMBER(MATCH(SUBSTITUTE(E2121," ",""),SUBSTITUTE('Look Up Values'!$I$2:$I$10," ",""),0)),"","State error")),"")</f>
        <v/>
      </c>
      <c r="N2121" s="242" t="str" cm="1">
        <f t="array" ref="N2121">IF(AND(G2121&lt;&gt;0,G2121&lt;&gt;""),IF(F2121="","",IF(ISNUMBER(MATCH(SUBSTITUTE(F2121," ",""),SUBSTITUTE('Look Up Values'!$W$2:$W$30," ",""),0)),"","D&amp;R error")),"")</f>
        <v/>
      </c>
      <c r="O2121" s="256" t="str">
        <f t="shared" ref="O2121:O2184" si="67">IF(OR(G2121="",G2121=0),"",IF((TRIM(SUBSTITUTE(B2121,CHAR(160),""))&amp;TRIM(SUBSTITUTE(C2121,CHAR(160),""))&amp;TRIM(SUBSTITUTE(F2121,CHAR(160),""))&amp;TRIM(SUBSTITUTE(E2121,CHAR(160),"")))&lt;&gt;"",IF((--(TRIM(SUBSTITUTE(B2121,CHAR(160),""))&lt;&gt;"")+--(TRIM(SUBSTITUTE(C2121,CHAR(160),""))&lt;&gt;"")+--(TRIM(SUBSTITUTE(F2121,CHAR(160),""))&lt;&gt;"")+--(TRIM(SUBSTITUTE(E2121,CHAR(160),""))&lt;&gt;""))=4,"",LEFT(IF(TRIM(SUBSTITUTE(B2121,CHAR(160),""))="","Dest, ","")&amp;IF(TRIM(SUBSTITUTE(C2121,CHAR(160),""))="","EWC, ","")&amp;IF(TRIM(SUBSTITUTE(F2121,CHAR(160),""))="","D&amp;R, ","")&amp;IF(TRIM(SUBSTITUTE(E2121,CHAR(160),""))="","State, ",""),LEN(IF(TRIM(SUBSTITUTE(B2121,CHAR(160),""))="","Dest, ","")&amp;IF(TRIM(SUBSTITUTE(C2121,CHAR(160),""))="","EWC, ","")&amp;IF(TRIM(SUBSTITUTE(F2121,CHAR(160),""))="","D&amp;R, ","")&amp;IF(TRIM(SUBSTITUTE(E2121,CHAR(160),""))="","State, ",""))-2)),LEFT(IF(TRIM(SUBSTITUTE(B2121,CHAR(160),""))="","Dest, ","")&amp;IF(TRIM(SUBSTITUTE(C2121,CHAR(160),""))="","EWC, ","")&amp;IF(TRIM(SUBSTITUTE(F2121,CHAR(160),""))="","D&amp;R, ","")&amp;IF(TRIM(SUBSTITUTE(E2121,CHAR(160),""))="","State, ",""),LEN(IF(TRIM(SUBSTITUTE(B2121,CHAR(160),""))="","Dest, ","")&amp;IF(TRIM(SUBSTITUTE(C2121,CHAR(160),""))="","EWC, ","")&amp;IF(TRIM(SUBSTITUTE(F2121,CHAR(160),""))="","D&amp;R, ","")&amp;IF(TRIM(SUBSTITUTE(E2121,CHAR(160),""))="","State, ",""))-2)))</f>
        <v/>
      </c>
    </row>
    <row r="2122" spans="1:15" ht="15.75">
      <c r="A2122" s="250">
        <v>2115</v>
      </c>
      <c r="B2122" s="208"/>
      <c r="C2122" s="49"/>
      <c r="D2122" s="50"/>
      <c r="E2122" s="50"/>
      <c r="F2122" s="50"/>
      <c r="G2122" s="209"/>
      <c r="H2122" s="48"/>
      <c r="I2122" s="457" t="str">
        <f t="shared" si="66"/>
        <v/>
      </c>
      <c r="J2122" s="241" cm="1">
        <f t="array" ref="J2122">SUMPRODUCT(--(K2122:N2122&lt;&gt;"")) + IF(TRIM(O2122)="",0,LEN(O2122)-LEN(SUBSTITUTE(O2122,",",""))+1)</f>
        <v>0</v>
      </c>
      <c r="K2122" s="242" t="str">
        <f>IF(AND(G2122&lt;&gt;0,G2122&lt;&gt;""),IF(B2122="","",IF(ISNUMBER(MATCH(B2122,'Look Up Values'!$B$2:$B$500,0)),"","Dest. error")),"")</f>
        <v/>
      </c>
      <c r="L2122" s="242" t="str">
        <f>IF(AND(G2122&lt;&gt;0,G2122&lt;&gt;""),IF(C2122="","",IF(AND(ISNUMBER(--LEFT(C2122,FIND(" ",C2122&amp;" ")-1)),OR(LEN(LEFT(C2122,FIND(" ",C2122&amp;" ")-1))=6,LEN(LEFT(C2122,FIND(" ",C2122&amp;" ")-1))=7),OR(ISNUMBER(MATCH(LEFT(C2122,FIND(" ",C2122&amp;" ")-1),'Look Up Values'!$G$2:$G$1000,0)),ISNUMBER(MATCH(LEFT(C2122,FIND(" ",C2122&amp;" ")-1),'Look Up Values'!$AE$2:$AE$2000,0)))),"","EWC error")),"")</f>
        <v/>
      </c>
      <c r="M2122" s="242" t="str" cm="1">
        <f t="array" ref="M2122">IF(AND(G2122&lt;&gt;0,G2122&lt;&gt;""),IF(E2122="","",IF(ISNUMBER(MATCH(SUBSTITUTE(E2122," ",""),SUBSTITUTE('Look Up Values'!$I$2:$I$10," ",""),0)),"","State error")),"")</f>
        <v/>
      </c>
      <c r="N2122" s="242" t="str" cm="1">
        <f t="array" ref="N2122">IF(AND(G2122&lt;&gt;0,G2122&lt;&gt;""),IF(F2122="","",IF(ISNUMBER(MATCH(SUBSTITUTE(F2122," ",""),SUBSTITUTE('Look Up Values'!$W$2:$W$30," ",""),0)),"","D&amp;R error")),"")</f>
        <v/>
      </c>
      <c r="O2122" s="256" t="str">
        <f t="shared" si="67"/>
        <v/>
      </c>
    </row>
    <row r="2123" spans="1:15" ht="15.75">
      <c r="A2123" s="250">
        <v>2116</v>
      </c>
      <c r="B2123" s="208"/>
      <c r="C2123" s="49"/>
      <c r="D2123" s="50"/>
      <c r="E2123" s="50"/>
      <c r="F2123" s="50"/>
      <c r="G2123" s="209"/>
      <c r="H2123" s="48"/>
      <c r="I2123" s="457" t="str">
        <f t="shared" si="66"/>
        <v/>
      </c>
      <c r="J2123" s="241" cm="1">
        <f t="array" ref="J2123">SUMPRODUCT(--(K2123:N2123&lt;&gt;"")) + IF(TRIM(O2123)="",0,LEN(O2123)-LEN(SUBSTITUTE(O2123,",",""))+1)</f>
        <v>0</v>
      </c>
      <c r="K2123" s="242" t="str">
        <f>IF(AND(G2123&lt;&gt;0,G2123&lt;&gt;""),IF(B2123="","",IF(ISNUMBER(MATCH(B2123,'Look Up Values'!$B$2:$B$500,0)),"","Dest. error")),"")</f>
        <v/>
      </c>
      <c r="L2123" s="242" t="str">
        <f>IF(AND(G2123&lt;&gt;0,G2123&lt;&gt;""),IF(C2123="","",IF(AND(ISNUMBER(--LEFT(C2123,FIND(" ",C2123&amp;" ")-1)),OR(LEN(LEFT(C2123,FIND(" ",C2123&amp;" ")-1))=6,LEN(LEFT(C2123,FIND(" ",C2123&amp;" ")-1))=7),OR(ISNUMBER(MATCH(LEFT(C2123,FIND(" ",C2123&amp;" ")-1),'Look Up Values'!$G$2:$G$1000,0)),ISNUMBER(MATCH(LEFT(C2123,FIND(" ",C2123&amp;" ")-1),'Look Up Values'!$AE$2:$AE$2000,0)))),"","EWC error")),"")</f>
        <v/>
      </c>
      <c r="M2123" s="242" t="str" cm="1">
        <f t="array" ref="M2123">IF(AND(G2123&lt;&gt;0,G2123&lt;&gt;""),IF(E2123="","",IF(ISNUMBER(MATCH(SUBSTITUTE(E2123," ",""),SUBSTITUTE('Look Up Values'!$I$2:$I$10," ",""),0)),"","State error")),"")</f>
        <v/>
      </c>
      <c r="N2123" s="242" t="str" cm="1">
        <f t="array" ref="N2123">IF(AND(G2123&lt;&gt;0,G2123&lt;&gt;""),IF(F2123="","",IF(ISNUMBER(MATCH(SUBSTITUTE(F2123," ",""),SUBSTITUTE('Look Up Values'!$W$2:$W$30," ",""),0)),"","D&amp;R error")),"")</f>
        <v/>
      </c>
      <c r="O2123" s="256" t="str">
        <f t="shared" si="67"/>
        <v/>
      </c>
    </row>
    <row r="2124" spans="1:15" ht="15.75">
      <c r="A2124" s="250">
        <v>2117</v>
      </c>
      <c r="B2124" s="208"/>
      <c r="C2124" s="49"/>
      <c r="D2124" s="50"/>
      <c r="E2124" s="50"/>
      <c r="F2124" s="50"/>
      <c r="G2124" s="209"/>
      <c r="H2124" s="48"/>
      <c r="I2124" s="457" t="str">
        <f t="shared" si="66"/>
        <v/>
      </c>
      <c r="J2124" s="241" cm="1">
        <f t="array" ref="J2124">SUMPRODUCT(--(K2124:N2124&lt;&gt;"")) + IF(TRIM(O2124)="",0,LEN(O2124)-LEN(SUBSTITUTE(O2124,",",""))+1)</f>
        <v>0</v>
      </c>
      <c r="K2124" s="242" t="str">
        <f>IF(AND(G2124&lt;&gt;0,G2124&lt;&gt;""),IF(B2124="","",IF(ISNUMBER(MATCH(B2124,'Look Up Values'!$B$2:$B$500,0)),"","Dest. error")),"")</f>
        <v/>
      </c>
      <c r="L2124" s="242" t="str">
        <f>IF(AND(G2124&lt;&gt;0,G2124&lt;&gt;""),IF(C2124="","",IF(AND(ISNUMBER(--LEFT(C2124,FIND(" ",C2124&amp;" ")-1)),OR(LEN(LEFT(C2124,FIND(" ",C2124&amp;" ")-1))=6,LEN(LEFT(C2124,FIND(" ",C2124&amp;" ")-1))=7),OR(ISNUMBER(MATCH(LEFT(C2124,FIND(" ",C2124&amp;" ")-1),'Look Up Values'!$G$2:$G$1000,0)),ISNUMBER(MATCH(LEFT(C2124,FIND(" ",C2124&amp;" ")-1),'Look Up Values'!$AE$2:$AE$2000,0)))),"","EWC error")),"")</f>
        <v/>
      </c>
      <c r="M2124" s="242" t="str" cm="1">
        <f t="array" ref="M2124">IF(AND(G2124&lt;&gt;0,G2124&lt;&gt;""),IF(E2124="","",IF(ISNUMBER(MATCH(SUBSTITUTE(E2124," ",""),SUBSTITUTE('Look Up Values'!$I$2:$I$10," ",""),0)),"","State error")),"")</f>
        <v/>
      </c>
      <c r="N2124" s="242" t="str" cm="1">
        <f t="array" ref="N2124">IF(AND(G2124&lt;&gt;0,G2124&lt;&gt;""),IF(F2124="","",IF(ISNUMBER(MATCH(SUBSTITUTE(F2124," ",""),SUBSTITUTE('Look Up Values'!$W$2:$W$30," ",""),0)),"","D&amp;R error")),"")</f>
        <v/>
      </c>
      <c r="O2124" s="256" t="str">
        <f t="shared" si="67"/>
        <v/>
      </c>
    </row>
    <row r="2125" spans="1:15" ht="15.75">
      <c r="A2125" s="250">
        <v>2118</v>
      </c>
      <c r="B2125" s="208"/>
      <c r="C2125" s="49"/>
      <c r="D2125" s="50"/>
      <c r="E2125" s="50"/>
      <c r="F2125" s="50"/>
      <c r="G2125" s="209"/>
      <c r="H2125" s="48"/>
      <c r="I2125" s="457" t="str">
        <f t="shared" si="66"/>
        <v/>
      </c>
      <c r="J2125" s="241" cm="1">
        <f t="array" ref="J2125">SUMPRODUCT(--(K2125:N2125&lt;&gt;"")) + IF(TRIM(O2125)="",0,LEN(O2125)-LEN(SUBSTITUTE(O2125,",",""))+1)</f>
        <v>0</v>
      </c>
      <c r="K2125" s="242" t="str">
        <f>IF(AND(G2125&lt;&gt;0,G2125&lt;&gt;""),IF(B2125="","",IF(ISNUMBER(MATCH(B2125,'Look Up Values'!$B$2:$B$500,0)),"","Dest. error")),"")</f>
        <v/>
      </c>
      <c r="L2125" s="242" t="str">
        <f>IF(AND(G2125&lt;&gt;0,G2125&lt;&gt;""),IF(C2125="","",IF(AND(ISNUMBER(--LEFT(C2125,FIND(" ",C2125&amp;" ")-1)),OR(LEN(LEFT(C2125,FIND(" ",C2125&amp;" ")-1))=6,LEN(LEFT(C2125,FIND(" ",C2125&amp;" ")-1))=7),OR(ISNUMBER(MATCH(LEFT(C2125,FIND(" ",C2125&amp;" ")-1),'Look Up Values'!$G$2:$G$1000,0)),ISNUMBER(MATCH(LEFT(C2125,FIND(" ",C2125&amp;" ")-1),'Look Up Values'!$AE$2:$AE$2000,0)))),"","EWC error")),"")</f>
        <v/>
      </c>
      <c r="M2125" s="242" t="str" cm="1">
        <f t="array" ref="M2125">IF(AND(G2125&lt;&gt;0,G2125&lt;&gt;""),IF(E2125="","",IF(ISNUMBER(MATCH(SUBSTITUTE(E2125," ",""),SUBSTITUTE('Look Up Values'!$I$2:$I$10," ",""),0)),"","State error")),"")</f>
        <v/>
      </c>
      <c r="N2125" s="242" t="str" cm="1">
        <f t="array" ref="N2125">IF(AND(G2125&lt;&gt;0,G2125&lt;&gt;""),IF(F2125="","",IF(ISNUMBER(MATCH(SUBSTITUTE(F2125," ",""),SUBSTITUTE('Look Up Values'!$W$2:$W$30," ",""),0)),"","D&amp;R error")),"")</f>
        <v/>
      </c>
      <c r="O2125" s="256" t="str">
        <f t="shared" si="67"/>
        <v/>
      </c>
    </row>
    <row r="2126" spans="1:15" ht="15.75">
      <c r="A2126" s="250">
        <v>2119</v>
      </c>
      <c r="B2126" s="208"/>
      <c r="C2126" s="49"/>
      <c r="D2126" s="50"/>
      <c r="E2126" s="50"/>
      <c r="F2126" s="50"/>
      <c r="G2126" s="209"/>
      <c r="H2126" s="48"/>
      <c r="I2126" s="457" t="str">
        <f t="shared" si="66"/>
        <v/>
      </c>
      <c r="J2126" s="241" cm="1">
        <f t="array" ref="J2126">SUMPRODUCT(--(K2126:N2126&lt;&gt;"")) + IF(TRIM(O2126)="",0,LEN(O2126)-LEN(SUBSTITUTE(O2126,",",""))+1)</f>
        <v>0</v>
      </c>
      <c r="K2126" s="242" t="str">
        <f>IF(AND(G2126&lt;&gt;0,G2126&lt;&gt;""),IF(B2126="","",IF(ISNUMBER(MATCH(B2126,'Look Up Values'!$B$2:$B$500,0)),"","Dest. error")),"")</f>
        <v/>
      </c>
      <c r="L2126" s="242" t="str">
        <f>IF(AND(G2126&lt;&gt;0,G2126&lt;&gt;""),IF(C2126="","",IF(AND(ISNUMBER(--LEFT(C2126,FIND(" ",C2126&amp;" ")-1)),OR(LEN(LEFT(C2126,FIND(" ",C2126&amp;" ")-1))=6,LEN(LEFT(C2126,FIND(" ",C2126&amp;" ")-1))=7),OR(ISNUMBER(MATCH(LEFT(C2126,FIND(" ",C2126&amp;" ")-1),'Look Up Values'!$G$2:$G$1000,0)),ISNUMBER(MATCH(LEFT(C2126,FIND(" ",C2126&amp;" ")-1),'Look Up Values'!$AE$2:$AE$2000,0)))),"","EWC error")),"")</f>
        <v/>
      </c>
      <c r="M2126" s="242" t="str" cm="1">
        <f t="array" ref="M2126">IF(AND(G2126&lt;&gt;0,G2126&lt;&gt;""),IF(E2126="","",IF(ISNUMBER(MATCH(SUBSTITUTE(E2126," ",""),SUBSTITUTE('Look Up Values'!$I$2:$I$10," ",""),0)),"","State error")),"")</f>
        <v/>
      </c>
      <c r="N2126" s="242" t="str" cm="1">
        <f t="array" ref="N2126">IF(AND(G2126&lt;&gt;0,G2126&lt;&gt;""),IF(F2126="","",IF(ISNUMBER(MATCH(SUBSTITUTE(F2126," ",""),SUBSTITUTE('Look Up Values'!$W$2:$W$30," ",""),0)),"","D&amp;R error")),"")</f>
        <v/>
      </c>
      <c r="O2126" s="256" t="str">
        <f t="shared" si="67"/>
        <v/>
      </c>
    </row>
    <row r="2127" spans="1:15" ht="15.75">
      <c r="A2127" s="250">
        <v>2120</v>
      </c>
      <c r="B2127" s="208"/>
      <c r="C2127" s="49"/>
      <c r="D2127" s="50"/>
      <c r="E2127" s="50"/>
      <c r="F2127" s="50"/>
      <c r="G2127" s="209"/>
      <c r="H2127" s="48"/>
      <c r="I2127" s="457" t="str">
        <f t="shared" si="66"/>
        <v/>
      </c>
      <c r="J2127" s="241" cm="1">
        <f t="array" ref="J2127">SUMPRODUCT(--(K2127:N2127&lt;&gt;"")) + IF(TRIM(O2127)="",0,LEN(O2127)-LEN(SUBSTITUTE(O2127,",",""))+1)</f>
        <v>0</v>
      </c>
      <c r="K2127" s="242" t="str">
        <f>IF(AND(G2127&lt;&gt;0,G2127&lt;&gt;""),IF(B2127="","",IF(ISNUMBER(MATCH(B2127,'Look Up Values'!$B$2:$B$500,0)),"","Dest. error")),"")</f>
        <v/>
      </c>
      <c r="L2127" s="242" t="str">
        <f>IF(AND(G2127&lt;&gt;0,G2127&lt;&gt;""),IF(C2127="","",IF(AND(ISNUMBER(--LEFT(C2127,FIND(" ",C2127&amp;" ")-1)),OR(LEN(LEFT(C2127,FIND(" ",C2127&amp;" ")-1))=6,LEN(LEFT(C2127,FIND(" ",C2127&amp;" ")-1))=7),OR(ISNUMBER(MATCH(LEFT(C2127,FIND(" ",C2127&amp;" ")-1),'Look Up Values'!$G$2:$G$1000,0)),ISNUMBER(MATCH(LEFT(C2127,FIND(" ",C2127&amp;" ")-1),'Look Up Values'!$AE$2:$AE$2000,0)))),"","EWC error")),"")</f>
        <v/>
      </c>
      <c r="M2127" s="242" t="str" cm="1">
        <f t="array" ref="M2127">IF(AND(G2127&lt;&gt;0,G2127&lt;&gt;""),IF(E2127="","",IF(ISNUMBER(MATCH(SUBSTITUTE(E2127," ",""),SUBSTITUTE('Look Up Values'!$I$2:$I$10," ",""),0)),"","State error")),"")</f>
        <v/>
      </c>
      <c r="N2127" s="242" t="str" cm="1">
        <f t="array" ref="N2127">IF(AND(G2127&lt;&gt;0,G2127&lt;&gt;""),IF(F2127="","",IF(ISNUMBER(MATCH(SUBSTITUTE(F2127," ",""),SUBSTITUTE('Look Up Values'!$W$2:$W$30," ",""),0)),"","D&amp;R error")),"")</f>
        <v/>
      </c>
      <c r="O2127" s="256" t="str">
        <f t="shared" si="67"/>
        <v/>
      </c>
    </row>
    <row r="2128" spans="1:15" ht="15.75">
      <c r="A2128" s="250">
        <v>2121</v>
      </c>
      <c r="B2128" s="208"/>
      <c r="C2128" s="49"/>
      <c r="D2128" s="50"/>
      <c r="E2128" s="50"/>
      <c r="F2128" s="50"/>
      <c r="G2128" s="209"/>
      <c r="H2128" s="48"/>
      <c r="I2128" s="457" t="str">
        <f t="shared" si="66"/>
        <v/>
      </c>
      <c r="J2128" s="241" cm="1">
        <f t="array" ref="J2128">SUMPRODUCT(--(K2128:N2128&lt;&gt;"")) + IF(TRIM(O2128)="",0,LEN(O2128)-LEN(SUBSTITUTE(O2128,",",""))+1)</f>
        <v>0</v>
      </c>
      <c r="K2128" s="242" t="str">
        <f>IF(AND(G2128&lt;&gt;0,G2128&lt;&gt;""),IF(B2128="","",IF(ISNUMBER(MATCH(B2128,'Look Up Values'!$B$2:$B$500,0)),"","Dest. error")),"")</f>
        <v/>
      </c>
      <c r="L2128" s="242" t="str">
        <f>IF(AND(G2128&lt;&gt;0,G2128&lt;&gt;""),IF(C2128="","",IF(AND(ISNUMBER(--LEFT(C2128,FIND(" ",C2128&amp;" ")-1)),OR(LEN(LEFT(C2128,FIND(" ",C2128&amp;" ")-1))=6,LEN(LEFT(C2128,FIND(" ",C2128&amp;" ")-1))=7),OR(ISNUMBER(MATCH(LEFT(C2128,FIND(" ",C2128&amp;" ")-1),'Look Up Values'!$G$2:$G$1000,0)),ISNUMBER(MATCH(LEFT(C2128,FIND(" ",C2128&amp;" ")-1),'Look Up Values'!$AE$2:$AE$2000,0)))),"","EWC error")),"")</f>
        <v/>
      </c>
      <c r="M2128" s="242" t="str" cm="1">
        <f t="array" ref="M2128">IF(AND(G2128&lt;&gt;0,G2128&lt;&gt;""),IF(E2128="","",IF(ISNUMBER(MATCH(SUBSTITUTE(E2128," ",""),SUBSTITUTE('Look Up Values'!$I$2:$I$10," ",""),0)),"","State error")),"")</f>
        <v/>
      </c>
      <c r="N2128" s="242" t="str" cm="1">
        <f t="array" ref="N2128">IF(AND(G2128&lt;&gt;0,G2128&lt;&gt;""),IF(F2128="","",IF(ISNUMBER(MATCH(SUBSTITUTE(F2128," ",""),SUBSTITUTE('Look Up Values'!$W$2:$W$30," ",""),0)),"","D&amp;R error")),"")</f>
        <v/>
      </c>
      <c r="O2128" s="256" t="str">
        <f t="shared" si="67"/>
        <v/>
      </c>
    </row>
    <row r="2129" spans="1:15" ht="15.75">
      <c r="A2129" s="250">
        <v>2122</v>
      </c>
      <c r="B2129" s="208"/>
      <c r="C2129" s="49"/>
      <c r="D2129" s="50"/>
      <c r="E2129" s="50"/>
      <c r="F2129" s="50"/>
      <c r="G2129" s="209"/>
      <c r="H2129" s="48"/>
      <c r="I2129" s="457" t="str">
        <f t="shared" si="66"/>
        <v/>
      </c>
      <c r="J2129" s="241" cm="1">
        <f t="array" ref="J2129">SUMPRODUCT(--(K2129:N2129&lt;&gt;"")) + IF(TRIM(O2129)="",0,LEN(O2129)-LEN(SUBSTITUTE(O2129,",",""))+1)</f>
        <v>0</v>
      </c>
      <c r="K2129" s="242" t="str">
        <f>IF(AND(G2129&lt;&gt;0,G2129&lt;&gt;""),IF(B2129="","",IF(ISNUMBER(MATCH(B2129,'Look Up Values'!$B$2:$B$500,0)),"","Dest. error")),"")</f>
        <v/>
      </c>
      <c r="L2129" s="242" t="str">
        <f>IF(AND(G2129&lt;&gt;0,G2129&lt;&gt;""),IF(C2129="","",IF(AND(ISNUMBER(--LEFT(C2129,FIND(" ",C2129&amp;" ")-1)),OR(LEN(LEFT(C2129,FIND(" ",C2129&amp;" ")-1))=6,LEN(LEFT(C2129,FIND(" ",C2129&amp;" ")-1))=7),OR(ISNUMBER(MATCH(LEFT(C2129,FIND(" ",C2129&amp;" ")-1),'Look Up Values'!$G$2:$G$1000,0)),ISNUMBER(MATCH(LEFT(C2129,FIND(" ",C2129&amp;" ")-1),'Look Up Values'!$AE$2:$AE$2000,0)))),"","EWC error")),"")</f>
        <v/>
      </c>
      <c r="M2129" s="242" t="str" cm="1">
        <f t="array" ref="M2129">IF(AND(G2129&lt;&gt;0,G2129&lt;&gt;""),IF(E2129="","",IF(ISNUMBER(MATCH(SUBSTITUTE(E2129," ",""),SUBSTITUTE('Look Up Values'!$I$2:$I$10," ",""),0)),"","State error")),"")</f>
        <v/>
      </c>
      <c r="N2129" s="242" t="str" cm="1">
        <f t="array" ref="N2129">IF(AND(G2129&lt;&gt;0,G2129&lt;&gt;""),IF(F2129="","",IF(ISNUMBER(MATCH(SUBSTITUTE(F2129," ",""),SUBSTITUTE('Look Up Values'!$W$2:$W$30," ",""),0)),"","D&amp;R error")),"")</f>
        <v/>
      </c>
      <c r="O2129" s="256" t="str">
        <f t="shared" si="67"/>
        <v/>
      </c>
    </row>
    <row r="2130" spans="1:15" ht="15.75">
      <c r="A2130" s="250">
        <v>2123</v>
      </c>
      <c r="B2130" s="208"/>
      <c r="C2130" s="49"/>
      <c r="D2130" s="50"/>
      <c r="E2130" s="50"/>
      <c r="F2130" s="50"/>
      <c r="G2130" s="209"/>
      <c r="H2130" s="48"/>
      <c r="I2130" s="457" t="str">
        <f t="shared" si="66"/>
        <v/>
      </c>
      <c r="J2130" s="241" cm="1">
        <f t="array" ref="J2130">SUMPRODUCT(--(K2130:N2130&lt;&gt;"")) + IF(TRIM(O2130)="",0,LEN(O2130)-LEN(SUBSTITUTE(O2130,",",""))+1)</f>
        <v>0</v>
      </c>
      <c r="K2130" s="242" t="str">
        <f>IF(AND(G2130&lt;&gt;0,G2130&lt;&gt;""),IF(B2130="","",IF(ISNUMBER(MATCH(B2130,'Look Up Values'!$B$2:$B$500,0)),"","Dest. error")),"")</f>
        <v/>
      </c>
      <c r="L2130" s="242" t="str">
        <f>IF(AND(G2130&lt;&gt;0,G2130&lt;&gt;""),IF(C2130="","",IF(AND(ISNUMBER(--LEFT(C2130,FIND(" ",C2130&amp;" ")-1)),OR(LEN(LEFT(C2130,FIND(" ",C2130&amp;" ")-1))=6,LEN(LEFT(C2130,FIND(" ",C2130&amp;" ")-1))=7),OR(ISNUMBER(MATCH(LEFT(C2130,FIND(" ",C2130&amp;" ")-1),'Look Up Values'!$G$2:$G$1000,0)),ISNUMBER(MATCH(LEFT(C2130,FIND(" ",C2130&amp;" ")-1),'Look Up Values'!$AE$2:$AE$2000,0)))),"","EWC error")),"")</f>
        <v/>
      </c>
      <c r="M2130" s="242" t="str" cm="1">
        <f t="array" ref="M2130">IF(AND(G2130&lt;&gt;0,G2130&lt;&gt;""),IF(E2130="","",IF(ISNUMBER(MATCH(SUBSTITUTE(E2130," ",""),SUBSTITUTE('Look Up Values'!$I$2:$I$10," ",""),0)),"","State error")),"")</f>
        <v/>
      </c>
      <c r="N2130" s="242" t="str" cm="1">
        <f t="array" ref="N2130">IF(AND(G2130&lt;&gt;0,G2130&lt;&gt;""),IF(F2130="","",IF(ISNUMBER(MATCH(SUBSTITUTE(F2130," ",""),SUBSTITUTE('Look Up Values'!$W$2:$W$30," ",""),0)),"","D&amp;R error")),"")</f>
        <v/>
      </c>
      <c r="O2130" s="256" t="str">
        <f t="shared" si="67"/>
        <v/>
      </c>
    </row>
    <row r="2131" spans="1:15" ht="15.75">
      <c r="A2131" s="250">
        <v>2124</v>
      </c>
      <c r="B2131" s="208"/>
      <c r="C2131" s="49"/>
      <c r="D2131" s="50"/>
      <c r="E2131" s="50"/>
      <c r="F2131" s="50"/>
      <c r="G2131" s="209"/>
      <c r="H2131" s="48"/>
      <c r="I2131" s="457" t="str">
        <f t="shared" si="66"/>
        <v/>
      </c>
      <c r="J2131" s="241" cm="1">
        <f t="array" ref="J2131">SUMPRODUCT(--(K2131:N2131&lt;&gt;"")) + IF(TRIM(O2131)="",0,LEN(O2131)-LEN(SUBSTITUTE(O2131,",",""))+1)</f>
        <v>0</v>
      </c>
      <c r="K2131" s="242" t="str">
        <f>IF(AND(G2131&lt;&gt;0,G2131&lt;&gt;""),IF(B2131="","",IF(ISNUMBER(MATCH(B2131,'Look Up Values'!$B$2:$B$500,0)),"","Dest. error")),"")</f>
        <v/>
      </c>
      <c r="L2131" s="242" t="str">
        <f>IF(AND(G2131&lt;&gt;0,G2131&lt;&gt;""),IF(C2131="","",IF(AND(ISNUMBER(--LEFT(C2131,FIND(" ",C2131&amp;" ")-1)),OR(LEN(LEFT(C2131,FIND(" ",C2131&amp;" ")-1))=6,LEN(LEFT(C2131,FIND(" ",C2131&amp;" ")-1))=7),OR(ISNUMBER(MATCH(LEFT(C2131,FIND(" ",C2131&amp;" ")-1),'Look Up Values'!$G$2:$G$1000,0)),ISNUMBER(MATCH(LEFT(C2131,FIND(" ",C2131&amp;" ")-1),'Look Up Values'!$AE$2:$AE$2000,0)))),"","EWC error")),"")</f>
        <v/>
      </c>
      <c r="M2131" s="242" t="str" cm="1">
        <f t="array" ref="M2131">IF(AND(G2131&lt;&gt;0,G2131&lt;&gt;""),IF(E2131="","",IF(ISNUMBER(MATCH(SUBSTITUTE(E2131," ",""),SUBSTITUTE('Look Up Values'!$I$2:$I$10," ",""),0)),"","State error")),"")</f>
        <v/>
      </c>
      <c r="N2131" s="242" t="str" cm="1">
        <f t="array" ref="N2131">IF(AND(G2131&lt;&gt;0,G2131&lt;&gt;""),IF(F2131="","",IF(ISNUMBER(MATCH(SUBSTITUTE(F2131," ",""),SUBSTITUTE('Look Up Values'!$W$2:$W$30," ",""),0)),"","D&amp;R error")),"")</f>
        <v/>
      </c>
      <c r="O2131" s="256" t="str">
        <f t="shared" si="67"/>
        <v/>
      </c>
    </row>
    <row r="2132" spans="1:15" ht="15.75">
      <c r="A2132" s="250">
        <v>2125</v>
      </c>
      <c r="B2132" s="208"/>
      <c r="C2132" s="49"/>
      <c r="D2132" s="50"/>
      <c r="E2132" s="50"/>
      <c r="F2132" s="50"/>
      <c r="G2132" s="209"/>
      <c r="H2132" s="48"/>
      <c r="I2132" s="457" t="str">
        <f t="shared" si="66"/>
        <v/>
      </c>
      <c r="J2132" s="241" cm="1">
        <f t="array" ref="J2132">SUMPRODUCT(--(K2132:N2132&lt;&gt;"")) + IF(TRIM(O2132)="",0,LEN(O2132)-LEN(SUBSTITUTE(O2132,",",""))+1)</f>
        <v>0</v>
      </c>
      <c r="K2132" s="242" t="str">
        <f>IF(AND(G2132&lt;&gt;0,G2132&lt;&gt;""),IF(B2132="","",IF(ISNUMBER(MATCH(B2132,'Look Up Values'!$B$2:$B$500,0)),"","Dest. error")),"")</f>
        <v/>
      </c>
      <c r="L2132" s="242" t="str">
        <f>IF(AND(G2132&lt;&gt;0,G2132&lt;&gt;""),IF(C2132="","",IF(AND(ISNUMBER(--LEFT(C2132,FIND(" ",C2132&amp;" ")-1)),OR(LEN(LEFT(C2132,FIND(" ",C2132&amp;" ")-1))=6,LEN(LEFT(C2132,FIND(" ",C2132&amp;" ")-1))=7),OR(ISNUMBER(MATCH(LEFT(C2132,FIND(" ",C2132&amp;" ")-1),'Look Up Values'!$G$2:$G$1000,0)),ISNUMBER(MATCH(LEFT(C2132,FIND(" ",C2132&amp;" ")-1),'Look Up Values'!$AE$2:$AE$2000,0)))),"","EWC error")),"")</f>
        <v/>
      </c>
      <c r="M2132" s="242" t="str" cm="1">
        <f t="array" ref="M2132">IF(AND(G2132&lt;&gt;0,G2132&lt;&gt;""),IF(E2132="","",IF(ISNUMBER(MATCH(SUBSTITUTE(E2132," ",""),SUBSTITUTE('Look Up Values'!$I$2:$I$10," ",""),0)),"","State error")),"")</f>
        <v/>
      </c>
      <c r="N2132" s="242" t="str" cm="1">
        <f t="array" ref="N2132">IF(AND(G2132&lt;&gt;0,G2132&lt;&gt;""),IF(F2132="","",IF(ISNUMBER(MATCH(SUBSTITUTE(F2132," ",""),SUBSTITUTE('Look Up Values'!$W$2:$W$30," ",""),0)),"","D&amp;R error")),"")</f>
        <v/>
      </c>
      <c r="O2132" s="256" t="str">
        <f t="shared" si="67"/>
        <v/>
      </c>
    </row>
    <row r="2133" spans="1:15" ht="15.75">
      <c r="A2133" s="250">
        <v>2126</v>
      </c>
      <c r="B2133" s="208"/>
      <c r="C2133" s="49"/>
      <c r="D2133" s="50"/>
      <c r="E2133" s="50"/>
      <c r="F2133" s="50"/>
      <c r="G2133" s="209"/>
      <c r="H2133" s="48"/>
      <c r="I2133" s="457" t="str">
        <f t="shared" si="66"/>
        <v/>
      </c>
      <c r="J2133" s="241" cm="1">
        <f t="array" ref="J2133">SUMPRODUCT(--(K2133:N2133&lt;&gt;"")) + IF(TRIM(O2133)="",0,LEN(O2133)-LEN(SUBSTITUTE(O2133,",",""))+1)</f>
        <v>0</v>
      </c>
      <c r="K2133" s="242" t="str">
        <f>IF(AND(G2133&lt;&gt;0,G2133&lt;&gt;""),IF(B2133="","",IF(ISNUMBER(MATCH(B2133,'Look Up Values'!$B$2:$B$500,0)),"","Dest. error")),"")</f>
        <v/>
      </c>
      <c r="L2133" s="242" t="str">
        <f>IF(AND(G2133&lt;&gt;0,G2133&lt;&gt;""),IF(C2133="","",IF(AND(ISNUMBER(--LEFT(C2133,FIND(" ",C2133&amp;" ")-1)),OR(LEN(LEFT(C2133,FIND(" ",C2133&amp;" ")-1))=6,LEN(LEFT(C2133,FIND(" ",C2133&amp;" ")-1))=7),OR(ISNUMBER(MATCH(LEFT(C2133,FIND(" ",C2133&amp;" ")-1),'Look Up Values'!$G$2:$G$1000,0)),ISNUMBER(MATCH(LEFT(C2133,FIND(" ",C2133&amp;" ")-1),'Look Up Values'!$AE$2:$AE$2000,0)))),"","EWC error")),"")</f>
        <v/>
      </c>
      <c r="M2133" s="242" t="str" cm="1">
        <f t="array" ref="M2133">IF(AND(G2133&lt;&gt;0,G2133&lt;&gt;""),IF(E2133="","",IF(ISNUMBER(MATCH(SUBSTITUTE(E2133," ",""),SUBSTITUTE('Look Up Values'!$I$2:$I$10," ",""),0)),"","State error")),"")</f>
        <v/>
      </c>
      <c r="N2133" s="242" t="str" cm="1">
        <f t="array" ref="N2133">IF(AND(G2133&lt;&gt;0,G2133&lt;&gt;""),IF(F2133="","",IF(ISNUMBER(MATCH(SUBSTITUTE(F2133," ",""),SUBSTITUTE('Look Up Values'!$W$2:$W$30," ",""),0)),"","D&amp;R error")),"")</f>
        <v/>
      </c>
      <c r="O2133" s="256" t="str">
        <f t="shared" si="67"/>
        <v/>
      </c>
    </row>
    <row r="2134" spans="1:15" ht="15.75">
      <c r="A2134" s="250">
        <v>2127</v>
      </c>
      <c r="B2134" s="208"/>
      <c r="C2134" s="49"/>
      <c r="D2134" s="50"/>
      <c r="E2134" s="50"/>
      <c r="F2134" s="50"/>
      <c r="G2134" s="209"/>
      <c r="H2134" s="48"/>
      <c r="I2134" s="457" t="str">
        <f t="shared" si="66"/>
        <v/>
      </c>
      <c r="J2134" s="241" cm="1">
        <f t="array" ref="J2134">SUMPRODUCT(--(K2134:N2134&lt;&gt;"")) + IF(TRIM(O2134)="",0,LEN(O2134)-LEN(SUBSTITUTE(O2134,",",""))+1)</f>
        <v>0</v>
      </c>
      <c r="K2134" s="242" t="str">
        <f>IF(AND(G2134&lt;&gt;0,G2134&lt;&gt;""),IF(B2134="","",IF(ISNUMBER(MATCH(B2134,'Look Up Values'!$B$2:$B$500,0)),"","Dest. error")),"")</f>
        <v/>
      </c>
      <c r="L2134" s="242" t="str">
        <f>IF(AND(G2134&lt;&gt;0,G2134&lt;&gt;""),IF(C2134="","",IF(AND(ISNUMBER(--LEFT(C2134,FIND(" ",C2134&amp;" ")-1)),OR(LEN(LEFT(C2134,FIND(" ",C2134&amp;" ")-1))=6,LEN(LEFT(C2134,FIND(" ",C2134&amp;" ")-1))=7),OR(ISNUMBER(MATCH(LEFT(C2134,FIND(" ",C2134&amp;" ")-1),'Look Up Values'!$G$2:$G$1000,0)),ISNUMBER(MATCH(LEFT(C2134,FIND(" ",C2134&amp;" ")-1),'Look Up Values'!$AE$2:$AE$2000,0)))),"","EWC error")),"")</f>
        <v/>
      </c>
      <c r="M2134" s="242" t="str" cm="1">
        <f t="array" ref="M2134">IF(AND(G2134&lt;&gt;0,G2134&lt;&gt;""),IF(E2134="","",IF(ISNUMBER(MATCH(SUBSTITUTE(E2134," ",""),SUBSTITUTE('Look Up Values'!$I$2:$I$10," ",""),0)),"","State error")),"")</f>
        <v/>
      </c>
      <c r="N2134" s="242" t="str" cm="1">
        <f t="array" ref="N2134">IF(AND(G2134&lt;&gt;0,G2134&lt;&gt;""),IF(F2134="","",IF(ISNUMBER(MATCH(SUBSTITUTE(F2134," ",""),SUBSTITUTE('Look Up Values'!$W$2:$W$30," ",""),0)),"","D&amp;R error")),"")</f>
        <v/>
      </c>
      <c r="O2134" s="256" t="str">
        <f t="shared" si="67"/>
        <v/>
      </c>
    </row>
    <row r="2135" spans="1:15" ht="15.75">
      <c r="A2135" s="250">
        <v>2128</v>
      </c>
      <c r="B2135" s="208"/>
      <c r="C2135" s="49"/>
      <c r="D2135" s="50"/>
      <c r="E2135" s="50"/>
      <c r="F2135" s="50"/>
      <c r="G2135" s="209"/>
      <c r="H2135" s="48"/>
      <c r="I2135" s="457" t="str">
        <f t="shared" si="66"/>
        <v/>
      </c>
      <c r="J2135" s="241" cm="1">
        <f t="array" ref="J2135">SUMPRODUCT(--(K2135:N2135&lt;&gt;"")) + IF(TRIM(O2135)="",0,LEN(O2135)-LEN(SUBSTITUTE(O2135,",",""))+1)</f>
        <v>0</v>
      </c>
      <c r="K2135" s="242" t="str">
        <f>IF(AND(G2135&lt;&gt;0,G2135&lt;&gt;""),IF(B2135="","",IF(ISNUMBER(MATCH(B2135,'Look Up Values'!$B$2:$B$500,0)),"","Dest. error")),"")</f>
        <v/>
      </c>
      <c r="L2135" s="242" t="str">
        <f>IF(AND(G2135&lt;&gt;0,G2135&lt;&gt;""),IF(C2135="","",IF(AND(ISNUMBER(--LEFT(C2135,FIND(" ",C2135&amp;" ")-1)),OR(LEN(LEFT(C2135,FIND(" ",C2135&amp;" ")-1))=6,LEN(LEFT(C2135,FIND(" ",C2135&amp;" ")-1))=7),OR(ISNUMBER(MATCH(LEFT(C2135,FIND(" ",C2135&amp;" ")-1),'Look Up Values'!$G$2:$G$1000,0)),ISNUMBER(MATCH(LEFT(C2135,FIND(" ",C2135&amp;" ")-1),'Look Up Values'!$AE$2:$AE$2000,0)))),"","EWC error")),"")</f>
        <v/>
      </c>
      <c r="M2135" s="242" t="str" cm="1">
        <f t="array" ref="M2135">IF(AND(G2135&lt;&gt;0,G2135&lt;&gt;""),IF(E2135="","",IF(ISNUMBER(MATCH(SUBSTITUTE(E2135," ",""),SUBSTITUTE('Look Up Values'!$I$2:$I$10," ",""),0)),"","State error")),"")</f>
        <v/>
      </c>
      <c r="N2135" s="242" t="str" cm="1">
        <f t="array" ref="N2135">IF(AND(G2135&lt;&gt;0,G2135&lt;&gt;""),IF(F2135="","",IF(ISNUMBER(MATCH(SUBSTITUTE(F2135," ",""),SUBSTITUTE('Look Up Values'!$W$2:$W$30," ",""),0)),"","D&amp;R error")),"")</f>
        <v/>
      </c>
      <c r="O2135" s="256" t="str">
        <f t="shared" si="67"/>
        <v/>
      </c>
    </row>
    <row r="2136" spans="1:15" ht="15.75">
      <c r="A2136" s="250">
        <v>2129</v>
      </c>
      <c r="B2136" s="208"/>
      <c r="C2136" s="49"/>
      <c r="D2136" s="50"/>
      <c r="E2136" s="50"/>
      <c r="F2136" s="50"/>
      <c r="G2136" s="209"/>
      <c r="H2136" s="48"/>
      <c r="I2136" s="457" t="str">
        <f t="shared" si="66"/>
        <v/>
      </c>
      <c r="J2136" s="241" cm="1">
        <f t="array" ref="J2136">SUMPRODUCT(--(K2136:N2136&lt;&gt;"")) + IF(TRIM(O2136)="",0,LEN(O2136)-LEN(SUBSTITUTE(O2136,",",""))+1)</f>
        <v>0</v>
      </c>
      <c r="K2136" s="242" t="str">
        <f>IF(AND(G2136&lt;&gt;0,G2136&lt;&gt;""),IF(B2136="","",IF(ISNUMBER(MATCH(B2136,'Look Up Values'!$B$2:$B$500,0)),"","Dest. error")),"")</f>
        <v/>
      </c>
      <c r="L2136" s="242" t="str">
        <f>IF(AND(G2136&lt;&gt;0,G2136&lt;&gt;""),IF(C2136="","",IF(AND(ISNUMBER(--LEFT(C2136,FIND(" ",C2136&amp;" ")-1)),OR(LEN(LEFT(C2136,FIND(" ",C2136&amp;" ")-1))=6,LEN(LEFT(C2136,FIND(" ",C2136&amp;" ")-1))=7),OR(ISNUMBER(MATCH(LEFT(C2136,FIND(" ",C2136&amp;" ")-1),'Look Up Values'!$G$2:$G$1000,0)),ISNUMBER(MATCH(LEFT(C2136,FIND(" ",C2136&amp;" ")-1),'Look Up Values'!$AE$2:$AE$2000,0)))),"","EWC error")),"")</f>
        <v/>
      </c>
      <c r="M2136" s="242" t="str" cm="1">
        <f t="array" ref="M2136">IF(AND(G2136&lt;&gt;0,G2136&lt;&gt;""),IF(E2136="","",IF(ISNUMBER(MATCH(SUBSTITUTE(E2136," ",""),SUBSTITUTE('Look Up Values'!$I$2:$I$10," ",""),0)),"","State error")),"")</f>
        <v/>
      </c>
      <c r="N2136" s="242" t="str" cm="1">
        <f t="array" ref="N2136">IF(AND(G2136&lt;&gt;0,G2136&lt;&gt;""),IF(F2136="","",IF(ISNUMBER(MATCH(SUBSTITUTE(F2136," ",""),SUBSTITUTE('Look Up Values'!$W$2:$W$30," ",""),0)),"","D&amp;R error")),"")</f>
        <v/>
      </c>
      <c r="O2136" s="256" t="str">
        <f t="shared" si="67"/>
        <v/>
      </c>
    </row>
    <row r="2137" spans="1:15" ht="15.75">
      <c r="A2137" s="250">
        <v>2130</v>
      </c>
      <c r="B2137" s="208"/>
      <c r="C2137" s="49"/>
      <c r="D2137" s="50"/>
      <c r="E2137" s="50"/>
      <c r="F2137" s="50"/>
      <c r="G2137" s="209"/>
      <c r="H2137" s="48"/>
      <c r="I2137" s="457" t="str">
        <f t="shared" si="66"/>
        <v/>
      </c>
      <c r="J2137" s="241" cm="1">
        <f t="array" ref="J2137">SUMPRODUCT(--(K2137:N2137&lt;&gt;"")) + IF(TRIM(O2137)="",0,LEN(O2137)-LEN(SUBSTITUTE(O2137,",",""))+1)</f>
        <v>0</v>
      </c>
      <c r="K2137" s="242" t="str">
        <f>IF(AND(G2137&lt;&gt;0,G2137&lt;&gt;""),IF(B2137="","",IF(ISNUMBER(MATCH(B2137,'Look Up Values'!$B$2:$B$500,0)),"","Dest. error")),"")</f>
        <v/>
      </c>
      <c r="L2137" s="242" t="str">
        <f>IF(AND(G2137&lt;&gt;0,G2137&lt;&gt;""),IF(C2137="","",IF(AND(ISNUMBER(--LEFT(C2137,FIND(" ",C2137&amp;" ")-1)),OR(LEN(LEFT(C2137,FIND(" ",C2137&amp;" ")-1))=6,LEN(LEFT(C2137,FIND(" ",C2137&amp;" ")-1))=7),OR(ISNUMBER(MATCH(LEFT(C2137,FIND(" ",C2137&amp;" ")-1),'Look Up Values'!$G$2:$G$1000,0)),ISNUMBER(MATCH(LEFT(C2137,FIND(" ",C2137&amp;" ")-1),'Look Up Values'!$AE$2:$AE$2000,0)))),"","EWC error")),"")</f>
        <v/>
      </c>
      <c r="M2137" s="242" t="str" cm="1">
        <f t="array" ref="M2137">IF(AND(G2137&lt;&gt;0,G2137&lt;&gt;""),IF(E2137="","",IF(ISNUMBER(MATCH(SUBSTITUTE(E2137," ",""),SUBSTITUTE('Look Up Values'!$I$2:$I$10," ",""),0)),"","State error")),"")</f>
        <v/>
      </c>
      <c r="N2137" s="242" t="str" cm="1">
        <f t="array" ref="N2137">IF(AND(G2137&lt;&gt;0,G2137&lt;&gt;""),IF(F2137="","",IF(ISNUMBER(MATCH(SUBSTITUTE(F2137," ",""),SUBSTITUTE('Look Up Values'!$W$2:$W$30," ",""),0)),"","D&amp;R error")),"")</f>
        <v/>
      </c>
      <c r="O2137" s="256" t="str">
        <f t="shared" si="67"/>
        <v/>
      </c>
    </row>
    <row r="2138" spans="1:15" ht="15.75">
      <c r="A2138" s="250">
        <v>2131</v>
      </c>
      <c r="B2138" s="208"/>
      <c r="C2138" s="49"/>
      <c r="D2138" s="50"/>
      <c r="E2138" s="50"/>
      <c r="F2138" s="50"/>
      <c r="G2138" s="209"/>
      <c r="H2138" s="48"/>
      <c r="I2138" s="457" t="str">
        <f t="shared" si="66"/>
        <v/>
      </c>
      <c r="J2138" s="241" cm="1">
        <f t="array" ref="J2138">SUMPRODUCT(--(K2138:N2138&lt;&gt;"")) + IF(TRIM(O2138)="",0,LEN(O2138)-LEN(SUBSTITUTE(O2138,",",""))+1)</f>
        <v>0</v>
      </c>
      <c r="K2138" s="242" t="str">
        <f>IF(AND(G2138&lt;&gt;0,G2138&lt;&gt;""),IF(B2138="","",IF(ISNUMBER(MATCH(B2138,'Look Up Values'!$B$2:$B$500,0)),"","Dest. error")),"")</f>
        <v/>
      </c>
      <c r="L2138" s="242" t="str">
        <f>IF(AND(G2138&lt;&gt;0,G2138&lt;&gt;""),IF(C2138="","",IF(AND(ISNUMBER(--LEFT(C2138,FIND(" ",C2138&amp;" ")-1)),OR(LEN(LEFT(C2138,FIND(" ",C2138&amp;" ")-1))=6,LEN(LEFT(C2138,FIND(" ",C2138&amp;" ")-1))=7),OR(ISNUMBER(MATCH(LEFT(C2138,FIND(" ",C2138&amp;" ")-1),'Look Up Values'!$G$2:$G$1000,0)),ISNUMBER(MATCH(LEFT(C2138,FIND(" ",C2138&amp;" ")-1),'Look Up Values'!$AE$2:$AE$2000,0)))),"","EWC error")),"")</f>
        <v/>
      </c>
      <c r="M2138" s="242" t="str" cm="1">
        <f t="array" ref="M2138">IF(AND(G2138&lt;&gt;0,G2138&lt;&gt;""),IF(E2138="","",IF(ISNUMBER(MATCH(SUBSTITUTE(E2138," ",""),SUBSTITUTE('Look Up Values'!$I$2:$I$10," ",""),0)),"","State error")),"")</f>
        <v/>
      </c>
      <c r="N2138" s="242" t="str" cm="1">
        <f t="array" ref="N2138">IF(AND(G2138&lt;&gt;0,G2138&lt;&gt;""),IF(F2138="","",IF(ISNUMBER(MATCH(SUBSTITUTE(F2138," ",""),SUBSTITUTE('Look Up Values'!$W$2:$W$30," ",""),0)),"","D&amp;R error")),"")</f>
        <v/>
      </c>
      <c r="O2138" s="256" t="str">
        <f t="shared" si="67"/>
        <v/>
      </c>
    </row>
    <row r="2139" spans="1:15" ht="15.75">
      <c r="A2139" s="250">
        <v>2132</v>
      </c>
      <c r="B2139" s="208"/>
      <c r="C2139" s="49"/>
      <c r="D2139" s="50"/>
      <c r="E2139" s="50"/>
      <c r="F2139" s="50"/>
      <c r="G2139" s="209"/>
      <c r="H2139" s="48"/>
      <c r="I2139" s="457" t="str">
        <f t="shared" si="66"/>
        <v/>
      </c>
      <c r="J2139" s="241" cm="1">
        <f t="array" ref="J2139">SUMPRODUCT(--(K2139:N2139&lt;&gt;"")) + IF(TRIM(O2139)="",0,LEN(O2139)-LEN(SUBSTITUTE(O2139,",",""))+1)</f>
        <v>0</v>
      </c>
      <c r="K2139" s="242" t="str">
        <f>IF(AND(G2139&lt;&gt;0,G2139&lt;&gt;""),IF(B2139="","",IF(ISNUMBER(MATCH(B2139,'Look Up Values'!$B$2:$B$500,0)),"","Dest. error")),"")</f>
        <v/>
      </c>
      <c r="L2139" s="242" t="str">
        <f>IF(AND(G2139&lt;&gt;0,G2139&lt;&gt;""),IF(C2139="","",IF(AND(ISNUMBER(--LEFT(C2139,FIND(" ",C2139&amp;" ")-1)),OR(LEN(LEFT(C2139,FIND(" ",C2139&amp;" ")-1))=6,LEN(LEFT(C2139,FIND(" ",C2139&amp;" ")-1))=7),OR(ISNUMBER(MATCH(LEFT(C2139,FIND(" ",C2139&amp;" ")-1),'Look Up Values'!$G$2:$G$1000,0)),ISNUMBER(MATCH(LEFT(C2139,FIND(" ",C2139&amp;" ")-1),'Look Up Values'!$AE$2:$AE$2000,0)))),"","EWC error")),"")</f>
        <v/>
      </c>
      <c r="M2139" s="242" t="str" cm="1">
        <f t="array" ref="M2139">IF(AND(G2139&lt;&gt;0,G2139&lt;&gt;""),IF(E2139="","",IF(ISNUMBER(MATCH(SUBSTITUTE(E2139," ",""),SUBSTITUTE('Look Up Values'!$I$2:$I$10," ",""),0)),"","State error")),"")</f>
        <v/>
      </c>
      <c r="N2139" s="242" t="str" cm="1">
        <f t="array" ref="N2139">IF(AND(G2139&lt;&gt;0,G2139&lt;&gt;""),IF(F2139="","",IF(ISNUMBER(MATCH(SUBSTITUTE(F2139," ",""),SUBSTITUTE('Look Up Values'!$W$2:$W$30," ",""),0)),"","D&amp;R error")),"")</f>
        <v/>
      </c>
      <c r="O2139" s="256" t="str">
        <f t="shared" si="67"/>
        <v/>
      </c>
    </row>
    <row r="2140" spans="1:15" ht="15.75">
      <c r="A2140" s="250">
        <v>2133</v>
      </c>
      <c r="B2140" s="208"/>
      <c r="C2140" s="49"/>
      <c r="D2140" s="50"/>
      <c r="E2140" s="50"/>
      <c r="F2140" s="50"/>
      <c r="G2140" s="209"/>
      <c r="H2140" s="48"/>
      <c r="I2140" s="457" t="str">
        <f t="shared" si="66"/>
        <v/>
      </c>
      <c r="J2140" s="241" cm="1">
        <f t="array" ref="J2140">SUMPRODUCT(--(K2140:N2140&lt;&gt;"")) + IF(TRIM(O2140)="",0,LEN(O2140)-LEN(SUBSTITUTE(O2140,",",""))+1)</f>
        <v>0</v>
      </c>
      <c r="K2140" s="242" t="str">
        <f>IF(AND(G2140&lt;&gt;0,G2140&lt;&gt;""),IF(B2140="","",IF(ISNUMBER(MATCH(B2140,'Look Up Values'!$B$2:$B$500,0)),"","Dest. error")),"")</f>
        <v/>
      </c>
      <c r="L2140" s="242" t="str">
        <f>IF(AND(G2140&lt;&gt;0,G2140&lt;&gt;""),IF(C2140="","",IF(AND(ISNUMBER(--LEFT(C2140,FIND(" ",C2140&amp;" ")-1)),OR(LEN(LEFT(C2140,FIND(" ",C2140&amp;" ")-1))=6,LEN(LEFT(C2140,FIND(" ",C2140&amp;" ")-1))=7),OR(ISNUMBER(MATCH(LEFT(C2140,FIND(" ",C2140&amp;" ")-1),'Look Up Values'!$G$2:$G$1000,0)),ISNUMBER(MATCH(LEFT(C2140,FIND(" ",C2140&amp;" ")-1),'Look Up Values'!$AE$2:$AE$2000,0)))),"","EWC error")),"")</f>
        <v/>
      </c>
      <c r="M2140" s="242" t="str" cm="1">
        <f t="array" ref="M2140">IF(AND(G2140&lt;&gt;0,G2140&lt;&gt;""),IF(E2140="","",IF(ISNUMBER(MATCH(SUBSTITUTE(E2140," ",""),SUBSTITUTE('Look Up Values'!$I$2:$I$10," ",""),0)),"","State error")),"")</f>
        <v/>
      </c>
      <c r="N2140" s="242" t="str" cm="1">
        <f t="array" ref="N2140">IF(AND(G2140&lt;&gt;0,G2140&lt;&gt;""),IF(F2140="","",IF(ISNUMBER(MATCH(SUBSTITUTE(F2140," ",""),SUBSTITUTE('Look Up Values'!$W$2:$W$30," ",""),0)),"","D&amp;R error")),"")</f>
        <v/>
      </c>
      <c r="O2140" s="256" t="str">
        <f t="shared" si="67"/>
        <v/>
      </c>
    </row>
    <row r="2141" spans="1:15" ht="15.75">
      <c r="A2141" s="250">
        <v>2134</v>
      </c>
      <c r="B2141" s="208"/>
      <c r="C2141" s="49"/>
      <c r="D2141" s="50"/>
      <c r="E2141" s="50"/>
      <c r="F2141" s="50"/>
      <c r="G2141" s="209"/>
      <c r="H2141" s="48"/>
      <c r="I2141" s="457" t="str">
        <f t="shared" si="66"/>
        <v/>
      </c>
      <c r="J2141" s="241" cm="1">
        <f t="array" ref="J2141">SUMPRODUCT(--(K2141:N2141&lt;&gt;"")) + IF(TRIM(O2141)="",0,LEN(O2141)-LEN(SUBSTITUTE(O2141,",",""))+1)</f>
        <v>0</v>
      </c>
      <c r="K2141" s="242" t="str">
        <f>IF(AND(G2141&lt;&gt;0,G2141&lt;&gt;""),IF(B2141="","",IF(ISNUMBER(MATCH(B2141,'Look Up Values'!$B$2:$B$500,0)),"","Dest. error")),"")</f>
        <v/>
      </c>
      <c r="L2141" s="242" t="str">
        <f>IF(AND(G2141&lt;&gt;0,G2141&lt;&gt;""),IF(C2141="","",IF(AND(ISNUMBER(--LEFT(C2141,FIND(" ",C2141&amp;" ")-1)),OR(LEN(LEFT(C2141,FIND(" ",C2141&amp;" ")-1))=6,LEN(LEFT(C2141,FIND(" ",C2141&amp;" ")-1))=7),OR(ISNUMBER(MATCH(LEFT(C2141,FIND(" ",C2141&amp;" ")-1),'Look Up Values'!$G$2:$G$1000,0)),ISNUMBER(MATCH(LEFT(C2141,FIND(" ",C2141&amp;" ")-1),'Look Up Values'!$AE$2:$AE$2000,0)))),"","EWC error")),"")</f>
        <v/>
      </c>
      <c r="M2141" s="242" t="str" cm="1">
        <f t="array" ref="M2141">IF(AND(G2141&lt;&gt;0,G2141&lt;&gt;""),IF(E2141="","",IF(ISNUMBER(MATCH(SUBSTITUTE(E2141," ",""),SUBSTITUTE('Look Up Values'!$I$2:$I$10," ",""),0)),"","State error")),"")</f>
        <v/>
      </c>
      <c r="N2141" s="242" t="str" cm="1">
        <f t="array" ref="N2141">IF(AND(G2141&lt;&gt;0,G2141&lt;&gt;""),IF(F2141="","",IF(ISNUMBER(MATCH(SUBSTITUTE(F2141," ",""),SUBSTITUTE('Look Up Values'!$W$2:$W$30," ",""),0)),"","D&amp;R error")),"")</f>
        <v/>
      </c>
      <c r="O2141" s="256" t="str">
        <f t="shared" si="67"/>
        <v/>
      </c>
    </row>
    <row r="2142" spans="1:15" ht="15.75">
      <c r="A2142" s="250">
        <v>2135</v>
      </c>
      <c r="B2142" s="208"/>
      <c r="C2142" s="49"/>
      <c r="D2142" s="50"/>
      <c r="E2142" s="50"/>
      <c r="F2142" s="50"/>
      <c r="G2142" s="209"/>
      <c r="H2142" s="48"/>
      <c r="I2142" s="457" t="str">
        <f t="shared" si="66"/>
        <v/>
      </c>
      <c r="J2142" s="241" cm="1">
        <f t="array" ref="J2142">SUMPRODUCT(--(K2142:N2142&lt;&gt;"")) + IF(TRIM(O2142)="",0,LEN(O2142)-LEN(SUBSTITUTE(O2142,",",""))+1)</f>
        <v>0</v>
      </c>
      <c r="K2142" s="242" t="str">
        <f>IF(AND(G2142&lt;&gt;0,G2142&lt;&gt;""),IF(B2142="","",IF(ISNUMBER(MATCH(B2142,'Look Up Values'!$B$2:$B$500,0)),"","Dest. error")),"")</f>
        <v/>
      </c>
      <c r="L2142" s="242" t="str">
        <f>IF(AND(G2142&lt;&gt;0,G2142&lt;&gt;""),IF(C2142="","",IF(AND(ISNUMBER(--LEFT(C2142,FIND(" ",C2142&amp;" ")-1)),OR(LEN(LEFT(C2142,FIND(" ",C2142&amp;" ")-1))=6,LEN(LEFT(C2142,FIND(" ",C2142&amp;" ")-1))=7),OR(ISNUMBER(MATCH(LEFT(C2142,FIND(" ",C2142&amp;" ")-1),'Look Up Values'!$G$2:$G$1000,0)),ISNUMBER(MATCH(LEFT(C2142,FIND(" ",C2142&amp;" ")-1),'Look Up Values'!$AE$2:$AE$2000,0)))),"","EWC error")),"")</f>
        <v/>
      </c>
      <c r="M2142" s="242" t="str" cm="1">
        <f t="array" ref="M2142">IF(AND(G2142&lt;&gt;0,G2142&lt;&gt;""),IF(E2142="","",IF(ISNUMBER(MATCH(SUBSTITUTE(E2142," ",""),SUBSTITUTE('Look Up Values'!$I$2:$I$10," ",""),0)),"","State error")),"")</f>
        <v/>
      </c>
      <c r="N2142" s="242" t="str" cm="1">
        <f t="array" ref="N2142">IF(AND(G2142&lt;&gt;0,G2142&lt;&gt;""),IF(F2142="","",IF(ISNUMBER(MATCH(SUBSTITUTE(F2142," ",""),SUBSTITUTE('Look Up Values'!$W$2:$W$30," ",""),0)),"","D&amp;R error")),"")</f>
        <v/>
      </c>
      <c r="O2142" s="256" t="str">
        <f t="shared" si="67"/>
        <v/>
      </c>
    </row>
    <row r="2143" spans="1:15" ht="15.75">
      <c r="A2143" s="250">
        <v>2136</v>
      </c>
      <c r="B2143" s="208"/>
      <c r="C2143" s="49"/>
      <c r="D2143" s="50"/>
      <c r="E2143" s="50"/>
      <c r="F2143" s="50"/>
      <c r="G2143" s="209"/>
      <c r="H2143" s="48"/>
      <c r="I2143" s="457" t="str">
        <f t="shared" si="66"/>
        <v/>
      </c>
      <c r="J2143" s="241" cm="1">
        <f t="array" ref="J2143">SUMPRODUCT(--(K2143:N2143&lt;&gt;"")) + IF(TRIM(O2143)="",0,LEN(O2143)-LEN(SUBSTITUTE(O2143,",",""))+1)</f>
        <v>0</v>
      </c>
      <c r="K2143" s="242" t="str">
        <f>IF(AND(G2143&lt;&gt;0,G2143&lt;&gt;""),IF(B2143="","",IF(ISNUMBER(MATCH(B2143,'Look Up Values'!$B$2:$B$500,0)),"","Dest. error")),"")</f>
        <v/>
      </c>
      <c r="L2143" s="242" t="str">
        <f>IF(AND(G2143&lt;&gt;0,G2143&lt;&gt;""),IF(C2143="","",IF(AND(ISNUMBER(--LEFT(C2143,FIND(" ",C2143&amp;" ")-1)),OR(LEN(LEFT(C2143,FIND(" ",C2143&amp;" ")-1))=6,LEN(LEFT(C2143,FIND(" ",C2143&amp;" ")-1))=7),OR(ISNUMBER(MATCH(LEFT(C2143,FIND(" ",C2143&amp;" ")-1),'Look Up Values'!$G$2:$G$1000,0)),ISNUMBER(MATCH(LEFT(C2143,FIND(" ",C2143&amp;" ")-1),'Look Up Values'!$AE$2:$AE$2000,0)))),"","EWC error")),"")</f>
        <v/>
      </c>
      <c r="M2143" s="242" t="str" cm="1">
        <f t="array" ref="M2143">IF(AND(G2143&lt;&gt;0,G2143&lt;&gt;""),IF(E2143="","",IF(ISNUMBER(MATCH(SUBSTITUTE(E2143," ",""),SUBSTITUTE('Look Up Values'!$I$2:$I$10," ",""),0)),"","State error")),"")</f>
        <v/>
      </c>
      <c r="N2143" s="242" t="str" cm="1">
        <f t="array" ref="N2143">IF(AND(G2143&lt;&gt;0,G2143&lt;&gt;""),IF(F2143="","",IF(ISNUMBER(MATCH(SUBSTITUTE(F2143," ",""),SUBSTITUTE('Look Up Values'!$W$2:$W$30," ",""),0)),"","D&amp;R error")),"")</f>
        <v/>
      </c>
      <c r="O2143" s="256" t="str">
        <f t="shared" si="67"/>
        <v/>
      </c>
    </row>
    <row r="2144" spans="1:15" ht="15.75">
      <c r="A2144" s="250">
        <v>2137</v>
      </c>
      <c r="B2144" s="208"/>
      <c r="C2144" s="49"/>
      <c r="D2144" s="50"/>
      <c r="E2144" s="50"/>
      <c r="F2144" s="50"/>
      <c r="G2144" s="209"/>
      <c r="H2144" s="48"/>
      <c r="I2144" s="457" t="str">
        <f t="shared" si="66"/>
        <v/>
      </c>
      <c r="J2144" s="241" cm="1">
        <f t="array" ref="J2144">SUMPRODUCT(--(K2144:N2144&lt;&gt;"")) + IF(TRIM(O2144)="",0,LEN(O2144)-LEN(SUBSTITUTE(O2144,",",""))+1)</f>
        <v>0</v>
      </c>
      <c r="K2144" s="242" t="str">
        <f>IF(AND(G2144&lt;&gt;0,G2144&lt;&gt;""),IF(B2144="","",IF(ISNUMBER(MATCH(B2144,'Look Up Values'!$B$2:$B$500,0)),"","Dest. error")),"")</f>
        <v/>
      </c>
      <c r="L2144" s="242" t="str">
        <f>IF(AND(G2144&lt;&gt;0,G2144&lt;&gt;""),IF(C2144="","",IF(AND(ISNUMBER(--LEFT(C2144,FIND(" ",C2144&amp;" ")-1)),OR(LEN(LEFT(C2144,FIND(" ",C2144&amp;" ")-1))=6,LEN(LEFT(C2144,FIND(" ",C2144&amp;" ")-1))=7),OR(ISNUMBER(MATCH(LEFT(C2144,FIND(" ",C2144&amp;" ")-1),'Look Up Values'!$G$2:$G$1000,0)),ISNUMBER(MATCH(LEFT(C2144,FIND(" ",C2144&amp;" ")-1),'Look Up Values'!$AE$2:$AE$2000,0)))),"","EWC error")),"")</f>
        <v/>
      </c>
      <c r="M2144" s="242" t="str" cm="1">
        <f t="array" ref="M2144">IF(AND(G2144&lt;&gt;0,G2144&lt;&gt;""),IF(E2144="","",IF(ISNUMBER(MATCH(SUBSTITUTE(E2144," ",""),SUBSTITUTE('Look Up Values'!$I$2:$I$10," ",""),0)),"","State error")),"")</f>
        <v/>
      </c>
      <c r="N2144" s="242" t="str" cm="1">
        <f t="array" ref="N2144">IF(AND(G2144&lt;&gt;0,G2144&lt;&gt;""),IF(F2144="","",IF(ISNUMBER(MATCH(SUBSTITUTE(F2144," ",""),SUBSTITUTE('Look Up Values'!$W$2:$W$30," ",""),0)),"","D&amp;R error")),"")</f>
        <v/>
      </c>
      <c r="O2144" s="256" t="str">
        <f t="shared" si="67"/>
        <v/>
      </c>
    </row>
    <row r="2145" spans="1:15" ht="15.75">
      <c r="A2145" s="250">
        <v>2138</v>
      </c>
      <c r="B2145" s="208"/>
      <c r="C2145" s="49"/>
      <c r="D2145" s="50"/>
      <c r="E2145" s="50"/>
      <c r="F2145" s="50"/>
      <c r="G2145" s="209"/>
      <c r="H2145" s="48"/>
      <c r="I2145" s="457" t="str">
        <f t="shared" si="66"/>
        <v/>
      </c>
      <c r="J2145" s="241" cm="1">
        <f t="array" ref="J2145">SUMPRODUCT(--(K2145:N2145&lt;&gt;"")) + IF(TRIM(O2145)="",0,LEN(O2145)-LEN(SUBSTITUTE(O2145,",",""))+1)</f>
        <v>0</v>
      </c>
      <c r="K2145" s="242" t="str">
        <f>IF(AND(G2145&lt;&gt;0,G2145&lt;&gt;""),IF(B2145="","",IF(ISNUMBER(MATCH(B2145,'Look Up Values'!$B$2:$B$500,0)),"","Dest. error")),"")</f>
        <v/>
      </c>
      <c r="L2145" s="242" t="str">
        <f>IF(AND(G2145&lt;&gt;0,G2145&lt;&gt;""),IF(C2145="","",IF(AND(ISNUMBER(--LEFT(C2145,FIND(" ",C2145&amp;" ")-1)),OR(LEN(LEFT(C2145,FIND(" ",C2145&amp;" ")-1))=6,LEN(LEFT(C2145,FIND(" ",C2145&amp;" ")-1))=7),OR(ISNUMBER(MATCH(LEFT(C2145,FIND(" ",C2145&amp;" ")-1),'Look Up Values'!$G$2:$G$1000,0)),ISNUMBER(MATCH(LEFT(C2145,FIND(" ",C2145&amp;" ")-1),'Look Up Values'!$AE$2:$AE$2000,0)))),"","EWC error")),"")</f>
        <v/>
      </c>
      <c r="M2145" s="242" t="str" cm="1">
        <f t="array" ref="M2145">IF(AND(G2145&lt;&gt;0,G2145&lt;&gt;""),IF(E2145="","",IF(ISNUMBER(MATCH(SUBSTITUTE(E2145," ",""),SUBSTITUTE('Look Up Values'!$I$2:$I$10," ",""),0)),"","State error")),"")</f>
        <v/>
      </c>
      <c r="N2145" s="242" t="str" cm="1">
        <f t="array" ref="N2145">IF(AND(G2145&lt;&gt;0,G2145&lt;&gt;""),IF(F2145="","",IF(ISNUMBER(MATCH(SUBSTITUTE(F2145," ",""),SUBSTITUTE('Look Up Values'!$W$2:$W$30," ",""),0)),"","D&amp;R error")),"")</f>
        <v/>
      </c>
      <c r="O2145" s="256" t="str">
        <f t="shared" si="67"/>
        <v/>
      </c>
    </row>
    <row r="2146" spans="1:15" ht="15.75">
      <c r="A2146" s="250">
        <v>2139</v>
      </c>
      <c r="B2146" s="208"/>
      <c r="C2146" s="49"/>
      <c r="D2146" s="50"/>
      <c r="E2146" s="50"/>
      <c r="F2146" s="50"/>
      <c r="G2146" s="209"/>
      <c r="H2146" s="48"/>
      <c r="I2146" s="457" t="str">
        <f t="shared" si="66"/>
        <v/>
      </c>
      <c r="J2146" s="241" cm="1">
        <f t="array" ref="J2146">SUMPRODUCT(--(K2146:N2146&lt;&gt;"")) + IF(TRIM(O2146)="",0,LEN(O2146)-LEN(SUBSTITUTE(O2146,",",""))+1)</f>
        <v>0</v>
      </c>
      <c r="K2146" s="242" t="str">
        <f>IF(AND(G2146&lt;&gt;0,G2146&lt;&gt;""),IF(B2146="","",IF(ISNUMBER(MATCH(B2146,'Look Up Values'!$B$2:$B$500,0)),"","Dest. error")),"")</f>
        <v/>
      </c>
      <c r="L2146" s="242" t="str">
        <f>IF(AND(G2146&lt;&gt;0,G2146&lt;&gt;""),IF(C2146="","",IF(AND(ISNUMBER(--LEFT(C2146,FIND(" ",C2146&amp;" ")-1)),OR(LEN(LEFT(C2146,FIND(" ",C2146&amp;" ")-1))=6,LEN(LEFT(C2146,FIND(" ",C2146&amp;" ")-1))=7),OR(ISNUMBER(MATCH(LEFT(C2146,FIND(" ",C2146&amp;" ")-1),'Look Up Values'!$G$2:$G$1000,0)),ISNUMBER(MATCH(LEFT(C2146,FIND(" ",C2146&amp;" ")-1),'Look Up Values'!$AE$2:$AE$2000,0)))),"","EWC error")),"")</f>
        <v/>
      </c>
      <c r="M2146" s="242" t="str" cm="1">
        <f t="array" ref="M2146">IF(AND(G2146&lt;&gt;0,G2146&lt;&gt;""),IF(E2146="","",IF(ISNUMBER(MATCH(SUBSTITUTE(E2146," ",""),SUBSTITUTE('Look Up Values'!$I$2:$I$10," ",""),0)),"","State error")),"")</f>
        <v/>
      </c>
      <c r="N2146" s="242" t="str" cm="1">
        <f t="array" ref="N2146">IF(AND(G2146&lt;&gt;0,G2146&lt;&gt;""),IF(F2146="","",IF(ISNUMBER(MATCH(SUBSTITUTE(F2146," ",""),SUBSTITUTE('Look Up Values'!$W$2:$W$30," ",""),0)),"","D&amp;R error")),"")</f>
        <v/>
      </c>
      <c r="O2146" s="256" t="str">
        <f t="shared" si="67"/>
        <v/>
      </c>
    </row>
    <row r="2147" spans="1:15" ht="15.75">
      <c r="A2147" s="250">
        <v>2140</v>
      </c>
      <c r="B2147" s="208"/>
      <c r="C2147" s="49"/>
      <c r="D2147" s="50"/>
      <c r="E2147" s="50"/>
      <c r="F2147" s="50"/>
      <c r="G2147" s="209"/>
      <c r="H2147" s="48"/>
      <c r="I2147" s="457" t="str">
        <f t="shared" si="66"/>
        <v/>
      </c>
      <c r="J2147" s="241" cm="1">
        <f t="array" ref="J2147">SUMPRODUCT(--(K2147:N2147&lt;&gt;"")) + IF(TRIM(O2147)="",0,LEN(O2147)-LEN(SUBSTITUTE(O2147,",",""))+1)</f>
        <v>0</v>
      </c>
      <c r="K2147" s="242" t="str">
        <f>IF(AND(G2147&lt;&gt;0,G2147&lt;&gt;""),IF(B2147="","",IF(ISNUMBER(MATCH(B2147,'Look Up Values'!$B$2:$B$500,0)),"","Dest. error")),"")</f>
        <v/>
      </c>
      <c r="L2147" s="242" t="str">
        <f>IF(AND(G2147&lt;&gt;0,G2147&lt;&gt;""),IF(C2147="","",IF(AND(ISNUMBER(--LEFT(C2147,FIND(" ",C2147&amp;" ")-1)),OR(LEN(LEFT(C2147,FIND(" ",C2147&amp;" ")-1))=6,LEN(LEFT(C2147,FIND(" ",C2147&amp;" ")-1))=7),OR(ISNUMBER(MATCH(LEFT(C2147,FIND(" ",C2147&amp;" ")-1),'Look Up Values'!$G$2:$G$1000,0)),ISNUMBER(MATCH(LEFT(C2147,FIND(" ",C2147&amp;" ")-1),'Look Up Values'!$AE$2:$AE$2000,0)))),"","EWC error")),"")</f>
        <v/>
      </c>
      <c r="M2147" s="242" t="str" cm="1">
        <f t="array" ref="M2147">IF(AND(G2147&lt;&gt;0,G2147&lt;&gt;""),IF(E2147="","",IF(ISNUMBER(MATCH(SUBSTITUTE(E2147," ",""),SUBSTITUTE('Look Up Values'!$I$2:$I$10," ",""),0)),"","State error")),"")</f>
        <v/>
      </c>
      <c r="N2147" s="242" t="str" cm="1">
        <f t="array" ref="N2147">IF(AND(G2147&lt;&gt;0,G2147&lt;&gt;""),IF(F2147="","",IF(ISNUMBER(MATCH(SUBSTITUTE(F2147," ",""),SUBSTITUTE('Look Up Values'!$W$2:$W$30," ",""),0)),"","D&amp;R error")),"")</f>
        <v/>
      </c>
      <c r="O2147" s="256" t="str">
        <f t="shared" si="67"/>
        <v/>
      </c>
    </row>
    <row r="2148" spans="1:15" ht="15.75">
      <c r="A2148" s="250">
        <v>2141</v>
      </c>
      <c r="B2148" s="208"/>
      <c r="C2148" s="49"/>
      <c r="D2148" s="50"/>
      <c r="E2148" s="50"/>
      <c r="F2148" s="50"/>
      <c r="G2148" s="209"/>
      <c r="H2148" s="48"/>
      <c r="I2148" s="457" t="str">
        <f t="shared" si="66"/>
        <v/>
      </c>
      <c r="J2148" s="241" cm="1">
        <f t="array" ref="J2148">SUMPRODUCT(--(K2148:N2148&lt;&gt;"")) + IF(TRIM(O2148)="",0,LEN(O2148)-LEN(SUBSTITUTE(O2148,",",""))+1)</f>
        <v>0</v>
      </c>
      <c r="K2148" s="242" t="str">
        <f>IF(AND(G2148&lt;&gt;0,G2148&lt;&gt;""),IF(B2148="","",IF(ISNUMBER(MATCH(B2148,'Look Up Values'!$B$2:$B$500,0)),"","Dest. error")),"")</f>
        <v/>
      </c>
      <c r="L2148" s="242" t="str">
        <f>IF(AND(G2148&lt;&gt;0,G2148&lt;&gt;""),IF(C2148="","",IF(AND(ISNUMBER(--LEFT(C2148,FIND(" ",C2148&amp;" ")-1)),OR(LEN(LEFT(C2148,FIND(" ",C2148&amp;" ")-1))=6,LEN(LEFT(C2148,FIND(" ",C2148&amp;" ")-1))=7),OR(ISNUMBER(MATCH(LEFT(C2148,FIND(" ",C2148&amp;" ")-1),'Look Up Values'!$G$2:$G$1000,0)),ISNUMBER(MATCH(LEFT(C2148,FIND(" ",C2148&amp;" ")-1),'Look Up Values'!$AE$2:$AE$2000,0)))),"","EWC error")),"")</f>
        <v/>
      </c>
      <c r="M2148" s="242" t="str" cm="1">
        <f t="array" ref="M2148">IF(AND(G2148&lt;&gt;0,G2148&lt;&gt;""),IF(E2148="","",IF(ISNUMBER(MATCH(SUBSTITUTE(E2148," ",""),SUBSTITUTE('Look Up Values'!$I$2:$I$10," ",""),0)),"","State error")),"")</f>
        <v/>
      </c>
      <c r="N2148" s="242" t="str" cm="1">
        <f t="array" ref="N2148">IF(AND(G2148&lt;&gt;0,G2148&lt;&gt;""),IF(F2148="","",IF(ISNUMBER(MATCH(SUBSTITUTE(F2148," ",""),SUBSTITUTE('Look Up Values'!$W$2:$W$30," ",""),0)),"","D&amp;R error")),"")</f>
        <v/>
      </c>
      <c r="O2148" s="256" t="str">
        <f t="shared" si="67"/>
        <v/>
      </c>
    </row>
    <row r="2149" spans="1:15" ht="15.75">
      <c r="A2149" s="250">
        <v>2142</v>
      </c>
      <c r="B2149" s="208"/>
      <c r="C2149" s="49"/>
      <c r="D2149" s="50"/>
      <c r="E2149" s="50"/>
      <c r="F2149" s="50"/>
      <c r="G2149" s="209"/>
      <c r="H2149" s="48"/>
      <c r="I2149" s="457" t="str">
        <f t="shared" si="66"/>
        <v/>
      </c>
      <c r="J2149" s="241" cm="1">
        <f t="array" ref="J2149">SUMPRODUCT(--(K2149:N2149&lt;&gt;"")) + IF(TRIM(O2149)="",0,LEN(O2149)-LEN(SUBSTITUTE(O2149,",",""))+1)</f>
        <v>0</v>
      </c>
      <c r="K2149" s="242" t="str">
        <f>IF(AND(G2149&lt;&gt;0,G2149&lt;&gt;""),IF(B2149="","",IF(ISNUMBER(MATCH(B2149,'Look Up Values'!$B$2:$B$500,0)),"","Dest. error")),"")</f>
        <v/>
      </c>
      <c r="L2149" s="242" t="str">
        <f>IF(AND(G2149&lt;&gt;0,G2149&lt;&gt;""),IF(C2149="","",IF(AND(ISNUMBER(--LEFT(C2149,FIND(" ",C2149&amp;" ")-1)),OR(LEN(LEFT(C2149,FIND(" ",C2149&amp;" ")-1))=6,LEN(LEFT(C2149,FIND(" ",C2149&amp;" ")-1))=7),OR(ISNUMBER(MATCH(LEFT(C2149,FIND(" ",C2149&amp;" ")-1),'Look Up Values'!$G$2:$G$1000,0)),ISNUMBER(MATCH(LEFT(C2149,FIND(" ",C2149&amp;" ")-1),'Look Up Values'!$AE$2:$AE$2000,0)))),"","EWC error")),"")</f>
        <v/>
      </c>
      <c r="M2149" s="242" t="str" cm="1">
        <f t="array" ref="M2149">IF(AND(G2149&lt;&gt;0,G2149&lt;&gt;""),IF(E2149="","",IF(ISNUMBER(MATCH(SUBSTITUTE(E2149," ",""),SUBSTITUTE('Look Up Values'!$I$2:$I$10," ",""),0)),"","State error")),"")</f>
        <v/>
      </c>
      <c r="N2149" s="242" t="str" cm="1">
        <f t="array" ref="N2149">IF(AND(G2149&lt;&gt;0,G2149&lt;&gt;""),IF(F2149="","",IF(ISNUMBER(MATCH(SUBSTITUTE(F2149," ",""),SUBSTITUTE('Look Up Values'!$W$2:$W$30," ",""),0)),"","D&amp;R error")),"")</f>
        <v/>
      </c>
      <c r="O2149" s="256" t="str">
        <f t="shared" si="67"/>
        <v/>
      </c>
    </row>
    <row r="2150" spans="1:15" ht="15.75">
      <c r="A2150" s="250">
        <v>2143</v>
      </c>
      <c r="B2150" s="208"/>
      <c r="C2150" s="49"/>
      <c r="D2150" s="50"/>
      <c r="E2150" s="50"/>
      <c r="F2150" s="50"/>
      <c r="G2150" s="209"/>
      <c r="H2150" s="48"/>
      <c r="I2150" s="457" t="str">
        <f t="shared" si="66"/>
        <v/>
      </c>
      <c r="J2150" s="241" cm="1">
        <f t="array" ref="J2150">SUMPRODUCT(--(K2150:N2150&lt;&gt;"")) + IF(TRIM(O2150)="",0,LEN(O2150)-LEN(SUBSTITUTE(O2150,",",""))+1)</f>
        <v>0</v>
      </c>
      <c r="K2150" s="242" t="str">
        <f>IF(AND(G2150&lt;&gt;0,G2150&lt;&gt;""),IF(B2150="","",IF(ISNUMBER(MATCH(B2150,'Look Up Values'!$B$2:$B$500,0)),"","Dest. error")),"")</f>
        <v/>
      </c>
      <c r="L2150" s="242" t="str">
        <f>IF(AND(G2150&lt;&gt;0,G2150&lt;&gt;""),IF(C2150="","",IF(AND(ISNUMBER(--LEFT(C2150,FIND(" ",C2150&amp;" ")-1)),OR(LEN(LEFT(C2150,FIND(" ",C2150&amp;" ")-1))=6,LEN(LEFT(C2150,FIND(" ",C2150&amp;" ")-1))=7),OR(ISNUMBER(MATCH(LEFT(C2150,FIND(" ",C2150&amp;" ")-1),'Look Up Values'!$G$2:$G$1000,0)),ISNUMBER(MATCH(LEFT(C2150,FIND(" ",C2150&amp;" ")-1),'Look Up Values'!$AE$2:$AE$2000,0)))),"","EWC error")),"")</f>
        <v/>
      </c>
      <c r="M2150" s="242" t="str" cm="1">
        <f t="array" ref="M2150">IF(AND(G2150&lt;&gt;0,G2150&lt;&gt;""),IF(E2150="","",IF(ISNUMBER(MATCH(SUBSTITUTE(E2150," ",""),SUBSTITUTE('Look Up Values'!$I$2:$I$10," ",""),0)),"","State error")),"")</f>
        <v/>
      </c>
      <c r="N2150" s="242" t="str" cm="1">
        <f t="array" ref="N2150">IF(AND(G2150&lt;&gt;0,G2150&lt;&gt;""),IF(F2150="","",IF(ISNUMBER(MATCH(SUBSTITUTE(F2150," ",""),SUBSTITUTE('Look Up Values'!$W$2:$W$30," ",""),0)),"","D&amp;R error")),"")</f>
        <v/>
      </c>
      <c r="O2150" s="256" t="str">
        <f t="shared" si="67"/>
        <v/>
      </c>
    </row>
    <row r="2151" spans="1:15" ht="15.75">
      <c r="A2151" s="250">
        <v>2144</v>
      </c>
      <c r="B2151" s="208"/>
      <c r="C2151" s="49"/>
      <c r="D2151" s="50"/>
      <c r="E2151" s="50"/>
      <c r="F2151" s="50"/>
      <c r="G2151" s="209"/>
      <c r="H2151" s="48"/>
      <c r="I2151" s="457" t="str">
        <f t="shared" si="66"/>
        <v/>
      </c>
      <c r="J2151" s="241" cm="1">
        <f t="array" ref="J2151">SUMPRODUCT(--(K2151:N2151&lt;&gt;"")) + IF(TRIM(O2151)="",0,LEN(O2151)-LEN(SUBSTITUTE(O2151,",",""))+1)</f>
        <v>0</v>
      </c>
      <c r="K2151" s="242" t="str">
        <f>IF(AND(G2151&lt;&gt;0,G2151&lt;&gt;""),IF(B2151="","",IF(ISNUMBER(MATCH(B2151,'Look Up Values'!$B$2:$B$500,0)),"","Dest. error")),"")</f>
        <v/>
      </c>
      <c r="L2151" s="242" t="str">
        <f>IF(AND(G2151&lt;&gt;0,G2151&lt;&gt;""),IF(C2151="","",IF(AND(ISNUMBER(--LEFT(C2151,FIND(" ",C2151&amp;" ")-1)),OR(LEN(LEFT(C2151,FIND(" ",C2151&amp;" ")-1))=6,LEN(LEFT(C2151,FIND(" ",C2151&amp;" ")-1))=7),OR(ISNUMBER(MATCH(LEFT(C2151,FIND(" ",C2151&amp;" ")-1),'Look Up Values'!$G$2:$G$1000,0)),ISNUMBER(MATCH(LEFT(C2151,FIND(" ",C2151&amp;" ")-1),'Look Up Values'!$AE$2:$AE$2000,0)))),"","EWC error")),"")</f>
        <v/>
      </c>
      <c r="M2151" s="242" t="str" cm="1">
        <f t="array" ref="M2151">IF(AND(G2151&lt;&gt;0,G2151&lt;&gt;""),IF(E2151="","",IF(ISNUMBER(MATCH(SUBSTITUTE(E2151," ",""),SUBSTITUTE('Look Up Values'!$I$2:$I$10," ",""),0)),"","State error")),"")</f>
        <v/>
      </c>
      <c r="N2151" s="242" t="str" cm="1">
        <f t="array" ref="N2151">IF(AND(G2151&lt;&gt;0,G2151&lt;&gt;""),IF(F2151="","",IF(ISNUMBER(MATCH(SUBSTITUTE(F2151," ",""),SUBSTITUTE('Look Up Values'!$W$2:$W$30," ",""),0)),"","D&amp;R error")),"")</f>
        <v/>
      </c>
      <c r="O2151" s="256" t="str">
        <f t="shared" si="67"/>
        <v/>
      </c>
    </row>
    <row r="2152" spans="1:15" ht="15.75">
      <c r="A2152" s="250">
        <v>2145</v>
      </c>
      <c r="B2152" s="208"/>
      <c r="C2152" s="49"/>
      <c r="D2152" s="50"/>
      <c r="E2152" s="50"/>
      <c r="F2152" s="50"/>
      <c r="G2152" s="209"/>
      <c r="H2152" s="48"/>
      <c r="I2152" s="457" t="str">
        <f t="shared" si="66"/>
        <v/>
      </c>
      <c r="J2152" s="241" cm="1">
        <f t="array" ref="J2152">SUMPRODUCT(--(K2152:N2152&lt;&gt;"")) + IF(TRIM(O2152)="",0,LEN(O2152)-LEN(SUBSTITUTE(O2152,",",""))+1)</f>
        <v>0</v>
      </c>
      <c r="K2152" s="242" t="str">
        <f>IF(AND(G2152&lt;&gt;0,G2152&lt;&gt;""),IF(B2152="","",IF(ISNUMBER(MATCH(B2152,'Look Up Values'!$B$2:$B$500,0)),"","Dest. error")),"")</f>
        <v/>
      </c>
      <c r="L2152" s="242" t="str">
        <f>IF(AND(G2152&lt;&gt;0,G2152&lt;&gt;""),IF(C2152="","",IF(AND(ISNUMBER(--LEFT(C2152,FIND(" ",C2152&amp;" ")-1)),OR(LEN(LEFT(C2152,FIND(" ",C2152&amp;" ")-1))=6,LEN(LEFT(C2152,FIND(" ",C2152&amp;" ")-1))=7),OR(ISNUMBER(MATCH(LEFT(C2152,FIND(" ",C2152&amp;" ")-1),'Look Up Values'!$G$2:$G$1000,0)),ISNUMBER(MATCH(LEFT(C2152,FIND(" ",C2152&amp;" ")-1),'Look Up Values'!$AE$2:$AE$2000,0)))),"","EWC error")),"")</f>
        <v/>
      </c>
      <c r="M2152" s="242" t="str" cm="1">
        <f t="array" ref="M2152">IF(AND(G2152&lt;&gt;0,G2152&lt;&gt;""),IF(E2152="","",IF(ISNUMBER(MATCH(SUBSTITUTE(E2152," ",""),SUBSTITUTE('Look Up Values'!$I$2:$I$10," ",""),0)),"","State error")),"")</f>
        <v/>
      </c>
      <c r="N2152" s="242" t="str" cm="1">
        <f t="array" ref="N2152">IF(AND(G2152&lt;&gt;0,G2152&lt;&gt;""),IF(F2152="","",IF(ISNUMBER(MATCH(SUBSTITUTE(F2152," ",""),SUBSTITUTE('Look Up Values'!$W$2:$W$30," ",""),0)),"","D&amp;R error")),"")</f>
        <v/>
      </c>
      <c r="O2152" s="256" t="str">
        <f t="shared" si="67"/>
        <v/>
      </c>
    </row>
    <row r="2153" spans="1:15" ht="15.75">
      <c r="A2153" s="250">
        <v>2146</v>
      </c>
      <c r="B2153" s="208"/>
      <c r="C2153" s="49"/>
      <c r="D2153" s="50"/>
      <c r="E2153" s="50"/>
      <c r="F2153" s="50"/>
      <c r="G2153" s="209"/>
      <c r="H2153" s="48"/>
      <c r="I2153" s="457" t="str">
        <f t="shared" si="66"/>
        <v/>
      </c>
      <c r="J2153" s="241" cm="1">
        <f t="array" ref="J2153">SUMPRODUCT(--(K2153:N2153&lt;&gt;"")) + IF(TRIM(O2153)="",0,LEN(O2153)-LEN(SUBSTITUTE(O2153,",",""))+1)</f>
        <v>0</v>
      </c>
      <c r="K2153" s="242" t="str">
        <f>IF(AND(G2153&lt;&gt;0,G2153&lt;&gt;""),IF(B2153="","",IF(ISNUMBER(MATCH(B2153,'Look Up Values'!$B$2:$B$500,0)),"","Dest. error")),"")</f>
        <v/>
      </c>
      <c r="L2153" s="242" t="str">
        <f>IF(AND(G2153&lt;&gt;0,G2153&lt;&gt;""),IF(C2153="","",IF(AND(ISNUMBER(--LEFT(C2153,FIND(" ",C2153&amp;" ")-1)),OR(LEN(LEFT(C2153,FIND(" ",C2153&amp;" ")-1))=6,LEN(LEFT(C2153,FIND(" ",C2153&amp;" ")-1))=7),OR(ISNUMBER(MATCH(LEFT(C2153,FIND(" ",C2153&amp;" ")-1),'Look Up Values'!$G$2:$G$1000,0)),ISNUMBER(MATCH(LEFT(C2153,FIND(" ",C2153&amp;" ")-1),'Look Up Values'!$AE$2:$AE$2000,0)))),"","EWC error")),"")</f>
        <v/>
      </c>
      <c r="M2153" s="242" t="str" cm="1">
        <f t="array" ref="M2153">IF(AND(G2153&lt;&gt;0,G2153&lt;&gt;""),IF(E2153="","",IF(ISNUMBER(MATCH(SUBSTITUTE(E2153," ",""),SUBSTITUTE('Look Up Values'!$I$2:$I$10," ",""),0)),"","State error")),"")</f>
        <v/>
      </c>
      <c r="N2153" s="242" t="str" cm="1">
        <f t="array" ref="N2153">IF(AND(G2153&lt;&gt;0,G2153&lt;&gt;""),IF(F2153="","",IF(ISNUMBER(MATCH(SUBSTITUTE(F2153," ",""),SUBSTITUTE('Look Up Values'!$W$2:$W$30," ",""),0)),"","D&amp;R error")),"")</f>
        <v/>
      </c>
      <c r="O2153" s="256" t="str">
        <f t="shared" si="67"/>
        <v/>
      </c>
    </row>
    <row r="2154" spans="1:15" ht="15.75">
      <c r="A2154" s="250">
        <v>2147</v>
      </c>
      <c r="B2154" s="208"/>
      <c r="C2154" s="49"/>
      <c r="D2154" s="50"/>
      <c r="E2154" s="50"/>
      <c r="F2154" s="50"/>
      <c r="G2154" s="209"/>
      <c r="H2154" s="48"/>
      <c r="I2154" s="457" t="str">
        <f t="shared" si="66"/>
        <v/>
      </c>
      <c r="J2154" s="241" cm="1">
        <f t="array" ref="J2154">SUMPRODUCT(--(K2154:N2154&lt;&gt;"")) + IF(TRIM(O2154)="",0,LEN(O2154)-LEN(SUBSTITUTE(O2154,",",""))+1)</f>
        <v>0</v>
      </c>
      <c r="K2154" s="242" t="str">
        <f>IF(AND(G2154&lt;&gt;0,G2154&lt;&gt;""),IF(B2154="","",IF(ISNUMBER(MATCH(B2154,'Look Up Values'!$B$2:$B$500,0)),"","Dest. error")),"")</f>
        <v/>
      </c>
      <c r="L2154" s="242" t="str">
        <f>IF(AND(G2154&lt;&gt;0,G2154&lt;&gt;""),IF(C2154="","",IF(AND(ISNUMBER(--LEFT(C2154,FIND(" ",C2154&amp;" ")-1)),OR(LEN(LEFT(C2154,FIND(" ",C2154&amp;" ")-1))=6,LEN(LEFT(C2154,FIND(" ",C2154&amp;" ")-1))=7),OR(ISNUMBER(MATCH(LEFT(C2154,FIND(" ",C2154&amp;" ")-1),'Look Up Values'!$G$2:$G$1000,0)),ISNUMBER(MATCH(LEFT(C2154,FIND(" ",C2154&amp;" ")-1),'Look Up Values'!$AE$2:$AE$2000,0)))),"","EWC error")),"")</f>
        <v/>
      </c>
      <c r="M2154" s="242" t="str" cm="1">
        <f t="array" ref="M2154">IF(AND(G2154&lt;&gt;0,G2154&lt;&gt;""),IF(E2154="","",IF(ISNUMBER(MATCH(SUBSTITUTE(E2154," ",""),SUBSTITUTE('Look Up Values'!$I$2:$I$10," ",""),0)),"","State error")),"")</f>
        <v/>
      </c>
      <c r="N2154" s="242" t="str" cm="1">
        <f t="array" ref="N2154">IF(AND(G2154&lt;&gt;0,G2154&lt;&gt;""),IF(F2154="","",IF(ISNUMBER(MATCH(SUBSTITUTE(F2154," ",""),SUBSTITUTE('Look Up Values'!$W$2:$W$30," ",""),0)),"","D&amp;R error")),"")</f>
        <v/>
      </c>
      <c r="O2154" s="256" t="str">
        <f t="shared" si="67"/>
        <v/>
      </c>
    </row>
    <row r="2155" spans="1:15" ht="15.75">
      <c r="A2155" s="250">
        <v>2148</v>
      </c>
      <c r="B2155" s="208"/>
      <c r="C2155" s="49"/>
      <c r="D2155" s="50"/>
      <c r="E2155" s="50"/>
      <c r="F2155" s="50"/>
      <c r="G2155" s="209"/>
      <c r="H2155" s="48"/>
      <c r="I2155" s="457" t="str">
        <f t="shared" si="66"/>
        <v/>
      </c>
      <c r="J2155" s="241" cm="1">
        <f t="array" ref="J2155">SUMPRODUCT(--(K2155:N2155&lt;&gt;"")) + IF(TRIM(O2155)="",0,LEN(O2155)-LEN(SUBSTITUTE(O2155,",",""))+1)</f>
        <v>0</v>
      </c>
      <c r="K2155" s="242" t="str">
        <f>IF(AND(G2155&lt;&gt;0,G2155&lt;&gt;""),IF(B2155="","",IF(ISNUMBER(MATCH(B2155,'Look Up Values'!$B$2:$B$500,0)),"","Dest. error")),"")</f>
        <v/>
      </c>
      <c r="L2155" s="242" t="str">
        <f>IF(AND(G2155&lt;&gt;0,G2155&lt;&gt;""),IF(C2155="","",IF(AND(ISNUMBER(--LEFT(C2155,FIND(" ",C2155&amp;" ")-1)),OR(LEN(LEFT(C2155,FIND(" ",C2155&amp;" ")-1))=6,LEN(LEFT(C2155,FIND(" ",C2155&amp;" ")-1))=7),OR(ISNUMBER(MATCH(LEFT(C2155,FIND(" ",C2155&amp;" ")-1),'Look Up Values'!$G$2:$G$1000,0)),ISNUMBER(MATCH(LEFT(C2155,FIND(" ",C2155&amp;" ")-1),'Look Up Values'!$AE$2:$AE$2000,0)))),"","EWC error")),"")</f>
        <v/>
      </c>
      <c r="M2155" s="242" t="str" cm="1">
        <f t="array" ref="M2155">IF(AND(G2155&lt;&gt;0,G2155&lt;&gt;""),IF(E2155="","",IF(ISNUMBER(MATCH(SUBSTITUTE(E2155," ",""),SUBSTITUTE('Look Up Values'!$I$2:$I$10," ",""),0)),"","State error")),"")</f>
        <v/>
      </c>
      <c r="N2155" s="242" t="str" cm="1">
        <f t="array" ref="N2155">IF(AND(G2155&lt;&gt;0,G2155&lt;&gt;""),IF(F2155="","",IF(ISNUMBER(MATCH(SUBSTITUTE(F2155," ",""),SUBSTITUTE('Look Up Values'!$W$2:$W$30," ",""),0)),"","D&amp;R error")),"")</f>
        <v/>
      </c>
      <c r="O2155" s="256" t="str">
        <f t="shared" si="67"/>
        <v/>
      </c>
    </row>
    <row r="2156" spans="1:15" ht="15.75">
      <c r="A2156" s="250">
        <v>2149</v>
      </c>
      <c r="B2156" s="208"/>
      <c r="C2156" s="49"/>
      <c r="D2156" s="50"/>
      <c r="E2156" s="50"/>
      <c r="F2156" s="50"/>
      <c r="G2156" s="209"/>
      <c r="H2156" s="48"/>
      <c r="I2156" s="457" t="str">
        <f t="shared" si="66"/>
        <v/>
      </c>
      <c r="J2156" s="241" cm="1">
        <f t="array" ref="J2156">SUMPRODUCT(--(K2156:N2156&lt;&gt;"")) + IF(TRIM(O2156)="",0,LEN(O2156)-LEN(SUBSTITUTE(O2156,",",""))+1)</f>
        <v>0</v>
      </c>
      <c r="K2156" s="242" t="str">
        <f>IF(AND(G2156&lt;&gt;0,G2156&lt;&gt;""),IF(B2156="","",IF(ISNUMBER(MATCH(B2156,'Look Up Values'!$B$2:$B$500,0)),"","Dest. error")),"")</f>
        <v/>
      </c>
      <c r="L2156" s="242" t="str">
        <f>IF(AND(G2156&lt;&gt;0,G2156&lt;&gt;""),IF(C2156="","",IF(AND(ISNUMBER(--LEFT(C2156,FIND(" ",C2156&amp;" ")-1)),OR(LEN(LEFT(C2156,FIND(" ",C2156&amp;" ")-1))=6,LEN(LEFT(C2156,FIND(" ",C2156&amp;" ")-1))=7),OR(ISNUMBER(MATCH(LEFT(C2156,FIND(" ",C2156&amp;" ")-1),'Look Up Values'!$G$2:$G$1000,0)),ISNUMBER(MATCH(LEFT(C2156,FIND(" ",C2156&amp;" ")-1),'Look Up Values'!$AE$2:$AE$2000,0)))),"","EWC error")),"")</f>
        <v/>
      </c>
      <c r="M2156" s="242" t="str" cm="1">
        <f t="array" ref="M2156">IF(AND(G2156&lt;&gt;0,G2156&lt;&gt;""),IF(E2156="","",IF(ISNUMBER(MATCH(SUBSTITUTE(E2156," ",""),SUBSTITUTE('Look Up Values'!$I$2:$I$10," ",""),0)),"","State error")),"")</f>
        <v/>
      </c>
      <c r="N2156" s="242" t="str" cm="1">
        <f t="array" ref="N2156">IF(AND(G2156&lt;&gt;0,G2156&lt;&gt;""),IF(F2156="","",IF(ISNUMBER(MATCH(SUBSTITUTE(F2156," ",""),SUBSTITUTE('Look Up Values'!$W$2:$W$30," ",""),0)),"","D&amp;R error")),"")</f>
        <v/>
      </c>
      <c r="O2156" s="256" t="str">
        <f t="shared" si="67"/>
        <v/>
      </c>
    </row>
    <row r="2157" spans="1:15" ht="15.75">
      <c r="A2157" s="250">
        <v>2150</v>
      </c>
      <c r="B2157" s="208"/>
      <c r="C2157" s="49"/>
      <c r="D2157" s="50"/>
      <c r="E2157" s="50"/>
      <c r="F2157" s="50"/>
      <c r="G2157" s="209"/>
      <c r="H2157" s="48"/>
      <c r="I2157" s="457" t="str">
        <f t="shared" si="66"/>
        <v/>
      </c>
      <c r="J2157" s="241" cm="1">
        <f t="array" ref="J2157">SUMPRODUCT(--(K2157:N2157&lt;&gt;"")) + IF(TRIM(O2157)="",0,LEN(O2157)-LEN(SUBSTITUTE(O2157,",",""))+1)</f>
        <v>0</v>
      </c>
      <c r="K2157" s="242" t="str">
        <f>IF(AND(G2157&lt;&gt;0,G2157&lt;&gt;""),IF(B2157="","",IF(ISNUMBER(MATCH(B2157,'Look Up Values'!$B$2:$B$500,0)),"","Dest. error")),"")</f>
        <v/>
      </c>
      <c r="L2157" s="242" t="str">
        <f>IF(AND(G2157&lt;&gt;0,G2157&lt;&gt;""),IF(C2157="","",IF(AND(ISNUMBER(--LEFT(C2157,FIND(" ",C2157&amp;" ")-1)),OR(LEN(LEFT(C2157,FIND(" ",C2157&amp;" ")-1))=6,LEN(LEFT(C2157,FIND(" ",C2157&amp;" ")-1))=7),OR(ISNUMBER(MATCH(LEFT(C2157,FIND(" ",C2157&amp;" ")-1),'Look Up Values'!$G$2:$G$1000,0)),ISNUMBER(MATCH(LEFT(C2157,FIND(" ",C2157&amp;" ")-1),'Look Up Values'!$AE$2:$AE$2000,0)))),"","EWC error")),"")</f>
        <v/>
      </c>
      <c r="M2157" s="242" t="str" cm="1">
        <f t="array" ref="M2157">IF(AND(G2157&lt;&gt;0,G2157&lt;&gt;""),IF(E2157="","",IF(ISNUMBER(MATCH(SUBSTITUTE(E2157," ",""),SUBSTITUTE('Look Up Values'!$I$2:$I$10," ",""),0)),"","State error")),"")</f>
        <v/>
      </c>
      <c r="N2157" s="242" t="str" cm="1">
        <f t="array" ref="N2157">IF(AND(G2157&lt;&gt;0,G2157&lt;&gt;""),IF(F2157="","",IF(ISNUMBER(MATCH(SUBSTITUTE(F2157," ",""),SUBSTITUTE('Look Up Values'!$W$2:$W$30," ",""),0)),"","D&amp;R error")),"")</f>
        <v/>
      </c>
      <c r="O2157" s="256" t="str">
        <f t="shared" si="67"/>
        <v/>
      </c>
    </row>
    <row r="2158" spans="1:15" ht="15.75">
      <c r="A2158" s="250">
        <v>2151</v>
      </c>
      <c r="B2158" s="208"/>
      <c r="C2158" s="49"/>
      <c r="D2158" s="50"/>
      <c r="E2158" s="50"/>
      <c r="F2158" s="50"/>
      <c r="G2158" s="209"/>
      <c r="H2158" s="48"/>
      <c r="I2158" s="457" t="str">
        <f t="shared" si="66"/>
        <v/>
      </c>
      <c r="J2158" s="241" cm="1">
        <f t="array" ref="J2158">SUMPRODUCT(--(K2158:N2158&lt;&gt;"")) + IF(TRIM(O2158)="",0,LEN(O2158)-LEN(SUBSTITUTE(O2158,",",""))+1)</f>
        <v>0</v>
      </c>
      <c r="K2158" s="242" t="str">
        <f>IF(AND(G2158&lt;&gt;0,G2158&lt;&gt;""),IF(B2158="","",IF(ISNUMBER(MATCH(B2158,'Look Up Values'!$B$2:$B$500,0)),"","Dest. error")),"")</f>
        <v/>
      </c>
      <c r="L2158" s="242" t="str">
        <f>IF(AND(G2158&lt;&gt;0,G2158&lt;&gt;""),IF(C2158="","",IF(AND(ISNUMBER(--LEFT(C2158,FIND(" ",C2158&amp;" ")-1)),OR(LEN(LEFT(C2158,FIND(" ",C2158&amp;" ")-1))=6,LEN(LEFT(C2158,FIND(" ",C2158&amp;" ")-1))=7),OR(ISNUMBER(MATCH(LEFT(C2158,FIND(" ",C2158&amp;" ")-1),'Look Up Values'!$G$2:$G$1000,0)),ISNUMBER(MATCH(LEFT(C2158,FIND(" ",C2158&amp;" ")-1),'Look Up Values'!$AE$2:$AE$2000,0)))),"","EWC error")),"")</f>
        <v/>
      </c>
      <c r="M2158" s="242" t="str" cm="1">
        <f t="array" ref="M2158">IF(AND(G2158&lt;&gt;0,G2158&lt;&gt;""),IF(E2158="","",IF(ISNUMBER(MATCH(SUBSTITUTE(E2158," ",""),SUBSTITUTE('Look Up Values'!$I$2:$I$10," ",""),0)),"","State error")),"")</f>
        <v/>
      </c>
      <c r="N2158" s="242" t="str" cm="1">
        <f t="array" ref="N2158">IF(AND(G2158&lt;&gt;0,G2158&lt;&gt;""),IF(F2158="","",IF(ISNUMBER(MATCH(SUBSTITUTE(F2158," ",""),SUBSTITUTE('Look Up Values'!$W$2:$W$30," ",""),0)),"","D&amp;R error")),"")</f>
        <v/>
      </c>
      <c r="O2158" s="256" t="str">
        <f t="shared" si="67"/>
        <v/>
      </c>
    </row>
    <row r="2159" spans="1:15" ht="15.75">
      <c r="A2159" s="250">
        <v>2152</v>
      </c>
      <c r="B2159" s="208"/>
      <c r="C2159" s="49"/>
      <c r="D2159" s="50"/>
      <c r="E2159" s="50"/>
      <c r="F2159" s="50"/>
      <c r="G2159" s="209"/>
      <c r="H2159" s="48"/>
      <c r="I2159" s="457" t="str">
        <f t="shared" si="66"/>
        <v/>
      </c>
      <c r="J2159" s="241" cm="1">
        <f t="array" ref="J2159">SUMPRODUCT(--(K2159:N2159&lt;&gt;"")) + IF(TRIM(O2159)="",0,LEN(O2159)-LEN(SUBSTITUTE(O2159,",",""))+1)</f>
        <v>0</v>
      </c>
      <c r="K2159" s="242" t="str">
        <f>IF(AND(G2159&lt;&gt;0,G2159&lt;&gt;""),IF(B2159="","",IF(ISNUMBER(MATCH(B2159,'Look Up Values'!$B$2:$B$500,0)),"","Dest. error")),"")</f>
        <v/>
      </c>
      <c r="L2159" s="242" t="str">
        <f>IF(AND(G2159&lt;&gt;0,G2159&lt;&gt;""),IF(C2159="","",IF(AND(ISNUMBER(--LEFT(C2159,FIND(" ",C2159&amp;" ")-1)),OR(LEN(LEFT(C2159,FIND(" ",C2159&amp;" ")-1))=6,LEN(LEFT(C2159,FIND(" ",C2159&amp;" ")-1))=7),OR(ISNUMBER(MATCH(LEFT(C2159,FIND(" ",C2159&amp;" ")-1),'Look Up Values'!$G$2:$G$1000,0)),ISNUMBER(MATCH(LEFT(C2159,FIND(" ",C2159&amp;" ")-1),'Look Up Values'!$AE$2:$AE$2000,0)))),"","EWC error")),"")</f>
        <v/>
      </c>
      <c r="M2159" s="242" t="str" cm="1">
        <f t="array" ref="M2159">IF(AND(G2159&lt;&gt;0,G2159&lt;&gt;""),IF(E2159="","",IF(ISNUMBER(MATCH(SUBSTITUTE(E2159," ",""),SUBSTITUTE('Look Up Values'!$I$2:$I$10," ",""),0)),"","State error")),"")</f>
        <v/>
      </c>
      <c r="N2159" s="242" t="str" cm="1">
        <f t="array" ref="N2159">IF(AND(G2159&lt;&gt;0,G2159&lt;&gt;""),IF(F2159="","",IF(ISNUMBER(MATCH(SUBSTITUTE(F2159," ",""),SUBSTITUTE('Look Up Values'!$W$2:$W$30," ",""),0)),"","D&amp;R error")),"")</f>
        <v/>
      </c>
      <c r="O2159" s="256" t="str">
        <f t="shared" si="67"/>
        <v/>
      </c>
    </row>
    <row r="2160" spans="1:15" ht="15.75">
      <c r="A2160" s="250">
        <v>2153</v>
      </c>
      <c r="B2160" s="208"/>
      <c r="C2160" s="49"/>
      <c r="D2160" s="50"/>
      <c r="E2160" s="50"/>
      <c r="F2160" s="50"/>
      <c r="G2160" s="209"/>
      <c r="H2160" s="48"/>
      <c r="I2160" s="457" t="str">
        <f t="shared" si="66"/>
        <v/>
      </c>
      <c r="J2160" s="241" cm="1">
        <f t="array" ref="J2160">SUMPRODUCT(--(K2160:N2160&lt;&gt;"")) + IF(TRIM(O2160)="",0,LEN(O2160)-LEN(SUBSTITUTE(O2160,",",""))+1)</f>
        <v>0</v>
      </c>
      <c r="K2160" s="242" t="str">
        <f>IF(AND(G2160&lt;&gt;0,G2160&lt;&gt;""),IF(B2160="","",IF(ISNUMBER(MATCH(B2160,'Look Up Values'!$B$2:$B$500,0)),"","Dest. error")),"")</f>
        <v/>
      </c>
      <c r="L2160" s="242" t="str">
        <f>IF(AND(G2160&lt;&gt;0,G2160&lt;&gt;""),IF(C2160="","",IF(AND(ISNUMBER(--LEFT(C2160,FIND(" ",C2160&amp;" ")-1)),OR(LEN(LEFT(C2160,FIND(" ",C2160&amp;" ")-1))=6,LEN(LEFT(C2160,FIND(" ",C2160&amp;" ")-1))=7),OR(ISNUMBER(MATCH(LEFT(C2160,FIND(" ",C2160&amp;" ")-1),'Look Up Values'!$G$2:$G$1000,0)),ISNUMBER(MATCH(LEFT(C2160,FIND(" ",C2160&amp;" ")-1),'Look Up Values'!$AE$2:$AE$2000,0)))),"","EWC error")),"")</f>
        <v/>
      </c>
      <c r="M2160" s="242" t="str" cm="1">
        <f t="array" ref="M2160">IF(AND(G2160&lt;&gt;0,G2160&lt;&gt;""),IF(E2160="","",IF(ISNUMBER(MATCH(SUBSTITUTE(E2160," ",""),SUBSTITUTE('Look Up Values'!$I$2:$I$10," ",""),0)),"","State error")),"")</f>
        <v/>
      </c>
      <c r="N2160" s="242" t="str" cm="1">
        <f t="array" ref="N2160">IF(AND(G2160&lt;&gt;0,G2160&lt;&gt;""),IF(F2160="","",IF(ISNUMBER(MATCH(SUBSTITUTE(F2160," ",""),SUBSTITUTE('Look Up Values'!$W$2:$W$30," ",""),0)),"","D&amp;R error")),"")</f>
        <v/>
      </c>
      <c r="O2160" s="256" t="str">
        <f t="shared" si="67"/>
        <v/>
      </c>
    </row>
    <row r="2161" spans="1:15" ht="15.75">
      <c r="A2161" s="250">
        <v>2154</v>
      </c>
      <c r="B2161" s="208"/>
      <c r="C2161" s="49"/>
      <c r="D2161" s="50"/>
      <c r="E2161" s="50"/>
      <c r="F2161" s="50"/>
      <c r="G2161" s="209"/>
      <c r="H2161" s="48"/>
      <c r="I2161" s="457" t="str">
        <f t="shared" si="66"/>
        <v/>
      </c>
      <c r="J2161" s="241" cm="1">
        <f t="array" ref="J2161">SUMPRODUCT(--(K2161:N2161&lt;&gt;"")) + IF(TRIM(O2161)="",0,LEN(O2161)-LEN(SUBSTITUTE(O2161,",",""))+1)</f>
        <v>0</v>
      </c>
      <c r="K2161" s="242" t="str">
        <f>IF(AND(G2161&lt;&gt;0,G2161&lt;&gt;""),IF(B2161="","",IF(ISNUMBER(MATCH(B2161,'Look Up Values'!$B$2:$B$500,0)),"","Dest. error")),"")</f>
        <v/>
      </c>
      <c r="L2161" s="242" t="str">
        <f>IF(AND(G2161&lt;&gt;0,G2161&lt;&gt;""),IF(C2161="","",IF(AND(ISNUMBER(--LEFT(C2161,FIND(" ",C2161&amp;" ")-1)),OR(LEN(LEFT(C2161,FIND(" ",C2161&amp;" ")-1))=6,LEN(LEFT(C2161,FIND(" ",C2161&amp;" ")-1))=7),OR(ISNUMBER(MATCH(LEFT(C2161,FIND(" ",C2161&amp;" ")-1),'Look Up Values'!$G$2:$G$1000,0)),ISNUMBER(MATCH(LEFT(C2161,FIND(" ",C2161&amp;" ")-1),'Look Up Values'!$AE$2:$AE$2000,0)))),"","EWC error")),"")</f>
        <v/>
      </c>
      <c r="M2161" s="242" t="str" cm="1">
        <f t="array" ref="M2161">IF(AND(G2161&lt;&gt;0,G2161&lt;&gt;""),IF(E2161="","",IF(ISNUMBER(MATCH(SUBSTITUTE(E2161," ",""),SUBSTITUTE('Look Up Values'!$I$2:$I$10," ",""),0)),"","State error")),"")</f>
        <v/>
      </c>
      <c r="N2161" s="242" t="str" cm="1">
        <f t="array" ref="N2161">IF(AND(G2161&lt;&gt;0,G2161&lt;&gt;""),IF(F2161="","",IF(ISNUMBER(MATCH(SUBSTITUTE(F2161," ",""),SUBSTITUTE('Look Up Values'!$W$2:$W$30," ",""),0)),"","D&amp;R error")),"")</f>
        <v/>
      </c>
      <c r="O2161" s="256" t="str">
        <f t="shared" si="67"/>
        <v/>
      </c>
    </row>
    <row r="2162" spans="1:15" ht="15.75">
      <c r="A2162" s="250">
        <v>2155</v>
      </c>
      <c r="B2162" s="208"/>
      <c r="C2162" s="49"/>
      <c r="D2162" s="50"/>
      <c r="E2162" s="50"/>
      <c r="F2162" s="50"/>
      <c r="G2162" s="209"/>
      <c r="H2162" s="48"/>
      <c r="I2162" s="457" t="str">
        <f t="shared" si="66"/>
        <v/>
      </c>
      <c r="J2162" s="241" cm="1">
        <f t="array" ref="J2162">SUMPRODUCT(--(K2162:N2162&lt;&gt;"")) + IF(TRIM(O2162)="",0,LEN(O2162)-LEN(SUBSTITUTE(O2162,",",""))+1)</f>
        <v>0</v>
      </c>
      <c r="K2162" s="242" t="str">
        <f>IF(AND(G2162&lt;&gt;0,G2162&lt;&gt;""),IF(B2162="","",IF(ISNUMBER(MATCH(B2162,'Look Up Values'!$B$2:$B$500,0)),"","Dest. error")),"")</f>
        <v/>
      </c>
      <c r="L2162" s="242" t="str">
        <f>IF(AND(G2162&lt;&gt;0,G2162&lt;&gt;""),IF(C2162="","",IF(AND(ISNUMBER(--LEFT(C2162,FIND(" ",C2162&amp;" ")-1)),OR(LEN(LEFT(C2162,FIND(" ",C2162&amp;" ")-1))=6,LEN(LEFT(C2162,FIND(" ",C2162&amp;" ")-1))=7),OR(ISNUMBER(MATCH(LEFT(C2162,FIND(" ",C2162&amp;" ")-1),'Look Up Values'!$G$2:$G$1000,0)),ISNUMBER(MATCH(LEFT(C2162,FIND(" ",C2162&amp;" ")-1),'Look Up Values'!$AE$2:$AE$2000,0)))),"","EWC error")),"")</f>
        <v/>
      </c>
      <c r="M2162" s="242" t="str" cm="1">
        <f t="array" ref="M2162">IF(AND(G2162&lt;&gt;0,G2162&lt;&gt;""),IF(E2162="","",IF(ISNUMBER(MATCH(SUBSTITUTE(E2162," ",""),SUBSTITUTE('Look Up Values'!$I$2:$I$10," ",""),0)),"","State error")),"")</f>
        <v/>
      </c>
      <c r="N2162" s="242" t="str" cm="1">
        <f t="array" ref="N2162">IF(AND(G2162&lt;&gt;0,G2162&lt;&gt;""),IF(F2162="","",IF(ISNUMBER(MATCH(SUBSTITUTE(F2162," ",""),SUBSTITUTE('Look Up Values'!$W$2:$W$30," ",""),0)),"","D&amp;R error")),"")</f>
        <v/>
      </c>
      <c r="O2162" s="256" t="str">
        <f t="shared" si="67"/>
        <v/>
      </c>
    </row>
    <row r="2163" spans="1:15" ht="15.75">
      <c r="A2163" s="250">
        <v>2156</v>
      </c>
      <c r="B2163" s="208"/>
      <c r="C2163" s="49"/>
      <c r="D2163" s="50"/>
      <c r="E2163" s="50"/>
      <c r="F2163" s="50"/>
      <c r="G2163" s="209"/>
      <c r="H2163" s="48"/>
      <c r="I2163" s="457" t="str">
        <f t="shared" si="66"/>
        <v/>
      </c>
      <c r="J2163" s="241" cm="1">
        <f t="array" ref="J2163">SUMPRODUCT(--(K2163:N2163&lt;&gt;"")) + IF(TRIM(O2163)="",0,LEN(O2163)-LEN(SUBSTITUTE(O2163,",",""))+1)</f>
        <v>0</v>
      </c>
      <c r="K2163" s="242" t="str">
        <f>IF(AND(G2163&lt;&gt;0,G2163&lt;&gt;""),IF(B2163="","",IF(ISNUMBER(MATCH(B2163,'Look Up Values'!$B$2:$B$500,0)),"","Dest. error")),"")</f>
        <v/>
      </c>
      <c r="L2163" s="242" t="str">
        <f>IF(AND(G2163&lt;&gt;0,G2163&lt;&gt;""),IF(C2163="","",IF(AND(ISNUMBER(--LEFT(C2163,FIND(" ",C2163&amp;" ")-1)),OR(LEN(LEFT(C2163,FIND(" ",C2163&amp;" ")-1))=6,LEN(LEFT(C2163,FIND(" ",C2163&amp;" ")-1))=7),OR(ISNUMBER(MATCH(LEFT(C2163,FIND(" ",C2163&amp;" ")-1),'Look Up Values'!$G$2:$G$1000,0)),ISNUMBER(MATCH(LEFT(C2163,FIND(" ",C2163&amp;" ")-1),'Look Up Values'!$AE$2:$AE$2000,0)))),"","EWC error")),"")</f>
        <v/>
      </c>
      <c r="M2163" s="242" t="str" cm="1">
        <f t="array" ref="M2163">IF(AND(G2163&lt;&gt;0,G2163&lt;&gt;""),IF(E2163="","",IF(ISNUMBER(MATCH(SUBSTITUTE(E2163," ",""),SUBSTITUTE('Look Up Values'!$I$2:$I$10," ",""),0)),"","State error")),"")</f>
        <v/>
      </c>
      <c r="N2163" s="242" t="str" cm="1">
        <f t="array" ref="N2163">IF(AND(G2163&lt;&gt;0,G2163&lt;&gt;""),IF(F2163="","",IF(ISNUMBER(MATCH(SUBSTITUTE(F2163," ",""),SUBSTITUTE('Look Up Values'!$W$2:$W$30," ",""),0)),"","D&amp;R error")),"")</f>
        <v/>
      </c>
      <c r="O2163" s="256" t="str">
        <f t="shared" si="67"/>
        <v/>
      </c>
    </row>
    <row r="2164" spans="1:15" ht="15.75">
      <c r="A2164" s="250">
        <v>2157</v>
      </c>
      <c r="B2164" s="208"/>
      <c r="C2164" s="49"/>
      <c r="D2164" s="50"/>
      <c r="E2164" s="50"/>
      <c r="F2164" s="50"/>
      <c r="G2164" s="209"/>
      <c r="H2164" s="48"/>
      <c r="I2164" s="457" t="str">
        <f t="shared" si="66"/>
        <v/>
      </c>
      <c r="J2164" s="241" cm="1">
        <f t="array" ref="J2164">SUMPRODUCT(--(K2164:N2164&lt;&gt;"")) + IF(TRIM(O2164)="",0,LEN(O2164)-LEN(SUBSTITUTE(O2164,",",""))+1)</f>
        <v>0</v>
      </c>
      <c r="K2164" s="242" t="str">
        <f>IF(AND(G2164&lt;&gt;0,G2164&lt;&gt;""),IF(B2164="","",IF(ISNUMBER(MATCH(B2164,'Look Up Values'!$B$2:$B$500,0)),"","Dest. error")),"")</f>
        <v/>
      </c>
      <c r="L2164" s="242" t="str">
        <f>IF(AND(G2164&lt;&gt;0,G2164&lt;&gt;""),IF(C2164="","",IF(AND(ISNUMBER(--LEFT(C2164,FIND(" ",C2164&amp;" ")-1)),OR(LEN(LEFT(C2164,FIND(" ",C2164&amp;" ")-1))=6,LEN(LEFT(C2164,FIND(" ",C2164&amp;" ")-1))=7),OR(ISNUMBER(MATCH(LEFT(C2164,FIND(" ",C2164&amp;" ")-1),'Look Up Values'!$G$2:$G$1000,0)),ISNUMBER(MATCH(LEFT(C2164,FIND(" ",C2164&amp;" ")-1),'Look Up Values'!$AE$2:$AE$2000,0)))),"","EWC error")),"")</f>
        <v/>
      </c>
      <c r="M2164" s="242" t="str" cm="1">
        <f t="array" ref="M2164">IF(AND(G2164&lt;&gt;0,G2164&lt;&gt;""),IF(E2164="","",IF(ISNUMBER(MATCH(SUBSTITUTE(E2164," ",""),SUBSTITUTE('Look Up Values'!$I$2:$I$10," ",""),0)),"","State error")),"")</f>
        <v/>
      </c>
      <c r="N2164" s="242" t="str" cm="1">
        <f t="array" ref="N2164">IF(AND(G2164&lt;&gt;0,G2164&lt;&gt;""),IF(F2164="","",IF(ISNUMBER(MATCH(SUBSTITUTE(F2164," ",""),SUBSTITUTE('Look Up Values'!$W$2:$W$30," ",""),0)),"","D&amp;R error")),"")</f>
        <v/>
      </c>
      <c r="O2164" s="256" t="str">
        <f t="shared" si="67"/>
        <v/>
      </c>
    </row>
    <row r="2165" spans="1:15" ht="15.75">
      <c r="A2165" s="250">
        <v>2158</v>
      </c>
      <c r="B2165" s="208"/>
      <c r="C2165" s="49"/>
      <c r="D2165" s="50"/>
      <c r="E2165" s="50"/>
      <c r="F2165" s="50"/>
      <c r="G2165" s="209"/>
      <c r="H2165" s="48"/>
      <c r="I2165" s="457" t="str">
        <f t="shared" si="66"/>
        <v/>
      </c>
      <c r="J2165" s="241" cm="1">
        <f t="array" ref="J2165">SUMPRODUCT(--(K2165:N2165&lt;&gt;"")) + IF(TRIM(O2165)="",0,LEN(O2165)-LEN(SUBSTITUTE(O2165,",",""))+1)</f>
        <v>0</v>
      </c>
      <c r="K2165" s="242" t="str">
        <f>IF(AND(G2165&lt;&gt;0,G2165&lt;&gt;""),IF(B2165="","",IF(ISNUMBER(MATCH(B2165,'Look Up Values'!$B$2:$B$500,0)),"","Dest. error")),"")</f>
        <v/>
      </c>
      <c r="L2165" s="242" t="str">
        <f>IF(AND(G2165&lt;&gt;0,G2165&lt;&gt;""),IF(C2165="","",IF(AND(ISNUMBER(--LEFT(C2165,FIND(" ",C2165&amp;" ")-1)),OR(LEN(LEFT(C2165,FIND(" ",C2165&amp;" ")-1))=6,LEN(LEFT(C2165,FIND(" ",C2165&amp;" ")-1))=7),OR(ISNUMBER(MATCH(LEFT(C2165,FIND(" ",C2165&amp;" ")-1),'Look Up Values'!$G$2:$G$1000,0)),ISNUMBER(MATCH(LEFT(C2165,FIND(" ",C2165&amp;" ")-1),'Look Up Values'!$AE$2:$AE$2000,0)))),"","EWC error")),"")</f>
        <v/>
      </c>
      <c r="M2165" s="242" t="str" cm="1">
        <f t="array" ref="M2165">IF(AND(G2165&lt;&gt;0,G2165&lt;&gt;""),IF(E2165="","",IF(ISNUMBER(MATCH(SUBSTITUTE(E2165," ",""),SUBSTITUTE('Look Up Values'!$I$2:$I$10," ",""),0)),"","State error")),"")</f>
        <v/>
      </c>
      <c r="N2165" s="242" t="str" cm="1">
        <f t="array" ref="N2165">IF(AND(G2165&lt;&gt;0,G2165&lt;&gt;""),IF(F2165="","",IF(ISNUMBER(MATCH(SUBSTITUTE(F2165," ",""),SUBSTITUTE('Look Up Values'!$W$2:$W$30," ",""),0)),"","D&amp;R error")),"")</f>
        <v/>
      </c>
      <c r="O2165" s="256" t="str">
        <f t="shared" si="67"/>
        <v/>
      </c>
    </row>
    <row r="2166" spans="1:15" ht="15.75">
      <c r="A2166" s="250">
        <v>2159</v>
      </c>
      <c r="B2166" s="208"/>
      <c r="C2166" s="49"/>
      <c r="D2166" s="50"/>
      <c r="E2166" s="50"/>
      <c r="F2166" s="50"/>
      <c r="G2166" s="209"/>
      <c r="H2166" s="48"/>
      <c r="I2166" s="457" t="str">
        <f t="shared" si="66"/>
        <v/>
      </c>
      <c r="J2166" s="241" cm="1">
        <f t="array" ref="J2166">SUMPRODUCT(--(K2166:N2166&lt;&gt;"")) + IF(TRIM(O2166)="",0,LEN(O2166)-LEN(SUBSTITUTE(O2166,",",""))+1)</f>
        <v>0</v>
      </c>
      <c r="K2166" s="242" t="str">
        <f>IF(AND(G2166&lt;&gt;0,G2166&lt;&gt;""),IF(B2166="","",IF(ISNUMBER(MATCH(B2166,'Look Up Values'!$B$2:$B$500,0)),"","Dest. error")),"")</f>
        <v/>
      </c>
      <c r="L2166" s="242" t="str">
        <f>IF(AND(G2166&lt;&gt;0,G2166&lt;&gt;""),IF(C2166="","",IF(AND(ISNUMBER(--LEFT(C2166,FIND(" ",C2166&amp;" ")-1)),OR(LEN(LEFT(C2166,FIND(" ",C2166&amp;" ")-1))=6,LEN(LEFT(C2166,FIND(" ",C2166&amp;" ")-1))=7),OR(ISNUMBER(MATCH(LEFT(C2166,FIND(" ",C2166&amp;" ")-1),'Look Up Values'!$G$2:$G$1000,0)),ISNUMBER(MATCH(LEFT(C2166,FIND(" ",C2166&amp;" ")-1),'Look Up Values'!$AE$2:$AE$2000,0)))),"","EWC error")),"")</f>
        <v/>
      </c>
      <c r="M2166" s="242" t="str" cm="1">
        <f t="array" ref="M2166">IF(AND(G2166&lt;&gt;0,G2166&lt;&gt;""),IF(E2166="","",IF(ISNUMBER(MATCH(SUBSTITUTE(E2166," ",""),SUBSTITUTE('Look Up Values'!$I$2:$I$10," ",""),0)),"","State error")),"")</f>
        <v/>
      </c>
      <c r="N2166" s="242" t="str" cm="1">
        <f t="array" ref="N2166">IF(AND(G2166&lt;&gt;0,G2166&lt;&gt;""),IF(F2166="","",IF(ISNUMBER(MATCH(SUBSTITUTE(F2166," ",""),SUBSTITUTE('Look Up Values'!$W$2:$W$30," ",""),0)),"","D&amp;R error")),"")</f>
        <v/>
      </c>
      <c r="O2166" s="256" t="str">
        <f t="shared" si="67"/>
        <v/>
      </c>
    </row>
    <row r="2167" spans="1:15" ht="15.75">
      <c r="A2167" s="250">
        <v>2160</v>
      </c>
      <c r="B2167" s="208"/>
      <c r="C2167" s="49"/>
      <c r="D2167" s="50"/>
      <c r="E2167" s="50"/>
      <c r="F2167" s="50"/>
      <c r="G2167" s="209"/>
      <c r="H2167" s="48"/>
      <c r="I2167" s="457" t="str">
        <f t="shared" si="66"/>
        <v/>
      </c>
      <c r="J2167" s="241" cm="1">
        <f t="array" ref="J2167">SUMPRODUCT(--(K2167:N2167&lt;&gt;"")) + IF(TRIM(O2167)="",0,LEN(O2167)-LEN(SUBSTITUTE(O2167,",",""))+1)</f>
        <v>0</v>
      </c>
      <c r="K2167" s="242" t="str">
        <f>IF(AND(G2167&lt;&gt;0,G2167&lt;&gt;""),IF(B2167="","",IF(ISNUMBER(MATCH(B2167,'Look Up Values'!$B$2:$B$500,0)),"","Dest. error")),"")</f>
        <v/>
      </c>
      <c r="L2167" s="242" t="str">
        <f>IF(AND(G2167&lt;&gt;0,G2167&lt;&gt;""),IF(C2167="","",IF(AND(ISNUMBER(--LEFT(C2167,FIND(" ",C2167&amp;" ")-1)),OR(LEN(LEFT(C2167,FIND(" ",C2167&amp;" ")-1))=6,LEN(LEFT(C2167,FIND(" ",C2167&amp;" ")-1))=7),OR(ISNUMBER(MATCH(LEFT(C2167,FIND(" ",C2167&amp;" ")-1),'Look Up Values'!$G$2:$G$1000,0)),ISNUMBER(MATCH(LEFT(C2167,FIND(" ",C2167&amp;" ")-1),'Look Up Values'!$AE$2:$AE$2000,0)))),"","EWC error")),"")</f>
        <v/>
      </c>
      <c r="M2167" s="242" t="str" cm="1">
        <f t="array" ref="M2167">IF(AND(G2167&lt;&gt;0,G2167&lt;&gt;""),IF(E2167="","",IF(ISNUMBER(MATCH(SUBSTITUTE(E2167," ",""),SUBSTITUTE('Look Up Values'!$I$2:$I$10," ",""),0)),"","State error")),"")</f>
        <v/>
      </c>
      <c r="N2167" s="242" t="str" cm="1">
        <f t="array" ref="N2167">IF(AND(G2167&lt;&gt;0,G2167&lt;&gt;""),IF(F2167="","",IF(ISNUMBER(MATCH(SUBSTITUTE(F2167," ",""),SUBSTITUTE('Look Up Values'!$W$2:$W$30," ",""),0)),"","D&amp;R error")),"")</f>
        <v/>
      </c>
      <c r="O2167" s="256" t="str">
        <f t="shared" si="67"/>
        <v/>
      </c>
    </row>
    <row r="2168" spans="1:15" ht="15.75">
      <c r="A2168" s="250">
        <v>2161</v>
      </c>
      <c r="B2168" s="208"/>
      <c r="C2168" s="49"/>
      <c r="D2168" s="50"/>
      <c r="E2168" s="50"/>
      <c r="F2168" s="50"/>
      <c r="G2168" s="209"/>
      <c r="H2168" s="48"/>
      <c r="I2168" s="457" t="str">
        <f t="shared" si="66"/>
        <v/>
      </c>
      <c r="J2168" s="241" cm="1">
        <f t="array" ref="J2168">SUMPRODUCT(--(K2168:N2168&lt;&gt;"")) + IF(TRIM(O2168)="",0,LEN(O2168)-LEN(SUBSTITUTE(O2168,",",""))+1)</f>
        <v>0</v>
      </c>
      <c r="K2168" s="242" t="str">
        <f>IF(AND(G2168&lt;&gt;0,G2168&lt;&gt;""),IF(B2168="","",IF(ISNUMBER(MATCH(B2168,'Look Up Values'!$B$2:$B$500,0)),"","Dest. error")),"")</f>
        <v/>
      </c>
      <c r="L2168" s="242" t="str">
        <f>IF(AND(G2168&lt;&gt;0,G2168&lt;&gt;""),IF(C2168="","",IF(AND(ISNUMBER(--LEFT(C2168,FIND(" ",C2168&amp;" ")-1)),OR(LEN(LEFT(C2168,FIND(" ",C2168&amp;" ")-1))=6,LEN(LEFT(C2168,FIND(" ",C2168&amp;" ")-1))=7),OR(ISNUMBER(MATCH(LEFT(C2168,FIND(" ",C2168&amp;" ")-1),'Look Up Values'!$G$2:$G$1000,0)),ISNUMBER(MATCH(LEFT(C2168,FIND(" ",C2168&amp;" ")-1),'Look Up Values'!$AE$2:$AE$2000,0)))),"","EWC error")),"")</f>
        <v/>
      </c>
      <c r="M2168" s="242" t="str" cm="1">
        <f t="array" ref="M2168">IF(AND(G2168&lt;&gt;0,G2168&lt;&gt;""),IF(E2168="","",IF(ISNUMBER(MATCH(SUBSTITUTE(E2168," ",""),SUBSTITUTE('Look Up Values'!$I$2:$I$10," ",""),0)),"","State error")),"")</f>
        <v/>
      </c>
      <c r="N2168" s="242" t="str" cm="1">
        <f t="array" ref="N2168">IF(AND(G2168&lt;&gt;0,G2168&lt;&gt;""),IF(F2168="","",IF(ISNUMBER(MATCH(SUBSTITUTE(F2168," ",""),SUBSTITUTE('Look Up Values'!$W$2:$W$30," ",""),0)),"","D&amp;R error")),"")</f>
        <v/>
      </c>
      <c r="O2168" s="256" t="str">
        <f t="shared" si="67"/>
        <v/>
      </c>
    </row>
    <row r="2169" spans="1:15" ht="15.75">
      <c r="A2169" s="250">
        <v>2162</v>
      </c>
      <c r="B2169" s="208"/>
      <c r="C2169" s="49"/>
      <c r="D2169" s="50"/>
      <c r="E2169" s="50"/>
      <c r="F2169" s="50"/>
      <c r="G2169" s="209"/>
      <c r="H2169" s="48"/>
      <c r="I2169" s="457" t="str">
        <f t="shared" si="66"/>
        <v/>
      </c>
      <c r="J2169" s="241" cm="1">
        <f t="array" ref="J2169">SUMPRODUCT(--(K2169:N2169&lt;&gt;"")) + IF(TRIM(O2169)="",0,LEN(O2169)-LEN(SUBSTITUTE(O2169,",",""))+1)</f>
        <v>0</v>
      </c>
      <c r="K2169" s="242" t="str">
        <f>IF(AND(G2169&lt;&gt;0,G2169&lt;&gt;""),IF(B2169="","",IF(ISNUMBER(MATCH(B2169,'Look Up Values'!$B$2:$B$500,0)),"","Dest. error")),"")</f>
        <v/>
      </c>
      <c r="L2169" s="242" t="str">
        <f>IF(AND(G2169&lt;&gt;0,G2169&lt;&gt;""),IF(C2169="","",IF(AND(ISNUMBER(--LEFT(C2169,FIND(" ",C2169&amp;" ")-1)),OR(LEN(LEFT(C2169,FIND(" ",C2169&amp;" ")-1))=6,LEN(LEFT(C2169,FIND(" ",C2169&amp;" ")-1))=7),OR(ISNUMBER(MATCH(LEFT(C2169,FIND(" ",C2169&amp;" ")-1),'Look Up Values'!$G$2:$G$1000,0)),ISNUMBER(MATCH(LEFT(C2169,FIND(" ",C2169&amp;" ")-1),'Look Up Values'!$AE$2:$AE$2000,0)))),"","EWC error")),"")</f>
        <v/>
      </c>
      <c r="M2169" s="242" t="str" cm="1">
        <f t="array" ref="M2169">IF(AND(G2169&lt;&gt;0,G2169&lt;&gt;""),IF(E2169="","",IF(ISNUMBER(MATCH(SUBSTITUTE(E2169," ",""),SUBSTITUTE('Look Up Values'!$I$2:$I$10," ",""),0)),"","State error")),"")</f>
        <v/>
      </c>
      <c r="N2169" s="242" t="str" cm="1">
        <f t="array" ref="N2169">IF(AND(G2169&lt;&gt;0,G2169&lt;&gt;""),IF(F2169="","",IF(ISNUMBER(MATCH(SUBSTITUTE(F2169," ",""),SUBSTITUTE('Look Up Values'!$W$2:$W$30," ",""),0)),"","D&amp;R error")),"")</f>
        <v/>
      </c>
      <c r="O2169" s="256" t="str">
        <f t="shared" si="67"/>
        <v/>
      </c>
    </row>
    <row r="2170" spans="1:15" ht="15.75">
      <c r="A2170" s="250">
        <v>2163</v>
      </c>
      <c r="B2170" s="208"/>
      <c r="C2170" s="49"/>
      <c r="D2170" s="50"/>
      <c r="E2170" s="50"/>
      <c r="F2170" s="50"/>
      <c r="G2170" s="209"/>
      <c r="H2170" s="48"/>
      <c r="I2170" s="457" t="str">
        <f t="shared" si="66"/>
        <v/>
      </c>
      <c r="J2170" s="241" cm="1">
        <f t="array" ref="J2170">SUMPRODUCT(--(K2170:N2170&lt;&gt;"")) + IF(TRIM(O2170)="",0,LEN(O2170)-LEN(SUBSTITUTE(O2170,",",""))+1)</f>
        <v>0</v>
      </c>
      <c r="K2170" s="242" t="str">
        <f>IF(AND(G2170&lt;&gt;0,G2170&lt;&gt;""),IF(B2170="","",IF(ISNUMBER(MATCH(B2170,'Look Up Values'!$B$2:$B$500,0)),"","Dest. error")),"")</f>
        <v/>
      </c>
      <c r="L2170" s="242" t="str">
        <f>IF(AND(G2170&lt;&gt;0,G2170&lt;&gt;""),IF(C2170="","",IF(AND(ISNUMBER(--LEFT(C2170,FIND(" ",C2170&amp;" ")-1)),OR(LEN(LEFT(C2170,FIND(" ",C2170&amp;" ")-1))=6,LEN(LEFT(C2170,FIND(" ",C2170&amp;" ")-1))=7),OR(ISNUMBER(MATCH(LEFT(C2170,FIND(" ",C2170&amp;" ")-1),'Look Up Values'!$G$2:$G$1000,0)),ISNUMBER(MATCH(LEFT(C2170,FIND(" ",C2170&amp;" ")-1),'Look Up Values'!$AE$2:$AE$2000,0)))),"","EWC error")),"")</f>
        <v/>
      </c>
      <c r="M2170" s="242" t="str" cm="1">
        <f t="array" ref="M2170">IF(AND(G2170&lt;&gt;0,G2170&lt;&gt;""),IF(E2170="","",IF(ISNUMBER(MATCH(SUBSTITUTE(E2170," ",""),SUBSTITUTE('Look Up Values'!$I$2:$I$10," ",""),0)),"","State error")),"")</f>
        <v/>
      </c>
      <c r="N2170" s="242" t="str" cm="1">
        <f t="array" ref="N2170">IF(AND(G2170&lt;&gt;0,G2170&lt;&gt;""),IF(F2170="","",IF(ISNUMBER(MATCH(SUBSTITUTE(F2170," ",""),SUBSTITUTE('Look Up Values'!$W$2:$W$30," ",""),0)),"","D&amp;R error")),"")</f>
        <v/>
      </c>
      <c r="O2170" s="256" t="str">
        <f t="shared" si="67"/>
        <v/>
      </c>
    </row>
    <row r="2171" spans="1:15" ht="15.75">
      <c r="A2171" s="250">
        <v>2164</v>
      </c>
      <c r="B2171" s="208"/>
      <c r="C2171" s="49"/>
      <c r="D2171" s="50"/>
      <c r="E2171" s="50"/>
      <c r="F2171" s="50"/>
      <c r="G2171" s="209"/>
      <c r="H2171" s="48"/>
      <c r="I2171" s="457" t="str">
        <f t="shared" si="66"/>
        <v/>
      </c>
      <c r="J2171" s="241" cm="1">
        <f t="array" ref="J2171">SUMPRODUCT(--(K2171:N2171&lt;&gt;"")) + IF(TRIM(O2171)="",0,LEN(O2171)-LEN(SUBSTITUTE(O2171,",",""))+1)</f>
        <v>0</v>
      </c>
      <c r="K2171" s="242" t="str">
        <f>IF(AND(G2171&lt;&gt;0,G2171&lt;&gt;""),IF(B2171="","",IF(ISNUMBER(MATCH(B2171,'Look Up Values'!$B$2:$B$500,0)),"","Dest. error")),"")</f>
        <v/>
      </c>
      <c r="L2171" s="242" t="str">
        <f>IF(AND(G2171&lt;&gt;0,G2171&lt;&gt;""),IF(C2171="","",IF(AND(ISNUMBER(--LEFT(C2171,FIND(" ",C2171&amp;" ")-1)),OR(LEN(LEFT(C2171,FIND(" ",C2171&amp;" ")-1))=6,LEN(LEFT(C2171,FIND(" ",C2171&amp;" ")-1))=7),OR(ISNUMBER(MATCH(LEFT(C2171,FIND(" ",C2171&amp;" ")-1),'Look Up Values'!$G$2:$G$1000,0)),ISNUMBER(MATCH(LEFT(C2171,FIND(" ",C2171&amp;" ")-1),'Look Up Values'!$AE$2:$AE$2000,0)))),"","EWC error")),"")</f>
        <v/>
      </c>
      <c r="M2171" s="242" t="str" cm="1">
        <f t="array" ref="M2171">IF(AND(G2171&lt;&gt;0,G2171&lt;&gt;""),IF(E2171="","",IF(ISNUMBER(MATCH(SUBSTITUTE(E2171," ",""),SUBSTITUTE('Look Up Values'!$I$2:$I$10," ",""),0)),"","State error")),"")</f>
        <v/>
      </c>
      <c r="N2171" s="242" t="str" cm="1">
        <f t="array" ref="N2171">IF(AND(G2171&lt;&gt;0,G2171&lt;&gt;""),IF(F2171="","",IF(ISNUMBER(MATCH(SUBSTITUTE(F2171," ",""),SUBSTITUTE('Look Up Values'!$W$2:$W$30," ",""),0)),"","D&amp;R error")),"")</f>
        <v/>
      </c>
      <c r="O2171" s="256" t="str">
        <f t="shared" si="67"/>
        <v/>
      </c>
    </row>
    <row r="2172" spans="1:15" ht="15.75">
      <c r="A2172" s="250">
        <v>2165</v>
      </c>
      <c r="B2172" s="208"/>
      <c r="C2172" s="49"/>
      <c r="D2172" s="50"/>
      <c r="E2172" s="50"/>
      <c r="F2172" s="50"/>
      <c r="G2172" s="209"/>
      <c r="H2172" s="48"/>
      <c r="I2172" s="457" t="str">
        <f t="shared" si="66"/>
        <v/>
      </c>
      <c r="J2172" s="241" cm="1">
        <f t="array" ref="J2172">SUMPRODUCT(--(K2172:N2172&lt;&gt;"")) + IF(TRIM(O2172)="",0,LEN(O2172)-LEN(SUBSTITUTE(O2172,",",""))+1)</f>
        <v>0</v>
      </c>
      <c r="K2172" s="242" t="str">
        <f>IF(AND(G2172&lt;&gt;0,G2172&lt;&gt;""),IF(B2172="","",IF(ISNUMBER(MATCH(B2172,'Look Up Values'!$B$2:$B$500,0)),"","Dest. error")),"")</f>
        <v/>
      </c>
      <c r="L2172" s="242" t="str">
        <f>IF(AND(G2172&lt;&gt;0,G2172&lt;&gt;""),IF(C2172="","",IF(AND(ISNUMBER(--LEFT(C2172,FIND(" ",C2172&amp;" ")-1)),OR(LEN(LEFT(C2172,FIND(" ",C2172&amp;" ")-1))=6,LEN(LEFT(C2172,FIND(" ",C2172&amp;" ")-1))=7),OR(ISNUMBER(MATCH(LEFT(C2172,FIND(" ",C2172&amp;" ")-1),'Look Up Values'!$G$2:$G$1000,0)),ISNUMBER(MATCH(LEFT(C2172,FIND(" ",C2172&amp;" ")-1),'Look Up Values'!$AE$2:$AE$2000,0)))),"","EWC error")),"")</f>
        <v/>
      </c>
      <c r="M2172" s="242" t="str" cm="1">
        <f t="array" ref="M2172">IF(AND(G2172&lt;&gt;0,G2172&lt;&gt;""),IF(E2172="","",IF(ISNUMBER(MATCH(SUBSTITUTE(E2172," ",""),SUBSTITUTE('Look Up Values'!$I$2:$I$10," ",""),0)),"","State error")),"")</f>
        <v/>
      </c>
      <c r="N2172" s="242" t="str" cm="1">
        <f t="array" ref="N2172">IF(AND(G2172&lt;&gt;0,G2172&lt;&gt;""),IF(F2172="","",IF(ISNUMBER(MATCH(SUBSTITUTE(F2172," ",""),SUBSTITUTE('Look Up Values'!$W$2:$W$30," ",""),0)),"","D&amp;R error")),"")</f>
        <v/>
      </c>
      <c r="O2172" s="256" t="str">
        <f t="shared" si="67"/>
        <v/>
      </c>
    </row>
    <row r="2173" spans="1:15" ht="15.75">
      <c r="A2173" s="250">
        <v>2166</v>
      </c>
      <c r="B2173" s="208"/>
      <c r="C2173" s="49"/>
      <c r="D2173" s="50"/>
      <c r="E2173" s="50"/>
      <c r="F2173" s="50"/>
      <c r="G2173" s="209"/>
      <c r="H2173" s="48"/>
      <c r="I2173" s="457" t="str">
        <f t="shared" si="66"/>
        <v/>
      </c>
      <c r="J2173" s="241" cm="1">
        <f t="array" ref="J2173">SUMPRODUCT(--(K2173:N2173&lt;&gt;"")) + IF(TRIM(O2173)="",0,LEN(O2173)-LEN(SUBSTITUTE(O2173,",",""))+1)</f>
        <v>0</v>
      </c>
      <c r="K2173" s="242" t="str">
        <f>IF(AND(G2173&lt;&gt;0,G2173&lt;&gt;""),IF(B2173="","",IF(ISNUMBER(MATCH(B2173,'Look Up Values'!$B$2:$B$500,0)),"","Dest. error")),"")</f>
        <v/>
      </c>
      <c r="L2173" s="242" t="str">
        <f>IF(AND(G2173&lt;&gt;0,G2173&lt;&gt;""),IF(C2173="","",IF(AND(ISNUMBER(--LEFT(C2173,FIND(" ",C2173&amp;" ")-1)),OR(LEN(LEFT(C2173,FIND(" ",C2173&amp;" ")-1))=6,LEN(LEFT(C2173,FIND(" ",C2173&amp;" ")-1))=7),OR(ISNUMBER(MATCH(LEFT(C2173,FIND(" ",C2173&amp;" ")-1),'Look Up Values'!$G$2:$G$1000,0)),ISNUMBER(MATCH(LEFT(C2173,FIND(" ",C2173&amp;" ")-1),'Look Up Values'!$AE$2:$AE$2000,0)))),"","EWC error")),"")</f>
        <v/>
      </c>
      <c r="M2173" s="242" t="str" cm="1">
        <f t="array" ref="M2173">IF(AND(G2173&lt;&gt;0,G2173&lt;&gt;""),IF(E2173="","",IF(ISNUMBER(MATCH(SUBSTITUTE(E2173," ",""),SUBSTITUTE('Look Up Values'!$I$2:$I$10," ",""),0)),"","State error")),"")</f>
        <v/>
      </c>
      <c r="N2173" s="242" t="str" cm="1">
        <f t="array" ref="N2173">IF(AND(G2173&lt;&gt;0,G2173&lt;&gt;""),IF(F2173="","",IF(ISNUMBER(MATCH(SUBSTITUTE(F2173," ",""),SUBSTITUTE('Look Up Values'!$W$2:$W$30," ",""),0)),"","D&amp;R error")),"")</f>
        <v/>
      </c>
      <c r="O2173" s="256" t="str">
        <f t="shared" si="67"/>
        <v/>
      </c>
    </row>
    <row r="2174" spans="1:15" ht="15.75">
      <c r="A2174" s="250">
        <v>2167</v>
      </c>
      <c r="B2174" s="208"/>
      <c r="C2174" s="49"/>
      <c r="D2174" s="50"/>
      <c r="E2174" s="50"/>
      <c r="F2174" s="50"/>
      <c r="G2174" s="209"/>
      <c r="H2174" s="48"/>
      <c r="I2174" s="457" t="str">
        <f t="shared" si="66"/>
        <v/>
      </c>
      <c r="J2174" s="241" cm="1">
        <f t="array" ref="J2174">SUMPRODUCT(--(K2174:N2174&lt;&gt;"")) + IF(TRIM(O2174)="",0,LEN(O2174)-LEN(SUBSTITUTE(O2174,",",""))+1)</f>
        <v>0</v>
      </c>
      <c r="K2174" s="242" t="str">
        <f>IF(AND(G2174&lt;&gt;0,G2174&lt;&gt;""),IF(B2174="","",IF(ISNUMBER(MATCH(B2174,'Look Up Values'!$B$2:$B$500,0)),"","Dest. error")),"")</f>
        <v/>
      </c>
      <c r="L2174" s="242" t="str">
        <f>IF(AND(G2174&lt;&gt;0,G2174&lt;&gt;""),IF(C2174="","",IF(AND(ISNUMBER(--LEFT(C2174,FIND(" ",C2174&amp;" ")-1)),OR(LEN(LEFT(C2174,FIND(" ",C2174&amp;" ")-1))=6,LEN(LEFT(C2174,FIND(" ",C2174&amp;" ")-1))=7),OR(ISNUMBER(MATCH(LEFT(C2174,FIND(" ",C2174&amp;" ")-1),'Look Up Values'!$G$2:$G$1000,0)),ISNUMBER(MATCH(LEFT(C2174,FIND(" ",C2174&amp;" ")-1),'Look Up Values'!$AE$2:$AE$2000,0)))),"","EWC error")),"")</f>
        <v/>
      </c>
      <c r="M2174" s="242" t="str" cm="1">
        <f t="array" ref="M2174">IF(AND(G2174&lt;&gt;0,G2174&lt;&gt;""),IF(E2174="","",IF(ISNUMBER(MATCH(SUBSTITUTE(E2174," ",""),SUBSTITUTE('Look Up Values'!$I$2:$I$10," ",""),0)),"","State error")),"")</f>
        <v/>
      </c>
      <c r="N2174" s="242" t="str" cm="1">
        <f t="array" ref="N2174">IF(AND(G2174&lt;&gt;0,G2174&lt;&gt;""),IF(F2174="","",IF(ISNUMBER(MATCH(SUBSTITUTE(F2174," ",""),SUBSTITUTE('Look Up Values'!$W$2:$W$30," ",""),0)),"","D&amp;R error")),"")</f>
        <v/>
      </c>
      <c r="O2174" s="256" t="str">
        <f t="shared" si="67"/>
        <v/>
      </c>
    </row>
    <row r="2175" spans="1:15" ht="15.75">
      <c r="A2175" s="250">
        <v>2168</v>
      </c>
      <c r="B2175" s="208"/>
      <c r="C2175" s="49"/>
      <c r="D2175" s="50"/>
      <c r="E2175" s="50"/>
      <c r="F2175" s="50"/>
      <c r="G2175" s="209"/>
      <c r="H2175" s="48"/>
      <c r="I2175" s="457" t="str">
        <f t="shared" si="66"/>
        <v/>
      </c>
      <c r="J2175" s="241" cm="1">
        <f t="array" ref="J2175">SUMPRODUCT(--(K2175:N2175&lt;&gt;"")) + IF(TRIM(O2175)="",0,LEN(O2175)-LEN(SUBSTITUTE(O2175,",",""))+1)</f>
        <v>0</v>
      </c>
      <c r="K2175" s="242" t="str">
        <f>IF(AND(G2175&lt;&gt;0,G2175&lt;&gt;""),IF(B2175="","",IF(ISNUMBER(MATCH(B2175,'Look Up Values'!$B$2:$B$500,0)),"","Dest. error")),"")</f>
        <v/>
      </c>
      <c r="L2175" s="242" t="str">
        <f>IF(AND(G2175&lt;&gt;0,G2175&lt;&gt;""),IF(C2175="","",IF(AND(ISNUMBER(--LEFT(C2175,FIND(" ",C2175&amp;" ")-1)),OR(LEN(LEFT(C2175,FIND(" ",C2175&amp;" ")-1))=6,LEN(LEFT(C2175,FIND(" ",C2175&amp;" ")-1))=7),OR(ISNUMBER(MATCH(LEFT(C2175,FIND(" ",C2175&amp;" ")-1),'Look Up Values'!$G$2:$G$1000,0)),ISNUMBER(MATCH(LEFT(C2175,FIND(" ",C2175&amp;" ")-1),'Look Up Values'!$AE$2:$AE$2000,0)))),"","EWC error")),"")</f>
        <v/>
      </c>
      <c r="M2175" s="242" t="str" cm="1">
        <f t="array" ref="M2175">IF(AND(G2175&lt;&gt;0,G2175&lt;&gt;""),IF(E2175="","",IF(ISNUMBER(MATCH(SUBSTITUTE(E2175," ",""),SUBSTITUTE('Look Up Values'!$I$2:$I$10," ",""),0)),"","State error")),"")</f>
        <v/>
      </c>
      <c r="N2175" s="242" t="str" cm="1">
        <f t="array" ref="N2175">IF(AND(G2175&lt;&gt;0,G2175&lt;&gt;""),IF(F2175="","",IF(ISNUMBER(MATCH(SUBSTITUTE(F2175," ",""),SUBSTITUTE('Look Up Values'!$W$2:$W$30," ",""),0)),"","D&amp;R error")),"")</f>
        <v/>
      </c>
      <c r="O2175" s="256" t="str">
        <f t="shared" si="67"/>
        <v/>
      </c>
    </row>
    <row r="2176" spans="1:15" ht="15.75">
      <c r="A2176" s="250">
        <v>2169</v>
      </c>
      <c r="B2176" s="208"/>
      <c r="C2176" s="49"/>
      <c r="D2176" s="50"/>
      <c r="E2176" s="50"/>
      <c r="F2176" s="50"/>
      <c r="G2176" s="209"/>
      <c r="H2176" s="48"/>
      <c r="I2176" s="457" t="str">
        <f t="shared" si="66"/>
        <v/>
      </c>
      <c r="J2176" s="241" cm="1">
        <f t="array" ref="J2176">SUMPRODUCT(--(K2176:N2176&lt;&gt;"")) + IF(TRIM(O2176)="",0,LEN(O2176)-LEN(SUBSTITUTE(O2176,",",""))+1)</f>
        <v>0</v>
      </c>
      <c r="K2176" s="242" t="str">
        <f>IF(AND(G2176&lt;&gt;0,G2176&lt;&gt;""),IF(B2176="","",IF(ISNUMBER(MATCH(B2176,'Look Up Values'!$B$2:$B$500,0)),"","Dest. error")),"")</f>
        <v/>
      </c>
      <c r="L2176" s="242" t="str">
        <f>IF(AND(G2176&lt;&gt;0,G2176&lt;&gt;""),IF(C2176="","",IF(AND(ISNUMBER(--LEFT(C2176,FIND(" ",C2176&amp;" ")-1)),OR(LEN(LEFT(C2176,FIND(" ",C2176&amp;" ")-1))=6,LEN(LEFT(C2176,FIND(" ",C2176&amp;" ")-1))=7),OR(ISNUMBER(MATCH(LEFT(C2176,FIND(" ",C2176&amp;" ")-1),'Look Up Values'!$G$2:$G$1000,0)),ISNUMBER(MATCH(LEFT(C2176,FIND(" ",C2176&amp;" ")-1),'Look Up Values'!$AE$2:$AE$2000,0)))),"","EWC error")),"")</f>
        <v/>
      </c>
      <c r="M2176" s="242" t="str" cm="1">
        <f t="array" ref="M2176">IF(AND(G2176&lt;&gt;0,G2176&lt;&gt;""),IF(E2176="","",IF(ISNUMBER(MATCH(SUBSTITUTE(E2176," ",""),SUBSTITUTE('Look Up Values'!$I$2:$I$10," ",""),0)),"","State error")),"")</f>
        <v/>
      </c>
      <c r="N2176" s="242" t="str" cm="1">
        <f t="array" ref="N2176">IF(AND(G2176&lt;&gt;0,G2176&lt;&gt;""),IF(F2176="","",IF(ISNUMBER(MATCH(SUBSTITUTE(F2176," ",""),SUBSTITUTE('Look Up Values'!$W$2:$W$30," ",""),0)),"","D&amp;R error")),"")</f>
        <v/>
      </c>
      <c r="O2176" s="256" t="str">
        <f t="shared" si="67"/>
        <v/>
      </c>
    </row>
    <row r="2177" spans="1:15" ht="15.75">
      <c r="A2177" s="250">
        <v>2170</v>
      </c>
      <c r="B2177" s="208"/>
      <c r="C2177" s="49"/>
      <c r="D2177" s="50"/>
      <c r="E2177" s="50"/>
      <c r="F2177" s="50"/>
      <c r="G2177" s="209"/>
      <c r="H2177" s="48"/>
      <c r="I2177" s="457" t="str">
        <f t="shared" si="66"/>
        <v/>
      </c>
      <c r="J2177" s="241" cm="1">
        <f t="array" ref="J2177">SUMPRODUCT(--(K2177:N2177&lt;&gt;"")) + IF(TRIM(O2177)="",0,LEN(O2177)-LEN(SUBSTITUTE(O2177,",",""))+1)</f>
        <v>0</v>
      </c>
      <c r="K2177" s="242" t="str">
        <f>IF(AND(G2177&lt;&gt;0,G2177&lt;&gt;""),IF(B2177="","",IF(ISNUMBER(MATCH(B2177,'Look Up Values'!$B$2:$B$500,0)),"","Dest. error")),"")</f>
        <v/>
      </c>
      <c r="L2177" s="242" t="str">
        <f>IF(AND(G2177&lt;&gt;0,G2177&lt;&gt;""),IF(C2177="","",IF(AND(ISNUMBER(--LEFT(C2177,FIND(" ",C2177&amp;" ")-1)),OR(LEN(LEFT(C2177,FIND(" ",C2177&amp;" ")-1))=6,LEN(LEFT(C2177,FIND(" ",C2177&amp;" ")-1))=7),OR(ISNUMBER(MATCH(LEFT(C2177,FIND(" ",C2177&amp;" ")-1),'Look Up Values'!$G$2:$G$1000,0)),ISNUMBER(MATCH(LEFT(C2177,FIND(" ",C2177&amp;" ")-1),'Look Up Values'!$AE$2:$AE$2000,0)))),"","EWC error")),"")</f>
        <v/>
      </c>
      <c r="M2177" s="242" t="str" cm="1">
        <f t="array" ref="M2177">IF(AND(G2177&lt;&gt;0,G2177&lt;&gt;""),IF(E2177="","",IF(ISNUMBER(MATCH(SUBSTITUTE(E2177," ",""),SUBSTITUTE('Look Up Values'!$I$2:$I$10," ",""),0)),"","State error")),"")</f>
        <v/>
      </c>
      <c r="N2177" s="242" t="str" cm="1">
        <f t="array" ref="N2177">IF(AND(G2177&lt;&gt;0,G2177&lt;&gt;""),IF(F2177="","",IF(ISNUMBER(MATCH(SUBSTITUTE(F2177," ",""),SUBSTITUTE('Look Up Values'!$W$2:$W$30," ",""),0)),"","D&amp;R error")),"")</f>
        <v/>
      </c>
      <c r="O2177" s="256" t="str">
        <f t="shared" si="67"/>
        <v/>
      </c>
    </row>
    <row r="2178" spans="1:15" ht="15.75">
      <c r="A2178" s="250">
        <v>2171</v>
      </c>
      <c r="B2178" s="208"/>
      <c r="C2178" s="49"/>
      <c r="D2178" s="50"/>
      <c r="E2178" s="50"/>
      <c r="F2178" s="50"/>
      <c r="G2178" s="209"/>
      <c r="H2178" s="48"/>
      <c r="I2178" s="457" t="str">
        <f t="shared" si="66"/>
        <v/>
      </c>
      <c r="J2178" s="241" cm="1">
        <f t="array" ref="J2178">SUMPRODUCT(--(K2178:N2178&lt;&gt;"")) + IF(TRIM(O2178)="",0,LEN(O2178)-LEN(SUBSTITUTE(O2178,",",""))+1)</f>
        <v>0</v>
      </c>
      <c r="K2178" s="242" t="str">
        <f>IF(AND(G2178&lt;&gt;0,G2178&lt;&gt;""),IF(B2178="","",IF(ISNUMBER(MATCH(B2178,'Look Up Values'!$B$2:$B$500,0)),"","Dest. error")),"")</f>
        <v/>
      </c>
      <c r="L2178" s="242" t="str">
        <f>IF(AND(G2178&lt;&gt;0,G2178&lt;&gt;""),IF(C2178="","",IF(AND(ISNUMBER(--LEFT(C2178,FIND(" ",C2178&amp;" ")-1)),OR(LEN(LEFT(C2178,FIND(" ",C2178&amp;" ")-1))=6,LEN(LEFT(C2178,FIND(" ",C2178&amp;" ")-1))=7),OR(ISNUMBER(MATCH(LEFT(C2178,FIND(" ",C2178&amp;" ")-1),'Look Up Values'!$G$2:$G$1000,0)),ISNUMBER(MATCH(LEFT(C2178,FIND(" ",C2178&amp;" ")-1),'Look Up Values'!$AE$2:$AE$2000,0)))),"","EWC error")),"")</f>
        <v/>
      </c>
      <c r="M2178" s="242" t="str" cm="1">
        <f t="array" ref="M2178">IF(AND(G2178&lt;&gt;0,G2178&lt;&gt;""),IF(E2178="","",IF(ISNUMBER(MATCH(SUBSTITUTE(E2178," ",""),SUBSTITUTE('Look Up Values'!$I$2:$I$10," ",""),0)),"","State error")),"")</f>
        <v/>
      </c>
      <c r="N2178" s="242" t="str" cm="1">
        <f t="array" ref="N2178">IF(AND(G2178&lt;&gt;0,G2178&lt;&gt;""),IF(F2178="","",IF(ISNUMBER(MATCH(SUBSTITUTE(F2178," ",""),SUBSTITUTE('Look Up Values'!$W$2:$W$30," ",""),0)),"","D&amp;R error")),"")</f>
        <v/>
      </c>
      <c r="O2178" s="256" t="str">
        <f t="shared" si="67"/>
        <v/>
      </c>
    </row>
    <row r="2179" spans="1:15" ht="15.75">
      <c r="A2179" s="250">
        <v>2172</v>
      </c>
      <c r="B2179" s="208"/>
      <c r="C2179" s="49"/>
      <c r="D2179" s="50"/>
      <c r="E2179" s="50"/>
      <c r="F2179" s="50"/>
      <c r="G2179" s="209"/>
      <c r="H2179" s="48"/>
      <c r="I2179" s="457" t="str">
        <f t="shared" si="66"/>
        <v/>
      </c>
      <c r="J2179" s="241" cm="1">
        <f t="array" ref="J2179">SUMPRODUCT(--(K2179:N2179&lt;&gt;"")) + IF(TRIM(O2179)="",0,LEN(O2179)-LEN(SUBSTITUTE(O2179,",",""))+1)</f>
        <v>0</v>
      </c>
      <c r="K2179" s="242" t="str">
        <f>IF(AND(G2179&lt;&gt;0,G2179&lt;&gt;""),IF(B2179="","",IF(ISNUMBER(MATCH(B2179,'Look Up Values'!$B$2:$B$500,0)),"","Dest. error")),"")</f>
        <v/>
      </c>
      <c r="L2179" s="242" t="str">
        <f>IF(AND(G2179&lt;&gt;0,G2179&lt;&gt;""),IF(C2179="","",IF(AND(ISNUMBER(--LEFT(C2179,FIND(" ",C2179&amp;" ")-1)),OR(LEN(LEFT(C2179,FIND(" ",C2179&amp;" ")-1))=6,LEN(LEFT(C2179,FIND(" ",C2179&amp;" ")-1))=7),OR(ISNUMBER(MATCH(LEFT(C2179,FIND(" ",C2179&amp;" ")-1),'Look Up Values'!$G$2:$G$1000,0)),ISNUMBER(MATCH(LEFT(C2179,FIND(" ",C2179&amp;" ")-1),'Look Up Values'!$AE$2:$AE$2000,0)))),"","EWC error")),"")</f>
        <v/>
      </c>
      <c r="M2179" s="242" t="str" cm="1">
        <f t="array" ref="M2179">IF(AND(G2179&lt;&gt;0,G2179&lt;&gt;""),IF(E2179="","",IF(ISNUMBER(MATCH(SUBSTITUTE(E2179," ",""),SUBSTITUTE('Look Up Values'!$I$2:$I$10," ",""),0)),"","State error")),"")</f>
        <v/>
      </c>
      <c r="N2179" s="242" t="str" cm="1">
        <f t="array" ref="N2179">IF(AND(G2179&lt;&gt;0,G2179&lt;&gt;""),IF(F2179="","",IF(ISNUMBER(MATCH(SUBSTITUTE(F2179," ",""),SUBSTITUTE('Look Up Values'!$W$2:$W$30," ",""),0)),"","D&amp;R error")),"")</f>
        <v/>
      </c>
      <c r="O2179" s="256" t="str">
        <f t="shared" si="67"/>
        <v/>
      </c>
    </row>
    <row r="2180" spans="1:15" ht="15.75">
      <c r="A2180" s="250">
        <v>2173</v>
      </c>
      <c r="B2180" s="208"/>
      <c r="C2180" s="49"/>
      <c r="D2180" s="50"/>
      <c r="E2180" s="50"/>
      <c r="F2180" s="50"/>
      <c r="G2180" s="209"/>
      <c r="H2180" s="48"/>
      <c r="I2180" s="457" t="str">
        <f t="shared" si="66"/>
        <v/>
      </c>
      <c r="J2180" s="241" cm="1">
        <f t="array" ref="J2180">SUMPRODUCT(--(K2180:N2180&lt;&gt;"")) + IF(TRIM(O2180)="",0,LEN(O2180)-LEN(SUBSTITUTE(O2180,",",""))+1)</f>
        <v>0</v>
      </c>
      <c r="K2180" s="242" t="str">
        <f>IF(AND(G2180&lt;&gt;0,G2180&lt;&gt;""),IF(B2180="","",IF(ISNUMBER(MATCH(B2180,'Look Up Values'!$B$2:$B$500,0)),"","Dest. error")),"")</f>
        <v/>
      </c>
      <c r="L2180" s="242" t="str">
        <f>IF(AND(G2180&lt;&gt;0,G2180&lt;&gt;""),IF(C2180="","",IF(AND(ISNUMBER(--LEFT(C2180,FIND(" ",C2180&amp;" ")-1)),OR(LEN(LEFT(C2180,FIND(" ",C2180&amp;" ")-1))=6,LEN(LEFT(C2180,FIND(" ",C2180&amp;" ")-1))=7),OR(ISNUMBER(MATCH(LEFT(C2180,FIND(" ",C2180&amp;" ")-1),'Look Up Values'!$G$2:$G$1000,0)),ISNUMBER(MATCH(LEFT(C2180,FIND(" ",C2180&amp;" ")-1),'Look Up Values'!$AE$2:$AE$2000,0)))),"","EWC error")),"")</f>
        <v/>
      </c>
      <c r="M2180" s="242" t="str" cm="1">
        <f t="array" ref="M2180">IF(AND(G2180&lt;&gt;0,G2180&lt;&gt;""),IF(E2180="","",IF(ISNUMBER(MATCH(SUBSTITUTE(E2180," ",""),SUBSTITUTE('Look Up Values'!$I$2:$I$10," ",""),0)),"","State error")),"")</f>
        <v/>
      </c>
      <c r="N2180" s="242" t="str" cm="1">
        <f t="array" ref="N2180">IF(AND(G2180&lt;&gt;0,G2180&lt;&gt;""),IF(F2180="","",IF(ISNUMBER(MATCH(SUBSTITUTE(F2180," ",""),SUBSTITUTE('Look Up Values'!$W$2:$W$30," ",""),0)),"","D&amp;R error")),"")</f>
        <v/>
      </c>
      <c r="O2180" s="256" t="str">
        <f t="shared" si="67"/>
        <v/>
      </c>
    </row>
    <row r="2181" spans="1:15" ht="15.75">
      <c r="A2181" s="250">
        <v>2174</v>
      </c>
      <c r="B2181" s="208"/>
      <c r="C2181" s="49"/>
      <c r="D2181" s="50"/>
      <c r="E2181" s="50"/>
      <c r="F2181" s="50"/>
      <c r="G2181" s="209"/>
      <c r="H2181" s="48"/>
      <c r="I2181" s="457" t="str">
        <f t="shared" si="66"/>
        <v/>
      </c>
      <c r="J2181" s="241" cm="1">
        <f t="array" ref="J2181">SUMPRODUCT(--(K2181:N2181&lt;&gt;"")) + IF(TRIM(O2181)="",0,LEN(O2181)-LEN(SUBSTITUTE(O2181,",",""))+1)</f>
        <v>0</v>
      </c>
      <c r="K2181" s="242" t="str">
        <f>IF(AND(G2181&lt;&gt;0,G2181&lt;&gt;""),IF(B2181="","",IF(ISNUMBER(MATCH(B2181,'Look Up Values'!$B$2:$B$500,0)),"","Dest. error")),"")</f>
        <v/>
      </c>
      <c r="L2181" s="242" t="str">
        <f>IF(AND(G2181&lt;&gt;0,G2181&lt;&gt;""),IF(C2181="","",IF(AND(ISNUMBER(--LEFT(C2181,FIND(" ",C2181&amp;" ")-1)),OR(LEN(LEFT(C2181,FIND(" ",C2181&amp;" ")-1))=6,LEN(LEFT(C2181,FIND(" ",C2181&amp;" ")-1))=7),OR(ISNUMBER(MATCH(LEFT(C2181,FIND(" ",C2181&amp;" ")-1),'Look Up Values'!$G$2:$G$1000,0)),ISNUMBER(MATCH(LEFT(C2181,FIND(" ",C2181&amp;" ")-1),'Look Up Values'!$AE$2:$AE$2000,0)))),"","EWC error")),"")</f>
        <v/>
      </c>
      <c r="M2181" s="242" t="str" cm="1">
        <f t="array" ref="M2181">IF(AND(G2181&lt;&gt;0,G2181&lt;&gt;""),IF(E2181="","",IF(ISNUMBER(MATCH(SUBSTITUTE(E2181," ",""),SUBSTITUTE('Look Up Values'!$I$2:$I$10," ",""),0)),"","State error")),"")</f>
        <v/>
      </c>
      <c r="N2181" s="242" t="str" cm="1">
        <f t="array" ref="N2181">IF(AND(G2181&lt;&gt;0,G2181&lt;&gt;""),IF(F2181="","",IF(ISNUMBER(MATCH(SUBSTITUTE(F2181," ",""),SUBSTITUTE('Look Up Values'!$W$2:$W$30," ",""),0)),"","D&amp;R error")),"")</f>
        <v/>
      </c>
      <c r="O2181" s="256" t="str">
        <f t="shared" si="67"/>
        <v/>
      </c>
    </row>
    <row r="2182" spans="1:15" ht="15.75">
      <c r="A2182" s="250">
        <v>2175</v>
      </c>
      <c r="B2182" s="208"/>
      <c r="C2182" s="49"/>
      <c r="D2182" s="50"/>
      <c r="E2182" s="50"/>
      <c r="F2182" s="50"/>
      <c r="G2182" s="209"/>
      <c r="H2182" s="48"/>
      <c r="I2182" s="457" t="str">
        <f t="shared" si="66"/>
        <v/>
      </c>
      <c r="J2182" s="241" cm="1">
        <f t="array" ref="J2182">SUMPRODUCT(--(K2182:N2182&lt;&gt;"")) + IF(TRIM(O2182)="",0,LEN(O2182)-LEN(SUBSTITUTE(O2182,",",""))+1)</f>
        <v>0</v>
      </c>
      <c r="K2182" s="242" t="str">
        <f>IF(AND(G2182&lt;&gt;0,G2182&lt;&gt;""),IF(B2182="","",IF(ISNUMBER(MATCH(B2182,'Look Up Values'!$B$2:$B$500,0)),"","Dest. error")),"")</f>
        <v/>
      </c>
      <c r="L2182" s="242" t="str">
        <f>IF(AND(G2182&lt;&gt;0,G2182&lt;&gt;""),IF(C2182="","",IF(AND(ISNUMBER(--LEFT(C2182,FIND(" ",C2182&amp;" ")-1)),OR(LEN(LEFT(C2182,FIND(" ",C2182&amp;" ")-1))=6,LEN(LEFT(C2182,FIND(" ",C2182&amp;" ")-1))=7),OR(ISNUMBER(MATCH(LEFT(C2182,FIND(" ",C2182&amp;" ")-1),'Look Up Values'!$G$2:$G$1000,0)),ISNUMBER(MATCH(LEFT(C2182,FIND(" ",C2182&amp;" ")-1),'Look Up Values'!$AE$2:$AE$2000,0)))),"","EWC error")),"")</f>
        <v/>
      </c>
      <c r="M2182" s="242" t="str" cm="1">
        <f t="array" ref="M2182">IF(AND(G2182&lt;&gt;0,G2182&lt;&gt;""),IF(E2182="","",IF(ISNUMBER(MATCH(SUBSTITUTE(E2182," ",""),SUBSTITUTE('Look Up Values'!$I$2:$I$10," ",""),0)),"","State error")),"")</f>
        <v/>
      </c>
      <c r="N2182" s="242" t="str" cm="1">
        <f t="array" ref="N2182">IF(AND(G2182&lt;&gt;0,G2182&lt;&gt;""),IF(F2182="","",IF(ISNUMBER(MATCH(SUBSTITUTE(F2182," ",""),SUBSTITUTE('Look Up Values'!$W$2:$W$30," ",""),0)),"","D&amp;R error")),"")</f>
        <v/>
      </c>
      <c r="O2182" s="256" t="str">
        <f t="shared" si="67"/>
        <v/>
      </c>
    </row>
    <row r="2183" spans="1:15" ht="15.75">
      <c r="A2183" s="250">
        <v>2176</v>
      </c>
      <c r="B2183" s="208"/>
      <c r="C2183" s="49"/>
      <c r="D2183" s="50"/>
      <c r="E2183" s="50"/>
      <c r="F2183" s="50"/>
      <c r="G2183" s="209"/>
      <c r="H2183" s="48"/>
      <c r="I2183" s="457" t="str">
        <f t="shared" si="66"/>
        <v/>
      </c>
      <c r="J2183" s="241" cm="1">
        <f t="array" ref="J2183">SUMPRODUCT(--(K2183:N2183&lt;&gt;"")) + IF(TRIM(O2183)="",0,LEN(O2183)-LEN(SUBSTITUTE(O2183,",",""))+1)</f>
        <v>0</v>
      </c>
      <c r="K2183" s="242" t="str">
        <f>IF(AND(G2183&lt;&gt;0,G2183&lt;&gt;""),IF(B2183="","",IF(ISNUMBER(MATCH(B2183,'Look Up Values'!$B$2:$B$500,0)),"","Dest. error")),"")</f>
        <v/>
      </c>
      <c r="L2183" s="242" t="str">
        <f>IF(AND(G2183&lt;&gt;0,G2183&lt;&gt;""),IF(C2183="","",IF(AND(ISNUMBER(--LEFT(C2183,FIND(" ",C2183&amp;" ")-1)),OR(LEN(LEFT(C2183,FIND(" ",C2183&amp;" ")-1))=6,LEN(LEFT(C2183,FIND(" ",C2183&amp;" ")-1))=7),OR(ISNUMBER(MATCH(LEFT(C2183,FIND(" ",C2183&amp;" ")-1),'Look Up Values'!$G$2:$G$1000,0)),ISNUMBER(MATCH(LEFT(C2183,FIND(" ",C2183&amp;" ")-1),'Look Up Values'!$AE$2:$AE$2000,0)))),"","EWC error")),"")</f>
        <v/>
      </c>
      <c r="M2183" s="242" t="str" cm="1">
        <f t="array" ref="M2183">IF(AND(G2183&lt;&gt;0,G2183&lt;&gt;""),IF(E2183="","",IF(ISNUMBER(MATCH(SUBSTITUTE(E2183," ",""),SUBSTITUTE('Look Up Values'!$I$2:$I$10," ",""),0)),"","State error")),"")</f>
        <v/>
      </c>
      <c r="N2183" s="242" t="str" cm="1">
        <f t="array" ref="N2183">IF(AND(G2183&lt;&gt;0,G2183&lt;&gt;""),IF(F2183="","",IF(ISNUMBER(MATCH(SUBSTITUTE(F2183," ",""),SUBSTITUTE('Look Up Values'!$W$2:$W$30," ",""),0)),"","D&amp;R error")),"")</f>
        <v/>
      </c>
      <c r="O2183" s="256" t="str">
        <f t="shared" si="67"/>
        <v/>
      </c>
    </row>
    <row r="2184" spans="1:15" ht="15.75">
      <c r="A2184" s="250">
        <v>2177</v>
      </c>
      <c r="B2184" s="208"/>
      <c r="C2184" s="49"/>
      <c r="D2184" s="50"/>
      <c r="E2184" s="50"/>
      <c r="F2184" s="50"/>
      <c r="G2184" s="209"/>
      <c r="H2184" s="48"/>
      <c r="I2184" s="457" t="str">
        <f t="shared" si="66"/>
        <v/>
      </c>
      <c r="J2184" s="241" cm="1">
        <f t="array" ref="J2184">SUMPRODUCT(--(K2184:N2184&lt;&gt;"")) + IF(TRIM(O2184)="",0,LEN(O2184)-LEN(SUBSTITUTE(O2184,",",""))+1)</f>
        <v>0</v>
      </c>
      <c r="K2184" s="242" t="str">
        <f>IF(AND(G2184&lt;&gt;0,G2184&lt;&gt;""),IF(B2184="","",IF(ISNUMBER(MATCH(B2184,'Look Up Values'!$B$2:$B$500,0)),"","Dest. error")),"")</f>
        <v/>
      </c>
      <c r="L2184" s="242" t="str">
        <f>IF(AND(G2184&lt;&gt;0,G2184&lt;&gt;""),IF(C2184="","",IF(AND(ISNUMBER(--LEFT(C2184,FIND(" ",C2184&amp;" ")-1)),OR(LEN(LEFT(C2184,FIND(" ",C2184&amp;" ")-1))=6,LEN(LEFT(C2184,FIND(" ",C2184&amp;" ")-1))=7),OR(ISNUMBER(MATCH(LEFT(C2184,FIND(" ",C2184&amp;" ")-1),'Look Up Values'!$G$2:$G$1000,0)),ISNUMBER(MATCH(LEFT(C2184,FIND(" ",C2184&amp;" ")-1),'Look Up Values'!$AE$2:$AE$2000,0)))),"","EWC error")),"")</f>
        <v/>
      </c>
      <c r="M2184" s="242" t="str" cm="1">
        <f t="array" ref="M2184">IF(AND(G2184&lt;&gt;0,G2184&lt;&gt;""),IF(E2184="","",IF(ISNUMBER(MATCH(SUBSTITUTE(E2184," ",""),SUBSTITUTE('Look Up Values'!$I$2:$I$10," ",""),0)),"","State error")),"")</f>
        <v/>
      </c>
      <c r="N2184" s="242" t="str" cm="1">
        <f t="array" ref="N2184">IF(AND(G2184&lt;&gt;0,G2184&lt;&gt;""),IF(F2184="","",IF(ISNUMBER(MATCH(SUBSTITUTE(F2184," ",""),SUBSTITUTE('Look Up Values'!$W$2:$W$30," ",""),0)),"","D&amp;R error")),"")</f>
        <v/>
      </c>
      <c r="O2184" s="256" t="str">
        <f t="shared" si="67"/>
        <v/>
      </c>
    </row>
    <row r="2185" spans="1:15" ht="15.75">
      <c r="A2185" s="250">
        <v>2178</v>
      </c>
      <c r="B2185" s="208"/>
      <c r="C2185" s="49"/>
      <c r="D2185" s="50"/>
      <c r="E2185" s="50"/>
      <c r="F2185" s="50"/>
      <c r="G2185" s="209"/>
      <c r="H2185" s="48"/>
      <c r="I2185" s="457" t="str">
        <f t="shared" ref="I2185:I2248" si="68">IF(IFERROR(--SUBSTITUTE(J2185,CHAR(160),""),0)&gt;0,A2185,"")</f>
        <v/>
      </c>
      <c r="J2185" s="241" cm="1">
        <f t="array" ref="J2185">SUMPRODUCT(--(K2185:N2185&lt;&gt;"")) + IF(TRIM(O2185)="",0,LEN(O2185)-LEN(SUBSTITUTE(O2185,",",""))+1)</f>
        <v>0</v>
      </c>
      <c r="K2185" s="242" t="str">
        <f>IF(AND(G2185&lt;&gt;0,G2185&lt;&gt;""),IF(B2185="","",IF(ISNUMBER(MATCH(B2185,'Look Up Values'!$B$2:$B$500,0)),"","Dest. error")),"")</f>
        <v/>
      </c>
      <c r="L2185" s="242" t="str">
        <f>IF(AND(G2185&lt;&gt;0,G2185&lt;&gt;""),IF(C2185="","",IF(AND(ISNUMBER(--LEFT(C2185,FIND(" ",C2185&amp;" ")-1)),OR(LEN(LEFT(C2185,FIND(" ",C2185&amp;" ")-1))=6,LEN(LEFT(C2185,FIND(" ",C2185&amp;" ")-1))=7),OR(ISNUMBER(MATCH(LEFT(C2185,FIND(" ",C2185&amp;" ")-1),'Look Up Values'!$G$2:$G$1000,0)),ISNUMBER(MATCH(LEFT(C2185,FIND(" ",C2185&amp;" ")-1),'Look Up Values'!$AE$2:$AE$2000,0)))),"","EWC error")),"")</f>
        <v/>
      </c>
      <c r="M2185" s="242" t="str" cm="1">
        <f t="array" ref="M2185">IF(AND(G2185&lt;&gt;0,G2185&lt;&gt;""),IF(E2185="","",IF(ISNUMBER(MATCH(SUBSTITUTE(E2185," ",""),SUBSTITUTE('Look Up Values'!$I$2:$I$10," ",""),0)),"","State error")),"")</f>
        <v/>
      </c>
      <c r="N2185" s="242" t="str" cm="1">
        <f t="array" ref="N2185">IF(AND(G2185&lt;&gt;0,G2185&lt;&gt;""),IF(F2185="","",IF(ISNUMBER(MATCH(SUBSTITUTE(F2185," ",""),SUBSTITUTE('Look Up Values'!$W$2:$W$30," ",""),0)),"","D&amp;R error")),"")</f>
        <v/>
      </c>
      <c r="O2185" s="256" t="str">
        <f t="shared" ref="O2185:O2248" si="69">IF(OR(G2185="",G2185=0),"",IF((TRIM(SUBSTITUTE(B2185,CHAR(160),""))&amp;TRIM(SUBSTITUTE(C2185,CHAR(160),""))&amp;TRIM(SUBSTITUTE(F2185,CHAR(160),""))&amp;TRIM(SUBSTITUTE(E2185,CHAR(160),"")))&lt;&gt;"",IF((--(TRIM(SUBSTITUTE(B2185,CHAR(160),""))&lt;&gt;"")+--(TRIM(SUBSTITUTE(C2185,CHAR(160),""))&lt;&gt;"")+--(TRIM(SUBSTITUTE(F2185,CHAR(160),""))&lt;&gt;"")+--(TRIM(SUBSTITUTE(E2185,CHAR(160),""))&lt;&gt;""))=4,"",LEFT(IF(TRIM(SUBSTITUTE(B2185,CHAR(160),""))="","Dest, ","")&amp;IF(TRIM(SUBSTITUTE(C2185,CHAR(160),""))="","EWC, ","")&amp;IF(TRIM(SUBSTITUTE(F2185,CHAR(160),""))="","D&amp;R, ","")&amp;IF(TRIM(SUBSTITUTE(E2185,CHAR(160),""))="","State, ",""),LEN(IF(TRIM(SUBSTITUTE(B2185,CHAR(160),""))="","Dest, ","")&amp;IF(TRIM(SUBSTITUTE(C2185,CHAR(160),""))="","EWC, ","")&amp;IF(TRIM(SUBSTITUTE(F2185,CHAR(160),""))="","D&amp;R, ","")&amp;IF(TRIM(SUBSTITUTE(E2185,CHAR(160),""))="","State, ",""))-2)),LEFT(IF(TRIM(SUBSTITUTE(B2185,CHAR(160),""))="","Dest, ","")&amp;IF(TRIM(SUBSTITUTE(C2185,CHAR(160),""))="","EWC, ","")&amp;IF(TRIM(SUBSTITUTE(F2185,CHAR(160),""))="","D&amp;R, ","")&amp;IF(TRIM(SUBSTITUTE(E2185,CHAR(160),""))="","State, ",""),LEN(IF(TRIM(SUBSTITUTE(B2185,CHAR(160),""))="","Dest, ","")&amp;IF(TRIM(SUBSTITUTE(C2185,CHAR(160),""))="","EWC, ","")&amp;IF(TRIM(SUBSTITUTE(F2185,CHAR(160),""))="","D&amp;R, ","")&amp;IF(TRIM(SUBSTITUTE(E2185,CHAR(160),""))="","State, ",""))-2)))</f>
        <v/>
      </c>
    </row>
    <row r="2186" spans="1:15" ht="15.75">
      <c r="A2186" s="250">
        <v>2179</v>
      </c>
      <c r="B2186" s="208"/>
      <c r="C2186" s="49"/>
      <c r="D2186" s="50"/>
      <c r="E2186" s="50"/>
      <c r="F2186" s="50"/>
      <c r="G2186" s="209"/>
      <c r="H2186" s="48"/>
      <c r="I2186" s="457" t="str">
        <f t="shared" si="68"/>
        <v/>
      </c>
      <c r="J2186" s="241" cm="1">
        <f t="array" ref="J2186">SUMPRODUCT(--(K2186:N2186&lt;&gt;"")) + IF(TRIM(O2186)="",0,LEN(O2186)-LEN(SUBSTITUTE(O2186,",",""))+1)</f>
        <v>0</v>
      </c>
      <c r="K2186" s="242" t="str">
        <f>IF(AND(G2186&lt;&gt;0,G2186&lt;&gt;""),IF(B2186="","",IF(ISNUMBER(MATCH(B2186,'Look Up Values'!$B$2:$B$500,0)),"","Dest. error")),"")</f>
        <v/>
      </c>
      <c r="L2186" s="242" t="str">
        <f>IF(AND(G2186&lt;&gt;0,G2186&lt;&gt;""),IF(C2186="","",IF(AND(ISNUMBER(--LEFT(C2186,FIND(" ",C2186&amp;" ")-1)),OR(LEN(LEFT(C2186,FIND(" ",C2186&amp;" ")-1))=6,LEN(LEFT(C2186,FIND(" ",C2186&amp;" ")-1))=7),OR(ISNUMBER(MATCH(LEFT(C2186,FIND(" ",C2186&amp;" ")-1),'Look Up Values'!$G$2:$G$1000,0)),ISNUMBER(MATCH(LEFT(C2186,FIND(" ",C2186&amp;" ")-1),'Look Up Values'!$AE$2:$AE$2000,0)))),"","EWC error")),"")</f>
        <v/>
      </c>
      <c r="M2186" s="242" t="str" cm="1">
        <f t="array" ref="M2186">IF(AND(G2186&lt;&gt;0,G2186&lt;&gt;""),IF(E2186="","",IF(ISNUMBER(MATCH(SUBSTITUTE(E2186," ",""),SUBSTITUTE('Look Up Values'!$I$2:$I$10," ",""),0)),"","State error")),"")</f>
        <v/>
      </c>
      <c r="N2186" s="242" t="str" cm="1">
        <f t="array" ref="N2186">IF(AND(G2186&lt;&gt;0,G2186&lt;&gt;""),IF(F2186="","",IF(ISNUMBER(MATCH(SUBSTITUTE(F2186," ",""),SUBSTITUTE('Look Up Values'!$W$2:$W$30," ",""),0)),"","D&amp;R error")),"")</f>
        <v/>
      </c>
      <c r="O2186" s="256" t="str">
        <f t="shared" si="69"/>
        <v/>
      </c>
    </row>
    <row r="2187" spans="1:15" ht="15.75">
      <c r="A2187" s="250">
        <v>2180</v>
      </c>
      <c r="B2187" s="208"/>
      <c r="C2187" s="49"/>
      <c r="D2187" s="50"/>
      <c r="E2187" s="50"/>
      <c r="F2187" s="50"/>
      <c r="G2187" s="209"/>
      <c r="H2187" s="48"/>
      <c r="I2187" s="457" t="str">
        <f t="shared" si="68"/>
        <v/>
      </c>
      <c r="J2187" s="241" cm="1">
        <f t="array" ref="J2187">SUMPRODUCT(--(K2187:N2187&lt;&gt;"")) + IF(TRIM(O2187)="",0,LEN(O2187)-LEN(SUBSTITUTE(O2187,",",""))+1)</f>
        <v>0</v>
      </c>
      <c r="K2187" s="242" t="str">
        <f>IF(AND(G2187&lt;&gt;0,G2187&lt;&gt;""),IF(B2187="","",IF(ISNUMBER(MATCH(B2187,'Look Up Values'!$B$2:$B$500,0)),"","Dest. error")),"")</f>
        <v/>
      </c>
      <c r="L2187" s="242" t="str">
        <f>IF(AND(G2187&lt;&gt;0,G2187&lt;&gt;""),IF(C2187="","",IF(AND(ISNUMBER(--LEFT(C2187,FIND(" ",C2187&amp;" ")-1)),OR(LEN(LEFT(C2187,FIND(" ",C2187&amp;" ")-1))=6,LEN(LEFT(C2187,FIND(" ",C2187&amp;" ")-1))=7),OR(ISNUMBER(MATCH(LEFT(C2187,FIND(" ",C2187&amp;" ")-1),'Look Up Values'!$G$2:$G$1000,0)),ISNUMBER(MATCH(LEFT(C2187,FIND(" ",C2187&amp;" ")-1),'Look Up Values'!$AE$2:$AE$2000,0)))),"","EWC error")),"")</f>
        <v/>
      </c>
      <c r="M2187" s="242" t="str" cm="1">
        <f t="array" ref="M2187">IF(AND(G2187&lt;&gt;0,G2187&lt;&gt;""),IF(E2187="","",IF(ISNUMBER(MATCH(SUBSTITUTE(E2187," ",""),SUBSTITUTE('Look Up Values'!$I$2:$I$10," ",""),0)),"","State error")),"")</f>
        <v/>
      </c>
      <c r="N2187" s="242" t="str" cm="1">
        <f t="array" ref="N2187">IF(AND(G2187&lt;&gt;0,G2187&lt;&gt;""),IF(F2187="","",IF(ISNUMBER(MATCH(SUBSTITUTE(F2187," ",""),SUBSTITUTE('Look Up Values'!$W$2:$W$30," ",""),0)),"","D&amp;R error")),"")</f>
        <v/>
      </c>
      <c r="O2187" s="256" t="str">
        <f t="shared" si="69"/>
        <v/>
      </c>
    </row>
    <row r="2188" spans="1:15" ht="15.75">
      <c r="A2188" s="250">
        <v>2181</v>
      </c>
      <c r="B2188" s="208"/>
      <c r="C2188" s="49"/>
      <c r="D2188" s="50"/>
      <c r="E2188" s="50"/>
      <c r="F2188" s="50"/>
      <c r="G2188" s="209"/>
      <c r="H2188" s="48"/>
      <c r="I2188" s="457" t="str">
        <f t="shared" si="68"/>
        <v/>
      </c>
      <c r="J2188" s="241" cm="1">
        <f t="array" ref="J2188">SUMPRODUCT(--(K2188:N2188&lt;&gt;"")) + IF(TRIM(O2188)="",0,LEN(O2188)-LEN(SUBSTITUTE(O2188,",",""))+1)</f>
        <v>0</v>
      </c>
      <c r="K2188" s="242" t="str">
        <f>IF(AND(G2188&lt;&gt;0,G2188&lt;&gt;""),IF(B2188="","",IF(ISNUMBER(MATCH(B2188,'Look Up Values'!$B$2:$B$500,0)),"","Dest. error")),"")</f>
        <v/>
      </c>
      <c r="L2188" s="242" t="str">
        <f>IF(AND(G2188&lt;&gt;0,G2188&lt;&gt;""),IF(C2188="","",IF(AND(ISNUMBER(--LEFT(C2188,FIND(" ",C2188&amp;" ")-1)),OR(LEN(LEFT(C2188,FIND(" ",C2188&amp;" ")-1))=6,LEN(LEFT(C2188,FIND(" ",C2188&amp;" ")-1))=7),OR(ISNUMBER(MATCH(LEFT(C2188,FIND(" ",C2188&amp;" ")-1),'Look Up Values'!$G$2:$G$1000,0)),ISNUMBER(MATCH(LEFT(C2188,FIND(" ",C2188&amp;" ")-1),'Look Up Values'!$AE$2:$AE$2000,0)))),"","EWC error")),"")</f>
        <v/>
      </c>
      <c r="M2188" s="242" t="str" cm="1">
        <f t="array" ref="M2188">IF(AND(G2188&lt;&gt;0,G2188&lt;&gt;""),IF(E2188="","",IF(ISNUMBER(MATCH(SUBSTITUTE(E2188," ",""),SUBSTITUTE('Look Up Values'!$I$2:$I$10," ",""),0)),"","State error")),"")</f>
        <v/>
      </c>
      <c r="N2188" s="242" t="str" cm="1">
        <f t="array" ref="N2188">IF(AND(G2188&lt;&gt;0,G2188&lt;&gt;""),IF(F2188="","",IF(ISNUMBER(MATCH(SUBSTITUTE(F2188," ",""),SUBSTITUTE('Look Up Values'!$W$2:$W$30," ",""),0)),"","D&amp;R error")),"")</f>
        <v/>
      </c>
      <c r="O2188" s="256" t="str">
        <f t="shared" si="69"/>
        <v/>
      </c>
    </row>
    <row r="2189" spans="1:15" ht="15.75">
      <c r="A2189" s="250">
        <v>2182</v>
      </c>
      <c r="B2189" s="208"/>
      <c r="C2189" s="49"/>
      <c r="D2189" s="50"/>
      <c r="E2189" s="50"/>
      <c r="F2189" s="50"/>
      <c r="G2189" s="209"/>
      <c r="H2189" s="48"/>
      <c r="I2189" s="457" t="str">
        <f t="shared" si="68"/>
        <v/>
      </c>
      <c r="J2189" s="241" cm="1">
        <f t="array" ref="J2189">SUMPRODUCT(--(K2189:N2189&lt;&gt;"")) + IF(TRIM(O2189)="",0,LEN(O2189)-LEN(SUBSTITUTE(O2189,",",""))+1)</f>
        <v>0</v>
      </c>
      <c r="K2189" s="242" t="str">
        <f>IF(AND(G2189&lt;&gt;0,G2189&lt;&gt;""),IF(B2189="","",IF(ISNUMBER(MATCH(B2189,'Look Up Values'!$B$2:$B$500,0)),"","Dest. error")),"")</f>
        <v/>
      </c>
      <c r="L2189" s="242" t="str">
        <f>IF(AND(G2189&lt;&gt;0,G2189&lt;&gt;""),IF(C2189="","",IF(AND(ISNUMBER(--LEFT(C2189,FIND(" ",C2189&amp;" ")-1)),OR(LEN(LEFT(C2189,FIND(" ",C2189&amp;" ")-1))=6,LEN(LEFT(C2189,FIND(" ",C2189&amp;" ")-1))=7),OR(ISNUMBER(MATCH(LEFT(C2189,FIND(" ",C2189&amp;" ")-1),'Look Up Values'!$G$2:$G$1000,0)),ISNUMBER(MATCH(LEFT(C2189,FIND(" ",C2189&amp;" ")-1),'Look Up Values'!$AE$2:$AE$2000,0)))),"","EWC error")),"")</f>
        <v/>
      </c>
      <c r="M2189" s="242" t="str" cm="1">
        <f t="array" ref="M2189">IF(AND(G2189&lt;&gt;0,G2189&lt;&gt;""),IF(E2189="","",IF(ISNUMBER(MATCH(SUBSTITUTE(E2189," ",""),SUBSTITUTE('Look Up Values'!$I$2:$I$10," ",""),0)),"","State error")),"")</f>
        <v/>
      </c>
      <c r="N2189" s="242" t="str" cm="1">
        <f t="array" ref="N2189">IF(AND(G2189&lt;&gt;0,G2189&lt;&gt;""),IF(F2189="","",IF(ISNUMBER(MATCH(SUBSTITUTE(F2189," ",""),SUBSTITUTE('Look Up Values'!$W$2:$W$30," ",""),0)),"","D&amp;R error")),"")</f>
        <v/>
      </c>
      <c r="O2189" s="256" t="str">
        <f t="shared" si="69"/>
        <v/>
      </c>
    </row>
    <row r="2190" spans="1:15" ht="15.75">
      <c r="A2190" s="250">
        <v>2183</v>
      </c>
      <c r="B2190" s="208"/>
      <c r="C2190" s="49"/>
      <c r="D2190" s="50"/>
      <c r="E2190" s="50"/>
      <c r="F2190" s="50"/>
      <c r="G2190" s="209"/>
      <c r="H2190" s="48"/>
      <c r="I2190" s="457" t="str">
        <f t="shared" si="68"/>
        <v/>
      </c>
      <c r="J2190" s="241" cm="1">
        <f t="array" ref="J2190">SUMPRODUCT(--(K2190:N2190&lt;&gt;"")) + IF(TRIM(O2190)="",0,LEN(O2190)-LEN(SUBSTITUTE(O2190,",",""))+1)</f>
        <v>0</v>
      </c>
      <c r="K2190" s="242" t="str">
        <f>IF(AND(G2190&lt;&gt;0,G2190&lt;&gt;""),IF(B2190="","",IF(ISNUMBER(MATCH(B2190,'Look Up Values'!$B$2:$B$500,0)),"","Dest. error")),"")</f>
        <v/>
      </c>
      <c r="L2190" s="242" t="str">
        <f>IF(AND(G2190&lt;&gt;0,G2190&lt;&gt;""),IF(C2190="","",IF(AND(ISNUMBER(--LEFT(C2190,FIND(" ",C2190&amp;" ")-1)),OR(LEN(LEFT(C2190,FIND(" ",C2190&amp;" ")-1))=6,LEN(LEFT(C2190,FIND(" ",C2190&amp;" ")-1))=7),OR(ISNUMBER(MATCH(LEFT(C2190,FIND(" ",C2190&amp;" ")-1),'Look Up Values'!$G$2:$G$1000,0)),ISNUMBER(MATCH(LEFT(C2190,FIND(" ",C2190&amp;" ")-1),'Look Up Values'!$AE$2:$AE$2000,0)))),"","EWC error")),"")</f>
        <v/>
      </c>
      <c r="M2190" s="242" t="str" cm="1">
        <f t="array" ref="M2190">IF(AND(G2190&lt;&gt;0,G2190&lt;&gt;""),IF(E2190="","",IF(ISNUMBER(MATCH(SUBSTITUTE(E2190," ",""),SUBSTITUTE('Look Up Values'!$I$2:$I$10," ",""),0)),"","State error")),"")</f>
        <v/>
      </c>
      <c r="N2190" s="242" t="str" cm="1">
        <f t="array" ref="N2190">IF(AND(G2190&lt;&gt;0,G2190&lt;&gt;""),IF(F2190="","",IF(ISNUMBER(MATCH(SUBSTITUTE(F2190," ",""),SUBSTITUTE('Look Up Values'!$W$2:$W$30," ",""),0)),"","D&amp;R error")),"")</f>
        <v/>
      </c>
      <c r="O2190" s="256" t="str">
        <f t="shared" si="69"/>
        <v/>
      </c>
    </row>
    <row r="2191" spans="1:15" ht="15.75">
      <c r="A2191" s="250">
        <v>2184</v>
      </c>
      <c r="B2191" s="208"/>
      <c r="C2191" s="49"/>
      <c r="D2191" s="50"/>
      <c r="E2191" s="50"/>
      <c r="F2191" s="50"/>
      <c r="G2191" s="209"/>
      <c r="H2191" s="48"/>
      <c r="I2191" s="457" t="str">
        <f t="shared" si="68"/>
        <v/>
      </c>
      <c r="J2191" s="241" cm="1">
        <f t="array" ref="J2191">SUMPRODUCT(--(K2191:N2191&lt;&gt;"")) + IF(TRIM(O2191)="",0,LEN(O2191)-LEN(SUBSTITUTE(O2191,",",""))+1)</f>
        <v>0</v>
      </c>
      <c r="K2191" s="242" t="str">
        <f>IF(AND(G2191&lt;&gt;0,G2191&lt;&gt;""),IF(B2191="","",IF(ISNUMBER(MATCH(B2191,'Look Up Values'!$B$2:$B$500,0)),"","Dest. error")),"")</f>
        <v/>
      </c>
      <c r="L2191" s="242" t="str">
        <f>IF(AND(G2191&lt;&gt;0,G2191&lt;&gt;""),IF(C2191="","",IF(AND(ISNUMBER(--LEFT(C2191,FIND(" ",C2191&amp;" ")-1)),OR(LEN(LEFT(C2191,FIND(" ",C2191&amp;" ")-1))=6,LEN(LEFT(C2191,FIND(" ",C2191&amp;" ")-1))=7),OR(ISNUMBER(MATCH(LEFT(C2191,FIND(" ",C2191&amp;" ")-1),'Look Up Values'!$G$2:$G$1000,0)),ISNUMBER(MATCH(LEFT(C2191,FIND(" ",C2191&amp;" ")-1),'Look Up Values'!$AE$2:$AE$2000,0)))),"","EWC error")),"")</f>
        <v/>
      </c>
      <c r="M2191" s="242" t="str" cm="1">
        <f t="array" ref="M2191">IF(AND(G2191&lt;&gt;0,G2191&lt;&gt;""),IF(E2191="","",IF(ISNUMBER(MATCH(SUBSTITUTE(E2191," ",""),SUBSTITUTE('Look Up Values'!$I$2:$I$10," ",""),0)),"","State error")),"")</f>
        <v/>
      </c>
      <c r="N2191" s="242" t="str" cm="1">
        <f t="array" ref="N2191">IF(AND(G2191&lt;&gt;0,G2191&lt;&gt;""),IF(F2191="","",IF(ISNUMBER(MATCH(SUBSTITUTE(F2191," ",""),SUBSTITUTE('Look Up Values'!$W$2:$W$30," ",""),0)),"","D&amp;R error")),"")</f>
        <v/>
      </c>
      <c r="O2191" s="256" t="str">
        <f t="shared" si="69"/>
        <v/>
      </c>
    </row>
    <row r="2192" spans="1:15" ht="15.75">
      <c r="A2192" s="250">
        <v>2185</v>
      </c>
      <c r="B2192" s="208"/>
      <c r="C2192" s="49"/>
      <c r="D2192" s="50"/>
      <c r="E2192" s="50"/>
      <c r="F2192" s="50"/>
      <c r="G2192" s="209"/>
      <c r="H2192" s="48"/>
      <c r="I2192" s="457" t="str">
        <f t="shared" si="68"/>
        <v/>
      </c>
      <c r="J2192" s="241" cm="1">
        <f t="array" ref="J2192">SUMPRODUCT(--(K2192:N2192&lt;&gt;"")) + IF(TRIM(O2192)="",0,LEN(O2192)-LEN(SUBSTITUTE(O2192,",",""))+1)</f>
        <v>0</v>
      </c>
      <c r="K2192" s="242" t="str">
        <f>IF(AND(G2192&lt;&gt;0,G2192&lt;&gt;""),IF(B2192="","",IF(ISNUMBER(MATCH(B2192,'Look Up Values'!$B$2:$B$500,0)),"","Dest. error")),"")</f>
        <v/>
      </c>
      <c r="L2192" s="242" t="str">
        <f>IF(AND(G2192&lt;&gt;0,G2192&lt;&gt;""),IF(C2192="","",IF(AND(ISNUMBER(--LEFT(C2192,FIND(" ",C2192&amp;" ")-1)),OR(LEN(LEFT(C2192,FIND(" ",C2192&amp;" ")-1))=6,LEN(LEFT(C2192,FIND(" ",C2192&amp;" ")-1))=7),OR(ISNUMBER(MATCH(LEFT(C2192,FIND(" ",C2192&amp;" ")-1),'Look Up Values'!$G$2:$G$1000,0)),ISNUMBER(MATCH(LEFT(C2192,FIND(" ",C2192&amp;" ")-1),'Look Up Values'!$AE$2:$AE$2000,0)))),"","EWC error")),"")</f>
        <v/>
      </c>
      <c r="M2192" s="242" t="str" cm="1">
        <f t="array" ref="M2192">IF(AND(G2192&lt;&gt;0,G2192&lt;&gt;""),IF(E2192="","",IF(ISNUMBER(MATCH(SUBSTITUTE(E2192," ",""),SUBSTITUTE('Look Up Values'!$I$2:$I$10," ",""),0)),"","State error")),"")</f>
        <v/>
      </c>
      <c r="N2192" s="242" t="str" cm="1">
        <f t="array" ref="N2192">IF(AND(G2192&lt;&gt;0,G2192&lt;&gt;""),IF(F2192="","",IF(ISNUMBER(MATCH(SUBSTITUTE(F2192," ",""),SUBSTITUTE('Look Up Values'!$W$2:$W$30," ",""),0)),"","D&amp;R error")),"")</f>
        <v/>
      </c>
      <c r="O2192" s="256" t="str">
        <f t="shared" si="69"/>
        <v/>
      </c>
    </row>
    <row r="2193" spans="1:15" ht="15.75">
      <c r="A2193" s="250">
        <v>2186</v>
      </c>
      <c r="B2193" s="208"/>
      <c r="C2193" s="49"/>
      <c r="D2193" s="50"/>
      <c r="E2193" s="50"/>
      <c r="F2193" s="50"/>
      <c r="G2193" s="209"/>
      <c r="H2193" s="48"/>
      <c r="I2193" s="457" t="str">
        <f t="shared" si="68"/>
        <v/>
      </c>
      <c r="J2193" s="241" cm="1">
        <f t="array" ref="J2193">SUMPRODUCT(--(K2193:N2193&lt;&gt;"")) + IF(TRIM(O2193)="",0,LEN(O2193)-LEN(SUBSTITUTE(O2193,",",""))+1)</f>
        <v>0</v>
      </c>
      <c r="K2193" s="242" t="str">
        <f>IF(AND(G2193&lt;&gt;0,G2193&lt;&gt;""),IF(B2193="","",IF(ISNUMBER(MATCH(B2193,'Look Up Values'!$B$2:$B$500,0)),"","Dest. error")),"")</f>
        <v/>
      </c>
      <c r="L2193" s="242" t="str">
        <f>IF(AND(G2193&lt;&gt;0,G2193&lt;&gt;""),IF(C2193="","",IF(AND(ISNUMBER(--LEFT(C2193,FIND(" ",C2193&amp;" ")-1)),OR(LEN(LEFT(C2193,FIND(" ",C2193&amp;" ")-1))=6,LEN(LEFT(C2193,FIND(" ",C2193&amp;" ")-1))=7),OR(ISNUMBER(MATCH(LEFT(C2193,FIND(" ",C2193&amp;" ")-1),'Look Up Values'!$G$2:$G$1000,0)),ISNUMBER(MATCH(LEFT(C2193,FIND(" ",C2193&amp;" ")-1),'Look Up Values'!$AE$2:$AE$2000,0)))),"","EWC error")),"")</f>
        <v/>
      </c>
      <c r="M2193" s="242" t="str" cm="1">
        <f t="array" ref="M2193">IF(AND(G2193&lt;&gt;0,G2193&lt;&gt;""),IF(E2193="","",IF(ISNUMBER(MATCH(SUBSTITUTE(E2193," ",""),SUBSTITUTE('Look Up Values'!$I$2:$I$10," ",""),0)),"","State error")),"")</f>
        <v/>
      </c>
      <c r="N2193" s="242" t="str" cm="1">
        <f t="array" ref="N2193">IF(AND(G2193&lt;&gt;0,G2193&lt;&gt;""),IF(F2193="","",IF(ISNUMBER(MATCH(SUBSTITUTE(F2193," ",""),SUBSTITUTE('Look Up Values'!$W$2:$W$30," ",""),0)),"","D&amp;R error")),"")</f>
        <v/>
      </c>
      <c r="O2193" s="256" t="str">
        <f t="shared" si="69"/>
        <v/>
      </c>
    </row>
    <row r="2194" spans="1:15" ht="15.75">
      <c r="A2194" s="250">
        <v>2187</v>
      </c>
      <c r="B2194" s="208"/>
      <c r="C2194" s="49"/>
      <c r="D2194" s="50"/>
      <c r="E2194" s="50"/>
      <c r="F2194" s="50"/>
      <c r="G2194" s="209"/>
      <c r="H2194" s="48"/>
      <c r="I2194" s="457" t="str">
        <f t="shared" si="68"/>
        <v/>
      </c>
      <c r="J2194" s="241" cm="1">
        <f t="array" ref="J2194">SUMPRODUCT(--(K2194:N2194&lt;&gt;"")) + IF(TRIM(O2194)="",0,LEN(O2194)-LEN(SUBSTITUTE(O2194,",",""))+1)</f>
        <v>0</v>
      </c>
      <c r="K2194" s="242" t="str">
        <f>IF(AND(G2194&lt;&gt;0,G2194&lt;&gt;""),IF(B2194="","",IF(ISNUMBER(MATCH(B2194,'Look Up Values'!$B$2:$B$500,0)),"","Dest. error")),"")</f>
        <v/>
      </c>
      <c r="L2194" s="242" t="str">
        <f>IF(AND(G2194&lt;&gt;0,G2194&lt;&gt;""),IF(C2194="","",IF(AND(ISNUMBER(--LEFT(C2194,FIND(" ",C2194&amp;" ")-1)),OR(LEN(LEFT(C2194,FIND(" ",C2194&amp;" ")-1))=6,LEN(LEFT(C2194,FIND(" ",C2194&amp;" ")-1))=7),OR(ISNUMBER(MATCH(LEFT(C2194,FIND(" ",C2194&amp;" ")-1),'Look Up Values'!$G$2:$G$1000,0)),ISNUMBER(MATCH(LEFT(C2194,FIND(" ",C2194&amp;" ")-1),'Look Up Values'!$AE$2:$AE$2000,0)))),"","EWC error")),"")</f>
        <v/>
      </c>
      <c r="M2194" s="242" t="str" cm="1">
        <f t="array" ref="M2194">IF(AND(G2194&lt;&gt;0,G2194&lt;&gt;""),IF(E2194="","",IF(ISNUMBER(MATCH(SUBSTITUTE(E2194," ",""),SUBSTITUTE('Look Up Values'!$I$2:$I$10," ",""),0)),"","State error")),"")</f>
        <v/>
      </c>
      <c r="N2194" s="242" t="str" cm="1">
        <f t="array" ref="N2194">IF(AND(G2194&lt;&gt;0,G2194&lt;&gt;""),IF(F2194="","",IF(ISNUMBER(MATCH(SUBSTITUTE(F2194," ",""),SUBSTITUTE('Look Up Values'!$W$2:$W$30," ",""),0)),"","D&amp;R error")),"")</f>
        <v/>
      </c>
      <c r="O2194" s="256" t="str">
        <f t="shared" si="69"/>
        <v/>
      </c>
    </row>
    <row r="2195" spans="1:15" ht="15.75">
      <c r="A2195" s="250">
        <v>2188</v>
      </c>
      <c r="B2195" s="208"/>
      <c r="C2195" s="49"/>
      <c r="D2195" s="50"/>
      <c r="E2195" s="50"/>
      <c r="F2195" s="50"/>
      <c r="G2195" s="209"/>
      <c r="H2195" s="48"/>
      <c r="I2195" s="457" t="str">
        <f t="shared" si="68"/>
        <v/>
      </c>
      <c r="J2195" s="241" cm="1">
        <f t="array" ref="J2195">SUMPRODUCT(--(K2195:N2195&lt;&gt;"")) + IF(TRIM(O2195)="",0,LEN(O2195)-LEN(SUBSTITUTE(O2195,",",""))+1)</f>
        <v>0</v>
      </c>
      <c r="K2195" s="242" t="str">
        <f>IF(AND(G2195&lt;&gt;0,G2195&lt;&gt;""),IF(B2195="","",IF(ISNUMBER(MATCH(B2195,'Look Up Values'!$B$2:$B$500,0)),"","Dest. error")),"")</f>
        <v/>
      </c>
      <c r="L2195" s="242" t="str">
        <f>IF(AND(G2195&lt;&gt;0,G2195&lt;&gt;""),IF(C2195="","",IF(AND(ISNUMBER(--LEFT(C2195,FIND(" ",C2195&amp;" ")-1)),OR(LEN(LEFT(C2195,FIND(" ",C2195&amp;" ")-1))=6,LEN(LEFT(C2195,FIND(" ",C2195&amp;" ")-1))=7),OR(ISNUMBER(MATCH(LEFT(C2195,FIND(" ",C2195&amp;" ")-1),'Look Up Values'!$G$2:$G$1000,0)),ISNUMBER(MATCH(LEFT(C2195,FIND(" ",C2195&amp;" ")-1),'Look Up Values'!$AE$2:$AE$2000,0)))),"","EWC error")),"")</f>
        <v/>
      </c>
      <c r="M2195" s="242" t="str" cm="1">
        <f t="array" ref="M2195">IF(AND(G2195&lt;&gt;0,G2195&lt;&gt;""),IF(E2195="","",IF(ISNUMBER(MATCH(SUBSTITUTE(E2195," ",""),SUBSTITUTE('Look Up Values'!$I$2:$I$10," ",""),0)),"","State error")),"")</f>
        <v/>
      </c>
      <c r="N2195" s="242" t="str" cm="1">
        <f t="array" ref="N2195">IF(AND(G2195&lt;&gt;0,G2195&lt;&gt;""),IF(F2195="","",IF(ISNUMBER(MATCH(SUBSTITUTE(F2195," ",""),SUBSTITUTE('Look Up Values'!$W$2:$W$30," ",""),0)),"","D&amp;R error")),"")</f>
        <v/>
      </c>
      <c r="O2195" s="256" t="str">
        <f t="shared" si="69"/>
        <v/>
      </c>
    </row>
    <row r="2196" spans="1:15" ht="15.75">
      <c r="A2196" s="250">
        <v>2189</v>
      </c>
      <c r="B2196" s="208"/>
      <c r="C2196" s="49"/>
      <c r="D2196" s="50"/>
      <c r="E2196" s="50"/>
      <c r="F2196" s="50"/>
      <c r="G2196" s="209"/>
      <c r="H2196" s="48"/>
      <c r="I2196" s="457" t="str">
        <f t="shared" si="68"/>
        <v/>
      </c>
      <c r="J2196" s="241" cm="1">
        <f t="array" ref="J2196">SUMPRODUCT(--(K2196:N2196&lt;&gt;"")) + IF(TRIM(O2196)="",0,LEN(O2196)-LEN(SUBSTITUTE(O2196,",",""))+1)</f>
        <v>0</v>
      </c>
      <c r="K2196" s="242" t="str">
        <f>IF(AND(G2196&lt;&gt;0,G2196&lt;&gt;""),IF(B2196="","",IF(ISNUMBER(MATCH(B2196,'Look Up Values'!$B$2:$B$500,0)),"","Dest. error")),"")</f>
        <v/>
      </c>
      <c r="L2196" s="242" t="str">
        <f>IF(AND(G2196&lt;&gt;0,G2196&lt;&gt;""),IF(C2196="","",IF(AND(ISNUMBER(--LEFT(C2196,FIND(" ",C2196&amp;" ")-1)),OR(LEN(LEFT(C2196,FIND(" ",C2196&amp;" ")-1))=6,LEN(LEFT(C2196,FIND(" ",C2196&amp;" ")-1))=7),OR(ISNUMBER(MATCH(LEFT(C2196,FIND(" ",C2196&amp;" ")-1),'Look Up Values'!$G$2:$G$1000,0)),ISNUMBER(MATCH(LEFT(C2196,FIND(" ",C2196&amp;" ")-1),'Look Up Values'!$AE$2:$AE$2000,0)))),"","EWC error")),"")</f>
        <v/>
      </c>
      <c r="M2196" s="242" t="str" cm="1">
        <f t="array" ref="M2196">IF(AND(G2196&lt;&gt;0,G2196&lt;&gt;""),IF(E2196="","",IF(ISNUMBER(MATCH(SUBSTITUTE(E2196," ",""),SUBSTITUTE('Look Up Values'!$I$2:$I$10," ",""),0)),"","State error")),"")</f>
        <v/>
      </c>
      <c r="N2196" s="242" t="str" cm="1">
        <f t="array" ref="N2196">IF(AND(G2196&lt;&gt;0,G2196&lt;&gt;""),IF(F2196="","",IF(ISNUMBER(MATCH(SUBSTITUTE(F2196," ",""),SUBSTITUTE('Look Up Values'!$W$2:$W$30," ",""),0)),"","D&amp;R error")),"")</f>
        <v/>
      </c>
      <c r="O2196" s="256" t="str">
        <f t="shared" si="69"/>
        <v/>
      </c>
    </row>
    <row r="2197" spans="1:15" ht="15.75">
      <c r="A2197" s="250">
        <v>2190</v>
      </c>
      <c r="B2197" s="208"/>
      <c r="C2197" s="49"/>
      <c r="D2197" s="50"/>
      <c r="E2197" s="50"/>
      <c r="F2197" s="50"/>
      <c r="G2197" s="209"/>
      <c r="H2197" s="48"/>
      <c r="I2197" s="457" t="str">
        <f t="shared" si="68"/>
        <v/>
      </c>
      <c r="J2197" s="241" cm="1">
        <f t="array" ref="J2197">SUMPRODUCT(--(K2197:N2197&lt;&gt;"")) + IF(TRIM(O2197)="",0,LEN(O2197)-LEN(SUBSTITUTE(O2197,",",""))+1)</f>
        <v>0</v>
      </c>
      <c r="K2197" s="242" t="str">
        <f>IF(AND(G2197&lt;&gt;0,G2197&lt;&gt;""),IF(B2197="","",IF(ISNUMBER(MATCH(B2197,'Look Up Values'!$B$2:$B$500,0)),"","Dest. error")),"")</f>
        <v/>
      </c>
      <c r="L2197" s="242" t="str">
        <f>IF(AND(G2197&lt;&gt;0,G2197&lt;&gt;""),IF(C2197="","",IF(AND(ISNUMBER(--LEFT(C2197,FIND(" ",C2197&amp;" ")-1)),OR(LEN(LEFT(C2197,FIND(" ",C2197&amp;" ")-1))=6,LEN(LEFT(C2197,FIND(" ",C2197&amp;" ")-1))=7),OR(ISNUMBER(MATCH(LEFT(C2197,FIND(" ",C2197&amp;" ")-1),'Look Up Values'!$G$2:$G$1000,0)),ISNUMBER(MATCH(LEFT(C2197,FIND(" ",C2197&amp;" ")-1),'Look Up Values'!$AE$2:$AE$2000,0)))),"","EWC error")),"")</f>
        <v/>
      </c>
      <c r="M2197" s="242" t="str" cm="1">
        <f t="array" ref="M2197">IF(AND(G2197&lt;&gt;0,G2197&lt;&gt;""),IF(E2197="","",IF(ISNUMBER(MATCH(SUBSTITUTE(E2197," ",""),SUBSTITUTE('Look Up Values'!$I$2:$I$10," ",""),0)),"","State error")),"")</f>
        <v/>
      </c>
      <c r="N2197" s="242" t="str" cm="1">
        <f t="array" ref="N2197">IF(AND(G2197&lt;&gt;0,G2197&lt;&gt;""),IF(F2197="","",IF(ISNUMBER(MATCH(SUBSTITUTE(F2197," ",""),SUBSTITUTE('Look Up Values'!$W$2:$W$30," ",""),0)),"","D&amp;R error")),"")</f>
        <v/>
      </c>
      <c r="O2197" s="256" t="str">
        <f t="shared" si="69"/>
        <v/>
      </c>
    </row>
    <row r="2198" spans="1:15" ht="15.75">
      <c r="A2198" s="250">
        <v>2191</v>
      </c>
      <c r="B2198" s="208"/>
      <c r="C2198" s="49"/>
      <c r="D2198" s="50"/>
      <c r="E2198" s="50"/>
      <c r="F2198" s="50"/>
      <c r="G2198" s="209"/>
      <c r="H2198" s="48"/>
      <c r="I2198" s="457" t="str">
        <f t="shared" si="68"/>
        <v/>
      </c>
      <c r="J2198" s="241" cm="1">
        <f t="array" ref="J2198">SUMPRODUCT(--(K2198:N2198&lt;&gt;"")) + IF(TRIM(O2198)="",0,LEN(O2198)-LEN(SUBSTITUTE(O2198,",",""))+1)</f>
        <v>0</v>
      </c>
      <c r="K2198" s="242" t="str">
        <f>IF(AND(G2198&lt;&gt;0,G2198&lt;&gt;""),IF(B2198="","",IF(ISNUMBER(MATCH(B2198,'Look Up Values'!$B$2:$B$500,0)),"","Dest. error")),"")</f>
        <v/>
      </c>
      <c r="L2198" s="242" t="str">
        <f>IF(AND(G2198&lt;&gt;0,G2198&lt;&gt;""),IF(C2198="","",IF(AND(ISNUMBER(--LEFT(C2198,FIND(" ",C2198&amp;" ")-1)),OR(LEN(LEFT(C2198,FIND(" ",C2198&amp;" ")-1))=6,LEN(LEFT(C2198,FIND(" ",C2198&amp;" ")-1))=7),OR(ISNUMBER(MATCH(LEFT(C2198,FIND(" ",C2198&amp;" ")-1),'Look Up Values'!$G$2:$G$1000,0)),ISNUMBER(MATCH(LEFT(C2198,FIND(" ",C2198&amp;" ")-1),'Look Up Values'!$AE$2:$AE$2000,0)))),"","EWC error")),"")</f>
        <v/>
      </c>
      <c r="M2198" s="242" t="str" cm="1">
        <f t="array" ref="M2198">IF(AND(G2198&lt;&gt;0,G2198&lt;&gt;""),IF(E2198="","",IF(ISNUMBER(MATCH(SUBSTITUTE(E2198," ",""),SUBSTITUTE('Look Up Values'!$I$2:$I$10," ",""),0)),"","State error")),"")</f>
        <v/>
      </c>
      <c r="N2198" s="242" t="str" cm="1">
        <f t="array" ref="N2198">IF(AND(G2198&lt;&gt;0,G2198&lt;&gt;""),IF(F2198="","",IF(ISNUMBER(MATCH(SUBSTITUTE(F2198," ",""),SUBSTITUTE('Look Up Values'!$W$2:$W$30," ",""),0)),"","D&amp;R error")),"")</f>
        <v/>
      </c>
      <c r="O2198" s="256" t="str">
        <f t="shared" si="69"/>
        <v/>
      </c>
    </row>
    <row r="2199" spans="1:15" ht="15.75">
      <c r="A2199" s="250">
        <v>2192</v>
      </c>
      <c r="B2199" s="208"/>
      <c r="C2199" s="49"/>
      <c r="D2199" s="50"/>
      <c r="E2199" s="50"/>
      <c r="F2199" s="50"/>
      <c r="G2199" s="209"/>
      <c r="H2199" s="48"/>
      <c r="I2199" s="457" t="str">
        <f t="shared" si="68"/>
        <v/>
      </c>
      <c r="J2199" s="241" cm="1">
        <f t="array" ref="J2199">SUMPRODUCT(--(K2199:N2199&lt;&gt;"")) + IF(TRIM(O2199)="",0,LEN(O2199)-LEN(SUBSTITUTE(O2199,",",""))+1)</f>
        <v>0</v>
      </c>
      <c r="K2199" s="242" t="str">
        <f>IF(AND(G2199&lt;&gt;0,G2199&lt;&gt;""),IF(B2199="","",IF(ISNUMBER(MATCH(B2199,'Look Up Values'!$B$2:$B$500,0)),"","Dest. error")),"")</f>
        <v/>
      </c>
      <c r="L2199" s="242" t="str">
        <f>IF(AND(G2199&lt;&gt;0,G2199&lt;&gt;""),IF(C2199="","",IF(AND(ISNUMBER(--LEFT(C2199,FIND(" ",C2199&amp;" ")-1)),OR(LEN(LEFT(C2199,FIND(" ",C2199&amp;" ")-1))=6,LEN(LEFT(C2199,FIND(" ",C2199&amp;" ")-1))=7),OR(ISNUMBER(MATCH(LEFT(C2199,FIND(" ",C2199&amp;" ")-1),'Look Up Values'!$G$2:$G$1000,0)),ISNUMBER(MATCH(LEFT(C2199,FIND(" ",C2199&amp;" ")-1),'Look Up Values'!$AE$2:$AE$2000,0)))),"","EWC error")),"")</f>
        <v/>
      </c>
      <c r="M2199" s="242" t="str" cm="1">
        <f t="array" ref="M2199">IF(AND(G2199&lt;&gt;0,G2199&lt;&gt;""),IF(E2199="","",IF(ISNUMBER(MATCH(SUBSTITUTE(E2199," ",""),SUBSTITUTE('Look Up Values'!$I$2:$I$10," ",""),0)),"","State error")),"")</f>
        <v/>
      </c>
      <c r="N2199" s="242" t="str" cm="1">
        <f t="array" ref="N2199">IF(AND(G2199&lt;&gt;0,G2199&lt;&gt;""),IF(F2199="","",IF(ISNUMBER(MATCH(SUBSTITUTE(F2199," ",""),SUBSTITUTE('Look Up Values'!$W$2:$W$30," ",""),0)),"","D&amp;R error")),"")</f>
        <v/>
      </c>
      <c r="O2199" s="256" t="str">
        <f t="shared" si="69"/>
        <v/>
      </c>
    </row>
    <row r="2200" spans="1:15" ht="15.75">
      <c r="A2200" s="250">
        <v>2193</v>
      </c>
      <c r="B2200" s="208"/>
      <c r="C2200" s="49"/>
      <c r="D2200" s="50"/>
      <c r="E2200" s="50"/>
      <c r="F2200" s="50"/>
      <c r="G2200" s="209"/>
      <c r="H2200" s="48"/>
      <c r="I2200" s="457" t="str">
        <f t="shared" si="68"/>
        <v/>
      </c>
      <c r="J2200" s="241" cm="1">
        <f t="array" ref="J2200">SUMPRODUCT(--(K2200:N2200&lt;&gt;"")) + IF(TRIM(O2200)="",0,LEN(O2200)-LEN(SUBSTITUTE(O2200,",",""))+1)</f>
        <v>0</v>
      </c>
      <c r="K2200" s="242" t="str">
        <f>IF(AND(G2200&lt;&gt;0,G2200&lt;&gt;""),IF(B2200="","",IF(ISNUMBER(MATCH(B2200,'Look Up Values'!$B$2:$B$500,0)),"","Dest. error")),"")</f>
        <v/>
      </c>
      <c r="L2200" s="242" t="str">
        <f>IF(AND(G2200&lt;&gt;0,G2200&lt;&gt;""),IF(C2200="","",IF(AND(ISNUMBER(--LEFT(C2200,FIND(" ",C2200&amp;" ")-1)),OR(LEN(LEFT(C2200,FIND(" ",C2200&amp;" ")-1))=6,LEN(LEFT(C2200,FIND(" ",C2200&amp;" ")-1))=7),OR(ISNUMBER(MATCH(LEFT(C2200,FIND(" ",C2200&amp;" ")-1),'Look Up Values'!$G$2:$G$1000,0)),ISNUMBER(MATCH(LEFT(C2200,FIND(" ",C2200&amp;" ")-1),'Look Up Values'!$AE$2:$AE$2000,0)))),"","EWC error")),"")</f>
        <v/>
      </c>
      <c r="M2200" s="242" t="str" cm="1">
        <f t="array" ref="M2200">IF(AND(G2200&lt;&gt;0,G2200&lt;&gt;""),IF(E2200="","",IF(ISNUMBER(MATCH(SUBSTITUTE(E2200," ",""),SUBSTITUTE('Look Up Values'!$I$2:$I$10," ",""),0)),"","State error")),"")</f>
        <v/>
      </c>
      <c r="N2200" s="242" t="str" cm="1">
        <f t="array" ref="N2200">IF(AND(G2200&lt;&gt;0,G2200&lt;&gt;""),IF(F2200="","",IF(ISNUMBER(MATCH(SUBSTITUTE(F2200," ",""),SUBSTITUTE('Look Up Values'!$W$2:$W$30," ",""),0)),"","D&amp;R error")),"")</f>
        <v/>
      </c>
      <c r="O2200" s="256" t="str">
        <f t="shared" si="69"/>
        <v/>
      </c>
    </row>
    <row r="2201" spans="1:15" ht="15.75">
      <c r="A2201" s="250">
        <v>2194</v>
      </c>
      <c r="B2201" s="208"/>
      <c r="C2201" s="49"/>
      <c r="D2201" s="50"/>
      <c r="E2201" s="50"/>
      <c r="F2201" s="50"/>
      <c r="G2201" s="209"/>
      <c r="H2201" s="48"/>
      <c r="I2201" s="457" t="str">
        <f t="shared" si="68"/>
        <v/>
      </c>
      <c r="J2201" s="241" cm="1">
        <f t="array" ref="J2201">SUMPRODUCT(--(K2201:N2201&lt;&gt;"")) + IF(TRIM(O2201)="",0,LEN(O2201)-LEN(SUBSTITUTE(O2201,",",""))+1)</f>
        <v>0</v>
      </c>
      <c r="K2201" s="242" t="str">
        <f>IF(AND(G2201&lt;&gt;0,G2201&lt;&gt;""),IF(B2201="","",IF(ISNUMBER(MATCH(B2201,'Look Up Values'!$B$2:$B$500,0)),"","Dest. error")),"")</f>
        <v/>
      </c>
      <c r="L2201" s="242" t="str">
        <f>IF(AND(G2201&lt;&gt;0,G2201&lt;&gt;""),IF(C2201="","",IF(AND(ISNUMBER(--LEFT(C2201,FIND(" ",C2201&amp;" ")-1)),OR(LEN(LEFT(C2201,FIND(" ",C2201&amp;" ")-1))=6,LEN(LEFT(C2201,FIND(" ",C2201&amp;" ")-1))=7),OR(ISNUMBER(MATCH(LEFT(C2201,FIND(" ",C2201&amp;" ")-1),'Look Up Values'!$G$2:$G$1000,0)),ISNUMBER(MATCH(LEFT(C2201,FIND(" ",C2201&amp;" ")-1),'Look Up Values'!$AE$2:$AE$2000,0)))),"","EWC error")),"")</f>
        <v/>
      </c>
      <c r="M2201" s="242" t="str" cm="1">
        <f t="array" ref="M2201">IF(AND(G2201&lt;&gt;0,G2201&lt;&gt;""),IF(E2201="","",IF(ISNUMBER(MATCH(SUBSTITUTE(E2201," ",""),SUBSTITUTE('Look Up Values'!$I$2:$I$10," ",""),0)),"","State error")),"")</f>
        <v/>
      </c>
      <c r="N2201" s="242" t="str" cm="1">
        <f t="array" ref="N2201">IF(AND(G2201&lt;&gt;0,G2201&lt;&gt;""),IF(F2201="","",IF(ISNUMBER(MATCH(SUBSTITUTE(F2201," ",""),SUBSTITUTE('Look Up Values'!$W$2:$W$30," ",""),0)),"","D&amp;R error")),"")</f>
        <v/>
      </c>
      <c r="O2201" s="256" t="str">
        <f t="shared" si="69"/>
        <v/>
      </c>
    </row>
    <row r="2202" spans="1:15" ht="15.75">
      <c r="A2202" s="250">
        <v>2195</v>
      </c>
      <c r="B2202" s="208"/>
      <c r="C2202" s="49"/>
      <c r="D2202" s="50"/>
      <c r="E2202" s="50"/>
      <c r="F2202" s="50"/>
      <c r="G2202" s="209"/>
      <c r="H2202" s="48"/>
      <c r="I2202" s="457" t="str">
        <f t="shared" si="68"/>
        <v/>
      </c>
      <c r="J2202" s="241" cm="1">
        <f t="array" ref="J2202">SUMPRODUCT(--(K2202:N2202&lt;&gt;"")) + IF(TRIM(O2202)="",0,LEN(O2202)-LEN(SUBSTITUTE(O2202,",",""))+1)</f>
        <v>0</v>
      </c>
      <c r="K2202" s="242" t="str">
        <f>IF(AND(G2202&lt;&gt;0,G2202&lt;&gt;""),IF(B2202="","",IF(ISNUMBER(MATCH(B2202,'Look Up Values'!$B$2:$B$500,0)),"","Dest. error")),"")</f>
        <v/>
      </c>
      <c r="L2202" s="242" t="str">
        <f>IF(AND(G2202&lt;&gt;0,G2202&lt;&gt;""),IF(C2202="","",IF(AND(ISNUMBER(--LEFT(C2202,FIND(" ",C2202&amp;" ")-1)),OR(LEN(LEFT(C2202,FIND(" ",C2202&amp;" ")-1))=6,LEN(LEFT(C2202,FIND(" ",C2202&amp;" ")-1))=7),OR(ISNUMBER(MATCH(LEFT(C2202,FIND(" ",C2202&amp;" ")-1),'Look Up Values'!$G$2:$G$1000,0)),ISNUMBER(MATCH(LEFT(C2202,FIND(" ",C2202&amp;" ")-1),'Look Up Values'!$AE$2:$AE$2000,0)))),"","EWC error")),"")</f>
        <v/>
      </c>
      <c r="M2202" s="242" t="str" cm="1">
        <f t="array" ref="M2202">IF(AND(G2202&lt;&gt;0,G2202&lt;&gt;""),IF(E2202="","",IF(ISNUMBER(MATCH(SUBSTITUTE(E2202," ",""),SUBSTITUTE('Look Up Values'!$I$2:$I$10," ",""),0)),"","State error")),"")</f>
        <v/>
      </c>
      <c r="N2202" s="242" t="str" cm="1">
        <f t="array" ref="N2202">IF(AND(G2202&lt;&gt;0,G2202&lt;&gt;""),IF(F2202="","",IF(ISNUMBER(MATCH(SUBSTITUTE(F2202," ",""),SUBSTITUTE('Look Up Values'!$W$2:$W$30," ",""),0)),"","D&amp;R error")),"")</f>
        <v/>
      </c>
      <c r="O2202" s="256" t="str">
        <f t="shared" si="69"/>
        <v/>
      </c>
    </row>
    <row r="2203" spans="1:15" ht="15.75">
      <c r="A2203" s="250">
        <v>2196</v>
      </c>
      <c r="B2203" s="208"/>
      <c r="C2203" s="49"/>
      <c r="D2203" s="50"/>
      <c r="E2203" s="50"/>
      <c r="F2203" s="50"/>
      <c r="G2203" s="209"/>
      <c r="H2203" s="48"/>
      <c r="I2203" s="457" t="str">
        <f t="shared" si="68"/>
        <v/>
      </c>
      <c r="J2203" s="241" cm="1">
        <f t="array" ref="J2203">SUMPRODUCT(--(K2203:N2203&lt;&gt;"")) + IF(TRIM(O2203)="",0,LEN(O2203)-LEN(SUBSTITUTE(O2203,",",""))+1)</f>
        <v>0</v>
      </c>
      <c r="K2203" s="242" t="str">
        <f>IF(AND(G2203&lt;&gt;0,G2203&lt;&gt;""),IF(B2203="","",IF(ISNUMBER(MATCH(B2203,'Look Up Values'!$B$2:$B$500,0)),"","Dest. error")),"")</f>
        <v/>
      </c>
      <c r="L2203" s="242" t="str">
        <f>IF(AND(G2203&lt;&gt;0,G2203&lt;&gt;""),IF(C2203="","",IF(AND(ISNUMBER(--LEFT(C2203,FIND(" ",C2203&amp;" ")-1)),OR(LEN(LEFT(C2203,FIND(" ",C2203&amp;" ")-1))=6,LEN(LEFT(C2203,FIND(" ",C2203&amp;" ")-1))=7),OR(ISNUMBER(MATCH(LEFT(C2203,FIND(" ",C2203&amp;" ")-1),'Look Up Values'!$G$2:$G$1000,0)),ISNUMBER(MATCH(LEFT(C2203,FIND(" ",C2203&amp;" ")-1),'Look Up Values'!$AE$2:$AE$2000,0)))),"","EWC error")),"")</f>
        <v/>
      </c>
      <c r="M2203" s="242" t="str" cm="1">
        <f t="array" ref="M2203">IF(AND(G2203&lt;&gt;0,G2203&lt;&gt;""),IF(E2203="","",IF(ISNUMBER(MATCH(SUBSTITUTE(E2203," ",""),SUBSTITUTE('Look Up Values'!$I$2:$I$10," ",""),0)),"","State error")),"")</f>
        <v/>
      </c>
      <c r="N2203" s="242" t="str" cm="1">
        <f t="array" ref="N2203">IF(AND(G2203&lt;&gt;0,G2203&lt;&gt;""),IF(F2203="","",IF(ISNUMBER(MATCH(SUBSTITUTE(F2203," ",""),SUBSTITUTE('Look Up Values'!$W$2:$W$30," ",""),0)),"","D&amp;R error")),"")</f>
        <v/>
      </c>
      <c r="O2203" s="256" t="str">
        <f t="shared" si="69"/>
        <v/>
      </c>
    </row>
    <row r="2204" spans="1:15" ht="15.75">
      <c r="A2204" s="250">
        <v>2197</v>
      </c>
      <c r="B2204" s="208"/>
      <c r="C2204" s="49"/>
      <c r="D2204" s="50"/>
      <c r="E2204" s="50"/>
      <c r="F2204" s="50"/>
      <c r="G2204" s="209"/>
      <c r="H2204" s="48"/>
      <c r="I2204" s="457" t="str">
        <f t="shared" si="68"/>
        <v/>
      </c>
      <c r="J2204" s="241" cm="1">
        <f t="array" ref="J2204">SUMPRODUCT(--(K2204:N2204&lt;&gt;"")) + IF(TRIM(O2204)="",0,LEN(O2204)-LEN(SUBSTITUTE(O2204,",",""))+1)</f>
        <v>0</v>
      </c>
      <c r="K2204" s="242" t="str">
        <f>IF(AND(G2204&lt;&gt;0,G2204&lt;&gt;""),IF(B2204="","",IF(ISNUMBER(MATCH(B2204,'Look Up Values'!$B$2:$B$500,0)),"","Dest. error")),"")</f>
        <v/>
      </c>
      <c r="L2204" s="242" t="str">
        <f>IF(AND(G2204&lt;&gt;0,G2204&lt;&gt;""),IF(C2204="","",IF(AND(ISNUMBER(--LEFT(C2204,FIND(" ",C2204&amp;" ")-1)),OR(LEN(LEFT(C2204,FIND(" ",C2204&amp;" ")-1))=6,LEN(LEFT(C2204,FIND(" ",C2204&amp;" ")-1))=7),OR(ISNUMBER(MATCH(LEFT(C2204,FIND(" ",C2204&amp;" ")-1),'Look Up Values'!$G$2:$G$1000,0)),ISNUMBER(MATCH(LEFT(C2204,FIND(" ",C2204&amp;" ")-1),'Look Up Values'!$AE$2:$AE$2000,0)))),"","EWC error")),"")</f>
        <v/>
      </c>
      <c r="M2204" s="242" t="str" cm="1">
        <f t="array" ref="M2204">IF(AND(G2204&lt;&gt;0,G2204&lt;&gt;""),IF(E2204="","",IF(ISNUMBER(MATCH(SUBSTITUTE(E2204," ",""),SUBSTITUTE('Look Up Values'!$I$2:$I$10," ",""),0)),"","State error")),"")</f>
        <v/>
      </c>
      <c r="N2204" s="242" t="str" cm="1">
        <f t="array" ref="N2204">IF(AND(G2204&lt;&gt;0,G2204&lt;&gt;""),IF(F2204="","",IF(ISNUMBER(MATCH(SUBSTITUTE(F2204," ",""),SUBSTITUTE('Look Up Values'!$W$2:$W$30," ",""),0)),"","D&amp;R error")),"")</f>
        <v/>
      </c>
      <c r="O2204" s="256" t="str">
        <f t="shared" si="69"/>
        <v/>
      </c>
    </row>
    <row r="2205" spans="1:15" ht="15.75">
      <c r="A2205" s="250">
        <v>2198</v>
      </c>
      <c r="B2205" s="208"/>
      <c r="C2205" s="49"/>
      <c r="D2205" s="50"/>
      <c r="E2205" s="50"/>
      <c r="F2205" s="50"/>
      <c r="G2205" s="209"/>
      <c r="H2205" s="48"/>
      <c r="I2205" s="457" t="str">
        <f t="shared" si="68"/>
        <v/>
      </c>
      <c r="J2205" s="241" cm="1">
        <f t="array" ref="J2205">SUMPRODUCT(--(K2205:N2205&lt;&gt;"")) + IF(TRIM(O2205)="",0,LEN(O2205)-LEN(SUBSTITUTE(O2205,",",""))+1)</f>
        <v>0</v>
      </c>
      <c r="K2205" s="242" t="str">
        <f>IF(AND(G2205&lt;&gt;0,G2205&lt;&gt;""),IF(B2205="","",IF(ISNUMBER(MATCH(B2205,'Look Up Values'!$B$2:$B$500,0)),"","Dest. error")),"")</f>
        <v/>
      </c>
      <c r="L2205" s="242" t="str">
        <f>IF(AND(G2205&lt;&gt;0,G2205&lt;&gt;""),IF(C2205="","",IF(AND(ISNUMBER(--LEFT(C2205,FIND(" ",C2205&amp;" ")-1)),OR(LEN(LEFT(C2205,FIND(" ",C2205&amp;" ")-1))=6,LEN(LEFT(C2205,FIND(" ",C2205&amp;" ")-1))=7),OR(ISNUMBER(MATCH(LEFT(C2205,FIND(" ",C2205&amp;" ")-1),'Look Up Values'!$G$2:$G$1000,0)),ISNUMBER(MATCH(LEFT(C2205,FIND(" ",C2205&amp;" ")-1),'Look Up Values'!$AE$2:$AE$2000,0)))),"","EWC error")),"")</f>
        <v/>
      </c>
      <c r="M2205" s="242" t="str" cm="1">
        <f t="array" ref="M2205">IF(AND(G2205&lt;&gt;0,G2205&lt;&gt;""),IF(E2205="","",IF(ISNUMBER(MATCH(SUBSTITUTE(E2205," ",""),SUBSTITUTE('Look Up Values'!$I$2:$I$10," ",""),0)),"","State error")),"")</f>
        <v/>
      </c>
      <c r="N2205" s="242" t="str" cm="1">
        <f t="array" ref="N2205">IF(AND(G2205&lt;&gt;0,G2205&lt;&gt;""),IF(F2205="","",IF(ISNUMBER(MATCH(SUBSTITUTE(F2205," ",""),SUBSTITUTE('Look Up Values'!$W$2:$W$30," ",""),0)),"","D&amp;R error")),"")</f>
        <v/>
      </c>
      <c r="O2205" s="256" t="str">
        <f t="shared" si="69"/>
        <v/>
      </c>
    </row>
    <row r="2206" spans="1:15" ht="15.75">
      <c r="A2206" s="250">
        <v>2199</v>
      </c>
      <c r="B2206" s="208"/>
      <c r="C2206" s="49"/>
      <c r="D2206" s="50"/>
      <c r="E2206" s="50"/>
      <c r="F2206" s="50"/>
      <c r="G2206" s="209"/>
      <c r="H2206" s="48"/>
      <c r="I2206" s="457" t="str">
        <f t="shared" si="68"/>
        <v/>
      </c>
      <c r="J2206" s="241" cm="1">
        <f t="array" ref="J2206">SUMPRODUCT(--(K2206:N2206&lt;&gt;"")) + IF(TRIM(O2206)="",0,LEN(O2206)-LEN(SUBSTITUTE(O2206,",",""))+1)</f>
        <v>0</v>
      </c>
      <c r="K2206" s="242" t="str">
        <f>IF(AND(G2206&lt;&gt;0,G2206&lt;&gt;""),IF(B2206="","",IF(ISNUMBER(MATCH(B2206,'Look Up Values'!$B$2:$B$500,0)),"","Dest. error")),"")</f>
        <v/>
      </c>
      <c r="L2206" s="242" t="str">
        <f>IF(AND(G2206&lt;&gt;0,G2206&lt;&gt;""),IF(C2206="","",IF(AND(ISNUMBER(--LEFT(C2206,FIND(" ",C2206&amp;" ")-1)),OR(LEN(LEFT(C2206,FIND(" ",C2206&amp;" ")-1))=6,LEN(LEFT(C2206,FIND(" ",C2206&amp;" ")-1))=7),OR(ISNUMBER(MATCH(LEFT(C2206,FIND(" ",C2206&amp;" ")-1),'Look Up Values'!$G$2:$G$1000,0)),ISNUMBER(MATCH(LEFT(C2206,FIND(" ",C2206&amp;" ")-1),'Look Up Values'!$AE$2:$AE$2000,0)))),"","EWC error")),"")</f>
        <v/>
      </c>
      <c r="M2206" s="242" t="str" cm="1">
        <f t="array" ref="M2206">IF(AND(G2206&lt;&gt;0,G2206&lt;&gt;""),IF(E2206="","",IF(ISNUMBER(MATCH(SUBSTITUTE(E2206," ",""),SUBSTITUTE('Look Up Values'!$I$2:$I$10," ",""),0)),"","State error")),"")</f>
        <v/>
      </c>
      <c r="N2206" s="242" t="str" cm="1">
        <f t="array" ref="N2206">IF(AND(G2206&lt;&gt;0,G2206&lt;&gt;""),IF(F2206="","",IF(ISNUMBER(MATCH(SUBSTITUTE(F2206," ",""),SUBSTITUTE('Look Up Values'!$W$2:$W$30," ",""),0)),"","D&amp;R error")),"")</f>
        <v/>
      </c>
      <c r="O2206" s="256" t="str">
        <f t="shared" si="69"/>
        <v/>
      </c>
    </row>
    <row r="2207" spans="1:15" ht="15.75">
      <c r="A2207" s="250">
        <v>2200</v>
      </c>
      <c r="B2207" s="208"/>
      <c r="C2207" s="49"/>
      <c r="D2207" s="50"/>
      <c r="E2207" s="50"/>
      <c r="F2207" s="50"/>
      <c r="G2207" s="209"/>
      <c r="H2207" s="48"/>
      <c r="I2207" s="457" t="str">
        <f t="shared" si="68"/>
        <v/>
      </c>
      <c r="J2207" s="241" cm="1">
        <f t="array" ref="J2207">SUMPRODUCT(--(K2207:N2207&lt;&gt;"")) + IF(TRIM(O2207)="",0,LEN(O2207)-LEN(SUBSTITUTE(O2207,",",""))+1)</f>
        <v>0</v>
      </c>
      <c r="K2207" s="242" t="str">
        <f>IF(AND(G2207&lt;&gt;0,G2207&lt;&gt;""),IF(B2207="","",IF(ISNUMBER(MATCH(B2207,'Look Up Values'!$B$2:$B$500,0)),"","Dest. error")),"")</f>
        <v/>
      </c>
      <c r="L2207" s="242" t="str">
        <f>IF(AND(G2207&lt;&gt;0,G2207&lt;&gt;""),IF(C2207="","",IF(AND(ISNUMBER(--LEFT(C2207,FIND(" ",C2207&amp;" ")-1)),OR(LEN(LEFT(C2207,FIND(" ",C2207&amp;" ")-1))=6,LEN(LEFT(C2207,FIND(" ",C2207&amp;" ")-1))=7),OR(ISNUMBER(MATCH(LEFT(C2207,FIND(" ",C2207&amp;" ")-1),'Look Up Values'!$G$2:$G$1000,0)),ISNUMBER(MATCH(LEFT(C2207,FIND(" ",C2207&amp;" ")-1),'Look Up Values'!$AE$2:$AE$2000,0)))),"","EWC error")),"")</f>
        <v/>
      </c>
      <c r="M2207" s="242" t="str" cm="1">
        <f t="array" ref="M2207">IF(AND(G2207&lt;&gt;0,G2207&lt;&gt;""),IF(E2207="","",IF(ISNUMBER(MATCH(SUBSTITUTE(E2207," ",""),SUBSTITUTE('Look Up Values'!$I$2:$I$10," ",""),0)),"","State error")),"")</f>
        <v/>
      </c>
      <c r="N2207" s="242" t="str" cm="1">
        <f t="array" ref="N2207">IF(AND(G2207&lt;&gt;0,G2207&lt;&gt;""),IF(F2207="","",IF(ISNUMBER(MATCH(SUBSTITUTE(F2207," ",""),SUBSTITUTE('Look Up Values'!$W$2:$W$30," ",""),0)),"","D&amp;R error")),"")</f>
        <v/>
      </c>
      <c r="O2207" s="256" t="str">
        <f t="shared" si="69"/>
        <v/>
      </c>
    </row>
    <row r="2208" spans="1:15" ht="15.75">
      <c r="A2208" s="250">
        <v>2201</v>
      </c>
      <c r="B2208" s="208"/>
      <c r="C2208" s="49"/>
      <c r="D2208" s="50"/>
      <c r="E2208" s="50"/>
      <c r="F2208" s="50"/>
      <c r="G2208" s="209"/>
      <c r="H2208" s="48"/>
      <c r="I2208" s="457" t="str">
        <f t="shared" si="68"/>
        <v/>
      </c>
      <c r="J2208" s="241" cm="1">
        <f t="array" ref="J2208">SUMPRODUCT(--(K2208:N2208&lt;&gt;"")) + IF(TRIM(O2208)="",0,LEN(O2208)-LEN(SUBSTITUTE(O2208,",",""))+1)</f>
        <v>0</v>
      </c>
      <c r="K2208" s="242" t="str">
        <f>IF(AND(G2208&lt;&gt;0,G2208&lt;&gt;""),IF(B2208="","",IF(ISNUMBER(MATCH(B2208,'Look Up Values'!$B$2:$B$500,0)),"","Dest. error")),"")</f>
        <v/>
      </c>
      <c r="L2208" s="242" t="str">
        <f>IF(AND(G2208&lt;&gt;0,G2208&lt;&gt;""),IF(C2208="","",IF(AND(ISNUMBER(--LEFT(C2208,FIND(" ",C2208&amp;" ")-1)),OR(LEN(LEFT(C2208,FIND(" ",C2208&amp;" ")-1))=6,LEN(LEFT(C2208,FIND(" ",C2208&amp;" ")-1))=7),OR(ISNUMBER(MATCH(LEFT(C2208,FIND(" ",C2208&amp;" ")-1),'Look Up Values'!$G$2:$G$1000,0)),ISNUMBER(MATCH(LEFT(C2208,FIND(" ",C2208&amp;" ")-1),'Look Up Values'!$AE$2:$AE$2000,0)))),"","EWC error")),"")</f>
        <v/>
      </c>
      <c r="M2208" s="242" t="str" cm="1">
        <f t="array" ref="M2208">IF(AND(G2208&lt;&gt;0,G2208&lt;&gt;""),IF(E2208="","",IF(ISNUMBER(MATCH(SUBSTITUTE(E2208," ",""),SUBSTITUTE('Look Up Values'!$I$2:$I$10," ",""),0)),"","State error")),"")</f>
        <v/>
      </c>
      <c r="N2208" s="242" t="str" cm="1">
        <f t="array" ref="N2208">IF(AND(G2208&lt;&gt;0,G2208&lt;&gt;""),IF(F2208="","",IF(ISNUMBER(MATCH(SUBSTITUTE(F2208," ",""),SUBSTITUTE('Look Up Values'!$W$2:$W$30," ",""),0)),"","D&amp;R error")),"")</f>
        <v/>
      </c>
      <c r="O2208" s="256" t="str">
        <f t="shared" si="69"/>
        <v/>
      </c>
    </row>
    <row r="2209" spans="1:15" ht="15.75">
      <c r="A2209" s="250">
        <v>2202</v>
      </c>
      <c r="B2209" s="208"/>
      <c r="C2209" s="49"/>
      <c r="D2209" s="50"/>
      <c r="E2209" s="50"/>
      <c r="F2209" s="50"/>
      <c r="G2209" s="209"/>
      <c r="H2209" s="48"/>
      <c r="I2209" s="457" t="str">
        <f t="shared" si="68"/>
        <v/>
      </c>
      <c r="J2209" s="241" cm="1">
        <f t="array" ref="J2209">SUMPRODUCT(--(K2209:N2209&lt;&gt;"")) + IF(TRIM(O2209)="",0,LEN(O2209)-LEN(SUBSTITUTE(O2209,",",""))+1)</f>
        <v>0</v>
      </c>
      <c r="K2209" s="242" t="str">
        <f>IF(AND(G2209&lt;&gt;0,G2209&lt;&gt;""),IF(B2209="","",IF(ISNUMBER(MATCH(B2209,'Look Up Values'!$B$2:$B$500,0)),"","Dest. error")),"")</f>
        <v/>
      </c>
      <c r="L2209" s="242" t="str">
        <f>IF(AND(G2209&lt;&gt;0,G2209&lt;&gt;""),IF(C2209="","",IF(AND(ISNUMBER(--LEFT(C2209,FIND(" ",C2209&amp;" ")-1)),OR(LEN(LEFT(C2209,FIND(" ",C2209&amp;" ")-1))=6,LEN(LEFT(C2209,FIND(" ",C2209&amp;" ")-1))=7),OR(ISNUMBER(MATCH(LEFT(C2209,FIND(" ",C2209&amp;" ")-1),'Look Up Values'!$G$2:$G$1000,0)),ISNUMBER(MATCH(LEFT(C2209,FIND(" ",C2209&amp;" ")-1),'Look Up Values'!$AE$2:$AE$2000,0)))),"","EWC error")),"")</f>
        <v/>
      </c>
      <c r="M2209" s="242" t="str" cm="1">
        <f t="array" ref="M2209">IF(AND(G2209&lt;&gt;0,G2209&lt;&gt;""),IF(E2209="","",IF(ISNUMBER(MATCH(SUBSTITUTE(E2209," ",""),SUBSTITUTE('Look Up Values'!$I$2:$I$10," ",""),0)),"","State error")),"")</f>
        <v/>
      </c>
      <c r="N2209" s="242" t="str" cm="1">
        <f t="array" ref="N2209">IF(AND(G2209&lt;&gt;0,G2209&lt;&gt;""),IF(F2209="","",IF(ISNUMBER(MATCH(SUBSTITUTE(F2209," ",""),SUBSTITUTE('Look Up Values'!$W$2:$W$30," ",""),0)),"","D&amp;R error")),"")</f>
        <v/>
      </c>
      <c r="O2209" s="256" t="str">
        <f t="shared" si="69"/>
        <v/>
      </c>
    </row>
    <row r="2210" spans="1:15" ht="15.75">
      <c r="A2210" s="250">
        <v>2203</v>
      </c>
      <c r="B2210" s="208"/>
      <c r="C2210" s="49"/>
      <c r="D2210" s="50"/>
      <c r="E2210" s="50"/>
      <c r="F2210" s="50"/>
      <c r="G2210" s="209"/>
      <c r="H2210" s="48"/>
      <c r="I2210" s="457" t="str">
        <f t="shared" si="68"/>
        <v/>
      </c>
      <c r="J2210" s="241" cm="1">
        <f t="array" ref="J2210">SUMPRODUCT(--(K2210:N2210&lt;&gt;"")) + IF(TRIM(O2210)="",0,LEN(O2210)-LEN(SUBSTITUTE(O2210,",",""))+1)</f>
        <v>0</v>
      </c>
      <c r="K2210" s="242" t="str">
        <f>IF(AND(G2210&lt;&gt;0,G2210&lt;&gt;""),IF(B2210="","",IF(ISNUMBER(MATCH(B2210,'Look Up Values'!$B$2:$B$500,0)),"","Dest. error")),"")</f>
        <v/>
      </c>
      <c r="L2210" s="242" t="str">
        <f>IF(AND(G2210&lt;&gt;0,G2210&lt;&gt;""),IF(C2210="","",IF(AND(ISNUMBER(--LEFT(C2210,FIND(" ",C2210&amp;" ")-1)),OR(LEN(LEFT(C2210,FIND(" ",C2210&amp;" ")-1))=6,LEN(LEFT(C2210,FIND(" ",C2210&amp;" ")-1))=7),OR(ISNUMBER(MATCH(LEFT(C2210,FIND(" ",C2210&amp;" ")-1),'Look Up Values'!$G$2:$G$1000,0)),ISNUMBER(MATCH(LEFT(C2210,FIND(" ",C2210&amp;" ")-1),'Look Up Values'!$AE$2:$AE$2000,0)))),"","EWC error")),"")</f>
        <v/>
      </c>
      <c r="M2210" s="242" t="str" cm="1">
        <f t="array" ref="M2210">IF(AND(G2210&lt;&gt;0,G2210&lt;&gt;""),IF(E2210="","",IF(ISNUMBER(MATCH(SUBSTITUTE(E2210," ",""),SUBSTITUTE('Look Up Values'!$I$2:$I$10," ",""),0)),"","State error")),"")</f>
        <v/>
      </c>
      <c r="N2210" s="242" t="str" cm="1">
        <f t="array" ref="N2210">IF(AND(G2210&lt;&gt;0,G2210&lt;&gt;""),IF(F2210="","",IF(ISNUMBER(MATCH(SUBSTITUTE(F2210," ",""),SUBSTITUTE('Look Up Values'!$W$2:$W$30," ",""),0)),"","D&amp;R error")),"")</f>
        <v/>
      </c>
      <c r="O2210" s="256" t="str">
        <f t="shared" si="69"/>
        <v/>
      </c>
    </row>
    <row r="2211" spans="1:15" ht="15.75">
      <c r="A2211" s="250">
        <v>2204</v>
      </c>
      <c r="B2211" s="208"/>
      <c r="C2211" s="49"/>
      <c r="D2211" s="50"/>
      <c r="E2211" s="50"/>
      <c r="F2211" s="50"/>
      <c r="G2211" s="209"/>
      <c r="H2211" s="48"/>
      <c r="I2211" s="457" t="str">
        <f t="shared" si="68"/>
        <v/>
      </c>
      <c r="J2211" s="241" cm="1">
        <f t="array" ref="J2211">SUMPRODUCT(--(K2211:N2211&lt;&gt;"")) + IF(TRIM(O2211)="",0,LEN(O2211)-LEN(SUBSTITUTE(O2211,",",""))+1)</f>
        <v>0</v>
      </c>
      <c r="K2211" s="242" t="str">
        <f>IF(AND(G2211&lt;&gt;0,G2211&lt;&gt;""),IF(B2211="","",IF(ISNUMBER(MATCH(B2211,'Look Up Values'!$B$2:$B$500,0)),"","Dest. error")),"")</f>
        <v/>
      </c>
      <c r="L2211" s="242" t="str">
        <f>IF(AND(G2211&lt;&gt;0,G2211&lt;&gt;""),IF(C2211="","",IF(AND(ISNUMBER(--LEFT(C2211,FIND(" ",C2211&amp;" ")-1)),OR(LEN(LEFT(C2211,FIND(" ",C2211&amp;" ")-1))=6,LEN(LEFT(C2211,FIND(" ",C2211&amp;" ")-1))=7),OR(ISNUMBER(MATCH(LEFT(C2211,FIND(" ",C2211&amp;" ")-1),'Look Up Values'!$G$2:$G$1000,0)),ISNUMBER(MATCH(LEFT(C2211,FIND(" ",C2211&amp;" ")-1),'Look Up Values'!$AE$2:$AE$2000,0)))),"","EWC error")),"")</f>
        <v/>
      </c>
      <c r="M2211" s="242" t="str" cm="1">
        <f t="array" ref="M2211">IF(AND(G2211&lt;&gt;0,G2211&lt;&gt;""),IF(E2211="","",IF(ISNUMBER(MATCH(SUBSTITUTE(E2211," ",""),SUBSTITUTE('Look Up Values'!$I$2:$I$10," ",""),0)),"","State error")),"")</f>
        <v/>
      </c>
      <c r="N2211" s="242" t="str" cm="1">
        <f t="array" ref="N2211">IF(AND(G2211&lt;&gt;0,G2211&lt;&gt;""),IF(F2211="","",IF(ISNUMBER(MATCH(SUBSTITUTE(F2211," ",""),SUBSTITUTE('Look Up Values'!$W$2:$W$30," ",""),0)),"","D&amp;R error")),"")</f>
        <v/>
      </c>
      <c r="O2211" s="256" t="str">
        <f t="shared" si="69"/>
        <v/>
      </c>
    </row>
    <row r="2212" spans="1:15" ht="15.75">
      <c r="A2212" s="250">
        <v>2205</v>
      </c>
      <c r="B2212" s="208"/>
      <c r="C2212" s="49"/>
      <c r="D2212" s="50"/>
      <c r="E2212" s="50"/>
      <c r="F2212" s="50"/>
      <c r="G2212" s="209"/>
      <c r="H2212" s="48"/>
      <c r="I2212" s="457" t="str">
        <f t="shared" si="68"/>
        <v/>
      </c>
      <c r="J2212" s="241" cm="1">
        <f t="array" ref="J2212">SUMPRODUCT(--(K2212:N2212&lt;&gt;"")) + IF(TRIM(O2212)="",0,LEN(O2212)-LEN(SUBSTITUTE(O2212,",",""))+1)</f>
        <v>0</v>
      </c>
      <c r="K2212" s="242" t="str">
        <f>IF(AND(G2212&lt;&gt;0,G2212&lt;&gt;""),IF(B2212="","",IF(ISNUMBER(MATCH(B2212,'Look Up Values'!$B$2:$B$500,0)),"","Dest. error")),"")</f>
        <v/>
      </c>
      <c r="L2212" s="242" t="str">
        <f>IF(AND(G2212&lt;&gt;0,G2212&lt;&gt;""),IF(C2212="","",IF(AND(ISNUMBER(--LEFT(C2212,FIND(" ",C2212&amp;" ")-1)),OR(LEN(LEFT(C2212,FIND(" ",C2212&amp;" ")-1))=6,LEN(LEFT(C2212,FIND(" ",C2212&amp;" ")-1))=7),OR(ISNUMBER(MATCH(LEFT(C2212,FIND(" ",C2212&amp;" ")-1),'Look Up Values'!$G$2:$G$1000,0)),ISNUMBER(MATCH(LEFT(C2212,FIND(" ",C2212&amp;" ")-1),'Look Up Values'!$AE$2:$AE$2000,0)))),"","EWC error")),"")</f>
        <v/>
      </c>
      <c r="M2212" s="242" t="str" cm="1">
        <f t="array" ref="M2212">IF(AND(G2212&lt;&gt;0,G2212&lt;&gt;""),IF(E2212="","",IF(ISNUMBER(MATCH(SUBSTITUTE(E2212," ",""),SUBSTITUTE('Look Up Values'!$I$2:$I$10," ",""),0)),"","State error")),"")</f>
        <v/>
      </c>
      <c r="N2212" s="242" t="str" cm="1">
        <f t="array" ref="N2212">IF(AND(G2212&lt;&gt;0,G2212&lt;&gt;""),IF(F2212="","",IF(ISNUMBER(MATCH(SUBSTITUTE(F2212," ",""),SUBSTITUTE('Look Up Values'!$W$2:$W$30," ",""),0)),"","D&amp;R error")),"")</f>
        <v/>
      </c>
      <c r="O2212" s="256" t="str">
        <f t="shared" si="69"/>
        <v/>
      </c>
    </row>
    <row r="2213" spans="1:15" ht="15.75">
      <c r="A2213" s="250">
        <v>2206</v>
      </c>
      <c r="B2213" s="208"/>
      <c r="C2213" s="49"/>
      <c r="D2213" s="50"/>
      <c r="E2213" s="50"/>
      <c r="F2213" s="50"/>
      <c r="G2213" s="209"/>
      <c r="H2213" s="48"/>
      <c r="I2213" s="457" t="str">
        <f t="shared" si="68"/>
        <v/>
      </c>
      <c r="J2213" s="241" cm="1">
        <f t="array" ref="J2213">SUMPRODUCT(--(K2213:N2213&lt;&gt;"")) + IF(TRIM(O2213)="",0,LEN(O2213)-LEN(SUBSTITUTE(O2213,",",""))+1)</f>
        <v>0</v>
      </c>
      <c r="K2213" s="242" t="str">
        <f>IF(AND(G2213&lt;&gt;0,G2213&lt;&gt;""),IF(B2213="","",IF(ISNUMBER(MATCH(B2213,'Look Up Values'!$B$2:$B$500,0)),"","Dest. error")),"")</f>
        <v/>
      </c>
      <c r="L2213" s="242" t="str">
        <f>IF(AND(G2213&lt;&gt;0,G2213&lt;&gt;""),IF(C2213="","",IF(AND(ISNUMBER(--LEFT(C2213,FIND(" ",C2213&amp;" ")-1)),OR(LEN(LEFT(C2213,FIND(" ",C2213&amp;" ")-1))=6,LEN(LEFT(C2213,FIND(" ",C2213&amp;" ")-1))=7),OR(ISNUMBER(MATCH(LEFT(C2213,FIND(" ",C2213&amp;" ")-1),'Look Up Values'!$G$2:$G$1000,0)),ISNUMBER(MATCH(LEFT(C2213,FIND(" ",C2213&amp;" ")-1),'Look Up Values'!$AE$2:$AE$2000,0)))),"","EWC error")),"")</f>
        <v/>
      </c>
      <c r="M2213" s="242" t="str" cm="1">
        <f t="array" ref="M2213">IF(AND(G2213&lt;&gt;0,G2213&lt;&gt;""),IF(E2213="","",IF(ISNUMBER(MATCH(SUBSTITUTE(E2213," ",""),SUBSTITUTE('Look Up Values'!$I$2:$I$10," ",""),0)),"","State error")),"")</f>
        <v/>
      </c>
      <c r="N2213" s="242" t="str" cm="1">
        <f t="array" ref="N2213">IF(AND(G2213&lt;&gt;0,G2213&lt;&gt;""),IF(F2213="","",IF(ISNUMBER(MATCH(SUBSTITUTE(F2213," ",""),SUBSTITUTE('Look Up Values'!$W$2:$W$30," ",""),0)),"","D&amp;R error")),"")</f>
        <v/>
      </c>
      <c r="O2213" s="256" t="str">
        <f t="shared" si="69"/>
        <v/>
      </c>
    </row>
    <row r="2214" spans="1:15" ht="15.75">
      <c r="A2214" s="250">
        <v>2207</v>
      </c>
      <c r="B2214" s="208"/>
      <c r="C2214" s="49"/>
      <c r="D2214" s="50"/>
      <c r="E2214" s="50"/>
      <c r="F2214" s="50"/>
      <c r="G2214" s="209"/>
      <c r="H2214" s="48"/>
      <c r="I2214" s="457" t="str">
        <f t="shared" si="68"/>
        <v/>
      </c>
      <c r="J2214" s="241" cm="1">
        <f t="array" ref="J2214">SUMPRODUCT(--(K2214:N2214&lt;&gt;"")) + IF(TRIM(O2214)="",0,LEN(O2214)-LEN(SUBSTITUTE(O2214,",",""))+1)</f>
        <v>0</v>
      </c>
      <c r="K2214" s="242" t="str">
        <f>IF(AND(G2214&lt;&gt;0,G2214&lt;&gt;""),IF(B2214="","",IF(ISNUMBER(MATCH(B2214,'Look Up Values'!$B$2:$B$500,0)),"","Dest. error")),"")</f>
        <v/>
      </c>
      <c r="L2214" s="242" t="str">
        <f>IF(AND(G2214&lt;&gt;0,G2214&lt;&gt;""),IF(C2214="","",IF(AND(ISNUMBER(--LEFT(C2214,FIND(" ",C2214&amp;" ")-1)),OR(LEN(LEFT(C2214,FIND(" ",C2214&amp;" ")-1))=6,LEN(LEFT(C2214,FIND(" ",C2214&amp;" ")-1))=7),OR(ISNUMBER(MATCH(LEFT(C2214,FIND(" ",C2214&amp;" ")-1),'Look Up Values'!$G$2:$G$1000,0)),ISNUMBER(MATCH(LEFT(C2214,FIND(" ",C2214&amp;" ")-1),'Look Up Values'!$AE$2:$AE$2000,0)))),"","EWC error")),"")</f>
        <v/>
      </c>
      <c r="M2214" s="242" t="str" cm="1">
        <f t="array" ref="M2214">IF(AND(G2214&lt;&gt;0,G2214&lt;&gt;""),IF(E2214="","",IF(ISNUMBER(MATCH(SUBSTITUTE(E2214," ",""),SUBSTITUTE('Look Up Values'!$I$2:$I$10," ",""),0)),"","State error")),"")</f>
        <v/>
      </c>
      <c r="N2214" s="242" t="str" cm="1">
        <f t="array" ref="N2214">IF(AND(G2214&lt;&gt;0,G2214&lt;&gt;""),IF(F2214="","",IF(ISNUMBER(MATCH(SUBSTITUTE(F2214," ",""),SUBSTITUTE('Look Up Values'!$W$2:$W$30," ",""),0)),"","D&amp;R error")),"")</f>
        <v/>
      </c>
      <c r="O2214" s="256" t="str">
        <f t="shared" si="69"/>
        <v/>
      </c>
    </row>
    <row r="2215" spans="1:15" ht="15.75">
      <c r="A2215" s="250">
        <v>2208</v>
      </c>
      <c r="B2215" s="208"/>
      <c r="C2215" s="49"/>
      <c r="D2215" s="50"/>
      <c r="E2215" s="50"/>
      <c r="F2215" s="50"/>
      <c r="G2215" s="209"/>
      <c r="H2215" s="48"/>
      <c r="I2215" s="457" t="str">
        <f t="shared" si="68"/>
        <v/>
      </c>
      <c r="J2215" s="241" cm="1">
        <f t="array" ref="J2215">SUMPRODUCT(--(K2215:N2215&lt;&gt;"")) + IF(TRIM(O2215)="",0,LEN(O2215)-LEN(SUBSTITUTE(O2215,",",""))+1)</f>
        <v>0</v>
      </c>
      <c r="K2215" s="242" t="str">
        <f>IF(AND(G2215&lt;&gt;0,G2215&lt;&gt;""),IF(B2215="","",IF(ISNUMBER(MATCH(B2215,'Look Up Values'!$B$2:$B$500,0)),"","Dest. error")),"")</f>
        <v/>
      </c>
      <c r="L2215" s="242" t="str">
        <f>IF(AND(G2215&lt;&gt;0,G2215&lt;&gt;""),IF(C2215="","",IF(AND(ISNUMBER(--LEFT(C2215,FIND(" ",C2215&amp;" ")-1)),OR(LEN(LEFT(C2215,FIND(" ",C2215&amp;" ")-1))=6,LEN(LEFT(C2215,FIND(" ",C2215&amp;" ")-1))=7),OR(ISNUMBER(MATCH(LEFT(C2215,FIND(" ",C2215&amp;" ")-1),'Look Up Values'!$G$2:$G$1000,0)),ISNUMBER(MATCH(LEFT(C2215,FIND(" ",C2215&amp;" ")-1),'Look Up Values'!$AE$2:$AE$2000,0)))),"","EWC error")),"")</f>
        <v/>
      </c>
      <c r="M2215" s="242" t="str" cm="1">
        <f t="array" ref="M2215">IF(AND(G2215&lt;&gt;0,G2215&lt;&gt;""),IF(E2215="","",IF(ISNUMBER(MATCH(SUBSTITUTE(E2215," ",""),SUBSTITUTE('Look Up Values'!$I$2:$I$10," ",""),0)),"","State error")),"")</f>
        <v/>
      </c>
      <c r="N2215" s="242" t="str" cm="1">
        <f t="array" ref="N2215">IF(AND(G2215&lt;&gt;0,G2215&lt;&gt;""),IF(F2215="","",IF(ISNUMBER(MATCH(SUBSTITUTE(F2215," ",""),SUBSTITUTE('Look Up Values'!$W$2:$W$30," ",""),0)),"","D&amp;R error")),"")</f>
        <v/>
      </c>
      <c r="O2215" s="256" t="str">
        <f t="shared" si="69"/>
        <v/>
      </c>
    </row>
    <row r="2216" spans="1:15" ht="15.75">
      <c r="A2216" s="250">
        <v>2209</v>
      </c>
      <c r="B2216" s="208"/>
      <c r="C2216" s="49"/>
      <c r="D2216" s="50"/>
      <c r="E2216" s="50"/>
      <c r="F2216" s="50"/>
      <c r="G2216" s="209"/>
      <c r="H2216" s="48"/>
      <c r="I2216" s="457" t="str">
        <f t="shared" si="68"/>
        <v/>
      </c>
      <c r="J2216" s="241" cm="1">
        <f t="array" ref="J2216">SUMPRODUCT(--(K2216:N2216&lt;&gt;"")) + IF(TRIM(O2216)="",0,LEN(O2216)-LEN(SUBSTITUTE(O2216,",",""))+1)</f>
        <v>0</v>
      </c>
      <c r="K2216" s="242" t="str">
        <f>IF(AND(G2216&lt;&gt;0,G2216&lt;&gt;""),IF(B2216="","",IF(ISNUMBER(MATCH(B2216,'Look Up Values'!$B$2:$B$500,0)),"","Dest. error")),"")</f>
        <v/>
      </c>
      <c r="L2216" s="242" t="str">
        <f>IF(AND(G2216&lt;&gt;0,G2216&lt;&gt;""),IF(C2216="","",IF(AND(ISNUMBER(--LEFT(C2216,FIND(" ",C2216&amp;" ")-1)),OR(LEN(LEFT(C2216,FIND(" ",C2216&amp;" ")-1))=6,LEN(LEFT(C2216,FIND(" ",C2216&amp;" ")-1))=7),OR(ISNUMBER(MATCH(LEFT(C2216,FIND(" ",C2216&amp;" ")-1),'Look Up Values'!$G$2:$G$1000,0)),ISNUMBER(MATCH(LEFT(C2216,FIND(" ",C2216&amp;" ")-1),'Look Up Values'!$AE$2:$AE$2000,0)))),"","EWC error")),"")</f>
        <v/>
      </c>
      <c r="M2216" s="242" t="str" cm="1">
        <f t="array" ref="M2216">IF(AND(G2216&lt;&gt;0,G2216&lt;&gt;""),IF(E2216="","",IF(ISNUMBER(MATCH(SUBSTITUTE(E2216," ",""),SUBSTITUTE('Look Up Values'!$I$2:$I$10," ",""),0)),"","State error")),"")</f>
        <v/>
      </c>
      <c r="N2216" s="242" t="str" cm="1">
        <f t="array" ref="N2216">IF(AND(G2216&lt;&gt;0,G2216&lt;&gt;""),IF(F2216="","",IF(ISNUMBER(MATCH(SUBSTITUTE(F2216," ",""),SUBSTITUTE('Look Up Values'!$W$2:$W$30," ",""),0)),"","D&amp;R error")),"")</f>
        <v/>
      </c>
      <c r="O2216" s="256" t="str">
        <f t="shared" si="69"/>
        <v/>
      </c>
    </row>
    <row r="2217" spans="1:15" ht="15.75">
      <c r="A2217" s="250">
        <v>2210</v>
      </c>
      <c r="B2217" s="208"/>
      <c r="C2217" s="49"/>
      <c r="D2217" s="50"/>
      <c r="E2217" s="50"/>
      <c r="F2217" s="50"/>
      <c r="G2217" s="209"/>
      <c r="H2217" s="48"/>
      <c r="I2217" s="457" t="str">
        <f t="shared" si="68"/>
        <v/>
      </c>
      <c r="J2217" s="241" cm="1">
        <f t="array" ref="J2217">SUMPRODUCT(--(K2217:N2217&lt;&gt;"")) + IF(TRIM(O2217)="",0,LEN(O2217)-LEN(SUBSTITUTE(O2217,",",""))+1)</f>
        <v>0</v>
      </c>
      <c r="K2217" s="242" t="str">
        <f>IF(AND(G2217&lt;&gt;0,G2217&lt;&gt;""),IF(B2217="","",IF(ISNUMBER(MATCH(B2217,'Look Up Values'!$B$2:$B$500,0)),"","Dest. error")),"")</f>
        <v/>
      </c>
      <c r="L2217" s="242" t="str">
        <f>IF(AND(G2217&lt;&gt;0,G2217&lt;&gt;""),IF(C2217="","",IF(AND(ISNUMBER(--LEFT(C2217,FIND(" ",C2217&amp;" ")-1)),OR(LEN(LEFT(C2217,FIND(" ",C2217&amp;" ")-1))=6,LEN(LEFT(C2217,FIND(" ",C2217&amp;" ")-1))=7),OR(ISNUMBER(MATCH(LEFT(C2217,FIND(" ",C2217&amp;" ")-1),'Look Up Values'!$G$2:$G$1000,0)),ISNUMBER(MATCH(LEFT(C2217,FIND(" ",C2217&amp;" ")-1),'Look Up Values'!$AE$2:$AE$2000,0)))),"","EWC error")),"")</f>
        <v/>
      </c>
      <c r="M2217" s="242" t="str" cm="1">
        <f t="array" ref="M2217">IF(AND(G2217&lt;&gt;0,G2217&lt;&gt;""),IF(E2217="","",IF(ISNUMBER(MATCH(SUBSTITUTE(E2217," ",""),SUBSTITUTE('Look Up Values'!$I$2:$I$10," ",""),0)),"","State error")),"")</f>
        <v/>
      </c>
      <c r="N2217" s="242" t="str" cm="1">
        <f t="array" ref="N2217">IF(AND(G2217&lt;&gt;0,G2217&lt;&gt;""),IF(F2217="","",IF(ISNUMBER(MATCH(SUBSTITUTE(F2217," ",""),SUBSTITUTE('Look Up Values'!$W$2:$W$30," ",""),0)),"","D&amp;R error")),"")</f>
        <v/>
      </c>
      <c r="O2217" s="256" t="str">
        <f t="shared" si="69"/>
        <v/>
      </c>
    </row>
    <row r="2218" spans="1:15" ht="15.75">
      <c r="A2218" s="250">
        <v>2211</v>
      </c>
      <c r="B2218" s="208"/>
      <c r="C2218" s="49"/>
      <c r="D2218" s="50"/>
      <c r="E2218" s="50"/>
      <c r="F2218" s="50"/>
      <c r="G2218" s="209"/>
      <c r="H2218" s="48"/>
      <c r="I2218" s="457" t="str">
        <f t="shared" si="68"/>
        <v/>
      </c>
      <c r="J2218" s="241" cm="1">
        <f t="array" ref="J2218">SUMPRODUCT(--(K2218:N2218&lt;&gt;"")) + IF(TRIM(O2218)="",0,LEN(O2218)-LEN(SUBSTITUTE(O2218,",",""))+1)</f>
        <v>0</v>
      </c>
      <c r="K2218" s="242" t="str">
        <f>IF(AND(G2218&lt;&gt;0,G2218&lt;&gt;""),IF(B2218="","",IF(ISNUMBER(MATCH(B2218,'Look Up Values'!$B$2:$B$500,0)),"","Dest. error")),"")</f>
        <v/>
      </c>
      <c r="L2218" s="242" t="str">
        <f>IF(AND(G2218&lt;&gt;0,G2218&lt;&gt;""),IF(C2218="","",IF(AND(ISNUMBER(--LEFT(C2218,FIND(" ",C2218&amp;" ")-1)),OR(LEN(LEFT(C2218,FIND(" ",C2218&amp;" ")-1))=6,LEN(LEFT(C2218,FIND(" ",C2218&amp;" ")-1))=7),OR(ISNUMBER(MATCH(LEFT(C2218,FIND(" ",C2218&amp;" ")-1),'Look Up Values'!$G$2:$G$1000,0)),ISNUMBER(MATCH(LEFT(C2218,FIND(" ",C2218&amp;" ")-1),'Look Up Values'!$AE$2:$AE$2000,0)))),"","EWC error")),"")</f>
        <v/>
      </c>
      <c r="M2218" s="242" t="str" cm="1">
        <f t="array" ref="M2218">IF(AND(G2218&lt;&gt;0,G2218&lt;&gt;""),IF(E2218="","",IF(ISNUMBER(MATCH(SUBSTITUTE(E2218," ",""),SUBSTITUTE('Look Up Values'!$I$2:$I$10," ",""),0)),"","State error")),"")</f>
        <v/>
      </c>
      <c r="N2218" s="242" t="str" cm="1">
        <f t="array" ref="N2218">IF(AND(G2218&lt;&gt;0,G2218&lt;&gt;""),IF(F2218="","",IF(ISNUMBER(MATCH(SUBSTITUTE(F2218," ",""),SUBSTITUTE('Look Up Values'!$W$2:$W$30," ",""),0)),"","D&amp;R error")),"")</f>
        <v/>
      </c>
      <c r="O2218" s="256" t="str">
        <f t="shared" si="69"/>
        <v/>
      </c>
    </row>
    <row r="2219" spans="1:15" ht="15.75">
      <c r="A2219" s="250">
        <v>2212</v>
      </c>
      <c r="B2219" s="208"/>
      <c r="C2219" s="49"/>
      <c r="D2219" s="50"/>
      <c r="E2219" s="50"/>
      <c r="F2219" s="50"/>
      <c r="G2219" s="209"/>
      <c r="H2219" s="48"/>
      <c r="I2219" s="457" t="str">
        <f t="shared" si="68"/>
        <v/>
      </c>
      <c r="J2219" s="241" cm="1">
        <f t="array" ref="J2219">SUMPRODUCT(--(K2219:N2219&lt;&gt;"")) + IF(TRIM(O2219)="",0,LEN(O2219)-LEN(SUBSTITUTE(O2219,",",""))+1)</f>
        <v>0</v>
      </c>
      <c r="K2219" s="242" t="str">
        <f>IF(AND(G2219&lt;&gt;0,G2219&lt;&gt;""),IF(B2219="","",IF(ISNUMBER(MATCH(B2219,'Look Up Values'!$B$2:$B$500,0)),"","Dest. error")),"")</f>
        <v/>
      </c>
      <c r="L2219" s="242" t="str">
        <f>IF(AND(G2219&lt;&gt;0,G2219&lt;&gt;""),IF(C2219="","",IF(AND(ISNUMBER(--LEFT(C2219,FIND(" ",C2219&amp;" ")-1)),OR(LEN(LEFT(C2219,FIND(" ",C2219&amp;" ")-1))=6,LEN(LEFT(C2219,FIND(" ",C2219&amp;" ")-1))=7),OR(ISNUMBER(MATCH(LEFT(C2219,FIND(" ",C2219&amp;" ")-1),'Look Up Values'!$G$2:$G$1000,0)),ISNUMBER(MATCH(LEFT(C2219,FIND(" ",C2219&amp;" ")-1),'Look Up Values'!$AE$2:$AE$2000,0)))),"","EWC error")),"")</f>
        <v/>
      </c>
      <c r="M2219" s="242" t="str" cm="1">
        <f t="array" ref="M2219">IF(AND(G2219&lt;&gt;0,G2219&lt;&gt;""),IF(E2219="","",IF(ISNUMBER(MATCH(SUBSTITUTE(E2219," ",""),SUBSTITUTE('Look Up Values'!$I$2:$I$10," ",""),0)),"","State error")),"")</f>
        <v/>
      </c>
      <c r="N2219" s="242" t="str" cm="1">
        <f t="array" ref="N2219">IF(AND(G2219&lt;&gt;0,G2219&lt;&gt;""),IF(F2219="","",IF(ISNUMBER(MATCH(SUBSTITUTE(F2219," ",""),SUBSTITUTE('Look Up Values'!$W$2:$W$30," ",""),0)),"","D&amp;R error")),"")</f>
        <v/>
      </c>
      <c r="O2219" s="256" t="str">
        <f t="shared" si="69"/>
        <v/>
      </c>
    </row>
    <row r="2220" spans="1:15" ht="15.75">
      <c r="A2220" s="250">
        <v>2213</v>
      </c>
      <c r="B2220" s="208"/>
      <c r="C2220" s="49"/>
      <c r="D2220" s="50"/>
      <c r="E2220" s="50"/>
      <c r="F2220" s="50"/>
      <c r="G2220" s="209"/>
      <c r="H2220" s="48"/>
      <c r="I2220" s="457" t="str">
        <f t="shared" si="68"/>
        <v/>
      </c>
      <c r="J2220" s="241" cm="1">
        <f t="array" ref="J2220">SUMPRODUCT(--(K2220:N2220&lt;&gt;"")) + IF(TRIM(O2220)="",0,LEN(O2220)-LEN(SUBSTITUTE(O2220,",",""))+1)</f>
        <v>0</v>
      </c>
      <c r="K2220" s="242" t="str">
        <f>IF(AND(G2220&lt;&gt;0,G2220&lt;&gt;""),IF(B2220="","",IF(ISNUMBER(MATCH(B2220,'Look Up Values'!$B$2:$B$500,0)),"","Dest. error")),"")</f>
        <v/>
      </c>
      <c r="L2220" s="242" t="str">
        <f>IF(AND(G2220&lt;&gt;0,G2220&lt;&gt;""),IF(C2220="","",IF(AND(ISNUMBER(--LEFT(C2220,FIND(" ",C2220&amp;" ")-1)),OR(LEN(LEFT(C2220,FIND(" ",C2220&amp;" ")-1))=6,LEN(LEFT(C2220,FIND(" ",C2220&amp;" ")-1))=7),OR(ISNUMBER(MATCH(LEFT(C2220,FIND(" ",C2220&amp;" ")-1),'Look Up Values'!$G$2:$G$1000,0)),ISNUMBER(MATCH(LEFT(C2220,FIND(" ",C2220&amp;" ")-1),'Look Up Values'!$AE$2:$AE$2000,0)))),"","EWC error")),"")</f>
        <v/>
      </c>
      <c r="M2220" s="242" t="str" cm="1">
        <f t="array" ref="M2220">IF(AND(G2220&lt;&gt;0,G2220&lt;&gt;""),IF(E2220="","",IF(ISNUMBER(MATCH(SUBSTITUTE(E2220," ",""),SUBSTITUTE('Look Up Values'!$I$2:$I$10," ",""),0)),"","State error")),"")</f>
        <v/>
      </c>
      <c r="N2220" s="242" t="str" cm="1">
        <f t="array" ref="N2220">IF(AND(G2220&lt;&gt;0,G2220&lt;&gt;""),IF(F2220="","",IF(ISNUMBER(MATCH(SUBSTITUTE(F2220," ",""),SUBSTITUTE('Look Up Values'!$W$2:$W$30," ",""),0)),"","D&amp;R error")),"")</f>
        <v/>
      </c>
      <c r="O2220" s="256" t="str">
        <f t="shared" si="69"/>
        <v/>
      </c>
    </row>
    <row r="2221" spans="1:15" ht="15.75">
      <c r="A2221" s="250">
        <v>2214</v>
      </c>
      <c r="B2221" s="208"/>
      <c r="C2221" s="49"/>
      <c r="D2221" s="50"/>
      <c r="E2221" s="50"/>
      <c r="F2221" s="50"/>
      <c r="G2221" s="209"/>
      <c r="H2221" s="48"/>
      <c r="I2221" s="457" t="str">
        <f t="shared" si="68"/>
        <v/>
      </c>
      <c r="J2221" s="241" cm="1">
        <f t="array" ref="J2221">SUMPRODUCT(--(K2221:N2221&lt;&gt;"")) + IF(TRIM(O2221)="",0,LEN(O2221)-LEN(SUBSTITUTE(O2221,",",""))+1)</f>
        <v>0</v>
      </c>
      <c r="K2221" s="242" t="str">
        <f>IF(AND(G2221&lt;&gt;0,G2221&lt;&gt;""),IF(B2221="","",IF(ISNUMBER(MATCH(B2221,'Look Up Values'!$B$2:$B$500,0)),"","Dest. error")),"")</f>
        <v/>
      </c>
      <c r="L2221" s="242" t="str">
        <f>IF(AND(G2221&lt;&gt;0,G2221&lt;&gt;""),IF(C2221="","",IF(AND(ISNUMBER(--LEFT(C2221,FIND(" ",C2221&amp;" ")-1)),OR(LEN(LEFT(C2221,FIND(" ",C2221&amp;" ")-1))=6,LEN(LEFT(C2221,FIND(" ",C2221&amp;" ")-1))=7),OR(ISNUMBER(MATCH(LEFT(C2221,FIND(" ",C2221&amp;" ")-1),'Look Up Values'!$G$2:$G$1000,0)),ISNUMBER(MATCH(LEFT(C2221,FIND(" ",C2221&amp;" ")-1),'Look Up Values'!$AE$2:$AE$2000,0)))),"","EWC error")),"")</f>
        <v/>
      </c>
      <c r="M2221" s="242" t="str" cm="1">
        <f t="array" ref="M2221">IF(AND(G2221&lt;&gt;0,G2221&lt;&gt;""),IF(E2221="","",IF(ISNUMBER(MATCH(SUBSTITUTE(E2221," ",""),SUBSTITUTE('Look Up Values'!$I$2:$I$10," ",""),0)),"","State error")),"")</f>
        <v/>
      </c>
      <c r="N2221" s="242" t="str" cm="1">
        <f t="array" ref="N2221">IF(AND(G2221&lt;&gt;0,G2221&lt;&gt;""),IF(F2221="","",IF(ISNUMBER(MATCH(SUBSTITUTE(F2221," ",""),SUBSTITUTE('Look Up Values'!$W$2:$W$30," ",""),0)),"","D&amp;R error")),"")</f>
        <v/>
      </c>
      <c r="O2221" s="256" t="str">
        <f t="shared" si="69"/>
        <v/>
      </c>
    </row>
    <row r="2222" spans="1:15" ht="15.75">
      <c r="A2222" s="250">
        <v>2215</v>
      </c>
      <c r="B2222" s="208"/>
      <c r="C2222" s="49"/>
      <c r="D2222" s="50"/>
      <c r="E2222" s="50"/>
      <c r="F2222" s="50"/>
      <c r="G2222" s="209"/>
      <c r="H2222" s="48"/>
      <c r="I2222" s="457" t="str">
        <f t="shared" si="68"/>
        <v/>
      </c>
      <c r="J2222" s="241" cm="1">
        <f t="array" ref="J2222">SUMPRODUCT(--(K2222:N2222&lt;&gt;"")) + IF(TRIM(O2222)="",0,LEN(O2222)-LEN(SUBSTITUTE(O2222,",",""))+1)</f>
        <v>0</v>
      </c>
      <c r="K2222" s="242" t="str">
        <f>IF(AND(G2222&lt;&gt;0,G2222&lt;&gt;""),IF(B2222="","",IF(ISNUMBER(MATCH(B2222,'Look Up Values'!$B$2:$B$500,0)),"","Dest. error")),"")</f>
        <v/>
      </c>
      <c r="L2222" s="242" t="str">
        <f>IF(AND(G2222&lt;&gt;0,G2222&lt;&gt;""),IF(C2222="","",IF(AND(ISNUMBER(--LEFT(C2222,FIND(" ",C2222&amp;" ")-1)),OR(LEN(LEFT(C2222,FIND(" ",C2222&amp;" ")-1))=6,LEN(LEFT(C2222,FIND(" ",C2222&amp;" ")-1))=7),OR(ISNUMBER(MATCH(LEFT(C2222,FIND(" ",C2222&amp;" ")-1),'Look Up Values'!$G$2:$G$1000,0)),ISNUMBER(MATCH(LEFT(C2222,FIND(" ",C2222&amp;" ")-1),'Look Up Values'!$AE$2:$AE$2000,0)))),"","EWC error")),"")</f>
        <v/>
      </c>
      <c r="M2222" s="242" t="str" cm="1">
        <f t="array" ref="M2222">IF(AND(G2222&lt;&gt;0,G2222&lt;&gt;""),IF(E2222="","",IF(ISNUMBER(MATCH(SUBSTITUTE(E2222," ",""),SUBSTITUTE('Look Up Values'!$I$2:$I$10," ",""),0)),"","State error")),"")</f>
        <v/>
      </c>
      <c r="N2222" s="242" t="str" cm="1">
        <f t="array" ref="N2222">IF(AND(G2222&lt;&gt;0,G2222&lt;&gt;""),IF(F2222="","",IF(ISNUMBER(MATCH(SUBSTITUTE(F2222," ",""),SUBSTITUTE('Look Up Values'!$W$2:$W$30," ",""),0)),"","D&amp;R error")),"")</f>
        <v/>
      </c>
      <c r="O2222" s="256" t="str">
        <f t="shared" si="69"/>
        <v/>
      </c>
    </row>
    <row r="2223" spans="1:15" ht="15.75">
      <c r="A2223" s="250">
        <v>2216</v>
      </c>
      <c r="B2223" s="208"/>
      <c r="C2223" s="49"/>
      <c r="D2223" s="50"/>
      <c r="E2223" s="50"/>
      <c r="F2223" s="50"/>
      <c r="G2223" s="209"/>
      <c r="H2223" s="48"/>
      <c r="I2223" s="457" t="str">
        <f t="shared" si="68"/>
        <v/>
      </c>
      <c r="J2223" s="241" cm="1">
        <f t="array" ref="J2223">SUMPRODUCT(--(K2223:N2223&lt;&gt;"")) + IF(TRIM(O2223)="",0,LEN(O2223)-LEN(SUBSTITUTE(O2223,",",""))+1)</f>
        <v>0</v>
      </c>
      <c r="K2223" s="242" t="str">
        <f>IF(AND(G2223&lt;&gt;0,G2223&lt;&gt;""),IF(B2223="","",IF(ISNUMBER(MATCH(B2223,'Look Up Values'!$B$2:$B$500,0)),"","Dest. error")),"")</f>
        <v/>
      </c>
      <c r="L2223" s="242" t="str">
        <f>IF(AND(G2223&lt;&gt;0,G2223&lt;&gt;""),IF(C2223="","",IF(AND(ISNUMBER(--LEFT(C2223,FIND(" ",C2223&amp;" ")-1)),OR(LEN(LEFT(C2223,FIND(" ",C2223&amp;" ")-1))=6,LEN(LEFT(C2223,FIND(" ",C2223&amp;" ")-1))=7),OR(ISNUMBER(MATCH(LEFT(C2223,FIND(" ",C2223&amp;" ")-1),'Look Up Values'!$G$2:$G$1000,0)),ISNUMBER(MATCH(LEFT(C2223,FIND(" ",C2223&amp;" ")-1),'Look Up Values'!$AE$2:$AE$2000,0)))),"","EWC error")),"")</f>
        <v/>
      </c>
      <c r="M2223" s="242" t="str" cm="1">
        <f t="array" ref="M2223">IF(AND(G2223&lt;&gt;0,G2223&lt;&gt;""),IF(E2223="","",IF(ISNUMBER(MATCH(SUBSTITUTE(E2223," ",""),SUBSTITUTE('Look Up Values'!$I$2:$I$10," ",""),0)),"","State error")),"")</f>
        <v/>
      </c>
      <c r="N2223" s="242" t="str" cm="1">
        <f t="array" ref="N2223">IF(AND(G2223&lt;&gt;0,G2223&lt;&gt;""),IF(F2223="","",IF(ISNUMBER(MATCH(SUBSTITUTE(F2223," ",""),SUBSTITUTE('Look Up Values'!$W$2:$W$30," ",""),0)),"","D&amp;R error")),"")</f>
        <v/>
      </c>
      <c r="O2223" s="256" t="str">
        <f t="shared" si="69"/>
        <v/>
      </c>
    </row>
    <row r="2224" spans="1:15" ht="15.75">
      <c r="A2224" s="250">
        <v>2217</v>
      </c>
      <c r="B2224" s="208"/>
      <c r="C2224" s="49"/>
      <c r="D2224" s="50"/>
      <c r="E2224" s="50"/>
      <c r="F2224" s="50"/>
      <c r="G2224" s="209"/>
      <c r="H2224" s="48"/>
      <c r="I2224" s="457" t="str">
        <f t="shared" si="68"/>
        <v/>
      </c>
      <c r="J2224" s="241" cm="1">
        <f t="array" ref="J2224">SUMPRODUCT(--(K2224:N2224&lt;&gt;"")) + IF(TRIM(O2224)="",0,LEN(O2224)-LEN(SUBSTITUTE(O2224,",",""))+1)</f>
        <v>0</v>
      </c>
      <c r="K2224" s="242" t="str">
        <f>IF(AND(G2224&lt;&gt;0,G2224&lt;&gt;""),IF(B2224="","",IF(ISNUMBER(MATCH(B2224,'Look Up Values'!$B$2:$B$500,0)),"","Dest. error")),"")</f>
        <v/>
      </c>
      <c r="L2224" s="242" t="str">
        <f>IF(AND(G2224&lt;&gt;0,G2224&lt;&gt;""),IF(C2224="","",IF(AND(ISNUMBER(--LEFT(C2224,FIND(" ",C2224&amp;" ")-1)),OR(LEN(LEFT(C2224,FIND(" ",C2224&amp;" ")-1))=6,LEN(LEFT(C2224,FIND(" ",C2224&amp;" ")-1))=7),OR(ISNUMBER(MATCH(LEFT(C2224,FIND(" ",C2224&amp;" ")-1),'Look Up Values'!$G$2:$G$1000,0)),ISNUMBER(MATCH(LEFT(C2224,FIND(" ",C2224&amp;" ")-1),'Look Up Values'!$AE$2:$AE$2000,0)))),"","EWC error")),"")</f>
        <v/>
      </c>
      <c r="M2224" s="242" t="str" cm="1">
        <f t="array" ref="M2224">IF(AND(G2224&lt;&gt;0,G2224&lt;&gt;""),IF(E2224="","",IF(ISNUMBER(MATCH(SUBSTITUTE(E2224," ",""),SUBSTITUTE('Look Up Values'!$I$2:$I$10," ",""),0)),"","State error")),"")</f>
        <v/>
      </c>
      <c r="N2224" s="242" t="str" cm="1">
        <f t="array" ref="N2224">IF(AND(G2224&lt;&gt;0,G2224&lt;&gt;""),IF(F2224="","",IF(ISNUMBER(MATCH(SUBSTITUTE(F2224," ",""),SUBSTITUTE('Look Up Values'!$W$2:$W$30," ",""),0)),"","D&amp;R error")),"")</f>
        <v/>
      </c>
      <c r="O2224" s="256" t="str">
        <f t="shared" si="69"/>
        <v/>
      </c>
    </row>
    <row r="2225" spans="1:15" ht="15.75">
      <c r="A2225" s="250">
        <v>2218</v>
      </c>
      <c r="B2225" s="208"/>
      <c r="C2225" s="49"/>
      <c r="D2225" s="50"/>
      <c r="E2225" s="50"/>
      <c r="F2225" s="50"/>
      <c r="G2225" s="209"/>
      <c r="H2225" s="48"/>
      <c r="I2225" s="457" t="str">
        <f t="shared" si="68"/>
        <v/>
      </c>
      <c r="J2225" s="241" cm="1">
        <f t="array" ref="J2225">SUMPRODUCT(--(K2225:N2225&lt;&gt;"")) + IF(TRIM(O2225)="",0,LEN(O2225)-LEN(SUBSTITUTE(O2225,",",""))+1)</f>
        <v>0</v>
      </c>
      <c r="K2225" s="242" t="str">
        <f>IF(AND(G2225&lt;&gt;0,G2225&lt;&gt;""),IF(B2225="","",IF(ISNUMBER(MATCH(B2225,'Look Up Values'!$B$2:$B$500,0)),"","Dest. error")),"")</f>
        <v/>
      </c>
      <c r="L2225" s="242" t="str">
        <f>IF(AND(G2225&lt;&gt;0,G2225&lt;&gt;""),IF(C2225="","",IF(AND(ISNUMBER(--LEFT(C2225,FIND(" ",C2225&amp;" ")-1)),OR(LEN(LEFT(C2225,FIND(" ",C2225&amp;" ")-1))=6,LEN(LEFT(C2225,FIND(" ",C2225&amp;" ")-1))=7),OR(ISNUMBER(MATCH(LEFT(C2225,FIND(" ",C2225&amp;" ")-1),'Look Up Values'!$G$2:$G$1000,0)),ISNUMBER(MATCH(LEFT(C2225,FIND(" ",C2225&amp;" ")-1),'Look Up Values'!$AE$2:$AE$2000,0)))),"","EWC error")),"")</f>
        <v/>
      </c>
      <c r="M2225" s="242" t="str" cm="1">
        <f t="array" ref="M2225">IF(AND(G2225&lt;&gt;0,G2225&lt;&gt;""),IF(E2225="","",IF(ISNUMBER(MATCH(SUBSTITUTE(E2225," ",""),SUBSTITUTE('Look Up Values'!$I$2:$I$10," ",""),0)),"","State error")),"")</f>
        <v/>
      </c>
      <c r="N2225" s="242" t="str" cm="1">
        <f t="array" ref="N2225">IF(AND(G2225&lt;&gt;0,G2225&lt;&gt;""),IF(F2225="","",IF(ISNUMBER(MATCH(SUBSTITUTE(F2225," ",""),SUBSTITUTE('Look Up Values'!$W$2:$W$30," ",""),0)),"","D&amp;R error")),"")</f>
        <v/>
      </c>
      <c r="O2225" s="256" t="str">
        <f t="shared" si="69"/>
        <v/>
      </c>
    </row>
    <row r="2226" spans="1:15" ht="15.75">
      <c r="A2226" s="250">
        <v>2219</v>
      </c>
      <c r="B2226" s="208"/>
      <c r="C2226" s="49"/>
      <c r="D2226" s="50"/>
      <c r="E2226" s="50"/>
      <c r="F2226" s="50"/>
      <c r="G2226" s="209"/>
      <c r="H2226" s="48"/>
      <c r="I2226" s="457" t="str">
        <f t="shared" si="68"/>
        <v/>
      </c>
      <c r="J2226" s="241" cm="1">
        <f t="array" ref="J2226">SUMPRODUCT(--(K2226:N2226&lt;&gt;"")) + IF(TRIM(O2226)="",0,LEN(O2226)-LEN(SUBSTITUTE(O2226,",",""))+1)</f>
        <v>0</v>
      </c>
      <c r="K2226" s="242" t="str">
        <f>IF(AND(G2226&lt;&gt;0,G2226&lt;&gt;""),IF(B2226="","",IF(ISNUMBER(MATCH(B2226,'Look Up Values'!$B$2:$B$500,0)),"","Dest. error")),"")</f>
        <v/>
      </c>
      <c r="L2226" s="242" t="str">
        <f>IF(AND(G2226&lt;&gt;0,G2226&lt;&gt;""),IF(C2226="","",IF(AND(ISNUMBER(--LEFT(C2226,FIND(" ",C2226&amp;" ")-1)),OR(LEN(LEFT(C2226,FIND(" ",C2226&amp;" ")-1))=6,LEN(LEFT(C2226,FIND(" ",C2226&amp;" ")-1))=7),OR(ISNUMBER(MATCH(LEFT(C2226,FIND(" ",C2226&amp;" ")-1),'Look Up Values'!$G$2:$G$1000,0)),ISNUMBER(MATCH(LEFT(C2226,FIND(" ",C2226&amp;" ")-1),'Look Up Values'!$AE$2:$AE$2000,0)))),"","EWC error")),"")</f>
        <v/>
      </c>
      <c r="M2226" s="242" t="str" cm="1">
        <f t="array" ref="M2226">IF(AND(G2226&lt;&gt;0,G2226&lt;&gt;""),IF(E2226="","",IF(ISNUMBER(MATCH(SUBSTITUTE(E2226," ",""),SUBSTITUTE('Look Up Values'!$I$2:$I$10," ",""),0)),"","State error")),"")</f>
        <v/>
      </c>
      <c r="N2226" s="242" t="str" cm="1">
        <f t="array" ref="N2226">IF(AND(G2226&lt;&gt;0,G2226&lt;&gt;""),IF(F2226="","",IF(ISNUMBER(MATCH(SUBSTITUTE(F2226," ",""),SUBSTITUTE('Look Up Values'!$W$2:$W$30," ",""),0)),"","D&amp;R error")),"")</f>
        <v/>
      </c>
      <c r="O2226" s="256" t="str">
        <f t="shared" si="69"/>
        <v/>
      </c>
    </row>
    <row r="2227" spans="1:15" ht="15.75">
      <c r="A2227" s="250">
        <v>2220</v>
      </c>
      <c r="B2227" s="208"/>
      <c r="C2227" s="49"/>
      <c r="D2227" s="50"/>
      <c r="E2227" s="50"/>
      <c r="F2227" s="50"/>
      <c r="G2227" s="209"/>
      <c r="H2227" s="48"/>
      <c r="I2227" s="457" t="str">
        <f t="shared" si="68"/>
        <v/>
      </c>
      <c r="J2227" s="241" cm="1">
        <f t="array" ref="J2227">SUMPRODUCT(--(K2227:N2227&lt;&gt;"")) + IF(TRIM(O2227)="",0,LEN(O2227)-LEN(SUBSTITUTE(O2227,",",""))+1)</f>
        <v>0</v>
      </c>
      <c r="K2227" s="242" t="str">
        <f>IF(AND(G2227&lt;&gt;0,G2227&lt;&gt;""),IF(B2227="","",IF(ISNUMBER(MATCH(B2227,'Look Up Values'!$B$2:$B$500,0)),"","Dest. error")),"")</f>
        <v/>
      </c>
      <c r="L2227" s="242" t="str">
        <f>IF(AND(G2227&lt;&gt;0,G2227&lt;&gt;""),IF(C2227="","",IF(AND(ISNUMBER(--LEFT(C2227,FIND(" ",C2227&amp;" ")-1)),OR(LEN(LEFT(C2227,FIND(" ",C2227&amp;" ")-1))=6,LEN(LEFT(C2227,FIND(" ",C2227&amp;" ")-1))=7),OR(ISNUMBER(MATCH(LEFT(C2227,FIND(" ",C2227&amp;" ")-1),'Look Up Values'!$G$2:$G$1000,0)),ISNUMBER(MATCH(LEFT(C2227,FIND(" ",C2227&amp;" ")-1),'Look Up Values'!$AE$2:$AE$2000,0)))),"","EWC error")),"")</f>
        <v/>
      </c>
      <c r="M2227" s="242" t="str" cm="1">
        <f t="array" ref="M2227">IF(AND(G2227&lt;&gt;0,G2227&lt;&gt;""),IF(E2227="","",IF(ISNUMBER(MATCH(SUBSTITUTE(E2227," ",""),SUBSTITUTE('Look Up Values'!$I$2:$I$10," ",""),0)),"","State error")),"")</f>
        <v/>
      </c>
      <c r="N2227" s="242" t="str" cm="1">
        <f t="array" ref="N2227">IF(AND(G2227&lt;&gt;0,G2227&lt;&gt;""),IF(F2227="","",IF(ISNUMBER(MATCH(SUBSTITUTE(F2227," ",""),SUBSTITUTE('Look Up Values'!$W$2:$W$30," ",""),0)),"","D&amp;R error")),"")</f>
        <v/>
      </c>
      <c r="O2227" s="256" t="str">
        <f t="shared" si="69"/>
        <v/>
      </c>
    </row>
    <row r="2228" spans="1:15" ht="15.75">
      <c r="A2228" s="250">
        <v>2221</v>
      </c>
      <c r="B2228" s="208"/>
      <c r="C2228" s="49"/>
      <c r="D2228" s="50"/>
      <c r="E2228" s="50"/>
      <c r="F2228" s="50"/>
      <c r="G2228" s="209"/>
      <c r="H2228" s="48"/>
      <c r="I2228" s="457" t="str">
        <f t="shared" si="68"/>
        <v/>
      </c>
      <c r="J2228" s="241" cm="1">
        <f t="array" ref="J2228">SUMPRODUCT(--(K2228:N2228&lt;&gt;"")) + IF(TRIM(O2228)="",0,LEN(O2228)-LEN(SUBSTITUTE(O2228,",",""))+1)</f>
        <v>0</v>
      </c>
      <c r="K2228" s="242" t="str">
        <f>IF(AND(G2228&lt;&gt;0,G2228&lt;&gt;""),IF(B2228="","",IF(ISNUMBER(MATCH(B2228,'Look Up Values'!$B$2:$B$500,0)),"","Dest. error")),"")</f>
        <v/>
      </c>
      <c r="L2228" s="242" t="str">
        <f>IF(AND(G2228&lt;&gt;0,G2228&lt;&gt;""),IF(C2228="","",IF(AND(ISNUMBER(--LEFT(C2228,FIND(" ",C2228&amp;" ")-1)),OR(LEN(LEFT(C2228,FIND(" ",C2228&amp;" ")-1))=6,LEN(LEFT(C2228,FIND(" ",C2228&amp;" ")-1))=7),OR(ISNUMBER(MATCH(LEFT(C2228,FIND(" ",C2228&amp;" ")-1),'Look Up Values'!$G$2:$G$1000,0)),ISNUMBER(MATCH(LEFT(C2228,FIND(" ",C2228&amp;" ")-1),'Look Up Values'!$AE$2:$AE$2000,0)))),"","EWC error")),"")</f>
        <v/>
      </c>
      <c r="M2228" s="242" t="str" cm="1">
        <f t="array" ref="M2228">IF(AND(G2228&lt;&gt;0,G2228&lt;&gt;""),IF(E2228="","",IF(ISNUMBER(MATCH(SUBSTITUTE(E2228," ",""),SUBSTITUTE('Look Up Values'!$I$2:$I$10," ",""),0)),"","State error")),"")</f>
        <v/>
      </c>
      <c r="N2228" s="242" t="str" cm="1">
        <f t="array" ref="N2228">IF(AND(G2228&lt;&gt;0,G2228&lt;&gt;""),IF(F2228="","",IF(ISNUMBER(MATCH(SUBSTITUTE(F2228," ",""),SUBSTITUTE('Look Up Values'!$W$2:$W$30," ",""),0)),"","D&amp;R error")),"")</f>
        <v/>
      </c>
      <c r="O2228" s="256" t="str">
        <f t="shared" si="69"/>
        <v/>
      </c>
    </row>
    <row r="2229" spans="1:15" ht="15.75">
      <c r="A2229" s="250">
        <v>2222</v>
      </c>
      <c r="B2229" s="208"/>
      <c r="C2229" s="49"/>
      <c r="D2229" s="50"/>
      <c r="E2229" s="50"/>
      <c r="F2229" s="50"/>
      <c r="G2229" s="209"/>
      <c r="H2229" s="48"/>
      <c r="I2229" s="457" t="str">
        <f t="shared" si="68"/>
        <v/>
      </c>
      <c r="J2229" s="241" cm="1">
        <f t="array" ref="J2229">SUMPRODUCT(--(K2229:N2229&lt;&gt;"")) + IF(TRIM(O2229)="",0,LEN(O2229)-LEN(SUBSTITUTE(O2229,",",""))+1)</f>
        <v>0</v>
      </c>
      <c r="K2229" s="242" t="str">
        <f>IF(AND(G2229&lt;&gt;0,G2229&lt;&gt;""),IF(B2229="","",IF(ISNUMBER(MATCH(B2229,'Look Up Values'!$B$2:$B$500,0)),"","Dest. error")),"")</f>
        <v/>
      </c>
      <c r="L2229" s="242" t="str">
        <f>IF(AND(G2229&lt;&gt;0,G2229&lt;&gt;""),IF(C2229="","",IF(AND(ISNUMBER(--LEFT(C2229,FIND(" ",C2229&amp;" ")-1)),OR(LEN(LEFT(C2229,FIND(" ",C2229&amp;" ")-1))=6,LEN(LEFT(C2229,FIND(" ",C2229&amp;" ")-1))=7),OR(ISNUMBER(MATCH(LEFT(C2229,FIND(" ",C2229&amp;" ")-1),'Look Up Values'!$G$2:$G$1000,0)),ISNUMBER(MATCH(LEFT(C2229,FIND(" ",C2229&amp;" ")-1),'Look Up Values'!$AE$2:$AE$2000,0)))),"","EWC error")),"")</f>
        <v/>
      </c>
      <c r="M2229" s="242" t="str" cm="1">
        <f t="array" ref="M2229">IF(AND(G2229&lt;&gt;0,G2229&lt;&gt;""),IF(E2229="","",IF(ISNUMBER(MATCH(SUBSTITUTE(E2229," ",""),SUBSTITUTE('Look Up Values'!$I$2:$I$10," ",""),0)),"","State error")),"")</f>
        <v/>
      </c>
      <c r="N2229" s="242" t="str" cm="1">
        <f t="array" ref="N2229">IF(AND(G2229&lt;&gt;0,G2229&lt;&gt;""),IF(F2229="","",IF(ISNUMBER(MATCH(SUBSTITUTE(F2229," ",""),SUBSTITUTE('Look Up Values'!$W$2:$W$30," ",""),0)),"","D&amp;R error")),"")</f>
        <v/>
      </c>
      <c r="O2229" s="256" t="str">
        <f t="shared" si="69"/>
        <v/>
      </c>
    </row>
    <row r="2230" spans="1:15" ht="15.75">
      <c r="A2230" s="250">
        <v>2223</v>
      </c>
      <c r="B2230" s="208"/>
      <c r="C2230" s="49"/>
      <c r="D2230" s="50"/>
      <c r="E2230" s="50"/>
      <c r="F2230" s="50"/>
      <c r="G2230" s="209"/>
      <c r="H2230" s="48"/>
      <c r="I2230" s="457" t="str">
        <f t="shared" si="68"/>
        <v/>
      </c>
      <c r="J2230" s="241" cm="1">
        <f t="array" ref="J2230">SUMPRODUCT(--(K2230:N2230&lt;&gt;"")) + IF(TRIM(O2230)="",0,LEN(O2230)-LEN(SUBSTITUTE(O2230,",",""))+1)</f>
        <v>0</v>
      </c>
      <c r="K2230" s="242" t="str">
        <f>IF(AND(G2230&lt;&gt;0,G2230&lt;&gt;""),IF(B2230="","",IF(ISNUMBER(MATCH(B2230,'Look Up Values'!$B$2:$B$500,0)),"","Dest. error")),"")</f>
        <v/>
      </c>
      <c r="L2230" s="242" t="str">
        <f>IF(AND(G2230&lt;&gt;0,G2230&lt;&gt;""),IF(C2230="","",IF(AND(ISNUMBER(--LEFT(C2230,FIND(" ",C2230&amp;" ")-1)),OR(LEN(LEFT(C2230,FIND(" ",C2230&amp;" ")-1))=6,LEN(LEFT(C2230,FIND(" ",C2230&amp;" ")-1))=7),OR(ISNUMBER(MATCH(LEFT(C2230,FIND(" ",C2230&amp;" ")-1),'Look Up Values'!$G$2:$G$1000,0)),ISNUMBER(MATCH(LEFT(C2230,FIND(" ",C2230&amp;" ")-1),'Look Up Values'!$AE$2:$AE$2000,0)))),"","EWC error")),"")</f>
        <v/>
      </c>
      <c r="M2230" s="242" t="str" cm="1">
        <f t="array" ref="M2230">IF(AND(G2230&lt;&gt;0,G2230&lt;&gt;""),IF(E2230="","",IF(ISNUMBER(MATCH(SUBSTITUTE(E2230," ",""),SUBSTITUTE('Look Up Values'!$I$2:$I$10," ",""),0)),"","State error")),"")</f>
        <v/>
      </c>
      <c r="N2230" s="242" t="str" cm="1">
        <f t="array" ref="N2230">IF(AND(G2230&lt;&gt;0,G2230&lt;&gt;""),IF(F2230="","",IF(ISNUMBER(MATCH(SUBSTITUTE(F2230," ",""),SUBSTITUTE('Look Up Values'!$W$2:$W$30," ",""),0)),"","D&amp;R error")),"")</f>
        <v/>
      </c>
      <c r="O2230" s="256" t="str">
        <f t="shared" si="69"/>
        <v/>
      </c>
    </row>
    <row r="2231" spans="1:15" ht="15.75">
      <c r="A2231" s="250">
        <v>2224</v>
      </c>
      <c r="B2231" s="208"/>
      <c r="C2231" s="49"/>
      <c r="D2231" s="50"/>
      <c r="E2231" s="50"/>
      <c r="F2231" s="50"/>
      <c r="G2231" s="209"/>
      <c r="H2231" s="48"/>
      <c r="I2231" s="457" t="str">
        <f t="shared" si="68"/>
        <v/>
      </c>
      <c r="J2231" s="241" cm="1">
        <f t="array" ref="J2231">SUMPRODUCT(--(K2231:N2231&lt;&gt;"")) + IF(TRIM(O2231)="",0,LEN(O2231)-LEN(SUBSTITUTE(O2231,",",""))+1)</f>
        <v>0</v>
      </c>
      <c r="K2231" s="242" t="str">
        <f>IF(AND(G2231&lt;&gt;0,G2231&lt;&gt;""),IF(B2231="","",IF(ISNUMBER(MATCH(B2231,'Look Up Values'!$B$2:$B$500,0)),"","Dest. error")),"")</f>
        <v/>
      </c>
      <c r="L2231" s="242" t="str">
        <f>IF(AND(G2231&lt;&gt;0,G2231&lt;&gt;""),IF(C2231="","",IF(AND(ISNUMBER(--LEFT(C2231,FIND(" ",C2231&amp;" ")-1)),OR(LEN(LEFT(C2231,FIND(" ",C2231&amp;" ")-1))=6,LEN(LEFT(C2231,FIND(" ",C2231&amp;" ")-1))=7),OR(ISNUMBER(MATCH(LEFT(C2231,FIND(" ",C2231&amp;" ")-1),'Look Up Values'!$G$2:$G$1000,0)),ISNUMBER(MATCH(LEFT(C2231,FIND(" ",C2231&amp;" ")-1),'Look Up Values'!$AE$2:$AE$2000,0)))),"","EWC error")),"")</f>
        <v/>
      </c>
      <c r="M2231" s="242" t="str" cm="1">
        <f t="array" ref="M2231">IF(AND(G2231&lt;&gt;0,G2231&lt;&gt;""),IF(E2231="","",IF(ISNUMBER(MATCH(SUBSTITUTE(E2231," ",""),SUBSTITUTE('Look Up Values'!$I$2:$I$10," ",""),0)),"","State error")),"")</f>
        <v/>
      </c>
      <c r="N2231" s="242" t="str" cm="1">
        <f t="array" ref="N2231">IF(AND(G2231&lt;&gt;0,G2231&lt;&gt;""),IF(F2231="","",IF(ISNUMBER(MATCH(SUBSTITUTE(F2231," ",""),SUBSTITUTE('Look Up Values'!$W$2:$W$30," ",""),0)),"","D&amp;R error")),"")</f>
        <v/>
      </c>
      <c r="O2231" s="256" t="str">
        <f t="shared" si="69"/>
        <v/>
      </c>
    </row>
    <row r="2232" spans="1:15" ht="15.75">
      <c r="A2232" s="250">
        <v>2225</v>
      </c>
      <c r="B2232" s="208"/>
      <c r="C2232" s="49"/>
      <c r="D2232" s="50"/>
      <c r="E2232" s="50"/>
      <c r="F2232" s="50"/>
      <c r="G2232" s="209"/>
      <c r="H2232" s="48"/>
      <c r="I2232" s="457" t="str">
        <f t="shared" si="68"/>
        <v/>
      </c>
      <c r="J2232" s="241" cm="1">
        <f t="array" ref="J2232">SUMPRODUCT(--(K2232:N2232&lt;&gt;"")) + IF(TRIM(O2232)="",0,LEN(O2232)-LEN(SUBSTITUTE(O2232,",",""))+1)</f>
        <v>0</v>
      </c>
      <c r="K2232" s="242" t="str">
        <f>IF(AND(G2232&lt;&gt;0,G2232&lt;&gt;""),IF(B2232="","",IF(ISNUMBER(MATCH(B2232,'Look Up Values'!$B$2:$B$500,0)),"","Dest. error")),"")</f>
        <v/>
      </c>
      <c r="L2232" s="242" t="str">
        <f>IF(AND(G2232&lt;&gt;0,G2232&lt;&gt;""),IF(C2232="","",IF(AND(ISNUMBER(--LEFT(C2232,FIND(" ",C2232&amp;" ")-1)),OR(LEN(LEFT(C2232,FIND(" ",C2232&amp;" ")-1))=6,LEN(LEFT(C2232,FIND(" ",C2232&amp;" ")-1))=7),OR(ISNUMBER(MATCH(LEFT(C2232,FIND(" ",C2232&amp;" ")-1),'Look Up Values'!$G$2:$G$1000,0)),ISNUMBER(MATCH(LEFT(C2232,FIND(" ",C2232&amp;" ")-1),'Look Up Values'!$AE$2:$AE$2000,0)))),"","EWC error")),"")</f>
        <v/>
      </c>
      <c r="M2232" s="242" t="str" cm="1">
        <f t="array" ref="M2232">IF(AND(G2232&lt;&gt;0,G2232&lt;&gt;""),IF(E2232="","",IF(ISNUMBER(MATCH(SUBSTITUTE(E2232," ",""),SUBSTITUTE('Look Up Values'!$I$2:$I$10," ",""),0)),"","State error")),"")</f>
        <v/>
      </c>
      <c r="N2232" s="242" t="str" cm="1">
        <f t="array" ref="N2232">IF(AND(G2232&lt;&gt;0,G2232&lt;&gt;""),IF(F2232="","",IF(ISNUMBER(MATCH(SUBSTITUTE(F2232," ",""),SUBSTITUTE('Look Up Values'!$W$2:$W$30," ",""),0)),"","D&amp;R error")),"")</f>
        <v/>
      </c>
      <c r="O2232" s="256" t="str">
        <f t="shared" si="69"/>
        <v/>
      </c>
    </row>
    <row r="2233" spans="1:15" ht="15.75">
      <c r="A2233" s="250">
        <v>2226</v>
      </c>
      <c r="B2233" s="208"/>
      <c r="C2233" s="49"/>
      <c r="D2233" s="50"/>
      <c r="E2233" s="50"/>
      <c r="F2233" s="50"/>
      <c r="G2233" s="209"/>
      <c r="H2233" s="48"/>
      <c r="I2233" s="457" t="str">
        <f t="shared" si="68"/>
        <v/>
      </c>
      <c r="J2233" s="241" cm="1">
        <f t="array" ref="J2233">SUMPRODUCT(--(K2233:N2233&lt;&gt;"")) + IF(TRIM(O2233)="",0,LEN(O2233)-LEN(SUBSTITUTE(O2233,",",""))+1)</f>
        <v>0</v>
      </c>
      <c r="K2233" s="242" t="str">
        <f>IF(AND(G2233&lt;&gt;0,G2233&lt;&gt;""),IF(B2233="","",IF(ISNUMBER(MATCH(B2233,'Look Up Values'!$B$2:$B$500,0)),"","Dest. error")),"")</f>
        <v/>
      </c>
      <c r="L2233" s="242" t="str">
        <f>IF(AND(G2233&lt;&gt;0,G2233&lt;&gt;""),IF(C2233="","",IF(AND(ISNUMBER(--LEFT(C2233,FIND(" ",C2233&amp;" ")-1)),OR(LEN(LEFT(C2233,FIND(" ",C2233&amp;" ")-1))=6,LEN(LEFT(C2233,FIND(" ",C2233&amp;" ")-1))=7),OR(ISNUMBER(MATCH(LEFT(C2233,FIND(" ",C2233&amp;" ")-1),'Look Up Values'!$G$2:$G$1000,0)),ISNUMBER(MATCH(LEFT(C2233,FIND(" ",C2233&amp;" ")-1),'Look Up Values'!$AE$2:$AE$2000,0)))),"","EWC error")),"")</f>
        <v/>
      </c>
      <c r="M2233" s="242" t="str" cm="1">
        <f t="array" ref="M2233">IF(AND(G2233&lt;&gt;0,G2233&lt;&gt;""),IF(E2233="","",IF(ISNUMBER(MATCH(SUBSTITUTE(E2233," ",""),SUBSTITUTE('Look Up Values'!$I$2:$I$10," ",""),0)),"","State error")),"")</f>
        <v/>
      </c>
      <c r="N2233" s="242" t="str" cm="1">
        <f t="array" ref="N2233">IF(AND(G2233&lt;&gt;0,G2233&lt;&gt;""),IF(F2233="","",IF(ISNUMBER(MATCH(SUBSTITUTE(F2233," ",""),SUBSTITUTE('Look Up Values'!$W$2:$W$30," ",""),0)),"","D&amp;R error")),"")</f>
        <v/>
      </c>
      <c r="O2233" s="256" t="str">
        <f t="shared" si="69"/>
        <v/>
      </c>
    </row>
    <row r="2234" spans="1:15" ht="15.75">
      <c r="A2234" s="250">
        <v>2227</v>
      </c>
      <c r="B2234" s="208"/>
      <c r="C2234" s="49"/>
      <c r="D2234" s="50"/>
      <c r="E2234" s="50"/>
      <c r="F2234" s="50"/>
      <c r="G2234" s="209"/>
      <c r="H2234" s="48"/>
      <c r="I2234" s="457" t="str">
        <f t="shared" si="68"/>
        <v/>
      </c>
      <c r="J2234" s="241" cm="1">
        <f t="array" ref="J2234">SUMPRODUCT(--(K2234:N2234&lt;&gt;"")) + IF(TRIM(O2234)="",0,LEN(O2234)-LEN(SUBSTITUTE(O2234,",",""))+1)</f>
        <v>0</v>
      </c>
      <c r="K2234" s="242" t="str">
        <f>IF(AND(G2234&lt;&gt;0,G2234&lt;&gt;""),IF(B2234="","",IF(ISNUMBER(MATCH(B2234,'Look Up Values'!$B$2:$B$500,0)),"","Dest. error")),"")</f>
        <v/>
      </c>
      <c r="L2234" s="242" t="str">
        <f>IF(AND(G2234&lt;&gt;0,G2234&lt;&gt;""),IF(C2234="","",IF(AND(ISNUMBER(--LEFT(C2234,FIND(" ",C2234&amp;" ")-1)),OR(LEN(LEFT(C2234,FIND(" ",C2234&amp;" ")-1))=6,LEN(LEFT(C2234,FIND(" ",C2234&amp;" ")-1))=7),OR(ISNUMBER(MATCH(LEFT(C2234,FIND(" ",C2234&amp;" ")-1),'Look Up Values'!$G$2:$G$1000,0)),ISNUMBER(MATCH(LEFT(C2234,FIND(" ",C2234&amp;" ")-1),'Look Up Values'!$AE$2:$AE$2000,0)))),"","EWC error")),"")</f>
        <v/>
      </c>
      <c r="M2234" s="242" t="str" cm="1">
        <f t="array" ref="M2234">IF(AND(G2234&lt;&gt;0,G2234&lt;&gt;""),IF(E2234="","",IF(ISNUMBER(MATCH(SUBSTITUTE(E2234," ",""),SUBSTITUTE('Look Up Values'!$I$2:$I$10," ",""),0)),"","State error")),"")</f>
        <v/>
      </c>
      <c r="N2234" s="242" t="str" cm="1">
        <f t="array" ref="N2234">IF(AND(G2234&lt;&gt;0,G2234&lt;&gt;""),IF(F2234="","",IF(ISNUMBER(MATCH(SUBSTITUTE(F2234," ",""),SUBSTITUTE('Look Up Values'!$W$2:$W$30," ",""),0)),"","D&amp;R error")),"")</f>
        <v/>
      </c>
      <c r="O2234" s="256" t="str">
        <f t="shared" si="69"/>
        <v/>
      </c>
    </row>
    <row r="2235" spans="1:15" ht="15.75">
      <c r="A2235" s="250">
        <v>2228</v>
      </c>
      <c r="B2235" s="208"/>
      <c r="C2235" s="49"/>
      <c r="D2235" s="50"/>
      <c r="E2235" s="50"/>
      <c r="F2235" s="50"/>
      <c r="G2235" s="209"/>
      <c r="H2235" s="48"/>
      <c r="I2235" s="457" t="str">
        <f t="shared" si="68"/>
        <v/>
      </c>
      <c r="J2235" s="241" cm="1">
        <f t="array" ref="J2235">SUMPRODUCT(--(K2235:N2235&lt;&gt;"")) + IF(TRIM(O2235)="",0,LEN(O2235)-LEN(SUBSTITUTE(O2235,",",""))+1)</f>
        <v>0</v>
      </c>
      <c r="K2235" s="242" t="str">
        <f>IF(AND(G2235&lt;&gt;0,G2235&lt;&gt;""),IF(B2235="","",IF(ISNUMBER(MATCH(B2235,'Look Up Values'!$B$2:$B$500,0)),"","Dest. error")),"")</f>
        <v/>
      </c>
      <c r="L2235" s="242" t="str">
        <f>IF(AND(G2235&lt;&gt;0,G2235&lt;&gt;""),IF(C2235="","",IF(AND(ISNUMBER(--LEFT(C2235,FIND(" ",C2235&amp;" ")-1)),OR(LEN(LEFT(C2235,FIND(" ",C2235&amp;" ")-1))=6,LEN(LEFT(C2235,FIND(" ",C2235&amp;" ")-1))=7),OR(ISNUMBER(MATCH(LEFT(C2235,FIND(" ",C2235&amp;" ")-1),'Look Up Values'!$G$2:$G$1000,0)),ISNUMBER(MATCH(LEFT(C2235,FIND(" ",C2235&amp;" ")-1),'Look Up Values'!$AE$2:$AE$2000,0)))),"","EWC error")),"")</f>
        <v/>
      </c>
      <c r="M2235" s="242" t="str" cm="1">
        <f t="array" ref="M2235">IF(AND(G2235&lt;&gt;0,G2235&lt;&gt;""),IF(E2235="","",IF(ISNUMBER(MATCH(SUBSTITUTE(E2235," ",""),SUBSTITUTE('Look Up Values'!$I$2:$I$10," ",""),0)),"","State error")),"")</f>
        <v/>
      </c>
      <c r="N2235" s="242" t="str" cm="1">
        <f t="array" ref="N2235">IF(AND(G2235&lt;&gt;0,G2235&lt;&gt;""),IF(F2235="","",IF(ISNUMBER(MATCH(SUBSTITUTE(F2235," ",""),SUBSTITUTE('Look Up Values'!$W$2:$W$30," ",""),0)),"","D&amp;R error")),"")</f>
        <v/>
      </c>
      <c r="O2235" s="256" t="str">
        <f t="shared" si="69"/>
        <v/>
      </c>
    </row>
    <row r="2236" spans="1:15" ht="15.75">
      <c r="A2236" s="250">
        <v>2229</v>
      </c>
      <c r="B2236" s="208"/>
      <c r="C2236" s="49"/>
      <c r="D2236" s="50"/>
      <c r="E2236" s="50"/>
      <c r="F2236" s="50"/>
      <c r="G2236" s="209"/>
      <c r="H2236" s="48"/>
      <c r="I2236" s="457" t="str">
        <f t="shared" si="68"/>
        <v/>
      </c>
      <c r="J2236" s="241" cm="1">
        <f t="array" ref="J2236">SUMPRODUCT(--(K2236:N2236&lt;&gt;"")) + IF(TRIM(O2236)="",0,LEN(O2236)-LEN(SUBSTITUTE(O2236,",",""))+1)</f>
        <v>0</v>
      </c>
      <c r="K2236" s="242" t="str">
        <f>IF(AND(G2236&lt;&gt;0,G2236&lt;&gt;""),IF(B2236="","",IF(ISNUMBER(MATCH(B2236,'Look Up Values'!$B$2:$B$500,0)),"","Dest. error")),"")</f>
        <v/>
      </c>
      <c r="L2236" s="242" t="str">
        <f>IF(AND(G2236&lt;&gt;0,G2236&lt;&gt;""),IF(C2236="","",IF(AND(ISNUMBER(--LEFT(C2236,FIND(" ",C2236&amp;" ")-1)),OR(LEN(LEFT(C2236,FIND(" ",C2236&amp;" ")-1))=6,LEN(LEFT(C2236,FIND(" ",C2236&amp;" ")-1))=7),OR(ISNUMBER(MATCH(LEFT(C2236,FIND(" ",C2236&amp;" ")-1),'Look Up Values'!$G$2:$G$1000,0)),ISNUMBER(MATCH(LEFT(C2236,FIND(" ",C2236&amp;" ")-1),'Look Up Values'!$AE$2:$AE$2000,0)))),"","EWC error")),"")</f>
        <v/>
      </c>
      <c r="M2236" s="242" t="str" cm="1">
        <f t="array" ref="M2236">IF(AND(G2236&lt;&gt;0,G2236&lt;&gt;""),IF(E2236="","",IF(ISNUMBER(MATCH(SUBSTITUTE(E2236," ",""),SUBSTITUTE('Look Up Values'!$I$2:$I$10," ",""),0)),"","State error")),"")</f>
        <v/>
      </c>
      <c r="N2236" s="242" t="str" cm="1">
        <f t="array" ref="N2236">IF(AND(G2236&lt;&gt;0,G2236&lt;&gt;""),IF(F2236="","",IF(ISNUMBER(MATCH(SUBSTITUTE(F2236," ",""),SUBSTITUTE('Look Up Values'!$W$2:$W$30," ",""),0)),"","D&amp;R error")),"")</f>
        <v/>
      </c>
      <c r="O2236" s="256" t="str">
        <f t="shared" si="69"/>
        <v/>
      </c>
    </row>
    <row r="2237" spans="1:15" ht="15.75">
      <c r="A2237" s="250">
        <v>2230</v>
      </c>
      <c r="B2237" s="208"/>
      <c r="C2237" s="49"/>
      <c r="D2237" s="50"/>
      <c r="E2237" s="50"/>
      <c r="F2237" s="50"/>
      <c r="G2237" s="209"/>
      <c r="H2237" s="48"/>
      <c r="I2237" s="457" t="str">
        <f t="shared" si="68"/>
        <v/>
      </c>
      <c r="J2237" s="241" cm="1">
        <f t="array" ref="J2237">SUMPRODUCT(--(K2237:N2237&lt;&gt;"")) + IF(TRIM(O2237)="",0,LEN(O2237)-LEN(SUBSTITUTE(O2237,",",""))+1)</f>
        <v>0</v>
      </c>
      <c r="K2237" s="242" t="str">
        <f>IF(AND(G2237&lt;&gt;0,G2237&lt;&gt;""),IF(B2237="","",IF(ISNUMBER(MATCH(B2237,'Look Up Values'!$B$2:$B$500,0)),"","Dest. error")),"")</f>
        <v/>
      </c>
      <c r="L2237" s="242" t="str">
        <f>IF(AND(G2237&lt;&gt;0,G2237&lt;&gt;""),IF(C2237="","",IF(AND(ISNUMBER(--LEFT(C2237,FIND(" ",C2237&amp;" ")-1)),OR(LEN(LEFT(C2237,FIND(" ",C2237&amp;" ")-1))=6,LEN(LEFT(C2237,FIND(" ",C2237&amp;" ")-1))=7),OR(ISNUMBER(MATCH(LEFT(C2237,FIND(" ",C2237&amp;" ")-1),'Look Up Values'!$G$2:$G$1000,0)),ISNUMBER(MATCH(LEFT(C2237,FIND(" ",C2237&amp;" ")-1),'Look Up Values'!$AE$2:$AE$2000,0)))),"","EWC error")),"")</f>
        <v/>
      </c>
      <c r="M2237" s="242" t="str" cm="1">
        <f t="array" ref="M2237">IF(AND(G2237&lt;&gt;0,G2237&lt;&gt;""),IF(E2237="","",IF(ISNUMBER(MATCH(SUBSTITUTE(E2237," ",""),SUBSTITUTE('Look Up Values'!$I$2:$I$10," ",""),0)),"","State error")),"")</f>
        <v/>
      </c>
      <c r="N2237" s="242" t="str" cm="1">
        <f t="array" ref="N2237">IF(AND(G2237&lt;&gt;0,G2237&lt;&gt;""),IF(F2237="","",IF(ISNUMBER(MATCH(SUBSTITUTE(F2237," ",""),SUBSTITUTE('Look Up Values'!$W$2:$W$30," ",""),0)),"","D&amp;R error")),"")</f>
        <v/>
      </c>
      <c r="O2237" s="256" t="str">
        <f t="shared" si="69"/>
        <v/>
      </c>
    </row>
    <row r="2238" spans="1:15" ht="15.75">
      <c r="A2238" s="250">
        <v>2231</v>
      </c>
      <c r="B2238" s="208"/>
      <c r="C2238" s="49"/>
      <c r="D2238" s="50"/>
      <c r="E2238" s="50"/>
      <c r="F2238" s="50"/>
      <c r="G2238" s="209"/>
      <c r="H2238" s="48"/>
      <c r="I2238" s="457" t="str">
        <f t="shared" si="68"/>
        <v/>
      </c>
      <c r="J2238" s="241" cm="1">
        <f t="array" ref="J2238">SUMPRODUCT(--(K2238:N2238&lt;&gt;"")) + IF(TRIM(O2238)="",0,LEN(O2238)-LEN(SUBSTITUTE(O2238,",",""))+1)</f>
        <v>0</v>
      </c>
      <c r="K2238" s="242" t="str">
        <f>IF(AND(G2238&lt;&gt;0,G2238&lt;&gt;""),IF(B2238="","",IF(ISNUMBER(MATCH(B2238,'Look Up Values'!$B$2:$B$500,0)),"","Dest. error")),"")</f>
        <v/>
      </c>
      <c r="L2238" s="242" t="str">
        <f>IF(AND(G2238&lt;&gt;0,G2238&lt;&gt;""),IF(C2238="","",IF(AND(ISNUMBER(--LEFT(C2238,FIND(" ",C2238&amp;" ")-1)),OR(LEN(LEFT(C2238,FIND(" ",C2238&amp;" ")-1))=6,LEN(LEFT(C2238,FIND(" ",C2238&amp;" ")-1))=7),OR(ISNUMBER(MATCH(LEFT(C2238,FIND(" ",C2238&amp;" ")-1),'Look Up Values'!$G$2:$G$1000,0)),ISNUMBER(MATCH(LEFT(C2238,FIND(" ",C2238&amp;" ")-1),'Look Up Values'!$AE$2:$AE$2000,0)))),"","EWC error")),"")</f>
        <v/>
      </c>
      <c r="M2238" s="242" t="str" cm="1">
        <f t="array" ref="M2238">IF(AND(G2238&lt;&gt;0,G2238&lt;&gt;""),IF(E2238="","",IF(ISNUMBER(MATCH(SUBSTITUTE(E2238," ",""),SUBSTITUTE('Look Up Values'!$I$2:$I$10," ",""),0)),"","State error")),"")</f>
        <v/>
      </c>
      <c r="N2238" s="242" t="str" cm="1">
        <f t="array" ref="N2238">IF(AND(G2238&lt;&gt;0,G2238&lt;&gt;""),IF(F2238="","",IF(ISNUMBER(MATCH(SUBSTITUTE(F2238," ",""),SUBSTITUTE('Look Up Values'!$W$2:$W$30," ",""),0)),"","D&amp;R error")),"")</f>
        <v/>
      </c>
      <c r="O2238" s="256" t="str">
        <f t="shared" si="69"/>
        <v/>
      </c>
    </row>
    <row r="2239" spans="1:15" ht="15.75">
      <c r="A2239" s="250">
        <v>2232</v>
      </c>
      <c r="B2239" s="208"/>
      <c r="C2239" s="49"/>
      <c r="D2239" s="50"/>
      <c r="E2239" s="50"/>
      <c r="F2239" s="50"/>
      <c r="G2239" s="209"/>
      <c r="H2239" s="48"/>
      <c r="I2239" s="457" t="str">
        <f t="shared" si="68"/>
        <v/>
      </c>
      <c r="J2239" s="241" cm="1">
        <f t="array" ref="J2239">SUMPRODUCT(--(K2239:N2239&lt;&gt;"")) + IF(TRIM(O2239)="",0,LEN(O2239)-LEN(SUBSTITUTE(O2239,",",""))+1)</f>
        <v>0</v>
      </c>
      <c r="K2239" s="242" t="str">
        <f>IF(AND(G2239&lt;&gt;0,G2239&lt;&gt;""),IF(B2239="","",IF(ISNUMBER(MATCH(B2239,'Look Up Values'!$B$2:$B$500,0)),"","Dest. error")),"")</f>
        <v/>
      </c>
      <c r="L2239" s="242" t="str">
        <f>IF(AND(G2239&lt;&gt;0,G2239&lt;&gt;""),IF(C2239="","",IF(AND(ISNUMBER(--LEFT(C2239,FIND(" ",C2239&amp;" ")-1)),OR(LEN(LEFT(C2239,FIND(" ",C2239&amp;" ")-1))=6,LEN(LEFT(C2239,FIND(" ",C2239&amp;" ")-1))=7),OR(ISNUMBER(MATCH(LEFT(C2239,FIND(" ",C2239&amp;" ")-1),'Look Up Values'!$G$2:$G$1000,0)),ISNUMBER(MATCH(LEFT(C2239,FIND(" ",C2239&amp;" ")-1),'Look Up Values'!$AE$2:$AE$2000,0)))),"","EWC error")),"")</f>
        <v/>
      </c>
      <c r="M2239" s="242" t="str" cm="1">
        <f t="array" ref="M2239">IF(AND(G2239&lt;&gt;0,G2239&lt;&gt;""),IF(E2239="","",IF(ISNUMBER(MATCH(SUBSTITUTE(E2239," ",""),SUBSTITUTE('Look Up Values'!$I$2:$I$10," ",""),0)),"","State error")),"")</f>
        <v/>
      </c>
      <c r="N2239" s="242" t="str" cm="1">
        <f t="array" ref="N2239">IF(AND(G2239&lt;&gt;0,G2239&lt;&gt;""),IF(F2239="","",IF(ISNUMBER(MATCH(SUBSTITUTE(F2239," ",""),SUBSTITUTE('Look Up Values'!$W$2:$W$30," ",""),0)),"","D&amp;R error")),"")</f>
        <v/>
      </c>
      <c r="O2239" s="256" t="str">
        <f t="shared" si="69"/>
        <v/>
      </c>
    </row>
    <row r="2240" spans="1:15" ht="15.75">
      <c r="A2240" s="250">
        <v>2233</v>
      </c>
      <c r="B2240" s="208"/>
      <c r="C2240" s="49"/>
      <c r="D2240" s="50"/>
      <c r="E2240" s="50"/>
      <c r="F2240" s="50"/>
      <c r="G2240" s="209"/>
      <c r="H2240" s="48"/>
      <c r="I2240" s="457" t="str">
        <f t="shared" si="68"/>
        <v/>
      </c>
      <c r="J2240" s="241" cm="1">
        <f t="array" ref="J2240">SUMPRODUCT(--(K2240:N2240&lt;&gt;"")) + IF(TRIM(O2240)="",0,LEN(O2240)-LEN(SUBSTITUTE(O2240,",",""))+1)</f>
        <v>0</v>
      </c>
      <c r="K2240" s="242" t="str">
        <f>IF(AND(G2240&lt;&gt;0,G2240&lt;&gt;""),IF(B2240="","",IF(ISNUMBER(MATCH(B2240,'Look Up Values'!$B$2:$B$500,0)),"","Dest. error")),"")</f>
        <v/>
      </c>
      <c r="L2240" s="242" t="str">
        <f>IF(AND(G2240&lt;&gt;0,G2240&lt;&gt;""),IF(C2240="","",IF(AND(ISNUMBER(--LEFT(C2240,FIND(" ",C2240&amp;" ")-1)),OR(LEN(LEFT(C2240,FIND(" ",C2240&amp;" ")-1))=6,LEN(LEFT(C2240,FIND(" ",C2240&amp;" ")-1))=7),OR(ISNUMBER(MATCH(LEFT(C2240,FIND(" ",C2240&amp;" ")-1),'Look Up Values'!$G$2:$G$1000,0)),ISNUMBER(MATCH(LEFT(C2240,FIND(" ",C2240&amp;" ")-1),'Look Up Values'!$AE$2:$AE$2000,0)))),"","EWC error")),"")</f>
        <v/>
      </c>
      <c r="M2240" s="242" t="str" cm="1">
        <f t="array" ref="M2240">IF(AND(G2240&lt;&gt;0,G2240&lt;&gt;""),IF(E2240="","",IF(ISNUMBER(MATCH(SUBSTITUTE(E2240," ",""),SUBSTITUTE('Look Up Values'!$I$2:$I$10," ",""),0)),"","State error")),"")</f>
        <v/>
      </c>
      <c r="N2240" s="242" t="str" cm="1">
        <f t="array" ref="N2240">IF(AND(G2240&lt;&gt;0,G2240&lt;&gt;""),IF(F2240="","",IF(ISNUMBER(MATCH(SUBSTITUTE(F2240," ",""),SUBSTITUTE('Look Up Values'!$W$2:$W$30," ",""),0)),"","D&amp;R error")),"")</f>
        <v/>
      </c>
      <c r="O2240" s="256" t="str">
        <f t="shared" si="69"/>
        <v/>
      </c>
    </row>
    <row r="2241" spans="1:15" ht="15.75">
      <c r="A2241" s="250">
        <v>2234</v>
      </c>
      <c r="B2241" s="208"/>
      <c r="C2241" s="49"/>
      <c r="D2241" s="50"/>
      <c r="E2241" s="50"/>
      <c r="F2241" s="50"/>
      <c r="G2241" s="209"/>
      <c r="H2241" s="48"/>
      <c r="I2241" s="457" t="str">
        <f t="shared" si="68"/>
        <v/>
      </c>
      <c r="J2241" s="241" cm="1">
        <f t="array" ref="J2241">SUMPRODUCT(--(K2241:N2241&lt;&gt;"")) + IF(TRIM(O2241)="",0,LEN(O2241)-LEN(SUBSTITUTE(O2241,",",""))+1)</f>
        <v>0</v>
      </c>
      <c r="K2241" s="242" t="str">
        <f>IF(AND(G2241&lt;&gt;0,G2241&lt;&gt;""),IF(B2241="","",IF(ISNUMBER(MATCH(B2241,'Look Up Values'!$B$2:$B$500,0)),"","Dest. error")),"")</f>
        <v/>
      </c>
      <c r="L2241" s="242" t="str">
        <f>IF(AND(G2241&lt;&gt;0,G2241&lt;&gt;""),IF(C2241="","",IF(AND(ISNUMBER(--LEFT(C2241,FIND(" ",C2241&amp;" ")-1)),OR(LEN(LEFT(C2241,FIND(" ",C2241&amp;" ")-1))=6,LEN(LEFT(C2241,FIND(" ",C2241&amp;" ")-1))=7),OR(ISNUMBER(MATCH(LEFT(C2241,FIND(" ",C2241&amp;" ")-1),'Look Up Values'!$G$2:$G$1000,0)),ISNUMBER(MATCH(LEFT(C2241,FIND(" ",C2241&amp;" ")-1),'Look Up Values'!$AE$2:$AE$2000,0)))),"","EWC error")),"")</f>
        <v/>
      </c>
      <c r="M2241" s="242" t="str" cm="1">
        <f t="array" ref="M2241">IF(AND(G2241&lt;&gt;0,G2241&lt;&gt;""),IF(E2241="","",IF(ISNUMBER(MATCH(SUBSTITUTE(E2241," ",""),SUBSTITUTE('Look Up Values'!$I$2:$I$10," ",""),0)),"","State error")),"")</f>
        <v/>
      </c>
      <c r="N2241" s="242" t="str" cm="1">
        <f t="array" ref="N2241">IF(AND(G2241&lt;&gt;0,G2241&lt;&gt;""),IF(F2241="","",IF(ISNUMBER(MATCH(SUBSTITUTE(F2241," ",""),SUBSTITUTE('Look Up Values'!$W$2:$W$30," ",""),0)),"","D&amp;R error")),"")</f>
        <v/>
      </c>
      <c r="O2241" s="256" t="str">
        <f t="shared" si="69"/>
        <v/>
      </c>
    </row>
    <row r="2242" spans="1:15" ht="15.75">
      <c r="A2242" s="250">
        <v>2235</v>
      </c>
      <c r="B2242" s="208"/>
      <c r="C2242" s="49"/>
      <c r="D2242" s="50"/>
      <c r="E2242" s="50"/>
      <c r="F2242" s="50"/>
      <c r="G2242" s="209"/>
      <c r="H2242" s="48"/>
      <c r="I2242" s="457" t="str">
        <f t="shared" si="68"/>
        <v/>
      </c>
      <c r="J2242" s="241" cm="1">
        <f t="array" ref="J2242">SUMPRODUCT(--(K2242:N2242&lt;&gt;"")) + IF(TRIM(O2242)="",0,LEN(O2242)-LEN(SUBSTITUTE(O2242,",",""))+1)</f>
        <v>0</v>
      </c>
      <c r="K2242" s="242" t="str">
        <f>IF(AND(G2242&lt;&gt;0,G2242&lt;&gt;""),IF(B2242="","",IF(ISNUMBER(MATCH(B2242,'Look Up Values'!$B$2:$B$500,0)),"","Dest. error")),"")</f>
        <v/>
      </c>
      <c r="L2242" s="242" t="str">
        <f>IF(AND(G2242&lt;&gt;0,G2242&lt;&gt;""),IF(C2242="","",IF(AND(ISNUMBER(--LEFT(C2242,FIND(" ",C2242&amp;" ")-1)),OR(LEN(LEFT(C2242,FIND(" ",C2242&amp;" ")-1))=6,LEN(LEFT(C2242,FIND(" ",C2242&amp;" ")-1))=7),OR(ISNUMBER(MATCH(LEFT(C2242,FIND(" ",C2242&amp;" ")-1),'Look Up Values'!$G$2:$G$1000,0)),ISNUMBER(MATCH(LEFT(C2242,FIND(" ",C2242&amp;" ")-1),'Look Up Values'!$AE$2:$AE$2000,0)))),"","EWC error")),"")</f>
        <v/>
      </c>
      <c r="M2242" s="242" t="str" cm="1">
        <f t="array" ref="M2242">IF(AND(G2242&lt;&gt;0,G2242&lt;&gt;""),IF(E2242="","",IF(ISNUMBER(MATCH(SUBSTITUTE(E2242," ",""),SUBSTITUTE('Look Up Values'!$I$2:$I$10," ",""),0)),"","State error")),"")</f>
        <v/>
      </c>
      <c r="N2242" s="242" t="str" cm="1">
        <f t="array" ref="N2242">IF(AND(G2242&lt;&gt;0,G2242&lt;&gt;""),IF(F2242="","",IF(ISNUMBER(MATCH(SUBSTITUTE(F2242," ",""),SUBSTITUTE('Look Up Values'!$W$2:$W$30," ",""),0)),"","D&amp;R error")),"")</f>
        <v/>
      </c>
      <c r="O2242" s="256" t="str">
        <f t="shared" si="69"/>
        <v/>
      </c>
    </row>
    <row r="2243" spans="1:15" ht="15.75">
      <c r="A2243" s="250">
        <v>2236</v>
      </c>
      <c r="B2243" s="208"/>
      <c r="C2243" s="49"/>
      <c r="D2243" s="50"/>
      <c r="E2243" s="50"/>
      <c r="F2243" s="50"/>
      <c r="G2243" s="209"/>
      <c r="H2243" s="48"/>
      <c r="I2243" s="457" t="str">
        <f t="shared" si="68"/>
        <v/>
      </c>
      <c r="J2243" s="241" cm="1">
        <f t="array" ref="J2243">SUMPRODUCT(--(K2243:N2243&lt;&gt;"")) + IF(TRIM(O2243)="",0,LEN(O2243)-LEN(SUBSTITUTE(O2243,",",""))+1)</f>
        <v>0</v>
      </c>
      <c r="K2243" s="242" t="str">
        <f>IF(AND(G2243&lt;&gt;0,G2243&lt;&gt;""),IF(B2243="","",IF(ISNUMBER(MATCH(B2243,'Look Up Values'!$B$2:$B$500,0)),"","Dest. error")),"")</f>
        <v/>
      </c>
      <c r="L2243" s="242" t="str">
        <f>IF(AND(G2243&lt;&gt;0,G2243&lt;&gt;""),IF(C2243="","",IF(AND(ISNUMBER(--LEFT(C2243,FIND(" ",C2243&amp;" ")-1)),OR(LEN(LEFT(C2243,FIND(" ",C2243&amp;" ")-1))=6,LEN(LEFT(C2243,FIND(" ",C2243&amp;" ")-1))=7),OR(ISNUMBER(MATCH(LEFT(C2243,FIND(" ",C2243&amp;" ")-1),'Look Up Values'!$G$2:$G$1000,0)),ISNUMBER(MATCH(LEFT(C2243,FIND(" ",C2243&amp;" ")-1),'Look Up Values'!$AE$2:$AE$2000,0)))),"","EWC error")),"")</f>
        <v/>
      </c>
      <c r="M2243" s="242" t="str" cm="1">
        <f t="array" ref="M2243">IF(AND(G2243&lt;&gt;0,G2243&lt;&gt;""),IF(E2243="","",IF(ISNUMBER(MATCH(SUBSTITUTE(E2243," ",""),SUBSTITUTE('Look Up Values'!$I$2:$I$10," ",""),0)),"","State error")),"")</f>
        <v/>
      </c>
      <c r="N2243" s="242" t="str" cm="1">
        <f t="array" ref="N2243">IF(AND(G2243&lt;&gt;0,G2243&lt;&gt;""),IF(F2243="","",IF(ISNUMBER(MATCH(SUBSTITUTE(F2243," ",""),SUBSTITUTE('Look Up Values'!$W$2:$W$30," ",""),0)),"","D&amp;R error")),"")</f>
        <v/>
      </c>
      <c r="O2243" s="256" t="str">
        <f t="shared" si="69"/>
        <v/>
      </c>
    </row>
    <row r="2244" spans="1:15" ht="15.75">
      <c r="A2244" s="250">
        <v>2237</v>
      </c>
      <c r="B2244" s="208"/>
      <c r="C2244" s="49"/>
      <c r="D2244" s="50"/>
      <c r="E2244" s="50"/>
      <c r="F2244" s="50"/>
      <c r="G2244" s="209"/>
      <c r="H2244" s="48"/>
      <c r="I2244" s="457" t="str">
        <f t="shared" si="68"/>
        <v/>
      </c>
      <c r="J2244" s="241" cm="1">
        <f t="array" ref="J2244">SUMPRODUCT(--(K2244:N2244&lt;&gt;"")) + IF(TRIM(O2244)="",0,LEN(O2244)-LEN(SUBSTITUTE(O2244,",",""))+1)</f>
        <v>0</v>
      </c>
      <c r="K2244" s="242" t="str">
        <f>IF(AND(G2244&lt;&gt;0,G2244&lt;&gt;""),IF(B2244="","",IF(ISNUMBER(MATCH(B2244,'Look Up Values'!$B$2:$B$500,0)),"","Dest. error")),"")</f>
        <v/>
      </c>
      <c r="L2244" s="242" t="str">
        <f>IF(AND(G2244&lt;&gt;0,G2244&lt;&gt;""),IF(C2244="","",IF(AND(ISNUMBER(--LEFT(C2244,FIND(" ",C2244&amp;" ")-1)),OR(LEN(LEFT(C2244,FIND(" ",C2244&amp;" ")-1))=6,LEN(LEFT(C2244,FIND(" ",C2244&amp;" ")-1))=7),OR(ISNUMBER(MATCH(LEFT(C2244,FIND(" ",C2244&amp;" ")-1),'Look Up Values'!$G$2:$G$1000,0)),ISNUMBER(MATCH(LEFT(C2244,FIND(" ",C2244&amp;" ")-1),'Look Up Values'!$AE$2:$AE$2000,0)))),"","EWC error")),"")</f>
        <v/>
      </c>
      <c r="M2244" s="242" t="str" cm="1">
        <f t="array" ref="M2244">IF(AND(G2244&lt;&gt;0,G2244&lt;&gt;""),IF(E2244="","",IF(ISNUMBER(MATCH(SUBSTITUTE(E2244," ",""),SUBSTITUTE('Look Up Values'!$I$2:$I$10," ",""),0)),"","State error")),"")</f>
        <v/>
      </c>
      <c r="N2244" s="242" t="str" cm="1">
        <f t="array" ref="N2244">IF(AND(G2244&lt;&gt;0,G2244&lt;&gt;""),IF(F2244="","",IF(ISNUMBER(MATCH(SUBSTITUTE(F2244," ",""),SUBSTITUTE('Look Up Values'!$W$2:$W$30," ",""),0)),"","D&amp;R error")),"")</f>
        <v/>
      </c>
      <c r="O2244" s="256" t="str">
        <f t="shared" si="69"/>
        <v/>
      </c>
    </row>
    <row r="2245" spans="1:15" ht="15.75">
      <c r="A2245" s="250">
        <v>2238</v>
      </c>
      <c r="B2245" s="208"/>
      <c r="C2245" s="49"/>
      <c r="D2245" s="50"/>
      <c r="E2245" s="50"/>
      <c r="F2245" s="50"/>
      <c r="G2245" s="209"/>
      <c r="H2245" s="48"/>
      <c r="I2245" s="457" t="str">
        <f t="shared" si="68"/>
        <v/>
      </c>
      <c r="J2245" s="241" cm="1">
        <f t="array" ref="J2245">SUMPRODUCT(--(K2245:N2245&lt;&gt;"")) + IF(TRIM(O2245)="",0,LEN(O2245)-LEN(SUBSTITUTE(O2245,",",""))+1)</f>
        <v>0</v>
      </c>
      <c r="K2245" s="242" t="str">
        <f>IF(AND(G2245&lt;&gt;0,G2245&lt;&gt;""),IF(B2245="","",IF(ISNUMBER(MATCH(B2245,'Look Up Values'!$B$2:$B$500,0)),"","Dest. error")),"")</f>
        <v/>
      </c>
      <c r="L2245" s="242" t="str">
        <f>IF(AND(G2245&lt;&gt;0,G2245&lt;&gt;""),IF(C2245="","",IF(AND(ISNUMBER(--LEFT(C2245,FIND(" ",C2245&amp;" ")-1)),OR(LEN(LEFT(C2245,FIND(" ",C2245&amp;" ")-1))=6,LEN(LEFT(C2245,FIND(" ",C2245&amp;" ")-1))=7),OR(ISNUMBER(MATCH(LEFT(C2245,FIND(" ",C2245&amp;" ")-1),'Look Up Values'!$G$2:$G$1000,0)),ISNUMBER(MATCH(LEFT(C2245,FIND(" ",C2245&amp;" ")-1),'Look Up Values'!$AE$2:$AE$2000,0)))),"","EWC error")),"")</f>
        <v/>
      </c>
      <c r="M2245" s="242" t="str" cm="1">
        <f t="array" ref="M2245">IF(AND(G2245&lt;&gt;0,G2245&lt;&gt;""),IF(E2245="","",IF(ISNUMBER(MATCH(SUBSTITUTE(E2245," ",""),SUBSTITUTE('Look Up Values'!$I$2:$I$10," ",""),0)),"","State error")),"")</f>
        <v/>
      </c>
      <c r="N2245" s="242" t="str" cm="1">
        <f t="array" ref="N2245">IF(AND(G2245&lt;&gt;0,G2245&lt;&gt;""),IF(F2245="","",IF(ISNUMBER(MATCH(SUBSTITUTE(F2245," ",""),SUBSTITUTE('Look Up Values'!$W$2:$W$30," ",""),0)),"","D&amp;R error")),"")</f>
        <v/>
      </c>
      <c r="O2245" s="256" t="str">
        <f t="shared" si="69"/>
        <v/>
      </c>
    </row>
    <row r="2246" spans="1:15" ht="15.75">
      <c r="A2246" s="250">
        <v>2239</v>
      </c>
      <c r="B2246" s="208"/>
      <c r="C2246" s="49"/>
      <c r="D2246" s="50"/>
      <c r="E2246" s="50"/>
      <c r="F2246" s="50"/>
      <c r="G2246" s="209"/>
      <c r="H2246" s="48"/>
      <c r="I2246" s="457" t="str">
        <f t="shared" si="68"/>
        <v/>
      </c>
      <c r="J2246" s="241" cm="1">
        <f t="array" ref="J2246">SUMPRODUCT(--(K2246:N2246&lt;&gt;"")) + IF(TRIM(O2246)="",0,LEN(O2246)-LEN(SUBSTITUTE(O2246,",",""))+1)</f>
        <v>0</v>
      </c>
      <c r="K2246" s="242" t="str">
        <f>IF(AND(G2246&lt;&gt;0,G2246&lt;&gt;""),IF(B2246="","",IF(ISNUMBER(MATCH(B2246,'Look Up Values'!$B$2:$B$500,0)),"","Dest. error")),"")</f>
        <v/>
      </c>
      <c r="L2246" s="242" t="str">
        <f>IF(AND(G2246&lt;&gt;0,G2246&lt;&gt;""),IF(C2246="","",IF(AND(ISNUMBER(--LEFT(C2246,FIND(" ",C2246&amp;" ")-1)),OR(LEN(LEFT(C2246,FIND(" ",C2246&amp;" ")-1))=6,LEN(LEFT(C2246,FIND(" ",C2246&amp;" ")-1))=7),OR(ISNUMBER(MATCH(LEFT(C2246,FIND(" ",C2246&amp;" ")-1),'Look Up Values'!$G$2:$G$1000,0)),ISNUMBER(MATCH(LEFT(C2246,FIND(" ",C2246&amp;" ")-1),'Look Up Values'!$AE$2:$AE$2000,0)))),"","EWC error")),"")</f>
        <v/>
      </c>
      <c r="M2246" s="242" t="str" cm="1">
        <f t="array" ref="M2246">IF(AND(G2246&lt;&gt;0,G2246&lt;&gt;""),IF(E2246="","",IF(ISNUMBER(MATCH(SUBSTITUTE(E2246," ",""),SUBSTITUTE('Look Up Values'!$I$2:$I$10," ",""),0)),"","State error")),"")</f>
        <v/>
      </c>
      <c r="N2246" s="242" t="str" cm="1">
        <f t="array" ref="N2246">IF(AND(G2246&lt;&gt;0,G2246&lt;&gt;""),IF(F2246="","",IF(ISNUMBER(MATCH(SUBSTITUTE(F2246," ",""),SUBSTITUTE('Look Up Values'!$W$2:$W$30," ",""),0)),"","D&amp;R error")),"")</f>
        <v/>
      </c>
      <c r="O2246" s="256" t="str">
        <f t="shared" si="69"/>
        <v/>
      </c>
    </row>
    <row r="2247" spans="1:15" ht="15.75">
      <c r="A2247" s="250">
        <v>2240</v>
      </c>
      <c r="B2247" s="208"/>
      <c r="C2247" s="49"/>
      <c r="D2247" s="50"/>
      <c r="E2247" s="50"/>
      <c r="F2247" s="50"/>
      <c r="G2247" s="209"/>
      <c r="H2247" s="48"/>
      <c r="I2247" s="457" t="str">
        <f t="shared" si="68"/>
        <v/>
      </c>
      <c r="J2247" s="241" cm="1">
        <f t="array" ref="J2247">SUMPRODUCT(--(K2247:N2247&lt;&gt;"")) + IF(TRIM(O2247)="",0,LEN(O2247)-LEN(SUBSTITUTE(O2247,",",""))+1)</f>
        <v>0</v>
      </c>
      <c r="K2247" s="242" t="str">
        <f>IF(AND(G2247&lt;&gt;0,G2247&lt;&gt;""),IF(B2247="","",IF(ISNUMBER(MATCH(B2247,'Look Up Values'!$B$2:$B$500,0)),"","Dest. error")),"")</f>
        <v/>
      </c>
      <c r="L2247" s="242" t="str">
        <f>IF(AND(G2247&lt;&gt;0,G2247&lt;&gt;""),IF(C2247="","",IF(AND(ISNUMBER(--LEFT(C2247,FIND(" ",C2247&amp;" ")-1)),OR(LEN(LEFT(C2247,FIND(" ",C2247&amp;" ")-1))=6,LEN(LEFT(C2247,FIND(" ",C2247&amp;" ")-1))=7),OR(ISNUMBER(MATCH(LEFT(C2247,FIND(" ",C2247&amp;" ")-1),'Look Up Values'!$G$2:$G$1000,0)),ISNUMBER(MATCH(LEFT(C2247,FIND(" ",C2247&amp;" ")-1),'Look Up Values'!$AE$2:$AE$2000,0)))),"","EWC error")),"")</f>
        <v/>
      </c>
      <c r="M2247" s="242" t="str" cm="1">
        <f t="array" ref="M2247">IF(AND(G2247&lt;&gt;0,G2247&lt;&gt;""),IF(E2247="","",IF(ISNUMBER(MATCH(SUBSTITUTE(E2247," ",""),SUBSTITUTE('Look Up Values'!$I$2:$I$10," ",""),0)),"","State error")),"")</f>
        <v/>
      </c>
      <c r="N2247" s="242" t="str" cm="1">
        <f t="array" ref="N2247">IF(AND(G2247&lt;&gt;0,G2247&lt;&gt;""),IF(F2247="","",IF(ISNUMBER(MATCH(SUBSTITUTE(F2247," ",""),SUBSTITUTE('Look Up Values'!$W$2:$W$30," ",""),0)),"","D&amp;R error")),"")</f>
        <v/>
      </c>
      <c r="O2247" s="256" t="str">
        <f t="shared" si="69"/>
        <v/>
      </c>
    </row>
    <row r="2248" spans="1:15" ht="15.75">
      <c r="A2248" s="250">
        <v>2241</v>
      </c>
      <c r="B2248" s="208"/>
      <c r="C2248" s="49"/>
      <c r="D2248" s="50"/>
      <c r="E2248" s="50"/>
      <c r="F2248" s="50"/>
      <c r="G2248" s="209"/>
      <c r="H2248" s="48"/>
      <c r="I2248" s="457" t="str">
        <f t="shared" si="68"/>
        <v/>
      </c>
      <c r="J2248" s="241" cm="1">
        <f t="array" ref="J2248">SUMPRODUCT(--(K2248:N2248&lt;&gt;"")) + IF(TRIM(O2248)="",0,LEN(O2248)-LEN(SUBSTITUTE(O2248,",",""))+1)</f>
        <v>0</v>
      </c>
      <c r="K2248" s="242" t="str">
        <f>IF(AND(G2248&lt;&gt;0,G2248&lt;&gt;""),IF(B2248="","",IF(ISNUMBER(MATCH(B2248,'Look Up Values'!$B$2:$B$500,0)),"","Dest. error")),"")</f>
        <v/>
      </c>
      <c r="L2248" s="242" t="str">
        <f>IF(AND(G2248&lt;&gt;0,G2248&lt;&gt;""),IF(C2248="","",IF(AND(ISNUMBER(--LEFT(C2248,FIND(" ",C2248&amp;" ")-1)),OR(LEN(LEFT(C2248,FIND(" ",C2248&amp;" ")-1))=6,LEN(LEFT(C2248,FIND(" ",C2248&amp;" ")-1))=7),OR(ISNUMBER(MATCH(LEFT(C2248,FIND(" ",C2248&amp;" ")-1),'Look Up Values'!$G$2:$G$1000,0)),ISNUMBER(MATCH(LEFT(C2248,FIND(" ",C2248&amp;" ")-1),'Look Up Values'!$AE$2:$AE$2000,0)))),"","EWC error")),"")</f>
        <v/>
      </c>
      <c r="M2248" s="242" t="str" cm="1">
        <f t="array" ref="M2248">IF(AND(G2248&lt;&gt;0,G2248&lt;&gt;""),IF(E2248="","",IF(ISNUMBER(MATCH(SUBSTITUTE(E2248," ",""),SUBSTITUTE('Look Up Values'!$I$2:$I$10," ",""),0)),"","State error")),"")</f>
        <v/>
      </c>
      <c r="N2248" s="242" t="str" cm="1">
        <f t="array" ref="N2248">IF(AND(G2248&lt;&gt;0,G2248&lt;&gt;""),IF(F2248="","",IF(ISNUMBER(MATCH(SUBSTITUTE(F2248," ",""),SUBSTITUTE('Look Up Values'!$W$2:$W$30," ",""),0)),"","D&amp;R error")),"")</f>
        <v/>
      </c>
      <c r="O2248" s="256" t="str">
        <f t="shared" si="69"/>
        <v/>
      </c>
    </row>
    <row r="2249" spans="1:15" ht="15.75">
      <c r="A2249" s="250">
        <v>2242</v>
      </c>
      <c r="B2249" s="208"/>
      <c r="C2249" s="49"/>
      <c r="D2249" s="50"/>
      <c r="E2249" s="50"/>
      <c r="F2249" s="50"/>
      <c r="G2249" s="209"/>
      <c r="H2249" s="48"/>
      <c r="I2249" s="457" t="str">
        <f t="shared" ref="I2249:I2312" si="70">IF(IFERROR(--SUBSTITUTE(J2249,CHAR(160),""),0)&gt;0,A2249,"")</f>
        <v/>
      </c>
      <c r="J2249" s="241" cm="1">
        <f t="array" ref="J2249">SUMPRODUCT(--(K2249:N2249&lt;&gt;"")) + IF(TRIM(O2249)="",0,LEN(O2249)-LEN(SUBSTITUTE(O2249,",",""))+1)</f>
        <v>0</v>
      </c>
      <c r="K2249" s="242" t="str">
        <f>IF(AND(G2249&lt;&gt;0,G2249&lt;&gt;""),IF(B2249="","",IF(ISNUMBER(MATCH(B2249,'Look Up Values'!$B$2:$B$500,0)),"","Dest. error")),"")</f>
        <v/>
      </c>
      <c r="L2249" s="242" t="str">
        <f>IF(AND(G2249&lt;&gt;0,G2249&lt;&gt;""),IF(C2249="","",IF(AND(ISNUMBER(--LEFT(C2249,FIND(" ",C2249&amp;" ")-1)),OR(LEN(LEFT(C2249,FIND(" ",C2249&amp;" ")-1))=6,LEN(LEFT(C2249,FIND(" ",C2249&amp;" ")-1))=7),OR(ISNUMBER(MATCH(LEFT(C2249,FIND(" ",C2249&amp;" ")-1),'Look Up Values'!$G$2:$G$1000,0)),ISNUMBER(MATCH(LEFT(C2249,FIND(" ",C2249&amp;" ")-1),'Look Up Values'!$AE$2:$AE$2000,0)))),"","EWC error")),"")</f>
        <v/>
      </c>
      <c r="M2249" s="242" t="str" cm="1">
        <f t="array" ref="M2249">IF(AND(G2249&lt;&gt;0,G2249&lt;&gt;""),IF(E2249="","",IF(ISNUMBER(MATCH(SUBSTITUTE(E2249," ",""),SUBSTITUTE('Look Up Values'!$I$2:$I$10," ",""),0)),"","State error")),"")</f>
        <v/>
      </c>
      <c r="N2249" s="242" t="str" cm="1">
        <f t="array" ref="N2249">IF(AND(G2249&lt;&gt;0,G2249&lt;&gt;""),IF(F2249="","",IF(ISNUMBER(MATCH(SUBSTITUTE(F2249," ",""),SUBSTITUTE('Look Up Values'!$W$2:$W$30," ",""),0)),"","D&amp;R error")),"")</f>
        <v/>
      </c>
      <c r="O2249" s="256" t="str">
        <f t="shared" ref="O2249:O2312" si="71">IF(OR(G2249="",G2249=0),"",IF((TRIM(SUBSTITUTE(B2249,CHAR(160),""))&amp;TRIM(SUBSTITUTE(C2249,CHAR(160),""))&amp;TRIM(SUBSTITUTE(F2249,CHAR(160),""))&amp;TRIM(SUBSTITUTE(E2249,CHAR(160),"")))&lt;&gt;"",IF((--(TRIM(SUBSTITUTE(B2249,CHAR(160),""))&lt;&gt;"")+--(TRIM(SUBSTITUTE(C2249,CHAR(160),""))&lt;&gt;"")+--(TRIM(SUBSTITUTE(F2249,CHAR(160),""))&lt;&gt;"")+--(TRIM(SUBSTITUTE(E2249,CHAR(160),""))&lt;&gt;""))=4,"",LEFT(IF(TRIM(SUBSTITUTE(B2249,CHAR(160),""))="","Dest, ","")&amp;IF(TRIM(SUBSTITUTE(C2249,CHAR(160),""))="","EWC, ","")&amp;IF(TRIM(SUBSTITUTE(F2249,CHAR(160),""))="","D&amp;R, ","")&amp;IF(TRIM(SUBSTITUTE(E2249,CHAR(160),""))="","State, ",""),LEN(IF(TRIM(SUBSTITUTE(B2249,CHAR(160),""))="","Dest, ","")&amp;IF(TRIM(SUBSTITUTE(C2249,CHAR(160),""))="","EWC, ","")&amp;IF(TRIM(SUBSTITUTE(F2249,CHAR(160),""))="","D&amp;R, ","")&amp;IF(TRIM(SUBSTITUTE(E2249,CHAR(160),""))="","State, ",""))-2)),LEFT(IF(TRIM(SUBSTITUTE(B2249,CHAR(160),""))="","Dest, ","")&amp;IF(TRIM(SUBSTITUTE(C2249,CHAR(160),""))="","EWC, ","")&amp;IF(TRIM(SUBSTITUTE(F2249,CHAR(160),""))="","D&amp;R, ","")&amp;IF(TRIM(SUBSTITUTE(E2249,CHAR(160),""))="","State, ",""),LEN(IF(TRIM(SUBSTITUTE(B2249,CHAR(160),""))="","Dest, ","")&amp;IF(TRIM(SUBSTITUTE(C2249,CHAR(160),""))="","EWC, ","")&amp;IF(TRIM(SUBSTITUTE(F2249,CHAR(160),""))="","D&amp;R, ","")&amp;IF(TRIM(SUBSTITUTE(E2249,CHAR(160),""))="","State, ",""))-2)))</f>
        <v/>
      </c>
    </row>
    <row r="2250" spans="1:15" ht="15.75">
      <c r="A2250" s="250">
        <v>2243</v>
      </c>
      <c r="B2250" s="208"/>
      <c r="C2250" s="49"/>
      <c r="D2250" s="50"/>
      <c r="E2250" s="50"/>
      <c r="F2250" s="50"/>
      <c r="G2250" s="209"/>
      <c r="H2250" s="48"/>
      <c r="I2250" s="457" t="str">
        <f t="shared" si="70"/>
        <v/>
      </c>
      <c r="J2250" s="241" cm="1">
        <f t="array" ref="J2250">SUMPRODUCT(--(K2250:N2250&lt;&gt;"")) + IF(TRIM(O2250)="",0,LEN(O2250)-LEN(SUBSTITUTE(O2250,",",""))+1)</f>
        <v>0</v>
      </c>
      <c r="K2250" s="242" t="str">
        <f>IF(AND(G2250&lt;&gt;0,G2250&lt;&gt;""),IF(B2250="","",IF(ISNUMBER(MATCH(B2250,'Look Up Values'!$B$2:$B$500,0)),"","Dest. error")),"")</f>
        <v/>
      </c>
      <c r="L2250" s="242" t="str">
        <f>IF(AND(G2250&lt;&gt;0,G2250&lt;&gt;""),IF(C2250="","",IF(AND(ISNUMBER(--LEFT(C2250,FIND(" ",C2250&amp;" ")-1)),OR(LEN(LEFT(C2250,FIND(" ",C2250&amp;" ")-1))=6,LEN(LEFT(C2250,FIND(" ",C2250&amp;" ")-1))=7),OR(ISNUMBER(MATCH(LEFT(C2250,FIND(" ",C2250&amp;" ")-1),'Look Up Values'!$G$2:$G$1000,0)),ISNUMBER(MATCH(LEFT(C2250,FIND(" ",C2250&amp;" ")-1),'Look Up Values'!$AE$2:$AE$2000,0)))),"","EWC error")),"")</f>
        <v/>
      </c>
      <c r="M2250" s="242" t="str" cm="1">
        <f t="array" ref="M2250">IF(AND(G2250&lt;&gt;0,G2250&lt;&gt;""),IF(E2250="","",IF(ISNUMBER(MATCH(SUBSTITUTE(E2250," ",""),SUBSTITUTE('Look Up Values'!$I$2:$I$10," ",""),0)),"","State error")),"")</f>
        <v/>
      </c>
      <c r="N2250" s="242" t="str" cm="1">
        <f t="array" ref="N2250">IF(AND(G2250&lt;&gt;0,G2250&lt;&gt;""),IF(F2250="","",IF(ISNUMBER(MATCH(SUBSTITUTE(F2250," ",""),SUBSTITUTE('Look Up Values'!$W$2:$W$30," ",""),0)),"","D&amp;R error")),"")</f>
        <v/>
      </c>
      <c r="O2250" s="256" t="str">
        <f t="shared" si="71"/>
        <v/>
      </c>
    </row>
    <row r="2251" spans="1:15" ht="15.75">
      <c r="A2251" s="250">
        <v>2244</v>
      </c>
      <c r="B2251" s="208"/>
      <c r="C2251" s="49"/>
      <c r="D2251" s="50"/>
      <c r="E2251" s="50"/>
      <c r="F2251" s="50"/>
      <c r="G2251" s="209"/>
      <c r="H2251" s="48"/>
      <c r="I2251" s="457" t="str">
        <f t="shared" si="70"/>
        <v/>
      </c>
      <c r="J2251" s="241" cm="1">
        <f t="array" ref="J2251">SUMPRODUCT(--(K2251:N2251&lt;&gt;"")) + IF(TRIM(O2251)="",0,LEN(O2251)-LEN(SUBSTITUTE(O2251,",",""))+1)</f>
        <v>0</v>
      </c>
      <c r="K2251" s="242" t="str">
        <f>IF(AND(G2251&lt;&gt;0,G2251&lt;&gt;""),IF(B2251="","",IF(ISNUMBER(MATCH(B2251,'Look Up Values'!$B$2:$B$500,0)),"","Dest. error")),"")</f>
        <v/>
      </c>
      <c r="L2251" s="242" t="str">
        <f>IF(AND(G2251&lt;&gt;0,G2251&lt;&gt;""),IF(C2251="","",IF(AND(ISNUMBER(--LEFT(C2251,FIND(" ",C2251&amp;" ")-1)),OR(LEN(LEFT(C2251,FIND(" ",C2251&amp;" ")-1))=6,LEN(LEFT(C2251,FIND(" ",C2251&amp;" ")-1))=7),OR(ISNUMBER(MATCH(LEFT(C2251,FIND(" ",C2251&amp;" ")-1),'Look Up Values'!$G$2:$G$1000,0)),ISNUMBER(MATCH(LEFT(C2251,FIND(" ",C2251&amp;" ")-1),'Look Up Values'!$AE$2:$AE$2000,0)))),"","EWC error")),"")</f>
        <v/>
      </c>
      <c r="M2251" s="242" t="str" cm="1">
        <f t="array" ref="M2251">IF(AND(G2251&lt;&gt;0,G2251&lt;&gt;""),IF(E2251="","",IF(ISNUMBER(MATCH(SUBSTITUTE(E2251," ",""),SUBSTITUTE('Look Up Values'!$I$2:$I$10," ",""),0)),"","State error")),"")</f>
        <v/>
      </c>
      <c r="N2251" s="242" t="str" cm="1">
        <f t="array" ref="N2251">IF(AND(G2251&lt;&gt;0,G2251&lt;&gt;""),IF(F2251="","",IF(ISNUMBER(MATCH(SUBSTITUTE(F2251," ",""),SUBSTITUTE('Look Up Values'!$W$2:$W$30," ",""),0)),"","D&amp;R error")),"")</f>
        <v/>
      </c>
      <c r="O2251" s="256" t="str">
        <f t="shared" si="71"/>
        <v/>
      </c>
    </row>
    <row r="2252" spans="1:15" ht="15.75">
      <c r="A2252" s="250">
        <v>2245</v>
      </c>
      <c r="B2252" s="208"/>
      <c r="C2252" s="49"/>
      <c r="D2252" s="50"/>
      <c r="E2252" s="50"/>
      <c r="F2252" s="50"/>
      <c r="G2252" s="209"/>
      <c r="H2252" s="48"/>
      <c r="I2252" s="457" t="str">
        <f t="shared" si="70"/>
        <v/>
      </c>
      <c r="J2252" s="241" cm="1">
        <f t="array" ref="J2252">SUMPRODUCT(--(K2252:N2252&lt;&gt;"")) + IF(TRIM(O2252)="",0,LEN(O2252)-LEN(SUBSTITUTE(O2252,",",""))+1)</f>
        <v>0</v>
      </c>
      <c r="K2252" s="242" t="str">
        <f>IF(AND(G2252&lt;&gt;0,G2252&lt;&gt;""),IF(B2252="","",IF(ISNUMBER(MATCH(B2252,'Look Up Values'!$B$2:$B$500,0)),"","Dest. error")),"")</f>
        <v/>
      </c>
      <c r="L2252" s="242" t="str">
        <f>IF(AND(G2252&lt;&gt;0,G2252&lt;&gt;""),IF(C2252="","",IF(AND(ISNUMBER(--LEFT(C2252,FIND(" ",C2252&amp;" ")-1)),OR(LEN(LEFT(C2252,FIND(" ",C2252&amp;" ")-1))=6,LEN(LEFT(C2252,FIND(" ",C2252&amp;" ")-1))=7),OR(ISNUMBER(MATCH(LEFT(C2252,FIND(" ",C2252&amp;" ")-1),'Look Up Values'!$G$2:$G$1000,0)),ISNUMBER(MATCH(LEFT(C2252,FIND(" ",C2252&amp;" ")-1),'Look Up Values'!$AE$2:$AE$2000,0)))),"","EWC error")),"")</f>
        <v/>
      </c>
      <c r="M2252" s="242" t="str" cm="1">
        <f t="array" ref="M2252">IF(AND(G2252&lt;&gt;0,G2252&lt;&gt;""),IF(E2252="","",IF(ISNUMBER(MATCH(SUBSTITUTE(E2252," ",""),SUBSTITUTE('Look Up Values'!$I$2:$I$10," ",""),0)),"","State error")),"")</f>
        <v/>
      </c>
      <c r="N2252" s="242" t="str" cm="1">
        <f t="array" ref="N2252">IF(AND(G2252&lt;&gt;0,G2252&lt;&gt;""),IF(F2252="","",IF(ISNUMBER(MATCH(SUBSTITUTE(F2252," ",""),SUBSTITUTE('Look Up Values'!$W$2:$W$30," ",""),0)),"","D&amp;R error")),"")</f>
        <v/>
      </c>
      <c r="O2252" s="256" t="str">
        <f t="shared" si="71"/>
        <v/>
      </c>
    </row>
    <row r="2253" spans="1:15" ht="15.75">
      <c r="A2253" s="250">
        <v>2246</v>
      </c>
      <c r="B2253" s="208"/>
      <c r="C2253" s="49"/>
      <c r="D2253" s="50"/>
      <c r="E2253" s="50"/>
      <c r="F2253" s="50"/>
      <c r="G2253" s="209"/>
      <c r="H2253" s="48"/>
      <c r="I2253" s="457" t="str">
        <f t="shared" si="70"/>
        <v/>
      </c>
      <c r="J2253" s="241" cm="1">
        <f t="array" ref="J2253">SUMPRODUCT(--(K2253:N2253&lt;&gt;"")) + IF(TRIM(O2253)="",0,LEN(O2253)-LEN(SUBSTITUTE(O2253,",",""))+1)</f>
        <v>0</v>
      </c>
      <c r="K2253" s="242" t="str">
        <f>IF(AND(G2253&lt;&gt;0,G2253&lt;&gt;""),IF(B2253="","",IF(ISNUMBER(MATCH(B2253,'Look Up Values'!$B$2:$B$500,0)),"","Dest. error")),"")</f>
        <v/>
      </c>
      <c r="L2253" s="242" t="str">
        <f>IF(AND(G2253&lt;&gt;0,G2253&lt;&gt;""),IF(C2253="","",IF(AND(ISNUMBER(--LEFT(C2253,FIND(" ",C2253&amp;" ")-1)),OR(LEN(LEFT(C2253,FIND(" ",C2253&amp;" ")-1))=6,LEN(LEFT(C2253,FIND(" ",C2253&amp;" ")-1))=7),OR(ISNUMBER(MATCH(LEFT(C2253,FIND(" ",C2253&amp;" ")-1),'Look Up Values'!$G$2:$G$1000,0)),ISNUMBER(MATCH(LEFT(C2253,FIND(" ",C2253&amp;" ")-1),'Look Up Values'!$AE$2:$AE$2000,0)))),"","EWC error")),"")</f>
        <v/>
      </c>
      <c r="M2253" s="242" t="str" cm="1">
        <f t="array" ref="M2253">IF(AND(G2253&lt;&gt;0,G2253&lt;&gt;""),IF(E2253="","",IF(ISNUMBER(MATCH(SUBSTITUTE(E2253," ",""),SUBSTITUTE('Look Up Values'!$I$2:$I$10," ",""),0)),"","State error")),"")</f>
        <v/>
      </c>
      <c r="N2253" s="242" t="str" cm="1">
        <f t="array" ref="N2253">IF(AND(G2253&lt;&gt;0,G2253&lt;&gt;""),IF(F2253="","",IF(ISNUMBER(MATCH(SUBSTITUTE(F2253," ",""),SUBSTITUTE('Look Up Values'!$W$2:$W$30," ",""),0)),"","D&amp;R error")),"")</f>
        <v/>
      </c>
      <c r="O2253" s="256" t="str">
        <f t="shared" si="71"/>
        <v/>
      </c>
    </row>
    <row r="2254" spans="1:15" ht="15.75">
      <c r="A2254" s="250">
        <v>2247</v>
      </c>
      <c r="B2254" s="208"/>
      <c r="C2254" s="49"/>
      <c r="D2254" s="50"/>
      <c r="E2254" s="50"/>
      <c r="F2254" s="50"/>
      <c r="G2254" s="209"/>
      <c r="H2254" s="48"/>
      <c r="I2254" s="457" t="str">
        <f t="shared" si="70"/>
        <v/>
      </c>
      <c r="J2254" s="241" cm="1">
        <f t="array" ref="J2254">SUMPRODUCT(--(K2254:N2254&lt;&gt;"")) + IF(TRIM(O2254)="",0,LEN(O2254)-LEN(SUBSTITUTE(O2254,",",""))+1)</f>
        <v>0</v>
      </c>
      <c r="K2254" s="242" t="str">
        <f>IF(AND(G2254&lt;&gt;0,G2254&lt;&gt;""),IF(B2254="","",IF(ISNUMBER(MATCH(B2254,'Look Up Values'!$B$2:$B$500,0)),"","Dest. error")),"")</f>
        <v/>
      </c>
      <c r="L2254" s="242" t="str">
        <f>IF(AND(G2254&lt;&gt;0,G2254&lt;&gt;""),IF(C2254="","",IF(AND(ISNUMBER(--LEFT(C2254,FIND(" ",C2254&amp;" ")-1)),OR(LEN(LEFT(C2254,FIND(" ",C2254&amp;" ")-1))=6,LEN(LEFT(C2254,FIND(" ",C2254&amp;" ")-1))=7),OR(ISNUMBER(MATCH(LEFT(C2254,FIND(" ",C2254&amp;" ")-1),'Look Up Values'!$G$2:$G$1000,0)),ISNUMBER(MATCH(LEFT(C2254,FIND(" ",C2254&amp;" ")-1),'Look Up Values'!$AE$2:$AE$2000,0)))),"","EWC error")),"")</f>
        <v/>
      </c>
      <c r="M2254" s="242" t="str" cm="1">
        <f t="array" ref="M2254">IF(AND(G2254&lt;&gt;0,G2254&lt;&gt;""),IF(E2254="","",IF(ISNUMBER(MATCH(SUBSTITUTE(E2254," ",""),SUBSTITUTE('Look Up Values'!$I$2:$I$10," ",""),0)),"","State error")),"")</f>
        <v/>
      </c>
      <c r="N2254" s="242" t="str" cm="1">
        <f t="array" ref="N2254">IF(AND(G2254&lt;&gt;0,G2254&lt;&gt;""),IF(F2254="","",IF(ISNUMBER(MATCH(SUBSTITUTE(F2254," ",""),SUBSTITUTE('Look Up Values'!$W$2:$W$30," ",""),0)),"","D&amp;R error")),"")</f>
        <v/>
      </c>
      <c r="O2254" s="256" t="str">
        <f t="shared" si="71"/>
        <v/>
      </c>
    </row>
    <row r="2255" spans="1:15" ht="15.75">
      <c r="A2255" s="250">
        <v>2248</v>
      </c>
      <c r="B2255" s="208"/>
      <c r="C2255" s="49"/>
      <c r="D2255" s="50"/>
      <c r="E2255" s="50"/>
      <c r="F2255" s="50"/>
      <c r="G2255" s="209"/>
      <c r="H2255" s="48"/>
      <c r="I2255" s="457" t="str">
        <f t="shared" si="70"/>
        <v/>
      </c>
      <c r="J2255" s="241" cm="1">
        <f t="array" ref="J2255">SUMPRODUCT(--(K2255:N2255&lt;&gt;"")) + IF(TRIM(O2255)="",0,LEN(O2255)-LEN(SUBSTITUTE(O2255,",",""))+1)</f>
        <v>0</v>
      </c>
      <c r="K2255" s="242" t="str">
        <f>IF(AND(G2255&lt;&gt;0,G2255&lt;&gt;""),IF(B2255="","",IF(ISNUMBER(MATCH(B2255,'Look Up Values'!$B$2:$B$500,0)),"","Dest. error")),"")</f>
        <v/>
      </c>
      <c r="L2255" s="242" t="str">
        <f>IF(AND(G2255&lt;&gt;0,G2255&lt;&gt;""),IF(C2255="","",IF(AND(ISNUMBER(--LEFT(C2255,FIND(" ",C2255&amp;" ")-1)),OR(LEN(LEFT(C2255,FIND(" ",C2255&amp;" ")-1))=6,LEN(LEFT(C2255,FIND(" ",C2255&amp;" ")-1))=7),OR(ISNUMBER(MATCH(LEFT(C2255,FIND(" ",C2255&amp;" ")-1),'Look Up Values'!$G$2:$G$1000,0)),ISNUMBER(MATCH(LEFT(C2255,FIND(" ",C2255&amp;" ")-1),'Look Up Values'!$AE$2:$AE$2000,0)))),"","EWC error")),"")</f>
        <v/>
      </c>
      <c r="M2255" s="242" t="str" cm="1">
        <f t="array" ref="M2255">IF(AND(G2255&lt;&gt;0,G2255&lt;&gt;""),IF(E2255="","",IF(ISNUMBER(MATCH(SUBSTITUTE(E2255," ",""),SUBSTITUTE('Look Up Values'!$I$2:$I$10," ",""),0)),"","State error")),"")</f>
        <v/>
      </c>
      <c r="N2255" s="242" t="str" cm="1">
        <f t="array" ref="N2255">IF(AND(G2255&lt;&gt;0,G2255&lt;&gt;""),IF(F2255="","",IF(ISNUMBER(MATCH(SUBSTITUTE(F2255," ",""),SUBSTITUTE('Look Up Values'!$W$2:$W$30," ",""),0)),"","D&amp;R error")),"")</f>
        <v/>
      </c>
      <c r="O2255" s="256" t="str">
        <f t="shared" si="71"/>
        <v/>
      </c>
    </row>
    <row r="2256" spans="1:15" ht="15.75">
      <c r="A2256" s="250">
        <v>2249</v>
      </c>
      <c r="B2256" s="208"/>
      <c r="C2256" s="49"/>
      <c r="D2256" s="50"/>
      <c r="E2256" s="50"/>
      <c r="F2256" s="50"/>
      <c r="G2256" s="209"/>
      <c r="H2256" s="48"/>
      <c r="I2256" s="457" t="str">
        <f t="shared" si="70"/>
        <v/>
      </c>
      <c r="J2256" s="241" cm="1">
        <f t="array" ref="J2256">SUMPRODUCT(--(K2256:N2256&lt;&gt;"")) + IF(TRIM(O2256)="",0,LEN(O2256)-LEN(SUBSTITUTE(O2256,",",""))+1)</f>
        <v>0</v>
      </c>
      <c r="K2256" s="242" t="str">
        <f>IF(AND(G2256&lt;&gt;0,G2256&lt;&gt;""),IF(B2256="","",IF(ISNUMBER(MATCH(B2256,'Look Up Values'!$B$2:$B$500,0)),"","Dest. error")),"")</f>
        <v/>
      </c>
      <c r="L2256" s="242" t="str">
        <f>IF(AND(G2256&lt;&gt;0,G2256&lt;&gt;""),IF(C2256="","",IF(AND(ISNUMBER(--LEFT(C2256,FIND(" ",C2256&amp;" ")-1)),OR(LEN(LEFT(C2256,FIND(" ",C2256&amp;" ")-1))=6,LEN(LEFT(C2256,FIND(" ",C2256&amp;" ")-1))=7),OR(ISNUMBER(MATCH(LEFT(C2256,FIND(" ",C2256&amp;" ")-1),'Look Up Values'!$G$2:$G$1000,0)),ISNUMBER(MATCH(LEFT(C2256,FIND(" ",C2256&amp;" ")-1),'Look Up Values'!$AE$2:$AE$2000,0)))),"","EWC error")),"")</f>
        <v/>
      </c>
      <c r="M2256" s="242" t="str" cm="1">
        <f t="array" ref="M2256">IF(AND(G2256&lt;&gt;0,G2256&lt;&gt;""),IF(E2256="","",IF(ISNUMBER(MATCH(SUBSTITUTE(E2256," ",""),SUBSTITUTE('Look Up Values'!$I$2:$I$10," ",""),0)),"","State error")),"")</f>
        <v/>
      </c>
      <c r="N2256" s="242" t="str" cm="1">
        <f t="array" ref="N2256">IF(AND(G2256&lt;&gt;0,G2256&lt;&gt;""),IF(F2256="","",IF(ISNUMBER(MATCH(SUBSTITUTE(F2256," ",""),SUBSTITUTE('Look Up Values'!$W$2:$W$30," ",""),0)),"","D&amp;R error")),"")</f>
        <v/>
      </c>
      <c r="O2256" s="256" t="str">
        <f t="shared" si="71"/>
        <v/>
      </c>
    </row>
    <row r="2257" spans="1:15" ht="15.75">
      <c r="A2257" s="250">
        <v>2250</v>
      </c>
      <c r="B2257" s="208"/>
      <c r="C2257" s="49"/>
      <c r="D2257" s="50"/>
      <c r="E2257" s="50"/>
      <c r="F2257" s="50"/>
      <c r="G2257" s="209"/>
      <c r="H2257" s="48"/>
      <c r="I2257" s="457" t="str">
        <f t="shared" si="70"/>
        <v/>
      </c>
      <c r="J2257" s="241" cm="1">
        <f t="array" ref="J2257">SUMPRODUCT(--(K2257:N2257&lt;&gt;"")) + IF(TRIM(O2257)="",0,LEN(O2257)-LEN(SUBSTITUTE(O2257,",",""))+1)</f>
        <v>0</v>
      </c>
      <c r="K2257" s="242" t="str">
        <f>IF(AND(G2257&lt;&gt;0,G2257&lt;&gt;""),IF(B2257="","",IF(ISNUMBER(MATCH(B2257,'Look Up Values'!$B$2:$B$500,0)),"","Dest. error")),"")</f>
        <v/>
      </c>
      <c r="L2257" s="242" t="str">
        <f>IF(AND(G2257&lt;&gt;0,G2257&lt;&gt;""),IF(C2257="","",IF(AND(ISNUMBER(--LEFT(C2257,FIND(" ",C2257&amp;" ")-1)),OR(LEN(LEFT(C2257,FIND(" ",C2257&amp;" ")-1))=6,LEN(LEFT(C2257,FIND(" ",C2257&amp;" ")-1))=7),OR(ISNUMBER(MATCH(LEFT(C2257,FIND(" ",C2257&amp;" ")-1),'Look Up Values'!$G$2:$G$1000,0)),ISNUMBER(MATCH(LEFT(C2257,FIND(" ",C2257&amp;" ")-1),'Look Up Values'!$AE$2:$AE$2000,0)))),"","EWC error")),"")</f>
        <v/>
      </c>
      <c r="M2257" s="242" t="str" cm="1">
        <f t="array" ref="M2257">IF(AND(G2257&lt;&gt;0,G2257&lt;&gt;""),IF(E2257="","",IF(ISNUMBER(MATCH(SUBSTITUTE(E2257," ",""),SUBSTITUTE('Look Up Values'!$I$2:$I$10," ",""),0)),"","State error")),"")</f>
        <v/>
      </c>
      <c r="N2257" s="242" t="str" cm="1">
        <f t="array" ref="N2257">IF(AND(G2257&lt;&gt;0,G2257&lt;&gt;""),IF(F2257="","",IF(ISNUMBER(MATCH(SUBSTITUTE(F2257," ",""),SUBSTITUTE('Look Up Values'!$W$2:$W$30," ",""),0)),"","D&amp;R error")),"")</f>
        <v/>
      </c>
      <c r="O2257" s="256" t="str">
        <f t="shared" si="71"/>
        <v/>
      </c>
    </row>
    <row r="2258" spans="1:15" ht="15.75">
      <c r="A2258" s="250">
        <v>2251</v>
      </c>
      <c r="B2258" s="208"/>
      <c r="C2258" s="49"/>
      <c r="D2258" s="50"/>
      <c r="E2258" s="50"/>
      <c r="F2258" s="50"/>
      <c r="G2258" s="209"/>
      <c r="H2258" s="48"/>
      <c r="I2258" s="457" t="str">
        <f t="shared" si="70"/>
        <v/>
      </c>
      <c r="J2258" s="241" cm="1">
        <f t="array" ref="J2258">SUMPRODUCT(--(K2258:N2258&lt;&gt;"")) + IF(TRIM(O2258)="",0,LEN(O2258)-LEN(SUBSTITUTE(O2258,",",""))+1)</f>
        <v>0</v>
      </c>
      <c r="K2258" s="242" t="str">
        <f>IF(AND(G2258&lt;&gt;0,G2258&lt;&gt;""),IF(B2258="","",IF(ISNUMBER(MATCH(B2258,'Look Up Values'!$B$2:$B$500,0)),"","Dest. error")),"")</f>
        <v/>
      </c>
      <c r="L2258" s="242" t="str">
        <f>IF(AND(G2258&lt;&gt;0,G2258&lt;&gt;""),IF(C2258="","",IF(AND(ISNUMBER(--LEFT(C2258,FIND(" ",C2258&amp;" ")-1)),OR(LEN(LEFT(C2258,FIND(" ",C2258&amp;" ")-1))=6,LEN(LEFT(C2258,FIND(" ",C2258&amp;" ")-1))=7),OR(ISNUMBER(MATCH(LEFT(C2258,FIND(" ",C2258&amp;" ")-1),'Look Up Values'!$G$2:$G$1000,0)),ISNUMBER(MATCH(LEFT(C2258,FIND(" ",C2258&amp;" ")-1),'Look Up Values'!$AE$2:$AE$2000,0)))),"","EWC error")),"")</f>
        <v/>
      </c>
      <c r="M2258" s="242" t="str" cm="1">
        <f t="array" ref="M2258">IF(AND(G2258&lt;&gt;0,G2258&lt;&gt;""),IF(E2258="","",IF(ISNUMBER(MATCH(SUBSTITUTE(E2258," ",""),SUBSTITUTE('Look Up Values'!$I$2:$I$10," ",""),0)),"","State error")),"")</f>
        <v/>
      </c>
      <c r="N2258" s="242" t="str" cm="1">
        <f t="array" ref="N2258">IF(AND(G2258&lt;&gt;0,G2258&lt;&gt;""),IF(F2258="","",IF(ISNUMBER(MATCH(SUBSTITUTE(F2258," ",""),SUBSTITUTE('Look Up Values'!$W$2:$W$30," ",""),0)),"","D&amp;R error")),"")</f>
        <v/>
      </c>
      <c r="O2258" s="256" t="str">
        <f t="shared" si="71"/>
        <v/>
      </c>
    </row>
    <row r="2259" spans="1:15" ht="15.75">
      <c r="A2259" s="250">
        <v>2252</v>
      </c>
      <c r="B2259" s="208"/>
      <c r="C2259" s="49"/>
      <c r="D2259" s="50"/>
      <c r="E2259" s="50"/>
      <c r="F2259" s="50"/>
      <c r="G2259" s="209"/>
      <c r="H2259" s="48"/>
      <c r="I2259" s="457" t="str">
        <f t="shared" si="70"/>
        <v/>
      </c>
      <c r="J2259" s="241" cm="1">
        <f t="array" ref="J2259">SUMPRODUCT(--(K2259:N2259&lt;&gt;"")) + IF(TRIM(O2259)="",0,LEN(O2259)-LEN(SUBSTITUTE(O2259,",",""))+1)</f>
        <v>0</v>
      </c>
      <c r="K2259" s="242" t="str">
        <f>IF(AND(G2259&lt;&gt;0,G2259&lt;&gt;""),IF(B2259="","",IF(ISNUMBER(MATCH(B2259,'Look Up Values'!$B$2:$B$500,0)),"","Dest. error")),"")</f>
        <v/>
      </c>
      <c r="L2259" s="242" t="str">
        <f>IF(AND(G2259&lt;&gt;0,G2259&lt;&gt;""),IF(C2259="","",IF(AND(ISNUMBER(--LEFT(C2259,FIND(" ",C2259&amp;" ")-1)),OR(LEN(LEFT(C2259,FIND(" ",C2259&amp;" ")-1))=6,LEN(LEFT(C2259,FIND(" ",C2259&amp;" ")-1))=7),OR(ISNUMBER(MATCH(LEFT(C2259,FIND(" ",C2259&amp;" ")-1),'Look Up Values'!$G$2:$G$1000,0)),ISNUMBER(MATCH(LEFT(C2259,FIND(" ",C2259&amp;" ")-1),'Look Up Values'!$AE$2:$AE$2000,0)))),"","EWC error")),"")</f>
        <v/>
      </c>
      <c r="M2259" s="242" t="str" cm="1">
        <f t="array" ref="M2259">IF(AND(G2259&lt;&gt;0,G2259&lt;&gt;""),IF(E2259="","",IF(ISNUMBER(MATCH(SUBSTITUTE(E2259," ",""),SUBSTITUTE('Look Up Values'!$I$2:$I$10," ",""),0)),"","State error")),"")</f>
        <v/>
      </c>
      <c r="N2259" s="242" t="str" cm="1">
        <f t="array" ref="N2259">IF(AND(G2259&lt;&gt;0,G2259&lt;&gt;""),IF(F2259="","",IF(ISNUMBER(MATCH(SUBSTITUTE(F2259," ",""),SUBSTITUTE('Look Up Values'!$W$2:$W$30," ",""),0)),"","D&amp;R error")),"")</f>
        <v/>
      </c>
      <c r="O2259" s="256" t="str">
        <f t="shared" si="71"/>
        <v/>
      </c>
    </row>
    <row r="2260" spans="1:15" ht="15.75">
      <c r="A2260" s="250">
        <v>2253</v>
      </c>
      <c r="B2260" s="208"/>
      <c r="C2260" s="49"/>
      <c r="D2260" s="50"/>
      <c r="E2260" s="50"/>
      <c r="F2260" s="50"/>
      <c r="G2260" s="209"/>
      <c r="H2260" s="48"/>
      <c r="I2260" s="457" t="str">
        <f t="shared" si="70"/>
        <v/>
      </c>
      <c r="J2260" s="241" cm="1">
        <f t="array" ref="J2260">SUMPRODUCT(--(K2260:N2260&lt;&gt;"")) + IF(TRIM(O2260)="",0,LEN(O2260)-LEN(SUBSTITUTE(O2260,",",""))+1)</f>
        <v>0</v>
      </c>
      <c r="K2260" s="242" t="str">
        <f>IF(AND(G2260&lt;&gt;0,G2260&lt;&gt;""),IF(B2260="","",IF(ISNUMBER(MATCH(B2260,'Look Up Values'!$B$2:$B$500,0)),"","Dest. error")),"")</f>
        <v/>
      </c>
      <c r="L2260" s="242" t="str">
        <f>IF(AND(G2260&lt;&gt;0,G2260&lt;&gt;""),IF(C2260="","",IF(AND(ISNUMBER(--LEFT(C2260,FIND(" ",C2260&amp;" ")-1)),OR(LEN(LEFT(C2260,FIND(" ",C2260&amp;" ")-1))=6,LEN(LEFT(C2260,FIND(" ",C2260&amp;" ")-1))=7),OR(ISNUMBER(MATCH(LEFT(C2260,FIND(" ",C2260&amp;" ")-1),'Look Up Values'!$G$2:$G$1000,0)),ISNUMBER(MATCH(LEFT(C2260,FIND(" ",C2260&amp;" ")-1),'Look Up Values'!$AE$2:$AE$2000,0)))),"","EWC error")),"")</f>
        <v/>
      </c>
      <c r="M2260" s="242" t="str" cm="1">
        <f t="array" ref="M2260">IF(AND(G2260&lt;&gt;0,G2260&lt;&gt;""),IF(E2260="","",IF(ISNUMBER(MATCH(SUBSTITUTE(E2260," ",""),SUBSTITUTE('Look Up Values'!$I$2:$I$10," ",""),0)),"","State error")),"")</f>
        <v/>
      </c>
      <c r="N2260" s="242" t="str" cm="1">
        <f t="array" ref="N2260">IF(AND(G2260&lt;&gt;0,G2260&lt;&gt;""),IF(F2260="","",IF(ISNUMBER(MATCH(SUBSTITUTE(F2260," ",""),SUBSTITUTE('Look Up Values'!$W$2:$W$30," ",""),0)),"","D&amp;R error")),"")</f>
        <v/>
      </c>
      <c r="O2260" s="256" t="str">
        <f t="shared" si="71"/>
        <v/>
      </c>
    </row>
    <row r="2261" spans="1:15" ht="15.75">
      <c r="A2261" s="250">
        <v>2254</v>
      </c>
      <c r="B2261" s="208"/>
      <c r="C2261" s="49"/>
      <c r="D2261" s="50"/>
      <c r="E2261" s="50"/>
      <c r="F2261" s="50"/>
      <c r="G2261" s="209"/>
      <c r="H2261" s="48"/>
      <c r="I2261" s="457" t="str">
        <f t="shared" si="70"/>
        <v/>
      </c>
      <c r="J2261" s="241" cm="1">
        <f t="array" ref="J2261">SUMPRODUCT(--(K2261:N2261&lt;&gt;"")) + IF(TRIM(O2261)="",0,LEN(O2261)-LEN(SUBSTITUTE(O2261,",",""))+1)</f>
        <v>0</v>
      </c>
      <c r="K2261" s="242" t="str">
        <f>IF(AND(G2261&lt;&gt;0,G2261&lt;&gt;""),IF(B2261="","",IF(ISNUMBER(MATCH(B2261,'Look Up Values'!$B$2:$B$500,0)),"","Dest. error")),"")</f>
        <v/>
      </c>
      <c r="L2261" s="242" t="str">
        <f>IF(AND(G2261&lt;&gt;0,G2261&lt;&gt;""),IF(C2261="","",IF(AND(ISNUMBER(--LEFT(C2261,FIND(" ",C2261&amp;" ")-1)),OR(LEN(LEFT(C2261,FIND(" ",C2261&amp;" ")-1))=6,LEN(LEFT(C2261,FIND(" ",C2261&amp;" ")-1))=7),OR(ISNUMBER(MATCH(LEFT(C2261,FIND(" ",C2261&amp;" ")-1),'Look Up Values'!$G$2:$G$1000,0)),ISNUMBER(MATCH(LEFT(C2261,FIND(" ",C2261&amp;" ")-1),'Look Up Values'!$AE$2:$AE$2000,0)))),"","EWC error")),"")</f>
        <v/>
      </c>
      <c r="M2261" s="242" t="str" cm="1">
        <f t="array" ref="M2261">IF(AND(G2261&lt;&gt;0,G2261&lt;&gt;""),IF(E2261="","",IF(ISNUMBER(MATCH(SUBSTITUTE(E2261," ",""),SUBSTITUTE('Look Up Values'!$I$2:$I$10," ",""),0)),"","State error")),"")</f>
        <v/>
      </c>
      <c r="N2261" s="242" t="str" cm="1">
        <f t="array" ref="N2261">IF(AND(G2261&lt;&gt;0,G2261&lt;&gt;""),IF(F2261="","",IF(ISNUMBER(MATCH(SUBSTITUTE(F2261," ",""),SUBSTITUTE('Look Up Values'!$W$2:$W$30," ",""),0)),"","D&amp;R error")),"")</f>
        <v/>
      </c>
      <c r="O2261" s="256" t="str">
        <f t="shared" si="71"/>
        <v/>
      </c>
    </row>
    <row r="2262" spans="1:15" ht="15.75">
      <c r="A2262" s="250">
        <v>2255</v>
      </c>
      <c r="B2262" s="208"/>
      <c r="C2262" s="49"/>
      <c r="D2262" s="50"/>
      <c r="E2262" s="50"/>
      <c r="F2262" s="50"/>
      <c r="G2262" s="209"/>
      <c r="H2262" s="48"/>
      <c r="I2262" s="457" t="str">
        <f t="shared" si="70"/>
        <v/>
      </c>
      <c r="J2262" s="241" cm="1">
        <f t="array" ref="J2262">SUMPRODUCT(--(K2262:N2262&lt;&gt;"")) + IF(TRIM(O2262)="",0,LEN(O2262)-LEN(SUBSTITUTE(O2262,",",""))+1)</f>
        <v>0</v>
      </c>
      <c r="K2262" s="242" t="str">
        <f>IF(AND(G2262&lt;&gt;0,G2262&lt;&gt;""),IF(B2262="","",IF(ISNUMBER(MATCH(B2262,'Look Up Values'!$B$2:$B$500,0)),"","Dest. error")),"")</f>
        <v/>
      </c>
      <c r="L2262" s="242" t="str">
        <f>IF(AND(G2262&lt;&gt;0,G2262&lt;&gt;""),IF(C2262="","",IF(AND(ISNUMBER(--LEFT(C2262,FIND(" ",C2262&amp;" ")-1)),OR(LEN(LEFT(C2262,FIND(" ",C2262&amp;" ")-1))=6,LEN(LEFT(C2262,FIND(" ",C2262&amp;" ")-1))=7),OR(ISNUMBER(MATCH(LEFT(C2262,FIND(" ",C2262&amp;" ")-1),'Look Up Values'!$G$2:$G$1000,0)),ISNUMBER(MATCH(LEFT(C2262,FIND(" ",C2262&amp;" ")-1),'Look Up Values'!$AE$2:$AE$2000,0)))),"","EWC error")),"")</f>
        <v/>
      </c>
      <c r="M2262" s="242" t="str" cm="1">
        <f t="array" ref="M2262">IF(AND(G2262&lt;&gt;0,G2262&lt;&gt;""),IF(E2262="","",IF(ISNUMBER(MATCH(SUBSTITUTE(E2262," ",""),SUBSTITUTE('Look Up Values'!$I$2:$I$10," ",""),0)),"","State error")),"")</f>
        <v/>
      </c>
      <c r="N2262" s="242" t="str" cm="1">
        <f t="array" ref="N2262">IF(AND(G2262&lt;&gt;0,G2262&lt;&gt;""),IF(F2262="","",IF(ISNUMBER(MATCH(SUBSTITUTE(F2262," ",""),SUBSTITUTE('Look Up Values'!$W$2:$W$30," ",""),0)),"","D&amp;R error")),"")</f>
        <v/>
      </c>
      <c r="O2262" s="256" t="str">
        <f t="shared" si="71"/>
        <v/>
      </c>
    </row>
    <row r="2263" spans="1:15" ht="15.75">
      <c r="A2263" s="250">
        <v>2256</v>
      </c>
      <c r="B2263" s="208"/>
      <c r="C2263" s="49"/>
      <c r="D2263" s="50"/>
      <c r="E2263" s="50"/>
      <c r="F2263" s="50"/>
      <c r="G2263" s="209"/>
      <c r="H2263" s="48"/>
      <c r="I2263" s="457" t="str">
        <f t="shared" si="70"/>
        <v/>
      </c>
      <c r="J2263" s="241" cm="1">
        <f t="array" ref="J2263">SUMPRODUCT(--(K2263:N2263&lt;&gt;"")) + IF(TRIM(O2263)="",0,LEN(O2263)-LEN(SUBSTITUTE(O2263,",",""))+1)</f>
        <v>0</v>
      </c>
      <c r="K2263" s="242" t="str">
        <f>IF(AND(G2263&lt;&gt;0,G2263&lt;&gt;""),IF(B2263="","",IF(ISNUMBER(MATCH(B2263,'Look Up Values'!$B$2:$B$500,0)),"","Dest. error")),"")</f>
        <v/>
      </c>
      <c r="L2263" s="242" t="str">
        <f>IF(AND(G2263&lt;&gt;0,G2263&lt;&gt;""),IF(C2263="","",IF(AND(ISNUMBER(--LEFT(C2263,FIND(" ",C2263&amp;" ")-1)),OR(LEN(LEFT(C2263,FIND(" ",C2263&amp;" ")-1))=6,LEN(LEFT(C2263,FIND(" ",C2263&amp;" ")-1))=7),OR(ISNUMBER(MATCH(LEFT(C2263,FIND(" ",C2263&amp;" ")-1),'Look Up Values'!$G$2:$G$1000,0)),ISNUMBER(MATCH(LEFT(C2263,FIND(" ",C2263&amp;" ")-1),'Look Up Values'!$AE$2:$AE$2000,0)))),"","EWC error")),"")</f>
        <v/>
      </c>
      <c r="M2263" s="242" t="str" cm="1">
        <f t="array" ref="M2263">IF(AND(G2263&lt;&gt;0,G2263&lt;&gt;""),IF(E2263="","",IF(ISNUMBER(MATCH(SUBSTITUTE(E2263," ",""),SUBSTITUTE('Look Up Values'!$I$2:$I$10," ",""),0)),"","State error")),"")</f>
        <v/>
      </c>
      <c r="N2263" s="242" t="str" cm="1">
        <f t="array" ref="N2263">IF(AND(G2263&lt;&gt;0,G2263&lt;&gt;""),IF(F2263="","",IF(ISNUMBER(MATCH(SUBSTITUTE(F2263," ",""),SUBSTITUTE('Look Up Values'!$W$2:$W$30," ",""),0)),"","D&amp;R error")),"")</f>
        <v/>
      </c>
      <c r="O2263" s="256" t="str">
        <f t="shared" si="71"/>
        <v/>
      </c>
    </row>
    <row r="2264" spans="1:15" ht="15.75">
      <c r="A2264" s="250">
        <v>2257</v>
      </c>
      <c r="B2264" s="208"/>
      <c r="C2264" s="49"/>
      <c r="D2264" s="50"/>
      <c r="E2264" s="50"/>
      <c r="F2264" s="50"/>
      <c r="G2264" s="209"/>
      <c r="H2264" s="48"/>
      <c r="I2264" s="457" t="str">
        <f t="shared" si="70"/>
        <v/>
      </c>
      <c r="J2264" s="241" cm="1">
        <f t="array" ref="J2264">SUMPRODUCT(--(K2264:N2264&lt;&gt;"")) + IF(TRIM(O2264)="",0,LEN(O2264)-LEN(SUBSTITUTE(O2264,",",""))+1)</f>
        <v>0</v>
      </c>
      <c r="K2264" s="242" t="str">
        <f>IF(AND(G2264&lt;&gt;0,G2264&lt;&gt;""),IF(B2264="","",IF(ISNUMBER(MATCH(B2264,'Look Up Values'!$B$2:$B$500,0)),"","Dest. error")),"")</f>
        <v/>
      </c>
      <c r="L2264" s="242" t="str">
        <f>IF(AND(G2264&lt;&gt;0,G2264&lt;&gt;""),IF(C2264="","",IF(AND(ISNUMBER(--LEFT(C2264,FIND(" ",C2264&amp;" ")-1)),OR(LEN(LEFT(C2264,FIND(" ",C2264&amp;" ")-1))=6,LEN(LEFT(C2264,FIND(" ",C2264&amp;" ")-1))=7),OR(ISNUMBER(MATCH(LEFT(C2264,FIND(" ",C2264&amp;" ")-1),'Look Up Values'!$G$2:$G$1000,0)),ISNUMBER(MATCH(LEFT(C2264,FIND(" ",C2264&amp;" ")-1),'Look Up Values'!$AE$2:$AE$2000,0)))),"","EWC error")),"")</f>
        <v/>
      </c>
      <c r="M2264" s="242" t="str" cm="1">
        <f t="array" ref="M2264">IF(AND(G2264&lt;&gt;0,G2264&lt;&gt;""),IF(E2264="","",IF(ISNUMBER(MATCH(SUBSTITUTE(E2264," ",""),SUBSTITUTE('Look Up Values'!$I$2:$I$10," ",""),0)),"","State error")),"")</f>
        <v/>
      </c>
      <c r="N2264" s="242" t="str" cm="1">
        <f t="array" ref="N2264">IF(AND(G2264&lt;&gt;0,G2264&lt;&gt;""),IF(F2264="","",IF(ISNUMBER(MATCH(SUBSTITUTE(F2264," ",""),SUBSTITUTE('Look Up Values'!$W$2:$W$30," ",""),0)),"","D&amp;R error")),"")</f>
        <v/>
      </c>
      <c r="O2264" s="256" t="str">
        <f t="shared" si="71"/>
        <v/>
      </c>
    </row>
    <row r="2265" spans="1:15" ht="15.75">
      <c r="A2265" s="250">
        <v>2258</v>
      </c>
      <c r="B2265" s="208"/>
      <c r="C2265" s="49"/>
      <c r="D2265" s="50"/>
      <c r="E2265" s="50"/>
      <c r="F2265" s="50"/>
      <c r="G2265" s="209"/>
      <c r="H2265" s="48"/>
      <c r="I2265" s="457" t="str">
        <f t="shared" si="70"/>
        <v/>
      </c>
      <c r="J2265" s="241" cm="1">
        <f t="array" ref="J2265">SUMPRODUCT(--(K2265:N2265&lt;&gt;"")) + IF(TRIM(O2265)="",0,LEN(O2265)-LEN(SUBSTITUTE(O2265,",",""))+1)</f>
        <v>0</v>
      </c>
      <c r="K2265" s="242" t="str">
        <f>IF(AND(G2265&lt;&gt;0,G2265&lt;&gt;""),IF(B2265="","",IF(ISNUMBER(MATCH(B2265,'Look Up Values'!$B$2:$B$500,0)),"","Dest. error")),"")</f>
        <v/>
      </c>
      <c r="L2265" s="242" t="str">
        <f>IF(AND(G2265&lt;&gt;0,G2265&lt;&gt;""),IF(C2265="","",IF(AND(ISNUMBER(--LEFT(C2265,FIND(" ",C2265&amp;" ")-1)),OR(LEN(LEFT(C2265,FIND(" ",C2265&amp;" ")-1))=6,LEN(LEFT(C2265,FIND(" ",C2265&amp;" ")-1))=7),OR(ISNUMBER(MATCH(LEFT(C2265,FIND(" ",C2265&amp;" ")-1),'Look Up Values'!$G$2:$G$1000,0)),ISNUMBER(MATCH(LEFT(C2265,FIND(" ",C2265&amp;" ")-1),'Look Up Values'!$AE$2:$AE$2000,0)))),"","EWC error")),"")</f>
        <v/>
      </c>
      <c r="M2265" s="242" t="str" cm="1">
        <f t="array" ref="M2265">IF(AND(G2265&lt;&gt;0,G2265&lt;&gt;""),IF(E2265="","",IF(ISNUMBER(MATCH(SUBSTITUTE(E2265," ",""),SUBSTITUTE('Look Up Values'!$I$2:$I$10," ",""),0)),"","State error")),"")</f>
        <v/>
      </c>
      <c r="N2265" s="242" t="str" cm="1">
        <f t="array" ref="N2265">IF(AND(G2265&lt;&gt;0,G2265&lt;&gt;""),IF(F2265="","",IF(ISNUMBER(MATCH(SUBSTITUTE(F2265," ",""),SUBSTITUTE('Look Up Values'!$W$2:$W$30," ",""),0)),"","D&amp;R error")),"")</f>
        <v/>
      </c>
      <c r="O2265" s="256" t="str">
        <f t="shared" si="71"/>
        <v/>
      </c>
    </row>
    <row r="2266" spans="1:15" ht="15.75">
      <c r="A2266" s="250">
        <v>2259</v>
      </c>
      <c r="B2266" s="208"/>
      <c r="C2266" s="49"/>
      <c r="D2266" s="50"/>
      <c r="E2266" s="50"/>
      <c r="F2266" s="50"/>
      <c r="G2266" s="209"/>
      <c r="H2266" s="48"/>
      <c r="I2266" s="457" t="str">
        <f t="shared" si="70"/>
        <v/>
      </c>
      <c r="J2266" s="241" cm="1">
        <f t="array" ref="J2266">SUMPRODUCT(--(K2266:N2266&lt;&gt;"")) + IF(TRIM(O2266)="",0,LEN(O2266)-LEN(SUBSTITUTE(O2266,",",""))+1)</f>
        <v>0</v>
      </c>
      <c r="K2266" s="242" t="str">
        <f>IF(AND(G2266&lt;&gt;0,G2266&lt;&gt;""),IF(B2266="","",IF(ISNUMBER(MATCH(B2266,'Look Up Values'!$B$2:$B$500,0)),"","Dest. error")),"")</f>
        <v/>
      </c>
      <c r="L2266" s="242" t="str">
        <f>IF(AND(G2266&lt;&gt;0,G2266&lt;&gt;""),IF(C2266="","",IF(AND(ISNUMBER(--LEFT(C2266,FIND(" ",C2266&amp;" ")-1)),OR(LEN(LEFT(C2266,FIND(" ",C2266&amp;" ")-1))=6,LEN(LEFT(C2266,FIND(" ",C2266&amp;" ")-1))=7),OR(ISNUMBER(MATCH(LEFT(C2266,FIND(" ",C2266&amp;" ")-1),'Look Up Values'!$G$2:$G$1000,0)),ISNUMBER(MATCH(LEFT(C2266,FIND(" ",C2266&amp;" ")-1),'Look Up Values'!$AE$2:$AE$2000,0)))),"","EWC error")),"")</f>
        <v/>
      </c>
      <c r="M2266" s="242" t="str" cm="1">
        <f t="array" ref="M2266">IF(AND(G2266&lt;&gt;0,G2266&lt;&gt;""),IF(E2266="","",IF(ISNUMBER(MATCH(SUBSTITUTE(E2266," ",""),SUBSTITUTE('Look Up Values'!$I$2:$I$10," ",""),0)),"","State error")),"")</f>
        <v/>
      </c>
      <c r="N2266" s="242" t="str" cm="1">
        <f t="array" ref="N2266">IF(AND(G2266&lt;&gt;0,G2266&lt;&gt;""),IF(F2266="","",IF(ISNUMBER(MATCH(SUBSTITUTE(F2266," ",""),SUBSTITUTE('Look Up Values'!$W$2:$W$30," ",""),0)),"","D&amp;R error")),"")</f>
        <v/>
      </c>
      <c r="O2266" s="256" t="str">
        <f t="shared" si="71"/>
        <v/>
      </c>
    </row>
    <row r="2267" spans="1:15" ht="15.75">
      <c r="A2267" s="250">
        <v>2260</v>
      </c>
      <c r="B2267" s="208"/>
      <c r="C2267" s="49"/>
      <c r="D2267" s="50"/>
      <c r="E2267" s="50"/>
      <c r="F2267" s="50"/>
      <c r="G2267" s="209"/>
      <c r="H2267" s="48"/>
      <c r="I2267" s="457" t="str">
        <f t="shared" si="70"/>
        <v/>
      </c>
      <c r="J2267" s="241" cm="1">
        <f t="array" ref="J2267">SUMPRODUCT(--(K2267:N2267&lt;&gt;"")) + IF(TRIM(O2267)="",0,LEN(O2267)-LEN(SUBSTITUTE(O2267,",",""))+1)</f>
        <v>0</v>
      </c>
      <c r="K2267" s="242" t="str">
        <f>IF(AND(G2267&lt;&gt;0,G2267&lt;&gt;""),IF(B2267="","",IF(ISNUMBER(MATCH(B2267,'Look Up Values'!$B$2:$B$500,0)),"","Dest. error")),"")</f>
        <v/>
      </c>
      <c r="L2267" s="242" t="str">
        <f>IF(AND(G2267&lt;&gt;0,G2267&lt;&gt;""),IF(C2267="","",IF(AND(ISNUMBER(--LEFT(C2267,FIND(" ",C2267&amp;" ")-1)),OR(LEN(LEFT(C2267,FIND(" ",C2267&amp;" ")-1))=6,LEN(LEFT(C2267,FIND(" ",C2267&amp;" ")-1))=7),OR(ISNUMBER(MATCH(LEFT(C2267,FIND(" ",C2267&amp;" ")-1),'Look Up Values'!$G$2:$G$1000,0)),ISNUMBER(MATCH(LEFT(C2267,FIND(" ",C2267&amp;" ")-1),'Look Up Values'!$AE$2:$AE$2000,0)))),"","EWC error")),"")</f>
        <v/>
      </c>
      <c r="M2267" s="242" t="str" cm="1">
        <f t="array" ref="M2267">IF(AND(G2267&lt;&gt;0,G2267&lt;&gt;""),IF(E2267="","",IF(ISNUMBER(MATCH(SUBSTITUTE(E2267," ",""),SUBSTITUTE('Look Up Values'!$I$2:$I$10," ",""),0)),"","State error")),"")</f>
        <v/>
      </c>
      <c r="N2267" s="242" t="str" cm="1">
        <f t="array" ref="N2267">IF(AND(G2267&lt;&gt;0,G2267&lt;&gt;""),IF(F2267="","",IF(ISNUMBER(MATCH(SUBSTITUTE(F2267," ",""),SUBSTITUTE('Look Up Values'!$W$2:$W$30," ",""),0)),"","D&amp;R error")),"")</f>
        <v/>
      </c>
      <c r="O2267" s="256" t="str">
        <f t="shared" si="71"/>
        <v/>
      </c>
    </row>
    <row r="2268" spans="1:15" ht="15.75">
      <c r="A2268" s="250">
        <v>2261</v>
      </c>
      <c r="B2268" s="208"/>
      <c r="C2268" s="49"/>
      <c r="D2268" s="50"/>
      <c r="E2268" s="50"/>
      <c r="F2268" s="50"/>
      <c r="G2268" s="209"/>
      <c r="H2268" s="48"/>
      <c r="I2268" s="457" t="str">
        <f t="shared" si="70"/>
        <v/>
      </c>
      <c r="J2268" s="241" cm="1">
        <f t="array" ref="J2268">SUMPRODUCT(--(K2268:N2268&lt;&gt;"")) + IF(TRIM(O2268)="",0,LEN(O2268)-LEN(SUBSTITUTE(O2268,",",""))+1)</f>
        <v>0</v>
      </c>
      <c r="K2268" s="242" t="str">
        <f>IF(AND(G2268&lt;&gt;0,G2268&lt;&gt;""),IF(B2268="","",IF(ISNUMBER(MATCH(B2268,'Look Up Values'!$B$2:$B$500,0)),"","Dest. error")),"")</f>
        <v/>
      </c>
      <c r="L2268" s="242" t="str">
        <f>IF(AND(G2268&lt;&gt;0,G2268&lt;&gt;""),IF(C2268="","",IF(AND(ISNUMBER(--LEFT(C2268,FIND(" ",C2268&amp;" ")-1)),OR(LEN(LEFT(C2268,FIND(" ",C2268&amp;" ")-1))=6,LEN(LEFT(C2268,FIND(" ",C2268&amp;" ")-1))=7),OR(ISNUMBER(MATCH(LEFT(C2268,FIND(" ",C2268&amp;" ")-1),'Look Up Values'!$G$2:$G$1000,0)),ISNUMBER(MATCH(LEFT(C2268,FIND(" ",C2268&amp;" ")-1),'Look Up Values'!$AE$2:$AE$2000,0)))),"","EWC error")),"")</f>
        <v/>
      </c>
      <c r="M2268" s="242" t="str" cm="1">
        <f t="array" ref="M2268">IF(AND(G2268&lt;&gt;0,G2268&lt;&gt;""),IF(E2268="","",IF(ISNUMBER(MATCH(SUBSTITUTE(E2268," ",""),SUBSTITUTE('Look Up Values'!$I$2:$I$10," ",""),0)),"","State error")),"")</f>
        <v/>
      </c>
      <c r="N2268" s="242" t="str" cm="1">
        <f t="array" ref="N2268">IF(AND(G2268&lt;&gt;0,G2268&lt;&gt;""),IF(F2268="","",IF(ISNUMBER(MATCH(SUBSTITUTE(F2268," ",""),SUBSTITUTE('Look Up Values'!$W$2:$W$30," ",""),0)),"","D&amp;R error")),"")</f>
        <v/>
      </c>
      <c r="O2268" s="256" t="str">
        <f t="shared" si="71"/>
        <v/>
      </c>
    </row>
    <row r="2269" spans="1:15" ht="15.75">
      <c r="A2269" s="250">
        <v>2262</v>
      </c>
      <c r="B2269" s="208"/>
      <c r="C2269" s="49"/>
      <c r="D2269" s="50"/>
      <c r="E2269" s="50"/>
      <c r="F2269" s="50"/>
      <c r="G2269" s="209"/>
      <c r="H2269" s="48"/>
      <c r="I2269" s="457" t="str">
        <f t="shared" si="70"/>
        <v/>
      </c>
      <c r="J2269" s="241" cm="1">
        <f t="array" ref="J2269">SUMPRODUCT(--(K2269:N2269&lt;&gt;"")) + IF(TRIM(O2269)="",0,LEN(O2269)-LEN(SUBSTITUTE(O2269,",",""))+1)</f>
        <v>0</v>
      </c>
      <c r="K2269" s="242" t="str">
        <f>IF(AND(G2269&lt;&gt;0,G2269&lt;&gt;""),IF(B2269="","",IF(ISNUMBER(MATCH(B2269,'Look Up Values'!$B$2:$B$500,0)),"","Dest. error")),"")</f>
        <v/>
      </c>
      <c r="L2269" s="242" t="str">
        <f>IF(AND(G2269&lt;&gt;0,G2269&lt;&gt;""),IF(C2269="","",IF(AND(ISNUMBER(--LEFT(C2269,FIND(" ",C2269&amp;" ")-1)),OR(LEN(LEFT(C2269,FIND(" ",C2269&amp;" ")-1))=6,LEN(LEFT(C2269,FIND(" ",C2269&amp;" ")-1))=7),OR(ISNUMBER(MATCH(LEFT(C2269,FIND(" ",C2269&amp;" ")-1),'Look Up Values'!$G$2:$G$1000,0)),ISNUMBER(MATCH(LEFT(C2269,FIND(" ",C2269&amp;" ")-1),'Look Up Values'!$AE$2:$AE$2000,0)))),"","EWC error")),"")</f>
        <v/>
      </c>
      <c r="M2269" s="242" t="str" cm="1">
        <f t="array" ref="M2269">IF(AND(G2269&lt;&gt;0,G2269&lt;&gt;""),IF(E2269="","",IF(ISNUMBER(MATCH(SUBSTITUTE(E2269," ",""),SUBSTITUTE('Look Up Values'!$I$2:$I$10," ",""),0)),"","State error")),"")</f>
        <v/>
      </c>
      <c r="N2269" s="242" t="str" cm="1">
        <f t="array" ref="N2269">IF(AND(G2269&lt;&gt;0,G2269&lt;&gt;""),IF(F2269="","",IF(ISNUMBER(MATCH(SUBSTITUTE(F2269," ",""),SUBSTITUTE('Look Up Values'!$W$2:$W$30," ",""),0)),"","D&amp;R error")),"")</f>
        <v/>
      </c>
      <c r="O2269" s="256" t="str">
        <f t="shared" si="71"/>
        <v/>
      </c>
    </row>
    <row r="2270" spans="1:15" ht="15.75">
      <c r="A2270" s="250">
        <v>2263</v>
      </c>
      <c r="B2270" s="208"/>
      <c r="C2270" s="49"/>
      <c r="D2270" s="50"/>
      <c r="E2270" s="50"/>
      <c r="F2270" s="50"/>
      <c r="G2270" s="209"/>
      <c r="H2270" s="48"/>
      <c r="I2270" s="457" t="str">
        <f t="shared" si="70"/>
        <v/>
      </c>
      <c r="J2270" s="241" cm="1">
        <f t="array" ref="J2270">SUMPRODUCT(--(K2270:N2270&lt;&gt;"")) + IF(TRIM(O2270)="",0,LEN(O2270)-LEN(SUBSTITUTE(O2270,",",""))+1)</f>
        <v>0</v>
      </c>
      <c r="K2270" s="242" t="str">
        <f>IF(AND(G2270&lt;&gt;0,G2270&lt;&gt;""),IF(B2270="","",IF(ISNUMBER(MATCH(B2270,'Look Up Values'!$B$2:$B$500,0)),"","Dest. error")),"")</f>
        <v/>
      </c>
      <c r="L2270" s="242" t="str">
        <f>IF(AND(G2270&lt;&gt;0,G2270&lt;&gt;""),IF(C2270="","",IF(AND(ISNUMBER(--LEFT(C2270,FIND(" ",C2270&amp;" ")-1)),OR(LEN(LEFT(C2270,FIND(" ",C2270&amp;" ")-1))=6,LEN(LEFT(C2270,FIND(" ",C2270&amp;" ")-1))=7),OR(ISNUMBER(MATCH(LEFT(C2270,FIND(" ",C2270&amp;" ")-1),'Look Up Values'!$G$2:$G$1000,0)),ISNUMBER(MATCH(LEFT(C2270,FIND(" ",C2270&amp;" ")-1),'Look Up Values'!$AE$2:$AE$2000,0)))),"","EWC error")),"")</f>
        <v/>
      </c>
      <c r="M2270" s="242" t="str" cm="1">
        <f t="array" ref="M2270">IF(AND(G2270&lt;&gt;0,G2270&lt;&gt;""),IF(E2270="","",IF(ISNUMBER(MATCH(SUBSTITUTE(E2270," ",""),SUBSTITUTE('Look Up Values'!$I$2:$I$10," ",""),0)),"","State error")),"")</f>
        <v/>
      </c>
      <c r="N2270" s="242" t="str" cm="1">
        <f t="array" ref="N2270">IF(AND(G2270&lt;&gt;0,G2270&lt;&gt;""),IF(F2270="","",IF(ISNUMBER(MATCH(SUBSTITUTE(F2270," ",""),SUBSTITUTE('Look Up Values'!$W$2:$W$30," ",""),0)),"","D&amp;R error")),"")</f>
        <v/>
      </c>
      <c r="O2270" s="256" t="str">
        <f t="shared" si="71"/>
        <v/>
      </c>
    </row>
    <row r="2271" spans="1:15" ht="15.75">
      <c r="A2271" s="250">
        <v>2264</v>
      </c>
      <c r="B2271" s="208"/>
      <c r="C2271" s="49"/>
      <c r="D2271" s="50"/>
      <c r="E2271" s="50"/>
      <c r="F2271" s="50"/>
      <c r="G2271" s="209"/>
      <c r="H2271" s="48"/>
      <c r="I2271" s="457" t="str">
        <f t="shared" si="70"/>
        <v/>
      </c>
      <c r="J2271" s="241" cm="1">
        <f t="array" ref="J2271">SUMPRODUCT(--(K2271:N2271&lt;&gt;"")) + IF(TRIM(O2271)="",0,LEN(O2271)-LEN(SUBSTITUTE(O2271,",",""))+1)</f>
        <v>0</v>
      </c>
      <c r="K2271" s="242" t="str">
        <f>IF(AND(G2271&lt;&gt;0,G2271&lt;&gt;""),IF(B2271="","",IF(ISNUMBER(MATCH(B2271,'Look Up Values'!$B$2:$B$500,0)),"","Dest. error")),"")</f>
        <v/>
      </c>
      <c r="L2271" s="242" t="str">
        <f>IF(AND(G2271&lt;&gt;0,G2271&lt;&gt;""),IF(C2271="","",IF(AND(ISNUMBER(--LEFT(C2271,FIND(" ",C2271&amp;" ")-1)),OR(LEN(LEFT(C2271,FIND(" ",C2271&amp;" ")-1))=6,LEN(LEFT(C2271,FIND(" ",C2271&amp;" ")-1))=7),OR(ISNUMBER(MATCH(LEFT(C2271,FIND(" ",C2271&amp;" ")-1),'Look Up Values'!$G$2:$G$1000,0)),ISNUMBER(MATCH(LEFT(C2271,FIND(" ",C2271&amp;" ")-1),'Look Up Values'!$AE$2:$AE$2000,0)))),"","EWC error")),"")</f>
        <v/>
      </c>
      <c r="M2271" s="242" t="str" cm="1">
        <f t="array" ref="M2271">IF(AND(G2271&lt;&gt;0,G2271&lt;&gt;""),IF(E2271="","",IF(ISNUMBER(MATCH(SUBSTITUTE(E2271," ",""),SUBSTITUTE('Look Up Values'!$I$2:$I$10," ",""),0)),"","State error")),"")</f>
        <v/>
      </c>
      <c r="N2271" s="242" t="str" cm="1">
        <f t="array" ref="N2271">IF(AND(G2271&lt;&gt;0,G2271&lt;&gt;""),IF(F2271="","",IF(ISNUMBER(MATCH(SUBSTITUTE(F2271," ",""),SUBSTITUTE('Look Up Values'!$W$2:$W$30," ",""),0)),"","D&amp;R error")),"")</f>
        <v/>
      </c>
      <c r="O2271" s="256" t="str">
        <f t="shared" si="71"/>
        <v/>
      </c>
    </row>
    <row r="2272" spans="1:15" ht="15.75">
      <c r="A2272" s="250">
        <v>2265</v>
      </c>
      <c r="B2272" s="208"/>
      <c r="C2272" s="49"/>
      <c r="D2272" s="50"/>
      <c r="E2272" s="50"/>
      <c r="F2272" s="50"/>
      <c r="G2272" s="209"/>
      <c r="H2272" s="48"/>
      <c r="I2272" s="457" t="str">
        <f t="shared" si="70"/>
        <v/>
      </c>
      <c r="J2272" s="241" cm="1">
        <f t="array" ref="J2272">SUMPRODUCT(--(K2272:N2272&lt;&gt;"")) + IF(TRIM(O2272)="",0,LEN(O2272)-LEN(SUBSTITUTE(O2272,",",""))+1)</f>
        <v>0</v>
      </c>
      <c r="K2272" s="242" t="str">
        <f>IF(AND(G2272&lt;&gt;0,G2272&lt;&gt;""),IF(B2272="","",IF(ISNUMBER(MATCH(B2272,'Look Up Values'!$B$2:$B$500,0)),"","Dest. error")),"")</f>
        <v/>
      </c>
      <c r="L2272" s="242" t="str">
        <f>IF(AND(G2272&lt;&gt;0,G2272&lt;&gt;""),IF(C2272="","",IF(AND(ISNUMBER(--LEFT(C2272,FIND(" ",C2272&amp;" ")-1)),OR(LEN(LEFT(C2272,FIND(" ",C2272&amp;" ")-1))=6,LEN(LEFT(C2272,FIND(" ",C2272&amp;" ")-1))=7),OR(ISNUMBER(MATCH(LEFT(C2272,FIND(" ",C2272&amp;" ")-1),'Look Up Values'!$G$2:$G$1000,0)),ISNUMBER(MATCH(LEFT(C2272,FIND(" ",C2272&amp;" ")-1),'Look Up Values'!$AE$2:$AE$2000,0)))),"","EWC error")),"")</f>
        <v/>
      </c>
      <c r="M2272" s="242" t="str" cm="1">
        <f t="array" ref="M2272">IF(AND(G2272&lt;&gt;0,G2272&lt;&gt;""),IF(E2272="","",IF(ISNUMBER(MATCH(SUBSTITUTE(E2272," ",""),SUBSTITUTE('Look Up Values'!$I$2:$I$10," ",""),0)),"","State error")),"")</f>
        <v/>
      </c>
      <c r="N2272" s="242" t="str" cm="1">
        <f t="array" ref="N2272">IF(AND(G2272&lt;&gt;0,G2272&lt;&gt;""),IF(F2272="","",IF(ISNUMBER(MATCH(SUBSTITUTE(F2272," ",""),SUBSTITUTE('Look Up Values'!$W$2:$W$30," ",""),0)),"","D&amp;R error")),"")</f>
        <v/>
      </c>
      <c r="O2272" s="256" t="str">
        <f t="shared" si="71"/>
        <v/>
      </c>
    </row>
    <row r="2273" spans="1:15" ht="15.75">
      <c r="A2273" s="250">
        <v>2266</v>
      </c>
      <c r="B2273" s="208"/>
      <c r="C2273" s="49"/>
      <c r="D2273" s="50"/>
      <c r="E2273" s="50"/>
      <c r="F2273" s="50"/>
      <c r="G2273" s="209"/>
      <c r="H2273" s="48"/>
      <c r="I2273" s="457" t="str">
        <f t="shared" si="70"/>
        <v/>
      </c>
      <c r="J2273" s="241" cm="1">
        <f t="array" ref="J2273">SUMPRODUCT(--(K2273:N2273&lt;&gt;"")) + IF(TRIM(O2273)="",0,LEN(O2273)-LEN(SUBSTITUTE(O2273,",",""))+1)</f>
        <v>0</v>
      </c>
      <c r="K2273" s="242" t="str">
        <f>IF(AND(G2273&lt;&gt;0,G2273&lt;&gt;""),IF(B2273="","",IF(ISNUMBER(MATCH(B2273,'Look Up Values'!$B$2:$B$500,0)),"","Dest. error")),"")</f>
        <v/>
      </c>
      <c r="L2273" s="242" t="str">
        <f>IF(AND(G2273&lt;&gt;0,G2273&lt;&gt;""),IF(C2273="","",IF(AND(ISNUMBER(--LEFT(C2273,FIND(" ",C2273&amp;" ")-1)),OR(LEN(LEFT(C2273,FIND(" ",C2273&amp;" ")-1))=6,LEN(LEFT(C2273,FIND(" ",C2273&amp;" ")-1))=7),OR(ISNUMBER(MATCH(LEFT(C2273,FIND(" ",C2273&amp;" ")-1),'Look Up Values'!$G$2:$G$1000,0)),ISNUMBER(MATCH(LEFT(C2273,FIND(" ",C2273&amp;" ")-1),'Look Up Values'!$AE$2:$AE$2000,0)))),"","EWC error")),"")</f>
        <v/>
      </c>
      <c r="M2273" s="242" t="str" cm="1">
        <f t="array" ref="M2273">IF(AND(G2273&lt;&gt;0,G2273&lt;&gt;""),IF(E2273="","",IF(ISNUMBER(MATCH(SUBSTITUTE(E2273," ",""),SUBSTITUTE('Look Up Values'!$I$2:$I$10," ",""),0)),"","State error")),"")</f>
        <v/>
      </c>
      <c r="N2273" s="242" t="str" cm="1">
        <f t="array" ref="N2273">IF(AND(G2273&lt;&gt;0,G2273&lt;&gt;""),IF(F2273="","",IF(ISNUMBER(MATCH(SUBSTITUTE(F2273," ",""),SUBSTITUTE('Look Up Values'!$W$2:$W$30," ",""),0)),"","D&amp;R error")),"")</f>
        <v/>
      </c>
      <c r="O2273" s="256" t="str">
        <f t="shared" si="71"/>
        <v/>
      </c>
    </row>
    <row r="2274" spans="1:15" ht="15.75">
      <c r="A2274" s="250">
        <v>2267</v>
      </c>
      <c r="B2274" s="208"/>
      <c r="C2274" s="49"/>
      <c r="D2274" s="50"/>
      <c r="E2274" s="50"/>
      <c r="F2274" s="50"/>
      <c r="G2274" s="209"/>
      <c r="H2274" s="48"/>
      <c r="I2274" s="457" t="str">
        <f t="shared" si="70"/>
        <v/>
      </c>
      <c r="J2274" s="241" cm="1">
        <f t="array" ref="J2274">SUMPRODUCT(--(K2274:N2274&lt;&gt;"")) + IF(TRIM(O2274)="",0,LEN(O2274)-LEN(SUBSTITUTE(O2274,",",""))+1)</f>
        <v>0</v>
      </c>
      <c r="K2274" s="242" t="str">
        <f>IF(AND(G2274&lt;&gt;0,G2274&lt;&gt;""),IF(B2274="","",IF(ISNUMBER(MATCH(B2274,'Look Up Values'!$B$2:$B$500,0)),"","Dest. error")),"")</f>
        <v/>
      </c>
      <c r="L2274" s="242" t="str">
        <f>IF(AND(G2274&lt;&gt;0,G2274&lt;&gt;""),IF(C2274="","",IF(AND(ISNUMBER(--LEFT(C2274,FIND(" ",C2274&amp;" ")-1)),OR(LEN(LEFT(C2274,FIND(" ",C2274&amp;" ")-1))=6,LEN(LEFT(C2274,FIND(" ",C2274&amp;" ")-1))=7),OR(ISNUMBER(MATCH(LEFT(C2274,FIND(" ",C2274&amp;" ")-1),'Look Up Values'!$G$2:$G$1000,0)),ISNUMBER(MATCH(LEFT(C2274,FIND(" ",C2274&amp;" ")-1),'Look Up Values'!$AE$2:$AE$2000,0)))),"","EWC error")),"")</f>
        <v/>
      </c>
      <c r="M2274" s="242" t="str" cm="1">
        <f t="array" ref="M2274">IF(AND(G2274&lt;&gt;0,G2274&lt;&gt;""),IF(E2274="","",IF(ISNUMBER(MATCH(SUBSTITUTE(E2274," ",""),SUBSTITUTE('Look Up Values'!$I$2:$I$10," ",""),0)),"","State error")),"")</f>
        <v/>
      </c>
      <c r="N2274" s="242" t="str" cm="1">
        <f t="array" ref="N2274">IF(AND(G2274&lt;&gt;0,G2274&lt;&gt;""),IF(F2274="","",IF(ISNUMBER(MATCH(SUBSTITUTE(F2274," ",""),SUBSTITUTE('Look Up Values'!$W$2:$W$30," ",""),0)),"","D&amp;R error")),"")</f>
        <v/>
      </c>
      <c r="O2274" s="256" t="str">
        <f t="shared" si="71"/>
        <v/>
      </c>
    </row>
    <row r="2275" spans="1:15" ht="15.75">
      <c r="A2275" s="250">
        <v>2268</v>
      </c>
      <c r="B2275" s="208"/>
      <c r="C2275" s="49"/>
      <c r="D2275" s="50"/>
      <c r="E2275" s="50"/>
      <c r="F2275" s="50"/>
      <c r="G2275" s="209"/>
      <c r="H2275" s="48"/>
      <c r="I2275" s="457" t="str">
        <f t="shared" si="70"/>
        <v/>
      </c>
      <c r="J2275" s="241" cm="1">
        <f t="array" ref="J2275">SUMPRODUCT(--(K2275:N2275&lt;&gt;"")) + IF(TRIM(O2275)="",0,LEN(O2275)-LEN(SUBSTITUTE(O2275,",",""))+1)</f>
        <v>0</v>
      </c>
      <c r="K2275" s="242" t="str">
        <f>IF(AND(G2275&lt;&gt;0,G2275&lt;&gt;""),IF(B2275="","",IF(ISNUMBER(MATCH(B2275,'Look Up Values'!$B$2:$B$500,0)),"","Dest. error")),"")</f>
        <v/>
      </c>
      <c r="L2275" s="242" t="str">
        <f>IF(AND(G2275&lt;&gt;0,G2275&lt;&gt;""),IF(C2275="","",IF(AND(ISNUMBER(--LEFT(C2275,FIND(" ",C2275&amp;" ")-1)),OR(LEN(LEFT(C2275,FIND(" ",C2275&amp;" ")-1))=6,LEN(LEFT(C2275,FIND(" ",C2275&amp;" ")-1))=7),OR(ISNUMBER(MATCH(LEFT(C2275,FIND(" ",C2275&amp;" ")-1),'Look Up Values'!$G$2:$G$1000,0)),ISNUMBER(MATCH(LEFT(C2275,FIND(" ",C2275&amp;" ")-1),'Look Up Values'!$AE$2:$AE$2000,0)))),"","EWC error")),"")</f>
        <v/>
      </c>
      <c r="M2275" s="242" t="str" cm="1">
        <f t="array" ref="M2275">IF(AND(G2275&lt;&gt;0,G2275&lt;&gt;""),IF(E2275="","",IF(ISNUMBER(MATCH(SUBSTITUTE(E2275," ",""),SUBSTITUTE('Look Up Values'!$I$2:$I$10," ",""),0)),"","State error")),"")</f>
        <v/>
      </c>
      <c r="N2275" s="242" t="str" cm="1">
        <f t="array" ref="N2275">IF(AND(G2275&lt;&gt;0,G2275&lt;&gt;""),IF(F2275="","",IF(ISNUMBER(MATCH(SUBSTITUTE(F2275," ",""),SUBSTITUTE('Look Up Values'!$W$2:$W$30," ",""),0)),"","D&amp;R error")),"")</f>
        <v/>
      </c>
      <c r="O2275" s="256" t="str">
        <f t="shared" si="71"/>
        <v/>
      </c>
    </row>
    <row r="2276" spans="1:15" ht="15.75">
      <c r="A2276" s="250">
        <v>2269</v>
      </c>
      <c r="B2276" s="208"/>
      <c r="C2276" s="49"/>
      <c r="D2276" s="50"/>
      <c r="E2276" s="50"/>
      <c r="F2276" s="50"/>
      <c r="G2276" s="209"/>
      <c r="H2276" s="48"/>
      <c r="I2276" s="457" t="str">
        <f t="shared" si="70"/>
        <v/>
      </c>
      <c r="J2276" s="241" cm="1">
        <f t="array" ref="J2276">SUMPRODUCT(--(K2276:N2276&lt;&gt;"")) + IF(TRIM(O2276)="",0,LEN(O2276)-LEN(SUBSTITUTE(O2276,",",""))+1)</f>
        <v>0</v>
      </c>
      <c r="K2276" s="242" t="str">
        <f>IF(AND(G2276&lt;&gt;0,G2276&lt;&gt;""),IF(B2276="","",IF(ISNUMBER(MATCH(B2276,'Look Up Values'!$B$2:$B$500,0)),"","Dest. error")),"")</f>
        <v/>
      </c>
      <c r="L2276" s="242" t="str">
        <f>IF(AND(G2276&lt;&gt;0,G2276&lt;&gt;""),IF(C2276="","",IF(AND(ISNUMBER(--LEFT(C2276,FIND(" ",C2276&amp;" ")-1)),OR(LEN(LEFT(C2276,FIND(" ",C2276&amp;" ")-1))=6,LEN(LEFT(C2276,FIND(" ",C2276&amp;" ")-1))=7),OR(ISNUMBER(MATCH(LEFT(C2276,FIND(" ",C2276&amp;" ")-1),'Look Up Values'!$G$2:$G$1000,0)),ISNUMBER(MATCH(LEFT(C2276,FIND(" ",C2276&amp;" ")-1),'Look Up Values'!$AE$2:$AE$2000,0)))),"","EWC error")),"")</f>
        <v/>
      </c>
      <c r="M2276" s="242" t="str" cm="1">
        <f t="array" ref="M2276">IF(AND(G2276&lt;&gt;0,G2276&lt;&gt;""),IF(E2276="","",IF(ISNUMBER(MATCH(SUBSTITUTE(E2276," ",""),SUBSTITUTE('Look Up Values'!$I$2:$I$10," ",""),0)),"","State error")),"")</f>
        <v/>
      </c>
      <c r="N2276" s="242" t="str" cm="1">
        <f t="array" ref="N2276">IF(AND(G2276&lt;&gt;0,G2276&lt;&gt;""),IF(F2276="","",IF(ISNUMBER(MATCH(SUBSTITUTE(F2276," ",""),SUBSTITUTE('Look Up Values'!$W$2:$W$30," ",""),0)),"","D&amp;R error")),"")</f>
        <v/>
      </c>
      <c r="O2276" s="256" t="str">
        <f t="shared" si="71"/>
        <v/>
      </c>
    </row>
    <row r="2277" spans="1:15" ht="15.75">
      <c r="A2277" s="250">
        <v>2270</v>
      </c>
      <c r="B2277" s="208"/>
      <c r="C2277" s="49"/>
      <c r="D2277" s="50"/>
      <c r="E2277" s="50"/>
      <c r="F2277" s="50"/>
      <c r="G2277" s="209"/>
      <c r="H2277" s="48"/>
      <c r="I2277" s="457" t="str">
        <f t="shared" si="70"/>
        <v/>
      </c>
      <c r="J2277" s="241" cm="1">
        <f t="array" ref="J2277">SUMPRODUCT(--(K2277:N2277&lt;&gt;"")) + IF(TRIM(O2277)="",0,LEN(O2277)-LEN(SUBSTITUTE(O2277,",",""))+1)</f>
        <v>0</v>
      </c>
      <c r="K2277" s="242" t="str">
        <f>IF(AND(G2277&lt;&gt;0,G2277&lt;&gt;""),IF(B2277="","",IF(ISNUMBER(MATCH(B2277,'Look Up Values'!$B$2:$B$500,0)),"","Dest. error")),"")</f>
        <v/>
      </c>
      <c r="L2277" s="242" t="str">
        <f>IF(AND(G2277&lt;&gt;0,G2277&lt;&gt;""),IF(C2277="","",IF(AND(ISNUMBER(--LEFT(C2277,FIND(" ",C2277&amp;" ")-1)),OR(LEN(LEFT(C2277,FIND(" ",C2277&amp;" ")-1))=6,LEN(LEFT(C2277,FIND(" ",C2277&amp;" ")-1))=7),OR(ISNUMBER(MATCH(LEFT(C2277,FIND(" ",C2277&amp;" ")-1),'Look Up Values'!$G$2:$G$1000,0)),ISNUMBER(MATCH(LEFT(C2277,FIND(" ",C2277&amp;" ")-1),'Look Up Values'!$AE$2:$AE$2000,0)))),"","EWC error")),"")</f>
        <v/>
      </c>
      <c r="M2277" s="242" t="str" cm="1">
        <f t="array" ref="M2277">IF(AND(G2277&lt;&gt;0,G2277&lt;&gt;""),IF(E2277="","",IF(ISNUMBER(MATCH(SUBSTITUTE(E2277," ",""),SUBSTITUTE('Look Up Values'!$I$2:$I$10," ",""),0)),"","State error")),"")</f>
        <v/>
      </c>
      <c r="N2277" s="242" t="str" cm="1">
        <f t="array" ref="N2277">IF(AND(G2277&lt;&gt;0,G2277&lt;&gt;""),IF(F2277="","",IF(ISNUMBER(MATCH(SUBSTITUTE(F2277," ",""),SUBSTITUTE('Look Up Values'!$W$2:$W$30," ",""),0)),"","D&amp;R error")),"")</f>
        <v/>
      </c>
      <c r="O2277" s="256" t="str">
        <f t="shared" si="71"/>
        <v/>
      </c>
    </row>
    <row r="2278" spans="1:15" ht="15.75">
      <c r="A2278" s="250">
        <v>2271</v>
      </c>
      <c r="B2278" s="208"/>
      <c r="C2278" s="49"/>
      <c r="D2278" s="50"/>
      <c r="E2278" s="50"/>
      <c r="F2278" s="50"/>
      <c r="G2278" s="209"/>
      <c r="H2278" s="48"/>
      <c r="I2278" s="457" t="str">
        <f t="shared" si="70"/>
        <v/>
      </c>
      <c r="J2278" s="241" cm="1">
        <f t="array" ref="J2278">SUMPRODUCT(--(K2278:N2278&lt;&gt;"")) + IF(TRIM(O2278)="",0,LEN(O2278)-LEN(SUBSTITUTE(O2278,",",""))+1)</f>
        <v>0</v>
      </c>
      <c r="K2278" s="242" t="str">
        <f>IF(AND(G2278&lt;&gt;0,G2278&lt;&gt;""),IF(B2278="","",IF(ISNUMBER(MATCH(B2278,'Look Up Values'!$B$2:$B$500,0)),"","Dest. error")),"")</f>
        <v/>
      </c>
      <c r="L2278" s="242" t="str">
        <f>IF(AND(G2278&lt;&gt;0,G2278&lt;&gt;""),IF(C2278="","",IF(AND(ISNUMBER(--LEFT(C2278,FIND(" ",C2278&amp;" ")-1)),OR(LEN(LEFT(C2278,FIND(" ",C2278&amp;" ")-1))=6,LEN(LEFT(C2278,FIND(" ",C2278&amp;" ")-1))=7),OR(ISNUMBER(MATCH(LEFT(C2278,FIND(" ",C2278&amp;" ")-1),'Look Up Values'!$G$2:$G$1000,0)),ISNUMBER(MATCH(LEFT(C2278,FIND(" ",C2278&amp;" ")-1),'Look Up Values'!$AE$2:$AE$2000,0)))),"","EWC error")),"")</f>
        <v/>
      </c>
      <c r="M2278" s="242" t="str" cm="1">
        <f t="array" ref="M2278">IF(AND(G2278&lt;&gt;0,G2278&lt;&gt;""),IF(E2278="","",IF(ISNUMBER(MATCH(SUBSTITUTE(E2278," ",""),SUBSTITUTE('Look Up Values'!$I$2:$I$10," ",""),0)),"","State error")),"")</f>
        <v/>
      </c>
      <c r="N2278" s="242" t="str" cm="1">
        <f t="array" ref="N2278">IF(AND(G2278&lt;&gt;0,G2278&lt;&gt;""),IF(F2278="","",IF(ISNUMBER(MATCH(SUBSTITUTE(F2278," ",""),SUBSTITUTE('Look Up Values'!$W$2:$W$30," ",""),0)),"","D&amp;R error")),"")</f>
        <v/>
      </c>
      <c r="O2278" s="256" t="str">
        <f t="shared" si="71"/>
        <v/>
      </c>
    </row>
    <row r="2279" spans="1:15" ht="15.75">
      <c r="A2279" s="250">
        <v>2272</v>
      </c>
      <c r="B2279" s="208"/>
      <c r="C2279" s="49"/>
      <c r="D2279" s="50"/>
      <c r="E2279" s="50"/>
      <c r="F2279" s="50"/>
      <c r="G2279" s="209"/>
      <c r="H2279" s="48"/>
      <c r="I2279" s="457" t="str">
        <f t="shared" si="70"/>
        <v/>
      </c>
      <c r="J2279" s="241" cm="1">
        <f t="array" ref="J2279">SUMPRODUCT(--(K2279:N2279&lt;&gt;"")) + IF(TRIM(O2279)="",0,LEN(O2279)-LEN(SUBSTITUTE(O2279,",",""))+1)</f>
        <v>0</v>
      </c>
      <c r="K2279" s="242" t="str">
        <f>IF(AND(G2279&lt;&gt;0,G2279&lt;&gt;""),IF(B2279="","",IF(ISNUMBER(MATCH(B2279,'Look Up Values'!$B$2:$B$500,0)),"","Dest. error")),"")</f>
        <v/>
      </c>
      <c r="L2279" s="242" t="str">
        <f>IF(AND(G2279&lt;&gt;0,G2279&lt;&gt;""),IF(C2279="","",IF(AND(ISNUMBER(--LEFT(C2279,FIND(" ",C2279&amp;" ")-1)),OR(LEN(LEFT(C2279,FIND(" ",C2279&amp;" ")-1))=6,LEN(LEFT(C2279,FIND(" ",C2279&amp;" ")-1))=7),OR(ISNUMBER(MATCH(LEFT(C2279,FIND(" ",C2279&amp;" ")-1),'Look Up Values'!$G$2:$G$1000,0)),ISNUMBER(MATCH(LEFT(C2279,FIND(" ",C2279&amp;" ")-1),'Look Up Values'!$AE$2:$AE$2000,0)))),"","EWC error")),"")</f>
        <v/>
      </c>
      <c r="M2279" s="242" t="str" cm="1">
        <f t="array" ref="M2279">IF(AND(G2279&lt;&gt;0,G2279&lt;&gt;""),IF(E2279="","",IF(ISNUMBER(MATCH(SUBSTITUTE(E2279," ",""),SUBSTITUTE('Look Up Values'!$I$2:$I$10," ",""),0)),"","State error")),"")</f>
        <v/>
      </c>
      <c r="N2279" s="242" t="str" cm="1">
        <f t="array" ref="N2279">IF(AND(G2279&lt;&gt;0,G2279&lt;&gt;""),IF(F2279="","",IF(ISNUMBER(MATCH(SUBSTITUTE(F2279," ",""),SUBSTITUTE('Look Up Values'!$W$2:$W$30," ",""),0)),"","D&amp;R error")),"")</f>
        <v/>
      </c>
      <c r="O2279" s="256" t="str">
        <f t="shared" si="71"/>
        <v/>
      </c>
    </row>
    <row r="2280" spans="1:15" ht="15.75">
      <c r="A2280" s="250">
        <v>2273</v>
      </c>
      <c r="B2280" s="208"/>
      <c r="C2280" s="49"/>
      <c r="D2280" s="50"/>
      <c r="E2280" s="50"/>
      <c r="F2280" s="50"/>
      <c r="G2280" s="209"/>
      <c r="H2280" s="48"/>
      <c r="I2280" s="457" t="str">
        <f t="shared" si="70"/>
        <v/>
      </c>
      <c r="J2280" s="241" cm="1">
        <f t="array" ref="J2280">SUMPRODUCT(--(K2280:N2280&lt;&gt;"")) + IF(TRIM(O2280)="",0,LEN(O2280)-LEN(SUBSTITUTE(O2280,",",""))+1)</f>
        <v>0</v>
      </c>
      <c r="K2280" s="242" t="str">
        <f>IF(AND(G2280&lt;&gt;0,G2280&lt;&gt;""),IF(B2280="","",IF(ISNUMBER(MATCH(B2280,'Look Up Values'!$B$2:$B$500,0)),"","Dest. error")),"")</f>
        <v/>
      </c>
      <c r="L2280" s="242" t="str">
        <f>IF(AND(G2280&lt;&gt;0,G2280&lt;&gt;""),IF(C2280="","",IF(AND(ISNUMBER(--LEFT(C2280,FIND(" ",C2280&amp;" ")-1)),OR(LEN(LEFT(C2280,FIND(" ",C2280&amp;" ")-1))=6,LEN(LEFT(C2280,FIND(" ",C2280&amp;" ")-1))=7),OR(ISNUMBER(MATCH(LEFT(C2280,FIND(" ",C2280&amp;" ")-1),'Look Up Values'!$G$2:$G$1000,0)),ISNUMBER(MATCH(LEFT(C2280,FIND(" ",C2280&amp;" ")-1),'Look Up Values'!$AE$2:$AE$2000,0)))),"","EWC error")),"")</f>
        <v/>
      </c>
      <c r="M2280" s="242" t="str" cm="1">
        <f t="array" ref="M2280">IF(AND(G2280&lt;&gt;0,G2280&lt;&gt;""),IF(E2280="","",IF(ISNUMBER(MATCH(SUBSTITUTE(E2280," ",""),SUBSTITUTE('Look Up Values'!$I$2:$I$10," ",""),0)),"","State error")),"")</f>
        <v/>
      </c>
      <c r="N2280" s="242" t="str" cm="1">
        <f t="array" ref="N2280">IF(AND(G2280&lt;&gt;0,G2280&lt;&gt;""),IF(F2280="","",IF(ISNUMBER(MATCH(SUBSTITUTE(F2280," ",""),SUBSTITUTE('Look Up Values'!$W$2:$W$30," ",""),0)),"","D&amp;R error")),"")</f>
        <v/>
      </c>
      <c r="O2280" s="256" t="str">
        <f t="shared" si="71"/>
        <v/>
      </c>
    </row>
    <row r="2281" spans="1:15" ht="15.75">
      <c r="A2281" s="250">
        <v>2274</v>
      </c>
      <c r="B2281" s="208"/>
      <c r="C2281" s="49"/>
      <c r="D2281" s="50"/>
      <c r="E2281" s="50"/>
      <c r="F2281" s="50"/>
      <c r="G2281" s="209"/>
      <c r="H2281" s="48"/>
      <c r="I2281" s="457" t="str">
        <f t="shared" si="70"/>
        <v/>
      </c>
      <c r="J2281" s="241" cm="1">
        <f t="array" ref="J2281">SUMPRODUCT(--(K2281:N2281&lt;&gt;"")) + IF(TRIM(O2281)="",0,LEN(O2281)-LEN(SUBSTITUTE(O2281,",",""))+1)</f>
        <v>0</v>
      </c>
      <c r="K2281" s="242" t="str">
        <f>IF(AND(G2281&lt;&gt;0,G2281&lt;&gt;""),IF(B2281="","",IF(ISNUMBER(MATCH(B2281,'Look Up Values'!$B$2:$B$500,0)),"","Dest. error")),"")</f>
        <v/>
      </c>
      <c r="L2281" s="242" t="str">
        <f>IF(AND(G2281&lt;&gt;0,G2281&lt;&gt;""),IF(C2281="","",IF(AND(ISNUMBER(--LEFT(C2281,FIND(" ",C2281&amp;" ")-1)),OR(LEN(LEFT(C2281,FIND(" ",C2281&amp;" ")-1))=6,LEN(LEFT(C2281,FIND(" ",C2281&amp;" ")-1))=7),OR(ISNUMBER(MATCH(LEFT(C2281,FIND(" ",C2281&amp;" ")-1),'Look Up Values'!$G$2:$G$1000,0)),ISNUMBER(MATCH(LEFT(C2281,FIND(" ",C2281&amp;" ")-1),'Look Up Values'!$AE$2:$AE$2000,0)))),"","EWC error")),"")</f>
        <v/>
      </c>
      <c r="M2281" s="242" t="str" cm="1">
        <f t="array" ref="M2281">IF(AND(G2281&lt;&gt;0,G2281&lt;&gt;""),IF(E2281="","",IF(ISNUMBER(MATCH(SUBSTITUTE(E2281," ",""),SUBSTITUTE('Look Up Values'!$I$2:$I$10," ",""),0)),"","State error")),"")</f>
        <v/>
      </c>
      <c r="N2281" s="242" t="str" cm="1">
        <f t="array" ref="N2281">IF(AND(G2281&lt;&gt;0,G2281&lt;&gt;""),IF(F2281="","",IF(ISNUMBER(MATCH(SUBSTITUTE(F2281," ",""),SUBSTITUTE('Look Up Values'!$W$2:$W$30," ",""),0)),"","D&amp;R error")),"")</f>
        <v/>
      </c>
      <c r="O2281" s="256" t="str">
        <f t="shared" si="71"/>
        <v/>
      </c>
    </row>
    <row r="2282" spans="1:15" ht="15.75">
      <c r="A2282" s="250">
        <v>2275</v>
      </c>
      <c r="B2282" s="208"/>
      <c r="C2282" s="49"/>
      <c r="D2282" s="50"/>
      <c r="E2282" s="50"/>
      <c r="F2282" s="50"/>
      <c r="G2282" s="209"/>
      <c r="H2282" s="48"/>
      <c r="I2282" s="457" t="str">
        <f t="shared" si="70"/>
        <v/>
      </c>
      <c r="J2282" s="241" cm="1">
        <f t="array" ref="J2282">SUMPRODUCT(--(K2282:N2282&lt;&gt;"")) + IF(TRIM(O2282)="",0,LEN(O2282)-LEN(SUBSTITUTE(O2282,",",""))+1)</f>
        <v>0</v>
      </c>
      <c r="K2282" s="242" t="str">
        <f>IF(AND(G2282&lt;&gt;0,G2282&lt;&gt;""),IF(B2282="","",IF(ISNUMBER(MATCH(B2282,'Look Up Values'!$B$2:$B$500,0)),"","Dest. error")),"")</f>
        <v/>
      </c>
      <c r="L2282" s="242" t="str">
        <f>IF(AND(G2282&lt;&gt;0,G2282&lt;&gt;""),IF(C2282="","",IF(AND(ISNUMBER(--LEFT(C2282,FIND(" ",C2282&amp;" ")-1)),OR(LEN(LEFT(C2282,FIND(" ",C2282&amp;" ")-1))=6,LEN(LEFT(C2282,FIND(" ",C2282&amp;" ")-1))=7),OR(ISNUMBER(MATCH(LEFT(C2282,FIND(" ",C2282&amp;" ")-1),'Look Up Values'!$G$2:$G$1000,0)),ISNUMBER(MATCH(LEFT(C2282,FIND(" ",C2282&amp;" ")-1),'Look Up Values'!$AE$2:$AE$2000,0)))),"","EWC error")),"")</f>
        <v/>
      </c>
      <c r="M2282" s="242" t="str" cm="1">
        <f t="array" ref="M2282">IF(AND(G2282&lt;&gt;0,G2282&lt;&gt;""),IF(E2282="","",IF(ISNUMBER(MATCH(SUBSTITUTE(E2282," ",""),SUBSTITUTE('Look Up Values'!$I$2:$I$10," ",""),0)),"","State error")),"")</f>
        <v/>
      </c>
      <c r="N2282" s="242" t="str" cm="1">
        <f t="array" ref="N2282">IF(AND(G2282&lt;&gt;0,G2282&lt;&gt;""),IF(F2282="","",IF(ISNUMBER(MATCH(SUBSTITUTE(F2282," ",""),SUBSTITUTE('Look Up Values'!$W$2:$W$30," ",""),0)),"","D&amp;R error")),"")</f>
        <v/>
      </c>
      <c r="O2282" s="256" t="str">
        <f t="shared" si="71"/>
        <v/>
      </c>
    </row>
    <row r="2283" spans="1:15" ht="15.75">
      <c r="A2283" s="250">
        <v>2276</v>
      </c>
      <c r="B2283" s="208"/>
      <c r="C2283" s="49"/>
      <c r="D2283" s="50"/>
      <c r="E2283" s="50"/>
      <c r="F2283" s="50"/>
      <c r="G2283" s="209"/>
      <c r="H2283" s="48"/>
      <c r="I2283" s="457" t="str">
        <f t="shared" si="70"/>
        <v/>
      </c>
      <c r="J2283" s="241" cm="1">
        <f t="array" ref="J2283">SUMPRODUCT(--(K2283:N2283&lt;&gt;"")) + IF(TRIM(O2283)="",0,LEN(O2283)-LEN(SUBSTITUTE(O2283,",",""))+1)</f>
        <v>0</v>
      </c>
      <c r="K2283" s="242" t="str">
        <f>IF(AND(G2283&lt;&gt;0,G2283&lt;&gt;""),IF(B2283="","",IF(ISNUMBER(MATCH(B2283,'Look Up Values'!$B$2:$B$500,0)),"","Dest. error")),"")</f>
        <v/>
      </c>
      <c r="L2283" s="242" t="str">
        <f>IF(AND(G2283&lt;&gt;0,G2283&lt;&gt;""),IF(C2283="","",IF(AND(ISNUMBER(--LEFT(C2283,FIND(" ",C2283&amp;" ")-1)),OR(LEN(LEFT(C2283,FIND(" ",C2283&amp;" ")-1))=6,LEN(LEFT(C2283,FIND(" ",C2283&amp;" ")-1))=7),OR(ISNUMBER(MATCH(LEFT(C2283,FIND(" ",C2283&amp;" ")-1),'Look Up Values'!$G$2:$G$1000,0)),ISNUMBER(MATCH(LEFT(C2283,FIND(" ",C2283&amp;" ")-1),'Look Up Values'!$AE$2:$AE$2000,0)))),"","EWC error")),"")</f>
        <v/>
      </c>
      <c r="M2283" s="242" t="str" cm="1">
        <f t="array" ref="M2283">IF(AND(G2283&lt;&gt;0,G2283&lt;&gt;""),IF(E2283="","",IF(ISNUMBER(MATCH(SUBSTITUTE(E2283," ",""),SUBSTITUTE('Look Up Values'!$I$2:$I$10," ",""),0)),"","State error")),"")</f>
        <v/>
      </c>
      <c r="N2283" s="242" t="str" cm="1">
        <f t="array" ref="N2283">IF(AND(G2283&lt;&gt;0,G2283&lt;&gt;""),IF(F2283="","",IF(ISNUMBER(MATCH(SUBSTITUTE(F2283," ",""),SUBSTITUTE('Look Up Values'!$W$2:$W$30," ",""),0)),"","D&amp;R error")),"")</f>
        <v/>
      </c>
      <c r="O2283" s="256" t="str">
        <f t="shared" si="71"/>
        <v/>
      </c>
    </row>
    <row r="2284" spans="1:15" ht="15.75">
      <c r="A2284" s="250">
        <v>2277</v>
      </c>
      <c r="B2284" s="208"/>
      <c r="C2284" s="49"/>
      <c r="D2284" s="50"/>
      <c r="E2284" s="50"/>
      <c r="F2284" s="50"/>
      <c r="G2284" s="209"/>
      <c r="H2284" s="48"/>
      <c r="I2284" s="457" t="str">
        <f t="shared" si="70"/>
        <v/>
      </c>
      <c r="J2284" s="241" cm="1">
        <f t="array" ref="J2284">SUMPRODUCT(--(K2284:N2284&lt;&gt;"")) + IF(TRIM(O2284)="",0,LEN(O2284)-LEN(SUBSTITUTE(O2284,",",""))+1)</f>
        <v>0</v>
      </c>
      <c r="K2284" s="242" t="str">
        <f>IF(AND(G2284&lt;&gt;0,G2284&lt;&gt;""),IF(B2284="","",IF(ISNUMBER(MATCH(B2284,'Look Up Values'!$B$2:$B$500,0)),"","Dest. error")),"")</f>
        <v/>
      </c>
      <c r="L2284" s="242" t="str">
        <f>IF(AND(G2284&lt;&gt;0,G2284&lt;&gt;""),IF(C2284="","",IF(AND(ISNUMBER(--LEFT(C2284,FIND(" ",C2284&amp;" ")-1)),OR(LEN(LEFT(C2284,FIND(" ",C2284&amp;" ")-1))=6,LEN(LEFT(C2284,FIND(" ",C2284&amp;" ")-1))=7),OR(ISNUMBER(MATCH(LEFT(C2284,FIND(" ",C2284&amp;" ")-1),'Look Up Values'!$G$2:$G$1000,0)),ISNUMBER(MATCH(LEFT(C2284,FIND(" ",C2284&amp;" ")-1),'Look Up Values'!$AE$2:$AE$2000,0)))),"","EWC error")),"")</f>
        <v/>
      </c>
      <c r="M2284" s="242" t="str" cm="1">
        <f t="array" ref="M2284">IF(AND(G2284&lt;&gt;0,G2284&lt;&gt;""),IF(E2284="","",IF(ISNUMBER(MATCH(SUBSTITUTE(E2284," ",""),SUBSTITUTE('Look Up Values'!$I$2:$I$10," ",""),0)),"","State error")),"")</f>
        <v/>
      </c>
      <c r="N2284" s="242" t="str" cm="1">
        <f t="array" ref="N2284">IF(AND(G2284&lt;&gt;0,G2284&lt;&gt;""),IF(F2284="","",IF(ISNUMBER(MATCH(SUBSTITUTE(F2284," ",""),SUBSTITUTE('Look Up Values'!$W$2:$W$30," ",""),0)),"","D&amp;R error")),"")</f>
        <v/>
      </c>
      <c r="O2284" s="256" t="str">
        <f t="shared" si="71"/>
        <v/>
      </c>
    </row>
    <row r="2285" spans="1:15" ht="15.75">
      <c r="A2285" s="250">
        <v>2278</v>
      </c>
      <c r="B2285" s="208"/>
      <c r="C2285" s="49"/>
      <c r="D2285" s="50"/>
      <c r="E2285" s="50"/>
      <c r="F2285" s="50"/>
      <c r="G2285" s="209"/>
      <c r="H2285" s="48"/>
      <c r="I2285" s="457" t="str">
        <f t="shared" si="70"/>
        <v/>
      </c>
      <c r="J2285" s="241" cm="1">
        <f t="array" ref="J2285">SUMPRODUCT(--(K2285:N2285&lt;&gt;"")) + IF(TRIM(O2285)="",0,LEN(O2285)-LEN(SUBSTITUTE(O2285,",",""))+1)</f>
        <v>0</v>
      </c>
      <c r="K2285" s="242" t="str">
        <f>IF(AND(G2285&lt;&gt;0,G2285&lt;&gt;""),IF(B2285="","",IF(ISNUMBER(MATCH(B2285,'Look Up Values'!$B$2:$B$500,0)),"","Dest. error")),"")</f>
        <v/>
      </c>
      <c r="L2285" s="242" t="str">
        <f>IF(AND(G2285&lt;&gt;0,G2285&lt;&gt;""),IF(C2285="","",IF(AND(ISNUMBER(--LEFT(C2285,FIND(" ",C2285&amp;" ")-1)),OR(LEN(LEFT(C2285,FIND(" ",C2285&amp;" ")-1))=6,LEN(LEFT(C2285,FIND(" ",C2285&amp;" ")-1))=7),OR(ISNUMBER(MATCH(LEFT(C2285,FIND(" ",C2285&amp;" ")-1),'Look Up Values'!$G$2:$G$1000,0)),ISNUMBER(MATCH(LEFT(C2285,FIND(" ",C2285&amp;" ")-1),'Look Up Values'!$AE$2:$AE$2000,0)))),"","EWC error")),"")</f>
        <v/>
      </c>
      <c r="M2285" s="242" t="str" cm="1">
        <f t="array" ref="M2285">IF(AND(G2285&lt;&gt;0,G2285&lt;&gt;""),IF(E2285="","",IF(ISNUMBER(MATCH(SUBSTITUTE(E2285," ",""),SUBSTITUTE('Look Up Values'!$I$2:$I$10," ",""),0)),"","State error")),"")</f>
        <v/>
      </c>
      <c r="N2285" s="242" t="str" cm="1">
        <f t="array" ref="N2285">IF(AND(G2285&lt;&gt;0,G2285&lt;&gt;""),IF(F2285="","",IF(ISNUMBER(MATCH(SUBSTITUTE(F2285," ",""),SUBSTITUTE('Look Up Values'!$W$2:$W$30," ",""),0)),"","D&amp;R error")),"")</f>
        <v/>
      </c>
      <c r="O2285" s="256" t="str">
        <f t="shared" si="71"/>
        <v/>
      </c>
    </row>
    <row r="2286" spans="1:15" ht="15.75">
      <c r="A2286" s="250">
        <v>2279</v>
      </c>
      <c r="B2286" s="208"/>
      <c r="C2286" s="49"/>
      <c r="D2286" s="50"/>
      <c r="E2286" s="50"/>
      <c r="F2286" s="50"/>
      <c r="G2286" s="209"/>
      <c r="H2286" s="48"/>
      <c r="I2286" s="457" t="str">
        <f t="shared" si="70"/>
        <v/>
      </c>
      <c r="J2286" s="241" cm="1">
        <f t="array" ref="J2286">SUMPRODUCT(--(K2286:N2286&lt;&gt;"")) + IF(TRIM(O2286)="",0,LEN(O2286)-LEN(SUBSTITUTE(O2286,",",""))+1)</f>
        <v>0</v>
      </c>
      <c r="K2286" s="242" t="str">
        <f>IF(AND(G2286&lt;&gt;0,G2286&lt;&gt;""),IF(B2286="","",IF(ISNUMBER(MATCH(B2286,'Look Up Values'!$B$2:$B$500,0)),"","Dest. error")),"")</f>
        <v/>
      </c>
      <c r="L2286" s="242" t="str">
        <f>IF(AND(G2286&lt;&gt;0,G2286&lt;&gt;""),IF(C2286="","",IF(AND(ISNUMBER(--LEFT(C2286,FIND(" ",C2286&amp;" ")-1)),OR(LEN(LEFT(C2286,FIND(" ",C2286&amp;" ")-1))=6,LEN(LEFT(C2286,FIND(" ",C2286&amp;" ")-1))=7),OR(ISNUMBER(MATCH(LEFT(C2286,FIND(" ",C2286&amp;" ")-1),'Look Up Values'!$G$2:$G$1000,0)),ISNUMBER(MATCH(LEFT(C2286,FIND(" ",C2286&amp;" ")-1),'Look Up Values'!$AE$2:$AE$2000,0)))),"","EWC error")),"")</f>
        <v/>
      </c>
      <c r="M2286" s="242" t="str" cm="1">
        <f t="array" ref="M2286">IF(AND(G2286&lt;&gt;0,G2286&lt;&gt;""),IF(E2286="","",IF(ISNUMBER(MATCH(SUBSTITUTE(E2286," ",""),SUBSTITUTE('Look Up Values'!$I$2:$I$10," ",""),0)),"","State error")),"")</f>
        <v/>
      </c>
      <c r="N2286" s="242" t="str" cm="1">
        <f t="array" ref="N2286">IF(AND(G2286&lt;&gt;0,G2286&lt;&gt;""),IF(F2286="","",IF(ISNUMBER(MATCH(SUBSTITUTE(F2286," ",""),SUBSTITUTE('Look Up Values'!$W$2:$W$30," ",""),0)),"","D&amp;R error")),"")</f>
        <v/>
      </c>
      <c r="O2286" s="256" t="str">
        <f t="shared" si="71"/>
        <v/>
      </c>
    </row>
    <row r="2287" spans="1:15" ht="15.75">
      <c r="A2287" s="250">
        <v>2280</v>
      </c>
      <c r="B2287" s="208"/>
      <c r="C2287" s="49"/>
      <c r="D2287" s="50"/>
      <c r="E2287" s="50"/>
      <c r="F2287" s="50"/>
      <c r="G2287" s="209"/>
      <c r="H2287" s="48"/>
      <c r="I2287" s="457" t="str">
        <f t="shared" si="70"/>
        <v/>
      </c>
      <c r="J2287" s="241" cm="1">
        <f t="array" ref="J2287">SUMPRODUCT(--(K2287:N2287&lt;&gt;"")) + IF(TRIM(O2287)="",0,LEN(O2287)-LEN(SUBSTITUTE(O2287,",",""))+1)</f>
        <v>0</v>
      </c>
      <c r="K2287" s="242" t="str">
        <f>IF(AND(G2287&lt;&gt;0,G2287&lt;&gt;""),IF(B2287="","",IF(ISNUMBER(MATCH(B2287,'Look Up Values'!$B$2:$B$500,0)),"","Dest. error")),"")</f>
        <v/>
      </c>
      <c r="L2287" s="242" t="str">
        <f>IF(AND(G2287&lt;&gt;0,G2287&lt;&gt;""),IF(C2287="","",IF(AND(ISNUMBER(--LEFT(C2287,FIND(" ",C2287&amp;" ")-1)),OR(LEN(LEFT(C2287,FIND(" ",C2287&amp;" ")-1))=6,LEN(LEFT(C2287,FIND(" ",C2287&amp;" ")-1))=7),OR(ISNUMBER(MATCH(LEFT(C2287,FIND(" ",C2287&amp;" ")-1),'Look Up Values'!$G$2:$G$1000,0)),ISNUMBER(MATCH(LEFT(C2287,FIND(" ",C2287&amp;" ")-1),'Look Up Values'!$AE$2:$AE$2000,0)))),"","EWC error")),"")</f>
        <v/>
      </c>
      <c r="M2287" s="242" t="str" cm="1">
        <f t="array" ref="M2287">IF(AND(G2287&lt;&gt;0,G2287&lt;&gt;""),IF(E2287="","",IF(ISNUMBER(MATCH(SUBSTITUTE(E2287," ",""),SUBSTITUTE('Look Up Values'!$I$2:$I$10," ",""),0)),"","State error")),"")</f>
        <v/>
      </c>
      <c r="N2287" s="242" t="str" cm="1">
        <f t="array" ref="N2287">IF(AND(G2287&lt;&gt;0,G2287&lt;&gt;""),IF(F2287="","",IF(ISNUMBER(MATCH(SUBSTITUTE(F2287," ",""),SUBSTITUTE('Look Up Values'!$W$2:$W$30," ",""),0)),"","D&amp;R error")),"")</f>
        <v/>
      </c>
      <c r="O2287" s="256" t="str">
        <f t="shared" si="71"/>
        <v/>
      </c>
    </row>
    <row r="2288" spans="1:15" ht="15.75">
      <c r="A2288" s="250">
        <v>2281</v>
      </c>
      <c r="B2288" s="208"/>
      <c r="C2288" s="49"/>
      <c r="D2288" s="50"/>
      <c r="E2288" s="50"/>
      <c r="F2288" s="50"/>
      <c r="G2288" s="209"/>
      <c r="H2288" s="48"/>
      <c r="I2288" s="457" t="str">
        <f t="shared" si="70"/>
        <v/>
      </c>
      <c r="J2288" s="241" cm="1">
        <f t="array" ref="J2288">SUMPRODUCT(--(K2288:N2288&lt;&gt;"")) + IF(TRIM(O2288)="",0,LEN(O2288)-LEN(SUBSTITUTE(O2288,",",""))+1)</f>
        <v>0</v>
      </c>
      <c r="K2288" s="242" t="str">
        <f>IF(AND(G2288&lt;&gt;0,G2288&lt;&gt;""),IF(B2288="","",IF(ISNUMBER(MATCH(B2288,'Look Up Values'!$B$2:$B$500,0)),"","Dest. error")),"")</f>
        <v/>
      </c>
      <c r="L2288" s="242" t="str">
        <f>IF(AND(G2288&lt;&gt;0,G2288&lt;&gt;""),IF(C2288="","",IF(AND(ISNUMBER(--LEFT(C2288,FIND(" ",C2288&amp;" ")-1)),OR(LEN(LEFT(C2288,FIND(" ",C2288&amp;" ")-1))=6,LEN(LEFT(C2288,FIND(" ",C2288&amp;" ")-1))=7),OR(ISNUMBER(MATCH(LEFT(C2288,FIND(" ",C2288&amp;" ")-1),'Look Up Values'!$G$2:$G$1000,0)),ISNUMBER(MATCH(LEFT(C2288,FIND(" ",C2288&amp;" ")-1),'Look Up Values'!$AE$2:$AE$2000,0)))),"","EWC error")),"")</f>
        <v/>
      </c>
      <c r="M2288" s="242" t="str" cm="1">
        <f t="array" ref="M2288">IF(AND(G2288&lt;&gt;0,G2288&lt;&gt;""),IF(E2288="","",IF(ISNUMBER(MATCH(SUBSTITUTE(E2288," ",""),SUBSTITUTE('Look Up Values'!$I$2:$I$10," ",""),0)),"","State error")),"")</f>
        <v/>
      </c>
      <c r="N2288" s="242" t="str" cm="1">
        <f t="array" ref="N2288">IF(AND(G2288&lt;&gt;0,G2288&lt;&gt;""),IF(F2288="","",IF(ISNUMBER(MATCH(SUBSTITUTE(F2288," ",""),SUBSTITUTE('Look Up Values'!$W$2:$W$30," ",""),0)),"","D&amp;R error")),"")</f>
        <v/>
      </c>
      <c r="O2288" s="256" t="str">
        <f t="shared" si="71"/>
        <v/>
      </c>
    </row>
    <row r="2289" spans="1:15" ht="15.75">
      <c r="A2289" s="250">
        <v>2282</v>
      </c>
      <c r="B2289" s="208"/>
      <c r="C2289" s="49"/>
      <c r="D2289" s="50"/>
      <c r="E2289" s="50"/>
      <c r="F2289" s="50"/>
      <c r="G2289" s="209"/>
      <c r="H2289" s="48"/>
      <c r="I2289" s="457" t="str">
        <f t="shared" si="70"/>
        <v/>
      </c>
      <c r="J2289" s="241" cm="1">
        <f t="array" ref="J2289">SUMPRODUCT(--(K2289:N2289&lt;&gt;"")) + IF(TRIM(O2289)="",0,LEN(O2289)-LEN(SUBSTITUTE(O2289,",",""))+1)</f>
        <v>0</v>
      </c>
      <c r="K2289" s="242" t="str">
        <f>IF(AND(G2289&lt;&gt;0,G2289&lt;&gt;""),IF(B2289="","",IF(ISNUMBER(MATCH(B2289,'Look Up Values'!$B$2:$B$500,0)),"","Dest. error")),"")</f>
        <v/>
      </c>
      <c r="L2289" s="242" t="str">
        <f>IF(AND(G2289&lt;&gt;0,G2289&lt;&gt;""),IF(C2289="","",IF(AND(ISNUMBER(--LEFT(C2289,FIND(" ",C2289&amp;" ")-1)),OR(LEN(LEFT(C2289,FIND(" ",C2289&amp;" ")-1))=6,LEN(LEFT(C2289,FIND(" ",C2289&amp;" ")-1))=7),OR(ISNUMBER(MATCH(LEFT(C2289,FIND(" ",C2289&amp;" ")-1),'Look Up Values'!$G$2:$G$1000,0)),ISNUMBER(MATCH(LEFT(C2289,FIND(" ",C2289&amp;" ")-1),'Look Up Values'!$AE$2:$AE$2000,0)))),"","EWC error")),"")</f>
        <v/>
      </c>
      <c r="M2289" s="242" t="str" cm="1">
        <f t="array" ref="M2289">IF(AND(G2289&lt;&gt;0,G2289&lt;&gt;""),IF(E2289="","",IF(ISNUMBER(MATCH(SUBSTITUTE(E2289," ",""),SUBSTITUTE('Look Up Values'!$I$2:$I$10," ",""),0)),"","State error")),"")</f>
        <v/>
      </c>
      <c r="N2289" s="242" t="str" cm="1">
        <f t="array" ref="N2289">IF(AND(G2289&lt;&gt;0,G2289&lt;&gt;""),IF(F2289="","",IF(ISNUMBER(MATCH(SUBSTITUTE(F2289," ",""),SUBSTITUTE('Look Up Values'!$W$2:$W$30," ",""),0)),"","D&amp;R error")),"")</f>
        <v/>
      </c>
      <c r="O2289" s="256" t="str">
        <f t="shared" si="71"/>
        <v/>
      </c>
    </row>
    <row r="2290" spans="1:15" ht="15.75">
      <c r="A2290" s="250">
        <v>2283</v>
      </c>
      <c r="B2290" s="208"/>
      <c r="C2290" s="49"/>
      <c r="D2290" s="50"/>
      <c r="E2290" s="50"/>
      <c r="F2290" s="50"/>
      <c r="G2290" s="209"/>
      <c r="H2290" s="48"/>
      <c r="I2290" s="457" t="str">
        <f t="shared" si="70"/>
        <v/>
      </c>
      <c r="J2290" s="241" cm="1">
        <f t="array" ref="J2290">SUMPRODUCT(--(K2290:N2290&lt;&gt;"")) + IF(TRIM(O2290)="",0,LEN(O2290)-LEN(SUBSTITUTE(O2290,",",""))+1)</f>
        <v>0</v>
      </c>
      <c r="K2290" s="242" t="str">
        <f>IF(AND(G2290&lt;&gt;0,G2290&lt;&gt;""),IF(B2290="","",IF(ISNUMBER(MATCH(B2290,'Look Up Values'!$B$2:$B$500,0)),"","Dest. error")),"")</f>
        <v/>
      </c>
      <c r="L2290" s="242" t="str">
        <f>IF(AND(G2290&lt;&gt;0,G2290&lt;&gt;""),IF(C2290="","",IF(AND(ISNUMBER(--LEFT(C2290,FIND(" ",C2290&amp;" ")-1)),OR(LEN(LEFT(C2290,FIND(" ",C2290&amp;" ")-1))=6,LEN(LEFT(C2290,FIND(" ",C2290&amp;" ")-1))=7),OR(ISNUMBER(MATCH(LEFT(C2290,FIND(" ",C2290&amp;" ")-1),'Look Up Values'!$G$2:$G$1000,0)),ISNUMBER(MATCH(LEFT(C2290,FIND(" ",C2290&amp;" ")-1),'Look Up Values'!$AE$2:$AE$2000,0)))),"","EWC error")),"")</f>
        <v/>
      </c>
      <c r="M2290" s="242" t="str" cm="1">
        <f t="array" ref="M2290">IF(AND(G2290&lt;&gt;0,G2290&lt;&gt;""),IF(E2290="","",IF(ISNUMBER(MATCH(SUBSTITUTE(E2290," ",""),SUBSTITUTE('Look Up Values'!$I$2:$I$10," ",""),0)),"","State error")),"")</f>
        <v/>
      </c>
      <c r="N2290" s="242" t="str" cm="1">
        <f t="array" ref="N2290">IF(AND(G2290&lt;&gt;0,G2290&lt;&gt;""),IF(F2290="","",IF(ISNUMBER(MATCH(SUBSTITUTE(F2290," ",""),SUBSTITUTE('Look Up Values'!$W$2:$W$30," ",""),0)),"","D&amp;R error")),"")</f>
        <v/>
      </c>
      <c r="O2290" s="256" t="str">
        <f t="shared" si="71"/>
        <v/>
      </c>
    </row>
    <row r="2291" spans="1:15" ht="15.75">
      <c r="A2291" s="250">
        <v>2284</v>
      </c>
      <c r="B2291" s="208"/>
      <c r="C2291" s="49"/>
      <c r="D2291" s="50"/>
      <c r="E2291" s="50"/>
      <c r="F2291" s="50"/>
      <c r="G2291" s="209"/>
      <c r="H2291" s="48"/>
      <c r="I2291" s="457" t="str">
        <f t="shared" si="70"/>
        <v/>
      </c>
      <c r="J2291" s="241" cm="1">
        <f t="array" ref="J2291">SUMPRODUCT(--(K2291:N2291&lt;&gt;"")) + IF(TRIM(O2291)="",0,LEN(O2291)-LEN(SUBSTITUTE(O2291,",",""))+1)</f>
        <v>0</v>
      </c>
      <c r="K2291" s="242" t="str">
        <f>IF(AND(G2291&lt;&gt;0,G2291&lt;&gt;""),IF(B2291="","",IF(ISNUMBER(MATCH(B2291,'Look Up Values'!$B$2:$B$500,0)),"","Dest. error")),"")</f>
        <v/>
      </c>
      <c r="L2291" s="242" t="str">
        <f>IF(AND(G2291&lt;&gt;0,G2291&lt;&gt;""),IF(C2291="","",IF(AND(ISNUMBER(--LEFT(C2291,FIND(" ",C2291&amp;" ")-1)),OR(LEN(LEFT(C2291,FIND(" ",C2291&amp;" ")-1))=6,LEN(LEFT(C2291,FIND(" ",C2291&amp;" ")-1))=7),OR(ISNUMBER(MATCH(LEFT(C2291,FIND(" ",C2291&amp;" ")-1),'Look Up Values'!$G$2:$G$1000,0)),ISNUMBER(MATCH(LEFT(C2291,FIND(" ",C2291&amp;" ")-1),'Look Up Values'!$AE$2:$AE$2000,0)))),"","EWC error")),"")</f>
        <v/>
      </c>
      <c r="M2291" s="242" t="str" cm="1">
        <f t="array" ref="M2291">IF(AND(G2291&lt;&gt;0,G2291&lt;&gt;""),IF(E2291="","",IF(ISNUMBER(MATCH(SUBSTITUTE(E2291," ",""),SUBSTITUTE('Look Up Values'!$I$2:$I$10," ",""),0)),"","State error")),"")</f>
        <v/>
      </c>
      <c r="N2291" s="242" t="str" cm="1">
        <f t="array" ref="N2291">IF(AND(G2291&lt;&gt;0,G2291&lt;&gt;""),IF(F2291="","",IF(ISNUMBER(MATCH(SUBSTITUTE(F2291," ",""),SUBSTITUTE('Look Up Values'!$W$2:$W$30," ",""),0)),"","D&amp;R error")),"")</f>
        <v/>
      </c>
      <c r="O2291" s="256" t="str">
        <f t="shared" si="71"/>
        <v/>
      </c>
    </row>
    <row r="2292" spans="1:15" ht="15.75">
      <c r="A2292" s="250">
        <v>2285</v>
      </c>
      <c r="B2292" s="208"/>
      <c r="C2292" s="49"/>
      <c r="D2292" s="50"/>
      <c r="E2292" s="50"/>
      <c r="F2292" s="50"/>
      <c r="G2292" s="209"/>
      <c r="H2292" s="48"/>
      <c r="I2292" s="457" t="str">
        <f t="shared" si="70"/>
        <v/>
      </c>
      <c r="J2292" s="241" cm="1">
        <f t="array" ref="J2292">SUMPRODUCT(--(K2292:N2292&lt;&gt;"")) + IF(TRIM(O2292)="",0,LEN(O2292)-LEN(SUBSTITUTE(O2292,",",""))+1)</f>
        <v>0</v>
      </c>
      <c r="K2292" s="242" t="str">
        <f>IF(AND(G2292&lt;&gt;0,G2292&lt;&gt;""),IF(B2292="","",IF(ISNUMBER(MATCH(B2292,'Look Up Values'!$B$2:$B$500,0)),"","Dest. error")),"")</f>
        <v/>
      </c>
      <c r="L2292" s="242" t="str">
        <f>IF(AND(G2292&lt;&gt;0,G2292&lt;&gt;""),IF(C2292="","",IF(AND(ISNUMBER(--LEFT(C2292,FIND(" ",C2292&amp;" ")-1)),OR(LEN(LEFT(C2292,FIND(" ",C2292&amp;" ")-1))=6,LEN(LEFT(C2292,FIND(" ",C2292&amp;" ")-1))=7),OR(ISNUMBER(MATCH(LEFT(C2292,FIND(" ",C2292&amp;" ")-1),'Look Up Values'!$G$2:$G$1000,0)),ISNUMBER(MATCH(LEFT(C2292,FIND(" ",C2292&amp;" ")-1),'Look Up Values'!$AE$2:$AE$2000,0)))),"","EWC error")),"")</f>
        <v/>
      </c>
      <c r="M2292" s="242" t="str" cm="1">
        <f t="array" ref="M2292">IF(AND(G2292&lt;&gt;0,G2292&lt;&gt;""),IF(E2292="","",IF(ISNUMBER(MATCH(SUBSTITUTE(E2292," ",""),SUBSTITUTE('Look Up Values'!$I$2:$I$10," ",""),0)),"","State error")),"")</f>
        <v/>
      </c>
      <c r="N2292" s="242" t="str" cm="1">
        <f t="array" ref="N2292">IF(AND(G2292&lt;&gt;0,G2292&lt;&gt;""),IF(F2292="","",IF(ISNUMBER(MATCH(SUBSTITUTE(F2292," ",""),SUBSTITUTE('Look Up Values'!$W$2:$W$30," ",""),0)),"","D&amp;R error")),"")</f>
        <v/>
      </c>
      <c r="O2292" s="256" t="str">
        <f t="shared" si="71"/>
        <v/>
      </c>
    </row>
    <row r="2293" spans="1:15" ht="15.75">
      <c r="A2293" s="250">
        <v>2286</v>
      </c>
      <c r="B2293" s="208"/>
      <c r="C2293" s="49"/>
      <c r="D2293" s="50"/>
      <c r="E2293" s="50"/>
      <c r="F2293" s="50"/>
      <c r="G2293" s="209"/>
      <c r="H2293" s="48"/>
      <c r="I2293" s="457" t="str">
        <f t="shared" si="70"/>
        <v/>
      </c>
      <c r="J2293" s="241" cm="1">
        <f t="array" ref="J2293">SUMPRODUCT(--(K2293:N2293&lt;&gt;"")) + IF(TRIM(O2293)="",0,LEN(O2293)-LEN(SUBSTITUTE(O2293,",",""))+1)</f>
        <v>0</v>
      </c>
      <c r="K2293" s="242" t="str">
        <f>IF(AND(G2293&lt;&gt;0,G2293&lt;&gt;""),IF(B2293="","",IF(ISNUMBER(MATCH(B2293,'Look Up Values'!$B$2:$B$500,0)),"","Dest. error")),"")</f>
        <v/>
      </c>
      <c r="L2293" s="242" t="str">
        <f>IF(AND(G2293&lt;&gt;0,G2293&lt;&gt;""),IF(C2293="","",IF(AND(ISNUMBER(--LEFT(C2293,FIND(" ",C2293&amp;" ")-1)),OR(LEN(LEFT(C2293,FIND(" ",C2293&amp;" ")-1))=6,LEN(LEFT(C2293,FIND(" ",C2293&amp;" ")-1))=7),OR(ISNUMBER(MATCH(LEFT(C2293,FIND(" ",C2293&amp;" ")-1),'Look Up Values'!$G$2:$G$1000,0)),ISNUMBER(MATCH(LEFT(C2293,FIND(" ",C2293&amp;" ")-1),'Look Up Values'!$AE$2:$AE$2000,0)))),"","EWC error")),"")</f>
        <v/>
      </c>
      <c r="M2293" s="242" t="str" cm="1">
        <f t="array" ref="M2293">IF(AND(G2293&lt;&gt;0,G2293&lt;&gt;""),IF(E2293="","",IF(ISNUMBER(MATCH(SUBSTITUTE(E2293," ",""),SUBSTITUTE('Look Up Values'!$I$2:$I$10," ",""),0)),"","State error")),"")</f>
        <v/>
      </c>
      <c r="N2293" s="242" t="str" cm="1">
        <f t="array" ref="N2293">IF(AND(G2293&lt;&gt;0,G2293&lt;&gt;""),IF(F2293="","",IF(ISNUMBER(MATCH(SUBSTITUTE(F2293," ",""),SUBSTITUTE('Look Up Values'!$W$2:$W$30," ",""),0)),"","D&amp;R error")),"")</f>
        <v/>
      </c>
      <c r="O2293" s="256" t="str">
        <f t="shared" si="71"/>
        <v/>
      </c>
    </row>
    <row r="2294" spans="1:15" ht="15.75">
      <c r="A2294" s="250">
        <v>2287</v>
      </c>
      <c r="B2294" s="208"/>
      <c r="C2294" s="49"/>
      <c r="D2294" s="50"/>
      <c r="E2294" s="50"/>
      <c r="F2294" s="50"/>
      <c r="G2294" s="209"/>
      <c r="H2294" s="48"/>
      <c r="I2294" s="457" t="str">
        <f t="shared" si="70"/>
        <v/>
      </c>
      <c r="J2294" s="241" cm="1">
        <f t="array" ref="J2294">SUMPRODUCT(--(K2294:N2294&lt;&gt;"")) + IF(TRIM(O2294)="",0,LEN(O2294)-LEN(SUBSTITUTE(O2294,",",""))+1)</f>
        <v>0</v>
      </c>
      <c r="K2294" s="242" t="str">
        <f>IF(AND(G2294&lt;&gt;0,G2294&lt;&gt;""),IF(B2294="","",IF(ISNUMBER(MATCH(B2294,'Look Up Values'!$B$2:$B$500,0)),"","Dest. error")),"")</f>
        <v/>
      </c>
      <c r="L2294" s="242" t="str">
        <f>IF(AND(G2294&lt;&gt;0,G2294&lt;&gt;""),IF(C2294="","",IF(AND(ISNUMBER(--LEFT(C2294,FIND(" ",C2294&amp;" ")-1)),OR(LEN(LEFT(C2294,FIND(" ",C2294&amp;" ")-1))=6,LEN(LEFT(C2294,FIND(" ",C2294&amp;" ")-1))=7),OR(ISNUMBER(MATCH(LEFT(C2294,FIND(" ",C2294&amp;" ")-1),'Look Up Values'!$G$2:$G$1000,0)),ISNUMBER(MATCH(LEFT(C2294,FIND(" ",C2294&amp;" ")-1),'Look Up Values'!$AE$2:$AE$2000,0)))),"","EWC error")),"")</f>
        <v/>
      </c>
      <c r="M2294" s="242" t="str" cm="1">
        <f t="array" ref="M2294">IF(AND(G2294&lt;&gt;0,G2294&lt;&gt;""),IF(E2294="","",IF(ISNUMBER(MATCH(SUBSTITUTE(E2294," ",""),SUBSTITUTE('Look Up Values'!$I$2:$I$10," ",""),0)),"","State error")),"")</f>
        <v/>
      </c>
      <c r="N2294" s="242" t="str" cm="1">
        <f t="array" ref="N2294">IF(AND(G2294&lt;&gt;0,G2294&lt;&gt;""),IF(F2294="","",IF(ISNUMBER(MATCH(SUBSTITUTE(F2294," ",""),SUBSTITUTE('Look Up Values'!$W$2:$W$30," ",""),0)),"","D&amp;R error")),"")</f>
        <v/>
      </c>
      <c r="O2294" s="256" t="str">
        <f t="shared" si="71"/>
        <v/>
      </c>
    </row>
    <row r="2295" spans="1:15" ht="15.75">
      <c r="A2295" s="250">
        <v>2288</v>
      </c>
      <c r="B2295" s="208"/>
      <c r="C2295" s="49"/>
      <c r="D2295" s="50"/>
      <c r="E2295" s="50"/>
      <c r="F2295" s="50"/>
      <c r="G2295" s="209"/>
      <c r="H2295" s="48"/>
      <c r="I2295" s="457" t="str">
        <f t="shared" si="70"/>
        <v/>
      </c>
      <c r="J2295" s="241" cm="1">
        <f t="array" ref="J2295">SUMPRODUCT(--(K2295:N2295&lt;&gt;"")) + IF(TRIM(O2295)="",0,LEN(O2295)-LEN(SUBSTITUTE(O2295,",",""))+1)</f>
        <v>0</v>
      </c>
      <c r="K2295" s="242" t="str">
        <f>IF(AND(G2295&lt;&gt;0,G2295&lt;&gt;""),IF(B2295="","",IF(ISNUMBER(MATCH(B2295,'Look Up Values'!$B$2:$B$500,0)),"","Dest. error")),"")</f>
        <v/>
      </c>
      <c r="L2295" s="242" t="str">
        <f>IF(AND(G2295&lt;&gt;0,G2295&lt;&gt;""),IF(C2295="","",IF(AND(ISNUMBER(--LEFT(C2295,FIND(" ",C2295&amp;" ")-1)),OR(LEN(LEFT(C2295,FIND(" ",C2295&amp;" ")-1))=6,LEN(LEFT(C2295,FIND(" ",C2295&amp;" ")-1))=7),OR(ISNUMBER(MATCH(LEFT(C2295,FIND(" ",C2295&amp;" ")-1),'Look Up Values'!$G$2:$G$1000,0)),ISNUMBER(MATCH(LEFT(C2295,FIND(" ",C2295&amp;" ")-1),'Look Up Values'!$AE$2:$AE$2000,0)))),"","EWC error")),"")</f>
        <v/>
      </c>
      <c r="M2295" s="242" t="str" cm="1">
        <f t="array" ref="M2295">IF(AND(G2295&lt;&gt;0,G2295&lt;&gt;""),IF(E2295="","",IF(ISNUMBER(MATCH(SUBSTITUTE(E2295," ",""),SUBSTITUTE('Look Up Values'!$I$2:$I$10," ",""),0)),"","State error")),"")</f>
        <v/>
      </c>
      <c r="N2295" s="242" t="str" cm="1">
        <f t="array" ref="N2295">IF(AND(G2295&lt;&gt;0,G2295&lt;&gt;""),IF(F2295="","",IF(ISNUMBER(MATCH(SUBSTITUTE(F2295," ",""),SUBSTITUTE('Look Up Values'!$W$2:$W$30," ",""),0)),"","D&amp;R error")),"")</f>
        <v/>
      </c>
      <c r="O2295" s="256" t="str">
        <f t="shared" si="71"/>
        <v/>
      </c>
    </row>
    <row r="2296" spans="1:15" ht="15.75">
      <c r="A2296" s="250">
        <v>2289</v>
      </c>
      <c r="B2296" s="208"/>
      <c r="C2296" s="49"/>
      <c r="D2296" s="50"/>
      <c r="E2296" s="50"/>
      <c r="F2296" s="50"/>
      <c r="G2296" s="209"/>
      <c r="H2296" s="48"/>
      <c r="I2296" s="457" t="str">
        <f t="shared" si="70"/>
        <v/>
      </c>
      <c r="J2296" s="241" cm="1">
        <f t="array" ref="J2296">SUMPRODUCT(--(K2296:N2296&lt;&gt;"")) + IF(TRIM(O2296)="",0,LEN(O2296)-LEN(SUBSTITUTE(O2296,",",""))+1)</f>
        <v>0</v>
      </c>
      <c r="K2296" s="242" t="str">
        <f>IF(AND(G2296&lt;&gt;0,G2296&lt;&gt;""),IF(B2296="","",IF(ISNUMBER(MATCH(B2296,'Look Up Values'!$B$2:$B$500,0)),"","Dest. error")),"")</f>
        <v/>
      </c>
      <c r="L2296" s="242" t="str">
        <f>IF(AND(G2296&lt;&gt;0,G2296&lt;&gt;""),IF(C2296="","",IF(AND(ISNUMBER(--LEFT(C2296,FIND(" ",C2296&amp;" ")-1)),OR(LEN(LEFT(C2296,FIND(" ",C2296&amp;" ")-1))=6,LEN(LEFT(C2296,FIND(" ",C2296&amp;" ")-1))=7),OR(ISNUMBER(MATCH(LEFT(C2296,FIND(" ",C2296&amp;" ")-1),'Look Up Values'!$G$2:$G$1000,0)),ISNUMBER(MATCH(LEFT(C2296,FIND(" ",C2296&amp;" ")-1),'Look Up Values'!$AE$2:$AE$2000,0)))),"","EWC error")),"")</f>
        <v/>
      </c>
      <c r="M2296" s="242" t="str" cm="1">
        <f t="array" ref="M2296">IF(AND(G2296&lt;&gt;0,G2296&lt;&gt;""),IF(E2296="","",IF(ISNUMBER(MATCH(SUBSTITUTE(E2296," ",""),SUBSTITUTE('Look Up Values'!$I$2:$I$10," ",""),0)),"","State error")),"")</f>
        <v/>
      </c>
      <c r="N2296" s="242" t="str" cm="1">
        <f t="array" ref="N2296">IF(AND(G2296&lt;&gt;0,G2296&lt;&gt;""),IF(F2296="","",IF(ISNUMBER(MATCH(SUBSTITUTE(F2296," ",""),SUBSTITUTE('Look Up Values'!$W$2:$W$30," ",""),0)),"","D&amp;R error")),"")</f>
        <v/>
      </c>
      <c r="O2296" s="256" t="str">
        <f t="shared" si="71"/>
        <v/>
      </c>
    </row>
    <row r="2297" spans="1:15" ht="15.75">
      <c r="A2297" s="250">
        <v>2290</v>
      </c>
      <c r="B2297" s="208"/>
      <c r="C2297" s="49"/>
      <c r="D2297" s="50"/>
      <c r="E2297" s="50"/>
      <c r="F2297" s="50"/>
      <c r="G2297" s="209"/>
      <c r="H2297" s="48"/>
      <c r="I2297" s="457" t="str">
        <f t="shared" si="70"/>
        <v/>
      </c>
      <c r="J2297" s="241" cm="1">
        <f t="array" ref="J2297">SUMPRODUCT(--(K2297:N2297&lt;&gt;"")) + IF(TRIM(O2297)="",0,LEN(O2297)-LEN(SUBSTITUTE(O2297,",",""))+1)</f>
        <v>0</v>
      </c>
      <c r="K2297" s="242" t="str">
        <f>IF(AND(G2297&lt;&gt;0,G2297&lt;&gt;""),IF(B2297="","",IF(ISNUMBER(MATCH(B2297,'Look Up Values'!$B$2:$B$500,0)),"","Dest. error")),"")</f>
        <v/>
      </c>
      <c r="L2297" s="242" t="str">
        <f>IF(AND(G2297&lt;&gt;0,G2297&lt;&gt;""),IF(C2297="","",IF(AND(ISNUMBER(--LEFT(C2297,FIND(" ",C2297&amp;" ")-1)),OR(LEN(LEFT(C2297,FIND(" ",C2297&amp;" ")-1))=6,LEN(LEFT(C2297,FIND(" ",C2297&amp;" ")-1))=7),OR(ISNUMBER(MATCH(LEFT(C2297,FIND(" ",C2297&amp;" ")-1),'Look Up Values'!$G$2:$G$1000,0)),ISNUMBER(MATCH(LEFT(C2297,FIND(" ",C2297&amp;" ")-1),'Look Up Values'!$AE$2:$AE$2000,0)))),"","EWC error")),"")</f>
        <v/>
      </c>
      <c r="M2297" s="242" t="str" cm="1">
        <f t="array" ref="M2297">IF(AND(G2297&lt;&gt;0,G2297&lt;&gt;""),IF(E2297="","",IF(ISNUMBER(MATCH(SUBSTITUTE(E2297," ",""),SUBSTITUTE('Look Up Values'!$I$2:$I$10," ",""),0)),"","State error")),"")</f>
        <v/>
      </c>
      <c r="N2297" s="242" t="str" cm="1">
        <f t="array" ref="N2297">IF(AND(G2297&lt;&gt;0,G2297&lt;&gt;""),IF(F2297="","",IF(ISNUMBER(MATCH(SUBSTITUTE(F2297," ",""),SUBSTITUTE('Look Up Values'!$W$2:$W$30," ",""),0)),"","D&amp;R error")),"")</f>
        <v/>
      </c>
      <c r="O2297" s="256" t="str">
        <f t="shared" si="71"/>
        <v/>
      </c>
    </row>
    <row r="2298" spans="1:15" ht="15.75">
      <c r="A2298" s="250">
        <v>2291</v>
      </c>
      <c r="B2298" s="208"/>
      <c r="C2298" s="49"/>
      <c r="D2298" s="50"/>
      <c r="E2298" s="50"/>
      <c r="F2298" s="50"/>
      <c r="G2298" s="209"/>
      <c r="H2298" s="48"/>
      <c r="I2298" s="457" t="str">
        <f t="shared" si="70"/>
        <v/>
      </c>
      <c r="J2298" s="241" cm="1">
        <f t="array" ref="J2298">SUMPRODUCT(--(K2298:N2298&lt;&gt;"")) + IF(TRIM(O2298)="",0,LEN(O2298)-LEN(SUBSTITUTE(O2298,",",""))+1)</f>
        <v>0</v>
      </c>
      <c r="K2298" s="242" t="str">
        <f>IF(AND(G2298&lt;&gt;0,G2298&lt;&gt;""),IF(B2298="","",IF(ISNUMBER(MATCH(B2298,'Look Up Values'!$B$2:$B$500,0)),"","Dest. error")),"")</f>
        <v/>
      </c>
      <c r="L2298" s="242" t="str">
        <f>IF(AND(G2298&lt;&gt;0,G2298&lt;&gt;""),IF(C2298="","",IF(AND(ISNUMBER(--LEFT(C2298,FIND(" ",C2298&amp;" ")-1)),OR(LEN(LEFT(C2298,FIND(" ",C2298&amp;" ")-1))=6,LEN(LEFT(C2298,FIND(" ",C2298&amp;" ")-1))=7),OR(ISNUMBER(MATCH(LEFT(C2298,FIND(" ",C2298&amp;" ")-1),'Look Up Values'!$G$2:$G$1000,0)),ISNUMBER(MATCH(LEFT(C2298,FIND(" ",C2298&amp;" ")-1),'Look Up Values'!$AE$2:$AE$2000,0)))),"","EWC error")),"")</f>
        <v/>
      </c>
      <c r="M2298" s="242" t="str" cm="1">
        <f t="array" ref="M2298">IF(AND(G2298&lt;&gt;0,G2298&lt;&gt;""),IF(E2298="","",IF(ISNUMBER(MATCH(SUBSTITUTE(E2298," ",""),SUBSTITUTE('Look Up Values'!$I$2:$I$10," ",""),0)),"","State error")),"")</f>
        <v/>
      </c>
      <c r="N2298" s="242" t="str" cm="1">
        <f t="array" ref="N2298">IF(AND(G2298&lt;&gt;0,G2298&lt;&gt;""),IF(F2298="","",IF(ISNUMBER(MATCH(SUBSTITUTE(F2298," ",""),SUBSTITUTE('Look Up Values'!$W$2:$W$30," ",""),0)),"","D&amp;R error")),"")</f>
        <v/>
      </c>
      <c r="O2298" s="256" t="str">
        <f t="shared" si="71"/>
        <v/>
      </c>
    </row>
    <row r="2299" spans="1:15" ht="15.75">
      <c r="A2299" s="250">
        <v>2292</v>
      </c>
      <c r="B2299" s="208"/>
      <c r="C2299" s="49"/>
      <c r="D2299" s="50"/>
      <c r="E2299" s="50"/>
      <c r="F2299" s="50"/>
      <c r="G2299" s="209"/>
      <c r="H2299" s="48"/>
      <c r="I2299" s="457" t="str">
        <f t="shared" si="70"/>
        <v/>
      </c>
      <c r="J2299" s="241" cm="1">
        <f t="array" ref="J2299">SUMPRODUCT(--(K2299:N2299&lt;&gt;"")) + IF(TRIM(O2299)="",0,LEN(O2299)-LEN(SUBSTITUTE(O2299,",",""))+1)</f>
        <v>0</v>
      </c>
      <c r="K2299" s="242" t="str">
        <f>IF(AND(G2299&lt;&gt;0,G2299&lt;&gt;""),IF(B2299="","",IF(ISNUMBER(MATCH(B2299,'Look Up Values'!$B$2:$B$500,0)),"","Dest. error")),"")</f>
        <v/>
      </c>
      <c r="L2299" s="242" t="str">
        <f>IF(AND(G2299&lt;&gt;0,G2299&lt;&gt;""),IF(C2299="","",IF(AND(ISNUMBER(--LEFT(C2299,FIND(" ",C2299&amp;" ")-1)),OR(LEN(LEFT(C2299,FIND(" ",C2299&amp;" ")-1))=6,LEN(LEFT(C2299,FIND(" ",C2299&amp;" ")-1))=7),OR(ISNUMBER(MATCH(LEFT(C2299,FIND(" ",C2299&amp;" ")-1),'Look Up Values'!$G$2:$G$1000,0)),ISNUMBER(MATCH(LEFT(C2299,FIND(" ",C2299&amp;" ")-1),'Look Up Values'!$AE$2:$AE$2000,0)))),"","EWC error")),"")</f>
        <v/>
      </c>
      <c r="M2299" s="242" t="str" cm="1">
        <f t="array" ref="M2299">IF(AND(G2299&lt;&gt;0,G2299&lt;&gt;""),IF(E2299="","",IF(ISNUMBER(MATCH(SUBSTITUTE(E2299," ",""),SUBSTITUTE('Look Up Values'!$I$2:$I$10," ",""),0)),"","State error")),"")</f>
        <v/>
      </c>
      <c r="N2299" s="242" t="str" cm="1">
        <f t="array" ref="N2299">IF(AND(G2299&lt;&gt;0,G2299&lt;&gt;""),IF(F2299="","",IF(ISNUMBER(MATCH(SUBSTITUTE(F2299," ",""),SUBSTITUTE('Look Up Values'!$W$2:$W$30," ",""),0)),"","D&amp;R error")),"")</f>
        <v/>
      </c>
      <c r="O2299" s="256" t="str">
        <f t="shared" si="71"/>
        <v/>
      </c>
    </row>
    <row r="2300" spans="1:15" ht="15.75">
      <c r="A2300" s="250">
        <v>2293</v>
      </c>
      <c r="B2300" s="208"/>
      <c r="C2300" s="49"/>
      <c r="D2300" s="50"/>
      <c r="E2300" s="50"/>
      <c r="F2300" s="50"/>
      <c r="G2300" s="209"/>
      <c r="H2300" s="48"/>
      <c r="I2300" s="457" t="str">
        <f t="shared" si="70"/>
        <v/>
      </c>
      <c r="J2300" s="241" cm="1">
        <f t="array" ref="J2300">SUMPRODUCT(--(K2300:N2300&lt;&gt;"")) + IF(TRIM(O2300)="",0,LEN(O2300)-LEN(SUBSTITUTE(O2300,",",""))+1)</f>
        <v>0</v>
      </c>
      <c r="K2300" s="242" t="str">
        <f>IF(AND(G2300&lt;&gt;0,G2300&lt;&gt;""),IF(B2300="","",IF(ISNUMBER(MATCH(B2300,'Look Up Values'!$B$2:$B$500,0)),"","Dest. error")),"")</f>
        <v/>
      </c>
      <c r="L2300" s="242" t="str">
        <f>IF(AND(G2300&lt;&gt;0,G2300&lt;&gt;""),IF(C2300="","",IF(AND(ISNUMBER(--LEFT(C2300,FIND(" ",C2300&amp;" ")-1)),OR(LEN(LEFT(C2300,FIND(" ",C2300&amp;" ")-1))=6,LEN(LEFT(C2300,FIND(" ",C2300&amp;" ")-1))=7),OR(ISNUMBER(MATCH(LEFT(C2300,FIND(" ",C2300&amp;" ")-1),'Look Up Values'!$G$2:$G$1000,0)),ISNUMBER(MATCH(LEFT(C2300,FIND(" ",C2300&amp;" ")-1),'Look Up Values'!$AE$2:$AE$2000,0)))),"","EWC error")),"")</f>
        <v/>
      </c>
      <c r="M2300" s="242" t="str" cm="1">
        <f t="array" ref="M2300">IF(AND(G2300&lt;&gt;0,G2300&lt;&gt;""),IF(E2300="","",IF(ISNUMBER(MATCH(SUBSTITUTE(E2300," ",""),SUBSTITUTE('Look Up Values'!$I$2:$I$10," ",""),0)),"","State error")),"")</f>
        <v/>
      </c>
      <c r="N2300" s="242" t="str" cm="1">
        <f t="array" ref="N2300">IF(AND(G2300&lt;&gt;0,G2300&lt;&gt;""),IF(F2300="","",IF(ISNUMBER(MATCH(SUBSTITUTE(F2300," ",""),SUBSTITUTE('Look Up Values'!$W$2:$W$30," ",""),0)),"","D&amp;R error")),"")</f>
        <v/>
      </c>
      <c r="O2300" s="256" t="str">
        <f t="shared" si="71"/>
        <v/>
      </c>
    </row>
    <row r="2301" spans="1:15" ht="15.75">
      <c r="A2301" s="250">
        <v>2294</v>
      </c>
      <c r="B2301" s="208"/>
      <c r="C2301" s="49"/>
      <c r="D2301" s="50"/>
      <c r="E2301" s="50"/>
      <c r="F2301" s="50"/>
      <c r="G2301" s="209"/>
      <c r="H2301" s="48"/>
      <c r="I2301" s="457" t="str">
        <f t="shared" si="70"/>
        <v/>
      </c>
      <c r="J2301" s="241" cm="1">
        <f t="array" ref="J2301">SUMPRODUCT(--(K2301:N2301&lt;&gt;"")) + IF(TRIM(O2301)="",0,LEN(O2301)-LEN(SUBSTITUTE(O2301,",",""))+1)</f>
        <v>0</v>
      </c>
      <c r="K2301" s="242" t="str">
        <f>IF(AND(G2301&lt;&gt;0,G2301&lt;&gt;""),IF(B2301="","",IF(ISNUMBER(MATCH(B2301,'Look Up Values'!$B$2:$B$500,0)),"","Dest. error")),"")</f>
        <v/>
      </c>
      <c r="L2301" s="242" t="str">
        <f>IF(AND(G2301&lt;&gt;0,G2301&lt;&gt;""),IF(C2301="","",IF(AND(ISNUMBER(--LEFT(C2301,FIND(" ",C2301&amp;" ")-1)),OR(LEN(LEFT(C2301,FIND(" ",C2301&amp;" ")-1))=6,LEN(LEFT(C2301,FIND(" ",C2301&amp;" ")-1))=7),OR(ISNUMBER(MATCH(LEFT(C2301,FIND(" ",C2301&amp;" ")-1),'Look Up Values'!$G$2:$G$1000,0)),ISNUMBER(MATCH(LEFT(C2301,FIND(" ",C2301&amp;" ")-1),'Look Up Values'!$AE$2:$AE$2000,0)))),"","EWC error")),"")</f>
        <v/>
      </c>
      <c r="M2301" s="242" t="str" cm="1">
        <f t="array" ref="M2301">IF(AND(G2301&lt;&gt;0,G2301&lt;&gt;""),IF(E2301="","",IF(ISNUMBER(MATCH(SUBSTITUTE(E2301," ",""),SUBSTITUTE('Look Up Values'!$I$2:$I$10," ",""),0)),"","State error")),"")</f>
        <v/>
      </c>
      <c r="N2301" s="242" t="str" cm="1">
        <f t="array" ref="N2301">IF(AND(G2301&lt;&gt;0,G2301&lt;&gt;""),IF(F2301="","",IF(ISNUMBER(MATCH(SUBSTITUTE(F2301," ",""),SUBSTITUTE('Look Up Values'!$W$2:$W$30," ",""),0)),"","D&amp;R error")),"")</f>
        <v/>
      </c>
      <c r="O2301" s="256" t="str">
        <f t="shared" si="71"/>
        <v/>
      </c>
    </row>
    <row r="2302" spans="1:15" ht="15.75">
      <c r="A2302" s="250">
        <v>2295</v>
      </c>
      <c r="B2302" s="208"/>
      <c r="C2302" s="49"/>
      <c r="D2302" s="50"/>
      <c r="E2302" s="50"/>
      <c r="F2302" s="50"/>
      <c r="G2302" s="209"/>
      <c r="H2302" s="48"/>
      <c r="I2302" s="457" t="str">
        <f t="shared" si="70"/>
        <v/>
      </c>
      <c r="J2302" s="241" cm="1">
        <f t="array" ref="J2302">SUMPRODUCT(--(K2302:N2302&lt;&gt;"")) + IF(TRIM(O2302)="",0,LEN(O2302)-LEN(SUBSTITUTE(O2302,",",""))+1)</f>
        <v>0</v>
      </c>
      <c r="K2302" s="242" t="str">
        <f>IF(AND(G2302&lt;&gt;0,G2302&lt;&gt;""),IF(B2302="","",IF(ISNUMBER(MATCH(B2302,'Look Up Values'!$B$2:$B$500,0)),"","Dest. error")),"")</f>
        <v/>
      </c>
      <c r="L2302" s="242" t="str">
        <f>IF(AND(G2302&lt;&gt;0,G2302&lt;&gt;""),IF(C2302="","",IF(AND(ISNUMBER(--LEFT(C2302,FIND(" ",C2302&amp;" ")-1)),OR(LEN(LEFT(C2302,FIND(" ",C2302&amp;" ")-1))=6,LEN(LEFT(C2302,FIND(" ",C2302&amp;" ")-1))=7),OR(ISNUMBER(MATCH(LEFT(C2302,FIND(" ",C2302&amp;" ")-1),'Look Up Values'!$G$2:$G$1000,0)),ISNUMBER(MATCH(LEFT(C2302,FIND(" ",C2302&amp;" ")-1),'Look Up Values'!$AE$2:$AE$2000,0)))),"","EWC error")),"")</f>
        <v/>
      </c>
      <c r="M2302" s="242" t="str" cm="1">
        <f t="array" ref="M2302">IF(AND(G2302&lt;&gt;0,G2302&lt;&gt;""),IF(E2302="","",IF(ISNUMBER(MATCH(SUBSTITUTE(E2302," ",""),SUBSTITUTE('Look Up Values'!$I$2:$I$10," ",""),0)),"","State error")),"")</f>
        <v/>
      </c>
      <c r="N2302" s="242" t="str" cm="1">
        <f t="array" ref="N2302">IF(AND(G2302&lt;&gt;0,G2302&lt;&gt;""),IF(F2302="","",IF(ISNUMBER(MATCH(SUBSTITUTE(F2302," ",""),SUBSTITUTE('Look Up Values'!$W$2:$W$30," ",""),0)),"","D&amp;R error")),"")</f>
        <v/>
      </c>
      <c r="O2302" s="256" t="str">
        <f t="shared" si="71"/>
        <v/>
      </c>
    </row>
    <row r="2303" spans="1:15" ht="15.75">
      <c r="A2303" s="250">
        <v>2296</v>
      </c>
      <c r="B2303" s="208"/>
      <c r="C2303" s="49"/>
      <c r="D2303" s="50"/>
      <c r="E2303" s="50"/>
      <c r="F2303" s="50"/>
      <c r="G2303" s="209"/>
      <c r="H2303" s="48"/>
      <c r="I2303" s="457" t="str">
        <f t="shared" si="70"/>
        <v/>
      </c>
      <c r="J2303" s="241" cm="1">
        <f t="array" ref="J2303">SUMPRODUCT(--(K2303:N2303&lt;&gt;"")) + IF(TRIM(O2303)="",0,LEN(O2303)-LEN(SUBSTITUTE(O2303,",",""))+1)</f>
        <v>0</v>
      </c>
      <c r="K2303" s="242" t="str">
        <f>IF(AND(G2303&lt;&gt;0,G2303&lt;&gt;""),IF(B2303="","",IF(ISNUMBER(MATCH(B2303,'Look Up Values'!$B$2:$B$500,0)),"","Dest. error")),"")</f>
        <v/>
      </c>
      <c r="L2303" s="242" t="str">
        <f>IF(AND(G2303&lt;&gt;0,G2303&lt;&gt;""),IF(C2303="","",IF(AND(ISNUMBER(--LEFT(C2303,FIND(" ",C2303&amp;" ")-1)),OR(LEN(LEFT(C2303,FIND(" ",C2303&amp;" ")-1))=6,LEN(LEFT(C2303,FIND(" ",C2303&amp;" ")-1))=7),OR(ISNUMBER(MATCH(LEFT(C2303,FIND(" ",C2303&amp;" ")-1),'Look Up Values'!$G$2:$G$1000,0)),ISNUMBER(MATCH(LEFT(C2303,FIND(" ",C2303&amp;" ")-1),'Look Up Values'!$AE$2:$AE$2000,0)))),"","EWC error")),"")</f>
        <v/>
      </c>
      <c r="M2303" s="242" t="str" cm="1">
        <f t="array" ref="M2303">IF(AND(G2303&lt;&gt;0,G2303&lt;&gt;""),IF(E2303="","",IF(ISNUMBER(MATCH(SUBSTITUTE(E2303," ",""),SUBSTITUTE('Look Up Values'!$I$2:$I$10," ",""),0)),"","State error")),"")</f>
        <v/>
      </c>
      <c r="N2303" s="242" t="str" cm="1">
        <f t="array" ref="N2303">IF(AND(G2303&lt;&gt;0,G2303&lt;&gt;""),IF(F2303="","",IF(ISNUMBER(MATCH(SUBSTITUTE(F2303," ",""),SUBSTITUTE('Look Up Values'!$W$2:$W$30," ",""),0)),"","D&amp;R error")),"")</f>
        <v/>
      </c>
      <c r="O2303" s="256" t="str">
        <f t="shared" si="71"/>
        <v/>
      </c>
    </row>
    <row r="2304" spans="1:15" ht="15.75">
      <c r="A2304" s="250">
        <v>2297</v>
      </c>
      <c r="B2304" s="208"/>
      <c r="C2304" s="49"/>
      <c r="D2304" s="50"/>
      <c r="E2304" s="50"/>
      <c r="F2304" s="50"/>
      <c r="G2304" s="209"/>
      <c r="H2304" s="48"/>
      <c r="I2304" s="457" t="str">
        <f t="shared" si="70"/>
        <v/>
      </c>
      <c r="J2304" s="241" cm="1">
        <f t="array" ref="J2304">SUMPRODUCT(--(K2304:N2304&lt;&gt;"")) + IF(TRIM(O2304)="",0,LEN(O2304)-LEN(SUBSTITUTE(O2304,",",""))+1)</f>
        <v>0</v>
      </c>
      <c r="K2304" s="242" t="str">
        <f>IF(AND(G2304&lt;&gt;0,G2304&lt;&gt;""),IF(B2304="","",IF(ISNUMBER(MATCH(B2304,'Look Up Values'!$B$2:$B$500,0)),"","Dest. error")),"")</f>
        <v/>
      </c>
      <c r="L2304" s="242" t="str">
        <f>IF(AND(G2304&lt;&gt;0,G2304&lt;&gt;""),IF(C2304="","",IF(AND(ISNUMBER(--LEFT(C2304,FIND(" ",C2304&amp;" ")-1)),OR(LEN(LEFT(C2304,FIND(" ",C2304&amp;" ")-1))=6,LEN(LEFT(C2304,FIND(" ",C2304&amp;" ")-1))=7),OR(ISNUMBER(MATCH(LEFT(C2304,FIND(" ",C2304&amp;" ")-1),'Look Up Values'!$G$2:$G$1000,0)),ISNUMBER(MATCH(LEFT(C2304,FIND(" ",C2304&amp;" ")-1),'Look Up Values'!$AE$2:$AE$2000,0)))),"","EWC error")),"")</f>
        <v/>
      </c>
      <c r="M2304" s="242" t="str" cm="1">
        <f t="array" ref="M2304">IF(AND(G2304&lt;&gt;0,G2304&lt;&gt;""),IF(E2304="","",IF(ISNUMBER(MATCH(SUBSTITUTE(E2304," ",""),SUBSTITUTE('Look Up Values'!$I$2:$I$10," ",""),0)),"","State error")),"")</f>
        <v/>
      </c>
      <c r="N2304" s="242" t="str" cm="1">
        <f t="array" ref="N2304">IF(AND(G2304&lt;&gt;0,G2304&lt;&gt;""),IF(F2304="","",IF(ISNUMBER(MATCH(SUBSTITUTE(F2304," ",""),SUBSTITUTE('Look Up Values'!$W$2:$W$30," ",""),0)),"","D&amp;R error")),"")</f>
        <v/>
      </c>
      <c r="O2304" s="256" t="str">
        <f t="shared" si="71"/>
        <v/>
      </c>
    </row>
    <row r="2305" spans="1:15" ht="15.75">
      <c r="A2305" s="250">
        <v>2298</v>
      </c>
      <c r="B2305" s="208"/>
      <c r="C2305" s="49"/>
      <c r="D2305" s="50"/>
      <c r="E2305" s="50"/>
      <c r="F2305" s="50"/>
      <c r="G2305" s="209"/>
      <c r="H2305" s="48"/>
      <c r="I2305" s="457" t="str">
        <f t="shared" si="70"/>
        <v/>
      </c>
      <c r="J2305" s="241" cm="1">
        <f t="array" ref="J2305">SUMPRODUCT(--(K2305:N2305&lt;&gt;"")) + IF(TRIM(O2305)="",0,LEN(O2305)-LEN(SUBSTITUTE(O2305,",",""))+1)</f>
        <v>0</v>
      </c>
      <c r="K2305" s="242" t="str">
        <f>IF(AND(G2305&lt;&gt;0,G2305&lt;&gt;""),IF(B2305="","",IF(ISNUMBER(MATCH(B2305,'Look Up Values'!$B$2:$B$500,0)),"","Dest. error")),"")</f>
        <v/>
      </c>
      <c r="L2305" s="242" t="str">
        <f>IF(AND(G2305&lt;&gt;0,G2305&lt;&gt;""),IF(C2305="","",IF(AND(ISNUMBER(--LEFT(C2305,FIND(" ",C2305&amp;" ")-1)),OR(LEN(LEFT(C2305,FIND(" ",C2305&amp;" ")-1))=6,LEN(LEFT(C2305,FIND(" ",C2305&amp;" ")-1))=7),OR(ISNUMBER(MATCH(LEFT(C2305,FIND(" ",C2305&amp;" ")-1),'Look Up Values'!$G$2:$G$1000,0)),ISNUMBER(MATCH(LEFT(C2305,FIND(" ",C2305&amp;" ")-1),'Look Up Values'!$AE$2:$AE$2000,0)))),"","EWC error")),"")</f>
        <v/>
      </c>
      <c r="M2305" s="242" t="str" cm="1">
        <f t="array" ref="M2305">IF(AND(G2305&lt;&gt;0,G2305&lt;&gt;""),IF(E2305="","",IF(ISNUMBER(MATCH(SUBSTITUTE(E2305," ",""),SUBSTITUTE('Look Up Values'!$I$2:$I$10," ",""),0)),"","State error")),"")</f>
        <v/>
      </c>
      <c r="N2305" s="242" t="str" cm="1">
        <f t="array" ref="N2305">IF(AND(G2305&lt;&gt;0,G2305&lt;&gt;""),IF(F2305="","",IF(ISNUMBER(MATCH(SUBSTITUTE(F2305," ",""),SUBSTITUTE('Look Up Values'!$W$2:$W$30," ",""),0)),"","D&amp;R error")),"")</f>
        <v/>
      </c>
      <c r="O2305" s="256" t="str">
        <f t="shared" si="71"/>
        <v/>
      </c>
    </row>
    <row r="2306" spans="1:15" ht="15.75">
      <c r="A2306" s="250">
        <v>2299</v>
      </c>
      <c r="B2306" s="208"/>
      <c r="C2306" s="49"/>
      <c r="D2306" s="50"/>
      <c r="E2306" s="50"/>
      <c r="F2306" s="50"/>
      <c r="G2306" s="209"/>
      <c r="H2306" s="48"/>
      <c r="I2306" s="457" t="str">
        <f t="shared" si="70"/>
        <v/>
      </c>
      <c r="J2306" s="241" cm="1">
        <f t="array" ref="J2306">SUMPRODUCT(--(K2306:N2306&lt;&gt;"")) + IF(TRIM(O2306)="",0,LEN(O2306)-LEN(SUBSTITUTE(O2306,",",""))+1)</f>
        <v>0</v>
      </c>
      <c r="K2306" s="242" t="str">
        <f>IF(AND(G2306&lt;&gt;0,G2306&lt;&gt;""),IF(B2306="","",IF(ISNUMBER(MATCH(B2306,'Look Up Values'!$B$2:$B$500,0)),"","Dest. error")),"")</f>
        <v/>
      </c>
      <c r="L2306" s="242" t="str">
        <f>IF(AND(G2306&lt;&gt;0,G2306&lt;&gt;""),IF(C2306="","",IF(AND(ISNUMBER(--LEFT(C2306,FIND(" ",C2306&amp;" ")-1)),OR(LEN(LEFT(C2306,FIND(" ",C2306&amp;" ")-1))=6,LEN(LEFT(C2306,FIND(" ",C2306&amp;" ")-1))=7),OR(ISNUMBER(MATCH(LEFT(C2306,FIND(" ",C2306&amp;" ")-1),'Look Up Values'!$G$2:$G$1000,0)),ISNUMBER(MATCH(LEFT(C2306,FIND(" ",C2306&amp;" ")-1),'Look Up Values'!$AE$2:$AE$2000,0)))),"","EWC error")),"")</f>
        <v/>
      </c>
      <c r="M2306" s="242" t="str" cm="1">
        <f t="array" ref="M2306">IF(AND(G2306&lt;&gt;0,G2306&lt;&gt;""),IF(E2306="","",IF(ISNUMBER(MATCH(SUBSTITUTE(E2306," ",""),SUBSTITUTE('Look Up Values'!$I$2:$I$10," ",""),0)),"","State error")),"")</f>
        <v/>
      </c>
      <c r="N2306" s="242" t="str" cm="1">
        <f t="array" ref="N2306">IF(AND(G2306&lt;&gt;0,G2306&lt;&gt;""),IF(F2306="","",IF(ISNUMBER(MATCH(SUBSTITUTE(F2306," ",""),SUBSTITUTE('Look Up Values'!$W$2:$W$30," ",""),0)),"","D&amp;R error")),"")</f>
        <v/>
      </c>
      <c r="O2306" s="256" t="str">
        <f t="shared" si="71"/>
        <v/>
      </c>
    </row>
    <row r="2307" spans="1:15" ht="15.75">
      <c r="A2307" s="250">
        <v>2300</v>
      </c>
      <c r="B2307" s="208"/>
      <c r="C2307" s="49"/>
      <c r="D2307" s="50"/>
      <c r="E2307" s="50"/>
      <c r="F2307" s="50"/>
      <c r="G2307" s="209"/>
      <c r="H2307" s="48"/>
      <c r="I2307" s="457" t="str">
        <f t="shared" si="70"/>
        <v/>
      </c>
      <c r="J2307" s="241" cm="1">
        <f t="array" ref="J2307">SUMPRODUCT(--(K2307:N2307&lt;&gt;"")) + IF(TRIM(O2307)="",0,LEN(O2307)-LEN(SUBSTITUTE(O2307,",",""))+1)</f>
        <v>0</v>
      </c>
      <c r="K2307" s="242" t="str">
        <f>IF(AND(G2307&lt;&gt;0,G2307&lt;&gt;""),IF(B2307="","",IF(ISNUMBER(MATCH(B2307,'Look Up Values'!$B$2:$B$500,0)),"","Dest. error")),"")</f>
        <v/>
      </c>
      <c r="L2307" s="242" t="str">
        <f>IF(AND(G2307&lt;&gt;0,G2307&lt;&gt;""),IF(C2307="","",IF(AND(ISNUMBER(--LEFT(C2307,FIND(" ",C2307&amp;" ")-1)),OR(LEN(LEFT(C2307,FIND(" ",C2307&amp;" ")-1))=6,LEN(LEFT(C2307,FIND(" ",C2307&amp;" ")-1))=7),OR(ISNUMBER(MATCH(LEFT(C2307,FIND(" ",C2307&amp;" ")-1),'Look Up Values'!$G$2:$G$1000,0)),ISNUMBER(MATCH(LEFT(C2307,FIND(" ",C2307&amp;" ")-1),'Look Up Values'!$AE$2:$AE$2000,0)))),"","EWC error")),"")</f>
        <v/>
      </c>
      <c r="M2307" s="242" t="str" cm="1">
        <f t="array" ref="M2307">IF(AND(G2307&lt;&gt;0,G2307&lt;&gt;""),IF(E2307="","",IF(ISNUMBER(MATCH(SUBSTITUTE(E2307," ",""),SUBSTITUTE('Look Up Values'!$I$2:$I$10," ",""),0)),"","State error")),"")</f>
        <v/>
      </c>
      <c r="N2307" s="242" t="str" cm="1">
        <f t="array" ref="N2307">IF(AND(G2307&lt;&gt;0,G2307&lt;&gt;""),IF(F2307="","",IF(ISNUMBER(MATCH(SUBSTITUTE(F2307," ",""),SUBSTITUTE('Look Up Values'!$W$2:$W$30," ",""),0)),"","D&amp;R error")),"")</f>
        <v/>
      </c>
      <c r="O2307" s="256" t="str">
        <f t="shared" si="71"/>
        <v/>
      </c>
    </row>
    <row r="2308" spans="1:15" ht="15.75">
      <c r="A2308" s="250">
        <v>2301</v>
      </c>
      <c r="B2308" s="208"/>
      <c r="C2308" s="49"/>
      <c r="D2308" s="50"/>
      <c r="E2308" s="50"/>
      <c r="F2308" s="50"/>
      <c r="G2308" s="209"/>
      <c r="H2308" s="48"/>
      <c r="I2308" s="457" t="str">
        <f t="shared" si="70"/>
        <v/>
      </c>
      <c r="J2308" s="241" cm="1">
        <f t="array" ref="J2308">SUMPRODUCT(--(K2308:N2308&lt;&gt;"")) + IF(TRIM(O2308)="",0,LEN(O2308)-LEN(SUBSTITUTE(O2308,",",""))+1)</f>
        <v>0</v>
      </c>
      <c r="K2308" s="242" t="str">
        <f>IF(AND(G2308&lt;&gt;0,G2308&lt;&gt;""),IF(B2308="","",IF(ISNUMBER(MATCH(B2308,'Look Up Values'!$B$2:$B$500,0)),"","Dest. error")),"")</f>
        <v/>
      </c>
      <c r="L2308" s="242" t="str">
        <f>IF(AND(G2308&lt;&gt;0,G2308&lt;&gt;""),IF(C2308="","",IF(AND(ISNUMBER(--LEFT(C2308,FIND(" ",C2308&amp;" ")-1)),OR(LEN(LEFT(C2308,FIND(" ",C2308&amp;" ")-1))=6,LEN(LEFT(C2308,FIND(" ",C2308&amp;" ")-1))=7),OR(ISNUMBER(MATCH(LEFT(C2308,FIND(" ",C2308&amp;" ")-1),'Look Up Values'!$G$2:$G$1000,0)),ISNUMBER(MATCH(LEFT(C2308,FIND(" ",C2308&amp;" ")-1),'Look Up Values'!$AE$2:$AE$2000,0)))),"","EWC error")),"")</f>
        <v/>
      </c>
      <c r="M2308" s="242" t="str" cm="1">
        <f t="array" ref="M2308">IF(AND(G2308&lt;&gt;0,G2308&lt;&gt;""),IF(E2308="","",IF(ISNUMBER(MATCH(SUBSTITUTE(E2308," ",""),SUBSTITUTE('Look Up Values'!$I$2:$I$10," ",""),0)),"","State error")),"")</f>
        <v/>
      </c>
      <c r="N2308" s="242" t="str" cm="1">
        <f t="array" ref="N2308">IF(AND(G2308&lt;&gt;0,G2308&lt;&gt;""),IF(F2308="","",IF(ISNUMBER(MATCH(SUBSTITUTE(F2308," ",""),SUBSTITUTE('Look Up Values'!$W$2:$W$30," ",""),0)),"","D&amp;R error")),"")</f>
        <v/>
      </c>
      <c r="O2308" s="256" t="str">
        <f t="shared" si="71"/>
        <v/>
      </c>
    </row>
    <row r="2309" spans="1:15" ht="15.75">
      <c r="A2309" s="250">
        <v>2302</v>
      </c>
      <c r="B2309" s="208"/>
      <c r="C2309" s="49"/>
      <c r="D2309" s="50"/>
      <c r="E2309" s="50"/>
      <c r="F2309" s="50"/>
      <c r="G2309" s="209"/>
      <c r="H2309" s="48"/>
      <c r="I2309" s="457" t="str">
        <f t="shared" si="70"/>
        <v/>
      </c>
      <c r="J2309" s="241" cm="1">
        <f t="array" ref="J2309">SUMPRODUCT(--(K2309:N2309&lt;&gt;"")) + IF(TRIM(O2309)="",0,LEN(O2309)-LEN(SUBSTITUTE(O2309,",",""))+1)</f>
        <v>0</v>
      </c>
      <c r="K2309" s="242" t="str">
        <f>IF(AND(G2309&lt;&gt;0,G2309&lt;&gt;""),IF(B2309="","",IF(ISNUMBER(MATCH(B2309,'Look Up Values'!$B$2:$B$500,0)),"","Dest. error")),"")</f>
        <v/>
      </c>
      <c r="L2309" s="242" t="str">
        <f>IF(AND(G2309&lt;&gt;0,G2309&lt;&gt;""),IF(C2309="","",IF(AND(ISNUMBER(--LEFT(C2309,FIND(" ",C2309&amp;" ")-1)),OR(LEN(LEFT(C2309,FIND(" ",C2309&amp;" ")-1))=6,LEN(LEFT(C2309,FIND(" ",C2309&amp;" ")-1))=7),OR(ISNUMBER(MATCH(LEFT(C2309,FIND(" ",C2309&amp;" ")-1),'Look Up Values'!$G$2:$G$1000,0)),ISNUMBER(MATCH(LEFT(C2309,FIND(" ",C2309&amp;" ")-1),'Look Up Values'!$AE$2:$AE$2000,0)))),"","EWC error")),"")</f>
        <v/>
      </c>
      <c r="M2309" s="242" t="str" cm="1">
        <f t="array" ref="M2309">IF(AND(G2309&lt;&gt;0,G2309&lt;&gt;""),IF(E2309="","",IF(ISNUMBER(MATCH(SUBSTITUTE(E2309," ",""),SUBSTITUTE('Look Up Values'!$I$2:$I$10," ",""),0)),"","State error")),"")</f>
        <v/>
      </c>
      <c r="N2309" s="242" t="str" cm="1">
        <f t="array" ref="N2309">IF(AND(G2309&lt;&gt;0,G2309&lt;&gt;""),IF(F2309="","",IF(ISNUMBER(MATCH(SUBSTITUTE(F2309," ",""),SUBSTITUTE('Look Up Values'!$W$2:$W$30," ",""),0)),"","D&amp;R error")),"")</f>
        <v/>
      </c>
      <c r="O2309" s="256" t="str">
        <f t="shared" si="71"/>
        <v/>
      </c>
    </row>
    <row r="2310" spans="1:15" ht="15.75">
      <c r="A2310" s="250">
        <v>2303</v>
      </c>
      <c r="B2310" s="208"/>
      <c r="C2310" s="49"/>
      <c r="D2310" s="50"/>
      <c r="E2310" s="50"/>
      <c r="F2310" s="50"/>
      <c r="G2310" s="209"/>
      <c r="H2310" s="48"/>
      <c r="I2310" s="457" t="str">
        <f t="shared" si="70"/>
        <v/>
      </c>
      <c r="J2310" s="241" cm="1">
        <f t="array" ref="J2310">SUMPRODUCT(--(K2310:N2310&lt;&gt;"")) + IF(TRIM(O2310)="",0,LEN(O2310)-LEN(SUBSTITUTE(O2310,",",""))+1)</f>
        <v>0</v>
      </c>
      <c r="K2310" s="242" t="str">
        <f>IF(AND(G2310&lt;&gt;0,G2310&lt;&gt;""),IF(B2310="","",IF(ISNUMBER(MATCH(B2310,'Look Up Values'!$B$2:$B$500,0)),"","Dest. error")),"")</f>
        <v/>
      </c>
      <c r="L2310" s="242" t="str">
        <f>IF(AND(G2310&lt;&gt;0,G2310&lt;&gt;""),IF(C2310="","",IF(AND(ISNUMBER(--LEFT(C2310,FIND(" ",C2310&amp;" ")-1)),OR(LEN(LEFT(C2310,FIND(" ",C2310&amp;" ")-1))=6,LEN(LEFT(C2310,FIND(" ",C2310&amp;" ")-1))=7),OR(ISNUMBER(MATCH(LEFT(C2310,FIND(" ",C2310&amp;" ")-1),'Look Up Values'!$G$2:$G$1000,0)),ISNUMBER(MATCH(LEFT(C2310,FIND(" ",C2310&amp;" ")-1),'Look Up Values'!$AE$2:$AE$2000,0)))),"","EWC error")),"")</f>
        <v/>
      </c>
      <c r="M2310" s="242" t="str" cm="1">
        <f t="array" ref="M2310">IF(AND(G2310&lt;&gt;0,G2310&lt;&gt;""),IF(E2310="","",IF(ISNUMBER(MATCH(SUBSTITUTE(E2310," ",""),SUBSTITUTE('Look Up Values'!$I$2:$I$10," ",""),0)),"","State error")),"")</f>
        <v/>
      </c>
      <c r="N2310" s="242" t="str" cm="1">
        <f t="array" ref="N2310">IF(AND(G2310&lt;&gt;0,G2310&lt;&gt;""),IF(F2310="","",IF(ISNUMBER(MATCH(SUBSTITUTE(F2310," ",""),SUBSTITUTE('Look Up Values'!$W$2:$W$30," ",""),0)),"","D&amp;R error")),"")</f>
        <v/>
      </c>
      <c r="O2310" s="256" t="str">
        <f t="shared" si="71"/>
        <v/>
      </c>
    </row>
    <row r="2311" spans="1:15" ht="15.75">
      <c r="A2311" s="250">
        <v>2304</v>
      </c>
      <c r="B2311" s="208"/>
      <c r="C2311" s="49"/>
      <c r="D2311" s="50"/>
      <c r="E2311" s="50"/>
      <c r="F2311" s="50"/>
      <c r="G2311" s="209"/>
      <c r="H2311" s="48"/>
      <c r="I2311" s="457" t="str">
        <f t="shared" si="70"/>
        <v/>
      </c>
      <c r="J2311" s="241" cm="1">
        <f t="array" ref="J2311">SUMPRODUCT(--(K2311:N2311&lt;&gt;"")) + IF(TRIM(O2311)="",0,LEN(O2311)-LEN(SUBSTITUTE(O2311,",",""))+1)</f>
        <v>0</v>
      </c>
      <c r="K2311" s="242" t="str">
        <f>IF(AND(G2311&lt;&gt;0,G2311&lt;&gt;""),IF(B2311="","",IF(ISNUMBER(MATCH(B2311,'Look Up Values'!$B$2:$B$500,0)),"","Dest. error")),"")</f>
        <v/>
      </c>
      <c r="L2311" s="242" t="str">
        <f>IF(AND(G2311&lt;&gt;0,G2311&lt;&gt;""),IF(C2311="","",IF(AND(ISNUMBER(--LEFT(C2311,FIND(" ",C2311&amp;" ")-1)),OR(LEN(LEFT(C2311,FIND(" ",C2311&amp;" ")-1))=6,LEN(LEFT(C2311,FIND(" ",C2311&amp;" ")-1))=7),OR(ISNUMBER(MATCH(LEFT(C2311,FIND(" ",C2311&amp;" ")-1),'Look Up Values'!$G$2:$G$1000,0)),ISNUMBER(MATCH(LEFT(C2311,FIND(" ",C2311&amp;" ")-1),'Look Up Values'!$AE$2:$AE$2000,0)))),"","EWC error")),"")</f>
        <v/>
      </c>
      <c r="M2311" s="242" t="str" cm="1">
        <f t="array" ref="M2311">IF(AND(G2311&lt;&gt;0,G2311&lt;&gt;""),IF(E2311="","",IF(ISNUMBER(MATCH(SUBSTITUTE(E2311," ",""),SUBSTITUTE('Look Up Values'!$I$2:$I$10," ",""),0)),"","State error")),"")</f>
        <v/>
      </c>
      <c r="N2311" s="242" t="str" cm="1">
        <f t="array" ref="N2311">IF(AND(G2311&lt;&gt;0,G2311&lt;&gt;""),IF(F2311="","",IF(ISNUMBER(MATCH(SUBSTITUTE(F2311," ",""),SUBSTITUTE('Look Up Values'!$W$2:$W$30," ",""),0)),"","D&amp;R error")),"")</f>
        <v/>
      </c>
      <c r="O2311" s="256" t="str">
        <f t="shared" si="71"/>
        <v/>
      </c>
    </row>
    <row r="2312" spans="1:15" ht="15.75">
      <c r="A2312" s="250">
        <v>2305</v>
      </c>
      <c r="B2312" s="208"/>
      <c r="C2312" s="49"/>
      <c r="D2312" s="50"/>
      <c r="E2312" s="50"/>
      <c r="F2312" s="50"/>
      <c r="G2312" s="209"/>
      <c r="H2312" s="48"/>
      <c r="I2312" s="457" t="str">
        <f t="shared" si="70"/>
        <v/>
      </c>
      <c r="J2312" s="241" cm="1">
        <f t="array" ref="J2312">SUMPRODUCT(--(K2312:N2312&lt;&gt;"")) + IF(TRIM(O2312)="",0,LEN(O2312)-LEN(SUBSTITUTE(O2312,",",""))+1)</f>
        <v>0</v>
      </c>
      <c r="K2312" s="242" t="str">
        <f>IF(AND(G2312&lt;&gt;0,G2312&lt;&gt;""),IF(B2312="","",IF(ISNUMBER(MATCH(B2312,'Look Up Values'!$B$2:$B$500,0)),"","Dest. error")),"")</f>
        <v/>
      </c>
      <c r="L2312" s="242" t="str">
        <f>IF(AND(G2312&lt;&gt;0,G2312&lt;&gt;""),IF(C2312="","",IF(AND(ISNUMBER(--LEFT(C2312,FIND(" ",C2312&amp;" ")-1)),OR(LEN(LEFT(C2312,FIND(" ",C2312&amp;" ")-1))=6,LEN(LEFT(C2312,FIND(" ",C2312&amp;" ")-1))=7),OR(ISNUMBER(MATCH(LEFT(C2312,FIND(" ",C2312&amp;" ")-1),'Look Up Values'!$G$2:$G$1000,0)),ISNUMBER(MATCH(LEFT(C2312,FIND(" ",C2312&amp;" ")-1),'Look Up Values'!$AE$2:$AE$2000,0)))),"","EWC error")),"")</f>
        <v/>
      </c>
      <c r="M2312" s="242" t="str" cm="1">
        <f t="array" ref="M2312">IF(AND(G2312&lt;&gt;0,G2312&lt;&gt;""),IF(E2312="","",IF(ISNUMBER(MATCH(SUBSTITUTE(E2312," ",""),SUBSTITUTE('Look Up Values'!$I$2:$I$10," ",""),0)),"","State error")),"")</f>
        <v/>
      </c>
      <c r="N2312" s="242" t="str" cm="1">
        <f t="array" ref="N2312">IF(AND(G2312&lt;&gt;0,G2312&lt;&gt;""),IF(F2312="","",IF(ISNUMBER(MATCH(SUBSTITUTE(F2312," ",""),SUBSTITUTE('Look Up Values'!$W$2:$W$30," ",""),0)),"","D&amp;R error")),"")</f>
        <v/>
      </c>
      <c r="O2312" s="256" t="str">
        <f t="shared" si="71"/>
        <v/>
      </c>
    </row>
    <row r="2313" spans="1:15" ht="15.75">
      <c r="A2313" s="250">
        <v>2306</v>
      </c>
      <c r="B2313" s="208"/>
      <c r="C2313" s="49"/>
      <c r="D2313" s="50"/>
      <c r="E2313" s="50"/>
      <c r="F2313" s="50"/>
      <c r="G2313" s="209"/>
      <c r="H2313" s="48"/>
      <c r="I2313" s="457" t="str">
        <f t="shared" ref="I2313:I2376" si="72">IF(IFERROR(--SUBSTITUTE(J2313,CHAR(160),""),0)&gt;0,A2313,"")</f>
        <v/>
      </c>
      <c r="J2313" s="241" cm="1">
        <f t="array" ref="J2313">SUMPRODUCT(--(K2313:N2313&lt;&gt;"")) + IF(TRIM(O2313)="",0,LEN(O2313)-LEN(SUBSTITUTE(O2313,",",""))+1)</f>
        <v>0</v>
      </c>
      <c r="K2313" s="242" t="str">
        <f>IF(AND(G2313&lt;&gt;0,G2313&lt;&gt;""),IF(B2313="","",IF(ISNUMBER(MATCH(B2313,'Look Up Values'!$B$2:$B$500,0)),"","Dest. error")),"")</f>
        <v/>
      </c>
      <c r="L2313" s="242" t="str">
        <f>IF(AND(G2313&lt;&gt;0,G2313&lt;&gt;""),IF(C2313="","",IF(AND(ISNUMBER(--LEFT(C2313,FIND(" ",C2313&amp;" ")-1)),OR(LEN(LEFT(C2313,FIND(" ",C2313&amp;" ")-1))=6,LEN(LEFT(C2313,FIND(" ",C2313&amp;" ")-1))=7),OR(ISNUMBER(MATCH(LEFT(C2313,FIND(" ",C2313&amp;" ")-1),'Look Up Values'!$G$2:$G$1000,0)),ISNUMBER(MATCH(LEFT(C2313,FIND(" ",C2313&amp;" ")-1),'Look Up Values'!$AE$2:$AE$2000,0)))),"","EWC error")),"")</f>
        <v/>
      </c>
      <c r="M2313" s="242" t="str" cm="1">
        <f t="array" ref="M2313">IF(AND(G2313&lt;&gt;0,G2313&lt;&gt;""),IF(E2313="","",IF(ISNUMBER(MATCH(SUBSTITUTE(E2313," ",""),SUBSTITUTE('Look Up Values'!$I$2:$I$10," ",""),0)),"","State error")),"")</f>
        <v/>
      </c>
      <c r="N2313" s="242" t="str" cm="1">
        <f t="array" ref="N2313">IF(AND(G2313&lt;&gt;0,G2313&lt;&gt;""),IF(F2313="","",IF(ISNUMBER(MATCH(SUBSTITUTE(F2313," ",""),SUBSTITUTE('Look Up Values'!$W$2:$W$30," ",""),0)),"","D&amp;R error")),"")</f>
        <v/>
      </c>
      <c r="O2313" s="256" t="str">
        <f t="shared" ref="O2313:O2376" si="73">IF(OR(G2313="",G2313=0),"",IF((TRIM(SUBSTITUTE(B2313,CHAR(160),""))&amp;TRIM(SUBSTITUTE(C2313,CHAR(160),""))&amp;TRIM(SUBSTITUTE(F2313,CHAR(160),""))&amp;TRIM(SUBSTITUTE(E2313,CHAR(160),"")))&lt;&gt;"",IF((--(TRIM(SUBSTITUTE(B2313,CHAR(160),""))&lt;&gt;"")+--(TRIM(SUBSTITUTE(C2313,CHAR(160),""))&lt;&gt;"")+--(TRIM(SUBSTITUTE(F2313,CHAR(160),""))&lt;&gt;"")+--(TRIM(SUBSTITUTE(E2313,CHAR(160),""))&lt;&gt;""))=4,"",LEFT(IF(TRIM(SUBSTITUTE(B2313,CHAR(160),""))="","Dest, ","")&amp;IF(TRIM(SUBSTITUTE(C2313,CHAR(160),""))="","EWC, ","")&amp;IF(TRIM(SUBSTITUTE(F2313,CHAR(160),""))="","D&amp;R, ","")&amp;IF(TRIM(SUBSTITUTE(E2313,CHAR(160),""))="","State, ",""),LEN(IF(TRIM(SUBSTITUTE(B2313,CHAR(160),""))="","Dest, ","")&amp;IF(TRIM(SUBSTITUTE(C2313,CHAR(160),""))="","EWC, ","")&amp;IF(TRIM(SUBSTITUTE(F2313,CHAR(160),""))="","D&amp;R, ","")&amp;IF(TRIM(SUBSTITUTE(E2313,CHAR(160),""))="","State, ",""))-2)),LEFT(IF(TRIM(SUBSTITUTE(B2313,CHAR(160),""))="","Dest, ","")&amp;IF(TRIM(SUBSTITUTE(C2313,CHAR(160),""))="","EWC, ","")&amp;IF(TRIM(SUBSTITUTE(F2313,CHAR(160),""))="","D&amp;R, ","")&amp;IF(TRIM(SUBSTITUTE(E2313,CHAR(160),""))="","State, ",""),LEN(IF(TRIM(SUBSTITUTE(B2313,CHAR(160),""))="","Dest, ","")&amp;IF(TRIM(SUBSTITUTE(C2313,CHAR(160),""))="","EWC, ","")&amp;IF(TRIM(SUBSTITUTE(F2313,CHAR(160),""))="","D&amp;R, ","")&amp;IF(TRIM(SUBSTITUTE(E2313,CHAR(160),""))="","State, ",""))-2)))</f>
        <v/>
      </c>
    </row>
    <row r="2314" spans="1:15" ht="15.75">
      <c r="A2314" s="250">
        <v>2307</v>
      </c>
      <c r="B2314" s="208"/>
      <c r="C2314" s="49"/>
      <c r="D2314" s="50"/>
      <c r="E2314" s="50"/>
      <c r="F2314" s="50"/>
      <c r="G2314" s="209"/>
      <c r="H2314" s="48"/>
      <c r="I2314" s="457" t="str">
        <f t="shared" si="72"/>
        <v/>
      </c>
      <c r="J2314" s="241" cm="1">
        <f t="array" ref="J2314">SUMPRODUCT(--(K2314:N2314&lt;&gt;"")) + IF(TRIM(O2314)="",0,LEN(O2314)-LEN(SUBSTITUTE(O2314,",",""))+1)</f>
        <v>0</v>
      </c>
      <c r="K2314" s="242" t="str">
        <f>IF(AND(G2314&lt;&gt;0,G2314&lt;&gt;""),IF(B2314="","",IF(ISNUMBER(MATCH(B2314,'Look Up Values'!$B$2:$B$500,0)),"","Dest. error")),"")</f>
        <v/>
      </c>
      <c r="L2314" s="242" t="str">
        <f>IF(AND(G2314&lt;&gt;0,G2314&lt;&gt;""),IF(C2314="","",IF(AND(ISNUMBER(--LEFT(C2314,FIND(" ",C2314&amp;" ")-1)),OR(LEN(LEFT(C2314,FIND(" ",C2314&amp;" ")-1))=6,LEN(LEFT(C2314,FIND(" ",C2314&amp;" ")-1))=7),OR(ISNUMBER(MATCH(LEFT(C2314,FIND(" ",C2314&amp;" ")-1),'Look Up Values'!$G$2:$G$1000,0)),ISNUMBER(MATCH(LEFT(C2314,FIND(" ",C2314&amp;" ")-1),'Look Up Values'!$AE$2:$AE$2000,0)))),"","EWC error")),"")</f>
        <v/>
      </c>
      <c r="M2314" s="242" t="str" cm="1">
        <f t="array" ref="M2314">IF(AND(G2314&lt;&gt;0,G2314&lt;&gt;""),IF(E2314="","",IF(ISNUMBER(MATCH(SUBSTITUTE(E2314," ",""),SUBSTITUTE('Look Up Values'!$I$2:$I$10," ",""),0)),"","State error")),"")</f>
        <v/>
      </c>
      <c r="N2314" s="242" t="str" cm="1">
        <f t="array" ref="N2314">IF(AND(G2314&lt;&gt;0,G2314&lt;&gt;""),IF(F2314="","",IF(ISNUMBER(MATCH(SUBSTITUTE(F2314," ",""),SUBSTITUTE('Look Up Values'!$W$2:$W$30," ",""),0)),"","D&amp;R error")),"")</f>
        <v/>
      </c>
      <c r="O2314" s="256" t="str">
        <f t="shared" si="73"/>
        <v/>
      </c>
    </row>
    <row r="2315" spans="1:15" ht="15.75">
      <c r="A2315" s="250">
        <v>2308</v>
      </c>
      <c r="B2315" s="208"/>
      <c r="C2315" s="49"/>
      <c r="D2315" s="50"/>
      <c r="E2315" s="50"/>
      <c r="F2315" s="50"/>
      <c r="G2315" s="209"/>
      <c r="H2315" s="48"/>
      <c r="I2315" s="457" t="str">
        <f t="shared" si="72"/>
        <v/>
      </c>
      <c r="J2315" s="241" cm="1">
        <f t="array" ref="J2315">SUMPRODUCT(--(K2315:N2315&lt;&gt;"")) + IF(TRIM(O2315)="",0,LEN(O2315)-LEN(SUBSTITUTE(O2315,",",""))+1)</f>
        <v>0</v>
      </c>
      <c r="K2315" s="242" t="str">
        <f>IF(AND(G2315&lt;&gt;0,G2315&lt;&gt;""),IF(B2315="","",IF(ISNUMBER(MATCH(B2315,'Look Up Values'!$B$2:$B$500,0)),"","Dest. error")),"")</f>
        <v/>
      </c>
      <c r="L2315" s="242" t="str">
        <f>IF(AND(G2315&lt;&gt;0,G2315&lt;&gt;""),IF(C2315="","",IF(AND(ISNUMBER(--LEFT(C2315,FIND(" ",C2315&amp;" ")-1)),OR(LEN(LEFT(C2315,FIND(" ",C2315&amp;" ")-1))=6,LEN(LEFT(C2315,FIND(" ",C2315&amp;" ")-1))=7),OR(ISNUMBER(MATCH(LEFT(C2315,FIND(" ",C2315&amp;" ")-1),'Look Up Values'!$G$2:$G$1000,0)),ISNUMBER(MATCH(LEFT(C2315,FIND(" ",C2315&amp;" ")-1),'Look Up Values'!$AE$2:$AE$2000,0)))),"","EWC error")),"")</f>
        <v/>
      </c>
      <c r="M2315" s="242" t="str" cm="1">
        <f t="array" ref="M2315">IF(AND(G2315&lt;&gt;0,G2315&lt;&gt;""),IF(E2315="","",IF(ISNUMBER(MATCH(SUBSTITUTE(E2315," ",""),SUBSTITUTE('Look Up Values'!$I$2:$I$10," ",""),0)),"","State error")),"")</f>
        <v/>
      </c>
      <c r="N2315" s="242" t="str" cm="1">
        <f t="array" ref="N2315">IF(AND(G2315&lt;&gt;0,G2315&lt;&gt;""),IF(F2315="","",IF(ISNUMBER(MATCH(SUBSTITUTE(F2315," ",""),SUBSTITUTE('Look Up Values'!$W$2:$W$30," ",""),0)),"","D&amp;R error")),"")</f>
        <v/>
      </c>
      <c r="O2315" s="256" t="str">
        <f t="shared" si="73"/>
        <v/>
      </c>
    </row>
    <row r="2316" spans="1:15" ht="15.75">
      <c r="A2316" s="250">
        <v>2309</v>
      </c>
      <c r="B2316" s="208"/>
      <c r="C2316" s="49"/>
      <c r="D2316" s="50"/>
      <c r="E2316" s="50"/>
      <c r="F2316" s="50"/>
      <c r="G2316" s="209"/>
      <c r="H2316" s="48"/>
      <c r="I2316" s="457" t="str">
        <f t="shared" si="72"/>
        <v/>
      </c>
      <c r="J2316" s="241" cm="1">
        <f t="array" ref="J2316">SUMPRODUCT(--(K2316:N2316&lt;&gt;"")) + IF(TRIM(O2316)="",0,LEN(O2316)-LEN(SUBSTITUTE(O2316,",",""))+1)</f>
        <v>0</v>
      </c>
      <c r="K2316" s="242" t="str">
        <f>IF(AND(G2316&lt;&gt;0,G2316&lt;&gt;""),IF(B2316="","",IF(ISNUMBER(MATCH(B2316,'Look Up Values'!$B$2:$B$500,0)),"","Dest. error")),"")</f>
        <v/>
      </c>
      <c r="L2316" s="242" t="str">
        <f>IF(AND(G2316&lt;&gt;0,G2316&lt;&gt;""),IF(C2316="","",IF(AND(ISNUMBER(--LEFT(C2316,FIND(" ",C2316&amp;" ")-1)),OR(LEN(LEFT(C2316,FIND(" ",C2316&amp;" ")-1))=6,LEN(LEFT(C2316,FIND(" ",C2316&amp;" ")-1))=7),OR(ISNUMBER(MATCH(LEFT(C2316,FIND(" ",C2316&amp;" ")-1),'Look Up Values'!$G$2:$G$1000,0)),ISNUMBER(MATCH(LEFT(C2316,FIND(" ",C2316&amp;" ")-1),'Look Up Values'!$AE$2:$AE$2000,0)))),"","EWC error")),"")</f>
        <v/>
      </c>
      <c r="M2316" s="242" t="str" cm="1">
        <f t="array" ref="M2316">IF(AND(G2316&lt;&gt;0,G2316&lt;&gt;""),IF(E2316="","",IF(ISNUMBER(MATCH(SUBSTITUTE(E2316," ",""),SUBSTITUTE('Look Up Values'!$I$2:$I$10," ",""),0)),"","State error")),"")</f>
        <v/>
      </c>
      <c r="N2316" s="242" t="str" cm="1">
        <f t="array" ref="N2316">IF(AND(G2316&lt;&gt;0,G2316&lt;&gt;""),IF(F2316="","",IF(ISNUMBER(MATCH(SUBSTITUTE(F2316," ",""),SUBSTITUTE('Look Up Values'!$W$2:$W$30," ",""),0)),"","D&amp;R error")),"")</f>
        <v/>
      </c>
      <c r="O2316" s="256" t="str">
        <f t="shared" si="73"/>
        <v/>
      </c>
    </row>
    <row r="2317" spans="1:15" ht="15.75">
      <c r="A2317" s="250">
        <v>2310</v>
      </c>
      <c r="B2317" s="208"/>
      <c r="C2317" s="49"/>
      <c r="D2317" s="50"/>
      <c r="E2317" s="50"/>
      <c r="F2317" s="50"/>
      <c r="G2317" s="209"/>
      <c r="H2317" s="48"/>
      <c r="I2317" s="457" t="str">
        <f t="shared" si="72"/>
        <v/>
      </c>
      <c r="J2317" s="241" cm="1">
        <f t="array" ref="J2317">SUMPRODUCT(--(K2317:N2317&lt;&gt;"")) + IF(TRIM(O2317)="",0,LEN(O2317)-LEN(SUBSTITUTE(O2317,",",""))+1)</f>
        <v>0</v>
      </c>
      <c r="K2317" s="242" t="str">
        <f>IF(AND(G2317&lt;&gt;0,G2317&lt;&gt;""),IF(B2317="","",IF(ISNUMBER(MATCH(B2317,'Look Up Values'!$B$2:$B$500,0)),"","Dest. error")),"")</f>
        <v/>
      </c>
      <c r="L2317" s="242" t="str">
        <f>IF(AND(G2317&lt;&gt;0,G2317&lt;&gt;""),IF(C2317="","",IF(AND(ISNUMBER(--LEFT(C2317,FIND(" ",C2317&amp;" ")-1)),OR(LEN(LEFT(C2317,FIND(" ",C2317&amp;" ")-1))=6,LEN(LEFT(C2317,FIND(" ",C2317&amp;" ")-1))=7),OR(ISNUMBER(MATCH(LEFT(C2317,FIND(" ",C2317&amp;" ")-1),'Look Up Values'!$G$2:$G$1000,0)),ISNUMBER(MATCH(LEFT(C2317,FIND(" ",C2317&amp;" ")-1),'Look Up Values'!$AE$2:$AE$2000,0)))),"","EWC error")),"")</f>
        <v/>
      </c>
      <c r="M2317" s="242" t="str" cm="1">
        <f t="array" ref="M2317">IF(AND(G2317&lt;&gt;0,G2317&lt;&gt;""),IF(E2317="","",IF(ISNUMBER(MATCH(SUBSTITUTE(E2317," ",""),SUBSTITUTE('Look Up Values'!$I$2:$I$10," ",""),0)),"","State error")),"")</f>
        <v/>
      </c>
      <c r="N2317" s="242" t="str" cm="1">
        <f t="array" ref="N2317">IF(AND(G2317&lt;&gt;0,G2317&lt;&gt;""),IF(F2317="","",IF(ISNUMBER(MATCH(SUBSTITUTE(F2317," ",""),SUBSTITUTE('Look Up Values'!$W$2:$W$30," ",""),0)),"","D&amp;R error")),"")</f>
        <v/>
      </c>
      <c r="O2317" s="256" t="str">
        <f t="shared" si="73"/>
        <v/>
      </c>
    </row>
    <row r="2318" spans="1:15" ht="15.75">
      <c r="A2318" s="250">
        <v>2311</v>
      </c>
      <c r="B2318" s="208"/>
      <c r="C2318" s="49"/>
      <c r="D2318" s="50"/>
      <c r="E2318" s="50"/>
      <c r="F2318" s="50"/>
      <c r="G2318" s="209"/>
      <c r="H2318" s="48"/>
      <c r="I2318" s="457" t="str">
        <f t="shared" si="72"/>
        <v/>
      </c>
      <c r="J2318" s="241" cm="1">
        <f t="array" ref="J2318">SUMPRODUCT(--(K2318:N2318&lt;&gt;"")) + IF(TRIM(O2318)="",0,LEN(O2318)-LEN(SUBSTITUTE(O2318,",",""))+1)</f>
        <v>0</v>
      </c>
      <c r="K2318" s="242" t="str">
        <f>IF(AND(G2318&lt;&gt;0,G2318&lt;&gt;""),IF(B2318="","",IF(ISNUMBER(MATCH(B2318,'Look Up Values'!$B$2:$B$500,0)),"","Dest. error")),"")</f>
        <v/>
      </c>
      <c r="L2318" s="242" t="str">
        <f>IF(AND(G2318&lt;&gt;0,G2318&lt;&gt;""),IF(C2318="","",IF(AND(ISNUMBER(--LEFT(C2318,FIND(" ",C2318&amp;" ")-1)),OR(LEN(LEFT(C2318,FIND(" ",C2318&amp;" ")-1))=6,LEN(LEFT(C2318,FIND(" ",C2318&amp;" ")-1))=7),OR(ISNUMBER(MATCH(LEFT(C2318,FIND(" ",C2318&amp;" ")-1),'Look Up Values'!$G$2:$G$1000,0)),ISNUMBER(MATCH(LEFT(C2318,FIND(" ",C2318&amp;" ")-1),'Look Up Values'!$AE$2:$AE$2000,0)))),"","EWC error")),"")</f>
        <v/>
      </c>
      <c r="M2318" s="242" t="str" cm="1">
        <f t="array" ref="M2318">IF(AND(G2318&lt;&gt;0,G2318&lt;&gt;""),IF(E2318="","",IF(ISNUMBER(MATCH(SUBSTITUTE(E2318," ",""),SUBSTITUTE('Look Up Values'!$I$2:$I$10," ",""),0)),"","State error")),"")</f>
        <v/>
      </c>
      <c r="N2318" s="242" t="str" cm="1">
        <f t="array" ref="N2318">IF(AND(G2318&lt;&gt;0,G2318&lt;&gt;""),IF(F2318="","",IF(ISNUMBER(MATCH(SUBSTITUTE(F2318," ",""),SUBSTITUTE('Look Up Values'!$W$2:$W$30," ",""),0)),"","D&amp;R error")),"")</f>
        <v/>
      </c>
      <c r="O2318" s="256" t="str">
        <f t="shared" si="73"/>
        <v/>
      </c>
    </row>
    <row r="2319" spans="1:15" ht="15.75">
      <c r="A2319" s="250">
        <v>2312</v>
      </c>
      <c r="B2319" s="208"/>
      <c r="C2319" s="49"/>
      <c r="D2319" s="50"/>
      <c r="E2319" s="50"/>
      <c r="F2319" s="50"/>
      <c r="G2319" s="209"/>
      <c r="H2319" s="48"/>
      <c r="I2319" s="457" t="str">
        <f t="shared" si="72"/>
        <v/>
      </c>
      <c r="J2319" s="241" cm="1">
        <f t="array" ref="J2319">SUMPRODUCT(--(K2319:N2319&lt;&gt;"")) + IF(TRIM(O2319)="",0,LEN(O2319)-LEN(SUBSTITUTE(O2319,",",""))+1)</f>
        <v>0</v>
      </c>
      <c r="K2319" s="242" t="str">
        <f>IF(AND(G2319&lt;&gt;0,G2319&lt;&gt;""),IF(B2319="","",IF(ISNUMBER(MATCH(B2319,'Look Up Values'!$B$2:$B$500,0)),"","Dest. error")),"")</f>
        <v/>
      </c>
      <c r="L2319" s="242" t="str">
        <f>IF(AND(G2319&lt;&gt;0,G2319&lt;&gt;""),IF(C2319="","",IF(AND(ISNUMBER(--LEFT(C2319,FIND(" ",C2319&amp;" ")-1)),OR(LEN(LEFT(C2319,FIND(" ",C2319&amp;" ")-1))=6,LEN(LEFT(C2319,FIND(" ",C2319&amp;" ")-1))=7),OR(ISNUMBER(MATCH(LEFT(C2319,FIND(" ",C2319&amp;" ")-1),'Look Up Values'!$G$2:$G$1000,0)),ISNUMBER(MATCH(LEFT(C2319,FIND(" ",C2319&amp;" ")-1),'Look Up Values'!$AE$2:$AE$2000,0)))),"","EWC error")),"")</f>
        <v/>
      </c>
      <c r="M2319" s="242" t="str" cm="1">
        <f t="array" ref="M2319">IF(AND(G2319&lt;&gt;0,G2319&lt;&gt;""),IF(E2319="","",IF(ISNUMBER(MATCH(SUBSTITUTE(E2319," ",""),SUBSTITUTE('Look Up Values'!$I$2:$I$10," ",""),0)),"","State error")),"")</f>
        <v/>
      </c>
      <c r="N2319" s="242" t="str" cm="1">
        <f t="array" ref="N2319">IF(AND(G2319&lt;&gt;0,G2319&lt;&gt;""),IF(F2319="","",IF(ISNUMBER(MATCH(SUBSTITUTE(F2319," ",""),SUBSTITUTE('Look Up Values'!$W$2:$W$30," ",""),0)),"","D&amp;R error")),"")</f>
        <v/>
      </c>
      <c r="O2319" s="256" t="str">
        <f t="shared" si="73"/>
        <v/>
      </c>
    </row>
    <row r="2320" spans="1:15" ht="15.75">
      <c r="A2320" s="250">
        <v>2313</v>
      </c>
      <c r="B2320" s="208"/>
      <c r="C2320" s="49"/>
      <c r="D2320" s="50"/>
      <c r="E2320" s="50"/>
      <c r="F2320" s="50"/>
      <c r="G2320" s="209"/>
      <c r="H2320" s="48"/>
      <c r="I2320" s="457" t="str">
        <f t="shared" si="72"/>
        <v/>
      </c>
      <c r="J2320" s="241" cm="1">
        <f t="array" ref="J2320">SUMPRODUCT(--(K2320:N2320&lt;&gt;"")) + IF(TRIM(O2320)="",0,LEN(O2320)-LEN(SUBSTITUTE(O2320,",",""))+1)</f>
        <v>0</v>
      </c>
      <c r="K2320" s="242" t="str">
        <f>IF(AND(G2320&lt;&gt;0,G2320&lt;&gt;""),IF(B2320="","",IF(ISNUMBER(MATCH(B2320,'Look Up Values'!$B$2:$B$500,0)),"","Dest. error")),"")</f>
        <v/>
      </c>
      <c r="L2320" s="242" t="str">
        <f>IF(AND(G2320&lt;&gt;0,G2320&lt;&gt;""),IF(C2320="","",IF(AND(ISNUMBER(--LEFT(C2320,FIND(" ",C2320&amp;" ")-1)),OR(LEN(LEFT(C2320,FIND(" ",C2320&amp;" ")-1))=6,LEN(LEFT(C2320,FIND(" ",C2320&amp;" ")-1))=7),OR(ISNUMBER(MATCH(LEFT(C2320,FIND(" ",C2320&amp;" ")-1),'Look Up Values'!$G$2:$G$1000,0)),ISNUMBER(MATCH(LEFT(C2320,FIND(" ",C2320&amp;" ")-1),'Look Up Values'!$AE$2:$AE$2000,0)))),"","EWC error")),"")</f>
        <v/>
      </c>
      <c r="M2320" s="242" t="str" cm="1">
        <f t="array" ref="M2320">IF(AND(G2320&lt;&gt;0,G2320&lt;&gt;""),IF(E2320="","",IF(ISNUMBER(MATCH(SUBSTITUTE(E2320," ",""),SUBSTITUTE('Look Up Values'!$I$2:$I$10," ",""),0)),"","State error")),"")</f>
        <v/>
      </c>
      <c r="N2320" s="242" t="str" cm="1">
        <f t="array" ref="N2320">IF(AND(G2320&lt;&gt;0,G2320&lt;&gt;""),IF(F2320="","",IF(ISNUMBER(MATCH(SUBSTITUTE(F2320," ",""),SUBSTITUTE('Look Up Values'!$W$2:$W$30," ",""),0)),"","D&amp;R error")),"")</f>
        <v/>
      </c>
      <c r="O2320" s="256" t="str">
        <f t="shared" si="73"/>
        <v/>
      </c>
    </row>
    <row r="2321" spans="1:15" ht="15.75">
      <c r="A2321" s="250">
        <v>2314</v>
      </c>
      <c r="B2321" s="208"/>
      <c r="C2321" s="49"/>
      <c r="D2321" s="50"/>
      <c r="E2321" s="50"/>
      <c r="F2321" s="50"/>
      <c r="G2321" s="209"/>
      <c r="H2321" s="48"/>
      <c r="I2321" s="457" t="str">
        <f t="shared" si="72"/>
        <v/>
      </c>
      <c r="J2321" s="241" cm="1">
        <f t="array" ref="J2321">SUMPRODUCT(--(K2321:N2321&lt;&gt;"")) + IF(TRIM(O2321)="",0,LEN(O2321)-LEN(SUBSTITUTE(O2321,",",""))+1)</f>
        <v>0</v>
      </c>
      <c r="K2321" s="242" t="str">
        <f>IF(AND(G2321&lt;&gt;0,G2321&lt;&gt;""),IF(B2321="","",IF(ISNUMBER(MATCH(B2321,'Look Up Values'!$B$2:$B$500,0)),"","Dest. error")),"")</f>
        <v/>
      </c>
      <c r="L2321" s="242" t="str">
        <f>IF(AND(G2321&lt;&gt;0,G2321&lt;&gt;""),IF(C2321="","",IF(AND(ISNUMBER(--LEFT(C2321,FIND(" ",C2321&amp;" ")-1)),OR(LEN(LEFT(C2321,FIND(" ",C2321&amp;" ")-1))=6,LEN(LEFT(C2321,FIND(" ",C2321&amp;" ")-1))=7),OR(ISNUMBER(MATCH(LEFT(C2321,FIND(" ",C2321&amp;" ")-1),'Look Up Values'!$G$2:$G$1000,0)),ISNUMBER(MATCH(LEFT(C2321,FIND(" ",C2321&amp;" ")-1),'Look Up Values'!$AE$2:$AE$2000,0)))),"","EWC error")),"")</f>
        <v/>
      </c>
      <c r="M2321" s="242" t="str" cm="1">
        <f t="array" ref="M2321">IF(AND(G2321&lt;&gt;0,G2321&lt;&gt;""),IF(E2321="","",IF(ISNUMBER(MATCH(SUBSTITUTE(E2321," ",""),SUBSTITUTE('Look Up Values'!$I$2:$I$10," ",""),0)),"","State error")),"")</f>
        <v/>
      </c>
      <c r="N2321" s="242" t="str" cm="1">
        <f t="array" ref="N2321">IF(AND(G2321&lt;&gt;0,G2321&lt;&gt;""),IF(F2321="","",IF(ISNUMBER(MATCH(SUBSTITUTE(F2321," ",""),SUBSTITUTE('Look Up Values'!$W$2:$W$30," ",""),0)),"","D&amp;R error")),"")</f>
        <v/>
      </c>
      <c r="O2321" s="256" t="str">
        <f t="shared" si="73"/>
        <v/>
      </c>
    </row>
    <row r="2322" spans="1:15" ht="15.75">
      <c r="A2322" s="250">
        <v>2315</v>
      </c>
      <c r="B2322" s="208"/>
      <c r="C2322" s="49"/>
      <c r="D2322" s="50"/>
      <c r="E2322" s="50"/>
      <c r="F2322" s="50"/>
      <c r="G2322" s="209"/>
      <c r="H2322" s="48"/>
      <c r="I2322" s="457" t="str">
        <f t="shared" si="72"/>
        <v/>
      </c>
      <c r="J2322" s="241" cm="1">
        <f t="array" ref="J2322">SUMPRODUCT(--(K2322:N2322&lt;&gt;"")) + IF(TRIM(O2322)="",0,LEN(O2322)-LEN(SUBSTITUTE(O2322,",",""))+1)</f>
        <v>0</v>
      </c>
      <c r="K2322" s="242" t="str">
        <f>IF(AND(G2322&lt;&gt;0,G2322&lt;&gt;""),IF(B2322="","",IF(ISNUMBER(MATCH(B2322,'Look Up Values'!$B$2:$B$500,0)),"","Dest. error")),"")</f>
        <v/>
      </c>
      <c r="L2322" s="242" t="str">
        <f>IF(AND(G2322&lt;&gt;0,G2322&lt;&gt;""),IF(C2322="","",IF(AND(ISNUMBER(--LEFT(C2322,FIND(" ",C2322&amp;" ")-1)),OR(LEN(LEFT(C2322,FIND(" ",C2322&amp;" ")-1))=6,LEN(LEFT(C2322,FIND(" ",C2322&amp;" ")-1))=7),OR(ISNUMBER(MATCH(LEFT(C2322,FIND(" ",C2322&amp;" ")-1),'Look Up Values'!$G$2:$G$1000,0)),ISNUMBER(MATCH(LEFT(C2322,FIND(" ",C2322&amp;" ")-1),'Look Up Values'!$AE$2:$AE$2000,0)))),"","EWC error")),"")</f>
        <v/>
      </c>
      <c r="M2322" s="242" t="str" cm="1">
        <f t="array" ref="M2322">IF(AND(G2322&lt;&gt;0,G2322&lt;&gt;""),IF(E2322="","",IF(ISNUMBER(MATCH(SUBSTITUTE(E2322," ",""),SUBSTITUTE('Look Up Values'!$I$2:$I$10," ",""),0)),"","State error")),"")</f>
        <v/>
      </c>
      <c r="N2322" s="242" t="str" cm="1">
        <f t="array" ref="N2322">IF(AND(G2322&lt;&gt;0,G2322&lt;&gt;""),IF(F2322="","",IF(ISNUMBER(MATCH(SUBSTITUTE(F2322," ",""),SUBSTITUTE('Look Up Values'!$W$2:$W$30," ",""),0)),"","D&amp;R error")),"")</f>
        <v/>
      </c>
      <c r="O2322" s="256" t="str">
        <f t="shared" si="73"/>
        <v/>
      </c>
    </row>
    <row r="2323" spans="1:15" ht="15.75">
      <c r="A2323" s="250">
        <v>2316</v>
      </c>
      <c r="B2323" s="208"/>
      <c r="C2323" s="49"/>
      <c r="D2323" s="50"/>
      <c r="E2323" s="50"/>
      <c r="F2323" s="50"/>
      <c r="G2323" s="209"/>
      <c r="H2323" s="48"/>
      <c r="I2323" s="457" t="str">
        <f t="shared" si="72"/>
        <v/>
      </c>
      <c r="J2323" s="241" cm="1">
        <f t="array" ref="J2323">SUMPRODUCT(--(K2323:N2323&lt;&gt;"")) + IF(TRIM(O2323)="",0,LEN(O2323)-LEN(SUBSTITUTE(O2323,",",""))+1)</f>
        <v>0</v>
      </c>
      <c r="K2323" s="242" t="str">
        <f>IF(AND(G2323&lt;&gt;0,G2323&lt;&gt;""),IF(B2323="","",IF(ISNUMBER(MATCH(B2323,'Look Up Values'!$B$2:$B$500,0)),"","Dest. error")),"")</f>
        <v/>
      </c>
      <c r="L2323" s="242" t="str">
        <f>IF(AND(G2323&lt;&gt;0,G2323&lt;&gt;""),IF(C2323="","",IF(AND(ISNUMBER(--LEFT(C2323,FIND(" ",C2323&amp;" ")-1)),OR(LEN(LEFT(C2323,FIND(" ",C2323&amp;" ")-1))=6,LEN(LEFT(C2323,FIND(" ",C2323&amp;" ")-1))=7),OR(ISNUMBER(MATCH(LEFT(C2323,FIND(" ",C2323&amp;" ")-1),'Look Up Values'!$G$2:$G$1000,0)),ISNUMBER(MATCH(LEFT(C2323,FIND(" ",C2323&amp;" ")-1),'Look Up Values'!$AE$2:$AE$2000,0)))),"","EWC error")),"")</f>
        <v/>
      </c>
      <c r="M2323" s="242" t="str" cm="1">
        <f t="array" ref="M2323">IF(AND(G2323&lt;&gt;0,G2323&lt;&gt;""),IF(E2323="","",IF(ISNUMBER(MATCH(SUBSTITUTE(E2323," ",""),SUBSTITUTE('Look Up Values'!$I$2:$I$10," ",""),0)),"","State error")),"")</f>
        <v/>
      </c>
      <c r="N2323" s="242" t="str" cm="1">
        <f t="array" ref="N2323">IF(AND(G2323&lt;&gt;0,G2323&lt;&gt;""),IF(F2323="","",IF(ISNUMBER(MATCH(SUBSTITUTE(F2323," ",""),SUBSTITUTE('Look Up Values'!$W$2:$W$30," ",""),0)),"","D&amp;R error")),"")</f>
        <v/>
      </c>
      <c r="O2323" s="256" t="str">
        <f t="shared" si="73"/>
        <v/>
      </c>
    </row>
    <row r="2324" spans="1:15" ht="15.75">
      <c r="A2324" s="250">
        <v>2317</v>
      </c>
      <c r="B2324" s="208"/>
      <c r="C2324" s="49"/>
      <c r="D2324" s="50"/>
      <c r="E2324" s="50"/>
      <c r="F2324" s="50"/>
      <c r="G2324" s="209"/>
      <c r="H2324" s="48"/>
      <c r="I2324" s="457" t="str">
        <f t="shared" si="72"/>
        <v/>
      </c>
      <c r="J2324" s="241" cm="1">
        <f t="array" ref="J2324">SUMPRODUCT(--(K2324:N2324&lt;&gt;"")) + IF(TRIM(O2324)="",0,LEN(O2324)-LEN(SUBSTITUTE(O2324,",",""))+1)</f>
        <v>0</v>
      </c>
      <c r="K2324" s="242" t="str">
        <f>IF(AND(G2324&lt;&gt;0,G2324&lt;&gt;""),IF(B2324="","",IF(ISNUMBER(MATCH(B2324,'Look Up Values'!$B$2:$B$500,0)),"","Dest. error")),"")</f>
        <v/>
      </c>
      <c r="L2324" s="242" t="str">
        <f>IF(AND(G2324&lt;&gt;0,G2324&lt;&gt;""),IF(C2324="","",IF(AND(ISNUMBER(--LEFT(C2324,FIND(" ",C2324&amp;" ")-1)),OR(LEN(LEFT(C2324,FIND(" ",C2324&amp;" ")-1))=6,LEN(LEFT(C2324,FIND(" ",C2324&amp;" ")-1))=7),OR(ISNUMBER(MATCH(LEFT(C2324,FIND(" ",C2324&amp;" ")-1),'Look Up Values'!$G$2:$G$1000,0)),ISNUMBER(MATCH(LEFT(C2324,FIND(" ",C2324&amp;" ")-1),'Look Up Values'!$AE$2:$AE$2000,0)))),"","EWC error")),"")</f>
        <v/>
      </c>
      <c r="M2324" s="242" t="str" cm="1">
        <f t="array" ref="M2324">IF(AND(G2324&lt;&gt;0,G2324&lt;&gt;""),IF(E2324="","",IF(ISNUMBER(MATCH(SUBSTITUTE(E2324," ",""),SUBSTITUTE('Look Up Values'!$I$2:$I$10," ",""),0)),"","State error")),"")</f>
        <v/>
      </c>
      <c r="N2324" s="242" t="str" cm="1">
        <f t="array" ref="N2324">IF(AND(G2324&lt;&gt;0,G2324&lt;&gt;""),IF(F2324="","",IF(ISNUMBER(MATCH(SUBSTITUTE(F2324," ",""),SUBSTITUTE('Look Up Values'!$W$2:$W$30," ",""),0)),"","D&amp;R error")),"")</f>
        <v/>
      </c>
      <c r="O2324" s="256" t="str">
        <f t="shared" si="73"/>
        <v/>
      </c>
    </row>
    <row r="2325" spans="1:15" ht="15.75">
      <c r="A2325" s="250">
        <v>2318</v>
      </c>
      <c r="B2325" s="208"/>
      <c r="C2325" s="49"/>
      <c r="D2325" s="50"/>
      <c r="E2325" s="50"/>
      <c r="F2325" s="50"/>
      <c r="G2325" s="209"/>
      <c r="H2325" s="48"/>
      <c r="I2325" s="457" t="str">
        <f t="shared" si="72"/>
        <v/>
      </c>
      <c r="J2325" s="241" cm="1">
        <f t="array" ref="J2325">SUMPRODUCT(--(K2325:N2325&lt;&gt;"")) + IF(TRIM(O2325)="",0,LEN(O2325)-LEN(SUBSTITUTE(O2325,",",""))+1)</f>
        <v>0</v>
      </c>
      <c r="K2325" s="242" t="str">
        <f>IF(AND(G2325&lt;&gt;0,G2325&lt;&gt;""),IF(B2325="","",IF(ISNUMBER(MATCH(B2325,'Look Up Values'!$B$2:$B$500,0)),"","Dest. error")),"")</f>
        <v/>
      </c>
      <c r="L2325" s="242" t="str">
        <f>IF(AND(G2325&lt;&gt;0,G2325&lt;&gt;""),IF(C2325="","",IF(AND(ISNUMBER(--LEFT(C2325,FIND(" ",C2325&amp;" ")-1)),OR(LEN(LEFT(C2325,FIND(" ",C2325&amp;" ")-1))=6,LEN(LEFT(C2325,FIND(" ",C2325&amp;" ")-1))=7),OR(ISNUMBER(MATCH(LEFT(C2325,FIND(" ",C2325&amp;" ")-1),'Look Up Values'!$G$2:$G$1000,0)),ISNUMBER(MATCH(LEFT(C2325,FIND(" ",C2325&amp;" ")-1),'Look Up Values'!$AE$2:$AE$2000,0)))),"","EWC error")),"")</f>
        <v/>
      </c>
      <c r="M2325" s="242" t="str" cm="1">
        <f t="array" ref="M2325">IF(AND(G2325&lt;&gt;0,G2325&lt;&gt;""),IF(E2325="","",IF(ISNUMBER(MATCH(SUBSTITUTE(E2325," ",""),SUBSTITUTE('Look Up Values'!$I$2:$I$10," ",""),0)),"","State error")),"")</f>
        <v/>
      </c>
      <c r="N2325" s="242" t="str" cm="1">
        <f t="array" ref="N2325">IF(AND(G2325&lt;&gt;0,G2325&lt;&gt;""),IF(F2325="","",IF(ISNUMBER(MATCH(SUBSTITUTE(F2325," ",""),SUBSTITUTE('Look Up Values'!$W$2:$W$30," ",""),0)),"","D&amp;R error")),"")</f>
        <v/>
      </c>
      <c r="O2325" s="256" t="str">
        <f t="shared" si="73"/>
        <v/>
      </c>
    </row>
    <row r="2326" spans="1:15" ht="15.75">
      <c r="A2326" s="250">
        <v>2319</v>
      </c>
      <c r="B2326" s="208"/>
      <c r="C2326" s="49"/>
      <c r="D2326" s="50"/>
      <c r="E2326" s="50"/>
      <c r="F2326" s="50"/>
      <c r="G2326" s="209"/>
      <c r="H2326" s="48"/>
      <c r="I2326" s="457" t="str">
        <f t="shared" si="72"/>
        <v/>
      </c>
      <c r="J2326" s="241" cm="1">
        <f t="array" ref="J2326">SUMPRODUCT(--(K2326:N2326&lt;&gt;"")) + IF(TRIM(O2326)="",0,LEN(O2326)-LEN(SUBSTITUTE(O2326,",",""))+1)</f>
        <v>0</v>
      </c>
      <c r="K2326" s="242" t="str">
        <f>IF(AND(G2326&lt;&gt;0,G2326&lt;&gt;""),IF(B2326="","",IF(ISNUMBER(MATCH(B2326,'Look Up Values'!$B$2:$B$500,0)),"","Dest. error")),"")</f>
        <v/>
      </c>
      <c r="L2326" s="242" t="str">
        <f>IF(AND(G2326&lt;&gt;0,G2326&lt;&gt;""),IF(C2326="","",IF(AND(ISNUMBER(--LEFT(C2326,FIND(" ",C2326&amp;" ")-1)),OR(LEN(LEFT(C2326,FIND(" ",C2326&amp;" ")-1))=6,LEN(LEFT(C2326,FIND(" ",C2326&amp;" ")-1))=7),OR(ISNUMBER(MATCH(LEFT(C2326,FIND(" ",C2326&amp;" ")-1),'Look Up Values'!$G$2:$G$1000,0)),ISNUMBER(MATCH(LEFT(C2326,FIND(" ",C2326&amp;" ")-1),'Look Up Values'!$AE$2:$AE$2000,0)))),"","EWC error")),"")</f>
        <v/>
      </c>
      <c r="M2326" s="242" t="str" cm="1">
        <f t="array" ref="M2326">IF(AND(G2326&lt;&gt;0,G2326&lt;&gt;""),IF(E2326="","",IF(ISNUMBER(MATCH(SUBSTITUTE(E2326," ",""),SUBSTITUTE('Look Up Values'!$I$2:$I$10," ",""),0)),"","State error")),"")</f>
        <v/>
      </c>
      <c r="N2326" s="242" t="str" cm="1">
        <f t="array" ref="N2326">IF(AND(G2326&lt;&gt;0,G2326&lt;&gt;""),IF(F2326="","",IF(ISNUMBER(MATCH(SUBSTITUTE(F2326," ",""),SUBSTITUTE('Look Up Values'!$W$2:$W$30," ",""),0)),"","D&amp;R error")),"")</f>
        <v/>
      </c>
      <c r="O2326" s="256" t="str">
        <f t="shared" si="73"/>
        <v/>
      </c>
    </row>
    <row r="2327" spans="1:15" ht="15.75">
      <c r="A2327" s="250">
        <v>2320</v>
      </c>
      <c r="B2327" s="208"/>
      <c r="C2327" s="49"/>
      <c r="D2327" s="50"/>
      <c r="E2327" s="50"/>
      <c r="F2327" s="50"/>
      <c r="G2327" s="209"/>
      <c r="H2327" s="48"/>
      <c r="I2327" s="457" t="str">
        <f t="shared" si="72"/>
        <v/>
      </c>
      <c r="J2327" s="241" cm="1">
        <f t="array" ref="J2327">SUMPRODUCT(--(K2327:N2327&lt;&gt;"")) + IF(TRIM(O2327)="",0,LEN(O2327)-LEN(SUBSTITUTE(O2327,",",""))+1)</f>
        <v>0</v>
      </c>
      <c r="K2327" s="242" t="str">
        <f>IF(AND(G2327&lt;&gt;0,G2327&lt;&gt;""),IF(B2327="","",IF(ISNUMBER(MATCH(B2327,'Look Up Values'!$B$2:$B$500,0)),"","Dest. error")),"")</f>
        <v/>
      </c>
      <c r="L2327" s="242" t="str">
        <f>IF(AND(G2327&lt;&gt;0,G2327&lt;&gt;""),IF(C2327="","",IF(AND(ISNUMBER(--LEFT(C2327,FIND(" ",C2327&amp;" ")-1)),OR(LEN(LEFT(C2327,FIND(" ",C2327&amp;" ")-1))=6,LEN(LEFT(C2327,FIND(" ",C2327&amp;" ")-1))=7),OR(ISNUMBER(MATCH(LEFT(C2327,FIND(" ",C2327&amp;" ")-1),'Look Up Values'!$G$2:$G$1000,0)),ISNUMBER(MATCH(LEFT(C2327,FIND(" ",C2327&amp;" ")-1),'Look Up Values'!$AE$2:$AE$2000,0)))),"","EWC error")),"")</f>
        <v/>
      </c>
      <c r="M2327" s="242" t="str" cm="1">
        <f t="array" ref="M2327">IF(AND(G2327&lt;&gt;0,G2327&lt;&gt;""),IF(E2327="","",IF(ISNUMBER(MATCH(SUBSTITUTE(E2327," ",""),SUBSTITUTE('Look Up Values'!$I$2:$I$10," ",""),0)),"","State error")),"")</f>
        <v/>
      </c>
      <c r="N2327" s="242" t="str" cm="1">
        <f t="array" ref="N2327">IF(AND(G2327&lt;&gt;0,G2327&lt;&gt;""),IF(F2327="","",IF(ISNUMBER(MATCH(SUBSTITUTE(F2327," ",""),SUBSTITUTE('Look Up Values'!$W$2:$W$30," ",""),0)),"","D&amp;R error")),"")</f>
        <v/>
      </c>
      <c r="O2327" s="256" t="str">
        <f t="shared" si="73"/>
        <v/>
      </c>
    </row>
    <row r="2328" spans="1:15" ht="15.75">
      <c r="A2328" s="250">
        <v>2321</v>
      </c>
      <c r="B2328" s="208"/>
      <c r="C2328" s="49"/>
      <c r="D2328" s="50"/>
      <c r="E2328" s="50"/>
      <c r="F2328" s="50"/>
      <c r="G2328" s="209"/>
      <c r="H2328" s="48"/>
      <c r="I2328" s="457" t="str">
        <f t="shared" si="72"/>
        <v/>
      </c>
      <c r="J2328" s="241" cm="1">
        <f t="array" ref="J2328">SUMPRODUCT(--(K2328:N2328&lt;&gt;"")) + IF(TRIM(O2328)="",0,LEN(O2328)-LEN(SUBSTITUTE(O2328,",",""))+1)</f>
        <v>0</v>
      </c>
      <c r="K2328" s="242" t="str">
        <f>IF(AND(G2328&lt;&gt;0,G2328&lt;&gt;""),IF(B2328="","",IF(ISNUMBER(MATCH(B2328,'Look Up Values'!$B$2:$B$500,0)),"","Dest. error")),"")</f>
        <v/>
      </c>
      <c r="L2328" s="242" t="str">
        <f>IF(AND(G2328&lt;&gt;0,G2328&lt;&gt;""),IF(C2328="","",IF(AND(ISNUMBER(--LEFT(C2328,FIND(" ",C2328&amp;" ")-1)),OR(LEN(LEFT(C2328,FIND(" ",C2328&amp;" ")-1))=6,LEN(LEFT(C2328,FIND(" ",C2328&amp;" ")-1))=7),OR(ISNUMBER(MATCH(LEFT(C2328,FIND(" ",C2328&amp;" ")-1),'Look Up Values'!$G$2:$G$1000,0)),ISNUMBER(MATCH(LEFT(C2328,FIND(" ",C2328&amp;" ")-1),'Look Up Values'!$AE$2:$AE$2000,0)))),"","EWC error")),"")</f>
        <v/>
      </c>
      <c r="M2328" s="242" t="str" cm="1">
        <f t="array" ref="M2328">IF(AND(G2328&lt;&gt;0,G2328&lt;&gt;""),IF(E2328="","",IF(ISNUMBER(MATCH(SUBSTITUTE(E2328," ",""),SUBSTITUTE('Look Up Values'!$I$2:$I$10," ",""),0)),"","State error")),"")</f>
        <v/>
      </c>
      <c r="N2328" s="242" t="str" cm="1">
        <f t="array" ref="N2328">IF(AND(G2328&lt;&gt;0,G2328&lt;&gt;""),IF(F2328="","",IF(ISNUMBER(MATCH(SUBSTITUTE(F2328," ",""),SUBSTITUTE('Look Up Values'!$W$2:$W$30," ",""),0)),"","D&amp;R error")),"")</f>
        <v/>
      </c>
      <c r="O2328" s="256" t="str">
        <f t="shared" si="73"/>
        <v/>
      </c>
    </row>
    <row r="2329" spans="1:15" ht="15.75">
      <c r="A2329" s="250">
        <v>2322</v>
      </c>
      <c r="B2329" s="208"/>
      <c r="C2329" s="49"/>
      <c r="D2329" s="50"/>
      <c r="E2329" s="50"/>
      <c r="F2329" s="50"/>
      <c r="G2329" s="209"/>
      <c r="H2329" s="48"/>
      <c r="I2329" s="457" t="str">
        <f t="shared" si="72"/>
        <v/>
      </c>
      <c r="J2329" s="241" cm="1">
        <f t="array" ref="J2329">SUMPRODUCT(--(K2329:N2329&lt;&gt;"")) + IF(TRIM(O2329)="",0,LEN(O2329)-LEN(SUBSTITUTE(O2329,",",""))+1)</f>
        <v>0</v>
      </c>
      <c r="K2329" s="242" t="str">
        <f>IF(AND(G2329&lt;&gt;0,G2329&lt;&gt;""),IF(B2329="","",IF(ISNUMBER(MATCH(B2329,'Look Up Values'!$B$2:$B$500,0)),"","Dest. error")),"")</f>
        <v/>
      </c>
      <c r="L2329" s="242" t="str">
        <f>IF(AND(G2329&lt;&gt;0,G2329&lt;&gt;""),IF(C2329="","",IF(AND(ISNUMBER(--LEFT(C2329,FIND(" ",C2329&amp;" ")-1)),OR(LEN(LEFT(C2329,FIND(" ",C2329&amp;" ")-1))=6,LEN(LEFT(C2329,FIND(" ",C2329&amp;" ")-1))=7),OR(ISNUMBER(MATCH(LEFT(C2329,FIND(" ",C2329&amp;" ")-1),'Look Up Values'!$G$2:$G$1000,0)),ISNUMBER(MATCH(LEFT(C2329,FIND(" ",C2329&amp;" ")-1),'Look Up Values'!$AE$2:$AE$2000,0)))),"","EWC error")),"")</f>
        <v/>
      </c>
      <c r="M2329" s="242" t="str" cm="1">
        <f t="array" ref="M2329">IF(AND(G2329&lt;&gt;0,G2329&lt;&gt;""),IF(E2329="","",IF(ISNUMBER(MATCH(SUBSTITUTE(E2329," ",""),SUBSTITUTE('Look Up Values'!$I$2:$I$10," ",""),0)),"","State error")),"")</f>
        <v/>
      </c>
      <c r="N2329" s="242" t="str" cm="1">
        <f t="array" ref="N2329">IF(AND(G2329&lt;&gt;0,G2329&lt;&gt;""),IF(F2329="","",IF(ISNUMBER(MATCH(SUBSTITUTE(F2329," ",""),SUBSTITUTE('Look Up Values'!$W$2:$W$30," ",""),0)),"","D&amp;R error")),"")</f>
        <v/>
      </c>
      <c r="O2329" s="256" t="str">
        <f t="shared" si="73"/>
        <v/>
      </c>
    </row>
    <row r="2330" spans="1:15" ht="15.75">
      <c r="A2330" s="250">
        <v>2323</v>
      </c>
      <c r="B2330" s="208"/>
      <c r="C2330" s="49"/>
      <c r="D2330" s="50"/>
      <c r="E2330" s="50"/>
      <c r="F2330" s="50"/>
      <c r="G2330" s="209"/>
      <c r="H2330" s="48"/>
      <c r="I2330" s="457" t="str">
        <f t="shared" si="72"/>
        <v/>
      </c>
      <c r="J2330" s="241" cm="1">
        <f t="array" ref="J2330">SUMPRODUCT(--(K2330:N2330&lt;&gt;"")) + IF(TRIM(O2330)="",0,LEN(O2330)-LEN(SUBSTITUTE(O2330,",",""))+1)</f>
        <v>0</v>
      </c>
      <c r="K2330" s="242" t="str">
        <f>IF(AND(G2330&lt;&gt;0,G2330&lt;&gt;""),IF(B2330="","",IF(ISNUMBER(MATCH(B2330,'Look Up Values'!$B$2:$B$500,0)),"","Dest. error")),"")</f>
        <v/>
      </c>
      <c r="L2330" s="242" t="str">
        <f>IF(AND(G2330&lt;&gt;0,G2330&lt;&gt;""),IF(C2330="","",IF(AND(ISNUMBER(--LEFT(C2330,FIND(" ",C2330&amp;" ")-1)),OR(LEN(LEFT(C2330,FIND(" ",C2330&amp;" ")-1))=6,LEN(LEFT(C2330,FIND(" ",C2330&amp;" ")-1))=7),OR(ISNUMBER(MATCH(LEFT(C2330,FIND(" ",C2330&amp;" ")-1),'Look Up Values'!$G$2:$G$1000,0)),ISNUMBER(MATCH(LEFT(C2330,FIND(" ",C2330&amp;" ")-1),'Look Up Values'!$AE$2:$AE$2000,0)))),"","EWC error")),"")</f>
        <v/>
      </c>
      <c r="M2330" s="242" t="str" cm="1">
        <f t="array" ref="M2330">IF(AND(G2330&lt;&gt;0,G2330&lt;&gt;""),IF(E2330="","",IF(ISNUMBER(MATCH(SUBSTITUTE(E2330," ",""),SUBSTITUTE('Look Up Values'!$I$2:$I$10," ",""),0)),"","State error")),"")</f>
        <v/>
      </c>
      <c r="N2330" s="242" t="str" cm="1">
        <f t="array" ref="N2330">IF(AND(G2330&lt;&gt;0,G2330&lt;&gt;""),IF(F2330="","",IF(ISNUMBER(MATCH(SUBSTITUTE(F2330," ",""),SUBSTITUTE('Look Up Values'!$W$2:$W$30," ",""),0)),"","D&amp;R error")),"")</f>
        <v/>
      </c>
      <c r="O2330" s="256" t="str">
        <f t="shared" si="73"/>
        <v/>
      </c>
    </row>
    <row r="2331" spans="1:15" ht="15.75">
      <c r="A2331" s="250">
        <v>2324</v>
      </c>
      <c r="B2331" s="208"/>
      <c r="C2331" s="49"/>
      <c r="D2331" s="50"/>
      <c r="E2331" s="50"/>
      <c r="F2331" s="50"/>
      <c r="G2331" s="209"/>
      <c r="H2331" s="48"/>
      <c r="I2331" s="457" t="str">
        <f t="shared" si="72"/>
        <v/>
      </c>
      <c r="J2331" s="241" cm="1">
        <f t="array" ref="J2331">SUMPRODUCT(--(K2331:N2331&lt;&gt;"")) + IF(TRIM(O2331)="",0,LEN(O2331)-LEN(SUBSTITUTE(O2331,",",""))+1)</f>
        <v>0</v>
      </c>
      <c r="K2331" s="242" t="str">
        <f>IF(AND(G2331&lt;&gt;0,G2331&lt;&gt;""),IF(B2331="","",IF(ISNUMBER(MATCH(B2331,'Look Up Values'!$B$2:$B$500,0)),"","Dest. error")),"")</f>
        <v/>
      </c>
      <c r="L2331" s="242" t="str">
        <f>IF(AND(G2331&lt;&gt;0,G2331&lt;&gt;""),IF(C2331="","",IF(AND(ISNUMBER(--LEFT(C2331,FIND(" ",C2331&amp;" ")-1)),OR(LEN(LEFT(C2331,FIND(" ",C2331&amp;" ")-1))=6,LEN(LEFT(C2331,FIND(" ",C2331&amp;" ")-1))=7),OR(ISNUMBER(MATCH(LEFT(C2331,FIND(" ",C2331&amp;" ")-1),'Look Up Values'!$G$2:$G$1000,0)),ISNUMBER(MATCH(LEFT(C2331,FIND(" ",C2331&amp;" ")-1),'Look Up Values'!$AE$2:$AE$2000,0)))),"","EWC error")),"")</f>
        <v/>
      </c>
      <c r="M2331" s="242" t="str" cm="1">
        <f t="array" ref="M2331">IF(AND(G2331&lt;&gt;0,G2331&lt;&gt;""),IF(E2331="","",IF(ISNUMBER(MATCH(SUBSTITUTE(E2331," ",""),SUBSTITUTE('Look Up Values'!$I$2:$I$10," ",""),0)),"","State error")),"")</f>
        <v/>
      </c>
      <c r="N2331" s="242" t="str" cm="1">
        <f t="array" ref="N2331">IF(AND(G2331&lt;&gt;0,G2331&lt;&gt;""),IF(F2331="","",IF(ISNUMBER(MATCH(SUBSTITUTE(F2331," ",""),SUBSTITUTE('Look Up Values'!$W$2:$W$30," ",""),0)),"","D&amp;R error")),"")</f>
        <v/>
      </c>
      <c r="O2331" s="256" t="str">
        <f t="shared" si="73"/>
        <v/>
      </c>
    </row>
    <row r="2332" spans="1:15" ht="15.75">
      <c r="A2332" s="250">
        <v>2325</v>
      </c>
      <c r="B2332" s="208"/>
      <c r="C2332" s="49"/>
      <c r="D2332" s="50"/>
      <c r="E2332" s="50"/>
      <c r="F2332" s="50"/>
      <c r="G2332" s="209"/>
      <c r="H2332" s="48"/>
      <c r="I2332" s="457" t="str">
        <f t="shared" si="72"/>
        <v/>
      </c>
      <c r="J2332" s="241" cm="1">
        <f t="array" ref="J2332">SUMPRODUCT(--(K2332:N2332&lt;&gt;"")) + IF(TRIM(O2332)="",0,LEN(O2332)-LEN(SUBSTITUTE(O2332,",",""))+1)</f>
        <v>0</v>
      </c>
      <c r="K2332" s="242" t="str">
        <f>IF(AND(G2332&lt;&gt;0,G2332&lt;&gt;""),IF(B2332="","",IF(ISNUMBER(MATCH(B2332,'Look Up Values'!$B$2:$B$500,0)),"","Dest. error")),"")</f>
        <v/>
      </c>
      <c r="L2332" s="242" t="str">
        <f>IF(AND(G2332&lt;&gt;0,G2332&lt;&gt;""),IF(C2332="","",IF(AND(ISNUMBER(--LEFT(C2332,FIND(" ",C2332&amp;" ")-1)),OR(LEN(LEFT(C2332,FIND(" ",C2332&amp;" ")-1))=6,LEN(LEFT(C2332,FIND(" ",C2332&amp;" ")-1))=7),OR(ISNUMBER(MATCH(LEFT(C2332,FIND(" ",C2332&amp;" ")-1),'Look Up Values'!$G$2:$G$1000,0)),ISNUMBER(MATCH(LEFT(C2332,FIND(" ",C2332&amp;" ")-1),'Look Up Values'!$AE$2:$AE$2000,0)))),"","EWC error")),"")</f>
        <v/>
      </c>
      <c r="M2332" s="242" t="str" cm="1">
        <f t="array" ref="M2332">IF(AND(G2332&lt;&gt;0,G2332&lt;&gt;""),IF(E2332="","",IF(ISNUMBER(MATCH(SUBSTITUTE(E2332," ",""),SUBSTITUTE('Look Up Values'!$I$2:$I$10," ",""),0)),"","State error")),"")</f>
        <v/>
      </c>
      <c r="N2332" s="242" t="str" cm="1">
        <f t="array" ref="N2332">IF(AND(G2332&lt;&gt;0,G2332&lt;&gt;""),IF(F2332="","",IF(ISNUMBER(MATCH(SUBSTITUTE(F2332," ",""),SUBSTITUTE('Look Up Values'!$W$2:$W$30," ",""),0)),"","D&amp;R error")),"")</f>
        <v/>
      </c>
      <c r="O2332" s="256" t="str">
        <f t="shared" si="73"/>
        <v/>
      </c>
    </row>
    <row r="2333" spans="1:15" ht="15.75">
      <c r="A2333" s="250">
        <v>2326</v>
      </c>
      <c r="B2333" s="208"/>
      <c r="C2333" s="49"/>
      <c r="D2333" s="50"/>
      <c r="E2333" s="50"/>
      <c r="F2333" s="50"/>
      <c r="G2333" s="209"/>
      <c r="H2333" s="48"/>
      <c r="I2333" s="457" t="str">
        <f t="shared" si="72"/>
        <v/>
      </c>
      <c r="J2333" s="241" cm="1">
        <f t="array" ref="J2333">SUMPRODUCT(--(K2333:N2333&lt;&gt;"")) + IF(TRIM(O2333)="",0,LEN(O2333)-LEN(SUBSTITUTE(O2333,",",""))+1)</f>
        <v>0</v>
      </c>
      <c r="K2333" s="242" t="str">
        <f>IF(AND(G2333&lt;&gt;0,G2333&lt;&gt;""),IF(B2333="","",IF(ISNUMBER(MATCH(B2333,'Look Up Values'!$B$2:$B$500,0)),"","Dest. error")),"")</f>
        <v/>
      </c>
      <c r="L2333" s="242" t="str">
        <f>IF(AND(G2333&lt;&gt;0,G2333&lt;&gt;""),IF(C2333="","",IF(AND(ISNUMBER(--LEFT(C2333,FIND(" ",C2333&amp;" ")-1)),OR(LEN(LEFT(C2333,FIND(" ",C2333&amp;" ")-1))=6,LEN(LEFT(C2333,FIND(" ",C2333&amp;" ")-1))=7),OR(ISNUMBER(MATCH(LEFT(C2333,FIND(" ",C2333&amp;" ")-1),'Look Up Values'!$G$2:$G$1000,0)),ISNUMBER(MATCH(LEFT(C2333,FIND(" ",C2333&amp;" ")-1),'Look Up Values'!$AE$2:$AE$2000,0)))),"","EWC error")),"")</f>
        <v/>
      </c>
      <c r="M2333" s="242" t="str" cm="1">
        <f t="array" ref="M2333">IF(AND(G2333&lt;&gt;0,G2333&lt;&gt;""),IF(E2333="","",IF(ISNUMBER(MATCH(SUBSTITUTE(E2333," ",""),SUBSTITUTE('Look Up Values'!$I$2:$I$10," ",""),0)),"","State error")),"")</f>
        <v/>
      </c>
      <c r="N2333" s="242" t="str" cm="1">
        <f t="array" ref="N2333">IF(AND(G2333&lt;&gt;0,G2333&lt;&gt;""),IF(F2333="","",IF(ISNUMBER(MATCH(SUBSTITUTE(F2333," ",""),SUBSTITUTE('Look Up Values'!$W$2:$W$30," ",""),0)),"","D&amp;R error")),"")</f>
        <v/>
      </c>
      <c r="O2333" s="256" t="str">
        <f t="shared" si="73"/>
        <v/>
      </c>
    </row>
    <row r="2334" spans="1:15" ht="15.75">
      <c r="A2334" s="250">
        <v>2327</v>
      </c>
      <c r="B2334" s="208"/>
      <c r="C2334" s="49"/>
      <c r="D2334" s="50"/>
      <c r="E2334" s="50"/>
      <c r="F2334" s="50"/>
      <c r="G2334" s="209"/>
      <c r="H2334" s="48"/>
      <c r="I2334" s="457" t="str">
        <f t="shared" si="72"/>
        <v/>
      </c>
      <c r="J2334" s="241" cm="1">
        <f t="array" ref="J2334">SUMPRODUCT(--(K2334:N2334&lt;&gt;"")) + IF(TRIM(O2334)="",0,LEN(O2334)-LEN(SUBSTITUTE(O2334,",",""))+1)</f>
        <v>0</v>
      </c>
      <c r="K2334" s="242" t="str">
        <f>IF(AND(G2334&lt;&gt;0,G2334&lt;&gt;""),IF(B2334="","",IF(ISNUMBER(MATCH(B2334,'Look Up Values'!$B$2:$B$500,0)),"","Dest. error")),"")</f>
        <v/>
      </c>
      <c r="L2334" s="242" t="str">
        <f>IF(AND(G2334&lt;&gt;0,G2334&lt;&gt;""),IF(C2334="","",IF(AND(ISNUMBER(--LEFT(C2334,FIND(" ",C2334&amp;" ")-1)),OR(LEN(LEFT(C2334,FIND(" ",C2334&amp;" ")-1))=6,LEN(LEFT(C2334,FIND(" ",C2334&amp;" ")-1))=7),OR(ISNUMBER(MATCH(LEFT(C2334,FIND(" ",C2334&amp;" ")-1),'Look Up Values'!$G$2:$G$1000,0)),ISNUMBER(MATCH(LEFT(C2334,FIND(" ",C2334&amp;" ")-1),'Look Up Values'!$AE$2:$AE$2000,0)))),"","EWC error")),"")</f>
        <v/>
      </c>
      <c r="M2334" s="242" t="str" cm="1">
        <f t="array" ref="M2334">IF(AND(G2334&lt;&gt;0,G2334&lt;&gt;""),IF(E2334="","",IF(ISNUMBER(MATCH(SUBSTITUTE(E2334," ",""),SUBSTITUTE('Look Up Values'!$I$2:$I$10," ",""),0)),"","State error")),"")</f>
        <v/>
      </c>
      <c r="N2334" s="242" t="str" cm="1">
        <f t="array" ref="N2334">IF(AND(G2334&lt;&gt;0,G2334&lt;&gt;""),IF(F2334="","",IF(ISNUMBER(MATCH(SUBSTITUTE(F2334," ",""),SUBSTITUTE('Look Up Values'!$W$2:$W$30," ",""),0)),"","D&amp;R error")),"")</f>
        <v/>
      </c>
      <c r="O2334" s="256" t="str">
        <f t="shared" si="73"/>
        <v/>
      </c>
    </row>
    <row r="2335" spans="1:15" ht="15.75">
      <c r="A2335" s="250">
        <v>2328</v>
      </c>
      <c r="B2335" s="208"/>
      <c r="C2335" s="49"/>
      <c r="D2335" s="50"/>
      <c r="E2335" s="50"/>
      <c r="F2335" s="50"/>
      <c r="G2335" s="209"/>
      <c r="H2335" s="48"/>
      <c r="I2335" s="457" t="str">
        <f t="shared" si="72"/>
        <v/>
      </c>
      <c r="J2335" s="241" cm="1">
        <f t="array" ref="J2335">SUMPRODUCT(--(K2335:N2335&lt;&gt;"")) + IF(TRIM(O2335)="",0,LEN(O2335)-LEN(SUBSTITUTE(O2335,",",""))+1)</f>
        <v>0</v>
      </c>
      <c r="K2335" s="242" t="str">
        <f>IF(AND(G2335&lt;&gt;0,G2335&lt;&gt;""),IF(B2335="","",IF(ISNUMBER(MATCH(B2335,'Look Up Values'!$B$2:$B$500,0)),"","Dest. error")),"")</f>
        <v/>
      </c>
      <c r="L2335" s="242" t="str">
        <f>IF(AND(G2335&lt;&gt;0,G2335&lt;&gt;""),IF(C2335="","",IF(AND(ISNUMBER(--LEFT(C2335,FIND(" ",C2335&amp;" ")-1)),OR(LEN(LEFT(C2335,FIND(" ",C2335&amp;" ")-1))=6,LEN(LEFT(C2335,FIND(" ",C2335&amp;" ")-1))=7),OR(ISNUMBER(MATCH(LEFT(C2335,FIND(" ",C2335&amp;" ")-1),'Look Up Values'!$G$2:$G$1000,0)),ISNUMBER(MATCH(LEFT(C2335,FIND(" ",C2335&amp;" ")-1),'Look Up Values'!$AE$2:$AE$2000,0)))),"","EWC error")),"")</f>
        <v/>
      </c>
      <c r="M2335" s="242" t="str" cm="1">
        <f t="array" ref="M2335">IF(AND(G2335&lt;&gt;0,G2335&lt;&gt;""),IF(E2335="","",IF(ISNUMBER(MATCH(SUBSTITUTE(E2335," ",""),SUBSTITUTE('Look Up Values'!$I$2:$I$10," ",""),0)),"","State error")),"")</f>
        <v/>
      </c>
      <c r="N2335" s="242" t="str" cm="1">
        <f t="array" ref="N2335">IF(AND(G2335&lt;&gt;0,G2335&lt;&gt;""),IF(F2335="","",IF(ISNUMBER(MATCH(SUBSTITUTE(F2335," ",""),SUBSTITUTE('Look Up Values'!$W$2:$W$30," ",""),0)),"","D&amp;R error")),"")</f>
        <v/>
      </c>
      <c r="O2335" s="256" t="str">
        <f t="shared" si="73"/>
        <v/>
      </c>
    </row>
    <row r="2336" spans="1:15" ht="15.75">
      <c r="A2336" s="250">
        <v>2329</v>
      </c>
      <c r="B2336" s="208"/>
      <c r="C2336" s="49"/>
      <c r="D2336" s="50"/>
      <c r="E2336" s="50"/>
      <c r="F2336" s="50"/>
      <c r="G2336" s="209"/>
      <c r="H2336" s="48"/>
      <c r="I2336" s="457" t="str">
        <f t="shared" si="72"/>
        <v/>
      </c>
      <c r="J2336" s="241" cm="1">
        <f t="array" ref="J2336">SUMPRODUCT(--(K2336:N2336&lt;&gt;"")) + IF(TRIM(O2336)="",0,LEN(O2336)-LEN(SUBSTITUTE(O2336,",",""))+1)</f>
        <v>0</v>
      </c>
      <c r="K2336" s="242" t="str">
        <f>IF(AND(G2336&lt;&gt;0,G2336&lt;&gt;""),IF(B2336="","",IF(ISNUMBER(MATCH(B2336,'Look Up Values'!$B$2:$B$500,0)),"","Dest. error")),"")</f>
        <v/>
      </c>
      <c r="L2336" s="242" t="str">
        <f>IF(AND(G2336&lt;&gt;0,G2336&lt;&gt;""),IF(C2336="","",IF(AND(ISNUMBER(--LEFT(C2336,FIND(" ",C2336&amp;" ")-1)),OR(LEN(LEFT(C2336,FIND(" ",C2336&amp;" ")-1))=6,LEN(LEFT(C2336,FIND(" ",C2336&amp;" ")-1))=7),OR(ISNUMBER(MATCH(LEFT(C2336,FIND(" ",C2336&amp;" ")-1),'Look Up Values'!$G$2:$G$1000,0)),ISNUMBER(MATCH(LEFT(C2336,FIND(" ",C2336&amp;" ")-1),'Look Up Values'!$AE$2:$AE$2000,0)))),"","EWC error")),"")</f>
        <v/>
      </c>
      <c r="M2336" s="242" t="str" cm="1">
        <f t="array" ref="M2336">IF(AND(G2336&lt;&gt;0,G2336&lt;&gt;""),IF(E2336="","",IF(ISNUMBER(MATCH(SUBSTITUTE(E2336," ",""),SUBSTITUTE('Look Up Values'!$I$2:$I$10," ",""),0)),"","State error")),"")</f>
        <v/>
      </c>
      <c r="N2336" s="242" t="str" cm="1">
        <f t="array" ref="N2336">IF(AND(G2336&lt;&gt;0,G2336&lt;&gt;""),IF(F2336="","",IF(ISNUMBER(MATCH(SUBSTITUTE(F2336," ",""),SUBSTITUTE('Look Up Values'!$W$2:$W$30," ",""),0)),"","D&amp;R error")),"")</f>
        <v/>
      </c>
      <c r="O2336" s="256" t="str">
        <f t="shared" si="73"/>
        <v/>
      </c>
    </row>
    <row r="2337" spans="1:15" ht="15.75">
      <c r="A2337" s="250">
        <v>2330</v>
      </c>
      <c r="B2337" s="208"/>
      <c r="C2337" s="49"/>
      <c r="D2337" s="50"/>
      <c r="E2337" s="50"/>
      <c r="F2337" s="50"/>
      <c r="G2337" s="209"/>
      <c r="H2337" s="48"/>
      <c r="I2337" s="457" t="str">
        <f t="shared" si="72"/>
        <v/>
      </c>
      <c r="J2337" s="241" cm="1">
        <f t="array" ref="J2337">SUMPRODUCT(--(K2337:N2337&lt;&gt;"")) + IF(TRIM(O2337)="",0,LEN(O2337)-LEN(SUBSTITUTE(O2337,",",""))+1)</f>
        <v>0</v>
      </c>
      <c r="K2337" s="242" t="str">
        <f>IF(AND(G2337&lt;&gt;0,G2337&lt;&gt;""),IF(B2337="","",IF(ISNUMBER(MATCH(B2337,'Look Up Values'!$B$2:$B$500,0)),"","Dest. error")),"")</f>
        <v/>
      </c>
      <c r="L2337" s="242" t="str">
        <f>IF(AND(G2337&lt;&gt;0,G2337&lt;&gt;""),IF(C2337="","",IF(AND(ISNUMBER(--LEFT(C2337,FIND(" ",C2337&amp;" ")-1)),OR(LEN(LEFT(C2337,FIND(" ",C2337&amp;" ")-1))=6,LEN(LEFT(C2337,FIND(" ",C2337&amp;" ")-1))=7),OR(ISNUMBER(MATCH(LEFT(C2337,FIND(" ",C2337&amp;" ")-1),'Look Up Values'!$G$2:$G$1000,0)),ISNUMBER(MATCH(LEFT(C2337,FIND(" ",C2337&amp;" ")-1),'Look Up Values'!$AE$2:$AE$2000,0)))),"","EWC error")),"")</f>
        <v/>
      </c>
      <c r="M2337" s="242" t="str" cm="1">
        <f t="array" ref="M2337">IF(AND(G2337&lt;&gt;0,G2337&lt;&gt;""),IF(E2337="","",IF(ISNUMBER(MATCH(SUBSTITUTE(E2337," ",""),SUBSTITUTE('Look Up Values'!$I$2:$I$10," ",""),0)),"","State error")),"")</f>
        <v/>
      </c>
      <c r="N2337" s="242" t="str" cm="1">
        <f t="array" ref="N2337">IF(AND(G2337&lt;&gt;0,G2337&lt;&gt;""),IF(F2337="","",IF(ISNUMBER(MATCH(SUBSTITUTE(F2337," ",""),SUBSTITUTE('Look Up Values'!$W$2:$W$30," ",""),0)),"","D&amp;R error")),"")</f>
        <v/>
      </c>
      <c r="O2337" s="256" t="str">
        <f t="shared" si="73"/>
        <v/>
      </c>
    </row>
    <row r="2338" spans="1:15" ht="15.75">
      <c r="A2338" s="250">
        <v>2331</v>
      </c>
      <c r="B2338" s="208"/>
      <c r="C2338" s="49"/>
      <c r="D2338" s="50"/>
      <c r="E2338" s="50"/>
      <c r="F2338" s="50"/>
      <c r="G2338" s="209"/>
      <c r="H2338" s="48"/>
      <c r="I2338" s="457" t="str">
        <f t="shared" si="72"/>
        <v/>
      </c>
      <c r="J2338" s="241" cm="1">
        <f t="array" ref="J2338">SUMPRODUCT(--(K2338:N2338&lt;&gt;"")) + IF(TRIM(O2338)="",0,LEN(O2338)-LEN(SUBSTITUTE(O2338,",",""))+1)</f>
        <v>0</v>
      </c>
      <c r="K2338" s="242" t="str">
        <f>IF(AND(G2338&lt;&gt;0,G2338&lt;&gt;""),IF(B2338="","",IF(ISNUMBER(MATCH(B2338,'Look Up Values'!$B$2:$B$500,0)),"","Dest. error")),"")</f>
        <v/>
      </c>
      <c r="L2338" s="242" t="str">
        <f>IF(AND(G2338&lt;&gt;0,G2338&lt;&gt;""),IF(C2338="","",IF(AND(ISNUMBER(--LEFT(C2338,FIND(" ",C2338&amp;" ")-1)),OR(LEN(LEFT(C2338,FIND(" ",C2338&amp;" ")-1))=6,LEN(LEFT(C2338,FIND(" ",C2338&amp;" ")-1))=7),OR(ISNUMBER(MATCH(LEFT(C2338,FIND(" ",C2338&amp;" ")-1),'Look Up Values'!$G$2:$G$1000,0)),ISNUMBER(MATCH(LEFT(C2338,FIND(" ",C2338&amp;" ")-1),'Look Up Values'!$AE$2:$AE$2000,0)))),"","EWC error")),"")</f>
        <v/>
      </c>
      <c r="M2338" s="242" t="str" cm="1">
        <f t="array" ref="M2338">IF(AND(G2338&lt;&gt;0,G2338&lt;&gt;""),IF(E2338="","",IF(ISNUMBER(MATCH(SUBSTITUTE(E2338," ",""),SUBSTITUTE('Look Up Values'!$I$2:$I$10," ",""),0)),"","State error")),"")</f>
        <v/>
      </c>
      <c r="N2338" s="242" t="str" cm="1">
        <f t="array" ref="N2338">IF(AND(G2338&lt;&gt;0,G2338&lt;&gt;""),IF(F2338="","",IF(ISNUMBER(MATCH(SUBSTITUTE(F2338," ",""),SUBSTITUTE('Look Up Values'!$W$2:$W$30," ",""),0)),"","D&amp;R error")),"")</f>
        <v/>
      </c>
      <c r="O2338" s="256" t="str">
        <f t="shared" si="73"/>
        <v/>
      </c>
    </row>
    <row r="2339" spans="1:15" ht="15.75">
      <c r="A2339" s="250">
        <v>2332</v>
      </c>
      <c r="B2339" s="208"/>
      <c r="C2339" s="49"/>
      <c r="D2339" s="50"/>
      <c r="E2339" s="50"/>
      <c r="F2339" s="50"/>
      <c r="G2339" s="209"/>
      <c r="H2339" s="48"/>
      <c r="I2339" s="457" t="str">
        <f t="shared" si="72"/>
        <v/>
      </c>
      <c r="J2339" s="241" cm="1">
        <f t="array" ref="J2339">SUMPRODUCT(--(K2339:N2339&lt;&gt;"")) + IF(TRIM(O2339)="",0,LEN(O2339)-LEN(SUBSTITUTE(O2339,",",""))+1)</f>
        <v>0</v>
      </c>
      <c r="K2339" s="242" t="str">
        <f>IF(AND(G2339&lt;&gt;0,G2339&lt;&gt;""),IF(B2339="","",IF(ISNUMBER(MATCH(B2339,'Look Up Values'!$B$2:$B$500,0)),"","Dest. error")),"")</f>
        <v/>
      </c>
      <c r="L2339" s="242" t="str">
        <f>IF(AND(G2339&lt;&gt;0,G2339&lt;&gt;""),IF(C2339="","",IF(AND(ISNUMBER(--LEFT(C2339,FIND(" ",C2339&amp;" ")-1)),OR(LEN(LEFT(C2339,FIND(" ",C2339&amp;" ")-1))=6,LEN(LEFT(C2339,FIND(" ",C2339&amp;" ")-1))=7),OR(ISNUMBER(MATCH(LEFT(C2339,FIND(" ",C2339&amp;" ")-1),'Look Up Values'!$G$2:$G$1000,0)),ISNUMBER(MATCH(LEFT(C2339,FIND(" ",C2339&amp;" ")-1),'Look Up Values'!$AE$2:$AE$2000,0)))),"","EWC error")),"")</f>
        <v/>
      </c>
      <c r="M2339" s="242" t="str" cm="1">
        <f t="array" ref="M2339">IF(AND(G2339&lt;&gt;0,G2339&lt;&gt;""),IF(E2339="","",IF(ISNUMBER(MATCH(SUBSTITUTE(E2339," ",""),SUBSTITUTE('Look Up Values'!$I$2:$I$10," ",""),0)),"","State error")),"")</f>
        <v/>
      </c>
      <c r="N2339" s="242" t="str" cm="1">
        <f t="array" ref="N2339">IF(AND(G2339&lt;&gt;0,G2339&lt;&gt;""),IF(F2339="","",IF(ISNUMBER(MATCH(SUBSTITUTE(F2339," ",""),SUBSTITUTE('Look Up Values'!$W$2:$W$30," ",""),0)),"","D&amp;R error")),"")</f>
        <v/>
      </c>
      <c r="O2339" s="256" t="str">
        <f t="shared" si="73"/>
        <v/>
      </c>
    </row>
    <row r="2340" spans="1:15" ht="15.75">
      <c r="A2340" s="250">
        <v>2333</v>
      </c>
      <c r="B2340" s="208"/>
      <c r="C2340" s="49"/>
      <c r="D2340" s="50"/>
      <c r="E2340" s="50"/>
      <c r="F2340" s="50"/>
      <c r="G2340" s="209"/>
      <c r="H2340" s="48"/>
      <c r="I2340" s="457" t="str">
        <f t="shared" si="72"/>
        <v/>
      </c>
      <c r="J2340" s="241" cm="1">
        <f t="array" ref="J2340">SUMPRODUCT(--(K2340:N2340&lt;&gt;"")) + IF(TRIM(O2340)="",0,LEN(O2340)-LEN(SUBSTITUTE(O2340,",",""))+1)</f>
        <v>0</v>
      </c>
      <c r="K2340" s="242" t="str">
        <f>IF(AND(G2340&lt;&gt;0,G2340&lt;&gt;""),IF(B2340="","",IF(ISNUMBER(MATCH(B2340,'Look Up Values'!$B$2:$B$500,0)),"","Dest. error")),"")</f>
        <v/>
      </c>
      <c r="L2340" s="242" t="str">
        <f>IF(AND(G2340&lt;&gt;0,G2340&lt;&gt;""),IF(C2340="","",IF(AND(ISNUMBER(--LEFT(C2340,FIND(" ",C2340&amp;" ")-1)),OR(LEN(LEFT(C2340,FIND(" ",C2340&amp;" ")-1))=6,LEN(LEFT(C2340,FIND(" ",C2340&amp;" ")-1))=7),OR(ISNUMBER(MATCH(LEFT(C2340,FIND(" ",C2340&amp;" ")-1),'Look Up Values'!$G$2:$G$1000,0)),ISNUMBER(MATCH(LEFT(C2340,FIND(" ",C2340&amp;" ")-1),'Look Up Values'!$AE$2:$AE$2000,0)))),"","EWC error")),"")</f>
        <v/>
      </c>
      <c r="M2340" s="242" t="str" cm="1">
        <f t="array" ref="M2340">IF(AND(G2340&lt;&gt;0,G2340&lt;&gt;""),IF(E2340="","",IF(ISNUMBER(MATCH(SUBSTITUTE(E2340," ",""),SUBSTITUTE('Look Up Values'!$I$2:$I$10," ",""),0)),"","State error")),"")</f>
        <v/>
      </c>
      <c r="N2340" s="242" t="str" cm="1">
        <f t="array" ref="N2340">IF(AND(G2340&lt;&gt;0,G2340&lt;&gt;""),IF(F2340="","",IF(ISNUMBER(MATCH(SUBSTITUTE(F2340," ",""),SUBSTITUTE('Look Up Values'!$W$2:$W$30," ",""),0)),"","D&amp;R error")),"")</f>
        <v/>
      </c>
      <c r="O2340" s="256" t="str">
        <f t="shared" si="73"/>
        <v/>
      </c>
    </row>
    <row r="2341" spans="1:15" ht="15.75">
      <c r="A2341" s="250">
        <v>2334</v>
      </c>
      <c r="B2341" s="208"/>
      <c r="C2341" s="49"/>
      <c r="D2341" s="50"/>
      <c r="E2341" s="50"/>
      <c r="F2341" s="50"/>
      <c r="G2341" s="209"/>
      <c r="H2341" s="48"/>
      <c r="I2341" s="457" t="str">
        <f t="shared" si="72"/>
        <v/>
      </c>
      <c r="J2341" s="241" cm="1">
        <f t="array" ref="J2341">SUMPRODUCT(--(K2341:N2341&lt;&gt;"")) + IF(TRIM(O2341)="",0,LEN(O2341)-LEN(SUBSTITUTE(O2341,",",""))+1)</f>
        <v>0</v>
      </c>
      <c r="K2341" s="242" t="str">
        <f>IF(AND(G2341&lt;&gt;0,G2341&lt;&gt;""),IF(B2341="","",IF(ISNUMBER(MATCH(B2341,'Look Up Values'!$B$2:$B$500,0)),"","Dest. error")),"")</f>
        <v/>
      </c>
      <c r="L2341" s="242" t="str">
        <f>IF(AND(G2341&lt;&gt;0,G2341&lt;&gt;""),IF(C2341="","",IF(AND(ISNUMBER(--LEFT(C2341,FIND(" ",C2341&amp;" ")-1)),OR(LEN(LEFT(C2341,FIND(" ",C2341&amp;" ")-1))=6,LEN(LEFT(C2341,FIND(" ",C2341&amp;" ")-1))=7),OR(ISNUMBER(MATCH(LEFT(C2341,FIND(" ",C2341&amp;" ")-1),'Look Up Values'!$G$2:$G$1000,0)),ISNUMBER(MATCH(LEFT(C2341,FIND(" ",C2341&amp;" ")-1),'Look Up Values'!$AE$2:$AE$2000,0)))),"","EWC error")),"")</f>
        <v/>
      </c>
      <c r="M2341" s="242" t="str" cm="1">
        <f t="array" ref="M2341">IF(AND(G2341&lt;&gt;0,G2341&lt;&gt;""),IF(E2341="","",IF(ISNUMBER(MATCH(SUBSTITUTE(E2341," ",""),SUBSTITUTE('Look Up Values'!$I$2:$I$10," ",""),0)),"","State error")),"")</f>
        <v/>
      </c>
      <c r="N2341" s="242" t="str" cm="1">
        <f t="array" ref="N2341">IF(AND(G2341&lt;&gt;0,G2341&lt;&gt;""),IF(F2341="","",IF(ISNUMBER(MATCH(SUBSTITUTE(F2341," ",""),SUBSTITUTE('Look Up Values'!$W$2:$W$30," ",""),0)),"","D&amp;R error")),"")</f>
        <v/>
      </c>
      <c r="O2341" s="256" t="str">
        <f t="shared" si="73"/>
        <v/>
      </c>
    </row>
    <row r="2342" spans="1:15" ht="15.75">
      <c r="A2342" s="250">
        <v>2335</v>
      </c>
      <c r="B2342" s="208"/>
      <c r="C2342" s="49"/>
      <c r="D2342" s="50"/>
      <c r="E2342" s="50"/>
      <c r="F2342" s="50"/>
      <c r="G2342" s="209"/>
      <c r="H2342" s="48"/>
      <c r="I2342" s="457" t="str">
        <f t="shared" si="72"/>
        <v/>
      </c>
      <c r="J2342" s="241" cm="1">
        <f t="array" ref="J2342">SUMPRODUCT(--(K2342:N2342&lt;&gt;"")) + IF(TRIM(O2342)="",0,LEN(O2342)-LEN(SUBSTITUTE(O2342,",",""))+1)</f>
        <v>0</v>
      </c>
      <c r="K2342" s="242" t="str">
        <f>IF(AND(G2342&lt;&gt;0,G2342&lt;&gt;""),IF(B2342="","",IF(ISNUMBER(MATCH(B2342,'Look Up Values'!$B$2:$B$500,0)),"","Dest. error")),"")</f>
        <v/>
      </c>
      <c r="L2342" s="242" t="str">
        <f>IF(AND(G2342&lt;&gt;0,G2342&lt;&gt;""),IF(C2342="","",IF(AND(ISNUMBER(--LEFT(C2342,FIND(" ",C2342&amp;" ")-1)),OR(LEN(LEFT(C2342,FIND(" ",C2342&amp;" ")-1))=6,LEN(LEFT(C2342,FIND(" ",C2342&amp;" ")-1))=7),OR(ISNUMBER(MATCH(LEFT(C2342,FIND(" ",C2342&amp;" ")-1),'Look Up Values'!$G$2:$G$1000,0)),ISNUMBER(MATCH(LEFT(C2342,FIND(" ",C2342&amp;" ")-1),'Look Up Values'!$AE$2:$AE$2000,0)))),"","EWC error")),"")</f>
        <v/>
      </c>
      <c r="M2342" s="242" t="str" cm="1">
        <f t="array" ref="M2342">IF(AND(G2342&lt;&gt;0,G2342&lt;&gt;""),IF(E2342="","",IF(ISNUMBER(MATCH(SUBSTITUTE(E2342," ",""),SUBSTITUTE('Look Up Values'!$I$2:$I$10," ",""),0)),"","State error")),"")</f>
        <v/>
      </c>
      <c r="N2342" s="242" t="str" cm="1">
        <f t="array" ref="N2342">IF(AND(G2342&lt;&gt;0,G2342&lt;&gt;""),IF(F2342="","",IF(ISNUMBER(MATCH(SUBSTITUTE(F2342," ",""),SUBSTITUTE('Look Up Values'!$W$2:$W$30," ",""),0)),"","D&amp;R error")),"")</f>
        <v/>
      </c>
      <c r="O2342" s="256" t="str">
        <f t="shared" si="73"/>
        <v/>
      </c>
    </row>
    <row r="2343" spans="1:15" ht="15.75">
      <c r="A2343" s="250">
        <v>2336</v>
      </c>
      <c r="B2343" s="208"/>
      <c r="C2343" s="49"/>
      <c r="D2343" s="50"/>
      <c r="E2343" s="50"/>
      <c r="F2343" s="50"/>
      <c r="G2343" s="209"/>
      <c r="H2343" s="48"/>
      <c r="I2343" s="457" t="str">
        <f t="shared" si="72"/>
        <v/>
      </c>
      <c r="J2343" s="241" cm="1">
        <f t="array" ref="J2343">SUMPRODUCT(--(K2343:N2343&lt;&gt;"")) + IF(TRIM(O2343)="",0,LEN(O2343)-LEN(SUBSTITUTE(O2343,",",""))+1)</f>
        <v>0</v>
      </c>
      <c r="K2343" s="242" t="str">
        <f>IF(AND(G2343&lt;&gt;0,G2343&lt;&gt;""),IF(B2343="","",IF(ISNUMBER(MATCH(B2343,'Look Up Values'!$B$2:$B$500,0)),"","Dest. error")),"")</f>
        <v/>
      </c>
      <c r="L2343" s="242" t="str">
        <f>IF(AND(G2343&lt;&gt;0,G2343&lt;&gt;""),IF(C2343="","",IF(AND(ISNUMBER(--LEFT(C2343,FIND(" ",C2343&amp;" ")-1)),OR(LEN(LEFT(C2343,FIND(" ",C2343&amp;" ")-1))=6,LEN(LEFT(C2343,FIND(" ",C2343&amp;" ")-1))=7),OR(ISNUMBER(MATCH(LEFT(C2343,FIND(" ",C2343&amp;" ")-1),'Look Up Values'!$G$2:$G$1000,0)),ISNUMBER(MATCH(LEFT(C2343,FIND(" ",C2343&amp;" ")-1),'Look Up Values'!$AE$2:$AE$2000,0)))),"","EWC error")),"")</f>
        <v/>
      </c>
      <c r="M2343" s="242" t="str" cm="1">
        <f t="array" ref="M2343">IF(AND(G2343&lt;&gt;0,G2343&lt;&gt;""),IF(E2343="","",IF(ISNUMBER(MATCH(SUBSTITUTE(E2343," ",""),SUBSTITUTE('Look Up Values'!$I$2:$I$10," ",""),0)),"","State error")),"")</f>
        <v/>
      </c>
      <c r="N2343" s="242" t="str" cm="1">
        <f t="array" ref="N2343">IF(AND(G2343&lt;&gt;0,G2343&lt;&gt;""),IF(F2343="","",IF(ISNUMBER(MATCH(SUBSTITUTE(F2343," ",""),SUBSTITUTE('Look Up Values'!$W$2:$W$30," ",""),0)),"","D&amp;R error")),"")</f>
        <v/>
      </c>
      <c r="O2343" s="256" t="str">
        <f t="shared" si="73"/>
        <v/>
      </c>
    </row>
    <row r="2344" spans="1:15" ht="15.75">
      <c r="A2344" s="250">
        <v>2337</v>
      </c>
      <c r="B2344" s="208"/>
      <c r="C2344" s="49"/>
      <c r="D2344" s="50"/>
      <c r="E2344" s="50"/>
      <c r="F2344" s="50"/>
      <c r="G2344" s="209"/>
      <c r="H2344" s="48"/>
      <c r="I2344" s="457" t="str">
        <f t="shared" si="72"/>
        <v/>
      </c>
      <c r="J2344" s="241" cm="1">
        <f t="array" ref="J2344">SUMPRODUCT(--(K2344:N2344&lt;&gt;"")) + IF(TRIM(O2344)="",0,LEN(O2344)-LEN(SUBSTITUTE(O2344,",",""))+1)</f>
        <v>0</v>
      </c>
      <c r="K2344" s="242" t="str">
        <f>IF(AND(G2344&lt;&gt;0,G2344&lt;&gt;""),IF(B2344="","",IF(ISNUMBER(MATCH(B2344,'Look Up Values'!$B$2:$B$500,0)),"","Dest. error")),"")</f>
        <v/>
      </c>
      <c r="L2344" s="242" t="str">
        <f>IF(AND(G2344&lt;&gt;0,G2344&lt;&gt;""),IF(C2344="","",IF(AND(ISNUMBER(--LEFT(C2344,FIND(" ",C2344&amp;" ")-1)),OR(LEN(LEFT(C2344,FIND(" ",C2344&amp;" ")-1))=6,LEN(LEFT(C2344,FIND(" ",C2344&amp;" ")-1))=7),OR(ISNUMBER(MATCH(LEFT(C2344,FIND(" ",C2344&amp;" ")-1),'Look Up Values'!$G$2:$G$1000,0)),ISNUMBER(MATCH(LEFT(C2344,FIND(" ",C2344&amp;" ")-1),'Look Up Values'!$AE$2:$AE$2000,0)))),"","EWC error")),"")</f>
        <v/>
      </c>
      <c r="M2344" s="242" t="str" cm="1">
        <f t="array" ref="M2344">IF(AND(G2344&lt;&gt;0,G2344&lt;&gt;""),IF(E2344="","",IF(ISNUMBER(MATCH(SUBSTITUTE(E2344," ",""),SUBSTITUTE('Look Up Values'!$I$2:$I$10," ",""),0)),"","State error")),"")</f>
        <v/>
      </c>
      <c r="N2344" s="242" t="str" cm="1">
        <f t="array" ref="N2344">IF(AND(G2344&lt;&gt;0,G2344&lt;&gt;""),IF(F2344="","",IF(ISNUMBER(MATCH(SUBSTITUTE(F2344," ",""),SUBSTITUTE('Look Up Values'!$W$2:$W$30," ",""),0)),"","D&amp;R error")),"")</f>
        <v/>
      </c>
      <c r="O2344" s="256" t="str">
        <f t="shared" si="73"/>
        <v/>
      </c>
    </row>
    <row r="2345" spans="1:15" ht="15.75">
      <c r="A2345" s="250">
        <v>2338</v>
      </c>
      <c r="B2345" s="208"/>
      <c r="C2345" s="49"/>
      <c r="D2345" s="50"/>
      <c r="E2345" s="50"/>
      <c r="F2345" s="50"/>
      <c r="G2345" s="209"/>
      <c r="H2345" s="48"/>
      <c r="I2345" s="457" t="str">
        <f t="shared" si="72"/>
        <v/>
      </c>
      <c r="J2345" s="241" cm="1">
        <f t="array" ref="J2345">SUMPRODUCT(--(K2345:N2345&lt;&gt;"")) + IF(TRIM(O2345)="",0,LEN(O2345)-LEN(SUBSTITUTE(O2345,",",""))+1)</f>
        <v>0</v>
      </c>
      <c r="K2345" s="242" t="str">
        <f>IF(AND(G2345&lt;&gt;0,G2345&lt;&gt;""),IF(B2345="","",IF(ISNUMBER(MATCH(B2345,'Look Up Values'!$B$2:$B$500,0)),"","Dest. error")),"")</f>
        <v/>
      </c>
      <c r="L2345" s="242" t="str">
        <f>IF(AND(G2345&lt;&gt;0,G2345&lt;&gt;""),IF(C2345="","",IF(AND(ISNUMBER(--LEFT(C2345,FIND(" ",C2345&amp;" ")-1)),OR(LEN(LEFT(C2345,FIND(" ",C2345&amp;" ")-1))=6,LEN(LEFT(C2345,FIND(" ",C2345&amp;" ")-1))=7),OR(ISNUMBER(MATCH(LEFT(C2345,FIND(" ",C2345&amp;" ")-1),'Look Up Values'!$G$2:$G$1000,0)),ISNUMBER(MATCH(LEFT(C2345,FIND(" ",C2345&amp;" ")-1),'Look Up Values'!$AE$2:$AE$2000,0)))),"","EWC error")),"")</f>
        <v/>
      </c>
      <c r="M2345" s="242" t="str" cm="1">
        <f t="array" ref="M2345">IF(AND(G2345&lt;&gt;0,G2345&lt;&gt;""),IF(E2345="","",IF(ISNUMBER(MATCH(SUBSTITUTE(E2345," ",""),SUBSTITUTE('Look Up Values'!$I$2:$I$10," ",""),0)),"","State error")),"")</f>
        <v/>
      </c>
      <c r="N2345" s="242" t="str" cm="1">
        <f t="array" ref="N2345">IF(AND(G2345&lt;&gt;0,G2345&lt;&gt;""),IF(F2345="","",IF(ISNUMBER(MATCH(SUBSTITUTE(F2345," ",""),SUBSTITUTE('Look Up Values'!$W$2:$W$30," ",""),0)),"","D&amp;R error")),"")</f>
        <v/>
      </c>
      <c r="O2345" s="256" t="str">
        <f t="shared" si="73"/>
        <v/>
      </c>
    </row>
    <row r="2346" spans="1:15" ht="15.75">
      <c r="A2346" s="250">
        <v>2339</v>
      </c>
      <c r="B2346" s="208"/>
      <c r="C2346" s="49"/>
      <c r="D2346" s="50"/>
      <c r="E2346" s="50"/>
      <c r="F2346" s="50"/>
      <c r="G2346" s="209"/>
      <c r="H2346" s="48"/>
      <c r="I2346" s="457" t="str">
        <f t="shared" si="72"/>
        <v/>
      </c>
      <c r="J2346" s="241" cm="1">
        <f t="array" ref="J2346">SUMPRODUCT(--(K2346:N2346&lt;&gt;"")) + IF(TRIM(O2346)="",0,LEN(O2346)-LEN(SUBSTITUTE(O2346,",",""))+1)</f>
        <v>0</v>
      </c>
      <c r="K2346" s="242" t="str">
        <f>IF(AND(G2346&lt;&gt;0,G2346&lt;&gt;""),IF(B2346="","",IF(ISNUMBER(MATCH(B2346,'Look Up Values'!$B$2:$B$500,0)),"","Dest. error")),"")</f>
        <v/>
      </c>
      <c r="L2346" s="242" t="str">
        <f>IF(AND(G2346&lt;&gt;0,G2346&lt;&gt;""),IF(C2346="","",IF(AND(ISNUMBER(--LEFT(C2346,FIND(" ",C2346&amp;" ")-1)),OR(LEN(LEFT(C2346,FIND(" ",C2346&amp;" ")-1))=6,LEN(LEFT(C2346,FIND(" ",C2346&amp;" ")-1))=7),OR(ISNUMBER(MATCH(LEFT(C2346,FIND(" ",C2346&amp;" ")-1),'Look Up Values'!$G$2:$G$1000,0)),ISNUMBER(MATCH(LEFT(C2346,FIND(" ",C2346&amp;" ")-1),'Look Up Values'!$AE$2:$AE$2000,0)))),"","EWC error")),"")</f>
        <v/>
      </c>
      <c r="M2346" s="242" t="str" cm="1">
        <f t="array" ref="M2346">IF(AND(G2346&lt;&gt;0,G2346&lt;&gt;""),IF(E2346="","",IF(ISNUMBER(MATCH(SUBSTITUTE(E2346," ",""),SUBSTITUTE('Look Up Values'!$I$2:$I$10," ",""),0)),"","State error")),"")</f>
        <v/>
      </c>
      <c r="N2346" s="242" t="str" cm="1">
        <f t="array" ref="N2346">IF(AND(G2346&lt;&gt;0,G2346&lt;&gt;""),IF(F2346="","",IF(ISNUMBER(MATCH(SUBSTITUTE(F2346," ",""),SUBSTITUTE('Look Up Values'!$W$2:$W$30," ",""),0)),"","D&amp;R error")),"")</f>
        <v/>
      </c>
      <c r="O2346" s="256" t="str">
        <f t="shared" si="73"/>
        <v/>
      </c>
    </row>
    <row r="2347" spans="1:15" ht="15.75">
      <c r="A2347" s="250">
        <v>2340</v>
      </c>
      <c r="B2347" s="208"/>
      <c r="C2347" s="49"/>
      <c r="D2347" s="50"/>
      <c r="E2347" s="50"/>
      <c r="F2347" s="50"/>
      <c r="G2347" s="209"/>
      <c r="H2347" s="48"/>
      <c r="I2347" s="457" t="str">
        <f t="shared" si="72"/>
        <v/>
      </c>
      <c r="J2347" s="241" cm="1">
        <f t="array" ref="J2347">SUMPRODUCT(--(K2347:N2347&lt;&gt;"")) + IF(TRIM(O2347)="",0,LEN(O2347)-LEN(SUBSTITUTE(O2347,",",""))+1)</f>
        <v>0</v>
      </c>
      <c r="K2347" s="242" t="str">
        <f>IF(AND(G2347&lt;&gt;0,G2347&lt;&gt;""),IF(B2347="","",IF(ISNUMBER(MATCH(B2347,'Look Up Values'!$B$2:$B$500,0)),"","Dest. error")),"")</f>
        <v/>
      </c>
      <c r="L2347" s="242" t="str">
        <f>IF(AND(G2347&lt;&gt;0,G2347&lt;&gt;""),IF(C2347="","",IF(AND(ISNUMBER(--LEFT(C2347,FIND(" ",C2347&amp;" ")-1)),OR(LEN(LEFT(C2347,FIND(" ",C2347&amp;" ")-1))=6,LEN(LEFT(C2347,FIND(" ",C2347&amp;" ")-1))=7),OR(ISNUMBER(MATCH(LEFT(C2347,FIND(" ",C2347&amp;" ")-1),'Look Up Values'!$G$2:$G$1000,0)),ISNUMBER(MATCH(LEFT(C2347,FIND(" ",C2347&amp;" ")-1),'Look Up Values'!$AE$2:$AE$2000,0)))),"","EWC error")),"")</f>
        <v/>
      </c>
      <c r="M2347" s="242" t="str" cm="1">
        <f t="array" ref="M2347">IF(AND(G2347&lt;&gt;0,G2347&lt;&gt;""),IF(E2347="","",IF(ISNUMBER(MATCH(SUBSTITUTE(E2347," ",""),SUBSTITUTE('Look Up Values'!$I$2:$I$10," ",""),0)),"","State error")),"")</f>
        <v/>
      </c>
      <c r="N2347" s="242" t="str" cm="1">
        <f t="array" ref="N2347">IF(AND(G2347&lt;&gt;0,G2347&lt;&gt;""),IF(F2347="","",IF(ISNUMBER(MATCH(SUBSTITUTE(F2347," ",""),SUBSTITUTE('Look Up Values'!$W$2:$W$30," ",""),0)),"","D&amp;R error")),"")</f>
        <v/>
      </c>
      <c r="O2347" s="256" t="str">
        <f t="shared" si="73"/>
        <v/>
      </c>
    </row>
    <row r="2348" spans="1:15" ht="15.75">
      <c r="A2348" s="250">
        <v>2341</v>
      </c>
      <c r="B2348" s="208"/>
      <c r="C2348" s="49"/>
      <c r="D2348" s="50"/>
      <c r="E2348" s="50"/>
      <c r="F2348" s="50"/>
      <c r="G2348" s="209"/>
      <c r="H2348" s="48"/>
      <c r="I2348" s="457" t="str">
        <f t="shared" si="72"/>
        <v/>
      </c>
      <c r="J2348" s="241" cm="1">
        <f t="array" ref="J2348">SUMPRODUCT(--(K2348:N2348&lt;&gt;"")) + IF(TRIM(O2348)="",0,LEN(O2348)-LEN(SUBSTITUTE(O2348,",",""))+1)</f>
        <v>0</v>
      </c>
      <c r="K2348" s="242" t="str">
        <f>IF(AND(G2348&lt;&gt;0,G2348&lt;&gt;""),IF(B2348="","",IF(ISNUMBER(MATCH(B2348,'Look Up Values'!$B$2:$B$500,0)),"","Dest. error")),"")</f>
        <v/>
      </c>
      <c r="L2348" s="242" t="str">
        <f>IF(AND(G2348&lt;&gt;0,G2348&lt;&gt;""),IF(C2348="","",IF(AND(ISNUMBER(--LEFT(C2348,FIND(" ",C2348&amp;" ")-1)),OR(LEN(LEFT(C2348,FIND(" ",C2348&amp;" ")-1))=6,LEN(LEFT(C2348,FIND(" ",C2348&amp;" ")-1))=7),OR(ISNUMBER(MATCH(LEFT(C2348,FIND(" ",C2348&amp;" ")-1),'Look Up Values'!$G$2:$G$1000,0)),ISNUMBER(MATCH(LEFT(C2348,FIND(" ",C2348&amp;" ")-1),'Look Up Values'!$AE$2:$AE$2000,0)))),"","EWC error")),"")</f>
        <v/>
      </c>
      <c r="M2348" s="242" t="str" cm="1">
        <f t="array" ref="M2348">IF(AND(G2348&lt;&gt;0,G2348&lt;&gt;""),IF(E2348="","",IF(ISNUMBER(MATCH(SUBSTITUTE(E2348," ",""),SUBSTITUTE('Look Up Values'!$I$2:$I$10," ",""),0)),"","State error")),"")</f>
        <v/>
      </c>
      <c r="N2348" s="242" t="str" cm="1">
        <f t="array" ref="N2348">IF(AND(G2348&lt;&gt;0,G2348&lt;&gt;""),IF(F2348="","",IF(ISNUMBER(MATCH(SUBSTITUTE(F2348," ",""),SUBSTITUTE('Look Up Values'!$W$2:$W$30," ",""),0)),"","D&amp;R error")),"")</f>
        <v/>
      </c>
      <c r="O2348" s="256" t="str">
        <f t="shared" si="73"/>
        <v/>
      </c>
    </row>
    <row r="2349" spans="1:15" ht="15.75">
      <c r="A2349" s="250">
        <v>2342</v>
      </c>
      <c r="B2349" s="208"/>
      <c r="C2349" s="49"/>
      <c r="D2349" s="50"/>
      <c r="E2349" s="50"/>
      <c r="F2349" s="50"/>
      <c r="G2349" s="209"/>
      <c r="H2349" s="48"/>
      <c r="I2349" s="457" t="str">
        <f t="shared" si="72"/>
        <v/>
      </c>
      <c r="J2349" s="241" cm="1">
        <f t="array" ref="J2349">SUMPRODUCT(--(K2349:N2349&lt;&gt;"")) + IF(TRIM(O2349)="",0,LEN(O2349)-LEN(SUBSTITUTE(O2349,",",""))+1)</f>
        <v>0</v>
      </c>
      <c r="K2349" s="242" t="str">
        <f>IF(AND(G2349&lt;&gt;0,G2349&lt;&gt;""),IF(B2349="","",IF(ISNUMBER(MATCH(B2349,'Look Up Values'!$B$2:$B$500,0)),"","Dest. error")),"")</f>
        <v/>
      </c>
      <c r="L2349" s="242" t="str">
        <f>IF(AND(G2349&lt;&gt;0,G2349&lt;&gt;""),IF(C2349="","",IF(AND(ISNUMBER(--LEFT(C2349,FIND(" ",C2349&amp;" ")-1)),OR(LEN(LEFT(C2349,FIND(" ",C2349&amp;" ")-1))=6,LEN(LEFT(C2349,FIND(" ",C2349&amp;" ")-1))=7),OR(ISNUMBER(MATCH(LEFT(C2349,FIND(" ",C2349&amp;" ")-1),'Look Up Values'!$G$2:$G$1000,0)),ISNUMBER(MATCH(LEFT(C2349,FIND(" ",C2349&amp;" ")-1),'Look Up Values'!$AE$2:$AE$2000,0)))),"","EWC error")),"")</f>
        <v/>
      </c>
      <c r="M2349" s="242" t="str" cm="1">
        <f t="array" ref="M2349">IF(AND(G2349&lt;&gt;0,G2349&lt;&gt;""),IF(E2349="","",IF(ISNUMBER(MATCH(SUBSTITUTE(E2349," ",""),SUBSTITUTE('Look Up Values'!$I$2:$I$10," ",""),0)),"","State error")),"")</f>
        <v/>
      </c>
      <c r="N2349" s="242" t="str" cm="1">
        <f t="array" ref="N2349">IF(AND(G2349&lt;&gt;0,G2349&lt;&gt;""),IF(F2349="","",IF(ISNUMBER(MATCH(SUBSTITUTE(F2349," ",""),SUBSTITUTE('Look Up Values'!$W$2:$W$30," ",""),0)),"","D&amp;R error")),"")</f>
        <v/>
      </c>
      <c r="O2349" s="256" t="str">
        <f t="shared" si="73"/>
        <v/>
      </c>
    </row>
    <row r="2350" spans="1:15" ht="15.75">
      <c r="A2350" s="250">
        <v>2343</v>
      </c>
      <c r="B2350" s="208"/>
      <c r="C2350" s="49"/>
      <c r="D2350" s="50"/>
      <c r="E2350" s="50"/>
      <c r="F2350" s="50"/>
      <c r="G2350" s="209"/>
      <c r="H2350" s="48"/>
      <c r="I2350" s="457" t="str">
        <f t="shared" si="72"/>
        <v/>
      </c>
      <c r="J2350" s="241" cm="1">
        <f t="array" ref="J2350">SUMPRODUCT(--(K2350:N2350&lt;&gt;"")) + IF(TRIM(O2350)="",0,LEN(O2350)-LEN(SUBSTITUTE(O2350,",",""))+1)</f>
        <v>0</v>
      </c>
      <c r="K2350" s="242" t="str">
        <f>IF(AND(G2350&lt;&gt;0,G2350&lt;&gt;""),IF(B2350="","",IF(ISNUMBER(MATCH(B2350,'Look Up Values'!$B$2:$B$500,0)),"","Dest. error")),"")</f>
        <v/>
      </c>
      <c r="L2350" s="242" t="str">
        <f>IF(AND(G2350&lt;&gt;0,G2350&lt;&gt;""),IF(C2350="","",IF(AND(ISNUMBER(--LEFT(C2350,FIND(" ",C2350&amp;" ")-1)),OR(LEN(LEFT(C2350,FIND(" ",C2350&amp;" ")-1))=6,LEN(LEFT(C2350,FIND(" ",C2350&amp;" ")-1))=7),OR(ISNUMBER(MATCH(LEFT(C2350,FIND(" ",C2350&amp;" ")-1),'Look Up Values'!$G$2:$G$1000,0)),ISNUMBER(MATCH(LEFT(C2350,FIND(" ",C2350&amp;" ")-1),'Look Up Values'!$AE$2:$AE$2000,0)))),"","EWC error")),"")</f>
        <v/>
      </c>
      <c r="M2350" s="242" t="str" cm="1">
        <f t="array" ref="M2350">IF(AND(G2350&lt;&gt;0,G2350&lt;&gt;""),IF(E2350="","",IF(ISNUMBER(MATCH(SUBSTITUTE(E2350," ",""),SUBSTITUTE('Look Up Values'!$I$2:$I$10," ",""),0)),"","State error")),"")</f>
        <v/>
      </c>
      <c r="N2350" s="242" t="str" cm="1">
        <f t="array" ref="N2350">IF(AND(G2350&lt;&gt;0,G2350&lt;&gt;""),IF(F2350="","",IF(ISNUMBER(MATCH(SUBSTITUTE(F2350," ",""),SUBSTITUTE('Look Up Values'!$W$2:$W$30," ",""),0)),"","D&amp;R error")),"")</f>
        <v/>
      </c>
      <c r="O2350" s="256" t="str">
        <f t="shared" si="73"/>
        <v/>
      </c>
    </row>
    <row r="2351" spans="1:15" ht="15.75">
      <c r="A2351" s="250">
        <v>2344</v>
      </c>
      <c r="B2351" s="208"/>
      <c r="C2351" s="49"/>
      <c r="D2351" s="50"/>
      <c r="E2351" s="50"/>
      <c r="F2351" s="50"/>
      <c r="G2351" s="209"/>
      <c r="H2351" s="48"/>
      <c r="I2351" s="457" t="str">
        <f t="shared" si="72"/>
        <v/>
      </c>
      <c r="J2351" s="241" cm="1">
        <f t="array" ref="J2351">SUMPRODUCT(--(K2351:N2351&lt;&gt;"")) + IF(TRIM(O2351)="",0,LEN(O2351)-LEN(SUBSTITUTE(O2351,",",""))+1)</f>
        <v>0</v>
      </c>
      <c r="K2351" s="242" t="str">
        <f>IF(AND(G2351&lt;&gt;0,G2351&lt;&gt;""),IF(B2351="","",IF(ISNUMBER(MATCH(B2351,'Look Up Values'!$B$2:$B$500,0)),"","Dest. error")),"")</f>
        <v/>
      </c>
      <c r="L2351" s="242" t="str">
        <f>IF(AND(G2351&lt;&gt;0,G2351&lt;&gt;""),IF(C2351="","",IF(AND(ISNUMBER(--LEFT(C2351,FIND(" ",C2351&amp;" ")-1)),OR(LEN(LEFT(C2351,FIND(" ",C2351&amp;" ")-1))=6,LEN(LEFT(C2351,FIND(" ",C2351&amp;" ")-1))=7),OR(ISNUMBER(MATCH(LEFT(C2351,FIND(" ",C2351&amp;" ")-1),'Look Up Values'!$G$2:$G$1000,0)),ISNUMBER(MATCH(LEFT(C2351,FIND(" ",C2351&amp;" ")-1),'Look Up Values'!$AE$2:$AE$2000,0)))),"","EWC error")),"")</f>
        <v/>
      </c>
      <c r="M2351" s="242" t="str" cm="1">
        <f t="array" ref="M2351">IF(AND(G2351&lt;&gt;0,G2351&lt;&gt;""),IF(E2351="","",IF(ISNUMBER(MATCH(SUBSTITUTE(E2351," ",""),SUBSTITUTE('Look Up Values'!$I$2:$I$10," ",""),0)),"","State error")),"")</f>
        <v/>
      </c>
      <c r="N2351" s="242" t="str" cm="1">
        <f t="array" ref="N2351">IF(AND(G2351&lt;&gt;0,G2351&lt;&gt;""),IF(F2351="","",IF(ISNUMBER(MATCH(SUBSTITUTE(F2351," ",""),SUBSTITUTE('Look Up Values'!$W$2:$W$30," ",""),0)),"","D&amp;R error")),"")</f>
        <v/>
      </c>
      <c r="O2351" s="256" t="str">
        <f t="shared" si="73"/>
        <v/>
      </c>
    </row>
    <row r="2352" spans="1:15" ht="15.75">
      <c r="A2352" s="250">
        <v>2345</v>
      </c>
      <c r="B2352" s="208"/>
      <c r="C2352" s="49"/>
      <c r="D2352" s="50"/>
      <c r="E2352" s="50"/>
      <c r="F2352" s="50"/>
      <c r="G2352" s="209"/>
      <c r="H2352" s="48"/>
      <c r="I2352" s="457" t="str">
        <f t="shared" si="72"/>
        <v/>
      </c>
      <c r="J2352" s="241" cm="1">
        <f t="array" ref="J2352">SUMPRODUCT(--(K2352:N2352&lt;&gt;"")) + IF(TRIM(O2352)="",0,LEN(O2352)-LEN(SUBSTITUTE(O2352,",",""))+1)</f>
        <v>0</v>
      </c>
      <c r="K2352" s="242" t="str">
        <f>IF(AND(G2352&lt;&gt;0,G2352&lt;&gt;""),IF(B2352="","",IF(ISNUMBER(MATCH(B2352,'Look Up Values'!$B$2:$B$500,0)),"","Dest. error")),"")</f>
        <v/>
      </c>
      <c r="L2352" s="242" t="str">
        <f>IF(AND(G2352&lt;&gt;0,G2352&lt;&gt;""),IF(C2352="","",IF(AND(ISNUMBER(--LEFT(C2352,FIND(" ",C2352&amp;" ")-1)),OR(LEN(LEFT(C2352,FIND(" ",C2352&amp;" ")-1))=6,LEN(LEFT(C2352,FIND(" ",C2352&amp;" ")-1))=7),OR(ISNUMBER(MATCH(LEFT(C2352,FIND(" ",C2352&amp;" ")-1),'Look Up Values'!$G$2:$G$1000,0)),ISNUMBER(MATCH(LEFT(C2352,FIND(" ",C2352&amp;" ")-1),'Look Up Values'!$AE$2:$AE$2000,0)))),"","EWC error")),"")</f>
        <v/>
      </c>
      <c r="M2352" s="242" t="str" cm="1">
        <f t="array" ref="M2352">IF(AND(G2352&lt;&gt;0,G2352&lt;&gt;""),IF(E2352="","",IF(ISNUMBER(MATCH(SUBSTITUTE(E2352," ",""),SUBSTITUTE('Look Up Values'!$I$2:$I$10," ",""),0)),"","State error")),"")</f>
        <v/>
      </c>
      <c r="N2352" s="242" t="str" cm="1">
        <f t="array" ref="N2352">IF(AND(G2352&lt;&gt;0,G2352&lt;&gt;""),IF(F2352="","",IF(ISNUMBER(MATCH(SUBSTITUTE(F2352," ",""),SUBSTITUTE('Look Up Values'!$W$2:$W$30," ",""),0)),"","D&amp;R error")),"")</f>
        <v/>
      </c>
      <c r="O2352" s="256" t="str">
        <f t="shared" si="73"/>
        <v/>
      </c>
    </row>
    <row r="2353" spans="1:15" ht="15.75">
      <c r="A2353" s="250">
        <v>2346</v>
      </c>
      <c r="B2353" s="208"/>
      <c r="C2353" s="49"/>
      <c r="D2353" s="50"/>
      <c r="E2353" s="50"/>
      <c r="F2353" s="50"/>
      <c r="G2353" s="209"/>
      <c r="H2353" s="48"/>
      <c r="I2353" s="457" t="str">
        <f t="shared" si="72"/>
        <v/>
      </c>
      <c r="J2353" s="241" cm="1">
        <f t="array" ref="J2353">SUMPRODUCT(--(K2353:N2353&lt;&gt;"")) + IF(TRIM(O2353)="",0,LEN(O2353)-LEN(SUBSTITUTE(O2353,",",""))+1)</f>
        <v>0</v>
      </c>
      <c r="K2353" s="242" t="str">
        <f>IF(AND(G2353&lt;&gt;0,G2353&lt;&gt;""),IF(B2353="","",IF(ISNUMBER(MATCH(B2353,'Look Up Values'!$B$2:$B$500,0)),"","Dest. error")),"")</f>
        <v/>
      </c>
      <c r="L2353" s="242" t="str">
        <f>IF(AND(G2353&lt;&gt;0,G2353&lt;&gt;""),IF(C2353="","",IF(AND(ISNUMBER(--LEFT(C2353,FIND(" ",C2353&amp;" ")-1)),OR(LEN(LEFT(C2353,FIND(" ",C2353&amp;" ")-1))=6,LEN(LEFT(C2353,FIND(" ",C2353&amp;" ")-1))=7),OR(ISNUMBER(MATCH(LEFT(C2353,FIND(" ",C2353&amp;" ")-1),'Look Up Values'!$G$2:$G$1000,0)),ISNUMBER(MATCH(LEFT(C2353,FIND(" ",C2353&amp;" ")-1),'Look Up Values'!$AE$2:$AE$2000,0)))),"","EWC error")),"")</f>
        <v/>
      </c>
      <c r="M2353" s="242" t="str" cm="1">
        <f t="array" ref="M2353">IF(AND(G2353&lt;&gt;0,G2353&lt;&gt;""),IF(E2353="","",IF(ISNUMBER(MATCH(SUBSTITUTE(E2353," ",""),SUBSTITUTE('Look Up Values'!$I$2:$I$10," ",""),0)),"","State error")),"")</f>
        <v/>
      </c>
      <c r="N2353" s="242" t="str" cm="1">
        <f t="array" ref="N2353">IF(AND(G2353&lt;&gt;0,G2353&lt;&gt;""),IF(F2353="","",IF(ISNUMBER(MATCH(SUBSTITUTE(F2353," ",""),SUBSTITUTE('Look Up Values'!$W$2:$W$30," ",""),0)),"","D&amp;R error")),"")</f>
        <v/>
      </c>
      <c r="O2353" s="256" t="str">
        <f t="shared" si="73"/>
        <v/>
      </c>
    </row>
    <row r="2354" spans="1:15" ht="15.75">
      <c r="A2354" s="250">
        <v>2347</v>
      </c>
      <c r="B2354" s="208"/>
      <c r="C2354" s="49"/>
      <c r="D2354" s="50"/>
      <c r="E2354" s="50"/>
      <c r="F2354" s="50"/>
      <c r="G2354" s="209"/>
      <c r="H2354" s="48"/>
      <c r="I2354" s="457" t="str">
        <f t="shared" si="72"/>
        <v/>
      </c>
      <c r="J2354" s="241" cm="1">
        <f t="array" ref="J2354">SUMPRODUCT(--(K2354:N2354&lt;&gt;"")) + IF(TRIM(O2354)="",0,LEN(O2354)-LEN(SUBSTITUTE(O2354,",",""))+1)</f>
        <v>0</v>
      </c>
      <c r="K2354" s="242" t="str">
        <f>IF(AND(G2354&lt;&gt;0,G2354&lt;&gt;""),IF(B2354="","",IF(ISNUMBER(MATCH(B2354,'Look Up Values'!$B$2:$B$500,0)),"","Dest. error")),"")</f>
        <v/>
      </c>
      <c r="L2354" s="242" t="str">
        <f>IF(AND(G2354&lt;&gt;0,G2354&lt;&gt;""),IF(C2354="","",IF(AND(ISNUMBER(--LEFT(C2354,FIND(" ",C2354&amp;" ")-1)),OR(LEN(LEFT(C2354,FIND(" ",C2354&amp;" ")-1))=6,LEN(LEFT(C2354,FIND(" ",C2354&amp;" ")-1))=7),OR(ISNUMBER(MATCH(LEFT(C2354,FIND(" ",C2354&amp;" ")-1),'Look Up Values'!$G$2:$G$1000,0)),ISNUMBER(MATCH(LEFT(C2354,FIND(" ",C2354&amp;" ")-1),'Look Up Values'!$AE$2:$AE$2000,0)))),"","EWC error")),"")</f>
        <v/>
      </c>
      <c r="M2354" s="242" t="str" cm="1">
        <f t="array" ref="M2354">IF(AND(G2354&lt;&gt;0,G2354&lt;&gt;""),IF(E2354="","",IF(ISNUMBER(MATCH(SUBSTITUTE(E2354," ",""),SUBSTITUTE('Look Up Values'!$I$2:$I$10," ",""),0)),"","State error")),"")</f>
        <v/>
      </c>
      <c r="N2354" s="242" t="str" cm="1">
        <f t="array" ref="N2354">IF(AND(G2354&lt;&gt;0,G2354&lt;&gt;""),IF(F2354="","",IF(ISNUMBER(MATCH(SUBSTITUTE(F2354," ",""),SUBSTITUTE('Look Up Values'!$W$2:$W$30," ",""),0)),"","D&amp;R error")),"")</f>
        <v/>
      </c>
      <c r="O2354" s="256" t="str">
        <f t="shared" si="73"/>
        <v/>
      </c>
    </row>
    <row r="2355" spans="1:15" ht="15.75">
      <c r="A2355" s="250">
        <v>2348</v>
      </c>
      <c r="B2355" s="208"/>
      <c r="C2355" s="49"/>
      <c r="D2355" s="50"/>
      <c r="E2355" s="50"/>
      <c r="F2355" s="50"/>
      <c r="G2355" s="209"/>
      <c r="H2355" s="48"/>
      <c r="I2355" s="457" t="str">
        <f t="shared" si="72"/>
        <v/>
      </c>
      <c r="J2355" s="241" cm="1">
        <f t="array" ref="J2355">SUMPRODUCT(--(K2355:N2355&lt;&gt;"")) + IF(TRIM(O2355)="",0,LEN(O2355)-LEN(SUBSTITUTE(O2355,",",""))+1)</f>
        <v>0</v>
      </c>
      <c r="K2355" s="242" t="str">
        <f>IF(AND(G2355&lt;&gt;0,G2355&lt;&gt;""),IF(B2355="","",IF(ISNUMBER(MATCH(B2355,'Look Up Values'!$B$2:$B$500,0)),"","Dest. error")),"")</f>
        <v/>
      </c>
      <c r="L2355" s="242" t="str">
        <f>IF(AND(G2355&lt;&gt;0,G2355&lt;&gt;""),IF(C2355="","",IF(AND(ISNUMBER(--LEFT(C2355,FIND(" ",C2355&amp;" ")-1)),OR(LEN(LEFT(C2355,FIND(" ",C2355&amp;" ")-1))=6,LEN(LEFT(C2355,FIND(" ",C2355&amp;" ")-1))=7),OR(ISNUMBER(MATCH(LEFT(C2355,FIND(" ",C2355&amp;" ")-1),'Look Up Values'!$G$2:$G$1000,0)),ISNUMBER(MATCH(LEFT(C2355,FIND(" ",C2355&amp;" ")-1),'Look Up Values'!$AE$2:$AE$2000,0)))),"","EWC error")),"")</f>
        <v/>
      </c>
      <c r="M2355" s="242" t="str" cm="1">
        <f t="array" ref="M2355">IF(AND(G2355&lt;&gt;0,G2355&lt;&gt;""),IF(E2355="","",IF(ISNUMBER(MATCH(SUBSTITUTE(E2355," ",""),SUBSTITUTE('Look Up Values'!$I$2:$I$10," ",""),0)),"","State error")),"")</f>
        <v/>
      </c>
      <c r="N2355" s="242" t="str" cm="1">
        <f t="array" ref="N2355">IF(AND(G2355&lt;&gt;0,G2355&lt;&gt;""),IF(F2355="","",IF(ISNUMBER(MATCH(SUBSTITUTE(F2355," ",""),SUBSTITUTE('Look Up Values'!$W$2:$W$30," ",""),0)),"","D&amp;R error")),"")</f>
        <v/>
      </c>
      <c r="O2355" s="256" t="str">
        <f t="shared" si="73"/>
        <v/>
      </c>
    </row>
    <row r="2356" spans="1:15" ht="15.75">
      <c r="A2356" s="250">
        <v>2349</v>
      </c>
      <c r="B2356" s="208"/>
      <c r="C2356" s="49"/>
      <c r="D2356" s="50"/>
      <c r="E2356" s="50"/>
      <c r="F2356" s="50"/>
      <c r="G2356" s="209"/>
      <c r="H2356" s="48"/>
      <c r="I2356" s="457" t="str">
        <f t="shared" si="72"/>
        <v/>
      </c>
      <c r="J2356" s="241" cm="1">
        <f t="array" ref="J2356">SUMPRODUCT(--(K2356:N2356&lt;&gt;"")) + IF(TRIM(O2356)="",0,LEN(O2356)-LEN(SUBSTITUTE(O2356,",",""))+1)</f>
        <v>0</v>
      </c>
      <c r="K2356" s="242" t="str">
        <f>IF(AND(G2356&lt;&gt;0,G2356&lt;&gt;""),IF(B2356="","",IF(ISNUMBER(MATCH(B2356,'Look Up Values'!$B$2:$B$500,0)),"","Dest. error")),"")</f>
        <v/>
      </c>
      <c r="L2356" s="242" t="str">
        <f>IF(AND(G2356&lt;&gt;0,G2356&lt;&gt;""),IF(C2356="","",IF(AND(ISNUMBER(--LEFT(C2356,FIND(" ",C2356&amp;" ")-1)),OR(LEN(LEFT(C2356,FIND(" ",C2356&amp;" ")-1))=6,LEN(LEFT(C2356,FIND(" ",C2356&amp;" ")-1))=7),OR(ISNUMBER(MATCH(LEFT(C2356,FIND(" ",C2356&amp;" ")-1),'Look Up Values'!$G$2:$G$1000,0)),ISNUMBER(MATCH(LEFT(C2356,FIND(" ",C2356&amp;" ")-1),'Look Up Values'!$AE$2:$AE$2000,0)))),"","EWC error")),"")</f>
        <v/>
      </c>
      <c r="M2356" s="242" t="str" cm="1">
        <f t="array" ref="M2356">IF(AND(G2356&lt;&gt;0,G2356&lt;&gt;""),IF(E2356="","",IF(ISNUMBER(MATCH(SUBSTITUTE(E2356," ",""),SUBSTITUTE('Look Up Values'!$I$2:$I$10," ",""),0)),"","State error")),"")</f>
        <v/>
      </c>
      <c r="N2356" s="242" t="str" cm="1">
        <f t="array" ref="N2356">IF(AND(G2356&lt;&gt;0,G2356&lt;&gt;""),IF(F2356="","",IF(ISNUMBER(MATCH(SUBSTITUTE(F2356," ",""),SUBSTITUTE('Look Up Values'!$W$2:$W$30," ",""),0)),"","D&amp;R error")),"")</f>
        <v/>
      </c>
      <c r="O2356" s="256" t="str">
        <f t="shared" si="73"/>
        <v/>
      </c>
    </row>
    <row r="2357" spans="1:15" ht="15.75">
      <c r="A2357" s="250">
        <v>2350</v>
      </c>
      <c r="B2357" s="208"/>
      <c r="C2357" s="49"/>
      <c r="D2357" s="50"/>
      <c r="E2357" s="50"/>
      <c r="F2357" s="50"/>
      <c r="G2357" s="209"/>
      <c r="H2357" s="48"/>
      <c r="I2357" s="457" t="str">
        <f t="shared" si="72"/>
        <v/>
      </c>
      <c r="J2357" s="241" cm="1">
        <f t="array" ref="J2357">SUMPRODUCT(--(K2357:N2357&lt;&gt;"")) + IF(TRIM(O2357)="",0,LEN(O2357)-LEN(SUBSTITUTE(O2357,",",""))+1)</f>
        <v>0</v>
      </c>
      <c r="K2357" s="242" t="str">
        <f>IF(AND(G2357&lt;&gt;0,G2357&lt;&gt;""),IF(B2357="","",IF(ISNUMBER(MATCH(B2357,'Look Up Values'!$B$2:$B$500,0)),"","Dest. error")),"")</f>
        <v/>
      </c>
      <c r="L2357" s="242" t="str">
        <f>IF(AND(G2357&lt;&gt;0,G2357&lt;&gt;""),IF(C2357="","",IF(AND(ISNUMBER(--LEFT(C2357,FIND(" ",C2357&amp;" ")-1)),OR(LEN(LEFT(C2357,FIND(" ",C2357&amp;" ")-1))=6,LEN(LEFT(C2357,FIND(" ",C2357&amp;" ")-1))=7),OR(ISNUMBER(MATCH(LEFT(C2357,FIND(" ",C2357&amp;" ")-1),'Look Up Values'!$G$2:$G$1000,0)),ISNUMBER(MATCH(LEFT(C2357,FIND(" ",C2357&amp;" ")-1),'Look Up Values'!$AE$2:$AE$2000,0)))),"","EWC error")),"")</f>
        <v/>
      </c>
      <c r="M2357" s="242" t="str" cm="1">
        <f t="array" ref="M2357">IF(AND(G2357&lt;&gt;0,G2357&lt;&gt;""),IF(E2357="","",IF(ISNUMBER(MATCH(SUBSTITUTE(E2357," ",""),SUBSTITUTE('Look Up Values'!$I$2:$I$10," ",""),0)),"","State error")),"")</f>
        <v/>
      </c>
      <c r="N2357" s="242" t="str" cm="1">
        <f t="array" ref="N2357">IF(AND(G2357&lt;&gt;0,G2357&lt;&gt;""),IF(F2357="","",IF(ISNUMBER(MATCH(SUBSTITUTE(F2357," ",""),SUBSTITUTE('Look Up Values'!$W$2:$W$30," ",""),0)),"","D&amp;R error")),"")</f>
        <v/>
      </c>
      <c r="O2357" s="256" t="str">
        <f t="shared" si="73"/>
        <v/>
      </c>
    </row>
    <row r="2358" spans="1:15" ht="15.75">
      <c r="A2358" s="250">
        <v>2351</v>
      </c>
      <c r="B2358" s="208"/>
      <c r="C2358" s="49"/>
      <c r="D2358" s="50"/>
      <c r="E2358" s="50"/>
      <c r="F2358" s="50"/>
      <c r="G2358" s="209"/>
      <c r="H2358" s="48"/>
      <c r="I2358" s="457" t="str">
        <f t="shared" si="72"/>
        <v/>
      </c>
      <c r="J2358" s="241" cm="1">
        <f t="array" ref="J2358">SUMPRODUCT(--(K2358:N2358&lt;&gt;"")) + IF(TRIM(O2358)="",0,LEN(O2358)-LEN(SUBSTITUTE(O2358,",",""))+1)</f>
        <v>0</v>
      </c>
      <c r="K2358" s="242" t="str">
        <f>IF(AND(G2358&lt;&gt;0,G2358&lt;&gt;""),IF(B2358="","",IF(ISNUMBER(MATCH(B2358,'Look Up Values'!$B$2:$B$500,0)),"","Dest. error")),"")</f>
        <v/>
      </c>
      <c r="L2358" s="242" t="str">
        <f>IF(AND(G2358&lt;&gt;0,G2358&lt;&gt;""),IF(C2358="","",IF(AND(ISNUMBER(--LEFT(C2358,FIND(" ",C2358&amp;" ")-1)),OR(LEN(LEFT(C2358,FIND(" ",C2358&amp;" ")-1))=6,LEN(LEFT(C2358,FIND(" ",C2358&amp;" ")-1))=7),OR(ISNUMBER(MATCH(LEFT(C2358,FIND(" ",C2358&amp;" ")-1),'Look Up Values'!$G$2:$G$1000,0)),ISNUMBER(MATCH(LEFT(C2358,FIND(" ",C2358&amp;" ")-1),'Look Up Values'!$AE$2:$AE$2000,0)))),"","EWC error")),"")</f>
        <v/>
      </c>
      <c r="M2358" s="242" t="str" cm="1">
        <f t="array" ref="M2358">IF(AND(G2358&lt;&gt;0,G2358&lt;&gt;""),IF(E2358="","",IF(ISNUMBER(MATCH(SUBSTITUTE(E2358," ",""),SUBSTITUTE('Look Up Values'!$I$2:$I$10," ",""),0)),"","State error")),"")</f>
        <v/>
      </c>
      <c r="N2358" s="242" t="str" cm="1">
        <f t="array" ref="N2358">IF(AND(G2358&lt;&gt;0,G2358&lt;&gt;""),IF(F2358="","",IF(ISNUMBER(MATCH(SUBSTITUTE(F2358," ",""),SUBSTITUTE('Look Up Values'!$W$2:$W$30," ",""),0)),"","D&amp;R error")),"")</f>
        <v/>
      </c>
      <c r="O2358" s="256" t="str">
        <f t="shared" si="73"/>
        <v/>
      </c>
    </row>
    <row r="2359" spans="1:15" ht="15.75">
      <c r="A2359" s="250">
        <v>2352</v>
      </c>
      <c r="B2359" s="208"/>
      <c r="C2359" s="49"/>
      <c r="D2359" s="50"/>
      <c r="E2359" s="50"/>
      <c r="F2359" s="50"/>
      <c r="G2359" s="209"/>
      <c r="H2359" s="48"/>
      <c r="I2359" s="457" t="str">
        <f t="shared" si="72"/>
        <v/>
      </c>
      <c r="J2359" s="241" cm="1">
        <f t="array" ref="J2359">SUMPRODUCT(--(K2359:N2359&lt;&gt;"")) + IF(TRIM(O2359)="",0,LEN(O2359)-LEN(SUBSTITUTE(O2359,",",""))+1)</f>
        <v>0</v>
      </c>
      <c r="K2359" s="242" t="str">
        <f>IF(AND(G2359&lt;&gt;0,G2359&lt;&gt;""),IF(B2359="","",IF(ISNUMBER(MATCH(B2359,'Look Up Values'!$B$2:$B$500,0)),"","Dest. error")),"")</f>
        <v/>
      </c>
      <c r="L2359" s="242" t="str">
        <f>IF(AND(G2359&lt;&gt;0,G2359&lt;&gt;""),IF(C2359="","",IF(AND(ISNUMBER(--LEFT(C2359,FIND(" ",C2359&amp;" ")-1)),OR(LEN(LEFT(C2359,FIND(" ",C2359&amp;" ")-1))=6,LEN(LEFT(C2359,FIND(" ",C2359&amp;" ")-1))=7),OR(ISNUMBER(MATCH(LEFT(C2359,FIND(" ",C2359&amp;" ")-1),'Look Up Values'!$G$2:$G$1000,0)),ISNUMBER(MATCH(LEFT(C2359,FIND(" ",C2359&amp;" ")-1),'Look Up Values'!$AE$2:$AE$2000,0)))),"","EWC error")),"")</f>
        <v/>
      </c>
      <c r="M2359" s="242" t="str" cm="1">
        <f t="array" ref="M2359">IF(AND(G2359&lt;&gt;0,G2359&lt;&gt;""),IF(E2359="","",IF(ISNUMBER(MATCH(SUBSTITUTE(E2359," ",""),SUBSTITUTE('Look Up Values'!$I$2:$I$10," ",""),0)),"","State error")),"")</f>
        <v/>
      </c>
      <c r="N2359" s="242" t="str" cm="1">
        <f t="array" ref="N2359">IF(AND(G2359&lt;&gt;0,G2359&lt;&gt;""),IF(F2359="","",IF(ISNUMBER(MATCH(SUBSTITUTE(F2359," ",""),SUBSTITUTE('Look Up Values'!$W$2:$W$30," ",""),0)),"","D&amp;R error")),"")</f>
        <v/>
      </c>
      <c r="O2359" s="256" t="str">
        <f t="shared" si="73"/>
        <v/>
      </c>
    </row>
    <row r="2360" spans="1:15" ht="15.75">
      <c r="A2360" s="250">
        <v>2353</v>
      </c>
      <c r="B2360" s="208"/>
      <c r="C2360" s="49"/>
      <c r="D2360" s="50"/>
      <c r="E2360" s="50"/>
      <c r="F2360" s="50"/>
      <c r="G2360" s="209"/>
      <c r="H2360" s="48"/>
      <c r="I2360" s="457" t="str">
        <f t="shared" si="72"/>
        <v/>
      </c>
      <c r="J2360" s="241" cm="1">
        <f t="array" ref="J2360">SUMPRODUCT(--(K2360:N2360&lt;&gt;"")) + IF(TRIM(O2360)="",0,LEN(O2360)-LEN(SUBSTITUTE(O2360,",",""))+1)</f>
        <v>0</v>
      </c>
      <c r="K2360" s="242" t="str">
        <f>IF(AND(G2360&lt;&gt;0,G2360&lt;&gt;""),IF(B2360="","",IF(ISNUMBER(MATCH(B2360,'Look Up Values'!$B$2:$B$500,0)),"","Dest. error")),"")</f>
        <v/>
      </c>
      <c r="L2360" s="242" t="str">
        <f>IF(AND(G2360&lt;&gt;0,G2360&lt;&gt;""),IF(C2360="","",IF(AND(ISNUMBER(--LEFT(C2360,FIND(" ",C2360&amp;" ")-1)),OR(LEN(LEFT(C2360,FIND(" ",C2360&amp;" ")-1))=6,LEN(LEFT(C2360,FIND(" ",C2360&amp;" ")-1))=7),OR(ISNUMBER(MATCH(LEFT(C2360,FIND(" ",C2360&amp;" ")-1),'Look Up Values'!$G$2:$G$1000,0)),ISNUMBER(MATCH(LEFT(C2360,FIND(" ",C2360&amp;" ")-1),'Look Up Values'!$AE$2:$AE$2000,0)))),"","EWC error")),"")</f>
        <v/>
      </c>
      <c r="M2360" s="242" t="str" cm="1">
        <f t="array" ref="M2360">IF(AND(G2360&lt;&gt;0,G2360&lt;&gt;""),IF(E2360="","",IF(ISNUMBER(MATCH(SUBSTITUTE(E2360," ",""),SUBSTITUTE('Look Up Values'!$I$2:$I$10," ",""),0)),"","State error")),"")</f>
        <v/>
      </c>
      <c r="N2360" s="242" t="str" cm="1">
        <f t="array" ref="N2360">IF(AND(G2360&lt;&gt;0,G2360&lt;&gt;""),IF(F2360="","",IF(ISNUMBER(MATCH(SUBSTITUTE(F2360," ",""),SUBSTITUTE('Look Up Values'!$W$2:$W$30," ",""),0)),"","D&amp;R error")),"")</f>
        <v/>
      </c>
      <c r="O2360" s="256" t="str">
        <f t="shared" si="73"/>
        <v/>
      </c>
    </row>
    <row r="2361" spans="1:15" ht="15.75">
      <c r="A2361" s="250">
        <v>2354</v>
      </c>
      <c r="B2361" s="208"/>
      <c r="C2361" s="49"/>
      <c r="D2361" s="50"/>
      <c r="E2361" s="50"/>
      <c r="F2361" s="50"/>
      <c r="G2361" s="209"/>
      <c r="H2361" s="48"/>
      <c r="I2361" s="457" t="str">
        <f t="shared" si="72"/>
        <v/>
      </c>
      <c r="J2361" s="241" cm="1">
        <f t="array" ref="J2361">SUMPRODUCT(--(K2361:N2361&lt;&gt;"")) + IF(TRIM(O2361)="",0,LEN(O2361)-LEN(SUBSTITUTE(O2361,",",""))+1)</f>
        <v>0</v>
      </c>
      <c r="K2361" s="242" t="str">
        <f>IF(AND(G2361&lt;&gt;0,G2361&lt;&gt;""),IF(B2361="","",IF(ISNUMBER(MATCH(B2361,'Look Up Values'!$B$2:$B$500,0)),"","Dest. error")),"")</f>
        <v/>
      </c>
      <c r="L2361" s="242" t="str">
        <f>IF(AND(G2361&lt;&gt;0,G2361&lt;&gt;""),IF(C2361="","",IF(AND(ISNUMBER(--LEFT(C2361,FIND(" ",C2361&amp;" ")-1)),OR(LEN(LEFT(C2361,FIND(" ",C2361&amp;" ")-1))=6,LEN(LEFT(C2361,FIND(" ",C2361&amp;" ")-1))=7),OR(ISNUMBER(MATCH(LEFT(C2361,FIND(" ",C2361&amp;" ")-1),'Look Up Values'!$G$2:$G$1000,0)),ISNUMBER(MATCH(LEFT(C2361,FIND(" ",C2361&amp;" ")-1),'Look Up Values'!$AE$2:$AE$2000,0)))),"","EWC error")),"")</f>
        <v/>
      </c>
      <c r="M2361" s="242" t="str" cm="1">
        <f t="array" ref="M2361">IF(AND(G2361&lt;&gt;0,G2361&lt;&gt;""),IF(E2361="","",IF(ISNUMBER(MATCH(SUBSTITUTE(E2361," ",""),SUBSTITUTE('Look Up Values'!$I$2:$I$10," ",""),0)),"","State error")),"")</f>
        <v/>
      </c>
      <c r="N2361" s="242" t="str" cm="1">
        <f t="array" ref="N2361">IF(AND(G2361&lt;&gt;0,G2361&lt;&gt;""),IF(F2361="","",IF(ISNUMBER(MATCH(SUBSTITUTE(F2361," ",""),SUBSTITUTE('Look Up Values'!$W$2:$W$30," ",""),0)),"","D&amp;R error")),"")</f>
        <v/>
      </c>
      <c r="O2361" s="256" t="str">
        <f t="shared" si="73"/>
        <v/>
      </c>
    </row>
    <row r="2362" spans="1:15" ht="15.75">
      <c r="A2362" s="250">
        <v>2355</v>
      </c>
      <c r="B2362" s="208"/>
      <c r="C2362" s="49"/>
      <c r="D2362" s="50"/>
      <c r="E2362" s="50"/>
      <c r="F2362" s="50"/>
      <c r="G2362" s="209"/>
      <c r="H2362" s="48"/>
      <c r="I2362" s="457" t="str">
        <f t="shared" si="72"/>
        <v/>
      </c>
      <c r="J2362" s="241" cm="1">
        <f t="array" ref="J2362">SUMPRODUCT(--(K2362:N2362&lt;&gt;"")) + IF(TRIM(O2362)="",0,LEN(O2362)-LEN(SUBSTITUTE(O2362,",",""))+1)</f>
        <v>0</v>
      </c>
      <c r="K2362" s="242" t="str">
        <f>IF(AND(G2362&lt;&gt;0,G2362&lt;&gt;""),IF(B2362="","",IF(ISNUMBER(MATCH(B2362,'Look Up Values'!$B$2:$B$500,0)),"","Dest. error")),"")</f>
        <v/>
      </c>
      <c r="L2362" s="242" t="str">
        <f>IF(AND(G2362&lt;&gt;0,G2362&lt;&gt;""),IF(C2362="","",IF(AND(ISNUMBER(--LEFT(C2362,FIND(" ",C2362&amp;" ")-1)),OR(LEN(LEFT(C2362,FIND(" ",C2362&amp;" ")-1))=6,LEN(LEFT(C2362,FIND(" ",C2362&amp;" ")-1))=7),OR(ISNUMBER(MATCH(LEFT(C2362,FIND(" ",C2362&amp;" ")-1),'Look Up Values'!$G$2:$G$1000,0)),ISNUMBER(MATCH(LEFT(C2362,FIND(" ",C2362&amp;" ")-1),'Look Up Values'!$AE$2:$AE$2000,0)))),"","EWC error")),"")</f>
        <v/>
      </c>
      <c r="M2362" s="242" t="str" cm="1">
        <f t="array" ref="M2362">IF(AND(G2362&lt;&gt;0,G2362&lt;&gt;""),IF(E2362="","",IF(ISNUMBER(MATCH(SUBSTITUTE(E2362," ",""),SUBSTITUTE('Look Up Values'!$I$2:$I$10," ",""),0)),"","State error")),"")</f>
        <v/>
      </c>
      <c r="N2362" s="242" t="str" cm="1">
        <f t="array" ref="N2362">IF(AND(G2362&lt;&gt;0,G2362&lt;&gt;""),IF(F2362="","",IF(ISNUMBER(MATCH(SUBSTITUTE(F2362," ",""),SUBSTITUTE('Look Up Values'!$W$2:$W$30," ",""),0)),"","D&amp;R error")),"")</f>
        <v/>
      </c>
      <c r="O2362" s="256" t="str">
        <f t="shared" si="73"/>
        <v/>
      </c>
    </row>
    <row r="2363" spans="1:15" ht="15.75">
      <c r="A2363" s="250">
        <v>2356</v>
      </c>
      <c r="B2363" s="208"/>
      <c r="C2363" s="49"/>
      <c r="D2363" s="50"/>
      <c r="E2363" s="50"/>
      <c r="F2363" s="50"/>
      <c r="G2363" s="209"/>
      <c r="H2363" s="48"/>
      <c r="I2363" s="457" t="str">
        <f t="shared" si="72"/>
        <v/>
      </c>
      <c r="J2363" s="241" cm="1">
        <f t="array" ref="J2363">SUMPRODUCT(--(K2363:N2363&lt;&gt;"")) + IF(TRIM(O2363)="",0,LEN(O2363)-LEN(SUBSTITUTE(O2363,",",""))+1)</f>
        <v>0</v>
      </c>
      <c r="K2363" s="242" t="str">
        <f>IF(AND(G2363&lt;&gt;0,G2363&lt;&gt;""),IF(B2363="","",IF(ISNUMBER(MATCH(B2363,'Look Up Values'!$B$2:$B$500,0)),"","Dest. error")),"")</f>
        <v/>
      </c>
      <c r="L2363" s="242" t="str">
        <f>IF(AND(G2363&lt;&gt;0,G2363&lt;&gt;""),IF(C2363="","",IF(AND(ISNUMBER(--LEFT(C2363,FIND(" ",C2363&amp;" ")-1)),OR(LEN(LEFT(C2363,FIND(" ",C2363&amp;" ")-1))=6,LEN(LEFT(C2363,FIND(" ",C2363&amp;" ")-1))=7),OR(ISNUMBER(MATCH(LEFT(C2363,FIND(" ",C2363&amp;" ")-1),'Look Up Values'!$G$2:$G$1000,0)),ISNUMBER(MATCH(LEFT(C2363,FIND(" ",C2363&amp;" ")-1),'Look Up Values'!$AE$2:$AE$2000,0)))),"","EWC error")),"")</f>
        <v/>
      </c>
      <c r="M2363" s="242" t="str" cm="1">
        <f t="array" ref="M2363">IF(AND(G2363&lt;&gt;0,G2363&lt;&gt;""),IF(E2363="","",IF(ISNUMBER(MATCH(SUBSTITUTE(E2363," ",""),SUBSTITUTE('Look Up Values'!$I$2:$I$10," ",""),0)),"","State error")),"")</f>
        <v/>
      </c>
      <c r="N2363" s="242" t="str" cm="1">
        <f t="array" ref="N2363">IF(AND(G2363&lt;&gt;0,G2363&lt;&gt;""),IF(F2363="","",IF(ISNUMBER(MATCH(SUBSTITUTE(F2363," ",""),SUBSTITUTE('Look Up Values'!$W$2:$W$30," ",""),0)),"","D&amp;R error")),"")</f>
        <v/>
      </c>
      <c r="O2363" s="256" t="str">
        <f t="shared" si="73"/>
        <v/>
      </c>
    </row>
    <row r="2364" spans="1:15" ht="15.75">
      <c r="A2364" s="250">
        <v>2357</v>
      </c>
      <c r="B2364" s="208"/>
      <c r="C2364" s="49"/>
      <c r="D2364" s="50"/>
      <c r="E2364" s="50"/>
      <c r="F2364" s="50"/>
      <c r="G2364" s="209"/>
      <c r="H2364" s="48"/>
      <c r="I2364" s="457" t="str">
        <f t="shared" si="72"/>
        <v/>
      </c>
      <c r="J2364" s="241" cm="1">
        <f t="array" ref="J2364">SUMPRODUCT(--(K2364:N2364&lt;&gt;"")) + IF(TRIM(O2364)="",0,LEN(O2364)-LEN(SUBSTITUTE(O2364,",",""))+1)</f>
        <v>0</v>
      </c>
      <c r="K2364" s="242" t="str">
        <f>IF(AND(G2364&lt;&gt;0,G2364&lt;&gt;""),IF(B2364="","",IF(ISNUMBER(MATCH(B2364,'Look Up Values'!$B$2:$B$500,0)),"","Dest. error")),"")</f>
        <v/>
      </c>
      <c r="L2364" s="242" t="str">
        <f>IF(AND(G2364&lt;&gt;0,G2364&lt;&gt;""),IF(C2364="","",IF(AND(ISNUMBER(--LEFT(C2364,FIND(" ",C2364&amp;" ")-1)),OR(LEN(LEFT(C2364,FIND(" ",C2364&amp;" ")-1))=6,LEN(LEFT(C2364,FIND(" ",C2364&amp;" ")-1))=7),OR(ISNUMBER(MATCH(LEFT(C2364,FIND(" ",C2364&amp;" ")-1),'Look Up Values'!$G$2:$G$1000,0)),ISNUMBER(MATCH(LEFT(C2364,FIND(" ",C2364&amp;" ")-1),'Look Up Values'!$AE$2:$AE$2000,0)))),"","EWC error")),"")</f>
        <v/>
      </c>
      <c r="M2364" s="242" t="str" cm="1">
        <f t="array" ref="M2364">IF(AND(G2364&lt;&gt;0,G2364&lt;&gt;""),IF(E2364="","",IF(ISNUMBER(MATCH(SUBSTITUTE(E2364," ",""),SUBSTITUTE('Look Up Values'!$I$2:$I$10," ",""),0)),"","State error")),"")</f>
        <v/>
      </c>
      <c r="N2364" s="242" t="str" cm="1">
        <f t="array" ref="N2364">IF(AND(G2364&lt;&gt;0,G2364&lt;&gt;""),IF(F2364="","",IF(ISNUMBER(MATCH(SUBSTITUTE(F2364," ",""),SUBSTITUTE('Look Up Values'!$W$2:$W$30," ",""),0)),"","D&amp;R error")),"")</f>
        <v/>
      </c>
      <c r="O2364" s="256" t="str">
        <f t="shared" si="73"/>
        <v/>
      </c>
    </row>
    <row r="2365" spans="1:15" ht="15.75">
      <c r="A2365" s="250">
        <v>2358</v>
      </c>
      <c r="B2365" s="208"/>
      <c r="C2365" s="49"/>
      <c r="D2365" s="50"/>
      <c r="E2365" s="50"/>
      <c r="F2365" s="50"/>
      <c r="G2365" s="209"/>
      <c r="H2365" s="48"/>
      <c r="I2365" s="457" t="str">
        <f t="shared" si="72"/>
        <v/>
      </c>
      <c r="J2365" s="241" cm="1">
        <f t="array" ref="J2365">SUMPRODUCT(--(K2365:N2365&lt;&gt;"")) + IF(TRIM(O2365)="",0,LEN(O2365)-LEN(SUBSTITUTE(O2365,",",""))+1)</f>
        <v>0</v>
      </c>
      <c r="K2365" s="242" t="str">
        <f>IF(AND(G2365&lt;&gt;0,G2365&lt;&gt;""),IF(B2365="","",IF(ISNUMBER(MATCH(B2365,'Look Up Values'!$B$2:$B$500,0)),"","Dest. error")),"")</f>
        <v/>
      </c>
      <c r="L2365" s="242" t="str">
        <f>IF(AND(G2365&lt;&gt;0,G2365&lt;&gt;""),IF(C2365="","",IF(AND(ISNUMBER(--LEFT(C2365,FIND(" ",C2365&amp;" ")-1)),OR(LEN(LEFT(C2365,FIND(" ",C2365&amp;" ")-1))=6,LEN(LEFT(C2365,FIND(" ",C2365&amp;" ")-1))=7),OR(ISNUMBER(MATCH(LEFT(C2365,FIND(" ",C2365&amp;" ")-1),'Look Up Values'!$G$2:$G$1000,0)),ISNUMBER(MATCH(LEFT(C2365,FIND(" ",C2365&amp;" ")-1),'Look Up Values'!$AE$2:$AE$2000,0)))),"","EWC error")),"")</f>
        <v/>
      </c>
      <c r="M2365" s="242" t="str" cm="1">
        <f t="array" ref="M2365">IF(AND(G2365&lt;&gt;0,G2365&lt;&gt;""),IF(E2365="","",IF(ISNUMBER(MATCH(SUBSTITUTE(E2365," ",""),SUBSTITUTE('Look Up Values'!$I$2:$I$10," ",""),0)),"","State error")),"")</f>
        <v/>
      </c>
      <c r="N2365" s="242" t="str" cm="1">
        <f t="array" ref="N2365">IF(AND(G2365&lt;&gt;0,G2365&lt;&gt;""),IF(F2365="","",IF(ISNUMBER(MATCH(SUBSTITUTE(F2365," ",""),SUBSTITUTE('Look Up Values'!$W$2:$W$30," ",""),0)),"","D&amp;R error")),"")</f>
        <v/>
      </c>
      <c r="O2365" s="256" t="str">
        <f t="shared" si="73"/>
        <v/>
      </c>
    </row>
    <row r="2366" spans="1:15" ht="15.75">
      <c r="A2366" s="250">
        <v>2359</v>
      </c>
      <c r="B2366" s="208"/>
      <c r="C2366" s="49"/>
      <c r="D2366" s="50"/>
      <c r="E2366" s="50"/>
      <c r="F2366" s="50"/>
      <c r="G2366" s="209"/>
      <c r="H2366" s="48"/>
      <c r="I2366" s="457" t="str">
        <f t="shared" si="72"/>
        <v/>
      </c>
      <c r="J2366" s="241" cm="1">
        <f t="array" ref="J2366">SUMPRODUCT(--(K2366:N2366&lt;&gt;"")) + IF(TRIM(O2366)="",0,LEN(O2366)-LEN(SUBSTITUTE(O2366,",",""))+1)</f>
        <v>0</v>
      </c>
      <c r="K2366" s="242" t="str">
        <f>IF(AND(G2366&lt;&gt;0,G2366&lt;&gt;""),IF(B2366="","",IF(ISNUMBER(MATCH(B2366,'Look Up Values'!$B$2:$B$500,0)),"","Dest. error")),"")</f>
        <v/>
      </c>
      <c r="L2366" s="242" t="str">
        <f>IF(AND(G2366&lt;&gt;0,G2366&lt;&gt;""),IF(C2366="","",IF(AND(ISNUMBER(--LEFT(C2366,FIND(" ",C2366&amp;" ")-1)),OR(LEN(LEFT(C2366,FIND(" ",C2366&amp;" ")-1))=6,LEN(LEFT(C2366,FIND(" ",C2366&amp;" ")-1))=7),OR(ISNUMBER(MATCH(LEFT(C2366,FIND(" ",C2366&amp;" ")-1),'Look Up Values'!$G$2:$G$1000,0)),ISNUMBER(MATCH(LEFT(C2366,FIND(" ",C2366&amp;" ")-1),'Look Up Values'!$AE$2:$AE$2000,0)))),"","EWC error")),"")</f>
        <v/>
      </c>
      <c r="M2366" s="242" t="str" cm="1">
        <f t="array" ref="M2366">IF(AND(G2366&lt;&gt;0,G2366&lt;&gt;""),IF(E2366="","",IF(ISNUMBER(MATCH(SUBSTITUTE(E2366," ",""),SUBSTITUTE('Look Up Values'!$I$2:$I$10," ",""),0)),"","State error")),"")</f>
        <v/>
      </c>
      <c r="N2366" s="242" t="str" cm="1">
        <f t="array" ref="N2366">IF(AND(G2366&lt;&gt;0,G2366&lt;&gt;""),IF(F2366="","",IF(ISNUMBER(MATCH(SUBSTITUTE(F2366," ",""),SUBSTITUTE('Look Up Values'!$W$2:$W$30," ",""),0)),"","D&amp;R error")),"")</f>
        <v/>
      </c>
      <c r="O2366" s="256" t="str">
        <f t="shared" si="73"/>
        <v/>
      </c>
    </row>
    <row r="2367" spans="1:15" ht="15.75">
      <c r="A2367" s="250">
        <v>2360</v>
      </c>
      <c r="B2367" s="208"/>
      <c r="C2367" s="49"/>
      <c r="D2367" s="50"/>
      <c r="E2367" s="50"/>
      <c r="F2367" s="50"/>
      <c r="G2367" s="209"/>
      <c r="H2367" s="48"/>
      <c r="I2367" s="457" t="str">
        <f t="shared" si="72"/>
        <v/>
      </c>
      <c r="J2367" s="241" cm="1">
        <f t="array" ref="J2367">SUMPRODUCT(--(K2367:N2367&lt;&gt;"")) + IF(TRIM(O2367)="",0,LEN(O2367)-LEN(SUBSTITUTE(O2367,",",""))+1)</f>
        <v>0</v>
      </c>
      <c r="K2367" s="242" t="str">
        <f>IF(AND(G2367&lt;&gt;0,G2367&lt;&gt;""),IF(B2367="","",IF(ISNUMBER(MATCH(B2367,'Look Up Values'!$B$2:$B$500,0)),"","Dest. error")),"")</f>
        <v/>
      </c>
      <c r="L2367" s="242" t="str">
        <f>IF(AND(G2367&lt;&gt;0,G2367&lt;&gt;""),IF(C2367="","",IF(AND(ISNUMBER(--LEFT(C2367,FIND(" ",C2367&amp;" ")-1)),OR(LEN(LEFT(C2367,FIND(" ",C2367&amp;" ")-1))=6,LEN(LEFT(C2367,FIND(" ",C2367&amp;" ")-1))=7),OR(ISNUMBER(MATCH(LEFT(C2367,FIND(" ",C2367&amp;" ")-1),'Look Up Values'!$G$2:$G$1000,0)),ISNUMBER(MATCH(LEFT(C2367,FIND(" ",C2367&amp;" ")-1),'Look Up Values'!$AE$2:$AE$2000,0)))),"","EWC error")),"")</f>
        <v/>
      </c>
      <c r="M2367" s="242" t="str" cm="1">
        <f t="array" ref="M2367">IF(AND(G2367&lt;&gt;0,G2367&lt;&gt;""),IF(E2367="","",IF(ISNUMBER(MATCH(SUBSTITUTE(E2367," ",""),SUBSTITUTE('Look Up Values'!$I$2:$I$10," ",""),0)),"","State error")),"")</f>
        <v/>
      </c>
      <c r="N2367" s="242" t="str" cm="1">
        <f t="array" ref="N2367">IF(AND(G2367&lt;&gt;0,G2367&lt;&gt;""),IF(F2367="","",IF(ISNUMBER(MATCH(SUBSTITUTE(F2367," ",""),SUBSTITUTE('Look Up Values'!$W$2:$W$30," ",""),0)),"","D&amp;R error")),"")</f>
        <v/>
      </c>
      <c r="O2367" s="256" t="str">
        <f t="shared" si="73"/>
        <v/>
      </c>
    </row>
    <row r="2368" spans="1:15" ht="15.75">
      <c r="A2368" s="250">
        <v>2361</v>
      </c>
      <c r="B2368" s="208"/>
      <c r="C2368" s="49"/>
      <c r="D2368" s="50"/>
      <c r="E2368" s="50"/>
      <c r="F2368" s="50"/>
      <c r="G2368" s="209"/>
      <c r="H2368" s="48"/>
      <c r="I2368" s="457" t="str">
        <f t="shared" si="72"/>
        <v/>
      </c>
      <c r="J2368" s="241" cm="1">
        <f t="array" ref="J2368">SUMPRODUCT(--(K2368:N2368&lt;&gt;"")) + IF(TRIM(O2368)="",0,LEN(O2368)-LEN(SUBSTITUTE(O2368,",",""))+1)</f>
        <v>0</v>
      </c>
      <c r="K2368" s="242" t="str">
        <f>IF(AND(G2368&lt;&gt;0,G2368&lt;&gt;""),IF(B2368="","",IF(ISNUMBER(MATCH(B2368,'Look Up Values'!$B$2:$B$500,0)),"","Dest. error")),"")</f>
        <v/>
      </c>
      <c r="L2368" s="242" t="str">
        <f>IF(AND(G2368&lt;&gt;0,G2368&lt;&gt;""),IF(C2368="","",IF(AND(ISNUMBER(--LEFT(C2368,FIND(" ",C2368&amp;" ")-1)),OR(LEN(LEFT(C2368,FIND(" ",C2368&amp;" ")-1))=6,LEN(LEFT(C2368,FIND(" ",C2368&amp;" ")-1))=7),OR(ISNUMBER(MATCH(LEFT(C2368,FIND(" ",C2368&amp;" ")-1),'Look Up Values'!$G$2:$G$1000,0)),ISNUMBER(MATCH(LEFT(C2368,FIND(" ",C2368&amp;" ")-1),'Look Up Values'!$AE$2:$AE$2000,0)))),"","EWC error")),"")</f>
        <v/>
      </c>
      <c r="M2368" s="242" t="str" cm="1">
        <f t="array" ref="M2368">IF(AND(G2368&lt;&gt;0,G2368&lt;&gt;""),IF(E2368="","",IF(ISNUMBER(MATCH(SUBSTITUTE(E2368," ",""),SUBSTITUTE('Look Up Values'!$I$2:$I$10," ",""),0)),"","State error")),"")</f>
        <v/>
      </c>
      <c r="N2368" s="242" t="str" cm="1">
        <f t="array" ref="N2368">IF(AND(G2368&lt;&gt;0,G2368&lt;&gt;""),IF(F2368="","",IF(ISNUMBER(MATCH(SUBSTITUTE(F2368," ",""),SUBSTITUTE('Look Up Values'!$W$2:$W$30," ",""),0)),"","D&amp;R error")),"")</f>
        <v/>
      </c>
      <c r="O2368" s="256" t="str">
        <f t="shared" si="73"/>
        <v/>
      </c>
    </row>
    <row r="2369" spans="1:15" ht="15.75">
      <c r="A2369" s="250">
        <v>2362</v>
      </c>
      <c r="B2369" s="208"/>
      <c r="C2369" s="49"/>
      <c r="D2369" s="50"/>
      <c r="E2369" s="50"/>
      <c r="F2369" s="50"/>
      <c r="G2369" s="209"/>
      <c r="H2369" s="48"/>
      <c r="I2369" s="457" t="str">
        <f t="shared" si="72"/>
        <v/>
      </c>
      <c r="J2369" s="241" cm="1">
        <f t="array" ref="J2369">SUMPRODUCT(--(K2369:N2369&lt;&gt;"")) + IF(TRIM(O2369)="",0,LEN(O2369)-LEN(SUBSTITUTE(O2369,",",""))+1)</f>
        <v>0</v>
      </c>
      <c r="K2369" s="242" t="str">
        <f>IF(AND(G2369&lt;&gt;0,G2369&lt;&gt;""),IF(B2369="","",IF(ISNUMBER(MATCH(B2369,'Look Up Values'!$B$2:$B$500,0)),"","Dest. error")),"")</f>
        <v/>
      </c>
      <c r="L2369" s="242" t="str">
        <f>IF(AND(G2369&lt;&gt;0,G2369&lt;&gt;""),IF(C2369="","",IF(AND(ISNUMBER(--LEFT(C2369,FIND(" ",C2369&amp;" ")-1)),OR(LEN(LEFT(C2369,FIND(" ",C2369&amp;" ")-1))=6,LEN(LEFT(C2369,FIND(" ",C2369&amp;" ")-1))=7),OR(ISNUMBER(MATCH(LEFT(C2369,FIND(" ",C2369&amp;" ")-1),'Look Up Values'!$G$2:$G$1000,0)),ISNUMBER(MATCH(LEFT(C2369,FIND(" ",C2369&amp;" ")-1),'Look Up Values'!$AE$2:$AE$2000,0)))),"","EWC error")),"")</f>
        <v/>
      </c>
      <c r="M2369" s="242" t="str" cm="1">
        <f t="array" ref="M2369">IF(AND(G2369&lt;&gt;0,G2369&lt;&gt;""),IF(E2369="","",IF(ISNUMBER(MATCH(SUBSTITUTE(E2369," ",""),SUBSTITUTE('Look Up Values'!$I$2:$I$10," ",""),0)),"","State error")),"")</f>
        <v/>
      </c>
      <c r="N2369" s="242" t="str" cm="1">
        <f t="array" ref="N2369">IF(AND(G2369&lt;&gt;0,G2369&lt;&gt;""),IF(F2369="","",IF(ISNUMBER(MATCH(SUBSTITUTE(F2369," ",""),SUBSTITUTE('Look Up Values'!$W$2:$W$30," ",""),0)),"","D&amp;R error")),"")</f>
        <v/>
      </c>
      <c r="O2369" s="256" t="str">
        <f t="shared" si="73"/>
        <v/>
      </c>
    </row>
    <row r="2370" spans="1:15" ht="15.75">
      <c r="A2370" s="250">
        <v>2363</v>
      </c>
      <c r="B2370" s="208"/>
      <c r="C2370" s="49"/>
      <c r="D2370" s="50"/>
      <c r="E2370" s="50"/>
      <c r="F2370" s="50"/>
      <c r="G2370" s="209"/>
      <c r="H2370" s="48"/>
      <c r="I2370" s="457" t="str">
        <f t="shared" si="72"/>
        <v/>
      </c>
      <c r="J2370" s="241" cm="1">
        <f t="array" ref="J2370">SUMPRODUCT(--(K2370:N2370&lt;&gt;"")) + IF(TRIM(O2370)="",0,LEN(O2370)-LEN(SUBSTITUTE(O2370,",",""))+1)</f>
        <v>0</v>
      </c>
      <c r="K2370" s="242" t="str">
        <f>IF(AND(G2370&lt;&gt;0,G2370&lt;&gt;""),IF(B2370="","",IF(ISNUMBER(MATCH(B2370,'Look Up Values'!$B$2:$B$500,0)),"","Dest. error")),"")</f>
        <v/>
      </c>
      <c r="L2370" s="242" t="str">
        <f>IF(AND(G2370&lt;&gt;0,G2370&lt;&gt;""),IF(C2370="","",IF(AND(ISNUMBER(--LEFT(C2370,FIND(" ",C2370&amp;" ")-1)),OR(LEN(LEFT(C2370,FIND(" ",C2370&amp;" ")-1))=6,LEN(LEFT(C2370,FIND(" ",C2370&amp;" ")-1))=7),OR(ISNUMBER(MATCH(LEFT(C2370,FIND(" ",C2370&amp;" ")-1),'Look Up Values'!$G$2:$G$1000,0)),ISNUMBER(MATCH(LEFT(C2370,FIND(" ",C2370&amp;" ")-1),'Look Up Values'!$AE$2:$AE$2000,0)))),"","EWC error")),"")</f>
        <v/>
      </c>
      <c r="M2370" s="242" t="str" cm="1">
        <f t="array" ref="M2370">IF(AND(G2370&lt;&gt;0,G2370&lt;&gt;""),IF(E2370="","",IF(ISNUMBER(MATCH(SUBSTITUTE(E2370," ",""),SUBSTITUTE('Look Up Values'!$I$2:$I$10," ",""),0)),"","State error")),"")</f>
        <v/>
      </c>
      <c r="N2370" s="242" t="str" cm="1">
        <f t="array" ref="N2370">IF(AND(G2370&lt;&gt;0,G2370&lt;&gt;""),IF(F2370="","",IF(ISNUMBER(MATCH(SUBSTITUTE(F2370," ",""),SUBSTITUTE('Look Up Values'!$W$2:$W$30," ",""),0)),"","D&amp;R error")),"")</f>
        <v/>
      </c>
      <c r="O2370" s="256" t="str">
        <f t="shared" si="73"/>
        <v/>
      </c>
    </row>
    <row r="2371" spans="1:15" ht="15.75">
      <c r="A2371" s="250">
        <v>2364</v>
      </c>
      <c r="B2371" s="208"/>
      <c r="C2371" s="49"/>
      <c r="D2371" s="50"/>
      <c r="E2371" s="50"/>
      <c r="F2371" s="50"/>
      <c r="G2371" s="209"/>
      <c r="H2371" s="48"/>
      <c r="I2371" s="457" t="str">
        <f t="shared" si="72"/>
        <v/>
      </c>
      <c r="J2371" s="241" cm="1">
        <f t="array" ref="J2371">SUMPRODUCT(--(K2371:N2371&lt;&gt;"")) + IF(TRIM(O2371)="",0,LEN(O2371)-LEN(SUBSTITUTE(O2371,",",""))+1)</f>
        <v>0</v>
      </c>
      <c r="K2371" s="242" t="str">
        <f>IF(AND(G2371&lt;&gt;0,G2371&lt;&gt;""),IF(B2371="","",IF(ISNUMBER(MATCH(B2371,'Look Up Values'!$B$2:$B$500,0)),"","Dest. error")),"")</f>
        <v/>
      </c>
      <c r="L2371" s="242" t="str">
        <f>IF(AND(G2371&lt;&gt;0,G2371&lt;&gt;""),IF(C2371="","",IF(AND(ISNUMBER(--LEFT(C2371,FIND(" ",C2371&amp;" ")-1)),OR(LEN(LEFT(C2371,FIND(" ",C2371&amp;" ")-1))=6,LEN(LEFT(C2371,FIND(" ",C2371&amp;" ")-1))=7),OR(ISNUMBER(MATCH(LEFT(C2371,FIND(" ",C2371&amp;" ")-1),'Look Up Values'!$G$2:$G$1000,0)),ISNUMBER(MATCH(LEFT(C2371,FIND(" ",C2371&amp;" ")-1),'Look Up Values'!$AE$2:$AE$2000,0)))),"","EWC error")),"")</f>
        <v/>
      </c>
      <c r="M2371" s="242" t="str" cm="1">
        <f t="array" ref="M2371">IF(AND(G2371&lt;&gt;0,G2371&lt;&gt;""),IF(E2371="","",IF(ISNUMBER(MATCH(SUBSTITUTE(E2371," ",""),SUBSTITUTE('Look Up Values'!$I$2:$I$10," ",""),0)),"","State error")),"")</f>
        <v/>
      </c>
      <c r="N2371" s="242" t="str" cm="1">
        <f t="array" ref="N2371">IF(AND(G2371&lt;&gt;0,G2371&lt;&gt;""),IF(F2371="","",IF(ISNUMBER(MATCH(SUBSTITUTE(F2371," ",""),SUBSTITUTE('Look Up Values'!$W$2:$W$30," ",""),0)),"","D&amp;R error")),"")</f>
        <v/>
      </c>
      <c r="O2371" s="256" t="str">
        <f t="shared" si="73"/>
        <v/>
      </c>
    </row>
    <row r="2372" spans="1:15" ht="15.75">
      <c r="A2372" s="250">
        <v>2365</v>
      </c>
      <c r="B2372" s="208"/>
      <c r="C2372" s="49"/>
      <c r="D2372" s="50"/>
      <c r="E2372" s="50"/>
      <c r="F2372" s="50"/>
      <c r="G2372" s="209"/>
      <c r="H2372" s="48"/>
      <c r="I2372" s="457" t="str">
        <f t="shared" si="72"/>
        <v/>
      </c>
      <c r="J2372" s="241" cm="1">
        <f t="array" ref="J2372">SUMPRODUCT(--(K2372:N2372&lt;&gt;"")) + IF(TRIM(O2372)="",0,LEN(O2372)-LEN(SUBSTITUTE(O2372,",",""))+1)</f>
        <v>0</v>
      </c>
      <c r="K2372" s="242" t="str">
        <f>IF(AND(G2372&lt;&gt;0,G2372&lt;&gt;""),IF(B2372="","",IF(ISNUMBER(MATCH(B2372,'Look Up Values'!$B$2:$B$500,0)),"","Dest. error")),"")</f>
        <v/>
      </c>
      <c r="L2372" s="242" t="str">
        <f>IF(AND(G2372&lt;&gt;0,G2372&lt;&gt;""),IF(C2372="","",IF(AND(ISNUMBER(--LEFT(C2372,FIND(" ",C2372&amp;" ")-1)),OR(LEN(LEFT(C2372,FIND(" ",C2372&amp;" ")-1))=6,LEN(LEFT(C2372,FIND(" ",C2372&amp;" ")-1))=7),OR(ISNUMBER(MATCH(LEFT(C2372,FIND(" ",C2372&amp;" ")-1),'Look Up Values'!$G$2:$G$1000,0)),ISNUMBER(MATCH(LEFT(C2372,FIND(" ",C2372&amp;" ")-1),'Look Up Values'!$AE$2:$AE$2000,0)))),"","EWC error")),"")</f>
        <v/>
      </c>
      <c r="M2372" s="242" t="str" cm="1">
        <f t="array" ref="M2372">IF(AND(G2372&lt;&gt;0,G2372&lt;&gt;""),IF(E2372="","",IF(ISNUMBER(MATCH(SUBSTITUTE(E2372," ",""),SUBSTITUTE('Look Up Values'!$I$2:$I$10," ",""),0)),"","State error")),"")</f>
        <v/>
      </c>
      <c r="N2372" s="242" t="str" cm="1">
        <f t="array" ref="N2372">IF(AND(G2372&lt;&gt;0,G2372&lt;&gt;""),IF(F2372="","",IF(ISNUMBER(MATCH(SUBSTITUTE(F2372," ",""),SUBSTITUTE('Look Up Values'!$W$2:$W$30," ",""),0)),"","D&amp;R error")),"")</f>
        <v/>
      </c>
      <c r="O2372" s="256" t="str">
        <f t="shared" si="73"/>
        <v/>
      </c>
    </row>
    <row r="2373" spans="1:15" ht="15.75">
      <c r="A2373" s="250">
        <v>2366</v>
      </c>
      <c r="B2373" s="208"/>
      <c r="C2373" s="49"/>
      <c r="D2373" s="50"/>
      <c r="E2373" s="50"/>
      <c r="F2373" s="50"/>
      <c r="G2373" s="209"/>
      <c r="H2373" s="48"/>
      <c r="I2373" s="457" t="str">
        <f t="shared" si="72"/>
        <v/>
      </c>
      <c r="J2373" s="241" cm="1">
        <f t="array" ref="J2373">SUMPRODUCT(--(K2373:N2373&lt;&gt;"")) + IF(TRIM(O2373)="",0,LEN(O2373)-LEN(SUBSTITUTE(O2373,",",""))+1)</f>
        <v>0</v>
      </c>
      <c r="K2373" s="242" t="str">
        <f>IF(AND(G2373&lt;&gt;0,G2373&lt;&gt;""),IF(B2373="","",IF(ISNUMBER(MATCH(B2373,'Look Up Values'!$B$2:$B$500,0)),"","Dest. error")),"")</f>
        <v/>
      </c>
      <c r="L2373" s="242" t="str">
        <f>IF(AND(G2373&lt;&gt;0,G2373&lt;&gt;""),IF(C2373="","",IF(AND(ISNUMBER(--LEFT(C2373,FIND(" ",C2373&amp;" ")-1)),OR(LEN(LEFT(C2373,FIND(" ",C2373&amp;" ")-1))=6,LEN(LEFT(C2373,FIND(" ",C2373&amp;" ")-1))=7),OR(ISNUMBER(MATCH(LEFT(C2373,FIND(" ",C2373&amp;" ")-1),'Look Up Values'!$G$2:$G$1000,0)),ISNUMBER(MATCH(LEFT(C2373,FIND(" ",C2373&amp;" ")-1),'Look Up Values'!$AE$2:$AE$2000,0)))),"","EWC error")),"")</f>
        <v/>
      </c>
      <c r="M2373" s="242" t="str" cm="1">
        <f t="array" ref="M2373">IF(AND(G2373&lt;&gt;0,G2373&lt;&gt;""),IF(E2373="","",IF(ISNUMBER(MATCH(SUBSTITUTE(E2373," ",""),SUBSTITUTE('Look Up Values'!$I$2:$I$10," ",""),0)),"","State error")),"")</f>
        <v/>
      </c>
      <c r="N2373" s="242" t="str" cm="1">
        <f t="array" ref="N2373">IF(AND(G2373&lt;&gt;0,G2373&lt;&gt;""),IF(F2373="","",IF(ISNUMBER(MATCH(SUBSTITUTE(F2373," ",""),SUBSTITUTE('Look Up Values'!$W$2:$W$30," ",""),0)),"","D&amp;R error")),"")</f>
        <v/>
      </c>
      <c r="O2373" s="256" t="str">
        <f t="shared" si="73"/>
        <v/>
      </c>
    </row>
    <row r="2374" spans="1:15" ht="15.75">
      <c r="A2374" s="250">
        <v>2367</v>
      </c>
      <c r="B2374" s="208"/>
      <c r="C2374" s="49"/>
      <c r="D2374" s="50"/>
      <c r="E2374" s="50"/>
      <c r="F2374" s="50"/>
      <c r="G2374" s="209"/>
      <c r="H2374" s="48"/>
      <c r="I2374" s="457" t="str">
        <f t="shared" si="72"/>
        <v/>
      </c>
      <c r="J2374" s="241" cm="1">
        <f t="array" ref="J2374">SUMPRODUCT(--(K2374:N2374&lt;&gt;"")) + IF(TRIM(O2374)="",0,LEN(O2374)-LEN(SUBSTITUTE(O2374,",",""))+1)</f>
        <v>0</v>
      </c>
      <c r="K2374" s="242" t="str">
        <f>IF(AND(G2374&lt;&gt;0,G2374&lt;&gt;""),IF(B2374="","",IF(ISNUMBER(MATCH(B2374,'Look Up Values'!$B$2:$B$500,0)),"","Dest. error")),"")</f>
        <v/>
      </c>
      <c r="L2374" s="242" t="str">
        <f>IF(AND(G2374&lt;&gt;0,G2374&lt;&gt;""),IF(C2374="","",IF(AND(ISNUMBER(--LEFT(C2374,FIND(" ",C2374&amp;" ")-1)),OR(LEN(LEFT(C2374,FIND(" ",C2374&amp;" ")-1))=6,LEN(LEFT(C2374,FIND(" ",C2374&amp;" ")-1))=7),OR(ISNUMBER(MATCH(LEFT(C2374,FIND(" ",C2374&amp;" ")-1),'Look Up Values'!$G$2:$G$1000,0)),ISNUMBER(MATCH(LEFT(C2374,FIND(" ",C2374&amp;" ")-1),'Look Up Values'!$AE$2:$AE$2000,0)))),"","EWC error")),"")</f>
        <v/>
      </c>
      <c r="M2374" s="242" t="str" cm="1">
        <f t="array" ref="M2374">IF(AND(G2374&lt;&gt;0,G2374&lt;&gt;""),IF(E2374="","",IF(ISNUMBER(MATCH(SUBSTITUTE(E2374," ",""),SUBSTITUTE('Look Up Values'!$I$2:$I$10," ",""),0)),"","State error")),"")</f>
        <v/>
      </c>
      <c r="N2374" s="242" t="str" cm="1">
        <f t="array" ref="N2374">IF(AND(G2374&lt;&gt;0,G2374&lt;&gt;""),IF(F2374="","",IF(ISNUMBER(MATCH(SUBSTITUTE(F2374," ",""),SUBSTITUTE('Look Up Values'!$W$2:$W$30," ",""),0)),"","D&amp;R error")),"")</f>
        <v/>
      </c>
      <c r="O2374" s="256" t="str">
        <f t="shared" si="73"/>
        <v/>
      </c>
    </row>
    <row r="2375" spans="1:15" ht="15.75">
      <c r="A2375" s="250">
        <v>2368</v>
      </c>
      <c r="B2375" s="208"/>
      <c r="C2375" s="49"/>
      <c r="D2375" s="50"/>
      <c r="E2375" s="50"/>
      <c r="F2375" s="50"/>
      <c r="G2375" s="209"/>
      <c r="H2375" s="48"/>
      <c r="I2375" s="457" t="str">
        <f t="shared" si="72"/>
        <v/>
      </c>
      <c r="J2375" s="241" cm="1">
        <f t="array" ref="J2375">SUMPRODUCT(--(K2375:N2375&lt;&gt;"")) + IF(TRIM(O2375)="",0,LEN(O2375)-LEN(SUBSTITUTE(O2375,",",""))+1)</f>
        <v>0</v>
      </c>
      <c r="K2375" s="242" t="str">
        <f>IF(AND(G2375&lt;&gt;0,G2375&lt;&gt;""),IF(B2375="","",IF(ISNUMBER(MATCH(B2375,'Look Up Values'!$B$2:$B$500,0)),"","Dest. error")),"")</f>
        <v/>
      </c>
      <c r="L2375" s="242" t="str">
        <f>IF(AND(G2375&lt;&gt;0,G2375&lt;&gt;""),IF(C2375="","",IF(AND(ISNUMBER(--LEFT(C2375,FIND(" ",C2375&amp;" ")-1)),OR(LEN(LEFT(C2375,FIND(" ",C2375&amp;" ")-1))=6,LEN(LEFT(C2375,FIND(" ",C2375&amp;" ")-1))=7),OR(ISNUMBER(MATCH(LEFT(C2375,FIND(" ",C2375&amp;" ")-1),'Look Up Values'!$G$2:$G$1000,0)),ISNUMBER(MATCH(LEFT(C2375,FIND(" ",C2375&amp;" ")-1),'Look Up Values'!$AE$2:$AE$2000,0)))),"","EWC error")),"")</f>
        <v/>
      </c>
      <c r="M2375" s="242" t="str" cm="1">
        <f t="array" ref="M2375">IF(AND(G2375&lt;&gt;0,G2375&lt;&gt;""),IF(E2375="","",IF(ISNUMBER(MATCH(SUBSTITUTE(E2375," ",""),SUBSTITUTE('Look Up Values'!$I$2:$I$10," ",""),0)),"","State error")),"")</f>
        <v/>
      </c>
      <c r="N2375" s="242" t="str" cm="1">
        <f t="array" ref="N2375">IF(AND(G2375&lt;&gt;0,G2375&lt;&gt;""),IF(F2375="","",IF(ISNUMBER(MATCH(SUBSTITUTE(F2375," ",""),SUBSTITUTE('Look Up Values'!$W$2:$W$30," ",""),0)),"","D&amp;R error")),"")</f>
        <v/>
      </c>
      <c r="O2375" s="256" t="str">
        <f t="shared" si="73"/>
        <v/>
      </c>
    </row>
    <row r="2376" spans="1:15" ht="15.75">
      <c r="A2376" s="250">
        <v>2369</v>
      </c>
      <c r="B2376" s="208"/>
      <c r="C2376" s="49"/>
      <c r="D2376" s="50"/>
      <c r="E2376" s="50"/>
      <c r="F2376" s="50"/>
      <c r="G2376" s="209"/>
      <c r="H2376" s="48"/>
      <c r="I2376" s="457" t="str">
        <f t="shared" si="72"/>
        <v/>
      </c>
      <c r="J2376" s="241" cm="1">
        <f t="array" ref="J2376">SUMPRODUCT(--(K2376:N2376&lt;&gt;"")) + IF(TRIM(O2376)="",0,LEN(O2376)-LEN(SUBSTITUTE(O2376,",",""))+1)</f>
        <v>0</v>
      </c>
      <c r="K2376" s="242" t="str">
        <f>IF(AND(G2376&lt;&gt;0,G2376&lt;&gt;""),IF(B2376="","",IF(ISNUMBER(MATCH(B2376,'Look Up Values'!$B$2:$B$500,0)),"","Dest. error")),"")</f>
        <v/>
      </c>
      <c r="L2376" s="242" t="str">
        <f>IF(AND(G2376&lt;&gt;0,G2376&lt;&gt;""),IF(C2376="","",IF(AND(ISNUMBER(--LEFT(C2376,FIND(" ",C2376&amp;" ")-1)),OR(LEN(LEFT(C2376,FIND(" ",C2376&amp;" ")-1))=6,LEN(LEFT(C2376,FIND(" ",C2376&amp;" ")-1))=7),OR(ISNUMBER(MATCH(LEFT(C2376,FIND(" ",C2376&amp;" ")-1),'Look Up Values'!$G$2:$G$1000,0)),ISNUMBER(MATCH(LEFT(C2376,FIND(" ",C2376&amp;" ")-1),'Look Up Values'!$AE$2:$AE$2000,0)))),"","EWC error")),"")</f>
        <v/>
      </c>
      <c r="M2376" s="242" t="str" cm="1">
        <f t="array" ref="M2376">IF(AND(G2376&lt;&gt;0,G2376&lt;&gt;""),IF(E2376="","",IF(ISNUMBER(MATCH(SUBSTITUTE(E2376," ",""),SUBSTITUTE('Look Up Values'!$I$2:$I$10," ",""),0)),"","State error")),"")</f>
        <v/>
      </c>
      <c r="N2376" s="242" t="str" cm="1">
        <f t="array" ref="N2376">IF(AND(G2376&lt;&gt;0,G2376&lt;&gt;""),IF(F2376="","",IF(ISNUMBER(MATCH(SUBSTITUTE(F2376," ",""),SUBSTITUTE('Look Up Values'!$W$2:$W$30," ",""),0)),"","D&amp;R error")),"")</f>
        <v/>
      </c>
      <c r="O2376" s="256" t="str">
        <f t="shared" si="73"/>
        <v/>
      </c>
    </row>
    <row r="2377" spans="1:15" ht="15.75">
      <c r="A2377" s="250">
        <v>2370</v>
      </c>
      <c r="B2377" s="208"/>
      <c r="C2377" s="49"/>
      <c r="D2377" s="50"/>
      <c r="E2377" s="50"/>
      <c r="F2377" s="50"/>
      <c r="G2377" s="209"/>
      <c r="H2377" s="48"/>
      <c r="I2377" s="457" t="str">
        <f t="shared" ref="I2377:I2440" si="74">IF(IFERROR(--SUBSTITUTE(J2377,CHAR(160),""),0)&gt;0,A2377,"")</f>
        <v/>
      </c>
      <c r="J2377" s="241" cm="1">
        <f t="array" ref="J2377">SUMPRODUCT(--(K2377:N2377&lt;&gt;"")) + IF(TRIM(O2377)="",0,LEN(O2377)-LEN(SUBSTITUTE(O2377,",",""))+1)</f>
        <v>0</v>
      </c>
      <c r="K2377" s="242" t="str">
        <f>IF(AND(G2377&lt;&gt;0,G2377&lt;&gt;""),IF(B2377="","",IF(ISNUMBER(MATCH(B2377,'Look Up Values'!$B$2:$B$500,0)),"","Dest. error")),"")</f>
        <v/>
      </c>
      <c r="L2377" s="242" t="str">
        <f>IF(AND(G2377&lt;&gt;0,G2377&lt;&gt;""),IF(C2377="","",IF(AND(ISNUMBER(--LEFT(C2377,FIND(" ",C2377&amp;" ")-1)),OR(LEN(LEFT(C2377,FIND(" ",C2377&amp;" ")-1))=6,LEN(LEFT(C2377,FIND(" ",C2377&amp;" ")-1))=7),OR(ISNUMBER(MATCH(LEFT(C2377,FIND(" ",C2377&amp;" ")-1),'Look Up Values'!$G$2:$G$1000,0)),ISNUMBER(MATCH(LEFT(C2377,FIND(" ",C2377&amp;" ")-1),'Look Up Values'!$AE$2:$AE$2000,0)))),"","EWC error")),"")</f>
        <v/>
      </c>
      <c r="M2377" s="242" t="str" cm="1">
        <f t="array" ref="M2377">IF(AND(G2377&lt;&gt;0,G2377&lt;&gt;""),IF(E2377="","",IF(ISNUMBER(MATCH(SUBSTITUTE(E2377," ",""),SUBSTITUTE('Look Up Values'!$I$2:$I$10," ",""),0)),"","State error")),"")</f>
        <v/>
      </c>
      <c r="N2377" s="242" t="str" cm="1">
        <f t="array" ref="N2377">IF(AND(G2377&lt;&gt;0,G2377&lt;&gt;""),IF(F2377="","",IF(ISNUMBER(MATCH(SUBSTITUTE(F2377," ",""),SUBSTITUTE('Look Up Values'!$W$2:$W$30," ",""),0)),"","D&amp;R error")),"")</f>
        <v/>
      </c>
      <c r="O2377" s="256" t="str">
        <f t="shared" ref="O2377:O2440" si="75">IF(OR(G2377="",G2377=0),"",IF((TRIM(SUBSTITUTE(B2377,CHAR(160),""))&amp;TRIM(SUBSTITUTE(C2377,CHAR(160),""))&amp;TRIM(SUBSTITUTE(F2377,CHAR(160),""))&amp;TRIM(SUBSTITUTE(E2377,CHAR(160),"")))&lt;&gt;"",IF((--(TRIM(SUBSTITUTE(B2377,CHAR(160),""))&lt;&gt;"")+--(TRIM(SUBSTITUTE(C2377,CHAR(160),""))&lt;&gt;"")+--(TRIM(SUBSTITUTE(F2377,CHAR(160),""))&lt;&gt;"")+--(TRIM(SUBSTITUTE(E2377,CHAR(160),""))&lt;&gt;""))=4,"",LEFT(IF(TRIM(SUBSTITUTE(B2377,CHAR(160),""))="","Dest, ","")&amp;IF(TRIM(SUBSTITUTE(C2377,CHAR(160),""))="","EWC, ","")&amp;IF(TRIM(SUBSTITUTE(F2377,CHAR(160),""))="","D&amp;R, ","")&amp;IF(TRIM(SUBSTITUTE(E2377,CHAR(160),""))="","State, ",""),LEN(IF(TRIM(SUBSTITUTE(B2377,CHAR(160),""))="","Dest, ","")&amp;IF(TRIM(SUBSTITUTE(C2377,CHAR(160),""))="","EWC, ","")&amp;IF(TRIM(SUBSTITUTE(F2377,CHAR(160),""))="","D&amp;R, ","")&amp;IF(TRIM(SUBSTITUTE(E2377,CHAR(160),""))="","State, ",""))-2)),LEFT(IF(TRIM(SUBSTITUTE(B2377,CHAR(160),""))="","Dest, ","")&amp;IF(TRIM(SUBSTITUTE(C2377,CHAR(160),""))="","EWC, ","")&amp;IF(TRIM(SUBSTITUTE(F2377,CHAR(160),""))="","D&amp;R, ","")&amp;IF(TRIM(SUBSTITUTE(E2377,CHAR(160),""))="","State, ",""),LEN(IF(TRIM(SUBSTITUTE(B2377,CHAR(160),""))="","Dest, ","")&amp;IF(TRIM(SUBSTITUTE(C2377,CHAR(160),""))="","EWC, ","")&amp;IF(TRIM(SUBSTITUTE(F2377,CHAR(160),""))="","D&amp;R, ","")&amp;IF(TRIM(SUBSTITUTE(E2377,CHAR(160),""))="","State, ",""))-2)))</f>
        <v/>
      </c>
    </row>
    <row r="2378" spans="1:15" ht="15.75">
      <c r="A2378" s="250">
        <v>2371</v>
      </c>
      <c r="B2378" s="208"/>
      <c r="C2378" s="49"/>
      <c r="D2378" s="50"/>
      <c r="E2378" s="50"/>
      <c r="F2378" s="50"/>
      <c r="G2378" s="209"/>
      <c r="H2378" s="48"/>
      <c r="I2378" s="457" t="str">
        <f t="shared" si="74"/>
        <v/>
      </c>
      <c r="J2378" s="241" cm="1">
        <f t="array" ref="J2378">SUMPRODUCT(--(K2378:N2378&lt;&gt;"")) + IF(TRIM(O2378)="",0,LEN(O2378)-LEN(SUBSTITUTE(O2378,",",""))+1)</f>
        <v>0</v>
      </c>
      <c r="K2378" s="242" t="str">
        <f>IF(AND(G2378&lt;&gt;0,G2378&lt;&gt;""),IF(B2378="","",IF(ISNUMBER(MATCH(B2378,'Look Up Values'!$B$2:$B$500,0)),"","Dest. error")),"")</f>
        <v/>
      </c>
      <c r="L2378" s="242" t="str">
        <f>IF(AND(G2378&lt;&gt;0,G2378&lt;&gt;""),IF(C2378="","",IF(AND(ISNUMBER(--LEFT(C2378,FIND(" ",C2378&amp;" ")-1)),OR(LEN(LEFT(C2378,FIND(" ",C2378&amp;" ")-1))=6,LEN(LEFT(C2378,FIND(" ",C2378&amp;" ")-1))=7),OR(ISNUMBER(MATCH(LEFT(C2378,FIND(" ",C2378&amp;" ")-1),'Look Up Values'!$G$2:$G$1000,0)),ISNUMBER(MATCH(LEFT(C2378,FIND(" ",C2378&amp;" ")-1),'Look Up Values'!$AE$2:$AE$2000,0)))),"","EWC error")),"")</f>
        <v/>
      </c>
      <c r="M2378" s="242" t="str" cm="1">
        <f t="array" ref="M2378">IF(AND(G2378&lt;&gt;0,G2378&lt;&gt;""),IF(E2378="","",IF(ISNUMBER(MATCH(SUBSTITUTE(E2378," ",""),SUBSTITUTE('Look Up Values'!$I$2:$I$10," ",""),0)),"","State error")),"")</f>
        <v/>
      </c>
      <c r="N2378" s="242" t="str" cm="1">
        <f t="array" ref="N2378">IF(AND(G2378&lt;&gt;0,G2378&lt;&gt;""),IF(F2378="","",IF(ISNUMBER(MATCH(SUBSTITUTE(F2378," ",""),SUBSTITUTE('Look Up Values'!$W$2:$W$30," ",""),0)),"","D&amp;R error")),"")</f>
        <v/>
      </c>
      <c r="O2378" s="256" t="str">
        <f t="shared" si="75"/>
        <v/>
      </c>
    </row>
    <row r="2379" spans="1:15" ht="15.75">
      <c r="A2379" s="250">
        <v>2372</v>
      </c>
      <c r="B2379" s="208"/>
      <c r="C2379" s="49"/>
      <c r="D2379" s="50"/>
      <c r="E2379" s="50"/>
      <c r="F2379" s="50"/>
      <c r="G2379" s="209"/>
      <c r="H2379" s="48"/>
      <c r="I2379" s="457" t="str">
        <f t="shared" si="74"/>
        <v/>
      </c>
      <c r="J2379" s="241" cm="1">
        <f t="array" ref="J2379">SUMPRODUCT(--(K2379:N2379&lt;&gt;"")) + IF(TRIM(O2379)="",0,LEN(O2379)-LEN(SUBSTITUTE(O2379,",",""))+1)</f>
        <v>0</v>
      </c>
      <c r="K2379" s="242" t="str">
        <f>IF(AND(G2379&lt;&gt;0,G2379&lt;&gt;""),IF(B2379="","",IF(ISNUMBER(MATCH(B2379,'Look Up Values'!$B$2:$B$500,0)),"","Dest. error")),"")</f>
        <v/>
      </c>
      <c r="L2379" s="242" t="str">
        <f>IF(AND(G2379&lt;&gt;0,G2379&lt;&gt;""),IF(C2379="","",IF(AND(ISNUMBER(--LEFT(C2379,FIND(" ",C2379&amp;" ")-1)),OR(LEN(LEFT(C2379,FIND(" ",C2379&amp;" ")-1))=6,LEN(LEFT(C2379,FIND(" ",C2379&amp;" ")-1))=7),OR(ISNUMBER(MATCH(LEFT(C2379,FIND(" ",C2379&amp;" ")-1),'Look Up Values'!$G$2:$G$1000,0)),ISNUMBER(MATCH(LEFT(C2379,FIND(" ",C2379&amp;" ")-1),'Look Up Values'!$AE$2:$AE$2000,0)))),"","EWC error")),"")</f>
        <v/>
      </c>
      <c r="M2379" s="242" t="str" cm="1">
        <f t="array" ref="M2379">IF(AND(G2379&lt;&gt;0,G2379&lt;&gt;""),IF(E2379="","",IF(ISNUMBER(MATCH(SUBSTITUTE(E2379," ",""),SUBSTITUTE('Look Up Values'!$I$2:$I$10," ",""),0)),"","State error")),"")</f>
        <v/>
      </c>
      <c r="N2379" s="242" t="str" cm="1">
        <f t="array" ref="N2379">IF(AND(G2379&lt;&gt;0,G2379&lt;&gt;""),IF(F2379="","",IF(ISNUMBER(MATCH(SUBSTITUTE(F2379," ",""),SUBSTITUTE('Look Up Values'!$W$2:$W$30," ",""),0)),"","D&amp;R error")),"")</f>
        <v/>
      </c>
      <c r="O2379" s="256" t="str">
        <f t="shared" si="75"/>
        <v/>
      </c>
    </row>
    <row r="2380" spans="1:15" ht="15.75">
      <c r="A2380" s="250">
        <v>2373</v>
      </c>
      <c r="B2380" s="208"/>
      <c r="C2380" s="49"/>
      <c r="D2380" s="50"/>
      <c r="E2380" s="50"/>
      <c r="F2380" s="50"/>
      <c r="G2380" s="209"/>
      <c r="H2380" s="48"/>
      <c r="I2380" s="457" t="str">
        <f t="shared" si="74"/>
        <v/>
      </c>
      <c r="J2380" s="241" cm="1">
        <f t="array" ref="J2380">SUMPRODUCT(--(K2380:N2380&lt;&gt;"")) + IF(TRIM(O2380)="",0,LEN(O2380)-LEN(SUBSTITUTE(O2380,",",""))+1)</f>
        <v>0</v>
      </c>
      <c r="K2380" s="242" t="str">
        <f>IF(AND(G2380&lt;&gt;0,G2380&lt;&gt;""),IF(B2380="","",IF(ISNUMBER(MATCH(B2380,'Look Up Values'!$B$2:$B$500,0)),"","Dest. error")),"")</f>
        <v/>
      </c>
      <c r="L2380" s="242" t="str">
        <f>IF(AND(G2380&lt;&gt;0,G2380&lt;&gt;""),IF(C2380="","",IF(AND(ISNUMBER(--LEFT(C2380,FIND(" ",C2380&amp;" ")-1)),OR(LEN(LEFT(C2380,FIND(" ",C2380&amp;" ")-1))=6,LEN(LEFT(C2380,FIND(" ",C2380&amp;" ")-1))=7),OR(ISNUMBER(MATCH(LEFT(C2380,FIND(" ",C2380&amp;" ")-1),'Look Up Values'!$G$2:$G$1000,0)),ISNUMBER(MATCH(LEFT(C2380,FIND(" ",C2380&amp;" ")-1),'Look Up Values'!$AE$2:$AE$2000,0)))),"","EWC error")),"")</f>
        <v/>
      </c>
      <c r="M2380" s="242" t="str" cm="1">
        <f t="array" ref="M2380">IF(AND(G2380&lt;&gt;0,G2380&lt;&gt;""),IF(E2380="","",IF(ISNUMBER(MATCH(SUBSTITUTE(E2380," ",""),SUBSTITUTE('Look Up Values'!$I$2:$I$10," ",""),0)),"","State error")),"")</f>
        <v/>
      </c>
      <c r="N2380" s="242" t="str" cm="1">
        <f t="array" ref="N2380">IF(AND(G2380&lt;&gt;0,G2380&lt;&gt;""),IF(F2380="","",IF(ISNUMBER(MATCH(SUBSTITUTE(F2380," ",""),SUBSTITUTE('Look Up Values'!$W$2:$W$30," ",""),0)),"","D&amp;R error")),"")</f>
        <v/>
      </c>
      <c r="O2380" s="256" t="str">
        <f t="shared" si="75"/>
        <v/>
      </c>
    </row>
    <row r="2381" spans="1:15" ht="15.75">
      <c r="A2381" s="250">
        <v>2374</v>
      </c>
      <c r="B2381" s="208"/>
      <c r="C2381" s="49"/>
      <c r="D2381" s="50"/>
      <c r="E2381" s="50"/>
      <c r="F2381" s="50"/>
      <c r="G2381" s="209"/>
      <c r="H2381" s="48"/>
      <c r="I2381" s="457" t="str">
        <f t="shared" si="74"/>
        <v/>
      </c>
      <c r="J2381" s="241" cm="1">
        <f t="array" ref="J2381">SUMPRODUCT(--(K2381:N2381&lt;&gt;"")) + IF(TRIM(O2381)="",0,LEN(O2381)-LEN(SUBSTITUTE(O2381,",",""))+1)</f>
        <v>0</v>
      </c>
      <c r="K2381" s="242" t="str">
        <f>IF(AND(G2381&lt;&gt;0,G2381&lt;&gt;""),IF(B2381="","",IF(ISNUMBER(MATCH(B2381,'Look Up Values'!$B$2:$B$500,0)),"","Dest. error")),"")</f>
        <v/>
      </c>
      <c r="L2381" s="242" t="str">
        <f>IF(AND(G2381&lt;&gt;0,G2381&lt;&gt;""),IF(C2381="","",IF(AND(ISNUMBER(--LEFT(C2381,FIND(" ",C2381&amp;" ")-1)),OR(LEN(LEFT(C2381,FIND(" ",C2381&amp;" ")-1))=6,LEN(LEFT(C2381,FIND(" ",C2381&amp;" ")-1))=7),OR(ISNUMBER(MATCH(LEFT(C2381,FIND(" ",C2381&amp;" ")-1),'Look Up Values'!$G$2:$G$1000,0)),ISNUMBER(MATCH(LEFT(C2381,FIND(" ",C2381&amp;" ")-1),'Look Up Values'!$AE$2:$AE$2000,0)))),"","EWC error")),"")</f>
        <v/>
      </c>
      <c r="M2381" s="242" t="str" cm="1">
        <f t="array" ref="M2381">IF(AND(G2381&lt;&gt;0,G2381&lt;&gt;""),IF(E2381="","",IF(ISNUMBER(MATCH(SUBSTITUTE(E2381," ",""),SUBSTITUTE('Look Up Values'!$I$2:$I$10," ",""),0)),"","State error")),"")</f>
        <v/>
      </c>
      <c r="N2381" s="242" t="str" cm="1">
        <f t="array" ref="N2381">IF(AND(G2381&lt;&gt;0,G2381&lt;&gt;""),IF(F2381="","",IF(ISNUMBER(MATCH(SUBSTITUTE(F2381," ",""),SUBSTITUTE('Look Up Values'!$W$2:$W$30," ",""),0)),"","D&amp;R error")),"")</f>
        <v/>
      </c>
      <c r="O2381" s="256" t="str">
        <f t="shared" si="75"/>
        <v/>
      </c>
    </row>
    <row r="2382" spans="1:15" ht="15.75">
      <c r="A2382" s="250">
        <v>2375</v>
      </c>
      <c r="B2382" s="208"/>
      <c r="C2382" s="49"/>
      <c r="D2382" s="50"/>
      <c r="E2382" s="50"/>
      <c r="F2382" s="50"/>
      <c r="G2382" s="209"/>
      <c r="H2382" s="48"/>
      <c r="I2382" s="457" t="str">
        <f t="shared" si="74"/>
        <v/>
      </c>
      <c r="J2382" s="241" cm="1">
        <f t="array" ref="J2382">SUMPRODUCT(--(K2382:N2382&lt;&gt;"")) + IF(TRIM(O2382)="",0,LEN(O2382)-LEN(SUBSTITUTE(O2382,",",""))+1)</f>
        <v>0</v>
      </c>
      <c r="K2382" s="242" t="str">
        <f>IF(AND(G2382&lt;&gt;0,G2382&lt;&gt;""),IF(B2382="","",IF(ISNUMBER(MATCH(B2382,'Look Up Values'!$B$2:$B$500,0)),"","Dest. error")),"")</f>
        <v/>
      </c>
      <c r="L2382" s="242" t="str">
        <f>IF(AND(G2382&lt;&gt;0,G2382&lt;&gt;""),IF(C2382="","",IF(AND(ISNUMBER(--LEFT(C2382,FIND(" ",C2382&amp;" ")-1)),OR(LEN(LEFT(C2382,FIND(" ",C2382&amp;" ")-1))=6,LEN(LEFT(C2382,FIND(" ",C2382&amp;" ")-1))=7),OR(ISNUMBER(MATCH(LEFT(C2382,FIND(" ",C2382&amp;" ")-1),'Look Up Values'!$G$2:$G$1000,0)),ISNUMBER(MATCH(LEFT(C2382,FIND(" ",C2382&amp;" ")-1),'Look Up Values'!$AE$2:$AE$2000,0)))),"","EWC error")),"")</f>
        <v/>
      </c>
      <c r="M2382" s="242" t="str" cm="1">
        <f t="array" ref="M2382">IF(AND(G2382&lt;&gt;0,G2382&lt;&gt;""),IF(E2382="","",IF(ISNUMBER(MATCH(SUBSTITUTE(E2382," ",""),SUBSTITUTE('Look Up Values'!$I$2:$I$10," ",""),0)),"","State error")),"")</f>
        <v/>
      </c>
      <c r="N2382" s="242" t="str" cm="1">
        <f t="array" ref="N2382">IF(AND(G2382&lt;&gt;0,G2382&lt;&gt;""),IF(F2382="","",IF(ISNUMBER(MATCH(SUBSTITUTE(F2382," ",""),SUBSTITUTE('Look Up Values'!$W$2:$W$30," ",""),0)),"","D&amp;R error")),"")</f>
        <v/>
      </c>
      <c r="O2382" s="256" t="str">
        <f t="shared" si="75"/>
        <v/>
      </c>
    </row>
    <row r="2383" spans="1:15" ht="15.75">
      <c r="A2383" s="250">
        <v>2376</v>
      </c>
      <c r="B2383" s="208"/>
      <c r="C2383" s="49"/>
      <c r="D2383" s="50"/>
      <c r="E2383" s="50"/>
      <c r="F2383" s="50"/>
      <c r="G2383" s="209"/>
      <c r="H2383" s="48"/>
      <c r="I2383" s="457" t="str">
        <f t="shared" si="74"/>
        <v/>
      </c>
      <c r="J2383" s="241" cm="1">
        <f t="array" ref="J2383">SUMPRODUCT(--(K2383:N2383&lt;&gt;"")) + IF(TRIM(O2383)="",0,LEN(O2383)-LEN(SUBSTITUTE(O2383,",",""))+1)</f>
        <v>0</v>
      </c>
      <c r="K2383" s="242" t="str">
        <f>IF(AND(G2383&lt;&gt;0,G2383&lt;&gt;""),IF(B2383="","",IF(ISNUMBER(MATCH(B2383,'Look Up Values'!$B$2:$B$500,0)),"","Dest. error")),"")</f>
        <v/>
      </c>
      <c r="L2383" s="242" t="str">
        <f>IF(AND(G2383&lt;&gt;0,G2383&lt;&gt;""),IF(C2383="","",IF(AND(ISNUMBER(--LEFT(C2383,FIND(" ",C2383&amp;" ")-1)),OR(LEN(LEFT(C2383,FIND(" ",C2383&amp;" ")-1))=6,LEN(LEFT(C2383,FIND(" ",C2383&amp;" ")-1))=7),OR(ISNUMBER(MATCH(LEFT(C2383,FIND(" ",C2383&amp;" ")-1),'Look Up Values'!$G$2:$G$1000,0)),ISNUMBER(MATCH(LEFT(C2383,FIND(" ",C2383&amp;" ")-1),'Look Up Values'!$AE$2:$AE$2000,0)))),"","EWC error")),"")</f>
        <v/>
      </c>
      <c r="M2383" s="242" t="str" cm="1">
        <f t="array" ref="M2383">IF(AND(G2383&lt;&gt;0,G2383&lt;&gt;""),IF(E2383="","",IF(ISNUMBER(MATCH(SUBSTITUTE(E2383," ",""),SUBSTITUTE('Look Up Values'!$I$2:$I$10," ",""),0)),"","State error")),"")</f>
        <v/>
      </c>
      <c r="N2383" s="242" t="str" cm="1">
        <f t="array" ref="N2383">IF(AND(G2383&lt;&gt;0,G2383&lt;&gt;""),IF(F2383="","",IF(ISNUMBER(MATCH(SUBSTITUTE(F2383," ",""),SUBSTITUTE('Look Up Values'!$W$2:$W$30," ",""),0)),"","D&amp;R error")),"")</f>
        <v/>
      </c>
      <c r="O2383" s="256" t="str">
        <f t="shared" si="75"/>
        <v/>
      </c>
    </row>
    <row r="2384" spans="1:15" ht="15.75">
      <c r="A2384" s="250">
        <v>2377</v>
      </c>
      <c r="B2384" s="208"/>
      <c r="C2384" s="49"/>
      <c r="D2384" s="50"/>
      <c r="E2384" s="50"/>
      <c r="F2384" s="50"/>
      <c r="G2384" s="209"/>
      <c r="H2384" s="48"/>
      <c r="I2384" s="457" t="str">
        <f t="shared" si="74"/>
        <v/>
      </c>
      <c r="J2384" s="241" cm="1">
        <f t="array" ref="J2384">SUMPRODUCT(--(K2384:N2384&lt;&gt;"")) + IF(TRIM(O2384)="",0,LEN(O2384)-LEN(SUBSTITUTE(O2384,",",""))+1)</f>
        <v>0</v>
      </c>
      <c r="K2384" s="242" t="str">
        <f>IF(AND(G2384&lt;&gt;0,G2384&lt;&gt;""),IF(B2384="","",IF(ISNUMBER(MATCH(B2384,'Look Up Values'!$B$2:$B$500,0)),"","Dest. error")),"")</f>
        <v/>
      </c>
      <c r="L2384" s="242" t="str">
        <f>IF(AND(G2384&lt;&gt;0,G2384&lt;&gt;""),IF(C2384="","",IF(AND(ISNUMBER(--LEFT(C2384,FIND(" ",C2384&amp;" ")-1)),OR(LEN(LEFT(C2384,FIND(" ",C2384&amp;" ")-1))=6,LEN(LEFT(C2384,FIND(" ",C2384&amp;" ")-1))=7),OR(ISNUMBER(MATCH(LEFT(C2384,FIND(" ",C2384&amp;" ")-1),'Look Up Values'!$G$2:$G$1000,0)),ISNUMBER(MATCH(LEFT(C2384,FIND(" ",C2384&amp;" ")-1),'Look Up Values'!$AE$2:$AE$2000,0)))),"","EWC error")),"")</f>
        <v/>
      </c>
      <c r="M2384" s="242" t="str" cm="1">
        <f t="array" ref="M2384">IF(AND(G2384&lt;&gt;0,G2384&lt;&gt;""),IF(E2384="","",IF(ISNUMBER(MATCH(SUBSTITUTE(E2384," ",""),SUBSTITUTE('Look Up Values'!$I$2:$I$10," ",""),0)),"","State error")),"")</f>
        <v/>
      </c>
      <c r="N2384" s="242" t="str" cm="1">
        <f t="array" ref="N2384">IF(AND(G2384&lt;&gt;0,G2384&lt;&gt;""),IF(F2384="","",IF(ISNUMBER(MATCH(SUBSTITUTE(F2384," ",""),SUBSTITUTE('Look Up Values'!$W$2:$W$30," ",""),0)),"","D&amp;R error")),"")</f>
        <v/>
      </c>
      <c r="O2384" s="256" t="str">
        <f t="shared" si="75"/>
        <v/>
      </c>
    </row>
    <row r="2385" spans="1:15" ht="15.75">
      <c r="A2385" s="250">
        <v>2378</v>
      </c>
      <c r="B2385" s="208"/>
      <c r="C2385" s="49"/>
      <c r="D2385" s="50"/>
      <c r="E2385" s="50"/>
      <c r="F2385" s="50"/>
      <c r="G2385" s="209"/>
      <c r="H2385" s="48"/>
      <c r="I2385" s="457" t="str">
        <f t="shared" si="74"/>
        <v/>
      </c>
      <c r="J2385" s="241" cm="1">
        <f t="array" ref="J2385">SUMPRODUCT(--(K2385:N2385&lt;&gt;"")) + IF(TRIM(O2385)="",0,LEN(O2385)-LEN(SUBSTITUTE(O2385,",",""))+1)</f>
        <v>0</v>
      </c>
      <c r="K2385" s="242" t="str">
        <f>IF(AND(G2385&lt;&gt;0,G2385&lt;&gt;""),IF(B2385="","",IF(ISNUMBER(MATCH(B2385,'Look Up Values'!$B$2:$B$500,0)),"","Dest. error")),"")</f>
        <v/>
      </c>
      <c r="L2385" s="242" t="str">
        <f>IF(AND(G2385&lt;&gt;0,G2385&lt;&gt;""),IF(C2385="","",IF(AND(ISNUMBER(--LEFT(C2385,FIND(" ",C2385&amp;" ")-1)),OR(LEN(LEFT(C2385,FIND(" ",C2385&amp;" ")-1))=6,LEN(LEFT(C2385,FIND(" ",C2385&amp;" ")-1))=7),OR(ISNUMBER(MATCH(LEFT(C2385,FIND(" ",C2385&amp;" ")-1),'Look Up Values'!$G$2:$G$1000,0)),ISNUMBER(MATCH(LEFT(C2385,FIND(" ",C2385&amp;" ")-1),'Look Up Values'!$AE$2:$AE$2000,0)))),"","EWC error")),"")</f>
        <v/>
      </c>
      <c r="M2385" s="242" t="str" cm="1">
        <f t="array" ref="M2385">IF(AND(G2385&lt;&gt;0,G2385&lt;&gt;""),IF(E2385="","",IF(ISNUMBER(MATCH(SUBSTITUTE(E2385," ",""),SUBSTITUTE('Look Up Values'!$I$2:$I$10," ",""),0)),"","State error")),"")</f>
        <v/>
      </c>
      <c r="N2385" s="242" t="str" cm="1">
        <f t="array" ref="N2385">IF(AND(G2385&lt;&gt;0,G2385&lt;&gt;""),IF(F2385="","",IF(ISNUMBER(MATCH(SUBSTITUTE(F2385," ",""),SUBSTITUTE('Look Up Values'!$W$2:$W$30," ",""),0)),"","D&amp;R error")),"")</f>
        <v/>
      </c>
      <c r="O2385" s="256" t="str">
        <f t="shared" si="75"/>
        <v/>
      </c>
    </row>
    <row r="2386" spans="1:15" ht="15.75">
      <c r="A2386" s="250">
        <v>2379</v>
      </c>
      <c r="B2386" s="208"/>
      <c r="C2386" s="49"/>
      <c r="D2386" s="50"/>
      <c r="E2386" s="50"/>
      <c r="F2386" s="50"/>
      <c r="G2386" s="209"/>
      <c r="H2386" s="48"/>
      <c r="I2386" s="457" t="str">
        <f t="shared" si="74"/>
        <v/>
      </c>
      <c r="J2386" s="241" cm="1">
        <f t="array" ref="J2386">SUMPRODUCT(--(K2386:N2386&lt;&gt;"")) + IF(TRIM(O2386)="",0,LEN(O2386)-LEN(SUBSTITUTE(O2386,",",""))+1)</f>
        <v>0</v>
      </c>
      <c r="K2386" s="242" t="str">
        <f>IF(AND(G2386&lt;&gt;0,G2386&lt;&gt;""),IF(B2386="","",IF(ISNUMBER(MATCH(B2386,'Look Up Values'!$B$2:$B$500,0)),"","Dest. error")),"")</f>
        <v/>
      </c>
      <c r="L2386" s="242" t="str">
        <f>IF(AND(G2386&lt;&gt;0,G2386&lt;&gt;""),IF(C2386="","",IF(AND(ISNUMBER(--LEFT(C2386,FIND(" ",C2386&amp;" ")-1)),OR(LEN(LEFT(C2386,FIND(" ",C2386&amp;" ")-1))=6,LEN(LEFT(C2386,FIND(" ",C2386&amp;" ")-1))=7),OR(ISNUMBER(MATCH(LEFT(C2386,FIND(" ",C2386&amp;" ")-1),'Look Up Values'!$G$2:$G$1000,0)),ISNUMBER(MATCH(LEFT(C2386,FIND(" ",C2386&amp;" ")-1),'Look Up Values'!$AE$2:$AE$2000,0)))),"","EWC error")),"")</f>
        <v/>
      </c>
      <c r="M2386" s="242" t="str" cm="1">
        <f t="array" ref="M2386">IF(AND(G2386&lt;&gt;0,G2386&lt;&gt;""),IF(E2386="","",IF(ISNUMBER(MATCH(SUBSTITUTE(E2386," ",""),SUBSTITUTE('Look Up Values'!$I$2:$I$10," ",""),0)),"","State error")),"")</f>
        <v/>
      </c>
      <c r="N2386" s="242" t="str" cm="1">
        <f t="array" ref="N2386">IF(AND(G2386&lt;&gt;0,G2386&lt;&gt;""),IF(F2386="","",IF(ISNUMBER(MATCH(SUBSTITUTE(F2386," ",""),SUBSTITUTE('Look Up Values'!$W$2:$W$30," ",""),0)),"","D&amp;R error")),"")</f>
        <v/>
      </c>
      <c r="O2386" s="256" t="str">
        <f t="shared" si="75"/>
        <v/>
      </c>
    </row>
    <row r="2387" spans="1:15" ht="15.75">
      <c r="A2387" s="250">
        <v>2380</v>
      </c>
      <c r="B2387" s="208"/>
      <c r="C2387" s="49"/>
      <c r="D2387" s="50"/>
      <c r="E2387" s="50"/>
      <c r="F2387" s="50"/>
      <c r="G2387" s="209"/>
      <c r="H2387" s="48"/>
      <c r="I2387" s="457" t="str">
        <f t="shared" si="74"/>
        <v/>
      </c>
      <c r="J2387" s="241" cm="1">
        <f t="array" ref="J2387">SUMPRODUCT(--(K2387:N2387&lt;&gt;"")) + IF(TRIM(O2387)="",0,LEN(O2387)-LEN(SUBSTITUTE(O2387,",",""))+1)</f>
        <v>0</v>
      </c>
      <c r="K2387" s="242" t="str">
        <f>IF(AND(G2387&lt;&gt;0,G2387&lt;&gt;""),IF(B2387="","",IF(ISNUMBER(MATCH(B2387,'Look Up Values'!$B$2:$B$500,0)),"","Dest. error")),"")</f>
        <v/>
      </c>
      <c r="L2387" s="242" t="str">
        <f>IF(AND(G2387&lt;&gt;0,G2387&lt;&gt;""),IF(C2387="","",IF(AND(ISNUMBER(--LEFT(C2387,FIND(" ",C2387&amp;" ")-1)),OR(LEN(LEFT(C2387,FIND(" ",C2387&amp;" ")-1))=6,LEN(LEFT(C2387,FIND(" ",C2387&amp;" ")-1))=7),OR(ISNUMBER(MATCH(LEFT(C2387,FIND(" ",C2387&amp;" ")-1),'Look Up Values'!$G$2:$G$1000,0)),ISNUMBER(MATCH(LEFT(C2387,FIND(" ",C2387&amp;" ")-1),'Look Up Values'!$AE$2:$AE$2000,0)))),"","EWC error")),"")</f>
        <v/>
      </c>
      <c r="M2387" s="242" t="str" cm="1">
        <f t="array" ref="M2387">IF(AND(G2387&lt;&gt;0,G2387&lt;&gt;""),IF(E2387="","",IF(ISNUMBER(MATCH(SUBSTITUTE(E2387," ",""),SUBSTITUTE('Look Up Values'!$I$2:$I$10," ",""),0)),"","State error")),"")</f>
        <v/>
      </c>
      <c r="N2387" s="242" t="str" cm="1">
        <f t="array" ref="N2387">IF(AND(G2387&lt;&gt;0,G2387&lt;&gt;""),IF(F2387="","",IF(ISNUMBER(MATCH(SUBSTITUTE(F2387," ",""),SUBSTITUTE('Look Up Values'!$W$2:$W$30," ",""),0)),"","D&amp;R error")),"")</f>
        <v/>
      </c>
      <c r="O2387" s="256" t="str">
        <f t="shared" si="75"/>
        <v/>
      </c>
    </row>
    <row r="2388" spans="1:15" ht="15.75">
      <c r="A2388" s="250">
        <v>2381</v>
      </c>
      <c r="B2388" s="208"/>
      <c r="C2388" s="49"/>
      <c r="D2388" s="50"/>
      <c r="E2388" s="50"/>
      <c r="F2388" s="50"/>
      <c r="G2388" s="209"/>
      <c r="H2388" s="48"/>
      <c r="I2388" s="457" t="str">
        <f t="shared" si="74"/>
        <v/>
      </c>
      <c r="J2388" s="241" cm="1">
        <f t="array" ref="J2388">SUMPRODUCT(--(K2388:N2388&lt;&gt;"")) + IF(TRIM(O2388)="",0,LEN(O2388)-LEN(SUBSTITUTE(O2388,",",""))+1)</f>
        <v>0</v>
      </c>
      <c r="K2388" s="242" t="str">
        <f>IF(AND(G2388&lt;&gt;0,G2388&lt;&gt;""),IF(B2388="","",IF(ISNUMBER(MATCH(B2388,'Look Up Values'!$B$2:$B$500,0)),"","Dest. error")),"")</f>
        <v/>
      </c>
      <c r="L2388" s="242" t="str">
        <f>IF(AND(G2388&lt;&gt;0,G2388&lt;&gt;""),IF(C2388="","",IF(AND(ISNUMBER(--LEFT(C2388,FIND(" ",C2388&amp;" ")-1)),OR(LEN(LEFT(C2388,FIND(" ",C2388&amp;" ")-1))=6,LEN(LEFT(C2388,FIND(" ",C2388&amp;" ")-1))=7),OR(ISNUMBER(MATCH(LEFT(C2388,FIND(" ",C2388&amp;" ")-1),'Look Up Values'!$G$2:$G$1000,0)),ISNUMBER(MATCH(LEFT(C2388,FIND(" ",C2388&amp;" ")-1),'Look Up Values'!$AE$2:$AE$2000,0)))),"","EWC error")),"")</f>
        <v/>
      </c>
      <c r="M2388" s="242" t="str" cm="1">
        <f t="array" ref="M2388">IF(AND(G2388&lt;&gt;0,G2388&lt;&gt;""),IF(E2388="","",IF(ISNUMBER(MATCH(SUBSTITUTE(E2388," ",""),SUBSTITUTE('Look Up Values'!$I$2:$I$10," ",""),0)),"","State error")),"")</f>
        <v/>
      </c>
      <c r="N2388" s="242" t="str" cm="1">
        <f t="array" ref="N2388">IF(AND(G2388&lt;&gt;0,G2388&lt;&gt;""),IF(F2388="","",IF(ISNUMBER(MATCH(SUBSTITUTE(F2388," ",""),SUBSTITUTE('Look Up Values'!$W$2:$W$30," ",""),0)),"","D&amp;R error")),"")</f>
        <v/>
      </c>
      <c r="O2388" s="256" t="str">
        <f t="shared" si="75"/>
        <v/>
      </c>
    </row>
    <row r="2389" spans="1:15" ht="15.75">
      <c r="A2389" s="250">
        <v>2382</v>
      </c>
      <c r="B2389" s="208"/>
      <c r="C2389" s="49"/>
      <c r="D2389" s="50"/>
      <c r="E2389" s="50"/>
      <c r="F2389" s="50"/>
      <c r="G2389" s="209"/>
      <c r="H2389" s="48"/>
      <c r="I2389" s="457" t="str">
        <f t="shared" si="74"/>
        <v/>
      </c>
      <c r="J2389" s="241" cm="1">
        <f t="array" ref="J2389">SUMPRODUCT(--(K2389:N2389&lt;&gt;"")) + IF(TRIM(O2389)="",0,LEN(O2389)-LEN(SUBSTITUTE(O2389,",",""))+1)</f>
        <v>0</v>
      </c>
      <c r="K2389" s="242" t="str">
        <f>IF(AND(G2389&lt;&gt;0,G2389&lt;&gt;""),IF(B2389="","",IF(ISNUMBER(MATCH(B2389,'Look Up Values'!$B$2:$B$500,0)),"","Dest. error")),"")</f>
        <v/>
      </c>
      <c r="L2389" s="242" t="str">
        <f>IF(AND(G2389&lt;&gt;0,G2389&lt;&gt;""),IF(C2389="","",IF(AND(ISNUMBER(--LEFT(C2389,FIND(" ",C2389&amp;" ")-1)),OR(LEN(LEFT(C2389,FIND(" ",C2389&amp;" ")-1))=6,LEN(LEFT(C2389,FIND(" ",C2389&amp;" ")-1))=7),OR(ISNUMBER(MATCH(LEFT(C2389,FIND(" ",C2389&amp;" ")-1),'Look Up Values'!$G$2:$G$1000,0)),ISNUMBER(MATCH(LEFT(C2389,FIND(" ",C2389&amp;" ")-1),'Look Up Values'!$AE$2:$AE$2000,0)))),"","EWC error")),"")</f>
        <v/>
      </c>
      <c r="M2389" s="242" t="str" cm="1">
        <f t="array" ref="M2389">IF(AND(G2389&lt;&gt;0,G2389&lt;&gt;""),IF(E2389="","",IF(ISNUMBER(MATCH(SUBSTITUTE(E2389," ",""),SUBSTITUTE('Look Up Values'!$I$2:$I$10," ",""),0)),"","State error")),"")</f>
        <v/>
      </c>
      <c r="N2389" s="242" t="str" cm="1">
        <f t="array" ref="N2389">IF(AND(G2389&lt;&gt;0,G2389&lt;&gt;""),IF(F2389="","",IF(ISNUMBER(MATCH(SUBSTITUTE(F2389," ",""),SUBSTITUTE('Look Up Values'!$W$2:$W$30," ",""),0)),"","D&amp;R error")),"")</f>
        <v/>
      </c>
      <c r="O2389" s="256" t="str">
        <f t="shared" si="75"/>
        <v/>
      </c>
    </row>
    <row r="2390" spans="1:15" ht="15.75">
      <c r="A2390" s="250">
        <v>2383</v>
      </c>
      <c r="B2390" s="208"/>
      <c r="C2390" s="49"/>
      <c r="D2390" s="50"/>
      <c r="E2390" s="50"/>
      <c r="F2390" s="50"/>
      <c r="G2390" s="209"/>
      <c r="H2390" s="48"/>
      <c r="I2390" s="457" t="str">
        <f t="shared" si="74"/>
        <v/>
      </c>
      <c r="J2390" s="241" cm="1">
        <f t="array" ref="J2390">SUMPRODUCT(--(K2390:N2390&lt;&gt;"")) + IF(TRIM(O2390)="",0,LEN(O2390)-LEN(SUBSTITUTE(O2390,",",""))+1)</f>
        <v>0</v>
      </c>
      <c r="K2390" s="242" t="str">
        <f>IF(AND(G2390&lt;&gt;0,G2390&lt;&gt;""),IF(B2390="","",IF(ISNUMBER(MATCH(B2390,'Look Up Values'!$B$2:$B$500,0)),"","Dest. error")),"")</f>
        <v/>
      </c>
      <c r="L2390" s="242" t="str">
        <f>IF(AND(G2390&lt;&gt;0,G2390&lt;&gt;""),IF(C2390="","",IF(AND(ISNUMBER(--LEFT(C2390,FIND(" ",C2390&amp;" ")-1)),OR(LEN(LEFT(C2390,FIND(" ",C2390&amp;" ")-1))=6,LEN(LEFT(C2390,FIND(" ",C2390&amp;" ")-1))=7),OR(ISNUMBER(MATCH(LEFT(C2390,FIND(" ",C2390&amp;" ")-1),'Look Up Values'!$G$2:$G$1000,0)),ISNUMBER(MATCH(LEFT(C2390,FIND(" ",C2390&amp;" ")-1),'Look Up Values'!$AE$2:$AE$2000,0)))),"","EWC error")),"")</f>
        <v/>
      </c>
      <c r="M2390" s="242" t="str" cm="1">
        <f t="array" ref="M2390">IF(AND(G2390&lt;&gt;0,G2390&lt;&gt;""),IF(E2390="","",IF(ISNUMBER(MATCH(SUBSTITUTE(E2390," ",""),SUBSTITUTE('Look Up Values'!$I$2:$I$10," ",""),0)),"","State error")),"")</f>
        <v/>
      </c>
      <c r="N2390" s="242" t="str" cm="1">
        <f t="array" ref="N2390">IF(AND(G2390&lt;&gt;0,G2390&lt;&gt;""),IF(F2390="","",IF(ISNUMBER(MATCH(SUBSTITUTE(F2390," ",""),SUBSTITUTE('Look Up Values'!$W$2:$W$30," ",""),0)),"","D&amp;R error")),"")</f>
        <v/>
      </c>
      <c r="O2390" s="256" t="str">
        <f t="shared" si="75"/>
        <v/>
      </c>
    </row>
    <row r="2391" spans="1:15" ht="15.75">
      <c r="A2391" s="250">
        <v>2384</v>
      </c>
      <c r="B2391" s="208"/>
      <c r="C2391" s="49"/>
      <c r="D2391" s="50"/>
      <c r="E2391" s="50"/>
      <c r="F2391" s="50"/>
      <c r="G2391" s="209"/>
      <c r="H2391" s="48"/>
      <c r="I2391" s="457" t="str">
        <f t="shared" si="74"/>
        <v/>
      </c>
      <c r="J2391" s="241" cm="1">
        <f t="array" ref="J2391">SUMPRODUCT(--(K2391:N2391&lt;&gt;"")) + IF(TRIM(O2391)="",0,LEN(O2391)-LEN(SUBSTITUTE(O2391,",",""))+1)</f>
        <v>0</v>
      </c>
      <c r="K2391" s="242" t="str">
        <f>IF(AND(G2391&lt;&gt;0,G2391&lt;&gt;""),IF(B2391="","",IF(ISNUMBER(MATCH(B2391,'Look Up Values'!$B$2:$B$500,0)),"","Dest. error")),"")</f>
        <v/>
      </c>
      <c r="L2391" s="242" t="str">
        <f>IF(AND(G2391&lt;&gt;0,G2391&lt;&gt;""),IF(C2391="","",IF(AND(ISNUMBER(--LEFT(C2391,FIND(" ",C2391&amp;" ")-1)),OR(LEN(LEFT(C2391,FIND(" ",C2391&amp;" ")-1))=6,LEN(LEFT(C2391,FIND(" ",C2391&amp;" ")-1))=7),OR(ISNUMBER(MATCH(LEFT(C2391,FIND(" ",C2391&amp;" ")-1),'Look Up Values'!$G$2:$G$1000,0)),ISNUMBER(MATCH(LEFT(C2391,FIND(" ",C2391&amp;" ")-1),'Look Up Values'!$AE$2:$AE$2000,0)))),"","EWC error")),"")</f>
        <v/>
      </c>
      <c r="M2391" s="242" t="str" cm="1">
        <f t="array" ref="M2391">IF(AND(G2391&lt;&gt;0,G2391&lt;&gt;""),IF(E2391="","",IF(ISNUMBER(MATCH(SUBSTITUTE(E2391," ",""),SUBSTITUTE('Look Up Values'!$I$2:$I$10," ",""),0)),"","State error")),"")</f>
        <v/>
      </c>
      <c r="N2391" s="242" t="str" cm="1">
        <f t="array" ref="N2391">IF(AND(G2391&lt;&gt;0,G2391&lt;&gt;""),IF(F2391="","",IF(ISNUMBER(MATCH(SUBSTITUTE(F2391," ",""),SUBSTITUTE('Look Up Values'!$W$2:$W$30," ",""),0)),"","D&amp;R error")),"")</f>
        <v/>
      </c>
      <c r="O2391" s="256" t="str">
        <f t="shared" si="75"/>
        <v/>
      </c>
    </row>
    <row r="2392" spans="1:15" ht="15.75">
      <c r="A2392" s="250">
        <v>2385</v>
      </c>
      <c r="B2392" s="208"/>
      <c r="C2392" s="49"/>
      <c r="D2392" s="50"/>
      <c r="E2392" s="50"/>
      <c r="F2392" s="50"/>
      <c r="G2392" s="209"/>
      <c r="H2392" s="48"/>
      <c r="I2392" s="457" t="str">
        <f t="shared" si="74"/>
        <v/>
      </c>
      <c r="J2392" s="241" cm="1">
        <f t="array" ref="J2392">SUMPRODUCT(--(K2392:N2392&lt;&gt;"")) + IF(TRIM(O2392)="",0,LEN(O2392)-LEN(SUBSTITUTE(O2392,",",""))+1)</f>
        <v>0</v>
      </c>
      <c r="K2392" s="242" t="str">
        <f>IF(AND(G2392&lt;&gt;0,G2392&lt;&gt;""),IF(B2392="","",IF(ISNUMBER(MATCH(B2392,'Look Up Values'!$B$2:$B$500,0)),"","Dest. error")),"")</f>
        <v/>
      </c>
      <c r="L2392" s="242" t="str">
        <f>IF(AND(G2392&lt;&gt;0,G2392&lt;&gt;""),IF(C2392="","",IF(AND(ISNUMBER(--LEFT(C2392,FIND(" ",C2392&amp;" ")-1)),OR(LEN(LEFT(C2392,FIND(" ",C2392&amp;" ")-1))=6,LEN(LEFT(C2392,FIND(" ",C2392&amp;" ")-1))=7),OR(ISNUMBER(MATCH(LEFT(C2392,FIND(" ",C2392&amp;" ")-1),'Look Up Values'!$G$2:$G$1000,0)),ISNUMBER(MATCH(LEFT(C2392,FIND(" ",C2392&amp;" ")-1),'Look Up Values'!$AE$2:$AE$2000,0)))),"","EWC error")),"")</f>
        <v/>
      </c>
      <c r="M2392" s="242" t="str" cm="1">
        <f t="array" ref="M2392">IF(AND(G2392&lt;&gt;0,G2392&lt;&gt;""),IF(E2392="","",IF(ISNUMBER(MATCH(SUBSTITUTE(E2392," ",""),SUBSTITUTE('Look Up Values'!$I$2:$I$10," ",""),0)),"","State error")),"")</f>
        <v/>
      </c>
      <c r="N2392" s="242" t="str" cm="1">
        <f t="array" ref="N2392">IF(AND(G2392&lt;&gt;0,G2392&lt;&gt;""),IF(F2392="","",IF(ISNUMBER(MATCH(SUBSTITUTE(F2392," ",""),SUBSTITUTE('Look Up Values'!$W$2:$W$30," ",""),0)),"","D&amp;R error")),"")</f>
        <v/>
      </c>
      <c r="O2392" s="256" t="str">
        <f t="shared" si="75"/>
        <v/>
      </c>
    </row>
    <row r="2393" spans="1:15" ht="15.75">
      <c r="A2393" s="250">
        <v>2386</v>
      </c>
      <c r="B2393" s="208"/>
      <c r="C2393" s="49"/>
      <c r="D2393" s="50"/>
      <c r="E2393" s="50"/>
      <c r="F2393" s="50"/>
      <c r="G2393" s="209"/>
      <c r="H2393" s="48"/>
      <c r="I2393" s="457" t="str">
        <f t="shared" si="74"/>
        <v/>
      </c>
      <c r="J2393" s="241" cm="1">
        <f t="array" ref="J2393">SUMPRODUCT(--(K2393:N2393&lt;&gt;"")) + IF(TRIM(O2393)="",0,LEN(O2393)-LEN(SUBSTITUTE(O2393,",",""))+1)</f>
        <v>0</v>
      </c>
      <c r="K2393" s="242" t="str">
        <f>IF(AND(G2393&lt;&gt;0,G2393&lt;&gt;""),IF(B2393="","",IF(ISNUMBER(MATCH(B2393,'Look Up Values'!$B$2:$B$500,0)),"","Dest. error")),"")</f>
        <v/>
      </c>
      <c r="L2393" s="242" t="str">
        <f>IF(AND(G2393&lt;&gt;0,G2393&lt;&gt;""),IF(C2393="","",IF(AND(ISNUMBER(--LEFT(C2393,FIND(" ",C2393&amp;" ")-1)),OR(LEN(LEFT(C2393,FIND(" ",C2393&amp;" ")-1))=6,LEN(LEFT(C2393,FIND(" ",C2393&amp;" ")-1))=7),OR(ISNUMBER(MATCH(LEFT(C2393,FIND(" ",C2393&amp;" ")-1),'Look Up Values'!$G$2:$G$1000,0)),ISNUMBER(MATCH(LEFT(C2393,FIND(" ",C2393&amp;" ")-1),'Look Up Values'!$AE$2:$AE$2000,0)))),"","EWC error")),"")</f>
        <v/>
      </c>
      <c r="M2393" s="242" t="str" cm="1">
        <f t="array" ref="M2393">IF(AND(G2393&lt;&gt;0,G2393&lt;&gt;""),IF(E2393="","",IF(ISNUMBER(MATCH(SUBSTITUTE(E2393," ",""),SUBSTITUTE('Look Up Values'!$I$2:$I$10," ",""),0)),"","State error")),"")</f>
        <v/>
      </c>
      <c r="N2393" s="242" t="str" cm="1">
        <f t="array" ref="N2393">IF(AND(G2393&lt;&gt;0,G2393&lt;&gt;""),IF(F2393="","",IF(ISNUMBER(MATCH(SUBSTITUTE(F2393," ",""),SUBSTITUTE('Look Up Values'!$W$2:$W$30," ",""),0)),"","D&amp;R error")),"")</f>
        <v/>
      </c>
      <c r="O2393" s="256" t="str">
        <f t="shared" si="75"/>
        <v/>
      </c>
    </row>
    <row r="2394" spans="1:15" ht="15.75">
      <c r="A2394" s="250">
        <v>2387</v>
      </c>
      <c r="B2394" s="208"/>
      <c r="C2394" s="49"/>
      <c r="D2394" s="50"/>
      <c r="E2394" s="50"/>
      <c r="F2394" s="50"/>
      <c r="G2394" s="209"/>
      <c r="H2394" s="48"/>
      <c r="I2394" s="457" t="str">
        <f t="shared" si="74"/>
        <v/>
      </c>
      <c r="J2394" s="241" cm="1">
        <f t="array" ref="J2394">SUMPRODUCT(--(K2394:N2394&lt;&gt;"")) + IF(TRIM(O2394)="",0,LEN(O2394)-LEN(SUBSTITUTE(O2394,",",""))+1)</f>
        <v>0</v>
      </c>
      <c r="K2394" s="242" t="str">
        <f>IF(AND(G2394&lt;&gt;0,G2394&lt;&gt;""),IF(B2394="","",IF(ISNUMBER(MATCH(B2394,'Look Up Values'!$B$2:$B$500,0)),"","Dest. error")),"")</f>
        <v/>
      </c>
      <c r="L2394" s="242" t="str">
        <f>IF(AND(G2394&lt;&gt;0,G2394&lt;&gt;""),IF(C2394="","",IF(AND(ISNUMBER(--LEFT(C2394,FIND(" ",C2394&amp;" ")-1)),OR(LEN(LEFT(C2394,FIND(" ",C2394&amp;" ")-1))=6,LEN(LEFT(C2394,FIND(" ",C2394&amp;" ")-1))=7),OR(ISNUMBER(MATCH(LEFT(C2394,FIND(" ",C2394&amp;" ")-1),'Look Up Values'!$G$2:$G$1000,0)),ISNUMBER(MATCH(LEFT(C2394,FIND(" ",C2394&amp;" ")-1),'Look Up Values'!$AE$2:$AE$2000,0)))),"","EWC error")),"")</f>
        <v/>
      </c>
      <c r="M2394" s="242" t="str" cm="1">
        <f t="array" ref="M2394">IF(AND(G2394&lt;&gt;0,G2394&lt;&gt;""),IF(E2394="","",IF(ISNUMBER(MATCH(SUBSTITUTE(E2394," ",""),SUBSTITUTE('Look Up Values'!$I$2:$I$10," ",""),0)),"","State error")),"")</f>
        <v/>
      </c>
      <c r="N2394" s="242" t="str" cm="1">
        <f t="array" ref="N2394">IF(AND(G2394&lt;&gt;0,G2394&lt;&gt;""),IF(F2394="","",IF(ISNUMBER(MATCH(SUBSTITUTE(F2394," ",""),SUBSTITUTE('Look Up Values'!$W$2:$W$30," ",""),0)),"","D&amp;R error")),"")</f>
        <v/>
      </c>
      <c r="O2394" s="256" t="str">
        <f t="shared" si="75"/>
        <v/>
      </c>
    </row>
    <row r="2395" spans="1:15" ht="15.75">
      <c r="A2395" s="250">
        <v>2388</v>
      </c>
      <c r="B2395" s="208"/>
      <c r="C2395" s="49"/>
      <c r="D2395" s="50"/>
      <c r="E2395" s="50"/>
      <c r="F2395" s="50"/>
      <c r="G2395" s="209"/>
      <c r="H2395" s="48"/>
      <c r="I2395" s="457" t="str">
        <f t="shared" si="74"/>
        <v/>
      </c>
      <c r="J2395" s="241" cm="1">
        <f t="array" ref="J2395">SUMPRODUCT(--(K2395:N2395&lt;&gt;"")) + IF(TRIM(O2395)="",0,LEN(O2395)-LEN(SUBSTITUTE(O2395,",",""))+1)</f>
        <v>0</v>
      </c>
      <c r="K2395" s="242" t="str">
        <f>IF(AND(G2395&lt;&gt;0,G2395&lt;&gt;""),IF(B2395="","",IF(ISNUMBER(MATCH(B2395,'Look Up Values'!$B$2:$B$500,0)),"","Dest. error")),"")</f>
        <v/>
      </c>
      <c r="L2395" s="242" t="str">
        <f>IF(AND(G2395&lt;&gt;0,G2395&lt;&gt;""),IF(C2395="","",IF(AND(ISNUMBER(--LEFT(C2395,FIND(" ",C2395&amp;" ")-1)),OR(LEN(LEFT(C2395,FIND(" ",C2395&amp;" ")-1))=6,LEN(LEFT(C2395,FIND(" ",C2395&amp;" ")-1))=7),OR(ISNUMBER(MATCH(LEFT(C2395,FIND(" ",C2395&amp;" ")-1),'Look Up Values'!$G$2:$G$1000,0)),ISNUMBER(MATCH(LEFT(C2395,FIND(" ",C2395&amp;" ")-1),'Look Up Values'!$AE$2:$AE$2000,0)))),"","EWC error")),"")</f>
        <v/>
      </c>
      <c r="M2395" s="242" t="str" cm="1">
        <f t="array" ref="M2395">IF(AND(G2395&lt;&gt;0,G2395&lt;&gt;""),IF(E2395="","",IF(ISNUMBER(MATCH(SUBSTITUTE(E2395," ",""),SUBSTITUTE('Look Up Values'!$I$2:$I$10," ",""),0)),"","State error")),"")</f>
        <v/>
      </c>
      <c r="N2395" s="242" t="str" cm="1">
        <f t="array" ref="N2395">IF(AND(G2395&lt;&gt;0,G2395&lt;&gt;""),IF(F2395="","",IF(ISNUMBER(MATCH(SUBSTITUTE(F2395," ",""),SUBSTITUTE('Look Up Values'!$W$2:$W$30," ",""),0)),"","D&amp;R error")),"")</f>
        <v/>
      </c>
      <c r="O2395" s="256" t="str">
        <f t="shared" si="75"/>
        <v/>
      </c>
    </row>
    <row r="2396" spans="1:15" ht="15.75">
      <c r="A2396" s="250">
        <v>2389</v>
      </c>
      <c r="B2396" s="208"/>
      <c r="C2396" s="49"/>
      <c r="D2396" s="50"/>
      <c r="E2396" s="50"/>
      <c r="F2396" s="50"/>
      <c r="G2396" s="209"/>
      <c r="H2396" s="48"/>
      <c r="I2396" s="457" t="str">
        <f t="shared" si="74"/>
        <v/>
      </c>
      <c r="J2396" s="241" cm="1">
        <f t="array" ref="J2396">SUMPRODUCT(--(K2396:N2396&lt;&gt;"")) + IF(TRIM(O2396)="",0,LEN(O2396)-LEN(SUBSTITUTE(O2396,",",""))+1)</f>
        <v>0</v>
      </c>
      <c r="K2396" s="242" t="str">
        <f>IF(AND(G2396&lt;&gt;0,G2396&lt;&gt;""),IF(B2396="","",IF(ISNUMBER(MATCH(B2396,'Look Up Values'!$B$2:$B$500,0)),"","Dest. error")),"")</f>
        <v/>
      </c>
      <c r="L2396" s="242" t="str">
        <f>IF(AND(G2396&lt;&gt;0,G2396&lt;&gt;""),IF(C2396="","",IF(AND(ISNUMBER(--LEFT(C2396,FIND(" ",C2396&amp;" ")-1)),OR(LEN(LEFT(C2396,FIND(" ",C2396&amp;" ")-1))=6,LEN(LEFT(C2396,FIND(" ",C2396&amp;" ")-1))=7),OR(ISNUMBER(MATCH(LEFT(C2396,FIND(" ",C2396&amp;" ")-1),'Look Up Values'!$G$2:$G$1000,0)),ISNUMBER(MATCH(LEFT(C2396,FIND(" ",C2396&amp;" ")-1),'Look Up Values'!$AE$2:$AE$2000,0)))),"","EWC error")),"")</f>
        <v/>
      </c>
      <c r="M2396" s="242" t="str" cm="1">
        <f t="array" ref="M2396">IF(AND(G2396&lt;&gt;0,G2396&lt;&gt;""),IF(E2396="","",IF(ISNUMBER(MATCH(SUBSTITUTE(E2396," ",""),SUBSTITUTE('Look Up Values'!$I$2:$I$10," ",""),0)),"","State error")),"")</f>
        <v/>
      </c>
      <c r="N2396" s="242" t="str" cm="1">
        <f t="array" ref="N2396">IF(AND(G2396&lt;&gt;0,G2396&lt;&gt;""),IF(F2396="","",IF(ISNUMBER(MATCH(SUBSTITUTE(F2396," ",""),SUBSTITUTE('Look Up Values'!$W$2:$W$30," ",""),0)),"","D&amp;R error")),"")</f>
        <v/>
      </c>
      <c r="O2396" s="256" t="str">
        <f t="shared" si="75"/>
        <v/>
      </c>
    </row>
    <row r="2397" spans="1:15" ht="15.75">
      <c r="A2397" s="250">
        <v>2390</v>
      </c>
      <c r="B2397" s="208"/>
      <c r="C2397" s="49"/>
      <c r="D2397" s="50"/>
      <c r="E2397" s="50"/>
      <c r="F2397" s="50"/>
      <c r="G2397" s="209"/>
      <c r="H2397" s="48"/>
      <c r="I2397" s="457" t="str">
        <f t="shared" si="74"/>
        <v/>
      </c>
      <c r="J2397" s="241" cm="1">
        <f t="array" ref="J2397">SUMPRODUCT(--(K2397:N2397&lt;&gt;"")) + IF(TRIM(O2397)="",0,LEN(O2397)-LEN(SUBSTITUTE(O2397,",",""))+1)</f>
        <v>0</v>
      </c>
      <c r="K2397" s="242" t="str">
        <f>IF(AND(G2397&lt;&gt;0,G2397&lt;&gt;""),IF(B2397="","",IF(ISNUMBER(MATCH(B2397,'Look Up Values'!$B$2:$B$500,0)),"","Dest. error")),"")</f>
        <v/>
      </c>
      <c r="L2397" s="242" t="str">
        <f>IF(AND(G2397&lt;&gt;0,G2397&lt;&gt;""),IF(C2397="","",IF(AND(ISNUMBER(--LEFT(C2397,FIND(" ",C2397&amp;" ")-1)),OR(LEN(LEFT(C2397,FIND(" ",C2397&amp;" ")-1))=6,LEN(LEFT(C2397,FIND(" ",C2397&amp;" ")-1))=7),OR(ISNUMBER(MATCH(LEFT(C2397,FIND(" ",C2397&amp;" ")-1),'Look Up Values'!$G$2:$G$1000,0)),ISNUMBER(MATCH(LEFT(C2397,FIND(" ",C2397&amp;" ")-1),'Look Up Values'!$AE$2:$AE$2000,0)))),"","EWC error")),"")</f>
        <v/>
      </c>
      <c r="M2397" s="242" t="str" cm="1">
        <f t="array" ref="M2397">IF(AND(G2397&lt;&gt;0,G2397&lt;&gt;""),IF(E2397="","",IF(ISNUMBER(MATCH(SUBSTITUTE(E2397," ",""),SUBSTITUTE('Look Up Values'!$I$2:$I$10," ",""),0)),"","State error")),"")</f>
        <v/>
      </c>
      <c r="N2397" s="242" t="str" cm="1">
        <f t="array" ref="N2397">IF(AND(G2397&lt;&gt;0,G2397&lt;&gt;""),IF(F2397="","",IF(ISNUMBER(MATCH(SUBSTITUTE(F2397," ",""),SUBSTITUTE('Look Up Values'!$W$2:$W$30," ",""),0)),"","D&amp;R error")),"")</f>
        <v/>
      </c>
      <c r="O2397" s="256" t="str">
        <f t="shared" si="75"/>
        <v/>
      </c>
    </row>
    <row r="2398" spans="1:15" ht="15.75">
      <c r="A2398" s="250">
        <v>2391</v>
      </c>
      <c r="B2398" s="208"/>
      <c r="C2398" s="49"/>
      <c r="D2398" s="50"/>
      <c r="E2398" s="50"/>
      <c r="F2398" s="50"/>
      <c r="G2398" s="209"/>
      <c r="H2398" s="48"/>
      <c r="I2398" s="457" t="str">
        <f t="shared" si="74"/>
        <v/>
      </c>
      <c r="J2398" s="241" cm="1">
        <f t="array" ref="J2398">SUMPRODUCT(--(K2398:N2398&lt;&gt;"")) + IF(TRIM(O2398)="",0,LEN(O2398)-LEN(SUBSTITUTE(O2398,",",""))+1)</f>
        <v>0</v>
      </c>
      <c r="K2398" s="242" t="str">
        <f>IF(AND(G2398&lt;&gt;0,G2398&lt;&gt;""),IF(B2398="","",IF(ISNUMBER(MATCH(B2398,'Look Up Values'!$B$2:$B$500,0)),"","Dest. error")),"")</f>
        <v/>
      </c>
      <c r="L2398" s="242" t="str">
        <f>IF(AND(G2398&lt;&gt;0,G2398&lt;&gt;""),IF(C2398="","",IF(AND(ISNUMBER(--LEFT(C2398,FIND(" ",C2398&amp;" ")-1)),OR(LEN(LEFT(C2398,FIND(" ",C2398&amp;" ")-1))=6,LEN(LEFT(C2398,FIND(" ",C2398&amp;" ")-1))=7),OR(ISNUMBER(MATCH(LEFT(C2398,FIND(" ",C2398&amp;" ")-1),'Look Up Values'!$G$2:$G$1000,0)),ISNUMBER(MATCH(LEFT(C2398,FIND(" ",C2398&amp;" ")-1),'Look Up Values'!$AE$2:$AE$2000,0)))),"","EWC error")),"")</f>
        <v/>
      </c>
      <c r="M2398" s="242" t="str" cm="1">
        <f t="array" ref="M2398">IF(AND(G2398&lt;&gt;0,G2398&lt;&gt;""),IF(E2398="","",IF(ISNUMBER(MATCH(SUBSTITUTE(E2398," ",""),SUBSTITUTE('Look Up Values'!$I$2:$I$10," ",""),0)),"","State error")),"")</f>
        <v/>
      </c>
      <c r="N2398" s="242" t="str" cm="1">
        <f t="array" ref="N2398">IF(AND(G2398&lt;&gt;0,G2398&lt;&gt;""),IF(F2398="","",IF(ISNUMBER(MATCH(SUBSTITUTE(F2398," ",""),SUBSTITUTE('Look Up Values'!$W$2:$W$30," ",""),0)),"","D&amp;R error")),"")</f>
        <v/>
      </c>
      <c r="O2398" s="256" t="str">
        <f t="shared" si="75"/>
        <v/>
      </c>
    </row>
    <row r="2399" spans="1:15" ht="15.75">
      <c r="A2399" s="250">
        <v>2392</v>
      </c>
      <c r="B2399" s="208"/>
      <c r="C2399" s="49"/>
      <c r="D2399" s="50"/>
      <c r="E2399" s="50"/>
      <c r="F2399" s="50"/>
      <c r="G2399" s="209"/>
      <c r="H2399" s="48"/>
      <c r="I2399" s="457" t="str">
        <f t="shared" si="74"/>
        <v/>
      </c>
      <c r="J2399" s="241" cm="1">
        <f t="array" ref="J2399">SUMPRODUCT(--(K2399:N2399&lt;&gt;"")) + IF(TRIM(O2399)="",0,LEN(O2399)-LEN(SUBSTITUTE(O2399,",",""))+1)</f>
        <v>0</v>
      </c>
      <c r="K2399" s="242" t="str">
        <f>IF(AND(G2399&lt;&gt;0,G2399&lt;&gt;""),IF(B2399="","",IF(ISNUMBER(MATCH(B2399,'Look Up Values'!$B$2:$B$500,0)),"","Dest. error")),"")</f>
        <v/>
      </c>
      <c r="L2399" s="242" t="str">
        <f>IF(AND(G2399&lt;&gt;0,G2399&lt;&gt;""),IF(C2399="","",IF(AND(ISNUMBER(--LEFT(C2399,FIND(" ",C2399&amp;" ")-1)),OR(LEN(LEFT(C2399,FIND(" ",C2399&amp;" ")-1))=6,LEN(LEFT(C2399,FIND(" ",C2399&amp;" ")-1))=7),OR(ISNUMBER(MATCH(LEFT(C2399,FIND(" ",C2399&amp;" ")-1),'Look Up Values'!$G$2:$G$1000,0)),ISNUMBER(MATCH(LEFT(C2399,FIND(" ",C2399&amp;" ")-1),'Look Up Values'!$AE$2:$AE$2000,0)))),"","EWC error")),"")</f>
        <v/>
      </c>
      <c r="M2399" s="242" t="str" cm="1">
        <f t="array" ref="M2399">IF(AND(G2399&lt;&gt;0,G2399&lt;&gt;""),IF(E2399="","",IF(ISNUMBER(MATCH(SUBSTITUTE(E2399," ",""),SUBSTITUTE('Look Up Values'!$I$2:$I$10," ",""),0)),"","State error")),"")</f>
        <v/>
      </c>
      <c r="N2399" s="242" t="str" cm="1">
        <f t="array" ref="N2399">IF(AND(G2399&lt;&gt;0,G2399&lt;&gt;""),IF(F2399="","",IF(ISNUMBER(MATCH(SUBSTITUTE(F2399," ",""),SUBSTITUTE('Look Up Values'!$W$2:$W$30," ",""),0)),"","D&amp;R error")),"")</f>
        <v/>
      </c>
      <c r="O2399" s="256" t="str">
        <f t="shared" si="75"/>
        <v/>
      </c>
    </row>
    <row r="2400" spans="1:15" ht="15.75">
      <c r="A2400" s="250">
        <v>2393</v>
      </c>
      <c r="B2400" s="208"/>
      <c r="C2400" s="49"/>
      <c r="D2400" s="50"/>
      <c r="E2400" s="50"/>
      <c r="F2400" s="50"/>
      <c r="G2400" s="209"/>
      <c r="H2400" s="48"/>
      <c r="I2400" s="457" t="str">
        <f t="shared" si="74"/>
        <v/>
      </c>
      <c r="J2400" s="241" cm="1">
        <f t="array" ref="J2400">SUMPRODUCT(--(K2400:N2400&lt;&gt;"")) + IF(TRIM(O2400)="",0,LEN(O2400)-LEN(SUBSTITUTE(O2400,",",""))+1)</f>
        <v>0</v>
      </c>
      <c r="K2400" s="242" t="str">
        <f>IF(AND(G2400&lt;&gt;0,G2400&lt;&gt;""),IF(B2400="","",IF(ISNUMBER(MATCH(B2400,'Look Up Values'!$B$2:$B$500,0)),"","Dest. error")),"")</f>
        <v/>
      </c>
      <c r="L2400" s="242" t="str">
        <f>IF(AND(G2400&lt;&gt;0,G2400&lt;&gt;""),IF(C2400="","",IF(AND(ISNUMBER(--LEFT(C2400,FIND(" ",C2400&amp;" ")-1)),OR(LEN(LEFT(C2400,FIND(" ",C2400&amp;" ")-1))=6,LEN(LEFT(C2400,FIND(" ",C2400&amp;" ")-1))=7),OR(ISNUMBER(MATCH(LEFT(C2400,FIND(" ",C2400&amp;" ")-1),'Look Up Values'!$G$2:$G$1000,0)),ISNUMBER(MATCH(LEFT(C2400,FIND(" ",C2400&amp;" ")-1),'Look Up Values'!$AE$2:$AE$2000,0)))),"","EWC error")),"")</f>
        <v/>
      </c>
      <c r="M2400" s="242" t="str" cm="1">
        <f t="array" ref="M2400">IF(AND(G2400&lt;&gt;0,G2400&lt;&gt;""),IF(E2400="","",IF(ISNUMBER(MATCH(SUBSTITUTE(E2400," ",""),SUBSTITUTE('Look Up Values'!$I$2:$I$10," ",""),0)),"","State error")),"")</f>
        <v/>
      </c>
      <c r="N2400" s="242" t="str" cm="1">
        <f t="array" ref="N2400">IF(AND(G2400&lt;&gt;0,G2400&lt;&gt;""),IF(F2400="","",IF(ISNUMBER(MATCH(SUBSTITUTE(F2400," ",""),SUBSTITUTE('Look Up Values'!$W$2:$W$30," ",""),0)),"","D&amp;R error")),"")</f>
        <v/>
      </c>
      <c r="O2400" s="256" t="str">
        <f t="shared" si="75"/>
        <v/>
      </c>
    </row>
    <row r="2401" spans="1:15" ht="15.75">
      <c r="A2401" s="250">
        <v>2394</v>
      </c>
      <c r="B2401" s="208"/>
      <c r="C2401" s="49"/>
      <c r="D2401" s="50"/>
      <c r="E2401" s="50"/>
      <c r="F2401" s="50"/>
      <c r="G2401" s="209"/>
      <c r="H2401" s="48"/>
      <c r="I2401" s="457" t="str">
        <f t="shared" si="74"/>
        <v/>
      </c>
      <c r="J2401" s="241" cm="1">
        <f t="array" ref="J2401">SUMPRODUCT(--(K2401:N2401&lt;&gt;"")) + IF(TRIM(O2401)="",0,LEN(O2401)-LEN(SUBSTITUTE(O2401,",",""))+1)</f>
        <v>0</v>
      </c>
      <c r="K2401" s="242" t="str">
        <f>IF(AND(G2401&lt;&gt;0,G2401&lt;&gt;""),IF(B2401="","",IF(ISNUMBER(MATCH(B2401,'Look Up Values'!$B$2:$B$500,0)),"","Dest. error")),"")</f>
        <v/>
      </c>
      <c r="L2401" s="242" t="str">
        <f>IF(AND(G2401&lt;&gt;0,G2401&lt;&gt;""),IF(C2401="","",IF(AND(ISNUMBER(--LEFT(C2401,FIND(" ",C2401&amp;" ")-1)),OR(LEN(LEFT(C2401,FIND(" ",C2401&amp;" ")-1))=6,LEN(LEFT(C2401,FIND(" ",C2401&amp;" ")-1))=7),OR(ISNUMBER(MATCH(LEFT(C2401,FIND(" ",C2401&amp;" ")-1),'Look Up Values'!$G$2:$G$1000,0)),ISNUMBER(MATCH(LEFT(C2401,FIND(" ",C2401&amp;" ")-1),'Look Up Values'!$AE$2:$AE$2000,0)))),"","EWC error")),"")</f>
        <v/>
      </c>
      <c r="M2401" s="242" t="str" cm="1">
        <f t="array" ref="M2401">IF(AND(G2401&lt;&gt;0,G2401&lt;&gt;""),IF(E2401="","",IF(ISNUMBER(MATCH(SUBSTITUTE(E2401," ",""),SUBSTITUTE('Look Up Values'!$I$2:$I$10," ",""),0)),"","State error")),"")</f>
        <v/>
      </c>
      <c r="N2401" s="242" t="str" cm="1">
        <f t="array" ref="N2401">IF(AND(G2401&lt;&gt;0,G2401&lt;&gt;""),IF(F2401="","",IF(ISNUMBER(MATCH(SUBSTITUTE(F2401," ",""),SUBSTITUTE('Look Up Values'!$W$2:$W$30," ",""),0)),"","D&amp;R error")),"")</f>
        <v/>
      </c>
      <c r="O2401" s="256" t="str">
        <f t="shared" si="75"/>
        <v/>
      </c>
    </row>
    <row r="2402" spans="1:15" ht="15.75">
      <c r="A2402" s="250">
        <v>2395</v>
      </c>
      <c r="B2402" s="208"/>
      <c r="C2402" s="49"/>
      <c r="D2402" s="50"/>
      <c r="E2402" s="50"/>
      <c r="F2402" s="50"/>
      <c r="G2402" s="209"/>
      <c r="H2402" s="48"/>
      <c r="I2402" s="457" t="str">
        <f t="shared" si="74"/>
        <v/>
      </c>
      <c r="J2402" s="241" cm="1">
        <f t="array" ref="J2402">SUMPRODUCT(--(K2402:N2402&lt;&gt;"")) + IF(TRIM(O2402)="",0,LEN(O2402)-LEN(SUBSTITUTE(O2402,",",""))+1)</f>
        <v>0</v>
      </c>
      <c r="K2402" s="242" t="str">
        <f>IF(AND(G2402&lt;&gt;0,G2402&lt;&gt;""),IF(B2402="","",IF(ISNUMBER(MATCH(B2402,'Look Up Values'!$B$2:$B$500,0)),"","Dest. error")),"")</f>
        <v/>
      </c>
      <c r="L2402" s="242" t="str">
        <f>IF(AND(G2402&lt;&gt;0,G2402&lt;&gt;""),IF(C2402="","",IF(AND(ISNUMBER(--LEFT(C2402,FIND(" ",C2402&amp;" ")-1)),OR(LEN(LEFT(C2402,FIND(" ",C2402&amp;" ")-1))=6,LEN(LEFT(C2402,FIND(" ",C2402&amp;" ")-1))=7),OR(ISNUMBER(MATCH(LEFT(C2402,FIND(" ",C2402&amp;" ")-1),'Look Up Values'!$G$2:$G$1000,0)),ISNUMBER(MATCH(LEFT(C2402,FIND(" ",C2402&amp;" ")-1),'Look Up Values'!$AE$2:$AE$2000,0)))),"","EWC error")),"")</f>
        <v/>
      </c>
      <c r="M2402" s="242" t="str" cm="1">
        <f t="array" ref="M2402">IF(AND(G2402&lt;&gt;0,G2402&lt;&gt;""),IF(E2402="","",IF(ISNUMBER(MATCH(SUBSTITUTE(E2402," ",""),SUBSTITUTE('Look Up Values'!$I$2:$I$10," ",""),0)),"","State error")),"")</f>
        <v/>
      </c>
      <c r="N2402" s="242" t="str" cm="1">
        <f t="array" ref="N2402">IF(AND(G2402&lt;&gt;0,G2402&lt;&gt;""),IF(F2402="","",IF(ISNUMBER(MATCH(SUBSTITUTE(F2402," ",""),SUBSTITUTE('Look Up Values'!$W$2:$W$30," ",""),0)),"","D&amp;R error")),"")</f>
        <v/>
      </c>
      <c r="O2402" s="256" t="str">
        <f t="shared" si="75"/>
        <v/>
      </c>
    </row>
    <row r="2403" spans="1:15" ht="15.75">
      <c r="A2403" s="250">
        <v>2396</v>
      </c>
      <c r="B2403" s="208"/>
      <c r="C2403" s="49"/>
      <c r="D2403" s="50"/>
      <c r="E2403" s="50"/>
      <c r="F2403" s="50"/>
      <c r="G2403" s="209"/>
      <c r="H2403" s="48"/>
      <c r="I2403" s="457" t="str">
        <f t="shared" si="74"/>
        <v/>
      </c>
      <c r="J2403" s="241" cm="1">
        <f t="array" ref="J2403">SUMPRODUCT(--(K2403:N2403&lt;&gt;"")) + IF(TRIM(O2403)="",0,LEN(O2403)-LEN(SUBSTITUTE(O2403,",",""))+1)</f>
        <v>0</v>
      </c>
      <c r="K2403" s="242" t="str">
        <f>IF(AND(G2403&lt;&gt;0,G2403&lt;&gt;""),IF(B2403="","",IF(ISNUMBER(MATCH(B2403,'Look Up Values'!$B$2:$B$500,0)),"","Dest. error")),"")</f>
        <v/>
      </c>
      <c r="L2403" s="242" t="str">
        <f>IF(AND(G2403&lt;&gt;0,G2403&lt;&gt;""),IF(C2403="","",IF(AND(ISNUMBER(--LEFT(C2403,FIND(" ",C2403&amp;" ")-1)),OR(LEN(LEFT(C2403,FIND(" ",C2403&amp;" ")-1))=6,LEN(LEFT(C2403,FIND(" ",C2403&amp;" ")-1))=7),OR(ISNUMBER(MATCH(LEFT(C2403,FIND(" ",C2403&amp;" ")-1),'Look Up Values'!$G$2:$G$1000,0)),ISNUMBER(MATCH(LEFT(C2403,FIND(" ",C2403&amp;" ")-1),'Look Up Values'!$AE$2:$AE$2000,0)))),"","EWC error")),"")</f>
        <v/>
      </c>
      <c r="M2403" s="242" t="str" cm="1">
        <f t="array" ref="M2403">IF(AND(G2403&lt;&gt;0,G2403&lt;&gt;""),IF(E2403="","",IF(ISNUMBER(MATCH(SUBSTITUTE(E2403," ",""),SUBSTITUTE('Look Up Values'!$I$2:$I$10," ",""),0)),"","State error")),"")</f>
        <v/>
      </c>
      <c r="N2403" s="242" t="str" cm="1">
        <f t="array" ref="N2403">IF(AND(G2403&lt;&gt;0,G2403&lt;&gt;""),IF(F2403="","",IF(ISNUMBER(MATCH(SUBSTITUTE(F2403," ",""),SUBSTITUTE('Look Up Values'!$W$2:$W$30," ",""),0)),"","D&amp;R error")),"")</f>
        <v/>
      </c>
      <c r="O2403" s="256" t="str">
        <f t="shared" si="75"/>
        <v/>
      </c>
    </row>
    <row r="2404" spans="1:15" ht="15.75">
      <c r="A2404" s="250">
        <v>2397</v>
      </c>
      <c r="B2404" s="208"/>
      <c r="C2404" s="49"/>
      <c r="D2404" s="50"/>
      <c r="E2404" s="50"/>
      <c r="F2404" s="50"/>
      <c r="G2404" s="209"/>
      <c r="H2404" s="48"/>
      <c r="I2404" s="457" t="str">
        <f t="shared" si="74"/>
        <v/>
      </c>
      <c r="J2404" s="241" cm="1">
        <f t="array" ref="J2404">SUMPRODUCT(--(K2404:N2404&lt;&gt;"")) + IF(TRIM(O2404)="",0,LEN(O2404)-LEN(SUBSTITUTE(O2404,",",""))+1)</f>
        <v>0</v>
      </c>
      <c r="K2404" s="242" t="str">
        <f>IF(AND(G2404&lt;&gt;0,G2404&lt;&gt;""),IF(B2404="","",IF(ISNUMBER(MATCH(B2404,'Look Up Values'!$B$2:$B$500,0)),"","Dest. error")),"")</f>
        <v/>
      </c>
      <c r="L2404" s="242" t="str">
        <f>IF(AND(G2404&lt;&gt;0,G2404&lt;&gt;""),IF(C2404="","",IF(AND(ISNUMBER(--LEFT(C2404,FIND(" ",C2404&amp;" ")-1)),OR(LEN(LEFT(C2404,FIND(" ",C2404&amp;" ")-1))=6,LEN(LEFT(C2404,FIND(" ",C2404&amp;" ")-1))=7),OR(ISNUMBER(MATCH(LEFT(C2404,FIND(" ",C2404&amp;" ")-1),'Look Up Values'!$G$2:$G$1000,0)),ISNUMBER(MATCH(LEFT(C2404,FIND(" ",C2404&amp;" ")-1),'Look Up Values'!$AE$2:$AE$2000,0)))),"","EWC error")),"")</f>
        <v/>
      </c>
      <c r="M2404" s="242" t="str" cm="1">
        <f t="array" ref="M2404">IF(AND(G2404&lt;&gt;0,G2404&lt;&gt;""),IF(E2404="","",IF(ISNUMBER(MATCH(SUBSTITUTE(E2404," ",""),SUBSTITUTE('Look Up Values'!$I$2:$I$10," ",""),0)),"","State error")),"")</f>
        <v/>
      </c>
      <c r="N2404" s="242" t="str" cm="1">
        <f t="array" ref="N2404">IF(AND(G2404&lt;&gt;0,G2404&lt;&gt;""),IF(F2404="","",IF(ISNUMBER(MATCH(SUBSTITUTE(F2404," ",""),SUBSTITUTE('Look Up Values'!$W$2:$W$30," ",""),0)),"","D&amp;R error")),"")</f>
        <v/>
      </c>
      <c r="O2404" s="256" t="str">
        <f t="shared" si="75"/>
        <v/>
      </c>
    </row>
    <row r="2405" spans="1:15" ht="15.75">
      <c r="A2405" s="250">
        <v>2398</v>
      </c>
      <c r="B2405" s="208"/>
      <c r="C2405" s="49"/>
      <c r="D2405" s="50"/>
      <c r="E2405" s="50"/>
      <c r="F2405" s="50"/>
      <c r="G2405" s="209"/>
      <c r="H2405" s="48"/>
      <c r="I2405" s="457" t="str">
        <f t="shared" si="74"/>
        <v/>
      </c>
      <c r="J2405" s="241" cm="1">
        <f t="array" ref="J2405">SUMPRODUCT(--(K2405:N2405&lt;&gt;"")) + IF(TRIM(O2405)="",0,LEN(O2405)-LEN(SUBSTITUTE(O2405,",",""))+1)</f>
        <v>0</v>
      </c>
      <c r="K2405" s="242" t="str">
        <f>IF(AND(G2405&lt;&gt;0,G2405&lt;&gt;""),IF(B2405="","",IF(ISNUMBER(MATCH(B2405,'Look Up Values'!$B$2:$B$500,0)),"","Dest. error")),"")</f>
        <v/>
      </c>
      <c r="L2405" s="242" t="str">
        <f>IF(AND(G2405&lt;&gt;0,G2405&lt;&gt;""),IF(C2405="","",IF(AND(ISNUMBER(--LEFT(C2405,FIND(" ",C2405&amp;" ")-1)),OR(LEN(LEFT(C2405,FIND(" ",C2405&amp;" ")-1))=6,LEN(LEFT(C2405,FIND(" ",C2405&amp;" ")-1))=7),OR(ISNUMBER(MATCH(LEFT(C2405,FIND(" ",C2405&amp;" ")-1),'Look Up Values'!$G$2:$G$1000,0)),ISNUMBER(MATCH(LEFT(C2405,FIND(" ",C2405&amp;" ")-1),'Look Up Values'!$AE$2:$AE$2000,0)))),"","EWC error")),"")</f>
        <v/>
      </c>
      <c r="M2405" s="242" t="str" cm="1">
        <f t="array" ref="M2405">IF(AND(G2405&lt;&gt;0,G2405&lt;&gt;""),IF(E2405="","",IF(ISNUMBER(MATCH(SUBSTITUTE(E2405," ",""),SUBSTITUTE('Look Up Values'!$I$2:$I$10," ",""),0)),"","State error")),"")</f>
        <v/>
      </c>
      <c r="N2405" s="242" t="str" cm="1">
        <f t="array" ref="N2405">IF(AND(G2405&lt;&gt;0,G2405&lt;&gt;""),IF(F2405="","",IF(ISNUMBER(MATCH(SUBSTITUTE(F2405," ",""),SUBSTITUTE('Look Up Values'!$W$2:$W$30," ",""),0)),"","D&amp;R error")),"")</f>
        <v/>
      </c>
      <c r="O2405" s="256" t="str">
        <f t="shared" si="75"/>
        <v/>
      </c>
    </row>
    <row r="2406" spans="1:15" ht="15.75">
      <c r="A2406" s="250">
        <v>2399</v>
      </c>
      <c r="B2406" s="208"/>
      <c r="C2406" s="49"/>
      <c r="D2406" s="50"/>
      <c r="E2406" s="50"/>
      <c r="F2406" s="50"/>
      <c r="G2406" s="209"/>
      <c r="H2406" s="48"/>
      <c r="I2406" s="457" t="str">
        <f t="shared" si="74"/>
        <v/>
      </c>
      <c r="J2406" s="241" cm="1">
        <f t="array" ref="J2406">SUMPRODUCT(--(K2406:N2406&lt;&gt;"")) + IF(TRIM(O2406)="",0,LEN(O2406)-LEN(SUBSTITUTE(O2406,",",""))+1)</f>
        <v>0</v>
      </c>
      <c r="K2406" s="242" t="str">
        <f>IF(AND(G2406&lt;&gt;0,G2406&lt;&gt;""),IF(B2406="","",IF(ISNUMBER(MATCH(B2406,'Look Up Values'!$B$2:$B$500,0)),"","Dest. error")),"")</f>
        <v/>
      </c>
      <c r="L2406" s="242" t="str">
        <f>IF(AND(G2406&lt;&gt;0,G2406&lt;&gt;""),IF(C2406="","",IF(AND(ISNUMBER(--LEFT(C2406,FIND(" ",C2406&amp;" ")-1)),OR(LEN(LEFT(C2406,FIND(" ",C2406&amp;" ")-1))=6,LEN(LEFT(C2406,FIND(" ",C2406&amp;" ")-1))=7),OR(ISNUMBER(MATCH(LEFT(C2406,FIND(" ",C2406&amp;" ")-1),'Look Up Values'!$G$2:$G$1000,0)),ISNUMBER(MATCH(LEFT(C2406,FIND(" ",C2406&amp;" ")-1),'Look Up Values'!$AE$2:$AE$2000,0)))),"","EWC error")),"")</f>
        <v/>
      </c>
      <c r="M2406" s="242" t="str" cm="1">
        <f t="array" ref="M2406">IF(AND(G2406&lt;&gt;0,G2406&lt;&gt;""),IF(E2406="","",IF(ISNUMBER(MATCH(SUBSTITUTE(E2406," ",""),SUBSTITUTE('Look Up Values'!$I$2:$I$10," ",""),0)),"","State error")),"")</f>
        <v/>
      </c>
      <c r="N2406" s="242" t="str" cm="1">
        <f t="array" ref="N2406">IF(AND(G2406&lt;&gt;0,G2406&lt;&gt;""),IF(F2406="","",IF(ISNUMBER(MATCH(SUBSTITUTE(F2406," ",""),SUBSTITUTE('Look Up Values'!$W$2:$W$30," ",""),0)),"","D&amp;R error")),"")</f>
        <v/>
      </c>
      <c r="O2406" s="256" t="str">
        <f t="shared" si="75"/>
        <v/>
      </c>
    </row>
    <row r="2407" spans="1:15" ht="15.75">
      <c r="A2407" s="250">
        <v>2400</v>
      </c>
      <c r="B2407" s="208"/>
      <c r="C2407" s="49"/>
      <c r="D2407" s="50"/>
      <c r="E2407" s="50"/>
      <c r="F2407" s="50"/>
      <c r="G2407" s="209"/>
      <c r="H2407" s="48"/>
      <c r="I2407" s="457" t="str">
        <f t="shared" si="74"/>
        <v/>
      </c>
      <c r="J2407" s="241" cm="1">
        <f t="array" ref="J2407">SUMPRODUCT(--(K2407:N2407&lt;&gt;"")) + IF(TRIM(O2407)="",0,LEN(O2407)-LEN(SUBSTITUTE(O2407,",",""))+1)</f>
        <v>0</v>
      </c>
      <c r="K2407" s="242" t="str">
        <f>IF(AND(G2407&lt;&gt;0,G2407&lt;&gt;""),IF(B2407="","",IF(ISNUMBER(MATCH(B2407,'Look Up Values'!$B$2:$B$500,0)),"","Dest. error")),"")</f>
        <v/>
      </c>
      <c r="L2407" s="242" t="str">
        <f>IF(AND(G2407&lt;&gt;0,G2407&lt;&gt;""),IF(C2407="","",IF(AND(ISNUMBER(--LEFT(C2407,FIND(" ",C2407&amp;" ")-1)),OR(LEN(LEFT(C2407,FIND(" ",C2407&amp;" ")-1))=6,LEN(LEFT(C2407,FIND(" ",C2407&amp;" ")-1))=7),OR(ISNUMBER(MATCH(LEFT(C2407,FIND(" ",C2407&amp;" ")-1),'Look Up Values'!$G$2:$G$1000,0)),ISNUMBER(MATCH(LEFT(C2407,FIND(" ",C2407&amp;" ")-1),'Look Up Values'!$AE$2:$AE$2000,0)))),"","EWC error")),"")</f>
        <v/>
      </c>
      <c r="M2407" s="242" t="str" cm="1">
        <f t="array" ref="M2407">IF(AND(G2407&lt;&gt;0,G2407&lt;&gt;""),IF(E2407="","",IF(ISNUMBER(MATCH(SUBSTITUTE(E2407," ",""),SUBSTITUTE('Look Up Values'!$I$2:$I$10," ",""),0)),"","State error")),"")</f>
        <v/>
      </c>
      <c r="N2407" s="242" t="str" cm="1">
        <f t="array" ref="N2407">IF(AND(G2407&lt;&gt;0,G2407&lt;&gt;""),IF(F2407="","",IF(ISNUMBER(MATCH(SUBSTITUTE(F2407," ",""),SUBSTITUTE('Look Up Values'!$W$2:$W$30," ",""),0)),"","D&amp;R error")),"")</f>
        <v/>
      </c>
      <c r="O2407" s="256" t="str">
        <f t="shared" si="75"/>
        <v/>
      </c>
    </row>
    <row r="2408" spans="1:15" ht="15.75">
      <c r="A2408" s="250">
        <v>2401</v>
      </c>
      <c r="B2408" s="208"/>
      <c r="C2408" s="49"/>
      <c r="D2408" s="50"/>
      <c r="E2408" s="50"/>
      <c r="F2408" s="50"/>
      <c r="G2408" s="209"/>
      <c r="H2408" s="48"/>
      <c r="I2408" s="457" t="str">
        <f t="shared" si="74"/>
        <v/>
      </c>
      <c r="J2408" s="241" cm="1">
        <f t="array" ref="J2408">SUMPRODUCT(--(K2408:N2408&lt;&gt;"")) + IF(TRIM(O2408)="",0,LEN(O2408)-LEN(SUBSTITUTE(O2408,",",""))+1)</f>
        <v>0</v>
      </c>
      <c r="K2408" s="242" t="str">
        <f>IF(AND(G2408&lt;&gt;0,G2408&lt;&gt;""),IF(B2408="","",IF(ISNUMBER(MATCH(B2408,'Look Up Values'!$B$2:$B$500,0)),"","Dest. error")),"")</f>
        <v/>
      </c>
      <c r="L2408" s="242" t="str">
        <f>IF(AND(G2408&lt;&gt;0,G2408&lt;&gt;""),IF(C2408="","",IF(AND(ISNUMBER(--LEFT(C2408,FIND(" ",C2408&amp;" ")-1)),OR(LEN(LEFT(C2408,FIND(" ",C2408&amp;" ")-1))=6,LEN(LEFT(C2408,FIND(" ",C2408&amp;" ")-1))=7),OR(ISNUMBER(MATCH(LEFT(C2408,FIND(" ",C2408&amp;" ")-1),'Look Up Values'!$G$2:$G$1000,0)),ISNUMBER(MATCH(LEFT(C2408,FIND(" ",C2408&amp;" ")-1),'Look Up Values'!$AE$2:$AE$2000,0)))),"","EWC error")),"")</f>
        <v/>
      </c>
      <c r="M2408" s="242" t="str" cm="1">
        <f t="array" ref="M2408">IF(AND(G2408&lt;&gt;0,G2408&lt;&gt;""),IF(E2408="","",IF(ISNUMBER(MATCH(SUBSTITUTE(E2408," ",""),SUBSTITUTE('Look Up Values'!$I$2:$I$10," ",""),0)),"","State error")),"")</f>
        <v/>
      </c>
      <c r="N2408" s="242" t="str" cm="1">
        <f t="array" ref="N2408">IF(AND(G2408&lt;&gt;0,G2408&lt;&gt;""),IF(F2408="","",IF(ISNUMBER(MATCH(SUBSTITUTE(F2408," ",""),SUBSTITUTE('Look Up Values'!$W$2:$W$30," ",""),0)),"","D&amp;R error")),"")</f>
        <v/>
      </c>
      <c r="O2408" s="256" t="str">
        <f t="shared" si="75"/>
        <v/>
      </c>
    </row>
    <row r="2409" spans="1:15" ht="15.75">
      <c r="A2409" s="250">
        <v>2402</v>
      </c>
      <c r="B2409" s="208"/>
      <c r="C2409" s="49"/>
      <c r="D2409" s="50"/>
      <c r="E2409" s="50"/>
      <c r="F2409" s="50"/>
      <c r="G2409" s="209"/>
      <c r="H2409" s="48"/>
      <c r="I2409" s="457" t="str">
        <f t="shared" si="74"/>
        <v/>
      </c>
      <c r="J2409" s="241" cm="1">
        <f t="array" ref="J2409">SUMPRODUCT(--(K2409:N2409&lt;&gt;"")) + IF(TRIM(O2409)="",0,LEN(O2409)-LEN(SUBSTITUTE(O2409,",",""))+1)</f>
        <v>0</v>
      </c>
      <c r="K2409" s="242" t="str">
        <f>IF(AND(G2409&lt;&gt;0,G2409&lt;&gt;""),IF(B2409="","",IF(ISNUMBER(MATCH(B2409,'Look Up Values'!$B$2:$B$500,0)),"","Dest. error")),"")</f>
        <v/>
      </c>
      <c r="L2409" s="242" t="str">
        <f>IF(AND(G2409&lt;&gt;0,G2409&lt;&gt;""),IF(C2409="","",IF(AND(ISNUMBER(--LEFT(C2409,FIND(" ",C2409&amp;" ")-1)),OR(LEN(LEFT(C2409,FIND(" ",C2409&amp;" ")-1))=6,LEN(LEFT(C2409,FIND(" ",C2409&amp;" ")-1))=7),OR(ISNUMBER(MATCH(LEFT(C2409,FIND(" ",C2409&amp;" ")-1),'Look Up Values'!$G$2:$G$1000,0)),ISNUMBER(MATCH(LEFT(C2409,FIND(" ",C2409&amp;" ")-1),'Look Up Values'!$AE$2:$AE$2000,0)))),"","EWC error")),"")</f>
        <v/>
      </c>
      <c r="M2409" s="242" t="str" cm="1">
        <f t="array" ref="M2409">IF(AND(G2409&lt;&gt;0,G2409&lt;&gt;""),IF(E2409="","",IF(ISNUMBER(MATCH(SUBSTITUTE(E2409," ",""),SUBSTITUTE('Look Up Values'!$I$2:$I$10," ",""),0)),"","State error")),"")</f>
        <v/>
      </c>
      <c r="N2409" s="242" t="str" cm="1">
        <f t="array" ref="N2409">IF(AND(G2409&lt;&gt;0,G2409&lt;&gt;""),IF(F2409="","",IF(ISNUMBER(MATCH(SUBSTITUTE(F2409," ",""),SUBSTITUTE('Look Up Values'!$W$2:$W$30," ",""),0)),"","D&amp;R error")),"")</f>
        <v/>
      </c>
      <c r="O2409" s="256" t="str">
        <f t="shared" si="75"/>
        <v/>
      </c>
    </row>
    <row r="2410" spans="1:15" ht="15.75">
      <c r="A2410" s="250">
        <v>2403</v>
      </c>
      <c r="B2410" s="208"/>
      <c r="C2410" s="49"/>
      <c r="D2410" s="50"/>
      <c r="E2410" s="50"/>
      <c r="F2410" s="50"/>
      <c r="G2410" s="209"/>
      <c r="H2410" s="48"/>
      <c r="I2410" s="457" t="str">
        <f t="shared" si="74"/>
        <v/>
      </c>
      <c r="J2410" s="241" cm="1">
        <f t="array" ref="J2410">SUMPRODUCT(--(K2410:N2410&lt;&gt;"")) + IF(TRIM(O2410)="",0,LEN(O2410)-LEN(SUBSTITUTE(O2410,",",""))+1)</f>
        <v>0</v>
      </c>
      <c r="K2410" s="242" t="str">
        <f>IF(AND(G2410&lt;&gt;0,G2410&lt;&gt;""),IF(B2410="","",IF(ISNUMBER(MATCH(B2410,'Look Up Values'!$B$2:$B$500,0)),"","Dest. error")),"")</f>
        <v/>
      </c>
      <c r="L2410" s="242" t="str">
        <f>IF(AND(G2410&lt;&gt;0,G2410&lt;&gt;""),IF(C2410="","",IF(AND(ISNUMBER(--LEFT(C2410,FIND(" ",C2410&amp;" ")-1)),OR(LEN(LEFT(C2410,FIND(" ",C2410&amp;" ")-1))=6,LEN(LEFT(C2410,FIND(" ",C2410&amp;" ")-1))=7),OR(ISNUMBER(MATCH(LEFT(C2410,FIND(" ",C2410&amp;" ")-1),'Look Up Values'!$G$2:$G$1000,0)),ISNUMBER(MATCH(LEFT(C2410,FIND(" ",C2410&amp;" ")-1),'Look Up Values'!$AE$2:$AE$2000,0)))),"","EWC error")),"")</f>
        <v/>
      </c>
      <c r="M2410" s="242" t="str" cm="1">
        <f t="array" ref="M2410">IF(AND(G2410&lt;&gt;0,G2410&lt;&gt;""),IF(E2410="","",IF(ISNUMBER(MATCH(SUBSTITUTE(E2410," ",""),SUBSTITUTE('Look Up Values'!$I$2:$I$10," ",""),0)),"","State error")),"")</f>
        <v/>
      </c>
      <c r="N2410" s="242" t="str" cm="1">
        <f t="array" ref="N2410">IF(AND(G2410&lt;&gt;0,G2410&lt;&gt;""),IF(F2410="","",IF(ISNUMBER(MATCH(SUBSTITUTE(F2410," ",""),SUBSTITUTE('Look Up Values'!$W$2:$W$30," ",""),0)),"","D&amp;R error")),"")</f>
        <v/>
      </c>
      <c r="O2410" s="256" t="str">
        <f t="shared" si="75"/>
        <v/>
      </c>
    </row>
    <row r="2411" spans="1:15" ht="15.75">
      <c r="A2411" s="250">
        <v>2404</v>
      </c>
      <c r="B2411" s="208"/>
      <c r="C2411" s="49"/>
      <c r="D2411" s="50"/>
      <c r="E2411" s="50"/>
      <c r="F2411" s="50"/>
      <c r="G2411" s="209"/>
      <c r="H2411" s="48"/>
      <c r="I2411" s="457" t="str">
        <f t="shared" si="74"/>
        <v/>
      </c>
      <c r="J2411" s="241" cm="1">
        <f t="array" ref="J2411">SUMPRODUCT(--(K2411:N2411&lt;&gt;"")) + IF(TRIM(O2411)="",0,LEN(O2411)-LEN(SUBSTITUTE(O2411,",",""))+1)</f>
        <v>0</v>
      </c>
      <c r="K2411" s="242" t="str">
        <f>IF(AND(G2411&lt;&gt;0,G2411&lt;&gt;""),IF(B2411="","",IF(ISNUMBER(MATCH(B2411,'Look Up Values'!$B$2:$B$500,0)),"","Dest. error")),"")</f>
        <v/>
      </c>
      <c r="L2411" s="242" t="str">
        <f>IF(AND(G2411&lt;&gt;0,G2411&lt;&gt;""),IF(C2411="","",IF(AND(ISNUMBER(--LEFT(C2411,FIND(" ",C2411&amp;" ")-1)),OR(LEN(LEFT(C2411,FIND(" ",C2411&amp;" ")-1))=6,LEN(LEFT(C2411,FIND(" ",C2411&amp;" ")-1))=7),OR(ISNUMBER(MATCH(LEFT(C2411,FIND(" ",C2411&amp;" ")-1),'Look Up Values'!$G$2:$G$1000,0)),ISNUMBER(MATCH(LEFT(C2411,FIND(" ",C2411&amp;" ")-1),'Look Up Values'!$AE$2:$AE$2000,0)))),"","EWC error")),"")</f>
        <v/>
      </c>
      <c r="M2411" s="242" t="str" cm="1">
        <f t="array" ref="M2411">IF(AND(G2411&lt;&gt;0,G2411&lt;&gt;""),IF(E2411="","",IF(ISNUMBER(MATCH(SUBSTITUTE(E2411," ",""),SUBSTITUTE('Look Up Values'!$I$2:$I$10," ",""),0)),"","State error")),"")</f>
        <v/>
      </c>
      <c r="N2411" s="242" t="str" cm="1">
        <f t="array" ref="N2411">IF(AND(G2411&lt;&gt;0,G2411&lt;&gt;""),IF(F2411="","",IF(ISNUMBER(MATCH(SUBSTITUTE(F2411," ",""),SUBSTITUTE('Look Up Values'!$W$2:$W$30," ",""),0)),"","D&amp;R error")),"")</f>
        <v/>
      </c>
      <c r="O2411" s="256" t="str">
        <f t="shared" si="75"/>
        <v/>
      </c>
    </row>
    <row r="2412" spans="1:15" ht="15.75">
      <c r="A2412" s="250">
        <v>2405</v>
      </c>
      <c r="B2412" s="208"/>
      <c r="C2412" s="49"/>
      <c r="D2412" s="50"/>
      <c r="E2412" s="50"/>
      <c r="F2412" s="50"/>
      <c r="G2412" s="209"/>
      <c r="H2412" s="48"/>
      <c r="I2412" s="457" t="str">
        <f t="shared" si="74"/>
        <v/>
      </c>
      <c r="J2412" s="241" cm="1">
        <f t="array" ref="J2412">SUMPRODUCT(--(K2412:N2412&lt;&gt;"")) + IF(TRIM(O2412)="",0,LEN(O2412)-LEN(SUBSTITUTE(O2412,",",""))+1)</f>
        <v>0</v>
      </c>
      <c r="K2412" s="242" t="str">
        <f>IF(AND(G2412&lt;&gt;0,G2412&lt;&gt;""),IF(B2412="","",IF(ISNUMBER(MATCH(B2412,'Look Up Values'!$B$2:$B$500,0)),"","Dest. error")),"")</f>
        <v/>
      </c>
      <c r="L2412" s="242" t="str">
        <f>IF(AND(G2412&lt;&gt;0,G2412&lt;&gt;""),IF(C2412="","",IF(AND(ISNUMBER(--LEFT(C2412,FIND(" ",C2412&amp;" ")-1)),OR(LEN(LEFT(C2412,FIND(" ",C2412&amp;" ")-1))=6,LEN(LEFT(C2412,FIND(" ",C2412&amp;" ")-1))=7),OR(ISNUMBER(MATCH(LEFT(C2412,FIND(" ",C2412&amp;" ")-1),'Look Up Values'!$G$2:$G$1000,0)),ISNUMBER(MATCH(LEFT(C2412,FIND(" ",C2412&amp;" ")-1),'Look Up Values'!$AE$2:$AE$2000,0)))),"","EWC error")),"")</f>
        <v/>
      </c>
      <c r="M2412" s="242" t="str" cm="1">
        <f t="array" ref="M2412">IF(AND(G2412&lt;&gt;0,G2412&lt;&gt;""),IF(E2412="","",IF(ISNUMBER(MATCH(SUBSTITUTE(E2412," ",""),SUBSTITUTE('Look Up Values'!$I$2:$I$10," ",""),0)),"","State error")),"")</f>
        <v/>
      </c>
      <c r="N2412" s="242" t="str" cm="1">
        <f t="array" ref="N2412">IF(AND(G2412&lt;&gt;0,G2412&lt;&gt;""),IF(F2412="","",IF(ISNUMBER(MATCH(SUBSTITUTE(F2412," ",""),SUBSTITUTE('Look Up Values'!$W$2:$W$30," ",""),0)),"","D&amp;R error")),"")</f>
        <v/>
      </c>
      <c r="O2412" s="256" t="str">
        <f t="shared" si="75"/>
        <v/>
      </c>
    </row>
    <row r="2413" spans="1:15" ht="15.75">
      <c r="A2413" s="250">
        <v>2406</v>
      </c>
      <c r="B2413" s="208"/>
      <c r="C2413" s="49"/>
      <c r="D2413" s="50"/>
      <c r="E2413" s="50"/>
      <c r="F2413" s="50"/>
      <c r="G2413" s="209"/>
      <c r="H2413" s="48"/>
      <c r="I2413" s="457" t="str">
        <f t="shared" si="74"/>
        <v/>
      </c>
      <c r="J2413" s="241" cm="1">
        <f t="array" ref="J2413">SUMPRODUCT(--(K2413:N2413&lt;&gt;"")) + IF(TRIM(O2413)="",0,LEN(O2413)-LEN(SUBSTITUTE(O2413,",",""))+1)</f>
        <v>0</v>
      </c>
      <c r="K2413" s="242" t="str">
        <f>IF(AND(G2413&lt;&gt;0,G2413&lt;&gt;""),IF(B2413="","",IF(ISNUMBER(MATCH(B2413,'Look Up Values'!$B$2:$B$500,0)),"","Dest. error")),"")</f>
        <v/>
      </c>
      <c r="L2413" s="242" t="str">
        <f>IF(AND(G2413&lt;&gt;0,G2413&lt;&gt;""),IF(C2413="","",IF(AND(ISNUMBER(--LEFT(C2413,FIND(" ",C2413&amp;" ")-1)),OR(LEN(LEFT(C2413,FIND(" ",C2413&amp;" ")-1))=6,LEN(LEFT(C2413,FIND(" ",C2413&amp;" ")-1))=7),OR(ISNUMBER(MATCH(LEFT(C2413,FIND(" ",C2413&amp;" ")-1),'Look Up Values'!$G$2:$G$1000,0)),ISNUMBER(MATCH(LEFT(C2413,FIND(" ",C2413&amp;" ")-1),'Look Up Values'!$AE$2:$AE$2000,0)))),"","EWC error")),"")</f>
        <v/>
      </c>
      <c r="M2413" s="242" t="str" cm="1">
        <f t="array" ref="M2413">IF(AND(G2413&lt;&gt;0,G2413&lt;&gt;""),IF(E2413="","",IF(ISNUMBER(MATCH(SUBSTITUTE(E2413," ",""),SUBSTITUTE('Look Up Values'!$I$2:$I$10," ",""),0)),"","State error")),"")</f>
        <v/>
      </c>
      <c r="N2413" s="242" t="str" cm="1">
        <f t="array" ref="N2413">IF(AND(G2413&lt;&gt;0,G2413&lt;&gt;""),IF(F2413="","",IF(ISNUMBER(MATCH(SUBSTITUTE(F2413," ",""),SUBSTITUTE('Look Up Values'!$W$2:$W$30," ",""),0)),"","D&amp;R error")),"")</f>
        <v/>
      </c>
      <c r="O2413" s="256" t="str">
        <f t="shared" si="75"/>
        <v/>
      </c>
    </row>
    <row r="2414" spans="1:15" ht="15.75">
      <c r="A2414" s="250">
        <v>2407</v>
      </c>
      <c r="B2414" s="208"/>
      <c r="C2414" s="49"/>
      <c r="D2414" s="50"/>
      <c r="E2414" s="50"/>
      <c r="F2414" s="50"/>
      <c r="G2414" s="209"/>
      <c r="H2414" s="48"/>
      <c r="I2414" s="457" t="str">
        <f t="shared" si="74"/>
        <v/>
      </c>
      <c r="J2414" s="241" cm="1">
        <f t="array" ref="J2414">SUMPRODUCT(--(K2414:N2414&lt;&gt;"")) + IF(TRIM(O2414)="",0,LEN(O2414)-LEN(SUBSTITUTE(O2414,",",""))+1)</f>
        <v>0</v>
      </c>
      <c r="K2414" s="242" t="str">
        <f>IF(AND(G2414&lt;&gt;0,G2414&lt;&gt;""),IF(B2414="","",IF(ISNUMBER(MATCH(B2414,'Look Up Values'!$B$2:$B$500,0)),"","Dest. error")),"")</f>
        <v/>
      </c>
      <c r="L2414" s="242" t="str">
        <f>IF(AND(G2414&lt;&gt;0,G2414&lt;&gt;""),IF(C2414="","",IF(AND(ISNUMBER(--LEFT(C2414,FIND(" ",C2414&amp;" ")-1)),OR(LEN(LEFT(C2414,FIND(" ",C2414&amp;" ")-1))=6,LEN(LEFT(C2414,FIND(" ",C2414&amp;" ")-1))=7),OR(ISNUMBER(MATCH(LEFT(C2414,FIND(" ",C2414&amp;" ")-1),'Look Up Values'!$G$2:$G$1000,0)),ISNUMBER(MATCH(LEFT(C2414,FIND(" ",C2414&amp;" ")-1),'Look Up Values'!$AE$2:$AE$2000,0)))),"","EWC error")),"")</f>
        <v/>
      </c>
      <c r="M2414" s="242" t="str" cm="1">
        <f t="array" ref="M2414">IF(AND(G2414&lt;&gt;0,G2414&lt;&gt;""),IF(E2414="","",IF(ISNUMBER(MATCH(SUBSTITUTE(E2414," ",""),SUBSTITUTE('Look Up Values'!$I$2:$I$10," ",""),0)),"","State error")),"")</f>
        <v/>
      </c>
      <c r="N2414" s="242" t="str" cm="1">
        <f t="array" ref="N2414">IF(AND(G2414&lt;&gt;0,G2414&lt;&gt;""),IF(F2414="","",IF(ISNUMBER(MATCH(SUBSTITUTE(F2414," ",""),SUBSTITUTE('Look Up Values'!$W$2:$W$30," ",""),0)),"","D&amp;R error")),"")</f>
        <v/>
      </c>
      <c r="O2414" s="256" t="str">
        <f t="shared" si="75"/>
        <v/>
      </c>
    </row>
    <row r="2415" spans="1:15" ht="15.75">
      <c r="A2415" s="250">
        <v>2408</v>
      </c>
      <c r="B2415" s="208"/>
      <c r="C2415" s="49"/>
      <c r="D2415" s="50"/>
      <c r="E2415" s="50"/>
      <c r="F2415" s="50"/>
      <c r="G2415" s="209"/>
      <c r="H2415" s="48"/>
      <c r="I2415" s="457" t="str">
        <f t="shared" si="74"/>
        <v/>
      </c>
      <c r="J2415" s="241" cm="1">
        <f t="array" ref="J2415">SUMPRODUCT(--(K2415:N2415&lt;&gt;"")) + IF(TRIM(O2415)="",0,LEN(O2415)-LEN(SUBSTITUTE(O2415,",",""))+1)</f>
        <v>0</v>
      </c>
      <c r="K2415" s="242" t="str">
        <f>IF(AND(G2415&lt;&gt;0,G2415&lt;&gt;""),IF(B2415="","",IF(ISNUMBER(MATCH(B2415,'Look Up Values'!$B$2:$B$500,0)),"","Dest. error")),"")</f>
        <v/>
      </c>
      <c r="L2415" s="242" t="str">
        <f>IF(AND(G2415&lt;&gt;0,G2415&lt;&gt;""),IF(C2415="","",IF(AND(ISNUMBER(--LEFT(C2415,FIND(" ",C2415&amp;" ")-1)),OR(LEN(LEFT(C2415,FIND(" ",C2415&amp;" ")-1))=6,LEN(LEFT(C2415,FIND(" ",C2415&amp;" ")-1))=7),OR(ISNUMBER(MATCH(LEFT(C2415,FIND(" ",C2415&amp;" ")-1),'Look Up Values'!$G$2:$G$1000,0)),ISNUMBER(MATCH(LEFT(C2415,FIND(" ",C2415&amp;" ")-1),'Look Up Values'!$AE$2:$AE$2000,0)))),"","EWC error")),"")</f>
        <v/>
      </c>
      <c r="M2415" s="242" t="str" cm="1">
        <f t="array" ref="M2415">IF(AND(G2415&lt;&gt;0,G2415&lt;&gt;""),IF(E2415="","",IF(ISNUMBER(MATCH(SUBSTITUTE(E2415," ",""),SUBSTITUTE('Look Up Values'!$I$2:$I$10," ",""),0)),"","State error")),"")</f>
        <v/>
      </c>
      <c r="N2415" s="242" t="str" cm="1">
        <f t="array" ref="N2415">IF(AND(G2415&lt;&gt;0,G2415&lt;&gt;""),IF(F2415="","",IF(ISNUMBER(MATCH(SUBSTITUTE(F2415," ",""),SUBSTITUTE('Look Up Values'!$W$2:$W$30," ",""),0)),"","D&amp;R error")),"")</f>
        <v/>
      </c>
      <c r="O2415" s="256" t="str">
        <f t="shared" si="75"/>
        <v/>
      </c>
    </row>
    <row r="2416" spans="1:15" ht="15.75">
      <c r="A2416" s="250">
        <v>2409</v>
      </c>
      <c r="B2416" s="208"/>
      <c r="C2416" s="49"/>
      <c r="D2416" s="50"/>
      <c r="E2416" s="50"/>
      <c r="F2416" s="50"/>
      <c r="G2416" s="209"/>
      <c r="H2416" s="48"/>
      <c r="I2416" s="457" t="str">
        <f t="shared" si="74"/>
        <v/>
      </c>
      <c r="J2416" s="241" cm="1">
        <f t="array" ref="J2416">SUMPRODUCT(--(K2416:N2416&lt;&gt;"")) + IF(TRIM(O2416)="",0,LEN(O2416)-LEN(SUBSTITUTE(O2416,",",""))+1)</f>
        <v>0</v>
      </c>
      <c r="K2416" s="242" t="str">
        <f>IF(AND(G2416&lt;&gt;0,G2416&lt;&gt;""),IF(B2416="","",IF(ISNUMBER(MATCH(B2416,'Look Up Values'!$B$2:$B$500,0)),"","Dest. error")),"")</f>
        <v/>
      </c>
      <c r="L2416" s="242" t="str">
        <f>IF(AND(G2416&lt;&gt;0,G2416&lt;&gt;""),IF(C2416="","",IF(AND(ISNUMBER(--LEFT(C2416,FIND(" ",C2416&amp;" ")-1)),OR(LEN(LEFT(C2416,FIND(" ",C2416&amp;" ")-1))=6,LEN(LEFT(C2416,FIND(" ",C2416&amp;" ")-1))=7),OR(ISNUMBER(MATCH(LEFT(C2416,FIND(" ",C2416&amp;" ")-1),'Look Up Values'!$G$2:$G$1000,0)),ISNUMBER(MATCH(LEFT(C2416,FIND(" ",C2416&amp;" ")-1),'Look Up Values'!$AE$2:$AE$2000,0)))),"","EWC error")),"")</f>
        <v/>
      </c>
      <c r="M2416" s="242" t="str" cm="1">
        <f t="array" ref="M2416">IF(AND(G2416&lt;&gt;0,G2416&lt;&gt;""),IF(E2416="","",IF(ISNUMBER(MATCH(SUBSTITUTE(E2416," ",""),SUBSTITUTE('Look Up Values'!$I$2:$I$10," ",""),0)),"","State error")),"")</f>
        <v/>
      </c>
      <c r="N2416" s="242" t="str" cm="1">
        <f t="array" ref="N2416">IF(AND(G2416&lt;&gt;0,G2416&lt;&gt;""),IF(F2416="","",IF(ISNUMBER(MATCH(SUBSTITUTE(F2416," ",""),SUBSTITUTE('Look Up Values'!$W$2:$W$30," ",""),0)),"","D&amp;R error")),"")</f>
        <v/>
      </c>
      <c r="O2416" s="256" t="str">
        <f t="shared" si="75"/>
        <v/>
      </c>
    </row>
    <row r="2417" spans="1:15" ht="15.75">
      <c r="A2417" s="250">
        <v>2410</v>
      </c>
      <c r="B2417" s="208"/>
      <c r="C2417" s="49"/>
      <c r="D2417" s="50"/>
      <c r="E2417" s="50"/>
      <c r="F2417" s="50"/>
      <c r="G2417" s="209"/>
      <c r="H2417" s="48"/>
      <c r="I2417" s="457" t="str">
        <f t="shared" si="74"/>
        <v/>
      </c>
      <c r="J2417" s="241" cm="1">
        <f t="array" ref="J2417">SUMPRODUCT(--(K2417:N2417&lt;&gt;"")) + IF(TRIM(O2417)="",0,LEN(O2417)-LEN(SUBSTITUTE(O2417,",",""))+1)</f>
        <v>0</v>
      </c>
      <c r="K2417" s="242" t="str">
        <f>IF(AND(G2417&lt;&gt;0,G2417&lt;&gt;""),IF(B2417="","",IF(ISNUMBER(MATCH(B2417,'Look Up Values'!$B$2:$B$500,0)),"","Dest. error")),"")</f>
        <v/>
      </c>
      <c r="L2417" s="242" t="str">
        <f>IF(AND(G2417&lt;&gt;0,G2417&lt;&gt;""),IF(C2417="","",IF(AND(ISNUMBER(--LEFT(C2417,FIND(" ",C2417&amp;" ")-1)),OR(LEN(LEFT(C2417,FIND(" ",C2417&amp;" ")-1))=6,LEN(LEFT(C2417,FIND(" ",C2417&amp;" ")-1))=7),OR(ISNUMBER(MATCH(LEFT(C2417,FIND(" ",C2417&amp;" ")-1),'Look Up Values'!$G$2:$G$1000,0)),ISNUMBER(MATCH(LEFT(C2417,FIND(" ",C2417&amp;" ")-1),'Look Up Values'!$AE$2:$AE$2000,0)))),"","EWC error")),"")</f>
        <v/>
      </c>
      <c r="M2417" s="242" t="str" cm="1">
        <f t="array" ref="M2417">IF(AND(G2417&lt;&gt;0,G2417&lt;&gt;""),IF(E2417="","",IF(ISNUMBER(MATCH(SUBSTITUTE(E2417," ",""),SUBSTITUTE('Look Up Values'!$I$2:$I$10," ",""),0)),"","State error")),"")</f>
        <v/>
      </c>
      <c r="N2417" s="242" t="str" cm="1">
        <f t="array" ref="N2417">IF(AND(G2417&lt;&gt;0,G2417&lt;&gt;""),IF(F2417="","",IF(ISNUMBER(MATCH(SUBSTITUTE(F2417," ",""),SUBSTITUTE('Look Up Values'!$W$2:$W$30," ",""),0)),"","D&amp;R error")),"")</f>
        <v/>
      </c>
      <c r="O2417" s="256" t="str">
        <f t="shared" si="75"/>
        <v/>
      </c>
    </row>
    <row r="2418" spans="1:15" ht="15.75">
      <c r="A2418" s="250">
        <v>2411</v>
      </c>
      <c r="B2418" s="208"/>
      <c r="C2418" s="49"/>
      <c r="D2418" s="50"/>
      <c r="E2418" s="50"/>
      <c r="F2418" s="50"/>
      <c r="G2418" s="209"/>
      <c r="H2418" s="48"/>
      <c r="I2418" s="457" t="str">
        <f t="shared" si="74"/>
        <v/>
      </c>
      <c r="J2418" s="241" cm="1">
        <f t="array" ref="J2418">SUMPRODUCT(--(K2418:N2418&lt;&gt;"")) + IF(TRIM(O2418)="",0,LEN(O2418)-LEN(SUBSTITUTE(O2418,",",""))+1)</f>
        <v>0</v>
      </c>
      <c r="K2418" s="242" t="str">
        <f>IF(AND(G2418&lt;&gt;0,G2418&lt;&gt;""),IF(B2418="","",IF(ISNUMBER(MATCH(B2418,'Look Up Values'!$B$2:$B$500,0)),"","Dest. error")),"")</f>
        <v/>
      </c>
      <c r="L2418" s="242" t="str">
        <f>IF(AND(G2418&lt;&gt;0,G2418&lt;&gt;""),IF(C2418="","",IF(AND(ISNUMBER(--LEFT(C2418,FIND(" ",C2418&amp;" ")-1)),OR(LEN(LEFT(C2418,FIND(" ",C2418&amp;" ")-1))=6,LEN(LEFT(C2418,FIND(" ",C2418&amp;" ")-1))=7),OR(ISNUMBER(MATCH(LEFT(C2418,FIND(" ",C2418&amp;" ")-1),'Look Up Values'!$G$2:$G$1000,0)),ISNUMBER(MATCH(LEFT(C2418,FIND(" ",C2418&amp;" ")-1),'Look Up Values'!$AE$2:$AE$2000,0)))),"","EWC error")),"")</f>
        <v/>
      </c>
      <c r="M2418" s="242" t="str" cm="1">
        <f t="array" ref="M2418">IF(AND(G2418&lt;&gt;0,G2418&lt;&gt;""),IF(E2418="","",IF(ISNUMBER(MATCH(SUBSTITUTE(E2418," ",""),SUBSTITUTE('Look Up Values'!$I$2:$I$10," ",""),0)),"","State error")),"")</f>
        <v/>
      </c>
      <c r="N2418" s="242" t="str" cm="1">
        <f t="array" ref="N2418">IF(AND(G2418&lt;&gt;0,G2418&lt;&gt;""),IF(F2418="","",IF(ISNUMBER(MATCH(SUBSTITUTE(F2418," ",""),SUBSTITUTE('Look Up Values'!$W$2:$W$30," ",""),0)),"","D&amp;R error")),"")</f>
        <v/>
      </c>
      <c r="O2418" s="256" t="str">
        <f t="shared" si="75"/>
        <v/>
      </c>
    </row>
    <row r="2419" spans="1:15" ht="15.75">
      <c r="A2419" s="250">
        <v>2412</v>
      </c>
      <c r="B2419" s="208"/>
      <c r="C2419" s="49"/>
      <c r="D2419" s="50"/>
      <c r="E2419" s="50"/>
      <c r="F2419" s="50"/>
      <c r="G2419" s="209"/>
      <c r="H2419" s="48"/>
      <c r="I2419" s="457" t="str">
        <f t="shared" si="74"/>
        <v/>
      </c>
      <c r="J2419" s="241" cm="1">
        <f t="array" ref="J2419">SUMPRODUCT(--(K2419:N2419&lt;&gt;"")) + IF(TRIM(O2419)="",0,LEN(O2419)-LEN(SUBSTITUTE(O2419,",",""))+1)</f>
        <v>0</v>
      </c>
      <c r="K2419" s="242" t="str">
        <f>IF(AND(G2419&lt;&gt;0,G2419&lt;&gt;""),IF(B2419="","",IF(ISNUMBER(MATCH(B2419,'Look Up Values'!$B$2:$B$500,0)),"","Dest. error")),"")</f>
        <v/>
      </c>
      <c r="L2419" s="242" t="str">
        <f>IF(AND(G2419&lt;&gt;0,G2419&lt;&gt;""),IF(C2419="","",IF(AND(ISNUMBER(--LEFT(C2419,FIND(" ",C2419&amp;" ")-1)),OR(LEN(LEFT(C2419,FIND(" ",C2419&amp;" ")-1))=6,LEN(LEFT(C2419,FIND(" ",C2419&amp;" ")-1))=7),OR(ISNUMBER(MATCH(LEFT(C2419,FIND(" ",C2419&amp;" ")-1),'Look Up Values'!$G$2:$G$1000,0)),ISNUMBER(MATCH(LEFT(C2419,FIND(" ",C2419&amp;" ")-1),'Look Up Values'!$AE$2:$AE$2000,0)))),"","EWC error")),"")</f>
        <v/>
      </c>
      <c r="M2419" s="242" t="str" cm="1">
        <f t="array" ref="M2419">IF(AND(G2419&lt;&gt;0,G2419&lt;&gt;""),IF(E2419="","",IF(ISNUMBER(MATCH(SUBSTITUTE(E2419," ",""),SUBSTITUTE('Look Up Values'!$I$2:$I$10," ",""),0)),"","State error")),"")</f>
        <v/>
      </c>
      <c r="N2419" s="242" t="str" cm="1">
        <f t="array" ref="N2419">IF(AND(G2419&lt;&gt;0,G2419&lt;&gt;""),IF(F2419="","",IF(ISNUMBER(MATCH(SUBSTITUTE(F2419," ",""),SUBSTITUTE('Look Up Values'!$W$2:$W$30," ",""),0)),"","D&amp;R error")),"")</f>
        <v/>
      </c>
      <c r="O2419" s="256" t="str">
        <f t="shared" si="75"/>
        <v/>
      </c>
    </row>
    <row r="2420" spans="1:15" ht="15.75">
      <c r="A2420" s="250">
        <v>2413</v>
      </c>
      <c r="B2420" s="208"/>
      <c r="C2420" s="49"/>
      <c r="D2420" s="50"/>
      <c r="E2420" s="50"/>
      <c r="F2420" s="50"/>
      <c r="G2420" s="209"/>
      <c r="H2420" s="48"/>
      <c r="I2420" s="457" t="str">
        <f t="shared" si="74"/>
        <v/>
      </c>
      <c r="J2420" s="241" cm="1">
        <f t="array" ref="J2420">SUMPRODUCT(--(K2420:N2420&lt;&gt;"")) + IF(TRIM(O2420)="",0,LEN(O2420)-LEN(SUBSTITUTE(O2420,",",""))+1)</f>
        <v>0</v>
      </c>
      <c r="K2420" s="242" t="str">
        <f>IF(AND(G2420&lt;&gt;0,G2420&lt;&gt;""),IF(B2420="","",IF(ISNUMBER(MATCH(B2420,'Look Up Values'!$B$2:$B$500,0)),"","Dest. error")),"")</f>
        <v/>
      </c>
      <c r="L2420" s="242" t="str">
        <f>IF(AND(G2420&lt;&gt;0,G2420&lt;&gt;""),IF(C2420="","",IF(AND(ISNUMBER(--LEFT(C2420,FIND(" ",C2420&amp;" ")-1)),OR(LEN(LEFT(C2420,FIND(" ",C2420&amp;" ")-1))=6,LEN(LEFT(C2420,FIND(" ",C2420&amp;" ")-1))=7),OR(ISNUMBER(MATCH(LEFT(C2420,FIND(" ",C2420&amp;" ")-1),'Look Up Values'!$G$2:$G$1000,0)),ISNUMBER(MATCH(LEFT(C2420,FIND(" ",C2420&amp;" ")-1),'Look Up Values'!$AE$2:$AE$2000,0)))),"","EWC error")),"")</f>
        <v/>
      </c>
      <c r="M2420" s="242" t="str" cm="1">
        <f t="array" ref="M2420">IF(AND(G2420&lt;&gt;0,G2420&lt;&gt;""),IF(E2420="","",IF(ISNUMBER(MATCH(SUBSTITUTE(E2420," ",""),SUBSTITUTE('Look Up Values'!$I$2:$I$10," ",""),0)),"","State error")),"")</f>
        <v/>
      </c>
      <c r="N2420" s="242" t="str" cm="1">
        <f t="array" ref="N2420">IF(AND(G2420&lt;&gt;0,G2420&lt;&gt;""),IF(F2420="","",IF(ISNUMBER(MATCH(SUBSTITUTE(F2420," ",""),SUBSTITUTE('Look Up Values'!$W$2:$W$30," ",""),0)),"","D&amp;R error")),"")</f>
        <v/>
      </c>
      <c r="O2420" s="256" t="str">
        <f t="shared" si="75"/>
        <v/>
      </c>
    </row>
    <row r="2421" spans="1:15" ht="15.75">
      <c r="A2421" s="250">
        <v>2414</v>
      </c>
      <c r="B2421" s="208"/>
      <c r="C2421" s="49"/>
      <c r="D2421" s="50"/>
      <c r="E2421" s="50"/>
      <c r="F2421" s="50"/>
      <c r="G2421" s="209"/>
      <c r="H2421" s="48"/>
      <c r="I2421" s="457" t="str">
        <f t="shared" si="74"/>
        <v/>
      </c>
      <c r="J2421" s="241" cm="1">
        <f t="array" ref="J2421">SUMPRODUCT(--(K2421:N2421&lt;&gt;"")) + IF(TRIM(O2421)="",0,LEN(O2421)-LEN(SUBSTITUTE(O2421,",",""))+1)</f>
        <v>0</v>
      </c>
      <c r="K2421" s="242" t="str">
        <f>IF(AND(G2421&lt;&gt;0,G2421&lt;&gt;""),IF(B2421="","",IF(ISNUMBER(MATCH(B2421,'Look Up Values'!$B$2:$B$500,0)),"","Dest. error")),"")</f>
        <v/>
      </c>
      <c r="L2421" s="242" t="str">
        <f>IF(AND(G2421&lt;&gt;0,G2421&lt;&gt;""),IF(C2421="","",IF(AND(ISNUMBER(--LEFT(C2421,FIND(" ",C2421&amp;" ")-1)),OR(LEN(LEFT(C2421,FIND(" ",C2421&amp;" ")-1))=6,LEN(LEFT(C2421,FIND(" ",C2421&amp;" ")-1))=7),OR(ISNUMBER(MATCH(LEFT(C2421,FIND(" ",C2421&amp;" ")-1),'Look Up Values'!$G$2:$G$1000,0)),ISNUMBER(MATCH(LEFT(C2421,FIND(" ",C2421&amp;" ")-1),'Look Up Values'!$AE$2:$AE$2000,0)))),"","EWC error")),"")</f>
        <v/>
      </c>
      <c r="M2421" s="242" t="str" cm="1">
        <f t="array" ref="M2421">IF(AND(G2421&lt;&gt;0,G2421&lt;&gt;""),IF(E2421="","",IF(ISNUMBER(MATCH(SUBSTITUTE(E2421," ",""),SUBSTITUTE('Look Up Values'!$I$2:$I$10," ",""),0)),"","State error")),"")</f>
        <v/>
      </c>
      <c r="N2421" s="242" t="str" cm="1">
        <f t="array" ref="N2421">IF(AND(G2421&lt;&gt;0,G2421&lt;&gt;""),IF(F2421="","",IF(ISNUMBER(MATCH(SUBSTITUTE(F2421," ",""),SUBSTITUTE('Look Up Values'!$W$2:$W$30," ",""),0)),"","D&amp;R error")),"")</f>
        <v/>
      </c>
      <c r="O2421" s="256" t="str">
        <f t="shared" si="75"/>
        <v/>
      </c>
    </row>
    <row r="2422" spans="1:15" ht="15.75">
      <c r="A2422" s="250">
        <v>2415</v>
      </c>
      <c r="B2422" s="208"/>
      <c r="C2422" s="49"/>
      <c r="D2422" s="50"/>
      <c r="E2422" s="50"/>
      <c r="F2422" s="50"/>
      <c r="G2422" s="209"/>
      <c r="H2422" s="48"/>
      <c r="I2422" s="457" t="str">
        <f t="shared" si="74"/>
        <v/>
      </c>
      <c r="J2422" s="241" cm="1">
        <f t="array" ref="J2422">SUMPRODUCT(--(K2422:N2422&lt;&gt;"")) + IF(TRIM(O2422)="",0,LEN(O2422)-LEN(SUBSTITUTE(O2422,",",""))+1)</f>
        <v>0</v>
      </c>
      <c r="K2422" s="242" t="str">
        <f>IF(AND(G2422&lt;&gt;0,G2422&lt;&gt;""),IF(B2422="","",IF(ISNUMBER(MATCH(B2422,'Look Up Values'!$B$2:$B$500,0)),"","Dest. error")),"")</f>
        <v/>
      </c>
      <c r="L2422" s="242" t="str">
        <f>IF(AND(G2422&lt;&gt;0,G2422&lt;&gt;""),IF(C2422="","",IF(AND(ISNUMBER(--LEFT(C2422,FIND(" ",C2422&amp;" ")-1)),OR(LEN(LEFT(C2422,FIND(" ",C2422&amp;" ")-1))=6,LEN(LEFT(C2422,FIND(" ",C2422&amp;" ")-1))=7),OR(ISNUMBER(MATCH(LEFT(C2422,FIND(" ",C2422&amp;" ")-1),'Look Up Values'!$G$2:$G$1000,0)),ISNUMBER(MATCH(LEFT(C2422,FIND(" ",C2422&amp;" ")-1),'Look Up Values'!$AE$2:$AE$2000,0)))),"","EWC error")),"")</f>
        <v/>
      </c>
      <c r="M2422" s="242" t="str" cm="1">
        <f t="array" ref="M2422">IF(AND(G2422&lt;&gt;0,G2422&lt;&gt;""),IF(E2422="","",IF(ISNUMBER(MATCH(SUBSTITUTE(E2422," ",""),SUBSTITUTE('Look Up Values'!$I$2:$I$10," ",""),0)),"","State error")),"")</f>
        <v/>
      </c>
      <c r="N2422" s="242" t="str" cm="1">
        <f t="array" ref="N2422">IF(AND(G2422&lt;&gt;0,G2422&lt;&gt;""),IF(F2422="","",IF(ISNUMBER(MATCH(SUBSTITUTE(F2422," ",""),SUBSTITUTE('Look Up Values'!$W$2:$W$30," ",""),0)),"","D&amp;R error")),"")</f>
        <v/>
      </c>
      <c r="O2422" s="256" t="str">
        <f t="shared" si="75"/>
        <v/>
      </c>
    </row>
    <row r="2423" spans="1:15" ht="15.75">
      <c r="A2423" s="250">
        <v>2416</v>
      </c>
      <c r="B2423" s="208"/>
      <c r="C2423" s="49"/>
      <c r="D2423" s="50"/>
      <c r="E2423" s="50"/>
      <c r="F2423" s="50"/>
      <c r="G2423" s="209"/>
      <c r="H2423" s="48"/>
      <c r="I2423" s="457" t="str">
        <f t="shared" si="74"/>
        <v/>
      </c>
      <c r="J2423" s="241" cm="1">
        <f t="array" ref="J2423">SUMPRODUCT(--(K2423:N2423&lt;&gt;"")) + IF(TRIM(O2423)="",0,LEN(O2423)-LEN(SUBSTITUTE(O2423,",",""))+1)</f>
        <v>0</v>
      </c>
      <c r="K2423" s="242" t="str">
        <f>IF(AND(G2423&lt;&gt;0,G2423&lt;&gt;""),IF(B2423="","",IF(ISNUMBER(MATCH(B2423,'Look Up Values'!$B$2:$B$500,0)),"","Dest. error")),"")</f>
        <v/>
      </c>
      <c r="L2423" s="242" t="str">
        <f>IF(AND(G2423&lt;&gt;0,G2423&lt;&gt;""),IF(C2423="","",IF(AND(ISNUMBER(--LEFT(C2423,FIND(" ",C2423&amp;" ")-1)),OR(LEN(LEFT(C2423,FIND(" ",C2423&amp;" ")-1))=6,LEN(LEFT(C2423,FIND(" ",C2423&amp;" ")-1))=7),OR(ISNUMBER(MATCH(LEFT(C2423,FIND(" ",C2423&amp;" ")-1),'Look Up Values'!$G$2:$G$1000,0)),ISNUMBER(MATCH(LEFT(C2423,FIND(" ",C2423&amp;" ")-1),'Look Up Values'!$AE$2:$AE$2000,0)))),"","EWC error")),"")</f>
        <v/>
      </c>
      <c r="M2423" s="242" t="str" cm="1">
        <f t="array" ref="M2423">IF(AND(G2423&lt;&gt;0,G2423&lt;&gt;""),IF(E2423="","",IF(ISNUMBER(MATCH(SUBSTITUTE(E2423," ",""),SUBSTITUTE('Look Up Values'!$I$2:$I$10," ",""),0)),"","State error")),"")</f>
        <v/>
      </c>
      <c r="N2423" s="242" t="str" cm="1">
        <f t="array" ref="N2423">IF(AND(G2423&lt;&gt;0,G2423&lt;&gt;""),IF(F2423="","",IF(ISNUMBER(MATCH(SUBSTITUTE(F2423," ",""),SUBSTITUTE('Look Up Values'!$W$2:$W$30," ",""),0)),"","D&amp;R error")),"")</f>
        <v/>
      </c>
      <c r="O2423" s="256" t="str">
        <f t="shared" si="75"/>
        <v/>
      </c>
    </row>
    <row r="2424" spans="1:15" ht="15.75">
      <c r="A2424" s="250">
        <v>2417</v>
      </c>
      <c r="B2424" s="208"/>
      <c r="C2424" s="49"/>
      <c r="D2424" s="50"/>
      <c r="E2424" s="50"/>
      <c r="F2424" s="50"/>
      <c r="G2424" s="209"/>
      <c r="H2424" s="48"/>
      <c r="I2424" s="457" t="str">
        <f t="shared" si="74"/>
        <v/>
      </c>
      <c r="J2424" s="241" cm="1">
        <f t="array" ref="J2424">SUMPRODUCT(--(K2424:N2424&lt;&gt;"")) + IF(TRIM(O2424)="",0,LEN(O2424)-LEN(SUBSTITUTE(O2424,",",""))+1)</f>
        <v>0</v>
      </c>
      <c r="K2424" s="242" t="str">
        <f>IF(AND(G2424&lt;&gt;0,G2424&lt;&gt;""),IF(B2424="","",IF(ISNUMBER(MATCH(B2424,'Look Up Values'!$B$2:$B$500,0)),"","Dest. error")),"")</f>
        <v/>
      </c>
      <c r="L2424" s="242" t="str">
        <f>IF(AND(G2424&lt;&gt;0,G2424&lt;&gt;""),IF(C2424="","",IF(AND(ISNUMBER(--LEFT(C2424,FIND(" ",C2424&amp;" ")-1)),OR(LEN(LEFT(C2424,FIND(" ",C2424&amp;" ")-1))=6,LEN(LEFT(C2424,FIND(" ",C2424&amp;" ")-1))=7),OR(ISNUMBER(MATCH(LEFT(C2424,FIND(" ",C2424&amp;" ")-1),'Look Up Values'!$G$2:$G$1000,0)),ISNUMBER(MATCH(LEFT(C2424,FIND(" ",C2424&amp;" ")-1),'Look Up Values'!$AE$2:$AE$2000,0)))),"","EWC error")),"")</f>
        <v/>
      </c>
      <c r="M2424" s="242" t="str" cm="1">
        <f t="array" ref="M2424">IF(AND(G2424&lt;&gt;0,G2424&lt;&gt;""),IF(E2424="","",IF(ISNUMBER(MATCH(SUBSTITUTE(E2424," ",""),SUBSTITUTE('Look Up Values'!$I$2:$I$10," ",""),0)),"","State error")),"")</f>
        <v/>
      </c>
      <c r="N2424" s="242" t="str" cm="1">
        <f t="array" ref="N2424">IF(AND(G2424&lt;&gt;0,G2424&lt;&gt;""),IF(F2424="","",IF(ISNUMBER(MATCH(SUBSTITUTE(F2424," ",""),SUBSTITUTE('Look Up Values'!$W$2:$W$30," ",""),0)),"","D&amp;R error")),"")</f>
        <v/>
      </c>
      <c r="O2424" s="256" t="str">
        <f t="shared" si="75"/>
        <v/>
      </c>
    </row>
    <row r="2425" spans="1:15" ht="15.75">
      <c r="A2425" s="250">
        <v>2418</v>
      </c>
      <c r="B2425" s="208"/>
      <c r="C2425" s="49"/>
      <c r="D2425" s="50"/>
      <c r="E2425" s="50"/>
      <c r="F2425" s="50"/>
      <c r="G2425" s="209"/>
      <c r="H2425" s="48"/>
      <c r="I2425" s="457" t="str">
        <f t="shared" si="74"/>
        <v/>
      </c>
      <c r="J2425" s="241" cm="1">
        <f t="array" ref="J2425">SUMPRODUCT(--(K2425:N2425&lt;&gt;"")) + IF(TRIM(O2425)="",0,LEN(O2425)-LEN(SUBSTITUTE(O2425,",",""))+1)</f>
        <v>0</v>
      </c>
      <c r="K2425" s="242" t="str">
        <f>IF(AND(G2425&lt;&gt;0,G2425&lt;&gt;""),IF(B2425="","",IF(ISNUMBER(MATCH(B2425,'Look Up Values'!$B$2:$B$500,0)),"","Dest. error")),"")</f>
        <v/>
      </c>
      <c r="L2425" s="242" t="str">
        <f>IF(AND(G2425&lt;&gt;0,G2425&lt;&gt;""),IF(C2425="","",IF(AND(ISNUMBER(--LEFT(C2425,FIND(" ",C2425&amp;" ")-1)),OR(LEN(LEFT(C2425,FIND(" ",C2425&amp;" ")-1))=6,LEN(LEFT(C2425,FIND(" ",C2425&amp;" ")-1))=7),OR(ISNUMBER(MATCH(LEFT(C2425,FIND(" ",C2425&amp;" ")-1),'Look Up Values'!$G$2:$G$1000,0)),ISNUMBER(MATCH(LEFT(C2425,FIND(" ",C2425&amp;" ")-1),'Look Up Values'!$AE$2:$AE$2000,0)))),"","EWC error")),"")</f>
        <v/>
      </c>
      <c r="M2425" s="242" t="str" cm="1">
        <f t="array" ref="M2425">IF(AND(G2425&lt;&gt;0,G2425&lt;&gt;""),IF(E2425="","",IF(ISNUMBER(MATCH(SUBSTITUTE(E2425," ",""),SUBSTITUTE('Look Up Values'!$I$2:$I$10," ",""),0)),"","State error")),"")</f>
        <v/>
      </c>
      <c r="N2425" s="242" t="str" cm="1">
        <f t="array" ref="N2425">IF(AND(G2425&lt;&gt;0,G2425&lt;&gt;""),IF(F2425="","",IF(ISNUMBER(MATCH(SUBSTITUTE(F2425," ",""),SUBSTITUTE('Look Up Values'!$W$2:$W$30," ",""),0)),"","D&amp;R error")),"")</f>
        <v/>
      </c>
      <c r="O2425" s="256" t="str">
        <f t="shared" si="75"/>
        <v/>
      </c>
    </row>
    <row r="2426" spans="1:15" ht="15.75">
      <c r="A2426" s="250">
        <v>2419</v>
      </c>
      <c r="B2426" s="208"/>
      <c r="C2426" s="49"/>
      <c r="D2426" s="50"/>
      <c r="E2426" s="50"/>
      <c r="F2426" s="50"/>
      <c r="G2426" s="209"/>
      <c r="H2426" s="48"/>
      <c r="I2426" s="457" t="str">
        <f t="shared" si="74"/>
        <v/>
      </c>
      <c r="J2426" s="241" cm="1">
        <f t="array" ref="J2426">SUMPRODUCT(--(K2426:N2426&lt;&gt;"")) + IF(TRIM(O2426)="",0,LEN(O2426)-LEN(SUBSTITUTE(O2426,",",""))+1)</f>
        <v>0</v>
      </c>
      <c r="K2426" s="242" t="str">
        <f>IF(AND(G2426&lt;&gt;0,G2426&lt;&gt;""),IF(B2426="","",IF(ISNUMBER(MATCH(B2426,'Look Up Values'!$B$2:$B$500,0)),"","Dest. error")),"")</f>
        <v/>
      </c>
      <c r="L2426" s="242" t="str">
        <f>IF(AND(G2426&lt;&gt;0,G2426&lt;&gt;""),IF(C2426="","",IF(AND(ISNUMBER(--LEFT(C2426,FIND(" ",C2426&amp;" ")-1)),OR(LEN(LEFT(C2426,FIND(" ",C2426&amp;" ")-1))=6,LEN(LEFT(C2426,FIND(" ",C2426&amp;" ")-1))=7),OR(ISNUMBER(MATCH(LEFT(C2426,FIND(" ",C2426&amp;" ")-1),'Look Up Values'!$G$2:$G$1000,0)),ISNUMBER(MATCH(LEFT(C2426,FIND(" ",C2426&amp;" ")-1),'Look Up Values'!$AE$2:$AE$2000,0)))),"","EWC error")),"")</f>
        <v/>
      </c>
      <c r="M2426" s="242" t="str" cm="1">
        <f t="array" ref="M2426">IF(AND(G2426&lt;&gt;0,G2426&lt;&gt;""),IF(E2426="","",IF(ISNUMBER(MATCH(SUBSTITUTE(E2426," ",""),SUBSTITUTE('Look Up Values'!$I$2:$I$10," ",""),0)),"","State error")),"")</f>
        <v/>
      </c>
      <c r="N2426" s="242" t="str" cm="1">
        <f t="array" ref="N2426">IF(AND(G2426&lt;&gt;0,G2426&lt;&gt;""),IF(F2426="","",IF(ISNUMBER(MATCH(SUBSTITUTE(F2426," ",""),SUBSTITUTE('Look Up Values'!$W$2:$W$30," ",""),0)),"","D&amp;R error")),"")</f>
        <v/>
      </c>
      <c r="O2426" s="256" t="str">
        <f t="shared" si="75"/>
        <v/>
      </c>
    </row>
    <row r="2427" spans="1:15" ht="15.75">
      <c r="A2427" s="250">
        <v>2420</v>
      </c>
      <c r="B2427" s="208"/>
      <c r="C2427" s="49"/>
      <c r="D2427" s="50"/>
      <c r="E2427" s="50"/>
      <c r="F2427" s="50"/>
      <c r="G2427" s="209"/>
      <c r="H2427" s="48"/>
      <c r="I2427" s="457" t="str">
        <f t="shared" si="74"/>
        <v/>
      </c>
      <c r="J2427" s="241" cm="1">
        <f t="array" ref="J2427">SUMPRODUCT(--(K2427:N2427&lt;&gt;"")) + IF(TRIM(O2427)="",0,LEN(O2427)-LEN(SUBSTITUTE(O2427,",",""))+1)</f>
        <v>0</v>
      </c>
      <c r="K2427" s="242" t="str">
        <f>IF(AND(G2427&lt;&gt;0,G2427&lt;&gt;""),IF(B2427="","",IF(ISNUMBER(MATCH(B2427,'Look Up Values'!$B$2:$B$500,0)),"","Dest. error")),"")</f>
        <v/>
      </c>
      <c r="L2427" s="242" t="str">
        <f>IF(AND(G2427&lt;&gt;0,G2427&lt;&gt;""),IF(C2427="","",IF(AND(ISNUMBER(--LEFT(C2427,FIND(" ",C2427&amp;" ")-1)),OR(LEN(LEFT(C2427,FIND(" ",C2427&amp;" ")-1))=6,LEN(LEFT(C2427,FIND(" ",C2427&amp;" ")-1))=7),OR(ISNUMBER(MATCH(LEFT(C2427,FIND(" ",C2427&amp;" ")-1),'Look Up Values'!$G$2:$G$1000,0)),ISNUMBER(MATCH(LEFT(C2427,FIND(" ",C2427&amp;" ")-1),'Look Up Values'!$AE$2:$AE$2000,0)))),"","EWC error")),"")</f>
        <v/>
      </c>
      <c r="M2427" s="242" t="str" cm="1">
        <f t="array" ref="M2427">IF(AND(G2427&lt;&gt;0,G2427&lt;&gt;""),IF(E2427="","",IF(ISNUMBER(MATCH(SUBSTITUTE(E2427," ",""),SUBSTITUTE('Look Up Values'!$I$2:$I$10," ",""),0)),"","State error")),"")</f>
        <v/>
      </c>
      <c r="N2427" s="242" t="str" cm="1">
        <f t="array" ref="N2427">IF(AND(G2427&lt;&gt;0,G2427&lt;&gt;""),IF(F2427="","",IF(ISNUMBER(MATCH(SUBSTITUTE(F2427," ",""),SUBSTITUTE('Look Up Values'!$W$2:$W$30," ",""),0)),"","D&amp;R error")),"")</f>
        <v/>
      </c>
      <c r="O2427" s="256" t="str">
        <f t="shared" si="75"/>
        <v/>
      </c>
    </row>
    <row r="2428" spans="1:15" ht="15.75">
      <c r="A2428" s="250">
        <v>2421</v>
      </c>
      <c r="B2428" s="208"/>
      <c r="C2428" s="49"/>
      <c r="D2428" s="50"/>
      <c r="E2428" s="50"/>
      <c r="F2428" s="50"/>
      <c r="G2428" s="209"/>
      <c r="H2428" s="48"/>
      <c r="I2428" s="457" t="str">
        <f t="shared" si="74"/>
        <v/>
      </c>
      <c r="J2428" s="241" cm="1">
        <f t="array" ref="J2428">SUMPRODUCT(--(K2428:N2428&lt;&gt;"")) + IF(TRIM(O2428)="",0,LEN(O2428)-LEN(SUBSTITUTE(O2428,",",""))+1)</f>
        <v>0</v>
      </c>
      <c r="K2428" s="242" t="str">
        <f>IF(AND(G2428&lt;&gt;0,G2428&lt;&gt;""),IF(B2428="","",IF(ISNUMBER(MATCH(B2428,'Look Up Values'!$B$2:$B$500,0)),"","Dest. error")),"")</f>
        <v/>
      </c>
      <c r="L2428" s="242" t="str">
        <f>IF(AND(G2428&lt;&gt;0,G2428&lt;&gt;""),IF(C2428="","",IF(AND(ISNUMBER(--LEFT(C2428,FIND(" ",C2428&amp;" ")-1)),OR(LEN(LEFT(C2428,FIND(" ",C2428&amp;" ")-1))=6,LEN(LEFT(C2428,FIND(" ",C2428&amp;" ")-1))=7),OR(ISNUMBER(MATCH(LEFT(C2428,FIND(" ",C2428&amp;" ")-1),'Look Up Values'!$G$2:$G$1000,0)),ISNUMBER(MATCH(LEFT(C2428,FIND(" ",C2428&amp;" ")-1),'Look Up Values'!$AE$2:$AE$2000,0)))),"","EWC error")),"")</f>
        <v/>
      </c>
      <c r="M2428" s="242" t="str" cm="1">
        <f t="array" ref="M2428">IF(AND(G2428&lt;&gt;0,G2428&lt;&gt;""),IF(E2428="","",IF(ISNUMBER(MATCH(SUBSTITUTE(E2428," ",""),SUBSTITUTE('Look Up Values'!$I$2:$I$10," ",""),0)),"","State error")),"")</f>
        <v/>
      </c>
      <c r="N2428" s="242" t="str" cm="1">
        <f t="array" ref="N2428">IF(AND(G2428&lt;&gt;0,G2428&lt;&gt;""),IF(F2428="","",IF(ISNUMBER(MATCH(SUBSTITUTE(F2428," ",""),SUBSTITUTE('Look Up Values'!$W$2:$W$30," ",""),0)),"","D&amp;R error")),"")</f>
        <v/>
      </c>
      <c r="O2428" s="256" t="str">
        <f t="shared" si="75"/>
        <v/>
      </c>
    </row>
    <row r="2429" spans="1:15" ht="15.75">
      <c r="A2429" s="250">
        <v>2422</v>
      </c>
      <c r="B2429" s="208"/>
      <c r="C2429" s="49"/>
      <c r="D2429" s="50"/>
      <c r="E2429" s="50"/>
      <c r="F2429" s="50"/>
      <c r="G2429" s="209"/>
      <c r="H2429" s="48"/>
      <c r="I2429" s="457" t="str">
        <f t="shared" si="74"/>
        <v/>
      </c>
      <c r="J2429" s="241" cm="1">
        <f t="array" ref="J2429">SUMPRODUCT(--(K2429:N2429&lt;&gt;"")) + IF(TRIM(O2429)="",0,LEN(O2429)-LEN(SUBSTITUTE(O2429,",",""))+1)</f>
        <v>0</v>
      </c>
      <c r="K2429" s="242" t="str">
        <f>IF(AND(G2429&lt;&gt;0,G2429&lt;&gt;""),IF(B2429="","",IF(ISNUMBER(MATCH(B2429,'Look Up Values'!$B$2:$B$500,0)),"","Dest. error")),"")</f>
        <v/>
      </c>
      <c r="L2429" s="242" t="str">
        <f>IF(AND(G2429&lt;&gt;0,G2429&lt;&gt;""),IF(C2429="","",IF(AND(ISNUMBER(--LEFT(C2429,FIND(" ",C2429&amp;" ")-1)),OR(LEN(LEFT(C2429,FIND(" ",C2429&amp;" ")-1))=6,LEN(LEFT(C2429,FIND(" ",C2429&amp;" ")-1))=7),OR(ISNUMBER(MATCH(LEFT(C2429,FIND(" ",C2429&amp;" ")-1),'Look Up Values'!$G$2:$G$1000,0)),ISNUMBER(MATCH(LEFT(C2429,FIND(" ",C2429&amp;" ")-1),'Look Up Values'!$AE$2:$AE$2000,0)))),"","EWC error")),"")</f>
        <v/>
      </c>
      <c r="M2429" s="242" t="str" cm="1">
        <f t="array" ref="M2429">IF(AND(G2429&lt;&gt;0,G2429&lt;&gt;""),IF(E2429="","",IF(ISNUMBER(MATCH(SUBSTITUTE(E2429," ",""),SUBSTITUTE('Look Up Values'!$I$2:$I$10," ",""),0)),"","State error")),"")</f>
        <v/>
      </c>
      <c r="N2429" s="242" t="str" cm="1">
        <f t="array" ref="N2429">IF(AND(G2429&lt;&gt;0,G2429&lt;&gt;""),IF(F2429="","",IF(ISNUMBER(MATCH(SUBSTITUTE(F2429," ",""),SUBSTITUTE('Look Up Values'!$W$2:$W$30," ",""),0)),"","D&amp;R error")),"")</f>
        <v/>
      </c>
      <c r="O2429" s="256" t="str">
        <f t="shared" si="75"/>
        <v/>
      </c>
    </row>
    <row r="2430" spans="1:15" ht="15.75">
      <c r="A2430" s="250">
        <v>2423</v>
      </c>
      <c r="B2430" s="208"/>
      <c r="C2430" s="49"/>
      <c r="D2430" s="50"/>
      <c r="E2430" s="50"/>
      <c r="F2430" s="50"/>
      <c r="G2430" s="209"/>
      <c r="H2430" s="48"/>
      <c r="I2430" s="457" t="str">
        <f t="shared" si="74"/>
        <v/>
      </c>
      <c r="J2430" s="241" cm="1">
        <f t="array" ref="J2430">SUMPRODUCT(--(K2430:N2430&lt;&gt;"")) + IF(TRIM(O2430)="",0,LEN(O2430)-LEN(SUBSTITUTE(O2430,",",""))+1)</f>
        <v>0</v>
      </c>
      <c r="K2430" s="242" t="str">
        <f>IF(AND(G2430&lt;&gt;0,G2430&lt;&gt;""),IF(B2430="","",IF(ISNUMBER(MATCH(B2430,'Look Up Values'!$B$2:$B$500,0)),"","Dest. error")),"")</f>
        <v/>
      </c>
      <c r="L2430" s="242" t="str">
        <f>IF(AND(G2430&lt;&gt;0,G2430&lt;&gt;""),IF(C2430="","",IF(AND(ISNUMBER(--LEFT(C2430,FIND(" ",C2430&amp;" ")-1)),OR(LEN(LEFT(C2430,FIND(" ",C2430&amp;" ")-1))=6,LEN(LEFT(C2430,FIND(" ",C2430&amp;" ")-1))=7),OR(ISNUMBER(MATCH(LEFT(C2430,FIND(" ",C2430&amp;" ")-1),'Look Up Values'!$G$2:$G$1000,0)),ISNUMBER(MATCH(LEFT(C2430,FIND(" ",C2430&amp;" ")-1),'Look Up Values'!$AE$2:$AE$2000,0)))),"","EWC error")),"")</f>
        <v/>
      </c>
      <c r="M2430" s="242" t="str" cm="1">
        <f t="array" ref="M2430">IF(AND(G2430&lt;&gt;0,G2430&lt;&gt;""),IF(E2430="","",IF(ISNUMBER(MATCH(SUBSTITUTE(E2430," ",""),SUBSTITUTE('Look Up Values'!$I$2:$I$10," ",""),0)),"","State error")),"")</f>
        <v/>
      </c>
      <c r="N2430" s="242" t="str" cm="1">
        <f t="array" ref="N2430">IF(AND(G2430&lt;&gt;0,G2430&lt;&gt;""),IF(F2430="","",IF(ISNUMBER(MATCH(SUBSTITUTE(F2430," ",""),SUBSTITUTE('Look Up Values'!$W$2:$W$30," ",""),0)),"","D&amp;R error")),"")</f>
        <v/>
      </c>
      <c r="O2430" s="256" t="str">
        <f t="shared" si="75"/>
        <v/>
      </c>
    </row>
    <row r="2431" spans="1:15" ht="15.75">
      <c r="A2431" s="250">
        <v>2424</v>
      </c>
      <c r="B2431" s="208"/>
      <c r="C2431" s="49"/>
      <c r="D2431" s="50"/>
      <c r="E2431" s="50"/>
      <c r="F2431" s="50"/>
      <c r="G2431" s="209"/>
      <c r="H2431" s="48"/>
      <c r="I2431" s="457" t="str">
        <f t="shared" si="74"/>
        <v/>
      </c>
      <c r="J2431" s="241" cm="1">
        <f t="array" ref="J2431">SUMPRODUCT(--(K2431:N2431&lt;&gt;"")) + IF(TRIM(O2431)="",0,LEN(O2431)-LEN(SUBSTITUTE(O2431,",",""))+1)</f>
        <v>0</v>
      </c>
      <c r="K2431" s="242" t="str">
        <f>IF(AND(G2431&lt;&gt;0,G2431&lt;&gt;""),IF(B2431="","",IF(ISNUMBER(MATCH(B2431,'Look Up Values'!$B$2:$B$500,0)),"","Dest. error")),"")</f>
        <v/>
      </c>
      <c r="L2431" s="242" t="str">
        <f>IF(AND(G2431&lt;&gt;0,G2431&lt;&gt;""),IF(C2431="","",IF(AND(ISNUMBER(--LEFT(C2431,FIND(" ",C2431&amp;" ")-1)),OR(LEN(LEFT(C2431,FIND(" ",C2431&amp;" ")-1))=6,LEN(LEFT(C2431,FIND(" ",C2431&amp;" ")-1))=7),OR(ISNUMBER(MATCH(LEFT(C2431,FIND(" ",C2431&amp;" ")-1),'Look Up Values'!$G$2:$G$1000,0)),ISNUMBER(MATCH(LEFT(C2431,FIND(" ",C2431&amp;" ")-1),'Look Up Values'!$AE$2:$AE$2000,0)))),"","EWC error")),"")</f>
        <v/>
      </c>
      <c r="M2431" s="242" t="str" cm="1">
        <f t="array" ref="M2431">IF(AND(G2431&lt;&gt;0,G2431&lt;&gt;""),IF(E2431="","",IF(ISNUMBER(MATCH(SUBSTITUTE(E2431," ",""),SUBSTITUTE('Look Up Values'!$I$2:$I$10," ",""),0)),"","State error")),"")</f>
        <v/>
      </c>
      <c r="N2431" s="242" t="str" cm="1">
        <f t="array" ref="N2431">IF(AND(G2431&lt;&gt;0,G2431&lt;&gt;""),IF(F2431="","",IF(ISNUMBER(MATCH(SUBSTITUTE(F2431," ",""),SUBSTITUTE('Look Up Values'!$W$2:$W$30," ",""),0)),"","D&amp;R error")),"")</f>
        <v/>
      </c>
      <c r="O2431" s="256" t="str">
        <f t="shared" si="75"/>
        <v/>
      </c>
    </row>
    <row r="2432" spans="1:15" ht="15.75">
      <c r="A2432" s="250">
        <v>2425</v>
      </c>
      <c r="B2432" s="208"/>
      <c r="C2432" s="49"/>
      <c r="D2432" s="50"/>
      <c r="E2432" s="50"/>
      <c r="F2432" s="50"/>
      <c r="G2432" s="209"/>
      <c r="H2432" s="48"/>
      <c r="I2432" s="457" t="str">
        <f t="shared" si="74"/>
        <v/>
      </c>
      <c r="J2432" s="241" cm="1">
        <f t="array" ref="J2432">SUMPRODUCT(--(K2432:N2432&lt;&gt;"")) + IF(TRIM(O2432)="",0,LEN(O2432)-LEN(SUBSTITUTE(O2432,",",""))+1)</f>
        <v>0</v>
      </c>
      <c r="K2432" s="242" t="str">
        <f>IF(AND(G2432&lt;&gt;0,G2432&lt;&gt;""),IF(B2432="","",IF(ISNUMBER(MATCH(B2432,'Look Up Values'!$B$2:$B$500,0)),"","Dest. error")),"")</f>
        <v/>
      </c>
      <c r="L2432" s="242" t="str">
        <f>IF(AND(G2432&lt;&gt;0,G2432&lt;&gt;""),IF(C2432="","",IF(AND(ISNUMBER(--LEFT(C2432,FIND(" ",C2432&amp;" ")-1)),OR(LEN(LEFT(C2432,FIND(" ",C2432&amp;" ")-1))=6,LEN(LEFT(C2432,FIND(" ",C2432&amp;" ")-1))=7),OR(ISNUMBER(MATCH(LEFT(C2432,FIND(" ",C2432&amp;" ")-1),'Look Up Values'!$G$2:$G$1000,0)),ISNUMBER(MATCH(LEFT(C2432,FIND(" ",C2432&amp;" ")-1),'Look Up Values'!$AE$2:$AE$2000,0)))),"","EWC error")),"")</f>
        <v/>
      </c>
      <c r="M2432" s="242" t="str" cm="1">
        <f t="array" ref="M2432">IF(AND(G2432&lt;&gt;0,G2432&lt;&gt;""),IF(E2432="","",IF(ISNUMBER(MATCH(SUBSTITUTE(E2432," ",""),SUBSTITUTE('Look Up Values'!$I$2:$I$10," ",""),0)),"","State error")),"")</f>
        <v/>
      </c>
      <c r="N2432" s="242" t="str" cm="1">
        <f t="array" ref="N2432">IF(AND(G2432&lt;&gt;0,G2432&lt;&gt;""),IF(F2432="","",IF(ISNUMBER(MATCH(SUBSTITUTE(F2432," ",""),SUBSTITUTE('Look Up Values'!$W$2:$W$30," ",""),0)),"","D&amp;R error")),"")</f>
        <v/>
      </c>
      <c r="O2432" s="256" t="str">
        <f t="shared" si="75"/>
        <v/>
      </c>
    </row>
    <row r="2433" spans="1:15" ht="15.75">
      <c r="A2433" s="250">
        <v>2426</v>
      </c>
      <c r="B2433" s="208"/>
      <c r="C2433" s="49"/>
      <c r="D2433" s="50"/>
      <c r="E2433" s="50"/>
      <c r="F2433" s="50"/>
      <c r="G2433" s="209"/>
      <c r="H2433" s="48"/>
      <c r="I2433" s="457" t="str">
        <f t="shared" si="74"/>
        <v/>
      </c>
      <c r="J2433" s="241" cm="1">
        <f t="array" ref="J2433">SUMPRODUCT(--(K2433:N2433&lt;&gt;"")) + IF(TRIM(O2433)="",0,LEN(O2433)-LEN(SUBSTITUTE(O2433,",",""))+1)</f>
        <v>0</v>
      </c>
      <c r="K2433" s="242" t="str">
        <f>IF(AND(G2433&lt;&gt;0,G2433&lt;&gt;""),IF(B2433="","",IF(ISNUMBER(MATCH(B2433,'Look Up Values'!$B$2:$B$500,0)),"","Dest. error")),"")</f>
        <v/>
      </c>
      <c r="L2433" s="242" t="str">
        <f>IF(AND(G2433&lt;&gt;0,G2433&lt;&gt;""),IF(C2433="","",IF(AND(ISNUMBER(--LEFT(C2433,FIND(" ",C2433&amp;" ")-1)),OR(LEN(LEFT(C2433,FIND(" ",C2433&amp;" ")-1))=6,LEN(LEFT(C2433,FIND(" ",C2433&amp;" ")-1))=7),OR(ISNUMBER(MATCH(LEFT(C2433,FIND(" ",C2433&amp;" ")-1),'Look Up Values'!$G$2:$G$1000,0)),ISNUMBER(MATCH(LEFT(C2433,FIND(" ",C2433&amp;" ")-1),'Look Up Values'!$AE$2:$AE$2000,0)))),"","EWC error")),"")</f>
        <v/>
      </c>
      <c r="M2433" s="242" t="str" cm="1">
        <f t="array" ref="M2433">IF(AND(G2433&lt;&gt;0,G2433&lt;&gt;""),IF(E2433="","",IF(ISNUMBER(MATCH(SUBSTITUTE(E2433," ",""),SUBSTITUTE('Look Up Values'!$I$2:$I$10," ",""),0)),"","State error")),"")</f>
        <v/>
      </c>
      <c r="N2433" s="242" t="str" cm="1">
        <f t="array" ref="N2433">IF(AND(G2433&lt;&gt;0,G2433&lt;&gt;""),IF(F2433="","",IF(ISNUMBER(MATCH(SUBSTITUTE(F2433," ",""),SUBSTITUTE('Look Up Values'!$W$2:$W$30," ",""),0)),"","D&amp;R error")),"")</f>
        <v/>
      </c>
      <c r="O2433" s="256" t="str">
        <f t="shared" si="75"/>
        <v/>
      </c>
    </row>
    <row r="2434" spans="1:15" ht="15.75">
      <c r="A2434" s="250">
        <v>2427</v>
      </c>
      <c r="B2434" s="208"/>
      <c r="C2434" s="49"/>
      <c r="D2434" s="50"/>
      <c r="E2434" s="50"/>
      <c r="F2434" s="50"/>
      <c r="G2434" s="209"/>
      <c r="H2434" s="48"/>
      <c r="I2434" s="457" t="str">
        <f t="shared" si="74"/>
        <v/>
      </c>
      <c r="J2434" s="241" cm="1">
        <f t="array" ref="J2434">SUMPRODUCT(--(K2434:N2434&lt;&gt;"")) + IF(TRIM(O2434)="",0,LEN(O2434)-LEN(SUBSTITUTE(O2434,",",""))+1)</f>
        <v>0</v>
      </c>
      <c r="K2434" s="242" t="str">
        <f>IF(AND(G2434&lt;&gt;0,G2434&lt;&gt;""),IF(B2434="","",IF(ISNUMBER(MATCH(B2434,'Look Up Values'!$B$2:$B$500,0)),"","Dest. error")),"")</f>
        <v/>
      </c>
      <c r="L2434" s="242" t="str">
        <f>IF(AND(G2434&lt;&gt;0,G2434&lt;&gt;""),IF(C2434="","",IF(AND(ISNUMBER(--LEFT(C2434,FIND(" ",C2434&amp;" ")-1)),OR(LEN(LEFT(C2434,FIND(" ",C2434&amp;" ")-1))=6,LEN(LEFT(C2434,FIND(" ",C2434&amp;" ")-1))=7),OR(ISNUMBER(MATCH(LEFT(C2434,FIND(" ",C2434&amp;" ")-1),'Look Up Values'!$G$2:$G$1000,0)),ISNUMBER(MATCH(LEFT(C2434,FIND(" ",C2434&amp;" ")-1),'Look Up Values'!$AE$2:$AE$2000,0)))),"","EWC error")),"")</f>
        <v/>
      </c>
      <c r="M2434" s="242" t="str" cm="1">
        <f t="array" ref="M2434">IF(AND(G2434&lt;&gt;0,G2434&lt;&gt;""),IF(E2434="","",IF(ISNUMBER(MATCH(SUBSTITUTE(E2434," ",""),SUBSTITUTE('Look Up Values'!$I$2:$I$10," ",""),0)),"","State error")),"")</f>
        <v/>
      </c>
      <c r="N2434" s="242" t="str" cm="1">
        <f t="array" ref="N2434">IF(AND(G2434&lt;&gt;0,G2434&lt;&gt;""),IF(F2434="","",IF(ISNUMBER(MATCH(SUBSTITUTE(F2434," ",""),SUBSTITUTE('Look Up Values'!$W$2:$W$30," ",""),0)),"","D&amp;R error")),"")</f>
        <v/>
      </c>
      <c r="O2434" s="256" t="str">
        <f t="shared" si="75"/>
        <v/>
      </c>
    </row>
    <row r="2435" spans="1:15" ht="15.75">
      <c r="A2435" s="250">
        <v>2428</v>
      </c>
      <c r="B2435" s="208"/>
      <c r="C2435" s="49"/>
      <c r="D2435" s="50"/>
      <c r="E2435" s="50"/>
      <c r="F2435" s="50"/>
      <c r="G2435" s="209"/>
      <c r="H2435" s="48"/>
      <c r="I2435" s="457" t="str">
        <f t="shared" si="74"/>
        <v/>
      </c>
      <c r="J2435" s="241" cm="1">
        <f t="array" ref="J2435">SUMPRODUCT(--(K2435:N2435&lt;&gt;"")) + IF(TRIM(O2435)="",0,LEN(O2435)-LEN(SUBSTITUTE(O2435,",",""))+1)</f>
        <v>0</v>
      </c>
      <c r="K2435" s="242" t="str">
        <f>IF(AND(G2435&lt;&gt;0,G2435&lt;&gt;""),IF(B2435="","",IF(ISNUMBER(MATCH(B2435,'Look Up Values'!$B$2:$B$500,0)),"","Dest. error")),"")</f>
        <v/>
      </c>
      <c r="L2435" s="242" t="str">
        <f>IF(AND(G2435&lt;&gt;0,G2435&lt;&gt;""),IF(C2435="","",IF(AND(ISNUMBER(--LEFT(C2435,FIND(" ",C2435&amp;" ")-1)),OR(LEN(LEFT(C2435,FIND(" ",C2435&amp;" ")-1))=6,LEN(LEFT(C2435,FIND(" ",C2435&amp;" ")-1))=7),OR(ISNUMBER(MATCH(LEFT(C2435,FIND(" ",C2435&amp;" ")-1),'Look Up Values'!$G$2:$G$1000,0)),ISNUMBER(MATCH(LEFT(C2435,FIND(" ",C2435&amp;" ")-1),'Look Up Values'!$AE$2:$AE$2000,0)))),"","EWC error")),"")</f>
        <v/>
      </c>
      <c r="M2435" s="242" t="str" cm="1">
        <f t="array" ref="M2435">IF(AND(G2435&lt;&gt;0,G2435&lt;&gt;""),IF(E2435="","",IF(ISNUMBER(MATCH(SUBSTITUTE(E2435," ",""),SUBSTITUTE('Look Up Values'!$I$2:$I$10," ",""),0)),"","State error")),"")</f>
        <v/>
      </c>
      <c r="N2435" s="242" t="str" cm="1">
        <f t="array" ref="N2435">IF(AND(G2435&lt;&gt;0,G2435&lt;&gt;""),IF(F2435="","",IF(ISNUMBER(MATCH(SUBSTITUTE(F2435," ",""),SUBSTITUTE('Look Up Values'!$W$2:$W$30," ",""),0)),"","D&amp;R error")),"")</f>
        <v/>
      </c>
      <c r="O2435" s="256" t="str">
        <f t="shared" si="75"/>
        <v/>
      </c>
    </row>
    <row r="2436" spans="1:15" ht="15.75">
      <c r="A2436" s="250">
        <v>2429</v>
      </c>
      <c r="B2436" s="208"/>
      <c r="C2436" s="49"/>
      <c r="D2436" s="50"/>
      <c r="E2436" s="50"/>
      <c r="F2436" s="50"/>
      <c r="G2436" s="209"/>
      <c r="H2436" s="48"/>
      <c r="I2436" s="457" t="str">
        <f t="shared" si="74"/>
        <v/>
      </c>
      <c r="J2436" s="241" cm="1">
        <f t="array" ref="J2436">SUMPRODUCT(--(K2436:N2436&lt;&gt;"")) + IF(TRIM(O2436)="",0,LEN(O2436)-LEN(SUBSTITUTE(O2436,",",""))+1)</f>
        <v>0</v>
      </c>
      <c r="K2436" s="242" t="str">
        <f>IF(AND(G2436&lt;&gt;0,G2436&lt;&gt;""),IF(B2436="","",IF(ISNUMBER(MATCH(B2436,'Look Up Values'!$B$2:$B$500,0)),"","Dest. error")),"")</f>
        <v/>
      </c>
      <c r="L2436" s="242" t="str">
        <f>IF(AND(G2436&lt;&gt;0,G2436&lt;&gt;""),IF(C2436="","",IF(AND(ISNUMBER(--LEFT(C2436,FIND(" ",C2436&amp;" ")-1)),OR(LEN(LEFT(C2436,FIND(" ",C2436&amp;" ")-1))=6,LEN(LEFT(C2436,FIND(" ",C2436&amp;" ")-1))=7),OR(ISNUMBER(MATCH(LEFT(C2436,FIND(" ",C2436&amp;" ")-1),'Look Up Values'!$G$2:$G$1000,0)),ISNUMBER(MATCH(LEFT(C2436,FIND(" ",C2436&amp;" ")-1),'Look Up Values'!$AE$2:$AE$2000,0)))),"","EWC error")),"")</f>
        <v/>
      </c>
      <c r="M2436" s="242" t="str" cm="1">
        <f t="array" ref="M2436">IF(AND(G2436&lt;&gt;0,G2436&lt;&gt;""),IF(E2436="","",IF(ISNUMBER(MATCH(SUBSTITUTE(E2436," ",""),SUBSTITUTE('Look Up Values'!$I$2:$I$10," ",""),0)),"","State error")),"")</f>
        <v/>
      </c>
      <c r="N2436" s="242" t="str" cm="1">
        <f t="array" ref="N2436">IF(AND(G2436&lt;&gt;0,G2436&lt;&gt;""),IF(F2436="","",IF(ISNUMBER(MATCH(SUBSTITUTE(F2436," ",""),SUBSTITUTE('Look Up Values'!$W$2:$W$30," ",""),0)),"","D&amp;R error")),"")</f>
        <v/>
      </c>
      <c r="O2436" s="256" t="str">
        <f t="shared" si="75"/>
        <v/>
      </c>
    </row>
    <row r="2437" spans="1:15" ht="15.75">
      <c r="A2437" s="250">
        <v>2430</v>
      </c>
      <c r="B2437" s="208"/>
      <c r="C2437" s="49"/>
      <c r="D2437" s="50"/>
      <c r="E2437" s="50"/>
      <c r="F2437" s="50"/>
      <c r="G2437" s="209"/>
      <c r="H2437" s="48"/>
      <c r="I2437" s="457" t="str">
        <f t="shared" si="74"/>
        <v/>
      </c>
      <c r="J2437" s="241" cm="1">
        <f t="array" ref="J2437">SUMPRODUCT(--(K2437:N2437&lt;&gt;"")) + IF(TRIM(O2437)="",0,LEN(O2437)-LEN(SUBSTITUTE(O2437,",",""))+1)</f>
        <v>0</v>
      </c>
      <c r="K2437" s="242" t="str">
        <f>IF(AND(G2437&lt;&gt;0,G2437&lt;&gt;""),IF(B2437="","",IF(ISNUMBER(MATCH(B2437,'Look Up Values'!$B$2:$B$500,0)),"","Dest. error")),"")</f>
        <v/>
      </c>
      <c r="L2437" s="242" t="str">
        <f>IF(AND(G2437&lt;&gt;0,G2437&lt;&gt;""),IF(C2437="","",IF(AND(ISNUMBER(--LEFT(C2437,FIND(" ",C2437&amp;" ")-1)),OR(LEN(LEFT(C2437,FIND(" ",C2437&amp;" ")-1))=6,LEN(LEFT(C2437,FIND(" ",C2437&amp;" ")-1))=7),OR(ISNUMBER(MATCH(LEFT(C2437,FIND(" ",C2437&amp;" ")-1),'Look Up Values'!$G$2:$G$1000,0)),ISNUMBER(MATCH(LEFT(C2437,FIND(" ",C2437&amp;" ")-1),'Look Up Values'!$AE$2:$AE$2000,0)))),"","EWC error")),"")</f>
        <v/>
      </c>
      <c r="M2437" s="242" t="str" cm="1">
        <f t="array" ref="M2437">IF(AND(G2437&lt;&gt;0,G2437&lt;&gt;""),IF(E2437="","",IF(ISNUMBER(MATCH(SUBSTITUTE(E2437," ",""),SUBSTITUTE('Look Up Values'!$I$2:$I$10," ",""),0)),"","State error")),"")</f>
        <v/>
      </c>
      <c r="N2437" s="242" t="str" cm="1">
        <f t="array" ref="N2437">IF(AND(G2437&lt;&gt;0,G2437&lt;&gt;""),IF(F2437="","",IF(ISNUMBER(MATCH(SUBSTITUTE(F2437," ",""),SUBSTITUTE('Look Up Values'!$W$2:$W$30," ",""),0)),"","D&amp;R error")),"")</f>
        <v/>
      </c>
      <c r="O2437" s="256" t="str">
        <f t="shared" si="75"/>
        <v/>
      </c>
    </row>
    <row r="2438" spans="1:15" ht="15.75">
      <c r="A2438" s="250">
        <v>2431</v>
      </c>
      <c r="B2438" s="208"/>
      <c r="C2438" s="49"/>
      <c r="D2438" s="50"/>
      <c r="E2438" s="50"/>
      <c r="F2438" s="50"/>
      <c r="G2438" s="209"/>
      <c r="H2438" s="48"/>
      <c r="I2438" s="457" t="str">
        <f t="shared" si="74"/>
        <v/>
      </c>
      <c r="J2438" s="241" cm="1">
        <f t="array" ref="J2438">SUMPRODUCT(--(K2438:N2438&lt;&gt;"")) + IF(TRIM(O2438)="",0,LEN(O2438)-LEN(SUBSTITUTE(O2438,",",""))+1)</f>
        <v>0</v>
      </c>
      <c r="K2438" s="242" t="str">
        <f>IF(AND(G2438&lt;&gt;0,G2438&lt;&gt;""),IF(B2438="","",IF(ISNUMBER(MATCH(B2438,'Look Up Values'!$B$2:$B$500,0)),"","Dest. error")),"")</f>
        <v/>
      </c>
      <c r="L2438" s="242" t="str">
        <f>IF(AND(G2438&lt;&gt;0,G2438&lt;&gt;""),IF(C2438="","",IF(AND(ISNUMBER(--LEFT(C2438,FIND(" ",C2438&amp;" ")-1)),OR(LEN(LEFT(C2438,FIND(" ",C2438&amp;" ")-1))=6,LEN(LEFT(C2438,FIND(" ",C2438&amp;" ")-1))=7),OR(ISNUMBER(MATCH(LEFT(C2438,FIND(" ",C2438&amp;" ")-1),'Look Up Values'!$G$2:$G$1000,0)),ISNUMBER(MATCH(LEFT(C2438,FIND(" ",C2438&amp;" ")-1),'Look Up Values'!$AE$2:$AE$2000,0)))),"","EWC error")),"")</f>
        <v/>
      </c>
      <c r="M2438" s="242" t="str" cm="1">
        <f t="array" ref="M2438">IF(AND(G2438&lt;&gt;0,G2438&lt;&gt;""),IF(E2438="","",IF(ISNUMBER(MATCH(SUBSTITUTE(E2438," ",""),SUBSTITUTE('Look Up Values'!$I$2:$I$10," ",""),0)),"","State error")),"")</f>
        <v/>
      </c>
      <c r="N2438" s="242" t="str" cm="1">
        <f t="array" ref="N2438">IF(AND(G2438&lt;&gt;0,G2438&lt;&gt;""),IF(F2438="","",IF(ISNUMBER(MATCH(SUBSTITUTE(F2438," ",""),SUBSTITUTE('Look Up Values'!$W$2:$W$30," ",""),0)),"","D&amp;R error")),"")</f>
        <v/>
      </c>
      <c r="O2438" s="256" t="str">
        <f t="shared" si="75"/>
        <v/>
      </c>
    </row>
    <row r="2439" spans="1:15" ht="15.75">
      <c r="A2439" s="250">
        <v>2432</v>
      </c>
      <c r="B2439" s="208"/>
      <c r="C2439" s="49"/>
      <c r="D2439" s="50"/>
      <c r="E2439" s="50"/>
      <c r="F2439" s="50"/>
      <c r="G2439" s="209"/>
      <c r="H2439" s="48"/>
      <c r="I2439" s="457" t="str">
        <f t="shared" si="74"/>
        <v/>
      </c>
      <c r="J2439" s="241" cm="1">
        <f t="array" ref="J2439">SUMPRODUCT(--(K2439:N2439&lt;&gt;"")) + IF(TRIM(O2439)="",0,LEN(O2439)-LEN(SUBSTITUTE(O2439,",",""))+1)</f>
        <v>0</v>
      </c>
      <c r="K2439" s="242" t="str">
        <f>IF(AND(G2439&lt;&gt;0,G2439&lt;&gt;""),IF(B2439="","",IF(ISNUMBER(MATCH(B2439,'Look Up Values'!$B$2:$B$500,0)),"","Dest. error")),"")</f>
        <v/>
      </c>
      <c r="L2439" s="242" t="str">
        <f>IF(AND(G2439&lt;&gt;0,G2439&lt;&gt;""),IF(C2439="","",IF(AND(ISNUMBER(--LEFT(C2439,FIND(" ",C2439&amp;" ")-1)),OR(LEN(LEFT(C2439,FIND(" ",C2439&amp;" ")-1))=6,LEN(LEFT(C2439,FIND(" ",C2439&amp;" ")-1))=7),OR(ISNUMBER(MATCH(LEFT(C2439,FIND(" ",C2439&amp;" ")-1),'Look Up Values'!$G$2:$G$1000,0)),ISNUMBER(MATCH(LEFT(C2439,FIND(" ",C2439&amp;" ")-1),'Look Up Values'!$AE$2:$AE$2000,0)))),"","EWC error")),"")</f>
        <v/>
      </c>
      <c r="M2439" s="242" t="str" cm="1">
        <f t="array" ref="M2439">IF(AND(G2439&lt;&gt;0,G2439&lt;&gt;""),IF(E2439="","",IF(ISNUMBER(MATCH(SUBSTITUTE(E2439," ",""),SUBSTITUTE('Look Up Values'!$I$2:$I$10," ",""),0)),"","State error")),"")</f>
        <v/>
      </c>
      <c r="N2439" s="242" t="str" cm="1">
        <f t="array" ref="N2439">IF(AND(G2439&lt;&gt;0,G2439&lt;&gt;""),IF(F2439="","",IF(ISNUMBER(MATCH(SUBSTITUTE(F2439," ",""),SUBSTITUTE('Look Up Values'!$W$2:$W$30," ",""),0)),"","D&amp;R error")),"")</f>
        <v/>
      </c>
      <c r="O2439" s="256" t="str">
        <f t="shared" si="75"/>
        <v/>
      </c>
    </row>
    <row r="2440" spans="1:15" ht="15.75">
      <c r="A2440" s="250">
        <v>2433</v>
      </c>
      <c r="B2440" s="208"/>
      <c r="C2440" s="49"/>
      <c r="D2440" s="50"/>
      <c r="E2440" s="50"/>
      <c r="F2440" s="50"/>
      <c r="G2440" s="209"/>
      <c r="H2440" s="48"/>
      <c r="I2440" s="457" t="str">
        <f t="shared" si="74"/>
        <v/>
      </c>
      <c r="J2440" s="241" cm="1">
        <f t="array" ref="J2440">SUMPRODUCT(--(K2440:N2440&lt;&gt;"")) + IF(TRIM(O2440)="",0,LEN(O2440)-LEN(SUBSTITUTE(O2440,",",""))+1)</f>
        <v>0</v>
      </c>
      <c r="K2440" s="242" t="str">
        <f>IF(AND(G2440&lt;&gt;0,G2440&lt;&gt;""),IF(B2440="","",IF(ISNUMBER(MATCH(B2440,'Look Up Values'!$B$2:$B$500,0)),"","Dest. error")),"")</f>
        <v/>
      </c>
      <c r="L2440" s="242" t="str">
        <f>IF(AND(G2440&lt;&gt;0,G2440&lt;&gt;""),IF(C2440="","",IF(AND(ISNUMBER(--LEFT(C2440,FIND(" ",C2440&amp;" ")-1)),OR(LEN(LEFT(C2440,FIND(" ",C2440&amp;" ")-1))=6,LEN(LEFT(C2440,FIND(" ",C2440&amp;" ")-1))=7),OR(ISNUMBER(MATCH(LEFT(C2440,FIND(" ",C2440&amp;" ")-1),'Look Up Values'!$G$2:$G$1000,0)),ISNUMBER(MATCH(LEFT(C2440,FIND(" ",C2440&amp;" ")-1),'Look Up Values'!$AE$2:$AE$2000,0)))),"","EWC error")),"")</f>
        <v/>
      </c>
      <c r="M2440" s="242" t="str" cm="1">
        <f t="array" ref="M2440">IF(AND(G2440&lt;&gt;0,G2440&lt;&gt;""),IF(E2440="","",IF(ISNUMBER(MATCH(SUBSTITUTE(E2440," ",""),SUBSTITUTE('Look Up Values'!$I$2:$I$10," ",""),0)),"","State error")),"")</f>
        <v/>
      </c>
      <c r="N2440" s="242" t="str" cm="1">
        <f t="array" ref="N2440">IF(AND(G2440&lt;&gt;0,G2440&lt;&gt;""),IF(F2440="","",IF(ISNUMBER(MATCH(SUBSTITUTE(F2440," ",""),SUBSTITUTE('Look Up Values'!$W$2:$W$30," ",""),0)),"","D&amp;R error")),"")</f>
        <v/>
      </c>
      <c r="O2440" s="256" t="str">
        <f t="shared" si="75"/>
        <v/>
      </c>
    </row>
    <row r="2441" spans="1:15" ht="15.75">
      <c r="A2441" s="250">
        <v>2434</v>
      </c>
      <c r="B2441" s="208"/>
      <c r="C2441" s="49"/>
      <c r="D2441" s="50"/>
      <c r="E2441" s="50"/>
      <c r="F2441" s="50"/>
      <c r="G2441" s="209"/>
      <c r="H2441" s="48"/>
      <c r="I2441" s="457" t="str">
        <f t="shared" ref="I2441:I2504" si="76">IF(IFERROR(--SUBSTITUTE(J2441,CHAR(160),""),0)&gt;0,A2441,"")</f>
        <v/>
      </c>
      <c r="J2441" s="241" cm="1">
        <f t="array" ref="J2441">SUMPRODUCT(--(K2441:N2441&lt;&gt;"")) + IF(TRIM(O2441)="",0,LEN(O2441)-LEN(SUBSTITUTE(O2441,",",""))+1)</f>
        <v>0</v>
      </c>
      <c r="K2441" s="242" t="str">
        <f>IF(AND(G2441&lt;&gt;0,G2441&lt;&gt;""),IF(B2441="","",IF(ISNUMBER(MATCH(B2441,'Look Up Values'!$B$2:$B$500,0)),"","Dest. error")),"")</f>
        <v/>
      </c>
      <c r="L2441" s="242" t="str">
        <f>IF(AND(G2441&lt;&gt;0,G2441&lt;&gt;""),IF(C2441="","",IF(AND(ISNUMBER(--LEFT(C2441,FIND(" ",C2441&amp;" ")-1)),OR(LEN(LEFT(C2441,FIND(" ",C2441&amp;" ")-1))=6,LEN(LEFT(C2441,FIND(" ",C2441&amp;" ")-1))=7),OR(ISNUMBER(MATCH(LEFT(C2441,FIND(" ",C2441&amp;" ")-1),'Look Up Values'!$G$2:$G$1000,0)),ISNUMBER(MATCH(LEFT(C2441,FIND(" ",C2441&amp;" ")-1),'Look Up Values'!$AE$2:$AE$2000,0)))),"","EWC error")),"")</f>
        <v/>
      </c>
      <c r="M2441" s="242" t="str" cm="1">
        <f t="array" ref="M2441">IF(AND(G2441&lt;&gt;0,G2441&lt;&gt;""),IF(E2441="","",IF(ISNUMBER(MATCH(SUBSTITUTE(E2441," ",""),SUBSTITUTE('Look Up Values'!$I$2:$I$10," ",""),0)),"","State error")),"")</f>
        <v/>
      </c>
      <c r="N2441" s="242" t="str" cm="1">
        <f t="array" ref="N2441">IF(AND(G2441&lt;&gt;0,G2441&lt;&gt;""),IF(F2441="","",IF(ISNUMBER(MATCH(SUBSTITUTE(F2441," ",""),SUBSTITUTE('Look Up Values'!$W$2:$W$30," ",""),0)),"","D&amp;R error")),"")</f>
        <v/>
      </c>
      <c r="O2441" s="256" t="str">
        <f t="shared" ref="O2441:O2504" si="77">IF(OR(G2441="",G2441=0),"",IF((TRIM(SUBSTITUTE(B2441,CHAR(160),""))&amp;TRIM(SUBSTITUTE(C2441,CHAR(160),""))&amp;TRIM(SUBSTITUTE(F2441,CHAR(160),""))&amp;TRIM(SUBSTITUTE(E2441,CHAR(160),"")))&lt;&gt;"",IF((--(TRIM(SUBSTITUTE(B2441,CHAR(160),""))&lt;&gt;"")+--(TRIM(SUBSTITUTE(C2441,CHAR(160),""))&lt;&gt;"")+--(TRIM(SUBSTITUTE(F2441,CHAR(160),""))&lt;&gt;"")+--(TRIM(SUBSTITUTE(E2441,CHAR(160),""))&lt;&gt;""))=4,"",LEFT(IF(TRIM(SUBSTITUTE(B2441,CHAR(160),""))="","Dest, ","")&amp;IF(TRIM(SUBSTITUTE(C2441,CHAR(160),""))="","EWC, ","")&amp;IF(TRIM(SUBSTITUTE(F2441,CHAR(160),""))="","D&amp;R, ","")&amp;IF(TRIM(SUBSTITUTE(E2441,CHAR(160),""))="","State, ",""),LEN(IF(TRIM(SUBSTITUTE(B2441,CHAR(160),""))="","Dest, ","")&amp;IF(TRIM(SUBSTITUTE(C2441,CHAR(160),""))="","EWC, ","")&amp;IF(TRIM(SUBSTITUTE(F2441,CHAR(160),""))="","D&amp;R, ","")&amp;IF(TRIM(SUBSTITUTE(E2441,CHAR(160),""))="","State, ",""))-2)),LEFT(IF(TRIM(SUBSTITUTE(B2441,CHAR(160),""))="","Dest, ","")&amp;IF(TRIM(SUBSTITUTE(C2441,CHAR(160),""))="","EWC, ","")&amp;IF(TRIM(SUBSTITUTE(F2441,CHAR(160),""))="","D&amp;R, ","")&amp;IF(TRIM(SUBSTITUTE(E2441,CHAR(160),""))="","State, ",""),LEN(IF(TRIM(SUBSTITUTE(B2441,CHAR(160),""))="","Dest, ","")&amp;IF(TRIM(SUBSTITUTE(C2441,CHAR(160),""))="","EWC, ","")&amp;IF(TRIM(SUBSTITUTE(F2441,CHAR(160),""))="","D&amp;R, ","")&amp;IF(TRIM(SUBSTITUTE(E2441,CHAR(160),""))="","State, ",""))-2)))</f>
        <v/>
      </c>
    </row>
    <row r="2442" spans="1:15" ht="15.75">
      <c r="A2442" s="250">
        <v>2435</v>
      </c>
      <c r="B2442" s="208"/>
      <c r="C2442" s="49"/>
      <c r="D2442" s="50"/>
      <c r="E2442" s="50"/>
      <c r="F2442" s="50"/>
      <c r="G2442" s="209"/>
      <c r="H2442" s="48"/>
      <c r="I2442" s="457" t="str">
        <f t="shared" si="76"/>
        <v/>
      </c>
      <c r="J2442" s="241" cm="1">
        <f t="array" ref="J2442">SUMPRODUCT(--(K2442:N2442&lt;&gt;"")) + IF(TRIM(O2442)="",0,LEN(O2442)-LEN(SUBSTITUTE(O2442,",",""))+1)</f>
        <v>0</v>
      </c>
      <c r="K2442" s="242" t="str">
        <f>IF(AND(G2442&lt;&gt;0,G2442&lt;&gt;""),IF(B2442="","",IF(ISNUMBER(MATCH(B2442,'Look Up Values'!$B$2:$B$500,0)),"","Dest. error")),"")</f>
        <v/>
      </c>
      <c r="L2442" s="242" t="str">
        <f>IF(AND(G2442&lt;&gt;0,G2442&lt;&gt;""),IF(C2442="","",IF(AND(ISNUMBER(--LEFT(C2442,FIND(" ",C2442&amp;" ")-1)),OR(LEN(LEFT(C2442,FIND(" ",C2442&amp;" ")-1))=6,LEN(LEFT(C2442,FIND(" ",C2442&amp;" ")-1))=7),OR(ISNUMBER(MATCH(LEFT(C2442,FIND(" ",C2442&amp;" ")-1),'Look Up Values'!$G$2:$G$1000,0)),ISNUMBER(MATCH(LEFT(C2442,FIND(" ",C2442&amp;" ")-1),'Look Up Values'!$AE$2:$AE$2000,0)))),"","EWC error")),"")</f>
        <v/>
      </c>
      <c r="M2442" s="242" t="str" cm="1">
        <f t="array" ref="M2442">IF(AND(G2442&lt;&gt;0,G2442&lt;&gt;""),IF(E2442="","",IF(ISNUMBER(MATCH(SUBSTITUTE(E2442," ",""),SUBSTITUTE('Look Up Values'!$I$2:$I$10," ",""),0)),"","State error")),"")</f>
        <v/>
      </c>
      <c r="N2442" s="242" t="str" cm="1">
        <f t="array" ref="N2442">IF(AND(G2442&lt;&gt;0,G2442&lt;&gt;""),IF(F2442="","",IF(ISNUMBER(MATCH(SUBSTITUTE(F2442," ",""),SUBSTITUTE('Look Up Values'!$W$2:$W$30," ",""),0)),"","D&amp;R error")),"")</f>
        <v/>
      </c>
      <c r="O2442" s="256" t="str">
        <f t="shared" si="77"/>
        <v/>
      </c>
    </row>
    <row r="2443" spans="1:15" ht="15.75">
      <c r="A2443" s="250">
        <v>2436</v>
      </c>
      <c r="B2443" s="208"/>
      <c r="C2443" s="49"/>
      <c r="D2443" s="50"/>
      <c r="E2443" s="50"/>
      <c r="F2443" s="50"/>
      <c r="G2443" s="209"/>
      <c r="H2443" s="48"/>
      <c r="I2443" s="457" t="str">
        <f t="shared" si="76"/>
        <v/>
      </c>
      <c r="J2443" s="241" cm="1">
        <f t="array" ref="J2443">SUMPRODUCT(--(K2443:N2443&lt;&gt;"")) + IF(TRIM(O2443)="",0,LEN(O2443)-LEN(SUBSTITUTE(O2443,",",""))+1)</f>
        <v>0</v>
      </c>
      <c r="K2443" s="242" t="str">
        <f>IF(AND(G2443&lt;&gt;0,G2443&lt;&gt;""),IF(B2443="","",IF(ISNUMBER(MATCH(B2443,'Look Up Values'!$B$2:$B$500,0)),"","Dest. error")),"")</f>
        <v/>
      </c>
      <c r="L2443" s="242" t="str">
        <f>IF(AND(G2443&lt;&gt;0,G2443&lt;&gt;""),IF(C2443="","",IF(AND(ISNUMBER(--LEFT(C2443,FIND(" ",C2443&amp;" ")-1)),OR(LEN(LEFT(C2443,FIND(" ",C2443&amp;" ")-1))=6,LEN(LEFT(C2443,FIND(" ",C2443&amp;" ")-1))=7),OR(ISNUMBER(MATCH(LEFT(C2443,FIND(" ",C2443&amp;" ")-1),'Look Up Values'!$G$2:$G$1000,0)),ISNUMBER(MATCH(LEFT(C2443,FIND(" ",C2443&amp;" ")-1),'Look Up Values'!$AE$2:$AE$2000,0)))),"","EWC error")),"")</f>
        <v/>
      </c>
      <c r="M2443" s="242" t="str" cm="1">
        <f t="array" ref="M2443">IF(AND(G2443&lt;&gt;0,G2443&lt;&gt;""),IF(E2443="","",IF(ISNUMBER(MATCH(SUBSTITUTE(E2443," ",""),SUBSTITUTE('Look Up Values'!$I$2:$I$10," ",""),0)),"","State error")),"")</f>
        <v/>
      </c>
      <c r="N2443" s="242" t="str" cm="1">
        <f t="array" ref="N2443">IF(AND(G2443&lt;&gt;0,G2443&lt;&gt;""),IF(F2443="","",IF(ISNUMBER(MATCH(SUBSTITUTE(F2443," ",""),SUBSTITUTE('Look Up Values'!$W$2:$W$30," ",""),0)),"","D&amp;R error")),"")</f>
        <v/>
      </c>
      <c r="O2443" s="256" t="str">
        <f t="shared" si="77"/>
        <v/>
      </c>
    </row>
    <row r="2444" spans="1:15" ht="15.75">
      <c r="A2444" s="250">
        <v>2437</v>
      </c>
      <c r="B2444" s="208"/>
      <c r="C2444" s="49"/>
      <c r="D2444" s="50"/>
      <c r="E2444" s="50"/>
      <c r="F2444" s="50"/>
      <c r="G2444" s="209"/>
      <c r="H2444" s="48"/>
      <c r="I2444" s="457" t="str">
        <f t="shared" si="76"/>
        <v/>
      </c>
      <c r="J2444" s="241" cm="1">
        <f t="array" ref="J2444">SUMPRODUCT(--(K2444:N2444&lt;&gt;"")) + IF(TRIM(O2444)="",0,LEN(O2444)-LEN(SUBSTITUTE(O2444,",",""))+1)</f>
        <v>0</v>
      </c>
      <c r="K2444" s="242" t="str">
        <f>IF(AND(G2444&lt;&gt;0,G2444&lt;&gt;""),IF(B2444="","",IF(ISNUMBER(MATCH(B2444,'Look Up Values'!$B$2:$B$500,0)),"","Dest. error")),"")</f>
        <v/>
      </c>
      <c r="L2444" s="242" t="str">
        <f>IF(AND(G2444&lt;&gt;0,G2444&lt;&gt;""),IF(C2444="","",IF(AND(ISNUMBER(--LEFT(C2444,FIND(" ",C2444&amp;" ")-1)),OR(LEN(LEFT(C2444,FIND(" ",C2444&amp;" ")-1))=6,LEN(LEFT(C2444,FIND(" ",C2444&amp;" ")-1))=7),OR(ISNUMBER(MATCH(LEFT(C2444,FIND(" ",C2444&amp;" ")-1),'Look Up Values'!$G$2:$G$1000,0)),ISNUMBER(MATCH(LEFT(C2444,FIND(" ",C2444&amp;" ")-1),'Look Up Values'!$AE$2:$AE$2000,0)))),"","EWC error")),"")</f>
        <v/>
      </c>
      <c r="M2444" s="242" t="str" cm="1">
        <f t="array" ref="M2444">IF(AND(G2444&lt;&gt;0,G2444&lt;&gt;""),IF(E2444="","",IF(ISNUMBER(MATCH(SUBSTITUTE(E2444," ",""),SUBSTITUTE('Look Up Values'!$I$2:$I$10," ",""),0)),"","State error")),"")</f>
        <v/>
      </c>
      <c r="N2444" s="242" t="str" cm="1">
        <f t="array" ref="N2444">IF(AND(G2444&lt;&gt;0,G2444&lt;&gt;""),IF(F2444="","",IF(ISNUMBER(MATCH(SUBSTITUTE(F2444," ",""),SUBSTITUTE('Look Up Values'!$W$2:$W$30," ",""),0)),"","D&amp;R error")),"")</f>
        <v/>
      </c>
      <c r="O2444" s="256" t="str">
        <f t="shared" si="77"/>
        <v/>
      </c>
    </row>
    <row r="2445" spans="1:15" ht="15.75">
      <c r="A2445" s="250">
        <v>2438</v>
      </c>
      <c r="B2445" s="208"/>
      <c r="C2445" s="49"/>
      <c r="D2445" s="50"/>
      <c r="E2445" s="50"/>
      <c r="F2445" s="50"/>
      <c r="G2445" s="209"/>
      <c r="H2445" s="48"/>
      <c r="I2445" s="457" t="str">
        <f t="shared" si="76"/>
        <v/>
      </c>
      <c r="J2445" s="241" cm="1">
        <f t="array" ref="J2445">SUMPRODUCT(--(K2445:N2445&lt;&gt;"")) + IF(TRIM(O2445)="",0,LEN(O2445)-LEN(SUBSTITUTE(O2445,",",""))+1)</f>
        <v>0</v>
      </c>
      <c r="K2445" s="242" t="str">
        <f>IF(AND(G2445&lt;&gt;0,G2445&lt;&gt;""),IF(B2445="","",IF(ISNUMBER(MATCH(B2445,'Look Up Values'!$B$2:$B$500,0)),"","Dest. error")),"")</f>
        <v/>
      </c>
      <c r="L2445" s="242" t="str">
        <f>IF(AND(G2445&lt;&gt;0,G2445&lt;&gt;""),IF(C2445="","",IF(AND(ISNUMBER(--LEFT(C2445,FIND(" ",C2445&amp;" ")-1)),OR(LEN(LEFT(C2445,FIND(" ",C2445&amp;" ")-1))=6,LEN(LEFT(C2445,FIND(" ",C2445&amp;" ")-1))=7),OR(ISNUMBER(MATCH(LEFT(C2445,FIND(" ",C2445&amp;" ")-1),'Look Up Values'!$G$2:$G$1000,0)),ISNUMBER(MATCH(LEFT(C2445,FIND(" ",C2445&amp;" ")-1),'Look Up Values'!$AE$2:$AE$2000,0)))),"","EWC error")),"")</f>
        <v/>
      </c>
      <c r="M2445" s="242" t="str" cm="1">
        <f t="array" ref="M2445">IF(AND(G2445&lt;&gt;0,G2445&lt;&gt;""),IF(E2445="","",IF(ISNUMBER(MATCH(SUBSTITUTE(E2445," ",""),SUBSTITUTE('Look Up Values'!$I$2:$I$10," ",""),0)),"","State error")),"")</f>
        <v/>
      </c>
      <c r="N2445" s="242" t="str" cm="1">
        <f t="array" ref="N2445">IF(AND(G2445&lt;&gt;0,G2445&lt;&gt;""),IF(F2445="","",IF(ISNUMBER(MATCH(SUBSTITUTE(F2445," ",""),SUBSTITUTE('Look Up Values'!$W$2:$W$30," ",""),0)),"","D&amp;R error")),"")</f>
        <v/>
      </c>
      <c r="O2445" s="256" t="str">
        <f t="shared" si="77"/>
        <v/>
      </c>
    </row>
    <row r="2446" spans="1:15" ht="15.75">
      <c r="A2446" s="250">
        <v>2439</v>
      </c>
      <c r="B2446" s="208"/>
      <c r="C2446" s="49"/>
      <c r="D2446" s="50"/>
      <c r="E2446" s="50"/>
      <c r="F2446" s="50"/>
      <c r="G2446" s="209"/>
      <c r="H2446" s="48"/>
      <c r="I2446" s="457" t="str">
        <f t="shared" si="76"/>
        <v/>
      </c>
      <c r="J2446" s="241" cm="1">
        <f t="array" ref="J2446">SUMPRODUCT(--(K2446:N2446&lt;&gt;"")) + IF(TRIM(O2446)="",0,LEN(O2446)-LEN(SUBSTITUTE(O2446,",",""))+1)</f>
        <v>0</v>
      </c>
      <c r="K2446" s="242" t="str">
        <f>IF(AND(G2446&lt;&gt;0,G2446&lt;&gt;""),IF(B2446="","",IF(ISNUMBER(MATCH(B2446,'Look Up Values'!$B$2:$B$500,0)),"","Dest. error")),"")</f>
        <v/>
      </c>
      <c r="L2446" s="242" t="str">
        <f>IF(AND(G2446&lt;&gt;0,G2446&lt;&gt;""),IF(C2446="","",IF(AND(ISNUMBER(--LEFT(C2446,FIND(" ",C2446&amp;" ")-1)),OR(LEN(LEFT(C2446,FIND(" ",C2446&amp;" ")-1))=6,LEN(LEFT(C2446,FIND(" ",C2446&amp;" ")-1))=7),OR(ISNUMBER(MATCH(LEFT(C2446,FIND(" ",C2446&amp;" ")-1),'Look Up Values'!$G$2:$G$1000,0)),ISNUMBER(MATCH(LEFT(C2446,FIND(" ",C2446&amp;" ")-1),'Look Up Values'!$AE$2:$AE$2000,0)))),"","EWC error")),"")</f>
        <v/>
      </c>
      <c r="M2446" s="242" t="str" cm="1">
        <f t="array" ref="M2446">IF(AND(G2446&lt;&gt;0,G2446&lt;&gt;""),IF(E2446="","",IF(ISNUMBER(MATCH(SUBSTITUTE(E2446," ",""),SUBSTITUTE('Look Up Values'!$I$2:$I$10," ",""),0)),"","State error")),"")</f>
        <v/>
      </c>
      <c r="N2446" s="242" t="str" cm="1">
        <f t="array" ref="N2446">IF(AND(G2446&lt;&gt;0,G2446&lt;&gt;""),IF(F2446="","",IF(ISNUMBER(MATCH(SUBSTITUTE(F2446," ",""),SUBSTITUTE('Look Up Values'!$W$2:$W$30," ",""),0)),"","D&amp;R error")),"")</f>
        <v/>
      </c>
      <c r="O2446" s="256" t="str">
        <f t="shared" si="77"/>
        <v/>
      </c>
    </row>
    <row r="2447" spans="1:15" ht="15.75">
      <c r="A2447" s="250">
        <v>2440</v>
      </c>
      <c r="B2447" s="208"/>
      <c r="C2447" s="49"/>
      <c r="D2447" s="50"/>
      <c r="E2447" s="50"/>
      <c r="F2447" s="50"/>
      <c r="G2447" s="209"/>
      <c r="H2447" s="48"/>
      <c r="I2447" s="457" t="str">
        <f t="shared" si="76"/>
        <v/>
      </c>
      <c r="J2447" s="241" cm="1">
        <f t="array" ref="J2447">SUMPRODUCT(--(K2447:N2447&lt;&gt;"")) + IF(TRIM(O2447)="",0,LEN(O2447)-LEN(SUBSTITUTE(O2447,",",""))+1)</f>
        <v>0</v>
      </c>
      <c r="K2447" s="242" t="str">
        <f>IF(AND(G2447&lt;&gt;0,G2447&lt;&gt;""),IF(B2447="","",IF(ISNUMBER(MATCH(B2447,'Look Up Values'!$B$2:$B$500,0)),"","Dest. error")),"")</f>
        <v/>
      </c>
      <c r="L2447" s="242" t="str">
        <f>IF(AND(G2447&lt;&gt;0,G2447&lt;&gt;""),IF(C2447="","",IF(AND(ISNUMBER(--LEFT(C2447,FIND(" ",C2447&amp;" ")-1)),OR(LEN(LEFT(C2447,FIND(" ",C2447&amp;" ")-1))=6,LEN(LEFT(C2447,FIND(" ",C2447&amp;" ")-1))=7),OR(ISNUMBER(MATCH(LEFT(C2447,FIND(" ",C2447&amp;" ")-1),'Look Up Values'!$G$2:$G$1000,0)),ISNUMBER(MATCH(LEFT(C2447,FIND(" ",C2447&amp;" ")-1),'Look Up Values'!$AE$2:$AE$2000,0)))),"","EWC error")),"")</f>
        <v/>
      </c>
      <c r="M2447" s="242" t="str" cm="1">
        <f t="array" ref="M2447">IF(AND(G2447&lt;&gt;0,G2447&lt;&gt;""),IF(E2447="","",IF(ISNUMBER(MATCH(SUBSTITUTE(E2447," ",""),SUBSTITUTE('Look Up Values'!$I$2:$I$10," ",""),0)),"","State error")),"")</f>
        <v/>
      </c>
      <c r="N2447" s="242" t="str" cm="1">
        <f t="array" ref="N2447">IF(AND(G2447&lt;&gt;0,G2447&lt;&gt;""),IF(F2447="","",IF(ISNUMBER(MATCH(SUBSTITUTE(F2447," ",""),SUBSTITUTE('Look Up Values'!$W$2:$W$30," ",""),0)),"","D&amp;R error")),"")</f>
        <v/>
      </c>
      <c r="O2447" s="256" t="str">
        <f t="shared" si="77"/>
        <v/>
      </c>
    </row>
    <row r="2448" spans="1:15" ht="15.75">
      <c r="A2448" s="250">
        <v>2441</v>
      </c>
      <c r="B2448" s="208"/>
      <c r="C2448" s="49"/>
      <c r="D2448" s="50"/>
      <c r="E2448" s="50"/>
      <c r="F2448" s="50"/>
      <c r="G2448" s="209"/>
      <c r="H2448" s="48"/>
      <c r="I2448" s="457" t="str">
        <f t="shared" si="76"/>
        <v/>
      </c>
      <c r="J2448" s="241" cm="1">
        <f t="array" ref="J2448">SUMPRODUCT(--(K2448:N2448&lt;&gt;"")) + IF(TRIM(O2448)="",0,LEN(O2448)-LEN(SUBSTITUTE(O2448,",",""))+1)</f>
        <v>0</v>
      </c>
      <c r="K2448" s="242" t="str">
        <f>IF(AND(G2448&lt;&gt;0,G2448&lt;&gt;""),IF(B2448="","",IF(ISNUMBER(MATCH(B2448,'Look Up Values'!$B$2:$B$500,0)),"","Dest. error")),"")</f>
        <v/>
      </c>
      <c r="L2448" s="242" t="str">
        <f>IF(AND(G2448&lt;&gt;0,G2448&lt;&gt;""),IF(C2448="","",IF(AND(ISNUMBER(--LEFT(C2448,FIND(" ",C2448&amp;" ")-1)),OR(LEN(LEFT(C2448,FIND(" ",C2448&amp;" ")-1))=6,LEN(LEFT(C2448,FIND(" ",C2448&amp;" ")-1))=7),OR(ISNUMBER(MATCH(LEFT(C2448,FIND(" ",C2448&amp;" ")-1),'Look Up Values'!$G$2:$G$1000,0)),ISNUMBER(MATCH(LEFT(C2448,FIND(" ",C2448&amp;" ")-1),'Look Up Values'!$AE$2:$AE$2000,0)))),"","EWC error")),"")</f>
        <v/>
      </c>
      <c r="M2448" s="242" t="str" cm="1">
        <f t="array" ref="M2448">IF(AND(G2448&lt;&gt;0,G2448&lt;&gt;""),IF(E2448="","",IF(ISNUMBER(MATCH(SUBSTITUTE(E2448," ",""),SUBSTITUTE('Look Up Values'!$I$2:$I$10," ",""),0)),"","State error")),"")</f>
        <v/>
      </c>
      <c r="N2448" s="242" t="str" cm="1">
        <f t="array" ref="N2448">IF(AND(G2448&lt;&gt;0,G2448&lt;&gt;""),IF(F2448="","",IF(ISNUMBER(MATCH(SUBSTITUTE(F2448," ",""),SUBSTITUTE('Look Up Values'!$W$2:$W$30," ",""),0)),"","D&amp;R error")),"")</f>
        <v/>
      </c>
      <c r="O2448" s="256" t="str">
        <f t="shared" si="77"/>
        <v/>
      </c>
    </row>
    <row r="2449" spans="1:15" ht="15.75">
      <c r="A2449" s="250">
        <v>2442</v>
      </c>
      <c r="B2449" s="208"/>
      <c r="C2449" s="49"/>
      <c r="D2449" s="50"/>
      <c r="E2449" s="50"/>
      <c r="F2449" s="50"/>
      <c r="G2449" s="209"/>
      <c r="H2449" s="48"/>
      <c r="I2449" s="457" t="str">
        <f t="shared" si="76"/>
        <v/>
      </c>
      <c r="J2449" s="241" cm="1">
        <f t="array" ref="J2449">SUMPRODUCT(--(K2449:N2449&lt;&gt;"")) + IF(TRIM(O2449)="",0,LEN(O2449)-LEN(SUBSTITUTE(O2449,",",""))+1)</f>
        <v>0</v>
      </c>
      <c r="K2449" s="242" t="str">
        <f>IF(AND(G2449&lt;&gt;0,G2449&lt;&gt;""),IF(B2449="","",IF(ISNUMBER(MATCH(B2449,'Look Up Values'!$B$2:$B$500,0)),"","Dest. error")),"")</f>
        <v/>
      </c>
      <c r="L2449" s="242" t="str">
        <f>IF(AND(G2449&lt;&gt;0,G2449&lt;&gt;""),IF(C2449="","",IF(AND(ISNUMBER(--LEFT(C2449,FIND(" ",C2449&amp;" ")-1)),OR(LEN(LEFT(C2449,FIND(" ",C2449&amp;" ")-1))=6,LEN(LEFT(C2449,FIND(" ",C2449&amp;" ")-1))=7),OR(ISNUMBER(MATCH(LEFT(C2449,FIND(" ",C2449&amp;" ")-1),'Look Up Values'!$G$2:$G$1000,0)),ISNUMBER(MATCH(LEFT(C2449,FIND(" ",C2449&amp;" ")-1),'Look Up Values'!$AE$2:$AE$2000,0)))),"","EWC error")),"")</f>
        <v/>
      </c>
      <c r="M2449" s="242" t="str" cm="1">
        <f t="array" ref="M2449">IF(AND(G2449&lt;&gt;0,G2449&lt;&gt;""),IF(E2449="","",IF(ISNUMBER(MATCH(SUBSTITUTE(E2449," ",""),SUBSTITUTE('Look Up Values'!$I$2:$I$10," ",""),0)),"","State error")),"")</f>
        <v/>
      </c>
      <c r="N2449" s="242" t="str" cm="1">
        <f t="array" ref="N2449">IF(AND(G2449&lt;&gt;0,G2449&lt;&gt;""),IF(F2449="","",IF(ISNUMBER(MATCH(SUBSTITUTE(F2449," ",""),SUBSTITUTE('Look Up Values'!$W$2:$W$30," ",""),0)),"","D&amp;R error")),"")</f>
        <v/>
      </c>
      <c r="O2449" s="256" t="str">
        <f t="shared" si="77"/>
        <v/>
      </c>
    </row>
    <row r="2450" spans="1:15" ht="15.75">
      <c r="A2450" s="250">
        <v>2443</v>
      </c>
      <c r="B2450" s="208"/>
      <c r="C2450" s="49"/>
      <c r="D2450" s="50"/>
      <c r="E2450" s="50"/>
      <c r="F2450" s="50"/>
      <c r="G2450" s="209"/>
      <c r="H2450" s="48"/>
      <c r="I2450" s="457" t="str">
        <f t="shared" si="76"/>
        <v/>
      </c>
      <c r="J2450" s="241" cm="1">
        <f t="array" ref="J2450">SUMPRODUCT(--(K2450:N2450&lt;&gt;"")) + IF(TRIM(O2450)="",0,LEN(O2450)-LEN(SUBSTITUTE(O2450,",",""))+1)</f>
        <v>0</v>
      </c>
      <c r="K2450" s="242" t="str">
        <f>IF(AND(G2450&lt;&gt;0,G2450&lt;&gt;""),IF(B2450="","",IF(ISNUMBER(MATCH(B2450,'Look Up Values'!$B$2:$B$500,0)),"","Dest. error")),"")</f>
        <v/>
      </c>
      <c r="L2450" s="242" t="str">
        <f>IF(AND(G2450&lt;&gt;0,G2450&lt;&gt;""),IF(C2450="","",IF(AND(ISNUMBER(--LEFT(C2450,FIND(" ",C2450&amp;" ")-1)),OR(LEN(LEFT(C2450,FIND(" ",C2450&amp;" ")-1))=6,LEN(LEFT(C2450,FIND(" ",C2450&amp;" ")-1))=7),OR(ISNUMBER(MATCH(LEFT(C2450,FIND(" ",C2450&amp;" ")-1),'Look Up Values'!$G$2:$G$1000,0)),ISNUMBER(MATCH(LEFT(C2450,FIND(" ",C2450&amp;" ")-1),'Look Up Values'!$AE$2:$AE$2000,0)))),"","EWC error")),"")</f>
        <v/>
      </c>
      <c r="M2450" s="242" t="str" cm="1">
        <f t="array" ref="M2450">IF(AND(G2450&lt;&gt;0,G2450&lt;&gt;""),IF(E2450="","",IF(ISNUMBER(MATCH(SUBSTITUTE(E2450," ",""),SUBSTITUTE('Look Up Values'!$I$2:$I$10," ",""),0)),"","State error")),"")</f>
        <v/>
      </c>
      <c r="N2450" s="242" t="str" cm="1">
        <f t="array" ref="N2450">IF(AND(G2450&lt;&gt;0,G2450&lt;&gt;""),IF(F2450="","",IF(ISNUMBER(MATCH(SUBSTITUTE(F2450," ",""),SUBSTITUTE('Look Up Values'!$W$2:$W$30," ",""),0)),"","D&amp;R error")),"")</f>
        <v/>
      </c>
      <c r="O2450" s="256" t="str">
        <f t="shared" si="77"/>
        <v/>
      </c>
    </row>
    <row r="2451" spans="1:15" ht="15.75">
      <c r="A2451" s="250">
        <v>2444</v>
      </c>
      <c r="B2451" s="208"/>
      <c r="C2451" s="49"/>
      <c r="D2451" s="50"/>
      <c r="E2451" s="50"/>
      <c r="F2451" s="50"/>
      <c r="G2451" s="209"/>
      <c r="H2451" s="48"/>
      <c r="I2451" s="457" t="str">
        <f t="shared" si="76"/>
        <v/>
      </c>
      <c r="J2451" s="241" cm="1">
        <f t="array" ref="J2451">SUMPRODUCT(--(K2451:N2451&lt;&gt;"")) + IF(TRIM(O2451)="",0,LEN(O2451)-LEN(SUBSTITUTE(O2451,",",""))+1)</f>
        <v>0</v>
      </c>
      <c r="K2451" s="242" t="str">
        <f>IF(AND(G2451&lt;&gt;0,G2451&lt;&gt;""),IF(B2451="","",IF(ISNUMBER(MATCH(B2451,'Look Up Values'!$B$2:$B$500,0)),"","Dest. error")),"")</f>
        <v/>
      </c>
      <c r="L2451" s="242" t="str">
        <f>IF(AND(G2451&lt;&gt;0,G2451&lt;&gt;""),IF(C2451="","",IF(AND(ISNUMBER(--LEFT(C2451,FIND(" ",C2451&amp;" ")-1)),OR(LEN(LEFT(C2451,FIND(" ",C2451&amp;" ")-1))=6,LEN(LEFT(C2451,FIND(" ",C2451&amp;" ")-1))=7),OR(ISNUMBER(MATCH(LEFT(C2451,FIND(" ",C2451&amp;" ")-1),'Look Up Values'!$G$2:$G$1000,0)),ISNUMBER(MATCH(LEFT(C2451,FIND(" ",C2451&amp;" ")-1),'Look Up Values'!$AE$2:$AE$2000,0)))),"","EWC error")),"")</f>
        <v/>
      </c>
      <c r="M2451" s="242" t="str" cm="1">
        <f t="array" ref="M2451">IF(AND(G2451&lt;&gt;0,G2451&lt;&gt;""),IF(E2451="","",IF(ISNUMBER(MATCH(SUBSTITUTE(E2451," ",""),SUBSTITUTE('Look Up Values'!$I$2:$I$10," ",""),0)),"","State error")),"")</f>
        <v/>
      </c>
      <c r="N2451" s="242" t="str" cm="1">
        <f t="array" ref="N2451">IF(AND(G2451&lt;&gt;0,G2451&lt;&gt;""),IF(F2451="","",IF(ISNUMBER(MATCH(SUBSTITUTE(F2451," ",""),SUBSTITUTE('Look Up Values'!$W$2:$W$30," ",""),0)),"","D&amp;R error")),"")</f>
        <v/>
      </c>
      <c r="O2451" s="256" t="str">
        <f t="shared" si="77"/>
        <v/>
      </c>
    </row>
    <row r="2452" spans="1:15" ht="15.75">
      <c r="A2452" s="250">
        <v>2445</v>
      </c>
      <c r="B2452" s="208"/>
      <c r="C2452" s="49"/>
      <c r="D2452" s="50"/>
      <c r="E2452" s="50"/>
      <c r="F2452" s="50"/>
      <c r="G2452" s="209"/>
      <c r="H2452" s="48"/>
      <c r="I2452" s="457" t="str">
        <f t="shared" si="76"/>
        <v/>
      </c>
      <c r="J2452" s="241" cm="1">
        <f t="array" ref="J2452">SUMPRODUCT(--(K2452:N2452&lt;&gt;"")) + IF(TRIM(O2452)="",0,LEN(O2452)-LEN(SUBSTITUTE(O2452,",",""))+1)</f>
        <v>0</v>
      </c>
      <c r="K2452" s="242" t="str">
        <f>IF(AND(G2452&lt;&gt;0,G2452&lt;&gt;""),IF(B2452="","",IF(ISNUMBER(MATCH(B2452,'Look Up Values'!$B$2:$B$500,0)),"","Dest. error")),"")</f>
        <v/>
      </c>
      <c r="L2452" s="242" t="str">
        <f>IF(AND(G2452&lt;&gt;0,G2452&lt;&gt;""),IF(C2452="","",IF(AND(ISNUMBER(--LEFT(C2452,FIND(" ",C2452&amp;" ")-1)),OR(LEN(LEFT(C2452,FIND(" ",C2452&amp;" ")-1))=6,LEN(LEFT(C2452,FIND(" ",C2452&amp;" ")-1))=7),OR(ISNUMBER(MATCH(LEFT(C2452,FIND(" ",C2452&amp;" ")-1),'Look Up Values'!$G$2:$G$1000,0)),ISNUMBER(MATCH(LEFT(C2452,FIND(" ",C2452&amp;" ")-1),'Look Up Values'!$AE$2:$AE$2000,0)))),"","EWC error")),"")</f>
        <v/>
      </c>
      <c r="M2452" s="242" t="str" cm="1">
        <f t="array" ref="M2452">IF(AND(G2452&lt;&gt;0,G2452&lt;&gt;""),IF(E2452="","",IF(ISNUMBER(MATCH(SUBSTITUTE(E2452," ",""),SUBSTITUTE('Look Up Values'!$I$2:$I$10," ",""),0)),"","State error")),"")</f>
        <v/>
      </c>
      <c r="N2452" s="242" t="str" cm="1">
        <f t="array" ref="N2452">IF(AND(G2452&lt;&gt;0,G2452&lt;&gt;""),IF(F2452="","",IF(ISNUMBER(MATCH(SUBSTITUTE(F2452," ",""),SUBSTITUTE('Look Up Values'!$W$2:$W$30," ",""),0)),"","D&amp;R error")),"")</f>
        <v/>
      </c>
      <c r="O2452" s="256" t="str">
        <f t="shared" si="77"/>
        <v/>
      </c>
    </row>
    <row r="2453" spans="1:15" ht="15.75">
      <c r="A2453" s="250">
        <v>2446</v>
      </c>
      <c r="B2453" s="208"/>
      <c r="C2453" s="49"/>
      <c r="D2453" s="50"/>
      <c r="E2453" s="50"/>
      <c r="F2453" s="50"/>
      <c r="G2453" s="209"/>
      <c r="H2453" s="48"/>
      <c r="I2453" s="457" t="str">
        <f t="shared" si="76"/>
        <v/>
      </c>
      <c r="J2453" s="241" cm="1">
        <f t="array" ref="J2453">SUMPRODUCT(--(K2453:N2453&lt;&gt;"")) + IF(TRIM(O2453)="",0,LEN(O2453)-LEN(SUBSTITUTE(O2453,",",""))+1)</f>
        <v>0</v>
      </c>
      <c r="K2453" s="242" t="str">
        <f>IF(AND(G2453&lt;&gt;0,G2453&lt;&gt;""),IF(B2453="","",IF(ISNUMBER(MATCH(B2453,'Look Up Values'!$B$2:$B$500,0)),"","Dest. error")),"")</f>
        <v/>
      </c>
      <c r="L2453" s="242" t="str">
        <f>IF(AND(G2453&lt;&gt;0,G2453&lt;&gt;""),IF(C2453="","",IF(AND(ISNUMBER(--LEFT(C2453,FIND(" ",C2453&amp;" ")-1)),OR(LEN(LEFT(C2453,FIND(" ",C2453&amp;" ")-1))=6,LEN(LEFT(C2453,FIND(" ",C2453&amp;" ")-1))=7),OR(ISNUMBER(MATCH(LEFT(C2453,FIND(" ",C2453&amp;" ")-1),'Look Up Values'!$G$2:$G$1000,0)),ISNUMBER(MATCH(LEFT(C2453,FIND(" ",C2453&amp;" ")-1),'Look Up Values'!$AE$2:$AE$2000,0)))),"","EWC error")),"")</f>
        <v/>
      </c>
      <c r="M2453" s="242" t="str" cm="1">
        <f t="array" ref="M2453">IF(AND(G2453&lt;&gt;0,G2453&lt;&gt;""),IF(E2453="","",IF(ISNUMBER(MATCH(SUBSTITUTE(E2453," ",""),SUBSTITUTE('Look Up Values'!$I$2:$I$10," ",""),0)),"","State error")),"")</f>
        <v/>
      </c>
      <c r="N2453" s="242" t="str" cm="1">
        <f t="array" ref="N2453">IF(AND(G2453&lt;&gt;0,G2453&lt;&gt;""),IF(F2453="","",IF(ISNUMBER(MATCH(SUBSTITUTE(F2453," ",""),SUBSTITUTE('Look Up Values'!$W$2:$W$30," ",""),0)),"","D&amp;R error")),"")</f>
        <v/>
      </c>
      <c r="O2453" s="256" t="str">
        <f t="shared" si="77"/>
        <v/>
      </c>
    </row>
    <row r="2454" spans="1:15" ht="15.75">
      <c r="A2454" s="250">
        <v>2447</v>
      </c>
      <c r="B2454" s="208"/>
      <c r="C2454" s="49"/>
      <c r="D2454" s="50"/>
      <c r="E2454" s="50"/>
      <c r="F2454" s="50"/>
      <c r="G2454" s="209"/>
      <c r="H2454" s="48"/>
      <c r="I2454" s="457" t="str">
        <f t="shared" si="76"/>
        <v/>
      </c>
      <c r="J2454" s="241" cm="1">
        <f t="array" ref="J2454">SUMPRODUCT(--(K2454:N2454&lt;&gt;"")) + IF(TRIM(O2454)="",0,LEN(O2454)-LEN(SUBSTITUTE(O2454,",",""))+1)</f>
        <v>0</v>
      </c>
      <c r="K2454" s="242" t="str">
        <f>IF(AND(G2454&lt;&gt;0,G2454&lt;&gt;""),IF(B2454="","",IF(ISNUMBER(MATCH(B2454,'Look Up Values'!$B$2:$B$500,0)),"","Dest. error")),"")</f>
        <v/>
      </c>
      <c r="L2454" s="242" t="str">
        <f>IF(AND(G2454&lt;&gt;0,G2454&lt;&gt;""),IF(C2454="","",IF(AND(ISNUMBER(--LEFT(C2454,FIND(" ",C2454&amp;" ")-1)),OR(LEN(LEFT(C2454,FIND(" ",C2454&amp;" ")-1))=6,LEN(LEFT(C2454,FIND(" ",C2454&amp;" ")-1))=7),OR(ISNUMBER(MATCH(LEFT(C2454,FIND(" ",C2454&amp;" ")-1),'Look Up Values'!$G$2:$G$1000,0)),ISNUMBER(MATCH(LEFT(C2454,FIND(" ",C2454&amp;" ")-1),'Look Up Values'!$AE$2:$AE$2000,0)))),"","EWC error")),"")</f>
        <v/>
      </c>
      <c r="M2454" s="242" t="str" cm="1">
        <f t="array" ref="M2454">IF(AND(G2454&lt;&gt;0,G2454&lt;&gt;""),IF(E2454="","",IF(ISNUMBER(MATCH(SUBSTITUTE(E2454," ",""),SUBSTITUTE('Look Up Values'!$I$2:$I$10," ",""),0)),"","State error")),"")</f>
        <v/>
      </c>
      <c r="N2454" s="242" t="str" cm="1">
        <f t="array" ref="N2454">IF(AND(G2454&lt;&gt;0,G2454&lt;&gt;""),IF(F2454="","",IF(ISNUMBER(MATCH(SUBSTITUTE(F2454," ",""),SUBSTITUTE('Look Up Values'!$W$2:$W$30," ",""),0)),"","D&amp;R error")),"")</f>
        <v/>
      </c>
      <c r="O2454" s="256" t="str">
        <f t="shared" si="77"/>
        <v/>
      </c>
    </row>
    <row r="2455" spans="1:15" ht="15.75">
      <c r="A2455" s="250">
        <v>2448</v>
      </c>
      <c r="B2455" s="208"/>
      <c r="C2455" s="49"/>
      <c r="D2455" s="50"/>
      <c r="E2455" s="50"/>
      <c r="F2455" s="50"/>
      <c r="G2455" s="209"/>
      <c r="H2455" s="48"/>
      <c r="I2455" s="457" t="str">
        <f t="shared" si="76"/>
        <v/>
      </c>
      <c r="J2455" s="241" cm="1">
        <f t="array" ref="J2455">SUMPRODUCT(--(K2455:N2455&lt;&gt;"")) + IF(TRIM(O2455)="",0,LEN(O2455)-LEN(SUBSTITUTE(O2455,",",""))+1)</f>
        <v>0</v>
      </c>
      <c r="K2455" s="242" t="str">
        <f>IF(AND(G2455&lt;&gt;0,G2455&lt;&gt;""),IF(B2455="","",IF(ISNUMBER(MATCH(B2455,'Look Up Values'!$B$2:$B$500,0)),"","Dest. error")),"")</f>
        <v/>
      </c>
      <c r="L2455" s="242" t="str">
        <f>IF(AND(G2455&lt;&gt;0,G2455&lt;&gt;""),IF(C2455="","",IF(AND(ISNUMBER(--LEFT(C2455,FIND(" ",C2455&amp;" ")-1)),OR(LEN(LEFT(C2455,FIND(" ",C2455&amp;" ")-1))=6,LEN(LEFT(C2455,FIND(" ",C2455&amp;" ")-1))=7),OR(ISNUMBER(MATCH(LEFT(C2455,FIND(" ",C2455&amp;" ")-1),'Look Up Values'!$G$2:$G$1000,0)),ISNUMBER(MATCH(LEFT(C2455,FIND(" ",C2455&amp;" ")-1),'Look Up Values'!$AE$2:$AE$2000,0)))),"","EWC error")),"")</f>
        <v/>
      </c>
      <c r="M2455" s="242" t="str" cm="1">
        <f t="array" ref="M2455">IF(AND(G2455&lt;&gt;0,G2455&lt;&gt;""),IF(E2455="","",IF(ISNUMBER(MATCH(SUBSTITUTE(E2455," ",""),SUBSTITUTE('Look Up Values'!$I$2:$I$10," ",""),0)),"","State error")),"")</f>
        <v/>
      </c>
      <c r="N2455" s="242" t="str" cm="1">
        <f t="array" ref="N2455">IF(AND(G2455&lt;&gt;0,G2455&lt;&gt;""),IF(F2455="","",IF(ISNUMBER(MATCH(SUBSTITUTE(F2455," ",""),SUBSTITUTE('Look Up Values'!$W$2:$W$30," ",""),0)),"","D&amp;R error")),"")</f>
        <v/>
      </c>
      <c r="O2455" s="256" t="str">
        <f t="shared" si="77"/>
        <v/>
      </c>
    </row>
    <row r="2456" spans="1:15" ht="15.75">
      <c r="A2456" s="250">
        <v>2449</v>
      </c>
      <c r="B2456" s="208"/>
      <c r="C2456" s="49"/>
      <c r="D2456" s="50"/>
      <c r="E2456" s="50"/>
      <c r="F2456" s="50"/>
      <c r="G2456" s="209"/>
      <c r="H2456" s="48"/>
      <c r="I2456" s="457" t="str">
        <f t="shared" si="76"/>
        <v/>
      </c>
      <c r="J2456" s="241" cm="1">
        <f t="array" ref="J2456">SUMPRODUCT(--(K2456:N2456&lt;&gt;"")) + IF(TRIM(O2456)="",0,LEN(O2456)-LEN(SUBSTITUTE(O2456,",",""))+1)</f>
        <v>0</v>
      </c>
      <c r="K2456" s="242" t="str">
        <f>IF(AND(G2456&lt;&gt;0,G2456&lt;&gt;""),IF(B2456="","",IF(ISNUMBER(MATCH(B2456,'Look Up Values'!$B$2:$B$500,0)),"","Dest. error")),"")</f>
        <v/>
      </c>
      <c r="L2456" s="242" t="str">
        <f>IF(AND(G2456&lt;&gt;0,G2456&lt;&gt;""),IF(C2456="","",IF(AND(ISNUMBER(--LEFT(C2456,FIND(" ",C2456&amp;" ")-1)),OR(LEN(LEFT(C2456,FIND(" ",C2456&amp;" ")-1))=6,LEN(LEFT(C2456,FIND(" ",C2456&amp;" ")-1))=7),OR(ISNUMBER(MATCH(LEFT(C2456,FIND(" ",C2456&amp;" ")-1),'Look Up Values'!$G$2:$G$1000,0)),ISNUMBER(MATCH(LEFT(C2456,FIND(" ",C2456&amp;" ")-1),'Look Up Values'!$AE$2:$AE$2000,0)))),"","EWC error")),"")</f>
        <v/>
      </c>
      <c r="M2456" s="242" t="str" cm="1">
        <f t="array" ref="M2456">IF(AND(G2456&lt;&gt;0,G2456&lt;&gt;""),IF(E2456="","",IF(ISNUMBER(MATCH(SUBSTITUTE(E2456," ",""),SUBSTITUTE('Look Up Values'!$I$2:$I$10," ",""),0)),"","State error")),"")</f>
        <v/>
      </c>
      <c r="N2456" s="242" t="str" cm="1">
        <f t="array" ref="N2456">IF(AND(G2456&lt;&gt;0,G2456&lt;&gt;""),IF(F2456="","",IF(ISNUMBER(MATCH(SUBSTITUTE(F2456," ",""),SUBSTITUTE('Look Up Values'!$W$2:$W$30," ",""),0)),"","D&amp;R error")),"")</f>
        <v/>
      </c>
      <c r="O2456" s="256" t="str">
        <f t="shared" si="77"/>
        <v/>
      </c>
    </row>
    <row r="2457" spans="1:15" ht="15.75">
      <c r="A2457" s="250">
        <v>2450</v>
      </c>
      <c r="B2457" s="208"/>
      <c r="C2457" s="49"/>
      <c r="D2457" s="50"/>
      <c r="E2457" s="50"/>
      <c r="F2457" s="50"/>
      <c r="G2457" s="209"/>
      <c r="H2457" s="48"/>
      <c r="I2457" s="457" t="str">
        <f t="shared" si="76"/>
        <v/>
      </c>
      <c r="J2457" s="241" cm="1">
        <f t="array" ref="J2457">SUMPRODUCT(--(K2457:N2457&lt;&gt;"")) + IF(TRIM(O2457)="",0,LEN(O2457)-LEN(SUBSTITUTE(O2457,",",""))+1)</f>
        <v>0</v>
      </c>
      <c r="K2457" s="242" t="str">
        <f>IF(AND(G2457&lt;&gt;0,G2457&lt;&gt;""),IF(B2457="","",IF(ISNUMBER(MATCH(B2457,'Look Up Values'!$B$2:$B$500,0)),"","Dest. error")),"")</f>
        <v/>
      </c>
      <c r="L2457" s="242" t="str">
        <f>IF(AND(G2457&lt;&gt;0,G2457&lt;&gt;""),IF(C2457="","",IF(AND(ISNUMBER(--LEFT(C2457,FIND(" ",C2457&amp;" ")-1)),OR(LEN(LEFT(C2457,FIND(" ",C2457&amp;" ")-1))=6,LEN(LEFT(C2457,FIND(" ",C2457&amp;" ")-1))=7),OR(ISNUMBER(MATCH(LEFT(C2457,FIND(" ",C2457&amp;" ")-1),'Look Up Values'!$G$2:$G$1000,0)),ISNUMBER(MATCH(LEFT(C2457,FIND(" ",C2457&amp;" ")-1),'Look Up Values'!$AE$2:$AE$2000,0)))),"","EWC error")),"")</f>
        <v/>
      </c>
      <c r="M2457" s="242" t="str" cm="1">
        <f t="array" ref="M2457">IF(AND(G2457&lt;&gt;0,G2457&lt;&gt;""),IF(E2457="","",IF(ISNUMBER(MATCH(SUBSTITUTE(E2457," ",""),SUBSTITUTE('Look Up Values'!$I$2:$I$10," ",""),0)),"","State error")),"")</f>
        <v/>
      </c>
      <c r="N2457" s="242" t="str" cm="1">
        <f t="array" ref="N2457">IF(AND(G2457&lt;&gt;0,G2457&lt;&gt;""),IF(F2457="","",IF(ISNUMBER(MATCH(SUBSTITUTE(F2457," ",""),SUBSTITUTE('Look Up Values'!$W$2:$W$30," ",""),0)),"","D&amp;R error")),"")</f>
        <v/>
      </c>
      <c r="O2457" s="256" t="str">
        <f t="shared" si="77"/>
        <v/>
      </c>
    </row>
    <row r="2458" spans="1:15" ht="15.75">
      <c r="A2458" s="250">
        <v>2451</v>
      </c>
      <c r="B2458" s="208"/>
      <c r="C2458" s="49"/>
      <c r="D2458" s="50"/>
      <c r="E2458" s="50"/>
      <c r="F2458" s="50"/>
      <c r="G2458" s="209"/>
      <c r="H2458" s="48"/>
      <c r="I2458" s="457" t="str">
        <f t="shared" si="76"/>
        <v/>
      </c>
      <c r="J2458" s="241" cm="1">
        <f t="array" ref="J2458">SUMPRODUCT(--(K2458:N2458&lt;&gt;"")) + IF(TRIM(O2458)="",0,LEN(O2458)-LEN(SUBSTITUTE(O2458,",",""))+1)</f>
        <v>0</v>
      </c>
      <c r="K2458" s="242" t="str">
        <f>IF(AND(G2458&lt;&gt;0,G2458&lt;&gt;""),IF(B2458="","",IF(ISNUMBER(MATCH(B2458,'Look Up Values'!$B$2:$B$500,0)),"","Dest. error")),"")</f>
        <v/>
      </c>
      <c r="L2458" s="242" t="str">
        <f>IF(AND(G2458&lt;&gt;0,G2458&lt;&gt;""),IF(C2458="","",IF(AND(ISNUMBER(--LEFT(C2458,FIND(" ",C2458&amp;" ")-1)),OR(LEN(LEFT(C2458,FIND(" ",C2458&amp;" ")-1))=6,LEN(LEFT(C2458,FIND(" ",C2458&amp;" ")-1))=7),OR(ISNUMBER(MATCH(LEFT(C2458,FIND(" ",C2458&amp;" ")-1),'Look Up Values'!$G$2:$G$1000,0)),ISNUMBER(MATCH(LEFT(C2458,FIND(" ",C2458&amp;" ")-1),'Look Up Values'!$AE$2:$AE$2000,0)))),"","EWC error")),"")</f>
        <v/>
      </c>
      <c r="M2458" s="242" t="str" cm="1">
        <f t="array" ref="M2458">IF(AND(G2458&lt;&gt;0,G2458&lt;&gt;""),IF(E2458="","",IF(ISNUMBER(MATCH(SUBSTITUTE(E2458," ",""),SUBSTITUTE('Look Up Values'!$I$2:$I$10," ",""),0)),"","State error")),"")</f>
        <v/>
      </c>
      <c r="N2458" s="242" t="str" cm="1">
        <f t="array" ref="N2458">IF(AND(G2458&lt;&gt;0,G2458&lt;&gt;""),IF(F2458="","",IF(ISNUMBER(MATCH(SUBSTITUTE(F2458," ",""),SUBSTITUTE('Look Up Values'!$W$2:$W$30," ",""),0)),"","D&amp;R error")),"")</f>
        <v/>
      </c>
      <c r="O2458" s="256" t="str">
        <f t="shared" si="77"/>
        <v/>
      </c>
    </row>
    <row r="2459" spans="1:15" ht="15.75">
      <c r="A2459" s="250">
        <v>2452</v>
      </c>
      <c r="B2459" s="208"/>
      <c r="C2459" s="49"/>
      <c r="D2459" s="50"/>
      <c r="E2459" s="50"/>
      <c r="F2459" s="50"/>
      <c r="G2459" s="209"/>
      <c r="H2459" s="48"/>
      <c r="I2459" s="457" t="str">
        <f t="shared" si="76"/>
        <v/>
      </c>
      <c r="J2459" s="241" cm="1">
        <f t="array" ref="J2459">SUMPRODUCT(--(K2459:N2459&lt;&gt;"")) + IF(TRIM(O2459)="",0,LEN(O2459)-LEN(SUBSTITUTE(O2459,",",""))+1)</f>
        <v>0</v>
      </c>
      <c r="K2459" s="242" t="str">
        <f>IF(AND(G2459&lt;&gt;0,G2459&lt;&gt;""),IF(B2459="","",IF(ISNUMBER(MATCH(B2459,'Look Up Values'!$B$2:$B$500,0)),"","Dest. error")),"")</f>
        <v/>
      </c>
      <c r="L2459" s="242" t="str">
        <f>IF(AND(G2459&lt;&gt;0,G2459&lt;&gt;""),IF(C2459="","",IF(AND(ISNUMBER(--LEFT(C2459,FIND(" ",C2459&amp;" ")-1)),OR(LEN(LEFT(C2459,FIND(" ",C2459&amp;" ")-1))=6,LEN(LEFT(C2459,FIND(" ",C2459&amp;" ")-1))=7),OR(ISNUMBER(MATCH(LEFT(C2459,FIND(" ",C2459&amp;" ")-1),'Look Up Values'!$G$2:$G$1000,0)),ISNUMBER(MATCH(LEFT(C2459,FIND(" ",C2459&amp;" ")-1),'Look Up Values'!$AE$2:$AE$2000,0)))),"","EWC error")),"")</f>
        <v/>
      </c>
      <c r="M2459" s="242" t="str" cm="1">
        <f t="array" ref="M2459">IF(AND(G2459&lt;&gt;0,G2459&lt;&gt;""),IF(E2459="","",IF(ISNUMBER(MATCH(SUBSTITUTE(E2459," ",""),SUBSTITUTE('Look Up Values'!$I$2:$I$10," ",""),0)),"","State error")),"")</f>
        <v/>
      </c>
      <c r="N2459" s="242" t="str" cm="1">
        <f t="array" ref="N2459">IF(AND(G2459&lt;&gt;0,G2459&lt;&gt;""),IF(F2459="","",IF(ISNUMBER(MATCH(SUBSTITUTE(F2459," ",""),SUBSTITUTE('Look Up Values'!$W$2:$W$30," ",""),0)),"","D&amp;R error")),"")</f>
        <v/>
      </c>
      <c r="O2459" s="256" t="str">
        <f t="shared" si="77"/>
        <v/>
      </c>
    </row>
    <row r="2460" spans="1:15" ht="15.75">
      <c r="A2460" s="250">
        <v>2453</v>
      </c>
      <c r="B2460" s="208"/>
      <c r="C2460" s="49"/>
      <c r="D2460" s="50"/>
      <c r="E2460" s="50"/>
      <c r="F2460" s="50"/>
      <c r="G2460" s="209"/>
      <c r="H2460" s="48"/>
      <c r="I2460" s="457" t="str">
        <f t="shared" si="76"/>
        <v/>
      </c>
      <c r="J2460" s="241" cm="1">
        <f t="array" ref="J2460">SUMPRODUCT(--(K2460:N2460&lt;&gt;"")) + IF(TRIM(O2460)="",0,LEN(O2460)-LEN(SUBSTITUTE(O2460,",",""))+1)</f>
        <v>0</v>
      </c>
      <c r="K2460" s="242" t="str">
        <f>IF(AND(G2460&lt;&gt;0,G2460&lt;&gt;""),IF(B2460="","",IF(ISNUMBER(MATCH(B2460,'Look Up Values'!$B$2:$B$500,0)),"","Dest. error")),"")</f>
        <v/>
      </c>
      <c r="L2460" s="242" t="str">
        <f>IF(AND(G2460&lt;&gt;0,G2460&lt;&gt;""),IF(C2460="","",IF(AND(ISNUMBER(--LEFT(C2460,FIND(" ",C2460&amp;" ")-1)),OR(LEN(LEFT(C2460,FIND(" ",C2460&amp;" ")-1))=6,LEN(LEFT(C2460,FIND(" ",C2460&amp;" ")-1))=7),OR(ISNUMBER(MATCH(LEFT(C2460,FIND(" ",C2460&amp;" ")-1),'Look Up Values'!$G$2:$G$1000,0)),ISNUMBER(MATCH(LEFT(C2460,FIND(" ",C2460&amp;" ")-1),'Look Up Values'!$AE$2:$AE$2000,0)))),"","EWC error")),"")</f>
        <v/>
      </c>
      <c r="M2460" s="242" t="str" cm="1">
        <f t="array" ref="M2460">IF(AND(G2460&lt;&gt;0,G2460&lt;&gt;""),IF(E2460="","",IF(ISNUMBER(MATCH(SUBSTITUTE(E2460," ",""),SUBSTITUTE('Look Up Values'!$I$2:$I$10," ",""),0)),"","State error")),"")</f>
        <v/>
      </c>
      <c r="N2460" s="242" t="str" cm="1">
        <f t="array" ref="N2460">IF(AND(G2460&lt;&gt;0,G2460&lt;&gt;""),IF(F2460="","",IF(ISNUMBER(MATCH(SUBSTITUTE(F2460," ",""),SUBSTITUTE('Look Up Values'!$W$2:$W$30," ",""),0)),"","D&amp;R error")),"")</f>
        <v/>
      </c>
      <c r="O2460" s="256" t="str">
        <f t="shared" si="77"/>
        <v/>
      </c>
    </row>
    <row r="2461" spans="1:15" ht="15.75">
      <c r="A2461" s="250">
        <v>2454</v>
      </c>
      <c r="B2461" s="208"/>
      <c r="C2461" s="49"/>
      <c r="D2461" s="50"/>
      <c r="E2461" s="50"/>
      <c r="F2461" s="50"/>
      <c r="G2461" s="209"/>
      <c r="H2461" s="48"/>
      <c r="I2461" s="457" t="str">
        <f t="shared" si="76"/>
        <v/>
      </c>
      <c r="J2461" s="241" cm="1">
        <f t="array" ref="J2461">SUMPRODUCT(--(K2461:N2461&lt;&gt;"")) + IF(TRIM(O2461)="",0,LEN(O2461)-LEN(SUBSTITUTE(O2461,",",""))+1)</f>
        <v>0</v>
      </c>
      <c r="K2461" s="242" t="str">
        <f>IF(AND(G2461&lt;&gt;0,G2461&lt;&gt;""),IF(B2461="","",IF(ISNUMBER(MATCH(B2461,'Look Up Values'!$B$2:$B$500,0)),"","Dest. error")),"")</f>
        <v/>
      </c>
      <c r="L2461" s="242" t="str">
        <f>IF(AND(G2461&lt;&gt;0,G2461&lt;&gt;""),IF(C2461="","",IF(AND(ISNUMBER(--LEFT(C2461,FIND(" ",C2461&amp;" ")-1)),OR(LEN(LEFT(C2461,FIND(" ",C2461&amp;" ")-1))=6,LEN(LEFT(C2461,FIND(" ",C2461&amp;" ")-1))=7),OR(ISNUMBER(MATCH(LEFT(C2461,FIND(" ",C2461&amp;" ")-1),'Look Up Values'!$G$2:$G$1000,0)),ISNUMBER(MATCH(LEFT(C2461,FIND(" ",C2461&amp;" ")-1),'Look Up Values'!$AE$2:$AE$2000,0)))),"","EWC error")),"")</f>
        <v/>
      </c>
      <c r="M2461" s="242" t="str" cm="1">
        <f t="array" ref="M2461">IF(AND(G2461&lt;&gt;0,G2461&lt;&gt;""),IF(E2461="","",IF(ISNUMBER(MATCH(SUBSTITUTE(E2461," ",""),SUBSTITUTE('Look Up Values'!$I$2:$I$10," ",""),0)),"","State error")),"")</f>
        <v/>
      </c>
      <c r="N2461" s="242" t="str" cm="1">
        <f t="array" ref="N2461">IF(AND(G2461&lt;&gt;0,G2461&lt;&gt;""),IF(F2461="","",IF(ISNUMBER(MATCH(SUBSTITUTE(F2461," ",""),SUBSTITUTE('Look Up Values'!$W$2:$W$30," ",""),0)),"","D&amp;R error")),"")</f>
        <v/>
      </c>
      <c r="O2461" s="256" t="str">
        <f t="shared" si="77"/>
        <v/>
      </c>
    </row>
    <row r="2462" spans="1:15" ht="15.75">
      <c r="A2462" s="250">
        <v>2455</v>
      </c>
      <c r="B2462" s="208"/>
      <c r="C2462" s="49"/>
      <c r="D2462" s="50"/>
      <c r="E2462" s="50"/>
      <c r="F2462" s="50"/>
      <c r="G2462" s="209"/>
      <c r="H2462" s="48"/>
      <c r="I2462" s="457" t="str">
        <f t="shared" si="76"/>
        <v/>
      </c>
      <c r="J2462" s="241" cm="1">
        <f t="array" ref="J2462">SUMPRODUCT(--(K2462:N2462&lt;&gt;"")) + IF(TRIM(O2462)="",0,LEN(O2462)-LEN(SUBSTITUTE(O2462,",",""))+1)</f>
        <v>0</v>
      </c>
      <c r="K2462" s="242" t="str">
        <f>IF(AND(G2462&lt;&gt;0,G2462&lt;&gt;""),IF(B2462="","",IF(ISNUMBER(MATCH(B2462,'Look Up Values'!$B$2:$B$500,0)),"","Dest. error")),"")</f>
        <v/>
      </c>
      <c r="L2462" s="242" t="str">
        <f>IF(AND(G2462&lt;&gt;0,G2462&lt;&gt;""),IF(C2462="","",IF(AND(ISNUMBER(--LEFT(C2462,FIND(" ",C2462&amp;" ")-1)),OR(LEN(LEFT(C2462,FIND(" ",C2462&amp;" ")-1))=6,LEN(LEFT(C2462,FIND(" ",C2462&amp;" ")-1))=7),OR(ISNUMBER(MATCH(LEFT(C2462,FIND(" ",C2462&amp;" ")-1),'Look Up Values'!$G$2:$G$1000,0)),ISNUMBER(MATCH(LEFT(C2462,FIND(" ",C2462&amp;" ")-1),'Look Up Values'!$AE$2:$AE$2000,0)))),"","EWC error")),"")</f>
        <v/>
      </c>
      <c r="M2462" s="242" t="str" cm="1">
        <f t="array" ref="M2462">IF(AND(G2462&lt;&gt;0,G2462&lt;&gt;""),IF(E2462="","",IF(ISNUMBER(MATCH(SUBSTITUTE(E2462," ",""),SUBSTITUTE('Look Up Values'!$I$2:$I$10," ",""),0)),"","State error")),"")</f>
        <v/>
      </c>
      <c r="N2462" s="242" t="str" cm="1">
        <f t="array" ref="N2462">IF(AND(G2462&lt;&gt;0,G2462&lt;&gt;""),IF(F2462="","",IF(ISNUMBER(MATCH(SUBSTITUTE(F2462," ",""),SUBSTITUTE('Look Up Values'!$W$2:$W$30," ",""),0)),"","D&amp;R error")),"")</f>
        <v/>
      </c>
      <c r="O2462" s="256" t="str">
        <f t="shared" si="77"/>
        <v/>
      </c>
    </row>
    <row r="2463" spans="1:15" ht="15.75">
      <c r="A2463" s="250">
        <v>2456</v>
      </c>
      <c r="B2463" s="208"/>
      <c r="C2463" s="49"/>
      <c r="D2463" s="50"/>
      <c r="E2463" s="50"/>
      <c r="F2463" s="50"/>
      <c r="G2463" s="209"/>
      <c r="H2463" s="48"/>
      <c r="I2463" s="457" t="str">
        <f t="shared" si="76"/>
        <v/>
      </c>
      <c r="J2463" s="241" cm="1">
        <f t="array" ref="J2463">SUMPRODUCT(--(K2463:N2463&lt;&gt;"")) + IF(TRIM(O2463)="",0,LEN(O2463)-LEN(SUBSTITUTE(O2463,",",""))+1)</f>
        <v>0</v>
      </c>
      <c r="K2463" s="242" t="str">
        <f>IF(AND(G2463&lt;&gt;0,G2463&lt;&gt;""),IF(B2463="","",IF(ISNUMBER(MATCH(B2463,'Look Up Values'!$B$2:$B$500,0)),"","Dest. error")),"")</f>
        <v/>
      </c>
      <c r="L2463" s="242" t="str">
        <f>IF(AND(G2463&lt;&gt;0,G2463&lt;&gt;""),IF(C2463="","",IF(AND(ISNUMBER(--LEFT(C2463,FIND(" ",C2463&amp;" ")-1)),OR(LEN(LEFT(C2463,FIND(" ",C2463&amp;" ")-1))=6,LEN(LEFT(C2463,FIND(" ",C2463&amp;" ")-1))=7),OR(ISNUMBER(MATCH(LEFT(C2463,FIND(" ",C2463&amp;" ")-1),'Look Up Values'!$G$2:$G$1000,0)),ISNUMBER(MATCH(LEFT(C2463,FIND(" ",C2463&amp;" ")-1),'Look Up Values'!$AE$2:$AE$2000,0)))),"","EWC error")),"")</f>
        <v/>
      </c>
      <c r="M2463" s="242" t="str" cm="1">
        <f t="array" ref="M2463">IF(AND(G2463&lt;&gt;0,G2463&lt;&gt;""),IF(E2463="","",IF(ISNUMBER(MATCH(SUBSTITUTE(E2463," ",""),SUBSTITUTE('Look Up Values'!$I$2:$I$10," ",""),0)),"","State error")),"")</f>
        <v/>
      </c>
      <c r="N2463" s="242" t="str" cm="1">
        <f t="array" ref="N2463">IF(AND(G2463&lt;&gt;0,G2463&lt;&gt;""),IF(F2463="","",IF(ISNUMBER(MATCH(SUBSTITUTE(F2463," ",""),SUBSTITUTE('Look Up Values'!$W$2:$W$30," ",""),0)),"","D&amp;R error")),"")</f>
        <v/>
      </c>
      <c r="O2463" s="256" t="str">
        <f t="shared" si="77"/>
        <v/>
      </c>
    </row>
    <row r="2464" spans="1:15" ht="15.75">
      <c r="A2464" s="250">
        <v>2457</v>
      </c>
      <c r="B2464" s="208"/>
      <c r="C2464" s="49"/>
      <c r="D2464" s="50"/>
      <c r="E2464" s="50"/>
      <c r="F2464" s="50"/>
      <c r="G2464" s="209"/>
      <c r="H2464" s="48"/>
      <c r="I2464" s="457" t="str">
        <f t="shared" si="76"/>
        <v/>
      </c>
      <c r="J2464" s="241" cm="1">
        <f t="array" ref="J2464">SUMPRODUCT(--(K2464:N2464&lt;&gt;"")) + IF(TRIM(O2464)="",0,LEN(O2464)-LEN(SUBSTITUTE(O2464,",",""))+1)</f>
        <v>0</v>
      </c>
      <c r="K2464" s="242" t="str">
        <f>IF(AND(G2464&lt;&gt;0,G2464&lt;&gt;""),IF(B2464="","",IF(ISNUMBER(MATCH(B2464,'Look Up Values'!$B$2:$B$500,0)),"","Dest. error")),"")</f>
        <v/>
      </c>
      <c r="L2464" s="242" t="str">
        <f>IF(AND(G2464&lt;&gt;0,G2464&lt;&gt;""),IF(C2464="","",IF(AND(ISNUMBER(--LEFT(C2464,FIND(" ",C2464&amp;" ")-1)),OR(LEN(LEFT(C2464,FIND(" ",C2464&amp;" ")-1))=6,LEN(LEFT(C2464,FIND(" ",C2464&amp;" ")-1))=7),OR(ISNUMBER(MATCH(LEFT(C2464,FIND(" ",C2464&amp;" ")-1),'Look Up Values'!$G$2:$G$1000,0)),ISNUMBER(MATCH(LEFT(C2464,FIND(" ",C2464&amp;" ")-1),'Look Up Values'!$AE$2:$AE$2000,0)))),"","EWC error")),"")</f>
        <v/>
      </c>
      <c r="M2464" s="242" t="str" cm="1">
        <f t="array" ref="M2464">IF(AND(G2464&lt;&gt;0,G2464&lt;&gt;""),IF(E2464="","",IF(ISNUMBER(MATCH(SUBSTITUTE(E2464," ",""),SUBSTITUTE('Look Up Values'!$I$2:$I$10," ",""),0)),"","State error")),"")</f>
        <v/>
      </c>
      <c r="N2464" s="242" t="str" cm="1">
        <f t="array" ref="N2464">IF(AND(G2464&lt;&gt;0,G2464&lt;&gt;""),IF(F2464="","",IF(ISNUMBER(MATCH(SUBSTITUTE(F2464," ",""),SUBSTITUTE('Look Up Values'!$W$2:$W$30," ",""),0)),"","D&amp;R error")),"")</f>
        <v/>
      </c>
      <c r="O2464" s="256" t="str">
        <f t="shared" si="77"/>
        <v/>
      </c>
    </row>
    <row r="2465" spans="1:15" ht="15.75">
      <c r="A2465" s="250">
        <v>2458</v>
      </c>
      <c r="B2465" s="208"/>
      <c r="C2465" s="49"/>
      <c r="D2465" s="50"/>
      <c r="E2465" s="50"/>
      <c r="F2465" s="50"/>
      <c r="G2465" s="209"/>
      <c r="H2465" s="48"/>
      <c r="I2465" s="457" t="str">
        <f t="shared" si="76"/>
        <v/>
      </c>
      <c r="J2465" s="241" cm="1">
        <f t="array" ref="J2465">SUMPRODUCT(--(K2465:N2465&lt;&gt;"")) + IF(TRIM(O2465)="",0,LEN(O2465)-LEN(SUBSTITUTE(O2465,",",""))+1)</f>
        <v>0</v>
      </c>
      <c r="K2465" s="242" t="str">
        <f>IF(AND(G2465&lt;&gt;0,G2465&lt;&gt;""),IF(B2465="","",IF(ISNUMBER(MATCH(B2465,'Look Up Values'!$B$2:$B$500,0)),"","Dest. error")),"")</f>
        <v/>
      </c>
      <c r="L2465" s="242" t="str">
        <f>IF(AND(G2465&lt;&gt;0,G2465&lt;&gt;""),IF(C2465="","",IF(AND(ISNUMBER(--LEFT(C2465,FIND(" ",C2465&amp;" ")-1)),OR(LEN(LEFT(C2465,FIND(" ",C2465&amp;" ")-1))=6,LEN(LEFT(C2465,FIND(" ",C2465&amp;" ")-1))=7),OR(ISNUMBER(MATCH(LEFT(C2465,FIND(" ",C2465&amp;" ")-1),'Look Up Values'!$G$2:$G$1000,0)),ISNUMBER(MATCH(LEFT(C2465,FIND(" ",C2465&amp;" ")-1),'Look Up Values'!$AE$2:$AE$2000,0)))),"","EWC error")),"")</f>
        <v/>
      </c>
      <c r="M2465" s="242" t="str" cm="1">
        <f t="array" ref="M2465">IF(AND(G2465&lt;&gt;0,G2465&lt;&gt;""),IF(E2465="","",IF(ISNUMBER(MATCH(SUBSTITUTE(E2465," ",""),SUBSTITUTE('Look Up Values'!$I$2:$I$10," ",""),0)),"","State error")),"")</f>
        <v/>
      </c>
      <c r="N2465" s="242" t="str" cm="1">
        <f t="array" ref="N2465">IF(AND(G2465&lt;&gt;0,G2465&lt;&gt;""),IF(F2465="","",IF(ISNUMBER(MATCH(SUBSTITUTE(F2465," ",""),SUBSTITUTE('Look Up Values'!$W$2:$W$30," ",""),0)),"","D&amp;R error")),"")</f>
        <v/>
      </c>
      <c r="O2465" s="256" t="str">
        <f t="shared" si="77"/>
        <v/>
      </c>
    </row>
    <row r="2466" spans="1:15" ht="15.75">
      <c r="A2466" s="250">
        <v>2459</v>
      </c>
      <c r="B2466" s="208"/>
      <c r="C2466" s="49"/>
      <c r="D2466" s="50"/>
      <c r="E2466" s="50"/>
      <c r="F2466" s="50"/>
      <c r="G2466" s="209"/>
      <c r="H2466" s="48"/>
      <c r="I2466" s="457" t="str">
        <f t="shared" si="76"/>
        <v/>
      </c>
      <c r="J2466" s="241" cm="1">
        <f t="array" ref="J2466">SUMPRODUCT(--(K2466:N2466&lt;&gt;"")) + IF(TRIM(O2466)="",0,LEN(O2466)-LEN(SUBSTITUTE(O2466,",",""))+1)</f>
        <v>0</v>
      </c>
      <c r="K2466" s="242" t="str">
        <f>IF(AND(G2466&lt;&gt;0,G2466&lt;&gt;""),IF(B2466="","",IF(ISNUMBER(MATCH(B2466,'Look Up Values'!$B$2:$B$500,0)),"","Dest. error")),"")</f>
        <v/>
      </c>
      <c r="L2466" s="242" t="str">
        <f>IF(AND(G2466&lt;&gt;0,G2466&lt;&gt;""),IF(C2466="","",IF(AND(ISNUMBER(--LEFT(C2466,FIND(" ",C2466&amp;" ")-1)),OR(LEN(LEFT(C2466,FIND(" ",C2466&amp;" ")-1))=6,LEN(LEFT(C2466,FIND(" ",C2466&amp;" ")-1))=7),OR(ISNUMBER(MATCH(LEFT(C2466,FIND(" ",C2466&amp;" ")-1),'Look Up Values'!$G$2:$G$1000,0)),ISNUMBER(MATCH(LEFT(C2466,FIND(" ",C2466&amp;" ")-1),'Look Up Values'!$AE$2:$AE$2000,0)))),"","EWC error")),"")</f>
        <v/>
      </c>
      <c r="M2466" s="242" t="str" cm="1">
        <f t="array" ref="M2466">IF(AND(G2466&lt;&gt;0,G2466&lt;&gt;""),IF(E2466="","",IF(ISNUMBER(MATCH(SUBSTITUTE(E2466," ",""),SUBSTITUTE('Look Up Values'!$I$2:$I$10," ",""),0)),"","State error")),"")</f>
        <v/>
      </c>
      <c r="N2466" s="242" t="str" cm="1">
        <f t="array" ref="N2466">IF(AND(G2466&lt;&gt;0,G2466&lt;&gt;""),IF(F2466="","",IF(ISNUMBER(MATCH(SUBSTITUTE(F2466," ",""),SUBSTITUTE('Look Up Values'!$W$2:$W$30," ",""),0)),"","D&amp;R error")),"")</f>
        <v/>
      </c>
      <c r="O2466" s="256" t="str">
        <f t="shared" si="77"/>
        <v/>
      </c>
    </row>
    <row r="2467" spans="1:15" ht="15.75">
      <c r="A2467" s="250">
        <v>2460</v>
      </c>
      <c r="B2467" s="208"/>
      <c r="C2467" s="49"/>
      <c r="D2467" s="50"/>
      <c r="E2467" s="50"/>
      <c r="F2467" s="50"/>
      <c r="G2467" s="209"/>
      <c r="H2467" s="48"/>
      <c r="I2467" s="457" t="str">
        <f t="shared" si="76"/>
        <v/>
      </c>
      <c r="J2467" s="241" cm="1">
        <f t="array" ref="J2467">SUMPRODUCT(--(K2467:N2467&lt;&gt;"")) + IF(TRIM(O2467)="",0,LEN(O2467)-LEN(SUBSTITUTE(O2467,",",""))+1)</f>
        <v>0</v>
      </c>
      <c r="K2467" s="242" t="str">
        <f>IF(AND(G2467&lt;&gt;0,G2467&lt;&gt;""),IF(B2467="","",IF(ISNUMBER(MATCH(B2467,'Look Up Values'!$B$2:$B$500,0)),"","Dest. error")),"")</f>
        <v/>
      </c>
      <c r="L2467" s="242" t="str">
        <f>IF(AND(G2467&lt;&gt;0,G2467&lt;&gt;""),IF(C2467="","",IF(AND(ISNUMBER(--LEFT(C2467,FIND(" ",C2467&amp;" ")-1)),OR(LEN(LEFT(C2467,FIND(" ",C2467&amp;" ")-1))=6,LEN(LEFT(C2467,FIND(" ",C2467&amp;" ")-1))=7),OR(ISNUMBER(MATCH(LEFT(C2467,FIND(" ",C2467&amp;" ")-1),'Look Up Values'!$G$2:$G$1000,0)),ISNUMBER(MATCH(LEFT(C2467,FIND(" ",C2467&amp;" ")-1),'Look Up Values'!$AE$2:$AE$2000,0)))),"","EWC error")),"")</f>
        <v/>
      </c>
      <c r="M2467" s="242" t="str" cm="1">
        <f t="array" ref="M2467">IF(AND(G2467&lt;&gt;0,G2467&lt;&gt;""),IF(E2467="","",IF(ISNUMBER(MATCH(SUBSTITUTE(E2467," ",""),SUBSTITUTE('Look Up Values'!$I$2:$I$10," ",""),0)),"","State error")),"")</f>
        <v/>
      </c>
      <c r="N2467" s="242" t="str" cm="1">
        <f t="array" ref="N2467">IF(AND(G2467&lt;&gt;0,G2467&lt;&gt;""),IF(F2467="","",IF(ISNUMBER(MATCH(SUBSTITUTE(F2467," ",""),SUBSTITUTE('Look Up Values'!$W$2:$W$30," ",""),0)),"","D&amp;R error")),"")</f>
        <v/>
      </c>
      <c r="O2467" s="256" t="str">
        <f t="shared" si="77"/>
        <v/>
      </c>
    </row>
    <row r="2468" spans="1:15" ht="15.75">
      <c r="A2468" s="250">
        <v>2461</v>
      </c>
      <c r="B2468" s="208"/>
      <c r="C2468" s="49"/>
      <c r="D2468" s="50"/>
      <c r="E2468" s="50"/>
      <c r="F2468" s="50"/>
      <c r="G2468" s="209"/>
      <c r="H2468" s="48"/>
      <c r="I2468" s="457" t="str">
        <f t="shared" si="76"/>
        <v/>
      </c>
      <c r="J2468" s="241" cm="1">
        <f t="array" ref="J2468">SUMPRODUCT(--(K2468:N2468&lt;&gt;"")) + IF(TRIM(O2468)="",0,LEN(O2468)-LEN(SUBSTITUTE(O2468,",",""))+1)</f>
        <v>0</v>
      </c>
      <c r="K2468" s="242" t="str">
        <f>IF(AND(G2468&lt;&gt;0,G2468&lt;&gt;""),IF(B2468="","",IF(ISNUMBER(MATCH(B2468,'Look Up Values'!$B$2:$B$500,0)),"","Dest. error")),"")</f>
        <v/>
      </c>
      <c r="L2468" s="242" t="str">
        <f>IF(AND(G2468&lt;&gt;0,G2468&lt;&gt;""),IF(C2468="","",IF(AND(ISNUMBER(--LEFT(C2468,FIND(" ",C2468&amp;" ")-1)),OR(LEN(LEFT(C2468,FIND(" ",C2468&amp;" ")-1))=6,LEN(LEFT(C2468,FIND(" ",C2468&amp;" ")-1))=7),OR(ISNUMBER(MATCH(LEFT(C2468,FIND(" ",C2468&amp;" ")-1),'Look Up Values'!$G$2:$G$1000,0)),ISNUMBER(MATCH(LEFT(C2468,FIND(" ",C2468&amp;" ")-1),'Look Up Values'!$AE$2:$AE$2000,0)))),"","EWC error")),"")</f>
        <v/>
      </c>
      <c r="M2468" s="242" t="str" cm="1">
        <f t="array" ref="M2468">IF(AND(G2468&lt;&gt;0,G2468&lt;&gt;""),IF(E2468="","",IF(ISNUMBER(MATCH(SUBSTITUTE(E2468," ",""),SUBSTITUTE('Look Up Values'!$I$2:$I$10," ",""),0)),"","State error")),"")</f>
        <v/>
      </c>
      <c r="N2468" s="242" t="str" cm="1">
        <f t="array" ref="N2468">IF(AND(G2468&lt;&gt;0,G2468&lt;&gt;""),IF(F2468="","",IF(ISNUMBER(MATCH(SUBSTITUTE(F2468," ",""),SUBSTITUTE('Look Up Values'!$W$2:$W$30," ",""),0)),"","D&amp;R error")),"")</f>
        <v/>
      </c>
      <c r="O2468" s="256" t="str">
        <f t="shared" si="77"/>
        <v/>
      </c>
    </row>
    <row r="2469" spans="1:15" ht="15.75">
      <c r="A2469" s="250">
        <v>2462</v>
      </c>
      <c r="B2469" s="208"/>
      <c r="C2469" s="49"/>
      <c r="D2469" s="50"/>
      <c r="E2469" s="50"/>
      <c r="F2469" s="50"/>
      <c r="G2469" s="209"/>
      <c r="H2469" s="48"/>
      <c r="I2469" s="457" t="str">
        <f t="shared" si="76"/>
        <v/>
      </c>
      <c r="J2469" s="241" cm="1">
        <f t="array" ref="J2469">SUMPRODUCT(--(K2469:N2469&lt;&gt;"")) + IF(TRIM(O2469)="",0,LEN(O2469)-LEN(SUBSTITUTE(O2469,",",""))+1)</f>
        <v>0</v>
      </c>
      <c r="K2469" s="242" t="str">
        <f>IF(AND(G2469&lt;&gt;0,G2469&lt;&gt;""),IF(B2469="","",IF(ISNUMBER(MATCH(B2469,'Look Up Values'!$B$2:$B$500,0)),"","Dest. error")),"")</f>
        <v/>
      </c>
      <c r="L2469" s="242" t="str">
        <f>IF(AND(G2469&lt;&gt;0,G2469&lt;&gt;""),IF(C2469="","",IF(AND(ISNUMBER(--LEFT(C2469,FIND(" ",C2469&amp;" ")-1)),OR(LEN(LEFT(C2469,FIND(" ",C2469&amp;" ")-1))=6,LEN(LEFT(C2469,FIND(" ",C2469&amp;" ")-1))=7),OR(ISNUMBER(MATCH(LEFT(C2469,FIND(" ",C2469&amp;" ")-1),'Look Up Values'!$G$2:$G$1000,0)),ISNUMBER(MATCH(LEFT(C2469,FIND(" ",C2469&amp;" ")-1),'Look Up Values'!$AE$2:$AE$2000,0)))),"","EWC error")),"")</f>
        <v/>
      </c>
      <c r="M2469" s="242" t="str" cm="1">
        <f t="array" ref="M2469">IF(AND(G2469&lt;&gt;0,G2469&lt;&gt;""),IF(E2469="","",IF(ISNUMBER(MATCH(SUBSTITUTE(E2469," ",""),SUBSTITUTE('Look Up Values'!$I$2:$I$10," ",""),0)),"","State error")),"")</f>
        <v/>
      </c>
      <c r="N2469" s="242" t="str" cm="1">
        <f t="array" ref="N2469">IF(AND(G2469&lt;&gt;0,G2469&lt;&gt;""),IF(F2469="","",IF(ISNUMBER(MATCH(SUBSTITUTE(F2469," ",""),SUBSTITUTE('Look Up Values'!$W$2:$W$30," ",""),0)),"","D&amp;R error")),"")</f>
        <v/>
      </c>
      <c r="O2469" s="256" t="str">
        <f t="shared" si="77"/>
        <v/>
      </c>
    </row>
    <row r="2470" spans="1:15" ht="15.75">
      <c r="A2470" s="250">
        <v>2463</v>
      </c>
      <c r="B2470" s="208"/>
      <c r="C2470" s="49"/>
      <c r="D2470" s="50"/>
      <c r="E2470" s="50"/>
      <c r="F2470" s="50"/>
      <c r="G2470" s="209"/>
      <c r="H2470" s="48"/>
      <c r="I2470" s="457" t="str">
        <f t="shared" si="76"/>
        <v/>
      </c>
      <c r="J2470" s="241" cm="1">
        <f t="array" ref="J2470">SUMPRODUCT(--(K2470:N2470&lt;&gt;"")) + IF(TRIM(O2470)="",0,LEN(O2470)-LEN(SUBSTITUTE(O2470,",",""))+1)</f>
        <v>0</v>
      </c>
      <c r="K2470" s="242" t="str">
        <f>IF(AND(G2470&lt;&gt;0,G2470&lt;&gt;""),IF(B2470="","",IF(ISNUMBER(MATCH(B2470,'Look Up Values'!$B$2:$B$500,0)),"","Dest. error")),"")</f>
        <v/>
      </c>
      <c r="L2470" s="242" t="str">
        <f>IF(AND(G2470&lt;&gt;0,G2470&lt;&gt;""),IF(C2470="","",IF(AND(ISNUMBER(--LEFT(C2470,FIND(" ",C2470&amp;" ")-1)),OR(LEN(LEFT(C2470,FIND(" ",C2470&amp;" ")-1))=6,LEN(LEFT(C2470,FIND(" ",C2470&amp;" ")-1))=7),OR(ISNUMBER(MATCH(LEFT(C2470,FIND(" ",C2470&amp;" ")-1),'Look Up Values'!$G$2:$G$1000,0)),ISNUMBER(MATCH(LEFT(C2470,FIND(" ",C2470&amp;" ")-1),'Look Up Values'!$AE$2:$AE$2000,0)))),"","EWC error")),"")</f>
        <v/>
      </c>
      <c r="M2470" s="242" t="str" cm="1">
        <f t="array" ref="M2470">IF(AND(G2470&lt;&gt;0,G2470&lt;&gt;""),IF(E2470="","",IF(ISNUMBER(MATCH(SUBSTITUTE(E2470," ",""),SUBSTITUTE('Look Up Values'!$I$2:$I$10," ",""),0)),"","State error")),"")</f>
        <v/>
      </c>
      <c r="N2470" s="242" t="str" cm="1">
        <f t="array" ref="N2470">IF(AND(G2470&lt;&gt;0,G2470&lt;&gt;""),IF(F2470="","",IF(ISNUMBER(MATCH(SUBSTITUTE(F2470," ",""),SUBSTITUTE('Look Up Values'!$W$2:$W$30," ",""),0)),"","D&amp;R error")),"")</f>
        <v/>
      </c>
      <c r="O2470" s="256" t="str">
        <f t="shared" si="77"/>
        <v/>
      </c>
    </row>
    <row r="2471" spans="1:15" ht="15.75">
      <c r="A2471" s="250">
        <v>2464</v>
      </c>
      <c r="B2471" s="208"/>
      <c r="C2471" s="49"/>
      <c r="D2471" s="50"/>
      <c r="E2471" s="50"/>
      <c r="F2471" s="50"/>
      <c r="G2471" s="209"/>
      <c r="H2471" s="48"/>
      <c r="I2471" s="457" t="str">
        <f t="shared" si="76"/>
        <v/>
      </c>
      <c r="J2471" s="241" cm="1">
        <f t="array" ref="J2471">SUMPRODUCT(--(K2471:N2471&lt;&gt;"")) + IF(TRIM(O2471)="",0,LEN(O2471)-LEN(SUBSTITUTE(O2471,",",""))+1)</f>
        <v>0</v>
      </c>
      <c r="K2471" s="242" t="str">
        <f>IF(AND(G2471&lt;&gt;0,G2471&lt;&gt;""),IF(B2471="","",IF(ISNUMBER(MATCH(B2471,'Look Up Values'!$B$2:$B$500,0)),"","Dest. error")),"")</f>
        <v/>
      </c>
      <c r="L2471" s="242" t="str">
        <f>IF(AND(G2471&lt;&gt;0,G2471&lt;&gt;""),IF(C2471="","",IF(AND(ISNUMBER(--LEFT(C2471,FIND(" ",C2471&amp;" ")-1)),OR(LEN(LEFT(C2471,FIND(" ",C2471&amp;" ")-1))=6,LEN(LEFT(C2471,FIND(" ",C2471&amp;" ")-1))=7),OR(ISNUMBER(MATCH(LEFT(C2471,FIND(" ",C2471&amp;" ")-1),'Look Up Values'!$G$2:$G$1000,0)),ISNUMBER(MATCH(LEFT(C2471,FIND(" ",C2471&amp;" ")-1),'Look Up Values'!$AE$2:$AE$2000,0)))),"","EWC error")),"")</f>
        <v/>
      </c>
      <c r="M2471" s="242" t="str" cm="1">
        <f t="array" ref="M2471">IF(AND(G2471&lt;&gt;0,G2471&lt;&gt;""),IF(E2471="","",IF(ISNUMBER(MATCH(SUBSTITUTE(E2471," ",""),SUBSTITUTE('Look Up Values'!$I$2:$I$10," ",""),0)),"","State error")),"")</f>
        <v/>
      </c>
      <c r="N2471" s="242" t="str" cm="1">
        <f t="array" ref="N2471">IF(AND(G2471&lt;&gt;0,G2471&lt;&gt;""),IF(F2471="","",IF(ISNUMBER(MATCH(SUBSTITUTE(F2471," ",""),SUBSTITUTE('Look Up Values'!$W$2:$W$30," ",""),0)),"","D&amp;R error")),"")</f>
        <v/>
      </c>
      <c r="O2471" s="256" t="str">
        <f t="shared" si="77"/>
        <v/>
      </c>
    </row>
    <row r="2472" spans="1:15" ht="15.75">
      <c r="A2472" s="250">
        <v>2465</v>
      </c>
      <c r="B2472" s="208"/>
      <c r="C2472" s="49"/>
      <c r="D2472" s="50"/>
      <c r="E2472" s="50"/>
      <c r="F2472" s="50"/>
      <c r="G2472" s="209"/>
      <c r="H2472" s="48"/>
      <c r="I2472" s="457" t="str">
        <f t="shared" si="76"/>
        <v/>
      </c>
      <c r="J2472" s="241" cm="1">
        <f t="array" ref="J2472">SUMPRODUCT(--(K2472:N2472&lt;&gt;"")) + IF(TRIM(O2472)="",0,LEN(O2472)-LEN(SUBSTITUTE(O2472,",",""))+1)</f>
        <v>0</v>
      </c>
      <c r="K2472" s="242" t="str">
        <f>IF(AND(G2472&lt;&gt;0,G2472&lt;&gt;""),IF(B2472="","",IF(ISNUMBER(MATCH(B2472,'Look Up Values'!$B$2:$B$500,0)),"","Dest. error")),"")</f>
        <v/>
      </c>
      <c r="L2472" s="242" t="str">
        <f>IF(AND(G2472&lt;&gt;0,G2472&lt;&gt;""),IF(C2472="","",IF(AND(ISNUMBER(--LEFT(C2472,FIND(" ",C2472&amp;" ")-1)),OR(LEN(LEFT(C2472,FIND(" ",C2472&amp;" ")-1))=6,LEN(LEFT(C2472,FIND(" ",C2472&amp;" ")-1))=7),OR(ISNUMBER(MATCH(LEFT(C2472,FIND(" ",C2472&amp;" ")-1),'Look Up Values'!$G$2:$G$1000,0)),ISNUMBER(MATCH(LEFT(C2472,FIND(" ",C2472&amp;" ")-1),'Look Up Values'!$AE$2:$AE$2000,0)))),"","EWC error")),"")</f>
        <v/>
      </c>
      <c r="M2472" s="242" t="str" cm="1">
        <f t="array" ref="M2472">IF(AND(G2472&lt;&gt;0,G2472&lt;&gt;""),IF(E2472="","",IF(ISNUMBER(MATCH(SUBSTITUTE(E2472," ",""),SUBSTITUTE('Look Up Values'!$I$2:$I$10," ",""),0)),"","State error")),"")</f>
        <v/>
      </c>
      <c r="N2472" s="242" t="str" cm="1">
        <f t="array" ref="N2472">IF(AND(G2472&lt;&gt;0,G2472&lt;&gt;""),IF(F2472="","",IF(ISNUMBER(MATCH(SUBSTITUTE(F2472," ",""),SUBSTITUTE('Look Up Values'!$W$2:$W$30," ",""),0)),"","D&amp;R error")),"")</f>
        <v/>
      </c>
      <c r="O2472" s="256" t="str">
        <f t="shared" si="77"/>
        <v/>
      </c>
    </row>
    <row r="2473" spans="1:15" ht="15.75">
      <c r="A2473" s="250">
        <v>2466</v>
      </c>
      <c r="B2473" s="208"/>
      <c r="C2473" s="49"/>
      <c r="D2473" s="50"/>
      <c r="E2473" s="50"/>
      <c r="F2473" s="50"/>
      <c r="G2473" s="209"/>
      <c r="H2473" s="48"/>
      <c r="I2473" s="457" t="str">
        <f t="shared" si="76"/>
        <v/>
      </c>
      <c r="J2473" s="241" cm="1">
        <f t="array" ref="J2473">SUMPRODUCT(--(K2473:N2473&lt;&gt;"")) + IF(TRIM(O2473)="",0,LEN(O2473)-LEN(SUBSTITUTE(O2473,",",""))+1)</f>
        <v>0</v>
      </c>
      <c r="K2473" s="242" t="str">
        <f>IF(AND(G2473&lt;&gt;0,G2473&lt;&gt;""),IF(B2473="","",IF(ISNUMBER(MATCH(B2473,'Look Up Values'!$B$2:$B$500,0)),"","Dest. error")),"")</f>
        <v/>
      </c>
      <c r="L2473" s="242" t="str">
        <f>IF(AND(G2473&lt;&gt;0,G2473&lt;&gt;""),IF(C2473="","",IF(AND(ISNUMBER(--LEFT(C2473,FIND(" ",C2473&amp;" ")-1)),OR(LEN(LEFT(C2473,FIND(" ",C2473&amp;" ")-1))=6,LEN(LEFT(C2473,FIND(" ",C2473&amp;" ")-1))=7),OR(ISNUMBER(MATCH(LEFT(C2473,FIND(" ",C2473&amp;" ")-1),'Look Up Values'!$G$2:$G$1000,0)),ISNUMBER(MATCH(LEFT(C2473,FIND(" ",C2473&amp;" ")-1),'Look Up Values'!$AE$2:$AE$2000,0)))),"","EWC error")),"")</f>
        <v/>
      </c>
      <c r="M2473" s="242" t="str" cm="1">
        <f t="array" ref="M2473">IF(AND(G2473&lt;&gt;0,G2473&lt;&gt;""),IF(E2473="","",IF(ISNUMBER(MATCH(SUBSTITUTE(E2473," ",""),SUBSTITUTE('Look Up Values'!$I$2:$I$10," ",""),0)),"","State error")),"")</f>
        <v/>
      </c>
      <c r="N2473" s="242" t="str" cm="1">
        <f t="array" ref="N2473">IF(AND(G2473&lt;&gt;0,G2473&lt;&gt;""),IF(F2473="","",IF(ISNUMBER(MATCH(SUBSTITUTE(F2473," ",""),SUBSTITUTE('Look Up Values'!$W$2:$W$30," ",""),0)),"","D&amp;R error")),"")</f>
        <v/>
      </c>
      <c r="O2473" s="256" t="str">
        <f t="shared" si="77"/>
        <v/>
      </c>
    </row>
    <row r="2474" spans="1:15" ht="15.75">
      <c r="A2474" s="250">
        <v>2467</v>
      </c>
      <c r="B2474" s="208"/>
      <c r="C2474" s="49"/>
      <c r="D2474" s="50"/>
      <c r="E2474" s="50"/>
      <c r="F2474" s="50"/>
      <c r="G2474" s="209"/>
      <c r="H2474" s="48"/>
      <c r="I2474" s="457" t="str">
        <f t="shared" si="76"/>
        <v/>
      </c>
      <c r="J2474" s="241" cm="1">
        <f t="array" ref="J2474">SUMPRODUCT(--(K2474:N2474&lt;&gt;"")) + IF(TRIM(O2474)="",0,LEN(O2474)-LEN(SUBSTITUTE(O2474,",",""))+1)</f>
        <v>0</v>
      </c>
      <c r="K2474" s="242" t="str">
        <f>IF(AND(G2474&lt;&gt;0,G2474&lt;&gt;""),IF(B2474="","",IF(ISNUMBER(MATCH(B2474,'Look Up Values'!$B$2:$B$500,0)),"","Dest. error")),"")</f>
        <v/>
      </c>
      <c r="L2474" s="242" t="str">
        <f>IF(AND(G2474&lt;&gt;0,G2474&lt;&gt;""),IF(C2474="","",IF(AND(ISNUMBER(--LEFT(C2474,FIND(" ",C2474&amp;" ")-1)),OR(LEN(LEFT(C2474,FIND(" ",C2474&amp;" ")-1))=6,LEN(LEFT(C2474,FIND(" ",C2474&amp;" ")-1))=7),OR(ISNUMBER(MATCH(LEFT(C2474,FIND(" ",C2474&amp;" ")-1),'Look Up Values'!$G$2:$G$1000,0)),ISNUMBER(MATCH(LEFT(C2474,FIND(" ",C2474&amp;" ")-1),'Look Up Values'!$AE$2:$AE$2000,0)))),"","EWC error")),"")</f>
        <v/>
      </c>
      <c r="M2474" s="242" t="str" cm="1">
        <f t="array" ref="M2474">IF(AND(G2474&lt;&gt;0,G2474&lt;&gt;""),IF(E2474="","",IF(ISNUMBER(MATCH(SUBSTITUTE(E2474," ",""),SUBSTITUTE('Look Up Values'!$I$2:$I$10," ",""),0)),"","State error")),"")</f>
        <v/>
      </c>
      <c r="N2474" s="242" t="str" cm="1">
        <f t="array" ref="N2474">IF(AND(G2474&lt;&gt;0,G2474&lt;&gt;""),IF(F2474="","",IF(ISNUMBER(MATCH(SUBSTITUTE(F2474," ",""),SUBSTITUTE('Look Up Values'!$W$2:$W$30," ",""),0)),"","D&amp;R error")),"")</f>
        <v/>
      </c>
      <c r="O2474" s="256" t="str">
        <f t="shared" si="77"/>
        <v/>
      </c>
    </row>
    <row r="2475" spans="1:15" ht="15.75">
      <c r="A2475" s="250">
        <v>2468</v>
      </c>
      <c r="B2475" s="208"/>
      <c r="C2475" s="49"/>
      <c r="D2475" s="50"/>
      <c r="E2475" s="50"/>
      <c r="F2475" s="50"/>
      <c r="G2475" s="209"/>
      <c r="H2475" s="48"/>
      <c r="I2475" s="457" t="str">
        <f t="shared" si="76"/>
        <v/>
      </c>
      <c r="J2475" s="241" cm="1">
        <f t="array" ref="J2475">SUMPRODUCT(--(K2475:N2475&lt;&gt;"")) + IF(TRIM(O2475)="",0,LEN(O2475)-LEN(SUBSTITUTE(O2475,",",""))+1)</f>
        <v>0</v>
      </c>
      <c r="K2475" s="242" t="str">
        <f>IF(AND(G2475&lt;&gt;0,G2475&lt;&gt;""),IF(B2475="","",IF(ISNUMBER(MATCH(B2475,'Look Up Values'!$B$2:$B$500,0)),"","Dest. error")),"")</f>
        <v/>
      </c>
      <c r="L2475" s="242" t="str">
        <f>IF(AND(G2475&lt;&gt;0,G2475&lt;&gt;""),IF(C2475="","",IF(AND(ISNUMBER(--LEFT(C2475,FIND(" ",C2475&amp;" ")-1)),OR(LEN(LEFT(C2475,FIND(" ",C2475&amp;" ")-1))=6,LEN(LEFT(C2475,FIND(" ",C2475&amp;" ")-1))=7),OR(ISNUMBER(MATCH(LEFT(C2475,FIND(" ",C2475&amp;" ")-1),'Look Up Values'!$G$2:$G$1000,0)),ISNUMBER(MATCH(LEFT(C2475,FIND(" ",C2475&amp;" ")-1),'Look Up Values'!$AE$2:$AE$2000,0)))),"","EWC error")),"")</f>
        <v/>
      </c>
      <c r="M2475" s="242" t="str" cm="1">
        <f t="array" ref="M2475">IF(AND(G2475&lt;&gt;0,G2475&lt;&gt;""),IF(E2475="","",IF(ISNUMBER(MATCH(SUBSTITUTE(E2475," ",""),SUBSTITUTE('Look Up Values'!$I$2:$I$10," ",""),0)),"","State error")),"")</f>
        <v/>
      </c>
      <c r="N2475" s="242" t="str" cm="1">
        <f t="array" ref="N2475">IF(AND(G2475&lt;&gt;0,G2475&lt;&gt;""),IF(F2475="","",IF(ISNUMBER(MATCH(SUBSTITUTE(F2475," ",""),SUBSTITUTE('Look Up Values'!$W$2:$W$30," ",""),0)),"","D&amp;R error")),"")</f>
        <v/>
      </c>
      <c r="O2475" s="256" t="str">
        <f t="shared" si="77"/>
        <v/>
      </c>
    </row>
    <row r="2476" spans="1:15" ht="15.75">
      <c r="A2476" s="250">
        <v>2469</v>
      </c>
      <c r="B2476" s="208"/>
      <c r="C2476" s="49"/>
      <c r="D2476" s="50"/>
      <c r="E2476" s="50"/>
      <c r="F2476" s="50"/>
      <c r="G2476" s="209"/>
      <c r="H2476" s="48"/>
      <c r="I2476" s="457" t="str">
        <f t="shared" si="76"/>
        <v/>
      </c>
      <c r="J2476" s="241" cm="1">
        <f t="array" ref="J2476">SUMPRODUCT(--(K2476:N2476&lt;&gt;"")) + IF(TRIM(O2476)="",0,LEN(O2476)-LEN(SUBSTITUTE(O2476,",",""))+1)</f>
        <v>0</v>
      </c>
      <c r="K2476" s="242" t="str">
        <f>IF(AND(G2476&lt;&gt;0,G2476&lt;&gt;""),IF(B2476="","",IF(ISNUMBER(MATCH(B2476,'Look Up Values'!$B$2:$B$500,0)),"","Dest. error")),"")</f>
        <v/>
      </c>
      <c r="L2476" s="242" t="str">
        <f>IF(AND(G2476&lt;&gt;0,G2476&lt;&gt;""),IF(C2476="","",IF(AND(ISNUMBER(--LEFT(C2476,FIND(" ",C2476&amp;" ")-1)),OR(LEN(LEFT(C2476,FIND(" ",C2476&amp;" ")-1))=6,LEN(LEFT(C2476,FIND(" ",C2476&amp;" ")-1))=7),OR(ISNUMBER(MATCH(LEFT(C2476,FIND(" ",C2476&amp;" ")-1),'Look Up Values'!$G$2:$G$1000,0)),ISNUMBER(MATCH(LEFT(C2476,FIND(" ",C2476&amp;" ")-1),'Look Up Values'!$AE$2:$AE$2000,0)))),"","EWC error")),"")</f>
        <v/>
      </c>
      <c r="M2476" s="242" t="str" cm="1">
        <f t="array" ref="M2476">IF(AND(G2476&lt;&gt;0,G2476&lt;&gt;""),IF(E2476="","",IF(ISNUMBER(MATCH(SUBSTITUTE(E2476," ",""),SUBSTITUTE('Look Up Values'!$I$2:$I$10," ",""),0)),"","State error")),"")</f>
        <v/>
      </c>
      <c r="N2476" s="242" t="str" cm="1">
        <f t="array" ref="N2476">IF(AND(G2476&lt;&gt;0,G2476&lt;&gt;""),IF(F2476="","",IF(ISNUMBER(MATCH(SUBSTITUTE(F2476," ",""),SUBSTITUTE('Look Up Values'!$W$2:$W$30," ",""),0)),"","D&amp;R error")),"")</f>
        <v/>
      </c>
      <c r="O2476" s="256" t="str">
        <f t="shared" si="77"/>
        <v/>
      </c>
    </row>
    <row r="2477" spans="1:15" ht="15.75">
      <c r="A2477" s="250">
        <v>2470</v>
      </c>
      <c r="B2477" s="208"/>
      <c r="C2477" s="49"/>
      <c r="D2477" s="50"/>
      <c r="E2477" s="50"/>
      <c r="F2477" s="50"/>
      <c r="G2477" s="209"/>
      <c r="H2477" s="48"/>
      <c r="I2477" s="457" t="str">
        <f t="shared" si="76"/>
        <v/>
      </c>
      <c r="J2477" s="241" cm="1">
        <f t="array" ref="J2477">SUMPRODUCT(--(K2477:N2477&lt;&gt;"")) + IF(TRIM(O2477)="",0,LEN(O2477)-LEN(SUBSTITUTE(O2477,",",""))+1)</f>
        <v>0</v>
      </c>
      <c r="K2477" s="242" t="str">
        <f>IF(AND(G2477&lt;&gt;0,G2477&lt;&gt;""),IF(B2477="","",IF(ISNUMBER(MATCH(B2477,'Look Up Values'!$B$2:$B$500,0)),"","Dest. error")),"")</f>
        <v/>
      </c>
      <c r="L2477" s="242" t="str">
        <f>IF(AND(G2477&lt;&gt;0,G2477&lt;&gt;""),IF(C2477="","",IF(AND(ISNUMBER(--LEFT(C2477,FIND(" ",C2477&amp;" ")-1)),OR(LEN(LEFT(C2477,FIND(" ",C2477&amp;" ")-1))=6,LEN(LEFT(C2477,FIND(" ",C2477&amp;" ")-1))=7),OR(ISNUMBER(MATCH(LEFT(C2477,FIND(" ",C2477&amp;" ")-1),'Look Up Values'!$G$2:$G$1000,0)),ISNUMBER(MATCH(LEFT(C2477,FIND(" ",C2477&amp;" ")-1),'Look Up Values'!$AE$2:$AE$2000,0)))),"","EWC error")),"")</f>
        <v/>
      </c>
      <c r="M2477" s="242" t="str" cm="1">
        <f t="array" ref="M2477">IF(AND(G2477&lt;&gt;0,G2477&lt;&gt;""),IF(E2477="","",IF(ISNUMBER(MATCH(SUBSTITUTE(E2477," ",""),SUBSTITUTE('Look Up Values'!$I$2:$I$10," ",""),0)),"","State error")),"")</f>
        <v/>
      </c>
      <c r="N2477" s="242" t="str" cm="1">
        <f t="array" ref="N2477">IF(AND(G2477&lt;&gt;0,G2477&lt;&gt;""),IF(F2477="","",IF(ISNUMBER(MATCH(SUBSTITUTE(F2477," ",""),SUBSTITUTE('Look Up Values'!$W$2:$W$30," ",""),0)),"","D&amp;R error")),"")</f>
        <v/>
      </c>
      <c r="O2477" s="256" t="str">
        <f t="shared" si="77"/>
        <v/>
      </c>
    </row>
    <row r="2478" spans="1:15" ht="15.75">
      <c r="A2478" s="250">
        <v>2471</v>
      </c>
      <c r="B2478" s="208"/>
      <c r="C2478" s="49"/>
      <c r="D2478" s="50"/>
      <c r="E2478" s="50"/>
      <c r="F2478" s="50"/>
      <c r="G2478" s="209"/>
      <c r="H2478" s="48"/>
      <c r="I2478" s="457" t="str">
        <f t="shared" si="76"/>
        <v/>
      </c>
      <c r="J2478" s="241" cm="1">
        <f t="array" ref="J2478">SUMPRODUCT(--(K2478:N2478&lt;&gt;"")) + IF(TRIM(O2478)="",0,LEN(O2478)-LEN(SUBSTITUTE(O2478,",",""))+1)</f>
        <v>0</v>
      </c>
      <c r="K2478" s="242" t="str">
        <f>IF(AND(G2478&lt;&gt;0,G2478&lt;&gt;""),IF(B2478="","",IF(ISNUMBER(MATCH(B2478,'Look Up Values'!$B$2:$B$500,0)),"","Dest. error")),"")</f>
        <v/>
      </c>
      <c r="L2478" s="242" t="str">
        <f>IF(AND(G2478&lt;&gt;0,G2478&lt;&gt;""),IF(C2478="","",IF(AND(ISNUMBER(--LEFT(C2478,FIND(" ",C2478&amp;" ")-1)),OR(LEN(LEFT(C2478,FIND(" ",C2478&amp;" ")-1))=6,LEN(LEFT(C2478,FIND(" ",C2478&amp;" ")-1))=7),OR(ISNUMBER(MATCH(LEFT(C2478,FIND(" ",C2478&amp;" ")-1),'Look Up Values'!$G$2:$G$1000,0)),ISNUMBER(MATCH(LEFT(C2478,FIND(" ",C2478&amp;" ")-1),'Look Up Values'!$AE$2:$AE$2000,0)))),"","EWC error")),"")</f>
        <v/>
      </c>
      <c r="M2478" s="242" t="str" cm="1">
        <f t="array" ref="M2478">IF(AND(G2478&lt;&gt;0,G2478&lt;&gt;""),IF(E2478="","",IF(ISNUMBER(MATCH(SUBSTITUTE(E2478," ",""),SUBSTITUTE('Look Up Values'!$I$2:$I$10," ",""),0)),"","State error")),"")</f>
        <v/>
      </c>
      <c r="N2478" s="242" t="str" cm="1">
        <f t="array" ref="N2478">IF(AND(G2478&lt;&gt;0,G2478&lt;&gt;""),IF(F2478="","",IF(ISNUMBER(MATCH(SUBSTITUTE(F2478," ",""),SUBSTITUTE('Look Up Values'!$W$2:$W$30," ",""),0)),"","D&amp;R error")),"")</f>
        <v/>
      </c>
      <c r="O2478" s="256" t="str">
        <f t="shared" si="77"/>
        <v/>
      </c>
    </row>
    <row r="2479" spans="1:15" ht="15.75">
      <c r="A2479" s="250">
        <v>2472</v>
      </c>
      <c r="B2479" s="208"/>
      <c r="C2479" s="49"/>
      <c r="D2479" s="50"/>
      <c r="E2479" s="50"/>
      <c r="F2479" s="50"/>
      <c r="G2479" s="209"/>
      <c r="H2479" s="48"/>
      <c r="I2479" s="457" t="str">
        <f t="shared" si="76"/>
        <v/>
      </c>
      <c r="J2479" s="241" cm="1">
        <f t="array" ref="J2479">SUMPRODUCT(--(K2479:N2479&lt;&gt;"")) + IF(TRIM(O2479)="",0,LEN(O2479)-LEN(SUBSTITUTE(O2479,",",""))+1)</f>
        <v>0</v>
      </c>
      <c r="K2479" s="242" t="str">
        <f>IF(AND(G2479&lt;&gt;0,G2479&lt;&gt;""),IF(B2479="","",IF(ISNUMBER(MATCH(B2479,'Look Up Values'!$B$2:$B$500,0)),"","Dest. error")),"")</f>
        <v/>
      </c>
      <c r="L2479" s="242" t="str">
        <f>IF(AND(G2479&lt;&gt;0,G2479&lt;&gt;""),IF(C2479="","",IF(AND(ISNUMBER(--LEFT(C2479,FIND(" ",C2479&amp;" ")-1)),OR(LEN(LEFT(C2479,FIND(" ",C2479&amp;" ")-1))=6,LEN(LEFT(C2479,FIND(" ",C2479&amp;" ")-1))=7),OR(ISNUMBER(MATCH(LEFT(C2479,FIND(" ",C2479&amp;" ")-1),'Look Up Values'!$G$2:$G$1000,0)),ISNUMBER(MATCH(LEFT(C2479,FIND(" ",C2479&amp;" ")-1),'Look Up Values'!$AE$2:$AE$2000,0)))),"","EWC error")),"")</f>
        <v/>
      </c>
      <c r="M2479" s="242" t="str" cm="1">
        <f t="array" ref="M2479">IF(AND(G2479&lt;&gt;0,G2479&lt;&gt;""),IF(E2479="","",IF(ISNUMBER(MATCH(SUBSTITUTE(E2479," ",""),SUBSTITUTE('Look Up Values'!$I$2:$I$10," ",""),0)),"","State error")),"")</f>
        <v/>
      </c>
      <c r="N2479" s="242" t="str" cm="1">
        <f t="array" ref="N2479">IF(AND(G2479&lt;&gt;0,G2479&lt;&gt;""),IF(F2479="","",IF(ISNUMBER(MATCH(SUBSTITUTE(F2479," ",""),SUBSTITUTE('Look Up Values'!$W$2:$W$30," ",""),0)),"","D&amp;R error")),"")</f>
        <v/>
      </c>
      <c r="O2479" s="256" t="str">
        <f t="shared" si="77"/>
        <v/>
      </c>
    </row>
    <row r="2480" spans="1:15" ht="15.75">
      <c r="A2480" s="250">
        <v>2473</v>
      </c>
      <c r="B2480" s="208"/>
      <c r="C2480" s="49"/>
      <c r="D2480" s="50"/>
      <c r="E2480" s="50"/>
      <c r="F2480" s="50"/>
      <c r="G2480" s="209"/>
      <c r="H2480" s="48"/>
      <c r="I2480" s="457" t="str">
        <f t="shared" si="76"/>
        <v/>
      </c>
      <c r="J2480" s="241" cm="1">
        <f t="array" ref="J2480">SUMPRODUCT(--(K2480:N2480&lt;&gt;"")) + IF(TRIM(O2480)="",0,LEN(O2480)-LEN(SUBSTITUTE(O2480,",",""))+1)</f>
        <v>0</v>
      </c>
      <c r="K2480" s="242" t="str">
        <f>IF(AND(G2480&lt;&gt;0,G2480&lt;&gt;""),IF(B2480="","",IF(ISNUMBER(MATCH(B2480,'Look Up Values'!$B$2:$B$500,0)),"","Dest. error")),"")</f>
        <v/>
      </c>
      <c r="L2480" s="242" t="str">
        <f>IF(AND(G2480&lt;&gt;0,G2480&lt;&gt;""),IF(C2480="","",IF(AND(ISNUMBER(--LEFT(C2480,FIND(" ",C2480&amp;" ")-1)),OR(LEN(LEFT(C2480,FIND(" ",C2480&amp;" ")-1))=6,LEN(LEFT(C2480,FIND(" ",C2480&amp;" ")-1))=7),OR(ISNUMBER(MATCH(LEFT(C2480,FIND(" ",C2480&amp;" ")-1),'Look Up Values'!$G$2:$G$1000,0)),ISNUMBER(MATCH(LEFT(C2480,FIND(" ",C2480&amp;" ")-1),'Look Up Values'!$AE$2:$AE$2000,0)))),"","EWC error")),"")</f>
        <v/>
      </c>
      <c r="M2480" s="242" t="str" cm="1">
        <f t="array" ref="M2480">IF(AND(G2480&lt;&gt;0,G2480&lt;&gt;""),IF(E2480="","",IF(ISNUMBER(MATCH(SUBSTITUTE(E2480," ",""),SUBSTITUTE('Look Up Values'!$I$2:$I$10," ",""),0)),"","State error")),"")</f>
        <v/>
      </c>
      <c r="N2480" s="242" t="str" cm="1">
        <f t="array" ref="N2480">IF(AND(G2480&lt;&gt;0,G2480&lt;&gt;""),IF(F2480="","",IF(ISNUMBER(MATCH(SUBSTITUTE(F2480," ",""),SUBSTITUTE('Look Up Values'!$W$2:$W$30," ",""),0)),"","D&amp;R error")),"")</f>
        <v/>
      </c>
      <c r="O2480" s="256" t="str">
        <f t="shared" si="77"/>
        <v/>
      </c>
    </row>
    <row r="2481" spans="1:15" ht="15.75">
      <c r="A2481" s="250">
        <v>2474</v>
      </c>
      <c r="B2481" s="208"/>
      <c r="C2481" s="49"/>
      <c r="D2481" s="50"/>
      <c r="E2481" s="50"/>
      <c r="F2481" s="50"/>
      <c r="G2481" s="209"/>
      <c r="H2481" s="48"/>
      <c r="I2481" s="457" t="str">
        <f t="shared" si="76"/>
        <v/>
      </c>
      <c r="J2481" s="241" cm="1">
        <f t="array" ref="J2481">SUMPRODUCT(--(K2481:N2481&lt;&gt;"")) + IF(TRIM(O2481)="",0,LEN(O2481)-LEN(SUBSTITUTE(O2481,",",""))+1)</f>
        <v>0</v>
      </c>
      <c r="K2481" s="242" t="str">
        <f>IF(AND(G2481&lt;&gt;0,G2481&lt;&gt;""),IF(B2481="","",IF(ISNUMBER(MATCH(B2481,'Look Up Values'!$B$2:$B$500,0)),"","Dest. error")),"")</f>
        <v/>
      </c>
      <c r="L2481" s="242" t="str">
        <f>IF(AND(G2481&lt;&gt;0,G2481&lt;&gt;""),IF(C2481="","",IF(AND(ISNUMBER(--LEFT(C2481,FIND(" ",C2481&amp;" ")-1)),OR(LEN(LEFT(C2481,FIND(" ",C2481&amp;" ")-1))=6,LEN(LEFT(C2481,FIND(" ",C2481&amp;" ")-1))=7),OR(ISNUMBER(MATCH(LEFT(C2481,FIND(" ",C2481&amp;" ")-1),'Look Up Values'!$G$2:$G$1000,0)),ISNUMBER(MATCH(LEFT(C2481,FIND(" ",C2481&amp;" ")-1),'Look Up Values'!$AE$2:$AE$2000,0)))),"","EWC error")),"")</f>
        <v/>
      </c>
      <c r="M2481" s="242" t="str" cm="1">
        <f t="array" ref="M2481">IF(AND(G2481&lt;&gt;0,G2481&lt;&gt;""),IF(E2481="","",IF(ISNUMBER(MATCH(SUBSTITUTE(E2481," ",""),SUBSTITUTE('Look Up Values'!$I$2:$I$10," ",""),0)),"","State error")),"")</f>
        <v/>
      </c>
      <c r="N2481" s="242" t="str" cm="1">
        <f t="array" ref="N2481">IF(AND(G2481&lt;&gt;0,G2481&lt;&gt;""),IF(F2481="","",IF(ISNUMBER(MATCH(SUBSTITUTE(F2481," ",""),SUBSTITUTE('Look Up Values'!$W$2:$W$30," ",""),0)),"","D&amp;R error")),"")</f>
        <v/>
      </c>
      <c r="O2481" s="256" t="str">
        <f t="shared" si="77"/>
        <v/>
      </c>
    </row>
    <row r="2482" spans="1:15" ht="15.75">
      <c r="A2482" s="250">
        <v>2475</v>
      </c>
      <c r="B2482" s="208"/>
      <c r="C2482" s="49"/>
      <c r="D2482" s="50"/>
      <c r="E2482" s="50"/>
      <c r="F2482" s="50"/>
      <c r="G2482" s="209"/>
      <c r="H2482" s="48"/>
      <c r="I2482" s="457" t="str">
        <f t="shared" si="76"/>
        <v/>
      </c>
      <c r="J2482" s="241" cm="1">
        <f t="array" ref="J2482">SUMPRODUCT(--(K2482:N2482&lt;&gt;"")) + IF(TRIM(O2482)="",0,LEN(O2482)-LEN(SUBSTITUTE(O2482,",",""))+1)</f>
        <v>0</v>
      </c>
      <c r="K2482" s="242" t="str">
        <f>IF(AND(G2482&lt;&gt;0,G2482&lt;&gt;""),IF(B2482="","",IF(ISNUMBER(MATCH(B2482,'Look Up Values'!$B$2:$B$500,0)),"","Dest. error")),"")</f>
        <v/>
      </c>
      <c r="L2482" s="242" t="str">
        <f>IF(AND(G2482&lt;&gt;0,G2482&lt;&gt;""),IF(C2482="","",IF(AND(ISNUMBER(--LEFT(C2482,FIND(" ",C2482&amp;" ")-1)),OR(LEN(LEFT(C2482,FIND(" ",C2482&amp;" ")-1))=6,LEN(LEFT(C2482,FIND(" ",C2482&amp;" ")-1))=7),OR(ISNUMBER(MATCH(LEFT(C2482,FIND(" ",C2482&amp;" ")-1),'Look Up Values'!$G$2:$G$1000,0)),ISNUMBER(MATCH(LEFT(C2482,FIND(" ",C2482&amp;" ")-1),'Look Up Values'!$AE$2:$AE$2000,0)))),"","EWC error")),"")</f>
        <v/>
      </c>
      <c r="M2482" s="242" t="str" cm="1">
        <f t="array" ref="M2482">IF(AND(G2482&lt;&gt;0,G2482&lt;&gt;""),IF(E2482="","",IF(ISNUMBER(MATCH(SUBSTITUTE(E2482," ",""),SUBSTITUTE('Look Up Values'!$I$2:$I$10," ",""),0)),"","State error")),"")</f>
        <v/>
      </c>
      <c r="N2482" s="242" t="str" cm="1">
        <f t="array" ref="N2482">IF(AND(G2482&lt;&gt;0,G2482&lt;&gt;""),IF(F2482="","",IF(ISNUMBER(MATCH(SUBSTITUTE(F2482," ",""),SUBSTITUTE('Look Up Values'!$W$2:$W$30," ",""),0)),"","D&amp;R error")),"")</f>
        <v/>
      </c>
      <c r="O2482" s="256" t="str">
        <f t="shared" si="77"/>
        <v/>
      </c>
    </row>
    <row r="2483" spans="1:15" ht="15.75">
      <c r="A2483" s="250">
        <v>2476</v>
      </c>
      <c r="B2483" s="208"/>
      <c r="C2483" s="49"/>
      <c r="D2483" s="50"/>
      <c r="E2483" s="50"/>
      <c r="F2483" s="50"/>
      <c r="G2483" s="209"/>
      <c r="H2483" s="48"/>
      <c r="I2483" s="457" t="str">
        <f t="shared" si="76"/>
        <v/>
      </c>
      <c r="J2483" s="241" cm="1">
        <f t="array" ref="J2483">SUMPRODUCT(--(K2483:N2483&lt;&gt;"")) + IF(TRIM(O2483)="",0,LEN(O2483)-LEN(SUBSTITUTE(O2483,",",""))+1)</f>
        <v>0</v>
      </c>
      <c r="K2483" s="242" t="str">
        <f>IF(AND(G2483&lt;&gt;0,G2483&lt;&gt;""),IF(B2483="","",IF(ISNUMBER(MATCH(B2483,'Look Up Values'!$B$2:$B$500,0)),"","Dest. error")),"")</f>
        <v/>
      </c>
      <c r="L2483" s="242" t="str">
        <f>IF(AND(G2483&lt;&gt;0,G2483&lt;&gt;""),IF(C2483="","",IF(AND(ISNUMBER(--LEFT(C2483,FIND(" ",C2483&amp;" ")-1)),OR(LEN(LEFT(C2483,FIND(" ",C2483&amp;" ")-1))=6,LEN(LEFT(C2483,FIND(" ",C2483&amp;" ")-1))=7),OR(ISNUMBER(MATCH(LEFT(C2483,FIND(" ",C2483&amp;" ")-1),'Look Up Values'!$G$2:$G$1000,0)),ISNUMBER(MATCH(LEFT(C2483,FIND(" ",C2483&amp;" ")-1),'Look Up Values'!$AE$2:$AE$2000,0)))),"","EWC error")),"")</f>
        <v/>
      </c>
      <c r="M2483" s="242" t="str" cm="1">
        <f t="array" ref="M2483">IF(AND(G2483&lt;&gt;0,G2483&lt;&gt;""),IF(E2483="","",IF(ISNUMBER(MATCH(SUBSTITUTE(E2483," ",""),SUBSTITUTE('Look Up Values'!$I$2:$I$10," ",""),0)),"","State error")),"")</f>
        <v/>
      </c>
      <c r="N2483" s="242" t="str" cm="1">
        <f t="array" ref="N2483">IF(AND(G2483&lt;&gt;0,G2483&lt;&gt;""),IF(F2483="","",IF(ISNUMBER(MATCH(SUBSTITUTE(F2483," ",""),SUBSTITUTE('Look Up Values'!$W$2:$W$30," ",""),0)),"","D&amp;R error")),"")</f>
        <v/>
      </c>
      <c r="O2483" s="256" t="str">
        <f t="shared" si="77"/>
        <v/>
      </c>
    </row>
    <row r="2484" spans="1:15" ht="15.75">
      <c r="A2484" s="250">
        <v>2477</v>
      </c>
      <c r="B2484" s="208"/>
      <c r="C2484" s="49"/>
      <c r="D2484" s="50"/>
      <c r="E2484" s="50"/>
      <c r="F2484" s="50"/>
      <c r="G2484" s="209"/>
      <c r="H2484" s="48"/>
      <c r="I2484" s="457" t="str">
        <f t="shared" si="76"/>
        <v/>
      </c>
      <c r="J2484" s="241" cm="1">
        <f t="array" ref="J2484">SUMPRODUCT(--(K2484:N2484&lt;&gt;"")) + IF(TRIM(O2484)="",0,LEN(O2484)-LEN(SUBSTITUTE(O2484,",",""))+1)</f>
        <v>0</v>
      </c>
      <c r="K2484" s="242" t="str">
        <f>IF(AND(G2484&lt;&gt;0,G2484&lt;&gt;""),IF(B2484="","",IF(ISNUMBER(MATCH(B2484,'Look Up Values'!$B$2:$B$500,0)),"","Dest. error")),"")</f>
        <v/>
      </c>
      <c r="L2484" s="242" t="str">
        <f>IF(AND(G2484&lt;&gt;0,G2484&lt;&gt;""),IF(C2484="","",IF(AND(ISNUMBER(--LEFT(C2484,FIND(" ",C2484&amp;" ")-1)),OR(LEN(LEFT(C2484,FIND(" ",C2484&amp;" ")-1))=6,LEN(LEFT(C2484,FIND(" ",C2484&amp;" ")-1))=7),OR(ISNUMBER(MATCH(LEFT(C2484,FIND(" ",C2484&amp;" ")-1),'Look Up Values'!$G$2:$G$1000,0)),ISNUMBER(MATCH(LEFT(C2484,FIND(" ",C2484&amp;" ")-1),'Look Up Values'!$AE$2:$AE$2000,0)))),"","EWC error")),"")</f>
        <v/>
      </c>
      <c r="M2484" s="242" t="str" cm="1">
        <f t="array" ref="M2484">IF(AND(G2484&lt;&gt;0,G2484&lt;&gt;""),IF(E2484="","",IF(ISNUMBER(MATCH(SUBSTITUTE(E2484," ",""),SUBSTITUTE('Look Up Values'!$I$2:$I$10," ",""),0)),"","State error")),"")</f>
        <v/>
      </c>
      <c r="N2484" s="242" t="str" cm="1">
        <f t="array" ref="N2484">IF(AND(G2484&lt;&gt;0,G2484&lt;&gt;""),IF(F2484="","",IF(ISNUMBER(MATCH(SUBSTITUTE(F2484," ",""),SUBSTITUTE('Look Up Values'!$W$2:$W$30," ",""),0)),"","D&amp;R error")),"")</f>
        <v/>
      </c>
      <c r="O2484" s="256" t="str">
        <f t="shared" si="77"/>
        <v/>
      </c>
    </row>
    <row r="2485" spans="1:15" ht="15.75">
      <c r="A2485" s="250">
        <v>2478</v>
      </c>
      <c r="B2485" s="208"/>
      <c r="C2485" s="49"/>
      <c r="D2485" s="50"/>
      <c r="E2485" s="50"/>
      <c r="F2485" s="50"/>
      <c r="G2485" s="209"/>
      <c r="H2485" s="48"/>
      <c r="I2485" s="457" t="str">
        <f t="shared" si="76"/>
        <v/>
      </c>
      <c r="J2485" s="241" cm="1">
        <f t="array" ref="J2485">SUMPRODUCT(--(K2485:N2485&lt;&gt;"")) + IF(TRIM(O2485)="",0,LEN(O2485)-LEN(SUBSTITUTE(O2485,",",""))+1)</f>
        <v>0</v>
      </c>
      <c r="K2485" s="242" t="str">
        <f>IF(AND(G2485&lt;&gt;0,G2485&lt;&gt;""),IF(B2485="","",IF(ISNUMBER(MATCH(B2485,'Look Up Values'!$B$2:$B$500,0)),"","Dest. error")),"")</f>
        <v/>
      </c>
      <c r="L2485" s="242" t="str">
        <f>IF(AND(G2485&lt;&gt;0,G2485&lt;&gt;""),IF(C2485="","",IF(AND(ISNUMBER(--LEFT(C2485,FIND(" ",C2485&amp;" ")-1)),OR(LEN(LEFT(C2485,FIND(" ",C2485&amp;" ")-1))=6,LEN(LEFT(C2485,FIND(" ",C2485&amp;" ")-1))=7),OR(ISNUMBER(MATCH(LEFT(C2485,FIND(" ",C2485&amp;" ")-1),'Look Up Values'!$G$2:$G$1000,0)),ISNUMBER(MATCH(LEFT(C2485,FIND(" ",C2485&amp;" ")-1),'Look Up Values'!$AE$2:$AE$2000,0)))),"","EWC error")),"")</f>
        <v/>
      </c>
      <c r="M2485" s="242" t="str" cm="1">
        <f t="array" ref="M2485">IF(AND(G2485&lt;&gt;0,G2485&lt;&gt;""),IF(E2485="","",IF(ISNUMBER(MATCH(SUBSTITUTE(E2485," ",""),SUBSTITUTE('Look Up Values'!$I$2:$I$10," ",""),0)),"","State error")),"")</f>
        <v/>
      </c>
      <c r="N2485" s="242" t="str" cm="1">
        <f t="array" ref="N2485">IF(AND(G2485&lt;&gt;0,G2485&lt;&gt;""),IF(F2485="","",IF(ISNUMBER(MATCH(SUBSTITUTE(F2485," ",""),SUBSTITUTE('Look Up Values'!$W$2:$W$30," ",""),0)),"","D&amp;R error")),"")</f>
        <v/>
      </c>
      <c r="O2485" s="256" t="str">
        <f t="shared" si="77"/>
        <v/>
      </c>
    </row>
    <row r="2486" spans="1:15" ht="15.75">
      <c r="A2486" s="250">
        <v>2479</v>
      </c>
      <c r="B2486" s="208"/>
      <c r="C2486" s="49"/>
      <c r="D2486" s="50"/>
      <c r="E2486" s="50"/>
      <c r="F2486" s="50"/>
      <c r="G2486" s="209"/>
      <c r="H2486" s="48"/>
      <c r="I2486" s="457" t="str">
        <f t="shared" si="76"/>
        <v/>
      </c>
      <c r="J2486" s="241" cm="1">
        <f t="array" ref="J2486">SUMPRODUCT(--(K2486:N2486&lt;&gt;"")) + IF(TRIM(O2486)="",0,LEN(O2486)-LEN(SUBSTITUTE(O2486,",",""))+1)</f>
        <v>0</v>
      </c>
      <c r="K2486" s="242" t="str">
        <f>IF(AND(G2486&lt;&gt;0,G2486&lt;&gt;""),IF(B2486="","",IF(ISNUMBER(MATCH(B2486,'Look Up Values'!$B$2:$B$500,0)),"","Dest. error")),"")</f>
        <v/>
      </c>
      <c r="L2486" s="242" t="str">
        <f>IF(AND(G2486&lt;&gt;0,G2486&lt;&gt;""),IF(C2486="","",IF(AND(ISNUMBER(--LEFT(C2486,FIND(" ",C2486&amp;" ")-1)),OR(LEN(LEFT(C2486,FIND(" ",C2486&amp;" ")-1))=6,LEN(LEFT(C2486,FIND(" ",C2486&amp;" ")-1))=7),OR(ISNUMBER(MATCH(LEFT(C2486,FIND(" ",C2486&amp;" ")-1),'Look Up Values'!$G$2:$G$1000,0)),ISNUMBER(MATCH(LEFT(C2486,FIND(" ",C2486&amp;" ")-1),'Look Up Values'!$AE$2:$AE$2000,0)))),"","EWC error")),"")</f>
        <v/>
      </c>
      <c r="M2486" s="242" t="str" cm="1">
        <f t="array" ref="M2486">IF(AND(G2486&lt;&gt;0,G2486&lt;&gt;""),IF(E2486="","",IF(ISNUMBER(MATCH(SUBSTITUTE(E2486," ",""),SUBSTITUTE('Look Up Values'!$I$2:$I$10," ",""),0)),"","State error")),"")</f>
        <v/>
      </c>
      <c r="N2486" s="242" t="str" cm="1">
        <f t="array" ref="N2486">IF(AND(G2486&lt;&gt;0,G2486&lt;&gt;""),IF(F2486="","",IF(ISNUMBER(MATCH(SUBSTITUTE(F2486," ",""),SUBSTITUTE('Look Up Values'!$W$2:$W$30," ",""),0)),"","D&amp;R error")),"")</f>
        <v/>
      </c>
      <c r="O2486" s="256" t="str">
        <f t="shared" si="77"/>
        <v/>
      </c>
    </row>
    <row r="2487" spans="1:15" ht="15.75">
      <c r="A2487" s="250">
        <v>2480</v>
      </c>
      <c r="B2487" s="208"/>
      <c r="C2487" s="49"/>
      <c r="D2487" s="50"/>
      <c r="E2487" s="50"/>
      <c r="F2487" s="50"/>
      <c r="G2487" s="209"/>
      <c r="H2487" s="48"/>
      <c r="I2487" s="457" t="str">
        <f t="shared" si="76"/>
        <v/>
      </c>
      <c r="J2487" s="241" cm="1">
        <f t="array" ref="J2487">SUMPRODUCT(--(K2487:N2487&lt;&gt;"")) + IF(TRIM(O2487)="",0,LEN(O2487)-LEN(SUBSTITUTE(O2487,",",""))+1)</f>
        <v>0</v>
      </c>
      <c r="K2487" s="242" t="str">
        <f>IF(AND(G2487&lt;&gt;0,G2487&lt;&gt;""),IF(B2487="","",IF(ISNUMBER(MATCH(B2487,'Look Up Values'!$B$2:$B$500,0)),"","Dest. error")),"")</f>
        <v/>
      </c>
      <c r="L2487" s="242" t="str">
        <f>IF(AND(G2487&lt;&gt;0,G2487&lt;&gt;""),IF(C2487="","",IF(AND(ISNUMBER(--LEFT(C2487,FIND(" ",C2487&amp;" ")-1)),OR(LEN(LEFT(C2487,FIND(" ",C2487&amp;" ")-1))=6,LEN(LEFT(C2487,FIND(" ",C2487&amp;" ")-1))=7),OR(ISNUMBER(MATCH(LEFT(C2487,FIND(" ",C2487&amp;" ")-1),'Look Up Values'!$G$2:$G$1000,0)),ISNUMBER(MATCH(LEFT(C2487,FIND(" ",C2487&amp;" ")-1),'Look Up Values'!$AE$2:$AE$2000,0)))),"","EWC error")),"")</f>
        <v/>
      </c>
      <c r="M2487" s="242" t="str" cm="1">
        <f t="array" ref="M2487">IF(AND(G2487&lt;&gt;0,G2487&lt;&gt;""),IF(E2487="","",IF(ISNUMBER(MATCH(SUBSTITUTE(E2487," ",""),SUBSTITUTE('Look Up Values'!$I$2:$I$10," ",""),0)),"","State error")),"")</f>
        <v/>
      </c>
      <c r="N2487" s="242" t="str" cm="1">
        <f t="array" ref="N2487">IF(AND(G2487&lt;&gt;0,G2487&lt;&gt;""),IF(F2487="","",IF(ISNUMBER(MATCH(SUBSTITUTE(F2487," ",""),SUBSTITUTE('Look Up Values'!$W$2:$W$30," ",""),0)),"","D&amp;R error")),"")</f>
        <v/>
      </c>
      <c r="O2487" s="256" t="str">
        <f t="shared" si="77"/>
        <v/>
      </c>
    </row>
    <row r="2488" spans="1:15" ht="15.75">
      <c r="A2488" s="250">
        <v>2481</v>
      </c>
      <c r="B2488" s="208"/>
      <c r="C2488" s="49"/>
      <c r="D2488" s="50"/>
      <c r="E2488" s="50"/>
      <c r="F2488" s="50"/>
      <c r="G2488" s="209"/>
      <c r="H2488" s="48"/>
      <c r="I2488" s="457" t="str">
        <f t="shared" si="76"/>
        <v/>
      </c>
      <c r="J2488" s="241" cm="1">
        <f t="array" ref="J2488">SUMPRODUCT(--(K2488:N2488&lt;&gt;"")) + IF(TRIM(O2488)="",0,LEN(O2488)-LEN(SUBSTITUTE(O2488,",",""))+1)</f>
        <v>0</v>
      </c>
      <c r="K2488" s="242" t="str">
        <f>IF(AND(G2488&lt;&gt;0,G2488&lt;&gt;""),IF(B2488="","",IF(ISNUMBER(MATCH(B2488,'Look Up Values'!$B$2:$B$500,0)),"","Dest. error")),"")</f>
        <v/>
      </c>
      <c r="L2488" s="242" t="str">
        <f>IF(AND(G2488&lt;&gt;0,G2488&lt;&gt;""),IF(C2488="","",IF(AND(ISNUMBER(--LEFT(C2488,FIND(" ",C2488&amp;" ")-1)),OR(LEN(LEFT(C2488,FIND(" ",C2488&amp;" ")-1))=6,LEN(LEFT(C2488,FIND(" ",C2488&amp;" ")-1))=7),OR(ISNUMBER(MATCH(LEFT(C2488,FIND(" ",C2488&amp;" ")-1),'Look Up Values'!$G$2:$G$1000,0)),ISNUMBER(MATCH(LEFT(C2488,FIND(" ",C2488&amp;" ")-1),'Look Up Values'!$AE$2:$AE$2000,0)))),"","EWC error")),"")</f>
        <v/>
      </c>
      <c r="M2488" s="242" t="str" cm="1">
        <f t="array" ref="M2488">IF(AND(G2488&lt;&gt;0,G2488&lt;&gt;""),IF(E2488="","",IF(ISNUMBER(MATCH(SUBSTITUTE(E2488," ",""),SUBSTITUTE('Look Up Values'!$I$2:$I$10," ",""),0)),"","State error")),"")</f>
        <v/>
      </c>
      <c r="N2488" s="242" t="str" cm="1">
        <f t="array" ref="N2488">IF(AND(G2488&lt;&gt;0,G2488&lt;&gt;""),IF(F2488="","",IF(ISNUMBER(MATCH(SUBSTITUTE(F2488," ",""),SUBSTITUTE('Look Up Values'!$W$2:$W$30," ",""),0)),"","D&amp;R error")),"")</f>
        <v/>
      </c>
      <c r="O2488" s="256" t="str">
        <f t="shared" si="77"/>
        <v/>
      </c>
    </row>
    <row r="2489" spans="1:15" ht="15.75">
      <c r="A2489" s="250">
        <v>2482</v>
      </c>
      <c r="B2489" s="208"/>
      <c r="C2489" s="49"/>
      <c r="D2489" s="50"/>
      <c r="E2489" s="50"/>
      <c r="F2489" s="50"/>
      <c r="G2489" s="209"/>
      <c r="H2489" s="48"/>
      <c r="I2489" s="457" t="str">
        <f t="shared" si="76"/>
        <v/>
      </c>
      <c r="J2489" s="241" cm="1">
        <f t="array" ref="J2489">SUMPRODUCT(--(K2489:N2489&lt;&gt;"")) + IF(TRIM(O2489)="",0,LEN(O2489)-LEN(SUBSTITUTE(O2489,",",""))+1)</f>
        <v>0</v>
      </c>
      <c r="K2489" s="242" t="str">
        <f>IF(AND(G2489&lt;&gt;0,G2489&lt;&gt;""),IF(B2489="","",IF(ISNUMBER(MATCH(B2489,'Look Up Values'!$B$2:$B$500,0)),"","Dest. error")),"")</f>
        <v/>
      </c>
      <c r="L2489" s="242" t="str">
        <f>IF(AND(G2489&lt;&gt;0,G2489&lt;&gt;""),IF(C2489="","",IF(AND(ISNUMBER(--LEFT(C2489,FIND(" ",C2489&amp;" ")-1)),OR(LEN(LEFT(C2489,FIND(" ",C2489&amp;" ")-1))=6,LEN(LEFT(C2489,FIND(" ",C2489&amp;" ")-1))=7),OR(ISNUMBER(MATCH(LEFT(C2489,FIND(" ",C2489&amp;" ")-1),'Look Up Values'!$G$2:$G$1000,0)),ISNUMBER(MATCH(LEFT(C2489,FIND(" ",C2489&amp;" ")-1),'Look Up Values'!$AE$2:$AE$2000,0)))),"","EWC error")),"")</f>
        <v/>
      </c>
      <c r="M2489" s="242" t="str" cm="1">
        <f t="array" ref="M2489">IF(AND(G2489&lt;&gt;0,G2489&lt;&gt;""),IF(E2489="","",IF(ISNUMBER(MATCH(SUBSTITUTE(E2489," ",""),SUBSTITUTE('Look Up Values'!$I$2:$I$10," ",""),0)),"","State error")),"")</f>
        <v/>
      </c>
      <c r="N2489" s="242" t="str" cm="1">
        <f t="array" ref="N2489">IF(AND(G2489&lt;&gt;0,G2489&lt;&gt;""),IF(F2489="","",IF(ISNUMBER(MATCH(SUBSTITUTE(F2489," ",""),SUBSTITUTE('Look Up Values'!$W$2:$W$30," ",""),0)),"","D&amp;R error")),"")</f>
        <v/>
      </c>
      <c r="O2489" s="256" t="str">
        <f t="shared" si="77"/>
        <v/>
      </c>
    </row>
    <row r="2490" spans="1:15" ht="15.75">
      <c r="A2490" s="250">
        <v>2483</v>
      </c>
      <c r="B2490" s="208"/>
      <c r="C2490" s="49"/>
      <c r="D2490" s="50"/>
      <c r="E2490" s="50"/>
      <c r="F2490" s="50"/>
      <c r="G2490" s="209"/>
      <c r="H2490" s="48"/>
      <c r="I2490" s="457" t="str">
        <f t="shared" si="76"/>
        <v/>
      </c>
      <c r="J2490" s="241" cm="1">
        <f t="array" ref="J2490">SUMPRODUCT(--(K2490:N2490&lt;&gt;"")) + IF(TRIM(O2490)="",0,LEN(O2490)-LEN(SUBSTITUTE(O2490,",",""))+1)</f>
        <v>0</v>
      </c>
      <c r="K2490" s="242" t="str">
        <f>IF(AND(G2490&lt;&gt;0,G2490&lt;&gt;""),IF(B2490="","",IF(ISNUMBER(MATCH(B2490,'Look Up Values'!$B$2:$B$500,0)),"","Dest. error")),"")</f>
        <v/>
      </c>
      <c r="L2490" s="242" t="str">
        <f>IF(AND(G2490&lt;&gt;0,G2490&lt;&gt;""),IF(C2490="","",IF(AND(ISNUMBER(--LEFT(C2490,FIND(" ",C2490&amp;" ")-1)),OR(LEN(LEFT(C2490,FIND(" ",C2490&amp;" ")-1))=6,LEN(LEFT(C2490,FIND(" ",C2490&amp;" ")-1))=7),OR(ISNUMBER(MATCH(LEFT(C2490,FIND(" ",C2490&amp;" ")-1),'Look Up Values'!$G$2:$G$1000,0)),ISNUMBER(MATCH(LEFT(C2490,FIND(" ",C2490&amp;" ")-1),'Look Up Values'!$AE$2:$AE$2000,0)))),"","EWC error")),"")</f>
        <v/>
      </c>
      <c r="M2490" s="242" t="str" cm="1">
        <f t="array" ref="M2490">IF(AND(G2490&lt;&gt;0,G2490&lt;&gt;""),IF(E2490="","",IF(ISNUMBER(MATCH(SUBSTITUTE(E2490," ",""),SUBSTITUTE('Look Up Values'!$I$2:$I$10," ",""),0)),"","State error")),"")</f>
        <v/>
      </c>
      <c r="N2490" s="242" t="str" cm="1">
        <f t="array" ref="N2490">IF(AND(G2490&lt;&gt;0,G2490&lt;&gt;""),IF(F2490="","",IF(ISNUMBER(MATCH(SUBSTITUTE(F2490," ",""),SUBSTITUTE('Look Up Values'!$W$2:$W$30," ",""),0)),"","D&amp;R error")),"")</f>
        <v/>
      </c>
      <c r="O2490" s="256" t="str">
        <f t="shared" si="77"/>
        <v/>
      </c>
    </row>
    <row r="2491" spans="1:15" ht="15.75">
      <c r="A2491" s="250">
        <v>2484</v>
      </c>
      <c r="B2491" s="208"/>
      <c r="C2491" s="49"/>
      <c r="D2491" s="50"/>
      <c r="E2491" s="50"/>
      <c r="F2491" s="50"/>
      <c r="G2491" s="209"/>
      <c r="H2491" s="48"/>
      <c r="I2491" s="457" t="str">
        <f t="shared" si="76"/>
        <v/>
      </c>
      <c r="J2491" s="241" cm="1">
        <f t="array" ref="J2491">SUMPRODUCT(--(K2491:N2491&lt;&gt;"")) + IF(TRIM(O2491)="",0,LEN(O2491)-LEN(SUBSTITUTE(O2491,",",""))+1)</f>
        <v>0</v>
      </c>
      <c r="K2491" s="242" t="str">
        <f>IF(AND(G2491&lt;&gt;0,G2491&lt;&gt;""),IF(B2491="","",IF(ISNUMBER(MATCH(B2491,'Look Up Values'!$B$2:$B$500,0)),"","Dest. error")),"")</f>
        <v/>
      </c>
      <c r="L2491" s="242" t="str">
        <f>IF(AND(G2491&lt;&gt;0,G2491&lt;&gt;""),IF(C2491="","",IF(AND(ISNUMBER(--LEFT(C2491,FIND(" ",C2491&amp;" ")-1)),OR(LEN(LEFT(C2491,FIND(" ",C2491&amp;" ")-1))=6,LEN(LEFT(C2491,FIND(" ",C2491&amp;" ")-1))=7),OR(ISNUMBER(MATCH(LEFT(C2491,FIND(" ",C2491&amp;" ")-1),'Look Up Values'!$G$2:$G$1000,0)),ISNUMBER(MATCH(LEFT(C2491,FIND(" ",C2491&amp;" ")-1),'Look Up Values'!$AE$2:$AE$2000,0)))),"","EWC error")),"")</f>
        <v/>
      </c>
      <c r="M2491" s="242" t="str" cm="1">
        <f t="array" ref="M2491">IF(AND(G2491&lt;&gt;0,G2491&lt;&gt;""),IF(E2491="","",IF(ISNUMBER(MATCH(SUBSTITUTE(E2491," ",""),SUBSTITUTE('Look Up Values'!$I$2:$I$10," ",""),0)),"","State error")),"")</f>
        <v/>
      </c>
      <c r="N2491" s="242" t="str" cm="1">
        <f t="array" ref="N2491">IF(AND(G2491&lt;&gt;0,G2491&lt;&gt;""),IF(F2491="","",IF(ISNUMBER(MATCH(SUBSTITUTE(F2491," ",""),SUBSTITUTE('Look Up Values'!$W$2:$W$30," ",""),0)),"","D&amp;R error")),"")</f>
        <v/>
      </c>
      <c r="O2491" s="256" t="str">
        <f t="shared" si="77"/>
        <v/>
      </c>
    </row>
    <row r="2492" spans="1:15" ht="15.75">
      <c r="A2492" s="250">
        <v>2485</v>
      </c>
      <c r="B2492" s="208"/>
      <c r="C2492" s="49"/>
      <c r="D2492" s="50"/>
      <c r="E2492" s="50"/>
      <c r="F2492" s="50"/>
      <c r="G2492" s="209"/>
      <c r="H2492" s="48"/>
      <c r="I2492" s="457" t="str">
        <f t="shared" si="76"/>
        <v/>
      </c>
      <c r="J2492" s="241" cm="1">
        <f t="array" ref="J2492">SUMPRODUCT(--(K2492:N2492&lt;&gt;"")) + IF(TRIM(O2492)="",0,LEN(O2492)-LEN(SUBSTITUTE(O2492,",",""))+1)</f>
        <v>0</v>
      </c>
      <c r="K2492" s="242" t="str">
        <f>IF(AND(G2492&lt;&gt;0,G2492&lt;&gt;""),IF(B2492="","",IF(ISNUMBER(MATCH(B2492,'Look Up Values'!$B$2:$B$500,0)),"","Dest. error")),"")</f>
        <v/>
      </c>
      <c r="L2492" s="242" t="str">
        <f>IF(AND(G2492&lt;&gt;0,G2492&lt;&gt;""),IF(C2492="","",IF(AND(ISNUMBER(--LEFT(C2492,FIND(" ",C2492&amp;" ")-1)),OR(LEN(LEFT(C2492,FIND(" ",C2492&amp;" ")-1))=6,LEN(LEFT(C2492,FIND(" ",C2492&amp;" ")-1))=7),OR(ISNUMBER(MATCH(LEFT(C2492,FIND(" ",C2492&amp;" ")-1),'Look Up Values'!$G$2:$G$1000,0)),ISNUMBER(MATCH(LEFT(C2492,FIND(" ",C2492&amp;" ")-1),'Look Up Values'!$AE$2:$AE$2000,0)))),"","EWC error")),"")</f>
        <v/>
      </c>
      <c r="M2492" s="242" t="str" cm="1">
        <f t="array" ref="M2492">IF(AND(G2492&lt;&gt;0,G2492&lt;&gt;""),IF(E2492="","",IF(ISNUMBER(MATCH(SUBSTITUTE(E2492," ",""),SUBSTITUTE('Look Up Values'!$I$2:$I$10," ",""),0)),"","State error")),"")</f>
        <v/>
      </c>
      <c r="N2492" s="242" t="str" cm="1">
        <f t="array" ref="N2492">IF(AND(G2492&lt;&gt;0,G2492&lt;&gt;""),IF(F2492="","",IF(ISNUMBER(MATCH(SUBSTITUTE(F2492," ",""),SUBSTITUTE('Look Up Values'!$W$2:$W$30," ",""),0)),"","D&amp;R error")),"")</f>
        <v/>
      </c>
      <c r="O2492" s="256" t="str">
        <f t="shared" si="77"/>
        <v/>
      </c>
    </row>
    <row r="2493" spans="1:15" ht="15.75">
      <c r="A2493" s="250">
        <v>2486</v>
      </c>
      <c r="B2493" s="208"/>
      <c r="C2493" s="49"/>
      <c r="D2493" s="50"/>
      <c r="E2493" s="50"/>
      <c r="F2493" s="50"/>
      <c r="G2493" s="209"/>
      <c r="H2493" s="48"/>
      <c r="I2493" s="457" t="str">
        <f t="shared" si="76"/>
        <v/>
      </c>
      <c r="J2493" s="241" cm="1">
        <f t="array" ref="J2493">SUMPRODUCT(--(K2493:N2493&lt;&gt;"")) + IF(TRIM(O2493)="",0,LEN(O2493)-LEN(SUBSTITUTE(O2493,",",""))+1)</f>
        <v>0</v>
      </c>
      <c r="K2493" s="242" t="str">
        <f>IF(AND(G2493&lt;&gt;0,G2493&lt;&gt;""),IF(B2493="","",IF(ISNUMBER(MATCH(B2493,'Look Up Values'!$B$2:$B$500,0)),"","Dest. error")),"")</f>
        <v/>
      </c>
      <c r="L2493" s="242" t="str">
        <f>IF(AND(G2493&lt;&gt;0,G2493&lt;&gt;""),IF(C2493="","",IF(AND(ISNUMBER(--LEFT(C2493,FIND(" ",C2493&amp;" ")-1)),OR(LEN(LEFT(C2493,FIND(" ",C2493&amp;" ")-1))=6,LEN(LEFT(C2493,FIND(" ",C2493&amp;" ")-1))=7),OR(ISNUMBER(MATCH(LEFT(C2493,FIND(" ",C2493&amp;" ")-1),'Look Up Values'!$G$2:$G$1000,0)),ISNUMBER(MATCH(LEFT(C2493,FIND(" ",C2493&amp;" ")-1),'Look Up Values'!$AE$2:$AE$2000,0)))),"","EWC error")),"")</f>
        <v/>
      </c>
      <c r="M2493" s="242" t="str" cm="1">
        <f t="array" ref="M2493">IF(AND(G2493&lt;&gt;0,G2493&lt;&gt;""),IF(E2493="","",IF(ISNUMBER(MATCH(SUBSTITUTE(E2493," ",""),SUBSTITUTE('Look Up Values'!$I$2:$I$10," ",""),0)),"","State error")),"")</f>
        <v/>
      </c>
      <c r="N2493" s="242" t="str" cm="1">
        <f t="array" ref="N2493">IF(AND(G2493&lt;&gt;0,G2493&lt;&gt;""),IF(F2493="","",IF(ISNUMBER(MATCH(SUBSTITUTE(F2493," ",""),SUBSTITUTE('Look Up Values'!$W$2:$W$30," ",""),0)),"","D&amp;R error")),"")</f>
        <v/>
      </c>
      <c r="O2493" s="256" t="str">
        <f t="shared" si="77"/>
        <v/>
      </c>
    </row>
    <row r="2494" spans="1:15" ht="15.75">
      <c r="A2494" s="250">
        <v>2487</v>
      </c>
      <c r="B2494" s="208"/>
      <c r="C2494" s="49"/>
      <c r="D2494" s="50"/>
      <c r="E2494" s="50"/>
      <c r="F2494" s="50"/>
      <c r="G2494" s="209"/>
      <c r="H2494" s="48"/>
      <c r="I2494" s="457" t="str">
        <f t="shared" si="76"/>
        <v/>
      </c>
      <c r="J2494" s="241" cm="1">
        <f t="array" ref="J2494">SUMPRODUCT(--(K2494:N2494&lt;&gt;"")) + IF(TRIM(O2494)="",0,LEN(O2494)-LEN(SUBSTITUTE(O2494,",",""))+1)</f>
        <v>0</v>
      </c>
      <c r="K2494" s="242" t="str">
        <f>IF(AND(G2494&lt;&gt;0,G2494&lt;&gt;""),IF(B2494="","",IF(ISNUMBER(MATCH(B2494,'Look Up Values'!$B$2:$B$500,0)),"","Dest. error")),"")</f>
        <v/>
      </c>
      <c r="L2494" s="242" t="str">
        <f>IF(AND(G2494&lt;&gt;0,G2494&lt;&gt;""),IF(C2494="","",IF(AND(ISNUMBER(--LEFT(C2494,FIND(" ",C2494&amp;" ")-1)),OR(LEN(LEFT(C2494,FIND(" ",C2494&amp;" ")-1))=6,LEN(LEFT(C2494,FIND(" ",C2494&amp;" ")-1))=7),OR(ISNUMBER(MATCH(LEFT(C2494,FIND(" ",C2494&amp;" ")-1),'Look Up Values'!$G$2:$G$1000,0)),ISNUMBER(MATCH(LEFT(C2494,FIND(" ",C2494&amp;" ")-1),'Look Up Values'!$AE$2:$AE$2000,0)))),"","EWC error")),"")</f>
        <v/>
      </c>
      <c r="M2494" s="242" t="str" cm="1">
        <f t="array" ref="M2494">IF(AND(G2494&lt;&gt;0,G2494&lt;&gt;""),IF(E2494="","",IF(ISNUMBER(MATCH(SUBSTITUTE(E2494," ",""),SUBSTITUTE('Look Up Values'!$I$2:$I$10," ",""),0)),"","State error")),"")</f>
        <v/>
      </c>
      <c r="N2494" s="242" t="str" cm="1">
        <f t="array" ref="N2494">IF(AND(G2494&lt;&gt;0,G2494&lt;&gt;""),IF(F2494="","",IF(ISNUMBER(MATCH(SUBSTITUTE(F2494," ",""),SUBSTITUTE('Look Up Values'!$W$2:$W$30," ",""),0)),"","D&amp;R error")),"")</f>
        <v/>
      </c>
      <c r="O2494" s="256" t="str">
        <f t="shared" si="77"/>
        <v/>
      </c>
    </row>
    <row r="2495" spans="1:15" ht="15.75">
      <c r="A2495" s="250">
        <v>2488</v>
      </c>
      <c r="B2495" s="208"/>
      <c r="C2495" s="49"/>
      <c r="D2495" s="50"/>
      <c r="E2495" s="50"/>
      <c r="F2495" s="50"/>
      <c r="G2495" s="209"/>
      <c r="H2495" s="48"/>
      <c r="I2495" s="457" t="str">
        <f t="shared" si="76"/>
        <v/>
      </c>
      <c r="J2495" s="241" cm="1">
        <f t="array" ref="J2495">SUMPRODUCT(--(K2495:N2495&lt;&gt;"")) + IF(TRIM(O2495)="",0,LEN(O2495)-LEN(SUBSTITUTE(O2495,",",""))+1)</f>
        <v>0</v>
      </c>
      <c r="K2495" s="242" t="str">
        <f>IF(AND(G2495&lt;&gt;0,G2495&lt;&gt;""),IF(B2495="","",IF(ISNUMBER(MATCH(B2495,'Look Up Values'!$B$2:$B$500,0)),"","Dest. error")),"")</f>
        <v/>
      </c>
      <c r="L2495" s="242" t="str">
        <f>IF(AND(G2495&lt;&gt;0,G2495&lt;&gt;""),IF(C2495="","",IF(AND(ISNUMBER(--LEFT(C2495,FIND(" ",C2495&amp;" ")-1)),OR(LEN(LEFT(C2495,FIND(" ",C2495&amp;" ")-1))=6,LEN(LEFT(C2495,FIND(" ",C2495&amp;" ")-1))=7),OR(ISNUMBER(MATCH(LEFT(C2495,FIND(" ",C2495&amp;" ")-1),'Look Up Values'!$G$2:$G$1000,0)),ISNUMBER(MATCH(LEFT(C2495,FIND(" ",C2495&amp;" ")-1),'Look Up Values'!$AE$2:$AE$2000,0)))),"","EWC error")),"")</f>
        <v/>
      </c>
      <c r="M2495" s="242" t="str" cm="1">
        <f t="array" ref="M2495">IF(AND(G2495&lt;&gt;0,G2495&lt;&gt;""),IF(E2495="","",IF(ISNUMBER(MATCH(SUBSTITUTE(E2495," ",""),SUBSTITUTE('Look Up Values'!$I$2:$I$10," ",""),0)),"","State error")),"")</f>
        <v/>
      </c>
      <c r="N2495" s="242" t="str" cm="1">
        <f t="array" ref="N2495">IF(AND(G2495&lt;&gt;0,G2495&lt;&gt;""),IF(F2495="","",IF(ISNUMBER(MATCH(SUBSTITUTE(F2495," ",""),SUBSTITUTE('Look Up Values'!$W$2:$W$30," ",""),0)),"","D&amp;R error")),"")</f>
        <v/>
      </c>
      <c r="O2495" s="256" t="str">
        <f t="shared" si="77"/>
        <v/>
      </c>
    </row>
    <row r="2496" spans="1:15" ht="15.75">
      <c r="A2496" s="250">
        <v>2489</v>
      </c>
      <c r="B2496" s="208"/>
      <c r="C2496" s="49"/>
      <c r="D2496" s="50"/>
      <c r="E2496" s="50"/>
      <c r="F2496" s="50"/>
      <c r="G2496" s="209"/>
      <c r="H2496" s="48"/>
      <c r="I2496" s="457" t="str">
        <f t="shared" si="76"/>
        <v/>
      </c>
      <c r="J2496" s="241" cm="1">
        <f t="array" ref="J2496">SUMPRODUCT(--(K2496:N2496&lt;&gt;"")) + IF(TRIM(O2496)="",0,LEN(O2496)-LEN(SUBSTITUTE(O2496,",",""))+1)</f>
        <v>0</v>
      </c>
      <c r="K2496" s="242" t="str">
        <f>IF(AND(G2496&lt;&gt;0,G2496&lt;&gt;""),IF(B2496="","",IF(ISNUMBER(MATCH(B2496,'Look Up Values'!$B$2:$B$500,0)),"","Dest. error")),"")</f>
        <v/>
      </c>
      <c r="L2496" s="242" t="str">
        <f>IF(AND(G2496&lt;&gt;0,G2496&lt;&gt;""),IF(C2496="","",IF(AND(ISNUMBER(--LEFT(C2496,FIND(" ",C2496&amp;" ")-1)),OR(LEN(LEFT(C2496,FIND(" ",C2496&amp;" ")-1))=6,LEN(LEFT(C2496,FIND(" ",C2496&amp;" ")-1))=7),OR(ISNUMBER(MATCH(LEFT(C2496,FIND(" ",C2496&amp;" ")-1),'Look Up Values'!$G$2:$G$1000,0)),ISNUMBER(MATCH(LEFT(C2496,FIND(" ",C2496&amp;" ")-1),'Look Up Values'!$AE$2:$AE$2000,0)))),"","EWC error")),"")</f>
        <v/>
      </c>
      <c r="M2496" s="242" t="str" cm="1">
        <f t="array" ref="M2496">IF(AND(G2496&lt;&gt;0,G2496&lt;&gt;""),IF(E2496="","",IF(ISNUMBER(MATCH(SUBSTITUTE(E2496," ",""),SUBSTITUTE('Look Up Values'!$I$2:$I$10," ",""),0)),"","State error")),"")</f>
        <v/>
      </c>
      <c r="N2496" s="242" t="str" cm="1">
        <f t="array" ref="N2496">IF(AND(G2496&lt;&gt;0,G2496&lt;&gt;""),IF(F2496="","",IF(ISNUMBER(MATCH(SUBSTITUTE(F2496," ",""),SUBSTITUTE('Look Up Values'!$W$2:$W$30," ",""),0)),"","D&amp;R error")),"")</f>
        <v/>
      </c>
      <c r="O2496" s="256" t="str">
        <f t="shared" si="77"/>
        <v/>
      </c>
    </row>
    <row r="2497" spans="1:15" ht="15.75">
      <c r="A2497" s="250">
        <v>2490</v>
      </c>
      <c r="B2497" s="208"/>
      <c r="C2497" s="49"/>
      <c r="D2497" s="50"/>
      <c r="E2497" s="50"/>
      <c r="F2497" s="50"/>
      <c r="G2497" s="209"/>
      <c r="H2497" s="48"/>
      <c r="I2497" s="457" t="str">
        <f t="shared" si="76"/>
        <v/>
      </c>
      <c r="J2497" s="241" cm="1">
        <f t="array" ref="J2497">SUMPRODUCT(--(K2497:N2497&lt;&gt;"")) + IF(TRIM(O2497)="",0,LEN(O2497)-LEN(SUBSTITUTE(O2497,",",""))+1)</f>
        <v>0</v>
      </c>
      <c r="K2497" s="242" t="str">
        <f>IF(AND(G2497&lt;&gt;0,G2497&lt;&gt;""),IF(B2497="","",IF(ISNUMBER(MATCH(B2497,'Look Up Values'!$B$2:$B$500,0)),"","Dest. error")),"")</f>
        <v/>
      </c>
      <c r="L2497" s="242" t="str">
        <f>IF(AND(G2497&lt;&gt;0,G2497&lt;&gt;""),IF(C2497="","",IF(AND(ISNUMBER(--LEFT(C2497,FIND(" ",C2497&amp;" ")-1)),OR(LEN(LEFT(C2497,FIND(" ",C2497&amp;" ")-1))=6,LEN(LEFT(C2497,FIND(" ",C2497&amp;" ")-1))=7),OR(ISNUMBER(MATCH(LEFT(C2497,FIND(" ",C2497&amp;" ")-1),'Look Up Values'!$G$2:$G$1000,0)),ISNUMBER(MATCH(LEFT(C2497,FIND(" ",C2497&amp;" ")-1),'Look Up Values'!$AE$2:$AE$2000,0)))),"","EWC error")),"")</f>
        <v/>
      </c>
      <c r="M2497" s="242" t="str" cm="1">
        <f t="array" ref="M2497">IF(AND(G2497&lt;&gt;0,G2497&lt;&gt;""),IF(E2497="","",IF(ISNUMBER(MATCH(SUBSTITUTE(E2497," ",""),SUBSTITUTE('Look Up Values'!$I$2:$I$10," ",""),0)),"","State error")),"")</f>
        <v/>
      </c>
      <c r="N2497" s="242" t="str" cm="1">
        <f t="array" ref="N2497">IF(AND(G2497&lt;&gt;0,G2497&lt;&gt;""),IF(F2497="","",IF(ISNUMBER(MATCH(SUBSTITUTE(F2497," ",""),SUBSTITUTE('Look Up Values'!$W$2:$W$30," ",""),0)),"","D&amp;R error")),"")</f>
        <v/>
      </c>
      <c r="O2497" s="256" t="str">
        <f t="shared" si="77"/>
        <v/>
      </c>
    </row>
    <row r="2498" spans="1:15" ht="15.75">
      <c r="A2498" s="250">
        <v>2491</v>
      </c>
      <c r="B2498" s="208"/>
      <c r="C2498" s="49"/>
      <c r="D2498" s="50"/>
      <c r="E2498" s="50"/>
      <c r="F2498" s="50"/>
      <c r="G2498" s="209"/>
      <c r="H2498" s="48"/>
      <c r="I2498" s="457" t="str">
        <f t="shared" si="76"/>
        <v/>
      </c>
      <c r="J2498" s="241" cm="1">
        <f t="array" ref="J2498">SUMPRODUCT(--(K2498:N2498&lt;&gt;"")) + IF(TRIM(O2498)="",0,LEN(O2498)-LEN(SUBSTITUTE(O2498,",",""))+1)</f>
        <v>0</v>
      </c>
      <c r="K2498" s="242" t="str">
        <f>IF(AND(G2498&lt;&gt;0,G2498&lt;&gt;""),IF(B2498="","",IF(ISNUMBER(MATCH(B2498,'Look Up Values'!$B$2:$B$500,0)),"","Dest. error")),"")</f>
        <v/>
      </c>
      <c r="L2498" s="242" t="str">
        <f>IF(AND(G2498&lt;&gt;0,G2498&lt;&gt;""),IF(C2498="","",IF(AND(ISNUMBER(--LEFT(C2498,FIND(" ",C2498&amp;" ")-1)),OR(LEN(LEFT(C2498,FIND(" ",C2498&amp;" ")-1))=6,LEN(LEFT(C2498,FIND(" ",C2498&amp;" ")-1))=7),OR(ISNUMBER(MATCH(LEFT(C2498,FIND(" ",C2498&amp;" ")-1),'Look Up Values'!$G$2:$G$1000,0)),ISNUMBER(MATCH(LEFT(C2498,FIND(" ",C2498&amp;" ")-1),'Look Up Values'!$AE$2:$AE$2000,0)))),"","EWC error")),"")</f>
        <v/>
      </c>
      <c r="M2498" s="242" t="str" cm="1">
        <f t="array" ref="M2498">IF(AND(G2498&lt;&gt;0,G2498&lt;&gt;""),IF(E2498="","",IF(ISNUMBER(MATCH(SUBSTITUTE(E2498," ",""),SUBSTITUTE('Look Up Values'!$I$2:$I$10," ",""),0)),"","State error")),"")</f>
        <v/>
      </c>
      <c r="N2498" s="242" t="str" cm="1">
        <f t="array" ref="N2498">IF(AND(G2498&lt;&gt;0,G2498&lt;&gt;""),IF(F2498="","",IF(ISNUMBER(MATCH(SUBSTITUTE(F2498," ",""),SUBSTITUTE('Look Up Values'!$W$2:$W$30," ",""),0)),"","D&amp;R error")),"")</f>
        <v/>
      </c>
      <c r="O2498" s="256" t="str">
        <f t="shared" si="77"/>
        <v/>
      </c>
    </row>
    <row r="2499" spans="1:15" ht="15.75">
      <c r="A2499" s="250">
        <v>2492</v>
      </c>
      <c r="B2499" s="208"/>
      <c r="C2499" s="49"/>
      <c r="D2499" s="50"/>
      <c r="E2499" s="50"/>
      <c r="F2499" s="50"/>
      <c r="G2499" s="209"/>
      <c r="H2499" s="48"/>
      <c r="I2499" s="457" t="str">
        <f t="shared" si="76"/>
        <v/>
      </c>
      <c r="J2499" s="241" cm="1">
        <f t="array" ref="J2499">SUMPRODUCT(--(K2499:N2499&lt;&gt;"")) + IF(TRIM(O2499)="",0,LEN(O2499)-LEN(SUBSTITUTE(O2499,",",""))+1)</f>
        <v>0</v>
      </c>
      <c r="K2499" s="242" t="str">
        <f>IF(AND(G2499&lt;&gt;0,G2499&lt;&gt;""),IF(B2499="","",IF(ISNUMBER(MATCH(B2499,'Look Up Values'!$B$2:$B$500,0)),"","Dest. error")),"")</f>
        <v/>
      </c>
      <c r="L2499" s="242" t="str">
        <f>IF(AND(G2499&lt;&gt;0,G2499&lt;&gt;""),IF(C2499="","",IF(AND(ISNUMBER(--LEFT(C2499,FIND(" ",C2499&amp;" ")-1)),OR(LEN(LEFT(C2499,FIND(" ",C2499&amp;" ")-1))=6,LEN(LEFT(C2499,FIND(" ",C2499&amp;" ")-1))=7),OR(ISNUMBER(MATCH(LEFT(C2499,FIND(" ",C2499&amp;" ")-1),'Look Up Values'!$G$2:$G$1000,0)),ISNUMBER(MATCH(LEFT(C2499,FIND(" ",C2499&amp;" ")-1),'Look Up Values'!$AE$2:$AE$2000,0)))),"","EWC error")),"")</f>
        <v/>
      </c>
      <c r="M2499" s="242" t="str" cm="1">
        <f t="array" ref="M2499">IF(AND(G2499&lt;&gt;0,G2499&lt;&gt;""),IF(E2499="","",IF(ISNUMBER(MATCH(SUBSTITUTE(E2499," ",""),SUBSTITUTE('Look Up Values'!$I$2:$I$10," ",""),0)),"","State error")),"")</f>
        <v/>
      </c>
      <c r="N2499" s="242" t="str" cm="1">
        <f t="array" ref="N2499">IF(AND(G2499&lt;&gt;0,G2499&lt;&gt;""),IF(F2499="","",IF(ISNUMBER(MATCH(SUBSTITUTE(F2499," ",""),SUBSTITUTE('Look Up Values'!$W$2:$W$30," ",""),0)),"","D&amp;R error")),"")</f>
        <v/>
      </c>
      <c r="O2499" s="256" t="str">
        <f t="shared" si="77"/>
        <v/>
      </c>
    </row>
    <row r="2500" spans="1:15" ht="15.75">
      <c r="A2500" s="250">
        <v>2493</v>
      </c>
      <c r="B2500" s="208"/>
      <c r="C2500" s="49"/>
      <c r="D2500" s="50"/>
      <c r="E2500" s="50"/>
      <c r="F2500" s="50"/>
      <c r="G2500" s="209"/>
      <c r="H2500" s="48"/>
      <c r="I2500" s="457" t="str">
        <f t="shared" si="76"/>
        <v/>
      </c>
      <c r="J2500" s="241" cm="1">
        <f t="array" ref="J2500">SUMPRODUCT(--(K2500:N2500&lt;&gt;"")) + IF(TRIM(O2500)="",0,LEN(O2500)-LEN(SUBSTITUTE(O2500,",",""))+1)</f>
        <v>0</v>
      </c>
      <c r="K2500" s="242" t="str">
        <f>IF(AND(G2500&lt;&gt;0,G2500&lt;&gt;""),IF(B2500="","",IF(ISNUMBER(MATCH(B2500,'Look Up Values'!$B$2:$B$500,0)),"","Dest. error")),"")</f>
        <v/>
      </c>
      <c r="L2500" s="242" t="str">
        <f>IF(AND(G2500&lt;&gt;0,G2500&lt;&gt;""),IF(C2500="","",IF(AND(ISNUMBER(--LEFT(C2500,FIND(" ",C2500&amp;" ")-1)),OR(LEN(LEFT(C2500,FIND(" ",C2500&amp;" ")-1))=6,LEN(LEFT(C2500,FIND(" ",C2500&amp;" ")-1))=7),OR(ISNUMBER(MATCH(LEFT(C2500,FIND(" ",C2500&amp;" ")-1),'Look Up Values'!$G$2:$G$1000,0)),ISNUMBER(MATCH(LEFT(C2500,FIND(" ",C2500&amp;" ")-1),'Look Up Values'!$AE$2:$AE$2000,0)))),"","EWC error")),"")</f>
        <v/>
      </c>
      <c r="M2500" s="242" t="str" cm="1">
        <f t="array" ref="M2500">IF(AND(G2500&lt;&gt;0,G2500&lt;&gt;""),IF(E2500="","",IF(ISNUMBER(MATCH(SUBSTITUTE(E2500," ",""),SUBSTITUTE('Look Up Values'!$I$2:$I$10," ",""),0)),"","State error")),"")</f>
        <v/>
      </c>
      <c r="N2500" s="242" t="str" cm="1">
        <f t="array" ref="N2500">IF(AND(G2500&lt;&gt;0,G2500&lt;&gt;""),IF(F2500="","",IF(ISNUMBER(MATCH(SUBSTITUTE(F2500," ",""),SUBSTITUTE('Look Up Values'!$W$2:$W$30," ",""),0)),"","D&amp;R error")),"")</f>
        <v/>
      </c>
      <c r="O2500" s="256" t="str">
        <f t="shared" si="77"/>
        <v/>
      </c>
    </row>
    <row r="2501" spans="1:15" ht="15.75">
      <c r="A2501" s="250">
        <v>2494</v>
      </c>
      <c r="B2501" s="208"/>
      <c r="C2501" s="49"/>
      <c r="D2501" s="50"/>
      <c r="E2501" s="50"/>
      <c r="F2501" s="50"/>
      <c r="G2501" s="209"/>
      <c r="H2501" s="48"/>
      <c r="I2501" s="457" t="str">
        <f t="shared" si="76"/>
        <v/>
      </c>
      <c r="J2501" s="241" cm="1">
        <f t="array" ref="J2501">SUMPRODUCT(--(K2501:N2501&lt;&gt;"")) + IF(TRIM(O2501)="",0,LEN(O2501)-LEN(SUBSTITUTE(O2501,",",""))+1)</f>
        <v>0</v>
      </c>
      <c r="K2501" s="242" t="str">
        <f>IF(AND(G2501&lt;&gt;0,G2501&lt;&gt;""),IF(B2501="","",IF(ISNUMBER(MATCH(B2501,'Look Up Values'!$B$2:$B$500,0)),"","Dest. error")),"")</f>
        <v/>
      </c>
      <c r="L2501" s="242" t="str">
        <f>IF(AND(G2501&lt;&gt;0,G2501&lt;&gt;""),IF(C2501="","",IF(AND(ISNUMBER(--LEFT(C2501,FIND(" ",C2501&amp;" ")-1)),OR(LEN(LEFT(C2501,FIND(" ",C2501&amp;" ")-1))=6,LEN(LEFT(C2501,FIND(" ",C2501&amp;" ")-1))=7),OR(ISNUMBER(MATCH(LEFT(C2501,FIND(" ",C2501&amp;" ")-1),'Look Up Values'!$G$2:$G$1000,0)),ISNUMBER(MATCH(LEFT(C2501,FIND(" ",C2501&amp;" ")-1),'Look Up Values'!$AE$2:$AE$2000,0)))),"","EWC error")),"")</f>
        <v/>
      </c>
      <c r="M2501" s="242" t="str" cm="1">
        <f t="array" ref="M2501">IF(AND(G2501&lt;&gt;0,G2501&lt;&gt;""),IF(E2501="","",IF(ISNUMBER(MATCH(SUBSTITUTE(E2501," ",""),SUBSTITUTE('Look Up Values'!$I$2:$I$10," ",""),0)),"","State error")),"")</f>
        <v/>
      </c>
      <c r="N2501" s="242" t="str" cm="1">
        <f t="array" ref="N2501">IF(AND(G2501&lt;&gt;0,G2501&lt;&gt;""),IF(F2501="","",IF(ISNUMBER(MATCH(SUBSTITUTE(F2501," ",""),SUBSTITUTE('Look Up Values'!$W$2:$W$30," ",""),0)),"","D&amp;R error")),"")</f>
        <v/>
      </c>
      <c r="O2501" s="256" t="str">
        <f t="shared" si="77"/>
        <v/>
      </c>
    </row>
    <row r="2502" spans="1:15" ht="15.75">
      <c r="A2502" s="250">
        <v>2495</v>
      </c>
      <c r="B2502" s="208"/>
      <c r="C2502" s="49"/>
      <c r="D2502" s="50"/>
      <c r="E2502" s="50"/>
      <c r="F2502" s="50"/>
      <c r="G2502" s="209"/>
      <c r="H2502" s="48"/>
      <c r="I2502" s="457" t="str">
        <f t="shared" si="76"/>
        <v/>
      </c>
      <c r="J2502" s="241" cm="1">
        <f t="array" ref="J2502">SUMPRODUCT(--(K2502:N2502&lt;&gt;"")) + IF(TRIM(O2502)="",0,LEN(O2502)-LEN(SUBSTITUTE(O2502,",",""))+1)</f>
        <v>0</v>
      </c>
      <c r="K2502" s="242" t="str">
        <f>IF(AND(G2502&lt;&gt;0,G2502&lt;&gt;""),IF(B2502="","",IF(ISNUMBER(MATCH(B2502,'Look Up Values'!$B$2:$B$500,0)),"","Dest. error")),"")</f>
        <v/>
      </c>
      <c r="L2502" s="242" t="str">
        <f>IF(AND(G2502&lt;&gt;0,G2502&lt;&gt;""),IF(C2502="","",IF(AND(ISNUMBER(--LEFT(C2502,FIND(" ",C2502&amp;" ")-1)),OR(LEN(LEFT(C2502,FIND(" ",C2502&amp;" ")-1))=6,LEN(LEFT(C2502,FIND(" ",C2502&amp;" ")-1))=7),OR(ISNUMBER(MATCH(LEFT(C2502,FIND(" ",C2502&amp;" ")-1),'Look Up Values'!$G$2:$G$1000,0)),ISNUMBER(MATCH(LEFT(C2502,FIND(" ",C2502&amp;" ")-1),'Look Up Values'!$AE$2:$AE$2000,0)))),"","EWC error")),"")</f>
        <v/>
      </c>
      <c r="M2502" s="242" t="str" cm="1">
        <f t="array" ref="M2502">IF(AND(G2502&lt;&gt;0,G2502&lt;&gt;""),IF(E2502="","",IF(ISNUMBER(MATCH(SUBSTITUTE(E2502," ",""),SUBSTITUTE('Look Up Values'!$I$2:$I$10," ",""),0)),"","State error")),"")</f>
        <v/>
      </c>
      <c r="N2502" s="242" t="str" cm="1">
        <f t="array" ref="N2502">IF(AND(G2502&lt;&gt;0,G2502&lt;&gt;""),IF(F2502="","",IF(ISNUMBER(MATCH(SUBSTITUTE(F2502," ",""),SUBSTITUTE('Look Up Values'!$W$2:$W$30," ",""),0)),"","D&amp;R error")),"")</f>
        <v/>
      </c>
      <c r="O2502" s="256" t="str">
        <f t="shared" si="77"/>
        <v/>
      </c>
    </row>
    <row r="2503" spans="1:15" ht="15.75">
      <c r="A2503" s="250">
        <v>2496</v>
      </c>
      <c r="B2503" s="208"/>
      <c r="C2503" s="49"/>
      <c r="D2503" s="50"/>
      <c r="E2503" s="50"/>
      <c r="F2503" s="50"/>
      <c r="G2503" s="209"/>
      <c r="H2503" s="48"/>
      <c r="I2503" s="457" t="str">
        <f t="shared" si="76"/>
        <v/>
      </c>
      <c r="J2503" s="241" cm="1">
        <f t="array" ref="J2503">SUMPRODUCT(--(K2503:N2503&lt;&gt;"")) + IF(TRIM(O2503)="",0,LEN(O2503)-LEN(SUBSTITUTE(O2503,",",""))+1)</f>
        <v>0</v>
      </c>
      <c r="K2503" s="242" t="str">
        <f>IF(AND(G2503&lt;&gt;0,G2503&lt;&gt;""),IF(B2503="","",IF(ISNUMBER(MATCH(B2503,'Look Up Values'!$B$2:$B$500,0)),"","Dest. error")),"")</f>
        <v/>
      </c>
      <c r="L2503" s="242" t="str">
        <f>IF(AND(G2503&lt;&gt;0,G2503&lt;&gt;""),IF(C2503="","",IF(AND(ISNUMBER(--LEFT(C2503,FIND(" ",C2503&amp;" ")-1)),OR(LEN(LEFT(C2503,FIND(" ",C2503&amp;" ")-1))=6,LEN(LEFT(C2503,FIND(" ",C2503&amp;" ")-1))=7),OR(ISNUMBER(MATCH(LEFT(C2503,FIND(" ",C2503&amp;" ")-1),'Look Up Values'!$G$2:$G$1000,0)),ISNUMBER(MATCH(LEFT(C2503,FIND(" ",C2503&amp;" ")-1),'Look Up Values'!$AE$2:$AE$2000,0)))),"","EWC error")),"")</f>
        <v/>
      </c>
      <c r="M2503" s="242" t="str" cm="1">
        <f t="array" ref="M2503">IF(AND(G2503&lt;&gt;0,G2503&lt;&gt;""),IF(E2503="","",IF(ISNUMBER(MATCH(SUBSTITUTE(E2503," ",""),SUBSTITUTE('Look Up Values'!$I$2:$I$10," ",""),0)),"","State error")),"")</f>
        <v/>
      </c>
      <c r="N2503" s="242" t="str" cm="1">
        <f t="array" ref="N2503">IF(AND(G2503&lt;&gt;0,G2503&lt;&gt;""),IF(F2503="","",IF(ISNUMBER(MATCH(SUBSTITUTE(F2503," ",""),SUBSTITUTE('Look Up Values'!$W$2:$W$30," ",""),0)),"","D&amp;R error")),"")</f>
        <v/>
      </c>
      <c r="O2503" s="256" t="str">
        <f t="shared" si="77"/>
        <v/>
      </c>
    </row>
    <row r="2504" spans="1:15" ht="15.75">
      <c r="A2504" s="250">
        <v>2497</v>
      </c>
      <c r="B2504" s="208"/>
      <c r="C2504" s="49"/>
      <c r="D2504" s="50"/>
      <c r="E2504" s="50"/>
      <c r="F2504" s="50"/>
      <c r="G2504" s="209"/>
      <c r="H2504" s="48"/>
      <c r="I2504" s="457" t="str">
        <f t="shared" si="76"/>
        <v/>
      </c>
      <c r="J2504" s="241" cm="1">
        <f t="array" ref="J2504">SUMPRODUCT(--(K2504:N2504&lt;&gt;"")) + IF(TRIM(O2504)="",0,LEN(O2504)-LEN(SUBSTITUTE(O2504,",",""))+1)</f>
        <v>0</v>
      </c>
      <c r="K2504" s="242" t="str">
        <f>IF(AND(G2504&lt;&gt;0,G2504&lt;&gt;""),IF(B2504="","",IF(ISNUMBER(MATCH(B2504,'Look Up Values'!$B$2:$B$500,0)),"","Dest. error")),"")</f>
        <v/>
      </c>
      <c r="L2504" s="242" t="str">
        <f>IF(AND(G2504&lt;&gt;0,G2504&lt;&gt;""),IF(C2504="","",IF(AND(ISNUMBER(--LEFT(C2504,FIND(" ",C2504&amp;" ")-1)),OR(LEN(LEFT(C2504,FIND(" ",C2504&amp;" ")-1))=6,LEN(LEFT(C2504,FIND(" ",C2504&amp;" ")-1))=7),OR(ISNUMBER(MATCH(LEFT(C2504,FIND(" ",C2504&amp;" ")-1),'Look Up Values'!$G$2:$G$1000,0)),ISNUMBER(MATCH(LEFT(C2504,FIND(" ",C2504&amp;" ")-1),'Look Up Values'!$AE$2:$AE$2000,0)))),"","EWC error")),"")</f>
        <v/>
      </c>
      <c r="M2504" s="242" t="str" cm="1">
        <f t="array" ref="M2504">IF(AND(G2504&lt;&gt;0,G2504&lt;&gt;""),IF(E2504="","",IF(ISNUMBER(MATCH(SUBSTITUTE(E2504," ",""),SUBSTITUTE('Look Up Values'!$I$2:$I$10," ",""),0)),"","State error")),"")</f>
        <v/>
      </c>
      <c r="N2504" s="242" t="str" cm="1">
        <f t="array" ref="N2504">IF(AND(G2504&lt;&gt;0,G2504&lt;&gt;""),IF(F2504="","",IF(ISNUMBER(MATCH(SUBSTITUTE(F2504," ",""),SUBSTITUTE('Look Up Values'!$W$2:$W$30," ",""),0)),"","D&amp;R error")),"")</f>
        <v/>
      </c>
      <c r="O2504" s="256" t="str">
        <f t="shared" si="77"/>
        <v/>
      </c>
    </row>
    <row r="2505" spans="1:15" ht="15.75">
      <c r="A2505" s="250">
        <v>2498</v>
      </c>
      <c r="B2505" s="208"/>
      <c r="C2505" s="49"/>
      <c r="D2505" s="50"/>
      <c r="E2505" s="50"/>
      <c r="F2505" s="50"/>
      <c r="G2505" s="209"/>
      <c r="H2505" s="48"/>
      <c r="I2505" s="457" t="str">
        <f t="shared" ref="I2505:I2568" si="78">IF(IFERROR(--SUBSTITUTE(J2505,CHAR(160),""),0)&gt;0,A2505,"")</f>
        <v/>
      </c>
      <c r="J2505" s="241" cm="1">
        <f t="array" ref="J2505">SUMPRODUCT(--(K2505:N2505&lt;&gt;"")) + IF(TRIM(O2505)="",0,LEN(O2505)-LEN(SUBSTITUTE(O2505,",",""))+1)</f>
        <v>0</v>
      </c>
      <c r="K2505" s="242" t="str">
        <f>IF(AND(G2505&lt;&gt;0,G2505&lt;&gt;""),IF(B2505="","",IF(ISNUMBER(MATCH(B2505,'Look Up Values'!$B$2:$B$500,0)),"","Dest. error")),"")</f>
        <v/>
      </c>
      <c r="L2505" s="242" t="str">
        <f>IF(AND(G2505&lt;&gt;0,G2505&lt;&gt;""),IF(C2505="","",IF(AND(ISNUMBER(--LEFT(C2505,FIND(" ",C2505&amp;" ")-1)),OR(LEN(LEFT(C2505,FIND(" ",C2505&amp;" ")-1))=6,LEN(LEFT(C2505,FIND(" ",C2505&amp;" ")-1))=7),OR(ISNUMBER(MATCH(LEFT(C2505,FIND(" ",C2505&amp;" ")-1),'Look Up Values'!$G$2:$G$1000,0)),ISNUMBER(MATCH(LEFT(C2505,FIND(" ",C2505&amp;" ")-1),'Look Up Values'!$AE$2:$AE$2000,0)))),"","EWC error")),"")</f>
        <v/>
      </c>
      <c r="M2505" s="242" t="str" cm="1">
        <f t="array" ref="M2505">IF(AND(G2505&lt;&gt;0,G2505&lt;&gt;""),IF(E2505="","",IF(ISNUMBER(MATCH(SUBSTITUTE(E2505," ",""),SUBSTITUTE('Look Up Values'!$I$2:$I$10," ",""),0)),"","State error")),"")</f>
        <v/>
      </c>
      <c r="N2505" s="242" t="str" cm="1">
        <f t="array" ref="N2505">IF(AND(G2505&lt;&gt;0,G2505&lt;&gt;""),IF(F2505="","",IF(ISNUMBER(MATCH(SUBSTITUTE(F2505," ",""),SUBSTITUTE('Look Up Values'!$W$2:$W$30," ",""),0)),"","D&amp;R error")),"")</f>
        <v/>
      </c>
      <c r="O2505" s="256" t="str">
        <f t="shared" ref="O2505:O2568" si="79">IF(OR(G2505="",G2505=0),"",IF((TRIM(SUBSTITUTE(B2505,CHAR(160),""))&amp;TRIM(SUBSTITUTE(C2505,CHAR(160),""))&amp;TRIM(SUBSTITUTE(F2505,CHAR(160),""))&amp;TRIM(SUBSTITUTE(E2505,CHAR(160),"")))&lt;&gt;"",IF((--(TRIM(SUBSTITUTE(B2505,CHAR(160),""))&lt;&gt;"")+--(TRIM(SUBSTITUTE(C2505,CHAR(160),""))&lt;&gt;"")+--(TRIM(SUBSTITUTE(F2505,CHAR(160),""))&lt;&gt;"")+--(TRIM(SUBSTITUTE(E2505,CHAR(160),""))&lt;&gt;""))=4,"",LEFT(IF(TRIM(SUBSTITUTE(B2505,CHAR(160),""))="","Dest, ","")&amp;IF(TRIM(SUBSTITUTE(C2505,CHAR(160),""))="","EWC, ","")&amp;IF(TRIM(SUBSTITUTE(F2505,CHAR(160),""))="","D&amp;R, ","")&amp;IF(TRIM(SUBSTITUTE(E2505,CHAR(160),""))="","State, ",""),LEN(IF(TRIM(SUBSTITUTE(B2505,CHAR(160),""))="","Dest, ","")&amp;IF(TRIM(SUBSTITUTE(C2505,CHAR(160),""))="","EWC, ","")&amp;IF(TRIM(SUBSTITUTE(F2505,CHAR(160),""))="","D&amp;R, ","")&amp;IF(TRIM(SUBSTITUTE(E2505,CHAR(160),""))="","State, ",""))-2)),LEFT(IF(TRIM(SUBSTITUTE(B2505,CHAR(160),""))="","Dest, ","")&amp;IF(TRIM(SUBSTITUTE(C2505,CHAR(160),""))="","EWC, ","")&amp;IF(TRIM(SUBSTITUTE(F2505,CHAR(160),""))="","D&amp;R, ","")&amp;IF(TRIM(SUBSTITUTE(E2505,CHAR(160),""))="","State, ",""),LEN(IF(TRIM(SUBSTITUTE(B2505,CHAR(160),""))="","Dest, ","")&amp;IF(TRIM(SUBSTITUTE(C2505,CHAR(160),""))="","EWC, ","")&amp;IF(TRIM(SUBSTITUTE(F2505,CHAR(160),""))="","D&amp;R, ","")&amp;IF(TRIM(SUBSTITUTE(E2505,CHAR(160),""))="","State, ",""))-2)))</f>
        <v/>
      </c>
    </row>
    <row r="2506" spans="1:15" ht="15.75">
      <c r="A2506" s="250">
        <v>2499</v>
      </c>
      <c r="B2506" s="208"/>
      <c r="C2506" s="49"/>
      <c r="D2506" s="50"/>
      <c r="E2506" s="50"/>
      <c r="F2506" s="50"/>
      <c r="G2506" s="209"/>
      <c r="H2506" s="48"/>
      <c r="I2506" s="457" t="str">
        <f t="shared" si="78"/>
        <v/>
      </c>
      <c r="J2506" s="241" cm="1">
        <f t="array" ref="J2506">SUMPRODUCT(--(K2506:N2506&lt;&gt;"")) + IF(TRIM(O2506)="",0,LEN(O2506)-LEN(SUBSTITUTE(O2506,",",""))+1)</f>
        <v>0</v>
      </c>
      <c r="K2506" s="242" t="str">
        <f>IF(AND(G2506&lt;&gt;0,G2506&lt;&gt;""),IF(B2506="","",IF(ISNUMBER(MATCH(B2506,'Look Up Values'!$B$2:$B$500,0)),"","Dest. error")),"")</f>
        <v/>
      </c>
      <c r="L2506" s="242" t="str">
        <f>IF(AND(G2506&lt;&gt;0,G2506&lt;&gt;""),IF(C2506="","",IF(AND(ISNUMBER(--LEFT(C2506,FIND(" ",C2506&amp;" ")-1)),OR(LEN(LEFT(C2506,FIND(" ",C2506&amp;" ")-1))=6,LEN(LEFT(C2506,FIND(" ",C2506&amp;" ")-1))=7),OR(ISNUMBER(MATCH(LEFT(C2506,FIND(" ",C2506&amp;" ")-1),'Look Up Values'!$G$2:$G$1000,0)),ISNUMBER(MATCH(LEFT(C2506,FIND(" ",C2506&amp;" ")-1),'Look Up Values'!$AE$2:$AE$2000,0)))),"","EWC error")),"")</f>
        <v/>
      </c>
      <c r="M2506" s="242" t="str" cm="1">
        <f t="array" ref="M2506">IF(AND(G2506&lt;&gt;0,G2506&lt;&gt;""),IF(E2506="","",IF(ISNUMBER(MATCH(SUBSTITUTE(E2506," ",""),SUBSTITUTE('Look Up Values'!$I$2:$I$10," ",""),0)),"","State error")),"")</f>
        <v/>
      </c>
      <c r="N2506" s="242" t="str" cm="1">
        <f t="array" ref="N2506">IF(AND(G2506&lt;&gt;0,G2506&lt;&gt;""),IF(F2506="","",IF(ISNUMBER(MATCH(SUBSTITUTE(F2506," ",""),SUBSTITUTE('Look Up Values'!$W$2:$W$30," ",""),0)),"","D&amp;R error")),"")</f>
        <v/>
      </c>
      <c r="O2506" s="256" t="str">
        <f t="shared" si="79"/>
        <v/>
      </c>
    </row>
    <row r="2507" spans="1:15" ht="15.75">
      <c r="A2507" s="250">
        <v>2500</v>
      </c>
      <c r="B2507" s="208"/>
      <c r="C2507" s="49"/>
      <c r="D2507" s="50"/>
      <c r="E2507" s="50"/>
      <c r="F2507" s="50"/>
      <c r="G2507" s="209"/>
      <c r="H2507" s="48"/>
      <c r="I2507" s="457" t="str">
        <f t="shared" si="78"/>
        <v/>
      </c>
      <c r="J2507" s="241" cm="1">
        <f t="array" ref="J2507">SUMPRODUCT(--(K2507:N2507&lt;&gt;"")) + IF(TRIM(O2507)="",0,LEN(O2507)-LEN(SUBSTITUTE(O2507,",",""))+1)</f>
        <v>0</v>
      </c>
      <c r="K2507" s="242" t="str">
        <f>IF(AND(G2507&lt;&gt;0,G2507&lt;&gt;""),IF(B2507="","",IF(ISNUMBER(MATCH(B2507,'Look Up Values'!$B$2:$B$500,0)),"","Dest. error")),"")</f>
        <v/>
      </c>
      <c r="L2507" s="242" t="str">
        <f>IF(AND(G2507&lt;&gt;0,G2507&lt;&gt;""),IF(C2507="","",IF(AND(ISNUMBER(--LEFT(C2507,FIND(" ",C2507&amp;" ")-1)),OR(LEN(LEFT(C2507,FIND(" ",C2507&amp;" ")-1))=6,LEN(LEFT(C2507,FIND(" ",C2507&amp;" ")-1))=7),OR(ISNUMBER(MATCH(LEFT(C2507,FIND(" ",C2507&amp;" ")-1),'Look Up Values'!$G$2:$G$1000,0)),ISNUMBER(MATCH(LEFT(C2507,FIND(" ",C2507&amp;" ")-1),'Look Up Values'!$AE$2:$AE$2000,0)))),"","EWC error")),"")</f>
        <v/>
      </c>
      <c r="M2507" s="242" t="str" cm="1">
        <f t="array" ref="M2507">IF(AND(G2507&lt;&gt;0,G2507&lt;&gt;""),IF(E2507="","",IF(ISNUMBER(MATCH(SUBSTITUTE(E2507," ",""),SUBSTITUTE('Look Up Values'!$I$2:$I$10," ",""),0)),"","State error")),"")</f>
        <v/>
      </c>
      <c r="N2507" s="242" t="str" cm="1">
        <f t="array" ref="N2507">IF(AND(G2507&lt;&gt;0,G2507&lt;&gt;""),IF(F2507="","",IF(ISNUMBER(MATCH(SUBSTITUTE(F2507," ",""),SUBSTITUTE('Look Up Values'!$W$2:$W$30," ",""),0)),"","D&amp;R error")),"")</f>
        <v/>
      </c>
      <c r="O2507" s="256" t="str">
        <f t="shared" si="79"/>
        <v/>
      </c>
    </row>
    <row r="2508" spans="1:15" ht="15.75">
      <c r="A2508" s="250">
        <v>2501</v>
      </c>
      <c r="B2508" s="208"/>
      <c r="C2508" s="49"/>
      <c r="D2508" s="50"/>
      <c r="E2508" s="50"/>
      <c r="F2508" s="50"/>
      <c r="G2508" s="209"/>
      <c r="H2508" s="48"/>
      <c r="I2508" s="457" t="str">
        <f t="shared" si="78"/>
        <v/>
      </c>
      <c r="J2508" s="241" cm="1">
        <f t="array" ref="J2508">SUMPRODUCT(--(K2508:N2508&lt;&gt;"")) + IF(TRIM(O2508)="",0,LEN(O2508)-LEN(SUBSTITUTE(O2508,",",""))+1)</f>
        <v>0</v>
      </c>
      <c r="K2508" s="242" t="str">
        <f>IF(AND(G2508&lt;&gt;0,G2508&lt;&gt;""),IF(B2508="","",IF(ISNUMBER(MATCH(B2508,'Look Up Values'!$B$2:$B$500,0)),"","Dest. error")),"")</f>
        <v/>
      </c>
      <c r="L2508" s="242" t="str">
        <f>IF(AND(G2508&lt;&gt;0,G2508&lt;&gt;""),IF(C2508="","",IF(AND(ISNUMBER(--LEFT(C2508,FIND(" ",C2508&amp;" ")-1)),OR(LEN(LEFT(C2508,FIND(" ",C2508&amp;" ")-1))=6,LEN(LEFT(C2508,FIND(" ",C2508&amp;" ")-1))=7),OR(ISNUMBER(MATCH(LEFT(C2508,FIND(" ",C2508&amp;" ")-1),'Look Up Values'!$G$2:$G$1000,0)),ISNUMBER(MATCH(LEFT(C2508,FIND(" ",C2508&amp;" ")-1),'Look Up Values'!$AE$2:$AE$2000,0)))),"","EWC error")),"")</f>
        <v/>
      </c>
      <c r="M2508" s="242" t="str" cm="1">
        <f t="array" ref="M2508">IF(AND(G2508&lt;&gt;0,G2508&lt;&gt;""),IF(E2508="","",IF(ISNUMBER(MATCH(SUBSTITUTE(E2508," ",""),SUBSTITUTE('Look Up Values'!$I$2:$I$10," ",""),0)),"","State error")),"")</f>
        <v/>
      </c>
      <c r="N2508" s="242" t="str" cm="1">
        <f t="array" ref="N2508">IF(AND(G2508&lt;&gt;0,G2508&lt;&gt;""),IF(F2508="","",IF(ISNUMBER(MATCH(SUBSTITUTE(F2508," ",""),SUBSTITUTE('Look Up Values'!$W$2:$W$30," ",""),0)),"","D&amp;R error")),"")</f>
        <v/>
      </c>
      <c r="O2508" s="256" t="str">
        <f t="shared" si="79"/>
        <v/>
      </c>
    </row>
    <row r="2509" spans="1:15" ht="15.75">
      <c r="A2509" s="250">
        <v>2502</v>
      </c>
      <c r="B2509" s="208"/>
      <c r="C2509" s="49"/>
      <c r="D2509" s="50"/>
      <c r="E2509" s="50"/>
      <c r="F2509" s="50"/>
      <c r="G2509" s="209"/>
      <c r="H2509" s="48"/>
      <c r="I2509" s="457" t="str">
        <f t="shared" si="78"/>
        <v/>
      </c>
      <c r="J2509" s="241" cm="1">
        <f t="array" ref="J2509">SUMPRODUCT(--(K2509:N2509&lt;&gt;"")) + IF(TRIM(O2509)="",0,LEN(O2509)-LEN(SUBSTITUTE(O2509,",",""))+1)</f>
        <v>0</v>
      </c>
      <c r="K2509" s="242" t="str">
        <f>IF(AND(G2509&lt;&gt;0,G2509&lt;&gt;""),IF(B2509="","",IF(ISNUMBER(MATCH(B2509,'Look Up Values'!$B$2:$B$500,0)),"","Dest. error")),"")</f>
        <v/>
      </c>
      <c r="L2509" s="242" t="str">
        <f>IF(AND(G2509&lt;&gt;0,G2509&lt;&gt;""),IF(C2509="","",IF(AND(ISNUMBER(--LEFT(C2509,FIND(" ",C2509&amp;" ")-1)),OR(LEN(LEFT(C2509,FIND(" ",C2509&amp;" ")-1))=6,LEN(LEFT(C2509,FIND(" ",C2509&amp;" ")-1))=7),OR(ISNUMBER(MATCH(LEFT(C2509,FIND(" ",C2509&amp;" ")-1),'Look Up Values'!$G$2:$G$1000,0)),ISNUMBER(MATCH(LEFT(C2509,FIND(" ",C2509&amp;" ")-1),'Look Up Values'!$AE$2:$AE$2000,0)))),"","EWC error")),"")</f>
        <v/>
      </c>
      <c r="M2509" s="242" t="str" cm="1">
        <f t="array" ref="M2509">IF(AND(G2509&lt;&gt;0,G2509&lt;&gt;""),IF(E2509="","",IF(ISNUMBER(MATCH(SUBSTITUTE(E2509," ",""),SUBSTITUTE('Look Up Values'!$I$2:$I$10," ",""),0)),"","State error")),"")</f>
        <v/>
      </c>
      <c r="N2509" s="242" t="str" cm="1">
        <f t="array" ref="N2509">IF(AND(G2509&lt;&gt;0,G2509&lt;&gt;""),IF(F2509="","",IF(ISNUMBER(MATCH(SUBSTITUTE(F2509," ",""),SUBSTITUTE('Look Up Values'!$W$2:$W$30," ",""),0)),"","D&amp;R error")),"")</f>
        <v/>
      </c>
      <c r="O2509" s="256" t="str">
        <f t="shared" si="79"/>
        <v/>
      </c>
    </row>
    <row r="2510" spans="1:15" ht="15.75">
      <c r="A2510" s="250">
        <v>2503</v>
      </c>
      <c r="B2510" s="208"/>
      <c r="C2510" s="49"/>
      <c r="D2510" s="50"/>
      <c r="E2510" s="50"/>
      <c r="F2510" s="50"/>
      <c r="G2510" s="209"/>
      <c r="H2510" s="48"/>
      <c r="I2510" s="457" t="str">
        <f t="shared" si="78"/>
        <v/>
      </c>
      <c r="J2510" s="241" cm="1">
        <f t="array" ref="J2510">SUMPRODUCT(--(K2510:N2510&lt;&gt;"")) + IF(TRIM(O2510)="",0,LEN(O2510)-LEN(SUBSTITUTE(O2510,",",""))+1)</f>
        <v>0</v>
      </c>
      <c r="K2510" s="242" t="str">
        <f>IF(AND(G2510&lt;&gt;0,G2510&lt;&gt;""),IF(B2510="","",IF(ISNUMBER(MATCH(B2510,'Look Up Values'!$B$2:$B$500,0)),"","Dest. error")),"")</f>
        <v/>
      </c>
      <c r="L2510" s="242" t="str">
        <f>IF(AND(G2510&lt;&gt;0,G2510&lt;&gt;""),IF(C2510="","",IF(AND(ISNUMBER(--LEFT(C2510,FIND(" ",C2510&amp;" ")-1)),OR(LEN(LEFT(C2510,FIND(" ",C2510&amp;" ")-1))=6,LEN(LEFT(C2510,FIND(" ",C2510&amp;" ")-1))=7),OR(ISNUMBER(MATCH(LEFT(C2510,FIND(" ",C2510&amp;" ")-1),'Look Up Values'!$G$2:$G$1000,0)),ISNUMBER(MATCH(LEFT(C2510,FIND(" ",C2510&amp;" ")-1),'Look Up Values'!$AE$2:$AE$2000,0)))),"","EWC error")),"")</f>
        <v/>
      </c>
      <c r="M2510" s="242" t="str" cm="1">
        <f t="array" ref="M2510">IF(AND(G2510&lt;&gt;0,G2510&lt;&gt;""),IF(E2510="","",IF(ISNUMBER(MATCH(SUBSTITUTE(E2510," ",""),SUBSTITUTE('Look Up Values'!$I$2:$I$10," ",""),0)),"","State error")),"")</f>
        <v/>
      </c>
      <c r="N2510" s="242" t="str" cm="1">
        <f t="array" ref="N2510">IF(AND(G2510&lt;&gt;0,G2510&lt;&gt;""),IF(F2510="","",IF(ISNUMBER(MATCH(SUBSTITUTE(F2510," ",""),SUBSTITUTE('Look Up Values'!$W$2:$W$30," ",""),0)),"","D&amp;R error")),"")</f>
        <v/>
      </c>
      <c r="O2510" s="256" t="str">
        <f t="shared" si="79"/>
        <v/>
      </c>
    </row>
    <row r="2511" spans="1:15" ht="15.75">
      <c r="A2511" s="250">
        <v>2504</v>
      </c>
      <c r="B2511" s="208"/>
      <c r="C2511" s="49"/>
      <c r="D2511" s="50"/>
      <c r="E2511" s="50"/>
      <c r="F2511" s="50"/>
      <c r="G2511" s="209"/>
      <c r="H2511" s="48"/>
      <c r="I2511" s="457" t="str">
        <f t="shared" si="78"/>
        <v/>
      </c>
      <c r="J2511" s="241" cm="1">
        <f t="array" ref="J2511">SUMPRODUCT(--(K2511:N2511&lt;&gt;"")) + IF(TRIM(O2511)="",0,LEN(O2511)-LEN(SUBSTITUTE(O2511,",",""))+1)</f>
        <v>0</v>
      </c>
      <c r="K2511" s="242" t="str">
        <f>IF(AND(G2511&lt;&gt;0,G2511&lt;&gt;""),IF(B2511="","",IF(ISNUMBER(MATCH(B2511,'Look Up Values'!$B$2:$B$500,0)),"","Dest. error")),"")</f>
        <v/>
      </c>
      <c r="L2511" s="242" t="str">
        <f>IF(AND(G2511&lt;&gt;0,G2511&lt;&gt;""),IF(C2511="","",IF(AND(ISNUMBER(--LEFT(C2511,FIND(" ",C2511&amp;" ")-1)),OR(LEN(LEFT(C2511,FIND(" ",C2511&amp;" ")-1))=6,LEN(LEFT(C2511,FIND(" ",C2511&amp;" ")-1))=7),OR(ISNUMBER(MATCH(LEFT(C2511,FIND(" ",C2511&amp;" ")-1),'Look Up Values'!$G$2:$G$1000,0)),ISNUMBER(MATCH(LEFT(C2511,FIND(" ",C2511&amp;" ")-1),'Look Up Values'!$AE$2:$AE$2000,0)))),"","EWC error")),"")</f>
        <v/>
      </c>
      <c r="M2511" s="242" t="str" cm="1">
        <f t="array" ref="M2511">IF(AND(G2511&lt;&gt;0,G2511&lt;&gt;""),IF(E2511="","",IF(ISNUMBER(MATCH(SUBSTITUTE(E2511," ",""),SUBSTITUTE('Look Up Values'!$I$2:$I$10," ",""),0)),"","State error")),"")</f>
        <v/>
      </c>
      <c r="N2511" s="242" t="str" cm="1">
        <f t="array" ref="N2511">IF(AND(G2511&lt;&gt;0,G2511&lt;&gt;""),IF(F2511="","",IF(ISNUMBER(MATCH(SUBSTITUTE(F2511," ",""),SUBSTITUTE('Look Up Values'!$W$2:$W$30," ",""),0)),"","D&amp;R error")),"")</f>
        <v/>
      </c>
      <c r="O2511" s="256" t="str">
        <f t="shared" si="79"/>
        <v/>
      </c>
    </row>
    <row r="2512" spans="1:15" ht="15.75">
      <c r="A2512" s="250">
        <v>2505</v>
      </c>
      <c r="B2512" s="208"/>
      <c r="C2512" s="49"/>
      <c r="D2512" s="50"/>
      <c r="E2512" s="50"/>
      <c r="F2512" s="50"/>
      <c r="G2512" s="209"/>
      <c r="H2512" s="48"/>
      <c r="I2512" s="457" t="str">
        <f t="shared" si="78"/>
        <v/>
      </c>
      <c r="J2512" s="241" cm="1">
        <f t="array" ref="J2512">SUMPRODUCT(--(K2512:N2512&lt;&gt;"")) + IF(TRIM(O2512)="",0,LEN(O2512)-LEN(SUBSTITUTE(O2512,",",""))+1)</f>
        <v>0</v>
      </c>
      <c r="K2512" s="242" t="str">
        <f>IF(AND(G2512&lt;&gt;0,G2512&lt;&gt;""),IF(B2512="","",IF(ISNUMBER(MATCH(B2512,'Look Up Values'!$B$2:$B$500,0)),"","Dest. error")),"")</f>
        <v/>
      </c>
      <c r="L2512" s="242" t="str">
        <f>IF(AND(G2512&lt;&gt;0,G2512&lt;&gt;""),IF(C2512="","",IF(AND(ISNUMBER(--LEFT(C2512,FIND(" ",C2512&amp;" ")-1)),OR(LEN(LEFT(C2512,FIND(" ",C2512&amp;" ")-1))=6,LEN(LEFT(C2512,FIND(" ",C2512&amp;" ")-1))=7),OR(ISNUMBER(MATCH(LEFT(C2512,FIND(" ",C2512&amp;" ")-1),'Look Up Values'!$G$2:$G$1000,0)),ISNUMBER(MATCH(LEFT(C2512,FIND(" ",C2512&amp;" ")-1),'Look Up Values'!$AE$2:$AE$2000,0)))),"","EWC error")),"")</f>
        <v/>
      </c>
      <c r="M2512" s="242" t="str" cm="1">
        <f t="array" ref="M2512">IF(AND(G2512&lt;&gt;0,G2512&lt;&gt;""),IF(E2512="","",IF(ISNUMBER(MATCH(SUBSTITUTE(E2512," ",""),SUBSTITUTE('Look Up Values'!$I$2:$I$10," ",""),0)),"","State error")),"")</f>
        <v/>
      </c>
      <c r="N2512" s="242" t="str" cm="1">
        <f t="array" ref="N2512">IF(AND(G2512&lt;&gt;0,G2512&lt;&gt;""),IF(F2512="","",IF(ISNUMBER(MATCH(SUBSTITUTE(F2512," ",""),SUBSTITUTE('Look Up Values'!$W$2:$W$30," ",""),0)),"","D&amp;R error")),"")</f>
        <v/>
      </c>
      <c r="O2512" s="256" t="str">
        <f t="shared" si="79"/>
        <v/>
      </c>
    </row>
    <row r="2513" spans="1:15" ht="15.75">
      <c r="A2513" s="250">
        <v>2506</v>
      </c>
      <c r="B2513" s="208"/>
      <c r="C2513" s="49"/>
      <c r="D2513" s="50"/>
      <c r="E2513" s="50"/>
      <c r="F2513" s="50"/>
      <c r="G2513" s="209"/>
      <c r="H2513" s="48"/>
      <c r="I2513" s="457" t="str">
        <f t="shared" si="78"/>
        <v/>
      </c>
      <c r="J2513" s="241" cm="1">
        <f t="array" ref="J2513">SUMPRODUCT(--(K2513:N2513&lt;&gt;"")) + IF(TRIM(O2513)="",0,LEN(O2513)-LEN(SUBSTITUTE(O2513,",",""))+1)</f>
        <v>0</v>
      </c>
      <c r="K2513" s="242" t="str">
        <f>IF(AND(G2513&lt;&gt;0,G2513&lt;&gt;""),IF(B2513="","",IF(ISNUMBER(MATCH(B2513,'Look Up Values'!$B$2:$B$500,0)),"","Dest. error")),"")</f>
        <v/>
      </c>
      <c r="L2513" s="242" t="str">
        <f>IF(AND(G2513&lt;&gt;0,G2513&lt;&gt;""),IF(C2513="","",IF(AND(ISNUMBER(--LEFT(C2513,FIND(" ",C2513&amp;" ")-1)),OR(LEN(LEFT(C2513,FIND(" ",C2513&amp;" ")-1))=6,LEN(LEFT(C2513,FIND(" ",C2513&amp;" ")-1))=7),OR(ISNUMBER(MATCH(LEFT(C2513,FIND(" ",C2513&amp;" ")-1),'Look Up Values'!$G$2:$G$1000,0)),ISNUMBER(MATCH(LEFT(C2513,FIND(" ",C2513&amp;" ")-1),'Look Up Values'!$AE$2:$AE$2000,0)))),"","EWC error")),"")</f>
        <v/>
      </c>
      <c r="M2513" s="242" t="str" cm="1">
        <f t="array" ref="M2513">IF(AND(G2513&lt;&gt;0,G2513&lt;&gt;""),IF(E2513="","",IF(ISNUMBER(MATCH(SUBSTITUTE(E2513," ",""),SUBSTITUTE('Look Up Values'!$I$2:$I$10," ",""),0)),"","State error")),"")</f>
        <v/>
      </c>
      <c r="N2513" s="242" t="str" cm="1">
        <f t="array" ref="N2513">IF(AND(G2513&lt;&gt;0,G2513&lt;&gt;""),IF(F2513="","",IF(ISNUMBER(MATCH(SUBSTITUTE(F2513," ",""),SUBSTITUTE('Look Up Values'!$W$2:$W$30," ",""),0)),"","D&amp;R error")),"")</f>
        <v/>
      </c>
      <c r="O2513" s="256" t="str">
        <f t="shared" si="79"/>
        <v/>
      </c>
    </row>
    <row r="2514" spans="1:15" ht="15.75">
      <c r="A2514" s="250">
        <v>2507</v>
      </c>
      <c r="B2514" s="208"/>
      <c r="C2514" s="49"/>
      <c r="D2514" s="50"/>
      <c r="E2514" s="50"/>
      <c r="F2514" s="50"/>
      <c r="G2514" s="209"/>
      <c r="H2514" s="48"/>
      <c r="I2514" s="457" t="str">
        <f t="shared" si="78"/>
        <v/>
      </c>
      <c r="J2514" s="241" cm="1">
        <f t="array" ref="J2514">SUMPRODUCT(--(K2514:N2514&lt;&gt;"")) + IF(TRIM(O2514)="",0,LEN(O2514)-LEN(SUBSTITUTE(O2514,",",""))+1)</f>
        <v>0</v>
      </c>
      <c r="K2514" s="242" t="str">
        <f>IF(AND(G2514&lt;&gt;0,G2514&lt;&gt;""),IF(B2514="","",IF(ISNUMBER(MATCH(B2514,'Look Up Values'!$B$2:$B$500,0)),"","Dest. error")),"")</f>
        <v/>
      </c>
      <c r="L2514" s="242" t="str">
        <f>IF(AND(G2514&lt;&gt;0,G2514&lt;&gt;""),IF(C2514="","",IF(AND(ISNUMBER(--LEFT(C2514,FIND(" ",C2514&amp;" ")-1)),OR(LEN(LEFT(C2514,FIND(" ",C2514&amp;" ")-1))=6,LEN(LEFT(C2514,FIND(" ",C2514&amp;" ")-1))=7),OR(ISNUMBER(MATCH(LEFT(C2514,FIND(" ",C2514&amp;" ")-1),'Look Up Values'!$G$2:$G$1000,0)),ISNUMBER(MATCH(LEFT(C2514,FIND(" ",C2514&amp;" ")-1),'Look Up Values'!$AE$2:$AE$2000,0)))),"","EWC error")),"")</f>
        <v/>
      </c>
      <c r="M2514" s="242" t="str" cm="1">
        <f t="array" ref="M2514">IF(AND(G2514&lt;&gt;0,G2514&lt;&gt;""),IF(E2514="","",IF(ISNUMBER(MATCH(SUBSTITUTE(E2514," ",""),SUBSTITUTE('Look Up Values'!$I$2:$I$10," ",""),0)),"","State error")),"")</f>
        <v/>
      </c>
      <c r="N2514" s="242" t="str" cm="1">
        <f t="array" ref="N2514">IF(AND(G2514&lt;&gt;0,G2514&lt;&gt;""),IF(F2514="","",IF(ISNUMBER(MATCH(SUBSTITUTE(F2514," ",""),SUBSTITUTE('Look Up Values'!$W$2:$W$30," ",""),0)),"","D&amp;R error")),"")</f>
        <v/>
      </c>
      <c r="O2514" s="256" t="str">
        <f t="shared" si="79"/>
        <v/>
      </c>
    </row>
    <row r="2515" spans="1:15" ht="15.75">
      <c r="A2515" s="250">
        <v>2508</v>
      </c>
      <c r="B2515" s="208"/>
      <c r="C2515" s="49"/>
      <c r="D2515" s="50"/>
      <c r="E2515" s="50"/>
      <c r="F2515" s="50"/>
      <c r="G2515" s="209"/>
      <c r="H2515" s="48"/>
      <c r="I2515" s="457" t="str">
        <f t="shared" si="78"/>
        <v/>
      </c>
      <c r="J2515" s="241" cm="1">
        <f t="array" ref="J2515">SUMPRODUCT(--(K2515:N2515&lt;&gt;"")) + IF(TRIM(O2515)="",0,LEN(O2515)-LEN(SUBSTITUTE(O2515,",",""))+1)</f>
        <v>0</v>
      </c>
      <c r="K2515" s="242" t="str">
        <f>IF(AND(G2515&lt;&gt;0,G2515&lt;&gt;""),IF(B2515="","",IF(ISNUMBER(MATCH(B2515,'Look Up Values'!$B$2:$B$500,0)),"","Dest. error")),"")</f>
        <v/>
      </c>
      <c r="L2515" s="242" t="str">
        <f>IF(AND(G2515&lt;&gt;0,G2515&lt;&gt;""),IF(C2515="","",IF(AND(ISNUMBER(--LEFT(C2515,FIND(" ",C2515&amp;" ")-1)),OR(LEN(LEFT(C2515,FIND(" ",C2515&amp;" ")-1))=6,LEN(LEFT(C2515,FIND(" ",C2515&amp;" ")-1))=7),OR(ISNUMBER(MATCH(LEFT(C2515,FIND(" ",C2515&amp;" ")-1),'Look Up Values'!$G$2:$G$1000,0)),ISNUMBER(MATCH(LEFT(C2515,FIND(" ",C2515&amp;" ")-1),'Look Up Values'!$AE$2:$AE$2000,0)))),"","EWC error")),"")</f>
        <v/>
      </c>
      <c r="M2515" s="242" t="str" cm="1">
        <f t="array" ref="M2515">IF(AND(G2515&lt;&gt;0,G2515&lt;&gt;""),IF(E2515="","",IF(ISNUMBER(MATCH(SUBSTITUTE(E2515," ",""),SUBSTITUTE('Look Up Values'!$I$2:$I$10," ",""),0)),"","State error")),"")</f>
        <v/>
      </c>
      <c r="N2515" s="242" t="str" cm="1">
        <f t="array" ref="N2515">IF(AND(G2515&lt;&gt;0,G2515&lt;&gt;""),IF(F2515="","",IF(ISNUMBER(MATCH(SUBSTITUTE(F2515," ",""),SUBSTITUTE('Look Up Values'!$W$2:$W$30," ",""),0)),"","D&amp;R error")),"")</f>
        <v/>
      </c>
      <c r="O2515" s="256" t="str">
        <f t="shared" si="79"/>
        <v/>
      </c>
    </row>
    <row r="2516" spans="1:15" ht="15.75">
      <c r="A2516" s="250">
        <v>2509</v>
      </c>
      <c r="B2516" s="208"/>
      <c r="C2516" s="49"/>
      <c r="D2516" s="50"/>
      <c r="E2516" s="50"/>
      <c r="F2516" s="50"/>
      <c r="G2516" s="209"/>
      <c r="H2516" s="48"/>
      <c r="I2516" s="457" t="str">
        <f t="shared" si="78"/>
        <v/>
      </c>
      <c r="J2516" s="241" cm="1">
        <f t="array" ref="J2516">SUMPRODUCT(--(K2516:N2516&lt;&gt;"")) + IF(TRIM(O2516)="",0,LEN(O2516)-LEN(SUBSTITUTE(O2516,",",""))+1)</f>
        <v>0</v>
      </c>
      <c r="K2516" s="242" t="str">
        <f>IF(AND(G2516&lt;&gt;0,G2516&lt;&gt;""),IF(B2516="","",IF(ISNUMBER(MATCH(B2516,'Look Up Values'!$B$2:$B$500,0)),"","Dest. error")),"")</f>
        <v/>
      </c>
      <c r="L2516" s="242" t="str">
        <f>IF(AND(G2516&lt;&gt;0,G2516&lt;&gt;""),IF(C2516="","",IF(AND(ISNUMBER(--LEFT(C2516,FIND(" ",C2516&amp;" ")-1)),OR(LEN(LEFT(C2516,FIND(" ",C2516&amp;" ")-1))=6,LEN(LEFT(C2516,FIND(" ",C2516&amp;" ")-1))=7),OR(ISNUMBER(MATCH(LEFT(C2516,FIND(" ",C2516&amp;" ")-1),'Look Up Values'!$G$2:$G$1000,0)),ISNUMBER(MATCH(LEFT(C2516,FIND(" ",C2516&amp;" ")-1),'Look Up Values'!$AE$2:$AE$2000,0)))),"","EWC error")),"")</f>
        <v/>
      </c>
      <c r="M2516" s="242" t="str" cm="1">
        <f t="array" ref="M2516">IF(AND(G2516&lt;&gt;0,G2516&lt;&gt;""),IF(E2516="","",IF(ISNUMBER(MATCH(SUBSTITUTE(E2516," ",""),SUBSTITUTE('Look Up Values'!$I$2:$I$10," ",""),0)),"","State error")),"")</f>
        <v/>
      </c>
      <c r="N2516" s="242" t="str" cm="1">
        <f t="array" ref="N2516">IF(AND(G2516&lt;&gt;0,G2516&lt;&gt;""),IF(F2516="","",IF(ISNUMBER(MATCH(SUBSTITUTE(F2516," ",""),SUBSTITUTE('Look Up Values'!$W$2:$W$30," ",""),0)),"","D&amp;R error")),"")</f>
        <v/>
      </c>
      <c r="O2516" s="256" t="str">
        <f t="shared" si="79"/>
        <v/>
      </c>
    </row>
    <row r="2517" spans="1:15" ht="15.75">
      <c r="A2517" s="250">
        <v>2510</v>
      </c>
      <c r="B2517" s="208"/>
      <c r="C2517" s="49"/>
      <c r="D2517" s="50"/>
      <c r="E2517" s="50"/>
      <c r="F2517" s="50"/>
      <c r="G2517" s="209"/>
      <c r="H2517" s="48"/>
      <c r="I2517" s="457" t="str">
        <f t="shared" si="78"/>
        <v/>
      </c>
      <c r="J2517" s="241" cm="1">
        <f t="array" ref="J2517">SUMPRODUCT(--(K2517:N2517&lt;&gt;"")) + IF(TRIM(O2517)="",0,LEN(O2517)-LEN(SUBSTITUTE(O2517,",",""))+1)</f>
        <v>0</v>
      </c>
      <c r="K2517" s="242" t="str">
        <f>IF(AND(G2517&lt;&gt;0,G2517&lt;&gt;""),IF(B2517="","",IF(ISNUMBER(MATCH(B2517,'Look Up Values'!$B$2:$B$500,0)),"","Dest. error")),"")</f>
        <v/>
      </c>
      <c r="L2517" s="242" t="str">
        <f>IF(AND(G2517&lt;&gt;0,G2517&lt;&gt;""),IF(C2517="","",IF(AND(ISNUMBER(--LEFT(C2517,FIND(" ",C2517&amp;" ")-1)),OR(LEN(LEFT(C2517,FIND(" ",C2517&amp;" ")-1))=6,LEN(LEFT(C2517,FIND(" ",C2517&amp;" ")-1))=7),OR(ISNUMBER(MATCH(LEFT(C2517,FIND(" ",C2517&amp;" ")-1),'Look Up Values'!$G$2:$G$1000,0)),ISNUMBER(MATCH(LEFT(C2517,FIND(" ",C2517&amp;" ")-1),'Look Up Values'!$AE$2:$AE$2000,0)))),"","EWC error")),"")</f>
        <v/>
      </c>
      <c r="M2517" s="242" t="str" cm="1">
        <f t="array" ref="M2517">IF(AND(G2517&lt;&gt;0,G2517&lt;&gt;""),IF(E2517="","",IF(ISNUMBER(MATCH(SUBSTITUTE(E2517," ",""),SUBSTITUTE('Look Up Values'!$I$2:$I$10," ",""),0)),"","State error")),"")</f>
        <v/>
      </c>
      <c r="N2517" s="242" t="str" cm="1">
        <f t="array" ref="N2517">IF(AND(G2517&lt;&gt;0,G2517&lt;&gt;""),IF(F2517="","",IF(ISNUMBER(MATCH(SUBSTITUTE(F2517," ",""),SUBSTITUTE('Look Up Values'!$W$2:$W$30," ",""),0)),"","D&amp;R error")),"")</f>
        <v/>
      </c>
      <c r="O2517" s="256" t="str">
        <f t="shared" si="79"/>
        <v/>
      </c>
    </row>
    <row r="2518" spans="1:15" ht="15.75">
      <c r="A2518" s="250">
        <v>2511</v>
      </c>
      <c r="B2518" s="208"/>
      <c r="C2518" s="49"/>
      <c r="D2518" s="50"/>
      <c r="E2518" s="50"/>
      <c r="F2518" s="50"/>
      <c r="G2518" s="209"/>
      <c r="H2518" s="48"/>
      <c r="I2518" s="457" t="str">
        <f t="shared" si="78"/>
        <v/>
      </c>
      <c r="J2518" s="241" cm="1">
        <f t="array" ref="J2518">SUMPRODUCT(--(K2518:N2518&lt;&gt;"")) + IF(TRIM(O2518)="",0,LEN(O2518)-LEN(SUBSTITUTE(O2518,",",""))+1)</f>
        <v>0</v>
      </c>
      <c r="K2518" s="242" t="str">
        <f>IF(AND(G2518&lt;&gt;0,G2518&lt;&gt;""),IF(B2518="","",IF(ISNUMBER(MATCH(B2518,'Look Up Values'!$B$2:$B$500,0)),"","Dest. error")),"")</f>
        <v/>
      </c>
      <c r="L2518" s="242" t="str">
        <f>IF(AND(G2518&lt;&gt;0,G2518&lt;&gt;""),IF(C2518="","",IF(AND(ISNUMBER(--LEFT(C2518,FIND(" ",C2518&amp;" ")-1)),OR(LEN(LEFT(C2518,FIND(" ",C2518&amp;" ")-1))=6,LEN(LEFT(C2518,FIND(" ",C2518&amp;" ")-1))=7),OR(ISNUMBER(MATCH(LEFT(C2518,FIND(" ",C2518&amp;" ")-1),'Look Up Values'!$G$2:$G$1000,0)),ISNUMBER(MATCH(LEFT(C2518,FIND(" ",C2518&amp;" ")-1),'Look Up Values'!$AE$2:$AE$2000,0)))),"","EWC error")),"")</f>
        <v/>
      </c>
      <c r="M2518" s="242" t="str" cm="1">
        <f t="array" ref="M2518">IF(AND(G2518&lt;&gt;0,G2518&lt;&gt;""),IF(E2518="","",IF(ISNUMBER(MATCH(SUBSTITUTE(E2518," ",""),SUBSTITUTE('Look Up Values'!$I$2:$I$10," ",""),0)),"","State error")),"")</f>
        <v/>
      </c>
      <c r="N2518" s="242" t="str" cm="1">
        <f t="array" ref="N2518">IF(AND(G2518&lt;&gt;0,G2518&lt;&gt;""),IF(F2518="","",IF(ISNUMBER(MATCH(SUBSTITUTE(F2518," ",""),SUBSTITUTE('Look Up Values'!$W$2:$W$30," ",""),0)),"","D&amp;R error")),"")</f>
        <v/>
      </c>
      <c r="O2518" s="256" t="str">
        <f t="shared" si="79"/>
        <v/>
      </c>
    </row>
    <row r="2519" spans="1:15" ht="15.75">
      <c r="A2519" s="250">
        <v>2512</v>
      </c>
      <c r="B2519" s="208"/>
      <c r="C2519" s="49"/>
      <c r="D2519" s="50"/>
      <c r="E2519" s="50"/>
      <c r="F2519" s="50"/>
      <c r="G2519" s="209"/>
      <c r="H2519" s="48"/>
      <c r="I2519" s="457" t="str">
        <f t="shared" si="78"/>
        <v/>
      </c>
      <c r="J2519" s="241" cm="1">
        <f t="array" ref="J2519">SUMPRODUCT(--(K2519:N2519&lt;&gt;"")) + IF(TRIM(O2519)="",0,LEN(O2519)-LEN(SUBSTITUTE(O2519,",",""))+1)</f>
        <v>0</v>
      </c>
      <c r="K2519" s="242" t="str">
        <f>IF(AND(G2519&lt;&gt;0,G2519&lt;&gt;""),IF(B2519="","",IF(ISNUMBER(MATCH(B2519,'Look Up Values'!$B$2:$B$500,0)),"","Dest. error")),"")</f>
        <v/>
      </c>
      <c r="L2519" s="242" t="str">
        <f>IF(AND(G2519&lt;&gt;0,G2519&lt;&gt;""),IF(C2519="","",IF(AND(ISNUMBER(--LEFT(C2519,FIND(" ",C2519&amp;" ")-1)),OR(LEN(LEFT(C2519,FIND(" ",C2519&amp;" ")-1))=6,LEN(LEFT(C2519,FIND(" ",C2519&amp;" ")-1))=7),OR(ISNUMBER(MATCH(LEFT(C2519,FIND(" ",C2519&amp;" ")-1),'Look Up Values'!$G$2:$G$1000,0)),ISNUMBER(MATCH(LEFT(C2519,FIND(" ",C2519&amp;" ")-1),'Look Up Values'!$AE$2:$AE$2000,0)))),"","EWC error")),"")</f>
        <v/>
      </c>
      <c r="M2519" s="242" t="str" cm="1">
        <f t="array" ref="M2519">IF(AND(G2519&lt;&gt;0,G2519&lt;&gt;""),IF(E2519="","",IF(ISNUMBER(MATCH(SUBSTITUTE(E2519," ",""),SUBSTITUTE('Look Up Values'!$I$2:$I$10," ",""),0)),"","State error")),"")</f>
        <v/>
      </c>
      <c r="N2519" s="242" t="str" cm="1">
        <f t="array" ref="N2519">IF(AND(G2519&lt;&gt;0,G2519&lt;&gt;""),IF(F2519="","",IF(ISNUMBER(MATCH(SUBSTITUTE(F2519," ",""),SUBSTITUTE('Look Up Values'!$W$2:$W$30," ",""),0)),"","D&amp;R error")),"")</f>
        <v/>
      </c>
      <c r="O2519" s="256" t="str">
        <f t="shared" si="79"/>
        <v/>
      </c>
    </row>
    <row r="2520" spans="1:15" ht="15.75">
      <c r="A2520" s="250">
        <v>2513</v>
      </c>
      <c r="B2520" s="208"/>
      <c r="C2520" s="49"/>
      <c r="D2520" s="50"/>
      <c r="E2520" s="50"/>
      <c r="F2520" s="50"/>
      <c r="G2520" s="209"/>
      <c r="H2520" s="48"/>
      <c r="I2520" s="457" t="str">
        <f t="shared" si="78"/>
        <v/>
      </c>
      <c r="J2520" s="241" cm="1">
        <f t="array" ref="J2520">SUMPRODUCT(--(K2520:N2520&lt;&gt;"")) + IF(TRIM(O2520)="",0,LEN(O2520)-LEN(SUBSTITUTE(O2520,",",""))+1)</f>
        <v>0</v>
      </c>
      <c r="K2520" s="242" t="str">
        <f>IF(AND(G2520&lt;&gt;0,G2520&lt;&gt;""),IF(B2520="","",IF(ISNUMBER(MATCH(B2520,'Look Up Values'!$B$2:$B$500,0)),"","Dest. error")),"")</f>
        <v/>
      </c>
      <c r="L2520" s="242" t="str">
        <f>IF(AND(G2520&lt;&gt;0,G2520&lt;&gt;""),IF(C2520="","",IF(AND(ISNUMBER(--LEFT(C2520,FIND(" ",C2520&amp;" ")-1)),OR(LEN(LEFT(C2520,FIND(" ",C2520&amp;" ")-1))=6,LEN(LEFT(C2520,FIND(" ",C2520&amp;" ")-1))=7),OR(ISNUMBER(MATCH(LEFT(C2520,FIND(" ",C2520&amp;" ")-1),'Look Up Values'!$G$2:$G$1000,0)),ISNUMBER(MATCH(LEFT(C2520,FIND(" ",C2520&amp;" ")-1),'Look Up Values'!$AE$2:$AE$2000,0)))),"","EWC error")),"")</f>
        <v/>
      </c>
      <c r="M2520" s="242" t="str" cm="1">
        <f t="array" ref="M2520">IF(AND(G2520&lt;&gt;0,G2520&lt;&gt;""),IF(E2520="","",IF(ISNUMBER(MATCH(SUBSTITUTE(E2520," ",""),SUBSTITUTE('Look Up Values'!$I$2:$I$10," ",""),0)),"","State error")),"")</f>
        <v/>
      </c>
      <c r="N2520" s="242" t="str" cm="1">
        <f t="array" ref="N2520">IF(AND(G2520&lt;&gt;0,G2520&lt;&gt;""),IF(F2520="","",IF(ISNUMBER(MATCH(SUBSTITUTE(F2520," ",""),SUBSTITUTE('Look Up Values'!$W$2:$W$30," ",""),0)),"","D&amp;R error")),"")</f>
        <v/>
      </c>
      <c r="O2520" s="256" t="str">
        <f t="shared" si="79"/>
        <v/>
      </c>
    </row>
    <row r="2521" spans="1:15" ht="15.75">
      <c r="A2521" s="250">
        <v>2514</v>
      </c>
      <c r="B2521" s="208"/>
      <c r="C2521" s="49"/>
      <c r="D2521" s="50"/>
      <c r="E2521" s="50"/>
      <c r="F2521" s="50"/>
      <c r="G2521" s="209"/>
      <c r="H2521" s="48"/>
      <c r="I2521" s="457" t="str">
        <f t="shared" si="78"/>
        <v/>
      </c>
      <c r="J2521" s="241" cm="1">
        <f t="array" ref="J2521">SUMPRODUCT(--(K2521:N2521&lt;&gt;"")) + IF(TRIM(O2521)="",0,LEN(O2521)-LEN(SUBSTITUTE(O2521,",",""))+1)</f>
        <v>0</v>
      </c>
      <c r="K2521" s="242" t="str">
        <f>IF(AND(G2521&lt;&gt;0,G2521&lt;&gt;""),IF(B2521="","",IF(ISNUMBER(MATCH(B2521,'Look Up Values'!$B$2:$B$500,0)),"","Dest. error")),"")</f>
        <v/>
      </c>
      <c r="L2521" s="242" t="str">
        <f>IF(AND(G2521&lt;&gt;0,G2521&lt;&gt;""),IF(C2521="","",IF(AND(ISNUMBER(--LEFT(C2521,FIND(" ",C2521&amp;" ")-1)),OR(LEN(LEFT(C2521,FIND(" ",C2521&amp;" ")-1))=6,LEN(LEFT(C2521,FIND(" ",C2521&amp;" ")-1))=7),OR(ISNUMBER(MATCH(LEFT(C2521,FIND(" ",C2521&amp;" ")-1),'Look Up Values'!$G$2:$G$1000,0)),ISNUMBER(MATCH(LEFT(C2521,FIND(" ",C2521&amp;" ")-1),'Look Up Values'!$AE$2:$AE$2000,0)))),"","EWC error")),"")</f>
        <v/>
      </c>
      <c r="M2521" s="242" t="str" cm="1">
        <f t="array" ref="M2521">IF(AND(G2521&lt;&gt;0,G2521&lt;&gt;""),IF(E2521="","",IF(ISNUMBER(MATCH(SUBSTITUTE(E2521," ",""),SUBSTITUTE('Look Up Values'!$I$2:$I$10," ",""),0)),"","State error")),"")</f>
        <v/>
      </c>
      <c r="N2521" s="242" t="str" cm="1">
        <f t="array" ref="N2521">IF(AND(G2521&lt;&gt;0,G2521&lt;&gt;""),IF(F2521="","",IF(ISNUMBER(MATCH(SUBSTITUTE(F2521," ",""),SUBSTITUTE('Look Up Values'!$W$2:$W$30," ",""),0)),"","D&amp;R error")),"")</f>
        <v/>
      </c>
      <c r="O2521" s="256" t="str">
        <f t="shared" si="79"/>
        <v/>
      </c>
    </row>
    <row r="2522" spans="1:15" ht="15.75">
      <c r="A2522" s="250">
        <v>2515</v>
      </c>
      <c r="B2522" s="208"/>
      <c r="C2522" s="49"/>
      <c r="D2522" s="50"/>
      <c r="E2522" s="50"/>
      <c r="F2522" s="50"/>
      <c r="G2522" s="209"/>
      <c r="H2522" s="48"/>
      <c r="I2522" s="457" t="str">
        <f t="shared" si="78"/>
        <v/>
      </c>
      <c r="J2522" s="241" cm="1">
        <f t="array" ref="J2522">SUMPRODUCT(--(K2522:N2522&lt;&gt;"")) + IF(TRIM(O2522)="",0,LEN(O2522)-LEN(SUBSTITUTE(O2522,",",""))+1)</f>
        <v>0</v>
      </c>
      <c r="K2522" s="242" t="str">
        <f>IF(AND(G2522&lt;&gt;0,G2522&lt;&gt;""),IF(B2522="","",IF(ISNUMBER(MATCH(B2522,'Look Up Values'!$B$2:$B$500,0)),"","Dest. error")),"")</f>
        <v/>
      </c>
      <c r="L2522" s="242" t="str">
        <f>IF(AND(G2522&lt;&gt;0,G2522&lt;&gt;""),IF(C2522="","",IF(AND(ISNUMBER(--LEFT(C2522,FIND(" ",C2522&amp;" ")-1)),OR(LEN(LEFT(C2522,FIND(" ",C2522&amp;" ")-1))=6,LEN(LEFT(C2522,FIND(" ",C2522&amp;" ")-1))=7),OR(ISNUMBER(MATCH(LEFT(C2522,FIND(" ",C2522&amp;" ")-1),'Look Up Values'!$G$2:$G$1000,0)),ISNUMBER(MATCH(LEFT(C2522,FIND(" ",C2522&amp;" ")-1),'Look Up Values'!$AE$2:$AE$2000,0)))),"","EWC error")),"")</f>
        <v/>
      </c>
      <c r="M2522" s="242" t="str" cm="1">
        <f t="array" ref="M2522">IF(AND(G2522&lt;&gt;0,G2522&lt;&gt;""),IF(E2522="","",IF(ISNUMBER(MATCH(SUBSTITUTE(E2522," ",""),SUBSTITUTE('Look Up Values'!$I$2:$I$10," ",""),0)),"","State error")),"")</f>
        <v/>
      </c>
      <c r="N2522" s="242" t="str" cm="1">
        <f t="array" ref="N2522">IF(AND(G2522&lt;&gt;0,G2522&lt;&gt;""),IF(F2522="","",IF(ISNUMBER(MATCH(SUBSTITUTE(F2522," ",""),SUBSTITUTE('Look Up Values'!$W$2:$W$30," ",""),0)),"","D&amp;R error")),"")</f>
        <v/>
      </c>
      <c r="O2522" s="256" t="str">
        <f t="shared" si="79"/>
        <v/>
      </c>
    </row>
    <row r="2523" spans="1:15" ht="15.75">
      <c r="A2523" s="250">
        <v>2516</v>
      </c>
      <c r="B2523" s="208"/>
      <c r="C2523" s="49"/>
      <c r="D2523" s="50"/>
      <c r="E2523" s="50"/>
      <c r="F2523" s="50"/>
      <c r="G2523" s="209"/>
      <c r="H2523" s="48"/>
      <c r="I2523" s="457" t="str">
        <f t="shared" si="78"/>
        <v/>
      </c>
      <c r="J2523" s="241" cm="1">
        <f t="array" ref="J2523">SUMPRODUCT(--(K2523:N2523&lt;&gt;"")) + IF(TRIM(O2523)="",0,LEN(O2523)-LEN(SUBSTITUTE(O2523,",",""))+1)</f>
        <v>0</v>
      </c>
      <c r="K2523" s="242" t="str">
        <f>IF(AND(G2523&lt;&gt;0,G2523&lt;&gt;""),IF(B2523="","",IF(ISNUMBER(MATCH(B2523,'Look Up Values'!$B$2:$B$500,0)),"","Dest. error")),"")</f>
        <v/>
      </c>
      <c r="L2523" s="242" t="str">
        <f>IF(AND(G2523&lt;&gt;0,G2523&lt;&gt;""),IF(C2523="","",IF(AND(ISNUMBER(--LEFT(C2523,FIND(" ",C2523&amp;" ")-1)),OR(LEN(LEFT(C2523,FIND(" ",C2523&amp;" ")-1))=6,LEN(LEFT(C2523,FIND(" ",C2523&amp;" ")-1))=7),OR(ISNUMBER(MATCH(LEFT(C2523,FIND(" ",C2523&amp;" ")-1),'Look Up Values'!$G$2:$G$1000,0)),ISNUMBER(MATCH(LEFT(C2523,FIND(" ",C2523&amp;" ")-1),'Look Up Values'!$AE$2:$AE$2000,0)))),"","EWC error")),"")</f>
        <v/>
      </c>
      <c r="M2523" s="242" t="str" cm="1">
        <f t="array" ref="M2523">IF(AND(G2523&lt;&gt;0,G2523&lt;&gt;""),IF(E2523="","",IF(ISNUMBER(MATCH(SUBSTITUTE(E2523," ",""),SUBSTITUTE('Look Up Values'!$I$2:$I$10," ",""),0)),"","State error")),"")</f>
        <v/>
      </c>
      <c r="N2523" s="242" t="str" cm="1">
        <f t="array" ref="N2523">IF(AND(G2523&lt;&gt;0,G2523&lt;&gt;""),IF(F2523="","",IF(ISNUMBER(MATCH(SUBSTITUTE(F2523," ",""),SUBSTITUTE('Look Up Values'!$W$2:$W$30," ",""),0)),"","D&amp;R error")),"")</f>
        <v/>
      </c>
      <c r="O2523" s="256" t="str">
        <f t="shared" si="79"/>
        <v/>
      </c>
    </row>
    <row r="2524" spans="1:15" ht="15.75">
      <c r="A2524" s="250">
        <v>2517</v>
      </c>
      <c r="B2524" s="208"/>
      <c r="C2524" s="49"/>
      <c r="D2524" s="50"/>
      <c r="E2524" s="50"/>
      <c r="F2524" s="50"/>
      <c r="G2524" s="209"/>
      <c r="H2524" s="48"/>
      <c r="I2524" s="457" t="str">
        <f t="shared" si="78"/>
        <v/>
      </c>
      <c r="J2524" s="241" cm="1">
        <f t="array" ref="J2524">SUMPRODUCT(--(K2524:N2524&lt;&gt;"")) + IF(TRIM(O2524)="",0,LEN(O2524)-LEN(SUBSTITUTE(O2524,",",""))+1)</f>
        <v>0</v>
      </c>
      <c r="K2524" s="242" t="str">
        <f>IF(AND(G2524&lt;&gt;0,G2524&lt;&gt;""),IF(B2524="","",IF(ISNUMBER(MATCH(B2524,'Look Up Values'!$B$2:$B$500,0)),"","Dest. error")),"")</f>
        <v/>
      </c>
      <c r="L2524" s="242" t="str">
        <f>IF(AND(G2524&lt;&gt;0,G2524&lt;&gt;""),IF(C2524="","",IF(AND(ISNUMBER(--LEFT(C2524,FIND(" ",C2524&amp;" ")-1)),OR(LEN(LEFT(C2524,FIND(" ",C2524&amp;" ")-1))=6,LEN(LEFT(C2524,FIND(" ",C2524&amp;" ")-1))=7),OR(ISNUMBER(MATCH(LEFT(C2524,FIND(" ",C2524&amp;" ")-1),'Look Up Values'!$G$2:$G$1000,0)),ISNUMBER(MATCH(LEFT(C2524,FIND(" ",C2524&amp;" ")-1),'Look Up Values'!$AE$2:$AE$2000,0)))),"","EWC error")),"")</f>
        <v/>
      </c>
      <c r="M2524" s="242" t="str" cm="1">
        <f t="array" ref="M2524">IF(AND(G2524&lt;&gt;0,G2524&lt;&gt;""),IF(E2524="","",IF(ISNUMBER(MATCH(SUBSTITUTE(E2524," ",""),SUBSTITUTE('Look Up Values'!$I$2:$I$10," ",""),0)),"","State error")),"")</f>
        <v/>
      </c>
      <c r="N2524" s="242" t="str" cm="1">
        <f t="array" ref="N2524">IF(AND(G2524&lt;&gt;0,G2524&lt;&gt;""),IF(F2524="","",IF(ISNUMBER(MATCH(SUBSTITUTE(F2524," ",""),SUBSTITUTE('Look Up Values'!$W$2:$W$30," ",""),0)),"","D&amp;R error")),"")</f>
        <v/>
      </c>
      <c r="O2524" s="256" t="str">
        <f t="shared" si="79"/>
        <v/>
      </c>
    </row>
    <row r="2525" spans="1:15" ht="15.75">
      <c r="A2525" s="250">
        <v>2518</v>
      </c>
      <c r="B2525" s="208"/>
      <c r="C2525" s="49"/>
      <c r="D2525" s="50"/>
      <c r="E2525" s="50"/>
      <c r="F2525" s="50"/>
      <c r="G2525" s="209"/>
      <c r="H2525" s="48"/>
      <c r="I2525" s="457" t="str">
        <f t="shared" si="78"/>
        <v/>
      </c>
      <c r="J2525" s="241" cm="1">
        <f t="array" ref="J2525">SUMPRODUCT(--(K2525:N2525&lt;&gt;"")) + IF(TRIM(O2525)="",0,LEN(O2525)-LEN(SUBSTITUTE(O2525,",",""))+1)</f>
        <v>0</v>
      </c>
      <c r="K2525" s="242" t="str">
        <f>IF(AND(G2525&lt;&gt;0,G2525&lt;&gt;""),IF(B2525="","",IF(ISNUMBER(MATCH(B2525,'Look Up Values'!$B$2:$B$500,0)),"","Dest. error")),"")</f>
        <v/>
      </c>
      <c r="L2525" s="242" t="str">
        <f>IF(AND(G2525&lt;&gt;0,G2525&lt;&gt;""),IF(C2525="","",IF(AND(ISNUMBER(--LEFT(C2525,FIND(" ",C2525&amp;" ")-1)),OR(LEN(LEFT(C2525,FIND(" ",C2525&amp;" ")-1))=6,LEN(LEFT(C2525,FIND(" ",C2525&amp;" ")-1))=7),OR(ISNUMBER(MATCH(LEFT(C2525,FIND(" ",C2525&amp;" ")-1),'Look Up Values'!$G$2:$G$1000,0)),ISNUMBER(MATCH(LEFT(C2525,FIND(" ",C2525&amp;" ")-1),'Look Up Values'!$AE$2:$AE$2000,0)))),"","EWC error")),"")</f>
        <v/>
      </c>
      <c r="M2525" s="242" t="str" cm="1">
        <f t="array" ref="M2525">IF(AND(G2525&lt;&gt;0,G2525&lt;&gt;""),IF(E2525="","",IF(ISNUMBER(MATCH(SUBSTITUTE(E2525," ",""),SUBSTITUTE('Look Up Values'!$I$2:$I$10," ",""),0)),"","State error")),"")</f>
        <v/>
      </c>
      <c r="N2525" s="242" t="str" cm="1">
        <f t="array" ref="N2525">IF(AND(G2525&lt;&gt;0,G2525&lt;&gt;""),IF(F2525="","",IF(ISNUMBER(MATCH(SUBSTITUTE(F2525," ",""),SUBSTITUTE('Look Up Values'!$W$2:$W$30," ",""),0)),"","D&amp;R error")),"")</f>
        <v/>
      </c>
      <c r="O2525" s="256" t="str">
        <f t="shared" si="79"/>
        <v/>
      </c>
    </row>
    <row r="2526" spans="1:15" ht="15.75">
      <c r="A2526" s="250">
        <v>2519</v>
      </c>
      <c r="B2526" s="208"/>
      <c r="C2526" s="49"/>
      <c r="D2526" s="50"/>
      <c r="E2526" s="50"/>
      <c r="F2526" s="50"/>
      <c r="G2526" s="209"/>
      <c r="H2526" s="48"/>
      <c r="I2526" s="457" t="str">
        <f t="shared" si="78"/>
        <v/>
      </c>
      <c r="J2526" s="241" cm="1">
        <f t="array" ref="J2526">SUMPRODUCT(--(K2526:N2526&lt;&gt;"")) + IF(TRIM(O2526)="",0,LEN(O2526)-LEN(SUBSTITUTE(O2526,",",""))+1)</f>
        <v>0</v>
      </c>
      <c r="K2526" s="242" t="str">
        <f>IF(AND(G2526&lt;&gt;0,G2526&lt;&gt;""),IF(B2526="","",IF(ISNUMBER(MATCH(B2526,'Look Up Values'!$B$2:$B$500,0)),"","Dest. error")),"")</f>
        <v/>
      </c>
      <c r="L2526" s="242" t="str">
        <f>IF(AND(G2526&lt;&gt;0,G2526&lt;&gt;""),IF(C2526="","",IF(AND(ISNUMBER(--LEFT(C2526,FIND(" ",C2526&amp;" ")-1)),OR(LEN(LEFT(C2526,FIND(" ",C2526&amp;" ")-1))=6,LEN(LEFT(C2526,FIND(" ",C2526&amp;" ")-1))=7),OR(ISNUMBER(MATCH(LEFT(C2526,FIND(" ",C2526&amp;" ")-1),'Look Up Values'!$G$2:$G$1000,0)),ISNUMBER(MATCH(LEFT(C2526,FIND(" ",C2526&amp;" ")-1),'Look Up Values'!$AE$2:$AE$2000,0)))),"","EWC error")),"")</f>
        <v/>
      </c>
      <c r="M2526" s="242" t="str" cm="1">
        <f t="array" ref="M2526">IF(AND(G2526&lt;&gt;0,G2526&lt;&gt;""),IF(E2526="","",IF(ISNUMBER(MATCH(SUBSTITUTE(E2526," ",""),SUBSTITUTE('Look Up Values'!$I$2:$I$10," ",""),0)),"","State error")),"")</f>
        <v/>
      </c>
      <c r="N2526" s="242" t="str" cm="1">
        <f t="array" ref="N2526">IF(AND(G2526&lt;&gt;0,G2526&lt;&gt;""),IF(F2526="","",IF(ISNUMBER(MATCH(SUBSTITUTE(F2526," ",""),SUBSTITUTE('Look Up Values'!$W$2:$W$30," ",""),0)),"","D&amp;R error")),"")</f>
        <v/>
      </c>
      <c r="O2526" s="256" t="str">
        <f t="shared" si="79"/>
        <v/>
      </c>
    </row>
    <row r="2527" spans="1:15" ht="15.75">
      <c r="A2527" s="250">
        <v>2520</v>
      </c>
      <c r="B2527" s="208"/>
      <c r="C2527" s="49"/>
      <c r="D2527" s="50"/>
      <c r="E2527" s="50"/>
      <c r="F2527" s="50"/>
      <c r="G2527" s="209"/>
      <c r="H2527" s="48"/>
      <c r="I2527" s="457" t="str">
        <f t="shared" si="78"/>
        <v/>
      </c>
      <c r="J2527" s="241" cm="1">
        <f t="array" ref="J2527">SUMPRODUCT(--(K2527:N2527&lt;&gt;"")) + IF(TRIM(O2527)="",0,LEN(O2527)-LEN(SUBSTITUTE(O2527,",",""))+1)</f>
        <v>0</v>
      </c>
      <c r="K2527" s="242" t="str">
        <f>IF(AND(G2527&lt;&gt;0,G2527&lt;&gt;""),IF(B2527="","",IF(ISNUMBER(MATCH(B2527,'Look Up Values'!$B$2:$B$500,0)),"","Dest. error")),"")</f>
        <v/>
      </c>
      <c r="L2527" s="242" t="str">
        <f>IF(AND(G2527&lt;&gt;0,G2527&lt;&gt;""),IF(C2527="","",IF(AND(ISNUMBER(--LEFT(C2527,FIND(" ",C2527&amp;" ")-1)),OR(LEN(LEFT(C2527,FIND(" ",C2527&amp;" ")-1))=6,LEN(LEFT(C2527,FIND(" ",C2527&amp;" ")-1))=7),OR(ISNUMBER(MATCH(LEFT(C2527,FIND(" ",C2527&amp;" ")-1),'Look Up Values'!$G$2:$G$1000,0)),ISNUMBER(MATCH(LEFT(C2527,FIND(" ",C2527&amp;" ")-1),'Look Up Values'!$AE$2:$AE$2000,0)))),"","EWC error")),"")</f>
        <v/>
      </c>
      <c r="M2527" s="242" t="str" cm="1">
        <f t="array" ref="M2527">IF(AND(G2527&lt;&gt;0,G2527&lt;&gt;""),IF(E2527="","",IF(ISNUMBER(MATCH(SUBSTITUTE(E2527," ",""),SUBSTITUTE('Look Up Values'!$I$2:$I$10," ",""),0)),"","State error")),"")</f>
        <v/>
      </c>
      <c r="N2527" s="242" t="str" cm="1">
        <f t="array" ref="N2527">IF(AND(G2527&lt;&gt;0,G2527&lt;&gt;""),IF(F2527="","",IF(ISNUMBER(MATCH(SUBSTITUTE(F2527," ",""),SUBSTITUTE('Look Up Values'!$W$2:$W$30," ",""),0)),"","D&amp;R error")),"")</f>
        <v/>
      </c>
      <c r="O2527" s="256" t="str">
        <f t="shared" si="79"/>
        <v/>
      </c>
    </row>
    <row r="2528" spans="1:15" ht="15.75">
      <c r="A2528" s="250">
        <v>2521</v>
      </c>
      <c r="B2528" s="208"/>
      <c r="C2528" s="49"/>
      <c r="D2528" s="50"/>
      <c r="E2528" s="50"/>
      <c r="F2528" s="50"/>
      <c r="G2528" s="209"/>
      <c r="H2528" s="48"/>
      <c r="I2528" s="457" t="str">
        <f t="shared" si="78"/>
        <v/>
      </c>
      <c r="J2528" s="241" cm="1">
        <f t="array" ref="J2528">SUMPRODUCT(--(K2528:N2528&lt;&gt;"")) + IF(TRIM(O2528)="",0,LEN(O2528)-LEN(SUBSTITUTE(O2528,",",""))+1)</f>
        <v>0</v>
      </c>
      <c r="K2528" s="242" t="str">
        <f>IF(AND(G2528&lt;&gt;0,G2528&lt;&gt;""),IF(B2528="","",IF(ISNUMBER(MATCH(B2528,'Look Up Values'!$B$2:$B$500,0)),"","Dest. error")),"")</f>
        <v/>
      </c>
      <c r="L2528" s="242" t="str">
        <f>IF(AND(G2528&lt;&gt;0,G2528&lt;&gt;""),IF(C2528="","",IF(AND(ISNUMBER(--LEFT(C2528,FIND(" ",C2528&amp;" ")-1)),OR(LEN(LEFT(C2528,FIND(" ",C2528&amp;" ")-1))=6,LEN(LEFT(C2528,FIND(" ",C2528&amp;" ")-1))=7),OR(ISNUMBER(MATCH(LEFT(C2528,FIND(" ",C2528&amp;" ")-1),'Look Up Values'!$G$2:$G$1000,0)),ISNUMBER(MATCH(LEFT(C2528,FIND(" ",C2528&amp;" ")-1),'Look Up Values'!$AE$2:$AE$2000,0)))),"","EWC error")),"")</f>
        <v/>
      </c>
      <c r="M2528" s="242" t="str" cm="1">
        <f t="array" ref="M2528">IF(AND(G2528&lt;&gt;0,G2528&lt;&gt;""),IF(E2528="","",IF(ISNUMBER(MATCH(SUBSTITUTE(E2528," ",""),SUBSTITUTE('Look Up Values'!$I$2:$I$10," ",""),0)),"","State error")),"")</f>
        <v/>
      </c>
      <c r="N2528" s="242" t="str" cm="1">
        <f t="array" ref="N2528">IF(AND(G2528&lt;&gt;0,G2528&lt;&gt;""),IF(F2528="","",IF(ISNUMBER(MATCH(SUBSTITUTE(F2528," ",""),SUBSTITUTE('Look Up Values'!$W$2:$W$30," ",""),0)),"","D&amp;R error")),"")</f>
        <v/>
      </c>
      <c r="O2528" s="256" t="str">
        <f t="shared" si="79"/>
        <v/>
      </c>
    </row>
    <row r="2529" spans="1:15" ht="15.75">
      <c r="A2529" s="250">
        <v>2522</v>
      </c>
      <c r="B2529" s="208"/>
      <c r="C2529" s="49"/>
      <c r="D2529" s="50"/>
      <c r="E2529" s="50"/>
      <c r="F2529" s="50"/>
      <c r="G2529" s="209"/>
      <c r="H2529" s="48"/>
      <c r="I2529" s="457" t="str">
        <f t="shared" si="78"/>
        <v/>
      </c>
      <c r="J2529" s="241" cm="1">
        <f t="array" ref="J2529">SUMPRODUCT(--(K2529:N2529&lt;&gt;"")) + IF(TRIM(O2529)="",0,LEN(O2529)-LEN(SUBSTITUTE(O2529,",",""))+1)</f>
        <v>0</v>
      </c>
      <c r="K2529" s="242" t="str">
        <f>IF(AND(G2529&lt;&gt;0,G2529&lt;&gt;""),IF(B2529="","",IF(ISNUMBER(MATCH(B2529,'Look Up Values'!$B$2:$B$500,0)),"","Dest. error")),"")</f>
        <v/>
      </c>
      <c r="L2529" s="242" t="str">
        <f>IF(AND(G2529&lt;&gt;0,G2529&lt;&gt;""),IF(C2529="","",IF(AND(ISNUMBER(--LEFT(C2529,FIND(" ",C2529&amp;" ")-1)),OR(LEN(LEFT(C2529,FIND(" ",C2529&amp;" ")-1))=6,LEN(LEFT(C2529,FIND(" ",C2529&amp;" ")-1))=7),OR(ISNUMBER(MATCH(LEFT(C2529,FIND(" ",C2529&amp;" ")-1),'Look Up Values'!$G$2:$G$1000,0)),ISNUMBER(MATCH(LEFT(C2529,FIND(" ",C2529&amp;" ")-1),'Look Up Values'!$AE$2:$AE$2000,0)))),"","EWC error")),"")</f>
        <v/>
      </c>
      <c r="M2529" s="242" t="str" cm="1">
        <f t="array" ref="M2529">IF(AND(G2529&lt;&gt;0,G2529&lt;&gt;""),IF(E2529="","",IF(ISNUMBER(MATCH(SUBSTITUTE(E2529," ",""),SUBSTITUTE('Look Up Values'!$I$2:$I$10," ",""),0)),"","State error")),"")</f>
        <v/>
      </c>
      <c r="N2529" s="242" t="str" cm="1">
        <f t="array" ref="N2529">IF(AND(G2529&lt;&gt;0,G2529&lt;&gt;""),IF(F2529="","",IF(ISNUMBER(MATCH(SUBSTITUTE(F2529," ",""),SUBSTITUTE('Look Up Values'!$W$2:$W$30," ",""),0)),"","D&amp;R error")),"")</f>
        <v/>
      </c>
      <c r="O2529" s="256" t="str">
        <f t="shared" si="79"/>
        <v/>
      </c>
    </row>
    <row r="2530" spans="1:15" ht="15.75">
      <c r="A2530" s="250">
        <v>2523</v>
      </c>
      <c r="B2530" s="208"/>
      <c r="C2530" s="49"/>
      <c r="D2530" s="50"/>
      <c r="E2530" s="50"/>
      <c r="F2530" s="50"/>
      <c r="G2530" s="209"/>
      <c r="H2530" s="48"/>
      <c r="I2530" s="457" t="str">
        <f t="shared" si="78"/>
        <v/>
      </c>
      <c r="J2530" s="241" cm="1">
        <f t="array" ref="J2530">SUMPRODUCT(--(K2530:N2530&lt;&gt;"")) + IF(TRIM(O2530)="",0,LEN(O2530)-LEN(SUBSTITUTE(O2530,",",""))+1)</f>
        <v>0</v>
      </c>
      <c r="K2530" s="242" t="str">
        <f>IF(AND(G2530&lt;&gt;0,G2530&lt;&gt;""),IF(B2530="","",IF(ISNUMBER(MATCH(B2530,'Look Up Values'!$B$2:$B$500,0)),"","Dest. error")),"")</f>
        <v/>
      </c>
      <c r="L2530" s="242" t="str">
        <f>IF(AND(G2530&lt;&gt;0,G2530&lt;&gt;""),IF(C2530="","",IF(AND(ISNUMBER(--LEFT(C2530,FIND(" ",C2530&amp;" ")-1)),OR(LEN(LEFT(C2530,FIND(" ",C2530&amp;" ")-1))=6,LEN(LEFT(C2530,FIND(" ",C2530&amp;" ")-1))=7),OR(ISNUMBER(MATCH(LEFT(C2530,FIND(" ",C2530&amp;" ")-1),'Look Up Values'!$G$2:$G$1000,0)),ISNUMBER(MATCH(LEFT(C2530,FIND(" ",C2530&amp;" ")-1),'Look Up Values'!$AE$2:$AE$2000,0)))),"","EWC error")),"")</f>
        <v/>
      </c>
      <c r="M2530" s="242" t="str" cm="1">
        <f t="array" ref="M2530">IF(AND(G2530&lt;&gt;0,G2530&lt;&gt;""),IF(E2530="","",IF(ISNUMBER(MATCH(SUBSTITUTE(E2530," ",""),SUBSTITUTE('Look Up Values'!$I$2:$I$10," ",""),0)),"","State error")),"")</f>
        <v/>
      </c>
      <c r="N2530" s="242" t="str" cm="1">
        <f t="array" ref="N2530">IF(AND(G2530&lt;&gt;0,G2530&lt;&gt;""),IF(F2530="","",IF(ISNUMBER(MATCH(SUBSTITUTE(F2530," ",""),SUBSTITUTE('Look Up Values'!$W$2:$W$30," ",""),0)),"","D&amp;R error")),"")</f>
        <v/>
      </c>
      <c r="O2530" s="256" t="str">
        <f t="shared" si="79"/>
        <v/>
      </c>
    </row>
    <row r="2531" spans="1:15" ht="15.75">
      <c r="A2531" s="250">
        <v>2524</v>
      </c>
      <c r="B2531" s="208"/>
      <c r="C2531" s="49"/>
      <c r="D2531" s="50"/>
      <c r="E2531" s="50"/>
      <c r="F2531" s="50"/>
      <c r="G2531" s="209"/>
      <c r="H2531" s="48"/>
      <c r="I2531" s="457" t="str">
        <f t="shared" si="78"/>
        <v/>
      </c>
      <c r="J2531" s="241" cm="1">
        <f t="array" ref="J2531">SUMPRODUCT(--(K2531:N2531&lt;&gt;"")) + IF(TRIM(O2531)="",0,LEN(O2531)-LEN(SUBSTITUTE(O2531,",",""))+1)</f>
        <v>0</v>
      </c>
      <c r="K2531" s="242" t="str">
        <f>IF(AND(G2531&lt;&gt;0,G2531&lt;&gt;""),IF(B2531="","",IF(ISNUMBER(MATCH(B2531,'Look Up Values'!$B$2:$B$500,0)),"","Dest. error")),"")</f>
        <v/>
      </c>
      <c r="L2531" s="242" t="str">
        <f>IF(AND(G2531&lt;&gt;0,G2531&lt;&gt;""),IF(C2531="","",IF(AND(ISNUMBER(--LEFT(C2531,FIND(" ",C2531&amp;" ")-1)),OR(LEN(LEFT(C2531,FIND(" ",C2531&amp;" ")-1))=6,LEN(LEFT(C2531,FIND(" ",C2531&amp;" ")-1))=7),OR(ISNUMBER(MATCH(LEFT(C2531,FIND(" ",C2531&amp;" ")-1),'Look Up Values'!$G$2:$G$1000,0)),ISNUMBER(MATCH(LEFT(C2531,FIND(" ",C2531&amp;" ")-1),'Look Up Values'!$AE$2:$AE$2000,0)))),"","EWC error")),"")</f>
        <v/>
      </c>
      <c r="M2531" s="242" t="str" cm="1">
        <f t="array" ref="M2531">IF(AND(G2531&lt;&gt;0,G2531&lt;&gt;""),IF(E2531="","",IF(ISNUMBER(MATCH(SUBSTITUTE(E2531," ",""),SUBSTITUTE('Look Up Values'!$I$2:$I$10," ",""),0)),"","State error")),"")</f>
        <v/>
      </c>
      <c r="N2531" s="242" t="str" cm="1">
        <f t="array" ref="N2531">IF(AND(G2531&lt;&gt;0,G2531&lt;&gt;""),IF(F2531="","",IF(ISNUMBER(MATCH(SUBSTITUTE(F2531," ",""),SUBSTITUTE('Look Up Values'!$W$2:$W$30," ",""),0)),"","D&amp;R error")),"")</f>
        <v/>
      </c>
      <c r="O2531" s="256" t="str">
        <f t="shared" si="79"/>
        <v/>
      </c>
    </row>
    <row r="2532" spans="1:15" ht="15.75">
      <c r="A2532" s="250">
        <v>2525</v>
      </c>
      <c r="B2532" s="208"/>
      <c r="C2532" s="49"/>
      <c r="D2532" s="50"/>
      <c r="E2532" s="50"/>
      <c r="F2532" s="50"/>
      <c r="G2532" s="209"/>
      <c r="H2532" s="48"/>
      <c r="I2532" s="457" t="str">
        <f t="shared" si="78"/>
        <v/>
      </c>
      <c r="J2532" s="241" cm="1">
        <f t="array" ref="J2532">SUMPRODUCT(--(K2532:N2532&lt;&gt;"")) + IF(TRIM(O2532)="",0,LEN(O2532)-LEN(SUBSTITUTE(O2532,",",""))+1)</f>
        <v>0</v>
      </c>
      <c r="K2532" s="242" t="str">
        <f>IF(AND(G2532&lt;&gt;0,G2532&lt;&gt;""),IF(B2532="","",IF(ISNUMBER(MATCH(B2532,'Look Up Values'!$B$2:$B$500,0)),"","Dest. error")),"")</f>
        <v/>
      </c>
      <c r="L2532" s="242" t="str">
        <f>IF(AND(G2532&lt;&gt;0,G2532&lt;&gt;""),IF(C2532="","",IF(AND(ISNUMBER(--LEFT(C2532,FIND(" ",C2532&amp;" ")-1)),OR(LEN(LEFT(C2532,FIND(" ",C2532&amp;" ")-1))=6,LEN(LEFT(C2532,FIND(" ",C2532&amp;" ")-1))=7),OR(ISNUMBER(MATCH(LEFT(C2532,FIND(" ",C2532&amp;" ")-1),'Look Up Values'!$G$2:$G$1000,0)),ISNUMBER(MATCH(LEFT(C2532,FIND(" ",C2532&amp;" ")-1),'Look Up Values'!$AE$2:$AE$2000,0)))),"","EWC error")),"")</f>
        <v/>
      </c>
      <c r="M2532" s="242" t="str" cm="1">
        <f t="array" ref="M2532">IF(AND(G2532&lt;&gt;0,G2532&lt;&gt;""),IF(E2532="","",IF(ISNUMBER(MATCH(SUBSTITUTE(E2532," ",""),SUBSTITUTE('Look Up Values'!$I$2:$I$10," ",""),0)),"","State error")),"")</f>
        <v/>
      </c>
      <c r="N2532" s="242" t="str" cm="1">
        <f t="array" ref="N2532">IF(AND(G2532&lt;&gt;0,G2532&lt;&gt;""),IF(F2532="","",IF(ISNUMBER(MATCH(SUBSTITUTE(F2532," ",""),SUBSTITUTE('Look Up Values'!$W$2:$W$30," ",""),0)),"","D&amp;R error")),"")</f>
        <v/>
      </c>
      <c r="O2532" s="256" t="str">
        <f t="shared" si="79"/>
        <v/>
      </c>
    </row>
    <row r="2533" spans="1:15" ht="15.75">
      <c r="A2533" s="250">
        <v>2526</v>
      </c>
      <c r="B2533" s="208"/>
      <c r="C2533" s="49"/>
      <c r="D2533" s="50"/>
      <c r="E2533" s="50"/>
      <c r="F2533" s="50"/>
      <c r="G2533" s="209"/>
      <c r="H2533" s="48"/>
      <c r="I2533" s="457" t="str">
        <f t="shared" si="78"/>
        <v/>
      </c>
      <c r="J2533" s="241" cm="1">
        <f t="array" ref="J2533">SUMPRODUCT(--(K2533:N2533&lt;&gt;"")) + IF(TRIM(O2533)="",0,LEN(O2533)-LEN(SUBSTITUTE(O2533,",",""))+1)</f>
        <v>0</v>
      </c>
      <c r="K2533" s="242" t="str">
        <f>IF(AND(G2533&lt;&gt;0,G2533&lt;&gt;""),IF(B2533="","",IF(ISNUMBER(MATCH(B2533,'Look Up Values'!$B$2:$B$500,0)),"","Dest. error")),"")</f>
        <v/>
      </c>
      <c r="L2533" s="242" t="str">
        <f>IF(AND(G2533&lt;&gt;0,G2533&lt;&gt;""),IF(C2533="","",IF(AND(ISNUMBER(--LEFT(C2533,FIND(" ",C2533&amp;" ")-1)),OR(LEN(LEFT(C2533,FIND(" ",C2533&amp;" ")-1))=6,LEN(LEFT(C2533,FIND(" ",C2533&amp;" ")-1))=7),OR(ISNUMBER(MATCH(LEFT(C2533,FIND(" ",C2533&amp;" ")-1),'Look Up Values'!$G$2:$G$1000,0)),ISNUMBER(MATCH(LEFT(C2533,FIND(" ",C2533&amp;" ")-1),'Look Up Values'!$AE$2:$AE$2000,0)))),"","EWC error")),"")</f>
        <v/>
      </c>
      <c r="M2533" s="242" t="str" cm="1">
        <f t="array" ref="M2533">IF(AND(G2533&lt;&gt;0,G2533&lt;&gt;""),IF(E2533="","",IF(ISNUMBER(MATCH(SUBSTITUTE(E2533," ",""),SUBSTITUTE('Look Up Values'!$I$2:$I$10," ",""),0)),"","State error")),"")</f>
        <v/>
      </c>
      <c r="N2533" s="242" t="str" cm="1">
        <f t="array" ref="N2533">IF(AND(G2533&lt;&gt;0,G2533&lt;&gt;""),IF(F2533="","",IF(ISNUMBER(MATCH(SUBSTITUTE(F2533," ",""),SUBSTITUTE('Look Up Values'!$W$2:$W$30," ",""),0)),"","D&amp;R error")),"")</f>
        <v/>
      </c>
      <c r="O2533" s="256" t="str">
        <f t="shared" si="79"/>
        <v/>
      </c>
    </row>
    <row r="2534" spans="1:15" ht="15.75">
      <c r="A2534" s="250">
        <v>2527</v>
      </c>
      <c r="B2534" s="208"/>
      <c r="C2534" s="49"/>
      <c r="D2534" s="50"/>
      <c r="E2534" s="50"/>
      <c r="F2534" s="50"/>
      <c r="G2534" s="209"/>
      <c r="H2534" s="48"/>
      <c r="I2534" s="457" t="str">
        <f t="shared" si="78"/>
        <v/>
      </c>
      <c r="J2534" s="241" cm="1">
        <f t="array" ref="J2534">SUMPRODUCT(--(K2534:N2534&lt;&gt;"")) + IF(TRIM(O2534)="",0,LEN(O2534)-LEN(SUBSTITUTE(O2534,",",""))+1)</f>
        <v>0</v>
      </c>
      <c r="K2534" s="242" t="str">
        <f>IF(AND(G2534&lt;&gt;0,G2534&lt;&gt;""),IF(B2534="","",IF(ISNUMBER(MATCH(B2534,'Look Up Values'!$B$2:$B$500,0)),"","Dest. error")),"")</f>
        <v/>
      </c>
      <c r="L2534" s="242" t="str">
        <f>IF(AND(G2534&lt;&gt;0,G2534&lt;&gt;""),IF(C2534="","",IF(AND(ISNUMBER(--LEFT(C2534,FIND(" ",C2534&amp;" ")-1)),OR(LEN(LEFT(C2534,FIND(" ",C2534&amp;" ")-1))=6,LEN(LEFT(C2534,FIND(" ",C2534&amp;" ")-1))=7),OR(ISNUMBER(MATCH(LEFT(C2534,FIND(" ",C2534&amp;" ")-1),'Look Up Values'!$G$2:$G$1000,0)),ISNUMBER(MATCH(LEFT(C2534,FIND(" ",C2534&amp;" ")-1),'Look Up Values'!$AE$2:$AE$2000,0)))),"","EWC error")),"")</f>
        <v/>
      </c>
      <c r="M2534" s="242" t="str" cm="1">
        <f t="array" ref="M2534">IF(AND(G2534&lt;&gt;0,G2534&lt;&gt;""),IF(E2534="","",IF(ISNUMBER(MATCH(SUBSTITUTE(E2534," ",""),SUBSTITUTE('Look Up Values'!$I$2:$I$10," ",""),0)),"","State error")),"")</f>
        <v/>
      </c>
      <c r="N2534" s="242" t="str" cm="1">
        <f t="array" ref="N2534">IF(AND(G2534&lt;&gt;0,G2534&lt;&gt;""),IF(F2534="","",IF(ISNUMBER(MATCH(SUBSTITUTE(F2534," ",""),SUBSTITUTE('Look Up Values'!$W$2:$W$30," ",""),0)),"","D&amp;R error")),"")</f>
        <v/>
      </c>
      <c r="O2534" s="256" t="str">
        <f t="shared" si="79"/>
        <v/>
      </c>
    </row>
    <row r="2535" spans="1:15" ht="15.75">
      <c r="A2535" s="250">
        <v>2528</v>
      </c>
      <c r="B2535" s="208"/>
      <c r="C2535" s="49"/>
      <c r="D2535" s="50"/>
      <c r="E2535" s="50"/>
      <c r="F2535" s="50"/>
      <c r="G2535" s="209"/>
      <c r="H2535" s="48"/>
      <c r="I2535" s="457" t="str">
        <f t="shared" si="78"/>
        <v/>
      </c>
      <c r="J2535" s="241" cm="1">
        <f t="array" ref="J2535">SUMPRODUCT(--(K2535:N2535&lt;&gt;"")) + IF(TRIM(O2535)="",0,LEN(O2535)-LEN(SUBSTITUTE(O2535,",",""))+1)</f>
        <v>0</v>
      </c>
      <c r="K2535" s="242" t="str">
        <f>IF(AND(G2535&lt;&gt;0,G2535&lt;&gt;""),IF(B2535="","",IF(ISNUMBER(MATCH(B2535,'Look Up Values'!$B$2:$B$500,0)),"","Dest. error")),"")</f>
        <v/>
      </c>
      <c r="L2535" s="242" t="str">
        <f>IF(AND(G2535&lt;&gt;0,G2535&lt;&gt;""),IF(C2535="","",IF(AND(ISNUMBER(--LEFT(C2535,FIND(" ",C2535&amp;" ")-1)),OR(LEN(LEFT(C2535,FIND(" ",C2535&amp;" ")-1))=6,LEN(LEFT(C2535,FIND(" ",C2535&amp;" ")-1))=7),OR(ISNUMBER(MATCH(LEFT(C2535,FIND(" ",C2535&amp;" ")-1),'Look Up Values'!$G$2:$G$1000,0)),ISNUMBER(MATCH(LEFT(C2535,FIND(" ",C2535&amp;" ")-1),'Look Up Values'!$AE$2:$AE$2000,0)))),"","EWC error")),"")</f>
        <v/>
      </c>
      <c r="M2535" s="242" t="str" cm="1">
        <f t="array" ref="M2535">IF(AND(G2535&lt;&gt;0,G2535&lt;&gt;""),IF(E2535="","",IF(ISNUMBER(MATCH(SUBSTITUTE(E2535," ",""),SUBSTITUTE('Look Up Values'!$I$2:$I$10," ",""),0)),"","State error")),"")</f>
        <v/>
      </c>
      <c r="N2535" s="242" t="str" cm="1">
        <f t="array" ref="N2535">IF(AND(G2535&lt;&gt;0,G2535&lt;&gt;""),IF(F2535="","",IF(ISNUMBER(MATCH(SUBSTITUTE(F2535," ",""),SUBSTITUTE('Look Up Values'!$W$2:$W$30," ",""),0)),"","D&amp;R error")),"")</f>
        <v/>
      </c>
      <c r="O2535" s="256" t="str">
        <f t="shared" si="79"/>
        <v/>
      </c>
    </row>
    <row r="2536" spans="1:15" ht="15.75">
      <c r="A2536" s="250">
        <v>2529</v>
      </c>
      <c r="B2536" s="208"/>
      <c r="C2536" s="49"/>
      <c r="D2536" s="50"/>
      <c r="E2536" s="50"/>
      <c r="F2536" s="50"/>
      <c r="G2536" s="209"/>
      <c r="H2536" s="48"/>
      <c r="I2536" s="457" t="str">
        <f t="shared" si="78"/>
        <v/>
      </c>
      <c r="J2536" s="241" cm="1">
        <f t="array" ref="J2536">SUMPRODUCT(--(K2536:N2536&lt;&gt;"")) + IF(TRIM(O2536)="",0,LEN(O2536)-LEN(SUBSTITUTE(O2536,",",""))+1)</f>
        <v>0</v>
      </c>
      <c r="K2536" s="242" t="str">
        <f>IF(AND(G2536&lt;&gt;0,G2536&lt;&gt;""),IF(B2536="","",IF(ISNUMBER(MATCH(B2536,'Look Up Values'!$B$2:$B$500,0)),"","Dest. error")),"")</f>
        <v/>
      </c>
      <c r="L2536" s="242" t="str">
        <f>IF(AND(G2536&lt;&gt;0,G2536&lt;&gt;""),IF(C2536="","",IF(AND(ISNUMBER(--LEFT(C2536,FIND(" ",C2536&amp;" ")-1)),OR(LEN(LEFT(C2536,FIND(" ",C2536&amp;" ")-1))=6,LEN(LEFT(C2536,FIND(" ",C2536&amp;" ")-1))=7),OR(ISNUMBER(MATCH(LEFT(C2536,FIND(" ",C2536&amp;" ")-1),'Look Up Values'!$G$2:$G$1000,0)),ISNUMBER(MATCH(LEFT(C2536,FIND(" ",C2536&amp;" ")-1),'Look Up Values'!$AE$2:$AE$2000,0)))),"","EWC error")),"")</f>
        <v/>
      </c>
      <c r="M2536" s="242" t="str" cm="1">
        <f t="array" ref="M2536">IF(AND(G2536&lt;&gt;0,G2536&lt;&gt;""),IF(E2536="","",IF(ISNUMBER(MATCH(SUBSTITUTE(E2536," ",""),SUBSTITUTE('Look Up Values'!$I$2:$I$10," ",""),0)),"","State error")),"")</f>
        <v/>
      </c>
      <c r="N2536" s="242" t="str" cm="1">
        <f t="array" ref="N2536">IF(AND(G2536&lt;&gt;0,G2536&lt;&gt;""),IF(F2536="","",IF(ISNUMBER(MATCH(SUBSTITUTE(F2536," ",""),SUBSTITUTE('Look Up Values'!$W$2:$W$30," ",""),0)),"","D&amp;R error")),"")</f>
        <v/>
      </c>
      <c r="O2536" s="256" t="str">
        <f t="shared" si="79"/>
        <v/>
      </c>
    </row>
    <row r="2537" spans="1:15" ht="15.75">
      <c r="A2537" s="250">
        <v>2530</v>
      </c>
      <c r="B2537" s="208"/>
      <c r="C2537" s="49"/>
      <c r="D2537" s="50"/>
      <c r="E2537" s="50"/>
      <c r="F2537" s="50"/>
      <c r="G2537" s="209"/>
      <c r="H2537" s="48"/>
      <c r="I2537" s="457" t="str">
        <f t="shared" si="78"/>
        <v/>
      </c>
      <c r="J2537" s="241" cm="1">
        <f t="array" ref="J2537">SUMPRODUCT(--(K2537:N2537&lt;&gt;"")) + IF(TRIM(O2537)="",0,LEN(O2537)-LEN(SUBSTITUTE(O2537,",",""))+1)</f>
        <v>0</v>
      </c>
      <c r="K2537" s="242" t="str">
        <f>IF(AND(G2537&lt;&gt;0,G2537&lt;&gt;""),IF(B2537="","",IF(ISNUMBER(MATCH(B2537,'Look Up Values'!$B$2:$B$500,0)),"","Dest. error")),"")</f>
        <v/>
      </c>
      <c r="L2537" s="242" t="str">
        <f>IF(AND(G2537&lt;&gt;0,G2537&lt;&gt;""),IF(C2537="","",IF(AND(ISNUMBER(--LEFT(C2537,FIND(" ",C2537&amp;" ")-1)),OR(LEN(LEFT(C2537,FIND(" ",C2537&amp;" ")-1))=6,LEN(LEFT(C2537,FIND(" ",C2537&amp;" ")-1))=7),OR(ISNUMBER(MATCH(LEFT(C2537,FIND(" ",C2537&amp;" ")-1),'Look Up Values'!$G$2:$G$1000,0)),ISNUMBER(MATCH(LEFT(C2537,FIND(" ",C2537&amp;" ")-1),'Look Up Values'!$AE$2:$AE$2000,0)))),"","EWC error")),"")</f>
        <v/>
      </c>
      <c r="M2537" s="242" t="str" cm="1">
        <f t="array" ref="M2537">IF(AND(G2537&lt;&gt;0,G2537&lt;&gt;""),IF(E2537="","",IF(ISNUMBER(MATCH(SUBSTITUTE(E2537," ",""),SUBSTITUTE('Look Up Values'!$I$2:$I$10," ",""),0)),"","State error")),"")</f>
        <v/>
      </c>
      <c r="N2537" s="242" t="str" cm="1">
        <f t="array" ref="N2537">IF(AND(G2537&lt;&gt;0,G2537&lt;&gt;""),IF(F2537="","",IF(ISNUMBER(MATCH(SUBSTITUTE(F2537," ",""),SUBSTITUTE('Look Up Values'!$W$2:$W$30," ",""),0)),"","D&amp;R error")),"")</f>
        <v/>
      </c>
      <c r="O2537" s="256" t="str">
        <f t="shared" si="79"/>
        <v/>
      </c>
    </row>
    <row r="2538" spans="1:15" ht="15.75">
      <c r="A2538" s="250">
        <v>2531</v>
      </c>
      <c r="B2538" s="208"/>
      <c r="C2538" s="49"/>
      <c r="D2538" s="50"/>
      <c r="E2538" s="50"/>
      <c r="F2538" s="50"/>
      <c r="G2538" s="209"/>
      <c r="H2538" s="48"/>
      <c r="I2538" s="457" t="str">
        <f t="shared" si="78"/>
        <v/>
      </c>
      <c r="J2538" s="241" cm="1">
        <f t="array" ref="J2538">SUMPRODUCT(--(K2538:N2538&lt;&gt;"")) + IF(TRIM(O2538)="",0,LEN(O2538)-LEN(SUBSTITUTE(O2538,",",""))+1)</f>
        <v>0</v>
      </c>
      <c r="K2538" s="242" t="str">
        <f>IF(AND(G2538&lt;&gt;0,G2538&lt;&gt;""),IF(B2538="","",IF(ISNUMBER(MATCH(B2538,'Look Up Values'!$B$2:$B$500,0)),"","Dest. error")),"")</f>
        <v/>
      </c>
      <c r="L2538" s="242" t="str">
        <f>IF(AND(G2538&lt;&gt;0,G2538&lt;&gt;""),IF(C2538="","",IF(AND(ISNUMBER(--LEFT(C2538,FIND(" ",C2538&amp;" ")-1)),OR(LEN(LEFT(C2538,FIND(" ",C2538&amp;" ")-1))=6,LEN(LEFT(C2538,FIND(" ",C2538&amp;" ")-1))=7),OR(ISNUMBER(MATCH(LEFT(C2538,FIND(" ",C2538&amp;" ")-1),'Look Up Values'!$G$2:$G$1000,0)),ISNUMBER(MATCH(LEFT(C2538,FIND(" ",C2538&amp;" ")-1),'Look Up Values'!$AE$2:$AE$2000,0)))),"","EWC error")),"")</f>
        <v/>
      </c>
      <c r="M2538" s="242" t="str" cm="1">
        <f t="array" ref="M2538">IF(AND(G2538&lt;&gt;0,G2538&lt;&gt;""),IF(E2538="","",IF(ISNUMBER(MATCH(SUBSTITUTE(E2538," ",""),SUBSTITUTE('Look Up Values'!$I$2:$I$10," ",""),0)),"","State error")),"")</f>
        <v/>
      </c>
      <c r="N2538" s="242" t="str" cm="1">
        <f t="array" ref="N2538">IF(AND(G2538&lt;&gt;0,G2538&lt;&gt;""),IF(F2538="","",IF(ISNUMBER(MATCH(SUBSTITUTE(F2538," ",""),SUBSTITUTE('Look Up Values'!$W$2:$W$30," ",""),0)),"","D&amp;R error")),"")</f>
        <v/>
      </c>
      <c r="O2538" s="256" t="str">
        <f t="shared" si="79"/>
        <v/>
      </c>
    </row>
    <row r="2539" spans="1:15" ht="15.75">
      <c r="A2539" s="250">
        <v>2532</v>
      </c>
      <c r="B2539" s="208"/>
      <c r="C2539" s="49"/>
      <c r="D2539" s="50"/>
      <c r="E2539" s="50"/>
      <c r="F2539" s="50"/>
      <c r="G2539" s="209"/>
      <c r="H2539" s="48"/>
      <c r="I2539" s="457" t="str">
        <f t="shared" si="78"/>
        <v/>
      </c>
      <c r="J2539" s="241" cm="1">
        <f t="array" ref="J2539">SUMPRODUCT(--(K2539:N2539&lt;&gt;"")) + IF(TRIM(O2539)="",0,LEN(O2539)-LEN(SUBSTITUTE(O2539,",",""))+1)</f>
        <v>0</v>
      </c>
      <c r="K2539" s="242" t="str">
        <f>IF(AND(G2539&lt;&gt;0,G2539&lt;&gt;""),IF(B2539="","",IF(ISNUMBER(MATCH(B2539,'Look Up Values'!$B$2:$B$500,0)),"","Dest. error")),"")</f>
        <v/>
      </c>
      <c r="L2539" s="242" t="str">
        <f>IF(AND(G2539&lt;&gt;0,G2539&lt;&gt;""),IF(C2539="","",IF(AND(ISNUMBER(--LEFT(C2539,FIND(" ",C2539&amp;" ")-1)),OR(LEN(LEFT(C2539,FIND(" ",C2539&amp;" ")-1))=6,LEN(LEFT(C2539,FIND(" ",C2539&amp;" ")-1))=7),OR(ISNUMBER(MATCH(LEFT(C2539,FIND(" ",C2539&amp;" ")-1),'Look Up Values'!$G$2:$G$1000,0)),ISNUMBER(MATCH(LEFT(C2539,FIND(" ",C2539&amp;" ")-1),'Look Up Values'!$AE$2:$AE$2000,0)))),"","EWC error")),"")</f>
        <v/>
      </c>
      <c r="M2539" s="242" t="str" cm="1">
        <f t="array" ref="M2539">IF(AND(G2539&lt;&gt;0,G2539&lt;&gt;""),IF(E2539="","",IF(ISNUMBER(MATCH(SUBSTITUTE(E2539," ",""),SUBSTITUTE('Look Up Values'!$I$2:$I$10," ",""),0)),"","State error")),"")</f>
        <v/>
      </c>
      <c r="N2539" s="242" t="str" cm="1">
        <f t="array" ref="N2539">IF(AND(G2539&lt;&gt;0,G2539&lt;&gt;""),IF(F2539="","",IF(ISNUMBER(MATCH(SUBSTITUTE(F2539," ",""),SUBSTITUTE('Look Up Values'!$W$2:$W$30," ",""),0)),"","D&amp;R error")),"")</f>
        <v/>
      </c>
      <c r="O2539" s="256" t="str">
        <f t="shared" si="79"/>
        <v/>
      </c>
    </row>
    <row r="2540" spans="1:15" ht="15.75">
      <c r="A2540" s="250">
        <v>2533</v>
      </c>
      <c r="B2540" s="208"/>
      <c r="C2540" s="49"/>
      <c r="D2540" s="50"/>
      <c r="E2540" s="50"/>
      <c r="F2540" s="50"/>
      <c r="G2540" s="209"/>
      <c r="H2540" s="48"/>
      <c r="I2540" s="457" t="str">
        <f t="shared" si="78"/>
        <v/>
      </c>
      <c r="J2540" s="241" cm="1">
        <f t="array" ref="J2540">SUMPRODUCT(--(K2540:N2540&lt;&gt;"")) + IF(TRIM(O2540)="",0,LEN(O2540)-LEN(SUBSTITUTE(O2540,",",""))+1)</f>
        <v>0</v>
      </c>
      <c r="K2540" s="242" t="str">
        <f>IF(AND(G2540&lt;&gt;0,G2540&lt;&gt;""),IF(B2540="","",IF(ISNUMBER(MATCH(B2540,'Look Up Values'!$B$2:$B$500,0)),"","Dest. error")),"")</f>
        <v/>
      </c>
      <c r="L2540" s="242" t="str">
        <f>IF(AND(G2540&lt;&gt;0,G2540&lt;&gt;""),IF(C2540="","",IF(AND(ISNUMBER(--LEFT(C2540,FIND(" ",C2540&amp;" ")-1)),OR(LEN(LEFT(C2540,FIND(" ",C2540&amp;" ")-1))=6,LEN(LEFT(C2540,FIND(" ",C2540&amp;" ")-1))=7),OR(ISNUMBER(MATCH(LEFT(C2540,FIND(" ",C2540&amp;" ")-1),'Look Up Values'!$G$2:$G$1000,0)),ISNUMBER(MATCH(LEFT(C2540,FIND(" ",C2540&amp;" ")-1),'Look Up Values'!$AE$2:$AE$2000,0)))),"","EWC error")),"")</f>
        <v/>
      </c>
      <c r="M2540" s="242" t="str" cm="1">
        <f t="array" ref="M2540">IF(AND(G2540&lt;&gt;0,G2540&lt;&gt;""),IF(E2540="","",IF(ISNUMBER(MATCH(SUBSTITUTE(E2540," ",""),SUBSTITUTE('Look Up Values'!$I$2:$I$10," ",""),0)),"","State error")),"")</f>
        <v/>
      </c>
      <c r="N2540" s="242" t="str" cm="1">
        <f t="array" ref="N2540">IF(AND(G2540&lt;&gt;0,G2540&lt;&gt;""),IF(F2540="","",IF(ISNUMBER(MATCH(SUBSTITUTE(F2540," ",""),SUBSTITUTE('Look Up Values'!$W$2:$W$30," ",""),0)),"","D&amp;R error")),"")</f>
        <v/>
      </c>
      <c r="O2540" s="256" t="str">
        <f t="shared" si="79"/>
        <v/>
      </c>
    </row>
    <row r="2541" spans="1:15" ht="15.75">
      <c r="A2541" s="250">
        <v>2534</v>
      </c>
      <c r="B2541" s="208"/>
      <c r="C2541" s="49"/>
      <c r="D2541" s="50"/>
      <c r="E2541" s="50"/>
      <c r="F2541" s="50"/>
      <c r="G2541" s="209"/>
      <c r="H2541" s="48"/>
      <c r="I2541" s="457" t="str">
        <f t="shared" si="78"/>
        <v/>
      </c>
      <c r="J2541" s="241" cm="1">
        <f t="array" ref="J2541">SUMPRODUCT(--(K2541:N2541&lt;&gt;"")) + IF(TRIM(O2541)="",0,LEN(O2541)-LEN(SUBSTITUTE(O2541,",",""))+1)</f>
        <v>0</v>
      </c>
      <c r="K2541" s="242" t="str">
        <f>IF(AND(G2541&lt;&gt;0,G2541&lt;&gt;""),IF(B2541="","",IF(ISNUMBER(MATCH(B2541,'Look Up Values'!$B$2:$B$500,0)),"","Dest. error")),"")</f>
        <v/>
      </c>
      <c r="L2541" s="242" t="str">
        <f>IF(AND(G2541&lt;&gt;0,G2541&lt;&gt;""),IF(C2541="","",IF(AND(ISNUMBER(--LEFT(C2541,FIND(" ",C2541&amp;" ")-1)),OR(LEN(LEFT(C2541,FIND(" ",C2541&amp;" ")-1))=6,LEN(LEFT(C2541,FIND(" ",C2541&amp;" ")-1))=7),OR(ISNUMBER(MATCH(LEFT(C2541,FIND(" ",C2541&amp;" ")-1),'Look Up Values'!$G$2:$G$1000,0)),ISNUMBER(MATCH(LEFT(C2541,FIND(" ",C2541&amp;" ")-1),'Look Up Values'!$AE$2:$AE$2000,0)))),"","EWC error")),"")</f>
        <v/>
      </c>
      <c r="M2541" s="242" t="str" cm="1">
        <f t="array" ref="M2541">IF(AND(G2541&lt;&gt;0,G2541&lt;&gt;""),IF(E2541="","",IF(ISNUMBER(MATCH(SUBSTITUTE(E2541," ",""),SUBSTITUTE('Look Up Values'!$I$2:$I$10," ",""),0)),"","State error")),"")</f>
        <v/>
      </c>
      <c r="N2541" s="242" t="str" cm="1">
        <f t="array" ref="N2541">IF(AND(G2541&lt;&gt;0,G2541&lt;&gt;""),IF(F2541="","",IF(ISNUMBER(MATCH(SUBSTITUTE(F2541," ",""),SUBSTITUTE('Look Up Values'!$W$2:$W$30," ",""),0)),"","D&amp;R error")),"")</f>
        <v/>
      </c>
      <c r="O2541" s="256" t="str">
        <f t="shared" si="79"/>
        <v/>
      </c>
    </row>
    <row r="2542" spans="1:15" ht="15.75">
      <c r="A2542" s="250">
        <v>2535</v>
      </c>
      <c r="B2542" s="208"/>
      <c r="C2542" s="49"/>
      <c r="D2542" s="50"/>
      <c r="E2542" s="50"/>
      <c r="F2542" s="50"/>
      <c r="G2542" s="209"/>
      <c r="H2542" s="48"/>
      <c r="I2542" s="457" t="str">
        <f t="shared" si="78"/>
        <v/>
      </c>
      <c r="J2542" s="241" cm="1">
        <f t="array" ref="J2542">SUMPRODUCT(--(K2542:N2542&lt;&gt;"")) + IF(TRIM(O2542)="",0,LEN(O2542)-LEN(SUBSTITUTE(O2542,",",""))+1)</f>
        <v>0</v>
      </c>
      <c r="K2542" s="242" t="str">
        <f>IF(AND(G2542&lt;&gt;0,G2542&lt;&gt;""),IF(B2542="","",IF(ISNUMBER(MATCH(B2542,'Look Up Values'!$B$2:$B$500,0)),"","Dest. error")),"")</f>
        <v/>
      </c>
      <c r="L2542" s="242" t="str">
        <f>IF(AND(G2542&lt;&gt;0,G2542&lt;&gt;""),IF(C2542="","",IF(AND(ISNUMBER(--LEFT(C2542,FIND(" ",C2542&amp;" ")-1)),OR(LEN(LEFT(C2542,FIND(" ",C2542&amp;" ")-1))=6,LEN(LEFT(C2542,FIND(" ",C2542&amp;" ")-1))=7),OR(ISNUMBER(MATCH(LEFT(C2542,FIND(" ",C2542&amp;" ")-1),'Look Up Values'!$G$2:$G$1000,0)),ISNUMBER(MATCH(LEFT(C2542,FIND(" ",C2542&amp;" ")-1),'Look Up Values'!$AE$2:$AE$2000,0)))),"","EWC error")),"")</f>
        <v/>
      </c>
      <c r="M2542" s="242" t="str" cm="1">
        <f t="array" ref="M2542">IF(AND(G2542&lt;&gt;0,G2542&lt;&gt;""),IF(E2542="","",IF(ISNUMBER(MATCH(SUBSTITUTE(E2542," ",""),SUBSTITUTE('Look Up Values'!$I$2:$I$10," ",""),0)),"","State error")),"")</f>
        <v/>
      </c>
      <c r="N2542" s="242" t="str" cm="1">
        <f t="array" ref="N2542">IF(AND(G2542&lt;&gt;0,G2542&lt;&gt;""),IF(F2542="","",IF(ISNUMBER(MATCH(SUBSTITUTE(F2542," ",""),SUBSTITUTE('Look Up Values'!$W$2:$W$30," ",""),0)),"","D&amp;R error")),"")</f>
        <v/>
      </c>
      <c r="O2542" s="256" t="str">
        <f t="shared" si="79"/>
        <v/>
      </c>
    </row>
    <row r="2543" spans="1:15" ht="15.75">
      <c r="A2543" s="250">
        <v>2536</v>
      </c>
      <c r="B2543" s="208"/>
      <c r="C2543" s="49"/>
      <c r="D2543" s="50"/>
      <c r="E2543" s="50"/>
      <c r="F2543" s="50"/>
      <c r="G2543" s="209"/>
      <c r="H2543" s="48"/>
      <c r="I2543" s="457" t="str">
        <f t="shared" si="78"/>
        <v/>
      </c>
      <c r="J2543" s="241" cm="1">
        <f t="array" ref="J2543">SUMPRODUCT(--(K2543:N2543&lt;&gt;"")) + IF(TRIM(O2543)="",0,LEN(O2543)-LEN(SUBSTITUTE(O2543,",",""))+1)</f>
        <v>0</v>
      </c>
      <c r="K2543" s="242" t="str">
        <f>IF(AND(G2543&lt;&gt;0,G2543&lt;&gt;""),IF(B2543="","",IF(ISNUMBER(MATCH(B2543,'Look Up Values'!$B$2:$B$500,0)),"","Dest. error")),"")</f>
        <v/>
      </c>
      <c r="L2543" s="242" t="str">
        <f>IF(AND(G2543&lt;&gt;0,G2543&lt;&gt;""),IF(C2543="","",IF(AND(ISNUMBER(--LEFT(C2543,FIND(" ",C2543&amp;" ")-1)),OR(LEN(LEFT(C2543,FIND(" ",C2543&amp;" ")-1))=6,LEN(LEFT(C2543,FIND(" ",C2543&amp;" ")-1))=7),OR(ISNUMBER(MATCH(LEFT(C2543,FIND(" ",C2543&amp;" ")-1),'Look Up Values'!$G$2:$G$1000,0)),ISNUMBER(MATCH(LEFT(C2543,FIND(" ",C2543&amp;" ")-1),'Look Up Values'!$AE$2:$AE$2000,0)))),"","EWC error")),"")</f>
        <v/>
      </c>
      <c r="M2543" s="242" t="str" cm="1">
        <f t="array" ref="M2543">IF(AND(G2543&lt;&gt;0,G2543&lt;&gt;""),IF(E2543="","",IF(ISNUMBER(MATCH(SUBSTITUTE(E2543," ",""),SUBSTITUTE('Look Up Values'!$I$2:$I$10," ",""),0)),"","State error")),"")</f>
        <v/>
      </c>
      <c r="N2543" s="242" t="str" cm="1">
        <f t="array" ref="N2543">IF(AND(G2543&lt;&gt;0,G2543&lt;&gt;""),IF(F2543="","",IF(ISNUMBER(MATCH(SUBSTITUTE(F2543," ",""),SUBSTITUTE('Look Up Values'!$W$2:$W$30," ",""),0)),"","D&amp;R error")),"")</f>
        <v/>
      </c>
      <c r="O2543" s="256" t="str">
        <f t="shared" si="79"/>
        <v/>
      </c>
    </row>
    <row r="2544" spans="1:15" ht="15.75">
      <c r="A2544" s="250">
        <v>2537</v>
      </c>
      <c r="B2544" s="208"/>
      <c r="C2544" s="49"/>
      <c r="D2544" s="50"/>
      <c r="E2544" s="50"/>
      <c r="F2544" s="50"/>
      <c r="G2544" s="209"/>
      <c r="H2544" s="48"/>
      <c r="I2544" s="457" t="str">
        <f t="shared" si="78"/>
        <v/>
      </c>
      <c r="J2544" s="241" cm="1">
        <f t="array" ref="J2544">SUMPRODUCT(--(K2544:N2544&lt;&gt;"")) + IF(TRIM(O2544)="",0,LEN(O2544)-LEN(SUBSTITUTE(O2544,",",""))+1)</f>
        <v>0</v>
      </c>
      <c r="K2544" s="242" t="str">
        <f>IF(AND(G2544&lt;&gt;0,G2544&lt;&gt;""),IF(B2544="","",IF(ISNUMBER(MATCH(B2544,'Look Up Values'!$B$2:$B$500,0)),"","Dest. error")),"")</f>
        <v/>
      </c>
      <c r="L2544" s="242" t="str">
        <f>IF(AND(G2544&lt;&gt;0,G2544&lt;&gt;""),IF(C2544="","",IF(AND(ISNUMBER(--LEFT(C2544,FIND(" ",C2544&amp;" ")-1)),OR(LEN(LEFT(C2544,FIND(" ",C2544&amp;" ")-1))=6,LEN(LEFT(C2544,FIND(" ",C2544&amp;" ")-1))=7),OR(ISNUMBER(MATCH(LEFT(C2544,FIND(" ",C2544&amp;" ")-1),'Look Up Values'!$G$2:$G$1000,0)),ISNUMBER(MATCH(LEFT(C2544,FIND(" ",C2544&amp;" ")-1),'Look Up Values'!$AE$2:$AE$2000,0)))),"","EWC error")),"")</f>
        <v/>
      </c>
      <c r="M2544" s="242" t="str" cm="1">
        <f t="array" ref="M2544">IF(AND(G2544&lt;&gt;0,G2544&lt;&gt;""),IF(E2544="","",IF(ISNUMBER(MATCH(SUBSTITUTE(E2544," ",""),SUBSTITUTE('Look Up Values'!$I$2:$I$10," ",""),0)),"","State error")),"")</f>
        <v/>
      </c>
      <c r="N2544" s="242" t="str" cm="1">
        <f t="array" ref="N2544">IF(AND(G2544&lt;&gt;0,G2544&lt;&gt;""),IF(F2544="","",IF(ISNUMBER(MATCH(SUBSTITUTE(F2544," ",""),SUBSTITUTE('Look Up Values'!$W$2:$W$30," ",""),0)),"","D&amp;R error")),"")</f>
        <v/>
      </c>
      <c r="O2544" s="256" t="str">
        <f t="shared" si="79"/>
        <v/>
      </c>
    </row>
    <row r="2545" spans="1:15" ht="15.75">
      <c r="A2545" s="250">
        <v>2538</v>
      </c>
      <c r="B2545" s="208"/>
      <c r="C2545" s="49"/>
      <c r="D2545" s="50"/>
      <c r="E2545" s="50"/>
      <c r="F2545" s="50"/>
      <c r="G2545" s="209"/>
      <c r="H2545" s="48"/>
      <c r="I2545" s="457" t="str">
        <f t="shared" si="78"/>
        <v/>
      </c>
      <c r="J2545" s="241" cm="1">
        <f t="array" ref="J2545">SUMPRODUCT(--(K2545:N2545&lt;&gt;"")) + IF(TRIM(O2545)="",0,LEN(O2545)-LEN(SUBSTITUTE(O2545,",",""))+1)</f>
        <v>0</v>
      </c>
      <c r="K2545" s="242" t="str">
        <f>IF(AND(G2545&lt;&gt;0,G2545&lt;&gt;""),IF(B2545="","",IF(ISNUMBER(MATCH(B2545,'Look Up Values'!$B$2:$B$500,0)),"","Dest. error")),"")</f>
        <v/>
      </c>
      <c r="L2545" s="242" t="str">
        <f>IF(AND(G2545&lt;&gt;0,G2545&lt;&gt;""),IF(C2545="","",IF(AND(ISNUMBER(--LEFT(C2545,FIND(" ",C2545&amp;" ")-1)),OR(LEN(LEFT(C2545,FIND(" ",C2545&amp;" ")-1))=6,LEN(LEFT(C2545,FIND(" ",C2545&amp;" ")-1))=7),OR(ISNUMBER(MATCH(LEFT(C2545,FIND(" ",C2545&amp;" ")-1),'Look Up Values'!$G$2:$G$1000,0)),ISNUMBER(MATCH(LEFT(C2545,FIND(" ",C2545&amp;" ")-1),'Look Up Values'!$AE$2:$AE$2000,0)))),"","EWC error")),"")</f>
        <v/>
      </c>
      <c r="M2545" s="242" t="str" cm="1">
        <f t="array" ref="M2545">IF(AND(G2545&lt;&gt;0,G2545&lt;&gt;""),IF(E2545="","",IF(ISNUMBER(MATCH(SUBSTITUTE(E2545," ",""),SUBSTITUTE('Look Up Values'!$I$2:$I$10," ",""),0)),"","State error")),"")</f>
        <v/>
      </c>
      <c r="N2545" s="242" t="str" cm="1">
        <f t="array" ref="N2545">IF(AND(G2545&lt;&gt;0,G2545&lt;&gt;""),IF(F2545="","",IF(ISNUMBER(MATCH(SUBSTITUTE(F2545," ",""),SUBSTITUTE('Look Up Values'!$W$2:$W$30," ",""),0)),"","D&amp;R error")),"")</f>
        <v/>
      </c>
      <c r="O2545" s="256" t="str">
        <f t="shared" si="79"/>
        <v/>
      </c>
    </row>
    <row r="2546" spans="1:15" ht="15.75">
      <c r="A2546" s="250">
        <v>2539</v>
      </c>
      <c r="B2546" s="208"/>
      <c r="C2546" s="49"/>
      <c r="D2546" s="50"/>
      <c r="E2546" s="50"/>
      <c r="F2546" s="50"/>
      <c r="G2546" s="209"/>
      <c r="H2546" s="48"/>
      <c r="I2546" s="457" t="str">
        <f t="shared" si="78"/>
        <v/>
      </c>
      <c r="J2546" s="241" cm="1">
        <f t="array" ref="J2546">SUMPRODUCT(--(K2546:N2546&lt;&gt;"")) + IF(TRIM(O2546)="",0,LEN(O2546)-LEN(SUBSTITUTE(O2546,",",""))+1)</f>
        <v>0</v>
      </c>
      <c r="K2546" s="242" t="str">
        <f>IF(AND(G2546&lt;&gt;0,G2546&lt;&gt;""),IF(B2546="","",IF(ISNUMBER(MATCH(B2546,'Look Up Values'!$B$2:$B$500,0)),"","Dest. error")),"")</f>
        <v/>
      </c>
      <c r="L2546" s="242" t="str">
        <f>IF(AND(G2546&lt;&gt;0,G2546&lt;&gt;""),IF(C2546="","",IF(AND(ISNUMBER(--LEFT(C2546,FIND(" ",C2546&amp;" ")-1)),OR(LEN(LEFT(C2546,FIND(" ",C2546&amp;" ")-1))=6,LEN(LEFT(C2546,FIND(" ",C2546&amp;" ")-1))=7),OR(ISNUMBER(MATCH(LEFT(C2546,FIND(" ",C2546&amp;" ")-1),'Look Up Values'!$G$2:$G$1000,0)),ISNUMBER(MATCH(LEFT(C2546,FIND(" ",C2546&amp;" ")-1),'Look Up Values'!$AE$2:$AE$2000,0)))),"","EWC error")),"")</f>
        <v/>
      </c>
      <c r="M2546" s="242" t="str" cm="1">
        <f t="array" ref="M2546">IF(AND(G2546&lt;&gt;0,G2546&lt;&gt;""),IF(E2546="","",IF(ISNUMBER(MATCH(SUBSTITUTE(E2546," ",""),SUBSTITUTE('Look Up Values'!$I$2:$I$10," ",""),0)),"","State error")),"")</f>
        <v/>
      </c>
      <c r="N2546" s="242" t="str" cm="1">
        <f t="array" ref="N2546">IF(AND(G2546&lt;&gt;0,G2546&lt;&gt;""),IF(F2546="","",IF(ISNUMBER(MATCH(SUBSTITUTE(F2546," ",""),SUBSTITUTE('Look Up Values'!$W$2:$W$30," ",""),0)),"","D&amp;R error")),"")</f>
        <v/>
      </c>
      <c r="O2546" s="256" t="str">
        <f t="shared" si="79"/>
        <v/>
      </c>
    </row>
    <row r="2547" spans="1:15" ht="15.75">
      <c r="A2547" s="250">
        <v>2540</v>
      </c>
      <c r="B2547" s="208"/>
      <c r="C2547" s="49"/>
      <c r="D2547" s="50"/>
      <c r="E2547" s="50"/>
      <c r="F2547" s="50"/>
      <c r="G2547" s="209"/>
      <c r="H2547" s="48"/>
      <c r="I2547" s="457" t="str">
        <f t="shared" si="78"/>
        <v/>
      </c>
      <c r="J2547" s="241" cm="1">
        <f t="array" ref="J2547">SUMPRODUCT(--(K2547:N2547&lt;&gt;"")) + IF(TRIM(O2547)="",0,LEN(O2547)-LEN(SUBSTITUTE(O2547,",",""))+1)</f>
        <v>0</v>
      </c>
      <c r="K2547" s="242" t="str">
        <f>IF(AND(G2547&lt;&gt;0,G2547&lt;&gt;""),IF(B2547="","",IF(ISNUMBER(MATCH(B2547,'Look Up Values'!$B$2:$B$500,0)),"","Dest. error")),"")</f>
        <v/>
      </c>
      <c r="L2547" s="242" t="str">
        <f>IF(AND(G2547&lt;&gt;0,G2547&lt;&gt;""),IF(C2547="","",IF(AND(ISNUMBER(--LEFT(C2547,FIND(" ",C2547&amp;" ")-1)),OR(LEN(LEFT(C2547,FIND(" ",C2547&amp;" ")-1))=6,LEN(LEFT(C2547,FIND(" ",C2547&amp;" ")-1))=7),OR(ISNUMBER(MATCH(LEFT(C2547,FIND(" ",C2547&amp;" ")-1),'Look Up Values'!$G$2:$G$1000,0)),ISNUMBER(MATCH(LEFT(C2547,FIND(" ",C2547&amp;" ")-1),'Look Up Values'!$AE$2:$AE$2000,0)))),"","EWC error")),"")</f>
        <v/>
      </c>
      <c r="M2547" s="242" t="str" cm="1">
        <f t="array" ref="M2547">IF(AND(G2547&lt;&gt;0,G2547&lt;&gt;""),IF(E2547="","",IF(ISNUMBER(MATCH(SUBSTITUTE(E2547," ",""),SUBSTITUTE('Look Up Values'!$I$2:$I$10," ",""),0)),"","State error")),"")</f>
        <v/>
      </c>
      <c r="N2547" s="242" t="str" cm="1">
        <f t="array" ref="N2547">IF(AND(G2547&lt;&gt;0,G2547&lt;&gt;""),IF(F2547="","",IF(ISNUMBER(MATCH(SUBSTITUTE(F2547," ",""),SUBSTITUTE('Look Up Values'!$W$2:$W$30," ",""),0)),"","D&amp;R error")),"")</f>
        <v/>
      </c>
      <c r="O2547" s="256" t="str">
        <f t="shared" si="79"/>
        <v/>
      </c>
    </row>
    <row r="2548" spans="1:15" ht="15.75">
      <c r="A2548" s="250">
        <v>2541</v>
      </c>
      <c r="B2548" s="208"/>
      <c r="C2548" s="49"/>
      <c r="D2548" s="50"/>
      <c r="E2548" s="50"/>
      <c r="F2548" s="50"/>
      <c r="G2548" s="209"/>
      <c r="H2548" s="48"/>
      <c r="I2548" s="457" t="str">
        <f t="shared" si="78"/>
        <v/>
      </c>
      <c r="J2548" s="241" cm="1">
        <f t="array" ref="J2548">SUMPRODUCT(--(K2548:N2548&lt;&gt;"")) + IF(TRIM(O2548)="",0,LEN(O2548)-LEN(SUBSTITUTE(O2548,",",""))+1)</f>
        <v>0</v>
      </c>
      <c r="K2548" s="242" t="str">
        <f>IF(AND(G2548&lt;&gt;0,G2548&lt;&gt;""),IF(B2548="","",IF(ISNUMBER(MATCH(B2548,'Look Up Values'!$B$2:$B$500,0)),"","Dest. error")),"")</f>
        <v/>
      </c>
      <c r="L2548" s="242" t="str">
        <f>IF(AND(G2548&lt;&gt;0,G2548&lt;&gt;""),IF(C2548="","",IF(AND(ISNUMBER(--LEFT(C2548,FIND(" ",C2548&amp;" ")-1)),OR(LEN(LEFT(C2548,FIND(" ",C2548&amp;" ")-1))=6,LEN(LEFT(C2548,FIND(" ",C2548&amp;" ")-1))=7),OR(ISNUMBER(MATCH(LEFT(C2548,FIND(" ",C2548&amp;" ")-1),'Look Up Values'!$G$2:$G$1000,0)),ISNUMBER(MATCH(LEFT(C2548,FIND(" ",C2548&amp;" ")-1),'Look Up Values'!$AE$2:$AE$2000,0)))),"","EWC error")),"")</f>
        <v/>
      </c>
      <c r="M2548" s="242" t="str" cm="1">
        <f t="array" ref="M2548">IF(AND(G2548&lt;&gt;0,G2548&lt;&gt;""),IF(E2548="","",IF(ISNUMBER(MATCH(SUBSTITUTE(E2548," ",""),SUBSTITUTE('Look Up Values'!$I$2:$I$10," ",""),0)),"","State error")),"")</f>
        <v/>
      </c>
      <c r="N2548" s="242" t="str" cm="1">
        <f t="array" ref="N2548">IF(AND(G2548&lt;&gt;0,G2548&lt;&gt;""),IF(F2548="","",IF(ISNUMBER(MATCH(SUBSTITUTE(F2548," ",""),SUBSTITUTE('Look Up Values'!$W$2:$W$30," ",""),0)),"","D&amp;R error")),"")</f>
        <v/>
      </c>
      <c r="O2548" s="256" t="str">
        <f t="shared" si="79"/>
        <v/>
      </c>
    </row>
    <row r="2549" spans="1:15" ht="15.75">
      <c r="A2549" s="250">
        <v>2542</v>
      </c>
      <c r="B2549" s="208"/>
      <c r="C2549" s="49"/>
      <c r="D2549" s="50"/>
      <c r="E2549" s="50"/>
      <c r="F2549" s="50"/>
      <c r="G2549" s="209"/>
      <c r="H2549" s="48"/>
      <c r="I2549" s="457" t="str">
        <f t="shared" si="78"/>
        <v/>
      </c>
      <c r="J2549" s="241" cm="1">
        <f t="array" ref="J2549">SUMPRODUCT(--(K2549:N2549&lt;&gt;"")) + IF(TRIM(O2549)="",0,LEN(O2549)-LEN(SUBSTITUTE(O2549,",",""))+1)</f>
        <v>0</v>
      </c>
      <c r="K2549" s="242" t="str">
        <f>IF(AND(G2549&lt;&gt;0,G2549&lt;&gt;""),IF(B2549="","",IF(ISNUMBER(MATCH(B2549,'Look Up Values'!$B$2:$B$500,0)),"","Dest. error")),"")</f>
        <v/>
      </c>
      <c r="L2549" s="242" t="str">
        <f>IF(AND(G2549&lt;&gt;0,G2549&lt;&gt;""),IF(C2549="","",IF(AND(ISNUMBER(--LEFT(C2549,FIND(" ",C2549&amp;" ")-1)),OR(LEN(LEFT(C2549,FIND(" ",C2549&amp;" ")-1))=6,LEN(LEFT(C2549,FIND(" ",C2549&amp;" ")-1))=7),OR(ISNUMBER(MATCH(LEFT(C2549,FIND(" ",C2549&amp;" ")-1),'Look Up Values'!$G$2:$G$1000,0)),ISNUMBER(MATCH(LEFT(C2549,FIND(" ",C2549&amp;" ")-1),'Look Up Values'!$AE$2:$AE$2000,0)))),"","EWC error")),"")</f>
        <v/>
      </c>
      <c r="M2549" s="242" t="str" cm="1">
        <f t="array" ref="M2549">IF(AND(G2549&lt;&gt;0,G2549&lt;&gt;""),IF(E2549="","",IF(ISNUMBER(MATCH(SUBSTITUTE(E2549," ",""),SUBSTITUTE('Look Up Values'!$I$2:$I$10," ",""),0)),"","State error")),"")</f>
        <v/>
      </c>
      <c r="N2549" s="242" t="str" cm="1">
        <f t="array" ref="N2549">IF(AND(G2549&lt;&gt;0,G2549&lt;&gt;""),IF(F2549="","",IF(ISNUMBER(MATCH(SUBSTITUTE(F2549," ",""),SUBSTITUTE('Look Up Values'!$W$2:$W$30," ",""),0)),"","D&amp;R error")),"")</f>
        <v/>
      </c>
      <c r="O2549" s="256" t="str">
        <f t="shared" si="79"/>
        <v/>
      </c>
    </row>
    <row r="2550" spans="1:15" ht="15.75">
      <c r="A2550" s="250">
        <v>2543</v>
      </c>
      <c r="B2550" s="208"/>
      <c r="C2550" s="49"/>
      <c r="D2550" s="50"/>
      <c r="E2550" s="50"/>
      <c r="F2550" s="50"/>
      <c r="G2550" s="209"/>
      <c r="H2550" s="48"/>
      <c r="I2550" s="457" t="str">
        <f t="shared" si="78"/>
        <v/>
      </c>
      <c r="J2550" s="241" cm="1">
        <f t="array" ref="J2550">SUMPRODUCT(--(K2550:N2550&lt;&gt;"")) + IF(TRIM(O2550)="",0,LEN(O2550)-LEN(SUBSTITUTE(O2550,",",""))+1)</f>
        <v>0</v>
      </c>
      <c r="K2550" s="242" t="str">
        <f>IF(AND(G2550&lt;&gt;0,G2550&lt;&gt;""),IF(B2550="","",IF(ISNUMBER(MATCH(B2550,'Look Up Values'!$B$2:$B$500,0)),"","Dest. error")),"")</f>
        <v/>
      </c>
      <c r="L2550" s="242" t="str">
        <f>IF(AND(G2550&lt;&gt;0,G2550&lt;&gt;""),IF(C2550="","",IF(AND(ISNUMBER(--LEFT(C2550,FIND(" ",C2550&amp;" ")-1)),OR(LEN(LEFT(C2550,FIND(" ",C2550&amp;" ")-1))=6,LEN(LEFT(C2550,FIND(" ",C2550&amp;" ")-1))=7),OR(ISNUMBER(MATCH(LEFT(C2550,FIND(" ",C2550&amp;" ")-1),'Look Up Values'!$G$2:$G$1000,0)),ISNUMBER(MATCH(LEFT(C2550,FIND(" ",C2550&amp;" ")-1),'Look Up Values'!$AE$2:$AE$2000,0)))),"","EWC error")),"")</f>
        <v/>
      </c>
      <c r="M2550" s="242" t="str" cm="1">
        <f t="array" ref="M2550">IF(AND(G2550&lt;&gt;0,G2550&lt;&gt;""),IF(E2550="","",IF(ISNUMBER(MATCH(SUBSTITUTE(E2550," ",""),SUBSTITUTE('Look Up Values'!$I$2:$I$10," ",""),0)),"","State error")),"")</f>
        <v/>
      </c>
      <c r="N2550" s="242" t="str" cm="1">
        <f t="array" ref="N2550">IF(AND(G2550&lt;&gt;0,G2550&lt;&gt;""),IF(F2550="","",IF(ISNUMBER(MATCH(SUBSTITUTE(F2550," ",""),SUBSTITUTE('Look Up Values'!$W$2:$W$30," ",""),0)),"","D&amp;R error")),"")</f>
        <v/>
      </c>
      <c r="O2550" s="256" t="str">
        <f t="shared" si="79"/>
        <v/>
      </c>
    </row>
    <row r="2551" spans="1:15" ht="15.75">
      <c r="A2551" s="250">
        <v>2544</v>
      </c>
      <c r="B2551" s="208"/>
      <c r="C2551" s="49"/>
      <c r="D2551" s="50"/>
      <c r="E2551" s="50"/>
      <c r="F2551" s="50"/>
      <c r="G2551" s="209"/>
      <c r="H2551" s="48"/>
      <c r="I2551" s="457" t="str">
        <f t="shared" si="78"/>
        <v/>
      </c>
      <c r="J2551" s="241" cm="1">
        <f t="array" ref="J2551">SUMPRODUCT(--(K2551:N2551&lt;&gt;"")) + IF(TRIM(O2551)="",0,LEN(O2551)-LEN(SUBSTITUTE(O2551,",",""))+1)</f>
        <v>0</v>
      </c>
      <c r="K2551" s="242" t="str">
        <f>IF(AND(G2551&lt;&gt;0,G2551&lt;&gt;""),IF(B2551="","",IF(ISNUMBER(MATCH(B2551,'Look Up Values'!$B$2:$B$500,0)),"","Dest. error")),"")</f>
        <v/>
      </c>
      <c r="L2551" s="242" t="str">
        <f>IF(AND(G2551&lt;&gt;0,G2551&lt;&gt;""),IF(C2551="","",IF(AND(ISNUMBER(--LEFT(C2551,FIND(" ",C2551&amp;" ")-1)),OR(LEN(LEFT(C2551,FIND(" ",C2551&amp;" ")-1))=6,LEN(LEFT(C2551,FIND(" ",C2551&amp;" ")-1))=7),OR(ISNUMBER(MATCH(LEFT(C2551,FIND(" ",C2551&amp;" ")-1),'Look Up Values'!$G$2:$G$1000,0)),ISNUMBER(MATCH(LEFT(C2551,FIND(" ",C2551&amp;" ")-1),'Look Up Values'!$AE$2:$AE$2000,0)))),"","EWC error")),"")</f>
        <v/>
      </c>
      <c r="M2551" s="242" t="str" cm="1">
        <f t="array" ref="M2551">IF(AND(G2551&lt;&gt;0,G2551&lt;&gt;""),IF(E2551="","",IF(ISNUMBER(MATCH(SUBSTITUTE(E2551," ",""),SUBSTITUTE('Look Up Values'!$I$2:$I$10," ",""),0)),"","State error")),"")</f>
        <v/>
      </c>
      <c r="N2551" s="242" t="str" cm="1">
        <f t="array" ref="N2551">IF(AND(G2551&lt;&gt;0,G2551&lt;&gt;""),IF(F2551="","",IF(ISNUMBER(MATCH(SUBSTITUTE(F2551," ",""),SUBSTITUTE('Look Up Values'!$W$2:$W$30," ",""),0)),"","D&amp;R error")),"")</f>
        <v/>
      </c>
      <c r="O2551" s="256" t="str">
        <f t="shared" si="79"/>
        <v/>
      </c>
    </row>
    <row r="2552" spans="1:15" ht="15.75">
      <c r="A2552" s="250">
        <v>2545</v>
      </c>
      <c r="B2552" s="208"/>
      <c r="C2552" s="49"/>
      <c r="D2552" s="50"/>
      <c r="E2552" s="50"/>
      <c r="F2552" s="50"/>
      <c r="G2552" s="209"/>
      <c r="H2552" s="48"/>
      <c r="I2552" s="457" t="str">
        <f t="shared" si="78"/>
        <v/>
      </c>
      <c r="J2552" s="241" cm="1">
        <f t="array" ref="J2552">SUMPRODUCT(--(K2552:N2552&lt;&gt;"")) + IF(TRIM(O2552)="",0,LEN(O2552)-LEN(SUBSTITUTE(O2552,",",""))+1)</f>
        <v>0</v>
      </c>
      <c r="K2552" s="242" t="str">
        <f>IF(AND(G2552&lt;&gt;0,G2552&lt;&gt;""),IF(B2552="","",IF(ISNUMBER(MATCH(B2552,'Look Up Values'!$B$2:$B$500,0)),"","Dest. error")),"")</f>
        <v/>
      </c>
      <c r="L2552" s="242" t="str">
        <f>IF(AND(G2552&lt;&gt;0,G2552&lt;&gt;""),IF(C2552="","",IF(AND(ISNUMBER(--LEFT(C2552,FIND(" ",C2552&amp;" ")-1)),OR(LEN(LEFT(C2552,FIND(" ",C2552&amp;" ")-1))=6,LEN(LEFT(C2552,FIND(" ",C2552&amp;" ")-1))=7),OR(ISNUMBER(MATCH(LEFT(C2552,FIND(" ",C2552&amp;" ")-1),'Look Up Values'!$G$2:$G$1000,0)),ISNUMBER(MATCH(LEFT(C2552,FIND(" ",C2552&amp;" ")-1),'Look Up Values'!$AE$2:$AE$2000,0)))),"","EWC error")),"")</f>
        <v/>
      </c>
      <c r="M2552" s="242" t="str" cm="1">
        <f t="array" ref="M2552">IF(AND(G2552&lt;&gt;0,G2552&lt;&gt;""),IF(E2552="","",IF(ISNUMBER(MATCH(SUBSTITUTE(E2552," ",""),SUBSTITUTE('Look Up Values'!$I$2:$I$10," ",""),0)),"","State error")),"")</f>
        <v/>
      </c>
      <c r="N2552" s="242" t="str" cm="1">
        <f t="array" ref="N2552">IF(AND(G2552&lt;&gt;0,G2552&lt;&gt;""),IF(F2552="","",IF(ISNUMBER(MATCH(SUBSTITUTE(F2552," ",""),SUBSTITUTE('Look Up Values'!$W$2:$W$30," ",""),0)),"","D&amp;R error")),"")</f>
        <v/>
      </c>
      <c r="O2552" s="256" t="str">
        <f t="shared" si="79"/>
        <v/>
      </c>
    </row>
    <row r="2553" spans="1:15" ht="15.75">
      <c r="A2553" s="250">
        <v>2546</v>
      </c>
      <c r="B2553" s="208"/>
      <c r="C2553" s="49"/>
      <c r="D2553" s="50"/>
      <c r="E2553" s="50"/>
      <c r="F2553" s="50"/>
      <c r="G2553" s="209"/>
      <c r="H2553" s="48"/>
      <c r="I2553" s="457" t="str">
        <f t="shared" si="78"/>
        <v/>
      </c>
      <c r="J2553" s="241" cm="1">
        <f t="array" ref="J2553">SUMPRODUCT(--(K2553:N2553&lt;&gt;"")) + IF(TRIM(O2553)="",0,LEN(O2553)-LEN(SUBSTITUTE(O2553,",",""))+1)</f>
        <v>0</v>
      </c>
      <c r="K2553" s="242" t="str">
        <f>IF(AND(G2553&lt;&gt;0,G2553&lt;&gt;""),IF(B2553="","",IF(ISNUMBER(MATCH(B2553,'Look Up Values'!$B$2:$B$500,0)),"","Dest. error")),"")</f>
        <v/>
      </c>
      <c r="L2553" s="242" t="str">
        <f>IF(AND(G2553&lt;&gt;0,G2553&lt;&gt;""),IF(C2553="","",IF(AND(ISNUMBER(--LEFT(C2553,FIND(" ",C2553&amp;" ")-1)),OR(LEN(LEFT(C2553,FIND(" ",C2553&amp;" ")-1))=6,LEN(LEFT(C2553,FIND(" ",C2553&amp;" ")-1))=7),OR(ISNUMBER(MATCH(LEFT(C2553,FIND(" ",C2553&amp;" ")-1),'Look Up Values'!$G$2:$G$1000,0)),ISNUMBER(MATCH(LEFT(C2553,FIND(" ",C2553&amp;" ")-1),'Look Up Values'!$AE$2:$AE$2000,0)))),"","EWC error")),"")</f>
        <v/>
      </c>
      <c r="M2553" s="242" t="str" cm="1">
        <f t="array" ref="M2553">IF(AND(G2553&lt;&gt;0,G2553&lt;&gt;""),IF(E2553="","",IF(ISNUMBER(MATCH(SUBSTITUTE(E2553," ",""),SUBSTITUTE('Look Up Values'!$I$2:$I$10," ",""),0)),"","State error")),"")</f>
        <v/>
      </c>
      <c r="N2553" s="242" t="str" cm="1">
        <f t="array" ref="N2553">IF(AND(G2553&lt;&gt;0,G2553&lt;&gt;""),IF(F2553="","",IF(ISNUMBER(MATCH(SUBSTITUTE(F2553," ",""),SUBSTITUTE('Look Up Values'!$W$2:$W$30," ",""),0)),"","D&amp;R error")),"")</f>
        <v/>
      </c>
      <c r="O2553" s="256" t="str">
        <f t="shared" si="79"/>
        <v/>
      </c>
    </row>
    <row r="2554" spans="1:15" ht="15.75">
      <c r="A2554" s="250">
        <v>2547</v>
      </c>
      <c r="B2554" s="208"/>
      <c r="C2554" s="49"/>
      <c r="D2554" s="50"/>
      <c r="E2554" s="50"/>
      <c r="F2554" s="50"/>
      <c r="G2554" s="209"/>
      <c r="H2554" s="48"/>
      <c r="I2554" s="457" t="str">
        <f t="shared" si="78"/>
        <v/>
      </c>
      <c r="J2554" s="241" cm="1">
        <f t="array" ref="J2554">SUMPRODUCT(--(K2554:N2554&lt;&gt;"")) + IF(TRIM(O2554)="",0,LEN(O2554)-LEN(SUBSTITUTE(O2554,",",""))+1)</f>
        <v>0</v>
      </c>
      <c r="K2554" s="242" t="str">
        <f>IF(AND(G2554&lt;&gt;0,G2554&lt;&gt;""),IF(B2554="","",IF(ISNUMBER(MATCH(B2554,'Look Up Values'!$B$2:$B$500,0)),"","Dest. error")),"")</f>
        <v/>
      </c>
      <c r="L2554" s="242" t="str">
        <f>IF(AND(G2554&lt;&gt;0,G2554&lt;&gt;""),IF(C2554="","",IF(AND(ISNUMBER(--LEFT(C2554,FIND(" ",C2554&amp;" ")-1)),OR(LEN(LEFT(C2554,FIND(" ",C2554&amp;" ")-1))=6,LEN(LEFT(C2554,FIND(" ",C2554&amp;" ")-1))=7),OR(ISNUMBER(MATCH(LEFT(C2554,FIND(" ",C2554&amp;" ")-1),'Look Up Values'!$G$2:$G$1000,0)),ISNUMBER(MATCH(LEFT(C2554,FIND(" ",C2554&amp;" ")-1),'Look Up Values'!$AE$2:$AE$2000,0)))),"","EWC error")),"")</f>
        <v/>
      </c>
      <c r="M2554" s="242" t="str" cm="1">
        <f t="array" ref="M2554">IF(AND(G2554&lt;&gt;0,G2554&lt;&gt;""),IF(E2554="","",IF(ISNUMBER(MATCH(SUBSTITUTE(E2554," ",""),SUBSTITUTE('Look Up Values'!$I$2:$I$10," ",""),0)),"","State error")),"")</f>
        <v/>
      </c>
      <c r="N2554" s="242" t="str" cm="1">
        <f t="array" ref="N2554">IF(AND(G2554&lt;&gt;0,G2554&lt;&gt;""),IF(F2554="","",IF(ISNUMBER(MATCH(SUBSTITUTE(F2554," ",""),SUBSTITUTE('Look Up Values'!$W$2:$W$30," ",""),0)),"","D&amp;R error")),"")</f>
        <v/>
      </c>
      <c r="O2554" s="256" t="str">
        <f t="shared" si="79"/>
        <v/>
      </c>
    </row>
    <row r="2555" spans="1:15" ht="15.75">
      <c r="A2555" s="250">
        <v>2548</v>
      </c>
      <c r="B2555" s="208"/>
      <c r="C2555" s="49"/>
      <c r="D2555" s="50"/>
      <c r="E2555" s="50"/>
      <c r="F2555" s="50"/>
      <c r="G2555" s="209"/>
      <c r="H2555" s="48"/>
      <c r="I2555" s="457" t="str">
        <f t="shared" si="78"/>
        <v/>
      </c>
      <c r="J2555" s="241" cm="1">
        <f t="array" ref="J2555">SUMPRODUCT(--(K2555:N2555&lt;&gt;"")) + IF(TRIM(O2555)="",0,LEN(O2555)-LEN(SUBSTITUTE(O2555,",",""))+1)</f>
        <v>0</v>
      </c>
      <c r="K2555" s="242" t="str">
        <f>IF(AND(G2555&lt;&gt;0,G2555&lt;&gt;""),IF(B2555="","",IF(ISNUMBER(MATCH(B2555,'Look Up Values'!$B$2:$B$500,0)),"","Dest. error")),"")</f>
        <v/>
      </c>
      <c r="L2555" s="242" t="str">
        <f>IF(AND(G2555&lt;&gt;0,G2555&lt;&gt;""),IF(C2555="","",IF(AND(ISNUMBER(--LEFT(C2555,FIND(" ",C2555&amp;" ")-1)),OR(LEN(LEFT(C2555,FIND(" ",C2555&amp;" ")-1))=6,LEN(LEFT(C2555,FIND(" ",C2555&amp;" ")-1))=7),OR(ISNUMBER(MATCH(LEFT(C2555,FIND(" ",C2555&amp;" ")-1),'Look Up Values'!$G$2:$G$1000,0)),ISNUMBER(MATCH(LEFT(C2555,FIND(" ",C2555&amp;" ")-1),'Look Up Values'!$AE$2:$AE$2000,0)))),"","EWC error")),"")</f>
        <v/>
      </c>
      <c r="M2555" s="242" t="str" cm="1">
        <f t="array" ref="M2555">IF(AND(G2555&lt;&gt;0,G2555&lt;&gt;""),IF(E2555="","",IF(ISNUMBER(MATCH(SUBSTITUTE(E2555," ",""),SUBSTITUTE('Look Up Values'!$I$2:$I$10," ",""),0)),"","State error")),"")</f>
        <v/>
      </c>
      <c r="N2555" s="242" t="str" cm="1">
        <f t="array" ref="N2555">IF(AND(G2555&lt;&gt;0,G2555&lt;&gt;""),IF(F2555="","",IF(ISNUMBER(MATCH(SUBSTITUTE(F2555," ",""),SUBSTITUTE('Look Up Values'!$W$2:$W$30," ",""),0)),"","D&amp;R error")),"")</f>
        <v/>
      </c>
      <c r="O2555" s="256" t="str">
        <f t="shared" si="79"/>
        <v/>
      </c>
    </row>
    <row r="2556" spans="1:15" ht="15.75">
      <c r="A2556" s="250">
        <v>2549</v>
      </c>
      <c r="B2556" s="208"/>
      <c r="C2556" s="49"/>
      <c r="D2556" s="50"/>
      <c r="E2556" s="50"/>
      <c r="F2556" s="50"/>
      <c r="G2556" s="209"/>
      <c r="H2556" s="48"/>
      <c r="I2556" s="457" t="str">
        <f t="shared" si="78"/>
        <v/>
      </c>
      <c r="J2556" s="241" cm="1">
        <f t="array" ref="J2556">SUMPRODUCT(--(K2556:N2556&lt;&gt;"")) + IF(TRIM(O2556)="",0,LEN(O2556)-LEN(SUBSTITUTE(O2556,",",""))+1)</f>
        <v>0</v>
      </c>
      <c r="K2556" s="242" t="str">
        <f>IF(AND(G2556&lt;&gt;0,G2556&lt;&gt;""),IF(B2556="","",IF(ISNUMBER(MATCH(B2556,'Look Up Values'!$B$2:$B$500,0)),"","Dest. error")),"")</f>
        <v/>
      </c>
      <c r="L2556" s="242" t="str">
        <f>IF(AND(G2556&lt;&gt;0,G2556&lt;&gt;""),IF(C2556="","",IF(AND(ISNUMBER(--LEFT(C2556,FIND(" ",C2556&amp;" ")-1)),OR(LEN(LEFT(C2556,FIND(" ",C2556&amp;" ")-1))=6,LEN(LEFT(C2556,FIND(" ",C2556&amp;" ")-1))=7),OR(ISNUMBER(MATCH(LEFT(C2556,FIND(" ",C2556&amp;" ")-1),'Look Up Values'!$G$2:$G$1000,0)),ISNUMBER(MATCH(LEFT(C2556,FIND(" ",C2556&amp;" ")-1),'Look Up Values'!$AE$2:$AE$2000,0)))),"","EWC error")),"")</f>
        <v/>
      </c>
      <c r="M2556" s="242" t="str" cm="1">
        <f t="array" ref="M2556">IF(AND(G2556&lt;&gt;0,G2556&lt;&gt;""),IF(E2556="","",IF(ISNUMBER(MATCH(SUBSTITUTE(E2556," ",""),SUBSTITUTE('Look Up Values'!$I$2:$I$10," ",""),0)),"","State error")),"")</f>
        <v/>
      </c>
      <c r="N2556" s="242" t="str" cm="1">
        <f t="array" ref="N2556">IF(AND(G2556&lt;&gt;0,G2556&lt;&gt;""),IF(F2556="","",IF(ISNUMBER(MATCH(SUBSTITUTE(F2556," ",""),SUBSTITUTE('Look Up Values'!$W$2:$W$30," ",""),0)),"","D&amp;R error")),"")</f>
        <v/>
      </c>
      <c r="O2556" s="256" t="str">
        <f t="shared" si="79"/>
        <v/>
      </c>
    </row>
    <row r="2557" spans="1:15" ht="15.75">
      <c r="A2557" s="250">
        <v>2550</v>
      </c>
      <c r="B2557" s="208"/>
      <c r="C2557" s="49"/>
      <c r="D2557" s="50"/>
      <c r="E2557" s="50"/>
      <c r="F2557" s="50"/>
      <c r="G2557" s="209"/>
      <c r="H2557" s="48"/>
      <c r="I2557" s="457" t="str">
        <f t="shared" si="78"/>
        <v/>
      </c>
      <c r="J2557" s="241" cm="1">
        <f t="array" ref="J2557">SUMPRODUCT(--(K2557:N2557&lt;&gt;"")) + IF(TRIM(O2557)="",0,LEN(O2557)-LEN(SUBSTITUTE(O2557,",",""))+1)</f>
        <v>0</v>
      </c>
      <c r="K2557" s="242" t="str">
        <f>IF(AND(G2557&lt;&gt;0,G2557&lt;&gt;""),IF(B2557="","",IF(ISNUMBER(MATCH(B2557,'Look Up Values'!$B$2:$B$500,0)),"","Dest. error")),"")</f>
        <v/>
      </c>
      <c r="L2557" s="242" t="str">
        <f>IF(AND(G2557&lt;&gt;0,G2557&lt;&gt;""),IF(C2557="","",IF(AND(ISNUMBER(--LEFT(C2557,FIND(" ",C2557&amp;" ")-1)),OR(LEN(LEFT(C2557,FIND(" ",C2557&amp;" ")-1))=6,LEN(LEFT(C2557,FIND(" ",C2557&amp;" ")-1))=7),OR(ISNUMBER(MATCH(LEFT(C2557,FIND(" ",C2557&amp;" ")-1),'Look Up Values'!$G$2:$G$1000,0)),ISNUMBER(MATCH(LEFT(C2557,FIND(" ",C2557&amp;" ")-1),'Look Up Values'!$AE$2:$AE$2000,0)))),"","EWC error")),"")</f>
        <v/>
      </c>
      <c r="M2557" s="242" t="str" cm="1">
        <f t="array" ref="M2557">IF(AND(G2557&lt;&gt;0,G2557&lt;&gt;""),IF(E2557="","",IF(ISNUMBER(MATCH(SUBSTITUTE(E2557," ",""),SUBSTITUTE('Look Up Values'!$I$2:$I$10," ",""),0)),"","State error")),"")</f>
        <v/>
      </c>
      <c r="N2557" s="242" t="str" cm="1">
        <f t="array" ref="N2557">IF(AND(G2557&lt;&gt;0,G2557&lt;&gt;""),IF(F2557="","",IF(ISNUMBER(MATCH(SUBSTITUTE(F2557," ",""),SUBSTITUTE('Look Up Values'!$W$2:$W$30," ",""),0)),"","D&amp;R error")),"")</f>
        <v/>
      </c>
      <c r="O2557" s="256" t="str">
        <f t="shared" si="79"/>
        <v/>
      </c>
    </row>
    <row r="2558" spans="1:15" ht="15.75">
      <c r="A2558" s="250">
        <v>2551</v>
      </c>
      <c r="B2558" s="208"/>
      <c r="C2558" s="49"/>
      <c r="D2558" s="50"/>
      <c r="E2558" s="50"/>
      <c r="F2558" s="50"/>
      <c r="G2558" s="209"/>
      <c r="H2558" s="48"/>
      <c r="I2558" s="457" t="str">
        <f t="shared" si="78"/>
        <v/>
      </c>
      <c r="J2558" s="241" cm="1">
        <f t="array" ref="J2558">SUMPRODUCT(--(K2558:N2558&lt;&gt;"")) + IF(TRIM(O2558)="",0,LEN(O2558)-LEN(SUBSTITUTE(O2558,",",""))+1)</f>
        <v>0</v>
      </c>
      <c r="K2558" s="242" t="str">
        <f>IF(AND(G2558&lt;&gt;0,G2558&lt;&gt;""),IF(B2558="","",IF(ISNUMBER(MATCH(B2558,'Look Up Values'!$B$2:$B$500,0)),"","Dest. error")),"")</f>
        <v/>
      </c>
      <c r="L2558" s="242" t="str">
        <f>IF(AND(G2558&lt;&gt;0,G2558&lt;&gt;""),IF(C2558="","",IF(AND(ISNUMBER(--LEFT(C2558,FIND(" ",C2558&amp;" ")-1)),OR(LEN(LEFT(C2558,FIND(" ",C2558&amp;" ")-1))=6,LEN(LEFT(C2558,FIND(" ",C2558&amp;" ")-1))=7),OR(ISNUMBER(MATCH(LEFT(C2558,FIND(" ",C2558&amp;" ")-1),'Look Up Values'!$G$2:$G$1000,0)),ISNUMBER(MATCH(LEFT(C2558,FIND(" ",C2558&amp;" ")-1),'Look Up Values'!$AE$2:$AE$2000,0)))),"","EWC error")),"")</f>
        <v/>
      </c>
      <c r="M2558" s="242" t="str" cm="1">
        <f t="array" ref="M2558">IF(AND(G2558&lt;&gt;0,G2558&lt;&gt;""),IF(E2558="","",IF(ISNUMBER(MATCH(SUBSTITUTE(E2558," ",""),SUBSTITUTE('Look Up Values'!$I$2:$I$10," ",""),0)),"","State error")),"")</f>
        <v/>
      </c>
      <c r="N2558" s="242" t="str" cm="1">
        <f t="array" ref="N2558">IF(AND(G2558&lt;&gt;0,G2558&lt;&gt;""),IF(F2558="","",IF(ISNUMBER(MATCH(SUBSTITUTE(F2558," ",""),SUBSTITUTE('Look Up Values'!$W$2:$W$30," ",""),0)),"","D&amp;R error")),"")</f>
        <v/>
      </c>
      <c r="O2558" s="256" t="str">
        <f t="shared" si="79"/>
        <v/>
      </c>
    </row>
    <row r="2559" spans="1:15" ht="15.75">
      <c r="A2559" s="250">
        <v>2552</v>
      </c>
      <c r="B2559" s="208"/>
      <c r="C2559" s="49"/>
      <c r="D2559" s="50"/>
      <c r="E2559" s="50"/>
      <c r="F2559" s="50"/>
      <c r="G2559" s="209"/>
      <c r="H2559" s="48"/>
      <c r="I2559" s="457" t="str">
        <f t="shared" si="78"/>
        <v/>
      </c>
      <c r="J2559" s="241" cm="1">
        <f t="array" ref="J2559">SUMPRODUCT(--(K2559:N2559&lt;&gt;"")) + IF(TRIM(O2559)="",0,LEN(O2559)-LEN(SUBSTITUTE(O2559,",",""))+1)</f>
        <v>0</v>
      </c>
      <c r="K2559" s="242" t="str">
        <f>IF(AND(G2559&lt;&gt;0,G2559&lt;&gt;""),IF(B2559="","",IF(ISNUMBER(MATCH(B2559,'Look Up Values'!$B$2:$B$500,0)),"","Dest. error")),"")</f>
        <v/>
      </c>
      <c r="L2559" s="242" t="str">
        <f>IF(AND(G2559&lt;&gt;0,G2559&lt;&gt;""),IF(C2559="","",IF(AND(ISNUMBER(--LEFT(C2559,FIND(" ",C2559&amp;" ")-1)),OR(LEN(LEFT(C2559,FIND(" ",C2559&amp;" ")-1))=6,LEN(LEFT(C2559,FIND(" ",C2559&amp;" ")-1))=7),OR(ISNUMBER(MATCH(LEFT(C2559,FIND(" ",C2559&amp;" ")-1),'Look Up Values'!$G$2:$G$1000,0)),ISNUMBER(MATCH(LEFT(C2559,FIND(" ",C2559&amp;" ")-1),'Look Up Values'!$AE$2:$AE$2000,0)))),"","EWC error")),"")</f>
        <v/>
      </c>
      <c r="M2559" s="242" t="str" cm="1">
        <f t="array" ref="M2559">IF(AND(G2559&lt;&gt;0,G2559&lt;&gt;""),IF(E2559="","",IF(ISNUMBER(MATCH(SUBSTITUTE(E2559," ",""),SUBSTITUTE('Look Up Values'!$I$2:$I$10," ",""),0)),"","State error")),"")</f>
        <v/>
      </c>
      <c r="N2559" s="242" t="str" cm="1">
        <f t="array" ref="N2559">IF(AND(G2559&lt;&gt;0,G2559&lt;&gt;""),IF(F2559="","",IF(ISNUMBER(MATCH(SUBSTITUTE(F2559," ",""),SUBSTITUTE('Look Up Values'!$W$2:$W$30," ",""),0)),"","D&amp;R error")),"")</f>
        <v/>
      </c>
      <c r="O2559" s="256" t="str">
        <f t="shared" si="79"/>
        <v/>
      </c>
    </row>
    <row r="2560" spans="1:15" ht="15.75">
      <c r="A2560" s="250">
        <v>2553</v>
      </c>
      <c r="B2560" s="208"/>
      <c r="C2560" s="49"/>
      <c r="D2560" s="50"/>
      <c r="E2560" s="50"/>
      <c r="F2560" s="50"/>
      <c r="G2560" s="209"/>
      <c r="H2560" s="48"/>
      <c r="I2560" s="457" t="str">
        <f t="shared" si="78"/>
        <v/>
      </c>
      <c r="J2560" s="241" cm="1">
        <f t="array" ref="J2560">SUMPRODUCT(--(K2560:N2560&lt;&gt;"")) + IF(TRIM(O2560)="",0,LEN(O2560)-LEN(SUBSTITUTE(O2560,",",""))+1)</f>
        <v>0</v>
      </c>
      <c r="K2560" s="242" t="str">
        <f>IF(AND(G2560&lt;&gt;0,G2560&lt;&gt;""),IF(B2560="","",IF(ISNUMBER(MATCH(B2560,'Look Up Values'!$B$2:$B$500,0)),"","Dest. error")),"")</f>
        <v/>
      </c>
      <c r="L2560" s="242" t="str">
        <f>IF(AND(G2560&lt;&gt;0,G2560&lt;&gt;""),IF(C2560="","",IF(AND(ISNUMBER(--LEFT(C2560,FIND(" ",C2560&amp;" ")-1)),OR(LEN(LEFT(C2560,FIND(" ",C2560&amp;" ")-1))=6,LEN(LEFT(C2560,FIND(" ",C2560&amp;" ")-1))=7),OR(ISNUMBER(MATCH(LEFT(C2560,FIND(" ",C2560&amp;" ")-1),'Look Up Values'!$G$2:$G$1000,0)),ISNUMBER(MATCH(LEFT(C2560,FIND(" ",C2560&amp;" ")-1),'Look Up Values'!$AE$2:$AE$2000,0)))),"","EWC error")),"")</f>
        <v/>
      </c>
      <c r="M2560" s="242" t="str" cm="1">
        <f t="array" ref="M2560">IF(AND(G2560&lt;&gt;0,G2560&lt;&gt;""),IF(E2560="","",IF(ISNUMBER(MATCH(SUBSTITUTE(E2560," ",""),SUBSTITUTE('Look Up Values'!$I$2:$I$10," ",""),0)),"","State error")),"")</f>
        <v/>
      </c>
      <c r="N2560" s="242" t="str" cm="1">
        <f t="array" ref="N2560">IF(AND(G2560&lt;&gt;0,G2560&lt;&gt;""),IF(F2560="","",IF(ISNUMBER(MATCH(SUBSTITUTE(F2560," ",""),SUBSTITUTE('Look Up Values'!$W$2:$W$30," ",""),0)),"","D&amp;R error")),"")</f>
        <v/>
      </c>
      <c r="O2560" s="256" t="str">
        <f t="shared" si="79"/>
        <v/>
      </c>
    </row>
    <row r="2561" spans="1:15" ht="15.75">
      <c r="A2561" s="250">
        <v>2554</v>
      </c>
      <c r="B2561" s="208"/>
      <c r="C2561" s="49"/>
      <c r="D2561" s="50"/>
      <c r="E2561" s="50"/>
      <c r="F2561" s="50"/>
      <c r="G2561" s="209"/>
      <c r="H2561" s="48"/>
      <c r="I2561" s="457" t="str">
        <f t="shared" si="78"/>
        <v/>
      </c>
      <c r="J2561" s="241" cm="1">
        <f t="array" ref="J2561">SUMPRODUCT(--(K2561:N2561&lt;&gt;"")) + IF(TRIM(O2561)="",0,LEN(O2561)-LEN(SUBSTITUTE(O2561,",",""))+1)</f>
        <v>0</v>
      </c>
      <c r="K2561" s="242" t="str">
        <f>IF(AND(G2561&lt;&gt;0,G2561&lt;&gt;""),IF(B2561="","",IF(ISNUMBER(MATCH(B2561,'Look Up Values'!$B$2:$B$500,0)),"","Dest. error")),"")</f>
        <v/>
      </c>
      <c r="L2561" s="242" t="str">
        <f>IF(AND(G2561&lt;&gt;0,G2561&lt;&gt;""),IF(C2561="","",IF(AND(ISNUMBER(--LEFT(C2561,FIND(" ",C2561&amp;" ")-1)),OR(LEN(LEFT(C2561,FIND(" ",C2561&amp;" ")-1))=6,LEN(LEFT(C2561,FIND(" ",C2561&amp;" ")-1))=7),OR(ISNUMBER(MATCH(LEFT(C2561,FIND(" ",C2561&amp;" ")-1),'Look Up Values'!$G$2:$G$1000,0)),ISNUMBER(MATCH(LEFT(C2561,FIND(" ",C2561&amp;" ")-1),'Look Up Values'!$AE$2:$AE$2000,0)))),"","EWC error")),"")</f>
        <v/>
      </c>
      <c r="M2561" s="242" t="str" cm="1">
        <f t="array" ref="M2561">IF(AND(G2561&lt;&gt;0,G2561&lt;&gt;""),IF(E2561="","",IF(ISNUMBER(MATCH(SUBSTITUTE(E2561," ",""),SUBSTITUTE('Look Up Values'!$I$2:$I$10," ",""),0)),"","State error")),"")</f>
        <v/>
      </c>
      <c r="N2561" s="242" t="str" cm="1">
        <f t="array" ref="N2561">IF(AND(G2561&lt;&gt;0,G2561&lt;&gt;""),IF(F2561="","",IF(ISNUMBER(MATCH(SUBSTITUTE(F2561," ",""),SUBSTITUTE('Look Up Values'!$W$2:$W$30," ",""),0)),"","D&amp;R error")),"")</f>
        <v/>
      </c>
      <c r="O2561" s="256" t="str">
        <f t="shared" si="79"/>
        <v/>
      </c>
    </row>
    <row r="2562" spans="1:15" ht="15.75">
      <c r="A2562" s="250">
        <v>2555</v>
      </c>
      <c r="B2562" s="208"/>
      <c r="C2562" s="49"/>
      <c r="D2562" s="50"/>
      <c r="E2562" s="50"/>
      <c r="F2562" s="50"/>
      <c r="G2562" s="209"/>
      <c r="H2562" s="48"/>
      <c r="I2562" s="457" t="str">
        <f t="shared" si="78"/>
        <v/>
      </c>
      <c r="J2562" s="241" cm="1">
        <f t="array" ref="J2562">SUMPRODUCT(--(K2562:N2562&lt;&gt;"")) + IF(TRIM(O2562)="",0,LEN(O2562)-LEN(SUBSTITUTE(O2562,",",""))+1)</f>
        <v>0</v>
      </c>
      <c r="K2562" s="242" t="str">
        <f>IF(AND(G2562&lt;&gt;0,G2562&lt;&gt;""),IF(B2562="","",IF(ISNUMBER(MATCH(B2562,'Look Up Values'!$B$2:$B$500,0)),"","Dest. error")),"")</f>
        <v/>
      </c>
      <c r="L2562" s="242" t="str">
        <f>IF(AND(G2562&lt;&gt;0,G2562&lt;&gt;""),IF(C2562="","",IF(AND(ISNUMBER(--LEFT(C2562,FIND(" ",C2562&amp;" ")-1)),OR(LEN(LEFT(C2562,FIND(" ",C2562&amp;" ")-1))=6,LEN(LEFT(C2562,FIND(" ",C2562&amp;" ")-1))=7),OR(ISNUMBER(MATCH(LEFT(C2562,FIND(" ",C2562&amp;" ")-1),'Look Up Values'!$G$2:$G$1000,0)),ISNUMBER(MATCH(LEFT(C2562,FIND(" ",C2562&amp;" ")-1),'Look Up Values'!$AE$2:$AE$2000,0)))),"","EWC error")),"")</f>
        <v/>
      </c>
      <c r="M2562" s="242" t="str" cm="1">
        <f t="array" ref="M2562">IF(AND(G2562&lt;&gt;0,G2562&lt;&gt;""),IF(E2562="","",IF(ISNUMBER(MATCH(SUBSTITUTE(E2562," ",""),SUBSTITUTE('Look Up Values'!$I$2:$I$10," ",""),0)),"","State error")),"")</f>
        <v/>
      </c>
      <c r="N2562" s="242" t="str" cm="1">
        <f t="array" ref="N2562">IF(AND(G2562&lt;&gt;0,G2562&lt;&gt;""),IF(F2562="","",IF(ISNUMBER(MATCH(SUBSTITUTE(F2562," ",""),SUBSTITUTE('Look Up Values'!$W$2:$W$30," ",""),0)),"","D&amp;R error")),"")</f>
        <v/>
      </c>
      <c r="O2562" s="256" t="str">
        <f t="shared" si="79"/>
        <v/>
      </c>
    </row>
    <row r="2563" spans="1:15" ht="15.75">
      <c r="A2563" s="250">
        <v>2556</v>
      </c>
      <c r="B2563" s="208"/>
      <c r="C2563" s="49"/>
      <c r="D2563" s="50"/>
      <c r="E2563" s="50"/>
      <c r="F2563" s="50"/>
      <c r="G2563" s="209"/>
      <c r="H2563" s="48"/>
      <c r="I2563" s="457" t="str">
        <f t="shared" si="78"/>
        <v/>
      </c>
      <c r="J2563" s="241" cm="1">
        <f t="array" ref="J2563">SUMPRODUCT(--(K2563:N2563&lt;&gt;"")) + IF(TRIM(O2563)="",0,LEN(O2563)-LEN(SUBSTITUTE(O2563,",",""))+1)</f>
        <v>0</v>
      </c>
      <c r="K2563" s="242" t="str">
        <f>IF(AND(G2563&lt;&gt;0,G2563&lt;&gt;""),IF(B2563="","",IF(ISNUMBER(MATCH(B2563,'Look Up Values'!$B$2:$B$500,0)),"","Dest. error")),"")</f>
        <v/>
      </c>
      <c r="L2563" s="242" t="str">
        <f>IF(AND(G2563&lt;&gt;0,G2563&lt;&gt;""),IF(C2563="","",IF(AND(ISNUMBER(--LEFT(C2563,FIND(" ",C2563&amp;" ")-1)),OR(LEN(LEFT(C2563,FIND(" ",C2563&amp;" ")-1))=6,LEN(LEFT(C2563,FIND(" ",C2563&amp;" ")-1))=7),OR(ISNUMBER(MATCH(LEFT(C2563,FIND(" ",C2563&amp;" ")-1),'Look Up Values'!$G$2:$G$1000,0)),ISNUMBER(MATCH(LEFT(C2563,FIND(" ",C2563&amp;" ")-1),'Look Up Values'!$AE$2:$AE$2000,0)))),"","EWC error")),"")</f>
        <v/>
      </c>
      <c r="M2563" s="242" t="str" cm="1">
        <f t="array" ref="M2563">IF(AND(G2563&lt;&gt;0,G2563&lt;&gt;""),IF(E2563="","",IF(ISNUMBER(MATCH(SUBSTITUTE(E2563," ",""),SUBSTITUTE('Look Up Values'!$I$2:$I$10," ",""),0)),"","State error")),"")</f>
        <v/>
      </c>
      <c r="N2563" s="242" t="str" cm="1">
        <f t="array" ref="N2563">IF(AND(G2563&lt;&gt;0,G2563&lt;&gt;""),IF(F2563="","",IF(ISNUMBER(MATCH(SUBSTITUTE(F2563," ",""),SUBSTITUTE('Look Up Values'!$W$2:$W$30," ",""),0)),"","D&amp;R error")),"")</f>
        <v/>
      </c>
      <c r="O2563" s="256" t="str">
        <f t="shared" si="79"/>
        <v/>
      </c>
    </row>
    <row r="2564" spans="1:15" ht="15.75">
      <c r="A2564" s="250">
        <v>2557</v>
      </c>
      <c r="B2564" s="208"/>
      <c r="C2564" s="49"/>
      <c r="D2564" s="50"/>
      <c r="E2564" s="50"/>
      <c r="F2564" s="50"/>
      <c r="G2564" s="209"/>
      <c r="H2564" s="48"/>
      <c r="I2564" s="457" t="str">
        <f t="shared" si="78"/>
        <v/>
      </c>
      <c r="J2564" s="241" cm="1">
        <f t="array" ref="J2564">SUMPRODUCT(--(K2564:N2564&lt;&gt;"")) + IF(TRIM(O2564)="",0,LEN(O2564)-LEN(SUBSTITUTE(O2564,",",""))+1)</f>
        <v>0</v>
      </c>
      <c r="K2564" s="242" t="str">
        <f>IF(AND(G2564&lt;&gt;0,G2564&lt;&gt;""),IF(B2564="","",IF(ISNUMBER(MATCH(B2564,'Look Up Values'!$B$2:$B$500,0)),"","Dest. error")),"")</f>
        <v/>
      </c>
      <c r="L2564" s="242" t="str">
        <f>IF(AND(G2564&lt;&gt;0,G2564&lt;&gt;""),IF(C2564="","",IF(AND(ISNUMBER(--LEFT(C2564,FIND(" ",C2564&amp;" ")-1)),OR(LEN(LEFT(C2564,FIND(" ",C2564&amp;" ")-1))=6,LEN(LEFT(C2564,FIND(" ",C2564&amp;" ")-1))=7),OR(ISNUMBER(MATCH(LEFT(C2564,FIND(" ",C2564&amp;" ")-1),'Look Up Values'!$G$2:$G$1000,0)),ISNUMBER(MATCH(LEFT(C2564,FIND(" ",C2564&amp;" ")-1),'Look Up Values'!$AE$2:$AE$2000,0)))),"","EWC error")),"")</f>
        <v/>
      </c>
      <c r="M2564" s="242" t="str" cm="1">
        <f t="array" ref="M2564">IF(AND(G2564&lt;&gt;0,G2564&lt;&gt;""),IF(E2564="","",IF(ISNUMBER(MATCH(SUBSTITUTE(E2564," ",""),SUBSTITUTE('Look Up Values'!$I$2:$I$10," ",""),0)),"","State error")),"")</f>
        <v/>
      </c>
      <c r="N2564" s="242" t="str" cm="1">
        <f t="array" ref="N2564">IF(AND(G2564&lt;&gt;0,G2564&lt;&gt;""),IF(F2564="","",IF(ISNUMBER(MATCH(SUBSTITUTE(F2564," ",""),SUBSTITUTE('Look Up Values'!$W$2:$W$30," ",""),0)),"","D&amp;R error")),"")</f>
        <v/>
      </c>
      <c r="O2564" s="256" t="str">
        <f t="shared" si="79"/>
        <v/>
      </c>
    </row>
    <row r="2565" spans="1:15" ht="15.75">
      <c r="A2565" s="250">
        <v>2558</v>
      </c>
      <c r="B2565" s="208"/>
      <c r="C2565" s="49"/>
      <c r="D2565" s="50"/>
      <c r="E2565" s="50"/>
      <c r="F2565" s="50"/>
      <c r="G2565" s="209"/>
      <c r="H2565" s="48"/>
      <c r="I2565" s="457" t="str">
        <f t="shared" si="78"/>
        <v/>
      </c>
      <c r="J2565" s="241" cm="1">
        <f t="array" ref="J2565">SUMPRODUCT(--(K2565:N2565&lt;&gt;"")) + IF(TRIM(O2565)="",0,LEN(O2565)-LEN(SUBSTITUTE(O2565,",",""))+1)</f>
        <v>0</v>
      </c>
      <c r="K2565" s="242" t="str">
        <f>IF(AND(G2565&lt;&gt;0,G2565&lt;&gt;""),IF(B2565="","",IF(ISNUMBER(MATCH(B2565,'Look Up Values'!$B$2:$B$500,0)),"","Dest. error")),"")</f>
        <v/>
      </c>
      <c r="L2565" s="242" t="str">
        <f>IF(AND(G2565&lt;&gt;0,G2565&lt;&gt;""),IF(C2565="","",IF(AND(ISNUMBER(--LEFT(C2565,FIND(" ",C2565&amp;" ")-1)),OR(LEN(LEFT(C2565,FIND(" ",C2565&amp;" ")-1))=6,LEN(LEFT(C2565,FIND(" ",C2565&amp;" ")-1))=7),OR(ISNUMBER(MATCH(LEFT(C2565,FIND(" ",C2565&amp;" ")-1),'Look Up Values'!$G$2:$G$1000,0)),ISNUMBER(MATCH(LEFT(C2565,FIND(" ",C2565&amp;" ")-1),'Look Up Values'!$AE$2:$AE$2000,0)))),"","EWC error")),"")</f>
        <v/>
      </c>
      <c r="M2565" s="242" t="str" cm="1">
        <f t="array" ref="M2565">IF(AND(G2565&lt;&gt;0,G2565&lt;&gt;""),IF(E2565="","",IF(ISNUMBER(MATCH(SUBSTITUTE(E2565," ",""),SUBSTITUTE('Look Up Values'!$I$2:$I$10," ",""),0)),"","State error")),"")</f>
        <v/>
      </c>
      <c r="N2565" s="242" t="str" cm="1">
        <f t="array" ref="N2565">IF(AND(G2565&lt;&gt;0,G2565&lt;&gt;""),IF(F2565="","",IF(ISNUMBER(MATCH(SUBSTITUTE(F2565," ",""),SUBSTITUTE('Look Up Values'!$W$2:$W$30," ",""),0)),"","D&amp;R error")),"")</f>
        <v/>
      </c>
      <c r="O2565" s="256" t="str">
        <f t="shared" si="79"/>
        <v/>
      </c>
    </row>
    <row r="2566" spans="1:15" ht="15.75">
      <c r="A2566" s="250">
        <v>2559</v>
      </c>
      <c r="B2566" s="208"/>
      <c r="C2566" s="49"/>
      <c r="D2566" s="50"/>
      <c r="E2566" s="50"/>
      <c r="F2566" s="50"/>
      <c r="G2566" s="209"/>
      <c r="H2566" s="48"/>
      <c r="I2566" s="457" t="str">
        <f t="shared" si="78"/>
        <v/>
      </c>
      <c r="J2566" s="241" cm="1">
        <f t="array" ref="J2566">SUMPRODUCT(--(K2566:N2566&lt;&gt;"")) + IF(TRIM(O2566)="",0,LEN(O2566)-LEN(SUBSTITUTE(O2566,",",""))+1)</f>
        <v>0</v>
      </c>
      <c r="K2566" s="242" t="str">
        <f>IF(AND(G2566&lt;&gt;0,G2566&lt;&gt;""),IF(B2566="","",IF(ISNUMBER(MATCH(B2566,'Look Up Values'!$B$2:$B$500,0)),"","Dest. error")),"")</f>
        <v/>
      </c>
      <c r="L2566" s="242" t="str">
        <f>IF(AND(G2566&lt;&gt;0,G2566&lt;&gt;""),IF(C2566="","",IF(AND(ISNUMBER(--LEFT(C2566,FIND(" ",C2566&amp;" ")-1)),OR(LEN(LEFT(C2566,FIND(" ",C2566&amp;" ")-1))=6,LEN(LEFT(C2566,FIND(" ",C2566&amp;" ")-1))=7),OR(ISNUMBER(MATCH(LEFT(C2566,FIND(" ",C2566&amp;" ")-1),'Look Up Values'!$G$2:$G$1000,0)),ISNUMBER(MATCH(LEFT(C2566,FIND(" ",C2566&amp;" ")-1),'Look Up Values'!$AE$2:$AE$2000,0)))),"","EWC error")),"")</f>
        <v/>
      </c>
      <c r="M2566" s="242" t="str" cm="1">
        <f t="array" ref="M2566">IF(AND(G2566&lt;&gt;0,G2566&lt;&gt;""),IF(E2566="","",IF(ISNUMBER(MATCH(SUBSTITUTE(E2566," ",""),SUBSTITUTE('Look Up Values'!$I$2:$I$10," ",""),0)),"","State error")),"")</f>
        <v/>
      </c>
      <c r="N2566" s="242" t="str" cm="1">
        <f t="array" ref="N2566">IF(AND(G2566&lt;&gt;0,G2566&lt;&gt;""),IF(F2566="","",IF(ISNUMBER(MATCH(SUBSTITUTE(F2566," ",""),SUBSTITUTE('Look Up Values'!$W$2:$W$30," ",""),0)),"","D&amp;R error")),"")</f>
        <v/>
      </c>
      <c r="O2566" s="256" t="str">
        <f t="shared" si="79"/>
        <v/>
      </c>
    </row>
    <row r="2567" spans="1:15" ht="15.75">
      <c r="A2567" s="250">
        <v>2560</v>
      </c>
      <c r="B2567" s="208"/>
      <c r="C2567" s="49"/>
      <c r="D2567" s="50"/>
      <c r="E2567" s="50"/>
      <c r="F2567" s="50"/>
      <c r="G2567" s="209"/>
      <c r="H2567" s="48"/>
      <c r="I2567" s="457" t="str">
        <f t="shared" si="78"/>
        <v/>
      </c>
      <c r="J2567" s="241" cm="1">
        <f t="array" ref="J2567">SUMPRODUCT(--(K2567:N2567&lt;&gt;"")) + IF(TRIM(O2567)="",0,LEN(O2567)-LEN(SUBSTITUTE(O2567,",",""))+1)</f>
        <v>0</v>
      </c>
      <c r="K2567" s="242" t="str">
        <f>IF(AND(G2567&lt;&gt;0,G2567&lt;&gt;""),IF(B2567="","",IF(ISNUMBER(MATCH(B2567,'Look Up Values'!$B$2:$B$500,0)),"","Dest. error")),"")</f>
        <v/>
      </c>
      <c r="L2567" s="242" t="str">
        <f>IF(AND(G2567&lt;&gt;0,G2567&lt;&gt;""),IF(C2567="","",IF(AND(ISNUMBER(--LEFT(C2567,FIND(" ",C2567&amp;" ")-1)),OR(LEN(LEFT(C2567,FIND(" ",C2567&amp;" ")-1))=6,LEN(LEFT(C2567,FIND(" ",C2567&amp;" ")-1))=7),OR(ISNUMBER(MATCH(LEFT(C2567,FIND(" ",C2567&amp;" ")-1),'Look Up Values'!$G$2:$G$1000,0)),ISNUMBER(MATCH(LEFT(C2567,FIND(" ",C2567&amp;" ")-1),'Look Up Values'!$AE$2:$AE$2000,0)))),"","EWC error")),"")</f>
        <v/>
      </c>
      <c r="M2567" s="242" t="str" cm="1">
        <f t="array" ref="M2567">IF(AND(G2567&lt;&gt;0,G2567&lt;&gt;""),IF(E2567="","",IF(ISNUMBER(MATCH(SUBSTITUTE(E2567," ",""),SUBSTITUTE('Look Up Values'!$I$2:$I$10," ",""),0)),"","State error")),"")</f>
        <v/>
      </c>
      <c r="N2567" s="242" t="str" cm="1">
        <f t="array" ref="N2567">IF(AND(G2567&lt;&gt;0,G2567&lt;&gt;""),IF(F2567="","",IF(ISNUMBER(MATCH(SUBSTITUTE(F2567," ",""),SUBSTITUTE('Look Up Values'!$W$2:$W$30," ",""),0)),"","D&amp;R error")),"")</f>
        <v/>
      </c>
      <c r="O2567" s="256" t="str">
        <f t="shared" si="79"/>
        <v/>
      </c>
    </row>
    <row r="2568" spans="1:15" ht="15.75">
      <c r="A2568" s="250">
        <v>2561</v>
      </c>
      <c r="B2568" s="208"/>
      <c r="C2568" s="49"/>
      <c r="D2568" s="50"/>
      <c r="E2568" s="50"/>
      <c r="F2568" s="50"/>
      <c r="G2568" s="209"/>
      <c r="H2568" s="48"/>
      <c r="I2568" s="457" t="str">
        <f t="shared" si="78"/>
        <v/>
      </c>
      <c r="J2568" s="241" cm="1">
        <f t="array" ref="J2568">SUMPRODUCT(--(K2568:N2568&lt;&gt;"")) + IF(TRIM(O2568)="",0,LEN(O2568)-LEN(SUBSTITUTE(O2568,",",""))+1)</f>
        <v>0</v>
      </c>
      <c r="K2568" s="242" t="str">
        <f>IF(AND(G2568&lt;&gt;0,G2568&lt;&gt;""),IF(B2568="","",IF(ISNUMBER(MATCH(B2568,'Look Up Values'!$B$2:$B$500,0)),"","Dest. error")),"")</f>
        <v/>
      </c>
      <c r="L2568" s="242" t="str">
        <f>IF(AND(G2568&lt;&gt;0,G2568&lt;&gt;""),IF(C2568="","",IF(AND(ISNUMBER(--LEFT(C2568,FIND(" ",C2568&amp;" ")-1)),OR(LEN(LEFT(C2568,FIND(" ",C2568&amp;" ")-1))=6,LEN(LEFT(C2568,FIND(" ",C2568&amp;" ")-1))=7),OR(ISNUMBER(MATCH(LEFT(C2568,FIND(" ",C2568&amp;" ")-1),'Look Up Values'!$G$2:$G$1000,0)),ISNUMBER(MATCH(LEFT(C2568,FIND(" ",C2568&amp;" ")-1),'Look Up Values'!$AE$2:$AE$2000,0)))),"","EWC error")),"")</f>
        <v/>
      </c>
      <c r="M2568" s="242" t="str" cm="1">
        <f t="array" ref="M2568">IF(AND(G2568&lt;&gt;0,G2568&lt;&gt;""),IF(E2568="","",IF(ISNUMBER(MATCH(SUBSTITUTE(E2568," ",""),SUBSTITUTE('Look Up Values'!$I$2:$I$10," ",""),0)),"","State error")),"")</f>
        <v/>
      </c>
      <c r="N2568" s="242" t="str" cm="1">
        <f t="array" ref="N2568">IF(AND(G2568&lt;&gt;0,G2568&lt;&gt;""),IF(F2568="","",IF(ISNUMBER(MATCH(SUBSTITUTE(F2568," ",""),SUBSTITUTE('Look Up Values'!$W$2:$W$30," ",""),0)),"","D&amp;R error")),"")</f>
        <v/>
      </c>
      <c r="O2568" s="256" t="str">
        <f t="shared" si="79"/>
        <v/>
      </c>
    </row>
    <row r="2569" spans="1:15" ht="15.75">
      <c r="A2569" s="250">
        <v>2562</v>
      </c>
      <c r="B2569" s="208"/>
      <c r="C2569" s="49"/>
      <c r="D2569" s="50"/>
      <c r="E2569" s="50"/>
      <c r="F2569" s="50"/>
      <c r="G2569" s="209"/>
      <c r="H2569" s="48"/>
      <c r="I2569" s="457" t="str">
        <f t="shared" ref="I2569:I2632" si="80">IF(IFERROR(--SUBSTITUTE(J2569,CHAR(160),""),0)&gt;0,A2569,"")</f>
        <v/>
      </c>
      <c r="J2569" s="241" cm="1">
        <f t="array" ref="J2569">SUMPRODUCT(--(K2569:N2569&lt;&gt;"")) + IF(TRIM(O2569)="",0,LEN(O2569)-LEN(SUBSTITUTE(O2569,",",""))+1)</f>
        <v>0</v>
      </c>
      <c r="K2569" s="242" t="str">
        <f>IF(AND(G2569&lt;&gt;0,G2569&lt;&gt;""),IF(B2569="","",IF(ISNUMBER(MATCH(B2569,'Look Up Values'!$B$2:$B$500,0)),"","Dest. error")),"")</f>
        <v/>
      </c>
      <c r="L2569" s="242" t="str">
        <f>IF(AND(G2569&lt;&gt;0,G2569&lt;&gt;""),IF(C2569="","",IF(AND(ISNUMBER(--LEFT(C2569,FIND(" ",C2569&amp;" ")-1)),OR(LEN(LEFT(C2569,FIND(" ",C2569&amp;" ")-1))=6,LEN(LEFT(C2569,FIND(" ",C2569&amp;" ")-1))=7),OR(ISNUMBER(MATCH(LEFT(C2569,FIND(" ",C2569&amp;" ")-1),'Look Up Values'!$G$2:$G$1000,0)),ISNUMBER(MATCH(LEFT(C2569,FIND(" ",C2569&amp;" ")-1),'Look Up Values'!$AE$2:$AE$2000,0)))),"","EWC error")),"")</f>
        <v/>
      </c>
      <c r="M2569" s="242" t="str" cm="1">
        <f t="array" ref="M2569">IF(AND(G2569&lt;&gt;0,G2569&lt;&gt;""),IF(E2569="","",IF(ISNUMBER(MATCH(SUBSTITUTE(E2569," ",""),SUBSTITUTE('Look Up Values'!$I$2:$I$10," ",""),0)),"","State error")),"")</f>
        <v/>
      </c>
      <c r="N2569" s="242" t="str" cm="1">
        <f t="array" ref="N2569">IF(AND(G2569&lt;&gt;0,G2569&lt;&gt;""),IF(F2569="","",IF(ISNUMBER(MATCH(SUBSTITUTE(F2569," ",""),SUBSTITUTE('Look Up Values'!$W$2:$W$30," ",""),0)),"","D&amp;R error")),"")</f>
        <v/>
      </c>
      <c r="O2569" s="256" t="str">
        <f t="shared" ref="O2569:O2632" si="81">IF(OR(G2569="",G2569=0),"",IF((TRIM(SUBSTITUTE(B2569,CHAR(160),""))&amp;TRIM(SUBSTITUTE(C2569,CHAR(160),""))&amp;TRIM(SUBSTITUTE(F2569,CHAR(160),""))&amp;TRIM(SUBSTITUTE(E2569,CHAR(160),"")))&lt;&gt;"",IF((--(TRIM(SUBSTITUTE(B2569,CHAR(160),""))&lt;&gt;"")+--(TRIM(SUBSTITUTE(C2569,CHAR(160),""))&lt;&gt;"")+--(TRIM(SUBSTITUTE(F2569,CHAR(160),""))&lt;&gt;"")+--(TRIM(SUBSTITUTE(E2569,CHAR(160),""))&lt;&gt;""))=4,"",LEFT(IF(TRIM(SUBSTITUTE(B2569,CHAR(160),""))="","Dest, ","")&amp;IF(TRIM(SUBSTITUTE(C2569,CHAR(160),""))="","EWC, ","")&amp;IF(TRIM(SUBSTITUTE(F2569,CHAR(160),""))="","D&amp;R, ","")&amp;IF(TRIM(SUBSTITUTE(E2569,CHAR(160),""))="","State, ",""),LEN(IF(TRIM(SUBSTITUTE(B2569,CHAR(160),""))="","Dest, ","")&amp;IF(TRIM(SUBSTITUTE(C2569,CHAR(160),""))="","EWC, ","")&amp;IF(TRIM(SUBSTITUTE(F2569,CHAR(160),""))="","D&amp;R, ","")&amp;IF(TRIM(SUBSTITUTE(E2569,CHAR(160),""))="","State, ",""))-2)),LEFT(IF(TRIM(SUBSTITUTE(B2569,CHAR(160),""))="","Dest, ","")&amp;IF(TRIM(SUBSTITUTE(C2569,CHAR(160),""))="","EWC, ","")&amp;IF(TRIM(SUBSTITUTE(F2569,CHAR(160),""))="","D&amp;R, ","")&amp;IF(TRIM(SUBSTITUTE(E2569,CHAR(160),""))="","State, ",""),LEN(IF(TRIM(SUBSTITUTE(B2569,CHAR(160),""))="","Dest, ","")&amp;IF(TRIM(SUBSTITUTE(C2569,CHAR(160),""))="","EWC, ","")&amp;IF(TRIM(SUBSTITUTE(F2569,CHAR(160),""))="","D&amp;R, ","")&amp;IF(TRIM(SUBSTITUTE(E2569,CHAR(160),""))="","State, ",""))-2)))</f>
        <v/>
      </c>
    </row>
    <row r="2570" spans="1:15" ht="15.75">
      <c r="A2570" s="250">
        <v>2563</v>
      </c>
      <c r="B2570" s="208"/>
      <c r="C2570" s="49"/>
      <c r="D2570" s="50"/>
      <c r="E2570" s="50"/>
      <c r="F2570" s="50"/>
      <c r="G2570" s="209"/>
      <c r="H2570" s="48"/>
      <c r="I2570" s="457" t="str">
        <f t="shared" si="80"/>
        <v/>
      </c>
      <c r="J2570" s="241" cm="1">
        <f t="array" ref="J2570">SUMPRODUCT(--(K2570:N2570&lt;&gt;"")) + IF(TRIM(O2570)="",0,LEN(O2570)-LEN(SUBSTITUTE(O2570,",",""))+1)</f>
        <v>0</v>
      </c>
      <c r="K2570" s="242" t="str">
        <f>IF(AND(G2570&lt;&gt;0,G2570&lt;&gt;""),IF(B2570="","",IF(ISNUMBER(MATCH(B2570,'Look Up Values'!$B$2:$B$500,0)),"","Dest. error")),"")</f>
        <v/>
      </c>
      <c r="L2570" s="242" t="str">
        <f>IF(AND(G2570&lt;&gt;0,G2570&lt;&gt;""),IF(C2570="","",IF(AND(ISNUMBER(--LEFT(C2570,FIND(" ",C2570&amp;" ")-1)),OR(LEN(LEFT(C2570,FIND(" ",C2570&amp;" ")-1))=6,LEN(LEFT(C2570,FIND(" ",C2570&amp;" ")-1))=7),OR(ISNUMBER(MATCH(LEFT(C2570,FIND(" ",C2570&amp;" ")-1),'Look Up Values'!$G$2:$G$1000,0)),ISNUMBER(MATCH(LEFT(C2570,FIND(" ",C2570&amp;" ")-1),'Look Up Values'!$AE$2:$AE$2000,0)))),"","EWC error")),"")</f>
        <v/>
      </c>
      <c r="M2570" s="242" t="str" cm="1">
        <f t="array" ref="M2570">IF(AND(G2570&lt;&gt;0,G2570&lt;&gt;""),IF(E2570="","",IF(ISNUMBER(MATCH(SUBSTITUTE(E2570," ",""),SUBSTITUTE('Look Up Values'!$I$2:$I$10," ",""),0)),"","State error")),"")</f>
        <v/>
      </c>
      <c r="N2570" s="242" t="str" cm="1">
        <f t="array" ref="N2570">IF(AND(G2570&lt;&gt;0,G2570&lt;&gt;""),IF(F2570="","",IF(ISNUMBER(MATCH(SUBSTITUTE(F2570," ",""),SUBSTITUTE('Look Up Values'!$W$2:$W$30," ",""),0)),"","D&amp;R error")),"")</f>
        <v/>
      </c>
      <c r="O2570" s="256" t="str">
        <f t="shared" si="81"/>
        <v/>
      </c>
    </row>
    <row r="2571" spans="1:15" ht="15.75">
      <c r="A2571" s="250">
        <v>2564</v>
      </c>
      <c r="B2571" s="208"/>
      <c r="C2571" s="49"/>
      <c r="D2571" s="50"/>
      <c r="E2571" s="50"/>
      <c r="F2571" s="50"/>
      <c r="G2571" s="209"/>
      <c r="H2571" s="48"/>
      <c r="I2571" s="457" t="str">
        <f t="shared" si="80"/>
        <v/>
      </c>
      <c r="J2571" s="241" cm="1">
        <f t="array" ref="J2571">SUMPRODUCT(--(K2571:N2571&lt;&gt;"")) + IF(TRIM(O2571)="",0,LEN(O2571)-LEN(SUBSTITUTE(O2571,",",""))+1)</f>
        <v>0</v>
      </c>
      <c r="K2571" s="242" t="str">
        <f>IF(AND(G2571&lt;&gt;0,G2571&lt;&gt;""),IF(B2571="","",IF(ISNUMBER(MATCH(B2571,'Look Up Values'!$B$2:$B$500,0)),"","Dest. error")),"")</f>
        <v/>
      </c>
      <c r="L2571" s="242" t="str">
        <f>IF(AND(G2571&lt;&gt;0,G2571&lt;&gt;""),IF(C2571="","",IF(AND(ISNUMBER(--LEFT(C2571,FIND(" ",C2571&amp;" ")-1)),OR(LEN(LEFT(C2571,FIND(" ",C2571&amp;" ")-1))=6,LEN(LEFT(C2571,FIND(" ",C2571&amp;" ")-1))=7),OR(ISNUMBER(MATCH(LEFT(C2571,FIND(" ",C2571&amp;" ")-1),'Look Up Values'!$G$2:$G$1000,0)),ISNUMBER(MATCH(LEFT(C2571,FIND(" ",C2571&amp;" ")-1),'Look Up Values'!$AE$2:$AE$2000,0)))),"","EWC error")),"")</f>
        <v/>
      </c>
      <c r="M2571" s="242" t="str" cm="1">
        <f t="array" ref="M2571">IF(AND(G2571&lt;&gt;0,G2571&lt;&gt;""),IF(E2571="","",IF(ISNUMBER(MATCH(SUBSTITUTE(E2571," ",""),SUBSTITUTE('Look Up Values'!$I$2:$I$10," ",""),0)),"","State error")),"")</f>
        <v/>
      </c>
      <c r="N2571" s="242" t="str" cm="1">
        <f t="array" ref="N2571">IF(AND(G2571&lt;&gt;0,G2571&lt;&gt;""),IF(F2571="","",IF(ISNUMBER(MATCH(SUBSTITUTE(F2571," ",""),SUBSTITUTE('Look Up Values'!$W$2:$W$30," ",""),0)),"","D&amp;R error")),"")</f>
        <v/>
      </c>
      <c r="O2571" s="256" t="str">
        <f t="shared" si="81"/>
        <v/>
      </c>
    </row>
    <row r="2572" spans="1:15" ht="15.75">
      <c r="A2572" s="250">
        <v>2565</v>
      </c>
      <c r="B2572" s="208"/>
      <c r="C2572" s="49"/>
      <c r="D2572" s="50"/>
      <c r="E2572" s="50"/>
      <c r="F2572" s="50"/>
      <c r="G2572" s="209"/>
      <c r="H2572" s="48"/>
      <c r="I2572" s="457" t="str">
        <f t="shared" si="80"/>
        <v/>
      </c>
      <c r="J2572" s="241" cm="1">
        <f t="array" ref="J2572">SUMPRODUCT(--(K2572:N2572&lt;&gt;"")) + IF(TRIM(O2572)="",0,LEN(O2572)-LEN(SUBSTITUTE(O2572,",",""))+1)</f>
        <v>0</v>
      </c>
      <c r="K2572" s="242" t="str">
        <f>IF(AND(G2572&lt;&gt;0,G2572&lt;&gt;""),IF(B2572="","",IF(ISNUMBER(MATCH(B2572,'Look Up Values'!$B$2:$B$500,0)),"","Dest. error")),"")</f>
        <v/>
      </c>
      <c r="L2572" s="242" t="str">
        <f>IF(AND(G2572&lt;&gt;0,G2572&lt;&gt;""),IF(C2572="","",IF(AND(ISNUMBER(--LEFT(C2572,FIND(" ",C2572&amp;" ")-1)),OR(LEN(LEFT(C2572,FIND(" ",C2572&amp;" ")-1))=6,LEN(LEFT(C2572,FIND(" ",C2572&amp;" ")-1))=7),OR(ISNUMBER(MATCH(LEFT(C2572,FIND(" ",C2572&amp;" ")-1),'Look Up Values'!$G$2:$G$1000,0)),ISNUMBER(MATCH(LEFT(C2572,FIND(" ",C2572&amp;" ")-1),'Look Up Values'!$AE$2:$AE$2000,0)))),"","EWC error")),"")</f>
        <v/>
      </c>
      <c r="M2572" s="242" t="str" cm="1">
        <f t="array" ref="M2572">IF(AND(G2572&lt;&gt;0,G2572&lt;&gt;""),IF(E2572="","",IF(ISNUMBER(MATCH(SUBSTITUTE(E2572," ",""),SUBSTITUTE('Look Up Values'!$I$2:$I$10," ",""),0)),"","State error")),"")</f>
        <v/>
      </c>
      <c r="N2572" s="242" t="str" cm="1">
        <f t="array" ref="N2572">IF(AND(G2572&lt;&gt;0,G2572&lt;&gt;""),IF(F2572="","",IF(ISNUMBER(MATCH(SUBSTITUTE(F2572," ",""),SUBSTITUTE('Look Up Values'!$W$2:$W$30," ",""),0)),"","D&amp;R error")),"")</f>
        <v/>
      </c>
      <c r="O2572" s="256" t="str">
        <f t="shared" si="81"/>
        <v/>
      </c>
    </row>
    <row r="2573" spans="1:15" ht="15.75">
      <c r="A2573" s="250">
        <v>2566</v>
      </c>
      <c r="B2573" s="208"/>
      <c r="C2573" s="49"/>
      <c r="D2573" s="50"/>
      <c r="E2573" s="50"/>
      <c r="F2573" s="50"/>
      <c r="G2573" s="209"/>
      <c r="H2573" s="48"/>
      <c r="I2573" s="457" t="str">
        <f t="shared" si="80"/>
        <v/>
      </c>
      <c r="J2573" s="241" cm="1">
        <f t="array" ref="J2573">SUMPRODUCT(--(K2573:N2573&lt;&gt;"")) + IF(TRIM(O2573)="",0,LEN(O2573)-LEN(SUBSTITUTE(O2573,",",""))+1)</f>
        <v>0</v>
      </c>
      <c r="K2573" s="242" t="str">
        <f>IF(AND(G2573&lt;&gt;0,G2573&lt;&gt;""),IF(B2573="","",IF(ISNUMBER(MATCH(B2573,'Look Up Values'!$B$2:$B$500,0)),"","Dest. error")),"")</f>
        <v/>
      </c>
      <c r="L2573" s="242" t="str">
        <f>IF(AND(G2573&lt;&gt;0,G2573&lt;&gt;""),IF(C2573="","",IF(AND(ISNUMBER(--LEFT(C2573,FIND(" ",C2573&amp;" ")-1)),OR(LEN(LEFT(C2573,FIND(" ",C2573&amp;" ")-1))=6,LEN(LEFT(C2573,FIND(" ",C2573&amp;" ")-1))=7),OR(ISNUMBER(MATCH(LEFT(C2573,FIND(" ",C2573&amp;" ")-1),'Look Up Values'!$G$2:$G$1000,0)),ISNUMBER(MATCH(LEFT(C2573,FIND(" ",C2573&amp;" ")-1),'Look Up Values'!$AE$2:$AE$2000,0)))),"","EWC error")),"")</f>
        <v/>
      </c>
      <c r="M2573" s="242" t="str" cm="1">
        <f t="array" ref="M2573">IF(AND(G2573&lt;&gt;0,G2573&lt;&gt;""),IF(E2573="","",IF(ISNUMBER(MATCH(SUBSTITUTE(E2573," ",""),SUBSTITUTE('Look Up Values'!$I$2:$I$10," ",""),0)),"","State error")),"")</f>
        <v/>
      </c>
      <c r="N2573" s="242" t="str" cm="1">
        <f t="array" ref="N2573">IF(AND(G2573&lt;&gt;0,G2573&lt;&gt;""),IF(F2573="","",IF(ISNUMBER(MATCH(SUBSTITUTE(F2573," ",""),SUBSTITUTE('Look Up Values'!$W$2:$W$30," ",""),0)),"","D&amp;R error")),"")</f>
        <v/>
      </c>
      <c r="O2573" s="256" t="str">
        <f t="shared" si="81"/>
        <v/>
      </c>
    </row>
    <row r="2574" spans="1:15" ht="15.75">
      <c r="A2574" s="250">
        <v>2567</v>
      </c>
      <c r="B2574" s="208"/>
      <c r="C2574" s="49"/>
      <c r="D2574" s="50"/>
      <c r="E2574" s="50"/>
      <c r="F2574" s="50"/>
      <c r="G2574" s="209"/>
      <c r="H2574" s="48"/>
      <c r="I2574" s="457" t="str">
        <f t="shared" si="80"/>
        <v/>
      </c>
      <c r="J2574" s="241" cm="1">
        <f t="array" ref="J2574">SUMPRODUCT(--(K2574:N2574&lt;&gt;"")) + IF(TRIM(O2574)="",0,LEN(O2574)-LEN(SUBSTITUTE(O2574,",",""))+1)</f>
        <v>0</v>
      </c>
      <c r="K2574" s="242" t="str">
        <f>IF(AND(G2574&lt;&gt;0,G2574&lt;&gt;""),IF(B2574="","",IF(ISNUMBER(MATCH(B2574,'Look Up Values'!$B$2:$B$500,0)),"","Dest. error")),"")</f>
        <v/>
      </c>
      <c r="L2574" s="242" t="str">
        <f>IF(AND(G2574&lt;&gt;0,G2574&lt;&gt;""),IF(C2574="","",IF(AND(ISNUMBER(--LEFT(C2574,FIND(" ",C2574&amp;" ")-1)),OR(LEN(LEFT(C2574,FIND(" ",C2574&amp;" ")-1))=6,LEN(LEFT(C2574,FIND(" ",C2574&amp;" ")-1))=7),OR(ISNUMBER(MATCH(LEFT(C2574,FIND(" ",C2574&amp;" ")-1),'Look Up Values'!$G$2:$G$1000,0)),ISNUMBER(MATCH(LEFT(C2574,FIND(" ",C2574&amp;" ")-1),'Look Up Values'!$AE$2:$AE$2000,0)))),"","EWC error")),"")</f>
        <v/>
      </c>
      <c r="M2574" s="242" t="str" cm="1">
        <f t="array" ref="M2574">IF(AND(G2574&lt;&gt;0,G2574&lt;&gt;""),IF(E2574="","",IF(ISNUMBER(MATCH(SUBSTITUTE(E2574," ",""),SUBSTITUTE('Look Up Values'!$I$2:$I$10," ",""),0)),"","State error")),"")</f>
        <v/>
      </c>
      <c r="N2574" s="242" t="str" cm="1">
        <f t="array" ref="N2574">IF(AND(G2574&lt;&gt;0,G2574&lt;&gt;""),IF(F2574="","",IF(ISNUMBER(MATCH(SUBSTITUTE(F2574," ",""),SUBSTITUTE('Look Up Values'!$W$2:$W$30," ",""),0)),"","D&amp;R error")),"")</f>
        <v/>
      </c>
      <c r="O2574" s="256" t="str">
        <f t="shared" si="81"/>
        <v/>
      </c>
    </row>
    <row r="2575" spans="1:15" ht="15.75">
      <c r="A2575" s="250">
        <v>2568</v>
      </c>
      <c r="B2575" s="208"/>
      <c r="C2575" s="49"/>
      <c r="D2575" s="50"/>
      <c r="E2575" s="50"/>
      <c r="F2575" s="50"/>
      <c r="G2575" s="209"/>
      <c r="H2575" s="48"/>
      <c r="I2575" s="457" t="str">
        <f t="shared" si="80"/>
        <v/>
      </c>
      <c r="J2575" s="241" cm="1">
        <f t="array" ref="J2575">SUMPRODUCT(--(K2575:N2575&lt;&gt;"")) + IF(TRIM(O2575)="",0,LEN(O2575)-LEN(SUBSTITUTE(O2575,",",""))+1)</f>
        <v>0</v>
      </c>
      <c r="K2575" s="242" t="str">
        <f>IF(AND(G2575&lt;&gt;0,G2575&lt;&gt;""),IF(B2575="","",IF(ISNUMBER(MATCH(B2575,'Look Up Values'!$B$2:$B$500,0)),"","Dest. error")),"")</f>
        <v/>
      </c>
      <c r="L2575" s="242" t="str">
        <f>IF(AND(G2575&lt;&gt;0,G2575&lt;&gt;""),IF(C2575="","",IF(AND(ISNUMBER(--LEFT(C2575,FIND(" ",C2575&amp;" ")-1)),OR(LEN(LEFT(C2575,FIND(" ",C2575&amp;" ")-1))=6,LEN(LEFT(C2575,FIND(" ",C2575&amp;" ")-1))=7),OR(ISNUMBER(MATCH(LEFT(C2575,FIND(" ",C2575&amp;" ")-1),'Look Up Values'!$G$2:$G$1000,0)),ISNUMBER(MATCH(LEFT(C2575,FIND(" ",C2575&amp;" ")-1),'Look Up Values'!$AE$2:$AE$2000,0)))),"","EWC error")),"")</f>
        <v/>
      </c>
      <c r="M2575" s="242" t="str" cm="1">
        <f t="array" ref="M2575">IF(AND(G2575&lt;&gt;0,G2575&lt;&gt;""),IF(E2575="","",IF(ISNUMBER(MATCH(SUBSTITUTE(E2575," ",""),SUBSTITUTE('Look Up Values'!$I$2:$I$10," ",""),0)),"","State error")),"")</f>
        <v/>
      </c>
      <c r="N2575" s="242" t="str" cm="1">
        <f t="array" ref="N2575">IF(AND(G2575&lt;&gt;0,G2575&lt;&gt;""),IF(F2575="","",IF(ISNUMBER(MATCH(SUBSTITUTE(F2575," ",""),SUBSTITUTE('Look Up Values'!$W$2:$W$30," ",""),0)),"","D&amp;R error")),"")</f>
        <v/>
      </c>
      <c r="O2575" s="256" t="str">
        <f t="shared" si="81"/>
        <v/>
      </c>
    </row>
    <row r="2576" spans="1:15" ht="15.75">
      <c r="A2576" s="250">
        <v>2569</v>
      </c>
      <c r="B2576" s="208"/>
      <c r="C2576" s="49"/>
      <c r="D2576" s="50"/>
      <c r="E2576" s="50"/>
      <c r="F2576" s="50"/>
      <c r="G2576" s="209"/>
      <c r="H2576" s="48"/>
      <c r="I2576" s="457" t="str">
        <f t="shared" si="80"/>
        <v/>
      </c>
      <c r="J2576" s="241" cm="1">
        <f t="array" ref="J2576">SUMPRODUCT(--(K2576:N2576&lt;&gt;"")) + IF(TRIM(O2576)="",0,LEN(O2576)-LEN(SUBSTITUTE(O2576,",",""))+1)</f>
        <v>0</v>
      </c>
      <c r="K2576" s="242" t="str">
        <f>IF(AND(G2576&lt;&gt;0,G2576&lt;&gt;""),IF(B2576="","",IF(ISNUMBER(MATCH(B2576,'Look Up Values'!$B$2:$B$500,0)),"","Dest. error")),"")</f>
        <v/>
      </c>
      <c r="L2576" s="242" t="str">
        <f>IF(AND(G2576&lt;&gt;0,G2576&lt;&gt;""),IF(C2576="","",IF(AND(ISNUMBER(--LEFT(C2576,FIND(" ",C2576&amp;" ")-1)),OR(LEN(LEFT(C2576,FIND(" ",C2576&amp;" ")-1))=6,LEN(LEFT(C2576,FIND(" ",C2576&amp;" ")-1))=7),OR(ISNUMBER(MATCH(LEFT(C2576,FIND(" ",C2576&amp;" ")-1),'Look Up Values'!$G$2:$G$1000,0)),ISNUMBER(MATCH(LEFT(C2576,FIND(" ",C2576&amp;" ")-1),'Look Up Values'!$AE$2:$AE$2000,0)))),"","EWC error")),"")</f>
        <v/>
      </c>
      <c r="M2576" s="242" t="str" cm="1">
        <f t="array" ref="M2576">IF(AND(G2576&lt;&gt;0,G2576&lt;&gt;""),IF(E2576="","",IF(ISNUMBER(MATCH(SUBSTITUTE(E2576," ",""),SUBSTITUTE('Look Up Values'!$I$2:$I$10," ",""),0)),"","State error")),"")</f>
        <v/>
      </c>
      <c r="N2576" s="242" t="str" cm="1">
        <f t="array" ref="N2576">IF(AND(G2576&lt;&gt;0,G2576&lt;&gt;""),IF(F2576="","",IF(ISNUMBER(MATCH(SUBSTITUTE(F2576," ",""),SUBSTITUTE('Look Up Values'!$W$2:$W$30," ",""),0)),"","D&amp;R error")),"")</f>
        <v/>
      </c>
      <c r="O2576" s="256" t="str">
        <f t="shared" si="81"/>
        <v/>
      </c>
    </row>
    <row r="2577" spans="1:15" ht="15.75">
      <c r="A2577" s="250">
        <v>2570</v>
      </c>
      <c r="B2577" s="208"/>
      <c r="C2577" s="49"/>
      <c r="D2577" s="50"/>
      <c r="E2577" s="50"/>
      <c r="F2577" s="50"/>
      <c r="G2577" s="209"/>
      <c r="H2577" s="48"/>
      <c r="I2577" s="457" t="str">
        <f t="shared" si="80"/>
        <v/>
      </c>
      <c r="J2577" s="241" cm="1">
        <f t="array" ref="J2577">SUMPRODUCT(--(K2577:N2577&lt;&gt;"")) + IF(TRIM(O2577)="",0,LEN(O2577)-LEN(SUBSTITUTE(O2577,",",""))+1)</f>
        <v>0</v>
      </c>
      <c r="K2577" s="242" t="str">
        <f>IF(AND(G2577&lt;&gt;0,G2577&lt;&gt;""),IF(B2577="","",IF(ISNUMBER(MATCH(B2577,'Look Up Values'!$B$2:$B$500,0)),"","Dest. error")),"")</f>
        <v/>
      </c>
      <c r="L2577" s="242" t="str">
        <f>IF(AND(G2577&lt;&gt;0,G2577&lt;&gt;""),IF(C2577="","",IF(AND(ISNUMBER(--LEFT(C2577,FIND(" ",C2577&amp;" ")-1)),OR(LEN(LEFT(C2577,FIND(" ",C2577&amp;" ")-1))=6,LEN(LEFT(C2577,FIND(" ",C2577&amp;" ")-1))=7),OR(ISNUMBER(MATCH(LEFT(C2577,FIND(" ",C2577&amp;" ")-1),'Look Up Values'!$G$2:$G$1000,0)),ISNUMBER(MATCH(LEFT(C2577,FIND(" ",C2577&amp;" ")-1),'Look Up Values'!$AE$2:$AE$2000,0)))),"","EWC error")),"")</f>
        <v/>
      </c>
      <c r="M2577" s="242" t="str" cm="1">
        <f t="array" ref="M2577">IF(AND(G2577&lt;&gt;0,G2577&lt;&gt;""),IF(E2577="","",IF(ISNUMBER(MATCH(SUBSTITUTE(E2577," ",""),SUBSTITUTE('Look Up Values'!$I$2:$I$10," ",""),0)),"","State error")),"")</f>
        <v/>
      </c>
      <c r="N2577" s="242" t="str" cm="1">
        <f t="array" ref="N2577">IF(AND(G2577&lt;&gt;0,G2577&lt;&gt;""),IF(F2577="","",IF(ISNUMBER(MATCH(SUBSTITUTE(F2577," ",""),SUBSTITUTE('Look Up Values'!$W$2:$W$30," ",""),0)),"","D&amp;R error")),"")</f>
        <v/>
      </c>
      <c r="O2577" s="256" t="str">
        <f t="shared" si="81"/>
        <v/>
      </c>
    </row>
    <row r="2578" spans="1:15" ht="15.75">
      <c r="A2578" s="250">
        <v>2571</v>
      </c>
      <c r="B2578" s="208"/>
      <c r="C2578" s="49"/>
      <c r="D2578" s="50"/>
      <c r="E2578" s="50"/>
      <c r="F2578" s="50"/>
      <c r="G2578" s="209"/>
      <c r="H2578" s="48"/>
      <c r="I2578" s="457" t="str">
        <f t="shared" si="80"/>
        <v/>
      </c>
      <c r="J2578" s="241" cm="1">
        <f t="array" ref="J2578">SUMPRODUCT(--(K2578:N2578&lt;&gt;"")) + IF(TRIM(O2578)="",0,LEN(O2578)-LEN(SUBSTITUTE(O2578,",",""))+1)</f>
        <v>0</v>
      </c>
      <c r="K2578" s="242" t="str">
        <f>IF(AND(G2578&lt;&gt;0,G2578&lt;&gt;""),IF(B2578="","",IF(ISNUMBER(MATCH(B2578,'Look Up Values'!$B$2:$B$500,0)),"","Dest. error")),"")</f>
        <v/>
      </c>
      <c r="L2578" s="242" t="str">
        <f>IF(AND(G2578&lt;&gt;0,G2578&lt;&gt;""),IF(C2578="","",IF(AND(ISNUMBER(--LEFT(C2578,FIND(" ",C2578&amp;" ")-1)),OR(LEN(LEFT(C2578,FIND(" ",C2578&amp;" ")-1))=6,LEN(LEFT(C2578,FIND(" ",C2578&amp;" ")-1))=7),OR(ISNUMBER(MATCH(LEFT(C2578,FIND(" ",C2578&amp;" ")-1),'Look Up Values'!$G$2:$G$1000,0)),ISNUMBER(MATCH(LEFT(C2578,FIND(" ",C2578&amp;" ")-1),'Look Up Values'!$AE$2:$AE$2000,0)))),"","EWC error")),"")</f>
        <v/>
      </c>
      <c r="M2578" s="242" t="str" cm="1">
        <f t="array" ref="M2578">IF(AND(G2578&lt;&gt;0,G2578&lt;&gt;""),IF(E2578="","",IF(ISNUMBER(MATCH(SUBSTITUTE(E2578," ",""),SUBSTITUTE('Look Up Values'!$I$2:$I$10," ",""),0)),"","State error")),"")</f>
        <v/>
      </c>
      <c r="N2578" s="242" t="str" cm="1">
        <f t="array" ref="N2578">IF(AND(G2578&lt;&gt;0,G2578&lt;&gt;""),IF(F2578="","",IF(ISNUMBER(MATCH(SUBSTITUTE(F2578," ",""),SUBSTITUTE('Look Up Values'!$W$2:$W$30," ",""),0)),"","D&amp;R error")),"")</f>
        <v/>
      </c>
      <c r="O2578" s="256" t="str">
        <f t="shared" si="81"/>
        <v/>
      </c>
    </row>
    <row r="2579" spans="1:15" ht="15.75">
      <c r="A2579" s="250">
        <v>2572</v>
      </c>
      <c r="B2579" s="208"/>
      <c r="C2579" s="49"/>
      <c r="D2579" s="50"/>
      <c r="E2579" s="50"/>
      <c r="F2579" s="50"/>
      <c r="G2579" s="209"/>
      <c r="H2579" s="48"/>
      <c r="I2579" s="457" t="str">
        <f t="shared" si="80"/>
        <v/>
      </c>
      <c r="J2579" s="241" cm="1">
        <f t="array" ref="J2579">SUMPRODUCT(--(K2579:N2579&lt;&gt;"")) + IF(TRIM(O2579)="",0,LEN(O2579)-LEN(SUBSTITUTE(O2579,",",""))+1)</f>
        <v>0</v>
      </c>
      <c r="K2579" s="242" t="str">
        <f>IF(AND(G2579&lt;&gt;0,G2579&lt;&gt;""),IF(B2579="","",IF(ISNUMBER(MATCH(B2579,'Look Up Values'!$B$2:$B$500,0)),"","Dest. error")),"")</f>
        <v/>
      </c>
      <c r="L2579" s="242" t="str">
        <f>IF(AND(G2579&lt;&gt;0,G2579&lt;&gt;""),IF(C2579="","",IF(AND(ISNUMBER(--LEFT(C2579,FIND(" ",C2579&amp;" ")-1)),OR(LEN(LEFT(C2579,FIND(" ",C2579&amp;" ")-1))=6,LEN(LEFT(C2579,FIND(" ",C2579&amp;" ")-1))=7),OR(ISNUMBER(MATCH(LEFT(C2579,FIND(" ",C2579&amp;" ")-1),'Look Up Values'!$G$2:$G$1000,0)),ISNUMBER(MATCH(LEFT(C2579,FIND(" ",C2579&amp;" ")-1),'Look Up Values'!$AE$2:$AE$2000,0)))),"","EWC error")),"")</f>
        <v/>
      </c>
      <c r="M2579" s="242" t="str" cm="1">
        <f t="array" ref="M2579">IF(AND(G2579&lt;&gt;0,G2579&lt;&gt;""),IF(E2579="","",IF(ISNUMBER(MATCH(SUBSTITUTE(E2579," ",""),SUBSTITUTE('Look Up Values'!$I$2:$I$10," ",""),0)),"","State error")),"")</f>
        <v/>
      </c>
      <c r="N2579" s="242" t="str" cm="1">
        <f t="array" ref="N2579">IF(AND(G2579&lt;&gt;0,G2579&lt;&gt;""),IF(F2579="","",IF(ISNUMBER(MATCH(SUBSTITUTE(F2579," ",""),SUBSTITUTE('Look Up Values'!$W$2:$W$30," ",""),0)),"","D&amp;R error")),"")</f>
        <v/>
      </c>
      <c r="O2579" s="256" t="str">
        <f t="shared" si="81"/>
        <v/>
      </c>
    </row>
    <row r="2580" spans="1:15" ht="15.75">
      <c r="A2580" s="250">
        <v>2573</v>
      </c>
      <c r="B2580" s="208"/>
      <c r="C2580" s="49"/>
      <c r="D2580" s="50"/>
      <c r="E2580" s="50"/>
      <c r="F2580" s="50"/>
      <c r="G2580" s="209"/>
      <c r="H2580" s="48"/>
      <c r="I2580" s="457" t="str">
        <f t="shared" si="80"/>
        <v/>
      </c>
      <c r="J2580" s="241" cm="1">
        <f t="array" ref="J2580">SUMPRODUCT(--(K2580:N2580&lt;&gt;"")) + IF(TRIM(O2580)="",0,LEN(O2580)-LEN(SUBSTITUTE(O2580,",",""))+1)</f>
        <v>0</v>
      </c>
      <c r="K2580" s="242" t="str">
        <f>IF(AND(G2580&lt;&gt;0,G2580&lt;&gt;""),IF(B2580="","",IF(ISNUMBER(MATCH(B2580,'Look Up Values'!$B$2:$B$500,0)),"","Dest. error")),"")</f>
        <v/>
      </c>
      <c r="L2580" s="242" t="str">
        <f>IF(AND(G2580&lt;&gt;0,G2580&lt;&gt;""),IF(C2580="","",IF(AND(ISNUMBER(--LEFT(C2580,FIND(" ",C2580&amp;" ")-1)),OR(LEN(LEFT(C2580,FIND(" ",C2580&amp;" ")-1))=6,LEN(LEFT(C2580,FIND(" ",C2580&amp;" ")-1))=7),OR(ISNUMBER(MATCH(LEFT(C2580,FIND(" ",C2580&amp;" ")-1),'Look Up Values'!$G$2:$G$1000,0)),ISNUMBER(MATCH(LEFT(C2580,FIND(" ",C2580&amp;" ")-1),'Look Up Values'!$AE$2:$AE$2000,0)))),"","EWC error")),"")</f>
        <v/>
      </c>
      <c r="M2580" s="242" t="str" cm="1">
        <f t="array" ref="M2580">IF(AND(G2580&lt;&gt;0,G2580&lt;&gt;""),IF(E2580="","",IF(ISNUMBER(MATCH(SUBSTITUTE(E2580," ",""),SUBSTITUTE('Look Up Values'!$I$2:$I$10," ",""),0)),"","State error")),"")</f>
        <v/>
      </c>
      <c r="N2580" s="242" t="str" cm="1">
        <f t="array" ref="N2580">IF(AND(G2580&lt;&gt;0,G2580&lt;&gt;""),IF(F2580="","",IF(ISNUMBER(MATCH(SUBSTITUTE(F2580," ",""),SUBSTITUTE('Look Up Values'!$W$2:$W$30," ",""),0)),"","D&amp;R error")),"")</f>
        <v/>
      </c>
      <c r="O2580" s="256" t="str">
        <f t="shared" si="81"/>
        <v/>
      </c>
    </row>
    <row r="2581" spans="1:15" ht="15.75">
      <c r="A2581" s="250">
        <v>2574</v>
      </c>
      <c r="B2581" s="208"/>
      <c r="C2581" s="49"/>
      <c r="D2581" s="50"/>
      <c r="E2581" s="50"/>
      <c r="F2581" s="50"/>
      <c r="G2581" s="209"/>
      <c r="H2581" s="48"/>
      <c r="I2581" s="457" t="str">
        <f t="shared" si="80"/>
        <v/>
      </c>
      <c r="J2581" s="241" cm="1">
        <f t="array" ref="J2581">SUMPRODUCT(--(K2581:N2581&lt;&gt;"")) + IF(TRIM(O2581)="",0,LEN(O2581)-LEN(SUBSTITUTE(O2581,",",""))+1)</f>
        <v>0</v>
      </c>
      <c r="K2581" s="242" t="str">
        <f>IF(AND(G2581&lt;&gt;0,G2581&lt;&gt;""),IF(B2581="","",IF(ISNUMBER(MATCH(B2581,'Look Up Values'!$B$2:$B$500,0)),"","Dest. error")),"")</f>
        <v/>
      </c>
      <c r="L2581" s="242" t="str">
        <f>IF(AND(G2581&lt;&gt;0,G2581&lt;&gt;""),IF(C2581="","",IF(AND(ISNUMBER(--LEFT(C2581,FIND(" ",C2581&amp;" ")-1)),OR(LEN(LEFT(C2581,FIND(" ",C2581&amp;" ")-1))=6,LEN(LEFT(C2581,FIND(" ",C2581&amp;" ")-1))=7),OR(ISNUMBER(MATCH(LEFT(C2581,FIND(" ",C2581&amp;" ")-1),'Look Up Values'!$G$2:$G$1000,0)),ISNUMBER(MATCH(LEFT(C2581,FIND(" ",C2581&amp;" ")-1),'Look Up Values'!$AE$2:$AE$2000,0)))),"","EWC error")),"")</f>
        <v/>
      </c>
      <c r="M2581" s="242" t="str" cm="1">
        <f t="array" ref="M2581">IF(AND(G2581&lt;&gt;0,G2581&lt;&gt;""),IF(E2581="","",IF(ISNUMBER(MATCH(SUBSTITUTE(E2581," ",""),SUBSTITUTE('Look Up Values'!$I$2:$I$10," ",""),0)),"","State error")),"")</f>
        <v/>
      </c>
      <c r="N2581" s="242" t="str" cm="1">
        <f t="array" ref="N2581">IF(AND(G2581&lt;&gt;0,G2581&lt;&gt;""),IF(F2581="","",IF(ISNUMBER(MATCH(SUBSTITUTE(F2581," ",""),SUBSTITUTE('Look Up Values'!$W$2:$W$30," ",""),0)),"","D&amp;R error")),"")</f>
        <v/>
      </c>
      <c r="O2581" s="256" t="str">
        <f t="shared" si="81"/>
        <v/>
      </c>
    </row>
    <row r="2582" spans="1:15" ht="15.75">
      <c r="A2582" s="250">
        <v>2575</v>
      </c>
      <c r="B2582" s="208"/>
      <c r="C2582" s="49"/>
      <c r="D2582" s="50"/>
      <c r="E2582" s="50"/>
      <c r="F2582" s="50"/>
      <c r="G2582" s="209"/>
      <c r="H2582" s="48"/>
      <c r="I2582" s="457" t="str">
        <f t="shared" si="80"/>
        <v/>
      </c>
      <c r="J2582" s="241" cm="1">
        <f t="array" ref="J2582">SUMPRODUCT(--(K2582:N2582&lt;&gt;"")) + IF(TRIM(O2582)="",0,LEN(O2582)-LEN(SUBSTITUTE(O2582,",",""))+1)</f>
        <v>0</v>
      </c>
      <c r="K2582" s="242" t="str">
        <f>IF(AND(G2582&lt;&gt;0,G2582&lt;&gt;""),IF(B2582="","",IF(ISNUMBER(MATCH(B2582,'Look Up Values'!$B$2:$B$500,0)),"","Dest. error")),"")</f>
        <v/>
      </c>
      <c r="L2582" s="242" t="str">
        <f>IF(AND(G2582&lt;&gt;0,G2582&lt;&gt;""),IF(C2582="","",IF(AND(ISNUMBER(--LEFT(C2582,FIND(" ",C2582&amp;" ")-1)),OR(LEN(LEFT(C2582,FIND(" ",C2582&amp;" ")-1))=6,LEN(LEFT(C2582,FIND(" ",C2582&amp;" ")-1))=7),OR(ISNUMBER(MATCH(LEFT(C2582,FIND(" ",C2582&amp;" ")-1),'Look Up Values'!$G$2:$G$1000,0)),ISNUMBER(MATCH(LEFT(C2582,FIND(" ",C2582&amp;" ")-1),'Look Up Values'!$AE$2:$AE$2000,0)))),"","EWC error")),"")</f>
        <v/>
      </c>
      <c r="M2582" s="242" t="str" cm="1">
        <f t="array" ref="M2582">IF(AND(G2582&lt;&gt;0,G2582&lt;&gt;""),IF(E2582="","",IF(ISNUMBER(MATCH(SUBSTITUTE(E2582," ",""),SUBSTITUTE('Look Up Values'!$I$2:$I$10," ",""),0)),"","State error")),"")</f>
        <v/>
      </c>
      <c r="N2582" s="242" t="str" cm="1">
        <f t="array" ref="N2582">IF(AND(G2582&lt;&gt;0,G2582&lt;&gt;""),IF(F2582="","",IF(ISNUMBER(MATCH(SUBSTITUTE(F2582," ",""),SUBSTITUTE('Look Up Values'!$W$2:$W$30," ",""),0)),"","D&amp;R error")),"")</f>
        <v/>
      </c>
      <c r="O2582" s="256" t="str">
        <f t="shared" si="81"/>
        <v/>
      </c>
    </row>
    <row r="2583" spans="1:15" ht="15.75">
      <c r="A2583" s="250">
        <v>2576</v>
      </c>
      <c r="B2583" s="208"/>
      <c r="C2583" s="49"/>
      <c r="D2583" s="50"/>
      <c r="E2583" s="50"/>
      <c r="F2583" s="50"/>
      <c r="G2583" s="209"/>
      <c r="H2583" s="48"/>
      <c r="I2583" s="457" t="str">
        <f t="shared" si="80"/>
        <v/>
      </c>
      <c r="J2583" s="241" cm="1">
        <f t="array" ref="J2583">SUMPRODUCT(--(K2583:N2583&lt;&gt;"")) + IF(TRIM(O2583)="",0,LEN(O2583)-LEN(SUBSTITUTE(O2583,",",""))+1)</f>
        <v>0</v>
      </c>
      <c r="K2583" s="242" t="str">
        <f>IF(AND(G2583&lt;&gt;0,G2583&lt;&gt;""),IF(B2583="","",IF(ISNUMBER(MATCH(B2583,'Look Up Values'!$B$2:$B$500,0)),"","Dest. error")),"")</f>
        <v/>
      </c>
      <c r="L2583" s="242" t="str">
        <f>IF(AND(G2583&lt;&gt;0,G2583&lt;&gt;""),IF(C2583="","",IF(AND(ISNUMBER(--LEFT(C2583,FIND(" ",C2583&amp;" ")-1)),OR(LEN(LEFT(C2583,FIND(" ",C2583&amp;" ")-1))=6,LEN(LEFT(C2583,FIND(" ",C2583&amp;" ")-1))=7),OR(ISNUMBER(MATCH(LEFT(C2583,FIND(" ",C2583&amp;" ")-1),'Look Up Values'!$G$2:$G$1000,0)),ISNUMBER(MATCH(LEFT(C2583,FIND(" ",C2583&amp;" ")-1),'Look Up Values'!$AE$2:$AE$2000,0)))),"","EWC error")),"")</f>
        <v/>
      </c>
      <c r="M2583" s="242" t="str" cm="1">
        <f t="array" ref="M2583">IF(AND(G2583&lt;&gt;0,G2583&lt;&gt;""),IF(E2583="","",IF(ISNUMBER(MATCH(SUBSTITUTE(E2583," ",""),SUBSTITUTE('Look Up Values'!$I$2:$I$10," ",""),0)),"","State error")),"")</f>
        <v/>
      </c>
      <c r="N2583" s="242" t="str" cm="1">
        <f t="array" ref="N2583">IF(AND(G2583&lt;&gt;0,G2583&lt;&gt;""),IF(F2583="","",IF(ISNUMBER(MATCH(SUBSTITUTE(F2583," ",""),SUBSTITUTE('Look Up Values'!$W$2:$W$30," ",""),0)),"","D&amp;R error")),"")</f>
        <v/>
      </c>
      <c r="O2583" s="256" t="str">
        <f t="shared" si="81"/>
        <v/>
      </c>
    </row>
    <row r="2584" spans="1:15" ht="15.75">
      <c r="A2584" s="250">
        <v>2577</v>
      </c>
      <c r="B2584" s="208"/>
      <c r="C2584" s="49"/>
      <c r="D2584" s="50"/>
      <c r="E2584" s="50"/>
      <c r="F2584" s="50"/>
      <c r="G2584" s="209"/>
      <c r="H2584" s="48"/>
      <c r="I2584" s="457" t="str">
        <f t="shared" si="80"/>
        <v/>
      </c>
      <c r="J2584" s="241" cm="1">
        <f t="array" ref="J2584">SUMPRODUCT(--(K2584:N2584&lt;&gt;"")) + IF(TRIM(O2584)="",0,LEN(O2584)-LEN(SUBSTITUTE(O2584,",",""))+1)</f>
        <v>0</v>
      </c>
      <c r="K2584" s="242" t="str">
        <f>IF(AND(G2584&lt;&gt;0,G2584&lt;&gt;""),IF(B2584="","",IF(ISNUMBER(MATCH(B2584,'Look Up Values'!$B$2:$B$500,0)),"","Dest. error")),"")</f>
        <v/>
      </c>
      <c r="L2584" s="242" t="str">
        <f>IF(AND(G2584&lt;&gt;0,G2584&lt;&gt;""),IF(C2584="","",IF(AND(ISNUMBER(--LEFT(C2584,FIND(" ",C2584&amp;" ")-1)),OR(LEN(LEFT(C2584,FIND(" ",C2584&amp;" ")-1))=6,LEN(LEFT(C2584,FIND(" ",C2584&amp;" ")-1))=7),OR(ISNUMBER(MATCH(LEFT(C2584,FIND(" ",C2584&amp;" ")-1),'Look Up Values'!$G$2:$G$1000,0)),ISNUMBER(MATCH(LEFT(C2584,FIND(" ",C2584&amp;" ")-1),'Look Up Values'!$AE$2:$AE$2000,0)))),"","EWC error")),"")</f>
        <v/>
      </c>
      <c r="M2584" s="242" t="str" cm="1">
        <f t="array" ref="M2584">IF(AND(G2584&lt;&gt;0,G2584&lt;&gt;""),IF(E2584="","",IF(ISNUMBER(MATCH(SUBSTITUTE(E2584," ",""),SUBSTITUTE('Look Up Values'!$I$2:$I$10," ",""),0)),"","State error")),"")</f>
        <v/>
      </c>
      <c r="N2584" s="242" t="str" cm="1">
        <f t="array" ref="N2584">IF(AND(G2584&lt;&gt;0,G2584&lt;&gt;""),IF(F2584="","",IF(ISNUMBER(MATCH(SUBSTITUTE(F2584," ",""),SUBSTITUTE('Look Up Values'!$W$2:$W$30," ",""),0)),"","D&amp;R error")),"")</f>
        <v/>
      </c>
      <c r="O2584" s="256" t="str">
        <f t="shared" si="81"/>
        <v/>
      </c>
    </row>
    <row r="2585" spans="1:15" ht="15.75">
      <c r="A2585" s="250">
        <v>2578</v>
      </c>
      <c r="B2585" s="208"/>
      <c r="C2585" s="49"/>
      <c r="D2585" s="50"/>
      <c r="E2585" s="50"/>
      <c r="F2585" s="50"/>
      <c r="G2585" s="209"/>
      <c r="H2585" s="48"/>
      <c r="I2585" s="457" t="str">
        <f t="shared" si="80"/>
        <v/>
      </c>
      <c r="J2585" s="241" cm="1">
        <f t="array" ref="J2585">SUMPRODUCT(--(K2585:N2585&lt;&gt;"")) + IF(TRIM(O2585)="",0,LEN(O2585)-LEN(SUBSTITUTE(O2585,",",""))+1)</f>
        <v>0</v>
      </c>
      <c r="K2585" s="242" t="str">
        <f>IF(AND(G2585&lt;&gt;0,G2585&lt;&gt;""),IF(B2585="","",IF(ISNUMBER(MATCH(B2585,'Look Up Values'!$B$2:$B$500,0)),"","Dest. error")),"")</f>
        <v/>
      </c>
      <c r="L2585" s="242" t="str">
        <f>IF(AND(G2585&lt;&gt;0,G2585&lt;&gt;""),IF(C2585="","",IF(AND(ISNUMBER(--LEFT(C2585,FIND(" ",C2585&amp;" ")-1)),OR(LEN(LEFT(C2585,FIND(" ",C2585&amp;" ")-1))=6,LEN(LEFT(C2585,FIND(" ",C2585&amp;" ")-1))=7),OR(ISNUMBER(MATCH(LEFT(C2585,FIND(" ",C2585&amp;" ")-1),'Look Up Values'!$G$2:$G$1000,0)),ISNUMBER(MATCH(LEFT(C2585,FIND(" ",C2585&amp;" ")-1),'Look Up Values'!$AE$2:$AE$2000,0)))),"","EWC error")),"")</f>
        <v/>
      </c>
      <c r="M2585" s="242" t="str" cm="1">
        <f t="array" ref="M2585">IF(AND(G2585&lt;&gt;0,G2585&lt;&gt;""),IF(E2585="","",IF(ISNUMBER(MATCH(SUBSTITUTE(E2585," ",""),SUBSTITUTE('Look Up Values'!$I$2:$I$10," ",""),0)),"","State error")),"")</f>
        <v/>
      </c>
      <c r="N2585" s="242" t="str" cm="1">
        <f t="array" ref="N2585">IF(AND(G2585&lt;&gt;0,G2585&lt;&gt;""),IF(F2585="","",IF(ISNUMBER(MATCH(SUBSTITUTE(F2585," ",""),SUBSTITUTE('Look Up Values'!$W$2:$W$30," ",""),0)),"","D&amp;R error")),"")</f>
        <v/>
      </c>
      <c r="O2585" s="256" t="str">
        <f t="shared" si="81"/>
        <v/>
      </c>
    </row>
    <row r="2586" spans="1:15" ht="15.75">
      <c r="A2586" s="250">
        <v>2579</v>
      </c>
      <c r="B2586" s="208"/>
      <c r="C2586" s="49"/>
      <c r="D2586" s="50"/>
      <c r="E2586" s="50"/>
      <c r="F2586" s="50"/>
      <c r="G2586" s="209"/>
      <c r="H2586" s="48"/>
      <c r="I2586" s="457" t="str">
        <f t="shared" si="80"/>
        <v/>
      </c>
      <c r="J2586" s="241" cm="1">
        <f t="array" ref="J2586">SUMPRODUCT(--(K2586:N2586&lt;&gt;"")) + IF(TRIM(O2586)="",0,LEN(O2586)-LEN(SUBSTITUTE(O2586,",",""))+1)</f>
        <v>0</v>
      </c>
      <c r="K2586" s="242" t="str">
        <f>IF(AND(G2586&lt;&gt;0,G2586&lt;&gt;""),IF(B2586="","",IF(ISNUMBER(MATCH(B2586,'Look Up Values'!$B$2:$B$500,0)),"","Dest. error")),"")</f>
        <v/>
      </c>
      <c r="L2586" s="242" t="str">
        <f>IF(AND(G2586&lt;&gt;0,G2586&lt;&gt;""),IF(C2586="","",IF(AND(ISNUMBER(--LEFT(C2586,FIND(" ",C2586&amp;" ")-1)),OR(LEN(LEFT(C2586,FIND(" ",C2586&amp;" ")-1))=6,LEN(LEFT(C2586,FIND(" ",C2586&amp;" ")-1))=7),OR(ISNUMBER(MATCH(LEFT(C2586,FIND(" ",C2586&amp;" ")-1),'Look Up Values'!$G$2:$G$1000,0)),ISNUMBER(MATCH(LEFT(C2586,FIND(" ",C2586&amp;" ")-1),'Look Up Values'!$AE$2:$AE$2000,0)))),"","EWC error")),"")</f>
        <v/>
      </c>
      <c r="M2586" s="242" t="str" cm="1">
        <f t="array" ref="M2586">IF(AND(G2586&lt;&gt;0,G2586&lt;&gt;""),IF(E2586="","",IF(ISNUMBER(MATCH(SUBSTITUTE(E2586," ",""),SUBSTITUTE('Look Up Values'!$I$2:$I$10," ",""),0)),"","State error")),"")</f>
        <v/>
      </c>
      <c r="N2586" s="242" t="str" cm="1">
        <f t="array" ref="N2586">IF(AND(G2586&lt;&gt;0,G2586&lt;&gt;""),IF(F2586="","",IF(ISNUMBER(MATCH(SUBSTITUTE(F2586," ",""),SUBSTITUTE('Look Up Values'!$W$2:$W$30," ",""),0)),"","D&amp;R error")),"")</f>
        <v/>
      </c>
      <c r="O2586" s="256" t="str">
        <f t="shared" si="81"/>
        <v/>
      </c>
    </row>
    <row r="2587" spans="1:15" ht="15.75">
      <c r="A2587" s="250">
        <v>2580</v>
      </c>
      <c r="B2587" s="208"/>
      <c r="C2587" s="49"/>
      <c r="D2587" s="50"/>
      <c r="E2587" s="50"/>
      <c r="F2587" s="50"/>
      <c r="G2587" s="209"/>
      <c r="H2587" s="48"/>
      <c r="I2587" s="457" t="str">
        <f t="shared" si="80"/>
        <v/>
      </c>
      <c r="J2587" s="241" cm="1">
        <f t="array" ref="J2587">SUMPRODUCT(--(K2587:N2587&lt;&gt;"")) + IF(TRIM(O2587)="",0,LEN(O2587)-LEN(SUBSTITUTE(O2587,",",""))+1)</f>
        <v>0</v>
      </c>
      <c r="K2587" s="242" t="str">
        <f>IF(AND(G2587&lt;&gt;0,G2587&lt;&gt;""),IF(B2587="","",IF(ISNUMBER(MATCH(B2587,'Look Up Values'!$B$2:$B$500,0)),"","Dest. error")),"")</f>
        <v/>
      </c>
      <c r="L2587" s="242" t="str">
        <f>IF(AND(G2587&lt;&gt;0,G2587&lt;&gt;""),IF(C2587="","",IF(AND(ISNUMBER(--LEFT(C2587,FIND(" ",C2587&amp;" ")-1)),OR(LEN(LEFT(C2587,FIND(" ",C2587&amp;" ")-1))=6,LEN(LEFT(C2587,FIND(" ",C2587&amp;" ")-1))=7),OR(ISNUMBER(MATCH(LEFT(C2587,FIND(" ",C2587&amp;" ")-1),'Look Up Values'!$G$2:$G$1000,0)),ISNUMBER(MATCH(LEFT(C2587,FIND(" ",C2587&amp;" ")-1),'Look Up Values'!$AE$2:$AE$2000,0)))),"","EWC error")),"")</f>
        <v/>
      </c>
      <c r="M2587" s="242" t="str" cm="1">
        <f t="array" ref="M2587">IF(AND(G2587&lt;&gt;0,G2587&lt;&gt;""),IF(E2587="","",IF(ISNUMBER(MATCH(SUBSTITUTE(E2587," ",""),SUBSTITUTE('Look Up Values'!$I$2:$I$10," ",""),0)),"","State error")),"")</f>
        <v/>
      </c>
      <c r="N2587" s="242" t="str" cm="1">
        <f t="array" ref="N2587">IF(AND(G2587&lt;&gt;0,G2587&lt;&gt;""),IF(F2587="","",IF(ISNUMBER(MATCH(SUBSTITUTE(F2587," ",""),SUBSTITUTE('Look Up Values'!$W$2:$W$30," ",""),0)),"","D&amp;R error")),"")</f>
        <v/>
      </c>
      <c r="O2587" s="256" t="str">
        <f t="shared" si="81"/>
        <v/>
      </c>
    </row>
    <row r="2588" spans="1:15" ht="15.75">
      <c r="A2588" s="250">
        <v>2581</v>
      </c>
      <c r="B2588" s="208"/>
      <c r="C2588" s="49"/>
      <c r="D2588" s="50"/>
      <c r="E2588" s="50"/>
      <c r="F2588" s="50"/>
      <c r="G2588" s="209"/>
      <c r="H2588" s="48"/>
      <c r="I2588" s="457" t="str">
        <f t="shared" si="80"/>
        <v/>
      </c>
      <c r="J2588" s="241" cm="1">
        <f t="array" ref="J2588">SUMPRODUCT(--(K2588:N2588&lt;&gt;"")) + IF(TRIM(O2588)="",0,LEN(O2588)-LEN(SUBSTITUTE(O2588,",",""))+1)</f>
        <v>0</v>
      </c>
      <c r="K2588" s="242" t="str">
        <f>IF(AND(G2588&lt;&gt;0,G2588&lt;&gt;""),IF(B2588="","",IF(ISNUMBER(MATCH(B2588,'Look Up Values'!$B$2:$B$500,0)),"","Dest. error")),"")</f>
        <v/>
      </c>
      <c r="L2588" s="242" t="str">
        <f>IF(AND(G2588&lt;&gt;0,G2588&lt;&gt;""),IF(C2588="","",IF(AND(ISNUMBER(--LEFT(C2588,FIND(" ",C2588&amp;" ")-1)),OR(LEN(LEFT(C2588,FIND(" ",C2588&amp;" ")-1))=6,LEN(LEFT(C2588,FIND(" ",C2588&amp;" ")-1))=7),OR(ISNUMBER(MATCH(LEFT(C2588,FIND(" ",C2588&amp;" ")-1),'Look Up Values'!$G$2:$G$1000,0)),ISNUMBER(MATCH(LEFT(C2588,FIND(" ",C2588&amp;" ")-1),'Look Up Values'!$AE$2:$AE$2000,0)))),"","EWC error")),"")</f>
        <v/>
      </c>
      <c r="M2588" s="242" t="str" cm="1">
        <f t="array" ref="M2588">IF(AND(G2588&lt;&gt;0,G2588&lt;&gt;""),IF(E2588="","",IF(ISNUMBER(MATCH(SUBSTITUTE(E2588," ",""),SUBSTITUTE('Look Up Values'!$I$2:$I$10," ",""),0)),"","State error")),"")</f>
        <v/>
      </c>
      <c r="N2588" s="242" t="str" cm="1">
        <f t="array" ref="N2588">IF(AND(G2588&lt;&gt;0,G2588&lt;&gt;""),IF(F2588="","",IF(ISNUMBER(MATCH(SUBSTITUTE(F2588," ",""),SUBSTITUTE('Look Up Values'!$W$2:$W$30," ",""),0)),"","D&amp;R error")),"")</f>
        <v/>
      </c>
      <c r="O2588" s="256" t="str">
        <f t="shared" si="81"/>
        <v/>
      </c>
    </row>
    <row r="2589" spans="1:15" ht="15.75">
      <c r="A2589" s="250">
        <v>2582</v>
      </c>
      <c r="B2589" s="208"/>
      <c r="C2589" s="49"/>
      <c r="D2589" s="50"/>
      <c r="E2589" s="50"/>
      <c r="F2589" s="50"/>
      <c r="G2589" s="209"/>
      <c r="H2589" s="48"/>
      <c r="I2589" s="457" t="str">
        <f t="shared" si="80"/>
        <v/>
      </c>
      <c r="J2589" s="241" cm="1">
        <f t="array" ref="J2589">SUMPRODUCT(--(K2589:N2589&lt;&gt;"")) + IF(TRIM(O2589)="",0,LEN(O2589)-LEN(SUBSTITUTE(O2589,",",""))+1)</f>
        <v>0</v>
      </c>
      <c r="K2589" s="242" t="str">
        <f>IF(AND(G2589&lt;&gt;0,G2589&lt;&gt;""),IF(B2589="","",IF(ISNUMBER(MATCH(B2589,'Look Up Values'!$B$2:$B$500,0)),"","Dest. error")),"")</f>
        <v/>
      </c>
      <c r="L2589" s="242" t="str">
        <f>IF(AND(G2589&lt;&gt;0,G2589&lt;&gt;""),IF(C2589="","",IF(AND(ISNUMBER(--LEFT(C2589,FIND(" ",C2589&amp;" ")-1)),OR(LEN(LEFT(C2589,FIND(" ",C2589&amp;" ")-1))=6,LEN(LEFT(C2589,FIND(" ",C2589&amp;" ")-1))=7),OR(ISNUMBER(MATCH(LEFT(C2589,FIND(" ",C2589&amp;" ")-1),'Look Up Values'!$G$2:$G$1000,0)),ISNUMBER(MATCH(LEFT(C2589,FIND(" ",C2589&amp;" ")-1),'Look Up Values'!$AE$2:$AE$2000,0)))),"","EWC error")),"")</f>
        <v/>
      </c>
      <c r="M2589" s="242" t="str" cm="1">
        <f t="array" ref="M2589">IF(AND(G2589&lt;&gt;0,G2589&lt;&gt;""),IF(E2589="","",IF(ISNUMBER(MATCH(SUBSTITUTE(E2589," ",""),SUBSTITUTE('Look Up Values'!$I$2:$I$10," ",""),0)),"","State error")),"")</f>
        <v/>
      </c>
      <c r="N2589" s="242" t="str" cm="1">
        <f t="array" ref="N2589">IF(AND(G2589&lt;&gt;0,G2589&lt;&gt;""),IF(F2589="","",IF(ISNUMBER(MATCH(SUBSTITUTE(F2589," ",""),SUBSTITUTE('Look Up Values'!$W$2:$W$30," ",""),0)),"","D&amp;R error")),"")</f>
        <v/>
      </c>
      <c r="O2589" s="256" t="str">
        <f t="shared" si="81"/>
        <v/>
      </c>
    </row>
    <row r="2590" spans="1:15" ht="15.75">
      <c r="A2590" s="250">
        <v>2583</v>
      </c>
      <c r="B2590" s="208"/>
      <c r="C2590" s="49"/>
      <c r="D2590" s="50"/>
      <c r="E2590" s="50"/>
      <c r="F2590" s="50"/>
      <c r="G2590" s="209"/>
      <c r="H2590" s="48"/>
      <c r="I2590" s="457" t="str">
        <f t="shared" si="80"/>
        <v/>
      </c>
      <c r="J2590" s="241" cm="1">
        <f t="array" ref="J2590">SUMPRODUCT(--(K2590:N2590&lt;&gt;"")) + IF(TRIM(O2590)="",0,LEN(O2590)-LEN(SUBSTITUTE(O2590,",",""))+1)</f>
        <v>0</v>
      </c>
      <c r="K2590" s="242" t="str">
        <f>IF(AND(G2590&lt;&gt;0,G2590&lt;&gt;""),IF(B2590="","",IF(ISNUMBER(MATCH(B2590,'Look Up Values'!$B$2:$B$500,0)),"","Dest. error")),"")</f>
        <v/>
      </c>
      <c r="L2590" s="242" t="str">
        <f>IF(AND(G2590&lt;&gt;0,G2590&lt;&gt;""),IF(C2590="","",IF(AND(ISNUMBER(--LEFT(C2590,FIND(" ",C2590&amp;" ")-1)),OR(LEN(LEFT(C2590,FIND(" ",C2590&amp;" ")-1))=6,LEN(LEFT(C2590,FIND(" ",C2590&amp;" ")-1))=7),OR(ISNUMBER(MATCH(LEFT(C2590,FIND(" ",C2590&amp;" ")-1),'Look Up Values'!$G$2:$G$1000,0)),ISNUMBER(MATCH(LEFT(C2590,FIND(" ",C2590&amp;" ")-1),'Look Up Values'!$AE$2:$AE$2000,0)))),"","EWC error")),"")</f>
        <v/>
      </c>
      <c r="M2590" s="242" t="str" cm="1">
        <f t="array" ref="M2590">IF(AND(G2590&lt;&gt;0,G2590&lt;&gt;""),IF(E2590="","",IF(ISNUMBER(MATCH(SUBSTITUTE(E2590," ",""),SUBSTITUTE('Look Up Values'!$I$2:$I$10," ",""),0)),"","State error")),"")</f>
        <v/>
      </c>
      <c r="N2590" s="242" t="str" cm="1">
        <f t="array" ref="N2590">IF(AND(G2590&lt;&gt;0,G2590&lt;&gt;""),IF(F2590="","",IF(ISNUMBER(MATCH(SUBSTITUTE(F2590," ",""),SUBSTITUTE('Look Up Values'!$W$2:$W$30," ",""),0)),"","D&amp;R error")),"")</f>
        <v/>
      </c>
      <c r="O2590" s="256" t="str">
        <f t="shared" si="81"/>
        <v/>
      </c>
    </row>
    <row r="2591" spans="1:15" ht="15.75">
      <c r="A2591" s="250">
        <v>2584</v>
      </c>
      <c r="B2591" s="208"/>
      <c r="C2591" s="49"/>
      <c r="D2591" s="50"/>
      <c r="E2591" s="50"/>
      <c r="F2591" s="50"/>
      <c r="G2591" s="209"/>
      <c r="H2591" s="48"/>
      <c r="I2591" s="457" t="str">
        <f t="shared" si="80"/>
        <v/>
      </c>
      <c r="J2591" s="241" cm="1">
        <f t="array" ref="J2591">SUMPRODUCT(--(K2591:N2591&lt;&gt;"")) + IF(TRIM(O2591)="",0,LEN(O2591)-LEN(SUBSTITUTE(O2591,",",""))+1)</f>
        <v>0</v>
      </c>
      <c r="K2591" s="242" t="str">
        <f>IF(AND(G2591&lt;&gt;0,G2591&lt;&gt;""),IF(B2591="","",IF(ISNUMBER(MATCH(B2591,'Look Up Values'!$B$2:$B$500,0)),"","Dest. error")),"")</f>
        <v/>
      </c>
      <c r="L2591" s="242" t="str">
        <f>IF(AND(G2591&lt;&gt;0,G2591&lt;&gt;""),IF(C2591="","",IF(AND(ISNUMBER(--LEFT(C2591,FIND(" ",C2591&amp;" ")-1)),OR(LEN(LEFT(C2591,FIND(" ",C2591&amp;" ")-1))=6,LEN(LEFT(C2591,FIND(" ",C2591&amp;" ")-1))=7),OR(ISNUMBER(MATCH(LEFT(C2591,FIND(" ",C2591&amp;" ")-1),'Look Up Values'!$G$2:$G$1000,0)),ISNUMBER(MATCH(LEFT(C2591,FIND(" ",C2591&amp;" ")-1),'Look Up Values'!$AE$2:$AE$2000,0)))),"","EWC error")),"")</f>
        <v/>
      </c>
      <c r="M2591" s="242" t="str" cm="1">
        <f t="array" ref="M2591">IF(AND(G2591&lt;&gt;0,G2591&lt;&gt;""),IF(E2591="","",IF(ISNUMBER(MATCH(SUBSTITUTE(E2591," ",""),SUBSTITUTE('Look Up Values'!$I$2:$I$10," ",""),0)),"","State error")),"")</f>
        <v/>
      </c>
      <c r="N2591" s="242" t="str" cm="1">
        <f t="array" ref="N2591">IF(AND(G2591&lt;&gt;0,G2591&lt;&gt;""),IF(F2591="","",IF(ISNUMBER(MATCH(SUBSTITUTE(F2591," ",""),SUBSTITUTE('Look Up Values'!$W$2:$W$30," ",""),0)),"","D&amp;R error")),"")</f>
        <v/>
      </c>
      <c r="O2591" s="256" t="str">
        <f t="shared" si="81"/>
        <v/>
      </c>
    </row>
    <row r="2592" spans="1:15" ht="15.75">
      <c r="A2592" s="250">
        <v>2585</v>
      </c>
      <c r="B2592" s="208"/>
      <c r="C2592" s="49"/>
      <c r="D2592" s="50"/>
      <c r="E2592" s="50"/>
      <c r="F2592" s="50"/>
      <c r="G2592" s="209"/>
      <c r="H2592" s="48"/>
      <c r="I2592" s="457" t="str">
        <f t="shared" si="80"/>
        <v/>
      </c>
      <c r="J2592" s="241" cm="1">
        <f t="array" ref="J2592">SUMPRODUCT(--(K2592:N2592&lt;&gt;"")) + IF(TRIM(O2592)="",0,LEN(O2592)-LEN(SUBSTITUTE(O2592,",",""))+1)</f>
        <v>0</v>
      </c>
      <c r="K2592" s="242" t="str">
        <f>IF(AND(G2592&lt;&gt;0,G2592&lt;&gt;""),IF(B2592="","",IF(ISNUMBER(MATCH(B2592,'Look Up Values'!$B$2:$B$500,0)),"","Dest. error")),"")</f>
        <v/>
      </c>
      <c r="L2592" s="242" t="str">
        <f>IF(AND(G2592&lt;&gt;0,G2592&lt;&gt;""),IF(C2592="","",IF(AND(ISNUMBER(--LEFT(C2592,FIND(" ",C2592&amp;" ")-1)),OR(LEN(LEFT(C2592,FIND(" ",C2592&amp;" ")-1))=6,LEN(LEFT(C2592,FIND(" ",C2592&amp;" ")-1))=7),OR(ISNUMBER(MATCH(LEFT(C2592,FIND(" ",C2592&amp;" ")-1),'Look Up Values'!$G$2:$G$1000,0)),ISNUMBER(MATCH(LEFT(C2592,FIND(" ",C2592&amp;" ")-1),'Look Up Values'!$AE$2:$AE$2000,0)))),"","EWC error")),"")</f>
        <v/>
      </c>
      <c r="M2592" s="242" t="str" cm="1">
        <f t="array" ref="M2592">IF(AND(G2592&lt;&gt;0,G2592&lt;&gt;""),IF(E2592="","",IF(ISNUMBER(MATCH(SUBSTITUTE(E2592," ",""),SUBSTITUTE('Look Up Values'!$I$2:$I$10," ",""),0)),"","State error")),"")</f>
        <v/>
      </c>
      <c r="N2592" s="242" t="str" cm="1">
        <f t="array" ref="N2592">IF(AND(G2592&lt;&gt;0,G2592&lt;&gt;""),IF(F2592="","",IF(ISNUMBER(MATCH(SUBSTITUTE(F2592," ",""),SUBSTITUTE('Look Up Values'!$W$2:$W$30," ",""),0)),"","D&amp;R error")),"")</f>
        <v/>
      </c>
      <c r="O2592" s="256" t="str">
        <f t="shared" si="81"/>
        <v/>
      </c>
    </row>
    <row r="2593" spans="1:15" ht="15.75">
      <c r="A2593" s="250">
        <v>2586</v>
      </c>
      <c r="B2593" s="208"/>
      <c r="C2593" s="49"/>
      <c r="D2593" s="50"/>
      <c r="E2593" s="50"/>
      <c r="F2593" s="50"/>
      <c r="G2593" s="209"/>
      <c r="H2593" s="48"/>
      <c r="I2593" s="457" t="str">
        <f t="shared" si="80"/>
        <v/>
      </c>
      <c r="J2593" s="241" cm="1">
        <f t="array" ref="J2593">SUMPRODUCT(--(K2593:N2593&lt;&gt;"")) + IF(TRIM(O2593)="",0,LEN(O2593)-LEN(SUBSTITUTE(O2593,",",""))+1)</f>
        <v>0</v>
      </c>
      <c r="K2593" s="242" t="str">
        <f>IF(AND(G2593&lt;&gt;0,G2593&lt;&gt;""),IF(B2593="","",IF(ISNUMBER(MATCH(B2593,'Look Up Values'!$B$2:$B$500,0)),"","Dest. error")),"")</f>
        <v/>
      </c>
      <c r="L2593" s="242" t="str">
        <f>IF(AND(G2593&lt;&gt;0,G2593&lt;&gt;""),IF(C2593="","",IF(AND(ISNUMBER(--LEFT(C2593,FIND(" ",C2593&amp;" ")-1)),OR(LEN(LEFT(C2593,FIND(" ",C2593&amp;" ")-1))=6,LEN(LEFT(C2593,FIND(" ",C2593&amp;" ")-1))=7),OR(ISNUMBER(MATCH(LEFT(C2593,FIND(" ",C2593&amp;" ")-1),'Look Up Values'!$G$2:$G$1000,0)),ISNUMBER(MATCH(LEFT(C2593,FIND(" ",C2593&amp;" ")-1),'Look Up Values'!$AE$2:$AE$2000,0)))),"","EWC error")),"")</f>
        <v/>
      </c>
      <c r="M2593" s="242" t="str" cm="1">
        <f t="array" ref="M2593">IF(AND(G2593&lt;&gt;0,G2593&lt;&gt;""),IF(E2593="","",IF(ISNUMBER(MATCH(SUBSTITUTE(E2593," ",""),SUBSTITUTE('Look Up Values'!$I$2:$I$10," ",""),0)),"","State error")),"")</f>
        <v/>
      </c>
      <c r="N2593" s="242" t="str" cm="1">
        <f t="array" ref="N2593">IF(AND(G2593&lt;&gt;0,G2593&lt;&gt;""),IF(F2593="","",IF(ISNUMBER(MATCH(SUBSTITUTE(F2593," ",""),SUBSTITUTE('Look Up Values'!$W$2:$W$30," ",""),0)),"","D&amp;R error")),"")</f>
        <v/>
      </c>
      <c r="O2593" s="256" t="str">
        <f t="shared" si="81"/>
        <v/>
      </c>
    </row>
    <row r="2594" spans="1:15" ht="15.75">
      <c r="A2594" s="250">
        <v>2587</v>
      </c>
      <c r="B2594" s="208"/>
      <c r="C2594" s="49"/>
      <c r="D2594" s="50"/>
      <c r="E2594" s="50"/>
      <c r="F2594" s="50"/>
      <c r="G2594" s="209"/>
      <c r="H2594" s="48"/>
      <c r="I2594" s="457" t="str">
        <f t="shared" si="80"/>
        <v/>
      </c>
      <c r="J2594" s="241" cm="1">
        <f t="array" ref="J2594">SUMPRODUCT(--(K2594:N2594&lt;&gt;"")) + IF(TRIM(O2594)="",0,LEN(O2594)-LEN(SUBSTITUTE(O2594,",",""))+1)</f>
        <v>0</v>
      </c>
      <c r="K2594" s="242" t="str">
        <f>IF(AND(G2594&lt;&gt;0,G2594&lt;&gt;""),IF(B2594="","",IF(ISNUMBER(MATCH(B2594,'Look Up Values'!$B$2:$B$500,0)),"","Dest. error")),"")</f>
        <v/>
      </c>
      <c r="L2594" s="242" t="str">
        <f>IF(AND(G2594&lt;&gt;0,G2594&lt;&gt;""),IF(C2594="","",IF(AND(ISNUMBER(--LEFT(C2594,FIND(" ",C2594&amp;" ")-1)),OR(LEN(LEFT(C2594,FIND(" ",C2594&amp;" ")-1))=6,LEN(LEFT(C2594,FIND(" ",C2594&amp;" ")-1))=7),OR(ISNUMBER(MATCH(LEFT(C2594,FIND(" ",C2594&amp;" ")-1),'Look Up Values'!$G$2:$G$1000,0)),ISNUMBER(MATCH(LEFT(C2594,FIND(" ",C2594&amp;" ")-1),'Look Up Values'!$AE$2:$AE$2000,0)))),"","EWC error")),"")</f>
        <v/>
      </c>
      <c r="M2594" s="242" t="str" cm="1">
        <f t="array" ref="M2594">IF(AND(G2594&lt;&gt;0,G2594&lt;&gt;""),IF(E2594="","",IF(ISNUMBER(MATCH(SUBSTITUTE(E2594," ",""),SUBSTITUTE('Look Up Values'!$I$2:$I$10," ",""),0)),"","State error")),"")</f>
        <v/>
      </c>
      <c r="N2594" s="242" t="str" cm="1">
        <f t="array" ref="N2594">IF(AND(G2594&lt;&gt;0,G2594&lt;&gt;""),IF(F2594="","",IF(ISNUMBER(MATCH(SUBSTITUTE(F2594," ",""),SUBSTITUTE('Look Up Values'!$W$2:$W$30," ",""),0)),"","D&amp;R error")),"")</f>
        <v/>
      </c>
      <c r="O2594" s="256" t="str">
        <f t="shared" si="81"/>
        <v/>
      </c>
    </row>
    <row r="2595" spans="1:15" ht="15.75">
      <c r="A2595" s="250">
        <v>2588</v>
      </c>
      <c r="B2595" s="208"/>
      <c r="C2595" s="49"/>
      <c r="D2595" s="50"/>
      <c r="E2595" s="50"/>
      <c r="F2595" s="50"/>
      <c r="G2595" s="209"/>
      <c r="H2595" s="48"/>
      <c r="I2595" s="457" t="str">
        <f t="shared" si="80"/>
        <v/>
      </c>
      <c r="J2595" s="241" cm="1">
        <f t="array" ref="J2595">SUMPRODUCT(--(K2595:N2595&lt;&gt;"")) + IF(TRIM(O2595)="",0,LEN(O2595)-LEN(SUBSTITUTE(O2595,",",""))+1)</f>
        <v>0</v>
      </c>
      <c r="K2595" s="242" t="str">
        <f>IF(AND(G2595&lt;&gt;0,G2595&lt;&gt;""),IF(B2595="","",IF(ISNUMBER(MATCH(B2595,'Look Up Values'!$B$2:$B$500,0)),"","Dest. error")),"")</f>
        <v/>
      </c>
      <c r="L2595" s="242" t="str">
        <f>IF(AND(G2595&lt;&gt;0,G2595&lt;&gt;""),IF(C2595="","",IF(AND(ISNUMBER(--LEFT(C2595,FIND(" ",C2595&amp;" ")-1)),OR(LEN(LEFT(C2595,FIND(" ",C2595&amp;" ")-1))=6,LEN(LEFT(C2595,FIND(" ",C2595&amp;" ")-1))=7),OR(ISNUMBER(MATCH(LEFT(C2595,FIND(" ",C2595&amp;" ")-1),'Look Up Values'!$G$2:$G$1000,0)),ISNUMBER(MATCH(LEFT(C2595,FIND(" ",C2595&amp;" ")-1),'Look Up Values'!$AE$2:$AE$2000,0)))),"","EWC error")),"")</f>
        <v/>
      </c>
      <c r="M2595" s="242" t="str" cm="1">
        <f t="array" ref="M2595">IF(AND(G2595&lt;&gt;0,G2595&lt;&gt;""),IF(E2595="","",IF(ISNUMBER(MATCH(SUBSTITUTE(E2595," ",""),SUBSTITUTE('Look Up Values'!$I$2:$I$10," ",""),0)),"","State error")),"")</f>
        <v/>
      </c>
      <c r="N2595" s="242" t="str" cm="1">
        <f t="array" ref="N2595">IF(AND(G2595&lt;&gt;0,G2595&lt;&gt;""),IF(F2595="","",IF(ISNUMBER(MATCH(SUBSTITUTE(F2595," ",""),SUBSTITUTE('Look Up Values'!$W$2:$W$30," ",""),0)),"","D&amp;R error")),"")</f>
        <v/>
      </c>
      <c r="O2595" s="256" t="str">
        <f t="shared" si="81"/>
        <v/>
      </c>
    </row>
    <row r="2596" spans="1:15" ht="15.75">
      <c r="A2596" s="250">
        <v>2589</v>
      </c>
      <c r="B2596" s="208"/>
      <c r="C2596" s="49"/>
      <c r="D2596" s="50"/>
      <c r="E2596" s="50"/>
      <c r="F2596" s="50"/>
      <c r="G2596" s="209"/>
      <c r="H2596" s="48"/>
      <c r="I2596" s="457" t="str">
        <f t="shared" si="80"/>
        <v/>
      </c>
      <c r="J2596" s="241" cm="1">
        <f t="array" ref="J2596">SUMPRODUCT(--(K2596:N2596&lt;&gt;"")) + IF(TRIM(O2596)="",0,LEN(O2596)-LEN(SUBSTITUTE(O2596,",",""))+1)</f>
        <v>0</v>
      </c>
      <c r="K2596" s="242" t="str">
        <f>IF(AND(G2596&lt;&gt;0,G2596&lt;&gt;""),IF(B2596="","",IF(ISNUMBER(MATCH(B2596,'Look Up Values'!$B$2:$B$500,0)),"","Dest. error")),"")</f>
        <v/>
      </c>
      <c r="L2596" s="242" t="str">
        <f>IF(AND(G2596&lt;&gt;0,G2596&lt;&gt;""),IF(C2596="","",IF(AND(ISNUMBER(--LEFT(C2596,FIND(" ",C2596&amp;" ")-1)),OR(LEN(LEFT(C2596,FIND(" ",C2596&amp;" ")-1))=6,LEN(LEFT(C2596,FIND(" ",C2596&amp;" ")-1))=7),OR(ISNUMBER(MATCH(LEFT(C2596,FIND(" ",C2596&amp;" ")-1),'Look Up Values'!$G$2:$G$1000,0)),ISNUMBER(MATCH(LEFT(C2596,FIND(" ",C2596&amp;" ")-1),'Look Up Values'!$AE$2:$AE$2000,0)))),"","EWC error")),"")</f>
        <v/>
      </c>
      <c r="M2596" s="242" t="str" cm="1">
        <f t="array" ref="M2596">IF(AND(G2596&lt;&gt;0,G2596&lt;&gt;""),IF(E2596="","",IF(ISNUMBER(MATCH(SUBSTITUTE(E2596," ",""),SUBSTITUTE('Look Up Values'!$I$2:$I$10," ",""),0)),"","State error")),"")</f>
        <v/>
      </c>
      <c r="N2596" s="242" t="str" cm="1">
        <f t="array" ref="N2596">IF(AND(G2596&lt;&gt;0,G2596&lt;&gt;""),IF(F2596="","",IF(ISNUMBER(MATCH(SUBSTITUTE(F2596," ",""),SUBSTITUTE('Look Up Values'!$W$2:$W$30," ",""),0)),"","D&amp;R error")),"")</f>
        <v/>
      </c>
      <c r="O2596" s="256" t="str">
        <f t="shared" si="81"/>
        <v/>
      </c>
    </row>
    <row r="2597" spans="1:15" ht="15.75">
      <c r="A2597" s="250">
        <v>2590</v>
      </c>
      <c r="B2597" s="208"/>
      <c r="C2597" s="49"/>
      <c r="D2597" s="50"/>
      <c r="E2597" s="50"/>
      <c r="F2597" s="50"/>
      <c r="G2597" s="209"/>
      <c r="H2597" s="48"/>
      <c r="I2597" s="457" t="str">
        <f t="shared" si="80"/>
        <v/>
      </c>
      <c r="J2597" s="241" cm="1">
        <f t="array" ref="J2597">SUMPRODUCT(--(K2597:N2597&lt;&gt;"")) + IF(TRIM(O2597)="",0,LEN(O2597)-LEN(SUBSTITUTE(O2597,",",""))+1)</f>
        <v>0</v>
      </c>
      <c r="K2597" s="242" t="str">
        <f>IF(AND(G2597&lt;&gt;0,G2597&lt;&gt;""),IF(B2597="","",IF(ISNUMBER(MATCH(B2597,'Look Up Values'!$B$2:$B$500,0)),"","Dest. error")),"")</f>
        <v/>
      </c>
      <c r="L2597" s="242" t="str">
        <f>IF(AND(G2597&lt;&gt;0,G2597&lt;&gt;""),IF(C2597="","",IF(AND(ISNUMBER(--LEFT(C2597,FIND(" ",C2597&amp;" ")-1)),OR(LEN(LEFT(C2597,FIND(" ",C2597&amp;" ")-1))=6,LEN(LEFT(C2597,FIND(" ",C2597&amp;" ")-1))=7),OR(ISNUMBER(MATCH(LEFT(C2597,FIND(" ",C2597&amp;" ")-1),'Look Up Values'!$G$2:$G$1000,0)),ISNUMBER(MATCH(LEFT(C2597,FIND(" ",C2597&amp;" ")-1),'Look Up Values'!$AE$2:$AE$2000,0)))),"","EWC error")),"")</f>
        <v/>
      </c>
      <c r="M2597" s="242" t="str" cm="1">
        <f t="array" ref="M2597">IF(AND(G2597&lt;&gt;0,G2597&lt;&gt;""),IF(E2597="","",IF(ISNUMBER(MATCH(SUBSTITUTE(E2597," ",""),SUBSTITUTE('Look Up Values'!$I$2:$I$10," ",""),0)),"","State error")),"")</f>
        <v/>
      </c>
      <c r="N2597" s="242" t="str" cm="1">
        <f t="array" ref="N2597">IF(AND(G2597&lt;&gt;0,G2597&lt;&gt;""),IF(F2597="","",IF(ISNUMBER(MATCH(SUBSTITUTE(F2597," ",""),SUBSTITUTE('Look Up Values'!$W$2:$W$30," ",""),0)),"","D&amp;R error")),"")</f>
        <v/>
      </c>
      <c r="O2597" s="256" t="str">
        <f t="shared" si="81"/>
        <v/>
      </c>
    </row>
    <row r="2598" spans="1:15" ht="15.75">
      <c r="A2598" s="250">
        <v>2591</v>
      </c>
      <c r="B2598" s="208"/>
      <c r="C2598" s="49"/>
      <c r="D2598" s="50"/>
      <c r="E2598" s="50"/>
      <c r="F2598" s="50"/>
      <c r="G2598" s="209"/>
      <c r="H2598" s="48"/>
      <c r="I2598" s="457" t="str">
        <f t="shared" si="80"/>
        <v/>
      </c>
      <c r="J2598" s="241" cm="1">
        <f t="array" ref="J2598">SUMPRODUCT(--(K2598:N2598&lt;&gt;"")) + IF(TRIM(O2598)="",0,LEN(O2598)-LEN(SUBSTITUTE(O2598,",",""))+1)</f>
        <v>0</v>
      </c>
      <c r="K2598" s="242" t="str">
        <f>IF(AND(G2598&lt;&gt;0,G2598&lt;&gt;""),IF(B2598="","",IF(ISNUMBER(MATCH(B2598,'Look Up Values'!$B$2:$B$500,0)),"","Dest. error")),"")</f>
        <v/>
      </c>
      <c r="L2598" s="242" t="str">
        <f>IF(AND(G2598&lt;&gt;0,G2598&lt;&gt;""),IF(C2598="","",IF(AND(ISNUMBER(--LEFT(C2598,FIND(" ",C2598&amp;" ")-1)),OR(LEN(LEFT(C2598,FIND(" ",C2598&amp;" ")-1))=6,LEN(LEFT(C2598,FIND(" ",C2598&amp;" ")-1))=7),OR(ISNUMBER(MATCH(LEFT(C2598,FIND(" ",C2598&amp;" ")-1),'Look Up Values'!$G$2:$G$1000,0)),ISNUMBER(MATCH(LEFT(C2598,FIND(" ",C2598&amp;" ")-1),'Look Up Values'!$AE$2:$AE$2000,0)))),"","EWC error")),"")</f>
        <v/>
      </c>
      <c r="M2598" s="242" t="str" cm="1">
        <f t="array" ref="M2598">IF(AND(G2598&lt;&gt;0,G2598&lt;&gt;""),IF(E2598="","",IF(ISNUMBER(MATCH(SUBSTITUTE(E2598," ",""),SUBSTITUTE('Look Up Values'!$I$2:$I$10," ",""),0)),"","State error")),"")</f>
        <v/>
      </c>
      <c r="N2598" s="242" t="str" cm="1">
        <f t="array" ref="N2598">IF(AND(G2598&lt;&gt;0,G2598&lt;&gt;""),IF(F2598="","",IF(ISNUMBER(MATCH(SUBSTITUTE(F2598," ",""),SUBSTITUTE('Look Up Values'!$W$2:$W$30," ",""),0)),"","D&amp;R error")),"")</f>
        <v/>
      </c>
      <c r="O2598" s="256" t="str">
        <f t="shared" si="81"/>
        <v/>
      </c>
    </row>
    <row r="2599" spans="1:15" ht="15.75">
      <c r="A2599" s="250">
        <v>2592</v>
      </c>
      <c r="B2599" s="208"/>
      <c r="C2599" s="49"/>
      <c r="D2599" s="50"/>
      <c r="E2599" s="50"/>
      <c r="F2599" s="50"/>
      <c r="G2599" s="209"/>
      <c r="H2599" s="48"/>
      <c r="I2599" s="457" t="str">
        <f t="shared" si="80"/>
        <v/>
      </c>
      <c r="J2599" s="241" cm="1">
        <f t="array" ref="J2599">SUMPRODUCT(--(K2599:N2599&lt;&gt;"")) + IF(TRIM(O2599)="",0,LEN(O2599)-LEN(SUBSTITUTE(O2599,",",""))+1)</f>
        <v>0</v>
      </c>
      <c r="K2599" s="242" t="str">
        <f>IF(AND(G2599&lt;&gt;0,G2599&lt;&gt;""),IF(B2599="","",IF(ISNUMBER(MATCH(B2599,'Look Up Values'!$B$2:$B$500,0)),"","Dest. error")),"")</f>
        <v/>
      </c>
      <c r="L2599" s="242" t="str">
        <f>IF(AND(G2599&lt;&gt;0,G2599&lt;&gt;""),IF(C2599="","",IF(AND(ISNUMBER(--LEFT(C2599,FIND(" ",C2599&amp;" ")-1)),OR(LEN(LEFT(C2599,FIND(" ",C2599&amp;" ")-1))=6,LEN(LEFT(C2599,FIND(" ",C2599&amp;" ")-1))=7),OR(ISNUMBER(MATCH(LEFT(C2599,FIND(" ",C2599&amp;" ")-1),'Look Up Values'!$G$2:$G$1000,0)),ISNUMBER(MATCH(LEFT(C2599,FIND(" ",C2599&amp;" ")-1),'Look Up Values'!$AE$2:$AE$2000,0)))),"","EWC error")),"")</f>
        <v/>
      </c>
      <c r="M2599" s="242" t="str" cm="1">
        <f t="array" ref="M2599">IF(AND(G2599&lt;&gt;0,G2599&lt;&gt;""),IF(E2599="","",IF(ISNUMBER(MATCH(SUBSTITUTE(E2599," ",""),SUBSTITUTE('Look Up Values'!$I$2:$I$10," ",""),0)),"","State error")),"")</f>
        <v/>
      </c>
      <c r="N2599" s="242" t="str" cm="1">
        <f t="array" ref="N2599">IF(AND(G2599&lt;&gt;0,G2599&lt;&gt;""),IF(F2599="","",IF(ISNUMBER(MATCH(SUBSTITUTE(F2599," ",""),SUBSTITUTE('Look Up Values'!$W$2:$W$30," ",""),0)),"","D&amp;R error")),"")</f>
        <v/>
      </c>
      <c r="O2599" s="256" t="str">
        <f t="shared" si="81"/>
        <v/>
      </c>
    </row>
    <row r="2600" spans="1:15" ht="15.75">
      <c r="A2600" s="250">
        <v>2593</v>
      </c>
      <c r="B2600" s="208"/>
      <c r="C2600" s="49"/>
      <c r="D2600" s="50"/>
      <c r="E2600" s="50"/>
      <c r="F2600" s="50"/>
      <c r="G2600" s="209"/>
      <c r="H2600" s="48"/>
      <c r="I2600" s="457" t="str">
        <f t="shared" si="80"/>
        <v/>
      </c>
      <c r="J2600" s="241" cm="1">
        <f t="array" ref="J2600">SUMPRODUCT(--(K2600:N2600&lt;&gt;"")) + IF(TRIM(O2600)="",0,LEN(O2600)-LEN(SUBSTITUTE(O2600,",",""))+1)</f>
        <v>0</v>
      </c>
      <c r="K2600" s="242" t="str">
        <f>IF(AND(G2600&lt;&gt;0,G2600&lt;&gt;""),IF(B2600="","",IF(ISNUMBER(MATCH(B2600,'Look Up Values'!$B$2:$B$500,0)),"","Dest. error")),"")</f>
        <v/>
      </c>
      <c r="L2600" s="242" t="str">
        <f>IF(AND(G2600&lt;&gt;0,G2600&lt;&gt;""),IF(C2600="","",IF(AND(ISNUMBER(--LEFT(C2600,FIND(" ",C2600&amp;" ")-1)),OR(LEN(LEFT(C2600,FIND(" ",C2600&amp;" ")-1))=6,LEN(LEFT(C2600,FIND(" ",C2600&amp;" ")-1))=7),OR(ISNUMBER(MATCH(LEFT(C2600,FIND(" ",C2600&amp;" ")-1),'Look Up Values'!$G$2:$G$1000,0)),ISNUMBER(MATCH(LEFT(C2600,FIND(" ",C2600&amp;" ")-1),'Look Up Values'!$AE$2:$AE$2000,0)))),"","EWC error")),"")</f>
        <v/>
      </c>
      <c r="M2600" s="242" t="str" cm="1">
        <f t="array" ref="M2600">IF(AND(G2600&lt;&gt;0,G2600&lt;&gt;""),IF(E2600="","",IF(ISNUMBER(MATCH(SUBSTITUTE(E2600," ",""),SUBSTITUTE('Look Up Values'!$I$2:$I$10," ",""),0)),"","State error")),"")</f>
        <v/>
      </c>
      <c r="N2600" s="242" t="str" cm="1">
        <f t="array" ref="N2600">IF(AND(G2600&lt;&gt;0,G2600&lt;&gt;""),IF(F2600="","",IF(ISNUMBER(MATCH(SUBSTITUTE(F2600," ",""),SUBSTITUTE('Look Up Values'!$W$2:$W$30," ",""),0)),"","D&amp;R error")),"")</f>
        <v/>
      </c>
      <c r="O2600" s="256" t="str">
        <f t="shared" si="81"/>
        <v/>
      </c>
    </row>
    <row r="2601" spans="1:15" ht="15.75">
      <c r="A2601" s="250">
        <v>2594</v>
      </c>
      <c r="B2601" s="208"/>
      <c r="C2601" s="49"/>
      <c r="D2601" s="50"/>
      <c r="E2601" s="50"/>
      <c r="F2601" s="50"/>
      <c r="G2601" s="209"/>
      <c r="H2601" s="48"/>
      <c r="I2601" s="457" t="str">
        <f t="shared" si="80"/>
        <v/>
      </c>
      <c r="J2601" s="241" cm="1">
        <f t="array" ref="J2601">SUMPRODUCT(--(K2601:N2601&lt;&gt;"")) + IF(TRIM(O2601)="",0,LEN(O2601)-LEN(SUBSTITUTE(O2601,",",""))+1)</f>
        <v>0</v>
      </c>
      <c r="K2601" s="242" t="str">
        <f>IF(AND(G2601&lt;&gt;0,G2601&lt;&gt;""),IF(B2601="","",IF(ISNUMBER(MATCH(B2601,'Look Up Values'!$B$2:$B$500,0)),"","Dest. error")),"")</f>
        <v/>
      </c>
      <c r="L2601" s="242" t="str">
        <f>IF(AND(G2601&lt;&gt;0,G2601&lt;&gt;""),IF(C2601="","",IF(AND(ISNUMBER(--LEFT(C2601,FIND(" ",C2601&amp;" ")-1)),OR(LEN(LEFT(C2601,FIND(" ",C2601&amp;" ")-1))=6,LEN(LEFT(C2601,FIND(" ",C2601&amp;" ")-1))=7),OR(ISNUMBER(MATCH(LEFT(C2601,FIND(" ",C2601&amp;" ")-1),'Look Up Values'!$G$2:$G$1000,0)),ISNUMBER(MATCH(LEFT(C2601,FIND(" ",C2601&amp;" ")-1),'Look Up Values'!$AE$2:$AE$2000,0)))),"","EWC error")),"")</f>
        <v/>
      </c>
      <c r="M2601" s="242" t="str" cm="1">
        <f t="array" ref="M2601">IF(AND(G2601&lt;&gt;0,G2601&lt;&gt;""),IF(E2601="","",IF(ISNUMBER(MATCH(SUBSTITUTE(E2601," ",""),SUBSTITUTE('Look Up Values'!$I$2:$I$10," ",""),0)),"","State error")),"")</f>
        <v/>
      </c>
      <c r="N2601" s="242" t="str" cm="1">
        <f t="array" ref="N2601">IF(AND(G2601&lt;&gt;0,G2601&lt;&gt;""),IF(F2601="","",IF(ISNUMBER(MATCH(SUBSTITUTE(F2601," ",""),SUBSTITUTE('Look Up Values'!$W$2:$W$30," ",""),0)),"","D&amp;R error")),"")</f>
        <v/>
      </c>
      <c r="O2601" s="256" t="str">
        <f t="shared" si="81"/>
        <v/>
      </c>
    </row>
    <row r="2602" spans="1:15" ht="15.75">
      <c r="A2602" s="250">
        <v>2595</v>
      </c>
      <c r="B2602" s="208"/>
      <c r="C2602" s="49"/>
      <c r="D2602" s="50"/>
      <c r="E2602" s="50"/>
      <c r="F2602" s="50"/>
      <c r="G2602" s="209"/>
      <c r="H2602" s="48"/>
      <c r="I2602" s="457" t="str">
        <f t="shared" si="80"/>
        <v/>
      </c>
      <c r="J2602" s="241" cm="1">
        <f t="array" ref="J2602">SUMPRODUCT(--(K2602:N2602&lt;&gt;"")) + IF(TRIM(O2602)="",0,LEN(O2602)-LEN(SUBSTITUTE(O2602,",",""))+1)</f>
        <v>0</v>
      </c>
      <c r="K2602" s="242" t="str">
        <f>IF(AND(G2602&lt;&gt;0,G2602&lt;&gt;""),IF(B2602="","",IF(ISNUMBER(MATCH(B2602,'Look Up Values'!$B$2:$B$500,0)),"","Dest. error")),"")</f>
        <v/>
      </c>
      <c r="L2602" s="242" t="str">
        <f>IF(AND(G2602&lt;&gt;0,G2602&lt;&gt;""),IF(C2602="","",IF(AND(ISNUMBER(--LEFT(C2602,FIND(" ",C2602&amp;" ")-1)),OR(LEN(LEFT(C2602,FIND(" ",C2602&amp;" ")-1))=6,LEN(LEFT(C2602,FIND(" ",C2602&amp;" ")-1))=7),OR(ISNUMBER(MATCH(LEFT(C2602,FIND(" ",C2602&amp;" ")-1),'Look Up Values'!$G$2:$G$1000,0)),ISNUMBER(MATCH(LEFT(C2602,FIND(" ",C2602&amp;" ")-1),'Look Up Values'!$AE$2:$AE$2000,0)))),"","EWC error")),"")</f>
        <v/>
      </c>
      <c r="M2602" s="242" t="str" cm="1">
        <f t="array" ref="M2602">IF(AND(G2602&lt;&gt;0,G2602&lt;&gt;""),IF(E2602="","",IF(ISNUMBER(MATCH(SUBSTITUTE(E2602," ",""),SUBSTITUTE('Look Up Values'!$I$2:$I$10," ",""),0)),"","State error")),"")</f>
        <v/>
      </c>
      <c r="N2602" s="242" t="str" cm="1">
        <f t="array" ref="N2602">IF(AND(G2602&lt;&gt;0,G2602&lt;&gt;""),IF(F2602="","",IF(ISNUMBER(MATCH(SUBSTITUTE(F2602," ",""),SUBSTITUTE('Look Up Values'!$W$2:$W$30," ",""),0)),"","D&amp;R error")),"")</f>
        <v/>
      </c>
      <c r="O2602" s="256" t="str">
        <f t="shared" si="81"/>
        <v/>
      </c>
    </row>
    <row r="2603" spans="1:15" ht="15.75">
      <c r="A2603" s="250">
        <v>2596</v>
      </c>
      <c r="B2603" s="208"/>
      <c r="C2603" s="49"/>
      <c r="D2603" s="50"/>
      <c r="E2603" s="50"/>
      <c r="F2603" s="50"/>
      <c r="G2603" s="209"/>
      <c r="H2603" s="48"/>
      <c r="I2603" s="457" t="str">
        <f t="shared" si="80"/>
        <v/>
      </c>
      <c r="J2603" s="241" cm="1">
        <f t="array" ref="J2603">SUMPRODUCT(--(K2603:N2603&lt;&gt;"")) + IF(TRIM(O2603)="",0,LEN(O2603)-LEN(SUBSTITUTE(O2603,",",""))+1)</f>
        <v>0</v>
      </c>
      <c r="K2603" s="242" t="str">
        <f>IF(AND(G2603&lt;&gt;0,G2603&lt;&gt;""),IF(B2603="","",IF(ISNUMBER(MATCH(B2603,'Look Up Values'!$B$2:$B$500,0)),"","Dest. error")),"")</f>
        <v/>
      </c>
      <c r="L2603" s="242" t="str">
        <f>IF(AND(G2603&lt;&gt;0,G2603&lt;&gt;""),IF(C2603="","",IF(AND(ISNUMBER(--LEFT(C2603,FIND(" ",C2603&amp;" ")-1)),OR(LEN(LEFT(C2603,FIND(" ",C2603&amp;" ")-1))=6,LEN(LEFT(C2603,FIND(" ",C2603&amp;" ")-1))=7),OR(ISNUMBER(MATCH(LEFT(C2603,FIND(" ",C2603&amp;" ")-1),'Look Up Values'!$G$2:$G$1000,0)),ISNUMBER(MATCH(LEFT(C2603,FIND(" ",C2603&amp;" ")-1),'Look Up Values'!$AE$2:$AE$2000,0)))),"","EWC error")),"")</f>
        <v/>
      </c>
      <c r="M2603" s="242" t="str" cm="1">
        <f t="array" ref="M2603">IF(AND(G2603&lt;&gt;0,G2603&lt;&gt;""),IF(E2603="","",IF(ISNUMBER(MATCH(SUBSTITUTE(E2603," ",""),SUBSTITUTE('Look Up Values'!$I$2:$I$10," ",""),0)),"","State error")),"")</f>
        <v/>
      </c>
      <c r="N2603" s="242" t="str" cm="1">
        <f t="array" ref="N2603">IF(AND(G2603&lt;&gt;0,G2603&lt;&gt;""),IF(F2603="","",IF(ISNUMBER(MATCH(SUBSTITUTE(F2603," ",""),SUBSTITUTE('Look Up Values'!$W$2:$W$30," ",""),0)),"","D&amp;R error")),"")</f>
        <v/>
      </c>
      <c r="O2603" s="256" t="str">
        <f t="shared" si="81"/>
        <v/>
      </c>
    </row>
    <row r="2604" spans="1:15" ht="15.75">
      <c r="A2604" s="250">
        <v>2597</v>
      </c>
      <c r="B2604" s="208"/>
      <c r="C2604" s="49"/>
      <c r="D2604" s="50"/>
      <c r="E2604" s="50"/>
      <c r="F2604" s="50"/>
      <c r="G2604" s="209"/>
      <c r="H2604" s="48"/>
      <c r="I2604" s="457" t="str">
        <f t="shared" si="80"/>
        <v/>
      </c>
      <c r="J2604" s="241" cm="1">
        <f t="array" ref="J2604">SUMPRODUCT(--(K2604:N2604&lt;&gt;"")) + IF(TRIM(O2604)="",0,LEN(O2604)-LEN(SUBSTITUTE(O2604,",",""))+1)</f>
        <v>0</v>
      </c>
      <c r="K2604" s="242" t="str">
        <f>IF(AND(G2604&lt;&gt;0,G2604&lt;&gt;""),IF(B2604="","",IF(ISNUMBER(MATCH(B2604,'Look Up Values'!$B$2:$B$500,0)),"","Dest. error")),"")</f>
        <v/>
      </c>
      <c r="L2604" s="242" t="str">
        <f>IF(AND(G2604&lt;&gt;0,G2604&lt;&gt;""),IF(C2604="","",IF(AND(ISNUMBER(--LEFT(C2604,FIND(" ",C2604&amp;" ")-1)),OR(LEN(LEFT(C2604,FIND(" ",C2604&amp;" ")-1))=6,LEN(LEFT(C2604,FIND(" ",C2604&amp;" ")-1))=7),OR(ISNUMBER(MATCH(LEFT(C2604,FIND(" ",C2604&amp;" ")-1),'Look Up Values'!$G$2:$G$1000,0)),ISNUMBER(MATCH(LEFT(C2604,FIND(" ",C2604&amp;" ")-1),'Look Up Values'!$AE$2:$AE$2000,0)))),"","EWC error")),"")</f>
        <v/>
      </c>
      <c r="M2604" s="242" t="str" cm="1">
        <f t="array" ref="M2604">IF(AND(G2604&lt;&gt;0,G2604&lt;&gt;""),IF(E2604="","",IF(ISNUMBER(MATCH(SUBSTITUTE(E2604," ",""),SUBSTITUTE('Look Up Values'!$I$2:$I$10," ",""),0)),"","State error")),"")</f>
        <v/>
      </c>
      <c r="N2604" s="242" t="str" cm="1">
        <f t="array" ref="N2604">IF(AND(G2604&lt;&gt;0,G2604&lt;&gt;""),IF(F2604="","",IF(ISNUMBER(MATCH(SUBSTITUTE(F2604," ",""),SUBSTITUTE('Look Up Values'!$W$2:$W$30," ",""),0)),"","D&amp;R error")),"")</f>
        <v/>
      </c>
      <c r="O2604" s="256" t="str">
        <f t="shared" si="81"/>
        <v/>
      </c>
    </row>
    <row r="2605" spans="1:15" ht="15.75">
      <c r="A2605" s="250">
        <v>2598</v>
      </c>
      <c r="B2605" s="208"/>
      <c r="C2605" s="49"/>
      <c r="D2605" s="50"/>
      <c r="E2605" s="50"/>
      <c r="F2605" s="50"/>
      <c r="G2605" s="209"/>
      <c r="H2605" s="48"/>
      <c r="I2605" s="457" t="str">
        <f t="shared" si="80"/>
        <v/>
      </c>
      <c r="J2605" s="241" cm="1">
        <f t="array" ref="J2605">SUMPRODUCT(--(K2605:N2605&lt;&gt;"")) + IF(TRIM(O2605)="",0,LEN(O2605)-LEN(SUBSTITUTE(O2605,",",""))+1)</f>
        <v>0</v>
      </c>
      <c r="K2605" s="242" t="str">
        <f>IF(AND(G2605&lt;&gt;0,G2605&lt;&gt;""),IF(B2605="","",IF(ISNUMBER(MATCH(B2605,'Look Up Values'!$B$2:$B$500,0)),"","Dest. error")),"")</f>
        <v/>
      </c>
      <c r="L2605" s="242" t="str">
        <f>IF(AND(G2605&lt;&gt;0,G2605&lt;&gt;""),IF(C2605="","",IF(AND(ISNUMBER(--LEFT(C2605,FIND(" ",C2605&amp;" ")-1)),OR(LEN(LEFT(C2605,FIND(" ",C2605&amp;" ")-1))=6,LEN(LEFT(C2605,FIND(" ",C2605&amp;" ")-1))=7),OR(ISNUMBER(MATCH(LEFT(C2605,FIND(" ",C2605&amp;" ")-1),'Look Up Values'!$G$2:$G$1000,0)),ISNUMBER(MATCH(LEFT(C2605,FIND(" ",C2605&amp;" ")-1),'Look Up Values'!$AE$2:$AE$2000,0)))),"","EWC error")),"")</f>
        <v/>
      </c>
      <c r="M2605" s="242" t="str" cm="1">
        <f t="array" ref="M2605">IF(AND(G2605&lt;&gt;0,G2605&lt;&gt;""),IF(E2605="","",IF(ISNUMBER(MATCH(SUBSTITUTE(E2605," ",""),SUBSTITUTE('Look Up Values'!$I$2:$I$10," ",""),0)),"","State error")),"")</f>
        <v/>
      </c>
      <c r="N2605" s="242" t="str" cm="1">
        <f t="array" ref="N2605">IF(AND(G2605&lt;&gt;0,G2605&lt;&gt;""),IF(F2605="","",IF(ISNUMBER(MATCH(SUBSTITUTE(F2605," ",""),SUBSTITUTE('Look Up Values'!$W$2:$W$30," ",""),0)),"","D&amp;R error")),"")</f>
        <v/>
      </c>
      <c r="O2605" s="256" t="str">
        <f t="shared" si="81"/>
        <v/>
      </c>
    </row>
    <row r="2606" spans="1:15" ht="15.75">
      <c r="A2606" s="250">
        <v>2599</v>
      </c>
      <c r="B2606" s="208"/>
      <c r="C2606" s="49"/>
      <c r="D2606" s="50"/>
      <c r="E2606" s="50"/>
      <c r="F2606" s="50"/>
      <c r="G2606" s="209"/>
      <c r="H2606" s="48"/>
      <c r="I2606" s="457" t="str">
        <f t="shared" si="80"/>
        <v/>
      </c>
      <c r="J2606" s="241" cm="1">
        <f t="array" ref="J2606">SUMPRODUCT(--(K2606:N2606&lt;&gt;"")) + IF(TRIM(O2606)="",0,LEN(O2606)-LEN(SUBSTITUTE(O2606,",",""))+1)</f>
        <v>0</v>
      </c>
      <c r="K2606" s="242" t="str">
        <f>IF(AND(G2606&lt;&gt;0,G2606&lt;&gt;""),IF(B2606="","",IF(ISNUMBER(MATCH(B2606,'Look Up Values'!$B$2:$B$500,0)),"","Dest. error")),"")</f>
        <v/>
      </c>
      <c r="L2606" s="242" t="str">
        <f>IF(AND(G2606&lt;&gt;0,G2606&lt;&gt;""),IF(C2606="","",IF(AND(ISNUMBER(--LEFT(C2606,FIND(" ",C2606&amp;" ")-1)),OR(LEN(LEFT(C2606,FIND(" ",C2606&amp;" ")-1))=6,LEN(LEFT(C2606,FIND(" ",C2606&amp;" ")-1))=7),OR(ISNUMBER(MATCH(LEFT(C2606,FIND(" ",C2606&amp;" ")-1),'Look Up Values'!$G$2:$G$1000,0)),ISNUMBER(MATCH(LEFT(C2606,FIND(" ",C2606&amp;" ")-1),'Look Up Values'!$AE$2:$AE$2000,0)))),"","EWC error")),"")</f>
        <v/>
      </c>
      <c r="M2606" s="242" t="str" cm="1">
        <f t="array" ref="M2606">IF(AND(G2606&lt;&gt;0,G2606&lt;&gt;""),IF(E2606="","",IF(ISNUMBER(MATCH(SUBSTITUTE(E2606," ",""),SUBSTITUTE('Look Up Values'!$I$2:$I$10," ",""),0)),"","State error")),"")</f>
        <v/>
      </c>
      <c r="N2606" s="242" t="str" cm="1">
        <f t="array" ref="N2606">IF(AND(G2606&lt;&gt;0,G2606&lt;&gt;""),IF(F2606="","",IF(ISNUMBER(MATCH(SUBSTITUTE(F2606," ",""),SUBSTITUTE('Look Up Values'!$W$2:$W$30," ",""),0)),"","D&amp;R error")),"")</f>
        <v/>
      </c>
      <c r="O2606" s="256" t="str">
        <f t="shared" si="81"/>
        <v/>
      </c>
    </row>
    <row r="2607" spans="1:15" ht="15.75">
      <c r="A2607" s="250">
        <v>2600</v>
      </c>
      <c r="B2607" s="208"/>
      <c r="C2607" s="49"/>
      <c r="D2607" s="50"/>
      <c r="E2607" s="50"/>
      <c r="F2607" s="50"/>
      <c r="G2607" s="209"/>
      <c r="H2607" s="48"/>
      <c r="I2607" s="457" t="str">
        <f t="shared" si="80"/>
        <v/>
      </c>
      <c r="J2607" s="241" cm="1">
        <f t="array" ref="J2607">SUMPRODUCT(--(K2607:N2607&lt;&gt;"")) + IF(TRIM(O2607)="",0,LEN(O2607)-LEN(SUBSTITUTE(O2607,",",""))+1)</f>
        <v>0</v>
      </c>
      <c r="K2607" s="242" t="str">
        <f>IF(AND(G2607&lt;&gt;0,G2607&lt;&gt;""),IF(B2607="","",IF(ISNUMBER(MATCH(B2607,'Look Up Values'!$B$2:$B$500,0)),"","Dest. error")),"")</f>
        <v/>
      </c>
      <c r="L2607" s="242" t="str">
        <f>IF(AND(G2607&lt;&gt;0,G2607&lt;&gt;""),IF(C2607="","",IF(AND(ISNUMBER(--LEFT(C2607,FIND(" ",C2607&amp;" ")-1)),OR(LEN(LEFT(C2607,FIND(" ",C2607&amp;" ")-1))=6,LEN(LEFT(C2607,FIND(" ",C2607&amp;" ")-1))=7),OR(ISNUMBER(MATCH(LEFT(C2607,FIND(" ",C2607&amp;" ")-1),'Look Up Values'!$G$2:$G$1000,0)),ISNUMBER(MATCH(LEFT(C2607,FIND(" ",C2607&amp;" ")-1),'Look Up Values'!$AE$2:$AE$2000,0)))),"","EWC error")),"")</f>
        <v/>
      </c>
      <c r="M2607" s="242" t="str" cm="1">
        <f t="array" ref="M2607">IF(AND(G2607&lt;&gt;0,G2607&lt;&gt;""),IF(E2607="","",IF(ISNUMBER(MATCH(SUBSTITUTE(E2607," ",""),SUBSTITUTE('Look Up Values'!$I$2:$I$10," ",""),0)),"","State error")),"")</f>
        <v/>
      </c>
      <c r="N2607" s="242" t="str" cm="1">
        <f t="array" ref="N2607">IF(AND(G2607&lt;&gt;0,G2607&lt;&gt;""),IF(F2607="","",IF(ISNUMBER(MATCH(SUBSTITUTE(F2607," ",""),SUBSTITUTE('Look Up Values'!$W$2:$W$30," ",""),0)),"","D&amp;R error")),"")</f>
        <v/>
      </c>
      <c r="O2607" s="256" t="str">
        <f t="shared" si="81"/>
        <v/>
      </c>
    </row>
    <row r="2608" spans="1:15" ht="15.75">
      <c r="A2608" s="250">
        <v>2601</v>
      </c>
      <c r="B2608" s="208"/>
      <c r="C2608" s="49"/>
      <c r="D2608" s="50"/>
      <c r="E2608" s="50"/>
      <c r="F2608" s="50"/>
      <c r="G2608" s="209"/>
      <c r="H2608" s="48"/>
      <c r="I2608" s="457" t="str">
        <f t="shared" si="80"/>
        <v/>
      </c>
      <c r="J2608" s="241" cm="1">
        <f t="array" ref="J2608">SUMPRODUCT(--(K2608:N2608&lt;&gt;"")) + IF(TRIM(O2608)="",0,LEN(O2608)-LEN(SUBSTITUTE(O2608,",",""))+1)</f>
        <v>0</v>
      </c>
      <c r="K2608" s="242" t="str">
        <f>IF(AND(G2608&lt;&gt;0,G2608&lt;&gt;""),IF(B2608="","",IF(ISNUMBER(MATCH(B2608,'Look Up Values'!$B$2:$B$500,0)),"","Dest. error")),"")</f>
        <v/>
      </c>
      <c r="L2608" s="242" t="str">
        <f>IF(AND(G2608&lt;&gt;0,G2608&lt;&gt;""),IF(C2608="","",IF(AND(ISNUMBER(--LEFT(C2608,FIND(" ",C2608&amp;" ")-1)),OR(LEN(LEFT(C2608,FIND(" ",C2608&amp;" ")-1))=6,LEN(LEFT(C2608,FIND(" ",C2608&amp;" ")-1))=7),OR(ISNUMBER(MATCH(LEFT(C2608,FIND(" ",C2608&amp;" ")-1),'Look Up Values'!$G$2:$G$1000,0)),ISNUMBER(MATCH(LEFT(C2608,FIND(" ",C2608&amp;" ")-1),'Look Up Values'!$AE$2:$AE$2000,0)))),"","EWC error")),"")</f>
        <v/>
      </c>
      <c r="M2608" s="242" t="str" cm="1">
        <f t="array" ref="M2608">IF(AND(G2608&lt;&gt;0,G2608&lt;&gt;""),IF(E2608="","",IF(ISNUMBER(MATCH(SUBSTITUTE(E2608," ",""),SUBSTITUTE('Look Up Values'!$I$2:$I$10," ",""),0)),"","State error")),"")</f>
        <v/>
      </c>
      <c r="N2608" s="242" t="str" cm="1">
        <f t="array" ref="N2608">IF(AND(G2608&lt;&gt;0,G2608&lt;&gt;""),IF(F2608="","",IF(ISNUMBER(MATCH(SUBSTITUTE(F2608," ",""),SUBSTITUTE('Look Up Values'!$W$2:$W$30," ",""),0)),"","D&amp;R error")),"")</f>
        <v/>
      </c>
      <c r="O2608" s="256" t="str">
        <f t="shared" si="81"/>
        <v/>
      </c>
    </row>
    <row r="2609" spans="1:15" ht="15.75">
      <c r="A2609" s="250">
        <v>2602</v>
      </c>
      <c r="B2609" s="208"/>
      <c r="C2609" s="49"/>
      <c r="D2609" s="50"/>
      <c r="E2609" s="50"/>
      <c r="F2609" s="50"/>
      <c r="G2609" s="209"/>
      <c r="H2609" s="48"/>
      <c r="I2609" s="457" t="str">
        <f t="shared" si="80"/>
        <v/>
      </c>
      <c r="J2609" s="241" cm="1">
        <f t="array" ref="J2609">SUMPRODUCT(--(K2609:N2609&lt;&gt;"")) + IF(TRIM(O2609)="",0,LEN(O2609)-LEN(SUBSTITUTE(O2609,",",""))+1)</f>
        <v>0</v>
      </c>
      <c r="K2609" s="242" t="str">
        <f>IF(AND(G2609&lt;&gt;0,G2609&lt;&gt;""),IF(B2609="","",IF(ISNUMBER(MATCH(B2609,'Look Up Values'!$B$2:$B$500,0)),"","Dest. error")),"")</f>
        <v/>
      </c>
      <c r="L2609" s="242" t="str">
        <f>IF(AND(G2609&lt;&gt;0,G2609&lt;&gt;""),IF(C2609="","",IF(AND(ISNUMBER(--LEFT(C2609,FIND(" ",C2609&amp;" ")-1)),OR(LEN(LEFT(C2609,FIND(" ",C2609&amp;" ")-1))=6,LEN(LEFT(C2609,FIND(" ",C2609&amp;" ")-1))=7),OR(ISNUMBER(MATCH(LEFT(C2609,FIND(" ",C2609&amp;" ")-1),'Look Up Values'!$G$2:$G$1000,0)),ISNUMBER(MATCH(LEFT(C2609,FIND(" ",C2609&amp;" ")-1),'Look Up Values'!$AE$2:$AE$2000,0)))),"","EWC error")),"")</f>
        <v/>
      </c>
      <c r="M2609" s="242" t="str" cm="1">
        <f t="array" ref="M2609">IF(AND(G2609&lt;&gt;0,G2609&lt;&gt;""),IF(E2609="","",IF(ISNUMBER(MATCH(SUBSTITUTE(E2609," ",""),SUBSTITUTE('Look Up Values'!$I$2:$I$10," ",""),0)),"","State error")),"")</f>
        <v/>
      </c>
      <c r="N2609" s="242" t="str" cm="1">
        <f t="array" ref="N2609">IF(AND(G2609&lt;&gt;0,G2609&lt;&gt;""),IF(F2609="","",IF(ISNUMBER(MATCH(SUBSTITUTE(F2609," ",""),SUBSTITUTE('Look Up Values'!$W$2:$W$30," ",""),0)),"","D&amp;R error")),"")</f>
        <v/>
      </c>
      <c r="O2609" s="256" t="str">
        <f t="shared" si="81"/>
        <v/>
      </c>
    </row>
    <row r="2610" spans="1:15" ht="15.75">
      <c r="A2610" s="250">
        <v>2603</v>
      </c>
      <c r="B2610" s="208"/>
      <c r="C2610" s="49"/>
      <c r="D2610" s="50"/>
      <c r="E2610" s="50"/>
      <c r="F2610" s="50"/>
      <c r="G2610" s="209"/>
      <c r="H2610" s="48"/>
      <c r="I2610" s="457" t="str">
        <f t="shared" si="80"/>
        <v/>
      </c>
      <c r="J2610" s="241" cm="1">
        <f t="array" ref="J2610">SUMPRODUCT(--(K2610:N2610&lt;&gt;"")) + IF(TRIM(O2610)="",0,LEN(O2610)-LEN(SUBSTITUTE(O2610,",",""))+1)</f>
        <v>0</v>
      </c>
      <c r="K2610" s="242" t="str">
        <f>IF(AND(G2610&lt;&gt;0,G2610&lt;&gt;""),IF(B2610="","",IF(ISNUMBER(MATCH(B2610,'Look Up Values'!$B$2:$B$500,0)),"","Dest. error")),"")</f>
        <v/>
      </c>
      <c r="L2610" s="242" t="str">
        <f>IF(AND(G2610&lt;&gt;0,G2610&lt;&gt;""),IF(C2610="","",IF(AND(ISNUMBER(--LEFT(C2610,FIND(" ",C2610&amp;" ")-1)),OR(LEN(LEFT(C2610,FIND(" ",C2610&amp;" ")-1))=6,LEN(LEFT(C2610,FIND(" ",C2610&amp;" ")-1))=7),OR(ISNUMBER(MATCH(LEFT(C2610,FIND(" ",C2610&amp;" ")-1),'Look Up Values'!$G$2:$G$1000,0)),ISNUMBER(MATCH(LEFT(C2610,FIND(" ",C2610&amp;" ")-1),'Look Up Values'!$AE$2:$AE$2000,0)))),"","EWC error")),"")</f>
        <v/>
      </c>
      <c r="M2610" s="242" t="str" cm="1">
        <f t="array" ref="M2610">IF(AND(G2610&lt;&gt;0,G2610&lt;&gt;""),IF(E2610="","",IF(ISNUMBER(MATCH(SUBSTITUTE(E2610," ",""),SUBSTITUTE('Look Up Values'!$I$2:$I$10," ",""),0)),"","State error")),"")</f>
        <v/>
      </c>
      <c r="N2610" s="242" t="str" cm="1">
        <f t="array" ref="N2610">IF(AND(G2610&lt;&gt;0,G2610&lt;&gt;""),IF(F2610="","",IF(ISNUMBER(MATCH(SUBSTITUTE(F2610," ",""),SUBSTITUTE('Look Up Values'!$W$2:$W$30," ",""),0)),"","D&amp;R error")),"")</f>
        <v/>
      </c>
      <c r="O2610" s="256" t="str">
        <f t="shared" si="81"/>
        <v/>
      </c>
    </row>
    <row r="2611" spans="1:15" ht="15.75">
      <c r="A2611" s="250">
        <v>2604</v>
      </c>
      <c r="B2611" s="208"/>
      <c r="C2611" s="49"/>
      <c r="D2611" s="50"/>
      <c r="E2611" s="50"/>
      <c r="F2611" s="50"/>
      <c r="G2611" s="209"/>
      <c r="H2611" s="48"/>
      <c r="I2611" s="457" t="str">
        <f t="shared" si="80"/>
        <v/>
      </c>
      <c r="J2611" s="241" cm="1">
        <f t="array" ref="J2611">SUMPRODUCT(--(K2611:N2611&lt;&gt;"")) + IF(TRIM(O2611)="",0,LEN(O2611)-LEN(SUBSTITUTE(O2611,",",""))+1)</f>
        <v>0</v>
      </c>
      <c r="K2611" s="242" t="str">
        <f>IF(AND(G2611&lt;&gt;0,G2611&lt;&gt;""),IF(B2611="","",IF(ISNUMBER(MATCH(B2611,'Look Up Values'!$B$2:$B$500,0)),"","Dest. error")),"")</f>
        <v/>
      </c>
      <c r="L2611" s="242" t="str">
        <f>IF(AND(G2611&lt;&gt;0,G2611&lt;&gt;""),IF(C2611="","",IF(AND(ISNUMBER(--LEFT(C2611,FIND(" ",C2611&amp;" ")-1)),OR(LEN(LEFT(C2611,FIND(" ",C2611&amp;" ")-1))=6,LEN(LEFT(C2611,FIND(" ",C2611&amp;" ")-1))=7),OR(ISNUMBER(MATCH(LEFT(C2611,FIND(" ",C2611&amp;" ")-1),'Look Up Values'!$G$2:$G$1000,0)),ISNUMBER(MATCH(LEFT(C2611,FIND(" ",C2611&amp;" ")-1),'Look Up Values'!$AE$2:$AE$2000,0)))),"","EWC error")),"")</f>
        <v/>
      </c>
      <c r="M2611" s="242" t="str" cm="1">
        <f t="array" ref="M2611">IF(AND(G2611&lt;&gt;0,G2611&lt;&gt;""),IF(E2611="","",IF(ISNUMBER(MATCH(SUBSTITUTE(E2611," ",""),SUBSTITUTE('Look Up Values'!$I$2:$I$10," ",""),0)),"","State error")),"")</f>
        <v/>
      </c>
      <c r="N2611" s="242" t="str" cm="1">
        <f t="array" ref="N2611">IF(AND(G2611&lt;&gt;0,G2611&lt;&gt;""),IF(F2611="","",IF(ISNUMBER(MATCH(SUBSTITUTE(F2611," ",""),SUBSTITUTE('Look Up Values'!$W$2:$W$30," ",""),0)),"","D&amp;R error")),"")</f>
        <v/>
      </c>
      <c r="O2611" s="256" t="str">
        <f t="shared" si="81"/>
        <v/>
      </c>
    </row>
    <row r="2612" spans="1:15" ht="15.75">
      <c r="A2612" s="250">
        <v>2605</v>
      </c>
      <c r="B2612" s="208"/>
      <c r="C2612" s="49"/>
      <c r="D2612" s="50"/>
      <c r="E2612" s="50"/>
      <c r="F2612" s="50"/>
      <c r="G2612" s="209"/>
      <c r="H2612" s="48"/>
      <c r="I2612" s="457" t="str">
        <f t="shared" si="80"/>
        <v/>
      </c>
      <c r="J2612" s="241" cm="1">
        <f t="array" ref="J2612">SUMPRODUCT(--(K2612:N2612&lt;&gt;"")) + IF(TRIM(O2612)="",0,LEN(O2612)-LEN(SUBSTITUTE(O2612,",",""))+1)</f>
        <v>0</v>
      </c>
      <c r="K2612" s="242" t="str">
        <f>IF(AND(G2612&lt;&gt;0,G2612&lt;&gt;""),IF(B2612="","",IF(ISNUMBER(MATCH(B2612,'Look Up Values'!$B$2:$B$500,0)),"","Dest. error")),"")</f>
        <v/>
      </c>
      <c r="L2612" s="242" t="str">
        <f>IF(AND(G2612&lt;&gt;0,G2612&lt;&gt;""),IF(C2612="","",IF(AND(ISNUMBER(--LEFT(C2612,FIND(" ",C2612&amp;" ")-1)),OR(LEN(LEFT(C2612,FIND(" ",C2612&amp;" ")-1))=6,LEN(LEFT(C2612,FIND(" ",C2612&amp;" ")-1))=7),OR(ISNUMBER(MATCH(LEFT(C2612,FIND(" ",C2612&amp;" ")-1),'Look Up Values'!$G$2:$G$1000,0)),ISNUMBER(MATCH(LEFT(C2612,FIND(" ",C2612&amp;" ")-1),'Look Up Values'!$AE$2:$AE$2000,0)))),"","EWC error")),"")</f>
        <v/>
      </c>
      <c r="M2612" s="242" t="str" cm="1">
        <f t="array" ref="M2612">IF(AND(G2612&lt;&gt;0,G2612&lt;&gt;""),IF(E2612="","",IF(ISNUMBER(MATCH(SUBSTITUTE(E2612," ",""),SUBSTITUTE('Look Up Values'!$I$2:$I$10," ",""),0)),"","State error")),"")</f>
        <v/>
      </c>
      <c r="N2612" s="242" t="str" cm="1">
        <f t="array" ref="N2612">IF(AND(G2612&lt;&gt;0,G2612&lt;&gt;""),IF(F2612="","",IF(ISNUMBER(MATCH(SUBSTITUTE(F2612," ",""),SUBSTITUTE('Look Up Values'!$W$2:$W$30," ",""),0)),"","D&amp;R error")),"")</f>
        <v/>
      </c>
      <c r="O2612" s="256" t="str">
        <f t="shared" si="81"/>
        <v/>
      </c>
    </row>
    <row r="2613" spans="1:15" ht="15.75">
      <c r="A2613" s="250">
        <v>2606</v>
      </c>
      <c r="B2613" s="208"/>
      <c r="C2613" s="49"/>
      <c r="D2613" s="50"/>
      <c r="E2613" s="50"/>
      <c r="F2613" s="50"/>
      <c r="G2613" s="209"/>
      <c r="H2613" s="48"/>
      <c r="I2613" s="457" t="str">
        <f t="shared" si="80"/>
        <v/>
      </c>
      <c r="J2613" s="241" cm="1">
        <f t="array" ref="J2613">SUMPRODUCT(--(K2613:N2613&lt;&gt;"")) + IF(TRIM(O2613)="",0,LEN(O2613)-LEN(SUBSTITUTE(O2613,",",""))+1)</f>
        <v>0</v>
      </c>
      <c r="K2613" s="242" t="str">
        <f>IF(AND(G2613&lt;&gt;0,G2613&lt;&gt;""),IF(B2613="","",IF(ISNUMBER(MATCH(B2613,'Look Up Values'!$B$2:$B$500,0)),"","Dest. error")),"")</f>
        <v/>
      </c>
      <c r="L2613" s="242" t="str">
        <f>IF(AND(G2613&lt;&gt;0,G2613&lt;&gt;""),IF(C2613="","",IF(AND(ISNUMBER(--LEFT(C2613,FIND(" ",C2613&amp;" ")-1)),OR(LEN(LEFT(C2613,FIND(" ",C2613&amp;" ")-1))=6,LEN(LEFT(C2613,FIND(" ",C2613&amp;" ")-1))=7),OR(ISNUMBER(MATCH(LEFT(C2613,FIND(" ",C2613&amp;" ")-1),'Look Up Values'!$G$2:$G$1000,0)),ISNUMBER(MATCH(LEFT(C2613,FIND(" ",C2613&amp;" ")-1),'Look Up Values'!$AE$2:$AE$2000,0)))),"","EWC error")),"")</f>
        <v/>
      </c>
      <c r="M2613" s="242" t="str" cm="1">
        <f t="array" ref="M2613">IF(AND(G2613&lt;&gt;0,G2613&lt;&gt;""),IF(E2613="","",IF(ISNUMBER(MATCH(SUBSTITUTE(E2613," ",""),SUBSTITUTE('Look Up Values'!$I$2:$I$10," ",""),0)),"","State error")),"")</f>
        <v/>
      </c>
      <c r="N2613" s="242" t="str" cm="1">
        <f t="array" ref="N2613">IF(AND(G2613&lt;&gt;0,G2613&lt;&gt;""),IF(F2613="","",IF(ISNUMBER(MATCH(SUBSTITUTE(F2613," ",""),SUBSTITUTE('Look Up Values'!$W$2:$W$30," ",""),0)),"","D&amp;R error")),"")</f>
        <v/>
      </c>
      <c r="O2613" s="256" t="str">
        <f t="shared" si="81"/>
        <v/>
      </c>
    </row>
    <row r="2614" spans="1:15" ht="15.75">
      <c r="A2614" s="250">
        <v>2607</v>
      </c>
      <c r="B2614" s="208"/>
      <c r="C2614" s="49"/>
      <c r="D2614" s="50"/>
      <c r="E2614" s="50"/>
      <c r="F2614" s="50"/>
      <c r="G2614" s="209"/>
      <c r="H2614" s="48"/>
      <c r="I2614" s="457" t="str">
        <f t="shared" si="80"/>
        <v/>
      </c>
      <c r="J2614" s="241" cm="1">
        <f t="array" ref="J2614">SUMPRODUCT(--(K2614:N2614&lt;&gt;"")) + IF(TRIM(O2614)="",0,LEN(O2614)-LEN(SUBSTITUTE(O2614,",",""))+1)</f>
        <v>0</v>
      </c>
      <c r="K2614" s="242" t="str">
        <f>IF(AND(G2614&lt;&gt;0,G2614&lt;&gt;""),IF(B2614="","",IF(ISNUMBER(MATCH(B2614,'Look Up Values'!$B$2:$B$500,0)),"","Dest. error")),"")</f>
        <v/>
      </c>
      <c r="L2614" s="242" t="str">
        <f>IF(AND(G2614&lt;&gt;0,G2614&lt;&gt;""),IF(C2614="","",IF(AND(ISNUMBER(--LEFT(C2614,FIND(" ",C2614&amp;" ")-1)),OR(LEN(LEFT(C2614,FIND(" ",C2614&amp;" ")-1))=6,LEN(LEFT(C2614,FIND(" ",C2614&amp;" ")-1))=7),OR(ISNUMBER(MATCH(LEFT(C2614,FIND(" ",C2614&amp;" ")-1),'Look Up Values'!$G$2:$G$1000,0)),ISNUMBER(MATCH(LEFT(C2614,FIND(" ",C2614&amp;" ")-1),'Look Up Values'!$AE$2:$AE$2000,0)))),"","EWC error")),"")</f>
        <v/>
      </c>
      <c r="M2614" s="242" t="str" cm="1">
        <f t="array" ref="M2614">IF(AND(G2614&lt;&gt;0,G2614&lt;&gt;""),IF(E2614="","",IF(ISNUMBER(MATCH(SUBSTITUTE(E2614," ",""),SUBSTITUTE('Look Up Values'!$I$2:$I$10," ",""),0)),"","State error")),"")</f>
        <v/>
      </c>
      <c r="N2614" s="242" t="str" cm="1">
        <f t="array" ref="N2614">IF(AND(G2614&lt;&gt;0,G2614&lt;&gt;""),IF(F2614="","",IF(ISNUMBER(MATCH(SUBSTITUTE(F2614," ",""),SUBSTITUTE('Look Up Values'!$W$2:$W$30," ",""),0)),"","D&amp;R error")),"")</f>
        <v/>
      </c>
      <c r="O2614" s="256" t="str">
        <f t="shared" si="81"/>
        <v/>
      </c>
    </row>
    <row r="2615" spans="1:15" ht="15.75">
      <c r="A2615" s="250">
        <v>2608</v>
      </c>
      <c r="B2615" s="208"/>
      <c r="C2615" s="49"/>
      <c r="D2615" s="50"/>
      <c r="E2615" s="50"/>
      <c r="F2615" s="50"/>
      <c r="G2615" s="209"/>
      <c r="H2615" s="48"/>
      <c r="I2615" s="457" t="str">
        <f t="shared" si="80"/>
        <v/>
      </c>
      <c r="J2615" s="241" cm="1">
        <f t="array" ref="J2615">SUMPRODUCT(--(K2615:N2615&lt;&gt;"")) + IF(TRIM(O2615)="",0,LEN(O2615)-LEN(SUBSTITUTE(O2615,",",""))+1)</f>
        <v>0</v>
      </c>
      <c r="K2615" s="242" t="str">
        <f>IF(AND(G2615&lt;&gt;0,G2615&lt;&gt;""),IF(B2615="","",IF(ISNUMBER(MATCH(B2615,'Look Up Values'!$B$2:$B$500,0)),"","Dest. error")),"")</f>
        <v/>
      </c>
      <c r="L2615" s="242" t="str">
        <f>IF(AND(G2615&lt;&gt;0,G2615&lt;&gt;""),IF(C2615="","",IF(AND(ISNUMBER(--LEFT(C2615,FIND(" ",C2615&amp;" ")-1)),OR(LEN(LEFT(C2615,FIND(" ",C2615&amp;" ")-1))=6,LEN(LEFT(C2615,FIND(" ",C2615&amp;" ")-1))=7),OR(ISNUMBER(MATCH(LEFT(C2615,FIND(" ",C2615&amp;" ")-1),'Look Up Values'!$G$2:$G$1000,0)),ISNUMBER(MATCH(LEFT(C2615,FIND(" ",C2615&amp;" ")-1),'Look Up Values'!$AE$2:$AE$2000,0)))),"","EWC error")),"")</f>
        <v/>
      </c>
      <c r="M2615" s="242" t="str" cm="1">
        <f t="array" ref="M2615">IF(AND(G2615&lt;&gt;0,G2615&lt;&gt;""),IF(E2615="","",IF(ISNUMBER(MATCH(SUBSTITUTE(E2615," ",""),SUBSTITUTE('Look Up Values'!$I$2:$I$10," ",""),0)),"","State error")),"")</f>
        <v/>
      </c>
      <c r="N2615" s="242" t="str" cm="1">
        <f t="array" ref="N2615">IF(AND(G2615&lt;&gt;0,G2615&lt;&gt;""),IF(F2615="","",IF(ISNUMBER(MATCH(SUBSTITUTE(F2615," ",""),SUBSTITUTE('Look Up Values'!$W$2:$W$30," ",""),0)),"","D&amp;R error")),"")</f>
        <v/>
      </c>
      <c r="O2615" s="256" t="str">
        <f t="shared" si="81"/>
        <v/>
      </c>
    </row>
    <row r="2616" spans="1:15" ht="15.75">
      <c r="A2616" s="250">
        <v>2609</v>
      </c>
      <c r="B2616" s="208"/>
      <c r="C2616" s="49"/>
      <c r="D2616" s="50"/>
      <c r="E2616" s="50"/>
      <c r="F2616" s="50"/>
      <c r="G2616" s="209"/>
      <c r="H2616" s="48"/>
      <c r="I2616" s="457" t="str">
        <f t="shared" si="80"/>
        <v/>
      </c>
      <c r="J2616" s="241" cm="1">
        <f t="array" ref="J2616">SUMPRODUCT(--(K2616:N2616&lt;&gt;"")) + IF(TRIM(O2616)="",0,LEN(O2616)-LEN(SUBSTITUTE(O2616,",",""))+1)</f>
        <v>0</v>
      </c>
      <c r="K2616" s="242" t="str">
        <f>IF(AND(G2616&lt;&gt;0,G2616&lt;&gt;""),IF(B2616="","",IF(ISNUMBER(MATCH(B2616,'Look Up Values'!$B$2:$B$500,0)),"","Dest. error")),"")</f>
        <v/>
      </c>
      <c r="L2616" s="242" t="str">
        <f>IF(AND(G2616&lt;&gt;0,G2616&lt;&gt;""),IF(C2616="","",IF(AND(ISNUMBER(--LEFT(C2616,FIND(" ",C2616&amp;" ")-1)),OR(LEN(LEFT(C2616,FIND(" ",C2616&amp;" ")-1))=6,LEN(LEFT(C2616,FIND(" ",C2616&amp;" ")-1))=7),OR(ISNUMBER(MATCH(LEFT(C2616,FIND(" ",C2616&amp;" ")-1),'Look Up Values'!$G$2:$G$1000,0)),ISNUMBER(MATCH(LEFT(C2616,FIND(" ",C2616&amp;" ")-1),'Look Up Values'!$AE$2:$AE$2000,0)))),"","EWC error")),"")</f>
        <v/>
      </c>
      <c r="M2616" s="242" t="str" cm="1">
        <f t="array" ref="M2616">IF(AND(G2616&lt;&gt;0,G2616&lt;&gt;""),IF(E2616="","",IF(ISNUMBER(MATCH(SUBSTITUTE(E2616," ",""),SUBSTITUTE('Look Up Values'!$I$2:$I$10," ",""),0)),"","State error")),"")</f>
        <v/>
      </c>
      <c r="N2616" s="242" t="str" cm="1">
        <f t="array" ref="N2616">IF(AND(G2616&lt;&gt;0,G2616&lt;&gt;""),IF(F2616="","",IF(ISNUMBER(MATCH(SUBSTITUTE(F2616," ",""),SUBSTITUTE('Look Up Values'!$W$2:$W$30," ",""),0)),"","D&amp;R error")),"")</f>
        <v/>
      </c>
      <c r="O2616" s="256" t="str">
        <f t="shared" si="81"/>
        <v/>
      </c>
    </row>
    <row r="2617" spans="1:15" ht="15.75">
      <c r="A2617" s="250">
        <v>2610</v>
      </c>
      <c r="B2617" s="208"/>
      <c r="C2617" s="49"/>
      <c r="D2617" s="50"/>
      <c r="E2617" s="50"/>
      <c r="F2617" s="50"/>
      <c r="G2617" s="209"/>
      <c r="H2617" s="48"/>
      <c r="I2617" s="457" t="str">
        <f t="shared" si="80"/>
        <v/>
      </c>
      <c r="J2617" s="241" cm="1">
        <f t="array" ref="J2617">SUMPRODUCT(--(K2617:N2617&lt;&gt;"")) + IF(TRIM(O2617)="",0,LEN(O2617)-LEN(SUBSTITUTE(O2617,",",""))+1)</f>
        <v>0</v>
      </c>
      <c r="K2617" s="242" t="str">
        <f>IF(AND(G2617&lt;&gt;0,G2617&lt;&gt;""),IF(B2617="","",IF(ISNUMBER(MATCH(B2617,'Look Up Values'!$B$2:$B$500,0)),"","Dest. error")),"")</f>
        <v/>
      </c>
      <c r="L2617" s="242" t="str">
        <f>IF(AND(G2617&lt;&gt;0,G2617&lt;&gt;""),IF(C2617="","",IF(AND(ISNUMBER(--LEFT(C2617,FIND(" ",C2617&amp;" ")-1)),OR(LEN(LEFT(C2617,FIND(" ",C2617&amp;" ")-1))=6,LEN(LEFT(C2617,FIND(" ",C2617&amp;" ")-1))=7),OR(ISNUMBER(MATCH(LEFT(C2617,FIND(" ",C2617&amp;" ")-1),'Look Up Values'!$G$2:$G$1000,0)),ISNUMBER(MATCH(LEFT(C2617,FIND(" ",C2617&amp;" ")-1),'Look Up Values'!$AE$2:$AE$2000,0)))),"","EWC error")),"")</f>
        <v/>
      </c>
      <c r="M2617" s="242" t="str" cm="1">
        <f t="array" ref="M2617">IF(AND(G2617&lt;&gt;0,G2617&lt;&gt;""),IF(E2617="","",IF(ISNUMBER(MATCH(SUBSTITUTE(E2617," ",""),SUBSTITUTE('Look Up Values'!$I$2:$I$10," ",""),0)),"","State error")),"")</f>
        <v/>
      </c>
      <c r="N2617" s="242" t="str" cm="1">
        <f t="array" ref="N2617">IF(AND(G2617&lt;&gt;0,G2617&lt;&gt;""),IF(F2617="","",IF(ISNUMBER(MATCH(SUBSTITUTE(F2617," ",""),SUBSTITUTE('Look Up Values'!$W$2:$W$30," ",""),0)),"","D&amp;R error")),"")</f>
        <v/>
      </c>
      <c r="O2617" s="256" t="str">
        <f t="shared" si="81"/>
        <v/>
      </c>
    </row>
    <row r="2618" spans="1:15" ht="15.75">
      <c r="A2618" s="250">
        <v>2611</v>
      </c>
      <c r="B2618" s="208"/>
      <c r="C2618" s="49"/>
      <c r="D2618" s="50"/>
      <c r="E2618" s="50"/>
      <c r="F2618" s="50"/>
      <c r="G2618" s="209"/>
      <c r="H2618" s="48"/>
      <c r="I2618" s="457" t="str">
        <f t="shared" si="80"/>
        <v/>
      </c>
      <c r="J2618" s="241" cm="1">
        <f t="array" ref="J2618">SUMPRODUCT(--(K2618:N2618&lt;&gt;"")) + IF(TRIM(O2618)="",0,LEN(O2618)-LEN(SUBSTITUTE(O2618,",",""))+1)</f>
        <v>0</v>
      </c>
      <c r="K2618" s="242" t="str">
        <f>IF(AND(G2618&lt;&gt;0,G2618&lt;&gt;""),IF(B2618="","",IF(ISNUMBER(MATCH(B2618,'Look Up Values'!$B$2:$B$500,0)),"","Dest. error")),"")</f>
        <v/>
      </c>
      <c r="L2618" s="242" t="str">
        <f>IF(AND(G2618&lt;&gt;0,G2618&lt;&gt;""),IF(C2618="","",IF(AND(ISNUMBER(--LEFT(C2618,FIND(" ",C2618&amp;" ")-1)),OR(LEN(LEFT(C2618,FIND(" ",C2618&amp;" ")-1))=6,LEN(LEFT(C2618,FIND(" ",C2618&amp;" ")-1))=7),OR(ISNUMBER(MATCH(LEFT(C2618,FIND(" ",C2618&amp;" ")-1),'Look Up Values'!$G$2:$G$1000,0)),ISNUMBER(MATCH(LEFT(C2618,FIND(" ",C2618&amp;" ")-1),'Look Up Values'!$AE$2:$AE$2000,0)))),"","EWC error")),"")</f>
        <v/>
      </c>
      <c r="M2618" s="242" t="str" cm="1">
        <f t="array" ref="M2618">IF(AND(G2618&lt;&gt;0,G2618&lt;&gt;""),IF(E2618="","",IF(ISNUMBER(MATCH(SUBSTITUTE(E2618," ",""),SUBSTITUTE('Look Up Values'!$I$2:$I$10," ",""),0)),"","State error")),"")</f>
        <v/>
      </c>
      <c r="N2618" s="242" t="str" cm="1">
        <f t="array" ref="N2618">IF(AND(G2618&lt;&gt;0,G2618&lt;&gt;""),IF(F2618="","",IF(ISNUMBER(MATCH(SUBSTITUTE(F2618," ",""),SUBSTITUTE('Look Up Values'!$W$2:$W$30," ",""),0)),"","D&amp;R error")),"")</f>
        <v/>
      </c>
      <c r="O2618" s="256" t="str">
        <f t="shared" si="81"/>
        <v/>
      </c>
    </row>
    <row r="2619" spans="1:15" ht="15.75">
      <c r="A2619" s="250">
        <v>2612</v>
      </c>
      <c r="B2619" s="208"/>
      <c r="C2619" s="49"/>
      <c r="D2619" s="50"/>
      <c r="E2619" s="50"/>
      <c r="F2619" s="50"/>
      <c r="G2619" s="209"/>
      <c r="H2619" s="48"/>
      <c r="I2619" s="457" t="str">
        <f t="shared" si="80"/>
        <v/>
      </c>
      <c r="J2619" s="241" cm="1">
        <f t="array" ref="J2619">SUMPRODUCT(--(K2619:N2619&lt;&gt;"")) + IF(TRIM(O2619)="",0,LEN(O2619)-LEN(SUBSTITUTE(O2619,",",""))+1)</f>
        <v>0</v>
      </c>
      <c r="K2619" s="242" t="str">
        <f>IF(AND(G2619&lt;&gt;0,G2619&lt;&gt;""),IF(B2619="","",IF(ISNUMBER(MATCH(B2619,'Look Up Values'!$B$2:$B$500,0)),"","Dest. error")),"")</f>
        <v/>
      </c>
      <c r="L2619" s="242" t="str">
        <f>IF(AND(G2619&lt;&gt;0,G2619&lt;&gt;""),IF(C2619="","",IF(AND(ISNUMBER(--LEFT(C2619,FIND(" ",C2619&amp;" ")-1)),OR(LEN(LEFT(C2619,FIND(" ",C2619&amp;" ")-1))=6,LEN(LEFT(C2619,FIND(" ",C2619&amp;" ")-1))=7),OR(ISNUMBER(MATCH(LEFT(C2619,FIND(" ",C2619&amp;" ")-1),'Look Up Values'!$G$2:$G$1000,0)),ISNUMBER(MATCH(LEFT(C2619,FIND(" ",C2619&amp;" ")-1),'Look Up Values'!$AE$2:$AE$2000,0)))),"","EWC error")),"")</f>
        <v/>
      </c>
      <c r="M2619" s="242" t="str" cm="1">
        <f t="array" ref="M2619">IF(AND(G2619&lt;&gt;0,G2619&lt;&gt;""),IF(E2619="","",IF(ISNUMBER(MATCH(SUBSTITUTE(E2619," ",""),SUBSTITUTE('Look Up Values'!$I$2:$I$10," ",""),0)),"","State error")),"")</f>
        <v/>
      </c>
      <c r="N2619" s="242" t="str" cm="1">
        <f t="array" ref="N2619">IF(AND(G2619&lt;&gt;0,G2619&lt;&gt;""),IF(F2619="","",IF(ISNUMBER(MATCH(SUBSTITUTE(F2619," ",""),SUBSTITUTE('Look Up Values'!$W$2:$W$30," ",""),0)),"","D&amp;R error")),"")</f>
        <v/>
      </c>
      <c r="O2619" s="256" t="str">
        <f t="shared" si="81"/>
        <v/>
      </c>
    </row>
    <row r="2620" spans="1:15" ht="15.75">
      <c r="A2620" s="250">
        <v>2613</v>
      </c>
      <c r="B2620" s="208"/>
      <c r="C2620" s="49"/>
      <c r="D2620" s="50"/>
      <c r="E2620" s="50"/>
      <c r="F2620" s="50"/>
      <c r="G2620" s="209"/>
      <c r="H2620" s="48"/>
      <c r="I2620" s="457" t="str">
        <f t="shared" si="80"/>
        <v/>
      </c>
      <c r="J2620" s="241" cm="1">
        <f t="array" ref="J2620">SUMPRODUCT(--(K2620:N2620&lt;&gt;"")) + IF(TRIM(O2620)="",0,LEN(O2620)-LEN(SUBSTITUTE(O2620,",",""))+1)</f>
        <v>0</v>
      </c>
      <c r="K2620" s="242" t="str">
        <f>IF(AND(G2620&lt;&gt;0,G2620&lt;&gt;""),IF(B2620="","",IF(ISNUMBER(MATCH(B2620,'Look Up Values'!$B$2:$B$500,0)),"","Dest. error")),"")</f>
        <v/>
      </c>
      <c r="L2620" s="242" t="str">
        <f>IF(AND(G2620&lt;&gt;0,G2620&lt;&gt;""),IF(C2620="","",IF(AND(ISNUMBER(--LEFT(C2620,FIND(" ",C2620&amp;" ")-1)),OR(LEN(LEFT(C2620,FIND(" ",C2620&amp;" ")-1))=6,LEN(LEFT(C2620,FIND(" ",C2620&amp;" ")-1))=7),OR(ISNUMBER(MATCH(LEFT(C2620,FIND(" ",C2620&amp;" ")-1),'Look Up Values'!$G$2:$G$1000,0)),ISNUMBER(MATCH(LEFT(C2620,FIND(" ",C2620&amp;" ")-1),'Look Up Values'!$AE$2:$AE$2000,0)))),"","EWC error")),"")</f>
        <v/>
      </c>
      <c r="M2620" s="242" t="str" cm="1">
        <f t="array" ref="M2620">IF(AND(G2620&lt;&gt;0,G2620&lt;&gt;""),IF(E2620="","",IF(ISNUMBER(MATCH(SUBSTITUTE(E2620," ",""),SUBSTITUTE('Look Up Values'!$I$2:$I$10," ",""),0)),"","State error")),"")</f>
        <v/>
      </c>
      <c r="N2620" s="242" t="str" cm="1">
        <f t="array" ref="N2620">IF(AND(G2620&lt;&gt;0,G2620&lt;&gt;""),IF(F2620="","",IF(ISNUMBER(MATCH(SUBSTITUTE(F2620," ",""),SUBSTITUTE('Look Up Values'!$W$2:$W$30," ",""),0)),"","D&amp;R error")),"")</f>
        <v/>
      </c>
      <c r="O2620" s="256" t="str">
        <f t="shared" si="81"/>
        <v/>
      </c>
    </row>
    <row r="2621" spans="1:15" ht="15.75">
      <c r="A2621" s="250">
        <v>2614</v>
      </c>
      <c r="B2621" s="208"/>
      <c r="C2621" s="49"/>
      <c r="D2621" s="50"/>
      <c r="E2621" s="50"/>
      <c r="F2621" s="50"/>
      <c r="G2621" s="209"/>
      <c r="H2621" s="48"/>
      <c r="I2621" s="457" t="str">
        <f t="shared" si="80"/>
        <v/>
      </c>
      <c r="J2621" s="241" cm="1">
        <f t="array" ref="J2621">SUMPRODUCT(--(K2621:N2621&lt;&gt;"")) + IF(TRIM(O2621)="",0,LEN(O2621)-LEN(SUBSTITUTE(O2621,",",""))+1)</f>
        <v>0</v>
      </c>
      <c r="K2621" s="242" t="str">
        <f>IF(AND(G2621&lt;&gt;0,G2621&lt;&gt;""),IF(B2621="","",IF(ISNUMBER(MATCH(B2621,'Look Up Values'!$B$2:$B$500,0)),"","Dest. error")),"")</f>
        <v/>
      </c>
      <c r="L2621" s="242" t="str">
        <f>IF(AND(G2621&lt;&gt;0,G2621&lt;&gt;""),IF(C2621="","",IF(AND(ISNUMBER(--LEFT(C2621,FIND(" ",C2621&amp;" ")-1)),OR(LEN(LEFT(C2621,FIND(" ",C2621&amp;" ")-1))=6,LEN(LEFT(C2621,FIND(" ",C2621&amp;" ")-1))=7),OR(ISNUMBER(MATCH(LEFT(C2621,FIND(" ",C2621&amp;" ")-1),'Look Up Values'!$G$2:$G$1000,0)),ISNUMBER(MATCH(LEFT(C2621,FIND(" ",C2621&amp;" ")-1),'Look Up Values'!$AE$2:$AE$2000,0)))),"","EWC error")),"")</f>
        <v/>
      </c>
      <c r="M2621" s="242" t="str" cm="1">
        <f t="array" ref="M2621">IF(AND(G2621&lt;&gt;0,G2621&lt;&gt;""),IF(E2621="","",IF(ISNUMBER(MATCH(SUBSTITUTE(E2621," ",""),SUBSTITUTE('Look Up Values'!$I$2:$I$10," ",""),0)),"","State error")),"")</f>
        <v/>
      </c>
      <c r="N2621" s="242" t="str" cm="1">
        <f t="array" ref="N2621">IF(AND(G2621&lt;&gt;0,G2621&lt;&gt;""),IF(F2621="","",IF(ISNUMBER(MATCH(SUBSTITUTE(F2621," ",""),SUBSTITUTE('Look Up Values'!$W$2:$W$30," ",""),0)),"","D&amp;R error")),"")</f>
        <v/>
      </c>
      <c r="O2621" s="256" t="str">
        <f t="shared" si="81"/>
        <v/>
      </c>
    </row>
    <row r="2622" spans="1:15" ht="15.75">
      <c r="A2622" s="250">
        <v>2615</v>
      </c>
      <c r="B2622" s="208"/>
      <c r="C2622" s="49"/>
      <c r="D2622" s="50"/>
      <c r="E2622" s="50"/>
      <c r="F2622" s="50"/>
      <c r="G2622" s="209"/>
      <c r="H2622" s="48"/>
      <c r="I2622" s="457" t="str">
        <f t="shared" si="80"/>
        <v/>
      </c>
      <c r="J2622" s="241" cm="1">
        <f t="array" ref="J2622">SUMPRODUCT(--(K2622:N2622&lt;&gt;"")) + IF(TRIM(O2622)="",0,LEN(O2622)-LEN(SUBSTITUTE(O2622,",",""))+1)</f>
        <v>0</v>
      </c>
      <c r="K2622" s="242" t="str">
        <f>IF(AND(G2622&lt;&gt;0,G2622&lt;&gt;""),IF(B2622="","",IF(ISNUMBER(MATCH(B2622,'Look Up Values'!$B$2:$B$500,0)),"","Dest. error")),"")</f>
        <v/>
      </c>
      <c r="L2622" s="242" t="str">
        <f>IF(AND(G2622&lt;&gt;0,G2622&lt;&gt;""),IF(C2622="","",IF(AND(ISNUMBER(--LEFT(C2622,FIND(" ",C2622&amp;" ")-1)),OR(LEN(LEFT(C2622,FIND(" ",C2622&amp;" ")-1))=6,LEN(LEFT(C2622,FIND(" ",C2622&amp;" ")-1))=7),OR(ISNUMBER(MATCH(LEFT(C2622,FIND(" ",C2622&amp;" ")-1),'Look Up Values'!$G$2:$G$1000,0)),ISNUMBER(MATCH(LEFT(C2622,FIND(" ",C2622&amp;" ")-1),'Look Up Values'!$AE$2:$AE$2000,0)))),"","EWC error")),"")</f>
        <v/>
      </c>
      <c r="M2622" s="242" t="str" cm="1">
        <f t="array" ref="M2622">IF(AND(G2622&lt;&gt;0,G2622&lt;&gt;""),IF(E2622="","",IF(ISNUMBER(MATCH(SUBSTITUTE(E2622," ",""),SUBSTITUTE('Look Up Values'!$I$2:$I$10," ",""),0)),"","State error")),"")</f>
        <v/>
      </c>
      <c r="N2622" s="242" t="str" cm="1">
        <f t="array" ref="N2622">IF(AND(G2622&lt;&gt;0,G2622&lt;&gt;""),IF(F2622="","",IF(ISNUMBER(MATCH(SUBSTITUTE(F2622," ",""),SUBSTITUTE('Look Up Values'!$W$2:$W$30," ",""),0)),"","D&amp;R error")),"")</f>
        <v/>
      </c>
      <c r="O2622" s="256" t="str">
        <f t="shared" si="81"/>
        <v/>
      </c>
    </row>
    <row r="2623" spans="1:15" ht="15.75">
      <c r="A2623" s="250">
        <v>2616</v>
      </c>
      <c r="B2623" s="208"/>
      <c r="C2623" s="49"/>
      <c r="D2623" s="50"/>
      <c r="E2623" s="50"/>
      <c r="F2623" s="50"/>
      <c r="G2623" s="209"/>
      <c r="H2623" s="48"/>
      <c r="I2623" s="457" t="str">
        <f t="shared" si="80"/>
        <v/>
      </c>
      <c r="J2623" s="241" cm="1">
        <f t="array" ref="J2623">SUMPRODUCT(--(K2623:N2623&lt;&gt;"")) + IF(TRIM(O2623)="",0,LEN(O2623)-LEN(SUBSTITUTE(O2623,",",""))+1)</f>
        <v>0</v>
      </c>
      <c r="K2623" s="242" t="str">
        <f>IF(AND(G2623&lt;&gt;0,G2623&lt;&gt;""),IF(B2623="","",IF(ISNUMBER(MATCH(B2623,'Look Up Values'!$B$2:$B$500,0)),"","Dest. error")),"")</f>
        <v/>
      </c>
      <c r="L2623" s="242" t="str">
        <f>IF(AND(G2623&lt;&gt;0,G2623&lt;&gt;""),IF(C2623="","",IF(AND(ISNUMBER(--LEFT(C2623,FIND(" ",C2623&amp;" ")-1)),OR(LEN(LEFT(C2623,FIND(" ",C2623&amp;" ")-1))=6,LEN(LEFT(C2623,FIND(" ",C2623&amp;" ")-1))=7),OR(ISNUMBER(MATCH(LEFT(C2623,FIND(" ",C2623&amp;" ")-1),'Look Up Values'!$G$2:$G$1000,0)),ISNUMBER(MATCH(LEFT(C2623,FIND(" ",C2623&amp;" ")-1),'Look Up Values'!$AE$2:$AE$2000,0)))),"","EWC error")),"")</f>
        <v/>
      </c>
      <c r="M2623" s="242" t="str" cm="1">
        <f t="array" ref="M2623">IF(AND(G2623&lt;&gt;0,G2623&lt;&gt;""),IF(E2623="","",IF(ISNUMBER(MATCH(SUBSTITUTE(E2623," ",""),SUBSTITUTE('Look Up Values'!$I$2:$I$10," ",""),0)),"","State error")),"")</f>
        <v/>
      </c>
      <c r="N2623" s="242" t="str" cm="1">
        <f t="array" ref="N2623">IF(AND(G2623&lt;&gt;0,G2623&lt;&gt;""),IF(F2623="","",IF(ISNUMBER(MATCH(SUBSTITUTE(F2623," ",""),SUBSTITUTE('Look Up Values'!$W$2:$W$30," ",""),0)),"","D&amp;R error")),"")</f>
        <v/>
      </c>
      <c r="O2623" s="256" t="str">
        <f t="shared" si="81"/>
        <v/>
      </c>
    </row>
    <row r="2624" spans="1:15" ht="15.75">
      <c r="A2624" s="250">
        <v>2617</v>
      </c>
      <c r="B2624" s="208"/>
      <c r="C2624" s="49"/>
      <c r="D2624" s="50"/>
      <c r="E2624" s="50"/>
      <c r="F2624" s="50"/>
      <c r="G2624" s="209"/>
      <c r="H2624" s="48"/>
      <c r="I2624" s="457" t="str">
        <f t="shared" si="80"/>
        <v/>
      </c>
      <c r="J2624" s="241" cm="1">
        <f t="array" ref="J2624">SUMPRODUCT(--(K2624:N2624&lt;&gt;"")) + IF(TRIM(O2624)="",0,LEN(O2624)-LEN(SUBSTITUTE(O2624,",",""))+1)</f>
        <v>0</v>
      </c>
      <c r="K2624" s="242" t="str">
        <f>IF(AND(G2624&lt;&gt;0,G2624&lt;&gt;""),IF(B2624="","",IF(ISNUMBER(MATCH(B2624,'Look Up Values'!$B$2:$B$500,0)),"","Dest. error")),"")</f>
        <v/>
      </c>
      <c r="L2624" s="242" t="str">
        <f>IF(AND(G2624&lt;&gt;0,G2624&lt;&gt;""),IF(C2624="","",IF(AND(ISNUMBER(--LEFT(C2624,FIND(" ",C2624&amp;" ")-1)),OR(LEN(LEFT(C2624,FIND(" ",C2624&amp;" ")-1))=6,LEN(LEFT(C2624,FIND(" ",C2624&amp;" ")-1))=7),OR(ISNUMBER(MATCH(LEFT(C2624,FIND(" ",C2624&amp;" ")-1),'Look Up Values'!$G$2:$G$1000,0)),ISNUMBER(MATCH(LEFT(C2624,FIND(" ",C2624&amp;" ")-1),'Look Up Values'!$AE$2:$AE$2000,0)))),"","EWC error")),"")</f>
        <v/>
      </c>
      <c r="M2624" s="242" t="str" cm="1">
        <f t="array" ref="M2624">IF(AND(G2624&lt;&gt;0,G2624&lt;&gt;""),IF(E2624="","",IF(ISNUMBER(MATCH(SUBSTITUTE(E2624," ",""),SUBSTITUTE('Look Up Values'!$I$2:$I$10," ",""),0)),"","State error")),"")</f>
        <v/>
      </c>
      <c r="N2624" s="242" t="str" cm="1">
        <f t="array" ref="N2624">IF(AND(G2624&lt;&gt;0,G2624&lt;&gt;""),IF(F2624="","",IF(ISNUMBER(MATCH(SUBSTITUTE(F2624," ",""),SUBSTITUTE('Look Up Values'!$W$2:$W$30," ",""),0)),"","D&amp;R error")),"")</f>
        <v/>
      </c>
      <c r="O2624" s="256" t="str">
        <f t="shared" si="81"/>
        <v/>
      </c>
    </row>
    <row r="2625" spans="1:15" ht="15.75">
      <c r="A2625" s="250">
        <v>2618</v>
      </c>
      <c r="B2625" s="208"/>
      <c r="C2625" s="49"/>
      <c r="D2625" s="50"/>
      <c r="E2625" s="50"/>
      <c r="F2625" s="50"/>
      <c r="G2625" s="209"/>
      <c r="H2625" s="48"/>
      <c r="I2625" s="457" t="str">
        <f t="shared" si="80"/>
        <v/>
      </c>
      <c r="J2625" s="241" cm="1">
        <f t="array" ref="J2625">SUMPRODUCT(--(K2625:N2625&lt;&gt;"")) + IF(TRIM(O2625)="",0,LEN(O2625)-LEN(SUBSTITUTE(O2625,",",""))+1)</f>
        <v>0</v>
      </c>
      <c r="K2625" s="242" t="str">
        <f>IF(AND(G2625&lt;&gt;0,G2625&lt;&gt;""),IF(B2625="","",IF(ISNUMBER(MATCH(B2625,'Look Up Values'!$B$2:$B$500,0)),"","Dest. error")),"")</f>
        <v/>
      </c>
      <c r="L2625" s="242" t="str">
        <f>IF(AND(G2625&lt;&gt;0,G2625&lt;&gt;""),IF(C2625="","",IF(AND(ISNUMBER(--LEFT(C2625,FIND(" ",C2625&amp;" ")-1)),OR(LEN(LEFT(C2625,FIND(" ",C2625&amp;" ")-1))=6,LEN(LEFT(C2625,FIND(" ",C2625&amp;" ")-1))=7),OR(ISNUMBER(MATCH(LEFT(C2625,FIND(" ",C2625&amp;" ")-1),'Look Up Values'!$G$2:$G$1000,0)),ISNUMBER(MATCH(LEFT(C2625,FIND(" ",C2625&amp;" ")-1),'Look Up Values'!$AE$2:$AE$2000,0)))),"","EWC error")),"")</f>
        <v/>
      </c>
      <c r="M2625" s="242" t="str" cm="1">
        <f t="array" ref="M2625">IF(AND(G2625&lt;&gt;0,G2625&lt;&gt;""),IF(E2625="","",IF(ISNUMBER(MATCH(SUBSTITUTE(E2625," ",""),SUBSTITUTE('Look Up Values'!$I$2:$I$10," ",""),0)),"","State error")),"")</f>
        <v/>
      </c>
      <c r="N2625" s="242" t="str" cm="1">
        <f t="array" ref="N2625">IF(AND(G2625&lt;&gt;0,G2625&lt;&gt;""),IF(F2625="","",IF(ISNUMBER(MATCH(SUBSTITUTE(F2625," ",""),SUBSTITUTE('Look Up Values'!$W$2:$W$30," ",""),0)),"","D&amp;R error")),"")</f>
        <v/>
      </c>
      <c r="O2625" s="256" t="str">
        <f t="shared" si="81"/>
        <v/>
      </c>
    </row>
    <row r="2626" spans="1:15" ht="15.75">
      <c r="A2626" s="250">
        <v>2619</v>
      </c>
      <c r="B2626" s="208"/>
      <c r="C2626" s="49"/>
      <c r="D2626" s="50"/>
      <c r="E2626" s="50"/>
      <c r="F2626" s="50"/>
      <c r="G2626" s="209"/>
      <c r="H2626" s="48"/>
      <c r="I2626" s="457" t="str">
        <f t="shared" si="80"/>
        <v/>
      </c>
      <c r="J2626" s="241" cm="1">
        <f t="array" ref="J2626">SUMPRODUCT(--(K2626:N2626&lt;&gt;"")) + IF(TRIM(O2626)="",0,LEN(O2626)-LEN(SUBSTITUTE(O2626,",",""))+1)</f>
        <v>0</v>
      </c>
      <c r="K2626" s="242" t="str">
        <f>IF(AND(G2626&lt;&gt;0,G2626&lt;&gt;""),IF(B2626="","",IF(ISNUMBER(MATCH(B2626,'Look Up Values'!$B$2:$B$500,0)),"","Dest. error")),"")</f>
        <v/>
      </c>
      <c r="L2626" s="242" t="str">
        <f>IF(AND(G2626&lt;&gt;0,G2626&lt;&gt;""),IF(C2626="","",IF(AND(ISNUMBER(--LEFT(C2626,FIND(" ",C2626&amp;" ")-1)),OR(LEN(LEFT(C2626,FIND(" ",C2626&amp;" ")-1))=6,LEN(LEFT(C2626,FIND(" ",C2626&amp;" ")-1))=7),OR(ISNUMBER(MATCH(LEFT(C2626,FIND(" ",C2626&amp;" ")-1),'Look Up Values'!$G$2:$G$1000,0)),ISNUMBER(MATCH(LEFT(C2626,FIND(" ",C2626&amp;" ")-1),'Look Up Values'!$AE$2:$AE$2000,0)))),"","EWC error")),"")</f>
        <v/>
      </c>
      <c r="M2626" s="242" t="str" cm="1">
        <f t="array" ref="M2626">IF(AND(G2626&lt;&gt;0,G2626&lt;&gt;""),IF(E2626="","",IF(ISNUMBER(MATCH(SUBSTITUTE(E2626," ",""),SUBSTITUTE('Look Up Values'!$I$2:$I$10," ",""),0)),"","State error")),"")</f>
        <v/>
      </c>
      <c r="N2626" s="242" t="str" cm="1">
        <f t="array" ref="N2626">IF(AND(G2626&lt;&gt;0,G2626&lt;&gt;""),IF(F2626="","",IF(ISNUMBER(MATCH(SUBSTITUTE(F2626," ",""),SUBSTITUTE('Look Up Values'!$W$2:$W$30," ",""),0)),"","D&amp;R error")),"")</f>
        <v/>
      </c>
      <c r="O2626" s="256" t="str">
        <f t="shared" si="81"/>
        <v/>
      </c>
    </row>
    <row r="2627" spans="1:15" ht="15.75">
      <c r="A2627" s="250">
        <v>2620</v>
      </c>
      <c r="B2627" s="208"/>
      <c r="C2627" s="49"/>
      <c r="D2627" s="50"/>
      <c r="E2627" s="50"/>
      <c r="F2627" s="50"/>
      <c r="G2627" s="209"/>
      <c r="H2627" s="48"/>
      <c r="I2627" s="457" t="str">
        <f t="shared" si="80"/>
        <v/>
      </c>
      <c r="J2627" s="241" cm="1">
        <f t="array" ref="J2627">SUMPRODUCT(--(K2627:N2627&lt;&gt;"")) + IF(TRIM(O2627)="",0,LEN(O2627)-LEN(SUBSTITUTE(O2627,",",""))+1)</f>
        <v>0</v>
      </c>
      <c r="K2627" s="242" t="str">
        <f>IF(AND(G2627&lt;&gt;0,G2627&lt;&gt;""),IF(B2627="","",IF(ISNUMBER(MATCH(B2627,'Look Up Values'!$B$2:$B$500,0)),"","Dest. error")),"")</f>
        <v/>
      </c>
      <c r="L2627" s="242" t="str">
        <f>IF(AND(G2627&lt;&gt;0,G2627&lt;&gt;""),IF(C2627="","",IF(AND(ISNUMBER(--LEFT(C2627,FIND(" ",C2627&amp;" ")-1)),OR(LEN(LEFT(C2627,FIND(" ",C2627&amp;" ")-1))=6,LEN(LEFT(C2627,FIND(" ",C2627&amp;" ")-1))=7),OR(ISNUMBER(MATCH(LEFT(C2627,FIND(" ",C2627&amp;" ")-1),'Look Up Values'!$G$2:$G$1000,0)),ISNUMBER(MATCH(LEFT(C2627,FIND(" ",C2627&amp;" ")-1),'Look Up Values'!$AE$2:$AE$2000,0)))),"","EWC error")),"")</f>
        <v/>
      </c>
      <c r="M2627" s="242" t="str" cm="1">
        <f t="array" ref="M2627">IF(AND(G2627&lt;&gt;0,G2627&lt;&gt;""),IF(E2627="","",IF(ISNUMBER(MATCH(SUBSTITUTE(E2627," ",""),SUBSTITUTE('Look Up Values'!$I$2:$I$10," ",""),0)),"","State error")),"")</f>
        <v/>
      </c>
      <c r="N2627" s="242" t="str" cm="1">
        <f t="array" ref="N2627">IF(AND(G2627&lt;&gt;0,G2627&lt;&gt;""),IF(F2627="","",IF(ISNUMBER(MATCH(SUBSTITUTE(F2627," ",""),SUBSTITUTE('Look Up Values'!$W$2:$W$30," ",""),0)),"","D&amp;R error")),"")</f>
        <v/>
      </c>
      <c r="O2627" s="256" t="str">
        <f t="shared" si="81"/>
        <v/>
      </c>
    </row>
    <row r="2628" spans="1:15" ht="15.75">
      <c r="A2628" s="250">
        <v>2621</v>
      </c>
      <c r="B2628" s="208"/>
      <c r="C2628" s="49"/>
      <c r="D2628" s="50"/>
      <c r="E2628" s="50"/>
      <c r="F2628" s="50"/>
      <c r="G2628" s="209"/>
      <c r="H2628" s="48"/>
      <c r="I2628" s="457" t="str">
        <f t="shared" si="80"/>
        <v/>
      </c>
      <c r="J2628" s="241" cm="1">
        <f t="array" ref="J2628">SUMPRODUCT(--(K2628:N2628&lt;&gt;"")) + IF(TRIM(O2628)="",0,LEN(O2628)-LEN(SUBSTITUTE(O2628,",",""))+1)</f>
        <v>0</v>
      </c>
      <c r="K2628" s="242" t="str">
        <f>IF(AND(G2628&lt;&gt;0,G2628&lt;&gt;""),IF(B2628="","",IF(ISNUMBER(MATCH(B2628,'Look Up Values'!$B$2:$B$500,0)),"","Dest. error")),"")</f>
        <v/>
      </c>
      <c r="L2628" s="242" t="str">
        <f>IF(AND(G2628&lt;&gt;0,G2628&lt;&gt;""),IF(C2628="","",IF(AND(ISNUMBER(--LEFT(C2628,FIND(" ",C2628&amp;" ")-1)),OR(LEN(LEFT(C2628,FIND(" ",C2628&amp;" ")-1))=6,LEN(LEFT(C2628,FIND(" ",C2628&amp;" ")-1))=7),OR(ISNUMBER(MATCH(LEFT(C2628,FIND(" ",C2628&amp;" ")-1),'Look Up Values'!$G$2:$G$1000,0)),ISNUMBER(MATCH(LEFT(C2628,FIND(" ",C2628&amp;" ")-1),'Look Up Values'!$AE$2:$AE$2000,0)))),"","EWC error")),"")</f>
        <v/>
      </c>
      <c r="M2628" s="242" t="str" cm="1">
        <f t="array" ref="M2628">IF(AND(G2628&lt;&gt;0,G2628&lt;&gt;""),IF(E2628="","",IF(ISNUMBER(MATCH(SUBSTITUTE(E2628," ",""),SUBSTITUTE('Look Up Values'!$I$2:$I$10," ",""),0)),"","State error")),"")</f>
        <v/>
      </c>
      <c r="N2628" s="242" t="str" cm="1">
        <f t="array" ref="N2628">IF(AND(G2628&lt;&gt;0,G2628&lt;&gt;""),IF(F2628="","",IF(ISNUMBER(MATCH(SUBSTITUTE(F2628," ",""),SUBSTITUTE('Look Up Values'!$W$2:$W$30," ",""),0)),"","D&amp;R error")),"")</f>
        <v/>
      </c>
      <c r="O2628" s="256" t="str">
        <f t="shared" si="81"/>
        <v/>
      </c>
    </row>
    <row r="2629" spans="1:15" ht="15.75">
      <c r="A2629" s="250">
        <v>2622</v>
      </c>
      <c r="B2629" s="208"/>
      <c r="C2629" s="49"/>
      <c r="D2629" s="50"/>
      <c r="E2629" s="50"/>
      <c r="F2629" s="50"/>
      <c r="G2629" s="209"/>
      <c r="H2629" s="48"/>
      <c r="I2629" s="457" t="str">
        <f t="shared" si="80"/>
        <v/>
      </c>
      <c r="J2629" s="241" cm="1">
        <f t="array" ref="J2629">SUMPRODUCT(--(K2629:N2629&lt;&gt;"")) + IF(TRIM(O2629)="",0,LEN(O2629)-LEN(SUBSTITUTE(O2629,",",""))+1)</f>
        <v>0</v>
      </c>
      <c r="K2629" s="242" t="str">
        <f>IF(AND(G2629&lt;&gt;0,G2629&lt;&gt;""),IF(B2629="","",IF(ISNUMBER(MATCH(B2629,'Look Up Values'!$B$2:$B$500,0)),"","Dest. error")),"")</f>
        <v/>
      </c>
      <c r="L2629" s="242" t="str">
        <f>IF(AND(G2629&lt;&gt;0,G2629&lt;&gt;""),IF(C2629="","",IF(AND(ISNUMBER(--LEFT(C2629,FIND(" ",C2629&amp;" ")-1)),OR(LEN(LEFT(C2629,FIND(" ",C2629&amp;" ")-1))=6,LEN(LEFT(C2629,FIND(" ",C2629&amp;" ")-1))=7),OR(ISNUMBER(MATCH(LEFT(C2629,FIND(" ",C2629&amp;" ")-1),'Look Up Values'!$G$2:$G$1000,0)),ISNUMBER(MATCH(LEFT(C2629,FIND(" ",C2629&amp;" ")-1),'Look Up Values'!$AE$2:$AE$2000,0)))),"","EWC error")),"")</f>
        <v/>
      </c>
      <c r="M2629" s="242" t="str" cm="1">
        <f t="array" ref="M2629">IF(AND(G2629&lt;&gt;0,G2629&lt;&gt;""),IF(E2629="","",IF(ISNUMBER(MATCH(SUBSTITUTE(E2629," ",""),SUBSTITUTE('Look Up Values'!$I$2:$I$10," ",""),0)),"","State error")),"")</f>
        <v/>
      </c>
      <c r="N2629" s="242" t="str" cm="1">
        <f t="array" ref="N2629">IF(AND(G2629&lt;&gt;0,G2629&lt;&gt;""),IF(F2629="","",IF(ISNUMBER(MATCH(SUBSTITUTE(F2629," ",""),SUBSTITUTE('Look Up Values'!$W$2:$W$30," ",""),0)),"","D&amp;R error")),"")</f>
        <v/>
      </c>
      <c r="O2629" s="256" t="str">
        <f t="shared" si="81"/>
        <v/>
      </c>
    </row>
    <row r="2630" spans="1:15" ht="15.75">
      <c r="A2630" s="250">
        <v>2623</v>
      </c>
      <c r="B2630" s="208"/>
      <c r="C2630" s="49"/>
      <c r="D2630" s="50"/>
      <c r="E2630" s="50"/>
      <c r="F2630" s="50"/>
      <c r="G2630" s="209"/>
      <c r="H2630" s="48"/>
      <c r="I2630" s="457" t="str">
        <f t="shared" si="80"/>
        <v/>
      </c>
      <c r="J2630" s="241" cm="1">
        <f t="array" ref="J2630">SUMPRODUCT(--(K2630:N2630&lt;&gt;"")) + IF(TRIM(O2630)="",0,LEN(O2630)-LEN(SUBSTITUTE(O2630,",",""))+1)</f>
        <v>0</v>
      </c>
      <c r="K2630" s="242" t="str">
        <f>IF(AND(G2630&lt;&gt;0,G2630&lt;&gt;""),IF(B2630="","",IF(ISNUMBER(MATCH(B2630,'Look Up Values'!$B$2:$B$500,0)),"","Dest. error")),"")</f>
        <v/>
      </c>
      <c r="L2630" s="242" t="str">
        <f>IF(AND(G2630&lt;&gt;0,G2630&lt;&gt;""),IF(C2630="","",IF(AND(ISNUMBER(--LEFT(C2630,FIND(" ",C2630&amp;" ")-1)),OR(LEN(LEFT(C2630,FIND(" ",C2630&amp;" ")-1))=6,LEN(LEFT(C2630,FIND(" ",C2630&amp;" ")-1))=7),OR(ISNUMBER(MATCH(LEFT(C2630,FIND(" ",C2630&amp;" ")-1),'Look Up Values'!$G$2:$G$1000,0)),ISNUMBER(MATCH(LEFT(C2630,FIND(" ",C2630&amp;" ")-1),'Look Up Values'!$AE$2:$AE$2000,0)))),"","EWC error")),"")</f>
        <v/>
      </c>
      <c r="M2630" s="242" t="str" cm="1">
        <f t="array" ref="M2630">IF(AND(G2630&lt;&gt;0,G2630&lt;&gt;""),IF(E2630="","",IF(ISNUMBER(MATCH(SUBSTITUTE(E2630," ",""),SUBSTITUTE('Look Up Values'!$I$2:$I$10," ",""),0)),"","State error")),"")</f>
        <v/>
      </c>
      <c r="N2630" s="242" t="str" cm="1">
        <f t="array" ref="N2630">IF(AND(G2630&lt;&gt;0,G2630&lt;&gt;""),IF(F2630="","",IF(ISNUMBER(MATCH(SUBSTITUTE(F2630," ",""),SUBSTITUTE('Look Up Values'!$W$2:$W$30," ",""),0)),"","D&amp;R error")),"")</f>
        <v/>
      </c>
      <c r="O2630" s="256" t="str">
        <f t="shared" si="81"/>
        <v/>
      </c>
    </row>
    <row r="2631" spans="1:15" ht="15.75">
      <c r="A2631" s="250">
        <v>2624</v>
      </c>
      <c r="B2631" s="208"/>
      <c r="C2631" s="49"/>
      <c r="D2631" s="50"/>
      <c r="E2631" s="50"/>
      <c r="F2631" s="50"/>
      <c r="G2631" s="209"/>
      <c r="H2631" s="48"/>
      <c r="I2631" s="457" t="str">
        <f t="shared" si="80"/>
        <v/>
      </c>
      <c r="J2631" s="241" cm="1">
        <f t="array" ref="J2631">SUMPRODUCT(--(K2631:N2631&lt;&gt;"")) + IF(TRIM(O2631)="",0,LEN(O2631)-LEN(SUBSTITUTE(O2631,",",""))+1)</f>
        <v>0</v>
      </c>
      <c r="K2631" s="242" t="str">
        <f>IF(AND(G2631&lt;&gt;0,G2631&lt;&gt;""),IF(B2631="","",IF(ISNUMBER(MATCH(B2631,'Look Up Values'!$B$2:$B$500,0)),"","Dest. error")),"")</f>
        <v/>
      </c>
      <c r="L2631" s="242" t="str">
        <f>IF(AND(G2631&lt;&gt;0,G2631&lt;&gt;""),IF(C2631="","",IF(AND(ISNUMBER(--LEFT(C2631,FIND(" ",C2631&amp;" ")-1)),OR(LEN(LEFT(C2631,FIND(" ",C2631&amp;" ")-1))=6,LEN(LEFT(C2631,FIND(" ",C2631&amp;" ")-1))=7),OR(ISNUMBER(MATCH(LEFT(C2631,FIND(" ",C2631&amp;" ")-1),'Look Up Values'!$G$2:$G$1000,0)),ISNUMBER(MATCH(LEFT(C2631,FIND(" ",C2631&amp;" ")-1),'Look Up Values'!$AE$2:$AE$2000,0)))),"","EWC error")),"")</f>
        <v/>
      </c>
      <c r="M2631" s="242" t="str" cm="1">
        <f t="array" ref="M2631">IF(AND(G2631&lt;&gt;0,G2631&lt;&gt;""),IF(E2631="","",IF(ISNUMBER(MATCH(SUBSTITUTE(E2631," ",""),SUBSTITUTE('Look Up Values'!$I$2:$I$10," ",""),0)),"","State error")),"")</f>
        <v/>
      </c>
      <c r="N2631" s="242" t="str" cm="1">
        <f t="array" ref="N2631">IF(AND(G2631&lt;&gt;0,G2631&lt;&gt;""),IF(F2631="","",IF(ISNUMBER(MATCH(SUBSTITUTE(F2631," ",""),SUBSTITUTE('Look Up Values'!$W$2:$W$30," ",""),0)),"","D&amp;R error")),"")</f>
        <v/>
      </c>
      <c r="O2631" s="256" t="str">
        <f t="shared" si="81"/>
        <v/>
      </c>
    </row>
    <row r="2632" spans="1:15" ht="15.75">
      <c r="A2632" s="250">
        <v>2625</v>
      </c>
      <c r="B2632" s="208"/>
      <c r="C2632" s="49"/>
      <c r="D2632" s="50"/>
      <c r="E2632" s="50"/>
      <c r="F2632" s="50"/>
      <c r="G2632" s="209"/>
      <c r="H2632" s="48"/>
      <c r="I2632" s="457" t="str">
        <f t="shared" si="80"/>
        <v/>
      </c>
      <c r="J2632" s="241" cm="1">
        <f t="array" ref="J2632">SUMPRODUCT(--(K2632:N2632&lt;&gt;"")) + IF(TRIM(O2632)="",0,LEN(O2632)-LEN(SUBSTITUTE(O2632,",",""))+1)</f>
        <v>0</v>
      </c>
      <c r="K2632" s="242" t="str">
        <f>IF(AND(G2632&lt;&gt;0,G2632&lt;&gt;""),IF(B2632="","",IF(ISNUMBER(MATCH(B2632,'Look Up Values'!$B$2:$B$500,0)),"","Dest. error")),"")</f>
        <v/>
      </c>
      <c r="L2632" s="242" t="str">
        <f>IF(AND(G2632&lt;&gt;0,G2632&lt;&gt;""),IF(C2632="","",IF(AND(ISNUMBER(--LEFT(C2632,FIND(" ",C2632&amp;" ")-1)),OR(LEN(LEFT(C2632,FIND(" ",C2632&amp;" ")-1))=6,LEN(LEFT(C2632,FIND(" ",C2632&amp;" ")-1))=7),OR(ISNUMBER(MATCH(LEFT(C2632,FIND(" ",C2632&amp;" ")-1),'Look Up Values'!$G$2:$G$1000,0)),ISNUMBER(MATCH(LEFT(C2632,FIND(" ",C2632&amp;" ")-1),'Look Up Values'!$AE$2:$AE$2000,0)))),"","EWC error")),"")</f>
        <v/>
      </c>
      <c r="M2632" s="242" t="str" cm="1">
        <f t="array" ref="M2632">IF(AND(G2632&lt;&gt;0,G2632&lt;&gt;""),IF(E2632="","",IF(ISNUMBER(MATCH(SUBSTITUTE(E2632," ",""),SUBSTITUTE('Look Up Values'!$I$2:$I$10," ",""),0)),"","State error")),"")</f>
        <v/>
      </c>
      <c r="N2632" s="242" t="str" cm="1">
        <f t="array" ref="N2632">IF(AND(G2632&lt;&gt;0,G2632&lt;&gt;""),IF(F2632="","",IF(ISNUMBER(MATCH(SUBSTITUTE(F2632," ",""),SUBSTITUTE('Look Up Values'!$W$2:$W$30," ",""),0)),"","D&amp;R error")),"")</f>
        <v/>
      </c>
      <c r="O2632" s="256" t="str">
        <f t="shared" si="81"/>
        <v/>
      </c>
    </row>
    <row r="2633" spans="1:15" ht="15.75">
      <c r="A2633" s="250">
        <v>2626</v>
      </c>
      <c r="B2633" s="208"/>
      <c r="C2633" s="49"/>
      <c r="D2633" s="50"/>
      <c r="E2633" s="50"/>
      <c r="F2633" s="50"/>
      <c r="G2633" s="209"/>
      <c r="H2633" s="48"/>
      <c r="I2633" s="457" t="str">
        <f t="shared" ref="I2633:I2696" si="82">IF(IFERROR(--SUBSTITUTE(J2633,CHAR(160),""),0)&gt;0,A2633,"")</f>
        <v/>
      </c>
      <c r="J2633" s="241" cm="1">
        <f t="array" ref="J2633">SUMPRODUCT(--(K2633:N2633&lt;&gt;"")) + IF(TRIM(O2633)="",0,LEN(O2633)-LEN(SUBSTITUTE(O2633,",",""))+1)</f>
        <v>0</v>
      </c>
      <c r="K2633" s="242" t="str">
        <f>IF(AND(G2633&lt;&gt;0,G2633&lt;&gt;""),IF(B2633="","",IF(ISNUMBER(MATCH(B2633,'Look Up Values'!$B$2:$B$500,0)),"","Dest. error")),"")</f>
        <v/>
      </c>
      <c r="L2633" s="242" t="str">
        <f>IF(AND(G2633&lt;&gt;0,G2633&lt;&gt;""),IF(C2633="","",IF(AND(ISNUMBER(--LEFT(C2633,FIND(" ",C2633&amp;" ")-1)),OR(LEN(LEFT(C2633,FIND(" ",C2633&amp;" ")-1))=6,LEN(LEFT(C2633,FIND(" ",C2633&amp;" ")-1))=7),OR(ISNUMBER(MATCH(LEFT(C2633,FIND(" ",C2633&amp;" ")-1),'Look Up Values'!$G$2:$G$1000,0)),ISNUMBER(MATCH(LEFT(C2633,FIND(" ",C2633&amp;" ")-1),'Look Up Values'!$AE$2:$AE$2000,0)))),"","EWC error")),"")</f>
        <v/>
      </c>
      <c r="M2633" s="242" t="str" cm="1">
        <f t="array" ref="M2633">IF(AND(G2633&lt;&gt;0,G2633&lt;&gt;""),IF(E2633="","",IF(ISNUMBER(MATCH(SUBSTITUTE(E2633," ",""),SUBSTITUTE('Look Up Values'!$I$2:$I$10," ",""),0)),"","State error")),"")</f>
        <v/>
      </c>
      <c r="N2633" s="242" t="str" cm="1">
        <f t="array" ref="N2633">IF(AND(G2633&lt;&gt;0,G2633&lt;&gt;""),IF(F2633="","",IF(ISNUMBER(MATCH(SUBSTITUTE(F2633," ",""),SUBSTITUTE('Look Up Values'!$W$2:$W$30," ",""),0)),"","D&amp;R error")),"")</f>
        <v/>
      </c>
      <c r="O2633" s="256" t="str">
        <f t="shared" ref="O2633:O2696" si="83">IF(OR(G2633="",G2633=0),"",IF((TRIM(SUBSTITUTE(B2633,CHAR(160),""))&amp;TRIM(SUBSTITUTE(C2633,CHAR(160),""))&amp;TRIM(SUBSTITUTE(F2633,CHAR(160),""))&amp;TRIM(SUBSTITUTE(E2633,CHAR(160),"")))&lt;&gt;"",IF((--(TRIM(SUBSTITUTE(B2633,CHAR(160),""))&lt;&gt;"")+--(TRIM(SUBSTITUTE(C2633,CHAR(160),""))&lt;&gt;"")+--(TRIM(SUBSTITUTE(F2633,CHAR(160),""))&lt;&gt;"")+--(TRIM(SUBSTITUTE(E2633,CHAR(160),""))&lt;&gt;""))=4,"",LEFT(IF(TRIM(SUBSTITUTE(B2633,CHAR(160),""))="","Dest, ","")&amp;IF(TRIM(SUBSTITUTE(C2633,CHAR(160),""))="","EWC, ","")&amp;IF(TRIM(SUBSTITUTE(F2633,CHAR(160),""))="","D&amp;R, ","")&amp;IF(TRIM(SUBSTITUTE(E2633,CHAR(160),""))="","State, ",""),LEN(IF(TRIM(SUBSTITUTE(B2633,CHAR(160),""))="","Dest, ","")&amp;IF(TRIM(SUBSTITUTE(C2633,CHAR(160),""))="","EWC, ","")&amp;IF(TRIM(SUBSTITUTE(F2633,CHAR(160),""))="","D&amp;R, ","")&amp;IF(TRIM(SUBSTITUTE(E2633,CHAR(160),""))="","State, ",""))-2)),LEFT(IF(TRIM(SUBSTITUTE(B2633,CHAR(160),""))="","Dest, ","")&amp;IF(TRIM(SUBSTITUTE(C2633,CHAR(160),""))="","EWC, ","")&amp;IF(TRIM(SUBSTITUTE(F2633,CHAR(160),""))="","D&amp;R, ","")&amp;IF(TRIM(SUBSTITUTE(E2633,CHAR(160),""))="","State, ",""),LEN(IF(TRIM(SUBSTITUTE(B2633,CHAR(160),""))="","Dest, ","")&amp;IF(TRIM(SUBSTITUTE(C2633,CHAR(160),""))="","EWC, ","")&amp;IF(TRIM(SUBSTITUTE(F2633,CHAR(160),""))="","D&amp;R, ","")&amp;IF(TRIM(SUBSTITUTE(E2633,CHAR(160),""))="","State, ",""))-2)))</f>
        <v/>
      </c>
    </row>
    <row r="2634" spans="1:15" ht="15.75">
      <c r="A2634" s="250">
        <v>2627</v>
      </c>
      <c r="B2634" s="208"/>
      <c r="C2634" s="49"/>
      <c r="D2634" s="50"/>
      <c r="E2634" s="50"/>
      <c r="F2634" s="50"/>
      <c r="G2634" s="209"/>
      <c r="H2634" s="48"/>
      <c r="I2634" s="457" t="str">
        <f t="shared" si="82"/>
        <v/>
      </c>
      <c r="J2634" s="241" cm="1">
        <f t="array" ref="J2634">SUMPRODUCT(--(K2634:N2634&lt;&gt;"")) + IF(TRIM(O2634)="",0,LEN(O2634)-LEN(SUBSTITUTE(O2634,",",""))+1)</f>
        <v>0</v>
      </c>
      <c r="K2634" s="242" t="str">
        <f>IF(AND(G2634&lt;&gt;0,G2634&lt;&gt;""),IF(B2634="","",IF(ISNUMBER(MATCH(B2634,'Look Up Values'!$B$2:$B$500,0)),"","Dest. error")),"")</f>
        <v/>
      </c>
      <c r="L2634" s="242" t="str">
        <f>IF(AND(G2634&lt;&gt;0,G2634&lt;&gt;""),IF(C2634="","",IF(AND(ISNUMBER(--LEFT(C2634,FIND(" ",C2634&amp;" ")-1)),OR(LEN(LEFT(C2634,FIND(" ",C2634&amp;" ")-1))=6,LEN(LEFT(C2634,FIND(" ",C2634&amp;" ")-1))=7),OR(ISNUMBER(MATCH(LEFT(C2634,FIND(" ",C2634&amp;" ")-1),'Look Up Values'!$G$2:$G$1000,0)),ISNUMBER(MATCH(LEFT(C2634,FIND(" ",C2634&amp;" ")-1),'Look Up Values'!$AE$2:$AE$2000,0)))),"","EWC error")),"")</f>
        <v/>
      </c>
      <c r="M2634" s="242" t="str" cm="1">
        <f t="array" ref="M2634">IF(AND(G2634&lt;&gt;0,G2634&lt;&gt;""),IF(E2634="","",IF(ISNUMBER(MATCH(SUBSTITUTE(E2634," ",""),SUBSTITUTE('Look Up Values'!$I$2:$I$10," ",""),0)),"","State error")),"")</f>
        <v/>
      </c>
      <c r="N2634" s="242" t="str" cm="1">
        <f t="array" ref="N2634">IF(AND(G2634&lt;&gt;0,G2634&lt;&gt;""),IF(F2634="","",IF(ISNUMBER(MATCH(SUBSTITUTE(F2634," ",""),SUBSTITUTE('Look Up Values'!$W$2:$W$30," ",""),0)),"","D&amp;R error")),"")</f>
        <v/>
      </c>
      <c r="O2634" s="256" t="str">
        <f t="shared" si="83"/>
        <v/>
      </c>
    </row>
    <row r="2635" spans="1:15" ht="15.75">
      <c r="A2635" s="250">
        <v>2628</v>
      </c>
      <c r="B2635" s="208"/>
      <c r="C2635" s="49"/>
      <c r="D2635" s="50"/>
      <c r="E2635" s="50"/>
      <c r="F2635" s="50"/>
      <c r="G2635" s="209"/>
      <c r="H2635" s="48"/>
      <c r="I2635" s="457" t="str">
        <f t="shared" si="82"/>
        <v/>
      </c>
      <c r="J2635" s="241" cm="1">
        <f t="array" ref="J2635">SUMPRODUCT(--(K2635:N2635&lt;&gt;"")) + IF(TRIM(O2635)="",0,LEN(O2635)-LEN(SUBSTITUTE(O2635,",",""))+1)</f>
        <v>0</v>
      </c>
      <c r="K2635" s="242" t="str">
        <f>IF(AND(G2635&lt;&gt;0,G2635&lt;&gt;""),IF(B2635="","",IF(ISNUMBER(MATCH(B2635,'Look Up Values'!$B$2:$B$500,0)),"","Dest. error")),"")</f>
        <v/>
      </c>
      <c r="L2635" s="242" t="str">
        <f>IF(AND(G2635&lt;&gt;0,G2635&lt;&gt;""),IF(C2635="","",IF(AND(ISNUMBER(--LEFT(C2635,FIND(" ",C2635&amp;" ")-1)),OR(LEN(LEFT(C2635,FIND(" ",C2635&amp;" ")-1))=6,LEN(LEFT(C2635,FIND(" ",C2635&amp;" ")-1))=7),OR(ISNUMBER(MATCH(LEFT(C2635,FIND(" ",C2635&amp;" ")-1),'Look Up Values'!$G$2:$G$1000,0)),ISNUMBER(MATCH(LEFT(C2635,FIND(" ",C2635&amp;" ")-1),'Look Up Values'!$AE$2:$AE$2000,0)))),"","EWC error")),"")</f>
        <v/>
      </c>
      <c r="M2635" s="242" t="str" cm="1">
        <f t="array" ref="M2635">IF(AND(G2635&lt;&gt;0,G2635&lt;&gt;""),IF(E2635="","",IF(ISNUMBER(MATCH(SUBSTITUTE(E2635," ",""),SUBSTITUTE('Look Up Values'!$I$2:$I$10," ",""),0)),"","State error")),"")</f>
        <v/>
      </c>
      <c r="N2635" s="242" t="str" cm="1">
        <f t="array" ref="N2635">IF(AND(G2635&lt;&gt;0,G2635&lt;&gt;""),IF(F2635="","",IF(ISNUMBER(MATCH(SUBSTITUTE(F2635," ",""),SUBSTITUTE('Look Up Values'!$W$2:$W$30," ",""),0)),"","D&amp;R error")),"")</f>
        <v/>
      </c>
      <c r="O2635" s="256" t="str">
        <f t="shared" si="83"/>
        <v/>
      </c>
    </row>
    <row r="2636" spans="1:15" ht="15.75">
      <c r="A2636" s="250">
        <v>2629</v>
      </c>
      <c r="B2636" s="208"/>
      <c r="C2636" s="49"/>
      <c r="D2636" s="50"/>
      <c r="E2636" s="50"/>
      <c r="F2636" s="50"/>
      <c r="G2636" s="209"/>
      <c r="H2636" s="48"/>
      <c r="I2636" s="457" t="str">
        <f t="shared" si="82"/>
        <v/>
      </c>
      <c r="J2636" s="241" cm="1">
        <f t="array" ref="J2636">SUMPRODUCT(--(K2636:N2636&lt;&gt;"")) + IF(TRIM(O2636)="",0,LEN(O2636)-LEN(SUBSTITUTE(O2636,",",""))+1)</f>
        <v>0</v>
      </c>
      <c r="K2636" s="242" t="str">
        <f>IF(AND(G2636&lt;&gt;0,G2636&lt;&gt;""),IF(B2636="","",IF(ISNUMBER(MATCH(B2636,'Look Up Values'!$B$2:$B$500,0)),"","Dest. error")),"")</f>
        <v/>
      </c>
      <c r="L2636" s="242" t="str">
        <f>IF(AND(G2636&lt;&gt;0,G2636&lt;&gt;""),IF(C2636="","",IF(AND(ISNUMBER(--LEFT(C2636,FIND(" ",C2636&amp;" ")-1)),OR(LEN(LEFT(C2636,FIND(" ",C2636&amp;" ")-1))=6,LEN(LEFT(C2636,FIND(" ",C2636&amp;" ")-1))=7),OR(ISNUMBER(MATCH(LEFT(C2636,FIND(" ",C2636&amp;" ")-1),'Look Up Values'!$G$2:$G$1000,0)),ISNUMBER(MATCH(LEFT(C2636,FIND(" ",C2636&amp;" ")-1),'Look Up Values'!$AE$2:$AE$2000,0)))),"","EWC error")),"")</f>
        <v/>
      </c>
      <c r="M2636" s="242" t="str" cm="1">
        <f t="array" ref="M2636">IF(AND(G2636&lt;&gt;0,G2636&lt;&gt;""),IF(E2636="","",IF(ISNUMBER(MATCH(SUBSTITUTE(E2636," ",""),SUBSTITUTE('Look Up Values'!$I$2:$I$10," ",""),0)),"","State error")),"")</f>
        <v/>
      </c>
      <c r="N2636" s="242" t="str" cm="1">
        <f t="array" ref="N2636">IF(AND(G2636&lt;&gt;0,G2636&lt;&gt;""),IF(F2636="","",IF(ISNUMBER(MATCH(SUBSTITUTE(F2636," ",""),SUBSTITUTE('Look Up Values'!$W$2:$W$30," ",""),0)),"","D&amp;R error")),"")</f>
        <v/>
      </c>
      <c r="O2636" s="256" t="str">
        <f t="shared" si="83"/>
        <v/>
      </c>
    </row>
    <row r="2637" spans="1:15" ht="15.75">
      <c r="A2637" s="250">
        <v>2630</v>
      </c>
      <c r="B2637" s="208"/>
      <c r="C2637" s="49"/>
      <c r="D2637" s="50"/>
      <c r="E2637" s="50"/>
      <c r="F2637" s="50"/>
      <c r="G2637" s="209"/>
      <c r="H2637" s="48"/>
      <c r="I2637" s="457" t="str">
        <f t="shared" si="82"/>
        <v/>
      </c>
      <c r="J2637" s="241" cm="1">
        <f t="array" ref="J2637">SUMPRODUCT(--(K2637:N2637&lt;&gt;"")) + IF(TRIM(O2637)="",0,LEN(O2637)-LEN(SUBSTITUTE(O2637,",",""))+1)</f>
        <v>0</v>
      </c>
      <c r="K2637" s="242" t="str">
        <f>IF(AND(G2637&lt;&gt;0,G2637&lt;&gt;""),IF(B2637="","",IF(ISNUMBER(MATCH(B2637,'Look Up Values'!$B$2:$B$500,0)),"","Dest. error")),"")</f>
        <v/>
      </c>
      <c r="L2637" s="242" t="str">
        <f>IF(AND(G2637&lt;&gt;0,G2637&lt;&gt;""),IF(C2637="","",IF(AND(ISNUMBER(--LEFT(C2637,FIND(" ",C2637&amp;" ")-1)),OR(LEN(LEFT(C2637,FIND(" ",C2637&amp;" ")-1))=6,LEN(LEFT(C2637,FIND(" ",C2637&amp;" ")-1))=7),OR(ISNUMBER(MATCH(LEFT(C2637,FIND(" ",C2637&amp;" ")-1),'Look Up Values'!$G$2:$G$1000,0)),ISNUMBER(MATCH(LEFT(C2637,FIND(" ",C2637&amp;" ")-1),'Look Up Values'!$AE$2:$AE$2000,0)))),"","EWC error")),"")</f>
        <v/>
      </c>
      <c r="M2637" s="242" t="str" cm="1">
        <f t="array" ref="M2637">IF(AND(G2637&lt;&gt;0,G2637&lt;&gt;""),IF(E2637="","",IF(ISNUMBER(MATCH(SUBSTITUTE(E2637," ",""),SUBSTITUTE('Look Up Values'!$I$2:$I$10," ",""),0)),"","State error")),"")</f>
        <v/>
      </c>
      <c r="N2637" s="242" t="str" cm="1">
        <f t="array" ref="N2637">IF(AND(G2637&lt;&gt;0,G2637&lt;&gt;""),IF(F2637="","",IF(ISNUMBER(MATCH(SUBSTITUTE(F2637," ",""),SUBSTITUTE('Look Up Values'!$W$2:$W$30," ",""),0)),"","D&amp;R error")),"")</f>
        <v/>
      </c>
      <c r="O2637" s="256" t="str">
        <f t="shared" si="83"/>
        <v/>
      </c>
    </row>
    <row r="2638" spans="1:15" ht="15.75">
      <c r="A2638" s="250">
        <v>2631</v>
      </c>
      <c r="B2638" s="208"/>
      <c r="C2638" s="49"/>
      <c r="D2638" s="50"/>
      <c r="E2638" s="50"/>
      <c r="F2638" s="50"/>
      <c r="G2638" s="209"/>
      <c r="H2638" s="48"/>
      <c r="I2638" s="457" t="str">
        <f t="shared" si="82"/>
        <v/>
      </c>
      <c r="J2638" s="241" cm="1">
        <f t="array" ref="J2638">SUMPRODUCT(--(K2638:N2638&lt;&gt;"")) + IF(TRIM(O2638)="",0,LEN(O2638)-LEN(SUBSTITUTE(O2638,",",""))+1)</f>
        <v>0</v>
      </c>
      <c r="K2638" s="242" t="str">
        <f>IF(AND(G2638&lt;&gt;0,G2638&lt;&gt;""),IF(B2638="","",IF(ISNUMBER(MATCH(B2638,'Look Up Values'!$B$2:$B$500,0)),"","Dest. error")),"")</f>
        <v/>
      </c>
      <c r="L2638" s="242" t="str">
        <f>IF(AND(G2638&lt;&gt;0,G2638&lt;&gt;""),IF(C2638="","",IF(AND(ISNUMBER(--LEFT(C2638,FIND(" ",C2638&amp;" ")-1)),OR(LEN(LEFT(C2638,FIND(" ",C2638&amp;" ")-1))=6,LEN(LEFT(C2638,FIND(" ",C2638&amp;" ")-1))=7),OR(ISNUMBER(MATCH(LEFT(C2638,FIND(" ",C2638&amp;" ")-1),'Look Up Values'!$G$2:$G$1000,0)),ISNUMBER(MATCH(LEFT(C2638,FIND(" ",C2638&amp;" ")-1),'Look Up Values'!$AE$2:$AE$2000,0)))),"","EWC error")),"")</f>
        <v/>
      </c>
      <c r="M2638" s="242" t="str" cm="1">
        <f t="array" ref="M2638">IF(AND(G2638&lt;&gt;0,G2638&lt;&gt;""),IF(E2638="","",IF(ISNUMBER(MATCH(SUBSTITUTE(E2638," ",""),SUBSTITUTE('Look Up Values'!$I$2:$I$10," ",""),0)),"","State error")),"")</f>
        <v/>
      </c>
      <c r="N2638" s="242" t="str" cm="1">
        <f t="array" ref="N2638">IF(AND(G2638&lt;&gt;0,G2638&lt;&gt;""),IF(F2638="","",IF(ISNUMBER(MATCH(SUBSTITUTE(F2638," ",""),SUBSTITUTE('Look Up Values'!$W$2:$W$30," ",""),0)),"","D&amp;R error")),"")</f>
        <v/>
      </c>
      <c r="O2638" s="256" t="str">
        <f t="shared" si="83"/>
        <v/>
      </c>
    </row>
    <row r="2639" spans="1:15" ht="15.75">
      <c r="A2639" s="250">
        <v>2632</v>
      </c>
      <c r="B2639" s="208"/>
      <c r="C2639" s="49"/>
      <c r="D2639" s="50"/>
      <c r="E2639" s="50"/>
      <c r="F2639" s="50"/>
      <c r="G2639" s="209"/>
      <c r="H2639" s="48"/>
      <c r="I2639" s="457" t="str">
        <f t="shared" si="82"/>
        <v/>
      </c>
      <c r="J2639" s="241" cm="1">
        <f t="array" ref="J2639">SUMPRODUCT(--(K2639:N2639&lt;&gt;"")) + IF(TRIM(O2639)="",0,LEN(O2639)-LEN(SUBSTITUTE(O2639,",",""))+1)</f>
        <v>0</v>
      </c>
      <c r="K2639" s="242" t="str">
        <f>IF(AND(G2639&lt;&gt;0,G2639&lt;&gt;""),IF(B2639="","",IF(ISNUMBER(MATCH(B2639,'Look Up Values'!$B$2:$B$500,0)),"","Dest. error")),"")</f>
        <v/>
      </c>
      <c r="L2639" s="242" t="str">
        <f>IF(AND(G2639&lt;&gt;0,G2639&lt;&gt;""),IF(C2639="","",IF(AND(ISNUMBER(--LEFT(C2639,FIND(" ",C2639&amp;" ")-1)),OR(LEN(LEFT(C2639,FIND(" ",C2639&amp;" ")-1))=6,LEN(LEFT(C2639,FIND(" ",C2639&amp;" ")-1))=7),OR(ISNUMBER(MATCH(LEFT(C2639,FIND(" ",C2639&amp;" ")-1),'Look Up Values'!$G$2:$G$1000,0)),ISNUMBER(MATCH(LEFT(C2639,FIND(" ",C2639&amp;" ")-1),'Look Up Values'!$AE$2:$AE$2000,0)))),"","EWC error")),"")</f>
        <v/>
      </c>
      <c r="M2639" s="242" t="str" cm="1">
        <f t="array" ref="M2639">IF(AND(G2639&lt;&gt;0,G2639&lt;&gt;""),IF(E2639="","",IF(ISNUMBER(MATCH(SUBSTITUTE(E2639," ",""),SUBSTITUTE('Look Up Values'!$I$2:$I$10," ",""),0)),"","State error")),"")</f>
        <v/>
      </c>
      <c r="N2639" s="242" t="str" cm="1">
        <f t="array" ref="N2639">IF(AND(G2639&lt;&gt;0,G2639&lt;&gt;""),IF(F2639="","",IF(ISNUMBER(MATCH(SUBSTITUTE(F2639," ",""),SUBSTITUTE('Look Up Values'!$W$2:$W$30," ",""),0)),"","D&amp;R error")),"")</f>
        <v/>
      </c>
      <c r="O2639" s="256" t="str">
        <f t="shared" si="83"/>
        <v/>
      </c>
    </row>
    <row r="2640" spans="1:15" ht="15.75">
      <c r="A2640" s="250">
        <v>2633</v>
      </c>
      <c r="B2640" s="208"/>
      <c r="C2640" s="49"/>
      <c r="D2640" s="50"/>
      <c r="E2640" s="50"/>
      <c r="F2640" s="50"/>
      <c r="G2640" s="209"/>
      <c r="H2640" s="48"/>
      <c r="I2640" s="457" t="str">
        <f t="shared" si="82"/>
        <v/>
      </c>
      <c r="J2640" s="241" cm="1">
        <f t="array" ref="J2640">SUMPRODUCT(--(K2640:N2640&lt;&gt;"")) + IF(TRIM(O2640)="",0,LEN(O2640)-LEN(SUBSTITUTE(O2640,",",""))+1)</f>
        <v>0</v>
      </c>
      <c r="K2640" s="242" t="str">
        <f>IF(AND(G2640&lt;&gt;0,G2640&lt;&gt;""),IF(B2640="","",IF(ISNUMBER(MATCH(B2640,'Look Up Values'!$B$2:$B$500,0)),"","Dest. error")),"")</f>
        <v/>
      </c>
      <c r="L2640" s="242" t="str">
        <f>IF(AND(G2640&lt;&gt;0,G2640&lt;&gt;""),IF(C2640="","",IF(AND(ISNUMBER(--LEFT(C2640,FIND(" ",C2640&amp;" ")-1)),OR(LEN(LEFT(C2640,FIND(" ",C2640&amp;" ")-1))=6,LEN(LEFT(C2640,FIND(" ",C2640&amp;" ")-1))=7),OR(ISNUMBER(MATCH(LEFT(C2640,FIND(" ",C2640&amp;" ")-1),'Look Up Values'!$G$2:$G$1000,0)),ISNUMBER(MATCH(LEFT(C2640,FIND(" ",C2640&amp;" ")-1),'Look Up Values'!$AE$2:$AE$2000,0)))),"","EWC error")),"")</f>
        <v/>
      </c>
      <c r="M2640" s="242" t="str" cm="1">
        <f t="array" ref="M2640">IF(AND(G2640&lt;&gt;0,G2640&lt;&gt;""),IF(E2640="","",IF(ISNUMBER(MATCH(SUBSTITUTE(E2640," ",""),SUBSTITUTE('Look Up Values'!$I$2:$I$10," ",""),0)),"","State error")),"")</f>
        <v/>
      </c>
      <c r="N2640" s="242" t="str" cm="1">
        <f t="array" ref="N2640">IF(AND(G2640&lt;&gt;0,G2640&lt;&gt;""),IF(F2640="","",IF(ISNUMBER(MATCH(SUBSTITUTE(F2640," ",""),SUBSTITUTE('Look Up Values'!$W$2:$W$30," ",""),0)),"","D&amp;R error")),"")</f>
        <v/>
      </c>
      <c r="O2640" s="256" t="str">
        <f t="shared" si="83"/>
        <v/>
      </c>
    </row>
    <row r="2641" spans="1:15" ht="15.75">
      <c r="A2641" s="250">
        <v>2634</v>
      </c>
      <c r="B2641" s="208"/>
      <c r="C2641" s="49"/>
      <c r="D2641" s="50"/>
      <c r="E2641" s="50"/>
      <c r="F2641" s="50"/>
      <c r="G2641" s="209"/>
      <c r="H2641" s="48"/>
      <c r="I2641" s="457" t="str">
        <f t="shared" si="82"/>
        <v/>
      </c>
      <c r="J2641" s="241" cm="1">
        <f t="array" ref="J2641">SUMPRODUCT(--(K2641:N2641&lt;&gt;"")) + IF(TRIM(O2641)="",0,LEN(O2641)-LEN(SUBSTITUTE(O2641,",",""))+1)</f>
        <v>0</v>
      </c>
      <c r="K2641" s="242" t="str">
        <f>IF(AND(G2641&lt;&gt;0,G2641&lt;&gt;""),IF(B2641="","",IF(ISNUMBER(MATCH(B2641,'Look Up Values'!$B$2:$B$500,0)),"","Dest. error")),"")</f>
        <v/>
      </c>
      <c r="L2641" s="242" t="str">
        <f>IF(AND(G2641&lt;&gt;0,G2641&lt;&gt;""),IF(C2641="","",IF(AND(ISNUMBER(--LEFT(C2641,FIND(" ",C2641&amp;" ")-1)),OR(LEN(LEFT(C2641,FIND(" ",C2641&amp;" ")-1))=6,LEN(LEFT(C2641,FIND(" ",C2641&amp;" ")-1))=7),OR(ISNUMBER(MATCH(LEFT(C2641,FIND(" ",C2641&amp;" ")-1),'Look Up Values'!$G$2:$G$1000,0)),ISNUMBER(MATCH(LEFT(C2641,FIND(" ",C2641&amp;" ")-1),'Look Up Values'!$AE$2:$AE$2000,0)))),"","EWC error")),"")</f>
        <v/>
      </c>
      <c r="M2641" s="242" t="str" cm="1">
        <f t="array" ref="M2641">IF(AND(G2641&lt;&gt;0,G2641&lt;&gt;""),IF(E2641="","",IF(ISNUMBER(MATCH(SUBSTITUTE(E2641," ",""),SUBSTITUTE('Look Up Values'!$I$2:$I$10," ",""),0)),"","State error")),"")</f>
        <v/>
      </c>
      <c r="N2641" s="242" t="str" cm="1">
        <f t="array" ref="N2641">IF(AND(G2641&lt;&gt;0,G2641&lt;&gt;""),IF(F2641="","",IF(ISNUMBER(MATCH(SUBSTITUTE(F2641," ",""),SUBSTITUTE('Look Up Values'!$W$2:$W$30," ",""),0)),"","D&amp;R error")),"")</f>
        <v/>
      </c>
      <c r="O2641" s="256" t="str">
        <f t="shared" si="83"/>
        <v/>
      </c>
    </row>
    <row r="2642" spans="1:15" ht="15.75">
      <c r="A2642" s="250">
        <v>2635</v>
      </c>
      <c r="B2642" s="208"/>
      <c r="C2642" s="49"/>
      <c r="D2642" s="50"/>
      <c r="E2642" s="50"/>
      <c r="F2642" s="50"/>
      <c r="G2642" s="209"/>
      <c r="H2642" s="48"/>
      <c r="I2642" s="457" t="str">
        <f t="shared" si="82"/>
        <v/>
      </c>
      <c r="J2642" s="241" cm="1">
        <f t="array" ref="J2642">SUMPRODUCT(--(K2642:N2642&lt;&gt;"")) + IF(TRIM(O2642)="",0,LEN(O2642)-LEN(SUBSTITUTE(O2642,",",""))+1)</f>
        <v>0</v>
      </c>
      <c r="K2642" s="242" t="str">
        <f>IF(AND(G2642&lt;&gt;0,G2642&lt;&gt;""),IF(B2642="","",IF(ISNUMBER(MATCH(B2642,'Look Up Values'!$B$2:$B$500,0)),"","Dest. error")),"")</f>
        <v/>
      </c>
      <c r="L2642" s="242" t="str">
        <f>IF(AND(G2642&lt;&gt;0,G2642&lt;&gt;""),IF(C2642="","",IF(AND(ISNUMBER(--LEFT(C2642,FIND(" ",C2642&amp;" ")-1)),OR(LEN(LEFT(C2642,FIND(" ",C2642&amp;" ")-1))=6,LEN(LEFT(C2642,FIND(" ",C2642&amp;" ")-1))=7),OR(ISNUMBER(MATCH(LEFT(C2642,FIND(" ",C2642&amp;" ")-1),'Look Up Values'!$G$2:$G$1000,0)),ISNUMBER(MATCH(LEFT(C2642,FIND(" ",C2642&amp;" ")-1),'Look Up Values'!$AE$2:$AE$2000,0)))),"","EWC error")),"")</f>
        <v/>
      </c>
      <c r="M2642" s="242" t="str" cm="1">
        <f t="array" ref="M2642">IF(AND(G2642&lt;&gt;0,G2642&lt;&gt;""),IF(E2642="","",IF(ISNUMBER(MATCH(SUBSTITUTE(E2642," ",""),SUBSTITUTE('Look Up Values'!$I$2:$I$10," ",""),0)),"","State error")),"")</f>
        <v/>
      </c>
      <c r="N2642" s="242" t="str" cm="1">
        <f t="array" ref="N2642">IF(AND(G2642&lt;&gt;0,G2642&lt;&gt;""),IF(F2642="","",IF(ISNUMBER(MATCH(SUBSTITUTE(F2642," ",""),SUBSTITUTE('Look Up Values'!$W$2:$W$30," ",""),0)),"","D&amp;R error")),"")</f>
        <v/>
      </c>
      <c r="O2642" s="256" t="str">
        <f t="shared" si="83"/>
        <v/>
      </c>
    </row>
    <row r="2643" spans="1:15" ht="15.75">
      <c r="A2643" s="250">
        <v>2636</v>
      </c>
      <c r="B2643" s="208"/>
      <c r="C2643" s="49"/>
      <c r="D2643" s="50"/>
      <c r="E2643" s="50"/>
      <c r="F2643" s="50"/>
      <c r="G2643" s="209"/>
      <c r="H2643" s="48"/>
      <c r="I2643" s="457" t="str">
        <f t="shared" si="82"/>
        <v/>
      </c>
      <c r="J2643" s="241" cm="1">
        <f t="array" ref="J2643">SUMPRODUCT(--(K2643:N2643&lt;&gt;"")) + IF(TRIM(O2643)="",0,LEN(O2643)-LEN(SUBSTITUTE(O2643,",",""))+1)</f>
        <v>0</v>
      </c>
      <c r="K2643" s="242" t="str">
        <f>IF(AND(G2643&lt;&gt;0,G2643&lt;&gt;""),IF(B2643="","",IF(ISNUMBER(MATCH(B2643,'Look Up Values'!$B$2:$B$500,0)),"","Dest. error")),"")</f>
        <v/>
      </c>
      <c r="L2643" s="242" t="str">
        <f>IF(AND(G2643&lt;&gt;0,G2643&lt;&gt;""),IF(C2643="","",IF(AND(ISNUMBER(--LEFT(C2643,FIND(" ",C2643&amp;" ")-1)),OR(LEN(LEFT(C2643,FIND(" ",C2643&amp;" ")-1))=6,LEN(LEFT(C2643,FIND(" ",C2643&amp;" ")-1))=7),OR(ISNUMBER(MATCH(LEFT(C2643,FIND(" ",C2643&amp;" ")-1),'Look Up Values'!$G$2:$G$1000,0)),ISNUMBER(MATCH(LEFT(C2643,FIND(" ",C2643&amp;" ")-1),'Look Up Values'!$AE$2:$AE$2000,0)))),"","EWC error")),"")</f>
        <v/>
      </c>
      <c r="M2643" s="242" t="str" cm="1">
        <f t="array" ref="M2643">IF(AND(G2643&lt;&gt;0,G2643&lt;&gt;""),IF(E2643="","",IF(ISNUMBER(MATCH(SUBSTITUTE(E2643," ",""),SUBSTITUTE('Look Up Values'!$I$2:$I$10," ",""),0)),"","State error")),"")</f>
        <v/>
      </c>
      <c r="N2643" s="242" t="str" cm="1">
        <f t="array" ref="N2643">IF(AND(G2643&lt;&gt;0,G2643&lt;&gt;""),IF(F2643="","",IF(ISNUMBER(MATCH(SUBSTITUTE(F2643," ",""),SUBSTITUTE('Look Up Values'!$W$2:$W$30," ",""),0)),"","D&amp;R error")),"")</f>
        <v/>
      </c>
      <c r="O2643" s="256" t="str">
        <f t="shared" si="83"/>
        <v/>
      </c>
    </row>
    <row r="2644" spans="1:15" ht="15.75">
      <c r="A2644" s="250">
        <v>2637</v>
      </c>
      <c r="B2644" s="208"/>
      <c r="C2644" s="49"/>
      <c r="D2644" s="50"/>
      <c r="E2644" s="50"/>
      <c r="F2644" s="50"/>
      <c r="G2644" s="209"/>
      <c r="H2644" s="48"/>
      <c r="I2644" s="457" t="str">
        <f t="shared" si="82"/>
        <v/>
      </c>
      <c r="J2644" s="241" cm="1">
        <f t="array" ref="J2644">SUMPRODUCT(--(K2644:N2644&lt;&gt;"")) + IF(TRIM(O2644)="",0,LEN(O2644)-LEN(SUBSTITUTE(O2644,",",""))+1)</f>
        <v>0</v>
      </c>
      <c r="K2644" s="242" t="str">
        <f>IF(AND(G2644&lt;&gt;0,G2644&lt;&gt;""),IF(B2644="","",IF(ISNUMBER(MATCH(B2644,'Look Up Values'!$B$2:$B$500,0)),"","Dest. error")),"")</f>
        <v/>
      </c>
      <c r="L2644" s="242" t="str">
        <f>IF(AND(G2644&lt;&gt;0,G2644&lt;&gt;""),IF(C2644="","",IF(AND(ISNUMBER(--LEFT(C2644,FIND(" ",C2644&amp;" ")-1)),OR(LEN(LEFT(C2644,FIND(" ",C2644&amp;" ")-1))=6,LEN(LEFT(C2644,FIND(" ",C2644&amp;" ")-1))=7),OR(ISNUMBER(MATCH(LEFT(C2644,FIND(" ",C2644&amp;" ")-1),'Look Up Values'!$G$2:$G$1000,0)),ISNUMBER(MATCH(LEFT(C2644,FIND(" ",C2644&amp;" ")-1),'Look Up Values'!$AE$2:$AE$2000,0)))),"","EWC error")),"")</f>
        <v/>
      </c>
      <c r="M2644" s="242" t="str" cm="1">
        <f t="array" ref="M2644">IF(AND(G2644&lt;&gt;0,G2644&lt;&gt;""),IF(E2644="","",IF(ISNUMBER(MATCH(SUBSTITUTE(E2644," ",""),SUBSTITUTE('Look Up Values'!$I$2:$I$10," ",""),0)),"","State error")),"")</f>
        <v/>
      </c>
      <c r="N2644" s="242" t="str" cm="1">
        <f t="array" ref="N2644">IF(AND(G2644&lt;&gt;0,G2644&lt;&gt;""),IF(F2644="","",IF(ISNUMBER(MATCH(SUBSTITUTE(F2644," ",""),SUBSTITUTE('Look Up Values'!$W$2:$W$30," ",""),0)),"","D&amp;R error")),"")</f>
        <v/>
      </c>
      <c r="O2644" s="256" t="str">
        <f t="shared" si="83"/>
        <v/>
      </c>
    </row>
    <row r="2645" spans="1:15" ht="15.75">
      <c r="A2645" s="250">
        <v>2638</v>
      </c>
      <c r="B2645" s="208"/>
      <c r="C2645" s="49"/>
      <c r="D2645" s="50"/>
      <c r="E2645" s="50"/>
      <c r="F2645" s="50"/>
      <c r="G2645" s="209"/>
      <c r="H2645" s="48"/>
      <c r="I2645" s="457" t="str">
        <f t="shared" si="82"/>
        <v/>
      </c>
      <c r="J2645" s="241" cm="1">
        <f t="array" ref="J2645">SUMPRODUCT(--(K2645:N2645&lt;&gt;"")) + IF(TRIM(O2645)="",0,LEN(O2645)-LEN(SUBSTITUTE(O2645,",",""))+1)</f>
        <v>0</v>
      </c>
      <c r="K2645" s="242" t="str">
        <f>IF(AND(G2645&lt;&gt;0,G2645&lt;&gt;""),IF(B2645="","",IF(ISNUMBER(MATCH(B2645,'Look Up Values'!$B$2:$B$500,0)),"","Dest. error")),"")</f>
        <v/>
      </c>
      <c r="L2645" s="242" t="str">
        <f>IF(AND(G2645&lt;&gt;0,G2645&lt;&gt;""),IF(C2645="","",IF(AND(ISNUMBER(--LEFT(C2645,FIND(" ",C2645&amp;" ")-1)),OR(LEN(LEFT(C2645,FIND(" ",C2645&amp;" ")-1))=6,LEN(LEFT(C2645,FIND(" ",C2645&amp;" ")-1))=7),OR(ISNUMBER(MATCH(LEFT(C2645,FIND(" ",C2645&amp;" ")-1),'Look Up Values'!$G$2:$G$1000,0)),ISNUMBER(MATCH(LEFT(C2645,FIND(" ",C2645&amp;" ")-1),'Look Up Values'!$AE$2:$AE$2000,0)))),"","EWC error")),"")</f>
        <v/>
      </c>
      <c r="M2645" s="242" t="str" cm="1">
        <f t="array" ref="M2645">IF(AND(G2645&lt;&gt;0,G2645&lt;&gt;""),IF(E2645="","",IF(ISNUMBER(MATCH(SUBSTITUTE(E2645," ",""),SUBSTITUTE('Look Up Values'!$I$2:$I$10," ",""),0)),"","State error")),"")</f>
        <v/>
      </c>
      <c r="N2645" s="242" t="str" cm="1">
        <f t="array" ref="N2645">IF(AND(G2645&lt;&gt;0,G2645&lt;&gt;""),IF(F2645="","",IF(ISNUMBER(MATCH(SUBSTITUTE(F2645," ",""),SUBSTITUTE('Look Up Values'!$W$2:$W$30," ",""),0)),"","D&amp;R error")),"")</f>
        <v/>
      </c>
      <c r="O2645" s="256" t="str">
        <f t="shared" si="83"/>
        <v/>
      </c>
    </row>
    <row r="2646" spans="1:15" ht="15.75">
      <c r="A2646" s="250">
        <v>2639</v>
      </c>
      <c r="B2646" s="208"/>
      <c r="C2646" s="49"/>
      <c r="D2646" s="50"/>
      <c r="E2646" s="50"/>
      <c r="F2646" s="50"/>
      <c r="G2646" s="209"/>
      <c r="H2646" s="48"/>
      <c r="I2646" s="457" t="str">
        <f t="shared" si="82"/>
        <v/>
      </c>
      <c r="J2646" s="241" cm="1">
        <f t="array" ref="J2646">SUMPRODUCT(--(K2646:N2646&lt;&gt;"")) + IF(TRIM(O2646)="",0,LEN(O2646)-LEN(SUBSTITUTE(O2646,",",""))+1)</f>
        <v>0</v>
      </c>
      <c r="K2646" s="242" t="str">
        <f>IF(AND(G2646&lt;&gt;0,G2646&lt;&gt;""),IF(B2646="","",IF(ISNUMBER(MATCH(B2646,'Look Up Values'!$B$2:$B$500,0)),"","Dest. error")),"")</f>
        <v/>
      </c>
      <c r="L2646" s="242" t="str">
        <f>IF(AND(G2646&lt;&gt;0,G2646&lt;&gt;""),IF(C2646="","",IF(AND(ISNUMBER(--LEFT(C2646,FIND(" ",C2646&amp;" ")-1)),OR(LEN(LEFT(C2646,FIND(" ",C2646&amp;" ")-1))=6,LEN(LEFT(C2646,FIND(" ",C2646&amp;" ")-1))=7),OR(ISNUMBER(MATCH(LEFT(C2646,FIND(" ",C2646&amp;" ")-1),'Look Up Values'!$G$2:$G$1000,0)),ISNUMBER(MATCH(LEFT(C2646,FIND(" ",C2646&amp;" ")-1),'Look Up Values'!$AE$2:$AE$2000,0)))),"","EWC error")),"")</f>
        <v/>
      </c>
      <c r="M2646" s="242" t="str" cm="1">
        <f t="array" ref="M2646">IF(AND(G2646&lt;&gt;0,G2646&lt;&gt;""),IF(E2646="","",IF(ISNUMBER(MATCH(SUBSTITUTE(E2646," ",""),SUBSTITUTE('Look Up Values'!$I$2:$I$10," ",""),0)),"","State error")),"")</f>
        <v/>
      </c>
      <c r="N2646" s="242" t="str" cm="1">
        <f t="array" ref="N2646">IF(AND(G2646&lt;&gt;0,G2646&lt;&gt;""),IF(F2646="","",IF(ISNUMBER(MATCH(SUBSTITUTE(F2646," ",""),SUBSTITUTE('Look Up Values'!$W$2:$W$30," ",""),0)),"","D&amp;R error")),"")</f>
        <v/>
      </c>
      <c r="O2646" s="256" t="str">
        <f t="shared" si="83"/>
        <v/>
      </c>
    </row>
    <row r="2647" spans="1:15" ht="15.75">
      <c r="A2647" s="250">
        <v>2640</v>
      </c>
      <c r="B2647" s="208"/>
      <c r="C2647" s="49"/>
      <c r="D2647" s="50"/>
      <c r="E2647" s="50"/>
      <c r="F2647" s="50"/>
      <c r="G2647" s="209"/>
      <c r="H2647" s="48"/>
      <c r="I2647" s="457" t="str">
        <f t="shared" si="82"/>
        <v/>
      </c>
      <c r="J2647" s="241" cm="1">
        <f t="array" ref="J2647">SUMPRODUCT(--(K2647:N2647&lt;&gt;"")) + IF(TRIM(O2647)="",0,LEN(O2647)-LEN(SUBSTITUTE(O2647,",",""))+1)</f>
        <v>0</v>
      </c>
      <c r="K2647" s="242" t="str">
        <f>IF(AND(G2647&lt;&gt;0,G2647&lt;&gt;""),IF(B2647="","",IF(ISNUMBER(MATCH(B2647,'Look Up Values'!$B$2:$B$500,0)),"","Dest. error")),"")</f>
        <v/>
      </c>
      <c r="L2647" s="242" t="str">
        <f>IF(AND(G2647&lt;&gt;0,G2647&lt;&gt;""),IF(C2647="","",IF(AND(ISNUMBER(--LEFT(C2647,FIND(" ",C2647&amp;" ")-1)),OR(LEN(LEFT(C2647,FIND(" ",C2647&amp;" ")-1))=6,LEN(LEFT(C2647,FIND(" ",C2647&amp;" ")-1))=7),OR(ISNUMBER(MATCH(LEFT(C2647,FIND(" ",C2647&amp;" ")-1),'Look Up Values'!$G$2:$G$1000,0)),ISNUMBER(MATCH(LEFT(C2647,FIND(" ",C2647&amp;" ")-1),'Look Up Values'!$AE$2:$AE$2000,0)))),"","EWC error")),"")</f>
        <v/>
      </c>
      <c r="M2647" s="242" t="str" cm="1">
        <f t="array" ref="M2647">IF(AND(G2647&lt;&gt;0,G2647&lt;&gt;""),IF(E2647="","",IF(ISNUMBER(MATCH(SUBSTITUTE(E2647," ",""),SUBSTITUTE('Look Up Values'!$I$2:$I$10," ",""),0)),"","State error")),"")</f>
        <v/>
      </c>
      <c r="N2647" s="242" t="str" cm="1">
        <f t="array" ref="N2647">IF(AND(G2647&lt;&gt;0,G2647&lt;&gt;""),IF(F2647="","",IF(ISNUMBER(MATCH(SUBSTITUTE(F2647," ",""),SUBSTITUTE('Look Up Values'!$W$2:$W$30," ",""),0)),"","D&amp;R error")),"")</f>
        <v/>
      </c>
      <c r="O2647" s="256" t="str">
        <f t="shared" si="83"/>
        <v/>
      </c>
    </row>
    <row r="2648" spans="1:15" ht="15.75">
      <c r="A2648" s="250">
        <v>2641</v>
      </c>
      <c r="B2648" s="208"/>
      <c r="C2648" s="49"/>
      <c r="D2648" s="50"/>
      <c r="E2648" s="50"/>
      <c r="F2648" s="50"/>
      <c r="G2648" s="209"/>
      <c r="H2648" s="48"/>
      <c r="I2648" s="457" t="str">
        <f t="shared" si="82"/>
        <v/>
      </c>
      <c r="J2648" s="241" cm="1">
        <f t="array" ref="J2648">SUMPRODUCT(--(K2648:N2648&lt;&gt;"")) + IF(TRIM(O2648)="",0,LEN(O2648)-LEN(SUBSTITUTE(O2648,",",""))+1)</f>
        <v>0</v>
      </c>
      <c r="K2648" s="242" t="str">
        <f>IF(AND(G2648&lt;&gt;0,G2648&lt;&gt;""),IF(B2648="","",IF(ISNUMBER(MATCH(B2648,'Look Up Values'!$B$2:$B$500,0)),"","Dest. error")),"")</f>
        <v/>
      </c>
      <c r="L2648" s="242" t="str">
        <f>IF(AND(G2648&lt;&gt;0,G2648&lt;&gt;""),IF(C2648="","",IF(AND(ISNUMBER(--LEFT(C2648,FIND(" ",C2648&amp;" ")-1)),OR(LEN(LEFT(C2648,FIND(" ",C2648&amp;" ")-1))=6,LEN(LEFT(C2648,FIND(" ",C2648&amp;" ")-1))=7),OR(ISNUMBER(MATCH(LEFT(C2648,FIND(" ",C2648&amp;" ")-1),'Look Up Values'!$G$2:$G$1000,0)),ISNUMBER(MATCH(LEFT(C2648,FIND(" ",C2648&amp;" ")-1),'Look Up Values'!$AE$2:$AE$2000,0)))),"","EWC error")),"")</f>
        <v/>
      </c>
      <c r="M2648" s="242" t="str" cm="1">
        <f t="array" ref="M2648">IF(AND(G2648&lt;&gt;0,G2648&lt;&gt;""),IF(E2648="","",IF(ISNUMBER(MATCH(SUBSTITUTE(E2648," ",""),SUBSTITUTE('Look Up Values'!$I$2:$I$10," ",""),0)),"","State error")),"")</f>
        <v/>
      </c>
      <c r="N2648" s="242" t="str" cm="1">
        <f t="array" ref="N2648">IF(AND(G2648&lt;&gt;0,G2648&lt;&gt;""),IF(F2648="","",IF(ISNUMBER(MATCH(SUBSTITUTE(F2648," ",""),SUBSTITUTE('Look Up Values'!$W$2:$W$30," ",""),0)),"","D&amp;R error")),"")</f>
        <v/>
      </c>
      <c r="O2648" s="256" t="str">
        <f t="shared" si="83"/>
        <v/>
      </c>
    </row>
    <row r="2649" spans="1:15" ht="15.75">
      <c r="A2649" s="250">
        <v>2642</v>
      </c>
      <c r="B2649" s="208"/>
      <c r="C2649" s="49"/>
      <c r="D2649" s="50"/>
      <c r="E2649" s="50"/>
      <c r="F2649" s="50"/>
      <c r="G2649" s="209"/>
      <c r="H2649" s="48"/>
      <c r="I2649" s="457" t="str">
        <f t="shared" si="82"/>
        <v/>
      </c>
      <c r="J2649" s="241" cm="1">
        <f t="array" ref="J2649">SUMPRODUCT(--(K2649:N2649&lt;&gt;"")) + IF(TRIM(O2649)="",0,LEN(O2649)-LEN(SUBSTITUTE(O2649,",",""))+1)</f>
        <v>0</v>
      </c>
      <c r="K2649" s="242" t="str">
        <f>IF(AND(G2649&lt;&gt;0,G2649&lt;&gt;""),IF(B2649="","",IF(ISNUMBER(MATCH(B2649,'Look Up Values'!$B$2:$B$500,0)),"","Dest. error")),"")</f>
        <v/>
      </c>
      <c r="L2649" s="242" t="str">
        <f>IF(AND(G2649&lt;&gt;0,G2649&lt;&gt;""),IF(C2649="","",IF(AND(ISNUMBER(--LEFT(C2649,FIND(" ",C2649&amp;" ")-1)),OR(LEN(LEFT(C2649,FIND(" ",C2649&amp;" ")-1))=6,LEN(LEFT(C2649,FIND(" ",C2649&amp;" ")-1))=7),OR(ISNUMBER(MATCH(LEFT(C2649,FIND(" ",C2649&amp;" ")-1),'Look Up Values'!$G$2:$G$1000,0)),ISNUMBER(MATCH(LEFT(C2649,FIND(" ",C2649&amp;" ")-1),'Look Up Values'!$AE$2:$AE$2000,0)))),"","EWC error")),"")</f>
        <v/>
      </c>
      <c r="M2649" s="242" t="str" cm="1">
        <f t="array" ref="M2649">IF(AND(G2649&lt;&gt;0,G2649&lt;&gt;""),IF(E2649="","",IF(ISNUMBER(MATCH(SUBSTITUTE(E2649," ",""),SUBSTITUTE('Look Up Values'!$I$2:$I$10," ",""),0)),"","State error")),"")</f>
        <v/>
      </c>
      <c r="N2649" s="242" t="str" cm="1">
        <f t="array" ref="N2649">IF(AND(G2649&lt;&gt;0,G2649&lt;&gt;""),IF(F2649="","",IF(ISNUMBER(MATCH(SUBSTITUTE(F2649," ",""),SUBSTITUTE('Look Up Values'!$W$2:$W$30," ",""),0)),"","D&amp;R error")),"")</f>
        <v/>
      </c>
      <c r="O2649" s="256" t="str">
        <f t="shared" si="83"/>
        <v/>
      </c>
    </row>
    <row r="2650" spans="1:15" ht="15.75">
      <c r="A2650" s="250">
        <v>2643</v>
      </c>
      <c r="B2650" s="208"/>
      <c r="C2650" s="49"/>
      <c r="D2650" s="50"/>
      <c r="E2650" s="50"/>
      <c r="F2650" s="50"/>
      <c r="G2650" s="209"/>
      <c r="H2650" s="48"/>
      <c r="I2650" s="457" t="str">
        <f t="shared" si="82"/>
        <v/>
      </c>
      <c r="J2650" s="241" cm="1">
        <f t="array" ref="J2650">SUMPRODUCT(--(K2650:N2650&lt;&gt;"")) + IF(TRIM(O2650)="",0,LEN(O2650)-LEN(SUBSTITUTE(O2650,",",""))+1)</f>
        <v>0</v>
      </c>
      <c r="K2650" s="242" t="str">
        <f>IF(AND(G2650&lt;&gt;0,G2650&lt;&gt;""),IF(B2650="","",IF(ISNUMBER(MATCH(B2650,'Look Up Values'!$B$2:$B$500,0)),"","Dest. error")),"")</f>
        <v/>
      </c>
      <c r="L2650" s="242" t="str">
        <f>IF(AND(G2650&lt;&gt;0,G2650&lt;&gt;""),IF(C2650="","",IF(AND(ISNUMBER(--LEFT(C2650,FIND(" ",C2650&amp;" ")-1)),OR(LEN(LEFT(C2650,FIND(" ",C2650&amp;" ")-1))=6,LEN(LEFT(C2650,FIND(" ",C2650&amp;" ")-1))=7),OR(ISNUMBER(MATCH(LEFT(C2650,FIND(" ",C2650&amp;" ")-1),'Look Up Values'!$G$2:$G$1000,0)),ISNUMBER(MATCH(LEFT(C2650,FIND(" ",C2650&amp;" ")-1),'Look Up Values'!$AE$2:$AE$2000,0)))),"","EWC error")),"")</f>
        <v/>
      </c>
      <c r="M2650" s="242" t="str" cm="1">
        <f t="array" ref="M2650">IF(AND(G2650&lt;&gt;0,G2650&lt;&gt;""),IF(E2650="","",IF(ISNUMBER(MATCH(SUBSTITUTE(E2650," ",""),SUBSTITUTE('Look Up Values'!$I$2:$I$10," ",""),0)),"","State error")),"")</f>
        <v/>
      </c>
      <c r="N2650" s="242" t="str" cm="1">
        <f t="array" ref="N2650">IF(AND(G2650&lt;&gt;0,G2650&lt;&gt;""),IF(F2650="","",IF(ISNUMBER(MATCH(SUBSTITUTE(F2650," ",""),SUBSTITUTE('Look Up Values'!$W$2:$W$30," ",""),0)),"","D&amp;R error")),"")</f>
        <v/>
      </c>
      <c r="O2650" s="256" t="str">
        <f t="shared" si="83"/>
        <v/>
      </c>
    </row>
    <row r="2651" spans="1:15" ht="15.75">
      <c r="A2651" s="250">
        <v>2644</v>
      </c>
      <c r="B2651" s="208"/>
      <c r="C2651" s="49"/>
      <c r="D2651" s="50"/>
      <c r="E2651" s="50"/>
      <c r="F2651" s="50"/>
      <c r="G2651" s="209"/>
      <c r="H2651" s="48"/>
      <c r="I2651" s="457" t="str">
        <f t="shared" si="82"/>
        <v/>
      </c>
      <c r="J2651" s="241" cm="1">
        <f t="array" ref="J2651">SUMPRODUCT(--(K2651:N2651&lt;&gt;"")) + IF(TRIM(O2651)="",0,LEN(O2651)-LEN(SUBSTITUTE(O2651,",",""))+1)</f>
        <v>0</v>
      </c>
      <c r="K2651" s="242" t="str">
        <f>IF(AND(G2651&lt;&gt;0,G2651&lt;&gt;""),IF(B2651="","",IF(ISNUMBER(MATCH(B2651,'Look Up Values'!$B$2:$B$500,0)),"","Dest. error")),"")</f>
        <v/>
      </c>
      <c r="L2651" s="242" t="str">
        <f>IF(AND(G2651&lt;&gt;0,G2651&lt;&gt;""),IF(C2651="","",IF(AND(ISNUMBER(--LEFT(C2651,FIND(" ",C2651&amp;" ")-1)),OR(LEN(LEFT(C2651,FIND(" ",C2651&amp;" ")-1))=6,LEN(LEFT(C2651,FIND(" ",C2651&amp;" ")-1))=7),OR(ISNUMBER(MATCH(LEFT(C2651,FIND(" ",C2651&amp;" ")-1),'Look Up Values'!$G$2:$G$1000,0)),ISNUMBER(MATCH(LEFT(C2651,FIND(" ",C2651&amp;" ")-1),'Look Up Values'!$AE$2:$AE$2000,0)))),"","EWC error")),"")</f>
        <v/>
      </c>
      <c r="M2651" s="242" t="str" cm="1">
        <f t="array" ref="M2651">IF(AND(G2651&lt;&gt;0,G2651&lt;&gt;""),IF(E2651="","",IF(ISNUMBER(MATCH(SUBSTITUTE(E2651," ",""),SUBSTITUTE('Look Up Values'!$I$2:$I$10," ",""),0)),"","State error")),"")</f>
        <v/>
      </c>
      <c r="N2651" s="242" t="str" cm="1">
        <f t="array" ref="N2651">IF(AND(G2651&lt;&gt;0,G2651&lt;&gt;""),IF(F2651="","",IF(ISNUMBER(MATCH(SUBSTITUTE(F2651," ",""),SUBSTITUTE('Look Up Values'!$W$2:$W$30," ",""),0)),"","D&amp;R error")),"")</f>
        <v/>
      </c>
      <c r="O2651" s="256" t="str">
        <f t="shared" si="83"/>
        <v/>
      </c>
    </row>
    <row r="2652" spans="1:15" ht="15.75">
      <c r="A2652" s="250">
        <v>2645</v>
      </c>
      <c r="B2652" s="208"/>
      <c r="C2652" s="49"/>
      <c r="D2652" s="50"/>
      <c r="E2652" s="50"/>
      <c r="F2652" s="50"/>
      <c r="G2652" s="209"/>
      <c r="H2652" s="48"/>
      <c r="I2652" s="457" t="str">
        <f t="shared" si="82"/>
        <v/>
      </c>
      <c r="J2652" s="241" cm="1">
        <f t="array" ref="J2652">SUMPRODUCT(--(K2652:N2652&lt;&gt;"")) + IF(TRIM(O2652)="",0,LEN(O2652)-LEN(SUBSTITUTE(O2652,",",""))+1)</f>
        <v>0</v>
      </c>
      <c r="K2652" s="242" t="str">
        <f>IF(AND(G2652&lt;&gt;0,G2652&lt;&gt;""),IF(B2652="","",IF(ISNUMBER(MATCH(B2652,'Look Up Values'!$B$2:$B$500,0)),"","Dest. error")),"")</f>
        <v/>
      </c>
      <c r="L2652" s="242" t="str">
        <f>IF(AND(G2652&lt;&gt;0,G2652&lt;&gt;""),IF(C2652="","",IF(AND(ISNUMBER(--LEFT(C2652,FIND(" ",C2652&amp;" ")-1)),OR(LEN(LEFT(C2652,FIND(" ",C2652&amp;" ")-1))=6,LEN(LEFT(C2652,FIND(" ",C2652&amp;" ")-1))=7),OR(ISNUMBER(MATCH(LEFT(C2652,FIND(" ",C2652&amp;" ")-1),'Look Up Values'!$G$2:$G$1000,0)),ISNUMBER(MATCH(LEFT(C2652,FIND(" ",C2652&amp;" ")-1),'Look Up Values'!$AE$2:$AE$2000,0)))),"","EWC error")),"")</f>
        <v/>
      </c>
      <c r="M2652" s="242" t="str" cm="1">
        <f t="array" ref="M2652">IF(AND(G2652&lt;&gt;0,G2652&lt;&gt;""),IF(E2652="","",IF(ISNUMBER(MATCH(SUBSTITUTE(E2652," ",""),SUBSTITUTE('Look Up Values'!$I$2:$I$10," ",""),0)),"","State error")),"")</f>
        <v/>
      </c>
      <c r="N2652" s="242" t="str" cm="1">
        <f t="array" ref="N2652">IF(AND(G2652&lt;&gt;0,G2652&lt;&gt;""),IF(F2652="","",IF(ISNUMBER(MATCH(SUBSTITUTE(F2652," ",""),SUBSTITUTE('Look Up Values'!$W$2:$W$30," ",""),0)),"","D&amp;R error")),"")</f>
        <v/>
      </c>
      <c r="O2652" s="256" t="str">
        <f t="shared" si="83"/>
        <v/>
      </c>
    </row>
    <row r="2653" spans="1:15" ht="15.75">
      <c r="A2653" s="250">
        <v>2646</v>
      </c>
      <c r="B2653" s="208"/>
      <c r="C2653" s="49"/>
      <c r="D2653" s="50"/>
      <c r="E2653" s="50"/>
      <c r="F2653" s="50"/>
      <c r="G2653" s="209"/>
      <c r="H2653" s="48"/>
      <c r="I2653" s="457" t="str">
        <f t="shared" si="82"/>
        <v/>
      </c>
      <c r="J2653" s="241" cm="1">
        <f t="array" ref="J2653">SUMPRODUCT(--(K2653:N2653&lt;&gt;"")) + IF(TRIM(O2653)="",0,LEN(O2653)-LEN(SUBSTITUTE(O2653,",",""))+1)</f>
        <v>0</v>
      </c>
      <c r="K2653" s="242" t="str">
        <f>IF(AND(G2653&lt;&gt;0,G2653&lt;&gt;""),IF(B2653="","",IF(ISNUMBER(MATCH(B2653,'Look Up Values'!$B$2:$B$500,0)),"","Dest. error")),"")</f>
        <v/>
      </c>
      <c r="L2653" s="242" t="str">
        <f>IF(AND(G2653&lt;&gt;0,G2653&lt;&gt;""),IF(C2653="","",IF(AND(ISNUMBER(--LEFT(C2653,FIND(" ",C2653&amp;" ")-1)),OR(LEN(LEFT(C2653,FIND(" ",C2653&amp;" ")-1))=6,LEN(LEFT(C2653,FIND(" ",C2653&amp;" ")-1))=7),OR(ISNUMBER(MATCH(LEFT(C2653,FIND(" ",C2653&amp;" ")-1),'Look Up Values'!$G$2:$G$1000,0)),ISNUMBER(MATCH(LEFT(C2653,FIND(" ",C2653&amp;" ")-1),'Look Up Values'!$AE$2:$AE$2000,0)))),"","EWC error")),"")</f>
        <v/>
      </c>
      <c r="M2653" s="242" t="str" cm="1">
        <f t="array" ref="M2653">IF(AND(G2653&lt;&gt;0,G2653&lt;&gt;""),IF(E2653="","",IF(ISNUMBER(MATCH(SUBSTITUTE(E2653," ",""),SUBSTITUTE('Look Up Values'!$I$2:$I$10," ",""),0)),"","State error")),"")</f>
        <v/>
      </c>
      <c r="N2653" s="242" t="str" cm="1">
        <f t="array" ref="N2653">IF(AND(G2653&lt;&gt;0,G2653&lt;&gt;""),IF(F2653="","",IF(ISNUMBER(MATCH(SUBSTITUTE(F2653," ",""),SUBSTITUTE('Look Up Values'!$W$2:$W$30," ",""),0)),"","D&amp;R error")),"")</f>
        <v/>
      </c>
      <c r="O2653" s="256" t="str">
        <f t="shared" si="83"/>
        <v/>
      </c>
    </row>
    <row r="2654" spans="1:15" ht="15.75">
      <c r="A2654" s="250">
        <v>2647</v>
      </c>
      <c r="B2654" s="208"/>
      <c r="C2654" s="49"/>
      <c r="D2654" s="50"/>
      <c r="E2654" s="50"/>
      <c r="F2654" s="50"/>
      <c r="G2654" s="209"/>
      <c r="H2654" s="48"/>
      <c r="I2654" s="457" t="str">
        <f t="shared" si="82"/>
        <v/>
      </c>
      <c r="J2654" s="241" cm="1">
        <f t="array" ref="J2654">SUMPRODUCT(--(K2654:N2654&lt;&gt;"")) + IF(TRIM(O2654)="",0,LEN(O2654)-LEN(SUBSTITUTE(O2654,",",""))+1)</f>
        <v>0</v>
      </c>
      <c r="K2654" s="242" t="str">
        <f>IF(AND(G2654&lt;&gt;0,G2654&lt;&gt;""),IF(B2654="","",IF(ISNUMBER(MATCH(B2654,'Look Up Values'!$B$2:$B$500,0)),"","Dest. error")),"")</f>
        <v/>
      </c>
      <c r="L2654" s="242" t="str">
        <f>IF(AND(G2654&lt;&gt;0,G2654&lt;&gt;""),IF(C2654="","",IF(AND(ISNUMBER(--LEFT(C2654,FIND(" ",C2654&amp;" ")-1)),OR(LEN(LEFT(C2654,FIND(" ",C2654&amp;" ")-1))=6,LEN(LEFT(C2654,FIND(" ",C2654&amp;" ")-1))=7),OR(ISNUMBER(MATCH(LEFT(C2654,FIND(" ",C2654&amp;" ")-1),'Look Up Values'!$G$2:$G$1000,0)),ISNUMBER(MATCH(LEFT(C2654,FIND(" ",C2654&amp;" ")-1),'Look Up Values'!$AE$2:$AE$2000,0)))),"","EWC error")),"")</f>
        <v/>
      </c>
      <c r="M2654" s="242" t="str" cm="1">
        <f t="array" ref="M2654">IF(AND(G2654&lt;&gt;0,G2654&lt;&gt;""),IF(E2654="","",IF(ISNUMBER(MATCH(SUBSTITUTE(E2654," ",""),SUBSTITUTE('Look Up Values'!$I$2:$I$10," ",""),0)),"","State error")),"")</f>
        <v/>
      </c>
      <c r="N2654" s="242" t="str" cm="1">
        <f t="array" ref="N2654">IF(AND(G2654&lt;&gt;0,G2654&lt;&gt;""),IF(F2654="","",IF(ISNUMBER(MATCH(SUBSTITUTE(F2654," ",""),SUBSTITUTE('Look Up Values'!$W$2:$W$30," ",""),0)),"","D&amp;R error")),"")</f>
        <v/>
      </c>
      <c r="O2654" s="256" t="str">
        <f t="shared" si="83"/>
        <v/>
      </c>
    </row>
    <row r="2655" spans="1:15" ht="15.75">
      <c r="A2655" s="250">
        <v>2648</v>
      </c>
      <c r="B2655" s="208"/>
      <c r="C2655" s="49"/>
      <c r="D2655" s="50"/>
      <c r="E2655" s="50"/>
      <c r="F2655" s="50"/>
      <c r="G2655" s="209"/>
      <c r="H2655" s="48"/>
      <c r="I2655" s="457" t="str">
        <f t="shared" si="82"/>
        <v/>
      </c>
      <c r="J2655" s="241" cm="1">
        <f t="array" ref="J2655">SUMPRODUCT(--(K2655:N2655&lt;&gt;"")) + IF(TRIM(O2655)="",0,LEN(O2655)-LEN(SUBSTITUTE(O2655,",",""))+1)</f>
        <v>0</v>
      </c>
      <c r="K2655" s="242" t="str">
        <f>IF(AND(G2655&lt;&gt;0,G2655&lt;&gt;""),IF(B2655="","",IF(ISNUMBER(MATCH(B2655,'Look Up Values'!$B$2:$B$500,0)),"","Dest. error")),"")</f>
        <v/>
      </c>
      <c r="L2655" s="242" t="str">
        <f>IF(AND(G2655&lt;&gt;0,G2655&lt;&gt;""),IF(C2655="","",IF(AND(ISNUMBER(--LEFT(C2655,FIND(" ",C2655&amp;" ")-1)),OR(LEN(LEFT(C2655,FIND(" ",C2655&amp;" ")-1))=6,LEN(LEFT(C2655,FIND(" ",C2655&amp;" ")-1))=7),OR(ISNUMBER(MATCH(LEFT(C2655,FIND(" ",C2655&amp;" ")-1),'Look Up Values'!$G$2:$G$1000,0)),ISNUMBER(MATCH(LEFT(C2655,FIND(" ",C2655&amp;" ")-1),'Look Up Values'!$AE$2:$AE$2000,0)))),"","EWC error")),"")</f>
        <v/>
      </c>
      <c r="M2655" s="242" t="str" cm="1">
        <f t="array" ref="M2655">IF(AND(G2655&lt;&gt;0,G2655&lt;&gt;""),IF(E2655="","",IF(ISNUMBER(MATCH(SUBSTITUTE(E2655," ",""),SUBSTITUTE('Look Up Values'!$I$2:$I$10," ",""),0)),"","State error")),"")</f>
        <v/>
      </c>
      <c r="N2655" s="242" t="str" cm="1">
        <f t="array" ref="N2655">IF(AND(G2655&lt;&gt;0,G2655&lt;&gt;""),IF(F2655="","",IF(ISNUMBER(MATCH(SUBSTITUTE(F2655," ",""),SUBSTITUTE('Look Up Values'!$W$2:$W$30," ",""),0)),"","D&amp;R error")),"")</f>
        <v/>
      </c>
      <c r="O2655" s="256" t="str">
        <f t="shared" si="83"/>
        <v/>
      </c>
    </row>
    <row r="2656" spans="1:15" ht="15.75">
      <c r="A2656" s="250">
        <v>2649</v>
      </c>
      <c r="B2656" s="208"/>
      <c r="C2656" s="49"/>
      <c r="D2656" s="50"/>
      <c r="E2656" s="50"/>
      <c r="F2656" s="50"/>
      <c r="G2656" s="209"/>
      <c r="H2656" s="48"/>
      <c r="I2656" s="457" t="str">
        <f t="shared" si="82"/>
        <v/>
      </c>
      <c r="J2656" s="241" cm="1">
        <f t="array" ref="J2656">SUMPRODUCT(--(K2656:N2656&lt;&gt;"")) + IF(TRIM(O2656)="",0,LEN(O2656)-LEN(SUBSTITUTE(O2656,",",""))+1)</f>
        <v>0</v>
      </c>
      <c r="K2656" s="242" t="str">
        <f>IF(AND(G2656&lt;&gt;0,G2656&lt;&gt;""),IF(B2656="","",IF(ISNUMBER(MATCH(B2656,'Look Up Values'!$B$2:$B$500,0)),"","Dest. error")),"")</f>
        <v/>
      </c>
      <c r="L2656" s="242" t="str">
        <f>IF(AND(G2656&lt;&gt;0,G2656&lt;&gt;""),IF(C2656="","",IF(AND(ISNUMBER(--LEFT(C2656,FIND(" ",C2656&amp;" ")-1)),OR(LEN(LEFT(C2656,FIND(" ",C2656&amp;" ")-1))=6,LEN(LEFT(C2656,FIND(" ",C2656&amp;" ")-1))=7),OR(ISNUMBER(MATCH(LEFT(C2656,FIND(" ",C2656&amp;" ")-1),'Look Up Values'!$G$2:$G$1000,0)),ISNUMBER(MATCH(LEFT(C2656,FIND(" ",C2656&amp;" ")-1),'Look Up Values'!$AE$2:$AE$2000,0)))),"","EWC error")),"")</f>
        <v/>
      </c>
      <c r="M2656" s="242" t="str" cm="1">
        <f t="array" ref="M2656">IF(AND(G2656&lt;&gt;0,G2656&lt;&gt;""),IF(E2656="","",IF(ISNUMBER(MATCH(SUBSTITUTE(E2656," ",""),SUBSTITUTE('Look Up Values'!$I$2:$I$10," ",""),0)),"","State error")),"")</f>
        <v/>
      </c>
      <c r="N2656" s="242" t="str" cm="1">
        <f t="array" ref="N2656">IF(AND(G2656&lt;&gt;0,G2656&lt;&gt;""),IF(F2656="","",IF(ISNUMBER(MATCH(SUBSTITUTE(F2656," ",""),SUBSTITUTE('Look Up Values'!$W$2:$W$30," ",""),0)),"","D&amp;R error")),"")</f>
        <v/>
      </c>
      <c r="O2656" s="256" t="str">
        <f t="shared" si="83"/>
        <v/>
      </c>
    </row>
    <row r="2657" spans="1:15" ht="15.75">
      <c r="A2657" s="250">
        <v>2650</v>
      </c>
      <c r="B2657" s="208"/>
      <c r="C2657" s="49"/>
      <c r="D2657" s="50"/>
      <c r="E2657" s="50"/>
      <c r="F2657" s="50"/>
      <c r="G2657" s="209"/>
      <c r="H2657" s="48"/>
      <c r="I2657" s="457" t="str">
        <f t="shared" si="82"/>
        <v/>
      </c>
      <c r="J2657" s="241" cm="1">
        <f t="array" ref="J2657">SUMPRODUCT(--(K2657:N2657&lt;&gt;"")) + IF(TRIM(O2657)="",0,LEN(O2657)-LEN(SUBSTITUTE(O2657,",",""))+1)</f>
        <v>0</v>
      </c>
      <c r="K2657" s="242" t="str">
        <f>IF(AND(G2657&lt;&gt;0,G2657&lt;&gt;""),IF(B2657="","",IF(ISNUMBER(MATCH(B2657,'Look Up Values'!$B$2:$B$500,0)),"","Dest. error")),"")</f>
        <v/>
      </c>
      <c r="L2657" s="242" t="str">
        <f>IF(AND(G2657&lt;&gt;0,G2657&lt;&gt;""),IF(C2657="","",IF(AND(ISNUMBER(--LEFT(C2657,FIND(" ",C2657&amp;" ")-1)),OR(LEN(LEFT(C2657,FIND(" ",C2657&amp;" ")-1))=6,LEN(LEFT(C2657,FIND(" ",C2657&amp;" ")-1))=7),OR(ISNUMBER(MATCH(LEFT(C2657,FIND(" ",C2657&amp;" ")-1),'Look Up Values'!$G$2:$G$1000,0)),ISNUMBER(MATCH(LEFT(C2657,FIND(" ",C2657&amp;" ")-1),'Look Up Values'!$AE$2:$AE$2000,0)))),"","EWC error")),"")</f>
        <v/>
      </c>
      <c r="M2657" s="242" t="str" cm="1">
        <f t="array" ref="M2657">IF(AND(G2657&lt;&gt;0,G2657&lt;&gt;""),IF(E2657="","",IF(ISNUMBER(MATCH(SUBSTITUTE(E2657," ",""),SUBSTITUTE('Look Up Values'!$I$2:$I$10," ",""),0)),"","State error")),"")</f>
        <v/>
      </c>
      <c r="N2657" s="242" t="str" cm="1">
        <f t="array" ref="N2657">IF(AND(G2657&lt;&gt;0,G2657&lt;&gt;""),IF(F2657="","",IF(ISNUMBER(MATCH(SUBSTITUTE(F2657," ",""),SUBSTITUTE('Look Up Values'!$W$2:$W$30," ",""),0)),"","D&amp;R error")),"")</f>
        <v/>
      </c>
      <c r="O2657" s="256" t="str">
        <f t="shared" si="83"/>
        <v/>
      </c>
    </row>
    <row r="2658" spans="1:15" ht="15.75">
      <c r="A2658" s="250">
        <v>2651</v>
      </c>
      <c r="B2658" s="208"/>
      <c r="C2658" s="49"/>
      <c r="D2658" s="50"/>
      <c r="E2658" s="50"/>
      <c r="F2658" s="50"/>
      <c r="G2658" s="209"/>
      <c r="H2658" s="48"/>
      <c r="I2658" s="457" t="str">
        <f t="shared" si="82"/>
        <v/>
      </c>
      <c r="J2658" s="241" cm="1">
        <f t="array" ref="J2658">SUMPRODUCT(--(K2658:N2658&lt;&gt;"")) + IF(TRIM(O2658)="",0,LEN(O2658)-LEN(SUBSTITUTE(O2658,",",""))+1)</f>
        <v>0</v>
      </c>
      <c r="K2658" s="242" t="str">
        <f>IF(AND(G2658&lt;&gt;0,G2658&lt;&gt;""),IF(B2658="","",IF(ISNUMBER(MATCH(B2658,'Look Up Values'!$B$2:$B$500,0)),"","Dest. error")),"")</f>
        <v/>
      </c>
      <c r="L2658" s="242" t="str">
        <f>IF(AND(G2658&lt;&gt;0,G2658&lt;&gt;""),IF(C2658="","",IF(AND(ISNUMBER(--LEFT(C2658,FIND(" ",C2658&amp;" ")-1)),OR(LEN(LEFT(C2658,FIND(" ",C2658&amp;" ")-1))=6,LEN(LEFT(C2658,FIND(" ",C2658&amp;" ")-1))=7),OR(ISNUMBER(MATCH(LEFT(C2658,FIND(" ",C2658&amp;" ")-1),'Look Up Values'!$G$2:$G$1000,0)),ISNUMBER(MATCH(LEFT(C2658,FIND(" ",C2658&amp;" ")-1),'Look Up Values'!$AE$2:$AE$2000,0)))),"","EWC error")),"")</f>
        <v/>
      </c>
      <c r="M2658" s="242" t="str" cm="1">
        <f t="array" ref="M2658">IF(AND(G2658&lt;&gt;0,G2658&lt;&gt;""),IF(E2658="","",IF(ISNUMBER(MATCH(SUBSTITUTE(E2658," ",""),SUBSTITUTE('Look Up Values'!$I$2:$I$10," ",""),0)),"","State error")),"")</f>
        <v/>
      </c>
      <c r="N2658" s="242" t="str" cm="1">
        <f t="array" ref="N2658">IF(AND(G2658&lt;&gt;0,G2658&lt;&gt;""),IF(F2658="","",IF(ISNUMBER(MATCH(SUBSTITUTE(F2658," ",""),SUBSTITUTE('Look Up Values'!$W$2:$W$30," ",""),0)),"","D&amp;R error")),"")</f>
        <v/>
      </c>
      <c r="O2658" s="256" t="str">
        <f t="shared" si="83"/>
        <v/>
      </c>
    </row>
    <row r="2659" spans="1:15" ht="15.75">
      <c r="A2659" s="250">
        <v>2652</v>
      </c>
      <c r="B2659" s="208"/>
      <c r="C2659" s="49"/>
      <c r="D2659" s="50"/>
      <c r="E2659" s="50"/>
      <c r="F2659" s="50"/>
      <c r="G2659" s="209"/>
      <c r="H2659" s="48"/>
      <c r="I2659" s="457" t="str">
        <f t="shared" si="82"/>
        <v/>
      </c>
      <c r="J2659" s="241" cm="1">
        <f t="array" ref="J2659">SUMPRODUCT(--(K2659:N2659&lt;&gt;"")) + IF(TRIM(O2659)="",0,LEN(O2659)-LEN(SUBSTITUTE(O2659,",",""))+1)</f>
        <v>0</v>
      </c>
      <c r="K2659" s="242" t="str">
        <f>IF(AND(G2659&lt;&gt;0,G2659&lt;&gt;""),IF(B2659="","",IF(ISNUMBER(MATCH(B2659,'Look Up Values'!$B$2:$B$500,0)),"","Dest. error")),"")</f>
        <v/>
      </c>
      <c r="L2659" s="242" t="str">
        <f>IF(AND(G2659&lt;&gt;0,G2659&lt;&gt;""),IF(C2659="","",IF(AND(ISNUMBER(--LEFT(C2659,FIND(" ",C2659&amp;" ")-1)),OR(LEN(LEFT(C2659,FIND(" ",C2659&amp;" ")-1))=6,LEN(LEFT(C2659,FIND(" ",C2659&amp;" ")-1))=7),OR(ISNUMBER(MATCH(LEFT(C2659,FIND(" ",C2659&amp;" ")-1),'Look Up Values'!$G$2:$G$1000,0)),ISNUMBER(MATCH(LEFT(C2659,FIND(" ",C2659&amp;" ")-1),'Look Up Values'!$AE$2:$AE$2000,0)))),"","EWC error")),"")</f>
        <v/>
      </c>
      <c r="M2659" s="242" t="str" cm="1">
        <f t="array" ref="M2659">IF(AND(G2659&lt;&gt;0,G2659&lt;&gt;""),IF(E2659="","",IF(ISNUMBER(MATCH(SUBSTITUTE(E2659," ",""),SUBSTITUTE('Look Up Values'!$I$2:$I$10," ",""),0)),"","State error")),"")</f>
        <v/>
      </c>
      <c r="N2659" s="242" t="str" cm="1">
        <f t="array" ref="N2659">IF(AND(G2659&lt;&gt;0,G2659&lt;&gt;""),IF(F2659="","",IF(ISNUMBER(MATCH(SUBSTITUTE(F2659," ",""),SUBSTITUTE('Look Up Values'!$W$2:$W$30," ",""),0)),"","D&amp;R error")),"")</f>
        <v/>
      </c>
      <c r="O2659" s="256" t="str">
        <f t="shared" si="83"/>
        <v/>
      </c>
    </row>
    <row r="2660" spans="1:15" ht="15.75">
      <c r="A2660" s="250">
        <v>2653</v>
      </c>
      <c r="B2660" s="208"/>
      <c r="C2660" s="49"/>
      <c r="D2660" s="50"/>
      <c r="E2660" s="50"/>
      <c r="F2660" s="50"/>
      <c r="G2660" s="209"/>
      <c r="H2660" s="48"/>
      <c r="I2660" s="457" t="str">
        <f t="shared" si="82"/>
        <v/>
      </c>
      <c r="J2660" s="241" cm="1">
        <f t="array" ref="J2660">SUMPRODUCT(--(K2660:N2660&lt;&gt;"")) + IF(TRIM(O2660)="",0,LEN(O2660)-LEN(SUBSTITUTE(O2660,",",""))+1)</f>
        <v>0</v>
      </c>
      <c r="K2660" s="242" t="str">
        <f>IF(AND(G2660&lt;&gt;0,G2660&lt;&gt;""),IF(B2660="","",IF(ISNUMBER(MATCH(B2660,'Look Up Values'!$B$2:$B$500,0)),"","Dest. error")),"")</f>
        <v/>
      </c>
      <c r="L2660" s="242" t="str">
        <f>IF(AND(G2660&lt;&gt;0,G2660&lt;&gt;""),IF(C2660="","",IF(AND(ISNUMBER(--LEFT(C2660,FIND(" ",C2660&amp;" ")-1)),OR(LEN(LEFT(C2660,FIND(" ",C2660&amp;" ")-1))=6,LEN(LEFT(C2660,FIND(" ",C2660&amp;" ")-1))=7),OR(ISNUMBER(MATCH(LEFT(C2660,FIND(" ",C2660&amp;" ")-1),'Look Up Values'!$G$2:$G$1000,0)),ISNUMBER(MATCH(LEFT(C2660,FIND(" ",C2660&amp;" ")-1),'Look Up Values'!$AE$2:$AE$2000,0)))),"","EWC error")),"")</f>
        <v/>
      </c>
      <c r="M2660" s="242" t="str" cm="1">
        <f t="array" ref="M2660">IF(AND(G2660&lt;&gt;0,G2660&lt;&gt;""),IF(E2660="","",IF(ISNUMBER(MATCH(SUBSTITUTE(E2660," ",""),SUBSTITUTE('Look Up Values'!$I$2:$I$10," ",""),0)),"","State error")),"")</f>
        <v/>
      </c>
      <c r="N2660" s="242" t="str" cm="1">
        <f t="array" ref="N2660">IF(AND(G2660&lt;&gt;0,G2660&lt;&gt;""),IF(F2660="","",IF(ISNUMBER(MATCH(SUBSTITUTE(F2660," ",""),SUBSTITUTE('Look Up Values'!$W$2:$W$30," ",""),0)),"","D&amp;R error")),"")</f>
        <v/>
      </c>
      <c r="O2660" s="256" t="str">
        <f t="shared" si="83"/>
        <v/>
      </c>
    </row>
    <row r="2661" spans="1:15" ht="15.75">
      <c r="A2661" s="250">
        <v>2654</v>
      </c>
      <c r="B2661" s="208"/>
      <c r="C2661" s="49"/>
      <c r="D2661" s="50"/>
      <c r="E2661" s="50"/>
      <c r="F2661" s="50"/>
      <c r="G2661" s="209"/>
      <c r="H2661" s="48"/>
      <c r="I2661" s="457" t="str">
        <f t="shared" si="82"/>
        <v/>
      </c>
      <c r="J2661" s="241" cm="1">
        <f t="array" ref="J2661">SUMPRODUCT(--(K2661:N2661&lt;&gt;"")) + IF(TRIM(O2661)="",0,LEN(O2661)-LEN(SUBSTITUTE(O2661,",",""))+1)</f>
        <v>0</v>
      </c>
      <c r="K2661" s="242" t="str">
        <f>IF(AND(G2661&lt;&gt;0,G2661&lt;&gt;""),IF(B2661="","",IF(ISNUMBER(MATCH(B2661,'Look Up Values'!$B$2:$B$500,0)),"","Dest. error")),"")</f>
        <v/>
      </c>
      <c r="L2661" s="242" t="str">
        <f>IF(AND(G2661&lt;&gt;0,G2661&lt;&gt;""),IF(C2661="","",IF(AND(ISNUMBER(--LEFT(C2661,FIND(" ",C2661&amp;" ")-1)),OR(LEN(LEFT(C2661,FIND(" ",C2661&amp;" ")-1))=6,LEN(LEFT(C2661,FIND(" ",C2661&amp;" ")-1))=7),OR(ISNUMBER(MATCH(LEFT(C2661,FIND(" ",C2661&amp;" ")-1),'Look Up Values'!$G$2:$G$1000,0)),ISNUMBER(MATCH(LEFT(C2661,FIND(" ",C2661&amp;" ")-1),'Look Up Values'!$AE$2:$AE$2000,0)))),"","EWC error")),"")</f>
        <v/>
      </c>
      <c r="M2661" s="242" t="str" cm="1">
        <f t="array" ref="M2661">IF(AND(G2661&lt;&gt;0,G2661&lt;&gt;""),IF(E2661="","",IF(ISNUMBER(MATCH(SUBSTITUTE(E2661," ",""),SUBSTITUTE('Look Up Values'!$I$2:$I$10," ",""),0)),"","State error")),"")</f>
        <v/>
      </c>
      <c r="N2661" s="242" t="str" cm="1">
        <f t="array" ref="N2661">IF(AND(G2661&lt;&gt;0,G2661&lt;&gt;""),IF(F2661="","",IF(ISNUMBER(MATCH(SUBSTITUTE(F2661," ",""),SUBSTITUTE('Look Up Values'!$W$2:$W$30," ",""),0)),"","D&amp;R error")),"")</f>
        <v/>
      </c>
      <c r="O2661" s="256" t="str">
        <f t="shared" si="83"/>
        <v/>
      </c>
    </row>
    <row r="2662" spans="1:15" ht="15.75">
      <c r="A2662" s="250">
        <v>2655</v>
      </c>
      <c r="B2662" s="208"/>
      <c r="C2662" s="49"/>
      <c r="D2662" s="50"/>
      <c r="E2662" s="50"/>
      <c r="F2662" s="50"/>
      <c r="G2662" s="209"/>
      <c r="H2662" s="48"/>
      <c r="I2662" s="457" t="str">
        <f t="shared" si="82"/>
        <v/>
      </c>
      <c r="J2662" s="241" cm="1">
        <f t="array" ref="J2662">SUMPRODUCT(--(K2662:N2662&lt;&gt;"")) + IF(TRIM(O2662)="",0,LEN(O2662)-LEN(SUBSTITUTE(O2662,",",""))+1)</f>
        <v>0</v>
      </c>
      <c r="K2662" s="242" t="str">
        <f>IF(AND(G2662&lt;&gt;0,G2662&lt;&gt;""),IF(B2662="","",IF(ISNUMBER(MATCH(B2662,'Look Up Values'!$B$2:$B$500,0)),"","Dest. error")),"")</f>
        <v/>
      </c>
      <c r="L2662" s="242" t="str">
        <f>IF(AND(G2662&lt;&gt;0,G2662&lt;&gt;""),IF(C2662="","",IF(AND(ISNUMBER(--LEFT(C2662,FIND(" ",C2662&amp;" ")-1)),OR(LEN(LEFT(C2662,FIND(" ",C2662&amp;" ")-1))=6,LEN(LEFT(C2662,FIND(" ",C2662&amp;" ")-1))=7),OR(ISNUMBER(MATCH(LEFT(C2662,FIND(" ",C2662&amp;" ")-1),'Look Up Values'!$G$2:$G$1000,0)),ISNUMBER(MATCH(LEFT(C2662,FIND(" ",C2662&amp;" ")-1),'Look Up Values'!$AE$2:$AE$2000,0)))),"","EWC error")),"")</f>
        <v/>
      </c>
      <c r="M2662" s="242" t="str" cm="1">
        <f t="array" ref="M2662">IF(AND(G2662&lt;&gt;0,G2662&lt;&gt;""),IF(E2662="","",IF(ISNUMBER(MATCH(SUBSTITUTE(E2662," ",""),SUBSTITUTE('Look Up Values'!$I$2:$I$10," ",""),0)),"","State error")),"")</f>
        <v/>
      </c>
      <c r="N2662" s="242" t="str" cm="1">
        <f t="array" ref="N2662">IF(AND(G2662&lt;&gt;0,G2662&lt;&gt;""),IF(F2662="","",IF(ISNUMBER(MATCH(SUBSTITUTE(F2662," ",""),SUBSTITUTE('Look Up Values'!$W$2:$W$30," ",""),0)),"","D&amp;R error")),"")</f>
        <v/>
      </c>
      <c r="O2662" s="256" t="str">
        <f t="shared" si="83"/>
        <v/>
      </c>
    </row>
    <row r="2663" spans="1:15" ht="15.75">
      <c r="A2663" s="250">
        <v>2656</v>
      </c>
      <c r="B2663" s="208"/>
      <c r="C2663" s="49"/>
      <c r="D2663" s="50"/>
      <c r="E2663" s="50"/>
      <c r="F2663" s="50"/>
      <c r="G2663" s="209"/>
      <c r="H2663" s="48"/>
      <c r="I2663" s="457" t="str">
        <f t="shared" si="82"/>
        <v/>
      </c>
      <c r="J2663" s="241" cm="1">
        <f t="array" ref="J2663">SUMPRODUCT(--(K2663:N2663&lt;&gt;"")) + IF(TRIM(O2663)="",0,LEN(O2663)-LEN(SUBSTITUTE(O2663,",",""))+1)</f>
        <v>0</v>
      </c>
      <c r="K2663" s="242" t="str">
        <f>IF(AND(G2663&lt;&gt;0,G2663&lt;&gt;""),IF(B2663="","",IF(ISNUMBER(MATCH(B2663,'Look Up Values'!$B$2:$B$500,0)),"","Dest. error")),"")</f>
        <v/>
      </c>
      <c r="L2663" s="242" t="str">
        <f>IF(AND(G2663&lt;&gt;0,G2663&lt;&gt;""),IF(C2663="","",IF(AND(ISNUMBER(--LEFT(C2663,FIND(" ",C2663&amp;" ")-1)),OR(LEN(LEFT(C2663,FIND(" ",C2663&amp;" ")-1))=6,LEN(LEFT(C2663,FIND(" ",C2663&amp;" ")-1))=7),OR(ISNUMBER(MATCH(LEFT(C2663,FIND(" ",C2663&amp;" ")-1),'Look Up Values'!$G$2:$G$1000,0)),ISNUMBER(MATCH(LEFT(C2663,FIND(" ",C2663&amp;" ")-1),'Look Up Values'!$AE$2:$AE$2000,0)))),"","EWC error")),"")</f>
        <v/>
      </c>
      <c r="M2663" s="242" t="str" cm="1">
        <f t="array" ref="M2663">IF(AND(G2663&lt;&gt;0,G2663&lt;&gt;""),IF(E2663="","",IF(ISNUMBER(MATCH(SUBSTITUTE(E2663," ",""),SUBSTITUTE('Look Up Values'!$I$2:$I$10," ",""),0)),"","State error")),"")</f>
        <v/>
      </c>
      <c r="N2663" s="242" t="str" cm="1">
        <f t="array" ref="N2663">IF(AND(G2663&lt;&gt;0,G2663&lt;&gt;""),IF(F2663="","",IF(ISNUMBER(MATCH(SUBSTITUTE(F2663," ",""),SUBSTITUTE('Look Up Values'!$W$2:$W$30," ",""),0)),"","D&amp;R error")),"")</f>
        <v/>
      </c>
      <c r="O2663" s="256" t="str">
        <f t="shared" si="83"/>
        <v/>
      </c>
    </row>
    <row r="2664" spans="1:15" ht="15.75">
      <c r="A2664" s="250">
        <v>2657</v>
      </c>
      <c r="B2664" s="208"/>
      <c r="C2664" s="49"/>
      <c r="D2664" s="50"/>
      <c r="E2664" s="50"/>
      <c r="F2664" s="50"/>
      <c r="G2664" s="209"/>
      <c r="H2664" s="48"/>
      <c r="I2664" s="457" t="str">
        <f t="shared" si="82"/>
        <v/>
      </c>
      <c r="J2664" s="241" cm="1">
        <f t="array" ref="J2664">SUMPRODUCT(--(K2664:N2664&lt;&gt;"")) + IF(TRIM(O2664)="",0,LEN(O2664)-LEN(SUBSTITUTE(O2664,",",""))+1)</f>
        <v>0</v>
      </c>
      <c r="K2664" s="242" t="str">
        <f>IF(AND(G2664&lt;&gt;0,G2664&lt;&gt;""),IF(B2664="","",IF(ISNUMBER(MATCH(B2664,'Look Up Values'!$B$2:$B$500,0)),"","Dest. error")),"")</f>
        <v/>
      </c>
      <c r="L2664" s="242" t="str">
        <f>IF(AND(G2664&lt;&gt;0,G2664&lt;&gt;""),IF(C2664="","",IF(AND(ISNUMBER(--LEFT(C2664,FIND(" ",C2664&amp;" ")-1)),OR(LEN(LEFT(C2664,FIND(" ",C2664&amp;" ")-1))=6,LEN(LEFT(C2664,FIND(" ",C2664&amp;" ")-1))=7),OR(ISNUMBER(MATCH(LEFT(C2664,FIND(" ",C2664&amp;" ")-1),'Look Up Values'!$G$2:$G$1000,0)),ISNUMBER(MATCH(LEFT(C2664,FIND(" ",C2664&amp;" ")-1),'Look Up Values'!$AE$2:$AE$2000,0)))),"","EWC error")),"")</f>
        <v/>
      </c>
      <c r="M2664" s="242" t="str" cm="1">
        <f t="array" ref="M2664">IF(AND(G2664&lt;&gt;0,G2664&lt;&gt;""),IF(E2664="","",IF(ISNUMBER(MATCH(SUBSTITUTE(E2664," ",""),SUBSTITUTE('Look Up Values'!$I$2:$I$10," ",""),0)),"","State error")),"")</f>
        <v/>
      </c>
      <c r="N2664" s="242" t="str" cm="1">
        <f t="array" ref="N2664">IF(AND(G2664&lt;&gt;0,G2664&lt;&gt;""),IF(F2664="","",IF(ISNUMBER(MATCH(SUBSTITUTE(F2664," ",""),SUBSTITUTE('Look Up Values'!$W$2:$W$30," ",""),0)),"","D&amp;R error")),"")</f>
        <v/>
      </c>
      <c r="O2664" s="256" t="str">
        <f t="shared" si="83"/>
        <v/>
      </c>
    </row>
    <row r="2665" spans="1:15" ht="15.75">
      <c r="A2665" s="250">
        <v>2658</v>
      </c>
      <c r="B2665" s="208"/>
      <c r="C2665" s="49"/>
      <c r="D2665" s="50"/>
      <c r="E2665" s="50"/>
      <c r="F2665" s="50"/>
      <c r="G2665" s="209"/>
      <c r="H2665" s="48"/>
      <c r="I2665" s="457" t="str">
        <f t="shared" si="82"/>
        <v/>
      </c>
      <c r="J2665" s="241" cm="1">
        <f t="array" ref="J2665">SUMPRODUCT(--(K2665:N2665&lt;&gt;"")) + IF(TRIM(O2665)="",0,LEN(O2665)-LEN(SUBSTITUTE(O2665,",",""))+1)</f>
        <v>0</v>
      </c>
      <c r="K2665" s="242" t="str">
        <f>IF(AND(G2665&lt;&gt;0,G2665&lt;&gt;""),IF(B2665="","",IF(ISNUMBER(MATCH(B2665,'Look Up Values'!$B$2:$B$500,0)),"","Dest. error")),"")</f>
        <v/>
      </c>
      <c r="L2665" s="242" t="str">
        <f>IF(AND(G2665&lt;&gt;0,G2665&lt;&gt;""),IF(C2665="","",IF(AND(ISNUMBER(--LEFT(C2665,FIND(" ",C2665&amp;" ")-1)),OR(LEN(LEFT(C2665,FIND(" ",C2665&amp;" ")-1))=6,LEN(LEFT(C2665,FIND(" ",C2665&amp;" ")-1))=7),OR(ISNUMBER(MATCH(LEFT(C2665,FIND(" ",C2665&amp;" ")-1),'Look Up Values'!$G$2:$G$1000,0)),ISNUMBER(MATCH(LEFT(C2665,FIND(" ",C2665&amp;" ")-1),'Look Up Values'!$AE$2:$AE$2000,0)))),"","EWC error")),"")</f>
        <v/>
      </c>
      <c r="M2665" s="242" t="str" cm="1">
        <f t="array" ref="M2665">IF(AND(G2665&lt;&gt;0,G2665&lt;&gt;""),IF(E2665="","",IF(ISNUMBER(MATCH(SUBSTITUTE(E2665," ",""),SUBSTITUTE('Look Up Values'!$I$2:$I$10," ",""),0)),"","State error")),"")</f>
        <v/>
      </c>
      <c r="N2665" s="242" t="str" cm="1">
        <f t="array" ref="N2665">IF(AND(G2665&lt;&gt;0,G2665&lt;&gt;""),IF(F2665="","",IF(ISNUMBER(MATCH(SUBSTITUTE(F2665," ",""),SUBSTITUTE('Look Up Values'!$W$2:$W$30," ",""),0)),"","D&amp;R error")),"")</f>
        <v/>
      </c>
      <c r="O2665" s="256" t="str">
        <f t="shared" si="83"/>
        <v/>
      </c>
    </row>
    <row r="2666" spans="1:15" ht="15.75">
      <c r="A2666" s="250">
        <v>2659</v>
      </c>
      <c r="B2666" s="208"/>
      <c r="C2666" s="49"/>
      <c r="D2666" s="50"/>
      <c r="E2666" s="50"/>
      <c r="F2666" s="50"/>
      <c r="G2666" s="209"/>
      <c r="H2666" s="48"/>
      <c r="I2666" s="457" t="str">
        <f t="shared" si="82"/>
        <v/>
      </c>
      <c r="J2666" s="241" cm="1">
        <f t="array" ref="J2666">SUMPRODUCT(--(K2666:N2666&lt;&gt;"")) + IF(TRIM(O2666)="",0,LEN(O2666)-LEN(SUBSTITUTE(O2666,",",""))+1)</f>
        <v>0</v>
      </c>
      <c r="K2666" s="242" t="str">
        <f>IF(AND(G2666&lt;&gt;0,G2666&lt;&gt;""),IF(B2666="","",IF(ISNUMBER(MATCH(B2666,'Look Up Values'!$B$2:$B$500,0)),"","Dest. error")),"")</f>
        <v/>
      </c>
      <c r="L2666" s="242" t="str">
        <f>IF(AND(G2666&lt;&gt;0,G2666&lt;&gt;""),IF(C2666="","",IF(AND(ISNUMBER(--LEFT(C2666,FIND(" ",C2666&amp;" ")-1)),OR(LEN(LEFT(C2666,FIND(" ",C2666&amp;" ")-1))=6,LEN(LEFT(C2666,FIND(" ",C2666&amp;" ")-1))=7),OR(ISNUMBER(MATCH(LEFT(C2666,FIND(" ",C2666&amp;" ")-1),'Look Up Values'!$G$2:$G$1000,0)),ISNUMBER(MATCH(LEFT(C2666,FIND(" ",C2666&amp;" ")-1),'Look Up Values'!$AE$2:$AE$2000,0)))),"","EWC error")),"")</f>
        <v/>
      </c>
      <c r="M2666" s="242" t="str" cm="1">
        <f t="array" ref="M2666">IF(AND(G2666&lt;&gt;0,G2666&lt;&gt;""),IF(E2666="","",IF(ISNUMBER(MATCH(SUBSTITUTE(E2666," ",""),SUBSTITUTE('Look Up Values'!$I$2:$I$10," ",""),0)),"","State error")),"")</f>
        <v/>
      </c>
      <c r="N2666" s="242" t="str" cm="1">
        <f t="array" ref="N2666">IF(AND(G2666&lt;&gt;0,G2666&lt;&gt;""),IF(F2666="","",IF(ISNUMBER(MATCH(SUBSTITUTE(F2666," ",""),SUBSTITUTE('Look Up Values'!$W$2:$W$30," ",""),0)),"","D&amp;R error")),"")</f>
        <v/>
      </c>
      <c r="O2666" s="256" t="str">
        <f t="shared" si="83"/>
        <v/>
      </c>
    </row>
    <row r="2667" spans="1:15" ht="15.75">
      <c r="A2667" s="250">
        <v>2660</v>
      </c>
      <c r="B2667" s="208"/>
      <c r="C2667" s="49"/>
      <c r="D2667" s="50"/>
      <c r="E2667" s="50"/>
      <c r="F2667" s="50"/>
      <c r="G2667" s="209"/>
      <c r="H2667" s="48"/>
      <c r="I2667" s="457" t="str">
        <f t="shared" si="82"/>
        <v/>
      </c>
      <c r="J2667" s="241" cm="1">
        <f t="array" ref="J2667">SUMPRODUCT(--(K2667:N2667&lt;&gt;"")) + IF(TRIM(O2667)="",0,LEN(O2667)-LEN(SUBSTITUTE(O2667,",",""))+1)</f>
        <v>0</v>
      </c>
      <c r="K2667" s="242" t="str">
        <f>IF(AND(G2667&lt;&gt;0,G2667&lt;&gt;""),IF(B2667="","",IF(ISNUMBER(MATCH(B2667,'Look Up Values'!$B$2:$B$500,0)),"","Dest. error")),"")</f>
        <v/>
      </c>
      <c r="L2667" s="242" t="str">
        <f>IF(AND(G2667&lt;&gt;0,G2667&lt;&gt;""),IF(C2667="","",IF(AND(ISNUMBER(--LEFT(C2667,FIND(" ",C2667&amp;" ")-1)),OR(LEN(LEFT(C2667,FIND(" ",C2667&amp;" ")-1))=6,LEN(LEFT(C2667,FIND(" ",C2667&amp;" ")-1))=7),OR(ISNUMBER(MATCH(LEFT(C2667,FIND(" ",C2667&amp;" ")-1),'Look Up Values'!$G$2:$G$1000,0)),ISNUMBER(MATCH(LEFT(C2667,FIND(" ",C2667&amp;" ")-1),'Look Up Values'!$AE$2:$AE$2000,0)))),"","EWC error")),"")</f>
        <v/>
      </c>
      <c r="M2667" s="242" t="str" cm="1">
        <f t="array" ref="M2667">IF(AND(G2667&lt;&gt;0,G2667&lt;&gt;""),IF(E2667="","",IF(ISNUMBER(MATCH(SUBSTITUTE(E2667," ",""),SUBSTITUTE('Look Up Values'!$I$2:$I$10," ",""),0)),"","State error")),"")</f>
        <v/>
      </c>
      <c r="N2667" s="242" t="str" cm="1">
        <f t="array" ref="N2667">IF(AND(G2667&lt;&gt;0,G2667&lt;&gt;""),IF(F2667="","",IF(ISNUMBER(MATCH(SUBSTITUTE(F2667," ",""),SUBSTITUTE('Look Up Values'!$W$2:$W$30," ",""),0)),"","D&amp;R error")),"")</f>
        <v/>
      </c>
      <c r="O2667" s="256" t="str">
        <f t="shared" si="83"/>
        <v/>
      </c>
    </row>
    <row r="2668" spans="1:15" ht="15.75">
      <c r="A2668" s="250">
        <v>2661</v>
      </c>
      <c r="B2668" s="208"/>
      <c r="C2668" s="49"/>
      <c r="D2668" s="50"/>
      <c r="E2668" s="50"/>
      <c r="F2668" s="50"/>
      <c r="G2668" s="209"/>
      <c r="H2668" s="48"/>
      <c r="I2668" s="457" t="str">
        <f t="shared" si="82"/>
        <v/>
      </c>
      <c r="J2668" s="241" cm="1">
        <f t="array" ref="J2668">SUMPRODUCT(--(K2668:N2668&lt;&gt;"")) + IF(TRIM(O2668)="",0,LEN(O2668)-LEN(SUBSTITUTE(O2668,",",""))+1)</f>
        <v>0</v>
      </c>
      <c r="K2668" s="242" t="str">
        <f>IF(AND(G2668&lt;&gt;0,G2668&lt;&gt;""),IF(B2668="","",IF(ISNUMBER(MATCH(B2668,'Look Up Values'!$B$2:$B$500,0)),"","Dest. error")),"")</f>
        <v/>
      </c>
      <c r="L2668" s="242" t="str">
        <f>IF(AND(G2668&lt;&gt;0,G2668&lt;&gt;""),IF(C2668="","",IF(AND(ISNUMBER(--LEFT(C2668,FIND(" ",C2668&amp;" ")-1)),OR(LEN(LEFT(C2668,FIND(" ",C2668&amp;" ")-1))=6,LEN(LEFT(C2668,FIND(" ",C2668&amp;" ")-1))=7),OR(ISNUMBER(MATCH(LEFT(C2668,FIND(" ",C2668&amp;" ")-1),'Look Up Values'!$G$2:$G$1000,0)),ISNUMBER(MATCH(LEFT(C2668,FIND(" ",C2668&amp;" ")-1),'Look Up Values'!$AE$2:$AE$2000,0)))),"","EWC error")),"")</f>
        <v/>
      </c>
      <c r="M2668" s="242" t="str" cm="1">
        <f t="array" ref="M2668">IF(AND(G2668&lt;&gt;0,G2668&lt;&gt;""),IF(E2668="","",IF(ISNUMBER(MATCH(SUBSTITUTE(E2668," ",""),SUBSTITUTE('Look Up Values'!$I$2:$I$10," ",""),0)),"","State error")),"")</f>
        <v/>
      </c>
      <c r="N2668" s="242" t="str" cm="1">
        <f t="array" ref="N2668">IF(AND(G2668&lt;&gt;0,G2668&lt;&gt;""),IF(F2668="","",IF(ISNUMBER(MATCH(SUBSTITUTE(F2668," ",""),SUBSTITUTE('Look Up Values'!$W$2:$W$30," ",""),0)),"","D&amp;R error")),"")</f>
        <v/>
      </c>
      <c r="O2668" s="256" t="str">
        <f t="shared" si="83"/>
        <v/>
      </c>
    </row>
    <row r="2669" spans="1:15" ht="15.75">
      <c r="A2669" s="250">
        <v>2662</v>
      </c>
      <c r="B2669" s="208"/>
      <c r="C2669" s="49"/>
      <c r="D2669" s="50"/>
      <c r="E2669" s="50"/>
      <c r="F2669" s="50"/>
      <c r="G2669" s="209"/>
      <c r="H2669" s="48"/>
      <c r="I2669" s="457" t="str">
        <f t="shared" si="82"/>
        <v/>
      </c>
      <c r="J2669" s="241" cm="1">
        <f t="array" ref="J2669">SUMPRODUCT(--(K2669:N2669&lt;&gt;"")) + IF(TRIM(O2669)="",0,LEN(O2669)-LEN(SUBSTITUTE(O2669,",",""))+1)</f>
        <v>0</v>
      </c>
      <c r="K2669" s="242" t="str">
        <f>IF(AND(G2669&lt;&gt;0,G2669&lt;&gt;""),IF(B2669="","",IF(ISNUMBER(MATCH(B2669,'Look Up Values'!$B$2:$B$500,0)),"","Dest. error")),"")</f>
        <v/>
      </c>
      <c r="L2669" s="242" t="str">
        <f>IF(AND(G2669&lt;&gt;0,G2669&lt;&gt;""),IF(C2669="","",IF(AND(ISNUMBER(--LEFT(C2669,FIND(" ",C2669&amp;" ")-1)),OR(LEN(LEFT(C2669,FIND(" ",C2669&amp;" ")-1))=6,LEN(LEFT(C2669,FIND(" ",C2669&amp;" ")-1))=7),OR(ISNUMBER(MATCH(LEFT(C2669,FIND(" ",C2669&amp;" ")-1),'Look Up Values'!$G$2:$G$1000,0)),ISNUMBER(MATCH(LEFT(C2669,FIND(" ",C2669&amp;" ")-1),'Look Up Values'!$AE$2:$AE$2000,0)))),"","EWC error")),"")</f>
        <v/>
      </c>
      <c r="M2669" s="242" t="str" cm="1">
        <f t="array" ref="M2669">IF(AND(G2669&lt;&gt;0,G2669&lt;&gt;""),IF(E2669="","",IF(ISNUMBER(MATCH(SUBSTITUTE(E2669," ",""),SUBSTITUTE('Look Up Values'!$I$2:$I$10," ",""),0)),"","State error")),"")</f>
        <v/>
      </c>
      <c r="N2669" s="242" t="str" cm="1">
        <f t="array" ref="N2669">IF(AND(G2669&lt;&gt;0,G2669&lt;&gt;""),IF(F2669="","",IF(ISNUMBER(MATCH(SUBSTITUTE(F2669," ",""),SUBSTITUTE('Look Up Values'!$W$2:$W$30," ",""),0)),"","D&amp;R error")),"")</f>
        <v/>
      </c>
      <c r="O2669" s="256" t="str">
        <f t="shared" si="83"/>
        <v/>
      </c>
    </row>
    <row r="2670" spans="1:15" ht="15.75">
      <c r="A2670" s="250">
        <v>2663</v>
      </c>
      <c r="B2670" s="208"/>
      <c r="C2670" s="49"/>
      <c r="D2670" s="50"/>
      <c r="E2670" s="50"/>
      <c r="F2670" s="50"/>
      <c r="G2670" s="209"/>
      <c r="H2670" s="48"/>
      <c r="I2670" s="457" t="str">
        <f t="shared" si="82"/>
        <v/>
      </c>
      <c r="J2670" s="241" cm="1">
        <f t="array" ref="J2670">SUMPRODUCT(--(K2670:N2670&lt;&gt;"")) + IF(TRIM(O2670)="",0,LEN(O2670)-LEN(SUBSTITUTE(O2670,",",""))+1)</f>
        <v>0</v>
      </c>
      <c r="K2670" s="242" t="str">
        <f>IF(AND(G2670&lt;&gt;0,G2670&lt;&gt;""),IF(B2670="","",IF(ISNUMBER(MATCH(B2670,'Look Up Values'!$B$2:$B$500,0)),"","Dest. error")),"")</f>
        <v/>
      </c>
      <c r="L2670" s="242" t="str">
        <f>IF(AND(G2670&lt;&gt;0,G2670&lt;&gt;""),IF(C2670="","",IF(AND(ISNUMBER(--LEFT(C2670,FIND(" ",C2670&amp;" ")-1)),OR(LEN(LEFT(C2670,FIND(" ",C2670&amp;" ")-1))=6,LEN(LEFT(C2670,FIND(" ",C2670&amp;" ")-1))=7),OR(ISNUMBER(MATCH(LEFT(C2670,FIND(" ",C2670&amp;" ")-1),'Look Up Values'!$G$2:$G$1000,0)),ISNUMBER(MATCH(LEFT(C2670,FIND(" ",C2670&amp;" ")-1),'Look Up Values'!$AE$2:$AE$2000,0)))),"","EWC error")),"")</f>
        <v/>
      </c>
      <c r="M2670" s="242" t="str" cm="1">
        <f t="array" ref="M2670">IF(AND(G2670&lt;&gt;0,G2670&lt;&gt;""),IF(E2670="","",IF(ISNUMBER(MATCH(SUBSTITUTE(E2670," ",""),SUBSTITUTE('Look Up Values'!$I$2:$I$10," ",""),0)),"","State error")),"")</f>
        <v/>
      </c>
      <c r="N2670" s="242" t="str" cm="1">
        <f t="array" ref="N2670">IF(AND(G2670&lt;&gt;0,G2670&lt;&gt;""),IF(F2670="","",IF(ISNUMBER(MATCH(SUBSTITUTE(F2670," ",""),SUBSTITUTE('Look Up Values'!$W$2:$W$30," ",""),0)),"","D&amp;R error")),"")</f>
        <v/>
      </c>
      <c r="O2670" s="256" t="str">
        <f t="shared" si="83"/>
        <v/>
      </c>
    </row>
    <row r="2671" spans="1:15" ht="15.75">
      <c r="A2671" s="250">
        <v>2664</v>
      </c>
      <c r="B2671" s="208"/>
      <c r="C2671" s="49"/>
      <c r="D2671" s="50"/>
      <c r="E2671" s="50"/>
      <c r="F2671" s="50"/>
      <c r="G2671" s="209"/>
      <c r="H2671" s="48"/>
      <c r="I2671" s="457" t="str">
        <f t="shared" si="82"/>
        <v/>
      </c>
      <c r="J2671" s="241" cm="1">
        <f t="array" ref="J2671">SUMPRODUCT(--(K2671:N2671&lt;&gt;"")) + IF(TRIM(O2671)="",0,LEN(O2671)-LEN(SUBSTITUTE(O2671,",",""))+1)</f>
        <v>0</v>
      </c>
      <c r="K2671" s="242" t="str">
        <f>IF(AND(G2671&lt;&gt;0,G2671&lt;&gt;""),IF(B2671="","",IF(ISNUMBER(MATCH(B2671,'Look Up Values'!$B$2:$B$500,0)),"","Dest. error")),"")</f>
        <v/>
      </c>
      <c r="L2671" s="242" t="str">
        <f>IF(AND(G2671&lt;&gt;0,G2671&lt;&gt;""),IF(C2671="","",IF(AND(ISNUMBER(--LEFT(C2671,FIND(" ",C2671&amp;" ")-1)),OR(LEN(LEFT(C2671,FIND(" ",C2671&amp;" ")-1))=6,LEN(LEFT(C2671,FIND(" ",C2671&amp;" ")-1))=7),OR(ISNUMBER(MATCH(LEFT(C2671,FIND(" ",C2671&amp;" ")-1),'Look Up Values'!$G$2:$G$1000,0)),ISNUMBER(MATCH(LEFT(C2671,FIND(" ",C2671&amp;" ")-1),'Look Up Values'!$AE$2:$AE$2000,0)))),"","EWC error")),"")</f>
        <v/>
      </c>
      <c r="M2671" s="242" t="str" cm="1">
        <f t="array" ref="M2671">IF(AND(G2671&lt;&gt;0,G2671&lt;&gt;""),IF(E2671="","",IF(ISNUMBER(MATCH(SUBSTITUTE(E2671," ",""),SUBSTITUTE('Look Up Values'!$I$2:$I$10," ",""),0)),"","State error")),"")</f>
        <v/>
      </c>
      <c r="N2671" s="242" t="str" cm="1">
        <f t="array" ref="N2671">IF(AND(G2671&lt;&gt;0,G2671&lt;&gt;""),IF(F2671="","",IF(ISNUMBER(MATCH(SUBSTITUTE(F2671," ",""),SUBSTITUTE('Look Up Values'!$W$2:$W$30," ",""),0)),"","D&amp;R error")),"")</f>
        <v/>
      </c>
      <c r="O2671" s="256" t="str">
        <f t="shared" si="83"/>
        <v/>
      </c>
    </row>
    <row r="2672" spans="1:15" ht="15.75">
      <c r="A2672" s="250">
        <v>2665</v>
      </c>
      <c r="B2672" s="208"/>
      <c r="C2672" s="49"/>
      <c r="D2672" s="50"/>
      <c r="E2672" s="50"/>
      <c r="F2672" s="50"/>
      <c r="G2672" s="209"/>
      <c r="H2672" s="48"/>
      <c r="I2672" s="457" t="str">
        <f t="shared" si="82"/>
        <v/>
      </c>
      <c r="J2672" s="241" cm="1">
        <f t="array" ref="J2672">SUMPRODUCT(--(K2672:N2672&lt;&gt;"")) + IF(TRIM(O2672)="",0,LEN(O2672)-LEN(SUBSTITUTE(O2672,",",""))+1)</f>
        <v>0</v>
      </c>
      <c r="K2672" s="242" t="str">
        <f>IF(AND(G2672&lt;&gt;0,G2672&lt;&gt;""),IF(B2672="","",IF(ISNUMBER(MATCH(B2672,'Look Up Values'!$B$2:$B$500,0)),"","Dest. error")),"")</f>
        <v/>
      </c>
      <c r="L2672" s="242" t="str">
        <f>IF(AND(G2672&lt;&gt;0,G2672&lt;&gt;""),IF(C2672="","",IF(AND(ISNUMBER(--LEFT(C2672,FIND(" ",C2672&amp;" ")-1)),OR(LEN(LEFT(C2672,FIND(" ",C2672&amp;" ")-1))=6,LEN(LEFT(C2672,FIND(" ",C2672&amp;" ")-1))=7),OR(ISNUMBER(MATCH(LEFT(C2672,FIND(" ",C2672&amp;" ")-1),'Look Up Values'!$G$2:$G$1000,0)),ISNUMBER(MATCH(LEFT(C2672,FIND(" ",C2672&amp;" ")-1),'Look Up Values'!$AE$2:$AE$2000,0)))),"","EWC error")),"")</f>
        <v/>
      </c>
      <c r="M2672" s="242" t="str" cm="1">
        <f t="array" ref="M2672">IF(AND(G2672&lt;&gt;0,G2672&lt;&gt;""),IF(E2672="","",IF(ISNUMBER(MATCH(SUBSTITUTE(E2672," ",""),SUBSTITUTE('Look Up Values'!$I$2:$I$10," ",""),0)),"","State error")),"")</f>
        <v/>
      </c>
      <c r="N2672" s="242" t="str" cm="1">
        <f t="array" ref="N2672">IF(AND(G2672&lt;&gt;0,G2672&lt;&gt;""),IF(F2672="","",IF(ISNUMBER(MATCH(SUBSTITUTE(F2672," ",""),SUBSTITUTE('Look Up Values'!$W$2:$W$30," ",""),0)),"","D&amp;R error")),"")</f>
        <v/>
      </c>
      <c r="O2672" s="256" t="str">
        <f t="shared" si="83"/>
        <v/>
      </c>
    </row>
    <row r="2673" spans="1:15" ht="15.75">
      <c r="A2673" s="250">
        <v>2666</v>
      </c>
      <c r="B2673" s="208"/>
      <c r="C2673" s="49"/>
      <c r="D2673" s="50"/>
      <c r="E2673" s="50"/>
      <c r="F2673" s="50"/>
      <c r="G2673" s="209"/>
      <c r="H2673" s="48"/>
      <c r="I2673" s="457" t="str">
        <f t="shared" si="82"/>
        <v/>
      </c>
      <c r="J2673" s="241" cm="1">
        <f t="array" ref="J2673">SUMPRODUCT(--(K2673:N2673&lt;&gt;"")) + IF(TRIM(O2673)="",0,LEN(O2673)-LEN(SUBSTITUTE(O2673,",",""))+1)</f>
        <v>0</v>
      </c>
      <c r="K2673" s="242" t="str">
        <f>IF(AND(G2673&lt;&gt;0,G2673&lt;&gt;""),IF(B2673="","",IF(ISNUMBER(MATCH(B2673,'Look Up Values'!$B$2:$B$500,0)),"","Dest. error")),"")</f>
        <v/>
      </c>
      <c r="L2673" s="242" t="str">
        <f>IF(AND(G2673&lt;&gt;0,G2673&lt;&gt;""),IF(C2673="","",IF(AND(ISNUMBER(--LEFT(C2673,FIND(" ",C2673&amp;" ")-1)),OR(LEN(LEFT(C2673,FIND(" ",C2673&amp;" ")-1))=6,LEN(LEFT(C2673,FIND(" ",C2673&amp;" ")-1))=7),OR(ISNUMBER(MATCH(LEFT(C2673,FIND(" ",C2673&amp;" ")-1),'Look Up Values'!$G$2:$G$1000,0)),ISNUMBER(MATCH(LEFT(C2673,FIND(" ",C2673&amp;" ")-1),'Look Up Values'!$AE$2:$AE$2000,0)))),"","EWC error")),"")</f>
        <v/>
      </c>
      <c r="M2673" s="242" t="str" cm="1">
        <f t="array" ref="M2673">IF(AND(G2673&lt;&gt;0,G2673&lt;&gt;""),IF(E2673="","",IF(ISNUMBER(MATCH(SUBSTITUTE(E2673," ",""),SUBSTITUTE('Look Up Values'!$I$2:$I$10," ",""),0)),"","State error")),"")</f>
        <v/>
      </c>
      <c r="N2673" s="242" t="str" cm="1">
        <f t="array" ref="N2673">IF(AND(G2673&lt;&gt;0,G2673&lt;&gt;""),IF(F2673="","",IF(ISNUMBER(MATCH(SUBSTITUTE(F2673," ",""),SUBSTITUTE('Look Up Values'!$W$2:$W$30," ",""),0)),"","D&amp;R error")),"")</f>
        <v/>
      </c>
      <c r="O2673" s="256" t="str">
        <f t="shared" si="83"/>
        <v/>
      </c>
    </row>
    <row r="2674" spans="1:15" ht="15.75">
      <c r="A2674" s="250">
        <v>2667</v>
      </c>
      <c r="B2674" s="208"/>
      <c r="C2674" s="49"/>
      <c r="D2674" s="50"/>
      <c r="E2674" s="50"/>
      <c r="F2674" s="50"/>
      <c r="G2674" s="209"/>
      <c r="H2674" s="48"/>
      <c r="I2674" s="457" t="str">
        <f t="shared" si="82"/>
        <v/>
      </c>
      <c r="J2674" s="241" cm="1">
        <f t="array" ref="J2674">SUMPRODUCT(--(K2674:N2674&lt;&gt;"")) + IF(TRIM(O2674)="",0,LEN(O2674)-LEN(SUBSTITUTE(O2674,",",""))+1)</f>
        <v>0</v>
      </c>
      <c r="K2674" s="242" t="str">
        <f>IF(AND(G2674&lt;&gt;0,G2674&lt;&gt;""),IF(B2674="","",IF(ISNUMBER(MATCH(B2674,'Look Up Values'!$B$2:$B$500,0)),"","Dest. error")),"")</f>
        <v/>
      </c>
      <c r="L2674" s="242" t="str">
        <f>IF(AND(G2674&lt;&gt;0,G2674&lt;&gt;""),IF(C2674="","",IF(AND(ISNUMBER(--LEFT(C2674,FIND(" ",C2674&amp;" ")-1)),OR(LEN(LEFT(C2674,FIND(" ",C2674&amp;" ")-1))=6,LEN(LEFT(C2674,FIND(" ",C2674&amp;" ")-1))=7),OR(ISNUMBER(MATCH(LEFT(C2674,FIND(" ",C2674&amp;" ")-1),'Look Up Values'!$G$2:$G$1000,0)),ISNUMBER(MATCH(LEFT(C2674,FIND(" ",C2674&amp;" ")-1),'Look Up Values'!$AE$2:$AE$2000,0)))),"","EWC error")),"")</f>
        <v/>
      </c>
      <c r="M2674" s="242" t="str" cm="1">
        <f t="array" ref="M2674">IF(AND(G2674&lt;&gt;0,G2674&lt;&gt;""),IF(E2674="","",IF(ISNUMBER(MATCH(SUBSTITUTE(E2674," ",""),SUBSTITUTE('Look Up Values'!$I$2:$I$10," ",""),0)),"","State error")),"")</f>
        <v/>
      </c>
      <c r="N2674" s="242" t="str" cm="1">
        <f t="array" ref="N2674">IF(AND(G2674&lt;&gt;0,G2674&lt;&gt;""),IF(F2674="","",IF(ISNUMBER(MATCH(SUBSTITUTE(F2674," ",""),SUBSTITUTE('Look Up Values'!$W$2:$W$30," ",""),0)),"","D&amp;R error")),"")</f>
        <v/>
      </c>
      <c r="O2674" s="256" t="str">
        <f t="shared" si="83"/>
        <v/>
      </c>
    </row>
    <row r="2675" spans="1:15" ht="15.75">
      <c r="A2675" s="250">
        <v>2668</v>
      </c>
      <c r="B2675" s="208"/>
      <c r="C2675" s="49"/>
      <c r="D2675" s="50"/>
      <c r="E2675" s="50"/>
      <c r="F2675" s="50"/>
      <c r="G2675" s="209"/>
      <c r="H2675" s="48"/>
      <c r="I2675" s="457" t="str">
        <f t="shared" si="82"/>
        <v/>
      </c>
      <c r="J2675" s="241" cm="1">
        <f t="array" ref="J2675">SUMPRODUCT(--(K2675:N2675&lt;&gt;"")) + IF(TRIM(O2675)="",0,LEN(O2675)-LEN(SUBSTITUTE(O2675,",",""))+1)</f>
        <v>0</v>
      </c>
      <c r="K2675" s="242" t="str">
        <f>IF(AND(G2675&lt;&gt;0,G2675&lt;&gt;""),IF(B2675="","",IF(ISNUMBER(MATCH(B2675,'Look Up Values'!$B$2:$B$500,0)),"","Dest. error")),"")</f>
        <v/>
      </c>
      <c r="L2675" s="242" t="str">
        <f>IF(AND(G2675&lt;&gt;0,G2675&lt;&gt;""),IF(C2675="","",IF(AND(ISNUMBER(--LEFT(C2675,FIND(" ",C2675&amp;" ")-1)),OR(LEN(LEFT(C2675,FIND(" ",C2675&amp;" ")-1))=6,LEN(LEFT(C2675,FIND(" ",C2675&amp;" ")-1))=7),OR(ISNUMBER(MATCH(LEFT(C2675,FIND(" ",C2675&amp;" ")-1),'Look Up Values'!$G$2:$G$1000,0)),ISNUMBER(MATCH(LEFT(C2675,FIND(" ",C2675&amp;" ")-1),'Look Up Values'!$AE$2:$AE$2000,0)))),"","EWC error")),"")</f>
        <v/>
      </c>
      <c r="M2675" s="242" t="str" cm="1">
        <f t="array" ref="M2675">IF(AND(G2675&lt;&gt;0,G2675&lt;&gt;""),IF(E2675="","",IF(ISNUMBER(MATCH(SUBSTITUTE(E2675," ",""),SUBSTITUTE('Look Up Values'!$I$2:$I$10," ",""),0)),"","State error")),"")</f>
        <v/>
      </c>
      <c r="N2675" s="242" t="str" cm="1">
        <f t="array" ref="N2675">IF(AND(G2675&lt;&gt;0,G2675&lt;&gt;""),IF(F2675="","",IF(ISNUMBER(MATCH(SUBSTITUTE(F2675," ",""),SUBSTITUTE('Look Up Values'!$W$2:$W$30," ",""),0)),"","D&amp;R error")),"")</f>
        <v/>
      </c>
      <c r="O2675" s="256" t="str">
        <f t="shared" si="83"/>
        <v/>
      </c>
    </row>
    <row r="2676" spans="1:15" ht="15.75">
      <c r="A2676" s="250">
        <v>2669</v>
      </c>
      <c r="B2676" s="208"/>
      <c r="C2676" s="49"/>
      <c r="D2676" s="50"/>
      <c r="E2676" s="50"/>
      <c r="F2676" s="50"/>
      <c r="G2676" s="209"/>
      <c r="H2676" s="48"/>
      <c r="I2676" s="457" t="str">
        <f t="shared" si="82"/>
        <v/>
      </c>
      <c r="J2676" s="241" cm="1">
        <f t="array" ref="J2676">SUMPRODUCT(--(K2676:N2676&lt;&gt;"")) + IF(TRIM(O2676)="",0,LEN(O2676)-LEN(SUBSTITUTE(O2676,",",""))+1)</f>
        <v>0</v>
      </c>
      <c r="K2676" s="242" t="str">
        <f>IF(AND(G2676&lt;&gt;0,G2676&lt;&gt;""),IF(B2676="","",IF(ISNUMBER(MATCH(B2676,'Look Up Values'!$B$2:$B$500,0)),"","Dest. error")),"")</f>
        <v/>
      </c>
      <c r="L2676" s="242" t="str">
        <f>IF(AND(G2676&lt;&gt;0,G2676&lt;&gt;""),IF(C2676="","",IF(AND(ISNUMBER(--LEFT(C2676,FIND(" ",C2676&amp;" ")-1)),OR(LEN(LEFT(C2676,FIND(" ",C2676&amp;" ")-1))=6,LEN(LEFT(C2676,FIND(" ",C2676&amp;" ")-1))=7),OR(ISNUMBER(MATCH(LEFT(C2676,FIND(" ",C2676&amp;" ")-1),'Look Up Values'!$G$2:$G$1000,0)),ISNUMBER(MATCH(LEFT(C2676,FIND(" ",C2676&amp;" ")-1),'Look Up Values'!$AE$2:$AE$2000,0)))),"","EWC error")),"")</f>
        <v/>
      </c>
      <c r="M2676" s="242" t="str" cm="1">
        <f t="array" ref="M2676">IF(AND(G2676&lt;&gt;0,G2676&lt;&gt;""),IF(E2676="","",IF(ISNUMBER(MATCH(SUBSTITUTE(E2676," ",""),SUBSTITUTE('Look Up Values'!$I$2:$I$10," ",""),0)),"","State error")),"")</f>
        <v/>
      </c>
      <c r="N2676" s="242" t="str" cm="1">
        <f t="array" ref="N2676">IF(AND(G2676&lt;&gt;0,G2676&lt;&gt;""),IF(F2676="","",IF(ISNUMBER(MATCH(SUBSTITUTE(F2676," ",""),SUBSTITUTE('Look Up Values'!$W$2:$W$30," ",""),0)),"","D&amp;R error")),"")</f>
        <v/>
      </c>
      <c r="O2676" s="256" t="str">
        <f t="shared" si="83"/>
        <v/>
      </c>
    </row>
    <row r="2677" spans="1:15" ht="15.75">
      <c r="A2677" s="250">
        <v>2670</v>
      </c>
      <c r="B2677" s="208"/>
      <c r="C2677" s="49"/>
      <c r="D2677" s="50"/>
      <c r="E2677" s="50"/>
      <c r="F2677" s="50"/>
      <c r="G2677" s="209"/>
      <c r="H2677" s="48"/>
      <c r="I2677" s="457" t="str">
        <f t="shared" si="82"/>
        <v/>
      </c>
      <c r="J2677" s="241" cm="1">
        <f t="array" ref="J2677">SUMPRODUCT(--(K2677:N2677&lt;&gt;"")) + IF(TRIM(O2677)="",0,LEN(O2677)-LEN(SUBSTITUTE(O2677,",",""))+1)</f>
        <v>0</v>
      </c>
      <c r="K2677" s="242" t="str">
        <f>IF(AND(G2677&lt;&gt;0,G2677&lt;&gt;""),IF(B2677="","",IF(ISNUMBER(MATCH(B2677,'Look Up Values'!$B$2:$B$500,0)),"","Dest. error")),"")</f>
        <v/>
      </c>
      <c r="L2677" s="242" t="str">
        <f>IF(AND(G2677&lt;&gt;0,G2677&lt;&gt;""),IF(C2677="","",IF(AND(ISNUMBER(--LEFT(C2677,FIND(" ",C2677&amp;" ")-1)),OR(LEN(LEFT(C2677,FIND(" ",C2677&amp;" ")-1))=6,LEN(LEFT(C2677,FIND(" ",C2677&amp;" ")-1))=7),OR(ISNUMBER(MATCH(LEFT(C2677,FIND(" ",C2677&amp;" ")-1),'Look Up Values'!$G$2:$G$1000,0)),ISNUMBER(MATCH(LEFT(C2677,FIND(" ",C2677&amp;" ")-1),'Look Up Values'!$AE$2:$AE$2000,0)))),"","EWC error")),"")</f>
        <v/>
      </c>
      <c r="M2677" s="242" t="str" cm="1">
        <f t="array" ref="M2677">IF(AND(G2677&lt;&gt;0,G2677&lt;&gt;""),IF(E2677="","",IF(ISNUMBER(MATCH(SUBSTITUTE(E2677," ",""),SUBSTITUTE('Look Up Values'!$I$2:$I$10," ",""),0)),"","State error")),"")</f>
        <v/>
      </c>
      <c r="N2677" s="242" t="str" cm="1">
        <f t="array" ref="N2677">IF(AND(G2677&lt;&gt;0,G2677&lt;&gt;""),IF(F2677="","",IF(ISNUMBER(MATCH(SUBSTITUTE(F2677," ",""),SUBSTITUTE('Look Up Values'!$W$2:$W$30," ",""),0)),"","D&amp;R error")),"")</f>
        <v/>
      </c>
      <c r="O2677" s="256" t="str">
        <f t="shared" si="83"/>
        <v/>
      </c>
    </row>
    <row r="2678" spans="1:15" ht="15.75">
      <c r="A2678" s="250">
        <v>2671</v>
      </c>
      <c r="B2678" s="208"/>
      <c r="C2678" s="49"/>
      <c r="D2678" s="50"/>
      <c r="E2678" s="50"/>
      <c r="F2678" s="50"/>
      <c r="G2678" s="209"/>
      <c r="H2678" s="48"/>
      <c r="I2678" s="457" t="str">
        <f t="shared" si="82"/>
        <v/>
      </c>
      <c r="J2678" s="241" cm="1">
        <f t="array" ref="J2678">SUMPRODUCT(--(K2678:N2678&lt;&gt;"")) + IF(TRIM(O2678)="",0,LEN(O2678)-LEN(SUBSTITUTE(O2678,",",""))+1)</f>
        <v>0</v>
      </c>
      <c r="K2678" s="242" t="str">
        <f>IF(AND(G2678&lt;&gt;0,G2678&lt;&gt;""),IF(B2678="","",IF(ISNUMBER(MATCH(B2678,'Look Up Values'!$B$2:$B$500,0)),"","Dest. error")),"")</f>
        <v/>
      </c>
      <c r="L2678" s="242" t="str">
        <f>IF(AND(G2678&lt;&gt;0,G2678&lt;&gt;""),IF(C2678="","",IF(AND(ISNUMBER(--LEFT(C2678,FIND(" ",C2678&amp;" ")-1)),OR(LEN(LEFT(C2678,FIND(" ",C2678&amp;" ")-1))=6,LEN(LEFT(C2678,FIND(" ",C2678&amp;" ")-1))=7),OR(ISNUMBER(MATCH(LEFT(C2678,FIND(" ",C2678&amp;" ")-1),'Look Up Values'!$G$2:$G$1000,0)),ISNUMBER(MATCH(LEFT(C2678,FIND(" ",C2678&amp;" ")-1),'Look Up Values'!$AE$2:$AE$2000,0)))),"","EWC error")),"")</f>
        <v/>
      </c>
      <c r="M2678" s="242" t="str" cm="1">
        <f t="array" ref="M2678">IF(AND(G2678&lt;&gt;0,G2678&lt;&gt;""),IF(E2678="","",IF(ISNUMBER(MATCH(SUBSTITUTE(E2678," ",""),SUBSTITUTE('Look Up Values'!$I$2:$I$10," ",""),0)),"","State error")),"")</f>
        <v/>
      </c>
      <c r="N2678" s="242" t="str" cm="1">
        <f t="array" ref="N2678">IF(AND(G2678&lt;&gt;0,G2678&lt;&gt;""),IF(F2678="","",IF(ISNUMBER(MATCH(SUBSTITUTE(F2678," ",""),SUBSTITUTE('Look Up Values'!$W$2:$W$30," ",""),0)),"","D&amp;R error")),"")</f>
        <v/>
      </c>
      <c r="O2678" s="256" t="str">
        <f t="shared" si="83"/>
        <v/>
      </c>
    </row>
    <row r="2679" spans="1:15" ht="15.75">
      <c r="A2679" s="250">
        <v>2672</v>
      </c>
      <c r="B2679" s="208"/>
      <c r="C2679" s="49"/>
      <c r="D2679" s="50"/>
      <c r="E2679" s="50"/>
      <c r="F2679" s="50"/>
      <c r="G2679" s="209"/>
      <c r="H2679" s="48"/>
      <c r="I2679" s="457" t="str">
        <f t="shared" si="82"/>
        <v/>
      </c>
      <c r="J2679" s="241" cm="1">
        <f t="array" ref="J2679">SUMPRODUCT(--(K2679:N2679&lt;&gt;"")) + IF(TRIM(O2679)="",0,LEN(O2679)-LEN(SUBSTITUTE(O2679,",",""))+1)</f>
        <v>0</v>
      </c>
      <c r="K2679" s="242" t="str">
        <f>IF(AND(G2679&lt;&gt;0,G2679&lt;&gt;""),IF(B2679="","",IF(ISNUMBER(MATCH(B2679,'Look Up Values'!$B$2:$B$500,0)),"","Dest. error")),"")</f>
        <v/>
      </c>
      <c r="L2679" s="242" t="str">
        <f>IF(AND(G2679&lt;&gt;0,G2679&lt;&gt;""),IF(C2679="","",IF(AND(ISNUMBER(--LEFT(C2679,FIND(" ",C2679&amp;" ")-1)),OR(LEN(LEFT(C2679,FIND(" ",C2679&amp;" ")-1))=6,LEN(LEFT(C2679,FIND(" ",C2679&amp;" ")-1))=7),OR(ISNUMBER(MATCH(LEFT(C2679,FIND(" ",C2679&amp;" ")-1),'Look Up Values'!$G$2:$G$1000,0)),ISNUMBER(MATCH(LEFT(C2679,FIND(" ",C2679&amp;" ")-1),'Look Up Values'!$AE$2:$AE$2000,0)))),"","EWC error")),"")</f>
        <v/>
      </c>
      <c r="M2679" s="242" t="str" cm="1">
        <f t="array" ref="M2679">IF(AND(G2679&lt;&gt;0,G2679&lt;&gt;""),IF(E2679="","",IF(ISNUMBER(MATCH(SUBSTITUTE(E2679," ",""),SUBSTITUTE('Look Up Values'!$I$2:$I$10," ",""),0)),"","State error")),"")</f>
        <v/>
      </c>
      <c r="N2679" s="242" t="str" cm="1">
        <f t="array" ref="N2679">IF(AND(G2679&lt;&gt;0,G2679&lt;&gt;""),IF(F2679="","",IF(ISNUMBER(MATCH(SUBSTITUTE(F2679," ",""),SUBSTITUTE('Look Up Values'!$W$2:$W$30," ",""),0)),"","D&amp;R error")),"")</f>
        <v/>
      </c>
      <c r="O2679" s="256" t="str">
        <f t="shared" si="83"/>
        <v/>
      </c>
    </row>
    <row r="2680" spans="1:15" ht="15.75">
      <c r="A2680" s="250">
        <v>2673</v>
      </c>
      <c r="B2680" s="208"/>
      <c r="C2680" s="49"/>
      <c r="D2680" s="50"/>
      <c r="E2680" s="50"/>
      <c r="F2680" s="50"/>
      <c r="G2680" s="209"/>
      <c r="H2680" s="48"/>
      <c r="I2680" s="457" t="str">
        <f t="shared" si="82"/>
        <v/>
      </c>
      <c r="J2680" s="241" cm="1">
        <f t="array" ref="J2680">SUMPRODUCT(--(K2680:N2680&lt;&gt;"")) + IF(TRIM(O2680)="",0,LEN(O2680)-LEN(SUBSTITUTE(O2680,",",""))+1)</f>
        <v>0</v>
      </c>
      <c r="K2680" s="242" t="str">
        <f>IF(AND(G2680&lt;&gt;0,G2680&lt;&gt;""),IF(B2680="","",IF(ISNUMBER(MATCH(B2680,'Look Up Values'!$B$2:$B$500,0)),"","Dest. error")),"")</f>
        <v/>
      </c>
      <c r="L2680" s="242" t="str">
        <f>IF(AND(G2680&lt;&gt;0,G2680&lt;&gt;""),IF(C2680="","",IF(AND(ISNUMBER(--LEFT(C2680,FIND(" ",C2680&amp;" ")-1)),OR(LEN(LEFT(C2680,FIND(" ",C2680&amp;" ")-1))=6,LEN(LEFT(C2680,FIND(" ",C2680&amp;" ")-1))=7),OR(ISNUMBER(MATCH(LEFT(C2680,FIND(" ",C2680&amp;" ")-1),'Look Up Values'!$G$2:$G$1000,0)),ISNUMBER(MATCH(LEFT(C2680,FIND(" ",C2680&amp;" ")-1),'Look Up Values'!$AE$2:$AE$2000,0)))),"","EWC error")),"")</f>
        <v/>
      </c>
      <c r="M2680" s="242" t="str" cm="1">
        <f t="array" ref="M2680">IF(AND(G2680&lt;&gt;0,G2680&lt;&gt;""),IF(E2680="","",IF(ISNUMBER(MATCH(SUBSTITUTE(E2680," ",""),SUBSTITUTE('Look Up Values'!$I$2:$I$10," ",""),0)),"","State error")),"")</f>
        <v/>
      </c>
      <c r="N2680" s="242" t="str" cm="1">
        <f t="array" ref="N2680">IF(AND(G2680&lt;&gt;0,G2680&lt;&gt;""),IF(F2680="","",IF(ISNUMBER(MATCH(SUBSTITUTE(F2680," ",""),SUBSTITUTE('Look Up Values'!$W$2:$W$30," ",""),0)),"","D&amp;R error")),"")</f>
        <v/>
      </c>
      <c r="O2680" s="256" t="str">
        <f t="shared" si="83"/>
        <v/>
      </c>
    </row>
    <row r="2681" spans="1:15" ht="15.75">
      <c r="A2681" s="250">
        <v>2674</v>
      </c>
      <c r="B2681" s="208"/>
      <c r="C2681" s="49"/>
      <c r="D2681" s="50"/>
      <c r="E2681" s="50"/>
      <c r="F2681" s="50"/>
      <c r="G2681" s="209"/>
      <c r="H2681" s="48"/>
      <c r="I2681" s="457" t="str">
        <f t="shared" si="82"/>
        <v/>
      </c>
      <c r="J2681" s="241" cm="1">
        <f t="array" ref="J2681">SUMPRODUCT(--(K2681:N2681&lt;&gt;"")) + IF(TRIM(O2681)="",0,LEN(O2681)-LEN(SUBSTITUTE(O2681,",",""))+1)</f>
        <v>0</v>
      </c>
      <c r="K2681" s="242" t="str">
        <f>IF(AND(G2681&lt;&gt;0,G2681&lt;&gt;""),IF(B2681="","",IF(ISNUMBER(MATCH(B2681,'Look Up Values'!$B$2:$B$500,0)),"","Dest. error")),"")</f>
        <v/>
      </c>
      <c r="L2681" s="242" t="str">
        <f>IF(AND(G2681&lt;&gt;0,G2681&lt;&gt;""),IF(C2681="","",IF(AND(ISNUMBER(--LEFT(C2681,FIND(" ",C2681&amp;" ")-1)),OR(LEN(LEFT(C2681,FIND(" ",C2681&amp;" ")-1))=6,LEN(LEFT(C2681,FIND(" ",C2681&amp;" ")-1))=7),OR(ISNUMBER(MATCH(LEFT(C2681,FIND(" ",C2681&amp;" ")-1),'Look Up Values'!$G$2:$G$1000,0)),ISNUMBER(MATCH(LEFT(C2681,FIND(" ",C2681&amp;" ")-1),'Look Up Values'!$AE$2:$AE$2000,0)))),"","EWC error")),"")</f>
        <v/>
      </c>
      <c r="M2681" s="242" t="str" cm="1">
        <f t="array" ref="M2681">IF(AND(G2681&lt;&gt;0,G2681&lt;&gt;""),IF(E2681="","",IF(ISNUMBER(MATCH(SUBSTITUTE(E2681," ",""),SUBSTITUTE('Look Up Values'!$I$2:$I$10," ",""),0)),"","State error")),"")</f>
        <v/>
      </c>
      <c r="N2681" s="242" t="str" cm="1">
        <f t="array" ref="N2681">IF(AND(G2681&lt;&gt;0,G2681&lt;&gt;""),IF(F2681="","",IF(ISNUMBER(MATCH(SUBSTITUTE(F2681," ",""),SUBSTITUTE('Look Up Values'!$W$2:$W$30," ",""),0)),"","D&amp;R error")),"")</f>
        <v/>
      </c>
      <c r="O2681" s="256" t="str">
        <f t="shared" si="83"/>
        <v/>
      </c>
    </row>
    <row r="2682" spans="1:15" ht="15.75">
      <c r="A2682" s="250">
        <v>2675</v>
      </c>
      <c r="B2682" s="208"/>
      <c r="C2682" s="49"/>
      <c r="D2682" s="50"/>
      <c r="E2682" s="50"/>
      <c r="F2682" s="50"/>
      <c r="G2682" s="209"/>
      <c r="H2682" s="48"/>
      <c r="I2682" s="457" t="str">
        <f t="shared" si="82"/>
        <v/>
      </c>
      <c r="J2682" s="241" cm="1">
        <f t="array" ref="J2682">SUMPRODUCT(--(K2682:N2682&lt;&gt;"")) + IF(TRIM(O2682)="",0,LEN(O2682)-LEN(SUBSTITUTE(O2682,",",""))+1)</f>
        <v>0</v>
      </c>
      <c r="K2682" s="242" t="str">
        <f>IF(AND(G2682&lt;&gt;0,G2682&lt;&gt;""),IF(B2682="","",IF(ISNUMBER(MATCH(B2682,'Look Up Values'!$B$2:$B$500,0)),"","Dest. error")),"")</f>
        <v/>
      </c>
      <c r="L2682" s="242" t="str">
        <f>IF(AND(G2682&lt;&gt;0,G2682&lt;&gt;""),IF(C2682="","",IF(AND(ISNUMBER(--LEFT(C2682,FIND(" ",C2682&amp;" ")-1)),OR(LEN(LEFT(C2682,FIND(" ",C2682&amp;" ")-1))=6,LEN(LEFT(C2682,FIND(" ",C2682&amp;" ")-1))=7),OR(ISNUMBER(MATCH(LEFT(C2682,FIND(" ",C2682&amp;" ")-1),'Look Up Values'!$G$2:$G$1000,0)),ISNUMBER(MATCH(LEFT(C2682,FIND(" ",C2682&amp;" ")-1),'Look Up Values'!$AE$2:$AE$2000,0)))),"","EWC error")),"")</f>
        <v/>
      </c>
      <c r="M2682" s="242" t="str" cm="1">
        <f t="array" ref="M2682">IF(AND(G2682&lt;&gt;0,G2682&lt;&gt;""),IF(E2682="","",IF(ISNUMBER(MATCH(SUBSTITUTE(E2682," ",""),SUBSTITUTE('Look Up Values'!$I$2:$I$10," ",""),0)),"","State error")),"")</f>
        <v/>
      </c>
      <c r="N2682" s="242" t="str" cm="1">
        <f t="array" ref="N2682">IF(AND(G2682&lt;&gt;0,G2682&lt;&gt;""),IF(F2682="","",IF(ISNUMBER(MATCH(SUBSTITUTE(F2682," ",""),SUBSTITUTE('Look Up Values'!$W$2:$W$30," ",""),0)),"","D&amp;R error")),"")</f>
        <v/>
      </c>
      <c r="O2682" s="256" t="str">
        <f t="shared" si="83"/>
        <v/>
      </c>
    </row>
    <row r="2683" spans="1:15" ht="15.75">
      <c r="A2683" s="250">
        <v>2676</v>
      </c>
      <c r="B2683" s="208"/>
      <c r="C2683" s="49"/>
      <c r="D2683" s="50"/>
      <c r="E2683" s="50"/>
      <c r="F2683" s="50"/>
      <c r="G2683" s="209"/>
      <c r="H2683" s="48"/>
      <c r="I2683" s="457" t="str">
        <f t="shared" si="82"/>
        <v/>
      </c>
      <c r="J2683" s="241" cm="1">
        <f t="array" ref="J2683">SUMPRODUCT(--(K2683:N2683&lt;&gt;"")) + IF(TRIM(O2683)="",0,LEN(O2683)-LEN(SUBSTITUTE(O2683,",",""))+1)</f>
        <v>0</v>
      </c>
      <c r="K2683" s="242" t="str">
        <f>IF(AND(G2683&lt;&gt;0,G2683&lt;&gt;""),IF(B2683="","",IF(ISNUMBER(MATCH(B2683,'Look Up Values'!$B$2:$B$500,0)),"","Dest. error")),"")</f>
        <v/>
      </c>
      <c r="L2683" s="242" t="str">
        <f>IF(AND(G2683&lt;&gt;0,G2683&lt;&gt;""),IF(C2683="","",IF(AND(ISNUMBER(--LEFT(C2683,FIND(" ",C2683&amp;" ")-1)),OR(LEN(LEFT(C2683,FIND(" ",C2683&amp;" ")-1))=6,LEN(LEFT(C2683,FIND(" ",C2683&amp;" ")-1))=7),OR(ISNUMBER(MATCH(LEFT(C2683,FIND(" ",C2683&amp;" ")-1),'Look Up Values'!$G$2:$G$1000,0)),ISNUMBER(MATCH(LEFT(C2683,FIND(" ",C2683&amp;" ")-1),'Look Up Values'!$AE$2:$AE$2000,0)))),"","EWC error")),"")</f>
        <v/>
      </c>
      <c r="M2683" s="242" t="str" cm="1">
        <f t="array" ref="M2683">IF(AND(G2683&lt;&gt;0,G2683&lt;&gt;""),IF(E2683="","",IF(ISNUMBER(MATCH(SUBSTITUTE(E2683," ",""),SUBSTITUTE('Look Up Values'!$I$2:$I$10," ",""),0)),"","State error")),"")</f>
        <v/>
      </c>
      <c r="N2683" s="242" t="str" cm="1">
        <f t="array" ref="N2683">IF(AND(G2683&lt;&gt;0,G2683&lt;&gt;""),IF(F2683="","",IF(ISNUMBER(MATCH(SUBSTITUTE(F2683," ",""),SUBSTITUTE('Look Up Values'!$W$2:$W$30," ",""),0)),"","D&amp;R error")),"")</f>
        <v/>
      </c>
      <c r="O2683" s="256" t="str">
        <f t="shared" si="83"/>
        <v/>
      </c>
    </row>
    <row r="2684" spans="1:15" ht="15.75">
      <c r="A2684" s="250">
        <v>2677</v>
      </c>
      <c r="B2684" s="208"/>
      <c r="C2684" s="49"/>
      <c r="D2684" s="50"/>
      <c r="E2684" s="50"/>
      <c r="F2684" s="50"/>
      <c r="G2684" s="209"/>
      <c r="H2684" s="48"/>
      <c r="I2684" s="457" t="str">
        <f t="shared" si="82"/>
        <v/>
      </c>
      <c r="J2684" s="241" cm="1">
        <f t="array" ref="J2684">SUMPRODUCT(--(K2684:N2684&lt;&gt;"")) + IF(TRIM(O2684)="",0,LEN(O2684)-LEN(SUBSTITUTE(O2684,",",""))+1)</f>
        <v>0</v>
      </c>
      <c r="K2684" s="242" t="str">
        <f>IF(AND(G2684&lt;&gt;0,G2684&lt;&gt;""),IF(B2684="","",IF(ISNUMBER(MATCH(B2684,'Look Up Values'!$B$2:$B$500,0)),"","Dest. error")),"")</f>
        <v/>
      </c>
      <c r="L2684" s="242" t="str">
        <f>IF(AND(G2684&lt;&gt;0,G2684&lt;&gt;""),IF(C2684="","",IF(AND(ISNUMBER(--LEFT(C2684,FIND(" ",C2684&amp;" ")-1)),OR(LEN(LEFT(C2684,FIND(" ",C2684&amp;" ")-1))=6,LEN(LEFT(C2684,FIND(" ",C2684&amp;" ")-1))=7),OR(ISNUMBER(MATCH(LEFT(C2684,FIND(" ",C2684&amp;" ")-1),'Look Up Values'!$G$2:$G$1000,0)),ISNUMBER(MATCH(LEFT(C2684,FIND(" ",C2684&amp;" ")-1),'Look Up Values'!$AE$2:$AE$2000,0)))),"","EWC error")),"")</f>
        <v/>
      </c>
      <c r="M2684" s="242" t="str" cm="1">
        <f t="array" ref="M2684">IF(AND(G2684&lt;&gt;0,G2684&lt;&gt;""),IF(E2684="","",IF(ISNUMBER(MATCH(SUBSTITUTE(E2684," ",""),SUBSTITUTE('Look Up Values'!$I$2:$I$10," ",""),0)),"","State error")),"")</f>
        <v/>
      </c>
      <c r="N2684" s="242" t="str" cm="1">
        <f t="array" ref="N2684">IF(AND(G2684&lt;&gt;0,G2684&lt;&gt;""),IF(F2684="","",IF(ISNUMBER(MATCH(SUBSTITUTE(F2684," ",""),SUBSTITUTE('Look Up Values'!$W$2:$W$30," ",""),0)),"","D&amp;R error")),"")</f>
        <v/>
      </c>
      <c r="O2684" s="256" t="str">
        <f t="shared" si="83"/>
        <v/>
      </c>
    </row>
    <row r="2685" spans="1:15" ht="15.75">
      <c r="A2685" s="250">
        <v>2678</v>
      </c>
      <c r="B2685" s="208"/>
      <c r="C2685" s="49"/>
      <c r="D2685" s="50"/>
      <c r="E2685" s="50"/>
      <c r="F2685" s="50"/>
      <c r="G2685" s="209"/>
      <c r="H2685" s="48"/>
      <c r="I2685" s="457" t="str">
        <f t="shared" si="82"/>
        <v/>
      </c>
      <c r="J2685" s="241" cm="1">
        <f t="array" ref="J2685">SUMPRODUCT(--(K2685:N2685&lt;&gt;"")) + IF(TRIM(O2685)="",0,LEN(O2685)-LEN(SUBSTITUTE(O2685,",",""))+1)</f>
        <v>0</v>
      </c>
      <c r="K2685" s="242" t="str">
        <f>IF(AND(G2685&lt;&gt;0,G2685&lt;&gt;""),IF(B2685="","",IF(ISNUMBER(MATCH(B2685,'Look Up Values'!$B$2:$B$500,0)),"","Dest. error")),"")</f>
        <v/>
      </c>
      <c r="L2685" s="242" t="str">
        <f>IF(AND(G2685&lt;&gt;0,G2685&lt;&gt;""),IF(C2685="","",IF(AND(ISNUMBER(--LEFT(C2685,FIND(" ",C2685&amp;" ")-1)),OR(LEN(LEFT(C2685,FIND(" ",C2685&amp;" ")-1))=6,LEN(LEFT(C2685,FIND(" ",C2685&amp;" ")-1))=7),OR(ISNUMBER(MATCH(LEFT(C2685,FIND(" ",C2685&amp;" ")-1),'Look Up Values'!$G$2:$G$1000,0)),ISNUMBER(MATCH(LEFT(C2685,FIND(" ",C2685&amp;" ")-1),'Look Up Values'!$AE$2:$AE$2000,0)))),"","EWC error")),"")</f>
        <v/>
      </c>
      <c r="M2685" s="242" t="str" cm="1">
        <f t="array" ref="M2685">IF(AND(G2685&lt;&gt;0,G2685&lt;&gt;""),IF(E2685="","",IF(ISNUMBER(MATCH(SUBSTITUTE(E2685," ",""),SUBSTITUTE('Look Up Values'!$I$2:$I$10," ",""),0)),"","State error")),"")</f>
        <v/>
      </c>
      <c r="N2685" s="242" t="str" cm="1">
        <f t="array" ref="N2685">IF(AND(G2685&lt;&gt;0,G2685&lt;&gt;""),IF(F2685="","",IF(ISNUMBER(MATCH(SUBSTITUTE(F2685," ",""),SUBSTITUTE('Look Up Values'!$W$2:$W$30," ",""),0)),"","D&amp;R error")),"")</f>
        <v/>
      </c>
      <c r="O2685" s="256" t="str">
        <f t="shared" si="83"/>
        <v/>
      </c>
    </row>
    <row r="2686" spans="1:15" ht="15.75">
      <c r="A2686" s="250">
        <v>2679</v>
      </c>
      <c r="B2686" s="208"/>
      <c r="C2686" s="49"/>
      <c r="D2686" s="50"/>
      <c r="E2686" s="50"/>
      <c r="F2686" s="50"/>
      <c r="G2686" s="209"/>
      <c r="H2686" s="48"/>
      <c r="I2686" s="457" t="str">
        <f t="shared" si="82"/>
        <v/>
      </c>
      <c r="J2686" s="241" cm="1">
        <f t="array" ref="J2686">SUMPRODUCT(--(K2686:N2686&lt;&gt;"")) + IF(TRIM(O2686)="",0,LEN(O2686)-LEN(SUBSTITUTE(O2686,",",""))+1)</f>
        <v>0</v>
      </c>
      <c r="K2686" s="242" t="str">
        <f>IF(AND(G2686&lt;&gt;0,G2686&lt;&gt;""),IF(B2686="","",IF(ISNUMBER(MATCH(B2686,'Look Up Values'!$B$2:$B$500,0)),"","Dest. error")),"")</f>
        <v/>
      </c>
      <c r="L2686" s="242" t="str">
        <f>IF(AND(G2686&lt;&gt;0,G2686&lt;&gt;""),IF(C2686="","",IF(AND(ISNUMBER(--LEFT(C2686,FIND(" ",C2686&amp;" ")-1)),OR(LEN(LEFT(C2686,FIND(" ",C2686&amp;" ")-1))=6,LEN(LEFT(C2686,FIND(" ",C2686&amp;" ")-1))=7),OR(ISNUMBER(MATCH(LEFT(C2686,FIND(" ",C2686&amp;" ")-1),'Look Up Values'!$G$2:$G$1000,0)),ISNUMBER(MATCH(LEFT(C2686,FIND(" ",C2686&amp;" ")-1),'Look Up Values'!$AE$2:$AE$2000,0)))),"","EWC error")),"")</f>
        <v/>
      </c>
      <c r="M2686" s="242" t="str" cm="1">
        <f t="array" ref="M2686">IF(AND(G2686&lt;&gt;0,G2686&lt;&gt;""),IF(E2686="","",IF(ISNUMBER(MATCH(SUBSTITUTE(E2686," ",""),SUBSTITUTE('Look Up Values'!$I$2:$I$10," ",""),0)),"","State error")),"")</f>
        <v/>
      </c>
      <c r="N2686" s="242" t="str" cm="1">
        <f t="array" ref="N2686">IF(AND(G2686&lt;&gt;0,G2686&lt;&gt;""),IF(F2686="","",IF(ISNUMBER(MATCH(SUBSTITUTE(F2686," ",""),SUBSTITUTE('Look Up Values'!$W$2:$W$30," ",""),0)),"","D&amp;R error")),"")</f>
        <v/>
      </c>
      <c r="O2686" s="256" t="str">
        <f t="shared" si="83"/>
        <v/>
      </c>
    </row>
    <row r="2687" spans="1:15" ht="15.75">
      <c r="A2687" s="250">
        <v>2680</v>
      </c>
      <c r="B2687" s="208"/>
      <c r="C2687" s="49"/>
      <c r="D2687" s="50"/>
      <c r="E2687" s="50"/>
      <c r="F2687" s="50"/>
      <c r="G2687" s="209"/>
      <c r="H2687" s="48"/>
      <c r="I2687" s="457" t="str">
        <f t="shared" si="82"/>
        <v/>
      </c>
      <c r="J2687" s="241" cm="1">
        <f t="array" ref="J2687">SUMPRODUCT(--(K2687:N2687&lt;&gt;"")) + IF(TRIM(O2687)="",0,LEN(O2687)-LEN(SUBSTITUTE(O2687,",",""))+1)</f>
        <v>0</v>
      </c>
      <c r="K2687" s="242" t="str">
        <f>IF(AND(G2687&lt;&gt;0,G2687&lt;&gt;""),IF(B2687="","",IF(ISNUMBER(MATCH(B2687,'Look Up Values'!$B$2:$B$500,0)),"","Dest. error")),"")</f>
        <v/>
      </c>
      <c r="L2687" s="242" t="str">
        <f>IF(AND(G2687&lt;&gt;0,G2687&lt;&gt;""),IF(C2687="","",IF(AND(ISNUMBER(--LEFT(C2687,FIND(" ",C2687&amp;" ")-1)),OR(LEN(LEFT(C2687,FIND(" ",C2687&amp;" ")-1))=6,LEN(LEFT(C2687,FIND(" ",C2687&amp;" ")-1))=7),OR(ISNUMBER(MATCH(LEFT(C2687,FIND(" ",C2687&amp;" ")-1),'Look Up Values'!$G$2:$G$1000,0)),ISNUMBER(MATCH(LEFT(C2687,FIND(" ",C2687&amp;" ")-1),'Look Up Values'!$AE$2:$AE$2000,0)))),"","EWC error")),"")</f>
        <v/>
      </c>
      <c r="M2687" s="242" t="str" cm="1">
        <f t="array" ref="M2687">IF(AND(G2687&lt;&gt;0,G2687&lt;&gt;""),IF(E2687="","",IF(ISNUMBER(MATCH(SUBSTITUTE(E2687," ",""),SUBSTITUTE('Look Up Values'!$I$2:$I$10," ",""),0)),"","State error")),"")</f>
        <v/>
      </c>
      <c r="N2687" s="242" t="str" cm="1">
        <f t="array" ref="N2687">IF(AND(G2687&lt;&gt;0,G2687&lt;&gt;""),IF(F2687="","",IF(ISNUMBER(MATCH(SUBSTITUTE(F2687," ",""),SUBSTITUTE('Look Up Values'!$W$2:$W$30," ",""),0)),"","D&amp;R error")),"")</f>
        <v/>
      </c>
      <c r="O2687" s="256" t="str">
        <f t="shared" si="83"/>
        <v/>
      </c>
    </row>
    <row r="2688" spans="1:15" ht="15.75">
      <c r="A2688" s="250">
        <v>2681</v>
      </c>
      <c r="B2688" s="208"/>
      <c r="C2688" s="49"/>
      <c r="D2688" s="50"/>
      <c r="E2688" s="50"/>
      <c r="F2688" s="50"/>
      <c r="G2688" s="209"/>
      <c r="H2688" s="48"/>
      <c r="I2688" s="457" t="str">
        <f t="shared" si="82"/>
        <v/>
      </c>
      <c r="J2688" s="241" cm="1">
        <f t="array" ref="J2688">SUMPRODUCT(--(K2688:N2688&lt;&gt;"")) + IF(TRIM(O2688)="",0,LEN(O2688)-LEN(SUBSTITUTE(O2688,",",""))+1)</f>
        <v>0</v>
      </c>
      <c r="K2688" s="242" t="str">
        <f>IF(AND(G2688&lt;&gt;0,G2688&lt;&gt;""),IF(B2688="","",IF(ISNUMBER(MATCH(B2688,'Look Up Values'!$B$2:$B$500,0)),"","Dest. error")),"")</f>
        <v/>
      </c>
      <c r="L2688" s="242" t="str">
        <f>IF(AND(G2688&lt;&gt;0,G2688&lt;&gt;""),IF(C2688="","",IF(AND(ISNUMBER(--LEFT(C2688,FIND(" ",C2688&amp;" ")-1)),OR(LEN(LEFT(C2688,FIND(" ",C2688&amp;" ")-1))=6,LEN(LEFT(C2688,FIND(" ",C2688&amp;" ")-1))=7),OR(ISNUMBER(MATCH(LEFT(C2688,FIND(" ",C2688&amp;" ")-1),'Look Up Values'!$G$2:$G$1000,0)),ISNUMBER(MATCH(LEFT(C2688,FIND(" ",C2688&amp;" ")-1),'Look Up Values'!$AE$2:$AE$2000,0)))),"","EWC error")),"")</f>
        <v/>
      </c>
      <c r="M2688" s="242" t="str" cm="1">
        <f t="array" ref="M2688">IF(AND(G2688&lt;&gt;0,G2688&lt;&gt;""),IF(E2688="","",IF(ISNUMBER(MATCH(SUBSTITUTE(E2688," ",""),SUBSTITUTE('Look Up Values'!$I$2:$I$10," ",""),0)),"","State error")),"")</f>
        <v/>
      </c>
      <c r="N2688" s="242" t="str" cm="1">
        <f t="array" ref="N2688">IF(AND(G2688&lt;&gt;0,G2688&lt;&gt;""),IF(F2688="","",IF(ISNUMBER(MATCH(SUBSTITUTE(F2688," ",""),SUBSTITUTE('Look Up Values'!$W$2:$W$30," ",""),0)),"","D&amp;R error")),"")</f>
        <v/>
      </c>
      <c r="O2688" s="256" t="str">
        <f t="shared" si="83"/>
        <v/>
      </c>
    </row>
    <row r="2689" spans="1:15" ht="15.75">
      <c r="A2689" s="250">
        <v>2682</v>
      </c>
      <c r="B2689" s="208"/>
      <c r="C2689" s="49"/>
      <c r="D2689" s="50"/>
      <c r="E2689" s="50"/>
      <c r="F2689" s="50"/>
      <c r="G2689" s="209"/>
      <c r="H2689" s="48"/>
      <c r="I2689" s="457" t="str">
        <f t="shared" si="82"/>
        <v/>
      </c>
      <c r="J2689" s="241" cm="1">
        <f t="array" ref="J2689">SUMPRODUCT(--(K2689:N2689&lt;&gt;"")) + IF(TRIM(O2689)="",0,LEN(O2689)-LEN(SUBSTITUTE(O2689,",",""))+1)</f>
        <v>0</v>
      </c>
      <c r="K2689" s="242" t="str">
        <f>IF(AND(G2689&lt;&gt;0,G2689&lt;&gt;""),IF(B2689="","",IF(ISNUMBER(MATCH(B2689,'Look Up Values'!$B$2:$B$500,0)),"","Dest. error")),"")</f>
        <v/>
      </c>
      <c r="L2689" s="242" t="str">
        <f>IF(AND(G2689&lt;&gt;0,G2689&lt;&gt;""),IF(C2689="","",IF(AND(ISNUMBER(--LEFT(C2689,FIND(" ",C2689&amp;" ")-1)),OR(LEN(LEFT(C2689,FIND(" ",C2689&amp;" ")-1))=6,LEN(LEFT(C2689,FIND(" ",C2689&amp;" ")-1))=7),OR(ISNUMBER(MATCH(LEFT(C2689,FIND(" ",C2689&amp;" ")-1),'Look Up Values'!$G$2:$G$1000,0)),ISNUMBER(MATCH(LEFT(C2689,FIND(" ",C2689&amp;" ")-1),'Look Up Values'!$AE$2:$AE$2000,0)))),"","EWC error")),"")</f>
        <v/>
      </c>
      <c r="M2689" s="242" t="str" cm="1">
        <f t="array" ref="M2689">IF(AND(G2689&lt;&gt;0,G2689&lt;&gt;""),IF(E2689="","",IF(ISNUMBER(MATCH(SUBSTITUTE(E2689," ",""),SUBSTITUTE('Look Up Values'!$I$2:$I$10," ",""),0)),"","State error")),"")</f>
        <v/>
      </c>
      <c r="N2689" s="242" t="str" cm="1">
        <f t="array" ref="N2689">IF(AND(G2689&lt;&gt;0,G2689&lt;&gt;""),IF(F2689="","",IF(ISNUMBER(MATCH(SUBSTITUTE(F2689," ",""),SUBSTITUTE('Look Up Values'!$W$2:$W$30," ",""),0)),"","D&amp;R error")),"")</f>
        <v/>
      </c>
      <c r="O2689" s="256" t="str">
        <f t="shared" si="83"/>
        <v/>
      </c>
    </row>
    <row r="2690" spans="1:15" ht="15.75">
      <c r="A2690" s="250">
        <v>2683</v>
      </c>
      <c r="B2690" s="208"/>
      <c r="C2690" s="49"/>
      <c r="D2690" s="50"/>
      <c r="E2690" s="50"/>
      <c r="F2690" s="50"/>
      <c r="G2690" s="209"/>
      <c r="H2690" s="48"/>
      <c r="I2690" s="457" t="str">
        <f t="shared" si="82"/>
        <v/>
      </c>
      <c r="J2690" s="241" cm="1">
        <f t="array" ref="J2690">SUMPRODUCT(--(K2690:N2690&lt;&gt;"")) + IF(TRIM(O2690)="",0,LEN(O2690)-LEN(SUBSTITUTE(O2690,",",""))+1)</f>
        <v>0</v>
      </c>
      <c r="K2690" s="242" t="str">
        <f>IF(AND(G2690&lt;&gt;0,G2690&lt;&gt;""),IF(B2690="","",IF(ISNUMBER(MATCH(B2690,'Look Up Values'!$B$2:$B$500,0)),"","Dest. error")),"")</f>
        <v/>
      </c>
      <c r="L2690" s="242" t="str">
        <f>IF(AND(G2690&lt;&gt;0,G2690&lt;&gt;""),IF(C2690="","",IF(AND(ISNUMBER(--LEFT(C2690,FIND(" ",C2690&amp;" ")-1)),OR(LEN(LEFT(C2690,FIND(" ",C2690&amp;" ")-1))=6,LEN(LEFT(C2690,FIND(" ",C2690&amp;" ")-1))=7),OR(ISNUMBER(MATCH(LEFT(C2690,FIND(" ",C2690&amp;" ")-1),'Look Up Values'!$G$2:$G$1000,0)),ISNUMBER(MATCH(LEFT(C2690,FIND(" ",C2690&amp;" ")-1),'Look Up Values'!$AE$2:$AE$2000,0)))),"","EWC error")),"")</f>
        <v/>
      </c>
      <c r="M2690" s="242" t="str" cm="1">
        <f t="array" ref="M2690">IF(AND(G2690&lt;&gt;0,G2690&lt;&gt;""),IF(E2690="","",IF(ISNUMBER(MATCH(SUBSTITUTE(E2690," ",""),SUBSTITUTE('Look Up Values'!$I$2:$I$10," ",""),0)),"","State error")),"")</f>
        <v/>
      </c>
      <c r="N2690" s="242" t="str" cm="1">
        <f t="array" ref="N2690">IF(AND(G2690&lt;&gt;0,G2690&lt;&gt;""),IF(F2690="","",IF(ISNUMBER(MATCH(SUBSTITUTE(F2690," ",""),SUBSTITUTE('Look Up Values'!$W$2:$W$30," ",""),0)),"","D&amp;R error")),"")</f>
        <v/>
      </c>
      <c r="O2690" s="256" t="str">
        <f t="shared" si="83"/>
        <v/>
      </c>
    </row>
    <row r="2691" spans="1:15" ht="15.75">
      <c r="A2691" s="250">
        <v>2684</v>
      </c>
      <c r="B2691" s="208"/>
      <c r="C2691" s="49"/>
      <c r="D2691" s="50"/>
      <c r="E2691" s="50"/>
      <c r="F2691" s="50"/>
      <c r="G2691" s="209"/>
      <c r="H2691" s="48"/>
      <c r="I2691" s="457" t="str">
        <f t="shared" si="82"/>
        <v/>
      </c>
      <c r="J2691" s="241" cm="1">
        <f t="array" ref="J2691">SUMPRODUCT(--(K2691:N2691&lt;&gt;"")) + IF(TRIM(O2691)="",0,LEN(O2691)-LEN(SUBSTITUTE(O2691,",",""))+1)</f>
        <v>0</v>
      </c>
      <c r="K2691" s="242" t="str">
        <f>IF(AND(G2691&lt;&gt;0,G2691&lt;&gt;""),IF(B2691="","",IF(ISNUMBER(MATCH(B2691,'Look Up Values'!$B$2:$B$500,0)),"","Dest. error")),"")</f>
        <v/>
      </c>
      <c r="L2691" s="242" t="str">
        <f>IF(AND(G2691&lt;&gt;0,G2691&lt;&gt;""),IF(C2691="","",IF(AND(ISNUMBER(--LEFT(C2691,FIND(" ",C2691&amp;" ")-1)),OR(LEN(LEFT(C2691,FIND(" ",C2691&amp;" ")-1))=6,LEN(LEFT(C2691,FIND(" ",C2691&amp;" ")-1))=7),OR(ISNUMBER(MATCH(LEFT(C2691,FIND(" ",C2691&amp;" ")-1),'Look Up Values'!$G$2:$G$1000,0)),ISNUMBER(MATCH(LEFT(C2691,FIND(" ",C2691&amp;" ")-1),'Look Up Values'!$AE$2:$AE$2000,0)))),"","EWC error")),"")</f>
        <v/>
      </c>
      <c r="M2691" s="242" t="str" cm="1">
        <f t="array" ref="M2691">IF(AND(G2691&lt;&gt;0,G2691&lt;&gt;""),IF(E2691="","",IF(ISNUMBER(MATCH(SUBSTITUTE(E2691," ",""),SUBSTITUTE('Look Up Values'!$I$2:$I$10," ",""),0)),"","State error")),"")</f>
        <v/>
      </c>
      <c r="N2691" s="242" t="str" cm="1">
        <f t="array" ref="N2691">IF(AND(G2691&lt;&gt;0,G2691&lt;&gt;""),IF(F2691="","",IF(ISNUMBER(MATCH(SUBSTITUTE(F2691," ",""),SUBSTITUTE('Look Up Values'!$W$2:$W$30," ",""),0)),"","D&amp;R error")),"")</f>
        <v/>
      </c>
      <c r="O2691" s="256" t="str">
        <f t="shared" si="83"/>
        <v/>
      </c>
    </row>
    <row r="2692" spans="1:15" ht="15.75">
      <c r="A2692" s="250">
        <v>2685</v>
      </c>
      <c r="B2692" s="208"/>
      <c r="C2692" s="49"/>
      <c r="D2692" s="50"/>
      <c r="E2692" s="50"/>
      <c r="F2692" s="50"/>
      <c r="G2692" s="209"/>
      <c r="H2692" s="48"/>
      <c r="I2692" s="457" t="str">
        <f t="shared" si="82"/>
        <v/>
      </c>
      <c r="J2692" s="241" cm="1">
        <f t="array" ref="J2692">SUMPRODUCT(--(K2692:N2692&lt;&gt;"")) + IF(TRIM(O2692)="",0,LEN(O2692)-LEN(SUBSTITUTE(O2692,",",""))+1)</f>
        <v>0</v>
      </c>
      <c r="K2692" s="242" t="str">
        <f>IF(AND(G2692&lt;&gt;0,G2692&lt;&gt;""),IF(B2692="","",IF(ISNUMBER(MATCH(B2692,'Look Up Values'!$B$2:$B$500,0)),"","Dest. error")),"")</f>
        <v/>
      </c>
      <c r="L2692" s="242" t="str">
        <f>IF(AND(G2692&lt;&gt;0,G2692&lt;&gt;""),IF(C2692="","",IF(AND(ISNUMBER(--LEFT(C2692,FIND(" ",C2692&amp;" ")-1)),OR(LEN(LEFT(C2692,FIND(" ",C2692&amp;" ")-1))=6,LEN(LEFT(C2692,FIND(" ",C2692&amp;" ")-1))=7),OR(ISNUMBER(MATCH(LEFT(C2692,FIND(" ",C2692&amp;" ")-1),'Look Up Values'!$G$2:$G$1000,0)),ISNUMBER(MATCH(LEFT(C2692,FIND(" ",C2692&amp;" ")-1),'Look Up Values'!$AE$2:$AE$2000,0)))),"","EWC error")),"")</f>
        <v/>
      </c>
      <c r="M2692" s="242" t="str" cm="1">
        <f t="array" ref="M2692">IF(AND(G2692&lt;&gt;0,G2692&lt;&gt;""),IF(E2692="","",IF(ISNUMBER(MATCH(SUBSTITUTE(E2692," ",""),SUBSTITUTE('Look Up Values'!$I$2:$I$10," ",""),0)),"","State error")),"")</f>
        <v/>
      </c>
      <c r="N2692" s="242" t="str" cm="1">
        <f t="array" ref="N2692">IF(AND(G2692&lt;&gt;0,G2692&lt;&gt;""),IF(F2692="","",IF(ISNUMBER(MATCH(SUBSTITUTE(F2692," ",""),SUBSTITUTE('Look Up Values'!$W$2:$W$30," ",""),0)),"","D&amp;R error")),"")</f>
        <v/>
      </c>
      <c r="O2692" s="256" t="str">
        <f t="shared" si="83"/>
        <v/>
      </c>
    </row>
    <row r="2693" spans="1:15" ht="15.75">
      <c r="A2693" s="250">
        <v>2686</v>
      </c>
      <c r="B2693" s="208"/>
      <c r="C2693" s="49"/>
      <c r="D2693" s="50"/>
      <c r="E2693" s="50"/>
      <c r="F2693" s="50"/>
      <c r="G2693" s="209"/>
      <c r="H2693" s="48"/>
      <c r="I2693" s="457" t="str">
        <f t="shared" si="82"/>
        <v/>
      </c>
      <c r="J2693" s="241" cm="1">
        <f t="array" ref="J2693">SUMPRODUCT(--(K2693:N2693&lt;&gt;"")) + IF(TRIM(O2693)="",0,LEN(O2693)-LEN(SUBSTITUTE(O2693,",",""))+1)</f>
        <v>0</v>
      </c>
      <c r="K2693" s="242" t="str">
        <f>IF(AND(G2693&lt;&gt;0,G2693&lt;&gt;""),IF(B2693="","",IF(ISNUMBER(MATCH(B2693,'Look Up Values'!$B$2:$B$500,0)),"","Dest. error")),"")</f>
        <v/>
      </c>
      <c r="L2693" s="242" t="str">
        <f>IF(AND(G2693&lt;&gt;0,G2693&lt;&gt;""),IF(C2693="","",IF(AND(ISNUMBER(--LEFT(C2693,FIND(" ",C2693&amp;" ")-1)),OR(LEN(LEFT(C2693,FIND(" ",C2693&amp;" ")-1))=6,LEN(LEFT(C2693,FIND(" ",C2693&amp;" ")-1))=7),OR(ISNUMBER(MATCH(LEFT(C2693,FIND(" ",C2693&amp;" ")-1),'Look Up Values'!$G$2:$G$1000,0)),ISNUMBER(MATCH(LEFT(C2693,FIND(" ",C2693&amp;" ")-1),'Look Up Values'!$AE$2:$AE$2000,0)))),"","EWC error")),"")</f>
        <v/>
      </c>
      <c r="M2693" s="242" t="str" cm="1">
        <f t="array" ref="M2693">IF(AND(G2693&lt;&gt;0,G2693&lt;&gt;""),IF(E2693="","",IF(ISNUMBER(MATCH(SUBSTITUTE(E2693," ",""),SUBSTITUTE('Look Up Values'!$I$2:$I$10," ",""),0)),"","State error")),"")</f>
        <v/>
      </c>
      <c r="N2693" s="242" t="str" cm="1">
        <f t="array" ref="N2693">IF(AND(G2693&lt;&gt;0,G2693&lt;&gt;""),IF(F2693="","",IF(ISNUMBER(MATCH(SUBSTITUTE(F2693," ",""),SUBSTITUTE('Look Up Values'!$W$2:$W$30," ",""),0)),"","D&amp;R error")),"")</f>
        <v/>
      </c>
      <c r="O2693" s="256" t="str">
        <f t="shared" si="83"/>
        <v/>
      </c>
    </row>
    <row r="2694" spans="1:15" ht="15.75">
      <c r="A2694" s="250">
        <v>2687</v>
      </c>
      <c r="B2694" s="208"/>
      <c r="C2694" s="49"/>
      <c r="D2694" s="50"/>
      <c r="E2694" s="50"/>
      <c r="F2694" s="50"/>
      <c r="G2694" s="209"/>
      <c r="H2694" s="48"/>
      <c r="I2694" s="457" t="str">
        <f t="shared" si="82"/>
        <v/>
      </c>
      <c r="J2694" s="241" cm="1">
        <f t="array" ref="J2694">SUMPRODUCT(--(K2694:N2694&lt;&gt;"")) + IF(TRIM(O2694)="",0,LEN(O2694)-LEN(SUBSTITUTE(O2694,",",""))+1)</f>
        <v>0</v>
      </c>
      <c r="K2694" s="242" t="str">
        <f>IF(AND(G2694&lt;&gt;0,G2694&lt;&gt;""),IF(B2694="","",IF(ISNUMBER(MATCH(B2694,'Look Up Values'!$B$2:$B$500,0)),"","Dest. error")),"")</f>
        <v/>
      </c>
      <c r="L2694" s="242" t="str">
        <f>IF(AND(G2694&lt;&gt;0,G2694&lt;&gt;""),IF(C2694="","",IF(AND(ISNUMBER(--LEFT(C2694,FIND(" ",C2694&amp;" ")-1)),OR(LEN(LEFT(C2694,FIND(" ",C2694&amp;" ")-1))=6,LEN(LEFT(C2694,FIND(" ",C2694&amp;" ")-1))=7),OR(ISNUMBER(MATCH(LEFT(C2694,FIND(" ",C2694&amp;" ")-1),'Look Up Values'!$G$2:$G$1000,0)),ISNUMBER(MATCH(LEFT(C2694,FIND(" ",C2694&amp;" ")-1),'Look Up Values'!$AE$2:$AE$2000,0)))),"","EWC error")),"")</f>
        <v/>
      </c>
      <c r="M2694" s="242" t="str" cm="1">
        <f t="array" ref="M2694">IF(AND(G2694&lt;&gt;0,G2694&lt;&gt;""),IF(E2694="","",IF(ISNUMBER(MATCH(SUBSTITUTE(E2694," ",""),SUBSTITUTE('Look Up Values'!$I$2:$I$10," ",""),0)),"","State error")),"")</f>
        <v/>
      </c>
      <c r="N2694" s="242" t="str" cm="1">
        <f t="array" ref="N2694">IF(AND(G2694&lt;&gt;0,G2694&lt;&gt;""),IF(F2694="","",IF(ISNUMBER(MATCH(SUBSTITUTE(F2694," ",""),SUBSTITUTE('Look Up Values'!$W$2:$W$30," ",""),0)),"","D&amp;R error")),"")</f>
        <v/>
      </c>
      <c r="O2694" s="256" t="str">
        <f t="shared" si="83"/>
        <v/>
      </c>
    </row>
    <row r="2695" spans="1:15" ht="15.75">
      <c r="A2695" s="250">
        <v>2688</v>
      </c>
      <c r="B2695" s="208"/>
      <c r="C2695" s="49"/>
      <c r="D2695" s="50"/>
      <c r="E2695" s="50"/>
      <c r="F2695" s="50"/>
      <c r="G2695" s="209"/>
      <c r="H2695" s="48"/>
      <c r="I2695" s="457" t="str">
        <f t="shared" si="82"/>
        <v/>
      </c>
      <c r="J2695" s="241" cm="1">
        <f t="array" ref="J2695">SUMPRODUCT(--(K2695:N2695&lt;&gt;"")) + IF(TRIM(O2695)="",0,LEN(O2695)-LEN(SUBSTITUTE(O2695,",",""))+1)</f>
        <v>0</v>
      </c>
      <c r="K2695" s="242" t="str">
        <f>IF(AND(G2695&lt;&gt;0,G2695&lt;&gt;""),IF(B2695="","",IF(ISNUMBER(MATCH(B2695,'Look Up Values'!$B$2:$B$500,0)),"","Dest. error")),"")</f>
        <v/>
      </c>
      <c r="L2695" s="242" t="str">
        <f>IF(AND(G2695&lt;&gt;0,G2695&lt;&gt;""),IF(C2695="","",IF(AND(ISNUMBER(--LEFT(C2695,FIND(" ",C2695&amp;" ")-1)),OR(LEN(LEFT(C2695,FIND(" ",C2695&amp;" ")-1))=6,LEN(LEFT(C2695,FIND(" ",C2695&amp;" ")-1))=7),OR(ISNUMBER(MATCH(LEFT(C2695,FIND(" ",C2695&amp;" ")-1),'Look Up Values'!$G$2:$G$1000,0)),ISNUMBER(MATCH(LEFT(C2695,FIND(" ",C2695&amp;" ")-1),'Look Up Values'!$AE$2:$AE$2000,0)))),"","EWC error")),"")</f>
        <v/>
      </c>
      <c r="M2695" s="242" t="str" cm="1">
        <f t="array" ref="M2695">IF(AND(G2695&lt;&gt;0,G2695&lt;&gt;""),IF(E2695="","",IF(ISNUMBER(MATCH(SUBSTITUTE(E2695," ",""),SUBSTITUTE('Look Up Values'!$I$2:$I$10," ",""),0)),"","State error")),"")</f>
        <v/>
      </c>
      <c r="N2695" s="242" t="str" cm="1">
        <f t="array" ref="N2695">IF(AND(G2695&lt;&gt;0,G2695&lt;&gt;""),IF(F2695="","",IF(ISNUMBER(MATCH(SUBSTITUTE(F2695," ",""),SUBSTITUTE('Look Up Values'!$W$2:$W$30," ",""),0)),"","D&amp;R error")),"")</f>
        <v/>
      </c>
      <c r="O2695" s="256" t="str">
        <f t="shared" si="83"/>
        <v/>
      </c>
    </row>
    <row r="2696" spans="1:15" ht="15.75">
      <c r="A2696" s="250">
        <v>2689</v>
      </c>
      <c r="B2696" s="208"/>
      <c r="C2696" s="49"/>
      <c r="D2696" s="50"/>
      <c r="E2696" s="50"/>
      <c r="F2696" s="50"/>
      <c r="G2696" s="209"/>
      <c r="H2696" s="48"/>
      <c r="I2696" s="457" t="str">
        <f t="shared" si="82"/>
        <v/>
      </c>
      <c r="J2696" s="241" cm="1">
        <f t="array" ref="J2696">SUMPRODUCT(--(K2696:N2696&lt;&gt;"")) + IF(TRIM(O2696)="",0,LEN(O2696)-LEN(SUBSTITUTE(O2696,",",""))+1)</f>
        <v>0</v>
      </c>
      <c r="K2696" s="242" t="str">
        <f>IF(AND(G2696&lt;&gt;0,G2696&lt;&gt;""),IF(B2696="","",IF(ISNUMBER(MATCH(B2696,'Look Up Values'!$B$2:$B$500,0)),"","Dest. error")),"")</f>
        <v/>
      </c>
      <c r="L2696" s="242" t="str">
        <f>IF(AND(G2696&lt;&gt;0,G2696&lt;&gt;""),IF(C2696="","",IF(AND(ISNUMBER(--LEFT(C2696,FIND(" ",C2696&amp;" ")-1)),OR(LEN(LEFT(C2696,FIND(" ",C2696&amp;" ")-1))=6,LEN(LEFT(C2696,FIND(" ",C2696&amp;" ")-1))=7),OR(ISNUMBER(MATCH(LEFT(C2696,FIND(" ",C2696&amp;" ")-1),'Look Up Values'!$G$2:$G$1000,0)),ISNUMBER(MATCH(LEFT(C2696,FIND(" ",C2696&amp;" ")-1),'Look Up Values'!$AE$2:$AE$2000,0)))),"","EWC error")),"")</f>
        <v/>
      </c>
      <c r="M2696" s="242" t="str" cm="1">
        <f t="array" ref="M2696">IF(AND(G2696&lt;&gt;0,G2696&lt;&gt;""),IF(E2696="","",IF(ISNUMBER(MATCH(SUBSTITUTE(E2696," ",""),SUBSTITUTE('Look Up Values'!$I$2:$I$10," ",""),0)),"","State error")),"")</f>
        <v/>
      </c>
      <c r="N2696" s="242" t="str" cm="1">
        <f t="array" ref="N2696">IF(AND(G2696&lt;&gt;0,G2696&lt;&gt;""),IF(F2696="","",IF(ISNUMBER(MATCH(SUBSTITUTE(F2696," ",""),SUBSTITUTE('Look Up Values'!$W$2:$W$30," ",""),0)),"","D&amp;R error")),"")</f>
        <v/>
      </c>
      <c r="O2696" s="256" t="str">
        <f t="shared" si="83"/>
        <v/>
      </c>
    </row>
    <row r="2697" spans="1:15" ht="15.75">
      <c r="A2697" s="250">
        <v>2690</v>
      </c>
      <c r="B2697" s="208"/>
      <c r="C2697" s="49"/>
      <c r="D2697" s="50"/>
      <c r="E2697" s="50"/>
      <c r="F2697" s="50"/>
      <c r="G2697" s="209"/>
      <c r="H2697" s="48"/>
      <c r="I2697" s="457" t="str">
        <f t="shared" ref="I2697:I2760" si="84">IF(IFERROR(--SUBSTITUTE(J2697,CHAR(160),""),0)&gt;0,A2697,"")</f>
        <v/>
      </c>
      <c r="J2697" s="241" cm="1">
        <f t="array" ref="J2697">SUMPRODUCT(--(K2697:N2697&lt;&gt;"")) + IF(TRIM(O2697)="",0,LEN(O2697)-LEN(SUBSTITUTE(O2697,",",""))+1)</f>
        <v>0</v>
      </c>
      <c r="K2697" s="242" t="str">
        <f>IF(AND(G2697&lt;&gt;0,G2697&lt;&gt;""),IF(B2697="","",IF(ISNUMBER(MATCH(B2697,'Look Up Values'!$B$2:$B$500,0)),"","Dest. error")),"")</f>
        <v/>
      </c>
      <c r="L2697" s="242" t="str">
        <f>IF(AND(G2697&lt;&gt;0,G2697&lt;&gt;""),IF(C2697="","",IF(AND(ISNUMBER(--LEFT(C2697,FIND(" ",C2697&amp;" ")-1)),OR(LEN(LEFT(C2697,FIND(" ",C2697&amp;" ")-1))=6,LEN(LEFT(C2697,FIND(" ",C2697&amp;" ")-1))=7),OR(ISNUMBER(MATCH(LEFT(C2697,FIND(" ",C2697&amp;" ")-1),'Look Up Values'!$G$2:$G$1000,0)),ISNUMBER(MATCH(LEFT(C2697,FIND(" ",C2697&amp;" ")-1),'Look Up Values'!$AE$2:$AE$2000,0)))),"","EWC error")),"")</f>
        <v/>
      </c>
      <c r="M2697" s="242" t="str" cm="1">
        <f t="array" ref="M2697">IF(AND(G2697&lt;&gt;0,G2697&lt;&gt;""),IF(E2697="","",IF(ISNUMBER(MATCH(SUBSTITUTE(E2697," ",""),SUBSTITUTE('Look Up Values'!$I$2:$I$10," ",""),0)),"","State error")),"")</f>
        <v/>
      </c>
      <c r="N2697" s="242" t="str" cm="1">
        <f t="array" ref="N2697">IF(AND(G2697&lt;&gt;0,G2697&lt;&gt;""),IF(F2697="","",IF(ISNUMBER(MATCH(SUBSTITUTE(F2697," ",""),SUBSTITUTE('Look Up Values'!$W$2:$W$30," ",""),0)),"","D&amp;R error")),"")</f>
        <v/>
      </c>
      <c r="O2697" s="256" t="str">
        <f t="shared" ref="O2697:O2760" si="85">IF(OR(G2697="",G2697=0),"",IF((TRIM(SUBSTITUTE(B2697,CHAR(160),""))&amp;TRIM(SUBSTITUTE(C2697,CHAR(160),""))&amp;TRIM(SUBSTITUTE(F2697,CHAR(160),""))&amp;TRIM(SUBSTITUTE(E2697,CHAR(160),"")))&lt;&gt;"",IF((--(TRIM(SUBSTITUTE(B2697,CHAR(160),""))&lt;&gt;"")+--(TRIM(SUBSTITUTE(C2697,CHAR(160),""))&lt;&gt;"")+--(TRIM(SUBSTITUTE(F2697,CHAR(160),""))&lt;&gt;"")+--(TRIM(SUBSTITUTE(E2697,CHAR(160),""))&lt;&gt;""))=4,"",LEFT(IF(TRIM(SUBSTITUTE(B2697,CHAR(160),""))="","Dest, ","")&amp;IF(TRIM(SUBSTITUTE(C2697,CHAR(160),""))="","EWC, ","")&amp;IF(TRIM(SUBSTITUTE(F2697,CHAR(160),""))="","D&amp;R, ","")&amp;IF(TRIM(SUBSTITUTE(E2697,CHAR(160),""))="","State, ",""),LEN(IF(TRIM(SUBSTITUTE(B2697,CHAR(160),""))="","Dest, ","")&amp;IF(TRIM(SUBSTITUTE(C2697,CHAR(160),""))="","EWC, ","")&amp;IF(TRIM(SUBSTITUTE(F2697,CHAR(160),""))="","D&amp;R, ","")&amp;IF(TRIM(SUBSTITUTE(E2697,CHAR(160),""))="","State, ",""))-2)),LEFT(IF(TRIM(SUBSTITUTE(B2697,CHAR(160),""))="","Dest, ","")&amp;IF(TRIM(SUBSTITUTE(C2697,CHAR(160),""))="","EWC, ","")&amp;IF(TRIM(SUBSTITUTE(F2697,CHAR(160),""))="","D&amp;R, ","")&amp;IF(TRIM(SUBSTITUTE(E2697,CHAR(160),""))="","State, ",""),LEN(IF(TRIM(SUBSTITUTE(B2697,CHAR(160),""))="","Dest, ","")&amp;IF(TRIM(SUBSTITUTE(C2697,CHAR(160),""))="","EWC, ","")&amp;IF(TRIM(SUBSTITUTE(F2697,CHAR(160),""))="","D&amp;R, ","")&amp;IF(TRIM(SUBSTITUTE(E2697,CHAR(160),""))="","State, ",""))-2)))</f>
        <v/>
      </c>
    </row>
    <row r="2698" spans="1:15" ht="15.75">
      <c r="A2698" s="250">
        <v>2691</v>
      </c>
      <c r="B2698" s="208"/>
      <c r="C2698" s="49"/>
      <c r="D2698" s="50"/>
      <c r="E2698" s="50"/>
      <c r="F2698" s="50"/>
      <c r="G2698" s="209"/>
      <c r="H2698" s="48"/>
      <c r="I2698" s="457" t="str">
        <f t="shared" si="84"/>
        <v/>
      </c>
      <c r="J2698" s="241" cm="1">
        <f t="array" ref="J2698">SUMPRODUCT(--(K2698:N2698&lt;&gt;"")) + IF(TRIM(O2698)="",0,LEN(O2698)-LEN(SUBSTITUTE(O2698,",",""))+1)</f>
        <v>0</v>
      </c>
      <c r="K2698" s="242" t="str">
        <f>IF(AND(G2698&lt;&gt;0,G2698&lt;&gt;""),IF(B2698="","",IF(ISNUMBER(MATCH(B2698,'Look Up Values'!$B$2:$B$500,0)),"","Dest. error")),"")</f>
        <v/>
      </c>
      <c r="L2698" s="242" t="str">
        <f>IF(AND(G2698&lt;&gt;0,G2698&lt;&gt;""),IF(C2698="","",IF(AND(ISNUMBER(--LEFT(C2698,FIND(" ",C2698&amp;" ")-1)),OR(LEN(LEFT(C2698,FIND(" ",C2698&amp;" ")-1))=6,LEN(LEFT(C2698,FIND(" ",C2698&amp;" ")-1))=7),OR(ISNUMBER(MATCH(LEFT(C2698,FIND(" ",C2698&amp;" ")-1),'Look Up Values'!$G$2:$G$1000,0)),ISNUMBER(MATCH(LEFT(C2698,FIND(" ",C2698&amp;" ")-1),'Look Up Values'!$AE$2:$AE$2000,0)))),"","EWC error")),"")</f>
        <v/>
      </c>
      <c r="M2698" s="242" t="str" cm="1">
        <f t="array" ref="M2698">IF(AND(G2698&lt;&gt;0,G2698&lt;&gt;""),IF(E2698="","",IF(ISNUMBER(MATCH(SUBSTITUTE(E2698," ",""),SUBSTITUTE('Look Up Values'!$I$2:$I$10," ",""),0)),"","State error")),"")</f>
        <v/>
      </c>
      <c r="N2698" s="242" t="str" cm="1">
        <f t="array" ref="N2698">IF(AND(G2698&lt;&gt;0,G2698&lt;&gt;""),IF(F2698="","",IF(ISNUMBER(MATCH(SUBSTITUTE(F2698," ",""),SUBSTITUTE('Look Up Values'!$W$2:$W$30," ",""),0)),"","D&amp;R error")),"")</f>
        <v/>
      </c>
      <c r="O2698" s="256" t="str">
        <f t="shared" si="85"/>
        <v/>
      </c>
    </row>
    <row r="2699" spans="1:15" ht="15.75">
      <c r="A2699" s="250">
        <v>2692</v>
      </c>
      <c r="B2699" s="208"/>
      <c r="C2699" s="49"/>
      <c r="D2699" s="50"/>
      <c r="E2699" s="50"/>
      <c r="F2699" s="50"/>
      <c r="G2699" s="209"/>
      <c r="H2699" s="48"/>
      <c r="I2699" s="457" t="str">
        <f t="shared" si="84"/>
        <v/>
      </c>
      <c r="J2699" s="241" cm="1">
        <f t="array" ref="J2699">SUMPRODUCT(--(K2699:N2699&lt;&gt;"")) + IF(TRIM(O2699)="",0,LEN(O2699)-LEN(SUBSTITUTE(O2699,",",""))+1)</f>
        <v>0</v>
      </c>
      <c r="K2699" s="242" t="str">
        <f>IF(AND(G2699&lt;&gt;0,G2699&lt;&gt;""),IF(B2699="","",IF(ISNUMBER(MATCH(B2699,'Look Up Values'!$B$2:$B$500,0)),"","Dest. error")),"")</f>
        <v/>
      </c>
      <c r="L2699" s="242" t="str">
        <f>IF(AND(G2699&lt;&gt;0,G2699&lt;&gt;""),IF(C2699="","",IF(AND(ISNUMBER(--LEFT(C2699,FIND(" ",C2699&amp;" ")-1)),OR(LEN(LEFT(C2699,FIND(" ",C2699&amp;" ")-1))=6,LEN(LEFT(C2699,FIND(" ",C2699&amp;" ")-1))=7),OR(ISNUMBER(MATCH(LEFT(C2699,FIND(" ",C2699&amp;" ")-1),'Look Up Values'!$G$2:$G$1000,0)),ISNUMBER(MATCH(LEFT(C2699,FIND(" ",C2699&amp;" ")-1),'Look Up Values'!$AE$2:$AE$2000,0)))),"","EWC error")),"")</f>
        <v/>
      </c>
      <c r="M2699" s="242" t="str" cm="1">
        <f t="array" ref="M2699">IF(AND(G2699&lt;&gt;0,G2699&lt;&gt;""),IF(E2699="","",IF(ISNUMBER(MATCH(SUBSTITUTE(E2699," ",""),SUBSTITUTE('Look Up Values'!$I$2:$I$10," ",""),0)),"","State error")),"")</f>
        <v/>
      </c>
      <c r="N2699" s="242" t="str" cm="1">
        <f t="array" ref="N2699">IF(AND(G2699&lt;&gt;0,G2699&lt;&gt;""),IF(F2699="","",IF(ISNUMBER(MATCH(SUBSTITUTE(F2699," ",""),SUBSTITUTE('Look Up Values'!$W$2:$W$30," ",""),0)),"","D&amp;R error")),"")</f>
        <v/>
      </c>
      <c r="O2699" s="256" t="str">
        <f t="shared" si="85"/>
        <v/>
      </c>
    </row>
    <row r="2700" spans="1:15" ht="15.75">
      <c r="A2700" s="250">
        <v>2693</v>
      </c>
      <c r="B2700" s="208"/>
      <c r="C2700" s="49"/>
      <c r="D2700" s="50"/>
      <c r="E2700" s="50"/>
      <c r="F2700" s="50"/>
      <c r="G2700" s="209"/>
      <c r="H2700" s="48"/>
      <c r="I2700" s="457" t="str">
        <f t="shared" si="84"/>
        <v/>
      </c>
      <c r="J2700" s="241" cm="1">
        <f t="array" ref="J2700">SUMPRODUCT(--(K2700:N2700&lt;&gt;"")) + IF(TRIM(O2700)="",0,LEN(O2700)-LEN(SUBSTITUTE(O2700,",",""))+1)</f>
        <v>0</v>
      </c>
      <c r="K2700" s="242" t="str">
        <f>IF(AND(G2700&lt;&gt;0,G2700&lt;&gt;""),IF(B2700="","",IF(ISNUMBER(MATCH(B2700,'Look Up Values'!$B$2:$B$500,0)),"","Dest. error")),"")</f>
        <v/>
      </c>
      <c r="L2700" s="242" t="str">
        <f>IF(AND(G2700&lt;&gt;0,G2700&lt;&gt;""),IF(C2700="","",IF(AND(ISNUMBER(--LEFT(C2700,FIND(" ",C2700&amp;" ")-1)),OR(LEN(LEFT(C2700,FIND(" ",C2700&amp;" ")-1))=6,LEN(LEFT(C2700,FIND(" ",C2700&amp;" ")-1))=7),OR(ISNUMBER(MATCH(LEFT(C2700,FIND(" ",C2700&amp;" ")-1),'Look Up Values'!$G$2:$G$1000,0)),ISNUMBER(MATCH(LEFT(C2700,FIND(" ",C2700&amp;" ")-1),'Look Up Values'!$AE$2:$AE$2000,0)))),"","EWC error")),"")</f>
        <v/>
      </c>
      <c r="M2700" s="242" t="str" cm="1">
        <f t="array" ref="M2700">IF(AND(G2700&lt;&gt;0,G2700&lt;&gt;""),IF(E2700="","",IF(ISNUMBER(MATCH(SUBSTITUTE(E2700," ",""),SUBSTITUTE('Look Up Values'!$I$2:$I$10," ",""),0)),"","State error")),"")</f>
        <v/>
      </c>
      <c r="N2700" s="242" t="str" cm="1">
        <f t="array" ref="N2700">IF(AND(G2700&lt;&gt;0,G2700&lt;&gt;""),IF(F2700="","",IF(ISNUMBER(MATCH(SUBSTITUTE(F2700," ",""),SUBSTITUTE('Look Up Values'!$W$2:$W$30," ",""),0)),"","D&amp;R error")),"")</f>
        <v/>
      </c>
      <c r="O2700" s="256" t="str">
        <f t="shared" si="85"/>
        <v/>
      </c>
    </row>
    <row r="2701" spans="1:15" ht="15.75">
      <c r="A2701" s="250">
        <v>2694</v>
      </c>
      <c r="B2701" s="208"/>
      <c r="C2701" s="49"/>
      <c r="D2701" s="50"/>
      <c r="E2701" s="50"/>
      <c r="F2701" s="50"/>
      <c r="G2701" s="209"/>
      <c r="H2701" s="48"/>
      <c r="I2701" s="457" t="str">
        <f t="shared" si="84"/>
        <v/>
      </c>
      <c r="J2701" s="241" cm="1">
        <f t="array" ref="J2701">SUMPRODUCT(--(K2701:N2701&lt;&gt;"")) + IF(TRIM(O2701)="",0,LEN(O2701)-LEN(SUBSTITUTE(O2701,",",""))+1)</f>
        <v>0</v>
      </c>
      <c r="K2701" s="242" t="str">
        <f>IF(AND(G2701&lt;&gt;0,G2701&lt;&gt;""),IF(B2701="","",IF(ISNUMBER(MATCH(B2701,'Look Up Values'!$B$2:$B$500,0)),"","Dest. error")),"")</f>
        <v/>
      </c>
      <c r="L2701" s="242" t="str">
        <f>IF(AND(G2701&lt;&gt;0,G2701&lt;&gt;""),IF(C2701="","",IF(AND(ISNUMBER(--LEFT(C2701,FIND(" ",C2701&amp;" ")-1)),OR(LEN(LEFT(C2701,FIND(" ",C2701&amp;" ")-1))=6,LEN(LEFT(C2701,FIND(" ",C2701&amp;" ")-1))=7),OR(ISNUMBER(MATCH(LEFT(C2701,FIND(" ",C2701&amp;" ")-1),'Look Up Values'!$G$2:$G$1000,0)),ISNUMBER(MATCH(LEFT(C2701,FIND(" ",C2701&amp;" ")-1),'Look Up Values'!$AE$2:$AE$2000,0)))),"","EWC error")),"")</f>
        <v/>
      </c>
      <c r="M2701" s="242" t="str" cm="1">
        <f t="array" ref="M2701">IF(AND(G2701&lt;&gt;0,G2701&lt;&gt;""),IF(E2701="","",IF(ISNUMBER(MATCH(SUBSTITUTE(E2701," ",""),SUBSTITUTE('Look Up Values'!$I$2:$I$10," ",""),0)),"","State error")),"")</f>
        <v/>
      </c>
      <c r="N2701" s="242" t="str" cm="1">
        <f t="array" ref="N2701">IF(AND(G2701&lt;&gt;0,G2701&lt;&gt;""),IF(F2701="","",IF(ISNUMBER(MATCH(SUBSTITUTE(F2701," ",""),SUBSTITUTE('Look Up Values'!$W$2:$W$30," ",""),0)),"","D&amp;R error")),"")</f>
        <v/>
      </c>
      <c r="O2701" s="256" t="str">
        <f t="shared" si="85"/>
        <v/>
      </c>
    </row>
    <row r="2702" spans="1:15" ht="15.75">
      <c r="A2702" s="250">
        <v>2695</v>
      </c>
      <c r="B2702" s="208"/>
      <c r="C2702" s="49"/>
      <c r="D2702" s="50"/>
      <c r="E2702" s="50"/>
      <c r="F2702" s="50"/>
      <c r="G2702" s="209"/>
      <c r="H2702" s="48"/>
      <c r="I2702" s="457" t="str">
        <f t="shared" si="84"/>
        <v/>
      </c>
      <c r="J2702" s="241" cm="1">
        <f t="array" ref="J2702">SUMPRODUCT(--(K2702:N2702&lt;&gt;"")) + IF(TRIM(O2702)="",0,LEN(O2702)-LEN(SUBSTITUTE(O2702,",",""))+1)</f>
        <v>0</v>
      </c>
      <c r="K2702" s="242" t="str">
        <f>IF(AND(G2702&lt;&gt;0,G2702&lt;&gt;""),IF(B2702="","",IF(ISNUMBER(MATCH(B2702,'Look Up Values'!$B$2:$B$500,0)),"","Dest. error")),"")</f>
        <v/>
      </c>
      <c r="L2702" s="242" t="str">
        <f>IF(AND(G2702&lt;&gt;0,G2702&lt;&gt;""),IF(C2702="","",IF(AND(ISNUMBER(--LEFT(C2702,FIND(" ",C2702&amp;" ")-1)),OR(LEN(LEFT(C2702,FIND(" ",C2702&amp;" ")-1))=6,LEN(LEFT(C2702,FIND(" ",C2702&amp;" ")-1))=7),OR(ISNUMBER(MATCH(LEFT(C2702,FIND(" ",C2702&amp;" ")-1),'Look Up Values'!$G$2:$G$1000,0)),ISNUMBER(MATCH(LEFT(C2702,FIND(" ",C2702&amp;" ")-1),'Look Up Values'!$AE$2:$AE$2000,0)))),"","EWC error")),"")</f>
        <v/>
      </c>
      <c r="M2702" s="242" t="str" cm="1">
        <f t="array" ref="M2702">IF(AND(G2702&lt;&gt;0,G2702&lt;&gt;""),IF(E2702="","",IF(ISNUMBER(MATCH(SUBSTITUTE(E2702," ",""),SUBSTITUTE('Look Up Values'!$I$2:$I$10," ",""),0)),"","State error")),"")</f>
        <v/>
      </c>
      <c r="N2702" s="242" t="str" cm="1">
        <f t="array" ref="N2702">IF(AND(G2702&lt;&gt;0,G2702&lt;&gt;""),IF(F2702="","",IF(ISNUMBER(MATCH(SUBSTITUTE(F2702," ",""),SUBSTITUTE('Look Up Values'!$W$2:$W$30," ",""),0)),"","D&amp;R error")),"")</f>
        <v/>
      </c>
      <c r="O2702" s="256" t="str">
        <f t="shared" si="85"/>
        <v/>
      </c>
    </row>
    <row r="2703" spans="1:15" ht="15.75">
      <c r="A2703" s="250">
        <v>2696</v>
      </c>
      <c r="B2703" s="208"/>
      <c r="C2703" s="49"/>
      <c r="D2703" s="50"/>
      <c r="E2703" s="50"/>
      <c r="F2703" s="50"/>
      <c r="G2703" s="209"/>
      <c r="H2703" s="48"/>
      <c r="I2703" s="457" t="str">
        <f t="shared" si="84"/>
        <v/>
      </c>
      <c r="J2703" s="241" cm="1">
        <f t="array" ref="J2703">SUMPRODUCT(--(K2703:N2703&lt;&gt;"")) + IF(TRIM(O2703)="",0,LEN(O2703)-LEN(SUBSTITUTE(O2703,",",""))+1)</f>
        <v>0</v>
      </c>
      <c r="K2703" s="242" t="str">
        <f>IF(AND(G2703&lt;&gt;0,G2703&lt;&gt;""),IF(B2703="","",IF(ISNUMBER(MATCH(B2703,'Look Up Values'!$B$2:$B$500,0)),"","Dest. error")),"")</f>
        <v/>
      </c>
      <c r="L2703" s="242" t="str">
        <f>IF(AND(G2703&lt;&gt;0,G2703&lt;&gt;""),IF(C2703="","",IF(AND(ISNUMBER(--LEFT(C2703,FIND(" ",C2703&amp;" ")-1)),OR(LEN(LEFT(C2703,FIND(" ",C2703&amp;" ")-1))=6,LEN(LEFT(C2703,FIND(" ",C2703&amp;" ")-1))=7),OR(ISNUMBER(MATCH(LEFT(C2703,FIND(" ",C2703&amp;" ")-1),'Look Up Values'!$G$2:$G$1000,0)),ISNUMBER(MATCH(LEFT(C2703,FIND(" ",C2703&amp;" ")-1),'Look Up Values'!$AE$2:$AE$2000,0)))),"","EWC error")),"")</f>
        <v/>
      </c>
      <c r="M2703" s="242" t="str" cm="1">
        <f t="array" ref="M2703">IF(AND(G2703&lt;&gt;0,G2703&lt;&gt;""),IF(E2703="","",IF(ISNUMBER(MATCH(SUBSTITUTE(E2703," ",""),SUBSTITUTE('Look Up Values'!$I$2:$I$10," ",""),0)),"","State error")),"")</f>
        <v/>
      </c>
      <c r="N2703" s="242" t="str" cm="1">
        <f t="array" ref="N2703">IF(AND(G2703&lt;&gt;0,G2703&lt;&gt;""),IF(F2703="","",IF(ISNUMBER(MATCH(SUBSTITUTE(F2703," ",""),SUBSTITUTE('Look Up Values'!$W$2:$W$30," ",""),0)),"","D&amp;R error")),"")</f>
        <v/>
      </c>
      <c r="O2703" s="256" t="str">
        <f t="shared" si="85"/>
        <v/>
      </c>
    </row>
    <row r="2704" spans="1:15" ht="15.75">
      <c r="A2704" s="250">
        <v>2697</v>
      </c>
      <c r="B2704" s="208"/>
      <c r="C2704" s="49"/>
      <c r="D2704" s="50"/>
      <c r="E2704" s="50"/>
      <c r="F2704" s="50"/>
      <c r="G2704" s="209"/>
      <c r="H2704" s="48"/>
      <c r="I2704" s="457" t="str">
        <f t="shared" si="84"/>
        <v/>
      </c>
      <c r="J2704" s="241" cm="1">
        <f t="array" ref="J2704">SUMPRODUCT(--(K2704:N2704&lt;&gt;"")) + IF(TRIM(O2704)="",0,LEN(O2704)-LEN(SUBSTITUTE(O2704,",",""))+1)</f>
        <v>0</v>
      </c>
      <c r="K2704" s="242" t="str">
        <f>IF(AND(G2704&lt;&gt;0,G2704&lt;&gt;""),IF(B2704="","",IF(ISNUMBER(MATCH(B2704,'Look Up Values'!$B$2:$B$500,0)),"","Dest. error")),"")</f>
        <v/>
      </c>
      <c r="L2704" s="242" t="str">
        <f>IF(AND(G2704&lt;&gt;0,G2704&lt;&gt;""),IF(C2704="","",IF(AND(ISNUMBER(--LEFT(C2704,FIND(" ",C2704&amp;" ")-1)),OR(LEN(LEFT(C2704,FIND(" ",C2704&amp;" ")-1))=6,LEN(LEFT(C2704,FIND(" ",C2704&amp;" ")-1))=7),OR(ISNUMBER(MATCH(LEFT(C2704,FIND(" ",C2704&amp;" ")-1),'Look Up Values'!$G$2:$G$1000,0)),ISNUMBER(MATCH(LEFT(C2704,FIND(" ",C2704&amp;" ")-1),'Look Up Values'!$AE$2:$AE$2000,0)))),"","EWC error")),"")</f>
        <v/>
      </c>
      <c r="M2704" s="242" t="str" cm="1">
        <f t="array" ref="M2704">IF(AND(G2704&lt;&gt;0,G2704&lt;&gt;""),IF(E2704="","",IF(ISNUMBER(MATCH(SUBSTITUTE(E2704," ",""),SUBSTITUTE('Look Up Values'!$I$2:$I$10," ",""),0)),"","State error")),"")</f>
        <v/>
      </c>
      <c r="N2704" s="242" t="str" cm="1">
        <f t="array" ref="N2704">IF(AND(G2704&lt;&gt;0,G2704&lt;&gt;""),IF(F2704="","",IF(ISNUMBER(MATCH(SUBSTITUTE(F2704," ",""),SUBSTITUTE('Look Up Values'!$W$2:$W$30," ",""),0)),"","D&amp;R error")),"")</f>
        <v/>
      </c>
      <c r="O2704" s="256" t="str">
        <f t="shared" si="85"/>
        <v/>
      </c>
    </row>
    <row r="2705" spans="1:15" ht="15.75">
      <c r="A2705" s="250">
        <v>2698</v>
      </c>
      <c r="B2705" s="208"/>
      <c r="C2705" s="49"/>
      <c r="D2705" s="50"/>
      <c r="E2705" s="50"/>
      <c r="F2705" s="50"/>
      <c r="G2705" s="209"/>
      <c r="H2705" s="48"/>
      <c r="I2705" s="457" t="str">
        <f t="shared" si="84"/>
        <v/>
      </c>
      <c r="J2705" s="241" cm="1">
        <f t="array" ref="J2705">SUMPRODUCT(--(K2705:N2705&lt;&gt;"")) + IF(TRIM(O2705)="",0,LEN(O2705)-LEN(SUBSTITUTE(O2705,",",""))+1)</f>
        <v>0</v>
      </c>
      <c r="K2705" s="242" t="str">
        <f>IF(AND(G2705&lt;&gt;0,G2705&lt;&gt;""),IF(B2705="","",IF(ISNUMBER(MATCH(B2705,'Look Up Values'!$B$2:$B$500,0)),"","Dest. error")),"")</f>
        <v/>
      </c>
      <c r="L2705" s="242" t="str">
        <f>IF(AND(G2705&lt;&gt;0,G2705&lt;&gt;""),IF(C2705="","",IF(AND(ISNUMBER(--LEFT(C2705,FIND(" ",C2705&amp;" ")-1)),OR(LEN(LEFT(C2705,FIND(" ",C2705&amp;" ")-1))=6,LEN(LEFT(C2705,FIND(" ",C2705&amp;" ")-1))=7),OR(ISNUMBER(MATCH(LEFT(C2705,FIND(" ",C2705&amp;" ")-1),'Look Up Values'!$G$2:$G$1000,0)),ISNUMBER(MATCH(LEFT(C2705,FIND(" ",C2705&amp;" ")-1),'Look Up Values'!$AE$2:$AE$2000,0)))),"","EWC error")),"")</f>
        <v/>
      </c>
      <c r="M2705" s="242" t="str" cm="1">
        <f t="array" ref="M2705">IF(AND(G2705&lt;&gt;0,G2705&lt;&gt;""),IF(E2705="","",IF(ISNUMBER(MATCH(SUBSTITUTE(E2705," ",""),SUBSTITUTE('Look Up Values'!$I$2:$I$10," ",""),0)),"","State error")),"")</f>
        <v/>
      </c>
      <c r="N2705" s="242" t="str" cm="1">
        <f t="array" ref="N2705">IF(AND(G2705&lt;&gt;0,G2705&lt;&gt;""),IF(F2705="","",IF(ISNUMBER(MATCH(SUBSTITUTE(F2705," ",""),SUBSTITUTE('Look Up Values'!$W$2:$W$30," ",""),0)),"","D&amp;R error")),"")</f>
        <v/>
      </c>
      <c r="O2705" s="256" t="str">
        <f t="shared" si="85"/>
        <v/>
      </c>
    </row>
    <row r="2706" spans="1:15" ht="15.75">
      <c r="A2706" s="250">
        <v>2699</v>
      </c>
      <c r="B2706" s="208"/>
      <c r="C2706" s="49"/>
      <c r="D2706" s="50"/>
      <c r="E2706" s="50"/>
      <c r="F2706" s="50"/>
      <c r="G2706" s="209"/>
      <c r="H2706" s="48"/>
      <c r="I2706" s="457" t="str">
        <f t="shared" si="84"/>
        <v/>
      </c>
      <c r="J2706" s="241" cm="1">
        <f t="array" ref="J2706">SUMPRODUCT(--(K2706:N2706&lt;&gt;"")) + IF(TRIM(O2706)="",0,LEN(O2706)-LEN(SUBSTITUTE(O2706,",",""))+1)</f>
        <v>0</v>
      </c>
      <c r="K2706" s="242" t="str">
        <f>IF(AND(G2706&lt;&gt;0,G2706&lt;&gt;""),IF(B2706="","",IF(ISNUMBER(MATCH(B2706,'Look Up Values'!$B$2:$B$500,0)),"","Dest. error")),"")</f>
        <v/>
      </c>
      <c r="L2706" s="242" t="str">
        <f>IF(AND(G2706&lt;&gt;0,G2706&lt;&gt;""),IF(C2706="","",IF(AND(ISNUMBER(--LEFT(C2706,FIND(" ",C2706&amp;" ")-1)),OR(LEN(LEFT(C2706,FIND(" ",C2706&amp;" ")-1))=6,LEN(LEFT(C2706,FIND(" ",C2706&amp;" ")-1))=7),OR(ISNUMBER(MATCH(LEFT(C2706,FIND(" ",C2706&amp;" ")-1),'Look Up Values'!$G$2:$G$1000,0)),ISNUMBER(MATCH(LEFT(C2706,FIND(" ",C2706&amp;" ")-1),'Look Up Values'!$AE$2:$AE$2000,0)))),"","EWC error")),"")</f>
        <v/>
      </c>
      <c r="M2706" s="242" t="str" cm="1">
        <f t="array" ref="M2706">IF(AND(G2706&lt;&gt;0,G2706&lt;&gt;""),IF(E2706="","",IF(ISNUMBER(MATCH(SUBSTITUTE(E2706," ",""),SUBSTITUTE('Look Up Values'!$I$2:$I$10," ",""),0)),"","State error")),"")</f>
        <v/>
      </c>
      <c r="N2706" s="242" t="str" cm="1">
        <f t="array" ref="N2706">IF(AND(G2706&lt;&gt;0,G2706&lt;&gt;""),IF(F2706="","",IF(ISNUMBER(MATCH(SUBSTITUTE(F2706," ",""),SUBSTITUTE('Look Up Values'!$W$2:$W$30," ",""),0)),"","D&amp;R error")),"")</f>
        <v/>
      </c>
      <c r="O2706" s="256" t="str">
        <f t="shared" si="85"/>
        <v/>
      </c>
    </row>
    <row r="2707" spans="1:15" ht="15.75">
      <c r="A2707" s="250">
        <v>2700</v>
      </c>
      <c r="B2707" s="208"/>
      <c r="C2707" s="49"/>
      <c r="D2707" s="50"/>
      <c r="E2707" s="50"/>
      <c r="F2707" s="50"/>
      <c r="G2707" s="209"/>
      <c r="H2707" s="48"/>
      <c r="I2707" s="457" t="str">
        <f t="shared" si="84"/>
        <v/>
      </c>
      <c r="J2707" s="241" cm="1">
        <f t="array" ref="J2707">SUMPRODUCT(--(K2707:N2707&lt;&gt;"")) + IF(TRIM(O2707)="",0,LEN(O2707)-LEN(SUBSTITUTE(O2707,",",""))+1)</f>
        <v>0</v>
      </c>
      <c r="K2707" s="242" t="str">
        <f>IF(AND(G2707&lt;&gt;0,G2707&lt;&gt;""),IF(B2707="","",IF(ISNUMBER(MATCH(B2707,'Look Up Values'!$B$2:$B$500,0)),"","Dest. error")),"")</f>
        <v/>
      </c>
      <c r="L2707" s="242" t="str">
        <f>IF(AND(G2707&lt;&gt;0,G2707&lt;&gt;""),IF(C2707="","",IF(AND(ISNUMBER(--LEFT(C2707,FIND(" ",C2707&amp;" ")-1)),OR(LEN(LEFT(C2707,FIND(" ",C2707&amp;" ")-1))=6,LEN(LEFT(C2707,FIND(" ",C2707&amp;" ")-1))=7),OR(ISNUMBER(MATCH(LEFT(C2707,FIND(" ",C2707&amp;" ")-1),'Look Up Values'!$G$2:$G$1000,0)),ISNUMBER(MATCH(LEFT(C2707,FIND(" ",C2707&amp;" ")-1),'Look Up Values'!$AE$2:$AE$2000,0)))),"","EWC error")),"")</f>
        <v/>
      </c>
      <c r="M2707" s="242" t="str" cm="1">
        <f t="array" ref="M2707">IF(AND(G2707&lt;&gt;0,G2707&lt;&gt;""),IF(E2707="","",IF(ISNUMBER(MATCH(SUBSTITUTE(E2707," ",""),SUBSTITUTE('Look Up Values'!$I$2:$I$10," ",""),0)),"","State error")),"")</f>
        <v/>
      </c>
      <c r="N2707" s="242" t="str" cm="1">
        <f t="array" ref="N2707">IF(AND(G2707&lt;&gt;0,G2707&lt;&gt;""),IF(F2707="","",IF(ISNUMBER(MATCH(SUBSTITUTE(F2707," ",""),SUBSTITUTE('Look Up Values'!$W$2:$W$30," ",""),0)),"","D&amp;R error")),"")</f>
        <v/>
      </c>
      <c r="O2707" s="256" t="str">
        <f t="shared" si="85"/>
        <v/>
      </c>
    </row>
    <row r="2708" spans="1:15" ht="15.75">
      <c r="A2708" s="250">
        <v>2701</v>
      </c>
      <c r="B2708" s="208"/>
      <c r="C2708" s="49"/>
      <c r="D2708" s="50"/>
      <c r="E2708" s="50"/>
      <c r="F2708" s="50"/>
      <c r="G2708" s="209"/>
      <c r="H2708" s="48"/>
      <c r="I2708" s="457" t="str">
        <f t="shared" si="84"/>
        <v/>
      </c>
      <c r="J2708" s="241" cm="1">
        <f t="array" ref="J2708">SUMPRODUCT(--(K2708:N2708&lt;&gt;"")) + IF(TRIM(O2708)="",0,LEN(O2708)-LEN(SUBSTITUTE(O2708,",",""))+1)</f>
        <v>0</v>
      </c>
      <c r="K2708" s="242" t="str">
        <f>IF(AND(G2708&lt;&gt;0,G2708&lt;&gt;""),IF(B2708="","",IF(ISNUMBER(MATCH(B2708,'Look Up Values'!$B$2:$B$500,0)),"","Dest. error")),"")</f>
        <v/>
      </c>
      <c r="L2708" s="242" t="str">
        <f>IF(AND(G2708&lt;&gt;0,G2708&lt;&gt;""),IF(C2708="","",IF(AND(ISNUMBER(--LEFT(C2708,FIND(" ",C2708&amp;" ")-1)),OR(LEN(LEFT(C2708,FIND(" ",C2708&amp;" ")-1))=6,LEN(LEFT(C2708,FIND(" ",C2708&amp;" ")-1))=7),OR(ISNUMBER(MATCH(LEFT(C2708,FIND(" ",C2708&amp;" ")-1),'Look Up Values'!$G$2:$G$1000,0)),ISNUMBER(MATCH(LEFT(C2708,FIND(" ",C2708&amp;" ")-1),'Look Up Values'!$AE$2:$AE$2000,0)))),"","EWC error")),"")</f>
        <v/>
      </c>
      <c r="M2708" s="242" t="str" cm="1">
        <f t="array" ref="M2708">IF(AND(G2708&lt;&gt;0,G2708&lt;&gt;""),IF(E2708="","",IF(ISNUMBER(MATCH(SUBSTITUTE(E2708," ",""),SUBSTITUTE('Look Up Values'!$I$2:$I$10," ",""),0)),"","State error")),"")</f>
        <v/>
      </c>
      <c r="N2708" s="242" t="str" cm="1">
        <f t="array" ref="N2708">IF(AND(G2708&lt;&gt;0,G2708&lt;&gt;""),IF(F2708="","",IF(ISNUMBER(MATCH(SUBSTITUTE(F2708," ",""),SUBSTITUTE('Look Up Values'!$W$2:$W$30," ",""),0)),"","D&amp;R error")),"")</f>
        <v/>
      </c>
      <c r="O2708" s="256" t="str">
        <f t="shared" si="85"/>
        <v/>
      </c>
    </row>
    <row r="2709" spans="1:15" ht="15.75">
      <c r="A2709" s="250">
        <v>2702</v>
      </c>
      <c r="B2709" s="208"/>
      <c r="C2709" s="49"/>
      <c r="D2709" s="50"/>
      <c r="E2709" s="50"/>
      <c r="F2709" s="50"/>
      <c r="G2709" s="209"/>
      <c r="H2709" s="48"/>
      <c r="I2709" s="457" t="str">
        <f t="shared" si="84"/>
        <v/>
      </c>
      <c r="J2709" s="241" cm="1">
        <f t="array" ref="J2709">SUMPRODUCT(--(K2709:N2709&lt;&gt;"")) + IF(TRIM(O2709)="",0,LEN(O2709)-LEN(SUBSTITUTE(O2709,",",""))+1)</f>
        <v>0</v>
      </c>
      <c r="K2709" s="242" t="str">
        <f>IF(AND(G2709&lt;&gt;0,G2709&lt;&gt;""),IF(B2709="","",IF(ISNUMBER(MATCH(B2709,'Look Up Values'!$B$2:$B$500,0)),"","Dest. error")),"")</f>
        <v/>
      </c>
      <c r="L2709" s="242" t="str">
        <f>IF(AND(G2709&lt;&gt;0,G2709&lt;&gt;""),IF(C2709="","",IF(AND(ISNUMBER(--LEFT(C2709,FIND(" ",C2709&amp;" ")-1)),OR(LEN(LEFT(C2709,FIND(" ",C2709&amp;" ")-1))=6,LEN(LEFT(C2709,FIND(" ",C2709&amp;" ")-1))=7),OR(ISNUMBER(MATCH(LEFT(C2709,FIND(" ",C2709&amp;" ")-1),'Look Up Values'!$G$2:$G$1000,0)),ISNUMBER(MATCH(LEFT(C2709,FIND(" ",C2709&amp;" ")-1),'Look Up Values'!$AE$2:$AE$2000,0)))),"","EWC error")),"")</f>
        <v/>
      </c>
      <c r="M2709" s="242" t="str" cm="1">
        <f t="array" ref="M2709">IF(AND(G2709&lt;&gt;0,G2709&lt;&gt;""),IF(E2709="","",IF(ISNUMBER(MATCH(SUBSTITUTE(E2709," ",""),SUBSTITUTE('Look Up Values'!$I$2:$I$10," ",""),0)),"","State error")),"")</f>
        <v/>
      </c>
      <c r="N2709" s="242" t="str" cm="1">
        <f t="array" ref="N2709">IF(AND(G2709&lt;&gt;0,G2709&lt;&gt;""),IF(F2709="","",IF(ISNUMBER(MATCH(SUBSTITUTE(F2709," ",""),SUBSTITUTE('Look Up Values'!$W$2:$W$30," ",""),0)),"","D&amp;R error")),"")</f>
        <v/>
      </c>
      <c r="O2709" s="256" t="str">
        <f t="shared" si="85"/>
        <v/>
      </c>
    </row>
    <row r="2710" spans="1:15" ht="15.75">
      <c r="A2710" s="250">
        <v>2703</v>
      </c>
      <c r="B2710" s="208"/>
      <c r="C2710" s="49"/>
      <c r="D2710" s="50"/>
      <c r="E2710" s="50"/>
      <c r="F2710" s="50"/>
      <c r="G2710" s="209"/>
      <c r="H2710" s="48"/>
      <c r="I2710" s="457" t="str">
        <f t="shared" si="84"/>
        <v/>
      </c>
      <c r="J2710" s="241" cm="1">
        <f t="array" ref="J2710">SUMPRODUCT(--(K2710:N2710&lt;&gt;"")) + IF(TRIM(O2710)="",0,LEN(O2710)-LEN(SUBSTITUTE(O2710,",",""))+1)</f>
        <v>0</v>
      </c>
      <c r="K2710" s="242" t="str">
        <f>IF(AND(G2710&lt;&gt;0,G2710&lt;&gt;""),IF(B2710="","",IF(ISNUMBER(MATCH(B2710,'Look Up Values'!$B$2:$B$500,0)),"","Dest. error")),"")</f>
        <v/>
      </c>
      <c r="L2710" s="242" t="str">
        <f>IF(AND(G2710&lt;&gt;0,G2710&lt;&gt;""),IF(C2710="","",IF(AND(ISNUMBER(--LEFT(C2710,FIND(" ",C2710&amp;" ")-1)),OR(LEN(LEFT(C2710,FIND(" ",C2710&amp;" ")-1))=6,LEN(LEFT(C2710,FIND(" ",C2710&amp;" ")-1))=7),OR(ISNUMBER(MATCH(LEFT(C2710,FIND(" ",C2710&amp;" ")-1),'Look Up Values'!$G$2:$G$1000,0)),ISNUMBER(MATCH(LEFT(C2710,FIND(" ",C2710&amp;" ")-1),'Look Up Values'!$AE$2:$AE$2000,0)))),"","EWC error")),"")</f>
        <v/>
      </c>
      <c r="M2710" s="242" t="str" cm="1">
        <f t="array" ref="M2710">IF(AND(G2710&lt;&gt;0,G2710&lt;&gt;""),IF(E2710="","",IF(ISNUMBER(MATCH(SUBSTITUTE(E2710," ",""),SUBSTITUTE('Look Up Values'!$I$2:$I$10," ",""),0)),"","State error")),"")</f>
        <v/>
      </c>
      <c r="N2710" s="242" t="str" cm="1">
        <f t="array" ref="N2710">IF(AND(G2710&lt;&gt;0,G2710&lt;&gt;""),IF(F2710="","",IF(ISNUMBER(MATCH(SUBSTITUTE(F2710," ",""),SUBSTITUTE('Look Up Values'!$W$2:$W$30," ",""),0)),"","D&amp;R error")),"")</f>
        <v/>
      </c>
      <c r="O2710" s="256" t="str">
        <f t="shared" si="85"/>
        <v/>
      </c>
    </row>
    <row r="2711" spans="1:15" ht="15.75">
      <c r="A2711" s="250">
        <v>2704</v>
      </c>
      <c r="B2711" s="208"/>
      <c r="C2711" s="49"/>
      <c r="D2711" s="50"/>
      <c r="E2711" s="50"/>
      <c r="F2711" s="50"/>
      <c r="G2711" s="209"/>
      <c r="H2711" s="48"/>
      <c r="I2711" s="457" t="str">
        <f t="shared" si="84"/>
        <v/>
      </c>
      <c r="J2711" s="241" cm="1">
        <f t="array" ref="J2711">SUMPRODUCT(--(K2711:N2711&lt;&gt;"")) + IF(TRIM(O2711)="",0,LEN(O2711)-LEN(SUBSTITUTE(O2711,",",""))+1)</f>
        <v>0</v>
      </c>
      <c r="K2711" s="242" t="str">
        <f>IF(AND(G2711&lt;&gt;0,G2711&lt;&gt;""),IF(B2711="","",IF(ISNUMBER(MATCH(B2711,'Look Up Values'!$B$2:$B$500,0)),"","Dest. error")),"")</f>
        <v/>
      </c>
      <c r="L2711" s="242" t="str">
        <f>IF(AND(G2711&lt;&gt;0,G2711&lt;&gt;""),IF(C2711="","",IF(AND(ISNUMBER(--LEFT(C2711,FIND(" ",C2711&amp;" ")-1)),OR(LEN(LEFT(C2711,FIND(" ",C2711&amp;" ")-1))=6,LEN(LEFT(C2711,FIND(" ",C2711&amp;" ")-1))=7),OR(ISNUMBER(MATCH(LEFT(C2711,FIND(" ",C2711&amp;" ")-1),'Look Up Values'!$G$2:$G$1000,0)),ISNUMBER(MATCH(LEFT(C2711,FIND(" ",C2711&amp;" ")-1),'Look Up Values'!$AE$2:$AE$2000,0)))),"","EWC error")),"")</f>
        <v/>
      </c>
      <c r="M2711" s="242" t="str" cm="1">
        <f t="array" ref="M2711">IF(AND(G2711&lt;&gt;0,G2711&lt;&gt;""),IF(E2711="","",IF(ISNUMBER(MATCH(SUBSTITUTE(E2711," ",""),SUBSTITUTE('Look Up Values'!$I$2:$I$10," ",""),0)),"","State error")),"")</f>
        <v/>
      </c>
      <c r="N2711" s="242" t="str" cm="1">
        <f t="array" ref="N2711">IF(AND(G2711&lt;&gt;0,G2711&lt;&gt;""),IF(F2711="","",IF(ISNUMBER(MATCH(SUBSTITUTE(F2711," ",""),SUBSTITUTE('Look Up Values'!$W$2:$W$30," ",""),0)),"","D&amp;R error")),"")</f>
        <v/>
      </c>
      <c r="O2711" s="256" t="str">
        <f t="shared" si="85"/>
        <v/>
      </c>
    </row>
    <row r="2712" spans="1:15" ht="15.75">
      <c r="A2712" s="250">
        <v>2705</v>
      </c>
      <c r="B2712" s="208"/>
      <c r="C2712" s="49"/>
      <c r="D2712" s="50"/>
      <c r="E2712" s="50"/>
      <c r="F2712" s="50"/>
      <c r="G2712" s="209"/>
      <c r="H2712" s="48"/>
      <c r="I2712" s="457" t="str">
        <f t="shared" si="84"/>
        <v/>
      </c>
      <c r="J2712" s="241" cm="1">
        <f t="array" ref="J2712">SUMPRODUCT(--(K2712:N2712&lt;&gt;"")) + IF(TRIM(O2712)="",0,LEN(O2712)-LEN(SUBSTITUTE(O2712,",",""))+1)</f>
        <v>0</v>
      </c>
      <c r="K2712" s="242" t="str">
        <f>IF(AND(G2712&lt;&gt;0,G2712&lt;&gt;""),IF(B2712="","",IF(ISNUMBER(MATCH(B2712,'Look Up Values'!$B$2:$B$500,0)),"","Dest. error")),"")</f>
        <v/>
      </c>
      <c r="L2712" s="242" t="str">
        <f>IF(AND(G2712&lt;&gt;0,G2712&lt;&gt;""),IF(C2712="","",IF(AND(ISNUMBER(--LEFT(C2712,FIND(" ",C2712&amp;" ")-1)),OR(LEN(LEFT(C2712,FIND(" ",C2712&amp;" ")-1))=6,LEN(LEFT(C2712,FIND(" ",C2712&amp;" ")-1))=7),OR(ISNUMBER(MATCH(LEFT(C2712,FIND(" ",C2712&amp;" ")-1),'Look Up Values'!$G$2:$G$1000,0)),ISNUMBER(MATCH(LEFT(C2712,FIND(" ",C2712&amp;" ")-1),'Look Up Values'!$AE$2:$AE$2000,0)))),"","EWC error")),"")</f>
        <v/>
      </c>
      <c r="M2712" s="242" t="str" cm="1">
        <f t="array" ref="M2712">IF(AND(G2712&lt;&gt;0,G2712&lt;&gt;""),IF(E2712="","",IF(ISNUMBER(MATCH(SUBSTITUTE(E2712," ",""),SUBSTITUTE('Look Up Values'!$I$2:$I$10," ",""),0)),"","State error")),"")</f>
        <v/>
      </c>
      <c r="N2712" s="242" t="str" cm="1">
        <f t="array" ref="N2712">IF(AND(G2712&lt;&gt;0,G2712&lt;&gt;""),IF(F2712="","",IF(ISNUMBER(MATCH(SUBSTITUTE(F2712," ",""),SUBSTITUTE('Look Up Values'!$W$2:$W$30," ",""),0)),"","D&amp;R error")),"")</f>
        <v/>
      </c>
      <c r="O2712" s="256" t="str">
        <f t="shared" si="85"/>
        <v/>
      </c>
    </row>
    <row r="2713" spans="1:15" ht="15.75">
      <c r="A2713" s="250">
        <v>2706</v>
      </c>
      <c r="B2713" s="208"/>
      <c r="C2713" s="49"/>
      <c r="D2713" s="50"/>
      <c r="E2713" s="50"/>
      <c r="F2713" s="50"/>
      <c r="G2713" s="209"/>
      <c r="H2713" s="48"/>
      <c r="I2713" s="457" t="str">
        <f t="shared" si="84"/>
        <v/>
      </c>
      <c r="J2713" s="241" cm="1">
        <f t="array" ref="J2713">SUMPRODUCT(--(K2713:N2713&lt;&gt;"")) + IF(TRIM(O2713)="",0,LEN(O2713)-LEN(SUBSTITUTE(O2713,",",""))+1)</f>
        <v>0</v>
      </c>
      <c r="K2713" s="242" t="str">
        <f>IF(AND(G2713&lt;&gt;0,G2713&lt;&gt;""),IF(B2713="","",IF(ISNUMBER(MATCH(B2713,'Look Up Values'!$B$2:$B$500,0)),"","Dest. error")),"")</f>
        <v/>
      </c>
      <c r="L2713" s="242" t="str">
        <f>IF(AND(G2713&lt;&gt;0,G2713&lt;&gt;""),IF(C2713="","",IF(AND(ISNUMBER(--LEFT(C2713,FIND(" ",C2713&amp;" ")-1)),OR(LEN(LEFT(C2713,FIND(" ",C2713&amp;" ")-1))=6,LEN(LEFT(C2713,FIND(" ",C2713&amp;" ")-1))=7),OR(ISNUMBER(MATCH(LEFT(C2713,FIND(" ",C2713&amp;" ")-1),'Look Up Values'!$G$2:$G$1000,0)),ISNUMBER(MATCH(LEFT(C2713,FIND(" ",C2713&amp;" ")-1),'Look Up Values'!$AE$2:$AE$2000,0)))),"","EWC error")),"")</f>
        <v/>
      </c>
      <c r="M2713" s="242" t="str" cm="1">
        <f t="array" ref="M2713">IF(AND(G2713&lt;&gt;0,G2713&lt;&gt;""),IF(E2713="","",IF(ISNUMBER(MATCH(SUBSTITUTE(E2713," ",""),SUBSTITUTE('Look Up Values'!$I$2:$I$10," ",""),0)),"","State error")),"")</f>
        <v/>
      </c>
      <c r="N2713" s="242" t="str" cm="1">
        <f t="array" ref="N2713">IF(AND(G2713&lt;&gt;0,G2713&lt;&gt;""),IF(F2713="","",IF(ISNUMBER(MATCH(SUBSTITUTE(F2713," ",""),SUBSTITUTE('Look Up Values'!$W$2:$W$30," ",""),0)),"","D&amp;R error")),"")</f>
        <v/>
      </c>
      <c r="O2713" s="256" t="str">
        <f t="shared" si="85"/>
        <v/>
      </c>
    </row>
    <row r="2714" spans="1:15" ht="15.75">
      <c r="A2714" s="250">
        <v>2707</v>
      </c>
      <c r="B2714" s="208"/>
      <c r="C2714" s="49"/>
      <c r="D2714" s="50"/>
      <c r="E2714" s="50"/>
      <c r="F2714" s="50"/>
      <c r="G2714" s="209"/>
      <c r="H2714" s="48"/>
      <c r="I2714" s="457" t="str">
        <f t="shared" si="84"/>
        <v/>
      </c>
      <c r="J2714" s="241" cm="1">
        <f t="array" ref="J2714">SUMPRODUCT(--(K2714:N2714&lt;&gt;"")) + IF(TRIM(O2714)="",0,LEN(O2714)-LEN(SUBSTITUTE(O2714,",",""))+1)</f>
        <v>0</v>
      </c>
      <c r="K2714" s="242" t="str">
        <f>IF(AND(G2714&lt;&gt;0,G2714&lt;&gt;""),IF(B2714="","",IF(ISNUMBER(MATCH(B2714,'Look Up Values'!$B$2:$B$500,0)),"","Dest. error")),"")</f>
        <v/>
      </c>
      <c r="L2714" s="242" t="str">
        <f>IF(AND(G2714&lt;&gt;0,G2714&lt;&gt;""),IF(C2714="","",IF(AND(ISNUMBER(--LEFT(C2714,FIND(" ",C2714&amp;" ")-1)),OR(LEN(LEFT(C2714,FIND(" ",C2714&amp;" ")-1))=6,LEN(LEFT(C2714,FIND(" ",C2714&amp;" ")-1))=7),OR(ISNUMBER(MATCH(LEFT(C2714,FIND(" ",C2714&amp;" ")-1),'Look Up Values'!$G$2:$G$1000,0)),ISNUMBER(MATCH(LEFT(C2714,FIND(" ",C2714&amp;" ")-1),'Look Up Values'!$AE$2:$AE$2000,0)))),"","EWC error")),"")</f>
        <v/>
      </c>
      <c r="M2714" s="242" t="str" cm="1">
        <f t="array" ref="M2714">IF(AND(G2714&lt;&gt;0,G2714&lt;&gt;""),IF(E2714="","",IF(ISNUMBER(MATCH(SUBSTITUTE(E2714," ",""),SUBSTITUTE('Look Up Values'!$I$2:$I$10," ",""),0)),"","State error")),"")</f>
        <v/>
      </c>
      <c r="N2714" s="242" t="str" cm="1">
        <f t="array" ref="N2714">IF(AND(G2714&lt;&gt;0,G2714&lt;&gt;""),IF(F2714="","",IF(ISNUMBER(MATCH(SUBSTITUTE(F2714," ",""),SUBSTITUTE('Look Up Values'!$W$2:$W$30," ",""),0)),"","D&amp;R error")),"")</f>
        <v/>
      </c>
      <c r="O2714" s="256" t="str">
        <f t="shared" si="85"/>
        <v/>
      </c>
    </row>
    <row r="2715" spans="1:15" ht="15.75">
      <c r="A2715" s="250">
        <v>2708</v>
      </c>
      <c r="B2715" s="208"/>
      <c r="C2715" s="49"/>
      <c r="D2715" s="50"/>
      <c r="E2715" s="50"/>
      <c r="F2715" s="50"/>
      <c r="G2715" s="209"/>
      <c r="H2715" s="48"/>
      <c r="I2715" s="457" t="str">
        <f t="shared" si="84"/>
        <v/>
      </c>
      <c r="J2715" s="241" cm="1">
        <f t="array" ref="J2715">SUMPRODUCT(--(K2715:N2715&lt;&gt;"")) + IF(TRIM(O2715)="",0,LEN(O2715)-LEN(SUBSTITUTE(O2715,",",""))+1)</f>
        <v>0</v>
      </c>
      <c r="K2715" s="242" t="str">
        <f>IF(AND(G2715&lt;&gt;0,G2715&lt;&gt;""),IF(B2715="","",IF(ISNUMBER(MATCH(B2715,'Look Up Values'!$B$2:$B$500,0)),"","Dest. error")),"")</f>
        <v/>
      </c>
      <c r="L2715" s="242" t="str">
        <f>IF(AND(G2715&lt;&gt;0,G2715&lt;&gt;""),IF(C2715="","",IF(AND(ISNUMBER(--LEFT(C2715,FIND(" ",C2715&amp;" ")-1)),OR(LEN(LEFT(C2715,FIND(" ",C2715&amp;" ")-1))=6,LEN(LEFT(C2715,FIND(" ",C2715&amp;" ")-1))=7),OR(ISNUMBER(MATCH(LEFT(C2715,FIND(" ",C2715&amp;" ")-1),'Look Up Values'!$G$2:$G$1000,0)),ISNUMBER(MATCH(LEFT(C2715,FIND(" ",C2715&amp;" ")-1),'Look Up Values'!$AE$2:$AE$2000,0)))),"","EWC error")),"")</f>
        <v/>
      </c>
      <c r="M2715" s="242" t="str" cm="1">
        <f t="array" ref="M2715">IF(AND(G2715&lt;&gt;0,G2715&lt;&gt;""),IF(E2715="","",IF(ISNUMBER(MATCH(SUBSTITUTE(E2715," ",""),SUBSTITUTE('Look Up Values'!$I$2:$I$10," ",""),0)),"","State error")),"")</f>
        <v/>
      </c>
      <c r="N2715" s="242" t="str" cm="1">
        <f t="array" ref="N2715">IF(AND(G2715&lt;&gt;0,G2715&lt;&gt;""),IF(F2715="","",IF(ISNUMBER(MATCH(SUBSTITUTE(F2715," ",""),SUBSTITUTE('Look Up Values'!$W$2:$W$30," ",""),0)),"","D&amp;R error")),"")</f>
        <v/>
      </c>
      <c r="O2715" s="256" t="str">
        <f t="shared" si="85"/>
        <v/>
      </c>
    </row>
    <row r="2716" spans="1:15" ht="15.75">
      <c r="A2716" s="250">
        <v>2709</v>
      </c>
      <c r="B2716" s="208"/>
      <c r="C2716" s="49"/>
      <c r="D2716" s="50"/>
      <c r="E2716" s="50"/>
      <c r="F2716" s="50"/>
      <c r="G2716" s="209"/>
      <c r="H2716" s="48"/>
      <c r="I2716" s="457" t="str">
        <f t="shared" si="84"/>
        <v/>
      </c>
      <c r="J2716" s="241" cm="1">
        <f t="array" ref="J2716">SUMPRODUCT(--(K2716:N2716&lt;&gt;"")) + IF(TRIM(O2716)="",0,LEN(O2716)-LEN(SUBSTITUTE(O2716,",",""))+1)</f>
        <v>0</v>
      </c>
      <c r="K2716" s="242" t="str">
        <f>IF(AND(G2716&lt;&gt;0,G2716&lt;&gt;""),IF(B2716="","",IF(ISNUMBER(MATCH(B2716,'Look Up Values'!$B$2:$B$500,0)),"","Dest. error")),"")</f>
        <v/>
      </c>
      <c r="L2716" s="242" t="str">
        <f>IF(AND(G2716&lt;&gt;0,G2716&lt;&gt;""),IF(C2716="","",IF(AND(ISNUMBER(--LEFT(C2716,FIND(" ",C2716&amp;" ")-1)),OR(LEN(LEFT(C2716,FIND(" ",C2716&amp;" ")-1))=6,LEN(LEFT(C2716,FIND(" ",C2716&amp;" ")-1))=7),OR(ISNUMBER(MATCH(LEFT(C2716,FIND(" ",C2716&amp;" ")-1),'Look Up Values'!$G$2:$G$1000,0)),ISNUMBER(MATCH(LEFT(C2716,FIND(" ",C2716&amp;" ")-1),'Look Up Values'!$AE$2:$AE$2000,0)))),"","EWC error")),"")</f>
        <v/>
      </c>
      <c r="M2716" s="242" t="str" cm="1">
        <f t="array" ref="M2716">IF(AND(G2716&lt;&gt;0,G2716&lt;&gt;""),IF(E2716="","",IF(ISNUMBER(MATCH(SUBSTITUTE(E2716," ",""),SUBSTITUTE('Look Up Values'!$I$2:$I$10," ",""),0)),"","State error")),"")</f>
        <v/>
      </c>
      <c r="N2716" s="242" t="str" cm="1">
        <f t="array" ref="N2716">IF(AND(G2716&lt;&gt;0,G2716&lt;&gt;""),IF(F2716="","",IF(ISNUMBER(MATCH(SUBSTITUTE(F2716," ",""),SUBSTITUTE('Look Up Values'!$W$2:$W$30," ",""),0)),"","D&amp;R error")),"")</f>
        <v/>
      </c>
      <c r="O2716" s="256" t="str">
        <f t="shared" si="85"/>
        <v/>
      </c>
    </row>
    <row r="2717" spans="1:15" ht="15.75">
      <c r="A2717" s="250">
        <v>2710</v>
      </c>
      <c r="B2717" s="208"/>
      <c r="C2717" s="49"/>
      <c r="D2717" s="50"/>
      <c r="E2717" s="50"/>
      <c r="F2717" s="50"/>
      <c r="G2717" s="209"/>
      <c r="H2717" s="48"/>
      <c r="I2717" s="457" t="str">
        <f t="shared" si="84"/>
        <v/>
      </c>
      <c r="J2717" s="241" cm="1">
        <f t="array" ref="J2717">SUMPRODUCT(--(K2717:N2717&lt;&gt;"")) + IF(TRIM(O2717)="",0,LEN(O2717)-LEN(SUBSTITUTE(O2717,",",""))+1)</f>
        <v>0</v>
      </c>
      <c r="K2717" s="242" t="str">
        <f>IF(AND(G2717&lt;&gt;0,G2717&lt;&gt;""),IF(B2717="","",IF(ISNUMBER(MATCH(B2717,'Look Up Values'!$B$2:$B$500,0)),"","Dest. error")),"")</f>
        <v/>
      </c>
      <c r="L2717" s="242" t="str">
        <f>IF(AND(G2717&lt;&gt;0,G2717&lt;&gt;""),IF(C2717="","",IF(AND(ISNUMBER(--LEFT(C2717,FIND(" ",C2717&amp;" ")-1)),OR(LEN(LEFT(C2717,FIND(" ",C2717&amp;" ")-1))=6,LEN(LEFT(C2717,FIND(" ",C2717&amp;" ")-1))=7),OR(ISNUMBER(MATCH(LEFT(C2717,FIND(" ",C2717&amp;" ")-1),'Look Up Values'!$G$2:$G$1000,0)),ISNUMBER(MATCH(LEFT(C2717,FIND(" ",C2717&amp;" ")-1),'Look Up Values'!$AE$2:$AE$2000,0)))),"","EWC error")),"")</f>
        <v/>
      </c>
      <c r="M2717" s="242" t="str" cm="1">
        <f t="array" ref="M2717">IF(AND(G2717&lt;&gt;0,G2717&lt;&gt;""),IF(E2717="","",IF(ISNUMBER(MATCH(SUBSTITUTE(E2717," ",""),SUBSTITUTE('Look Up Values'!$I$2:$I$10," ",""),0)),"","State error")),"")</f>
        <v/>
      </c>
      <c r="N2717" s="242" t="str" cm="1">
        <f t="array" ref="N2717">IF(AND(G2717&lt;&gt;0,G2717&lt;&gt;""),IF(F2717="","",IF(ISNUMBER(MATCH(SUBSTITUTE(F2717," ",""),SUBSTITUTE('Look Up Values'!$W$2:$W$30," ",""),0)),"","D&amp;R error")),"")</f>
        <v/>
      </c>
      <c r="O2717" s="256" t="str">
        <f t="shared" si="85"/>
        <v/>
      </c>
    </row>
    <row r="2718" spans="1:15" ht="15.75">
      <c r="A2718" s="250">
        <v>2711</v>
      </c>
      <c r="B2718" s="208"/>
      <c r="C2718" s="49"/>
      <c r="D2718" s="50"/>
      <c r="E2718" s="50"/>
      <c r="F2718" s="50"/>
      <c r="G2718" s="209"/>
      <c r="H2718" s="48"/>
      <c r="I2718" s="457" t="str">
        <f t="shared" si="84"/>
        <v/>
      </c>
      <c r="J2718" s="241" cm="1">
        <f t="array" ref="J2718">SUMPRODUCT(--(K2718:N2718&lt;&gt;"")) + IF(TRIM(O2718)="",0,LEN(O2718)-LEN(SUBSTITUTE(O2718,",",""))+1)</f>
        <v>0</v>
      </c>
      <c r="K2718" s="242" t="str">
        <f>IF(AND(G2718&lt;&gt;0,G2718&lt;&gt;""),IF(B2718="","",IF(ISNUMBER(MATCH(B2718,'Look Up Values'!$B$2:$B$500,0)),"","Dest. error")),"")</f>
        <v/>
      </c>
      <c r="L2718" s="242" t="str">
        <f>IF(AND(G2718&lt;&gt;0,G2718&lt;&gt;""),IF(C2718="","",IF(AND(ISNUMBER(--LEFT(C2718,FIND(" ",C2718&amp;" ")-1)),OR(LEN(LEFT(C2718,FIND(" ",C2718&amp;" ")-1))=6,LEN(LEFT(C2718,FIND(" ",C2718&amp;" ")-1))=7),OR(ISNUMBER(MATCH(LEFT(C2718,FIND(" ",C2718&amp;" ")-1),'Look Up Values'!$G$2:$G$1000,0)),ISNUMBER(MATCH(LEFT(C2718,FIND(" ",C2718&amp;" ")-1),'Look Up Values'!$AE$2:$AE$2000,0)))),"","EWC error")),"")</f>
        <v/>
      </c>
      <c r="M2718" s="242" t="str" cm="1">
        <f t="array" ref="M2718">IF(AND(G2718&lt;&gt;0,G2718&lt;&gt;""),IF(E2718="","",IF(ISNUMBER(MATCH(SUBSTITUTE(E2718," ",""),SUBSTITUTE('Look Up Values'!$I$2:$I$10," ",""),0)),"","State error")),"")</f>
        <v/>
      </c>
      <c r="N2718" s="242" t="str" cm="1">
        <f t="array" ref="N2718">IF(AND(G2718&lt;&gt;0,G2718&lt;&gt;""),IF(F2718="","",IF(ISNUMBER(MATCH(SUBSTITUTE(F2718," ",""),SUBSTITUTE('Look Up Values'!$W$2:$W$30," ",""),0)),"","D&amp;R error")),"")</f>
        <v/>
      </c>
      <c r="O2718" s="256" t="str">
        <f t="shared" si="85"/>
        <v/>
      </c>
    </row>
    <row r="2719" spans="1:15" ht="15.75">
      <c r="A2719" s="250">
        <v>2712</v>
      </c>
      <c r="B2719" s="208"/>
      <c r="C2719" s="49"/>
      <c r="D2719" s="50"/>
      <c r="E2719" s="50"/>
      <c r="F2719" s="50"/>
      <c r="G2719" s="209"/>
      <c r="H2719" s="48"/>
      <c r="I2719" s="457" t="str">
        <f t="shared" si="84"/>
        <v/>
      </c>
      <c r="J2719" s="241" cm="1">
        <f t="array" ref="J2719">SUMPRODUCT(--(K2719:N2719&lt;&gt;"")) + IF(TRIM(O2719)="",0,LEN(O2719)-LEN(SUBSTITUTE(O2719,",",""))+1)</f>
        <v>0</v>
      </c>
      <c r="K2719" s="242" t="str">
        <f>IF(AND(G2719&lt;&gt;0,G2719&lt;&gt;""),IF(B2719="","",IF(ISNUMBER(MATCH(B2719,'Look Up Values'!$B$2:$B$500,0)),"","Dest. error")),"")</f>
        <v/>
      </c>
      <c r="L2719" s="242" t="str">
        <f>IF(AND(G2719&lt;&gt;0,G2719&lt;&gt;""),IF(C2719="","",IF(AND(ISNUMBER(--LEFT(C2719,FIND(" ",C2719&amp;" ")-1)),OR(LEN(LEFT(C2719,FIND(" ",C2719&amp;" ")-1))=6,LEN(LEFT(C2719,FIND(" ",C2719&amp;" ")-1))=7),OR(ISNUMBER(MATCH(LEFT(C2719,FIND(" ",C2719&amp;" ")-1),'Look Up Values'!$G$2:$G$1000,0)),ISNUMBER(MATCH(LEFT(C2719,FIND(" ",C2719&amp;" ")-1),'Look Up Values'!$AE$2:$AE$2000,0)))),"","EWC error")),"")</f>
        <v/>
      </c>
      <c r="M2719" s="242" t="str" cm="1">
        <f t="array" ref="M2719">IF(AND(G2719&lt;&gt;0,G2719&lt;&gt;""),IF(E2719="","",IF(ISNUMBER(MATCH(SUBSTITUTE(E2719," ",""),SUBSTITUTE('Look Up Values'!$I$2:$I$10," ",""),0)),"","State error")),"")</f>
        <v/>
      </c>
      <c r="N2719" s="242" t="str" cm="1">
        <f t="array" ref="N2719">IF(AND(G2719&lt;&gt;0,G2719&lt;&gt;""),IF(F2719="","",IF(ISNUMBER(MATCH(SUBSTITUTE(F2719," ",""),SUBSTITUTE('Look Up Values'!$W$2:$W$30," ",""),0)),"","D&amp;R error")),"")</f>
        <v/>
      </c>
      <c r="O2719" s="256" t="str">
        <f t="shared" si="85"/>
        <v/>
      </c>
    </row>
    <row r="2720" spans="1:15" ht="15.75">
      <c r="A2720" s="250">
        <v>2713</v>
      </c>
      <c r="B2720" s="208"/>
      <c r="C2720" s="49"/>
      <c r="D2720" s="50"/>
      <c r="E2720" s="50"/>
      <c r="F2720" s="50"/>
      <c r="G2720" s="209"/>
      <c r="H2720" s="48"/>
      <c r="I2720" s="457" t="str">
        <f t="shared" si="84"/>
        <v/>
      </c>
      <c r="J2720" s="241" cm="1">
        <f t="array" ref="J2720">SUMPRODUCT(--(K2720:N2720&lt;&gt;"")) + IF(TRIM(O2720)="",0,LEN(O2720)-LEN(SUBSTITUTE(O2720,",",""))+1)</f>
        <v>0</v>
      </c>
      <c r="K2720" s="242" t="str">
        <f>IF(AND(G2720&lt;&gt;0,G2720&lt;&gt;""),IF(B2720="","",IF(ISNUMBER(MATCH(B2720,'Look Up Values'!$B$2:$B$500,0)),"","Dest. error")),"")</f>
        <v/>
      </c>
      <c r="L2720" s="242" t="str">
        <f>IF(AND(G2720&lt;&gt;0,G2720&lt;&gt;""),IF(C2720="","",IF(AND(ISNUMBER(--LEFT(C2720,FIND(" ",C2720&amp;" ")-1)),OR(LEN(LEFT(C2720,FIND(" ",C2720&amp;" ")-1))=6,LEN(LEFT(C2720,FIND(" ",C2720&amp;" ")-1))=7),OR(ISNUMBER(MATCH(LEFT(C2720,FIND(" ",C2720&amp;" ")-1),'Look Up Values'!$G$2:$G$1000,0)),ISNUMBER(MATCH(LEFT(C2720,FIND(" ",C2720&amp;" ")-1),'Look Up Values'!$AE$2:$AE$2000,0)))),"","EWC error")),"")</f>
        <v/>
      </c>
      <c r="M2720" s="242" t="str" cm="1">
        <f t="array" ref="M2720">IF(AND(G2720&lt;&gt;0,G2720&lt;&gt;""),IF(E2720="","",IF(ISNUMBER(MATCH(SUBSTITUTE(E2720," ",""),SUBSTITUTE('Look Up Values'!$I$2:$I$10," ",""),0)),"","State error")),"")</f>
        <v/>
      </c>
      <c r="N2720" s="242" t="str" cm="1">
        <f t="array" ref="N2720">IF(AND(G2720&lt;&gt;0,G2720&lt;&gt;""),IF(F2720="","",IF(ISNUMBER(MATCH(SUBSTITUTE(F2720," ",""),SUBSTITUTE('Look Up Values'!$W$2:$W$30," ",""),0)),"","D&amp;R error")),"")</f>
        <v/>
      </c>
      <c r="O2720" s="256" t="str">
        <f t="shared" si="85"/>
        <v/>
      </c>
    </row>
    <row r="2721" spans="1:15" ht="15.75">
      <c r="A2721" s="250">
        <v>2714</v>
      </c>
      <c r="B2721" s="208"/>
      <c r="C2721" s="49"/>
      <c r="D2721" s="50"/>
      <c r="E2721" s="50"/>
      <c r="F2721" s="50"/>
      <c r="G2721" s="209"/>
      <c r="H2721" s="48"/>
      <c r="I2721" s="457" t="str">
        <f t="shared" si="84"/>
        <v/>
      </c>
      <c r="J2721" s="241" cm="1">
        <f t="array" ref="J2721">SUMPRODUCT(--(K2721:N2721&lt;&gt;"")) + IF(TRIM(O2721)="",0,LEN(O2721)-LEN(SUBSTITUTE(O2721,",",""))+1)</f>
        <v>0</v>
      </c>
      <c r="K2721" s="242" t="str">
        <f>IF(AND(G2721&lt;&gt;0,G2721&lt;&gt;""),IF(B2721="","",IF(ISNUMBER(MATCH(B2721,'Look Up Values'!$B$2:$B$500,0)),"","Dest. error")),"")</f>
        <v/>
      </c>
      <c r="L2721" s="242" t="str">
        <f>IF(AND(G2721&lt;&gt;0,G2721&lt;&gt;""),IF(C2721="","",IF(AND(ISNUMBER(--LEFT(C2721,FIND(" ",C2721&amp;" ")-1)),OR(LEN(LEFT(C2721,FIND(" ",C2721&amp;" ")-1))=6,LEN(LEFT(C2721,FIND(" ",C2721&amp;" ")-1))=7),OR(ISNUMBER(MATCH(LEFT(C2721,FIND(" ",C2721&amp;" ")-1),'Look Up Values'!$G$2:$G$1000,0)),ISNUMBER(MATCH(LEFT(C2721,FIND(" ",C2721&amp;" ")-1),'Look Up Values'!$AE$2:$AE$2000,0)))),"","EWC error")),"")</f>
        <v/>
      </c>
      <c r="M2721" s="242" t="str" cm="1">
        <f t="array" ref="M2721">IF(AND(G2721&lt;&gt;0,G2721&lt;&gt;""),IF(E2721="","",IF(ISNUMBER(MATCH(SUBSTITUTE(E2721," ",""),SUBSTITUTE('Look Up Values'!$I$2:$I$10," ",""),0)),"","State error")),"")</f>
        <v/>
      </c>
      <c r="N2721" s="242" t="str" cm="1">
        <f t="array" ref="N2721">IF(AND(G2721&lt;&gt;0,G2721&lt;&gt;""),IF(F2721="","",IF(ISNUMBER(MATCH(SUBSTITUTE(F2721," ",""),SUBSTITUTE('Look Up Values'!$W$2:$W$30," ",""),0)),"","D&amp;R error")),"")</f>
        <v/>
      </c>
      <c r="O2721" s="256" t="str">
        <f t="shared" si="85"/>
        <v/>
      </c>
    </row>
    <row r="2722" spans="1:15" ht="15.75">
      <c r="A2722" s="250">
        <v>2715</v>
      </c>
      <c r="B2722" s="208"/>
      <c r="C2722" s="49"/>
      <c r="D2722" s="50"/>
      <c r="E2722" s="50"/>
      <c r="F2722" s="50"/>
      <c r="G2722" s="209"/>
      <c r="H2722" s="48"/>
      <c r="I2722" s="457" t="str">
        <f t="shared" si="84"/>
        <v/>
      </c>
      <c r="J2722" s="241" cm="1">
        <f t="array" ref="J2722">SUMPRODUCT(--(K2722:N2722&lt;&gt;"")) + IF(TRIM(O2722)="",0,LEN(O2722)-LEN(SUBSTITUTE(O2722,",",""))+1)</f>
        <v>0</v>
      </c>
      <c r="K2722" s="242" t="str">
        <f>IF(AND(G2722&lt;&gt;0,G2722&lt;&gt;""),IF(B2722="","",IF(ISNUMBER(MATCH(B2722,'Look Up Values'!$B$2:$B$500,0)),"","Dest. error")),"")</f>
        <v/>
      </c>
      <c r="L2722" s="242" t="str">
        <f>IF(AND(G2722&lt;&gt;0,G2722&lt;&gt;""),IF(C2722="","",IF(AND(ISNUMBER(--LEFT(C2722,FIND(" ",C2722&amp;" ")-1)),OR(LEN(LEFT(C2722,FIND(" ",C2722&amp;" ")-1))=6,LEN(LEFT(C2722,FIND(" ",C2722&amp;" ")-1))=7),OR(ISNUMBER(MATCH(LEFT(C2722,FIND(" ",C2722&amp;" ")-1),'Look Up Values'!$G$2:$G$1000,0)),ISNUMBER(MATCH(LEFT(C2722,FIND(" ",C2722&amp;" ")-1),'Look Up Values'!$AE$2:$AE$2000,0)))),"","EWC error")),"")</f>
        <v/>
      </c>
      <c r="M2722" s="242" t="str" cm="1">
        <f t="array" ref="M2722">IF(AND(G2722&lt;&gt;0,G2722&lt;&gt;""),IF(E2722="","",IF(ISNUMBER(MATCH(SUBSTITUTE(E2722," ",""),SUBSTITUTE('Look Up Values'!$I$2:$I$10," ",""),0)),"","State error")),"")</f>
        <v/>
      </c>
      <c r="N2722" s="242" t="str" cm="1">
        <f t="array" ref="N2722">IF(AND(G2722&lt;&gt;0,G2722&lt;&gt;""),IF(F2722="","",IF(ISNUMBER(MATCH(SUBSTITUTE(F2722," ",""),SUBSTITUTE('Look Up Values'!$W$2:$W$30," ",""),0)),"","D&amp;R error")),"")</f>
        <v/>
      </c>
      <c r="O2722" s="256" t="str">
        <f t="shared" si="85"/>
        <v/>
      </c>
    </row>
    <row r="2723" spans="1:15" ht="15.75">
      <c r="A2723" s="250">
        <v>2716</v>
      </c>
      <c r="B2723" s="208"/>
      <c r="C2723" s="49"/>
      <c r="D2723" s="50"/>
      <c r="E2723" s="50"/>
      <c r="F2723" s="50"/>
      <c r="G2723" s="209"/>
      <c r="H2723" s="48"/>
      <c r="I2723" s="457" t="str">
        <f t="shared" si="84"/>
        <v/>
      </c>
      <c r="J2723" s="241" cm="1">
        <f t="array" ref="J2723">SUMPRODUCT(--(K2723:N2723&lt;&gt;"")) + IF(TRIM(O2723)="",0,LEN(O2723)-LEN(SUBSTITUTE(O2723,",",""))+1)</f>
        <v>0</v>
      </c>
      <c r="K2723" s="242" t="str">
        <f>IF(AND(G2723&lt;&gt;0,G2723&lt;&gt;""),IF(B2723="","",IF(ISNUMBER(MATCH(B2723,'Look Up Values'!$B$2:$B$500,0)),"","Dest. error")),"")</f>
        <v/>
      </c>
      <c r="L2723" s="242" t="str">
        <f>IF(AND(G2723&lt;&gt;0,G2723&lt;&gt;""),IF(C2723="","",IF(AND(ISNUMBER(--LEFT(C2723,FIND(" ",C2723&amp;" ")-1)),OR(LEN(LEFT(C2723,FIND(" ",C2723&amp;" ")-1))=6,LEN(LEFT(C2723,FIND(" ",C2723&amp;" ")-1))=7),OR(ISNUMBER(MATCH(LEFT(C2723,FIND(" ",C2723&amp;" ")-1),'Look Up Values'!$G$2:$G$1000,0)),ISNUMBER(MATCH(LEFT(C2723,FIND(" ",C2723&amp;" ")-1),'Look Up Values'!$AE$2:$AE$2000,0)))),"","EWC error")),"")</f>
        <v/>
      </c>
      <c r="M2723" s="242" t="str" cm="1">
        <f t="array" ref="M2723">IF(AND(G2723&lt;&gt;0,G2723&lt;&gt;""),IF(E2723="","",IF(ISNUMBER(MATCH(SUBSTITUTE(E2723," ",""),SUBSTITUTE('Look Up Values'!$I$2:$I$10," ",""),0)),"","State error")),"")</f>
        <v/>
      </c>
      <c r="N2723" s="242" t="str" cm="1">
        <f t="array" ref="N2723">IF(AND(G2723&lt;&gt;0,G2723&lt;&gt;""),IF(F2723="","",IF(ISNUMBER(MATCH(SUBSTITUTE(F2723," ",""),SUBSTITUTE('Look Up Values'!$W$2:$W$30," ",""),0)),"","D&amp;R error")),"")</f>
        <v/>
      </c>
      <c r="O2723" s="256" t="str">
        <f t="shared" si="85"/>
        <v/>
      </c>
    </row>
    <row r="2724" spans="1:15" ht="15.75">
      <c r="A2724" s="250">
        <v>2717</v>
      </c>
      <c r="B2724" s="208"/>
      <c r="C2724" s="49"/>
      <c r="D2724" s="50"/>
      <c r="E2724" s="50"/>
      <c r="F2724" s="50"/>
      <c r="G2724" s="209"/>
      <c r="H2724" s="48"/>
      <c r="I2724" s="457" t="str">
        <f t="shared" si="84"/>
        <v/>
      </c>
      <c r="J2724" s="241" cm="1">
        <f t="array" ref="J2724">SUMPRODUCT(--(K2724:N2724&lt;&gt;"")) + IF(TRIM(O2724)="",0,LEN(O2724)-LEN(SUBSTITUTE(O2724,",",""))+1)</f>
        <v>0</v>
      </c>
      <c r="K2724" s="242" t="str">
        <f>IF(AND(G2724&lt;&gt;0,G2724&lt;&gt;""),IF(B2724="","",IF(ISNUMBER(MATCH(B2724,'Look Up Values'!$B$2:$B$500,0)),"","Dest. error")),"")</f>
        <v/>
      </c>
      <c r="L2724" s="242" t="str">
        <f>IF(AND(G2724&lt;&gt;0,G2724&lt;&gt;""),IF(C2724="","",IF(AND(ISNUMBER(--LEFT(C2724,FIND(" ",C2724&amp;" ")-1)),OR(LEN(LEFT(C2724,FIND(" ",C2724&amp;" ")-1))=6,LEN(LEFT(C2724,FIND(" ",C2724&amp;" ")-1))=7),OR(ISNUMBER(MATCH(LEFT(C2724,FIND(" ",C2724&amp;" ")-1),'Look Up Values'!$G$2:$G$1000,0)),ISNUMBER(MATCH(LEFT(C2724,FIND(" ",C2724&amp;" ")-1),'Look Up Values'!$AE$2:$AE$2000,0)))),"","EWC error")),"")</f>
        <v/>
      </c>
      <c r="M2724" s="242" t="str" cm="1">
        <f t="array" ref="M2724">IF(AND(G2724&lt;&gt;0,G2724&lt;&gt;""),IF(E2724="","",IF(ISNUMBER(MATCH(SUBSTITUTE(E2724," ",""),SUBSTITUTE('Look Up Values'!$I$2:$I$10," ",""),0)),"","State error")),"")</f>
        <v/>
      </c>
      <c r="N2724" s="242" t="str" cm="1">
        <f t="array" ref="N2724">IF(AND(G2724&lt;&gt;0,G2724&lt;&gt;""),IF(F2724="","",IF(ISNUMBER(MATCH(SUBSTITUTE(F2724," ",""),SUBSTITUTE('Look Up Values'!$W$2:$W$30," ",""),0)),"","D&amp;R error")),"")</f>
        <v/>
      </c>
      <c r="O2724" s="256" t="str">
        <f t="shared" si="85"/>
        <v/>
      </c>
    </row>
    <row r="2725" spans="1:15" ht="15.75">
      <c r="A2725" s="250">
        <v>2718</v>
      </c>
      <c r="B2725" s="208"/>
      <c r="C2725" s="49"/>
      <c r="D2725" s="50"/>
      <c r="E2725" s="50"/>
      <c r="F2725" s="50"/>
      <c r="G2725" s="209"/>
      <c r="H2725" s="48"/>
      <c r="I2725" s="457" t="str">
        <f t="shared" si="84"/>
        <v/>
      </c>
      <c r="J2725" s="241" cm="1">
        <f t="array" ref="J2725">SUMPRODUCT(--(K2725:N2725&lt;&gt;"")) + IF(TRIM(O2725)="",0,LEN(O2725)-LEN(SUBSTITUTE(O2725,",",""))+1)</f>
        <v>0</v>
      </c>
      <c r="K2725" s="242" t="str">
        <f>IF(AND(G2725&lt;&gt;0,G2725&lt;&gt;""),IF(B2725="","",IF(ISNUMBER(MATCH(B2725,'Look Up Values'!$B$2:$B$500,0)),"","Dest. error")),"")</f>
        <v/>
      </c>
      <c r="L2725" s="242" t="str">
        <f>IF(AND(G2725&lt;&gt;0,G2725&lt;&gt;""),IF(C2725="","",IF(AND(ISNUMBER(--LEFT(C2725,FIND(" ",C2725&amp;" ")-1)),OR(LEN(LEFT(C2725,FIND(" ",C2725&amp;" ")-1))=6,LEN(LEFT(C2725,FIND(" ",C2725&amp;" ")-1))=7),OR(ISNUMBER(MATCH(LEFT(C2725,FIND(" ",C2725&amp;" ")-1),'Look Up Values'!$G$2:$G$1000,0)),ISNUMBER(MATCH(LEFT(C2725,FIND(" ",C2725&amp;" ")-1),'Look Up Values'!$AE$2:$AE$2000,0)))),"","EWC error")),"")</f>
        <v/>
      </c>
      <c r="M2725" s="242" t="str" cm="1">
        <f t="array" ref="M2725">IF(AND(G2725&lt;&gt;0,G2725&lt;&gt;""),IF(E2725="","",IF(ISNUMBER(MATCH(SUBSTITUTE(E2725," ",""),SUBSTITUTE('Look Up Values'!$I$2:$I$10," ",""),0)),"","State error")),"")</f>
        <v/>
      </c>
      <c r="N2725" s="242" t="str" cm="1">
        <f t="array" ref="N2725">IF(AND(G2725&lt;&gt;0,G2725&lt;&gt;""),IF(F2725="","",IF(ISNUMBER(MATCH(SUBSTITUTE(F2725," ",""),SUBSTITUTE('Look Up Values'!$W$2:$W$30," ",""),0)),"","D&amp;R error")),"")</f>
        <v/>
      </c>
      <c r="O2725" s="256" t="str">
        <f t="shared" si="85"/>
        <v/>
      </c>
    </row>
    <row r="2726" spans="1:15" ht="15.75">
      <c r="A2726" s="250">
        <v>2719</v>
      </c>
      <c r="B2726" s="208"/>
      <c r="C2726" s="49"/>
      <c r="D2726" s="50"/>
      <c r="E2726" s="50"/>
      <c r="F2726" s="50"/>
      <c r="G2726" s="209"/>
      <c r="H2726" s="48"/>
      <c r="I2726" s="457" t="str">
        <f t="shared" si="84"/>
        <v/>
      </c>
      <c r="J2726" s="241" cm="1">
        <f t="array" ref="J2726">SUMPRODUCT(--(K2726:N2726&lt;&gt;"")) + IF(TRIM(O2726)="",0,LEN(O2726)-LEN(SUBSTITUTE(O2726,",",""))+1)</f>
        <v>0</v>
      </c>
      <c r="K2726" s="242" t="str">
        <f>IF(AND(G2726&lt;&gt;0,G2726&lt;&gt;""),IF(B2726="","",IF(ISNUMBER(MATCH(B2726,'Look Up Values'!$B$2:$B$500,0)),"","Dest. error")),"")</f>
        <v/>
      </c>
      <c r="L2726" s="242" t="str">
        <f>IF(AND(G2726&lt;&gt;0,G2726&lt;&gt;""),IF(C2726="","",IF(AND(ISNUMBER(--LEFT(C2726,FIND(" ",C2726&amp;" ")-1)),OR(LEN(LEFT(C2726,FIND(" ",C2726&amp;" ")-1))=6,LEN(LEFT(C2726,FIND(" ",C2726&amp;" ")-1))=7),OR(ISNUMBER(MATCH(LEFT(C2726,FIND(" ",C2726&amp;" ")-1),'Look Up Values'!$G$2:$G$1000,0)),ISNUMBER(MATCH(LEFT(C2726,FIND(" ",C2726&amp;" ")-1),'Look Up Values'!$AE$2:$AE$2000,0)))),"","EWC error")),"")</f>
        <v/>
      </c>
      <c r="M2726" s="242" t="str" cm="1">
        <f t="array" ref="M2726">IF(AND(G2726&lt;&gt;0,G2726&lt;&gt;""),IF(E2726="","",IF(ISNUMBER(MATCH(SUBSTITUTE(E2726," ",""),SUBSTITUTE('Look Up Values'!$I$2:$I$10," ",""),0)),"","State error")),"")</f>
        <v/>
      </c>
      <c r="N2726" s="242" t="str" cm="1">
        <f t="array" ref="N2726">IF(AND(G2726&lt;&gt;0,G2726&lt;&gt;""),IF(F2726="","",IF(ISNUMBER(MATCH(SUBSTITUTE(F2726," ",""),SUBSTITUTE('Look Up Values'!$W$2:$W$30," ",""),0)),"","D&amp;R error")),"")</f>
        <v/>
      </c>
      <c r="O2726" s="256" t="str">
        <f t="shared" si="85"/>
        <v/>
      </c>
    </row>
    <row r="2727" spans="1:15" ht="15.75">
      <c r="A2727" s="250">
        <v>2720</v>
      </c>
      <c r="B2727" s="208"/>
      <c r="C2727" s="49"/>
      <c r="D2727" s="50"/>
      <c r="E2727" s="50"/>
      <c r="F2727" s="50"/>
      <c r="G2727" s="209"/>
      <c r="H2727" s="48"/>
      <c r="I2727" s="457" t="str">
        <f t="shared" si="84"/>
        <v/>
      </c>
      <c r="J2727" s="241" cm="1">
        <f t="array" ref="J2727">SUMPRODUCT(--(K2727:N2727&lt;&gt;"")) + IF(TRIM(O2727)="",0,LEN(O2727)-LEN(SUBSTITUTE(O2727,",",""))+1)</f>
        <v>0</v>
      </c>
      <c r="K2727" s="242" t="str">
        <f>IF(AND(G2727&lt;&gt;0,G2727&lt;&gt;""),IF(B2727="","",IF(ISNUMBER(MATCH(B2727,'Look Up Values'!$B$2:$B$500,0)),"","Dest. error")),"")</f>
        <v/>
      </c>
      <c r="L2727" s="242" t="str">
        <f>IF(AND(G2727&lt;&gt;0,G2727&lt;&gt;""),IF(C2727="","",IF(AND(ISNUMBER(--LEFT(C2727,FIND(" ",C2727&amp;" ")-1)),OR(LEN(LEFT(C2727,FIND(" ",C2727&amp;" ")-1))=6,LEN(LEFT(C2727,FIND(" ",C2727&amp;" ")-1))=7),OR(ISNUMBER(MATCH(LEFT(C2727,FIND(" ",C2727&amp;" ")-1),'Look Up Values'!$G$2:$G$1000,0)),ISNUMBER(MATCH(LEFT(C2727,FIND(" ",C2727&amp;" ")-1),'Look Up Values'!$AE$2:$AE$2000,0)))),"","EWC error")),"")</f>
        <v/>
      </c>
      <c r="M2727" s="242" t="str" cm="1">
        <f t="array" ref="M2727">IF(AND(G2727&lt;&gt;0,G2727&lt;&gt;""),IF(E2727="","",IF(ISNUMBER(MATCH(SUBSTITUTE(E2727," ",""),SUBSTITUTE('Look Up Values'!$I$2:$I$10," ",""),0)),"","State error")),"")</f>
        <v/>
      </c>
      <c r="N2727" s="242" t="str" cm="1">
        <f t="array" ref="N2727">IF(AND(G2727&lt;&gt;0,G2727&lt;&gt;""),IF(F2727="","",IF(ISNUMBER(MATCH(SUBSTITUTE(F2727," ",""),SUBSTITUTE('Look Up Values'!$W$2:$W$30," ",""),0)),"","D&amp;R error")),"")</f>
        <v/>
      </c>
      <c r="O2727" s="256" t="str">
        <f t="shared" si="85"/>
        <v/>
      </c>
    </row>
    <row r="2728" spans="1:15" ht="15.75">
      <c r="A2728" s="250">
        <v>2721</v>
      </c>
      <c r="B2728" s="208"/>
      <c r="C2728" s="49"/>
      <c r="D2728" s="50"/>
      <c r="E2728" s="50"/>
      <c r="F2728" s="50"/>
      <c r="G2728" s="209"/>
      <c r="H2728" s="48"/>
      <c r="I2728" s="457" t="str">
        <f t="shared" si="84"/>
        <v/>
      </c>
      <c r="J2728" s="241" cm="1">
        <f t="array" ref="J2728">SUMPRODUCT(--(K2728:N2728&lt;&gt;"")) + IF(TRIM(O2728)="",0,LEN(O2728)-LEN(SUBSTITUTE(O2728,",",""))+1)</f>
        <v>0</v>
      </c>
      <c r="K2728" s="242" t="str">
        <f>IF(AND(G2728&lt;&gt;0,G2728&lt;&gt;""),IF(B2728="","",IF(ISNUMBER(MATCH(B2728,'Look Up Values'!$B$2:$B$500,0)),"","Dest. error")),"")</f>
        <v/>
      </c>
      <c r="L2728" s="242" t="str">
        <f>IF(AND(G2728&lt;&gt;0,G2728&lt;&gt;""),IF(C2728="","",IF(AND(ISNUMBER(--LEFT(C2728,FIND(" ",C2728&amp;" ")-1)),OR(LEN(LEFT(C2728,FIND(" ",C2728&amp;" ")-1))=6,LEN(LEFT(C2728,FIND(" ",C2728&amp;" ")-1))=7),OR(ISNUMBER(MATCH(LEFT(C2728,FIND(" ",C2728&amp;" ")-1),'Look Up Values'!$G$2:$G$1000,0)),ISNUMBER(MATCH(LEFT(C2728,FIND(" ",C2728&amp;" ")-1),'Look Up Values'!$AE$2:$AE$2000,0)))),"","EWC error")),"")</f>
        <v/>
      </c>
      <c r="M2728" s="242" t="str" cm="1">
        <f t="array" ref="M2728">IF(AND(G2728&lt;&gt;0,G2728&lt;&gt;""),IF(E2728="","",IF(ISNUMBER(MATCH(SUBSTITUTE(E2728," ",""),SUBSTITUTE('Look Up Values'!$I$2:$I$10," ",""),0)),"","State error")),"")</f>
        <v/>
      </c>
      <c r="N2728" s="242" t="str" cm="1">
        <f t="array" ref="N2728">IF(AND(G2728&lt;&gt;0,G2728&lt;&gt;""),IF(F2728="","",IF(ISNUMBER(MATCH(SUBSTITUTE(F2728," ",""),SUBSTITUTE('Look Up Values'!$W$2:$W$30," ",""),0)),"","D&amp;R error")),"")</f>
        <v/>
      </c>
      <c r="O2728" s="256" t="str">
        <f t="shared" si="85"/>
        <v/>
      </c>
    </row>
    <row r="2729" spans="1:15" ht="15.75">
      <c r="A2729" s="250">
        <v>2722</v>
      </c>
      <c r="B2729" s="208"/>
      <c r="C2729" s="49"/>
      <c r="D2729" s="50"/>
      <c r="E2729" s="50"/>
      <c r="F2729" s="50"/>
      <c r="G2729" s="209"/>
      <c r="H2729" s="48"/>
      <c r="I2729" s="457" t="str">
        <f t="shared" si="84"/>
        <v/>
      </c>
      <c r="J2729" s="241" cm="1">
        <f t="array" ref="J2729">SUMPRODUCT(--(K2729:N2729&lt;&gt;"")) + IF(TRIM(O2729)="",0,LEN(O2729)-LEN(SUBSTITUTE(O2729,",",""))+1)</f>
        <v>0</v>
      </c>
      <c r="K2729" s="242" t="str">
        <f>IF(AND(G2729&lt;&gt;0,G2729&lt;&gt;""),IF(B2729="","",IF(ISNUMBER(MATCH(B2729,'Look Up Values'!$B$2:$B$500,0)),"","Dest. error")),"")</f>
        <v/>
      </c>
      <c r="L2729" s="242" t="str">
        <f>IF(AND(G2729&lt;&gt;0,G2729&lt;&gt;""),IF(C2729="","",IF(AND(ISNUMBER(--LEFT(C2729,FIND(" ",C2729&amp;" ")-1)),OR(LEN(LEFT(C2729,FIND(" ",C2729&amp;" ")-1))=6,LEN(LEFT(C2729,FIND(" ",C2729&amp;" ")-1))=7),OR(ISNUMBER(MATCH(LEFT(C2729,FIND(" ",C2729&amp;" ")-1),'Look Up Values'!$G$2:$G$1000,0)),ISNUMBER(MATCH(LEFT(C2729,FIND(" ",C2729&amp;" ")-1),'Look Up Values'!$AE$2:$AE$2000,0)))),"","EWC error")),"")</f>
        <v/>
      </c>
      <c r="M2729" s="242" t="str" cm="1">
        <f t="array" ref="M2729">IF(AND(G2729&lt;&gt;0,G2729&lt;&gt;""),IF(E2729="","",IF(ISNUMBER(MATCH(SUBSTITUTE(E2729," ",""),SUBSTITUTE('Look Up Values'!$I$2:$I$10," ",""),0)),"","State error")),"")</f>
        <v/>
      </c>
      <c r="N2729" s="242" t="str" cm="1">
        <f t="array" ref="N2729">IF(AND(G2729&lt;&gt;0,G2729&lt;&gt;""),IF(F2729="","",IF(ISNUMBER(MATCH(SUBSTITUTE(F2729," ",""),SUBSTITUTE('Look Up Values'!$W$2:$W$30," ",""),0)),"","D&amp;R error")),"")</f>
        <v/>
      </c>
      <c r="O2729" s="256" t="str">
        <f t="shared" si="85"/>
        <v/>
      </c>
    </row>
    <row r="2730" spans="1:15" ht="15.75">
      <c r="A2730" s="250">
        <v>2723</v>
      </c>
      <c r="B2730" s="208"/>
      <c r="C2730" s="49"/>
      <c r="D2730" s="50"/>
      <c r="E2730" s="50"/>
      <c r="F2730" s="50"/>
      <c r="G2730" s="209"/>
      <c r="H2730" s="48"/>
      <c r="I2730" s="457" t="str">
        <f t="shared" si="84"/>
        <v/>
      </c>
      <c r="J2730" s="241" cm="1">
        <f t="array" ref="J2730">SUMPRODUCT(--(K2730:N2730&lt;&gt;"")) + IF(TRIM(O2730)="",0,LEN(O2730)-LEN(SUBSTITUTE(O2730,",",""))+1)</f>
        <v>0</v>
      </c>
      <c r="K2730" s="242" t="str">
        <f>IF(AND(G2730&lt;&gt;0,G2730&lt;&gt;""),IF(B2730="","",IF(ISNUMBER(MATCH(B2730,'Look Up Values'!$B$2:$B$500,0)),"","Dest. error")),"")</f>
        <v/>
      </c>
      <c r="L2730" s="242" t="str">
        <f>IF(AND(G2730&lt;&gt;0,G2730&lt;&gt;""),IF(C2730="","",IF(AND(ISNUMBER(--LEFT(C2730,FIND(" ",C2730&amp;" ")-1)),OR(LEN(LEFT(C2730,FIND(" ",C2730&amp;" ")-1))=6,LEN(LEFT(C2730,FIND(" ",C2730&amp;" ")-1))=7),OR(ISNUMBER(MATCH(LEFT(C2730,FIND(" ",C2730&amp;" ")-1),'Look Up Values'!$G$2:$G$1000,0)),ISNUMBER(MATCH(LEFT(C2730,FIND(" ",C2730&amp;" ")-1),'Look Up Values'!$AE$2:$AE$2000,0)))),"","EWC error")),"")</f>
        <v/>
      </c>
      <c r="M2730" s="242" t="str" cm="1">
        <f t="array" ref="M2730">IF(AND(G2730&lt;&gt;0,G2730&lt;&gt;""),IF(E2730="","",IF(ISNUMBER(MATCH(SUBSTITUTE(E2730," ",""),SUBSTITUTE('Look Up Values'!$I$2:$I$10," ",""),0)),"","State error")),"")</f>
        <v/>
      </c>
      <c r="N2730" s="242" t="str" cm="1">
        <f t="array" ref="N2730">IF(AND(G2730&lt;&gt;0,G2730&lt;&gt;""),IF(F2730="","",IF(ISNUMBER(MATCH(SUBSTITUTE(F2730," ",""),SUBSTITUTE('Look Up Values'!$W$2:$W$30," ",""),0)),"","D&amp;R error")),"")</f>
        <v/>
      </c>
      <c r="O2730" s="256" t="str">
        <f t="shared" si="85"/>
        <v/>
      </c>
    </row>
    <row r="2731" spans="1:15" ht="15.75">
      <c r="A2731" s="250">
        <v>2724</v>
      </c>
      <c r="B2731" s="208"/>
      <c r="C2731" s="49"/>
      <c r="D2731" s="50"/>
      <c r="E2731" s="50"/>
      <c r="F2731" s="50"/>
      <c r="G2731" s="209"/>
      <c r="H2731" s="48"/>
      <c r="I2731" s="457" t="str">
        <f t="shared" si="84"/>
        <v/>
      </c>
      <c r="J2731" s="241" cm="1">
        <f t="array" ref="J2731">SUMPRODUCT(--(K2731:N2731&lt;&gt;"")) + IF(TRIM(O2731)="",0,LEN(O2731)-LEN(SUBSTITUTE(O2731,",",""))+1)</f>
        <v>0</v>
      </c>
      <c r="K2731" s="242" t="str">
        <f>IF(AND(G2731&lt;&gt;0,G2731&lt;&gt;""),IF(B2731="","",IF(ISNUMBER(MATCH(B2731,'Look Up Values'!$B$2:$B$500,0)),"","Dest. error")),"")</f>
        <v/>
      </c>
      <c r="L2731" s="242" t="str">
        <f>IF(AND(G2731&lt;&gt;0,G2731&lt;&gt;""),IF(C2731="","",IF(AND(ISNUMBER(--LEFT(C2731,FIND(" ",C2731&amp;" ")-1)),OR(LEN(LEFT(C2731,FIND(" ",C2731&amp;" ")-1))=6,LEN(LEFT(C2731,FIND(" ",C2731&amp;" ")-1))=7),OR(ISNUMBER(MATCH(LEFT(C2731,FIND(" ",C2731&amp;" ")-1),'Look Up Values'!$G$2:$G$1000,0)),ISNUMBER(MATCH(LEFT(C2731,FIND(" ",C2731&amp;" ")-1),'Look Up Values'!$AE$2:$AE$2000,0)))),"","EWC error")),"")</f>
        <v/>
      </c>
      <c r="M2731" s="242" t="str" cm="1">
        <f t="array" ref="M2731">IF(AND(G2731&lt;&gt;0,G2731&lt;&gt;""),IF(E2731="","",IF(ISNUMBER(MATCH(SUBSTITUTE(E2731," ",""),SUBSTITUTE('Look Up Values'!$I$2:$I$10," ",""),0)),"","State error")),"")</f>
        <v/>
      </c>
      <c r="N2731" s="242" t="str" cm="1">
        <f t="array" ref="N2731">IF(AND(G2731&lt;&gt;0,G2731&lt;&gt;""),IF(F2731="","",IF(ISNUMBER(MATCH(SUBSTITUTE(F2731," ",""),SUBSTITUTE('Look Up Values'!$W$2:$W$30," ",""),0)),"","D&amp;R error")),"")</f>
        <v/>
      </c>
      <c r="O2731" s="256" t="str">
        <f t="shared" si="85"/>
        <v/>
      </c>
    </row>
    <row r="2732" spans="1:15" ht="15.75">
      <c r="A2732" s="250">
        <v>2725</v>
      </c>
      <c r="B2732" s="208"/>
      <c r="C2732" s="49"/>
      <c r="D2732" s="50"/>
      <c r="E2732" s="50"/>
      <c r="F2732" s="50"/>
      <c r="G2732" s="209"/>
      <c r="H2732" s="48"/>
      <c r="I2732" s="457" t="str">
        <f t="shared" si="84"/>
        <v/>
      </c>
      <c r="J2732" s="241" cm="1">
        <f t="array" ref="J2732">SUMPRODUCT(--(K2732:N2732&lt;&gt;"")) + IF(TRIM(O2732)="",0,LEN(O2732)-LEN(SUBSTITUTE(O2732,",",""))+1)</f>
        <v>0</v>
      </c>
      <c r="K2732" s="242" t="str">
        <f>IF(AND(G2732&lt;&gt;0,G2732&lt;&gt;""),IF(B2732="","",IF(ISNUMBER(MATCH(B2732,'Look Up Values'!$B$2:$B$500,0)),"","Dest. error")),"")</f>
        <v/>
      </c>
      <c r="L2732" s="242" t="str">
        <f>IF(AND(G2732&lt;&gt;0,G2732&lt;&gt;""),IF(C2732="","",IF(AND(ISNUMBER(--LEFT(C2732,FIND(" ",C2732&amp;" ")-1)),OR(LEN(LEFT(C2732,FIND(" ",C2732&amp;" ")-1))=6,LEN(LEFT(C2732,FIND(" ",C2732&amp;" ")-1))=7),OR(ISNUMBER(MATCH(LEFT(C2732,FIND(" ",C2732&amp;" ")-1),'Look Up Values'!$G$2:$G$1000,0)),ISNUMBER(MATCH(LEFT(C2732,FIND(" ",C2732&amp;" ")-1),'Look Up Values'!$AE$2:$AE$2000,0)))),"","EWC error")),"")</f>
        <v/>
      </c>
      <c r="M2732" s="242" t="str" cm="1">
        <f t="array" ref="M2732">IF(AND(G2732&lt;&gt;0,G2732&lt;&gt;""),IF(E2732="","",IF(ISNUMBER(MATCH(SUBSTITUTE(E2732," ",""),SUBSTITUTE('Look Up Values'!$I$2:$I$10," ",""),0)),"","State error")),"")</f>
        <v/>
      </c>
      <c r="N2732" s="242" t="str" cm="1">
        <f t="array" ref="N2732">IF(AND(G2732&lt;&gt;0,G2732&lt;&gt;""),IF(F2732="","",IF(ISNUMBER(MATCH(SUBSTITUTE(F2732," ",""),SUBSTITUTE('Look Up Values'!$W$2:$W$30," ",""),0)),"","D&amp;R error")),"")</f>
        <v/>
      </c>
      <c r="O2732" s="256" t="str">
        <f t="shared" si="85"/>
        <v/>
      </c>
    </row>
    <row r="2733" spans="1:15" ht="15.75">
      <c r="A2733" s="250">
        <v>2726</v>
      </c>
      <c r="B2733" s="208"/>
      <c r="C2733" s="49"/>
      <c r="D2733" s="50"/>
      <c r="E2733" s="50"/>
      <c r="F2733" s="50"/>
      <c r="G2733" s="209"/>
      <c r="H2733" s="48"/>
      <c r="I2733" s="457" t="str">
        <f t="shared" si="84"/>
        <v/>
      </c>
      <c r="J2733" s="241" cm="1">
        <f t="array" ref="J2733">SUMPRODUCT(--(K2733:N2733&lt;&gt;"")) + IF(TRIM(O2733)="",0,LEN(O2733)-LEN(SUBSTITUTE(O2733,",",""))+1)</f>
        <v>0</v>
      </c>
      <c r="K2733" s="242" t="str">
        <f>IF(AND(G2733&lt;&gt;0,G2733&lt;&gt;""),IF(B2733="","",IF(ISNUMBER(MATCH(B2733,'Look Up Values'!$B$2:$B$500,0)),"","Dest. error")),"")</f>
        <v/>
      </c>
      <c r="L2733" s="242" t="str">
        <f>IF(AND(G2733&lt;&gt;0,G2733&lt;&gt;""),IF(C2733="","",IF(AND(ISNUMBER(--LEFT(C2733,FIND(" ",C2733&amp;" ")-1)),OR(LEN(LEFT(C2733,FIND(" ",C2733&amp;" ")-1))=6,LEN(LEFT(C2733,FIND(" ",C2733&amp;" ")-1))=7),OR(ISNUMBER(MATCH(LEFT(C2733,FIND(" ",C2733&amp;" ")-1),'Look Up Values'!$G$2:$G$1000,0)),ISNUMBER(MATCH(LEFT(C2733,FIND(" ",C2733&amp;" ")-1),'Look Up Values'!$AE$2:$AE$2000,0)))),"","EWC error")),"")</f>
        <v/>
      </c>
      <c r="M2733" s="242" t="str" cm="1">
        <f t="array" ref="M2733">IF(AND(G2733&lt;&gt;0,G2733&lt;&gt;""),IF(E2733="","",IF(ISNUMBER(MATCH(SUBSTITUTE(E2733," ",""),SUBSTITUTE('Look Up Values'!$I$2:$I$10," ",""),0)),"","State error")),"")</f>
        <v/>
      </c>
      <c r="N2733" s="242" t="str" cm="1">
        <f t="array" ref="N2733">IF(AND(G2733&lt;&gt;0,G2733&lt;&gt;""),IF(F2733="","",IF(ISNUMBER(MATCH(SUBSTITUTE(F2733," ",""),SUBSTITUTE('Look Up Values'!$W$2:$W$30," ",""),0)),"","D&amp;R error")),"")</f>
        <v/>
      </c>
      <c r="O2733" s="256" t="str">
        <f t="shared" si="85"/>
        <v/>
      </c>
    </row>
    <row r="2734" spans="1:15" ht="15.75">
      <c r="A2734" s="250">
        <v>2727</v>
      </c>
      <c r="B2734" s="208"/>
      <c r="C2734" s="49"/>
      <c r="D2734" s="50"/>
      <c r="E2734" s="50"/>
      <c r="F2734" s="50"/>
      <c r="G2734" s="209"/>
      <c r="H2734" s="48"/>
      <c r="I2734" s="457" t="str">
        <f t="shared" si="84"/>
        <v/>
      </c>
      <c r="J2734" s="241" cm="1">
        <f t="array" ref="J2734">SUMPRODUCT(--(K2734:N2734&lt;&gt;"")) + IF(TRIM(O2734)="",0,LEN(O2734)-LEN(SUBSTITUTE(O2734,",",""))+1)</f>
        <v>0</v>
      </c>
      <c r="K2734" s="242" t="str">
        <f>IF(AND(G2734&lt;&gt;0,G2734&lt;&gt;""),IF(B2734="","",IF(ISNUMBER(MATCH(B2734,'Look Up Values'!$B$2:$B$500,0)),"","Dest. error")),"")</f>
        <v/>
      </c>
      <c r="L2734" s="242" t="str">
        <f>IF(AND(G2734&lt;&gt;0,G2734&lt;&gt;""),IF(C2734="","",IF(AND(ISNUMBER(--LEFT(C2734,FIND(" ",C2734&amp;" ")-1)),OR(LEN(LEFT(C2734,FIND(" ",C2734&amp;" ")-1))=6,LEN(LEFT(C2734,FIND(" ",C2734&amp;" ")-1))=7),OR(ISNUMBER(MATCH(LEFT(C2734,FIND(" ",C2734&amp;" ")-1),'Look Up Values'!$G$2:$G$1000,0)),ISNUMBER(MATCH(LEFT(C2734,FIND(" ",C2734&amp;" ")-1),'Look Up Values'!$AE$2:$AE$2000,0)))),"","EWC error")),"")</f>
        <v/>
      </c>
      <c r="M2734" s="242" t="str" cm="1">
        <f t="array" ref="M2734">IF(AND(G2734&lt;&gt;0,G2734&lt;&gt;""),IF(E2734="","",IF(ISNUMBER(MATCH(SUBSTITUTE(E2734," ",""),SUBSTITUTE('Look Up Values'!$I$2:$I$10," ",""),0)),"","State error")),"")</f>
        <v/>
      </c>
      <c r="N2734" s="242" t="str" cm="1">
        <f t="array" ref="N2734">IF(AND(G2734&lt;&gt;0,G2734&lt;&gt;""),IF(F2734="","",IF(ISNUMBER(MATCH(SUBSTITUTE(F2734," ",""),SUBSTITUTE('Look Up Values'!$W$2:$W$30," ",""),0)),"","D&amp;R error")),"")</f>
        <v/>
      </c>
      <c r="O2734" s="256" t="str">
        <f t="shared" si="85"/>
        <v/>
      </c>
    </row>
    <row r="2735" spans="1:15" ht="15.75">
      <c r="A2735" s="250">
        <v>2728</v>
      </c>
      <c r="B2735" s="208"/>
      <c r="C2735" s="49"/>
      <c r="D2735" s="50"/>
      <c r="E2735" s="50"/>
      <c r="F2735" s="50"/>
      <c r="G2735" s="209"/>
      <c r="H2735" s="48"/>
      <c r="I2735" s="457" t="str">
        <f t="shared" si="84"/>
        <v/>
      </c>
      <c r="J2735" s="241" cm="1">
        <f t="array" ref="J2735">SUMPRODUCT(--(K2735:N2735&lt;&gt;"")) + IF(TRIM(O2735)="",0,LEN(O2735)-LEN(SUBSTITUTE(O2735,",",""))+1)</f>
        <v>0</v>
      </c>
      <c r="K2735" s="242" t="str">
        <f>IF(AND(G2735&lt;&gt;0,G2735&lt;&gt;""),IF(B2735="","",IF(ISNUMBER(MATCH(B2735,'Look Up Values'!$B$2:$B$500,0)),"","Dest. error")),"")</f>
        <v/>
      </c>
      <c r="L2735" s="242" t="str">
        <f>IF(AND(G2735&lt;&gt;0,G2735&lt;&gt;""),IF(C2735="","",IF(AND(ISNUMBER(--LEFT(C2735,FIND(" ",C2735&amp;" ")-1)),OR(LEN(LEFT(C2735,FIND(" ",C2735&amp;" ")-1))=6,LEN(LEFT(C2735,FIND(" ",C2735&amp;" ")-1))=7),OR(ISNUMBER(MATCH(LEFT(C2735,FIND(" ",C2735&amp;" ")-1),'Look Up Values'!$G$2:$G$1000,0)),ISNUMBER(MATCH(LEFT(C2735,FIND(" ",C2735&amp;" ")-1),'Look Up Values'!$AE$2:$AE$2000,0)))),"","EWC error")),"")</f>
        <v/>
      </c>
      <c r="M2735" s="242" t="str" cm="1">
        <f t="array" ref="M2735">IF(AND(G2735&lt;&gt;0,G2735&lt;&gt;""),IF(E2735="","",IF(ISNUMBER(MATCH(SUBSTITUTE(E2735," ",""),SUBSTITUTE('Look Up Values'!$I$2:$I$10," ",""),0)),"","State error")),"")</f>
        <v/>
      </c>
      <c r="N2735" s="242" t="str" cm="1">
        <f t="array" ref="N2735">IF(AND(G2735&lt;&gt;0,G2735&lt;&gt;""),IF(F2735="","",IF(ISNUMBER(MATCH(SUBSTITUTE(F2735," ",""),SUBSTITUTE('Look Up Values'!$W$2:$W$30," ",""),0)),"","D&amp;R error")),"")</f>
        <v/>
      </c>
      <c r="O2735" s="256" t="str">
        <f t="shared" si="85"/>
        <v/>
      </c>
    </row>
    <row r="2736" spans="1:15" ht="15.75">
      <c r="A2736" s="250">
        <v>2729</v>
      </c>
      <c r="B2736" s="208"/>
      <c r="C2736" s="49"/>
      <c r="D2736" s="50"/>
      <c r="E2736" s="50"/>
      <c r="F2736" s="50"/>
      <c r="G2736" s="209"/>
      <c r="H2736" s="48"/>
      <c r="I2736" s="457" t="str">
        <f t="shared" si="84"/>
        <v/>
      </c>
      <c r="J2736" s="241" cm="1">
        <f t="array" ref="J2736">SUMPRODUCT(--(K2736:N2736&lt;&gt;"")) + IF(TRIM(O2736)="",0,LEN(O2736)-LEN(SUBSTITUTE(O2736,",",""))+1)</f>
        <v>0</v>
      </c>
      <c r="K2736" s="242" t="str">
        <f>IF(AND(G2736&lt;&gt;0,G2736&lt;&gt;""),IF(B2736="","",IF(ISNUMBER(MATCH(B2736,'Look Up Values'!$B$2:$B$500,0)),"","Dest. error")),"")</f>
        <v/>
      </c>
      <c r="L2736" s="242" t="str">
        <f>IF(AND(G2736&lt;&gt;0,G2736&lt;&gt;""),IF(C2736="","",IF(AND(ISNUMBER(--LEFT(C2736,FIND(" ",C2736&amp;" ")-1)),OR(LEN(LEFT(C2736,FIND(" ",C2736&amp;" ")-1))=6,LEN(LEFT(C2736,FIND(" ",C2736&amp;" ")-1))=7),OR(ISNUMBER(MATCH(LEFT(C2736,FIND(" ",C2736&amp;" ")-1),'Look Up Values'!$G$2:$G$1000,0)),ISNUMBER(MATCH(LEFT(C2736,FIND(" ",C2736&amp;" ")-1),'Look Up Values'!$AE$2:$AE$2000,0)))),"","EWC error")),"")</f>
        <v/>
      </c>
      <c r="M2736" s="242" t="str" cm="1">
        <f t="array" ref="M2736">IF(AND(G2736&lt;&gt;0,G2736&lt;&gt;""),IF(E2736="","",IF(ISNUMBER(MATCH(SUBSTITUTE(E2736," ",""),SUBSTITUTE('Look Up Values'!$I$2:$I$10," ",""),0)),"","State error")),"")</f>
        <v/>
      </c>
      <c r="N2736" s="242" t="str" cm="1">
        <f t="array" ref="N2736">IF(AND(G2736&lt;&gt;0,G2736&lt;&gt;""),IF(F2736="","",IF(ISNUMBER(MATCH(SUBSTITUTE(F2736," ",""),SUBSTITUTE('Look Up Values'!$W$2:$W$30," ",""),0)),"","D&amp;R error")),"")</f>
        <v/>
      </c>
      <c r="O2736" s="256" t="str">
        <f t="shared" si="85"/>
        <v/>
      </c>
    </row>
    <row r="2737" spans="1:15" ht="15.75">
      <c r="A2737" s="250">
        <v>2730</v>
      </c>
      <c r="B2737" s="208"/>
      <c r="C2737" s="49"/>
      <c r="D2737" s="50"/>
      <c r="E2737" s="50"/>
      <c r="F2737" s="50"/>
      <c r="G2737" s="209"/>
      <c r="H2737" s="48"/>
      <c r="I2737" s="457" t="str">
        <f t="shared" si="84"/>
        <v/>
      </c>
      <c r="J2737" s="241" cm="1">
        <f t="array" ref="J2737">SUMPRODUCT(--(K2737:N2737&lt;&gt;"")) + IF(TRIM(O2737)="",0,LEN(O2737)-LEN(SUBSTITUTE(O2737,",",""))+1)</f>
        <v>0</v>
      </c>
      <c r="K2737" s="242" t="str">
        <f>IF(AND(G2737&lt;&gt;0,G2737&lt;&gt;""),IF(B2737="","",IF(ISNUMBER(MATCH(B2737,'Look Up Values'!$B$2:$B$500,0)),"","Dest. error")),"")</f>
        <v/>
      </c>
      <c r="L2737" s="242" t="str">
        <f>IF(AND(G2737&lt;&gt;0,G2737&lt;&gt;""),IF(C2737="","",IF(AND(ISNUMBER(--LEFT(C2737,FIND(" ",C2737&amp;" ")-1)),OR(LEN(LEFT(C2737,FIND(" ",C2737&amp;" ")-1))=6,LEN(LEFT(C2737,FIND(" ",C2737&amp;" ")-1))=7),OR(ISNUMBER(MATCH(LEFT(C2737,FIND(" ",C2737&amp;" ")-1),'Look Up Values'!$G$2:$G$1000,0)),ISNUMBER(MATCH(LEFT(C2737,FIND(" ",C2737&amp;" ")-1),'Look Up Values'!$AE$2:$AE$2000,0)))),"","EWC error")),"")</f>
        <v/>
      </c>
      <c r="M2737" s="242" t="str" cm="1">
        <f t="array" ref="M2737">IF(AND(G2737&lt;&gt;0,G2737&lt;&gt;""),IF(E2737="","",IF(ISNUMBER(MATCH(SUBSTITUTE(E2737," ",""),SUBSTITUTE('Look Up Values'!$I$2:$I$10," ",""),0)),"","State error")),"")</f>
        <v/>
      </c>
      <c r="N2737" s="242" t="str" cm="1">
        <f t="array" ref="N2737">IF(AND(G2737&lt;&gt;0,G2737&lt;&gt;""),IF(F2737="","",IF(ISNUMBER(MATCH(SUBSTITUTE(F2737," ",""),SUBSTITUTE('Look Up Values'!$W$2:$W$30," ",""),0)),"","D&amp;R error")),"")</f>
        <v/>
      </c>
      <c r="O2737" s="256" t="str">
        <f t="shared" si="85"/>
        <v/>
      </c>
    </row>
    <row r="2738" spans="1:15" ht="15.75">
      <c r="A2738" s="250">
        <v>2731</v>
      </c>
      <c r="B2738" s="208"/>
      <c r="C2738" s="49"/>
      <c r="D2738" s="50"/>
      <c r="E2738" s="50"/>
      <c r="F2738" s="50"/>
      <c r="G2738" s="209"/>
      <c r="H2738" s="48"/>
      <c r="I2738" s="457" t="str">
        <f t="shared" si="84"/>
        <v/>
      </c>
      <c r="J2738" s="241" cm="1">
        <f t="array" ref="J2738">SUMPRODUCT(--(K2738:N2738&lt;&gt;"")) + IF(TRIM(O2738)="",0,LEN(O2738)-LEN(SUBSTITUTE(O2738,",",""))+1)</f>
        <v>0</v>
      </c>
      <c r="K2738" s="242" t="str">
        <f>IF(AND(G2738&lt;&gt;0,G2738&lt;&gt;""),IF(B2738="","",IF(ISNUMBER(MATCH(B2738,'Look Up Values'!$B$2:$B$500,0)),"","Dest. error")),"")</f>
        <v/>
      </c>
      <c r="L2738" s="242" t="str">
        <f>IF(AND(G2738&lt;&gt;0,G2738&lt;&gt;""),IF(C2738="","",IF(AND(ISNUMBER(--LEFT(C2738,FIND(" ",C2738&amp;" ")-1)),OR(LEN(LEFT(C2738,FIND(" ",C2738&amp;" ")-1))=6,LEN(LEFT(C2738,FIND(" ",C2738&amp;" ")-1))=7),OR(ISNUMBER(MATCH(LEFT(C2738,FIND(" ",C2738&amp;" ")-1),'Look Up Values'!$G$2:$G$1000,0)),ISNUMBER(MATCH(LEFT(C2738,FIND(" ",C2738&amp;" ")-1),'Look Up Values'!$AE$2:$AE$2000,0)))),"","EWC error")),"")</f>
        <v/>
      </c>
      <c r="M2738" s="242" t="str" cm="1">
        <f t="array" ref="M2738">IF(AND(G2738&lt;&gt;0,G2738&lt;&gt;""),IF(E2738="","",IF(ISNUMBER(MATCH(SUBSTITUTE(E2738," ",""),SUBSTITUTE('Look Up Values'!$I$2:$I$10," ",""),0)),"","State error")),"")</f>
        <v/>
      </c>
      <c r="N2738" s="242" t="str" cm="1">
        <f t="array" ref="N2738">IF(AND(G2738&lt;&gt;0,G2738&lt;&gt;""),IF(F2738="","",IF(ISNUMBER(MATCH(SUBSTITUTE(F2738," ",""),SUBSTITUTE('Look Up Values'!$W$2:$W$30," ",""),0)),"","D&amp;R error")),"")</f>
        <v/>
      </c>
      <c r="O2738" s="256" t="str">
        <f t="shared" si="85"/>
        <v/>
      </c>
    </row>
    <row r="2739" spans="1:15" ht="15.75">
      <c r="A2739" s="250">
        <v>2732</v>
      </c>
      <c r="B2739" s="208"/>
      <c r="C2739" s="49"/>
      <c r="D2739" s="50"/>
      <c r="E2739" s="50"/>
      <c r="F2739" s="50"/>
      <c r="G2739" s="209"/>
      <c r="H2739" s="48"/>
      <c r="I2739" s="457" t="str">
        <f t="shared" si="84"/>
        <v/>
      </c>
      <c r="J2739" s="241" cm="1">
        <f t="array" ref="J2739">SUMPRODUCT(--(K2739:N2739&lt;&gt;"")) + IF(TRIM(O2739)="",0,LEN(O2739)-LEN(SUBSTITUTE(O2739,",",""))+1)</f>
        <v>0</v>
      </c>
      <c r="K2739" s="242" t="str">
        <f>IF(AND(G2739&lt;&gt;0,G2739&lt;&gt;""),IF(B2739="","",IF(ISNUMBER(MATCH(B2739,'Look Up Values'!$B$2:$B$500,0)),"","Dest. error")),"")</f>
        <v/>
      </c>
      <c r="L2739" s="242" t="str">
        <f>IF(AND(G2739&lt;&gt;0,G2739&lt;&gt;""),IF(C2739="","",IF(AND(ISNUMBER(--LEFT(C2739,FIND(" ",C2739&amp;" ")-1)),OR(LEN(LEFT(C2739,FIND(" ",C2739&amp;" ")-1))=6,LEN(LEFT(C2739,FIND(" ",C2739&amp;" ")-1))=7),OR(ISNUMBER(MATCH(LEFT(C2739,FIND(" ",C2739&amp;" ")-1),'Look Up Values'!$G$2:$G$1000,0)),ISNUMBER(MATCH(LEFT(C2739,FIND(" ",C2739&amp;" ")-1),'Look Up Values'!$AE$2:$AE$2000,0)))),"","EWC error")),"")</f>
        <v/>
      </c>
      <c r="M2739" s="242" t="str" cm="1">
        <f t="array" ref="M2739">IF(AND(G2739&lt;&gt;0,G2739&lt;&gt;""),IF(E2739="","",IF(ISNUMBER(MATCH(SUBSTITUTE(E2739," ",""),SUBSTITUTE('Look Up Values'!$I$2:$I$10," ",""),0)),"","State error")),"")</f>
        <v/>
      </c>
      <c r="N2739" s="242" t="str" cm="1">
        <f t="array" ref="N2739">IF(AND(G2739&lt;&gt;0,G2739&lt;&gt;""),IF(F2739="","",IF(ISNUMBER(MATCH(SUBSTITUTE(F2739," ",""),SUBSTITUTE('Look Up Values'!$W$2:$W$30," ",""),0)),"","D&amp;R error")),"")</f>
        <v/>
      </c>
      <c r="O2739" s="256" t="str">
        <f t="shared" si="85"/>
        <v/>
      </c>
    </row>
    <row r="2740" spans="1:15" ht="15.75">
      <c r="A2740" s="250">
        <v>2733</v>
      </c>
      <c r="B2740" s="208"/>
      <c r="C2740" s="49"/>
      <c r="D2740" s="50"/>
      <c r="E2740" s="50"/>
      <c r="F2740" s="50"/>
      <c r="G2740" s="209"/>
      <c r="H2740" s="48"/>
      <c r="I2740" s="457" t="str">
        <f t="shared" si="84"/>
        <v/>
      </c>
      <c r="J2740" s="241" cm="1">
        <f t="array" ref="J2740">SUMPRODUCT(--(K2740:N2740&lt;&gt;"")) + IF(TRIM(O2740)="",0,LEN(O2740)-LEN(SUBSTITUTE(O2740,",",""))+1)</f>
        <v>0</v>
      </c>
      <c r="K2740" s="242" t="str">
        <f>IF(AND(G2740&lt;&gt;0,G2740&lt;&gt;""),IF(B2740="","",IF(ISNUMBER(MATCH(B2740,'Look Up Values'!$B$2:$B$500,0)),"","Dest. error")),"")</f>
        <v/>
      </c>
      <c r="L2740" s="242" t="str">
        <f>IF(AND(G2740&lt;&gt;0,G2740&lt;&gt;""),IF(C2740="","",IF(AND(ISNUMBER(--LEFT(C2740,FIND(" ",C2740&amp;" ")-1)),OR(LEN(LEFT(C2740,FIND(" ",C2740&amp;" ")-1))=6,LEN(LEFT(C2740,FIND(" ",C2740&amp;" ")-1))=7),OR(ISNUMBER(MATCH(LEFT(C2740,FIND(" ",C2740&amp;" ")-1),'Look Up Values'!$G$2:$G$1000,0)),ISNUMBER(MATCH(LEFT(C2740,FIND(" ",C2740&amp;" ")-1),'Look Up Values'!$AE$2:$AE$2000,0)))),"","EWC error")),"")</f>
        <v/>
      </c>
      <c r="M2740" s="242" t="str" cm="1">
        <f t="array" ref="M2740">IF(AND(G2740&lt;&gt;0,G2740&lt;&gt;""),IF(E2740="","",IF(ISNUMBER(MATCH(SUBSTITUTE(E2740," ",""),SUBSTITUTE('Look Up Values'!$I$2:$I$10," ",""),0)),"","State error")),"")</f>
        <v/>
      </c>
      <c r="N2740" s="242" t="str" cm="1">
        <f t="array" ref="N2740">IF(AND(G2740&lt;&gt;0,G2740&lt;&gt;""),IF(F2740="","",IF(ISNUMBER(MATCH(SUBSTITUTE(F2740," ",""),SUBSTITUTE('Look Up Values'!$W$2:$W$30," ",""),0)),"","D&amp;R error")),"")</f>
        <v/>
      </c>
      <c r="O2740" s="256" t="str">
        <f t="shared" si="85"/>
        <v/>
      </c>
    </row>
    <row r="2741" spans="1:15" ht="15.75">
      <c r="A2741" s="250">
        <v>2734</v>
      </c>
      <c r="B2741" s="208"/>
      <c r="C2741" s="49"/>
      <c r="D2741" s="50"/>
      <c r="E2741" s="50"/>
      <c r="F2741" s="50"/>
      <c r="G2741" s="209"/>
      <c r="H2741" s="48"/>
      <c r="I2741" s="457" t="str">
        <f t="shared" si="84"/>
        <v/>
      </c>
      <c r="J2741" s="241" cm="1">
        <f t="array" ref="J2741">SUMPRODUCT(--(K2741:N2741&lt;&gt;"")) + IF(TRIM(O2741)="",0,LEN(O2741)-LEN(SUBSTITUTE(O2741,",",""))+1)</f>
        <v>0</v>
      </c>
      <c r="K2741" s="242" t="str">
        <f>IF(AND(G2741&lt;&gt;0,G2741&lt;&gt;""),IF(B2741="","",IF(ISNUMBER(MATCH(B2741,'Look Up Values'!$B$2:$B$500,0)),"","Dest. error")),"")</f>
        <v/>
      </c>
      <c r="L2741" s="242" t="str">
        <f>IF(AND(G2741&lt;&gt;0,G2741&lt;&gt;""),IF(C2741="","",IF(AND(ISNUMBER(--LEFT(C2741,FIND(" ",C2741&amp;" ")-1)),OR(LEN(LEFT(C2741,FIND(" ",C2741&amp;" ")-1))=6,LEN(LEFT(C2741,FIND(" ",C2741&amp;" ")-1))=7),OR(ISNUMBER(MATCH(LEFT(C2741,FIND(" ",C2741&amp;" ")-1),'Look Up Values'!$G$2:$G$1000,0)),ISNUMBER(MATCH(LEFT(C2741,FIND(" ",C2741&amp;" ")-1),'Look Up Values'!$AE$2:$AE$2000,0)))),"","EWC error")),"")</f>
        <v/>
      </c>
      <c r="M2741" s="242" t="str" cm="1">
        <f t="array" ref="M2741">IF(AND(G2741&lt;&gt;0,G2741&lt;&gt;""),IF(E2741="","",IF(ISNUMBER(MATCH(SUBSTITUTE(E2741," ",""),SUBSTITUTE('Look Up Values'!$I$2:$I$10," ",""),0)),"","State error")),"")</f>
        <v/>
      </c>
      <c r="N2741" s="242" t="str" cm="1">
        <f t="array" ref="N2741">IF(AND(G2741&lt;&gt;0,G2741&lt;&gt;""),IF(F2741="","",IF(ISNUMBER(MATCH(SUBSTITUTE(F2741," ",""),SUBSTITUTE('Look Up Values'!$W$2:$W$30," ",""),0)),"","D&amp;R error")),"")</f>
        <v/>
      </c>
      <c r="O2741" s="256" t="str">
        <f t="shared" si="85"/>
        <v/>
      </c>
    </row>
    <row r="2742" spans="1:15" ht="15.75">
      <c r="A2742" s="250">
        <v>2735</v>
      </c>
      <c r="B2742" s="208"/>
      <c r="C2742" s="49"/>
      <c r="D2742" s="50"/>
      <c r="E2742" s="50"/>
      <c r="F2742" s="50"/>
      <c r="G2742" s="209"/>
      <c r="H2742" s="48"/>
      <c r="I2742" s="457" t="str">
        <f t="shared" si="84"/>
        <v/>
      </c>
      <c r="J2742" s="241" cm="1">
        <f t="array" ref="J2742">SUMPRODUCT(--(K2742:N2742&lt;&gt;"")) + IF(TRIM(O2742)="",0,LEN(O2742)-LEN(SUBSTITUTE(O2742,",",""))+1)</f>
        <v>0</v>
      </c>
      <c r="K2742" s="242" t="str">
        <f>IF(AND(G2742&lt;&gt;0,G2742&lt;&gt;""),IF(B2742="","",IF(ISNUMBER(MATCH(B2742,'Look Up Values'!$B$2:$B$500,0)),"","Dest. error")),"")</f>
        <v/>
      </c>
      <c r="L2742" s="242" t="str">
        <f>IF(AND(G2742&lt;&gt;0,G2742&lt;&gt;""),IF(C2742="","",IF(AND(ISNUMBER(--LEFT(C2742,FIND(" ",C2742&amp;" ")-1)),OR(LEN(LEFT(C2742,FIND(" ",C2742&amp;" ")-1))=6,LEN(LEFT(C2742,FIND(" ",C2742&amp;" ")-1))=7),OR(ISNUMBER(MATCH(LEFT(C2742,FIND(" ",C2742&amp;" ")-1),'Look Up Values'!$G$2:$G$1000,0)),ISNUMBER(MATCH(LEFT(C2742,FIND(" ",C2742&amp;" ")-1),'Look Up Values'!$AE$2:$AE$2000,0)))),"","EWC error")),"")</f>
        <v/>
      </c>
      <c r="M2742" s="242" t="str" cm="1">
        <f t="array" ref="M2742">IF(AND(G2742&lt;&gt;0,G2742&lt;&gt;""),IF(E2742="","",IF(ISNUMBER(MATCH(SUBSTITUTE(E2742," ",""),SUBSTITUTE('Look Up Values'!$I$2:$I$10," ",""),0)),"","State error")),"")</f>
        <v/>
      </c>
      <c r="N2742" s="242" t="str" cm="1">
        <f t="array" ref="N2742">IF(AND(G2742&lt;&gt;0,G2742&lt;&gt;""),IF(F2742="","",IF(ISNUMBER(MATCH(SUBSTITUTE(F2742," ",""),SUBSTITUTE('Look Up Values'!$W$2:$W$30," ",""),0)),"","D&amp;R error")),"")</f>
        <v/>
      </c>
      <c r="O2742" s="256" t="str">
        <f t="shared" si="85"/>
        <v/>
      </c>
    </row>
    <row r="2743" spans="1:15" ht="15.75">
      <c r="A2743" s="250">
        <v>2736</v>
      </c>
      <c r="B2743" s="208"/>
      <c r="C2743" s="49"/>
      <c r="D2743" s="50"/>
      <c r="E2743" s="50"/>
      <c r="F2743" s="50"/>
      <c r="G2743" s="209"/>
      <c r="H2743" s="48"/>
      <c r="I2743" s="457" t="str">
        <f t="shared" si="84"/>
        <v/>
      </c>
      <c r="J2743" s="241" cm="1">
        <f t="array" ref="J2743">SUMPRODUCT(--(K2743:N2743&lt;&gt;"")) + IF(TRIM(O2743)="",0,LEN(O2743)-LEN(SUBSTITUTE(O2743,",",""))+1)</f>
        <v>0</v>
      </c>
      <c r="K2743" s="242" t="str">
        <f>IF(AND(G2743&lt;&gt;0,G2743&lt;&gt;""),IF(B2743="","",IF(ISNUMBER(MATCH(B2743,'Look Up Values'!$B$2:$B$500,0)),"","Dest. error")),"")</f>
        <v/>
      </c>
      <c r="L2743" s="242" t="str">
        <f>IF(AND(G2743&lt;&gt;0,G2743&lt;&gt;""),IF(C2743="","",IF(AND(ISNUMBER(--LEFT(C2743,FIND(" ",C2743&amp;" ")-1)),OR(LEN(LEFT(C2743,FIND(" ",C2743&amp;" ")-1))=6,LEN(LEFT(C2743,FIND(" ",C2743&amp;" ")-1))=7),OR(ISNUMBER(MATCH(LEFT(C2743,FIND(" ",C2743&amp;" ")-1),'Look Up Values'!$G$2:$G$1000,0)),ISNUMBER(MATCH(LEFT(C2743,FIND(" ",C2743&amp;" ")-1),'Look Up Values'!$AE$2:$AE$2000,0)))),"","EWC error")),"")</f>
        <v/>
      </c>
      <c r="M2743" s="242" t="str" cm="1">
        <f t="array" ref="M2743">IF(AND(G2743&lt;&gt;0,G2743&lt;&gt;""),IF(E2743="","",IF(ISNUMBER(MATCH(SUBSTITUTE(E2743," ",""),SUBSTITUTE('Look Up Values'!$I$2:$I$10," ",""),0)),"","State error")),"")</f>
        <v/>
      </c>
      <c r="N2743" s="242" t="str" cm="1">
        <f t="array" ref="N2743">IF(AND(G2743&lt;&gt;0,G2743&lt;&gt;""),IF(F2743="","",IF(ISNUMBER(MATCH(SUBSTITUTE(F2743," ",""),SUBSTITUTE('Look Up Values'!$W$2:$W$30," ",""),0)),"","D&amp;R error")),"")</f>
        <v/>
      </c>
      <c r="O2743" s="256" t="str">
        <f t="shared" si="85"/>
        <v/>
      </c>
    </row>
    <row r="2744" spans="1:15" ht="15.75">
      <c r="A2744" s="250">
        <v>2737</v>
      </c>
      <c r="B2744" s="208"/>
      <c r="C2744" s="49"/>
      <c r="D2744" s="50"/>
      <c r="E2744" s="50"/>
      <c r="F2744" s="50"/>
      <c r="G2744" s="209"/>
      <c r="H2744" s="48"/>
      <c r="I2744" s="457" t="str">
        <f t="shared" si="84"/>
        <v/>
      </c>
      <c r="J2744" s="241" cm="1">
        <f t="array" ref="J2744">SUMPRODUCT(--(K2744:N2744&lt;&gt;"")) + IF(TRIM(O2744)="",0,LEN(O2744)-LEN(SUBSTITUTE(O2744,",",""))+1)</f>
        <v>0</v>
      </c>
      <c r="K2744" s="242" t="str">
        <f>IF(AND(G2744&lt;&gt;0,G2744&lt;&gt;""),IF(B2744="","",IF(ISNUMBER(MATCH(B2744,'Look Up Values'!$B$2:$B$500,0)),"","Dest. error")),"")</f>
        <v/>
      </c>
      <c r="L2744" s="242" t="str">
        <f>IF(AND(G2744&lt;&gt;0,G2744&lt;&gt;""),IF(C2744="","",IF(AND(ISNUMBER(--LEFT(C2744,FIND(" ",C2744&amp;" ")-1)),OR(LEN(LEFT(C2744,FIND(" ",C2744&amp;" ")-1))=6,LEN(LEFT(C2744,FIND(" ",C2744&amp;" ")-1))=7),OR(ISNUMBER(MATCH(LEFT(C2744,FIND(" ",C2744&amp;" ")-1),'Look Up Values'!$G$2:$G$1000,0)),ISNUMBER(MATCH(LEFT(C2744,FIND(" ",C2744&amp;" ")-1),'Look Up Values'!$AE$2:$AE$2000,0)))),"","EWC error")),"")</f>
        <v/>
      </c>
      <c r="M2744" s="242" t="str" cm="1">
        <f t="array" ref="M2744">IF(AND(G2744&lt;&gt;0,G2744&lt;&gt;""),IF(E2744="","",IF(ISNUMBER(MATCH(SUBSTITUTE(E2744," ",""),SUBSTITUTE('Look Up Values'!$I$2:$I$10," ",""),0)),"","State error")),"")</f>
        <v/>
      </c>
      <c r="N2744" s="242" t="str" cm="1">
        <f t="array" ref="N2744">IF(AND(G2744&lt;&gt;0,G2744&lt;&gt;""),IF(F2744="","",IF(ISNUMBER(MATCH(SUBSTITUTE(F2744," ",""),SUBSTITUTE('Look Up Values'!$W$2:$W$30," ",""),0)),"","D&amp;R error")),"")</f>
        <v/>
      </c>
      <c r="O2744" s="256" t="str">
        <f t="shared" si="85"/>
        <v/>
      </c>
    </row>
    <row r="2745" spans="1:15" ht="15.75">
      <c r="A2745" s="250">
        <v>2738</v>
      </c>
      <c r="B2745" s="208"/>
      <c r="C2745" s="49"/>
      <c r="D2745" s="50"/>
      <c r="E2745" s="50"/>
      <c r="F2745" s="50"/>
      <c r="G2745" s="209"/>
      <c r="H2745" s="48"/>
      <c r="I2745" s="457" t="str">
        <f t="shared" si="84"/>
        <v/>
      </c>
      <c r="J2745" s="241" cm="1">
        <f t="array" ref="J2745">SUMPRODUCT(--(K2745:N2745&lt;&gt;"")) + IF(TRIM(O2745)="",0,LEN(O2745)-LEN(SUBSTITUTE(O2745,",",""))+1)</f>
        <v>0</v>
      </c>
      <c r="K2745" s="242" t="str">
        <f>IF(AND(G2745&lt;&gt;0,G2745&lt;&gt;""),IF(B2745="","",IF(ISNUMBER(MATCH(B2745,'Look Up Values'!$B$2:$B$500,0)),"","Dest. error")),"")</f>
        <v/>
      </c>
      <c r="L2745" s="242" t="str">
        <f>IF(AND(G2745&lt;&gt;0,G2745&lt;&gt;""),IF(C2745="","",IF(AND(ISNUMBER(--LEFT(C2745,FIND(" ",C2745&amp;" ")-1)),OR(LEN(LEFT(C2745,FIND(" ",C2745&amp;" ")-1))=6,LEN(LEFT(C2745,FIND(" ",C2745&amp;" ")-1))=7),OR(ISNUMBER(MATCH(LEFT(C2745,FIND(" ",C2745&amp;" ")-1),'Look Up Values'!$G$2:$G$1000,0)),ISNUMBER(MATCH(LEFT(C2745,FIND(" ",C2745&amp;" ")-1),'Look Up Values'!$AE$2:$AE$2000,0)))),"","EWC error")),"")</f>
        <v/>
      </c>
      <c r="M2745" s="242" t="str" cm="1">
        <f t="array" ref="M2745">IF(AND(G2745&lt;&gt;0,G2745&lt;&gt;""),IF(E2745="","",IF(ISNUMBER(MATCH(SUBSTITUTE(E2745," ",""),SUBSTITUTE('Look Up Values'!$I$2:$I$10," ",""),0)),"","State error")),"")</f>
        <v/>
      </c>
      <c r="N2745" s="242" t="str" cm="1">
        <f t="array" ref="N2745">IF(AND(G2745&lt;&gt;0,G2745&lt;&gt;""),IF(F2745="","",IF(ISNUMBER(MATCH(SUBSTITUTE(F2745," ",""),SUBSTITUTE('Look Up Values'!$W$2:$W$30," ",""),0)),"","D&amp;R error")),"")</f>
        <v/>
      </c>
      <c r="O2745" s="256" t="str">
        <f t="shared" si="85"/>
        <v/>
      </c>
    </row>
    <row r="2746" spans="1:15" ht="15.75">
      <c r="A2746" s="250">
        <v>2739</v>
      </c>
      <c r="B2746" s="208"/>
      <c r="C2746" s="49"/>
      <c r="D2746" s="50"/>
      <c r="E2746" s="50"/>
      <c r="F2746" s="50"/>
      <c r="G2746" s="209"/>
      <c r="H2746" s="48"/>
      <c r="I2746" s="457" t="str">
        <f t="shared" si="84"/>
        <v/>
      </c>
      <c r="J2746" s="241" cm="1">
        <f t="array" ref="J2746">SUMPRODUCT(--(K2746:N2746&lt;&gt;"")) + IF(TRIM(O2746)="",0,LEN(O2746)-LEN(SUBSTITUTE(O2746,",",""))+1)</f>
        <v>0</v>
      </c>
      <c r="K2746" s="242" t="str">
        <f>IF(AND(G2746&lt;&gt;0,G2746&lt;&gt;""),IF(B2746="","",IF(ISNUMBER(MATCH(B2746,'Look Up Values'!$B$2:$B$500,0)),"","Dest. error")),"")</f>
        <v/>
      </c>
      <c r="L2746" s="242" t="str">
        <f>IF(AND(G2746&lt;&gt;0,G2746&lt;&gt;""),IF(C2746="","",IF(AND(ISNUMBER(--LEFT(C2746,FIND(" ",C2746&amp;" ")-1)),OR(LEN(LEFT(C2746,FIND(" ",C2746&amp;" ")-1))=6,LEN(LEFT(C2746,FIND(" ",C2746&amp;" ")-1))=7),OR(ISNUMBER(MATCH(LEFT(C2746,FIND(" ",C2746&amp;" ")-1),'Look Up Values'!$G$2:$G$1000,0)),ISNUMBER(MATCH(LEFT(C2746,FIND(" ",C2746&amp;" ")-1),'Look Up Values'!$AE$2:$AE$2000,0)))),"","EWC error")),"")</f>
        <v/>
      </c>
      <c r="M2746" s="242" t="str" cm="1">
        <f t="array" ref="M2746">IF(AND(G2746&lt;&gt;0,G2746&lt;&gt;""),IF(E2746="","",IF(ISNUMBER(MATCH(SUBSTITUTE(E2746," ",""),SUBSTITUTE('Look Up Values'!$I$2:$I$10," ",""),0)),"","State error")),"")</f>
        <v/>
      </c>
      <c r="N2746" s="242" t="str" cm="1">
        <f t="array" ref="N2746">IF(AND(G2746&lt;&gt;0,G2746&lt;&gt;""),IF(F2746="","",IF(ISNUMBER(MATCH(SUBSTITUTE(F2746," ",""),SUBSTITUTE('Look Up Values'!$W$2:$W$30," ",""),0)),"","D&amp;R error")),"")</f>
        <v/>
      </c>
      <c r="O2746" s="256" t="str">
        <f t="shared" si="85"/>
        <v/>
      </c>
    </row>
    <row r="2747" spans="1:15" ht="15.75">
      <c r="A2747" s="250">
        <v>2740</v>
      </c>
      <c r="B2747" s="208"/>
      <c r="C2747" s="49"/>
      <c r="D2747" s="50"/>
      <c r="E2747" s="50"/>
      <c r="F2747" s="50"/>
      <c r="G2747" s="209"/>
      <c r="H2747" s="48"/>
      <c r="I2747" s="457" t="str">
        <f t="shared" si="84"/>
        <v/>
      </c>
      <c r="J2747" s="241" cm="1">
        <f t="array" ref="J2747">SUMPRODUCT(--(K2747:N2747&lt;&gt;"")) + IF(TRIM(O2747)="",0,LEN(O2747)-LEN(SUBSTITUTE(O2747,",",""))+1)</f>
        <v>0</v>
      </c>
      <c r="K2747" s="242" t="str">
        <f>IF(AND(G2747&lt;&gt;0,G2747&lt;&gt;""),IF(B2747="","",IF(ISNUMBER(MATCH(B2747,'Look Up Values'!$B$2:$B$500,0)),"","Dest. error")),"")</f>
        <v/>
      </c>
      <c r="L2747" s="242" t="str">
        <f>IF(AND(G2747&lt;&gt;0,G2747&lt;&gt;""),IF(C2747="","",IF(AND(ISNUMBER(--LEFT(C2747,FIND(" ",C2747&amp;" ")-1)),OR(LEN(LEFT(C2747,FIND(" ",C2747&amp;" ")-1))=6,LEN(LEFT(C2747,FIND(" ",C2747&amp;" ")-1))=7),OR(ISNUMBER(MATCH(LEFT(C2747,FIND(" ",C2747&amp;" ")-1),'Look Up Values'!$G$2:$G$1000,0)),ISNUMBER(MATCH(LEFT(C2747,FIND(" ",C2747&amp;" ")-1),'Look Up Values'!$AE$2:$AE$2000,0)))),"","EWC error")),"")</f>
        <v/>
      </c>
      <c r="M2747" s="242" t="str" cm="1">
        <f t="array" ref="M2747">IF(AND(G2747&lt;&gt;0,G2747&lt;&gt;""),IF(E2747="","",IF(ISNUMBER(MATCH(SUBSTITUTE(E2747," ",""),SUBSTITUTE('Look Up Values'!$I$2:$I$10," ",""),0)),"","State error")),"")</f>
        <v/>
      </c>
      <c r="N2747" s="242" t="str" cm="1">
        <f t="array" ref="N2747">IF(AND(G2747&lt;&gt;0,G2747&lt;&gt;""),IF(F2747="","",IF(ISNUMBER(MATCH(SUBSTITUTE(F2747," ",""),SUBSTITUTE('Look Up Values'!$W$2:$W$30," ",""),0)),"","D&amp;R error")),"")</f>
        <v/>
      </c>
      <c r="O2747" s="256" t="str">
        <f t="shared" si="85"/>
        <v/>
      </c>
    </row>
    <row r="2748" spans="1:15" ht="15.75">
      <c r="A2748" s="250">
        <v>2741</v>
      </c>
      <c r="B2748" s="208"/>
      <c r="C2748" s="49"/>
      <c r="D2748" s="50"/>
      <c r="E2748" s="50"/>
      <c r="F2748" s="50"/>
      <c r="G2748" s="209"/>
      <c r="H2748" s="48"/>
      <c r="I2748" s="457" t="str">
        <f t="shared" si="84"/>
        <v/>
      </c>
      <c r="J2748" s="241" cm="1">
        <f t="array" ref="J2748">SUMPRODUCT(--(K2748:N2748&lt;&gt;"")) + IF(TRIM(O2748)="",0,LEN(O2748)-LEN(SUBSTITUTE(O2748,",",""))+1)</f>
        <v>0</v>
      </c>
      <c r="K2748" s="242" t="str">
        <f>IF(AND(G2748&lt;&gt;0,G2748&lt;&gt;""),IF(B2748="","",IF(ISNUMBER(MATCH(B2748,'Look Up Values'!$B$2:$B$500,0)),"","Dest. error")),"")</f>
        <v/>
      </c>
      <c r="L2748" s="242" t="str">
        <f>IF(AND(G2748&lt;&gt;0,G2748&lt;&gt;""),IF(C2748="","",IF(AND(ISNUMBER(--LEFT(C2748,FIND(" ",C2748&amp;" ")-1)),OR(LEN(LEFT(C2748,FIND(" ",C2748&amp;" ")-1))=6,LEN(LEFT(C2748,FIND(" ",C2748&amp;" ")-1))=7),OR(ISNUMBER(MATCH(LEFT(C2748,FIND(" ",C2748&amp;" ")-1),'Look Up Values'!$G$2:$G$1000,0)),ISNUMBER(MATCH(LEFT(C2748,FIND(" ",C2748&amp;" ")-1),'Look Up Values'!$AE$2:$AE$2000,0)))),"","EWC error")),"")</f>
        <v/>
      </c>
      <c r="M2748" s="242" t="str" cm="1">
        <f t="array" ref="M2748">IF(AND(G2748&lt;&gt;0,G2748&lt;&gt;""),IF(E2748="","",IF(ISNUMBER(MATCH(SUBSTITUTE(E2748," ",""),SUBSTITUTE('Look Up Values'!$I$2:$I$10," ",""),0)),"","State error")),"")</f>
        <v/>
      </c>
      <c r="N2748" s="242" t="str" cm="1">
        <f t="array" ref="N2748">IF(AND(G2748&lt;&gt;0,G2748&lt;&gt;""),IF(F2748="","",IF(ISNUMBER(MATCH(SUBSTITUTE(F2748," ",""),SUBSTITUTE('Look Up Values'!$W$2:$W$30," ",""),0)),"","D&amp;R error")),"")</f>
        <v/>
      </c>
      <c r="O2748" s="256" t="str">
        <f t="shared" si="85"/>
        <v/>
      </c>
    </row>
    <row r="2749" spans="1:15" ht="15.75">
      <c r="A2749" s="250">
        <v>2742</v>
      </c>
      <c r="B2749" s="208"/>
      <c r="C2749" s="49"/>
      <c r="D2749" s="50"/>
      <c r="E2749" s="50"/>
      <c r="F2749" s="50"/>
      <c r="G2749" s="209"/>
      <c r="H2749" s="48"/>
      <c r="I2749" s="457" t="str">
        <f t="shared" si="84"/>
        <v/>
      </c>
      <c r="J2749" s="241" cm="1">
        <f t="array" ref="J2749">SUMPRODUCT(--(K2749:N2749&lt;&gt;"")) + IF(TRIM(O2749)="",0,LEN(O2749)-LEN(SUBSTITUTE(O2749,",",""))+1)</f>
        <v>0</v>
      </c>
      <c r="K2749" s="242" t="str">
        <f>IF(AND(G2749&lt;&gt;0,G2749&lt;&gt;""),IF(B2749="","",IF(ISNUMBER(MATCH(B2749,'Look Up Values'!$B$2:$B$500,0)),"","Dest. error")),"")</f>
        <v/>
      </c>
      <c r="L2749" s="242" t="str">
        <f>IF(AND(G2749&lt;&gt;0,G2749&lt;&gt;""),IF(C2749="","",IF(AND(ISNUMBER(--LEFT(C2749,FIND(" ",C2749&amp;" ")-1)),OR(LEN(LEFT(C2749,FIND(" ",C2749&amp;" ")-1))=6,LEN(LEFT(C2749,FIND(" ",C2749&amp;" ")-1))=7),OR(ISNUMBER(MATCH(LEFT(C2749,FIND(" ",C2749&amp;" ")-1),'Look Up Values'!$G$2:$G$1000,0)),ISNUMBER(MATCH(LEFT(C2749,FIND(" ",C2749&amp;" ")-1),'Look Up Values'!$AE$2:$AE$2000,0)))),"","EWC error")),"")</f>
        <v/>
      </c>
      <c r="M2749" s="242" t="str" cm="1">
        <f t="array" ref="M2749">IF(AND(G2749&lt;&gt;0,G2749&lt;&gt;""),IF(E2749="","",IF(ISNUMBER(MATCH(SUBSTITUTE(E2749," ",""),SUBSTITUTE('Look Up Values'!$I$2:$I$10," ",""),0)),"","State error")),"")</f>
        <v/>
      </c>
      <c r="N2749" s="242" t="str" cm="1">
        <f t="array" ref="N2749">IF(AND(G2749&lt;&gt;0,G2749&lt;&gt;""),IF(F2749="","",IF(ISNUMBER(MATCH(SUBSTITUTE(F2749," ",""),SUBSTITUTE('Look Up Values'!$W$2:$W$30," ",""),0)),"","D&amp;R error")),"")</f>
        <v/>
      </c>
      <c r="O2749" s="256" t="str">
        <f t="shared" si="85"/>
        <v/>
      </c>
    </row>
    <row r="2750" spans="1:15" ht="15.75">
      <c r="A2750" s="250">
        <v>2743</v>
      </c>
      <c r="B2750" s="208"/>
      <c r="C2750" s="49"/>
      <c r="D2750" s="50"/>
      <c r="E2750" s="50"/>
      <c r="F2750" s="50"/>
      <c r="G2750" s="209"/>
      <c r="H2750" s="48"/>
      <c r="I2750" s="457" t="str">
        <f t="shared" si="84"/>
        <v/>
      </c>
      <c r="J2750" s="241" cm="1">
        <f t="array" ref="J2750">SUMPRODUCT(--(K2750:N2750&lt;&gt;"")) + IF(TRIM(O2750)="",0,LEN(O2750)-LEN(SUBSTITUTE(O2750,",",""))+1)</f>
        <v>0</v>
      </c>
      <c r="K2750" s="242" t="str">
        <f>IF(AND(G2750&lt;&gt;0,G2750&lt;&gt;""),IF(B2750="","",IF(ISNUMBER(MATCH(B2750,'Look Up Values'!$B$2:$B$500,0)),"","Dest. error")),"")</f>
        <v/>
      </c>
      <c r="L2750" s="242" t="str">
        <f>IF(AND(G2750&lt;&gt;0,G2750&lt;&gt;""),IF(C2750="","",IF(AND(ISNUMBER(--LEFT(C2750,FIND(" ",C2750&amp;" ")-1)),OR(LEN(LEFT(C2750,FIND(" ",C2750&amp;" ")-1))=6,LEN(LEFT(C2750,FIND(" ",C2750&amp;" ")-1))=7),OR(ISNUMBER(MATCH(LEFT(C2750,FIND(" ",C2750&amp;" ")-1),'Look Up Values'!$G$2:$G$1000,0)),ISNUMBER(MATCH(LEFT(C2750,FIND(" ",C2750&amp;" ")-1),'Look Up Values'!$AE$2:$AE$2000,0)))),"","EWC error")),"")</f>
        <v/>
      </c>
      <c r="M2750" s="242" t="str" cm="1">
        <f t="array" ref="M2750">IF(AND(G2750&lt;&gt;0,G2750&lt;&gt;""),IF(E2750="","",IF(ISNUMBER(MATCH(SUBSTITUTE(E2750," ",""),SUBSTITUTE('Look Up Values'!$I$2:$I$10," ",""),0)),"","State error")),"")</f>
        <v/>
      </c>
      <c r="N2750" s="242" t="str" cm="1">
        <f t="array" ref="N2750">IF(AND(G2750&lt;&gt;0,G2750&lt;&gt;""),IF(F2750="","",IF(ISNUMBER(MATCH(SUBSTITUTE(F2750," ",""),SUBSTITUTE('Look Up Values'!$W$2:$W$30," ",""),0)),"","D&amp;R error")),"")</f>
        <v/>
      </c>
      <c r="O2750" s="256" t="str">
        <f t="shared" si="85"/>
        <v/>
      </c>
    </row>
    <row r="2751" spans="1:15" ht="15.75">
      <c r="A2751" s="250">
        <v>2744</v>
      </c>
      <c r="B2751" s="208"/>
      <c r="C2751" s="49"/>
      <c r="D2751" s="50"/>
      <c r="E2751" s="50"/>
      <c r="F2751" s="50"/>
      <c r="G2751" s="209"/>
      <c r="H2751" s="48"/>
      <c r="I2751" s="457" t="str">
        <f t="shared" si="84"/>
        <v/>
      </c>
      <c r="J2751" s="241" cm="1">
        <f t="array" ref="J2751">SUMPRODUCT(--(K2751:N2751&lt;&gt;"")) + IF(TRIM(O2751)="",0,LEN(O2751)-LEN(SUBSTITUTE(O2751,",",""))+1)</f>
        <v>0</v>
      </c>
      <c r="K2751" s="242" t="str">
        <f>IF(AND(G2751&lt;&gt;0,G2751&lt;&gt;""),IF(B2751="","",IF(ISNUMBER(MATCH(B2751,'Look Up Values'!$B$2:$B$500,0)),"","Dest. error")),"")</f>
        <v/>
      </c>
      <c r="L2751" s="242" t="str">
        <f>IF(AND(G2751&lt;&gt;0,G2751&lt;&gt;""),IF(C2751="","",IF(AND(ISNUMBER(--LEFT(C2751,FIND(" ",C2751&amp;" ")-1)),OR(LEN(LEFT(C2751,FIND(" ",C2751&amp;" ")-1))=6,LEN(LEFT(C2751,FIND(" ",C2751&amp;" ")-1))=7),OR(ISNUMBER(MATCH(LEFT(C2751,FIND(" ",C2751&amp;" ")-1),'Look Up Values'!$G$2:$G$1000,0)),ISNUMBER(MATCH(LEFT(C2751,FIND(" ",C2751&amp;" ")-1),'Look Up Values'!$AE$2:$AE$2000,0)))),"","EWC error")),"")</f>
        <v/>
      </c>
      <c r="M2751" s="242" t="str" cm="1">
        <f t="array" ref="M2751">IF(AND(G2751&lt;&gt;0,G2751&lt;&gt;""),IF(E2751="","",IF(ISNUMBER(MATCH(SUBSTITUTE(E2751," ",""),SUBSTITUTE('Look Up Values'!$I$2:$I$10," ",""),0)),"","State error")),"")</f>
        <v/>
      </c>
      <c r="N2751" s="242" t="str" cm="1">
        <f t="array" ref="N2751">IF(AND(G2751&lt;&gt;0,G2751&lt;&gt;""),IF(F2751="","",IF(ISNUMBER(MATCH(SUBSTITUTE(F2751," ",""),SUBSTITUTE('Look Up Values'!$W$2:$W$30," ",""),0)),"","D&amp;R error")),"")</f>
        <v/>
      </c>
      <c r="O2751" s="256" t="str">
        <f t="shared" si="85"/>
        <v/>
      </c>
    </row>
    <row r="2752" spans="1:15" ht="15.75">
      <c r="A2752" s="250">
        <v>2745</v>
      </c>
      <c r="B2752" s="208"/>
      <c r="C2752" s="49"/>
      <c r="D2752" s="50"/>
      <c r="E2752" s="50"/>
      <c r="F2752" s="50"/>
      <c r="G2752" s="209"/>
      <c r="H2752" s="48"/>
      <c r="I2752" s="457" t="str">
        <f t="shared" si="84"/>
        <v/>
      </c>
      <c r="J2752" s="241" cm="1">
        <f t="array" ref="J2752">SUMPRODUCT(--(K2752:N2752&lt;&gt;"")) + IF(TRIM(O2752)="",0,LEN(O2752)-LEN(SUBSTITUTE(O2752,",",""))+1)</f>
        <v>0</v>
      </c>
      <c r="K2752" s="242" t="str">
        <f>IF(AND(G2752&lt;&gt;0,G2752&lt;&gt;""),IF(B2752="","",IF(ISNUMBER(MATCH(B2752,'Look Up Values'!$B$2:$B$500,0)),"","Dest. error")),"")</f>
        <v/>
      </c>
      <c r="L2752" s="242" t="str">
        <f>IF(AND(G2752&lt;&gt;0,G2752&lt;&gt;""),IF(C2752="","",IF(AND(ISNUMBER(--LEFT(C2752,FIND(" ",C2752&amp;" ")-1)),OR(LEN(LEFT(C2752,FIND(" ",C2752&amp;" ")-1))=6,LEN(LEFT(C2752,FIND(" ",C2752&amp;" ")-1))=7),OR(ISNUMBER(MATCH(LEFT(C2752,FIND(" ",C2752&amp;" ")-1),'Look Up Values'!$G$2:$G$1000,0)),ISNUMBER(MATCH(LEFT(C2752,FIND(" ",C2752&amp;" ")-1),'Look Up Values'!$AE$2:$AE$2000,0)))),"","EWC error")),"")</f>
        <v/>
      </c>
      <c r="M2752" s="242" t="str" cm="1">
        <f t="array" ref="M2752">IF(AND(G2752&lt;&gt;0,G2752&lt;&gt;""),IF(E2752="","",IF(ISNUMBER(MATCH(SUBSTITUTE(E2752," ",""),SUBSTITUTE('Look Up Values'!$I$2:$I$10," ",""),0)),"","State error")),"")</f>
        <v/>
      </c>
      <c r="N2752" s="242" t="str" cm="1">
        <f t="array" ref="N2752">IF(AND(G2752&lt;&gt;0,G2752&lt;&gt;""),IF(F2752="","",IF(ISNUMBER(MATCH(SUBSTITUTE(F2752," ",""),SUBSTITUTE('Look Up Values'!$W$2:$W$30," ",""),0)),"","D&amp;R error")),"")</f>
        <v/>
      </c>
      <c r="O2752" s="256" t="str">
        <f t="shared" si="85"/>
        <v/>
      </c>
    </row>
    <row r="2753" spans="1:15" ht="15.75">
      <c r="A2753" s="250">
        <v>2746</v>
      </c>
      <c r="B2753" s="208"/>
      <c r="C2753" s="49"/>
      <c r="D2753" s="50"/>
      <c r="E2753" s="50"/>
      <c r="F2753" s="50"/>
      <c r="G2753" s="209"/>
      <c r="H2753" s="48"/>
      <c r="I2753" s="457" t="str">
        <f t="shared" si="84"/>
        <v/>
      </c>
      <c r="J2753" s="241" cm="1">
        <f t="array" ref="J2753">SUMPRODUCT(--(K2753:N2753&lt;&gt;"")) + IF(TRIM(O2753)="",0,LEN(O2753)-LEN(SUBSTITUTE(O2753,",",""))+1)</f>
        <v>0</v>
      </c>
      <c r="K2753" s="242" t="str">
        <f>IF(AND(G2753&lt;&gt;0,G2753&lt;&gt;""),IF(B2753="","",IF(ISNUMBER(MATCH(B2753,'Look Up Values'!$B$2:$B$500,0)),"","Dest. error")),"")</f>
        <v/>
      </c>
      <c r="L2753" s="242" t="str">
        <f>IF(AND(G2753&lt;&gt;0,G2753&lt;&gt;""),IF(C2753="","",IF(AND(ISNUMBER(--LEFT(C2753,FIND(" ",C2753&amp;" ")-1)),OR(LEN(LEFT(C2753,FIND(" ",C2753&amp;" ")-1))=6,LEN(LEFT(C2753,FIND(" ",C2753&amp;" ")-1))=7),OR(ISNUMBER(MATCH(LEFT(C2753,FIND(" ",C2753&amp;" ")-1),'Look Up Values'!$G$2:$G$1000,0)),ISNUMBER(MATCH(LEFT(C2753,FIND(" ",C2753&amp;" ")-1),'Look Up Values'!$AE$2:$AE$2000,0)))),"","EWC error")),"")</f>
        <v/>
      </c>
      <c r="M2753" s="242" t="str" cm="1">
        <f t="array" ref="M2753">IF(AND(G2753&lt;&gt;0,G2753&lt;&gt;""),IF(E2753="","",IF(ISNUMBER(MATCH(SUBSTITUTE(E2753," ",""),SUBSTITUTE('Look Up Values'!$I$2:$I$10," ",""),0)),"","State error")),"")</f>
        <v/>
      </c>
      <c r="N2753" s="242" t="str" cm="1">
        <f t="array" ref="N2753">IF(AND(G2753&lt;&gt;0,G2753&lt;&gt;""),IF(F2753="","",IF(ISNUMBER(MATCH(SUBSTITUTE(F2753," ",""),SUBSTITUTE('Look Up Values'!$W$2:$W$30," ",""),0)),"","D&amp;R error")),"")</f>
        <v/>
      </c>
      <c r="O2753" s="256" t="str">
        <f t="shared" si="85"/>
        <v/>
      </c>
    </row>
    <row r="2754" spans="1:15" ht="15.75">
      <c r="A2754" s="250">
        <v>2747</v>
      </c>
      <c r="B2754" s="208"/>
      <c r="C2754" s="49"/>
      <c r="D2754" s="50"/>
      <c r="E2754" s="50"/>
      <c r="F2754" s="50"/>
      <c r="G2754" s="209"/>
      <c r="H2754" s="48"/>
      <c r="I2754" s="457" t="str">
        <f t="shared" si="84"/>
        <v/>
      </c>
      <c r="J2754" s="241" cm="1">
        <f t="array" ref="J2754">SUMPRODUCT(--(K2754:N2754&lt;&gt;"")) + IF(TRIM(O2754)="",0,LEN(O2754)-LEN(SUBSTITUTE(O2754,",",""))+1)</f>
        <v>0</v>
      </c>
      <c r="K2754" s="242" t="str">
        <f>IF(AND(G2754&lt;&gt;0,G2754&lt;&gt;""),IF(B2754="","",IF(ISNUMBER(MATCH(B2754,'Look Up Values'!$B$2:$B$500,0)),"","Dest. error")),"")</f>
        <v/>
      </c>
      <c r="L2754" s="242" t="str">
        <f>IF(AND(G2754&lt;&gt;0,G2754&lt;&gt;""),IF(C2754="","",IF(AND(ISNUMBER(--LEFT(C2754,FIND(" ",C2754&amp;" ")-1)),OR(LEN(LEFT(C2754,FIND(" ",C2754&amp;" ")-1))=6,LEN(LEFT(C2754,FIND(" ",C2754&amp;" ")-1))=7),OR(ISNUMBER(MATCH(LEFT(C2754,FIND(" ",C2754&amp;" ")-1),'Look Up Values'!$G$2:$G$1000,0)),ISNUMBER(MATCH(LEFT(C2754,FIND(" ",C2754&amp;" ")-1),'Look Up Values'!$AE$2:$AE$2000,0)))),"","EWC error")),"")</f>
        <v/>
      </c>
      <c r="M2754" s="242" t="str" cm="1">
        <f t="array" ref="M2754">IF(AND(G2754&lt;&gt;0,G2754&lt;&gt;""),IF(E2754="","",IF(ISNUMBER(MATCH(SUBSTITUTE(E2754," ",""),SUBSTITUTE('Look Up Values'!$I$2:$I$10," ",""),0)),"","State error")),"")</f>
        <v/>
      </c>
      <c r="N2754" s="242" t="str" cm="1">
        <f t="array" ref="N2754">IF(AND(G2754&lt;&gt;0,G2754&lt;&gt;""),IF(F2754="","",IF(ISNUMBER(MATCH(SUBSTITUTE(F2754," ",""),SUBSTITUTE('Look Up Values'!$W$2:$W$30," ",""),0)),"","D&amp;R error")),"")</f>
        <v/>
      </c>
      <c r="O2754" s="256" t="str">
        <f t="shared" si="85"/>
        <v/>
      </c>
    </row>
    <row r="2755" spans="1:15" ht="15.75">
      <c r="A2755" s="250">
        <v>2748</v>
      </c>
      <c r="B2755" s="208"/>
      <c r="C2755" s="49"/>
      <c r="D2755" s="50"/>
      <c r="E2755" s="50"/>
      <c r="F2755" s="50"/>
      <c r="G2755" s="209"/>
      <c r="H2755" s="48"/>
      <c r="I2755" s="457" t="str">
        <f t="shared" si="84"/>
        <v/>
      </c>
      <c r="J2755" s="241" cm="1">
        <f t="array" ref="J2755">SUMPRODUCT(--(K2755:N2755&lt;&gt;"")) + IF(TRIM(O2755)="",0,LEN(O2755)-LEN(SUBSTITUTE(O2755,",",""))+1)</f>
        <v>0</v>
      </c>
      <c r="K2755" s="242" t="str">
        <f>IF(AND(G2755&lt;&gt;0,G2755&lt;&gt;""),IF(B2755="","",IF(ISNUMBER(MATCH(B2755,'Look Up Values'!$B$2:$B$500,0)),"","Dest. error")),"")</f>
        <v/>
      </c>
      <c r="L2755" s="242" t="str">
        <f>IF(AND(G2755&lt;&gt;0,G2755&lt;&gt;""),IF(C2755="","",IF(AND(ISNUMBER(--LEFT(C2755,FIND(" ",C2755&amp;" ")-1)),OR(LEN(LEFT(C2755,FIND(" ",C2755&amp;" ")-1))=6,LEN(LEFT(C2755,FIND(" ",C2755&amp;" ")-1))=7),OR(ISNUMBER(MATCH(LEFT(C2755,FIND(" ",C2755&amp;" ")-1),'Look Up Values'!$G$2:$G$1000,0)),ISNUMBER(MATCH(LEFT(C2755,FIND(" ",C2755&amp;" ")-1),'Look Up Values'!$AE$2:$AE$2000,0)))),"","EWC error")),"")</f>
        <v/>
      </c>
      <c r="M2755" s="242" t="str" cm="1">
        <f t="array" ref="M2755">IF(AND(G2755&lt;&gt;0,G2755&lt;&gt;""),IF(E2755="","",IF(ISNUMBER(MATCH(SUBSTITUTE(E2755," ",""),SUBSTITUTE('Look Up Values'!$I$2:$I$10," ",""),0)),"","State error")),"")</f>
        <v/>
      </c>
      <c r="N2755" s="242" t="str" cm="1">
        <f t="array" ref="N2755">IF(AND(G2755&lt;&gt;0,G2755&lt;&gt;""),IF(F2755="","",IF(ISNUMBER(MATCH(SUBSTITUTE(F2755," ",""),SUBSTITUTE('Look Up Values'!$W$2:$W$30," ",""),0)),"","D&amp;R error")),"")</f>
        <v/>
      </c>
      <c r="O2755" s="256" t="str">
        <f t="shared" si="85"/>
        <v/>
      </c>
    </row>
    <row r="2756" spans="1:15" ht="15.75">
      <c r="A2756" s="250">
        <v>2749</v>
      </c>
      <c r="B2756" s="208"/>
      <c r="C2756" s="49"/>
      <c r="D2756" s="50"/>
      <c r="E2756" s="50"/>
      <c r="F2756" s="50"/>
      <c r="G2756" s="209"/>
      <c r="H2756" s="48"/>
      <c r="I2756" s="457" t="str">
        <f t="shared" si="84"/>
        <v/>
      </c>
      <c r="J2756" s="241" cm="1">
        <f t="array" ref="J2756">SUMPRODUCT(--(K2756:N2756&lt;&gt;"")) + IF(TRIM(O2756)="",0,LEN(O2756)-LEN(SUBSTITUTE(O2756,",",""))+1)</f>
        <v>0</v>
      </c>
      <c r="K2756" s="242" t="str">
        <f>IF(AND(G2756&lt;&gt;0,G2756&lt;&gt;""),IF(B2756="","",IF(ISNUMBER(MATCH(B2756,'Look Up Values'!$B$2:$B$500,0)),"","Dest. error")),"")</f>
        <v/>
      </c>
      <c r="L2756" s="242" t="str">
        <f>IF(AND(G2756&lt;&gt;0,G2756&lt;&gt;""),IF(C2756="","",IF(AND(ISNUMBER(--LEFT(C2756,FIND(" ",C2756&amp;" ")-1)),OR(LEN(LEFT(C2756,FIND(" ",C2756&amp;" ")-1))=6,LEN(LEFT(C2756,FIND(" ",C2756&amp;" ")-1))=7),OR(ISNUMBER(MATCH(LEFT(C2756,FIND(" ",C2756&amp;" ")-1),'Look Up Values'!$G$2:$G$1000,0)),ISNUMBER(MATCH(LEFT(C2756,FIND(" ",C2756&amp;" ")-1),'Look Up Values'!$AE$2:$AE$2000,0)))),"","EWC error")),"")</f>
        <v/>
      </c>
      <c r="M2756" s="242" t="str" cm="1">
        <f t="array" ref="M2756">IF(AND(G2756&lt;&gt;0,G2756&lt;&gt;""),IF(E2756="","",IF(ISNUMBER(MATCH(SUBSTITUTE(E2756," ",""),SUBSTITUTE('Look Up Values'!$I$2:$I$10," ",""),0)),"","State error")),"")</f>
        <v/>
      </c>
      <c r="N2756" s="242" t="str" cm="1">
        <f t="array" ref="N2756">IF(AND(G2756&lt;&gt;0,G2756&lt;&gt;""),IF(F2756="","",IF(ISNUMBER(MATCH(SUBSTITUTE(F2756," ",""),SUBSTITUTE('Look Up Values'!$W$2:$W$30," ",""),0)),"","D&amp;R error")),"")</f>
        <v/>
      </c>
      <c r="O2756" s="256" t="str">
        <f t="shared" si="85"/>
        <v/>
      </c>
    </row>
    <row r="2757" spans="1:15" ht="15.75">
      <c r="A2757" s="250">
        <v>2750</v>
      </c>
      <c r="B2757" s="208"/>
      <c r="C2757" s="49"/>
      <c r="D2757" s="50"/>
      <c r="E2757" s="50"/>
      <c r="F2757" s="50"/>
      <c r="G2757" s="209"/>
      <c r="H2757" s="48"/>
      <c r="I2757" s="457" t="str">
        <f t="shared" si="84"/>
        <v/>
      </c>
      <c r="J2757" s="241" cm="1">
        <f t="array" ref="J2757">SUMPRODUCT(--(K2757:N2757&lt;&gt;"")) + IF(TRIM(O2757)="",0,LEN(O2757)-LEN(SUBSTITUTE(O2757,",",""))+1)</f>
        <v>0</v>
      </c>
      <c r="K2757" s="242" t="str">
        <f>IF(AND(G2757&lt;&gt;0,G2757&lt;&gt;""),IF(B2757="","",IF(ISNUMBER(MATCH(B2757,'Look Up Values'!$B$2:$B$500,0)),"","Dest. error")),"")</f>
        <v/>
      </c>
      <c r="L2757" s="242" t="str">
        <f>IF(AND(G2757&lt;&gt;0,G2757&lt;&gt;""),IF(C2757="","",IF(AND(ISNUMBER(--LEFT(C2757,FIND(" ",C2757&amp;" ")-1)),OR(LEN(LEFT(C2757,FIND(" ",C2757&amp;" ")-1))=6,LEN(LEFT(C2757,FIND(" ",C2757&amp;" ")-1))=7),OR(ISNUMBER(MATCH(LEFT(C2757,FIND(" ",C2757&amp;" ")-1),'Look Up Values'!$G$2:$G$1000,0)),ISNUMBER(MATCH(LEFT(C2757,FIND(" ",C2757&amp;" ")-1),'Look Up Values'!$AE$2:$AE$2000,0)))),"","EWC error")),"")</f>
        <v/>
      </c>
      <c r="M2757" s="242" t="str" cm="1">
        <f t="array" ref="M2757">IF(AND(G2757&lt;&gt;0,G2757&lt;&gt;""),IF(E2757="","",IF(ISNUMBER(MATCH(SUBSTITUTE(E2757," ",""),SUBSTITUTE('Look Up Values'!$I$2:$I$10," ",""),0)),"","State error")),"")</f>
        <v/>
      </c>
      <c r="N2757" s="242" t="str" cm="1">
        <f t="array" ref="N2757">IF(AND(G2757&lt;&gt;0,G2757&lt;&gt;""),IF(F2757="","",IF(ISNUMBER(MATCH(SUBSTITUTE(F2757," ",""),SUBSTITUTE('Look Up Values'!$W$2:$W$30," ",""),0)),"","D&amp;R error")),"")</f>
        <v/>
      </c>
      <c r="O2757" s="256" t="str">
        <f t="shared" si="85"/>
        <v/>
      </c>
    </row>
    <row r="2758" spans="1:15" ht="15.75">
      <c r="A2758" s="250">
        <v>2751</v>
      </c>
      <c r="B2758" s="208"/>
      <c r="C2758" s="49"/>
      <c r="D2758" s="50"/>
      <c r="E2758" s="50"/>
      <c r="F2758" s="50"/>
      <c r="G2758" s="209"/>
      <c r="H2758" s="48"/>
      <c r="I2758" s="457" t="str">
        <f t="shared" si="84"/>
        <v/>
      </c>
      <c r="J2758" s="241" cm="1">
        <f t="array" ref="J2758">SUMPRODUCT(--(K2758:N2758&lt;&gt;"")) + IF(TRIM(O2758)="",0,LEN(O2758)-LEN(SUBSTITUTE(O2758,",",""))+1)</f>
        <v>0</v>
      </c>
      <c r="K2758" s="242" t="str">
        <f>IF(AND(G2758&lt;&gt;0,G2758&lt;&gt;""),IF(B2758="","",IF(ISNUMBER(MATCH(B2758,'Look Up Values'!$B$2:$B$500,0)),"","Dest. error")),"")</f>
        <v/>
      </c>
      <c r="L2758" s="242" t="str">
        <f>IF(AND(G2758&lt;&gt;0,G2758&lt;&gt;""),IF(C2758="","",IF(AND(ISNUMBER(--LEFT(C2758,FIND(" ",C2758&amp;" ")-1)),OR(LEN(LEFT(C2758,FIND(" ",C2758&amp;" ")-1))=6,LEN(LEFT(C2758,FIND(" ",C2758&amp;" ")-1))=7),OR(ISNUMBER(MATCH(LEFT(C2758,FIND(" ",C2758&amp;" ")-1),'Look Up Values'!$G$2:$G$1000,0)),ISNUMBER(MATCH(LEFT(C2758,FIND(" ",C2758&amp;" ")-1),'Look Up Values'!$AE$2:$AE$2000,0)))),"","EWC error")),"")</f>
        <v/>
      </c>
      <c r="M2758" s="242" t="str" cm="1">
        <f t="array" ref="M2758">IF(AND(G2758&lt;&gt;0,G2758&lt;&gt;""),IF(E2758="","",IF(ISNUMBER(MATCH(SUBSTITUTE(E2758," ",""),SUBSTITUTE('Look Up Values'!$I$2:$I$10," ",""),0)),"","State error")),"")</f>
        <v/>
      </c>
      <c r="N2758" s="242" t="str" cm="1">
        <f t="array" ref="N2758">IF(AND(G2758&lt;&gt;0,G2758&lt;&gt;""),IF(F2758="","",IF(ISNUMBER(MATCH(SUBSTITUTE(F2758," ",""),SUBSTITUTE('Look Up Values'!$W$2:$W$30," ",""),0)),"","D&amp;R error")),"")</f>
        <v/>
      </c>
      <c r="O2758" s="256" t="str">
        <f t="shared" si="85"/>
        <v/>
      </c>
    </row>
    <row r="2759" spans="1:15" ht="15.75">
      <c r="A2759" s="250">
        <v>2752</v>
      </c>
      <c r="B2759" s="208"/>
      <c r="C2759" s="49"/>
      <c r="D2759" s="50"/>
      <c r="E2759" s="50"/>
      <c r="F2759" s="50"/>
      <c r="G2759" s="209"/>
      <c r="H2759" s="48"/>
      <c r="I2759" s="457" t="str">
        <f t="shared" si="84"/>
        <v/>
      </c>
      <c r="J2759" s="241" cm="1">
        <f t="array" ref="J2759">SUMPRODUCT(--(K2759:N2759&lt;&gt;"")) + IF(TRIM(O2759)="",0,LEN(O2759)-LEN(SUBSTITUTE(O2759,",",""))+1)</f>
        <v>0</v>
      </c>
      <c r="K2759" s="242" t="str">
        <f>IF(AND(G2759&lt;&gt;0,G2759&lt;&gt;""),IF(B2759="","",IF(ISNUMBER(MATCH(B2759,'Look Up Values'!$B$2:$B$500,0)),"","Dest. error")),"")</f>
        <v/>
      </c>
      <c r="L2759" s="242" t="str">
        <f>IF(AND(G2759&lt;&gt;0,G2759&lt;&gt;""),IF(C2759="","",IF(AND(ISNUMBER(--LEFT(C2759,FIND(" ",C2759&amp;" ")-1)),OR(LEN(LEFT(C2759,FIND(" ",C2759&amp;" ")-1))=6,LEN(LEFT(C2759,FIND(" ",C2759&amp;" ")-1))=7),OR(ISNUMBER(MATCH(LEFT(C2759,FIND(" ",C2759&amp;" ")-1),'Look Up Values'!$G$2:$G$1000,0)),ISNUMBER(MATCH(LEFT(C2759,FIND(" ",C2759&amp;" ")-1),'Look Up Values'!$AE$2:$AE$2000,0)))),"","EWC error")),"")</f>
        <v/>
      </c>
      <c r="M2759" s="242" t="str" cm="1">
        <f t="array" ref="M2759">IF(AND(G2759&lt;&gt;0,G2759&lt;&gt;""),IF(E2759="","",IF(ISNUMBER(MATCH(SUBSTITUTE(E2759," ",""),SUBSTITUTE('Look Up Values'!$I$2:$I$10," ",""),0)),"","State error")),"")</f>
        <v/>
      </c>
      <c r="N2759" s="242" t="str" cm="1">
        <f t="array" ref="N2759">IF(AND(G2759&lt;&gt;0,G2759&lt;&gt;""),IF(F2759="","",IF(ISNUMBER(MATCH(SUBSTITUTE(F2759," ",""),SUBSTITUTE('Look Up Values'!$W$2:$W$30," ",""),0)),"","D&amp;R error")),"")</f>
        <v/>
      </c>
      <c r="O2759" s="256" t="str">
        <f t="shared" si="85"/>
        <v/>
      </c>
    </row>
    <row r="2760" spans="1:15" ht="15.75">
      <c r="A2760" s="250">
        <v>2753</v>
      </c>
      <c r="B2760" s="208"/>
      <c r="C2760" s="49"/>
      <c r="D2760" s="50"/>
      <c r="E2760" s="50"/>
      <c r="F2760" s="50"/>
      <c r="G2760" s="209"/>
      <c r="H2760" s="48"/>
      <c r="I2760" s="457" t="str">
        <f t="shared" si="84"/>
        <v/>
      </c>
      <c r="J2760" s="241" cm="1">
        <f t="array" ref="J2760">SUMPRODUCT(--(K2760:N2760&lt;&gt;"")) + IF(TRIM(O2760)="",0,LEN(O2760)-LEN(SUBSTITUTE(O2760,",",""))+1)</f>
        <v>0</v>
      </c>
      <c r="K2760" s="242" t="str">
        <f>IF(AND(G2760&lt;&gt;0,G2760&lt;&gt;""),IF(B2760="","",IF(ISNUMBER(MATCH(B2760,'Look Up Values'!$B$2:$B$500,0)),"","Dest. error")),"")</f>
        <v/>
      </c>
      <c r="L2760" s="242" t="str">
        <f>IF(AND(G2760&lt;&gt;0,G2760&lt;&gt;""),IF(C2760="","",IF(AND(ISNUMBER(--LEFT(C2760,FIND(" ",C2760&amp;" ")-1)),OR(LEN(LEFT(C2760,FIND(" ",C2760&amp;" ")-1))=6,LEN(LEFT(C2760,FIND(" ",C2760&amp;" ")-1))=7),OR(ISNUMBER(MATCH(LEFT(C2760,FIND(" ",C2760&amp;" ")-1),'Look Up Values'!$G$2:$G$1000,0)),ISNUMBER(MATCH(LEFT(C2760,FIND(" ",C2760&amp;" ")-1),'Look Up Values'!$AE$2:$AE$2000,0)))),"","EWC error")),"")</f>
        <v/>
      </c>
      <c r="M2760" s="242" t="str" cm="1">
        <f t="array" ref="M2760">IF(AND(G2760&lt;&gt;0,G2760&lt;&gt;""),IF(E2760="","",IF(ISNUMBER(MATCH(SUBSTITUTE(E2760," ",""),SUBSTITUTE('Look Up Values'!$I$2:$I$10," ",""),0)),"","State error")),"")</f>
        <v/>
      </c>
      <c r="N2760" s="242" t="str" cm="1">
        <f t="array" ref="N2760">IF(AND(G2760&lt;&gt;0,G2760&lt;&gt;""),IF(F2760="","",IF(ISNUMBER(MATCH(SUBSTITUTE(F2760," ",""),SUBSTITUTE('Look Up Values'!$W$2:$W$30," ",""),0)),"","D&amp;R error")),"")</f>
        <v/>
      </c>
      <c r="O2760" s="256" t="str">
        <f t="shared" si="85"/>
        <v/>
      </c>
    </row>
    <row r="2761" spans="1:15" ht="15.75">
      <c r="A2761" s="250">
        <v>2754</v>
      </c>
      <c r="B2761" s="208"/>
      <c r="C2761" s="49"/>
      <c r="D2761" s="50"/>
      <c r="E2761" s="50"/>
      <c r="F2761" s="50"/>
      <c r="G2761" s="209"/>
      <c r="H2761" s="48"/>
      <c r="I2761" s="457" t="str">
        <f t="shared" ref="I2761:I2824" si="86">IF(IFERROR(--SUBSTITUTE(J2761,CHAR(160),""),0)&gt;0,A2761,"")</f>
        <v/>
      </c>
      <c r="J2761" s="241" cm="1">
        <f t="array" ref="J2761">SUMPRODUCT(--(K2761:N2761&lt;&gt;"")) + IF(TRIM(O2761)="",0,LEN(O2761)-LEN(SUBSTITUTE(O2761,",",""))+1)</f>
        <v>0</v>
      </c>
      <c r="K2761" s="242" t="str">
        <f>IF(AND(G2761&lt;&gt;0,G2761&lt;&gt;""),IF(B2761="","",IF(ISNUMBER(MATCH(B2761,'Look Up Values'!$B$2:$B$500,0)),"","Dest. error")),"")</f>
        <v/>
      </c>
      <c r="L2761" s="242" t="str">
        <f>IF(AND(G2761&lt;&gt;0,G2761&lt;&gt;""),IF(C2761="","",IF(AND(ISNUMBER(--LEFT(C2761,FIND(" ",C2761&amp;" ")-1)),OR(LEN(LEFT(C2761,FIND(" ",C2761&amp;" ")-1))=6,LEN(LEFT(C2761,FIND(" ",C2761&amp;" ")-1))=7),OR(ISNUMBER(MATCH(LEFT(C2761,FIND(" ",C2761&amp;" ")-1),'Look Up Values'!$G$2:$G$1000,0)),ISNUMBER(MATCH(LEFT(C2761,FIND(" ",C2761&amp;" ")-1),'Look Up Values'!$AE$2:$AE$2000,0)))),"","EWC error")),"")</f>
        <v/>
      </c>
      <c r="M2761" s="242" t="str" cm="1">
        <f t="array" ref="M2761">IF(AND(G2761&lt;&gt;0,G2761&lt;&gt;""),IF(E2761="","",IF(ISNUMBER(MATCH(SUBSTITUTE(E2761," ",""),SUBSTITUTE('Look Up Values'!$I$2:$I$10," ",""),0)),"","State error")),"")</f>
        <v/>
      </c>
      <c r="N2761" s="242" t="str" cm="1">
        <f t="array" ref="N2761">IF(AND(G2761&lt;&gt;0,G2761&lt;&gt;""),IF(F2761="","",IF(ISNUMBER(MATCH(SUBSTITUTE(F2761," ",""),SUBSTITUTE('Look Up Values'!$W$2:$W$30," ",""),0)),"","D&amp;R error")),"")</f>
        <v/>
      </c>
      <c r="O2761" s="256" t="str">
        <f t="shared" ref="O2761:O2824" si="87">IF(OR(G2761="",G2761=0),"",IF((TRIM(SUBSTITUTE(B2761,CHAR(160),""))&amp;TRIM(SUBSTITUTE(C2761,CHAR(160),""))&amp;TRIM(SUBSTITUTE(F2761,CHAR(160),""))&amp;TRIM(SUBSTITUTE(E2761,CHAR(160),"")))&lt;&gt;"",IF((--(TRIM(SUBSTITUTE(B2761,CHAR(160),""))&lt;&gt;"")+--(TRIM(SUBSTITUTE(C2761,CHAR(160),""))&lt;&gt;"")+--(TRIM(SUBSTITUTE(F2761,CHAR(160),""))&lt;&gt;"")+--(TRIM(SUBSTITUTE(E2761,CHAR(160),""))&lt;&gt;""))=4,"",LEFT(IF(TRIM(SUBSTITUTE(B2761,CHAR(160),""))="","Dest, ","")&amp;IF(TRIM(SUBSTITUTE(C2761,CHAR(160),""))="","EWC, ","")&amp;IF(TRIM(SUBSTITUTE(F2761,CHAR(160),""))="","D&amp;R, ","")&amp;IF(TRIM(SUBSTITUTE(E2761,CHAR(160),""))="","State, ",""),LEN(IF(TRIM(SUBSTITUTE(B2761,CHAR(160),""))="","Dest, ","")&amp;IF(TRIM(SUBSTITUTE(C2761,CHAR(160),""))="","EWC, ","")&amp;IF(TRIM(SUBSTITUTE(F2761,CHAR(160),""))="","D&amp;R, ","")&amp;IF(TRIM(SUBSTITUTE(E2761,CHAR(160),""))="","State, ",""))-2)),LEFT(IF(TRIM(SUBSTITUTE(B2761,CHAR(160),""))="","Dest, ","")&amp;IF(TRIM(SUBSTITUTE(C2761,CHAR(160),""))="","EWC, ","")&amp;IF(TRIM(SUBSTITUTE(F2761,CHAR(160),""))="","D&amp;R, ","")&amp;IF(TRIM(SUBSTITUTE(E2761,CHAR(160),""))="","State, ",""),LEN(IF(TRIM(SUBSTITUTE(B2761,CHAR(160),""))="","Dest, ","")&amp;IF(TRIM(SUBSTITUTE(C2761,CHAR(160),""))="","EWC, ","")&amp;IF(TRIM(SUBSTITUTE(F2761,CHAR(160),""))="","D&amp;R, ","")&amp;IF(TRIM(SUBSTITUTE(E2761,CHAR(160),""))="","State, ",""))-2)))</f>
        <v/>
      </c>
    </row>
    <row r="2762" spans="1:15" ht="15.75">
      <c r="A2762" s="250">
        <v>2755</v>
      </c>
      <c r="B2762" s="208"/>
      <c r="C2762" s="49"/>
      <c r="D2762" s="50"/>
      <c r="E2762" s="50"/>
      <c r="F2762" s="50"/>
      <c r="G2762" s="209"/>
      <c r="H2762" s="48"/>
      <c r="I2762" s="457" t="str">
        <f t="shared" si="86"/>
        <v/>
      </c>
      <c r="J2762" s="241" cm="1">
        <f t="array" ref="J2762">SUMPRODUCT(--(K2762:N2762&lt;&gt;"")) + IF(TRIM(O2762)="",0,LEN(O2762)-LEN(SUBSTITUTE(O2762,",",""))+1)</f>
        <v>0</v>
      </c>
      <c r="K2762" s="242" t="str">
        <f>IF(AND(G2762&lt;&gt;0,G2762&lt;&gt;""),IF(B2762="","",IF(ISNUMBER(MATCH(B2762,'Look Up Values'!$B$2:$B$500,0)),"","Dest. error")),"")</f>
        <v/>
      </c>
      <c r="L2762" s="242" t="str">
        <f>IF(AND(G2762&lt;&gt;0,G2762&lt;&gt;""),IF(C2762="","",IF(AND(ISNUMBER(--LEFT(C2762,FIND(" ",C2762&amp;" ")-1)),OR(LEN(LEFT(C2762,FIND(" ",C2762&amp;" ")-1))=6,LEN(LEFT(C2762,FIND(" ",C2762&amp;" ")-1))=7),OR(ISNUMBER(MATCH(LEFT(C2762,FIND(" ",C2762&amp;" ")-1),'Look Up Values'!$G$2:$G$1000,0)),ISNUMBER(MATCH(LEFT(C2762,FIND(" ",C2762&amp;" ")-1),'Look Up Values'!$AE$2:$AE$2000,0)))),"","EWC error")),"")</f>
        <v/>
      </c>
      <c r="M2762" s="242" t="str" cm="1">
        <f t="array" ref="M2762">IF(AND(G2762&lt;&gt;0,G2762&lt;&gt;""),IF(E2762="","",IF(ISNUMBER(MATCH(SUBSTITUTE(E2762," ",""),SUBSTITUTE('Look Up Values'!$I$2:$I$10," ",""),0)),"","State error")),"")</f>
        <v/>
      </c>
      <c r="N2762" s="242" t="str" cm="1">
        <f t="array" ref="N2762">IF(AND(G2762&lt;&gt;0,G2762&lt;&gt;""),IF(F2762="","",IF(ISNUMBER(MATCH(SUBSTITUTE(F2762," ",""),SUBSTITUTE('Look Up Values'!$W$2:$W$30," ",""),0)),"","D&amp;R error")),"")</f>
        <v/>
      </c>
      <c r="O2762" s="256" t="str">
        <f t="shared" si="87"/>
        <v/>
      </c>
    </row>
    <row r="2763" spans="1:15" ht="15.75">
      <c r="A2763" s="250">
        <v>2756</v>
      </c>
      <c r="B2763" s="208"/>
      <c r="C2763" s="49"/>
      <c r="D2763" s="50"/>
      <c r="E2763" s="50"/>
      <c r="F2763" s="50"/>
      <c r="G2763" s="209"/>
      <c r="H2763" s="48"/>
      <c r="I2763" s="457" t="str">
        <f t="shared" si="86"/>
        <v/>
      </c>
      <c r="J2763" s="241" cm="1">
        <f t="array" ref="J2763">SUMPRODUCT(--(K2763:N2763&lt;&gt;"")) + IF(TRIM(O2763)="",0,LEN(O2763)-LEN(SUBSTITUTE(O2763,",",""))+1)</f>
        <v>0</v>
      </c>
      <c r="K2763" s="242" t="str">
        <f>IF(AND(G2763&lt;&gt;0,G2763&lt;&gt;""),IF(B2763="","",IF(ISNUMBER(MATCH(B2763,'Look Up Values'!$B$2:$B$500,0)),"","Dest. error")),"")</f>
        <v/>
      </c>
      <c r="L2763" s="242" t="str">
        <f>IF(AND(G2763&lt;&gt;0,G2763&lt;&gt;""),IF(C2763="","",IF(AND(ISNUMBER(--LEFT(C2763,FIND(" ",C2763&amp;" ")-1)),OR(LEN(LEFT(C2763,FIND(" ",C2763&amp;" ")-1))=6,LEN(LEFT(C2763,FIND(" ",C2763&amp;" ")-1))=7),OR(ISNUMBER(MATCH(LEFT(C2763,FIND(" ",C2763&amp;" ")-1),'Look Up Values'!$G$2:$G$1000,0)),ISNUMBER(MATCH(LEFT(C2763,FIND(" ",C2763&amp;" ")-1),'Look Up Values'!$AE$2:$AE$2000,0)))),"","EWC error")),"")</f>
        <v/>
      </c>
      <c r="M2763" s="242" t="str" cm="1">
        <f t="array" ref="M2763">IF(AND(G2763&lt;&gt;0,G2763&lt;&gt;""),IF(E2763="","",IF(ISNUMBER(MATCH(SUBSTITUTE(E2763," ",""),SUBSTITUTE('Look Up Values'!$I$2:$I$10," ",""),0)),"","State error")),"")</f>
        <v/>
      </c>
      <c r="N2763" s="242" t="str" cm="1">
        <f t="array" ref="N2763">IF(AND(G2763&lt;&gt;0,G2763&lt;&gt;""),IF(F2763="","",IF(ISNUMBER(MATCH(SUBSTITUTE(F2763," ",""),SUBSTITUTE('Look Up Values'!$W$2:$W$30," ",""),0)),"","D&amp;R error")),"")</f>
        <v/>
      </c>
      <c r="O2763" s="256" t="str">
        <f t="shared" si="87"/>
        <v/>
      </c>
    </row>
    <row r="2764" spans="1:15" ht="15.75">
      <c r="A2764" s="250">
        <v>2757</v>
      </c>
      <c r="B2764" s="208"/>
      <c r="C2764" s="49"/>
      <c r="D2764" s="50"/>
      <c r="E2764" s="50"/>
      <c r="F2764" s="50"/>
      <c r="G2764" s="209"/>
      <c r="H2764" s="48"/>
      <c r="I2764" s="457" t="str">
        <f t="shared" si="86"/>
        <v/>
      </c>
      <c r="J2764" s="241" cm="1">
        <f t="array" ref="J2764">SUMPRODUCT(--(K2764:N2764&lt;&gt;"")) + IF(TRIM(O2764)="",0,LEN(O2764)-LEN(SUBSTITUTE(O2764,",",""))+1)</f>
        <v>0</v>
      </c>
      <c r="K2764" s="242" t="str">
        <f>IF(AND(G2764&lt;&gt;0,G2764&lt;&gt;""),IF(B2764="","",IF(ISNUMBER(MATCH(B2764,'Look Up Values'!$B$2:$B$500,0)),"","Dest. error")),"")</f>
        <v/>
      </c>
      <c r="L2764" s="242" t="str">
        <f>IF(AND(G2764&lt;&gt;0,G2764&lt;&gt;""),IF(C2764="","",IF(AND(ISNUMBER(--LEFT(C2764,FIND(" ",C2764&amp;" ")-1)),OR(LEN(LEFT(C2764,FIND(" ",C2764&amp;" ")-1))=6,LEN(LEFT(C2764,FIND(" ",C2764&amp;" ")-1))=7),OR(ISNUMBER(MATCH(LEFT(C2764,FIND(" ",C2764&amp;" ")-1),'Look Up Values'!$G$2:$G$1000,0)),ISNUMBER(MATCH(LEFT(C2764,FIND(" ",C2764&amp;" ")-1),'Look Up Values'!$AE$2:$AE$2000,0)))),"","EWC error")),"")</f>
        <v/>
      </c>
      <c r="M2764" s="242" t="str" cm="1">
        <f t="array" ref="M2764">IF(AND(G2764&lt;&gt;0,G2764&lt;&gt;""),IF(E2764="","",IF(ISNUMBER(MATCH(SUBSTITUTE(E2764," ",""),SUBSTITUTE('Look Up Values'!$I$2:$I$10," ",""),0)),"","State error")),"")</f>
        <v/>
      </c>
      <c r="N2764" s="242" t="str" cm="1">
        <f t="array" ref="N2764">IF(AND(G2764&lt;&gt;0,G2764&lt;&gt;""),IF(F2764="","",IF(ISNUMBER(MATCH(SUBSTITUTE(F2764," ",""),SUBSTITUTE('Look Up Values'!$W$2:$W$30," ",""),0)),"","D&amp;R error")),"")</f>
        <v/>
      </c>
      <c r="O2764" s="256" t="str">
        <f t="shared" si="87"/>
        <v/>
      </c>
    </row>
    <row r="2765" spans="1:15" ht="15.75">
      <c r="A2765" s="250">
        <v>2758</v>
      </c>
      <c r="B2765" s="208"/>
      <c r="C2765" s="49"/>
      <c r="D2765" s="50"/>
      <c r="E2765" s="50"/>
      <c r="F2765" s="50"/>
      <c r="G2765" s="209"/>
      <c r="H2765" s="48"/>
      <c r="I2765" s="457" t="str">
        <f t="shared" si="86"/>
        <v/>
      </c>
      <c r="J2765" s="241" cm="1">
        <f t="array" ref="J2765">SUMPRODUCT(--(K2765:N2765&lt;&gt;"")) + IF(TRIM(O2765)="",0,LEN(O2765)-LEN(SUBSTITUTE(O2765,",",""))+1)</f>
        <v>0</v>
      </c>
      <c r="K2765" s="242" t="str">
        <f>IF(AND(G2765&lt;&gt;0,G2765&lt;&gt;""),IF(B2765="","",IF(ISNUMBER(MATCH(B2765,'Look Up Values'!$B$2:$B$500,0)),"","Dest. error")),"")</f>
        <v/>
      </c>
      <c r="L2765" s="242" t="str">
        <f>IF(AND(G2765&lt;&gt;0,G2765&lt;&gt;""),IF(C2765="","",IF(AND(ISNUMBER(--LEFT(C2765,FIND(" ",C2765&amp;" ")-1)),OR(LEN(LEFT(C2765,FIND(" ",C2765&amp;" ")-1))=6,LEN(LEFT(C2765,FIND(" ",C2765&amp;" ")-1))=7),OR(ISNUMBER(MATCH(LEFT(C2765,FIND(" ",C2765&amp;" ")-1),'Look Up Values'!$G$2:$G$1000,0)),ISNUMBER(MATCH(LEFT(C2765,FIND(" ",C2765&amp;" ")-1),'Look Up Values'!$AE$2:$AE$2000,0)))),"","EWC error")),"")</f>
        <v/>
      </c>
      <c r="M2765" s="242" t="str" cm="1">
        <f t="array" ref="M2765">IF(AND(G2765&lt;&gt;0,G2765&lt;&gt;""),IF(E2765="","",IF(ISNUMBER(MATCH(SUBSTITUTE(E2765," ",""),SUBSTITUTE('Look Up Values'!$I$2:$I$10," ",""),0)),"","State error")),"")</f>
        <v/>
      </c>
      <c r="N2765" s="242" t="str" cm="1">
        <f t="array" ref="N2765">IF(AND(G2765&lt;&gt;0,G2765&lt;&gt;""),IF(F2765="","",IF(ISNUMBER(MATCH(SUBSTITUTE(F2765," ",""),SUBSTITUTE('Look Up Values'!$W$2:$W$30," ",""),0)),"","D&amp;R error")),"")</f>
        <v/>
      </c>
      <c r="O2765" s="256" t="str">
        <f t="shared" si="87"/>
        <v/>
      </c>
    </row>
    <row r="2766" spans="1:15" ht="15.75">
      <c r="A2766" s="250">
        <v>2759</v>
      </c>
      <c r="B2766" s="208"/>
      <c r="C2766" s="49"/>
      <c r="D2766" s="50"/>
      <c r="E2766" s="50"/>
      <c r="F2766" s="50"/>
      <c r="G2766" s="209"/>
      <c r="H2766" s="48"/>
      <c r="I2766" s="457" t="str">
        <f t="shared" si="86"/>
        <v/>
      </c>
      <c r="J2766" s="241" cm="1">
        <f t="array" ref="J2766">SUMPRODUCT(--(K2766:N2766&lt;&gt;"")) + IF(TRIM(O2766)="",0,LEN(O2766)-LEN(SUBSTITUTE(O2766,",",""))+1)</f>
        <v>0</v>
      </c>
      <c r="K2766" s="242" t="str">
        <f>IF(AND(G2766&lt;&gt;0,G2766&lt;&gt;""),IF(B2766="","",IF(ISNUMBER(MATCH(B2766,'Look Up Values'!$B$2:$B$500,0)),"","Dest. error")),"")</f>
        <v/>
      </c>
      <c r="L2766" s="242" t="str">
        <f>IF(AND(G2766&lt;&gt;0,G2766&lt;&gt;""),IF(C2766="","",IF(AND(ISNUMBER(--LEFT(C2766,FIND(" ",C2766&amp;" ")-1)),OR(LEN(LEFT(C2766,FIND(" ",C2766&amp;" ")-1))=6,LEN(LEFT(C2766,FIND(" ",C2766&amp;" ")-1))=7),OR(ISNUMBER(MATCH(LEFT(C2766,FIND(" ",C2766&amp;" ")-1),'Look Up Values'!$G$2:$G$1000,0)),ISNUMBER(MATCH(LEFT(C2766,FIND(" ",C2766&amp;" ")-1),'Look Up Values'!$AE$2:$AE$2000,0)))),"","EWC error")),"")</f>
        <v/>
      </c>
      <c r="M2766" s="242" t="str" cm="1">
        <f t="array" ref="M2766">IF(AND(G2766&lt;&gt;0,G2766&lt;&gt;""),IF(E2766="","",IF(ISNUMBER(MATCH(SUBSTITUTE(E2766," ",""),SUBSTITUTE('Look Up Values'!$I$2:$I$10," ",""),0)),"","State error")),"")</f>
        <v/>
      </c>
      <c r="N2766" s="242" t="str" cm="1">
        <f t="array" ref="N2766">IF(AND(G2766&lt;&gt;0,G2766&lt;&gt;""),IF(F2766="","",IF(ISNUMBER(MATCH(SUBSTITUTE(F2766," ",""),SUBSTITUTE('Look Up Values'!$W$2:$W$30," ",""),0)),"","D&amp;R error")),"")</f>
        <v/>
      </c>
      <c r="O2766" s="256" t="str">
        <f t="shared" si="87"/>
        <v/>
      </c>
    </row>
    <row r="2767" spans="1:15" ht="15.75">
      <c r="A2767" s="250">
        <v>2760</v>
      </c>
      <c r="B2767" s="208"/>
      <c r="C2767" s="49"/>
      <c r="D2767" s="50"/>
      <c r="E2767" s="50"/>
      <c r="F2767" s="50"/>
      <c r="G2767" s="209"/>
      <c r="H2767" s="48"/>
      <c r="I2767" s="457" t="str">
        <f t="shared" si="86"/>
        <v/>
      </c>
      <c r="J2767" s="241" cm="1">
        <f t="array" ref="J2767">SUMPRODUCT(--(K2767:N2767&lt;&gt;"")) + IF(TRIM(O2767)="",0,LEN(O2767)-LEN(SUBSTITUTE(O2767,",",""))+1)</f>
        <v>0</v>
      </c>
      <c r="K2767" s="242" t="str">
        <f>IF(AND(G2767&lt;&gt;0,G2767&lt;&gt;""),IF(B2767="","",IF(ISNUMBER(MATCH(B2767,'Look Up Values'!$B$2:$B$500,0)),"","Dest. error")),"")</f>
        <v/>
      </c>
      <c r="L2767" s="242" t="str">
        <f>IF(AND(G2767&lt;&gt;0,G2767&lt;&gt;""),IF(C2767="","",IF(AND(ISNUMBER(--LEFT(C2767,FIND(" ",C2767&amp;" ")-1)),OR(LEN(LEFT(C2767,FIND(" ",C2767&amp;" ")-1))=6,LEN(LEFT(C2767,FIND(" ",C2767&amp;" ")-1))=7),OR(ISNUMBER(MATCH(LEFT(C2767,FIND(" ",C2767&amp;" ")-1),'Look Up Values'!$G$2:$G$1000,0)),ISNUMBER(MATCH(LEFT(C2767,FIND(" ",C2767&amp;" ")-1),'Look Up Values'!$AE$2:$AE$2000,0)))),"","EWC error")),"")</f>
        <v/>
      </c>
      <c r="M2767" s="242" t="str" cm="1">
        <f t="array" ref="M2767">IF(AND(G2767&lt;&gt;0,G2767&lt;&gt;""),IF(E2767="","",IF(ISNUMBER(MATCH(SUBSTITUTE(E2767," ",""),SUBSTITUTE('Look Up Values'!$I$2:$I$10," ",""),0)),"","State error")),"")</f>
        <v/>
      </c>
      <c r="N2767" s="242" t="str" cm="1">
        <f t="array" ref="N2767">IF(AND(G2767&lt;&gt;0,G2767&lt;&gt;""),IF(F2767="","",IF(ISNUMBER(MATCH(SUBSTITUTE(F2767," ",""),SUBSTITUTE('Look Up Values'!$W$2:$W$30," ",""),0)),"","D&amp;R error")),"")</f>
        <v/>
      </c>
      <c r="O2767" s="256" t="str">
        <f t="shared" si="87"/>
        <v/>
      </c>
    </row>
    <row r="2768" spans="1:15" ht="15.75">
      <c r="A2768" s="250">
        <v>2761</v>
      </c>
      <c r="B2768" s="208"/>
      <c r="C2768" s="49"/>
      <c r="D2768" s="50"/>
      <c r="E2768" s="50"/>
      <c r="F2768" s="50"/>
      <c r="G2768" s="209"/>
      <c r="H2768" s="48"/>
      <c r="I2768" s="457" t="str">
        <f t="shared" si="86"/>
        <v/>
      </c>
      <c r="J2768" s="241" cm="1">
        <f t="array" ref="J2768">SUMPRODUCT(--(K2768:N2768&lt;&gt;"")) + IF(TRIM(O2768)="",0,LEN(O2768)-LEN(SUBSTITUTE(O2768,",",""))+1)</f>
        <v>0</v>
      </c>
      <c r="K2768" s="242" t="str">
        <f>IF(AND(G2768&lt;&gt;0,G2768&lt;&gt;""),IF(B2768="","",IF(ISNUMBER(MATCH(B2768,'Look Up Values'!$B$2:$B$500,0)),"","Dest. error")),"")</f>
        <v/>
      </c>
      <c r="L2768" s="242" t="str">
        <f>IF(AND(G2768&lt;&gt;0,G2768&lt;&gt;""),IF(C2768="","",IF(AND(ISNUMBER(--LEFT(C2768,FIND(" ",C2768&amp;" ")-1)),OR(LEN(LEFT(C2768,FIND(" ",C2768&amp;" ")-1))=6,LEN(LEFT(C2768,FIND(" ",C2768&amp;" ")-1))=7),OR(ISNUMBER(MATCH(LEFT(C2768,FIND(" ",C2768&amp;" ")-1),'Look Up Values'!$G$2:$G$1000,0)),ISNUMBER(MATCH(LEFT(C2768,FIND(" ",C2768&amp;" ")-1),'Look Up Values'!$AE$2:$AE$2000,0)))),"","EWC error")),"")</f>
        <v/>
      </c>
      <c r="M2768" s="242" t="str" cm="1">
        <f t="array" ref="M2768">IF(AND(G2768&lt;&gt;0,G2768&lt;&gt;""),IF(E2768="","",IF(ISNUMBER(MATCH(SUBSTITUTE(E2768," ",""),SUBSTITUTE('Look Up Values'!$I$2:$I$10," ",""),0)),"","State error")),"")</f>
        <v/>
      </c>
      <c r="N2768" s="242" t="str" cm="1">
        <f t="array" ref="N2768">IF(AND(G2768&lt;&gt;0,G2768&lt;&gt;""),IF(F2768="","",IF(ISNUMBER(MATCH(SUBSTITUTE(F2768," ",""),SUBSTITUTE('Look Up Values'!$W$2:$W$30," ",""),0)),"","D&amp;R error")),"")</f>
        <v/>
      </c>
      <c r="O2768" s="256" t="str">
        <f t="shared" si="87"/>
        <v/>
      </c>
    </row>
    <row r="2769" spans="1:15" ht="15.75">
      <c r="A2769" s="250">
        <v>2762</v>
      </c>
      <c r="B2769" s="208"/>
      <c r="C2769" s="49"/>
      <c r="D2769" s="50"/>
      <c r="E2769" s="50"/>
      <c r="F2769" s="50"/>
      <c r="G2769" s="209"/>
      <c r="H2769" s="48"/>
      <c r="I2769" s="457" t="str">
        <f t="shared" si="86"/>
        <v/>
      </c>
      <c r="J2769" s="241" cm="1">
        <f t="array" ref="J2769">SUMPRODUCT(--(K2769:N2769&lt;&gt;"")) + IF(TRIM(O2769)="",0,LEN(O2769)-LEN(SUBSTITUTE(O2769,",",""))+1)</f>
        <v>0</v>
      </c>
      <c r="K2769" s="242" t="str">
        <f>IF(AND(G2769&lt;&gt;0,G2769&lt;&gt;""),IF(B2769="","",IF(ISNUMBER(MATCH(B2769,'Look Up Values'!$B$2:$B$500,0)),"","Dest. error")),"")</f>
        <v/>
      </c>
      <c r="L2769" s="242" t="str">
        <f>IF(AND(G2769&lt;&gt;0,G2769&lt;&gt;""),IF(C2769="","",IF(AND(ISNUMBER(--LEFT(C2769,FIND(" ",C2769&amp;" ")-1)),OR(LEN(LEFT(C2769,FIND(" ",C2769&amp;" ")-1))=6,LEN(LEFT(C2769,FIND(" ",C2769&amp;" ")-1))=7),OR(ISNUMBER(MATCH(LEFT(C2769,FIND(" ",C2769&amp;" ")-1),'Look Up Values'!$G$2:$G$1000,0)),ISNUMBER(MATCH(LEFT(C2769,FIND(" ",C2769&amp;" ")-1),'Look Up Values'!$AE$2:$AE$2000,0)))),"","EWC error")),"")</f>
        <v/>
      </c>
      <c r="M2769" s="242" t="str" cm="1">
        <f t="array" ref="M2769">IF(AND(G2769&lt;&gt;0,G2769&lt;&gt;""),IF(E2769="","",IF(ISNUMBER(MATCH(SUBSTITUTE(E2769," ",""),SUBSTITUTE('Look Up Values'!$I$2:$I$10," ",""),0)),"","State error")),"")</f>
        <v/>
      </c>
      <c r="N2769" s="242" t="str" cm="1">
        <f t="array" ref="N2769">IF(AND(G2769&lt;&gt;0,G2769&lt;&gt;""),IF(F2769="","",IF(ISNUMBER(MATCH(SUBSTITUTE(F2769," ",""),SUBSTITUTE('Look Up Values'!$W$2:$W$30," ",""),0)),"","D&amp;R error")),"")</f>
        <v/>
      </c>
      <c r="O2769" s="256" t="str">
        <f t="shared" si="87"/>
        <v/>
      </c>
    </row>
    <row r="2770" spans="1:15" ht="15.75">
      <c r="A2770" s="250">
        <v>2763</v>
      </c>
      <c r="B2770" s="208"/>
      <c r="C2770" s="49"/>
      <c r="D2770" s="50"/>
      <c r="E2770" s="50"/>
      <c r="F2770" s="50"/>
      <c r="G2770" s="209"/>
      <c r="H2770" s="48"/>
      <c r="I2770" s="457" t="str">
        <f t="shared" si="86"/>
        <v/>
      </c>
      <c r="J2770" s="241" cm="1">
        <f t="array" ref="J2770">SUMPRODUCT(--(K2770:N2770&lt;&gt;"")) + IF(TRIM(O2770)="",0,LEN(O2770)-LEN(SUBSTITUTE(O2770,",",""))+1)</f>
        <v>0</v>
      </c>
      <c r="K2770" s="242" t="str">
        <f>IF(AND(G2770&lt;&gt;0,G2770&lt;&gt;""),IF(B2770="","",IF(ISNUMBER(MATCH(B2770,'Look Up Values'!$B$2:$B$500,0)),"","Dest. error")),"")</f>
        <v/>
      </c>
      <c r="L2770" s="242" t="str">
        <f>IF(AND(G2770&lt;&gt;0,G2770&lt;&gt;""),IF(C2770="","",IF(AND(ISNUMBER(--LEFT(C2770,FIND(" ",C2770&amp;" ")-1)),OR(LEN(LEFT(C2770,FIND(" ",C2770&amp;" ")-1))=6,LEN(LEFT(C2770,FIND(" ",C2770&amp;" ")-1))=7),OR(ISNUMBER(MATCH(LEFT(C2770,FIND(" ",C2770&amp;" ")-1),'Look Up Values'!$G$2:$G$1000,0)),ISNUMBER(MATCH(LEFT(C2770,FIND(" ",C2770&amp;" ")-1),'Look Up Values'!$AE$2:$AE$2000,0)))),"","EWC error")),"")</f>
        <v/>
      </c>
      <c r="M2770" s="242" t="str" cm="1">
        <f t="array" ref="M2770">IF(AND(G2770&lt;&gt;0,G2770&lt;&gt;""),IF(E2770="","",IF(ISNUMBER(MATCH(SUBSTITUTE(E2770," ",""),SUBSTITUTE('Look Up Values'!$I$2:$I$10," ",""),0)),"","State error")),"")</f>
        <v/>
      </c>
      <c r="N2770" s="242" t="str" cm="1">
        <f t="array" ref="N2770">IF(AND(G2770&lt;&gt;0,G2770&lt;&gt;""),IF(F2770="","",IF(ISNUMBER(MATCH(SUBSTITUTE(F2770," ",""),SUBSTITUTE('Look Up Values'!$W$2:$W$30," ",""),0)),"","D&amp;R error")),"")</f>
        <v/>
      </c>
      <c r="O2770" s="256" t="str">
        <f t="shared" si="87"/>
        <v/>
      </c>
    </row>
    <row r="2771" spans="1:15" ht="15.75">
      <c r="A2771" s="250">
        <v>2764</v>
      </c>
      <c r="B2771" s="208"/>
      <c r="C2771" s="49"/>
      <c r="D2771" s="50"/>
      <c r="E2771" s="50"/>
      <c r="F2771" s="50"/>
      <c r="G2771" s="209"/>
      <c r="H2771" s="48"/>
      <c r="I2771" s="457" t="str">
        <f t="shared" si="86"/>
        <v/>
      </c>
      <c r="J2771" s="241" cm="1">
        <f t="array" ref="J2771">SUMPRODUCT(--(K2771:N2771&lt;&gt;"")) + IF(TRIM(O2771)="",0,LEN(O2771)-LEN(SUBSTITUTE(O2771,",",""))+1)</f>
        <v>0</v>
      </c>
      <c r="K2771" s="242" t="str">
        <f>IF(AND(G2771&lt;&gt;0,G2771&lt;&gt;""),IF(B2771="","",IF(ISNUMBER(MATCH(B2771,'Look Up Values'!$B$2:$B$500,0)),"","Dest. error")),"")</f>
        <v/>
      </c>
      <c r="L2771" s="242" t="str">
        <f>IF(AND(G2771&lt;&gt;0,G2771&lt;&gt;""),IF(C2771="","",IF(AND(ISNUMBER(--LEFT(C2771,FIND(" ",C2771&amp;" ")-1)),OR(LEN(LEFT(C2771,FIND(" ",C2771&amp;" ")-1))=6,LEN(LEFT(C2771,FIND(" ",C2771&amp;" ")-1))=7),OR(ISNUMBER(MATCH(LEFT(C2771,FIND(" ",C2771&amp;" ")-1),'Look Up Values'!$G$2:$G$1000,0)),ISNUMBER(MATCH(LEFT(C2771,FIND(" ",C2771&amp;" ")-1),'Look Up Values'!$AE$2:$AE$2000,0)))),"","EWC error")),"")</f>
        <v/>
      </c>
      <c r="M2771" s="242" t="str" cm="1">
        <f t="array" ref="M2771">IF(AND(G2771&lt;&gt;0,G2771&lt;&gt;""),IF(E2771="","",IF(ISNUMBER(MATCH(SUBSTITUTE(E2771," ",""),SUBSTITUTE('Look Up Values'!$I$2:$I$10," ",""),0)),"","State error")),"")</f>
        <v/>
      </c>
      <c r="N2771" s="242" t="str" cm="1">
        <f t="array" ref="N2771">IF(AND(G2771&lt;&gt;0,G2771&lt;&gt;""),IF(F2771="","",IF(ISNUMBER(MATCH(SUBSTITUTE(F2771," ",""),SUBSTITUTE('Look Up Values'!$W$2:$W$30," ",""),0)),"","D&amp;R error")),"")</f>
        <v/>
      </c>
      <c r="O2771" s="256" t="str">
        <f t="shared" si="87"/>
        <v/>
      </c>
    </row>
    <row r="2772" spans="1:15" ht="15.75">
      <c r="A2772" s="250">
        <v>2765</v>
      </c>
      <c r="B2772" s="208"/>
      <c r="C2772" s="49"/>
      <c r="D2772" s="50"/>
      <c r="E2772" s="50"/>
      <c r="F2772" s="50"/>
      <c r="G2772" s="209"/>
      <c r="H2772" s="48"/>
      <c r="I2772" s="457" t="str">
        <f t="shared" si="86"/>
        <v/>
      </c>
      <c r="J2772" s="241" cm="1">
        <f t="array" ref="J2772">SUMPRODUCT(--(K2772:N2772&lt;&gt;"")) + IF(TRIM(O2772)="",0,LEN(O2772)-LEN(SUBSTITUTE(O2772,",",""))+1)</f>
        <v>0</v>
      </c>
      <c r="K2772" s="242" t="str">
        <f>IF(AND(G2772&lt;&gt;0,G2772&lt;&gt;""),IF(B2772="","",IF(ISNUMBER(MATCH(B2772,'Look Up Values'!$B$2:$B$500,0)),"","Dest. error")),"")</f>
        <v/>
      </c>
      <c r="L2772" s="242" t="str">
        <f>IF(AND(G2772&lt;&gt;0,G2772&lt;&gt;""),IF(C2772="","",IF(AND(ISNUMBER(--LEFT(C2772,FIND(" ",C2772&amp;" ")-1)),OR(LEN(LEFT(C2772,FIND(" ",C2772&amp;" ")-1))=6,LEN(LEFT(C2772,FIND(" ",C2772&amp;" ")-1))=7),OR(ISNUMBER(MATCH(LEFT(C2772,FIND(" ",C2772&amp;" ")-1),'Look Up Values'!$G$2:$G$1000,0)),ISNUMBER(MATCH(LEFT(C2772,FIND(" ",C2772&amp;" ")-1),'Look Up Values'!$AE$2:$AE$2000,0)))),"","EWC error")),"")</f>
        <v/>
      </c>
      <c r="M2772" s="242" t="str" cm="1">
        <f t="array" ref="M2772">IF(AND(G2772&lt;&gt;0,G2772&lt;&gt;""),IF(E2772="","",IF(ISNUMBER(MATCH(SUBSTITUTE(E2772," ",""),SUBSTITUTE('Look Up Values'!$I$2:$I$10," ",""),0)),"","State error")),"")</f>
        <v/>
      </c>
      <c r="N2772" s="242" t="str" cm="1">
        <f t="array" ref="N2772">IF(AND(G2772&lt;&gt;0,G2772&lt;&gt;""),IF(F2772="","",IF(ISNUMBER(MATCH(SUBSTITUTE(F2772," ",""),SUBSTITUTE('Look Up Values'!$W$2:$W$30," ",""),0)),"","D&amp;R error")),"")</f>
        <v/>
      </c>
      <c r="O2772" s="256" t="str">
        <f t="shared" si="87"/>
        <v/>
      </c>
    </row>
    <row r="2773" spans="1:15" ht="15.75">
      <c r="A2773" s="250">
        <v>2766</v>
      </c>
      <c r="B2773" s="208"/>
      <c r="C2773" s="49"/>
      <c r="D2773" s="50"/>
      <c r="E2773" s="50"/>
      <c r="F2773" s="50"/>
      <c r="G2773" s="209"/>
      <c r="H2773" s="48"/>
      <c r="I2773" s="457" t="str">
        <f t="shared" si="86"/>
        <v/>
      </c>
      <c r="J2773" s="241" cm="1">
        <f t="array" ref="J2773">SUMPRODUCT(--(K2773:N2773&lt;&gt;"")) + IF(TRIM(O2773)="",0,LEN(O2773)-LEN(SUBSTITUTE(O2773,",",""))+1)</f>
        <v>0</v>
      </c>
      <c r="K2773" s="242" t="str">
        <f>IF(AND(G2773&lt;&gt;0,G2773&lt;&gt;""),IF(B2773="","",IF(ISNUMBER(MATCH(B2773,'Look Up Values'!$B$2:$B$500,0)),"","Dest. error")),"")</f>
        <v/>
      </c>
      <c r="L2773" s="242" t="str">
        <f>IF(AND(G2773&lt;&gt;0,G2773&lt;&gt;""),IF(C2773="","",IF(AND(ISNUMBER(--LEFT(C2773,FIND(" ",C2773&amp;" ")-1)),OR(LEN(LEFT(C2773,FIND(" ",C2773&amp;" ")-1))=6,LEN(LEFT(C2773,FIND(" ",C2773&amp;" ")-1))=7),OR(ISNUMBER(MATCH(LEFT(C2773,FIND(" ",C2773&amp;" ")-1),'Look Up Values'!$G$2:$G$1000,0)),ISNUMBER(MATCH(LEFT(C2773,FIND(" ",C2773&amp;" ")-1),'Look Up Values'!$AE$2:$AE$2000,0)))),"","EWC error")),"")</f>
        <v/>
      </c>
      <c r="M2773" s="242" t="str" cm="1">
        <f t="array" ref="M2773">IF(AND(G2773&lt;&gt;0,G2773&lt;&gt;""),IF(E2773="","",IF(ISNUMBER(MATCH(SUBSTITUTE(E2773," ",""),SUBSTITUTE('Look Up Values'!$I$2:$I$10," ",""),0)),"","State error")),"")</f>
        <v/>
      </c>
      <c r="N2773" s="242" t="str" cm="1">
        <f t="array" ref="N2773">IF(AND(G2773&lt;&gt;0,G2773&lt;&gt;""),IF(F2773="","",IF(ISNUMBER(MATCH(SUBSTITUTE(F2773," ",""),SUBSTITUTE('Look Up Values'!$W$2:$W$30," ",""),0)),"","D&amp;R error")),"")</f>
        <v/>
      </c>
      <c r="O2773" s="256" t="str">
        <f t="shared" si="87"/>
        <v/>
      </c>
    </row>
    <row r="2774" spans="1:15" ht="15.75">
      <c r="A2774" s="250">
        <v>2767</v>
      </c>
      <c r="B2774" s="208"/>
      <c r="C2774" s="49"/>
      <c r="D2774" s="50"/>
      <c r="E2774" s="50"/>
      <c r="F2774" s="50"/>
      <c r="G2774" s="209"/>
      <c r="H2774" s="48"/>
      <c r="I2774" s="457" t="str">
        <f t="shared" si="86"/>
        <v/>
      </c>
      <c r="J2774" s="241" cm="1">
        <f t="array" ref="J2774">SUMPRODUCT(--(K2774:N2774&lt;&gt;"")) + IF(TRIM(O2774)="",0,LEN(O2774)-LEN(SUBSTITUTE(O2774,",",""))+1)</f>
        <v>0</v>
      </c>
      <c r="K2774" s="242" t="str">
        <f>IF(AND(G2774&lt;&gt;0,G2774&lt;&gt;""),IF(B2774="","",IF(ISNUMBER(MATCH(B2774,'Look Up Values'!$B$2:$B$500,0)),"","Dest. error")),"")</f>
        <v/>
      </c>
      <c r="L2774" s="242" t="str">
        <f>IF(AND(G2774&lt;&gt;0,G2774&lt;&gt;""),IF(C2774="","",IF(AND(ISNUMBER(--LEFT(C2774,FIND(" ",C2774&amp;" ")-1)),OR(LEN(LEFT(C2774,FIND(" ",C2774&amp;" ")-1))=6,LEN(LEFT(C2774,FIND(" ",C2774&amp;" ")-1))=7),OR(ISNUMBER(MATCH(LEFT(C2774,FIND(" ",C2774&amp;" ")-1),'Look Up Values'!$G$2:$G$1000,0)),ISNUMBER(MATCH(LEFT(C2774,FIND(" ",C2774&amp;" ")-1),'Look Up Values'!$AE$2:$AE$2000,0)))),"","EWC error")),"")</f>
        <v/>
      </c>
      <c r="M2774" s="242" t="str" cm="1">
        <f t="array" ref="M2774">IF(AND(G2774&lt;&gt;0,G2774&lt;&gt;""),IF(E2774="","",IF(ISNUMBER(MATCH(SUBSTITUTE(E2774," ",""),SUBSTITUTE('Look Up Values'!$I$2:$I$10," ",""),0)),"","State error")),"")</f>
        <v/>
      </c>
      <c r="N2774" s="242" t="str" cm="1">
        <f t="array" ref="N2774">IF(AND(G2774&lt;&gt;0,G2774&lt;&gt;""),IF(F2774="","",IF(ISNUMBER(MATCH(SUBSTITUTE(F2774," ",""),SUBSTITUTE('Look Up Values'!$W$2:$W$30," ",""),0)),"","D&amp;R error")),"")</f>
        <v/>
      </c>
      <c r="O2774" s="256" t="str">
        <f t="shared" si="87"/>
        <v/>
      </c>
    </row>
    <row r="2775" spans="1:15" ht="15.75">
      <c r="A2775" s="250">
        <v>2768</v>
      </c>
      <c r="B2775" s="208"/>
      <c r="C2775" s="49"/>
      <c r="D2775" s="50"/>
      <c r="E2775" s="50"/>
      <c r="F2775" s="50"/>
      <c r="G2775" s="209"/>
      <c r="H2775" s="48"/>
      <c r="I2775" s="457" t="str">
        <f t="shared" si="86"/>
        <v/>
      </c>
      <c r="J2775" s="241" cm="1">
        <f t="array" ref="J2775">SUMPRODUCT(--(K2775:N2775&lt;&gt;"")) + IF(TRIM(O2775)="",0,LEN(O2775)-LEN(SUBSTITUTE(O2775,",",""))+1)</f>
        <v>0</v>
      </c>
      <c r="K2775" s="242" t="str">
        <f>IF(AND(G2775&lt;&gt;0,G2775&lt;&gt;""),IF(B2775="","",IF(ISNUMBER(MATCH(B2775,'Look Up Values'!$B$2:$B$500,0)),"","Dest. error")),"")</f>
        <v/>
      </c>
      <c r="L2775" s="242" t="str">
        <f>IF(AND(G2775&lt;&gt;0,G2775&lt;&gt;""),IF(C2775="","",IF(AND(ISNUMBER(--LEFT(C2775,FIND(" ",C2775&amp;" ")-1)),OR(LEN(LEFT(C2775,FIND(" ",C2775&amp;" ")-1))=6,LEN(LEFT(C2775,FIND(" ",C2775&amp;" ")-1))=7),OR(ISNUMBER(MATCH(LEFT(C2775,FIND(" ",C2775&amp;" ")-1),'Look Up Values'!$G$2:$G$1000,0)),ISNUMBER(MATCH(LEFT(C2775,FIND(" ",C2775&amp;" ")-1),'Look Up Values'!$AE$2:$AE$2000,0)))),"","EWC error")),"")</f>
        <v/>
      </c>
      <c r="M2775" s="242" t="str" cm="1">
        <f t="array" ref="M2775">IF(AND(G2775&lt;&gt;0,G2775&lt;&gt;""),IF(E2775="","",IF(ISNUMBER(MATCH(SUBSTITUTE(E2775," ",""),SUBSTITUTE('Look Up Values'!$I$2:$I$10," ",""),0)),"","State error")),"")</f>
        <v/>
      </c>
      <c r="N2775" s="242" t="str" cm="1">
        <f t="array" ref="N2775">IF(AND(G2775&lt;&gt;0,G2775&lt;&gt;""),IF(F2775="","",IF(ISNUMBER(MATCH(SUBSTITUTE(F2775," ",""),SUBSTITUTE('Look Up Values'!$W$2:$W$30," ",""),0)),"","D&amp;R error")),"")</f>
        <v/>
      </c>
      <c r="O2775" s="256" t="str">
        <f t="shared" si="87"/>
        <v/>
      </c>
    </row>
    <row r="2776" spans="1:15" ht="15.75">
      <c r="A2776" s="250">
        <v>2769</v>
      </c>
      <c r="B2776" s="208"/>
      <c r="C2776" s="49"/>
      <c r="D2776" s="50"/>
      <c r="E2776" s="50"/>
      <c r="F2776" s="50"/>
      <c r="G2776" s="209"/>
      <c r="H2776" s="48"/>
      <c r="I2776" s="457" t="str">
        <f t="shared" si="86"/>
        <v/>
      </c>
      <c r="J2776" s="241" cm="1">
        <f t="array" ref="J2776">SUMPRODUCT(--(K2776:N2776&lt;&gt;"")) + IF(TRIM(O2776)="",0,LEN(O2776)-LEN(SUBSTITUTE(O2776,",",""))+1)</f>
        <v>0</v>
      </c>
      <c r="K2776" s="242" t="str">
        <f>IF(AND(G2776&lt;&gt;0,G2776&lt;&gt;""),IF(B2776="","",IF(ISNUMBER(MATCH(B2776,'Look Up Values'!$B$2:$B$500,0)),"","Dest. error")),"")</f>
        <v/>
      </c>
      <c r="L2776" s="242" t="str">
        <f>IF(AND(G2776&lt;&gt;0,G2776&lt;&gt;""),IF(C2776="","",IF(AND(ISNUMBER(--LEFT(C2776,FIND(" ",C2776&amp;" ")-1)),OR(LEN(LEFT(C2776,FIND(" ",C2776&amp;" ")-1))=6,LEN(LEFT(C2776,FIND(" ",C2776&amp;" ")-1))=7),OR(ISNUMBER(MATCH(LEFT(C2776,FIND(" ",C2776&amp;" ")-1),'Look Up Values'!$G$2:$G$1000,0)),ISNUMBER(MATCH(LEFT(C2776,FIND(" ",C2776&amp;" ")-1),'Look Up Values'!$AE$2:$AE$2000,0)))),"","EWC error")),"")</f>
        <v/>
      </c>
      <c r="M2776" s="242" t="str" cm="1">
        <f t="array" ref="M2776">IF(AND(G2776&lt;&gt;0,G2776&lt;&gt;""),IF(E2776="","",IF(ISNUMBER(MATCH(SUBSTITUTE(E2776," ",""),SUBSTITUTE('Look Up Values'!$I$2:$I$10," ",""),0)),"","State error")),"")</f>
        <v/>
      </c>
      <c r="N2776" s="242" t="str" cm="1">
        <f t="array" ref="N2776">IF(AND(G2776&lt;&gt;0,G2776&lt;&gt;""),IF(F2776="","",IF(ISNUMBER(MATCH(SUBSTITUTE(F2776," ",""),SUBSTITUTE('Look Up Values'!$W$2:$W$30," ",""),0)),"","D&amp;R error")),"")</f>
        <v/>
      </c>
      <c r="O2776" s="256" t="str">
        <f t="shared" si="87"/>
        <v/>
      </c>
    </row>
    <row r="2777" spans="1:15" ht="15.75">
      <c r="A2777" s="250">
        <v>2770</v>
      </c>
      <c r="B2777" s="208"/>
      <c r="C2777" s="49"/>
      <c r="D2777" s="50"/>
      <c r="E2777" s="50"/>
      <c r="F2777" s="50"/>
      <c r="G2777" s="209"/>
      <c r="H2777" s="48"/>
      <c r="I2777" s="457" t="str">
        <f t="shared" si="86"/>
        <v/>
      </c>
      <c r="J2777" s="241" cm="1">
        <f t="array" ref="J2777">SUMPRODUCT(--(K2777:N2777&lt;&gt;"")) + IF(TRIM(O2777)="",0,LEN(O2777)-LEN(SUBSTITUTE(O2777,",",""))+1)</f>
        <v>0</v>
      </c>
      <c r="K2777" s="242" t="str">
        <f>IF(AND(G2777&lt;&gt;0,G2777&lt;&gt;""),IF(B2777="","",IF(ISNUMBER(MATCH(B2777,'Look Up Values'!$B$2:$B$500,0)),"","Dest. error")),"")</f>
        <v/>
      </c>
      <c r="L2777" s="242" t="str">
        <f>IF(AND(G2777&lt;&gt;0,G2777&lt;&gt;""),IF(C2777="","",IF(AND(ISNUMBER(--LEFT(C2777,FIND(" ",C2777&amp;" ")-1)),OR(LEN(LEFT(C2777,FIND(" ",C2777&amp;" ")-1))=6,LEN(LEFT(C2777,FIND(" ",C2777&amp;" ")-1))=7),OR(ISNUMBER(MATCH(LEFT(C2777,FIND(" ",C2777&amp;" ")-1),'Look Up Values'!$G$2:$G$1000,0)),ISNUMBER(MATCH(LEFT(C2777,FIND(" ",C2777&amp;" ")-1),'Look Up Values'!$AE$2:$AE$2000,0)))),"","EWC error")),"")</f>
        <v/>
      </c>
      <c r="M2777" s="242" t="str" cm="1">
        <f t="array" ref="M2777">IF(AND(G2777&lt;&gt;0,G2777&lt;&gt;""),IF(E2777="","",IF(ISNUMBER(MATCH(SUBSTITUTE(E2777," ",""),SUBSTITUTE('Look Up Values'!$I$2:$I$10," ",""),0)),"","State error")),"")</f>
        <v/>
      </c>
      <c r="N2777" s="242" t="str" cm="1">
        <f t="array" ref="N2777">IF(AND(G2777&lt;&gt;0,G2777&lt;&gt;""),IF(F2777="","",IF(ISNUMBER(MATCH(SUBSTITUTE(F2777," ",""),SUBSTITUTE('Look Up Values'!$W$2:$W$30," ",""),0)),"","D&amp;R error")),"")</f>
        <v/>
      </c>
      <c r="O2777" s="256" t="str">
        <f t="shared" si="87"/>
        <v/>
      </c>
    </row>
    <row r="2778" spans="1:15" ht="15.75">
      <c r="A2778" s="250">
        <v>2771</v>
      </c>
      <c r="B2778" s="208"/>
      <c r="C2778" s="49"/>
      <c r="D2778" s="50"/>
      <c r="E2778" s="50"/>
      <c r="F2778" s="50"/>
      <c r="G2778" s="209"/>
      <c r="H2778" s="48"/>
      <c r="I2778" s="457" t="str">
        <f t="shared" si="86"/>
        <v/>
      </c>
      <c r="J2778" s="241" cm="1">
        <f t="array" ref="J2778">SUMPRODUCT(--(K2778:N2778&lt;&gt;"")) + IF(TRIM(O2778)="",0,LEN(O2778)-LEN(SUBSTITUTE(O2778,",",""))+1)</f>
        <v>0</v>
      </c>
      <c r="K2778" s="242" t="str">
        <f>IF(AND(G2778&lt;&gt;0,G2778&lt;&gt;""),IF(B2778="","",IF(ISNUMBER(MATCH(B2778,'Look Up Values'!$B$2:$B$500,0)),"","Dest. error")),"")</f>
        <v/>
      </c>
      <c r="L2778" s="242" t="str">
        <f>IF(AND(G2778&lt;&gt;0,G2778&lt;&gt;""),IF(C2778="","",IF(AND(ISNUMBER(--LEFT(C2778,FIND(" ",C2778&amp;" ")-1)),OR(LEN(LEFT(C2778,FIND(" ",C2778&amp;" ")-1))=6,LEN(LEFT(C2778,FIND(" ",C2778&amp;" ")-1))=7),OR(ISNUMBER(MATCH(LEFT(C2778,FIND(" ",C2778&amp;" ")-1),'Look Up Values'!$G$2:$G$1000,0)),ISNUMBER(MATCH(LEFT(C2778,FIND(" ",C2778&amp;" ")-1),'Look Up Values'!$AE$2:$AE$2000,0)))),"","EWC error")),"")</f>
        <v/>
      </c>
      <c r="M2778" s="242" t="str" cm="1">
        <f t="array" ref="M2778">IF(AND(G2778&lt;&gt;0,G2778&lt;&gt;""),IF(E2778="","",IF(ISNUMBER(MATCH(SUBSTITUTE(E2778," ",""),SUBSTITUTE('Look Up Values'!$I$2:$I$10," ",""),0)),"","State error")),"")</f>
        <v/>
      </c>
      <c r="N2778" s="242" t="str" cm="1">
        <f t="array" ref="N2778">IF(AND(G2778&lt;&gt;0,G2778&lt;&gt;""),IF(F2778="","",IF(ISNUMBER(MATCH(SUBSTITUTE(F2778," ",""),SUBSTITUTE('Look Up Values'!$W$2:$W$30," ",""),0)),"","D&amp;R error")),"")</f>
        <v/>
      </c>
      <c r="O2778" s="256" t="str">
        <f t="shared" si="87"/>
        <v/>
      </c>
    </row>
    <row r="2779" spans="1:15" ht="15.75">
      <c r="A2779" s="250">
        <v>2772</v>
      </c>
      <c r="B2779" s="208"/>
      <c r="C2779" s="49"/>
      <c r="D2779" s="50"/>
      <c r="E2779" s="50"/>
      <c r="F2779" s="50"/>
      <c r="G2779" s="209"/>
      <c r="H2779" s="48"/>
      <c r="I2779" s="457" t="str">
        <f t="shared" si="86"/>
        <v/>
      </c>
      <c r="J2779" s="241" cm="1">
        <f t="array" ref="J2779">SUMPRODUCT(--(K2779:N2779&lt;&gt;"")) + IF(TRIM(O2779)="",0,LEN(O2779)-LEN(SUBSTITUTE(O2779,",",""))+1)</f>
        <v>0</v>
      </c>
      <c r="K2779" s="242" t="str">
        <f>IF(AND(G2779&lt;&gt;0,G2779&lt;&gt;""),IF(B2779="","",IF(ISNUMBER(MATCH(B2779,'Look Up Values'!$B$2:$B$500,0)),"","Dest. error")),"")</f>
        <v/>
      </c>
      <c r="L2779" s="242" t="str">
        <f>IF(AND(G2779&lt;&gt;0,G2779&lt;&gt;""),IF(C2779="","",IF(AND(ISNUMBER(--LEFT(C2779,FIND(" ",C2779&amp;" ")-1)),OR(LEN(LEFT(C2779,FIND(" ",C2779&amp;" ")-1))=6,LEN(LEFT(C2779,FIND(" ",C2779&amp;" ")-1))=7),OR(ISNUMBER(MATCH(LEFT(C2779,FIND(" ",C2779&amp;" ")-1),'Look Up Values'!$G$2:$G$1000,0)),ISNUMBER(MATCH(LEFT(C2779,FIND(" ",C2779&amp;" ")-1),'Look Up Values'!$AE$2:$AE$2000,0)))),"","EWC error")),"")</f>
        <v/>
      </c>
      <c r="M2779" s="242" t="str" cm="1">
        <f t="array" ref="M2779">IF(AND(G2779&lt;&gt;0,G2779&lt;&gt;""),IF(E2779="","",IF(ISNUMBER(MATCH(SUBSTITUTE(E2779," ",""),SUBSTITUTE('Look Up Values'!$I$2:$I$10," ",""),0)),"","State error")),"")</f>
        <v/>
      </c>
      <c r="N2779" s="242" t="str" cm="1">
        <f t="array" ref="N2779">IF(AND(G2779&lt;&gt;0,G2779&lt;&gt;""),IF(F2779="","",IF(ISNUMBER(MATCH(SUBSTITUTE(F2779," ",""),SUBSTITUTE('Look Up Values'!$W$2:$W$30," ",""),0)),"","D&amp;R error")),"")</f>
        <v/>
      </c>
      <c r="O2779" s="256" t="str">
        <f t="shared" si="87"/>
        <v/>
      </c>
    </row>
    <row r="2780" spans="1:15" ht="15.75">
      <c r="A2780" s="250">
        <v>2773</v>
      </c>
      <c r="B2780" s="208"/>
      <c r="C2780" s="49"/>
      <c r="D2780" s="50"/>
      <c r="E2780" s="50"/>
      <c r="F2780" s="50"/>
      <c r="G2780" s="209"/>
      <c r="H2780" s="48"/>
      <c r="I2780" s="457" t="str">
        <f t="shared" si="86"/>
        <v/>
      </c>
      <c r="J2780" s="241" cm="1">
        <f t="array" ref="J2780">SUMPRODUCT(--(K2780:N2780&lt;&gt;"")) + IF(TRIM(O2780)="",0,LEN(O2780)-LEN(SUBSTITUTE(O2780,",",""))+1)</f>
        <v>0</v>
      </c>
      <c r="K2780" s="242" t="str">
        <f>IF(AND(G2780&lt;&gt;0,G2780&lt;&gt;""),IF(B2780="","",IF(ISNUMBER(MATCH(B2780,'Look Up Values'!$B$2:$B$500,0)),"","Dest. error")),"")</f>
        <v/>
      </c>
      <c r="L2780" s="242" t="str">
        <f>IF(AND(G2780&lt;&gt;0,G2780&lt;&gt;""),IF(C2780="","",IF(AND(ISNUMBER(--LEFT(C2780,FIND(" ",C2780&amp;" ")-1)),OR(LEN(LEFT(C2780,FIND(" ",C2780&amp;" ")-1))=6,LEN(LEFT(C2780,FIND(" ",C2780&amp;" ")-1))=7),OR(ISNUMBER(MATCH(LEFT(C2780,FIND(" ",C2780&amp;" ")-1),'Look Up Values'!$G$2:$G$1000,0)),ISNUMBER(MATCH(LEFT(C2780,FIND(" ",C2780&amp;" ")-1),'Look Up Values'!$AE$2:$AE$2000,0)))),"","EWC error")),"")</f>
        <v/>
      </c>
      <c r="M2780" s="242" t="str" cm="1">
        <f t="array" ref="M2780">IF(AND(G2780&lt;&gt;0,G2780&lt;&gt;""),IF(E2780="","",IF(ISNUMBER(MATCH(SUBSTITUTE(E2780," ",""),SUBSTITUTE('Look Up Values'!$I$2:$I$10," ",""),0)),"","State error")),"")</f>
        <v/>
      </c>
      <c r="N2780" s="242" t="str" cm="1">
        <f t="array" ref="N2780">IF(AND(G2780&lt;&gt;0,G2780&lt;&gt;""),IF(F2780="","",IF(ISNUMBER(MATCH(SUBSTITUTE(F2780," ",""),SUBSTITUTE('Look Up Values'!$W$2:$W$30," ",""),0)),"","D&amp;R error")),"")</f>
        <v/>
      </c>
      <c r="O2780" s="256" t="str">
        <f t="shared" si="87"/>
        <v/>
      </c>
    </row>
    <row r="2781" spans="1:15" ht="15.75">
      <c r="A2781" s="250">
        <v>2774</v>
      </c>
      <c r="B2781" s="208"/>
      <c r="C2781" s="49"/>
      <c r="D2781" s="50"/>
      <c r="E2781" s="50"/>
      <c r="F2781" s="50"/>
      <c r="G2781" s="209"/>
      <c r="H2781" s="48"/>
      <c r="I2781" s="457" t="str">
        <f t="shared" si="86"/>
        <v/>
      </c>
      <c r="J2781" s="241" cm="1">
        <f t="array" ref="J2781">SUMPRODUCT(--(K2781:N2781&lt;&gt;"")) + IF(TRIM(O2781)="",0,LEN(O2781)-LEN(SUBSTITUTE(O2781,",",""))+1)</f>
        <v>0</v>
      </c>
      <c r="K2781" s="242" t="str">
        <f>IF(AND(G2781&lt;&gt;0,G2781&lt;&gt;""),IF(B2781="","",IF(ISNUMBER(MATCH(B2781,'Look Up Values'!$B$2:$B$500,0)),"","Dest. error")),"")</f>
        <v/>
      </c>
      <c r="L2781" s="242" t="str">
        <f>IF(AND(G2781&lt;&gt;0,G2781&lt;&gt;""),IF(C2781="","",IF(AND(ISNUMBER(--LEFT(C2781,FIND(" ",C2781&amp;" ")-1)),OR(LEN(LEFT(C2781,FIND(" ",C2781&amp;" ")-1))=6,LEN(LEFT(C2781,FIND(" ",C2781&amp;" ")-1))=7),OR(ISNUMBER(MATCH(LEFT(C2781,FIND(" ",C2781&amp;" ")-1),'Look Up Values'!$G$2:$G$1000,0)),ISNUMBER(MATCH(LEFT(C2781,FIND(" ",C2781&amp;" ")-1),'Look Up Values'!$AE$2:$AE$2000,0)))),"","EWC error")),"")</f>
        <v/>
      </c>
      <c r="M2781" s="242" t="str" cm="1">
        <f t="array" ref="M2781">IF(AND(G2781&lt;&gt;0,G2781&lt;&gt;""),IF(E2781="","",IF(ISNUMBER(MATCH(SUBSTITUTE(E2781," ",""),SUBSTITUTE('Look Up Values'!$I$2:$I$10," ",""),0)),"","State error")),"")</f>
        <v/>
      </c>
      <c r="N2781" s="242" t="str" cm="1">
        <f t="array" ref="N2781">IF(AND(G2781&lt;&gt;0,G2781&lt;&gt;""),IF(F2781="","",IF(ISNUMBER(MATCH(SUBSTITUTE(F2781," ",""),SUBSTITUTE('Look Up Values'!$W$2:$W$30," ",""),0)),"","D&amp;R error")),"")</f>
        <v/>
      </c>
      <c r="O2781" s="256" t="str">
        <f t="shared" si="87"/>
        <v/>
      </c>
    </row>
    <row r="2782" spans="1:15" ht="15.75">
      <c r="A2782" s="250">
        <v>2775</v>
      </c>
      <c r="B2782" s="208"/>
      <c r="C2782" s="49"/>
      <c r="D2782" s="50"/>
      <c r="E2782" s="50"/>
      <c r="F2782" s="50"/>
      <c r="G2782" s="209"/>
      <c r="H2782" s="48"/>
      <c r="I2782" s="457" t="str">
        <f t="shared" si="86"/>
        <v/>
      </c>
      <c r="J2782" s="241" cm="1">
        <f t="array" ref="J2782">SUMPRODUCT(--(K2782:N2782&lt;&gt;"")) + IF(TRIM(O2782)="",0,LEN(O2782)-LEN(SUBSTITUTE(O2782,",",""))+1)</f>
        <v>0</v>
      </c>
      <c r="K2782" s="242" t="str">
        <f>IF(AND(G2782&lt;&gt;0,G2782&lt;&gt;""),IF(B2782="","",IF(ISNUMBER(MATCH(B2782,'Look Up Values'!$B$2:$B$500,0)),"","Dest. error")),"")</f>
        <v/>
      </c>
      <c r="L2782" s="242" t="str">
        <f>IF(AND(G2782&lt;&gt;0,G2782&lt;&gt;""),IF(C2782="","",IF(AND(ISNUMBER(--LEFT(C2782,FIND(" ",C2782&amp;" ")-1)),OR(LEN(LEFT(C2782,FIND(" ",C2782&amp;" ")-1))=6,LEN(LEFT(C2782,FIND(" ",C2782&amp;" ")-1))=7),OR(ISNUMBER(MATCH(LEFT(C2782,FIND(" ",C2782&amp;" ")-1),'Look Up Values'!$G$2:$G$1000,0)),ISNUMBER(MATCH(LEFT(C2782,FIND(" ",C2782&amp;" ")-1),'Look Up Values'!$AE$2:$AE$2000,0)))),"","EWC error")),"")</f>
        <v/>
      </c>
      <c r="M2782" s="242" t="str" cm="1">
        <f t="array" ref="M2782">IF(AND(G2782&lt;&gt;0,G2782&lt;&gt;""),IF(E2782="","",IF(ISNUMBER(MATCH(SUBSTITUTE(E2782," ",""),SUBSTITUTE('Look Up Values'!$I$2:$I$10," ",""),0)),"","State error")),"")</f>
        <v/>
      </c>
      <c r="N2782" s="242" t="str" cm="1">
        <f t="array" ref="N2782">IF(AND(G2782&lt;&gt;0,G2782&lt;&gt;""),IF(F2782="","",IF(ISNUMBER(MATCH(SUBSTITUTE(F2782," ",""),SUBSTITUTE('Look Up Values'!$W$2:$W$30," ",""),0)),"","D&amp;R error")),"")</f>
        <v/>
      </c>
      <c r="O2782" s="256" t="str">
        <f t="shared" si="87"/>
        <v/>
      </c>
    </row>
    <row r="2783" spans="1:15" ht="15.75">
      <c r="A2783" s="250">
        <v>2776</v>
      </c>
      <c r="B2783" s="208"/>
      <c r="C2783" s="49"/>
      <c r="D2783" s="50"/>
      <c r="E2783" s="50"/>
      <c r="F2783" s="50"/>
      <c r="G2783" s="209"/>
      <c r="H2783" s="48"/>
      <c r="I2783" s="457" t="str">
        <f t="shared" si="86"/>
        <v/>
      </c>
      <c r="J2783" s="241" cm="1">
        <f t="array" ref="J2783">SUMPRODUCT(--(K2783:N2783&lt;&gt;"")) + IF(TRIM(O2783)="",0,LEN(O2783)-LEN(SUBSTITUTE(O2783,",",""))+1)</f>
        <v>0</v>
      </c>
      <c r="K2783" s="242" t="str">
        <f>IF(AND(G2783&lt;&gt;0,G2783&lt;&gt;""),IF(B2783="","",IF(ISNUMBER(MATCH(B2783,'Look Up Values'!$B$2:$B$500,0)),"","Dest. error")),"")</f>
        <v/>
      </c>
      <c r="L2783" s="242" t="str">
        <f>IF(AND(G2783&lt;&gt;0,G2783&lt;&gt;""),IF(C2783="","",IF(AND(ISNUMBER(--LEFT(C2783,FIND(" ",C2783&amp;" ")-1)),OR(LEN(LEFT(C2783,FIND(" ",C2783&amp;" ")-1))=6,LEN(LEFT(C2783,FIND(" ",C2783&amp;" ")-1))=7),OR(ISNUMBER(MATCH(LEFT(C2783,FIND(" ",C2783&amp;" ")-1),'Look Up Values'!$G$2:$G$1000,0)),ISNUMBER(MATCH(LEFT(C2783,FIND(" ",C2783&amp;" ")-1),'Look Up Values'!$AE$2:$AE$2000,0)))),"","EWC error")),"")</f>
        <v/>
      </c>
      <c r="M2783" s="242" t="str" cm="1">
        <f t="array" ref="M2783">IF(AND(G2783&lt;&gt;0,G2783&lt;&gt;""),IF(E2783="","",IF(ISNUMBER(MATCH(SUBSTITUTE(E2783," ",""),SUBSTITUTE('Look Up Values'!$I$2:$I$10," ",""),0)),"","State error")),"")</f>
        <v/>
      </c>
      <c r="N2783" s="242" t="str" cm="1">
        <f t="array" ref="N2783">IF(AND(G2783&lt;&gt;0,G2783&lt;&gt;""),IF(F2783="","",IF(ISNUMBER(MATCH(SUBSTITUTE(F2783," ",""),SUBSTITUTE('Look Up Values'!$W$2:$W$30," ",""),0)),"","D&amp;R error")),"")</f>
        <v/>
      </c>
      <c r="O2783" s="256" t="str">
        <f t="shared" si="87"/>
        <v/>
      </c>
    </row>
    <row r="2784" spans="1:15" ht="15.75">
      <c r="A2784" s="250">
        <v>2777</v>
      </c>
      <c r="B2784" s="208"/>
      <c r="C2784" s="49"/>
      <c r="D2784" s="50"/>
      <c r="E2784" s="50"/>
      <c r="F2784" s="50"/>
      <c r="G2784" s="209"/>
      <c r="H2784" s="48"/>
      <c r="I2784" s="457" t="str">
        <f t="shared" si="86"/>
        <v/>
      </c>
      <c r="J2784" s="241" cm="1">
        <f t="array" ref="J2784">SUMPRODUCT(--(K2784:N2784&lt;&gt;"")) + IF(TRIM(O2784)="",0,LEN(O2784)-LEN(SUBSTITUTE(O2784,",",""))+1)</f>
        <v>0</v>
      </c>
      <c r="K2784" s="242" t="str">
        <f>IF(AND(G2784&lt;&gt;0,G2784&lt;&gt;""),IF(B2784="","",IF(ISNUMBER(MATCH(B2784,'Look Up Values'!$B$2:$B$500,0)),"","Dest. error")),"")</f>
        <v/>
      </c>
      <c r="L2784" s="242" t="str">
        <f>IF(AND(G2784&lt;&gt;0,G2784&lt;&gt;""),IF(C2784="","",IF(AND(ISNUMBER(--LEFT(C2784,FIND(" ",C2784&amp;" ")-1)),OR(LEN(LEFT(C2784,FIND(" ",C2784&amp;" ")-1))=6,LEN(LEFT(C2784,FIND(" ",C2784&amp;" ")-1))=7),OR(ISNUMBER(MATCH(LEFT(C2784,FIND(" ",C2784&amp;" ")-1),'Look Up Values'!$G$2:$G$1000,0)),ISNUMBER(MATCH(LEFT(C2784,FIND(" ",C2784&amp;" ")-1),'Look Up Values'!$AE$2:$AE$2000,0)))),"","EWC error")),"")</f>
        <v/>
      </c>
      <c r="M2784" s="242" t="str" cm="1">
        <f t="array" ref="M2784">IF(AND(G2784&lt;&gt;0,G2784&lt;&gt;""),IF(E2784="","",IF(ISNUMBER(MATCH(SUBSTITUTE(E2784," ",""),SUBSTITUTE('Look Up Values'!$I$2:$I$10," ",""),0)),"","State error")),"")</f>
        <v/>
      </c>
      <c r="N2784" s="242" t="str" cm="1">
        <f t="array" ref="N2784">IF(AND(G2784&lt;&gt;0,G2784&lt;&gt;""),IF(F2784="","",IF(ISNUMBER(MATCH(SUBSTITUTE(F2784," ",""),SUBSTITUTE('Look Up Values'!$W$2:$W$30," ",""),0)),"","D&amp;R error")),"")</f>
        <v/>
      </c>
      <c r="O2784" s="256" t="str">
        <f t="shared" si="87"/>
        <v/>
      </c>
    </row>
    <row r="2785" spans="1:15" ht="15.75">
      <c r="A2785" s="250">
        <v>2778</v>
      </c>
      <c r="B2785" s="208"/>
      <c r="C2785" s="49"/>
      <c r="D2785" s="50"/>
      <c r="E2785" s="50"/>
      <c r="F2785" s="50"/>
      <c r="G2785" s="209"/>
      <c r="H2785" s="48"/>
      <c r="I2785" s="457" t="str">
        <f t="shared" si="86"/>
        <v/>
      </c>
      <c r="J2785" s="241" cm="1">
        <f t="array" ref="J2785">SUMPRODUCT(--(K2785:N2785&lt;&gt;"")) + IF(TRIM(O2785)="",0,LEN(O2785)-LEN(SUBSTITUTE(O2785,",",""))+1)</f>
        <v>0</v>
      </c>
      <c r="K2785" s="242" t="str">
        <f>IF(AND(G2785&lt;&gt;0,G2785&lt;&gt;""),IF(B2785="","",IF(ISNUMBER(MATCH(B2785,'Look Up Values'!$B$2:$B$500,0)),"","Dest. error")),"")</f>
        <v/>
      </c>
      <c r="L2785" s="242" t="str">
        <f>IF(AND(G2785&lt;&gt;0,G2785&lt;&gt;""),IF(C2785="","",IF(AND(ISNUMBER(--LEFT(C2785,FIND(" ",C2785&amp;" ")-1)),OR(LEN(LEFT(C2785,FIND(" ",C2785&amp;" ")-1))=6,LEN(LEFT(C2785,FIND(" ",C2785&amp;" ")-1))=7),OR(ISNUMBER(MATCH(LEFT(C2785,FIND(" ",C2785&amp;" ")-1),'Look Up Values'!$G$2:$G$1000,0)),ISNUMBER(MATCH(LEFT(C2785,FIND(" ",C2785&amp;" ")-1),'Look Up Values'!$AE$2:$AE$2000,0)))),"","EWC error")),"")</f>
        <v/>
      </c>
      <c r="M2785" s="242" t="str" cm="1">
        <f t="array" ref="M2785">IF(AND(G2785&lt;&gt;0,G2785&lt;&gt;""),IF(E2785="","",IF(ISNUMBER(MATCH(SUBSTITUTE(E2785," ",""),SUBSTITUTE('Look Up Values'!$I$2:$I$10," ",""),0)),"","State error")),"")</f>
        <v/>
      </c>
      <c r="N2785" s="242" t="str" cm="1">
        <f t="array" ref="N2785">IF(AND(G2785&lt;&gt;0,G2785&lt;&gt;""),IF(F2785="","",IF(ISNUMBER(MATCH(SUBSTITUTE(F2785," ",""),SUBSTITUTE('Look Up Values'!$W$2:$W$30," ",""),0)),"","D&amp;R error")),"")</f>
        <v/>
      </c>
      <c r="O2785" s="256" t="str">
        <f t="shared" si="87"/>
        <v/>
      </c>
    </row>
    <row r="2786" spans="1:15" ht="15.75">
      <c r="A2786" s="250">
        <v>2779</v>
      </c>
      <c r="B2786" s="208"/>
      <c r="C2786" s="49"/>
      <c r="D2786" s="50"/>
      <c r="E2786" s="50"/>
      <c r="F2786" s="50"/>
      <c r="G2786" s="209"/>
      <c r="H2786" s="48"/>
      <c r="I2786" s="457" t="str">
        <f t="shared" si="86"/>
        <v/>
      </c>
      <c r="J2786" s="241" cm="1">
        <f t="array" ref="J2786">SUMPRODUCT(--(K2786:N2786&lt;&gt;"")) + IF(TRIM(O2786)="",0,LEN(O2786)-LEN(SUBSTITUTE(O2786,",",""))+1)</f>
        <v>0</v>
      </c>
      <c r="K2786" s="242" t="str">
        <f>IF(AND(G2786&lt;&gt;0,G2786&lt;&gt;""),IF(B2786="","",IF(ISNUMBER(MATCH(B2786,'Look Up Values'!$B$2:$B$500,0)),"","Dest. error")),"")</f>
        <v/>
      </c>
      <c r="L2786" s="242" t="str">
        <f>IF(AND(G2786&lt;&gt;0,G2786&lt;&gt;""),IF(C2786="","",IF(AND(ISNUMBER(--LEFT(C2786,FIND(" ",C2786&amp;" ")-1)),OR(LEN(LEFT(C2786,FIND(" ",C2786&amp;" ")-1))=6,LEN(LEFT(C2786,FIND(" ",C2786&amp;" ")-1))=7),OR(ISNUMBER(MATCH(LEFT(C2786,FIND(" ",C2786&amp;" ")-1),'Look Up Values'!$G$2:$G$1000,0)),ISNUMBER(MATCH(LEFT(C2786,FIND(" ",C2786&amp;" ")-1),'Look Up Values'!$AE$2:$AE$2000,0)))),"","EWC error")),"")</f>
        <v/>
      </c>
      <c r="M2786" s="242" t="str" cm="1">
        <f t="array" ref="M2786">IF(AND(G2786&lt;&gt;0,G2786&lt;&gt;""),IF(E2786="","",IF(ISNUMBER(MATCH(SUBSTITUTE(E2786," ",""),SUBSTITUTE('Look Up Values'!$I$2:$I$10," ",""),0)),"","State error")),"")</f>
        <v/>
      </c>
      <c r="N2786" s="242" t="str" cm="1">
        <f t="array" ref="N2786">IF(AND(G2786&lt;&gt;0,G2786&lt;&gt;""),IF(F2786="","",IF(ISNUMBER(MATCH(SUBSTITUTE(F2786," ",""),SUBSTITUTE('Look Up Values'!$W$2:$W$30," ",""),0)),"","D&amp;R error")),"")</f>
        <v/>
      </c>
      <c r="O2786" s="256" t="str">
        <f t="shared" si="87"/>
        <v/>
      </c>
    </row>
    <row r="2787" spans="1:15" ht="15.75">
      <c r="A2787" s="250">
        <v>2780</v>
      </c>
      <c r="B2787" s="208"/>
      <c r="C2787" s="49"/>
      <c r="D2787" s="50"/>
      <c r="E2787" s="50"/>
      <c r="F2787" s="50"/>
      <c r="G2787" s="209"/>
      <c r="H2787" s="48"/>
      <c r="I2787" s="457" t="str">
        <f t="shared" si="86"/>
        <v/>
      </c>
      <c r="J2787" s="241" cm="1">
        <f t="array" ref="J2787">SUMPRODUCT(--(K2787:N2787&lt;&gt;"")) + IF(TRIM(O2787)="",0,LEN(O2787)-LEN(SUBSTITUTE(O2787,",",""))+1)</f>
        <v>0</v>
      </c>
      <c r="K2787" s="242" t="str">
        <f>IF(AND(G2787&lt;&gt;0,G2787&lt;&gt;""),IF(B2787="","",IF(ISNUMBER(MATCH(B2787,'Look Up Values'!$B$2:$B$500,0)),"","Dest. error")),"")</f>
        <v/>
      </c>
      <c r="L2787" s="242" t="str">
        <f>IF(AND(G2787&lt;&gt;0,G2787&lt;&gt;""),IF(C2787="","",IF(AND(ISNUMBER(--LEFT(C2787,FIND(" ",C2787&amp;" ")-1)),OR(LEN(LEFT(C2787,FIND(" ",C2787&amp;" ")-1))=6,LEN(LEFT(C2787,FIND(" ",C2787&amp;" ")-1))=7),OR(ISNUMBER(MATCH(LEFT(C2787,FIND(" ",C2787&amp;" ")-1),'Look Up Values'!$G$2:$G$1000,0)),ISNUMBER(MATCH(LEFT(C2787,FIND(" ",C2787&amp;" ")-1),'Look Up Values'!$AE$2:$AE$2000,0)))),"","EWC error")),"")</f>
        <v/>
      </c>
      <c r="M2787" s="242" t="str" cm="1">
        <f t="array" ref="M2787">IF(AND(G2787&lt;&gt;0,G2787&lt;&gt;""),IF(E2787="","",IF(ISNUMBER(MATCH(SUBSTITUTE(E2787," ",""),SUBSTITUTE('Look Up Values'!$I$2:$I$10," ",""),0)),"","State error")),"")</f>
        <v/>
      </c>
      <c r="N2787" s="242" t="str" cm="1">
        <f t="array" ref="N2787">IF(AND(G2787&lt;&gt;0,G2787&lt;&gt;""),IF(F2787="","",IF(ISNUMBER(MATCH(SUBSTITUTE(F2787," ",""),SUBSTITUTE('Look Up Values'!$W$2:$W$30," ",""),0)),"","D&amp;R error")),"")</f>
        <v/>
      </c>
      <c r="O2787" s="256" t="str">
        <f t="shared" si="87"/>
        <v/>
      </c>
    </row>
    <row r="2788" spans="1:15" ht="15.75">
      <c r="A2788" s="250">
        <v>2781</v>
      </c>
      <c r="B2788" s="208"/>
      <c r="C2788" s="49"/>
      <c r="D2788" s="50"/>
      <c r="E2788" s="50"/>
      <c r="F2788" s="50"/>
      <c r="G2788" s="209"/>
      <c r="H2788" s="48"/>
      <c r="I2788" s="457" t="str">
        <f t="shared" si="86"/>
        <v/>
      </c>
      <c r="J2788" s="241" cm="1">
        <f t="array" ref="J2788">SUMPRODUCT(--(K2788:N2788&lt;&gt;"")) + IF(TRIM(O2788)="",0,LEN(O2788)-LEN(SUBSTITUTE(O2788,",",""))+1)</f>
        <v>0</v>
      </c>
      <c r="K2788" s="242" t="str">
        <f>IF(AND(G2788&lt;&gt;0,G2788&lt;&gt;""),IF(B2788="","",IF(ISNUMBER(MATCH(B2788,'Look Up Values'!$B$2:$B$500,0)),"","Dest. error")),"")</f>
        <v/>
      </c>
      <c r="L2788" s="242" t="str">
        <f>IF(AND(G2788&lt;&gt;0,G2788&lt;&gt;""),IF(C2788="","",IF(AND(ISNUMBER(--LEFT(C2788,FIND(" ",C2788&amp;" ")-1)),OR(LEN(LEFT(C2788,FIND(" ",C2788&amp;" ")-1))=6,LEN(LEFT(C2788,FIND(" ",C2788&amp;" ")-1))=7),OR(ISNUMBER(MATCH(LEFT(C2788,FIND(" ",C2788&amp;" ")-1),'Look Up Values'!$G$2:$G$1000,0)),ISNUMBER(MATCH(LEFT(C2788,FIND(" ",C2788&amp;" ")-1),'Look Up Values'!$AE$2:$AE$2000,0)))),"","EWC error")),"")</f>
        <v/>
      </c>
      <c r="M2788" s="242" t="str" cm="1">
        <f t="array" ref="M2788">IF(AND(G2788&lt;&gt;0,G2788&lt;&gt;""),IF(E2788="","",IF(ISNUMBER(MATCH(SUBSTITUTE(E2788," ",""),SUBSTITUTE('Look Up Values'!$I$2:$I$10," ",""),0)),"","State error")),"")</f>
        <v/>
      </c>
      <c r="N2788" s="242" t="str" cm="1">
        <f t="array" ref="N2788">IF(AND(G2788&lt;&gt;0,G2788&lt;&gt;""),IF(F2788="","",IF(ISNUMBER(MATCH(SUBSTITUTE(F2788," ",""),SUBSTITUTE('Look Up Values'!$W$2:$W$30," ",""),0)),"","D&amp;R error")),"")</f>
        <v/>
      </c>
      <c r="O2788" s="256" t="str">
        <f t="shared" si="87"/>
        <v/>
      </c>
    </row>
    <row r="2789" spans="1:15" ht="15.75">
      <c r="A2789" s="250">
        <v>2782</v>
      </c>
      <c r="B2789" s="208"/>
      <c r="C2789" s="49"/>
      <c r="D2789" s="50"/>
      <c r="E2789" s="50"/>
      <c r="F2789" s="50"/>
      <c r="G2789" s="209"/>
      <c r="H2789" s="48"/>
      <c r="I2789" s="457" t="str">
        <f t="shared" si="86"/>
        <v/>
      </c>
      <c r="J2789" s="241" cm="1">
        <f t="array" ref="J2789">SUMPRODUCT(--(K2789:N2789&lt;&gt;"")) + IF(TRIM(O2789)="",0,LEN(O2789)-LEN(SUBSTITUTE(O2789,",",""))+1)</f>
        <v>0</v>
      </c>
      <c r="K2789" s="242" t="str">
        <f>IF(AND(G2789&lt;&gt;0,G2789&lt;&gt;""),IF(B2789="","",IF(ISNUMBER(MATCH(B2789,'Look Up Values'!$B$2:$B$500,0)),"","Dest. error")),"")</f>
        <v/>
      </c>
      <c r="L2789" s="242" t="str">
        <f>IF(AND(G2789&lt;&gt;0,G2789&lt;&gt;""),IF(C2789="","",IF(AND(ISNUMBER(--LEFT(C2789,FIND(" ",C2789&amp;" ")-1)),OR(LEN(LEFT(C2789,FIND(" ",C2789&amp;" ")-1))=6,LEN(LEFT(C2789,FIND(" ",C2789&amp;" ")-1))=7),OR(ISNUMBER(MATCH(LEFT(C2789,FIND(" ",C2789&amp;" ")-1),'Look Up Values'!$G$2:$G$1000,0)),ISNUMBER(MATCH(LEFT(C2789,FIND(" ",C2789&amp;" ")-1),'Look Up Values'!$AE$2:$AE$2000,0)))),"","EWC error")),"")</f>
        <v/>
      </c>
      <c r="M2789" s="242" t="str" cm="1">
        <f t="array" ref="M2789">IF(AND(G2789&lt;&gt;0,G2789&lt;&gt;""),IF(E2789="","",IF(ISNUMBER(MATCH(SUBSTITUTE(E2789," ",""),SUBSTITUTE('Look Up Values'!$I$2:$I$10," ",""),0)),"","State error")),"")</f>
        <v/>
      </c>
      <c r="N2789" s="242" t="str" cm="1">
        <f t="array" ref="N2789">IF(AND(G2789&lt;&gt;0,G2789&lt;&gt;""),IF(F2789="","",IF(ISNUMBER(MATCH(SUBSTITUTE(F2789," ",""),SUBSTITUTE('Look Up Values'!$W$2:$W$30," ",""),0)),"","D&amp;R error")),"")</f>
        <v/>
      </c>
      <c r="O2789" s="256" t="str">
        <f t="shared" si="87"/>
        <v/>
      </c>
    </row>
    <row r="2790" spans="1:15" ht="15.75">
      <c r="A2790" s="250">
        <v>2783</v>
      </c>
      <c r="B2790" s="208"/>
      <c r="C2790" s="49"/>
      <c r="D2790" s="50"/>
      <c r="E2790" s="50"/>
      <c r="F2790" s="50"/>
      <c r="G2790" s="209"/>
      <c r="H2790" s="48"/>
      <c r="I2790" s="457" t="str">
        <f t="shared" si="86"/>
        <v/>
      </c>
      <c r="J2790" s="241" cm="1">
        <f t="array" ref="J2790">SUMPRODUCT(--(K2790:N2790&lt;&gt;"")) + IF(TRIM(O2790)="",0,LEN(O2790)-LEN(SUBSTITUTE(O2790,",",""))+1)</f>
        <v>0</v>
      </c>
      <c r="K2790" s="242" t="str">
        <f>IF(AND(G2790&lt;&gt;0,G2790&lt;&gt;""),IF(B2790="","",IF(ISNUMBER(MATCH(B2790,'Look Up Values'!$B$2:$B$500,0)),"","Dest. error")),"")</f>
        <v/>
      </c>
      <c r="L2790" s="242" t="str">
        <f>IF(AND(G2790&lt;&gt;0,G2790&lt;&gt;""),IF(C2790="","",IF(AND(ISNUMBER(--LEFT(C2790,FIND(" ",C2790&amp;" ")-1)),OR(LEN(LEFT(C2790,FIND(" ",C2790&amp;" ")-1))=6,LEN(LEFT(C2790,FIND(" ",C2790&amp;" ")-1))=7),OR(ISNUMBER(MATCH(LEFT(C2790,FIND(" ",C2790&amp;" ")-1),'Look Up Values'!$G$2:$G$1000,0)),ISNUMBER(MATCH(LEFT(C2790,FIND(" ",C2790&amp;" ")-1),'Look Up Values'!$AE$2:$AE$2000,0)))),"","EWC error")),"")</f>
        <v/>
      </c>
      <c r="M2790" s="242" t="str" cm="1">
        <f t="array" ref="M2790">IF(AND(G2790&lt;&gt;0,G2790&lt;&gt;""),IF(E2790="","",IF(ISNUMBER(MATCH(SUBSTITUTE(E2790," ",""),SUBSTITUTE('Look Up Values'!$I$2:$I$10," ",""),0)),"","State error")),"")</f>
        <v/>
      </c>
      <c r="N2790" s="242" t="str" cm="1">
        <f t="array" ref="N2790">IF(AND(G2790&lt;&gt;0,G2790&lt;&gt;""),IF(F2790="","",IF(ISNUMBER(MATCH(SUBSTITUTE(F2790," ",""),SUBSTITUTE('Look Up Values'!$W$2:$W$30," ",""),0)),"","D&amp;R error")),"")</f>
        <v/>
      </c>
      <c r="O2790" s="256" t="str">
        <f t="shared" si="87"/>
        <v/>
      </c>
    </row>
    <row r="2791" spans="1:15" ht="15.75">
      <c r="A2791" s="250">
        <v>2784</v>
      </c>
      <c r="B2791" s="208"/>
      <c r="C2791" s="49"/>
      <c r="D2791" s="50"/>
      <c r="E2791" s="50"/>
      <c r="F2791" s="50"/>
      <c r="G2791" s="209"/>
      <c r="H2791" s="48"/>
      <c r="I2791" s="457" t="str">
        <f t="shared" si="86"/>
        <v/>
      </c>
      <c r="J2791" s="241" cm="1">
        <f t="array" ref="J2791">SUMPRODUCT(--(K2791:N2791&lt;&gt;"")) + IF(TRIM(O2791)="",0,LEN(O2791)-LEN(SUBSTITUTE(O2791,",",""))+1)</f>
        <v>0</v>
      </c>
      <c r="K2791" s="242" t="str">
        <f>IF(AND(G2791&lt;&gt;0,G2791&lt;&gt;""),IF(B2791="","",IF(ISNUMBER(MATCH(B2791,'Look Up Values'!$B$2:$B$500,0)),"","Dest. error")),"")</f>
        <v/>
      </c>
      <c r="L2791" s="242" t="str">
        <f>IF(AND(G2791&lt;&gt;0,G2791&lt;&gt;""),IF(C2791="","",IF(AND(ISNUMBER(--LEFT(C2791,FIND(" ",C2791&amp;" ")-1)),OR(LEN(LEFT(C2791,FIND(" ",C2791&amp;" ")-1))=6,LEN(LEFT(C2791,FIND(" ",C2791&amp;" ")-1))=7),OR(ISNUMBER(MATCH(LEFT(C2791,FIND(" ",C2791&amp;" ")-1),'Look Up Values'!$G$2:$G$1000,0)),ISNUMBER(MATCH(LEFT(C2791,FIND(" ",C2791&amp;" ")-1),'Look Up Values'!$AE$2:$AE$2000,0)))),"","EWC error")),"")</f>
        <v/>
      </c>
      <c r="M2791" s="242" t="str" cm="1">
        <f t="array" ref="M2791">IF(AND(G2791&lt;&gt;0,G2791&lt;&gt;""),IF(E2791="","",IF(ISNUMBER(MATCH(SUBSTITUTE(E2791," ",""),SUBSTITUTE('Look Up Values'!$I$2:$I$10," ",""),0)),"","State error")),"")</f>
        <v/>
      </c>
      <c r="N2791" s="242" t="str" cm="1">
        <f t="array" ref="N2791">IF(AND(G2791&lt;&gt;0,G2791&lt;&gt;""),IF(F2791="","",IF(ISNUMBER(MATCH(SUBSTITUTE(F2791," ",""),SUBSTITUTE('Look Up Values'!$W$2:$W$30," ",""),0)),"","D&amp;R error")),"")</f>
        <v/>
      </c>
      <c r="O2791" s="256" t="str">
        <f t="shared" si="87"/>
        <v/>
      </c>
    </row>
    <row r="2792" spans="1:15" ht="15.75">
      <c r="A2792" s="250">
        <v>2785</v>
      </c>
      <c r="B2792" s="208"/>
      <c r="C2792" s="49"/>
      <c r="D2792" s="50"/>
      <c r="E2792" s="50"/>
      <c r="F2792" s="50"/>
      <c r="G2792" s="209"/>
      <c r="H2792" s="48"/>
      <c r="I2792" s="457" t="str">
        <f t="shared" si="86"/>
        <v/>
      </c>
      <c r="J2792" s="241" cm="1">
        <f t="array" ref="J2792">SUMPRODUCT(--(K2792:N2792&lt;&gt;"")) + IF(TRIM(O2792)="",0,LEN(O2792)-LEN(SUBSTITUTE(O2792,",",""))+1)</f>
        <v>0</v>
      </c>
      <c r="K2792" s="242" t="str">
        <f>IF(AND(G2792&lt;&gt;0,G2792&lt;&gt;""),IF(B2792="","",IF(ISNUMBER(MATCH(B2792,'Look Up Values'!$B$2:$B$500,0)),"","Dest. error")),"")</f>
        <v/>
      </c>
      <c r="L2792" s="242" t="str">
        <f>IF(AND(G2792&lt;&gt;0,G2792&lt;&gt;""),IF(C2792="","",IF(AND(ISNUMBER(--LEFT(C2792,FIND(" ",C2792&amp;" ")-1)),OR(LEN(LEFT(C2792,FIND(" ",C2792&amp;" ")-1))=6,LEN(LEFT(C2792,FIND(" ",C2792&amp;" ")-1))=7),OR(ISNUMBER(MATCH(LEFT(C2792,FIND(" ",C2792&amp;" ")-1),'Look Up Values'!$G$2:$G$1000,0)),ISNUMBER(MATCH(LEFT(C2792,FIND(" ",C2792&amp;" ")-1),'Look Up Values'!$AE$2:$AE$2000,0)))),"","EWC error")),"")</f>
        <v/>
      </c>
      <c r="M2792" s="242" t="str" cm="1">
        <f t="array" ref="M2792">IF(AND(G2792&lt;&gt;0,G2792&lt;&gt;""),IF(E2792="","",IF(ISNUMBER(MATCH(SUBSTITUTE(E2792," ",""),SUBSTITUTE('Look Up Values'!$I$2:$I$10," ",""),0)),"","State error")),"")</f>
        <v/>
      </c>
      <c r="N2792" s="242" t="str" cm="1">
        <f t="array" ref="N2792">IF(AND(G2792&lt;&gt;0,G2792&lt;&gt;""),IF(F2792="","",IF(ISNUMBER(MATCH(SUBSTITUTE(F2792," ",""),SUBSTITUTE('Look Up Values'!$W$2:$W$30," ",""),0)),"","D&amp;R error")),"")</f>
        <v/>
      </c>
      <c r="O2792" s="256" t="str">
        <f t="shared" si="87"/>
        <v/>
      </c>
    </row>
    <row r="2793" spans="1:15" ht="15.75">
      <c r="A2793" s="250">
        <v>2786</v>
      </c>
      <c r="B2793" s="208"/>
      <c r="C2793" s="49"/>
      <c r="D2793" s="50"/>
      <c r="E2793" s="50"/>
      <c r="F2793" s="50"/>
      <c r="G2793" s="209"/>
      <c r="H2793" s="48"/>
      <c r="I2793" s="457" t="str">
        <f t="shared" si="86"/>
        <v/>
      </c>
      <c r="J2793" s="241" cm="1">
        <f t="array" ref="J2793">SUMPRODUCT(--(K2793:N2793&lt;&gt;"")) + IF(TRIM(O2793)="",0,LEN(O2793)-LEN(SUBSTITUTE(O2793,",",""))+1)</f>
        <v>0</v>
      </c>
      <c r="K2793" s="242" t="str">
        <f>IF(AND(G2793&lt;&gt;0,G2793&lt;&gt;""),IF(B2793="","",IF(ISNUMBER(MATCH(B2793,'Look Up Values'!$B$2:$B$500,0)),"","Dest. error")),"")</f>
        <v/>
      </c>
      <c r="L2793" s="242" t="str">
        <f>IF(AND(G2793&lt;&gt;0,G2793&lt;&gt;""),IF(C2793="","",IF(AND(ISNUMBER(--LEFT(C2793,FIND(" ",C2793&amp;" ")-1)),OR(LEN(LEFT(C2793,FIND(" ",C2793&amp;" ")-1))=6,LEN(LEFT(C2793,FIND(" ",C2793&amp;" ")-1))=7),OR(ISNUMBER(MATCH(LEFT(C2793,FIND(" ",C2793&amp;" ")-1),'Look Up Values'!$G$2:$G$1000,0)),ISNUMBER(MATCH(LEFT(C2793,FIND(" ",C2793&amp;" ")-1),'Look Up Values'!$AE$2:$AE$2000,0)))),"","EWC error")),"")</f>
        <v/>
      </c>
      <c r="M2793" s="242" t="str" cm="1">
        <f t="array" ref="M2793">IF(AND(G2793&lt;&gt;0,G2793&lt;&gt;""),IF(E2793="","",IF(ISNUMBER(MATCH(SUBSTITUTE(E2793," ",""),SUBSTITUTE('Look Up Values'!$I$2:$I$10," ",""),0)),"","State error")),"")</f>
        <v/>
      </c>
      <c r="N2793" s="242" t="str" cm="1">
        <f t="array" ref="N2793">IF(AND(G2793&lt;&gt;0,G2793&lt;&gt;""),IF(F2793="","",IF(ISNUMBER(MATCH(SUBSTITUTE(F2793," ",""),SUBSTITUTE('Look Up Values'!$W$2:$W$30," ",""),0)),"","D&amp;R error")),"")</f>
        <v/>
      </c>
      <c r="O2793" s="256" t="str">
        <f t="shared" si="87"/>
        <v/>
      </c>
    </row>
    <row r="2794" spans="1:15" ht="15.75">
      <c r="A2794" s="250">
        <v>2787</v>
      </c>
      <c r="B2794" s="208"/>
      <c r="C2794" s="49"/>
      <c r="D2794" s="50"/>
      <c r="E2794" s="50"/>
      <c r="F2794" s="50"/>
      <c r="G2794" s="209"/>
      <c r="H2794" s="48"/>
      <c r="I2794" s="457" t="str">
        <f t="shared" si="86"/>
        <v/>
      </c>
      <c r="J2794" s="241" cm="1">
        <f t="array" ref="J2794">SUMPRODUCT(--(K2794:N2794&lt;&gt;"")) + IF(TRIM(O2794)="",0,LEN(O2794)-LEN(SUBSTITUTE(O2794,",",""))+1)</f>
        <v>0</v>
      </c>
      <c r="K2794" s="242" t="str">
        <f>IF(AND(G2794&lt;&gt;0,G2794&lt;&gt;""),IF(B2794="","",IF(ISNUMBER(MATCH(B2794,'Look Up Values'!$B$2:$B$500,0)),"","Dest. error")),"")</f>
        <v/>
      </c>
      <c r="L2794" s="242" t="str">
        <f>IF(AND(G2794&lt;&gt;0,G2794&lt;&gt;""),IF(C2794="","",IF(AND(ISNUMBER(--LEFT(C2794,FIND(" ",C2794&amp;" ")-1)),OR(LEN(LEFT(C2794,FIND(" ",C2794&amp;" ")-1))=6,LEN(LEFT(C2794,FIND(" ",C2794&amp;" ")-1))=7),OR(ISNUMBER(MATCH(LEFT(C2794,FIND(" ",C2794&amp;" ")-1),'Look Up Values'!$G$2:$G$1000,0)),ISNUMBER(MATCH(LEFT(C2794,FIND(" ",C2794&amp;" ")-1),'Look Up Values'!$AE$2:$AE$2000,0)))),"","EWC error")),"")</f>
        <v/>
      </c>
      <c r="M2794" s="242" t="str" cm="1">
        <f t="array" ref="M2794">IF(AND(G2794&lt;&gt;0,G2794&lt;&gt;""),IF(E2794="","",IF(ISNUMBER(MATCH(SUBSTITUTE(E2794," ",""),SUBSTITUTE('Look Up Values'!$I$2:$I$10," ",""),0)),"","State error")),"")</f>
        <v/>
      </c>
      <c r="N2794" s="242" t="str" cm="1">
        <f t="array" ref="N2794">IF(AND(G2794&lt;&gt;0,G2794&lt;&gt;""),IF(F2794="","",IF(ISNUMBER(MATCH(SUBSTITUTE(F2794," ",""),SUBSTITUTE('Look Up Values'!$W$2:$W$30," ",""),0)),"","D&amp;R error")),"")</f>
        <v/>
      </c>
      <c r="O2794" s="256" t="str">
        <f t="shared" si="87"/>
        <v/>
      </c>
    </row>
    <row r="2795" spans="1:15" ht="15.75">
      <c r="A2795" s="250">
        <v>2788</v>
      </c>
      <c r="B2795" s="208"/>
      <c r="C2795" s="49"/>
      <c r="D2795" s="50"/>
      <c r="E2795" s="50"/>
      <c r="F2795" s="50"/>
      <c r="G2795" s="209"/>
      <c r="H2795" s="48"/>
      <c r="I2795" s="457" t="str">
        <f t="shared" si="86"/>
        <v/>
      </c>
      <c r="J2795" s="241" cm="1">
        <f t="array" ref="J2795">SUMPRODUCT(--(K2795:N2795&lt;&gt;"")) + IF(TRIM(O2795)="",0,LEN(O2795)-LEN(SUBSTITUTE(O2795,",",""))+1)</f>
        <v>0</v>
      </c>
      <c r="K2795" s="242" t="str">
        <f>IF(AND(G2795&lt;&gt;0,G2795&lt;&gt;""),IF(B2795="","",IF(ISNUMBER(MATCH(B2795,'Look Up Values'!$B$2:$B$500,0)),"","Dest. error")),"")</f>
        <v/>
      </c>
      <c r="L2795" s="242" t="str">
        <f>IF(AND(G2795&lt;&gt;0,G2795&lt;&gt;""),IF(C2795="","",IF(AND(ISNUMBER(--LEFT(C2795,FIND(" ",C2795&amp;" ")-1)),OR(LEN(LEFT(C2795,FIND(" ",C2795&amp;" ")-1))=6,LEN(LEFT(C2795,FIND(" ",C2795&amp;" ")-1))=7),OR(ISNUMBER(MATCH(LEFT(C2795,FIND(" ",C2795&amp;" ")-1),'Look Up Values'!$G$2:$G$1000,0)),ISNUMBER(MATCH(LEFT(C2795,FIND(" ",C2795&amp;" ")-1),'Look Up Values'!$AE$2:$AE$2000,0)))),"","EWC error")),"")</f>
        <v/>
      </c>
      <c r="M2795" s="242" t="str" cm="1">
        <f t="array" ref="M2795">IF(AND(G2795&lt;&gt;0,G2795&lt;&gt;""),IF(E2795="","",IF(ISNUMBER(MATCH(SUBSTITUTE(E2795," ",""),SUBSTITUTE('Look Up Values'!$I$2:$I$10," ",""),0)),"","State error")),"")</f>
        <v/>
      </c>
      <c r="N2795" s="242" t="str" cm="1">
        <f t="array" ref="N2795">IF(AND(G2795&lt;&gt;0,G2795&lt;&gt;""),IF(F2795="","",IF(ISNUMBER(MATCH(SUBSTITUTE(F2795," ",""),SUBSTITUTE('Look Up Values'!$W$2:$W$30," ",""),0)),"","D&amp;R error")),"")</f>
        <v/>
      </c>
      <c r="O2795" s="256" t="str">
        <f t="shared" si="87"/>
        <v/>
      </c>
    </row>
    <row r="2796" spans="1:15" ht="15.75">
      <c r="A2796" s="250">
        <v>2789</v>
      </c>
      <c r="B2796" s="208"/>
      <c r="C2796" s="49"/>
      <c r="D2796" s="50"/>
      <c r="E2796" s="50"/>
      <c r="F2796" s="50"/>
      <c r="G2796" s="209"/>
      <c r="H2796" s="48"/>
      <c r="I2796" s="457" t="str">
        <f t="shared" si="86"/>
        <v/>
      </c>
      <c r="J2796" s="241" cm="1">
        <f t="array" ref="J2796">SUMPRODUCT(--(K2796:N2796&lt;&gt;"")) + IF(TRIM(O2796)="",0,LEN(O2796)-LEN(SUBSTITUTE(O2796,",",""))+1)</f>
        <v>0</v>
      </c>
      <c r="K2796" s="242" t="str">
        <f>IF(AND(G2796&lt;&gt;0,G2796&lt;&gt;""),IF(B2796="","",IF(ISNUMBER(MATCH(B2796,'Look Up Values'!$B$2:$B$500,0)),"","Dest. error")),"")</f>
        <v/>
      </c>
      <c r="L2796" s="242" t="str">
        <f>IF(AND(G2796&lt;&gt;0,G2796&lt;&gt;""),IF(C2796="","",IF(AND(ISNUMBER(--LEFT(C2796,FIND(" ",C2796&amp;" ")-1)),OR(LEN(LEFT(C2796,FIND(" ",C2796&amp;" ")-1))=6,LEN(LEFT(C2796,FIND(" ",C2796&amp;" ")-1))=7),OR(ISNUMBER(MATCH(LEFT(C2796,FIND(" ",C2796&amp;" ")-1),'Look Up Values'!$G$2:$G$1000,0)),ISNUMBER(MATCH(LEFT(C2796,FIND(" ",C2796&amp;" ")-1),'Look Up Values'!$AE$2:$AE$2000,0)))),"","EWC error")),"")</f>
        <v/>
      </c>
      <c r="M2796" s="242" t="str" cm="1">
        <f t="array" ref="M2796">IF(AND(G2796&lt;&gt;0,G2796&lt;&gt;""),IF(E2796="","",IF(ISNUMBER(MATCH(SUBSTITUTE(E2796," ",""),SUBSTITUTE('Look Up Values'!$I$2:$I$10," ",""),0)),"","State error")),"")</f>
        <v/>
      </c>
      <c r="N2796" s="242" t="str" cm="1">
        <f t="array" ref="N2796">IF(AND(G2796&lt;&gt;0,G2796&lt;&gt;""),IF(F2796="","",IF(ISNUMBER(MATCH(SUBSTITUTE(F2796," ",""),SUBSTITUTE('Look Up Values'!$W$2:$W$30," ",""),0)),"","D&amp;R error")),"")</f>
        <v/>
      </c>
      <c r="O2796" s="256" t="str">
        <f t="shared" si="87"/>
        <v/>
      </c>
    </row>
    <row r="2797" spans="1:15" ht="15.75">
      <c r="A2797" s="250">
        <v>2790</v>
      </c>
      <c r="B2797" s="208"/>
      <c r="C2797" s="49"/>
      <c r="D2797" s="50"/>
      <c r="E2797" s="50"/>
      <c r="F2797" s="50"/>
      <c r="G2797" s="209"/>
      <c r="H2797" s="48"/>
      <c r="I2797" s="457" t="str">
        <f t="shared" si="86"/>
        <v/>
      </c>
      <c r="J2797" s="241" cm="1">
        <f t="array" ref="J2797">SUMPRODUCT(--(K2797:N2797&lt;&gt;"")) + IF(TRIM(O2797)="",0,LEN(O2797)-LEN(SUBSTITUTE(O2797,",",""))+1)</f>
        <v>0</v>
      </c>
      <c r="K2797" s="242" t="str">
        <f>IF(AND(G2797&lt;&gt;0,G2797&lt;&gt;""),IF(B2797="","",IF(ISNUMBER(MATCH(B2797,'Look Up Values'!$B$2:$B$500,0)),"","Dest. error")),"")</f>
        <v/>
      </c>
      <c r="L2797" s="242" t="str">
        <f>IF(AND(G2797&lt;&gt;0,G2797&lt;&gt;""),IF(C2797="","",IF(AND(ISNUMBER(--LEFT(C2797,FIND(" ",C2797&amp;" ")-1)),OR(LEN(LEFT(C2797,FIND(" ",C2797&amp;" ")-1))=6,LEN(LEFT(C2797,FIND(" ",C2797&amp;" ")-1))=7),OR(ISNUMBER(MATCH(LEFT(C2797,FIND(" ",C2797&amp;" ")-1),'Look Up Values'!$G$2:$G$1000,0)),ISNUMBER(MATCH(LEFT(C2797,FIND(" ",C2797&amp;" ")-1),'Look Up Values'!$AE$2:$AE$2000,0)))),"","EWC error")),"")</f>
        <v/>
      </c>
      <c r="M2797" s="242" t="str" cm="1">
        <f t="array" ref="M2797">IF(AND(G2797&lt;&gt;0,G2797&lt;&gt;""),IF(E2797="","",IF(ISNUMBER(MATCH(SUBSTITUTE(E2797," ",""),SUBSTITUTE('Look Up Values'!$I$2:$I$10," ",""),0)),"","State error")),"")</f>
        <v/>
      </c>
      <c r="N2797" s="242" t="str" cm="1">
        <f t="array" ref="N2797">IF(AND(G2797&lt;&gt;0,G2797&lt;&gt;""),IF(F2797="","",IF(ISNUMBER(MATCH(SUBSTITUTE(F2797," ",""),SUBSTITUTE('Look Up Values'!$W$2:$W$30," ",""),0)),"","D&amp;R error")),"")</f>
        <v/>
      </c>
      <c r="O2797" s="256" t="str">
        <f t="shared" si="87"/>
        <v/>
      </c>
    </row>
    <row r="2798" spans="1:15" ht="15.75">
      <c r="A2798" s="250">
        <v>2791</v>
      </c>
      <c r="B2798" s="208"/>
      <c r="C2798" s="49"/>
      <c r="D2798" s="50"/>
      <c r="E2798" s="50"/>
      <c r="F2798" s="50"/>
      <c r="G2798" s="209"/>
      <c r="H2798" s="48"/>
      <c r="I2798" s="457" t="str">
        <f t="shared" si="86"/>
        <v/>
      </c>
      <c r="J2798" s="241" cm="1">
        <f t="array" ref="J2798">SUMPRODUCT(--(K2798:N2798&lt;&gt;"")) + IF(TRIM(O2798)="",0,LEN(O2798)-LEN(SUBSTITUTE(O2798,",",""))+1)</f>
        <v>0</v>
      </c>
      <c r="K2798" s="242" t="str">
        <f>IF(AND(G2798&lt;&gt;0,G2798&lt;&gt;""),IF(B2798="","",IF(ISNUMBER(MATCH(B2798,'Look Up Values'!$B$2:$B$500,0)),"","Dest. error")),"")</f>
        <v/>
      </c>
      <c r="L2798" s="242" t="str">
        <f>IF(AND(G2798&lt;&gt;0,G2798&lt;&gt;""),IF(C2798="","",IF(AND(ISNUMBER(--LEFT(C2798,FIND(" ",C2798&amp;" ")-1)),OR(LEN(LEFT(C2798,FIND(" ",C2798&amp;" ")-1))=6,LEN(LEFT(C2798,FIND(" ",C2798&amp;" ")-1))=7),OR(ISNUMBER(MATCH(LEFT(C2798,FIND(" ",C2798&amp;" ")-1),'Look Up Values'!$G$2:$G$1000,0)),ISNUMBER(MATCH(LEFT(C2798,FIND(" ",C2798&amp;" ")-1),'Look Up Values'!$AE$2:$AE$2000,0)))),"","EWC error")),"")</f>
        <v/>
      </c>
      <c r="M2798" s="242" t="str" cm="1">
        <f t="array" ref="M2798">IF(AND(G2798&lt;&gt;0,G2798&lt;&gt;""),IF(E2798="","",IF(ISNUMBER(MATCH(SUBSTITUTE(E2798," ",""),SUBSTITUTE('Look Up Values'!$I$2:$I$10," ",""),0)),"","State error")),"")</f>
        <v/>
      </c>
      <c r="N2798" s="242" t="str" cm="1">
        <f t="array" ref="N2798">IF(AND(G2798&lt;&gt;0,G2798&lt;&gt;""),IF(F2798="","",IF(ISNUMBER(MATCH(SUBSTITUTE(F2798," ",""),SUBSTITUTE('Look Up Values'!$W$2:$W$30," ",""),0)),"","D&amp;R error")),"")</f>
        <v/>
      </c>
      <c r="O2798" s="256" t="str">
        <f t="shared" si="87"/>
        <v/>
      </c>
    </row>
    <row r="2799" spans="1:15" ht="15.75">
      <c r="A2799" s="250">
        <v>2792</v>
      </c>
      <c r="B2799" s="208"/>
      <c r="C2799" s="49"/>
      <c r="D2799" s="50"/>
      <c r="E2799" s="50"/>
      <c r="F2799" s="50"/>
      <c r="G2799" s="209"/>
      <c r="H2799" s="48"/>
      <c r="I2799" s="457" t="str">
        <f t="shared" si="86"/>
        <v/>
      </c>
      <c r="J2799" s="241" cm="1">
        <f t="array" ref="J2799">SUMPRODUCT(--(K2799:N2799&lt;&gt;"")) + IF(TRIM(O2799)="",0,LEN(O2799)-LEN(SUBSTITUTE(O2799,",",""))+1)</f>
        <v>0</v>
      </c>
      <c r="K2799" s="242" t="str">
        <f>IF(AND(G2799&lt;&gt;0,G2799&lt;&gt;""),IF(B2799="","",IF(ISNUMBER(MATCH(B2799,'Look Up Values'!$B$2:$B$500,0)),"","Dest. error")),"")</f>
        <v/>
      </c>
      <c r="L2799" s="242" t="str">
        <f>IF(AND(G2799&lt;&gt;0,G2799&lt;&gt;""),IF(C2799="","",IF(AND(ISNUMBER(--LEFT(C2799,FIND(" ",C2799&amp;" ")-1)),OR(LEN(LEFT(C2799,FIND(" ",C2799&amp;" ")-1))=6,LEN(LEFT(C2799,FIND(" ",C2799&amp;" ")-1))=7),OR(ISNUMBER(MATCH(LEFT(C2799,FIND(" ",C2799&amp;" ")-1),'Look Up Values'!$G$2:$G$1000,0)),ISNUMBER(MATCH(LEFT(C2799,FIND(" ",C2799&amp;" ")-1),'Look Up Values'!$AE$2:$AE$2000,0)))),"","EWC error")),"")</f>
        <v/>
      </c>
      <c r="M2799" s="242" t="str" cm="1">
        <f t="array" ref="M2799">IF(AND(G2799&lt;&gt;0,G2799&lt;&gt;""),IF(E2799="","",IF(ISNUMBER(MATCH(SUBSTITUTE(E2799," ",""),SUBSTITUTE('Look Up Values'!$I$2:$I$10," ",""),0)),"","State error")),"")</f>
        <v/>
      </c>
      <c r="N2799" s="242" t="str" cm="1">
        <f t="array" ref="N2799">IF(AND(G2799&lt;&gt;0,G2799&lt;&gt;""),IF(F2799="","",IF(ISNUMBER(MATCH(SUBSTITUTE(F2799," ",""),SUBSTITUTE('Look Up Values'!$W$2:$W$30," ",""),0)),"","D&amp;R error")),"")</f>
        <v/>
      </c>
      <c r="O2799" s="256" t="str">
        <f t="shared" si="87"/>
        <v/>
      </c>
    </row>
    <row r="2800" spans="1:15" ht="15.75">
      <c r="A2800" s="250">
        <v>2793</v>
      </c>
      <c r="B2800" s="208"/>
      <c r="C2800" s="49"/>
      <c r="D2800" s="50"/>
      <c r="E2800" s="50"/>
      <c r="F2800" s="50"/>
      <c r="G2800" s="209"/>
      <c r="H2800" s="48"/>
      <c r="I2800" s="457" t="str">
        <f t="shared" si="86"/>
        <v/>
      </c>
      <c r="J2800" s="241" cm="1">
        <f t="array" ref="J2800">SUMPRODUCT(--(K2800:N2800&lt;&gt;"")) + IF(TRIM(O2800)="",0,LEN(O2800)-LEN(SUBSTITUTE(O2800,",",""))+1)</f>
        <v>0</v>
      </c>
      <c r="K2800" s="242" t="str">
        <f>IF(AND(G2800&lt;&gt;0,G2800&lt;&gt;""),IF(B2800="","",IF(ISNUMBER(MATCH(B2800,'Look Up Values'!$B$2:$B$500,0)),"","Dest. error")),"")</f>
        <v/>
      </c>
      <c r="L2800" s="242" t="str">
        <f>IF(AND(G2800&lt;&gt;0,G2800&lt;&gt;""),IF(C2800="","",IF(AND(ISNUMBER(--LEFT(C2800,FIND(" ",C2800&amp;" ")-1)),OR(LEN(LEFT(C2800,FIND(" ",C2800&amp;" ")-1))=6,LEN(LEFT(C2800,FIND(" ",C2800&amp;" ")-1))=7),OR(ISNUMBER(MATCH(LEFT(C2800,FIND(" ",C2800&amp;" ")-1),'Look Up Values'!$G$2:$G$1000,0)),ISNUMBER(MATCH(LEFT(C2800,FIND(" ",C2800&amp;" ")-1),'Look Up Values'!$AE$2:$AE$2000,0)))),"","EWC error")),"")</f>
        <v/>
      </c>
      <c r="M2800" s="242" t="str" cm="1">
        <f t="array" ref="M2800">IF(AND(G2800&lt;&gt;0,G2800&lt;&gt;""),IF(E2800="","",IF(ISNUMBER(MATCH(SUBSTITUTE(E2800," ",""),SUBSTITUTE('Look Up Values'!$I$2:$I$10," ",""),0)),"","State error")),"")</f>
        <v/>
      </c>
      <c r="N2800" s="242" t="str" cm="1">
        <f t="array" ref="N2800">IF(AND(G2800&lt;&gt;0,G2800&lt;&gt;""),IF(F2800="","",IF(ISNUMBER(MATCH(SUBSTITUTE(F2800," ",""),SUBSTITUTE('Look Up Values'!$W$2:$W$30," ",""),0)),"","D&amp;R error")),"")</f>
        <v/>
      </c>
      <c r="O2800" s="256" t="str">
        <f t="shared" si="87"/>
        <v/>
      </c>
    </row>
    <row r="2801" spans="1:15" ht="15.75">
      <c r="A2801" s="250">
        <v>2794</v>
      </c>
      <c r="B2801" s="208"/>
      <c r="C2801" s="49"/>
      <c r="D2801" s="50"/>
      <c r="E2801" s="50"/>
      <c r="F2801" s="50"/>
      <c r="G2801" s="209"/>
      <c r="H2801" s="48"/>
      <c r="I2801" s="457" t="str">
        <f t="shared" si="86"/>
        <v/>
      </c>
      <c r="J2801" s="241" cm="1">
        <f t="array" ref="J2801">SUMPRODUCT(--(K2801:N2801&lt;&gt;"")) + IF(TRIM(O2801)="",0,LEN(O2801)-LEN(SUBSTITUTE(O2801,",",""))+1)</f>
        <v>0</v>
      </c>
      <c r="K2801" s="242" t="str">
        <f>IF(AND(G2801&lt;&gt;0,G2801&lt;&gt;""),IF(B2801="","",IF(ISNUMBER(MATCH(B2801,'Look Up Values'!$B$2:$B$500,0)),"","Dest. error")),"")</f>
        <v/>
      </c>
      <c r="L2801" s="242" t="str">
        <f>IF(AND(G2801&lt;&gt;0,G2801&lt;&gt;""),IF(C2801="","",IF(AND(ISNUMBER(--LEFT(C2801,FIND(" ",C2801&amp;" ")-1)),OR(LEN(LEFT(C2801,FIND(" ",C2801&amp;" ")-1))=6,LEN(LEFT(C2801,FIND(" ",C2801&amp;" ")-1))=7),OR(ISNUMBER(MATCH(LEFT(C2801,FIND(" ",C2801&amp;" ")-1),'Look Up Values'!$G$2:$G$1000,0)),ISNUMBER(MATCH(LEFT(C2801,FIND(" ",C2801&amp;" ")-1),'Look Up Values'!$AE$2:$AE$2000,0)))),"","EWC error")),"")</f>
        <v/>
      </c>
      <c r="M2801" s="242" t="str" cm="1">
        <f t="array" ref="M2801">IF(AND(G2801&lt;&gt;0,G2801&lt;&gt;""),IF(E2801="","",IF(ISNUMBER(MATCH(SUBSTITUTE(E2801," ",""),SUBSTITUTE('Look Up Values'!$I$2:$I$10," ",""),0)),"","State error")),"")</f>
        <v/>
      </c>
      <c r="N2801" s="242" t="str" cm="1">
        <f t="array" ref="N2801">IF(AND(G2801&lt;&gt;0,G2801&lt;&gt;""),IF(F2801="","",IF(ISNUMBER(MATCH(SUBSTITUTE(F2801," ",""),SUBSTITUTE('Look Up Values'!$W$2:$W$30," ",""),0)),"","D&amp;R error")),"")</f>
        <v/>
      </c>
      <c r="O2801" s="256" t="str">
        <f t="shared" si="87"/>
        <v/>
      </c>
    </row>
    <row r="2802" spans="1:15" ht="15.75">
      <c r="A2802" s="250">
        <v>2795</v>
      </c>
      <c r="B2802" s="208"/>
      <c r="C2802" s="49"/>
      <c r="D2802" s="50"/>
      <c r="E2802" s="50"/>
      <c r="F2802" s="50"/>
      <c r="G2802" s="209"/>
      <c r="H2802" s="48"/>
      <c r="I2802" s="457" t="str">
        <f t="shared" si="86"/>
        <v/>
      </c>
      <c r="J2802" s="241" cm="1">
        <f t="array" ref="J2802">SUMPRODUCT(--(K2802:N2802&lt;&gt;"")) + IF(TRIM(O2802)="",0,LEN(O2802)-LEN(SUBSTITUTE(O2802,",",""))+1)</f>
        <v>0</v>
      </c>
      <c r="K2802" s="242" t="str">
        <f>IF(AND(G2802&lt;&gt;0,G2802&lt;&gt;""),IF(B2802="","",IF(ISNUMBER(MATCH(B2802,'Look Up Values'!$B$2:$B$500,0)),"","Dest. error")),"")</f>
        <v/>
      </c>
      <c r="L2802" s="242" t="str">
        <f>IF(AND(G2802&lt;&gt;0,G2802&lt;&gt;""),IF(C2802="","",IF(AND(ISNUMBER(--LEFT(C2802,FIND(" ",C2802&amp;" ")-1)),OR(LEN(LEFT(C2802,FIND(" ",C2802&amp;" ")-1))=6,LEN(LEFT(C2802,FIND(" ",C2802&amp;" ")-1))=7),OR(ISNUMBER(MATCH(LEFT(C2802,FIND(" ",C2802&amp;" ")-1),'Look Up Values'!$G$2:$G$1000,0)),ISNUMBER(MATCH(LEFT(C2802,FIND(" ",C2802&amp;" ")-1),'Look Up Values'!$AE$2:$AE$2000,0)))),"","EWC error")),"")</f>
        <v/>
      </c>
      <c r="M2802" s="242" t="str" cm="1">
        <f t="array" ref="M2802">IF(AND(G2802&lt;&gt;0,G2802&lt;&gt;""),IF(E2802="","",IF(ISNUMBER(MATCH(SUBSTITUTE(E2802," ",""),SUBSTITUTE('Look Up Values'!$I$2:$I$10," ",""),0)),"","State error")),"")</f>
        <v/>
      </c>
      <c r="N2802" s="242" t="str" cm="1">
        <f t="array" ref="N2802">IF(AND(G2802&lt;&gt;0,G2802&lt;&gt;""),IF(F2802="","",IF(ISNUMBER(MATCH(SUBSTITUTE(F2802," ",""),SUBSTITUTE('Look Up Values'!$W$2:$W$30," ",""),0)),"","D&amp;R error")),"")</f>
        <v/>
      </c>
      <c r="O2802" s="256" t="str">
        <f t="shared" si="87"/>
        <v/>
      </c>
    </row>
    <row r="2803" spans="1:15" ht="15.75">
      <c r="A2803" s="250">
        <v>2796</v>
      </c>
      <c r="B2803" s="208"/>
      <c r="C2803" s="49"/>
      <c r="D2803" s="50"/>
      <c r="E2803" s="50"/>
      <c r="F2803" s="50"/>
      <c r="G2803" s="209"/>
      <c r="H2803" s="48"/>
      <c r="I2803" s="457" t="str">
        <f t="shared" si="86"/>
        <v/>
      </c>
      <c r="J2803" s="241" cm="1">
        <f t="array" ref="J2803">SUMPRODUCT(--(K2803:N2803&lt;&gt;"")) + IF(TRIM(O2803)="",0,LEN(O2803)-LEN(SUBSTITUTE(O2803,",",""))+1)</f>
        <v>0</v>
      </c>
      <c r="K2803" s="242" t="str">
        <f>IF(AND(G2803&lt;&gt;0,G2803&lt;&gt;""),IF(B2803="","",IF(ISNUMBER(MATCH(B2803,'Look Up Values'!$B$2:$B$500,0)),"","Dest. error")),"")</f>
        <v/>
      </c>
      <c r="L2803" s="242" t="str">
        <f>IF(AND(G2803&lt;&gt;0,G2803&lt;&gt;""),IF(C2803="","",IF(AND(ISNUMBER(--LEFT(C2803,FIND(" ",C2803&amp;" ")-1)),OR(LEN(LEFT(C2803,FIND(" ",C2803&amp;" ")-1))=6,LEN(LEFT(C2803,FIND(" ",C2803&amp;" ")-1))=7),OR(ISNUMBER(MATCH(LEFT(C2803,FIND(" ",C2803&amp;" ")-1),'Look Up Values'!$G$2:$G$1000,0)),ISNUMBER(MATCH(LEFT(C2803,FIND(" ",C2803&amp;" ")-1),'Look Up Values'!$AE$2:$AE$2000,0)))),"","EWC error")),"")</f>
        <v/>
      </c>
      <c r="M2803" s="242" t="str" cm="1">
        <f t="array" ref="M2803">IF(AND(G2803&lt;&gt;0,G2803&lt;&gt;""),IF(E2803="","",IF(ISNUMBER(MATCH(SUBSTITUTE(E2803," ",""),SUBSTITUTE('Look Up Values'!$I$2:$I$10," ",""),0)),"","State error")),"")</f>
        <v/>
      </c>
      <c r="N2803" s="242" t="str" cm="1">
        <f t="array" ref="N2803">IF(AND(G2803&lt;&gt;0,G2803&lt;&gt;""),IF(F2803="","",IF(ISNUMBER(MATCH(SUBSTITUTE(F2803," ",""),SUBSTITUTE('Look Up Values'!$W$2:$W$30," ",""),0)),"","D&amp;R error")),"")</f>
        <v/>
      </c>
      <c r="O2803" s="256" t="str">
        <f t="shared" si="87"/>
        <v/>
      </c>
    </row>
    <row r="2804" spans="1:15" ht="15.75">
      <c r="A2804" s="250">
        <v>2797</v>
      </c>
      <c r="B2804" s="208"/>
      <c r="C2804" s="49"/>
      <c r="D2804" s="50"/>
      <c r="E2804" s="50"/>
      <c r="F2804" s="50"/>
      <c r="G2804" s="209"/>
      <c r="H2804" s="48"/>
      <c r="I2804" s="457" t="str">
        <f t="shared" si="86"/>
        <v/>
      </c>
      <c r="J2804" s="241" cm="1">
        <f t="array" ref="J2804">SUMPRODUCT(--(K2804:N2804&lt;&gt;"")) + IF(TRIM(O2804)="",0,LEN(O2804)-LEN(SUBSTITUTE(O2804,",",""))+1)</f>
        <v>0</v>
      </c>
      <c r="K2804" s="242" t="str">
        <f>IF(AND(G2804&lt;&gt;0,G2804&lt;&gt;""),IF(B2804="","",IF(ISNUMBER(MATCH(B2804,'Look Up Values'!$B$2:$B$500,0)),"","Dest. error")),"")</f>
        <v/>
      </c>
      <c r="L2804" s="242" t="str">
        <f>IF(AND(G2804&lt;&gt;0,G2804&lt;&gt;""),IF(C2804="","",IF(AND(ISNUMBER(--LEFT(C2804,FIND(" ",C2804&amp;" ")-1)),OR(LEN(LEFT(C2804,FIND(" ",C2804&amp;" ")-1))=6,LEN(LEFT(C2804,FIND(" ",C2804&amp;" ")-1))=7),OR(ISNUMBER(MATCH(LEFT(C2804,FIND(" ",C2804&amp;" ")-1),'Look Up Values'!$G$2:$G$1000,0)),ISNUMBER(MATCH(LEFT(C2804,FIND(" ",C2804&amp;" ")-1),'Look Up Values'!$AE$2:$AE$2000,0)))),"","EWC error")),"")</f>
        <v/>
      </c>
      <c r="M2804" s="242" t="str" cm="1">
        <f t="array" ref="M2804">IF(AND(G2804&lt;&gt;0,G2804&lt;&gt;""),IF(E2804="","",IF(ISNUMBER(MATCH(SUBSTITUTE(E2804," ",""),SUBSTITUTE('Look Up Values'!$I$2:$I$10," ",""),0)),"","State error")),"")</f>
        <v/>
      </c>
      <c r="N2804" s="242" t="str" cm="1">
        <f t="array" ref="N2804">IF(AND(G2804&lt;&gt;0,G2804&lt;&gt;""),IF(F2804="","",IF(ISNUMBER(MATCH(SUBSTITUTE(F2804," ",""),SUBSTITUTE('Look Up Values'!$W$2:$W$30," ",""),0)),"","D&amp;R error")),"")</f>
        <v/>
      </c>
      <c r="O2804" s="256" t="str">
        <f t="shared" si="87"/>
        <v/>
      </c>
    </row>
    <row r="2805" spans="1:15" ht="15.75">
      <c r="A2805" s="250">
        <v>2798</v>
      </c>
      <c r="B2805" s="208"/>
      <c r="C2805" s="49"/>
      <c r="D2805" s="50"/>
      <c r="E2805" s="50"/>
      <c r="F2805" s="50"/>
      <c r="G2805" s="209"/>
      <c r="H2805" s="48"/>
      <c r="I2805" s="457" t="str">
        <f t="shared" si="86"/>
        <v/>
      </c>
      <c r="J2805" s="241" cm="1">
        <f t="array" ref="J2805">SUMPRODUCT(--(K2805:N2805&lt;&gt;"")) + IF(TRIM(O2805)="",0,LEN(O2805)-LEN(SUBSTITUTE(O2805,",",""))+1)</f>
        <v>0</v>
      </c>
      <c r="K2805" s="242" t="str">
        <f>IF(AND(G2805&lt;&gt;0,G2805&lt;&gt;""),IF(B2805="","",IF(ISNUMBER(MATCH(B2805,'Look Up Values'!$B$2:$B$500,0)),"","Dest. error")),"")</f>
        <v/>
      </c>
      <c r="L2805" s="242" t="str">
        <f>IF(AND(G2805&lt;&gt;0,G2805&lt;&gt;""),IF(C2805="","",IF(AND(ISNUMBER(--LEFT(C2805,FIND(" ",C2805&amp;" ")-1)),OR(LEN(LEFT(C2805,FIND(" ",C2805&amp;" ")-1))=6,LEN(LEFT(C2805,FIND(" ",C2805&amp;" ")-1))=7),OR(ISNUMBER(MATCH(LEFT(C2805,FIND(" ",C2805&amp;" ")-1),'Look Up Values'!$G$2:$G$1000,0)),ISNUMBER(MATCH(LEFT(C2805,FIND(" ",C2805&amp;" ")-1),'Look Up Values'!$AE$2:$AE$2000,0)))),"","EWC error")),"")</f>
        <v/>
      </c>
      <c r="M2805" s="242" t="str" cm="1">
        <f t="array" ref="M2805">IF(AND(G2805&lt;&gt;0,G2805&lt;&gt;""),IF(E2805="","",IF(ISNUMBER(MATCH(SUBSTITUTE(E2805," ",""),SUBSTITUTE('Look Up Values'!$I$2:$I$10," ",""),0)),"","State error")),"")</f>
        <v/>
      </c>
      <c r="N2805" s="242" t="str" cm="1">
        <f t="array" ref="N2805">IF(AND(G2805&lt;&gt;0,G2805&lt;&gt;""),IF(F2805="","",IF(ISNUMBER(MATCH(SUBSTITUTE(F2805," ",""),SUBSTITUTE('Look Up Values'!$W$2:$W$30," ",""),0)),"","D&amp;R error")),"")</f>
        <v/>
      </c>
      <c r="O2805" s="256" t="str">
        <f t="shared" si="87"/>
        <v/>
      </c>
    </row>
    <row r="2806" spans="1:15" ht="15.75">
      <c r="A2806" s="250">
        <v>2799</v>
      </c>
      <c r="B2806" s="208"/>
      <c r="C2806" s="49"/>
      <c r="D2806" s="50"/>
      <c r="E2806" s="50"/>
      <c r="F2806" s="50"/>
      <c r="G2806" s="209"/>
      <c r="H2806" s="48"/>
      <c r="I2806" s="457" t="str">
        <f t="shared" si="86"/>
        <v/>
      </c>
      <c r="J2806" s="241" cm="1">
        <f t="array" ref="J2806">SUMPRODUCT(--(K2806:N2806&lt;&gt;"")) + IF(TRIM(O2806)="",0,LEN(O2806)-LEN(SUBSTITUTE(O2806,",",""))+1)</f>
        <v>0</v>
      </c>
      <c r="K2806" s="242" t="str">
        <f>IF(AND(G2806&lt;&gt;0,G2806&lt;&gt;""),IF(B2806="","",IF(ISNUMBER(MATCH(B2806,'Look Up Values'!$B$2:$B$500,0)),"","Dest. error")),"")</f>
        <v/>
      </c>
      <c r="L2806" s="242" t="str">
        <f>IF(AND(G2806&lt;&gt;0,G2806&lt;&gt;""),IF(C2806="","",IF(AND(ISNUMBER(--LEFT(C2806,FIND(" ",C2806&amp;" ")-1)),OR(LEN(LEFT(C2806,FIND(" ",C2806&amp;" ")-1))=6,LEN(LEFT(C2806,FIND(" ",C2806&amp;" ")-1))=7),OR(ISNUMBER(MATCH(LEFT(C2806,FIND(" ",C2806&amp;" ")-1),'Look Up Values'!$G$2:$G$1000,0)),ISNUMBER(MATCH(LEFT(C2806,FIND(" ",C2806&amp;" ")-1),'Look Up Values'!$AE$2:$AE$2000,0)))),"","EWC error")),"")</f>
        <v/>
      </c>
      <c r="M2806" s="242" t="str" cm="1">
        <f t="array" ref="M2806">IF(AND(G2806&lt;&gt;0,G2806&lt;&gt;""),IF(E2806="","",IF(ISNUMBER(MATCH(SUBSTITUTE(E2806," ",""),SUBSTITUTE('Look Up Values'!$I$2:$I$10," ",""),0)),"","State error")),"")</f>
        <v/>
      </c>
      <c r="N2806" s="242" t="str" cm="1">
        <f t="array" ref="N2806">IF(AND(G2806&lt;&gt;0,G2806&lt;&gt;""),IF(F2806="","",IF(ISNUMBER(MATCH(SUBSTITUTE(F2806," ",""),SUBSTITUTE('Look Up Values'!$W$2:$W$30," ",""),0)),"","D&amp;R error")),"")</f>
        <v/>
      </c>
      <c r="O2806" s="256" t="str">
        <f t="shared" si="87"/>
        <v/>
      </c>
    </row>
    <row r="2807" spans="1:15" ht="15.75">
      <c r="A2807" s="250">
        <v>2800</v>
      </c>
      <c r="B2807" s="208"/>
      <c r="C2807" s="49"/>
      <c r="D2807" s="50"/>
      <c r="E2807" s="50"/>
      <c r="F2807" s="50"/>
      <c r="G2807" s="209"/>
      <c r="H2807" s="48"/>
      <c r="I2807" s="457" t="str">
        <f t="shared" si="86"/>
        <v/>
      </c>
      <c r="J2807" s="241" cm="1">
        <f t="array" ref="J2807">SUMPRODUCT(--(K2807:N2807&lt;&gt;"")) + IF(TRIM(O2807)="",0,LEN(O2807)-LEN(SUBSTITUTE(O2807,",",""))+1)</f>
        <v>0</v>
      </c>
      <c r="K2807" s="242" t="str">
        <f>IF(AND(G2807&lt;&gt;0,G2807&lt;&gt;""),IF(B2807="","",IF(ISNUMBER(MATCH(B2807,'Look Up Values'!$B$2:$B$500,0)),"","Dest. error")),"")</f>
        <v/>
      </c>
      <c r="L2807" s="242" t="str">
        <f>IF(AND(G2807&lt;&gt;0,G2807&lt;&gt;""),IF(C2807="","",IF(AND(ISNUMBER(--LEFT(C2807,FIND(" ",C2807&amp;" ")-1)),OR(LEN(LEFT(C2807,FIND(" ",C2807&amp;" ")-1))=6,LEN(LEFT(C2807,FIND(" ",C2807&amp;" ")-1))=7),OR(ISNUMBER(MATCH(LEFT(C2807,FIND(" ",C2807&amp;" ")-1),'Look Up Values'!$G$2:$G$1000,0)),ISNUMBER(MATCH(LEFT(C2807,FIND(" ",C2807&amp;" ")-1),'Look Up Values'!$AE$2:$AE$2000,0)))),"","EWC error")),"")</f>
        <v/>
      </c>
      <c r="M2807" s="242" t="str" cm="1">
        <f t="array" ref="M2807">IF(AND(G2807&lt;&gt;0,G2807&lt;&gt;""),IF(E2807="","",IF(ISNUMBER(MATCH(SUBSTITUTE(E2807," ",""),SUBSTITUTE('Look Up Values'!$I$2:$I$10," ",""),0)),"","State error")),"")</f>
        <v/>
      </c>
      <c r="N2807" s="242" t="str" cm="1">
        <f t="array" ref="N2807">IF(AND(G2807&lt;&gt;0,G2807&lt;&gt;""),IF(F2807="","",IF(ISNUMBER(MATCH(SUBSTITUTE(F2807," ",""),SUBSTITUTE('Look Up Values'!$W$2:$W$30," ",""),0)),"","D&amp;R error")),"")</f>
        <v/>
      </c>
      <c r="O2807" s="256" t="str">
        <f t="shared" si="87"/>
        <v/>
      </c>
    </row>
    <row r="2808" spans="1:15" ht="15.75">
      <c r="A2808" s="250">
        <v>2801</v>
      </c>
      <c r="B2808" s="208"/>
      <c r="C2808" s="49"/>
      <c r="D2808" s="50"/>
      <c r="E2808" s="50"/>
      <c r="F2808" s="50"/>
      <c r="G2808" s="209"/>
      <c r="H2808" s="48"/>
      <c r="I2808" s="457" t="str">
        <f t="shared" si="86"/>
        <v/>
      </c>
      <c r="J2808" s="241" cm="1">
        <f t="array" ref="J2808">SUMPRODUCT(--(K2808:N2808&lt;&gt;"")) + IF(TRIM(O2808)="",0,LEN(O2808)-LEN(SUBSTITUTE(O2808,",",""))+1)</f>
        <v>0</v>
      </c>
      <c r="K2808" s="242" t="str">
        <f>IF(AND(G2808&lt;&gt;0,G2808&lt;&gt;""),IF(B2808="","",IF(ISNUMBER(MATCH(B2808,'Look Up Values'!$B$2:$B$500,0)),"","Dest. error")),"")</f>
        <v/>
      </c>
      <c r="L2808" s="242" t="str">
        <f>IF(AND(G2808&lt;&gt;0,G2808&lt;&gt;""),IF(C2808="","",IF(AND(ISNUMBER(--LEFT(C2808,FIND(" ",C2808&amp;" ")-1)),OR(LEN(LEFT(C2808,FIND(" ",C2808&amp;" ")-1))=6,LEN(LEFT(C2808,FIND(" ",C2808&amp;" ")-1))=7),OR(ISNUMBER(MATCH(LEFT(C2808,FIND(" ",C2808&amp;" ")-1),'Look Up Values'!$G$2:$G$1000,0)),ISNUMBER(MATCH(LEFT(C2808,FIND(" ",C2808&amp;" ")-1),'Look Up Values'!$AE$2:$AE$2000,0)))),"","EWC error")),"")</f>
        <v/>
      </c>
      <c r="M2808" s="242" t="str" cm="1">
        <f t="array" ref="M2808">IF(AND(G2808&lt;&gt;0,G2808&lt;&gt;""),IF(E2808="","",IF(ISNUMBER(MATCH(SUBSTITUTE(E2808," ",""),SUBSTITUTE('Look Up Values'!$I$2:$I$10," ",""),0)),"","State error")),"")</f>
        <v/>
      </c>
      <c r="N2808" s="242" t="str" cm="1">
        <f t="array" ref="N2808">IF(AND(G2808&lt;&gt;0,G2808&lt;&gt;""),IF(F2808="","",IF(ISNUMBER(MATCH(SUBSTITUTE(F2808," ",""),SUBSTITUTE('Look Up Values'!$W$2:$W$30," ",""),0)),"","D&amp;R error")),"")</f>
        <v/>
      </c>
      <c r="O2808" s="256" t="str">
        <f t="shared" si="87"/>
        <v/>
      </c>
    </row>
    <row r="2809" spans="1:15" ht="15.75">
      <c r="A2809" s="250">
        <v>2802</v>
      </c>
      <c r="B2809" s="208"/>
      <c r="C2809" s="49"/>
      <c r="D2809" s="50"/>
      <c r="E2809" s="50"/>
      <c r="F2809" s="50"/>
      <c r="G2809" s="209"/>
      <c r="H2809" s="48"/>
      <c r="I2809" s="457" t="str">
        <f t="shared" si="86"/>
        <v/>
      </c>
      <c r="J2809" s="241" cm="1">
        <f t="array" ref="J2809">SUMPRODUCT(--(K2809:N2809&lt;&gt;"")) + IF(TRIM(O2809)="",0,LEN(O2809)-LEN(SUBSTITUTE(O2809,",",""))+1)</f>
        <v>0</v>
      </c>
      <c r="K2809" s="242" t="str">
        <f>IF(AND(G2809&lt;&gt;0,G2809&lt;&gt;""),IF(B2809="","",IF(ISNUMBER(MATCH(B2809,'Look Up Values'!$B$2:$B$500,0)),"","Dest. error")),"")</f>
        <v/>
      </c>
      <c r="L2809" s="242" t="str">
        <f>IF(AND(G2809&lt;&gt;0,G2809&lt;&gt;""),IF(C2809="","",IF(AND(ISNUMBER(--LEFT(C2809,FIND(" ",C2809&amp;" ")-1)),OR(LEN(LEFT(C2809,FIND(" ",C2809&amp;" ")-1))=6,LEN(LEFT(C2809,FIND(" ",C2809&amp;" ")-1))=7),OR(ISNUMBER(MATCH(LEFT(C2809,FIND(" ",C2809&amp;" ")-1),'Look Up Values'!$G$2:$G$1000,0)),ISNUMBER(MATCH(LEFT(C2809,FIND(" ",C2809&amp;" ")-1),'Look Up Values'!$AE$2:$AE$2000,0)))),"","EWC error")),"")</f>
        <v/>
      </c>
      <c r="M2809" s="242" t="str" cm="1">
        <f t="array" ref="M2809">IF(AND(G2809&lt;&gt;0,G2809&lt;&gt;""),IF(E2809="","",IF(ISNUMBER(MATCH(SUBSTITUTE(E2809," ",""),SUBSTITUTE('Look Up Values'!$I$2:$I$10," ",""),0)),"","State error")),"")</f>
        <v/>
      </c>
      <c r="N2809" s="242" t="str" cm="1">
        <f t="array" ref="N2809">IF(AND(G2809&lt;&gt;0,G2809&lt;&gt;""),IF(F2809="","",IF(ISNUMBER(MATCH(SUBSTITUTE(F2809," ",""),SUBSTITUTE('Look Up Values'!$W$2:$W$30," ",""),0)),"","D&amp;R error")),"")</f>
        <v/>
      </c>
      <c r="O2809" s="256" t="str">
        <f t="shared" si="87"/>
        <v/>
      </c>
    </row>
    <row r="2810" spans="1:15" ht="15.75">
      <c r="A2810" s="250">
        <v>2803</v>
      </c>
      <c r="B2810" s="208"/>
      <c r="C2810" s="49"/>
      <c r="D2810" s="50"/>
      <c r="E2810" s="50"/>
      <c r="F2810" s="50"/>
      <c r="G2810" s="209"/>
      <c r="H2810" s="48"/>
      <c r="I2810" s="457" t="str">
        <f t="shared" si="86"/>
        <v/>
      </c>
      <c r="J2810" s="241" cm="1">
        <f t="array" ref="J2810">SUMPRODUCT(--(K2810:N2810&lt;&gt;"")) + IF(TRIM(O2810)="",0,LEN(O2810)-LEN(SUBSTITUTE(O2810,",",""))+1)</f>
        <v>0</v>
      </c>
      <c r="K2810" s="242" t="str">
        <f>IF(AND(G2810&lt;&gt;0,G2810&lt;&gt;""),IF(B2810="","",IF(ISNUMBER(MATCH(B2810,'Look Up Values'!$B$2:$B$500,0)),"","Dest. error")),"")</f>
        <v/>
      </c>
      <c r="L2810" s="242" t="str">
        <f>IF(AND(G2810&lt;&gt;0,G2810&lt;&gt;""),IF(C2810="","",IF(AND(ISNUMBER(--LEFT(C2810,FIND(" ",C2810&amp;" ")-1)),OR(LEN(LEFT(C2810,FIND(" ",C2810&amp;" ")-1))=6,LEN(LEFT(C2810,FIND(" ",C2810&amp;" ")-1))=7),OR(ISNUMBER(MATCH(LEFT(C2810,FIND(" ",C2810&amp;" ")-1),'Look Up Values'!$G$2:$G$1000,0)),ISNUMBER(MATCH(LEFT(C2810,FIND(" ",C2810&amp;" ")-1),'Look Up Values'!$AE$2:$AE$2000,0)))),"","EWC error")),"")</f>
        <v/>
      </c>
      <c r="M2810" s="242" t="str" cm="1">
        <f t="array" ref="M2810">IF(AND(G2810&lt;&gt;0,G2810&lt;&gt;""),IF(E2810="","",IF(ISNUMBER(MATCH(SUBSTITUTE(E2810," ",""),SUBSTITUTE('Look Up Values'!$I$2:$I$10," ",""),0)),"","State error")),"")</f>
        <v/>
      </c>
      <c r="N2810" s="242" t="str" cm="1">
        <f t="array" ref="N2810">IF(AND(G2810&lt;&gt;0,G2810&lt;&gt;""),IF(F2810="","",IF(ISNUMBER(MATCH(SUBSTITUTE(F2810," ",""),SUBSTITUTE('Look Up Values'!$W$2:$W$30," ",""),0)),"","D&amp;R error")),"")</f>
        <v/>
      </c>
      <c r="O2810" s="256" t="str">
        <f t="shared" si="87"/>
        <v/>
      </c>
    </row>
    <row r="2811" spans="1:15" ht="15.75">
      <c r="A2811" s="250">
        <v>2804</v>
      </c>
      <c r="B2811" s="208"/>
      <c r="C2811" s="49"/>
      <c r="D2811" s="50"/>
      <c r="E2811" s="50"/>
      <c r="F2811" s="50"/>
      <c r="G2811" s="209"/>
      <c r="H2811" s="48"/>
      <c r="I2811" s="457" t="str">
        <f t="shared" si="86"/>
        <v/>
      </c>
      <c r="J2811" s="241" cm="1">
        <f t="array" ref="J2811">SUMPRODUCT(--(K2811:N2811&lt;&gt;"")) + IF(TRIM(O2811)="",0,LEN(O2811)-LEN(SUBSTITUTE(O2811,",",""))+1)</f>
        <v>0</v>
      </c>
      <c r="K2811" s="242" t="str">
        <f>IF(AND(G2811&lt;&gt;0,G2811&lt;&gt;""),IF(B2811="","",IF(ISNUMBER(MATCH(B2811,'Look Up Values'!$B$2:$B$500,0)),"","Dest. error")),"")</f>
        <v/>
      </c>
      <c r="L2811" s="242" t="str">
        <f>IF(AND(G2811&lt;&gt;0,G2811&lt;&gt;""),IF(C2811="","",IF(AND(ISNUMBER(--LEFT(C2811,FIND(" ",C2811&amp;" ")-1)),OR(LEN(LEFT(C2811,FIND(" ",C2811&amp;" ")-1))=6,LEN(LEFT(C2811,FIND(" ",C2811&amp;" ")-1))=7),OR(ISNUMBER(MATCH(LEFT(C2811,FIND(" ",C2811&amp;" ")-1),'Look Up Values'!$G$2:$G$1000,0)),ISNUMBER(MATCH(LEFT(C2811,FIND(" ",C2811&amp;" ")-1),'Look Up Values'!$AE$2:$AE$2000,0)))),"","EWC error")),"")</f>
        <v/>
      </c>
      <c r="M2811" s="242" t="str" cm="1">
        <f t="array" ref="M2811">IF(AND(G2811&lt;&gt;0,G2811&lt;&gt;""),IF(E2811="","",IF(ISNUMBER(MATCH(SUBSTITUTE(E2811," ",""),SUBSTITUTE('Look Up Values'!$I$2:$I$10," ",""),0)),"","State error")),"")</f>
        <v/>
      </c>
      <c r="N2811" s="242" t="str" cm="1">
        <f t="array" ref="N2811">IF(AND(G2811&lt;&gt;0,G2811&lt;&gt;""),IF(F2811="","",IF(ISNUMBER(MATCH(SUBSTITUTE(F2811," ",""),SUBSTITUTE('Look Up Values'!$W$2:$W$30," ",""),0)),"","D&amp;R error")),"")</f>
        <v/>
      </c>
      <c r="O2811" s="256" t="str">
        <f t="shared" si="87"/>
        <v/>
      </c>
    </row>
    <row r="2812" spans="1:15" ht="15.75">
      <c r="A2812" s="250">
        <v>2805</v>
      </c>
      <c r="B2812" s="208"/>
      <c r="C2812" s="49"/>
      <c r="D2812" s="50"/>
      <c r="E2812" s="50"/>
      <c r="F2812" s="50"/>
      <c r="G2812" s="209"/>
      <c r="H2812" s="48"/>
      <c r="I2812" s="457" t="str">
        <f t="shared" si="86"/>
        <v/>
      </c>
      <c r="J2812" s="241" cm="1">
        <f t="array" ref="J2812">SUMPRODUCT(--(K2812:N2812&lt;&gt;"")) + IF(TRIM(O2812)="",0,LEN(O2812)-LEN(SUBSTITUTE(O2812,",",""))+1)</f>
        <v>0</v>
      </c>
      <c r="K2812" s="242" t="str">
        <f>IF(AND(G2812&lt;&gt;0,G2812&lt;&gt;""),IF(B2812="","",IF(ISNUMBER(MATCH(B2812,'Look Up Values'!$B$2:$B$500,0)),"","Dest. error")),"")</f>
        <v/>
      </c>
      <c r="L2812" s="242" t="str">
        <f>IF(AND(G2812&lt;&gt;0,G2812&lt;&gt;""),IF(C2812="","",IF(AND(ISNUMBER(--LEFT(C2812,FIND(" ",C2812&amp;" ")-1)),OR(LEN(LEFT(C2812,FIND(" ",C2812&amp;" ")-1))=6,LEN(LEFT(C2812,FIND(" ",C2812&amp;" ")-1))=7),OR(ISNUMBER(MATCH(LEFT(C2812,FIND(" ",C2812&amp;" ")-1),'Look Up Values'!$G$2:$G$1000,0)),ISNUMBER(MATCH(LEFT(C2812,FIND(" ",C2812&amp;" ")-1),'Look Up Values'!$AE$2:$AE$2000,0)))),"","EWC error")),"")</f>
        <v/>
      </c>
      <c r="M2812" s="242" t="str" cm="1">
        <f t="array" ref="M2812">IF(AND(G2812&lt;&gt;0,G2812&lt;&gt;""),IF(E2812="","",IF(ISNUMBER(MATCH(SUBSTITUTE(E2812," ",""),SUBSTITUTE('Look Up Values'!$I$2:$I$10," ",""),0)),"","State error")),"")</f>
        <v/>
      </c>
      <c r="N2812" s="242" t="str" cm="1">
        <f t="array" ref="N2812">IF(AND(G2812&lt;&gt;0,G2812&lt;&gt;""),IF(F2812="","",IF(ISNUMBER(MATCH(SUBSTITUTE(F2812," ",""),SUBSTITUTE('Look Up Values'!$W$2:$W$30," ",""),0)),"","D&amp;R error")),"")</f>
        <v/>
      </c>
      <c r="O2812" s="256" t="str">
        <f t="shared" si="87"/>
        <v/>
      </c>
    </row>
    <row r="2813" spans="1:15" ht="15.75">
      <c r="A2813" s="250">
        <v>2806</v>
      </c>
      <c r="B2813" s="208"/>
      <c r="C2813" s="49"/>
      <c r="D2813" s="50"/>
      <c r="E2813" s="50"/>
      <c r="F2813" s="50"/>
      <c r="G2813" s="209"/>
      <c r="H2813" s="48"/>
      <c r="I2813" s="457" t="str">
        <f t="shared" si="86"/>
        <v/>
      </c>
      <c r="J2813" s="241" cm="1">
        <f t="array" ref="J2813">SUMPRODUCT(--(K2813:N2813&lt;&gt;"")) + IF(TRIM(O2813)="",0,LEN(O2813)-LEN(SUBSTITUTE(O2813,",",""))+1)</f>
        <v>0</v>
      </c>
      <c r="K2813" s="242" t="str">
        <f>IF(AND(G2813&lt;&gt;0,G2813&lt;&gt;""),IF(B2813="","",IF(ISNUMBER(MATCH(B2813,'Look Up Values'!$B$2:$B$500,0)),"","Dest. error")),"")</f>
        <v/>
      </c>
      <c r="L2813" s="242" t="str">
        <f>IF(AND(G2813&lt;&gt;0,G2813&lt;&gt;""),IF(C2813="","",IF(AND(ISNUMBER(--LEFT(C2813,FIND(" ",C2813&amp;" ")-1)),OR(LEN(LEFT(C2813,FIND(" ",C2813&amp;" ")-1))=6,LEN(LEFT(C2813,FIND(" ",C2813&amp;" ")-1))=7),OR(ISNUMBER(MATCH(LEFT(C2813,FIND(" ",C2813&amp;" ")-1),'Look Up Values'!$G$2:$G$1000,0)),ISNUMBER(MATCH(LEFT(C2813,FIND(" ",C2813&amp;" ")-1),'Look Up Values'!$AE$2:$AE$2000,0)))),"","EWC error")),"")</f>
        <v/>
      </c>
      <c r="M2813" s="242" t="str" cm="1">
        <f t="array" ref="M2813">IF(AND(G2813&lt;&gt;0,G2813&lt;&gt;""),IF(E2813="","",IF(ISNUMBER(MATCH(SUBSTITUTE(E2813," ",""),SUBSTITUTE('Look Up Values'!$I$2:$I$10," ",""),0)),"","State error")),"")</f>
        <v/>
      </c>
      <c r="N2813" s="242" t="str" cm="1">
        <f t="array" ref="N2813">IF(AND(G2813&lt;&gt;0,G2813&lt;&gt;""),IF(F2813="","",IF(ISNUMBER(MATCH(SUBSTITUTE(F2813," ",""),SUBSTITUTE('Look Up Values'!$W$2:$W$30," ",""),0)),"","D&amp;R error")),"")</f>
        <v/>
      </c>
      <c r="O2813" s="256" t="str">
        <f t="shared" si="87"/>
        <v/>
      </c>
    </row>
    <row r="2814" spans="1:15" ht="15.75">
      <c r="A2814" s="250">
        <v>2807</v>
      </c>
      <c r="B2814" s="208"/>
      <c r="C2814" s="49"/>
      <c r="D2814" s="50"/>
      <c r="E2814" s="50"/>
      <c r="F2814" s="50"/>
      <c r="G2814" s="209"/>
      <c r="H2814" s="48"/>
      <c r="I2814" s="457" t="str">
        <f t="shared" si="86"/>
        <v/>
      </c>
      <c r="J2814" s="241" cm="1">
        <f t="array" ref="J2814">SUMPRODUCT(--(K2814:N2814&lt;&gt;"")) + IF(TRIM(O2814)="",0,LEN(O2814)-LEN(SUBSTITUTE(O2814,",",""))+1)</f>
        <v>0</v>
      </c>
      <c r="K2814" s="242" t="str">
        <f>IF(AND(G2814&lt;&gt;0,G2814&lt;&gt;""),IF(B2814="","",IF(ISNUMBER(MATCH(B2814,'Look Up Values'!$B$2:$B$500,0)),"","Dest. error")),"")</f>
        <v/>
      </c>
      <c r="L2814" s="242" t="str">
        <f>IF(AND(G2814&lt;&gt;0,G2814&lt;&gt;""),IF(C2814="","",IF(AND(ISNUMBER(--LEFT(C2814,FIND(" ",C2814&amp;" ")-1)),OR(LEN(LEFT(C2814,FIND(" ",C2814&amp;" ")-1))=6,LEN(LEFT(C2814,FIND(" ",C2814&amp;" ")-1))=7),OR(ISNUMBER(MATCH(LEFT(C2814,FIND(" ",C2814&amp;" ")-1),'Look Up Values'!$G$2:$G$1000,0)),ISNUMBER(MATCH(LEFT(C2814,FIND(" ",C2814&amp;" ")-1),'Look Up Values'!$AE$2:$AE$2000,0)))),"","EWC error")),"")</f>
        <v/>
      </c>
      <c r="M2814" s="242" t="str" cm="1">
        <f t="array" ref="M2814">IF(AND(G2814&lt;&gt;0,G2814&lt;&gt;""),IF(E2814="","",IF(ISNUMBER(MATCH(SUBSTITUTE(E2814," ",""),SUBSTITUTE('Look Up Values'!$I$2:$I$10," ",""),0)),"","State error")),"")</f>
        <v/>
      </c>
      <c r="N2814" s="242" t="str" cm="1">
        <f t="array" ref="N2814">IF(AND(G2814&lt;&gt;0,G2814&lt;&gt;""),IF(F2814="","",IF(ISNUMBER(MATCH(SUBSTITUTE(F2814," ",""),SUBSTITUTE('Look Up Values'!$W$2:$W$30," ",""),0)),"","D&amp;R error")),"")</f>
        <v/>
      </c>
      <c r="O2814" s="256" t="str">
        <f t="shared" si="87"/>
        <v/>
      </c>
    </row>
    <row r="2815" spans="1:15" ht="15.75">
      <c r="A2815" s="250">
        <v>2808</v>
      </c>
      <c r="B2815" s="208"/>
      <c r="C2815" s="49"/>
      <c r="D2815" s="50"/>
      <c r="E2815" s="50"/>
      <c r="F2815" s="50"/>
      <c r="G2815" s="209"/>
      <c r="H2815" s="48"/>
      <c r="I2815" s="457" t="str">
        <f t="shared" si="86"/>
        <v/>
      </c>
      <c r="J2815" s="241" cm="1">
        <f t="array" ref="J2815">SUMPRODUCT(--(K2815:N2815&lt;&gt;"")) + IF(TRIM(O2815)="",0,LEN(O2815)-LEN(SUBSTITUTE(O2815,",",""))+1)</f>
        <v>0</v>
      </c>
      <c r="K2815" s="242" t="str">
        <f>IF(AND(G2815&lt;&gt;0,G2815&lt;&gt;""),IF(B2815="","",IF(ISNUMBER(MATCH(B2815,'Look Up Values'!$B$2:$B$500,0)),"","Dest. error")),"")</f>
        <v/>
      </c>
      <c r="L2815" s="242" t="str">
        <f>IF(AND(G2815&lt;&gt;0,G2815&lt;&gt;""),IF(C2815="","",IF(AND(ISNUMBER(--LEFT(C2815,FIND(" ",C2815&amp;" ")-1)),OR(LEN(LEFT(C2815,FIND(" ",C2815&amp;" ")-1))=6,LEN(LEFT(C2815,FIND(" ",C2815&amp;" ")-1))=7),OR(ISNUMBER(MATCH(LEFT(C2815,FIND(" ",C2815&amp;" ")-1),'Look Up Values'!$G$2:$G$1000,0)),ISNUMBER(MATCH(LEFT(C2815,FIND(" ",C2815&amp;" ")-1),'Look Up Values'!$AE$2:$AE$2000,0)))),"","EWC error")),"")</f>
        <v/>
      </c>
      <c r="M2815" s="242" t="str" cm="1">
        <f t="array" ref="M2815">IF(AND(G2815&lt;&gt;0,G2815&lt;&gt;""),IF(E2815="","",IF(ISNUMBER(MATCH(SUBSTITUTE(E2815," ",""),SUBSTITUTE('Look Up Values'!$I$2:$I$10," ",""),0)),"","State error")),"")</f>
        <v/>
      </c>
      <c r="N2815" s="242" t="str" cm="1">
        <f t="array" ref="N2815">IF(AND(G2815&lt;&gt;0,G2815&lt;&gt;""),IF(F2815="","",IF(ISNUMBER(MATCH(SUBSTITUTE(F2815," ",""),SUBSTITUTE('Look Up Values'!$W$2:$W$30," ",""),0)),"","D&amp;R error")),"")</f>
        <v/>
      </c>
      <c r="O2815" s="256" t="str">
        <f t="shared" si="87"/>
        <v/>
      </c>
    </row>
    <row r="2816" spans="1:15" ht="15.75">
      <c r="A2816" s="250">
        <v>2809</v>
      </c>
      <c r="B2816" s="208"/>
      <c r="C2816" s="49"/>
      <c r="D2816" s="50"/>
      <c r="E2816" s="50"/>
      <c r="F2816" s="50"/>
      <c r="G2816" s="209"/>
      <c r="H2816" s="48"/>
      <c r="I2816" s="457" t="str">
        <f t="shared" si="86"/>
        <v/>
      </c>
      <c r="J2816" s="241" cm="1">
        <f t="array" ref="J2816">SUMPRODUCT(--(K2816:N2816&lt;&gt;"")) + IF(TRIM(O2816)="",0,LEN(O2816)-LEN(SUBSTITUTE(O2816,",",""))+1)</f>
        <v>0</v>
      </c>
      <c r="K2816" s="242" t="str">
        <f>IF(AND(G2816&lt;&gt;0,G2816&lt;&gt;""),IF(B2816="","",IF(ISNUMBER(MATCH(B2816,'Look Up Values'!$B$2:$B$500,0)),"","Dest. error")),"")</f>
        <v/>
      </c>
      <c r="L2816" s="242" t="str">
        <f>IF(AND(G2816&lt;&gt;0,G2816&lt;&gt;""),IF(C2816="","",IF(AND(ISNUMBER(--LEFT(C2816,FIND(" ",C2816&amp;" ")-1)),OR(LEN(LEFT(C2816,FIND(" ",C2816&amp;" ")-1))=6,LEN(LEFT(C2816,FIND(" ",C2816&amp;" ")-1))=7),OR(ISNUMBER(MATCH(LEFT(C2816,FIND(" ",C2816&amp;" ")-1),'Look Up Values'!$G$2:$G$1000,0)),ISNUMBER(MATCH(LEFT(C2816,FIND(" ",C2816&amp;" ")-1),'Look Up Values'!$AE$2:$AE$2000,0)))),"","EWC error")),"")</f>
        <v/>
      </c>
      <c r="M2816" s="242" t="str" cm="1">
        <f t="array" ref="M2816">IF(AND(G2816&lt;&gt;0,G2816&lt;&gt;""),IF(E2816="","",IF(ISNUMBER(MATCH(SUBSTITUTE(E2816," ",""),SUBSTITUTE('Look Up Values'!$I$2:$I$10," ",""),0)),"","State error")),"")</f>
        <v/>
      </c>
      <c r="N2816" s="242" t="str" cm="1">
        <f t="array" ref="N2816">IF(AND(G2816&lt;&gt;0,G2816&lt;&gt;""),IF(F2816="","",IF(ISNUMBER(MATCH(SUBSTITUTE(F2816," ",""),SUBSTITUTE('Look Up Values'!$W$2:$W$30," ",""),0)),"","D&amp;R error")),"")</f>
        <v/>
      </c>
      <c r="O2816" s="256" t="str">
        <f t="shared" si="87"/>
        <v/>
      </c>
    </row>
    <row r="2817" spans="1:15" ht="15.75">
      <c r="A2817" s="250">
        <v>2810</v>
      </c>
      <c r="B2817" s="208"/>
      <c r="C2817" s="49"/>
      <c r="D2817" s="50"/>
      <c r="E2817" s="50"/>
      <c r="F2817" s="50"/>
      <c r="G2817" s="209"/>
      <c r="H2817" s="48"/>
      <c r="I2817" s="457" t="str">
        <f t="shared" si="86"/>
        <v/>
      </c>
      <c r="J2817" s="241" cm="1">
        <f t="array" ref="J2817">SUMPRODUCT(--(K2817:N2817&lt;&gt;"")) + IF(TRIM(O2817)="",0,LEN(O2817)-LEN(SUBSTITUTE(O2817,",",""))+1)</f>
        <v>0</v>
      </c>
      <c r="K2817" s="242" t="str">
        <f>IF(AND(G2817&lt;&gt;0,G2817&lt;&gt;""),IF(B2817="","",IF(ISNUMBER(MATCH(B2817,'Look Up Values'!$B$2:$B$500,0)),"","Dest. error")),"")</f>
        <v/>
      </c>
      <c r="L2817" s="242" t="str">
        <f>IF(AND(G2817&lt;&gt;0,G2817&lt;&gt;""),IF(C2817="","",IF(AND(ISNUMBER(--LEFT(C2817,FIND(" ",C2817&amp;" ")-1)),OR(LEN(LEFT(C2817,FIND(" ",C2817&amp;" ")-1))=6,LEN(LEFT(C2817,FIND(" ",C2817&amp;" ")-1))=7),OR(ISNUMBER(MATCH(LEFT(C2817,FIND(" ",C2817&amp;" ")-1),'Look Up Values'!$G$2:$G$1000,0)),ISNUMBER(MATCH(LEFT(C2817,FIND(" ",C2817&amp;" ")-1),'Look Up Values'!$AE$2:$AE$2000,0)))),"","EWC error")),"")</f>
        <v/>
      </c>
      <c r="M2817" s="242" t="str" cm="1">
        <f t="array" ref="M2817">IF(AND(G2817&lt;&gt;0,G2817&lt;&gt;""),IF(E2817="","",IF(ISNUMBER(MATCH(SUBSTITUTE(E2817," ",""),SUBSTITUTE('Look Up Values'!$I$2:$I$10," ",""),0)),"","State error")),"")</f>
        <v/>
      </c>
      <c r="N2817" s="242" t="str" cm="1">
        <f t="array" ref="N2817">IF(AND(G2817&lt;&gt;0,G2817&lt;&gt;""),IF(F2817="","",IF(ISNUMBER(MATCH(SUBSTITUTE(F2817," ",""),SUBSTITUTE('Look Up Values'!$W$2:$W$30," ",""),0)),"","D&amp;R error")),"")</f>
        <v/>
      </c>
      <c r="O2817" s="256" t="str">
        <f t="shared" si="87"/>
        <v/>
      </c>
    </row>
    <row r="2818" spans="1:15" ht="15.75">
      <c r="A2818" s="250">
        <v>2811</v>
      </c>
      <c r="B2818" s="208"/>
      <c r="C2818" s="49"/>
      <c r="D2818" s="50"/>
      <c r="E2818" s="50"/>
      <c r="F2818" s="50"/>
      <c r="G2818" s="209"/>
      <c r="H2818" s="48"/>
      <c r="I2818" s="457" t="str">
        <f t="shared" si="86"/>
        <v/>
      </c>
      <c r="J2818" s="241" cm="1">
        <f t="array" ref="J2818">SUMPRODUCT(--(K2818:N2818&lt;&gt;"")) + IF(TRIM(O2818)="",0,LEN(O2818)-LEN(SUBSTITUTE(O2818,",",""))+1)</f>
        <v>0</v>
      </c>
      <c r="K2818" s="242" t="str">
        <f>IF(AND(G2818&lt;&gt;0,G2818&lt;&gt;""),IF(B2818="","",IF(ISNUMBER(MATCH(B2818,'Look Up Values'!$B$2:$B$500,0)),"","Dest. error")),"")</f>
        <v/>
      </c>
      <c r="L2818" s="242" t="str">
        <f>IF(AND(G2818&lt;&gt;0,G2818&lt;&gt;""),IF(C2818="","",IF(AND(ISNUMBER(--LEFT(C2818,FIND(" ",C2818&amp;" ")-1)),OR(LEN(LEFT(C2818,FIND(" ",C2818&amp;" ")-1))=6,LEN(LEFT(C2818,FIND(" ",C2818&amp;" ")-1))=7),OR(ISNUMBER(MATCH(LEFT(C2818,FIND(" ",C2818&amp;" ")-1),'Look Up Values'!$G$2:$G$1000,0)),ISNUMBER(MATCH(LEFT(C2818,FIND(" ",C2818&amp;" ")-1),'Look Up Values'!$AE$2:$AE$2000,0)))),"","EWC error")),"")</f>
        <v/>
      </c>
      <c r="M2818" s="242" t="str" cm="1">
        <f t="array" ref="M2818">IF(AND(G2818&lt;&gt;0,G2818&lt;&gt;""),IF(E2818="","",IF(ISNUMBER(MATCH(SUBSTITUTE(E2818," ",""),SUBSTITUTE('Look Up Values'!$I$2:$I$10," ",""),0)),"","State error")),"")</f>
        <v/>
      </c>
      <c r="N2818" s="242" t="str" cm="1">
        <f t="array" ref="N2818">IF(AND(G2818&lt;&gt;0,G2818&lt;&gt;""),IF(F2818="","",IF(ISNUMBER(MATCH(SUBSTITUTE(F2818," ",""),SUBSTITUTE('Look Up Values'!$W$2:$W$30," ",""),0)),"","D&amp;R error")),"")</f>
        <v/>
      </c>
      <c r="O2818" s="256" t="str">
        <f t="shared" si="87"/>
        <v/>
      </c>
    </row>
    <row r="2819" spans="1:15" ht="15.75">
      <c r="A2819" s="250">
        <v>2812</v>
      </c>
      <c r="B2819" s="208"/>
      <c r="C2819" s="49"/>
      <c r="D2819" s="50"/>
      <c r="E2819" s="50"/>
      <c r="F2819" s="50"/>
      <c r="G2819" s="209"/>
      <c r="H2819" s="48"/>
      <c r="I2819" s="457" t="str">
        <f t="shared" si="86"/>
        <v/>
      </c>
      <c r="J2819" s="241" cm="1">
        <f t="array" ref="J2819">SUMPRODUCT(--(K2819:N2819&lt;&gt;"")) + IF(TRIM(O2819)="",0,LEN(O2819)-LEN(SUBSTITUTE(O2819,",",""))+1)</f>
        <v>0</v>
      </c>
      <c r="K2819" s="242" t="str">
        <f>IF(AND(G2819&lt;&gt;0,G2819&lt;&gt;""),IF(B2819="","",IF(ISNUMBER(MATCH(B2819,'Look Up Values'!$B$2:$B$500,0)),"","Dest. error")),"")</f>
        <v/>
      </c>
      <c r="L2819" s="242" t="str">
        <f>IF(AND(G2819&lt;&gt;0,G2819&lt;&gt;""),IF(C2819="","",IF(AND(ISNUMBER(--LEFT(C2819,FIND(" ",C2819&amp;" ")-1)),OR(LEN(LEFT(C2819,FIND(" ",C2819&amp;" ")-1))=6,LEN(LEFT(C2819,FIND(" ",C2819&amp;" ")-1))=7),OR(ISNUMBER(MATCH(LEFT(C2819,FIND(" ",C2819&amp;" ")-1),'Look Up Values'!$G$2:$G$1000,0)),ISNUMBER(MATCH(LEFT(C2819,FIND(" ",C2819&amp;" ")-1),'Look Up Values'!$AE$2:$AE$2000,0)))),"","EWC error")),"")</f>
        <v/>
      </c>
      <c r="M2819" s="242" t="str" cm="1">
        <f t="array" ref="M2819">IF(AND(G2819&lt;&gt;0,G2819&lt;&gt;""),IF(E2819="","",IF(ISNUMBER(MATCH(SUBSTITUTE(E2819," ",""),SUBSTITUTE('Look Up Values'!$I$2:$I$10," ",""),0)),"","State error")),"")</f>
        <v/>
      </c>
      <c r="N2819" s="242" t="str" cm="1">
        <f t="array" ref="N2819">IF(AND(G2819&lt;&gt;0,G2819&lt;&gt;""),IF(F2819="","",IF(ISNUMBER(MATCH(SUBSTITUTE(F2819," ",""),SUBSTITUTE('Look Up Values'!$W$2:$W$30," ",""),0)),"","D&amp;R error")),"")</f>
        <v/>
      </c>
      <c r="O2819" s="256" t="str">
        <f t="shared" si="87"/>
        <v/>
      </c>
    </row>
    <row r="2820" spans="1:15" ht="15.75">
      <c r="A2820" s="250">
        <v>2813</v>
      </c>
      <c r="B2820" s="208"/>
      <c r="C2820" s="49"/>
      <c r="D2820" s="50"/>
      <c r="E2820" s="50"/>
      <c r="F2820" s="50"/>
      <c r="G2820" s="209"/>
      <c r="H2820" s="48"/>
      <c r="I2820" s="457" t="str">
        <f t="shared" si="86"/>
        <v/>
      </c>
      <c r="J2820" s="241" cm="1">
        <f t="array" ref="J2820">SUMPRODUCT(--(K2820:N2820&lt;&gt;"")) + IF(TRIM(O2820)="",0,LEN(O2820)-LEN(SUBSTITUTE(O2820,",",""))+1)</f>
        <v>0</v>
      </c>
      <c r="K2820" s="242" t="str">
        <f>IF(AND(G2820&lt;&gt;0,G2820&lt;&gt;""),IF(B2820="","",IF(ISNUMBER(MATCH(B2820,'Look Up Values'!$B$2:$B$500,0)),"","Dest. error")),"")</f>
        <v/>
      </c>
      <c r="L2820" s="242" t="str">
        <f>IF(AND(G2820&lt;&gt;0,G2820&lt;&gt;""),IF(C2820="","",IF(AND(ISNUMBER(--LEFT(C2820,FIND(" ",C2820&amp;" ")-1)),OR(LEN(LEFT(C2820,FIND(" ",C2820&amp;" ")-1))=6,LEN(LEFT(C2820,FIND(" ",C2820&amp;" ")-1))=7),OR(ISNUMBER(MATCH(LEFT(C2820,FIND(" ",C2820&amp;" ")-1),'Look Up Values'!$G$2:$G$1000,0)),ISNUMBER(MATCH(LEFT(C2820,FIND(" ",C2820&amp;" ")-1),'Look Up Values'!$AE$2:$AE$2000,0)))),"","EWC error")),"")</f>
        <v/>
      </c>
      <c r="M2820" s="242" t="str" cm="1">
        <f t="array" ref="M2820">IF(AND(G2820&lt;&gt;0,G2820&lt;&gt;""),IF(E2820="","",IF(ISNUMBER(MATCH(SUBSTITUTE(E2820," ",""),SUBSTITUTE('Look Up Values'!$I$2:$I$10," ",""),0)),"","State error")),"")</f>
        <v/>
      </c>
      <c r="N2820" s="242" t="str" cm="1">
        <f t="array" ref="N2820">IF(AND(G2820&lt;&gt;0,G2820&lt;&gt;""),IF(F2820="","",IF(ISNUMBER(MATCH(SUBSTITUTE(F2820," ",""),SUBSTITUTE('Look Up Values'!$W$2:$W$30," ",""),0)),"","D&amp;R error")),"")</f>
        <v/>
      </c>
      <c r="O2820" s="256" t="str">
        <f t="shared" si="87"/>
        <v/>
      </c>
    </row>
    <row r="2821" spans="1:15" ht="15.75">
      <c r="A2821" s="250">
        <v>2814</v>
      </c>
      <c r="B2821" s="208"/>
      <c r="C2821" s="49"/>
      <c r="D2821" s="50"/>
      <c r="E2821" s="50"/>
      <c r="F2821" s="50"/>
      <c r="G2821" s="209"/>
      <c r="H2821" s="48"/>
      <c r="I2821" s="457" t="str">
        <f t="shared" si="86"/>
        <v/>
      </c>
      <c r="J2821" s="241" cm="1">
        <f t="array" ref="J2821">SUMPRODUCT(--(K2821:N2821&lt;&gt;"")) + IF(TRIM(O2821)="",0,LEN(O2821)-LEN(SUBSTITUTE(O2821,",",""))+1)</f>
        <v>0</v>
      </c>
      <c r="K2821" s="242" t="str">
        <f>IF(AND(G2821&lt;&gt;0,G2821&lt;&gt;""),IF(B2821="","",IF(ISNUMBER(MATCH(B2821,'Look Up Values'!$B$2:$B$500,0)),"","Dest. error")),"")</f>
        <v/>
      </c>
      <c r="L2821" s="242" t="str">
        <f>IF(AND(G2821&lt;&gt;0,G2821&lt;&gt;""),IF(C2821="","",IF(AND(ISNUMBER(--LEFT(C2821,FIND(" ",C2821&amp;" ")-1)),OR(LEN(LEFT(C2821,FIND(" ",C2821&amp;" ")-1))=6,LEN(LEFT(C2821,FIND(" ",C2821&amp;" ")-1))=7),OR(ISNUMBER(MATCH(LEFT(C2821,FIND(" ",C2821&amp;" ")-1),'Look Up Values'!$G$2:$G$1000,0)),ISNUMBER(MATCH(LEFT(C2821,FIND(" ",C2821&amp;" ")-1),'Look Up Values'!$AE$2:$AE$2000,0)))),"","EWC error")),"")</f>
        <v/>
      </c>
      <c r="M2821" s="242" t="str" cm="1">
        <f t="array" ref="M2821">IF(AND(G2821&lt;&gt;0,G2821&lt;&gt;""),IF(E2821="","",IF(ISNUMBER(MATCH(SUBSTITUTE(E2821," ",""),SUBSTITUTE('Look Up Values'!$I$2:$I$10," ",""),0)),"","State error")),"")</f>
        <v/>
      </c>
      <c r="N2821" s="242" t="str" cm="1">
        <f t="array" ref="N2821">IF(AND(G2821&lt;&gt;0,G2821&lt;&gt;""),IF(F2821="","",IF(ISNUMBER(MATCH(SUBSTITUTE(F2821," ",""),SUBSTITUTE('Look Up Values'!$W$2:$W$30," ",""),0)),"","D&amp;R error")),"")</f>
        <v/>
      </c>
      <c r="O2821" s="256" t="str">
        <f t="shared" si="87"/>
        <v/>
      </c>
    </row>
    <row r="2822" spans="1:15" ht="15.75">
      <c r="A2822" s="250">
        <v>2815</v>
      </c>
      <c r="B2822" s="208"/>
      <c r="C2822" s="49"/>
      <c r="D2822" s="50"/>
      <c r="E2822" s="50"/>
      <c r="F2822" s="50"/>
      <c r="G2822" s="209"/>
      <c r="H2822" s="48"/>
      <c r="I2822" s="457" t="str">
        <f t="shared" si="86"/>
        <v/>
      </c>
      <c r="J2822" s="241" cm="1">
        <f t="array" ref="J2822">SUMPRODUCT(--(K2822:N2822&lt;&gt;"")) + IF(TRIM(O2822)="",0,LEN(O2822)-LEN(SUBSTITUTE(O2822,",",""))+1)</f>
        <v>0</v>
      </c>
      <c r="K2822" s="242" t="str">
        <f>IF(AND(G2822&lt;&gt;0,G2822&lt;&gt;""),IF(B2822="","",IF(ISNUMBER(MATCH(B2822,'Look Up Values'!$B$2:$B$500,0)),"","Dest. error")),"")</f>
        <v/>
      </c>
      <c r="L2822" s="242" t="str">
        <f>IF(AND(G2822&lt;&gt;0,G2822&lt;&gt;""),IF(C2822="","",IF(AND(ISNUMBER(--LEFT(C2822,FIND(" ",C2822&amp;" ")-1)),OR(LEN(LEFT(C2822,FIND(" ",C2822&amp;" ")-1))=6,LEN(LEFT(C2822,FIND(" ",C2822&amp;" ")-1))=7),OR(ISNUMBER(MATCH(LEFT(C2822,FIND(" ",C2822&amp;" ")-1),'Look Up Values'!$G$2:$G$1000,0)),ISNUMBER(MATCH(LEFT(C2822,FIND(" ",C2822&amp;" ")-1),'Look Up Values'!$AE$2:$AE$2000,0)))),"","EWC error")),"")</f>
        <v/>
      </c>
      <c r="M2822" s="242" t="str" cm="1">
        <f t="array" ref="M2822">IF(AND(G2822&lt;&gt;0,G2822&lt;&gt;""),IF(E2822="","",IF(ISNUMBER(MATCH(SUBSTITUTE(E2822," ",""),SUBSTITUTE('Look Up Values'!$I$2:$I$10," ",""),0)),"","State error")),"")</f>
        <v/>
      </c>
      <c r="N2822" s="242" t="str" cm="1">
        <f t="array" ref="N2822">IF(AND(G2822&lt;&gt;0,G2822&lt;&gt;""),IF(F2822="","",IF(ISNUMBER(MATCH(SUBSTITUTE(F2822," ",""),SUBSTITUTE('Look Up Values'!$W$2:$W$30," ",""),0)),"","D&amp;R error")),"")</f>
        <v/>
      </c>
      <c r="O2822" s="256" t="str">
        <f t="shared" si="87"/>
        <v/>
      </c>
    </row>
    <row r="2823" spans="1:15" ht="15.75">
      <c r="A2823" s="250">
        <v>2816</v>
      </c>
      <c r="B2823" s="208"/>
      <c r="C2823" s="49"/>
      <c r="D2823" s="50"/>
      <c r="E2823" s="50"/>
      <c r="F2823" s="50"/>
      <c r="G2823" s="209"/>
      <c r="H2823" s="48"/>
      <c r="I2823" s="457" t="str">
        <f t="shared" si="86"/>
        <v/>
      </c>
      <c r="J2823" s="241" cm="1">
        <f t="array" ref="J2823">SUMPRODUCT(--(K2823:N2823&lt;&gt;"")) + IF(TRIM(O2823)="",0,LEN(O2823)-LEN(SUBSTITUTE(O2823,",",""))+1)</f>
        <v>0</v>
      </c>
      <c r="K2823" s="242" t="str">
        <f>IF(AND(G2823&lt;&gt;0,G2823&lt;&gt;""),IF(B2823="","",IF(ISNUMBER(MATCH(B2823,'Look Up Values'!$B$2:$B$500,0)),"","Dest. error")),"")</f>
        <v/>
      </c>
      <c r="L2823" s="242" t="str">
        <f>IF(AND(G2823&lt;&gt;0,G2823&lt;&gt;""),IF(C2823="","",IF(AND(ISNUMBER(--LEFT(C2823,FIND(" ",C2823&amp;" ")-1)),OR(LEN(LEFT(C2823,FIND(" ",C2823&amp;" ")-1))=6,LEN(LEFT(C2823,FIND(" ",C2823&amp;" ")-1))=7),OR(ISNUMBER(MATCH(LEFT(C2823,FIND(" ",C2823&amp;" ")-1),'Look Up Values'!$G$2:$G$1000,0)),ISNUMBER(MATCH(LEFT(C2823,FIND(" ",C2823&amp;" ")-1),'Look Up Values'!$AE$2:$AE$2000,0)))),"","EWC error")),"")</f>
        <v/>
      </c>
      <c r="M2823" s="242" t="str" cm="1">
        <f t="array" ref="M2823">IF(AND(G2823&lt;&gt;0,G2823&lt;&gt;""),IF(E2823="","",IF(ISNUMBER(MATCH(SUBSTITUTE(E2823," ",""),SUBSTITUTE('Look Up Values'!$I$2:$I$10," ",""),0)),"","State error")),"")</f>
        <v/>
      </c>
      <c r="N2823" s="242" t="str" cm="1">
        <f t="array" ref="N2823">IF(AND(G2823&lt;&gt;0,G2823&lt;&gt;""),IF(F2823="","",IF(ISNUMBER(MATCH(SUBSTITUTE(F2823," ",""),SUBSTITUTE('Look Up Values'!$W$2:$W$30," ",""),0)),"","D&amp;R error")),"")</f>
        <v/>
      </c>
      <c r="O2823" s="256" t="str">
        <f t="shared" si="87"/>
        <v/>
      </c>
    </row>
    <row r="2824" spans="1:15" ht="15.75">
      <c r="A2824" s="250">
        <v>2817</v>
      </c>
      <c r="B2824" s="208"/>
      <c r="C2824" s="49"/>
      <c r="D2824" s="50"/>
      <c r="E2824" s="50"/>
      <c r="F2824" s="50"/>
      <c r="G2824" s="209"/>
      <c r="H2824" s="48"/>
      <c r="I2824" s="457" t="str">
        <f t="shared" si="86"/>
        <v/>
      </c>
      <c r="J2824" s="241" cm="1">
        <f t="array" ref="J2824">SUMPRODUCT(--(K2824:N2824&lt;&gt;"")) + IF(TRIM(O2824)="",0,LEN(O2824)-LEN(SUBSTITUTE(O2824,",",""))+1)</f>
        <v>0</v>
      </c>
      <c r="K2824" s="242" t="str">
        <f>IF(AND(G2824&lt;&gt;0,G2824&lt;&gt;""),IF(B2824="","",IF(ISNUMBER(MATCH(B2824,'Look Up Values'!$B$2:$B$500,0)),"","Dest. error")),"")</f>
        <v/>
      </c>
      <c r="L2824" s="242" t="str">
        <f>IF(AND(G2824&lt;&gt;0,G2824&lt;&gt;""),IF(C2824="","",IF(AND(ISNUMBER(--LEFT(C2824,FIND(" ",C2824&amp;" ")-1)),OR(LEN(LEFT(C2824,FIND(" ",C2824&amp;" ")-1))=6,LEN(LEFT(C2824,FIND(" ",C2824&amp;" ")-1))=7),OR(ISNUMBER(MATCH(LEFT(C2824,FIND(" ",C2824&amp;" ")-1),'Look Up Values'!$G$2:$G$1000,0)),ISNUMBER(MATCH(LEFT(C2824,FIND(" ",C2824&amp;" ")-1),'Look Up Values'!$AE$2:$AE$2000,0)))),"","EWC error")),"")</f>
        <v/>
      </c>
      <c r="M2824" s="242" t="str" cm="1">
        <f t="array" ref="M2824">IF(AND(G2824&lt;&gt;0,G2824&lt;&gt;""),IF(E2824="","",IF(ISNUMBER(MATCH(SUBSTITUTE(E2824," ",""),SUBSTITUTE('Look Up Values'!$I$2:$I$10," ",""),0)),"","State error")),"")</f>
        <v/>
      </c>
      <c r="N2824" s="242" t="str" cm="1">
        <f t="array" ref="N2824">IF(AND(G2824&lt;&gt;0,G2824&lt;&gt;""),IF(F2824="","",IF(ISNUMBER(MATCH(SUBSTITUTE(F2824," ",""),SUBSTITUTE('Look Up Values'!$W$2:$W$30," ",""),0)),"","D&amp;R error")),"")</f>
        <v/>
      </c>
      <c r="O2824" s="256" t="str">
        <f t="shared" si="87"/>
        <v/>
      </c>
    </row>
    <row r="2825" spans="1:15" ht="15.75">
      <c r="A2825" s="250">
        <v>2818</v>
      </c>
      <c r="B2825" s="208"/>
      <c r="C2825" s="49"/>
      <c r="D2825" s="50"/>
      <c r="E2825" s="50"/>
      <c r="F2825" s="50"/>
      <c r="G2825" s="209"/>
      <c r="H2825" s="48"/>
      <c r="I2825" s="457" t="str">
        <f t="shared" ref="I2825:I2888" si="88">IF(IFERROR(--SUBSTITUTE(J2825,CHAR(160),""),0)&gt;0,A2825,"")</f>
        <v/>
      </c>
      <c r="J2825" s="241" cm="1">
        <f t="array" ref="J2825">SUMPRODUCT(--(K2825:N2825&lt;&gt;"")) + IF(TRIM(O2825)="",0,LEN(O2825)-LEN(SUBSTITUTE(O2825,",",""))+1)</f>
        <v>0</v>
      </c>
      <c r="K2825" s="242" t="str">
        <f>IF(AND(G2825&lt;&gt;0,G2825&lt;&gt;""),IF(B2825="","",IF(ISNUMBER(MATCH(B2825,'Look Up Values'!$B$2:$B$500,0)),"","Dest. error")),"")</f>
        <v/>
      </c>
      <c r="L2825" s="242" t="str">
        <f>IF(AND(G2825&lt;&gt;0,G2825&lt;&gt;""),IF(C2825="","",IF(AND(ISNUMBER(--LEFT(C2825,FIND(" ",C2825&amp;" ")-1)),OR(LEN(LEFT(C2825,FIND(" ",C2825&amp;" ")-1))=6,LEN(LEFT(C2825,FIND(" ",C2825&amp;" ")-1))=7),OR(ISNUMBER(MATCH(LEFT(C2825,FIND(" ",C2825&amp;" ")-1),'Look Up Values'!$G$2:$G$1000,0)),ISNUMBER(MATCH(LEFT(C2825,FIND(" ",C2825&amp;" ")-1),'Look Up Values'!$AE$2:$AE$2000,0)))),"","EWC error")),"")</f>
        <v/>
      </c>
      <c r="M2825" s="242" t="str" cm="1">
        <f t="array" ref="M2825">IF(AND(G2825&lt;&gt;0,G2825&lt;&gt;""),IF(E2825="","",IF(ISNUMBER(MATCH(SUBSTITUTE(E2825," ",""),SUBSTITUTE('Look Up Values'!$I$2:$I$10," ",""),0)),"","State error")),"")</f>
        <v/>
      </c>
      <c r="N2825" s="242" t="str" cm="1">
        <f t="array" ref="N2825">IF(AND(G2825&lt;&gt;0,G2825&lt;&gt;""),IF(F2825="","",IF(ISNUMBER(MATCH(SUBSTITUTE(F2825," ",""),SUBSTITUTE('Look Up Values'!$W$2:$W$30," ",""),0)),"","D&amp;R error")),"")</f>
        <v/>
      </c>
      <c r="O2825" s="256" t="str">
        <f t="shared" ref="O2825:O2888" si="89">IF(OR(G2825="",G2825=0),"",IF((TRIM(SUBSTITUTE(B2825,CHAR(160),""))&amp;TRIM(SUBSTITUTE(C2825,CHAR(160),""))&amp;TRIM(SUBSTITUTE(F2825,CHAR(160),""))&amp;TRIM(SUBSTITUTE(E2825,CHAR(160),"")))&lt;&gt;"",IF((--(TRIM(SUBSTITUTE(B2825,CHAR(160),""))&lt;&gt;"")+--(TRIM(SUBSTITUTE(C2825,CHAR(160),""))&lt;&gt;"")+--(TRIM(SUBSTITUTE(F2825,CHAR(160),""))&lt;&gt;"")+--(TRIM(SUBSTITUTE(E2825,CHAR(160),""))&lt;&gt;""))=4,"",LEFT(IF(TRIM(SUBSTITUTE(B2825,CHAR(160),""))="","Dest, ","")&amp;IF(TRIM(SUBSTITUTE(C2825,CHAR(160),""))="","EWC, ","")&amp;IF(TRIM(SUBSTITUTE(F2825,CHAR(160),""))="","D&amp;R, ","")&amp;IF(TRIM(SUBSTITUTE(E2825,CHAR(160),""))="","State, ",""),LEN(IF(TRIM(SUBSTITUTE(B2825,CHAR(160),""))="","Dest, ","")&amp;IF(TRIM(SUBSTITUTE(C2825,CHAR(160),""))="","EWC, ","")&amp;IF(TRIM(SUBSTITUTE(F2825,CHAR(160),""))="","D&amp;R, ","")&amp;IF(TRIM(SUBSTITUTE(E2825,CHAR(160),""))="","State, ",""))-2)),LEFT(IF(TRIM(SUBSTITUTE(B2825,CHAR(160),""))="","Dest, ","")&amp;IF(TRIM(SUBSTITUTE(C2825,CHAR(160),""))="","EWC, ","")&amp;IF(TRIM(SUBSTITUTE(F2825,CHAR(160),""))="","D&amp;R, ","")&amp;IF(TRIM(SUBSTITUTE(E2825,CHAR(160),""))="","State, ",""),LEN(IF(TRIM(SUBSTITUTE(B2825,CHAR(160),""))="","Dest, ","")&amp;IF(TRIM(SUBSTITUTE(C2825,CHAR(160),""))="","EWC, ","")&amp;IF(TRIM(SUBSTITUTE(F2825,CHAR(160),""))="","D&amp;R, ","")&amp;IF(TRIM(SUBSTITUTE(E2825,CHAR(160),""))="","State, ",""))-2)))</f>
        <v/>
      </c>
    </row>
    <row r="2826" spans="1:15" ht="15.75">
      <c r="A2826" s="250">
        <v>2819</v>
      </c>
      <c r="B2826" s="208"/>
      <c r="C2826" s="49"/>
      <c r="D2826" s="50"/>
      <c r="E2826" s="50"/>
      <c r="F2826" s="50"/>
      <c r="G2826" s="209"/>
      <c r="H2826" s="48"/>
      <c r="I2826" s="457" t="str">
        <f t="shared" si="88"/>
        <v/>
      </c>
      <c r="J2826" s="241" cm="1">
        <f t="array" ref="J2826">SUMPRODUCT(--(K2826:N2826&lt;&gt;"")) + IF(TRIM(O2826)="",0,LEN(O2826)-LEN(SUBSTITUTE(O2826,",",""))+1)</f>
        <v>0</v>
      </c>
      <c r="K2826" s="242" t="str">
        <f>IF(AND(G2826&lt;&gt;0,G2826&lt;&gt;""),IF(B2826="","",IF(ISNUMBER(MATCH(B2826,'Look Up Values'!$B$2:$B$500,0)),"","Dest. error")),"")</f>
        <v/>
      </c>
      <c r="L2826" s="242" t="str">
        <f>IF(AND(G2826&lt;&gt;0,G2826&lt;&gt;""),IF(C2826="","",IF(AND(ISNUMBER(--LEFT(C2826,FIND(" ",C2826&amp;" ")-1)),OR(LEN(LEFT(C2826,FIND(" ",C2826&amp;" ")-1))=6,LEN(LEFT(C2826,FIND(" ",C2826&amp;" ")-1))=7),OR(ISNUMBER(MATCH(LEFT(C2826,FIND(" ",C2826&amp;" ")-1),'Look Up Values'!$G$2:$G$1000,0)),ISNUMBER(MATCH(LEFT(C2826,FIND(" ",C2826&amp;" ")-1),'Look Up Values'!$AE$2:$AE$2000,0)))),"","EWC error")),"")</f>
        <v/>
      </c>
      <c r="M2826" s="242" t="str" cm="1">
        <f t="array" ref="M2826">IF(AND(G2826&lt;&gt;0,G2826&lt;&gt;""),IF(E2826="","",IF(ISNUMBER(MATCH(SUBSTITUTE(E2826," ",""),SUBSTITUTE('Look Up Values'!$I$2:$I$10," ",""),0)),"","State error")),"")</f>
        <v/>
      </c>
      <c r="N2826" s="242" t="str" cm="1">
        <f t="array" ref="N2826">IF(AND(G2826&lt;&gt;0,G2826&lt;&gt;""),IF(F2826="","",IF(ISNUMBER(MATCH(SUBSTITUTE(F2826," ",""),SUBSTITUTE('Look Up Values'!$W$2:$W$30," ",""),0)),"","D&amp;R error")),"")</f>
        <v/>
      </c>
      <c r="O2826" s="256" t="str">
        <f t="shared" si="89"/>
        <v/>
      </c>
    </row>
    <row r="2827" spans="1:15" ht="15.75">
      <c r="A2827" s="250">
        <v>2820</v>
      </c>
      <c r="B2827" s="208"/>
      <c r="C2827" s="49"/>
      <c r="D2827" s="50"/>
      <c r="E2827" s="50"/>
      <c r="F2827" s="50"/>
      <c r="G2827" s="209"/>
      <c r="H2827" s="48"/>
      <c r="I2827" s="457" t="str">
        <f t="shared" si="88"/>
        <v/>
      </c>
      <c r="J2827" s="241" cm="1">
        <f t="array" ref="J2827">SUMPRODUCT(--(K2827:N2827&lt;&gt;"")) + IF(TRIM(O2827)="",0,LEN(O2827)-LEN(SUBSTITUTE(O2827,",",""))+1)</f>
        <v>0</v>
      </c>
      <c r="K2827" s="242" t="str">
        <f>IF(AND(G2827&lt;&gt;0,G2827&lt;&gt;""),IF(B2827="","",IF(ISNUMBER(MATCH(B2827,'Look Up Values'!$B$2:$B$500,0)),"","Dest. error")),"")</f>
        <v/>
      </c>
      <c r="L2827" s="242" t="str">
        <f>IF(AND(G2827&lt;&gt;0,G2827&lt;&gt;""),IF(C2827="","",IF(AND(ISNUMBER(--LEFT(C2827,FIND(" ",C2827&amp;" ")-1)),OR(LEN(LEFT(C2827,FIND(" ",C2827&amp;" ")-1))=6,LEN(LEFT(C2827,FIND(" ",C2827&amp;" ")-1))=7),OR(ISNUMBER(MATCH(LEFT(C2827,FIND(" ",C2827&amp;" ")-1),'Look Up Values'!$G$2:$G$1000,0)),ISNUMBER(MATCH(LEFT(C2827,FIND(" ",C2827&amp;" ")-1),'Look Up Values'!$AE$2:$AE$2000,0)))),"","EWC error")),"")</f>
        <v/>
      </c>
      <c r="M2827" s="242" t="str" cm="1">
        <f t="array" ref="M2827">IF(AND(G2827&lt;&gt;0,G2827&lt;&gt;""),IF(E2827="","",IF(ISNUMBER(MATCH(SUBSTITUTE(E2827," ",""),SUBSTITUTE('Look Up Values'!$I$2:$I$10," ",""),0)),"","State error")),"")</f>
        <v/>
      </c>
      <c r="N2827" s="242" t="str" cm="1">
        <f t="array" ref="N2827">IF(AND(G2827&lt;&gt;0,G2827&lt;&gt;""),IF(F2827="","",IF(ISNUMBER(MATCH(SUBSTITUTE(F2827," ",""),SUBSTITUTE('Look Up Values'!$W$2:$W$30," ",""),0)),"","D&amp;R error")),"")</f>
        <v/>
      </c>
      <c r="O2827" s="256" t="str">
        <f t="shared" si="89"/>
        <v/>
      </c>
    </row>
    <row r="2828" spans="1:15" ht="15.75">
      <c r="A2828" s="250">
        <v>2821</v>
      </c>
      <c r="B2828" s="208"/>
      <c r="C2828" s="49"/>
      <c r="D2828" s="50"/>
      <c r="E2828" s="50"/>
      <c r="F2828" s="50"/>
      <c r="G2828" s="209"/>
      <c r="H2828" s="48"/>
      <c r="I2828" s="457" t="str">
        <f t="shared" si="88"/>
        <v/>
      </c>
      <c r="J2828" s="241" cm="1">
        <f t="array" ref="J2828">SUMPRODUCT(--(K2828:N2828&lt;&gt;"")) + IF(TRIM(O2828)="",0,LEN(O2828)-LEN(SUBSTITUTE(O2828,",",""))+1)</f>
        <v>0</v>
      </c>
      <c r="K2828" s="242" t="str">
        <f>IF(AND(G2828&lt;&gt;0,G2828&lt;&gt;""),IF(B2828="","",IF(ISNUMBER(MATCH(B2828,'Look Up Values'!$B$2:$B$500,0)),"","Dest. error")),"")</f>
        <v/>
      </c>
      <c r="L2828" s="242" t="str">
        <f>IF(AND(G2828&lt;&gt;0,G2828&lt;&gt;""),IF(C2828="","",IF(AND(ISNUMBER(--LEFT(C2828,FIND(" ",C2828&amp;" ")-1)),OR(LEN(LEFT(C2828,FIND(" ",C2828&amp;" ")-1))=6,LEN(LEFT(C2828,FIND(" ",C2828&amp;" ")-1))=7),OR(ISNUMBER(MATCH(LEFT(C2828,FIND(" ",C2828&amp;" ")-1),'Look Up Values'!$G$2:$G$1000,0)),ISNUMBER(MATCH(LEFT(C2828,FIND(" ",C2828&amp;" ")-1),'Look Up Values'!$AE$2:$AE$2000,0)))),"","EWC error")),"")</f>
        <v/>
      </c>
      <c r="M2828" s="242" t="str" cm="1">
        <f t="array" ref="M2828">IF(AND(G2828&lt;&gt;0,G2828&lt;&gt;""),IF(E2828="","",IF(ISNUMBER(MATCH(SUBSTITUTE(E2828," ",""),SUBSTITUTE('Look Up Values'!$I$2:$I$10," ",""),0)),"","State error")),"")</f>
        <v/>
      </c>
      <c r="N2828" s="242" t="str" cm="1">
        <f t="array" ref="N2828">IF(AND(G2828&lt;&gt;0,G2828&lt;&gt;""),IF(F2828="","",IF(ISNUMBER(MATCH(SUBSTITUTE(F2828," ",""),SUBSTITUTE('Look Up Values'!$W$2:$W$30," ",""),0)),"","D&amp;R error")),"")</f>
        <v/>
      </c>
      <c r="O2828" s="256" t="str">
        <f t="shared" si="89"/>
        <v/>
      </c>
    </row>
    <row r="2829" spans="1:15" ht="15.75">
      <c r="A2829" s="250">
        <v>2822</v>
      </c>
      <c r="B2829" s="208"/>
      <c r="C2829" s="49"/>
      <c r="D2829" s="50"/>
      <c r="E2829" s="50"/>
      <c r="F2829" s="50"/>
      <c r="G2829" s="209"/>
      <c r="H2829" s="48"/>
      <c r="I2829" s="457" t="str">
        <f t="shared" si="88"/>
        <v/>
      </c>
      <c r="J2829" s="241" cm="1">
        <f t="array" ref="J2829">SUMPRODUCT(--(K2829:N2829&lt;&gt;"")) + IF(TRIM(O2829)="",0,LEN(O2829)-LEN(SUBSTITUTE(O2829,",",""))+1)</f>
        <v>0</v>
      </c>
      <c r="K2829" s="242" t="str">
        <f>IF(AND(G2829&lt;&gt;0,G2829&lt;&gt;""),IF(B2829="","",IF(ISNUMBER(MATCH(B2829,'Look Up Values'!$B$2:$B$500,0)),"","Dest. error")),"")</f>
        <v/>
      </c>
      <c r="L2829" s="242" t="str">
        <f>IF(AND(G2829&lt;&gt;0,G2829&lt;&gt;""),IF(C2829="","",IF(AND(ISNUMBER(--LEFT(C2829,FIND(" ",C2829&amp;" ")-1)),OR(LEN(LEFT(C2829,FIND(" ",C2829&amp;" ")-1))=6,LEN(LEFT(C2829,FIND(" ",C2829&amp;" ")-1))=7),OR(ISNUMBER(MATCH(LEFT(C2829,FIND(" ",C2829&amp;" ")-1),'Look Up Values'!$G$2:$G$1000,0)),ISNUMBER(MATCH(LEFT(C2829,FIND(" ",C2829&amp;" ")-1),'Look Up Values'!$AE$2:$AE$2000,0)))),"","EWC error")),"")</f>
        <v/>
      </c>
      <c r="M2829" s="242" t="str" cm="1">
        <f t="array" ref="M2829">IF(AND(G2829&lt;&gt;0,G2829&lt;&gt;""),IF(E2829="","",IF(ISNUMBER(MATCH(SUBSTITUTE(E2829," ",""),SUBSTITUTE('Look Up Values'!$I$2:$I$10," ",""),0)),"","State error")),"")</f>
        <v/>
      </c>
      <c r="N2829" s="242" t="str" cm="1">
        <f t="array" ref="N2829">IF(AND(G2829&lt;&gt;0,G2829&lt;&gt;""),IF(F2829="","",IF(ISNUMBER(MATCH(SUBSTITUTE(F2829," ",""),SUBSTITUTE('Look Up Values'!$W$2:$W$30," ",""),0)),"","D&amp;R error")),"")</f>
        <v/>
      </c>
      <c r="O2829" s="256" t="str">
        <f t="shared" si="89"/>
        <v/>
      </c>
    </row>
    <row r="2830" spans="1:15" ht="15.75">
      <c r="A2830" s="250">
        <v>2823</v>
      </c>
      <c r="B2830" s="208"/>
      <c r="C2830" s="49"/>
      <c r="D2830" s="50"/>
      <c r="E2830" s="50"/>
      <c r="F2830" s="50"/>
      <c r="G2830" s="209"/>
      <c r="H2830" s="48"/>
      <c r="I2830" s="457" t="str">
        <f t="shared" si="88"/>
        <v/>
      </c>
      <c r="J2830" s="241" cm="1">
        <f t="array" ref="J2830">SUMPRODUCT(--(K2830:N2830&lt;&gt;"")) + IF(TRIM(O2830)="",0,LEN(O2830)-LEN(SUBSTITUTE(O2830,",",""))+1)</f>
        <v>0</v>
      </c>
      <c r="K2830" s="242" t="str">
        <f>IF(AND(G2830&lt;&gt;0,G2830&lt;&gt;""),IF(B2830="","",IF(ISNUMBER(MATCH(B2830,'Look Up Values'!$B$2:$B$500,0)),"","Dest. error")),"")</f>
        <v/>
      </c>
      <c r="L2830" s="242" t="str">
        <f>IF(AND(G2830&lt;&gt;0,G2830&lt;&gt;""),IF(C2830="","",IF(AND(ISNUMBER(--LEFT(C2830,FIND(" ",C2830&amp;" ")-1)),OR(LEN(LEFT(C2830,FIND(" ",C2830&amp;" ")-1))=6,LEN(LEFT(C2830,FIND(" ",C2830&amp;" ")-1))=7),OR(ISNUMBER(MATCH(LEFT(C2830,FIND(" ",C2830&amp;" ")-1),'Look Up Values'!$G$2:$G$1000,0)),ISNUMBER(MATCH(LEFT(C2830,FIND(" ",C2830&amp;" ")-1),'Look Up Values'!$AE$2:$AE$2000,0)))),"","EWC error")),"")</f>
        <v/>
      </c>
      <c r="M2830" s="242" t="str" cm="1">
        <f t="array" ref="M2830">IF(AND(G2830&lt;&gt;0,G2830&lt;&gt;""),IF(E2830="","",IF(ISNUMBER(MATCH(SUBSTITUTE(E2830," ",""),SUBSTITUTE('Look Up Values'!$I$2:$I$10," ",""),0)),"","State error")),"")</f>
        <v/>
      </c>
      <c r="N2830" s="242" t="str" cm="1">
        <f t="array" ref="N2830">IF(AND(G2830&lt;&gt;0,G2830&lt;&gt;""),IF(F2830="","",IF(ISNUMBER(MATCH(SUBSTITUTE(F2830," ",""),SUBSTITUTE('Look Up Values'!$W$2:$W$30," ",""),0)),"","D&amp;R error")),"")</f>
        <v/>
      </c>
      <c r="O2830" s="256" t="str">
        <f t="shared" si="89"/>
        <v/>
      </c>
    </row>
    <row r="2831" spans="1:15" ht="15.75">
      <c r="A2831" s="250">
        <v>2824</v>
      </c>
      <c r="B2831" s="208"/>
      <c r="C2831" s="49"/>
      <c r="D2831" s="50"/>
      <c r="E2831" s="50"/>
      <c r="F2831" s="50"/>
      <c r="G2831" s="209"/>
      <c r="H2831" s="48"/>
      <c r="I2831" s="457" t="str">
        <f t="shared" si="88"/>
        <v/>
      </c>
      <c r="J2831" s="241" cm="1">
        <f t="array" ref="J2831">SUMPRODUCT(--(K2831:N2831&lt;&gt;"")) + IF(TRIM(O2831)="",0,LEN(O2831)-LEN(SUBSTITUTE(O2831,",",""))+1)</f>
        <v>0</v>
      </c>
      <c r="K2831" s="242" t="str">
        <f>IF(AND(G2831&lt;&gt;0,G2831&lt;&gt;""),IF(B2831="","",IF(ISNUMBER(MATCH(B2831,'Look Up Values'!$B$2:$B$500,0)),"","Dest. error")),"")</f>
        <v/>
      </c>
      <c r="L2831" s="242" t="str">
        <f>IF(AND(G2831&lt;&gt;0,G2831&lt;&gt;""),IF(C2831="","",IF(AND(ISNUMBER(--LEFT(C2831,FIND(" ",C2831&amp;" ")-1)),OR(LEN(LEFT(C2831,FIND(" ",C2831&amp;" ")-1))=6,LEN(LEFT(C2831,FIND(" ",C2831&amp;" ")-1))=7),OR(ISNUMBER(MATCH(LEFT(C2831,FIND(" ",C2831&amp;" ")-1),'Look Up Values'!$G$2:$G$1000,0)),ISNUMBER(MATCH(LEFT(C2831,FIND(" ",C2831&amp;" ")-1),'Look Up Values'!$AE$2:$AE$2000,0)))),"","EWC error")),"")</f>
        <v/>
      </c>
      <c r="M2831" s="242" t="str" cm="1">
        <f t="array" ref="M2831">IF(AND(G2831&lt;&gt;0,G2831&lt;&gt;""),IF(E2831="","",IF(ISNUMBER(MATCH(SUBSTITUTE(E2831," ",""),SUBSTITUTE('Look Up Values'!$I$2:$I$10," ",""),0)),"","State error")),"")</f>
        <v/>
      </c>
      <c r="N2831" s="242" t="str" cm="1">
        <f t="array" ref="N2831">IF(AND(G2831&lt;&gt;0,G2831&lt;&gt;""),IF(F2831="","",IF(ISNUMBER(MATCH(SUBSTITUTE(F2831," ",""),SUBSTITUTE('Look Up Values'!$W$2:$W$30," ",""),0)),"","D&amp;R error")),"")</f>
        <v/>
      </c>
      <c r="O2831" s="256" t="str">
        <f t="shared" si="89"/>
        <v/>
      </c>
    </row>
    <row r="2832" spans="1:15" ht="15.75">
      <c r="A2832" s="250">
        <v>2825</v>
      </c>
      <c r="B2832" s="208"/>
      <c r="C2832" s="49"/>
      <c r="D2832" s="50"/>
      <c r="E2832" s="50"/>
      <c r="F2832" s="50"/>
      <c r="G2832" s="209"/>
      <c r="H2832" s="48"/>
      <c r="I2832" s="457" t="str">
        <f t="shared" si="88"/>
        <v/>
      </c>
      <c r="J2832" s="241" cm="1">
        <f t="array" ref="J2832">SUMPRODUCT(--(K2832:N2832&lt;&gt;"")) + IF(TRIM(O2832)="",0,LEN(O2832)-LEN(SUBSTITUTE(O2832,",",""))+1)</f>
        <v>0</v>
      </c>
      <c r="K2832" s="242" t="str">
        <f>IF(AND(G2832&lt;&gt;0,G2832&lt;&gt;""),IF(B2832="","",IF(ISNUMBER(MATCH(B2832,'Look Up Values'!$B$2:$B$500,0)),"","Dest. error")),"")</f>
        <v/>
      </c>
      <c r="L2832" s="242" t="str">
        <f>IF(AND(G2832&lt;&gt;0,G2832&lt;&gt;""),IF(C2832="","",IF(AND(ISNUMBER(--LEFT(C2832,FIND(" ",C2832&amp;" ")-1)),OR(LEN(LEFT(C2832,FIND(" ",C2832&amp;" ")-1))=6,LEN(LEFT(C2832,FIND(" ",C2832&amp;" ")-1))=7),OR(ISNUMBER(MATCH(LEFT(C2832,FIND(" ",C2832&amp;" ")-1),'Look Up Values'!$G$2:$G$1000,0)),ISNUMBER(MATCH(LEFT(C2832,FIND(" ",C2832&amp;" ")-1),'Look Up Values'!$AE$2:$AE$2000,0)))),"","EWC error")),"")</f>
        <v/>
      </c>
      <c r="M2832" s="242" t="str" cm="1">
        <f t="array" ref="M2832">IF(AND(G2832&lt;&gt;0,G2832&lt;&gt;""),IF(E2832="","",IF(ISNUMBER(MATCH(SUBSTITUTE(E2832," ",""),SUBSTITUTE('Look Up Values'!$I$2:$I$10," ",""),0)),"","State error")),"")</f>
        <v/>
      </c>
      <c r="N2832" s="242" t="str" cm="1">
        <f t="array" ref="N2832">IF(AND(G2832&lt;&gt;0,G2832&lt;&gt;""),IF(F2832="","",IF(ISNUMBER(MATCH(SUBSTITUTE(F2832," ",""),SUBSTITUTE('Look Up Values'!$W$2:$W$30," ",""),0)),"","D&amp;R error")),"")</f>
        <v/>
      </c>
      <c r="O2832" s="256" t="str">
        <f t="shared" si="89"/>
        <v/>
      </c>
    </row>
    <row r="2833" spans="1:15" ht="15.75">
      <c r="A2833" s="250">
        <v>2826</v>
      </c>
      <c r="B2833" s="208"/>
      <c r="C2833" s="49"/>
      <c r="D2833" s="50"/>
      <c r="E2833" s="50"/>
      <c r="F2833" s="50"/>
      <c r="G2833" s="209"/>
      <c r="H2833" s="48"/>
      <c r="I2833" s="457" t="str">
        <f t="shared" si="88"/>
        <v/>
      </c>
      <c r="J2833" s="241" cm="1">
        <f t="array" ref="J2833">SUMPRODUCT(--(K2833:N2833&lt;&gt;"")) + IF(TRIM(O2833)="",0,LEN(O2833)-LEN(SUBSTITUTE(O2833,",",""))+1)</f>
        <v>0</v>
      </c>
      <c r="K2833" s="242" t="str">
        <f>IF(AND(G2833&lt;&gt;0,G2833&lt;&gt;""),IF(B2833="","",IF(ISNUMBER(MATCH(B2833,'Look Up Values'!$B$2:$B$500,0)),"","Dest. error")),"")</f>
        <v/>
      </c>
      <c r="L2833" s="242" t="str">
        <f>IF(AND(G2833&lt;&gt;0,G2833&lt;&gt;""),IF(C2833="","",IF(AND(ISNUMBER(--LEFT(C2833,FIND(" ",C2833&amp;" ")-1)),OR(LEN(LEFT(C2833,FIND(" ",C2833&amp;" ")-1))=6,LEN(LEFT(C2833,FIND(" ",C2833&amp;" ")-1))=7),OR(ISNUMBER(MATCH(LEFT(C2833,FIND(" ",C2833&amp;" ")-1),'Look Up Values'!$G$2:$G$1000,0)),ISNUMBER(MATCH(LEFT(C2833,FIND(" ",C2833&amp;" ")-1),'Look Up Values'!$AE$2:$AE$2000,0)))),"","EWC error")),"")</f>
        <v/>
      </c>
      <c r="M2833" s="242" t="str" cm="1">
        <f t="array" ref="M2833">IF(AND(G2833&lt;&gt;0,G2833&lt;&gt;""),IF(E2833="","",IF(ISNUMBER(MATCH(SUBSTITUTE(E2833," ",""),SUBSTITUTE('Look Up Values'!$I$2:$I$10," ",""),0)),"","State error")),"")</f>
        <v/>
      </c>
      <c r="N2833" s="242" t="str" cm="1">
        <f t="array" ref="N2833">IF(AND(G2833&lt;&gt;0,G2833&lt;&gt;""),IF(F2833="","",IF(ISNUMBER(MATCH(SUBSTITUTE(F2833," ",""),SUBSTITUTE('Look Up Values'!$W$2:$W$30," ",""),0)),"","D&amp;R error")),"")</f>
        <v/>
      </c>
      <c r="O2833" s="256" t="str">
        <f t="shared" si="89"/>
        <v/>
      </c>
    </row>
    <row r="2834" spans="1:15" ht="15.75">
      <c r="A2834" s="250">
        <v>2827</v>
      </c>
      <c r="B2834" s="208"/>
      <c r="C2834" s="49"/>
      <c r="D2834" s="50"/>
      <c r="E2834" s="50"/>
      <c r="F2834" s="50"/>
      <c r="G2834" s="209"/>
      <c r="H2834" s="48"/>
      <c r="I2834" s="457" t="str">
        <f t="shared" si="88"/>
        <v/>
      </c>
      <c r="J2834" s="241" cm="1">
        <f t="array" ref="J2834">SUMPRODUCT(--(K2834:N2834&lt;&gt;"")) + IF(TRIM(O2834)="",0,LEN(O2834)-LEN(SUBSTITUTE(O2834,",",""))+1)</f>
        <v>0</v>
      </c>
      <c r="K2834" s="242" t="str">
        <f>IF(AND(G2834&lt;&gt;0,G2834&lt;&gt;""),IF(B2834="","",IF(ISNUMBER(MATCH(B2834,'Look Up Values'!$B$2:$B$500,0)),"","Dest. error")),"")</f>
        <v/>
      </c>
      <c r="L2834" s="242" t="str">
        <f>IF(AND(G2834&lt;&gt;0,G2834&lt;&gt;""),IF(C2834="","",IF(AND(ISNUMBER(--LEFT(C2834,FIND(" ",C2834&amp;" ")-1)),OR(LEN(LEFT(C2834,FIND(" ",C2834&amp;" ")-1))=6,LEN(LEFT(C2834,FIND(" ",C2834&amp;" ")-1))=7),OR(ISNUMBER(MATCH(LEFT(C2834,FIND(" ",C2834&amp;" ")-1),'Look Up Values'!$G$2:$G$1000,0)),ISNUMBER(MATCH(LEFT(C2834,FIND(" ",C2834&amp;" ")-1),'Look Up Values'!$AE$2:$AE$2000,0)))),"","EWC error")),"")</f>
        <v/>
      </c>
      <c r="M2834" s="242" t="str" cm="1">
        <f t="array" ref="M2834">IF(AND(G2834&lt;&gt;0,G2834&lt;&gt;""),IF(E2834="","",IF(ISNUMBER(MATCH(SUBSTITUTE(E2834," ",""),SUBSTITUTE('Look Up Values'!$I$2:$I$10," ",""),0)),"","State error")),"")</f>
        <v/>
      </c>
      <c r="N2834" s="242" t="str" cm="1">
        <f t="array" ref="N2834">IF(AND(G2834&lt;&gt;0,G2834&lt;&gt;""),IF(F2834="","",IF(ISNUMBER(MATCH(SUBSTITUTE(F2834," ",""),SUBSTITUTE('Look Up Values'!$W$2:$W$30," ",""),0)),"","D&amp;R error")),"")</f>
        <v/>
      </c>
      <c r="O2834" s="256" t="str">
        <f t="shared" si="89"/>
        <v/>
      </c>
    </row>
    <row r="2835" spans="1:15" ht="15.75">
      <c r="A2835" s="250">
        <v>2828</v>
      </c>
      <c r="B2835" s="208"/>
      <c r="C2835" s="49"/>
      <c r="D2835" s="50"/>
      <c r="E2835" s="50"/>
      <c r="F2835" s="50"/>
      <c r="G2835" s="209"/>
      <c r="H2835" s="48"/>
      <c r="I2835" s="457" t="str">
        <f t="shared" si="88"/>
        <v/>
      </c>
      <c r="J2835" s="241" cm="1">
        <f t="array" ref="J2835">SUMPRODUCT(--(K2835:N2835&lt;&gt;"")) + IF(TRIM(O2835)="",0,LEN(O2835)-LEN(SUBSTITUTE(O2835,",",""))+1)</f>
        <v>0</v>
      </c>
      <c r="K2835" s="242" t="str">
        <f>IF(AND(G2835&lt;&gt;0,G2835&lt;&gt;""),IF(B2835="","",IF(ISNUMBER(MATCH(B2835,'Look Up Values'!$B$2:$B$500,0)),"","Dest. error")),"")</f>
        <v/>
      </c>
      <c r="L2835" s="242" t="str">
        <f>IF(AND(G2835&lt;&gt;0,G2835&lt;&gt;""),IF(C2835="","",IF(AND(ISNUMBER(--LEFT(C2835,FIND(" ",C2835&amp;" ")-1)),OR(LEN(LEFT(C2835,FIND(" ",C2835&amp;" ")-1))=6,LEN(LEFT(C2835,FIND(" ",C2835&amp;" ")-1))=7),OR(ISNUMBER(MATCH(LEFT(C2835,FIND(" ",C2835&amp;" ")-1),'Look Up Values'!$G$2:$G$1000,0)),ISNUMBER(MATCH(LEFT(C2835,FIND(" ",C2835&amp;" ")-1),'Look Up Values'!$AE$2:$AE$2000,0)))),"","EWC error")),"")</f>
        <v/>
      </c>
      <c r="M2835" s="242" t="str" cm="1">
        <f t="array" ref="M2835">IF(AND(G2835&lt;&gt;0,G2835&lt;&gt;""),IF(E2835="","",IF(ISNUMBER(MATCH(SUBSTITUTE(E2835," ",""),SUBSTITUTE('Look Up Values'!$I$2:$I$10," ",""),0)),"","State error")),"")</f>
        <v/>
      </c>
      <c r="N2835" s="242" t="str" cm="1">
        <f t="array" ref="N2835">IF(AND(G2835&lt;&gt;0,G2835&lt;&gt;""),IF(F2835="","",IF(ISNUMBER(MATCH(SUBSTITUTE(F2835," ",""),SUBSTITUTE('Look Up Values'!$W$2:$W$30," ",""),0)),"","D&amp;R error")),"")</f>
        <v/>
      </c>
      <c r="O2835" s="256" t="str">
        <f t="shared" si="89"/>
        <v/>
      </c>
    </row>
    <row r="2836" spans="1:15" ht="15.75">
      <c r="A2836" s="250">
        <v>2829</v>
      </c>
      <c r="B2836" s="208"/>
      <c r="C2836" s="49"/>
      <c r="D2836" s="50"/>
      <c r="E2836" s="50"/>
      <c r="F2836" s="50"/>
      <c r="G2836" s="209"/>
      <c r="H2836" s="48"/>
      <c r="I2836" s="457" t="str">
        <f t="shared" si="88"/>
        <v/>
      </c>
      <c r="J2836" s="241" cm="1">
        <f t="array" ref="J2836">SUMPRODUCT(--(K2836:N2836&lt;&gt;"")) + IF(TRIM(O2836)="",0,LEN(O2836)-LEN(SUBSTITUTE(O2836,",",""))+1)</f>
        <v>0</v>
      </c>
      <c r="K2836" s="242" t="str">
        <f>IF(AND(G2836&lt;&gt;0,G2836&lt;&gt;""),IF(B2836="","",IF(ISNUMBER(MATCH(B2836,'Look Up Values'!$B$2:$B$500,0)),"","Dest. error")),"")</f>
        <v/>
      </c>
      <c r="L2836" s="242" t="str">
        <f>IF(AND(G2836&lt;&gt;0,G2836&lt;&gt;""),IF(C2836="","",IF(AND(ISNUMBER(--LEFT(C2836,FIND(" ",C2836&amp;" ")-1)),OR(LEN(LEFT(C2836,FIND(" ",C2836&amp;" ")-1))=6,LEN(LEFT(C2836,FIND(" ",C2836&amp;" ")-1))=7),OR(ISNUMBER(MATCH(LEFT(C2836,FIND(" ",C2836&amp;" ")-1),'Look Up Values'!$G$2:$G$1000,0)),ISNUMBER(MATCH(LEFT(C2836,FIND(" ",C2836&amp;" ")-1),'Look Up Values'!$AE$2:$AE$2000,0)))),"","EWC error")),"")</f>
        <v/>
      </c>
      <c r="M2836" s="242" t="str" cm="1">
        <f t="array" ref="M2836">IF(AND(G2836&lt;&gt;0,G2836&lt;&gt;""),IF(E2836="","",IF(ISNUMBER(MATCH(SUBSTITUTE(E2836," ",""),SUBSTITUTE('Look Up Values'!$I$2:$I$10," ",""),0)),"","State error")),"")</f>
        <v/>
      </c>
      <c r="N2836" s="242" t="str" cm="1">
        <f t="array" ref="N2836">IF(AND(G2836&lt;&gt;0,G2836&lt;&gt;""),IF(F2836="","",IF(ISNUMBER(MATCH(SUBSTITUTE(F2836," ",""),SUBSTITUTE('Look Up Values'!$W$2:$W$30," ",""),0)),"","D&amp;R error")),"")</f>
        <v/>
      </c>
      <c r="O2836" s="256" t="str">
        <f t="shared" si="89"/>
        <v/>
      </c>
    </row>
    <row r="2837" spans="1:15" ht="15.75">
      <c r="A2837" s="250">
        <v>2830</v>
      </c>
      <c r="B2837" s="208"/>
      <c r="C2837" s="49"/>
      <c r="D2837" s="50"/>
      <c r="E2837" s="50"/>
      <c r="F2837" s="50"/>
      <c r="G2837" s="209"/>
      <c r="H2837" s="48"/>
      <c r="I2837" s="457" t="str">
        <f t="shared" si="88"/>
        <v/>
      </c>
      <c r="J2837" s="241" cm="1">
        <f t="array" ref="J2837">SUMPRODUCT(--(K2837:N2837&lt;&gt;"")) + IF(TRIM(O2837)="",0,LEN(O2837)-LEN(SUBSTITUTE(O2837,",",""))+1)</f>
        <v>0</v>
      </c>
      <c r="K2837" s="242" t="str">
        <f>IF(AND(G2837&lt;&gt;0,G2837&lt;&gt;""),IF(B2837="","",IF(ISNUMBER(MATCH(B2837,'Look Up Values'!$B$2:$B$500,0)),"","Dest. error")),"")</f>
        <v/>
      </c>
      <c r="L2837" s="242" t="str">
        <f>IF(AND(G2837&lt;&gt;0,G2837&lt;&gt;""),IF(C2837="","",IF(AND(ISNUMBER(--LEFT(C2837,FIND(" ",C2837&amp;" ")-1)),OR(LEN(LEFT(C2837,FIND(" ",C2837&amp;" ")-1))=6,LEN(LEFT(C2837,FIND(" ",C2837&amp;" ")-1))=7),OR(ISNUMBER(MATCH(LEFT(C2837,FIND(" ",C2837&amp;" ")-1),'Look Up Values'!$G$2:$G$1000,0)),ISNUMBER(MATCH(LEFT(C2837,FIND(" ",C2837&amp;" ")-1),'Look Up Values'!$AE$2:$AE$2000,0)))),"","EWC error")),"")</f>
        <v/>
      </c>
      <c r="M2837" s="242" t="str" cm="1">
        <f t="array" ref="M2837">IF(AND(G2837&lt;&gt;0,G2837&lt;&gt;""),IF(E2837="","",IF(ISNUMBER(MATCH(SUBSTITUTE(E2837," ",""),SUBSTITUTE('Look Up Values'!$I$2:$I$10," ",""),0)),"","State error")),"")</f>
        <v/>
      </c>
      <c r="N2837" s="242" t="str" cm="1">
        <f t="array" ref="N2837">IF(AND(G2837&lt;&gt;0,G2837&lt;&gt;""),IF(F2837="","",IF(ISNUMBER(MATCH(SUBSTITUTE(F2837," ",""),SUBSTITUTE('Look Up Values'!$W$2:$W$30," ",""),0)),"","D&amp;R error")),"")</f>
        <v/>
      </c>
      <c r="O2837" s="256" t="str">
        <f t="shared" si="89"/>
        <v/>
      </c>
    </row>
    <row r="2838" spans="1:15" ht="15.75">
      <c r="A2838" s="250">
        <v>2831</v>
      </c>
      <c r="B2838" s="208"/>
      <c r="C2838" s="49"/>
      <c r="D2838" s="50"/>
      <c r="E2838" s="50"/>
      <c r="F2838" s="50"/>
      <c r="G2838" s="209"/>
      <c r="H2838" s="48"/>
      <c r="I2838" s="457" t="str">
        <f t="shared" si="88"/>
        <v/>
      </c>
      <c r="J2838" s="241" cm="1">
        <f t="array" ref="J2838">SUMPRODUCT(--(K2838:N2838&lt;&gt;"")) + IF(TRIM(O2838)="",0,LEN(O2838)-LEN(SUBSTITUTE(O2838,",",""))+1)</f>
        <v>0</v>
      </c>
      <c r="K2838" s="242" t="str">
        <f>IF(AND(G2838&lt;&gt;0,G2838&lt;&gt;""),IF(B2838="","",IF(ISNUMBER(MATCH(B2838,'Look Up Values'!$B$2:$B$500,0)),"","Dest. error")),"")</f>
        <v/>
      </c>
      <c r="L2838" s="242" t="str">
        <f>IF(AND(G2838&lt;&gt;0,G2838&lt;&gt;""),IF(C2838="","",IF(AND(ISNUMBER(--LEFT(C2838,FIND(" ",C2838&amp;" ")-1)),OR(LEN(LEFT(C2838,FIND(" ",C2838&amp;" ")-1))=6,LEN(LEFT(C2838,FIND(" ",C2838&amp;" ")-1))=7),OR(ISNUMBER(MATCH(LEFT(C2838,FIND(" ",C2838&amp;" ")-1),'Look Up Values'!$G$2:$G$1000,0)),ISNUMBER(MATCH(LEFT(C2838,FIND(" ",C2838&amp;" ")-1),'Look Up Values'!$AE$2:$AE$2000,0)))),"","EWC error")),"")</f>
        <v/>
      </c>
      <c r="M2838" s="242" t="str" cm="1">
        <f t="array" ref="M2838">IF(AND(G2838&lt;&gt;0,G2838&lt;&gt;""),IF(E2838="","",IF(ISNUMBER(MATCH(SUBSTITUTE(E2838," ",""),SUBSTITUTE('Look Up Values'!$I$2:$I$10," ",""),0)),"","State error")),"")</f>
        <v/>
      </c>
      <c r="N2838" s="242" t="str" cm="1">
        <f t="array" ref="N2838">IF(AND(G2838&lt;&gt;0,G2838&lt;&gt;""),IF(F2838="","",IF(ISNUMBER(MATCH(SUBSTITUTE(F2838," ",""),SUBSTITUTE('Look Up Values'!$W$2:$W$30," ",""),0)),"","D&amp;R error")),"")</f>
        <v/>
      </c>
      <c r="O2838" s="256" t="str">
        <f t="shared" si="89"/>
        <v/>
      </c>
    </row>
    <row r="2839" spans="1:15" ht="15.75">
      <c r="A2839" s="250">
        <v>2832</v>
      </c>
      <c r="B2839" s="208"/>
      <c r="C2839" s="49"/>
      <c r="D2839" s="50"/>
      <c r="E2839" s="50"/>
      <c r="F2839" s="50"/>
      <c r="G2839" s="209"/>
      <c r="H2839" s="48"/>
      <c r="I2839" s="457" t="str">
        <f t="shared" si="88"/>
        <v/>
      </c>
      <c r="J2839" s="241" cm="1">
        <f t="array" ref="J2839">SUMPRODUCT(--(K2839:N2839&lt;&gt;"")) + IF(TRIM(O2839)="",0,LEN(O2839)-LEN(SUBSTITUTE(O2839,",",""))+1)</f>
        <v>0</v>
      </c>
      <c r="K2839" s="242" t="str">
        <f>IF(AND(G2839&lt;&gt;0,G2839&lt;&gt;""),IF(B2839="","",IF(ISNUMBER(MATCH(B2839,'Look Up Values'!$B$2:$B$500,0)),"","Dest. error")),"")</f>
        <v/>
      </c>
      <c r="L2839" s="242" t="str">
        <f>IF(AND(G2839&lt;&gt;0,G2839&lt;&gt;""),IF(C2839="","",IF(AND(ISNUMBER(--LEFT(C2839,FIND(" ",C2839&amp;" ")-1)),OR(LEN(LEFT(C2839,FIND(" ",C2839&amp;" ")-1))=6,LEN(LEFT(C2839,FIND(" ",C2839&amp;" ")-1))=7),OR(ISNUMBER(MATCH(LEFT(C2839,FIND(" ",C2839&amp;" ")-1),'Look Up Values'!$G$2:$G$1000,0)),ISNUMBER(MATCH(LEFT(C2839,FIND(" ",C2839&amp;" ")-1),'Look Up Values'!$AE$2:$AE$2000,0)))),"","EWC error")),"")</f>
        <v/>
      </c>
      <c r="M2839" s="242" t="str" cm="1">
        <f t="array" ref="M2839">IF(AND(G2839&lt;&gt;0,G2839&lt;&gt;""),IF(E2839="","",IF(ISNUMBER(MATCH(SUBSTITUTE(E2839," ",""),SUBSTITUTE('Look Up Values'!$I$2:$I$10," ",""),0)),"","State error")),"")</f>
        <v/>
      </c>
      <c r="N2839" s="242" t="str" cm="1">
        <f t="array" ref="N2839">IF(AND(G2839&lt;&gt;0,G2839&lt;&gt;""),IF(F2839="","",IF(ISNUMBER(MATCH(SUBSTITUTE(F2839," ",""),SUBSTITUTE('Look Up Values'!$W$2:$W$30," ",""),0)),"","D&amp;R error")),"")</f>
        <v/>
      </c>
      <c r="O2839" s="256" t="str">
        <f t="shared" si="89"/>
        <v/>
      </c>
    </row>
    <row r="2840" spans="1:15" ht="15.75">
      <c r="A2840" s="250">
        <v>2833</v>
      </c>
      <c r="B2840" s="208"/>
      <c r="C2840" s="49"/>
      <c r="D2840" s="50"/>
      <c r="E2840" s="50"/>
      <c r="F2840" s="50"/>
      <c r="G2840" s="209"/>
      <c r="H2840" s="48"/>
      <c r="I2840" s="457" t="str">
        <f t="shared" si="88"/>
        <v/>
      </c>
      <c r="J2840" s="241" cm="1">
        <f t="array" ref="J2840">SUMPRODUCT(--(K2840:N2840&lt;&gt;"")) + IF(TRIM(O2840)="",0,LEN(O2840)-LEN(SUBSTITUTE(O2840,",",""))+1)</f>
        <v>0</v>
      </c>
      <c r="K2840" s="242" t="str">
        <f>IF(AND(G2840&lt;&gt;0,G2840&lt;&gt;""),IF(B2840="","",IF(ISNUMBER(MATCH(B2840,'Look Up Values'!$B$2:$B$500,0)),"","Dest. error")),"")</f>
        <v/>
      </c>
      <c r="L2840" s="242" t="str">
        <f>IF(AND(G2840&lt;&gt;0,G2840&lt;&gt;""),IF(C2840="","",IF(AND(ISNUMBER(--LEFT(C2840,FIND(" ",C2840&amp;" ")-1)),OR(LEN(LEFT(C2840,FIND(" ",C2840&amp;" ")-1))=6,LEN(LEFT(C2840,FIND(" ",C2840&amp;" ")-1))=7),OR(ISNUMBER(MATCH(LEFT(C2840,FIND(" ",C2840&amp;" ")-1),'Look Up Values'!$G$2:$G$1000,0)),ISNUMBER(MATCH(LEFT(C2840,FIND(" ",C2840&amp;" ")-1),'Look Up Values'!$AE$2:$AE$2000,0)))),"","EWC error")),"")</f>
        <v/>
      </c>
      <c r="M2840" s="242" t="str" cm="1">
        <f t="array" ref="M2840">IF(AND(G2840&lt;&gt;0,G2840&lt;&gt;""),IF(E2840="","",IF(ISNUMBER(MATCH(SUBSTITUTE(E2840," ",""),SUBSTITUTE('Look Up Values'!$I$2:$I$10," ",""),0)),"","State error")),"")</f>
        <v/>
      </c>
      <c r="N2840" s="242" t="str" cm="1">
        <f t="array" ref="N2840">IF(AND(G2840&lt;&gt;0,G2840&lt;&gt;""),IF(F2840="","",IF(ISNUMBER(MATCH(SUBSTITUTE(F2840," ",""),SUBSTITUTE('Look Up Values'!$W$2:$W$30," ",""),0)),"","D&amp;R error")),"")</f>
        <v/>
      </c>
      <c r="O2840" s="256" t="str">
        <f t="shared" si="89"/>
        <v/>
      </c>
    </row>
    <row r="2841" spans="1:15" ht="15.75">
      <c r="A2841" s="250">
        <v>2834</v>
      </c>
      <c r="B2841" s="208"/>
      <c r="C2841" s="49"/>
      <c r="D2841" s="50"/>
      <c r="E2841" s="50"/>
      <c r="F2841" s="50"/>
      <c r="G2841" s="209"/>
      <c r="H2841" s="48"/>
      <c r="I2841" s="457" t="str">
        <f t="shared" si="88"/>
        <v/>
      </c>
      <c r="J2841" s="241" cm="1">
        <f t="array" ref="J2841">SUMPRODUCT(--(K2841:N2841&lt;&gt;"")) + IF(TRIM(O2841)="",0,LEN(O2841)-LEN(SUBSTITUTE(O2841,",",""))+1)</f>
        <v>0</v>
      </c>
      <c r="K2841" s="242" t="str">
        <f>IF(AND(G2841&lt;&gt;0,G2841&lt;&gt;""),IF(B2841="","",IF(ISNUMBER(MATCH(B2841,'Look Up Values'!$B$2:$B$500,0)),"","Dest. error")),"")</f>
        <v/>
      </c>
      <c r="L2841" s="242" t="str">
        <f>IF(AND(G2841&lt;&gt;0,G2841&lt;&gt;""),IF(C2841="","",IF(AND(ISNUMBER(--LEFT(C2841,FIND(" ",C2841&amp;" ")-1)),OR(LEN(LEFT(C2841,FIND(" ",C2841&amp;" ")-1))=6,LEN(LEFT(C2841,FIND(" ",C2841&amp;" ")-1))=7),OR(ISNUMBER(MATCH(LEFT(C2841,FIND(" ",C2841&amp;" ")-1),'Look Up Values'!$G$2:$G$1000,0)),ISNUMBER(MATCH(LEFT(C2841,FIND(" ",C2841&amp;" ")-1),'Look Up Values'!$AE$2:$AE$2000,0)))),"","EWC error")),"")</f>
        <v/>
      </c>
      <c r="M2841" s="242" t="str" cm="1">
        <f t="array" ref="M2841">IF(AND(G2841&lt;&gt;0,G2841&lt;&gt;""),IF(E2841="","",IF(ISNUMBER(MATCH(SUBSTITUTE(E2841," ",""),SUBSTITUTE('Look Up Values'!$I$2:$I$10," ",""),0)),"","State error")),"")</f>
        <v/>
      </c>
      <c r="N2841" s="242" t="str" cm="1">
        <f t="array" ref="N2841">IF(AND(G2841&lt;&gt;0,G2841&lt;&gt;""),IF(F2841="","",IF(ISNUMBER(MATCH(SUBSTITUTE(F2841," ",""),SUBSTITUTE('Look Up Values'!$W$2:$W$30," ",""),0)),"","D&amp;R error")),"")</f>
        <v/>
      </c>
      <c r="O2841" s="256" t="str">
        <f t="shared" si="89"/>
        <v/>
      </c>
    </row>
    <row r="2842" spans="1:15" ht="15.75">
      <c r="A2842" s="250">
        <v>2835</v>
      </c>
      <c r="B2842" s="208"/>
      <c r="C2842" s="49"/>
      <c r="D2842" s="50"/>
      <c r="E2842" s="50"/>
      <c r="F2842" s="50"/>
      <c r="G2842" s="209"/>
      <c r="H2842" s="48"/>
      <c r="I2842" s="457" t="str">
        <f t="shared" si="88"/>
        <v/>
      </c>
      <c r="J2842" s="241" cm="1">
        <f t="array" ref="J2842">SUMPRODUCT(--(K2842:N2842&lt;&gt;"")) + IF(TRIM(O2842)="",0,LEN(O2842)-LEN(SUBSTITUTE(O2842,",",""))+1)</f>
        <v>0</v>
      </c>
      <c r="K2842" s="242" t="str">
        <f>IF(AND(G2842&lt;&gt;0,G2842&lt;&gt;""),IF(B2842="","",IF(ISNUMBER(MATCH(B2842,'Look Up Values'!$B$2:$B$500,0)),"","Dest. error")),"")</f>
        <v/>
      </c>
      <c r="L2842" s="242" t="str">
        <f>IF(AND(G2842&lt;&gt;0,G2842&lt;&gt;""),IF(C2842="","",IF(AND(ISNUMBER(--LEFT(C2842,FIND(" ",C2842&amp;" ")-1)),OR(LEN(LEFT(C2842,FIND(" ",C2842&amp;" ")-1))=6,LEN(LEFT(C2842,FIND(" ",C2842&amp;" ")-1))=7),OR(ISNUMBER(MATCH(LEFT(C2842,FIND(" ",C2842&amp;" ")-1),'Look Up Values'!$G$2:$G$1000,0)),ISNUMBER(MATCH(LEFT(C2842,FIND(" ",C2842&amp;" ")-1),'Look Up Values'!$AE$2:$AE$2000,0)))),"","EWC error")),"")</f>
        <v/>
      </c>
      <c r="M2842" s="242" t="str" cm="1">
        <f t="array" ref="M2842">IF(AND(G2842&lt;&gt;0,G2842&lt;&gt;""),IF(E2842="","",IF(ISNUMBER(MATCH(SUBSTITUTE(E2842," ",""),SUBSTITUTE('Look Up Values'!$I$2:$I$10," ",""),0)),"","State error")),"")</f>
        <v/>
      </c>
      <c r="N2842" s="242" t="str" cm="1">
        <f t="array" ref="N2842">IF(AND(G2842&lt;&gt;0,G2842&lt;&gt;""),IF(F2842="","",IF(ISNUMBER(MATCH(SUBSTITUTE(F2842," ",""),SUBSTITUTE('Look Up Values'!$W$2:$W$30," ",""),0)),"","D&amp;R error")),"")</f>
        <v/>
      </c>
      <c r="O2842" s="256" t="str">
        <f t="shared" si="89"/>
        <v/>
      </c>
    </row>
    <row r="2843" spans="1:15" ht="15.75">
      <c r="A2843" s="250">
        <v>2836</v>
      </c>
      <c r="B2843" s="208"/>
      <c r="C2843" s="49"/>
      <c r="D2843" s="50"/>
      <c r="E2843" s="50"/>
      <c r="F2843" s="50"/>
      <c r="G2843" s="209"/>
      <c r="H2843" s="48"/>
      <c r="I2843" s="457" t="str">
        <f t="shared" si="88"/>
        <v/>
      </c>
      <c r="J2843" s="241" cm="1">
        <f t="array" ref="J2843">SUMPRODUCT(--(K2843:N2843&lt;&gt;"")) + IF(TRIM(O2843)="",0,LEN(O2843)-LEN(SUBSTITUTE(O2843,",",""))+1)</f>
        <v>0</v>
      </c>
      <c r="K2843" s="242" t="str">
        <f>IF(AND(G2843&lt;&gt;0,G2843&lt;&gt;""),IF(B2843="","",IF(ISNUMBER(MATCH(B2843,'Look Up Values'!$B$2:$B$500,0)),"","Dest. error")),"")</f>
        <v/>
      </c>
      <c r="L2843" s="242" t="str">
        <f>IF(AND(G2843&lt;&gt;0,G2843&lt;&gt;""),IF(C2843="","",IF(AND(ISNUMBER(--LEFT(C2843,FIND(" ",C2843&amp;" ")-1)),OR(LEN(LEFT(C2843,FIND(" ",C2843&amp;" ")-1))=6,LEN(LEFT(C2843,FIND(" ",C2843&amp;" ")-1))=7),OR(ISNUMBER(MATCH(LEFT(C2843,FIND(" ",C2843&amp;" ")-1),'Look Up Values'!$G$2:$G$1000,0)),ISNUMBER(MATCH(LEFT(C2843,FIND(" ",C2843&amp;" ")-1),'Look Up Values'!$AE$2:$AE$2000,0)))),"","EWC error")),"")</f>
        <v/>
      </c>
      <c r="M2843" s="242" t="str" cm="1">
        <f t="array" ref="M2843">IF(AND(G2843&lt;&gt;0,G2843&lt;&gt;""),IF(E2843="","",IF(ISNUMBER(MATCH(SUBSTITUTE(E2843," ",""),SUBSTITUTE('Look Up Values'!$I$2:$I$10," ",""),0)),"","State error")),"")</f>
        <v/>
      </c>
      <c r="N2843" s="242" t="str" cm="1">
        <f t="array" ref="N2843">IF(AND(G2843&lt;&gt;0,G2843&lt;&gt;""),IF(F2843="","",IF(ISNUMBER(MATCH(SUBSTITUTE(F2843," ",""),SUBSTITUTE('Look Up Values'!$W$2:$W$30," ",""),0)),"","D&amp;R error")),"")</f>
        <v/>
      </c>
      <c r="O2843" s="256" t="str">
        <f t="shared" si="89"/>
        <v/>
      </c>
    </row>
    <row r="2844" spans="1:15" ht="15.75">
      <c r="A2844" s="250">
        <v>2837</v>
      </c>
      <c r="B2844" s="208"/>
      <c r="C2844" s="49"/>
      <c r="D2844" s="50"/>
      <c r="E2844" s="50"/>
      <c r="F2844" s="50"/>
      <c r="G2844" s="209"/>
      <c r="H2844" s="48"/>
      <c r="I2844" s="457" t="str">
        <f t="shared" si="88"/>
        <v/>
      </c>
      <c r="J2844" s="241" cm="1">
        <f t="array" ref="J2844">SUMPRODUCT(--(K2844:N2844&lt;&gt;"")) + IF(TRIM(O2844)="",0,LEN(O2844)-LEN(SUBSTITUTE(O2844,",",""))+1)</f>
        <v>0</v>
      </c>
      <c r="K2844" s="242" t="str">
        <f>IF(AND(G2844&lt;&gt;0,G2844&lt;&gt;""),IF(B2844="","",IF(ISNUMBER(MATCH(B2844,'Look Up Values'!$B$2:$B$500,0)),"","Dest. error")),"")</f>
        <v/>
      </c>
      <c r="L2844" s="242" t="str">
        <f>IF(AND(G2844&lt;&gt;0,G2844&lt;&gt;""),IF(C2844="","",IF(AND(ISNUMBER(--LEFT(C2844,FIND(" ",C2844&amp;" ")-1)),OR(LEN(LEFT(C2844,FIND(" ",C2844&amp;" ")-1))=6,LEN(LEFT(C2844,FIND(" ",C2844&amp;" ")-1))=7),OR(ISNUMBER(MATCH(LEFT(C2844,FIND(" ",C2844&amp;" ")-1),'Look Up Values'!$G$2:$G$1000,0)),ISNUMBER(MATCH(LEFT(C2844,FIND(" ",C2844&amp;" ")-1),'Look Up Values'!$AE$2:$AE$2000,0)))),"","EWC error")),"")</f>
        <v/>
      </c>
      <c r="M2844" s="242" t="str" cm="1">
        <f t="array" ref="M2844">IF(AND(G2844&lt;&gt;0,G2844&lt;&gt;""),IF(E2844="","",IF(ISNUMBER(MATCH(SUBSTITUTE(E2844," ",""),SUBSTITUTE('Look Up Values'!$I$2:$I$10," ",""),0)),"","State error")),"")</f>
        <v/>
      </c>
      <c r="N2844" s="242" t="str" cm="1">
        <f t="array" ref="N2844">IF(AND(G2844&lt;&gt;0,G2844&lt;&gt;""),IF(F2844="","",IF(ISNUMBER(MATCH(SUBSTITUTE(F2844," ",""),SUBSTITUTE('Look Up Values'!$W$2:$W$30," ",""),0)),"","D&amp;R error")),"")</f>
        <v/>
      </c>
      <c r="O2844" s="256" t="str">
        <f t="shared" si="89"/>
        <v/>
      </c>
    </row>
    <row r="2845" spans="1:15" ht="15.75">
      <c r="A2845" s="250">
        <v>2838</v>
      </c>
      <c r="B2845" s="208"/>
      <c r="C2845" s="49"/>
      <c r="D2845" s="50"/>
      <c r="E2845" s="50"/>
      <c r="F2845" s="50"/>
      <c r="G2845" s="209"/>
      <c r="H2845" s="48"/>
      <c r="I2845" s="457" t="str">
        <f t="shared" si="88"/>
        <v/>
      </c>
      <c r="J2845" s="241" cm="1">
        <f t="array" ref="J2845">SUMPRODUCT(--(K2845:N2845&lt;&gt;"")) + IF(TRIM(O2845)="",0,LEN(O2845)-LEN(SUBSTITUTE(O2845,",",""))+1)</f>
        <v>0</v>
      </c>
      <c r="K2845" s="242" t="str">
        <f>IF(AND(G2845&lt;&gt;0,G2845&lt;&gt;""),IF(B2845="","",IF(ISNUMBER(MATCH(B2845,'Look Up Values'!$B$2:$B$500,0)),"","Dest. error")),"")</f>
        <v/>
      </c>
      <c r="L2845" s="242" t="str">
        <f>IF(AND(G2845&lt;&gt;0,G2845&lt;&gt;""),IF(C2845="","",IF(AND(ISNUMBER(--LEFT(C2845,FIND(" ",C2845&amp;" ")-1)),OR(LEN(LEFT(C2845,FIND(" ",C2845&amp;" ")-1))=6,LEN(LEFT(C2845,FIND(" ",C2845&amp;" ")-1))=7),OR(ISNUMBER(MATCH(LEFT(C2845,FIND(" ",C2845&amp;" ")-1),'Look Up Values'!$G$2:$G$1000,0)),ISNUMBER(MATCH(LEFT(C2845,FIND(" ",C2845&amp;" ")-1),'Look Up Values'!$AE$2:$AE$2000,0)))),"","EWC error")),"")</f>
        <v/>
      </c>
      <c r="M2845" s="242" t="str" cm="1">
        <f t="array" ref="M2845">IF(AND(G2845&lt;&gt;0,G2845&lt;&gt;""),IF(E2845="","",IF(ISNUMBER(MATCH(SUBSTITUTE(E2845," ",""),SUBSTITUTE('Look Up Values'!$I$2:$I$10," ",""),0)),"","State error")),"")</f>
        <v/>
      </c>
      <c r="N2845" s="242" t="str" cm="1">
        <f t="array" ref="N2845">IF(AND(G2845&lt;&gt;0,G2845&lt;&gt;""),IF(F2845="","",IF(ISNUMBER(MATCH(SUBSTITUTE(F2845," ",""),SUBSTITUTE('Look Up Values'!$W$2:$W$30," ",""),0)),"","D&amp;R error")),"")</f>
        <v/>
      </c>
      <c r="O2845" s="256" t="str">
        <f t="shared" si="89"/>
        <v/>
      </c>
    </row>
    <row r="2846" spans="1:15" ht="15.75">
      <c r="A2846" s="250">
        <v>2839</v>
      </c>
      <c r="B2846" s="208"/>
      <c r="C2846" s="49"/>
      <c r="D2846" s="50"/>
      <c r="E2846" s="50"/>
      <c r="F2846" s="50"/>
      <c r="G2846" s="209"/>
      <c r="H2846" s="48"/>
      <c r="I2846" s="457" t="str">
        <f t="shared" si="88"/>
        <v/>
      </c>
      <c r="J2846" s="241" cm="1">
        <f t="array" ref="J2846">SUMPRODUCT(--(K2846:N2846&lt;&gt;"")) + IF(TRIM(O2846)="",0,LEN(O2846)-LEN(SUBSTITUTE(O2846,",",""))+1)</f>
        <v>0</v>
      </c>
      <c r="K2846" s="242" t="str">
        <f>IF(AND(G2846&lt;&gt;0,G2846&lt;&gt;""),IF(B2846="","",IF(ISNUMBER(MATCH(B2846,'Look Up Values'!$B$2:$B$500,0)),"","Dest. error")),"")</f>
        <v/>
      </c>
      <c r="L2846" s="242" t="str">
        <f>IF(AND(G2846&lt;&gt;0,G2846&lt;&gt;""),IF(C2846="","",IF(AND(ISNUMBER(--LEFT(C2846,FIND(" ",C2846&amp;" ")-1)),OR(LEN(LEFT(C2846,FIND(" ",C2846&amp;" ")-1))=6,LEN(LEFT(C2846,FIND(" ",C2846&amp;" ")-1))=7),OR(ISNUMBER(MATCH(LEFT(C2846,FIND(" ",C2846&amp;" ")-1),'Look Up Values'!$G$2:$G$1000,0)),ISNUMBER(MATCH(LEFT(C2846,FIND(" ",C2846&amp;" ")-1),'Look Up Values'!$AE$2:$AE$2000,0)))),"","EWC error")),"")</f>
        <v/>
      </c>
      <c r="M2846" s="242" t="str" cm="1">
        <f t="array" ref="M2846">IF(AND(G2846&lt;&gt;0,G2846&lt;&gt;""),IF(E2846="","",IF(ISNUMBER(MATCH(SUBSTITUTE(E2846," ",""),SUBSTITUTE('Look Up Values'!$I$2:$I$10," ",""),0)),"","State error")),"")</f>
        <v/>
      </c>
      <c r="N2846" s="242" t="str" cm="1">
        <f t="array" ref="N2846">IF(AND(G2846&lt;&gt;0,G2846&lt;&gt;""),IF(F2846="","",IF(ISNUMBER(MATCH(SUBSTITUTE(F2846," ",""),SUBSTITUTE('Look Up Values'!$W$2:$W$30," ",""),0)),"","D&amp;R error")),"")</f>
        <v/>
      </c>
      <c r="O2846" s="256" t="str">
        <f t="shared" si="89"/>
        <v/>
      </c>
    </row>
    <row r="2847" spans="1:15" ht="15.75">
      <c r="A2847" s="250">
        <v>2840</v>
      </c>
      <c r="B2847" s="208"/>
      <c r="C2847" s="49"/>
      <c r="D2847" s="50"/>
      <c r="E2847" s="50"/>
      <c r="F2847" s="50"/>
      <c r="G2847" s="209"/>
      <c r="H2847" s="48"/>
      <c r="I2847" s="457" t="str">
        <f t="shared" si="88"/>
        <v/>
      </c>
      <c r="J2847" s="241" cm="1">
        <f t="array" ref="J2847">SUMPRODUCT(--(K2847:N2847&lt;&gt;"")) + IF(TRIM(O2847)="",0,LEN(O2847)-LEN(SUBSTITUTE(O2847,",",""))+1)</f>
        <v>0</v>
      </c>
      <c r="K2847" s="242" t="str">
        <f>IF(AND(G2847&lt;&gt;0,G2847&lt;&gt;""),IF(B2847="","",IF(ISNUMBER(MATCH(B2847,'Look Up Values'!$B$2:$B$500,0)),"","Dest. error")),"")</f>
        <v/>
      </c>
      <c r="L2847" s="242" t="str">
        <f>IF(AND(G2847&lt;&gt;0,G2847&lt;&gt;""),IF(C2847="","",IF(AND(ISNUMBER(--LEFT(C2847,FIND(" ",C2847&amp;" ")-1)),OR(LEN(LEFT(C2847,FIND(" ",C2847&amp;" ")-1))=6,LEN(LEFT(C2847,FIND(" ",C2847&amp;" ")-1))=7),OR(ISNUMBER(MATCH(LEFT(C2847,FIND(" ",C2847&amp;" ")-1),'Look Up Values'!$G$2:$G$1000,0)),ISNUMBER(MATCH(LEFT(C2847,FIND(" ",C2847&amp;" ")-1),'Look Up Values'!$AE$2:$AE$2000,0)))),"","EWC error")),"")</f>
        <v/>
      </c>
      <c r="M2847" s="242" t="str" cm="1">
        <f t="array" ref="M2847">IF(AND(G2847&lt;&gt;0,G2847&lt;&gt;""),IF(E2847="","",IF(ISNUMBER(MATCH(SUBSTITUTE(E2847," ",""),SUBSTITUTE('Look Up Values'!$I$2:$I$10," ",""),0)),"","State error")),"")</f>
        <v/>
      </c>
      <c r="N2847" s="242" t="str" cm="1">
        <f t="array" ref="N2847">IF(AND(G2847&lt;&gt;0,G2847&lt;&gt;""),IF(F2847="","",IF(ISNUMBER(MATCH(SUBSTITUTE(F2847," ",""),SUBSTITUTE('Look Up Values'!$W$2:$W$30," ",""),0)),"","D&amp;R error")),"")</f>
        <v/>
      </c>
      <c r="O2847" s="256" t="str">
        <f t="shared" si="89"/>
        <v/>
      </c>
    </row>
    <row r="2848" spans="1:15" ht="15.75">
      <c r="A2848" s="250">
        <v>2841</v>
      </c>
      <c r="B2848" s="208"/>
      <c r="C2848" s="49"/>
      <c r="D2848" s="50"/>
      <c r="E2848" s="50"/>
      <c r="F2848" s="50"/>
      <c r="G2848" s="209"/>
      <c r="H2848" s="48"/>
      <c r="I2848" s="457" t="str">
        <f t="shared" si="88"/>
        <v/>
      </c>
      <c r="J2848" s="241" cm="1">
        <f t="array" ref="J2848">SUMPRODUCT(--(K2848:N2848&lt;&gt;"")) + IF(TRIM(O2848)="",0,LEN(O2848)-LEN(SUBSTITUTE(O2848,",",""))+1)</f>
        <v>0</v>
      </c>
      <c r="K2848" s="242" t="str">
        <f>IF(AND(G2848&lt;&gt;0,G2848&lt;&gt;""),IF(B2848="","",IF(ISNUMBER(MATCH(B2848,'Look Up Values'!$B$2:$B$500,0)),"","Dest. error")),"")</f>
        <v/>
      </c>
      <c r="L2848" s="242" t="str">
        <f>IF(AND(G2848&lt;&gt;0,G2848&lt;&gt;""),IF(C2848="","",IF(AND(ISNUMBER(--LEFT(C2848,FIND(" ",C2848&amp;" ")-1)),OR(LEN(LEFT(C2848,FIND(" ",C2848&amp;" ")-1))=6,LEN(LEFT(C2848,FIND(" ",C2848&amp;" ")-1))=7),OR(ISNUMBER(MATCH(LEFT(C2848,FIND(" ",C2848&amp;" ")-1),'Look Up Values'!$G$2:$G$1000,0)),ISNUMBER(MATCH(LEFT(C2848,FIND(" ",C2848&amp;" ")-1),'Look Up Values'!$AE$2:$AE$2000,0)))),"","EWC error")),"")</f>
        <v/>
      </c>
      <c r="M2848" s="242" t="str" cm="1">
        <f t="array" ref="M2848">IF(AND(G2848&lt;&gt;0,G2848&lt;&gt;""),IF(E2848="","",IF(ISNUMBER(MATCH(SUBSTITUTE(E2848," ",""),SUBSTITUTE('Look Up Values'!$I$2:$I$10," ",""),0)),"","State error")),"")</f>
        <v/>
      </c>
      <c r="N2848" s="242" t="str" cm="1">
        <f t="array" ref="N2848">IF(AND(G2848&lt;&gt;0,G2848&lt;&gt;""),IF(F2848="","",IF(ISNUMBER(MATCH(SUBSTITUTE(F2848," ",""),SUBSTITUTE('Look Up Values'!$W$2:$W$30," ",""),0)),"","D&amp;R error")),"")</f>
        <v/>
      </c>
      <c r="O2848" s="256" t="str">
        <f t="shared" si="89"/>
        <v/>
      </c>
    </row>
    <row r="2849" spans="1:15" ht="15.75">
      <c r="A2849" s="250">
        <v>2842</v>
      </c>
      <c r="B2849" s="208"/>
      <c r="C2849" s="49"/>
      <c r="D2849" s="50"/>
      <c r="E2849" s="50"/>
      <c r="F2849" s="50"/>
      <c r="G2849" s="209"/>
      <c r="H2849" s="48"/>
      <c r="I2849" s="457" t="str">
        <f t="shared" si="88"/>
        <v/>
      </c>
      <c r="J2849" s="241" cm="1">
        <f t="array" ref="J2849">SUMPRODUCT(--(K2849:N2849&lt;&gt;"")) + IF(TRIM(O2849)="",0,LEN(O2849)-LEN(SUBSTITUTE(O2849,",",""))+1)</f>
        <v>0</v>
      </c>
      <c r="K2849" s="242" t="str">
        <f>IF(AND(G2849&lt;&gt;0,G2849&lt;&gt;""),IF(B2849="","",IF(ISNUMBER(MATCH(B2849,'Look Up Values'!$B$2:$B$500,0)),"","Dest. error")),"")</f>
        <v/>
      </c>
      <c r="L2849" s="242" t="str">
        <f>IF(AND(G2849&lt;&gt;0,G2849&lt;&gt;""),IF(C2849="","",IF(AND(ISNUMBER(--LEFT(C2849,FIND(" ",C2849&amp;" ")-1)),OR(LEN(LEFT(C2849,FIND(" ",C2849&amp;" ")-1))=6,LEN(LEFT(C2849,FIND(" ",C2849&amp;" ")-1))=7),OR(ISNUMBER(MATCH(LEFT(C2849,FIND(" ",C2849&amp;" ")-1),'Look Up Values'!$G$2:$G$1000,0)),ISNUMBER(MATCH(LEFT(C2849,FIND(" ",C2849&amp;" ")-1),'Look Up Values'!$AE$2:$AE$2000,0)))),"","EWC error")),"")</f>
        <v/>
      </c>
      <c r="M2849" s="242" t="str" cm="1">
        <f t="array" ref="M2849">IF(AND(G2849&lt;&gt;0,G2849&lt;&gt;""),IF(E2849="","",IF(ISNUMBER(MATCH(SUBSTITUTE(E2849," ",""),SUBSTITUTE('Look Up Values'!$I$2:$I$10," ",""),0)),"","State error")),"")</f>
        <v/>
      </c>
      <c r="N2849" s="242" t="str" cm="1">
        <f t="array" ref="N2849">IF(AND(G2849&lt;&gt;0,G2849&lt;&gt;""),IF(F2849="","",IF(ISNUMBER(MATCH(SUBSTITUTE(F2849," ",""),SUBSTITUTE('Look Up Values'!$W$2:$W$30," ",""),0)),"","D&amp;R error")),"")</f>
        <v/>
      </c>
      <c r="O2849" s="256" t="str">
        <f t="shared" si="89"/>
        <v/>
      </c>
    </row>
    <row r="2850" spans="1:15" ht="15.75">
      <c r="A2850" s="250">
        <v>2843</v>
      </c>
      <c r="B2850" s="208"/>
      <c r="C2850" s="49"/>
      <c r="D2850" s="50"/>
      <c r="E2850" s="50"/>
      <c r="F2850" s="50"/>
      <c r="G2850" s="209"/>
      <c r="H2850" s="48"/>
      <c r="I2850" s="457" t="str">
        <f t="shared" si="88"/>
        <v/>
      </c>
      <c r="J2850" s="241" cm="1">
        <f t="array" ref="J2850">SUMPRODUCT(--(K2850:N2850&lt;&gt;"")) + IF(TRIM(O2850)="",0,LEN(O2850)-LEN(SUBSTITUTE(O2850,",",""))+1)</f>
        <v>0</v>
      </c>
      <c r="K2850" s="242" t="str">
        <f>IF(AND(G2850&lt;&gt;0,G2850&lt;&gt;""),IF(B2850="","",IF(ISNUMBER(MATCH(B2850,'Look Up Values'!$B$2:$B$500,0)),"","Dest. error")),"")</f>
        <v/>
      </c>
      <c r="L2850" s="242" t="str">
        <f>IF(AND(G2850&lt;&gt;0,G2850&lt;&gt;""),IF(C2850="","",IF(AND(ISNUMBER(--LEFT(C2850,FIND(" ",C2850&amp;" ")-1)),OR(LEN(LEFT(C2850,FIND(" ",C2850&amp;" ")-1))=6,LEN(LEFT(C2850,FIND(" ",C2850&amp;" ")-1))=7),OR(ISNUMBER(MATCH(LEFT(C2850,FIND(" ",C2850&amp;" ")-1),'Look Up Values'!$G$2:$G$1000,0)),ISNUMBER(MATCH(LEFT(C2850,FIND(" ",C2850&amp;" ")-1),'Look Up Values'!$AE$2:$AE$2000,0)))),"","EWC error")),"")</f>
        <v/>
      </c>
      <c r="M2850" s="242" t="str" cm="1">
        <f t="array" ref="M2850">IF(AND(G2850&lt;&gt;0,G2850&lt;&gt;""),IF(E2850="","",IF(ISNUMBER(MATCH(SUBSTITUTE(E2850," ",""),SUBSTITUTE('Look Up Values'!$I$2:$I$10," ",""),0)),"","State error")),"")</f>
        <v/>
      </c>
      <c r="N2850" s="242" t="str" cm="1">
        <f t="array" ref="N2850">IF(AND(G2850&lt;&gt;0,G2850&lt;&gt;""),IF(F2850="","",IF(ISNUMBER(MATCH(SUBSTITUTE(F2850," ",""),SUBSTITUTE('Look Up Values'!$W$2:$W$30," ",""),0)),"","D&amp;R error")),"")</f>
        <v/>
      </c>
      <c r="O2850" s="256" t="str">
        <f t="shared" si="89"/>
        <v/>
      </c>
    </row>
    <row r="2851" spans="1:15" ht="15.75">
      <c r="A2851" s="250">
        <v>2844</v>
      </c>
      <c r="B2851" s="208"/>
      <c r="C2851" s="49"/>
      <c r="D2851" s="50"/>
      <c r="E2851" s="50"/>
      <c r="F2851" s="50"/>
      <c r="G2851" s="209"/>
      <c r="H2851" s="48"/>
      <c r="I2851" s="457" t="str">
        <f t="shared" si="88"/>
        <v/>
      </c>
      <c r="J2851" s="241" cm="1">
        <f t="array" ref="J2851">SUMPRODUCT(--(K2851:N2851&lt;&gt;"")) + IF(TRIM(O2851)="",0,LEN(O2851)-LEN(SUBSTITUTE(O2851,",",""))+1)</f>
        <v>0</v>
      </c>
      <c r="K2851" s="242" t="str">
        <f>IF(AND(G2851&lt;&gt;0,G2851&lt;&gt;""),IF(B2851="","",IF(ISNUMBER(MATCH(B2851,'Look Up Values'!$B$2:$B$500,0)),"","Dest. error")),"")</f>
        <v/>
      </c>
      <c r="L2851" s="242" t="str">
        <f>IF(AND(G2851&lt;&gt;0,G2851&lt;&gt;""),IF(C2851="","",IF(AND(ISNUMBER(--LEFT(C2851,FIND(" ",C2851&amp;" ")-1)),OR(LEN(LEFT(C2851,FIND(" ",C2851&amp;" ")-1))=6,LEN(LEFT(C2851,FIND(" ",C2851&amp;" ")-1))=7),OR(ISNUMBER(MATCH(LEFT(C2851,FIND(" ",C2851&amp;" ")-1),'Look Up Values'!$G$2:$G$1000,0)),ISNUMBER(MATCH(LEFT(C2851,FIND(" ",C2851&amp;" ")-1),'Look Up Values'!$AE$2:$AE$2000,0)))),"","EWC error")),"")</f>
        <v/>
      </c>
      <c r="M2851" s="242" t="str" cm="1">
        <f t="array" ref="M2851">IF(AND(G2851&lt;&gt;0,G2851&lt;&gt;""),IF(E2851="","",IF(ISNUMBER(MATCH(SUBSTITUTE(E2851," ",""),SUBSTITUTE('Look Up Values'!$I$2:$I$10," ",""),0)),"","State error")),"")</f>
        <v/>
      </c>
      <c r="N2851" s="242" t="str" cm="1">
        <f t="array" ref="N2851">IF(AND(G2851&lt;&gt;0,G2851&lt;&gt;""),IF(F2851="","",IF(ISNUMBER(MATCH(SUBSTITUTE(F2851," ",""),SUBSTITUTE('Look Up Values'!$W$2:$W$30," ",""),0)),"","D&amp;R error")),"")</f>
        <v/>
      </c>
      <c r="O2851" s="256" t="str">
        <f t="shared" si="89"/>
        <v/>
      </c>
    </row>
    <row r="2852" spans="1:15" ht="15.75">
      <c r="A2852" s="250">
        <v>2845</v>
      </c>
      <c r="B2852" s="208"/>
      <c r="C2852" s="49"/>
      <c r="D2852" s="50"/>
      <c r="E2852" s="50"/>
      <c r="F2852" s="50"/>
      <c r="G2852" s="209"/>
      <c r="H2852" s="48"/>
      <c r="I2852" s="457" t="str">
        <f t="shared" si="88"/>
        <v/>
      </c>
      <c r="J2852" s="241" cm="1">
        <f t="array" ref="J2852">SUMPRODUCT(--(K2852:N2852&lt;&gt;"")) + IF(TRIM(O2852)="",0,LEN(O2852)-LEN(SUBSTITUTE(O2852,",",""))+1)</f>
        <v>0</v>
      </c>
      <c r="K2852" s="242" t="str">
        <f>IF(AND(G2852&lt;&gt;0,G2852&lt;&gt;""),IF(B2852="","",IF(ISNUMBER(MATCH(B2852,'Look Up Values'!$B$2:$B$500,0)),"","Dest. error")),"")</f>
        <v/>
      </c>
      <c r="L2852" s="242" t="str">
        <f>IF(AND(G2852&lt;&gt;0,G2852&lt;&gt;""),IF(C2852="","",IF(AND(ISNUMBER(--LEFT(C2852,FIND(" ",C2852&amp;" ")-1)),OR(LEN(LEFT(C2852,FIND(" ",C2852&amp;" ")-1))=6,LEN(LEFT(C2852,FIND(" ",C2852&amp;" ")-1))=7),OR(ISNUMBER(MATCH(LEFT(C2852,FIND(" ",C2852&amp;" ")-1),'Look Up Values'!$G$2:$G$1000,0)),ISNUMBER(MATCH(LEFT(C2852,FIND(" ",C2852&amp;" ")-1),'Look Up Values'!$AE$2:$AE$2000,0)))),"","EWC error")),"")</f>
        <v/>
      </c>
      <c r="M2852" s="242" t="str" cm="1">
        <f t="array" ref="M2852">IF(AND(G2852&lt;&gt;0,G2852&lt;&gt;""),IF(E2852="","",IF(ISNUMBER(MATCH(SUBSTITUTE(E2852," ",""),SUBSTITUTE('Look Up Values'!$I$2:$I$10," ",""),0)),"","State error")),"")</f>
        <v/>
      </c>
      <c r="N2852" s="242" t="str" cm="1">
        <f t="array" ref="N2852">IF(AND(G2852&lt;&gt;0,G2852&lt;&gt;""),IF(F2852="","",IF(ISNUMBER(MATCH(SUBSTITUTE(F2852," ",""),SUBSTITUTE('Look Up Values'!$W$2:$W$30," ",""),0)),"","D&amp;R error")),"")</f>
        <v/>
      </c>
      <c r="O2852" s="256" t="str">
        <f t="shared" si="89"/>
        <v/>
      </c>
    </row>
    <row r="2853" spans="1:15" ht="15.75">
      <c r="A2853" s="250">
        <v>2846</v>
      </c>
      <c r="B2853" s="208"/>
      <c r="C2853" s="49"/>
      <c r="D2853" s="50"/>
      <c r="E2853" s="50"/>
      <c r="F2853" s="50"/>
      <c r="G2853" s="209"/>
      <c r="H2853" s="48"/>
      <c r="I2853" s="457" t="str">
        <f t="shared" si="88"/>
        <v/>
      </c>
      <c r="J2853" s="241" cm="1">
        <f t="array" ref="J2853">SUMPRODUCT(--(K2853:N2853&lt;&gt;"")) + IF(TRIM(O2853)="",0,LEN(O2853)-LEN(SUBSTITUTE(O2853,",",""))+1)</f>
        <v>0</v>
      </c>
      <c r="K2853" s="242" t="str">
        <f>IF(AND(G2853&lt;&gt;0,G2853&lt;&gt;""),IF(B2853="","",IF(ISNUMBER(MATCH(B2853,'Look Up Values'!$B$2:$B$500,0)),"","Dest. error")),"")</f>
        <v/>
      </c>
      <c r="L2853" s="242" t="str">
        <f>IF(AND(G2853&lt;&gt;0,G2853&lt;&gt;""),IF(C2853="","",IF(AND(ISNUMBER(--LEFT(C2853,FIND(" ",C2853&amp;" ")-1)),OR(LEN(LEFT(C2853,FIND(" ",C2853&amp;" ")-1))=6,LEN(LEFT(C2853,FIND(" ",C2853&amp;" ")-1))=7),OR(ISNUMBER(MATCH(LEFT(C2853,FIND(" ",C2853&amp;" ")-1),'Look Up Values'!$G$2:$G$1000,0)),ISNUMBER(MATCH(LEFT(C2853,FIND(" ",C2853&amp;" ")-1),'Look Up Values'!$AE$2:$AE$2000,0)))),"","EWC error")),"")</f>
        <v/>
      </c>
      <c r="M2853" s="242" t="str" cm="1">
        <f t="array" ref="M2853">IF(AND(G2853&lt;&gt;0,G2853&lt;&gt;""),IF(E2853="","",IF(ISNUMBER(MATCH(SUBSTITUTE(E2853," ",""),SUBSTITUTE('Look Up Values'!$I$2:$I$10," ",""),0)),"","State error")),"")</f>
        <v/>
      </c>
      <c r="N2853" s="242" t="str" cm="1">
        <f t="array" ref="N2853">IF(AND(G2853&lt;&gt;0,G2853&lt;&gt;""),IF(F2853="","",IF(ISNUMBER(MATCH(SUBSTITUTE(F2853," ",""),SUBSTITUTE('Look Up Values'!$W$2:$W$30," ",""),0)),"","D&amp;R error")),"")</f>
        <v/>
      </c>
      <c r="O2853" s="256" t="str">
        <f t="shared" si="89"/>
        <v/>
      </c>
    </row>
    <row r="2854" spans="1:15" ht="15.75">
      <c r="A2854" s="250">
        <v>2847</v>
      </c>
      <c r="B2854" s="208"/>
      <c r="C2854" s="49"/>
      <c r="D2854" s="50"/>
      <c r="E2854" s="50"/>
      <c r="F2854" s="50"/>
      <c r="G2854" s="209"/>
      <c r="H2854" s="48"/>
      <c r="I2854" s="457" t="str">
        <f t="shared" si="88"/>
        <v/>
      </c>
      <c r="J2854" s="241" cm="1">
        <f t="array" ref="J2854">SUMPRODUCT(--(K2854:N2854&lt;&gt;"")) + IF(TRIM(O2854)="",0,LEN(O2854)-LEN(SUBSTITUTE(O2854,",",""))+1)</f>
        <v>0</v>
      </c>
      <c r="K2854" s="242" t="str">
        <f>IF(AND(G2854&lt;&gt;0,G2854&lt;&gt;""),IF(B2854="","",IF(ISNUMBER(MATCH(B2854,'Look Up Values'!$B$2:$B$500,0)),"","Dest. error")),"")</f>
        <v/>
      </c>
      <c r="L2854" s="242" t="str">
        <f>IF(AND(G2854&lt;&gt;0,G2854&lt;&gt;""),IF(C2854="","",IF(AND(ISNUMBER(--LEFT(C2854,FIND(" ",C2854&amp;" ")-1)),OR(LEN(LEFT(C2854,FIND(" ",C2854&amp;" ")-1))=6,LEN(LEFT(C2854,FIND(" ",C2854&amp;" ")-1))=7),OR(ISNUMBER(MATCH(LEFT(C2854,FIND(" ",C2854&amp;" ")-1),'Look Up Values'!$G$2:$G$1000,0)),ISNUMBER(MATCH(LEFT(C2854,FIND(" ",C2854&amp;" ")-1),'Look Up Values'!$AE$2:$AE$2000,0)))),"","EWC error")),"")</f>
        <v/>
      </c>
      <c r="M2854" s="242" t="str" cm="1">
        <f t="array" ref="M2854">IF(AND(G2854&lt;&gt;0,G2854&lt;&gt;""),IF(E2854="","",IF(ISNUMBER(MATCH(SUBSTITUTE(E2854," ",""),SUBSTITUTE('Look Up Values'!$I$2:$I$10," ",""),0)),"","State error")),"")</f>
        <v/>
      </c>
      <c r="N2854" s="242" t="str" cm="1">
        <f t="array" ref="N2854">IF(AND(G2854&lt;&gt;0,G2854&lt;&gt;""),IF(F2854="","",IF(ISNUMBER(MATCH(SUBSTITUTE(F2854," ",""),SUBSTITUTE('Look Up Values'!$W$2:$W$30," ",""),0)),"","D&amp;R error")),"")</f>
        <v/>
      </c>
      <c r="O2854" s="256" t="str">
        <f t="shared" si="89"/>
        <v/>
      </c>
    </row>
    <row r="2855" spans="1:15" ht="15.75">
      <c r="A2855" s="250">
        <v>2848</v>
      </c>
      <c r="B2855" s="208"/>
      <c r="C2855" s="49"/>
      <c r="D2855" s="50"/>
      <c r="E2855" s="50"/>
      <c r="F2855" s="50"/>
      <c r="G2855" s="209"/>
      <c r="H2855" s="48"/>
      <c r="I2855" s="457" t="str">
        <f t="shared" si="88"/>
        <v/>
      </c>
      <c r="J2855" s="241" cm="1">
        <f t="array" ref="J2855">SUMPRODUCT(--(K2855:N2855&lt;&gt;"")) + IF(TRIM(O2855)="",0,LEN(O2855)-LEN(SUBSTITUTE(O2855,",",""))+1)</f>
        <v>0</v>
      </c>
      <c r="K2855" s="242" t="str">
        <f>IF(AND(G2855&lt;&gt;0,G2855&lt;&gt;""),IF(B2855="","",IF(ISNUMBER(MATCH(B2855,'Look Up Values'!$B$2:$B$500,0)),"","Dest. error")),"")</f>
        <v/>
      </c>
      <c r="L2855" s="242" t="str">
        <f>IF(AND(G2855&lt;&gt;0,G2855&lt;&gt;""),IF(C2855="","",IF(AND(ISNUMBER(--LEFT(C2855,FIND(" ",C2855&amp;" ")-1)),OR(LEN(LEFT(C2855,FIND(" ",C2855&amp;" ")-1))=6,LEN(LEFT(C2855,FIND(" ",C2855&amp;" ")-1))=7),OR(ISNUMBER(MATCH(LEFT(C2855,FIND(" ",C2855&amp;" ")-1),'Look Up Values'!$G$2:$G$1000,0)),ISNUMBER(MATCH(LEFT(C2855,FIND(" ",C2855&amp;" ")-1),'Look Up Values'!$AE$2:$AE$2000,0)))),"","EWC error")),"")</f>
        <v/>
      </c>
      <c r="M2855" s="242" t="str" cm="1">
        <f t="array" ref="M2855">IF(AND(G2855&lt;&gt;0,G2855&lt;&gt;""),IF(E2855="","",IF(ISNUMBER(MATCH(SUBSTITUTE(E2855," ",""),SUBSTITUTE('Look Up Values'!$I$2:$I$10," ",""),0)),"","State error")),"")</f>
        <v/>
      </c>
      <c r="N2855" s="242" t="str" cm="1">
        <f t="array" ref="N2855">IF(AND(G2855&lt;&gt;0,G2855&lt;&gt;""),IF(F2855="","",IF(ISNUMBER(MATCH(SUBSTITUTE(F2855," ",""),SUBSTITUTE('Look Up Values'!$W$2:$W$30," ",""),0)),"","D&amp;R error")),"")</f>
        <v/>
      </c>
      <c r="O2855" s="256" t="str">
        <f t="shared" si="89"/>
        <v/>
      </c>
    </row>
    <row r="2856" spans="1:15" ht="15.75">
      <c r="A2856" s="250">
        <v>2849</v>
      </c>
      <c r="B2856" s="208"/>
      <c r="C2856" s="49"/>
      <c r="D2856" s="50"/>
      <c r="E2856" s="50"/>
      <c r="F2856" s="50"/>
      <c r="G2856" s="209"/>
      <c r="H2856" s="48"/>
      <c r="I2856" s="457" t="str">
        <f t="shared" si="88"/>
        <v/>
      </c>
      <c r="J2856" s="241" cm="1">
        <f t="array" ref="J2856">SUMPRODUCT(--(K2856:N2856&lt;&gt;"")) + IF(TRIM(O2856)="",0,LEN(O2856)-LEN(SUBSTITUTE(O2856,",",""))+1)</f>
        <v>0</v>
      </c>
      <c r="K2856" s="242" t="str">
        <f>IF(AND(G2856&lt;&gt;0,G2856&lt;&gt;""),IF(B2856="","",IF(ISNUMBER(MATCH(B2856,'Look Up Values'!$B$2:$B$500,0)),"","Dest. error")),"")</f>
        <v/>
      </c>
      <c r="L2856" s="242" t="str">
        <f>IF(AND(G2856&lt;&gt;0,G2856&lt;&gt;""),IF(C2856="","",IF(AND(ISNUMBER(--LEFT(C2856,FIND(" ",C2856&amp;" ")-1)),OR(LEN(LEFT(C2856,FIND(" ",C2856&amp;" ")-1))=6,LEN(LEFT(C2856,FIND(" ",C2856&amp;" ")-1))=7),OR(ISNUMBER(MATCH(LEFT(C2856,FIND(" ",C2856&amp;" ")-1),'Look Up Values'!$G$2:$G$1000,0)),ISNUMBER(MATCH(LEFT(C2856,FIND(" ",C2856&amp;" ")-1),'Look Up Values'!$AE$2:$AE$2000,0)))),"","EWC error")),"")</f>
        <v/>
      </c>
      <c r="M2856" s="242" t="str" cm="1">
        <f t="array" ref="M2856">IF(AND(G2856&lt;&gt;0,G2856&lt;&gt;""),IF(E2856="","",IF(ISNUMBER(MATCH(SUBSTITUTE(E2856," ",""),SUBSTITUTE('Look Up Values'!$I$2:$I$10," ",""),0)),"","State error")),"")</f>
        <v/>
      </c>
      <c r="N2856" s="242" t="str" cm="1">
        <f t="array" ref="N2856">IF(AND(G2856&lt;&gt;0,G2856&lt;&gt;""),IF(F2856="","",IF(ISNUMBER(MATCH(SUBSTITUTE(F2856," ",""),SUBSTITUTE('Look Up Values'!$W$2:$W$30," ",""),0)),"","D&amp;R error")),"")</f>
        <v/>
      </c>
      <c r="O2856" s="256" t="str">
        <f t="shared" si="89"/>
        <v/>
      </c>
    </row>
    <row r="2857" spans="1:15" ht="15.75">
      <c r="A2857" s="250">
        <v>2850</v>
      </c>
      <c r="B2857" s="208"/>
      <c r="C2857" s="49"/>
      <c r="D2857" s="50"/>
      <c r="E2857" s="50"/>
      <c r="F2857" s="50"/>
      <c r="G2857" s="209"/>
      <c r="H2857" s="48"/>
      <c r="I2857" s="457" t="str">
        <f t="shared" si="88"/>
        <v/>
      </c>
      <c r="J2857" s="241" cm="1">
        <f t="array" ref="J2857">SUMPRODUCT(--(K2857:N2857&lt;&gt;"")) + IF(TRIM(O2857)="",0,LEN(O2857)-LEN(SUBSTITUTE(O2857,",",""))+1)</f>
        <v>0</v>
      </c>
      <c r="K2857" s="242" t="str">
        <f>IF(AND(G2857&lt;&gt;0,G2857&lt;&gt;""),IF(B2857="","",IF(ISNUMBER(MATCH(B2857,'Look Up Values'!$B$2:$B$500,0)),"","Dest. error")),"")</f>
        <v/>
      </c>
      <c r="L2857" s="242" t="str">
        <f>IF(AND(G2857&lt;&gt;0,G2857&lt;&gt;""),IF(C2857="","",IF(AND(ISNUMBER(--LEFT(C2857,FIND(" ",C2857&amp;" ")-1)),OR(LEN(LEFT(C2857,FIND(" ",C2857&amp;" ")-1))=6,LEN(LEFT(C2857,FIND(" ",C2857&amp;" ")-1))=7),OR(ISNUMBER(MATCH(LEFT(C2857,FIND(" ",C2857&amp;" ")-1),'Look Up Values'!$G$2:$G$1000,0)),ISNUMBER(MATCH(LEFT(C2857,FIND(" ",C2857&amp;" ")-1),'Look Up Values'!$AE$2:$AE$2000,0)))),"","EWC error")),"")</f>
        <v/>
      </c>
      <c r="M2857" s="242" t="str" cm="1">
        <f t="array" ref="M2857">IF(AND(G2857&lt;&gt;0,G2857&lt;&gt;""),IF(E2857="","",IF(ISNUMBER(MATCH(SUBSTITUTE(E2857," ",""),SUBSTITUTE('Look Up Values'!$I$2:$I$10," ",""),0)),"","State error")),"")</f>
        <v/>
      </c>
      <c r="N2857" s="242" t="str" cm="1">
        <f t="array" ref="N2857">IF(AND(G2857&lt;&gt;0,G2857&lt;&gt;""),IF(F2857="","",IF(ISNUMBER(MATCH(SUBSTITUTE(F2857," ",""),SUBSTITUTE('Look Up Values'!$W$2:$W$30," ",""),0)),"","D&amp;R error")),"")</f>
        <v/>
      </c>
      <c r="O2857" s="256" t="str">
        <f t="shared" si="89"/>
        <v/>
      </c>
    </row>
    <row r="2858" spans="1:15" ht="15.75">
      <c r="A2858" s="250">
        <v>2851</v>
      </c>
      <c r="B2858" s="208"/>
      <c r="C2858" s="49"/>
      <c r="D2858" s="50"/>
      <c r="E2858" s="50"/>
      <c r="F2858" s="50"/>
      <c r="G2858" s="209"/>
      <c r="H2858" s="48"/>
      <c r="I2858" s="457" t="str">
        <f t="shared" si="88"/>
        <v/>
      </c>
      <c r="J2858" s="241" cm="1">
        <f t="array" ref="J2858">SUMPRODUCT(--(K2858:N2858&lt;&gt;"")) + IF(TRIM(O2858)="",0,LEN(O2858)-LEN(SUBSTITUTE(O2858,",",""))+1)</f>
        <v>0</v>
      </c>
      <c r="K2858" s="242" t="str">
        <f>IF(AND(G2858&lt;&gt;0,G2858&lt;&gt;""),IF(B2858="","",IF(ISNUMBER(MATCH(B2858,'Look Up Values'!$B$2:$B$500,0)),"","Dest. error")),"")</f>
        <v/>
      </c>
      <c r="L2858" s="242" t="str">
        <f>IF(AND(G2858&lt;&gt;0,G2858&lt;&gt;""),IF(C2858="","",IF(AND(ISNUMBER(--LEFT(C2858,FIND(" ",C2858&amp;" ")-1)),OR(LEN(LEFT(C2858,FIND(" ",C2858&amp;" ")-1))=6,LEN(LEFT(C2858,FIND(" ",C2858&amp;" ")-1))=7),OR(ISNUMBER(MATCH(LEFT(C2858,FIND(" ",C2858&amp;" ")-1),'Look Up Values'!$G$2:$G$1000,0)),ISNUMBER(MATCH(LEFT(C2858,FIND(" ",C2858&amp;" ")-1),'Look Up Values'!$AE$2:$AE$2000,0)))),"","EWC error")),"")</f>
        <v/>
      </c>
      <c r="M2858" s="242" t="str" cm="1">
        <f t="array" ref="M2858">IF(AND(G2858&lt;&gt;0,G2858&lt;&gt;""),IF(E2858="","",IF(ISNUMBER(MATCH(SUBSTITUTE(E2858," ",""),SUBSTITUTE('Look Up Values'!$I$2:$I$10," ",""),0)),"","State error")),"")</f>
        <v/>
      </c>
      <c r="N2858" s="242" t="str" cm="1">
        <f t="array" ref="N2858">IF(AND(G2858&lt;&gt;0,G2858&lt;&gt;""),IF(F2858="","",IF(ISNUMBER(MATCH(SUBSTITUTE(F2858," ",""),SUBSTITUTE('Look Up Values'!$W$2:$W$30," ",""),0)),"","D&amp;R error")),"")</f>
        <v/>
      </c>
      <c r="O2858" s="256" t="str">
        <f t="shared" si="89"/>
        <v/>
      </c>
    </row>
    <row r="2859" spans="1:15" ht="15.75">
      <c r="A2859" s="250">
        <v>2852</v>
      </c>
      <c r="B2859" s="208"/>
      <c r="C2859" s="49"/>
      <c r="D2859" s="50"/>
      <c r="E2859" s="50"/>
      <c r="F2859" s="50"/>
      <c r="G2859" s="209"/>
      <c r="H2859" s="48"/>
      <c r="I2859" s="457" t="str">
        <f t="shared" si="88"/>
        <v/>
      </c>
      <c r="J2859" s="241" cm="1">
        <f t="array" ref="J2859">SUMPRODUCT(--(K2859:N2859&lt;&gt;"")) + IF(TRIM(O2859)="",0,LEN(O2859)-LEN(SUBSTITUTE(O2859,",",""))+1)</f>
        <v>0</v>
      </c>
      <c r="K2859" s="242" t="str">
        <f>IF(AND(G2859&lt;&gt;0,G2859&lt;&gt;""),IF(B2859="","",IF(ISNUMBER(MATCH(B2859,'Look Up Values'!$B$2:$B$500,0)),"","Dest. error")),"")</f>
        <v/>
      </c>
      <c r="L2859" s="242" t="str">
        <f>IF(AND(G2859&lt;&gt;0,G2859&lt;&gt;""),IF(C2859="","",IF(AND(ISNUMBER(--LEFT(C2859,FIND(" ",C2859&amp;" ")-1)),OR(LEN(LEFT(C2859,FIND(" ",C2859&amp;" ")-1))=6,LEN(LEFT(C2859,FIND(" ",C2859&amp;" ")-1))=7),OR(ISNUMBER(MATCH(LEFT(C2859,FIND(" ",C2859&amp;" ")-1),'Look Up Values'!$G$2:$G$1000,0)),ISNUMBER(MATCH(LEFT(C2859,FIND(" ",C2859&amp;" ")-1),'Look Up Values'!$AE$2:$AE$2000,0)))),"","EWC error")),"")</f>
        <v/>
      </c>
      <c r="M2859" s="242" t="str" cm="1">
        <f t="array" ref="M2859">IF(AND(G2859&lt;&gt;0,G2859&lt;&gt;""),IF(E2859="","",IF(ISNUMBER(MATCH(SUBSTITUTE(E2859," ",""),SUBSTITUTE('Look Up Values'!$I$2:$I$10," ",""),0)),"","State error")),"")</f>
        <v/>
      </c>
      <c r="N2859" s="242" t="str" cm="1">
        <f t="array" ref="N2859">IF(AND(G2859&lt;&gt;0,G2859&lt;&gt;""),IF(F2859="","",IF(ISNUMBER(MATCH(SUBSTITUTE(F2859," ",""),SUBSTITUTE('Look Up Values'!$W$2:$W$30," ",""),0)),"","D&amp;R error")),"")</f>
        <v/>
      </c>
      <c r="O2859" s="256" t="str">
        <f t="shared" si="89"/>
        <v/>
      </c>
    </row>
    <row r="2860" spans="1:15" ht="15.75">
      <c r="A2860" s="250">
        <v>2853</v>
      </c>
      <c r="B2860" s="208"/>
      <c r="C2860" s="49"/>
      <c r="D2860" s="50"/>
      <c r="E2860" s="50"/>
      <c r="F2860" s="50"/>
      <c r="G2860" s="209"/>
      <c r="H2860" s="48"/>
      <c r="I2860" s="457" t="str">
        <f t="shared" si="88"/>
        <v/>
      </c>
      <c r="J2860" s="241" cm="1">
        <f t="array" ref="J2860">SUMPRODUCT(--(K2860:N2860&lt;&gt;"")) + IF(TRIM(O2860)="",0,LEN(O2860)-LEN(SUBSTITUTE(O2860,",",""))+1)</f>
        <v>0</v>
      </c>
      <c r="K2860" s="242" t="str">
        <f>IF(AND(G2860&lt;&gt;0,G2860&lt;&gt;""),IF(B2860="","",IF(ISNUMBER(MATCH(B2860,'Look Up Values'!$B$2:$B$500,0)),"","Dest. error")),"")</f>
        <v/>
      </c>
      <c r="L2860" s="242" t="str">
        <f>IF(AND(G2860&lt;&gt;0,G2860&lt;&gt;""),IF(C2860="","",IF(AND(ISNUMBER(--LEFT(C2860,FIND(" ",C2860&amp;" ")-1)),OR(LEN(LEFT(C2860,FIND(" ",C2860&amp;" ")-1))=6,LEN(LEFT(C2860,FIND(" ",C2860&amp;" ")-1))=7),OR(ISNUMBER(MATCH(LEFT(C2860,FIND(" ",C2860&amp;" ")-1),'Look Up Values'!$G$2:$G$1000,0)),ISNUMBER(MATCH(LEFT(C2860,FIND(" ",C2860&amp;" ")-1),'Look Up Values'!$AE$2:$AE$2000,0)))),"","EWC error")),"")</f>
        <v/>
      </c>
      <c r="M2860" s="242" t="str" cm="1">
        <f t="array" ref="M2860">IF(AND(G2860&lt;&gt;0,G2860&lt;&gt;""),IF(E2860="","",IF(ISNUMBER(MATCH(SUBSTITUTE(E2860," ",""),SUBSTITUTE('Look Up Values'!$I$2:$I$10," ",""),0)),"","State error")),"")</f>
        <v/>
      </c>
      <c r="N2860" s="242" t="str" cm="1">
        <f t="array" ref="N2860">IF(AND(G2860&lt;&gt;0,G2860&lt;&gt;""),IF(F2860="","",IF(ISNUMBER(MATCH(SUBSTITUTE(F2860," ",""),SUBSTITUTE('Look Up Values'!$W$2:$W$30," ",""),0)),"","D&amp;R error")),"")</f>
        <v/>
      </c>
      <c r="O2860" s="256" t="str">
        <f t="shared" si="89"/>
        <v/>
      </c>
    </row>
    <row r="2861" spans="1:15" ht="15.75">
      <c r="A2861" s="250">
        <v>2854</v>
      </c>
      <c r="B2861" s="208"/>
      <c r="C2861" s="49"/>
      <c r="D2861" s="50"/>
      <c r="E2861" s="50"/>
      <c r="F2861" s="50"/>
      <c r="G2861" s="209"/>
      <c r="H2861" s="48"/>
      <c r="I2861" s="457" t="str">
        <f t="shared" si="88"/>
        <v/>
      </c>
      <c r="J2861" s="241" cm="1">
        <f t="array" ref="J2861">SUMPRODUCT(--(K2861:N2861&lt;&gt;"")) + IF(TRIM(O2861)="",0,LEN(O2861)-LEN(SUBSTITUTE(O2861,",",""))+1)</f>
        <v>0</v>
      </c>
      <c r="K2861" s="242" t="str">
        <f>IF(AND(G2861&lt;&gt;0,G2861&lt;&gt;""),IF(B2861="","",IF(ISNUMBER(MATCH(B2861,'Look Up Values'!$B$2:$B$500,0)),"","Dest. error")),"")</f>
        <v/>
      </c>
      <c r="L2861" s="242" t="str">
        <f>IF(AND(G2861&lt;&gt;0,G2861&lt;&gt;""),IF(C2861="","",IF(AND(ISNUMBER(--LEFT(C2861,FIND(" ",C2861&amp;" ")-1)),OR(LEN(LEFT(C2861,FIND(" ",C2861&amp;" ")-1))=6,LEN(LEFT(C2861,FIND(" ",C2861&amp;" ")-1))=7),OR(ISNUMBER(MATCH(LEFT(C2861,FIND(" ",C2861&amp;" ")-1),'Look Up Values'!$G$2:$G$1000,0)),ISNUMBER(MATCH(LEFT(C2861,FIND(" ",C2861&amp;" ")-1),'Look Up Values'!$AE$2:$AE$2000,0)))),"","EWC error")),"")</f>
        <v/>
      </c>
      <c r="M2861" s="242" t="str" cm="1">
        <f t="array" ref="M2861">IF(AND(G2861&lt;&gt;0,G2861&lt;&gt;""),IF(E2861="","",IF(ISNUMBER(MATCH(SUBSTITUTE(E2861," ",""),SUBSTITUTE('Look Up Values'!$I$2:$I$10," ",""),0)),"","State error")),"")</f>
        <v/>
      </c>
      <c r="N2861" s="242" t="str" cm="1">
        <f t="array" ref="N2861">IF(AND(G2861&lt;&gt;0,G2861&lt;&gt;""),IF(F2861="","",IF(ISNUMBER(MATCH(SUBSTITUTE(F2861," ",""),SUBSTITUTE('Look Up Values'!$W$2:$W$30," ",""),0)),"","D&amp;R error")),"")</f>
        <v/>
      </c>
      <c r="O2861" s="256" t="str">
        <f t="shared" si="89"/>
        <v/>
      </c>
    </row>
    <row r="2862" spans="1:15" ht="15.75">
      <c r="A2862" s="250">
        <v>2855</v>
      </c>
      <c r="B2862" s="208"/>
      <c r="C2862" s="49"/>
      <c r="D2862" s="50"/>
      <c r="E2862" s="50"/>
      <c r="F2862" s="50"/>
      <c r="G2862" s="209"/>
      <c r="H2862" s="48"/>
      <c r="I2862" s="457" t="str">
        <f t="shared" si="88"/>
        <v/>
      </c>
      <c r="J2862" s="241" cm="1">
        <f t="array" ref="J2862">SUMPRODUCT(--(K2862:N2862&lt;&gt;"")) + IF(TRIM(O2862)="",0,LEN(O2862)-LEN(SUBSTITUTE(O2862,",",""))+1)</f>
        <v>0</v>
      </c>
      <c r="K2862" s="242" t="str">
        <f>IF(AND(G2862&lt;&gt;0,G2862&lt;&gt;""),IF(B2862="","",IF(ISNUMBER(MATCH(B2862,'Look Up Values'!$B$2:$B$500,0)),"","Dest. error")),"")</f>
        <v/>
      </c>
      <c r="L2862" s="242" t="str">
        <f>IF(AND(G2862&lt;&gt;0,G2862&lt;&gt;""),IF(C2862="","",IF(AND(ISNUMBER(--LEFT(C2862,FIND(" ",C2862&amp;" ")-1)),OR(LEN(LEFT(C2862,FIND(" ",C2862&amp;" ")-1))=6,LEN(LEFT(C2862,FIND(" ",C2862&amp;" ")-1))=7),OR(ISNUMBER(MATCH(LEFT(C2862,FIND(" ",C2862&amp;" ")-1),'Look Up Values'!$G$2:$G$1000,0)),ISNUMBER(MATCH(LEFT(C2862,FIND(" ",C2862&amp;" ")-1),'Look Up Values'!$AE$2:$AE$2000,0)))),"","EWC error")),"")</f>
        <v/>
      </c>
      <c r="M2862" s="242" t="str" cm="1">
        <f t="array" ref="M2862">IF(AND(G2862&lt;&gt;0,G2862&lt;&gt;""),IF(E2862="","",IF(ISNUMBER(MATCH(SUBSTITUTE(E2862," ",""),SUBSTITUTE('Look Up Values'!$I$2:$I$10," ",""),0)),"","State error")),"")</f>
        <v/>
      </c>
      <c r="N2862" s="242" t="str" cm="1">
        <f t="array" ref="N2862">IF(AND(G2862&lt;&gt;0,G2862&lt;&gt;""),IF(F2862="","",IF(ISNUMBER(MATCH(SUBSTITUTE(F2862," ",""),SUBSTITUTE('Look Up Values'!$W$2:$W$30," ",""),0)),"","D&amp;R error")),"")</f>
        <v/>
      </c>
      <c r="O2862" s="256" t="str">
        <f t="shared" si="89"/>
        <v/>
      </c>
    </row>
    <row r="2863" spans="1:15" ht="15.75">
      <c r="A2863" s="250">
        <v>2856</v>
      </c>
      <c r="B2863" s="208"/>
      <c r="C2863" s="49"/>
      <c r="D2863" s="50"/>
      <c r="E2863" s="50"/>
      <c r="F2863" s="50"/>
      <c r="G2863" s="209"/>
      <c r="H2863" s="48"/>
      <c r="I2863" s="457" t="str">
        <f t="shared" si="88"/>
        <v/>
      </c>
      <c r="J2863" s="241" cm="1">
        <f t="array" ref="J2863">SUMPRODUCT(--(K2863:N2863&lt;&gt;"")) + IF(TRIM(O2863)="",0,LEN(O2863)-LEN(SUBSTITUTE(O2863,",",""))+1)</f>
        <v>0</v>
      </c>
      <c r="K2863" s="242" t="str">
        <f>IF(AND(G2863&lt;&gt;0,G2863&lt;&gt;""),IF(B2863="","",IF(ISNUMBER(MATCH(B2863,'Look Up Values'!$B$2:$B$500,0)),"","Dest. error")),"")</f>
        <v/>
      </c>
      <c r="L2863" s="242" t="str">
        <f>IF(AND(G2863&lt;&gt;0,G2863&lt;&gt;""),IF(C2863="","",IF(AND(ISNUMBER(--LEFT(C2863,FIND(" ",C2863&amp;" ")-1)),OR(LEN(LEFT(C2863,FIND(" ",C2863&amp;" ")-1))=6,LEN(LEFT(C2863,FIND(" ",C2863&amp;" ")-1))=7),OR(ISNUMBER(MATCH(LEFT(C2863,FIND(" ",C2863&amp;" ")-1),'Look Up Values'!$G$2:$G$1000,0)),ISNUMBER(MATCH(LEFT(C2863,FIND(" ",C2863&amp;" ")-1),'Look Up Values'!$AE$2:$AE$2000,0)))),"","EWC error")),"")</f>
        <v/>
      </c>
      <c r="M2863" s="242" t="str" cm="1">
        <f t="array" ref="M2863">IF(AND(G2863&lt;&gt;0,G2863&lt;&gt;""),IF(E2863="","",IF(ISNUMBER(MATCH(SUBSTITUTE(E2863," ",""),SUBSTITUTE('Look Up Values'!$I$2:$I$10," ",""),0)),"","State error")),"")</f>
        <v/>
      </c>
      <c r="N2863" s="242" t="str" cm="1">
        <f t="array" ref="N2863">IF(AND(G2863&lt;&gt;0,G2863&lt;&gt;""),IF(F2863="","",IF(ISNUMBER(MATCH(SUBSTITUTE(F2863," ",""),SUBSTITUTE('Look Up Values'!$W$2:$W$30," ",""),0)),"","D&amp;R error")),"")</f>
        <v/>
      </c>
      <c r="O2863" s="256" t="str">
        <f t="shared" si="89"/>
        <v/>
      </c>
    </row>
    <row r="2864" spans="1:15" ht="15.75">
      <c r="A2864" s="250">
        <v>2857</v>
      </c>
      <c r="B2864" s="208"/>
      <c r="C2864" s="49"/>
      <c r="D2864" s="50"/>
      <c r="E2864" s="50"/>
      <c r="F2864" s="50"/>
      <c r="G2864" s="209"/>
      <c r="H2864" s="48"/>
      <c r="I2864" s="457" t="str">
        <f t="shared" si="88"/>
        <v/>
      </c>
      <c r="J2864" s="241" cm="1">
        <f t="array" ref="J2864">SUMPRODUCT(--(K2864:N2864&lt;&gt;"")) + IF(TRIM(O2864)="",0,LEN(O2864)-LEN(SUBSTITUTE(O2864,",",""))+1)</f>
        <v>0</v>
      </c>
      <c r="K2864" s="242" t="str">
        <f>IF(AND(G2864&lt;&gt;0,G2864&lt;&gt;""),IF(B2864="","",IF(ISNUMBER(MATCH(B2864,'Look Up Values'!$B$2:$B$500,0)),"","Dest. error")),"")</f>
        <v/>
      </c>
      <c r="L2864" s="242" t="str">
        <f>IF(AND(G2864&lt;&gt;0,G2864&lt;&gt;""),IF(C2864="","",IF(AND(ISNUMBER(--LEFT(C2864,FIND(" ",C2864&amp;" ")-1)),OR(LEN(LEFT(C2864,FIND(" ",C2864&amp;" ")-1))=6,LEN(LEFT(C2864,FIND(" ",C2864&amp;" ")-1))=7),OR(ISNUMBER(MATCH(LEFT(C2864,FIND(" ",C2864&amp;" ")-1),'Look Up Values'!$G$2:$G$1000,0)),ISNUMBER(MATCH(LEFT(C2864,FIND(" ",C2864&amp;" ")-1),'Look Up Values'!$AE$2:$AE$2000,0)))),"","EWC error")),"")</f>
        <v/>
      </c>
      <c r="M2864" s="242" t="str" cm="1">
        <f t="array" ref="M2864">IF(AND(G2864&lt;&gt;0,G2864&lt;&gt;""),IF(E2864="","",IF(ISNUMBER(MATCH(SUBSTITUTE(E2864," ",""),SUBSTITUTE('Look Up Values'!$I$2:$I$10," ",""),0)),"","State error")),"")</f>
        <v/>
      </c>
      <c r="N2864" s="242" t="str" cm="1">
        <f t="array" ref="N2864">IF(AND(G2864&lt;&gt;0,G2864&lt;&gt;""),IF(F2864="","",IF(ISNUMBER(MATCH(SUBSTITUTE(F2864," ",""),SUBSTITUTE('Look Up Values'!$W$2:$W$30," ",""),0)),"","D&amp;R error")),"")</f>
        <v/>
      </c>
      <c r="O2864" s="256" t="str">
        <f t="shared" si="89"/>
        <v/>
      </c>
    </row>
    <row r="2865" spans="1:15" ht="15.75">
      <c r="A2865" s="250">
        <v>2858</v>
      </c>
      <c r="B2865" s="208"/>
      <c r="C2865" s="49"/>
      <c r="D2865" s="50"/>
      <c r="E2865" s="50"/>
      <c r="F2865" s="50"/>
      <c r="G2865" s="209"/>
      <c r="H2865" s="48"/>
      <c r="I2865" s="457" t="str">
        <f t="shared" si="88"/>
        <v/>
      </c>
      <c r="J2865" s="241" cm="1">
        <f t="array" ref="J2865">SUMPRODUCT(--(K2865:N2865&lt;&gt;"")) + IF(TRIM(O2865)="",0,LEN(O2865)-LEN(SUBSTITUTE(O2865,",",""))+1)</f>
        <v>0</v>
      </c>
      <c r="K2865" s="242" t="str">
        <f>IF(AND(G2865&lt;&gt;0,G2865&lt;&gt;""),IF(B2865="","",IF(ISNUMBER(MATCH(B2865,'Look Up Values'!$B$2:$B$500,0)),"","Dest. error")),"")</f>
        <v/>
      </c>
      <c r="L2865" s="242" t="str">
        <f>IF(AND(G2865&lt;&gt;0,G2865&lt;&gt;""),IF(C2865="","",IF(AND(ISNUMBER(--LEFT(C2865,FIND(" ",C2865&amp;" ")-1)),OR(LEN(LEFT(C2865,FIND(" ",C2865&amp;" ")-1))=6,LEN(LEFT(C2865,FIND(" ",C2865&amp;" ")-1))=7),OR(ISNUMBER(MATCH(LEFT(C2865,FIND(" ",C2865&amp;" ")-1),'Look Up Values'!$G$2:$G$1000,0)),ISNUMBER(MATCH(LEFT(C2865,FIND(" ",C2865&amp;" ")-1),'Look Up Values'!$AE$2:$AE$2000,0)))),"","EWC error")),"")</f>
        <v/>
      </c>
      <c r="M2865" s="242" t="str" cm="1">
        <f t="array" ref="M2865">IF(AND(G2865&lt;&gt;0,G2865&lt;&gt;""),IF(E2865="","",IF(ISNUMBER(MATCH(SUBSTITUTE(E2865," ",""),SUBSTITUTE('Look Up Values'!$I$2:$I$10," ",""),0)),"","State error")),"")</f>
        <v/>
      </c>
      <c r="N2865" s="242" t="str" cm="1">
        <f t="array" ref="N2865">IF(AND(G2865&lt;&gt;0,G2865&lt;&gt;""),IF(F2865="","",IF(ISNUMBER(MATCH(SUBSTITUTE(F2865," ",""),SUBSTITUTE('Look Up Values'!$W$2:$W$30," ",""),0)),"","D&amp;R error")),"")</f>
        <v/>
      </c>
      <c r="O2865" s="256" t="str">
        <f t="shared" si="89"/>
        <v/>
      </c>
    </row>
    <row r="2866" spans="1:15" ht="15.75">
      <c r="A2866" s="250">
        <v>2859</v>
      </c>
      <c r="B2866" s="208"/>
      <c r="C2866" s="49"/>
      <c r="D2866" s="50"/>
      <c r="E2866" s="50"/>
      <c r="F2866" s="50"/>
      <c r="G2866" s="209"/>
      <c r="H2866" s="48"/>
      <c r="I2866" s="457" t="str">
        <f t="shared" si="88"/>
        <v/>
      </c>
      <c r="J2866" s="241" cm="1">
        <f t="array" ref="J2866">SUMPRODUCT(--(K2866:N2866&lt;&gt;"")) + IF(TRIM(O2866)="",0,LEN(O2866)-LEN(SUBSTITUTE(O2866,",",""))+1)</f>
        <v>0</v>
      </c>
      <c r="K2866" s="242" t="str">
        <f>IF(AND(G2866&lt;&gt;0,G2866&lt;&gt;""),IF(B2866="","",IF(ISNUMBER(MATCH(B2866,'Look Up Values'!$B$2:$B$500,0)),"","Dest. error")),"")</f>
        <v/>
      </c>
      <c r="L2866" s="242" t="str">
        <f>IF(AND(G2866&lt;&gt;0,G2866&lt;&gt;""),IF(C2866="","",IF(AND(ISNUMBER(--LEFT(C2866,FIND(" ",C2866&amp;" ")-1)),OR(LEN(LEFT(C2866,FIND(" ",C2866&amp;" ")-1))=6,LEN(LEFT(C2866,FIND(" ",C2866&amp;" ")-1))=7),OR(ISNUMBER(MATCH(LEFT(C2866,FIND(" ",C2866&amp;" ")-1),'Look Up Values'!$G$2:$G$1000,0)),ISNUMBER(MATCH(LEFT(C2866,FIND(" ",C2866&amp;" ")-1),'Look Up Values'!$AE$2:$AE$2000,0)))),"","EWC error")),"")</f>
        <v/>
      </c>
      <c r="M2866" s="242" t="str" cm="1">
        <f t="array" ref="M2866">IF(AND(G2866&lt;&gt;0,G2866&lt;&gt;""),IF(E2866="","",IF(ISNUMBER(MATCH(SUBSTITUTE(E2866," ",""),SUBSTITUTE('Look Up Values'!$I$2:$I$10," ",""),0)),"","State error")),"")</f>
        <v/>
      </c>
      <c r="N2866" s="242" t="str" cm="1">
        <f t="array" ref="N2866">IF(AND(G2866&lt;&gt;0,G2866&lt;&gt;""),IF(F2866="","",IF(ISNUMBER(MATCH(SUBSTITUTE(F2866," ",""),SUBSTITUTE('Look Up Values'!$W$2:$W$30," ",""),0)),"","D&amp;R error")),"")</f>
        <v/>
      </c>
      <c r="O2866" s="256" t="str">
        <f t="shared" si="89"/>
        <v/>
      </c>
    </row>
    <row r="2867" spans="1:15" ht="15.75">
      <c r="A2867" s="250">
        <v>2860</v>
      </c>
      <c r="B2867" s="208"/>
      <c r="C2867" s="49"/>
      <c r="D2867" s="50"/>
      <c r="E2867" s="50"/>
      <c r="F2867" s="50"/>
      <c r="G2867" s="209"/>
      <c r="H2867" s="48"/>
      <c r="I2867" s="457" t="str">
        <f t="shared" si="88"/>
        <v/>
      </c>
      <c r="J2867" s="241" cm="1">
        <f t="array" ref="J2867">SUMPRODUCT(--(K2867:N2867&lt;&gt;"")) + IF(TRIM(O2867)="",0,LEN(O2867)-LEN(SUBSTITUTE(O2867,",",""))+1)</f>
        <v>0</v>
      </c>
      <c r="K2867" s="242" t="str">
        <f>IF(AND(G2867&lt;&gt;0,G2867&lt;&gt;""),IF(B2867="","",IF(ISNUMBER(MATCH(B2867,'Look Up Values'!$B$2:$B$500,0)),"","Dest. error")),"")</f>
        <v/>
      </c>
      <c r="L2867" s="242" t="str">
        <f>IF(AND(G2867&lt;&gt;0,G2867&lt;&gt;""),IF(C2867="","",IF(AND(ISNUMBER(--LEFT(C2867,FIND(" ",C2867&amp;" ")-1)),OR(LEN(LEFT(C2867,FIND(" ",C2867&amp;" ")-1))=6,LEN(LEFT(C2867,FIND(" ",C2867&amp;" ")-1))=7),OR(ISNUMBER(MATCH(LEFT(C2867,FIND(" ",C2867&amp;" ")-1),'Look Up Values'!$G$2:$G$1000,0)),ISNUMBER(MATCH(LEFT(C2867,FIND(" ",C2867&amp;" ")-1),'Look Up Values'!$AE$2:$AE$2000,0)))),"","EWC error")),"")</f>
        <v/>
      </c>
      <c r="M2867" s="242" t="str" cm="1">
        <f t="array" ref="M2867">IF(AND(G2867&lt;&gt;0,G2867&lt;&gt;""),IF(E2867="","",IF(ISNUMBER(MATCH(SUBSTITUTE(E2867," ",""),SUBSTITUTE('Look Up Values'!$I$2:$I$10," ",""),0)),"","State error")),"")</f>
        <v/>
      </c>
      <c r="N2867" s="242" t="str" cm="1">
        <f t="array" ref="N2867">IF(AND(G2867&lt;&gt;0,G2867&lt;&gt;""),IF(F2867="","",IF(ISNUMBER(MATCH(SUBSTITUTE(F2867," ",""),SUBSTITUTE('Look Up Values'!$W$2:$W$30," ",""),0)),"","D&amp;R error")),"")</f>
        <v/>
      </c>
      <c r="O2867" s="256" t="str">
        <f t="shared" si="89"/>
        <v/>
      </c>
    </row>
    <row r="2868" spans="1:15" ht="15.75">
      <c r="A2868" s="250">
        <v>2861</v>
      </c>
      <c r="B2868" s="208"/>
      <c r="C2868" s="49"/>
      <c r="D2868" s="50"/>
      <c r="E2868" s="50"/>
      <c r="F2868" s="50"/>
      <c r="G2868" s="209"/>
      <c r="H2868" s="48"/>
      <c r="I2868" s="457" t="str">
        <f t="shared" si="88"/>
        <v/>
      </c>
      <c r="J2868" s="241" cm="1">
        <f t="array" ref="J2868">SUMPRODUCT(--(K2868:N2868&lt;&gt;"")) + IF(TRIM(O2868)="",0,LEN(O2868)-LEN(SUBSTITUTE(O2868,",",""))+1)</f>
        <v>0</v>
      </c>
      <c r="K2868" s="242" t="str">
        <f>IF(AND(G2868&lt;&gt;0,G2868&lt;&gt;""),IF(B2868="","",IF(ISNUMBER(MATCH(B2868,'Look Up Values'!$B$2:$B$500,0)),"","Dest. error")),"")</f>
        <v/>
      </c>
      <c r="L2868" s="242" t="str">
        <f>IF(AND(G2868&lt;&gt;0,G2868&lt;&gt;""),IF(C2868="","",IF(AND(ISNUMBER(--LEFT(C2868,FIND(" ",C2868&amp;" ")-1)),OR(LEN(LEFT(C2868,FIND(" ",C2868&amp;" ")-1))=6,LEN(LEFT(C2868,FIND(" ",C2868&amp;" ")-1))=7),OR(ISNUMBER(MATCH(LEFT(C2868,FIND(" ",C2868&amp;" ")-1),'Look Up Values'!$G$2:$G$1000,0)),ISNUMBER(MATCH(LEFT(C2868,FIND(" ",C2868&amp;" ")-1),'Look Up Values'!$AE$2:$AE$2000,0)))),"","EWC error")),"")</f>
        <v/>
      </c>
      <c r="M2868" s="242" t="str" cm="1">
        <f t="array" ref="M2868">IF(AND(G2868&lt;&gt;0,G2868&lt;&gt;""),IF(E2868="","",IF(ISNUMBER(MATCH(SUBSTITUTE(E2868," ",""),SUBSTITUTE('Look Up Values'!$I$2:$I$10," ",""),0)),"","State error")),"")</f>
        <v/>
      </c>
      <c r="N2868" s="242" t="str" cm="1">
        <f t="array" ref="N2868">IF(AND(G2868&lt;&gt;0,G2868&lt;&gt;""),IF(F2868="","",IF(ISNUMBER(MATCH(SUBSTITUTE(F2868," ",""),SUBSTITUTE('Look Up Values'!$W$2:$W$30," ",""),0)),"","D&amp;R error")),"")</f>
        <v/>
      </c>
      <c r="O2868" s="256" t="str">
        <f t="shared" si="89"/>
        <v/>
      </c>
    </row>
    <row r="2869" spans="1:15" ht="15.75">
      <c r="A2869" s="250">
        <v>2862</v>
      </c>
      <c r="B2869" s="208"/>
      <c r="C2869" s="49"/>
      <c r="D2869" s="50"/>
      <c r="E2869" s="50"/>
      <c r="F2869" s="50"/>
      <c r="G2869" s="209"/>
      <c r="H2869" s="48"/>
      <c r="I2869" s="457" t="str">
        <f t="shared" si="88"/>
        <v/>
      </c>
      <c r="J2869" s="241" cm="1">
        <f t="array" ref="J2869">SUMPRODUCT(--(K2869:N2869&lt;&gt;"")) + IF(TRIM(O2869)="",0,LEN(O2869)-LEN(SUBSTITUTE(O2869,",",""))+1)</f>
        <v>0</v>
      </c>
      <c r="K2869" s="242" t="str">
        <f>IF(AND(G2869&lt;&gt;0,G2869&lt;&gt;""),IF(B2869="","",IF(ISNUMBER(MATCH(B2869,'Look Up Values'!$B$2:$B$500,0)),"","Dest. error")),"")</f>
        <v/>
      </c>
      <c r="L2869" s="242" t="str">
        <f>IF(AND(G2869&lt;&gt;0,G2869&lt;&gt;""),IF(C2869="","",IF(AND(ISNUMBER(--LEFT(C2869,FIND(" ",C2869&amp;" ")-1)),OR(LEN(LEFT(C2869,FIND(" ",C2869&amp;" ")-1))=6,LEN(LEFT(C2869,FIND(" ",C2869&amp;" ")-1))=7),OR(ISNUMBER(MATCH(LEFT(C2869,FIND(" ",C2869&amp;" ")-1),'Look Up Values'!$G$2:$G$1000,0)),ISNUMBER(MATCH(LEFT(C2869,FIND(" ",C2869&amp;" ")-1),'Look Up Values'!$AE$2:$AE$2000,0)))),"","EWC error")),"")</f>
        <v/>
      </c>
      <c r="M2869" s="242" t="str" cm="1">
        <f t="array" ref="M2869">IF(AND(G2869&lt;&gt;0,G2869&lt;&gt;""),IF(E2869="","",IF(ISNUMBER(MATCH(SUBSTITUTE(E2869," ",""),SUBSTITUTE('Look Up Values'!$I$2:$I$10," ",""),0)),"","State error")),"")</f>
        <v/>
      </c>
      <c r="N2869" s="242" t="str" cm="1">
        <f t="array" ref="N2869">IF(AND(G2869&lt;&gt;0,G2869&lt;&gt;""),IF(F2869="","",IF(ISNUMBER(MATCH(SUBSTITUTE(F2869," ",""),SUBSTITUTE('Look Up Values'!$W$2:$W$30," ",""),0)),"","D&amp;R error")),"")</f>
        <v/>
      </c>
      <c r="O2869" s="256" t="str">
        <f t="shared" si="89"/>
        <v/>
      </c>
    </row>
    <row r="2870" spans="1:15" ht="15.75">
      <c r="A2870" s="250">
        <v>2863</v>
      </c>
      <c r="B2870" s="208"/>
      <c r="C2870" s="49"/>
      <c r="D2870" s="50"/>
      <c r="E2870" s="50"/>
      <c r="F2870" s="50"/>
      <c r="G2870" s="209"/>
      <c r="H2870" s="48"/>
      <c r="I2870" s="457" t="str">
        <f t="shared" si="88"/>
        <v/>
      </c>
      <c r="J2870" s="241" cm="1">
        <f t="array" ref="J2870">SUMPRODUCT(--(K2870:N2870&lt;&gt;"")) + IF(TRIM(O2870)="",0,LEN(O2870)-LEN(SUBSTITUTE(O2870,",",""))+1)</f>
        <v>0</v>
      </c>
      <c r="K2870" s="242" t="str">
        <f>IF(AND(G2870&lt;&gt;0,G2870&lt;&gt;""),IF(B2870="","",IF(ISNUMBER(MATCH(B2870,'Look Up Values'!$B$2:$B$500,0)),"","Dest. error")),"")</f>
        <v/>
      </c>
      <c r="L2870" s="242" t="str">
        <f>IF(AND(G2870&lt;&gt;0,G2870&lt;&gt;""),IF(C2870="","",IF(AND(ISNUMBER(--LEFT(C2870,FIND(" ",C2870&amp;" ")-1)),OR(LEN(LEFT(C2870,FIND(" ",C2870&amp;" ")-1))=6,LEN(LEFT(C2870,FIND(" ",C2870&amp;" ")-1))=7),OR(ISNUMBER(MATCH(LEFT(C2870,FIND(" ",C2870&amp;" ")-1),'Look Up Values'!$G$2:$G$1000,0)),ISNUMBER(MATCH(LEFT(C2870,FIND(" ",C2870&amp;" ")-1),'Look Up Values'!$AE$2:$AE$2000,0)))),"","EWC error")),"")</f>
        <v/>
      </c>
      <c r="M2870" s="242" t="str" cm="1">
        <f t="array" ref="M2870">IF(AND(G2870&lt;&gt;0,G2870&lt;&gt;""),IF(E2870="","",IF(ISNUMBER(MATCH(SUBSTITUTE(E2870," ",""),SUBSTITUTE('Look Up Values'!$I$2:$I$10," ",""),0)),"","State error")),"")</f>
        <v/>
      </c>
      <c r="N2870" s="242" t="str" cm="1">
        <f t="array" ref="N2870">IF(AND(G2870&lt;&gt;0,G2870&lt;&gt;""),IF(F2870="","",IF(ISNUMBER(MATCH(SUBSTITUTE(F2870," ",""),SUBSTITUTE('Look Up Values'!$W$2:$W$30," ",""),0)),"","D&amp;R error")),"")</f>
        <v/>
      </c>
      <c r="O2870" s="256" t="str">
        <f t="shared" si="89"/>
        <v/>
      </c>
    </row>
    <row r="2871" spans="1:15" ht="15.75">
      <c r="A2871" s="250">
        <v>2864</v>
      </c>
      <c r="B2871" s="208"/>
      <c r="C2871" s="49"/>
      <c r="D2871" s="50"/>
      <c r="E2871" s="50"/>
      <c r="F2871" s="50"/>
      <c r="G2871" s="209"/>
      <c r="H2871" s="48"/>
      <c r="I2871" s="457" t="str">
        <f t="shared" si="88"/>
        <v/>
      </c>
      <c r="J2871" s="241" cm="1">
        <f t="array" ref="J2871">SUMPRODUCT(--(K2871:N2871&lt;&gt;"")) + IF(TRIM(O2871)="",0,LEN(O2871)-LEN(SUBSTITUTE(O2871,",",""))+1)</f>
        <v>0</v>
      </c>
      <c r="K2871" s="242" t="str">
        <f>IF(AND(G2871&lt;&gt;0,G2871&lt;&gt;""),IF(B2871="","",IF(ISNUMBER(MATCH(B2871,'Look Up Values'!$B$2:$B$500,0)),"","Dest. error")),"")</f>
        <v/>
      </c>
      <c r="L2871" s="242" t="str">
        <f>IF(AND(G2871&lt;&gt;0,G2871&lt;&gt;""),IF(C2871="","",IF(AND(ISNUMBER(--LEFT(C2871,FIND(" ",C2871&amp;" ")-1)),OR(LEN(LEFT(C2871,FIND(" ",C2871&amp;" ")-1))=6,LEN(LEFT(C2871,FIND(" ",C2871&amp;" ")-1))=7),OR(ISNUMBER(MATCH(LEFT(C2871,FIND(" ",C2871&amp;" ")-1),'Look Up Values'!$G$2:$G$1000,0)),ISNUMBER(MATCH(LEFT(C2871,FIND(" ",C2871&amp;" ")-1),'Look Up Values'!$AE$2:$AE$2000,0)))),"","EWC error")),"")</f>
        <v/>
      </c>
      <c r="M2871" s="242" t="str" cm="1">
        <f t="array" ref="M2871">IF(AND(G2871&lt;&gt;0,G2871&lt;&gt;""),IF(E2871="","",IF(ISNUMBER(MATCH(SUBSTITUTE(E2871," ",""),SUBSTITUTE('Look Up Values'!$I$2:$I$10," ",""),0)),"","State error")),"")</f>
        <v/>
      </c>
      <c r="N2871" s="242" t="str" cm="1">
        <f t="array" ref="N2871">IF(AND(G2871&lt;&gt;0,G2871&lt;&gt;""),IF(F2871="","",IF(ISNUMBER(MATCH(SUBSTITUTE(F2871," ",""),SUBSTITUTE('Look Up Values'!$W$2:$W$30," ",""),0)),"","D&amp;R error")),"")</f>
        <v/>
      </c>
      <c r="O2871" s="256" t="str">
        <f t="shared" si="89"/>
        <v/>
      </c>
    </row>
    <row r="2872" spans="1:15" ht="15.75">
      <c r="A2872" s="250">
        <v>2865</v>
      </c>
      <c r="B2872" s="208"/>
      <c r="C2872" s="49"/>
      <c r="D2872" s="50"/>
      <c r="E2872" s="50"/>
      <c r="F2872" s="50"/>
      <c r="G2872" s="209"/>
      <c r="H2872" s="48"/>
      <c r="I2872" s="457" t="str">
        <f t="shared" si="88"/>
        <v/>
      </c>
      <c r="J2872" s="241" cm="1">
        <f t="array" ref="J2872">SUMPRODUCT(--(K2872:N2872&lt;&gt;"")) + IF(TRIM(O2872)="",0,LEN(O2872)-LEN(SUBSTITUTE(O2872,",",""))+1)</f>
        <v>0</v>
      </c>
      <c r="K2872" s="242" t="str">
        <f>IF(AND(G2872&lt;&gt;0,G2872&lt;&gt;""),IF(B2872="","",IF(ISNUMBER(MATCH(B2872,'Look Up Values'!$B$2:$B$500,0)),"","Dest. error")),"")</f>
        <v/>
      </c>
      <c r="L2872" s="242" t="str">
        <f>IF(AND(G2872&lt;&gt;0,G2872&lt;&gt;""),IF(C2872="","",IF(AND(ISNUMBER(--LEFT(C2872,FIND(" ",C2872&amp;" ")-1)),OR(LEN(LEFT(C2872,FIND(" ",C2872&amp;" ")-1))=6,LEN(LEFT(C2872,FIND(" ",C2872&amp;" ")-1))=7),OR(ISNUMBER(MATCH(LEFT(C2872,FIND(" ",C2872&amp;" ")-1),'Look Up Values'!$G$2:$G$1000,0)),ISNUMBER(MATCH(LEFT(C2872,FIND(" ",C2872&amp;" ")-1),'Look Up Values'!$AE$2:$AE$2000,0)))),"","EWC error")),"")</f>
        <v/>
      </c>
      <c r="M2872" s="242" t="str" cm="1">
        <f t="array" ref="M2872">IF(AND(G2872&lt;&gt;0,G2872&lt;&gt;""),IF(E2872="","",IF(ISNUMBER(MATCH(SUBSTITUTE(E2872," ",""),SUBSTITUTE('Look Up Values'!$I$2:$I$10," ",""),0)),"","State error")),"")</f>
        <v/>
      </c>
      <c r="N2872" s="242" t="str" cm="1">
        <f t="array" ref="N2872">IF(AND(G2872&lt;&gt;0,G2872&lt;&gt;""),IF(F2872="","",IF(ISNUMBER(MATCH(SUBSTITUTE(F2872," ",""),SUBSTITUTE('Look Up Values'!$W$2:$W$30," ",""),0)),"","D&amp;R error")),"")</f>
        <v/>
      </c>
      <c r="O2872" s="256" t="str">
        <f t="shared" si="89"/>
        <v/>
      </c>
    </row>
    <row r="2873" spans="1:15" ht="15.75">
      <c r="A2873" s="250">
        <v>2866</v>
      </c>
      <c r="B2873" s="208"/>
      <c r="C2873" s="49"/>
      <c r="D2873" s="50"/>
      <c r="E2873" s="50"/>
      <c r="F2873" s="50"/>
      <c r="G2873" s="209"/>
      <c r="H2873" s="48"/>
      <c r="I2873" s="457" t="str">
        <f t="shared" si="88"/>
        <v/>
      </c>
      <c r="J2873" s="241" cm="1">
        <f t="array" ref="J2873">SUMPRODUCT(--(K2873:N2873&lt;&gt;"")) + IF(TRIM(O2873)="",0,LEN(O2873)-LEN(SUBSTITUTE(O2873,",",""))+1)</f>
        <v>0</v>
      </c>
      <c r="K2873" s="242" t="str">
        <f>IF(AND(G2873&lt;&gt;0,G2873&lt;&gt;""),IF(B2873="","",IF(ISNUMBER(MATCH(B2873,'Look Up Values'!$B$2:$B$500,0)),"","Dest. error")),"")</f>
        <v/>
      </c>
      <c r="L2873" s="242" t="str">
        <f>IF(AND(G2873&lt;&gt;0,G2873&lt;&gt;""),IF(C2873="","",IF(AND(ISNUMBER(--LEFT(C2873,FIND(" ",C2873&amp;" ")-1)),OR(LEN(LEFT(C2873,FIND(" ",C2873&amp;" ")-1))=6,LEN(LEFT(C2873,FIND(" ",C2873&amp;" ")-1))=7),OR(ISNUMBER(MATCH(LEFT(C2873,FIND(" ",C2873&amp;" ")-1),'Look Up Values'!$G$2:$G$1000,0)),ISNUMBER(MATCH(LEFT(C2873,FIND(" ",C2873&amp;" ")-1),'Look Up Values'!$AE$2:$AE$2000,0)))),"","EWC error")),"")</f>
        <v/>
      </c>
      <c r="M2873" s="242" t="str" cm="1">
        <f t="array" ref="M2873">IF(AND(G2873&lt;&gt;0,G2873&lt;&gt;""),IF(E2873="","",IF(ISNUMBER(MATCH(SUBSTITUTE(E2873," ",""),SUBSTITUTE('Look Up Values'!$I$2:$I$10," ",""),0)),"","State error")),"")</f>
        <v/>
      </c>
      <c r="N2873" s="242" t="str" cm="1">
        <f t="array" ref="N2873">IF(AND(G2873&lt;&gt;0,G2873&lt;&gt;""),IF(F2873="","",IF(ISNUMBER(MATCH(SUBSTITUTE(F2873," ",""),SUBSTITUTE('Look Up Values'!$W$2:$W$30," ",""),0)),"","D&amp;R error")),"")</f>
        <v/>
      </c>
      <c r="O2873" s="256" t="str">
        <f t="shared" si="89"/>
        <v/>
      </c>
    </row>
    <row r="2874" spans="1:15" ht="15.75">
      <c r="A2874" s="250">
        <v>2867</v>
      </c>
      <c r="B2874" s="208"/>
      <c r="C2874" s="49"/>
      <c r="D2874" s="50"/>
      <c r="E2874" s="50"/>
      <c r="F2874" s="50"/>
      <c r="G2874" s="209"/>
      <c r="H2874" s="48"/>
      <c r="I2874" s="457" t="str">
        <f t="shared" si="88"/>
        <v/>
      </c>
      <c r="J2874" s="241" cm="1">
        <f t="array" ref="J2874">SUMPRODUCT(--(K2874:N2874&lt;&gt;"")) + IF(TRIM(O2874)="",0,LEN(O2874)-LEN(SUBSTITUTE(O2874,",",""))+1)</f>
        <v>0</v>
      </c>
      <c r="K2874" s="242" t="str">
        <f>IF(AND(G2874&lt;&gt;0,G2874&lt;&gt;""),IF(B2874="","",IF(ISNUMBER(MATCH(B2874,'Look Up Values'!$B$2:$B$500,0)),"","Dest. error")),"")</f>
        <v/>
      </c>
      <c r="L2874" s="242" t="str">
        <f>IF(AND(G2874&lt;&gt;0,G2874&lt;&gt;""),IF(C2874="","",IF(AND(ISNUMBER(--LEFT(C2874,FIND(" ",C2874&amp;" ")-1)),OR(LEN(LEFT(C2874,FIND(" ",C2874&amp;" ")-1))=6,LEN(LEFT(C2874,FIND(" ",C2874&amp;" ")-1))=7),OR(ISNUMBER(MATCH(LEFT(C2874,FIND(" ",C2874&amp;" ")-1),'Look Up Values'!$G$2:$G$1000,0)),ISNUMBER(MATCH(LEFT(C2874,FIND(" ",C2874&amp;" ")-1),'Look Up Values'!$AE$2:$AE$2000,0)))),"","EWC error")),"")</f>
        <v/>
      </c>
      <c r="M2874" s="242" t="str" cm="1">
        <f t="array" ref="M2874">IF(AND(G2874&lt;&gt;0,G2874&lt;&gt;""),IF(E2874="","",IF(ISNUMBER(MATCH(SUBSTITUTE(E2874," ",""),SUBSTITUTE('Look Up Values'!$I$2:$I$10," ",""),0)),"","State error")),"")</f>
        <v/>
      </c>
      <c r="N2874" s="242" t="str" cm="1">
        <f t="array" ref="N2874">IF(AND(G2874&lt;&gt;0,G2874&lt;&gt;""),IF(F2874="","",IF(ISNUMBER(MATCH(SUBSTITUTE(F2874," ",""),SUBSTITUTE('Look Up Values'!$W$2:$W$30," ",""),0)),"","D&amp;R error")),"")</f>
        <v/>
      </c>
      <c r="O2874" s="256" t="str">
        <f t="shared" si="89"/>
        <v/>
      </c>
    </row>
    <row r="2875" spans="1:15" ht="15.75">
      <c r="A2875" s="250">
        <v>2868</v>
      </c>
      <c r="B2875" s="208"/>
      <c r="C2875" s="49"/>
      <c r="D2875" s="50"/>
      <c r="E2875" s="50"/>
      <c r="F2875" s="50"/>
      <c r="G2875" s="209"/>
      <c r="H2875" s="48"/>
      <c r="I2875" s="457" t="str">
        <f t="shared" si="88"/>
        <v/>
      </c>
      <c r="J2875" s="241" cm="1">
        <f t="array" ref="J2875">SUMPRODUCT(--(K2875:N2875&lt;&gt;"")) + IF(TRIM(O2875)="",0,LEN(O2875)-LEN(SUBSTITUTE(O2875,",",""))+1)</f>
        <v>0</v>
      </c>
      <c r="K2875" s="242" t="str">
        <f>IF(AND(G2875&lt;&gt;0,G2875&lt;&gt;""),IF(B2875="","",IF(ISNUMBER(MATCH(B2875,'Look Up Values'!$B$2:$B$500,0)),"","Dest. error")),"")</f>
        <v/>
      </c>
      <c r="L2875" s="242" t="str">
        <f>IF(AND(G2875&lt;&gt;0,G2875&lt;&gt;""),IF(C2875="","",IF(AND(ISNUMBER(--LEFT(C2875,FIND(" ",C2875&amp;" ")-1)),OR(LEN(LEFT(C2875,FIND(" ",C2875&amp;" ")-1))=6,LEN(LEFT(C2875,FIND(" ",C2875&amp;" ")-1))=7),OR(ISNUMBER(MATCH(LEFT(C2875,FIND(" ",C2875&amp;" ")-1),'Look Up Values'!$G$2:$G$1000,0)),ISNUMBER(MATCH(LEFT(C2875,FIND(" ",C2875&amp;" ")-1),'Look Up Values'!$AE$2:$AE$2000,0)))),"","EWC error")),"")</f>
        <v/>
      </c>
      <c r="M2875" s="242" t="str" cm="1">
        <f t="array" ref="M2875">IF(AND(G2875&lt;&gt;0,G2875&lt;&gt;""),IF(E2875="","",IF(ISNUMBER(MATCH(SUBSTITUTE(E2875," ",""),SUBSTITUTE('Look Up Values'!$I$2:$I$10," ",""),0)),"","State error")),"")</f>
        <v/>
      </c>
      <c r="N2875" s="242" t="str" cm="1">
        <f t="array" ref="N2875">IF(AND(G2875&lt;&gt;0,G2875&lt;&gt;""),IF(F2875="","",IF(ISNUMBER(MATCH(SUBSTITUTE(F2875," ",""),SUBSTITUTE('Look Up Values'!$W$2:$W$30," ",""),0)),"","D&amp;R error")),"")</f>
        <v/>
      </c>
      <c r="O2875" s="256" t="str">
        <f t="shared" si="89"/>
        <v/>
      </c>
    </row>
    <row r="2876" spans="1:15" ht="15.75">
      <c r="A2876" s="250">
        <v>2869</v>
      </c>
      <c r="B2876" s="208"/>
      <c r="C2876" s="49"/>
      <c r="D2876" s="50"/>
      <c r="E2876" s="50"/>
      <c r="F2876" s="50"/>
      <c r="G2876" s="209"/>
      <c r="H2876" s="48"/>
      <c r="I2876" s="457" t="str">
        <f t="shared" si="88"/>
        <v/>
      </c>
      <c r="J2876" s="241" cm="1">
        <f t="array" ref="J2876">SUMPRODUCT(--(K2876:N2876&lt;&gt;"")) + IF(TRIM(O2876)="",0,LEN(O2876)-LEN(SUBSTITUTE(O2876,",",""))+1)</f>
        <v>0</v>
      </c>
      <c r="K2876" s="242" t="str">
        <f>IF(AND(G2876&lt;&gt;0,G2876&lt;&gt;""),IF(B2876="","",IF(ISNUMBER(MATCH(B2876,'Look Up Values'!$B$2:$B$500,0)),"","Dest. error")),"")</f>
        <v/>
      </c>
      <c r="L2876" s="242" t="str">
        <f>IF(AND(G2876&lt;&gt;0,G2876&lt;&gt;""),IF(C2876="","",IF(AND(ISNUMBER(--LEFT(C2876,FIND(" ",C2876&amp;" ")-1)),OR(LEN(LEFT(C2876,FIND(" ",C2876&amp;" ")-1))=6,LEN(LEFT(C2876,FIND(" ",C2876&amp;" ")-1))=7),OR(ISNUMBER(MATCH(LEFT(C2876,FIND(" ",C2876&amp;" ")-1),'Look Up Values'!$G$2:$G$1000,0)),ISNUMBER(MATCH(LEFT(C2876,FIND(" ",C2876&amp;" ")-1),'Look Up Values'!$AE$2:$AE$2000,0)))),"","EWC error")),"")</f>
        <v/>
      </c>
      <c r="M2876" s="242" t="str" cm="1">
        <f t="array" ref="M2876">IF(AND(G2876&lt;&gt;0,G2876&lt;&gt;""),IF(E2876="","",IF(ISNUMBER(MATCH(SUBSTITUTE(E2876," ",""),SUBSTITUTE('Look Up Values'!$I$2:$I$10," ",""),0)),"","State error")),"")</f>
        <v/>
      </c>
      <c r="N2876" s="242" t="str" cm="1">
        <f t="array" ref="N2876">IF(AND(G2876&lt;&gt;0,G2876&lt;&gt;""),IF(F2876="","",IF(ISNUMBER(MATCH(SUBSTITUTE(F2876," ",""),SUBSTITUTE('Look Up Values'!$W$2:$W$30," ",""),0)),"","D&amp;R error")),"")</f>
        <v/>
      </c>
      <c r="O2876" s="256" t="str">
        <f t="shared" si="89"/>
        <v/>
      </c>
    </row>
    <row r="2877" spans="1:15" ht="15.75">
      <c r="A2877" s="250">
        <v>2870</v>
      </c>
      <c r="B2877" s="208"/>
      <c r="C2877" s="49"/>
      <c r="D2877" s="50"/>
      <c r="E2877" s="50"/>
      <c r="F2877" s="50"/>
      <c r="G2877" s="209"/>
      <c r="H2877" s="48"/>
      <c r="I2877" s="457" t="str">
        <f t="shared" si="88"/>
        <v/>
      </c>
      <c r="J2877" s="241" cm="1">
        <f t="array" ref="J2877">SUMPRODUCT(--(K2877:N2877&lt;&gt;"")) + IF(TRIM(O2877)="",0,LEN(O2877)-LEN(SUBSTITUTE(O2877,",",""))+1)</f>
        <v>0</v>
      </c>
      <c r="K2877" s="242" t="str">
        <f>IF(AND(G2877&lt;&gt;0,G2877&lt;&gt;""),IF(B2877="","",IF(ISNUMBER(MATCH(B2877,'Look Up Values'!$B$2:$B$500,0)),"","Dest. error")),"")</f>
        <v/>
      </c>
      <c r="L2877" s="242" t="str">
        <f>IF(AND(G2877&lt;&gt;0,G2877&lt;&gt;""),IF(C2877="","",IF(AND(ISNUMBER(--LEFT(C2877,FIND(" ",C2877&amp;" ")-1)),OR(LEN(LEFT(C2877,FIND(" ",C2877&amp;" ")-1))=6,LEN(LEFT(C2877,FIND(" ",C2877&amp;" ")-1))=7),OR(ISNUMBER(MATCH(LEFT(C2877,FIND(" ",C2877&amp;" ")-1),'Look Up Values'!$G$2:$G$1000,0)),ISNUMBER(MATCH(LEFT(C2877,FIND(" ",C2877&amp;" ")-1),'Look Up Values'!$AE$2:$AE$2000,0)))),"","EWC error")),"")</f>
        <v/>
      </c>
      <c r="M2877" s="242" t="str" cm="1">
        <f t="array" ref="M2877">IF(AND(G2877&lt;&gt;0,G2877&lt;&gt;""),IF(E2877="","",IF(ISNUMBER(MATCH(SUBSTITUTE(E2877," ",""),SUBSTITUTE('Look Up Values'!$I$2:$I$10," ",""),0)),"","State error")),"")</f>
        <v/>
      </c>
      <c r="N2877" s="242" t="str" cm="1">
        <f t="array" ref="N2877">IF(AND(G2877&lt;&gt;0,G2877&lt;&gt;""),IF(F2877="","",IF(ISNUMBER(MATCH(SUBSTITUTE(F2877," ",""),SUBSTITUTE('Look Up Values'!$W$2:$W$30," ",""),0)),"","D&amp;R error")),"")</f>
        <v/>
      </c>
      <c r="O2877" s="256" t="str">
        <f t="shared" si="89"/>
        <v/>
      </c>
    </row>
    <row r="2878" spans="1:15" ht="15.75">
      <c r="A2878" s="250">
        <v>2871</v>
      </c>
      <c r="B2878" s="208"/>
      <c r="C2878" s="49"/>
      <c r="D2878" s="50"/>
      <c r="E2878" s="50"/>
      <c r="F2878" s="50"/>
      <c r="G2878" s="209"/>
      <c r="H2878" s="48"/>
      <c r="I2878" s="457" t="str">
        <f t="shared" si="88"/>
        <v/>
      </c>
      <c r="J2878" s="241" cm="1">
        <f t="array" ref="J2878">SUMPRODUCT(--(K2878:N2878&lt;&gt;"")) + IF(TRIM(O2878)="",0,LEN(O2878)-LEN(SUBSTITUTE(O2878,",",""))+1)</f>
        <v>0</v>
      </c>
      <c r="K2878" s="242" t="str">
        <f>IF(AND(G2878&lt;&gt;0,G2878&lt;&gt;""),IF(B2878="","",IF(ISNUMBER(MATCH(B2878,'Look Up Values'!$B$2:$B$500,0)),"","Dest. error")),"")</f>
        <v/>
      </c>
      <c r="L2878" s="242" t="str">
        <f>IF(AND(G2878&lt;&gt;0,G2878&lt;&gt;""),IF(C2878="","",IF(AND(ISNUMBER(--LEFT(C2878,FIND(" ",C2878&amp;" ")-1)),OR(LEN(LEFT(C2878,FIND(" ",C2878&amp;" ")-1))=6,LEN(LEFT(C2878,FIND(" ",C2878&amp;" ")-1))=7),OR(ISNUMBER(MATCH(LEFT(C2878,FIND(" ",C2878&amp;" ")-1),'Look Up Values'!$G$2:$G$1000,0)),ISNUMBER(MATCH(LEFT(C2878,FIND(" ",C2878&amp;" ")-1),'Look Up Values'!$AE$2:$AE$2000,0)))),"","EWC error")),"")</f>
        <v/>
      </c>
      <c r="M2878" s="242" t="str" cm="1">
        <f t="array" ref="M2878">IF(AND(G2878&lt;&gt;0,G2878&lt;&gt;""),IF(E2878="","",IF(ISNUMBER(MATCH(SUBSTITUTE(E2878," ",""),SUBSTITUTE('Look Up Values'!$I$2:$I$10," ",""),0)),"","State error")),"")</f>
        <v/>
      </c>
      <c r="N2878" s="242" t="str" cm="1">
        <f t="array" ref="N2878">IF(AND(G2878&lt;&gt;0,G2878&lt;&gt;""),IF(F2878="","",IF(ISNUMBER(MATCH(SUBSTITUTE(F2878," ",""),SUBSTITUTE('Look Up Values'!$W$2:$W$30," ",""),0)),"","D&amp;R error")),"")</f>
        <v/>
      </c>
      <c r="O2878" s="256" t="str">
        <f t="shared" si="89"/>
        <v/>
      </c>
    </row>
    <row r="2879" spans="1:15" ht="15.75">
      <c r="A2879" s="250">
        <v>2872</v>
      </c>
      <c r="B2879" s="208"/>
      <c r="C2879" s="49"/>
      <c r="D2879" s="50"/>
      <c r="E2879" s="50"/>
      <c r="F2879" s="50"/>
      <c r="G2879" s="209"/>
      <c r="H2879" s="48"/>
      <c r="I2879" s="457" t="str">
        <f t="shared" si="88"/>
        <v/>
      </c>
      <c r="J2879" s="241" cm="1">
        <f t="array" ref="J2879">SUMPRODUCT(--(K2879:N2879&lt;&gt;"")) + IF(TRIM(O2879)="",0,LEN(O2879)-LEN(SUBSTITUTE(O2879,",",""))+1)</f>
        <v>0</v>
      </c>
      <c r="K2879" s="242" t="str">
        <f>IF(AND(G2879&lt;&gt;0,G2879&lt;&gt;""),IF(B2879="","",IF(ISNUMBER(MATCH(B2879,'Look Up Values'!$B$2:$B$500,0)),"","Dest. error")),"")</f>
        <v/>
      </c>
      <c r="L2879" s="242" t="str">
        <f>IF(AND(G2879&lt;&gt;0,G2879&lt;&gt;""),IF(C2879="","",IF(AND(ISNUMBER(--LEFT(C2879,FIND(" ",C2879&amp;" ")-1)),OR(LEN(LEFT(C2879,FIND(" ",C2879&amp;" ")-1))=6,LEN(LEFT(C2879,FIND(" ",C2879&amp;" ")-1))=7),OR(ISNUMBER(MATCH(LEFT(C2879,FIND(" ",C2879&amp;" ")-1),'Look Up Values'!$G$2:$G$1000,0)),ISNUMBER(MATCH(LEFT(C2879,FIND(" ",C2879&amp;" ")-1),'Look Up Values'!$AE$2:$AE$2000,0)))),"","EWC error")),"")</f>
        <v/>
      </c>
      <c r="M2879" s="242" t="str" cm="1">
        <f t="array" ref="M2879">IF(AND(G2879&lt;&gt;0,G2879&lt;&gt;""),IF(E2879="","",IF(ISNUMBER(MATCH(SUBSTITUTE(E2879," ",""),SUBSTITUTE('Look Up Values'!$I$2:$I$10," ",""),0)),"","State error")),"")</f>
        <v/>
      </c>
      <c r="N2879" s="242" t="str" cm="1">
        <f t="array" ref="N2879">IF(AND(G2879&lt;&gt;0,G2879&lt;&gt;""),IF(F2879="","",IF(ISNUMBER(MATCH(SUBSTITUTE(F2879," ",""),SUBSTITUTE('Look Up Values'!$W$2:$W$30," ",""),0)),"","D&amp;R error")),"")</f>
        <v/>
      </c>
      <c r="O2879" s="256" t="str">
        <f t="shared" si="89"/>
        <v/>
      </c>
    </row>
    <row r="2880" spans="1:15" ht="15.75">
      <c r="A2880" s="250">
        <v>2873</v>
      </c>
      <c r="B2880" s="208"/>
      <c r="C2880" s="49"/>
      <c r="D2880" s="50"/>
      <c r="E2880" s="50"/>
      <c r="F2880" s="50"/>
      <c r="G2880" s="209"/>
      <c r="H2880" s="48"/>
      <c r="I2880" s="457" t="str">
        <f t="shared" si="88"/>
        <v/>
      </c>
      <c r="J2880" s="241" cm="1">
        <f t="array" ref="J2880">SUMPRODUCT(--(K2880:N2880&lt;&gt;"")) + IF(TRIM(O2880)="",0,LEN(O2880)-LEN(SUBSTITUTE(O2880,",",""))+1)</f>
        <v>0</v>
      </c>
      <c r="K2880" s="242" t="str">
        <f>IF(AND(G2880&lt;&gt;0,G2880&lt;&gt;""),IF(B2880="","",IF(ISNUMBER(MATCH(B2880,'Look Up Values'!$B$2:$B$500,0)),"","Dest. error")),"")</f>
        <v/>
      </c>
      <c r="L2880" s="242" t="str">
        <f>IF(AND(G2880&lt;&gt;0,G2880&lt;&gt;""),IF(C2880="","",IF(AND(ISNUMBER(--LEFT(C2880,FIND(" ",C2880&amp;" ")-1)),OR(LEN(LEFT(C2880,FIND(" ",C2880&amp;" ")-1))=6,LEN(LEFT(C2880,FIND(" ",C2880&amp;" ")-1))=7),OR(ISNUMBER(MATCH(LEFT(C2880,FIND(" ",C2880&amp;" ")-1),'Look Up Values'!$G$2:$G$1000,0)),ISNUMBER(MATCH(LEFT(C2880,FIND(" ",C2880&amp;" ")-1),'Look Up Values'!$AE$2:$AE$2000,0)))),"","EWC error")),"")</f>
        <v/>
      </c>
      <c r="M2880" s="242" t="str" cm="1">
        <f t="array" ref="M2880">IF(AND(G2880&lt;&gt;0,G2880&lt;&gt;""),IF(E2880="","",IF(ISNUMBER(MATCH(SUBSTITUTE(E2880," ",""),SUBSTITUTE('Look Up Values'!$I$2:$I$10," ",""),0)),"","State error")),"")</f>
        <v/>
      </c>
      <c r="N2880" s="242" t="str" cm="1">
        <f t="array" ref="N2880">IF(AND(G2880&lt;&gt;0,G2880&lt;&gt;""),IF(F2880="","",IF(ISNUMBER(MATCH(SUBSTITUTE(F2880," ",""),SUBSTITUTE('Look Up Values'!$W$2:$W$30," ",""),0)),"","D&amp;R error")),"")</f>
        <v/>
      </c>
      <c r="O2880" s="256" t="str">
        <f t="shared" si="89"/>
        <v/>
      </c>
    </row>
    <row r="2881" spans="1:15" ht="15.75">
      <c r="A2881" s="250">
        <v>2874</v>
      </c>
      <c r="B2881" s="208"/>
      <c r="C2881" s="49"/>
      <c r="D2881" s="50"/>
      <c r="E2881" s="50"/>
      <c r="F2881" s="50"/>
      <c r="G2881" s="209"/>
      <c r="H2881" s="48"/>
      <c r="I2881" s="457" t="str">
        <f t="shared" si="88"/>
        <v/>
      </c>
      <c r="J2881" s="241" cm="1">
        <f t="array" ref="J2881">SUMPRODUCT(--(K2881:N2881&lt;&gt;"")) + IF(TRIM(O2881)="",0,LEN(O2881)-LEN(SUBSTITUTE(O2881,",",""))+1)</f>
        <v>0</v>
      </c>
      <c r="K2881" s="242" t="str">
        <f>IF(AND(G2881&lt;&gt;0,G2881&lt;&gt;""),IF(B2881="","",IF(ISNUMBER(MATCH(B2881,'Look Up Values'!$B$2:$B$500,0)),"","Dest. error")),"")</f>
        <v/>
      </c>
      <c r="L2881" s="242" t="str">
        <f>IF(AND(G2881&lt;&gt;0,G2881&lt;&gt;""),IF(C2881="","",IF(AND(ISNUMBER(--LEFT(C2881,FIND(" ",C2881&amp;" ")-1)),OR(LEN(LEFT(C2881,FIND(" ",C2881&amp;" ")-1))=6,LEN(LEFT(C2881,FIND(" ",C2881&amp;" ")-1))=7),OR(ISNUMBER(MATCH(LEFT(C2881,FIND(" ",C2881&amp;" ")-1),'Look Up Values'!$G$2:$G$1000,0)),ISNUMBER(MATCH(LEFT(C2881,FIND(" ",C2881&amp;" ")-1),'Look Up Values'!$AE$2:$AE$2000,0)))),"","EWC error")),"")</f>
        <v/>
      </c>
      <c r="M2881" s="242" t="str" cm="1">
        <f t="array" ref="M2881">IF(AND(G2881&lt;&gt;0,G2881&lt;&gt;""),IF(E2881="","",IF(ISNUMBER(MATCH(SUBSTITUTE(E2881," ",""),SUBSTITUTE('Look Up Values'!$I$2:$I$10," ",""),0)),"","State error")),"")</f>
        <v/>
      </c>
      <c r="N2881" s="242" t="str" cm="1">
        <f t="array" ref="N2881">IF(AND(G2881&lt;&gt;0,G2881&lt;&gt;""),IF(F2881="","",IF(ISNUMBER(MATCH(SUBSTITUTE(F2881," ",""),SUBSTITUTE('Look Up Values'!$W$2:$W$30," ",""),0)),"","D&amp;R error")),"")</f>
        <v/>
      </c>
      <c r="O2881" s="256" t="str">
        <f t="shared" si="89"/>
        <v/>
      </c>
    </row>
    <row r="2882" spans="1:15" ht="15.75">
      <c r="A2882" s="250">
        <v>2875</v>
      </c>
      <c r="B2882" s="208"/>
      <c r="C2882" s="49"/>
      <c r="D2882" s="50"/>
      <c r="E2882" s="50"/>
      <c r="F2882" s="50"/>
      <c r="G2882" s="209"/>
      <c r="H2882" s="48"/>
      <c r="I2882" s="457" t="str">
        <f t="shared" si="88"/>
        <v/>
      </c>
      <c r="J2882" s="241" cm="1">
        <f t="array" ref="J2882">SUMPRODUCT(--(K2882:N2882&lt;&gt;"")) + IF(TRIM(O2882)="",0,LEN(O2882)-LEN(SUBSTITUTE(O2882,",",""))+1)</f>
        <v>0</v>
      </c>
      <c r="K2882" s="242" t="str">
        <f>IF(AND(G2882&lt;&gt;0,G2882&lt;&gt;""),IF(B2882="","",IF(ISNUMBER(MATCH(B2882,'Look Up Values'!$B$2:$B$500,0)),"","Dest. error")),"")</f>
        <v/>
      </c>
      <c r="L2882" s="242" t="str">
        <f>IF(AND(G2882&lt;&gt;0,G2882&lt;&gt;""),IF(C2882="","",IF(AND(ISNUMBER(--LEFT(C2882,FIND(" ",C2882&amp;" ")-1)),OR(LEN(LEFT(C2882,FIND(" ",C2882&amp;" ")-1))=6,LEN(LEFT(C2882,FIND(" ",C2882&amp;" ")-1))=7),OR(ISNUMBER(MATCH(LEFT(C2882,FIND(" ",C2882&amp;" ")-1),'Look Up Values'!$G$2:$G$1000,0)),ISNUMBER(MATCH(LEFT(C2882,FIND(" ",C2882&amp;" ")-1),'Look Up Values'!$AE$2:$AE$2000,0)))),"","EWC error")),"")</f>
        <v/>
      </c>
      <c r="M2882" s="242" t="str" cm="1">
        <f t="array" ref="M2882">IF(AND(G2882&lt;&gt;0,G2882&lt;&gt;""),IF(E2882="","",IF(ISNUMBER(MATCH(SUBSTITUTE(E2882," ",""),SUBSTITUTE('Look Up Values'!$I$2:$I$10," ",""),0)),"","State error")),"")</f>
        <v/>
      </c>
      <c r="N2882" s="242" t="str" cm="1">
        <f t="array" ref="N2882">IF(AND(G2882&lt;&gt;0,G2882&lt;&gt;""),IF(F2882="","",IF(ISNUMBER(MATCH(SUBSTITUTE(F2882," ",""),SUBSTITUTE('Look Up Values'!$W$2:$W$30," ",""),0)),"","D&amp;R error")),"")</f>
        <v/>
      </c>
      <c r="O2882" s="256" t="str">
        <f t="shared" si="89"/>
        <v/>
      </c>
    </row>
    <row r="2883" spans="1:15" ht="15.75">
      <c r="A2883" s="250">
        <v>2876</v>
      </c>
      <c r="B2883" s="208"/>
      <c r="C2883" s="49"/>
      <c r="D2883" s="50"/>
      <c r="E2883" s="50"/>
      <c r="F2883" s="50"/>
      <c r="G2883" s="209"/>
      <c r="H2883" s="48"/>
      <c r="I2883" s="457" t="str">
        <f t="shared" si="88"/>
        <v/>
      </c>
      <c r="J2883" s="241" cm="1">
        <f t="array" ref="J2883">SUMPRODUCT(--(K2883:N2883&lt;&gt;"")) + IF(TRIM(O2883)="",0,LEN(O2883)-LEN(SUBSTITUTE(O2883,",",""))+1)</f>
        <v>0</v>
      </c>
      <c r="K2883" s="242" t="str">
        <f>IF(AND(G2883&lt;&gt;0,G2883&lt;&gt;""),IF(B2883="","",IF(ISNUMBER(MATCH(B2883,'Look Up Values'!$B$2:$B$500,0)),"","Dest. error")),"")</f>
        <v/>
      </c>
      <c r="L2883" s="242" t="str">
        <f>IF(AND(G2883&lt;&gt;0,G2883&lt;&gt;""),IF(C2883="","",IF(AND(ISNUMBER(--LEFT(C2883,FIND(" ",C2883&amp;" ")-1)),OR(LEN(LEFT(C2883,FIND(" ",C2883&amp;" ")-1))=6,LEN(LEFT(C2883,FIND(" ",C2883&amp;" ")-1))=7),OR(ISNUMBER(MATCH(LEFT(C2883,FIND(" ",C2883&amp;" ")-1),'Look Up Values'!$G$2:$G$1000,0)),ISNUMBER(MATCH(LEFT(C2883,FIND(" ",C2883&amp;" ")-1),'Look Up Values'!$AE$2:$AE$2000,0)))),"","EWC error")),"")</f>
        <v/>
      </c>
      <c r="M2883" s="242" t="str" cm="1">
        <f t="array" ref="M2883">IF(AND(G2883&lt;&gt;0,G2883&lt;&gt;""),IF(E2883="","",IF(ISNUMBER(MATCH(SUBSTITUTE(E2883," ",""),SUBSTITUTE('Look Up Values'!$I$2:$I$10," ",""),0)),"","State error")),"")</f>
        <v/>
      </c>
      <c r="N2883" s="242" t="str" cm="1">
        <f t="array" ref="N2883">IF(AND(G2883&lt;&gt;0,G2883&lt;&gt;""),IF(F2883="","",IF(ISNUMBER(MATCH(SUBSTITUTE(F2883," ",""),SUBSTITUTE('Look Up Values'!$W$2:$W$30," ",""),0)),"","D&amp;R error")),"")</f>
        <v/>
      </c>
      <c r="O2883" s="256" t="str">
        <f t="shared" si="89"/>
        <v/>
      </c>
    </row>
    <row r="2884" spans="1:15" ht="15.75">
      <c r="A2884" s="250">
        <v>2877</v>
      </c>
      <c r="B2884" s="208"/>
      <c r="C2884" s="49"/>
      <c r="D2884" s="50"/>
      <c r="E2884" s="50"/>
      <c r="F2884" s="50"/>
      <c r="G2884" s="209"/>
      <c r="H2884" s="48"/>
      <c r="I2884" s="457" t="str">
        <f t="shared" si="88"/>
        <v/>
      </c>
      <c r="J2884" s="241" cm="1">
        <f t="array" ref="J2884">SUMPRODUCT(--(K2884:N2884&lt;&gt;"")) + IF(TRIM(O2884)="",0,LEN(O2884)-LEN(SUBSTITUTE(O2884,",",""))+1)</f>
        <v>0</v>
      </c>
      <c r="K2884" s="242" t="str">
        <f>IF(AND(G2884&lt;&gt;0,G2884&lt;&gt;""),IF(B2884="","",IF(ISNUMBER(MATCH(B2884,'Look Up Values'!$B$2:$B$500,0)),"","Dest. error")),"")</f>
        <v/>
      </c>
      <c r="L2884" s="242" t="str">
        <f>IF(AND(G2884&lt;&gt;0,G2884&lt;&gt;""),IF(C2884="","",IF(AND(ISNUMBER(--LEFT(C2884,FIND(" ",C2884&amp;" ")-1)),OR(LEN(LEFT(C2884,FIND(" ",C2884&amp;" ")-1))=6,LEN(LEFT(C2884,FIND(" ",C2884&amp;" ")-1))=7),OR(ISNUMBER(MATCH(LEFT(C2884,FIND(" ",C2884&amp;" ")-1),'Look Up Values'!$G$2:$G$1000,0)),ISNUMBER(MATCH(LEFT(C2884,FIND(" ",C2884&amp;" ")-1),'Look Up Values'!$AE$2:$AE$2000,0)))),"","EWC error")),"")</f>
        <v/>
      </c>
      <c r="M2884" s="242" t="str" cm="1">
        <f t="array" ref="M2884">IF(AND(G2884&lt;&gt;0,G2884&lt;&gt;""),IF(E2884="","",IF(ISNUMBER(MATCH(SUBSTITUTE(E2884," ",""),SUBSTITUTE('Look Up Values'!$I$2:$I$10," ",""),0)),"","State error")),"")</f>
        <v/>
      </c>
      <c r="N2884" s="242" t="str" cm="1">
        <f t="array" ref="N2884">IF(AND(G2884&lt;&gt;0,G2884&lt;&gt;""),IF(F2884="","",IF(ISNUMBER(MATCH(SUBSTITUTE(F2884," ",""),SUBSTITUTE('Look Up Values'!$W$2:$W$30," ",""),0)),"","D&amp;R error")),"")</f>
        <v/>
      </c>
      <c r="O2884" s="256" t="str">
        <f t="shared" si="89"/>
        <v/>
      </c>
    </row>
    <row r="2885" spans="1:15" ht="15.75">
      <c r="A2885" s="250">
        <v>2878</v>
      </c>
      <c r="B2885" s="208"/>
      <c r="C2885" s="49"/>
      <c r="D2885" s="50"/>
      <c r="E2885" s="50"/>
      <c r="F2885" s="50"/>
      <c r="G2885" s="209"/>
      <c r="H2885" s="48"/>
      <c r="I2885" s="457" t="str">
        <f t="shared" si="88"/>
        <v/>
      </c>
      <c r="J2885" s="241" cm="1">
        <f t="array" ref="J2885">SUMPRODUCT(--(K2885:N2885&lt;&gt;"")) + IF(TRIM(O2885)="",0,LEN(O2885)-LEN(SUBSTITUTE(O2885,",",""))+1)</f>
        <v>0</v>
      </c>
      <c r="K2885" s="242" t="str">
        <f>IF(AND(G2885&lt;&gt;0,G2885&lt;&gt;""),IF(B2885="","",IF(ISNUMBER(MATCH(B2885,'Look Up Values'!$B$2:$B$500,0)),"","Dest. error")),"")</f>
        <v/>
      </c>
      <c r="L2885" s="242" t="str">
        <f>IF(AND(G2885&lt;&gt;0,G2885&lt;&gt;""),IF(C2885="","",IF(AND(ISNUMBER(--LEFT(C2885,FIND(" ",C2885&amp;" ")-1)),OR(LEN(LEFT(C2885,FIND(" ",C2885&amp;" ")-1))=6,LEN(LEFT(C2885,FIND(" ",C2885&amp;" ")-1))=7),OR(ISNUMBER(MATCH(LEFT(C2885,FIND(" ",C2885&amp;" ")-1),'Look Up Values'!$G$2:$G$1000,0)),ISNUMBER(MATCH(LEFT(C2885,FIND(" ",C2885&amp;" ")-1),'Look Up Values'!$AE$2:$AE$2000,0)))),"","EWC error")),"")</f>
        <v/>
      </c>
      <c r="M2885" s="242" t="str" cm="1">
        <f t="array" ref="M2885">IF(AND(G2885&lt;&gt;0,G2885&lt;&gt;""),IF(E2885="","",IF(ISNUMBER(MATCH(SUBSTITUTE(E2885," ",""),SUBSTITUTE('Look Up Values'!$I$2:$I$10," ",""),0)),"","State error")),"")</f>
        <v/>
      </c>
      <c r="N2885" s="242" t="str" cm="1">
        <f t="array" ref="N2885">IF(AND(G2885&lt;&gt;0,G2885&lt;&gt;""),IF(F2885="","",IF(ISNUMBER(MATCH(SUBSTITUTE(F2885," ",""),SUBSTITUTE('Look Up Values'!$W$2:$W$30," ",""),0)),"","D&amp;R error")),"")</f>
        <v/>
      </c>
      <c r="O2885" s="256" t="str">
        <f t="shared" si="89"/>
        <v/>
      </c>
    </row>
    <row r="2886" spans="1:15" ht="15.75">
      <c r="A2886" s="250">
        <v>2879</v>
      </c>
      <c r="B2886" s="208"/>
      <c r="C2886" s="49"/>
      <c r="D2886" s="50"/>
      <c r="E2886" s="50"/>
      <c r="F2886" s="50"/>
      <c r="G2886" s="209"/>
      <c r="H2886" s="48"/>
      <c r="I2886" s="457" t="str">
        <f t="shared" si="88"/>
        <v/>
      </c>
      <c r="J2886" s="241" cm="1">
        <f t="array" ref="J2886">SUMPRODUCT(--(K2886:N2886&lt;&gt;"")) + IF(TRIM(O2886)="",0,LEN(O2886)-LEN(SUBSTITUTE(O2886,",",""))+1)</f>
        <v>0</v>
      </c>
      <c r="K2886" s="242" t="str">
        <f>IF(AND(G2886&lt;&gt;0,G2886&lt;&gt;""),IF(B2886="","",IF(ISNUMBER(MATCH(B2886,'Look Up Values'!$B$2:$B$500,0)),"","Dest. error")),"")</f>
        <v/>
      </c>
      <c r="L2886" s="242" t="str">
        <f>IF(AND(G2886&lt;&gt;0,G2886&lt;&gt;""),IF(C2886="","",IF(AND(ISNUMBER(--LEFT(C2886,FIND(" ",C2886&amp;" ")-1)),OR(LEN(LEFT(C2886,FIND(" ",C2886&amp;" ")-1))=6,LEN(LEFT(C2886,FIND(" ",C2886&amp;" ")-1))=7),OR(ISNUMBER(MATCH(LEFT(C2886,FIND(" ",C2886&amp;" ")-1),'Look Up Values'!$G$2:$G$1000,0)),ISNUMBER(MATCH(LEFT(C2886,FIND(" ",C2886&amp;" ")-1),'Look Up Values'!$AE$2:$AE$2000,0)))),"","EWC error")),"")</f>
        <v/>
      </c>
      <c r="M2886" s="242" t="str" cm="1">
        <f t="array" ref="M2886">IF(AND(G2886&lt;&gt;0,G2886&lt;&gt;""),IF(E2886="","",IF(ISNUMBER(MATCH(SUBSTITUTE(E2886," ",""),SUBSTITUTE('Look Up Values'!$I$2:$I$10," ",""),0)),"","State error")),"")</f>
        <v/>
      </c>
      <c r="N2886" s="242" t="str" cm="1">
        <f t="array" ref="N2886">IF(AND(G2886&lt;&gt;0,G2886&lt;&gt;""),IF(F2886="","",IF(ISNUMBER(MATCH(SUBSTITUTE(F2886," ",""),SUBSTITUTE('Look Up Values'!$W$2:$W$30," ",""),0)),"","D&amp;R error")),"")</f>
        <v/>
      </c>
      <c r="O2886" s="256" t="str">
        <f t="shared" si="89"/>
        <v/>
      </c>
    </row>
    <row r="2887" spans="1:15" ht="15.75">
      <c r="A2887" s="250">
        <v>2880</v>
      </c>
      <c r="B2887" s="208"/>
      <c r="C2887" s="49"/>
      <c r="D2887" s="50"/>
      <c r="E2887" s="50"/>
      <c r="F2887" s="50"/>
      <c r="G2887" s="209"/>
      <c r="H2887" s="48"/>
      <c r="I2887" s="457" t="str">
        <f t="shared" si="88"/>
        <v/>
      </c>
      <c r="J2887" s="241" cm="1">
        <f t="array" ref="J2887">SUMPRODUCT(--(K2887:N2887&lt;&gt;"")) + IF(TRIM(O2887)="",0,LEN(O2887)-LEN(SUBSTITUTE(O2887,",",""))+1)</f>
        <v>0</v>
      </c>
      <c r="K2887" s="242" t="str">
        <f>IF(AND(G2887&lt;&gt;0,G2887&lt;&gt;""),IF(B2887="","",IF(ISNUMBER(MATCH(B2887,'Look Up Values'!$B$2:$B$500,0)),"","Dest. error")),"")</f>
        <v/>
      </c>
      <c r="L2887" s="242" t="str">
        <f>IF(AND(G2887&lt;&gt;0,G2887&lt;&gt;""),IF(C2887="","",IF(AND(ISNUMBER(--LEFT(C2887,FIND(" ",C2887&amp;" ")-1)),OR(LEN(LEFT(C2887,FIND(" ",C2887&amp;" ")-1))=6,LEN(LEFT(C2887,FIND(" ",C2887&amp;" ")-1))=7),OR(ISNUMBER(MATCH(LEFT(C2887,FIND(" ",C2887&amp;" ")-1),'Look Up Values'!$G$2:$G$1000,0)),ISNUMBER(MATCH(LEFT(C2887,FIND(" ",C2887&amp;" ")-1),'Look Up Values'!$AE$2:$AE$2000,0)))),"","EWC error")),"")</f>
        <v/>
      </c>
      <c r="M2887" s="242" t="str" cm="1">
        <f t="array" ref="M2887">IF(AND(G2887&lt;&gt;0,G2887&lt;&gt;""),IF(E2887="","",IF(ISNUMBER(MATCH(SUBSTITUTE(E2887," ",""),SUBSTITUTE('Look Up Values'!$I$2:$I$10," ",""),0)),"","State error")),"")</f>
        <v/>
      </c>
      <c r="N2887" s="242" t="str" cm="1">
        <f t="array" ref="N2887">IF(AND(G2887&lt;&gt;0,G2887&lt;&gt;""),IF(F2887="","",IF(ISNUMBER(MATCH(SUBSTITUTE(F2887," ",""),SUBSTITUTE('Look Up Values'!$W$2:$W$30," ",""),0)),"","D&amp;R error")),"")</f>
        <v/>
      </c>
      <c r="O2887" s="256" t="str">
        <f t="shared" si="89"/>
        <v/>
      </c>
    </row>
    <row r="2888" spans="1:15" ht="15.75">
      <c r="A2888" s="250">
        <v>2881</v>
      </c>
      <c r="B2888" s="208"/>
      <c r="C2888" s="49"/>
      <c r="D2888" s="50"/>
      <c r="E2888" s="50"/>
      <c r="F2888" s="50"/>
      <c r="G2888" s="209"/>
      <c r="H2888" s="48"/>
      <c r="I2888" s="457" t="str">
        <f t="shared" si="88"/>
        <v/>
      </c>
      <c r="J2888" s="241" cm="1">
        <f t="array" ref="J2888">SUMPRODUCT(--(K2888:N2888&lt;&gt;"")) + IF(TRIM(O2888)="",0,LEN(O2888)-LEN(SUBSTITUTE(O2888,",",""))+1)</f>
        <v>0</v>
      </c>
      <c r="K2888" s="242" t="str">
        <f>IF(AND(G2888&lt;&gt;0,G2888&lt;&gt;""),IF(B2888="","",IF(ISNUMBER(MATCH(B2888,'Look Up Values'!$B$2:$B$500,0)),"","Dest. error")),"")</f>
        <v/>
      </c>
      <c r="L2888" s="242" t="str">
        <f>IF(AND(G2888&lt;&gt;0,G2888&lt;&gt;""),IF(C2888="","",IF(AND(ISNUMBER(--LEFT(C2888,FIND(" ",C2888&amp;" ")-1)),OR(LEN(LEFT(C2888,FIND(" ",C2888&amp;" ")-1))=6,LEN(LEFT(C2888,FIND(" ",C2888&amp;" ")-1))=7),OR(ISNUMBER(MATCH(LEFT(C2888,FIND(" ",C2888&amp;" ")-1),'Look Up Values'!$G$2:$G$1000,0)),ISNUMBER(MATCH(LEFT(C2888,FIND(" ",C2888&amp;" ")-1),'Look Up Values'!$AE$2:$AE$2000,0)))),"","EWC error")),"")</f>
        <v/>
      </c>
      <c r="M2888" s="242" t="str" cm="1">
        <f t="array" ref="M2888">IF(AND(G2888&lt;&gt;0,G2888&lt;&gt;""),IF(E2888="","",IF(ISNUMBER(MATCH(SUBSTITUTE(E2888," ",""),SUBSTITUTE('Look Up Values'!$I$2:$I$10," ",""),0)),"","State error")),"")</f>
        <v/>
      </c>
      <c r="N2888" s="242" t="str" cm="1">
        <f t="array" ref="N2888">IF(AND(G2888&lt;&gt;0,G2888&lt;&gt;""),IF(F2888="","",IF(ISNUMBER(MATCH(SUBSTITUTE(F2888," ",""),SUBSTITUTE('Look Up Values'!$W$2:$W$30," ",""),0)),"","D&amp;R error")),"")</f>
        <v/>
      </c>
      <c r="O2888" s="256" t="str">
        <f t="shared" si="89"/>
        <v/>
      </c>
    </row>
    <row r="2889" spans="1:15" ht="15.75">
      <c r="A2889" s="250">
        <v>2882</v>
      </c>
      <c r="B2889" s="208"/>
      <c r="C2889" s="49"/>
      <c r="D2889" s="50"/>
      <c r="E2889" s="50"/>
      <c r="F2889" s="50"/>
      <c r="G2889" s="209"/>
      <c r="H2889" s="48"/>
      <c r="I2889" s="457" t="str">
        <f t="shared" ref="I2889:I2952" si="90">IF(IFERROR(--SUBSTITUTE(J2889,CHAR(160),""),0)&gt;0,A2889,"")</f>
        <v/>
      </c>
      <c r="J2889" s="241" cm="1">
        <f t="array" ref="J2889">SUMPRODUCT(--(K2889:N2889&lt;&gt;"")) + IF(TRIM(O2889)="",0,LEN(O2889)-LEN(SUBSTITUTE(O2889,",",""))+1)</f>
        <v>0</v>
      </c>
      <c r="K2889" s="242" t="str">
        <f>IF(AND(G2889&lt;&gt;0,G2889&lt;&gt;""),IF(B2889="","",IF(ISNUMBER(MATCH(B2889,'Look Up Values'!$B$2:$B$500,0)),"","Dest. error")),"")</f>
        <v/>
      </c>
      <c r="L2889" s="242" t="str">
        <f>IF(AND(G2889&lt;&gt;0,G2889&lt;&gt;""),IF(C2889="","",IF(AND(ISNUMBER(--LEFT(C2889,FIND(" ",C2889&amp;" ")-1)),OR(LEN(LEFT(C2889,FIND(" ",C2889&amp;" ")-1))=6,LEN(LEFT(C2889,FIND(" ",C2889&amp;" ")-1))=7),OR(ISNUMBER(MATCH(LEFT(C2889,FIND(" ",C2889&amp;" ")-1),'Look Up Values'!$G$2:$G$1000,0)),ISNUMBER(MATCH(LEFT(C2889,FIND(" ",C2889&amp;" ")-1),'Look Up Values'!$AE$2:$AE$2000,0)))),"","EWC error")),"")</f>
        <v/>
      </c>
      <c r="M2889" s="242" t="str" cm="1">
        <f t="array" ref="M2889">IF(AND(G2889&lt;&gt;0,G2889&lt;&gt;""),IF(E2889="","",IF(ISNUMBER(MATCH(SUBSTITUTE(E2889," ",""),SUBSTITUTE('Look Up Values'!$I$2:$I$10," ",""),0)),"","State error")),"")</f>
        <v/>
      </c>
      <c r="N2889" s="242" t="str" cm="1">
        <f t="array" ref="N2889">IF(AND(G2889&lt;&gt;0,G2889&lt;&gt;""),IF(F2889="","",IF(ISNUMBER(MATCH(SUBSTITUTE(F2889," ",""),SUBSTITUTE('Look Up Values'!$W$2:$W$30," ",""),0)),"","D&amp;R error")),"")</f>
        <v/>
      </c>
      <c r="O2889" s="256" t="str">
        <f t="shared" ref="O2889:O2952" si="91">IF(OR(G2889="",G2889=0),"",IF((TRIM(SUBSTITUTE(B2889,CHAR(160),""))&amp;TRIM(SUBSTITUTE(C2889,CHAR(160),""))&amp;TRIM(SUBSTITUTE(F2889,CHAR(160),""))&amp;TRIM(SUBSTITUTE(E2889,CHAR(160),"")))&lt;&gt;"",IF((--(TRIM(SUBSTITUTE(B2889,CHAR(160),""))&lt;&gt;"")+--(TRIM(SUBSTITUTE(C2889,CHAR(160),""))&lt;&gt;"")+--(TRIM(SUBSTITUTE(F2889,CHAR(160),""))&lt;&gt;"")+--(TRIM(SUBSTITUTE(E2889,CHAR(160),""))&lt;&gt;""))=4,"",LEFT(IF(TRIM(SUBSTITUTE(B2889,CHAR(160),""))="","Dest, ","")&amp;IF(TRIM(SUBSTITUTE(C2889,CHAR(160),""))="","EWC, ","")&amp;IF(TRIM(SUBSTITUTE(F2889,CHAR(160),""))="","D&amp;R, ","")&amp;IF(TRIM(SUBSTITUTE(E2889,CHAR(160),""))="","State, ",""),LEN(IF(TRIM(SUBSTITUTE(B2889,CHAR(160),""))="","Dest, ","")&amp;IF(TRIM(SUBSTITUTE(C2889,CHAR(160),""))="","EWC, ","")&amp;IF(TRIM(SUBSTITUTE(F2889,CHAR(160),""))="","D&amp;R, ","")&amp;IF(TRIM(SUBSTITUTE(E2889,CHAR(160),""))="","State, ",""))-2)),LEFT(IF(TRIM(SUBSTITUTE(B2889,CHAR(160),""))="","Dest, ","")&amp;IF(TRIM(SUBSTITUTE(C2889,CHAR(160),""))="","EWC, ","")&amp;IF(TRIM(SUBSTITUTE(F2889,CHAR(160),""))="","D&amp;R, ","")&amp;IF(TRIM(SUBSTITUTE(E2889,CHAR(160),""))="","State, ",""),LEN(IF(TRIM(SUBSTITUTE(B2889,CHAR(160),""))="","Dest, ","")&amp;IF(TRIM(SUBSTITUTE(C2889,CHAR(160),""))="","EWC, ","")&amp;IF(TRIM(SUBSTITUTE(F2889,CHAR(160),""))="","D&amp;R, ","")&amp;IF(TRIM(SUBSTITUTE(E2889,CHAR(160),""))="","State, ",""))-2)))</f>
        <v/>
      </c>
    </row>
    <row r="2890" spans="1:15" ht="15.75">
      <c r="A2890" s="250">
        <v>2883</v>
      </c>
      <c r="B2890" s="208"/>
      <c r="C2890" s="49"/>
      <c r="D2890" s="50"/>
      <c r="E2890" s="50"/>
      <c r="F2890" s="50"/>
      <c r="G2890" s="209"/>
      <c r="H2890" s="48"/>
      <c r="I2890" s="457" t="str">
        <f t="shared" si="90"/>
        <v/>
      </c>
      <c r="J2890" s="241" cm="1">
        <f t="array" ref="J2890">SUMPRODUCT(--(K2890:N2890&lt;&gt;"")) + IF(TRIM(O2890)="",0,LEN(O2890)-LEN(SUBSTITUTE(O2890,",",""))+1)</f>
        <v>0</v>
      </c>
      <c r="K2890" s="242" t="str">
        <f>IF(AND(G2890&lt;&gt;0,G2890&lt;&gt;""),IF(B2890="","",IF(ISNUMBER(MATCH(B2890,'Look Up Values'!$B$2:$B$500,0)),"","Dest. error")),"")</f>
        <v/>
      </c>
      <c r="L2890" s="242" t="str">
        <f>IF(AND(G2890&lt;&gt;0,G2890&lt;&gt;""),IF(C2890="","",IF(AND(ISNUMBER(--LEFT(C2890,FIND(" ",C2890&amp;" ")-1)),OR(LEN(LEFT(C2890,FIND(" ",C2890&amp;" ")-1))=6,LEN(LEFT(C2890,FIND(" ",C2890&amp;" ")-1))=7),OR(ISNUMBER(MATCH(LEFT(C2890,FIND(" ",C2890&amp;" ")-1),'Look Up Values'!$G$2:$G$1000,0)),ISNUMBER(MATCH(LEFT(C2890,FIND(" ",C2890&amp;" ")-1),'Look Up Values'!$AE$2:$AE$2000,0)))),"","EWC error")),"")</f>
        <v/>
      </c>
      <c r="M2890" s="242" t="str" cm="1">
        <f t="array" ref="M2890">IF(AND(G2890&lt;&gt;0,G2890&lt;&gt;""),IF(E2890="","",IF(ISNUMBER(MATCH(SUBSTITUTE(E2890," ",""),SUBSTITUTE('Look Up Values'!$I$2:$I$10," ",""),0)),"","State error")),"")</f>
        <v/>
      </c>
      <c r="N2890" s="242" t="str" cm="1">
        <f t="array" ref="N2890">IF(AND(G2890&lt;&gt;0,G2890&lt;&gt;""),IF(F2890="","",IF(ISNUMBER(MATCH(SUBSTITUTE(F2890," ",""),SUBSTITUTE('Look Up Values'!$W$2:$W$30," ",""),0)),"","D&amp;R error")),"")</f>
        <v/>
      </c>
      <c r="O2890" s="256" t="str">
        <f t="shared" si="91"/>
        <v/>
      </c>
    </row>
    <row r="2891" spans="1:15" ht="15.75">
      <c r="A2891" s="250">
        <v>2884</v>
      </c>
      <c r="B2891" s="208"/>
      <c r="C2891" s="49"/>
      <c r="D2891" s="50"/>
      <c r="E2891" s="50"/>
      <c r="F2891" s="50"/>
      <c r="G2891" s="209"/>
      <c r="H2891" s="48"/>
      <c r="I2891" s="457" t="str">
        <f t="shared" si="90"/>
        <v/>
      </c>
      <c r="J2891" s="241" cm="1">
        <f t="array" ref="J2891">SUMPRODUCT(--(K2891:N2891&lt;&gt;"")) + IF(TRIM(O2891)="",0,LEN(O2891)-LEN(SUBSTITUTE(O2891,",",""))+1)</f>
        <v>0</v>
      </c>
      <c r="K2891" s="242" t="str">
        <f>IF(AND(G2891&lt;&gt;0,G2891&lt;&gt;""),IF(B2891="","",IF(ISNUMBER(MATCH(B2891,'Look Up Values'!$B$2:$B$500,0)),"","Dest. error")),"")</f>
        <v/>
      </c>
      <c r="L2891" s="242" t="str">
        <f>IF(AND(G2891&lt;&gt;0,G2891&lt;&gt;""),IF(C2891="","",IF(AND(ISNUMBER(--LEFT(C2891,FIND(" ",C2891&amp;" ")-1)),OR(LEN(LEFT(C2891,FIND(" ",C2891&amp;" ")-1))=6,LEN(LEFT(C2891,FIND(" ",C2891&amp;" ")-1))=7),OR(ISNUMBER(MATCH(LEFT(C2891,FIND(" ",C2891&amp;" ")-1),'Look Up Values'!$G$2:$G$1000,0)),ISNUMBER(MATCH(LEFT(C2891,FIND(" ",C2891&amp;" ")-1),'Look Up Values'!$AE$2:$AE$2000,0)))),"","EWC error")),"")</f>
        <v/>
      </c>
      <c r="M2891" s="242" t="str" cm="1">
        <f t="array" ref="M2891">IF(AND(G2891&lt;&gt;0,G2891&lt;&gt;""),IF(E2891="","",IF(ISNUMBER(MATCH(SUBSTITUTE(E2891," ",""),SUBSTITUTE('Look Up Values'!$I$2:$I$10," ",""),0)),"","State error")),"")</f>
        <v/>
      </c>
      <c r="N2891" s="242" t="str" cm="1">
        <f t="array" ref="N2891">IF(AND(G2891&lt;&gt;0,G2891&lt;&gt;""),IF(F2891="","",IF(ISNUMBER(MATCH(SUBSTITUTE(F2891," ",""),SUBSTITUTE('Look Up Values'!$W$2:$W$30," ",""),0)),"","D&amp;R error")),"")</f>
        <v/>
      </c>
      <c r="O2891" s="256" t="str">
        <f t="shared" si="91"/>
        <v/>
      </c>
    </row>
    <row r="2892" spans="1:15" ht="15.75">
      <c r="A2892" s="250">
        <v>2885</v>
      </c>
      <c r="B2892" s="208"/>
      <c r="C2892" s="49"/>
      <c r="D2892" s="50"/>
      <c r="E2892" s="50"/>
      <c r="F2892" s="50"/>
      <c r="G2892" s="209"/>
      <c r="H2892" s="48"/>
      <c r="I2892" s="457" t="str">
        <f t="shared" si="90"/>
        <v/>
      </c>
      <c r="J2892" s="241" cm="1">
        <f t="array" ref="J2892">SUMPRODUCT(--(K2892:N2892&lt;&gt;"")) + IF(TRIM(O2892)="",0,LEN(O2892)-LEN(SUBSTITUTE(O2892,",",""))+1)</f>
        <v>0</v>
      </c>
      <c r="K2892" s="242" t="str">
        <f>IF(AND(G2892&lt;&gt;0,G2892&lt;&gt;""),IF(B2892="","",IF(ISNUMBER(MATCH(B2892,'Look Up Values'!$B$2:$B$500,0)),"","Dest. error")),"")</f>
        <v/>
      </c>
      <c r="L2892" s="242" t="str">
        <f>IF(AND(G2892&lt;&gt;0,G2892&lt;&gt;""),IF(C2892="","",IF(AND(ISNUMBER(--LEFT(C2892,FIND(" ",C2892&amp;" ")-1)),OR(LEN(LEFT(C2892,FIND(" ",C2892&amp;" ")-1))=6,LEN(LEFT(C2892,FIND(" ",C2892&amp;" ")-1))=7),OR(ISNUMBER(MATCH(LEFT(C2892,FIND(" ",C2892&amp;" ")-1),'Look Up Values'!$G$2:$G$1000,0)),ISNUMBER(MATCH(LEFT(C2892,FIND(" ",C2892&amp;" ")-1),'Look Up Values'!$AE$2:$AE$2000,0)))),"","EWC error")),"")</f>
        <v/>
      </c>
      <c r="M2892" s="242" t="str" cm="1">
        <f t="array" ref="M2892">IF(AND(G2892&lt;&gt;0,G2892&lt;&gt;""),IF(E2892="","",IF(ISNUMBER(MATCH(SUBSTITUTE(E2892," ",""),SUBSTITUTE('Look Up Values'!$I$2:$I$10," ",""),0)),"","State error")),"")</f>
        <v/>
      </c>
      <c r="N2892" s="242" t="str" cm="1">
        <f t="array" ref="N2892">IF(AND(G2892&lt;&gt;0,G2892&lt;&gt;""),IF(F2892="","",IF(ISNUMBER(MATCH(SUBSTITUTE(F2892," ",""),SUBSTITUTE('Look Up Values'!$W$2:$W$30," ",""),0)),"","D&amp;R error")),"")</f>
        <v/>
      </c>
      <c r="O2892" s="256" t="str">
        <f t="shared" si="91"/>
        <v/>
      </c>
    </row>
    <row r="2893" spans="1:15" ht="15.75">
      <c r="A2893" s="250">
        <v>2886</v>
      </c>
      <c r="B2893" s="208"/>
      <c r="C2893" s="49"/>
      <c r="D2893" s="50"/>
      <c r="E2893" s="50"/>
      <c r="F2893" s="50"/>
      <c r="G2893" s="209"/>
      <c r="H2893" s="48"/>
      <c r="I2893" s="457" t="str">
        <f t="shared" si="90"/>
        <v/>
      </c>
      <c r="J2893" s="241" cm="1">
        <f t="array" ref="J2893">SUMPRODUCT(--(K2893:N2893&lt;&gt;"")) + IF(TRIM(O2893)="",0,LEN(O2893)-LEN(SUBSTITUTE(O2893,",",""))+1)</f>
        <v>0</v>
      </c>
      <c r="K2893" s="242" t="str">
        <f>IF(AND(G2893&lt;&gt;0,G2893&lt;&gt;""),IF(B2893="","",IF(ISNUMBER(MATCH(B2893,'Look Up Values'!$B$2:$B$500,0)),"","Dest. error")),"")</f>
        <v/>
      </c>
      <c r="L2893" s="242" t="str">
        <f>IF(AND(G2893&lt;&gt;0,G2893&lt;&gt;""),IF(C2893="","",IF(AND(ISNUMBER(--LEFT(C2893,FIND(" ",C2893&amp;" ")-1)),OR(LEN(LEFT(C2893,FIND(" ",C2893&amp;" ")-1))=6,LEN(LEFT(C2893,FIND(" ",C2893&amp;" ")-1))=7),OR(ISNUMBER(MATCH(LEFT(C2893,FIND(" ",C2893&amp;" ")-1),'Look Up Values'!$G$2:$G$1000,0)),ISNUMBER(MATCH(LEFT(C2893,FIND(" ",C2893&amp;" ")-1),'Look Up Values'!$AE$2:$AE$2000,0)))),"","EWC error")),"")</f>
        <v/>
      </c>
      <c r="M2893" s="242" t="str" cm="1">
        <f t="array" ref="M2893">IF(AND(G2893&lt;&gt;0,G2893&lt;&gt;""),IF(E2893="","",IF(ISNUMBER(MATCH(SUBSTITUTE(E2893," ",""),SUBSTITUTE('Look Up Values'!$I$2:$I$10," ",""),0)),"","State error")),"")</f>
        <v/>
      </c>
      <c r="N2893" s="242" t="str" cm="1">
        <f t="array" ref="N2893">IF(AND(G2893&lt;&gt;0,G2893&lt;&gt;""),IF(F2893="","",IF(ISNUMBER(MATCH(SUBSTITUTE(F2893," ",""),SUBSTITUTE('Look Up Values'!$W$2:$W$30," ",""),0)),"","D&amp;R error")),"")</f>
        <v/>
      </c>
      <c r="O2893" s="256" t="str">
        <f t="shared" si="91"/>
        <v/>
      </c>
    </row>
    <row r="2894" spans="1:15" ht="15.75">
      <c r="A2894" s="250">
        <v>2887</v>
      </c>
      <c r="B2894" s="208"/>
      <c r="C2894" s="49"/>
      <c r="D2894" s="50"/>
      <c r="E2894" s="50"/>
      <c r="F2894" s="50"/>
      <c r="G2894" s="209"/>
      <c r="H2894" s="48"/>
      <c r="I2894" s="457" t="str">
        <f t="shared" si="90"/>
        <v/>
      </c>
      <c r="J2894" s="241" cm="1">
        <f t="array" ref="J2894">SUMPRODUCT(--(K2894:N2894&lt;&gt;"")) + IF(TRIM(O2894)="",0,LEN(O2894)-LEN(SUBSTITUTE(O2894,",",""))+1)</f>
        <v>0</v>
      </c>
      <c r="K2894" s="242" t="str">
        <f>IF(AND(G2894&lt;&gt;0,G2894&lt;&gt;""),IF(B2894="","",IF(ISNUMBER(MATCH(B2894,'Look Up Values'!$B$2:$B$500,0)),"","Dest. error")),"")</f>
        <v/>
      </c>
      <c r="L2894" s="242" t="str">
        <f>IF(AND(G2894&lt;&gt;0,G2894&lt;&gt;""),IF(C2894="","",IF(AND(ISNUMBER(--LEFT(C2894,FIND(" ",C2894&amp;" ")-1)),OR(LEN(LEFT(C2894,FIND(" ",C2894&amp;" ")-1))=6,LEN(LEFT(C2894,FIND(" ",C2894&amp;" ")-1))=7),OR(ISNUMBER(MATCH(LEFT(C2894,FIND(" ",C2894&amp;" ")-1),'Look Up Values'!$G$2:$G$1000,0)),ISNUMBER(MATCH(LEFT(C2894,FIND(" ",C2894&amp;" ")-1),'Look Up Values'!$AE$2:$AE$2000,0)))),"","EWC error")),"")</f>
        <v/>
      </c>
      <c r="M2894" s="242" t="str" cm="1">
        <f t="array" ref="M2894">IF(AND(G2894&lt;&gt;0,G2894&lt;&gt;""),IF(E2894="","",IF(ISNUMBER(MATCH(SUBSTITUTE(E2894," ",""),SUBSTITUTE('Look Up Values'!$I$2:$I$10," ",""),0)),"","State error")),"")</f>
        <v/>
      </c>
      <c r="N2894" s="242" t="str" cm="1">
        <f t="array" ref="N2894">IF(AND(G2894&lt;&gt;0,G2894&lt;&gt;""),IF(F2894="","",IF(ISNUMBER(MATCH(SUBSTITUTE(F2894," ",""),SUBSTITUTE('Look Up Values'!$W$2:$W$30," ",""),0)),"","D&amp;R error")),"")</f>
        <v/>
      </c>
      <c r="O2894" s="256" t="str">
        <f t="shared" si="91"/>
        <v/>
      </c>
    </row>
    <row r="2895" spans="1:15" ht="15.75">
      <c r="A2895" s="250">
        <v>2888</v>
      </c>
      <c r="B2895" s="208"/>
      <c r="C2895" s="49"/>
      <c r="D2895" s="50"/>
      <c r="E2895" s="50"/>
      <c r="F2895" s="50"/>
      <c r="G2895" s="209"/>
      <c r="H2895" s="48"/>
      <c r="I2895" s="457" t="str">
        <f t="shared" si="90"/>
        <v/>
      </c>
      <c r="J2895" s="241" cm="1">
        <f t="array" ref="J2895">SUMPRODUCT(--(K2895:N2895&lt;&gt;"")) + IF(TRIM(O2895)="",0,LEN(O2895)-LEN(SUBSTITUTE(O2895,",",""))+1)</f>
        <v>0</v>
      </c>
      <c r="K2895" s="242" t="str">
        <f>IF(AND(G2895&lt;&gt;0,G2895&lt;&gt;""),IF(B2895="","",IF(ISNUMBER(MATCH(B2895,'Look Up Values'!$B$2:$B$500,0)),"","Dest. error")),"")</f>
        <v/>
      </c>
      <c r="L2895" s="242" t="str">
        <f>IF(AND(G2895&lt;&gt;0,G2895&lt;&gt;""),IF(C2895="","",IF(AND(ISNUMBER(--LEFT(C2895,FIND(" ",C2895&amp;" ")-1)),OR(LEN(LEFT(C2895,FIND(" ",C2895&amp;" ")-1))=6,LEN(LEFT(C2895,FIND(" ",C2895&amp;" ")-1))=7),OR(ISNUMBER(MATCH(LEFT(C2895,FIND(" ",C2895&amp;" ")-1),'Look Up Values'!$G$2:$G$1000,0)),ISNUMBER(MATCH(LEFT(C2895,FIND(" ",C2895&amp;" ")-1),'Look Up Values'!$AE$2:$AE$2000,0)))),"","EWC error")),"")</f>
        <v/>
      </c>
      <c r="M2895" s="242" t="str" cm="1">
        <f t="array" ref="M2895">IF(AND(G2895&lt;&gt;0,G2895&lt;&gt;""),IF(E2895="","",IF(ISNUMBER(MATCH(SUBSTITUTE(E2895," ",""),SUBSTITUTE('Look Up Values'!$I$2:$I$10," ",""),0)),"","State error")),"")</f>
        <v/>
      </c>
      <c r="N2895" s="242" t="str" cm="1">
        <f t="array" ref="N2895">IF(AND(G2895&lt;&gt;0,G2895&lt;&gt;""),IF(F2895="","",IF(ISNUMBER(MATCH(SUBSTITUTE(F2895," ",""),SUBSTITUTE('Look Up Values'!$W$2:$W$30," ",""),0)),"","D&amp;R error")),"")</f>
        <v/>
      </c>
      <c r="O2895" s="256" t="str">
        <f t="shared" si="91"/>
        <v/>
      </c>
    </row>
    <row r="2896" spans="1:15" ht="15.75">
      <c r="A2896" s="250">
        <v>2889</v>
      </c>
      <c r="B2896" s="208"/>
      <c r="C2896" s="49"/>
      <c r="D2896" s="50"/>
      <c r="E2896" s="50"/>
      <c r="F2896" s="50"/>
      <c r="G2896" s="209"/>
      <c r="H2896" s="48"/>
      <c r="I2896" s="457" t="str">
        <f t="shared" si="90"/>
        <v/>
      </c>
      <c r="J2896" s="241" cm="1">
        <f t="array" ref="J2896">SUMPRODUCT(--(K2896:N2896&lt;&gt;"")) + IF(TRIM(O2896)="",0,LEN(O2896)-LEN(SUBSTITUTE(O2896,",",""))+1)</f>
        <v>0</v>
      </c>
      <c r="K2896" s="242" t="str">
        <f>IF(AND(G2896&lt;&gt;0,G2896&lt;&gt;""),IF(B2896="","",IF(ISNUMBER(MATCH(B2896,'Look Up Values'!$B$2:$B$500,0)),"","Dest. error")),"")</f>
        <v/>
      </c>
      <c r="L2896" s="242" t="str">
        <f>IF(AND(G2896&lt;&gt;0,G2896&lt;&gt;""),IF(C2896="","",IF(AND(ISNUMBER(--LEFT(C2896,FIND(" ",C2896&amp;" ")-1)),OR(LEN(LEFT(C2896,FIND(" ",C2896&amp;" ")-1))=6,LEN(LEFT(C2896,FIND(" ",C2896&amp;" ")-1))=7),OR(ISNUMBER(MATCH(LEFT(C2896,FIND(" ",C2896&amp;" ")-1),'Look Up Values'!$G$2:$G$1000,0)),ISNUMBER(MATCH(LEFT(C2896,FIND(" ",C2896&amp;" ")-1),'Look Up Values'!$AE$2:$AE$2000,0)))),"","EWC error")),"")</f>
        <v/>
      </c>
      <c r="M2896" s="242" t="str" cm="1">
        <f t="array" ref="M2896">IF(AND(G2896&lt;&gt;0,G2896&lt;&gt;""),IF(E2896="","",IF(ISNUMBER(MATCH(SUBSTITUTE(E2896," ",""),SUBSTITUTE('Look Up Values'!$I$2:$I$10," ",""),0)),"","State error")),"")</f>
        <v/>
      </c>
      <c r="N2896" s="242" t="str" cm="1">
        <f t="array" ref="N2896">IF(AND(G2896&lt;&gt;0,G2896&lt;&gt;""),IF(F2896="","",IF(ISNUMBER(MATCH(SUBSTITUTE(F2896," ",""),SUBSTITUTE('Look Up Values'!$W$2:$W$30," ",""),0)),"","D&amp;R error")),"")</f>
        <v/>
      </c>
      <c r="O2896" s="256" t="str">
        <f t="shared" si="91"/>
        <v/>
      </c>
    </row>
    <row r="2897" spans="1:15" ht="15.75">
      <c r="A2897" s="250">
        <v>2890</v>
      </c>
      <c r="B2897" s="208"/>
      <c r="C2897" s="49"/>
      <c r="D2897" s="50"/>
      <c r="E2897" s="50"/>
      <c r="F2897" s="50"/>
      <c r="G2897" s="209"/>
      <c r="H2897" s="48"/>
      <c r="I2897" s="457" t="str">
        <f t="shared" si="90"/>
        <v/>
      </c>
      <c r="J2897" s="241" cm="1">
        <f t="array" ref="J2897">SUMPRODUCT(--(K2897:N2897&lt;&gt;"")) + IF(TRIM(O2897)="",0,LEN(O2897)-LEN(SUBSTITUTE(O2897,",",""))+1)</f>
        <v>0</v>
      </c>
      <c r="K2897" s="242" t="str">
        <f>IF(AND(G2897&lt;&gt;0,G2897&lt;&gt;""),IF(B2897="","",IF(ISNUMBER(MATCH(B2897,'Look Up Values'!$B$2:$B$500,0)),"","Dest. error")),"")</f>
        <v/>
      </c>
      <c r="L2897" s="242" t="str">
        <f>IF(AND(G2897&lt;&gt;0,G2897&lt;&gt;""),IF(C2897="","",IF(AND(ISNUMBER(--LEFT(C2897,FIND(" ",C2897&amp;" ")-1)),OR(LEN(LEFT(C2897,FIND(" ",C2897&amp;" ")-1))=6,LEN(LEFT(C2897,FIND(" ",C2897&amp;" ")-1))=7),OR(ISNUMBER(MATCH(LEFT(C2897,FIND(" ",C2897&amp;" ")-1),'Look Up Values'!$G$2:$G$1000,0)),ISNUMBER(MATCH(LEFT(C2897,FIND(" ",C2897&amp;" ")-1),'Look Up Values'!$AE$2:$AE$2000,0)))),"","EWC error")),"")</f>
        <v/>
      </c>
      <c r="M2897" s="242" t="str" cm="1">
        <f t="array" ref="M2897">IF(AND(G2897&lt;&gt;0,G2897&lt;&gt;""),IF(E2897="","",IF(ISNUMBER(MATCH(SUBSTITUTE(E2897," ",""),SUBSTITUTE('Look Up Values'!$I$2:$I$10," ",""),0)),"","State error")),"")</f>
        <v/>
      </c>
      <c r="N2897" s="242" t="str" cm="1">
        <f t="array" ref="N2897">IF(AND(G2897&lt;&gt;0,G2897&lt;&gt;""),IF(F2897="","",IF(ISNUMBER(MATCH(SUBSTITUTE(F2897," ",""),SUBSTITUTE('Look Up Values'!$W$2:$W$30," ",""),0)),"","D&amp;R error")),"")</f>
        <v/>
      </c>
      <c r="O2897" s="256" t="str">
        <f t="shared" si="91"/>
        <v/>
      </c>
    </row>
    <row r="2898" spans="1:15" ht="15.75">
      <c r="A2898" s="250">
        <v>2891</v>
      </c>
      <c r="B2898" s="208"/>
      <c r="C2898" s="49"/>
      <c r="D2898" s="50"/>
      <c r="E2898" s="50"/>
      <c r="F2898" s="50"/>
      <c r="G2898" s="209"/>
      <c r="H2898" s="48"/>
      <c r="I2898" s="457" t="str">
        <f t="shared" si="90"/>
        <v/>
      </c>
      <c r="J2898" s="241" cm="1">
        <f t="array" ref="J2898">SUMPRODUCT(--(K2898:N2898&lt;&gt;"")) + IF(TRIM(O2898)="",0,LEN(O2898)-LEN(SUBSTITUTE(O2898,",",""))+1)</f>
        <v>0</v>
      </c>
      <c r="K2898" s="242" t="str">
        <f>IF(AND(G2898&lt;&gt;0,G2898&lt;&gt;""),IF(B2898="","",IF(ISNUMBER(MATCH(B2898,'Look Up Values'!$B$2:$B$500,0)),"","Dest. error")),"")</f>
        <v/>
      </c>
      <c r="L2898" s="242" t="str">
        <f>IF(AND(G2898&lt;&gt;0,G2898&lt;&gt;""),IF(C2898="","",IF(AND(ISNUMBER(--LEFT(C2898,FIND(" ",C2898&amp;" ")-1)),OR(LEN(LEFT(C2898,FIND(" ",C2898&amp;" ")-1))=6,LEN(LEFT(C2898,FIND(" ",C2898&amp;" ")-1))=7),OR(ISNUMBER(MATCH(LEFT(C2898,FIND(" ",C2898&amp;" ")-1),'Look Up Values'!$G$2:$G$1000,0)),ISNUMBER(MATCH(LEFT(C2898,FIND(" ",C2898&amp;" ")-1),'Look Up Values'!$AE$2:$AE$2000,0)))),"","EWC error")),"")</f>
        <v/>
      </c>
      <c r="M2898" s="242" t="str" cm="1">
        <f t="array" ref="M2898">IF(AND(G2898&lt;&gt;0,G2898&lt;&gt;""),IF(E2898="","",IF(ISNUMBER(MATCH(SUBSTITUTE(E2898," ",""),SUBSTITUTE('Look Up Values'!$I$2:$I$10," ",""),0)),"","State error")),"")</f>
        <v/>
      </c>
      <c r="N2898" s="242" t="str" cm="1">
        <f t="array" ref="N2898">IF(AND(G2898&lt;&gt;0,G2898&lt;&gt;""),IF(F2898="","",IF(ISNUMBER(MATCH(SUBSTITUTE(F2898," ",""),SUBSTITUTE('Look Up Values'!$W$2:$W$30," ",""),0)),"","D&amp;R error")),"")</f>
        <v/>
      </c>
      <c r="O2898" s="256" t="str">
        <f t="shared" si="91"/>
        <v/>
      </c>
    </row>
    <row r="2899" spans="1:15" ht="15.75">
      <c r="A2899" s="250">
        <v>2892</v>
      </c>
      <c r="B2899" s="208"/>
      <c r="C2899" s="49"/>
      <c r="D2899" s="50"/>
      <c r="E2899" s="50"/>
      <c r="F2899" s="50"/>
      <c r="G2899" s="209"/>
      <c r="H2899" s="48"/>
      <c r="I2899" s="457" t="str">
        <f t="shared" si="90"/>
        <v/>
      </c>
      <c r="J2899" s="241" cm="1">
        <f t="array" ref="J2899">SUMPRODUCT(--(K2899:N2899&lt;&gt;"")) + IF(TRIM(O2899)="",0,LEN(O2899)-LEN(SUBSTITUTE(O2899,",",""))+1)</f>
        <v>0</v>
      </c>
      <c r="K2899" s="242" t="str">
        <f>IF(AND(G2899&lt;&gt;0,G2899&lt;&gt;""),IF(B2899="","",IF(ISNUMBER(MATCH(B2899,'Look Up Values'!$B$2:$B$500,0)),"","Dest. error")),"")</f>
        <v/>
      </c>
      <c r="L2899" s="242" t="str">
        <f>IF(AND(G2899&lt;&gt;0,G2899&lt;&gt;""),IF(C2899="","",IF(AND(ISNUMBER(--LEFT(C2899,FIND(" ",C2899&amp;" ")-1)),OR(LEN(LEFT(C2899,FIND(" ",C2899&amp;" ")-1))=6,LEN(LEFT(C2899,FIND(" ",C2899&amp;" ")-1))=7),OR(ISNUMBER(MATCH(LEFT(C2899,FIND(" ",C2899&amp;" ")-1),'Look Up Values'!$G$2:$G$1000,0)),ISNUMBER(MATCH(LEFT(C2899,FIND(" ",C2899&amp;" ")-1),'Look Up Values'!$AE$2:$AE$2000,0)))),"","EWC error")),"")</f>
        <v/>
      </c>
      <c r="M2899" s="242" t="str" cm="1">
        <f t="array" ref="M2899">IF(AND(G2899&lt;&gt;0,G2899&lt;&gt;""),IF(E2899="","",IF(ISNUMBER(MATCH(SUBSTITUTE(E2899," ",""),SUBSTITUTE('Look Up Values'!$I$2:$I$10," ",""),0)),"","State error")),"")</f>
        <v/>
      </c>
      <c r="N2899" s="242" t="str" cm="1">
        <f t="array" ref="N2899">IF(AND(G2899&lt;&gt;0,G2899&lt;&gt;""),IF(F2899="","",IF(ISNUMBER(MATCH(SUBSTITUTE(F2899," ",""),SUBSTITUTE('Look Up Values'!$W$2:$W$30," ",""),0)),"","D&amp;R error")),"")</f>
        <v/>
      </c>
      <c r="O2899" s="256" t="str">
        <f t="shared" si="91"/>
        <v/>
      </c>
    </row>
    <row r="2900" spans="1:15" ht="15.75">
      <c r="A2900" s="250">
        <v>2893</v>
      </c>
      <c r="B2900" s="208"/>
      <c r="C2900" s="49"/>
      <c r="D2900" s="50"/>
      <c r="E2900" s="50"/>
      <c r="F2900" s="50"/>
      <c r="G2900" s="209"/>
      <c r="H2900" s="48"/>
      <c r="I2900" s="457" t="str">
        <f t="shared" si="90"/>
        <v/>
      </c>
      <c r="J2900" s="241" cm="1">
        <f t="array" ref="J2900">SUMPRODUCT(--(K2900:N2900&lt;&gt;"")) + IF(TRIM(O2900)="",0,LEN(O2900)-LEN(SUBSTITUTE(O2900,",",""))+1)</f>
        <v>0</v>
      </c>
      <c r="K2900" s="242" t="str">
        <f>IF(AND(G2900&lt;&gt;0,G2900&lt;&gt;""),IF(B2900="","",IF(ISNUMBER(MATCH(B2900,'Look Up Values'!$B$2:$B$500,0)),"","Dest. error")),"")</f>
        <v/>
      </c>
      <c r="L2900" s="242" t="str">
        <f>IF(AND(G2900&lt;&gt;0,G2900&lt;&gt;""),IF(C2900="","",IF(AND(ISNUMBER(--LEFT(C2900,FIND(" ",C2900&amp;" ")-1)),OR(LEN(LEFT(C2900,FIND(" ",C2900&amp;" ")-1))=6,LEN(LEFT(C2900,FIND(" ",C2900&amp;" ")-1))=7),OR(ISNUMBER(MATCH(LEFT(C2900,FIND(" ",C2900&amp;" ")-1),'Look Up Values'!$G$2:$G$1000,0)),ISNUMBER(MATCH(LEFT(C2900,FIND(" ",C2900&amp;" ")-1),'Look Up Values'!$AE$2:$AE$2000,0)))),"","EWC error")),"")</f>
        <v/>
      </c>
      <c r="M2900" s="242" t="str" cm="1">
        <f t="array" ref="M2900">IF(AND(G2900&lt;&gt;0,G2900&lt;&gt;""),IF(E2900="","",IF(ISNUMBER(MATCH(SUBSTITUTE(E2900," ",""),SUBSTITUTE('Look Up Values'!$I$2:$I$10," ",""),0)),"","State error")),"")</f>
        <v/>
      </c>
      <c r="N2900" s="242" t="str" cm="1">
        <f t="array" ref="N2900">IF(AND(G2900&lt;&gt;0,G2900&lt;&gt;""),IF(F2900="","",IF(ISNUMBER(MATCH(SUBSTITUTE(F2900," ",""),SUBSTITUTE('Look Up Values'!$W$2:$W$30," ",""),0)),"","D&amp;R error")),"")</f>
        <v/>
      </c>
      <c r="O2900" s="256" t="str">
        <f t="shared" si="91"/>
        <v/>
      </c>
    </row>
    <row r="2901" spans="1:15" ht="15.75">
      <c r="A2901" s="250">
        <v>2894</v>
      </c>
      <c r="B2901" s="208"/>
      <c r="C2901" s="49"/>
      <c r="D2901" s="50"/>
      <c r="E2901" s="50"/>
      <c r="F2901" s="50"/>
      <c r="G2901" s="209"/>
      <c r="H2901" s="48"/>
      <c r="I2901" s="457" t="str">
        <f t="shared" si="90"/>
        <v/>
      </c>
      <c r="J2901" s="241" cm="1">
        <f t="array" ref="J2901">SUMPRODUCT(--(K2901:N2901&lt;&gt;"")) + IF(TRIM(O2901)="",0,LEN(O2901)-LEN(SUBSTITUTE(O2901,",",""))+1)</f>
        <v>0</v>
      </c>
      <c r="K2901" s="242" t="str">
        <f>IF(AND(G2901&lt;&gt;0,G2901&lt;&gt;""),IF(B2901="","",IF(ISNUMBER(MATCH(B2901,'Look Up Values'!$B$2:$B$500,0)),"","Dest. error")),"")</f>
        <v/>
      </c>
      <c r="L2901" s="242" t="str">
        <f>IF(AND(G2901&lt;&gt;0,G2901&lt;&gt;""),IF(C2901="","",IF(AND(ISNUMBER(--LEFT(C2901,FIND(" ",C2901&amp;" ")-1)),OR(LEN(LEFT(C2901,FIND(" ",C2901&amp;" ")-1))=6,LEN(LEFT(C2901,FIND(" ",C2901&amp;" ")-1))=7),OR(ISNUMBER(MATCH(LEFT(C2901,FIND(" ",C2901&amp;" ")-1),'Look Up Values'!$G$2:$G$1000,0)),ISNUMBER(MATCH(LEFT(C2901,FIND(" ",C2901&amp;" ")-1),'Look Up Values'!$AE$2:$AE$2000,0)))),"","EWC error")),"")</f>
        <v/>
      </c>
      <c r="M2901" s="242" t="str" cm="1">
        <f t="array" ref="M2901">IF(AND(G2901&lt;&gt;0,G2901&lt;&gt;""),IF(E2901="","",IF(ISNUMBER(MATCH(SUBSTITUTE(E2901," ",""),SUBSTITUTE('Look Up Values'!$I$2:$I$10," ",""),0)),"","State error")),"")</f>
        <v/>
      </c>
      <c r="N2901" s="242" t="str" cm="1">
        <f t="array" ref="N2901">IF(AND(G2901&lt;&gt;0,G2901&lt;&gt;""),IF(F2901="","",IF(ISNUMBER(MATCH(SUBSTITUTE(F2901," ",""),SUBSTITUTE('Look Up Values'!$W$2:$W$30," ",""),0)),"","D&amp;R error")),"")</f>
        <v/>
      </c>
      <c r="O2901" s="256" t="str">
        <f t="shared" si="91"/>
        <v/>
      </c>
    </row>
    <row r="2902" spans="1:15" ht="15.75">
      <c r="A2902" s="250">
        <v>2895</v>
      </c>
      <c r="B2902" s="208"/>
      <c r="C2902" s="49"/>
      <c r="D2902" s="50"/>
      <c r="E2902" s="50"/>
      <c r="F2902" s="50"/>
      <c r="G2902" s="209"/>
      <c r="H2902" s="48"/>
      <c r="I2902" s="457" t="str">
        <f t="shared" si="90"/>
        <v/>
      </c>
      <c r="J2902" s="241" cm="1">
        <f t="array" ref="J2902">SUMPRODUCT(--(K2902:N2902&lt;&gt;"")) + IF(TRIM(O2902)="",0,LEN(O2902)-LEN(SUBSTITUTE(O2902,",",""))+1)</f>
        <v>0</v>
      </c>
      <c r="K2902" s="242" t="str">
        <f>IF(AND(G2902&lt;&gt;0,G2902&lt;&gt;""),IF(B2902="","",IF(ISNUMBER(MATCH(B2902,'Look Up Values'!$B$2:$B$500,0)),"","Dest. error")),"")</f>
        <v/>
      </c>
      <c r="L2902" s="242" t="str">
        <f>IF(AND(G2902&lt;&gt;0,G2902&lt;&gt;""),IF(C2902="","",IF(AND(ISNUMBER(--LEFT(C2902,FIND(" ",C2902&amp;" ")-1)),OR(LEN(LEFT(C2902,FIND(" ",C2902&amp;" ")-1))=6,LEN(LEFT(C2902,FIND(" ",C2902&amp;" ")-1))=7),OR(ISNUMBER(MATCH(LEFT(C2902,FIND(" ",C2902&amp;" ")-1),'Look Up Values'!$G$2:$G$1000,0)),ISNUMBER(MATCH(LEFT(C2902,FIND(" ",C2902&amp;" ")-1),'Look Up Values'!$AE$2:$AE$2000,0)))),"","EWC error")),"")</f>
        <v/>
      </c>
      <c r="M2902" s="242" t="str" cm="1">
        <f t="array" ref="M2902">IF(AND(G2902&lt;&gt;0,G2902&lt;&gt;""),IF(E2902="","",IF(ISNUMBER(MATCH(SUBSTITUTE(E2902," ",""),SUBSTITUTE('Look Up Values'!$I$2:$I$10," ",""),0)),"","State error")),"")</f>
        <v/>
      </c>
      <c r="N2902" s="242" t="str" cm="1">
        <f t="array" ref="N2902">IF(AND(G2902&lt;&gt;0,G2902&lt;&gt;""),IF(F2902="","",IF(ISNUMBER(MATCH(SUBSTITUTE(F2902," ",""),SUBSTITUTE('Look Up Values'!$W$2:$W$30," ",""),0)),"","D&amp;R error")),"")</f>
        <v/>
      </c>
      <c r="O2902" s="256" t="str">
        <f t="shared" si="91"/>
        <v/>
      </c>
    </row>
    <row r="2903" spans="1:15" ht="15.75">
      <c r="A2903" s="250">
        <v>2896</v>
      </c>
      <c r="B2903" s="208"/>
      <c r="C2903" s="49"/>
      <c r="D2903" s="50"/>
      <c r="E2903" s="50"/>
      <c r="F2903" s="50"/>
      <c r="G2903" s="209"/>
      <c r="H2903" s="48"/>
      <c r="I2903" s="457" t="str">
        <f t="shared" si="90"/>
        <v/>
      </c>
      <c r="J2903" s="241" cm="1">
        <f t="array" ref="J2903">SUMPRODUCT(--(K2903:N2903&lt;&gt;"")) + IF(TRIM(O2903)="",0,LEN(O2903)-LEN(SUBSTITUTE(O2903,",",""))+1)</f>
        <v>0</v>
      </c>
      <c r="K2903" s="242" t="str">
        <f>IF(AND(G2903&lt;&gt;0,G2903&lt;&gt;""),IF(B2903="","",IF(ISNUMBER(MATCH(B2903,'Look Up Values'!$B$2:$B$500,0)),"","Dest. error")),"")</f>
        <v/>
      </c>
      <c r="L2903" s="242" t="str">
        <f>IF(AND(G2903&lt;&gt;0,G2903&lt;&gt;""),IF(C2903="","",IF(AND(ISNUMBER(--LEFT(C2903,FIND(" ",C2903&amp;" ")-1)),OR(LEN(LEFT(C2903,FIND(" ",C2903&amp;" ")-1))=6,LEN(LEFT(C2903,FIND(" ",C2903&amp;" ")-1))=7),OR(ISNUMBER(MATCH(LEFT(C2903,FIND(" ",C2903&amp;" ")-1),'Look Up Values'!$G$2:$G$1000,0)),ISNUMBER(MATCH(LEFT(C2903,FIND(" ",C2903&amp;" ")-1),'Look Up Values'!$AE$2:$AE$2000,0)))),"","EWC error")),"")</f>
        <v/>
      </c>
      <c r="M2903" s="242" t="str" cm="1">
        <f t="array" ref="M2903">IF(AND(G2903&lt;&gt;0,G2903&lt;&gt;""),IF(E2903="","",IF(ISNUMBER(MATCH(SUBSTITUTE(E2903," ",""),SUBSTITUTE('Look Up Values'!$I$2:$I$10," ",""),0)),"","State error")),"")</f>
        <v/>
      </c>
      <c r="N2903" s="242" t="str" cm="1">
        <f t="array" ref="N2903">IF(AND(G2903&lt;&gt;0,G2903&lt;&gt;""),IF(F2903="","",IF(ISNUMBER(MATCH(SUBSTITUTE(F2903," ",""),SUBSTITUTE('Look Up Values'!$W$2:$W$30," ",""),0)),"","D&amp;R error")),"")</f>
        <v/>
      </c>
      <c r="O2903" s="256" t="str">
        <f t="shared" si="91"/>
        <v/>
      </c>
    </row>
    <row r="2904" spans="1:15" ht="15.75">
      <c r="A2904" s="250">
        <v>2897</v>
      </c>
      <c r="B2904" s="208"/>
      <c r="C2904" s="49"/>
      <c r="D2904" s="50"/>
      <c r="E2904" s="50"/>
      <c r="F2904" s="50"/>
      <c r="G2904" s="209"/>
      <c r="H2904" s="48"/>
      <c r="I2904" s="457" t="str">
        <f t="shared" si="90"/>
        <v/>
      </c>
      <c r="J2904" s="241" cm="1">
        <f t="array" ref="J2904">SUMPRODUCT(--(K2904:N2904&lt;&gt;"")) + IF(TRIM(O2904)="",0,LEN(O2904)-LEN(SUBSTITUTE(O2904,",",""))+1)</f>
        <v>0</v>
      </c>
      <c r="K2904" s="242" t="str">
        <f>IF(AND(G2904&lt;&gt;0,G2904&lt;&gt;""),IF(B2904="","",IF(ISNUMBER(MATCH(B2904,'Look Up Values'!$B$2:$B$500,0)),"","Dest. error")),"")</f>
        <v/>
      </c>
      <c r="L2904" s="242" t="str">
        <f>IF(AND(G2904&lt;&gt;0,G2904&lt;&gt;""),IF(C2904="","",IF(AND(ISNUMBER(--LEFT(C2904,FIND(" ",C2904&amp;" ")-1)),OR(LEN(LEFT(C2904,FIND(" ",C2904&amp;" ")-1))=6,LEN(LEFT(C2904,FIND(" ",C2904&amp;" ")-1))=7),OR(ISNUMBER(MATCH(LEFT(C2904,FIND(" ",C2904&amp;" ")-1),'Look Up Values'!$G$2:$G$1000,0)),ISNUMBER(MATCH(LEFT(C2904,FIND(" ",C2904&amp;" ")-1),'Look Up Values'!$AE$2:$AE$2000,0)))),"","EWC error")),"")</f>
        <v/>
      </c>
      <c r="M2904" s="242" t="str" cm="1">
        <f t="array" ref="M2904">IF(AND(G2904&lt;&gt;0,G2904&lt;&gt;""),IF(E2904="","",IF(ISNUMBER(MATCH(SUBSTITUTE(E2904," ",""),SUBSTITUTE('Look Up Values'!$I$2:$I$10," ",""),0)),"","State error")),"")</f>
        <v/>
      </c>
      <c r="N2904" s="242" t="str" cm="1">
        <f t="array" ref="N2904">IF(AND(G2904&lt;&gt;0,G2904&lt;&gt;""),IF(F2904="","",IF(ISNUMBER(MATCH(SUBSTITUTE(F2904," ",""),SUBSTITUTE('Look Up Values'!$W$2:$W$30," ",""),0)),"","D&amp;R error")),"")</f>
        <v/>
      </c>
      <c r="O2904" s="256" t="str">
        <f t="shared" si="91"/>
        <v/>
      </c>
    </row>
    <row r="2905" spans="1:15" ht="15.75">
      <c r="A2905" s="250">
        <v>2898</v>
      </c>
      <c r="B2905" s="208"/>
      <c r="C2905" s="49"/>
      <c r="D2905" s="50"/>
      <c r="E2905" s="50"/>
      <c r="F2905" s="50"/>
      <c r="G2905" s="209"/>
      <c r="H2905" s="48"/>
      <c r="I2905" s="457" t="str">
        <f t="shared" si="90"/>
        <v/>
      </c>
      <c r="J2905" s="241" cm="1">
        <f t="array" ref="J2905">SUMPRODUCT(--(K2905:N2905&lt;&gt;"")) + IF(TRIM(O2905)="",0,LEN(O2905)-LEN(SUBSTITUTE(O2905,",",""))+1)</f>
        <v>0</v>
      </c>
      <c r="K2905" s="242" t="str">
        <f>IF(AND(G2905&lt;&gt;0,G2905&lt;&gt;""),IF(B2905="","",IF(ISNUMBER(MATCH(B2905,'Look Up Values'!$B$2:$B$500,0)),"","Dest. error")),"")</f>
        <v/>
      </c>
      <c r="L2905" s="242" t="str">
        <f>IF(AND(G2905&lt;&gt;0,G2905&lt;&gt;""),IF(C2905="","",IF(AND(ISNUMBER(--LEFT(C2905,FIND(" ",C2905&amp;" ")-1)),OR(LEN(LEFT(C2905,FIND(" ",C2905&amp;" ")-1))=6,LEN(LEFT(C2905,FIND(" ",C2905&amp;" ")-1))=7),OR(ISNUMBER(MATCH(LEFT(C2905,FIND(" ",C2905&amp;" ")-1),'Look Up Values'!$G$2:$G$1000,0)),ISNUMBER(MATCH(LEFT(C2905,FIND(" ",C2905&amp;" ")-1),'Look Up Values'!$AE$2:$AE$2000,0)))),"","EWC error")),"")</f>
        <v/>
      </c>
      <c r="M2905" s="242" t="str" cm="1">
        <f t="array" ref="M2905">IF(AND(G2905&lt;&gt;0,G2905&lt;&gt;""),IF(E2905="","",IF(ISNUMBER(MATCH(SUBSTITUTE(E2905," ",""),SUBSTITUTE('Look Up Values'!$I$2:$I$10," ",""),0)),"","State error")),"")</f>
        <v/>
      </c>
      <c r="N2905" s="242" t="str" cm="1">
        <f t="array" ref="N2905">IF(AND(G2905&lt;&gt;0,G2905&lt;&gt;""),IF(F2905="","",IF(ISNUMBER(MATCH(SUBSTITUTE(F2905," ",""),SUBSTITUTE('Look Up Values'!$W$2:$W$30," ",""),0)),"","D&amp;R error")),"")</f>
        <v/>
      </c>
      <c r="O2905" s="256" t="str">
        <f t="shared" si="91"/>
        <v/>
      </c>
    </row>
    <row r="2906" spans="1:15" ht="15.75">
      <c r="A2906" s="250">
        <v>2899</v>
      </c>
      <c r="B2906" s="208"/>
      <c r="C2906" s="49"/>
      <c r="D2906" s="50"/>
      <c r="E2906" s="50"/>
      <c r="F2906" s="50"/>
      <c r="G2906" s="209"/>
      <c r="H2906" s="48"/>
      <c r="I2906" s="457" t="str">
        <f t="shared" si="90"/>
        <v/>
      </c>
      <c r="J2906" s="241" cm="1">
        <f t="array" ref="J2906">SUMPRODUCT(--(K2906:N2906&lt;&gt;"")) + IF(TRIM(O2906)="",0,LEN(O2906)-LEN(SUBSTITUTE(O2906,",",""))+1)</f>
        <v>0</v>
      </c>
      <c r="K2906" s="242" t="str">
        <f>IF(AND(G2906&lt;&gt;0,G2906&lt;&gt;""),IF(B2906="","",IF(ISNUMBER(MATCH(B2906,'Look Up Values'!$B$2:$B$500,0)),"","Dest. error")),"")</f>
        <v/>
      </c>
      <c r="L2906" s="242" t="str">
        <f>IF(AND(G2906&lt;&gt;0,G2906&lt;&gt;""),IF(C2906="","",IF(AND(ISNUMBER(--LEFT(C2906,FIND(" ",C2906&amp;" ")-1)),OR(LEN(LEFT(C2906,FIND(" ",C2906&amp;" ")-1))=6,LEN(LEFT(C2906,FIND(" ",C2906&amp;" ")-1))=7),OR(ISNUMBER(MATCH(LEFT(C2906,FIND(" ",C2906&amp;" ")-1),'Look Up Values'!$G$2:$G$1000,0)),ISNUMBER(MATCH(LEFT(C2906,FIND(" ",C2906&amp;" ")-1),'Look Up Values'!$AE$2:$AE$2000,0)))),"","EWC error")),"")</f>
        <v/>
      </c>
      <c r="M2906" s="242" t="str" cm="1">
        <f t="array" ref="M2906">IF(AND(G2906&lt;&gt;0,G2906&lt;&gt;""),IF(E2906="","",IF(ISNUMBER(MATCH(SUBSTITUTE(E2906," ",""),SUBSTITUTE('Look Up Values'!$I$2:$I$10," ",""),0)),"","State error")),"")</f>
        <v/>
      </c>
      <c r="N2906" s="242" t="str" cm="1">
        <f t="array" ref="N2906">IF(AND(G2906&lt;&gt;0,G2906&lt;&gt;""),IF(F2906="","",IF(ISNUMBER(MATCH(SUBSTITUTE(F2906," ",""),SUBSTITUTE('Look Up Values'!$W$2:$W$30," ",""),0)),"","D&amp;R error")),"")</f>
        <v/>
      </c>
      <c r="O2906" s="256" t="str">
        <f t="shared" si="91"/>
        <v/>
      </c>
    </row>
    <row r="2907" spans="1:15" ht="15.75">
      <c r="A2907" s="250">
        <v>2900</v>
      </c>
      <c r="B2907" s="208"/>
      <c r="C2907" s="49"/>
      <c r="D2907" s="50"/>
      <c r="E2907" s="50"/>
      <c r="F2907" s="50"/>
      <c r="G2907" s="209"/>
      <c r="H2907" s="48"/>
      <c r="I2907" s="457" t="str">
        <f t="shared" si="90"/>
        <v/>
      </c>
      <c r="J2907" s="241" cm="1">
        <f t="array" ref="J2907">SUMPRODUCT(--(K2907:N2907&lt;&gt;"")) + IF(TRIM(O2907)="",0,LEN(O2907)-LEN(SUBSTITUTE(O2907,",",""))+1)</f>
        <v>0</v>
      </c>
      <c r="K2907" s="242" t="str">
        <f>IF(AND(G2907&lt;&gt;0,G2907&lt;&gt;""),IF(B2907="","",IF(ISNUMBER(MATCH(B2907,'Look Up Values'!$B$2:$B$500,0)),"","Dest. error")),"")</f>
        <v/>
      </c>
      <c r="L2907" s="242" t="str">
        <f>IF(AND(G2907&lt;&gt;0,G2907&lt;&gt;""),IF(C2907="","",IF(AND(ISNUMBER(--LEFT(C2907,FIND(" ",C2907&amp;" ")-1)),OR(LEN(LEFT(C2907,FIND(" ",C2907&amp;" ")-1))=6,LEN(LEFT(C2907,FIND(" ",C2907&amp;" ")-1))=7),OR(ISNUMBER(MATCH(LEFT(C2907,FIND(" ",C2907&amp;" ")-1),'Look Up Values'!$G$2:$G$1000,0)),ISNUMBER(MATCH(LEFT(C2907,FIND(" ",C2907&amp;" ")-1),'Look Up Values'!$AE$2:$AE$2000,0)))),"","EWC error")),"")</f>
        <v/>
      </c>
      <c r="M2907" s="242" t="str" cm="1">
        <f t="array" ref="M2907">IF(AND(G2907&lt;&gt;0,G2907&lt;&gt;""),IF(E2907="","",IF(ISNUMBER(MATCH(SUBSTITUTE(E2907," ",""),SUBSTITUTE('Look Up Values'!$I$2:$I$10," ",""),0)),"","State error")),"")</f>
        <v/>
      </c>
      <c r="N2907" s="242" t="str" cm="1">
        <f t="array" ref="N2907">IF(AND(G2907&lt;&gt;0,G2907&lt;&gt;""),IF(F2907="","",IF(ISNUMBER(MATCH(SUBSTITUTE(F2907," ",""),SUBSTITUTE('Look Up Values'!$W$2:$W$30," ",""),0)),"","D&amp;R error")),"")</f>
        <v/>
      </c>
      <c r="O2907" s="256" t="str">
        <f t="shared" si="91"/>
        <v/>
      </c>
    </row>
    <row r="2908" spans="1:15" ht="15.75">
      <c r="A2908" s="250">
        <v>2901</v>
      </c>
      <c r="B2908" s="208"/>
      <c r="C2908" s="49"/>
      <c r="D2908" s="50"/>
      <c r="E2908" s="50"/>
      <c r="F2908" s="50"/>
      <c r="G2908" s="209"/>
      <c r="H2908" s="48"/>
      <c r="I2908" s="457" t="str">
        <f t="shared" si="90"/>
        <v/>
      </c>
      <c r="J2908" s="241" cm="1">
        <f t="array" ref="J2908">SUMPRODUCT(--(K2908:N2908&lt;&gt;"")) + IF(TRIM(O2908)="",0,LEN(O2908)-LEN(SUBSTITUTE(O2908,",",""))+1)</f>
        <v>0</v>
      </c>
      <c r="K2908" s="242" t="str">
        <f>IF(AND(G2908&lt;&gt;0,G2908&lt;&gt;""),IF(B2908="","",IF(ISNUMBER(MATCH(B2908,'Look Up Values'!$B$2:$B$500,0)),"","Dest. error")),"")</f>
        <v/>
      </c>
      <c r="L2908" s="242" t="str">
        <f>IF(AND(G2908&lt;&gt;0,G2908&lt;&gt;""),IF(C2908="","",IF(AND(ISNUMBER(--LEFT(C2908,FIND(" ",C2908&amp;" ")-1)),OR(LEN(LEFT(C2908,FIND(" ",C2908&amp;" ")-1))=6,LEN(LEFT(C2908,FIND(" ",C2908&amp;" ")-1))=7),OR(ISNUMBER(MATCH(LEFT(C2908,FIND(" ",C2908&amp;" ")-1),'Look Up Values'!$G$2:$G$1000,0)),ISNUMBER(MATCH(LEFT(C2908,FIND(" ",C2908&amp;" ")-1),'Look Up Values'!$AE$2:$AE$2000,0)))),"","EWC error")),"")</f>
        <v/>
      </c>
      <c r="M2908" s="242" t="str" cm="1">
        <f t="array" ref="M2908">IF(AND(G2908&lt;&gt;0,G2908&lt;&gt;""),IF(E2908="","",IF(ISNUMBER(MATCH(SUBSTITUTE(E2908," ",""),SUBSTITUTE('Look Up Values'!$I$2:$I$10," ",""),0)),"","State error")),"")</f>
        <v/>
      </c>
      <c r="N2908" s="242" t="str" cm="1">
        <f t="array" ref="N2908">IF(AND(G2908&lt;&gt;0,G2908&lt;&gt;""),IF(F2908="","",IF(ISNUMBER(MATCH(SUBSTITUTE(F2908," ",""),SUBSTITUTE('Look Up Values'!$W$2:$W$30," ",""),0)),"","D&amp;R error")),"")</f>
        <v/>
      </c>
      <c r="O2908" s="256" t="str">
        <f t="shared" si="91"/>
        <v/>
      </c>
    </row>
    <row r="2909" spans="1:15" ht="15.75">
      <c r="A2909" s="250">
        <v>2902</v>
      </c>
      <c r="B2909" s="208"/>
      <c r="C2909" s="49"/>
      <c r="D2909" s="50"/>
      <c r="E2909" s="50"/>
      <c r="F2909" s="50"/>
      <c r="G2909" s="209"/>
      <c r="H2909" s="48"/>
      <c r="I2909" s="457" t="str">
        <f t="shared" si="90"/>
        <v/>
      </c>
      <c r="J2909" s="241" cm="1">
        <f t="array" ref="J2909">SUMPRODUCT(--(K2909:N2909&lt;&gt;"")) + IF(TRIM(O2909)="",0,LEN(O2909)-LEN(SUBSTITUTE(O2909,",",""))+1)</f>
        <v>0</v>
      </c>
      <c r="K2909" s="242" t="str">
        <f>IF(AND(G2909&lt;&gt;0,G2909&lt;&gt;""),IF(B2909="","",IF(ISNUMBER(MATCH(B2909,'Look Up Values'!$B$2:$B$500,0)),"","Dest. error")),"")</f>
        <v/>
      </c>
      <c r="L2909" s="242" t="str">
        <f>IF(AND(G2909&lt;&gt;0,G2909&lt;&gt;""),IF(C2909="","",IF(AND(ISNUMBER(--LEFT(C2909,FIND(" ",C2909&amp;" ")-1)),OR(LEN(LEFT(C2909,FIND(" ",C2909&amp;" ")-1))=6,LEN(LEFT(C2909,FIND(" ",C2909&amp;" ")-1))=7),OR(ISNUMBER(MATCH(LEFT(C2909,FIND(" ",C2909&amp;" ")-1),'Look Up Values'!$G$2:$G$1000,0)),ISNUMBER(MATCH(LEFT(C2909,FIND(" ",C2909&amp;" ")-1),'Look Up Values'!$AE$2:$AE$2000,0)))),"","EWC error")),"")</f>
        <v/>
      </c>
      <c r="M2909" s="242" t="str" cm="1">
        <f t="array" ref="M2909">IF(AND(G2909&lt;&gt;0,G2909&lt;&gt;""),IF(E2909="","",IF(ISNUMBER(MATCH(SUBSTITUTE(E2909," ",""),SUBSTITUTE('Look Up Values'!$I$2:$I$10," ",""),0)),"","State error")),"")</f>
        <v/>
      </c>
      <c r="N2909" s="242" t="str" cm="1">
        <f t="array" ref="N2909">IF(AND(G2909&lt;&gt;0,G2909&lt;&gt;""),IF(F2909="","",IF(ISNUMBER(MATCH(SUBSTITUTE(F2909," ",""),SUBSTITUTE('Look Up Values'!$W$2:$W$30," ",""),0)),"","D&amp;R error")),"")</f>
        <v/>
      </c>
      <c r="O2909" s="256" t="str">
        <f t="shared" si="91"/>
        <v/>
      </c>
    </row>
    <row r="2910" spans="1:15" ht="15.75">
      <c r="A2910" s="250">
        <v>2903</v>
      </c>
      <c r="B2910" s="208"/>
      <c r="C2910" s="49"/>
      <c r="D2910" s="50"/>
      <c r="E2910" s="50"/>
      <c r="F2910" s="50"/>
      <c r="G2910" s="209"/>
      <c r="H2910" s="48"/>
      <c r="I2910" s="457" t="str">
        <f t="shared" si="90"/>
        <v/>
      </c>
      <c r="J2910" s="241" cm="1">
        <f t="array" ref="J2910">SUMPRODUCT(--(K2910:N2910&lt;&gt;"")) + IF(TRIM(O2910)="",0,LEN(O2910)-LEN(SUBSTITUTE(O2910,",",""))+1)</f>
        <v>0</v>
      </c>
      <c r="K2910" s="242" t="str">
        <f>IF(AND(G2910&lt;&gt;0,G2910&lt;&gt;""),IF(B2910="","",IF(ISNUMBER(MATCH(B2910,'Look Up Values'!$B$2:$B$500,0)),"","Dest. error")),"")</f>
        <v/>
      </c>
      <c r="L2910" s="242" t="str">
        <f>IF(AND(G2910&lt;&gt;0,G2910&lt;&gt;""),IF(C2910="","",IF(AND(ISNUMBER(--LEFT(C2910,FIND(" ",C2910&amp;" ")-1)),OR(LEN(LEFT(C2910,FIND(" ",C2910&amp;" ")-1))=6,LEN(LEFT(C2910,FIND(" ",C2910&amp;" ")-1))=7),OR(ISNUMBER(MATCH(LEFT(C2910,FIND(" ",C2910&amp;" ")-1),'Look Up Values'!$G$2:$G$1000,0)),ISNUMBER(MATCH(LEFT(C2910,FIND(" ",C2910&amp;" ")-1),'Look Up Values'!$AE$2:$AE$2000,0)))),"","EWC error")),"")</f>
        <v/>
      </c>
      <c r="M2910" s="242" t="str" cm="1">
        <f t="array" ref="M2910">IF(AND(G2910&lt;&gt;0,G2910&lt;&gt;""),IF(E2910="","",IF(ISNUMBER(MATCH(SUBSTITUTE(E2910," ",""),SUBSTITUTE('Look Up Values'!$I$2:$I$10," ",""),0)),"","State error")),"")</f>
        <v/>
      </c>
      <c r="N2910" s="242" t="str" cm="1">
        <f t="array" ref="N2910">IF(AND(G2910&lt;&gt;0,G2910&lt;&gt;""),IF(F2910="","",IF(ISNUMBER(MATCH(SUBSTITUTE(F2910," ",""),SUBSTITUTE('Look Up Values'!$W$2:$W$30," ",""),0)),"","D&amp;R error")),"")</f>
        <v/>
      </c>
      <c r="O2910" s="256" t="str">
        <f t="shared" si="91"/>
        <v/>
      </c>
    </row>
    <row r="2911" spans="1:15" ht="15.75">
      <c r="A2911" s="250">
        <v>2904</v>
      </c>
      <c r="B2911" s="208"/>
      <c r="C2911" s="49"/>
      <c r="D2911" s="50"/>
      <c r="E2911" s="50"/>
      <c r="F2911" s="50"/>
      <c r="G2911" s="209"/>
      <c r="H2911" s="48"/>
      <c r="I2911" s="457" t="str">
        <f t="shared" si="90"/>
        <v/>
      </c>
      <c r="J2911" s="241" cm="1">
        <f t="array" ref="J2911">SUMPRODUCT(--(K2911:N2911&lt;&gt;"")) + IF(TRIM(O2911)="",0,LEN(O2911)-LEN(SUBSTITUTE(O2911,",",""))+1)</f>
        <v>0</v>
      </c>
      <c r="K2911" s="242" t="str">
        <f>IF(AND(G2911&lt;&gt;0,G2911&lt;&gt;""),IF(B2911="","",IF(ISNUMBER(MATCH(B2911,'Look Up Values'!$B$2:$B$500,0)),"","Dest. error")),"")</f>
        <v/>
      </c>
      <c r="L2911" s="242" t="str">
        <f>IF(AND(G2911&lt;&gt;0,G2911&lt;&gt;""),IF(C2911="","",IF(AND(ISNUMBER(--LEFT(C2911,FIND(" ",C2911&amp;" ")-1)),OR(LEN(LEFT(C2911,FIND(" ",C2911&amp;" ")-1))=6,LEN(LEFT(C2911,FIND(" ",C2911&amp;" ")-1))=7),OR(ISNUMBER(MATCH(LEFT(C2911,FIND(" ",C2911&amp;" ")-1),'Look Up Values'!$G$2:$G$1000,0)),ISNUMBER(MATCH(LEFT(C2911,FIND(" ",C2911&amp;" ")-1),'Look Up Values'!$AE$2:$AE$2000,0)))),"","EWC error")),"")</f>
        <v/>
      </c>
      <c r="M2911" s="242" t="str" cm="1">
        <f t="array" ref="M2911">IF(AND(G2911&lt;&gt;0,G2911&lt;&gt;""),IF(E2911="","",IF(ISNUMBER(MATCH(SUBSTITUTE(E2911," ",""),SUBSTITUTE('Look Up Values'!$I$2:$I$10," ",""),0)),"","State error")),"")</f>
        <v/>
      </c>
      <c r="N2911" s="242" t="str" cm="1">
        <f t="array" ref="N2911">IF(AND(G2911&lt;&gt;0,G2911&lt;&gt;""),IF(F2911="","",IF(ISNUMBER(MATCH(SUBSTITUTE(F2911," ",""),SUBSTITUTE('Look Up Values'!$W$2:$W$30," ",""),0)),"","D&amp;R error")),"")</f>
        <v/>
      </c>
      <c r="O2911" s="256" t="str">
        <f t="shared" si="91"/>
        <v/>
      </c>
    </row>
    <row r="2912" spans="1:15" ht="15.75">
      <c r="A2912" s="250">
        <v>2905</v>
      </c>
      <c r="B2912" s="208"/>
      <c r="C2912" s="49"/>
      <c r="D2912" s="50"/>
      <c r="E2912" s="50"/>
      <c r="F2912" s="50"/>
      <c r="G2912" s="209"/>
      <c r="H2912" s="48"/>
      <c r="I2912" s="457" t="str">
        <f t="shared" si="90"/>
        <v/>
      </c>
      <c r="J2912" s="241" cm="1">
        <f t="array" ref="J2912">SUMPRODUCT(--(K2912:N2912&lt;&gt;"")) + IF(TRIM(O2912)="",0,LEN(O2912)-LEN(SUBSTITUTE(O2912,",",""))+1)</f>
        <v>0</v>
      </c>
      <c r="K2912" s="242" t="str">
        <f>IF(AND(G2912&lt;&gt;0,G2912&lt;&gt;""),IF(B2912="","",IF(ISNUMBER(MATCH(B2912,'Look Up Values'!$B$2:$B$500,0)),"","Dest. error")),"")</f>
        <v/>
      </c>
      <c r="L2912" s="242" t="str">
        <f>IF(AND(G2912&lt;&gt;0,G2912&lt;&gt;""),IF(C2912="","",IF(AND(ISNUMBER(--LEFT(C2912,FIND(" ",C2912&amp;" ")-1)),OR(LEN(LEFT(C2912,FIND(" ",C2912&amp;" ")-1))=6,LEN(LEFT(C2912,FIND(" ",C2912&amp;" ")-1))=7),OR(ISNUMBER(MATCH(LEFT(C2912,FIND(" ",C2912&amp;" ")-1),'Look Up Values'!$G$2:$G$1000,0)),ISNUMBER(MATCH(LEFT(C2912,FIND(" ",C2912&amp;" ")-1),'Look Up Values'!$AE$2:$AE$2000,0)))),"","EWC error")),"")</f>
        <v/>
      </c>
      <c r="M2912" s="242" t="str" cm="1">
        <f t="array" ref="M2912">IF(AND(G2912&lt;&gt;0,G2912&lt;&gt;""),IF(E2912="","",IF(ISNUMBER(MATCH(SUBSTITUTE(E2912," ",""),SUBSTITUTE('Look Up Values'!$I$2:$I$10," ",""),0)),"","State error")),"")</f>
        <v/>
      </c>
      <c r="N2912" s="242" t="str" cm="1">
        <f t="array" ref="N2912">IF(AND(G2912&lt;&gt;0,G2912&lt;&gt;""),IF(F2912="","",IF(ISNUMBER(MATCH(SUBSTITUTE(F2912," ",""),SUBSTITUTE('Look Up Values'!$W$2:$W$30," ",""),0)),"","D&amp;R error")),"")</f>
        <v/>
      </c>
      <c r="O2912" s="256" t="str">
        <f t="shared" si="91"/>
        <v/>
      </c>
    </row>
    <row r="2913" spans="1:15" ht="15.75">
      <c r="A2913" s="250">
        <v>2906</v>
      </c>
      <c r="B2913" s="208"/>
      <c r="C2913" s="49"/>
      <c r="D2913" s="50"/>
      <c r="E2913" s="50"/>
      <c r="F2913" s="50"/>
      <c r="G2913" s="209"/>
      <c r="H2913" s="48"/>
      <c r="I2913" s="457" t="str">
        <f t="shared" si="90"/>
        <v/>
      </c>
      <c r="J2913" s="241" cm="1">
        <f t="array" ref="J2913">SUMPRODUCT(--(K2913:N2913&lt;&gt;"")) + IF(TRIM(O2913)="",0,LEN(O2913)-LEN(SUBSTITUTE(O2913,",",""))+1)</f>
        <v>0</v>
      </c>
      <c r="K2913" s="242" t="str">
        <f>IF(AND(G2913&lt;&gt;0,G2913&lt;&gt;""),IF(B2913="","",IF(ISNUMBER(MATCH(B2913,'Look Up Values'!$B$2:$B$500,0)),"","Dest. error")),"")</f>
        <v/>
      </c>
      <c r="L2913" s="242" t="str">
        <f>IF(AND(G2913&lt;&gt;0,G2913&lt;&gt;""),IF(C2913="","",IF(AND(ISNUMBER(--LEFT(C2913,FIND(" ",C2913&amp;" ")-1)),OR(LEN(LEFT(C2913,FIND(" ",C2913&amp;" ")-1))=6,LEN(LEFT(C2913,FIND(" ",C2913&amp;" ")-1))=7),OR(ISNUMBER(MATCH(LEFT(C2913,FIND(" ",C2913&amp;" ")-1),'Look Up Values'!$G$2:$G$1000,0)),ISNUMBER(MATCH(LEFT(C2913,FIND(" ",C2913&amp;" ")-1),'Look Up Values'!$AE$2:$AE$2000,0)))),"","EWC error")),"")</f>
        <v/>
      </c>
      <c r="M2913" s="242" t="str" cm="1">
        <f t="array" ref="M2913">IF(AND(G2913&lt;&gt;0,G2913&lt;&gt;""),IF(E2913="","",IF(ISNUMBER(MATCH(SUBSTITUTE(E2913," ",""),SUBSTITUTE('Look Up Values'!$I$2:$I$10," ",""),0)),"","State error")),"")</f>
        <v/>
      </c>
      <c r="N2913" s="242" t="str" cm="1">
        <f t="array" ref="N2913">IF(AND(G2913&lt;&gt;0,G2913&lt;&gt;""),IF(F2913="","",IF(ISNUMBER(MATCH(SUBSTITUTE(F2913," ",""),SUBSTITUTE('Look Up Values'!$W$2:$W$30," ",""),0)),"","D&amp;R error")),"")</f>
        <v/>
      </c>
      <c r="O2913" s="256" t="str">
        <f t="shared" si="91"/>
        <v/>
      </c>
    </row>
    <row r="2914" spans="1:15" ht="15.75">
      <c r="A2914" s="250">
        <v>2907</v>
      </c>
      <c r="B2914" s="208"/>
      <c r="C2914" s="49"/>
      <c r="D2914" s="50"/>
      <c r="E2914" s="50"/>
      <c r="F2914" s="50"/>
      <c r="G2914" s="209"/>
      <c r="H2914" s="48"/>
      <c r="I2914" s="457" t="str">
        <f t="shared" si="90"/>
        <v/>
      </c>
      <c r="J2914" s="241" cm="1">
        <f t="array" ref="J2914">SUMPRODUCT(--(K2914:N2914&lt;&gt;"")) + IF(TRIM(O2914)="",0,LEN(O2914)-LEN(SUBSTITUTE(O2914,",",""))+1)</f>
        <v>0</v>
      </c>
      <c r="K2914" s="242" t="str">
        <f>IF(AND(G2914&lt;&gt;0,G2914&lt;&gt;""),IF(B2914="","",IF(ISNUMBER(MATCH(B2914,'Look Up Values'!$B$2:$B$500,0)),"","Dest. error")),"")</f>
        <v/>
      </c>
      <c r="L2914" s="242" t="str">
        <f>IF(AND(G2914&lt;&gt;0,G2914&lt;&gt;""),IF(C2914="","",IF(AND(ISNUMBER(--LEFT(C2914,FIND(" ",C2914&amp;" ")-1)),OR(LEN(LEFT(C2914,FIND(" ",C2914&amp;" ")-1))=6,LEN(LEFT(C2914,FIND(" ",C2914&amp;" ")-1))=7),OR(ISNUMBER(MATCH(LEFT(C2914,FIND(" ",C2914&amp;" ")-1),'Look Up Values'!$G$2:$G$1000,0)),ISNUMBER(MATCH(LEFT(C2914,FIND(" ",C2914&amp;" ")-1),'Look Up Values'!$AE$2:$AE$2000,0)))),"","EWC error")),"")</f>
        <v/>
      </c>
      <c r="M2914" s="242" t="str" cm="1">
        <f t="array" ref="M2914">IF(AND(G2914&lt;&gt;0,G2914&lt;&gt;""),IF(E2914="","",IF(ISNUMBER(MATCH(SUBSTITUTE(E2914," ",""),SUBSTITUTE('Look Up Values'!$I$2:$I$10," ",""),0)),"","State error")),"")</f>
        <v/>
      </c>
      <c r="N2914" s="242" t="str" cm="1">
        <f t="array" ref="N2914">IF(AND(G2914&lt;&gt;0,G2914&lt;&gt;""),IF(F2914="","",IF(ISNUMBER(MATCH(SUBSTITUTE(F2914," ",""),SUBSTITUTE('Look Up Values'!$W$2:$W$30," ",""),0)),"","D&amp;R error")),"")</f>
        <v/>
      </c>
      <c r="O2914" s="256" t="str">
        <f t="shared" si="91"/>
        <v/>
      </c>
    </row>
    <row r="2915" spans="1:15" ht="15.75">
      <c r="A2915" s="250">
        <v>2908</v>
      </c>
      <c r="B2915" s="208"/>
      <c r="C2915" s="49"/>
      <c r="D2915" s="50"/>
      <c r="E2915" s="50"/>
      <c r="F2915" s="50"/>
      <c r="G2915" s="209"/>
      <c r="H2915" s="48"/>
      <c r="I2915" s="457" t="str">
        <f t="shared" si="90"/>
        <v/>
      </c>
      <c r="J2915" s="241" cm="1">
        <f t="array" ref="J2915">SUMPRODUCT(--(K2915:N2915&lt;&gt;"")) + IF(TRIM(O2915)="",0,LEN(O2915)-LEN(SUBSTITUTE(O2915,",",""))+1)</f>
        <v>0</v>
      </c>
      <c r="K2915" s="242" t="str">
        <f>IF(AND(G2915&lt;&gt;0,G2915&lt;&gt;""),IF(B2915="","",IF(ISNUMBER(MATCH(B2915,'Look Up Values'!$B$2:$B$500,0)),"","Dest. error")),"")</f>
        <v/>
      </c>
      <c r="L2915" s="242" t="str">
        <f>IF(AND(G2915&lt;&gt;0,G2915&lt;&gt;""),IF(C2915="","",IF(AND(ISNUMBER(--LEFT(C2915,FIND(" ",C2915&amp;" ")-1)),OR(LEN(LEFT(C2915,FIND(" ",C2915&amp;" ")-1))=6,LEN(LEFT(C2915,FIND(" ",C2915&amp;" ")-1))=7),OR(ISNUMBER(MATCH(LEFT(C2915,FIND(" ",C2915&amp;" ")-1),'Look Up Values'!$G$2:$G$1000,0)),ISNUMBER(MATCH(LEFT(C2915,FIND(" ",C2915&amp;" ")-1),'Look Up Values'!$AE$2:$AE$2000,0)))),"","EWC error")),"")</f>
        <v/>
      </c>
      <c r="M2915" s="242" t="str" cm="1">
        <f t="array" ref="M2915">IF(AND(G2915&lt;&gt;0,G2915&lt;&gt;""),IF(E2915="","",IF(ISNUMBER(MATCH(SUBSTITUTE(E2915," ",""),SUBSTITUTE('Look Up Values'!$I$2:$I$10," ",""),0)),"","State error")),"")</f>
        <v/>
      </c>
      <c r="N2915" s="242" t="str" cm="1">
        <f t="array" ref="N2915">IF(AND(G2915&lt;&gt;0,G2915&lt;&gt;""),IF(F2915="","",IF(ISNUMBER(MATCH(SUBSTITUTE(F2915," ",""),SUBSTITUTE('Look Up Values'!$W$2:$W$30," ",""),0)),"","D&amp;R error")),"")</f>
        <v/>
      </c>
      <c r="O2915" s="256" t="str">
        <f t="shared" si="91"/>
        <v/>
      </c>
    </row>
    <row r="2916" spans="1:15" ht="15.75">
      <c r="A2916" s="250">
        <v>2909</v>
      </c>
      <c r="B2916" s="208"/>
      <c r="C2916" s="49"/>
      <c r="D2916" s="50"/>
      <c r="E2916" s="50"/>
      <c r="F2916" s="50"/>
      <c r="G2916" s="209"/>
      <c r="H2916" s="48"/>
      <c r="I2916" s="457" t="str">
        <f t="shared" si="90"/>
        <v/>
      </c>
      <c r="J2916" s="241" cm="1">
        <f t="array" ref="J2916">SUMPRODUCT(--(K2916:N2916&lt;&gt;"")) + IF(TRIM(O2916)="",0,LEN(O2916)-LEN(SUBSTITUTE(O2916,",",""))+1)</f>
        <v>0</v>
      </c>
      <c r="K2916" s="242" t="str">
        <f>IF(AND(G2916&lt;&gt;0,G2916&lt;&gt;""),IF(B2916="","",IF(ISNUMBER(MATCH(B2916,'Look Up Values'!$B$2:$B$500,0)),"","Dest. error")),"")</f>
        <v/>
      </c>
      <c r="L2916" s="242" t="str">
        <f>IF(AND(G2916&lt;&gt;0,G2916&lt;&gt;""),IF(C2916="","",IF(AND(ISNUMBER(--LEFT(C2916,FIND(" ",C2916&amp;" ")-1)),OR(LEN(LEFT(C2916,FIND(" ",C2916&amp;" ")-1))=6,LEN(LEFT(C2916,FIND(" ",C2916&amp;" ")-1))=7),OR(ISNUMBER(MATCH(LEFT(C2916,FIND(" ",C2916&amp;" ")-1),'Look Up Values'!$G$2:$G$1000,0)),ISNUMBER(MATCH(LEFT(C2916,FIND(" ",C2916&amp;" ")-1),'Look Up Values'!$AE$2:$AE$2000,0)))),"","EWC error")),"")</f>
        <v/>
      </c>
      <c r="M2916" s="242" t="str" cm="1">
        <f t="array" ref="M2916">IF(AND(G2916&lt;&gt;0,G2916&lt;&gt;""),IF(E2916="","",IF(ISNUMBER(MATCH(SUBSTITUTE(E2916," ",""),SUBSTITUTE('Look Up Values'!$I$2:$I$10," ",""),0)),"","State error")),"")</f>
        <v/>
      </c>
      <c r="N2916" s="242" t="str" cm="1">
        <f t="array" ref="N2916">IF(AND(G2916&lt;&gt;0,G2916&lt;&gt;""),IF(F2916="","",IF(ISNUMBER(MATCH(SUBSTITUTE(F2916," ",""),SUBSTITUTE('Look Up Values'!$W$2:$W$30," ",""),0)),"","D&amp;R error")),"")</f>
        <v/>
      </c>
      <c r="O2916" s="256" t="str">
        <f t="shared" si="91"/>
        <v/>
      </c>
    </row>
    <row r="2917" spans="1:15" ht="15.75">
      <c r="A2917" s="250">
        <v>2910</v>
      </c>
      <c r="B2917" s="208"/>
      <c r="C2917" s="49"/>
      <c r="D2917" s="50"/>
      <c r="E2917" s="50"/>
      <c r="F2917" s="50"/>
      <c r="G2917" s="209"/>
      <c r="H2917" s="48"/>
      <c r="I2917" s="457" t="str">
        <f t="shared" si="90"/>
        <v/>
      </c>
      <c r="J2917" s="241" cm="1">
        <f t="array" ref="J2917">SUMPRODUCT(--(K2917:N2917&lt;&gt;"")) + IF(TRIM(O2917)="",0,LEN(O2917)-LEN(SUBSTITUTE(O2917,",",""))+1)</f>
        <v>0</v>
      </c>
      <c r="K2917" s="242" t="str">
        <f>IF(AND(G2917&lt;&gt;0,G2917&lt;&gt;""),IF(B2917="","",IF(ISNUMBER(MATCH(B2917,'Look Up Values'!$B$2:$B$500,0)),"","Dest. error")),"")</f>
        <v/>
      </c>
      <c r="L2917" s="242" t="str">
        <f>IF(AND(G2917&lt;&gt;0,G2917&lt;&gt;""),IF(C2917="","",IF(AND(ISNUMBER(--LEFT(C2917,FIND(" ",C2917&amp;" ")-1)),OR(LEN(LEFT(C2917,FIND(" ",C2917&amp;" ")-1))=6,LEN(LEFT(C2917,FIND(" ",C2917&amp;" ")-1))=7),OR(ISNUMBER(MATCH(LEFT(C2917,FIND(" ",C2917&amp;" ")-1),'Look Up Values'!$G$2:$G$1000,0)),ISNUMBER(MATCH(LEFT(C2917,FIND(" ",C2917&amp;" ")-1),'Look Up Values'!$AE$2:$AE$2000,0)))),"","EWC error")),"")</f>
        <v/>
      </c>
      <c r="M2917" s="242" t="str" cm="1">
        <f t="array" ref="M2917">IF(AND(G2917&lt;&gt;0,G2917&lt;&gt;""),IF(E2917="","",IF(ISNUMBER(MATCH(SUBSTITUTE(E2917," ",""),SUBSTITUTE('Look Up Values'!$I$2:$I$10," ",""),0)),"","State error")),"")</f>
        <v/>
      </c>
      <c r="N2917" s="242" t="str" cm="1">
        <f t="array" ref="N2917">IF(AND(G2917&lt;&gt;0,G2917&lt;&gt;""),IF(F2917="","",IF(ISNUMBER(MATCH(SUBSTITUTE(F2917," ",""),SUBSTITUTE('Look Up Values'!$W$2:$W$30," ",""),0)),"","D&amp;R error")),"")</f>
        <v/>
      </c>
      <c r="O2917" s="256" t="str">
        <f t="shared" si="91"/>
        <v/>
      </c>
    </row>
    <row r="2918" spans="1:15" ht="15.75">
      <c r="A2918" s="250">
        <v>2911</v>
      </c>
      <c r="B2918" s="208"/>
      <c r="C2918" s="49"/>
      <c r="D2918" s="50"/>
      <c r="E2918" s="50"/>
      <c r="F2918" s="50"/>
      <c r="G2918" s="209"/>
      <c r="H2918" s="48"/>
      <c r="I2918" s="457" t="str">
        <f t="shared" si="90"/>
        <v/>
      </c>
      <c r="J2918" s="241" cm="1">
        <f t="array" ref="J2918">SUMPRODUCT(--(K2918:N2918&lt;&gt;"")) + IF(TRIM(O2918)="",0,LEN(O2918)-LEN(SUBSTITUTE(O2918,",",""))+1)</f>
        <v>0</v>
      </c>
      <c r="K2918" s="242" t="str">
        <f>IF(AND(G2918&lt;&gt;0,G2918&lt;&gt;""),IF(B2918="","",IF(ISNUMBER(MATCH(B2918,'Look Up Values'!$B$2:$B$500,0)),"","Dest. error")),"")</f>
        <v/>
      </c>
      <c r="L2918" s="242" t="str">
        <f>IF(AND(G2918&lt;&gt;0,G2918&lt;&gt;""),IF(C2918="","",IF(AND(ISNUMBER(--LEFT(C2918,FIND(" ",C2918&amp;" ")-1)),OR(LEN(LEFT(C2918,FIND(" ",C2918&amp;" ")-1))=6,LEN(LEFT(C2918,FIND(" ",C2918&amp;" ")-1))=7),OR(ISNUMBER(MATCH(LEFT(C2918,FIND(" ",C2918&amp;" ")-1),'Look Up Values'!$G$2:$G$1000,0)),ISNUMBER(MATCH(LEFT(C2918,FIND(" ",C2918&amp;" ")-1),'Look Up Values'!$AE$2:$AE$2000,0)))),"","EWC error")),"")</f>
        <v/>
      </c>
      <c r="M2918" s="242" t="str" cm="1">
        <f t="array" ref="M2918">IF(AND(G2918&lt;&gt;0,G2918&lt;&gt;""),IF(E2918="","",IF(ISNUMBER(MATCH(SUBSTITUTE(E2918," ",""),SUBSTITUTE('Look Up Values'!$I$2:$I$10," ",""),0)),"","State error")),"")</f>
        <v/>
      </c>
      <c r="N2918" s="242" t="str" cm="1">
        <f t="array" ref="N2918">IF(AND(G2918&lt;&gt;0,G2918&lt;&gt;""),IF(F2918="","",IF(ISNUMBER(MATCH(SUBSTITUTE(F2918," ",""),SUBSTITUTE('Look Up Values'!$W$2:$W$30," ",""),0)),"","D&amp;R error")),"")</f>
        <v/>
      </c>
      <c r="O2918" s="256" t="str">
        <f t="shared" si="91"/>
        <v/>
      </c>
    </row>
    <row r="2919" spans="1:15" ht="15.75">
      <c r="A2919" s="250">
        <v>2912</v>
      </c>
      <c r="B2919" s="208"/>
      <c r="C2919" s="49"/>
      <c r="D2919" s="50"/>
      <c r="E2919" s="50"/>
      <c r="F2919" s="50"/>
      <c r="G2919" s="209"/>
      <c r="H2919" s="48"/>
      <c r="I2919" s="457" t="str">
        <f t="shared" si="90"/>
        <v/>
      </c>
      <c r="J2919" s="241" cm="1">
        <f t="array" ref="J2919">SUMPRODUCT(--(K2919:N2919&lt;&gt;"")) + IF(TRIM(O2919)="",0,LEN(O2919)-LEN(SUBSTITUTE(O2919,",",""))+1)</f>
        <v>0</v>
      </c>
      <c r="K2919" s="242" t="str">
        <f>IF(AND(G2919&lt;&gt;0,G2919&lt;&gt;""),IF(B2919="","",IF(ISNUMBER(MATCH(B2919,'Look Up Values'!$B$2:$B$500,0)),"","Dest. error")),"")</f>
        <v/>
      </c>
      <c r="L2919" s="242" t="str">
        <f>IF(AND(G2919&lt;&gt;0,G2919&lt;&gt;""),IF(C2919="","",IF(AND(ISNUMBER(--LEFT(C2919,FIND(" ",C2919&amp;" ")-1)),OR(LEN(LEFT(C2919,FIND(" ",C2919&amp;" ")-1))=6,LEN(LEFT(C2919,FIND(" ",C2919&amp;" ")-1))=7),OR(ISNUMBER(MATCH(LEFT(C2919,FIND(" ",C2919&amp;" ")-1),'Look Up Values'!$G$2:$G$1000,0)),ISNUMBER(MATCH(LEFT(C2919,FIND(" ",C2919&amp;" ")-1),'Look Up Values'!$AE$2:$AE$2000,0)))),"","EWC error")),"")</f>
        <v/>
      </c>
      <c r="M2919" s="242" t="str" cm="1">
        <f t="array" ref="M2919">IF(AND(G2919&lt;&gt;0,G2919&lt;&gt;""),IF(E2919="","",IF(ISNUMBER(MATCH(SUBSTITUTE(E2919," ",""),SUBSTITUTE('Look Up Values'!$I$2:$I$10," ",""),0)),"","State error")),"")</f>
        <v/>
      </c>
      <c r="N2919" s="242" t="str" cm="1">
        <f t="array" ref="N2919">IF(AND(G2919&lt;&gt;0,G2919&lt;&gt;""),IF(F2919="","",IF(ISNUMBER(MATCH(SUBSTITUTE(F2919," ",""),SUBSTITUTE('Look Up Values'!$W$2:$W$30," ",""),0)),"","D&amp;R error")),"")</f>
        <v/>
      </c>
      <c r="O2919" s="256" t="str">
        <f t="shared" si="91"/>
        <v/>
      </c>
    </row>
    <row r="2920" spans="1:15" ht="15.75">
      <c r="A2920" s="250">
        <v>2913</v>
      </c>
      <c r="B2920" s="208"/>
      <c r="C2920" s="49"/>
      <c r="D2920" s="50"/>
      <c r="E2920" s="50"/>
      <c r="F2920" s="50"/>
      <c r="G2920" s="209"/>
      <c r="H2920" s="48"/>
      <c r="I2920" s="457" t="str">
        <f t="shared" si="90"/>
        <v/>
      </c>
      <c r="J2920" s="241" cm="1">
        <f t="array" ref="J2920">SUMPRODUCT(--(K2920:N2920&lt;&gt;"")) + IF(TRIM(O2920)="",0,LEN(O2920)-LEN(SUBSTITUTE(O2920,",",""))+1)</f>
        <v>0</v>
      </c>
      <c r="K2920" s="242" t="str">
        <f>IF(AND(G2920&lt;&gt;0,G2920&lt;&gt;""),IF(B2920="","",IF(ISNUMBER(MATCH(B2920,'Look Up Values'!$B$2:$B$500,0)),"","Dest. error")),"")</f>
        <v/>
      </c>
      <c r="L2920" s="242" t="str">
        <f>IF(AND(G2920&lt;&gt;0,G2920&lt;&gt;""),IF(C2920="","",IF(AND(ISNUMBER(--LEFT(C2920,FIND(" ",C2920&amp;" ")-1)),OR(LEN(LEFT(C2920,FIND(" ",C2920&amp;" ")-1))=6,LEN(LEFT(C2920,FIND(" ",C2920&amp;" ")-1))=7),OR(ISNUMBER(MATCH(LEFT(C2920,FIND(" ",C2920&amp;" ")-1),'Look Up Values'!$G$2:$G$1000,0)),ISNUMBER(MATCH(LEFT(C2920,FIND(" ",C2920&amp;" ")-1),'Look Up Values'!$AE$2:$AE$2000,0)))),"","EWC error")),"")</f>
        <v/>
      </c>
      <c r="M2920" s="242" t="str" cm="1">
        <f t="array" ref="M2920">IF(AND(G2920&lt;&gt;0,G2920&lt;&gt;""),IF(E2920="","",IF(ISNUMBER(MATCH(SUBSTITUTE(E2920," ",""),SUBSTITUTE('Look Up Values'!$I$2:$I$10," ",""),0)),"","State error")),"")</f>
        <v/>
      </c>
      <c r="N2920" s="242" t="str" cm="1">
        <f t="array" ref="N2920">IF(AND(G2920&lt;&gt;0,G2920&lt;&gt;""),IF(F2920="","",IF(ISNUMBER(MATCH(SUBSTITUTE(F2920," ",""),SUBSTITUTE('Look Up Values'!$W$2:$W$30," ",""),0)),"","D&amp;R error")),"")</f>
        <v/>
      </c>
      <c r="O2920" s="256" t="str">
        <f t="shared" si="91"/>
        <v/>
      </c>
    </row>
    <row r="2921" spans="1:15" ht="15.75">
      <c r="A2921" s="250">
        <v>2914</v>
      </c>
      <c r="B2921" s="208"/>
      <c r="C2921" s="49"/>
      <c r="D2921" s="50"/>
      <c r="E2921" s="50"/>
      <c r="F2921" s="50"/>
      <c r="G2921" s="209"/>
      <c r="H2921" s="48"/>
      <c r="I2921" s="457" t="str">
        <f t="shared" si="90"/>
        <v/>
      </c>
      <c r="J2921" s="241" cm="1">
        <f t="array" ref="J2921">SUMPRODUCT(--(K2921:N2921&lt;&gt;"")) + IF(TRIM(O2921)="",0,LEN(O2921)-LEN(SUBSTITUTE(O2921,",",""))+1)</f>
        <v>0</v>
      </c>
      <c r="K2921" s="242" t="str">
        <f>IF(AND(G2921&lt;&gt;0,G2921&lt;&gt;""),IF(B2921="","",IF(ISNUMBER(MATCH(B2921,'Look Up Values'!$B$2:$B$500,0)),"","Dest. error")),"")</f>
        <v/>
      </c>
      <c r="L2921" s="242" t="str">
        <f>IF(AND(G2921&lt;&gt;0,G2921&lt;&gt;""),IF(C2921="","",IF(AND(ISNUMBER(--LEFT(C2921,FIND(" ",C2921&amp;" ")-1)),OR(LEN(LEFT(C2921,FIND(" ",C2921&amp;" ")-1))=6,LEN(LEFT(C2921,FIND(" ",C2921&amp;" ")-1))=7),OR(ISNUMBER(MATCH(LEFT(C2921,FIND(" ",C2921&amp;" ")-1),'Look Up Values'!$G$2:$G$1000,0)),ISNUMBER(MATCH(LEFT(C2921,FIND(" ",C2921&amp;" ")-1),'Look Up Values'!$AE$2:$AE$2000,0)))),"","EWC error")),"")</f>
        <v/>
      </c>
      <c r="M2921" s="242" t="str" cm="1">
        <f t="array" ref="M2921">IF(AND(G2921&lt;&gt;0,G2921&lt;&gt;""),IF(E2921="","",IF(ISNUMBER(MATCH(SUBSTITUTE(E2921," ",""),SUBSTITUTE('Look Up Values'!$I$2:$I$10," ",""),0)),"","State error")),"")</f>
        <v/>
      </c>
      <c r="N2921" s="242" t="str" cm="1">
        <f t="array" ref="N2921">IF(AND(G2921&lt;&gt;0,G2921&lt;&gt;""),IF(F2921="","",IF(ISNUMBER(MATCH(SUBSTITUTE(F2921," ",""),SUBSTITUTE('Look Up Values'!$W$2:$W$30," ",""),0)),"","D&amp;R error")),"")</f>
        <v/>
      </c>
      <c r="O2921" s="256" t="str">
        <f t="shared" si="91"/>
        <v/>
      </c>
    </row>
    <row r="2922" spans="1:15" ht="15.75">
      <c r="A2922" s="250">
        <v>2915</v>
      </c>
      <c r="B2922" s="208"/>
      <c r="C2922" s="49"/>
      <c r="D2922" s="50"/>
      <c r="E2922" s="50"/>
      <c r="F2922" s="50"/>
      <c r="G2922" s="209"/>
      <c r="H2922" s="48"/>
      <c r="I2922" s="457" t="str">
        <f t="shared" si="90"/>
        <v/>
      </c>
      <c r="J2922" s="241" cm="1">
        <f t="array" ref="J2922">SUMPRODUCT(--(K2922:N2922&lt;&gt;"")) + IF(TRIM(O2922)="",0,LEN(O2922)-LEN(SUBSTITUTE(O2922,",",""))+1)</f>
        <v>0</v>
      </c>
      <c r="K2922" s="242" t="str">
        <f>IF(AND(G2922&lt;&gt;0,G2922&lt;&gt;""),IF(B2922="","",IF(ISNUMBER(MATCH(B2922,'Look Up Values'!$B$2:$B$500,0)),"","Dest. error")),"")</f>
        <v/>
      </c>
      <c r="L2922" s="242" t="str">
        <f>IF(AND(G2922&lt;&gt;0,G2922&lt;&gt;""),IF(C2922="","",IF(AND(ISNUMBER(--LEFT(C2922,FIND(" ",C2922&amp;" ")-1)),OR(LEN(LEFT(C2922,FIND(" ",C2922&amp;" ")-1))=6,LEN(LEFT(C2922,FIND(" ",C2922&amp;" ")-1))=7),OR(ISNUMBER(MATCH(LEFT(C2922,FIND(" ",C2922&amp;" ")-1),'Look Up Values'!$G$2:$G$1000,0)),ISNUMBER(MATCH(LEFT(C2922,FIND(" ",C2922&amp;" ")-1),'Look Up Values'!$AE$2:$AE$2000,0)))),"","EWC error")),"")</f>
        <v/>
      </c>
      <c r="M2922" s="242" t="str" cm="1">
        <f t="array" ref="M2922">IF(AND(G2922&lt;&gt;0,G2922&lt;&gt;""),IF(E2922="","",IF(ISNUMBER(MATCH(SUBSTITUTE(E2922," ",""),SUBSTITUTE('Look Up Values'!$I$2:$I$10," ",""),0)),"","State error")),"")</f>
        <v/>
      </c>
      <c r="N2922" s="242" t="str" cm="1">
        <f t="array" ref="N2922">IF(AND(G2922&lt;&gt;0,G2922&lt;&gt;""),IF(F2922="","",IF(ISNUMBER(MATCH(SUBSTITUTE(F2922," ",""),SUBSTITUTE('Look Up Values'!$W$2:$W$30," ",""),0)),"","D&amp;R error")),"")</f>
        <v/>
      </c>
      <c r="O2922" s="256" t="str">
        <f t="shared" si="91"/>
        <v/>
      </c>
    </row>
    <row r="2923" spans="1:15" ht="15.75">
      <c r="A2923" s="250">
        <v>2916</v>
      </c>
      <c r="B2923" s="208"/>
      <c r="C2923" s="49"/>
      <c r="D2923" s="50"/>
      <c r="E2923" s="50"/>
      <c r="F2923" s="50"/>
      <c r="G2923" s="209"/>
      <c r="H2923" s="48"/>
      <c r="I2923" s="457" t="str">
        <f t="shared" si="90"/>
        <v/>
      </c>
      <c r="J2923" s="241" cm="1">
        <f t="array" ref="J2923">SUMPRODUCT(--(K2923:N2923&lt;&gt;"")) + IF(TRIM(O2923)="",0,LEN(O2923)-LEN(SUBSTITUTE(O2923,",",""))+1)</f>
        <v>0</v>
      </c>
      <c r="K2923" s="242" t="str">
        <f>IF(AND(G2923&lt;&gt;0,G2923&lt;&gt;""),IF(B2923="","",IF(ISNUMBER(MATCH(B2923,'Look Up Values'!$B$2:$B$500,0)),"","Dest. error")),"")</f>
        <v/>
      </c>
      <c r="L2923" s="242" t="str">
        <f>IF(AND(G2923&lt;&gt;0,G2923&lt;&gt;""),IF(C2923="","",IF(AND(ISNUMBER(--LEFT(C2923,FIND(" ",C2923&amp;" ")-1)),OR(LEN(LEFT(C2923,FIND(" ",C2923&amp;" ")-1))=6,LEN(LEFT(C2923,FIND(" ",C2923&amp;" ")-1))=7),OR(ISNUMBER(MATCH(LEFT(C2923,FIND(" ",C2923&amp;" ")-1),'Look Up Values'!$G$2:$G$1000,0)),ISNUMBER(MATCH(LEFT(C2923,FIND(" ",C2923&amp;" ")-1),'Look Up Values'!$AE$2:$AE$2000,0)))),"","EWC error")),"")</f>
        <v/>
      </c>
      <c r="M2923" s="242" t="str" cm="1">
        <f t="array" ref="M2923">IF(AND(G2923&lt;&gt;0,G2923&lt;&gt;""),IF(E2923="","",IF(ISNUMBER(MATCH(SUBSTITUTE(E2923," ",""),SUBSTITUTE('Look Up Values'!$I$2:$I$10," ",""),0)),"","State error")),"")</f>
        <v/>
      </c>
      <c r="N2923" s="242" t="str" cm="1">
        <f t="array" ref="N2923">IF(AND(G2923&lt;&gt;0,G2923&lt;&gt;""),IF(F2923="","",IF(ISNUMBER(MATCH(SUBSTITUTE(F2923," ",""),SUBSTITUTE('Look Up Values'!$W$2:$W$30," ",""),0)),"","D&amp;R error")),"")</f>
        <v/>
      </c>
      <c r="O2923" s="256" t="str">
        <f t="shared" si="91"/>
        <v/>
      </c>
    </row>
    <row r="2924" spans="1:15" ht="15.75">
      <c r="A2924" s="250">
        <v>2917</v>
      </c>
      <c r="B2924" s="208"/>
      <c r="C2924" s="49"/>
      <c r="D2924" s="50"/>
      <c r="E2924" s="50"/>
      <c r="F2924" s="50"/>
      <c r="G2924" s="209"/>
      <c r="H2924" s="48"/>
      <c r="I2924" s="457" t="str">
        <f t="shared" si="90"/>
        <v/>
      </c>
      <c r="J2924" s="241" cm="1">
        <f t="array" ref="J2924">SUMPRODUCT(--(K2924:N2924&lt;&gt;"")) + IF(TRIM(O2924)="",0,LEN(O2924)-LEN(SUBSTITUTE(O2924,",",""))+1)</f>
        <v>0</v>
      </c>
      <c r="K2924" s="242" t="str">
        <f>IF(AND(G2924&lt;&gt;0,G2924&lt;&gt;""),IF(B2924="","",IF(ISNUMBER(MATCH(B2924,'Look Up Values'!$B$2:$B$500,0)),"","Dest. error")),"")</f>
        <v/>
      </c>
      <c r="L2924" s="242" t="str">
        <f>IF(AND(G2924&lt;&gt;0,G2924&lt;&gt;""),IF(C2924="","",IF(AND(ISNUMBER(--LEFT(C2924,FIND(" ",C2924&amp;" ")-1)),OR(LEN(LEFT(C2924,FIND(" ",C2924&amp;" ")-1))=6,LEN(LEFT(C2924,FIND(" ",C2924&amp;" ")-1))=7),OR(ISNUMBER(MATCH(LEFT(C2924,FIND(" ",C2924&amp;" ")-1),'Look Up Values'!$G$2:$G$1000,0)),ISNUMBER(MATCH(LEFT(C2924,FIND(" ",C2924&amp;" ")-1),'Look Up Values'!$AE$2:$AE$2000,0)))),"","EWC error")),"")</f>
        <v/>
      </c>
      <c r="M2924" s="242" t="str" cm="1">
        <f t="array" ref="M2924">IF(AND(G2924&lt;&gt;0,G2924&lt;&gt;""),IF(E2924="","",IF(ISNUMBER(MATCH(SUBSTITUTE(E2924," ",""),SUBSTITUTE('Look Up Values'!$I$2:$I$10," ",""),0)),"","State error")),"")</f>
        <v/>
      </c>
      <c r="N2924" s="242" t="str" cm="1">
        <f t="array" ref="N2924">IF(AND(G2924&lt;&gt;0,G2924&lt;&gt;""),IF(F2924="","",IF(ISNUMBER(MATCH(SUBSTITUTE(F2924," ",""),SUBSTITUTE('Look Up Values'!$W$2:$W$30," ",""),0)),"","D&amp;R error")),"")</f>
        <v/>
      </c>
      <c r="O2924" s="256" t="str">
        <f t="shared" si="91"/>
        <v/>
      </c>
    </row>
    <row r="2925" spans="1:15" ht="15.75">
      <c r="A2925" s="250">
        <v>2918</v>
      </c>
      <c r="B2925" s="208"/>
      <c r="C2925" s="49"/>
      <c r="D2925" s="50"/>
      <c r="E2925" s="50"/>
      <c r="F2925" s="50"/>
      <c r="G2925" s="209"/>
      <c r="H2925" s="48"/>
      <c r="I2925" s="457" t="str">
        <f t="shared" si="90"/>
        <v/>
      </c>
      <c r="J2925" s="241" cm="1">
        <f t="array" ref="J2925">SUMPRODUCT(--(K2925:N2925&lt;&gt;"")) + IF(TRIM(O2925)="",0,LEN(O2925)-LEN(SUBSTITUTE(O2925,",",""))+1)</f>
        <v>0</v>
      </c>
      <c r="K2925" s="242" t="str">
        <f>IF(AND(G2925&lt;&gt;0,G2925&lt;&gt;""),IF(B2925="","",IF(ISNUMBER(MATCH(B2925,'Look Up Values'!$B$2:$B$500,0)),"","Dest. error")),"")</f>
        <v/>
      </c>
      <c r="L2925" s="242" t="str">
        <f>IF(AND(G2925&lt;&gt;0,G2925&lt;&gt;""),IF(C2925="","",IF(AND(ISNUMBER(--LEFT(C2925,FIND(" ",C2925&amp;" ")-1)),OR(LEN(LEFT(C2925,FIND(" ",C2925&amp;" ")-1))=6,LEN(LEFT(C2925,FIND(" ",C2925&amp;" ")-1))=7),OR(ISNUMBER(MATCH(LEFT(C2925,FIND(" ",C2925&amp;" ")-1),'Look Up Values'!$G$2:$G$1000,0)),ISNUMBER(MATCH(LEFT(C2925,FIND(" ",C2925&amp;" ")-1),'Look Up Values'!$AE$2:$AE$2000,0)))),"","EWC error")),"")</f>
        <v/>
      </c>
      <c r="M2925" s="242" t="str" cm="1">
        <f t="array" ref="M2925">IF(AND(G2925&lt;&gt;0,G2925&lt;&gt;""),IF(E2925="","",IF(ISNUMBER(MATCH(SUBSTITUTE(E2925," ",""),SUBSTITUTE('Look Up Values'!$I$2:$I$10," ",""),0)),"","State error")),"")</f>
        <v/>
      </c>
      <c r="N2925" s="242" t="str" cm="1">
        <f t="array" ref="N2925">IF(AND(G2925&lt;&gt;0,G2925&lt;&gt;""),IF(F2925="","",IF(ISNUMBER(MATCH(SUBSTITUTE(F2925," ",""),SUBSTITUTE('Look Up Values'!$W$2:$W$30," ",""),0)),"","D&amp;R error")),"")</f>
        <v/>
      </c>
      <c r="O2925" s="256" t="str">
        <f t="shared" si="91"/>
        <v/>
      </c>
    </row>
    <row r="2926" spans="1:15" ht="15.75">
      <c r="A2926" s="250">
        <v>2919</v>
      </c>
      <c r="B2926" s="208"/>
      <c r="C2926" s="49"/>
      <c r="D2926" s="50"/>
      <c r="E2926" s="50"/>
      <c r="F2926" s="50"/>
      <c r="G2926" s="209"/>
      <c r="H2926" s="48"/>
      <c r="I2926" s="457" t="str">
        <f t="shared" si="90"/>
        <v/>
      </c>
      <c r="J2926" s="241" cm="1">
        <f t="array" ref="J2926">SUMPRODUCT(--(K2926:N2926&lt;&gt;"")) + IF(TRIM(O2926)="",0,LEN(O2926)-LEN(SUBSTITUTE(O2926,",",""))+1)</f>
        <v>0</v>
      </c>
      <c r="K2926" s="242" t="str">
        <f>IF(AND(G2926&lt;&gt;0,G2926&lt;&gt;""),IF(B2926="","",IF(ISNUMBER(MATCH(B2926,'Look Up Values'!$B$2:$B$500,0)),"","Dest. error")),"")</f>
        <v/>
      </c>
      <c r="L2926" s="242" t="str">
        <f>IF(AND(G2926&lt;&gt;0,G2926&lt;&gt;""),IF(C2926="","",IF(AND(ISNUMBER(--LEFT(C2926,FIND(" ",C2926&amp;" ")-1)),OR(LEN(LEFT(C2926,FIND(" ",C2926&amp;" ")-1))=6,LEN(LEFT(C2926,FIND(" ",C2926&amp;" ")-1))=7),OR(ISNUMBER(MATCH(LEFT(C2926,FIND(" ",C2926&amp;" ")-1),'Look Up Values'!$G$2:$G$1000,0)),ISNUMBER(MATCH(LEFT(C2926,FIND(" ",C2926&amp;" ")-1),'Look Up Values'!$AE$2:$AE$2000,0)))),"","EWC error")),"")</f>
        <v/>
      </c>
      <c r="M2926" s="242" t="str" cm="1">
        <f t="array" ref="M2926">IF(AND(G2926&lt;&gt;0,G2926&lt;&gt;""),IF(E2926="","",IF(ISNUMBER(MATCH(SUBSTITUTE(E2926," ",""),SUBSTITUTE('Look Up Values'!$I$2:$I$10," ",""),0)),"","State error")),"")</f>
        <v/>
      </c>
      <c r="N2926" s="242" t="str" cm="1">
        <f t="array" ref="N2926">IF(AND(G2926&lt;&gt;0,G2926&lt;&gt;""),IF(F2926="","",IF(ISNUMBER(MATCH(SUBSTITUTE(F2926," ",""),SUBSTITUTE('Look Up Values'!$W$2:$W$30," ",""),0)),"","D&amp;R error")),"")</f>
        <v/>
      </c>
      <c r="O2926" s="256" t="str">
        <f t="shared" si="91"/>
        <v/>
      </c>
    </row>
    <row r="2927" spans="1:15" ht="15.75">
      <c r="A2927" s="250">
        <v>2920</v>
      </c>
      <c r="B2927" s="208"/>
      <c r="C2927" s="49"/>
      <c r="D2927" s="50"/>
      <c r="E2927" s="50"/>
      <c r="F2927" s="50"/>
      <c r="G2927" s="209"/>
      <c r="H2927" s="48"/>
      <c r="I2927" s="457" t="str">
        <f t="shared" si="90"/>
        <v/>
      </c>
      <c r="J2927" s="241" cm="1">
        <f t="array" ref="J2927">SUMPRODUCT(--(K2927:N2927&lt;&gt;"")) + IF(TRIM(O2927)="",0,LEN(O2927)-LEN(SUBSTITUTE(O2927,",",""))+1)</f>
        <v>0</v>
      </c>
      <c r="K2927" s="242" t="str">
        <f>IF(AND(G2927&lt;&gt;0,G2927&lt;&gt;""),IF(B2927="","",IF(ISNUMBER(MATCH(B2927,'Look Up Values'!$B$2:$B$500,0)),"","Dest. error")),"")</f>
        <v/>
      </c>
      <c r="L2927" s="242" t="str">
        <f>IF(AND(G2927&lt;&gt;0,G2927&lt;&gt;""),IF(C2927="","",IF(AND(ISNUMBER(--LEFT(C2927,FIND(" ",C2927&amp;" ")-1)),OR(LEN(LEFT(C2927,FIND(" ",C2927&amp;" ")-1))=6,LEN(LEFT(C2927,FIND(" ",C2927&amp;" ")-1))=7),OR(ISNUMBER(MATCH(LEFT(C2927,FIND(" ",C2927&amp;" ")-1),'Look Up Values'!$G$2:$G$1000,0)),ISNUMBER(MATCH(LEFT(C2927,FIND(" ",C2927&amp;" ")-1),'Look Up Values'!$AE$2:$AE$2000,0)))),"","EWC error")),"")</f>
        <v/>
      </c>
      <c r="M2927" s="242" t="str" cm="1">
        <f t="array" ref="M2927">IF(AND(G2927&lt;&gt;0,G2927&lt;&gt;""),IF(E2927="","",IF(ISNUMBER(MATCH(SUBSTITUTE(E2927," ",""),SUBSTITUTE('Look Up Values'!$I$2:$I$10," ",""),0)),"","State error")),"")</f>
        <v/>
      </c>
      <c r="N2927" s="242" t="str" cm="1">
        <f t="array" ref="N2927">IF(AND(G2927&lt;&gt;0,G2927&lt;&gt;""),IF(F2927="","",IF(ISNUMBER(MATCH(SUBSTITUTE(F2927," ",""),SUBSTITUTE('Look Up Values'!$W$2:$W$30," ",""),0)),"","D&amp;R error")),"")</f>
        <v/>
      </c>
      <c r="O2927" s="256" t="str">
        <f t="shared" si="91"/>
        <v/>
      </c>
    </row>
    <row r="2928" spans="1:15" ht="15.75">
      <c r="A2928" s="250">
        <v>2921</v>
      </c>
      <c r="B2928" s="208"/>
      <c r="C2928" s="49"/>
      <c r="D2928" s="50"/>
      <c r="E2928" s="50"/>
      <c r="F2928" s="50"/>
      <c r="G2928" s="209"/>
      <c r="H2928" s="48"/>
      <c r="I2928" s="457" t="str">
        <f t="shared" si="90"/>
        <v/>
      </c>
      <c r="J2928" s="241" cm="1">
        <f t="array" ref="J2928">SUMPRODUCT(--(K2928:N2928&lt;&gt;"")) + IF(TRIM(O2928)="",0,LEN(O2928)-LEN(SUBSTITUTE(O2928,",",""))+1)</f>
        <v>0</v>
      </c>
      <c r="K2928" s="242" t="str">
        <f>IF(AND(G2928&lt;&gt;0,G2928&lt;&gt;""),IF(B2928="","",IF(ISNUMBER(MATCH(B2928,'Look Up Values'!$B$2:$B$500,0)),"","Dest. error")),"")</f>
        <v/>
      </c>
      <c r="L2928" s="242" t="str">
        <f>IF(AND(G2928&lt;&gt;0,G2928&lt;&gt;""),IF(C2928="","",IF(AND(ISNUMBER(--LEFT(C2928,FIND(" ",C2928&amp;" ")-1)),OR(LEN(LEFT(C2928,FIND(" ",C2928&amp;" ")-1))=6,LEN(LEFT(C2928,FIND(" ",C2928&amp;" ")-1))=7),OR(ISNUMBER(MATCH(LEFT(C2928,FIND(" ",C2928&amp;" ")-1),'Look Up Values'!$G$2:$G$1000,0)),ISNUMBER(MATCH(LEFT(C2928,FIND(" ",C2928&amp;" ")-1),'Look Up Values'!$AE$2:$AE$2000,0)))),"","EWC error")),"")</f>
        <v/>
      </c>
      <c r="M2928" s="242" t="str" cm="1">
        <f t="array" ref="M2928">IF(AND(G2928&lt;&gt;0,G2928&lt;&gt;""),IF(E2928="","",IF(ISNUMBER(MATCH(SUBSTITUTE(E2928," ",""),SUBSTITUTE('Look Up Values'!$I$2:$I$10," ",""),0)),"","State error")),"")</f>
        <v/>
      </c>
      <c r="N2928" s="242" t="str" cm="1">
        <f t="array" ref="N2928">IF(AND(G2928&lt;&gt;0,G2928&lt;&gt;""),IF(F2928="","",IF(ISNUMBER(MATCH(SUBSTITUTE(F2928," ",""),SUBSTITUTE('Look Up Values'!$W$2:$W$30," ",""),0)),"","D&amp;R error")),"")</f>
        <v/>
      </c>
      <c r="O2928" s="256" t="str">
        <f t="shared" si="91"/>
        <v/>
      </c>
    </row>
    <row r="2929" spans="1:15" ht="15.75">
      <c r="A2929" s="250">
        <v>2922</v>
      </c>
      <c r="B2929" s="208"/>
      <c r="C2929" s="49"/>
      <c r="D2929" s="50"/>
      <c r="E2929" s="50"/>
      <c r="F2929" s="50"/>
      <c r="G2929" s="209"/>
      <c r="H2929" s="48"/>
      <c r="I2929" s="457" t="str">
        <f t="shared" si="90"/>
        <v/>
      </c>
      <c r="J2929" s="241" cm="1">
        <f t="array" ref="J2929">SUMPRODUCT(--(K2929:N2929&lt;&gt;"")) + IF(TRIM(O2929)="",0,LEN(O2929)-LEN(SUBSTITUTE(O2929,",",""))+1)</f>
        <v>0</v>
      </c>
      <c r="K2929" s="242" t="str">
        <f>IF(AND(G2929&lt;&gt;0,G2929&lt;&gt;""),IF(B2929="","",IF(ISNUMBER(MATCH(B2929,'Look Up Values'!$B$2:$B$500,0)),"","Dest. error")),"")</f>
        <v/>
      </c>
      <c r="L2929" s="242" t="str">
        <f>IF(AND(G2929&lt;&gt;0,G2929&lt;&gt;""),IF(C2929="","",IF(AND(ISNUMBER(--LEFT(C2929,FIND(" ",C2929&amp;" ")-1)),OR(LEN(LEFT(C2929,FIND(" ",C2929&amp;" ")-1))=6,LEN(LEFT(C2929,FIND(" ",C2929&amp;" ")-1))=7),OR(ISNUMBER(MATCH(LEFT(C2929,FIND(" ",C2929&amp;" ")-1),'Look Up Values'!$G$2:$G$1000,0)),ISNUMBER(MATCH(LEFT(C2929,FIND(" ",C2929&amp;" ")-1),'Look Up Values'!$AE$2:$AE$2000,0)))),"","EWC error")),"")</f>
        <v/>
      </c>
      <c r="M2929" s="242" t="str" cm="1">
        <f t="array" ref="M2929">IF(AND(G2929&lt;&gt;0,G2929&lt;&gt;""),IF(E2929="","",IF(ISNUMBER(MATCH(SUBSTITUTE(E2929," ",""),SUBSTITUTE('Look Up Values'!$I$2:$I$10," ",""),0)),"","State error")),"")</f>
        <v/>
      </c>
      <c r="N2929" s="242" t="str" cm="1">
        <f t="array" ref="N2929">IF(AND(G2929&lt;&gt;0,G2929&lt;&gt;""),IF(F2929="","",IF(ISNUMBER(MATCH(SUBSTITUTE(F2929," ",""),SUBSTITUTE('Look Up Values'!$W$2:$W$30," ",""),0)),"","D&amp;R error")),"")</f>
        <v/>
      </c>
      <c r="O2929" s="256" t="str">
        <f t="shared" si="91"/>
        <v/>
      </c>
    </row>
    <row r="2930" spans="1:15" ht="15.75">
      <c r="A2930" s="250">
        <v>2923</v>
      </c>
      <c r="B2930" s="208"/>
      <c r="C2930" s="49"/>
      <c r="D2930" s="50"/>
      <c r="E2930" s="50"/>
      <c r="F2930" s="50"/>
      <c r="G2930" s="209"/>
      <c r="H2930" s="48"/>
      <c r="I2930" s="457" t="str">
        <f t="shared" si="90"/>
        <v/>
      </c>
      <c r="J2930" s="241" cm="1">
        <f t="array" ref="J2930">SUMPRODUCT(--(K2930:N2930&lt;&gt;"")) + IF(TRIM(O2930)="",0,LEN(O2930)-LEN(SUBSTITUTE(O2930,",",""))+1)</f>
        <v>0</v>
      </c>
      <c r="K2930" s="242" t="str">
        <f>IF(AND(G2930&lt;&gt;0,G2930&lt;&gt;""),IF(B2930="","",IF(ISNUMBER(MATCH(B2930,'Look Up Values'!$B$2:$B$500,0)),"","Dest. error")),"")</f>
        <v/>
      </c>
      <c r="L2930" s="242" t="str">
        <f>IF(AND(G2930&lt;&gt;0,G2930&lt;&gt;""),IF(C2930="","",IF(AND(ISNUMBER(--LEFT(C2930,FIND(" ",C2930&amp;" ")-1)),OR(LEN(LEFT(C2930,FIND(" ",C2930&amp;" ")-1))=6,LEN(LEFT(C2930,FIND(" ",C2930&amp;" ")-1))=7),OR(ISNUMBER(MATCH(LEFT(C2930,FIND(" ",C2930&amp;" ")-1),'Look Up Values'!$G$2:$G$1000,0)),ISNUMBER(MATCH(LEFT(C2930,FIND(" ",C2930&amp;" ")-1),'Look Up Values'!$AE$2:$AE$2000,0)))),"","EWC error")),"")</f>
        <v/>
      </c>
      <c r="M2930" s="242" t="str" cm="1">
        <f t="array" ref="M2930">IF(AND(G2930&lt;&gt;0,G2930&lt;&gt;""),IF(E2930="","",IF(ISNUMBER(MATCH(SUBSTITUTE(E2930," ",""),SUBSTITUTE('Look Up Values'!$I$2:$I$10," ",""),0)),"","State error")),"")</f>
        <v/>
      </c>
      <c r="N2930" s="242" t="str" cm="1">
        <f t="array" ref="N2930">IF(AND(G2930&lt;&gt;0,G2930&lt;&gt;""),IF(F2930="","",IF(ISNUMBER(MATCH(SUBSTITUTE(F2930," ",""),SUBSTITUTE('Look Up Values'!$W$2:$W$30," ",""),0)),"","D&amp;R error")),"")</f>
        <v/>
      </c>
      <c r="O2930" s="256" t="str">
        <f t="shared" si="91"/>
        <v/>
      </c>
    </row>
    <row r="2931" spans="1:15" ht="15.75">
      <c r="A2931" s="250">
        <v>2924</v>
      </c>
      <c r="B2931" s="208"/>
      <c r="C2931" s="49"/>
      <c r="D2931" s="50"/>
      <c r="E2931" s="50"/>
      <c r="F2931" s="50"/>
      <c r="G2931" s="209"/>
      <c r="H2931" s="48"/>
      <c r="I2931" s="457" t="str">
        <f t="shared" si="90"/>
        <v/>
      </c>
      <c r="J2931" s="241" cm="1">
        <f t="array" ref="J2931">SUMPRODUCT(--(K2931:N2931&lt;&gt;"")) + IF(TRIM(O2931)="",0,LEN(O2931)-LEN(SUBSTITUTE(O2931,",",""))+1)</f>
        <v>0</v>
      </c>
      <c r="K2931" s="242" t="str">
        <f>IF(AND(G2931&lt;&gt;0,G2931&lt;&gt;""),IF(B2931="","",IF(ISNUMBER(MATCH(B2931,'Look Up Values'!$B$2:$B$500,0)),"","Dest. error")),"")</f>
        <v/>
      </c>
      <c r="L2931" s="242" t="str">
        <f>IF(AND(G2931&lt;&gt;0,G2931&lt;&gt;""),IF(C2931="","",IF(AND(ISNUMBER(--LEFT(C2931,FIND(" ",C2931&amp;" ")-1)),OR(LEN(LEFT(C2931,FIND(" ",C2931&amp;" ")-1))=6,LEN(LEFT(C2931,FIND(" ",C2931&amp;" ")-1))=7),OR(ISNUMBER(MATCH(LEFT(C2931,FIND(" ",C2931&amp;" ")-1),'Look Up Values'!$G$2:$G$1000,0)),ISNUMBER(MATCH(LEFT(C2931,FIND(" ",C2931&amp;" ")-1),'Look Up Values'!$AE$2:$AE$2000,0)))),"","EWC error")),"")</f>
        <v/>
      </c>
      <c r="M2931" s="242" t="str" cm="1">
        <f t="array" ref="M2931">IF(AND(G2931&lt;&gt;0,G2931&lt;&gt;""),IF(E2931="","",IF(ISNUMBER(MATCH(SUBSTITUTE(E2931," ",""),SUBSTITUTE('Look Up Values'!$I$2:$I$10," ",""),0)),"","State error")),"")</f>
        <v/>
      </c>
      <c r="N2931" s="242" t="str" cm="1">
        <f t="array" ref="N2931">IF(AND(G2931&lt;&gt;0,G2931&lt;&gt;""),IF(F2931="","",IF(ISNUMBER(MATCH(SUBSTITUTE(F2931," ",""),SUBSTITUTE('Look Up Values'!$W$2:$W$30," ",""),0)),"","D&amp;R error")),"")</f>
        <v/>
      </c>
      <c r="O2931" s="256" t="str">
        <f t="shared" si="91"/>
        <v/>
      </c>
    </row>
    <row r="2932" spans="1:15" ht="15.75">
      <c r="A2932" s="250">
        <v>2925</v>
      </c>
      <c r="B2932" s="208"/>
      <c r="C2932" s="49"/>
      <c r="D2932" s="50"/>
      <c r="E2932" s="50"/>
      <c r="F2932" s="50"/>
      <c r="G2932" s="209"/>
      <c r="H2932" s="48"/>
      <c r="I2932" s="457" t="str">
        <f t="shared" si="90"/>
        <v/>
      </c>
      <c r="J2932" s="241" cm="1">
        <f t="array" ref="J2932">SUMPRODUCT(--(K2932:N2932&lt;&gt;"")) + IF(TRIM(O2932)="",0,LEN(O2932)-LEN(SUBSTITUTE(O2932,",",""))+1)</f>
        <v>0</v>
      </c>
      <c r="K2932" s="242" t="str">
        <f>IF(AND(G2932&lt;&gt;0,G2932&lt;&gt;""),IF(B2932="","",IF(ISNUMBER(MATCH(B2932,'Look Up Values'!$B$2:$B$500,0)),"","Dest. error")),"")</f>
        <v/>
      </c>
      <c r="L2932" s="242" t="str">
        <f>IF(AND(G2932&lt;&gt;0,G2932&lt;&gt;""),IF(C2932="","",IF(AND(ISNUMBER(--LEFT(C2932,FIND(" ",C2932&amp;" ")-1)),OR(LEN(LEFT(C2932,FIND(" ",C2932&amp;" ")-1))=6,LEN(LEFT(C2932,FIND(" ",C2932&amp;" ")-1))=7),OR(ISNUMBER(MATCH(LEFT(C2932,FIND(" ",C2932&amp;" ")-1),'Look Up Values'!$G$2:$G$1000,0)),ISNUMBER(MATCH(LEFT(C2932,FIND(" ",C2932&amp;" ")-1),'Look Up Values'!$AE$2:$AE$2000,0)))),"","EWC error")),"")</f>
        <v/>
      </c>
      <c r="M2932" s="242" t="str" cm="1">
        <f t="array" ref="M2932">IF(AND(G2932&lt;&gt;0,G2932&lt;&gt;""),IF(E2932="","",IF(ISNUMBER(MATCH(SUBSTITUTE(E2932," ",""),SUBSTITUTE('Look Up Values'!$I$2:$I$10," ",""),0)),"","State error")),"")</f>
        <v/>
      </c>
      <c r="N2932" s="242" t="str" cm="1">
        <f t="array" ref="N2932">IF(AND(G2932&lt;&gt;0,G2932&lt;&gt;""),IF(F2932="","",IF(ISNUMBER(MATCH(SUBSTITUTE(F2932," ",""),SUBSTITUTE('Look Up Values'!$W$2:$W$30," ",""),0)),"","D&amp;R error")),"")</f>
        <v/>
      </c>
      <c r="O2932" s="256" t="str">
        <f t="shared" si="91"/>
        <v/>
      </c>
    </row>
    <row r="2933" spans="1:15" ht="15.75">
      <c r="A2933" s="250">
        <v>2926</v>
      </c>
      <c r="B2933" s="208"/>
      <c r="C2933" s="49"/>
      <c r="D2933" s="50"/>
      <c r="E2933" s="50"/>
      <c r="F2933" s="50"/>
      <c r="G2933" s="209"/>
      <c r="H2933" s="48"/>
      <c r="I2933" s="457" t="str">
        <f t="shared" si="90"/>
        <v/>
      </c>
      <c r="J2933" s="241" cm="1">
        <f t="array" ref="J2933">SUMPRODUCT(--(K2933:N2933&lt;&gt;"")) + IF(TRIM(O2933)="",0,LEN(O2933)-LEN(SUBSTITUTE(O2933,",",""))+1)</f>
        <v>0</v>
      </c>
      <c r="K2933" s="242" t="str">
        <f>IF(AND(G2933&lt;&gt;0,G2933&lt;&gt;""),IF(B2933="","",IF(ISNUMBER(MATCH(B2933,'Look Up Values'!$B$2:$B$500,0)),"","Dest. error")),"")</f>
        <v/>
      </c>
      <c r="L2933" s="242" t="str">
        <f>IF(AND(G2933&lt;&gt;0,G2933&lt;&gt;""),IF(C2933="","",IF(AND(ISNUMBER(--LEFT(C2933,FIND(" ",C2933&amp;" ")-1)),OR(LEN(LEFT(C2933,FIND(" ",C2933&amp;" ")-1))=6,LEN(LEFT(C2933,FIND(" ",C2933&amp;" ")-1))=7),OR(ISNUMBER(MATCH(LEFT(C2933,FIND(" ",C2933&amp;" ")-1),'Look Up Values'!$G$2:$G$1000,0)),ISNUMBER(MATCH(LEFT(C2933,FIND(" ",C2933&amp;" ")-1),'Look Up Values'!$AE$2:$AE$2000,0)))),"","EWC error")),"")</f>
        <v/>
      </c>
      <c r="M2933" s="242" t="str" cm="1">
        <f t="array" ref="M2933">IF(AND(G2933&lt;&gt;0,G2933&lt;&gt;""),IF(E2933="","",IF(ISNUMBER(MATCH(SUBSTITUTE(E2933," ",""),SUBSTITUTE('Look Up Values'!$I$2:$I$10," ",""),0)),"","State error")),"")</f>
        <v/>
      </c>
      <c r="N2933" s="242" t="str" cm="1">
        <f t="array" ref="N2933">IF(AND(G2933&lt;&gt;0,G2933&lt;&gt;""),IF(F2933="","",IF(ISNUMBER(MATCH(SUBSTITUTE(F2933," ",""),SUBSTITUTE('Look Up Values'!$W$2:$W$30," ",""),0)),"","D&amp;R error")),"")</f>
        <v/>
      </c>
      <c r="O2933" s="256" t="str">
        <f t="shared" si="91"/>
        <v/>
      </c>
    </row>
    <row r="2934" spans="1:15" ht="15.75">
      <c r="A2934" s="250">
        <v>2927</v>
      </c>
      <c r="B2934" s="208"/>
      <c r="C2934" s="49"/>
      <c r="D2934" s="50"/>
      <c r="E2934" s="50"/>
      <c r="F2934" s="50"/>
      <c r="G2934" s="209"/>
      <c r="H2934" s="48"/>
      <c r="I2934" s="457" t="str">
        <f t="shared" si="90"/>
        <v/>
      </c>
      <c r="J2934" s="241" cm="1">
        <f t="array" ref="J2934">SUMPRODUCT(--(K2934:N2934&lt;&gt;"")) + IF(TRIM(O2934)="",0,LEN(O2934)-LEN(SUBSTITUTE(O2934,",",""))+1)</f>
        <v>0</v>
      </c>
      <c r="K2934" s="242" t="str">
        <f>IF(AND(G2934&lt;&gt;0,G2934&lt;&gt;""),IF(B2934="","",IF(ISNUMBER(MATCH(B2934,'Look Up Values'!$B$2:$B$500,0)),"","Dest. error")),"")</f>
        <v/>
      </c>
      <c r="L2934" s="242" t="str">
        <f>IF(AND(G2934&lt;&gt;0,G2934&lt;&gt;""),IF(C2934="","",IF(AND(ISNUMBER(--LEFT(C2934,FIND(" ",C2934&amp;" ")-1)),OR(LEN(LEFT(C2934,FIND(" ",C2934&amp;" ")-1))=6,LEN(LEFT(C2934,FIND(" ",C2934&amp;" ")-1))=7),OR(ISNUMBER(MATCH(LEFT(C2934,FIND(" ",C2934&amp;" ")-1),'Look Up Values'!$G$2:$G$1000,0)),ISNUMBER(MATCH(LEFT(C2934,FIND(" ",C2934&amp;" ")-1),'Look Up Values'!$AE$2:$AE$2000,0)))),"","EWC error")),"")</f>
        <v/>
      </c>
      <c r="M2934" s="242" t="str" cm="1">
        <f t="array" ref="M2934">IF(AND(G2934&lt;&gt;0,G2934&lt;&gt;""),IF(E2934="","",IF(ISNUMBER(MATCH(SUBSTITUTE(E2934," ",""),SUBSTITUTE('Look Up Values'!$I$2:$I$10," ",""),0)),"","State error")),"")</f>
        <v/>
      </c>
      <c r="N2934" s="242" t="str" cm="1">
        <f t="array" ref="N2934">IF(AND(G2934&lt;&gt;0,G2934&lt;&gt;""),IF(F2934="","",IF(ISNUMBER(MATCH(SUBSTITUTE(F2934," ",""),SUBSTITUTE('Look Up Values'!$W$2:$W$30," ",""),0)),"","D&amp;R error")),"")</f>
        <v/>
      </c>
      <c r="O2934" s="256" t="str">
        <f t="shared" si="91"/>
        <v/>
      </c>
    </row>
    <row r="2935" spans="1:15" ht="15.75">
      <c r="A2935" s="250">
        <v>2928</v>
      </c>
      <c r="B2935" s="208"/>
      <c r="C2935" s="49"/>
      <c r="D2935" s="50"/>
      <c r="E2935" s="50"/>
      <c r="F2935" s="50"/>
      <c r="G2935" s="209"/>
      <c r="H2935" s="48"/>
      <c r="I2935" s="457" t="str">
        <f t="shared" si="90"/>
        <v/>
      </c>
      <c r="J2935" s="241" cm="1">
        <f t="array" ref="J2935">SUMPRODUCT(--(K2935:N2935&lt;&gt;"")) + IF(TRIM(O2935)="",0,LEN(O2935)-LEN(SUBSTITUTE(O2935,",",""))+1)</f>
        <v>0</v>
      </c>
      <c r="K2935" s="242" t="str">
        <f>IF(AND(G2935&lt;&gt;0,G2935&lt;&gt;""),IF(B2935="","",IF(ISNUMBER(MATCH(B2935,'Look Up Values'!$B$2:$B$500,0)),"","Dest. error")),"")</f>
        <v/>
      </c>
      <c r="L2935" s="242" t="str">
        <f>IF(AND(G2935&lt;&gt;0,G2935&lt;&gt;""),IF(C2935="","",IF(AND(ISNUMBER(--LEFT(C2935,FIND(" ",C2935&amp;" ")-1)),OR(LEN(LEFT(C2935,FIND(" ",C2935&amp;" ")-1))=6,LEN(LEFT(C2935,FIND(" ",C2935&amp;" ")-1))=7),OR(ISNUMBER(MATCH(LEFT(C2935,FIND(" ",C2935&amp;" ")-1),'Look Up Values'!$G$2:$G$1000,0)),ISNUMBER(MATCH(LEFT(C2935,FIND(" ",C2935&amp;" ")-1),'Look Up Values'!$AE$2:$AE$2000,0)))),"","EWC error")),"")</f>
        <v/>
      </c>
      <c r="M2935" s="242" t="str" cm="1">
        <f t="array" ref="M2935">IF(AND(G2935&lt;&gt;0,G2935&lt;&gt;""),IF(E2935="","",IF(ISNUMBER(MATCH(SUBSTITUTE(E2935," ",""),SUBSTITUTE('Look Up Values'!$I$2:$I$10," ",""),0)),"","State error")),"")</f>
        <v/>
      </c>
      <c r="N2935" s="242" t="str" cm="1">
        <f t="array" ref="N2935">IF(AND(G2935&lt;&gt;0,G2935&lt;&gt;""),IF(F2935="","",IF(ISNUMBER(MATCH(SUBSTITUTE(F2935," ",""),SUBSTITUTE('Look Up Values'!$W$2:$W$30," ",""),0)),"","D&amp;R error")),"")</f>
        <v/>
      </c>
      <c r="O2935" s="256" t="str">
        <f t="shared" si="91"/>
        <v/>
      </c>
    </row>
    <row r="2936" spans="1:15" ht="15.75">
      <c r="A2936" s="250">
        <v>2929</v>
      </c>
      <c r="B2936" s="208"/>
      <c r="C2936" s="49"/>
      <c r="D2936" s="50"/>
      <c r="E2936" s="50"/>
      <c r="F2936" s="50"/>
      <c r="G2936" s="209"/>
      <c r="H2936" s="48"/>
      <c r="I2936" s="457" t="str">
        <f t="shared" si="90"/>
        <v/>
      </c>
      <c r="J2936" s="241" cm="1">
        <f t="array" ref="J2936">SUMPRODUCT(--(K2936:N2936&lt;&gt;"")) + IF(TRIM(O2936)="",0,LEN(O2936)-LEN(SUBSTITUTE(O2936,",",""))+1)</f>
        <v>0</v>
      </c>
      <c r="K2936" s="242" t="str">
        <f>IF(AND(G2936&lt;&gt;0,G2936&lt;&gt;""),IF(B2936="","",IF(ISNUMBER(MATCH(B2936,'Look Up Values'!$B$2:$B$500,0)),"","Dest. error")),"")</f>
        <v/>
      </c>
      <c r="L2936" s="242" t="str">
        <f>IF(AND(G2936&lt;&gt;0,G2936&lt;&gt;""),IF(C2936="","",IF(AND(ISNUMBER(--LEFT(C2936,FIND(" ",C2936&amp;" ")-1)),OR(LEN(LEFT(C2936,FIND(" ",C2936&amp;" ")-1))=6,LEN(LEFT(C2936,FIND(" ",C2936&amp;" ")-1))=7),OR(ISNUMBER(MATCH(LEFT(C2936,FIND(" ",C2936&amp;" ")-1),'Look Up Values'!$G$2:$G$1000,0)),ISNUMBER(MATCH(LEFT(C2936,FIND(" ",C2936&amp;" ")-1),'Look Up Values'!$AE$2:$AE$2000,0)))),"","EWC error")),"")</f>
        <v/>
      </c>
      <c r="M2936" s="242" t="str" cm="1">
        <f t="array" ref="M2936">IF(AND(G2936&lt;&gt;0,G2936&lt;&gt;""),IF(E2936="","",IF(ISNUMBER(MATCH(SUBSTITUTE(E2936," ",""),SUBSTITUTE('Look Up Values'!$I$2:$I$10," ",""),0)),"","State error")),"")</f>
        <v/>
      </c>
      <c r="N2936" s="242" t="str" cm="1">
        <f t="array" ref="N2936">IF(AND(G2936&lt;&gt;0,G2936&lt;&gt;""),IF(F2936="","",IF(ISNUMBER(MATCH(SUBSTITUTE(F2936," ",""),SUBSTITUTE('Look Up Values'!$W$2:$W$30," ",""),0)),"","D&amp;R error")),"")</f>
        <v/>
      </c>
      <c r="O2936" s="256" t="str">
        <f t="shared" si="91"/>
        <v/>
      </c>
    </row>
    <row r="2937" spans="1:15" ht="15.75">
      <c r="A2937" s="250">
        <v>2930</v>
      </c>
      <c r="B2937" s="208"/>
      <c r="C2937" s="49"/>
      <c r="D2937" s="50"/>
      <c r="E2937" s="50"/>
      <c r="F2937" s="50"/>
      <c r="G2937" s="209"/>
      <c r="H2937" s="48"/>
      <c r="I2937" s="457" t="str">
        <f t="shared" si="90"/>
        <v/>
      </c>
      <c r="J2937" s="241" cm="1">
        <f t="array" ref="J2937">SUMPRODUCT(--(K2937:N2937&lt;&gt;"")) + IF(TRIM(O2937)="",0,LEN(O2937)-LEN(SUBSTITUTE(O2937,",",""))+1)</f>
        <v>0</v>
      </c>
      <c r="K2937" s="242" t="str">
        <f>IF(AND(G2937&lt;&gt;0,G2937&lt;&gt;""),IF(B2937="","",IF(ISNUMBER(MATCH(B2937,'Look Up Values'!$B$2:$B$500,0)),"","Dest. error")),"")</f>
        <v/>
      </c>
      <c r="L2937" s="242" t="str">
        <f>IF(AND(G2937&lt;&gt;0,G2937&lt;&gt;""),IF(C2937="","",IF(AND(ISNUMBER(--LEFT(C2937,FIND(" ",C2937&amp;" ")-1)),OR(LEN(LEFT(C2937,FIND(" ",C2937&amp;" ")-1))=6,LEN(LEFT(C2937,FIND(" ",C2937&amp;" ")-1))=7),OR(ISNUMBER(MATCH(LEFT(C2937,FIND(" ",C2937&amp;" ")-1),'Look Up Values'!$G$2:$G$1000,0)),ISNUMBER(MATCH(LEFT(C2937,FIND(" ",C2937&amp;" ")-1),'Look Up Values'!$AE$2:$AE$2000,0)))),"","EWC error")),"")</f>
        <v/>
      </c>
      <c r="M2937" s="242" t="str" cm="1">
        <f t="array" ref="M2937">IF(AND(G2937&lt;&gt;0,G2937&lt;&gt;""),IF(E2937="","",IF(ISNUMBER(MATCH(SUBSTITUTE(E2937," ",""),SUBSTITUTE('Look Up Values'!$I$2:$I$10," ",""),0)),"","State error")),"")</f>
        <v/>
      </c>
      <c r="N2937" s="242" t="str" cm="1">
        <f t="array" ref="N2937">IF(AND(G2937&lt;&gt;0,G2937&lt;&gt;""),IF(F2937="","",IF(ISNUMBER(MATCH(SUBSTITUTE(F2937," ",""),SUBSTITUTE('Look Up Values'!$W$2:$W$30," ",""),0)),"","D&amp;R error")),"")</f>
        <v/>
      </c>
      <c r="O2937" s="256" t="str">
        <f t="shared" si="91"/>
        <v/>
      </c>
    </row>
    <row r="2938" spans="1:15" ht="15.75">
      <c r="A2938" s="250">
        <v>2931</v>
      </c>
      <c r="B2938" s="208"/>
      <c r="C2938" s="49"/>
      <c r="D2938" s="50"/>
      <c r="E2938" s="50"/>
      <c r="F2938" s="50"/>
      <c r="G2938" s="209"/>
      <c r="H2938" s="48"/>
      <c r="I2938" s="457" t="str">
        <f t="shared" si="90"/>
        <v/>
      </c>
      <c r="J2938" s="241" cm="1">
        <f t="array" ref="J2938">SUMPRODUCT(--(K2938:N2938&lt;&gt;"")) + IF(TRIM(O2938)="",0,LEN(O2938)-LEN(SUBSTITUTE(O2938,",",""))+1)</f>
        <v>0</v>
      </c>
      <c r="K2938" s="242" t="str">
        <f>IF(AND(G2938&lt;&gt;0,G2938&lt;&gt;""),IF(B2938="","",IF(ISNUMBER(MATCH(B2938,'Look Up Values'!$B$2:$B$500,0)),"","Dest. error")),"")</f>
        <v/>
      </c>
      <c r="L2938" s="242" t="str">
        <f>IF(AND(G2938&lt;&gt;0,G2938&lt;&gt;""),IF(C2938="","",IF(AND(ISNUMBER(--LEFT(C2938,FIND(" ",C2938&amp;" ")-1)),OR(LEN(LEFT(C2938,FIND(" ",C2938&amp;" ")-1))=6,LEN(LEFT(C2938,FIND(" ",C2938&amp;" ")-1))=7),OR(ISNUMBER(MATCH(LEFT(C2938,FIND(" ",C2938&amp;" ")-1),'Look Up Values'!$G$2:$G$1000,0)),ISNUMBER(MATCH(LEFT(C2938,FIND(" ",C2938&amp;" ")-1),'Look Up Values'!$AE$2:$AE$2000,0)))),"","EWC error")),"")</f>
        <v/>
      </c>
      <c r="M2938" s="242" t="str" cm="1">
        <f t="array" ref="M2938">IF(AND(G2938&lt;&gt;0,G2938&lt;&gt;""),IF(E2938="","",IF(ISNUMBER(MATCH(SUBSTITUTE(E2938," ",""),SUBSTITUTE('Look Up Values'!$I$2:$I$10," ",""),0)),"","State error")),"")</f>
        <v/>
      </c>
      <c r="N2938" s="242" t="str" cm="1">
        <f t="array" ref="N2938">IF(AND(G2938&lt;&gt;0,G2938&lt;&gt;""),IF(F2938="","",IF(ISNUMBER(MATCH(SUBSTITUTE(F2938," ",""),SUBSTITUTE('Look Up Values'!$W$2:$W$30," ",""),0)),"","D&amp;R error")),"")</f>
        <v/>
      </c>
      <c r="O2938" s="256" t="str">
        <f t="shared" si="91"/>
        <v/>
      </c>
    </row>
    <row r="2939" spans="1:15" ht="15.75">
      <c r="A2939" s="250">
        <v>2932</v>
      </c>
      <c r="B2939" s="208"/>
      <c r="C2939" s="49"/>
      <c r="D2939" s="50"/>
      <c r="E2939" s="50"/>
      <c r="F2939" s="50"/>
      <c r="G2939" s="209"/>
      <c r="H2939" s="48"/>
      <c r="I2939" s="457" t="str">
        <f t="shared" si="90"/>
        <v/>
      </c>
      <c r="J2939" s="241" cm="1">
        <f t="array" ref="J2939">SUMPRODUCT(--(K2939:N2939&lt;&gt;"")) + IF(TRIM(O2939)="",0,LEN(O2939)-LEN(SUBSTITUTE(O2939,",",""))+1)</f>
        <v>0</v>
      </c>
      <c r="K2939" s="242" t="str">
        <f>IF(AND(G2939&lt;&gt;0,G2939&lt;&gt;""),IF(B2939="","",IF(ISNUMBER(MATCH(B2939,'Look Up Values'!$B$2:$B$500,0)),"","Dest. error")),"")</f>
        <v/>
      </c>
      <c r="L2939" s="242" t="str">
        <f>IF(AND(G2939&lt;&gt;0,G2939&lt;&gt;""),IF(C2939="","",IF(AND(ISNUMBER(--LEFT(C2939,FIND(" ",C2939&amp;" ")-1)),OR(LEN(LEFT(C2939,FIND(" ",C2939&amp;" ")-1))=6,LEN(LEFT(C2939,FIND(" ",C2939&amp;" ")-1))=7),OR(ISNUMBER(MATCH(LEFT(C2939,FIND(" ",C2939&amp;" ")-1),'Look Up Values'!$G$2:$G$1000,0)),ISNUMBER(MATCH(LEFT(C2939,FIND(" ",C2939&amp;" ")-1),'Look Up Values'!$AE$2:$AE$2000,0)))),"","EWC error")),"")</f>
        <v/>
      </c>
      <c r="M2939" s="242" t="str" cm="1">
        <f t="array" ref="M2939">IF(AND(G2939&lt;&gt;0,G2939&lt;&gt;""),IF(E2939="","",IF(ISNUMBER(MATCH(SUBSTITUTE(E2939," ",""),SUBSTITUTE('Look Up Values'!$I$2:$I$10," ",""),0)),"","State error")),"")</f>
        <v/>
      </c>
      <c r="N2939" s="242" t="str" cm="1">
        <f t="array" ref="N2939">IF(AND(G2939&lt;&gt;0,G2939&lt;&gt;""),IF(F2939="","",IF(ISNUMBER(MATCH(SUBSTITUTE(F2939," ",""),SUBSTITUTE('Look Up Values'!$W$2:$W$30," ",""),0)),"","D&amp;R error")),"")</f>
        <v/>
      </c>
      <c r="O2939" s="256" t="str">
        <f t="shared" si="91"/>
        <v/>
      </c>
    </row>
    <row r="2940" spans="1:15" ht="15.75">
      <c r="A2940" s="250">
        <v>2933</v>
      </c>
      <c r="B2940" s="208"/>
      <c r="C2940" s="49"/>
      <c r="D2940" s="50"/>
      <c r="E2940" s="50"/>
      <c r="F2940" s="50"/>
      <c r="G2940" s="209"/>
      <c r="H2940" s="48"/>
      <c r="I2940" s="457" t="str">
        <f t="shared" si="90"/>
        <v/>
      </c>
      <c r="J2940" s="241" cm="1">
        <f t="array" ref="J2940">SUMPRODUCT(--(K2940:N2940&lt;&gt;"")) + IF(TRIM(O2940)="",0,LEN(O2940)-LEN(SUBSTITUTE(O2940,",",""))+1)</f>
        <v>0</v>
      </c>
      <c r="K2940" s="242" t="str">
        <f>IF(AND(G2940&lt;&gt;0,G2940&lt;&gt;""),IF(B2940="","",IF(ISNUMBER(MATCH(B2940,'Look Up Values'!$B$2:$B$500,0)),"","Dest. error")),"")</f>
        <v/>
      </c>
      <c r="L2940" s="242" t="str">
        <f>IF(AND(G2940&lt;&gt;0,G2940&lt;&gt;""),IF(C2940="","",IF(AND(ISNUMBER(--LEFT(C2940,FIND(" ",C2940&amp;" ")-1)),OR(LEN(LEFT(C2940,FIND(" ",C2940&amp;" ")-1))=6,LEN(LEFT(C2940,FIND(" ",C2940&amp;" ")-1))=7),OR(ISNUMBER(MATCH(LEFT(C2940,FIND(" ",C2940&amp;" ")-1),'Look Up Values'!$G$2:$G$1000,0)),ISNUMBER(MATCH(LEFT(C2940,FIND(" ",C2940&amp;" ")-1),'Look Up Values'!$AE$2:$AE$2000,0)))),"","EWC error")),"")</f>
        <v/>
      </c>
      <c r="M2940" s="242" t="str" cm="1">
        <f t="array" ref="M2940">IF(AND(G2940&lt;&gt;0,G2940&lt;&gt;""),IF(E2940="","",IF(ISNUMBER(MATCH(SUBSTITUTE(E2940," ",""),SUBSTITUTE('Look Up Values'!$I$2:$I$10," ",""),0)),"","State error")),"")</f>
        <v/>
      </c>
      <c r="N2940" s="242" t="str" cm="1">
        <f t="array" ref="N2940">IF(AND(G2940&lt;&gt;0,G2940&lt;&gt;""),IF(F2940="","",IF(ISNUMBER(MATCH(SUBSTITUTE(F2940," ",""),SUBSTITUTE('Look Up Values'!$W$2:$W$30," ",""),0)),"","D&amp;R error")),"")</f>
        <v/>
      </c>
      <c r="O2940" s="256" t="str">
        <f t="shared" si="91"/>
        <v/>
      </c>
    </row>
    <row r="2941" spans="1:15" ht="15.75">
      <c r="A2941" s="250">
        <v>2934</v>
      </c>
      <c r="B2941" s="208"/>
      <c r="C2941" s="49"/>
      <c r="D2941" s="50"/>
      <c r="E2941" s="50"/>
      <c r="F2941" s="50"/>
      <c r="G2941" s="209"/>
      <c r="H2941" s="48"/>
      <c r="I2941" s="457" t="str">
        <f t="shared" si="90"/>
        <v/>
      </c>
      <c r="J2941" s="241" cm="1">
        <f t="array" ref="J2941">SUMPRODUCT(--(K2941:N2941&lt;&gt;"")) + IF(TRIM(O2941)="",0,LEN(O2941)-LEN(SUBSTITUTE(O2941,",",""))+1)</f>
        <v>0</v>
      </c>
      <c r="K2941" s="242" t="str">
        <f>IF(AND(G2941&lt;&gt;0,G2941&lt;&gt;""),IF(B2941="","",IF(ISNUMBER(MATCH(B2941,'Look Up Values'!$B$2:$B$500,0)),"","Dest. error")),"")</f>
        <v/>
      </c>
      <c r="L2941" s="242" t="str">
        <f>IF(AND(G2941&lt;&gt;0,G2941&lt;&gt;""),IF(C2941="","",IF(AND(ISNUMBER(--LEFT(C2941,FIND(" ",C2941&amp;" ")-1)),OR(LEN(LEFT(C2941,FIND(" ",C2941&amp;" ")-1))=6,LEN(LEFT(C2941,FIND(" ",C2941&amp;" ")-1))=7),OR(ISNUMBER(MATCH(LEFT(C2941,FIND(" ",C2941&amp;" ")-1),'Look Up Values'!$G$2:$G$1000,0)),ISNUMBER(MATCH(LEFT(C2941,FIND(" ",C2941&amp;" ")-1),'Look Up Values'!$AE$2:$AE$2000,0)))),"","EWC error")),"")</f>
        <v/>
      </c>
      <c r="M2941" s="242" t="str" cm="1">
        <f t="array" ref="M2941">IF(AND(G2941&lt;&gt;0,G2941&lt;&gt;""),IF(E2941="","",IF(ISNUMBER(MATCH(SUBSTITUTE(E2941," ",""),SUBSTITUTE('Look Up Values'!$I$2:$I$10," ",""),0)),"","State error")),"")</f>
        <v/>
      </c>
      <c r="N2941" s="242" t="str" cm="1">
        <f t="array" ref="N2941">IF(AND(G2941&lt;&gt;0,G2941&lt;&gt;""),IF(F2941="","",IF(ISNUMBER(MATCH(SUBSTITUTE(F2941," ",""),SUBSTITUTE('Look Up Values'!$W$2:$W$30," ",""),0)),"","D&amp;R error")),"")</f>
        <v/>
      </c>
      <c r="O2941" s="256" t="str">
        <f t="shared" si="91"/>
        <v/>
      </c>
    </row>
    <row r="2942" spans="1:15" ht="15.75">
      <c r="A2942" s="250">
        <v>2935</v>
      </c>
      <c r="B2942" s="208"/>
      <c r="C2942" s="49"/>
      <c r="D2942" s="50"/>
      <c r="E2942" s="50"/>
      <c r="F2942" s="50"/>
      <c r="G2942" s="209"/>
      <c r="H2942" s="48"/>
      <c r="I2942" s="457" t="str">
        <f t="shared" si="90"/>
        <v/>
      </c>
      <c r="J2942" s="241" cm="1">
        <f t="array" ref="J2942">SUMPRODUCT(--(K2942:N2942&lt;&gt;"")) + IF(TRIM(O2942)="",0,LEN(O2942)-LEN(SUBSTITUTE(O2942,",",""))+1)</f>
        <v>0</v>
      </c>
      <c r="K2942" s="242" t="str">
        <f>IF(AND(G2942&lt;&gt;0,G2942&lt;&gt;""),IF(B2942="","",IF(ISNUMBER(MATCH(B2942,'Look Up Values'!$B$2:$B$500,0)),"","Dest. error")),"")</f>
        <v/>
      </c>
      <c r="L2942" s="242" t="str">
        <f>IF(AND(G2942&lt;&gt;0,G2942&lt;&gt;""),IF(C2942="","",IF(AND(ISNUMBER(--LEFT(C2942,FIND(" ",C2942&amp;" ")-1)),OR(LEN(LEFT(C2942,FIND(" ",C2942&amp;" ")-1))=6,LEN(LEFT(C2942,FIND(" ",C2942&amp;" ")-1))=7),OR(ISNUMBER(MATCH(LEFT(C2942,FIND(" ",C2942&amp;" ")-1),'Look Up Values'!$G$2:$G$1000,0)),ISNUMBER(MATCH(LEFT(C2942,FIND(" ",C2942&amp;" ")-1),'Look Up Values'!$AE$2:$AE$2000,0)))),"","EWC error")),"")</f>
        <v/>
      </c>
      <c r="M2942" s="242" t="str" cm="1">
        <f t="array" ref="M2942">IF(AND(G2942&lt;&gt;0,G2942&lt;&gt;""),IF(E2942="","",IF(ISNUMBER(MATCH(SUBSTITUTE(E2942," ",""),SUBSTITUTE('Look Up Values'!$I$2:$I$10," ",""),0)),"","State error")),"")</f>
        <v/>
      </c>
      <c r="N2942" s="242" t="str" cm="1">
        <f t="array" ref="N2942">IF(AND(G2942&lt;&gt;0,G2942&lt;&gt;""),IF(F2942="","",IF(ISNUMBER(MATCH(SUBSTITUTE(F2942," ",""),SUBSTITUTE('Look Up Values'!$W$2:$W$30," ",""),0)),"","D&amp;R error")),"")</f>
        <v/>
      </c>
      <c r="O2942" s="256" t="str">
        <f t="shared" si="91"/>
        <v/>
      </c>
    </row>
    <row r="2943" spans="1:15" ht="15.75">
      <c r="A2943" s="250">
        <v>2936</v>
      </c>
      <c r="B2943" s="208"/>
      <c r="C2943" s="49"/>
      <c r="D2943" s="50"/>
      <c r="E2943" s="50"/>
      <c r="F2943" s="50"/>
      <c r="G2943" s="209"/>
      <c r="H2943" s="48"/>
      <c r="I2943" s="457" t="str">
        <f t="shared" si="90"/>
        <v/>
      </c>
      <c r="J2943" s="241" cm="1">
        <f t="array" ref="J2943">SUMPRODUCT(--(K2943:N2943&lt;&gt;"")) + IF(TRIM(O2943)="",0,LEN(O2943)-LEN(SUBSTITUTE(O2943,",",""))+1)</f>
        <v>0</v>
      </c>
      <c r="K2943" s="242" t="str">
        <f>IF(AND(G2943&lt;&gt;0,G2943&lt;&gt;""),IF(B2943="","",IF(ISNUMBER(MATCH(B2943,'Look Up Values'!$B$2:$B$500,0)),"","Dest. error")),"")</f>
        <v/>
      </c>
      <c r="L2943" s="242" t="str">
        <f>IF(AND(G2943&lt;&gt;0,G2943&lt;&gt;""),IF(C2943="","",IF(AND(ISNUMBER(--LEFT(C2943,FIND(" ",C2943&amp;" ")-1)),OR(LEN(LEFT(C2943,FIND(" ",C2943&amp;" ")-1))=6,LEN(LEFT(C2943,FIND(" ",C2943&amp;" ")-1))=7),OR(ISNUMBER(MATCH(LEFT(C2943,FIND(" ",C2943&amp;" ")-1),'Look Up Values'!$G$2:$G$1000,0)),ISNUMBER(MATCH(LEFT(C2943,FIND(" ",C2943&amp;" ")-1),'Look Up Values'!$AE$2:$AE$2000,0)))),"","EWC error")),"")</f>
        <v/>
      </c>
      <c r="M2943" s="242" t="str" cm="1">
        <f t="array" ref="M2943">IF(AND(G2943&lt;&gt;0,G2943&lt;&gt;""),IF(E2943="","",IF(ISNUMBER(MATCH(SUBSTITUTE(E2943," ",""),SUBSTITUTE('Look Up Values'!$I$2:$I$10," ",""),0)),"","State error")),"")</f>
        <v/>
      </c>
      <c r="N2943" s="242" t="str" cm="1">
        <f t="array" ref="N2943">IF(AND(G2943&lt;&gt;0,G2943&lt;&gt;""),IF(F2943="","",IF(ISNUMBER(MATCH(SUBSTITUTE(F2943," ",""),SUBSTITUTE('Look Up Values'!$W$2:$W$30," ",""),0)),"","D&amp;R error")),"")</f>
        <v/>
      </c>
      <c r="O2943" s="256" t="str">
        <f t="shared" si="91"/>
        <v/>
      </c>
    </row>
    <row r="2944" spans="1:15" ht="15.75">
      <c r="A2944" s="250">
        <v>2937</v>
      </c>
      <c r="B2944" s="208"/>
      <c r="C2944" s="49"/>
      <c r="D2944" s="50"/>
      <c r="E2944" s="50"/>
      <c r="F2944" s="50"/>
      <c r="G2944" s="209"/>
      <c r="H2944" s="48"/>
      <c r="I2944" s="457" t="str">
        <f t="shared" si="90"/>
        <v/>
      </c>
      <c r="J2944" s="241" cm="1">
        <f t="array" ref="J2944">SUMPRODUCT(--(K2944:N2944&lt;&gt;"")) + IF(TRIM(O2944)="",0,LEN(O2944)-LEN(SUBSTITUTE(O2944,",",""))+1)</f>
        <v>0</v>
      </c>
      <c r="K2944" s="242" t="str">
        <f>IF(AND(G2944&lt;&gt;0,G2944&lt;&gt;""),IF(B2944="","",IF(ISNUMBER(MATCH(B2944,'Look Up Values'!$B$2:$B$500,0)),"","Dest. error")),"")</f>
        <v/>
      </c>
      <c r="L2944" s="242" t="str">
        <f>IF(AND(G2944&lt;&gt;0,G2944&lt;&gt;""),IF(C2944="","",IF(AND(ISNUMBER(--LEFT(C2944,FIND(" ",C2944&amp;" ")-1)),OR(LEN(LEFT(C2944,FIND(" ",C2944&amp;" ")-1))=6,LEN(LEFT(C2944,FIND(" ",C2944&amp;" ")-1))=7),OR(ISNUMBER(MATCH(LEFT(C2944,FIND(" ",C2944&amp;" ")-1),'Look Up Values'!$G$2:$G$1000,0)),ISNUMBER(MATCH(LEFT(C2944,FIND(" ",C2944&amp;" ")-1),'Look Up Values'!$AE$2:$AE$2000,0)))),"","EWC error")),"")</f>
        <v/>
      </c>
      <c r="M2944" s="242" t="str" cm="1">
        <f t="array" ref="M2944">IF(AND(G2944&lt;&gt;0,G2944&lt;&gt;""),IF(E2944="","",IF(ISNUMBER(MATCH(SUBSTITUTE(E2944," ",""),SUBSTITUTE('Look Up Values'!$I$2:$I$10," ",""),0)),"","State error")),"")</f>
        <v/>
      </c>
      <c r="N2944" s="242" t="str" cm="1">
        <f t="array" ref="N2944">IF(AND(G2944&lt;&gt;0,G2944&lt;&gt;""),IF(F2944="","",IF(ISNUMBER(MATCH(SUBSTITUTE(F2944," ",""),SUBSTITUTE('Look Up Values'!$W$2:$W$30," ",""),0)),"","D&amp;R error")),"")</f>
        <v/>
      </c>
      <c r="O2944" s="256" t="str">
        <f t="shared" si="91"/>
        <v/>
      </c>
    </row>
    <row r="2945" spans="1:15" ht="15.75">
      <c r="A2945" s="250">
        <v>2938</v>
      </c>
      <c r="B2945" s="208"/>
      <c r="C2945" s="49"/>
      <c r="D2945" s="50"/>
      <c r="E2945" s="50"/>
      <c r="F2945" s="50"/>
      <c r="G2945" s="209"/>
      <c r="H2945" s="48"/>
      <c r="I2945" s="457" t="str">
        <f t="shared" si="90"/>
        <v/>
      </c>
      <c r="J2945" s="241" cm="1">
        <f t="array" ref="J2945">SUMPRODUCT(--(K2945:N2945&lt;&gt;"")) + IF(TRIM(O2945)="",0,LEN(O2945)-LEN(SUBSTITUTE(O2945,",",""))+1)</f>
        <v>0</v>
      </c>
      <c r="K2945" s="242" t="str">
        <f>IF(AND(G2945&lt;&gt;0,G2945&lt;&gt;""),IF(B2945="","",IF(ISNUMBER(MATCH(B2945,'Look Up Values'!$B$2:$B$500,0)),"","Dest. error")),"")</f>
        <v/>
      </c>
      <c r="L2945" s="242" t="str">
        <f>IF(AND(G2945&lt;&gt;0,G2945&lt;&gt;""),IF(C2945="","",IF(AND(ISNUMBER(--LEFT(C2945,FIND(" ",C2945&amp;" ")-1)),OR(LEN(LEFT(C2945,FIND(" ",C2945&amp;" ")-1))=6,LEN(LEFT(C2945,FIND(" ",C2945&amp;" ")-1))=7),OR(ISNUMBER(MATCH(LEFT(C2945,FIND(" ",C2945&amp;" ")-1),'Look Up Values'!$G$2:$G$1000,0)),ISNUMBER(MATCH(LEFT(C2945,FIND(" ",C2945&amp;" ")-1),'Look Up Values'!$AE$2:$AE$2000,0)))),"","EWC error")),"")</f>
        <v/>
      </c>
      <c r="M2945" s="242" t="str" cm="1">
        <f t="array" ref="M2945">IF(AND(G2945&lt;&gt;0,G2945&lt;&gt;""),IF(E2945="","",IF(ISNUMBER(MATCH(SUBSTITUTE(E2945," ",""),SUBSTITUTE('Look Up Values'!$I$2:$I$10," ",""),0)),"","State error")),"")</f>
        <v/>
      </c>
      <c r="N2945" s="242" t="str" cm="1">
        <f t="array" ref="N2945">IF(AND(G2945&lt;&gt;0,G2945&lt;&gt;""),IF(F2945="","",IF(ISNUMBER(MATCH(SUBSTITUTE(F2945," ",""),SUBSTITUTE('Look Up Values'!$W$2:$W$30," ",""),0)),"","D&amp;R error")),"")</f>
        <v/>
      </c>
      <c r="O2945" s="256" t="str">
        <f t="shared" si="91"/>
        <v/>
      </c>
    </row>
    <row r="2946" spans="1:15" ht="15.75">
      <c r="A2946" s="250">
        <v>2939</v>
      </c>
      <c r="B2946" s="208"/>
      <c r="C2946" s="49"/>
      <c r="D2946" s="50"/>
      <c r="E2946" s="50"/>
      <c r="F2946" s="50"/>
      <c r="G2946" s="209"/>
      <c r="H2946" s="48"/>
      <c r="I2946" s="457" t="str">
        <f t="shared" si="90"/>
        <v/>
      </c>
      <c r="J2946" s="241" cm="1">
        <f t="array" ref="J2946">SUMPRODUCT(--(K2946:N2946&lt;&gt;"")) + IF(TRIM(O2946)="",0,LEN(O2946)-LEN(SUBSTITUTE(O2946,",",""))+1)</f>
        <v>0</v>
      </c>
      <c r="K2946" s="242" t="str">
        <f>IF(AND(G2946&lt;&gt;0,G2946&lt;&gt;""),IF(B2946="","",IF(ISNUMBER(MATCH(B2946,'Look Up Values'!$B$2:$B$500,0)),"","Dest. error")),"")</f>
        <v/>
      </c>
      <c r="L2946" s="242" t="str">
        <f>IF(AND(G2946&lt;&gt;0,G2946&lt;&gt;""),IF(C2946="","",IF(AND(ISNUMBER(--LEFT(C2946,FIND(" ",C2946&amp;" ")-1)),OR(LEN(LEFT(C2946,FIND(" ",C2946&amp;" ")-1))=6,LEN(LEFT(C2946,FIND(" ",C2946&amp;" ")-1))=7),OR(ISNUMBER(MATCH(LEFT(C2946,FIND(" ",C2946&amp;" ")-1),'Look Up Values'!$G$2:$G$1000,0)),ISNUMBER(MATCH(LEFT(C2946,FIND(" ",C2946&amp;" ")-1),'Look Up Values'!$AE$2:$AE$2000,0)))),"","EWC error")),"")</f>
        <v/>
      </c>
      <c r="M2946" s="242" t="str" cm="1">
        <f t="array" ref="M2946">IF(AND(G2946&lt;&gt;0,G2946&lt;&gt;""),IF(E2946="","",IF(ISNUMBER(MATCH(SUBSTITUTE(E2946," ",""),SUBSTITUTE('Look Up Values'!$I$2:$I$10," ",""),0)),"","State error")),"")</f>
        <v/>
      </c>
      <c r="N2946" s="242" t="str" cm="1">
        <f t="array" ref="N2946">IF(AND(G2946&lt;&gt;0,G2946&lt;&gt;""),IF(F2946="","",IF(ISNUMBER(MATCH(SUBSTITUTE(F2946," ",""),SUBSTITUTE('Look Up Values'!$W$2:$W$30," ",""),0)),"","D&amp;R error")),"")</f>
        <v/>
      </c>
      <c r="O2946" s="256" t="str">
        <f t="shared" si="91"/>
        <v/>
      </c>
    </row>
    <row r="2947" spans="1:15" ht="15.75">
      <c r="A2947" s="250">
        <v>2940</v>
      </c>
      <c r="B2947" s="208"/>
      <c r="C2947" s="49"/>
      <c r="D2947" s="50"/>
      <c r="E2947" s="50"/>
      <c r="F2947" s="50"/>
      <c r="G2947" s="209"/>
      <c r="H2947" s="48"/>
      <c r="I2947" s="457" t="str">
        <f t="shared" si="90"/>
        <v/>
      </c>
      <c r="J2947" s="241" cm="1">
        <f t="array" ref="J2947">SUMPRODUCT(--(K2947:N2947&lt;&gt;"")) + IF(TRIM(O2947)="",0,LEN(O2947)-LEN(SUBSTITUTE(O2947,",",""))+1)</f>
        <v>0</v>
      </c>
      <c r="K2947" s="242" t="str">
        <f>IF(AND(G2947&lt;&gt;0,G2947&lt;&gt;""),IF(B2947="","",IF(ISNUMBER(MATCH(B2947,'Look Up Values'!$B$2:$B$500,0)),"","Dest. error")),"")</f>
        <v/>
      </c>
      <c r="L2947" s="242" t="str">
        <f>IF(AND(G2947&lt;&gt;0,G2947&lt;&gt;""),IF(C2947="","",IF(AND(ISNUMBER(--LEFT(C2947,FIND(" ",C2947&amp;" ")-1)),OR(LEN(LEFT(C2947,FIND(" ",C2947&amp;" ")-1))=6,LEN(LEFT(C2947,FIND(" ",C2947&amp;" ")-1))=7),OR(ISNUMBER(MATCH(LEFT(C2947,FIND(" ",C2947&amp;" ")-1),'Look Up Values'!$G$2:$G$1000,0)),ISNUMBER(MATCH(LEFT(C2947,FIND(" ",C2947&amp;" ")-1),'Look Up Values'!$AE$2:$AE$2000,0)))),"","EWC error")),"")</f>
        <v/>
      </c>
      <c r="M2947" s="242" t="str" cm="1">
        <f t="array" ref="M2947">IF(AND(G2947&lt;&gt;0,G2947&lt;&gt;""),IF(E2947="","",IF(ISNUMBER(MATCH(SUBSTITUTE(E2947," ",""),SUBSTITUTE('Look Up Values'!$I$2:$I$10," ",""),0)),"","State error")),"")</f>
        <v/>
      </c>
      <c r="N2947" s="242" t="str" cm="1">
        <f t="array" ref="N2947">IF(AND(G2947&lt;&gt;0,G2947&lt;&gt;""),IF(F2947="","",IF(ISNUMBER(MATCH(SUBSTITUTE(F2947," ",""),SUBSTITUTE('Look Up Values'!$W$2:$W$30," ",""),0)),"","D&amp;R error")),"")</f>
        <v/>
      </c>
      <c r="O2947" s="256" t="str">
        <f t="shared" si="91"/>
        <v/>
      </c>
    </row>
    <row r="2948" spans="1:15" ht="15.75">
      <c r="A2948" s="250">
        <v>2941</v>
      </c>
      <c r="B2948" s="208"/>
      <c r="C2948" s="49"/>
      <c r="D2948" s="50"/>
      <c r="E2948" s="50"/>
      <c r="F2948" s="50"/>
      <c r="G2948" s="209"/>
      <c r="H2948" s="48"/>
      <c r="I2948" s="457" t="str">
        <f t="shared" si="90"/>
        <v/>
      </c>
      <c r="J2948" s="241" cm="1">
        <f t="array" ref="J2948">SUMPRODUCT(--(K2948:N2948&lt;&gt;"")) + IF(TRIM(O2948)="",0,LEN(O2948)-LEN(SUBSTITUTE(O2948,",",""))+1)</f>
        <v>0</v>
      </c>
      <c r="K2948" s="242" t="str">
        <f>IF(AND(G2948&lt;&gt;0,G2948&lt;&gt;""),IF(B2948="","",IF(ISNUMBER(MATCH(B2948,'Look Up Values'!$B$2:$B$500,0)),"","Dest. error")),"")</f>
        <v/>
      </c>
      <c r="L2948" s="242" t="str">
        <f>IF(AND(G2948&lt;&gt;0,G2948&lt;&gt;""),IF(C2948="","",IF(AND(ISNUMBER(--LEFT(C2948,FIND(" ",C2948&amp;" ")-1)),OR(LEN(LEFT(C2948,FIND(" ",C2948&amp;" ")-1))=6,LEN(LEFT(C2948,FIND(" ",C2948&amp;" ")-1))=7),OR(ISNUMBER(MATCH(LEFT(C2948,FIND(" ",C2948&amp;" ")-1),'Look Up Values'!$G$2:$G$1000,0)),ISNUMBER(MATCH(LEFT(C2948,FIND(" ",C2948&amp;" ")-1),'Look Up Values'!$AE$2:$AE$2000,0)))),"","EWC error")),"")</f>
        <v/>
      </c>
      <c r="M2948" s="242" t="str" cm="1">
        <f t="array" ref="M2948">IF(AND(G2948&lt;&gt;0,G2948&lt;&gt;""),IF(E2948="","",IF(ISNUMBER(MATCH(SUBSTITUTE(E2948," ",""),SUBSTITUTE('Look Up Values'!$I$2:$I$10," ",""),0)),"","State error")),"")</f>
        <v/>
      </c>
      <c r="N2948" s="242" t="str" cm="1">
        <f t="array" ref="N2948">IF(AND(G2948&lt;&gt;0,G2948&lt;&gt;""),IF(F2948="","",IF(ISNUMBER(MATCH(SUBSTITUTE(F2948," ",""),SUBSTITUTE('Look Up Values'!$W$2:$W$30," ",""),0)),"","D&amp;R error")),"")</f>
        <v/>
      </c>
      <c r="O2948" s="256" t="str">
        <f t="shared" si="91"/>
        <v/>
      </c>
    </row>
    <row r="2949" spans="1:15" ht="15.75">
      <c r="A2949" s="250">
        <v>2942</v>
      </c>
      <c r="B2949" s="208"/>
      <c r="C2949" s="49"/>
      <c r="D2949" s="50"/>
      <c r="E2949" s="50"/>
      <c r="F2949" s="50"/>
      <c r="G2949" s="209"/>
      <c r="H2949" s="48"/>
      <c r="I2949" s="457" t="str">
        <f t="shared" si="90"/>
        <v/>
      </c>
      <c r="J2949" s="241" cm="1">
        <f t="array" ref="J2949">SUMPRODUCT(--(K2949:N2949&lt;&gt;"")) + IF(TRIM(O2949)="",0,LEN(O2949)-LEN(SUBSTITUTE(O2949,",",""))+1)</f>
        <v>0</v>
      </c>
      <c r="K2949" s="242" t="str">
        <f>IF(AND(G2949&lt;&gt;0,G2949&lt;&gt;""),IF(B2949="","",IF(ISNUMBER(MATCH(B2949,'Look Up Values'!$B$2:$B$500,0)),"","Dest. error")),"")</f>
        <v/>
      </c>
      <c r="L2949" s="242" t="str">
        <f>IF(AND(G2949&lt;&gt;0,G2949&lt;&gt;""),IF(C2949="","",IF(AND(ISNUMBER(--LEFT(C2949,FIND(" ",C2949&amp;" ")-1)),OR(LEN(LEFT(C2949,FIND(" ",C2949&amp;" ")-1))=6,LEN(LEFT(C2949,FIND(" ",C2949&amp;" ")-1))=7),OR(ISNUMBER(MATCH(LEFT(C2949,FIND(" ",C2949&amp;" ")-1),'Look Up Values'!$G$2:$G$1000,0)),ISNUMBER(MATCH(LEFT(C2949,FIND(" ",C2949&amp;" ")-1),'Look Up Values'!$AE$2:$AE$2000,0)))),"","EWC error")),"")</f>
        <v/>
      </c>
      <c r="M2949" s="242" t="str" cm="1">
        <f t="array" ref="M2949">IF(AND(G2949&lt;&gt;0,G2949&lt;&gt;""),IF(E2949="","",IF(ISNUMBER(MATCH(SUBSTITUTE(E2949," ",""),SUBSTITUTE('Look Up Values'!$I$2:$I$10," ",""),0)),"","State error")),"")</f>
        <v/>
      </c>
      <c r="N2949" s="242" t="str" cm="1">
        <f t="array" ref="N2949">IF(AND(G2949&lt;&gt;0,G2949&lt;&gt;""),IF(F2949="","",IF(ISNUMBER(MATCH(SUBSTITUTE(F2949," ",""),SUBSTITUTE('Look Up Values'!$W$2:$W$30," ",""),0)),"","D&amp;R error")),"")</f>
        <v/>
      </c>
      <c r="O2949" s="256" t="str">
        <f t="shared" si="91"/>
        <v/>
      </c>
    </row>
    <row r="2950" spans="1:15" ht="15.75">
      <c r="A2950" s="250">
        <v>2943</v>
      </c>
      <c r="B2950" s="208"/>
      <c r="C2950" s="49"/>
      <c r="D2950" s="50"/>
      <c r="E2950" s="50"/>
      <c r="F2950" s="50"/>
      <c r="G2950" s="209"/>
      <c r="H2950" s="48"/>
      <c r="I2950" s="457" t="str">
        <f t="shared" si="90"/>
        <v/>
      </c>
      <c r="J2950" s="241" cm="1">
        <f t="array" ref="J2950">SUMPRODUCT(--(K2950:N2950&lt;&gt;"")) + IF(TRIM(O2950)="",0,LEN(O2950)-LEN(SUBSTITUTE(O2950,",",""))+1)</f>
        <v>0</v>
      </c>
      <c r="K2950" s="242" t="str">
        <f>IF(AND(G2950&lt;&gt;0,G2950&lt;&gt;""),IF(B2950="","",IF(ISNUMBER(MATCH(B2950,'Look Up Values'!$B$2:$B$500,0)),"","Dest. error")),"")</f>
        <v/>
      </c>
      <c r="L2950" s="242" t="str">
        <f>IF(AND(G2950&lt;&gt;0,G2950&lt;&gt;""),IF(C2950="","",IF(AND(ISNUMBER(--LEFT(C2950,FIND(" ",C2950&amp;" ")-1)),OR(LEN(LEFT(C2950,FIND(" ",C2950&amp;" ")-1))=6,LEN(LEFT(C2950,FIND(" ",C2950&amp;" ")-1))=7),OR(ISNUMBER(MATCH(LEFT(C2950,FIND(" ",C2950&amp;" ")-1),'Look Up Values'!$G$2:$G$1000,0)),ISNUMBER(MATCH(LEFT(C2950,FIND(" ",C2950&amp;" ")-1),'Look Up Values'!$AE$2:$AE$2000,0)))),"","EWC error")),"")</f>
        <v/>
      </c>
      <c r="M2950" s="242" t="str" cm="1">
        <f t="array" ref="M2950">IF(AND(G2950&lt;&gt;0,G2950&lt;&gt;""),IF(E2950="","",IF(ISNUMBER(MATCH(SUBSTITUTE(E2950," ",""),SUBSTITUTE('Look Up Values'!$I$2:$I$10," ",""),0)),"","State error")),"")</f>
        <v/>
      </c>
      <c r="N2950" s="242" t="str" cm="1">
        <f t="array" ref="N2950">IF(AND(G2950&lt;&gt;0,G2950&lt;&gt;""),IF(F2950="","",IF(ISNUMBER(MATCH(SUBSTITUTE(F2950," ",""),SUBSTITUTE('Look Up Values'!$W$2:$W$30," ",""),0)),"","D&amp;R error")),"")</f>
        <v/>
      </c>
      <c r="O2950" s="256" t="str">
        <f t="shared" si="91"/>
        <v/>
      </c>
    </row>
    <row r="2951" spans="1:15" ht="15.75">
      <c r="A2951" s="250">
        <v>2944</v>
      </c>
      <c r="B2951" s="208"/>
      <c r="C2951" s="49"/>
      <c r="D2951" s="50"/>
      <c r="E2951" s="50"/>
      <c r="F2951" s="50"/>
      <c r="G2951" s="209"/>
      <c r="H2951" s="48"/>
      <c r="I2951" s="457" t="str">
        <f t="shared" si="90"/>
        <v/>
      </c>
      <c r="J2951" s="241" cm="1">
        <f t="array" ref="J2951">SUMPRODUCT(--(K2951:N2951&lt;&gt;"")) + IF(TRIM(O2951)="",0,LEN(O2951)-LEN(SUBSTITUTE(O2951,",",""))+1)</f>
        <v>0</v>
      </c>
      <c r="K2951" s="242" t="str">
        <f>IF(AND(G2951&lt;&gt;0,G2951&lt;&gt;""),IF(B2951="","",IF(ISNUMBER(MATCH(B2951,'Look Up Values'!$B$2:$B$500,0)),"","Dest. error")),"")</f>
        <v/>
      </c>
      <c r="L2951" s="242" t="str">
        <f>IF(AND(G2951&lt;&gt;0,G2951&lt;&gt;""),IF(C2951="","",IF(AND(ISNUMBER(--LEFT(C2951,FIND(" ",C2951&amp;" ")-1)),OR(LEN(LEFT(C2951,FIND(" ",C2951&amp;" ")-1))=6,LEN(LEFT(C2951,FIND(" ",C2951&amp;" ")-1))=7),OR(ISNUMBER(MATCH(LEFT(C2951,FIND(" ",C2951&amp;" ")-1),'Look Up Values'!$G$2:$G$1000,0)),ISNUMBER(MATCH(LEFT(C2951,FIND(" ",C2951&amp;" ")-1),'Look Up Values'!$AE$2:$AE$2000,0)))),"","EWC error")),"")</f>
        <v/>
      </c>
      <c r="M2951" s="242" t="str" cm="1">
        <f t="array" ref="M2951">IF(AND(G2951&lt;&gt;0,G2951&lt;&gt;""),IF(E2951="","",IF(ISNUMBER(MATCH(SUBSTITUTE(E2951," ",""),SUBSTITUTE('Look Up Values'!$I$2:$I$10," ",""),0)),"","State error")),"")</f>
        <v/>
      </c>
      <c r="N2951" s="242" t="str" cm="1">
        <f t="array" ref="N2951">IF(AND(G2951&lt;&gt;0,G2951&lt;&gt;""),IF(F2951="","",IF(ISNUMBER(MATCH(SUBSTITUTE(F2951," ",""),SUBSTITUTE('Look Up Values'!$W$2:$W$30," ",""),0)),"","D&amp;R error")),"")</f>
        <v/>
      </c>
      <c r="O2951" s="256" t="str">
        <f t="shared" si="91"/>
        <v/>
      </c>
    </row>
    <row r="2952" spans="1:15" ht="15.75">
      <c r="A2952" s="250">
        <v>2945</v>
      </c>
      <c r="B2952" s="208"/>
      <c r="C2952" s="49"/>
      <c r="D2952" s="50"/>
      <c r="E2952" s="50"/>
      <c r="F2952" s="50"/>
      <c r="G2952" s="209"/>
      <c r="H2952" s="48"/>
      <c r="I2952" s="457" t="str">
        <f t="shared" si="90"/>
        <v/>
      </c>
      <c r="J2952" s="241" cm="1">
        <f t="array" ref="J2952">SUMPRODUCT(--(K2952:N2952&lt;&gt;"")) + IF(TRIM(O2952)="",0,LEN(O2952)-LEN(SUBSTITUTE(O2952,",",""))+1)</f>
        <v>0</v>
      </c>
      <c r="K2952" s="242" t="str">
        <f>IF(AND(G2952&lt;&gt;0,G2952&lt;&gt;""),IF(B2952="","",IF(ISNUMBER(MATCH(B2952,'Look Up Values'!$B$2:$B$500,0)),"","Dest. error")),"")</f>
        <v/>
      </c>
      <c r="L2952" s="242" t="str">
        <f>IF(AND(G2952&lt;&gt;0,G2952&lt;&gt;""),IF(C2952="","",IF(AND(ISNUMBER(--LEFT(C2952,FIND(" ",C2952&amp;" ")-1)),OR(LEN(LEFT(C2952,FIND(" ",C2952&amp;" ")-1))=6,LEN(LEFT(C2952,FIND(" ",C2952&amp;" ")-1))=7),OR(ISNUMBER(MATCH(LEFT(C2952,FIND(" ",C2952&amp;" ")-1),'Look Up Values'!$G$2:$G$1000,0)),ISNUMBER(MATCH(LEFT(C2952,FIND(" ",C2952&amp;" ")-1),'Look Up Values'!$AE$2:$AE$2000,0)))),"","EWC error")),"")</f>
        <v/>
      </c>
      <c r="M2952" s="242" t="str" cm="1">
        <f t="array" ref="M2952">IF(AND(G2952&lt;&gt;0,G2952&lt;&gt;""),IF(E2952="","",IF(ISNUMBER(MATCH(SUBSTITUTE(E2952," ",""),SUBSTITUTE('Look Up Values'!$I$2:$I$10," ",""),0)),"","State error")),"")</f>
        <v/>
      </c>
      <c r="N2952" s="242" t="str" cm="1">
        <f t="array" ref="N2952">IF(AND(G2952&lt;&gt;0,G2952&lt;&gt;""),IF(F2952="","",IF(ISNUMBER(MATCH(SUBSTITUTE(F2952," ",""),SUBSTITUTE('Look Up Values'!$W$2:$W$30," ",""),0)),"","D&amp;R error")),"")</f>
        <v/>
      </c>
      <c r="O2952" s="256" t="str">
        <f t="shared" si="91"/>
        <v/>
      </c>
    </row>
    <row r="2953" spans="1:15" ht="15.75">
      <c r="A2953" s="250">
        <v>2946</v>
      </c>
      <c r="B2953" s="208"/>
      <c r="C2953" s="49"/>
      <c r="D2953" s="50"/>
      <c r="E2953" s="50"/>
      <c r="F2953" s="50"/>
      <c r="G2953" s="209"/>
      <c r="H2953" s="48"/>
      <c r="I2953" s="457" t="str">
        <f t="shared" ref="I2953:I3016" si="92">IF(IFERROR(--SUBSTITUTE(J2953,CHAR(160),""),0)&gt;0,A2953,"")</f>
        <v/>
      </c>
      <c r="J2953" s="241" cm="1">
        <f t="array" ref="J2953">SUMPRODUCT(--(K2953:N2953&lt;&gt;"")) + IF(TRIM(O2953)="",0,LEN(O2953)-LEN(SUBSTITUTE(O2953,",",""))+1)</f>
        <v>0</v>
      </c>
      <c r="K2953" s="242" t="str">
        <f>IF(AND(G2953&lt;&gt;0,G2953&lt;&gt;""),IF(B2953="","",IF(ISNUMBER(MATCH(B2953,'Look Up Values'!$B$2:$B$500,0)),"","Dest. error")),"")</f>
        <v/>
      </c>
      <c r="L2953" s="242" t="str">
        <f>IF(AND(G2953&lt;&gt;0,G2953&lt;&gt;""),IF(C2953="","",IF(AND(ISNUMBER(--LEFT(C2953,FIND(" ",C2953&amp;" ")-1)),OR(LEN(LEFT(C2953,FIND(" ",C2953&amp;" ")-1))=6,LEN(LEFT(C2953,FIND(" ",C2953&amp;" ")-1))=7),OR(ISNUMBER(MATCH(LEFT(C2953,FIND(" ",C2953&amp;" ")-1),'Look Up Values'!$G$2:$G$1000,0)),ISNUMBER(MATCH(LEFT(C2953,FIND(" ",C2953&amp;" ")-1),'Look Up Values'!$AE$2:$AE$2000,0)))),"","EWC error")),"")</f>
        <v/>
      </c>
      <c r="M2953" s="242" t="str" cm="1">
        <f t="array" ref="M2953">IF(AND(G2953&lt;&gt;0,G2953&lt;&gt;""),IF(E2953="","",IF(ISNUMBER(MATCH(SUBSTITUTE(E2953," ",""),SUBSTITUTE('Look Up Values'!$I$2:$I$10," ",""),0)),"","State error")),"")</f>
        <v/>
      </c>
      <c r="N2953" s="242" t="str" cm="1">
        <f t="array" ref="N2953">IF(AND(G2953&lt;&gt;0,G2953&lt;&gt;""),IF(F2953="","",IF(ISNUMBER(MATCH(SUBSTITUTE(F2953," ",""),SUBSTITUTE('Look Up Values'!$W$2:$W$30," ",""),0)),"","D&amp;R error")),"")</f>
        <v/>
      </c>
      <c r="O2953" s="256" t="str">
        <f t="shared" ref="O2953:O3016" si="93">IF(OR(G2953="",G2953=0),"",IF((TRIM(SUBSTITUTE(B2953,CHAR(160),""))&amp;TRIM(SUBSTITUTE(C2953,CHAR(160),""))&amp;TRIM(SUBSTITUTE(F2953,CHAR(160),""))&amp;TRIM(SUBSTITUTE(E2953,CHAR(160),"")))&lt;&gt;"",IF((--(TRIM(SUBSTITUTE(B2953,CHAR(160),""))&lt;&gt;"")+--(TRIM(SUBSTITUTE(C2953,CHAR(160),""))&lt;&gt;"")+--(TRIM(SUBSTITUTE(F2953,CHAR(160),""))&lt;&gt;"")+--(TRIM(SUBSTITUTE(E2953,CHAR(160),""))&lt;&gt;""))=4,"",LEFT(IF(TRIM(SUBSTITUTE(B2953,CHAR(160),""))="","Dest, ","")&amp;IF(TRIM(SUBSTITUTE(C2953,CHAR(160),""))="","EWC, ","")&amp;IF(TRIM(SUBSTITUTE(F2953,CHAR(160),""))="","D&amp;R, ","")&amp;IF(TRIM(SUBSTITUTE(E2953,CHAR(160),""))="","State, ",""),LEN(IF(TRIM(SUBSTITUTE(B2953,CHAR(160),""))="","Dest, ","")&amp;IF(TRIM(SUBSTITUTE(C2953,CHAR(160),""))="","EWC, ","")&amp;IF(TRIM(SUBSTITUTE(F2953,CHAR(160),""))="","D&amp;R, ","")&amp;IF(TRIM(SUBSTITUTE(E2953,CHAR(160),""))="","State, ",""))-2)),LEFT(IF(TRIM(SUBSTITUTE(B2953,CHAR(160),""))="","Dest, ","")&amp;IF(TRIM(SUBSTITUTE(C2953,CHAR(160),""))="","EWC, ","")&amp;IF(TRIM(SUBSTITUTE(F2953,CHAR(160),""))="","D&amp;R, ","")&amp;IF(TRIM(SUBSTITUTE(E2953,CHAR(160),""))="","State, ",""),LEN(IF(TRIM(SUBSTITUTE(B2953,CHAR(160),""))="","Dest, ","")&amp;IF(TRIM(SUBSTITUTE(C2953,CHAR(160),""))="","EWC, ","")&amp;IF(TRIM(SUBSTITUTE(F2953,CHAR(160),""))="","D&amp;R, ","")&amp;IF(TRIM(SUBSTITUTE(E2953,CHAR(160),""))="","State, ",""))-2)))</f>
        <v/>
      </c>
    </row>
    <row r="2954" spans="1:15" ht="15.75">
      <c r="A2954" s="250">
        <v>2947</v>
      </c>
      <c r="B2954" s="208"/>
      <c r="C2954" s="49"/>
      <c r="D2954" s="50"/>
      <c r="E2954" s="50"/>
      <c r="F2954" s="50"/>
      <c r="G2954" s="209"/>
      <c r="H2954" s="48"/>
      <c r="I2954" s="457" t="str">
        <f t="shared" si="92"/>
        <v/>
      </c>
      <c r="J2954" s="241" cm="1">
        <f t="array" ref="J2954">SUMPRODUCT(--(K2954:N2954&lt;&gt;"")) + IF(TRIM(O2954)="",0,LEN(O2954)-LEN(SUBSTITUTE(O2954,",",""))+1)</f>
        <v>0</v>
      </c>
      <c r="K2954" s="242" t="str">
        <f>IF(AND(G2954&lt;&gt;0,G2954&lt;&gt;""),IF(B2954="","",IF(ISNUMBER(MATCH(B2954,'Look Up Values'!$B$2:$B$500,0)),"","Dest. error")),"")</f>
        <v/>
      </c>
      <c r="L2954" s="242" t="str">
        <f>IF(AND(G2954&lt;&gt;0,G2954&lt;&gt;""),IF(C2954="","",IF(AND(ISNUMBER(--LEFT(C2954,FIND(" ",C2954&amp;" ")-1)),OR(LEN(LEFT(C2954,FIND(" ",C2954&amp;" ")-1))=6,LEN(LEFT(C2954,FIND(" ",C2954&amp;" ")-1))=7),OR(ISNUMBER(MATCH(LEFT(C2954,FIND(" ",C2954&amp;" ")-1),'Look Up Values'!$G$2:$G$1000,0)),ISNUMBER(MATCH(LEFT(C2954,FIND(" ",C2954&amp;" ")-1),'Look Up Values'!$AE$2:$AE$2000,0)))),"","EWC error")),"")</f>
        <v/>
      </c>
      <c r="M2954" s="242" t="str" cm="1">
        <f t="array" ref="M2954">IF(AND(G2954&lt;&gt;0,G2954&lt;&gt;""),IF(E2954="","",IF(ISNUMBER(MATCH(SUBSTITUTE(E2954," ",""),SUBSTITUTE('Look Up Values'!$I$2:$I$10," ",""),0)),"","State error")),"")</f>
        <v/>
      </c>
      <c r="N2954" s="242" t="str" cm="1">
        <f t="array" ref="N2954">IF(AND(G2954&lt;&gt;0,G2954&lt;&gt;""),IF(F2954="","",IF(ISNUMBER(MATCH(SUBSTITUTE(F2954," ",""),SUBSTITUTE('Look Up Values'!$W$2:$W$30," ",""),0)),"","D&amp;R error")),"")</f>
        <v/>
      </c>
      <c r="O2954" s="256" t="str">
        <f t="shared" si="93"/>
        <v/>
      </c>
    </row>
    <row r="2955" spans="1:15" ht="15.75">
      <c r="A2955" s="250">
        <v>2948</v>
      </c>
      <c r="B2955" s="208"/>
      <c r="C2955" s="49"/>
      <c r="D2955" s="50"/>
      <c r="E2955" s="50"/>
      <c r="F2955" s="50"/>
      <c r="G2955" s="209"/>
      <c r="H2955" s="48"/>
      <c r="I2955" s="457" t="str">
        <f t="shared" si="92"/>
        <v/>
      </c>
      <c r="J2955" s="241" cm="1">
        <f t="array" ref="J2955">SUMPRODUCT(--(K2955:N2955&lt;&gt;"")) + IF(TRIM(O2955)="",0,LEN(O2955)-LEN(SUBSTITUTE(O2955,",",""))+1)</f>
        <v>0</v>
      </c>
      <c r="K2955" s="242" t="str">
        <f>IF(AND(G2955&lt;&gt;0,G2955&lt;&gt;""),IF(B2955="","",IF(ISNUMBER(MATCH(B2955,'Look Up Values'!$B$2:$B$500,0)),"","Dest. error")),"")</f>
        <v/>
      </c>
      <c r="L2955" s="242" t="str">
        <f>IF(AND(G2955&lt;&gt;0,G2955&lt;&gt;""),IF(C2955="","",IF(AND(ISNUMBER(--LEFT(C2955,FIND(" ",C2955&amp;" ")-1)),OR(LEN(LEFT(C2955,FIND(" ",C2955&amp;" ")-1))=6,LEN(LEFT(C2955,FIND(" ",C2955&amp;" ")-1))=7),OR(ISNUMBER(MATCH(LEFT(C2955,FIND(" ",C2955&amp;" ")-1),'Look Up Values'!$G$2:$G$1000,0)),ISNUMBER(MATCH(LEFT(C2955,FIND(" ",C2955&amp;" ")-1),'Look Up Values'!$AE$2:$AE$2000,0)))),"","EWC error")),"")</f>
        <v/>
      </c>
      <c r="M2955" s="242" t="str" cm="1">
        <f t="array" ref="M2955">IF(AND(G2955&lt;&gt;0,G2955&lt;&gt;""),IF(E2955="","",IF(ISNUMBER(MATCH(SUBSTITUTE(E2955," ",""),SUBSTITUTE('Look Up Values'!$I$2:$I$10," ",""),0)),"","State error")),"")</f>
        <v/>
      </c>
      <c r="N2955" s="242" t="str" cm="1">
        <f t="array" ref="N2955">IF(AND(G2955&lt;&gt;0,G2955&lt;&gt;""),IF(F2955="","",IF(ISNUMBER(MATCH(SUBSTITUTE(F2955," ",""),SUBSTITUTE('Look Up Values'!$W$2:$W$30," ",""),0)),"","D&amp;R error")),"")</f>
        <v/>
      </c>
      <c r="O2955" s="256" t="str">
        <f t="shared" si="93"/>
        <v/>
      </c>
    </row>
    <row r="2956" spans="1:15" ht="15.75">
      <c r="A2956" s="250">
        <v>2949</v>
      </c>
      <c r="B2956" s="208"/>
      <c r="C2956" s="49"/>
      <c r="D2956" s="50"/>
      <c r="E2956" s="50"/>
      <c r="F2956" s="50"/>
      <c r="G2956" s="209"/>
      <c r="H2956" s="48"/>
      <c r="I2956" s="457" t="str">
        <f t="shared" si="92"/>
        <v/>
      </c>
      <c r="J2956" s="241" cm="1">
        <f t="array" ref="J2956">SUMPRODUCT(--(K2956:N2956&lt;&gt;"")) + IF(TRIM(O2956)="",0,LEN(O2956)-LEN(SUBSTITUTE(O2956,",",""))+1)</f>
        <v>0</v>
      </c>
      <c r="K2956" s="242" t="str">
        <f>IF(AND(G2956&lt;&gt;0,G2956&lt;&gt;""),IF(B2956="","",IF(ISNUMBER(MATCH(B2956,'Look Up Values'!$B$2:$B$500,0)),"","Dest. error")),"")</f>
        <v/>
      </c>
      <c r="L2956" s="242" t="str">
        <f>IF(AND(G2956&lt;&gt;0,G2956&lt;&gt;""),IF(C2956="","",IF(AND(ISNUMBER(--LEFT(C2956,FIND(" ",C2956&amp;" ")-1)),OR(LEN(LEFT(C2956,FIND(" ",C2956&amp;" ")-1))=6,LEN(LEFT(C2956,FIND(" ",C2956&amp;" ")-1))=7),OR(ISNUMBER(MATCH(LEFT(C2956,FIND(" ",C2956&amp;" ")-1),'Look Up Values'!$G$2:$G$1000,0)),ISNUMBER(MATCH(LEFT(C2956,FIND(" ",C2956&amp;" ")-1),'Look Up Values'!$AE$2:$AE$2000,0)))),"","EWC error")),"")</f>
        <v/>
      </c>
      <c r="M2956" s="242" t="str" cm="1">
        <f t="array" ref="M2956">IF(AND(G2956&lt;&gt;0,G2956&lt;&gt;""),IF(E2956="","",IF(ISNUMBER(MATCH(SUBSTITUTE(E2956," ",""),SUBSTITUTE('Look Up Values'!$I$2:$I$10," ",""),0)),"","State error")),"")</f>
        <v/>
      </c>
      <c r="N2956" s="242" t="str" cm="1">
        <f t="array" ref="N2956">IF(AND(G2956&lt;&gt;0,G2956&lt;&gt;""),IF(F2956="","",IF(ISNUMBER(MATCH(SUBSTITUTE(F2956," ",""),SUBSTITUTE('Look Up Values'!$W$2:$W$30," ",""),0)),"","D&amp;R error")),"")</f>
        <v/>
      </c>
      <c r="O2956" s="256" t="str">
        <f t="shared" si="93"/>
        <v/>
      </c>
    </row>
    <row r="2957" spans="1:15" ht="15.75">
      <c r="A2957" s="250">
        <v>2950</v>
      </c>
      <c r="B2957" s="208"/>
      <c r="C2957" s="49"/>
      <c r="D2957" s="50"/>
      <c r="E2957" s="50"/>
      <c r="F2957" s="50"/>
      <c r="G2957" s="209"/>
      <c r="H2957" s="48"/>
      <c r="I2957" s="457" t="str">
        <f t="shared" si="92"/>
        <v/>
      </c>
      <c r="J2957" s="241" cm="1">
        <f t="array" ref="J2957">SUMPRODUCT(--(K2957:N2957&lt;&gt;"")) + IF(TRIM(O2957)="",0,LEN(O2957)-LEN(SUBSTITUTE(O2957,",",""))+1)</f>
        <v>0</v>
      </c>
      <c r="K2957" s="242" t="str">
        <f>IF(AND(G2957&lt;&gt;0,G2957&lt;&gt;""),IF(B2957="","",IF(ISNUMBER(MATCH(B2957,'Look Up Values'!$B$2:$B$500,0)),"","Dest. error")),"")</f>
        <v/>
      </c>
      <c r="L2957" s="242" t="str">
        <f>IF(AND(G2957&lt;&gt;0,G2957&lt;&gt;""),IF(C2957="","",IF(AND(ISNUMBER(--LEFT(C2957,FIND(" ",C2957&amp;" ")-1)),OR(LEN(LEFT(C2957,FIND(" ",C2957&amp;" ")-1))=6,LEN(LEFT(C2957,FIND(" ",C2957&amp;" ")-1))=7),OR(ISNUMBER(MATCH(LEFT(C2957,FIND(" ",C2957&amp;" ")-1),'Look Up Values'!$G$2:$G$1000,0)),ISNUMBER(MATCH(LEFT(C2957,FIND(" ",C2957&amp;" ")-1),'Look Up Values'!$AE$2:$AE$2000,0)))),"","EWC error")),"")</f>
        <v/>
      </c>
      <c r="M2957" s="242" t="str" cm="1">
        <f t="array" ref="M2957">IF(AND(G2957&lt;&gt;0,G2957&lt;&gt;""),IF(E2957="","",IF(ISNUMBER(MATCH(SUBSTITUTE(E2957," ",""),SUBSTITUTE('Look Up Values'!$I$2:$I$10," ",""),0)),"","State error")),"")</f>
        <v/>
      </c>
      <c r="N2957" s="242" t="str" cm="1">
        <f t="array" ref="N2957">IF(AND(G2957&lt;&gt;0,G2957&lt;&gt;""),IF(F2957="","",IF(ISNUMBER(MATCH(SUBSTITUTE(F2957," ",""),SUBSTITUTE('Look Up Values'!$W$2:$W$30," ",""),0)),"","D&amp;R error")),"")</f>
        <v/>
      </c>
      <c r="O2957" s="256" t="str">
        <f t="shared" si="93"/>
        <v/>
      </c>
    </row>
    <row r="2958" spans="1:15" ht="15.75">
      <c r="A2958" s="250">
        <v>2951</v>
      </c>
      <c r="B2958" s="208"/>
      <c r="C2958" s="49"/>
      <c r="D2958" s="50"/>
      <c r="E2958" s="50"/>
      <c r="F2958" s="50"/>
      <c r="G2958" s="209"/>
      <c r="H2958" s="48"/>
      <c r="I2958" s="457" t="str">
        <f t="shared" si="92"/>
        <v/>
      </c>
      <c r="J2958" s="241" cm="1">
        <f t="array" ref="J2958">SUMPRODUCT(--(K2958:N2958&lt;&gt;"")) + IF(TRIM(O2958)="",0,LEN(O2958)-LEN(SUBSTITUTE(O2958,",",""))+1)</f>
        <v>0</v>
      </c>
      <c r="K2958" s="242" t="str">
        <f>IF(AND(G2958&lt;&gt;0,G2958&lt;&gt;""),IF(B2958="","",IF(ISNUMBER(MATCH(B2958,'Look Up Values'!$B$2:$B$500,0)),"","Dest. error")),"")</f>
        <v/>
      </c>
      <c r="L2958" s="242" t="str">
        <f>IF(AND(G2958&lt;&gt;0,G2958&lt;&gt;""),IF(C2958="","",IF(AND(ISNUMBER(--LEFT(C2958,FIND(" ",C2958&amp;" ")-1)),OR(LEN(LEFT(C2958,FIND(" ",C2958&amp;" ")-1))=6,LEN(LEFT(C2958,FIND(" ",C2958&amp;" ")-1))=7),OR(ISNUMBER(MATCH(LEFT(C2958,FIND(" ",C2958&amp;" ")-1),'Look Up Values'!$G$2:$G$1000,0)),ISNUMBER(MATCH(LEFT(C2958,FIND(" ",C2958&amp;" ")-1),'Look Up Values'!$AE$2:$AE$2000,0)))),"","EWC error")),"")</f>
        <v/>
      </c>
      <c r="M2958" s="242" t="str" cm="1">
        <f t="array" ref="M2958">IF(AND(G2958&lt;&gt;0,G2958&lt;&gt;""),IF(E2958="","",IF(ISNUMBER(MATCH(SUBSTITUTE(E2958," ",""),SUBSTITUTE('Look Up Values'!$I$2:$I$10," ",""),0)),"","State error")),"")</f>
        <v/>
      </c>
      <c r="N2958" s="242" t="str" cm="1">
        <f t="array" ref="N2958">IF(AND(G2958&lt;&gt;0,G2958&lt;&gt;""),IF(F2958="","",IF(ISNUMBER(MATCH(SUBSTITUTE(F2958," ",""),SUBSTITUTE('Look Up Values'!$W$2:$W$30," ",""),0)),"","D&amp;R error")),"")</f>
        <v/>
      </c>
      <c r="O2958" s="256" t="str">
        <f t="shared" si="93"/>
        <v/>
      </c>
    </row>
    <row r="2959" spans="1:15" ht="15.75">
      <c r="A2959" s="250">
        <v>2952</v>
      </c>
      <c r="B2959" s="208"/>
      <c r="C2959" s="49"/>
      <c r="D2959" s="50"/>
      <c r="E2959" s="50"/>
      <c r="F2959" s="50"/>
      <c r="G2959" s="209"/>
      <c r="H2959" s="48"/>
      <c r="I2959" s="457" t="str">
        <f t="shared" si="92"/>
        <v/>
      </c>
      <c r="J2959" s="241" cm="1">
        <f t="array" ref="J2959">SUMPRODUCT(--(K2959:N2959&lt;&gt;"")) + IF(TRIM(O2959)="",0,LEN(O2959)-LEN(SUBSTITUTE(O2959,",",""))+1)</f>
        <v>0</v>
      </c>
      <c r="K2959" s="242" t="str">
        <f>IF(AND(G2959&lt;&gt;0,G2959&lt;&gt;""),IF(B2959="","",IF(ISNUMBER(MATCH(B2959,'Look Up Values'!$B$2:$B$500,0)),"","Dest. error")),"")</f>
        <v/>
      </c>
      <c r="L2959" s="242" t="str">
        <f>IF(AND(G2959&lt;&gt;0,G2959&lt;&gt;""),IF(C2959="","",IF(AND(ISNUMBER(--LEFT(C2959,FIND(" ",C2959&amp;" ")-1)),OR(LEN(LEFT(C2959,FIND(" ",C2959&amp;" ")-1))=6,LEN(LEFT(C2959,FIND(" ",C2959&amp;" ")-1))=7),OR(ISNUMBER(MATCH(LEFT(C2959,FIND(" ",C2959&amp;" ")-1),'Look Up Values'!$G$2:$G$1000,0)),ISNUMBER(MATCH(LEFT(C2959,FIND(" ",C2959&amp;" ")-1),'Look Up Values'!$AE$2:$AE$2000,0)))),"","EWC error")),"")</f>
        <v/>
      </c>
      <c r="M2959" s="242" t="str" cm="1">
        <f t="array" ref="M2959">IF(AND(G2959&lt;&gt;0,G2959&lt;&gt;""),IF(E2959="","",IF(ISNUMBER(MATCH(SUBSTITUTE(E2959," ",""),SUBSTITUTE('Look Up Values'!$I$2:$I$10," ",""),0)),"","State error")),"")</f>
        <v/>
      </c>
      <c r="N2959" s="242" t="str" cm="1">
        <f t="array" ref="N2959">IF(AND(G2959&lt;&gt;0,G2959&lt;&gt;""),IF(F2959="","",IF(ISNUMBER(MATCH(SUBSTITUTE(F2959," ",""),SUBSTITUTE('Look Up Values'!$W$2:$W$30," ",""),0)),"","D&amp;R error")),"")</f>
        <v/>
      </c>
      <c r="O2959" s="256" t="str">
        <f t="shared" si="93"/>
        <v/>
      </c>
    </row>
    <row r="2960" spans="1:15" ht="15.75">
      <c r="A2960" s="250">
        <v>2953</v>
      </c>
      <c r="B2960" s="208"/>
      <c r="C2960" s="49"/>
      <c r="D2960" s="50"/>
      <c r="E2960" s="50"/>
      <c r="F2960" s="50"/>
      <c r="G2960" s="209"/>
      <c r="H2960" s="48"/>
      <c r="I2960" s="457" t="str">
        <f t="shared" si="92"/>
        <v/>
      </c>
      <c r="J2960" s="241" cm="1">
        <f t="array" ref="J2960">SUMPRODUCT(--(K2960:N2960&lt;&gt;"")) + IF(TRIM(O2960)="",0,LEN(O2960)-LEN(SUBSTITUTE(O2960,",",""))+1)</f>
        <v>0</v>
      </c>
      <c r="K2960" s="242" t="str">
        <f>IF(AND(G2960&lt;&gt;0,G2960&lt;&gt;""),IF(B2960="","",IF(ISNUMBER(MATCH(B2960,'Look Up Values'!$B$2:$B$500,0)),"","Dest. error")),"")</f>
        <v/>
      </c>
      <c r="L2960" s="242" t="str">
        <f>IF(AND(G2960&lt;&gt;0,G2960&lt;&gt;""),IF(C2960="","",IF(AND(ISNUMBER(--LEFT(C2960,FIND(" ",C2960&amp;" ")-1)),OR(LEN(LEFT(C2960,FIND(" ",C2960&amp;" ")-1))=6,LEN(LEFT(C2960,FIND(" ",C2960&amp;" ")-1))=7),OR(ISNUMBER(MATCH(LEFT(C2960,FIND(" ",C2960&amp;" ")-1),'Look Up Values'!$G$2:$G$1000,0)),ISNUMBER(MATCH(LEFT(C2960,FIND(" ",C2960&amp;" ")-1),'Look Up Values'!$AE$2:$AE$2000,0)))),"","EWC error")),"")</f>
        <v/>
      </c>
      <c r="M2960" s="242" t="str" cm="1">
        <f t="array" ref="M2960">IF(AND(G2960&lt;&gt;0,G2960&lt;&gt;""),IF(E2960="","",IF(ISNUMBER(MATCH(SUBSTITUTE(E2960," ",""),SUBSTITUTE('Look Up Values'!$I$2:$I$10," ",""),0)),"","State error")),"")</f>
        <v/>
      </c>
      <c r="N2960" s="242" t="str" cm="1">
        <f t="array" ref="N2960">IF(AND(G2960&lt;&gt;0,G2960&lt;&gt;""),IF(F2960="","",IF(ISNUMBER(MATCH(SUBSTITUTE(F2960," ",""),SUBSTITUTE('Look Up Values'!$W$2:$W$30," ",""),0)),"","D&amp;R error")),"")</f>
        <v/>
      </c>
      <c r="O2960" s="256" t="str">
        <f t="shared" si="93"/>
        <v/>
      </c>
    </row>
    <row r="2961" spans="1:15" ht="15.75">
      <c r="A2961" s="250">
        <v>2954</v>
      </c>
      <c r="B2961" s="208"/>
      <c r="C2961" s="49"/>
      <c r="D2961" s="50"/>
      <c r="E2961" s="50"/>
      <c r="F2961" s="50"/>
      <c r="G2961" s="209"/>
      <c r="H2961" s="48"/>
      <c r="I2961" s="457" t="str">
        <f t="shared" si="92"/>
        <v/>
      </c>
      <c r="J2961" s="241" cm="1">
        <f t="array" ref="J2961">SUMPRODUCT(--(K2961:N2961&lt;&gt;"")) + IF(TRIM(O2961)="",0,LEN(O2961)-LEN(SUBSTITUTE(O2961,",",""))+1)</f>
        <v>0</v>
      </c>
      <c r="K2961" s="242" t="str">
        <f>IF(AND(G2961&lt;&gt;0,G2961&lt;&gt;""),IF(B2961="","",IF(ISNUMBER(MATCH(B2961,'Look Up Values'!$B$2:$B$500,0)),"","Dest. error")),"")</f>
        <v/>
      </c>
      <c r="L2961" s="242" t="str">
        <f>IF(AND(G2961&lt;&gt;0,G2961&lt;&gt;""),IF(C2961="","",IF(AND(ISNUMBER(--LEFT(C2961,FIND(" ",C2961&amp;" ")-1)),OR(LEN(LEFT(C2961,FIND(" ",C2961&amp;" ")-1))=6,LEN(LEFT(C2961,FIND(" ",C2961&amp;" ")-1))=7),OR(ISNUMBER(MATCH(LEFT(C2961,FIND(" ",C2961&amp;" ")-1),'Look Up Values'!$G$2:$G$1000,0)),ISNUMBER(MATCH(LEFT(C2961,FIND(" ",C2961&amp;" ")-1),'Look Up Values'!$AE$2:$AE$2000,0)))),"","EWC error")),"")</f>
        <v/>
      </c>
      <c r="M2961" s="242" t="str" cm="1">
        <f t="array" ref="M2961">IF(AND(G2961&lt;&gt;0,G2961&lt;&gt;""),IF(E2961="","",IF(ISNUMBER(MATCH(SUBSTITUTE(E2961," ",""),SUBSTITUTE('Look Up Values'!$I$2:$I$10," ",""),0)),"","State error")),"")</f>
        <v/>
      </c>
      <c r="N2961" s="242" t="str" cm="1">
        <f t="array" ref="N2961">IF(AND(G2961&lt;&gt;0,G2961&lt;&gt;""),IF(F2961="","",IF(ISNUMBER(MATCH(SUBSTITUTE(F2961," ",""),SUBSTITUTE('Look Up Values'!$W$2:$W$30," ",""),0)),"","D&amp;R error")),"")</f>
        <v/>
      </c>
      <c r="O2961" s="256" t="str">
        <f t="shared" si="93"/>
        <v/>
      </c>
    </row>
    <row r="2962" spans="1:15" ht="15.75">
      <c r="A2962" s="250">
        <v>2955</v>
      </c>
      <c r="B2962" s="208"/>
      <c r="C2962" s="49"/>
      <c r="D2962" s="50"/>
      <c r="E2962" s="50"/>
      <c r="F2962" s="50"/>
      <c r="G2962" s="209"/>
      <c r="H2962" s="48"/>
      <c r="I2962" s="457" t="str">
        <f t="shared" si="92"/>
        <v/>
      </c>
      <c r="J2962" s="241" cm="1">
        <f t="array" ref="J2962">SUMPRODUCT(--(K2962:N2962&lt;&gt;"")) + IF(TRIM(O2962)="",0,LEN(O2962)-LEN(SUBSTITUTE(O2962,",",""))+1)</f>
        <v>0</v>
      </c>
      <c r="K2962" s="242" t="str">
        <f>IF(AND(G2962&lt;&gt;0,G2962&lt;&gt;""),IF(B2962="","",IF(ISNUMBER(MATCH(B2962,'Look Up Values'!$B$2:$B$500,0)),"","Dest. error")),"")</f>
        <v/>
      </c>
      <c r="L2962" s="242" t="str">
        <f>IF(AND(G2962&lt;&gt;0,G2962&lt;&gt;""),IF(C2962="","",IF(AND(ISNUMBER(--LEFT(C2962,FIND(" ",C2962&amp;" ")-1)),OR(LEN(LEFT(C2962,FIND(" ",C2962&amp;" ")-1))=6,LEN(LEFT(C2962,FIND(" ",C2962&amp;" ")-1))=7),OR(ISNUMBER(MATCH(LEFT(C2962,FIND(" ",C2962&amp;" ")-1),'Look Up Values'!$G$2:$G$1000,0)),ISNUMBER(MATCH(LEFT(C2962,FIND(" ",C2962&amp;" ")-1),'Look Up Values'!$AE$2:$AE$2000,0)))),"","EWC error")),"")</f>
        <v/>
      </c>
      <c r="M2962" s="242" t="str" cm="1">
        <f t="array" ref="M2962">IF(AND(G2962&lt;&gt;0,G2962&lt;&gt;""),IF(E2962="","",IF(ISNUMBER(MATCH(SUBSTITUTE(E2962," ",""),SUBSTITUTE('Look Up Values'!$I$2:$I$10," ",""),0)),"","State error")),"")</f>
        <v/>
      </c>
      <c r="N2962" s="242" t="str" cm="1">
        <f t="array" ref="N2962">IF(AND(G2962&lt;&gt;0,G2962&lt;&gt;""),IF(F2962="","",IF(ISNUMBER(MATCH(SUBSTITUTE(F2962," ",""),SUBSTITUTE('Look Up Values'!$W$2:$W$30," ",""),0)),"","D&amp;R error")),"")</f>
        <v/>
      </c>
      <c r="O2962" s="256" t="str">
        <f t="shared" si="93"/>
        <v/>
      </c>
    </row>
    <row r="2963" spans="1:15" ht="15.75">
      <c r="A2963" s="250">
        <v>2956</v>
      </c>
      <c r="B2963" s="208"/>
      <c r="C2963" s="49"/>
      <c r="D2963" s="50"/>
      <c r="E2963" s="50"/>
      <c r="F2963" s="50"/>
      <c r="G2963" s="209"/>
      <c r="H2963" s="48"/>
      <c r="I2963" s="457" t="str">
        <f t="shared" si="92"/>
        <v/>
      </c>
      <c r="J2963" s="241" cm="1">
        <f t="array" ref="J2963">SUMPRODUCT(--(K2963:N2963&lt;&gt;"")) + IF(TRIM(O2963)="",0,LEN(O2963)-LEN(SUBSTITUTE(O2963,",",""))+1)</f>
        <v>0</v>
      </c>
      <c r="K2963" s="242" t="str">
        <f>IF(AND(G2963&lt;&gt;0,G2963&lt;&gt;""),IF(B2963="","",IF(ISNUMBER(MATCH(B2963,'Look Up Values'!$B$2:$B$500,0)),"","Dest. error")),"")</f>
        <v/>
      </c>
      <c r="L2963" s="242" t="str">
        <f>IF(AND(G2963&lt;&gt;0,G2963&lt;&gt;""),IF(C2963="","",IF(AND(ISNUMBER(--LEFT(C2963,FIND(" ",C2963&amp;" ")-1)),OR(LEN(LEFT(C2963,FIND(" ",C2963&amp;" ")-1))=6,LEN(LEFT(C2963,FIND(" ",C2963&amp;" ")-1))=7),OR(ISNUMBER(MATCH(LEFT(C2963,FIND(" ",C2963&amp;" ")-1),'Look Up Values'!$G$2:$G$1000,0)),ISNUMBER(MATCH(LEFT(C2963,FIND(" ",C2963&amp;" ")-1),'Look Up Values'!$AE$2:$AE$2000,0)))),"","EWC error")),"")</f>
        <v/>
      </c>
      <c r="M2963" s="242" t="str" cm="1">
        <f t="array" ref="M2963">IF(AND(G2963&lt;&gt;0,G2963&lt;&gt;""),IF(E2963="","",IF(ISNUMBER(MATCH(SUBSTITUTE(E2963," ",""),SUBSTITUTE('Look Up Values'!$I$2:$I$10," ",""),0)),"","State error")),"")</f>
        <v/>
      </c>
      <c r="N2963" s="242" t="str" cm="1">
        <f t="array" ref="N2963">IF(AND(G2963&lt;&gt;0,G2963&lt;&gt;""),IF(F2963="","",IF(ISNUMBER(MATCH(SUBSTITUTE(F2963," ",""),SUBSTITUTE('Look Up Values'!$W$2:$W$30," ",""),0)),"","D&amp;R error")),"")</f>
        <v/>
      </c>
      <c r="O2963" s="256" t="str">
        <f t="shared" si="93"/>
        <v/>
      </c>
    </row>
    <row r="2964" spans="1:15" ht="15.75">
      <c r="A2964" s="250">
        <v>2957</v>
      </c>
      <c r="B2964" s="208"/>
      <c r="C2964" s="49"/>
      <c r="D2964" s="50"/>
      <c r="E2964" s="50"/>
      <c r="F2964" s="50"/>
      <c r="G2964" s="209"/>
      <c r="H2964" s="48"/>
      <c r="I2964" s="457" t="str">
        <f t="shared" si="92"/>
        <v/>
      </c>
      <c r="J2964" s="241" cm="1">
        <f t="array" ref="J2964">SUMPRODUCT(--(K2964:N2964&lt;&gt;"")) + IF(TRIM(O2964)="",0,LEN(O2964)-LEN(SUBSTITUTE(O2964,",",""))+1)</f>
        <v>0</v>
      </c>
      <c r="K2964" s="242" t="str">
        <f>IF(AND(G2964&lt;&gt;0,G2964&lt;&gt;""),IF(B2964="","",IF(ISNUMBER(MATCH(B2964,'Look Up Values'!$B$2:$B$500,0)),"","Dest. error")),"")</f>
        <v/>
      </c>
      <c r="L2964" s="242" t="str">
        <f>IF(AND(G2964&lt;&gt;0,G2964&lt;&gt;""),IF(C2964="","",IF(AND(ISNUMBER(--LEFT(C2964,FIND(" ",C2964&amp;" ")-1)),OR(LEN(LEFT(C2964,FIND(" ",C2964&amp;" ")-1))=6,LEN(LEFT(C2964,FIND(" ",C2964&amp;" ")-1))=7),OR(ISNUMBER(MATCH(LEFT(C2964,FIND(" ",C2964&amp;" ")-1),'Look Up Values'!$G$2:$G$1000,0)),ISNUMBER(MATCH(LEFT(C2964,FIND(" ",C2964&amp;" ")-1),'Look Up Values'!$AE$2:$AE$2000,0)))),"","EWC error")),"")</f>
        <v/>
      </c>
      <c r="M2964" s="242" t="str" cm="1">
        <f t="array" ref="M2964">IF(AND(G2964&lt;&gt;0,G2964&lt;&gt;""),IF(E2964="","",IF(ISNUMBER(MATCH(SUBSTITUTE(E2964," ",""),SUBSTITUTE('Look Up Values'!$I$2:$I$10," ",""),0)),"","State error")),"")</f>
        <v/>
      </c>
      <c r="N2964" s="242" t="str" cm="1">
        <f t="array" ref="N2964">IF(AND(G2964&lt;&gt;0,G2964&lt;&gt;""),IF(F2964="","",IF(ISNUMBER(MATCH(SUBSTITUTE(F2964," ",""),SUBSTITUTE('Look Up Values'!$W$2:$W$30," ",""),0)),"","D&amp;R error")),"")</f>
        <v/>
      </c>
      <c r="O2964" s="256" t="str">
        <f t="shared" si="93"/>
        <v/>
      </c>
    </row>
    <row r="2965" spans="1:15" ht="15.75">
      <c r="A2965" s="250">
        <v>2958</v>
      </c>
      <c r="B2965" s="208"/>
      <c r="C2965" s="49"/>
      <c r="D2965" s="50"/>
      <c r="E2965" s="50"/>
      <c r="F2965" s="50"/>
      <c r="G2965" s="209"/>
      <c r="H2965" s="48"/>
      <c r="I2965" s="457" t="str">
        <f t="shared" si="92"/>
        <v/>
      </c>
      <c r="J2965" s="241" cm="1">
        <f t="array" ref="J2965">SUMPRODUCT(--(K2965:N2965&lt;&gt;"")) + IF(TRIM(O2965)="",0,LEN(O2965)-LEN(SUBSTITUTE(O2965,",",""))+1)</f>
        <v>0</v>
      </c>
      <c r="K2965" s="242" t="str">
        <f>IF(AND(G2965&lt;&gt;0,G2965&lt;&gt;""),IF(B2965="","",IF(ISNUMBER(MATCH(B2965,'Look Up Values'!$B$2:$B$500,0)),"","Dest. error")),"")</f>
        <v/>
      </c>
      <c r="L2965" s="242" t="str">
        <f>IF(AND(G2965&lt;&gt;0,G2965&lt;&gt;""),IF(C2965="","",IF(AND(ISNUMBER(--LEFT(C2965,FIND(" ",C2965&amp;" ")-1)),OR(LEN(LEFT(C2965,FIND(" ",C2965&amp;" ")-1))=6,LEN(LEFT(C2965,FIND(" ",C2965&amp;" ")-1))=7),OR(ISNUMBER(MATCH(LEFT(C2965,FIND(" ",C2965&amp;" ")-1),'Look Up Values'!$G$2:$G$1000,0)),ISNUMBER(MATCH(LEFT(C2965,FIND(" ",C2965&amp;" ")-1),'Look Up Values'!$AE$2:$AE$2000,0)))),"","EWC error")),"")</f>
        <v/>
      </c>
      <c r="M2965" s="242" t="str" cm="1">
        <f t="array" ref="M2965">IF(AND(G2965&lt;&gt;0,G2965&lt;&gt;""),IF(E2965="","",IF(ISNUMBER(MATCH(SUBSTITUTE(E2965," ",""),SUBSTITUTE('Look Up Values'!$I$2:$I$10," ",""),0)),"","State error")),"")</f>
        <v/>
      </c>
      <c r="N2965" s="242" t="str" cm="1">
        <f t="array" ref="N2965">IF(AND(G2965&lt;&gt;0,G2965&lt;&gt;""),IF(F2965="","",IF(ISNUMBER(MATCH(SUBSTITUTE(F2965," ",""),SUBSTITUTE('Look Up Values'!$W$2:$W$30," ",""),0)),"","D&amp;R error")),"")</f>
        <v/>
      </c>
      <c r="O2965" s="256" t="str">
        <f t="shared" si="93"/>
        <v/>
      </c>
    </row>
    <row r="2966" spans="1:15" ht="15.75">
      <c r="A2966" s="250">
        <v>2959</v>
      </c>
      <c r="B2966" s="208"/>
      <c r="C2966" s="49"/>
      <c r="D2966" s="50"/>
      <c r="E2966" s="50"/>
      <c r="F2966" s="50"/>
      <c r="G2966" s="209"/>
      <c r="H2966" s="48"/>
      <c r="I2966" s="457" t="str">
        <f t="shared" si="92"/>
        <v/>
      </c>
      <c r="J2966" s="241" cm="1">
        <f t="array" ref="J2966">SUMPRODUCT(--(K2966:N2966&lt;&gt;"")) + IF(TRIM(O2966)="",0,LEN(O2966)-LEN(SUBSTITUTE(O2966,",",""))+1)</f>
        <v>0</v>
      </c>
      <c r="K2966" s="242" t="str">
        <f>IF(AND(G2966&lt;&gt;0,G2966&lt;&gt;""),IF(B2966="","",IF(ISNUMBER(MATCH(B2966,'Look Up Values'!$B$2:$B$500,0)),"","Dest. error")),"")</f>
        <v/>
      </c>
      <c r="L2966" s="242" t="str">
        <f>IF(AND(G2966&lt;&gt;0,G2966&lt;&gt;""),IF(C2966="","",IF(AND(ISNUMBER(--LEFT(C2966,FIND(" ",C2966&amp;" ")-1)),OR(LEN(LEFT(C2966,FIND(" ",C2966&amp;" ")-1))=6,LEN(LEFT(C2966,FIND(" ",C2966&amp;" ")-1))=7),OR(ISNUMBER(MATCH(LEFT(C2966,FIND(" ",C2966&amp;" ")-1),'Look Up Values'!$G$2:$G$1000,0)),ISNUMBER(MATCH(LEFT(C2966,FIND(" ",C2966&amp;" ")-1),'Look Up Values'!$AE$2:$AE$2000,0)))),"","EWC error")),"")</f>
        <v/>
      </c>
      <c r="M2966" s="242" t="str" cm="1">
        <f t="array" ref="M2966">IF(AND(G2966&lt;&gt;0,G2966&lt;&gt;""),IF(E2966="","",IF(ISNUMBER(MATCH(SUBSTITUTE(E2966," ",""),SUBSTITUTE('Look Up Values'!$I$2:$I$10," ",""),0)),"","State error")),"")</f>
        <v/>
      </c>
      <c r="N2966" s="242" t="str" cm="1">
        <f t="array" ref="N2966">IF(AND(G2966&lt;&gt;0,G2966&lt;&gt;""),IF(F2966="","",IF(ISNUMBER(MATCH(SUBSTITUTE(F2966," ",""),SUBSTITUTE('Look Up Values'!$W$2:$W$30," ",""),0)),"","D&amp;R error")),"")</f>
        <v/>
      </c>
      <c r="O2966" s="256" t="str">
        <f t="shared" si="93"/>
        <v/>
      </c>
    </row>
    <row r="2967" spans="1:15" ht="15.75">
      <c r="A2967" s="250">
        <v>2960</v>
      </c>
      <c r="B2967" s="208"/>
      <c r="C2967" s="49"/>
      <c r="D2967" s="50"/>
      <c r="E2967" s="50"/>
      <c r="F2967" s="50"/>
      <c r="G2967" s="209"/>
      <c r="H2967" s="48"/>
      <c r="I2967" s="457" t="str">
        <f t="shared" si="92"/>
        <v/>
      </c>
      <c r="J2967" s="241" cm="1">
        <f t="array" ref="J2967">SUMPRODUCT(--(K2967:N2967&lt;&gt;"")) + IF(TRIM(O2967)="",0,LEN(O2967)-LEN(SUBSTITUTE(O2967,",",""))+1)</f>
        <v>0</v>
      </c>
      <c r="K2967" s="242" t="str">
        <f>IF(AND(G2967&lt;&gt;0,G2967&lt;&gt;""),IF(B2967="","",IF(ISNUMBER(MATCH(B2967,'Look Up Values'!$B$2:$B$500,0)),"","Dest. error")),"")</f>
        <v/>
      </c>
      <c r="L2967" s="242" t="str">
        <f>IF(AND(G2967&lt;&gt;0,G2967&lt;&gt;""),IF(C2967="","",IF(AND(ISNUMBER(--LEFT(C2967,FIND(" ",C2967&amp;" ")-1)),OR(LEN(LEFT(C2967,FIND(" ",C2967&amp;" ")-1))=6,LEN(LEFT(C2967,FIND(" ",C2967&amp;" ")-1))=7),OR(ISNUMBER(MATCH(LEFT(C2967,FIND(" ",C2967&amp;" ")-1),'Look Up Values'!$G$2:$G$1000,0)),ISNUMBER(MATCH(LEFT(C2967,FIND(" ",C2967&amp;" ")-1),'Look Up Values'!$AE$2:$AE$2000,0)))),"","EWC error")),"")</f>
        <v/>
      </c>
      <c r="M2967" s="242" t="str" cm="1">
        <f t="array" ref="M2967">IF(AND(G2967&lt;&gt;0,G2967&lt;&gt;""),IF(E2967="","",IF(ISNUMBER(MATCH(SUBSTITUTE(E2967," ",""),SUBSTITUTE('Look Up Values'!$I$2:$I$10," ",""),0)),"","State error")),"")</f>
        <v/>
      </c>
      <c r="N2967" s="242" t="str" cm="1">
        <f t="array" ref="N2967">IF(AND(G2967&lt;&gt;0,G2967&lt;&gt;""),IF(F2967="","",IF(ISNUMBER(MATCH(SUBSTITUTE(F2967," ",""),SUBSTITUTE('Look Up Values'!$W$2:$W$30," ",""),0)),"","D&amp;R error")),"")</f>
        <v/>
      </c>
      <c r="O2967" s="256" t="str">
        <f t="shared" si="93"/>
        <v/>
      </c>
    </row>
    <row r="2968" spans="1:15" ht="15.75">
      <c r="A2968" s="250">
        <v>2961</v>
      </c>
      <c r="B2968" s="208"/>
      <c r="C2968" s="49"/>
      <c r="D2968" s="50"/>
      <c r="E2968" s="50"/>
      <c r="F2968" s="50"/>
      <c r="G2968" s="209"/>
      <c r="H2968" s="48"/>
      <c r="I2968" s="457" t="str">
        <f t="shared" si="92"/>
        <v/>
      </c>
      <c r="J2968" s="241" cm="1">
        <f t="array" ref="J2968">SUMPRODUCT(--(K2968:N2968&lt;&gt;"")) + IF(TRIM(O2968)="",0,LEN(O2968)-LEN(SUBSTITUTE(O2968,",",""))+1)</f>
        <v>0</v>
      </c>
      <c r="K2968" s="242" t="str">
        <f>IF(AND(G2968&lt;&gt;0,G2968&lt;&gt;""),IF(B2968="","",IF(ISNUMBER(MATCH(B2968,'Look Up Values'!$B$2:$B$500,0)),"","Dest. error")),"")</f>
        <v/>
      </c>
      <c r="L2968" s="242" t="str">
        <f>IF(AND(G2968&lt;&gt;0,G2968&lt;&gt;""),IF(C2968="","",IF(AND(ISNUMBER(--LEFT(C2968,FIND(" ",C2968&amp;" ")-1)),OR(LEN(LEFT(C2968,FIND(" ",C2968&amp;" ")-1))=6,LEN(LEFT(C2968,FIND(" ",C2968&amp;" ")-1))=7),OR(ISNUMBER(MATCH(LEFT(C2968,FIND(" ",C2968&amp;" ")-1),'Look Up Values'!$G$2:$G$1000,0)),ISNUMBER(MATCH(LEFT(C2968,FIND(" ",C2968&amp;" ")-1),'Look Up Values'!$AE$2:$AE$2000,0)))),"","EWC error")),"")</f>
        <v/>
      </c>
      <c r="M2968" s="242" t="str" cm="1">
        <f t="array" ref="M2968">IF(AND(G2968&lt;&gt;0,G2968&lt;&gt;""),IF(E2968="","",IF(ISNUMBER(MATCH(SUBSTITUTE(E2968," ",""),SUBSTITUTE('Look Up Values'!$I$2:$I$10," ",""),0)),"","State error")),"")</f>
        <v/>
      </c>
      <c r="N2968" s="242" t="str" cm="1">
        <f t="array" ref="N2968">IF(AND(G2968&lt;&gt;0,G2968&lt;&gt;""),IF(F2968="","",IF(ISNUMBER(MATCH(SUBSTITUTE(F2968," ",""),SUBSTITUTE('Look Up Values'!$W$2:$W$30," ",""),0)),"","D&amp;R error")),"")</f>
        <v/>
      </c>
      <c r="O2968" s="256" t="str">
        <f t="shared" si="93"/>
        <v/>
      </c>
    </row>
    <row r="2969" spans="1:15" ht="15.75">
      <c r="A2969" s="250">
        <v>2962</v>
      </c>
      <c r="B2969" s="208"/>
      <c r="C2969" s="49"/>
      <c r="D2969" s="50"/>
      <c r="E2969" s="50"/>
      <c r="F2969" s="50"/>
      <c r="G2969" s="209"/>
      <c r="H2969" s="48"/>
      <c r="I2969" s="457" t="str">
        <f t="shared" si="92"/>
        <v/>
      </c>
      <c r="J2969" s="241" cm="1">
        <f t="array" ref="J2969">SUMPRODUCT(--(K2969:N2969&lt;&gt;"")) + IF(TRIM(O2969)="",0,LEN(O2969)-LEN(SUBSTITUTE(O2969,",",""))+1)</f>
        <v>0</v>
      </c>
      <c r="K2969" s="242" t="str">
        <f>IF(AND(G2969&lt;&gt;0,G2969&lt;&gt;""),IF(B2969="","",IF(ISNUMBER(MATCH(B2969,'Look Up Values'!$B$2:$B$500,0)),"","Dest. error")),"")</f>
        <v/>
      </c>
      <c r="L2969" s="242" t="str">
        <f>IF(AND(G2969&lt;&gt;0,G2969&lt;&gt;""),IF(C2969="","",IF(AND(ISNUMBER(--LEFT(C2969,FIND(" ",C2969&amp;" ")-1)),OR(LEN(LEFT(C2969,FIND(" ",C2969&amp;" ")-1))=6,LEN(LEFT(C2969,FIND(" ",C2969&amp;" ")-1))=7),OR(ISNUMBER(MATCH(LEFT(C2969,FIND(" ",C2969&amp;" ")-1),'Look Up Values'!$G$2:$G$1000,0)),ISNUMBER(MATCH(LEFT(C2969,FIND(" ",C2969&amp;" ")-1),'Look Up Values'!$AE$2:$AE$2000,0)))),"","EWC error")),"")</f>
        <v/>
      </c>
      <c r="M2969" s="242" t="str" cm="1">
        <f t="array" ref="M2969">IF(AND(G2969&lt;&gt;0,G2969&lt;&gt;""),IF(E2969="","",IF(ISNUMBER(MATCH(SUBSTITUTE(E2969," ",""),SUBSTITUTE('Look Up Values'!$I$2:$I$10," ",""),0)),"","State error")),"")</f>
        <v/>
      </c>
      <c r="N2969" s="242" t="str" cm="1">
        <f t="array" ref="N2969">IF(AND(G2969&lt;&gt;0,G2969&lt;&gt;""),IF(F2969="","",IF(ISNUMBER(MATCH(SUBSTITUTE(F2969," ",""),SUBSTITUTE('Look Up Values'!$W$2:$W$30," ",""),0)),"","D&amp;R error")),"")</f>
        <v/>
      </c>
      <c r="O2969" s="256" t="str">
        <f t="shared" si="93"/>
        <v/>
      </c>
    </row>
    <row r="2970" spans="1:15" ht="15.75">
      <c r="A2970" s="250">
        <v>2963</v>
      </c>
      <c r="B2970" s="208"/>
      <c r="C2970" s="49"/>
      <c r="D2970" s="50"/>
      <c r="E2970" s="50"/>
      <c r="F2970" s="50"/>
      <c r="G2970" s="209"/>
      <c r="H2970" s="48"/>
      <c r="I2970" s="457" t="str">
        <f t="shared" si="92"/>
        <v/>
      </c>
      <c r="J2970" s="241" cm="1">
        <f t="array" ref="J2970">SUMPRODUCT(--(K2970:N2970&lt;&gt;"")) + IF(TRIM(O2970)="",0,LEN(O2970)-LEN(SUBSTITUTE(O2970,",",""))+1)</f>
        <v>0</v>
      </c>
      <c r="K2970" s="242" t="str">
        <f>IF(AND(G2970&lt;&gt;0,G2970&lt;&gt;""),IF(B2970="","",IF(ISNUMBER(MATCH(B2970,'Look Up Values'!$B$2:$B$500,0)),"","Dest. error")),"")</f>
        <v/>
      </c>
      <c r="L2970" s="242" t="str">
        <f>IF(AND(G2970&lt;&gt;0,G2970&lt;&gt;""),IF(C2970="","",IF(AND(ISNUMBER(--LEFT(C2970,FIND(" ",C2970&amp;" ")-1)),OR(LEN(LEFT(C2970,FIND(" ",C2970&amp;" ")-1))=6,LEN(LEFT(C2970,FIND(" ",C2970&amp;" ")-1))=7),OR(ISNUMBER(MATCH(LEFT(C2970,FIND(" ",C2970&amp;" ")-1),'Look Up Values'!$G$2:$G$1000,0)),ISNUMBER(MATCH(LEFT(C2970,FIND(" ",C2970&amp;" ")-1),'Look Up Values'!$AE$2:$AE$2000,0)))),"","EWC error")),"")</f>
        <v/>
      </c>
      <c r="M2970" s="242" t="str" cm="1">
        <f t="array" ref="M2970">IF(AND(G2970&lt;&gt;0,G2970&lt;&gt;""),IF(E2970="","",IF(ISNUMBER(MATCH(SUBSTITUTE(E2970," ",""),SUBSTITUTE('Look Up Values'!$I$2:$I$10," ",""),0)),"","State error")),"")</f>
        <v/>
      </c>
      <c r="N2970" s="242" t="str" cm="1">
        <f t="array" ref="N2970">IF(AND(G2970&lt;&gt;0,G2970&lt;&gt;""),IF(F2970="","",IF(ISNUMBER(MATCH(SUBSTITUTE(F2970," ",""),SUBSTITUTE('Look Up Values'!$W$2:$W$30," ",""),0)),"","D&amp;R error")),"")</f>
        <v/>
      </c>
      <c r="O2970" s="256" t="str">
        <f t="shared" si="93"/>
        <v/>
      </c>
    </row>
    <row r="2971" spans="1:15" ht="15.75">
      <c r="A2971" s="250">
        <v>2964</v>
      </c>
      <c r="B2971" s="208"/>
      <c r="C2971" s="49"/>
      <c r="D2971" s="50"/>
      <c r="E2971" s="50"/>
      <c r="F2971" s="50"/>
      <c r="G2971" s="209"/>
      <c r="H2971" s="48"/>
      <c r="I2971" s="457" t="str">
        <f t="shared" si="92"/>
        <v/>
      </c>
      <c r="J2971" s="241" cm="1">
        <f t="array" ref="J2971">SUMPRODUCT(--(K2971:N2971&lt;&gt;"")) + IF(TRIM(O2971)="",0,LEN(O2971)-LEN(SUBSTITUTE(O2971,",",""))+1)</f>
        <v>0</v>
      </c>
      <c r="K2971" s="242" t="str">
        <f>IF(AND(G2971&lt;&gt;0,G2971&lt;&gt;""),IF(B2971="","",IF(ISNUMBER(MATCH(B2971,'Look Up Values'!$B$2:$B$500,0)),"","Dest. error")),"")</f>
        <v/>
      </c>
      <c r="L2971" s="242" t="str">
        <f>IF(AND(G2971&lt;&gt;0,G2971&lt;&gt;""),IF(C2971="","",IF(AND(ISNUMBER(--LEFT(C2971,FIND(" ",C2971&amp;" ")-1)),OR(LEN(LEFT(C2971,FIND(" ",C2971&amp;" ")-1))=6,LEN(LEFT(C2971,FIND(" ",C2971&amp;" ")-1))=7),OR(ISNUMBER(MATCH(LEFT(C2971,FIND(" ",C2971&amp;" ")-1),'Look Up Values'!$G$2:$G$1000,0)),ISNUMBER(MATCH(LEFT(C2971,FIND(" ",C2971&amp;" ")-1),'Look Up Values'!$AE$2:$AE$2000,0)))),"","EWC error")),"")</f>
        <v/>
      </c>
      <c r="M2971" s="242" t="str" cm="1">
        <f t="array" ref="M2971">IF(AND(G2971&lt;&gt;0,G2971&lt;&gt;""),IF(E2971="","",IF(ISNUMBER(MATCH(SUBSTITUTE(E2971," ",""),SUBSTITUTE('Look Up Values'!$I$2:$I$10," ",""),0)),"","State error")),"")</f>
        <v/>
      </c>
      <c r="N2971" s="242" t="str" cm="1">
        <f t="array" ref="N2971">IF(AND(G2971&lt;&gt;0,G2971&lt;&gt;""),IF(F2971="","",IF(ISNUMBER(MATCH(SUBSTITUTE(F2971," ",""),SUBSTITUTE('Look Up Values'!$W$2:$W$30," ",""),0)),"","D&amp;R error")),"")</f>
        <v/>
      </c>
      <c r="O2971" s="256" t="str">
        <f t="shared" si="93"/>
        <v/>
      </c>
    </row>
    <row r="2972" spans="1:15" ht="15.75">
      <c r="A2972" s="250">
        <v>2965</v>
      </c>
      <c r="B2972" s="208"/>
      <c r="C2972" s="49"/>
      <c r="D2972" s="50"/>
      <c r="E2972" s="50"/>
      <c r="F2972" s="50"/>
      <c r="G2972" s="209"/>
      <c r="H2972" s="48"/>
      <c r="I2972" s="457" t="str">
        <f t="shared" si="92"/>
        <v/>
      </c>
      <c r="J2972" s="241" cm="1">
        <f t="array" ref="J2972">SUMPRODUCT(--(K2972:N2972&lt;&gt;"")) + IF(TRIM(O2972)="",0,LEN(O2972)-LEN(SUBSTITUTE(O2972,",",""))+1)</f>
        <v>0</v>
      </c>
      <c r="K2972" s="242" t="str">
        <f>IF(AND(G2972&lt;&gt;0,G2972&lt;&gt;""),IF(B2972="","",IF(ISNUMBER(MATCH(B2972,'Look Up Values'!$B$2:$B$500,0)),"","Dest. error")),"")</f>
        <v/>
      </c>
      <c r="L2972" s="242" t="str">
        <f>IF(AND(G2972&lt;&gt;0,G2972&lt;&gt;""),IF(C2972="","",IF(AND(ISNUMBER(--LEFT(C2972,FIND(" ",C2972&amp;" ")-1)),OR(LEN(LEFT(C2972,FIND(" ",C2972&amp;" ")-1))=6,LEN(LEFT(C2972,FIND(" ",C2972&amp;" ")-1))=7),OR(ISNUMBER(MATCH(LEFT(C2972,FIND(" ",C2972&amp;" ")-1),'Look Up Values'!$G$2:$G$1000,0)),ISNUMBER(MATCH(LEFT(C2972,FIND(" ",C2972&amp;" ")-1),'Look Up Values'!$AE$2:$AE$2000,0)))),"","EWC error")),"")</f>
        <v/>
      </c>
      <c r="M2972" s="242" t="str" cm="1">
        <f t="array" ref="M2972">IF(AND(G2972&lt;&gt;0,G2972&lt;&gt;""),IF(E2972="","",IF(ISNUMBER(MATCH(SUBSTITUTE(E2972," ",""),SUBSTITUTE('Look Up Values'!$I$2:$I$10," ",""),0)),"","State error")),"")</f>
        <v/>
      </c>
      <c r="N2972" s="242" t="str" cm="1">
        <f t="array" ref="N2972">IF(AND(G2972&lt;&gt;0,G2972&lt;&gt;""),IF(F2972="","",IF(ISNUMBER(MATCH(SUBSTITUTE(F2972," ",""),SUBSTITUTE('Look Up Values'!$W$2:$W$30," ",""),0)),"","D&amp;R error")),"")</f>
        <v/>
      </c>
      <c r="O2972" s="256" t="str">
        <f t="shared" si="93"/>
        <v/>
      </c>
    </row>
    <row r="2973" spans="1:15" ht="15.75">
      <c r="A2973" s="250">
        <v>2966</v>
      </c>
      <c r="B2973" s="208"/>
      <c r="C2973" s="49"/>
      <c r="D2973" s="50"/>
      <c r="E2973" s="50"/>
      <c r="F2973" s="50"/>
      <c r="G2973" s="209"/>
      <c r="H2973" s="48"/>
      <c r="I2973" s="457" t="str">
        <f t="shared" si="92"/>
        <v/>
      </c>
      <c r="J2973" s="241" cm="1">
        <f t="array" ref="J2973">SUMPRODUCT(--(K2973:N2973&lt;&gt;"")) + IF(TRIM(O2973)="",0,LEN(O2973)-LEN(SUBSTITUTE(O2973,",",""))+1)</f>
        <v>0</v>
      </c>
      <c r="K2973" s="242" t="str">
        <f>IF(AND(G2973&lt;&gt;0,G2973&lt;&gt;""),IF(B2973="","",IF(ISNUMBER(MATCH(B2973,'Look Up Values'!$B$2:$B$500,0)),"","Dest. error")),"")</f>
        <v/>
      </c>
      <c r="L2973" s="242" t="str">
        <f>IF(AND(G2973&lt;&gt;0,G2973&lt;&gt;""),IF(C2973="","",IF(AND(ISNUMBER(--LEFT(C2973,FIND(" ",C2973&amp;" ")-1)),OR(LEN(LEFT(C2973,FIND(" ",C2973&amp;" ")-1))=6,LEN(LEFT(C2973,FIND(" ",C2973&amp;" ")-1))=7),OR(ISNUMBER(MATCH(LEFT(C2973,FIND(" ",C2973&amp;" ")-1),'Look Up Values'!$G$2:$G$1000,0)),ISNUMBER(MATCH(LEFT(C2973,FIND(" ",C2973&amp;" ")-1),'Look Up Values'!$AE$2:$AE$2000,0)))),"","EWC error")),"")</f>
        <v/>
      </c>
      <c r="M2973" s="242" t="str" cm="1">
        <f t="array" ref="M2973">IF(AND(G2973&lt;&gt;0,G2973&lt;&gt;""),IF(E2973="","",IF(ISNUMBER(MATCH(SUBSTITUTE(E2973," ",""),SUBSTITUTE('Look Up Values'!$I$2:$I$10," ",""),0)),"","State error")),"")</f>
        <v/>
      </c>
      <c r="N2973" s="242" t="str" cm="1">
        <f t="array" ref="N2973">IF(AND(G2973&lt;&gt;0,G2973&lt;&gt;""),IF(F2973="","",IF(ISNUMBER(MATCH(SUBSTITUTE(F2973," ",""),SUBSTITUTE('Look Up Values'!$W$2:$W$30," ",""),0)),"","D&amp;R error")),"")</f>
        <v/>
      </c>
      <c r="O2973" s="256" t="str">
        <f t="shared" si="93"/>
        <v/>
      </c>
    </row>
    <row r="2974" spans="1:15" ht="15.75">
      <c r="A2974" s="250">
        <v>2967</v>
      </c>
      <c r="B2974" s="208"/>
      <c r="C2974" s="49"/>
      <c r="D2974" s="50"/>
      <c r="E2974" s="50"/>
      <c r="F2974" s="50"/>
      <c r="G2974" s="209"/>
      <c r="H2974" s="48"/>
      <c r="I2974" s="457" t="str">
        <f t="shared" si="92"/>
        <v/>
      </c>
      <c r="J2974" s="241" cm="1">
        <f t="array" ref="J2974">SUMPRODUCT(--(K2974:N2974&lt;&gt;"")) + IF(TRIM(O2974)="",0,LEN(O2974)-LEN(SUBSTITUTE(O2974,",",""))+1)</f>
        <v>0</v>
      </c>
      <c r="K2974" s="242" t="str">
        <f>IF(AND(G2974&lt;&gt;0,G2974&lt;&gt;""),IF(B2974="","",IF(ISNUMBER(MATCH(B2974,'Look Up Values'!$B$2:$B$500,0)),"","Dest. error")),"")</f>
        <v/>
      </c>
      <c r="L2974" s="242" t="str">
        <f>IF(AND(G2974&lt;&gt;0,G2974&lt;&gt;""),IF(C2974="","",IF(AND(ISNUMBER(--LEFT(C2974,FIND(" ",C2974&amp;" ")-1)),OR(LEN(LEFT(C2974,FIND(" ",C2974&amp;" ")-1))=6,LEN(LEFT(C2974,FIND(" ",C2974&amp;" ")-1))=7),OR(ISNUMBER(MATCH(LEFT(C2974,FIND(" ",C2974&amp;" ")-1),'Look Up Values'!$G$2:$G$1000,0)),ISNUMBER(MATCH(LEFT(C2974,FIND(" ",C2974&amp;" ")-1),'Look Up Values'!$AE$2:$AE$2000,0)))),"","EWC error")),"")</f>
        <v/>
      </c>
      <c r="M2974" s="242" t="str" cm="1">
        <f t="array" ref="M2974">IF(AND(G2974&lt;&gt;0,G2974&lt;&gt;""),IF(E2974="","",IF(ISNUMBER(MATCH(SUBSTITUTE(E2974," ",""),SUBSTITUTE('Look Up Values'!$I$2:$I$10," ",""),0)),"","State error")),"")</f>
        <v/>
      </c>
      <c r="N2974" s="242" t="str" cm="1">
        <f t="array" ref="N2974">IF(AND(G2974&lt;&gt;0,G2974&lt;&gt;""),IF(F2974="","",IF(ISNUMBER(MATCH(SUBSTITUTE(F2974," ",""),SUBSTITUTE('Look Up Values'!$W$2:$W$30," ",""),0)),"","D&amp;R error")),"")</f>
        <v/>
      </c>
      <c r="O2974" s="256" t="str">
        <f t="shared" si="93"/>
        <v/>
      </c>
    </row>
    <row r="2975" spans="1:15" ht="15.75">
      <c r="A2975" s="250">
        <v>2968</v>
      </c>
      <c r="B2975" s="208"/>
      <c r="C2975" s="49"/>
      <c r="D2975" s="50"/>
      <c r="E2975" s="50"/>
      <c r="F2975" s="50"/>
      <c r="G2975" s="209"/>
      <c r="H2975" s="48"/>
      <c r="I2975" s="457" t="str">
        <f t="shared" si="92"/>
        <v/>
      </c>
      <c r="J2975" s="241" cm="1">
        <f t="array" ref="J2975">SUMPRODUCT(--(K2975:N2975&lt;&gt;"")) + IF(TRIM(O2975)="",0,LEN(O2975)-LEN(SUBSTITUTE(O2975,",",""))+1)</f>
        <v>0</v>
      </c>
      <c r="K2975" s="242" t="str">
        <f>IF(AND(G2975&lt;&gt;0,G2975&lt;&gt;""),IF(B2975="","",IF(ISNUMBER(MATCH(B2975,'Look Up Values'!$B$2:$B$500,0)),"","Dest. error")),"")</f>
        <v/>
      </c>
      <c r="L2975" s="242" t="str">
        <f>IF(AND(G2975&lt;&gt;0,G2975&lt;&gt;""),IF(C2975="","",IF(AND(ISNUMBER(--LEFT(C2975,FIND(" ",C2975&amp;" ")-1)),OR(LEN(LEFT(C2975,FIND(" ",C2975&amp;" ")-1))=6,LEN(LEFT(C2975,FIND(" ",C2975&amp;" ")-1))=7),OR(ISNUMBER(MATCH(LEFT(C2975,FIND(" ",C2975&amp;" ")-1),'Look Up Values'!$G$2:$G$1000,0)),ISNUMBER(MATCH(LEFT(C2975,FIND(" ",C2975&amp;" ")-1),'Look Up Values'!$AE$2:$AE$2000,0)))),"","EWC error")),"")</f>
        <v/>
      </c>
      <c r="M2975" s="242" t="str" cm="1">
        <f t="array" ref="M2975">IF(AND(G2975&lt;&gt;0,G2975&lt;&gt;""),IF(E2975="","",IF(ISNUMBER(MATCH(SUBSTITUTE(E2975," ",""),SUBSTITUTE('Look Up Values'!$I$2:$I$10," ",""),0)),"","State error")),"")</f>
        <v/>
      </c>
      <c r="N2975" s="242" t="str" cm="1">
        <f t="array" ref="N2975">IF(AND(G2975&lt;&gt;0,G2975&lt;&gt;""),IF(F2975="","",IF(ISNUMBER(MATCH(SUBSTITUTE(F2975," ",""),SUBSTITUTE('Look Up Values'!$W$2:$W$30," ",""),0)),"","D&amp;R error")),"")</f>
        <v/>
      </c>
      <c r="O2975" s="256" t="str">
        <f t="shared" si="93"/>
        <v/>
      </c>
    </row>
    <row r="2976" spans="1:15" ht="15.75">
      <c r="A2976" s="250">
        <v>2969</v>
      </c>
      <c r="B2976" s="208"/>
      <c r="C2976" s="49"/>
      <c r="D2976" s="50"/>
      <c r="E2976" s="50"/>
      <c r="F2976" s="50"/>
      <c r="G2976" s="209"/>
      <c r="H2976" s="48"/>
      <c r="I2976" s="457" t="str">
        <f t="shared" si="92"/>
        <v/>
      </c>
      <c r="J2976" s="241" cm="1">
        <f t="array" ref="J2976">SUMPRODUCT(--(K2976:N2976&lt;&gt;"")) + IF(TRIM(O2976)="",0,LEN(O2976)-LEN(SUBSTITUTE(O2976,",",""))+1)</f>
        <v>0</v>
      </c>
      <c r="K2976" s="242" t="str">
        <f>IF(AND(G2976&lt;&gt;0,G2976&lt;&gt;""),IF(B2976="","",IF(ISNUMBER(MATCH(B2976,'Look Up Values'!$B$2:$B$500,0)),"","Dest. error")),"")</f>
        <v/>
      </c>
      <c r="L2976" s="242" t="str">
        <f>IF(AND(G2976&lt;&gt;0,G2976&lt;&gt;""),IF(C2976="","",IF(AND(ISNUMBER(--LEFT(C2976,FIND(" ",C2976&amp;" ")-1)),OR(LEN(LEFT(C2976,FIND(" ",C2976&amp;" ")-1))=6,LEN(LEFT(C2976,FIND(" ",C2976&amp;" ")-1))=7),OR(ISNUMBER(MATCH(LEFT(C2976,FIND(" ",C2976&amp;" ")-1),'Look Up Values'!$G$2:$G$1000,0)),ISNUMBER(MATCH(LEFT(C2976,FIND(" ",C2976&amp;" ")-1),'Look Up Values'!$AE$2:$AE$2000,0)))),"","EWC error")),"")</f>
        <v/>
      </c>
      <c r="M2976" s="242" t="str" cm="1">
        <f t="array" ref="M2976">IF(AND(G2976&lt;&gt;0,G2976&lt;&gt;""),IF(E2976="","",IF(ISNUMBER(MATCH(SUBSTITUTE(E2976," ",""),SUBSTITUTE('Look Up Values'!$I$2:$I$10," ",""),0)),"","State error")),"")</f>
        <v/>
      </c>
      <c r="N2976" s="242" t="str" cm="1">
        <f t="array" ref="N2976">IF(AND(G2976&lt;&gt;0,G2976&lt;&gt;""),IF(F2976="","",IF(ISNUMBER(MATCH(SUBSTITUTE(F2976," ",""),SUBSTITUTE('Look Up Values'!$W$2:$W$30," ",""),0)),"","D&amp;R error")),"")</f>
        <v/>
      </c>
      <c r="O2976" s="256" t="str">
        <f t="shared" si="93"/>
        <v/>
      </c>
    </row>
    <row r="2977" spans="1:15" ht="15.75">
      <c r="A2977" s="250">
        <v>2970</v>
      </c>
      <c r="B2977" s="208"/>
      <c r="C2977" s="49"/>
      <c r="D2977" s="50"/>
      <c r="E2977" s="50"/>
      <c r="F2977" s="50"/>
      <c r="G2977" s="209"/>
      <c r="H2977" s="48"/>
      <c r="I2977" s="457" t="str">
        <f t="shared" si="92"/>
        <v/>
      </c>
      <c r="J2977" s="241" cm="1">
        <f t="array" ref="J2977">SUMPRODUCT(--(K2977:N2977&lt;&gt;"")) + IF(TRIM(O2977)="",0,LEN(O2977)-LEN(SUBSTITUTE(O2977,",",""))+1)</f>
        <v>0</v>
      </c>
      <c r="K2977" s="242" t="str">
        <f>IF(AND(G2977&lt;&gt;0,G2977&lt;&gt;""),IF(B2977="","",IF(ISNUMBER(MATCH(B2977,'Look Up Values'!$B$2:$B$500,0)),"","Dest. error")),"")</f>
        <v/>
      </c>
      <c r="L2977" s="242" t="str">
        <f>IF(AND(G2977&lt;&gt;0,G2977&lt;&gt;""),IF(C2977="","",IF(AND(ISNUMBER(--LEFT(C2977,FIND(" ",C2977&amp;" ")-1)),OR(LEN(LEFT(C2977,FIND(" ",C2977&amp;" ")-1))=6,LEN(LEFT(C2977,FIND(" ",C2977&amp;" ")-1))=7),OR(ISNUMBER(MATCH(LEFT(C2977,FIND(" ",C2977&amp;" ")-1),'Look Up Values'!$G$2:$G$1000,0)),ISNUMBER(MATCH(LEFT(C2977,FIND(" ",C2977&amp;" ")-1),'Look Up Values'!$AE$2:$AE$2000,0)))),"","EWC error")),"")</f>
        <v/>
      </c>
      <c r="M2977" s="242" t="str" cm="1">
        <f t="array" ref="M2977">IF(AND(G2977&lt;&gt;0,G2977&lt;&gt;""),IF(E2977="","",IF(ISNUMBER(MATCH(SUBSTITUTE(E2977," ",""),SUBSTITUTE('Look Up Values'!$I$2:$I$10," ",""),0)),"","State error")),"")</f>
        <v/>
      </c>
      <c r="N2977" s="242" t="str" cm="1">
        <f t="array" ref="N2977">IF(AND(G2977&lt;&gt;0,G2977&lt;&gt;""),IF(F2977="","",IF(ISNUMBER(MATCH(SUBSTITUTE(F2977," ",""),SUBSTITUTE('Look Up Values'!$W$2:$W$30," ",""),0)),"","D&amp;R error")),"")</f>
        <v/>
      </c>
      <c r="O2977" s="256" t="str">
        <f t="shared" si="93"/>
        <v/>
      </c>
    </row>
    <row r="2978" spans="1:15" ht="15.75">
      <c r="A2978" s="250">
        <v>2971</v>
      </c>
      <c r="B2978" s="208"/>
      <c r="C2978" s="49"/>
      <c r="D2978" s="50"/>
      <c r="E2978" s="50"/>
      <c r="F2978" s="50"/>
      <c r="G2978" s="209"/>
      <c r="H2978" s="48"/>
      <c r="I2978" s="457" t="str">
        <f t="shared" si="92"/>
        <v/>
      </c>
      <c r="J2978" s="241" cm="1">
        <f t="array" ref="J2978">SUMPRODUCT(--(K2978:N2978&lt;&gt;"")) + IF(TRIM(O2978)="",0,LEN(O2978)-LEN(SUBSTITUTE(O2978,",",""))+1)</f>
        <v>0</v>
      </c>
      <c r="K2978" s="242" t="str">
        <f>IF(AND(G2978&lt;&gt;0,G2978&lt;&gt;""),IF(B2978="","",IF(ISNUMBER(MATCH(B2978,'Look Up Values'!$B$2:$B$500,0)),"","Dest. error")),"")</f>
        <v/>
      </c>
      <c r="L2978" s="242" t="str">
        <f>IF(AND(G2978&lt;&gt;0,G2978&lt;&gt;""),IF(C2978="","",IF(AND(ISNUMBER(--LEFT(C2978,FIND(" ",C2978&amp;" ")-1)),OR(LEN(LEFT(C2978,FIND(" ",C2978&amp;" ")-1))=6,LEN(LEFT(C2978,FIND(" ",C2978&amp;" ")-1))=7),OR(ISNUMBER(MATCH(LEFT(C2978,FIND(" ",C2978&amp;" ")-1),'Look Up Values'!$G$2:$G$1000,0)),ISNUMBER(MATCH(LEFT(C2978,FIND(" ",C2978&amp;" ")-1),'Look Up Values'!$AE$2:$AE$2000,0)))),"","EWC error")),"")</f>
        <v/>
      </c>
      <c r="M2978" s="242" t="str" cm="1">
        <f t="array" ref="M2978">IF(AND(G2978&lt;&gt;0,G2978&lt;&gt;""),IF(E2978="","",IF(ISNUMBER(MATCH(SUBSTITUTE(E2978," ",""),SUBSTITUTE('Look Up Values'!$I$2:$I$10," ",""),0)),"","State error")),"")</f>
        <v/>
      </c>
      <c r="N2978" s="242" t="str" cm="1">
        <f t="array" ref="N2978">IF(AND(G2978&lt;&gt;0,G2978&lt;&gt;""),IF(F2978="","",IF(ISNUMBER(MATCH(SUBSTITUTE(F2978," ",""),SUBSTITUTE('Look Up Values'!$W$2:$W$30," ",""),0)),"","D&amp;R error")),"")</f>
        <v/>
      </c>
      <c r="O2978" s="256" t="str">
        <f t="shared" si="93"/>
        <v/>
      </c>
    </row>
    <row r="2979" spans="1:15" ht="15.75">
      <c r="A2979" s="250">
        <v>2972</v>
      </c>
      <c r="B2979" s="208"/>
      <c r="C2979" s="49"/>
      <c r="D2979" s="50"/>
      <c r="E2979" s="50"/>
      <c r="F2979" s="50"/>
      <c r="G2979" s="209"/>
      <c r="H2979" s="48"/>
      <c r="I2979" s="457" t="str">
        <f t="shared" si="92"/>
        <v/>
      </c>
      <c r="J2979" s="241" cm="1">
        <f t="array" ref="J2979">SUMPRODUCT(--(K2979:N2979&lt;&gt;"")) + IF(TRIM(O2979)="",0,LEN(O2979)-LEN(SUBSTITUTE(O2979,",",""))+1)</f>
        <v>0</v>
      </c>
      <c r="K2979" s="242" t="str">
        <f>IF(AND(G2979&lt;&gt;0,G2979&lt;&gt;""),IF(B2979="","",IF(ISNUMBER(MATCH(B2979,'Look Up Values'!$B$2:$B$500,0)),"","Dest. error")),"")</f>
        <v/>
      </c>
      <c r="L2979" s="242" t="str">
        <f>IF(AND(G2979&lt;&gt;0,G2979&lt;&gt;""),IF(C2979="","",IF(AND(ISNUMBER(--LEFT(C2979,FIND(" ",C2979&amp;" ")-1)),OR(LEN(LEFT(C2979,FIND(" ",C2979&amp;" ")-1))=6,LEN(LEFT(C2979,FIND(" ",C2979&amp;" ")-1))=7),OR(ISNUMBER(MATCH(LEFT(C2979,FIND(" ",C2979&amp;" ")-1),'Look Up Values'!$G$2:$G$1000,0)),ISNUMBER(MATCH(LEFT(C2979,FIND(" ",C2979&amp;" ")-1),'Look Up Values'!$AE$2:$AE$2000,0)))),"","EWC error")),"")</f>
        <v/>
      </c>
      <c r="M2979" s="242" t="str" cm="1">
        <f t="array" ref="M2979">IF(AND(G2979&lt;&gt;0,G2979&lt;&gt;""),IF(E2979="","",IF(ISNUMBER(MATCH(SUBSTITUTE(E2979," ",""),SUBSTITUTE('Look Up Values'!$I$2:$I$10," ",""),0)),"","State error")),"")</f>
        <v/>
      </c>
      <c r="N2979" s="242" t="str" cm="1">
        <f t="array" ref="N2979">IF(AND(G2979&lt;&gt;0,G2979&lt;&gt;""),IF(F2979="","",IF(ISNUMBER(MATCH(SUBSTITUTE(F2979," ",""),SUBSTITUTE('Look Up Values'!$W$2:$W$30," ",""),0)),"","D&amp;R error")),"")</f>
        <v/>
      </c>
      <c r="O2979" s="256" t="str">
        <f t="shared" si="93"/>
        <v/>
      </c>
    </row>
    <row r="2980" spans="1:15" ht="15.75">
      <c r="A2980" s="250">
        <v>2973</v>
      </c>
      <c r="B2980" s="208"/>
      <c r="C2980" s="49"/>
      <c r="D2980" s="50"/>
      <c r="E2980" s="50"/>
      <c r="F2980" s="50"/>
      <c r="G2980" s="209"/>
      <c r="H2980" s="48"/>
      <c r="I2980" s="457" t="str">
        <f t="shared" si="92"/>
        <v/>
      </c>
      <c r="J2980" s="241" cm="1">
        <f t="array" ref="J2980">SUMPRODUCT(--(K2980:N2980&lt;&gt;"")) + IF(TRIM(O2980)="",0,LEN(O2980)-LEN(SUBSTITUTE(O2980,",",""))+1)</f>
        <v>0</v>
      </c>
      <c r="K2980" s="242" t="str">
        <f>IF(AND(G2980&lt;&gt;0,G2980&lt;&gt;""),IF(B2980="","",IF(ISNUMBER(MATCH(B2980,'Look Up Values'!$B$2:$B$500,0)),"","Dest. error")),"")</f>
        <v/>
      </c>
      <c r="L2980" s="242" t="str">
        <f>IF(AND(G2980&lt;&gt;0,G2980&lt;&gt;""),IF(C2980="","",IF(AND(ISNUMBER(--LEFT(C2980,FIND(" ",C2980&amp;" ")-1)),OR(LEN(LEFT(C2980,FIND(" ",C2980&amp;" ")-1))=6,LEN(LEFT(C2980,FIND(" ",C2980&amp;" ")-1))=7),OR(ISNUMBER(MATCH(LEFT(C2980,FIND(" ",C2980&amp;" ")-1),'Look Up Values'!$G$2:$G$1000,0)),ISNUMBER(MATCH(LEFT(C2980,FIND(" ",C2980&amp;" ")-1),'Look Up Values'!$AE$2:$AE$2000,0)))),"","EWC error")),"")</f>
        <v/>
      </c>
      <c r="M2980" s="242" t="str" cm="1">
        <f t="array" ref="M2980">IF(AND(G2980&lt;&gt;0,G2980&lt;&gt;""),IF(E2980="","",IF(ISNUMBER(MATCH(SUBSTITUTE(E2980," ",""),SUBSTITUTE('Look Up Values'!$I$2:$I$10," ",""),0)),"","State error")),"")</f>
        <v/>
      </c>
      <c r="N2980" s="242" t="str" cm="1">
        <f t="array" ref="N2980">IF(AND(G2980&lt;&gt;0,G2980&lt;&gt;""),IF(F2980="","",IF(ISNUMBER(MATCH(SUBSTITUTE(F2980," ",""),SUBSTITUTE('Look Up Values'!$W$2:$W$30," ",""),0)),"","D&amp;R error")),"")</f>
        <v/>
      </c>
      <c r="O2980" s="256" t="str">
        <f t="shared" si="93"/>
        <v/>
      </c>
    </row>
    <row r="2981" spans="1:15" ht="15.75">
      <c r="A2981" s="250">
        <v>2974</v>
      </c>
      <c r="B2981" s="208"/>
      <c r="C2981" s="49"/>
      <c r="D2981" s="50"/>
      <c r="E2981" s="50"/>
      <c r="F2981" s="50"/>
      <c r="G2981" s="209"/>
      <c r="H2981" s="48"/>
      <c r="I2981" s="457" t="str">
        <f t="shared" si="92"/>
        <v/>
      </c>
      <c r="J2981" s="241" cm="1">
        <f t="array" ref="J2981">SUMPRODUCT(--(K2981:N2981&lt;&gt;"")) + IF(TRIM(O2981)="",0,LEN(O2981)-LEN(SUBSTITUTE(O2981,",",""))+1)</f>
        <v>0</v>
      </c>
      <c r="K2981" s="242" t="str">
        <f>IF(AND(G2981&lt;&gt;0,G2981&lt;&gt;""),IF(B2981="","",IF(ISNUMBER(MATCH(B2981,'Look Up Values'!$B$2:$B$500,0)),"","Dest. error")),"")</f>
        <v/>
      </c>
      <c r="L2981" s="242" t="str">
        <f>IF(AND(G2981&lt;&gt;0,G2981&lt;&gt;""),IF(C2981="","",IF(AND(ISNUMBER(--LEFT(C2981,FIND(" ",C2981&amp;" ")-1)),OR(LEN(LEFT(C2981,FIND(" ",C2981&amp;" ")-1))=6,LEN(LEFT(C2981,FIND(" ",C2981&amp;" ")-1))=7),OR(ISNUMBER(MATCH(LEFT(C2981,FIND(" ",C2981&amp;" ")-1),'Look Up Values'!$G$2:$G$1000,0)),ISNUMBER(MATCH(LEFT(C2981,FIND(" ",C2981&amp;" ")-1),'Look Up Values'!$AE$2:$AE$2000,0)))),"","EWC error")),"")</f>
        <v/>
      </c>
      <c r="M2981" s="242" t="str" cm="1">
        <f t="array" ref="M2981">IF(AND(G2981&lt;&gt;0,G2981&lt;&gt;""),IF(E2981="","",IF(ISNUMBER(MATCH(SUBSTITUTE(E2981," ",""),SUBSTITUTE('Look Up Values'!$I$2:$I$10," ",""),0)),"","State error")),"")</f>
        <v/>
      </c>
      <c r="N2981" s="242" t="str" cm="1">
        <f t="array" ref="N2981">IF(AND(G2981&lt;&gt;0,G2981&lt;&gt;""),IF(F2981="","",IF(ISNUMBER(MATCH(SUBSTITUTE(F2981," ",""),SUBSTITUTE('Look Up Values'!$W$2:$W$30," ",""),0)),"","D&amp;R error")),"")</f>
        <v/>
      </c>
      <c r="O2981" s="256" t="str">
        <f t="shared" si="93"/>
        <v/>
      </c>
    </row>
    <row r="2982" spans="1:15" ht="15.75">
      <c r="A2982" s="250">
        <v>2975</v>
      </c>
      <c r="B2982" s="208"/>
      <c r="C2982" s="49"/>
      <c r="D2982" s="50"/>
      <c r="E2982" s="50"/>
      <c r="F2982" s="50"/>
      <c r="G2982" s="209"/>
      <c r="H2982" s="48"/>
      <c r="I2982" s="457" t="str">
        <f t="shared" si="92"/>
        <v/>
      </c>
      <c r="J2982" s="241" cm="1">
        <f t="array" ref="J2982">SUMPRODUCT(--(K2982:N2982&lt;&gt;"")) + IF(TRIM(O2982)="",0,LEN(O2982)-LEN(SUBSTITUTE(O2982,",",""))+1)</f>
        <v>0</v>
      </c>
      <c r="K2982" s="242" t="str">
        <f>IF(AND(G2982&lt;&gt;0,G2982&lt;&gt;""),IF(B2982="","",IF(ISNUMBER(MATCH(B2982,'Look Up Values'!$B$2:$B$500,0)),"","Dest. error")),"")</f>
        <v/>
      </c>
      <c r="L2982" s="242" t="str">
        <f>IF(AND(G2982&lt;&gt;0,G2982&lt;&gt;""),IF(C2982="","",IF(AND(ISNUMBER(--LEFT(C2982,FIND(" ",C2982&amp;" ")-1)),OR(LEN(LEFT(C2982,FIND(" ",C2982&amp;" ")-1))=6,LEN(LEFT(C2982,FIND(" ",C2982&amp;" ")-1))=7),OR(ISNUMBER(MATCH(LEFT(C2982,FIND(" ",C2982&amp;" ")-1),'Look Up Values'!$G$2:$G$1000,0)),ISNUMBER(MATCH(LEFT(C2982,FIND(" ",C2982&amp;" ")-1),'Look Up Values'!$AE$2:$AE$2000,0)))),"","EWC error")),"")</f>
        <v/>
      </c>
      <c r="M2982" s="242" t="str" cm="1">
        <f t="array" ref="M2982">IF(AND(G2982&lt;&gt;0,G2982&lt;&gt;""),IF(E2982="","",IF(ISNUMBER(MATCH(SUBSTITUTE(E2982," ",""),SUBSTITUTE('Look Up Values'!$I$2:$I$10," ",""),0)),"","State error")),"")</f>
        <v/>
      </c>
      <c r="N2982" s="242" t="str" cm="1">
        <f t="array" ref="N2982">IF(AND(G2982&lt;&gt;0,G2982&lt;&gt;""),IF(F2982="","",IF(ISNUMBER(MATCH(SUBSTITUTE(F2982," ",""),SUBSTITUTE('Look Up Values'!$W$2:$W$30," ",""),0)),"","D&amp;R error")),"")</f>
        <v/>
      </c>
      <c r="O2982" s="256" t="str">
        <f t="shared" si="93"/>
        <v/>
      </c>
    </row>
    <row r="2983" spans="1:15" ht="15.75">
      <c r="A2983" s="250">
        <v>2976</v>
      </c>
      <c r="B2983" s="208"/>
      <c r="C2983" s="49"/>
      <c r="D2983" s="50"/>
      <c r="E2983" s="50"/>
      <c r="F2983" s="50"/>
      <c r="G2983" s="209"/>
      <c r="H2983" s="48"/>
      <c r="I2983" s="457" t="str">
        <f t="shared" si="92"/>
        <v/>
      </c>
      <c r="J2983" s="241" cm="1">
        <f t="array" ref="J2983">SUMPRODUCT(--(K2983:N2983&lt;&gt;"")) + IF(TRIM(O2983)="",0,LEN(O2983)-LEN(SUBSTITUTE(O2983,",",""))+1)</f>
        <v>0</v>
      </c>
      <c r="K2983" s="242" t="str">
        <f>IF(AND(G2983&lt;&gt;0,G2983&lt;&gt;""),IF(B2983="","",IF(ISNUMBER(MATCH(B2983,'Look Up Values'!$B$2:$B$500,0)),"","Dest. error")),"")</f>
        <v/>
      </c>
      <c r="L2983" s="242" t="str">
        <f>IF(AND(G2983&lt;&gt;0,G2983&lt;&gt;""),IF(C2983="","",IF(AND(ISNUMBER(--LEFT(C2983,FIND(" ",C2983&amp;" ")-1)),OR(LEN(LEFT(C2983,FIND(" ",C2983&amp;" ")-1))=6,LEN(LEFT(C2983,FIND(" ",C2983&amp;" ")-1))=7),OR(ISNUMBER(MATCH(LEFT(C2983,FIND(" ",C2983&amp;" ")-1),'Look Up Values'!$G$2:$G$1000,0)),ISNUMBER(MATCH(LEFT(C2983,FIND(" ",C2983&amp;" ")-1),'Look Up Values'!$AE$2:$AE$2000,0)))),"","EWC error")),"")</f>
        <v/>
      </c>
      <c r="M2983" s="242" t="str" cm="1">
        <f t="array" ref="M2983">IF(AND(G2983&lt;&gt;0,G2983&lt;&gt;""),IF(E2983="","",IF(ISNUMBER(MATCH(SUBSTITUTE(E2983," ",""),SUBSTITUTE('Look Up Values'!$I$2:$I$10," ",""),0)),"","State error")),"")</f>
        <v/>
      </c>
      <c r="N2983" s="242" t="str" cm="1">
        <f t="array" ref="N2983">IF(AND(G2983&lt;&gt;0,G2983&lt;&gt;""),IF(F2983="","",IF(ISNUMBER(MATCH(SUBSTITUTE(F2983," ",""),SUBSTITUTE('Look Up Values'!$W$2:$W$30," ",""),0)),"","D&amp;R error")),"")</f>
        <v/>
      </c>
      <c r="O2983" s="256" t="str">
        <f t="shared" si="93"/>
        <v/>
      </c>
    </row>
    <row r="2984" spans="1:15" ht="15.75">
      <c r="A2984" s="250">
        <v>2977</v>
      </c>
      <c r="B2984" s="208"/>
      <c r="C2984" s="49"/>
      <c r="D2984" s="50"/>
      <c r="E2984" s="50"/>
      <c r="F2984" s="50"/>
      <c r="G2984" s="209"/>
      <c r="H2984" s="48"/>
      <c r="I2984" s="457" t="str">
        <f t="shared" si="92"/>
        <v/>
      </c>
      <c r="J2984" s="241" cm="1">
        <f t="array" ref="J2984">SUMPRODUCT(--(K2984:N2984&lt;&gt;"")) + IF(TRIM(O2984)="",0,LEN(O2984)-LEN(SUBSTITUTE(O2984,",",""))+1)</f>
        <v>0</v>
      </c>
      <c r="K2984" s="242" t="str">
        <f>IF(AND(G2984&lt;&gt;0,G2984&lt;&gt;""),IF(B2984="","",IF(ISNUMBER(MATCH(B2984,'Look Up Values'!$B$2:$B$500,0)),"","Dest. error")),"")</f>
        <v/>
      </c>
      <c r="L2984" s="242" t="str">
        <f>IF(AND(G2984&lt;&gt;0,G2984&lt;&gt;""),IF(C2984="","",IF(AND(ISNUMBER(--LEFT(C2984,FIND(" ",C2984&amp;" ")-1)),OR(LEN(LEFT(C2984,FIND(" ",C2984&amp;" ")-1))=6,LEN(LEFT(C2984,FIND(" ",C2984&amp;" ")-1))=7),OR(ISNUMBER(MATCH(LEFT(C2984,FIND(" ",C2984&amp;" ")-1),'Look Up Values'!$G$2:$G$1000,0)),ISNUMBER(MATCH(LEFT(C2984,FIND(" ",C2984&amp;" ")-1),'Look Up Values'!$AE$2:$AE$2000,0)))),"","EWC error")),"")</f>
        <v/>
      </c>
      <c r="M2984" s="242" t="str" cm="1">
        <f t="array" ref="M2984">IF(AND(G2984&lt;&gt;0,G2984&lt;&gt;""),IF(E2984="","",IF(ISNUMBER(MATCH(SUBSTITUTE(E2984," ",""),SUBSTITUTE('Look Up Values'!$I$2:$I$10," ",""),0)),"","State error")),"")</f>
        <v/>
      </c>
      <c r="N2984" s="242" t="str" cm="1">
        <f t="array" ref="N2984">IF(AND(G2984&lt;&gt;0,G2984&lt;&gt;""),IF(F2984="","",IF(ISNUMBER(MATCH(SUBSTITUTE(F2984," ",""),SUBSTITUTE('Look Up Values'!$W$2:$W$30," ",""),0)),"","D&amp;R error")),"")</f>
        <v/>
      </c>
      <c r="O2984" s="256" t="str">
        <f t="shared" si="93"/>
        <v/>
      </c>
    </row>
    <row r="2985" spans="1:15" ht="15.75">
      <c r="A2985" s="250">
        <v>2978</v>
      </c>
      <c r="B2985" s="208"/>
      <c r="C2985" s="49"/>
      <c r="D2985" s="50"/>
      <c r="E2985" s="50"/>
      <c r="F2985" s="50"/>
      <c r="G2985" s="209"/>
      <c r="H2985" s="48"/>
      <c r="I2985" s="457" t="str">
        <f t="shared" si="92"/>
        <v/>
      </c>
      <c r="J2985" s="241" cm="1">
        <f t="array" ref="J2985">SUMPRODUCT(--(K2985:N2985&lt;&gt;"")) + IF(TRIM(O2985)="",0,LEN(O2985)-LEN(SUBSTITUTE(O2985,",",""))+1)</f>
        <v>0</v>
      </c>
      <c r="K2985" s="242" t="str">
        <f>IF(AND(G2985&lt;&gt;0,G2985&lt;&gt;""),IF(B2985="","",IF(ISNUMBER(MATCH(B2985,'Look Up Values'!$B$2:$B$500,0)),"","Dest. error")),"")</f>
        <v/>
      </c>
      <c r="L2985" s="242" t="str">
        <f>IF(AND(G2985&lt;&gt;0,G2985&lt;&gt;""),IF(C2985="","",IF(AND(ISNUMBER(--LEFT(C2985,FIND(" ",C2985&amp;" ")-1)),OR(LEN(LEFT(C2985,FIND(" ",C2985&amp;" ")-1))=6,LEN(LEFT(C2985,FIND(" ",C2985&amp;" ")-1))=7),OR(ISNUMBER(MATCH(LEFT(C2985,FIND(" ",C2985&amp;" ")-1),'Look Up Values'!$G$2:$G$1000,0)),ISNUMBER(MATCH(LEFT(C2985,FIND(" ",C2985&amp;" ")-1),'Look Up Values'!$AE$2:$AE$2000,0)))),"","EWC error")),"")</f>
        <v/>
      </c>
      <c r="M2985" s="242" t="str" cm="1">
        <f t="array" ref="M2985">IF(AND(G2985&lt;&gt;0,G2985&lt;&gt;""),IF(E2985="","",IF(ISNUMBER(MATCH(SUBSTITUTE(E2985," ",""),SUBSTITUTE('Look Up Values'!$I$2:$I$10," ",""),0)),"","State error")),"")</f>
        <v/>
      </c>
      <c r="N2985" s="242" t="str" cm="1">
        <f t="array" ref="N2985">IF(AND(G2985&lt;&gt;0,G2985&lt;&gt;""),IF(F2985="","",IF(ISNUMBER(MATCH(SUBSTITUTE(F2985," ",""),SUBSTITUTE('Look Up Values'!$W$2:$W$30," ",""),0)),"","D&amp;R error")),"")</f>
        <v/>
      </c>
      <c r="O2985" s="256" t="str">
        <f t="shared" si="93"/>
        <v/>
      </c>
    </row>
    <row r="2986" spans="1:15" ht="15.75">
      <c r="A2986" s="250">
        <v>2979</v>
      </c>
      <c r="B2986" s="208"/>
      <c r="C2986" s="49"/>
      <c r="D2986" s="50"/>
      <c r="E2986" s="50"/>
      <c r="F2986" s="50"/>
      <c r="G2986" s="209"/>
      <c r="H2986" s="48"/>
      <c r="I2986" s="457" t="str">
        <f t="shared" si="92"/>
        <v/>
      </c>
      <c r="J2986" s="241" cm="1">
        <f t="array" ref="J2986">SUMPRODUCT(--(K2986:N2986&lt;&gt;"")) + IF(TRIM(O2986)="",0,LEN(O2986)-LEN(SUBSTITUTE(O2986,",",""))+1)</f>
        <v>0</v>
      </c>
      <c r="K2986" s="242" t="str">
        <f>IF(AND(G2986&lt;&gt;0,G2986&lt;&gt;""),IF(B2986="","",IF(ISNUMBER(MATCH(B2986,'Look Up Values'!$B$2:$B$500,0)),"","Dest. error")),"")</f>
        <v/>
      </c>
      <c r="L2986" s="242" t="str">
        <f>IF(AND(G2986&lt;&gt;0,G2986&lt;&gt;""),IF(C2986="","",IF(AND(ISNUMBER(--LEFT(C2986,FIND(" ",C2986&amp;" ")-1)),OR(LEN(LEFT(C2986,FIND(" ",C2986&amp;" ")-1))=6,LEN(LEFT(C2986,FIND(" ",C2986&amp;" ")-1))=7),OR(ISNUMBER(MATCH(LEFT(C2986,FIND(" ",C2986&amp;" ")-1),'Look Up Values'!$G$2:$G$1000,0)),ISNUMBER(MATCH(LEFT(C2986,FIND(" ",C2986&amp;" ")-1),'Look Up Values'!$AE$2:$AE$2000,0)))),"","EWC error")),"")</f>
        <v/>
      </c>
      <c r="M2986" s="242" t="str" cm="1">
        <f t="array" ref="M2986">IF(AND(G2986&lt;&gt;0,G2986&lt;&gt;""),IF(E2986="","",IF(ISNUMBER(MATCH(SUBSTITUTE(E2986," ",""),SUBSTITUTE('Look Up Values'!$I$2:$I$10," ",""),0)),"","State error")),"")</f>
        <v/>
      </c>
      <c r="N2986" s="242" t="str" cm="1">
        <f t="array" ref="N2986">IF(AND(G2986&lt;&gt;0,G2986&lt;&gt;""),IF(F2986="","",IF(ISNUMBER(MATCH(SUBSTITUTE(F2986," ",""),SUBSTITUTE('Look Up Values'!$W$2:$W$30," ",""),0)),"","D&amp;R error")),"")</f>
        <v/>
      </c>
      <c r="O2986" s="256" t="str">
        <f t="shared" si="93"/>
        <v/>
      </c>
    </row>
    <row r="2987" spans="1:15" ht="15.75">
      <c r="A2987" s="250">
        <v>2980</v>
      </c>
      <c r="B2987" s="208"/>
      <c r="C2987" s="49"/>
      <c r="D2987" s="50"/>
      <c r="E2987" s="50"/>
      <c r="F2987" s="50"/>
      <c r="G2987" s="209"/>
      <c r="H2987" s="48"/>
      <c r="I2987" s="457" t="str">
        <f t="shared" si="92"/>
        <v/>
      </c>
      <c r="J2987" s="241" cm="1">
        <f t="array" ref="J2987">SUMPRODUCT(--(K2987:N2987&lt;&gt;"")) + IF(TRIM(O2987)="",0,LEN(O2987)-LEN(SUBSTITUTE(O2987,",",""))+1)</f>
        <v>0</v>
      </c>
      <c r="K2987" s="242" t="str">
        <f>IF(AND(G2987&lt;&gt;0,G2987&lt;&gt;""),IF(B2987="","",IF(ISNUMBER(MATCH(B2987,'Look Up Values'!$B$2:$B$500,0)),"","Dest. error")),"")</f>
        <v/>
      </c>
      <c r="L2987" s="242" t="str">
        <f>IF(AND(G2987&lt;&gt;0,G2987&lt;&gt;""),IF(C2987="","",IF(AND(ISNUMBER(--LEFT(C2987,FIND(" ",C2987&amp;" ")-1)),OR(LEN(LEFT(C2987,FIND(" ",C2987&amp;" ")-1))=6,LEN(LEFT(C2987,FIND(" ",C2987&amp;" ")-1))=7),OR(ISNUMBER(MATCH(LEFT(C2987,FIND(" ",C2987&amp;" ")-1),'Look Up Values'!$G$2:$G$1000,0)),ISNUMBER(MATCH(LEFT(C2987,FIND(" ",C2987&amp;" ")-1),'Look Up Values'!$AE$2:$AE$2000,0)))),"","EWC error")),"")</f>
        <v/>
      </c>
      <c r="M2987" s="242" t="str" cm="1">
        <f t="array" ref="M2987">IF(AND(G2987&lt;&gt;0,G2987&lt;&gt;""),IF(E2987="","",IF(ISNUMBER(MATCH(SUBSTITUTE(E2987," ",""),SUBSTITUTE('Look Up Values'!$I$2:$I$10," ",""),0)),"","State error")),"")</f>
        <v/>
      </c>
      <c r="N2987" s="242" t="str" cm="1">
        <f t="array" ref="N2987">IF(AND(G2987&lt;&gt;0,G2987&lt;&gt;""),IF(F2987="","",IF(ISNUMBER(MATCH(SUBSTITUTE(F2987," ",""),SUBSTITUTE('Look Up Values'!$W$2:$W$30," ",""),0)),"","D&amp;R error")),"")</f>
        <v/>
      </c>
      <c r="O2987" s="256" t="str">
        <f t="shared" si="93"/>
        <v/>
      </c>
    </row>
    <row r="2988" spans="1:15" ht="15.75">
      <c r="A2988" s="250">
        <v>2981</v>
      </c>
      <c r="B2988" s="208"/>
      <c r="C2988" s="49"/>
      <c r="D2988" s="50"/>
      <c r="E2988" s="50"/>
      <c r="F2988" s="50"/>
      <c r="G2988" s="209"/>
      <c r="H2988" s="48"/>
      <c r="I2988" s="457" t="str">
        <f t="shared" si="92"/>
        <v/>
      </c>
      <c r="J2988" s="241" cm="1">
        <f t="array" ref="J2988">SUMPRODUCT(--(K2988:N2988&lt;&gt;"")) + IF(TRIM(O2988)="",0,LEN(O2988)-LEN(SUBSTITUTE(O2988,",",""))+1)</f>
        <v>0</v>
      </c>
      <c r="K2988" s="242" t="str">
        <f>IF(AND(G2988&lt;&gt;0,G2988&lt;&gt;""),IF(B2988="","",IF(ISNUMBER(MATCH(B2988,'Look Up Values'!$B$2:$B$500,0)),"","Dest. error")),"")</f>
        <v/>
      </c>
      <c r="L2988" s="242" t="str">
        <f>IF(AND(G2988&lt;&gt;0,G2988&lt;&gt;""),IF(C2988="","",IF(AND(ISNUMBER(--LEFT(C2988,FIND(" ",C2988&amp;" ")-1)),OR(LEN(LEFT(C2988,FIND(" ",C2988&amp;" ")-1))=6,LEN(LEFT(C2988,FIND(" ",C2988&amp;" ")-1))=7),OR(ISNUMBER(MATCH(LEFT(C2988,FIND(" ",C2988&amp;" ")-1),'Look Up Values'!$G$2:$G$1000,0)),ISNUMBER(MATCH(LEFT(C2988,FIND(" ",C2988&amp;" ")-1),'Look Up Values'!$AE$2:$AE$2000,0)))),"","EWC error")),"")</f>
        <v/>
      </c>
      <c r="M2988" s="242" t="str" cm="1">
        <f t="array" ref="M2988">IF(AND(G2988&lt;&gt;0,G2988&lt;&gt;""),IF(E2988="","",IF(ISNUMBER(MATCH(SUBSTITUTE(E2988," ",""),SUBSTITUTE('Look Up Values'!$I$2:$I$10," ",""),0)),"","State error")),"")</f>
        <v/>
      </c>
      <c r="N2988" s="242" t="str" cm="1">
        <f t="array" ref="N2988">IF(AND(G2988&lt;&gt;0,G2988&lt;&gt;""),IF(F2988="","",IF(ISNUMBER(MATCH(SUBSTITUTE(F2988," ",""),SUBSTITUTE('Look Up Values'!$W$2:$W$30," ",""),0)),"","D&amp;R error")),"")</f>
        <v/>
      </c>
      <c r="O2988" s="256" t="str">
        <f t="shared" si="93"/>
        <v/>
      </c>
    </row>
    <row r="2989" spans="1:15" ht="15.75">
      <c r="A2989" s="250">
        <v>2982</v>
      </c>
      <c r="B2989" s="208"/>
      <c r="C2989" s="49"/>
      <c r="D2989" s="50"/>
      <c r="E2989" s="50"/>
      <c r="F2989" s="50"/>
      <c r="G2989" s="209"/>
      <c r="H2989" s="48"/>
      <c r="I2989" s="457" t="str">
        <f t="shared" si="92"/>
        <v/>
      </c>
      <c r="J2989" s="241" cm="1">
        <f t="array" ref="J2989">SUMPRODUCT(--(K2989:N2989&lt;&gt;"")) + IF(TRIM(O2989)="",0,LEN(O2989)-LEN(SUBSTITUTE(O2989,",",""))+1)</f>
        <v>0</v>
      </c>
      <c r="K2989" s="242" t="str">
        <f>IF(AND(G2989&lt;&gt;0,G2989&lt;&gt;""),IF(B2989="","",IF(ISNUMBER(MATCH(B2989,'Look Up Values'!$B$2:$B$500,0)),"","Dest. error")),"")</f>
        <v/>
      </c>
      <c r="L2989" s="242" t="str">
        <f>IF(AND(G2989&lt;&gt;0,G2989&lt;&gt;""),IF(C2989="","",IF(AND(ISNUMBER(--LEFT(C2989,FIND(" ",C2989&amp;" ")-1)),OR(LEN(LEFT(C2989,FIND(" ",C2989&amp;" ")-1))=6,LEN(LEFT(C2989,FIND(" ",C2989&amp;" ")-1))=7),OR(ISNUMBER(MATCH(LEFT(C2989,FIND(" ",C2989&amp;" ")-1),'Look Up Values'!$G$2:$G$1000,0)),ISNUMBER(MATCH(LEFT(C2989,FIND(" ",C2989&amp;" ")-1),'Look Up Values'!$AE$2:$AE$2000,0)))),"","EWC error")),"")</f>
        <v/>
      </c>
      <c r="M2989" s="242" t="str" cm="1">
        <f t="array" ref="M2989">IF(AND(G2989&lt;&gt;0,G2989&lt;&gt;""),IF(E2989="","",IF(ISNUMBER(MATCH(SUBSTITUTE(E2989," ",""),SUBSTITUTE('Look Up Values'!$I$2:$I$10," ",""),0)),"","State error")),"")</f>
        <v/>
      </c>
      <c r="N2989" s="242" t="str" cm="1">
        <f t="array" ref="N2989">IF(AND(G2989&lt;&gt;0,G2989&lt;&gt;""),IF(F2989="","",IF(ISNUMBER(MATCH(SUBSTITUTE(F2989," ",""),SUBSTITUTE('Look Up Values'!$W$2:$W$30," ",""),0)),"","D&amp;R error")),"")</f>
        <v/>
      </c>
      <c r="O2989" s="256" t="str">
        <f t="shared" si="93"/>
        <v/>
      </c>
    </row>
    <row r="2990" spans="1:15" ht="15.75">
      <c r="A2990" s="250">
        <v>2983</v>
      </c>
      <c r="B2990" s="208"/>
      <c r="C2990" s="49"/>
      <c r="D2990" s="50"/>
      <c r="E2990" s="50"/>
      <c r="F2990" s="50"/>
      <c r="G2990" s="209"/>
      <c r="H2990" s="48"/>
      <c r="I2990" s="457" t="str">
        <f t="shared" si="92"/>
        <v/>
      </c>
      <c r="J2990" s="241" cm="1">
        <f t="array" ref="J2990">SUMPRODUCT(--(K2990:N2990&lt;&gt;"")) + IF(TRIM(O2990)="",0,LEN(O2990)-LEN(SUBSTITUTE(O2990,",",""))+1)</f>
        <v>0</v>
      </c>
      <c r="K2990" s="242" t="str">
        <f>IF(AND(G2990&lt;&gt;0,G2990&lt;&gt;""),IF(B2990="","",IF(ISNUMBER(MATCH(B2990,'Look Up Values'!$B$2:$B$500,0)),"","Dest. error")),"")</f>
        <v/>
      </c>
      <c r="L2990" s="242" t="str">
        <f>IF(AND(G2990&lt;&gt;0,G2990&lt;&gt;""),IF(C2990="","",IF(AND(ISNUMBER(--LEFT(C2990,FIND(" ",C2990&amp;" ")-1)),OR(LEN(LEFT(C2990,FIND(" ",C2990&amp;" ")-1))=6,LEN(LEFT(C2990,FIND(" ",C2990&amp;" ")-1))=7),OR(ISNUMBER(MATCH(LEFT(C2990,FIND(" ",C2990&amp;" ")-1),'Look Up Values'!$G$2:$G$1000,0)),ISNUMBER(MATCH(LEFT(C2990,FIND(" ",C2990&amp;" ")-1),'Look Up Values'!$AE$2:$AE$2000,0)))),"","EWC error")),"")</f>
        <v/>
      </c>
      <c r="M2990" s="242" t="str" cm="1">
        <f t="array" ref="M2990">IF(AND(G2990&lt;&gt;0,G2990&lt;&gt;""),IF(E2990="","",IF(ISNUMBER(MATCH(SUBSTITUTE(E2990," ",""),SUBSTITUTE('Look Up Values'!$I$2:$I$10," ",""),0)),"","State error")),"")</f>
        <v/>
      </c>
      <c r="N2990" s="242" t="str" cm="1">
        <f t="array" ref="N2990">IF(AND(G2990&lt;&gt;0,G2990&lt;&gt;""),IF(F2990="","",IF(ISNUMBER(MATCH(SUBSTITUTE(F2990," ",""),SUBSTITUTE('Look Up Values'!$W$2:$W$30," ",""),0)),"","D&amp;R error")),"")</f>
        <v/>
      </c>
      <c r="O2990" s="256" t="str">
        <f t="shared" si="93"/>
        <v/>
      </c>
    </row>
    <row r="2991" spans="1:15" ht="15.75">
      <c r="A2991" s="250">
        <v>2984</v>
      </c>
      <c r="B2991" s="208"/>
      <c r="C2991" s="49"/>
      <c r="D2991" s="50"/>
      <c r="E2991" s="50"/>
      <c r="F2991" s="50"/>
      <c r="G2991" s="209"/>
      <c r="H2991" s="48"/>
      <c r="I2991" s="457" t="str">
        <f t="shared" si="92"/>
        <v/>
      </c>
      <c r="J2991" s="241" cm="1">
        <f t="array" ref="J2991">SUMPRODUCT(--(K2991:N2991&lt;&gt;"")) + IF(TRIM(O2991)="",0,LEN(O2991)-LEN(SUBSTITUTE(O2991,",",""))+1)</f>
        <v>0</v>
      </c>
      <c r="K2991" s="242" t="str">
        <f>IF(AND(G2991&lt;&gt;0,G2991&lt;&gt;""),IF(B2991="","",IF(ISNUMBER(MATCH(B2991,'Look Up Values'!$B$2:$B$500,0)),"","Dest. error")),"")</f>
        <v/>
      </c>
      <c r="L2991" s="242" t="str">
        <f>IF(AND(G2991&lt;&gt;0,G2991&lt;&gt;""),IF(C2991="","",IF(AND(ISNUMBER(--LEFT(C2991,FIND(" ",C2991&amp;" ")-1)),OR(LEN(LEFT(C2991,FIND(" ",C2991&amp;" ")-1))=6,LEN(LEFT(C2991,FIND(" ",C2991&amp;" ")-1))=7),OR(ISNUMBER(MATCH(LEFT(C2991,FIND(" ",C2991&amp;" ")-1),'Look Up Values'!$G$2:$G$1000,0)),ISNUMBER(MATCH(LEFT(C2991,FIND(" ",C2991&amp;" ")-1),'Look Up Values'!$AE$2:$AE$2000,0)))),"","EWC error")),"")</f>
        <v/>
      </c>
      <c r="M2991" s="242" t="str" cm="1">
        <f t="array" ref="M2991">IF(AND(G2991&lt;&gt;0,G2991&lt;&gt;""),IF(E2991="","",IF(ISNUMBER(MATCH(SUBSTITUTE(E2991," ",""),SUBSTITUTE('Look Up Values'!$I$2:$I$10," ",""),0)),"","State error")),"")</f>
        <v/>
      </c>
      <c r="N2991" s="242" t="str" cm="1">
        <f t="array" ref="N2991">IF(AND(G2991&lt;&gt;0,G2991&lt;&gt;""),IF(F2991="","",IF(ISNUMBER(MATCH(SUBSTITUTE(F2991," ",""),SUBSTITUTE('Look Up Values'!$W$2:$W$30," ",""),0)),"","D&amp;R error")),"")</f>
        <v/>
      </c>
      <c r="O2991" s="256" t="str">
        <f t="shared" si="93"/>
        <v/>
      </c>
    </row>
    <row r="2992" spans="1:15" ht="15.75">
      <c r="A2992" s="250">
        <v>2985</v>
      </c>
      <c r="B2992" s="208"/>
      <c r="C2992" s="49"/>
      <c r="D2992" s="50"/>
      <c r="E2992" s="50"/>
      <c r="F2992" s="50"/>
      <c r="G2992" s="209"/>
      <c r="H2992" s="48"/>
      <c r="I2992" s="457" t="str">
        <f t="shared" si="92"/>
        <v/>
      </c>
      <c r="J2992" s="241" cm="1">
        <f t="array" ref="J2992">SUMPRODUCT(--(K2992:N2992&lt;&gt;"")) + IF(TRIM(O2992)="",0,LEN(O2992)-LEN(SUBSTITUTE(O2992,",",""))+1)</f>
        <v>0</v>
      </c>
      <c r="K2992" s="242" t="str">
        <f>IF(AND(G2992&lt;&gt;0,G2992&lt;&gt;""),IF(B2992="","",IF(ISNUMBER(MATCH(B2992,'Look Up Values'!$B$2:$B$500,0)),"","Dest. error")),"")</f>
        <v/>
      </c>
      <c r="L2992" s="242" t="str">
        <f>IF(AND(G2992&lt;&gt;0,G2992&lt;&gt;""),IF(C2992="","",IF(AND(ISNUMBER(--LEFT(C2992,FIND(" ",C2992&amp;" ")-1)),OR(LEN(LEFT(C2992,FIND(" ",C2992&amp;" ")-1))=6,LEN(LEFT(C2992,FIND(" ",C2992&amp;" ")-1))=7),OR(ISNUMBER(MATCH(LEFT(C2992,FIND(" ",C2992&amp;" ")-1),'Look Up Values'!$G$2:$G$1000,0)),ISNUMBER(MATCH(LEFT(C2992,FIND(" ",C2992&amp;" ")-1),'Look Up Values'!$AE$2:$AE$2000,0)))),"","EWC error")),"")</f>
        <v/>
      </c>
      <c r="M2992" s="242" t="str" cm="1">
        <f t="array" ref="M2992">IF(AND(G2992&lt;&gt;0,G2992&lt;&gt;""),IF(E2992="","",IF(ISNUMBER(MATCH(SUBSTITUTE(E2992," ",""),SUBSTITUTE('Look Up Values'!$I$2:$I$10," ",""),0)),"","State error")),"")</f>
        <v/>
      </c>
      <c r="N2992" s="242" t="str" cm="1">
        <f t="array" ref="N2992">IF(AND(G2992&lt;&gt;0,G2992&lt;&gt;""),IF(F2992="","",IF(ISNUMBER(MATCH(SUBSTITUTE(F2992," ",""),SUBSTITUTE('Look Up Values'!$W$2:$W$30," ",""),0)),"","D&amp;R error")),"")</f>
        <v/>
      </c>
      <c r="O2992" s="256" t="str">
        <f t="shared" si="93"/>
        <v/>
      </c>
    </row>
    <row r="2993" spans="1:15" ht="15.75">
      <c r="A2993" s="250">
        <v>2986</v>
      </c>
      <c r="B2993" s="208"/>
      <c r="C2993" s="49"/>
      <c r="D2993" s="50"/>
      <c r="E2993" s="50"/>
      <c r="F2993" s="50"/>
      <c r="G2993" s="209"/>
      <c r="H2993" s="48"/>
      <c r="I2993" s="457" t="str">
        <f t="shared" si="92"/>
        <v/>
      </c>
      <c r="J2993" s="241" cm="1">
        <f t="array" ref="J2993">SUMPRODUCT(--(K2993:N2993&lt;&gt;"")) + IF(TRIM(O2993)="",0,LEN(O2993)-LEN(SUBSTITUTE(O2993,",",""))+1)</f>
        <v>0</v>
      </c>
      <c r="K2993" s="242" t="str">
        <f>IF(AND(G2993&lt;&gt;0,G2993&lt;&gt;""),IF(B2993="","",IF(ISNUMBER(MATCH(B2993,'Look Up Values'!$B$2:$B$500,0)),"","Dest. error")),"")</f>
        <v/>
      </c>
      <c r="L2993" s="242" t="str">
        <f>IF(AND(G2993&lt;&gt;0,G2993&lt;&gt;""),IF(C2993="","",IF(AND(ISNUMBER(--LEFT(C2993,FIND(" ",C2993&amp;" ")-1)),OR(LEN(LEFT(C2993,FIND(" ",C2993&amp;" ")-1))=6,LEN(LEFT(C2993,FIND(" ",C2993&amp;" ")-1))=7),OR(ISNUMBER(MATCH(LEFT(C2993,FIND(" ",C2993&amp;" ")-1),'Look Up Values'!$G$2:$G$1000,0)),ISNUMBER(MATCH(LEFT(C2993,FIND(" ",C2993&amp;" ")-1),'Look Up Values'!$AE$2:$AE$2000,0)))),"","EWC error")),"")</f>
        <v/>
      </c>
      <c r="M2993" s="242" t="str" cm="1">
        <f t="array" ref="M2993">IF(AND(G2993&lt;&gt;0,G2993&lt;&gt;""),IF(E2993="","",IF(ISNUMBER(MATCH(SUBSTITUTE(E2993," ",""),SUBSTITUTE('Look Up Values'!$I$2:$I$10," ",""),0)),"","State error")),"")</f>
        <v/>
      </c>
      <c r="N2993" s="242" t="str" cm="1">
        <f t="array" ref="N2993">IF(AND(G2993&lt;&gt;0,G2993&lt;&gt;""),IF(F2993="","",IF(ISNUMBER(MATCH(SUBSTITUTE(F2993," ",""),SUBSTITUTE('Look Up Values'!$W$2:$W$30," ",""),0)),"","D&amp;R error")),"")</f>
        <v/>
      </c>
      <c r="O2993" s="256" t="str">
        <f t="shared" si="93"/>
        <v/>
      </c>
    </row>
    <row r="2994" spans="1:15" ht="15.75">
      <c r="A2994" s="250">
        <v>2987</v>
      </c>
      <c r="B2994" s="208"/>
      <c r="C2994" s="49"/>
      <c r="D2994" s="50"/>
      <c r="E2994" s="50"/>
      <c r="F2994" s="50"/>
      <c r="G2994" s="209"/>
      <c r="H2994" s="48"/>
      <c r="I2994" s="457" t="str">
        <f t="shared" si="92"/>
        <v/>
      </c>
      <c r="J2994" s="241" cm="1">
        <f t="array" ref="J2994">SUMPRODUCT(--(K2994:N2994&lt;&gt;"")) + IF(TRIM(O2994)="",0,LEN(O2994)-LEN(SUBSTITUTE(O2994,",",""))+1)</f>
        <v>0</v>
      </c>
      <c r="K2994" s="242" t="str">
        <f>IF(AND(G2994&lt;&gt;0,G2994&lt;&gt;""),IF(B2994="","",IF(ISNUMBER(MATCH(B2994,'Look Up Values'!$B$2:$B$500,0)),"","Dest. error")),"")</f>
        <v/>
      </c>
      <c r="L2994" s="242" t="str">
        <f>IF(AND(G2994&lt;&gt;0,G2994&lt;&gt;""),IF(C2994="","",IF(AND(ISNUMBER(--LEFT(C2994,FIND(" ",C2994&amp;" ")-1)),OR(LEN(LEFT(C2994,FIND(" ",C2994&amp;" ")-1))=6,LEN(LEFT(C2994,FIND(" ",C2994&amp;" ")-1))=7),OR(ISNUMBER(MATCH(LEFT(C2994,FIND(" ",C2994&amp;" ")-1),'Look Up Values'!$G$2:$G$1000,0)),ISNUMBER(MATCH(LEFT(C2994,FIND(" ",C2994&amp;" ")-1),'Look Up Values'!$AE$2:$AE$2000,0)))),"","EWC error")),"")</f>
        <v/>
      </c>
      <c r="M2994" s="242" t="str" cm="1">
        <f t="array" ref="M2994">IF(AND(G2994&lt;&gt;0,G2994&lt;&gt;""),IF(E2994="","",IF(ISNUMBER(MATCH(SUBSTITUTE(E2994," ",""),SUBSTITUTE('Look Up Values'!$I$2:$I$10," ",""),0)),"","State error")),"")</f>
        <v/>
      </c>
      <c r="N2994" s="242" t="str" cm="1">
        <f t="array" ref="N2994">IF(AND(G2994&lt;&gt;0,G2994&lt;&gt;""),IF(F2994="","",IF(ISNUMBER(MATCH(SUBSTITUTE(F2994," ",""),SUBSTITUTE('Look Up Values'!$W$2:$W$30," ",""),0)),"","D&amp;R error")),"")</f>
        <v/>
      </c>
      <c r="O2994" s="256" t="str">
        <f t="shared" si="93"/>
        <v/>
      </c>
    </row>
    <row r="2995" spans="1:15" ht="15.75">
      <c r="A2995" s="250">
        <v>2988</v>
      </c>
      <c r="B2995" s="208"/>
      <c r="C2995" s="49"/>
      <c r="D2995" s="50"/>
      <c r="E2995" s="50"/>
      <c r="F2995" s="50"/>
      <c r="G2995" s="209"/>
      <c r="H2995" s="48"/>
      <c r="I2995" s="457" t="str">
        <f t="shared" si="92"/>
        <v/>
      </c>
      <c r="J2995" s="241" cm="1">
        <f t="array" ref="J2995">SUMPRODUCT(--(K2995:N2995&lt;&gt;"")) + IF(TRIM(O2995)="",0,LEN(O2995)-LEN(SUBSTITUTE(O2995,",",""))+1)</f>
        <v>0</v>
      </c>
      <c r="K2995" s="242" t="str">
        <f>IF(AND(G2995&lt;&gt;0,G2995&lt;&gt;""),IF(B2995="","",IF(ISNUMBER(MATCH(B2995,'Look Up Values'!$B$2:$B$500,0)),"","Dest. error")),"")</f>
        <v/>
      </c>
      <c r="L2995" s="242" t="str">
        <f>IF(AND(G2995&lt;&gt;0,G2995&lt;&gt;""),IF(C2995="","",IF(AND(ISNUMBER(--LEFT(C2995,FIND(" ",C2995&amp;" ")-1)),OR(LEN(LEFT(C2995,FIND(" ",C2995&amp;" ")-1))=6,LEN(LEFT(C2995,FIND(" ",C2995&amp;" ")-1))=7),OR(ISNUMBER(MATCH(LEFT(C2995,FIND(" ",C2995&amp;" ")-1),'Look Up Values'!$G$2:$G$1000,0)),ISNUMBER(MATCH(LEFT(C2995,FIND(" ",C2995&amp;" ")-1),'Look Up Values'!$AE$2:$AE$2000,0)))),"","EWC error")),"")</f>
        <v/>
      </c>
      <c r="M2995" s="242" t="str" cm="1">
        <f t="array" ref="M2995">IF(AND(G2995&lt;&gt;0,G2995&lt;&gt;""),IF(E2995="","",IF(ISNUMBER(MATCH(SUBSTITUTE(E2995," ",""),SUBSTITUTE('Look Up Values'!$I$2:$I$10," ",""),0)),"","State error")),"")</f>
        <v/>
      </c>
      <c r="N2995" s="242" t="str" cm="1">
        <f t="array" ref="N2995">IF(AND(G2995&lt;&gt;0,G2995&lt;&gt;""),IF(F2995="","",IF(ISNUMBER(MATCH(SUBSTITUTE(F2995," ",""),SUBSTITUTE('Look Up Values'!$W$2:$W$30," ",""),0)),"","D&amp;R error")),"")</f>
        <v/>
      </c>
      <c r="O2995" s="256" t="str">
        <f t="shared" si="93"/>
        <v/>
      </c>
    </row>
    <row r="2996" spans="1:15" ht="15.75">
      <c r="A2996" s="250">
        <v>2989</v>
      </c>
      <c r="B2996" s="208"/>
      <c r="C2996" s="49"/>
      <c r="D2996" s="50"/>
      <c r="E2996" s="50"/>
      <c r="F2996" s="50"/>
      <c r="G2996" s="209"/>
      <c r="H2996" s="48"/>
      <c r="I2996" s="457" t="str">
        <f t="shared" si="92"/>
        <v/>
      </c>
      <c r="J2996" s="241" cm="1">
        <f t="array" ref="J2996">SUMPRODUCT(--(K2996:N2996&lt;&gt;"")) + IF(TRIM(O2996)="",0,LEN(O2996)-LEN(SUBSTITUTE(O2996,",",""))+1)</f>
        <v>0</v>
      </c>
      <c r="K2996" s="242" t="str">
        <f>IF(AND(G2996&lt;&gt;0,G2996&lt;&gt;""),IF(B2996="","",IF(ISNUMBER(MATCH(B2996,'Look Up Values'!$B$2:$B$500,0)),"","Dest. error")),"")</f>
        <v/>
      </c>
      <c r="L2996" s="242" t="str">
        <f>IF(AND(G2996&lt;&gt;0,G2996&lt;&gt;""),IF(C2996="","",IF(AND(ISNUMBER(--LEFT(C2996,FIND(" ",C2996&amp;" ")-1)),OR(LEN(LEFT(C2996,FIND(" ",C2996&amp;" ")-1))=6,LEN(LEFT(C2996,FIND(" ",C2996&amp;" ")-1))=7),OR(ISNUMBER(MATCH(LEFT(C2996,FIND(" ",C2996&amp;" ")-1),'Look Up Values'!$G$2:$G$1000,0)),ISNUMBER(MATCH(LEFT(C2996,FIND(" ",C2996&amp;" ")-1),'Look Up Values'!$AE$2:$AE$2000,0)))),"","EWC error")),"")</f>
        <v/>
      </c>
      <c r="M2996" s="242" t="str" cm="1">
        <f t="array" ref="M2996">IF(AND(G2996&lt;&gt;0,G2996&lt;&gt;""),IF(E2996="","",IF(ISNUMBER(MATCH(SUBSTITUTE(E2996," ",""),SUBSTITUTE('Look Up Values'!$I$2:$I$10," ",""),0)),"","State error")),"")</f>
        <v/>
      </c>
      <c r="N2996" s="242" t="str" cm="1">
        <f t="array" ref="N2996">IF(AND(G2996&lt;&gt;0,G2996&lt;&gt;""),IF(F2996="","",IF(ISNUMBER(MATCH(SUBSTITUTE(F2996," ",""),SUBSTITUTE('Look Up Values'!$W$2:$W$30," ",""),0)),"","D&amp;R error")),"")</f>
        <v/>
      </c>
      <c r="O2996" s="256" t="str">
        <f t="shared" si="93"/>
        <v/>
      </c>
    </row>
    <row r="2997" spans="1:15" ht="15.75">
      <c r="A2997" s="250">
        <v>2990</v>
      </c>
      <c r="B2997" s="208"/>
      <c r="C2997" s="49"/>
      <c r="D2997" s="50"/>
      <c r="E2997" s="50"/>
      <c r="F2997" s="50"/>
      <c r="G2997" s="209"/>
      <c r="H2997" s="48"/>
      <c r="I2997" s="457" t="str">
        <f t="shared" si="92"/>
        <v/>
      </c>
      <c r="J2997" s="241" cm="1">
        <f t="array" ref="J2997">SUMPRODUCT(--(K2997:N2997&lt;&gt;"")) + IF(TRIM(O2997)="",0,LEN(O2997)-LEN(SUBSTITUTE(O2997,",",""))+1)</f>
        <v>0</v>
      </c>
      <c r="K2997" s="242" t="str">
        <f>IF(AND(G2997&lt;&gt;0,G2997&lt;&gt;""),IF(B2997="","",IF(ISNUMBER(MATCH(B2997,'Look Up Values'!$B$2:$B$500,0)),"","Dest. error")),"")</f>
        <v/>
      </c>
      <c r="L2997" s="242" t="str">
        <f>IF(AND(G2997&lt;&gt;0,G2997&lt;&gt;""),IF(C2997="","",IF(AND(ISNUMBER(--LEFT(C2997,FIND(" ",C2997&amp;" ")-1)),OR(LEN(LEFT(C2997,FIND(" ",C2997&amp;" ")-1))=6,LEN(LEFT(C2997,FIND(" ",C2997&amp;" ")-1))=7),OR(ISNUMBER(MATCH(LEFT(C2997,FIND(" ",C2997&amp;" ")-1),'Look Up Values'!$G$2:$G$1000,0)),ISNUMBER(MATCH(LEFT(C2997,FIND(" ",C2997&amp;" ")-1),'Look Up Values'!$AE$2:$AE$2000,0)))),"","EWC error")),"")</f>
        <v/>
      </c>
      <c r="M2997" s="242" t="str" cm="1">
        <f t="array" ref="M2997">IF(AND(G2997&lt;&gt;0,G2997&lt;&gt;""),IF(E2997="","",IF(ISNUMBER(MATCH(SUBSTITUTE(E2997," ",""),SUBSTITUTE('Look Up Values'!$I$2:$I$10," ",""),0)),"","State error")),"")</f>
        <v/>
      </c>
      <c r="N2997" s="242" t="str" cm="1">
        <f t="array" ref="N2997">IF(AND(G2997&lt;&gt;0,G2997&lt;&gt;""),IF(F2997="","",IF(ISNUMBER(MATCH(SUBSTITUTE(F2997," ",""),SUBSTITUTE('Look Up Values'!$W$2:$W$30," ",""),0)),"","D&amp;R error")),"")</f>
        <v/>
      </c>
      <c r="O2997" s="256" t="str">
        <f t="shared" si="93"/>
        <v/>
      </c>
    </row>
    <row r="2998" spans="1:15" ht="15.75">
      <c r="A2998" s="250">
        <v>2991</v>
      </c>
      <c r="B2998" s="208"/>
      <c r="C2998" s="49"/>
      <c r="D2998" s="50"/>
      <c r="E2998" s="50"/>
      <c r="F2998" s="50"/>
      <c r="G2998" s="209"/>
      <c r="H2998" s="48"/>
      <c r="I2998" s="457" t="str">
        <f t="shared" si="92"/>
        <v/>
      </c>
      <c r="J2998" s="241" cm="1">
        <f t="array" ref="J2998">SUMPRODUCT(--(K2998:N2998&lt;&gt;"")) + IF(TRIM(O2998)="",0,LEN(O2998)-LEN(SUBSTITUTE(O2998,",",""))+1)</f>
        <v>0</v>
      </c>
      <c r="K2998" s="242" t="str">
        <f>IF(AND(G2998&lt;&gt;0,G2998&lt;&gt;""),IF(B2998="","",IF(ISNUMBER(MATCH(B2998,'Look Up Values'!$B$2:$B$500,0)),"","Dest. error")),"")</f>
        <v/>
      </c>
      <c r="L2998" s="242" t="str">
        <f>IF(AND(G2998&lt;&gt;0,G2998&lt;&gt;""),IF(C2998="","",IF(AND(ISNUMBER(--LEFT(C2998,FIND(" ",C2998&amp;" ")-1)),OR(LEN(LEFT(C2998,FIND(" ",C2998&amp;" ")-1))=6,LEN(LEFT(C2998,FIND(" ",C2998&amp;" ")-1))=7),OR(ISNUMBER(MATCH(LEFT(C2998,FIND(" ",C2998&amp;" ")-1),'Look Up Values'!$G$2:$G$1000,0)),ISNUMBER(MATCH(LEFT(C2998,FIND(" ",C2998&amp;" ")-1),'Look Up Values'!$AE$2:$AE$2000,0)))),"","EWC error")),"")</f>
        <v/>
      </c>
      <c r="M2998" s="242" t="str" cm="1">
        <f t="array" ref="M2998">IF(AND(G2998&lt;&gt;0,G2998&lt;&gt;""),IF(E2998="","",IF(ISNUMBER(MATCH(SUBSTITUTE(E2998," ",""),SUBSTITUTE('Look Up Values'!$I$2:$I$10," ",""),0)),"","State error")),"")</f>
        <v/>
      </c>
      <c r="N2998" s="242" t="str" cm="1">
        <f t="array" ref="N2998">IF(AND(G2998&lt;&gt;0,G2998&lt;&gt;""),IF(F2998="","",IF(ISNUMBER(MATCH(SUBSTITUTE(F2998," ",""),SUBSTITUTE('Look Up Values'!$W$2:$W$30," ",""),0)),"","D&amp;R error")),"")</f>
        <v/>
      </c>
      <c r="O2998" s="256" t="str">
        <f t="shared" si="93"/>
        <v/>
      </c>
    </row>
    <row r="2999" spans="1:15" ht="15.75">
      <c r="A2999" s="250">
        <v>2992</v>
      </c>
      <c r="B2999" s="208"/>
      <c r="C2999" s="49"/>
      <c r="D2999" s="50"/>
      <c r="E2999" s="50"/>
      <c r="F2999" s="50"/>
      <c r="G2999" s="209"/>
      <c r="H2999" s="48"/>
      <c r="I2999" s="457" t="str">
        <f t="shared" si="92"/>
        <v/>
      </c>
      <c r="J2999" s="241" cm="1">
        <f t="array" ref="J2999">SUMPRODUCT(--(K2999:N2999&lt;&gt;"")) + IF(TRIM(O2999)="",0,LEN(O2999)-LEN(SUBSTITUTE(O2999,",",""))+1)</f>
        <v>0</v>
      </c>
      <c r="K2999" s="242" t="str">
        <f>IF(AND(G2999&lt;&gt;0,G2999&lt;&gt;""),IF(B2999="","",IF(ISNUMBER(MATCH(B2999,'Look Up Values'!$B$2:$B$500,0)),"","Dest. error")),"")</f>
        <v/>
      </c>
      <c r="L2999" s="242" t="str">
        <f>IF(AND(G2999&lt;&gt;0,G2999&lt;&gt;""),IF(C2999="","",IF(AND(ISNUMBER(--LEFT(C2999,FIND(" ",C2999&amp;" ")-1)),OR(LEN(LEFT(C2999,FIND(" ",C2999&amp;" ")-1))=6,LEN(LEFT(C2999,FIND(" ",C2999&amp;" ")-1))=7),OR(ISNUMBER(MATCH(LEFT(C2999,FIND(" ",C2999&amp;" ")-1),'Look Up Values'!$G$2:$G$1000,0)),ISNUMBER(MATCH(LEFT(C2999,FIND(" ",C2999&amp;" ")-1),'Look Up Values'!$AE$2:$AE$2000,0)))),"","EWC error")),"")</f>
        <v/>
      </c>
      <c r="M2999" s="242" t="str" cm="1">
        <f t="array" ref="M2999">IF(AND(G2999&lt;&gt;0,G2999&lt;&gt;""),IF(E2999="","",IF(ISNUMBER(MATCH(SUBSTITUTE(E2999," ",""),SUBSTITUTE('Look Up Values'!$I$2:$I$10," ",""),0)),"","State error")),"")</f>
        <v/>
      </c>
      <c r="N2999" s="242" t="str" cm="1">
        <f t="array" ref="N2999">IF(AND(G2999&lt;&gt;0,G2999&lt;&gt;""),IF(F2999="","",IF(ISNUMBER(MATCH(SUBSTITUTE(F2999," ",""),SUBSTITUTE('Look Up Values'!$W$2:$W$30," ",""),0)),"","D&amp;R error")),"")</f>
        <v/>
      </c>
      <c r="O2999" s="256" t="str">
        <f t="shared" si="93"/>
        <v/>
      </c>
    </row>
    <row r="3000" spans="1:15" ht="15.75">
      <c r="A3000" s="250">
        <v>2993</v>
      </c>
      <c r="B3000" s="208"/>
      <c r="C3000" s="49"/>
      <c r="D3000" s="50"/>
      <c r="E3000" s="50"/>
      <c r="F3000" s="50"/>
      <c r="G3000" s="209"/>
      <c r="H3000" s="48"/>
      <c r="I3000" s="457" t="str">
        <f t="shared" si="92"/>
        <v/>
      </c>
      <c r="J3000" s="241" cm="1">
        <f t="array" ref="J3000">SUMPRODUCT(--(K3000:N3000&lt;&gt;"")) + IF(TRIM(O3000)="",0,LEN(O3000)-LEN(SUBSTITUTE(O3000,",",""))+1)</f>
        <v>0</v>
      </c>
      <c r="K3000" s="242" t="str">
        <f>IF(AND(G3000&lt;&gt;0,G3000&lt;&gt;""),IF(B3000="","",IF(ISNUMBER(MATCH(B3000,'Look Up Values'!$B$2:$B$500,0)),"","Dest. error")),"")</f>
        <v/>
      </c>
      <c r="L3000" s="242" t="str">
        <f>IF(AND(G3000&lt;&gt;0,G3000&lt;&gt;""),IF(C3000="","",IF(AND(ISNUMBER(--LEFT(C3000,FIND(" ",C3000&amp;" ")-1)),OR(LEN(LEFT(C3000,FIND(" ",C3000&amp;" ")-1))=6,LEN(LEFT(C3000,FIND(" ",C3000&amp;" ")-1))=7),OR(ISNUMBER(MATCH(LEFT(C3000,FIND(" ",C3000&amp;" ")-1),'Look Up Values'!$G$2:$G$1000,0)),ISNUMBER(MATCH(LEFT(C3000,FIND(" ",C3000&amp;" ")-1),'Look Up Values'!$AE$2:$AE$2000,0)))),"","EWC error")),"")</f>
        <v/>
      </c>
      <c r="M3000" s="242" t="str" cm="1">
        <f t="array" ref="M3000">IF(AND(G3000&lt;&gt;0,G3000&lt;&gt;""),IF(E3000="","",IF(ISNUMBER(MATCH(SUBSTITUTE(E3000," ",""),SUBSTITUTE('Look Up Values'!$I$2:$I$10," ",""),0)),"","State error")),"")</f>
        <v/>
      </c>
      <c r="N3000" s="242" t="str" cm="1">
        <f t="array" ref="N3000">IF(AND(G3000&lt;&gt;0,G3000&lt;&gt;""),IF(F3000="","",IF(ISNUMBER(MATCH(SUBSTITUTE(F3000," ",""),SUBSTITUTE('Look Up Values'!$W$2:$W$30," ",""),0)),"","D&amp;R error")),"")</f>
        <v/>
      </c>
      <c r="O3000" s="256" t="str">
        <f t="shared" si="93"/>
        <v/>
      </c>
    </row>
    <row r="3001" spans="1:15" ht="15.75">
      <c r="A3001" s="250">
        <v>2994</v>
      </c>
      <c r="B3001" s="208"/>
      <c r="C3001" s="49"/>
      <c r="D3001" s="50"/>
      <c r="E3001" s="50"/>
      <c r="F3001" s="50"/>
      <c r="G3001" s="209"/>
      <c r="H3001" s="48"/>
      <c r="I3001" s="457" t="str">
        <f t="shared" si="92"/>
        <v/>
      </c>
      <c r="J3001" s="241" cm="1">
        <f t="array" ref="J3001">SUMPRODUCT(--(K3001:N3001&lt;&gt;"")) + IF(TRIM(O3001)="",0,LEN(O3001)-LEN(SUBSTITUTE(O3001,",",""))+1)</f>
        <v>0</v>
      </c>
      <c r="K3001" s="242" t="str">
        <f>IF(AND(G3001&lt;&gt;0,G3001&lt;&gt;""),IF(B3001="","",IF(ISNUMBER(MATCH(B3001,'Look Up Values'!$B$2:$B$500,0)),"","Dest. error")),"")</f>
        <v/>
      </c>
      <c r="L3001" s="242" t="str">
        <f>IF(AND(G3001&lt;&gt;0,G3001&lt;&gt;""),IF(C3001="","",IF(AND(ISNUMBER(--LEFT(C3001,FIND(" ",C3001&amp;" ")-1)),OR(LEN(LEFT(C3001,FIND(" ",C3001&amp;" ")-1))=6,LEN(LEFT(C3001,FIND(" ",C3001&amp;" ")-1))=7),OR(ISNUMBER(MATCH(LEFT(C3001,FIND(" ",C3001&amp;" ")-1),'Look Up Values'!$G$2:$G$1000,0)),ISNUMBER(MATCH(LEFT(C3001,FIND(" ",C3001&amp;" ")-1),'Look Up Values'!$AE$2:$AE$2000,0)))),"","EWC error")),"")</f>
        <v/>
      </c>
      <c r="M3001" s="242" t="str" cm="1">
        <f t="array" ref="M3001">IF(AND(G3001&lt;&gt;0,G3001&lt;&gt;""),IF(E3001="","",IF(ISNUMBER(MATCH(SUBSTITUTE(E3001," ",""),SUBSTITUTE('Look Up Values'!$I$2:$I$10," ",""),0)),"","State error")),"")</f>
        <v/>
      </c>
      <c r="N3001" s="242" t="str" cm="1">
        <f t="array" ref="N3001">IF(AND(G3001&lt;&gt;0,G3001&lt;&gt;""),IF(F3001="","",IF(ISNUMBER(MATCH(SUBSTITUTE(F3001," ",""),SUBSTITUTE('Look Up Values'!$W$2:$W$30," ",""),0)),"","D&amp;R error")),"")</f>
        <v/>
      </c>
      <c r="O3001" s="256" t="str">
        <f t="shared" si="93"/>
        <v/>
      </c>
    </row>
    <row r="3002" spans="1:15" ht="15.75">
      <c r="A3002" s="250">
        <v>2995</v>
      </c>
      <c r="B3002" s="208"/>
      <c r="C3002" s="49"/>
      <c r="D3002" s="50"/>
      <c r="E3002" s="50"/>
      <c r="F3002" s="50"/>
      <c r="G3002" s="209"/>
      <c r="H3002" s="48"/>
      <c r="I3002" s="457" t="str">
        <f t="shared" si="92"/>
        <v/>
      </c>
      <c r="J3002" s="241" cm="1">
        <f t="array" ref="J3002">SUMPRODUCT(--(K3002:N3002&lt;&gt;"")) + IF(TRIM(O3002)="",0,LEN(O3002)-LEN(SUBSTITUTE(O3002,",",""))+1)</f>
        <v>0</v>
      </c>
      <c r="K3002" s="242" t="str">
        <f>IF(AND(G3002&lt;&gt;0,G3002&lt;&gt;""),IF(B3002="","",IF(ISNUMBER(MATCH(B3002,'Look Up Values'!$B$2:$B$500,0)),"","Dest. error")),"")</f>
        <v/>
      </c>
      <c r="L3002" s="242" t="str">
        <f>IF(AND(G3002&lt;&gt;0,G3002&lt;&gt;""),IF(C3002="","",IF(AND(ISNUMBER(--LEFT(C3002,FIND(" ",C3002&amp;" ")-1)),OR(LEN(LEFT(C3002,FIND(" ",C3002&amp;" ")-1))=6,LEN(LEFT(C3002,FIND(" ",C3002&amp;" ")-1))=7),OR(ISNUMBER(MATCH(LEFT(C3002,FIND(" ",C3002&amp;" ")-1),'Look Up Values'!$G$2:$G$1000,0)),ISNUMBER(MATCH(LEFT(C3002,FIND(" ",C3002&amp;" ")-1),'Look Up Values'!$AE$2:$AE$2000,0)))),"","EWC error")),"")</f>
        <v/>
      </c>
      <c r="M3002" s="242" t="str" cm="1">
        <f t="array" ref="M3002">IF(AND(G3002&lt;&gt;0,G3002&lt;&gt;""),IF(E3002="","",IF(ISNUMBER(MATCH(SUBSTITUTE(E3002," ",""),SUBSTITUTE('Look Up Values'!$I$2:$I$10," ",""),0)),"","State error")),"")</f>
        <v/>
      </c>
      <c r="N3002" s="242" t="str" cm="1">
        <f t="array" ref="N3002">IF(AND(G3002&lt;&gt;0,G3002&lt;&gt;""),IF(F3002="","",IF(ISNUMBER(MATCH(SUBSTITUTE(F3002," ",""),SUBSTITUTE('Look Up Values'!$W$2:$W$30," ",""),0)),"","D&amp;R error")),"")</f>
        <v/>
      </c>
      <c r="O3002" s="256" t="str">
        <f t="shared" si="93"/>
        <v/>
      </c>
    </row>
    <row r="3003" spans="1:15" ht="15.75">
      <c r="A3003" s="250">
        <v>2996</v>
      </c>
      <c r="B3003" s="208"/>
      <c r="C3003" s="49"/>
      <c r="D3003" s="50"/>
      <c r="E3003" s="50"/>
      <c r="F3003" s="50"/>
      <c r="G3003" s="209"/>
      <c r="H3003" s="48"/>
      <c r="I3003" s="457" t="str">
        <f t="shared" si="92"/>
        <v/>
      </c>
      <c r="J3003" s="241" cm="1">
        <f t="array" ref="J3003">SUMPRODUCT(--(K3003:N3003&lt;&gt;"")) + IF(TRIM(O3003)="",0,LEN(O3003)-LEN(SUBSTITUTE(O3003,",",""))+1)</f>
        <v>0</v>
      </c>
      <c r="K3003" s="242" t="str">
        <f>IF(AND(G3003&lt;&gt;0,G3003&lt;&gt;""),IF(B3003="","",IF(ISNUMBER(MATCH(B3003,'Look Up Values'!$B$2:$B$500,0)),"","Dest. error")),"")</f>
        <v/>
      </c>
      <c r="L3003" s="242" t="str">
        <f>IF(AND(G3003&lt;&gt;0,G3003&lt;&gt;""),IF(C3003="","",IF(AND(ISNUMBER(--LEFT(C3003,FIND(" ",C3003&amp;" ")-1)),OR(LEN(LEFT(C3003,FIND(" ",C3003&amp;" ")-1))=6,LEN(LEFT(C3003,FIND(" ",C3003&amp;" ")-1))=7),OR(ISNUMBER(MATCH(LEFT(C3003,FIND(" ",C3003&amp;" ")-1),'Look Up Values'!$G$2:$G$1000,0)),ISNUMBER(MATCH(LEFT(C3003,FIND(" ",C3003&amp;" ")-1),'Look Up Values'!$AE$2:$AE$2000,0)))),"","EWC error")),"")</f>
        <v/>
      </c>
      <c r="M3003" s="242" t="str" cm="1">
        <f t="array" ref="M3003">IF(AND(G3003&lt;&gt;0,G3003&lt;&gt;""),IF(E3003="","",IF(ISNUMBER(MATCH(SUBSTITUTE(E3003," ",""),SUBSTITUTE('Look Up Values'!$I$2:$I$10," ",""),0)),"","State error")),"")</f>
        <v/>
      </c>
      <c r="N3003" s="242" t="str" cm="1">
        <f t="array" ref="N3003">IF(AND(G3003&lt;&gt;0,G3003&lt;&gt;""),IF(F3003="","",IF(ISNUMBER(MATCH(SUBSTITUTE(F3003," ",""),SUBSTITUTE('Look Up Values'!$W$2:$W$30," ",""),0)),"","D&amp;R error")),"")</f>
        <v/>
      </c>
      <c r="O3003" s="256" t="str">
        <f t="shared" si="93"/>
        <v/>
      </c>
    </row>
    <row r="3004" spans="1:15" ht="15.75">
      <c r="A3004" s="250">
        <v>2997</v>
      </c>
      <c r="B3004" s="208"/>
      <c r="C3004" s="49"/>
      <c r="D3004" s="50"/>
      <c r="E3004" s="50"/>
      <c r="F3004" s="50"/>
      <c r="G3004" s="209"/>
      <c r="H3004" s="48"/>
      <c r="I3004" s="457" t="str">
        <f t="shared" si="92"/>
        <v/>
      </c>
      <c r="J3004" s="241" cm="1">
        <f t="array" ref="J3004">SUMPRODUCT(--(K3004:N3004&lt;&gt;"")) + IF(TRIM(O3004)="",0,LEN(O3004)-LEN(SUBSTITUTE(O3004,",",""))+1)</f>
        <v>0</v>
      </c>
      <c r="K3004" s="242" t="str">
        <f>IF(AND(G3004&lt;&gt;0,G3004&lt;&gt;""),IF(B3004="","",IF(ISNUMBER(MATCH(B3004,'Look Up Values'!$B$2:$B$500,0)),"","Dest. error")),"")</f>
        <v/>
      </c>
      <c r="L3004" s="242" t="str">
        <f>IF(AND(G3004&lt;&gt;0,G3004&lt;&gt;""),IF(C3004="","",IF(AND(ISNUMBER(--LEFT(C3004,FIND(" ",C3004&amp;" ")-1)),OR(LEN(LEFT(C3004,FIND(" ",C3004&amp;" ")-1))=6,LEN(LEFT(C3004,FIND(" ",C3004&amp;" ")-1))=7),OR(ISNUMBER(MATCH(LEFT(C3004,FIND(" ",C3004&amp;" ")-1),'Look Up Values'!$G$2:$G$1000,0)),ISNUMBER(MATCH(LEFT(C3004,FIND(" ",C3004&amp;" ")-1),'Look Up Values'!$AE$2:$AE$2000,0)))),"","EWC error")),"")</f>
        <v/>
      </c>
      <c r="M3004" s="242" t="str" cm="1">
        <f t="array" ref="M3004">IF(AND(G3004&lt;&gt;0,G3004&lt;&gt;""),IF(E3004="","",IF(ISNUMBER(MATCH(SUBSTITUTE(E3004," ",""),SUBSTITUTE('Look Up Values'!$I$2:$I$10," ",""),0)),"","State error")),"")</f>
        <v/>
      </c>
      <c r="N3004" s="242" t="str" cm="1">
        <f t="array" ref="N3004">IF(AND(G3004&lt;&gt;0,G3004&lt;&gt;""),IF(F3004="","",IF(ISNUMBER(MATCH(SUBSTITUTE(F3004," ",""),SUBSTITUTE('Look Up Values'!$W$2:$W$30," ",""),0)),"","D&amp;R error")),"")</f>
        <v/>
      </c>
      <c r="O3004" s="256" t="str">
        <f t="shared" si="93"/>
        <v/>
      </c>
    </row>
    <row r="3005" spans="1:15" ht="15.75">
      <c r="A3005" s="250">
        <v>2998</v>
      </c>
      <c r="B3005" s="208"/>
      <c r="C3005" s="49"/>
      <c r="D3005" s="50"/>
      <c r="E3005" s="50"/>
      <c r="F3005" s="50"/>
      <c r="G3005" s="209"/>
      <c r="H3005" s="48"/>
      <c r="I3005" s="457" t="str">
        <f t="shared" si="92"/>
        <v/>
      </c>
      <c r="J3005" s="241" cm="1">
        <f t="array" ref="J3005">SUMPRODUCT(--(K3005:N3005&lt;&gt;"")) + IF(TRIM(O3005)="",0,LEN(O3005)-LEN(SUBSTITUTE(O3005,",",""))+1)</f>
        <v>0</v>
      </c>
      <c r="K3005" s="242" t="str">
        <f>IF(AND(G3005&lt;&gt;0,G3005&lt;&gt;""),IF(B3005="","",IF(ISNUMBER(MATCH(B3005,'Look Up Values'!$B$2:$B$500,0)),"","Dest. error")),"")</f>
        <v/>
      </c>
      <c r="L3005" s="242" t="str">
        <f>IF(AND(G3005&lt;&gt;0,G3005&lt;&gt;""),IF(C3005="","",IF(AND(ISNUMBER(--LEFT(C3005,FIND(" ",C3005&amp;" ")-1)),OR(LEN(LEFT(C3005,FIND(" ",C3005&amp;" ")-1))=6,LEN(LEFT(C3005,FIND(" ",C3005&amp;" ")-1))=7),OR(ISNUMBER(MATCH(LEFT(C3005,FIND(" ",C3005&amp;" ")-1),'Look Up Values'!$G$2:$G$1000,0)),ISNUMBER(MATCH(LEFT(C3005,FIND(" ",C3005&amp;" ")-1),'Look Up Values'!$AE$2:$AE$2000,0)))),"","EWC error")),"")</f>
        <v/>
      </c>
      <c r="M3005" s="242" t="str" cm="1">
        <f t="array" ref="M3005">IF(AND(G3005&lt;&gt;0,G3005&lt;&gt;""),IF(E3005="","",IF(ISNUMBER(MATCH(SUBSTITUTE(E3005," ",""),SUBSTITUTE('Look Up Values'!$I$2:$I$10," ",""),0)),"","State error")),"")</f>
        <v/>
      </c>
      <c r="N3005" s="242" t="str" cm="1">
        <f t="array" ref="N3005">IF(AND(G3005&lt;&gt;0,G3005&lt;&gt;""),IF(F3005="","",IF(ISNUMBER(MATCH(SUBSTITUTE(F3005," ",""),SUBSTITUTE('Look Up Values'!$W$2:$W$30," ",""),0)),"","D&amp;R error")),"")</f>
        <v/>
      </c>
      <c r="O3005" s="256" t="str">
        <f t="shared" si="93"/>
        <v/>
      </c>
    </row>
    <row r="3006" spans="1:15" ht="15.75">
      <c r="A3006" s="250">
        <v>2999</v>
      </c>
      <c r="B3006" s="208"/>
      <c r="C3006" s="49"/>
      <c r="D3006" s="50"/>
      <c r="E3006" s="50"/>
      <c r="F3006" s="50"/>
      <c r="G3006" s="209"/>
      <c r="H3006" s="48"/>
      <c r="I3006" s="457" t="str">
        <f t="shared" si="92"/>
        <v/>
      </c>
      <c r="J3006" s="241" cm="1">
        <f t="array" ref="J3006">SUMPRODUCT(--(K3006:N3006&lt;&gt;"")) + IF(TRIM(O3006)="",0,LEN(O3006)-LEN(SUBSTITUTE(O3006,",",""))+1)</f>
        <v>0</v>
      </c>
      <c r="K3006" s="242" t="str">
        <f>IF(AND(G3006&lt;&gt;0,G3006&lt;&gt;""),IF(B3006="","",IF(ISNUMBER(MATCH(B3006,'Look Up Values'!$B$2:$B$500,0)),"","Dest. error")),"")</f>
        <v/>
      </c>
      <c r="L3006" s="242" t="str">
        <f>IF(AND(G3006&lt;&gt;0,G3006&lt;&gt;""),IF(C3006="","",IF(AND(ISNUMBER(--LEFT(C3006,FIND(" ",C3006&amp;" ")-1)),OR(LEN(LEFT(C3006,FIND(" ",C3006&amp;" ")-1))=6,LEN(LEFT(C3006,FIND(" ",C3006&amp;" ")-1))=7),OR(ISNUMBER(MATCH(LEFT(C3006,FIND(" ",C3006&amp;" ")-1),'Look Up Values'!$G$2:$G$1000,0)),ISNUMBER(MATCH(LEFT(C3006,FIND(" ",C3006&amp;" ")-1),'Look Up Values'!$AE$2:$AE$2000,0)))),"","EWC error")),"")</f>
        <v/>
      </c>
      <c r="M3006" s="242" t="str" cm="1">
        <f t="array" ref="M3006">IF(AND(G3006&lt;&gt;0,G3006&lt;&gt;""),IF(E3006="","",IF(ISNUMBER(MATCH(SUBSTITUTE(E3006," ",""),SUBSTITUTE('Look Up Values'!$I$2:$I$10," ",""),0)),"","State error")),"")</f>
        <v/>
      </c>
      <c r="N3006" s="242" t="str" cm="1">
        <f t="array" ref="N3006">IF(AND(G3006&lt;&gt;0,G3006&lt;&gt;""),IF(F3006="","",IF(ISNUMBER(MATCH(SUBSTITUTE(F3006," ",""),SUBSTITUTE('Look Up Values'!$W$2:$W$30," ",""),0)),"","D&amp;R error")),"")</f>
        <v/>
      </c>
      <c r="O3006" s="256" t="str">
        <f t="shared" si="93"/>
        <v/>
      </c>
    </row>
    <row r="3007" spans="1:15" ht="15.75">
      <c r="A3007" s="250">
        <v>3000</v>
      </c>
      <c r="B3007" s="208"/>
      <c r="C3007" s="49"/>
      <c r="D3007" s="50"/>
      <c r="E3007" s="50"/>
      <c r="F3007" s="50"/>
      <c r="G3007" s="209"/>
      <c r="H3007" s="48"/>
      <c r="I3007" s="457" t="str">
        <f t="shared" si="92"/>
        <v/>
      </c>
      <c r="J3007" s="241" cm="1">
        <f t="array" ref="J3007">SUMPRODUCT(--(K3007:N3007&lt;&gt;"")) + IF(TRIM(O3007)="",0,LEN(O3007)-LEN(SUBSTITUTE(O3007,",",""))+1)</f>
        <v>0</v>
      </c>
      <c r="K3007" s="242" t="str">
        <f>IF(AND(G3007&lt;&gt;0,G3007&lt;&gt;""),IF(B3007="","",IF(ISNUMBER(MATCH(B3007,'Look Up Values'!$B$2:$B$500,0)),"","Dest. error")),"")</f>
        <v/>
      </c>
      <c r="L3007" s="242" t="str">
        <f>IF(AND(G3007&lt;&gt;0,G3007&lt;&gt;""),IF(C3007="","",IF(AND(ISNUMBER(--LEFT(C3007,FIND(" ",C3007&amp;" ")-1)),OR(LEN(LEFT(C3007,FIND(" ",C3007&amp;" ")-1))=6,LEN(LEFT(C3007,FIND(" ",C3007&amp;" ")-1))=7),OR(ISNUMBER(MATCH(LEFT(C3007,FIND(" ",C3007&amp;" ")-1),'Look Up Values'!$G$2:$G$1000,0)),ISNUMBER(MATCH(LEFT(C3007,FIND(" ",C3007&amp;" ")-1),'Look Up Values'!$AE$2:$AE$2000,0)))),"","EWC error")),"")</f>
        <v/>
      </c>
      <c r="M3007" s="242" t="str" cm="1">
        <f t="array" ref="M3007">IF(AND(G3007&lt;&gt;0,G3007&lt;&gt;""),IF(E3007="","",IF(ISNUMBER(MATCH(SUBSTITUTE(E3007," ",""),SUBSTITUTE('Look Up Values'!$I$2:$I$10," ",""),0)),"","State error")),"")</f>
        <v/>
      </c>
      <c r="N3007" s="242" t="str" cm="1">
        <f t="array" ref="N3007">IF(AND(G3007&lt;&gt;0,G3007&lt;&gt;""),IF(F3007="","",IF(ISNUMBER(MATCH(SUBSTITUTE(F3007," ",""),SUBSTITUTE('Look Up Values'!$W$2:$W$30," ",""),0)),"","D&amp;R error")),"")</f>
        <v/>
      </c>
      <c r="O3007" s="256" t="str">
        <f t="shared" si="93"/>
        <v/>
      </c>
    </row>
    <row r="3008" spans="1:15" ht="15.75">
      <c r="A3008" s="250">
        <v>3001</v>
      </c>
      <c r="B3008" s="208"/>
      <c r="C3008" s="49"/>
      <c r="D3008" s="50"/>
      <c r="E3008" s="50"/>
      <c r="F3008" s="50"/>
      <c r="G3008" s="209"/>
      <c r="H3008" s="48"/>
      <c r="I3008" s="457" t="str">
        <f t="shared" si="92"/>
        <v/>
      </c>
      <c r="J3008" s="241" cm="1">
        <f t="array" ref="J3008">SUMPRODUCT(--(K3008:N3008&lt;&gt;"")) + IF(TRIM(O3008)="",0,LEN(O3008)-LEN(SUBSTITUTE(O3008,",",""))+1)</f>
        <v>0</v>
      </c>
      <c r="K3008" s="242" t="str">
        <f>IF(AND(G3008&lt;&gt;0,G3008&lt;&gt;""),IF(B3008="","",IF(ISNUMBER(MATCH(B3008,'Look Up Values'!$B$2:$B$500,0)),"","Dest. error")),"")</f>
        <v/>
      </c>
      <c r="L3008" s="242" t="str">
        <f>IF(AND(G3008&lt;&gt;0,G3008&lt;&gt;""),IF(C3008="","",IF(AND(ISNUMBER(--LEFT(C3008,FIND(" ",C3008&amp;" ")-1)),OR(LEN(LEFT(C3008,FIND(" ",C3008&amp;" ")-1))=6,LEN(LEFT(C3008,FIND(" ",C3008&amp;" ")-1))=7),OR(ISNUMBER(MATCH(LEFT(C3008,FIND(" ",C3008&amp;" ")-1),'Look Up Values'!$G$2:$G$1000,0)),ISNUMBER(MATCH(LEFT(C3008,FIND(" ",C3008&amp;" ")-1),'Look Up Values'!$AE$2:$AE$2000,0)))),"","EWC error")),"")</f>
        <v/>
      </c>
      <c r="M3008" s="242" t="str" cm="1">
        <f t="array" ref="M3008">IF(AND(G3008&lt;&gt;0,G3008&lt;&gt;""),IF(E3008="","",IF(ISNUMBER(MATCH(SUBSTITUTE(E3008," ",""),SUBSTITUTE('Look Up Values'!$I$2:$I$10," ",""),0)),"","State error")),"")</f>
        <v/>
      </c>
      <c r="N3008" s="242" t="str" cm="1">
        <f t="array" ref="N3008">IF(AND(G3008&lt;&gt;0,G3008&lt;&gt;""),IF(F3008="","",IF(ISNUMBER(MATCH(SUBSTITUTE(F3008," ",""),SUBSTITUTE('Look Up Values'!$W$2:$W$30," ",""),0)),"","D&amp;R error")),"")</f>
        <v/>
      </c>
      <c r="O3008" s="256" t="str">
        <f t="shared" si="93"/>
        <v/>
      </c>
    </row>
    <row r="3009" spans="1:15" ht="15.75">
      <c r="A3009" s="250">
        <v>3002</v>
      </c>
      <c r="B3009" s="208"/>
      <c r="C3009" s="49"/>
      <c r="D3009" s="50"/>
      <c r="E3009" s="50"/>
      <c r="F3009" s="50"/>
      <c r="G3009" s="209"/>
      <c r="H3009" s="48"/>
      <c r="I3009" s="457" t="str">
        <f t="shared" si="92"/>
        <v/>
      </c>
      <c r="J3009" s="241" cm="1">
        <f t="array" ref="J3009">SUMPRODUCT(--(K3009:N3009&lt;&gt;"")) + IF(TRIM(O3009)="",0,LEN(O3009)-LEN(SUBSTITUTE(O3009,",",""))+1)</f>
        <v>0</v>
      </c>
      <c r="K3009" s="242" t="str">
        <f>IF(AND(G3009&lt;&gt;0,G3009&lt;&gt;""),IF(B3009="","",IF(ISNUMBER(MATCH(B3009,'Look Up Values'!$B$2:$B$500,0)),"","Dest. error")),"")</f>
        <v/>
      </c>
      <c r="L3009" s="242" t="str">
        <f>IF(AND(G3009&lt;&gt;0,G3009&lt;&gt;""),IF(C3009="","",IF(AND(ISNUMBER(--LEFT(C3009,FIND(" ",C3009&amp;" ")-1)),OR(LEN(LEFT(C3009,FIND(" ",C3009&amp;" ")-1))=6,LEN(LEFT(C3009,FIND(" ",C3009&amp;" ")-1))=7),OR(ISNUMBER(MATCH(LEFT(C3009,FIND(" ",C3009&amp;" ")-1),'Look Up Values'!$G$2:$G$1000,0)),ISNUMBER(MATCH(LEFT(C3009,FIND(" ",C3009&amp;" ")-1),'Look Up Values'!$AE$2:$AE$2000,0)))),"","EWC error")),"")</f>
        <v/>
      </c>
      <c r="M3009" s="242" t="str" cm="1">
        <f t="array" ref="M3009">IF(AND(G3009&lt;&gt;0,G3009&lt;&gt;""),IF(E3009="","",IF(ISNUMBER(MATCH(SUBSTITUTE(E3009," ",""),SUBSTITUTE('Look Up Values'!$I$2:$I$10," ",""),0)),"","State error")),"")</f>
        <v/>
      </c>
      <c r="N3009" s="242" t="str" cm="1">
        <f t="array" ref="N3009">IF(AND(G3009&lt;&gt;0,G3009&lt;&gt;""),IF(F3009="","",IF(ISNUMBER(MATCH(SUBSTITUTE(F3009," ",""),SUBSTITUTE('Look Up Values'!$W$2:$W$30," ",""),0)),"","D&amp;R error")),"")</f>
        <v/>
      </c>
      <c r="O3009" s="256" t="str">
        <f t="shared" si="93"/>
        <v/>
      </c>
    </row>
    <row r="3010" spans="1:15" ht="15.75">
      <c r="A3010" s="250">
        <v>3003</v>
      </c>
      <c r="B3010" s="208"/>
      <c r="C3010" s="49"/>
      <c r="D3010" s="50"/>
      <c r="E3010" s="50"/>
      <c r="F3010" s="50"/>
      <c r="G3010" s="209"/>
      <c r="H3010" s="48"/>
      <c r="I3010" s="457" t="str">
        <f t="shared" si="92"/>
        <v/>
      </c>
      <c r="J3010" s="241" cm="1">
        <f t="array" ref="J3010">SUMPRODUCT(--(K3010:N3010&lt;&gt;"")) + IF(TRIM(O3010)="",0,LEN(O3010)-LEN(SUBSTITUTE(O3010,",",""))+1)</f>
        <v>0</v>
      </c>
      <c r="K3010" s="242" t="str">
        <f>IF(AND(G3010&lt;&gt;0,G3010&lt;&gt;""),IF(B3010="","",IF(ISNUMBER(MATCH(B3010,'Look Up Values'!$B$2:$B$500,0)),"","Dest. error")),"")</f>
        <v/>
      </c>
      <c r="L3010" s="242" t="str">
        <f>IF(AND(G3010&lt;&gt;0,G3010&lt;&gt;""),IF(C3010="","",IF(AND(ISNUMBER(--LEFT(C3010,FIND(" ",C3010&amp;" ")-1)),OR(LEN(LEFT(C3010,FIND(" ",C3010&amp;" ")-1))=6,LEN(LEFT(C3010,FIND(" ",C3010&amp;" ")-1))=7),OR(ISNUMBER(MATCH(LEFT(C3010,FIND(" ",C3010&amp;" ")-1),'Look Up Values'!$G$2:$G$1000,0)),ISNUMBER(MATCH(LEFT(C3010,FIND(" ",C3010&amp;" ")-1),'Look Up Values'!$AE$2:$AE$2000,0)))),"","EWC error")),"")</f>
        <v/>
      </c>
      <c r="M3010" s="242" t="str" cm="1">
        <f t="array" ref="M3010">IF(AND(G3010&lt;&gt;0,G3010&lt;&gt;""),IF(E3010="","",IF(ISNUMBER(MATCH(SUBSTITUTE(E3010," ",""),SUBSTITUTE('Look Up Values'!$I$2:$I$10," ",""),0)),"","State error")),"")</f>
        <v/>
      </c>
      <c r="N3010" s="242" t="str" cm="1">
        <f t="array" ref="N3010">IF(AND(G3010&lt;&gt;0,G3010&lt;&gt;""),IF(F3010="","",IF(ISNUMBER(MATCH(SUBSTITUTE(F3010," ",""),SUBSTITUTE('Look Up Values'!$W$2:$W$30," ",""),0)),"","D&amp;R error")),"")</f>
        <v/>
      </c>
      <c r="O3010" s="256" t="str">
        <f t="shared" si="93"/>
        <v/>
      </c>
    </row>
    <row r="3011" spans="1:15" ht="15.75">
      <c r="A3011" s="250">
        <v>3004</v>
      </c>
      <c r="B3011" s="208"/>
      <c r="C3011" s="49"/>
      <c r="D3011" s="50"/>
      <c r="E3011" s="50"/>
      <c r="F3011" s="50"/>
      <c r="G3011" s="209"/>
      <c r="H3011" s="48"/>
      <c r="I3011" s="457" t="str">
        <f t="shared" si="92"/>
        <v/>
      </c>
      <c r="J3011" s="241" cm="1">
        <f t="array" ref="J3011">SUMPRODUCT(--(K3011:N3011&lt;&gt;"")) + IF(TRIM(O3011)="",0,LEN(O3011)-LEN(SUBSTITUTE(O3011,",",""))+1)</f>
        <v>0</v>
      </c>
      <c r="K3011" s="242" t="str">
        <f>IF(AND(G3011&lt;&gt;0,G3011&lt;&gt;""),IF(B3011="","",IF(ISNUMBER(MATCH(B3011,'Look Up Values'!$B$2:$B$500,0)),"","Dest. error")),"")</f>
        <v/>
      </c>
      <c r="L3011" s="242" t="str">
        <f>IF(AND(G3011&lt;&gt;0,G3011&lt;&gt;""),IF(C3011="","",IF(AND(ISNUMBER(--LEFT(C3011,FIND(" ",C3011&amp;" ")-1)),OR(LEN(LEFT(C3011,FIND(" ",C3011&amp;" ")-1))=6,LEN(LEFT(C3011,FIND(" ",C3011&amp;" ")-1))=7),OR(ISNUMBER(MATCH(LEFT(C3011,FIND(" ",C3011&amp;" ")-1),'Look Up Values'!$G$2:$G$1000,0)),ISNUMBER(MATCH(LEFT(C3011,FIND(" ",C3011&amp;" ")-1),'Look Up Values'!$AE$2:$AE$2000,0)))),"","EWC error")),"")</f>
        <v/>
      </c>
      <c r="M3011" s="242" t="str" cm="1">
        <f t="array" ref="M3011">IF(AND(G3011&lt;&gt;0,G3011&lt;&gt;""),IF(E3011="","",IF(ISNUMBER(MATCH(SUBSTITUTE(E3011," ",""),SUBSTITUTE('Look Up Values'!$I$2:$I$10," ",""),0)),"","State error")),"")</f>
        <v/>
      </c>
      <c r="N3011" s="242" t="str" cm="1">
        <f t="array" ref="N3011">IF(AND(G3011&lt;&gt;0,G3011&lt;&gt;""),IF(F3011="","",IF(ISNUMBER(MATCH(SUBSTITUTE(F3011," ",""),SUBSTITUTE('Look Up Values'!$W$2:$W$30," ",""),0)),"","D&amp;R error")),"")</f>
        <v/>
      </c>
      <c r="O3011" s="256" t="str">
        <f t="shared" si="93"/>
        <v/>
      </c>
    </row>
    <row r="3012" spans="1:15" ht="15.75">
      <c r="A3012" s="250">
        <v>3005</v>
      </c>
      <c r="B3012" s="208"/>
      <c r="C3012" s="49"/>
      <c r="D3012" s="50"/>
      <c r="E3012" s="50"/>
      <c r="F3012" s="50"/>
      <c r="G3012" s="209"/>
      <c r="H3012" s="48"/>
      <c r="I3012" s="457" t="str">
        <f t="shared" si="92"/>
        <v/>
      </c>
      <c r="J3012" s="241" cm="1">
        <f t="array" ref="J3012">SUMPRODUCT(--(K3012:N3012&lt;&gt;"")) + IF(TRIM(O3012)="",0,LEN(O3012)-LEN(SUBSTITUTE(O3012,",",""))+1)</f>
        <v>0</v>
      </c>
      <c r="K3012" s="242" t="str">
        <f>IF(AND(G3012&lt;&gt;0,G3012&lt;&gt;""),IF(B3012="","",IF(ISNUMBER(MATCH(B3012,'Look Up Values'!$B$2:$B$500,0)),"","Dest. error")),"")</f>
        <v/>
      </c>
      <c r="L3012" s="242" t="str">
        <f>IF(AND(G3012&lt;&gt;0,G3012&lt;&gt;""),IF(C3012="","",IF(AND(ISNUMBER(--LEFT(C3012,FIND(" ",C3012&amp;" ")-1)),OR(LEN(LEFT(C3012,FIND(" ",C3012&amp;" ")-1))=6,LEN(LEFT(C3012,FIND(" ",C3012&amp;" ")-1))=7),OR(ISNUMBER(MATCH(LEFT(C3012,FIND(" ",C3012&amp;" ")-1),'Look Up Values'!$G$2:$G$1000,0)),ISNUMBER(MATCH(LEFT(C3012,FIND(" ",C3012&amp;" ")-1),'Look Up Values'!$AE$2:$AE$2000,0)))),"","EWC error")),"")</f>
        <v/>
      </c>
      <c r="M3012" s="242" t="str" cm="1">
        <f t="array" ref="M3012">IF(AND(G3012&lt;&gt;0,G3012&lt;&gt;""),IF(E3012="","",IF(ISNUMBER(MATCH(SUBSTITUTE(E3012," ",""),SUBSTITUTE('Look Up Values'!$I$2:$I$10," ",""),0)),"","State error")),"")</f>
        <v/>
      </c>
      <c r="N3012" s="242" t="str" cm="1">
        <f t="array" ref="N3012">IF(AND(G3012&lt;&gt;0,G3012&lt;&gt;""),IF(F3012="","",IF(ISNUMBER(MATCH(SUBSTITUTE(F3012," ",""),SUBSTITUTE('Look Up Values'!$W$2:$W$30," ",""),0)),"","D&amp;R error")),"")</f>
        <v/>
      </c>
      <c r="O3012" s="256" t="str">
        <f t="shared" si="93"/>
        <v/>
      </c>
    </row>
    <row r="3013" spans="1:15" ht="15.75">
      <c r="A3013" s="250">
        <v>3006</v>
      </c>
      <c r="B3013" s="208"/>
      <c r="C3013" s="49"/>
      <c r="D3013" s="50"/>
      <c r="E3013" s="50"/>
      <c r="F3013" s="50"/>
      <c r="G3013" s="209"/>
      <c r="H3013" s="48"/>
      <c r="I3013" s="457" t="str">
        <f t="shared" si="92"/>
        <v/>
      </c>
      <c r="J3013" s="241" cm="1">
        <f t="array" ref="J3013">SUMPRODUCT(--(K3013:N3013&lt;&gt;"")) + IF(TRIM(O3013)="",0,LEN(O3013)-LEN(SUBSTITUTE(O3013,",",""))+1)</f>
        <v>0</v>
      </c>
      <c r="K3013" s="242" t="str">
        <f>IF(AND(G3013&lt;&gt;0,G3013&lt;&gt;""),IF(B3013="","",IF(ISNUMBER(MATCH(B3013,'Look Up Values'!$B$2:$B$500,0)),"","Dest. error")),"")</f>
        <v/>
      </c>
      <c r="L3013" s="242" t="str">
        <f>IF(AND(G3013&lt;&gt;0,G3013&lt;&gt;""),IF(C3013="","",IF(AND(ISNUMBER(--LEFT(C3013,FIND(" ",C3013&amp;" ")-1)),OR(LEN(LEFT(C3013,FIND(" ",C3013&amp;" ")-1))=6,LEN(LEFT(C3013,FIND(" ",C3013&amp;" ")-1))=7),OR(ISNUMBER(MATCH(LEFT(C3013,FIND(" ",C3013&amp;" ")-1),'Look Up Values'!$G$2:$G$1000,0)),ISNUMBER(MATCH(LEFT(C3013,FIND(" ",C3013&amp;" ")-1),'Look Up Values'!$AE$2:$AE$2000,0)))),"","EWC error")),"")</f>
        <v/>
      </c>
      <c r="M3013" s="242" t="str" cm="1">
        <f t="array" ref="M3013">IF(AND(G3013&lt;&gt;0,G3013&lt;&gt;""),IF(E3013="","",IF(ISNUMBER(MATCH(SUBSTITUTE(E3013," ",""),SUBSTITUTE('Look Up Values'!$I$2:$I$10," ",""),0)),"","State error")),"")</f>
        <v/>
      </c>
      <c r="N3013" s="242" t="str" cm="1">
        <f t="array" ref="N3013">IF(AND(G3013&lt;&gt;0,G3013&lt;&gt;""),IF(F3013="","",IF(ISNUMBER(MATCH(SUBSTITUTE(F3013," ",""),SUBSTITUTE('Look Up Values'!$W$2:$W$30," ",""),0)),"","D&amp;R error")),"")</f>
        <v/>
      </c>
      <c r="O3013" s="256" t="str">
        <f t="shared" si="93"/>
        <v/>
      </c>
    </row>
    <row r="3014" spans="1:15" ht="15.75">
      <c r="A3014" s="250">
        <v>3007</v>
      </c>
      <c r="B3014" s="208"/>
      <c r="C3014" s="49"/>
      <c r="D3014" s="50"/>
      <c r="E3014" s="50"/>
      <c r="F3014" s="50"/>
      <c r="G3014" s="209"/>
      <c r="H3014" s="48"/>
      <c r="I3014" s="457" t="str">
        <f t="shared" si="92"/>
        <v/>
      </c>
      <c r="J3014" s="241" cm="1">
        <f t="array" ref="J3014">SUMPRODUCT(--(K3014:N3014&lt;&gt;"")) + IF(TRIM(O3014)="",0,LEN(O3014)-LEN(SUBSTITUTE(O3014,",",""))+1)</f>
        <v>0</v>
      </c>
      <c r="K3014" s="242" t="str">
        <f>IF(AND(G3014&lt;&gt;0,G3014&lt;&gt;""),IF(B3014="","",IF(ISNUMBER(MATCH(B3014,'Look Up Values'!$B$2:$B$500,0)),"","Dest. error")),"")</f>
        <v/>
      </c>
      <c r="L3014" s="242" t="str">
        <f>IF(AND(G3014&lt;&gt;0,G3014&lt;&gt;""),IF(C3014="","",IF(AND(ISNUMBER(--LEFT(C3014,FIND(" ",C3014&amp;" ")-1)),OR(LEN(LEFT(C3014,FIND(" ",C3014&amp;" ")-1))=6,LEN(LEFT(C3014,FIND(" ",C3014&amp;" ")-1))=7),OR(ISNUMBER(MATCH(LEFT(C3014,FIND(" ",C3014&amp;" ")-1),'Look Up Values'!$G$2:$G$1000,0)),ISNUMBER(MATCH(LEFT(C3014,FIND(" ",C3014&amp;" ")-1),'Look Up Values'!$AE$2:$AE$2000,0)))),"","EWC error")),"")</f>
        <v/>
      </c>
      <c r="M3014" s="242" t="str" cm="1">
        <f t="array" ref="M3014">IF(AND(G3014&lt;&gt;0,G3014&lt;&gt;""),IF(E3014="","",IF(ISNUMBER(MATCH(SUBSTITUTE(E3014," ",""),SUBSTITUTE('Look Up Values'!$I$2:$I$10," ",""),0)),"","State error")),"")</f>
        <v/>
      </c>
      <c r="N3014" s="242" t="str" cm="1">
        <f t="array" ref="N3014">IF(AND(G3014&lt;&gt;0,G3014&lt;&gt;""),IF(F3014="","",IF(ISNUMBER(MATCH(SUBSTITUTE(F3014," ",""),SUBSTITUTE('Look Up Values'!$W$2:$W$30," ",""),0)),"","D&amp;R error")),"")</f>
        <v/>
      </c>
      <c r="O3014" s="256" t="str">
        <f t="shared" si="93"/>
        <v/>
      </c>
    </row>
    <row r="3015" spans="1:15" ht="15.75">
      <c r="A3015" s="250">
        <v>3008</v>
      </c>
      <c r="B3015" s="208"/>
      <c r="C3015" s="49"/>
      <c r="D3015" s="50"/>
      <c r="E3015" s="50"/>
      <c r="F3015" s="50"/>
      <c r="G3015" s="209"/>
      <c r="H3015" s="48"/>
      <c r="I3015" s="457" t="str">
        <f t="shared" si="92"/>
        <v/>
      </c>
      <c r="J3015" s="241" cm="1">
        <f t="array" ref="J3015">SUMPRODUCT(--(K3015:N3015&lt;&gt;"")) + IF(TRIM(O3015)="",0,LEN(O3015)-LEN(SUBSTITUTE(O3015,",",""))+1)</f>
        <v>0</v>
      </c>
      <c r="K3015" s="242" t="str">
        <f>IF(AND(G3015&lt;&gt;0,G3015&lt;&gt;""),IF(B3015="","",IF(ISNUMBER(MATCH(B3015,'Look Up Values'!$B$2:$B$500,0)),"","Dest. error")),"")</f>
        <v/>
      </c>
      <c r="L3015" s="242" t="str">
        <f>IF(AND(G3015&lt;&gt;0,G3015&lt;&gt;""),IF(C3015="","",IF(AND(ISNUMBER(--LEFT(C3015,FIND(" ",C3015&amp;" ")-1)),OR(LEN(LEFT(C3015,FIND(" ",C3015&amp;" ")-1))=6,LEN(LEFT(C3015,FIND(" ",C3015&amp;" ")-1))=7),OR(ISNUMBER(MATCH(LEFT(C3015,FIND(" ",C3015&amp;" ")-1),'Look Up Values'!$G$2:$G$1000,0)),ISNUMBER(MATCH(LEFT(C3015,FIND(" ",C3015&amp;" ")-1),'Look Up Values'!$AE$2:$AE$2000,0)))),"","EWC error")),"")</f>
        <v/>
      </c>
      <c r="M3015" s="242" t="str" cm="1">
        <f t="array" ref="M3015">IF(AND(G3015&lt;&gt;0,G3015&lt;&gt;""),IF(E3015="","",IF(ISNUMBER(MATCH(SUBSTITUTE(E3015," ",""),SUBSTITUTE('Look Up Values'!$I$2:$I$10," ",""),0)),"","State error")),"")</f>
        <v/>
      </c>
      <c r="N3015" s="242" t="str" cm="1">
        <f t="array" ref="N3015">IF(AND(G3015&lt;&gt;0,G3015&lt;&gt;""),IF(F3015="","",IF(ISNUMBER(MATCH(SUBSTITUTE(F3015," ",""),SUBSTITUTE('Look Up Values'!$W$2:$W$30," ",""),0)),"","D&amp;R error")),"")</f>
        <v/>
      </c>
      <c r="O3015" s="256" t="str">
        <f t="shared" si="93"/>
        <v/>
      </c>
    </row>
    <row r="3016" spans="1:15" ht="15.75">
      <c r="A3016" s="250">
        <v>3009</v>
      </c>
      <c r="B3016" s="208"/>
      <c r="C3016" s="49"/>
      <c r="D3016" s="50"/>
      <c r="E3016" s="50"/>
      <c r="F3016" s="50"/>
      <c r="G3016" s="209"/>
      <c r="H3016" s="48"/>
      <c r="I3016" s="457" t="str">
        <f t="shared" si="92"/>
        <v/>
      </c>
      <c r="J3016" s="241" cm="1">
        <f t="array" ref="J3016">SUMPRODUCT(--(K3016:N3016&lt;&gt;"")) + IF(TRIM(O3016)="",0,LEN(O3016)-LEN(SUBSTITUTE(O3016,",",""))+1)</f>
        <v>0</v>
      </c>
      <c r="K3016" s="242" t="str">
        <f>IF(AND(G3016&lt;&gt;0,G3016&lt;&gt;""),IF(B3016="","",IF(ISNUMBER(MATCH(B3016,'Look Up Values'!$B$2:$B$500,0)),"","Dest. error")),"")</f>
        <v/>
      </c>
      <c r="L3016" s="242" t="str">
        <f>IF(AND(G3016&lt;&gt;0,G3016&lt;&gt;""),IF(C3016="","",IF(AND(ISNUMBER(--LEFT(C3016,FIND(" ",C3016&amp;" ")-1)),OR(LEN(LEFT(C3016,FIND(" ",C3016&amp;" ")-1))=6,LEN(LEFT(C3016,FIND(" ",C3016&amp;" ")-1))=7),OR(ISNUMBER(MATCH(LEFT(C3016,FIND(" ",C3016&amp;" ")-1),'Look Up Values'!$G$2:$G$1000,0)),ISNUMBER(MATCH(LEFT(C3016,FIND(" ",C3016&amp;" ")-1),'Look Up Values'!$AE$2:$AE$2000,0)))),"","EWC error")),"")</f>
        <v/>
      </c>
      <c r="M3016" s="242" t="str" cm="1">
        <f t="array" ref="M3016">IF(AND(G3016&lt;&gt;0,G3016&lt;&gt;""),IF(E3016="","",IF(ISNUMBER(MATCH(SUBSTITUTE(E3016," ",""),SUBSTITUTE('Look Up Values'!$I$2:$I$10," ",""),0)),"","State error")),"")</f>
        <v/>
      </c>
      <c r="N3016" s="242" t="str" cm="1">
        <f t="array" ref="N3016">IF(AND(G3016&lt;&gt;0,G3016&lt;&gt;""),IF(F3016="","",IF(ISNUMBER(MATCH(SUBSTITUTE(F3016," ",""),SUBSTITUTE('Look Up Values'!$W$2:$W$30," ",""),0)),"","D&amp;R error")),"")</f>
        <v/>
      </c>
      <c r="O3016" s="256" t="str">
        <f t="shared" si="93"/>
        <v/>
      </c>
    </row>
    <row r="3017" spans="1:15" ht="15.75">
      <c r="A3017" s="250">
        <v>3010</v>
      </c>
      <c r="B3017" s="208"/>
      <c r="C3017" s="49"/>
      <c r="D3017" s="50"/>
      <c r="E3017" s="50"/>
      <c r="F3017" s="50"/>
      <c r="G3017" s="209"/>
      <c r="H3017" s="48"/>
      <c r="I3017" s="457" t="str">
        <f t="shared" ref="I3017:I3080" si="94">IF(IFERROR(--SUBSTITUTE(J3017,CHAR(160),""),0)&gt;0,A3017,"")</f>
        <v/>
      </c>
      <c r="J3017" s="241" cm="1">
        <f t="array" ref="J3017">SUMPRODUCT(--(K3017:N3017&lt;&gt;"")) + IF(TRIM(O3017)="",0,LEN(O3017)-LEN(SUBSTITUTE(O3017,",",""))+1)</f>
        <v>0</v>
      </c>
      <c r="K3017" s="242" t="str">
        <f>IF(AND(G3017&lt;&gt;0,G3017&lt;&gt;""),IF(B3017="","",IF(ISNUMBER(MATCH(B3017,'Look Up Values'!$B$2:$B$500,0)),"","Dest. error")),"")</f>
        <v/>
      </c>
      <c r="L3017" s="242" t="str">
        <f>IF(AND(G3017&lt;&gt;0,G3017&lt;&gt;""),IF(C3017="","",IF(AND(ISNUMBER(--LEFT(C3017,FIND(" ",C3017&amp;" ")-1)),OR(LEN(LEFT(C3017,FIND(" ",C3017&amp;" ")-1))=6,LEN(LEFT(C3017,FIND(" ",C3017&amp;" ")-1))=7),OR(ISNUMBER(MATCH(LEFT(C3017,FIND(" ",C3017&amp;" ")-1),'Look Up Values'!$G$2:$G$1000,0)),ISNUMBER(MATCH(LEFT(C3017,FIND(" ",C3017&amp;" ")-1),'Look Up Values'!$AE$2:$AE$2000,0)))),"","EWC error")),"")</f>
        <v/>
      </c>
      <c r="M3017" s="242" t="str" cm="1">
        <f t="array" ref="M3017">IF(AND(G3017&lt;&gt;0,G3017&lt;&gt;""),IF(E3017="","",IF(ISNUMBER(MATCH(SUBSTITUTE(E3017," ",""),SUBSTITUTE('Look Up Values'!$I$2:$I$10," ",""),0)),"","State error")),"")</f>
        <v/>
      </c>
      <c r="N3017" s="242" t="str" cm="1">
        <f t="array" ref="N3017">IF(AND(G3017&lt;&gt;0,G3017&lt;&gt;""),IF(F3017="","",IF(ISNUMBER(MATCH(SUBSTITUTE(F3017," ",""),SUBSTITUTE('Look Up Values'!$W$2:$W$30," ",""),0)),"","D&amp;R error")),"")</f>
        <v/>
      </c>
      <c r="O3017" s="256" t="str">
        <f t="shared" ref="O3017:O3080" si="95">IF(OR(G3017="",G3017=0),"",IF((TRIM(SUBSTITUTE(B3017,CHAR(160),""))&amp;TRIM(SUBSTITUTE(C3017,CHAR(160),""))&amp;TRIM(SUBSTITUTE(F3017,CHAR(160),""))&amp;TRIM(SUBSTITUTE(E3017,CHAR(160),"")))&lt;&gt;"",IF((--(TRIM(SUBSTITUTE(B3017,CHAR(160),""))&lt;&gt;"")+--(TRIM(SUBSTITUTE(C3017,CHAR(160),""))&lt;&gt;"")+--(TRIM(SUBSTITUTE(F3017,CHAR(160),""))&lt;&gt;"")+--(TRIM(SUBSTITUTE(E3017,CHAR(160),""))&lt;&gt;""))=4,"",LEFT(IF(TRIM(SUBSTITUTE(B3017,CHAR(160),""))="","Dest, ","")&amp;IF(TRIM(SUBSTITUTE(C3017,CHAR(160),""))="","EWC, ","")&amp;IF(TRIM(SUBSTITUTE(F3017,CHAR(160),""))="","D&amp;R, ","")&amp;IF(TRIM(SUBSTITUTE(E3017,CHAR(160),""))="","State, ",""),LEN(IF(TRIM(SUBSTITUTE(B3017,CHAR(160),""))="","Dest, ","")&amp;IF(TRIM(SUBSTITUTE(C3017,CHAR(160),""))="","EWC, ","")&amp;IF(TRIM(SUBSTITUTE(F3017,CHAR(160),""))="","D&amp;R, ","")&amp;IF(TRIM(SUBSTITUTE(E3017,CHAR(160),""))="","State, ",""))-2)),LEFT(IF(TRIM(SUBSTITUTE(B3017,CHAR(160),""))="","Dest, ","")&amp;IF(TRIM(SUBSTITUTE(C3017,CHAR(160),""))="","EWC, ","")&amp;IF(TRIM(SUBSTITUTE(F3017,CHAR(160),""))="","D&amp;R, ","")&amp;IF(TRIM(SUBSTITUTE(E3017,CHAR(160),""))="","State, ",""),LEN(IF(TRIM(SUBSTITUTE(B3017,CHAR(160),""))="","Dest, ","")&amp;IF(TRIM(SUBSTITUTE(C3017,CHAR(160),""))="","EWC, ","")&amp;IF(TRIM(SUBSTITUTE(F3017,CHAR(160),""))="","D&amp;R, ","")&amp;IF(TRIM(SUBSTITUTE(E3017,CHAR(160),""))="","State, ",""))-2)))</f>
        <v/>
      </c>
    </row>
    <row r="3018" spans="1:15" ht="15.75">
      <c r="A3018" s="250">
        <v>3011</v>
      </c>
      <c r="B3018" s="208"/>
      <c r="C3018" s="49"/>
      <c r="D3018" s="50"/>
      <c r="E3018" s="50"/>
      <c r="F3018" s="50"/>
      <c r="G3018" s="209"/>
      <c r="H3018" s="48"/>
      <c r="I3018" s="457" t="str">
        <f t="shared" si="94"/>
        <v/>
      </c>
      <c r="J3018" s="241" cm="1">
        <f t="array" ref="J3018">SUMPRODUCT(--(K3018:N3018&lt;&gt;"")) + IF(TRIM(O3018)="",0,LEN(O3018)-LEN(SUBSTITUTE(O3018,",",""))+1)</f>
        <v>0</v>
      </c>
      <c r="K3018" s="242" t="str">
        <f>IF(AND(G3018&lt;&gt;0,G3018&lt;&gt;""),IF(B3018="","",IF(ISNUMBER(MATCH(B3018,'Look Up Values'!$B$2:$B$500,0)),"","Dest. error")),"")</f>
        <v/>
      </c>
      <c r="L3018" s="242" t="str">
        <f>IF(AND(G3018&lt;&gt;0,G3018&lt;&gt;""),IF(C3018="","",IF(AND(ISNUMBER(--LEFT(C3018,FIND(" ",C3018&amp;" ")-1)),OR(LEN(LEFT(C3018,FIND(" ",C3018&amp;" ")-1))=6,LEN(LEFT(C3018,FIND(" ",C3018&amp;" ")-1))=7),OR(ISNUMBER(MATCH(LEFT(C3018,FIND(" ",C3018&amp;" ")-1),'Look Up Values'!$G$2:$G$1000,0)),ISNUMBER(MATCH(LEFT(C3018,FIND(" ",C3018&amp;" ")-1),'Look Up Values'!$AE$2:$AE$2000,0)))),"","EWC error")),"")</f>
        <v/>
      </c>
      <c r="M3018" s="242" t="str" cm="1">
        <f t="array" ref="M3018">IF(AND(G3018&lt;&gt;0,G3018&lt;&gt;""),IF(E3018="","",IF(ISNUMBER(MATCH(SUBSTITUTE(E3018," ",""),SUBSTITUTE('Look Up Values'!$I$2:$I$10," ",""),0)),"","State error")),"")</f>
        <v/>
      </c>
      <c r="N3018" s="242" t="str" cm="1">
        <f t="array" ref="N3018">IF(AND(G3018&lt;&gt;0,G3018&lt;&gt;""),IF(F3018="","",IF(ISNUMBER(MATCH(SUBSTITUTE(F3018," ",""),SUBSTITUTE('Look Up Values'!$W$2:$W$30," ",""),0)),"","D&amp;R error")),"")</f>
        <v/>
      </c>
      <c r="O3018" s="256" t="str">
        <f t="shared" si="95"/>
        <v/>
      </c>
    </row>
    <row r="3019" spans="1:15" ht="15.75">
      <c r="A3019" s="250">
        <v>3012</v>
      </c>
      <c r="B3019" s="208"/>
      <c r="C3019" s="49"/>
      <c r="D3019" s="50"/>
      <c r="E3019" s="50"/>
      <c r="F3019" s="50"/>
      <c r="G3019" s="209"/>
      <c r="H3019" s="48"/>
      <c r="I3019" s="457" t="str">
        <f t="shared" si="94"/>
        <v/>
      </c>
      <c r="J3019" s="241" cm="1">
        <f t="array" ref="J3019">SUMPRODUCT(--(K3019:N3019&lt;&gt;"")) + IF(TRIM(O3019)="",0,LEN(O3019)-LEN(SUBSTITUTE(O3019,",",""))+1)</f>
        <v>0</v>
      </c>
      <c r="K3019" s="242" t="str">
        <f>IF(AND(G3019&lt;&gt;0,G3019&lt;&gt;""),IF(B3019="","",IF(ISNUMBER(MATCH(B3019,'Look Up Values'!$B$2:$B$500,0)),"","Dest. error")),"")</f>
        <v/>
      </c>
      <c r="L3019" s="242" t="str">
        <f>IF(AND(G3019&lt;&gt;0,G3019&lt;&gt;""),IF(C3019="","",IF(AND(ISNUMBER(--LEFT(C3019,FIND(" ",C3019&amp;" ")-1)),OR(LEN(LEFT(C3019,FIND(" ",C3019&amp;" ")-1))=6,LEN(LEFT(C3019,FIND(" ",C3019&amp;" ")-1))=7),OR(ISNUMBER(MATCH(LEFT(C3019,FIND(" ",C3019&amp;" ")-1),'Look Up Values'!$G$2:$G$1000,0)),ISNUMBER(MATCH(LEFT(C3019,FIND(" ",C3019&amp;" ")-1),'Look Up Values'!$AE$2:$AE$2000,0)))),"","EWC error")),"")</f>
        <v/>
      </c>
      <c r="M3019" s="242" t="str" cm="1">
        <f t="array" ref="M3019">IF(AND(G3019&lt;&gt;0,G3019&lt;&gt;""),IF(E3019="","",IF(ISNUMBER(MATCH(SUBSTITUTE(E3019," ",""),SUBSTITUTE('Look Up Values'!$I$2:$I$10," ",""),0)),"","State error")),"")</f>
        <v/>
      </c>
      <c r="N3019" s="242" t="str" cm="1">
        <f t="array" ref="N3019">IF(AND(G3019&lt;&gt;0,G3019&lt;&gt;""),IF(F3019="","",IF(ISNUMBER(MATCH(SUBSTITUTE(F3019," ",""),SUBSTITUTE('Look Up Values'!$W$2:$W$30," ",""),0)),"","D&amp;R error")),"")</f>
        <v/>
      </c>
      <c r="O3019" s="256" t="str">
        <f t="shared" si="95"/>
        <v/>
      </c>
    </row>
    <row r="3020" spans="1:15" ht="15.75">
      <c r="A3020" s="250">
        <v>3013</v>
      </c>
      <c r="B3020" s="208"/>
      <c r="C3020" s="49"/>
      <c r="D3020" s="50"/>
      <c r="E3020" s="50"/>
      <c r="F3020" s="50"/>
      <c r="G3020" s="209"/>
      <c r="H3020" s="48"/>
      <c r="I3020" s="457" t="str">
        <f t="shared" si="94"/>
        <v/>
      </c>
      <c r="J3020" s="241" cm="1">
        <f t="array" ref="J3020">SUMPRODUCT(--(K3020:N3020&lt;&gt;"")) + IF(TRIM(O3020)="",0,LEN(O3020)-LEN(SUBSTITUTE(O3020,",",""))+1)</f>
        <v>0</v>
      </c>
      <c r="K3020" s="242" t="str">
        <f>IF(AND(G3020&lt;&gt;0,G3020&lt;&gt;""),IF(B3020="","",IF(ISNUMBER(MATCH(B3020,'Look Up Values'!$B$2:$B$500,0)),"","Dest. error")),"")</f>
        <v/>
      </c>
      <c r="L3020" s="242" t="str">
        <f>IF(AND(G3020&lt;&gt;0,G3020&lt;&gt;""),IF(C3020="","",IF(AND(ISNUMBER(--LEFT(C3020,FIND(" ",C3020&amp;" ")-1)),OR(LEN(LEFT(C3020,FIND(" ",C3020&amp;" ")-1))=6,LEN(LEFT(C3020,FIND(" ",C3020&amp;" ")-1))=7),OR(ISNUMBER(MATCH(LEFT(C3020,FIND(" ",C3020&amp;" ")-1),'Look Up Values'!$G$2:$G$1000,0)),ISNUMBER(MATCH(LEFT(C3020,FIND(" ",C3020&amp;" ")-1),'Look Up Values'!$AE$2:$AE$2000,0)))),"","EWC error")),"")</f>
        <v/>
      </c>
      <c r="M3020" s="242" t="str" cm="1">
        <f t="array" ref="M3020">IF(AND(G3020&lt;&gt;0,G3020&lt;&gt;""),IF(E3020="","",IF(ISNUMBER(MATCH(SUBSTITUTE(E3020," ",""),SUBSTITUTE('Look Up Values'!$I$2:$I$10," ",""),0)),"","State error")),"")</f>
        <v/>
      </c>
      <c r="N3020" s="242" t="str" cm="1">
        <f t="array" ref="N3020">IF(AND(G3020&lt;&gt;0,G3020&lt;&gt;""),IF(F3020="","",IF(ISNUMBER(MATCH(SUBSTITUTE(F3020," ",""),SUBSTITUTE('Look Up Values'!$W$2:$W$30," ",""),0)),"","D&amp;R error")),"")</f>
        <v/>
      </c>
      <c r="O3020" s="256" t="str">
        <f t="shared" si="95"/>
        <v/>
      </c>
    </row>
    <row r="3021" spans="1:15" ht="15.75">
      <c r="A3021" s="250">
        <v>3014</v>
      </c>
      <c r="B3021" s="208"/>
      <c r="C3021" s="49"/>
      <c r="D3021" s="50"/>
      <c r="E3021" s="50"/>
      <c r="F3021" s="50"/>
      <c r="G3021" s="209"/>
      <c r="H3021" s="48"/>
      <c r="I3021" s="457" t="str">
        <f t="shared" si="94"/>
        <v/>
      </c>
      <c r="J3021" s="241" cm="1">
        <f t="array" ref="J3021">SUMPRODUCT(--(K3021:N3021&lt;&gt;"")) + IF(TRIM(O3021)="",0,LEN(O3021)-LEN(SUBSTITUTE(O3021,",",""))+1)</f>
        <v>0</v>
      </c>
      <c r="K3021" s="242" t="str">
        <f>IF(AND(G3021&lt;&gt;0,G3021&lt;&gt;""),IF(B3021="","",IF(ISNUMBER(MATCH(B3021,'Look Up Values'!$B$2:$B$500,0)),"","Dest. error")),"")</f>
        <v/>
      </c>
      <c r="L3021" s="242" t="str">
        <f>IF(AND(G3021&lt;&gt;0,G3021&lt;&gt;""),IF(C3021="","",IF(AND(ISNUMBER(--LEFT(C3021,FIND(" ",C3021&amp;" ")-1)),OR(LEN(LEFT(C3021,FIND(" ",C3021&amp;" ")-1))=6,LEN(LEFT(C3021,FIND(" ",C3021&amp;" ")-1))=7),OR(ISNUMBER(MATCH(LEFT(C3021,FIND(" ",C3021&amp;" ")-1),'Look Up Values'!$G$2:$G$1000,0)),ISNUMBER(MATCH(LEFT(C3021,FIND(" ",C3021&amp;" ")-1),'Look Up Values'!$AE$2:$AE$2000,0)))),"","EWC error")),"")</f>
        <v/>
      </c>
      <c r="M3021" s="242" t="str" cm="1">
        <f t="array" ref="M3021">IF(AND(G3021&lt;&gt;0,G3021&lt;&gt;""),IF(E3021="","",IF(ISNUMBER(MATCH(SUBSTITUTE(E3021," ",""),SUBSTITUTE('Look Up Values'!$I$2:$I$10," ",""),0)),"","State error")),"")</f>
        <v/>
      </c>
      <c r="N3021" s="242" t="str" cm="1">
        <f t="array" ref="N3021">IF(AND(G3021&lt;&gt;0,G3021&lt;&gt;""),IF(F3021="","",IF(ISNUMBER(MATCH(SUBSTITUTE(F3021," ",""),SUBSTITUTE('Look Up Values'!$W$2:$W$30," ",""),0)),"","D&amp;R error")),"")</f>
        <v/>
      </c>
      <c r="O3021" s="256" t="str">
        <f t="shared" si="95"/>
        <v/>
      </c>
    </row>
    <row r="3022" spans="1:15" ht="15.75">
      <c r="A3022" s="250">
        <v>3015</v>
      </c>
      <c r="B3022" s="208"/>
      <c r="C3022" s="49"/>
      <c r="D3022" s="50"/>
      <c r="E3022" s="50"/>
      <c r="F3022" s="50"/>
      <c r="G3022" s="209"/>
      <c r="H3022" s="48"/>
      <c r="I3022" s="457" t="str">
        <f t="shared" si="94"/>
        <v/>
      </c>
      <c r="J3022" s="241" cm="1">
        <f t="array" ref="J3022">SUMPRODUCT(--(K3022:N3022&lt;&gt;"")) + IF(TRIM(O3022)="",0,LEN(O3022)-LEN(SUBSTITUTE(O3022,",",""))+1)</f>
        <v>0</v>
      </c>
      <c r="K3022" s="242" t="str">
        <f>IF(AND(G3022&lt;&gt;0,G3022&lt;&gt;""),IF(B3022="","",IF(ISNUMBER(MATCH(B3022,'Look Up Values'!$B$2:$B$500,0)),"","Dest. error")),"")</f>
        <v/>
      </c>
      <c r="L3022" s="242" t="str">
        <f>IF(AND(G3022&lt;&gt;0,G3022&lt;&gt;""),IF(C3022="","",IF(AND(ISNUMBER(--LEFT(C3022,FIND(" ",C3022&amp;" ")-1)),OR(LEN(LEFT(C3022,FIND(" ",C3022&amp;" ")-1))=6,LEN(LEFT(C3022,FIND(" ",C3022&amp;" ")-1))=7),OR(ISNUMBER(MATCH(LEFT(C3022,FIND(" ",C3022&amp;" ")-1),'Look Up Values'!$G$2:$G$1000,0)),ISNUMBER(MATCH(LEFT(C3022,FIND(" ",C3022&amp;" ")-1),'Look Up Values'!$AE$2:$AE$2000,0)))),"","EWC error")),"")</f>
        <v/>
      </c>
      <c r="M3022" s="242" t="str" cm="1">
        <f t="array" ref="M3022">IF(AND(G3022&lt;&gt;0,G3022&lt;&gt;""),IF(E3022="","",IF(ISNUMBER(MATCH(SUBSTITUTE(E3022," ",""),SUBSTITUTE('Look Up Values'!$I$2:$I$10," ",""),0)),"","State error")),"")</f>
        <v/>
      </c>
      <c r="N3022" s="242" t="str" cm="1">
        <f t="array" ref="N3022">IF(AND(G3022&lt;&gt;0,G3022&lt;&gt;""),IF(F3022="","",IF(ISNUMBER(MATCH(SUBSTITUTE(F3022," ",""),SUBSTITUTE('Look Up Values'!$W$2:$W$30," ",""),0)),"","D&amp;R error")),"")</f>
        <v/>
      </c>
      <c r="O3022" s="256" t="str">
        <f t="shared" si="95"/>
        <v/>
      </c>
    </row>
    <row r="3023" spans="1:15" ht="15.75">
      <c r="A3023" s="250">
        <v>3016</v>
      </c>
      <c r="B3023" s="208"/>
      <c r="C3023" s="49"/>
      <c r="D3023" s="50"/>
      <c r="E3023" s="50"/>
      <c r="F3023" s="50"/>
      <c r="G3023" s="209"/>
      <c r="H3023" s="48"/>
      <c r="I3023" s="457" t="str">
        <f t="shared" si="94"/>
        <v/>
      </c>
      <c r="J3023" s="241" cm="1">
        <f t="array" ref="J3023">SUMPRODUCT(--(K3023:N3023&lt;&gt;"")) + IF(TRIM(O3023)="",0,LEN(O3023)-LEN(SUBSTITUTE(O3023,",",""))+1)</f>
        <v>0</v>
      </c>
      <c r="K3023" s="242" t="str">
        <f>IF(AND(G3023&lt;&gt;0,G3023&lt;&gt;""),IF(B3023="","",IF(ISNUMBER(MATCH(B3023,'Look Up Values'!$B$2:$B$500,0)),"","Dest. error")),"")</f>
        <v/>
      </c>
      <c r="L3023" s="242" t="str">
        <f>IF(AND(G3023&lt;&gt;0,G3023&lt;&gt;""),IF(C3023="","",IF(AND(ISNUMBER(--LEFT(C3023,FIND(" ",C3023&amp;" ")-1)),OR(LEN(LEFT(C3023,FIND(" ",C3023&amp;" ")-1))=6,LEN(LEFT(C3023,FIND(" ",C3023&amp;" ")-1))=7),OR(ISNUMBER(MATCH(LEFT(C3023,FIND(" ",C3023&amp;" ")-1),'Look Up Values'!$G$2:$G$1000,0)),ISNUMBER(MATCH(LEFT(C3023,FIND(" ",C3023&amp;" ")-1),'Look Up Values'!$AE$2:$AE$2000,0)))),"","EWC error")),"")</f>
        <v/>
      </c>
      <c r="M3023" s="242" t="str" cm="1">
        <f t="array" ref="M3023">IF(AND(G3023&lt;&gt;0,G3023&lt;&gt;""),IF(E3023="","",IF(ISNUMBER(MATCH(SUBSTITUTE(E3023," ",""),SUBSTITUTE('Look Up Values'!$I$2:$I$10," ",""),0)),"","State error")),"")</f>
        <v/>
      </c>
      <c r="N3023" s="242" t="str" cm="1">
        <f t="array" ref="N3023">IF(AND(G3023&lt;&gt;0,G3023&lt;&gt;""),IF(F3023="","",IF(ISNUMBER(MATCH(SUBSTITUTE(F3023," ",""),SUBSTITUTE('Look Up Values'!$W$2:$W$30," ",""),0)),"","D&amp;R error")),"")</f>
        <v/>
      </c>
      <c r="O3023" s="256" t="str">
        <f t="shared" si="95"/>
        <v/>
      </c>
    </row>
    <row r="3024" spans="1:15" ht="15.75">
      <c r="A3024" s="250">
        <v>3017</v>
      </c>
      <c r="B3024" s="208"/>
      <c r="C3024" s="49"/>
      <c r="D3024" s="50"/>
      <c r="E3024" s="50"/>
      <c r="F3024" s="50"/>
      <c r="G3024" s="209"/>
      <c r="H3024" s="48"/>
      <c r="I3024" s="457" t="str">
        <f t="shared" si="94"/>
        <v/>
      </c>
      <c r="J3024" s="241" cm="1">
        <f t="array" ref="J3024">SUMPRODUCT(--(K3024:N3024&lt;&gt;"")) + IF(TRIM(O3024)="",0,LEN(O3024)-LEN(SUBSTITUTE(O3024,",",""))+1)</f>
        <v>0</v>
      </c>
      <c r="K3024" s="242" t="str">
        <f>IF(AND(G3024&lt;&gt;0,G3024&lt;&gt;""),IF(B3024="","",IF(ISNUMBER(MATCH(B3024,'Look Up Values'!$B$2:$B$500,0)),"","Dest. error")),"")</f>
        <v/>
      </c>
      <c r="L3024" s="242" t="str">
        <f>IF(AND(G3024&lt;&gt;0,G3024&lt;&gt;""),IF(C3024="","",IF(AND(ISNUMBER(--LEFT(C3024,FIND(" ",C3024&amp;" ")-1)),OR(LEN(LEFT(C3024,FIND(" ",C3024&amp;" ")-1))=6,LEN(LEFT(C3024,FIND(" ",C3024&amp;" ")-1))=7),OR(ISNUMBER(MATCH(LEFT(C3024,FIND(" ",C3024&amp;" ")-1),'Look Up Values'!$G$2:$G$1000,0)),ISNUMBER(MATCH(LEFT(C3024,FIND(" ",C3024&amp;" ")-1),'Look Up Values'!$AE$2:$AE$2000,0)))),"","EWC error")),"")</f>
        <v/>
      </c>
      <c r="M3024" s="242" t="str" cm="1">
        <f t="array" ref="M3024">IF(AND(G3024&lt;&gt;0,G3024&lt;&gt;""),IF(E3024="","",IF(ISNUMBER(MATCH(SUBSTITUTE(E3024," ",""),SUBSTITUTE('Look Up Values'!$I$2:$I$10," ",""),0)),"","State error")),"")</f>
        <v/>
      </c>
      <c r="N3024" s="242" t="str" cm="1">
        <f t="array" ref="N3024">IF(AND(G3024&lt;&gt;0,G3024&lt;&gt;""),IF(F3024="","",IF(ISNUMBER(MATCH(SUBSTITUTE(F3024," ",""),SUBSTITUTE('Look Up Values'!$W$2:$W$30," ",""),0)),"","D&amp;R error")),"")</f>
        <v/>
      </c>
      <c r="O3024" s="256" t="str">
        <f t="shared" si="95"/>
        <v/>
      </c>
    </row>
    <row r="3025" spans="1:15" ht="15.75">
      <c r="A3025" s="250">
        <v>3018</v>
      </c>
      <c r="B3025" s="208"/>
      <c r="C3025" s="49"/>
      <c r="D3025" s="50"/>
      <c r="E3025" s="50"/>
      <c r="F3025" s="50"/>
      <c r="G3025" s="209"/>
      <c r="H3025" s="48"/>
      <c r="I3025" s="457" t="str">
        <f t="shared" si="94"/>
        <v/>
      </c>
      <c r="J3025" s="241" cm="1">
        <f t="array" ref="J3025">SUMPRODUCT(--(K3025:N3025&lt;&gt;"")) + IF(TRIM(O3025)="",0,LEN(O3025)-LEN(SUBSTITUTE(O3025,",",""))+1)</f>
        <v>0</v>
      </c>
      <c r="K3025" s="242" t="str">
        <f>IF(AND(G3025&lt;&gt;0,G3025&lt;&gt;""),IF(B3025="","",IF(ISNUMBER(MATCH(B3025,'Look Up Values'!$B$2:$B$500,0)),"","Dest. error")),"")</f>
        <v/>
      </c>
      <c r="L3025" s="242" t="str">
        <f>IF(AND(G3025&lt;&gt;0,G3025&lt;&gt;""),IF(C3025="","",IF(AND(ISNUMBER(--LEFT(C3025,FIND(" ",C3025&amp;" ")-1)),OR(LEN(LEFT(C3025,FIND(" ",C3025&amp;" ")-1))=6,LEN(LEFT(C3025,FIND(" ",C3025&amp;" ")-1))=7),OR(ISNUMBER(MATCH(LEFT(C3025,FIND(" ",C3025&amp;" ")-1),'Look Up Values'!$G$2:$G$1000,0)),ISNUMBER(MATCH(LEFT(C3025,FIND(" ",C3025&amp;" ")-1),'Look Up Values'!$AE$2:$AE$2000,0)))),"","EWC error")),"")</f>
        <v/>
      </c>
      <c r="M3025" s="242" t="str" cm="1">
        <f t="array" ref="M3025">IF(AND(G3025&lt;&gt;0,G3025&lt;&gt;""),IF(E3025="","",IF(ISNUMBER(MATCH(SUBSTITUTE(E3025," ",""),SUBSTITUTE('Look Up Values'!$I$2:$I$10," ",""),0)),"","State error")),"")</f>
        <v/>
      </c>
      <c r="N3025" s="242" t="str" cm="1">
        <f t="array" ref="N3025">IF(AND(G3025&lt;&gt;0,G3025&lt;&gt;""),IF(F3025="","",IF(ISNUMBER(MATCH(SUBSTITUTE(F3025," ",""),SUBSTITUTE('Look Up Values'!$W$2:$W$30," ",""),0)),"","D&amp;R error")),"")</f>
        <v/>
      </c>
      <c r="O3025" s="256" t="str">
        <f t="shared" si="95"/>
        <v/>
      </c>
    </row>
    <row r="3026" spans="1:15" ht="15.75">
      <c r="A3026" s="250">
        <v>3019</v>
      </c>
      <c r="B3026" s="208"/>
      <c r="C3026" s="49"/>
      <c r="D3026" s="50"/>
      <c r="E3026" s="50"/>
      <c r="F3026" s="50"/>
      <c r="G3026" s="209"/>
      <c r="H3026" s="48"/>
      <c r="I3026" s="457" t="str">
        <f t="shared" si="94"/>
        <v/>
      </c>
      <c r="J3026" s="241" cm="1">
        <f t="array" ref="J3026">SUMPRODUCT(--(K3026:N3026&lt;&gt;"")) + IF(TRIM(O3026)="",0,LEN(O3026)-LEN(SUBSTITUTE(O3026,",",""))+1)</f>
        <v>0</v>
      </c>
      <c r="K3026" s="242" t="str">
        <f>IF(AND(G3026&lt;&gt;0,G3026&lt;&gt;""),IF(B3026="","",IF(ISNUMBER(MATCH(B3026,'Look Up Values'!$B$2:$B$500,0)),"","Dest. error")),"")</f>
        <v/>
      </c>
      <c r="L3026" s="242" t="str">
        <f>IF(AND(G3026&lt;&gt;0,G3026&lt;&gt;""),IF(C3026="","",IF(AND(ISNUMBER(--LEFT(C3026,FIND(" ",C3026&amp;" ")-1)),OR(LEN(LEFT(C3026,FIND(" ",C3026&amp;" ")-1))=6,LEN(LEFT(C3026,FIND(" ",C3026&amp;" ")-1))=7),OR(ISNUMBER(MATCH(LEFT(C3026,FIND(" ",C3026&amp;" ")-1),'Look Up Values'!$G$2:$G$1000,0)),ISNUMBER(MATCH(LEFT(C3026,FIND(" ",C3026&amp;" ")-1),'Look Up Values'!$AE$2:$AE$2000,0)))),"","EWC error")),"")</f>
        <v/>
      </c>
      <c r="M3026" s="242" t="str" cm="1">
        <f t="array" ref="M3026">IF(AND(G3026&lt;&gt;0,G3026&lt;&gt;""),IF(E3026="","",IF(ISNUMBER(MATCH(SUBSTITUTE(E3026," ",""),SUBSTITUTE('Look Up Values'!$I$2:$I$10," ",""),0)),"","State error")),"")</f>
        <v/>
      </c>
      <c r="N3026" s="242" t="str" cm="1">
        <f t="array" ref="N3026">IF(AND(G3026&lt;&gt;0,G3026&lt;&gt;""),IF(F3026="","",IF(ISNUMBER(MATCH(SUBSTITUTE(F3026," ",""),SUBSTITUTE('Look Up Values'!$W$2:$W$30," ",""),0)),"","D&amp;R error")),"")</f>
        <v/>
      </c>
      <c r="O3026" s="256" t="str">
        <f t="shared" si="95"/>
        <v/>
      </c>
    </row>
    <row r="3027" spans="1:15" ht="15.75">
      <c r="A3027" s="250">
        <v>3020</v>
      </c>
      <c r="B3027" s="208"/>
      <c r="C3027" s="49"/>
      <c r="D3027" s="50"/>
      <c r="E3027" s="50"/>
      <c r="F3027" s="50"/>
      <c r="G3027" s="209"/>
      <c r="H3027" s="48"/>
      <c r="I3027" s="457" t="str">
        <f t="shared" si="94"/>
        <v/>
      </c>
      <c r="J3027" s="241" cm="1">
        <f t="array" ref="J3027">SUMPRODUCT(--(K3027:N3027&lt;&gt;"")) + IF(TRIM(O3027)="",0,LEN(O3027)-LEN(SUBSTITUTE(O3027,",",""))+1)</f>
        <v>0</v>
      </c>
      <c r="K3027" s="242" t="str">
        <f>IF(AND(G3027&lt;&gt;0,G3027&lt;&gt;""),IF(B3027="","",IF(ISNUMBER(MATCH(B3027,'Look Up Values'!$B$2:$B$500,0)),"","Dest. error")),"")</f>
        <v/>
      </c>
      <c r="L3027" s="242" t="str">
        <f>IF(AND(G3027&lt;&gt;0,G3027&lt;&gt;""),IF(C3027="","",IF(AND(ISNUMBER(--LEFT(C3027,FIND(" ",C3027&amp;" ")-1)),OR(LEN(LEFT(C3027,FIND(" ",C3027&amp;" ")-1))=6,LEN(LEFT(C3027,FIND(" ",C3027&amp;" ")-1))=7),OR(ISNUMBER(MATCH(LEFT(C3027,FIND(" ",C3027&amp;" ")-1),'Look Up Values'!$G$2:$G$1000,0)),ISNUMBER(MATCH(LEFT(C3027,FIND(" ",C3027&amp;" ")-1),'Look Up Values'!$AE$2:$AE$2000,0)))),"","EWC error")),"")</f>
        <v/>
      </c>
      <c r="M3027" s="242" t="str" cm="1">
        <f t="array" ref="M3027">IF(AND(G3027&lt;&gt;0,G3027&lt;&gt;""),IF(E3027="","",IF(ISNUMBER(MATCH(SUBSTITUTE(E3027," ",""),SUBSTITUTE('Look Up Values'!$I$2:$I$10," ",""),0)),"","State error")),"")</f>
        <v/>
      </c>
      <c r="N3027" s="242" t="str" cm="1">
        <f t="array" ref="N3027">IF(AND(G3027&lt;&gt;0,G3027&lt;&gt;""),IF(F3027="","",IF(ISNUMBER(MATCH(SUBSTITUTE(F3027," ",""),SUBSTITUTE('Look Up Values'!$W$2:$W$30," ",""),0)),"","D&amp;R error")),"")</f>
        <v/>
      </c>
      <c r="O3027" s="256" t="str">
        <f t="shared" si="95"/>
        <v/>
      </c>
    </row>
    <row r="3028" spans="1:15" ht="15.75">
      <c r="A3028" s="250">
        <v>3021</v>
      </c>
      <c r="B3028" s="208"/>
      <c r="C3028" s="49"/>
      <c r="D3028" s="50"/>
      <c r="E3028" s="50"/>
      <c r="F3028" s="50"/>
      <c r="G3028" s="209"/>
      <c r="H3028" s="48"/>
      <c r="I3028" s="457" t="str">
        <f t="shared" si="94"/>
        <v/>
      </c>
      <c r="J3028" s="241" cm="1">
        <f t="array" ref="J3028">SUMPRODUCT(--(K3028:N3028&lt;&gt;"")) + IF(TRIM(O3028)="",0,LEN(O3028)-LEN(SUBSTITUTE(O3028,",",""))+1)</f>
        <v>0</v>
      </c>
      <c r="K3028" s="242" t="str">
        <f>IF(AND(G3028&lt;&gt;0,G3028&lt;&gt;""),IF(B3028="","",IF(ISNUMBER(MATCH(B3028,'Look Up Values'!$B$2:$B$500,0)),"","Dest. error")),"")</f>
        <v/>
      </c>
      <c r="L3028" s="242" t="str">
        <f>IF(AND(G3028&lt;&gt;0,G3028&lt;&gt;""),IF(C3028="","",IF(AND(ISNUMBER(--LEFT(C3028,FIND(" ",C3028&amp;" ")-1)),OR(LEN(LEFT(C3028,FIND(" ",C3028&amp;" ")-1))=6,LEN(LEFT(C3028,FIND(" ",C3028&amp;" ")-1))=7),OR(ISNUMBER(MATCH(LEFT(C3028,FIND(" ",C3028&amp;" ")-1),'Look Up Values'!$G$2:$G$1000,0)),ISNUMBER(MATCH(LEFT(C3028,FIND(" ",C3028&amp;" ")-1),'Look Up Values'!$AE$2:$AE$2000,0)))),"","EWC error")),"")</f>
        <v/>
      </c>
      <c r="M3028" s="242" t="str" cm="1">
        <f t="array" ref="M3028">IF(AND(G3028&lt;&gt;0,G3028&lt;&gt;""),IF(E3028="","",IF(ISNUMBER(MATCH(SUBSTITUTE(E3028," ",""),SUBSTITUTE('Look Up Values'!$I$2:$I$10," ",""),0)),"","State error")),"")</f>
        <v/>
      </c>
      <c r="N3028" s="242" t="str" cm="1">
        <f t="array" ref="N3028">IF(AND(G3028&lt;&gt;0,G3028&lt;&gt;""),IF(F3028="","",IF(ISNUMBER(MATCH(SUBSTITUTE(F3028," ",""),SUBSTITUTE('Look Up Values'!$W$2:$W$30," ",""),0)),"","D&amp;R error")),"")</f>
        <v/>
      </c>
      <c r="O3028" s="256" t="str">
        <f t="shared" si="95"/>
        <v/>
      </c>
    </row>
    <row r="3029" spans="1:15" ht="15.75">
      <c r="A3029" s="250">
        <v>3022</v>
      </c>
      <c r="B3029" s="208"/>
      <c r="C3029" s="49"/>
      <c r="D3029" s="50"/>
      <c r="E3029" s="50"/>
      <c r="F3029" s="50"/>
      <c r="G3029" s="209"/>
      <c r="H3029" s="48"/>
      <c r="I3029" s="457" t="str">
        <f t="shared" si="94"/>
        <v/>
      </c>
      <c r="J3029" s="241" cm="1">
        <f t="array" ref="J3029">SUMPRODUCT(--(K3029:N3029&lt;&gt;"")) + IF(TRIM(O3029)="",0,LEN(O3029)-LEN(SUBSTITUTE(O3029,",",""))+1)</f>
        <v>0</v>
      </c>
      <c r="K3029" s="242" t="str">
        <f>IF(AND(G3029&lt;&gt;0,G3029&lt;&gt;""),IF(B3029="","",IF(ISNUMBER(MATCH(B3029,'Look Up Values'!$B$2:$B$500,0)),"","Dest. error")),"")</f>
        <v/>
      </c>
      <c r="L3029" s="242" t="str">
        <f>IF(AND(G3029&lt;&gt;0,G3029&lt;&gt;""),IF(C3029="","",IF(AND(ISNUMBER(--LEFT(C3029,FIND(" ",C3029&amp;" ")-1)),OR(LEN(LEFT(C3029,FIND(" ",C3029&amp;" ")-1))=6,LEN(LEFT(C3029,FIND(" ",C3029&amp;" ")-1))=7),OR(ISNUMBER(MATCH(LEFT(C3029,FIND(" ",C3029&amp;" ")-1),'Look Up Values'!$G$2:$G$1000,0)),ISNUMBER(MATCH(LEFT(C3029,FIND(" ",C3029&amp;" ")-1),'Look Up Values'!$AE$2:$AE$2000,0)))),"","EWC error")),"")</f>
        <v/>
      </c>
      <c r="M3029" s="242" t="str" cm="1">
        <f t="array" ref="M3029">IF(AND(G3029&lt;&gt;0,G3029&lt;&gt;""),IF(E3029="","",IF(ISNUMBER(MATCH(SUBSTITUTE(E3029," ",""),SUBSTITUTE('Look Up Values'!$I$2:$I$10," ",""),0)),"","State error")),"")</f>
        <v/>
      </c>
      <c r="N3029" s="242" t="str" cm="1">
        <f t="array" ref="N3029">IF(AND(G3029&lt;&gt;0,G3029&lt;&gt;""),IF(F3029="","",IF(ISNUMBER(MATCH(SUBSTITUTE(F3029," ",""),SUBSTITUTE('Look Up Values'!$W$2:$W$30," ",""),0)),"","D&amp;R error")),"")</f>
        <v/>
      </c>
      <c r="O3029" s="256" t="str">
        <f t="shared" si="95"/>
        <v/>
      </c>
    </row>
    <row r="3030" spans="1:15" ht="15.75">
      <c r="A3030" s="250">
        <v>3023</v>
      </c>
      <c r="B3030" s="208"/>
      <c r="C3030" s="49"/>
      <c r="D3030" s="50"/>
      <c r="E3030" s="50"/>
      <c r="F3030" s="50"/>
      <c r="G3030" s="209"/>
      <c r="H3030" s="48"/>
      <c r="I3030" s="457" t="str">
        <f t="shared" si="94"/>
        <v/>
      </c>
      <c r="J3030" s="241" cm="1">
        <f t="array" ref="J3030">SUMPRODUCT(--(K3030:N3030&lt;&gt;"")) + IF(TRIM(O3030)="",0,LEN(O3030)-LEN(SUBSTITUTE(O3030,",",""))+1)</f>
        <v>0</v>
      </c>
      <c r="K3030" s="242" t="str">
        <f>IF(AND(G3030&lt;&gt;0,G3030&lt;&gt;""),IF(B3030="","",IF(ISNUMBER(MATCH(B3030,'Look Up Values'!$B$2:$B$500,0)),"","Dest. error")),"")</f>
        <v/>
      </c>
      <c r="L3030" s="242" t="str">
        <f>IF(AND(G3030&lt;&gt;0,G3030&lt;&gt;""),IF(C3030="","",IF(AND(ISNUMBER(--LEFT(C3030,FIND(" ",C3030&amp;" ")-1)),OR(LEN(LEFT(C3030,FIND(" ",C3030&amp;" ")-1))=6,LEN(LEFT(C3030,FIND(" ",C3030&amp;" ")-1))=7),OR(ISNUMBER(MATCH(LEFT(C3030,FIND(" ",C3030&amp;" ")-1),'Look Up Values'!$G$2:$G$1000,0)),ISNUMBER(MATCH(LEFT(C3030,FIND(" ",C3030&amp;" ")-1),'Look Up Values'!$AE$2:$AE$2000,0)))),"","EWC error")),"")</f>
        <v/>
      </c>
      <c r="M3030" s="242" t="str" cm="1">
        <f t="array" ref="M3030">IF(AND(G3030&lt;&gt;0,G3030&lt;&gt;""),IF(E3030="","",IF(ISNUMBER(MATCH(SUBSTITUTE(E3030," ",""),SUBSTITUTE('Look Up Values'!$I$2:$I$10," ",""),0)),"","State error")),"")</f>
        <v/>
      </c>
      <c r="N3030" s="242" t="str" cm="1">
        <f t="array" ref="N3030">IF(AND(G3030&lt;&gt;0,G3030&lt;&gt;""),IF(F3030="","",IF(ISNUMBER(MATCH(SUBSTITUTE(F3030," ",""),SUBSTITUTE('Look Up Values'!$W$2:$W$30," ",""),0)),"","D&amp;R error")),"")</f>
        <v/>
      </c>
      <c r="O3030" s="256" t="str">
        <f t="shared" si="95"/>
        <v/>
      </c>
    </row>
    <row r="3031" spans="1:15" ht="15.75">
      <c r="A3031" s="250">
        <v>3024</v>
      </c>
      <c r="B3031" s="208"/>
      <c r="C3031" s="49"/>
      <c r="D3031" s="50"/>
      <c r="E3031" s="50"/>
      <c r="F3031" s="50"/>
      <c r="G3031" s="209"/>
      <c r="H3031" s="48"/>
      <c r="I3031" s="457" t="str">
        <f t="shared" si="94"/>
        <v/>
      </c>
      <c r="J3031" s="241" cm="1">
        <f t="array" ref="J3031">SUMPRODUCT(--(K3031:N3031&lt;&gt;"")) + IF(TRIM(O3031)="",0,LEN(O3031)-LEN(SUBSTITUTE(O3031,",",""))+1)</f>
        <v>0</v>
      </c>
      <c r="K3031" s="242" t="str">
        <f>IF(AND(G3031&lt;&gt;0,G3031&lt;&gt;""),IF(B3031="","",IF(ISNUMBER(MATCH(B3031,'Look Up Values'!$B$2:$B$500,0)),"","Dest. error")),"")</f>
        <v/>
      </c>
      <c r="L3031" s="242" t="str">
        <f>IF(AND(G3031&lt;&gt;0,G3031&lt;&gt;""),IF(C3031="","",IF(AND(ISNUMBER(--LEFT(C3031,FIND(" ",C3031&amp;" ")-1)),OR(LEN(LEFT(C3031,FIND(" ",C3031&amp;" ")-1))=6,LEN(LEFT(C3031,FIND(" ",C3031&amp;" ")-1))=7),OR(ISNUMBER(MATCH(LEFT(C3031,FIND(" ",C3031&amp;" ")-1),'Look Up Values'!$G$2:$G$1000,0)),ISNUMBER(MATCH(LEFT(C3031,FIND(" ",C3031&amp;" ")-1),'Look Up Values'!$AE$2:$AE$2000,0)))),"","EWC error")),"")</f>
        <v/>
      </c>
      <c r="M3031" s="242" t="str" cm="1">
        <f t="array" ref="M3031">IF(AND(G3031&lt;&gt;0,G3031&lt;&gt;""),IF(E3031="","",IF(ISNUMBER(MATCH(SUBSTITUTE(E3031," ",""),SUBSTITUTE('Look Up Values'!$I$2:$I$10," ",""),0)),"","State error")),"")</f>
        <v/>
      </c>
      <c r="N3031" s="242" t="str" cm="1">
        <f t="array" ref="N3031">IF(AND(G3031&lt;&gt;0,G3031&lt;&gt;""),IF(F3031="","",IF(ISNUMBER(MATCH(SUBSTITUTE(F3031," ",""),SUBSTITUTE('Look Up Values'!$W$2:$W$30," ",""),0)),"","D&amp;R error")),"")</f>
        <v/>
      </c>
      <c r="O3031" s="256" t="str">
        <f t="shared" si="95"/>
        <v/>
      </c>
    </row>
    <row r="3032" spans="1:15" ht="15.75">
      <c r="A3032" s="250">
        <v>3025</v>
      </c>
      <c r="B3032" s="208"/>
      <c r="C3032" s="49"/>
      <c r="D3032" s="50"/>
      <c r="E3032" s="50"/>
      <c r="F3032" s="50"/>
      <c r="G3032" s="209"/>
      <c r="H3032" s="48"/>
      <c r="I3032" s="457" t="str">
        <f t="shared" si="94"/>
        <v/>
      </c>
      <c r="J3032" s="241" cm="1">
        <f t="array" ref="J3032">SUMPRODUCT(--(K3032:N3032&lt;&gt;"")) + IF(TRIM(O3032)="",0,LEN(O3032)-LEN(SUBSTITUTE(O3032,",",""))+1)</f>
        <v>0</v>
      </c>
      <c r="K3032" s="242" t="str">
        <f>IF(AND(G3032&lt;&gt;0,G3032&lt;&gt;""),IF(B3032="","",IF(ISNUMBER(MATCH(B3032,'Look Up Values'!$B$2:$B$500,0)),"","Dest. error")),"")</f>
        <v/>
      </c>
      <c r="L3032" s="242" t="str">
        <f>IF(AND(G3032&lt;&gt;0,G3032&lt;&gt;""),IF(C3032="","",IF(AND(ISNUMBER(--LEFT(C3032,FIND(" ",C3032&amp;" ")-1)),OR(LEN(LEFT(C3032,FIND(" ",C3032&amp;" ")-1))=6,LEN(LEFT(C3032,FIND(" ",C3032&amp;" ")-1))=7),OR(ISNUMBER(MATCH(LEFT(C3032,FIND(" ",C3032&amp;" ")-1),'Look Up Values'!$G$2:$G$1000,0)),ISNUMBER(MATCH(LEFT(C3032,FIND(" ",C3032&amp;" ")-1),'Look Up Values'!$AE$2:$AE$2000,0)))),"","EWC error")),"")</f>
        <v/>
      </c>
      <c r="M3032" s="242" t="str" cm="1">
        <f t="array" ref="M3032">IF(AND(G3032&lt;&gt;0,G3032&lt;&gt;""),IF(E3032="","",IF(ISNUMBER(MATCH(SUBSTITUTE(E3032," ",""),SUBSTITUTE('Look Up Values'!$I$2:$I$10," ",""),0)),"","State error")),"")</f>
        <v/>
      </c>
      <c r="N3032" s="242" t="str" cm="1">
        <f t="array" ref="N3032">IF(AND(G3032&lt;&gt;0,G3032&lt;&gt;""),IF(F3032="","",IF(ISNUMBER(MATCH(SUBSTITUTE(F3032," ",""),SUBSTITUTE('Look Up Values'!$W$2:$W$30," ",""),0)),"","D&amp;R error")),"")</f>
        <v/>
      </c>
      <c r="O3032" s="256" t="str">
        <f t="shared" si="95"/>
        <v/>
      </c>
    </row>
    <row r="3033" spans="1:15" ht="15.75">
      <c r="A3033" s="250">
        <v>3026</v>
      </c>
      <c r="B3033" s="208"/>
      <c r="C3033" s="49"/>
      <c r="D3033" s="50"/>
      <c r="E3033" s="50"/>
      <c r="F3033" s="50"/>
      <c r="G3033" s="209"/>
      <c r="H3033" s="48"/>
      <c r="I3033" s="457" t="str">
        <f t="shared" si="94"/>
        <v/>
      </c>
      <c r="J3033" s="241" cm="1">
        <f t="array" ref="J3033">SUMPRODUCT(--(K3033:N3033&lt;&gt;"")) + IF(TRIM(O3033)="",0,LEN(O3033)-LEN(SUBSTITUTE(O3033,",",""))+1)</f>
        <v>0</v>
      </c>
      <c r="K3033" s="242" t="str">
        <f>IF(AND(G3033&lt;&gt;0,G3033&lt;&gt;""),IF(B3033="","",IF(ISNUMBER(MATCH(B3033,'Look Up Values'!$B$2:$B$500,0)),"","Dest. error")),"")</f>
        <v/>
      </c>
      <c r="L3033" s="242" t="str">
        <f>IF(AND(G3033&lt;&gt;0,G3033&lt;&gt;""),IF(C3033="","",IF(AND(ISNUMBER(--LEFT(C3033,FIND(" ",C3033&amp;" ")-1)),OR(LEN(LEFT(C3033,FIND(" ",C3033&amp;" ")-1))=6,LEN(LEFT(C3033,FIND(" ",C3033&amp;" ")-1))=7),OR(ISNUMBER(MATCH(LEFT(C3033,FIND(" ",C3033&amp;" ")-1),'Look Up Values'!$G$2:$G$1000,0)),ISNUMBER(MATCH(LEFT(C3033,FIND(" ",C3033&amp;" ")-1),'Look Up Values'!$AE$2:$AE$2000,0)))),"","EWC error")),"")</f>
        <v/>
      </c>
      <c r="M3033" s="242" t="str" cm="1">
        <f t="array" ref="M3033">IF(AND(G3033&lt;&gt;0,G3033&lt;&gt;""),IF(E3033="","",IF(ISNUMBER(MATCH(SUBSTITUTE(E3033," ",""),SUBSTITUTE('Look Up Values'!$I$2:$I$10," ",""),0)),"","State error")),"")</f>
        <v/>
      </c>
      <c r="N3033" s="242" t="str" cm="1">
        <f t="array" ref="N3033">IF(AND(G3033&lt;&gt;0,G3033&lt;&gt;""),IF(F3033="","",IF(ISNUMBER(MATCH(SUBSTITUTE(F3033," ",""),SUBSTITUTE('Look Up Values'!$W$2:$W$30," ",""),0)),"","D&amp;R error")),"")</f>
        <v/>
      </c>
      <c r="O3033" s="256" t="str">
        <f t="shared" si="95"/>
        <v/>
      </c>
    </row>
    <row r="3034" spans="1:15" ht="15.75">
      <c r="A3034" s="250">
        <v>3027</v>
      </c>
      <c r="B3034" s="208"/>
      <c r="C3034" s="49"/>
      <c r="D3034" s="50"/>
      <c r="E3034" s="50"/>
      <c r="F3034" s="50"/>
      <c r="G3034" s="209"/>
      <c r="H3034" s="48"/>
      <c r="I3034" s="457" t="str">
        <f t="shared" si="94"/>
        <v/>
      </c>
      <c r="J3034" s="241" cm="1">
        <f t="array" ref="J3034">SUMPRODUCT(--(K3034:N3034&lt;&gt;"")) + IF(TRIM(O3034)="",0,LEN(O3034)-LEN(SUBSTITUTE(O3034,",",""))+1)</f>
        <v>0</v>
      </c>
      <c r="K3034" s="242" t="str">
        <f>IF(AND(G3034&lt;&gt;0,G3034&lt;&gt;""),IF(B3034="","",IF(ISNUMBER(MATCH(B3034,'Look Up Values'!$B$2:$B$500,0)),"","Dest. error")),"")</f>
        <v/>
      </c>
      <c r="L3034" s="242" t="str">
        <f>IF(AND(G3034&lt;&gt;0,G3034&lt;&gt;""),IF(C3034="","",IF(AND(ISNUMBER(--LEFT(C3034,FIND(" ",C3034&amp;" ")-1)),OR(LEN(LEFT(C3034,FIND(" ",C3034&amp;" ")-1))=6,LEN(LEFT(C3034,FIND(" ",C3034&amp;" ")-1))=7),OR(ISNUMBER(MATCH(LEFT(C3034,FIND(" ",C3034&amp;" ")-1),'Look Up Values'!$G$2:$G$1000,0)),ISNUMBER(MATCH(LEFT(C3034,FIND(" ",C3034&amp;" ")-1),'Look Up Values'!$AE$2:$AE$2000,0)))),"","EWC error")),"")</f>
        <v/>
      </c>
      <c r="M3034" s="242" t="str" cm="1">
        <f t="array" ref="M3034">IF(AND(G3034&lt;&gt;0,G3034&lt;&gt;""),IF(E3034="","",IF(ISNUMBER(MATCH(SUBSTITUTE(E3034," ",""),SUBSTITUTE('Look Up Values'!$I$2:$I$10," ",""),0)),"","State error")),"")</f>
        <v/>
      </c>
      <c r="N3034" s="242" t="str" cm="1">
        <f t="array" ref="N3034">IF(AND(G3034&lt;&gt;0,G3034&lt;&gt;""),IF(F3034="","",IF(ISNUMBER(MATCH(SUBSTITUTE(F3034," ",""),SUBSTITUTE('Look Up Values'!$W$2:$W$30," ",""),0)),"","D&amp;R error")),"")</f>
        <v/>
      </c>
      <c r="O3034" s="256" t="str">
        <f t="shared" si="95"/>
        <v/>
      </c>
    </row>
    <row r="3035" spans="1:15" ht="15.75">
      <c r="A3035" s="250">
        <v>3028</v>
      </c>
      <c r="B3035" s="208"/>
      <c r="C3035" s="49"/>
      <c r="D3035" s="50"/>
      <c r="E3035" s="50"/>
      <c r="F3035" s="50"/>
      <c r="G3035" s="209"/>
      <c r="H3035" s="48"/>
      <c r="I3035" s="457" t="str">
        <f t="shared" si="94"/>
        <v/>
      </c>
      <c r="J3035" s="241" cm="1">
        <f t="array" ref="J3035">SUMPRODUCT(--(K3035:N3035&lt;&gt;"")) + IF(TRIM(O3035)="",0,LEN(O3035)-LEN(SUBSTITUTE(O3035,",",""))+1)</f>
        <v>0</v>
      </c>
      <c r="K3035" s="242" t="str">
        <f>IF(AND(G3035&lt;&gt;0,G3035&lt;&gt;""),IF(B3035="","",IF(ISNUMBER(MATCH(B3035,'Look Up Values'!$B$2:$B$500,0)),"","Dest. error")),"")</f>
        <v/>
      </c>
      <c r="L3035" s="242" t="str">
        <f>IF(AND(G3035&lt;&gt;0,G3035&lt;&gt;""),IF(C3035="","",IF(AND(ISNUMBER(--LEFT(C3035,FIND(" ",C3035&amp;" ")-1)),OR(LEN(LEFT(C3035,FIND(" ",C3035&amp;" ")-1))=6,LEN(LEFT(C3035,FIND(" ",C3035&amp;" ")-1))=7),OR(ISNUMBER(MATCH(LEFT(C3035,FIND(" ",C3035&amp;" ")-1),'Look Up Values'!$G$2:$G$1000,0)),ISNUMBER(MATCH(LEFT(C3035,FIND(" ",C3035&amp;" ")-1),'Look Up Values'!$AE$2:$AE$2000,0)))),"","EWC error")),"")</f>
        <v/>
      </c>
      <c r="M3035" s="242" t="str" cm="1">
        <f t="array" ref="M3035">IF(AND(G3035&lt;&gt;0,G3035&lt;&gt;""),IF(E3035="","",IF(ISNUMBER(MATCH(SUBSTITUTE(E3035," ",""),SUBSTITUTE('Look Up Values'!$I$2:$I$10," ",""),0)),"","State error")),"")</f>
        <v/>
      </c>
      <c r="N3035" s="242" t="str" cm="1">
        <f t="array" ref="N3035">IF(AND(G3035&lt;&gt;0,G3035&lt;&gt;""),IF(F3035="","",IF(ISNUMBER(MATCH(SUBSTITUTE(F3035," ",""),SUBSTITUTE('Look Up Values'!$W$2:$W$30," ",""),0)),"","D&amp;R error")),"")</f>
        <v/>
      </c>
      <c r="O3035" s="256" t="str">
        <f t="shared" si="95"/>
        <v/>
      </c>
    </row>
    <row r="3036" spans="1:15" ht="15.75">
      <c r="A3036" s="250">
        <v>3029</v>
      </c>
      <c r="B3036" s="208"/>
      <c r="C3036" s="49"/>
      <c r="D3036" s="50"/>
      <c r="E3036" s="50"/>
      <c r="F3036" s="50"/>
      <c r="G3036" s="209"/>
      <c r="H3036" s="48"/>
      <c r="I3036" s="457" t="str">
        <f t="shared" si="94"/>
        <v/>
      </c>
      <c r="J3036" s="241" cm="1">
        <f t="array" ref="J3036">SUMPRODUCT(--(K3036:N3036&lt;&gt;"")) + IF(TRIM(O3036)="",0,LEN(O3036)-LEN(SUBSTITUTE(O3036,",",""))+1)</f>
        <v>0</v>
      </c>
      <c r="K3036" s="242" t="str">
        <f>IF(AND(G3036&lt;&gt;0,G3036&lt;&gt;""),IF(B3036="","",IF(ISNUMBER(MATCH(B3036,'Look Up Values'!$B$2:$B$500,0)),"","Dest. error")),"")</f>
        <v/>
      </c>
      <c r="L3036" s="242" t="str">
        <f>IF(AND(G3036&lt;&gt;0,G3036&lt;&gt;""),IF(C3036="","",IF(AND(ISNUMBER(--LEFT(C3036,FIND(" ",C3036&amp;" ")-1)),OR(LEN(LEFT(C3036,FIND(" ",C3036&amp;" ")-1))=6,LEN(LEFT(C3036,FIND(" ",C3036&amp;" ")-1))=7),OR(ISNUMBER(MATCH(LEFT(C3036,FIND(" ",C3036&amp;" ")-1),'Look Up Values'!$G$2:$G$1000,0)),ISNUMBER(MATCH(LEFT(C3036,FIND(" ",C3036&amp;" ")-1),'Look Up Values'!$AE$2:$AE$2000,0)))),"","EWC error")),"")</f>
        <v/>
      </c>
      <c r="M3036" s="242" t="str" cm="1">
        <f t="array" ref="M3036">IF(AND(G3036&lt;&gt;0,G3036&lt;&gt;""),IF(E3036="","",IF(ISNUMBER(MATCH(SUBSTITUTE(E3036," ",""),SUBSTITUTE('Look Up Values'!$I$2:$I$10," ",""),0)),"","State error")),"")</f>
        <v/>
      </c>
      <c r="N3036" s="242" t="str" cm="1">
        <f t="array" ref="N3036">IF(AND(G3036&lt;&gt;0,G3036&lt;&gt;""),IF(F3036="","",IF(ISNUMBER(MATCH(SUBSTITUTE(F3036," ",""),SUBSTITUTE('Look Up Values'!$W$2:$W$30," ",""),0)),"","D&amp;R error")),"")</f>
        <v/>
      </c>
      <c r="O3036" s="256" t="str">
        <f t="shared" si="95"/>
        <v/>
      </c>
    </row>
    <row r="3037" spans="1:15" ht="15.75">
      <c r="A3037" s="250">
        <v>3030</v>
      </c>
      <c r="B3037" s="208"/>
      <c r="C3037" s="49"/>
      <c r="D3037" s="50"/>
      <c r="E3037" s="50"/>
      <c r="F3037" s="50"/>
      <c r="G3037" s="209"/>
      <c r="H3037" s="48"/>
      <c r="I3037" s="457" t="str">
        <f t="shared" si="94"/>
        <v/>
      </c>
      <c r="J3037" s="241" cm="1">
        <f t="array" ref="J3037">SUMPRODUCT(--(K3037:N3037&lt;&gt;"")) + IF(TRIM(O3037)="",0,LEN(O3037)-LEN(SUBSTITUTE(O3037,",",""))+1)</f>
        <v>0</v>
      </c>
      <c r="K3037" s="242" t="str">
        <f>IF(AND(G3037&lt;&gt;0,G3037&lt;&gt;""),IF(B3037="","",IF(ISNUMBER(MATCH(B3037,'Look Up Values'!$B$2:$B$500,0)),"","Dest. error")),"")</f>
        <v/>
      </c>
      <c r="L3037" s="242" t="str">
        <f>IF(AND(G3037&lt;&gt;0,G3037&lt;&gt;""),IF(C3037="","",IF(AND(ISNUMBER(--LEFT(C3037,FIND(" ",C3037&amp;" ")-1)),OR(LEN(LEFT(C3037,FIND(" ",C3037&amp;" ")-1))=6,LEN(LEFT(C3037,FIND(" ",C3037&amp;" ")-1))=7),OR(ISNUMBER(MATCH(LEFT(C3037,FIND(" ",C3037&amp;" ")-1),'Look Up Values'!$G$2:$G$1000,0)),ISNUMBER(MATCH(LEFT(C3037,FIND(" ",C3037&amp;" ")-1),'Look Up Values'!$AE$2:$AE$2000,0)))),"","EWC error")),"")</f>
        <v/>
      </c>
      <c r="M3037" s="242" t="str" cm="1">
        <f t="array" ref="M3037">IF(AND(G3037&lt;&gt;0,G3037&lt;&gt;""),IF(E3037="","",IF(ISNUMBER(MATCH(SUBSTITUTE(E3037," ",""),SUBSTITUTE('Look Up Values'!$I$2:$I$10," ",""),0)),"","State error")),"")</f>
        <v/>
      </c>
      <c r="N3037" s="242" t="str" cm="1">
        <f t="array" ref="N3037">IF(AND(G3037&lt;&gt;0,G3037&lt;&gt;""),IF(F3037="","",IF(ISNUMBER(MATCH(SUBSTITUTE(F3037," ",""),SUBSTITUTE('Look Up Values'!$W$2:$W$30," ",""),0)),"","D&amp;R error")),"")</f>
        <v/>
      </c>
      <c r="O3037" s="256" t="str">
        <f t="shared" si="95"/>
        <v/>
      </c>
    </row>
    <row r="3038" spans="1:15" ht="15.75">
      <c r="A3038" s="250">
        <v>3031</v>
      </c>
      <c r="B3038" s="208"/>
      <c r="C3038" s="49"/>
      <c r="D3038" s="50"/>
      <c r="E3038" s="50"/>
      <c r="F3038" s="50"/>
      <c r="G3038" s="209"/>
      <c r="H3038" s="48"/>
      <c r="I3038" s="457" t="str">
        <f t="shared" si="94"/>
        <v/>
      </c>
      <c r="J3038" s="241" cm="1">
        <f t="array" ref="J3038">SUMPRODUCT(--(K3038:N3038&lt;&gt;"")) + IF(TRIM(O3038)="",0,LEN(O3038)-LEN(SUBSTITUTE(O3038,",",""))+1)</f>
        <v>0</v>
      </c>
      <c r="K3038" s="242" t="str">
        <f>IF(AND(G3038&lt;&gt;0,G3038&lt;&gt;""),IF(B3038="","",IF(ISNUMBER(MATCH(B3038,'Look Up Values'!$B$2:$B$500,0)),"","Dest. error")),"")</f>
        <v/>
      </c>
      <c r="L3038" s="242" t="str">
        <f>IF(AND(G3038&lt;&gt;0,G3038&lt;&gt;""),IF(C3038="","",IF(AND(ISNUMBER(--LEFT(C3038,FIND(" ",C3038&amp;" ")-1)),OR(LEN(LEFT(C3038,FIND(" ",C3038&amp;" ")-1))=6,LEN(LEFT(C3038,FIND(" ",C3038&amp;" ")-1))=7),OR(ISNUMBER(MATCH(LEFT(C3038,FIND(" ",C3038&amp;" ")-1),'Look Up Values'!$G$2:$G$1000,0)),ISNUMBER(MATCH(LEFT(C3038,FIND(" ",C3038&amp;" ")-1),'Look Up Values'!$AE$2:$AE$2000,0)))),"","EWC error")),"")</f>
        <v/>
      </c>
      <c r="M3038" s="242" t="str" cm="1">
        <f t="array" ref="M3038">IF(AND(G3038&lt;&gt;0,G3038&lt;&gt;""),IF(E3038="","",IF(ISNUMBER(MATCH(SUBSTITUTE(E3038," ",""),SUBSTITUTE('Look Up Values'!$I$2:$I$10," ",""),0)),"","State error")),"")</f>
        <v/>
      </c>
      <c r="N3038" s="242" t="str" cm="1">
        <f t="array" ref="N3038">IF(AND(G3038&lt;&gt;0,G3038&lt;&gt;""),IF(F3038="","",IF(ISNUMBER(MATCH(SUBSTITUTE(F3038," ",""),SUBSTITUTE('Look Up Values'!$W$2:$W$30," ",""),0)),"","D&amp;R error")),"")</f>
        <v/>
      </c>
      <c r="O3038" s="256" t="str">
        <f t="shared" si="95"/>
        <v/>
      </c>
    </row>
    <row r="3039" spans="1:15" ht="15.75">
      <c r="A3039" s="250">
        <v>3032</v>
      </c>
      <c r="B3039" s="208"/>
      <c r="C3039" s="49"/>
      <c r="D3039" s="50"/>
      <c r="E3039" s="50"/>
      <c r="F3039" s="50"/>
      <c r="G3039" s="209"/>
      <c r="H3039" s="48"/>
      <c r="I3039" s="457" t="str">
        <f t="shared" si="94"/>
        <v/>
      </c>
      <c r="J3039" s="241" cm="1">
        <f t="array" ref="J3039">SUMPRODUCT(--(K3039:N3039&lt;&gt;"")) + IF(TRIM(O3039)="",0,LEN(O3039)-LEN(SUBSTITUTE(O3039,",",""))+1)</f>
        <v>0</v>
      </c>
      <c r="K3039" s="242" t="str">
        <f>IF(AND(G3039&lt;&gt;0,G3039&lt;&gt;""),IF(B3039="","",IF(ISNUMBER(MATCH(B3039,'Look Up Values'!$B$2:$B$500,0)),"","Dest. error")),"")</f>
        <v/>
      </c>
      <c r="L3039" s="242" t="str">
        <f>IF(AND(G3039&lt;&gt;0,G3039&lt;&gt;""),IF(C3039="","",IF(AND(ISNUMBER(--LEFT(C3039,FIND(" ",C3039&amp;" ")-1)),OR(LEN(LEFT(C3039,FIND(" ",C3039&amp;" ")-1))=6,LEN(LEFT(C3039,FIND(" ",C3039&amp;" ")-1))=7),OR(ISNUMBER(MATCH(LEFT(C3039,FIND(" ",C3039&amp;" ")-1),'Look Up Values'!$G$2:$G$1000,0)),ISNUMBER(MATCH(LEFT(C3039,FIND(" ",C3039&amp;" ")-1),'Look Up Values'!$AE$2:$AE$2000,0)))),"","EWC error")),"")</f>
        <v/>
      </c>
      <c r="M3039" s="242" t="str" cm="1">
        <f t="array" ref="M3039">IF(AND(G3039&lt;&gt;0,G3039&lt;&gt;""),IF(E3039="","",IF(ISNUMBER(MATCH(SUBSTITUTE(E3039," ",""),SUBSTITUTE('Look Up Values'!$I$2:$I$10," ",""),0)),"","State error")),"")</f>
        <v/>
      </c>
      <c r="N3039" s="242" t="str" cm="1">
        <f t="array" ref="N3039">IF(AND(G3039&lt;&gt;0,G3039&lt;&gt;""),IF(F3039="","",IF(ISNUMBER(MATCH(SUBSTITUTE(F3039," ",""),SUBSTITUTE('Look Up Values'!$W$2:$W$30," ",""),0)),"","D&amp;R error")),"")</f>
        <v/>
      </c>
      <c r="O3039" s="256" t="str">
        <f t="shared" si="95"/>
        <v/>
      </c>
    </row>
    <row r="3040" spans="1:15" ht="15.75">
      <c r="A3040" s="250">
        <v>3033</v>
      </c>
      <c r="B3040" s="208"/>
      <c r="C3040" s="49"/>
      <c r="D3040" s="50"/>
      <c r="E3040" s="50"/>
      <c r="F3040" s="50"/>
      <c r="G3040" s="209"/>
      <c r="H3040" s="48"/>
      <c r="I3040" s="457" t="str">
        <f t="shared" si="94"/>
        <v/>
      </c>
      <c r="J3040" s="241" cm="1">
        <f t="array" ref="J3040">SUMPRODUCT(--(K3040:N3040&lt;&gt;"")) + IF(TRIM(O3040)="",0,LEN(O3040)-LEN(SUBSTITUTE(O3040,",",""))+1)</f>
        <v>0</v>
      </c>
      <c r="K3040" s="242" t="str">
        <f>IF(AND(G3040&lt;&gt;0,G3040&lt;&gt;""),IF(B3040="","",IF(ISNUMBER(MATCH(B3040,'Look Up Values'!$B$2:$B$500,0)),"","Dest. error")),"")</f>
        <v/>
      </c>
      <c r="L3040" s="242" t="str">
        <f>IF(AND(G3040&lt;&gt;0,G3040&lt;&gt;""),IF(C3040="","",IF(AND(ISNUMBER(--LEFT(C3040,FIND(" ",C3040&amp;" ")-1)),OR(LEN(LEFT(C3040,FIND(" ",C3040&amp;" ")-1))=6,LEN(LEFT(C3040,FIND(" ",C3040&amp;" ")-1))=7),OR(ISNUMBER(MATCH(LEFT(C3040,FIND(" ",C3040&amp;" ")-1),'Look Up Values'!$G$2:$G$1000,0)),ISNUMBER(MATCH(LEFT(C3040,FIND(" ",C3040&amp;" ")-1),'Look Up Values'!$AE$2:$AE$2000,0)))),"","EWC error")),"")</f>
        <v/>
      </c>
      <c r="M3040" s="242" t="str" cm="1">
        <f t="array" ref="M3040">IF(AND(G3040&lt;&gt;0,G3040&lt;&gt;""),IF(E3040="","",IF(ISNUMBER(MATCH(SUBSTITUTE(E3040," ",""),SUBSTITUTE('Look Up Values'!$I$2:$I$10," ",""),0)),"","State error")),"")</f>
        <v/>
      </c>
      <c r="N3040" s="242" t="str" cm="1">
        <f t="array" ref="N3040">IF(AND(G3040&lt;&gt;0,G3040&lt;&gt;""),IF(F3040="","",IF(ISNUMBER(MATCH(SUBSTITUTE(F3040," ",""),SUBSTITUTE('Look Up Values'!$W$2:$W$30," ",""),0)),"","D&amp;R error")),"")</f>
        <v/>
      </c>
      <c r="O3040" s="256" t="str">
        <f t="shared" si="95"/>
        <v/>
      </c>
    </row>
    <row r="3041" spans="1:15" ht="15.75">
      <c r="A3041" s="250">
        <v>3034</v>
      </c>
      <c r="B3041" s="208"/>
      <c r="C3041" s="49"/>
      <c r="D3041" s="50"/>
      <c r="E3041" s="50"/>
      <c r="F3041" s="50"/>
      <c r="G3041" s="209"/>
      <c r="H3041" s="48"/>
      <c r="I3041" s="457" t="str">
        <f t="shared" si="94"/>
        <v/>
      </c>
      <c r="J3041" s="241" cm="1">
        <f t="array" ref="J3041">SUMPRODUCT(--(K3041:N3041&lt;&gt;"")) + IF(TRIM(O3041)="",0,LEN(O3041)-LEN(SUBSTITUTE(O3041,",",""))+1)</f>
        <v>0</v>
      </c>
      <c r="K3041" s="242" t="str">
        <f>IF(AND(G3041&lt;&gt;0,G3041&lt;&gt;""),IF(B3041="","",IF(ISNUMBER(MATCH(B3041,'Look Up Values'!$B$2:$B$500,0)),"","Dest. error")),"")</f>
        <v/>
      </c>
      <c r="L3041" s="242" t="str">
        <f>IF(AND(G3041&lt;&gt;0,G3041&lt;&gt;""),IF(C3041="","",IF(AND(ISNUMBER(--LEFT(C3041,FIND(" ",C3041&amp;" ")-1)),OR(LEN(LEFT(C3041,FIND(" ",C3041&amp;" ")-1))=6,LEN(LEFT(C3041,FIND(" ",C3041&amp;" ")-1))=7),OR(ISNUMBER(MATCH(LEFT(C3041,FIND(" ",C3041&amp;" ")-1),'Look Up Values'!$G$2:$G$1000,0)),ISNUMBER(MATCH(LEFT(C3041,FIND(" ",C3041&amp;" ")-1),'Look Up Values'!$AE$2:$AE$2000,0)))),"","EWC error")),"")</f>
        <v/>
      </c>
      <c r="M3041" s="242" t="str" cm="1">
        <f t="array" ref="M3041">IF(AND(G3041&lt;&gt;0,G3041&lt;&gt;""),IF(E3041="","",IF(ISNUMBER(MATCH(SUBSTITUTE(E3041," ",""),SUBSTITUTE('Look Up Values'!$I$2:$I$10," ",""),0)),"","State error")),"")</f>
        <v/>
      </c>
      <c r="N3041" s="242" t="str" cm="1">
        <f t="array" ref="N3041">IF(AND(G3041&lt;&gt;0,G3041&lt;&gt;""),IF(F3041="","",IF(ISNUMBER(MATCH(SUBSTITUTE(F3041," ",""),SUBSTITUTE('Look Up Values'!$W$2:$W$30," ",""),0)),"","D&amp;R error")),"")</f>
        <v/>
      </c>
      <c r="O3041" s="256" t="str">
        <f t="shared" si="95"/>
        <v/>
      </c>
    </row>
    <row r="3042" spans="1:15" ht="15.75">
      <c r="A3042" s="250">
        <v>3035</v>
      </c>
      <c r="B3042" s="208"/>
      <c r="C3042" s="49"/>
      <c r="D3042" s="50"/>
      <c r="E3042" s="50"/>
      <c r="F3042" s="50"/>
      <c r="G3042" s="209"/>
      <c r="H3042" s="48"/>
      <c r="I3042" s="457" t="str">
        <f t="shared" si="94"/>
        <v/>
      </c>
      <c r="J3042" s="241" cm="1">
        <f t="array" ref="J3042">SUMPRODUCT(--(K3042:N3042&lt;&gt;"")) + IF(TRIM(O3042)="",0,LEN(O3042)-LEN(SUBSTITUTE(O3042,",",""))+1)</f>
        <v>0</v>
      </c>
      <c r="K3042" s="242" t="str">
        <f>IF(AND(G3042&lt;&gt;0,G3042&lt;&gt;""),IF(B3042="","",IF(ISNUMBER(MATCH(B3042,'Look Up Values'!$B$2:$B$500,0)),"","Dest. error")),"")</f>
        <v/>
      </c>
      <c r="L3042" s="242" t="str">
        <f>IF(AND(G3042&lt;&gt;0,G3042&lt;&gt;""),IF(C3042="","",IF(AND(ISNUMBER(--LEFT(C3042,FIND(" ",C3042&amp;" ")-1)),OR(LEN(LEFT(C3042,FIND(" ",C3042&amp;" ")-1))=6,LEN(LEFT(C3042,FIND(" ",C3042&amp;" ")-1))=7),OR(ISNUMBER(MATCH(LEFT(C3042,FIND(" ",C3042&amp;" ")-1),'Look Up Values'!$G$2:$G$1000,0)),ISNUMBER(MATCH(LEFT(C3042,FIND(" ",C3042&amp;" ")-1),'Look Up Values'!$AE$2:$AE$2000,0)))),"","EWC error")),"")</f>
        <v/>
      </c>
      <c r="M3042" s="242" t="str" cm="1">
        <f t="array" ref="M3042">IF(AND(G3042&lt;&gt;0,G3042&lt;&gt;""),IF(E3042="","",IF(ISNUMBER(MATCH(SUBSTITUTE(E3042," ",""),SUBSTITUTE('Look Up Values'!$I$2:$I$10," ",""),0)),"","State error")),"")</f>
        <v/>
      </c>
      <c r="N3042" s="242" t="str" cm="1">
        <f t="array" ref="N3042">IF(AND(G3042&lt;&gt;0,G3042&lt;&gt;""),IF(F3042="","",IF(ISNUMBER(MATCH(SUBSTITUTE(F3042," ",""),SUBSTITUTE('Look Up Values'!$W$2:$W$30," ",""),0)),"","D&amp;R error")),"")</f>
        <v/>
      </c>
      <c r="O3042" s="256" t="str">
        <f t="shared" si="95"/>
        <v/>
      </c>
    </row>
    <row r="3043" spans="1:15" ht="15.75">
      <c r="A3043" s="250">
        <v>3036</v>
      </c>
      <c r="B3043" s="208"/>
      <c r="C3043" s="49"/>
      <c r="D3043" s="50"/>
      <c r="E3043" s="50"/>
      <c r="F3043" s="50"/>
      <c r="G3043" s="209"/>
      <c r="H3043" s="48"/>
      <c r="I3043" s="457" t="str">
        <f t="shared" si="94"/>
        <v/>
      </c>
      <c r="J3043" s="241" cm="1">
        <f t="array" ref="J3043">SUMPRODUCT(--(K3043:N3043&lt;&gt;"")) + IF(TRIM(O3043)="",0,LEN(O3043)-LEN(SUBSTITUTE(O3043,",",""))+1)</f>
        <v>0</v>
      </c>
      <c r="K3043" s="242" t="str">
        <f>IF(AND(G3043&lt;&gt;0,G3043&lt;&gt;""),IF(B3043="","",IF(ISNUMBER(MATCH(B3043,'Look Up Values'!$B$2:$B$500,0)),"","Dest. error")),"")</f>
        <v/>
      </c>
      <c r="L3043" s="242" t="str">
        <f>IF(AND(G3043&lt;&gt;0,G3043&lt;&gt;""),IF(C3043="","",IF(AND(ISNUMBER(--LEFT(C3043,FIND(" ",C3043&amp;" ")-1)),OR(LEN(LEFT(C3043,FIND(" ",C3043&amp;" ")-1))=6,LEN(LEFT(C3043,FIND(" ",C3043&amp;" ")-1))=7),OR(ISNUMBER(MATCH(LEFT(C3043,FIND(" ",C3043&amp;" ")-1),'Look Up Values'!$G$2:$G$1000,0)),ISNUMBER(MATCH(LEFT(C3043,FIND(" ",C3043&amp;" ")-1),'Look Up Values'!$AE$2:$AE$2000,0)))),"","EWC error")),"")</f>
        <v/>
      </c>
      <c r="M3043" s="242" t="str" cm="1">
        <f t="array" ref="M3043">IF(AND(G3043&lt;&gt;0,G3043&lt;&gt;""),IF(E3043="","",IF(ISNUMBER(MATCH(SUBSTITUTE(E3043," ",""),SUBSTITUTE('Look Up Values'!$I$2:$I$10," ",""),0)),"","State error")),"")</f>
        <v/>
      </c>
      <c r="N3043" s="242" t="str" cm="1">
        <f t="array" ref="N3043">IF(AND(G3043&lt;&gt;0,G3043&lt;&gt;""),IF(F3043="","",IF(ISNUMBER(MATCH(SUBSTITUTE(F3043," ",""),SUBSTITUTE('Look Up Values'!$W$2:$W$30," ",""),0)),"","D&amp;R error")),"")</f>
        <v/>
      </c>
      <c r="O3043" s="256" t="str">
        <f t="shared" si="95"/>
        <v/>
      </c>
    </row>
    <row r="3044" spans="1:15" ht="15.75">
      <c r="A3044" s="250">
        <v>3037</v>
      </c>
      <c r="B3044" s="208"/>
      <c r="C3044" s="49"/>
      <c r="D3044" s="50"/>
      <c r="E3044" s="50"/>
      <c r="F3044" s="50"/>
      <c r="G3044" s="209"/>
      <c r="H3044" s="48"/>
      <c r="I3044" s="457" t="str">
        <f t="shared" si="94"/>
        <v/>
      </c>
      <c r="J3044" s="241" cm="1">
        <f t="array" ref="J3044">SUMPRODUCT(--(K3044:N3044&lt;&gt;"")) + IF(TRIM(O3044)="",0,LEN(O3044)-LEN(SUBSTITUTE(O3044,",",""))+1)</f>
        <v>0</v>
      </c>
      <c r="K3044" s="242" t="str">
        <f>IF(AND(G3044&lt;&gt;0,G3044&lt;&gt;""),IF(B3044="","",IF(ISNUMBER(MATCH(B3044,'Look Up Values'!$B$2:$B$500,0)),"","Dest. error")),"")</f>
        <v/>
      </c>
      <c r="L3044" s="242" t="str">
        <f>IF(AND(G3044&lt;&gt;0,G3044&lt;&gt;""),IF(C3044="","",IF(AND(ISNUMBER(--LEFT(C3044,FIND(" ",C3044&amp;" ")-1)),OR(LEN(LEFT(C3044,FIND(" ",C3044&amp;" ")-1))=6,LEN(LEFT(C3044,FIND(" ",C3044&amp;" ")-1))=7),OR(ISNUMBER(MATCH(LEFT(C3044,FIND(" ",C3044&amp;" ")-1),'Look Up Values'!$G$2:$G$1000,0)),ISNUMBER(MATCH(LEFT(C3044,FIND(" ",C3044&amp;" ")-1),'Look Up Values'!$AE$2:$AE$2000,0)))),"","EWC error")),"")</f>
        <v/>
      </c>
      <c r="M3044" s="242" t="str" cm="1">
        <f t="array" ref="M3044">IF(AND(G3044&lt;&gt;0,G3044&lt;&gt;""),IF(E3044="","",IF(ISNUMBER(MATCH(SUBSTITUTE(E3044," ",""),SUBSTITUTE('Look Up Values'!$I$2:$I$10," ",""),0)),"","State error")),"")</f>
        <v/>
      </c>
      <c r="N3044" s="242" t="str" cm="1">
        <f t="array" ref="N3044">IF(AND(G3044&lt;&gt;0,G3044&lt;&gt;""),IF(F3044="","",IF(ISNUMBER(MATCH(SUBSTITUTE(F3044," ",""),SUBSTITUTE('Look Up Values'!$W$2:$W$30," ",""),0)),"","D&amp;R error")),"")</f>
        <v/>
      </c>
      <c r="O3044" s="256" t="str">
        <f t="shared" si="95"/>
        <v/>
      </c>
    </row>
    <row r="3045" spans="1:15" ht="15.75">
      <c r="A3045" s="250">
        <v>3038</v>
      </c>
      <c r="B3045" s="208"/>
      <c r="C3045" s="49"/>
      <c r="D3045" s="50"/>
      <c r="E3045" s="50"/>
      <c r="F3045" s="50"/>
      <c r="G3045" s="209"/>
      <c r="H3045" s="48"/>
      <c r="I3045" s="457" t="str">
        <f t="shared" si="94"/>
        <v/>
      </c>
      <c r="J3045" s="241" cm="1">
        <f t="array" ref="J3045">SUMPRODUCT(--(K3045:N3045&lt;&gt;"")) + IF(TRIM(O3045)="",0,LEN(O3045)-LEN(SUBSTITUTE(O3045,",",""))+1)</f>
        <v>0</v>
      </c>
      <c r="K3045" s="242" t="str">
        <f>IF(AND(G3045&lt;&gt;0,G3045&lt;&gt;""),IF(B3045="","",IF(ISNUMBER(MATCH(B3045,'Look Up Values'!$B$2:$B$500,0)),"","Dest. error")),"")</f>
        <v/>
      </c>
      <c r="L3045" s="242" t="str">
        <f>IF(AND(G3045&lt;&gt;0,G3045&lt;&gt;""),IF(C3045="","",IF(AND(ISNUMBER(--LEFT(C3045,FIND(" ",C3045&amp;" ")-1)),OR(LEN(LEFT(C3045,FIND(" ",C3045&amp;" ")-1))=6,LEN(LEFT(C3045,FIND(" ",C3045&amp;" ")-1))=7),OR(ISNUMBER(MATCH(LEFT(C3045,FIND(" ",C3045&amp;" ")-1),'Look Up Values'!$G$2:$G$1000,0)),ISNUMBER(MATCH(LEFT(C3045,FIND(" ",C3045&amp;" ")-1),'Look Up Values'!$AE$2:$AE$2000,0)))),"","EWC error")),"")</f>
        <v/>
      </c>
      <c r="M3045" s="242" t="str" cm="1">
        <f t="array" ref="M3045">IF(AND(G3045&lt;&gt;0,G3045&lt;&gt;""),IF(E3045="","",IF(ISNUMBER(MATCH(SUBSTITUTE(E3045," ",""),SUBSTITUTE('Look Up Values'!$I$2:$I$10," ",""),0)),"","State error")),"")</f>
        <v/>
      </c>
      <c r="N3045" s="242" t="str" cm="1">
        <f t="array" ref="N3045">IF(AND(G3045&lt;&gt;0,G3045&lt;&gt;""),IF(F3045="","",IF(ISNUMBER(MATCH(SUBSTITUTE(F3045," ",""),SUBSTITUTE('Look Up Values'!$W$2:$W$30," ",""),0)),"","D&amp;R error")),"")</f>
        <v/>
      </c>
      <c r="O3045" s="256" t="str">
        <f t="shared" si="95"/>
        <v/>
      </c>
    </row>
    <row r="3046" spans="1:15" ht="15.75">
      <c r="A3046" s="250">
        <v>3039</v>
      </c>
      <c r="B3046" s="208"/>
      <c r="C3046" s="49"/>
      <c r="D3046" s="50"/>
      <c r="E3046" s="50"/>
      <c r="F3046" s="50"/>
      <c r="G3046" s="209"/>
      <c r="H3046" s="48"/>
      <c r="I3046" s="457" t="str">
        <f t="shared" si="94"/>
        <v/>
      </c>
      <c r="J3046" s="241" cm="1">
        <f t="array" ref="J3046">SUMPRODUCT(--(K3046:N3046&lt;&gt;"")) + IF(TRIM(O3046)="",0,LEN(O3046)-LEN(SUBSTITUTE(O3046,",",""))+1)</f>
        <v>0</v>
      </c>
      <c r="K3046" s="242" t="str">
        <f>IF(AND(G3046&lt;&gt;0,G3046&lt;&gt;""),IF(B3046="","",IF(ISNUMBER(MATCH(B3046,'Look Up Values'!$B$2:$B$500,0)),"","Dest. error")),"")</f>
        <v/>
      </c>
      <c r="L3046" s="242" t="str">
        <f>IF(AND(G3046&lt;&gt;0,G3046&lt;&gt;""),IF(C3046="","",IF(AND(ISNUMBER(--LEFT(C3046,FIND(" ",C3046&amp;" ")-1)),OR(LEN(LEFT(C3046,FIND(" ",C3046&amp;" ")-1))=6,LEN(LEFT(C3046,FIND(" ",C3046&amp;" ")-1))=7),OR(ISNUMBER(MATCH(LEFT(C3046,FIND(" ",C3046&amp;" ")-1),'Look Up Values'!$G$2:$G$1000,0)),ISNUMBER(MATCH(LEFT(C3046,FIND(" ",C3046&amp;" ")-1),'Look Up Values'!$AE$2:$AE$2000,0)))),"","EWC error")),"")</f>
        <v/>
      </c>
      <c r="M3046" s="242" t="str" cm="1">
        <f t="array" ref="M3046">IF(AND(G3046&lt;&gt;0,G3046&lt;&gt;""),IF(E3046="","",IF(ISNUMBER(MATCH(SUBSTITUTE(E3046," ",""),SUBSTITUTE('Look Up Values'!$I$2:$I$10," ",""),0)),"","State error")),"")</f>
        <v/>
      </c>
      <c r="N3046" s="242" t="str" cm="1">
        <f t="array" ref="N3046">IF(AND(G3046&lt;&gt;0,G3046&lt;&gt;""),IF(F3046="","",IF(ISNUMBER(MATCH(SUBSTITUTE(F3046," ",""),SUBSTITUTE('Look Up Values'!$W$2:$W$30," ",""),0)),"","D&amp;R error")),"")</f>
        <v/>
      </c>
      <c r="O3046" s="256" t="str">
        <f t="shared" si="95"/>
        <v/>
      </c>
    </row>
    <row r="3047" spans="1:15" ht="15.75">
      <c r="A3047" s="250">
        <v>3040</v>
      </c>
      <c r="B3047" s="208"/>
      <c r="C3047" s="49"/>
      <c r="D3047" s="50"/>
      <c r="E3047" s="50"/>
      <c r="F3047" s="50"/>
      <c r="G3047" s="209"/>
      <c r="H3047" s="48"/>
      <c r="I3047" s="457" t="str">
        <f t="shared" si="94"/>
        <v/>
      </c>
      <c r="J3047" s="241" cm="1">
        <f t="array" ref="J3047">SUMPRODUCT(--(K3047:N3047&lt;&gt;"")) + IF(TRIM(O3047)="",0,LEN(O3047)-LEN(SUBSTITUTE(O3047,",",""))+1)</f>
        <v>0</v>
      </c>
      <c r="K3047" s="242" t="str">
        <f>IF(AND(G3047&lt;&gt;0,G3047&lt;&gt;""),IF(B3047="","",IF(ISNUMBER(MATCH(B3047,'Look Up Values'!$B$2:$B$500,0)),"","Dest. error")),"")</f>
        <v/>
      </c>
      <c r="L3047" s="242" t="str">
        <f>IF(AND(G3047&lt;&gt;0,G3047&lt;&gt;""),IF(C3047="","",IF(AND(ISNUMBER(--LEFT(C3047,FIND(" ",C3047&amp;" ")-1)),OR(LEN(LEFT(C3047,FIND(" ",C3047&amp;" ")-1))=6,LEN(LEFT(C3047,FIND(" ",C3047&amp;" ")-1))=7),OR(ISNUMBER(MATCH(LEFT(C3047,FIND(" ",C3047&amp;" ")-1),'Look Up Values'!$G$2:$G$1000,0)),ISNUMBER(MATCH(LEFT(C3047,FIND(" ",C3047&amp;" ")-1),'Look Up Values'!$AE$2:$AE$2000,0)))),"","EWC error")),"")</f>
        <v/>
      </c>
      <c r="M3047" s="242" t="str" cm="1">
        <f t="array" ref="M3047">IF(AND(G3047&lt;&gt;0,G3047&lt;&gt;""),IF(E3047="","",IF(ISNUMBER(MATCH(SUBSTITUTE(E3047," ",""),SUBSTITUTE('Look Up Values'!$I$2:$I$10," ",""),0)),"","State error")),"")</f>
        <v/>
      </c>
      <c r="N3047" s="242" t="str" cm="1">
        <f t="array" ref="N3047">IF(AND(G3047&lt;&gt;0,G3047&lt;&gt;""),IF(F3047="","",IF(ISNUMBER(MATCH(SUBSTITUTE(F3047," ",""),SUBSTITUTE('Look Up Values'!$W$2:$W$30," ",""),0)),"","D&amp;R error")),"")</f>
        <v/>
      </c>
      <c r="O3047" s="256" t="str">
        <f t="shared" si="95"/>
        <v/>
      </c>
    </row>
    <row r="3048" spans="1:15" ht="15.75">
      <c r="A3048" s="250">
        <v>3041</v>
      </c>
      <c r="B3048" s="208"/>
      <c r="C3048" s="49"/>
      <c r="D3048" s="50"/>
      <c r="E3048" s="50"/>
      <c r="F3048" s="50"/>
      <c r="G3048" s="209"/>
      <c r="H3048" s="48"/>
      <c r="I3048" s="457" t="str">
        <f t="shared" si="94"/>
        <v/>
      </c>
      <c r="J3048" s="241" cm="1">
        <f t="array" ref="J3048">SUMPRODUCT(--(K3048:N3048&lt;&gt;"")) + IF(TRIM(O3048)="",0,LEN(O3048)-LEN(SUBSTITUTE(O3048,",",""))+1)</f>
        <v>0</v>
      </c>
      <c r="K3048" s="242" t="str">
        <f>IF(AND(G3048&lt;&gt;0,G3048&lt;&gt;""),IF(B3048="","",IF(ISNUMBER(MATCH(B3048,'Look Up Values'!$B$2:$B$500,0)),"","Dest. error")),"")</f>
        <v/>
      </c>
      <c r="L3048" s="242" t="str">
        <f>IF(AND(G3048&lt;&gt;0,G3048&lt;&gt;""),IF(C3048="","",IF(AND(ISNUMBER(--LEFT(C3048,FIND(" ",C3048&amp;" ")-1)),OR(LEN(LEFT(C3048,FIND(" ",C3048&amp;" ")-1))=6,LEN(LEFT(C3048,FIND(" ",C3048&amp;" ")-1))=7),OR(ISNUMBER(MATCH(LEFT(C3048,FIND(" ",C3048&amp;" ")-1),'Look Up Values'!$G$2:$G$1000,0)),ISNUMBER(MATCH(LEFT(C3048,FIND(" ",C3048&amp;" ")-1),'Look Up Values'!$AE$2:$AE$2000,0)))),"","EWC error")),"")</f>
        <v/>
      </c>
      <c r="M3048" s="242" t="str" cm="1">
        <f t="array" ref="M3048">IF(AND(G3048&lt;&gt;0,G3048&lt;&gt;""),IF(E3048="","",IF(ISNUMBER(MATCH(SUBSTITUTE(E3048," ",""),SUBSTITUTE('Look Up Values'!$I$2:$I$10," ",""),0)),"","State error")),"")</f>
        <v/>
      </c>
      <c r="N3048" s="242" t="str" cm="1">
        <f t="array" ref="N3048">IF(AND(G3048&lt;&gt;0,G3048&lt;&gt;""),IF(F3048="","",IF(ISNUMBER(MATCH(SUBSTITUTE(F3048," ",""),SUBSTITUTE('Look Up Values'!$W$2:$W$30," ",""),0)),"","D&amp;R error")),"")</f>
        <v/>
      </c>
      <c r="O3048" s="256" t="str">
        <f t="shared" si="95"/>
        <v/>
      </c>
    </row>
    <row r="3049" spans="1:15" ht="15.75">
      <c r="A3049" s="250">
        <v>3042</v>
      </c>
      <c r="B3049" s="208"/>
      <c r="C3049" s="49"/>
      <c r="D3049" s="50"/>
      <c r="E3049" s="50"/>
      <c r="F3049" s="50"/>
      <c r="G3049" s="209"/>
      <c r="H3049" s="48"/>
      <c r="I3049" s="457" t="str">
        <f t="shared" si="94"/>
        <v/>
      </c>
      <c r="J3049" s="241" cm="1">
        <f t="array" ref="J3049">SUMPRODUCT(--(K3049:N3049&lt;&gt;"")) + IF(TRIM(O3049)="",0,LEN(O3049)-LEN(SUBSTITUTE(O3049,",",""))+1)</f>
        <v>0</v>
      </c>
      <c r="K3049" s="242" t="str">
        <f>IF(AND(G3049&lt;&gt;0,G3049&lt;&gt;""),IF(B3049="","",IF(ISNUMBER(MATCH(B3049,'Look Up Values'!$B$2:$B$500,0)),"","Dest. error")),"")</f>
        <v/>
      </c>
      <c r="L3049" s="242" t="str">
        <f>IF(AND(G3049&lt;&gt;0,G3049&lt;&gt;""),IF(C3049="","",IF(AND(ISNUMBER(--LEFT(C3049,FIND(" ",C3049&amp;" ")-1)),OR(LEN(LEFT(C3049,FIND(" ",C3049&amp;" ")-1))=6,LEN(LEFT(C3049,FIND(" ",C3049&amp;" ")-1))=7),OR(ISNUMBER(MATCH(LEFT(C3049,FIND(" ",C3049&amp;" ")-1),'Look Up Values'!$G$2:$G$1000,0)),ISNUMBER(MATCH(LEFT(C3049,FIND(" ",C3049&amp;" ")-1),'Look Up Values'!$AE$2:$AE$2000,0)))),"","EWC error")),"")</f>
        <v/>
      </c>
      <c r="M3049" s="242" t="str" cm="1">
        <f t="array" ref="M3049">IF(AND(G3049&lt;&gt;0,G3049&lt;&gt;""),IF(E3049="","",IF(ISNUMBER(MATCH(SUBSTITUTE(E3049," ",""),SUBSTITUTE('Look Up Values'!$I$2:$I$10," ",""),0)),"","State error")),"")</f>
        <v/>
      </c>
      <c r="N3049" s="242" t="str" cm="1">
        <f t="array" ref="N3049">IF(AND(G3049&lt;&gt;0,G3049&lt;&gt;""),IF(F3049="","",IF(ISNUMBER(MATCH(SUBSTITUTE(F3049," ",""),SUBSTITUTE('Look Up Values'!$W$2:$W$30," ",""),0)),"","D&amp;R error")),"")</f>
        <v/>
      </c>
      <c r="O3049" s="256" t="str">
        <f t="shared" si="95"/>
        <v/>
      </c>
    </row>
    <row r="3050" spans="1:15" ht="15.75">
      <c r="A3050" s="250">
        <v>3043</v>
      </c>
      <c r="B3050" s="208"/>
      <c r="C3050" s="49"/>
      <c r="D3050" s="50"/>
      <c r="E3050" s="50"/>
      <c r="F3050" s="50"/>
      <c r="G3050" s="209"/>
      <c r="H3050" s="48"/>
      <c r="I3050" s="457" t="str">
        <f t="shared" si="94"/>
        <v/>
      </c>
      <c r="J3050" s="241" cm="1">
        <f t="array" ref="J3050">SUMPRODUCT(--(K3050:N3050&lt;&gt;"")) + IF(TRIM(O3050)="",0,LEN(O3050)-LEN(SUBSTITUTE(O3050,",",""))+1)</f>
        <v>0</v>
      </c>
      <c r="K3050" s="242" t="str">
        <f>IF(AND(G3050&lt;&gt;0,G3050&lt;&gt;""),IF(B3050="","",IF(ISNUMBER(MATCH(B3050,'Look Up Values'!$B$2:$B$500,0)),"","Dest. error")),"")</f>
        <v/>
      </c>
      <c r="L3050" s="242" t="str">
        <f>IF(AND(G3050&lt;&gt;0,G3050&lt;&gt;""),IF(C3050="","",IF(AND(ISNUMBER(--LEFT(C3050,FIND(" ",C3050&amp;" ")-1)),OR(LEN(LEFT(C3050,FIND(" ",C3050&amp;" ")-1))=6,LEN(LEFT(C3050,FIND(" ",C3050&amp;" ")-1))=7),OR(ISNUMBER(MATCH(LEFT(C3050,FIND(" ",C3050&amp;" ")-1),'Look Up Values'!$G$2:$G$1000,0)),ISNUMBER(MATCH(LEFT(C3050,FIND(" ",C3050&amp;" ")-1),'Look Up Values'!$AE$2:$AE$2000,0)))),"","EWC error")),"")</f>
        <v/>
      </c>
      <c r="M3050" s="242" t="str" cm="1">
        <f t="array" ref="M3050">IF(AND(G3050&lt;&gt;0,G3050&lt;&gt;""),IF(E3050="","",IF(ISNUMBER(MATCH(SUBSTITUTE(E3050," ",""),SUBSTITUTE('Look Up Values'!$I$2:$I$10," ",""),0)),"","State error")),"")</f>
        <v/>
      </c>
      <c r="N3050" s="242" t="str" cm="1">
        <f t="array" ref="N3050">IF(AND(G3050&lt;&gt;0,G3050&lt;&gt;""),IF(F3050="","",IF(ISNUMBER(MATCH(SUBSTITUTE(F3050," ",""),SUBSTITUTE('Look Up Values'!$W$2:$W$30," ",""),0)),"","D&amp;R error")),"")</f>
        <v/>
      </c>
      <c r="O3050" s="256" t="str">
        <f t="shared" si="95"/>
        <v/>
      </c>
    </row>
    <row r="3051" spans="1:15" ht="15.75">
      <c r="A3051" s="250">
        <v>3044</v>
      </c>
      <c r="B3051" s="208"/>
      <c r="C3051" s="49"/>
      <c r="D3051" s="50"/>
      <c r="E3051" s="50"/>
      <c r="F3051" s="50"/>
      <c r="G3051" s="209"/>
      <c r="H3051" s="48"/>
      <c r="I3051" s="457" t="str">
        <f t="shared" si="94"/>
        <v/>
      </c>
      <c r="J3051" s="241" cm="1">
        <f t="array" ref="J3051">SUMPRODUCT(--(K3051:N3051&lt;&gt;"")) + IF(TRIM(O3051)="",0,LEN(O3051)-LEN(SUBSTITUTE(O3051,",",""))+1)</f>
        <v>0</v>
      </c>
      <c r="K3051" s="242" t="str">
        <f>IF(AND(G3051&lt;&gt;0,G3051&lt;&gt;""),IF(B3051="","",IF(ISNUMBER(MATCH(B3051,'Look Up Values'!$B$2:$B$500,0)),"","Dest. error")),"")</f>
        <v/>
      </c>
      <c r="L3051" s="242" t="str">
        <f>IF(AND(G3051&lt;&gt;0,G3051&lt;&gt;""),IF(C3051="","",IF(AND(ISNUMBER(--LEFT(C3051,FIND(" ",C3051&amp;" ")-1)),OR(LEN(LEFT(C3051,FIND(" ",C3051&amp;" ")-1))=6,LEN(LEFT(C3051,FIND(" ",C3051&amp;" ")-1))=7),OR(ISNUMBER(MATCH(LEFT(C3051,FIND(" ",C3051&amp;" ")-1),'Look Up Values'!$G$2:$G$1000,0)),ISNUMBER(MATCH(LEFT(C3051,FIND(" ",C3051&amp;" ")-1),'Look Up Values'!$AE$2:$AE$2000,0)))),"","EWC error")),"")</f>
        <v/>
      </c>
      <c r="M3051" s="242" t="str" cm="1">
        <f t="array" ref="M3051">IF(AND(G3051&lt;&gt;0,G3051&lt;&gt;""),IF(E3051="","",IF(ISNUMBER(MATCH(SUBSTITUTE(E3051," ",""),SUBSTITUTE('Look Up Values'!$I$2:$I$10," ",""),0)),"","State error")),"")</f>
        <v/>
      </c>
      <c r="N3051" s="242" t="str" cm="1">
        <f t="array" ref="N3051">IF(AND(G3051&lt;&gt;0,G3051&lt;&gt;""),IF(F3051="","",IF(ISNUMBER(MATCH(SUBSTITUTE(F3051," ",""),SUBSTITUTE('Look Up Values'!$W$2:$W$30," ",""),0)),"","D&amp;R error")),"")</f>
        <v/>
      </c>
      <c r="O3051" s="256" t="str">
        <f t="shared" si="95"/>
        <v/>
      </c>
    </row>
    <row r="3052" spans="1:15" ht="15.75">
      <c r="A3052" s="250">
        <v>3045</v>
      </c>
      <c r="B3052" s="208"/>
      <c r="C3052" s="49"/>
      <c r="D3052" s="50"/>
      <c r="E3052" s="50"/>
      <c r="F3052" s="50"/>
      <c r="G3052" s="209"/>
      <c r="H3052" s="48"/>
      <c r="I3052" s="457" t="str">
        <f t="shared" si="94"/>
        <v/>
      </c>
      <c r="J3052" s="241" cm="1">
        <f t="array" ref="J3052">SUMPRODUCT(--(K3052:N3052&lt;&gt;"")) + IF(TRIM(O3052)="",0,LEN(O3052)-LEN(SUBSTITUTE(O3052,",",""))+1)</f>
        <v>0</v>
      </c>
      <c r="K3052" s="242" t="str">
        <f>IF(AND(G3052&lt;&gt;0,G3052&lt;&gt;""),IF(B3052="","",IF(ISNUMBER(MATCH(B3052,'Look Up Values'!$B$2:$B$500,0)),"","Dest. error")),"")</f>
        <v/>
      </c>
      <c r="L3052" s="242" t="str">
        <f>IF(AND(G3052&lt;&gt;0,G3052&lt;&gt;""),IF(C3052="","",IF(AND(ISNUMBER(--LEFT(C3052,FIND(" ",C3052&amp;" ")-1)),OR(LEN(LEFT(C3052,FIND(" ",C3052&amp;" ")-1))=6,LEN(LEFT(C3052,FIND(" ",C3052&amp;" ")-1))=7),OR(ISNUMBER(MATCH(LEFT(C3052,FIND(" ",C3052&amp;" ")-1),'Look Up Values'!$G$2:$G$1000,0)),ISNUMBER(MATCH(LEFT(C3052,FIND(" ",C3052&amp;" ")-1),'Look Up Values'!$AE$2:$AE$2000,0)))),"","EWC error")),"")</f>
        <v/>
      </c>
      <c r="M3052" s="242" t="str" cm="1">
        <f t="array" ref="M3052">IF(AND(G3052&lt;&gt;0,G3052&lt;&gt;""),IF(E3052="","",IF(ISNUMBER(MATCH(SUBSTITUTE(E3052," ",""),SUBSTITUTE('Look Up Values'!$I$2:$I$10," ",""),0)),"","State error")),"")</f>
        <v/>
      </c>
      <c r="N3052" s="242" t="str" cm="1">
        <f t="array" ref="N3052">IF(AND(G3052&lt;&gt;0,G3052&lt;&gt;""),IF(F3052="","",IF(ISNUMBER(MATCH(SUBSTITUTE(F3052," ",""),SUBSTITUTE('Look Up Values'!$W$2:$W$30," ",""),0)),"","D&amp;R error")),"")</f>
        <v/>
      </c>
      <c r="O3052" s="256" t="str">
        <f t="shared" si="95"/>
        <v/>
      </c>
    </row>
    <row r="3053" spans="1:15" ht="15.75">
      <c r="A3053" s="250">
        <v>3046</v>
      </c>
      <c r="B3053" s="208"/>
      <c r="C3053" s="49"/>
      <c r="D3053" s="50"/>
      <c r="E3053" s="50"/>
      <c r="F3053" s="50"/>
      <c r="G3053" s="209"/>
      <c r="H3053" s="48"/>
      <c r="I3053" s="457" t="str">
        <f t="shared" si="94"/>
        <v/>
      </c>
      <c r="J3053" s="241" cm="1">
        <f t="array" ref="J3053">SUMPRODUCT(--(K3053:N3053&lt;&gt;"")) + IF(TRIM(O3053)="",0,LEN(O3053)-LEN(SUBSTITUTE(O3053,",",""))+1)</f>
        <v>0</v>
      </c>
      <c r="K3053" s="242" t="str">
        <f>IF(AND(G3053&lt;&gt;0,G3053&lt;&gt;""),IF(B3053="","",IF(ISNUMBER(MATCH(B3053,'Look Up Values'!$B$2:$B$500,0)),"","Dest. error")),"")</f>
        <v/>
      </c>
      <c r="L3053" s="242" t="str">
        <f>IF(AND(G3053&lt;&gt;0,G3053&lt;&gt;""),IF(C3053="","",IF(AND(ISNUMBER(--LEFT(C3053,FIND(" ",C3053&amp;" ")-1)),OR(LEN(LEFT(C3053,FIND(" ",C3053&amp;" ")-1))=6,LEN(LEFT(C3053,FIND(" ",C3053&amp;" ")-1))=7),OR(ISNUMBER(MATCH(LEFT(C3053,FIND(" ",C3053&amp;" ")-1),'Look Up Values'!$G$2:$G$1000,0)),ISNUMBER(MATCH(LEFT(C3053,FIND(" ",C3053&amp;" ")-1),'Look Up Values'!$AE$2:$AE$2000,0)))),"","EWC error")),"")</f>
        <v/>
      </c>
      <c r="M3053" s="242" t="str" cm="1">
        <f t="array" ref="M3053">IF(AND(G3053&lt;&gt;0,G3053&lt;&gt;""),IF(E3053="","",IF(ISNUMBER(MATCH(SUBSTITUTE(E3053," ",""),SUBSTITUTE('Look Up Values'!$I$2:$I$10," ",""),0)),"","State error")),"")</f>
        <v/>
      </c>
      <c r="N3053" s="242" t="str" cm="1">
        <f t="array" ref="N3053">IF(AND(G3053&lt;&gt;0,G3053&lt;&gt;""),IF(F3053="","",IF(ISNUMBER(MATCH(SUBSTITUTE(F3053," ",""),SUBSTITUTE('Look Up Values'!$W$2:$W$30," ",""),0)),"","D&amp;R error")),"")</f>
        <v/>
      </c>
      <c r="O3053" s="256" t="str">
        <f t="shared" si="95"/>
        <v/>
      </c>
    </row>
    <row r="3054" spans="1:15" ht="15.75">
      <c r="A3054" s="250">
        <v>3047</v>
      </c>
      <c r="B3054" s="208"/>
      <c r="C3054" s="49"/>
      <c r="D3054" s="50"/>
      <c r="E3054" s="50"/>
      <c r="F3054" s="50"/>
      <c r="G3054" s="209"/>
      <c r="H3054" s="48"/>
      <c r="I3054" s="457" t="str">
        <f t="shared" si="94"/>
        <v/>
      </c>
      <c r="J3054" s="241" cm="1">
        <f t="array" ref="J3054">SUMPRODUCT(--(K3054:N3054&lt;&gt;"")) + IF(TRIM(O3054)="",0,LEN(O3054)-LEN(SUBSTITUTE(O3054,",",""))+1)</f>
        <v>0</v>
      </c>
      <c r="K3054" s="242" t="str">
        <f>IF(AND(G3054&lt;&gt;0,G3054&lt;&gt;""),IF(B3054="","",IF(ISNUMBER(MATCH(B3054,'Look Up Values'!$B$2:$B$500,0)),"","Dest. error")),"")</f>
        <v/>
      </c>
      <c r="L3054" s="242" t="str">
        <f>IF(AND(G3054&lt;&gt;0,G3054&lt;&gt;""),IF(C3054="","",IF(AND(ISNUMBER(--LEFT(C3054,FIND(" ",C3054&amp;" ")-1)),OR(LEN(LEFT(C3054,FIND(" ",C3054&amp;" ")-1))=6,LEN(LEFT(C3054,FIND(" ",C3054&amp;" ")-1))=7),OR(ISNUMBER(MATCH(LEFT(C3054,FIND(" ",C3054&amp;" ")-1),'Look Up Values'!$G$2:$G$1000,0)),ISNUMBER(MATCH(LEFT(C3054,FIND(" ",C3054&amp;" ")-1),'Look Up Values'!$AE$2:$AE$2000,0)))),"","EWC error")),"")</f>
        <v/>
      </c>
      <c r="M3054" s="242" t="str" cm="1">
        <f t="array" ref="M3054">IF(AND(G3054&lt;&gt;0,G3054&lt;&gt;""),IF(E3054="","",IF(ISNUMBER(MATCH(SUBSTITUTE(E3054," ",""),SUBSTITUTE('Look Up Values'!$I$2:$I$10," ",""),0)),"","State error")),"")</f>
        <v/>
      </c>
      <c r="N3054" s="242" t="str" cm="1">
        <f t="array" ref="N3054">IF(AND(G3054&lt;&gt;0,G3054&lt;&gt;""),IF(F3054="","",IF(ISNUMBER(MATCH(SUBSTITUTE(F3054," ",""),SUBSTITUTE('Look Up Values'!$W$2:$W$30," ",""),0)),"","D&amp;R error")),"")</f>
        <v/>
      </c>
      <c r="O3054" s="256" t="str">
        <f t="shared" si="95"/>
        <v/>
      </c>
    </row>
    <row r="3055" spans="1:15" ht="15.75">
      <c r="A3055" s="250">
        <v>3048</v>
      </c>
      <c r="B3055" s="208"/>
      <c r="C3055" s="49"/>
      <c r="D3055" s="50"/>
      <c r="E3055" s="50"/>
      <c r="F3055" s="50"/>
      <c r="G3055" s="209"/>
      <c r="H3055" s="48"/>
      <c r="I3055" s="457" t="str">
        <f t="shared" si="94"/>
        <v/>
      </c>
      <c r="J3055" s="241" cm="1">
        <f t="array" ref="J3055">SUMPRODUCT(--(K3055:N3055&lt;&gt;"")) + IF(TRIM(O3055)="",0,LEN(O3055)-LEN(SUBSTITUTE(O3055,",",""))+1)</f>
        <v>0</v>
      </c>
      <c r="K3055" s="242" t="str">
        <f>IF(AND(G3055&lt;&gt;0,G3055&lt;&gt;""),IF(B3055="","",IF(ISNUMBER(MATCH(B3055,'Look Up Values'!$B$2:$B$500,0)),"","Dest. error")),"")</f>
        <v/>
      </c>
      <c r="L3055" s="242" t="str">
        <f>IF(AND(G3055&lt;&gt;0,G3055&lt;&gt;""),IF(C3055="","",IF(AND(ISNUMBER(--LEFT(C3055,FIND(" ",C3055&amp;" ")-1)),OR(LEN(LEFT(C3055,FIND(" ",C3055&amp;" ")-1))=6,LEN(LEFT(C3055,FIND(" ",C3055&amp;" ")-1))=7),OR(ISNUMBER(MATCH(LEFT(C3055,FIND(" ",C3055&amp;" ")-1),'Look Up Values'!$G$2:$G$1000,0)),ISNUMBER(MATCH(LEFT(C3055,FIND(" ",C3055&amp;" ")-1),'Look Up Values'!$AE$2:$AE$2000,0)))),"","EWC error")),"")</f>
        <v/>
      </c>
      <c r="M3055" s="242" t="str" cm="1">
        <f t="array" ref="M3055">IF(AND(G3055&lt;&gt;0,G3055&lt;&gt;""),IF(E3055="","",IF(ISNUMBER(MATCH(SUBSTITUTE(E3055," ",""),SUBSTITUTE('Look Up Values'!$I$2:$I$10," ",""),0)),"","State error")),"")</f>
        <v/>
      </c>
      <c r="N3055" s="242" t="str" cm="1">
        <f t="array" ref="N3055">IF(AND(G3055&lt;&gt;0,G3055&lt;&gt;""),IF(F3055="","",IF(ISNUMBER(MATCH(SUBSTITUTE(F3055," ",""),SUBSTITUTE('Look Up Values'!$W$2:$W$30," ",""),0)),"","D&amp;R error")),"")</f>
        <v/>
      </c>
      <c r="O3055" s="256" t="str">
        <f t="shared" si="95"/>
        <v/>
      </c>
    </row>
    <row r="3056" spans="1:15" ht="15.75">
      <c r="A3056" s="250">
        <v>3049</v>
      </c>
      <c r="B3056" s="208"/>
      <c r="C3056" s="49"/>
      <c r="D3056" s="50"/>
      <c r="E3056" s="50"/>
      <c r="F3056" s="50"/>
      <c r="G3056" s="209"/>
      <c r="H3056" s="48"/>
      <c r="I3056" s="457" t="str">
        <f t="shared" si="94"/>
        <v/>
      </c>
      <c r="J3056" s="241" cm="1">
        <f t="array" ref="J3056">SUMPRODUCT(--(K3056:N3056&lt;&gt;"")) + IF(TRIM(O3056)="",0,LEN(O3056)-LEN(SUBSTITUTE(O3056,",",""))+1)</f>
        <v>0</v>
      </c>
      <c r="K3056" s="242" t="str">
        <f>IF(AND(G3056&lt;&gt;0,G3056&lt;&gt;""),IF(B3056="","",IF(ISNUMBER(MATCH(B3056,'Look Up Values'!$B$2:$B$500,0)),"","Dest. error")),"")</f>
        <v/>
      </c>
      <c r="L3056" s="242" t="str">
        <f>IF(AND(G3056&lt;&gt;0,G3056&lt;&gt;""),IF(C3056="","",IF(AND(ISNUMBER(--LEFT(C3056,FIND(" ",C3056&amp;" ")-1)),OR(LEN(LEFT(C3056,FIND(" ",C3056&amp;" ")-1))=6,LEN(LEFT(C3056,FIND(" ",C3056&amp;" ")-1))=7),OR(ISNUMBER(MATCH(LEFT(C3056,FIND(" ",C3056&amp;" ")-1),'Look Up Values'!$G$2:$G$1000,0)),ISNUMBER(MATCH(LEFT(C3056,FIND(" ",C3056&amp;" ")-1),'Look Up Values'!$AE$2:$AE$2000,0)))),"","EWC error")),"")</f>
        <v/>
      </c>
      <c r="M3056" s="242" t="str" cm="1">
        <f t="array" ref="M3056">IF(AND(G3056&lt;&gt;0,G3056&lt;&gt;""),IF(E3056="","",IF(ISNUMBER(MATCH(SUBSTITUTE(E3056," ",""),SUBSTITUTE('Look Up Values'!$I$2:$I$10," ",""),0)),"","State error")),"")</f>
        <v/>
      </c>
      <c r="N3056" s="242" t="str" cm="1">
        <f t="array" ref="N3056">IF(AND(G3056&lt;&gt;0,G3056&lt;&gt;""),IF(F3056="","",IF(ISNUMBER(MATCH(SUBSTITUTE(F3056," ",""),SUBSTITUTE('Look Up Values'!$W$2:$W$30," ",""),0)),"","D&amp;R error")),"")</f>
        <v/>
      </c>
      <c r="O3056" s="256" t="str">
        <f t="shared" si="95"/>
        <v/>
      </c>
    </row>
    <row r="3057" spans="1:15" ht="15.75">
      <c r="A3057" s="250">
        <v>3050</v>
      </c>
      <c r="B3057" s="208"/>
      <c r="C3057" s="49"/>
      <c r="D3057" s="50"/>
      <c r="E3057" s="50"/>
      <c r="F3057" s="50"/>
      <c r="G3057" s="209"/>
      <c r="H3057" s="48"/>
      <c r="I3057" s="457" t="str">
        <f t="shared" si="94"/>
        <v/>
      </c>
      <c r="J3057" s="241" cm="1">
        <f t="array" ref="J3057">SUMPRODUCT(--(K3057:N3057&lt;&gt;"")) + IF(TRIM(O3057)="",0,LEN(O3057)-LEN(SUBSTITUTE(O3057,",",""))+1)</f>
        <v>0</v>
      </c>
      <c r="K3057" s="242" t="str">
        <f>IF(AND(G3057&lt;&gt;0,G3057&lt;&gt;""),IF(B3057="","",IF(ISNUMBER(MATCH(B3057,'Look Up Values'!$B$2:$B$500,0)),"","Dest. error")),"")</f>
        <v/>
      </c>
      <c r="L3057" s="242" t="str">
        <f>IF(AND(G3057&lt;&gt;0,G3057&lt;&gt;""),IF(C3057="","",IF(AND(ISNUMBER(--LEFT(C3057,FIND(" ",C3057&amp;" ")-1)),OR(LEN(LEFT(C3057,FIND(" ",C3057&amp;" ")-1))=6,LEN(LEFT(C3057,FIND(" ",C3057&amp;" ")-1))=7),OR(ISNUMBER(MATCH(LEFT(C3057,FIND(" ",C3057&amp;" ")-1),'Look Up Values'!$G$2:$G$1000,0)),ISNUMBER(MATCH(LEFT(C3057,FIND(" ",C3057&amp;" ")-1),'Look Up Values'!$AE$2:$AE$2000,0)))),"","EWC error")),"")</f>
        <v/>
      </c>
      <c r="M3057" s="242" t="str" cm="1">
        <f t="array" ref="M3057">IF(AND(G3057&lt;&gt;0,G3057&lt;&gt;""),IF(E3057="","",IF(ISNUMBER(MATCH(SUBSTITUTE(E3057," ",""),SUBSTITUTE('Look Up Values'!$I$2:$I$10," ",""),0)),"","State error")),"")</f>
        <v/>
      </c>
      <c r="N3057" s="242" t="str" cm="1">
        <f t="array" ref="N3057">IF(AND(G3057&lt;&gt;0,G3057&lt;&gt;""),IF(F3057="","",IF(ISNUMBER(MATCH(SUBSTITUTE(F3057," ",""),SUBSTITUTE('Look Up Values'!$W$2:$W$30," ",""),0)),"","D&amp;R error")),"")</f>
        <v/>
      </c>
      <c r="O3057" s="256" t="str">
        <f t="shared" si="95"/>
        <v/>
      </c>
    </row>
    <row r="3058" spans="1:15" ht="15.75">
      <c r="A3058" s="250">
        <v>3051</v>
      </c>
      <c r="B3058" s="208"/>
      <c r="C3058" s="49"/>
      <c r="D3058" s="50"/>
      <c r="E3058" s="50"/>
      <c r="F3058" s="50"/>
      <c r="G3058" s="209"/>
      <c r="H3058" s="48"/>
      <c r="I3058" s="457" t="str">
        <f t="shared" si="94"/>
        <v/>
      </c>
      <c r="J3058" s="241" cm="1">
        <f t="array" ref="J3058">SUMPRODUCT(--(K3058:N3058&lt;&gt;"")) + IF(TRIM(O3058)="",0,LEN(O3058)-LEN(SUBSTITUTE(O3058,",",""))+1)</f>
        <v>0</v>
      </c>
      <c r="K3058" s="242" t="str">
        <f>IF(AND(G3058&lt;&gt;0,G3058&lt;&gt;""),IF(B3058="","",IF(ISNUMBER(MATCH(B3058,'Look Up Values'!$B$2:$B$500,0)),"","Dest. error")),"")</f>
        <v/>
      </c>
      <c r="L3058" s="242" t="str">
        <f>IF(AND(G3058&lt;&gt;0,G3058&lt;&gt;""),IF(C3058="","",IF(AND(ISNUMBER(--LEFT(C3058,FIND(" ",C3058&amp;" ")-1)),OR(LEN(LEFT(C3058,FIND(" ",C3058&amp;" ")-1))=6,LEN(LEFT(C3058,FIND(" ",C3058&amp;" ")-1))=7),OR(ISNUMBER(MATCH(LEFT(C3058,FIND(" ",C3058&amp;" ")-1),'Look Up Values'!$G$2:$G$1000,0)),ISNUMBER(MATCH(LEFT(C3058,FIND(" ",C3058&amp;" ")-1),'Look Up Values'!$AE$2:$AE$2000,0)))),"","EWC error")),"")</f>
        <v/>
      </c>
      <c r="M3058" s="242" t="str" cm="1">
        <f t="array" ref="M3058">IF(AND(G3058&lt;&gt;0,G3058&lt;&gt;""),IF(E3058="","",IF(ISNUMBER(MATCH(SUBSTITUTE(E3058," ",""),SUBSTITUTE('Look Up Values'!$I$2:$I$10," ",""),0)),"","State error")),"")</f>
        <v/>
      </c>
      <c r="N3058" s="242" t="str" cm="1">
        <f t="array" ref="N3058">IF(AND(G3058&lt;&gt;0,G3058&lt;&gt;""),IF(F3058="","",IF(ISNUMBER(MATCH(SUBSTITUTE(F3058," ",""),SUBSTITUTE('Look Up Values'!$W$2:$W$30," ",""),0)),"","D&amp;R error")),"")</f>
        <v/>
      </c>
      <c r="O3058" s="256" t="str">
        <f t="shared" si="95"/>
        <v/>
      </c>
    </row>
    <row r="3059" spans="1:15" ht="15.75">
      <c r="A3059" s="250">
        <v>3052</v>
      </c>
      <c r="B3059" s="208"/>
      <c r="C3059" s="49"/>
      <c r="D3059" s="50"/>
      <c r="E3059" s="50"/>
      <c r="F3059" s="50"/>
      <c r="G3059" s="209"/>
      <c r="H3059" s="48"/>
      <c r="I3059" s="457" t="str">
        <f t="shared" si="94"/>
        <v/>
      </c>
      <c r="J3059" s="241" cm="1">
        <f t="array" ref="J3059">SUMPRODUCT(--(K3059:N3059&lt;&gt;"")) + IF(TRIM(O3059)="",0,LEN(O3059)-LEN(SUBSTITUTE(O3059,",",""))+1)</f>
        <v>0</v>
      </c>
      <c r="K3059" s="242" t="str">
        <f>IF(AND(G3059&lt;&gt;0,G3059&lt;&gt;""),IF(B3059="","",IF(ISNUMBER(MATCH(B3059,'Look Up Values'!$B$2:$B$500,0)),"","Dest. error")),"")</f>
        <v/>
      </c>
      <c r="L3059" s="242" t="str">
        <f>IF(AND(G3059&lt;&gt;0,G3059&lt;&gt;""),IF(C3059="","",IF(AND(ISNUMBER(--LEFT(C3059,FIND(" ",C3059&amp;" ")-1)),OR(LEN(LEFT(C3059,FIND(" ",C3059&amp;" ")-1))=6,LEN(LEFT(C3059,FIND(" ",C3059&amp;" ")-1))=7),OR(ISNUMBER(MATCH(LEFT(C3059,FIND(" ",C3059&amp;" ")-1),'Look Up Values'!$G$2:$G$1000,0)),ISNUMBER(MATCH(LEFT(C3059,FIND(" ",C3059&amp;" ")-1),'Look Up Values'!$AE$2:$AE$2000,0)))),"","EWC error")),"")</f>
        <v/>
      </c>
      <c r="M3059" s="242" t="str" cm="1">
        <f t="array" ref="M3059">IF(AND(G3059&lt;&gt;0,G3059&lt;&gt;""),IF(E3059="","",IF(ISNUMBER(MATCH(SUBSTITUTE(E3059," ",""),SUBSTITUTE('Look Up Values'!$I$2:$I$10," ",""),0)),"","State error")),"")</f>
        <v/>
      </c>
      <c r="N3059" s="242" t="str" cm="1">
        <f t="array" ref="N3059">IF(AND(G3059&lt;&gt;0,G3059&lt;&gt;""),IF(F3059="","",IF(ISNUMBER(MATCH(SUBSTITUTE(F3059," ",""),SUBSTITUTE('Look Up Values'!$W$2:$W$30," ",""),0)),"","D&amp;R error")),"")</f>
        <v/>
      </c>
      <c r="O3059" s="256" t="str">
        <f t="shared" si="95"/>
        <v/>
      </c>
    </row>
    <row r="3060" spans="1:15" ht="15.75">
      <c r="A3060" s="250">
        <v>3053</v>
      </c>
      <c r="B3060" s="208"/>
      <c r="C3060" s="49"/>
      <c r="D3060" s="50"/>
      <c r="E3060" s="50"/>
      <c r="F3060" s="50"/>
      <c r="G3060" s="209"/>
      <c r="H3060" s="48"/>
      <c r="I3060" s="457" t="str">
        <f t="shared" si="94"/>
        <v/>
      </c>
      <c r="J3060" s="241" cm="1">
        <f t="array" ref="J3060">SUMPRODUCT(--(K3060:N3060&lt;&gt;"")) + IF(TRIM(O3060)="",0,LEN(O3060)-LEN(SUBSTITUTE(O3060,",",""))+1)</f>
        <v>0</v>
      </c>
      <c r="K3060" s="242" t="str">
        <f>IF(AND(G3060&lt;&gt;0,G3060&lt;&gt;""),IF(B3060="","",IF(ISNUMBER(MATCH(B3060,'Look Up Values'!$B$2:$B$500,0)),"","Dest. error")),"")</f>
        <v/>
      </c>
      <c r="L3060" s="242" t="str">
        <f>IF(AND(G3060&lt;&gt;0,G3060&lt;&gt;""),IF(C3060="","",IF(AND(ISNUMBER(--LEFT(C3060,FIND(" ",C3060&amp;" ")-1)),OR(LEN(LEFT(C3060,FIND(" ",C3060&amp;" ")-1))=6,LEN(LEFT(C3060,FIND(" ",C3060&amp;" ")-1))=7),OR(ISNUMBER(MATCH(LEFT(C3060,FIND(" ",C3060&amp;" ")-1),'Look Up Values'!$G$2:$G$1000,0)),ISNUMBER(MATCH(LEFT(C3060,FIND(" ",C3060&amp;" ")-1),'Look Up Values'!$AE$2:$AE$2000,0)))),"","EWC error")),"")</f>
        <v/>
      </c>
      <c r="M3060" s="242" t="str" cm="1">
        <f t="array" ref="M3060">IF(AND(G3060&lt;&gt;0,G3060&lt;&gt;""),IF(E3060="","",IF(ISNUMBER(MATCH(SUBSTITUTE(E3060," ",""),SUBSTITUTE('Look Up Values'!$I$2:$I$10," ",""),0)),"","State error")),"")</f>
        <v/>
      </c>
      <c r="N3060" s="242" t="str" cm="1">
        <f t="array" ref="N3060">IF(AND(G3060&lt;&gt;0,G3060&lt;&gt;""),IF(F3060="","",IF(ISNUMBER(MATCH(SUBSTITUTE(F3060," ",""),SUBSTITUTE('Look Up Values'!$W$2:$W$30," ",""),0)),"","D&amp;R error")),"")</f>
        <v/>
      </c>
      <c r="O3060" s="256" t="str">
        <f t="shared" si="95"/>
        <v/>
      </c>
    </row>
    <row r="3061" spans="1:15" ht="15.75">
      <c r="A3061" s="250">
        <v>3054</v>
      </c>
      <c r="B3061" s="208"/>
      <c r="C3061" s="49"/>
      <c r="D3061" s="50"/>
      <c r="E3061" s="50"/>
      <c r="F3061" s="50"/>
      <c r="G3061" s="209"/>
      <c r="H3061" s="48"/>
      <c r="I3061" s="457" t="str">
        <f t="shared" si="94"/>
        <v/>
      </c>
      <c r="J3061" s="241" cm="1">
        <f t="array" ref="J3061">SUMPRODUCT(--(K3061:N3061&lt;&gt;"")) + IF(TRIM(O3061)="",0,LEN(O3061)-LEN(SUBSTITUTE(O3061,",",""))+1)</f>
        <v>0</v>
      </c>
      <c r="K3061" s="242" t="str">
        <f>IF(AND(G3061&lt;&gt;0,G3061&lt;&gt;""),IF(B3061="","",IF(ISNUMBER(MATCH(B3061,'Look Up Values'!$B$2:$B$500,0)),"","Dest. error")),"")</f>
        <v/>
      </c>
      <c r="L3061" s="242" t="str">
        <f>IF(AND(G3061&lt;&gt;0,G3061&lt;&gt;""),IF(C3061="","",IF(AND(ISNUMBER(--LEFT(C3061,FIND(" ",C3061&amp;" ")-1)),OR(LEN(LEFT(C3061,FIND(" ",C3061&amp;" ")-1))=6,LEN(LEFT(C3061,FIND(" ",C3061&amp;" ")-1))=7),OR(ISNUMBER(MATCH(LEFT(C3061,FIND(" ",C3061&amp;" ")-1),'Look Up Values'!$G$2:$G$1000,0)),ISNUMBER(MATCH(LEFT(C3061,FIND(" ",C3061&amp;" ")-1),'Look Up Values'!$AE$2:$AE$2000,0)))),"","EWC error")),"")</f>
        <v/>
      </c>
      <c r="M3061" s="242" t="str" cm="1">
        <f t="array" ref="M3061">IF(AND(G3061&lt;&gt;0,G3061&lt;&gt;""),IF(E3061="","",IF(ISNUMBER(MATCH(SUBSTITUTE(E3061," ",""),SUBSTITUTE('Look Up Values'!$I$2:$I$10," ",""),0)),"","State error")),"")</f>
        <v/>
      </c>
      <c r="N3061" s="242" t="str" cm="1">
        <f t="array" ref="N3061">IF(AND(G3061&lt;&gt;0,G3061&lt;&gt;""),IF(F3061="","",IF(ISNUMBER(MATCH(SUBSTITUTE(F3061," ",""),SUBSTITUTE('Look Up Values'!$W$2:$W$30," ",""),0)),"","D&amp;R error")),"")</f>
        <v/>
      </c>
      <c r="O3061" s="256" t="str">
        <f t="shared" si="95"/>
        <v/>
      </c>
    </row>
    <row r="3062" spans="1:15" ht="15.75">
      <c r="A3062" s="250">
        <v>3055</v>
      </c>
      <c r="B3062" s="208"/>
      <c r="C3062" s="49"/>
      <c r="D3062" s="50"/>
      <c r="E3062" s="50"/>
      <c r="F3062" s="50"/>
      <c r="G3062" s="209"/>
      <c r="H3062" s="48"/>
      <c r="I3062" s="457" t="str">
        <f t="shared" si="94"/>
        <v/>
      </c>
      <c r="J3062" s="241" cm="1">
        <f t="array" ref="J3062">SUMPRODUCT(--(K3062:N3062&lt;&gt;"")) + IF(TRIM(O3062)="",0,LEN(O3062)-LEN(SUBSTITUTE(O3062,",",""))+1)</f>
        <v>0</v>
      </c>
      <c r="K3062" s="242" t="str">
        <f>IF(AND(G3062&lt;&gt;0,G3062&lt;&gt;""),IF(B3062="","",IF(ISNUMBER(MATCH(B3062,'Look Up Values'!$B$2:$B$500,0)),"","Dest. error")),"")</f>
        <v/>
      </c>
      <c r="L3062" s="242" t="str">
        <f>IF(AND(G3062&lt;&gt;0,G3062&lt;&gt;""),IF(C3062="","",IF(AND(ISNUMBER(--LEFT(C3062,FIND(" ",C3062&amp;" ")-1)),OR(LEN(LEFT(C3062,FIND(" ",C3062&amp;" ")-1))=6,LEN(LEFT(C3062,FIND(" ",C3062&amp;" ")-1))=7),OR(ISNUMBER(MATCH(LEFT(C3062,FIND(" ",C3062&amp;" ")-1),'Look Up Values'!$G$2:$G$1000,0)),ISNUMBER(MATCH(LEFT(C3062,FIND(" ",C3062&amp;" ")-1),'Look Up Values'!$AE$2:$AE$2000,0)))),"","EWC error")),"")</f>
        <v/>
      </c>
      <c r="M3062" s="242" t="str" cm="1">
        <f t="array" ref="M3062">IF(AND(G3062&lt;&gt;0,G3062&lt;&gt;""),IF(E3062="","",IF(ISNUMBER(MATCH(SUBSTITUTE(E3062," ",""),SUBSTITUTE('Look Up Values'!$I$2:$I$10," ",""),0)),"","State error")),"")</f>
        <v/>
      </c>
      <c r="N3062" s="242" t="str" cm="1">
        <f t="array" ref="N3062">IF(AND(G3062&lt;&gt;0,G3062&lt;&gt;""),IF(F3062="","",IF(ISNUMBER(MATCH(SUBSTITUTE(F3062," ",""),SUBSTITUTE('Look Up Values'!$W$2:$W$30," ",""),0)),"","D&amp;R error")),"")</f>
        <v/>
      </c>
      <c r="O3062" s="256" t="str">
        <f t="shared" si="95"/>
        <v/>
      </c>
    </row>
    <row r="3063" spans="1:15" ht="15.75">
      <c r="A3063" s="250">
        <v>3056</v>
      </c>
      <c r="B3063" s="208"/>
      <c r="C3063" s="49"/>
      <c r="D3063" s="50"/>
      <c r="E3063" s="50"/>
      <c r="F3063" s="50"/>
      <c r="G3063" s="209"/>
      <c r="H3063" s="48"/>
      <c r="I3063" s="457" t="str">
        <f t="shared" si="94"/>
        <v/>
      </c>
      <c r="J3063" s="241" cm="1">
        <f t="array" ref="J3063">SUMPRODUCT(--(K3063:N3063&lt;&gt;"")) + IF(TRIM(O3063)="",0,LEN(O3063)-LEN(SUBSTITUTE(O3063,",",""))+1)</f>
        <v>0</v>
      </c>
      <c r="K3063" s="242" t="str">
        <f>IF(AND(G3063&lt;&gt;0,G3063&lt;&gt;""),IF(B3063="","",IF(ISNUMBER(MATCH(B3063,'Look Up Values'!$B$2:$B$500,0)),"","Dest. error")),"")</f>
        <v/>
      </c>
      <c r="L3063" s="242" t="str">
        <f>IF(AND(G3063&lt;&gt;0,G3063&lt;&gt;""),IF(C3063="","",IF(AND(ISNUMBER(--LEFT(C3063,FIND(" ",C3063&amp;" ")-1)),OR(LEN(LEFT(C3063,FIND(" ",C3063&amp;" ")-1))=6,LEN(LEFT(C3063,FIND(" ",C3063&amp;" ")-1))=7),OR(ISNUMBER(MATCH(LEFT(C3063,FIND(" ",C3063&amp;" ")-1),'Look Up Values'!$G$2:$G$1000,0)),ISNUMBER(MATCH(LEFT(C3063,FIND(" ",C3063&amp;" ")-1),'Look Up Values'!$AE$2:$AE$2000,0)))),"","EWC error")),"")</f>
        <v/>
      </c>
      <c r="M3063" s="242" t="str" cm="1">
        <f t="array" ref="M3063">IF(AND(G3063&lt;&gt;0,G3063&lt;&gt;""),IF(E3063="","",IF(ISNUMBER(MATCH(SUBSTITUTE(E3063," ",""),SUBSTITUTE('Look Up Values'!$I$2:$I$10," ",""),0)),"","State error")),"")</f>
        <v/>
      </c>
      <c r="N3063" s="242" t="str" cm="1">
        <f t="array" ref="N3063">IF(AND(G3063&lt;&gt;0,G3063&lt;&gt;""),IF(F3063="","",IF(ISNUMBER(MATCH(SUBSTITUTE(F3063," ",""),SUBSTITUTE('Look Up Values'!$W$2:$W$30," ",""),0)),"","D&amp;R error")),"")</f>
        <v/>
      </c>
      <c r="O3063" s="256" t="str">
        <f t="shared" si="95"/>
        <v/>
      </c>
    </row>
    <row r="3064" spans="1:15" ht="15.75">
      <c r="A3064" s="250">
        <v>3057</v>
      </c>
      <c r="B3064" s="208"/>
      <c r="C3064" s="49"/>
      <c r="D3064" s="50"/>
      <c r="E3064" s="50"/>
      <c r="F3064" s="50"/>
      <c r="G3064" s="209"/>
      <c r="H3064" s="48"/>
      <c r="I3064" s="457" t="str">
        <f t="shared" si="94"/>
        <v/>
      </c>
      <c r="J3064" s="241" cm="1">
        <f t="array" ref="J3064">SUMPRODUCT(--(K3064:N3064&lt;&gt;"")) + IF(TRIM(O3064)="",0,LEN(O3064)-LEN(SUBSTITUTE(O3064,",",""))+1)</f>
        <v>0</v>
      </c>
      <c r="K3064" s="242" t="str">
        <f>IF(AND(G3064&lt;&gt;0,G3064&lt;&gt;""),IF(B3064="","",IF(ISNUMBER(MATCH(B3064,'Look Up Values'!$B$2:$B$500,0)),"","Dest. error")),"")</f>
        <v/>
      </c>
      <c r="L3064" s="242" t="str">
        <f>IF(AND(G3064&lt;&gt;0,G3064&lt;&gt;""),IF(C3064="","",IF(AND(ISNUMBER(--LEFT(C3064,FIND(" ",C3064&amp;" ")-1)),OR(LEN(LEFT(C3064,FIND(" ",C3064&amp;" ")-1))=6,LEN(LEFT(C3064,FIND(" ",C3064&amp;" ")-1))=7),OR(ISNUMBER(MATCH(LEFT(C3064,FIND(" ",C3064&amp;" ")-1),'Look Up Values'!$G$2:$G$1000,0)),ISNUMBER(MATCH(LEFT(C3064,FIND(" ",C3064&amp;" ")-1),'Look Up Values'!$AE$2:$AE$2000,0)))),"","EWC error")),"")</f>
        <v/>
      </c>
      <c r="M3064" s="242" t="str" cm="1">
        <f t="array" ref="M3064">IF(AND(G3064&lt;&gt;0,G3064&lt;&gt;""),IF(E3064="","",IF(ISNUMBER(MATCH(SUBSTITUTE(E3064," ",""),SUBSTITUTE('Look Up Values'!$I$2:$I$10," ",""),0)),"","State error")),"")</f>
        <v/>
      </c>
      <c r="N3064" s="242" t="str" cm="1">
        <f t="array" ref="N3064">IF(AND(G3064&lt;&gt;0,G3064&lt;&gt;""),IF(F3064="","",IF(ISNUMBER(MATCH(SUBSTITUTE(F3064," ",""),SUBSTITUTE('Look Up Values'!$W$2:$W$30," ",""),0)),"","D&amp;R error")),"")</f>
        <v/>
      </c>
      <c r="O3064" s="256" t="str">
        <f t="shared" si="95"/>
        <v/>
      </c>
    </row>
    <row r="3065" spans="1:15" ht="15.75">
      <c r="A3065" s="250">
        <v>3058</v>
      </c>
      <c r="B3065" s="208"/>
      <c r="C3065" s="49"/>
      <c r="D3065" s="50"/>
      <c r="E3065" s="50"/>
      <c r="F3065" s="50"/>
      <c r="G3065" s="209"/>
      <c r="H3065" s="48"/>
      <c r="I3065" s="457" t="str">
        <f t="shared" si="94"/>
        <v/>
      </c>
      <c r="J3065" s="241" cm="1">
        <f t="array" ref="J3065">SUMPRODUCT(--(K3065:N3065&lt;&gt;"")) + IF(TRIM(O3065)="",0,LEN(O3065)-LEN(SUBSTITUTE(O3065,",",""))+1)</f>
        <v>0</v>
      </c>
      <c r="K3065" s="242" t="str">
        <f>IF(AND(G3065&lt;&gt;0,G3065&lt;&gt;""),IF(B3065="","",IF(ISNUMBER(MATCH(B3065,'Look Up Values'!$B$2:$B$500,0)),"","Dest. error")),"")</f>
        <v/>
      </c>
      <c r="L3065" s="242" t="str">
        <f>IF(AND(G3065&lt;&gt;0,G3065&lt;&gt;""),IF(C3065="","",IF(AND(ISNUMBER(--LEFT(C3065,FIND(" ",C3065&amp;" ")-1)),OR(LEN(LEFT(C3065,FIND(" ",C3065&amp;" ")-1))=6,LEN(LEFT(C3065,FIND(" ",C3065&amp;" ")-1))=7),OR(ISNUMBER(MATCH(LEFT(C3065,FIND(" ",C3065&amp;" ")-1),'Look Up Values'!$G$2:$G$1000,0)),ISNUMBER(MATCH(LEFT(C3065,FIND(" ",C3065&amp;" ")-1),'Look Up Values'!$AE$2:$AE$2000,0)))),"","EWC error")),"")</f>
        <v/>
      </c>
      <c r="M3065" s="242" t="str" cm="1">
        <f t="array" ref="M3065">IF(AND(G3065&lt;&gt;0,G3065&lt;&gt;""),IF(E3065="","",IF(ISNUMBER(MATCH(SUBSTITUTE(E3065," ",""),SUBSTITUTE('Look Up Values'!$I$2:$I$10," ",""),0)),"","State error")),"")</f>
        <v/>
      </c>
      <c r="N3065" s="242" t="str" cm="1">
        <f t="array" ref="N3065">IF(AND(G3065&lt;&gt;0,G3065&lt;&gt;""),IF(F3065="","",IF(ISNUMBER(MATCH(SUBSTITUTE(F3065," ",""),SUBSTITUTE('Look Up Values'!$W$2:$W$30," ",""),0)),"","D&amp;R error")),"")</f>
        <v/>
      </c>
      <c r="O3065" s="256" t="str">
        <f t="shared" si="95"/>
        <v/>
      </c>
    </row>
    <row r="3066" spans="1:15" ht="15.75">
      <c r="A3066" s="250">
        <v>3059</v>
      </c>
      <c r="B3066" s="208"/>
      <c r="C3066" s="49"/>
      <c r="D3066" s="50"/>
      <c r="E3066" s="50"/>
      <c r="F3066" s="50"/>
      <c r="G3066" s="209"/>
      <c r="H3066" s="48"/>
      <c r="I3066" s="457" t="str">
        <f t="shared" si="94"/>
        <v/>
      </c>
      <c r="J3066" s="241" cm="1">
        <f t="array" ref="J3066">SUMPRODUCT(--(K3066:N3066&lt;&gt;"")) + IF(TRIM(O3066)="",0,LEN(O3066)-LEN(SUBSTITUTE(O3066,",",""))+1)</f>
        <v>0</v>
      </c>
      <c r="K3066" s="242" t="str">
        <f>IF(AND(G3066&lt;&gt;0,G3066&lt;&gt;""),IF(B3066="","",IF(ISNUMBER(MATCH(B3066,'Look Up Values'!$B$2:$B$500,0)),"","Dest. error")),"")</f>
        <v/>
      </c>
      <c r="L3066" s="242" t="str">
        <f>IF(AND(G3066&lt;&gt;0,G3066&lt;&gt;""),IF(C3066="","",IF(AND(ISNUMBER(--LEFT(C3066,FIND(" ",C3066&amp;" ")-1)),OR(LEN(LEFT(C3066,FIND(" ",C3066&amp;" ")-1))=6,LEN(LEFT(C3066,FIND(" ",C3066&amp;" ")-1))=7),OR(ISNUMBER(MATCH(LEFT(C3066,FIND(" ",C3066&amp;" ")-1),'Look Up Values'!$G$2:$G$1000,0)),ISNUMBER(MATCH(LEFT(C3066,FIND(" ",C3066&amp;" ")-1),'Look Up Values'!$AE$2:$AE$2000,0)))),"","EWC error")),"")</f>
        <v/>
      </c>
      <c r="M3066" s="242" t="str" cm="1">
        <f t="array" ref="M3066">IF(AND(G3066&lt;&gt;0,G3066&lt;&gt;""),IF(E3066="","",IF(ISNUMBER(MATCH(SUBSTITUTE(E3066," ",""),SUBSTITUTE('Look Up Values'!$I$2:$I$10," ",""),0)),"","State error")),"")</f>
        <v/>
      </c>
      <c r="N3066" s="242" t="str" cm="1">
        <f t="array" ref="N3066">IF(AND(G3066&lt;&gt;0,G3066&lt;&gt;""),IF(F3066="","",IF(ISNUMBER(MATCH(SUBSTITUTE(F3066," ",""),SUBSTITUTE('Look Up Values'!$W$2:$W$30," ",""),0)),"","D&amp;R error")),"")</f>
        <v/>
      </c>
      <c r="O3066" s="256" t="str">
        <f t="shared" si="95"/>
        <v/>
      </c>
    </row>
    <row r="3067" spans="1:15" ht="15.75">
      <c r="A3067" s="250">
        <v>3060</v>
      </c>
      <c r="B3067" s="208"/>
      <c r="C3067" s="49"/>
      <c r="D3067" s="50"/>
      <c r="E3067" s="50"/>
      <c r="F3067" s="50"/>
      <c r="G3067" s="209"/>
      <c r="H3067" s="48"/>
      <c r="I3067" s="457" t="str">
        <f t="shared" si="94"/>
        <v/>
      </c>
      <c r="J3067" s="241" cm="1">
        <f t="array" ref="J3067">SUMPRODUCT(--(K3067:N3067&lt;&gt;"")) + IF(TRIM(O3067)="",0,LEN(O3067)-LEN(SUBSTITUTE(O3067,",",""))+1)</f>
        <v>0</v>
      </c>
      <c r="K3067" s="242" t="str">
        <f>IF(AND(G3067&lt;&gt;0,G3067&lt;&gt;""),IF(B3067="","",IF(ISNUMBER(MATCH(B3067,'Look Up Values'!$B$2:$B$500,0)),"","Dest. error")),"")</f>
        <v/>
      </c>
      <c r="L3067" s="242" t="str">
        <f>IF(AND(G3067&lt;&gt;0,G3067&lt;&gt;""),IF(C3067="","",IF(AND(ISNUMBER(--LEFT(C3067,FIND(" ",C3067&amp;" ")-1)),OR(LEN(LEFT(C3067,FIND(" ",C3067&amp;" ")-1))=6,LEN(LEFT(C3067,FIND(" ",C3067&amp;" ")-1))=7),OR(ISNUMBER(MATCH(LEFT(C3067,FIND(" ",C3067&amp;" ")-1),'Look Up Values'!$G$2:$G$1000,0)),ISNUMBER(MATCH(LEFT(C3067,FIND(" ",C3067&amp;" ")-1),'Look Up Values'!$AE$2:$AE$2000,0)))),"","EWC error")),"")</f>
        <v/>
      </c>
      <c r="M3067" s="242" t="str" cm="1">
        <f t="array" ref="M3067">IF(AND(G3067&lt;&gt;0,G3067&lt;&gt;""),IF(E3067="","",IF(ISNUMBER(MATCH(SUBSTITUTE(E3067," ",""),SUBSTITUTE('Look Up Values'!$I$2:$I$10," ",""),0)),"","State error")),"")</f>
        <v/>
      </c>
      <c r="N3067" s="242" t="str" cm="1">
        <f t="array" ref="N3067">IF(AND(G3067&lt;&gt;0,G3067&lt;&gt;""),IF(F3067="","",IF(ISNUMBER(MATCH(SUBSTITUTE(F3067," ",""),SUBSTITUTE('Look Up Values'!$W$2:$W$30," ",""),0)),"","D&amp;R error")),"")</f>
        <v/>
      </c>
      <c r="O3067" s="256" t="str">
        <f t="shared" si="95"/>
        <v/>
      </c>
    </row>
    <row r="3068" spans="1:15" ht="15.75">
      <c r="A3068" s="250">
        <v>3061</v>
      </c>
      <c r="B3068" s="208"/>
      <c r="C3068" s="49"/>
      <c r="D3068" s="50"/>
      <c r="E3068" s="50"/>
      <c r="F3068" s="50"/>
      <c r="G3068" s="209"/>
      <c r="H3068" s="48"/>
      <c r="I3068" s="457" t="str">
        <f t="shared" si="94"/>
        <v/>
      </c>
      <c r="J3068" s="241" cm="1">
        <f t="array" ref="J3068">SUMPRODUCT(--(K3068:N3068&lt;&gt;"")) + IF(TRIM(O3068)="",0,LEN(O3068)-LEN(SUBSTITUTE(O3068,",",""))+1)</f>
        <v>0</v>
      </c>
      <c r="K3068" s="242" t="str">
        <f>IF(AND(G3068&lt;&gt;0,G3068&lt;&gt;""),IF(B3068="","",IF(ISNUMBER(MATCH(B3068,'Look Up Values'!$B$2:$B$500,0)),"","Dest. error")),"")</f>
        <v/>
      </c>
      <c r="L3068" s="242" t="str">
        <f>IF(AND(G3068&lt;&gt;0,G3068&lt;&gt;""),IF(C3068="","",IF(AND(ISNUMBER(--LEFT(C3068,FIND(" ",C3068&amp;" ")-1)),OR(LEN(LEFT(C3068,FIND(" ",C3068&amp;" ")-1))=6,LEN(LEFT(C3068,FIND(" ",C3068&amp;" ")-1))=7),OR(ISNUMBER(MATCH(LEFT(C3068,FIND(" ",C3068&amp;" ")-1),'Look Up Values'!$G$2:$G$1000,0)),ISNUMBER(MATCH(LEFT(C3068,FIND(" ",C3068&amp;" ")-1),'Look Up Values'!$AE$2:$AE$2000,0)))),"","EWC error")),"")</f>
        <v/>
      </c>
      <c r="M3068" s="242" t="str" cm="1">
        <f t="array" ref="M3068">IF(AND(G3068&lt;&gt;0,G3068&lt;&gt;""),IF(E3068="","",IF(ISNUMBER(MATCH(SUBSTITUTE(E3068," ",""),SUBSTITUTE('Look Up Values'!$I$2:$I$10," ",""),0)),"","State error")),"")</f>
        <v/>
      </c>
      <c r="N3068" s="242" t="str" cm="1">
        <f t="array" ref="N3068">IF(AND(G3068&lt;&gt;0,G3068&lt;&gt;""),IF(F3068="","",IF(ISNUMBER(MATCH(SUBSTITUTE(F3068," ",""),SUBSTITUTE('Look Up Values'!$W$2:$W$30," ",""),0)),"","D&amp;R error")),"")</f>
        <v/>
      </c>
      <c r="O3068" s="256" t="str">
        <f t="shared" si="95"/>
        <v/>
      </c>
    </row>
    <row r="3069" spans="1:15" ht="15.75">
      <c r="A3069" s="250">
        <v>3062</v>
      </c>
      <c r="B3069" s="208"/>
      <c r="C3069" s="49"/>
      <c r="D3069" s="50"/>
      <c r="E3069" s="50"/>
      <c r="F3069" s="50"/>
      <c r="G3069" s="209"/>
      <c r="H3069" s="48"/>
      <c r="I3069" s="457" t="str">
        <f t="shared" si="94"/>
        <v/>
      </c>
      <c r="J3069" s="241" cm="1">
        <f t="array" ref="J3069">SUMPRODUCT(--(K3069:N3069&lt;&gt;"")) + IF(TRIM(O3069)="",0,LEN(O3069)-LEN(SUBSTITUTE(O3069,",",""))+1)</f>
        <v>0</v>
      </c>
      <c r="K3069" s="242" t="str">
        <f>IF(AND(G3069&lt;&gt;0,G3069&lt;&gt;""),IF(B3069="","",IF(ISNUMBER(MATCH(B3069,'Look Up Values'!$B$2:$B$500,0)),"","Dest. error")),"")</f>
        <v/>
      </c>
      <c r="L3069" s="242" t="str">
        <f>IF(AND(G3069&lt;&gt;0,G3069&lt;&gt;""),IF(C3069="","",IF(AND(ISNUMBER(--LEFT(C3069,FIND(" ",C3069&amp;" ")-1)),OR(LEN(LEFT(C3069,FIND(" ",C3069&amp;" ")-1))=6,LEN(LEFT(C3069,FIND(" ",C3069&amp;" ")-1))=7),OR(ISNUMBER(MATCH(LEFT(C3069,FIND(" ",C3069&amp;" ")-1),'Look Up Values'!$G$2:$G$1000,0)),ISNUMBER(MATCH(LEFT(C3069,FIND(" ",C3069&amp;" ")-1),'Look Up Values'!$AE$2:$AE$2000,0)))),"","EWC error")),"")</f>
        <v/>
      </c>
      <c r="M3069" s="242" t="str" cm="1">
        <f t="array" ref="M3069">IF(AND(G3069&lt;&gt;0,G3069&lt;&gt;""),IF(E3069="","",IF(ISNUMBER(MATCH(SUBSTITUTE(E3069," ",""),SUBSTITUTE('Look Up Values'!$I$2:$I$10," ",""),0)),"","State error")),"")</f>
        <v/>
      </c>
      <c r="N3069" s="242" t="str" cm="1">
        <f t="array" ref="N3069">IF(AND(G3069&lt;&gt;0,G3069&lt;&gt;""),IF(F3069="","",IF(ISNUMBER(MATCH(SUBSTITUTE(F3069," ",""),SUBSTITUTE('Look Up Values'!$W$2:$W$30," ",""),0)),"","D&amp;R error")),"")</f>
        <v/>
      </c>
      <c r="O3069" s="256" t="str">
        <f t="shared" si="95"/>
        <v/>
      </c>
    </row>
    <row r="3070" spans="1:15" ht="15.75">
      <c r="A3070" s="250">
        <v>3063</v>
      </c>
      <c r="B3070" s="208"/>
      <c r="C3070" s="49"/>
      <c r="D3070" s="50"/>
      <c r="E3070" s="50"/>
      <c r="F3070" s="50"/>
      <c r="G3070" s="209"/>
      <c r="H3070" s="48"/>
      <c r="I3070" s="457" t="str">
        <f t="shared" si="94"/>
        <v/>
      </c>
      <c r="J3070" s="241" cm="1">
        <f t="array" ref="J3070">SUMPRODUCT(--(K3070:N3070&lt;&gt;"")) + IF(TRIM(O3070)="",0,LEN(O3070)-LEN(SUBSTITUTE(O3070,",",""))+1)</f>
        <v>0</v>
      </c>
      <c r="K3070" s="242" t="str">
        <f>IF(AND(G3070&lt;&gt;0,G3070&lt;&gt;""),IF(B3070="","",IF(ISNUMBER(MATCH(B3070,'Look Up Values'!$B$2:$B$500,0)),"","Dest. error")),"")</f>
        <v/>
      </c>
      <c r="L3070" s="242" t="str">
        <f>IF(AND(G3070&lt;&gt;0,G3070&lt;&gt;""),IF(C3070="","",IF(AND(ISNUMBER(--LEFT(C3070,FIND(" ",C3070&amp;" ")-1)),OR(LEN(LEFT(C3070,FIND(" ",C3070&amp;" ")-1))=6,LEN(LEFT(C3070,FIND(" ",C3070&amp;" ")-1))=7),OR(ISNUMBER(MATCH(LEFT(C3070,FIND(" ",C3070&amp;" ")-1),'Look Up Values'!$G$2:$G$1000,0)),ISNUMBER(MATCH(LEFT(C3070,FIND(" ",C3070&amp;" ")-1),'Look Up Values'!$AE$2:$AE$2000,0)))),"","EWC error")),"")</f>
        <v/>
      </c>
      <c r="M3070" s="242" t="str" cm="1">
        <f t="array" ref="M3070">IF(AND(G3070&lt;&gt;0,G3070&lt;&gt;""),IF(E3070="","",IF(ISNUMBER(MATCH(SUBSTITUTE(E3070," ",""),SUBSTITUTE('Look Up Values'!$I$2:$I$10," ",""),0)),"","State error")),"")</f>
        <v/>
      </c>
      <c r="N3070" s="242" t="str" cm="1">
        <f t="array" ref="N3070">IF(AND(G3070&lt;&gt;0,G3070&lt;&gt;""),IF(F3070="","",IF(ISNUMBER(MATCH(SUBSTITUTE(F3070," ",""),SUBSTITUTE('Look Up Values'!$W$2:$W$30," ",""),0)),"","D&amp;R error")),"")</f>
        <v/>
      </c>
      <c r="O3070" s="256" t="str">
        <f t="shared" si="95"/>
        <v/>
      </c>
    </row>
    <row r="3071" spans="1:15" ht="15.75">
      <c r="A3071" s="250">
        <v>3064</v>
      </c>
      <c r="B3071" s="208"/>
      <c r="C3071" s="49"/>
      <c r="D3071" s="50"/>
      <c r="E3071" s="50"/>
      <c r="F3071" s="50"/>
      <c r="G3071" s="209"/>
      <c r="H3071" s="48"/>
      <c r="I3071" s="457" t="str">
        <f t="shared" si="94"/>
        <v/>
      </c>
      <c r="J3071" s="241" cm="1">
        <f t="array" ref="J3071">SUMPRODUCT(--(K3071:N3071&lt;&gt;"")) + IF(TRIM(O3071)="",0,LEN(O3071)-LEN(SUBSTITUTE(O3071,",",""))+1)</f>
        <v>0</v>
      </c>
      <c r="K3071" s="242" t="str">
        <f>IF(AND(G3071&lt;&gt;0,G3071&lt;&gt;""),IF(B3071="","",IF(ISNUMBER(MATCH(B3071,'Look Up Values'!$B$2:$B$500,0)),"","Dest. error")),"")</f>
        <v/>
      </c>
      <c r="L3071" s="242" t="str">
        <f>IF(AND(G3071&lt;&gt;0,G3071&lt;&gt;""),IF(C3071="","",IF(AND(ISNUMBER(--LEFT(C3071,FIND(" ",C3071&amp;" ")-1)),OR(LEN(LEFT(C3071,FIND(" ",C3071&amp;" ")-1))=6,LEN(LEFT(C3071,FIND(" ",C3071&amp;" ")-1))=7),OR(ISNUMBER(MATCH(LEFT(C3071,FIND(" ",C3071&amp;" ")-1),'Look Up Values'!$G$2:$G$1000,0)),ISNUMBER(MATCH(LEFT(C3071,FIND(" ",C3071&amp;" ")-1),'Look Up Values'!$AE$2:$AE$2000,0)))),"","EWC error")),"")</f>
        <v/>
      </c>
      <c r="M3071" s="242" t="str" cm="1">
        <f t="array" ref="M3071">IF(AND(G3071&lt;&gt;0,G3071&lt;&gt;""),IF(E3071="","",IF(ISNUMBER(MATCH(SUBSTITUTE(E3071," ",""),SUBSTITUTE('Look Up Values'!$I$2:$I$10," ",""),0)),"","State error")),"")</f>
        <v/>
      </c>
      <c r="N3071" s="242" t="str" cm="1">
        <f t="array" ref="N3071">IF(AND(G3071&lt;&gt;0,G3071&lt;&gt;""),IF(F3071="","",IF(ISNUMBER(MATCH(SUBSTITUTE(F3071," ",""),SUBSTITUTE('Look Up Values'!$W$2:$W$30," ",""),0)),"","D&amp;R error")),"")</f>
        <v/>
      </c>
      <c r="O3071" s="256" t="str">
        <f t="shared" si="95"/>
        <v/>
      </c>
    </row>
    <row r="3072" spans="1:15" ht="15.75">
      <c r="A3072" s="250">
        <v>3065</v>
      </c>
      <c r="B3072" s="208"/>
      <c r="C3072" s="49"/>
      <c r="D3072" s="50"/>
      <c r="E3072" s="50"/>
      <c r="F3072" s="50"/>
      <c r="G3072" s="209"/>
      <c r="H3072" s="48"/>
      <c r="I3072" s="457" t="str">
        <f t="shared" si="94"/>
        <v/>
      </c>
      <c r="J3072" s="241" cm="1">
        <f t="array" ref="J3072">SUMPRODUCT(--(K3072:N3072&lt;&gt;"")) + IF(TRIM(O3072)="",0,LEN(O3072)-LEN(SUBSTITUTE(O3072,",",""))+1)</f>
        <v>0</v>
      </c>
      <c r="K3072" s="242" t="str">
        <f>IF(AND(G3072&lt;&gt;0,G3072&lt;&gt;""),IF(B3072="","",IF(ISNUMBER(MATCH(B3072,'Look Up Values'!$B$2:$B$500,0)),"","Dest. error")),"")</f>
        <v/>
      </c>
      <c r="L3072" s="242" t="str">
        <f>IF(AND(G3072&lt;&gt;0,G3072&lt;&gt;""),IF(C3072="","",IF(AND(ISNUMBER(--LEFT(C3072,FIND(" ",C3072&amp;" ")-1)),OR(LEN(LEFT(C3072,FIND(" ",C3072&amp;" ")-1))=6,LEN(LEFT(C3072,FIND(" ",C3072&amp;" ")-1))=7),OR(ISNUMBER(MATCH(LEFT(C3072,FIND(" ",C3072&amp;" ")-1),'Look Up Values'!$G$2:$G$1000,0)),ISNUMBER(MATCH(LEFT(C3072,FIND(" ",C3072&amp;" ")-1),'Look Up Values'!$AE$2:$AE$2000,0)))),"","EWC error")),"")</f>
        <v/>
      </c>
      <c r="M3072" s="242" t="str" cm="1">
        <f t="array" ref="M3072">IF(AND(G3072&lt;&gt;0,G3072&lt;&gt;""),IF(E3072="","",IF(ISNUMBER(MATCH(SUBSTITUTE(E3072," ",""),SUBSTITUTE('Look Up Values'!$I$2:$I$10," ",""),0)),"","State error")),"")</f>
        <v/>
      </c>
      <c r="N3072" s="242" t="str" cm="1">
        <f t="array" ref="N3072">IF(AND(G3072&lt;&gt;0,G3072&lt;&gt;""),IF(F3072="","",IF(ISNUMBER(MATCH(SUBSTITUTE(F3072," ",""),SUBSTITUTE('Look Up Values'!$W$2:$W$30," ",""),0)),"","D&amp;R error")),"")</f>
        <v/>
      </c>
      <c r="O3072" s="256" t="str">
        <f t="shared" si="95"/>
        <v/>
      </c>
    </row>
    <row r="3073" spans="1:15" ht="15.75">
      <c r="A3073" s="250">
        <v>3066</v>
      </c>
      <c r="B3073" s="208"/>
      <c r="C3073" s="49"/>
      <c r="D3073" s="50"/>
      <c r="E3073" s="50"/>
      <c r="F3073" s="50"/>
      <c r="G3073" s="209"/>
      <c r="H3073" s="48"/>
      <c r="I3073" s="457" t="str">
        <f t="shared" si="94"/>
        <v/>
      </c>
      <c r="J3073" s="241" cm="1">
        <f t="array" ref="J3073">SUMPRODUCT(--(K3073:N3073&lt;&gt;"")) + IF(TRIM(O3073)="",0,LEN(O3073)-LEN(SUBSTITUTE(O3073,",",""))+1)</f>
        <v>0</v>
      </c>
      <c r="K3073" s="242" t="str">
        <f>IF(AND(G3073&lt;&gt;0,G3073&lt;&gt;""),IF(B3073="","",IF(ISNUMBER(MATCH(B3073,'Look Up Values'!$B$2:$B$500,0)),"","Dest. error")),"")</f>
        <v/>
      </c>
      <c r="L3073" s="242" t="str">
        <f>IF(AND(G3073&lt;&gt;0,G3073&lt;&gt;""),IF(C3073="","",IF(AND(ISNUMBER(--LEFT(C3073,FIND(" ",C3073&amp;" ")-1)),OR(LEN(LEFT(C3073,FIND(" ",C3073&amp;" ")-1))=6,LEN(LEFT(C3073,FIND(" ",C3073&amp;" ")-1))=7),OR(ISNUMBER(MATCH(LEFT(C3073,FIND(" ",C3073&amp;" ")-1),'Look Up Values'!$G$2:$G$1000,0)),ISNUMBER(MATCH(LEFT(C3073,FIND(" ",C3073&amp;" ")-1),'Look Up Values'!$AE$2:$AE$2000,0)))),"","EWC error")),"")</f>
        <v/>
      </c>
      <c r="M3073" s="242" t="str" cm="1">
        <f t="array" ref="M3073">IF(AND(G3073&lt;&gt;0,G3073&lt;&gt;""),IF(E3073="","",IF(ISNUMBER(MATCH(SUBSTITUTE(E3073," ",""),SUBSTITUTE('Look Up Values'!$I$2:$I$10," ",""),0)),"","State error")),"")</f>
        <v/>
      </c>
      <c r="N3073" s="242" t="str" cm="1">
        <f t="array" ref="N3073">IF(AND(G3073&lt;&gt;0,G3073&lt;&gt;""),IF(F3073="","",IF(ISNUMBER(MATCH(SUBSTITUTE(F3073," ",""),SUBSTITUTE('Look Up Values'!$W$2:$W$30," ",""),0)),"","D&amp;R error")),"")</f>
        <v/>
      </c>
      <c r="O3073" s="256" t="str">
        <f t="shared" si="95"/>
        <v/>
      </c>
    </row>
    <row r="3074" spans="1:15" ht="15.75">
      <c r="A3074" s="250">
        <v>3067</v>
      </c>
      <c r="B3074" s="208"/>
      <c r="C3074" s="49"/>
      <c r="D3074" s="50"/>
      <c r="E3074" s="50"/>
      <c r="F3074" s="50"/>
      <c r="G3074" s="209"/>
      <c r="H3074" s="48"/>
      <c r="I3074" s="457" t="str">
        <f t="shared" si="94"/>
        <v/>
      </c>
      <c r="J3074" s="241" cm="1">
        <f t="array" ref="J3074">SUMPRODUCT(--(K3074:N3074&lt;&gt;"")) + IF(TRIM(O3074)="",0,LEN(O3074)-LEN(SUBSTITUTE(O3074,",",""))+1)</f>
        <v>0</v>
      </c>
      <c r="K3074" s="242" t="str">
        <f>IF(AND(G3074&lt;&gt;0,G3074&lt;&gt;""),IF(B3074="","",IF(ISNUMBER(MATCH(B3074,'Look Up Values'!$B$2:$B$500,0)),"","Dest. error")),"")</f>
        <v/>
      </c>
      <c r="L3074" s="242" t="str">
        <f>IF(AND(G3074&lt;&gt;0,G3074&lt;&gt;""),IF(C3074="","",IF(AND(ISNUMBER(--LEFT(C3074,FIND(" ",C3074&amp;" ")-1)),OR(LEN(LEFT(C3074,FIND(" ",C3074&amp;" ")-1))=6,LEN(LEFT(C3074,FIND(" ",C3074&amp;" ")-1))=7),OR(ISNUMBER(MATCH(LEFT(C3074,FIND(" ",C3074&amp;" ")-1),'Look Up Values'!$G$2:$G$1000,0)),ISNUMBER(MATCH(LEFT(C3074,FIND(" ",C3074&amp;" ")-1),'Look Up Values'!$AE$2:$AE$2000,0)))),"","EWC error")),"")</f>
        <v/>
      </c>
      <c r="M3074" s="242" t="str" cm="1">
        <f t="array" ref="M3074">IF(AND(G3074&lt;&gt;0,G3074&lt;&gt;""),IF(E3074="","",IF(ISNUMBER(MATCH(SUBSTITUTE(E3074," ",""),SUBSTITUTE('Look Up Values'!$I$2:$I$10," ",""),0)),"","State error")),"")</f>
        <v/>
      </c>
      <c r="N3074" s="242" t="str" cm="1">
        <f t="array" ref="N3074">IF(AND(G3074&lt;&gt;0,G3074&lt;&gt;""),IF(F3074="","",IF(ISNUMBER(MATCH(SUBSTITUTE(F3074," ",""),SUBSTITUTE('Look Up Values'!$W$2:$W$30," ",""),0)),"","D&amp;R error")),"")</f>
        <v/>
      </c>
      <c r="O3074" s="256" t="str">
        <f t="shared" si="95"/>
        <v/>
      </c>
    </row>
    <row r="3075" spans="1:15" ht="15.75">
      <c r="A3075" s="250">
        <v>3068</v>
      </c>
      <c r="B3075" s="208"/>
      <c r="C3075" s="49"/>
      <c r="D3075" s="50"/>
      <c r="E3075" s="50"/>
      <c r="F3075" s="50"/>
      <c r="G3075" s="209"/>
      <c r="H3075" s="48"/>
      <c r="I3075" s="457" t="str">
        <f t="shared" si="94"/>
        <v/>
      </c>
      <c r="J3075" s="241" cm="1">
        <f t="array" ref="J3075">SUMPRODUCT(--(K3075:N3075&lt;&gt;"")) + IF(TRIM(O3075)="",0,LEN(O3075)-LEN(SUBSTITUTE(O3075,",",""))+1)</f>
        <v>0</v>
      </c>
      <c r="K3075" s="242" t="str">
        <f>IF(AND(G3075&lt;&gt;0,G3075&lt;&gt;""),IF(B3075="","",IF(ISNUMBER(MATCH(B3075,'Look Up Values'!$B$2:$B$500,0)),"","Dest. error")),"")</f>
        <v/>
      </c>
      <c r="L3075" s="242" t="str">
        <f>IF(AND(G3075&lt;&gt;0,G3075&lt;&gt;""),IF(C3075="","",IF(AND(ISNUMBER(--LEFT(C3075,FIND(" ",C3075&amp;" ")-1)),OR(LEN(LEFT(C3075,FIND(" ",C3075&amp;" ")-1))=6,LEN(LEFT(C3075,FIND(" ",C3075&amp;" ")-1))=7),OR(ISNUMBER(MATCH(LEFT(C3075,FIND(" ",C3075&amp;" ")-1),'Look Up Values'!$G$2:$G$1000,0)),ISNUMBER(MATCH(LEFT(C3075,FIND(" ",C3075&amp;" ")-1),'Look Up Values'!$AE$2:$AE$2000,0)))),"","EWC error")),"")</f>
        <v/>
      </c>
      <c r="M3075" s="242" t="str" cm="1">
        <f t="array" ref="M3075">IF(AND(G3075&lt;&gt;0,G3075&lt;&gt;""),IF(E3075="","",IF(ISNUMBER(MATCH(SUBSTITUTE(E3075," ",""),SUBSTITUTE('Look Up Values'!$I$2:$I$10," ",""),0)),"","State error")),"")</f>
        <v/>
      </c>
      <c r="N3075" s="242" t="str" cm="1">
        <f t="array" ref="N3075">IF(AND(G3075&lt;&gt;0,G3075&lt;&gt;""),IF(F3075="","",IF(ISNUMBER(MATCH(SUBSTITUTE(F3075," ",""),SUBSTITUTE('Look Up Values'!$W$2:$W$30," ",""),0)),"","D&amp;R error")),"")</f>
        <v/>
      </c>
      <c r="O3075" s="256" t="str">
        <f t="shared" si="95"/>
        <v/>
      </c>
    </row>
    <row r="3076" spans="1:15" ht="15.75">
      <c r="A3076" s="250">
        <v>3069</v>
      </c>
      <c r="B3076" s="208"/>
      <c r="C3076" s="49"/>
      <c r="D3076" s="50"/>
      <c r="E3076" s="50"/>
      <c r="F3076" s="50"/>
      <c r="G3076" s="209"/>
      <c r="H3076" s="48"/>
      <c r="I3076" s="457" t="str">
        <f t="shared" si="94"/>
        <v/>
      </c>
      <c r="J3076" s="241" cm="1">
        <f t="array" ref="J3076">SUMPRODUCT(--(K3076:N3076&lt;&gt;"")) + IF(TRIM(O3076)="",0,LEN(O3076)-LEN(SUBSTITUTE(O3076,",",""))+1)</f>
        <v>0</v>
      </c>
      <c r="K3076" s="242" t="str">
        <f>IF(AND(G3076&lt;&gt;0,G3076&lt;&gt;""),IF(B3076="","",IF(ISNUMBER(MATCH(B3076,'Look Up Values'!$B$2:$B$500,0)),"","Dest. error")),"")</f>
        <v/>
      </c>
      <c r="L3076" s="242" t="str">
        <f>IF(AND(G3076&lt;&gt;0,G3076&lt;&gt;""),IF(C3076="","",IF(AND(ISNUMBER(--LEFT(C3076,FIND(" ",C3076&amp;" ")-1)),OR(LEN(LEFT(C3076,FIND(" ",C3076&amp;" ")-1))=6,LEN(LEFT(C3076,FIND(" ",C3076&amp;" ")-1))=7),OR(ISNUMBER(MATCH(LEFT(C3076,FIND(" ",C3076&amp;" ")-1),'Look Up Values'!$G$2:$G$1000,0)),ISNUMBER(MATCH(LEFT(C3076,FIND(" ",C3076&amp;" ")-1),'Look Up Values'!$AE$2:$AE$2000,0)))),"","EWC error")),"")</f>
        <v/>
      </c>
      <c r="M3076" s="242" t="str" cm="1">
        <f t="array" ref="M3076">IF(AND(G3076&lt;&gt;0,G3076&lt;&gt;""),IF(E3076="","",IF(ISNUMBER(MATCH(SUBSTITUTE(E3076," ",""),SUBSTITUTE('Look Up Values'!$I$2:$I$10," ",""),0)),"","State error")),"")</f>
        <v/>
      </c>
      <c r="N3076" s="242" t="str" cm="1">
        <f t="array" ref="N3076">IF(AND(G3076&lt;&gt;0,G3076&lt;&gt;""),IF(F3076="","",IF(ISNUMBER(MATCH(SUBSTITUTE(F3076," ",""),SUBSTITUTE('Look Up Values'!$W$2:$W$30," ",""),0)),"","D&amp;R error")),"")</f>
        <v/>
      </c>
      <c r="O3076" s="256" t="str">
        <f t="shared" si="95"/>
        <v/>
      </c>
    </row>
    <row r="3077" spans="1:15" ht="15.75">
      <c r="A3077" s="250">
        <v>3070</v>
      </c>
      <c r="B3077" s="208"/>
      <c r="C3077" s="49"/>
      <c r="D3077" s="50"/>
      <c r="E3077" s="50"/>
      <c r="F3077" s="50"/>
      <c r="G3077" s="209"/>
      <c r="H3077" s="48"/>
      <c r="I3077" s="457" t="str">
        <f t="shared" si="94"/>
        <v/>
      </c>
      <c r="J3077" s="241" cm="1">
        <f t="array" ref="J3077">SUMPRODUCT(--(K3077:N3077&lt;&gt;"")) + IF(TRIM(O3077)="",0,LEN(O3077)-LEN(SUBSTITUTE(O3077,",",""))+1)</f>
        <v>0</v>
      </c>
      <c r="K3077" s="242" t="str">
        <f>IF(AND(G3077&lt;&gt;0,G3077&lt;&gt;""),IF(B3077="","",IF(ISNUMBER(MATCH(B3077,'Look Up Values'!$B$2:$B$500,0)),"","Dest. error")),"")</f>
        <v/>
      </c>
      <c r="L3077" s="242" t="str">
        <f>IF(AND(G3077&lt;&gt;0,G3077&lt;&gt;""),IF(C3077="","",IF(AND(ISNUMBER(--LEFT(C3077,FIND(" ",C3077&amp;" ")-1)),OR(LEN(LEFT(C3077,FIND(" ",C3077&amp;" ")-1))=6,LEN(LEFT(C3077,FIND(" ",C3077&amp;" ")-1))=7),OR(ISNUMBER(MATCH(LEFT(C3077,FIND(" ",C3077&amp;" ")-1),'Look Up Values'!$G$2:$G$1000,0)),ISNUMBER(MATCH(LEFT(C3077,FIND(" ",C3077&amp;" ")-1),'Look Up Values'!$AE$2:$AE$2000,0)))),"","EWC error")),"")</f>
        <v/>
      </c>
      <c r="M3077" s="242" t="str" cm="1">
        <f t="array" ref="M3077">IF(AND(G3077&lt;&gt;0,G3077&lt;&gt;""),IF(E3077="","",IF(ISNUMBER(MATCH(SUBSTITUTE(E3077," ",""),SUBSTITUTE('Look Up Values'!$I$2:$I$10," ",""),0)),"","State error")),"")</f>
        <v/>
      </c>
      <c r="N3077" s="242" t="str" cm="1">
        <f t="array" ref="N3077">IF(AND(G3077&lt;&gt;0,G3077&lt;&gt;""),IF(F3077="","",IF(ISNUMBER(MATCH(SUBSTITUTE(F3077," ",""),SUBSTITUTE('Look Up Values'!$W$2:$W$30," ",""),0)),"","D&amp;R error")),"")</f>
        <v/>
      </c>
      <c r="O3077" s="256" t="str">
        <f t="shared" si="95"/>
        <v/>
      </c>
    </row>
    <row r="3078" spans="1:15" ht="15.75">
      <c r="A3078" s="250">
        <v>3071</v>
      </c>
      <c r="B3078" s="208"/>
      <c r="C3078" s="49"/>
      <c r="D3078" s="50"/>
      <c r="E3078" s="50"/>
      <c r="F3078" s="50"/>
      <c r="G3078" s="209"/>
      <c r="H3078" s="48"/>
      <c r="I3078" s="457" t="str">
        <f t="shared" si="94"/>
        <v/>
      </c>
      <c r="J3078" s="241" cm="1">
        <f t="array" ref="J3078">SUMPRODUCT(--(K3078:N3078&lt;&gt;"")) + IF(TRIM(O3078)="",0,LEN(O3078)-LEN(SUBSTITUTE(O3078,",",""))+1)</f>
        <v>0</v>
      </c>
      <c r="K3078" s="242" t="str">
        <f>IF(AND(G3078&lt;&gt;0,G3078&lt;&gt;""),IF(B3078="","",IF(ISNUMBER(MATCH(B3078,'Look Up Values'!$B$2:$B$500,0)),"","Dest. error")),"")</f>
        <v/>
      </c>
      <c r="L3078" s="242" t="str">
        <f>IF(AND(G3078&lt;&gt;0,G3078&lt;&gt;""),IF(C3078="","",IF(AND(ISNUMBER(--LEFT(C3078,FIND(" ",C3078&amp;" ")-1)),OR(LEN(LEFT(C3078,FIND(" ",C3078&amp;" ")-1))=6,LEN(LEFT(C3078,FIND(" ",C3078&amp;" ")-1))=7),OR(ISNUMBER(MATCH(LEFT(C3078,FIND(" ",C3078&amp;" ")-1),'Look Up Values'!$G$2:$G$1000,0)),ISNUMBER(MATCH(LEFT(C3078,FIND(" ",C3078&amp;" ")-1),'Look Up Values'!$AE$2:$AE$2000,0)))),"","EWC error")),"")</f>
        <v/>
      </c>
      <c r="M3078" s="242" t="str" cm="1">
        <f t="array" ref="M3078">IF(AND(G3078&lt;&gt;0,G3078&lt;&gt;""),IF(E3078="","",IF(ISNUMBER(MATCH(SUBSTITUTE(E3078," ",""),SUBSTITUTE('Look Up Values'!$I$2:$I$10," ",""),0)),"","State error")),"")</f>
        <v/>
      </c>
      <c r="N3078" s="242" t="str" cm="1">
        <f t="array" ref="N3078">IF(AND(G3078&lt;&gt;0,G3078&lt;&gt;""),IF(F3078="","",IF(ISNUMBER(MATCH(SUBSTITUTE(F3078," ",""),SUBSTITUTE('Look Up Values'!$W$2:$W$30," ",""),0)),"","D&amp;R error")),"")</f>
        <v/>
      </c>
      <c r="O3078" s="256" t="str">
        <f t="shared" si="95"/>
        <v/>
      </c>
    </row>
    <row r="3079" spans="1:15" ht="15.75">
      <c r="A3079" s="250">
        <v>3072</v>
      </c>
      <c r="B3079" s="208"/>
      <c r="C3079" s="49"/>
      <c r="D3079" s="50"/>
      <c r="E3079" s="50"/>
      <c r="F3079" s="50"/>
      <c r="G3079" s="209"/>
      <c r="H3079" s="48"/>
      <c r="I3079" s="457" t="str">
        <f t="shared" si="94"/>
        <v/>
      </c>
      <c r="J3079" s="241" cm="1">
        <f t="array" ref="J3079">SUMPRODUCT(--(K3079:N3079&lt;&gt;"")) + IF(TRIM(O3079)="",0,LEN(O3079)-LEN(SUBSTITUTE(O3079,",",""))+1)</f>
        <v>0</v>
      </c>
      <c r="K3079" s="242" t="str">
        <f>IF(AND(G3079&lt;&gt;0,G3079&lt;&gt;""),IF(B3079="","",IF(ISNUMBER(MATCH(B3079,'Look Up Values'!$B$2:$B$500,0)),"","Dest. error")),"")</f>
        <v/>
      </c>
      <c r="L3079" s="242" t="str">
        <f>IF(AND(G3079&lt;&gt;0,G3079&lt;&gt;""),IF(C3079="","",IF(AND(ISNUMBER(--LEFT(C3079,FIND(" ",C3079&amp;" ")-1)),OR(LEN(LEFT(C3079,FIND(" ",C3079&amp;" ")-1))=6,LEN(LEFT(C3079,FIND(" ",C3079&amp;" ")-1))=7),OR(ISNUMBER(MATCH(LEFT(C3079,FIND(" ",C3079&amp;" ")-1),'Look Up Values'!$G$2:$G$1000,0)),ISNUMBER(MATCH(LEFT(C3079,FIND(" ",C3079&amp;" ")-1),'Look Up Values'!$AE$2:$AE$2000,0)))),"","EWC error")),"")</f>
        <v/>
      </c>
      <c r="M3079" s="242" t="str" cm="1">
        <f t="array" ref="M3079">IF(AND(G3079&lt;&gt;0,G3079&lt;&gt;""),IF(E3079="","",IF(ISNUMBER(MATCH(SUBSTITUTE(E3079," ",""),SUBSTITUTE('Look Up Values'!$I$2:$I$10," ",""),0)),"","State error")),"")</f>
        <v/>
      </c>
      <c r="N3079" s="242" t="str" cm="1">
        <f t="array" ref="N3079">IF(AND(G3079&lt;&gt;0,G3079&lt;&gt;""),IF(F3079="","",IF(ISNUMBER(MATCH(SUBSTITUTE(F3079," ",""),SUBSTITUTE('Look Up Values'!$W$2:$W$30," ",""),0)),"","D&amp;R error")),"")</f>
        <v/>
      </c>
      <c r="O3079" s="256" t="str">
        <f t="shared" si="95"/>
        <v/>
      </c>
    </row>
    <row r="3080" spans="1:15" ht="15.75">
      <c r="A3080" s="250">
        <v>3073</v>
      </c>
      <c r="B3080" s="208"/>
      <c r="C3080" s="49"/>
      <c r="D3080" s="50"/>
      <c r="E3080" s="50"/>
      <c r="F3080" s="50"/>
      <c r="G3080" s="209"/>
      <c r="H3080" s="48"/>
      <c r="I3080" s="457" t="str">
        <f t="shared" si="94"/>
        <v/>
      </c>
      <c r="J3080" s="241" cm="1">
        <f t="array" ref="J3080">SUMPRODUCT(--(K3080:N3080&lt;&gt;"")) + IF(TRIM(O3080)="",0,LEN(O3080)-LEN(SUBSTITUTE(O3080,",",""))+1)</f>
        <v>0</v>
      </c>
      <c r="K3080" s="242" t="str">
        <f>IF(AND(G3080&lt;&gt;0,G3080&lt;&gt;""),IF(B3080="","",IF(ISNUMBER(MATCH(B3080,'Look Up Values'!$B$2:$B$500,0)),"","Dest. error")),"")</f>
        <v/>
      </c>
      <c r="L3080" s="242" t="str">
        <f>IF(AND(G3080&lt;&gt;0,G3080&lt;&gt;""),IF(C3080="","",IF(AND(ISNUMBER(--LEFT(C3080,FIND(" ",C3080&amp;" ")-1)),OR(LEN(LEFT(C3080,FIND(" ",C3080&amp;" ")-1))=6,LEN(LEFT(C3080,FIND(" ",C3080&amp;" ")-1))=7),OR(ISNUMBER(MATCH(LEFT(C3080,FIND(" ",C3080&amp;" ")-1),'Look Up Values'!$G$2:$G$1000,0)),ISNUMBER(MATCH(LEFT(C3080,FIND(" ",C3080&amp;" ")-1),'Look Up Values'!$AE$2:$AE$2000,0)))),"","EWC error")),"")</f>
        <v/>
      </c>
      <c r="M3080" s="242" t="str" cm="1">
        <f t="array" ref="M3080">IF(AND(G3080&lt;&gt;0,G3080&lt;&gt;""),IF(E3080="","",IF(ISNUMBER(MATCH(SUBSTITUTE(E3080," ",""),SUBSTITUTE('Look Up Values'!$I$2:$I$10," ",""),0)),"","State error")),"")</f>
        <v/>
      </c>
      <c r="N3080" s="242" t="str" cm="1">
        <f t="array" ref="N3080">IF(AND(G3080&lt;&gt;0,G3080&lt;&gt;""),IF(F3080="","",IF(ISNUMBER(MATCH(SUBSTITUTE(F3080," ",""),SUBSTITUTE('Look Up Values'!$W$2:$W$30," ",""),0)),"","D&amp;R error")),"")</f>
        <v/>
      </c>
      <c r="O3080" s="256" t="str">
        <f t="shared" si="95"/>
        <v/>
      </c>
    </row>
    <row r="3081" spans="1:15" ht="15.75">
      <c r="A3081" s="250">
        <v>3074</v>
      </c>
      <c r="B3081" s="208"/>
      <c r="C3081" s="49"/>
      <c r="D3081" s="50"/>
      <c r="E3081" s="50"/>
      <c r="F3081" s="50"/>
      <c r="G3081" s="209"/>
      <c r="H3081" s="48"/>
      <c r="I3081" s="457" t="str">
        <f t="shared" ref="I3081:I3144" si="96">IF(IFERROR(--SUBSTITUTE(J3081,CHAR(160),""),0)&gt;0,A3081,"")</f>
        <v/>
      </c>
      <c r="J3081" s="241" cm="1">
        <f t="array" ref="J3081">SUMPRODUCT(--(K3081:N3081&lt;&gt;"")) + IF(TRIM(O3081)="",0,LEN(O3081)-LEN(SUBSTITUTE(O3081,",",""))+1)</f>
        <v>0</v>
      </c>
      <c r="K3081" s="242" t="str">
        <f>IF(AND(G3081&lt;&gt;0,G3081&lt;&gt;""),IF(B3081="","",IF(ISNUMBER(MATCH(B3081,'Look Up Values'!$B$2:$B$500,0)),"","Dest. error")),"")</f>
        <v/>
      </c>
      <c r="L3081" s="242" t="str">
        <f>IF(AND(G3081&lt;&gt;0,G3081&lt;&gt;""),IF(C3081="","",IF(AND(ISNUMBER(--LEFT(C3081,FIND(" ",C3081&amp;" ")-1)),OR(LEN(LEFT(C3081,FIND(" ",C3081&amp;" ")-1))=6,LEN(LEFT(C3081,FIND(" ",C3081&amp;" ")-1))=7),OR(ISNUMBER(MATCH(LEFT(C3081,FIND(" ",C3081&amp;" ")-1),'Look Up Values'!$G$2:$G$1000,0)),ISNUMBER(MATCH(LEFT(C3081,FIND(" ",C3081&amp;" ")-1),'Look Up Values'!$AE$2:$AE$2000,0)))),"","EWC error")),"")</f>
        <v/>
      </c>
      <c r="M3081" s="242" t="str" cm="1">
        <f t="array" ref="M3081">IF(AND(G3081&lt;&gt;0,G3081&lt;&gt;""),IF(E3081="","",IF(ISNUMBER(MATCH(SUBSTITUTE(E3081," ",""),SUBSTITUTE('Look Up Values'!$I$2:$I$10," ",""),0)),"","State error")),"")</f>
        <v/>
      </c>
      <c r="N3081" s="242" t="str" cm="1">
        <f t="array" ref="N3081">IF(AND(G3081&lt;&gt;0,G3081&lt;&gt;""),IF(F3081="","",IF(ISNUMBER(MATCH(SUBSTITUTE(F3081," ",""),SUBSTITUTE('Look Up Values'!$W$2:$W$30," ",""),0)),"","D&amp;R error")),"")</f>
        <v/>
      </c>
      <c r="O3081" s="256" t="str">
        <f t="shared" ref="O3081:O3144" si="97">IF(OR(G3081="",G3081=0),"",IF((TRIM(SUBSTITUTE(B3081,CHAR(160),""))&amp;TRIM(SUBSTITUTE(C3081,CHAR(160),""))&amp;TRIM(SUBSTITUTE(F3081,CHAR(160),""))&amp;TRIM(SUBSTITUTE(E3081,CHAR(160),"")))&lt;&gt;"",IF((--(TRIM(SUBSTITUTE(B3081,CHAR(160),""))&lt;&gt;"")+--(TRIM(SUBSTITUTE(C3081,CHAR(160),""))&lt;&gt;"")+--(TRIM(SUBSTITUTE(F3081,CHAR(160),""))&lt;&gt;"")+--(TRIM(SUBSTITUTE(E3081,CHAR(160),""))&lt;&gt;""))=4,"",LEFT(IF(TRIM(SUBSTITUTE(B3081,CHAR(160),""))="","Dest, ","")&amp;IF(TRIM(SUBSTITUTE(C3081,CHAR(160),""))="","EWC, ","")&amp;IF(TRIM(SUBSTITUTE(F3081,CHAR(160),""))="","D&amp;R, ","")&amp;IF(TRIM(SUBSTITUTE(E3081,CHAR(160),""))="","State, ",""),LEN(IF(TRIM(SUBSTITUTE(B3081,CHAR(160),""))="","Dest, ","")&amp;IF(TRIM(SUBSTITUTE(C3081,CHAR(160),""))="","EWC, ","")&amp;IF(TRIM(SUBSTITUTE(F3081,CHAR(160),""))="","D&amp;R, ","")&amp;IF(TRIM(SUBSTITUTE(E3081,CHAR(160),""))="","State, ",""))-2)),LEFT(IF(TRIM(SUBSTITUTE(B3081,CHAR(160),""))="","Dest, ","")&amp;IF(TRIM(SUBSTITUTE(C3081,CHAR(160),""))="","EWC, ","")&amp;IF(TRIM(SUBSTITUTE(F3081,CHAR(160),""))="","D&amp;R, ","")&amp;IF(TRIM(SUBSTITUTE(E3081,CHAR(160),""))="","State, ",""),LEN(IF(TRIM(SUBSTITUTE(B3081,CHAR(160),""))="","Dest, ","")&amp;IF(TRIM(SUBSTITUTE(C3081,CHAR(160),""))="","EWC, ","")&amp;IF(TRIM(SUBSTITUTE(F3081,CHAR(160),""))="","D&amp;R, ","")&amp;IF(TRIM(SUBSTITUTE(E3081,CHAR(160),""))="","State, ",""))-2)))</f>
        <v/>
      </c>
    </row>
    <row r="3082" spans="1:15" ht="15.75">
      <c r="A3082" s="250">
        <v>3075</v>
      </c>
      <c r="B3082" s="208"/>
      <c r="C3082" s="49"/>
      <c r="D3082" s="50"/>
      <c r="E3082" s="50"/>
      <c r="F3082" s="50"/>
      <c r="G3082" s="209"/>
      <c r="H3082" s="48"/>
      <c r="I3082" s="457" t="str">
        <f t="shared" si="96"/>
        <v/>
      </c>
      <c r="J3082" s="241" cm="1">
        <f t="array" ref="J3082">SUMPRODUCT(--(K3082:N3082&lt;&gt;"")) + IF(TRIM(O3082)="",0,LEN(O3082)-LEN(SUBSTITUTE(O3082,",",""))+1)</f>
        <v>0</v>
      </c>
      <c r="K3082" s="242" t="str">
        <f>IF(AND(G3082&lt;&gt;0,G3082&lt;&gt;""),IF(B3082="","",IF(ISNUMBER(MATCH(B3082,'Look Up Values'!$B$2:$B$500,0)),"","Dest. error")),"")</f>
        <v/>
      </c>
      <c r="L3082" s="242" t="str">
        <f>IF(AND(G3082&lt;&gt;0,G3082&lt;&gt;""),IF(C3082="","",IF(AND(ISNUMBER(--LEFT(C3082,FIND(" ",C3082&amp;" ")-1)),OR(LEN(LEFT(C3082,FIND(" ",C3082&amp;" ")-1))=6,LEN(LEFT(C3082,FIND(" ",C3082&amp;" ")-1))=7),OR(ISNUMBER(MATCH(LEFT(C3082,FIND(" ",C3082&amp;" ")-1),'Look Up Values'!$G$2:$G$1000,0)),ISNUMBER(MATCH(LEFT(C3082,FIND(" ",C3082&amp;" ")-1),'Look Up Values'!$AE$2:$AE$2000,0)))),"","EWC error")),"")</f>
        <v/>
      </c>
      <c r="M3082" s="242" t="str" cm="1">
        <f t="array" ref="M3082">IF(AND(G3082&lt;&gt;0,G3082&lt;&gt;""),IF(E3082="","",IF(ISNUMBER(MATCH(SUBSTITUTE(E3082," ",""),SUBSTITUTE('Look Up Values'!$I$2:$I$10," ",""),0)),"","State error")),"")</f>
        <v/>
      </c>
      <c r="N3082" s="242" t="str" cm="1">
        <f t="array" ref="N3082">IF(AND(G3082&lt;&gt;0,G3082&lt;&gt;""),IF(F3082="","",IF(ISNUMBER(MATCH(SUBSTITUTE(F3082," ",""),SUBSTITUTE('Look Up Values'!$W$2:$W$30," ",""),0)),"","D&amp;R error")),"")</f>
        <v/>
      </c>
      <c r="O3082" s="256" t="str">
        <f t="shared" si="97"/>
        <v/>
      </c>
    </row>
    <row r="3083" spans="1:15" ht="15.75">
      <c r="A3083" s="250">
        <v>3076</v>
      </c>
      <c r="B3083" s="208"/>
      <c r="C3083" s="49"/>
      <c r="D3083" s="50"/>
      <c r="E3083" s="50"/>
      <c r="F3083" s="50"/>
      <c r="G3083" s="209"/>
      <c r="H3083" s="48"/>
      <c r="I3083" s="457" t="str">
        <f t="shared" si="96"/>
        <v/>
      </c>
      <c r="J3083" s="241" cm="1">
        <f t="array" ref="J3083">SUMPRODUCT(--(K3083:N3083&lt;&gt;"")) + IF(TRIM(O3083)="",0,LEN(O3083)-LEN(SUBSTITUTE(O3083,",",""))+1)</f>
        <v>0</v>
      </c>
      <c r="K3083" s="242" t="str">
        <f>IF(AND(G3083&lt;&gt;0,G3083&lt;&gt;""),IF(B3083="","",IF(ISNUMBER(MATCH(B3083,'Look Up Values'!$B$2:$B$500,0)),"","Dest. error")),"")</f>
        <v/>
      </c>
      <c r="L3083" s="242" t="str">
        <f>IF(AND(G3083&lt;&gt;0,G3083&lt;&gt;""),IF(C3083="","",IF(AND(ISNUMBER(--LEFT(C3083,FIND(" ",C3083&amp;" ")-1)),OR(LEN(LEFT(C3083,FIND(" ",C3083&amp;" ")-1))=6,LEN(LEFT(C3083,FIND(" ",C3083&amp;" ")-1))=7),OR(ISNUMBER(MATCH(LEFT(C3083,FIND(" ",C3083&amp;" ")-1),'Look Up Values'!$G$2:$G$1000,0)),ISNUMBER(MATCH(LEFT(C3083,FIND(" ",C3083&amp;" ")-1),'Look Up Values'!$AE$2:$AE$2000,0)))),"","EWC error")),"")</f>
        <v/>
      </c>
      <c r="M3083" s="242" t="str" cm="1">
        <f t="array" ref="M3083">IF(AND(G3083&lt;&gt;0,G3083&lt;&gt;""),IF(E3083="","",IF(ISNUMBER(MATCH(SUBSTITUTE(E3083," ",""),SUBSTITUTE('Look Up Values'!$I$2:$I$10," ",""),0)),"","State error")),"")</f>
        <v/>
      </c>
      <c r="N3083" s="242" t="str" cm="1">
        <f t="array" ref="N3083">IF(AND(G3083&lt;&gt;0,G3083&lt;&gt;""),IF(F3083="","",IF(ISNUMBER(MATCH(SUBSTITUTE(F3083," ",""),SUBSTITUTE('Look Up Values'!$W$2:$W$30," ",""),0)),"","D&amp;R error")),"")</f>
        <v/>
      </c>
      <c r="O3083" s="256" t="str">
        <f t="shared" si="97"/>
        <v/>
      </c>
    </row>
    <row r="3084" spans="1:15" ht="15.75">
      <c r="A3084" s="250">
        <v>3077</v>
      </c>
      <c r="B3084" s="208"/>
      <c r="C3084" s="49"/>
      <c r="D3084" s="50"/>
      <c r="E3084" s="50"/>
      <c r="F3084" s="50"/>
      <c r="G3084" s="209"/>
      <c r="H3084" s="48"/>
      <c r="I3084" s="457" t="str">
        <f t="shared" si="96"/>
        <v/>
      </c>
      <c r="J3084" s="241" cm="1">
        <f t="array" ref="J3084">SUMPRODUCT(--(K3084:N3084&lt;&gt;"")) + IF(TRIM(O3084)="",0,LEN(O3084)-LEN(SUBSTITUTE(O3084,",",""))+1)</f>
        <v>0</v>
      </c>
      <c r="K3084" s="242" t="str">
        <f>IF(AND(G3084&lt;&gt;0,G3084&lt;&gt;""),IF(B3084="","",IF(ISNUMBER(MATCH(B3084,'Look Up Values'!$B$2:$B$500,0)),"","Dest. error")),"")</f>
        <v/>
      </c>
      <c r="L3084" s="242" t="str">
        <f>IF(AND(G3084&lt;&gt;0,G3084&lt;&gt;""),IF(C3084="","",IF(AND(ISNUMBER(--LEFT(C3084,FIND(" ",C3084&amp;" ")-1)),OR(LEN(LEFT(C3084,FIND(" ",C3084&amp;" ")-1))=6,LEN(LEFT(C3084,FIND(" ",C3084&amp;" ")-1))=7),OR(ISNUMBER(MATCH(LEFT(C3084,FIND(" ",C3084&amp;" ")-1),'Look Up Values'!$G$2:$G$1000,0)),ISNUMBER(MATCH(LEFT(C3084,FIND(" ",C3084&amp;" ")-1),'Look Up Values'!$AE$2:$AE$2000,0)))),"","EWC error")),"")</f>
        <v/>
      </c>
      <c r="M3084" s="242" t="str" cm="1">
        <f t="array" ref="M3084">IF(AND(G3084&lt;&gt;0,G3084&lt;&gt;""),IF(E3084="","",IF(ISNUMBER(MATCH(SUBSTITUTE(E3084," ",""),SUBSTITUTE('Look Up Values'!$I$2:$I$10," ",""),0)),"","State error")),"")</f>
        <v/>
      </c>
      <c r="N3084" s="242" t="str" cm="1">
        <f t="array" ref="N3084">IF(AND(G3084&lt;&gt;0,G3084&lt;&gt;""),IF(F3084="","",IF(ISNUMBER(MATCH(SUBSTITUTE(F3084," ",""),SUBSTITUTE('Look Up Values'!$W$2:$W$30," ",""),0)),"","D&amp;R error")),"")</f>
        <v/>
      </c>
      <c r="O3084" s="256" t="str">
        <f t="shared" si="97"/>
        <v/>
      </c>
    </row>
    <row r="3085" spans="1:15" ht="15.75">
      <c r="A3085" s="250">
        <v>3078</v>
      </c>
      <c r="B3085" s="208"/>
      <c r="C3085" s="49"/>
      <c r="D3085" s="50"/>
      <c r="E3085" s="50"/>
      <c r="F3085" s="50"/>
      <c r="G3085" s="209"/>
      <c r="H3085" s="48"/>
      <c r="I3085" s="457" t="str">
        <f t="shared" si="96"/>
        <v/>
      </c>
      <c r="J3085" s="241" cm="1">
        <f t="array" ref="J3085">SUMPRODUCT(--(K3085:N3085&lt;&gt;"")) + IF(TRIM(O3085)="",0,LEN(O3085)-LEN(SUBSTITUTE(O3085,",",""))+1)</f>
        <v>0</v>
      </c>
      <c r="K3085" s="242" t="str">
        <f>IF(AND(G3085&lt;&gt;0,G3085&lt;&gt;""),IF(B3085="","",IF(ISNUMBER(MATCH(B3085,'Look Up Values'!$B$2:$B$500,0)),"","Dest. error")),"")</f>
        <v/>
      </c>
      <c r="L3085" s="242" t="str">
        <f>IF(AND(G3085&lt;&gt;0,G3085&lt;&gt;""),IF(C3085="","",IF(AND(ISNUMBER(--LEFT(C3085,FIND(" ",C3085&amp;" ")-1)),OR(LEN(LEFT(C3085,FIND(" ",C3085&amp;" ")-1))=6,LEN(LEFT(C3085,FIND(" ",C3085&amp;" ")-1))=7),OR(ISNUMBER(MATCH(LEFT(C3085,FIND(" ",C3085&amp;" ")-1),'Look Up Values'!$G$2:$G$1000,0)),ISNUMBER(MATCH(LEFT(C3085,FIND(" ",C3085&amp;" ")-1),'Look Up Values'!$AE$2:$AE$2000,0)))),"","EWC error")),"")</f>
        <v/>
      </c>
      <c r="M3085" s="242" t="str" cm="1">
        <f t="array" ref="M3085">IF(AND(G3085&lt;&gt;0,G3085&lt;&gt;""),IF(E3085="","",IF(ISNUMBER(MATCH(SUBSTITUTE(E3085," ",""),SUBSTITUTE('Look Up Values'!$I$2:$I$10," ",""),0)),"","State error")),"")</f>
        <v/>
      </c>
      <c r="N3085" s="242" t="str" cm="1">
        <f t="array" ref="N3085">IF(AND(G3085&lt;&gt;0,G3085&lt;&gt;""),IF(F3085="","",IF(ISNUMBER(MATCH(SUBSTITUTE(F3085," ",""),SUBSTITUTE('Look Up Values'!$W$2:$W$30," ",""),0)),"","D&amp;R error")),"")</f>
        <v/>
      </c>
      <c r="O3085" s="256" t="str">
        <f t="shared" si="97"/>
        <v/>
      </c>
    </row>
    <row r="3086" spans="1:15" ht="15.75">
      <c r="A3086" s="250">
        <v>3079</v>
      </c>
      <c r="B3086" s="208"/>
      <c r="C3086" s="49"/>
      <c r="D3086" s="50"/>
      <c r="E3086" s="50"/>
      <c r="F3086" s="50"/>
      <c r="G3086" s="209"/>
      <c r="H3086" s="48"/>
      <c r="I3086" s="457" t="str">
        <f t="shared" si="96"/>
        <v/>
      </c>
      <c r="J3086" s="241" cm="1">
        <f t="array" ref="J3086">SUMPRODUCT(--(K3086:N3086&lt;&gt;"")) + IF(TRIM(O3086)="",0,LEN(O3086)-LEN(SUBSTITUTE(O3086,",",""))+1)</f>
        <v>0</v>
      </c>
      <c r="K3086" s="242" t="str">
        <f>IF(AND(G3086&lt;&gt;0,G3086&lt;&gt;""),IF(B3086="","",IF(ISNUMBER(MATCH(B3086,'Look Up Values'!$B$2:$B$500,0)),"","Dest. error")),"")</f>
        <v/>
      </c>
      <c r="L3086" s="242" t="str">
        <f>IF(AND(G3086&lt;&gt;0,G3086&lt;&gt;""),IF(C3086="","",IF(AND(ISNUMBER(--LEFT(C3086,FIND(" ",C3086&amp;" ")-1)),OR(LEN(LEFT(C3086,FIND(" ",C3086&amp;" ")-1))=6,LEN(LEFT(C3086,FIND(" ",C3086&amp;" ")-1))=7),OR(ISNUMBER(MATCH(LEFT(C3086,FIND(" ",C3086&amp;" ")-1),'Look Up Values'!$G$2:$G$1000,0)),ISNUMBER(MATCH(LEFT(C3086,FIND(" ",C3086&amp;" ")-1),'Look Up Values'!$AE$2:$AE$2000,0)))),"","EWC error")),"")</f>
        <v/>
      </c>
      <c r="M3086" s="242" t="str" cm="1">
        <f t="array" ref="M3086">IF(AND(G3086&lt;&gt;0,G3086&lt;&gt;""),IF(E3086="","",IF(ISNUMBER(MATCH(SUBSTITUTE(E3086," ",""),SUBSTITUTE('Look Up Values'!$I$2:$I$10," ",""),0)),"","State error")),"")</f>
        <v/>
      </c>
      <c r="N3086" s="242" t="str" cm="1">
        <f t="array" ref="N3086">IF(AND(G3086&lt;&gt;0,G3086&lt;&gt;""),IF(F3086="","",IF(ISNUMBER(MATCH(SUBSTITUTE(F3086," ",""),SUBSTITUTE('Look Up Values'!$W$2:$W$30," ",""),0)),"","D&amp;R error")),"")</f>
        <v/>
      </c>
      <c r="O3086" s="256" t="str">
        <f t="shared" si="97"/>
        <v/>
      </c>
    </row>
    <row r="3087" spans="1:15" ht="15.75">
      <c r="A3087" s="250">
        <v>3080</v>
      </c>
      <c r="B3087" s="208"/>
      <c r="C3087" s="49"/>
      <c r="D3087" s="50"/>
      <c r="E3087" s="50"/>
      <c r="F3087" s="50"/>
      <c r="G3087" s="209"/>
      <c r="H3087" s="48"/>
      <c r="I3087" s="457" t="str">
        <f t="shared" si="96"/>
        <v/>
      </c>
      <c r="J3087" s="241" cm="1">
        <f t="array" ref="J3087">SUMPRODUCT(--(K3087:N3087&lt;&gt;"")) + IF(TRIM(O3087)="",0,LEN(O3087)-LEN(SUBSTITUTE(O3087,",",""))+1)</f>
        <v>0</v>
      </c>
      <c r="K3087" s="242" t="str">
        <f>IF(AND(G3087&lt;&gt;0,G3087&lt;&gt;""),IF(B3087="","",IF(ISNUMBER(MATCH(B3087,'Look Up Values'!$B$2:$B$500,0)),"","Dest. error")),"")</f>
        <v/>
      </c>
      <c r="L3087" s="242" t="str">
        <f>IF(AND(G3087&lt;&gt;0,G3087&lt;&gt;""),IF(C3087="","",IF(AND(ISNUMBER(--LEFT(C3087,FIND(" ",C3087&amp;" ")-1)),OR(LEN(LEFT(C3087,FIND(" ",C3087&amp;" ")-1))=6,LEN(LEFT(C3087,FIND(" ",C3087&amp;" ")-1))=7),OR(ISNUMBER(MATCH(LEFT(C3087,FIND(" ",C3087&amp;" ")-1),'Look Up Values'!$G$2:$G$1000,0)),ISNUMBER(MATCH(LEFT(C3087,FIND(" ",C3087&amp;" ")-1),'Look Up Values'!$AE$2:$AE$2000,0)))),"","EWC error")),"")</f>
        <v/>
      </c>
      <c r="M3087" s="242" t="str" cm="1">
        <f t="array" ref="M3087">IF(AND(G3087&lt;&gt;0,G3087&lt;&gt;""),IF(E3087="","",IF(ISNUMBER(MATCH(SUBSTITUTE(E3087," ",""),SUBSTITUTE('Look Up Values'!$I$2:$I$10," ",""),0)),"","State error")),"")</f>
        <v/>
      </c>
      <c r="N3087" s="242" t="str" cm="1">
        <f t="array" ref="N3087">IF(AND(G3087&lt;&gt;0,G3087&lt;&gt;""),IF(F3087="","",IF(ISNUMBER(MATCH(SUBSTITUTE(F3087," ",""),SUBSTITUTE('Look Up Values'!$W$2:$W$30," ",""),0)),"","D&amp;R error")),"")</f>
        <v/>
      </c>
      <c r="O3087" s="256" t="str">
        <f t="shared" si="97"/>
        <v/>
      </c>
    </row>
    <row r="3088" spans="1:15" ht="15.75">
      <c r="A3088" s="250">
        <v>3081</v>
      </c>
      <c r="B3088" s="208"/>
      <c r="C3088" s="49"/>
      <c r="D3088" s="50"/>
      <c r="E3088" s="50"/>
      <c r="F3088" s="50"/>
      <c r="G3088" s="209"/>
      <c r="H3088" s="48"/>
      <c r="I3088" s="457" t="str">
        <f t="shared" si="96"/>
        <v/>
      </c>
      <c r="J3088" s="241" cm="1">
        <f t="array" ref="J3088">SUMPRODUCT(--(K3088:N3088&lt;&gt;"")) + IF(TRIM(O3088)="",0,LEN(O3088)-LEN(SUBSTITUTE(O3088,",",""))+1)</f>
        <v>0</v>
      </c>
      <c r="K3088" s="242" t="str">
        <f>IF(AND(G3088&lt;&gt;0,G3088&lt;&gt;""),IF(B3088="","",IF(ISNUMBER(MATCH(B3088,'Look Up Values'!$B$2:$B$500,0)),"","Dest. error")),"")</f>
        <v/>
      </c>
      <c r="L3088" s="242" t="str">
        <f>IF(AND(G3088&lt;&gt;0,G3088&lt;&gt;""),IF(C3088="","",IF(AND(ISNUMBER(--LEFT(C3088,FIND(" ",C3088&amp;" ")-1)),OR(LEN(LEFT(C3088,FIND(" ",C3088&amp;" ")-1))=6,LEN(LEFT(C3088,FIND(" ",C3088&amp;" ")-1))=7),OR(ISNUMBER(MATCH(LEFT(C3088,FIND(" ",C3088&amp;" ")-1),'Look Up Values'!$G$2:$G$1000,0)),ISNUMBER(MATCH(LEFT(C3088,FIND(" ",C3088&amp;" ")-1),'Look Up Values'!$AE$2:$AE$2000,0)))),"","EWC error")),"")</f>
        <v/>
      </c>
      <c r="M3088" s="242" t="str" cm="1">
        <f t="array" ref="M3088">IF(AND(G3088&lt;&gt;0,G3088&lt;&gt;""),IF(E3088="","",IF(ISNUMBER(MATCH(SUBSTITUTE(E3088," ",""),SUBSTITUTE('Look Up Values'!$I$2:$I$10," ",""),0)),"","State error")),"")</f>
        <v/>
      </c>
      <c r="N3088" s="242" t="str" cm="1">
        <f t="array" ref="N3088">IF(AND(G3088&lt;&gt;0,G3088&lt;&gt;""),IF(F3088="","",IF(ISNUMBER(MATCH(SUBSTITUTE(F3088," ",""),SUBSTITUTE('Look Up Values'!$W$2:$W$30," ",""),0)),"","D&amp;R error")),"")</f>
        <v/>
      </c>
      <c r="O3088" s="256" t="str">
        <f t="shared" si="97"/>
        <v/>
      </c>
    </row>
    <row r="3089" spans="1:15" ht="15.75">
      <c r="A3089" s="250">
        <v>3082</v>
      </c>
      <c r="B3089" s="208"/>
      <c r="C3089" s="49"/>
      <c r="D3089" s="50"/>
      <c r="E3089" s="50"/>
      <c r="F3089" s="50"/>
      <c r="G3089" s="209"/>
      <c r="H3089" s="48"/>
      <c r="I3089" s="457" t="str">
        <f t="shared" si="96"/>
        <v/>
      </c>
      <c r="J3089" s="241" cm="1">
        <f t="array" ref="J3089">SUMPRODUCT(--(K3089:N3089&lt;&gt;"")) + IF(TRIM(O3089)="",0,LEN(O3089)-LEN(SUBSTITUTE(O3089,",",""))+1)</f>
        <v>0</v>
      </c>
      <c r="K3089" s="242" t="str">
        <f>IF(AND(G3089&lt;&gt;0,G3089&lt;&gt;""),IF(B3089="","",IF(ISNUMBER(MATCH(B3089,'Look Up Values'!$B$2:$B$500,0)),"","Dest. error")),"")</f>
        <v/>
      </c>
      <c r="L3089" s="242" t="str">
        <f>IF(AND(G3089&lt;&gt;0,G3089&lt;&gt;""),IF(C3089="","",IF(AND(ISNUMBER(--LEFT(C3089,FIND(" ",C3089&amp;" ")-1)),OR(LEN(LEFT(C3089,FIND(" ",C3089&amp;" ")-1))=6,LEN(LEFT(C3089,FIND(" ",C3089&amp;" ")-1))=7),OR(ISNUMBER(MATCH(LEFT(C3089,FIND(" ",C3089&amp;" ")-1),'Look Up Values'!$G$2:$G$1000,0)),ISNUMBER(MATCH(LEFT(C3089,FIND(" ",C3089&amp;" ")-1),'Look Up Values'!$AE$2:$AE$2000,0)))),"","EWC error")),"")</f>
        <v/>
      </c>
      <c r="M3089" s="242" t="str" cm="1">
        <f t="array" ref="M3089">IF(AND(G3089&lt;&gt;0,G3089&lt;&gt;""),IF(E3089="","",IF(ISNUMBER(MATCH(SUBSTITUTE(E3089," ",""),SUBSTITUTE('Look Up Values'!$I$2:$I$10," ",""),0)),"","State error")),"")</f>
        <v/>
      </c>
      <c r="N3089" s="242" t="str" cm="1">
        <f t="array" ref="N3089">IF(AND(G3089&lt;&gt;0,G3089&lt;&gt;""),IF(F3089="","",IF(ISNUMBER(MATCH(SUBSTITUTE(F3089," ",""),SUBSTITUTE('Look Up Values'!$W$2:$W$30," ",""),0)),"","D&amp;R error")),"")</f>
        <v/>
      </c>
      <c r="O3089" s="256" t="str">
        <f t="shared" si="97"/>
        <v/>
      </c>
    </row>
    <row r="3090" spans="1:15" ht="15.75">
      <c r="A3090" s="250">
        <v>3083</v>
      </c>
      <c r="B3090" s="208"/>
      <c r="C3090" s="49"/>
      <c r="D3090" s="50"/>
      <c r="E3090" s="50"/>
      <c r="F3090" s="50"/>
      <c r="G3090" s="209"/>
      <c r="H3090" s="48"/>
      <c r="I3090" s="457" t="str">
        <f t="shared" si="96"/>
        <v/>
      </c>
      <c r="J3090" s="241" cm="1">
        <f t="array" ref="J3090">SUMPRODUCT(--(K3090:N3090&lt;&gt;"")) + IF(TRIM(O3090)="",0,LEN(O3090)-LEN(SUBSTITUTE(O3090,",",""))+1)</f>
        <v>0</v>
      </c>
      <c r="K3090" s="242" t="str">
        <f>IF(AND(G3090&lt;&gt;0,G3090&lt;&gt;""),IF(B3090="","",IF(ISNUMBER(MATCH(B3090,'Look Up Values'!$B$2:$B$500,0)),"","Dest. error")),"")</f>
        <v/>
      </c>
      <c r="L3090" s="242" t="str">
        <f>IF(AND(G3090&lt;&gt;0,G3090&lt;&gt;""),IF(C3090="","",IF(AND(ISNUMBER(--LEFT(C3090,FIND(" ",C3090&amp;" ")-1)),OR(LEN(LEFT(C3090,FIND(" ",C3090&amp;" ")-1))=6,LEN(LEFT(C3090,FIND(" ",C3090&amp;" ")-1))=7),OR(ISNUMBER(MATCH(LEFT(C3090,FIND(" ",C3090&amp;" ")-1),'Look Up Values'!$G$2:$G$1000,0)),ISNUMBER(MATCH(LEFT(C3090,FIND(" ",C3090&amp;" ")-1),'Look Up Values'!$AE$2:$AE$2000,0)))),"","EWC error")),"")</f>
        <v/>
      </c>
      <c r="M3090" s="242" t="str" cm="1">
        <f t="array" ref="M3090">IF(AND(G3090&lt;&gt;0,G3090&lt;&gt;""),IF(E3090="","",IF(ISNUMBER(MATCH(SUBSTITUTE(E3090," ",""),SUBSTITUTE('Look Up Values'!$I$2:$I$10," ",""),0)),"","State error")),"")</f>
        <v/>
      </c>
      <c r="N3090" s="242" t="str" cm="1">
        <f t="array" ref="N3090">IF(AND(G3090&lt;&gt;0,G3090&lt;&gt;""),IF(F3090="","",IF(ISNUMBER(MATCH(SUBSTITUTE(F3090," ",""),SUBSTITUTE('Look Up Values'!$W$2:$W$30," ",""),0)),"","D&amp;R error")),"")</f>
        <v/>
      </c>
      <c r="O3090" s="256" t="str">
        <f t="shared" si="97"/>
        <v/>
      </c>
    </row>
    <row r="3091" spans="1:15" ht="15.75">
      <c r="A3091" s="250">
        <v>3084</v>
      </c>
      <c r="B3091" s="208"/>
      <c r="C3091" s="49"/>
      <c r="D3091" s="50"/>
      <c r="E3091" s="50"/>
      <c r="F3091" s="50"/>
      <c r="G3091" s="209"/>
      <c r="H3091" s="48"/>
      <c r="I3091" s="457" t="str">
        <f t="shared" si="96"/>
        <v/>
      </c>
      <c r="J3091" s="241" cm="1">
        <f t="array" ref="J3091">SUMPRODUCT(--(K3091:N3091&lt;&gt;"")) + IF(TRIM(O3091)="",0,LEN(O3091)-LEN(SUBSTITUTE(O3091,",",""))+1)</f>
        <v>0</v>
      </c>
      <c r="K3091" s="242" t="str">
        <f>IF(AND(G3091&lt;&gt;0,G3091&lt;&gt;""),IF(B3091="","",IF(ISNUMBER(MATCH(B3091,'Look Up Values'!$B$2:$B$500,0)),"","Dest. error")),"")</f>
        <v/>
      </c>
      <c r="L3091" s="242" t="str">
        <f>IF(AND(G3091&lt;&gt;0,G3091&lt;&gt;""),IF(C3091="","",IF(AND(ISNUMBER(--LEFT(C3091,FIND(" ",C3091&amp;" ")-1)),OR(LEN(LEFT(C3091,FIND(" ",C3091&amp;" ")-1))=6,LEN(LEFT(C3091,FIND(" ",C3091&amp;" ")-1))=7),OR(ISNUMBER(MATCH(LEFT(C3091,FIND(" ",C3091&amp;" ")-1),'Look Up Values'!$G$2:$G$1000,0)),ISNUMBER(MATCH(LEFT(C3091,FIND(" ",C3091&amp;" ")-1),'Look Up Values'!$AE$2:$AE$2000,0)))),"","EWC error")),"")</f>
        <v/>
      </c>
      <c r="M3091" s="242" t="str" cm="1">
        <f t="array" ref="M3091">IF(AND(G3091&lt;&gt;0,G3091&lt;&gt;""),IF(E3091="","",IF(ISNUMBER(MATCH(SUBSTITUTE(E3091," ",""),SUBSTITUTE('Look Up Values'!$I$2:$I$10," ",""),0)),"","State error")),"")</f>
        <v/>
      </c>
      <c r="N3091" s="242" t="str" cm="1">
        <f t="array" ref="N3091">IF(AND(G3091&lt;&gt;0,G3091&lt;&gt;""),IF(F3091="","",IF(ISNUMBER(MATCH(SUBSTITUTE(F3091," ",""),SUBSTITUTE('Look Up Values'!$W$2:$W$30," ",""),0)),"","D&amp;R error")),"")</f>
        <v/>
      </c>
      <c r="O3091" s="256" t="str">
        <f t="shared" si="97"/>
        <v/>
      </c>
    </row>
    <row r="3092" spans="1:15" ht="15.75">
      <c r="A3092" s="250">
        <v>3085</v>
      </c>
      <c r="B3092" s="208"/>
      <c r="C3092" s="49"/>
      <c r="D3092" s="50"/>
      <c r="E3092" s="50"/>
      <c r="F3092" s="50"/>
      <c r="G3092" s="209"/>
      <c r="H3092" s="48"/>
      <c r="I3092" s="457" t="str">
        <f t="shared" si="96"/>
        <v/>
      </c>
      <c r="J3092" s="241" cm="1">
        <f t="array" ref="J3092">SUMPRODUCT(--(K3092:N3092&lt;&gt;"")) + IF(TRIM(O3092)="",0,LEN(O3092)-LEN(SUBSTITUTE(O3092,",",""))+1)</f>
        <v>0</v>
      </c>
      <c r="K3092" s="242" t="str">
        <f>IF(AND(G3092&lt;&gt;0,G3092&lt;&gt;""),IF(B3092="","",IF(ISNUMBER(MATCH(B3092,'Look Up Values'!$B$2:$B$500,0)),"","Dest. error")),"")</f>
        <v/>
      </c>
      <c r="L3092" s="242" t="str">
        <f>IF(AND(G3092&lt;&gt;0,G3092&lt;&gt;""),IF(C3092="","",IF(AND(ISNUMBER(--LEFT(C3092,FIND(" ",C3092&amp;" ")-1)),OR(LEN(LEFT(C3092,FIND(" ",C3092&amp;" ")-1))=6,LEN(LEFT(C3092,FIND(" ",C3092&amp;" ")-1))=7),OR(ISNUMBER(MATCH(LEFT(C3092,FIND(" ",C3092&amp;" ")-1),'Look Up Values'!$G$2:$G$1000,0)),ISNUMBER(MATCH(LEFT(C3092,FIND(" ",C3092&amp;" ")-1),'Look Up Values'!$AE$2:$AE$2000,0)))),"","EWC error")),"")</f>
        <v/>
      </c>
      <c r="M3092" s="242" t="str" cm="1">
        <f t="array" ref="M3092">IF(AND(G3092&lt;&gt;0,G3092&lt;&gt;""),IF(E3092="","",IF(ISNUMBER(MATCH(SUBSTITUTE(E3092," ",""),SUBSTITUTE('Look Up Values'!$I$2:$I$10," ",""),0)),"","State error")),"")</f>
        <v/>
      </c>
      <c r="N3092" s="242" t="str" cm="1">
        <f t="array" ref="N3092">IF(AND(G3092&lt;&gt;0,G3092&lt;&gt;""),IF(F3092="","",IF(ISNUMBER(MATCH(SUBSTITUTE(F3092," ",""),SUBSTITUTE('Look Up Values'!$W$2:$W$30," ",""),0)),"","D&amp;R error")),"")</f>
        <v/>
      </c>
      <c r="O3092" s="256" t="str">
        <f t="shared" si="97"/>
        <v/>
      </c>
    </row>
    <row r="3093" spans="1:15" ht="15.75">
      <c r="A3093" s="250">
        <v>3086</v>
      </c>
      <c r="B3093" s="208"/>
      <c r="C3093" s="49"/>
      <c r="D3093" s="50"/>
      <c r="E3093" s="50"/>
      <c r="F3093" s="50"/>
      <c r="G3093" s="209"/>
      <c r="H3093" s="48"/>
      <c r="I3093" s="457" t="str">
        <f t="shared" si="96"/>
        <v/>
      </c>
      <c r="J3093" s="241" cm="1">
        <f t="array" ref="J3093">SUMPRODUCT(--(K3093:N3093&lt;&gt;"")) + IF(TRIM(O3093)="",0,LEN(O3093)-LEN(SUBSTITUTE(O3093,",",""))+1)</f>
        <v>0</v>
      </c>
      <c r="K3093" s="242" t="str">
        <f>IF(AND(G3093&lt;&gt;0,G3093&lt;&gt;""),IF(B3093="","",IF(ISNUMBER(MATCH(B3093,'Look Up Values'!$B$2:$B$500,0)),"","Dest. error")),"")</f>
        <v/>
      </c>
      <c r="L3093" s="242" t="str">
        <f>IF(AND(G3093&lt;&gt;0,G3093&lt;&gt;""),IF(C3093="","",IF(AND(ISNUMBER(--LEFT(C3093,FIND(" ",C3093&amp;" ")-1)),OR(LEN(LEFT(C3093,FIND(" ",C3093&amp;" ")-1))=6,LEN(LEFT(C3093,FIND(" ",C3093&amp;" ")-1))=7),OR(ISNUMBER(MATCH(LEFT(C3093,FIND(" ",C3093&amp;" ")-1),'Look Up Values'!$G$2:$G$1000,0)),ISNUMBER(MATCH(LEFT(C3093,FIND(" ",C3093&amp;" ")-1),'Look Up Values'!$AE$2:$AE$2000,0)))),"","EWC error")),"")</f>
        <v/>
      </c>
      <c r="M3093" s="242" t="str" cm="1">
        <f t="array" ref="M3093">IF(AND(G3093&lt;&gt;0,G3093&lt;&gt;""),IF(E3093="","",IF(ISNUMBER(MATCH(SUBSTITUTE(E3093," ",""),SUBSTITUTE('Look Up Values'!$I$2:$I$10," ",""),0)),"","State error")),"")</f>
        <v/>
      </c>
      <c r="N3093" s="242" t="str" cm="1">
        <f t="array" ref="N3093">IF(AND(G3093&lt;&gt;0,G3093&lt;&gt;""),IF(F3093="","",IF(ISNUMBER(MATCH(SUBSTITUTE(F3093," ",""),SUBSTITUTE('Look Up Values'!$W$2:$W$30," ",""),0)),"","D&amp;R error")),"")</f>
        <v/>
      </c>
      <c r="O3093" s="256" t="str">
        <f t="shared" si="97"/>
        <v/>
      </c>
    </row>
    <row r="3094" spans="1:15" ht="15.75">
      <c r="A3094" s="250">
        <v>3087</v>
      </c>
      <c r="B3094" s="208"/>
      <c r="C3094" s="49"/>
      <c r="D3094" s="50"/>
      <c r="E3094" s="50"/>
      <c r="F3094" s="50"/>
      <c r="G3094" s="209"/>
      <c r="H3094" s="48"/>
      <c r="I3094" s="457" t="str">
        <f t="shared" si="96"/>
        <v/>
      </c>
      <c r="J3094" s="241" cm="1">
        <f t="array" ref="J3094">SUMPRODUCT(--(K3094:N3094&lt;&gt;"")) + IF(TRIM(O3094)="",0,LEN(O3094)-LEN(SUBSTITUTE(O3094,",",""))+1)</f>
        <v>0</v>
      </c>
      <c r="K3094" s="242" t="str">
        <f>IF(AND(G3094&lt;&gt;0,G3094&lt;&gt;""),IF(B3094="","",IF(ISNUMBER(MATCH(B3094,'Look Up Values'!$B$2:$B$500,0)),"","Dest. error")),"")</f>
        <v/>
      </c>
      <c r="L3094" s="242" t="str">
        <f>IF(AND(G3094&lt;&gt;0,G3094&lt;&gt;""),IF(C3094="","",IF(AND(ISNUMBER(--LEFT(C3094,FIND(" ",C3094&amp;" ")-1)),OR(LEN(LEFT(C3094,FIND(" ",C3094&amp;" ")-1))=6,LEN(LEFT(C3094,FIND(" ",C3094&amp;" ")-1))=7),OR(ISNUMBER(MATCH(LEFT(C3094,FIND(" ",C3094&amp;" ")-1),'Look Up Values'!$G$2:$G$1000,0)),ISNUMBER(MATCH(LEFT(C3094,FIND(" ",C3094&amp;" ")-1),'Look Up Values'!$AE$2:$AE$2000,0)))),"","EWC error")),"")</f>
        <v/>
      </c>
      <c r="M3094" s="242" t="str" cm="1">
        <f t="array" ref="M3094">IF(AND(G3094&lt;&gt;0,G3094&lt;&gt;""),IF(E3094="","",IF(ISNUMBER(MATCH(SUBSTITUTE(E3094," ",""),SUBSTITUTE('Look Up Values'!$I$2:$I$10," ",""),0)),"","State error")),"")</f>
        <v/>
      </c>
      <c r="N3094" s="242" t="str" cm="1">
        <f t="array" ref="N3094">IF(AND(G3094&lt;&gt;0,G3094&lt;&gt;""),IF(F3094="","",IF(ISNUMBER(MATCH(SUBSTITUTE(F3094," ",""),SUBSTITUTE('Look Up Values'!$W$2:$W$30," ",""),0)),"","D&amp;R error")),"")</f>
        <v/>
      </c>
      <c r="O3094" s="256" t="str">
        <f t="shared" si="97"/>
        <v/>
      </c>
    </row>
    <row r="3095" spans="1:15" ht="15.75">
      <c r="A3095" s="250">
        <v>3088</v>
      </c>
      <c r="B3095" s="208"/>
      <c r="C3095" s="49"/>
      <c r="D3095" s="50"/>
      <c r="E3095" s="50"/>
      <c r="F3095" s="50"/>
      <c r="G3095" s="209"/>
      <c r="H3095" s="48"/>
      <c r="I3095" s="457" t="str">
        <f t="shared" si="96"/>
        <v/>
      </c>
      <c r="J3095" s="241" cm="1">
        <f t="array" ref="J3095">SUMPRODUCT(--(K3095:N3095&lt;&gt;"")) + IF(TRIM(O3095)="",0,LEN(O3095)-LEN(SUBSTITUTE(O3095,",",""))+1)</f>
        <v>0</v>
      </c>
      <c r="K3095" s="242" t="str">
        <f>IF(AND(G3095&lt;&gt;0,G3095&lt;&gt;""),IF(B3095="","",IF(ISNUMBER(MATCH(B3095,'Look Up Values'!$B$2:$B$500,0)),"","Dest. error")),"")</f>
        <v/>
      </c>
      <c r="L3095" s="242" t="str">
        <f>IF(AND(G3095&lt;&gt;0,G3095&lt;&gt;""),IF(C3095="","",IF(AND(ISNUMBER(--LEFT(C3095,FIND(" ",C3095&amp;" ")-1)),OR(LEN(LEFT(C3095,FIND(" ",C3095&amp;" ")-1))=6,LEN(LEFT(C3095,FIND(" ",C3095&amp;" ")-1))=7),OR(ISNUMBER(MATCH(LEFT(C3095,FIND(" ",C3095&amp;" ")-1),'Look Up Values'!$G$2:$G$1000,0)),ISNUMBER(MATCH(LEFT(C3095,FIND(" ",C3095&amp;" ")-1),'Look Up Values'!$AE$2:$AE$2000,0)))),"","EWC error")),"")</f>
        <v/>
      </c>
      <c r="M3095" s="242" t="str" cm="1">
        <f t="array" ref="M3095">IF(AND(G3095&lt;&gt;0,G3095&lt;&gt;""),IF(E3095="","",IF(ISNUMBER(MATCH(SUBSTITUTE(E3095," ",""),SUBSTITUTE('Look Up Values'!$I$2:$I$10," ",""),0)),"","State error")),"")</f>
        <v/>
      </c>
      <c r="N3095" s="242" t="str" cm="1">
        <f t="array" ref="N3095">IF(AND(G3095&lt;&gt;0,G3095&lt;&gt;""),IF(F3095="","",IF(ISNUMBER(MATCH(SUBSTITUTE(F3095," ",""),SUBSTITUTE('Look Up Values'!$W$2:$W$30," ",""),0)),"","D&amp;R error")),"")</f>
        <v/>
      </c>
      <c r="O3095" s="256" t="str">
        <f t="shared" si="97"/>
        <v/>
      </c>
    </row>
    <row r="3096" spans="1:15" ht="15.75">
      <c r="A3096" s="250">
        <v>3089</v>
      </c>
      <c r="B3096" s="208"/>
      <c r="C3096" s="49"/>
      <c r="D3096" s="50"/>
      <c r="E3096" s="50"/>
      <c r="F3096" s="50"/>
      <c r="G3096" s="209"/>
      <c r="H3096" s="48"/>
      <c r="I3096" s="457" t="str">
        <f t="shared" si="96"/>
        <v/>
      </c>
      <c r="J3096" s="241" cm="1">
        <f t="array" ref="J3096">SUMPRODUCT(--(K3096:N3096&lt;&gt;"")) + IF(TRIM(O3096)="",0,LEN(O3096)-LEN(SUBSTITUTE(O3096,",",""))+1)</f>
        <v>0</v>
      </c>
      <c r="K3096" s="242" t="str">
        <f>IF(AND(G3096&lt;&gt;0,G3096&lt;&gt;""),IF(B3096="","",IF(ISNUMBER(MATCH(B3096,'Look Up Values'!$B$2:$B$500,0)),"","Dest. error")),"")</f>
        <v/>
      </c>
      <c r="L3096" s="242" t="str">
        <f>IF(AND(G3096&lt;&gt;0,G3096&lt;&gt;""),IF(C3096="","",IF(AND(ISNUMBER(--LEFT(C3096,FIND(" ",C3096&amp;" ")-1)),OR(LEN(LEFT(C3096,FIND(" ",C3096&amp;" ")-1))=6,LEN(LEFT(C3096,FIND(" ",C3096&amp;" ")-1))=7),OR(ISNUMBER(MATCH(LEFT(C3096,FIND(" ",C3096&amp;" ")-1),'Look Up Values'!$G$2:$G$1000,0)),ISNUMBER(MATCH(LEFT(C3096,FIND(" ",C3096&amp;" ")-1),'Look Up Values'!$AE$2:$AE$2000,0)))),"","EWC error")),"")</f>
        <v/>
      </c>
      <c r="M3096" s="242" t="str" cm="1">
        <f t="array" ref="M3096">IF(AND(G3096&lt;&gt;0,G3096&lt;&gt;""),IF(E3096="","",IF(ISNUMBER(MATCH(SUBSTITUTE(E3096," ",""),SUBSTITUTE('Look Up Values'!$I$2:$I$10," ",""),0)),"","State error")),"")</f>
        <v/>
      </c>
      <c r="N3096" s="242" t="str" cm="1">
        <f t="array" ref="N3096">IF(AND(G3096&lt;&gt;0,G3096&lt;&gt;""),IF(F3096="","",IF(ISNUMBER(MATCH(SUBSTITUTE(F3096," ",""),SUBSTITUTE('Look Up Values'!$W$2:$W$30," ",""),0)),"","D&amp;R error")),"")</f>
        <v/>
      </c>
      <c r="O3096" s="256" t="str">
        <f t="shared" si="97"/>
        <v/>
      </c>
    </row>
    <row r="3097" spans="1:15" ht="15.75">
      <c r="A3097" s="250">
        <v>3090</v>
      </c>
      <c r="B3097" s="208"/>
      <c r="C3097" s="49"/>
      <c r="D3097" s="50"/>
      <c r="E3097" s="50"/>
      <c r="F3097" s="50"/>
      <c r="G3097" s="209"/>
      <c r="H3097" s="48"/>
      <c r="I3097" s="457" t="str">
        <f t="shared" si="96"/>
        <v/>
      </c>
      <c r="J3097" s="241" cm="1">
        <f t="array" ref="J3097">SUMPRODUCT(--(K3097:N3097&lt;&gt;"")) + IF(TRIM(O3097)="",0,LEN(O3097)-LEN(SUBSTITUTE(O3097,",",""))+1)</f>
        <v>0</v>
      </c>
      <c r="K3097" s="242" t="str">
        <f>IF(AND(G3097&lt;&gt;0,G3097&lt;&gt;""),IF(B3097="","",IF(ISNUMBER(MATCH(B3097,'Look Up Values'!$B$2:$B$500,0)),"","Dest. error")),"")</f>
        <v/>
      </c>
      <c r="L3097" s="242" t="str">
        <f>IF(AND(G3097&lt;&gt;0,G3097&lt;&gt;""),IF(C3097="","",IF(AND(ISNUMBER(--LEFT(C3097,FIND(" ",C3097&amp;" ")-1)),OR(LEN(LEFT(C3097,FIND(" ",C3097&amp;" ")-1))=6,LEN(LEFT(C3097,FIND(" ",C3097&amp;" ")-1))=7),OR(ISNUMBER(MATCH(LEFT(C3097,FIND(" ",C3097&amp;" ")-1),'Look Up Values'!$G$2:$G$1000,0)),ISNUMBER(MATCH(LEFT(C3097,FIND(" ",C3097&amp;" ")-1),'Look Up Values'!$AE$2:$AE$2000,0)))),"","EWC error")),"")</f>
        <v/>
      </c>
      <c r="M3097" s="242" t="str" cm="1">
        <f t="array" ref="M3097">IF(AND(G3097&lt;&gt;0,G3097&lt;&gt;""),IF(E3097="","",IF(ISNUMBER(MATCH(SUBSTITUTE(E3097," ",""),SUBSTITUTE('Look Up Values'!$I$2:$I$10," ",""),0)),"","State error")),"")</f>
        <v/>
      </c>
      <c r="N3097" s="242" t="str" cm="1">
        <f t="array" ref="N3097">IF(AND(G3097&lt;&gt;0,G3097&lt;&gt;""),IF(F3097="","",IF(ISNUMBER(MATCH(SUBSTITUTE(F3097," ",""),SUBSTITUTE('Look Up Values'!$W$2:$W$30," ",""),0)),"","D&amp;R error")),"")</f>
        <v/>
      </c>
      <c r="O3097" s="256" t="str">
        <f t="shared" si="97"/>
        <v/>
      </c>
    </row>
    <row r="3098" spans="1:15" ht="15.75">
      <c r="A3098" s="250">
        <v>3091</v>
      </c>
      <c r="B3098" s="208"/>
      <c r="C3098" s="49"/>
      <c r="D3098" s="50"/>
      <c r="E3098" s="50"/>
      <c r="F3098" s="50"/>
      <c r="G3098" s="209"/>
      <c r="H3098" s="48"/>
      <c r="I3098" s="457" t="str">
        <f t="shared" si="96"/>
        <v/>
      </c>
      <c r="J3098" s="241" cm="1">
        <f t="array" ref="J3098">SUMPRODUCT(--(K3098:N3098&lt;&gt;"")) + IF(TRIM(O3098)="",0,LEN(O3098)-LEN(SUBSTITUTE(O3098,",",""))+1)</f>
        <v>0</v>
      </c>
      <c r="K3098" s="242" t="str">
        <f>IF(AND(G3098&lt;&gt;0,G3098&lt;&gt;""),IF(B3098="","",IF(ISNUMBER(MATCH(B3098,'Look Up Values'!$B$2:$B$500,0)),"","Dest. error")),"")</f>
        <v/>
      </c>
      <c r="L3098" s="242" t="str">
        <f>IF(AND(G3098&lt;&gt;0,G3098&lt;&gt;""),IF(C3098="","",IF(AND(ISNUMBER(--LEFT(C3098,FIND(" ",C3098&amp;" ")-1)),OR(LEN(LEFT(C3098,FIND(" ",C3098&amp;" ")-1))=6,LEN(LEFT(C3098,FIND(" ",C3098&amp;" ")-1))=7),OR(ISNUMBER(MATCH(LEFT(C3098,FIND(" ",C3098&amp;" ")-1),'Look Up Values'!$G$2:$G$1000,0)),ISNUMBER(MATCH(LEFT(C3098,FIND(" ",C3098&amp;" ")-1),'Look Up Values'!$AE$2:$AE$2000,0)))),"","EWC error")),"")</f>
        <v/>
      </c>
      <c r="M3098" s="242" t="str" cm="1">
        <f t="array" ref="M3098">IF(AND(G3098&lt;&gt;0,G3098&lt;&gt;""),IF(E3098="","",IF(ISNUMBER(MATCH(SUBSTITUTE(E3098," ",""),SUBSTITUTE('Look Up Values'!$I$2:$I$10," ",""),0)),"","State error")),"")</f>
        <v/>
      </c>
      <c r="N3098" s="242" t="str" cm="1">
        <f t="array" ref="N3098">IF(AND(G3098&lt;&gt;0,G3098&lt;&gt;""),IF(F3098="","",IF(ISNUMBER(MATCH(SUBSTITUTE(F3098," ",""),SUBSTITUTE('Look Up Values'!$W$2:$W$30," ",""),0)),"","D&amp;R error")),"")</f>
        <v/>
      </c>
      <c r="O3098" s="256" t="str">
        <f t="shared" si="97"/>
        <v/>
      </c>
    </row>
    <row r="3099" spans="1:15" ht="15.75">
      <c r="A3099" s="250">
        <v>3092</v>
      </c>
      <c r="B3099" s="208"/>
      <c r="C3099" s="49"/>
      <c r="D3099" s="50"/>
      <c r="E3099" s="50"/>
      <c r="F3099" s="50"/>
      <c r="G3099" s="209"/>
      <c r="H3099" s="48"/>
      <c r="I3099" s="457" t="str">
        <f t="shared" si="96"/>
        <v/>
      </c>
      <c r="J3099" s="241" cm="1">
        <f t="array" ref="J3099">SUMPRODUCT(--(K3099:N3099&lt;&gt;"")) + IF(TRIM(O3099)="",0,LEN(O3099)-LEN(SUBSTITUTE(O3099,",",""))+1)</f>
        <v>0</v>
      </c>
      <c r="K3099" s="242" t="str">
        <f>IF(AND(G3099&lt;&gt;0,G3099&lt;&gt;""),IF(B3099="","",IF(ISNUMBER(MATCH(B3099,'Look Up Values'!$B$2:$B$500,0)),"","Dest. error")),"")</f>
        <v/>
      </c>
      <c r="L3099" s="242" t="str">
        <f>IF(AND(G3099&lt;&gt;0,G3099&lt;&gt;""),IF(C3099="","",IF(AND(ISNUMBER(--LEFT(C3099,FIND(" ",C3099&amp;" ")-1)),OR(LEN(LEFT(C3099,FIND(" ",C3099&amp;" ")-1))=6,LEN(LEFT(C3099,FIND(" ",C3099&amp;" ")-1))=7),OR(ISNUMBER(MATCH(LEFT(C3099,FIND(" ",C3099&amp;" ")-1),'Look Up Values'!$G$2:$G$1000,0)),ISNUMBER(MATCH(LEFT(C3099,FIND(" ",C3099&amp;" ")-1),'Look Up Values'!$AE$2:$AE$2000,0)))),"","EWC error")),"")</f>
        <v/>
      </c>
      <c r="M3099" s="242" t="str" cm="1">
        <f t="array" ref="M3099">IF(AND(G3099&lt;&gt;0,G3099&lt;&gt;""),IF(E3099="","",IF(ISNUMBER(MATCH(SUBSTITUTE(E3099," ",""),SUBSTITUTE('Look Up Values'!$I$2:$I$10," ",""),0)),"","State error")),"")</f>
        <v/>
      </c>
      <c r="N3099" s="242" t="str" cm="1">
        <f t="array" ref="N3099">IF(AND(G3099&lt;&gt;0,G3099&lt;&gt;""),IF(F3099="","",IF(ISNUMBER(MATCH(SUBSTITUTE(F3099," ",""),SUBSTITUTE('Look Up Values'!$W$2:$W$30," ",""),0)),"","D&amp;R error")),"")</f>
        <v/>
      </c>
      <c r="O3099" s="256" t="str">
        <f t="shared" si="97"/>
        <v/>
      </c>
    </row>
    <row r="3100" spans="1:15" ht="15.75">
      <c r="A3100" s="250">
        <v>3093</v>
      </c>
      <c r="B3100" s="208"/>
      <c r="C3100" s="49"/>
      <c r="D3100" s="50"/>
      <c r="E3100" s="50"/>
      <c r="F3100" s="50"/>
      <c r="G3100" s="209"/>
      <c r="H3100" s="48"/>
      <c r="I3100" s="457" t="str">
        <f t="shared" si="96"/>
        <v/>
      </c>
      <c r="J3100" s="241" cm="1">
        <f t="array" ref="J3100">SUMPRODUCT(--(K3100:N3100&lt;&gt;"")) + IF(TRIM(O3100)="",0,LEN(O3100)-LEN(SUBSTITUTE(O3100,",",""))+1)</f>
        <v>0</v>
      </c>
      <c r="K3100" s="242" t="str">
        <f>IF(AND(G3100&lt;&gt;0,G3100&lt;&gt;""),IF(B3100="","",IF(ISNUMBER(MATCH(B3100,'Look Up Values'!$B$2:$B$500,0)),"","Dest. error")),"")</f>
        <v/>
      </c>
      <c r="L3100" s="242" t="str">
        <f>IF(AND(G3100&lt;&gt;0,G3100&lt;&gt;""),IF(C3100="","",IF(AND(ISNUMBER(--LEFT(C3100,FIND(" ",C3100&amp;" ")-1)),OR(LEN(LEFT(C3100,FIND(" ",C3100&amp;" ")-1))=6,LEN(LEFT(C3100,FIND(" ",C3100&amp;" ")-1))=7),OR(ISNUMBER(MATCH(LEFT(C3100,FIND(" ",C3100&amp;" ")-1),'Look Up Values'!$G$2:$G$1000,0)),ISNUMBER(MATCH(LEFT(C3100,FIND(" ",C3100&amp;" ")-1),'Look Up Values'!$AE$2:$AE$2000,0)))),"","EWC error")),"")</f>
        <v/>
      </c>
      <c r="M3100" s="242" t="str" cm="1">
        <f t="array" ref="M3100">IF(AND(G3100&lt;&gt;0,G3100&lt;&gt;""),IF(E3100="","",IF(ISNUMBER(MATCH(SUBSTITUTE(E3100," ",""),SUBSTITUTE('Look Up Values'!$I$2:$I$10," ",""),0)),"","State error")),"")</f>
        <v/>
      </c>
      <c r="N3100" s="242" t="str" cm="1">
        <f t="array" ref="N3100">IF(AND(G3100&lt;&gt;0,G3100&lt;&gt;""),IF(F3100="","",IF(ISNUMBER(MATCH(SUBSTITUTE(F3100," ",""),SUBSTITUTE('Look Up Values'!$W$2:$W$30," ",""),0)),"","D&amp;R error")),"")</f>
        <v/>
      </c>
      <c r="O3100" s="256" t="str">
        <f t="shared" si="97"/>
        <v/>
      </c>
    </row>
    <row r="3101" spans="1:15" ht="15.75">
      <c r="A3101" s="250">
        <v>3094</v>
      </c>
      <c r="B3101" s="208"/>
      <c r="C3101" s="49"/>
      <c r="D3101" s="50"/>
      <c r="E3101" s="50"/>
      <c r="F3101" s="50"/>
      <c r="G3101" s="209"/>
      <c r="H3101" s="48"/>
      <c r="I3101" s="457" t="str">
        <f t="shared" si="96"/>
        <v/>
      </c>
      <c r="J3101" s="241" cm="1">
        <f t="array" ref="J3101">SUMPRODUCT(--(K3101:N3101&lt;&gt;"")) + IF(TRIM(O3101)="",0,LEN(O3101)-LEN(SUBSTITUTE(O3101,",",""))+1)</f>
        <v>0</v>
      </c>
      <c r="K3101" s="242" t="str">
        <f>IF(AND(G3101&lt;&gt;0,G3101&lt;&gt;""),IF(B3101="","",IF(ISNUMBER(MATCH(B3101,'Look Up Values'!$B$2:$B$500,0)),"","Dest. error")),"")</f>
        <v/>
      </c>
      <c r="L3101" s="242" t="str">
        <f>IF(AND(G3101&lt;&gt;0,G3101&lt;&gt;""),IF(C3101="","",IF(AND(ISNUMBER(--LEFT(C3101,FIND(" ",C3101&amp;" ")-1)),OR(LEN(LEFT(C3101,FIND(" ",C3101&amp;" ")-1))=6,LEN(LEFT(C3101,FIND(" ",C3101&amp;" ")-1))=7),OR(ISNUMBER(MATCH(LEFT(C3101,FIND(" ",C3101&amp;" ")-1),'Look Up Values'!$G$2:$G$1000,0)),ISNUMBER(MATCH(LEFT(C3101,FIND(" ",C3101&amp;" ")-1),'Look Up Values'!$AE$2:$AE$2000,0)))),"","EWC error")),"")</f>
        <v/>
      </c>
      <c r="M3101" s="242" t="str" cm="1">
        <f t="array" ref="M3101">IF(AND(G3101&lt;&gt;0,G3101&lt;&gt;""),IF(E3101="","",IF(ISNUMBER(MATCH(SUBSTITUTE(E3101," ",""),SUBSTITUTE('Look Up Values'!$I$2:$I$10," ",""),0)),"","State error")),"")</f>
        <v/>
      </c>
      <c r="N3101" s="242" t="str" cm="1">
        <f t="array" ref="N3101">IF(AND(G3101&lt;&gt;0,G3101&lt;&gt;""),IF(F3101="","",IF(ISNUMBER(MATCH(SUBSTITUTE(F3101," ",""),SUBSTITUTE('Look Up Values'!$W$2:$W$30," ",""),0)),"","D&amp;R error")),"")</f>
        <v/>
      </c>
      <c r="O3101" s="256" t="str">
        <f t="shared" si="97"/>
        <v/>
      </c>
    </row>
    <row r="3102" spans="1:15" ht="15.75">
      <c r="A3102" s="250">
        <v>3095</v>
      </c>
      <c r="B3102" s="208"/>
      <c r="C3102" s="49"/>
      <c r="D3102" s="50"/>
      <c r="E3102" s="50"/>
      <c r="F3102" s="50"/>
      <c r="G3102" s="209"/>
      <c r="H3102" s="48"/>
      <c r="I3102" s="457" t="str">
        <f t="shared" si="96"/>
        <v/>
      </c>
      <c r="J3102" s="241" cm="1">
        <f t="array" ref="J3102">SUMPRODUCT(--(K3102:N3102&lt;&gt;"")) + IF(TRIM(O3102)="",0,LEN(O3102)-LEN(SUBSTITUTE(O3102,",",""))+1)</f>
        <v>0</v>
      </c>
      <c r="K3102" s="242" t="str">
        <f>IF(AND(G3102&lt;&gt;0,G3102&lt;&gt;""),IF(B3102="","",IF(ISNUMBER(MATCH(B3102,'Look Up Values'!$B$2:$B$500,0)),"","Dest. error")),"")</f>
        <v/>
      </c>
      <c r="L3102" s="242" t="str">
        <f>IF(AND(G3102&lt;&gt;0,G3102&lt;&gt;""),IF(C3102="","",IF(AND(ISNUMBER(--LEFT(C3102,FIND(" ",C3102&amp;" ")-1)),OR(LEN(LEFT(C3102,FIND(" ",C3102&amp;" ")-1))=6,LEN(LEFT(C3102,FIND(" ",C3102&amp;" ")-1))=7),OR(ISNUMBER(MATCH(LEFT(C3102,FIND(" ",C3102&amp;" ")-1),'Look Up Values'!$G$2:$G$1000,0)),ISNUMBER(MATCH(LEFT(C3102,FIND(" ",C3102&amp;" ")-1),'Look Up Values'!$AE$2:$AE$2000,0)))),"","EWC error")),"")</f>
        <v/>
      </c>
      <c r="M3102" s="242" t="str" cm="1">
        <f t="array" ref="M3102">IF(AND(G3102&lt;&gt;0,G3102&lt;&gt;""),IF(E3102="","",IF(ISNUMBER(MATCH(SUBSTITUTE(E3102," ",""),SUBSTITUTE('Look Up Values'!$I$2:$I$10," ",""),0)),"","State error")),"")</f>
        <v/>
      </c>
      <c r="N3102" s="242" t="str" cm="1">
        <f t="array" ref="N3102">IF(AND(G3102&lt;&gt;0,G3102&lt;&gt;""),IF(F3102="","",IF(ISNUMBER(MATCH(SUBSTITUTE(F3102," ",""),SUBSTITUTE('Look Up Values'!$W$2:$W$30," ",""),0)),"","D&amp;R error")),"")</f>
        <v/>
      </c>
      <c r="O3102" s="256" t="str">
        <f t="shared" si="97"/>
        <v/>
      </c>
    </row>
    <row r="3103" spans="1:15" ht="15.75">
      <c r="A3103" s="250">
        <v>3096</v>
      </c>
      <c r="B3103" s="208"/>
      <c r="C3103" s="49"/>
      <c r="D3103" s="50"/>
      <c r="E3103" s="50"/>
      <c r="F3103" s="50"/>
      <c r="G3103" s="209"/>
      <c r="H3103" s="48"/>
      <c r="I3103" s="457" t="str">
        <f t="shared" si="96"/>
        <v/>
      </c>
      <c r="J3103" s="241" cm="1">
        <f t="array" ref="J3103">SUMPRODUCT(--(K3103:N3103&lt;&gt;"")) + IF(TRIM(O3103)="",0,LEN(O3103)-LEN(SUBSTITUTE(O3103,",",""))+1)</f>
        <v>0</v>
      </c>
      <c r="K3103" s="242" t="str">
        <f>IF(AND(G3103&lt;&gt;0,G3103&lt;&gt;""),IF(B3103="","",IF(ISNUMBER(MATCH(B3103,'Look Up Values'!$B$2:$B$500,0)),"","Dest. error")),"")</f>
        <v/>
      </c>
      <c r="L3103" s="242" t="str">
        <f>IF(AND(G3103&lt;&gt;0,G3103&lt;&gt;""),IF(C3103="","",IF(AND(ISNUMBER(--LEFT(C3103,FIND(" ",C3103&amp;" ")-1)),OR(LEN(LEFT(C3103,FIND(" ",C3103&amp;" ")-1))=6,LEN(LEFT(C3103,FIND(" ",C3103&amp;" ")-1))=7),OR(ISNUMBER(MATCH(LEFT(C3103,FIND(" ",C3103&amp;" ")-1),'Look Up Values'!$G$2:$G$1000,0)),ISNUMBER(MATCH(LEFT(C3103,FIND(" ",C3103&amp;" ")-1),'Look Up Values'!$AE$2:$AE$2000,0)))),"","EWC error")),"")</f>
        <v/>
      </c>
      <c r="M3103" s="242" t="str" cm="1">
        <f t="array" ref="M3103">IF(AND(G3103&lt;&gt;0,G3103&lt;&gt;""),IF(E3103="","",IF(ISNUMBER(MATCH(SUBSTITUTE(E3103," ",""),SUBSTITUTE('Look Up Values'!$I$2:$I$10," ",""),0)),"","State error")),"")</f>
        <v/>
      </c>
      <c r="N3103" s="242" t="str" cm="1">
        <f t="array" ref="N3103">IF(AND(G3103&lt;&gt;0,G3103&lt;&gt;""),IF(F3103="","",IF(ISNUMBER(MATCH(SUBSTITUTE(F3103," ",""),SUBSTITUTE('Look Up Values'!$W$2:$W$30," ",""),0)),"","D&amp;R error")),"")</f>
        <v/>
      </c>
      <c r="O3103" s="256" t="str">
        <f t="shared" si="97"/>
        <v/>
      </c>
    </row>
    <row r="3104" spans="1:15" ht="15.75">
      <c r="A3104" s="250">
        <v>3097</v>
      </c>
      <c r="B3104" s="208"/>
      <c r="C3104" s="49"/>
      <c r="D3104" s="50"/>
      <c r="E3104" s="50"/>
      <c r="F3104" s="50"/>
      <c r="G3104" s="209"/>
      <c r="H3104" s="48"/>
      <c r="I3104" s="457" t="str">
        <f t="shared" si="96"/>
        <v/>
      </c>
      <c r="J3104" s="241" cm="1">
        <f t="array" ref="J3104">SUMPRODUCT(--(K3104:N3104&lt;&gt;"")) + IF(TRIM(O3104)="",0,LEN(O3104)-LEN(SUBSTITUTE(O3104,",",""))+1)</f>
        <v>0</v>
      </c>
      <c r="K3104" s="242" t="str">
        <f>IF(AND(G3104&lt;&gt;0,G3104&lt;&gt;""),IF(B3104="","",IF(ISNUMBER(MATCH(B3104,'Look Up Values'!$B$2:$B$500,0)),"","Dest. error")),"")</f>
        <v/>
      </c>
      <c r="L3104" s="242" t="str">
        <f>IF(AND(G3104&lt;&gt;0,G3104&lt;&gt;""),IF(C3104="","",IF(AND(ISNUMBER(--LEFT(C3104,FIND(" ",C3104&amp;" ")-1)),OR(LEN(LEFT(C3104,FIND(" ",C3104&amp;" ")-1))=6,LEN(LEFT(C3104,FIND(" ",C3104&amp;" ")-1))=7),OR(ISNUMBER(MATCH(LEFT(C3104,FIND(" ",C3104&amp;" ")-1),'Look Up Values'!$G$2:$G$1000,0)),ISNUMBER(MATCH(LEFT(C3104,FIND(" ",C3104&amp;" ")-1),'Look Up Values'!$AE$2:$AE$2000,0)))),"","EWC error")),"")</f>
        <v/>
      </c>
      <c r="M3104" s="242" t="str" cm="1">
        <f t="array" ref="M3104">IF(AND(G3104&lt;&gt;0,G3104&lt;&gt;""),IF(E3104="","",IF(ISNUMBER(MATCH(SUBSTITUTE(E3104," ",""),SUBSTITUTE('Look Up Values'!$I$2:$I$10," ",""),0)),"","State error")),"")</f>
        <v/>
      </c>
      <c r="N3104" s="242" t="str" cm="1">
        <f t="array" ref="N3104">IF(AND(G3104&lt;&gt;0,G3104&lt;&gt;""),IF(F3104="","",IF(ISNUMBER(MATCH(SUBSTITUTE(F3104," ",""),SUBSTITUTE('Look Up Values'!$W$2:$W$30," ",""),0)),"","D&amp;R error")),"")</f>
        <v/>
      </c>
      <c r="O3104" s="256" t="str">
        <f t="shared" si="97"/>
        <v/>
      </c>
    </row>
    <row r="3105" spans="1:15" ht="15.75">
      <c r="A3105" s="250">
        <v>3098</v>
      </c>
      <c r="B3105" s="208"/>
      <c r="C3105" s="49"/>
      <c r="D3105" s="50"/>
      <c r="E3105" s="50"/>
      <c r="F3105" s="50"/>
      <c r="G3105" s="209"/>
      <c r="H3105" s="48"/>
      <c r="I3105" s="457" t="str">
        <f t="shared" si="96"/>
        <v/>
      </c>
      <c r="J3105" s="241" cm="1">
        <f t="array" ref="J3105">SUMPRODUCT(--(K3105:N3105&lt;&gt;"")) + IF(TRIM(O3105)="",0,LEN(O3105)-LEN(SUBSTITUTE(O3105,",",""))+1)</f>
        <v>0</v>
      </c>
      <c r="K3105" s="242" t="str">
        <f>IF(AND(G3105&lt;&gt;0,G3105&lt;&gt;""),IF(B3105="","",IF(ISNUMBER(MATCH(B3105,'Look Up Values'!$B$2:$B$500,0)),"","Dest. error")),"")</f>
        <v/>
      </c>
      <c r="L3105" s="242" t="str">
        <f>IF(AND(G3105&lt;&gt;0,G3105&lt;&gt;""),IF(C3105="","",IF(AND(ISNUMBER(--LEFT(C3105,FIND(" ",C3105&amp;" ")-1)),OR(LEN(LEFT(C3105,FIND(" ",C3105&amp;" ")-1))=6,LEN(LEFT(C3105,FIND(" ",C3105&amp;" ")-1))=7),OR(ISNUMBER(MATCH(LEFT(C3105,FIND(" ",C3105&amp;" ")-1),'Look Up Values'!$G$2:$G$1000,0)),ISNUMBER(MATCH(LEFT(C3105,FIND(" ",C3105&amp;" ")-1),'Look Up Values'!$AE$2:$AE$2000,0)))),"","EWC error")),"")</f>
        <v/>
      </c>
      <c r="M3105" s="242" t="str" cm="1">
        <f t="array" ref="M3105">IF(AND(G3105&lt;&gt;0,G3105&lt;&gt;""),IF(E3105="","",IF(ISNUMBER(MATCH(SUBSTITUTE(E3105," ",""),SUBSTITUTE('Look Up Values'!$I$2:$I$10," ",""),0)),"","State error")),"")</f>
        <v/>
      </c>
      <c r="N3105" s="242" t="str" cm="1">
        <f t="array" ref="N3105">IF(AND(G3105&lt;&gt;0,G3105&lt;&gt;""),IF(F3105="","",IF(ISNUMBER(MATCH(SUBSTITUTE(F3105," ",""),SUBSTITUTE('Look Up Values'!$W$2:$W$30," ",""),0)),"","D&amp;R error")),"")</f>
        <v/>
      </c>
      <c r="O3105" s="256" t="str">
        <f t="shared" si="97"/>
        <v/>
      </c>
    </row>
    <row r="3106" spans="1:15" ht="15.75">
      <c r="A3106" s="250">
        <v>3099</v>
      </c>
      <c r="B3106" s="208"/>
      <c r="C3106" s="49"/>
      <c r="D3106" s="50"/>
      <c r="E3106" s="50"/>
      <c r="F3106" s="50"/>
      <c r="G3106" s="209"/>
      <c r="H3106" s="48"/>
      <c r="I3106" s="457" t="str">
        <f t="shared" si="96"/>
        <v/>
      </c>
      <c r="J3106" s="241" cm="1">
        <f t="array" ref="J3106">SUMPRODUCT(--(K3106:N3106&lt;&gt;"")) + IF(TRIM(O3106)="",0,LEN(O3106)-LEN(SUBSTITUTE(O3106,",",""))+1)</f>
        <v>0</v>
      </c>
      <c r="K3106" s="242" t="str">
        <f>IF(AND(G3106&lt;&gt;0,G3106&lt;&gt;""),IF(B3106="","",IF(ISNUMBER(MATCH(B3106,'Look Up Values'!$B$2:$B$500,0)),"","Dest. error")),"")</f>
        <v/>
      </c>
      <c r="L3106" s="242" t="str">
        <f>IF(AND(G3106&lt;&gt;0,G3106&lt;&gt;""),IF(C3106="","",IF(AND(ISNUMBER(--LEFT(C3106,FIND(" ",C3106&amp;" ")-1)),OR(LEN(LEFT(C3106,FIND(" ",C3106&amp;" ")-1))=6,LEN(LEFT(C3106,FIND(" ",C3106&amp;" ")-1))=7),OR(ISNUMBER(MATCH(LEFT(C3106,FIND(" ",C3106&amp;" ")-1),'Look Up Values'!$G$2:$G$1000,0)),ISNUMBER(MATCH(LEFT(C3106,FIND(" ",C3106&amp;" ")-1),'Look Up Values'!$AE$2:$AE$2000,0)))),"","EWC error")),"")</f>
        <v/>
      </c>
      <c r="M3106" s="242" t="str" cm="1">
        <f t="array" ref="M3106">IF(AND(G3106&lt;&gt;0,G3106&lt;&gt;""),IF(E3106="","",IF(ISNUMBER(MATCH(SUBSTITUTE(E3106," ",""),SUBSTITUTE('Look Up Values'!$I$2:$I$10," ",""),0)),"","State error")),"")</f>
        <v/>
      </c>
      <c r="N3106" s="242" t="str" cm="1">
        <f t="array" ref="N3106">IF(AND(G3106&lt;&gt;0,G3106&lt;&gt;""),IF(F3106="","",IF(ISNUMBER(MATCH(SUBSTITUTE(F3106," ",""),SUBSTITUTE('Look Up Values'!$W$2:$W$30," ",""),0)),"","D&amp;R error")),"")</f>
        <v/>
      </c>
      <c r="O3106" s="256" t="str">
        <f t="shared" si="97"/>
        <v/>
      </c>
    </row>
    <row r="3107" spans="1:15" ht="15.75">
      <c r="A3107" s="250">
        <v>3100</v>
      </c>
      <c r="B3107" s="208"/>
      <c r="C3107" s="49"/>
      <c r="D3107" s="50"/>
      <c r="E3107" s="50"/>
      <c r="F3107" s="50"/>
      <c r="G3107" s="209"/>
      <c r="H3107" s="48"/>
      <c r="I3107" s="457" t="str">
        <f t="shared" si="96"/>
        <v/>
      </c>
      <c r="J3107" s="241" cm="1">
        <f t="array" ref="J3107">SUMPRODUCT(--(K3107:N3107&lt;&gt;"")) + IF(TRIM(O3107)="",0,LEN(O3107)-LEN(SUBSTITUTE(O3107,",",""))+1)</f>
        <v>0</v>
      </c>
      <c r="K3107" s="242" t="str">
        <f>IF(AND(G3107&lt;&gt;0,G3107&lt;&gt;""),IF(B3107="","",IF(ISNUMBER(MATCH(B3107,'Look Up Values'!$B$2:$B$500,0)),"","Dest. error")),"")</f>
        <v/>
      </c>
      <c r="L3107" s="242" t="str">
        <f>IF(AND(G3107&lt;&gt;0,G3107&lt;&gt;""),IF(C3107="","",IF(AND(ISNUMBER(--LEFT(C3107,FIND(" ",C3107&amp;" ")-1)),OR(LEN(LEFT(C3107,FIND(" ",C3107&amp;" ")-1))=6,LEN(LEFT(C3107,FIND(" ",C3107&amp;" ")-1))=7),OR(ISNUMBER(MATCH(LEFT(C3107,FIND(" ",C3107&amp;" ")-1),'Look Up Values'!$G$2:$G$1000,0)),ISNUMBER(MATCH(LEFT(C3107,FIND(" ",C3107&amp;" ")-1),'Look Up Values'!$AE$2:$AE$2000,0)))),"","EWC error")),"")</f>
        <v/>
      </c>
      <c r="M3107" s="242" t="str" cm="1">
        <f t="array" ref="M3107">IF(AND(G3107&lt;&gt;0,G3107&lt;&gt;""),IF(E3107="","",IF(ISNUMBER(MATCH(SUBSTITUTE(E3107," ",""),SUBSTITUTE('Look Up Values'!$I$2:$I$10," ",""),0)),"","State error")),"")</f>
        <v/>
      </c>
      <c r="N3107" s="242" t="str" cm="1">
        <f t="array" ref="N3107">IF(AND(G3107&lt;&gt;0,G3107&lt;&gt;""),IF(F3107="","",IF(ISNUMBER(MATCH(SUBSTITUTE(F3107," ",""),SUBSTITUTE('Look Up Values'!$W$2:$W$30," ",""),0)),"","D&amp;R error")),"")</f>
        <v/>
      </c>
      <c r="O3107" s="256" t="str">
        <f t="shared" si="97"/>
        <v/>
      </c>
    </row>
    <row r="3108" spans="1:15" ht="15.75">
      <c r="A3108" s="250">
        <v>3101</v>
      </c>
      <c r="B3108" s="208"/>
      <c r="C3108" s="49"/>
      <c r="D3108" s="50"/>
      <c r="E3108" s="50"/>
      <c r="F3108" s="50"/>
      <c r="G3108" s="209"/>
      <c r="H3108" s="48"/>
      <c r="I3108" s="457" t="str">
        <f t="shared" si="96"/>
        <v/>
      </c>
      <c r="J3108" s="241" cm="1">
        <f t="array" ref="J3108">SUMPRODUCT(--(K3108:N3108&lt;&gt;"")) + IF(TRIM(O3108)="",0,LEN(O3108)-LEN(SUBSTITUTE(O3108,",",""))+1)</f>
        <v>0</v>
      </c>
      <c r="K3108" s="242" t="str">
        <f>IF(AND(G3108&lt;&gt;0,G3108&lt;&gt;""),IF(B3108="","",IF(ISNUMBER(MATCH(B3108,'Look Up Values'!$B$2:$B$500,0)),"","Dest. error")),"")</f>
        <v/>
      </c>
      <c r="L3108" s="242" t="str">
        <f>IF(AND(G3108&lt;&gt;0,G3108&lt;&gt;""),IF(C3108="","",IF(AND(ISNUMBER(--LEFT(C3108,FIND(" ",C3108&amp;" ")-1)),OR(LEN(LEFT(C3108,FIND(" ",C3108&amp;" ")-1))=6,LEN(LEFT(C3108,FIND(" ",C3108&amp;" ")-1))=7),OR(ISNUMBER(MATCH(LEFT(C3108,FIND(" ",C3108&amp;" ")-1),'Look Up Values'!$G$2:$G$1000,0)),ISNUMBER(MATCH(LEFT(C3108,FIND(" ",C3108&amp;" ")-1),'Look Up Values'!$AE$2:$AE$2000,0)))),"","EWC error")),"")</f>
        <v/>
      </c>
      <c r="M3108" s="242" t="str" cm="1">
        <f t="array" ref="M3108">IF(AND(G3108&lt;&gt;0,G3108&lt;&gt;""),IF(E3108="","",IF(ISNUMBER(MATCH(SUBSTITUTE(E3108," ",""),SUBSTITUTE('Look Up Values'!$I$2:$I$10," ",""),0)),"","State error")),"")</f>
        <v/>
      </c>
      <c r="N3108" s="242" t="str" cm="1">
        <f t="array" ref="N3108">IF(AND(G3108&lt;&gt;0,G3108&lt;&gt;""),IF(F3108="","",IF(ISNUMBER(MATCH(SUBSTITUTE(F3108," ",""),SUBSTITUTE('Look Up Values'!$W$2:$W$30," ",""),0)),"","D&amp;R error")),"")</f>
        <v/>
      </c>
      <c r="O3108" s="256" t="str">
        <f t="shared" si="97"/>
        <v/>
      </c>
    </row>
    <row r="3109" spans="1:15" ht="15.75">
      <c r="A3109" s="250">
        <v>3102</v>
      </c>
      <c r="B3109" s="208"/>
      <c r="C3109" s="49"/>
      <c r="D3109" s="50"/>
      <c r="E3109" s="50"/>
      <c r="F3109" s="50"/>
      <c r="G3109" s="209"/>
      <c r="H3109" s="48"/>
      <c r="I3109" s="457" t="str">
        <f t="shared" si="96"/>
        <v/>
      </c>
      <c r="J3109" s="241" cm="1">
        <f t="array" ref="J3109">SUMPRODUCT(--(K3109:N3109&lt;&gt;"")) + IF(TRIM(O3109)="",0,LEN(O3109)-LEN(SUBSTITUTE(O3109,",",""))+1)</f>
        <v>0</v>
      </c>
      <c r="K3109" s="242" t="str">
        <f>IF(AND(G3109&lt;&gt;0,G3109&lt;&gt;""),IF(B3109="","",IF(ISNUMBER(MATCH(B3109,'Look Up Values'!$B$2:$B$500,0)),"","Dest. error")),"")</f>
        <v/>
      </c>
      <c r="L3109" s="242" t="str">
        <f>IF(AND(G3109&lt;&gt;0,G3109&lt;&gt;""),IF(C3109="","",IF(AND(ISNUMBER(--LEFT(C3109,FIND(" ",C3109&amp;" ")-1)),OR(LEN(LEFT(C3109,FIND(" ",C3109&amp;" ")-1))=6,LEN(LEFT(C3109,FIND(" ",C3109&amp;" ")-1))=7),OR(ISNUMBER(MATCH(LEFT(C3109,FIND(" ",C3109&amp;" ")-1),'Look Up Values'!$G$2:$G$1000,0)),ISNUMBER(MATCH(LEFT(C3109,FIND(" ",C3109&amp;" ")-1),'Look Up Values'!$AE$2:$AE$2000,0)))),"","EWC error")),"")</f>
        <v/>
      </c>
      <c r="M3109" s="242" t="str" cm="1">
        <f t="array" ref="M3109">IF(AND(G3109&lt;&gt;0,G3109&lt;&gt;""),IF(E3109="","",IF(ISNUMBER(MATCH(SUBSTITUTE(E3109," ",""),SUBSTITUTE('Look Up Values'!$I$2:$I$10," ",""),0)),"","State error")),"")</f>
        <v/>
      </c>
      <c r="N3109" s="242" t="str" cm="1">
        <f t="array" ref="N3109">IF(AND(G3109&lt;&gt;0,G3109&lt;&gt;""),IF(F3109="","",IF(ISNUMBER(MATCH(SUBSTITUTE(F3109," ",""),SUBSTITUTE('Look Up Values'!$W$2:$W$30," ",""),0)),"","D&amp;R error")),"")</f>
        <v/>
      </c>
      <c r="O3109" s="256" t="str">
        <f t="shared" si="97"/>
        <v/>
      </c>
    </row>
    <row r="3110" spans="1:15" ht="15.75">
      <c r="A3110" s="250">
        <v>3103</v>
      </c>
      <c r="B3110" s="208"/>
      <c r="C3110" s="49"/>
      <c r="D3110" s="50"/>
      <c r="E3110" s="50"/>
      <c r="F3110" s="50"/>
      <c r="G3110" s="209"/>
      <c r="H3110" s="48"/>
      <c r="I3110" s="457" t="str">
        <f t="shared" si="96"/>
        <v/>
      </c>
      <c r="J3110" s="241" cm="1">
        <f t="array" ref="J3110">SUMPRODUCT(--(K3110:N3110&lt;&gt;"")) + IF(TRIM(O3110)="",0,LEN(O3110)-LEN(SUBSTITUTE(O3110,",",""))+1)</f>
        <v>0</v>
      </c>
      <c r="K3110" s="242" t="str">
        <f>IF(AND(G3110&lt;&gt;0,G3110&lt;&gt;""),IF(B3110="","",IF(ISNUMBER(MATCH(B3110,'Look Up Values'!$B$2:$B$500,0)),"","Dest. error")),"")</f>
        <v/>
      </c>
      <c r="L3110" s="242" t="str">
        <f>IF(AND(G3110&lt;&gt;0,G3110&lt;&gt;""),IF(C3110="","",IF(AND(ISNUMBER(--LEFT(C3110,FIND(" ",C3110&amp;" ")-1)),OR(LEN(LEFT(C3110,FIND(" ",C3110&amp;" ")-1))=6,LEN(LEFT(C3110,FIND(" ",C3110&amp;" ")-1))=7),OR(ISNUMBER(MATCH(LEFT(C3110,FIND(" ",C3110&amp;" ")-1),'Look Up Values'!$G$2:$G$1000,0)),ISNUMBER(MATCH(LEFT(C3110,FIND(" ",C3110&amp;" ")-1),'Look Up Values'!$AE$2:$AE$2000,0)))),"","EWC error")),"")</f>
        <v/>
      </c>
      <c r="M3110" s="242" t="str" cm="1">
        <f t="array" ref="M3110">IF(AND(G3110&lt;&gt;0,G3110&lt;&gt;""),IF(E3110="","",IF(ISNUMBER(MATCH(SUBSTITUTE(E3110," ",""),SUBSTITUTE('Look Up Values'!$I$2:$I$10," ",""),0)),"","State error")),"")</f>
        <v/>
      </c>
      <c r="N3110" s="242" t="str" cm="1">
        <f t="array" ref="N3110">IF(AND(G3110&lt;&gt;0,G3110&lt;&gt;""),IF(F3110="","",IF(ISNUMBER(MATCH(SUBSTITUTE(F3110," ",""),SUBSTITUTE('Look Up Values'!$W$2:$W$30," ",""),0)),"","D&amp;R error")),"")</f>
        <v/>
      </c>
      <c r="O3110" s="256" t="str">
        <f t="shared" si="97"/>
        <v/>
      </c>
    </row>
    <row r="3111" spans="1:15" ht="15.75">
      <c r="A3111" s="250">
        <v>3104</v>
      </c>
      <c r="B3111" s="208"/>
      <c r="C3111" s="49"/>
      <c r="D3111" s="50"/>
      <c r="E3111" s="50"/>
      <c r="F3111" s="50"/>
      <c r="G3111" s="209"/>
      <c r="H3111" s="48"/>
      <c r="I3111" s="457" t="str">
        <f t="shared" si="96"/>
        <v/>
      </c>
      <c r="J3111" s="241" cm="1">
        <f t="array" ref="J3111">SUMPRODUCT(--(K3111:N3111&lt;&gt;"")) + IF(TRIM(O3111)="",0,LEN(O3111)-LEN(SUBSTITUTE(O3111,",",""))+1)</f>
        <v>0</v>
      </c>
      <c r="K3111" s="242" t="str">
        <f>IF(AND(G3111&lt;&gt;0,G3111&lt;&gt;""),IF(B3111="","",IF(ISNUMBER(MATCH(B3111,'Look Up Values'!$B$2:$B$500,0)),"","Dest. error")),"")</f>
        <v/>
      </c>
      <c r="L3111" s="242" t="str">
        <f>IF(AND(G3111&lt;&gt;0,G3111&lt;&gt;""),IF(C3111="","",IF(AND(ISNUMBER(--LEFT(C3111,FIND(" ",C3111&amp;" ")-1)),OR(LEN(LEFT(C3111,FIND(" ",C3111&amp;" ")-1))=6,LEN(LEFT(C3111,FIND(" ",C3111&amp;" ")-1))=7),OR(ISNUMBER(MATCH(LEFT(C3111,FIND(" ",C3111&amp;" ")-1),'Look Up Values'!$G$2:$G$1000,0)),ISNUMBER(MATCH(LEFT(C3111,FIND(" ",C3111&amp;" ")-1),'Look Up Values'!$AE$2:$AE$2000,0)))),"","EWC error")),"")</f>
        <v/>
      </c>
      <c r="M3111" s="242" t="str" cm="1">
        <f t="array" ref="M3111">IF(AND(G3111&lt;&gt;0,G3111&lt;&gt;""),IF(E3111="","",IF(ISNUMBER(MATCH(SUBSTITUTE(E3111," ",""),SUBSTITUTE('Look Up Values'!$I$2:$I$10," ",""),0)),"","State error")),"")</f>
        <v/>
      </c>
      <c r="N3111" s="242" t="str" cm="1">
        <f t="array" ref="N3111">IF(AND(G3111&lt;&gt;0,G3111&lt;&gt;""),IF(F3111="","",IF(ISNUMBER(MATCH(SUBSTITUTE(F3111," ",""),SUBSTITUTE('Look Up Values'!$W$2:$W$30," ",""),0)),"","D&amp;R error")),"")</f>
        <v/>
      </c>
      <c r="O3111" s="256" t="str">
        <f t="shared" si="97"/>
        <v/>
      </c>
    </row>
    <row r="3112" spans="1:15" ht="15.75">
      <c r="A3112" s="250">
        <v>3105</v>
      </c>
      <c r="B3112" s="208"/>
      <c r="C3112" s="49"/>
      <c r="D3112" s="50"/>
      <c r="E3112" s="50"/>
      <c r="F3112" s="50"/>
      <c r="G3112" s="209"/>
      <c r="H3112" s="48"/>
      <c r="I3112" s="457" t="str">
        <f t="shared" si="96"/>
        <v/>
      </c>
      <c r="J3112" s="241" cm="1">
        <f t="array" ref="J3112">SUMPRODUCT(--(K3112:N3112&lt;&gt;"")) + IF(TRIM(O3112)="",0,LEN(O3112)-LEN(SUBSTITUTE(O3112,",",""))+1)</f>
        <v>0</v>
      </c>
      <c r="K3112" s="242" t="str">
        <f>IF(AND(G3112&lt;&gt;0,G3112&lt;&gt;""),IF(B3112="","",IF(ISNUMBER(MATCH(B3112,'Look Up Values'!$B$2:$B$500,0)),"","Dest. error")),"")</f>
        <v/>
      </c>
      <c r="L3112" s="242" t="str">
        <f>IF(AND(G3112&lt;&gt;0,G3112&lt;&gt;""),IF(C3112="","",IF(AND(ISNUMBER(--LEFT(C3112,FIND(" ",C3112&amp;" ")-1)),OR(LEN(LEFT(C3112,FIND(" ",C3112&amp;" ")-1))=6,LEN(LEFT(C3112,FIND(" ",C3112&amp;" ")-1))=7),OR(ISNUMBER(MATCH(LEFT(C3112,FIND(" ",C3112&amp;" ")-1),'Look Up Values'!$G$2:$G$1000,0)),ISNUMBER(MATCH(LEFT(C3112,FIND(" ",C3112&amp;" ")-1),'Look Up Values'!$AE$2:$AE$2000,0)))),"","EWC error")),"")</f>
        <v/>
      </c>
      <c r="M3112" s="242" t="str" cm="1">
        <f t="array" ref="M3112">IF(AND(G3112&lt;&gt;0,G3112&lt;&gt;""),IF(E3112="","",IF(ISNUMBER(MATCH(SUBSTITUTE(E3112," ",""),SUBSTITUTE('Look Up Values'!$I$2:$I$10," ",""),0)),"","State error")),"")</f>
        <v/>
      </c>
      <c r="N3112" s="242" t="str" cm="1">
        <f t="array" ref="N3112">IF(AND(G3112&lt;&gt;0,G3112&lt;&gt;""),IF(F3112="","",IF(ISNUMBER(MATCH(SUBSTITUTE(F3112," ",""),SUBSTITUTE('Look Up Values'!$W$2:$W$30," ",""),0)),"","D&amp;R error")),"")</f>
        <v/>
      </c>
      <c r="O3112" s="256" t="str">
        <f t="shared" si="97"/>
        <v/>
      </c>
    </row>
    <row r="3113" spans="1:15" ht="15.75">
      <c r="A3113" s="250">
        <v>3106</v>
      </c>
      <c r="B3113" s="208"/>
      <c r="C3113" s="49"/>
      <c r="D3113" s="50"/>
      <c r="E3113" s="50"/>
      <c r="F3113" s="50"/>
      <c r="G3113" s="209"/>
      <c r="H3113" s="48"/>
      <c r="I3113" s="457" t="str">
        <f t="shared" si="96"/>
        <v/>
      </c>
      <c r="J3113" s="241" cm="1">
        <f t="array" ref="J3113">SUMPRODUCT(--(K3113:N3113&lt;&gt;"")) + IF(TRIM(O3113)="",0,LEN(O3113)-LEN(SUBSTITUTE(O3113,",",""))+1)</f>
        <v>0</v>
      </c>
      <c r="K3113" s="242" t="str">
        <f>IF(AND(G3113&lt;&gt;0,G3113&lt;&gt;""),IF(B3113="","",IF(ISNUMBER(MATCH(B3113,'Look Up Values'!$B$2:$B$500,0)),"","Dest. error")),"")</f>
        <v/>
      </c>
      <c r="L3113" s="242" t="str">
        <f>IF(AND(G3113&lt;&gt;0,G3113&lt;&gt;""),IF(C3113="","",IF(AND(ISNUMBER(--LEFT(C3113,FIND(" ",C3113&amp;" ")-1)),OR(LEN(LEFT(C3113,FIND(" ",C3113&amp;" ")-1))=6,LEN(LEFT(C3113,FIND(" ",C3113&amp;" ")-1))=7),OR(ISNUMBER(MATCH(LEFT(C3113,FIND(" ",C3113&amp;" ")-1),'Look Up Values'!$G$2:$G$1000,0)),ISNUMBER(MATCH(LEFT(C3113,FIND(" ",C3113&amp;" ")-1),'Look Up Values'!$AE$2:$AE$2000,0)))),"","EWC error")),"")</f>
        <v/>
      </c>
      <c r="M3113" s="242" t="str" cm="1">
        <f t="array" ref="M3113">IF(AND(G3113&lt;&gt;0,G3113&lt;&gt;""),IF(E3113="","",IF(ISNUMBER(MATCH(SUBSTITUTE(E3113," ",""),SUBSTITUTE('Look Up Values'!$I$2:$I$10," ",""),0)),"","State error")),"")</f>
        <v/>
      </c>
      <c r="N3113" s="242" t="str" cm="1">
        <f t="array" ref="N3113">IF(AND(G3113&lt;&gt;0,G3113&lt;&gt;""),IF(F3113="","",IF(ISNUMBER(MATCH(SUBSTITUTE(F3113," ",""),SUBSTITUTE('Look Up Values'!$W$2:$W$30," ",""),0)),"","D&amp;R error")),"")</f>
        <v/>
      </c>
      <c r="O3113" s="256" t="str">
        <f t="shared" si="97"/>
        <v/>
      </c>
    </row>
    <row r="3114" spans="1:15" ht="15.75">
      <c r="A3114" s="250">
        <v>3107</v>
      </c>
      <c r="B3114" s="208"/>
      <c r="C3114" s="49"/>
      <c r="D3114" s="50"/>
      <c r="E3114" s="50"/>
      <c r="F3114" s="50"/>
      <c r="G3114" s="209"/>
      <c r="H3114" s="48"/>
      <c r="I3114" s="457" t="str">
        <f t="shared" si="96"/>
        <v/>
      </c>
      <c r="J3114" s="241" cm="1">
        <f t="array" ref="J3114">SUMPRODUCT(--(K3114:N3114&lt;&gt;"")) + IF(TRIM(O3114)="",0,LEN(O3114)-LEN(SUBSTITUTE(O3114,",",""))+1)</f>
        <v>0</v>
      </c>
      <c r="K3114" s="242" t="str">
        <f>IF(AND(G3114&lt;&gt;0,G3114&lt;&gt;""),IF(B3114="","",IF(ISNUMBER(MATCH(B3114,'Look Up Values'!$B$2:$B$500,0)),"","Dest. error")),"")</f>
        <v/>
      </c>
      <c r="L3114" s="242" t="str">
        <f>IF(AND(G3114&lt;&gt;0,G3114&lt;&gt;""),IF(C3114="","",IF(AND(ISNUMBER(--LEFT(C3114,FIND(" ",C3114&amp;" ")-1)),OR(LEN(LEFT(C3114,FIND(" ",C3114&amp;" ")-1))=6,LEN(LEFT(C3114,FIND(" ",C3114&amp;" ")-1))=7),OR(ISNUMBER(MATCH(LEFT(C3114,FIND(" ",C3114&amp;" ")-1),'Look Up Values'!$G$2:$G$1000,0)),ISNUMBER(MATCH(LEFT(C3114,FIND(" ",C3114&amp;" ")-1),'Look Up Values'!$AE$2:$AE$2000,0)))),"","EWC error")),"")</f>
        <v/>
      </c>
      <c r="M3114" s="242" t="str" cm="1">
        <f t="array" ref="M3114">IF(AND(G3114&lt;&gt;0,G3114&lt;&gt;""),IF(E3114="","",IF(ISNUMBER(MATCH(SUBSTITUTE(E3114," ",""),SUBSTITUTE('Look Up Values'!$I$2:$I$10," ",""),0)),"","State error")),"")</f>
        <v/>
      </c>
      <c r="N3114" s="242" t="str" cm="1">
        <f t="array" ref="N3114">IF(AND(G3114&lt;&gt;0,G3114&lt;&gt;""),IF(F3114="","",IF(ISNUMBER(MATCH(SUBSTITUTE(F3114," ",""),SUBSTITUTE('Look Up Values'!$W$2:$W$30," ",""),0)),"","D&amp;R error")),"")</f>
        <v/>
      </c>
      <c r="O3114" s="256" t="str">
        <f t="shared" si="97"/>
        <v/>
      </c>
    </row>
    <row r="3115" spans="1:15" ht="15.75">
      <c r="A3115" s="250">
        <v>3108</v>
      </c>
      <c r="B3115" s="208"/>
      <c r="C3115" s="49"/>
      <c r="D3115" s="50"/>
      <c r="E3115" s="50"/>
      <c r="F3115" s="50"/>
      <c r="G3115" s="209"/>
      <c r="H3115" s="48"/>
      <c r="I3115" s="457" t="str">
        <f t="shared" si="96"/>
        <v/>
      </c>
      <c r="J3115" s="241" cm="1">
        <f t="array" ref="J3115">SUMPRODUCT(--(K3115:N3115&lt;&gt;"")) + IF(TRIM(O3115)="",0,LEN(O3115)-LEN(SUBSTITUTE(O3115,",",""))+1)</f>
        <v>0</v>
      </c>
      <c r="K3115" s="242" t="str">
        <f>IF(AND(G3115&lt;&gt;0,G3115&lt;&gt;""),IF(B3115="","",IF(ISNUMBER(MATCH(B3115,'Look Up Values'!$B$2:$B$500,0)),"","Dest. error")),"")</f>
        <v/>
      </c>
      <c r="L3115" s="242" t="str">
        <f>IF(AND(G3115&lt;&gt;0,G3115&lt;&gt;""),IF(C3115="","",IF(AND(ISNUMBER(--LEFT(C3115,FIND(" ",C3115&amp;" ")-1)),OR(LEN(LEFT(C3115,FIND(" ",C3115&amp;" ")-1))=6,LEN(LEFT(C3115,FIND(" ",C3115&amp;" ")-1))=7),OR(ISNUMBER(MATCH(LEFT(C3115,FIND(" ",C3115&amp;" ")-1),'Look Up Values'!$G$2:$G$1000,0)),ISNUMBER(MATCH(LEFT(C3115,FIND(" ",C3115&amp;" ")-1),'Look Up Values'!$AE$2:$AE$2000,0)))),"","EWC error")),"")</f>
        <v/>
      </c>
      <c r="M3115" s="242" t="str" cm="1">
        <f t="array" ref="M3115">IF(AND(G3115&lt;&gt;0,G3115&lt;&gt;""),IF(E3115="","",IF(ISNUMBER(MATCH(SUBSTITUTE(E3115," ",""),SUBSTITUTE('Look Up Values'!$I$2:$I$10," ",""),0)),"","State error")),"")</f>
        <v/>
      </c>
      <c r="N3115" s="242" t="str" cm="1">
        <f t="array" ref="N3115">IF(AND(G3115&lt;&gt;0,G3115&lt;&gt;""),IF(F3115="","",IF(ISNUMBER(MATCH(SUBSTITUTE(F3115," ",""),SUBSTITUTE('Look Up Values'!$W$2:$W$30," ",""),0)),"","D&amp;R error")),"")</f>
        <v/>
      </c>
      <c r="O3115" s="256" t="str">
        <f t="shared" si="97"/>
        <v/>
      </c>
    </row>
    <row r="3116" spans="1:15" ht="15.75">
      <c r="A3116" s="250">
        <v>3109</v>
      </c>
      <c r="B3116" s="208"/>
      <c r="C3116" s="49"/>
      <c r="D3116" s="50"/>
      <c r="E3116" s="50"/>
      <c r="F3116" s="50"/>
      <c r="G3116" s="209"/>
      <c r="H3116" s="48"/>
      <c r="I3116" s="457" t="str">
        <f t="shared" si="96"/>
        <v/>
      </c>
      <c r="J3116" s="241" cm="1">
        <f t="array" ref="J3116">SUMPRODUCT(--(K3116:N3116&lt;&gt;"")) + IF(TRIM(O3116)="",0,LEN(O3116)-LEN(SUBSTITUTE(O3116,",",""))+1)</f>
        <v>0</v>
      </c>
      <c r="K3116" s="242" t="str">
        <f>IF(AND(G3116&lt;&gt;0,G3116&lt;&gt;""),IF(B3116="","",IF(ISNUMBER(MATCH(B3116,'Look Up Values'!$B$2:$B$500,0)),"","Dest. error")),"")</f>
        <v/>
      </c>
      <c r="L3116" s="242" t="str">
        <f>IF(AND(G3116&lt;&gt;0,G3116&lt;&gt;""),IF(C3116="","",IF(AND(ISNUMBER(--LEFT(C3116,FIND(" ",C3116&amp;" ")-1)),OR(LEN(LEFT(C3116,FIND(" ",C3116&amp;" ")-1))=6,LEN(LEFT(C3116,FIND(" ",C3116&amp;" ")-1))=7),OR(ISNUMBER(MATCH(LEFT(C3116,FIND(" ",C3116&amp;" ")-1),'Look Up Values'!$G$2:$G$1000,0)),ISNUMBER(MATCH(LEFT(C3116,FIND(" ",C3116&amp;" ")-1),'Look Up Values'!$AE$2:$AE$2000,0)))),"","EWC error")),"")</f>
        <v/>
      </c>
      <c r="M3116" s="242" t="str" cm="1">
        <f t="array" ref="M3116">IF(AND(G3116&lt;&gt;0,G3116&lt;&gt;""),IF(E3116="","",IF(ISNUMBER(MATCH(SUBSTITUTE(E3116," ",""),SUBSTITUTE('Look Up Values'!$I$2:$I$10," ",""),0)),"","State error")),"")</f>
        <v/>
      </c>
      <c r="N3116" s="242" t="str" cm="1">
        <f t="array" ref="N3116">IF(AND(G3116&lt;&gt;0,G3116&lt;&gt;""),IF(F3116="","",IF(ISNUMBER(MATCH(SUBSTITUTE(F3116," ",""),SUBSTITUTE('Look Up Values'!$W$2:$W$30," ",""),0)),"","D&amp;R error")),"")</f>
        <v/>
      </c>
      <c r="O3116" s="256" t="str">
        <f t="shared" si="97"/>
        <v/>
      </c>
    </row>
    <row r="3117" spans="1:15" ht="15.75">
      <c r="A3117" s="250">
        <v>3110</v>
      </c>
      <c r="B3117" s="208"/>
      <c r="C3117" s="49"/>
      <c r="D3117" s="50"/>
      <c r="E3117" s="50"/>
      <c r="F3117" s="50"/>
      <c r="G3117" s="209"/>
      <c r="H3117" s="48"/>
      <c r="I3117" s="457" t="str">
        <f t="shared" si="96"/>
        <v/>
      </c>
      <c r="J3117" s="241" cm="1">
        <f t="array" ref="J3117">SUMPRODUCT(--(K3117:N3117&lt;&gt;"")) + IF(TRIM(O3117)="",0,LEN(O3117)-LEN(SUBSTITUTE(O3117,",",""))+1)</f>
        <v>0</v>
      </c>
      <c r="K3117" s="242" t="str">
        <f>IF(AND(G3117&lt;&gt;0,G3117&lt;&gt;""),IF(B3117="","",IF(ISNUMBER(MATCH(B3117,'Look Up Values'!$B$2:$B$500,0)),"","Dest. error")),"")</f>
        <v/>
      </c>
      <c r="L3117" s="242" t="str">
        <f>IF(AND(G3117&lt;&gt;0,G3117&lt;&gt;""),IF(C3117="","",IF(AND(ISNUMBER(--LEFT(C3117,FIND(" ",C3117&amp;" ")-1)),OR(LEN(LEFT(C3117,FIND(" ",C3117&amp;" ")-1))=6,LEN(LEFT(C3117,FIND(" ",C3117&amp;" ")-1))=7),OR(ISNUMBER(MATCH(LEFT(C3117,FIND(" ",C3117&amp;" ")-1),'Look Up Values'!$G$2:$G$1000,0)),ISNUMBER(MATCH(LEFT(C3117,FIND(" ",C3117&amp;" ")-1),'Look Up Values'!$AE$2:$AE$2000,0)))),"","EWC error")),"")</f>
        <v/>
      </c>
      <c r="M3117" s="242" t="str" cm="1">
        <f t="array" ref="M3117">IF(AND(G3117&lt;&gt;0,G3117&lt;&gt;""),IF(E3117="","",IF(ISNUMBER(MATCH(SUBSTITUTE(E3117," ",""),SUBSTITUTE('Look Up Values'!$I$2:$I$10," ",""),0)),"","State error")),"")</f>
        <v/>
      </c>
      <c r="N3117" s="242" t="str" cm="1">
        <f t="array" ref="N3117">IF(AND(G3117&lt;&gt;0,G3117&lt;&gt;""),IF(F3117="","",IF(ISNUMBER(MATCH(SUBSTITUTE(F3117," ",""),SUBSTITUTE('Look Up Values'!$W$2:$W$30," ",""),0)),"","D&amp;R error")),"")</f>
        <v/>
      </c>
      <c r="O3117" s="256" t="str">
        <f t="shared" si="97"/>
        <v/>
      </c>
    </row>
    <row r="3118" spans="1:15" ht="15.75">
      <c r="A3118" s="250">
        <v>3111</v>
      </c>
      <c r="B3118" s="208"/>
      <c r="C3118" s="49"/>
      <c r="D3118" s="50"/>
      <c r="E3118" s="50"/>
      <c r="F3118" s="50"/>
      <c r="G3118" s="209"/>
      <c r="H3118" s="48"/>
      <c r="I3118" s="457" t="str">
        <f t="shared" si="96"/>
        <v/>
      </c>
      <c r="J3118" s="241" cm="1">
        <f t="array" ref="J3118">SUMPRODUCT(--(K3118:N3118&lt;&gt;"")) + IF(TRIM(O3118)="",0,LEN(O3118)-LEN(SUBSTITUTE(O3118,",",""))+1)</f>
        <v>0</v>
      </c>
      <c r="K3118" s="242" t="str">
        <f>IF(AND(G3118&lt;&gt;0,G3118&lt;&gt;""),IF(B3118="","",IF(ISNUMBER(MATCH(B3118,'Look Up Values'!$B$2:$B$500,0)),"","Dest. error")),"")</f>
        <v/>
      </c>
      <c r="L3118" s="242" t="str">
        <f>IF(AND(G3118&lt;&gt;0,G3118&lt;&gt;""),IF(C3118="","",IF(AND(ISNUMBER(--LEFT(C3118,FIND(" ",C3118&amp;" ")-1)),OR(LEN(LEFT(C3118,FIND(" ",C3118&amp;" ")-1))=6,LEN(LEFT(C3118,FIND(" ",C3118&amp;" ")-1))=7),OR(ISNUMBER(MATCH(LEFT(C3118,FIND(" ",C3118&amp;" ")-1),'Look Up Values'!$G$2:$G$1000,0)),ISNUMBER(MATCH(LEFT(C3118,FIND(" ",C3118&amp;" ")-1),'Look Up Values'!$AE$2:$AE$2000,0)))),"","EWC error")),"")</f>
        <v/>
      </c>
      <c r="M3118" s="242" t="str" cm="1">
        <f t="array" ref="M3118">IF(AND(G3118&lt;&gt;0,G3118&lt;&gt;""),IF(E3118="","",IF(ISNUMBER(MATCH(SUBSTITUTE(E3118," ",""),SUBSTITUTE('Look Up Values'!$I$2:$I$10," ",""),0)),"","State error")),"")</f>
        <v/>
      </c>
      <c r="N3118" s="242" t="str" cm="1">
        <f t="array" ref="N3118">IF(AND(G3118&lt;&gt;0,G3118&lt;&gt;""),IF(F3118="","",IF(ISNUMBER(MATCH(SUBSTITUTE(F3118," ",""),SUBSTITUTE('Look Up Values'!$W$2:$W$30," ",""),0)),"","D&amp;R error")),"")</f>
        <v/>
      </c>
      <c r="O3118" s="256" t="str">
        <f t="shared" si="97"/>
        <v/>
      </c>
    </row>
    <row r="3119" spans="1:15" ht="15.75">
      <c r="A3119" s="250">
        <v>3112</v>
      </c>
      <c r="B3119" s="208"/>
      <c r="C3119" s="49"/>
      <c r="D3119" s="50"/>
      <c r="E3119" s="50"/>
      <c r="F3119" s="50"/>
      <c r="G3119" s="209"/>
      <c r="H3119" s="48"/>
      <c r="I3119" s="457" t="str">
        <f t="shared" si="96"/>
        <v/>
      </c>
      <c r="J3119" s="241" cm="1">
        <f t="array" ref="J3119">SUMPRODUCT(--(K3119:N3119&lt;&gt;"")) + IF(TRIM(O3119)="",0,LEN(O3119)-LEN(SUBSTITUTE(O3119,",",""))+1)</f>
        <v>0</v>
      </c>
      <c r="K3119" s="242" t="str">
        <f>IF(AND(G3119&lt;&gt;0,G3119&lt;&gt;""),IF(B3119="","",IF(ISNUMBER(MATCH(B3119,'Look Up Values'!$B$2:$B$500,0)),"","Dest. error")),"")</f>
        <v/>
      </c>
      <c r="L3119" s="242" t="str">
        <f>IF(AND(G3119&lt;&gt;0,G3119&lt;&gt;""),IF(C3119="","",IF(AND(ISNUMBER(--LEFT(C3119,FIND(" ",C3119&amp;" ")-1)),OR(LEN(LEFT(C3119,FIND(" ",C3119&amp;" ")-1))=6,LEN(LEFT(C3119,FIND(" ",C3119&amp;" ")-1))=7),OR(ISNUMBER(MATCH(LEFT(C3119,FIND(" ",C3119&amp;" ")-1),'Look Up Values'!$G$2:$G$1000,0)),ISNUMBER(MATCH(LEFT(C3119,FIND(" ",C3119&amp;" ")-1),'Look Up Values'!$AE$2:$AE$2000,0)))),"","EWC error")),"")</f>
        <v/>
      </c>
      <c r="M3119" s="242" t="str" cm="1">
        <f t="array" ref="M3119">IF(AND(G3119&lt;&gt;0,G3119&lt;&gt;""),IF(E3119="","",IF(ISNUMBER(MATCH(SUBSTITUTE(E3119," ",""),SUBSTITUTE('Look Up Values'!$I$2:$I$10," ",""),0)),"","State error")),"")</f>
        <v/>
      </c>
      <c r="N3119" s="242" t="str" cm="1">
        <f t="array" ref="N3119">IF(AND(G3119&lt;&gt;0,G3119&lt;&gt;""),IF(F3119="","",IF(ISNUMBER(MATCH(SUBSTITUTE(F3119," ",""),SUBSTITUTE('Look Up Values'!$W$2:$W$30," ",""),0)),"","D&amp;R error")),"")</f>
        <v/>
      </c>
      <c r="O3119" s="256" t="str">
        <f t="shared" si="97"/>
        <v/>
      </c>
    </row>
    <row r="3120" spans="1:15" ht="15.75">
      <c r="A3120" s="250">
        <v>3113</v>
      </c>
      <c r="B3120" s="208"/>
      <c r="C3120" s="49"/>
      <c r="D3120" s="50"/>
      <c r="E3120" s="50"/>
      <c r="F3120" s="50"/>
      <c r="G3120" s="209"/>
      <c r="H3120" s="48"/>
      <c r="I3120" s="457" t="str">
        <f t="shared" si="96"/>
        <v/>
      </c>
      <c r="J3120" s="241" cm="1">
        <f t="array" ref="J3120">SUMPRODUCT(--(K3120:N3120&lt;&gt;"")) + IF(TRIM(O3120)="",0,LEN(O3120)-LEN(SUBSTITUTE(O3120,",",""))+1)</f>
        <v>0</v>
      </c>
      <c r="K3120" s="242" t="str">
        <f>IF(AND(G3120&lt;&gt;0,G3120&lt;&gt;""),IF(B3120="","",IF(ISNUMBER(MATCH(B3120,'Look Up Values'!$B$2:$B$500,0)),"","Dest. error")),"")</f>
        <v/>
      </c>
      <c r="L3120" s="242" t="str">
        <f>IF(AND(G3120&lt;&gt;0,G3120&lt;&gt;""),IF(C3120="","",IF(AND(ISNUMBER(--LEFT(C3120,FIND(" ",C3120&amp;" ")-1)),OR(LEN(LEFT(C3120,FIND(" ",C3120&amp;" ")-1))=6,LEN(LEFT(C3120,FIND(" ",C3120&amp;" ")-1))=7),OR(ISNUMBER(MATCH(LEFT(C3120,FIND(" ",C3120&amp;" ")-1),'Look Up Values'!$G$2:$G$1000,0)),ISNUMBER(MATCH(LEFT(C3120,FIND(" ",C3120&amp;" ")-1),'Look Up Values'!$AE$2:$AE$2000,0)))),"","EWC error")),"")</f>
        <v/>
      </c>
      <c r="M3120" s="242" t="str" cm="1">
        <f t="array" ref="M3120">IF(AND(G3120&lt;&gt;0,G3120&lt;&gt;""),IF(E3120="","",IF(ISNUMBER(MATCH(SUBSTITUTE(E3120," ",""),SUBSTITUTE('Look Up Values'!$I$2:$I$10," ",""),0)),"","State error")),"")</f>
        <v/>
      </c>
      <c r="N3120" s="242" t="str" cm="1">
        <f t="array" ref="N3120">IF(AND(G3120&lt;&gt;0,G3120&lt;&gt;""),IF(F3120="","",IF(ISNUMBER(MATCH(SUBSTITUTE(F3120," ",""),SUBSTITUTE('Look Up Values'!$W$2:$W$30," ",""),0)),"","D&amp;R error")),"")</f>
        <v/>
      </c>
      <c r="O3120" s="256" t="str">
        <f t="shared" si="97"/>
        <v/>
      </c>
    </row>
    <row r="3121" spans="1:15" ht="15.75">
      <c r="A3121" s="250">
        <v>3114</v>
      </c>
      <c r="B3121" s="208"/>
      <c r="C3121" s="49"/>
      <c r="D3121" s="50"/>
      <c r="E3121" s="50"/>
      <c r="F3121" s="50"/>
      <c r="G3121" s="209"/>
      <c r="H3121" s="48"/>
      <c r="I3121" s="457" t="str">
        <f t="shared" si="96"/>
        <v/>
      </c>
      <c r="J3121" s="241" cm="1">
        <f t="array" ref="J3121">SUMPRODUCT(--(K3121:N3121&lt;&gt;"")) + IF(TRIM(O3121)="",0,LEN(O3121)-LEN(SUBSTITUTE(O3121,",",""))+1)</f>
        <v>0</v>
      </c>
      <c r="K3121" s="242" t="str">
        <f>IF(AND(G3121&lt;&gt;0,G3121&lt;&gt;""),IF(B3121="","",IF(ISNUMBER(MATCH(B3121,'Look Up Values'!$B$2:$B$500,0)),"","Dest. error")),"")</f>
        <v/>
      </c>
      <c r="L3121" s="242" t="str">
        <f>IF(AND(G3121&lt;&gt;0,G3121&lt;&gt;""),IF(C3121="","",IF(AND(ISNUMBER(--LEFT(C3121,FIND(" ",C3121&amp;" ")-1)),OR(LEN(LEFT(C3121,FIND(" ",C3121&amp;" ")-1))=6,LEN(LEFT(C3121,FIND(" ",C3121&amp;" ")-1))=7),OR(ISNUMBER(MATCH(LEFT(C3121,FIND(" ",C3121&amp;" ")-1),'Look Up Values'!$G$2:$G$1000,0)),ISNUMBER(MATCH(LEFT(C3121,FIND(" ",C3121&amp;" ")-1),'Look Up Values'!$AE$2:$AE$2000,0)))),"","EWC error")),"")</f>
        <v/>
      </c>
      <c r="M3121" s="242" t="str" cm="1">
        <f t="array" ref="M3121">IF(AND(G3121&lt;&gt;0,G3121&lt;&gt;""),IF(E3121="","",IF(ISNUMBER(MATCH(SUBSTITUTE(E3121," ",""),SUBSTITUTE('Look Up Values'!$I$2:$I$10," ",""),0)),"","State error")),"")</f>
        <v/>
      </c>
      <c r="N3121" s="242" t="str" cm="1">
        <f t="array" ref="N3121">IF(AND(G3121&lt;&gt;0,G3121&lt;&gt;""),IF(F3121="","",IF(ISNUMBER(MATCH(SUBSTITUTE(F3121," ",""),SUBSTITUTE('Look Up Values'!$W$2:$W$30," ",""),0)),"","D&amp;R error")),"")</f>
        <v/>
      </c>
      <c r="O3121" s="256" t="str">
        <f t="shared" si="97"/>
        <v/>
      </c>
    </row>
    <row r="3122" spans="1:15" ht="15.75">
      <c r="A3122" s="250">
        <v>3115</v>
      </c>
      <c r="B3122" s="208"/>
      <c r="C3122" s="49"/>
      <c r="D3122" s="50"/>
      <c r="E3122" s="50"/>
      <c r="F3122" s="50"/>
      <c r="G3122" s="209"/>
      <c r="H3122" s="48"/>
      <c r="I3122" s="457" t="str">
        <f t="shared" si="96"/>
        <v/>
      </c>
      <c r="J3122" s="241" cm="1">
        <f t="array" ref="J3122">SUMPRODUCT(--(K3122:N3122&lt;&gt;"")) + IF(TRIM(O3122)="",0,LEN(O3122)-LEN(SUBSTITUTE(O3122,",",""))+1)</f>
        <v>0</v>
      </c>
      <c r="K3122" s="242" t="str">
        <f>IF(AND(G3122&lt;&gt;0,G3122&lt;&gt;""),IF(B3122="","",IF(ISNUMBER(MATCH(B3122,'Look Up Values'!$B$2:$B$500,0)),"","Dest. error")),"")</f>
        <v/>
      </c>
      <c r="L3122" s="242" t="str">
        <f>IF(AND(G3122&lt;&gt;0,G3122&lt;&gt;""),IF(C3122="","",IF(AND(ISNUMBER(--LEFT(C3122,FIND(" ",C3122&amp;" ")-1)),OR(LEN(LEFT(C3122,FIND(" ",C3122&amp;" ")-1))=6,LEN(LEFT(C3122,FIND(" ",C3122&amp;" ")-1))=7),OR(ISNUMBER(MATCH(LEFT(C3122,FIND(" ",C3122&amp;" ")-1),'Look Up Values'!$G$2:$G$1000,0)),ISNUMBER(MATCH(LEFT(C3122,FIND(" ",C3122&amp;" ")-1),'Look Up Values'!$AE$2:$AE$2000,0)))),"","EWC error")),"")</f>
        <v/>
      </c>
      <c r="M3122" s="242" t="str" cm="1">
        <f t="array" ref="M3122">IF(AND(G3122&lt;&gt;0,G3122&lt;&gt;""),IF(E3122="","",IF(ISNUMBER(MATCH(SUBSTITUTE(E3122," ",""),SUBSTITUTE('Look Up Values'!$I$2:$I$10," ",""),0)),"","State error")),"")</f>
        <v/>
      </c>
      <c r="N3122" s="242" t="str" cm="1">
        <f t="array" ref="N3122">IF(AND(G3122&lt;&gt;0,G3122&lt;&gt;""),IF(F3122="","",IF(ISNUMBER(MATCH(SUBSTITUTE(F3122," ",""),SUBSTITUTE('Look Up Values'!$W$2:$W$30," ",""),0)),"","D&amp;R error")),"")</f>
        <v/>
      </c>
      <c r="O3122" s="256" t="str">
        <f t="shared" si="97"/>
        <v/>
      </c>
    </row>
    <row r="3123" spans="1:15" ht="15.75">
      <c r="A3123" s="250">
        <v>3116</v>
      </c>
      <c r="B3123" s="208"/>
      <c r="C3123" s="49"/>
      <c r="D3123" s="50"/>
      <c r="E3123" s="50"/>
      <c r="F3123" s="50"/>
      <c r="G3123" s="209"/>
      <c r="H3123" s="48"/>
      <c r="I3123" s="457" t="str">
        <f t="shared" si="96"/>
        <v/>
      </c>
      <c r="J3123" s="241" cm="1">
        <f t="array" ref="J3123">SUMPRODUCT(--(K3123:N3123&lt;&gt;"")) + IF(TRIM(O3123)="",0,LEN(O3123)-LEN(SUBSTITUTE(O3123,",",""))+1)</f>
        <v>0</v>
      </c>
      <c r="K3123" s="242" t="str">
        <f>IF(AND(G3123&lt;&gt;0,G3123&lt;&gt;""),IF(B3123="","",IF(ISNUMBER(MATCH(B3123,'Look Up Values'!$B$2:$B$500,0)),"","Dest. error")),"")</f>
        <v/>
      </c>
      <c r="L3123" s="242" t="str">
        <f>IF(AND(G3123&lt;&gt;0,G3123&lt;&gt;""),IF(C3123="","",IF(AND(ISNUMBER(--LEFT(C3123,FIND(" ",C3123&amp;" ")-1)),OR(LEN(LEFT(C3123,FIND(" ",C3123&amp;" ")-1))=6,LEN(LEFT(C3123,FIND(" ",C3123&amp;" ")-1))=7),OR(ISNUMBER(MATCH(LEFT(C3123,FIND(" ",C3123&amp;" ")-1),'Look Up Values'!$G$2:$G$1000,0)),ISNUMBER(MATCH(LEFT(C3123,FIND(" ",C3123&amp;" ")-1),'Look Up Values'!$AE$2:$AE$2000,0)))),"","EWC error")),"")</f>
        <v/>
      </c>
      <c r="M3123" s="242" t="str" cm="1">
        <f t="array" ref="M3123">IF(AND(G3123&lt;&gt;0,G3123&lt;&gt;""),IF(E3123="","",IF(ISNUMBER(MATCH(SUBSTITUTE(E3123," ",""),SUBSTITUTE('Look Up Values'!$I$2:$I$10," ",""),0)),"","State error")),"")</f>
        <v/>
      </c>
      <c r="N3123" s="242" t="str" cm="1">
        <f t="array" ref="N3123">IF(AND(G3123&lt;&gt;0,G3123&lt;&gt;""),IF(F3123="","",IF(ISNUMBER(MATCH(SUBSTITUTE(F3123," ",""),SUBSTITUTE('Look Up Values'!$W$2:$W$30," ",""),0)),"","D&amp;R error")),"")</f>
        <v/>
      </c>
      <c r="O3123" s="256" t="str">
        <f t="shared" si="97"/>
        <v/>
      </c>
    </row>
    <row r="3124" spans="1:15" ht="15.75">
      <c r="A3124" s="250">
        <v>3117</v>
      </c>
      <c r="B3124" s="208"/>
      <c r="C3124" s="49"/>
      <c r="D3124" s="50"/>
      <c r="E3124" s="50"/>
      <c r="F3124" s="50"/>
      <c r="G3124" s="209"/>
      <c r="H3124" s="48"/>
      <c r="I3124" s="457" t="str">
        <f t="shared" si="96"/>
        <v/>
      </c>
      <c r="J3124" s="241" cm="1">
        <f t="array" ref="J3124">SUMPRODUCT(--(K3124:N3124&lt;&gt;"")) + IF(TRIM(O3124)="",0,LEN(O3124)-LEN(SUBSTITUTE(O3124,",",""))+1)</f>
        <v>0</v>
      </c>
      <c r="K3124" s="242" t="str">
        <f>IF(AND(G3124&lt;&gt;0,G3124&lt;&gt;""),IF(B3124="","",IF(ISNUMBER(MATCH(B3124,'Look Up Values'!$B$2:$B$500,0)),"","Dest. error")),"")</f>
        <v/>
      </c>
      <c r="L3124" s="242" t="str">
        <f>IF(AND(G3124&lt;&gt;0,G3124&lt;&gt;""),IF(C3124="","",IF(AND(ISNUMBER(--LEFT(C3124,FIND(" ",C3124&amp;" ")-1)),OR(LEN(LEFT(C3124,FIND(" ",C3124&amp;" ")-1))=6,LEN(LEFT(C3124,FIND(" ",C3124&amp;" ")-1))=7),OR(ISNUMBER(MATCH(LEFT(C3124,FIND(" ",C3124&amp;" ")-1),'Look Up Values'!$G$2:$G$1000,0)),ISNUMBER(MATCH(LEFT(C3124,FIND(" ",C3124&amp;" ")-1),'Look Up Values'!$AE$2:$AE$2000,0)))),"","EWC error")),"")</f>
        <v/>
      </c>
      <c r="M3124" s="242" t="str" cm="1">
        <f t="array" ref="M3124">IF(AND(G3124&lt;&gt;0,G3124&lt;&gt;""),IF(E3124="","",IF(ISNUMBER(MATCH(SUBSTITUTE(E3124," ",""),SUBSTITUTE('Look Up Values'!$I$2:$I$10," ",""),0)),"","State error")),"")</f>
        <v/>
      </c>
      <c r="N3124" s="242" t="str" cm="1">
        <f t="array" ref="N3124">IF(AND(G3124&lt;&gt;0,G3124&lt;&gt;""),IF(F3124="","",IF(ISNUMBER(MATCH(SUBSTITUTE(F3124," ",""),SUBSTITUTE('Look Up Values'!$W$2:$W$30," ",""),0)),"","D&amp;R error")),"")</f>
        <v/>
      </c>
      <c r="O3124" s="256" t="str">
        <f t="shared" si="97"/>
        <v/>
      </c>
    </row>
    <row r="3125" spans="1:15" ht="15.75">
      <c r="A3125" s="250">
        <v>3118</v>
      </c>
      <c r="B3125" s="208"/>
      <c r="C3125" s="49"/>
      <c r="D3125" s="50"/>
      <c r="E3125" s="50"/>
      <c r="F3125" s="50"/>
      <c r="G3125" s="209"/>
      <c r="H3125" s="48"/>
      <c r="I3125" s="457" t="str">
        <f t="shared" si="96"/>
        <v/>
      </c>
      <c r="J3125" s="241" cm="1">
        <f t="array" ref="J3125">SUMPRODUCT(--(K3125:N3125&lt;&gt;"")) + IF(TRIM(O3125)="",0,LEN(O3125)-LEN(SUBSTITUTE(O3125,",",""))+1)</f>
        <v>0</v>
      </c>
      <c r="K3125" s="242" t="str">
        <f>IF(AND(G3125&lt;&gt;0,G3125&lt;&gt;""),IF(B3125="","",IF(ISNUMBER(MATCH(B3125,'Look Up Values'!$B$2:$B$500,0)),"","Dest. error")),"")</f>
        <v/>
      </c>
      <c r="L3125" s="242" t="str">
        <f>IF(AND(G3125&lt;&gt;0,G3125&lt;&gt;""),IF(C3125="","",IF(AND(ISNUMBER(--LEFT(C3125,FIND(" ",C3125&amp;" ")-1)),OR(LEN(LEFT(C3125,FIND(" ",C3125&amp;" ")-1))=6,LEN(LEFT(C3125,FIND(" ",C3125&amp;" ")-1))=7),OR(ISNUMBER(MATCH(LEFT(C3125,FIND(" ",C3125&amp;" ")-1),'Look Up Values'!$G$2:$G$1000,0)),ISNUMBER(MATCH(LEFT(C3125,FIND(" ",C3125&amp;" ")-1),'Look Up Values'!$AE$2:$AE$2000,0)))),"","EWC error")),"")</f>
        <v/>
      </c>
      <c r="M3125" s="242" t="str" cm="1">
        <f t="array" ref="M3125">IF(AND(G3125&lt;&gt;0,G3125&lt;&gt;""),IF(E3125="","",IF(ISNUMBER(MATCH(SUBSTITUTE(E3125," ",""),SUBSTITUTE('Look Up Values'!$I$2:$I$10," ",""),0)),"","State error")),"")</f>
        <v/>
      </c>
      <c r="N3125" s="242" t="str" cm="1">
        <f t="array" ref="N3125">IF(AND(G3125&lt;&gt;0,G3125&lt;&gt;""),IF(F3125="","",IF(ISNUMBER(MATCH(SUBSTITUTE(F3125," ",""),SUBSTITUTE('Look Up Values'!$W$2:$W$30," ",""),0)),"","D&amp;R error")),"")</f>
        <v/>
      </c>
      <c r="O3125" s="256" t="str">
        <f t="shared" si="97"/>
        <v/>
      </c>
    </row>
    <row r="3126" spans="1:15" ht="15.75">
      <c r="A3126" s="250">
        <v>3119</v>
      </c>
      <c r="B3126" s="208"/>
      <c r="C3126" s="49"/>
      <c r="D3126" s="50"/>
      <c r="E3126" s="50"/>
      <c r="F3126" s="50"/>
      <c r="G3126" s="209"/>
      <c r="H3126" s="48"/>
      <c r="I3126" s="457" t="str">
        <f t="shared" si="96"/>
        <v/>
      </c>
      <c r="J3126" s="241" cm="1">
        <f t="array" ref="J3126">SUMPRODUCT(--(K3126:N3126&lt;&gt;"")) + IF(TRIM(O3126)="",0,LEN(O3126)-LEN(SUBSTITUTE(O3126,",",""))+1)</f>
        <v>0</v>
      </c>
      <c r="K3126" s="242" t="str">
        <f>IF(AND(G3126&lt;&gt;0,G3126&lt;&gt;""),IF(B3126="","",IF(ISNUMBER(MATCH(B3126,'Look Up Values'!$B$2:$B$500,0)),"","Dest. error")),"")</f>
        <v/>
      </c>
      <c r="L3126" s="242" t="str">
        <f>IF(AND(G3126&lt;&gt;0,G3126&lt;&gt;""),IF(C3126="","",IF(AND(ISNUMBER(--LEFT(C3126,FIND(" ",C3126&amp;" ")-1)),OR(LEN(LEFT(C3126,FIND(" ",C3126&amp;" ")-1))=6,LEN(LEFT(C3126,FIND(" ",C3126&amp;" ")-1))=7),OR(ISNUMBER(MATCH(LEFT(C3126,FIND(" ",C3126&amp;" ")-1),'Look Up Values'!$G$2:$G$1000,0)),ISNUMBER(MATCH(LEFT(C3126,FIND(" ",C3126&amp;" ")-1),'Look Up Values'!$AE$2:$AE$2000,0)))),"","EWC error")),"")</f>
        <v/>
      </c>
      <c r="M3126" s="242" t="str" cm="1">
        <f t="array" ref="M3126">IF(AND(G3126&lt;&gt;0,G3126&lt;&gt;""),IF(E3126="","",IF(ISNUMBER(MATCH(SUBSTITUTE(E3126," ",""),SUBSTITUTE('Look Up Values'!$I$2:$I$10," ",""),0)),"","State error")),"")</f>
        <v/>
      </c>
      <c r="N3126" s="242" t="str" cm="1">
        <f t="array" ref="N3126">IF(AND(G3126&lt;&gt;0,G3126&lt;&gt;""),IF(F3126="","",IF(ISNUMBER(MATCH(SUBSTITUTE(F3126," ",""),SUBSTITUTE('Look Up Values'!$W$2:$W$30," ",""),0)),"","D&amp;R error")),"")</f>
        <v/>
      </c>
      <c r="O3126" s="256" t="str">
        <f t="shared" si="97"/>
        <v/>
      </c>
    </row>
    <row r="3127" spans="1:15" ht="15.75">
      <c r="A3127" s="250">
        <v>3120</v>
      </c>
      <c r="B3127" s="208"/>
      <c r="C3127" s="49"/>
      <c r="D3127" s="50"/>
      <c r="E3127" s="50"/>
      <c r="F3127" s="50"/>
      <c r="G3127" s="209"/>
      <c r="H3127" s="48"/>
      <c r="I3127" s="457" t="str">
        <f t="shared" si="96"/>
        <v/>
      </c>
      <c r="J3127" s="241" cm="1">
        <f t="array" ref="J3127">SUMPRODUCT(--(K3127:N3127&lt;&gt;"")) + IF(TRIM(O3127)="",0,LEN(O3127)-LEN(SUBSTITUTE(O3127,",",""))+1)</f>
        <v>0</v>
      </c>
      <c r="K3127" s="242" t="str">
        <f>IF(AND(G3127&lt;&gt;0,G3127&lt;&gt;""),IF(B3127="","",IF(ISNUMBER(MATCH(B3127,'Look Up Values'!$B$2:$B$500,0)),"","Dest. error")),"")</f>
        <v/>
      </c>
      <c r="L3127" s="242" t="str">
        <f>IF(AND(G3127&lt;&gt;0,G3127&lt;&gt;""),IF(C3127="","",IF(AND(ISNUMBER(--LEFT(C3127,FIND(" ",C3127&amp;" ")-1)),OR(LEN(LEFT(C3127,FIND(" ",C3127&amp;" ")-1))=6,LEN(LEFT(C3127,FIND(" ",C3127&amp;" ")-1))=7),OR(ISNUMBER(MATCH(LEFT(C3127,FIND(" ",C3127&amp;" ")-1),'Look Up Values'!$G$2:$G$1000,0)),ISNUMBER(MATCH(LEFT(C3127,FIND(" ",C3127&amp;" ")-1),'Look Up Values'!$AE$2:$AE$2000,0)))),"","EWC error")),"")</f>
        <v/>
      </c>
      <c r="M3127" s="242" t="str" cm="1">
        <f t="array" ref="M3127">IF(AND(G3127&lt;&gt;0,G3127&lt;&gt;""),IF(E3127="","",IF(ISNUMBER(MATCH(SUBSTITUTE(E3127," ",""),SUBSTITUTE('Look Up Values'!$I$2:$I$10," ",""),0)),"","State error")),"")</f>
        <v/>
      </c>
      <c r="N3127" s="242" t="str" cm="1">
        <f t="array" ref="N3127">IF(AND(G3127&lt;&gt;0,G3127&lt;&gt;""),IF(F3127="","",IF(ISNUMBER(MATCH(SUBSTITUTE(F3127," ",""),SUBSTITUTE('Look Up Values'!$W$2:$W$30," ",""),0)),"","D&amp;R error")),"")</f>
        <v/>
      </c>
      <c r="O3127" s="256" t="str">
        <f t="shared" si="97"/>
        <v/>
      </c>
    </row>
    <row r="3128" spans="1:15" ht="15.75">
      <c r="A3128" s="250">
        <v>3121</v>
      </c>
      <c r="B3128" s="208"/>
      <c r="C3128" s="49"/>
      <c r="D3128" s="50"/>
      <c r="E3128" s="50"/>
      <c r="F3128" s="50"/>
      <c r="G3128" s="209"/>
      <c r="H3128" s="48"/>
      <c r="I3128" s="457" t="str">
        <f t="shared" si="96"/>
        <v/>
      </c>
      <c r="J3128" s="241" cm="1">
        <f t="array" ref="J3128">SUMPRODUCT(--(K3128:N3128&lt;&gt;"")) + IF(TRIM(O3128)="",0,LEN(O3128)-LEN(SUBSTITUTE(O3128,",",""))+1)</f>
        <v>0</v>
      </c>
      <c r="K3128" s="242" t="str">
        <f>IF(AND(G3128&lt;&gt;0,G3128&lt;&gt;""),IF(B3128="","",IF(ISNUMBER(MATCH(B3128,'Look Up Values'!$B$2:$B$500,0)),"","Dest. error")),"")</f>
        <v/>
      </c>
      <c r="L3128" s="242" t="str">
        <f>IF(AND(G3128&lt;&gt;0,G3128&lt;&gt;""),IF(C3128="","",IF(AND(ISNUMBER(--LEFT(C3128,FIND(" ",C3128&amp;" ")-1)),OR(LEN(LEFT(C3128,FIND(" ",C3128&amp;" ")-1))=6,LEN(LEFT(C3128,FIND(" ",C3128&amp;" ")-1))=7),OR(ISNUMBER(MATCH(LEFT(C3128,FIND(" ",C3128&amp;" ")-1),'Look Up Values'!$G$2:$G$1000,0)),ISNUMBER(MATCH(LEFT(C3128,FIND(" ",C3128&amp;" ")-1),'Look Up Values'!$AE$2:$AE$2000,0)))),"","EWC error")),"")</f>
        <v/>
      </c>
      <c r="M3128" s="242" t="str" cm="1">
        <f t="array" ref="M3128">IF(AND(G3128&lt;&gt;0,G3128&lt;&gt;""),IF(E3128="","",IF(ISNUMBER(MATCH(SUBSTITUTE(E3128," ",""),SUBSTITUTE('Look Up Values'!$I$2:$I$10," ",""),0)),"","State error")),"")</f>
        <v/>
      </c>
      <c r="N3128" s="242" t="str" cm="1">
        <f t="array" ref="N3128">IF(AND(G3128&lt;&gt;0,G3128&lt;&gt;""),IF(F3128="","",IF(ISNUMBER(MATCH(SUBSTITUTE(F3128," ",""),SUBSTITUTE('Look Up Values'!$W$2:$W$30," ",""),0)),"","D&amp;R error")),"")</f>
        <v/>
      </c>
      <c r="O3128" s="256" t="str">
        <f t="shared" si="97"/>
        <v/>
      </c>
    </row>
    <row r="3129" spans="1:15" ht="15.75">
      <c r="A3129" s="250">
        <v>3122</v>
      </c>
      <c r="B3129" s="208"/>
      <c r="C3129" s="49"/>
      <c r="D3129" s="50"/>
      <c r="E3129" s="50"/>
      <c r="F3129" s="50"/>
      <c r="G3129" s="209"/>
      <c r="H3129" s="48"/>
      <c r="I3129" s="457" t="str">
        <f t="shared" si="96"/>
        <v/>
      </c>
      <c r="J3129" s="241" cm="1">
        <f t="array" ref="J3129">SUMPRODUCT(--(K3129:N3129&lt;&gt;"")) + IF(TRIM(O3129)="",0,LEN(O3129)-LEN(SUBSTITUTE(O3129,",",""))+1)</f>
        <v>0</v>
      </c>
      <c r="K3129" s="242" t="str">
        <f>IF(AND(G3129&lt;&gt;0,G3129&lt;&gt;""),IF(B3129="","",IF(ISNUMBER(MATCH(B3129,'Look Up Values'!$B$2:$B$500,0)),"","Dest. error")),"")</f>
        <v/>
      </c>
      <c r="L3129" s="242" t="str">
        <f>IF(AND(G3129&lt;&gt;0,G3129&lt;&gt;""),IF(C3129="","",IF(AND(ISNUMBER(--LEFT(C3129,FIND(" ",C3129&amp;" ")-1)),OR(LEN(LEFT(C3129,FIND(" ",C3129&amp;" ")-1))=6,LEN(LEFT(C3129,FIND(" ",C3129&amp;" ")-1))=7),OR(ISNUMBER(MATCH(LEFT(C3129,FIND(" ",C3129&amp;" ")-1),'Look Up Values'!$G$2:$G$1000,0)),ISNUMBER(MATCH(LEFT(C3129,FIND(" ",C3129&amp;" ")-1),'Look Up Values'!$AE$2:$AE$2000,0)))),"","EWC error")),"")</f>
        <v/>
      </c>
      <c r="M3129" s="242" t="str" cm="1">
        <f t="array" ref="M3129">IF(AND(G3129&lt;&gt;0,G3129&lt;&gt;""),IF(E3129="","",IF(ISNUMBER(MATCH(SUBSTITUTE(E3129," ",""),SUBSTITUTE('Look Up Values'!$I$2:$I$10," ",""),0)),"","State error")),"")</f>
        <v/>
      </c>
      <c r="N3129" s="242" t="str" cm="1">
        <f t="array" ref="N3129">IF(AND(G3129&lt;&gt;0,G3129&lt;&gt;""),IF(F3129="","",IF(ISNUMBER(MATCH(SUBSTITUTE(F3129," ",""),SUBSTITUTE('Look Up Values'!$W$2:$W$30," ",""),0)),"","D&amp;R error")),"")</f>
        <v/>
      </c>
      <c r="O3129" s="256" t="str">
        <f t="shared" si="97"/>
        <v/>
      </c>
    </row>
    <row r="3130" spans="1:15" ht="15.75">
      <c r="A3130" s="250">
        <v>3123</v>
      </c>
      <c r="B3130" s="208"/>
      <c r="C3130" s="49"/>
      <c r="D3130" s="50"/>
      <c r="E3130" s="50"/>
      <c r="F3130" s="50"/>
      <c r="G3130" s="209"/>
      <c r="H3130" s="48"/>
      <c r="I3130" s="457" t="str">
        <f t="shared" si="96"/>
        <v/>
      </c>
      <c r="J3130" s="241" cm="1">
        <f t="array" ref="J3130">SUMPRODUCT(--(K3130:N3130&lt;&gt;"")) + IF(TRIM(O3130)="",0,LEN(O3130)-LEN(SUBSTITUTE(O3130,",",""))+1)</f>
        <v>0</v>
      </c>
      <c r="K3130" s="242" t="str">
        <f>IF(AND(G3130&lt;&gt;0,G3130&lt;&gt;""),IF(B3130="","",IF(ISNUMBER(MATCH(B3130,'Look Up Values'!$B$2:$B$500,0)),"","Dest. error")),"")</f>
        <v/>
      </c>
      <c r="L3130" s="242" t="str">
        <f>IF(AND(G3130&lt;&gt;0,G3130&lt;&gt;""),IF(C3130="","",IF(AND(ISNUMBER(--LEFT(C3130,FIND(" ",C3130&amp;" ")-1)),OR(LEN(LEFT(C3130,FIND(" ",C3130&amp;" ")-1))=6,LEN(LEFT(C3130,FIND(" ",C3130&amp;" ")-1))=7),OR(ISNUMBER(MATCH(LEFT(C3130,FIND(" ",C3130&amp;" ")-1),'Look Up Values'!$G$2:$G$1000,0)),ISNUMBER(MATCH(LEFT(C3130,FIND(" ",C3130&amp;" ")-1),'Look Up Values'!$AE$2:$AE$2000,0)))),"","EWC error")),"")</f>
        <v/>
      </c>
      <c r="M3130" s="242" t="str" cm="1">
        <f t="array" ref="M3130">IF(AND(G3130&lt;&gt;0,G3130&lt;&gt;""),IF(E3130="","",IF(ISNUMBER(MATCH(SUBSTITUTE(E3130," ",""),SUBSTITUTE('Look Up Values'!$I$2:$I$10," ",""),0)),"","State error")),"")</f>
        <v/>
      </c>
      <c r="N3130" s="242" t="str" cm="1">
        <f t="array" ref="N3130">IF(AND(G3130&lt;&gt;0,G3130&lt;&gt;""),IF(F3130="","",IF(ISNUMBER(MATCH(SUBSTITUTE(F3130," ",""),SUBSTITUTE('Look Up Values'!$W$2:$W$30," ",""),0)),"","D&amp;R error")),"")</f>
        <v/>
      </c>
      <c r="O3130" s="256" t="str">
        <f t="shared" si="97"/>
        <v/>
      </c>
    </row>
    <row r="3131" spans="1:15" ht="15.75">
      <c r="A3131" s="250">
        <v>3124</v>
      </c>
      <c r="B3131" s="208"/>
      <c r="C3131" s="49"/>
      <c r="D3131" s="50"/>
      <c r="E3131" s="50"/>
      <c r="F3131" s="50"/>
      <c r="G3131" s="209"/>
      <c r="H3131" s="48"/>
      <c r="I3131" s="457" t="str">
        <f t="shared" si="96"/>
        <v/>
      </c>
      <c r="J3131" s="241" cm="1">
        <f t="array" ref="J3131">SUMPRODUCT(--(K3131:N3131&lt;&gt;"")) + IF(TRIM(O3131)="",0,LEN(O3131)-LEN(SUBSTITUTE(O3131,",",""))+1)</f>
        <v>0</v>
      </c>
      <c r="K3131" s="242" t="str">
        <f>IF(AND(G3131&lt;&gt;0,G3131&lt;&gt;""),IF(B3131="","",IF(ISNUMBER(MATCH(B3131,'Look Up Values'!$B$2:$B$500,0)),"","Dest. error")),"")</f>
        <v/>
      </c>
      <c r="L3131" s="242" t="str">
        <f>IF(AND(G3131&lt;&gt;0,G3131&lt;&gt;""),IF(C3131="","",IF(AND(ISNUMBER(--LEFT(C3131,FIND(" ",C3131&amp;" ")-1)),OR(LEN(LEFT(C3131,FIND(" ",C3131&amp;" ")-1))=6,LEN(LEFT(C3131,FIND(" ",C3131&amp;" ")-1))=7),OR(ISNUMBER(MATCH(LEFT(C3131,FIND(" ",C3131&amp;" ")-1),'Look Up Values'!$G$2:$G$1000,0)),ISNUMBER(MATCH(LEFT(C3131,FIND(" ",C3131&amp;" ")-1),'Look Up Values'!$AE$2:$AE$2000,0)))),"","EWC error")),"")</f>
        <v/>
      </c>
      <c r="M3131" s="242" t="str" cm="1">
        <f t="array" ref="M3131">IF(AND(G3131&lt;&gt;0,G3131&lt;&gt;""),IF(E3131="","",IF(ISNUMBER(MATCH(SUBSTITUTE(E3131," ",""),SUBSTITUTE('Look Up Values'!$I$2:$I$10," ",""),0)),"","State error")),"")</f>
        <v/>
      </c>
      <c r="N3131" s="242" t="str" cm="1">
        <f t="array" ref="N3131">IF(AND(G3131&lt;&gt;0,G3131&lt;&gt;""),IF(F3131="","",IF(ISNUMBER(MATCH(SUBSTITUTE(F3131," ",""),SUBSTITUTE('Look Up Values'!$W$2:$W$30," ",""),0)),"","D&amp;R error")),"")</f>
        <v/>
      </c>
      <c r="O3131" s="256" t="str">
        <f t="shared" si="97"/>
        <v/>
      </c>
    </row>
    <row r="3132" spans="1:15" ht="15.75">
      <c r="A3132" s="250">
        <v>3125</v>
      </c>
      <c r="B3132" s="208"/>
      <c r="C3132" s="49"/>
      <c r="D3132" s="50"/>
      <c r="E3132" s="50"/>
      <c r="F3132" s="50"/>
      <c r="G3132" s="209"/>
      <c r="H3132" s="48"/>
      <c r="I3132" s="457" t="str">
        <f t="shared" si="96"/>
        <v/>
      </c>
      <c r="J3132" s="241" cm="1">
        <f t="array" ref="J3132">SUMPRODUCT(--(K3132:N3132&lt;&gt;"")) + IF(TRIM(O3132)="",0,LEN(O3132)-LEN(SUBSTITUTE(O3132,",",""))+1)</f>
        <v>0</v>
      </c>
      <c r="K3132" s="242" t="str">
        <f>IF(AND(G3132&lt;&gt;0,G3132&lt;&gt;""),IF(B3132="","",IF(ISNUMBER(MATCH(B3132,'Look Up Values'!$B$2:$B$500,0)),"","Dest. error")),"")</f>
        <v/>
      </c>
      <c r="L3132" s="242" t="str">
        <f>IF(AND(G3132&lt;&gt;0,G3132&lt;&gt;""),IF(C3132="","",IF(AND(ISNUMBER(--LEFT(C3132,FIND(" ",C3132&amp;" ")-1)),OR(LEN(LEFT(C3132,FIND(" ",C3132&amp;" ")-1))=6,LEN(LEFT(C3132,FIND(" ",C3132&amp;" ")-1))=7),OR(ISNUMBER(MATCH(LEFT(C3132,FIND(" ",C3132&amp;" ")-1),'Look Up Values'!$G$2:$G$1000,0)),ISNUMBER(MATCH(LEFT(C3132,FIND(" ",C3132&amp;" ")-1),'Look Up Values'!$AE$2:$AE$2000,0)))),"","EWC error")),"")</f>
        <v/>
      </c>
      <c r="M3132" s="242" t="str" cm="1">
        <f t="array" ref="M3132">IF(AND(G3132&lt;&gt;0,G3132&lt;&gt;""),IF(E3132="","",IF(ISNUMBER(MATCH(SUBSTITUTE(E3132," ",""),SUBSTITUTE('Look Up Values'!$I$2:$I$10," ",""),0)),"","State error")),"")</f>
        <v/>
      </c>
      <c r="N3132" s="242" t="str" cm="1">
        <f t="array" ref="N3132">IF(AND(G3132&lt;&gt;0,G3132&lt;&gt;""),IF(F3132="","",IF(ISNUMBER(MATCH(SUBSTITUTE(F3132," ",""),SUBSTITUTE('Look Up Values'!$W$2:$W$30," ",""),0)),"","D&amp;R error")),"")</f>
        <v/>
      </c>
      <c r="O3132" s="256" t="str">
        <f t="shared" si="97"/>
        <v/>
      </c>
    </row>
    <row r="3133" spans="1:15" ht="15.75">
      <c r="A3133" s="250">
        <v>3126</v>
      </c>
      <c r="B3133" s="208"/>
      <c r="C3133" s="49"/>
      <c r="D3133" s="50"/>
      <c r="E3133" s="50"/>
      <c r="F3133" s="50"/>
      <c r="G3133" s="209"/>
      <c r="H3133" s="48"/>
      <c r="I3133" s="457" t="str">
        <f t="shared" si="96"/>
        <v/>
      </c>
      <c r="J3133" s="241" cm="1">
        <f t="array" ref="J3133">SUMPRODUCT(--(K3133:N3133&lt;&gt;"")) + IF(TRIM(O3133)="",0,LEN(O3133)-LEN(SUBSTITUTE(O3133,",",""))+1)</f>
        <v>0</v>
      </c>
      <c r="K3133" s="242" t="str">
        <f>IF(AND(G3133&lt;&gt;0,G3133&lt;&gt;""),IF(B3133="","",IF(ISNUMBER(MATCH(B3133,'Look Up Values'!$B$2:$B$500,0)),"","Dest. error")),"")</f>
        <v/>
      </c>
      <c r="L3133" s="242" t="str">
        <f>IF(AND(G3133&lt;&gt;0,G3133&lt;&gt;""),IF(C3133="","",IF(AND(ISNUMBER(--LEFT(C3133,FIND(" ",C3133&amp;" ")-1)),OR(LEN(LEFT(C3133,FIND(" ",C3133&amp;" ")-1))=6,LEN(LEFT(C3133,FIND(" ",C3133&amp;" ")-1))=7),OR(ISNUMBER(MATCH(LEFT(C3133,FIND(" ",C3133&amp;" ")-1),'Look Up Values'!$G$2:$G$1000,0)),ISNUMBER(MATCH(LEFT(C3133,FIND(" ",C3133&amp;" ")-1),'Look Up Values'!$AE$2:$AE$2000,0)))),"","EWC error")),"")</f>
        <v/>
      </c>
      <c r="M3133" s="242" t="str" cm="1">
        <f t="array" ref="M3133">IF(AND(G3133&lt;&gt;0,G3133&lt;&gt;""),IF(E3133="","",IF(ISNUMBER(MATCH(SUBSTITUTE(E3133," ",""),SUBSTITUTE('Look Up Values'!$I$2:$I$10," ",""),0)),"","State error")),"")</f>
        <v/>
      </c>
      <c r="N3133" s="242" t="str" cm="1">
        <f t="array" ref="N3133">IF(AND(G3133&lt;&gt;0,G3133&lt;&gt;""),IF(F3133="","",IF(ISNUMBER(MATCH(SUBSTITUTE(F3133," ",""),SUBSTITUTE('Look Up Values'!$W$2:$W$30," ",""),0)),"","D&amp;R error")),"")</f>
        <v/>
      </c>
      <c r="O3133" s="256" t="str">
        <f t="shared" si="97"/>
        <v/>
      </c>
    </row>
    <row r="3134" spans="1:15" ht="15.75">
      <c r="A3134" s="250">
        <v>3127</v>
      </c>
      <c r="B3134" s="208"/>
      <c r="C3134" s="49"/>
      <c r="D3134" s="50"/>
      <c r="E3134" s="50"/>
      <c r="F3134" s="50"/>
      <c r="G3134" s="209"/>
      <c r="H3134" s="48"/>
      <c r="I3134" s="457" t="str">
        <f t="shared" si="96"/>
        <v/>
      </c>
      <c r="J3134" s="241" cm="1">
        <f t="array" ref="J3134">SUMPRODUCT(--(K3134:N3134&lt;&gt;"")) + IF(TRIM(O3134)="",0,LEN(O3134)-LEN(SUBSTITUTE(O3134,",",""))+1)</f>
        <v>0</v>
      </c>
      <c r="K3134" s="242" t="str">
        <f>IF(AND(G3134&lt;&gt;0,G3134&lt;&gt;""),IF(B3134="","",IF(ISNUMBER(MATCH(B3134,'Look Up Values'!$B$2:$B$500,0)),"","Dest. error")),"")</f>
        <v/>
      </c>
      <c r="L3134" s="242" t="str">
        <f>IF(AND(G3134&lt;&gt;0,G3134&lt;&gt;""),IF(C3134="","",IF(AND(ISNUMBER(--LEFT(C3134,FIND(" ",C3134&amp;" ")-1)),OR(LEN(LEFT(C3134,FIND(" ",C3134&amp;" ")-1))=6,LEN(LEFT(C3134,FIND(" ",C3134&amp;" ")-1))=7),OR(ISNUMBER(MATCH(LEFT(C3134,FIND(" ",C3134&amp;" ")-1),'Look Up Values'!$G$2:$G$1000,0)),ISNUMBER(MATCH(LEFT(C3134,FIND(" ",C3134&amp;" ")-1),'Look Up Values'!$AE$2:$AE$2000,0)))),"","EWC error")),"")</f>
        <v/>
      </c>
      <c r="M3134" s="242" t="str" cm="1">
        <f t="array" ref="M3134">IF(AND(G3134&lt;&gt;0,G3134&lt;&gt;""),IF(E3134="","",IF(ISNUMBER(MATCH(SUBSTITUTE(E3134," ",""),SUBSTITUTE('Look Up Values'!$I$2:$I$10," ",""),0)),"","State error")),"")</f>
        <v/>
      </c>
      <c r="N3134" s="242" t="str" cm="1">
        <f t="array" ref="N3134">IF(AND(G3134&lt;&gt;0,G3134&lt;&gt;""),IF(F3134="","",IF(ISNUMBER(MATCH(SUBSTITUTE(F3134," ",""),SUBSTITUTE('Look Up Values'!$W$2:$W$30," ",""),0)),"","D&amp;R error")),"")</f>
        <v/>
      </c>
      <c r="O3134" s="256" t="str">
        <f t="shared" si="97"/>
        <v/>
      </c>
    </row>
    <row r="3135" spans="1:15" ht="15.75">
      <c r="A3135" s="250">
        <v>3128</v>
      </c>
      <c r="B3135" s="208"/>
      <c r="C3135" s="49"/>
      <c r="D3135" s="50"/>
      <c r="E3135" s="50"/>
      <c r="F3135" s="50"/>
      <c r="G3135" s="209"/>
      <c r="H3135" s="48"/>
      <c r="I3135" s="457" t="str">
        <f t="shared" si="96"/>
        <v/>
      </c>
      <c r="J3135" s="241" cm="1">
        <f t="array" ref="J3135">SUMPRODUCT(--(K3135:N3135&lt;&gt;"")) + IF(TRIM(O3135)="",0,LEN(O3135)-LEN(SUBSTITUTE(O3135,",",""))+1)</f>
        <v>0</v>
      </c>
      <c r="K3135" s="242" t="str">
        <f>IF(AND(G3135&lt;&gt;0,G3135&lt;&gt;""),IF(B3135="","",IF(ISNUMBER(MATCH(B3135,'Look Up Values'!$B$2:$B$500,0)),"","Dest. error")),"")</f>
        <v/>
      </c>
      <c r="L3135" s="242" t="str">
        <f>IF(AND(G3135&lt;&gt;0,G3135&lt;&gt;""),IF(C3135="","",IF(AND(ISNUMBER(--LEFT(C3135,FIND(" ",C3135&amp;" ")-1)),OR(LEN(LEFT(C3135,FIND(" ",C3135&amp;" ")-1))=6,LEN(LEFT(C3135,FIND(" ",C3135&amp;" ")-1))=7),OR(ISNUMBER(MATCH(LEFT(C3135,FIND(" ",C3135&amp;" ")-1),'Look Up Values'!$G$2:$G$1000,0)),ISNUMBER(MATCH(LEFT(C3135,FIND(" ",C3135&amp;" ")-1),'Look Up Values'!$AE$2:$AE$2000,0)))),"","EWC error")),"")</f>
        <v/>
      </c>
      <c r="M3135" s="242" t="str" cm="1">
        <f t="array" ref="M3135">IF(AND(G3135&lt;&gt;0,G3135&lt;&gt;""),IF(E3135="","",IF(ISNUMBER(MATCH(SUBSTITUTE(E3135," ",""),SUBSTITUTE('Look Up Values'!$I$2:$I$10," ",""),0)),"","State error")),"")</f>
        <v/>
      </c>
      <c r="N3135" s="242" t="str" cm="1">
        <f t="array" ref="N3135">IF(AND(G3135&lt;&gt;0,G3135&lt;&gt;""),IF(F3135="","",IF(ISNUMBER(MATCH(SUBSTITUTE(F3135," ",""),SUBSTITUTE('Look Up Values'!$W$2:$W$30," ",""),0)),"","D&amp;R error")),"")</f>
        <v/>
      </c>
      <c r="O3135" s="256" t="str">
        <f t="shared" si="97"/>
        <v/>
      </c>
    </row>
    <row r="3136" spans="1:15" ht="15.75">
      <c r="A3136" s="250">
        <v>3129</v>
      </c>
      <c r="B3136" s="208"/>
      <c r="C3136" s="49"/>
      <c r="D3136" s="50"/>
      <c r="E3136" s="50"/>
      <c r="F3136" s="50"/>
      <c r="G3136" s="209"/>
      <c r="H3136" s="48"/>
      <c r="I3136" s="457" t="str">
        <f t="shared" si="96"/>
        <v/>
      </c>
      <c r="J3136" s="241" cm="1">
        <f t="array" ref="J3136">SUMPRODUCT(--(K3136:N3136&lt;&gt;"")) + IF(TRIM(O3136)="",0,LEN(O3136)-LEN(SUBSTITUTE(O3136,",",""))+1)</f>
        <v>0</v>
      </c>
      <c r="K3136" s="242" t="str">
        <f>IF(AND(G3136&lt;&gt;0,G3136&lt;&gt;""),IF(B3136="","",IF(ISNUMBER(MATCH(B3136,'Look Up Values'!$B$2:$B$500,0)),"","Dest. error")),"")</f>
        <v/>
      </c>
      <c r="L3136" s="242" t="str">
        <f>IF(AND(G3136&lt;&gt;0,G3136&lt;&gt;""),IF(C3136="","",IF(AND(ISNUMBER(--LEFT(C3136,FIND(" ",C3136&amp;" ")-1)),OR(LEN(LEFT(C3136,FIND(" ",C3136&amp;" ")-1))=6,LEN(LEFT(C3136,FIND(" ",C3136&amp;" ")-1))=7),OR(ISNUMBER(MATCH(LEFT(C3136,FIND(" ",C3136&amp;" ")-1),'Look Up Values'!$G$2:$G$1000,0)),ISNUMBER(MATCH(LEFT(C3136,FIND(" ",C3136&amp;" ")-1),'Look Up Values'!$AE$2:$AE$2000,0)))),"","EWC error")),"")</f>
        <v/>
      </c>
      <c r="M3136" s="242" t="str" cm="1">
        <f t="array" ref="M3136">IF(AND(G3136&lt;&gt;0,G3136&lt;&gt;""),IF(E3136="","",IF(ISNUMBER(MATCH(SUBSTITUTE(E3136," ",""),SUBSTITUTE('Look Up Values'!$I$2:$I$10," ",""),0)),"","State error")),"")</f>
        <v/>
      </c>
      <c r="N3136" s="242" t="str" cm="1">
        <f t="array" ref="N3136">IF(AND(G3136&lt;&gt;0,G3136&lt;&gt;""),IF(F3136="","",IF(ISNUMBER(MATCH(SUBSTITUTE(F3136," ",""),SUBSTITUTE('Look Up Values'!$W$2:$W$30," ",""),0)),"","D&amp;R error")),"")</f>
        <v/>
      </c>
      <c r="O3136" s="256" t="str">
        <f t="shared" si="97"/>
        <v/>
      </c>
    </row>
    <row r="3137" spans="1:15" ht="15.75">
      <c r="A3137" s="250">
        <v>3130</v>
      </c>
      <c r="B3137" s="208"/>
      <c r="C3137" s="49"/>
      <c r="D3137" s="50"/>
      <c r="E3137" s="50"/>
      <c r="F3137" s="50"/>
      <c r="G3137" s="209"/>
      <c r="H3137" s="48"/>
      <c r="I3137" s="457" t="str">
        <f t="shared" si="96"/>
        <v/>
      </c>
      <c r="J3137" s="241" cm="1">
        <f t="array" ref="J3137">SUMPRODUCT(--(K3137:N3137&lt;&gt;"")) + IF(TRIM(O3137)="",0,LEN(O3137)-LEN(SUBSTITUTE(O3137,",",""))+1)</f>
        <v>0</v>
      </c>
      <c r="K3137" s="242" t="str">
        <f>IF(AND(G3137&lt;&gt;0,G3137&lt;&gt;""),IF(B3137="","",IF(ISNUMBER(MATCH(B3137,'Look Up Values'!$B$2:$B$500,0)),"","Dest. error")),"")</f>
        <v/>
      </c>
      <c r="L3137" s="242" t="str">
        <f>IF(AND(G3137&lt;&gt;0,G3137&lt;&gt;""),IF(C3137="","",IF(AND(ISNUMBER(--LEFT(C3137,FIND(" ",C3137&amp;" ")-1)),OR(LEN(LEFT(C3137,FIND(" ",C3137&amp;" ")-1))=6,LEN(LEFT(C3137,FIND(" ",C3137&amp;" ")-1))=7),OR(ISNUMBER(MATCH(LEFT(C3137,FIND(" ",C3137&amp;" ")-1),'Look Up Values'!$G$2:$G$1000,0)),ISNUMBER(MATCH(LEFT(C3137,FIND(" ",C3137&amp;" ")-1),'Look Up Values'!$AE$2:$AE$2000,0)))),"","EWC error")),"")</f>
        <v/>
      </c>
      <c r="M3137" s="242" t="str" cm="1">
        <f t="array" ref="M3137">IF(AND(G3137&lt;&gt;0,G3137&lt;&gt;""),IF(E3137="","",IF(ISNUMBER(MATCH(SUBSTITUTE(E3137," ",""),SUBSTITUTE('Look Up Values'!$I$2:$I$10," ",""),0)),"","State error")),"")</f>
        <v/>
      </c>
      <c r="N3137" s="242" t="str" cm="1">
        <f t="array" ref="N3137">IF(AND(G3137&lt;&gt;0,G3137&lt;&gt;""),IF(F3137="","",IF(ISNUMBER(MATCH(SUBSTITUTE(F3137," ",""),SUBSTITUTE('Look Up Values'!$W$2:$W$30," ",""),0)),"","D&amp;R error")),"")</f>
        <v/>
      </c>
      <c r="O3137" s="256" t="str">
        <f t="shared" si="97"/>
        <v/>
      </c>
    </row>
    <row r="3138" spans="1:15" ht="15.75">
      <c r="A3138" s="250">
        <v>3131</v>
      </c>
      <c r="B3138" s="208"/>
      <c r="C3138" s="49"/>
      <c r="D3138" s="50"/>
      <c r="E3138" s="50"/>
      <c r="F3138" s="50"/>
      <c r="G3138" s="209"/>
      <c r="H3138" s="48"/>
      <c r="I3138" s="457" t="str">
        <f t="shared" si="96"/>
        <v/>
      </c>
      <c r="J3138" s="241" cm="1">
        <f t="array" ref="J3138">SUMPRODUCT(--(K3138:N3138&lt;&gt;"")) + IF(TRIM(O3138)="",0,LEN(O3138)-LEN(SUBSTITUTE(O3138,",",""))+1)</f>
        <v>0</v>
      </c>
      <c r="K3138" s="242" t="str">
        <f>IF(AND(G3138&lt;&gt;0,G3138&lt;&gt;""),IF(B3138="","",IF(ISNUMBER(MATCH(B3138,'Look Up Values'!$B$2:$B$500,0)),"","Dest. error")),"")</f>
        <v/>
      </c>
      <c r="L3138" s="242" t="str">
        <f>IF(AND(G3138&lt;&gt;0,G3138&lt;&gt;""),IF(C3138="","",IF(AND(ISNUMBER(--LEFT(C3138,FIND(" ",C3138&amp;" ")-1)),OR(LEN(LEFT(C3138,FIND(" ",C3138&amp;" ")-1))=6,LEN(LEFT(C3138,FIND(" ",C3138&amp;" ")-1))=7),OR(ISNUMBER(MATCH(LEFT(C3138,FIND(" ",C3138&amp;" ")-1),'Look Up Values'!$G$2:$G$1000,0)),ISNUMBER(MATCH(LEFT(C3138,FIND(" ",C3138&amp;" ")-1),'Look Up Values'!$AE$2:$AE$2000,0)))),"","EWC error")),"")</f>
        <v/>
      </c>
      <c r="M3138" s="242" t="str" cm="1">
        <f t="array" ref="M3138">IF(AND(G3138&lt;&gt;0,G3138&lt;&gt;""),IF(E3138="","",IF(ISNUMBER(MATCH(SUBSTITUTE(E3138," ",""),SUBSTITUTE('Look Up Values'!$I$2:$I$10," ",""),0)),"","State error")),"")</f>
        <v/>
      </c>
      <c r="N3138" s="242" t="str" cm="1">
        <f t="array" ref="N3138">IF(AND(G3138&lt;&gt;0,G3138&lt;&gt;""),IF(F3138="","",IF(ISNUMBER(MATCH(SUBSTITUTE(F3138," ",""),SUBSTITUTE('Look Up Values'!$W$2:$W$30," ",""),0)),"","D&amp;R error")),"")</f>
        <v/>
      </c>
      <c r="O3138" s="256" t="str">
        <f t="shared" si="97"/>
        <v/>
      </c>
    </row>
    <row r="3139" spans="1:15" ht="15.75">
      <c r="A3139" s="250">
        <v>3132</v>
      </c>
      <c r="B3139" s="208"/>
      <c r="C3139" s="49"/>
      <c r="D3139" s="50"/>
      <c r="E3139" s="50"/>
      <c r="F3139" s="50"/>
      <c r="G3139" s="209"/>
      <c r="H3139" s="48"/>
      <c r="I3139" s="457" t="str">
        <f t="shared" si="96"/>
        <v/>
      </c>
      <c r="J3139" s="241" cm="1">
        <f t="array" ref="J3139">SUMPRODUCT(--(K3139:N3139&lt;&gt;"")) + IF(TRIM(O3139)="",0,LEN(O3139)-LEN(SUBSTITUTE(O3139,",",""))+1)</f>
        <v>0</v>
      </c>
      <c r="K3139" s="242" t="str">
        <f>IF(AND(G3139&lt;&gt;0,G3139&lt;&gt;""),IF(B3139="","",IF(ISNUMBER(MATCH(B3139,'Look Up Values'!$B$2:$B$500,0)),"","Dest. error")),"")</f>
        <v/>
      </c>
      <c r="L3139" s="242" t="str">
        <f>IF(AND(G3139&lt;&gt;0,G3139&lt;&gt;""),IF(C3139="","",IF(AND(ISNUMBER(--LEFT(C3139,FIND(" ",C3139&amp;" ")-1)),OR(LEN(LEFT(C3139,FIND(" ",C3139&amp;" ")-1))=6,LEN(LEFT(C3139,FIND(" ",C3139&amp;" ")-1))=7),OR(ISNUMBER(MATCH(LEFT(C3139,FIND(" ",C3139&amp;" ")-1),'Look Up Values'!$G$2:$G$1000,0)),ISNUMBER(MATCH(LEFT(C3139,FIND(" ",C3139&amp;" ")-1),'Look Up Values'!$AE$2:$AE$2000,0)))),"","EWC error")),"")</f>
        <v/>
      </c>
      <c r="M3139" s="242" t="str" cm="1">
        <f t="array" ref="M3139">IF(AND(G3139&lt;&gt;0,G3139&lt;&gt;""),IF(E3139="","",IF(ISNUMBER(MATCH(SUBSTITUTE(E3139," ",""),SUBSTITUTE('Look Up Values'!$I$2:$I$10," ",""),0)),"","State error")),"")</f>
        <v/>
      </c>
      <c r="N3139" s="242" t="str" cm="1">
        <f t="array" ref="N3139">IF(AND(G3139&lt;&gt;0,G3139&lt;&gt;""),IF(F3139="","",IF(ISNUMBER(MATCH(SUBSTITUTE(F3139," ",""),SUBSTITUTE('Look Up Values'!$W$2:$W$30," ",""),0)),"","D&amp;R error")),"")</f>
        <v/>
      </c>
      <c r="O3139" s="256" t="str">
        <f t="shared" si="97"/>
        <v/>
      </c>
    </row>
    <row r="3140" spans="1:15" ht="15.75">
      <c r="A3140" s="250">
        <v>3133</v>
      </c>
      <c r="B3140" s="208"/>
      <c r="C3140" s="49"/>
      <c r="D3140" s="50"/>
      <c r="E3140" s="50"/>
      <c r="F3140" s="50"/>
      <c r="G3140" s="209"/>
      <c r="H3140" s="48"/>
      <c r="I3140" s="457" t="str">
        <f t="shared" si="96"/>
        <v/>
      </c>
      <c r="J3140" s="241" cm="1">
        <f t="array" ref="J3140">SUMPRODUCT(--(K3140:N3140&lt;&gt;"")) + IF(TRIM(O3140)="",0,LEN(O3140)-LEN(SUBSTITUTE(O3140,",",""))+1)</f>
        <v>0</v>
      </c>
      <c r="K3140" s="242" t="str">
        <f>IF(AND(G3140&lt;&gt;0,G3140&lt;&gt;""),IF(B3140="","",IF(ISNUMBER(MATCH(B3140,'Look Up Values'!$B$2:$B$500,0)),"","Dest. error")),"")</f>
        <v/>
      </c>
      <c r="L3140" s="242" t="str">
        <f>IF(AND(G3140&lt;&gt;0,G3140&lt;&gt;""),IF(C3140="","",IF(AND(ISNUMBER(--LEFT(C3140,FIND(" ",C3140&amp;" ")-1)),OR(LEN(LEFT(C3140,FIND(" ",C3140&amp;" ")-1))=6,LEN(LEFT(C3140,FIND(" ",C3140&amp;" ")-1))=7),OR(ISNUMBER(MATCH(LEFT(C3140,FIND(" ",C3140&amp;" ")-1),'Look Up Values'!$G$2:$G$1000,0)),ISNUMBER(MATCH(LEFT(C3140,FIND(" ",C3140&amp;" ")-1),'Look Up Values'!$AE$2:$AE$2000,0)))),"","EWC error")),"")</f>
        <v/>
      </c>
      <c r="M3140" s="242" t="str" cm="1">
        <f t="array" ref="M3140">IF(AND(G3140&lt;&gt;0,G3140&lt;&gt;""),IF(E3140="","",IF(ISNUMBER(MATCH(SUBSTITUTE(E3140," ",""),SUBSTITUTE('Look Up Values'!$I$2:$I$10," ",""),0)),"","State error")),"")</f>
        <v/>
      </c>
      <c r="N3140" s="242" t="str" cm="1">
        <f t="array" ref="N3140">IF(AND(G3140&lt;&gt;0,G3140&lt;&gt;""),IF(F3140="","",IF(ISNUMBER(MATCH(SUBSTITUTE(F3140," ",""),SUBSTITUTE('Look Up Values'!$W$2:$W$30," ",""),0)),"","D&amp;R error")),"")</f>
        <v/>
      </c>
      <c r="O3140" s="256" t="str">
        <f t="shared" si="97"/>
        <v/>
      </c>
    </row>
    <row r="3141" spans="1:15" ht="15.75">
      <c r="A3141" s="250">
        <v>3134</v>
      </c>
      <c r="B3141" s="208"/>
      <c r="C3141" s="49"/>
      <c r="D3141" s="50"/>
      <c r="E3141" s="50"/>
      <c r="F3141" s="50"/>
      <c r="G3141" s="209"/>
      <c r="H3141" s="48"/>
      <c r="I3141" s="457" t="str">
        <f t="shared" si="96"/>
        <v/>
      </c>
      <c r="J3141" s="241" cm="1">
        <f t="array" ref="J3141">SUMPRODUCT(--(K3141:N3141&lt;&gt;"")) + IF(TRIM(O3141)="",0,LEN(O3141)-LEN(SUBSTITUTE(O3141,",",""))+1)</f>
        <v>0</v>
      </c>
      <c r="K3141" s="242" t="str">
        <f>IF(AND(G3141&lt;&gt;0,G3141&lt;&gt;""),IF(B3141="","",IF(ISNUMBER(MATCH(B3141,'Look Up Values'!$B$2:$B$500,0)),"","Dest. error")),"")</f>
        <v/>
      </c>
      <c r="L3141" s="242" t="str">
        <f>IF(AND(G3141&lt;&gt;0,G3141&lt;&gt;""),IF(C3141="","",IF(AND(ISNUMBER(--LEFT(C3141,FIND(" ",C3141&amp;" ")-1)),OR(LEN(LEFT(C3141,FIND(" ",C3141&amp;" ")-1))=6,LEN(LEFT(C3141,FIND(" ",C3141&amp;" ")-1))=7),OR(ISNUMBER(MATCH(LEFT(C3141,FIND(" ",C3141&amp;" ")-1),'Look Up Values'!$G$2:$G$1000,0)),ISNUMBER(MATCH(LEFT(C3141,FIND(" ",C3141&amp;" ")-1),'Look Up Values'!$AE$2:$AE$2000,0)))),"","EWC error")),"")</f>
        <v/>
      </c>
      <c r="M3141" s="242" t="str" cm="1">
        <f t="array" ref="M3141">IF(AND(G3141&lt;&gt;0,G3141&lt;&gt;""),IF(E3141="","",IF(ISNUMBER(MATCH(SUBSTITUTE(E3141," ",""),SUBSTITUTE('Look Up Values'!$I$2:$I$10," ",""),0)),"","State error")),"")</f>
        <v/>
      </c>
      <c r="N3141" s="242" t="str" cm="1">
        <f t="array" ref="N3141">IF(AND(G3141&lt;&gt;0,G3141&lt;&gt;""),IF(F3141="","",IF(ISNUMBER(MATCH(SUBSTITUTE(F3141," ",""),SUBSTITUTE('Look Up Values'!$W$2:$W$30," ",""),0)),"","D&amp;R error")),"")</f>
        <v/>
      </c>
      <c r="O3141" s="256" t="str">
        <f t="shared" si="97"/>
        <v/>
      </c>
    </row>
    <row r="3142" spans="1:15" ht="15.75">
      <c r="A3142" s="250">
        <v>3135</v>
      </c>
      <c r="B3142" s="208"/>
      <c r="C3142" s="49"/>
      <c r="D3142" s="50"/>
      <c r="E3142" s="50"/>
      <c r="F3142" s="50"/>
      <c r="G3142" s="209"/>
      <c r="H3142" s="48"/>
      <c r="I3142" s="457" t="str">
        <f t="shared" si="96"/>
        <v/>
      </c>
      <c r="J3142" s="241" cm="1">
        <f t="array" ref="J3142">SUMPRODUCT(--(K3142:N3142&lt;&gt;"")) + IF(TRIM(O3142)="",0,LEN(O3142)-LEN(SUBSTITUTE(O3142,",",""))+1)</f>
        <v>0</v>
      </c>
      <c r="K3142" s="242" t="str">
        <f>IF(AND(G3142&lt;&gt;0,G3142&lt;&gt;""),IF(B3142="","",IF(ISNUMBER(MATCH(B3142,'Look Up Values'!$B$2:$B$500,0)),"","Dest. error")),"")</f>
        <v/>
      </c>
      <c r="L3142" s="242" t="str">
        <f>IF(AND(G3142&lt;&gt;0,G3142&lt;&gt;""),IF(C3142="","",IF(AND(ISNUMBER(--LEFT(C3142,FIND(" ",C3142&amp;" ")-1)),OR(LEN(LEFT(C3142,FIND(" ",C3142&amp;" ")-1))=6,LEN(LEFT(C3142,FIND(" ",C3142&amp;" ")-1))=7),OR(ISNUMBER(MATCH(LEFT(C3142,FIND(" ",C3142&amp;" ")-1),'Look Up Values'!$G$2:$G$1000,0)),ISNUMBER(MATCH(LEFT(C3142,FIND(" ",C3142&amp;" ")-1),'Look Up Values'!$AE$2:$AE$2000,0)))),"","EWC error")),"")</f>
        <v/>
      </c>
      <c r="M3142" s="242" t="str" cm="1">
        <f t="array" ref="M3142">IF(AND(G3142&lt;&gt;0,G3142&lt;&gt;""),IF(E3142="","",IF(ISNUMBER(MATCH(SUBSTITUTE(E3142," ",""),SUBSTITUTE('Look Up Values'!$I$2:$I$10," ",""),0)),"","State error")),"")</f>
        <v/>
      </c>
      <c r="N3142" s="242" t="str" cm="1">
        <f t="array" ref="N3142">IF(AND(G3142&lt;&gt;0,G3142&lt;&gt;""),IF(F3142="","",IF(ISNUMBER(MATCH(SUBSTITUTE(F3142," ",""),SUBSTITUTE('Look Up Values'!$W$2:$W$30," ",""),0)),"","D&amp;R error")),"")</f>
        <v/>
      </c>
      <c r="O3142" s="256" t="str">
        <f t="shared" si="97"/>
        <v/>
      </c>
    </row>
    <row r="3143" spans="1:15" ht="15.75">
      <c r="A3143" s="250">
        <v>3136</v>
      </c>
      <c r="B3143" s="208"/>
      <c r="C3143" s="49"/>
      <c r="D3143" s="50"/>
      <c r="E3143" s="50"/>
      <c r="F3143" s="50"/>
      <c r="G3143" s="209"/>
      <c r="H3143" s="48"/>
      <c r="I3143" s="457" t="str">
        <f t="shared" si="96"/>
        <v/>
      </c>
      <c r="J3143" s="241" cm="1">
        <f t="array" ref="J3143">SUMPRODUCT(--(K3143:N3143&lt;&gt;"")) + IF(TRIM(O3143)="",0,LEN(O3143)-LEN(SUBSTITUTE(O3143,",",""))+1)</f>
        <v>0</v>
      </c>
      <c r="K3143" s="242" t="str">
        <f>IF(AND(G3143&lt;&gt;0,G3143&lt;&gt;""),IF(B3143="","",IF(ISNUMBER(MATCH(B3143,'Look Up Values'!$B$2:$B$500,0)),"","Dest. error")),"")</f>
        <v/>
      </c>
      <c r="L3143" s="242" t="str">
        <f>IF(AND(G3143&lt;&gt;0,G3143&lt;&gt;""),IF(C3143="","",IF(AND(ISNUMBER(--LEFT(C3143,FIND(" ",C3143&amp;" ")-1)),OR(LEN(LEFT(C3143,FIND(" ",C3143&amp;" ")-1))=6,LEN(LEFT(C3143,FIND(" ",C3143&amp;" ")-1))=7),OR(ISNUMBER(MATCH(LEFT(C3143,FIND(" ",C3143&amp;" ")-1),'Look Up Values'!$G$2:$G$1000,0)),ISNUMBER(MATCH(LEFT(C3143,FIND(" ",C3143&amp;" ")-1),'Look Up Values'!$AE$2:$AE$2000,0)))),"","EWC error")),"")</f>
        <v/>
      </c>
      <c r="M3143" s="242" t="str" cm="1">
        <f t="array" ref="M3143">IF(AND(G3143&lt;&gt;0,G3143&lt;&gt;""),IF(E3143="","",IF(ISNUMBER(MATCH(SUBSTITUTE(E3143," ",""),SUBSTITUTE('Look Up Values'!$I$2:$I$10," ",""),0)),"","State error")),"")</f>
        <v/>
      </c>
      <c r="N3143" s="242" t="str" cm="1">
        <f t="array" ref="N3143">IF(AND(G3143&lt;&gt;0,G3143&lt;&gt;""),IF(F3143="","",IF(ISNUMBER(MATCH(SUBSTITUTE(F3143," ",""),SUBSTITUTE('Look Up Values'!$W$2:$W$30," ",""),0)),"","D&amp;R error")),"")</f>
        <v/>
      </c>
      <c r="O3143" s="256" t="str">
        <f t="shared" si="97"/>
        <v/>
      </c>
    </row>
    <row r="3144" spans="1:15" ht="15.75">
      <c r="A3144" s="250">
        <v>3137</v>
      </c>
      <c r="B3144" s="208"/>
      <c r="C3144" s="49"/>
      <c r="D3144" s="50"/>
      <c r="E3144" s="50"/>
      <c r="F3144" s="50"/>
      <c r="G3144" s="209"/>
      <c r="H3144" s="48"/>
      <c r="I3144" s="457" t="str">
        <f t="shared" si="96"/>
        <v/>
      </c>
      <c r="J3144" s="241" cm="1">
        <f t="array" ref="J3144">SUMPRODUCT(--(K3144:N3144&lt;&gt;"")) + IF(TRIM(O3144)="",0,LEN(O3144)-LEN(SUBSTITUTE(O3144,",",""))+1)</f>
        <v>0</v>
      </c>
      <c r="K3144" s="242" t="str">
        <f>IF(AND(G3144&lt;&gt;0,G3144&lt;&gt;""),IF(B3144="","",IF(ISNUMBER(MATCH(B3144,'Look Up Values'!$B$2:$B$500,0)),"","Dest. error")),"")</f>
        <v/>
      </c>
      <c r="L3144" s="242" t="str">
        <f>IF(AND(G3144&lt;&gt;0,G3144&lt;&gt;""),IF(C3144="","",IF(AND(ISNUMBER(--LEFT(C3144,FIND(" ",C3144&amp;" ")-1)),OR(LEN(LEFT(C3144,FIND(" ",C3144&amp;" ")-1))=6,LEN(LEFT(C3144,FIND(" ",C3144&amp;" ")-1))=7),OR(ISNUMBER(MATCH(LEFT(C3144,FIND(" ",C3144&amp;" ")-1),'Look Up Values'!$G$2:$G$1000,0)),ISNUMBER(MATCH(LEFT(C3144,FIND(" ",C3144&amp;" ")-1),'Look Up Values'!$AE$2:$AE$2000,0)))),"","EWC error")),"")</f>
        <v/>
      </c>
      <c r="M3144" s="242" t="str" cm="1">
        <f t="array" ref="M3144">IF(AND(G3144&lt;&gt;0,G3144&lt;&gt;""),IF(E3144="","",IF(ISNUMBER(MATCH(SUBSTITUTE(E3144," ",""),SUBSTITUTE('Look Up Values'!$I$2:$I$10," ",""),0)),"","State error")),"")</f>
        <v/>
      </c>
      <c r="N3144" s="242" t="str" cm="1">
        <f t="array" ref="N3144">IF(AND(G3144&lt;&gt;0,G3144&lt;&gt;""),IF(F3144="","",IF(ISNUMBER(MATCH(SUBSTITUTE(F3144," ",""),SUBSTITUTE('Look Up Values'!$W$2:$W$30," ",""),0)),"","D&amp;R error")),"")</f>
        <v/>
      </c>
      <c r="O3144" s="256" t="str">
        <f t="shared" si="97"/>
        <v/>
      </c>
    </row>
    <row r="3145" spans="1:15" ht="15.75">
      <c r="A3145" s="250">
        <v>3138</v>
      </c>
      <c r="B3145" s="208"/>
      <c r="C3145" s="49"/>
      <c r="D3145" s="50"/>
      <c r="E3145" s="50"/>
      <c r="F3145" s="50"/>
      <c r="G3145" s="209"/>
      <c r="H3145" s="48"/>
      <c r="I3145" s="457" t="str">
        <f t="shared" ref="I3145:I3208" si="98">IF(IFERROR(--SUBSTITUTE(J3145,CHAR(160),""),0)&gt;0,A3145,"")</f>
        <v/>
      </c>
      <c r="J3145" s="241" cm="1">
        <f t="array" ref="J3145">SUMPRODUCT(--(K3145:N3145&lt;&gt;"")) + IF(TRIM(O3145)="",0,LEN(O3145)-LEN(SUBSTITUTE(O3145,",",""))+1)</f>
        <v>0</v>
      </c>
      <c r="K3145" s="242" t="str">
        <f>IF(AND(G3145&lt;&gt;0,G3145&lt;&gt;""),IF(B3145="","",IF(ISNUMBER(MATCH(B3145,'Look Up Values'!$B$2:$B$500,0)),"","Dest. error")),"")</f>
        <v/>
      </c>
      <c r="L3145" s="242" t="str">
        <f>IF(AND(G3145&lt;&gt;0,G3145&lt;&gt;""),IF(C3145="","",IF(AND(ISNUMBER(--LEFT(C3145,FIND(" ",C3145&amp;" ")-1)),OR(LEN(LEFT(C3145,FIND(" ",C3145&amp;" ")-1))=6,LEN(LEFT(C3145,FIND(" ",C3145&amp;" ")-1))=7),OR(ISNUMBER(MATCH(LEFT(C3145,FIND(" ",C3145&amp;" ")-1),'Look Up Values'!$G$2:$G$1000,0)),ISNUMBER(MATCH(LEFT(C3145,FIND(" ",C3145&amp;" ")-1),'Look Up Values'!$AE$2:$AE$2000,0)))),"","EWC error")),"")</f>
        <v/>
      </c>
      <c r="M3145" s="242" t="str" cm="1">
        <f t="array" ref="M3145">IF(AND(G3145&lt;&gt;0,G3145&lt;&gt;""),IF(E3145="","",IF(ISNUMBER(MATCH(SUBSTITUTE(E3145," ",""),SUBSTITUTE('Look Up Values'!$I$2:$I$10," ",""),0)),"","State error")),"")</f>
        <v/>
      </c>
      <c r="N3145" s="242" t="str" cm="1">
        <f t="array" ref="N3145">IF(AND(G3145&lt;&gt;0,G3145&lt;&gt;""),IF(F3145="","",IF(ISNUMBER(MATCH(SUBSTITUTE(F3145," ",""),SUBSTITUTE('Look Up Values'!$W$2:$W$30," ",""),0)),"","D&amp;R error")),"")</f>
        <v/>
      </c>
      <c r="O3145" s="256" t="str">
        <f t="shared" ref="O3145:O3208" si="99">IF(OR(G3145="",G3145=0),"",IF((TRIM(SUBSTITUTE(B3145,CHAR(160),""))&amp;TRIM(SUBSTITUTE(C3145,CHAR(160),""))&amp;TRIM(SUBSTITUTE(F3145,CHAR(160),""))&amp;TRIM(SUBSTITUTE(E3145,CHAR(160),"")))&lt;&gt;"",IF((--(TRIM(SUBSTITUTE(B3145,CHAR(160),""))&lt;&gt;"")+--(TRIM(SUBSTITUTE(C3145,CHAR(160),""))&lt;&gt;"")+--(TRIM(SUBSTITUTE(F3145,CHAR(160),""))&lt;&gt;"")+--(TRIM(SUBSTITUTE(E3145,CHAR(160),""))&lt;&gt;""))=4,"",LEFT(IF(TRIM(SUBSTITUTE(B3145,CHAR(160),""))="","Dest, ","")&amp;IF(TRIM(SUBSTITUTE(C3145,CHAR(160),""))="","EWC, ","")&amp;IF(TRIM(SUBSTITUTE(F3145,CHAR(160),""))="","D&amp;R, ","")&amp;IF(TRIM(SUBSTITUTE(E3145,CHAR(160),""))="","State, ",""),LEN(IF(TRIM(SUBSTITUTE(B3145,CHAR(160),""))="","Dest, ","")&amp;IF(TRIM(SUBSTITUTE(C3145,CHAR(160),""))="","EWC, ","")&amp;IF(TRIM(SUBSTITUTE(F3145,CHAR(160),""))="","D&amp;R, ","")&amp;IF(TRIM(SUBSTITUTE(E3145,CHAR(160),""))="","State, ",""))-2)),LEFT(IF(TRIM(SUBSTITUTE(B3145,CHAR(160),""))="","Dest, ","")&amp;IF(TRIM(SUBSTITUTE(C3145,CHAR(160),""))="","EWC, ","")&amp;IF(TRIM(SUBSTITUTE(F3145,CHAR(160),""))="","D&amp;R, ","")&amp;IF(TRIM(SUBSTITUTE(E3145,CHAR(160),""))="","State, ",""),LEN(IF(TRIM(SUBSTITUTE(B3145,CHAR(160),""))="","Dest, ","")&amp;IF(TRIM(SUBSTITUTE(C3145,CHAR(160),""))="","EWC, ","")&amp;IF(TRIM(SUBSTITUTE(F3145,CHAR(160),""))="","D&amp;R, ","")&amp;IF(TRIM(SUBSTITUTE(E3145,CHAR(160),""))="","State, ",""))-2)))</f>
        <v/>
      </c>
    </row>
    <row r="3146" spans="1:15" ht="15.75">
      <c r="A3146" s="250">
        <v>3139</v>
      </c>
      <c r="B3146" s="208"/>
      <c r="C3146" s="49"/>
      <c r="D3146" s="50"/>
      <c r="E3146" s="50"/>
      <c r="F3146" s="50"/>
      <c r="G3146" s="209"/>
      <c r="H3146" s="48"/>
      <c r="I3146" s="457" t="str">
        <f t="shared" si="98"/>
        <v/>
      </c>
      <c r="J3146" s="241" cm="1">
        <f t="array" ref="J3146">SUMPRODUCT(--(K3146:N3146&lt;&gt;"")) + IF(TRIM(O3146)="",0,LEN(O3146)-LEN(SUBSTITUTE(O3146,",",""))+1)</f>
        <v>0</v>
      </c>
      <c r="K3146" s="242" t="str">
        <f>IF(AND(G3146&lt;&gt;0,G3146&lt;&gt;""),IF(B3146="","",IF(ISNUMBER(MATCH(B3146,'Look Up Values'!$B$2:$B$500,0)),"","Dest. error")),"")</f>
        <v/>
      </c>
      <c r="L3146" s="242" t="str">
        <f>IF(AND(G3146&lt;&gt;0,G3146&lt;&gt;""),IF(C3146="","",IF(AND(ISNUMBER(--LEFT(C3146,FIND(" ",C3146&amp;" ")-1)),OR(LEN(LEFT(C3146,FIND(" ",C3146&amp;" ")-1))=6,LEN(LEFT(C3146,FIND(" ",C3146&amp;" ")-1))=7),OR(ISNUMBER(MATCH(LEFT(C3146,FIND(" ",C3146&amp;" ")-1),'Look Up Values'!$G$2:$G$1000,0)),ISNUMBER(MATCH(LEFT(C3146,FIND(" ",C3146&amp;" ")-1),'Look Up Values'!$AE$2:$AE$2000,0)))),"","EWC error")),"")</f>
        <v/>
      </c>
      <c r="M3146" s="242" t="str" cm="1">
        <f t="array" ref="M3146">IF(AND(G3146&lt;&gt;0,G3146&lt;&gt;""),IF(E3146="","",IF(ISNUMBER(MATCH(SUBSTITUTE(E3146," ",""),SUBSTITUTE('Look Up Values'!$I$2:$I$10," ",""),0)),"","State error")),"")</f>
        <v/>
      </c>
      <c r="N3146" s="242" t="str" cm="1">
        <f t="array" ref="N3146">IF(AND(G3146&lt;&gt;0,G3146&lt;&gt;""),IF(F3146="","",IF(ISNUMBER(MATCH(SUBSTITUTE(F3146," ",""),SUBSTITUTE('Look Up Values'!$W$2:$W$30," ",""),0)),"","D&amp;R error")),"")</f>
        <v/>
      </c>
      <c r="O3146" s="256" t="str">
        <f t="shared" si="99"/>
        <v/>
      </c>
    </row>
    <row r="3147" spans="1:15" ht="15.75">
      <c r="A3147" s="250">
        <v>3140</v>
      </c>
      <c r="B3147" s="208"/>
      <c r="C3147" s="49"/>
      <c r="D3147" s="50"/>
      <c r="E3147" s="50"/>
      <c r="F3147" s="50"/>
      <c r="G3147" s="209"/>
      <c r="H3147" s="48"/>
      <c r="I3147" s="457" t="str">
        <f t="shared" si="98"/>
        <v/>
      </c>
      <c r="J3147" s="241" cm="1">
        <f t="array" ref="J3147">SUMPRODUCT(--(K3147:N3147&lt;&gt;"")) + IF(TRIM(O3147)="",0,LEN(O3147)-LEN(SUBSTITUTE(O3147,",",""))+1)</f>
        <v>0</v>
      </c>
      <c r="K3147" s="242" t="str">
        <f>IF(AND(G3147&lt;&gt;0,G3147&lt;&gt;""),IF(B3147="","",IF(ISNUMBER(MATCH(B3147,'Look Up Values'!$B$2:$B$500,0)),"","Dest. error")),"")</f>
        <v/>
      </c>
      <c r="L3147" s="242" t="str">
        <f>IF(AND(G3147&lt;&gt;0,G3147&lt;&gt;""),IF(C3147="","",IF(AND(ISNUMBER(--LEFT(C3147,FIND(" ",C3147&amp;" ")-1)),OR(LEN(LEFT(C3147,FIND(" ",C3147&amp;" ")-1))=6,LEN(LEFT(C3147,FIND(" ",C3147&amp;" ")-1))=7),OR(ISNUMBER(MATCH(LEFT(C3147,FIND(" ",C3147&amp;" ")-1),'Look Up Values'!$G$2:$G$1000,0)),ISNUMBER(MATCH(LEFT(C3147,FIND(" ",C3147&amp;" ")-1),'Look Up Values'!$AE$2:$AE$2000,0)))),"","EWC error")),"")</f>
        <v/>
      </c>
      <c r="M3147" s="242" t="str" cm="1">
        <f t="array" ref="M3147">IF(AND(G3147&lt;&gt;0,G3147&lt;&gt;""),IF(E3147="","",IF(ISNUMBER(MATCH(SUBSTITUTE(E3147," ",""),SUBSTITUTE('Look Up Values'!$I$2:$I$10," ",""),0)),"","State error")),"")</f>
        <v/>
      </c>
      <c r="N3147" s="242" t="str" cm="1">
        <f t="array" ref="N3147">IF(AND(G3147&lt;&gt;0,G3147&lt;&gt;""),IF(F3147="","",IF(ISNUMBER(MATCH(SUBSTITUTE(F3147," ",""),SUBSTITUTE('Look Up Values'!$W$2:$W$30," ",""),0)),"","D&amp;R error")),"")</f>
        <v/>
      </c>
      <c r="O3147" s="256" t="str">
        <f t="shared" si="99"/>
        <v/>
      </c>
    </row>
    <row r="3148" spans="1:15" ht="15.75">
      <c r="A3148" s="250">
        <v>3141</v>
      </c>
      <c r="B3148" s="208"/>
      <c r="C3148" s="49"/>
      <c r="D3148" s="50"/>
      <c r="E3148" s="50"/>
      <c r="F3148" s="50"/>
      <c r="G3148" s="209"/>
      <c r="H3148" s="48"/>
      <c r="I3148" s="457" t="str">
        <f t="shared" si="98"/>
        <v/>
      </c>
      <c r="J3148" s="241" cm="1">
        <f t="array" ref="J3148">SUMPRODUCT(--(K3148:N3148&lt;&gt;"")) + IF(TRIM(O3148)="",0,LEN(O3148)-LEN(SUBSTITUTE(O3148,",",""))+1)</f>
        <v>0</v>
      </c>
      <c r="K3148" s="242" t="str">
        <f>IF(AND(G3148&lt;&gt;0,G3148&lt;&gt;""),IF(B3148="","",IF(ISNUMBER(MATCH(B3148,'Look Up Values'!$B$2:$B$500,0)),"","Dest. error")),"")</f>
        <v/>
      </c>
      <c r="L3148" s="242" t="str">
        <f>IF(AND(G3148&lt;&gt;0,G3148&lt;&gt;""),IF(C3148="","",IF(AND(ISNUMBER(--LEFT(C3148,FIND(" ",C3148&amp;" ")-1)),OR(LEN(LEFT(C3148,FIND(" ",C3148&amp;" ")-1))=6,LEN(LEFT(C3148,FIND(" ",C3148&amp;" ")-1))=7),OR(ISNUMBER(MATCH(LEFT(C3148,FIND(" ",C3148&amp;" ")-1),'Look Up Values'!$G$2:$G$1000,0)),ISNUMBER(MATCH(LEFT(C3148,FIND(" ",C3148&amp;" ")-1),'Look Up Values'!$AE$2:$AE$2000,0)))),"","EWC error")),"")</f>
        <v/>
      </c>
      <c r="M3148" s="242" t="str" cm="1">
        <f t="array" ref="M3148">IF(AND(G3148&lt;&gt;0,G3148&lt;&gt;""),IF(E3148="","",IF(ISNUMBER(MATCH(SUBSTITUTE(E3148," ",""),SUBSTITUTE('Look Up Values'!$I$2:$I$10," ",""),0)),"","State error")),"")</f>
        <v/>
      </c>
      <c r="N3148" s="242" t="str" cm="1">
        <f t="array" ref="N3148">IF(AND(G3148&lt;&gt;0,G3148&lt;&gt;""),IF(F3148="","",IF(ISNUMBER(MATCH(SUBSTITUTE(F3148," ",""),SUBSTITUTE('Look Up Values'!$W$2:$W$30," ",""),0)),"","D&amp;R error")),"")</f>
        <v/>
      </c>
      <c r="O3148" s="256" t="str">
        <f t="shared" si="99"/>
        <v/>
      </c>
    </row>
    <row r="3149" spans="1:15" ht="15.75">
      <c r="A3149" s="250">
        <v>3142</v>
      </c>
      <c r="B3149" s="208"/>
      <c r="C3149" s="49"/>
      <c r="D3149" s="50"/>
      <c r="E3149" s="50"/>
      <c r="F3149" s="50"/>
      <c r="G3149" s="209"/>
      <c r="H3149" s="48"/>
      <c r="I3149" s="457" t="str">
        <f t="shared" si="98"/>
        <v/>
      </c>
      <c r="J3149" s="241" cm="1">
        <f t="array" ref="J3149">SUMPRODUCT(--(K3149:N3149&lt;&gt;"")) + IF(TRIM(O3149)="",0,LEN(O3149)-LEN(SUBSTITUTE(O3149,",",""))+1)</f>
        <v>0</v>
      </c>
      <c r="K3149" s="242" t="str">
        <f>IF(AND(G3149&lt;&gt;0,G3149&lt;&gt;""),IF(B3149="","",IF(ISNUMBER(MATCH(B3149,'Look Up Values'!$B$2:$B$500,0)),"","Dest. error")),"")</f>
        <v/>
      </c>
      <c r="L3149" s="242" t="str">
        <f>IF(AND(G3149&lt;&gt;0,G3149&lt;&gt;""),IF(C3149="","",IF(AND(ISNUMBER(--LEFT(C3149,FIND(" ",C3149&amp;" ")-1)),OR(LEN(LEFT(C3149,FIND(" ",C3149&amp;" ")-1))=6,LEN(LEFT(C3149,FIND(" ",C3149&amp;" ")-1))=7),OR(ISNUMBER(MATCH(LEFT(C3149,FIND(" ",C3149&amp;" ")-1),'Look Up Values'!$G$2:$G$1000,0)),ISNUMBER(MATCH(LEFT(C3149,FIND(" ",C3149&amp;" ")-1),'Look Up Values'!$AE$2:$AE$2000,0)))),"","EWC error")),"")</f>
        <v/>
      </c>
      <c r="M3149" s="242" t="str" cm="1">
        <f t="array" ref="M3149">IF(AND(G3149&lt;&gt;0,G3149&lt;&gt;""),IF(E3149="","",IF(ISNUMBER(MATCH(SUBSTITUTE(E3149," ",""),SUBSTITUTE('Look Up Values'!$I$2:$I$10," ",""),0)),"","State error")),"")</f>
        <v/>
      </c>
      <c r="N3149" s="242" t="str" cm="1">
        <f t="array" ref="N3149">IF(AND(G3149&lt;&gt;0,G3149&lt;&gt;""),IF(F3149="","",IF(ISNUMBER(MATCH(SUBSTITUTE(F3149," ",""),SUBSTITUTE('Look Up Values'!$W$2:$W$30," ",""),0)),"","D&amp;R error")),"")</f>
        <v/>
      </c>
      <c r="O3149" s="256" t="str">
        <f t="shared" si="99"/>
        <v/>
      </c>
    </row>
    <row r="3150" spans="1:15" ht="15.75">
      <c r="A3150" s="250">
        <v>3143</v>
      </c>
      <c r="B3150" s="208"/>
      <c r="C3150" s="49"/>
      <c r="D3150" s="50"/>
      <c r="E3150" s="50"/>
      <c r="F3150" s="50"/>
      <c r="G3150" s="209"/>
      <c r="H3150" s="48"/>
      <c r="I3150" s="457" t="str">
        <f t="shared" si="98"/>
        <v/>
      </c>
      <c r="J3150" s="241" cm="1">
        <f t="array" ref="J3150">SUMPRODUCT(--(K3150:N3150&lt;&gt;"")) + IF(TRIM(O3150)="",0,LEN(O3150)-LEN(SUBSTITUTE(O3150,",",""))+1)</f>
        <v>0</v>
      </c>
      <c r="K3150" s="242" t="str">
        <f>IF(AND(G3150&lt;&gt;0,G3150&lt;&gt;""),IF(B3150="","",IF(ISNUMBER(MATCH(B3150,'Look Up Values'!$B$2:$B$500,0)),"","Dest. error")),"")</f>
        <v/>
      </c>
      <c r="L3150" s="242" t="str">
        <f>IF(AND(G3150&lt;&gt;0,G3150&lt;&gt;""),IF(C3150="","",IF(AND(ISNUMBER(--LEFT(C3150,FIND(" ",C3150&amp;" ")-1)),OR(LEN(LEFT(C3150,FIND(" ",C3150&amp;" ")-1))=6,LEN(LEFT(C3150,FIND(" ",C3150&amp;" ")-1))=7),OR(ISNUMBER(MATCH(LEFT(C3150,FIND(" ",C3150&amp;" ")-1),'Look Up Values'!$G$2:$G$1000,0)),ISNUMBER(MATCH(LEFT(C3150,FIND(" ",C3150&amp;" ")-1),'Look Up Values'!$AE$2:$AE$2000,0)))),"","EWC error")),"")</f>
        <v/>
      </c>
      <c r="M3150" s="242" t="str" cm="1">
        <f t="array" ref="M3150">IF(AND(G3150&lt;&gt;0,G3150&lt;&gt;""),IF(E3150="","",IF(ISNUMBER(MATCH(SUBSTITUTE(E3150," ",""),SUBSTITUTE('Look Up Values'!$I$2:$I$10," ",""),0)),"","State error")),"")</f>
        <v/>
      </c>
      <c r="N3150" s="242" t="str" cm="1">
        <f t="array" ref="N3150">IF(AND(G3150&lt;&gt;0,G3150&lt;&gt;""),IF(F3150="","",IF(ISNUMBER(MATCH(SUBSTITUTE(F3150," ",""),SUBSTITUTE('Look Up Values'!$W$2:$W$30," ",""),0)),"","D&amp;R error")),"")</f>
        <v/>
      </c>
      <c r="O3150" s="256" t="str">
        <f t="shared" si="99"/>
        <v/>
      </c>
    </row>
    <row r="3151" spans="1:15" ht="15.75">
      <c r="A3151" s="250">
        <v>3144</v>
      </c>
      <c r="B3151" s="208"/>
      <c r="C3151" s="49"/>
      <c r="D3151" s="50"/>
      <c r="E3151" s="50"/>
      <c r="F3151" s="50"/>
      <c r="G3151" s="209"/>
      <c r="H3151" s="48"/>
      <c r="I3151" s="457" t="str">
        <f t="shared" si="98"/>
        <v/>
      </c>
      <c r="J3151" s="241" cm="1">
        <f t="array" ref="J3151">SUMPRODUCT(--(K3151:N3151&lt;&gt;"")) + IF(TRIM(O3151)="",0,LEN(O3151)-LEN(SUBSTITUTE(O3151,",",""))+1)</f>
        <v>0</v>
      </c>
      <c r="K3151" s="242" t="str">
        <f>IF(AND(G3151&lt;&gt;0,G3151&lt;&gt;""),IF(B3151="","",IF(ISNUMBER(MATCH(B3151,'Look Up Values'!$B$2:$B$500,0)),"","Dest. error")),"")</f>
        <v/>
      </c>
      <c r="L3151" s="242" t="str">
        <f>IF(AND(G3151&lt;&gt;0,G3151&lt;&gt;""),IF(C3151="","",IF(AND(ISNUMBER(--LEFT(C3151,FIND(" ",C3151&amp;" ")-1)),OR(LEN(LEFT(C3151,FIND(" ",C3151&amp;" ")-1))=6,LEN(LEFT(C3151,FIND(" ",C3151&amp;" ")-1))=7),OR(ISNUMBER(MATCH(LEFT(C3151,FIND(" ",C3151&amp;" ")-1),'Look Up Values'!$G$2:$G$1000,0)),ISNUMBER(MATCH(LEFT(C3151,FIND(" ",C3151&amp;" ")-1),'Look Up Values'!$AE$2:$AE$2000,0)))),"","EWC error")),"")</f>
        <v/>
      </c>
      <c r="M3151" s="242" t="str" cm="1">
        <f t="array" ref="M3151">IF(AND(G3151&lt;&gt;0,G3151&lt;&gt;""),IF(E3151="","",IF(ISNUMBER(MATCH(SUBSTITUTE(E3151," ",""),SUBSTITUTE('Look Up Values'!$I$2:$I$10," ",""),0)),"","State error")),"")</f>
        <v/>
      </c>
      <c r="N3151" s="242" t="str" cm="1">
        <f t="array" ref="N3151">IF(AND(G3151&lt;&gt;0,G3151&lt;&gt;""),IF(F3151="","",IF(ISNUMBER(MATCH(SUBSTITUTE(F3151," ",""),SUBSTITUTE('Look Up Values'!$W$2:$W$30," ",""),0)),"","D&amp;R error")),"")</f>
        <v/>
      </c>
      <c r="O3151" s="256" t="str">
        <f t="shared" si="99"/>
        <v/>
      </c>
    </row>
    <row r="3152" spans="1:15" ht="15.75">
      <c r="A3152" s="250">
        <v>3145</v>
      </c>
      <c r="B3152" s="208"/>
      <c r="C3152" s="49"/>
      <c r="D3152" s="50"/>
      <c r="E3152" s="50"/>
      <c r="F3152" s="50"/>
      <c r="G3152" s="209"/>
      <c r="H3152" s="48"/>
      <c r="I3152" s="457" t="str">
        <f t="shared" si="98"/>
        <v/>
      </c>
      <c r="J3152" s="241" cm="1">
        <f t="array" ref="J3152">SUMPRODUCT(--(K3152:N3152&lt;&gt;"")) + IF(TRIM(O3152)="",0,LEN(O3152)-LEN(SUBSTITUTE(O3152,",",""))+1)</f>
        <v>0</v>
      </c>
      <c r="K3152" s="242" t="str">
        <f>IF(AND(G3152&lt;&gt;0,G3152&lt;&gt;""),IF(B3152="","",IF(ISNUMBER(MATCH(B3152,'Look Up Values'!$B$2:$B$500,0)),"","Dest. error")),"")</f>
        <v/>
      </c>
      <c r="L3152" s="242" t="str">
        <f>IF(AND(G3152&lt;&gt;0,G3152&lt;&gt;""),IF(C3152="","",IF(AND(ISNUMBER(--LEFT(C3152,FIND(" ",C3152&amp;" ")-1)),OR(LEN(LEFT(C3152,FIND(" ",C3152&amp;" ")-1))=6,LEN(LEFT(C3152,FIND(" ",C3152&amp;" ")-1))=7),OR(ISNUMBER(MATCH(LEFT(C3152,FIND(" ",C3152&amp;" ")-1),'Look Up Values'!$G$2:$G$1000,0)),ISNUMBER(MATCH(LEFT(C3152,FIND(" ",C3152&amp;" ")-1),'Look Up Values'!$AE$2:$AE$2000,0)))),"","EWC error")),"")</f>
        <v/>
      </c>
      <c r="M3152" s="242" t="str" cm="1">
        <f t="array" ref="M3152">IF(AND(G3152&lt;&gt;0,G3152&lt;&gt;""),IF(E3152="","",IF(ISNUMBER(MATCH(SUBSTITUTE(E3152," ",""),SUBSTITUTE('Look Up Values'!$I$2:$I$10," ",""),0)),"","State error")),"")</f>
        <v/>
      </c>
      <c r="N3152" s="242" t="str" cm="1">
        <f t="array" ref="N3152">IF(AND(G3152&lt;&gt;0,G3152&lt;&gt;""),IF(F3152="","",IF(ISNUMBER(MATCH(SUBSTITUTE(F3152," ",""),SUBSTITUTE('Look Up Values'!$W$2:$W$30," ",""),0)),"","D&amp;R error")),"")</f>
        <v/>
      </c>
      <c r="O3152" s="256" t="str">
        <f t="shared" si="99"/>
        <v/>
      </c>
    </row>
    <row r="3153" spans="1:15" ht="15.75">
      <c r="A3153" s="250">
        <v>3146</v>
      </c>
      <c r="B3153" s="208"/>
      <c r="C3153" s="49"/>
      <c r="D3153" s="50"/>
      <c r="E3153" s="50"/>
      <c r="F3153" s="50"/>
      <c r="G3153" s="209"/>
      <c r="H3153" s="48"/>
      <c r="I3153" s="457" t="str">
        <f t="shared" si="98"/>
        <v/>
      </c>
      <c r="J3153" s="241" cm="1">
        <f t="array" ref="J3153">SUMPRODUCT(--(K3153:N3153&lt;&gt;"")) + IF(TRIM(O3153)="",0,LEN(O3153)-LEN(SUBSTITUTE(O3153,",",""))+1)</f>
        <v>0</v>
      </c>
      <c r="K3153" s="242" t="str">
        <f>IF(AND(G3153&lt;&gt;0,G3153&lt;&gt;""),IF(B3153="","",IF(ISNUMBER(MATCH(B3153,'Look Up Values'!$B$2:$B$500,0)),"","Dest. error")),"")</f>
        <v/>
      </c>
      <c r="L3153" s="242" t="str">
        <f>IF(AND(G3153&lt;&gt;0,G3153&lt;&gt;""),IF(C3153="","",IF(AND(ISNUMBER(--LEFT(C3153,FIND(" ",C3153&amp;" ")-1)),OR(LEN(LEFT(C3153,FIND(" ",C3153&amp;" ")-1))=6,LEN(LEFT(C3153,FIND(" ",C3153&amp;" ")-1))=7),OR(ISNUMBER(MATCH(LEFT(C3153,FIND(" ",C3153&amp;" ")-1),'Look Up Values'!$G$2:$G$1000,0)),ISNUMBER(MATCH(LEFT(C3153,FIND(" ",C3153&amp;" ")-1),'Look Up Values'!$AE$2:$AE$2000,0)))),"","EWC error")),"")</f>
        <v/>
      </c>
      <c r="M3153" s="242" t="str" cm="1">
        <f t="array" ref="M3153">IF(AND(G3153&lt;&gt;0,G3153&lt;&gt;""),IF(E3153="","",IF(ISNUMBER(MATCH(SUBSTITUTE(E3153," ",""),SUBSTITUTE('Look Up Values'!$I$2:$I$10," ",""),0)),"","State error")),"")</f>
        <v/>
      </c>
      <c r="N3153" s="242" t="str" cm="1">
        <f t="array" ref="N3153">IF(AND(G3153&lt;&gt;0,G3153&lt;&gt;""),IF(F3153="","",IF(ISNUMBER(MATCH(SUBSTITUTE(F3153," ",""),SUBSTITUTE('Look Up Values'!$W$2:$W$30," ",""),0)),"","D&amp;R error")),"")</f>
        <v/>
      </c>
      <c r="O3153" s="256" t="str">
        <f t="shared" si="99"/>
        <v/>
      </c>
    </row>
    <row r="3154" spans="1:15" ht="15.75">
      <c r="A3154" s="250">
        <v>3147</v>
      </c>
      <c r="B3154" s="208"/>
      <c r="C3154" s="49"/>
      <c r="D3154" s="50"/>
      <c r="E3154" s="50"/>
      <c r="F3154" s="50"/>
      <c r="G3154" s="209"/>
      <c r="H3154" s="48"/>
      <c r="I3154" s="457" t="str">
        <f t="shared" si="98"/>
        <v/>
      </c>
      <c r="J3154" s="241" cm="1">
        <f t="array" ref="J3154">SUMPRODUCT(--(K3154:N3154&lt;&gt;"")) + IF(TRIM(O3154)="",0,LEN(O3154)-LEN(SUBSTITUTE(O3154,",",""))+1)</f>
        <v>0</v>
      </c>
      <c r="K3154" s="242" t="str">
        <f>IF(AND(G3154&lt;&gt;0,G3154&lt;&gt;""),IF(B3154="","",IF(ISNUMBER(MATCH(B3154,'Look Up Values'!$B$2:$B$500,0)),"","Dest. error")),"")</f>
        <v/>
      </c>
      <c r="L3154" s="242" t="str">
        <f>IF(AND(G3154&lt;&gt;0,G3154&lt;&gt;""),IF(C3154="","",IF(AND(ISNUMBER(--LEFT(C3154,FIND(" ",C3154&amp;" ")-1)),OR(LEN(LEFT(C3154,FIND(" ",C3154&amp;" ")-1))=6,LEN(LEFT(C3154,FIND(" ",C3154&amp;" ")-1))=7),OR(ISNUMBER(MATCH(LEFT(C3154,FIND(" ",C3154&amp;" ")-1),'Look Up Values'!$G$2:$G$1000,0)),ISNUMBER(MATCH(LEFT(C3154,FIND(" ",C3154&amp;" ")-1),'Look Up Values'!$AE$2:$AE$2000,0)))),"","EWC error")),"")</f>
        <v/>
      </c>
      <c r="M3154" s="242" t="str" cm="1">
        <f t="array" ref="M3154">IF(AND(G3154&lt;&gt;0,G3154&lt;&gt;""),IF(E3154="","",IF(ISNUMBER(MATCH(SUBSTITUTE(E3154," ",""),SUBSTITUTE('Look Up Values'!$I$2:$I$10," ",""),0)),"","State error")),"")</f>
        <v/>
      </c>
      <c r="N3154" s="242" t="str" cm="1">
        <f t="array" ref="N3154">IF(AND(G3154&lt;&gt;0,G3154&lt;&gt;""),IF(F3154="","",IF(ISNUMBER(MATCH(SUBSTITUTE(F3154," ",""),SUBSTITUTE('Look Up Values'!$W$2:$W$30," ",""),0)),"","D&amp;R error")),"")</f>
        <v/>
      </c>
      <c r="O3154" s="256" t="str">
        <f t="shared" si="99"/>
        <v/>
      </c>
    </row>
    <row r="3155" spans="1:15" ht="15.75">
      <c r="A3155" s="250">
        <v>3148</v>
      </c>
      <c r="B3155" s="208"/>
      <c r="C3155" s="49"/>
      <c r="D3155" s="50"/>
      <c r="E3155" s="50"/>
      <c r="F3155" s="50"/>
      <c r="G3155" s="209"/>
      <c r="H3155" s="48"/>
      <c r="I3155" s="457" t="str">
        <f t="shared" si="98"/>
        <v/>
      </c>
      <c r="J3155" s="241" cm="1">
        <f t="array" ref="J3155">SUMPRODUCT(--(K3155:N3155&lt;&gt;"")) + IF(TRIM(O3155)="",0,LEN(O3155)-LEN(SUBSTITUTE(O3155,",",""))+1)</f>
        <v>0</v>
      </c>
      <c r="K3155" s="242" t="str">
        <f>IF(AND(G3155&lt;&gt;0,G3155&lt;&gt;""),IF(B3155="","",IF(ISNUMBER(MATCH(B3155,'Look Up Values'!$B$2:$B$500,0)),"","Dest. error")),"")</f>
        <v/>
      </c>
      <c r="L3155" s="242" t="str">
        <f>IF(AND(G3155&lt;&gt;0,G3155&lt;&gt;""),IF(C3155="","",IF(AND(ISNUMBER(--LEFT(C3155,FIND(" ",C3155&amp;" ")-1)),OR(LEN(LEFT(C3155,FIND(" ",C3155&amp;" ")-1))=6,LEN(LEFT(C3155,FIND(" ",C3155&amp;" ")-1))=7),OR(ISNUMBER(MATCH(LEFT(C3155,FIND(" ",C3155&amp;" ")-1),'Look Up Values'!$G$2:$G$1000,0)),ISNUMBER(MATCH(LEFT(C3155,FIND(" ",C3155&amp;" ")-1),'Look Up Values'!$AE$2:$AE$2000,0)))),"","EWC error")),"")</f>
        <v/>
      </c>
      <c r="M3155" s="242" t="str" cm="1">
        <f t="array" ref="M3155">IF(AND(G3155&lt;&gt;0,G3155&lt;&gt;""),IF(E3155="","",IF(ISNUMBER(MATCH(SUBSTITUTE(E3155," ",""),SUBSTITUTE('Look Up Values'!$I$2:$I$10," ",""),0)),"","State error")),"")</f>
        <v/>
      </c>
      <c r="N3155" s="242" t="str" cm="1">
        <f t="array" ref="N3155">IF(AND(G3155&lt;&gt;0,G3155&lt;&gt;""),IF(F3155="","",IF(ISNUMBER(MATCH(SUBSTITUTE(F3155," ",""),SUBSTITUTE('Look Up Values'!$W$2:$W$30," ",""),0)),"","D&amp;R error")),"")</f>
        <v/>
      </c>
      <c r="O3155" s="256" t="str">
        <f t="shared" si="99"/>
        <v/>
      </c>
    </row>
    <row r="3156" spans="1:15" ht="15.75">
      <c r="A3156" s="250">
        <v>3149</v>
      </c>
      <c r="B3156" s="208"/>
      <c r="C3156" s="49"/>
      <c r="D3156" s="50"/>
      <c r="E3156" s="50"/>
      <c r="F3156" s="50"/>
      <c r="G3156" s="209"/>
      <c r="H3156" s="48"/>
      <c r="I3156" s="457" t="str">
        <f t="shared" si="98"/>
        <v/>
      </c>
      <c r="J3156" s="241" cm="1">
        <f t="array" ref="J3156">SUMPRODUCT(--(K3156:N3156&lt;&gt;"")) + IF(TRIM(O3156)="",0,LEN(O3156)-LEN(SUBSTITUTE(O3156,",",""))+1)</f>
        <v>0</v>
      </c>
      <c r="K3156" s="242" t="str">
        <f>IF(AND(G3156&lt;&gt;0,G3156&lt;&gt;""),IF(B3156="","",IF(ISNUMBER(MATCH(B3156,'Look Up Values'!$B$2:$B$500,0)),"","Dest. error")),"")</f>
        <v/>
      </c>
      <c r="L3156" s="242" t="str">
        <f>IF(AND(G3156&lt;&gt;0,G3156&lt;&gt;""),IF(C3156="","",IF(AND(ISNUMBER(--LEFT(C3156,FIND(" ",C3156&amp;" ")-1)),OR(LEN(LEFT(C3156,FIND(" ",C3156&amp;" ")-1))=6,LEN(LEFT(C3156,FIND(" ",C3156&amp;" ")-1))=7),OR(ISNUMBER(MATCH(LEFT(C3156,FIND(" ",C3156&amp;" ")-1),'Look Up Values'!$G$2:$G$1000,0)),ISNUMBER(MATCH(LEFT(C3156,FIND(" ",C3156&amp;" ")-1),'Look Up Values'!$AE$2:$AE$2000,0)))),"","EWC error")),"")</f>
        <v/>
      </c>
      <c r="M3156" s="242" t="str" cm="1">
        <f t="array" ref="M3156">IF(AND(G3156&lt;&gt;0,G3156&lt;&gt;""),IF(E3156="","",IF(ISNUMBER(MATCH(SUBSTITUTE(E3156," ",""),SUBSTITUTE('Look Up Values'!$I$2:$I$10," ",""),0)),"","State error")),"")</f>
        <v/>
      </c>
      <c r="N3156" s="242" t="str" cm="1">
        <f t="array" ref="N3156">IF(AND(G3156&lt;&gt;0,G3156&lt;&gt;""),IF(F3156="","",IF(ISNUMBER(MATCH(SUBSTITUTE(F3156," ",""),SUBSTITUTE('Look Up Values'!$W$2:$W$30," ",""),0)),"","D&amp;R error")),"")</f>
        <v/>
      </c>
      <c r="O3156" s="256" t="str">
        <f t="shared" si="99"/>
        <v/>
      </c>
    </row>
    <row r="3157" spans="1:15" ht="15.75">
      <c r="A3157" s="250">
        <v>3150</v>
      </c>
      <c r="B3157" s="208"/>
      <c r="C3157" s="49"/>
      <c r="D3157" s="50"/>
      <c r="E3157" s="50"/>
      <c r="F3157" s="50"/>
      <c r="G3157" s="209"/>
      <c r="H3157" s="48"/>
      <c r="I3157" s="457" t="str">
        <f t="shared" si="98"/>
        <v/>
      </c>
      <c r="J3157" s="241" cm="1">
        <f t="array" ref="J3157">SUMPRODUCT(--(K3157:N3157&lt;&gt;"")) + IF(TRIM(O3157)="",0,LEN(O3157)-LEN(SUBSTITUTE(O3157,",",""))+1)</f>
        <v>0</v>
      </c>
      <c r="K3157" s="242" t="str">
        <f>IF(AND(G3157&lt;&gt;0,G3157&lt;&gt;""),IF(B3157="","",IF(ISNUMBER(MATCH(B3157,'Look Up Values'!$B$2:$B$500,0)),"","Dest. error")),"")</f>
        <v/>
      </c>
      <c r="L3157" s="242" t="str">
        <f>IF(AND(G3157&lt;&gt;0,G3157&lt;&gt;""),IF(C3157="","",IF(AND(ISNUMBER(--LEFT(C3157,FIND(" ",C3157&amp;" ")-1)),OR(LEN(LEFT(C3157,FIND(" ",C3157&amp;" ")-1))=6,LEN(LEFT(C3157,FIND(" ",C3157&amp;" ")-1))=7),OR(ISNUMBER(MATCH(LEFT(C3157,FIND(" ",C3157&amp;" ")-1),'Look Up Values'!$G$2:$G$1000,0)),ISNUMBER(MATCH(LEFT(C3157,FIND(" ",C3157&amp;" ")-1),'Look Up Values'!$AE$2:$AE$2000,0)))),"","EWC error")),"")</f>
        <v/>
      </c>
      <c r="M3157" s="242" t="str" cm="1">
        <f t="array" ref="M3157">IF(AND(G3157&lt;&gt;0,G3157&lt;&gt;""),IF(E3157="","",IF(ISNUMBER(MATCH(SUBSTITUTE(E3157," ",""),SUBSTITUTE('Look Up Values'!$I$2:$I$10," ",""),0)),"","State error")),"")</f>
        <v/>
      </c>
      <c r="N3157" s="242" t="str" cm="1">
        <f t="array" ref="N3157">IF(AND(G3157&lt;&gt;0,G3157&lt;&gt;""),IF(F3157="","",IF(ISNUMBER(MATCH(SUBSTITUTE(F3157," ",""),SUBSTITUTE('Look Up Values'!$W$2:$W$30," ",""),0)),"","D&amp;R error")),"")</f>
        <v/>
      </c>
      <c r="O3157" s="256" t="str">
        <f t="shared" si="99"/>
        <v/>
      </c>
    </row>
    <row r="3158" spans="1:15" ht="15.75">
      <c r="A3158" s="250">
        <v>3151</v>
      </c>
      <c r="B3158" s="208"/>
      <c r="C3158" s="49"/>
      <c r="D3158" s="50"/>
      <c r="E3158" s="50"/>
      <c r="F3158" s="50"/>
      <c r="G3158" s="209"/>
      <c r="H3158" s="48"/>
      <c r="I3158" s="457" t="str">
        <f t="shared" si="98"/>
        <v/>
      </c>
      <c r="J3158" s="241" cm="1">
        <f t="array" ref="J3158">SUMPRODUCT(--(K3158:N3158&lt;&gt;"")) + IF(TRIM(O3158)="",0,LEN(O3158)-LEN(SUBSTITUTE(O3158,",",""))+1)</f>
        <v>0</v>
      </c>
      <c r="K3158" s="242" t="str">
        <f>IF(AND(G3158&lt;&gt;0,G3158&lt;&gt;""),IF(B3158="","",IF(ISNUMBER(MATCH(B3158,'Look Up Values'!$B$2:$B$500,0)),"","Dest. error")),"")</f>
        <v/>
      </c>
      <c r="L3158" s="242" t="str">
        <f>IF(AND(G3158&lt;&gt;0,G3158&lt;&gt;""),IF(C3158="","",IF(AND(ISNUMBER(--LEFT(C3158,FIND(" ",C3158&amp;" ")-1)),OR(LEN(LEFT(C3158,FIND(" ",C3158&amp;" ")-1))=6,LEN(LEFT(C3158,FIND(" ",C3158&amp;" ")-1))=7),OR(ISNUMBER(MATCH(LEFT(C3158,FIND(" ",C3158&amp;" ")-1),'Look Up Values'!$G$2:$G$1000,0)),ISNUMBER(MATCH(LEFT(C3158,FIND(" ",C3158&amp;" ")-1),'Look Up Values'!$AE$2:$AE$2000,0)))),"","EWC error")),"")</f>
        <v/>
      </c>
      <c r="M3158" s="242" t="str" cm="1">
        <f t="array" ref="M3158">IF(AND(G3158&lt;&gt;0,G3158&lt;&gt;""),IF(E3158="","",IF(ISNUMBER(MATCH(SUBSTITUTE(E3158," ",""),SUBSTITUTE('Look Up Values'!$I$2:$I$10," ",""),0)),"","State error")),"")</f>
        <v/>
      </c>
      <c r="N3158" s="242" t="str" cm="1">
        <f t="array" ref="N3158">IF(AND(G3158&lt;&gt;0,G3158&lt;&gt;""),IF(F3158="","",IF(ISNUMBER(MATCH(SUBSTITUTE(F3158," ",""),SUBSTITUTE('Look Up Values'!$W$2:$W$30," ",""),0)),"","D&amp;R error")),"")</f>
        <v/>
      </c>
      <c r="O3158" s="256" t="str">
        <f t="shared" si="99"/>
        <v/>
      </c>
    </row>
    <row r="3159" spans="1:15" ht="15.75">
      <c r="A3159" s="250">
        <v>3152</v>
      </c>
      <c r="B3159" s="208"/>
      <c r="C3159" s="49"/>
      <c r="D3159" s="50"/>
      <c r="E3159" s="50"/>
      <c r="F3159" s="50"/>
      <c r="G3159" s="209"/>
      <c r="H3159" s="48"/>
      <c r="I3159" s="457" t="str">
        <f t="shared" si="98"/>
        <v/>
      </c>
      <c r="J3159" s="241" cm="1">
        <f t="array" ref="J3159">SUMPRODUCT(--(K3159:N3159&lt;&gt;"")) + IF(TRIM(O3159)="",0,LEN(O3159)-LEN(SUBSTITUTE(O3159,",",""))+1)</f>
        <v>0</v>
      </c>
      <c r="K3159" s="242" t="str">
        <f>IF(AND(G3159&lt;&gt;0,G3159&lt;&gt;""),IF(B3159="","",IF(ISNUMBER(MATCH(B3159,'Look Up Values'!$B$2:$B$500,0)),"","Dest. error")),"")</f>
        <v/>
      </c>
      <c r="L3159" s="242" t="str">
        <f>IF(AND(G3159&lt;&gt;0,G3159&lt;&gt;""),IF(C3159="","",IF(AND(ISNUMBER(--LEFT(C3159,FIND(" ",C3159&amp;" ")-1)),OR(LEN(LEFT(C3159,FIND(" ",C3159&amp;" ")-1))=6,LEN(LEFT(C3159,FIND(" ",C3159&amp;" ")-1))=7),OR(ISNUMBER(MATCH(LEFT(C3159,FIND(" ",C3159&amp;" ")-1),'Look Up Values'!$G$2:$G$1000,0)),ISNUMBER(MATCH(LEFT(C3159,FIND(" ",C3159&amp;" ")-1),'Look Up Values'!$AE$2:$AE$2000,0)))),"","EWC error")),"")</f>
        <v/>
      </c>
      <c r="M3159" s="242" t="str" cm="1">
        <f t="array" ref="M3159">IF(AND(G3159&lt;&gt;0,G3159&lt;&gt;""),IF(E3159="","",IF(ISNUMBER(MATCH(SUBSTITUTE(E3159," ",""),SUBSTITUTE('Look Up Values'!$I$2:$I$10," ",""),0)),"","State error")),"")</f>
        <v/>
      </c>
      <c r="N3159" s="242" t="str" cm="1">
        <f t="array" ref="N3159">IF(AND(G3159&lt;&gt;0,G3159&lt;&gt;""),IF(F3159="","",IF(ISNUMBER(MATCH(SUBSTITUTE(F3159," ",""),SUBSTITUTE('Look Up Values'!$W$2:$W$30," ",""),0)),"","D&amp;R error")),"")</f>
        <v/>
      </c>
      <c r="O3159" s="256" t="str">
        <f t="shared" si="99"/>
        <v/>
      </c>
    </row>
    <row r="3160" spans="1:15" ht="15.75">
      <c r="A3160" s="250">
        <v>3153</v>
      </c>
      <c r="B3160" s="208"/>
      <c r="C3160" s="49"/>
      <c r="D3160" s="50"/>
      <c r="E3160" s="50"/>
      <c r="F3160" s="50"/>
      <c r="G3160" s="209"/>
      <c r="H3160" s="48"/>
      <c r="I3160" s="457" t="str">
        <f t="shared" si="98"/>
        <v/>
      </c>
      <c r="J3160" s="241" cm="1">
        <f t="array" ref="J3160">SUMPRODUCT(--(K3160:N3160&lt;&gt;"")) + IF(TRIM(O3160)="",0,LEN(O3160)-LEN(SUBSTITUTE(O3160,",",""))+1)</f>
        <v>0</v>
      </c>
      <c r="K3160" s="242" t="str">
        <f>IF(AND(G3160&lt;&gt;0,G3160&lt;&gt;""),IF(B3160="","",IF(ISNUMBER(MATCH(B3160,'Look Up Values'!$B$2:$B$500,0)),"","Dest. error")),"")</f>
        <v/>
      </c>
      <c r="L3160" s="242" t="str">
        <f>IF(AND(G3160&lt;&gt;0,G3160&lt;&gt;""),IF(C3160="","",IF(AND(ISNUMBER(--LEFT(C3160,FIND(" ",C3160&amp;" ")-1)),OR(LEN(LEFT(C3160,FIND(" ",C3160&amp;" ")-1))=6,LEN(LEFT(C3160,FIND(" ",C3160&amp;" ")-1))=7),OR(ISNUMBER(MATCH(LEFT(C3160,FIND(" ",C3160&amp;" ")-1),'Look Up Values'!$G$2:$G$1000,0)),ISNUMBER(MATCH(LEFT(C3160,FIND(" ",C3160&amp;" ")-1),'Look Up Values'!$AE$2:$AE$2000,0)))),"","EWC error")),"")</f>
        <v/>
      </c>
      <c r="M3160" s="242" t="str" cm="1">
        <f t="array" ref="M3160">IF(AND(G3160&lt;&gt;0,G3160&lt;&gt;""),IF(E3160="","",IF(ISNUMBER(MATCH(SUBSTITUTE(E3160," ",""),SUBSTITUTE('Look Up Values'!$I$2:$I$10," ",""),0)),"","State error")),"")</f>
        <v/>
      </c>
      <c r="N3160" s="242" t="str" cm="1">
        <f t="array" ref="N3160">IF(AND(G3160&lt;&gt;0,G3160&lt;&gt;""),IF(F3160="","",IF(ISNUMBER(MATCH(SUBSTITUTE(F3160," ",""),SUBSTITUTE('Look Up Values'!$W$2:$W$30," ",""),0)),"","D&amp;R error")),"")</f>
        <v/>
      </c>
      <c r="O3160" s="256" t="str">
        <f t="shared" si="99"/>
        <v/>
      </c>
    </row>
    <row r="3161" spans="1:15" ht="15.75">
      <c r="A3161" s="250">
        <v>3154</v>
      </c>
      <c r="B3161" s="208"/>
      <c r="C3161" s="49"/>
      <c r="D3161" s="50"/>
      <c r="E3161" s="50"/>
      <c r="F3161" s="50"/>
      <c r="G3161" s="209"/>
      <c r="H3161" s="48"/>
      <c r="I3161" s="457" t="str">
        <f t="shared" si="98"/>
        <v/>
      </c>
      <c r="J3161" s="241" cm="1">
        <f t="array" ref="J3161">SUMPRODUCT(--(K3161:N3161&lt;&gt;"")) + IF(TRIM(O3161)="",0,LEN(O3161)-LEN(SUBSTITUTE(O3161,",",""))+1)</f>
        <v>0</v>
      </c>
      <c r="K3161" s="242" t="str">
        <f>IF(AND(G3161&lt;&gt;0,G3161&lt;&gt;""),IF(B3161="","",IF(ISNUMBER(MATCH(B3161,'Look Up Values'!$B$2:$B$500,0)),"","Dest. error")),"")</f>
        <v/>
      </c>
      <c r="L3161" s="242" t="str">
        <f>IF(AND(G3161&lt;&gt;0,G3161&lt;&gt;""),IF(C3161="","",IF(AND(ISNUMBER(--LEFT(C3161,FIND(" ",C3161&amp;" ")-1)),OR(LEN(LEFT(C3161,FIND(" ",C3161&amp;" ")-1))=6,LEN(LEFT(C3161,FIND(" ",C3161&amp;" ")-1))=7),OR(ISNUMBER(MATCH(LEFT(C3161,FIND(" ",C3161&amp;" ")-1),'Look Up Values'!$G$2:$G$1000,0)),ISNUMBER(MATCH(LEFT(C3161,FIND(" ",C3161&amp;" ")-1),'Look Up Values'!$AE$2:$AE$2000,0)))),"","EWC error")),"")</f>
        <v/>
      </c>
      <c r="M3161" s="242" t="str" cm="1">
        <f t="array" ref="M3161">IF(AND(G3161&lt;&gt;0,G3161&lt;&gt;""),IF(E3161="","",IF(ISNUMBER(MATCH(SUBSTITUTE(E3161," ",""),SUBSTITUTE('Look Up Values'!$I$2:$I$10," ",""),0)),"","State error")),"")</f>
        <v/>
      </c>
      <c r="N3161" s="242" t="str" cm="1">
        <f t="array" ref="N3161">IF(AND(G3161&lt;&gt;0,G3161&lt;&gt;""),IF(F3161="","",IF(ISNUMBER(MATCH(SUBSTITUTE(F3161," ",""),SUBSTITUTE('Look Up Values'!$W$2:$W$30," ",""),0)),"","D&amp;R error")),"")</f>
        <v/>
      </c>
      <c r="O3161" s="256" t="str">
        <f t="shared" si="99"/>
        <v/>
      </c>
    </row>
    <row r="3162" spans="1:15" ht="15.75">
      <c r="A3162" s="250">
        <v>3155</v>
      </c>
      <c r="B3162" s="208"/>
      <c r="C3162" s="49"/>
      <c r="D3162" s="50"/>
      <c r="E3162" s="50"/>
      <c r="F3162" s="50"/>
      <c r="G3162" s="209"/>
      <c r="H3162" s="48"/>
      <c r="I3162" s="457" t="str">
        <f t="shared" si="98"/>
        <v/>
      </c>
      <c r="J3162" s="241" cm="1">
        <f t="array" ref="J3162">SUMPRODUCT(--(K3162:N3162&lt;&gt;"")) + IF(TRIM(O3162)="",0,LEN(O3162)-LEN(SUBSTITUTE(O3162,",",""))+1)</f>
        <v>0</v>
      </c>
      <c r="K3162" s="242" t="str">
        <f>IF(AND(G3162&lt;&gt;0,G3162&lt;&gt;""),IF(B3162="","",IF(ISNUMBER(MATCH(B3162,'Look Up Values'!$B$2:$B$500,0)),"","Dest. error")),"")</f>
        <v/>
      </c>
      <c r="L3162" s="242" t="str">
        <f>IF(AND(G3162&lt;&gt;0,G3162&lt;&gt;""),IF(C3162="","",IF(AND(ISNUMBER(--LEFT(C3162,FIND(" ",C3162&amp;" ")-1)),OR(LEN(LEFT(C3162,FIND(" ",C3162&amp;" ")-1))=6,LEN(LEFT(C3162,FIND(" ",C3162&amp;" ")-1))=7),OR(ISNUMBER(MATCH(LEFT(C3162,FIND(" ",C3162&amp;" ")-1),'Look Up Values'!$G$2:$G$1000,0)),ISNUMBER(MATCH(LEFT(C3162,FIND(" ",C3162&amp;" ")-1),'Look Up Values'!$AE$2:$AE$2000,0)))),"","EWC error")),"")</f>
        <v/>
      </c>
      <c r="M3162" s="242" t="str" cm="1">
        <f t="array" ref="M3162">IF(AND(G3162&lt;&gt;0,G3162&lt;&gt;""),IF(E3162="","",IF(ISNUMBER(MATCH(SUBSTITUTE(E3162," ",""),SUBSTITUTE('Look Up Values'!$I$2:$I$10," ",""),0)),"","State error")),"")</f>
        <v/>
      </c>
      <c r="N3162" s="242" t="str" cm="1">
        <f t="array" ref="N3162">IF(AND(G3162&lt;&gt;0,G3162&lt;&gt;""),IF(F3162="","",IF(ISNUMBER(MATCH(SUBSTITUTE(F3162," ",""),SUBSTITUTE('Look Up Values'!$W$2:$W$30," ",""),0)),"","D&amp;R error")),"")</f>
        <v/>
      </c>
      <c r="O3162" s="256" t="str">
        <f t="shared" si="99"/>
        <v/>
      </c>
    </row>
    <row r="3163" spans="1:15" ht="15.75">
      <c r="A3163" s="250">
        <v>3156</v>
      </c>
      <c r="B3163" s="208"/>
      <c r="C3163" s="49"/>
      <c r="D3163" s="50"/>
      <c r="E3163" s="50"/>
      <c r="F3163" s="50"/>
      <c r="G3163" s="209"/>
      <c r="H3163" s="48"/>
      <c r="I3163" s="457" t="str">
        <f t="shared" si="98"/>
        <v/>
      </c>
      <c r="J3163" s="241" cm="1">
        <f t="array" ref="J3163">SUMPRODUCT(--(K3163:N3163&lt;&gt;"")) + IF(TRIM(O3163)="",0,LEN(O3163)-LEN(SUBSTITUTE(O3163,",",""))+1)</f>
        <v>0</v>
      </c>
      <c r="K3163" s="242" t="str">
        <f>IF(AND(G3163&lt;&gt;0,G3163&lt;&gt;""),IF(B3163="","",IF(ISNUMBER(MATCH(B3163,'Look Up Values'!$B$2:$B$500,0)),"","Dest. error")),"")</f>
        <v/>
      </c>
      <c r="L3163" s="242" t="str">
        <f>IF(AND(G3163&lt;&gt;0,G3163&lt;&gt;""),IF(C3163="","",IF(AND(ISNUMBER(--LEFT(C3163,FIND(" ",C3163&amp;" ")-1)),OR(LEN(LEFT(C3163,FIND(" ",C3163&amp;" ")-1))=6,LEN(LEFT(C3163,FIND(" ",C3163&amp;" ")-1))=7),OR(ISNUMBER(MATCH(LEFT(C3163,FIND(" ",C3163&amp;" ")-1),'Look Up Values'!$G$2:$G$1000,0)),ISNUMBER(MATCH(LEFT(C3163,FIND(" ",C3163&amp;" ")-1),'Look Up Values'!$AE$2:$AE$2000,0)))),"","EWC error")),"")</f>
        <v/>
      </c>
      <c r="M3163" s="242" t="str" cm="1">
        <f t="array" ref="M3163">IF(AND(G3163&lt;&gt;0,G3163&lt;&gt;""),IF(E3163="","",IF(ISNUMBER(MATCH(SUBSTITUTE(E3163," ",""),SUBSTITUTE('Look Up Values'!$I$2:$I$10," ",""),0)),"","State error")),"")</f>
        <v/>
      </c>
      <c r="N3163" s="242" t="str" cm="1">
        <f t="array" ref="N3163">IF(AND(G3163&lt;&gt;0,G3163&lt;&gt;""),IF(F3163="","",IF(ISNUMBER(MATCH(SUBSTITUTE(F3163," ",""),SUBSTITUTE('Look Up Values'!$W$2:$W$30," ",""),0)),"","D&amp;R error")),"")</f>
        <v/>
      </c>
      <c r="O3163" s="256" t="str">
        <f t="shared" si="99"/>
        <v/>
      </c>
    </row>
    <row r="3164" spans="1:15" ht="15.75">
      <c r="A3164" s="250">
        <v>3157</v>
      </c>
      <c r="B3164" s="208"/>
      <c r="C3164" s="49"/>
      <c r="D3164" s="50"/>
      <c r="E3164" s="50"/>
      <c r="F3164" s="50"/>
      <c r="G3164" s="209"/>
      <c r="H3164" s="48"/>
      <c r="I3164" s="457" t="str">
        <f t="shared" si="98"/>
        <v/>
      </c>
      <c r="J3164" s="241" cm="1">
        <f t="array" ref="J3164">SUMPRODUCT(--(K3164:N3164&lt;&gt;"")) + IF(TRIM(O3164)="",0,LEN(O3164)-LEN(SUBSTITUTE(O3164,",",""))+1)</f>
        <v>0</v>
      </c>
      <c r="K3164" s="242" t="str">
        <f>IF(AND(G3164&lt;&gt;0,G3164&lt;&gt;""),IF(B3164="","",IF(ISNUMBER(MATCH(B3164,'Look Up Values'!$B$2:$B$500,0)),"","Dest. error")),"")</f>
        <v/>
      </c>
      <c r="L3164" s="242" t="str">
        <f>IF(AND(G3164&lt;&gt;0,G3164&lt;&gt;""),IF(C3164="","",IF(AND(ISNUMBER(--LEFT(C3164,FIND(" ",C3164&amp;" ")-1)),OR(LEN(LEFT(C3164,FIND(" ",C3164&amp;" ")-1))=6,LEN(LEFT(C3164,FIND(" ",C3164&amp;" ")-1))=7),OR(ISNUMBER(MATCH(LEFT(C3164,FIND(" ",C3164&amp;" ")-1),'Look Up Values'!$G$2:$G$1000,0)),ISNUMBER(MATCH(LEFT(C3164,FIND(" ",C3164&amp;" ")-1),'Look Up Values'!$AE$2:$AE$2000,0)))),"","EWC error")),"")</f>
        <v/>
      </c>
      <c r="M3164" s="242" t="str" cm="1">
        <f t="array" ref="M3164">IF(AND(G3164&lt;&gt;0,G3164&lt;&gt;""),IF(E3164="","",IF(ISNUMBER(MATCH(SUBSTITUTE(E3164," ",""),SUBSTITUTE('Look Up Values'!$I$2:$I$10," ",""),0)),"","State error")),"")</f>
        <v/>
      </c>
      <c r="N3164" s="242" t="str" cm="1">
        <f t="array" ref="N3164">IF(AND(G3164&lt;&gt;0,G3164&lt;&gt;""),IF(F3164="","",IF(ISNUMBER(MATCH(SUBSTITUTE(F3164," ",""),SUBSTITUTE('Look Up Values'!$W$2:$W$30," ",""),0)),"","D&amp;R error")),"")</f>
        <v/>
      </c>
      <c r="O3164" s="256" t="str">
        <f t="shared" si="99"/>
        <v/>
      </c>
    </row>
    <row r="3165" spans="1:15" ht="15.75">
      <c r="A3165" s="250">
        <v>3158</v>
      </c>
      <c r="B3165" s="208"/>
      <c r="C3165" s="49"/>
      <c r="D3165" s="50"/>
      <c r="E3165" s="50"/>
      <c r="F3165" s="50"/>
      <c r="G3165" s="209"/>
      <c r="H3165" s="48"/>
      <c r="I3165" s="457" t="str">
        <f t="shared" si="98"/>
        <v/>
      </c>
      <c r="J3165" s="241" cm="1">
        <f t="array" ref="J3165">SUMPRODUCT(--(K3165:N3165&lt;&gt;"")) + IF(TRIM(O3165)="",0,LEN(O3165)-LEN(SUBSTITUTE(O3165,",",""))+1)</f>
        <v>0</v>
      </c>
      <c r="K3165" s="242" t="str">
        <f>IF(AND(G3165&lt;&gt;0,G3165&lt;&gt;""),IF(B3165="","",IF(ISNUMBER(MATCH(B3165,'Look Up Values'!$B$2:$B$500,0)),"","Dest. error")),"")</f>
        <v/>
      </c>
      <c r="L3165" s="242" t="str">
        <f>IF(AND(G3165&lt;&gt;0,G3165&lt;&gt;""),IF(C3165="","",IF(AND(ISNUMBER(--LEFT(C3165,FIND(" ",C3165&amp;" ")-1)),OR(LEN(LEFT(C3165,FIND(" ",C3165&amp;" ")-1))=6,LEN(LEFT(C3165,FIND(" ",C3165&amp;" ")-1))=7),OR(ISNUMBER(MATCH(LEFT(C3165,FIND(" ",C3165&amp;" ")-1),'Look Up Values'!$G$2:$G$1000,0)),ISNUMBER(MATCH(LEFT(C3165,FIND(" ",C3165&amp;" ")-1),'Look Up Values'!$AE$2:$AE$2000,0)))),"","EWC error")),"")</f>
        <v/>
      </c>
      <c r="M3165" s="242" t="str" cm="1">
        <f t="array" ref="M3165">IF(AND(G3165&lt;&gt;0,G3165&lt;&gt;""),IF(E3165="","",IF(ISNUMBER(MATCH(SUBSTITUTE(E3165," ",""),SUBSTITUTE('Look Up Values'!$I$2:$I$10," ",""),0)),"","State error")),"")</f>
        <v/>
      </c>
      <c r="N3165" s="242" t="str" cm="1">
        <f t="array" ref="N3165">IF(AND(G3165&lt;&gt;0,G3165&lt;&gt;""),IF(F3165="","",IF(ISNUMBER(MATCH(SUBSTITUTE(F3165," ",""),SUBSTITUTE('Look Up Values'!$W$2:$W$30," ",""),0)),"","D&amp;R error")),"")</f>
        <v/>
      </c>
      <c r="O3165" s="256" t="str">
        <f t="shared" si="99"/>
        <v/>
      </c>
    </row>
    <row r="3166" spans="1:15" ht="15.75">
      <c r="A3166" s="250">
        <v>3159</v>
      </c>
      <c r="B3166" s="208"/>
      <c r="C3166" s="49"/>
      <c r="D3166" s="50"/>
      <c r="E3166" s="50"/>
      <c r="F3166" s="50"/>
      <c r="G3166" s="209"/>
      <c r="H3166" s="48"/>
      <c r="I3166" s="457" t="str">
        <f t="shared" si="98"/>
        <v/>
      </c>
      <c r="J3166" s="241" cm="1">
        <f t="array" ref="J3166">SUMPRODUCT(--(K3166:N3166&lt;&gt;"")) + IF(TRIM(O3166)="",0,LEN(O3166)-LEN(SUBSTITUTE(O3166,",",""))+1)</f>
        <v>0</v>
      </c>
      <c r="K3166" s="242" t="str">
        <f>IF(AND(G3166&lt;&gt;0,G3166&lt;&gt;""),IF(B3166="","",IF(ISNUMBER(MATCH(B3166,'Look Up Values'!$B$2:$B$500,0)),"","Dest. error")),"")</f>
        <v/>
      </c>
      <c r="L3166" s="242" t="str">
        <f>IF(AND(G3166&lt;&gt;0,G3166&lt;&gt;""),IF(C3166="","",IF(AND(ISNUMBER(--LEFT(C3166,FIND(" ",C3166&amp;" ")-1)),OR(LEN(LEFT(C3166,FIND(" ",C3166&amp;" ")-1))=6,LEN(LEFT(C3166,FIND(" ",C3166&amp;" ")-1))=7),OR(ISNUMBER(MATCH(LEFT(C3166,FIND(" ",C3166&amp;" ")-1),'Look Up Values'!$G$2:$G$1000,0)),ISNUMBER(MATCH(LEFT(C3166,FIND(" ",C3166&amp;" ")-1),'Look Up Values'!$AE$2:$AE$2000,0)))),"","EWC error")),"")</f>
        <v/>
      </c>
      <c r="M3166" s="242" t="str" cm="1">
        <f t="array" ref="M3166">IF(AND(G3166&lt;&gt;0,G3166&lt;&gt;""),IF(E3166="","",IF(ISNUMBER(MATCH(SUBSTITUTE(E3166," ",""),SUBSTITUTE('Look Up Values'!$I$2:$I$10," ",""),0)),"","State error")),"")</f>
        <v/>
      </c>
      <c r="N3166" s="242" t="str" cm="1">
        <f t="array" ref="N3166">IF(AND(G3166&lt;&gt;0,G3166&lt;&gt;""),IF(F3166="","",IF(ISNUMBER(MATCH(SUBSTITUTE(F3166," ",""),SUBSTITUTE('Look Up Values'!$W$2:$W$30," ",""),0)),"","D&amp;R error")),"")</f>
        <v/>
      </c>
      <c r="O3166" s="256" t="str">
        <f t="shared" si="99"/>
        <v/>
      </c>
    </row>
    <row r="3167" spans="1:15" ht="15.75">
      <c r="A3167" s="250">
        <v>3160</v>
      </c>
      <c r="B3167" s="208"/>
      <c r="C3167" s="49"/>
      <c r="D3167" s="50"/>
      <c r="E3167" s="50"/>
      <c r="F3167" s="50"/>
      <c r="G3167" s="209"/>
      <c r="H3167" s="48"/>
      <c r="I3167" s="457" t="str">
        <f t="shared" si="98"/>
        <v/>
      </c>
      <c r="J3167" s="241" cm="1">
        <f t="array" ref="J3167">SUMPRODUCT(--(K3167:N3167&lt;&gt;"")) + IF(TRIM(O3167)="",0,LEN(O3167)-LEN(SUBSTITUTE(O3167,",",""))+1)</f>
        <v>0</v>
      </c>
      <c r="K3167" s="242" t="str">
        <f>IF(AND(G3167&lt;&gt;0,G3167&lt;&gt;""),IF(B3167="","",IF(ISNUMBER(MATCH(B3167,'Look Up Values'!$B$2:$B$500,0)),"","Dest. error")),"")</f>
        <v/>
      </c>
      <c r="L3167" s="242" t="str">
        <f>IF(AND(G3167&lt;&gt;0,G3167&lt;&gt;""),IF(C3167="","",IF(AND(ISNUMBER(--LEFT(C3167,FIND(" ",C3167&amp;" ")-1)),OR(LEN(LEFT(C3167,FIND(" ",C3167&amp;" ")-1))=6,LEN(LEFT(C3167,FIND(" ",C3167&amp;" ")-1))=7),OR(ISNUMBER(MATCH(LEFT(C3167,FIND(" ",C3167&amp;" ")-1),'Look Up Values'!$G$2:$G$1000,0)),ISNUMBER(MATCH(LEFT(C3167,FIND(" ",C3167&amp;" ")-1),'Look Up Values'!$AE$2:$AE$2000,0)))),"","EWC error")),"")</f>
        <v/>
      </c>
      <c r="M3167" s="242" t="str" cm="1">
        <f t="array" ref="M3167">IF(AND(G3167&lt;&gt;0,G3167&lt;&gt;""),IF(E3167="","",IF(ISNUMBER(MATCH(SUBSTITUTE(E3167," ",""),SUBSTITUTE('Look Up Values'!$I$2:$I$10," ",""),0)),"","State error")),"")</f>
        <v/>
      </c>
      <c r="N3167" s="242" t="str" cm="1">
        <f t="array" ref="N3167">IF(AND(G3167&lt;&gt;0,G3167&lt;&gt;""),IF(F3167="","",IF(ISNUMBER(MATCH(SUBSTITUTE(F3167," ",""),SUBSTITUTE('Look Up Values'!$W$2:$W$30," ",""),0)),"","D&amp;R error")),"")</f>
        <v/>
      </c>
      <c r="O3167" s="256" t="str">
        <f t="shared" si="99"/>
        <v/>
      </c>
    </row>
    <row r="3168" spans="1:15" ht="15.75">
      <c r="A3168" s="250">
        <v>3161</v>
      </c>
      <c r="B3168" s="208"/>
      <c r="C3168" s="49"/>
      <c r="D3168" s="50"/>
      <c r="E3168" s="50"/>
      <c r="F3168" s="50"/>
      <c r="G3168" s="209"/>
      <c r="H3168" s="48"/>
      <c r="I3168" s="457" t="str">
        <f t="shared" si="98"/>
        <v/>
      </c>
      <c r="J3168" s="241" cm="1">
        <f t="array" ref="J3168">SUMPRODUCT(--(K3168:N3168&lt;&gt;"")) + IF(TRIM(O3168)="",0,LEN(O3168)-LEN(SUBSTITUTE(O3168,",",""))+1)</f>
        <v>0</v>
      </c>
      <c r="K3168" s="242" t="str">
        <f>IF(AND(G3168&lt;&gt;0,G3168&lt;&gt;""),IF(B3168="","",IF(ISNUMBER(MATCH(B3168,'Look Up Values'!$B$2:$B$500,0)),"","Dest. error")),"")</f>
        <v/>
      </c>
      <c r="L3168" s="242" t="str">
        <f>IF(AND(G3168&lt;&gt;0,G3168&lt;&gt;""),IF(C3168="","",IF(AND(ISNUMBER(--LEFT(C3168,FIND(" ",C3168&amp;" ")-1)),OR(LEN(LEFT(C3168,FIND(" ",C3168&amp;" ")-1))=6,LEN(LEFT(C3168,FIND(" ",C3168&amp;" ")-1))=7),OR(ISNUMBER(MATCH(LEFT(C3168,FIND(" ",C3168&amp;" ")-1),'Look Up Values'!$G$2:$G$1000,0)),ISNUMBER(MATCH(LEFT(C3168,FIND(" ",C3168&amp;" ")-1),'Look Up Values'!$AE$2:$AE$2000,0)))),"","EWC error")),"")</f>
        <v/>
      </c>
      <c r="M3168" s="242" t="str" cm="1">
        <f t="array" ref="M3168">IF(AND(G3168&lt;&gt;0,G3168&lt;&gt;""),IF(E3168="","",IF(ISNUMBER(MATCH(SUBSTITUTE(E3168," ",""),SUBSTITUTE('Look Up Values'!$I$2:$I$10," ",""),0)),"","State error")),"")</f>
        <v/>
      </c>
      <c r="N3168" s="242" t="str" cm="1">
        <f t="array" ref="N3168">IF(AND(G3168&lt;&gt;0,G3168&lt;&gt;""),IF(F3168="","",IF(ISNUMBER(MATCH(SUBSTITUTE(F3168," ",""),SUBSTITUTE('Look Up Values'!$W$2:$W$30," ",""),0)),"","D&amp;R error")),"")</f>
        <v/>
      </c>
      <c r="O3168" s="256" t="str">
        <f t="shared" si="99"/>
        <v/>
      </c>
    </row>
    <row r="3169" spans="1:15" ht="15.75">
      <c r="A3169" s="250">
        <v>3162</v>
      </c>
      <c r="B3169" s="208"/>
      <c r="C3169" s="49"/>
      <c r="D3169" s="50"/>
      <c r="E3169" s="50"/>
      <c r="F3169" s="50"/>
      <c r="G3169" s="209"/>
      <c r="H3169" s="48"/>
      <c r="I3169" s="457" t="str">
        <f t="shared" si="98"/>
        <v/>
      </c>
      <c r="J3169" s="241" cm="1">
        <f t="array" ref="J3169">SUMPRODUCT(--(K3169:N3169&lt;&gt;"")) + IF(TRIM(O3169)="",0,LEN(O3169)-LEN(SUBSTITUTE(O3169,",",""))+1)</f>
        <v>0</v>
      </c>
      <c r="K3169" s="242" t="str">
        <f>IF(AND(G3169&lt;&gt;0,G3169&lt;&gt;""),IF(B3169="","",IF(ISNUMBER(MATCH(B3169,'Look Up Values'!$B$2:$B$500,0)),"","Dest. error")),"")</f>
        <v/>
      </c>
      <c r="L3169" s="242" t="str">
        <f>IF(AND(G3169&lt;&gt;0,G3169&lt;&gt;""),IF(C3169="","",IF(AND(ISNUMBER(--LEFT(C3169,FIND(" ",C3169&amp;" ")-1)),OR(LEN(LEFT(C3169,FIND(" ",C3169&amp;" ")-1))=6,LEN(LEFT(C3169,FIND(" ",C3169&amp;" ")-1))=7),OR(ISNUMBER(MATCH(LEFT(C3169,FIND(" ",C3169&amp;" ")-1),'Look Up Values'!$G$2:$G$1000,0)),ISNUMBER(MATCH(LEFT(C3169,FIND(" ",C3169&amp;" ")-1),'Look Up Values'!$AE$2:$AE$2000,0)))),"","EWC error")),"")</f>
        <v/>
      </c>
      <c r="M3169" s="242" t="str" cm="1">
        <f t="array" ref="M3169">IF(AND(G3169&lt;&gt;0,G3169&lt;&gt;""),IF(E3169="","",IF(ISNUMBER(MATCH(SUBSTITUTE(E3169," ",""),SUBSTITUTE('Look Up Values'!$I$2:$I$10," ",""),0)),"","State error")),"")</f>
        <v/>
      </c>
      <c r="N3169" s="242" t="str" cm="1">
        <f t="array" ref="N3169">IF(AND(G3169&lt;&gt;0,G3169&lt;&gt;""),IF(F3169="","",IF(ISNUMBER(MATCH(SUBSTITUTE(F3169," ",""),SUBSTITUTE('Look Up Values'!$W$2:$W$30," ",""),0)),"","D&amp;R error")),"")</f>
        <v/>
      </c>
      <c r="O3169" s="256" t="str">
        <f t="shared" si="99"/>
        <v/>
      </c>
    </row>
    <row r="3170" spans="1:15" ht="15.75">
      <c r="A3170" s="250">
        <v>3163</v>
      </c>
      <c r="B3170" s="208"/>
      <c r="C3170" s="49"/>
      <c r="D3170" s="50"/>
      <c r="E3170" s="50"/>
      <c r="F3170" s="50"/>
      <c r="G3170" s="209"/>
      <c r="H3170" s="48"/>
      <c r="I3170" s="457" t="str">
        <f t="shared" si="98"/>
        <v/>
      </c>
      <c r="J3170" s="241" cm="1">
        <f t="array" ref="J3170">SUMPRODUCT(--(K3170:N3170&lt;&gt;"")) + IF(TRIM(O3170)="",0,LEN(O3170)-LEN(SUBSTITUTE(O3170,",",""))+1)</f>
        <v>0</v>
      </c>
      <c r="K3170" s="242" t="str">
        <f>IF(AND(G3170&lt;&gt;0,G3170&lt;&gt;""),IF(B3170="","",IF(ISNUMBER(MATCH(B3170,'Look Up Values'!$B$2:$B$500,0)),"","Dest. error")),"")</f>
        <v/>
      </c>
      <c r="L3170" s="242" t="str">
        <f>IF(AND(G3170&lt;&gt;0,G3170&lt;&gt;""),IF(C3170="","",IF(AND(ISNUMBER(--LEFT(C3170,FIND(" ",C3170&amp;" ")-1)),OR(LEN(LEFT(C3170,FIND(" ",C3170&amp;" ")-1))=6,LEN(LEFT(C3170,FIND(" ",C3170&amp;" ")-1))=7),OR(ISNUMBER(MATCH(LEFT(C3170,FIND(" ",C3170&amp;" ")-1),'Look Up Values'!$G$2:$G$1000,0)),ISNUMBER(MATCH(LEFT(C3170,FIND(" ",C3170&amp;" ")-1),'Look Up Values'!$AE$2:$AE$2000,0)))),"","EWC error")),"")</f>
        <v/>
      </c>
      <c r="M3170" s="242" t="str" cm="1">
        <f t="array" ref="M3170">IF(AND(G3170&lt;&gt;0,G3170&lt;&gt;""),IF(E3170="","",IF(ISNUMBER(MATCH(SUBSTITUTE(E3170," ",""),SUBSTITUTE('Look Up Values'!$I$2:$I$10," ",""),0)),"","State error")),"")</f>
        <v/>
      </c>
      <c r="N3170" s="242" t="str" cm="1">
        <f t="array" ref="N3170">IF(AND(G3170&lt;&gt;0,G3170&lt;&gt;""),IF(F3170="","",IF(ISNUMBER(MATCH(SUBSTITUTE(F3170," ",""),SUBSTITUTE('Look Up Values'!$W$2:$W$30," ",""),0)),"","D&amp;R error")),"")</f>
        <v/>
      </c>
      <c r="O3170" s="256" t="str">
        <f t="shared" si="99"/>
        <v/>
      </c>
    </row>
    <row r="3171" spans="1:15" ht="15.75">
      <c r="A3171" s="250">
        <v>3164</v>
      </c>
      <c r="B3171" s="208"/>
      <c r="C3171" s="49"/>
      <c r="D3171" s="50"/>
      <c r="E3171" s="50"/>
      <c r="F3171" s="50"/>
      <c r="G3171" s="209"/>
      <c r="H3171" s="48"/>
      <c r="I3171" s="457" t="str">
        <f t="shared" si="98"/>
        <v/>
      </c>
      <c r="J3171" s="241" cm="1">
        <f t="array" ref="J3171">SUMPRODUCT(--(K3171:N3171&lt;&gt;"")) + IF(TRIM(O3171)="",0,LEN(O3171)-LEN(SUBSTITUTE(O3171,",",""))+1)</f>
        <v>0</v>
      </c>
      <c r="K3171" s="242" t="str">
        <f>IF(AND(G3171&lt;&gt;0,G3171&lt;&gt;""),IF(B3171="","",IF(ISNUMBER(MATCH(B3171,'Look Up Values'!$B$2:$B$500,0)),"","Dest. error")),"")</f>
        <v/>
      </c>
      <c r="L3171" s="242" t="str">
        <f>IF(AND(G3171&lt;&gt;0,G3171&lt;&gt;""),IF(C3171="","",IF(AND(ISNUMBER(--LEFT(C3171,FIND(" ",C3171&amp;" ")-1)),OR(LEN(LEFT(C3171,FIND(" ",C3171&amp;" ")-1))=6,LEN(LEFT(C3171,FIND(" ",C3171&amp;" ")-1))=7),OR(ISNUMBER(MATCH(LEFT(C3171,FIND(" ",C3171&amp;" ")-1),'Look Up Values'!$G$2:$G$1000,0)),ISNUMBER(MATCH(LEFT(C3171,FIND(" ",C3171&amp;" ")-1),'Look Up Values'!$AE$2:$AE$2000,0)))),"","EWC error")),"")</f>
        <v/>
      </c>
      <c r="M3171" s="242" t="str" cm="1">
        <f t="array" ref="M3171">IF(AND(G3171&lt;&gt;0,G3171&lt;&gt;""),IF(E3171="","",IF(ISNUMBER(MATCH(SUBSTITUTE(E3171," ",""),SUBSTITUTE('Look Up Values'!$I$2:$I$10," ",""),0)),"","State error")),"")</f>
        <v/>
      </c>
      <c r="N3171" s="242" t="str" cm="1">
        <f t="array" ref="N3171">IF(AND(G3171&lt;&gt;0,G3171&lt;&gt;""),IF(F3171="","",IF(ISNUMBER(MATCH(SUBSTITUTE(F3171," ",""),SUBSTITUTE('Look Up Values'!$W$2:$W$30," ",""),0)),"","D&amp;R error")),"")</f>
        <v/>
      </c>
      <c r="O3171" s="256" t="str">
        <f t="shared" si="99"/>
        <v/>
      </c>
    </row>
    <row r="3172" spans="1:15" ht="15.75">
      <c r="A3172" s="250">
        <v>3165</v>
      </c>
      <c r="B3172" s="208"/>
      <c r="C3172" s="49"/>
      <c r="D3172" s="50"/>
      <c r="E3172" s="50"/>
      <c r="F3172" s="50"/>
      <c r="G3172" s="209"/>
      <c r="H3172" s="48"/>
      <c r="I3172" s="457" t="str">
        <f t="shared" si="98"/>
        <v/>
      </c>
      <c r="J3172" s="241" cm="1">
        <f t="array" ref="J3172">SUMPRODUCT(--(K3172:N3172&lt;&gt;"")) + IF(TRIM(O3172)="",0,LEN(O3172)-LEN(SUBSTITUTE(O3172,",",""))+1)</f>
        <v>0</v>
      </c>
      <c r="K3172" s="242" t="str">
        <f>IF(AND(G3172&lt;&gt;0,G3172&lt;&gt;""),IF(B3172="","",IF(ISNUMBER(MATCH(B3172,'Look Up Values'!$B$2:$B$500,0)),"","Dest. error")),"")</f>
        <v/>
      </c>
      <c r="L3172" s="242" t="str">
        <f>IF(AND(G3172&lt;&gt;0,G3172&lt;&gt;""),IF(C3172="","",IF(AND(ISNUMBER(--LEFT(C3172,FIND(" ",C3172&amp;" ")-1)),OR(LEN(LEFT(C3172,FIND(" ",C3172&amp;" ")-1))=6,LEN(LEFT(C3172,FIND(" ",C3172&amp;" ")-1))=7),OR(ISNUMBER(MATCH(LEFT(C3172,FIND(" ",C3172&amp;" ")-1),'Look Up Values'!$G$2:$G$1000,0)),ISNUMBER(MATCH(LEFT(C3172,FIND(" ",C3172&amp;" ")-1),'Look Up Values'!$AE$2:$AE$2000,0)))),"","EWC error")),"")</f>
        <v/>
      </c>
      <c r="M3172" s="242" t="str" cm="1">
        <f t="array" ref="M3172">IF(AND(G3172&lt;&gt;0,G3172&lt;&gt;""),IF(E3172="","",IF(ISNUMBER(MATCH(SUBSTITUTE(E3172," ",""),SUBSTITUTE('Look Up Values'!$I$2:$I$10," ",""),0)),"","State error")),"")</f>
        <v/>
      </c>
      <c r="N3172" s="242" t="str" cm="1">
        <f t="array" ref="N3172">IF(AND(G3172&lt;&gt;0,G3172&lt;&gt;""),IF(F3172="","",IF(ISNUMBER(MATCH(SUBSTITUTE(F3172," ",""),SUBSTITUTE('Look Up Values'!$W$2:$W$30," ",""),0)),"","D&amp;R error")),"")</f>
        <v/>
      </c>
      <c r="O3172" s="256" t="str">
        <f t="shared" si="99"/>
        <v/>
      </c>
    </row>
    <row r="3173" spans="1:15" ht="15.75">
      <c r="A3173" s="250">
        <v>3166</v>
      </c>
      <c r="B3173" s="208"/>
      <c r="C3173" s="49"/>
      <c r="D3173" s="50"/>
      <c r="E3173" s="50"/>
      <c r="F3173" s="50"/>
      <c r="G3173" s="209"/>
      <c r="H3173" s="48"/>
      <c r="I3173" s="457" t="str">
        <f t="shared" si="98"/>
        <v/>
      </c>
      <c r="J3173" s="241" cm="1">
        <f t="array" ref="J3173">SUMPRODUCT(--(K3173:N3173&lt;&gt;"")) + IF(TRIM(O3173)="",0,LEN(O3173)-LEN(SUBSTITUTE(O3173,",",""))+1)</f>
        <v>0</v>
      </c>
      <c r="K3173" s="242" t="str">
        <f>IF(AND(G3173&lt;&gt;0,G3173&lt;&gt;""),IF(B3173="","",IF(ISNUMBER(MATCH(B3173,'Look Up Values'!$B$2:$B$500,0)),"","Dest. error")),"")</f>
        <v/>
      </c>
      <c r="L3173" s="242" t="str">
        <f>IF(AND(G3173&lt;&gt;0,G3173&lt;&gt;""),IF(C3173="","",IF(AND(ISNUMBER(--LEFT(C3173,FIND(" ",C3173&amp;" ")-1)),OR(LEN(LEFT(C3173,FIND(" ",C3173&amp;" ")-1))=6,LEN(LEFT(C3173,FIND(" ",C3173&amp;" ")-1))=7),OR(ISNUMBER(MATCH(LEFT(C3173,FIND(" ",C3173&amp;" ")-1),'Look Up Values'!$G$2:$G$1000,0)),ISNUMBER(MATCH(LEFT(C3173,FIND(" ",C3173&amp;" ")-1),'Look Up Values'!$AE$2:$AE$2000,0)))),"","EWC error")),"")</f>
        <v/>
      </c>
      <c r="M3173" s="242" t="str" cm="1">
        <f t="array" ref="M3173">IF(AND(G3173&lt;&gt;0,G3173&lt;&gt;""),IF(E3173="","",IF(ISNUMBER(MATCH(SUBSTITUTE(E3173," ",""),SUBSTITUTE('Look Up Values'!$I$2:$I$10," ",""),0)),"","State error")),"")</f>
        <v/>
      </c>
      <c r="N3173" s="242" t="str" cm="1">
        <f t="array" ref="N3173">IF(AND(G3173&lt;&gt;0,G3173&lt;&gt;""),IF(F3173="","",IF(ISNUMBER(MATCH(SUBSTITUTE(F3173," ",""),SUBSTITUTE('Look Up Values'!$W$2:$W$30," ",""),0)),"","D&amp;R error")),"")</f>
        <v/>
      </c>
      <c r="O3173" s="256" t="str">
        <f t="shared" si="99"/>
        <v/>
      </c>
    </row>
    <row r="3174" spans="1:15" ht="15.75">
      <c r="A3174" s="250">
        <v>3167</v>
      </c>
      <c r="B3174" s="208"/>
      <c r="C3174" s="49"/>
      <c r="D3174" s="50"/>
      <c r="E3174" s="50"/>
      <c r="F3174" s="50"/>
      <c r="G3174" s="209"/>
      <c r="H3174" s="48"/>
      <c r="I3174" s="457" t="str">
        <f t="shared" si="98"/>
        <v/>
      </c>
      <c r="J3174" s="241" cm="1">
        <f t="array" ref="J3174">SUMPRODUCT(--(K3174:N3174&lt;&gt;"")) + IF(TRIM(O3174)="",0,LEN(O3174)-LEN(SUBSTITUTE(O3174,",",""))+1)</f>
        <v>0</v>
      </c>
      <c r="K3174" s="242" t="str">
        <f>IF(AND(G3174&lt;&gt;0,G3174&lt;&gt;""),IF(B3174="","",IF(ISNUMBER(MATCH(B3174,'Look Up Values'!$B$2:$B$500,0)),"","Dest. error")),"")</f>
        <v/>
      </c>
      <c r="L3174" s="242" t="str">
        <f>IF(AND(G3174&lt;&gt;0,G3174&lt;&gt;""),IF(C3174="","",IF(AND(ISNUMBER(--LEFT(C3174,FIND(" ",C3174&amp;" ")-1)),OR(LEN(LEFT(C3174,FIND(" ",C3174&amp;" ")-1))=6,LEN(LEFT(C3174,FIND(" ",C3174&amp;" ")-1))=7),OR(ISNUMBER(MATCH(LEFT(C3174,FIND(" ",C3174&amp;" ")-1),'Look Up Values'!$G$2:$G$1000,0)),ISNUMBER(MATCH(LEFT(C3174,FIND(" ",C3174&amp;" ")-1),'Look Up Values'!$AE$2:$AE$2000,0)))),"","EWC error")),"")</f>
        <v/>
      </c>
      <c r="M3174" s="242" t="str" cm="1">
        <f t="array" ref="M3174">IF(AND(G3174&lt;&gt;0,G3174&lt;&gt;""),IF(E3174="","",IF(ISNUMBER(MATCH(SUBSTITUTE(E3174," ",""),SUBSTITUTE('Look Up Values'!$I$2:$I$10," ",""),0)),"","State error")),"")</f>
        <v/>
      </c>
      <c r="N3174" s="242" t="str" cm="1">
        <f t="array" ref="N3174">IF(AND(G3174&lt;&gt;0,G3174&lt;&gt;""),IF(F3174="","",IF(ISNUMBER(MATCH(SUBSTITUTE(F3174," ",""),SUBSTITUTE('Look Up Values'!$W$2:$W$30," ",""),0)),"","D&amp;R error")),"")</f>
        <v/>
      </c>
      <c r="O3174" s="256" t="str">
        <f t="shared" si="99"/>
        <v/>
      </c>
    </row>
    <row r="3175" spans="1:15" ht="15.75">
      <c r="A3175" s="250">
        <v>3168</v>
      </c>
      <c r="B3175" s="208"/>
      <c r="C3175" s="49"/>
      <c r="D3175" s="50"/>
      <c r="E3175" s="50"/>
      <c r="F3175" s="50"/>
      <c r="G3175" s="209"/>
      <c r="H3175" s="48"/>
      <c r="I3175" s="457" t="str">
        <f t="shared" si="98"/>
        <v/>
      </c>
      <c r="J3175" s="241" cm="1">
        <f t="array" ref="J3175">SUMPRODUCT(--(K3175:N3175&lt;&gt;"")) + IF(TRIM(O3175)="",0,LEN(O3175)-LEN(SUBSTITUTE(O3175,",",""))+1)</f>
        <v>0</v>
      </c>
      <c r="K3175" s="242" t="str">
        <f>IF(AND(G3175&lt;&gt;0,G3175&lt;&gt;""),IF(B3175="","",IF(ISNUMBER(MATCH(B3175,'Look Up Values'!$B$2:$B$500,0)),"","Dest. error")),"")</f>
        <v/>
      </c>
      <c r="L3175" s="242" t="str">
        <f>IF(AND(G3175&lt;&gt;0,G3175&lt;&gt;""),IF(C3175="","",IF(AND(ISNUMBER(--LEFT(C3175,FIND(" ",C3175&amp;" ")-1)),OR(LEN(LEFT(C3175,FIND(" ",C3175&amp;" ")-1))=6,LEN(LEFT(C3175,FIND(" ",C3175&amp;" ")-1))=7),OR(ISNUMBER(MATCH(LEFT(C3175,FIND(" ",C3175&amp;" ")-1),'Look Up Values'!$G$2:$G$1000,0)),ISNUMBER(MATCH(LEFT(C3175,FIND(" ",C3175&amp;" ")-1),'Look Up Values'!$AE$2:$AE$2000,0)))),"","EWC error")),"")</f>
        <v/>
      </c>
      <c r="M3175" s="242" t="str" cm="1">
        <f t="array" ref="M3175">IF(AND(G3175&lt;&gt;0,G3175&lt;&gt;""),IF(E3175="","",IF(ISNUMBER(MATCH(SUBSTITUTE(E3175," ",""),SUBSTITUTE('Look Up Values'!$I$2:$I$10," ",""),0)),"","State error")),"")</f>
        <v/>
      </c>
      <c r="N3175" s="242" t="str" cm="1">
        <f t="array" ref="N3175">IF(AND(G3175&lt;&gt;0,G3175&lt;&gt;""),IF(F3175="","",IF(ISNUMBER(MATCH(SUBSTITUTE(F3175," ",""),SUBSTITUTE('Look Up Values'!$W$2:$W$30," ",""),0)),"","D&amp;R error")),"")</f>
        <v/>
      </c>
      <c r="O3175" s="256" t="str">
        <f t="shared" si="99"/>
        <v/>
      </c>
    </row>
    <row r="3176" spans="1:15" ht="15.75">
      <c r="A3176" s="250">
        <v>3169</v>
      </c>
      <c r="B3176" s="208"/>
      <c r="C3176" s="49"/>
      <c r="D3176" s="50"/>
      <c r="E3176" s="50"/>
      <c r="F3176" s="50"/>
      <c r="G3176" s="209"/>
      <c r="H3176" s="48"/>
      <c r="I3176" s="457" t="str">
        <f t="shared" si="98"/>
        <v/>
      </c>
      <c r="J3176" s="241" cm="1">
        <f t="array" ref="J3176">SUMPRODUCT(--(K3176:N3176&lt;&gt;"")) + IF(TRIM(O3176)="",0,LEN(O3176)-LEN(SUBSTITUTE(O3176,",",""))+1)</f>
        <v>0</v>
      </c>
      <c r="K3176" s="242" t="str">
        <f>IF(AND(G3176&lt;&gt;0,G3176&lt;&gt;""),IF(B3176="","",IF(ISNUMBER(MATCH(B3176,'Look Up Values'!$B$2:$B$500,0)),"","Dest. error")),"")</f>
        <v/>
      </c>
      <c r="L3176" s="242" t="str">
        <f>IF(AND(G3176&lt;&gt;0,G3176&lt;&gt;""),IF(C3176="","",IF(AND(ISNUMBER(--LEFT(C3176,FIND(" ",C3176&amp;" ")-1)),OR(LEN(LEFT(C3176,FIND(" ",C3176&amp;" ")-1))=6,LEN(LEFT(C3176,FIND(" ",C3176&amp;" ")-1))=7),OR(ISNUMBER(MATCH(LEFT(C3176,FIND(" ",C3176&amp;" ")-1),'Look Up Values'!$G$2:$G$1000,0)),ISNUMBER(MATCH(LEFT(C3176,FIND(" ",C3176&amp;" ")-1),'Look Up Values'!$AE$2:$AE$2000,0)))),"","EWC error")),"")</f>
        <v/>
      </c>
      <c r="M3176" s="242" t="str" cm="1">
        <f t="array" ref="M3176">IF(AND(G3176&lt;&gt;0,G3176&lt;&gt;""),IF(E3176="","",IF(ISNUMBER(MATCH(SUBSTITUTE(E3176," ",""),SUBSTITUTE('Look Up Values'!$I$2:$I$10," ",""),0)),"","State error")),"")</f>
        <v/>
      </c>
      <c r="N3176" s="242" t="str" cm="1">
        <f t="array" ref="N3176">IF(AND(G3176&lt;&gt;0,G3176&lt;&gt;""),IF(F3176="","",IF(ISNUMBER(MATCH(SUBSTITUTE(F3176," ",""),SUBSTITUTE('Look Up Values'!$W$2:$W$30," ",""),0)),"","D&amp;R error")),"")</f>
        <v/>
      </c>
      <c r="O3176" s="256" t="str">
        <f t="shared" si="99"/>
        <v/>
      </c>
    </row>
    <row r="3177" spans="1:15" ht="15.75">
      <c r="A3177" s="250">
        <v>3170</v>
      </c>
      <c r="B3177" s="208"/>
      <c r="C3177" s="49"/>
      <c r="D3177" s="50"/>
      <c r="E3177" s="50"/>
      <c r="F3177" s="50"/>
      <c r="G3177" s="209"/>
      <c r="H3177" s="48"/>
      <c r="I3177" s="457" t="str">
        <f t="shared" si="98"/>
        <v/>
      </c>
      <c r="J3177" s="241" cm="1">
        <f t="array" ref="J3177">SUMPRODUCT(--(K3177:N3177&lt;&gt;"")) + IF(TRIM(O3177)="",0,LEN(O3177)-LEN(SUBSTITUTE(O3177,",",""))+1)</f>
        <v>0</v>
      </c>
      <c r="K3177" s="242" t="str">
        <f>IF(AND(G3177&lt;&gt;0,G3177&lt;&gt;""),IF(B3177="","",IF(ISNUMBER(MATCH(B3177,'Look Up Values'!$B$2:$B$500,0)),"","Dest. error")),"")</f>
        <v/>
      </c>
      <c r="L3177" s="242" t="str">
        <f>IF(AND(G3177&lt;&gt;0,G3177&lt;&gt;""),IF(C3177="","",IF(AND(ISNUMBER(--LEFT(C3177,FIND(" ",C3177&amp;" ")-1)),OR(LEN(LEFT(C3177,FIND(" ",C3177&amp;" ")-1))=6,LEN(LEFT(C3177,FIND(" ",C3177&amp;" ")-1))=7),OR(ISNUMBER(MATCH(LEFT(C3177,FIND(" ",C3177&amp;" ")-1),'Look Up Values'!$G$2:$G$1000,0)),ISNUMBER(MATCH(LEFT(C3177,FIND(" ",C3177&amp;" ")-1),'Look Up Values'!$AE$2:$AE$2000,0)))),"","EWC error")),"")</f>
        <v/>
      </c>
      <c r="M3177" s="242" t="str" cm="1">
        <f t="array" ref="M3177">IF(AND(G3177&lt;&gt;0,G3177&lt;&gt;""),IF(E3177="","",IF(ISNUMBER(MATCH(SUBSTITUTE(E3177," ",""),SUBSTITUTE('Look Up Values'!$I$2:$I$10," ",""),0)),"","State error")),"")</f>
        <v/>
      </c>
      <c r="N3177" s="242" t="str" cm="1">
        <f t="array" ref="N3177">IF(AND(G3177&lt;&gt;0,G3177&lt;&gt;""),IF(F3177="","",IF(ISNUMBER(MATCH(SUBSTITUTE(F3177," ",""),SUBSTITUTE('Look Up Values'!$W$2:$W$30," ",""),0)),"","D&amp;R error")),"")</f>
        <v/>
      </c>
      <c r="O3177" s="256" t="str">
        <f t="shared" si="99"/>
        <v/>
      </c>
    </row>
    <row r="3178" spans="1:15" ht="15.75">
      <c r="A3178" s="250">
        <v>3171</v>
      </c>
      <c r="B3178" s="208"/>
      <c r="C3178" s="49"/>
      <c r="D3178" s="50"/>
      <c r="E3178" s="50"/>
      <c r="F3178" s="50"/>
      <c r="G3178" s="209"/>
      <c r="H3178" s="48"/>
      <c r="I3178" s="457" t="str">
        <f t="shared" si="98"/>
        <v/>
      </c>
      <c r="J3178" s="241" cm="1">
        <f t="array" ref="J3178">SUMPRODUCT(--(K3178:N3178&lt;&gt;"")) + IF(TRIM(O3178)="",0,LEN(O3178)-LEN(SUBSTITUTE(O3178,",",""))+1)</f>
        <v>0</v>
      </c>
      <c r="K3178" s="242" t="str">
        <f>IF(AND(G3178&lt;&gt;0,G3178&lt;&gt;""),IF(B3178="","",IF(ISNUMBER(MATCH(B3178,'Look Up Values'!$B$2:$B$500,0)),"","Dest. error")),"")</f>
        <v/>
      </c>
      <c r="L3178" s="242" t="str">
        <f>IF(AND(G3178&lt;&gt;0,G3178&lt;&gt;""),IF(C3178="","",IF(AND(ISNUMBER(--LEFT(C3178,FIND(" ",C3178&amp;" ")-1)),OR(LEN(LEFT(C3178,FIND(" ",C3178&amp;" ")-1))=6,LEN(LEFT(C3178,FIND(" ",C3178&amp;" ")-1))=7),OR(ISNUMBER(MATCH(LEFT(C3178,FIND(" ",C3178&amp;" ")-1),'Look Up Values'!$G$2:$G$1000,0)),ISNUMBER(MATCH(LEFT(C3178,FIND(" ",C3178&amp;" ")-1),'Look Up Values'!$AE$2:$AE$2000,0)))),"","EWC error")),"")</f>
        <v/>
      </c>
      <c r="M3178" s="242" t="str" cm="1">
        <f t="array" ref="M3178">IF(AND(G3178&lt;&gt;0,G3178&lt;&gt;""),IF(E3178="","",IF(ISNUMBER(MATCH(SUBSTITUTE(E3178," ",""),SUBSTITUTE('Look Up Values'!$I$2:$I$10," ",""),0)),"","State error")),"")</f>
        <v/>
      </c>
      <c r="N3178" s="242" t="str" cm="1">
        <f t="array" ref="N3178">IF(AND(G3178&lt;&gt;0,G3178&lt;&gt;""),IF(F3178="","",IF(ISNUMBER(MATCH(SUBSTITUTE(F3178," ",""),SUBSTITUTE('Look Up Values'!$W$2:$W$30," ",""),0)),"","D&amp;R error")),"")</f>
        <v/>
      </c>
      <c r="O3178" s="256" t="str">
        <f t="shared" si="99"/>
        <v/>
      </c>
    </row>
    <row r="3179" spans="1:15" ht="15.75">
      <c r="A3179" s="250">
        <v>3172</v>
      </c>
      <c r="B3179" s="208"/>
      <c r="C3179" s="49"/>
      <c r="D3179" s="50"/>
      <c r="E3179" s="50"/>
      <c r="F3179" s="50"/>
      <c r="G3179" s="209"/>
      <c r="H3179" s="48"/>
      <c r="I3179" s="457" t="str">
        <f t="shared" si="98"/>
        <v/>
      </c>
      <c r="J3179" s="241" cm="1">
        <f t="array" ref="J3179">SUMPRODUCT(--(K3179:N3179&lt;&gt;"")) + IF(TRIM(O3179)="",0,LEN(O3179)-LEN(SUBSTITUTE(O3179,",",""))+1)</f>
        <v>0</v>
      </c>
      <c r="K3179" s="242" t="str">
        <f>IF(AND(G3179&lt;&gt;0,G3179&lt;&gt;""),IF(B3179="","",IF(ISNUMBER(MATCH(B3179,'Look Up Values'!$B$2:$B$500,0)),"","Dest. error")),"")</f>
        <v/>
      </c>
      <c r="L3179" s="242" t="str">
        <f>IF(AND(G3179&lt;&gt;0,G3179&lt;&gt;""),IF(C3179="","",IF(AND(ISNUMBER(--LEFT(C3179,FIND(" ",C3179&amp;" ")-1)),OR(LEN(LEFT(C3179,FIND(" ",C3179&amp;" ")-1))=6,LEN(LEFT(C3179,FIND(" ",C3179&amp;" ")-1))=7),OR(ISNUMBER(MATCH(LEFT(C3179,FIND(" ",C3179&amp;" ")-1),'Look Up Values'!$G$2:$G$1000,0)),ISNUMBER(MATCH(LEFT(C3179,FIND(" ",C3179&amp;" ")-1),'Look Up Values'!$AE$2:$AE$2000,0)))),"","EWC error")),"")</f>
        <v/>
      </c>
      <c r="M3179" s="242" t="str" cm="1">
        <f t="array" ref="M3179">IF(AND(G3179&lt;&gt;0,G3179&lt;&gt;""),IF(E3179="","",IF(ISNUMBER(MATCH(SUBSTITUTE(E3179," ",""),SUBSTITUTE('Look Up Values'!$I$2:$I$10," ",""),0)),"","State error")),"")</f>
        <v/>
      </c>
      <c r="N3179" s="242" t="str" cm="1">
        <f t="array" ref="N3179">IF(AND(G3179&lt;&gt;0,G3179&lt;&gt;""),IF(F3179="","",IF(ISNUMBER(MATCH(SUBSTITUTE(F3179," ",""),SUBSTITUTE('Look Up Values'!$W$2:$W$30," ",""),0)),"","D&amp;R error")),"")</f>
        <v/>
      </c>
      <c r="O3179" s="256" t="str">
        <f t="shared" si="99"/>
        <v/>
      </c>
    </row>
    <row r="3180" spans="1:15" ht="15.75">
      <c r="A3180" s="250">
        <v>3173</v>
      </c>
      <c r="B3180" s="208"/>
      <c r="C3180" s="49"/>
      <c r="D3180" s="50"/>
      <c r="E3180" s="50"/>
      <c r="F3180" s="50"/>
      <c r="G3180" s="209"/>
      <c r="H3180" s="48"/>
      <c r="I3180" s="457" t="str">
        <f t="shared" si="98"/>
        <v/>
      </c>
      <c r="J3180" s="241" cm="1">
        <f t="array" ref="J3180">SUMPRODUCT(--(K3180:N3180&lt;&gt;"")) + IF(TRIM(O3180)="",0,LEN(O3180)-LEN(SUBSTITUTE(O3180,",",""))+1)</f>
        <v>0</v>
      </c>
      <c r="K3180" s="242" t="str">
        <f>IF(AND(G3180&lt;&gt;0,G3180&lt;&gt;""),IF(B3180="","",IF(ISNUMBER(MATCH(B3180,'Look Up Values'!$B$2:$B$500,0)),"","Dest. error")),"")</f>
        <v/>
      </c>
      <c r="L3180" s="242" t="str">
        <f>IF(AND(G3180&lt;&gt;0,G3180&lt;&gt;""),IF(C3180="","",IF(AND(ISNUMBER(--LEFT(C3180,FIND(" ",C3180&amp;" ")-1)),OR(LEN(LEFT(C3180,FIND(" ",C3180&amp;" ")-1))=6,LEN(LEFT(C3180,FIND(" ",C3180&amp;" ")-1))=7),OR(ISNUMBER(MATCH(LEFT(C3180,FIND(" ",C3180&amp;" ")-1),'Look Up Values'!$G$2:$G$1000,0)),ISNUMBER(MATCH(LEFT(C3180,FIND(" ",C3180&amp;" ")-1),'Look Up Values'!$AE$2:$AE$2000,0)))),"","EWC error")),"")</f>
        <v/>
      </c>
      <c r="M3180" s="242" t="str" cm="1">
        <f t="array" ref="M3180">IF(AND(G3180&lt;&gt;0,G3180&lt;&gt;""),IF(E3180="","",IF(ISNUMBER(MATCH(SUBSTITUTE(E3180," ",""),SUBSTITUTE('Look Up Values'!$I$2:$I$10," ",""),0)),"","State error")),"")</f>
        <v/>
      </c>
      <c r="N3180" s="242" t="str" cm="1">
        <f t="array" ref="N3180">IF(AND(G3180&lt;&gt;0,G3180&lt;&gt;""),IF(F3180="","",IF(ISNUMBER(MATCH(SUBSTITUTE(F3180," ",""),SUBSTITUTE('Look Up Values'!$W$2:$W$30," ",""),0)),"","D&amp;R error")),"")</f>
        <v/>
      </c>
      <c r="O3180" s="256" t="str">
        <f t="shared" si="99"/>
        <v/>
      </c>
    </row>
    <row r="3181" spans="1:15" ht="15.75">
      <c r="A3181" s="250">
        <v>3174</v>
      </c>
      <c r="B3181" s="208"/>
      <c r="C3181" s="49"/>
      <c r="D3181" s="50"/>
      <c r="E3181" s="50"/>
      <c r="F3181" s="50"/>
      <c r="G3181" s="209"/>
      <c r="H3181" s="48"/>
      <c r="I3181" s="457" t="str">
        <f t="shared" si="98"/>
        <v/>
      </c>
      <c r="J3181" s="241" cm="1">
        <f t="array" ref="J3181">SUMPRODUCT(--(K3181:N3181&lt;&gt;"")) + IF(TRIM(O3181)="",0,LEN(O3181)-LEN(SUBSTITUTE(O3181,",",""))+1)</f>
        <v>0</v>
      </c>
      <c r="K3181" s="242" t="str">
        <f>IF(AND(G3181&lt;&gt;0,G3181&lt;&gt;""),IF(B3181="","",IF(ISNUMBER(MATCH(B3181,'Look Up Values'!$B$2:$B$500,0)),"","Dest. error")),"")</f>
        <v/>
      </c>
      <c r="L3181" s="242" t="str">
        <f>IF(AND(G3181&lt;&gt;0,G3181&lt;&gt;""),IF(C3181="","",IF(AND(ISNUMBER(--LEFT(C3181,FIND(" ",C3181&amp;" ")-1)),OR(LEN(LEFT(C3181,FIND(" ",C3181&amp;" ")-1))=6,LEN(LEFT(C3181,FIND(" ",C3181&amp;" ")-1))=7),OR(ISNUMBER(MATCH(LEFT(C3181,FIND(" ",C3181&amp;" ")-1),'Look Up Values'!$G$2:$G$1000,0)),ISNUMBER(MATCH(LEFT(C3181,FIND(" ",C3181&amp;" ")-1),'Look Up Values'!$AE$2:$AE$2000,0)))),"","EWC error")),"")</f>
        <v/>
      </c>
      <c r="M3181" s="242" t="str" cm="1">
        <f t="array" ref="M3181">IF(AND(G3181&lt;&gt;0,G3181&lt;&gt;""),IF(E3181="","",IF(ISNUMBER(MATCH(SUBSTITUTE(E3181," ",""),SUBSTITUTE('Look Up Values'!$I$2:$I$10," ",""),0)),"","State error")),"")</f>
        <v/>
      </c>
      <c r="N3181" s="242" t="str" cm="1">
        <f t="array" ref="N3181">IF(AND(G3181&lt;&gt;0,G3181&lt;&gt;""),IF(F3181="","",IF(ISNUMBER(MATCH(SUBSTITUTE(F3181," ",""),SUBSTITUTE('Look Up Values'!$W$2:$W$30," ",""),0)),"","D&amp;R error")),"")</f>
        <v/>
      </c>
      <c r="O3181" s="256" t="str">
        <f t="shared" si="99"/>
        <v/>
      </c>
    </row>
    <row r="3182" spans="1:15" ht="15.75">
      <c r="A3182" s="250">
        <v>3175</v>
      </c>
      <c r="B3182" s="208"/>
      <c r="C3182" s="49"/>
      <c r="D3182" s="50"/>
      <c r="E3182" s="50"/>
      <c r="F3182" s="50"/>
      <c r="G3182" s="209"/>
      <c r="H3182" s="48"/>
      <c r="I3182" s="457" t="str">
        <f t="shared" si="98"/>
        <v/>
      </c>
      <c r="J3182" s="241" cm="1">
        <f t="array" ref="J3182">SUMPRODUCT(--(K3182:N3182&lt;&gt;"")) + IF(TRIM(O3182)="",0,LEN(O3182)-LEN(SUBSTITUTE(O3182,",",""))+1)</f>
        <v>0</v>
      </c>
      <c r="K3182" s="242" t="str">
        <f>IF(AND(G3182&lt;&gt;0,G3182&lt;&gt;""),IF(B3182="","",IF(ISNUMBER(MATCH(B3182,'Look Up Values'!$B$2:$B$500,0)),"","Dest. error")),"")</f>
        <v/>
      </c>
      <c r="L3182" s="242" t="str">
        <f>IF(AND(G3182&lt;&gt;0,G3182&lt;&gt;""),IF(C3182="","",IF(AND(ISNUMBER(--LEFT(C3182,FIND(" ",C3182&amp;" ")-1)),OR(LEN(LEFT(C3182,FIND(" ",C3182&amp;" ")-1))=6,LEN(LEFT(C3182,FIND(" ",C3182&amp;" ")-1))=7),OR(ISNUMBER(MATCH(LEFT(C3182,FIND(" ",C3182&amp;" ")-1),'Look Up Values'!$G$2:$G$1000,0)),ISNUMBER(MATCH(LEFT(C3182,FIND(" ",C3182&amp;" ")-1),'Look Up Values'!$AE$2:$AE$2000,0)))),"","EWC error")),"")</f>
        <v/>
      </c>
      <c r="M3182" s="242" t="str" cm="1">
        <f t="array" ref="M3182">IF(AND(G3182&lt;&gt;0,G3182&lt;&gt;""),IF(E3182="","",IF(ISNUMBER(MATCH(SUBSTITUTE(E3182," ",""),SUBSTITUTE('Look Up Values'!$I$2:$I$10," ",""),0)),"","State error")),"")</f>
        <v/>
      </c>
      <c r="N3182" s="242" t="str" cm="1">
        <f t="array" ref="N3182">IF(AND(G3182&lt;&gt;0,G3182&lt;&gt;""),IF(F3182="","",IF(ISNUMBER(MATCH(SUBSTITUTE(F3182," ",""),SUBSTITUTE('Look Up Values'!$W$2:$W$30," ",""),0)),"","D&amp;R error")),"")</f>
        <v/>
      </c>
      <c r="O3182" s="256" t="str">
        <f t="shared" si="99"/>
        <v/>
      </c>
    </row>
    <row r="3183" spans="1:15" ht="15.75">
      <c r="A3183" s="250">
        <v>3176</v>
      </c>
      <c r="B3183" s="208"/>
      <c r="C3183" s="49"/>
      <c r="D3183" s="50"/>
      <c r="E3183" s="50"/>
      <c r="F3183" s="50"/>
      <c r="G3183" s="209"/>
      <c r="H3183" s="48"/>
      <c r="I3183" s="457" t="str">
        <f t="shared" si="98"/>
        <v/>
      </c>
      <c r="J3183" s="241" cm="1">
        <f t="array" ref="J3183">SUMPRODUCT(--(K3183:N3183&lt;&gt;"")) + IF(TRIM(O3183)="",0,LEN(O3183)-LEN(SUBSTITUTE(O3183,",",""))+1)</f>
        <v>0</v>
      </c>
      <c r="K3183" s="242" t="str">
        <f>IF(AND(G3183&lt;&gt;0,G3183&lt;&gt;""),IF(B3183="","",IF(ISNUMBER(MATCH(B3183,'Look Up Values'!$B$2:$B$500,0)),"","Dest. error")),"")</f>
        <v/>
      </c>
      <c r="L3183" s="242" t="str">
        <f>IF(AND(G3183&lt;&gt;0,G3183&lt;&gt;""),IF(C3183="","",IF(AND(ISNUMBER(--LEFT(C3183,FIND(" ",C3183&amp;" ")-1)),OR(LEN(LEFT(C3183,FIND(" ",C3183&amp;" ")-1))=6,LEN(LEFT(C3183,FIND(" ",C3183&amp;" ")-1))=7),OR(ISNUMBER(MATCH(LEFT(C3183,FIND(" ",C3183&amp;" ")-1),'Look Up Values'!$G$2:$G$1000,0)),ISNUMBER(MATCH(LEFT(C3183,FIND(" ",C3183&amp;" ")-1),'Look Up Values'!$AE$2:$AE$2000,0)))),"","EWC error")),"")</f>
        <v/>
      </c>
      <c r="M3183" s="242" t="str" cm="1">
        <f t="array" ref="M3183">IF(AND(G3183&lt;&gt;0,G3183&lt;&gt;""),IF(E3183="","",IF(ISNUMBER(MATCH(SUBSTITUTE(E3183," ",""),SUBSTITUTE('Look Up Values'!$I$2:$I$10," ",""),0)),"","State error")),"")</f>
        <v/>
      </c>
      <c r="N3183" s="242" t="str" cm="1">
        <f t="array" ref="N3183">IF(AND(G3183&lt;&gt;0,G3183&lt;&gt;""),IF(F3183="","",IF(ISNUMBER(MATCH(SUBSTITUTE(F3183," ",""),SUBSTITUTE('Look Up Values'!$W$2:$W$30," ",""),0)),"","D&amp;R error")),"")</f>
        <v/>
      </c>
      <c r="O3183" s="256" t="str">
        <f t="shared" si="99"/>
        <v/>
      </c>
    </row>
    <row r="3184" spans="1:15" ht="15.75">
      <c r="A3184" s="250">
        <v>3177</v>
      </c>
      <c r="B3184" s="208"/>
      <c r="C3184" s="49"/>
      <c r="D3184" s="50"/>
      <c r="E3184" s="50"/>
      <c r="F3184" s="50"/>
      <c r="G3184" s="209"/>
      <c r="H3184" s="48"/>
      <c r="I3184" s="457" t="str">
        <f t="shared" si="98"/>
        <v/>
      </c>
      <c r="J3184" s="241" cm="1">
        <f t="array" ref="J3184">SUMPRODUCT(--(K3184:N3184&lt;&gt;"")) + IF(TRIM(O3184)="",0,LEN(O3184)-LEN(SUBSTITUTE(O3184,",",""))+1)</f>
        <v>0</v>
      </c>
      <c r="K3184" s="242" t="str">
        <f>IF(AND(G3184&lt;&gt;0,G3184&lt;&gt;""),IF(B3184="","",IF(ISNUMBER(MATCH(B3184,'Look Up Values'!$B$2:$B$500,0)),"","Dest. error")),"")</f>
        <v/>
      </c>
      <c r="L3184" s="242" t="str">
        <f>IF(AND(G3184&lt;&gt;0,G3184&lt;&gt;""),IF(C3184="","",IF(AND(ISNUMBER(--LEFT(C3184,FIND(" ",C3184&amp;" ")-1)),OR(LEN(LEFT(C3184,FIND(" ",C3184&amp;" ")-1))=6,LEN(LEFT(C3184,FIND(" ",C3184&amp;" ")-1))=7),OR(ISNUMBER(MATCH(LEFT(C3184,FIND(" ",C3184&amp;" ")-1),'Look Up Values'!$G$2:$G$1000,0)),ISNUMBER(MATCH(LEFT(C3184,FIND(" ",C3184&amp;" ")-1),'Look Up Values'!$AE$2:$AE$2000,0)))),"","EWC error")),"")</f>
        <v/>
      </c>
      <c r="M3184" s="242" t="str" cm="1">
        <f t="array" ref="M3184">IF(AND(G3184&lt;&gt;0,G3184&lt;&gt;""),IF(E3184="","",IF(ISNUMBER(MATCH(SUBSTITUTE(E3184," ",""),SUBSTITUTE('Look Up Values'!$I$2:$I$10," ",""),0)),"","State error")),"")</f>
        <v/>
      </c>
      <c r="N3184" s="242" t="str" cm="1">
        <f t="array" ref="N3184">IF(AND(G3184&lt;&gt;0,G3184&lt;&gt;""),IF(F3184="","",IF(ISNUMBER(MATCH(SUBSTITUTE(F3184," ",""),SUBSTITUTE('Look Up Values'!$W$2:$W$30," ",""),0)),"","D&amp;R error")),"")</f>
        <v/>
      </c>
      <c r="O3184" s="256" t="str">
        <f t="shared" si="99"/>
        <v/>
      </c>
    </row>
    <row r="3185" spans="1:15" ht="15.75">
      <c r="A3185" s="250">
        <v>3178</v>
      </c>
      <c r="B3185" s="208"/>
      <c r="C3185" s="49"/>
      <c r="D3185" s="50"/>
      <c r="E3185" s="50"/>
      <c r="F3185" s="50"/>
      <c r="G3185" s="209"/>
      <c r="H3185" s="48"/>
      <c r="I3185" s="457" t="str">
        <f t="shared" si="98"/>
        <v/>
      </c>
      <c r="J3185" s="241" cm="1">
        <f t="array" ref="J3185">SUMPRODUCT(--(K3185:N3185&lt;&gt;"")) + IF(TRIM(O3185)="",0,LEN(O3185)-LEN(SUBSTITUTE(O3185,",",""))+1)</f>
        <v>0</v>
      </c>
      <c r="K3185" s="242" t="str">
        <f>IF(AND(G3185&lt;&gt;0,G3185&lt;&gt;""),IF(B3185="","",IF(ISNUMBER(MATCH(B3185,'Look Up Values'!$B$2:$B$500,0)),"","Dest. error")),"")</f>
        <v/>
      </c>
      <c r="L3185" s="242" t="str">
        <f>IF(AND(G3185&lt;&gt;0,G3185&lt;&gt;""),IF(C3185="","",IF(AND(ISNUMBER(--LEFT(C3185,FIND(" ",C3185&amp;" ")-1)),OR(LEN(LEFT(C3185,FIND(" ",C3185&amp;" ")-1))=6,LEN(LEFT(C3185,FIND(" ",C3185&amp;" ")-1))=7),OR(ISNUMBER(MATCH(LEFT(C3185,FIND(" ",C3185&amp;" ")-1),'Look Up Values'!$G$2:$G$1000,0)),ISNUMBER(MATCH(LEFT(C3185,FIND(" ",C3185&amp;" ")-1),'Look Up Values'!$AE$2:$AE$2000,0)))),"","EWC error")),"")</f>
        <v/>
      </c>
      <c r="M3185" s="242" t="str" cm="1">
        <f t="array" ref="M3185">IF(AND(G3185&lt;&gt;0,G3185&lt;&gt;""),IF(E3185="","",IF(ISNUMBER(MATCH(SUBSTITUTE(E3185," ",""),SUBSTITUTE('Look Up Values'!$I$2:$I$10," ",""),0)),"","State error")),"")</f>
        <v/>
      </c>
      <c r="N3185" s="242" t="str" cm="1">
        <f t="array" ref="N3185">IF(AND(G3185&lt;&gt;0,G3185&lt;&gt;""),IF(F3185="","",IF(ISNUMBER(MATCH(SUBSTITUTE(F3185," ",""),SUBSTITUTE('Look Up Values'!$W$2:$W$30," ",""),0)),"","D&amp;R error")),"")</f>
        <v/>
      </c>
      <c r="O3185" s="256" t="str">
        <f t="shared" si="99"/>
        <v/>
      </c>
    </row>
    <row r="3186" spans="1:15" ht="15.75">
      <c r="A3186" s="250">
        <v>3179</v>
      </c>
      <c r="B3186" s="208"/>
      <c r="C3186" s="49"/>
      <c r="D3186" s="50"/>
      <c r="E3186" s="50"/>
      <c r="F3186" s="50"/>
      <c r="G3186" s="209"/>
      <c r="H3186" s="48"/>
      <c r="I3186" s="457" t="str">
        <f t="shared" si="98"/>
        <v/>
      </c>
      <c r="J3186" s="241" cm="1">
        <f t="array" ref="J3186">SUMPRODUCT(--(K3186:N3186&lt;&gt;"")) + IF(TRIM(O3186)="",0,LEN(O3186)-LEN(SUBSTITUTE(O3186,",",""))+1)</f>
        <v>0</v>
      </c>
      <c r="K3186" s="242" t="str">
        <f>IF(AND(G3186&lt;&gt;0,G3186&lt;&gt;""),IF(B3186="","",IF(ISNUMBER(MATCH(B3186,'Look Up Values'!$B$2:$B$500,0)),"","Dest. error")),"")</f>
        <v/>
      </c>
      <c r="L3186" s="242" t="str">
        <f>IF(AND(G3186&lt;&gt;0,G3186&lt;&gt;""),IF(C3186="","",IF(AND(ISNUMBER(--LEFT(C3186,FIND(" ",C3186&amp;" ")-1)),OR(LEN(LEFT(C3186,FIND(" ",C3186&amp;" ")-1))=6,LEN(LEFT(C3186,FIND(" ",C3186&amp;" ")-1))=7),OR(ISNUMBER(MATCH(LEFT(C3186,FIND(" ",C3186&amp;" ")-1),'Look Up Values'!$G$2:$G$1000,0)),ISNUMBER(MATCH(LEFT(C3186,FIND(" ",C3186&amp;" ")-1),'Look Up Values'!$AE$2:$AE$2000,0)))),"","EWC error")),"")</f>
        <v/>
      </c>
      <c r="M3186" s="242" t="str" cm="1">
        <f t="array" ref="M3186">IF(AND(G3186&lt;&gt;0,G3186&lt;&gt;""),IF(E3186="","",IF(ISNUMBER(MATCH(SUBSTITUTE(E3186," ",""),SUBSTITUTE('Look Up Values'!$I$2:$I$10," ",""),0)),"","State error")),"")</f>
        <v/>
      </c>
      <c r="N3186" s="242" t="str" cm="1">
        <f t="array" ref="N3186">IF(AND(G3186&lt;&gt;0,G3186&lt;&gt;""),IF(F3186="","",IF(ISNUMBER(MATCH(SUBSTITUTE(F3186," ",""),SUBSTITUTE('Look Up Values'!$W$2:$W$30," ",""),0)),"","D&amp;R error")),"")</f>
        <v/>
      </c>
      <c r="O3186" s="256" t="str">
        <f t="shared" si="99"/>
        <v/>
      </c>
    </row>
    <row r="3187" spans="1:15" ht="15.75">
      <c r="A3187" s="250">
        <v>3180</v>
      </c>
      <c r="B3187" s="208"/>
      <c r="C3187" s="49"/>
      <c r="D3187" s="50"/>
      <c r="E3187" s="50"/>
      <c r="F3187" s="50"/>
      <c r="G3187" s="209"/>
      <c r="H3187" s="48"/>
      <c r="I3187" s="457" t="str">
        <f t="shared" si="98"/>
        <v/>
      </c>
      <c r="J3187" s="241" cm="1">
        <f t="array" ref="J3187">SUMPRODUCT(--(K3187:N3187&lt;&gt;"")) + IF(TRIM(O3187)="",0,LEN(O3187)-LEN(SUBSTITUTE(O3187,",",""))+1)</f>
        <v>0</v>
      </c>
      <c r="K3187" s="242" t="str">
        <f>IF(AND(G3187&lt;&gt;0,G3187&lt;&gt;""),IF(B3187="","",IF(ISNUMBER(MATCH(B3187,'Look Up Values'!$B$2:$B$500,0)),"","Dest. error")),"")</f>
        <v/>
      </c>
      <c r="L3187" s="242" t="str">
        <f>IF(AND(G3187&lt;&gt;0,G3187&lt;&gt;""),IF(C3187="","",IF(AND(ISNUMBER(--LEFT(C3187,FIND(" ",C3187&amp;" ")-1)),OR(LEN(LEFT(C3187,FIND(" ",C3187&amp;" ")-1))=6,LEN(LEFT(C3187,FIND(" ",C3187&amp;" ")-1))=7),OR(ISNUMBER(MATCH(LEFT(C3187,FIND(" ",C3187&amp;" ")-1),'Look Up Values'!$G$2:$G$1000,0)),ISNUMBER(MATCH(LEFT(C3187,FIND(" ",C3187&amp;" ")-1),'Look Up Values'!$AE$2:$AE$2000,0)))),"","EWC error")),"")</f>
        <v/>
      </c>
      <c r="M3187" s="242" t="str" cm="1">
        <f t="array" ref="M3187">IF(AND(G3187&lt;&gt;0,G3187&lt;&gt;""),IF(E3187="","",IF(ISNUMBER(MATCH(SUBSTITUTE(E3187," ",""),SUBSTITUTE('Look Up Values'!$I$2:$I$10," ",""),0)),"","State error")),"")</f>
        <v/>
      </c>
      <c r="N3187" s="242" t="str" cm="1">
        <f t="array" ref="N3187">IF(AND(G3187&lt;&gt;0,G3187&lt;&gt;""),IF(F3187="","",IF(ISNUMBER(MATCH(SUBSTITUTE(F3187," ",""),SUBSTITUTE('Look Up Values'!$W$2:$W$30," ",""),0)),"","D&amp;R error")),"")</f>
        <v/>
      </c>
      <c r="O3187" s="256" t="str">
        <f t="shared" si="99"/>
        <v/>
      </c>
    </row>
    <row r="3188" spans="1:15" ht="15.75">
      <c r="A3188" s="250">
        <v>3181</v>
      </c>
      <c r="B3188" s="208"/>
      <c r="C3188" s="49"/>
      <c r="D3188" s="50"/>
      <c r="E3188" s="50"/>
      <c r="F3188" s="50"/>
      <c r="G3188" s="209"/>
      <c r="H3188" s="48"/>
      <c r="I3188" s="457" t="str">
        <f t="shared" si="98"/>
        <v/>
      </c>
      <c r="J3188" s="241" cm="1">
        <f t="array" ref="J3188">SUMPRODUCT(--(K3188:N3188&lt;&gt;"")) + IF(TRIM(O3188)="",0,LEN(O3188)-LEN(SUBSTITUTE(O3188,",",""))+1)</f>
        <v>0</v>
      </c>
      <c r="K3188" s="242" t="str">
        <f>IF(AND(G3188&lt;&gt;0,G3188&lt;&gt;""),IF(B3188="","",IF(ISNUMBER(MATCH(B3188,'Look Up Values'!$B$2:$B$500,0)),"","Dest. error")),"")</f>
        <v/>
      </c>
      <c r="L3188" s="242" t="str">
        <f>IF(AND(G3188&lt;&gt;0,G3188&lt;&gt;""),IF(C3188="","",IF(AND(ISNUMBER(--LEFT(C3188,FIND(" ",C3188&amp;" ")-1)),OR(LEN(LEFT(C3188,FIND(" ",C3188&amp;" ")-1))=6,LEN(LEFT(C3188,FIND(" ",C3188&amp;" ")-1))=7),OR(ISNUMBER(MATCH(LEFT(C3188,FIND(" ",C3188&amp;" ")-1),'Look Up Values'!$G$2:$G$1000,0)),ISNUMBER(MATCH(LEFT(C3188,FIND(" ",C3188&amp;" ")-1),'Look Up Values'!$AE$2:$AE$2000,0)))),"","EWC error")),"")</f>
        <v/>
      </c>
      <c r="M3188" s="242" t="str" cm="1">
        <f t="array" ref="M3188">IF(AND(G3188&lt;&gt;0,G3188&lt;&gt;""),IF(E3188="","",IF(ISNUMBER(MATCH(SUBSTITUTE(E3188," ",""),SUBSTITUTE('Look Up Values'!$I$2:$I$10," ",""),0)),"","State error")),"")</f>
        <v/>
      </c>
      <c r="N3188" s="242" t="str" cm="1">
        <f t="array" ref="N3188">IF(AND(G3188&lt;&gt;0,G3188&lt;&gt;""),IF(F3188="","",IF(ISNUMBER(MATCH(SUBSTITUTE(F3188," ",""),SUBSTITUTE('Look Up Values'!$W$2:$W$30," ",""),0)),"","D&amp;R error")),"")</f>
        <v/>
      </c>
      <c r="O3188" s="256" t="str">
        <f t="shared" si="99"/>
        <v/>
      </c>
    </row>
    <row r="3189" spans="1:15" ht="15.75">
      <c r="A3189" s="250">
        <v>3182</v>
      </c>
      <c r="B3189" s="208"/>
      <c r="C3189" s="49"/>
      <c r="D3189" s="50"/>
      <c r="E3189" s="50"/>
      <c r="F3189" s="50"/>
      <c r="G3189" s="209"/>
      <c r="H3189" s="48"/>
      <c r="I3189" s="457" t="str">
        <f t="shared" si="98"/>
        <v/>
      </c>
      <c r="J3189" s="241" cm="1">
        <f t="array" ref="J3189">SUMPRODUCT(--(K3189:N3189&lt;&gt;"")) + IF(TRIM(O3189)="",0,LEN(O3189)-LEN(SUBSTITUTE(O3189,",",""))+1)</f>
        <v>0</v>
      </c>
      <c r="K3189" s="242" t="str">
        <f>IF(AND(G3189&lt;&gt;0,G3189&lt;&gt;""),IF(B3189="","",IF(ISNUMBER(MATCH(B3189,'Look Up Values'!$B$2:$B$500,0)),"","Dest. error")),"")</f>
        <v/>
      </c>
      <c r="L3189" s="242" t="str">
        <f>IF(AND(G3189&lt;&gt;0,G3189&lt;&gt;""),IF(C3189="","",IF(AND(ISNUMBER(--LEFT(C3189,FIND(" ",C3189&amp;" ")-1)),OR(LEN(LEFT(C3189,FIND(" ",C3189&amp;" ")-1))=6,LEN(LEFT(C3189,FIND(" ",C3189&amp;" ")-1))=7),OR(ISNUMBER(MATCH(LEFT(C3189,FIND(" ",C3189&amp;" ")-1),'Look Up Values'!$G$2:$G$1000,0)),ISNUMBER(MATCH(LEFT(C3189,FIND(" ",C3189&amp;" ")-1),'Look Up Values'!$AE$2:$AE$2000,0)))),"","EWC error")),"")</f>
        <v/>
      </c>
      <c r="M3189" s="242" t="str" cm="1">
        <f t="array" ref="M3189">IF(AND(G3189&lt;&gt;0,G3189&lt;&gt;""),IF(E3189="","",IF(ISNUMBER(MATCH(SUBSTITUTE(E3189," ",""),SUBSTITUTE('Look Up Values'!$I$2:$I$10," ",""),0)),"","State error")),"")</f>
        <v/>
      </c>
      <c r="N3189" s="242" t="str" cm="1">
        <f t="array" ref="N3189">IF(AND(G3189&lt;&gt;0,G3189&lt;&gt;""),IF(F3189="","",IF(ISNUMBER(MATCH(SUBSTITUTE(F3189," ",""),SUBSTITUTE('Look Up Values'!$W$2:$W$30," ",""),0)),"","D&amp;R error")),"")</f>
        <v/>
      </c>
      <c r="O3189" s="256" t="str">
        <f t="shared" si="99"/>
        <v/>
      </c>
    </row>
    <row r="3190" spans="1:15" ht="15.75">
      <c r="A3190" s="250">
        <v>3183</v>
      </c>
      <c r="B3190" s="208"/>
      <c r="C3190" s="49"/>
      <c r="D3190" s="50"/>
      <c r="E3190" s="50"/>
      <c r="F3190" s="50"/>
      <c r="G3190" s="209"/>
      <c r="H3190" s="48"/>
      <c r="I3190" s="457" t="str">
        <f t="shared" si="98"/>
        <v/>
      </c>
      <c r="J3190" s="241" cm="1">
        <f t="array" ref="J3190">SUMPRODUCT(--(K3190:N3190&lt;&gt;"")) + IF(TRIM(O3190)="",0,LEN(O3190)-LEN(SUBSTITUTE(O3190,",",""))+1)</f>
        <v>0</v>
      </c>
      <c r="K3190" s="242" t="str">
        <f>IF(AND(G3190&lt;&gt;0,G3190&lt;&gt;""),IF(B3190="","",IF(ISNUMBER(MATCH(B3190,'Look Up Values'!$B$2:$B$500,0)),"","Dest. error")),"")</f>
        <v/>
      </c>
      <c r="L3190" s="242" t="str">
        <f>IF(AND(G3190&lt;&gt;0,G3190&lt;&gt;""),IF(C3190="","",IF(AND(ISNUMBER(--LEFT(C3190,FIND(" ",C3190&amp;" ")-1)),OR(LEN(LEFT(C3190,FIND(" ",C3190&amp;" ")-1))=6,LEN(LEFT(C3190,FIND(" ",C3190&amp;" ")-1))=7),OR(ISNUMBER(MATCH(LEFT(C3190,FIND(" ",C3190&amp;" ")-1),'Look Up Values'!$G$2:$G$1000,0)),ISNUMBER(MATCH(LEFT(C3190,FIND(" ",C3190&amp;" ")-1),'Look Up Values'!$AE$2:$AE$2000,0)))),"","EWC error")),"")</f>
        <v/>
      </c>
      <c r="M3190" s="242" t="str" cm="1">
        <f t="array" ref="M3190">IF(AND(G3190&lt;&gt;0,G3190&lt;&gt;""),IF(E3190="","",IF(ISNUMBER(MATCH(SUBSTITUTE(E3190," ",""),SUBSTITUTE('Look Up Values'!$I$2:$I$10," ",""),0)),"","State error")),"")</f>
        <v/>
      </c>
      <c r="N3190" s="242" t="str" cm="1">
        <f t="array" ref="N3190">IF(AND(G3190&lt;&gt;0,G3190&lt;&gt;""),IF(F3190="","",IF(ISNUMBER(MATCH(SUBSTITUTE(F3190," ",""),SUBSTITUTE('Look Up Values'!$W$2:$W$30," ",""),0)),"","D&amp;R error")),"")</f>
        <v/>
      </c>
      <c r="O3190" s="256" t="str">
        <f t="shared" si="99"/>
        <v/>
      </c>
    </row>
    <row r="3191" spans="1:15" ht="15.75">
      <c r="A3191" s="250">
        <v>3184</v>
      </c>
      <c r="B3191" s="208"/>
      <c r="C3191" s="49"/>
      <c r="D3191" s="50"/>
      <c r="E3191" s="50"/>
      <c r="F3191" s="50"/>
      <c r="G3191" s="209"/>
      <c r="H3191" s="48"/>
      <c r="I3191" s="457" t="str">
        <f t="shared" si="98"/>
        <v/>
      </c>
      <c r="J3191" s="241" cm="1">
        <f t="array" ref="J3191">SUMPRODUCT(--(K3191:N3191&lt;&gt;"")) + IF(TRIM(O3191)="",0,LEN(O3191)-LEN(SUBSTITUTE(O3191,",",""))+1)</f>
        <v>0</v>
      </c>
      <c r="K3191" s="242" t="str">
        <f>IF(AND(G3191&lt;&gt;0,G3191&lt;&gt;""),IF(B3191="","",IF(ISNUMBER(MATCH(B3191,'Look Up Values'!$B$2:$B$500,0)),"","Dest. error")),"")</f>
        <v/>
      </c>
      <c r="L3191" s="242" t="str">
        <f>IF(AND(G3191&lt;&gt;0,G3191&lt;&gt;""),IF(C3191="","",IF(AND(ISNUMBER(--LEFT(C3191,FIND(" ",C3191&amp;" ")-1)),OR(LEN(LEFT(C3191,FIND(" ",C3191&amp;" ")-1))=6,LEN(LEFT(C3191,FIND(" ",C3191&amp;" ")-1))=7),OR(ISNUMBER(MATCH(LEFT(C3191,FIND(" ",C3191&amp;" ")-1),'Look Up Values'!$G$2:$G$1000,0)),ISNUMBER(MATCH(LEFT(C3191,FIND(" ",C3191&amp;" ")-1),'Look Up Values'!$AE$2:$AE$2000,0)))),"","EWC error")),"")</f>
        <v/>
      </c>
      <c r="M3191" s="242" t="str" cm="1">
        <f t="array" ref="M3191">IF(AND(G3191&lt;&gt;0,G3191&lt;&gt;""),IF(E3191="","",IF(ISNUMBER(MATCH(SUBSTITUTE(E3191," ",""),SUBSTITUTE('Look Up Values'!$I$2:$I$10," ",""),0)),"","State error")),"")</f>
        <v/>
      </c>
      <c r="N3191" s="242" t="str" cm="1">
        <f t="array" ref="N3191">IF(AND(G3191&lt;&gt;0,G3191&lt;&gt;""),IF(F3191="","",IF(ISNUMBER(MATCH(SUBSTITUTE(F3191," ",""),SUBSTITUTE('Look Up Values'!$W$2:$W$30," ",""),0)),"","D&amp;R error")),"")</f>
        <v/>
      </c>
      <c r="O3191" s="256" t="str">
        <f t="shared" si="99"/>
        <v/>
      </c>
    </row>
    <row r="3192" spans="1:15" ht="15.75">
      <c r="A3192" s="250">
        <v>3185</v>
      </c>
      <c r="B3192" s="208"/>
      <c r="C3192" s="49"/>
      <c r="D3192" s="50"/>
      <c r="E3192" s="50"/>
      <c r="F3192" s="50"/>
      <c r="G3192" s="209"/>
      <c r="H3192" s="48"/>
      <c r="I3192" s="457" t="str">
        <f t="shared" si="98"/>
        <v/>
      </c>
      <c r="J3192" s="241" cm="1">
        <f t="array" ref="J3192">SUMPRODUCT(--(K3192:N3192&lt;&gt;"")) + IF(TRIM(O3192)="",0,LEN(O3192)-LEN(SUBSTITUTE(O3192,",",""))+1)</f>
        <v>0</v>
      </c>
      <c r="K3192" s="242" t="str">
        <f>IF(AND(G3192&lt;&gt;0,G3192&lt;&gt;""),IF(B3192="","",IF(ISNUMBER(MATCH(B3192,'Look Up Values'!$B$2:$B$500,0)),"","Dest. error")),"")</f>
        <v/>
      </c>
      <c r="L3192" s="242" t="str">
        <f>IF(AND(G3192&lt;&gt;0,G3192&lt;&gt;""),IF(C3192="","",IF(AND(ISNUMBER(--LEFT(C3192,FIND(" ",C3192&amp;" ")-1)),OR(LEN(LEFT(C3192,FIND(" ",C3192&amp;" ")-1))=6,LEN(LEFT(C3192,FIND(" ",C3192&amp;" ")-1))=7),OR(ISNUMBER(MATCH(LEFT(C3192,FIND(" ",C3192&amp;" ")-1),'Look Up Values'!$G$2:$G$1000,0)),ISNUMBER(MATCH(LEFT(C3192,FIND(" ",C3192&amp;" ")-1),'Look Up Values'!$AE$2:$AE$2000,0)))),"","EWC error")),"")</f>
        <v/>
      </c>
      <c r="M3192" s="242" t="str" cm="1">
        <f t="array" ref="M3192">IF(AND(G3192&lt;&gt;0,G3192&lt;&gt;""),IF(E3192="","",IF(ISNUMBER(MATCH(SUBSTITUTE(E3192," ",""),SUBSTITUTE('Look Up Values'!$I$2:$I$10," ",""),0)),"","State error")),"")</f>
        <v/>
      </c>
      <c r="N3192" s="242" t="str" cm="1">
        <f t="array" ref="N3192">IF(AND(G3192&lt;&gt;0,G3192&lt;&gt;""),IF(F3192="","",IF(ISNUMBER(MATCH(SUBSTITUTE(F3192," ",""),SUBSTITUTE('Look Up Values'!$W$2:$W$30," ",""),0)),"","D&amp;R error")),"")</f>
        <v/>
      </c>
      <c r="O3192" s="256" t="str">
        <f t="shared" si="99"/>
        <v/>
      </c>
    </row>
    <row r="3193" spans="1:15" ht="15.75">
      <c r="A3193" s="250">
        <v>3186</v>
      </c>
      <c r="B3193" s="208"/>
      <c r="C3193" s="49"/>
      <c r="D3193" s="50"/>
      <c r="E3193" s="50"/>
      <c r="F3193" s="50"/>
      <c r="G3193" s="209"/>
      <c r="H3193" s="48"/>
      <c r="I3193" s="457" t="str">
        <f t="shared" si="98"/>
        <v/>
      </c>
      <c r="J3193" s="241" cm="1">
        <f t="array" ref="J3193">SUMPRODUCT(--(K3193:N3193&lt;&gt;"")) + IF(TRIM(O3193)="",0,LEN(O3193)-LEN(SUBSTITUTE(O3193,",",""))+1)</f>
        <v>0</v>
      </c>
      <c r="K3193" s="242" t="str">
        <f>IF(AND(G3193&lt;&gt;0,G3193&lt;&gt;""),IF(B3193="","",IF(ISNUMBER(MATCH(B3193,'Look Up Values'!$B$2:$B$500,0)),"","Dest. error")),"")</f>
        <v/>
      </c>
      <c r="L3193" s="242" t="str">
        <f>IF(AND(G3193&lt;&gt;0,G3193&lt;&gt;""),IF(C3193="","",IF(AND(ISNUMBER(--LEFT(C3193,FIND(" ",C3193&amp;" ")-1)),OR(LEN(LEFT(C3193,FIND(" ",C3193&amp;" ")-1))=6,LEN(LEFT(C3193,FIND(" ",C3193&amp;" ")-1))=7),OR(ISNUMBER(MATCH(LEFT(C3193,FIND(" ",C3193&amp;" ")-1),'Look Up Values'!$G$2:$G$1000,0)),ISNUMBER(MATCH(LEFT(C3193,FIND(" ",C3193&amp;" ")-1),'Look Up Values'!$AE$2:$AE$2000,0)))),"","EWC error")),"")</f>
        <v/>
      </c>
      <c r="M3193" s="242" t="str" cm="1">
        <f t="array" ref="M3193">IF(AND(G3193&lt;&gt;0,G3193&lt;&gt;""),IF(E3193="","",IF(ISNUMBER(MATCH(SUBSTITUTE(E3193," ",""),SUBSTITUTE('Look Up Values'!$I$2:$I$10," ",""),0)),"","State error")),"")</f>
        <v/>
      </c>
      <c r="N3193" s="242" t="str" cm="1">
        <f t="array" ref="N3193">IF(AND(G3193&lt;&gt;0,G3193&lt;&gt;""),IF(F3193="","",IF(ISNUMBER(MATCH(SUBSTITUTE(F3193," ",""),SUBSTITUTE('Look Up Values'!$W$2:$W$30," ",""),0)),"","D&amp;R error")),"")</f>
        <v/>
      </c>
      <c r="O3193" s="256" t="str">
        <f t="shared" si="99"/>
        <v/>
      </c>
    </row>
    <row r="3194" spans="1:15" ht="15.75">
      <c r="A3194" s="250">
        <v>3187</v>
      </c>
      <c r="B3194" s="208"/>
      <c r="C3194" s="49"/>
      <c r="D3194" s="50"/>
      <c r="E3194" s="50"/>
      <c r="F3194" s="50"/>
      <c r="G3194" s="209"/>
      <c r="H3194" s="48"/>
      <c r="I3194" s="457" t="str">
        <f t="shared" si="98"/>
        <v/>
      </c>
      <c r="J3194" s="241" cm="1">
        <f t="array" ref="J3194">SUMPRODUCT(--(K3194:N3194&lt;&gt;"")) + IF(TRIM(O3194)="",0,LEN(O3194)-LEN(SUBSTITUTE(O3194,",",""))+1)</f>
        <v>0</v>
      </c>
      <c r="K3194" s="242" t="str">
        <f>IF(AND(G3194&lt;&gt;0,G3194&lt;&gt;""),IF(B3194="","",IF(ISNUMBER(MATCH(B3194,'Look Up Values'!$B$2:$B$500,0)),"","Dest. error")),"")</f>
        <v/>
      </c>
      <c r="L3194" s="242" t="str">
        <f>IF(AND(G3194&lt;&gt;0,G3194&lt;&gt;""),IF(C3194="","",IF(AND(ISNUMBER(--LEFT(C3194,FIND(" ",C3194&amp;" ")-1)),OR(LEN(LEFT(C3194,FIND(" ",C3194&amp;" ")-1))=6,LEN(LEFT(C3194,FIND(" ",C3194&amp;" ")-1))=7),OR(ISNUMBER(MATCH(LEFT(C3194,FIND(" ",C3194&amp;" ")-1),'Look Up Values'!$G$2:$G$1000,0)),ISNUMBER(MATCH(LEFT(C3194,FIND(" ",C3194&amp;" ")-1),'Look Up Values'!$AE$2:$AE$2000,0)))),"","EWC error")),"")</f>
        <v/>
      </c>
      <c r="M3194" s="242" t="str" cm="1">
        <f t="array" ref="M3194">IF(AND(G3194&lt;&gt;0,G3194&lt;&gt;""),IF(E3194="","",IF(ISNUMBER(MATCH(SUBSTITUTE(E3194," ",""),SUBSTITUTE('Look Up Values'!$I$2:$I$10," ",""),0)),"","State error")),"")</f>
        <v/>
      </c>
      <c r="N3194" s="242" t="str" cm="1">
        <f t="array" ref="N3194">IF(AND(G3194&lt;&gt;0,G3194&lt;&gt;""),IF(F3194="","",IF(ISNUMBER(MATCH(SUBSTITUTE(F3194," ",""),SUBSTITUTE('Look Up Values'!$W$2:$W$30," ",""),0)),"","D&amp;R error")),"")</f>
        <v/>
      </c>
      <c r="O3194" s="256" t="str">
        <f t="shared" si="99"/>
        <v/>
      </c>
    </row>
    <row r="3195" spans="1:15" ht="15.75">
      <c r="A3195" s="250">
        <v>3188</v>
      </c>
      <c r="B3195" s="208"/>
      <c r="C3195" s="49"/>
      <c r="D3195" s="50"/>
      <c r="E3195" s="50"/>
      <c r="F3195" s="50"/>
      <c r="G3195" s="209"/>
      <c r="H3195" s="48"/>
      <c r="I3195" s="457" t="str">
        <f t="shared" si="98"/>
        <v/>
      </c>
      <c r="J3195" s="241" cm="1">
        <f t="array" ref="J3195">SUMPRODUCT(--(K3195:N3195&lt;&gt;"")) + IF(TRIM(O3195)="",0,LEN(O3195)-LEN(SUBSTITUTE(O3195,",",""))+1)</f>
        <v>0</v>
      </c>
      <c r="K3195" s="242" t="str">
        <f>IF(AND(G3195&lt;&gt;0,G3195&lt;&gt;""),IF(B3195="","",IF(ISNUMBER(MATCH(B3195,'Look Up Values'!$B$2:$B$500,0)),"","Dest. error")),"")</f>
        <v/>
      </c>
      <c r="L3195" s="242" t="str">
        <f>IF(AND(G3195&lt;&gt;0,G3195&lt;&gt;""),IF(C3195="","",IF(AND(ISNUMBER(--LEFT(C3195,FIND(" ",C3195&amp;" ")-1)),OR(LEN(LEFT(C3195,FIND(" ",C3195&amp;" ")-1))=6,LEN(LEFT(C3195,FIND(" ",C3195&amp;" ")-1))=7),OR(ISNUMBER(MATCH(LEFT(C3195,FIND(" ",C3195&amp;" ")-1),'Look Up Values'!$G$2:$G$1000,0)),ISNUMBER(MATCH(LEFT(C3195,FIND(" ",C3195&amp;" ")-1),'Look Up Values'!$AE$2:$AE$2000,0)))),"","EWC error")),"")</f>
        <v/>
      </c>
      <c r="M3195" s="242" t="str" cm="1">
        <f t="array" ref="M3195">IF(AND(G3195&lt;&gt;0,G3195&lt;&gt;""),IF(E3195="","",IF(ISNUMBER(MATCH(SUBSTITUTE(E3195," ",""),SUBSTITUTE('Look Up Values'!$I$2:$I$10," ",""),0)),"","State error")),"")</f>
        <v/>
      </c>
      <c r="N3195" s="242" t="str" cm="1">
        <f t="array" ref="N3195">IF(AND(G3195&lt;&gt;0,G3195&lt;&gt;""),IF(F3195="","",IF(ISNUMBER(MATCH(SUBSTITUTE(F3195," ",""),SUBSTITUTE('Look Up Values'!$W$2:$W$30," ",""),0)),"","D&amp;R error")),"")</f>
        <v/>
      </c>
      <c r="O3195" s="256" t="str">
        <f t="shared" si="99"/>
        <v/>
      </c>
    </row>
    <row r="3196" spans="1:15" ht="15.75">
      <c r="A3196" s="250">
        <v>3189</v>
      </c>
      <c r="B3196" s="208"/>
      <c r="C3196" s="49"/>
      <c r="D3196" s="50"/>
      <c r="E3196" s="50"/>
      <c r="F3196" s="50"/>
      <c r="G3196" s="209"/>
      <c r="H3196" s="48"/>
      <c r="I3196" s="457" t="str">
        <f t="shared" si="98"/>
        <v/>
      </c>
      <c r="J3196" s="241" cm="1">
        <f t="array" ref="J3196">SUMPRODUCT(--(K3196:N3196&lt;&gt;"")) + IF(TRIM(O3196)="",0,LEN(O3196)-LEN(SUBSTITUTE(O3196,",",""))+1)</f>
        <v>0</v>
      </c>
      <c r="K3196" s="242" t="str">
        <f>IF(AND(G3196&lt;&gt;0,G3196&lt;&gt;""),IF(B3196="","",IF(ISNUMBER(MATCH(B3196,'Look Up Values'!$B$2:$B$500,0)),"","Dest. error")),"")</f>
        <v/>
      </c>
      <c r="L3196" s="242" t="str">
        <f>IF(AND(G3196&lt;&gt;0,G3196&lt;&gt;""),IF(C3196="","",IF(AND(ISNUMBER(--LEFT(C3196,FIND(" ",C3196&amp;" ")-1)),OR(LEN(LEFT(C3196,FIND(" ",C3196&amp;" ")-1))=6,LEN(LEFT(C3196,FIND(" ",C3196&amp;" ")-1))=7),OR(ISNUMBER(MATCH(LEFT(C3196,FIND(" ",C3196&amp;" ")-1),'Look Up Values'!$G$2:$G$1000,0)),ISNUMBER(MATCH(LEFT(C3196,FIND(" ",C3196&amp;" ")-1),'Look Up Values'!$AE$2:$AE$2000,0)))),"","EWC error")),"")</f>
        <v/>
      </c>
      <c r="M3196" s="242" t="str" cm="1">
        <f t="array" ref="M3196">IF(AND(G3196&lt;&gt;0,G3196&lt;&gt;""),IF(E3196="","",IF(ISNUMBER(MATCH(SUBSTITUTE(E3196," ",""),SUBSTITUTE('Look Up Values'!$I$2:$I$10," ",""),0)),"","State error")),"")</f>
        <v/>
      </c>
      <c r="N3196" s="242" t="str" cm="1">
        <f t="array" ref="N3196">IF(AND(G3196&lt;&gt;0,G3196&lt;&gt;""),IF(F3196="","",IF(ISNUMBER(MATCH(SUBSTITUTE(F3196," ",""),SUBSTITUTE('Look Up Values'!$W$2:$W$30," ",""),0)),"","D&amp;R error")),"")</f>
        <v/>
      </c>
      <c r="O3196" s="256" t="str">
        <f t="shared" si="99"/>
        <v/>
      </c>
    </row>
    <row r="3197" spans="1:15" ht="15.75">
      <c r="A3197" s="250">
        <v>3190</v>
      </c>
      <c r="B3197" s="208"/>
      <c r="C3197" s="49"/>
      <c r="D3197" s="50"/>
      <c r="E3197" s="50"/>
      <c r="F3197" s="50"/>
      <c r="G3197" s="209"/>
      <c r="H3197" s="48"/>
      <c r="I3197" s="457" t="str">
        <f t="shared" si="98"/>
        <v/>
      </c>
      <c r="J3197" s="241" cm="1">
        <f t="array" ref="J3197">SUMPRODUCT(--(K3197:N3197&lt;&gt;"")) + IF(TRIM(O3197)="",0,LEN(O3197)-LEN(SUBSTITUTE(O3197,",",""))+1)</f>
        <v>0</v>
      </c>
      <c r="K3197" s="242" t="str">
        <f>IF(AND(G3197&lt;&gt;0,G3197&lt;&gt;""),IF(B3197="","",IF(ISNUMBER(MATCH(B3197,'Look Up Values'!$B$2:$B$500,0)),"","Dest. error")),"")</f>
        <v/>
      </c>
      <c r="L3197" s="242" t="str">
        <f>IF(AND(G3197&lt;&gt;0,G3197&lt;&gt;""),IF(C3197="","",IF(AND(ISNUMBER(--LEFT(C3197,FIND(" ",C3197&amp;" ")-1)),OR(LEN(LEFT(C3197,FIND(" ",C3197&amp;" ")-1))=6,LEN(LEFT(C3197,FIND(" ",C3197&amp;" ")-1))=7),OR(ISNUMBER(MATCH(LEFT(C3197,FIND(" ",C3197&amp;" ")-1),'Look Up Values'!$G$2:$G$1000,0)),ISNUMBER(MATCH(LEFT(C3197,FIND(" ",C3197&amp;" ")-1),'Look Up Values'!$AE$2:$AE$2000,0)))),"","EWC error")),"")</f>
        <v/>
      </c>
      <c r="M3197" s="242" t="str" cm="1">
        <f t="array" ref="M3197">IF(AND(G3197&lt;&gt;0,G3197&lt;&gt;""),IF(E3197="","",IF(ISNUMBER(MATCH(SUBSTITUTE(E3197," ",""),SUBSTITUTE('Look Up Values'!$I$2:$I$10," ",""),0)),"","State error")),"")</f>
        <v/>
      </c>
      <c r="N3197" s="242" t="str" cm="1">
        <f t="array" ref="N3197">IF(AND(G3197&lt;&gt;0,G3197&lt;&gt;""),IF(F3197="","",IF(ISNUMBER(MATCH(SUBSTITUTE(F3197," ",""),SUBSTITUTE('Look Up Values'!$W$2:$W$30," ",""),0)),"","D&amp;R error")),"")</f>
        <v/>
      </c>
      <c r="O3197" s="256" t="str">
        <f t="shared" si="99"/>
        <v/>
      </c>
    </row>
    <row r="3198" spans="1:15" ht="15.75">
      <c r="A3198" s="250">
        <v>3191</v>
      </c>
      <c r="B3198" s="208"/>
      <c r="C3198" s="49"/>
      <c r="D3198" s="50"/>
      <c r="E3198" s="50"/>
      <c r="F3198" s="50"/>
      <c r="G3198" s="209"/>
      <c r="H3198" s="48"/>
      <c r="I3198" s="457" t="str">
        <f t="shared" si="98"/>
        <v/>
      </c>
      <c r="J3198" s="241" cm="1">
        <f t="array" ref="J3198">SUMPRODUCT(--(K3198:N3198&lt;&gt;"")) + IF(TRIM(O3198)="",0,LEN(O3198)-LEN(SUBSTITUTE(O3198,",",""))+1)</f>
        <v>0</v>
      </c>
      <c r="K3198" s="242" t="str">
        <f>IF(AND(G3198&lt;&gt;0,G3198&lt;&gt;""),IF(B3198="","",IF(ISNUMBER(MATCH(B3198,'Look Up Values'!$B$2:$B$500,0)),"","Dest. error")),"")</f>
        <v/>
      </c>
      <c r="L3198" s="242" t="str">
        <f>IF(AND(G3198&lt;&gt;0,G3198&lt;&gt;""),IF(C3198="","",IF(AND(ISNUMBER(--LEFT(C3198,FIND(" ",C3198&amp;" ")-1)),OR(LEN(LEFT(C3198,FIND(" ",C3198&amp;" ")-1))=6,LEN(LEFT(C3198,FIND(" ",C3198&amp;" ")-1))=7),OR(ISNUMBER(MATCH(LEFT(C3198,FIND(" ",C3198&amp;" ")-1),'Look Up Values'!$G$2:$G$1000,0)),ISNUMBER(MATCH(LEFT(C3198,FIND(" ",C3198&amp;" ")-1),'Look Up Values'!$AE$2:$AE$2000,0)))),"","EWC error")),"")</f>
        <v/>
      </c>
      <c r="M3198" s="242" t="str" cm="1">
        <f t="array" ref="M3198">IF(AND(G3198&lt;&gt;0,G3198&lt;&gt;""),IF(E3198="","",IF(ISNUMBER(MATCH(SUBSTITUTE(E3198," ",""),SUBSTITUTE('Look Up Values'!$I$2:$I$10," ",""),0)),"","State error")),"")</f>
        <v/>
      </c>
      <c r="N3198" s="242" t="str" cm="1">
        <f t="array" ref="N3198">IF(AND(G3198&lt;&gt;0,G3198&lt;&gt;""),IF(F3198="","",IF(ISNUMBER(MATCH(SUBSTITUTE(F3198," ",""),SUBSTITUTE('Look Up Values'!$W$2:$W$30," ",""),0)),"","D&amp;R error")),"")</f>
        <v/>
      </c>
      <c r="O3198" s="256" t="str">
        <f t="shared" si="99"/>
        <v/>
      </c>
    </row>
    <row r="3199" spans="1:15" ht="15.75">
      <c r="A3199" s="250">
        <v>3192</v>
      </c>
      <c r="B3199" s="208"/>
      <c r="C3199" s="49"/>
      <c r="D3199" s="50"/>
      <c r="E3199" s="50"/>
      <c r="F3199" s="50"/>
      <c r="G3199" s="209"/>
      <c r="H3199" s="48"/>
      <c r="I3199" s="457" t="str">
        <f t="shared" si="98"/>
        <v/>
      </c>
      <c r="J3199" s="241" cm="1">
        <f t="array" ref="J3199">SUMPRODUCT(--(K3199:N3199&lt;&gt;"")) + IF(TRIM(O3199)="",0,LEN(O3199)-LEN(SUBSTITUTE(O3199,",",""))+1)</f>
        <v>0</v>
      </c>
      <c r="K3199" s="242" t="str">
        <f>IF(AND(G3199&lt;&gt;0,G3199&lt;&gt;""),IF(B3199="","",IF(ISNUMBER(MATCH(B3199,'Look Up Values'!$B$2:$B$500,0)),"","Dest. error")),"")</f>
        <v/>
      </c>
      <c r="L3199" s="242" t="str">
        <f>IF(AND(G3199&lt;&gt;0,G3199&lt;&gt;""),IF(C3199="","",IF(AND(ISNUMBER(--LEFT(C3199,FIND(" ",C3199&amp;" ")-1)),OR(LEN(LEFT(C3199,FIND(" ",C3199&amp;" ")-1))=6,LEN(LEFT(C3199,FIND(" ",C3199&amp;" ")-1))=7),OR(ISNUMBER(MATCH(LEFT(C3199,FIND(" ",C3199&amp;" ")-1),'Look Up Values'!$G$2:$G$1000,0)),ISNUMBER(MATCH(LEFT(C3199,FIND(" ",C3199&amp;" ")-1),'Look Up Values'!$AE$2:$AE$2000,0)))),"","EWC error")),"")</f>
        <v/>
      </c>
      <c r="M3199" s="242" t="str" cm="1">
        <f t="array" ref="M3199">IF(AND(G3199&lt;&gt;0,G3199&lt;&gt;""),IF(E3199="","",IF(ISNUMBER(MATCH(SUBSTITUTE(E3199," ",""),SUBSTITUTE('Look Up Values'!$I$2:$I$10," ",""),0)),"","State error")),"")</f>
        <v/>
      </c>
      <c r="N3199" s="242" t="str" cm="1">
        <f t="array" ref="N3199">IF(AND(G3199&lt;&gt;0,G3199&lt;&gt;""),IF(F3199="","",IF(ISNUMBER(MATCH(SUBSTITUTE(F3199," ",""),SUBSTITUTE('Look Up Values'!$W$2:$W$30," ",""),0)),"","D&amp;R error")),"")</f>
        <v/>
      </c>
      <c r="O3199" s="256" t="str">
        <f t="shared" si="99"/>
        <v/>
      </c>
    </row>
    <row r="3200" spans="1:15" ht="15.75">
      <c r="A3200" s="250">
        <v>3193</v>
      </c>
      <c r="B3200" s="208"/>
      <c r="C3200" s="49"/>
      <c r="D3200" s="50"/>
      <c r="E3200" s="50"/>
      <c r="F3200" s="50"/>
      <c r="G3200" s="209"/>
      <c r="H3200" s="48"/>
      <c r="I3200" s="457" t="str">
        <f t="shared" si="98"/>
        <v/>
      </c>
      <c r="J3200" s="241" cm="1">
        <f t="array" ref="J3200">SUMPRODUCT(--(K3200:N3200&lt;&gt;"")) + IF(TRIM(O3200)="",0,LEN(O3200)-LEN(SUBSTITUTE(O3200,",",""))+1)</f>
        <v>0</v>
      </c>
      <c r="K3200" s="242" t="str">
        <f>IF(AND(G3200&lt;&gt;0,G3200&lt;&gt;""),IF(B3200="","",IF(ISNUMBER(MATCH(B3200,'Look Up Values'!$B$2:$B$500,0)),"","Dest. error")),"")</f>
        <v/>
      </c>
      <c r="L3200" s="242" t="str">
        <f>IF(AND(G3200&lt;&gt;0,G3200&lt;&gt;""),IF(C3200="","",IF(AND(ISNUMBER(--LEFT(C3200,FIND(" ",C3200&amp;" ")-1)),OR(LEN(LEFT(C3200,FIND(" ",C3200&amp;" ")-1))=6,LEN(LEFT(C3200,FIND(" ",C3200&amp;" ")-1))=7),OR(ISNUMBER(MATCH(LEFT(C3200,FIND(" ",C3200&amp;" ")-1),'Look Up Values'!$G$2:$G$1000,0)),ISNUMBER(MATCH(LEFT(C3200,FIND(" ",C3200&amp;" ")-1),'Look Up Values'!$AE$2:$AE$2000,0)))),"","EWC error")),"")</f>
        <v/>
      </c>
      <c r="M3200" s="242" t="str" cm="1">
        <f t="array" ref="M3200">IF(AND(G3200&lt;&gt;0,G3200&lt;&gt;""),IF(E3200="","",IF(ISNUMBER(MATCH(SUBSTITUTE(E3200," ",""),SUBSTITUTE('Look Up Values'!$I$2:$I$10," ",""),0)),"","State error")),"")</f>
        <v/>
      </c>
      <c r="N3200" s="242" t="str" cm="1">
        <f t="array" ref="N3200">IF(AND(G3200&lt;&gt;0,G3200&lt;&gt;""),IF(F3200="","",IF(ISNUMBER(MATCH(SUBSTITUTE(F3200," ",""),SUBSTITUTE('Look Up Values'!$W$2:$W$30," ",""),0)),"","D&amp;R error")),"")</f>
        <v/>
      </c>
      <c r="O3200" s="256" t="str">
        <f t="shared" si="99"/>
        <v/>
      </c>
    </row>
    <row r="3201" spans="1:15" ht="15.75">
      <c r="A3201" s="250">
        <v>3194</v>
      </c>
      <c r="B3201" s="208"/>
      <c r="C3201" s="49"/>
      <c r="D3201" s="50"/>
      <c r="E3201" s="50"/>
      <c r="F3201" s="50"/>
      <c r="G3201" s="209"/>
      <c r="H3201" s="48"/>
      <c r="I3201" s="457" t="str">
        <f t="shared" si="98"/>
        <v/>
      </c>
      <c r="J3201" s="241" cm="1">
        <f t="array" ref="J3201">SUMPRODUCT(--(K3201:N3201&lt;&gt;"")) + IF(TRIM(O3201)="",0,LEN(O3201)-LEN(SUBSTITUTE(O3201,",",""))+1)</f>
        <v>0</v>
      </c>
      <c r="K3201" s="242" t="str">
        <f>IF(AND(G3201&lt;&gt;0,G3201&lt;&gt;""),IF(B3201="","",IF(ISNUMBER(MATCH(B3201,'Look Up Values'!$B$2:$B$500,0)),"","Dest. error")),"")</f>
        <v/>
      </c>
      <c r="L3201" s="242" t="str">
        <f>IF(AND(G3201&lt;&gt;0,G3201&lt;&gt;""),IF(C3201="","",IF(AND(ISNUMBER(--LEFT(C3201,FIND(" ",C3201&amp;" ")-1)),OR(LEN(LEFT(C3201,FIND(" ",C3201&amp;" ")-1))=6,LEN(LEFT(C3201,FIND(" ",C3201&amp;" ")-1))=7),OR(ISNUMBER(MATCH(LEFT(C3201,FIND(" ",C3201&amp;" ")-1),'Look Up Values'!$G$2:$G$1000,0)),ISNUMBER(MATCH(LEFT(C3201,FIND(" ",C3201&amp;" ")-1),'Look Up Values'!$AE$2:$AE$2000,0)))),"","EWC error")),"")</f>
        <v/>
      </c>
      <c r="M3201" s="242" t="str" cm="1">
        <f t="array" ref="M3201">IF(AND(G3201&lt;&gt;0,G3201&lt;&gt;""),IF(E3201="","",IF(ISNUMBER(MATCH(SUBSTITUTE(E3201," ",""),SUBSTITUTE('Look Up Values'!$I$2:$I$10," ",""),0)),"","State error")),"")</f>
        <v/>
      </c>
      <c r="N3201" s="242" t="str" cm="1">
        <f t="array" ref="N3201">IF(AND(G3201&lt;&gt;0,G3201&lt;&gt;""),IF(F3201="","",IF(ISNUMBER(MATCH(SUBSTITUTE(F3201," ",""),SUBSTITUTE('Look Up Values'!$W$2:$W$30," ",""),0)),"","D&amp;R error")),"")</f>
        <v/>
      </c>
      <c r="O3201" s="256" t="str">
        <f t="shared" si="99"/>
        <v/>
      </c>
    </row>
    <row r="3202" spans="1:15" ht="15.75">
      <c r="A3202" s="250">
        <v>3195</v>
      </c>
      <c r="B3202" s="208"/>
      <c r="C3202" s="49"/>
      <c r="D3202" s="50"/>
      <c r="E3202" s="50"/>
      <c r="F3202" s="50"/>
      <c r="G3202" s="209"/>
      <c r="H3202" s="48"/>
      <c r="I3202" s="457" t="str">
        <f t="shared" si="98"/>
        <v/>
      </c>
      <c r="J3202" s="241" cm="1">
        <f t="array" ref="J3202">SUMPRODUCT(--(K3202:N3202&lt;&gt;"")) + IF(TRIM(O3202)="",0,LEN(O3202)-LEN(SUBSTITUTE(O3202,",",""))+1)</f>
        <v>0</v>
      </c>
      <c r="K3202" s="242" t="str">
        <f>IF(AND(G3202&lt;&gt;0,G3202&lt;&gt;""),IF(B3202="","",IF(ISNUMBER(MATCH(B3202,'Look Up Values'!$B$2:$B$500,0)),"","Dest. error")),"")</f>
        <v/>
      </c>
      <c r="L3202" s="242" t="str">
        <f>IF(AND(G3202&lt;&gt;0,G3202&lt;&gt;""),IF(C3202="","",IF(AND(ISNUMBER(--LEFT(C3202,FIND(" ",C3202&amp;" ")-1)),OR(LEN(LEFT(C3202,FIND(" ",C3202&amp;" ")-1))=6,LEN(LEFT(C3202,FIND(" ",C3202&amp;" ")-1))=7),OR(ISNUMBER(MATCH(LEFT(C3202,FIND(" ",C3202&amp;" ")-1),'Look Up Values'!$G$2:$G$1000,0)),ISNUMBER(MATCH(LEFT(C3202,FIND(" ",C3202&amp;" ")-1),'Look Up Values'!$AE$2:$AE$2000,0)))),"","EWC error")),"")</f>
        <v/>
      </c>
      <c r="M3202" s="242" t="str" cm="1">
        <f t="array" ref="M3202">IF(AND(G3202&lt;&gt;0,G3202&lt;&gt;""),IF(E3202="","",IF(ISNUMBER(MATCH(SUBSTITUTE(E3202," ",""),SUBSTITUTE('Look Up Values'!$I$2:$I$10," ",""),0)),"","State error")),"")</f>
        <v/>
      </c>
      <c r="N3202" s="242" t="str" cm="1">
        <f t="array" ref="N3202">IF(AND(G3202&lt;&gt;0,G3202&lt;&gt;""),IF(F3202="","",IF(ISNUMBER(MATCH(SUBSTITUTE(F3202," ",""),SUBSTITUTE('Look Up Values'!$W$2:$W$30," ",""),0)),"","D&amp;R error")),"")</f>
        <v/>
      </c>
      <c r="O3202" s="256" t="str">
        <f t="shared" si="99"/>
        <v/>
      </c>
    </row>
    <row r="3203" spans="1:15" ht="15.75">
      <c r="A3203" s="250">
        <v>3196</v>
      </c>
      <c r="B3203" s="208"/>
      <c r="C3203" s="49"/>
      <c r="D3203" s="50"/>
      <c r="E3203" s="50"/>
      <c r="F3203" s="50"/>
      <c r="G3203" s="209"/>
      <c r="H3203" s="48"/>
      <c r="I3203" s="457" t="str">
        <f t="shared" si="98"/>
        <v/>
      </c>
      <c r="J3203" s="241" cm="1">
        <f t="array" ref="J3203">SUMPRODUCT(--(K3203:N3203&lt;&gt;"")) + IF(TRIM(O3203)="",0,LEN(O3203)-LEN(SUBSTITUTE(O3203,",",""))+1)</f>
        <v>0</v>
      </c>
      <c r="K3203" s="242" t="str">
        <f>IF(AND(G3203&lt;&gt;0,G3203&lt;&gt;""),IF(B3203="","",IF(ISNUMBER(MATCH(B3203,'Look Up Values'!$B$2:$B$500,0)),"","Dest. error")),"")</f>
        <v/>
      </c>
      <c r="L3203" s="242" t="str">
        <f>IF(AND(G3203&lt;&gt;0,G3203&lt;&gt;""),IF(C3203="","",IF(AND(ISNUMBER(--LEFT(C3203,FIND(" ",C3203&amp;" ")-1)),OR(LEN(LEFT(C3203,FIND(" ",C3203&amp;" ")-1))=6,LEN(LEFT(C3203,FIND(" ",C3203&amp;" ")-1))=7),OR(ISNUMBER(MATCH(LEFT(C3203,FIND(" ",C3203&amp;" ")-1),'Look Up Values'!$G$2:$G$1000,0)),ISNUMBER(MATCH(LEFT(C3203,FIND(" ",C3203&amp;" ")-1),'Look Up Values'!$AE$2:$AE$2000,0)))),"","EWC error")),"")</f>
        <v/>
      </c>
      <c r="M3203" s="242" t="str" cm="1">
        <f t="array" ref="M3203">IF(AND(G3203&lt;&gt;0,G3203&lt;&gt;""),IF(E3203="","",IF(ISNUMBER(MATCH(SUBSTITUTE(E3203," ",""),SUBSTITUTE('Look Up Values'!$I$2:$I$10," ",""),0)),"","State error")),"")</f>
        <v/>
      </c>
      <c r="N3203" s="242" t="str" cm="1">
        <f t="array" ref="N3203">IF(AND(G3203&lt;&gt;0,G3203&lt;&gt;""),IF(F3203="","",IF(ISNUMBER(MATCH(SUBSTITUTE(F3203," ",""),SUBSTITUTE('Look Up Values'!$W$2:$W$30," ",""),0)),"","D&amp;R error")),"")</f>
        <v/>
      </c>
      <c r="O3203" s="256" t="str">
        <f t="shared" si="99"/>
        <v/>
      </c>
    </row>
    <row r="3204" spans="1:15" ht="15.75">
      <c r="A3204" s="250">
        <v>3197</v>
      </c>
      <c r="B3204" s="208"/>
      <c r="C3204" s="49"/>
      <c r="D3204" s="50"/>
      <c r="E3204" s="50"/>
      <c r="F3204" s="50"/>
      <c r="G3204" s="209"/>
      <c r="H3204" s="48"/>
      <c r="I3204" s="457" t="str">
        <f t="shared" si="98"/>
        <v/>
      </c>
      <c r="J3204" s="241" cm="1">
        <f t="array" ref="J3204">SUMPRODUCT(--(K3204:N3204&lt;&gt;"")) + IF(TRIM(O3204)="",0,LEN(O3204)-LEN(SUBSTITUTE(O3204,",",""))+1)</f>
        <v>0</v>
      </c>
      <c r="K3204" s="242" t="str">
        <f>IF(AND(G3204&lt;&gt;0,G3204&lt;&gt;""),IF(B3204="","",IF(ISNUMBER(MATCH(B3204,'Look Up Values'!$B$2:$B$500,0)),"","Dest. error")),"")</f>
        <v/>
      </c>
      <c r="L3204" s="242" t="str">
        <f>IF(AND(G3204&lt;&gt;0,G3204&lt;&gt;""),IF(C3204="","",IF(AND(ISNUMBER(--LEFT(C3204,FIND(" ",C3204&amp;" ")-1)),OR(LEN(LEFT(C3204,FIND(" ",C3204&amp;" ")-1))=6,LEN(LEFT(C3204,FIND(" ",C3204&amp;" ")-1))=7),OR(ISNUMBER(MATCH(LEFT(C3204,FIND(" ",C3204&amp;" ")-1),'Look Up Values'!$G$2:$G$1000,0)),ISNUMBER(MATCH(LEFT(C3204,FIND(" ",C3204&amp;" ")-1),'Look Up Values'!$AE$2:$AE$2000,0)))),"","EWC error")),"")</f>
        <v/>
      </c>
      <c r="M3204" s="242" t="str" cm="1">
        <f t="array" ref="M3204">IF(AND(G3204&lt;&gt;0,G3204&lt;&gt;""),IF(E3204="","",IF(ISNUMBER(MATCH(SUBSTITUTE(E3204," ",""),SUBSTITUTE('Look Up Values'!$I$2:$I$10," ",""),0)),"","State error")),"")</f>
        <v/>
      </c>
      <c r="N3204" s="242" t="str" cm="1">
        <f t="array" ref="N3204">IF(AND(G3204&lt;&gt;0,G3204&lt;&gt;""),IF(F3204="","",IF(ISNUMBER(MATCH(SUBSTITUTE(F3204," ",""),SUBSTITUTE('Look Up Values'!$W$2:$W$30," ",""),0)),"","D&amp;R error")),"")</f>
        <v/>
      </c>
      <c r="O3204" s="256" t="str">
        <f t="shared" si="99"/>
        <v/>
      </c>
    </row>
    <row r="3205" spans="1:15" ht="15.75">
      <c r="A3205" s="250">
        <v>3198</v>
      </c>
      <c r="B3205" s="208"/>
      <c r="C3205" s="49"/>
      <c r="D3205" s="50"/>
      <c r="E3205" s="50"/>
      <c r="F3205" s="50"/>
      <c r="G3205" s="209"/>
      <c r="H3205" s="48"/>
      <c r="I3205" s="457" t="str">
        <f t="shared" si="98"/>
        <v/>
      </c>
      <c r="J3205" s="241" cm="1">
        <f t="array" ref="J3205">SUMPRODUCT(--(K3205:N3205&lt;&gt;"")) + IF(TRIM(O3205)="",0,LEN(O3205)-LEN(SUBSTITUTE(O3205,",",""))+1)</f>
        <v>0</v>
      </c>
      <c r="K3205" s="242" t="str">
        <f>IF(AND(G3205&lt;&gt;0,G3205&lt;&gt;""),IF(B3205="","",IF(ISNUMBER(MATCH(B3205,'Look Up Values'!$B$2:$B$500,0)),"","Dest. error")),"")</f>
        <v/>
      </c>
      <c r="L3205" s="242" t="str">
        <f>IF(AND(G3205&lt;&gt;0,G3205&lt;&gt;""),IF(C3205="","",IF(AND(ISNUMBER(--LEFT(C3205,FIND(" ",C3205&amp;" ")-1)),OR(LEN(LEFT(C3205,FIND(" ",C3205&amp;" ")-1))=6,LEN(LEFT(C3205,FIND(" ",C3205&amp;" ")-1))=7),OR(ISNUMBER(MATCH(LEFT(C3205,FIND(" ",C3205&amp;" ")-1),'Look Up Values'!$G$2:$G$1000,0)),ISNUMBER(MATCH(LEFT(C3205,FIND(" ",C3205&amp;" ")-1),'Look Up Values'!$AE$2:$AE$2000,0)))),"","EWC error")),"")</f>
        <v/>
      </c>
      <c r="M3205" s="242" t="str" cm="1">
        <f t="array" ref="M3205">IF(AND(G3205&lt;&gt;0,G3205&lt;&gt;""),IF(E3205="","",IF(ISNUMBER(MATCH(SUBSTITUTE(E3205," ",""),SUBSTITUTE('Look Up Values'!$I$2:$I$10," ",""),0)),"","State error")),"")</f>
        <v/>
      </c>
      <c r="N3205" s="242" t="str" cm="1">
        <f t="array" ref="N3205">IF(AND(G3205&lt;&gt;0,G3205&lt;&gt;""),IF(F3205="","",IF(ISNUMBER(MATCH(SUBSTITUTE(F3205," ",""),SUBSTITUTE('Look Up Values'!$W$2:$W$30," ",""),0)),"","D&amp;R error")),"")</f>
        <v/>
      </c>
      <c r="O3205" s="256" t="str">
        <f t="shared" si="99"/>
        <v/>
      </c>
    </row>
    <row r="3206" spans="1:15" ht="15.75">
      <c r="A3206" s="250">
        <v>3199</v>
      </c>
      <c r="B3206" s="208"/>
      <c r="C3206" s="49"/>
      <c r="D3206" s="50"/>
      <c r="E3206" s="50"/>
      <c r="F3206" s="50"/>
      <c r="G3206" s="209"/>
      <c r="H3206" s="48"/>
      <c r="I3206" s="457" t="str">
        <f t="shared" si="98"/>
        <v/>
      </c>
      <c r="J3206" s="241" cm="1">
        <f t="array" ref="J3206">SUMPRODUCT(--(K3206:N3206&lt;&gt;"")) + IF(TRIM(O3206)="",0,LEN(O3206)-LEN(SUBSTITUTE(O3206,",",""))+1)</f>
        <v>0</v>
      </c>
      <c r="K3206" s="242" t="str">
        <f>IF(AND(G3206&lt;&gt;0,G3206&lt;&gt;""),IF(B3206="","",IF(ISNUMBER(MATCH(B3206,'Look Up Values'!$B$2:$B$500,0)),"","Dest. error")),"")</f>
        <v/>
      </c>
      <c r="L3206" s="242" t="str">
        <f>IF(AND(G3206&lt;&gt;0,G3206&lt;&gt;""),IF(C3206="","",IF(AND(ISNUMBER(--LEFT(C3206,FIND(" ",C3206&amp;" ")-1)),OR(LEN(LEFT(C3206,FIND(" ",C3206&amp;" ")-1))=6,LEN(LEFT(C3206,FIND(" ",C3206&amp;" ")-1))=7),OR(ISNUMBER(MATCH(LEFT(C3206,FIND(" ",C3206&amp;" ")-1),'Look Up Values'!$G$2:$G$1000,0)),ISNUMBER(MATCH(LEFT(C3206,FIND(" ",C3206&amp;" ")-1),'Look Up Values'!$AE$2:$AE$2000,0)))),"","EWC error")),"")</f>
        <v/>
      </c>
      <c r="M3206" s="242" t="str" cm="1">
        <f t="array" ref="M3206">IF(AND(G3206&lt;&gt;0,G3206&lt;&gt;""),IF(E3206="","",IF(ISNUMBER(MATCH(SUBSTITUTE(E3206," ",""),SUBSTITUTE('Look Up Values'!$I$2:$I$10," ",""),0)),"","State error")),"")</f>
        <v/>
      </c>
      <c r="N3206" s="242" t="str" cm="1">
        <f t="array" ref="N3206">IF(AND(G3206&lt;&gt;0,G3206&lt;&gt;""),IF(F3206="","",IF(ISNUMBER(MATCH(SUBSTITUTE(F3206," ",""),SUBSTITUTE('Look Up Values'!$W$2:$W$30," ",""),0)),"","D&amp;R error")),"")</f>
        <v/>
      </c>
      <c r="O3206" s="256" t="str">
        <f t="shared" si="99"/>
        <v/>
      </c>
    </row>
    <row r="3207" spans="1:15" ht="15.75">
      <c r="A3207" s="250">
        <v>3200</v>
      </c>
      <c r="B3207" s="208"/>
      <c r="C3207" s="49"/>
      <c r="D3207" s="50"/>
      <c r="E3207" s="50"/>
      <c r="F3207" s="50"/>
      <c r="G3207" s="209"/>
      <c r="H3207" s="48"/>
      <c r="I3207" s="457" t="str">
        <f t="shared" si="98"/>
        <v/>
      </c>
      <c r="J3207" s="241" cm="1">
        <f t="array" ref="J3207">SUMPRODUCT(--(K3207:N3207&lt;&gt;"")) + IF(TRIM(O3207)="",0,LEN(O3207)-LEN(SUBSTITUTE(O3207,",",""))+1)</f>
        <v>0</v>
      </c>
      <c r="K3207" s="242" t="str">
        <f>IF(AND(G3207&lt;&gt;0,G3207&lt;&gt;""),IF(B3207="","",IF(ISNUMBER(MATCH(B3207,'Look Up Values'!$B$2:$B$500,0)),"","Dest. error")),"")</f>
        <v/>
      </c>
      <c r="L3207" s="242" t="str">
        <f>IF(AND(G3207&lt;&gt;0,G3207&lt;&gt;""),IF(C3207="","",IF(AND(ISNUMBER(--LEFT(C3207,FIND(" ",C3207&amp;" ")-1)),OR(LEN(LEFT(C3207,FIND(" ",C3207&amp;" ")-1))=6,LEN(LEFT(C3207,FIND(" ",C3207&amp;" ")-1))=7),OR(ISNUMBER(MATCH(LEFT(C3207,FIND(" ",C3207&amp;" ")-1),'Look Up Values'!$G$2:$G$1000,0)),ISNUMBER(MATCH(LEFT(C3207,FIND(" ",C3207&amp;" ")-1),'Look Up Values'!$AE$2:$AE$2000,0)))),"","EWC error")),"")</f>
        <v/>
      </c>
      <c r="M3207" s="242" t="str" cm="1">
        <f t="array" ref="M3207">IF(AND(G3207&lt;&gt;0,G3207&lt;&gt;""),IF(E3207="","",IF(ISNUMBER(MATCH(SUBSTITUTE(E3207," ",""),SUBSTITUTE('Look Up Values'!$I$2:$I$10," ",""),0)),"","State error")),"")</f>
        <v/>
      </c>
      <c r="N3207" s="242" t="str" cm="1">
        <f t="array" ref="N3207">IF(AND(G3207&lt;&gt;0,G3207&lt;&gt;""),IF(F3207="","",IF(ISNUMBER(MATCH(SUBSTITUTE(F3207," ",""),SUBSTITUTE('Look Up Values'!$W$2:$W$30," ",""),0)),"","D&amp;R error")),"")</f>
        <v/>
      </c>
      <c r="O3207" s="256" t="str">
        <f t="shared" si="99"/>
        <v/>
      </c>
    </row>
    <row r="3208" spans="1:15" ht="15.75">
      <c r="A3208" s="250">
        <v>3201</v>
      </c>
      <c r="B3208" s="208"/>
      <c r="C3208" s="49"/>
      <c r="D3208" s="50"/>
      <c r="E3208" s="50"/>
      <c r="F3208" s="50"/>
      <c r="G3208" s="209"/>
      <c r="H3208" s="48"/>
      <c r="I3208" s="457" t="str">
        <f t="shared" si="98"/>
        <v/>
      </c>
      <c r="J3208" s="241" cm="1">
        <f t="array" ref="J3208">SUMPRODUCT(--(K3208:N3208&lt;&gt;"")) + IF(TRIM(O3208)="",0,LEN(O3208)-LEN(SUBSTITUTE(O3208,",",""))+1)</f>
        <v>0</v>
      </c>
      <c r="K3208" s="242" t="str">
        <f>IF(AND(G3208&lt;&gt;0,G3208&lt;&gt;""),IF(B3208="","",IF(ISNUMBER(MATCH(B3208,'Look Up Values'!$B$2:$B$500,0)),"","Dest. error")),"")</f>
        <v/>
      </c>
      <c r="L3208" s="242" t="str">
        <f>IF(AND(G3208&lt;&gt;0,G3208&lt;&gt;""),IF(C3208="","",IF(AND(ISNUMBER(--LEFT(C3208,FIND(" ",C3208&amp;" ")-1)),OR(LEN(LEFT(C3208,FIND(" ",C3208&amp;" ")-1))=6,LEN(LEFT(C3208,FIND(" ",C3208&amp;" ")-1))=7),OR(ISNUMBER(MATCH(LEFT(C3208,FIND(" ",C3208&amp;" ")-1),'Look Up Values'!$G$2:$G$1000,0)),ISNUMBER(MATCH(LEFT(C3208,FIND(" ",C3208&amp;" ")-1),'Look Up Values'!$AE$2:$AE$2000,0)))),"","EWC error")),"")</f>
        <v/>
      </c>
      <c r="M3208" s="242" t="str" cm="1">
        <f t="array" ref="M3208">IF(AND(G3208&lt;&gt;0,G3208&lt;&gt;""),IF(E3208="","",IF(ISNUMBER(MATCH(SUBSTITUTE(E3208," ",""),SUBSTITUTE('Look Up Values'!$I$2:$I$10," ",""),0)),"","State error")),"")</f>
        <v/>
      </c>
      <c r="N3208" s="242" t="str" cm="1">
        <f t="array" ref="N3208">IF(AND(G3208&lt;&gt;0,G3208&lt;&gt;""),IF(F3208="","",IF(ISNUMBER(MATCH(SUBSTITUTE(F3208," ",""),SUBSTITUTE('Look Up Values'!$W$2:$W$30," ",""),0)),"","D&amp;R error")),"")</f>
        <v/>
      </c>
      <c r="O3208" s="256" t="str">
        <f t="shared" si="99"/>
        <v/>
      </c>
    </row>
    <row r="3209" spans="1:15" ht="15.75">
      <c r="A3209" s="250">
        <v>3202</v>
      </c>
      <c r="B3209" s="208"/>
      <c r="C3209" s="49"/>
      <c r="D3209" s="50"/>
      <c r="E3209" s="50"/>
      <c r="F3209" s="50"/>
      <c r="G3209" s="209"/>
      <c r="H3209" s="48"/>
      <c r="I3209" s="457" t="str">
        <f t="shared" ref="I3209:I3272" si="100">IF(IFERROR(--SUBSTITUTE(J3209,CHAR(160),""),0)&gt;0,A3209,"")</f>
        <v/>
      </c>
      <c r="J3209" s="241" cm="1">
        <f t="array" ref="J3209">SUMPRODUCT(--(K3209:N3209&lt;&gt;"")) + IF(TRIM(O3209)="",0,LEN(O3209)-LEN(SUBSTITUTE(O3209,",",""))+1)</f>
        <v>0</v>
      </c>
      <c r="K3209" s="242" t="str">
        <f>IF(AND(G3209&lt;&gt;0,G3209&lt;&gt;""),IF(B3209="","",IF(ISNUMBER(MATCH(B3209,'Look Up Values'!$B$2:$B$500,0)),"","Dest. error")),"")</f>
        <v/>
      </c>
      <c r="L3209" s="242" t="str">
        <f>IF(AND(G3209&lt;&gt;0,G3209&lt;&gt;""),IF(C3209="","",IF(AND(ISNUMBER(--LEFT(C3209,FIND(" ",C3209&amp;" ")-1)),OR(LEN(LEFT(C3209,FIND(" ",C3209&amp;" ")-1))=6,LEN(LEFT(C3209,FIND(" ",C3209&amp;" ")-1))=7),OR(ISNUMBER(MATCH(LEFT(C3209,FIND(" ",C3209&amp;" ")-1),'Look Up Values'!$G$2:$G$1000,0)),ISNUMBER(MATCH(LEFT(C3209,FIND(" ",C3209&amp;" ")-1),'Look Up Values'!$AE$2:$AE$2000,0)))),"","EWC error")),"")</f>
        <v/>
      </c>
      <c r="M3209" s="242" t="str" cm="1">
        <f t="array" ref="M3209">IF(AND(G3209&lt;&gt;0,G3209&lt;&gt;""),IF(E3209="","",IF(ISNUMBER(MATCH(SUBSTITUTE(E3209," ",""),SUBSTITUTE('Look Up Values'!$I$2:$I$10," ",""),0)),"","State error")),"")</f>
        <v/>
      </c>
      <c r="N3209" s="242" t="str" cm="1">
        <f t="array" ref="N3209">IF(AND(G3209&lt;&gt;0,G3209&lt;&gt;""),IF(F3209="","",IF(ISNUMBER(MATCH(SUBSTITUTE(F3209," ",""),SUBSTITUTE('Look Up Values'!$W$2:$W$30," ",""),0)),"","D&amp;R error")),"")</f>
        <v/>
      </c>
      <c r="O3209" s="256" t="str">
        <f t="shared" ref="O3209:O3272" si="101">IF(OR(G3209="",G3209=0),"",IF((TRIM(SUBSTITUTE(B3209,CHAR(160),""))&amp;TRIM(SUBSTITUTE(C3209,CHAR(160),""))&amp;TRIM(SUBSTITUTE(F3209,CHAR(160),""))&amp;TRIM(SUBSTITUTE(E3209,CHAR(160),"")))&lt;&gt;"",IF((--(TRIM(SUBSTITUTE(B3209,CHAR(160),""))&lt;&gt;"")+--(TRIM(SUBSTITUTE(C3209,CHAR(160),""))&lt;&gt;"")+--(TRIM(SUBSTITUTE(F3209,CHAR(160),""))&lt;&gt;"")+--(TRIM(SUBSTITUTE(E3209,CHAR(160),""))&lt;&gt;""))=4,"",LEFT(IF(TRIM(SUBSTITUTE(B3209,CHAR(160),""))="","Dest, ","")&amp;IF(TRIM(SUBSTITUTE(C3209,CHAR(160),""))="","EWC, ","")&amp;IF(TRIM(SUBSTITUTE(F3209,CHAR(160),""))="","D&amp;R, ","")&amp;IF(TRIM(SUBSTITUTE(E3209,CHAR(160),""))="","State, ",""),LEN(IF(TRIM(SUBSTITUTE(B3209,CHAR(160),""))="","Dest, ","")&amp;IF(TRIM(SUBSTITUTE(C3209,CHAR(160),""))="","EWC, ","")&amp;IF(TRIM(SUBSTITUTE(F3209,CHAR(160),""))="","D&amp;R, ","")&amp;IF(TRIM(SUBSTITUTE(E3209,CHAR(160),""))="","State, ",""))-2)),LEFT(IF(TRIM(SUBSTITUTE(B3209,CHAR(160),""))="","Dest, ","")&amp;IF(TRIM(SUBSTITUTE(C3209,CHAR(160),""))="","EWC, ","")&amp;IF(TRIM(SUBSTITUTE(F3209,CHAR(160),""))="","D&amp;R, ","")&amp;IF(TRIM(SUBSTITUTE(E3209,CHAR(160),""))="","State, ",""),LEN(IF(TRIM(SUBSTITUTE(B3209,CHAR(160),""))="","Dest, ","")&amp;IF(TRIM(SUBSTITUTE(C3209,CHAR(160),""))="","EWC, ","")&amp;IF(TRIM(SUBSTITUTE(F3209,CHAR(160),""))="","D&amp;R, ","")&amp;IF(TRIM(SUBSTITUTE(E3209,CHAR(160),""))="","State, ",""))-2)))</f>
        <v/>
      </c>
    </row>
    <row r="3210" spans="1:15" ht="15.75">
      <c r="A3210" s="250">
        <v>3203</v>
      </c>
      <c r="B3210" s="208"/>
      <c r="C3210" s="49"/>
      <c r="D3210" s="50"/>
      <c r="E3210" s="50"/>
      <c r="F3210" s="50"/>
      <c r="G3210" s="209"/>
      <c r="H3210" s="48"/>
      <c r="I3210" s="457" t="str">
        <f t="shared" si="100"/>
        <v/>
      </c>
      <c r="J3210" s="241" cm="1">
        <f t="array" ref="J3210">SUMPRODUCT(--(K3210:N3210&lt;&gt;"")) + IF(TRIM(O3210)="",0,LEN(O3210)-LEN(SUBSTITUTE(O3210,",",""))+1)</f>
        <v>0</v>
      </c>
      <c r="K3210" s="242" t="str">
        <f>IF(AND(G3210&lt;&gt;0,G3210&lt;&gt;""),IF(B3210="","",IF(ISNUMBER(MATCH(B3210,'Look Up Values'!$B$2:$B$500,0)),"","Dest. error")),"")</f>
        <v/>
      </c>
      <c r="L3210" s="242" t="str">
        <f>IF(AND(G3210&lt;&gt;0,G3210&lt;&gt;""),IF(C3210="","",IF(AND(ISNUMBER(--LEFT(C3210,FIND(" ",C3210&amp;" ")-1)),OR(LEN(LEFT(C3210,FIND(" ",C3210&amp;" ")-1))=6,LEN(LEFT(C3210,FIND(" ",C3210&amp;" ")-1))=7),OR(ISNUMBER(MATCH(LEFT(C3210,FIND(" ",C3210&amp;" ")-1),'Look Up Values'!$G$2:$G$1000,0)),ISNUMBER(MATCH(LEFT(C3210,FIND(" ",C3210&amp;" ")-1),'Look Up Values'!$AE$2:$AE$2000,0)))),"","EWC error")),"")</f>
        <v/>
      </c>
      <c r="M3210" s="242" t="str" cm="1">
        <f t="array" ref="M3210">IF(AND(G3210&lt;&gt;0,G3210&lt;&gt;""),IF(E3210="","",IF(ISNUMBER(MATCH(SUBSTITUTE(E3210," ",""),SUBSTITUTE('Look Up Values'!$I$2:$I$10," ",""),0)),"","State error")),"")</f>
        <v/>
      </c>
      <c r="N3210" s="242" t="str" cm="1">
        <f t="array" ref="N3210">IF(AND(G3210&lt;&gt;0,G3210&lt;&gt;""),IF(F3210="","",IF(ISNUMBER(MATCH(SUBSTITUTE(F3210," ",""),SUBSTITUTE('Look Up Values'!$W$2:$W$30," ",""),0)),"","D&amp;R error")),"")</f>
        <v/>
      </c>
      <c r="O3210" s="256" t="str">
        <f t="shared" si="101"/>
        <v/>
      </c>
    </row>
    <row r="3211" spans="1:15" ht="15.75">
      <c r="A3211" s="250">
        <v>3204</v>
      </c>
      <c r="B3211" s="208"/>
      <c r="C3211" s="49"/>
      <c r="D3211" s="50"/>
      <c r="E3211" s="50"/>
      <c r="F3211" s="50"/>
      <c r="G3211" s="209"/>
      <c r="H3211" s="48"/>
      <c r="I3211" s="457" t="str">
        <f t="shared" si="100"/>
        <v/>
      </c>
      <c r="J3211" s="241" cm="1">
        <f t="array" ref="J3211">SUMPRODUCT(--(K3211:N3211&lt;&gt;"")) + IF(TRIM(O3211)="",0,LEN(O3211)-LEN(SUBSTITUTE(O3211,",",""))+1)</f>
        <v>0</v>
      </c>
      <c r="K3211" s="242" t="str">
        <f>IF(AND(G3211&lt;&gt;0,G3211&lt;&gt;""),IF(B3211="","",IF(ISNUMBER(MATCH(B3211,'Look Up Values'!$B$2:$B$500,0)),"","Dest. error")),"")</f>
        <v/>
      </c>
      <c r="L3211" s="242" t="str">
        <f>IF(AND(G3211&lt;&gt;0,G3211&lt;&gt;""),IF(C3211="","",IF(AND(ISNUMBER(--LEFT(C3211,FIND(" ",C3211&amp;" ")-1)),OR(LEN(LEFT(C3211,FIND(" ",C3211&amp;" ")-1))=6,LEN(LEFT(C3211,FIND(" ",C3211&amp;" ")-1))=7),OR(ISNUMBER(MATCH(LEFT(C3211,FIND(" ",C3211&amp;" ")-1),'Look Up Values'!$G$2:$G$1000,0)),ISNUMBER(MATCH(LEFT(C3211,FIND(" ",C3211&amp;" ")-1),'Look Up Values'!$AE$2:$AE$2000,0)))),"","EWC error")),"")</f>
        <v/>
      </c>
      <c r="M3211" s="242" t="str" cm="1">
        <f t="array" ref="M3211">IF(AND(G3211&lt;&gt;0,G3211&lt;&gt;""),IF(E3211="","",IF(ISNUMBER(MATCH(SUBSTITUTE(E3211," ",""),SUBSTITUTE('Look Up Values'!$I$2:$I$10," ",""),0)),"","State error")),"")</f>
        <v/>
      </c>
      <c r="N3211" s="242" t="str" cm="1">
        <f t="array" ref="N3211">IF(AND(G3211&lt;&gt;0,G3211&lt;&gt;""),IF(F3211="","",IF(ISNUMBER(MATCH(SUBSTITUTE(F3211," ",""),SUBSTITUTE('Look Up Values'!$W$2:$W$30," ",""),0)),"","D&amp;R error")),"")</f>
        <v/>
      </c>
      <c r="O3211" s="256" t="str">
        <f t="shared" si="101"/>
        <v/>
      </c>
    </row>
    <row r="3212" spans="1:15" ht="15.75">
      <c r="A3212" s="250">
        <v>3205</v>
      </c>
      <c r="B3212" s="208"/>
      <c r="C3212" s="49"/>
      <c r="D3212" s="50"/>
      <c r="E3212" s="50"/>
      <c r="F3212" s="50"/>
      <c r="G3212" s="209"/>
      <c r="H3212" s="48"/>
      <c r="I3212" s="457" t="str">
        <f t="shared" si="100"/>
        <v/>
      </c>
      <c r="J3212" s="241" cm="1">
        <f t="array" ref="J3212">SUMPRODUCT(--(K3212:N3212&lt;&gt;"")) + IF(TRIM(O3212)="",0,LEN(O3212)-LEN(SUBSTITUTE(O3212,",",""))+1)</f>
        <v>0</v>
      </c>
      <c r="K3212" s="242" t="str">
        <f>IF(AND(G3212&lt;&gt;0,G3212&lt;&gt;""),IF(B3212="","",IF(ISNUMBER(MATCH(B3212,'Look Up Values'!$B$2:$B$500,0)),"","Dest. error")),"")</f>
        <v/>
      </c>
      <c r="L3212" s="242" t="str">
        <f>IF(AND(G3212&lt;&gt;0,G3212&lt;&gt;""),IF(C3212="","",IF(AND(ISNUMBER(--LEFT(C3212,FIND(" ",C3212&amp;" ")-1)),OR(LEN(LEFT(C3212,FIND(" ",C3212&amp;" ")-1))=6,LEN(LEFT(C3212,FIND(" ",C3212&amp;" ")-1))=7),OR(ISNUMBER(MATCH(LEFT(C3212,FIND(" ",C3212&amp;" ")-1),'Look Up Values'!$G$2:$G$1000,0)),ISNUMBER(MATCH(LEFT(C3212,FIND(" ",C3212&amp;" ")-1),'Look Up Values'!$AE$2:$AE$2000,0)))),"","EWC error")),"")</f>
        <v/>
      </c>
      <c r="M3212" s="242" t="str" cm="1">
        <f t="array" ref="M3212">IF(AND(G3212&lt;&gt;0,G3212&lt;&gt;""),IF(E3212="","",IF(ISNUMBER(MATCH(SUBSTITUTE(E3212," ",""),SUBSTITUTE('Look Up Values'!$I$2:$I$10," ",""),0)),"","State error")),"")</f>
        <v/>
      </c>
      <c r="N3212" s="242" t="str" cm="1">
        <f t="array" ref="N3212">IF(AND(G3212&lt;&gt;0,G3212&lt;&gt;""),IF(F3212="","",IF(ISNUMBER(MATCH(SUBSTITUTE(F3212," ",""),SUBSTITUTE('Look Up Values'!$W$2:$W$30," ",""),0)),"","D&amp;R error")),"")</f>
        <v/>
      </c>
      <c r="O3212" s="256" t="str">
        <f t="shared" si="101"/>
        <v/>
      </c>
    </row>
    <row r="3213" spans="1:15" ht="15.75">
      <c r="A3213" s="250">
        <v>3206</v>
      </c>
      <c r="B3213" s="208"/>
      <c r="C3213" s="49"/>
      <c r="D3213" s="50"/>
      <c r="E3213" s="50"/>
      <c r="F3213" s="50"/>
      <c r="G3213" s="209"/>
      <c r="H3213" s="48"/>
      <c r="I3213" s="457" t="str">
        <f t="shared" si="100"/>
        <v/>
      </c>
      <c r="J3213" s="241" cm="1">
        <f t="array" ref="J3213">SUMPRODUCT(--(K3213:N3213&lt;&gt;"")) + IF(TRIM(O3213)="",0,LEN(O3213)-LEN(SUBSTITUTE(O3213,",",""))+1)</f>
        <v>0</v>
      </c>
      <c r="K3213" s="242" t="str">
        <f>IF(AND(G3213&lt;&gt;0,G3213&lt;&gt;""),IF(B3213="","",IF(ISNUMBER(MATCH(B3213,'Look Up Values'!$B$2:$B$500,0)),"","Dest. error")),"")</f>
        <v/>
      </c>
      <c r="L3213" s="242" t="str">
        <f>IF(AND(G3213&lt;&gt;0,G3213&lt;&gt;""),IF(C3213="","",IF(AND(ISNUMBER(--LEFT(C3213,FIND(" ",C3213&amp;" ")-1)),OR(LEN(LEFT(C3213,FIND(" ",C3213&amp;" ")-1))=6,LEN(LEFT(C3213,FIND(" ",C3213&amp;" ")-1))=7),OR(ISNUMBER(MATCH(LEFT(C3213,FIND(" ",C3213&amp;" ")-1),'Look Up Values'!$G$2:$G$1000,0)),ISNUMBER(MATCH(LEFT(C3213,FIND(" ",C3213&amp;" ")-1),'Look Up Values'!$AE$2:$AE$2000,0)))),"","EWC error")),"")</f>
        <v/>
      </c>
      <c r="M3213" s="242" t="str" cm="1">
        <f t="array" ref="M3213">IF(AND(G3213&lt;&gt;0,G3213&lt;&gt;""),IF(E3213="","",IF(ISNUMBER(MATCH(SUBSTITUTE(E3213," ",""),SUBSTITUTE('Look Up Values'!$I$2:$I$10," ",""),0)),"","State error")),"")</f>
        <v/>
      </c>
      <c r="N3213" s="242" t="str" cm="1">
        <f t="array" ref="N3213">IF(AND(G3213&lt;&gt;0,G3213&lt;&gt;""),IF(F3213="","",IF(ISNUMBER(MATCH(SUBSTITUTE(F3213," ",""),SUBSTITUTE('Look Up Values'!$W$2:$W$30," ",""),0)),"","D&amp;R error")),"")</f>
        <v/>
      </c>
      <c r="O3213" s="256" t="str">
        <f t="shared" si="101"/>
        <v/>
      </c>
    </row>
    <row r="3214" spans="1:15" ht="15.75">
      <c r="A3214" s="250">
        <v>3207</v>
      </c>
      <c r="B3214" s="208"/>
      <c r="C3214" s="49"/>
      <c r="D3214" s="50"/>
      <c r="E3214" s="50"/>
      <c r="F3214" s="50"/>
      <c r="G3214" s="209"/>
      <c r="H3214" s="48"/>
      <c r="I3214" s="457" t="str">
        <f t="shared" si="100"/>
        <v/>
      </c>
      <c r="J3214" s="241" cm="1">
        <f t="array" ref="J3214">SUMPRODUCT(--(K3214:N3214&lt;&gt;"")) + IF(TRIM(O3214)="",0,LEN(O3214)-LEN(SUBSTITUTE(O3214,",",""))+1)</f>
        <v>0</v>
      </c>
      <c r="K3214" s="242" t="str">
        <f>IF(AND(G3214&lt;&gt;0,G3214&lt;&gt;""),IF(B3214="","",IF(ISNUMBER(MATCH(B3214,'Look Up Values'!$B$2:$B$500,0)),"","Dest. error")),"")</f>
        <v/>
      </c>
      <c r="L3214" s="242" t="str">
        <f>IF(AND(G3214&lt;&gt;0,G3214&lt;&gt;""),IF(C3214="","",IF(AND(ISNUMBER(--LEFT(C3214,FIND(" ",C3214&amp;" ")-1)),OR(LEN(LEFT(C3214,FIND(" ",C3214&amp;" ")-1))=6,LEN(LEFT(C3214,FIND(" ",C3214&amp;" ")-1))=7),OR(ISNUMBER(MATCH(LEFT(C3214,FIND(" ",C3214&amp;" ")-1),'Look Up Values'!$G$2:$G$1000,0)),ISNUMBER(MATCH(LEFT(C3214,FIND(" ",C3214&amp;" ")-1),'Look Up Values'!$AE$2:$AE$2000,0)))),"","EWC error")),"")</f>
        <v/>
      </c>
      <c r="M3214" s="242" t="str" cm="1">
        <f t="array" ref="M3214">IF(AND(G3214&lt;&gt;0,G3214&lt;&gt;""),IF(E3214="","",IF(ISNUMBER(MATCH(SUBSTITUTE(E3214," ",""),SUBSTITUTE('Look Up Values'!$I$2:$I$10," ",""),0)),"","State error")),"")</f>
        <v/>
      </c>
      <c r="N3214" s="242" t="str" cm="1">
        <f t="array" ref="N3214">IF(AND(G3214&lt;&gt;0,G3214&lt;&gt;""),IF(F3214="","",IF(ISNUMBER(MATCH(SUBSTITUTE(F3214," ",""),SUBSTITUTE('Look Up Values'!$W$2:$W$30," ",""),0)),"","D&amp;R error")),"")</f>
        <v/>
      </c>
      <c r="O3214" s="256" t="str">
        <f t="shared" si="101"/>
        <v/>
      </c>
    </row>
    <row r="3215" spans="1:15" ht="15.75">
      <c r="A3215" s="250">
        <v>3208</v>
      </c>
      <c r="B3215" s="208"/>
      <c r="C3215" s="49"/>
      <c r="D3215" s="50"/>
      <c r="E3215" s="50"/>
      <c r="F3215" s="50"/>
      <c r="G3215" s="209"/>
      <c r="H3215" s="48"/>
      <c r="I3215" s="457" t="str">
        <f t="shared" si="100"/>
        <v/>
      </c>
      <c r="J3215" s="241" cm="1">
        <f t="array" ref="J3215">SUMPRODUCT(--(K3215:N3215&lt;&gt;"")) + IF(TRIM(O3215)="",0,LEN(O3215)-LEN(SUBSTITUTE(O3215,",",""))+1)</f>
        <v>0</v>
      </c>
      <c r="K3215" s="242" t="str">
        <f>IF(AND(G3215&lt;&gt;0,G3215&lt;&gt;""),IF(B3215="","",IF(ISNUMBER(MATCH(B3215,'Look Up Values'!$B$2:$B$500,0)),"","Dest. error")),"")</f>
        <v/>
      </c>
      <c r="L3215" s="242" t="str">
        <f>IF(AND(G3215&lt;&gt;0,G3215&lt;&gt;""),IF(C3215="","",IF(AND(ISNUMBER(--LEFT(C3215,FIND(" ",C3215&amp;" ")-1)),OR(LEN(LEFT(C3215,FIND(" ",C3215&amp;" ")-1))=6,LEN(LEFT(C3215,FIND(" ",C3215&amp;" ")-1))=7),OR(ISNUMBER(MATCH(LEFT(C3215,FIND(" ",C3215&amp;" ")-1),'Look Up Values'!$G$2:$G$1000,0)),ISNUMBER(MATCH(LEFT(C3215,FIND(" ",C3215&amp;" ")-1),'Look Up Values'!$AE$2:$AE$2000,0)))),"","EWC error")),"")</f>
        <v/>
      </c>
      <c r="M3215" s="242" t="str" cm="1">
        <f t="array" ref="M3215">IF(AND(G3215&lt;&gt;0,G3215&lt;&gt;""),IF(E3215="","",IF(ISNUMBER(MATCH(SUBSTITUTE(E3215," ",""),SUBSTITUTE('Look Up Values'!$I$2:$I$10," ",""),0)),"","State error")),"")</f>
        <v/>
      </c>
      <c r="N3215" s="242" t="str" cm="1">
        <f t="array" ref="N3215">IF(AND(G3215&lt;&gt;0,G3215&lt;&gt;""),IF(F3215="","",IF(ISNUMBER(MATCH(SUBSTITUTE(F3215," ",""),SUBSTITUTE('Look Up Values'!$W$2:$W$30," ",""),0)),"","D&amp;R error")),"")</f>
        <v/>
      </c>
      <c r="O3215" s="256" t="str">
        <f t="shared" si="101"/>
        <v/>
      </c>
    </row>
    <row r="3216" spans="1:15" ht="15.75">
      <c r="A3216" s="250">
        <v>3209</v>
      </c>
      <c r="B3216" s="208"/>
      <c r="C3216" s="49"/>
      <c r="D3216" s="50"/>
      <c r="E3216" s="50"/>
      <c r="F3216" s="50"/>
      <c r="G3216" s="209"/>
      <c r="H3216" s="48"/>
      <c r="I3216" s="457" t="str">
        <f t="shared" si="100"/>
        <v/>
      </c>
      <c r="J3216" s="241" cm="1">
        <f t="array" ref="J3216">SUMPRODUCT(--(K3216:N3216&lt;&gt;"")) + IF(TRIM(O3216)="",0,LEN(O3216)-LEN(SUBSTITUTE(O3216,",",""))+1)</f>
        <v>0</v>
      </c>
      <c r="K3216" s="242" t="str">
        <f>IF(AND(G3216&lt;&gt;0,G3216&lt;&gt;""),IF(B3216="","",IF(ISNUMBER(MATCH(B3216,'Look Up Values'!$B$2:$B$500,0)),"","Dest. error")),"")</f>
        <v/>
      </c>
      <c r="L3216" s="242" t="str">
        <f>IF(AND(G3216&lt;&gt;0,G3216&lt;&gt;""),IF(C3216="","",IF(AND(ISNUMBER(--LEFT(C3216,FIND(" ",C3216&amp;" ")-1)),OR(LEN(LEFT(C3216,FIND(" ",C3216&amp;" ")-1))=6,LEN(LEFT(C3216,FIND(" ",C3216&amp;" ")-1))=7),OR(ISNUMBER(MATCH(LEFT(C3216,FIND(" ",C3216&amp;" ")-1),'Look Up Values'!$G$2:$G$1000,0)),ISNUMBER(MATCH(LEFT(C3216,FIND(" ",C3216&amp;" ")-1),'Look Up Values'!$AE$2:$AE$2000,0)))),"","EWC error")),"")</f>
        <v/>
      </c>
      <c r="M3216" s="242" t="str" cm="1">
        <f t="array" ref="M3216">IF(AND(G3216&lt;&gt;0,G3216&lt;&gt;""),IF(E3216="","",IF(ISNUMBER(MATCH(SUBSTITUTE(E3216," ",""),SUBSTITUTE('Look Up Values'!$I$2:$I$10," ",""),0)),"","State error")),"")</f>
        <v/>
      </c>
      <c r="N3216" s="242" t="str" cm="1">
        <f t="array" ref="N3216">IF(AND(G3216&lt;&gt;0,G3216&lt;&gt;""),IF(F3216="","",IF(ISNUMBER(MATCH(SUBSTITUTE(F3216," ",""),SUBSTITUTE('Look Up Values'!$W$2:$W$30," ",""),0)),"","D&amp;R error")),"")</f>
        <v/>
      </c>
      <c r="O3216" s="256" t="str">
        <f t="shared" si="101"/>
        <v/>
      </c>
    </row>
    <row r="3217" spans="1:15" ht="15.75">
      <c r="A3217" s="250">
        <v>3210</v>
      </c>
      <c r="B3217" s="208"/>
      <c r="C3217" s="49"/>
      <c r="D3217" s="50"/>
      <c r="E3217" s="50"/>
      <c r="F3217" s="50"/>
      <c r="G3217" s="209"/>
      <c r="H3217" s="48"/>
      <c r="I3217" s="457" t="str">
        <f t="shared" si="100"/>
        <v/>
      </c>
      <c r="J3217" s="241" cm="1">
        <f t="array" ref="J3217">SUMPRODUCT(--(K3217:N3217&lt;&gt;"")) + IF(TRIM(O3217)="",0,LEN(O3217)-LEN(SUBSTITUTE(O3217,",",""))+1)</f>
        <v>0</v>
      </c>
      <c r="K3217" s="242" t="str">
        <f>IF(AND(G3217&lt;&gt;0,G3217&lt;&gt;""),IF(B3217="","",IF(ISNUMBER(MATCH(B3217,'Look Up Values'!$B$2:$B$500,0)),"","Dest. error")),"")</f>
        <v/>
      </c>
      <c r="L3217" s="242" t="str">
        <f>IF(AND(G3217&lt;&gt;0,G3217&lt;&gt;""),IF(C3217="","",IF(AND(ISNUMBER(--LEFT(C3217,FIND(" ",C3217&amp;" ")-1)),OR(LEN(LEFT(C3217,FIND(" ",C3217&amp;" ")-1))=6,LEN(LEFT(C3217,FIND(" ",C3217&amp;" ")-1))=7),OR(ISNUMBER(MATCH(LEFT(C3217,FIND(" ",C3217&amp;" ")-1),'Look Up Values'!$G$2:$G$1000,0)),ISNUMBER(MATCH(LEFT(C3217,FIND(" ",C3217&amp;" ")-1),'Look Up Values'!$AE$2:$AE$2000,0)))),"","EWC error")),"")</f>
        <v/>
      </c>
      <c r="M3217" s="242" t="str" cm="1">
        <f t="array" ref="M3217">IF(AND(G3217&lt;&gt;0,G3217&lt;&gt;""),IF(E3217="","",IF(ISNUMBER(MATCH(SUBSTITUTE(E3217," ",""),SUBSTITUTE('Look Up Values'!$I$2:$I$10," ",""),0)),"","State error")),"")</f>
        <v/>
      </c>
      <c r="N3217" s="242" t="str" cm="1">
        <f t="array" ref="N3217">IF(AND(G3217&lt;&gt;0,G3217&lt;&gt;""),IF(F3217="","",IF(ISNUMBER(MATCH(SUBSTITUTE(F3217," ",""),SUBSTITUTE('Look Up Values'!$W$2:$W$30," ",""),0)),"","D&amp;R error")),"")</f>
        <v/>
      </c>
      <c r="O3217" s="256" t="str">
        <f t="shared" si="101"/>
        <v/>
      </c>
    </row>
    <row r="3218" spans="1:15" ht="15.75">
      <c r="A3218" s="250">
        <v>3211</v>
      </c>
      <c r="B3218" s="208"/>
      <c r="C3218" s="49"/>
      <c r="D3218" s="50"/>
      <c r="E3218" s="50"/>
      <c r="F3218" s="50"/>
      <c r="G3218" s="209"/>
      <c r="H3218" s="48"/>
      <c r="I3218" s="457" t="str">
        <f t="shared" si="100"/>
        <v/>
      </c>
      <c r="J3218" s="241" cm="1">
        <f t="array" ref="J3218">SUMPRODUCT(--(K3218:N3218&lt;&gt;"")) + IF(TRIM(O3218)="",0,LEN(O3218)-LEN(SUBSTITUTE(O3218,",",""))+1)</f>
        <v>0</v>
      </c>
      <c r="K3218" s="242" t="str">
        <f>IF(AND(G3218&lt;&gt;0,G3218&lt;&gt;""),IF(B3218="","",IF(ISNUMBER(MATCH(B3218,'Look Up Values'!$B$2:$B$500,0)),"","Dest. error")),"")</f>
        <v/>
      </c>
      <c r="L3218" s="242" t="str">
        <f>IF(AND(G3218&lt;&gt;0,G3218&lt;&gt;""),IF(C3218="","",IF(AND(ISNUMBER(--LEFT(C3218,FIND(" ",C3218&amp;" ")-1)),OR(LEN(LEFT(C3218,FIND(" ",C3218&amp;" ")-1))=6,LEN(LEFT(C3218,FIND(" ",C3218&amp;" ")-1))=7),OR(ISNUMBER(MATCH(LEFT(C3218,FIND(" ",C3218&amp;" ")-1),'Look Up Values'!$G$2:$G$1000,0)),ISNUMBER(MATCH(LEFT(C3218,FIND(" ",C3218&amp;" ")-1),'Look Up Values'!$AE$2:$AE$2000,0)))),"","EWC error")),"")</f>
        <v/>
      </c>
      <c r="M3218" s="242" t="str" cm="1">
        <f t="array" ref="M3218">IF(AND(G3218&lt;&gt;0,G3218&lt;&gt;""),IF(E3218="","",IF(ISNUMBER(MATCH(SUBSTITUTE(E3218," ",""),SUBSTITUTE('Look Up Values'!$I$2:$I$10," ",""),0)),"","State error")),"")</f>
        <v/>
      </c>
      <c r="N3218" s="242" t="str" cm="1">
        <f t="array" ref="N3218">IF(AND(G3218&lt;&gt;0,G3218&lt;&gt;""),IF(F3218="","",IF(ISNUMBER(MATCH(SUBSTITUTE(F3218," ",""),SUBSTITUTE('Look Up Values'!$W$2:$W$30," ",""),0)),"","D&amp;R error")),"")</f>
        <v/>
      </c>
      <c r="O3218" s="256" t="str">
        <f t="shared" si="101"/>
        <v/>
      </c>
    </row>
    <row r="3219" spans="1:15" ht="15.75">
      <c r="A3219" s="250">
        <v>3212</v>
      </c>
      <c r="B3219" s="208"/>
      <c r="C3219" s="49"/>
      <c r="D3219" s="50"/>
      <c r="E3219" s="50"/>
      <c r="F3219" s="50"/>
      <c r="G3219" s="209"/>
      <c r="H3219" s="48"/>
      <c r="I3219" s="457" t="str">
        <f t="shared" si="100"/>
        <v/>
      </c>
      <c r="J3219" s="241" cm="1">
        <f t="array" ref="J3219">SUMPRODUCT(--(K3219:N3219&lt;&gt;"")) + IF(TRIM(O3219)="",0,LEN(O3219)-LEN(SUBSTITUTE(O3219,",",""))+1)</f>
        <v>0</v>
      </c>
      <c r="K3219" s="242" t="str">
        <f>IF(AND(G3219&lt;&gt;0,G3219&lt;&gt;""),IF(B3219="","",IF(ISNUMBER(MATCH(B3219,'Look Up Values'!$B$2:$B$500,0)),"","Dest. error")),"")</f>
        <v/>
      </c>
      <c r="L3219" s="242" t="str">
        <f>IF(AND(G3219&lt;&gt;0,G3219&lt;&gt;""),IF(C3219="","",IF(AND(ISNUMBER(--LEFT(C3219,FIND(" ",C3219&amp;" ")-1)),OR(LEN(LEFT(C3219,FIND(" ",C3219&amp;" ")-1))=6,LEN(LEFT(C3219,FIND(" ",C3219&amp;" ")-1))=7),OR(ISNUMBER(MATCH(LEFT(C3219,FIND(" ",C3219&amp;" ")-1),'Look Up Values'!$G$2:$G$1000,0)),ISNUMBER(MATCH(LEFT(C3219,FIND(" ",C3219&amp;" ")-1),'Look Up Values'!$AE$2:$AE$2000,0)))),"","EWC error")),"")</f>
        <v/>
      </c>
      <c r="M3219" s="242" t="str" cm="1">
        <f t="array" ref="M3219">IF(AND(G3219&lt;&gt;0,G3219&lt;&gt;""),IF(E3219="","",IF(ISNUMBER(MATCH(SUBSTITUTE(E3219," ",""),SUBSTITUTE('Look Up Values'!$I$2:$I$10," ",""),0)),"","State error")),"")</f>
        <v/>
      </c>
      <c r="N3219" s="242" t="str" cm="1">
        <f t="array" ref="N3219">IF(AND(G3219&lt;&gt;0,G3219&lt;&gt;""),IF(F3219="","",IF(ISNUMBER(MATCH(SUBSTITUTE(F3219," ",""),SUBSTITUTE('Look Up Values'!$W$2:$W$30," ",""),0)),"","D&amp;R error")),"")</f>
        <v/>
      </c>
      <c r="O3219" s="256" t="str">
        <f t="shared" si="101"/>
        <v/>
      </c>
    </row>
    <row r="3220" spans="1:15" ht="15.75">
      <c r="A3220" s="250">
        <v>3213</v>
      </c>
      <c r="B3220" s="208"/>
      <c r="C3220" s="49"/>
      <c r="D3220" s="50"/>
      <c r="E3220" s="50"/>
      <c r="F3220" s="50"/>
      <c r="G3220" s="209"/>
      <c r="H3220" s="48"/>
      <c r="I3220" s="457" t="str">
        <f t="shared" si="100"/>
        <v/>
      </c>
      <c r="J3220" s="241" cm="1">
        <f t="array" ref="J3220">SUMPRODUCT(--(K3220:N3220&lt;&gt;"")) + IF(TRIM(O3220)="",0,LEN(O3220)-LEN(SUBSTITUTE(O3220,",",""))+1)</f>
        <v>0</v>
      </c>
      <c r="K3220" s="242" t="str">
        <f>IF(AND(G3220&lt;&gt;0,G3220&lt;&gt;""),IF(B3220="","",IF(ISNUMBER(MATCH(B3220,'Look Up Values'!$B$2:$B$500,0)),"","Dest. error")),"")</f>
        <v/>
      </c>
      <c r="L3220" s="242" t="str">
        <f>IF(AND(G3220&lt;&gt;0,G3220&lt;&gt;""),IF(C3220="","",IF(AND(ISNUMBER(--LEFT(C3220,FIND(" ",C3220&amp;" ")-1)),OR(LEN(LEFT(C3220,FIND(" ",C3220&amp;" ")-1))=6,LEN(LEFT(C3220,FIND(" ",C3220&amp;" ")-1))=7),OR(ISNUMBER(MATCH(LEFT(C3220,FIND(" ",C3220&amp;" ")-1),'Look Up Values'!$G$2:$G$1000,0)),ISNUMBER(MATCH(LEFT(C3220,FIND(" ",C3220&amp;" ")-1),'Look Up Values'!$AE$2:$AE$2000,0)))),"","EWC error")),"")</f>
        <v/>
      </c>
      <c r="M3220" s="242" t="str" cm="1">
        <f t="array" ref="M3220">IF(AND(G3220&lt;&gt;0,G3220&lt;&gt;""),IF(E3220="","",IF(ISNUMBER(MATCH(SUBSTITUTE(E3220," ",""),SUBSTITUTE('Look Up Values'!$I$2:$I$10," ",""),0)),"","State error")),"")</f>
        <v/>
      </c>
      <c r="N3220" s="242" t="str" cm="1">
        <f t="array" ref="N3220">IF(AND(G3220&lt;&gt;0,G3220&lt;&gt;""),IF(F3220="","",IF(ISNUMBER(MATCH(SUBSTITUTE(F3220," ",""),SUBSTITUTE('Look Up Values'!$W$2:$W$30," ",""),0)),"","D&amp;R error")),"")</f>
        <v/>
      </c>
      <c r="O3220" s="256" t="str">
        <f t="shared" si="101"/>
        <v/>
      </c>
    </row>
    <row r="3221" spans="1:15" ht="15.75">
      <c r="A3221" s="250">
        <v>3214</v>
      </c>
      <c r="B3221" s="208"/>
      <c r="C3221" s="49"/>
      <c r="D3221" s="50"/>
      <c r="E3221" s="50"/>
      <c r="F3221" s="50"/>
      <c r="G3221" s="209"/>
      <c r="H3221" s="48"/>
      <c r="I3221" s="457" t="str">
        <f t="shared" si="100"/>
        <v/>
      </c>
      <c r="J3221" s="241" cm="1">
        <f t="array" ref="J3221">SUMPRODUCT(--(K3221:N3221&lt;&gt;"")) + IF(TRIM(O3221)="",0,LEN(O3221)-LEN(SUBSTITUTE(O3221,",",""))+1)</f>
        <v>0</v>
      </c>
      <c r="K3221" s="242" t="str">
        <f>IF(AND(G3221&lt;&gt;0,G3221&lt;&gt;""),IF(B3221="","",IF(ISNUMBER(MATCH(B3221,'Look Up Values'!$B$2:$B$500,0)),"","Dest. error")),"")</f>
        <v/>
      </c>
      <c r="L3221" s="242" t="str">
        <f>IF(AND(G3221&lt;&gt;0,G3221&lt;&gt;""),IF(C3221="","",IF(AND(ISNUMBER(--LEFT(C3221,FIND(" ",C3221&amp;" ")-1)),OR(LEN(LEFT(C3221,FIND(" ",C3221&amp;" ")-1))=6,LEN(LEFT(C3221,FIND(" ",C3221&amp;" ")-1))=7),OR(ISNUMBER(MATCH(LEFT(C3221,FIND(" ",C3221&amp;" ")-1),'Look Up Values'!$G$2:$G$1000,0)),ISNUMBER(MATCH(LEFT(C3221,FIND(" ",C3221&amp;" ")-1),'Look Up Values'!$AE$2:$AE$2000,0)))),"","EWC error")),"")</f>
        <v/>
      </c>
      <c r="M3221" s="242" t="str" cm="1">
        <f t="array" ref="M3221">IF(AND(G3221&lt;&gt;0,G3221&lt;&gt;""),IF(E3221="","",IF(ISNUMBER(MATCH(SUBSTITUTE(E3221," ",""),SUBSTITUTE('Look Up Values'!$I$2:$I$10," ",""),0)),"","State error")),"")</f>
        <v/>
      </c>
      <c r="N3221" s="242" t="str" cm="1">
        <f t="array" ref="N3221">IF(AND(G3221&lt;&gt;0,G3221&lt;&gt;""),IF(F3221="","",IF(ISNUMBER(MATCH(SUBSTITUTE(F3221," ",""),SUBSTITUTE('Look Up Values'!$W$2:$W$30," ",""),0)),"","D&amp;R error")),"")</f>
        <v/>
      </c>
      <c r="O3221" s="256" t="str">
        <f t="shared" si="101"/>
        <v/>
      </c>
    </row>
    <row r="3222" spans="1:15" ht="15.75">
      <c r="A3222" s="250">
        <v>3215</v>
      </c>
      <c r="B3222" s="208"/>
      <c r="C3222" s="49"/>
      <c r="D3222" s="50"/>
      <c r="E3222" s="50"/>
      <c r="F3222" s="50"/>
      <c r="G3222" s="209"/>
      <c r="H3222" s="48"/>
      <c r="I3222" s="457" t="str">
        <f t="shared" si="100"/>
        <v/>
      </c>
      <c r="J3222" s="241" cm="1">
        <f t="array" ref="J3222">SUMPRODUCT(--(K3222:N3222&lt;&gt;"")) + IF(TRIM(O3222)="",0,LEN(O3222)-LEN(SUBSTITUTE(O3222,",",""))+1)</f>
        <v>0</v>
      </c>
      <c r="K3222" s="242" t="str">
        <f>IF(AND(G3222&lt;&gt;0,G3222&lt;&gt;""),IF(B3222="","",IF(ISNUMBER(MATCH(B3222,'Look Up Values'!$B$2:$B$500,0)),"","Dest. error")),"")</f>
        <v/>
      </c>
      <c r="L3222" s="242" t="str">
        <f>IF(AND(G3222&lt;&gt;0,G3222&lt;&gt;""),IF(C3222="","",IF(AND(ISNUMBER(--LEFT(C3222,FIND(" ",C3222&amp;" ")-1)),OR(LEN(LEFT(C3222,FIND(" ",C3222&amp;" ")-1))=6,LEN(LEFT(C3222,FIND(" ",C3222&amp;" ")-1))=7),OR(ISNUMBER(MATCH(LEFT(C3222,FIND(" ",C3222&amp;" ")-1),'Look Up Values'!$G$2:$G$1000,0)),ISNUMBER(MATCH(LEFT(C3222,FIND(" ",C3222&amp;" ")-1),'Look Up Values'!$AE$2:$AE$2000,0)))),"","EWC error")),"")</f>
        <v/>
      </c>
      <c r="M3222" s="242" t="str" cm="1">
        <f t="array" ref="M3222">IF(AND(G3222&lt;&gt;0,G3222&lt;&gt;""),IF(E3222="","",IF(ISNUMBER(MATCH(SUBSTITUTE(E3222," ",""),SUBSTITUTE('Look Up Values'!$I$2:$I$10," ",""),0)),"","State error")),"")</f>
        <v/>
      </c>
      <c r="N3222" s="242" t="str" cm="1">
        <f t="array" ref="N3222">IF(AND(G3222&lt;&gt;0,G3222&lt;&gt;""),IF(F3222="","",IF(ISNUMBER(MATCH(SUBSTITUTE(F3222," ",""),SUBSTITUTE('Look Up Values'!$W$2:$W$30," ",""),0)),"","D&amp;R error")),"")</f>
        <v/>
      </c>
      <c r="O3222" s="256" t="str">
        <f t="shared" si="101"/>
        <v/>
      </c>
    </row>
    <row r="3223" spans="1:15" ht="15.75">
      <c r="A3223" s="250">
        <v>3216</v>
      </c>
      <c r="B3223" s="208"/>
      <c r="C3223" s="49"/>
      <c r="D3223" s="50"/>
      <c r="E3223" s="50"/>
      <c r="F3223" s="50"/>
      <c r="G3223" s="209"/>
      <c r="H3223" s="48"/>
      <c r="I3223" s="457" t="str">
        <f t="shared" si="100"/>
        <v/>
      </c>
      <c r="J3223" s="241" cm="1">
        <f t="array" ref="J3223">SUMPRODUCT(--(K3223:N3223&lt;&gt;"")) + IF(TRIM(O3223)="",0,LEN(O3223)-LEN(SUBSTITUTE(O3223,",",""))+1)</f>
        <v>0</v>
      </c>
      <c r="K3223" s="242" t="str">
        <f>IF(AND(G3223&lt;&gt;0,G3223&lt;&gt;""),IF(B3223="","",IF(ISNUMBER(MATCH(B3223,'Look Up Values'!$B$2:$B$500,0)),"","Dest. error")),"")</f>
        <v/>
      </c>
      <c r="L3223" s="242" t="str">
        <f>IF(AND(G3223&lt;&gt;0,G3223&lt;&gt;""),IF(C3223="","",IF(AND(ISNUMBER(--LEFT(C3223,FIND(" ",C3223&amp;" ")-1)),OR(LEN(LEFT(C3223,FIND(" ",C3223&amp;" ")-1))=6,LEN(LEFT(C3223,FIND(" ",C3223&amp;" ")-1))=7),OR(ISNUMBER(MATCH(LEFT(C3223,FIND(" ",C3223&amp;" ")-1),'Look Up Values'!$G$2:$G$1000,0)),ISNUMBER(MATCH(LEFT(C3223,FIND(" ",C3223&amp;" ")-1),'Look Up Values'!$AE$2:$AE$2000,0)))),"","EWC error")),"")</f>
        <v/>
      </c>
      <c r="M3223" s="242" t="str" cm="1">
        <f t="array" ref="M3223">IF(AND(G3223&lt;&gt;0,G3223&lt;&gt;""),IF(E3223="","",IF(ISNUMBER(MATCH(SUBSTITUTE(E3223," ",""),SUBSTITUTE('Look Up Values'!$I$2:$I$10," ",""),0)),"","State error")),"")</f>
        <v/>
      </c>
      <c r="N3223" s="242" t="str" cm="1">
        <f t="array" ref="N3223">IF(AND(G3223&lt;&gt;0,G3223&lt;&gt;""),IF(F3223="","",IF(ISNUMBER(MATCH(SUBSTITUTE(F3223," ",""),SUBSTITUTE('Look Up Values'!$W$2:$W$30," ",""),0)),"","D&amp;R error")),"")</f>
        <v/>
      </c>
      <c r="O3223" s="256" t="str">
        <f t="shared" si="101"/>
        <v/>
      </c>
    </row>
    <row r="3224" spans="1:15" ht="15.75">
      <c r="A3224" s="250">
        <v>3217</v>
      </c>
      <c r="B3224" s="208"/>
      <c r="C3224" s="49"/>
      <c r="D3224" s="50"/>
      <c r="E3224" s="50"/>
      <c r="F3224" s="50"/>
      <c r="G3224" s="209"/>
      <c r="H3224" s="48"/>
      <c r="I3224" s="457" t="str">
        <f t="shared" si="100"/>
        <v/>
      </c>
      <c r="J3224" s="241" cm="1">
        <f t="array" ref="J3224">SUMPRODUCT(--(K3224:N3224&lt;&gt;"")) + IF(TRIM(O3224)="",0,LEN(O3224)-LEN(SUBSTITUTE(O3224,",",""))+1)</f>
        <v>0</v>
      </c>
      <c r="K3224" s="242" t="str">
        <f>IF(AND(G3224&lt;&gt;0,G3224&lt;&gt;""),IF(B3224="","",IF(ISNUMBER(MATCH(B3224,'Look Up Values'!$B$2:$B$500,0)),"","Dest. error")),"")</f>
        <v/>
      </c>
      <c r="L3224" s="242" t="str">
        <f>IF(AND(G3224&lt;&gt;0,G3224&lt;&gt;""),IF(C3224="","",IF(AND(ISNUMBER(--LEFT(C3224,FIND(" ",C3224&amp;" ")-1)),OR(LEN(LEFT(C3224,FIND(" ",C3224&amp;" ")-1))=6,LEN(LEFT(C3224,FIND(" ",C3224&amp;" ")-1))=7),OR(ISNUMBER(MATCH(LEFT(C3224,FIND(" ",C3224&amp;" ")-1),'Look Up Values'!$G$2:$G$1000,0)),ISNUMBER(MATCH(LEFT(C3224,FIND(" ",C3224&amp;" ")-1),'Look Up Values'!$AE$2:$AE$2000,0)))),"","EWC error")),"")</f>
        <v/>
      </c>
      <c r="M3224" s="242" t="str" cm="1">
        <f t="array" ref="M3224">IF(AND(G3224&lt;&gt;0,G3224&lt;&gt;""),IF(E3224="","",IF(ISNUMBER(MATCH(SUBSTITUTE(E3224," ",""),SUBSTITUTE('Look Up Values'!$I$2:$I$10," ",""),0)),"","State error")),"")</f>
        <v/>
      </c>
      <c r="N3224" s="242" t="str" cm="1">
        <f t="array" ref="N3224">IF(AND(G3224&lt;&gt;0,G3224&lt;&gt;""),IF(F3224="","",IF(ISNUMBER(MATCH(SUBSTITUTE(F3224," ",""),SUBSTITUTE('Look Up Values'!$W$2:$W$30," ",""),0)),"","D&amp;R error")),"")</f>
        <v/>
      </c>
      <c r="O3224" s="256" t="str">
        <f t="shared" si="101"/>
        <v/>
      </c>
    </row>
    <row r="3225" spans="1:15" ht="15.75">
      <c r="A3225" s="250">
        <v>3218</v>
      </c>
      <c r="B3225" s="208"/>
      <c r="C3225" s="49"/>
      <c r="D3225" s="50"/>
      <c r="E3225" s="50"/>
      <c r="F3225" s="50"/>
      <c r="G3225" s="209"/>
      <c r="H3225" s="48"/>
      <c r="I3225" s="457" t="str">
        <f t="shared" si="100"/>
        <v/>
      </c>
      <c r="J3225" s="241" cm="1">
        <f t="array" ref="J3225">SUMPRODUCT(--(K3225:N3225&lt;&gt;"")) + IF(TRIM(O3225)="",0,LEN(O3225)-LEN(SUBSTITUTE(O3225,",",""))+1)</f>
        <v>0</v>
      </c>
      <c r="K3225" s="242" t="str">
        <f>IF(AND(G3225&lt;&gt;0,G3225&lt;&gt;""),IF(B3225="","",IF(ISNUMBER(MATCH(B3225,'Look Up Values'!$B$2:$B$500,0)),"","Dest. error")),"")</f>
        <v/>
      </c>
      <c r="L3225" s="242" t="str">
        <f>IF(AND(G3225&lt;&gt;0,G3225&lt;&gt;""),IF(C3225="","",IF(AND(ISNUMBER(--LEFT(C3225,FIND(" ",C3225&amp;" ")-1)),OR(LEN(LEFT(C3225,FIND(" ",C3225&amp;" ")-1))=6,LEN(LEFT(C3225,FIND(" ",C3225&amp;" ")-1))=7),OR(ISNUMBER(MATCH(LEFT(C3225,FIND(" ",C3225&amp;" ")-1),'Look Up Values'!$G$2:$G$1000,0)),ISNUMBER(MATCH(LEFT(C3225,FIND(" ",C3225&amp;" ")-1),'Look Up Values'!$AE$2:$AE$2000,0)))),"","EWC error")),"")</f>
        <v/>
      </c>
      <c r="M3225" s="242" t="str" cm="1">
        <f t="array" ref="M3225">IF(AND(G3225&lt;&gt;0,G3225&lt;&gt;""),IF(E3225="","",IF(ISNUMBER(MATCH(SUBSTITUTE(E3225," ",""),SUBSTITUTE('Look Up Values'!$I$2:$I$10," ",""),0)),"","State error")),"")</f>
        <v/>
      </c>
      <c r="N3225" s="242" t="str" cm="1">
        <f t="array" ref="N3225">IF(AND(G3225&lt;&gt;0,G3225&lt;&gt;""),IF(F3225="","",IF(ISNUMBER(MATCH(SUBSTITUTE(F3225," ",""),SUBSTITUTE('Look Up Values'!$W$2:$W$30," ",""),0)),"","D&amp;R error")),"")</f>
        <v/>
      </c>
      <c r="O3225" s="256" t="str">
        <f t="shared" si="101"/>
        <v/>
      </c>
    </row>
    <row r="3226" spans="1:15" ht="15.75">
      <c r="A3226" s="250">
        <v>3219</v>
      </c>
      <c r="B3226" s="208"/>
      <c r="C3226" s="49"/>
      <c r="D3226" s="50"/>
      <c r="E3226" s="50"/>
      <c r="F3226" s="50"/>
      <c r="G3226" s="209"/>
      <c r="H3226" s="48"/>
      <c r="I3226" s="457" t="str">
        <f t="shared" si="100"/>
        <v/>
      </c>
      <c r="J3226" s="241" cm="1">
        <f t="array" ref="J3226">SUMPRODUCT(--(K3226:N3226&lt;&gt;"")) + IF(TRIM(O3226)="",0,LEN(O3226)-LEN(SUBSTITUTE(O3226,",",""))+1)</f>
        <v>0</v>
      </c>
      <c r="K3226" s="242" t="str">
        <f>IF(AND(G3226&lt;&gt;0,G3226&lt;&gt;""),IF(B3226="","",IF(ISNUMBER(MATCH(B3226,'Look Up Values'!$B$2:$B$500,0)),"","Dest. error")),"")</f>
        <v/>
      </c>
      <c r="L3226" s="242" t="str">
        <f>IF(AND(G3226&lt;&gt;0,G3226&lt;&gt;""),IF(C3226="","",IF(AND(ISNUMBER(--LEFT(C3226,FIND(" ",C3226&amp;" ")-1)),OR(LEN(LEFT(C3226,FIND(" ",C3226&amp;" ")-1))=6,LEN(LEFT(C3226,FIND(" ",C3226&amp;" ")-1))=7),OR(ISNUMBER(MATCH(LEFT(C3226,FIND(" ",C3226&amp;" ")-1),'Look Up Values'!$G$2:$G$1000,0)),ISNUMBER(MATCH(LEFT(C3226,FIND(" ",C3226&amp;" ")-1),'Look Up Values'!$AE$2:$AE$2000,0)))),"","EWC error")),"")</f>
        <v/>
      </c>
      <c r="M3226" s="242" t="str" cm="1">
        <f t="array" ref="M3226">IF(AND(G3226&lt;&gt;0,G3226&lt;&gt;""),IF(E3226="","",IF(ISNUMBER(MATCH(SUBSTITUTE(E3226," ",""),SUBSTITUTE('Look Up Values'!$I$2:$I$10," ",""),0)),"","State error")),"")</f>
        <v/>
      </c>
      <c r="N3226" s="242" t="str" cm="1">
        <f t="array" ref="N3226">IF(AND(G3226&lt;&gt;0,G3226&lt;&gt;""),IF(F3226="","",IF(ISNUMBER(MATCH(SUBSTITUTE(F3226," ",""),SUBSTITUTE('Look Up Values'!$W$2:$W$30," ",""),0)),"","D&amp;R error")),"")</f>
        <v/>
      </c>
      <c r="O3226" s="256" t="str">
        <f t="shared" si="101"/>
        <v/>
      </c>
    </row>
    <row r="3227" spans="1:15" ht="15.75">
      <c r="A3227" s="250">
        <v>3220</v>
      </c>
      <c r="B3227" s="208"/>
      <c r="C3227" s="49"/>
      <c r="D3227" s="50"/>
      <c r="E3227" s="50"/>
      <c r="F3227" s="50"/>
      <c r="G3227" s="209"/>
      <c r="H3227" s="48"/>
      <c r="I3227" s="457" t="str">
        <f t="shared" si="100"/>
        <v/>
      </c>
      <c r="J3227" s="241" cm="1">
        <f t="array" ref="J3227">SUMPRODUCT(--(K3227:N3227&lt;&gt;"")) + IF(TRIM(O3227)="",0,LEN(O3227)-LEN(SUBSTITUTE(O3227,",",""))+1)</f>
        <v>0</v>
      </c>
      <c r="K3227" s="242" t="str">
        <f>IF(AND(G3227&lt;&gt;0,G3227&lt;&gt;""),IF(B3227="","",IF(ISNUMBER(MATCH(B3227,'Look Up Values'!$B$2:$B$500,0)),"","Dest. error")),"")</f>
        <v/>
      </c>
      <c r="L3227" s="242" t="str">
        <f>IF(AND(G3227&lt;&gt;0,G3227&lt;&gt;""),IF(C3227="","",IF(AND(ISNUMBER(--LEFT(C3227,FIND(" ",C3227&amp;" ")-1)),OR(LEN(LEFT(C3227,FIND(" ",C3227&amp;" ")-1))=6,LEN(LEFT(C3227,FIND(" ",C3227&amp;" ")-1))=7),OR(ISNUMBER(MATCH(LEFT(C3227,FIND(" ",C3227&amp;" ")-1),'Look Up Values'!$G$2:$G$1000,0)),ISNUMBER(MATCH(LEFT(C3227,FIND(" ",C3227&amp;" ")-1),'Look Up Values'!$AE$2:$AE$2000,0)))),"","EWC error")),"")</f>
        <v/>
      </c>
      <c r="M3227" s="242" t="str" cm="1">
        <f t="array" ref="M3227">IF(AND(G3227&lt;&gt;0,G3227&lt;&gt;""),IF(E3227="","",IF(ISNUMBER(MATCH(SUBSTITUTE(E3227," ",""),SUBSTITUTE('Look Up Values'!$I$2:$I$10," ",""),0)),"","State error")),"")</f>
        <v/>
      </c>
      <c r="N3227" s="242" t="str" cm="1">
        <f t="array" ref="N3227">IF(AND(G3227&lt;&gt;0,G3227&lt;&gt;""),IF(F3227="","",IF(ISNUMBER(MATCH(SUBSTITUTE(F3227," ",""),SUBSTITUTE('Look Up Values'!$W$2:$W$30," ",""),0)),"","D&amp;R error")),"")</f>
        <v/>
      </c>
      <c r="O3227" s="256" t="str">
        <f t="shared" si="101"/>
        <v/>
      </c>
    </row>
    <row r="3228" spans="1:15" ht="15.75">
      <c r="A3228" s="250">
        <v>3221</v>
      </c>
      <c r="B3228" s="208"/>
      <c r="C3228" s="49"/>
      <c r="D3228" s="50"/>
      <c r="E3228" s="50"/>
      <c r="F3228" s="50"/>
      <c r="G3228" s="209"/>
      <c r="H3228" s="48"/>
      <c r="I3228" s="457" t="str">
        <f t="shared" si="100"/>
        <v/>
      </c>
      <c r="J3228" s="241" cm="1">
        <f t="array" ref="J3228">SUMPRODUCT(--(K3228:N3228&lt;&gt;"")) + IF(TRIM(O3228)="",0,LEN(O3228)-LEN(SUBSTITUTE(O3228,",",""))+1)</f>
        <v>0</v>
      </c>
      <c r="K3228" s="242" t="str">
        <f>IF(AND(G3228&lt;&gt;0,G3228&lt;&gt;""),IF(B3228="","",IF(ISNUMBER(MATCH(B3228,'Look Up Values'!$B$2:$B$500,0)),"","Dest. error")),"")</f>
        <v/>
      </c>
      <c r="L3228" s="242" t="str">
        <f>IF(AND(G3228&lt;&gt;0,G3228&lt;&gt;""),IF(C3228="","",IF(AND(ISNUMBER(--LEFT(C3228,FIND(" ",C3228&amp;" ")-1)),OR(LEN(LEFT(C3228,FIND(" ",C3228&amp;" ")-1))=6,LEN(LEFT(C3228,FIND(" ",C3228&amp;" ")-1))=7),OR(ISNUMBER(MATCH(LEFT(C3228,FIND(" ",C3228&amp;" ")-1),'Look Up Values'!$G$2:$G$1000,0)),ISNUMBER(MATCH(LEFT(C3228,FIND(" ",C3228&amp;" ")-1),'Look Up Values'!$AE$2:$AE$2000,0)))),"","EWC error")),"")</f>
        <v/>
      </c>
      <c r="M3228" s="242" t="str" cm="1">
        <f t="array" ref="M3228">IF(AND(G3228&lt;&gt;0,G3228&lt;&gt;""),IF(E3228="","",IF(ISNUMBER(MATCH(SUBSTITUTE(E3228," ",""),SUBSTITUTE('Look Up Values'!$I$2:$I$10," ",""),0)),"","State error")),"")</f>
        <v/>
      </c>
      <c r="N3228" s="242" t="str" cm="1">
        <f t="array" ref="N3228">IF(AND(G3228&lt;&gt;0,G3228&lt;&gt;""),IF(F3228="","",IF(ISNUMBER(MATCH(SUBSTITUTE(F3228," ",""),SUBSTITUTE('Look Up Values'!$W$2:$W$30," ",""),0)),"","D&amp;R error")),"")</f>
        <v/>
      </c>
      <c r="O3228" s="256" t="str">
        <f t="shared" si="101"/>
        <v/>
      </c>
    </row>
    <row r="3229" spans="1:15" ht="15.75">
      <c r="A3229" s="250">
        <v>3222</v>
      </c>
      <c r="B3229" s="208"/>
      <c r="C3229" s="49"/>
      <c r="D3229" s="50"/>
      <c r="E3229" s="50"/>
      <c r="F3229" s="50"/>
      <c r="G3229" s="209"/>
      <c r="H3229" s="48"/>
      <c r="I3229" s="457" t="str">
        <f t="shared" si="100"/>
        <v/>
      </c>
      <c r="J3229" s="241" cm="1">
        <f t="array" ref="J3229">SUMPRODUCT(--(K3229:N3229&lt;&gt;"")) + IF(TRIM(O3229)="",0,LEN(O3229)-LEN(SUBSTITUTE(O3229,",",""))+1)</f>
        <v>0</v>
      </c>
      <c r="K3229" s="242" t="str">
        <f>IF(AND(G3229&lt;&gt;0,G3229&lt;&gt;""),IF(B3229="","",IF(ISNUMBER(MATCH(B3229,'Look Up Values'!$B$2:$B$500,0)),"","Dest. error")),"")</f>
        <v/>
      </c>
      <c r="L3229" s="242" t="str">
        <f>IF(AND(G3229&lt;&gt;0,G3229&lt;&gt;""),IF(C3229="","",IF(AND(ISNUMBER(--LEFT(C3229,FIND(" ",C3229&amp;" ")-1)),OR(LEN(LEFT(C3229,FIND(" ",C3229&amp;" ")-1))=6,LEN(LEFT(C3229,FIND(" ",C3229&amp;" ")-1))=7),OR(ISNUMBER(MATCH(LEFT(C3229,FIND(" ",C3229&amp;" ")-1),'Look Up Values'!$G$2:$G$1000,0)),ISNUMBER(MATCH(LEFT(C3229,FIND(" ",C3229&amp;" ")-1),'Look Up Values'!$AE$2:$AE$2000,0)))),"","EWC error")),"")</f>
        <v/>
      </c>
      <c r="M3229" s="242" t="str" cm="1">
        <f t="array" ref="M3229">IF(AND(G3229&lt;&gt;0,G3229&lt;&gt;""),IF(E3229="","",IF(ISNUMBER(MATCH(SUBSTITUTE(E3229," ",""),SUBSTITUTE('Look Up Values'!$I$2:$I$10," ",""),0)),"","State error")),"")</f>
        <v/>
      </c>
      <c r="N3229" s="242" t="str" cm="1">
        <f t="array" ref="N3229">IF(AND(G3229&lt;&gt;0,G3229&lt;&gt;""),IF(F3229="","",IF(ISNUMBER(MATCH(SUBSTITUTE(F3229," ",""),SUBSTITUTE('Look Up Values'!$W$2:$W$30," ",""),0)),"","D&amp;R error")),"")</f>
        <v/>
      </c>
      <c r="O3229" s="256" t="str">
        <f t="shared" si="101"/>
        <v/>
      </c>
    </row>
    <row r="3230" spans="1:15" ht="15.75">
      <c r="A3230" s="250">
        <v>3223</v>
      </c>
      <c r="B3230" s="208"/>
      <c r="C3230" s="49"/>
      <c r="D3230" s="50"/>
      <c r="E3230" s="50"/>
      <c r="F3230" s="50"/>
      <c r="G3230" s="209"/>
      <c r="H3230" s="48"/>
      <c r="I3230" s="457" t="str">
        <f t="shared" si="100"/>
        <v/>
      </c>
      <c r="J3230" s="241" cm="1">
        <f t="array" ref="J3230">SUMPRODUCT(--(K3230:N3230&lt;&gt;"")) + IF(TRIM(O3230)="",0,LEN(O3230)-LEN(SUBSTITUTE(O3230,",",""))+1)</f>
        <v>0</v>
      </c>
      <c r="K3230" s="242" t="str">
        <f>IF(AND(G3230&lt;&gt;0,G3230&lt;&gt;""),IF(B3230="","",IF(ISNUMBER(MATCH(B3230,'Look Up Values'!$B$2:$B$500,0)),"","Dest. error")),"")</f>
        <v/>
      </c>
      <c r="L3230" s="242" t="str">
        <f>IF(AND(G3230&lt;&gt;0,G3230&lt;&gt;""),IF(C3230="","",IF(AND(ISNUMBER(--LEFT(C3230,FIND(" ",C3230&amp;" ")-1)),OR(LEN(LEFT(C3230,FIND(" ",C3230&amp;" ")-1))=6,LEN(LEFT(C3230,FIND(" ",C3230&amp;" ")-1))=7),OR(ISNUMBER(MATCH(LEFT(C3230,FIND(" ",C3230&amp;" ")-1),'Look Up Values'!$G$2:$G$1000,0)),ISNUMBER(MATCH(LEFT(C3230,FIND(" ",C3230&amp;" ")-1),'Look Up Values'!$AE$2:$AE$2000,0)))),"","EWC error")),"")</f>
        <v/>
      </c>
      <c r="M3230" s="242" t="str" cm="1">
        <f t="array" ref="M3230">IF(AND(G3230&lt;&gt;0,G3230&lt;&gt;""),IF(E3230="","",IF(ISNUMBER(MATCH(SUBSTITUTE(E3230," ",""),SUBSTITUTE('Look Up Values'!$I$2:$I$10," ",""),0)),"","State error")),"")</f>
        <v/>
      </c>
      <c r="N3230" s="242" t="str" cm="1">
        <f t="array" ref="N3230">IF(AND(G3230&lt;&gt;0,G3230&lt;&gt;""),IF(F3230="","",IF(ISNUMBER(MATCH(SUBSTITUTE(F3230," ",""),SUBSTITUTE('Look Up Values'!$W$2:$W$30," ",""),0)),"","D&amp;R error")),"")</f>
        <v/>
      </c>
      <c r="O3230" s="256" t="str">
        <f t="shared" si="101"/>
        <v/>
      </c>
    </row>
    <row r="3231" spans="1:15" ht="15.75">
      <c r="A3231" s="250">
        <v>3224</v>
      </c>
      <c r="B3231" s="208"/>
      <c r="C3231" s="49"/>
      <c r="D3231" s="50"/>
      <c r="E3231" s="50"/>
      <c r="F3231" s="50"/>
      <c r="G3231" s="209"/>
      <c r="H3231" s="48"/>
      <c r="I3231" s="457" t="str">
        <f t="shared" si="100"/>
        <v/>
      </c>
      <c r="J3231" s="241" cm="1">
        <f t="array" ref="J3231">SUMPRODUCT(--(K3231:N3231&lt;&gt;"")) + IF(TRIM(O3231)="",0,LEN(O3231)-LEN(SUBSTITUTE(O3231,",",""))+1)</f>
        <v>0</v>
      </c>
      <c r="K3231" s="242" t="str">
        <f>IF(AND(G3231&lt;&gt;0,G3231&lt;&gt;""),IF(B3231="","",IF(ISNUMBER(MATCH(B3231,'Look Up Values'!$B$2:$B$500,0)),"","Dest. error")),"")</f>
        <v/>
      </c>
      <c r="L3231" s="242" t="str">
        <f>IF(AND(G3231&lt;&gt;0,G3231&lt;&gt;""),IF(C3231="","",IF(AND(ISNUMBER(--LEFT(C3231,FIND(" ",C3231&amp;" ")-1)),OR(LEN(LEFT(C3231,FIND(" ",C3231&amp;" ")-1))=6,LEN(LEFT(C3231,FIND(" ",C3231&amp;" ")-1))=7),OR(ISNUMBER(MATCH(LEFT(C3231,FIND(" ",C3231&amp;" ")-1),'Look Up Values'!$G$2:$G$1000,0)),ISNUMBER(MATCH(LEFT(C3231,FIND(" ",C3231&amp;" ")-1),'Look Up Values'!$AE$2:$AE$2000,0)))),"","EWC error")),"")</f>
        <v/>
      </c>
      <c r="M3231" s="242" t="str" cm="1">
        <f t="array" ref="M3231">IF(AND(G3231&lt;&gt;0,G3231&lt;&gt;""),IF(E3231="","",IF(ISNUMBER(MATCH(SUBSTITUTE(E3231," ",""),SUBSTITUTE('Look Up Values'!$I$2:$I$10," ",""),0)),"","State error")),"")</f>
        <v/>
      </c>
      <c r="N3231" s="242" t="str" cm="1">
        <f t="array" ref="N3231">IF(AND(G3231&lt;&gt;0,G3231&lt;&gt;""),IF(F3231="","",IF(ISNUMBER(MATCH(SUBSTITUTE(F3231," ",""),SUBSTITUTE('Look Up Values'!$W$2:$W$30," ",""),0)),"","D&amp;R error")),"")</f>
        <v/>
      </c>
      <c r="O3231" s="256" t="str">
        <f t="shared" si="101"/>
        <v/>
      </c>
    </row>
    <row r="3232" spans="1:15" ht="15.75">
      <c r="A3232" s="250">
        <v>3225</v>
      </c>
      <c r="B3232" s="208"/>
      <c r="C3232" s="49"/>
      <c r="D3232" s="50"/>
      <c r="E3232" s="50"/>
      <c r="F3232" s="50"/>
      <c r="G3232" s="209"/>
      <c r="H3232" s="48"/>
      <c r="I3232" s="457" t="str">
        <f t="shared" si="100"/>
        <v/>
      </c>
      <c r="J3232" s="241" cm="1">
        <f t="array" ref="J3232">SUMPRODUCT(--(K3232:N3232&lt;&gt;"")) + IF(TRIM(O3232)="",0,LEN(O3232)-LEN(SUBSTITUTE(O3232,",",""))+1)</f>
        <v>0</v>
      </c>
      <c r="K3232" s="242" t="str">
        <f>IF(AND(G3232&lt;&gt;0,G3232&lt;&gt;""),IF(B3232="","",IF(ISNUMBER(MATCH(B3232,'Look Up Values'!$B$2:$B$500,0)),"","Dest. error")),"")</f>
        <v/>
      </c>
      <c r="L3232" s="242" t="str">
        <f>IF(AND(G3232&lt;&gt;0,G3232&lt;&gt;""),IF(C3232="","",IF(AND(ISNUMBER(--LEFT(C3232,FIND(" ",C3232&amp;" ")-1)),OR(LEN(LEFT(C3232,FIND(" ",C3232&amp;" ")-1))=6,LEN(LEFT(C3232,FIND(" ",C3232&amp;" ")-1))=7),OR(ISNUMBER(MATCH(LEFT(C3232,FIND(" ",C3232&amp;" ")-1),'Look Up Values'!$G$2:$G$1000,0)),ISNUMBER(MATCH(LEFT(C3232,FIND(" ",C3232&amp;" ")-1),'Look Up Values'!$AE$2:$AE$2000,0)))),"","EWC error")),"")</f>
        <v/>
      </c>
      <c r="M3232" s="242" t="str" cm="1">
        <f t="array" ref="M3232">IF(AND(G3232&lt;&gt;0,G3232&lt;&gt;""),IF(E3232="","",IF(ISNUMBER(MATCH(SUBSTITUTE(E3232," ",""),SUBSTITUTE('Look Up Values'!$I$2:$I$10," ",""),0)),"","State error")),"")</f>
        <v/>
      </c>
      <c r="N3232" s="242" t="str" cm="1">
        <f t="array" ref="N3232">IF(AND(G3232&lt;&gt;0,G3232&lt;&gt;""),IF(F3232="","",IF(ISNUMBER(MATCH(SUBSTITUTE(F3232," ",""),SUBSTITUTE('Look Up Values'!$W$2:$W$30," ",""),0)),"","D&amp;R error")),"")</f>
        <v/>
      </c>
      <c r="O3232" s="256" t="str">
        <f t="shared" si="101"/>
        <v/>
      </c>
    </row>
    <row r="3233" spans="1:15" ht="15.75">
      <c r="A3233" s="250">
        <v>3226</v>
      </c>
      <c r="B3233" s="208"/>
      <c r="C3233" s="49"/>
      <c r="D3233" s="50"/>
      <c r="E3233" s="50"/>
      <c r="F3233" s="50"/>
      <c r="G3233" s="209"/>
      <c r="H3233" s="48"/>
      <c r="I3233" s="457" t="str">
        <f t="shared" si="100"/>
        <v/>
      </c>
      <c r="J3233" s="241" cm="1">
        <f t="array" ref="J3233">SUMPRODUCT(--(K3233:N3233&lt;&gt;"")) + IF(TRIM(O3233)="",0,LEN(O3233)-LEN(SUBSTITUTE(O3233,",",""))+1)</f>
        <v>0</v>
      </c>
      <c r="K3233" s="242" t="str">
        <f>IF(AND(G3233&lt;&gt;0,G3233&lt;&gt;""),IF(B3233="","",IF(ISNUMBER(MATCH(B3233,'Look Up Values'!$B$2:$B$500,0)),"","Dest. error")),"")</f>
        <v/>
      </c>
      <c r="L3233" s="242" t="str">
        <f>IF(AND(G3233&lt;&gt;0,G3233&lt;&gt;""),IF(C3233="","",IF(AND(ISNUMBER(--LEFT(C3233,FIND(" ",C3233&amp;" ")-1)),OR(LEN(LEFT(C3233,FIND(" ",C3233&amp;" ")-1))=6,LEN(LEFT(C3233,FIND(" ",C3233&amp;" ")-1))=7),OR(ISNUMBER(MATCH(LEFT(C3233,FIND(" ",C3233&amp;" ")-1),'Look Up Values'!$G$2:$G$1000,0)),ISNUMBER(MATCH(LEFT(C3233,FIND(" ",C3233&amp;" ")-1),'Look Up Values'!$AE$2:$AE$2000,0)))),"","EWC error")),"")</f>
        <v/>
      </c>
      <c r="M3233" s="242" t="str" cm="1">
        <f t="array" ref="M3233">IF(AND(G3233&lt;&gt;0,G3233&lt;&gt;""),IF(E3233="","",IF(ISNUMBER(MATCH(SUBSTITUTE(E3233," ",""),SUBSTITUTE('Look Up Values'!$I$2:$I$10," ",""),0)),"","State error")),"")</f>
        <v/>
      </c>
      <c r="N3233" s="242" t="str" cm="1">
        <f t="array" ref="N3233">IF(AND(G3233&lt;&gt;0,G3233&lt;&gt;""),IF(F3233="","",IF(ISNUMBER(MATCH(SUBSTITUTE(F3233," ",""),SUBSTITUTE('Look Up Values'!$W$2:$W$30," ",""),0)),"","D&amp;R error")),"")</f>
        <v/>
      </c>
      <c r="O3233" s="256" t="str">
        <f t="shared" si="101"/>
        <v/>
      </c>
    </row>
    <row r="3234" spans="1:15" ht="15.75">
      <c r="A3234" s="250">
        <v>3227</v>
      </c>
      <c r="B3234" s="208"/>
      <c r="C3234" s="49"/>
      <c r="D3234" s="50"/>
      <c r="E3234" s="50"/>
      <c r="F3234" s="50"/>
      <c r="G3234" s="209"/>
      <c r="H3234" s="48"/>
      <c r="I3234" s="457" t="str">
        <f t="shared" si="100"/>
        <v/>
      </c>
      <c r="J3234" s="241" cm="1">
        <f t="array" ref="J3234">SUMPRODUCT(--(K3234:N3234&lt;&gt;"")) + IF(TRIM(O3234)="",0,LEN(O3234)-LEN(SUBSTITUTE(O3234,",",""))+1)</f>
        <v>0</v>
      </c>
      <c r="K3234" s="242" t="str">
        <f>IF(AND(G3234&lt;&gt;0,G3234&lt;&gt;""),IF(B3234="","",IF(ISNUMBER(MATCH(B3234,'Look Up Values'!$B$2:$B$500,0)),"","Dest. error")),"")</f>
        <v/>
      </c>
      <c r="L3234" s="242" t="str">
        <f>IF(AND(G3234&lt;&gt;0,G3234&lt;&gt;""),IF(C3234="","",IF(AND(ISNUMBER(--LEFT(C3234,FIND(" ",C3234&amp;" ")-1)),OR(LEN(LEFT(C3234,FIND(" ",C3234&amp;" ")-1))=6,LEN(LEFT(C3234,FIND(" ",C3234&amp;" ")-1))=7),OR(ISNUMBER(MATCH(LEFT(C3234,FIND(" ",C3234&amp;" ")-1),'Look Up Values'!$G$2:$G$1000,0)),ISNUMBER(MATCH(LEFT(C3234,FIND(" ",C3234&amp;" ")-1),'Look Up Values'!$AE$2:$AE$2000,0)))),"","EWC error")),"")</f>
        <v/>
      </c>
      <c r="M3234" s="242" t="str" cm="1">
        <f t="array" ref="M3234">IF(AND(G3234&lt;&gt;0,G3234&lt;&gt;""),IF(E3234="","",IF(ISNUMBER(MATCH(SUBSTITUTE(E3234," ",""),SUBSTITUTE('Look Up Values'!$I$2:$I$10," ",""),0)),"","State error")),"")</f>
        <v/>
      </c>
      <c r="N3234" s="242" t="str" cm="1">
        <f t="array" ref="N3234">IF(AND(G3234&lt;&gt;0,G3234&lt;&gt;""),IF(F3234="","",IF(ISNUMBER(MATCH(SUBSTITUTE(F3234," ",""),SUBSTITUTE('Look Up Values'!$W$2:$W$30," ",""),0)),"","D&amp;R error")),"")</f>
        <v/>
      </c>
      <c r="O3234" s="256" t="str">
        <f t="shared" si="101"/>
        <v/>
      </c>
    </row>
    <row r="3235" spans="1:15" ht="15.75">
      <c r="A3235" s="250">
        <v>3228</v>
      </c>
      <c r="B3235" s="208"/>
      <c r="C3235" s="49"/>
      <c r="D3235" s="50"/>
      <c r="E3235" s="50"/>
      <c r="F3235" s="50"/>
      <c r="G3235" s="209"/>
      <c r="H3235" s="48"/>
      <c r="I3235" s="457" t="str">
        <f t="shared" si="100"/>
        <v/>
      </c>
      <c r="J3235" s="241" cm="1">
        <f t="array" ref="J3235">SUMPRODUCT(--(K3235:N3235&lt;&gt;"")) + IF(TRIM(O3235)="",0,LEN(O3235)-LEN(SUBSTITUTE(O3235,",",""))+1)</f>
        <v>0</v>
      </c>
      <c r="K3235" s="242" t="str">
        <f>IF(AND(G3235&lt;&gt;0,G3235&lt;&gt;""),IF(B3235="","",IF(ISNUMBER(MATCH(B3235,'Look Up Values'!$B$2:$B$500,0)),"","Dest. error")),"")</f>
        <v/>
      </c>
      <c r="L3235" s="242" t="str">
        <f>IF(AND(G3235&lt;&gt;0,G3235&lt;&gt;""),IF(C3235="","",IF(AND(ISNUMBER(--LEFT(C3235,FIND(" ",C3235&amp;" ")-1)),OR(LEN(LEFT(C3235,FIND(" ",C3235&amp;" ")-1))=6,LEN(LEFT(C3235,FIND(" ",C3235&amp;" ")-1))=7),OR(ISNUMBER(MATCH(LEFT(C3235,FIND(" ",C3235&amp;" ")-1),'Look Up Values'!$G$2:$G$1000,0)),ISNUMBER(MATCH(LEFT(C3235,FIND(" ",C3235&amp;" ")-1),'Look Up Values'!$AE$2:$AE$2000,0)))),"","EWC error")),"")</f>
        <v/>
      </c>
      <c r="M3235" s="242" t="str" cm="1">
        <f t="array" ref="M3235">IF(AND(G3235&lt;&gt;0,G3235&lt;&gt;""),IF(E3235="","",IF(ISNUMBER(MATCH(SUBSTITUTE(E3235," ",""),SUBSTITUTE('Look Up Values'!$I$2:$I$10," ",""),0)),"","State error")),"")</f>
        <v/>
      </c>
      <c r="N3235" s="242" t="str" cm="1">
        <f t="array" ref="N3235">IF(AND(G3235&lt;&gt;0,G3235&lt;&gt;""),IF(F3235="","",IF(ISNUMBER(MATCH(SUBSTITUTE(F3235," ",""),SUBSTITUTE('Look Up Values'!$W$2:$W$30," ",""),0)),"","D&amp;R error")),"")</f>
        <v/>
      </c>
      <c r="O3235" s="256" t="str">
        <f t="shared" si="101"/>
        <v/>
      </c>
    </row>
    <row r="3236" spans="1:15" ht="15.75">
      <c r="A3236" s="250">
        <v>3229</v>
      </c>
      <c r="B3236" s="208"/>
      <c r="C3236" s="49"/>
      <c r="D3236" s="50"/>
      <c r="E3236" s="50"/>
      <c r="F3236" s="50"/>
      <c r="G3236" s="209"/>
      <c r="H3236" s="48"/>
      <c r="I3236" s="457" t="str">
        <f t="shared" si="100"/>
        <v/>
      </c>
      <c r="J3236" s="241" cm="1">
        <f t="array" ref="J3236">SUMPRODUCT(--(K3236:N3236&lt;&gt;"")) + IF(TRIM(O3236)="",0,LEN(O3236)-LEN(SUBSTITUTE(O3236,",",""))+1)</f>
        <v>0</v>
      </c>
      <c r="K3236" s="242" t="str">
        <f>IF(AND(G3236&lt;&gt;0,G3236&lt;&gt;""),IF(B3236="","",IF(ISNUMBER(MATCH(B3236,'Look Up Values'!$B$2:$B$500,0)),"","Dest. error")),"")</f>
        <v/>
      </c>
      <c r="L3236" s="242" t="str">
        <f>IF(AND(G3236&lt;&gt;0,G3236&lt;&gt;""),IF(C3236="","",IF(AND(ISNUMBER(--LEFT(C3236,FIND(" ",C3236&amp;" ")-1)),OR(LEN(LEFT(C3236,FIND(" ",C3236&amp;" ")-1))=6,LEN(LEFT(C3236,FIND(" ",C3236&amp;" ")-1))=7),OR(ISNUMBER(MATCH(LEFT(C3236,FIND(" ",C3236&amp;" ")-1),'Look Up Values'!$G$2:$G$1000,0)),ISNUMBER(MATCH(LEFT(C3236,FIND(" ",C3236&amp;" ")-1),'Look Up Values'!$AE$2:$AE$2000,0)))),"","EWC error")),"")</f>
        <v/>
      </c>
      <c r="M3236" s="242" t="str" cm="1">
        <f t="array" ref="M3236">IF(AND(G3236&lt;&gt;0,G3236&lt;&gt;""),IF(E3236="","",IF(ISNUMBER(MATCH(SUBSTITUTE(E3236," ",""),SUBSTITUTE('Look Up Values'!$I$2:$I$10," ",""),0)),"","State error")),"")</f>
        <v/>
      </c>
      <c r="N3236" s="242" t="str" cm="1">
        <f t="array" ref="N3236">IF(AND(G3236&lt;&gt;0,G3236&lt;&gt;""),IF(F3236="","",IF(ISNUMBER(MATCH(SUBSTITUTE(F3236," ",""),SUBSTITUTE('Look Up Values'!$W$2:$W$30," ",""),0)),"","D&amp;R error")),"")</f>
        <v/>
      </c>
      <c r="O3236" s="256" t="str">
        <f t="shared" si="101"/>
        <v/>
      </c>
    </row>
    <row r="3237" spans="1:15" ht="15.75">
      <c r="A3237" s="250">
        <v>3230</v>
      </c>
      <c r="B3237" s="208"/>
      <c r="C3237" s="49"/>
      <c r="D3237" s="50"/>
      <c r="E3237" s="50"/>
      <c r="F3237" s="50"/>
      <c r="G3237" s="209"/>
      <c r="H3237" s="48"/>
      <c r="I3237" s="457" t="str">
        <f t="shared" si="100"/>
        <v/>
      </c>
      <c r="J3237" s="241" cm="1">
        <f t="array" ref="J3237">SUMPRODUCT(--(K3237:N3237&lt;&gt;"")) + IF(TRIM(O3237)="",0,LEN(O3237)-LEN(SUBSTITUTE(O3237,",",""))+1)</f>
        <v>0</v>
      </c>
      <c r="K3237" s="242" t="str">
        <f>IF(AND(G3237&lt;&gt;0,G3237&lt;&gt;""),IF(B3237="","",IF(ISNUMBER(MATCH(B3237,'Look Up Values'!$B$2:$B$500,0)),"","Dest. error")),"")</f>
        <v/>
      </c>
      <c r="L3237" s="242" t="str">
        <f>IF(AND(G3237&lt;&gt;0,G3237&lt;&gt;""),IF(C3237="","",IF(AND(ISNUMBER(--LEFT(C3237,FIND(" ",C3237&amp;" ")-1)),OR(LEN(LEFT(C3237,FIND(" ",C3237&amp;" ")-1))=6,LEN(LEFT(C3237,FIND(" ",C3237&amp;" ")-1))=7),OR(ISNUMBER(MATCH(LEFT(C3237,FIND(" ",C3237&amp;" ")-1),'Look Up Values'!$G$2:$G$1000,0)),ISNUMBER(MATCH(LEFT(C3237,FIND(" ",C3237&amp;" ")-1),'Look Up Values'!$AE$2:$AE$2000,0)))),"","EWC error")),"")</f>
        <v/>
      </c>
      <c r="M3237" s="242" t="str" cm="1">
        <f t="array" ref="M3237">IF(AND(G3237&lt;&gt;0,G3237&lt;&gt;""),IF(E3237="","",IF(ISNUMBER(MATCH(SUBSTITUTE(E3237," ",""),SUBSTITUTE('Look Up Values'!$I$2:$I$10," ",""),0)),"","State error")),"")</f>
        <v/>
      </c>
      <c r="N3237" s="242" t="str" cm="1">
        <f t="array" ref="N3237">IF(AND(G3237&lt;&gt;0,G3237&lt;&gt;""),IF(F3237="","",IF(ISNUMBER(MATCH(SUBSTITUTE(F3237," ",""),SUBSTITUTE('Look Up Values'!$W$2:$W$30," ",""),0)),"","D&amp;R error")),"")</f>
        <v/>
      </c>
      <c r="O3237" s="256" t="str">
        <f t="shared" si="101"/>
        <v/>
      </c>
    </row>
    <row r="3238" spans="1:15" ht="15.75">
      <c r="A3238" s="250">
        <v>3231</v>
      </c>
      <c r="B3238" s="208"/>
      <c r="C3238" s="49"/>
      <c r="D3238" s="50"/>
      <c r="E3238" s="50"/>
      <c r="F3238" s="50"/>
      <c r="G3238" s="209"/>
      <c r="H3238" s="48"/>
      <c r="I3238" s="457" t="str">
        <f t="shared" si="100"/>
        <v/>
      </c>
      <c r="J3238" s="241" cm="1">
        <f t="array" ref="J3238">SUMPRODUCT(--(K3238:N3238&lt;&gt;"")) + IF(TRIM(O3238)="",0,LEN(O3238)-LEN(SUBSTITUTE(O3238,",",""))+1)</f>
        <v>0</v>
      </c>
      <c r="K3238" s="242" t="str">
        <f>IF(AND(G3238&lt;&gt;0,G3238&lt;&gt;""),IF(B3238="","",IF(ISNUMBER(MATCH(B3238,'Look Up Values'!$B$2:$B$500,0)),"","Dest. error")),"")</f>
        <v/>
      </c>
      <c r="L3238" s="242" t="str">
        <f>IF(AND(G3238&lt;&gt;0,G3238&lt;&gt;""),IF(C3238="","",IF(AND(ISNUMBER(--LEFT(C3238,FIND(" ",C3238&amp;" ")-1)),OR(LEN(LEFT(C3238,FIND(" ",C3238&amp;" ")-1))=6,LEN(LEFT(C3238,FIND(" ",C3238&amp;" ")-1))=7),OR(ISNUMBER(MATCH(LEFT(C3238,FIND(" ",C3238&amp;" ")-1),'Look Up Values'!$G$2:$G$1000,0)),ISNUMBER(MATCH(LEFT(C3238,FIND(" ",C3238&amp;" ")-1),'Look Up Values'!$AE$2:$AE$2000,0)))),"","EWC error")),"")</f>
        <v/>
      </c>
      <c r="M3238" s="242" t="str" cm="1">
        <f t="array" ref="M3238">IF(AND(G3238&lt;&gt;0,G3238&lt;&gt;""),IF(E3238="","",IF(ISNUMBER(MATCH(SUBSTITUTE(E3238," ",""),SUBSTITUTE('Look Up Values'!$I$2:$I$10," ",""),0)),"","State error")),"")</f>
        <v/>
      </c>
      <c r="N3238" s="242" t="str" cm="1">
        <f t="array" ref="N3238">IF(AND(G3238&lt;&gt;0,G3238&lt;&gt;""),IF(F3238="","",IF(ISNUMBER(MATCH(SUBSTITUTE(F3238," ",""),SUBSTITUTE('Look Up Values'!$W$2:$W$30," ",""),0)),"","D&amp;R error")),"")</f>
        <v/>
      </c>
      <c r="O3238" s="256" t="str">
        <f t="shared" si="101"/>
        <v/>
      </c>
    </row>
    <row r="3239" spans="1:15" ht="15.75">
      <c r="A3239" s="250">
        <v>3232</v>
      </c>
      <c r="B3239" s="208"/>
      <c r="C3239" s="49"/>
      <c r="D3239" s="50"/>
      <c r="E3239" s="50"/>
      <c r="F3239" s="50"/>
      <c r="G3239" s="209"/>
      <c r="H3239" s="48"/>
      <c r="I3239" s="457" t="str">
        <f t="shared" si="100"/>
        <v/>
      </c>
      <c r="J3239" s="241" cm="1">
        <f t="array" ref="J3239">SUMPRODUCT(--(K3239:N3239&lt;&gt;"")) + IF(TRIM(O3239)="",0,LEN(O3239)-LEN(SUBSTITUTE(O3239,",",""))+1)</f>
        <v>0</v>
      </c>
      <c r="K3239" s="242" t="str">
        <f>IF(AND(G3239&lt;&gt;0,G3239&lt;&gt;""),IF(B3239="","",IF(ISNUMBER(MATCH(B3239,'Look Up Values'!$B$2:$B$500,0)),"","Dest. error")),"")</f>
        <v/>
      </c>
      <c r="L3239" s="242" t="str">
        <f>IF(AND(G3239&lt;&gt;0,G3239&lt;&gt;""),IF(C3239="","",IF(AND(ISNUMBER(--LEFT(C3239,FIND(" ",C3239&amp;" ")-1)),OR(LEN(LEFT(C3239,FIND(" ",C3239&amp;" ")-1))=6,LEN(LEFT(C3239,FIND(" ",C3239&amp;" ")-1))=7),OR(ISNUMBER(MATCH(LEFT(C3239,FIND(" ",C3239&amp;" ")-1),'Look Up Values'!$G$2:$G$1000,0)),ISNUMBER(MATCH(LEFT(C3239,FIND(" ",C3239&amp;" ")-1),'Look Up Values'!$AE$2:$AE$2000,0)))),"","EWC error")),"")</f>
        <v/>
      </c>
      <c r="M3239" s="242" t="str" cm="1">
        <f t="array" ref="M3239">IF(AND(G3239&lt;&gt;0,G3239&lt;&gt;""),IF(E3239="","",IF(ISNUMBER(MATCH(SUBSTITUTE(E3239," ",""),SUBSTITUTE('Look Up Values'!$I$2:$I$10," ",""),0)),"","State error")),"")</f>
        <v/>
      </c>
      <c r="N3239" s="242" t="str" cm="1">
        <f t="array" ref="N3239">IF(AND(G3239&lt;&gt;0,G3239&lt;&gt;""),IF(F3239="","",IF(ISNUMBER(MATCH(SUBSTITUTE(F3239," ",""),SUBSTITUTE('Look Up Values'!$W$2:$W$30," ",""),0)),"","D&amp;R error")),"")</f>
        <v/>
      </c>
      <c r="O3239" s="256" t="str">
        <f t="shared" si="101"/>
        <v/>
      </c>
    </row>
    <row r="3240" spans="1:15" ht="15.75">
      <c r="A3240" s="250">
        <v>3233</v>
      </c>
      <c r="B3240" s="208"/>
      <c r="C3240" s="49"/>
      <c r="D3240" s="50"/>
      <c r="E3240" s="50"/>
      <c r="F3240" s="50"/>
      <c r="G3240" s="209"/>
      <c r="H3240" s="48"/>
      <c r="I3240" s="457" t="str">
        <f t="shared" si="100"/>
        <v/>
      </c>
      <c r="J3240" s="241" cm="1">
        <f t="array" ref="J3240">SUMPRODUCT(--(K3240:N3240&lt;&gt;"")) + IF(TRIM(O3240)="",0,LEN(O3240)-LEN(SUBSTITUTE(O3240,",",""))+1)</f>
        <v>0</v>
      </c>
      <c r="K3240" s="242" t="str">
        <f>IF(AND(G3240&lt;&gt;0,G3240&lt;&gt;""),IF(B3240="","",IF(ISNUMBER(MATCH(B3240,'Look Up Values'!$B$2:$B$500,0)),"","Dest. error")),"")</f>
        <v/>
      </c>
      <c r="L3240" s="242" t="str">
        <f>IF(AND(G3240&lt;&gt;0,G3240&lt;&gt;""),IF(C3240="","",IF(AND(ISNUMBER(--LEFT(C3240,FIND(" ",C3240&amp;" ")-1)),OR(LEN(LEFT(C3240,FIND(" ",C3240&amp;" ")-1))=6,LEN(LEFT(C3240,FIND(" ",C3240&amp;" ")-1))=7),OR(ISNUMBER(MATCH(LEFT(C3240,FIND(" ",C3240&amp;" ")-1),'Look Up Values'!$G$2:$G$1000,0)),ISNUMBER(MATCH(LEFT(C3240,FIND(" ",C3240&amp;" ")-1),'Look Up Values'!$AE$2:$AE$2000,0)))),"","EWC error")),"")</f>
        <v/>
      </c>
      <c r="M3240" s="242" t="str" cm="1">
        <f t="array" ref="M3240">IF(AND(G3240&lt;&gt;0,G3240&lt;&gt;""),IF(E3240="","",IF(ISNUMBER(MATCH(SUBSTITUTE(E3240," ",""),SUBSTITUTE('Look Up Values'!$I$2:$I$10," ",""),0)),"","State error")),"")</f>
        <v/>
      </c>
      <c r="N3240" s="242" t="str" cm="1">
        <f t="array" ref="N3240">IF(AND(G3240&lt;&gt;0,G3240&lt;&gt;""),IF(F3240="","",IF(ISNUMBER(MATCH(SUBSTITUTE(F3240," ",""),SUBSTITUTE('Look Up Values'!$W$2:$W$30," ",""),0)),"","D&amp;R error")),"")</f>
        <v/>
      </c>
      <c r="O3240" s="256" t="str">
        <f t="shared" si="101"/>
        <v/>
      </c>
    </row>
    <row r="3241" spans="1:15" ht="15.75">
      <c r="A3241" s="250">
        <v>3234</v>
      </c>
      <c r="B3241" s="208"/>
      <c r="C3241" s="49"/>
      <c r="D3241" s="50"/>
      <c r="E3241" s="50"/>
      <c r="F3241" s="50"/>
      <c r="G3241" s="209"/>
      <c r="H3241" s="48"/>
      <c r="I3241" s="457" t="str">
        <f t="shared" si="100"/>
        <v/>
      </c>
      <c r="J3241" s="241" cm="1">
        <f t="array" ref="J3241">SUMPRODUCT(--(K3241:N3241&lt;&gt;"")) + IF(TRIM(O3241)="",0,LEN(O3241)-LEN(SUBSTITUTE(O3241,",",""))+1)</f>
        <v>0</v>
      </c>
      <c r="K3241" s="242" t="str">
        <f>IF(AND(G3241&lt;&gt;0,G3241&lt;&gt;""),IF(B3241="","",IF(ISNUMBER(MATCH(B3241,'Look Up Values'!$B$2:$B$500,0)),"","Dest. error")),"")</f>
        <v/>
      </c>
      <c r="L3241" s="242" t="str">
        <f>IF(AND(G3241&lt;&gt;0,G3241&lt;&gt;""),IF(C3241="","",IF(AND(ISNUMBER(--LEFT(C3241,FIND(" ",C3241&amp;" ")-1)),OR(LEN(LEFT(C3241,FIND(" ",C3241&amp;" ")-1))=6,LEN(LEFT(C3241,FIND(" ",C3241&amp;" ")-1))=7),OR(ISNUMBER(MATCH(LEFT(C3241,FIND(" ",C3241&amp;" ")-1),'Look Up Values'!$G$2:$G$1000,0)),ISNUMBER(MATCH(LEFT(C3241,FIND(" ",C3241&amp;" ")-1),'Look Up Values'!$AE$2:$AE$2000,0)))),"","EWC error")),"")</f>
        <v/>
      </c>
      <c r="M3241" s="242" t="str" cm="1">
        <f t="array" ref="M3241">IF(AND(G3241&lt;&gt;0,G3241&lt;&gt;""),IF(E3241="","",IF(ISNUMBER(MATCH(SUBSTITUTE(E3241," ",""),SUBSTITUTE('Look Up Values'!$I$2:$I$10," ",""),0)),"","State error")),"")</f>
        <v/>
      </c>
      <c r="N3241" s="242" t="str" cm="1">
        <f t="array" ref="N3241">IF(AND(G3241&lt;&gt;0,G3241&lt;&gt;""),IF(F3241="","",IF(ISNUMBER(MATCH(SUBSTITUTE(F3241," ",""),SUBSTITUTE('Look Up Values'!$W$2:$W$30," ",""),0)),"","D&amp;R error")),"")</f>
        <v/>
      </c>
      <c r="O3241" s="256" t="str">
        <f t="shared" si="101"/>
        <v/>
      </c>
    </row>
    <row r="3242" spans="1:15" ht="15.75">
      <c r="A3242" s="250">
        <v>3235</v>
      </c>
      <c r="B3242" s="208"/>
      <c r="C3242" s="49"/>
      <c r="D3242" s="50"/>
      <c r="E3242" s="50"/>
      <c r="F3242" s="50"/>
      <c r="G3242" s="209"/>
      <c r="H3242" s="48"/>
      <c r="I3242" s="457" t="str">
        <f t="shared" si="100"/>
        <v/>
      </c>
      <c r="J3242" s="241" cm="1">
        <f t="array" ref="J3242">SUMPRODUCT(--(K3242:N3242&lt;&gt;"")) + IF(TRIM(O3242)="",0,LEN(O3242)-LEN(SUBSTITUTE(O3242,",",""))+1)</f>
        <v>0</v>
      </c>
      <c r="K3242" s="242" t="str">
        <f>IF(AND(G3242&lt;&gt;0,G3242&lt;&gt;""),IF(B3242="","",IF(ISNUMBER(MATCH(B3242,'Look Up Values'!$B$2:$B$500,0)),"","Dest. error")),"")</f>
        <v/>
      </c>
      <c r="L3242" s="242" t="str">
        <f>IF(AND(G3242&lt;&gt;0,G3242&lt;&gt;""),IF(C3242="","",IF(AND(ISNUMBER(--LEFT(C3242,FIND(" ",C3242&amp;" ")-1)),OR(LEN(LEFT(C3242,FIND(" ",C3242&amp;" ")-1))=6,LEN(LEFT(C3242,FIND(" ",C3242&amp;" ")-1))=7),OR(ISNUMBER(MATCH(LEFT(C3242,FIND(" ",C3242&amp;" ")-1),'Look Up Values'!$G$2:$G$1000,0)),ISNUMBER(MATCH(LEFT(C3242,FIND(" ",C3242&amp;" ")-1),'Look Up Values'!$AE$2:$AE$2000,0)))),"","EWC error")),"")</f>
        <v/>
      </c>
      <c r="M3242" s="242" t="str" cm="1">
        <f t="array" ref="M3242">IF(AND(G3242&lt;&gt;0,G3242&lt;&gt;""),IF(E3242="","",IF(ISNUMBER(MATCH(SUBSTITUTE(E3242," ",""),SUBSTITUTE('Look Up Values'!$I$2:$I$10," ",""),0)),"","State error")),"")</f>
        <v/>
      </c>
      <c r="N3242" s="242" t="str" cm="1">
        <f t="array" ref="N3242">IF(AND(G3242&lt;&gt;0,G3242&lt;&gt;""),IF(F3242="","",IF(ISNUMBER(MATCH(SUBSTITUTE(F3242," ",""),SUBSTITUTE('Look Up Values'!$W$2:$W$30," ",""),0)),"","D&amp;R error")),"")</f>
        <v/>
      </c>
      <c r="O3242" s="256" t="str">
        <f t="shared" si="101"/>
        <v/>
      </c>
    </row>
    <row r="3243" spans="1:15" ht="15.75">
      <c r="A3243" s="250">
        <v>3236</v>
      </c>
      <c r="B3243" s="208"/>
      <c r="C3243" s="49"/>
      <c r="D3243" s="50"/>
      <c r="E3243" s="50"/>
      <c r="F3243" s="50"/>
      <c r="G3243" s="209"/>
      <c r="H3243" s="48"/>
      <c r="I3243" s="457" t="str">
        <f t="shared" si="100"/>
        <v/>
      </c>
      <c r="J3243" s="241" cm="1">
        <f t="array" ref="J3243">SUMPRODUCT(--(K3243:N3243&lt;&gt;"")) + IF(TRIM(O3243)="",0,LEN(O3243)-LEN(SUBSTITUTE(O3243,",",""))+1)</f>
        <v>0</v>
      </c>
      <c r="K3243" s="242" t="str">
        <f>IF(AND(G3243&lt;&gt;0,G3243&lt;&gt;""),IF(B3243="","",IF(ISNUMBER(MATCH(B3243,'Look Up Values'!$B$2:$B$500,0)),"","Dest. error")),"")</f>
        <v/>
      </c>
      <c r="L3243" s="242" t="str">
        <f>IF(AND(G3243&lt;&gt;0,G3243&lt;&gt;""),IF(C3243="","",IF(AND(ISNUMBER(--LEFT(C3243,FIND(" ",C3243&amp;" ")-1)),OR(LEN(LEFT(C3243,FIND(" ",C3243&amp;" ")-1))=6,LEN(LEFT(C3243,FIND(" ",C3243&amp;" ")-1))=7),OR(ISNUMBER(MATCH(LEFT(C3243,FIND(" ",C3243&amp;" ")-1),'Look Up Values'!$G$2:$G$1000,0)),ISNUMBER(MATCH(LEFT(C3243,FIND(" ",C3243&amp;" ")-1),'Look Up Values'!$AE$2:$AE$2000,0)))),"","EWC error")),"")</f>
        <v/>
      </c>
      <c r="M3243" s="242" t="str" cm="1">
        <f t="array" ref="M3243">IF(AND(G3243&lt;&gt;0,G3243&lt;&gt;""),IF(E3243="","",IF(ISNUMBER(MATCH(SUBSTITUTE(E3243," ",""),SUBSTITUTE('Look Up Values'!$I$2:$I$10," ",""),0)),"","State error")),"")</f>
        <v/>
      </c>
      <c r="N3243" s="242" t="str" cm="1">
        <f t="array" ref="N3243">IF(AND(G3243&lt;&gt;0,G3243&lt;&gt;""),IF(F3243="","",IF(ISNUMBER(MATCH(SUBSTITUTE(F3243," ",""),SUBSTITUTE('Look Up Values'!$W$2:$W$30," ",""),0)),"","D&amp;R error")),"")</f>
        <v/>
      </c>
      <c r="O3243" s="256" t="str">
        <f t="shared" si="101"/>
        <v/>
      </c>
    </row>
    <row r="3244" spans="1:15" ht="15.75">
      <c r="A3244" s="250">
        <v>3237</v>
      </c>
      <c r="B3244" s="208"/>
      <c r="C3244" s="49"/>
      <c r="D3244" s="50"/>
      <c r="E3244" s="50"/>
      <c r="F3244" s="50"/>
      <c r="G3244" s="209"/>
      <c r="H3244" s="48"/>
      <c r="I3244" s="457" t="str">
        <f t="shared" si="100"/>
        <v/>
      </c>
      <c r="J3244" s="241" cm="1">
        <f t="array" ref="J3244">SUMPRODUCT(--(K3244:N3244&lt;&gt;"")) + IF(TRIM(O3244)="",0,LEN(O3244)-LEN(SUBSTITUTE(O3244,",",""))+1)</f>
        <v>0</v>
      </c>
      <c r="K3244" s="242" t="str">
        <f>IF(AND(G3244&lt;&gt;0,G3244&lt;&gt;""),IF(B3244="","",IF(ISNUMBER(MATCH(B3244,'Look Up Values'!$B$2:$B$500,0)),"","Dest. error")),"")</f>
        <v/>
      </c>
      <c r="L3244" s="242" t="str">
        <f>IF(AND(G3244&lt;&gt;0,G3244&lt;&gt;""),IF(C3244="","",IF(AND(ISNUMBER(--LEFT(C3244,FIND(" ",C3244&amp;" ")-1)),OR(LEN(LEFT(C3244,FIND(" ",C3244&amp;" ")-1))=6,LEN(LEFT(C3244,FIND(" ",C3244&amp;" ")-1))=7),OR(ISNUMBER(MATCH(LEFT(C3244,FIND(" ",C3244&amp;" ")-1),'Look Up Values'!$G$2:$G$1000,0)),ISNUMBER(MATCH(LEFT(C3244,FIND(" ",C3244&amp;" ")-1),'Look Up Values'!$AE$2:$AE$2000,0)))),"","EWC error")),"")</f>
        <v/>
      </c>
      <c r="M3244" s="242" t="str" cm="1">
        <f t="array" ref="M3244">IF(AND(G3244&lt;&gt;0,G3244&lt;&gt;""),IF(E3244="","",IF(ISNUMBER(MATCH(SUBSTITUTE(E3244," ",""),SUBSTITUTE('Look Up Values'!$I$2:$I$10," ",""),0)),"","State error")),"")</f>
        <v/>
      </c>
      <c r="N3244" s="242" t="str" cm="1">
        <f t="array" ref="N3244">IF(AND(G3244&lt;&gt;0,G3244&lt;&gt;""),IF(F3244="","",IF(ISNUMBER(MATCH(SUBSTITUTE(F3244," ",""),SUBSTITUTE('Look Up Values'!$W$2:$W$30," ",""),0)),"","D&amp;R error")),"")</f>
        <v/>
      </c>
      <c r="O3244" s="256" t="str">
        <f t="shared" si="101"/>
        <v/>
      </c>
    </row>
    <row r="3245" spans="1:15" ht="15.75">
      <c r="A3245" s="250">
        <v>3238</v>
      </c>
      <c r="B3245" s="208"/>
      <c r="C3245" s="49"/>
      <c r="D3245" s="50"/>
      <c r="E3245" s="50"/>
      <c r="F3245" s="50"/>
      <c r="G3245" s="209"/>
      <c r="H3245" s="48"/>
      <c r="I3245" s="457" t="str">
        <f t="shared" si="100"/>
        <v/>
      </c>
      <c r="J3245" s="241" cm="1">
        <f t="array" ref="J3245">SUMPRODUCT(--(K3245:N3245&lt;&gt;"")) + IF(TRIM(O3245)="",0,LEN(O3245)-LEN(SUBSTITUTE(O3245,",",""))+1)</f>
        <v>0</v>
      </c>
      <c r="K3245" s="242" t="str">
        <f>IF(AND(G3245&lt;&gt;0,G3245&lt;&gt;""),IF(B3245="","",IF(ISNUMBER(MATCH(B3245,'Look Up Values'!$B$2:$B$500,0)),"","Dest. error")),"")</f>
        <v/>
      </c>
      <c r="L3245" s="242" t="str">
        <f>IF(AND(G3245&lt;&gt;0,G3245&lt;&gt;""),IF(C3245="","",IF(AND(ISNUMBER(--LEFT(C3245,FIND(" ",C3245&amp;" ")-1)),OR(LEN(LEFT(C3245,FIND(" ",C3245&amp;" ")-1))=6,LEN(LEFT(C3245,FIND(" ",C3245&amp;" ")-1))=7),OR(ISNUMBER(MATCH(LEFT(C3245,FIND(" ",C3245&amp;" ")-1),'Look Up Values'!$G$2:$G$1000,0)),ISNUMBER(MATCH(LEFT(C3245,FIND(" ",C3245&amp;" ")-1),'Look Up Values'!$AE$2:$AE$2000,0)))),"","EWC error")),"")</f>
        <v/>
      </c>
      <c r="M3245" s="242" t="str" cm="1">
        <f t="array" ref="M3245">IF(AND(G3245&lt;&gt;0,G3245&lt;&gt;""),IF(E3245="","",IF(ISNUMBER(MATCH(SUBSTITUTE(E3245," ",""),SUBSTITUTE('Look Up Values'!$I$2:$I$10," ",""),0)),"","State error")),"")</f>
        <v/>
      </c>
      <c r="N3245" s="242" t="str" cm="1">
        <f t="array" ref="N3245">IF(AND(G3245&lt;&gt;0,G3245&lt;&gt;""),IF(F3245="","",IF(ISNUMBER(MATCH(SUBSTITUTE(F3245," ",""),SUBSTITUTE('Look Up Values'!$W$2:$W$30," ",""),0)),"","D&amp;R error")),"")</f>
        <v/>
      </c>
      <c r="O3245" s="256" t="str">
        <f t="shared" si="101"/>
        <v/>
      </c>
    </row>
    <row r="3246" spans="1:15" ht="15.75">
      <c r="A3246" s="250">
        <v>3239</v>
      </c>
      <c r="B3246" s="208"/>
      <c r="C3246" s="49"/>
      <c r="D3246" s="50"/>
      <c r="E3246" s="50"/>
      <c r="F3246" s="50"/>
      <c r="G3246" s="209"/>
      <c r="H3246" s="48"/>
      <c r="I3246" s="457" t="str">
        <f t="shared" si="100"/>
        <v/>
      </c>
      <c r="J3246" s="241" cm="1">
        <f t="array" ref="J3246">SUMPRODUCT(--(K3246:N3246&lt;&gt;"")) + IF(TRIM(O3246)="",0,LEN(O3246)-LEN(SUBSTITUTE(O3246,",",""))+1)</f>
        <v>0</v>
      </c>
      <c r="K3246" s="242" t="str">
        <f>IF(AND(G3246&lt;&gt;0,G3246&lt;&gt;""),IF(B3246="","",IF(ISNUMBER(MATCH(B3246,'Look Up Values'!$B$2:$B$500,0)),"","Dest. error")),"")</f>
        <v/>
      </c>
      <c r="L3246" s="242" t="str">
        <f>IF(AND(G3246&lt;&gt;0,G3246&lt;&gt;""),IF(C3246="","",IF(AND(ISNUMBER(--LEFT(C3246,FIND(" ",C3246&amp;" ")-1)),OR(LEN(LEFT(C3246,FIND(" ",C3246&amp;" ")-1))=6,LEN(LEFT(C3246,FIND(" ",C3246&amp;" ")-1))=7),OR(ISNUMBER(MATCH(LEFT(C3246,FIND(" ",C3246&amp;" ")-1),'Look Up Values'!$G$2:$G$1000,0)),ISNUMBER(MATCH(LEFT(C3246,FIND(" ",C3246&amp;" ")-1),'Look Up Values'!$AE$2:$AE$2000,0)))),"","EWC error")),"")</f>
        <v/>
      </c>
      <c r="M3246" s="242" t="str" cm="1">
        <f t="array" ref="M3246">IF(AND(G3246&lt;&gt;0,G3246&lt;&gt;""),IF(E3246="","",IF(ISNUMBER(MATCH(SUBSTITUTE(E3246," ",""),SUBSTITUTE('Look Up Values'!$I$2:$I$10," ",""),0)),"","State error")),"")</f>
        <v/>
      </c>
      <c r="N3246" s="242" t="str" cm="1">
        <f t="array" ref="N3246">IF(AND(G3246&lt;&gt;0,G3246&lt;&gt;""),IF(F3246="","",IF(ISNUMBER(MATCH(SUBSTITUTE(F3246," ",""),SUBSTITUTE('Look Up Values'!$W$2:$W$30," ",""),0)),"","D&amp;R error")),"")</f>
        <v/>
      </c>
      <c r="O3246" s="256" t="str">
        <f t="shared" si="101"/>
        <v/>
      </c>
    </row>
    <row r="3247" spans="1:15" ht="15.75">
      <c r="A3247" s="250">
        <v>3240</v>
      </c>
      <c r="B3247" s="208"/>
      <c r="C3247" s="49"/>
      <c r="D3247" s="50"/>
      <c r="E3247" s="50"/>
      <c r="F3247" s="50"/>
      <c r="G3247" s="209"/>
      <c r="H3247" s="48"/>
      <c r="I3247" s="457" t="str">
        <f t="shared" si="100"/>
        <v/>
      </c>
      <c r="J3247" s="241" cm="1">
        <f t="array" ref="J3247">SUMPRODUCT(--(K3247:N3247&lt;&gt;"")) + IF(TRIM(O3247)="",0,LEN(O3247)-LEN(SUBSTITUTE(O3247,",",""))+1)</f>
        <v>0</v>
      </c>
      <c r="K3247" s="242" t="str">
        <f>IF(AND(G3247&lt;&gt;0,G3247&lt;&gt;""),IF(B3247="","",IF(ISNUMBER(MATCH(B3247,'Look Up Values'!$B$2:$B$500,0)),"","Dest. error")),"")</f>
        <v/>
      </c>
      <c r="L3247" s="242" t="str">
        <f>IF(AND(G3247&lt;&gt;0,G3247&lt;&gt;""),IF(C3247="","",IF(AND(ISNUMBER(--LEFT(C3247,FIND(" ",C3247&amp;" ")-1)),OR(LEN(LEFT(C3247,FIND(" ",C3247&amp;" ")-1))=6,LEN(LEFT(C3247,FIND(" ",C3247&amp;" ")-1))=7),OR(ISNUMBER(MATCH(LEFT(C3247,FIND(" ",C3247&amp;" ")-1),'Look Up Values'!$G$2:$G$1000,0)),ISNUMBER(MATCH(LEFT(C3247,FIND(" ",C3247&amp;" ")-1),'Look Up Values'!$AE$2:$AE$2000,0)))),"","EWC error")),"")</f>
        <v/>
      </c>
      <c r="M3247" s="242" t="str" cm="1">
        <f t="array" ref="M3247">IF(AND(G3247&lt;&gt;0,G3247&lt;&gt;""),IF(E3247="","",IF(ISNUMBER(MATCH(SUBSTITUTE(E3247," ",""),SUBSTITUTE('Look Up Values'!$I$2:$I$10," ",""),0)),"","State error")),"")</f>
        <v/>
      </c>
      <c r="N3247" s="242" t="str" cm="1">
        <f t="array" ref="N3247">IF(AND(G3247&lt;&gt;0,G3247&lt;&gt;""),IF(F3247="","",IF(ISNUMBER(MATCH(SUBSTITUTE(F3247," ",""),SUBSTITUTE('Look Up Values'!$W$2:$W$30," ",""),0)),"","D&amp;R error")),"")</f>
        <v/>
      </c>
      <c r="O3247" s="256" t="str">
        <f t="shared" si="101"/>
        <v/>
      </c>
    </row>
    <row r="3248" spans="1:15" ht="15.75">
      <c r="A3248" s="250">
        <v>3241</v>
      </c>
      <c r="B3248" s="208"/>
      <c r="C3248" s="49"/>
      <c r="D3248" s="50"/>
      <c r="E3248" s="50"/>
      <c r="F3248" s="50"/>
      <c r="G3248" s="209"/>
      <c r="H3248" s="48"/>
      <c r="I3248" s="457" t="str">
        <f t="shared" si="100"/>
        <v/>
      </c>
      <c r="J3248" s="241" cm="1">
        <f t="array" ref="J3248">SUMPRODUCT(--(K3248:N3248&lt;&gt;"")) + IF(TRIM(O3248)="",0,LEN(O3248)-LEN(SUBSTITUTE(O3248,",",""))+1)</f>
        <v>0</v>
      </c>
      <c r="K3248" s="242" t="str">
        <f>IF(AND(G3248&lt;&gt;0,G3248&lt;&gt;""),IF(B3248="","",IF(ISNUMBER(MATCH(B3248,'Look Up Values'!$B$2:$B$500,0)),"","Dest. error")),"")</f>
        <v/>
      </c>
      <c r="L3248" s="242" t="str">
        <f>IF(AND(G3248&lt;&gt;0,G3248&lt;&gt;""),IF(C3248="","",IF(AND(ISNUMBER(--LEFT(C3248,FIND(" ",C3248&amp;" ")-1)),OR(LEN(LEFT(C3248,FIND(" ",C3248&amp;" ")-1))=6,LEN(LEFT(C3248,FIND(" ",C3248&amp;" ")-1))=7),OR(ISNUMBER(MATCH(LEFT(C3248,FIND(" ",C3248&amp;" ")-1),'Look Up Values'!$G$2:$G$1000,0)),ISNUMBER(MATCH(LEFT(C3248,FIND(" ",C3248&amp;" ")-1),'Look Up Values'!$AE$2:$AE$2000,0)))),"","EWC error")),"")</f>
        <v/>
      </c>
      <c r="M3248" s="242" t="str" cm="1">
        <f t="array" ref="M3248">IF(AND(G3248&lt;&gt;0,G3248&lt;&gt;""),IF(E3248="","",IF(ISNUMBER(MATCH(SUBSTITUTE(E3248," ",""),SUBSTITUTE('Look Up Values'!$I$2:$I$10," ",""),0)),"","State error")),"")</f>
        <v/>
      </c>
      <c r="N3248" s="242" t="str" cm="1">
        <f t="array" ref="N3248">IF(AND(G3248&lt;&gt;0,G3248&lt;&gt;""),IF(F3248="","",IF(ISNUMBER(MATCH(SUBSTITUTE(F3248," ",""),SUBSTITUTE('Look Up Values'!$W$2:$W$30," ",""),0)),"","D&amp;R error")),"")</f>
        <v/>
      </c>
      <c r="O3248" s="256" t="str">
        <f t="shared" si="101"/>
        <v/>
      </c>
    </row>
    <row r="3249" spans="1:15" ht="15.75">
      <c r="A3249" s="250">
        <v>3242</v>
      </c>
      <c r="B3249" s="208"/>
      <c r="C3249" s="49"/>
      <c r="D3249" s="50"/>
      <c r="E3249" s="50"/>
      <c r="F3249" s="50"/>
      <c r="G3249" s="209"/>
      <c r="H3249" s="48"/>
      <c r="I3249" s="457" t="str">
        <f t="shared" si="100"/>
        <v/>
      </c>
      <c r="J3249" s="241" cm="1">
        <f t="array" ref="J3249">SUMPRODUCT(--(K3249:N3249&lt;&gt;"")) + IF(TRIM(O3249)="",0,LEN(O3249)-LEN(SUBSTITUTE(O3249,",",""))+1)</f>
        <v>0</v>
      </c>
      <c r="K3249" s="242" t="str">
        <f>IF(AND(G3249&lt;&gt;0,G3249&lt;&gt;""),IF(B3249="","",IF(ISNUMBER(MATCH(B3249,'Look Up Values'!$B$2:$B$500,0)),"","Dest. error")),"")</f>
        <v/>
      </c>
      <c r="L3249" s="242" t="str">
        <f>IF(AND(G3249&lt;&gt;0,G3249&lt;&gt;""),IF(C3249="","",IF(AND(ISNUMBER(--LEFT(C3249,FIND(" ",C3249&amp;" ")-1)),OR(LEN(LEFT(C3249,FIND(" ",C3249&amp;" ")-1))=6,LEN(LEFT(C3249,FIND(" ",C3249&amp;" ")-1))=7),OR(ISNUMBER(MATCH(LEFT(C3249,FIND(" ",C3249&amp;" ")-1),'Look Up Values'!$G$2:$G$1000,0)),ISNUMBER(MATCH(LEFT(C3249,FIND(" ",C3249&amp;" ")-1),'Look Up Values'!$AE$2:$AE$2000,0)))),"","EWC error")),"")</f>
        <v/>
      </c>
      <c r="M3249" s="242" t="str" cm="1">
        <f t="array" ref="M3249">IF(AND(G3249&lt;&gt;0,G3249&lt;&gt;""),IF(E3249="","",IF(ISNUMBER(MATCH(SUBSTITUTE(E3249," ",""),SUBSTITUTE('Look Up Values'!$I$2:$I$10," ",""),0)),"","State error")),"")</f>
        <v/>
      </c>
      <c r="N3249" s="242" t="str" cm="1">
        <f t="array" ref="N3249">IF(AND(G3249&lt;&gt;0,G3249&lt;&gt;""),IF(F3249="","",IF(ISNUMBER(MATCH(SUBSTITUTE(F3249," ",""),SUBSTITUTE('Look Up Values'!$W$2:$W$30," ",""),0)),"","D&amp;R error")),"")</f>
        <v/>
      </c>
      <c r="O3249" s="256" t="str">
        <f t="shared" si="101"/>
        <v/>
      </c>
    </row>
    <row r="3250" spans="1:15" ht="15.75">
      <c r="A3250" s="250">
        <v>3243</v>
      </c>
      <c r="B3250" s="208"/>
      <c r="C3250" s="49"/>
      <c r="D3250" s="50"/>
      <c r="E3250" s="50"/>
      <c r="F3250" s="50"/>
      <c r="G3250" s="209"/>
      <c r="H3250" s="48"/>
      <c r="I3250" s="457" t="str">
        <f t="shared" si="100"/>
        <v/>
      </c>
      <c r="J3250" s="241" cm="1">
        <f t="array" ref="J3250">SUMPRODUCT(--(K3250:N3250&lt;&gt;"")) + IF(TRIM(O3250)="",0,LEN(O3250)-LEN(SUBSTITUTE(O3250,",",""))+1)</f>
        <v>0</v>
      </c>
      <c r="K3250" s="242" t="str">
        <f>IF(AND(G3250&lt;&gt;0,G3250&lt;&gt;""),IF(B3250="","",IF(ISNUMBER(MATCH(B3250,'Look Up Values'!$B$2:$B$500,0)),"","Dest. error")),"")</f>
        <v/>
      </c>
      <c r="L3250" s="242" t="str">
        <f>IF(AND(G3250&lt;&gt;0,G3250&lt;&gt;""),IF(C3250="","",IF(AND(ISNUMBER(--LEFT(C3250,FIND(" ",C3250&amp;" ")-1)),OR(LEN(LEFT(C3250,FIND(" ",C3250&amp;" ")-1))=6,LEN(LEFT(C3250,FIND(" ",C3250&amp;" ")-1))=7),OR(ISNUMBER(MATCH(LEFT(C3250,FIND(" ",C3250&amp;" ")-1),'Look Up Values'!$G$2:$G$1000,0)),ISNUMBER(MATCH(LEFT(C3250,FIND(" ",C3250&amp;" ")-1),'Look Up Values'!$AE$2:$AE$2000,0)))),"","EWC error")),"")</f>
        <v/>
      </c>
      <c r="M3250" s="242" t="str" cm="1">
        <f t="array" ref="M3250">IF(AND(G3250&lt;&gt;0,G3250&lt;&gt;""),IF(E3250="","",IF(ISNUMBER(MATCH(SUBSTITUTE(E3250," ",""),SUBSTITUTE('Look Up Values'!$I$2:$I$10," ",""),0)),"","State error")),"")</f>
        <v/>
      </c>
      <c r="N3250" s="242" t="str" cm="1">
        <f t="array" ref="N3250">IF(AND(G3250&lt;&gt;0,G3250&lt;&gt;""),IF(F3250="","",IF(ISNUMBER(MATCH(SUBSTITUTE(F3250," ",""),SUBSTITUTE('Look Up Values'!$W$2:$W$30," ",""),0)),"","D&amp;R error")),"")</f>
        <v/>
      </c>
      <c r="O3250" s="256" t="str">
        <f t="shared" si="101"/>
        <v/>
      </c>
    </row>
    <row r="3251" spans="1:15" ht="15.75">
      <c r="A3251" s="250">
        <v>3244</v>
      </c>
      <c r="B3251" s="208"/>
      <c r="C3251" s="49"/>
      <c r="D3251" s="50"/>
      <c r="E3251" s="50"/>
      <c r="F3251" s="50"/>
      <c r="G3251" s="209"/>
      <c r="H3251" s="48"/>
      <c r="I3251" s="457" t="str">
        <f t="shared" si="100"/>
        <v/>
      </c>
      <c r="J3251" s="241" cm="1">
        <f t="array" ref="J3251">SUMPRODUCT(--(K3251:N3251&lt;&gt;"")) + IF(TRIM(O3251)="",0,LEN(O3251)-LEN(SUBSTITUTE(O3251,",",""))+1)</f>
        <v>0</v>
      </c>
      <c r="K3251" s="242" t="str">
        <f>IF(AND(G3251&lt;&gt;0,G3251&lt;&gt;""),IF(B3251="","",IF(ISNUMBER(MATCH(B3251,'Look Up Values'!$B$2:$B$500,0)),"","Dest. error")),"")</f>
        <v/>
      </c>
      <c r="L3251" s="242" t="str">
        <f>IF(AND(G3251&lt;&gt;0,G3251&lt;&gt;""),IF(C3251="","",IF(AND(ISNUMBER(--LEFT(C3251,FIND(" ",C3251&amp;" ")-1)),OR(LEN(LEFT(C3251,FIND(" ",C3251&amp;" ")-1))=6,LEN(LEFT(C3251,FIND(" ",C3251&amp;" ")-1))=7),OR(ISNUMBER(MATCH(LEFT(C3251,FIND(" ",C3251&amp;" ")-1),'Look Up Values'!$G$2:$G$1000,0)),ISNUMBER(MATCH(LEFT(C3251,FIND(" ",C3251&amp;" ")-1),'Look Up Values'!$AE$2:$AE$2000,0)))),"","EWC error")),"")</f>
        <v/>
      </c>
      <c r="M3251" s="242" t="str" cm="1">
        <f t="array" ref="M3251">IF(AND(G3251&lt;&gt;0,G3251&lt;&gt;""),IF(E3251="","",IF(ISNUMBER(MATCH(SUBSTITUTE(E3251," ",""),SUBSTITUTE('Look Up Values'!$I$2:$I$10," ",""),0)),"","State error")),"")</f>
        <v/>
      </c>
      <c r="N3251" s="242" t="str" cm="1">
        <f t="array" ref="N3251">IF(AND(G3251&lt;&gt;0,G3251&lt;&gt;""),IF(F3251="","",IF(ISNUMBER(MATCH(SUBSTITUTE(F3251," ",""),SUBSTITUTE('Look Up Values'!$W$2:$W$30," ",""),0)),"","D&amp;R error")),"")</f>
        <v/>
      </c>
      <c r="O3251" s="256" t="str">
        <f t="shared" si="101"/>
        <v/>
      </c>
    </row>
    <row r="3252" spans="1:15" ht="15.75">
      <c r="A3252" s="250">
        <v>3245</v>
      </c>
      <c r="B3252" s="208"/>
      <c r="C3252" s="49"/>
      <c r="D3252" s="50"/>
      <c r="E3252" s="50"/>
      <c r="F3252" s="50"/>
      <c r="G3252" s="209"/>
      <c r="H3252" s="48"/>
      <c r="I3252" s="457" t="str">
        <f t="shared" si="100"/>
        <v/>
      </c>
      <c r="J3252" s="241" cm="1">
        <f t="array" ref="J3252">SUMPRODUCT(--(K3252:N3252&lt;&gt;"")) + IF(TRIM(O3252)="",0,LEN(O3252)-LEN(SUBSTITUTE(O3252,",",""))+1)</f>
        <v>0</v>
      </c>
      <c r="K3252" s="242" t="str">
        <f>IF(AND(G3252&lt;&gt;0,G3252&lt;&gt;""),IF(B3252="","",IF(ISNUMBER(MATCH(B3252,'Look Up Values'!$B$2:$B$500,0)),"","Dest. error")),"")</f>
        <v/>
      </c>
      <c r="L3252" s="242" t="str">
        <f>IF(AND(G3252&lt;&gt;0,G3252&lt;&gt;""),IF(C3252="","",IF(AND(ISNUMBER(--LEFT(C3252,FIND(" ",C3252&amp;" ")-1)),OR(LEN(LEFT(C3252,FIND(" ",C3252&amp;" ")-1))=6,LEN(LEFT(C3252,FIND(" ",C3252&amp;" ")-1))=7),OR(ISNUMBER(MATCH(LEFT(C3252,FIND(" ",C3252&amp;" ")-1),'Look Up Values'!$G$2:$G$1000,0)),ISNUMBER(MATCH(LEFT(C3252,FIND(" ",C3252&amp;" ")-1),'Look Up Values'!$AE$2:$AE$2000,0)))),"","EWC error")),"")</f>
        <v/>
      </c>
      <c r="M3252" s="242" t="str" cm="1">
        <f t="array" ref="M3252">IF(AND(G3252&lt;&gt;0,G3252&lt;&gt;""),IF(E3252="","",IF(ISNUMBER(MATCH(SUBSTITUTE(E3252," ",""),SUBSTITUTE('Look Up Values'!$I$2:$I$10," ",""),0)),"","State error")),"")</f>
        <v/>
      </c>
      <c r="N3252" s="242" t="str" cm="1">
        <f t="array" ref="N3252">IF(AND(G3252&lt;&gt;0,G3252&lt;&gt;""),IF(F3252="","",IF(ISNUMBER(MATCH(SUBSTITUTE(F3252," ",""),SUBSTITUTE('Look Up Values'!$W$2:$W$30," ",""),0)),"","D&amp;R error")),"")</f>
        <v/>
      </c>
      <c r="O3252" s="256" t="str">
        <f t="shared" si="101"/>
        <v/>
      </c>
    </row>
    <row r="3253" spans="1:15" ht="15.75">
      <c r="A3253" s="250">
        <v>3246</v>
      </c>
      <c r="B3253" s="208"/>
      <c r="C3253" s="49"/>
      <c r="D3253" s="50"/>
      <c r="E3253" s="50"/>
      <c r="F3253" s="50"/>
      <c r="G3253" s="209"/>
      <c r="H3253" s="48"/>
      <c r="I3253" s="457" t="str">
        <f t="shared" si="100"/>
        <v/>
      </c>
      <c r="J3253" s="241" cm="1">
        <f t="array" ref="J3253">SUMPRODUCT(--(K3253:N3253&lt;&gt;"")) + IF(TRIM(O3253)="",0,LEN(O3253)-LEN(SUBSTITUTE(O3253,",",""))+1)</f>
        <v>0</v>
      </c>
      <c r="K3253" s="242" t="str">
        <f>IF(AND(G3253&lt;&gt;0,G3253&lt;&gt;""),IF(B3253="","",IF(ISNUMBER(MATCH(B3253,'Look Up Values'!$B$2:$B$500,0)),"","Dest. error")),"")</f>
        <v/>
      </c>
      <c r="L3253" s="242" t="str">
        <f>IF(AND(G3253&lt;&gt;0,G3253&lt;&gt;""),IF(C3253="","",IF(AND(ISNUMBER(--LEFT(C3253,FIND(" ",C3253&amp;" ")-1)),OR(LEN(LEFT(C3253,FIND(" ",C3253&amp;" ")-1))=6,LEN(LEFT(C3253,FIND(" ",C3253&amp;" ")-1))=7),OR(ISNUMBER(MATCH(LEFT(C3253,FIND(" ",C3253&amp;" ")-1),'Look Up Values'!$G$2:$G$1000,0)),ISNUMBER(MATCH(LEFT(C3253,FIND(" ",C3253&amp;" ")-1),'Look Up Values'!$AE$2:$AE$2000,0)))),"","EWC error")),"")</f>
        <v/>
      </c>
      <c r="M3253" s="242" t="str" cm="1">
        <f t="array" ref="M3253">IF(AND(G3253&lt;&gt;0,G3253&lt;&gt;""),IF(E3253="","",IF(ISNUMBER(MATCH(SUBSTITUTE(E3253," ",""),SUBSTITUTE('Look Up Values'!$I$2:$I$10," ",""),0)),"","State error")),"")</f>
        <v/>
      </c>
      <c r="N3253" s="242" t="str" cm="1">
        <f t="array" ref="N3253">IF(AND(G3253&lt;&gt;0,G3253&lt;&gt;""),IF(F3253="","",IF(ISNUMBER(MATCH(SUBSTITUTE(F3253," ",""),SUBSTITUTE('Look Up Values'!$W$2:$W$30," ",""),0)),"","D&amp;R error")),"")</f>
        <v/>
      </c>
      <c r="O3253" s="256" t="str">
        <f t="shared" si="101"/>
        <v/>
      </c>
    </row>
    <row r="3254" spans="1:15" ht="15.75">
      <c r="A3254" s="250">
        <v>3247</v>
      </c>
      <c r="B3254" s="208"/>
      <c r="C3254" s="49"/>
      <c r="D3254" s="50"/>
      <c r="E3254" s="50"/>
      <c r="F3254" s="50"/>
      <c r="G3254" s="209"/>
      <c r="H3254" s="48"/>
      <c r="I3254" s="457" t="str">
        <f t="shared" si="100"/>
        <v/>
      </c>
      <c r="J3254" s="241" cm="1">
        <f t="array" ref="J3254">SUMPRODUCT(--(K3254:N3254&lt;&gt;"")) + IF(TRIM(O3254)="",0,LEN(O3254)-LEN(SUBSTITUTE(O3254,",",""))+1)</f>
        <v>0</v>
      </c>
      <c r="K3254" s="242" t="str">
        <f>IF(AND(G3254&lt;&gt;0,G3254&lt;&gt;""),IF(B3254="","",IF(ISNUMBER(MATCH(B3254,'Look Up Values'!$B$2:$B$500,0)),"","Dest. error")),"")</f>
        <v/>
      </c>
      <c r="L3254" s="242" t="str">
        <f>IF(AND(G3254&lt;&gt;0,G3254&lt;&gt;""),IF(C3254="","",IF(AND(ISNUMBER(--LEFT(C3254,FIND(" ",C3254&amp;" ")-1)),OR(LEN(LEFT(C3254,FIND(" ",C3254&amp;" ")-1))=6,LEN(LEFT(C3254,FIND(" ",C3254&amp;" ")-1))=7),OR(ISNUMBER(MATCH(LEFT(C3254,FIND(" ",C3254&amp;" ")-1),'Look Up Values'!$G$2:$G$1000,0)),ISNUMBER(MATCH(LEFT(C3254,FIND(" ",C3254&amp;" ")-1),'Look Up Values'!$AE$2:$AE$2000,0)))),"","EWC error")),"")</f>
        <v/>
      </c>
      <c r="M3254" s="242" t="str" cm="1">
        <f t="array" ref="M3254">IF(AND(G3254&lt;&gt;0,G3254&lt;&gt;""),IF(E3254="","",IF(ISNUMBER(MATCH(SUBSTITUTE(E3254," ",""),SUBSTITUTE('Look Up Values'!$I$2:$I$10," ",""),0)),"","State error")),"")</f>
        <v/>
      </c>
      <c r="N3254" s="242" t="str" cm="1">
        <f t="array" ref="N3254">IF(AND(G3254&lt;&gt;0,G3254&lt;&gt;""),IF(F3254="","",IF(ISNUMBER(MATCH(SUBSTITUTE(F3254," ",""),SUBSTITUTE('Look Up Values'!$W$2:$W$30," ",""),0)),"","D&amp;R error")),"")</f>
        <v/>
      </c>
      <c r="O3254" s="256" t="str">
        <f t="shared" si="101"/>
        <v/>
      </c>
    </row>
    <row r="3255" spans="1:15" ht="15.75">
      <c r="A3255" s="250">
        <v>3248</v>
      </c>
      <c r="B3255" s="208"/>
      <c r="C3255" s="49"/>
      <c r="D3255" s="50"/>
      <c r="E3255" s="50"/>
      <c r="F3255" s="50"/>
      <c r="G3255" s="209"/>
      <c r="H3255" s="48"/>
      <c r="I3255" s="457" t="str">
        <f t="shared" si="100"/>
        <v/>
      </c>
      <c r="J3255" s="241" cm="1">
        <f t="array" ref="J3255">SUMPRODUCT(--(K3255:N3255&lt;&gt;"")) + IF(TRIM(O3255)="",0,LEN(O3255)-LEN(SUBSTITUTE(O3255,",",""))+1)</f>
        <v>0</v>
      </c>
      <c r="K3255" s="242" t="str">
        <f>IF(AND(G3255&lt;&gt;0,G3255&lt;&gt;""),IF(B3255="","",IF(ISNUMBER(MATCH(B3255,'Look Up Values'!$B$2:$B$500,0)),"","Dest. error")),"")</f>
        <v/>
      </c>
      <c r="L3255" s="242" t="str">
        <f>IF(AND(G3255&lt;&gt;0,G3255&lt;&gt;""),IF(C3255="","",IF(AND(ISNUMBER(--LEFT(C3255,FIND(" ",C3255&amp;" ")-1)),OR(LEN(LEFT(C3255,FIND(" ",C3255&amp;" ")-1))=6,LEN(LEFT(C3255,FIND(" ",C3255&amp;" ")-1))=7),OR(ISNUMBER(MATCH(LEFT(C3255,FIND(" ",C3255&amp;" ")-1),'Look Up Values'!$G$2:$G$1000,0)),ISNUMBER(MATCH(LEFT(C3255,FIND(" ",C3255&amp;" ")-1),'Look Up Values'!$AE$2:$AE$2000,0)))),"","EWC error")),"")</f>
        <v/>
      </c>
      <c r="M3255" s="242" t="str" cm="1">
        <f t="array" ref="M3255">IF(AND(G3255&lt;&gt;0,G3255&lt;&gt;""),IF(E3255="","",IF(ISNUMBER(MATCH(SUBSTITUTE(E3255," ",""),SUBSTITUTE('Look Up Values'!$I$2:$I$10," ",""),0)),"","State error")),"")</f>
        <v/>
      </c>
      <c r="N3255" s="242" t="str" cm="1">
        <f t="array" ref="N3255">IF(AND(G3255&lt;&gt;0,G3255&lt;&gt;""),IF(F3255="","",IF(ISNUMBER(MATCH(SUBSTITUTE(F3255," ",""),SUBSTITUTE('Look Up Values'!$W$2:$W$30," ",""),0)),"","D&amp;R error")),"")</f>
        <v/>
      </c>
      <c r="O3255" s="256" t="str">
        <f t="shared" si="101"/>
        <v/>
      </c>
    </row>
    <row r="3256" spans="1:15" ht="15.75">
      <c r="A3256" s="250">
        <v>3249</v>
      </c>
      <c r="B3256" s="208"/>
      <c r="C3256" s="49"/>
      <c r="D3256" s="50"/>
      <c r="E3256" s="50"/>
      <c r="F3256" s="50"/>
      <c r="G3256" s="209"/>
      <c r="H3256" s="48"/>
      <c r="I3256" s="457" t="str">
        <f t="shared" si="100"/>
        <v/>
      </c>
      <c r="J3256" s="241" cm="1">
        <f t="array" ref="J3256">SUMPRODUCT(--(K3256:N3256&lt;&gt;"")) + IF(TRIM(O3256)="",0,LEN(O3256)-LEN(SUBSTITUTE(O3256,",",""))+1)</f>
        <v>0</v>
      </c>
      <c r="K3256" s="242" t="str">
        <f>IF(AND(G3256&lt;&gt;0,G3256&lt;&gt;""),IF(B3256="","",IF(ISNUMBER(MATCH(B3256,'Look Up Values'!$B$2:$B$500,0)),"","Dest. error")),"")</f>
        <v/>
      </c>
      <c r="L3256" s="242" t="str">
        <f>IF(AND(G3256&lt;&gt;0,G3256&lt;&gt;""),IF(C3256="","",IF(AND(ISNUMBER(--LEFT(C3256,FIND(" ",C3256&amp;" ")-1)),OR(LEN(LEFT(C3256,FIND(" ",C3256&amp;" ")-1))=6,LEN(LEFT(C3256,FIND(" ",C3256&amp;" ")-1))=7),OR(ISNUMBER(MATCH(LEFT(C3256,FIND(" ",C3256&amp;" ")-1),'Look Up Values'!$G$2:$G$1000,0)),ISNUMBER(MATCH(LEFT(C3256,FIND(" ",C3256&amp;" ")-1),'Look Up Values'!$AE$2:$AE$2000,0)))),"","EWC error")),"")</f>
        <v/>
      </c>
      <c r="M3256" s="242" t="str" cm="1">
        <f t="array" ref="M3256">IF(AND(G3256&lt;&gt;0,G3256&lt;&gt;""),IF(E3256="","",IF(ISNUMBER(MATCH(SUBSTITUTE(E3256," ",""),SUBSTITUTE('Look Up Values'!$I$2:$I$10," ",""),0)),"","State error")),"")</f>
        <v/>
      </c>
      <c r="N3256" s="242" t="str" cm="1">
        <f t="array" ref="N3256">IF(AND(G3256&lt;&gt;0,G3256&lt;&gt;""),IF(F3256="","",IF(ISNUMBER(MATCH(SUBSTITUTE(F3256," ",""),SUBSTITUTE('Look Up Values'!$W$2:$W$30," ",""),0)),"","D&amp;R error")),"")</f>
        <v/>
      </c>
      <c r="O3256" s="256" t="str">
        <f t="shared" si="101"/>
        <v/>
      </c>
    </row>
    <row r="3257" spans="1:15" ht="15.75">
      <c r="A3257" s="250">
        <v>3250</v>
      </c>
      <c r="B3257" s="208"/>
      <c r="C3257" s="49"/>
      <c r="D3257" s="50"/>
      <c r="E3257" s="50"/>
      <c r="F3257" s="50"/>
      <c r="G3257" s="209"/>
      <c r="H3257" s="48"/>
      <c r="I3257" s="457" t="str">
        <f t="shared" si="100"/>
        <v/>
      </c>
      <c r="J3257" s="241" cm="1">
        <f t="array" ref="J3257">SUMPRODUCT(--(K3257:N3257&lt;&gt;"")) + IF(TRIM(O3257)="",0,LEN(O3257)-LEN(SUBSTITUTE(O3257,",",""))+1)</f>
        <v>0</v>
      </c>
      <c r="K3257" s="242" t="str">
        <f>IF(AND(G3257&lt;&gt;0,G3257&lt;&gt;""),IF(B3257="","",IF(ISNUMBER(MATCH(B3257,'Look Up Values'!$B$2:$B$500,0)),"","Dest. error")),"")</f>
        <v/>
      </c>
      <c r="L3257" s="242" t="str">
        <f>IF(AND(G3257&lt;&gt;0,G3257&lt;&gt;""),IF(C3257="","",IF(AND(ISNUMBER(--LEFT(C3257,FIND(" ",C3257&amp;" ")-1)),OR(LEN(LEFT(C3257,FIND(" ",C3257&amp;" ")-1))=6,LEN(LEFT(C3257,FIND(" ",C3257&amp;" ")-1))=7),OR(ISNUMBER(MATCH(LEFT(C3257,FIND(" ",C3257&amp;" ")-1),'Look Up Values'!$G$2:$G$1000,0)),ISNUMBER(MATCH(LEFT(C3257,FIND(" ",C3257&amp;" ")-1),'Look Up Values'!$AE$2:$AE$2000,0)))),"","EWC error")),"")</f>
        <v/>
      </c>
      <c r="M3257" s="242" t="str" cm="1">
        <f t="array" ref="M3257">IF(AND(G3257&lt;&gt;0,G3257&lt;&gt;""),IF(E3257="","",IF(ISNUMBER(MATCH(SUBSTITUTE(E3257," ",""),SUBSTITUTE('Look Up Values'!$I$2:$I$10," ",""),0)),"","State error")),"")</f>
        <v/>
      </c>
      <c r="N3257" s="242" t="str" cm="1">
        <f t="array" ref="N3257">IF(AND(G3257&lt;&gt;0,G3257&lt;&gt;""),IF(F3257="","",IF(ISNUMBER(MATCH(SUBSTITUTE(F3257," ",""),SUBSTITUTE('Look Up Values'!$W$2:$W$30," ",""),0)),"","D&amp;R error")),"")</f>
        <v/>
      </c>
      <c r="O3257" s="256" t="str">
        <f t="shared" si="101"/>
        <v/>
      </c>
    </row>
    <row r="3258" spans="1:15" ht="15.75">
      <c r="A3258" s="250">
        <v>3251</v>
      </c>
      <c r="B3258" s="208"/>
      <c r="C3258" s="49"/>
      <c r="D3258" s="50"/>
      <c r="E3258" s="50"/>
      <c r="F3258" s="50"/>
      <c r="G3258" s="209"/>
      <c r="H3258" s="48"/>
      <c r="I3258" s="457" t="str">
        <f t="shared" si="100"/>
        <v/>
      </c>
      <c r="J3258" s="241" cm="1">
        <f t="array" ref="J3258">SUMPRODUCT(--(K3258:N3258&lt;&gt;"")) + IF(TRIM(O3258)="",0,LEN(O3258)-LEN(SUBSTITUTE(O3258,",",""))+1)</f>
        <v>0</v>
      </c>
      <c r="K3258" s="242" t="str">
        <f>IF(AND(G3258&lt;&gt;0,G3258&lt;&gt;""),IF(B3258="","",IF(ISNUMBER(MATCH(B3258,'Look Up Values'!$B$2:$B$500,0)),"","Dest. error")),"")</f>
        <v/>
      </c>
      <c r="L3258" s="242" t="str">
        <f>IF(AND(G3258&lt;&gt;0,G3258&lt;&gt;""),IF(C3258="","",IF(AND(ISNUMBER(--LEFT(C3258,FIND(" ",C3258&amp;" ")-1)),OR(LEN(LEFT(C3258,FIND(" ",C3258&amp;" ")-1))=6,LEN(LEFT(C3258,FIND(" ",C3258&amp;" ")-1))=7),OR(ISNUMBER(MATCH(LEFT(C3258,FIND(" ",C3258&amp;" ")-1),'Look Up Values'!$G$2:$G$1000,0)),ISNUMBER(MATCH(LEFT(C3258,FIND(" ",C3258&amp;" ")-1),'Look Up Values'!$AE$2:$AE$2000,0)))),"","EWC error")),"")</f>
        <v/>
      </c>
      <c r="M3258" s="242" t="str" cm="1">
        <f t="array" ref="M3258">IF(AND(G3258&lt;&gt;0,G3258&lt;&gt;""),IF(E3258="","",IF(ISNUMBER(MATCH(SUBSTITUTE(E3258," ",""),SUBSTITUTE('Look Up Values'!$I$2:$I$10," ",""),0)),"","State error")),"")</f>
        <v/>
      </c>
      <c r="N3258" s="242" t="str" cm="1">
        <f t="array" ref="N3258">IF(AND(G3258&lt;&gt;0,G3258&lt;&gt;""),IF(F3258="","",IF(ISNUMBER(MATCH(SUBSTITUTE(F3258," ",""),SUBSTITUTE('Look Up Values'!$W$2:$W$30," ",""),0)),"","D&amp;R error")),"")</f>
        <v/>
      </c>
      <c r="O3258" s="256" t="str">
        <f t="shared" si="101"/>
        <v/>
      </c>
    </row>
    <row r="3259" spans="1:15" ht="15.75">
      <c r="A3259" s="250">
        <v>3252</v>
      </c>
      <c r="B3259" s="208"/>
      <c r="C3259" s="49"/>
      <c r="D3259" s="50"/>
      <c r="E3259" s="50"/>
      <c r="F3259" s="50"/>
      <c r="G3259" s="209"/>
      <c r="H3259" s="48"/>
      <c r="I3259" s="457" t="str">
        <f t="shared" si="100"/>
        <v/>
      </c>
      <c r="J3259" s="241" cm="1">
        <f t="array" ref="J3259">SUMPRODUCT(--(K3259:N3259&lt;&gt;"")) + IF(TRIM(O3259)="",0,LEN(O3259)-LEN(SUBSTITUTE(O3259,",",""))+1)</f>
        <v>0</v>
      </c>
      <c r="K3259" s="242" t="str">
        <f>IF(AND(G3259&lt;&gt;0,G3259&lt;&gt;""),IF(B3259="","",IF(ISNUMBER(MATCH(B3259,'Look Up Values'!$B$2:$B$500,0)),"","Dest. error")),"")</f>
        <v/>
      </c>
      <c r="L3259" s="242" t="str">
        <f>IF(AND(G3259&lt;&gt;0,G3259&lt;&gt;""),IF(C3259="","",IF(AND(ISNUMBER(--LEFT(C3259,FIND(" ",C3259&amp;" ")-1)),OR(LEN(LEFT(C3259,FIND(" ",C3259&amp;" ")-1))=6,LEN(LEFT(C3259,FIND(" ",C3259&amp;" ")-1))=7),OR(ISNUMBER(MATCH(LEFT(C3259,FIND(" ",C3259&amp;" ")-1),'Look Up Values'!$G$2:$G$1000,0)),ISNUMBER(MATCH(LEFT(C3259,FIND(" ",C3259&amp;" ")-1),'Look Up Values'!$AE$2:$AE$2000,0)))),"","EWC error")),"")</f>
        <v/>
      </c>
      <c r="M3259" s="242" t="str" cm="1">
        <f t="array" ref="M3259">IF(AND(G3259&lt;&gt;0,G3259&lt;&gt;""),IF(E3259="","",IF(ISNUMBER(MATCH(SUBSTITUTE(E3259," ",""),SUBSTITUTE('Look Up Values'!$I$2:$I$10," ",""),0)),"","State error")),"")</f>
        <v/>
      </c>
      <c r="N3259" s="242" t="str" cm="1">
        <f t="array" ref="N3259">IF(AND(G3259&lt;&gt;0,G3259&lt;&gt;""),IF(F3259="","",IF(ISNUMBER(MATCH(SUBSTITUTE(F3259," ",""),SUBSTITUTE('Look Up Values'!$W$2:$W$30," ",""),0)),"","D&amp;R error")),"")</f>
        <v/>
      </c>
      <c r="O3259" s="256" t="str">
        <f t="shared" si="101"/>
        <v/>
      </c>
    </row>
    <row r="3260" spans="1:15" ht="15.75">
      <c r="A3260" s="250">
        <v>3253</v>
      </c>
      <c r="B3260" s="208"/>
      <c r="C3260" s="49"/>
      <c r="D3260" s="50"/>
      <c r="E3260" s="50"/>
      <c r="F3260" s="50"/>
      <c r="G3260" s="209"/>
      <c r="H3260" s="48"/>
      <c r="I3260" s="457" t="str">
        <f t="shared" si="100"/>
        <v/>
      </c>
      <c r="J3260" s="241" cm="1">
        <f t="array" ref="J3260">SUMPRODUCT(--(K3260:N3260&lt;&gt;"")) + IF(TRIM(O3260)="",0,LEN(O3260)-LEN(SUBSTITUTE(O3260,",",""))+1)</f>
        <v>0</v>
      </c>
      <c r="K3260" s="242" t="str">
        <f>IF(AND(G3260&lt;&gt;0,G3260&lt;&gt;""),IF(B3260="","",IF(ISNUMBER(MATCH(B3260,'Look Up Values'!$B$2:$B$500,0)),"","Dest. error")),"")</f>
        <v/>
      </c>
      <c r="L3260" s="242" t="str">
        <f>IF(AND(G3260&lt;&gt;0,G3260&lt;&gt;""),IF(C3260="","",IF(AND(ISNUMBER(--LEFT(C3260,FIND(" ",C3260&amp;" ")-1)),OR(LEN(LEFT(C3260,FIND(" ",C3260&amp;" ")-1))=6,LEN(LEFT(C3260,FIND(" ",C3260&amp;" ")-1))=7),OR(ISNUMBER(MATCH(LEFT(C3260,FIND(" ",C3260&amp;" ")-1),'Look Up Values'!$G$2:$G$1000,0)),ISNUMBER(MATCH(LEFT(C3260,FIND(" ",C3260&amp;" ")-1),'Look Up Values'!$AE$2:$AE$2000,0)))),"","EWC error")),"")</f>
        <v/>
      </c>
      <c r="M3260" s="242" t="str" cm="1">
        <f t="array" ref="M3260">IF(AND(G3260&lt;&gt;0,G3260&lt;&gt;""),IF(E3260="","",IF(ISNUMBER(MATCH(SUBSTITUTE(E3260," ",""),SUBSTITUTE('Look Up Values'!$I$2:$I$10," ",""),0)),"","State error")),"")</f>
        <v/>
      </c>
      <c r="N3260" s="242" t="str" cm="1">
        <f t="array" ref="N3260">IF(AND(G3260&lt;&gt;0,G3260&lt;&gt;""),IF(F3260="","",IF(ISNUMBER(MATCH(SUBSTITUTE(F3260," ",""),SUBSTITUTE('Look Up Values'!$W$2:$W$30," ",""),0)),"","D&amp;R error")),"")</f>
        <v/>
      </c>
      <c r="O3260" s="256" t="str">
        <f t="shared" si="101"/>
        <v/>
      </c>
    </row>
    <row r="3261" spans="1:15" ht="15.75">
      <c r="A3261" s="250">
        <v>3254</v>
      </c>
      <c r="B3261" s="208"/>
      <c r="C3261" s="49"/>
      <c r="D3261" s="50"/>
      <c r="E3261" s="50"/>
      <c r="F3261" s="50"/>
      <c r="G3261" s="209"/>
      <c r="H3261" s="48"/>
      <c r="I3261" s="457" t="str">
        <f t="shared" si="100"/>
        <v/>
      </c>
      <c r="J3261" s="241" cm="1">
        <f t="array" ref="J3261">SUMPRODUCT(--(K3261:N3261&lt;&gt;"")) + IF(TRIM(O3261)="",0,LEN(O3261)-LEN(SUBSTITUTE(O3261,",",""))+1)</f>
        <v>0</v>
      </c>
      <c r="K3261" s="242" t="str">
        <f>IF(AND(G3261&lt;&gt;0,G3261&lt;&gt;""),IF(B3261="","",IF(ISNUMBER(MATCH(B3261,'Look Up Values'!$B$2:$B$500,0)),"","Dest. error")),"")</f>
        <v/>
      </c>
      <c r="L3261" s="242" t="str">
        <f>IF(AND(G3261&lt;&gt;0,G3261&lt;&gt;""),IF(C3261="","",IF(AND(ISNUMBER(--LEFT(C3261,FIND(" ",C3261&amp;" ")-1)),OR(LEN(LEFT(C3261,FIND(" ",C3261&amp;" ")-1))=6,LEN(LEFT(C3261,FIND(" ",C3261&amp;" ")-1))=7),OR(ISNUMBER(MATCH(LEFT(C3261,FIND(" ",C3261&amp;" ")-1),'Look Up Values'!$G$2:$G$1000,0)),ISNUMBER(MATCH(LEFT(C3261,FIND(" ",C3261&amp;" ")-1),'Look Up Values'!$AE$2:$AE$2000,0)))),"","EWC error")),"")</f>
        <v/>
      </c>
      <c r="M3261" s="242" t="str" cm="1">
        <f t="array" ref="M3261">IF(AND(G3261&lt;&gt;0,G3261&lt;&gt;""),IF(E3261="","",IF(ISNUMBER(MATCH(SUBSTITUTE(E3261," ",""),SUBSTITUTE('Look Up Values'!$I$2:$I$10," ",""),0)),"","State error")),"")</f>
        <v/>
      </c>
      <c r="N3261" s="242" t="str" cm="1">
        <f t="array" ref="N3261">IF(AND(G3261&lt;&gt;0,G3261&lt;&gt;""),IF(F3261="","",IF(ISNUMBER(MATCH(SUBSTITUTE(F3261," ",""),SUBSTITUTE('Look Up Values'!$W$2:$W$30," ",""),0)),"","D&amp;R error")),"")</f>
        <v/>
      </c>
      <c r="O3261" s="256" t="str">
        <f t="shared" si="101"/>
        <v/>
      </c>
    </row>
    <row r="3262" spans="1:15" ht="15.75">
      <c r="A3262" s="250">
        <v>3255</v>
      </c>
      <c r="B3262" s="208"/>
      <c r="C3262" s="49"/>
      <c r="D3262" s="50"/>
      <c r="E3262" s="50"/>
      <c r="F3262" s="50"/>
      <c r="G3262" s="209"/>
      <c r="H3262" s="48"/>
      <c r="I3262" s="457" t="str">
        <f t="shared" si="100"/>
        <v/>
      </c>
      <c r="J3262" s="241" cm="1">
        <f t="array" ref="J3262">SUMPRODUCT(--(K3262:N3262&lt;&gt;"")) + IF(TRIM(O3262)="",0,LEN(O3262)-LEN(SUBSTITUTE(O3262,",",""))+1)</f>
        <v>0</v>
      </c>
      <c r="K3262" s="242" t="str">
        <f>IF(AND(G3262&lt;&gt;0,G3262&lt;&gt;""),IF(B3262="","",IF(ISNUMBER(MATCH(B3262,'Look Up Values'!$B$2:$B$500,0)),"","Dest. error")),"")</f>
        <v/>
      </c>
      <c r="L3262" s="242" t="str">
        <f>IF(AND(G3262&lt;&gt;0,G3262&lt;&gt;""),IF(C3262="","",IF(AND(ISNUMBER(--LEFT(C3262,FIND(" ",C3262&amp;" ")-1)),OR(LEN(LEFT(C3262,FIND(" ",C3262&amp;" ")-1))=6,LEN(LEFT(C3262,FIND(" ",C3262&amp;" ")-1))=7),OR(ISNUMBER(MATCH(LEFT(C3262,FIND(" ",C3262&amp;" ")-1),'Look Up Values'!$G$2:$G$1000,0)),ISNUMBER(MATCH(LEFT(C3262,FIND(" ",C3262&amp;" ")-1),'Look Up Values'!$AE$2:$AE$2000,0)))),"","EWC error")),"")</f>
        <v/>
      </c>
      <c r="M3262" s="242" t="str" cm="1">
        <f t="array" ref="M3262">IF(AND(G3262&lt;&gt;0,G3262&lt;&gt;""),IF(E3262="","",IF(ISNUMBER(MATCH(SUBSTITUTE(E3262," ",""),SUBSTITUTE('Look Up Values'!$I$2:$I$10," ",""),0)),"","State error")),"")</f>
        <v/>
      </c>
      <c r="N3262" s="242" t="str" cm="1">
        <f t="array" ref="N3262">IF(AND(G3262&lt;&gt;0,G3262&lt;&gt;""),IF(F3262="","",IF(ISNUMBER(MATCH(SUBSTITUTE(F3262," ",""),SUBSTITUTE('Look Up Values'!$W$2:$W$30," ",""),0)),"","D&amp;R error")),"")</f>
        <v/>
      </c>
      <c r="O3262" s="256" t="str">
        <f t="shared" si="101"/>
        <v/>
      </c>
    </row>
    <row r="3263" spans="1:15" ht="15.75">
      <c r="A3263" s="250">
        <v>3256</v>
      </c>
      <c r="B3263" s="208"/>
      <c r="C3263" s="49"/>
      <c r="D3263" s="50"/>
      <c r="E3263" s="50"/>
      <c r="F3263" s="50"/>
      <c r="G3263" s="209"/>
      <c r="H3263" s="48"/>
      <c r="I3263" s="457" t="str">
        <f t="shared" si="100"/>
        <v/>
      </c>
      <c r="J3263" s="241" cm="1">
        <f t="array" ref="J3263">SUMPRODUCT(--(K3263:N3263&lt;&gt;"")) + IF(TRIM(O3263)="",0,LEN(O3263)-LEN(SUBSTITUTE(O3263,",",""))+1)</f>
        <v>0</v>
      </c>
      <c r="K3263" s="242" t="str">
        <f>IF(AND(G3263&lt;&gt;0,G3263&lt;&gt;""),IF(B3263="","",IF(ISNUMBER(MATCH(B3263,'Look Up Values'!$B$2:$B$500,0)),"","Dest. error")),"")</f>
        <v/>
      </c>
      <c r="L3263" s="242" t="str">
        <f>IF(AND(G3263&lt;&gt;0,G3263&lt;&gt;""),IF(C3263="","",IF(AND(ISNUMBER(--LEFT(C3263,FIND(" ",C3263&amp;" ")-1)),OR(LEN(LEFT(C3263,FIND(" ",C3263&amp;" ")-1))=6,LEN(LEFT(C3263,FIND(" ",C3263&amp;" ")-1))=7),OR(ISNUMBER(MATCH(LEFT(C3263,FIND(" ",C3263&amp;" ")-1),'Look Up Values'!$G$2:$G$1000,0)),ISNUMBER(MATCH(LEFT(C3263,FIND(" ",C3263&amp;" ")-1),'Look Up Values'!$AE$2:$AE$2000,0)))),"","EWC error")),"")</f>
        <v/>
      </c>
      <c r="M3263" s="242" t="str" cm="1">
        <f t="array" ref="M3263">IF(AND(G3263&lt;&gt;0,G3263&lt;&gt;""),IF(E3263="","",IF(ISNUMBER(MATCH(SUBSTITUTE(E3263," ",""),SUBSTITUTE('Look Up Values'!$I$2:$I$10," ",""),0)),"","State error")),"")</f>
        <v/>
      </c>
      <c r="N3263" s="242" t="str" cm="1">
        <f t="array" ref="N3263">IF(AND(G3263&lt;&gt;0,G3263&lt;&gt;""),IF(F3263="","",IF(ISNUMBER(MATCH(SUBSTITUTE(F3263," ",""),SUBSTITUTE('Look Up Values'!$W$2:$W$30," ",""),0)),"","D&amp;R error")),"")</f>
        <v/>
      </c>
      <c r="O3263" s="256" t="str">
        <f t="shared" si="101"/>
        <v/>
      </c>
    </row>
    <row r="3264" spans="1:15" ht="15.75">
      <c r="A3264" s="250">
        <v>3257</v>
      </c>
      <c r="B3264" s="208"/>
      <c r="C3264" s="49"/>
      <c r="D3264" s="50"/>
      <c r="E3264" s="50"/>
      <c r="F3264" s="50"/>
      <c r="G3264" s="209"/>
      <c r="H3264" s="48"/>
      <c r="I3264" s="457" t="str">
        <f t="shared" si="100"/>
        <v/>
      </c>
      <c r="J3264" s="241" cm="1">
        <f t="array" ref="J3264">SUMPRODUCT(--(K3264:N3264&lt;&gt;"")) + IF(TRIM(O3264)="",0,LEN(O3264)-LEN(SUBSTITUTE(O3264,",",""))+1)</f>
        <v>0</v>
      </c>
      <c r="K3264" s="242" t="str">
        <f>IF(AND(G3264&lt;&gt;0,G3264&lt;&gt;""),IF(B3264="","",IF(ISNUMBER(MATCH(B3264,'Look Up Values'!$B$2:$B$500,0)),"","Dest. error")),"")</f>
        <v/>
      </c>
      <c r="L3264" s="242" t="str">
        <f>IF(AND(G3264&lt;&gt;0,G3264&lt;&gt;""),IF(C3264="","",IF(AND(ISNUMBER(--LEFT(C3264,FIND(" ",C3264&amp;" ")-1)),OR(LEN(LEFT(C3264,FIND(" ",C3264&amp;" ")-1))=6,LEN(LEFT(C3264,FIND(" ",C3264&amp;" ")-1))=7),OR(ISNUMBER(MATCH(LEFT(C3264,FIND(" ",C3264&amp;" ")-1),'Look Up Values'!$G$2:$G$1000,0)),ISNUMBER(MATCH(LEFT(C3264,FIND(" ",C3264&amp;" ")-1),'Look Up Values'!$AE$2:$AE$2000,0)))),"","EWC error")),"")</f>
        <v/>
      </c>
      <c r="M3264" s="242" t="str" cm="1">
        <f t="array" ref="M3264">IF(AND(G3264&lt;&gt;0,G3264&lt;&gt;""),IF(E3264="","",IF(ISNUMBER(MATCH(SUBSTITUTE(E3264," ",""),SUBSTITUTE('Look Up Values'!$I$2:$I$10," ",""),0)),"","State error")),"")</f>
        <v/>
      </c>
      <c r="N3264" s="242" t="str" cm="1">
        <f t="array" ref="N3264">IF(AND(G3264&lt;&gt;0,G3264&lt;&gt;""),IF(F3264="","",IF(ISNUMBER(MATCH(SUBSTITUTE(F3264," ",""),SUBSTITUTE('Look Up Values'!$W$2:$W$30," ",""),0)),"","D&amp;R error")),"")</f>
        <v/>
      </c>
      <c r="O3264" s="256" t="str">
        <f t="shared" si="101"/>
        <v/>
      </c>
    </row>
    <row r="3265" spans="1:15" ht="15.75">
      <c r="A3265" s="250">
        <v>3258</v>
      </c>
      <c r="B3265" s="208"/>
      <c r="C3265" s="49"/>
      <c r="D3265" s="50"/>
      <c r="E3265" s="50"/>
      <c r="F3265" s="50"/>
      <c r="G3265" s="209"/>
      <c r="H3265" s="48"/>
      <c r="I3265" s="457" t="str">
        <f t="shared" si="100"/>
        <v/>
      </c>
      <c r="J3265" s="241" cm="1">
        <f t="array" ref="J3265">SUMPRODUCT(--(K3265:N3265&lt;&gt;"")) + IF(TRIM(O3265)="",0,LEN(O3265)-LEN(SUBSTITUTE(O3265,",",""))+1)</f>
        <v>0</v>
      </c>
      <c r="K3265" s="242" t="str">
        <f>IF(AND(G3265&lt;&gt;0,G3265&lt;&gt;""),IF(B3265="","",IF(ISNUMBER(MATCH(B3265,'Look Up Values'!$B$2:$B$500,0)),"","Dest. error")),"")</f>
        <v/>
      </c>
      <c r="L3265" s="242" t="str">
        <f>IF(AND(G3265&lt;&gt;0,G3265&lt;&gt;""),IF(C3265="","",IF(AND(ISNUMBER(--LEFT(C3265,FIND(" ",C3265&amp;" ")-1)),OR(LEN(LEFT(C3265,FIND(" ",C3265&amp;" ")-1))=6,LEN(LEFT(C3265,FIND(" ",C3265&amp;" ")-1))=7),OR(ISNUMBER(MATCH(LEFT(C3265,FIND(" ",C3265&amp;" ")-1),'Look Up Values'!$G$2:$G$1000,0)),ISNUMBER(MATCH(LEFT(C3265,FIND(" ",C3265&amp;" ")-1),'Look Up Values'!$AE$2:$AE$2000,0)))),"","EWC error")),"")</f>
        <v/>
      </c>
      <c r="M3265" s="242" t="str" cm="1">
        <f t="array" ref="M3265">IF(AND(G3265&lt;&gt;0,G3265&lt;&gt;""),IF(E3265="","",IF(ISNUMBER(MATCH(SUBSTITUTE(E3265," ",""),SUBSTITUTE('Look Up Values'!$I$2:$I$10," ",""),0)),"","State error")),"")</f>
        <v/>
      </c>
      <c r="N3265" s="242" t="str" cm="1">
        <f t="array" ref="N3265">IF(AND(G3265&lt;&gt;0,G3265&lt;&gt;""),IF(F3265="","",IF(ISNUMBER(MATCH(SUBSTITUTE(F3265," ",""),SUBSTITUTE('Look Up Values'!$W$2:$W$30," ",""),0)),"","D&amp;R error")),"")</f>
        <v/>
      </c>
      <c r="O3265" s="256" t="str">
        <f t="shared" si="101"/>
        <v/>
      </c>
    </row>
    <row r="3266" spans="1:15" ht="15.75">
      <c r="A3266" s="250">
        <v>3259</v>
      </c>
      <c r="B3266" s="208"/>
      <c r="C3266" s="49"/>
      <c r="D3266" s="50"/>
      <c r="E3266" s="50"/>
      <c r="F3266" s="50"/>
      <c r="G3266" s="209"/>
      <c r="H3266" s="48"/>
      <c r="I3266" s="457" t="str">
        <f t="shared" si="100"/>
        <v/>
      </c>
      <c r="J3266" s="241" cm="1">
        <f t="array" ref="J3266">SUMPRODUCT(--(K3266:N3266&lt;&gt;"")) + IF(TRIM(O3266)="",0,LEN(O3266)-LEN(SUBSTITUTE(O3266,",",""))+1)</f>
        <v>0</v>
      </c>
      <c r="K3266" s="242" t="str">
        <f>IF(AND(G3266&lt;&gt;0,G3266&lt;&gt;""),IF(B3266="","",IF(ISNUMBER(MATCH(B3266,'Look Up Values'!$B$2:$B$500,0)),"","Dest. error")),"")</f>
        <v/>
      </c>
      <c r="L3266" s="242" t="str">
        <f>IF(AND(G3266&lt;&gt;0,G3266&lt;&gt;""),IF(C3266="","",IF(AND(ISNUMBER(--LEFT(C3266,FIND(" ",C3266&amp;" ")-1)),OR(LEN(LEFT(C3266,FIND(" ",C3266&amp;" ")-1))=6,LEN(LEFT(C3266,FIND(" ",C3266&amp;" ")-1))=7),OR(ISNUMBER(MATCH(LEFT(C3266,FIND(" ",C3266&amp;" ")-1),'Look Up Values'!$G$2:$G$1000,0)),ISNUMBER(MATCH(LEFT(C3266,FIND(" ",C3266&amp;" ")-1),'Look Up Values'!$AE$2:$AE$2000,0)))),"","EWC error")),"")</f>
        <v/>
      </c>
      <c r="M3266" s="242" t="str" cm="1">
        <f t="array" ref="M3266">IF(AND(G3266&lt;&gt;0,G3266&lt;&gt;""),IF(E3266="","",IF(ISNUMBER(MATCH(SUBSTITUTE(E3266," ",""),SUBSTITUTE('Look Up Values'!$I$2:$I$10," ",""),0)),"","State error")),"")</f>
        <v/>
      </c>
      <c r="N3266" s="242" t="str" cm="1">
        <f t="array" ref="N3266">IF(AND(G3266&lt;&gt;0,G3266&lt;&gt;""),IF(F3266="","",IF(ISNUMBER(MATCH(SUBSTITUTE(F3266," ",""),SUBSTITUTE('Look Up Values'!$W$2:$W$30," ",""),0)),"","D&amp;R error")),"")</f>
        <v/>
      </c>
      <c r="O3266" s="256" t="str">
        <f t="shared" si="101"/>
        <v/>
      </c>
    </row>
    <row r="3267" spans="1:15" ht="15.75">
      <c r="A3267" s="250">
        <v>3260</v>
      </c>
      <c r="B3267" s="208"/>
      <c r="C3267" s="49"/>
      <c r="D3267" s="50"/>
      <c r="E3267" s="50"/>
      <c r="F3267" s="50"/>
      <c r="G3267" s="209"/>
      <c r="H3267" s="48"/>
      <c r="I3267" s="457" t="str">
        <f t="shared" si="100"/>
        <v/>
      </c>
      <c r="J3267" s="241" cm="1">
        <f t="array" ref="J3267">SUMPRODUCT(--(K3267:N3267&lt;&gt;"")) + IF(TRIM(O3267)="",0,LEN(O3267)-LEN(SUBSTITUTE(O3267,",",""))+1)</f>
        <v>0</v>
      </c>
      <c r="K3267" s="242" t="str">
        <f>IF(AND(G3267&lt;&gt;0,G3267&lt;&gt;""),IF(B3267="","",IF(ISNUMBER(MATCH(B3267,'Look Up Values'!$B$2:$B$500,0)),"","Dest. error")),"")</f>
        <v/>
      </c>
      <c r="L3267" s="242" t="str">
        <f>IF(AND(G3267&lt;&gt;0,G3267&lt;&gt;""),IF(C3267="","",IF(AND(ISNUMBER(--LEFT(C3267,FIND(" ",C3267&amp;" ")-1)),OR(LEN(LEFT(C3267,FIND(" ",C3267&amp;" ")-1))=6,LEN(LEFT(C3267,FIND(" ",C3267&amp;" ")-1))=7),OR(ISNUMBER(MATCH(LEFT(C3267,FIND(" ",C3267&amp;" ")-1),'Look Up Values'!$G$2:$G$1000,0)),ISNUMBER(MATCH(LEFT(C3267,FIND(" ",C3267&amp;" ")-1),'Look Up Values'!$AE$2:$AE$2000,0)))),"","EWC error")),"")</f>
        <v/>
      </c>
      <c r="M3267" s="242" t="str" cm="1">
        <f t="array" ref="M3267">IF(AND(G3267&lt;&gt;0,G3267&lt;&gt;""),IF(E3267="","",IF(ISNUMBER(MATCH(SUBSTITUTE(E3267," ",""),SUBSTITUTE('Look Up Values'!$I$2:$I$10," ",""),0)),"","State error")),"")</f>
        <v/>
      </c>
      <c r="N3267" s="242" t="str" cm="1">
        <f t="array" ref="N3267">IF(AND(G3267&lt;&gt;0,G3267&lt;&gt;""),IF(F3267="","",IF(ISNUMBER(MATCH(SUBSTITUTE(F3267," ",""),SUBSTITUTE('Look Up Values'!$W$2:$W$30," ",""),0)),"","D&amp;R error")),"")</f>
        <v/>
      </c>
      <c r="O3267" s="256" t="str">
        <f t="shared" si="101"/>
        <v/>
      </c>
    </row>
    <row r="3268" spans="1:15" ht="15.75">
      <c r="A3268" s="250">
        <v>3261</v>
      </c>
      <c r="B3268" s="208"/>
      <c r="C3268" s="49"/>
      <c r="D3268" s="50"/>
      <c r="E3268" s="50"/>
      <c r="F3268" s="50"/>
      <c r="G3268" s="209"/>
      <c r="H3268" s="48"/>
      <c r="I3268" s="457" t="str">
        <f t="shared" si="100"/>
        <v/>
      </c>
      <c r="J3268" s="241" cm="1">
        <f t="array" ref="J3268">SUMPRODUCT(--(K3268:N3268&lt;&gt;"")) + IF(TRIM(O3268)="",0,LEN(O3268)-LEN(SUBSTITUTE(O3268,",",""))+1)</f>
        <v>0</v>
      </c>
      <c r="K3268" s="242" t="str">
        <f>IF(AND(G3268&lt;&gt;0,G3268&lt;&gt;""),IF(B3268="","",IF(ISNUMBER(MATCH(B3268,'Look Up Values'!$B$2:$B$500,0)),"","Dest. error")),"")</f>
        <v/>
      </c>
      <c r="L3268" s="242" t="str">
        <f>IF(AND(G3268&lt;&gt;0,G3268&lt;&gt;""),IF(C3268="","",IF(AND(ISNUMBER(--LEFT(C3268,FIND(" ",C3268&amp;" ")-1)),OR(LEN(LEFT(C3268,FIND(" ",C3268&amp;" ")-1))=6,LEN(LEFT(C3268,FIND(" ",C3268&amp;" ")-1))=7),OR(ISNUMBER(MATCH(LEFT(C3268,FIND(" ",C3268&amp;" ")-1),'Look Up Values'!$G$2:$G$1000,0)),ISNUMBER(MATCH(LEFT(C3268,FIND(" ",C3268&amp;" ")-1),'Look Up Values'!$AE$2:$AE$2000,0)))),"","EWC error")),"")</f>
        <v/>
      </c>
      <c r="M3268" s="242" t="str" cm="1">
        <f t="array" ref="M3268">IF(AND(G3268&lt;&gt;0,G3268&lt;&gt;""),IF(E3268="","",IF(ISNUMBER(MATCH(SUBSTITUTE(E3268," ",""),SUBSTITUTE('Look Up Values'!$I$2:$I$10," ",""),0)),"","State error")),"")</f>
        <v/>
      </c>
      <c r="N3268" s="242" t="str" cm="1">
        <f t="array" ref="N3268">IF(AND(G3268&lt;&gt;0,G3268&lt;&gt;""),IF(F3268="","",IF(ISNUMBER(MATCH(SUBSTITUTE(F3268," ",""),SUBSTITUTE('Look Up Values'!$W$2:$W$30," ",""),0)),"","D&amp;R error")),"")</f>
        <v/>
      </c>
      <c r="O3268" s="256" t="str">
        <f t="shared" si="101"/>
        <v/>
      </c>
    </row>
    <row r="3269" spans="1:15" ht="15.75">
      <c r="A3269" s="250">
        <v>3262</v>
      </c>
      <c r="B3269" s="208"/>
      <c r="C3269" s="49"/>
      <c r="D3269" s="50"/>
      <c r="E3269" s="50"/>
      <c r="F3269" s="50"/>
      <c r="G3269" s="209"/>
      <c r="H3269" s="48"/>
      <c r="I3269" s="457" t="str">
        <f t="shared" si="100"/>
        <v/>
      </c>
      <c r="J3269" s="241" cm="1">
        <f t="array" ref="J3269">SUMPRODUCT(--(K3269:N3269&lt;&gt;"")) + IF(TRIM(O3269)="",0,LEN(O3269)-LEN(SUBSTITUTE(O3269,",",""))+1)</f>
        <v>0</v>
      </c>
      <c r="K3269" s="242" t="str">
        <f>IF(AND(G3269&lt;&gt;0,G3269&lt;&gt;""),IF(B3269="","",IF(ISNUMBER(MATCH(B3269,'Look Up Values'!$B$2:$B$500,0)),"","Dest. error")),"")</f>
        <v/>
      </c>
      <c r="L3269" s="242" t="str">
        <f>IF(AND(G3269&lt;&gt;0,G3269&lt;&gt;""),IF(C3269="","",IF(AND(ISNUMBER(--LEFT(C3269,FIND(" ",C3269&amp;" ")-1)),OR(LEN(LEFT(C3269,FIND(" ",C3269&amp;" ")-1))=6,LEN(LEFT(C3269,FIND(" ",C3269&amp;" ")-1))=7),OR(ISNUMBER(MATCH(LEFT(C3269,FIND(" ",C3269&amp;" ")-1),'Look Up Values'!$G$2:$G$1000,0)),ISNUMBER(MATCH(LEFT(C3269,FIND(" ",C3269&amp;" ")-1),'Look Up Values'!$AE$2:$AE$2000,0)))),"","EWC error")),"")</f>
        <v/>
      </c>
      <c r="M3269" s="242" t="str" cm="1">
        <f t="array" ref="M3269">IF(AND(G3269&lt;&gt;0,G3269&lt;&gt;""),IF(E3269="","",IF(ISNUMBER(MATCH(SUBSTITUTE(E3269," ",""),SUBSTITUTE('Look Up Values'!$I$2:$I$10," ",""),0)),"","State error")),"")</f>
        <v/>
      </c>
      <c r="N3269" s="242" t="str" cm="1">
        <f t="array" ref="N3269">IF(AND(G3269&lt;&gt;0,G3269&lt;&gt;""),IF(F3269="","",IF(ISNUMBER(MATCH(SUBSTITUTE(F3269," ",""),SUBSTITUTE('Look Up Values'!$W$2:$W$30," ",""),0)),"","D&amp;R error")),"")</f>
        <v/>
      </c>
      <c r="O3269" s="256" t="str">
        <f t="shared" si="101"/>
        <v/>
      </c>
    </row>
    <row r="3270" spans="1:15" ht="15.75">
      <c r="A3270" s="250">
        <v>3263</v>
      </c>
      <c r="B3270" s="208"/>
      <c r="C3270" s="49"/>
      <c r="D3270" s="50"/>
      <c r="E3270" s="50"/>
      <c r="F3270" s="50"/>
      <c r="G3270" s="209"/>
      <c r="H3270" s="48"/>
      <c r="I3270" s="457" t="str">
        <f t="shared" si="100"/>
        <v/>
      </c>
      <c r="J3270" s="241" cm="1">
        <f t="array" ref="J3270">SUMPRODUCT(--(K3270:N3270&lt;&gt;"")) + IF(TRIM(O3270)="",0,LEN(O3270)-LEN(SUBSTITUTE(O3270,",",""))+1)</f>
        <v>0</v>
      </c>
      <c r="K3270" s="242" t="str">
        <f>IF(AND(G3270&lt;&gt;0,G3270&lt;&gt;""),IF(B3270="","",IF(ISNUMBER(MATCH(B3270,'Look Up Values'!$B$2:$B$500,0)),"","Dest. error")),"")</f>
        <v/>
      </c>
      <c r="L3270" s="242" t="str">
        <f>IF(AND(G3270&lt;&gt;0,G3270&lt;&gt;""),IF(C3270="","",IF(AND(ISNUMBER(--LEFT(C3270,FIND(" ",C3270&amp;" ")-1)),OR(LEN(LEFT(C3270,FIND(" ",C3270&amp;" ")-1))=6,LEN(LEFT(C3270,FIND(" ",C3270&amp;" ")-1))=7),OR(ISNUMBER(MATCH(LEFT(C3270,FIND(" ",C3270&amp;" ")-1),'Look Up Values'!$G$2:$G$1000,0)),ISNUMBER(MATCH(LEFT(C3270,FIND(" ",C3270&amp;" ")-1),'Look Up Values'!$AE$2:$AE$2000,0)))),"","EWC error")),"")</f>
        <v/>
      </c>
      <c r="M3270" s="242" t="str" cm="1">
        <f t="array" ref="M3270">IF(AND(G3270&lt;&gt;0,G3270&lt;&gt;""),IF(E3270="","",IF(ISNUMBER(MATCH(SUBSTITUTE(E3270," ",""),SUBSTITUTE('Look Up Values'!$I$2:$I$10," ",""),0)),"","State error")),"")</f>
        <v/>
      </c>
      <c r="N3270" s="242" t="str" cm="1">
        <f t="array" ref="N3270">IF(AND(G3270&lt;&gt;0,G3270&lt;&gt;""),IF(F3270="","",IF(ISNUMBER(MATCH(SUBSTITUTE(F3270," ",""),SUBSTITUTE('Look Up Values'!$W$2:$W$30," ",""),0)),"","D&amp;R error")),"")</f>
        <v/>
      </c>
      <c r="O3270" s="256" t="str">
        <f t="shared" si="101"/>
        <v/>
      </c>
    </row>
    <row r="3271" spans="1:15" ht="15.75">
      <c r="A3271" s="250">
        <v>3264</v>
      </c>
      <c r="B3271" s="208"/>
      <c r="C3271" s="49"/>
      <c r="D3271" s="50"/>
      <c r="E3271" s="50"/>
      <c r="F3271" s="50"/>
      <c r="G3271" s="209"/>
      <c r="H3271" s="48"/>
      <c r="I3271" s="457" t="str">
        <f t="shared" si="100"/>
        <v/>
      </c>
      <c r="J3271" s="241" cm="1">
        <f t="array" ref="J3271">SUMPRODUCT(--(K3271:N3271&lt;&gt;"")) + IF(TRIM(O3271)="",0,LEN(O3271)-LEN(SUBSTITUTE(O3271,",",""))+1)</f>
        <v>0</v>
      </c>
      <c r="K3271" s="242" t="str">
        <f>IF(AND(G3271&lt;&gt;0,G3271&lt;&gt;""),IF(B3271="","",IF(ISNUMBER(MATCH(B3271,'Look Up Values'!$B$2:$B$500,0)),"","Dest. error")),"")</f>
        <v/>
      </c>
      <c r="L3271" s="242" t="str">
        <f>IF(AND(G3271&lt;&gt;0,G3271&lt;&gt;""),IF(C3271="","",IF(AND(ISNUMBER(--LEFT(C3271,FIND(" ",C3271&amp;" ")-1)),OR(LEN(LEFT(C3271,FIND(" ",C3271&amp;" ")-1))=6,LEN(LEFT(C3271,FIND(" ",C3271&amp;" ")-1))=7),OR(ISNUMBER(MATCH(LEFT(C3271,FIND(" ",C3271&amp;" ")-1),'Look Up Values'!$G$2:$G$1000,0)),ISNUMBER(MATCH(LEFT(C3271,FIND(" ",C3271&amp;" ")-1),'Look Up Values'!$AE$2:$AE$2000,0)))),"","EWC error")),"")</f>
        <v/>
      </c>
      <c r="M3271" s="242" t="str" cm="1">
        <f t="array" ref="M3271">IF(AND(G3271&lt;&gt;0,G3271&lt;&gt;""),IF(E3271="","",IF(ISNUMBER(MATCH(SUBSTITUTE(E3271," ",""),SUBSTITUTE('Look Up Values'!$I$2:$I$10," ",""),0)),"","State error")),"")</f>
        <v/>
      </c>
      <c r="N3271" s="242" t="str" cm="1">
        <f t="array" ref="N3271">IF(AND(G3271&lt;&gt;0,G3271&lt;&gt;""),IF(F3271="","",IF(ISNUMBER(MATCH(SUBSTITUTE(F3271," ",""),SUBSTITUTE('Look Up Values'!$W$2:$W$30," ",""),0)),"","D&amp;R error")),"")</f>
        <v/>
      </c>
      <c r="O3271" s="256" t="str">
        <f t="shared" si="101"/>
        <v/>
      </c>
    </row>
    <row r="3272" spans="1:15" ht="15.75">
      <c r="A3272" s="250">
        <v>3265</v>
      </c>
      <c r="B3272" s="208"/>
      <c r="C3272" s="49"/>
      <c r="D3272" s="50"/>
      <c r="E3272" s="50"/>
      <c r="F3272" s="50"/>
      <c r="G3272" s="209"/>
      <c r="H3272" s="48"/>
      <c r="I3272" s="457" t="str">
        <f t="shared" si="100"/>
        <v/>
      </c>
      <c r="J3272" s="241" cm="1">
        <f t="array" ref="J3272">SUMPRODUCT(--(K3272:N3272&lt;&gt;"")) + IF(TRIM(O3272)="",0,LEN(O3272)-LEN(SUBSTITUTE(O3272,",",""))+1)</f>
        <v>0</v>
      </c>
      <c r="K3272" s="242" t="str">
        <f>IF(AND(G3272&lt;&gt;0,G3272&lt;&gt;""),IF(B3272="","",IF(ISNUMBER(MATCH(B3272,'Look Up Values'!$B$2:$B$500,0)),"","Dest. error")),"")</f>
        <v/>
      </c>
      <c r="L3272" s="242" t="str">
        <f>IF(AND(G3272&lt;&gt;0,G3272&lt;&gt;""),IF(C3272="","",IF(AND(ISNUMBER(--LEFT(C3272,FIND(" ",C3272&amp;" ")-1)),OR(LEN(LEFT(C3272,FIND(" ",C3272&amp;" ")-1))=6,LEN(LEFT(C3272,FIND(" ",C3272&amp;" ")-1))=7),OR(ISNUMBER(MATCH(LEFT(C3272,FIND(" ",C3272&amp;" ")-1),'Look Up Values'!$G$2:$G$1000,0)),ISNUMBER(MATCH(LEFT(C3272,FIND(" ",C3272&amp;" ")-1),'Look Up Values'!$AE$2:$AE$2000,0)))),"","EWC error")),"")</f>
        <v/>
      </c>
      <c r="M3272" s="242" t="str" cm="1">
        <f t="array" ref="M3272">IF(AND(G3272&lt;&gt;0,G3272&lt;&gt;""),IF(E3272="","",IF(ISNUMBER(MATCH(SUBSTITUTE(E3272," ",""),SUBSTITUTE('Look Up Values'!$I$2:$I$10," ",""),0)),"","State error")),"")</f>
        <v/>
      </c>
      <c r="N3272" s="242" t="str" cm="1">
        <f t="array" ref="N3272">IF(AND(G3272&lt;&gt;0,G3272&lt;&gt;""),IF(F3272="","",IF(ISNUMBER(MATCH(SUBSTITUTE(F3272," ",""),SUBSTITUTE('Look Up Values'!$W$2:$W$30," ",""),0)),"","D&amp;R error")),"")</f>
        <v/>
      </c>
      <c r="O3272" s="256" t="str">
        <f t="shared" si="101"/>
        <v/>
      </c>
    </row>
    <row r="3273" spans="1:15" ht="15.75">
      <c r="A3273" s="250">
        <v>3266</v>
      </c>
      <c r="B3273" s="208"/>
      <c r="C3273" s="49"/>
      <c r="D3273" s="50"/>
      <c r="E3273" s="50"/>
      <c r="F3273" s="50"/>
      <c r="G3273" s="209"/>
      <c r="H3273" s="48"/>
      <c r="I3273" s="457" t="str">
        <f t="shared" ref="I3273:I3336" si="102">IF(IFERROR(--SUBSTITUTE(J3273,CHAR(160),""),0)&gt;0,A3273,"")</f>
        <v/>
      </c>
      <c r="J3273" s="241" cm="1">
        <f t="array" ref="J3273">SUMPRODUCT(--(K3273:N3273&lt;&gt;"")) + IF(TRIM(O3273)="",0,LEN(O3273)-LEN(SUBSTITUTE(O3273,",",""))+1)</f>
        <v>0</v>
      </c>
      <c r="K3273" s="242" t="str">
        <f>IF(AND(G3273&lt;&gt;0,G3273&lt;&gt;""),IF(B3273="","",IF(ISNUMBER(MATCH(B3273,'Look Up Values'!$B$2:$B$500,0)),"","Dest. error")),"")</f>
        <v/>
      </c>
      <c r="L3273" s="242" t="str">
        <f>IF(AND(G3273&lt;&gt;0,G3273&lt;&gt;""),IF(C3273="","",IF(AND(ISNUMBER(--LEFT(C3273,FIND(" ",C3273&amp;" ")-1)),OR(LEN(LEFT(C3273,FIND(" ",C3273&amp;" ")-1))=6,LEN(LEFT(C3273,FIND(" ",C3273&amp;" ")-1))=7),OR(ISNUMBER(MATCH(LEFT(C3273,FIND(" ",C3273&amp;" ")-1),'Look Up Values'!$G$2:$G$1000,0)),ISNUMBER(MATCH(LEFT(C3273,FIND(" ",C3273&amp;" ")-1),'Look Up Values'!$AE$2:$AE$2000,0)))),"","EWC error")),"")</f>
        <v/>
      </c>
      <c r="M3273" s="242" t="str" cm="1">
        <f t="array" ref="M3273">IF(AND(G3273&lt;&gt;0,G3273&lt;&gt;""),IF(E3273="","",IF(ISNUMBER(MATCH(SUBSTITUTE(E3273," ",""),SUBSTITUTE('Look Up Values'!$I$2:$I$10," ",""),0)),"","State error")),"")</f>
        <v/>
      </c>
      <c r="N3273" s="242" t="str" cm="1">
        <f t="array" ref="N3273">IF(AND(G3273&lt;&gt;0,G3273&lt;&gt;""),IF(F3273="","",IF(ISNUMBER(MATCH(SUBSTITUTE(F3273," ",""),SUBSTITUTE('Look Up Values'!$W$2:$W$30," ",""),0)),"","D&amp;R error")),"")</f>
        <v/>
      </c>
      <c r="O3273" s="256" t="str">
        <f t="shared" ref="O3273:O3336" si="103">IF(OR(G3273="",G3273=0),"",IF((TRIM(SUBSTITUTE(B3273,CHAR(160),""))&amp;TRIM(SUBSTITUTE(C3273,CHAR(160),""))&amp;TRIM(SUBSTITUTE(F3273,CHAR(160),""))&amp;TRIM(SUBSTITUTE(E3273,CHAR(160),"")))&lt;&gt;"",IF((--(TRIM(SUBSTITUTE(B3273,CHAR(160),""))&lt;&gt;"")+--(TRIM(SUBSTITUTE(C3273,CHAR(160),""))&lt;&gt;"")+--(TRIM(SUBSTITUTE(F3273,CHAR(160),""))&lt;&gt;"")+--(TRIM(SUBSTITUTE(E3273,CHAR(160),""))&lt;&gt;""))=4,"",LEFT(IF(TRIM(SUBSTITUTE(B3273,CHAR(160),""))="","Dest, ","")&amp;IF(TRIM(SUBSTITUTE(C3273,CHAR(160),""))="","EWC, ","")&amp;IF(TRIM(SUBSTITUTE(F3273,CHAR(160),""))="","D&amp;R, ","")&amp;IF(TRIM(SUBSTITUTE(E3273,CHAR(160),""))="","State, ",""),LEN(IF(TRIM(SUBSTITUTE(B3273,CHAR(160),""))="","Dest, ","")&amp;IF(TRIM(SUBSTITUTE(C3273,CHAR(160),""))="","EWC, ","")&amp;IF(TRIM(SUBSTITUTE(F3273,CHAR(160),""))="","D&amp;R, ","")&amp;IF(TRIM(SUBSTITUTE(E3273,CHAR(160),""))="","State, ",""))-2)),LEFT(IF(TRIM(SUBSTITUTE(B3273,CHAR(160),""))="","Dest, ","")&amp;IF(TRIM(SUBSTITUTE(C3273,CHAR(160),""))="","EWC, ","")&amp;IF(TRIM(SUBSTITUTE(F3273,CHAR(160),""))="","D&amp;R, ","")&amp;IF(TRIM(SUBSTITUTE(E3273,CHAR(160),""))="","State, ",""),LEN(IF(TRIM(SUBSTITUTE(B3273,CHAR(160),""))="","Dest, ","")&amp;IF(TRIM(SUBSTITUTE(C3273,CHAR(160),""))="","EWC, ","")&amp;IF(TRIM(SUBSTITUTE(F3273,CHAR(160),""))="","D&amp;R, ","")&amp;IF(TRIM(SUBSTITUTE(E3273,CHAR(160),""))="","State, ",""))-2)))</f>
        <v/>
      </c>
    </row>
    <row r="3274" spans="1:15" ht="15.75">
      <c r="A3274" s="250">
        <v>3267</v>
      </c>
      <c r="B3274" s="208"/>
      <c r="C3274" s="49"/>
      <c r="D3274" s="50"/>
      <c r="E3274" s="50"/>
      <c r="F3274" s="50"/>
      <c r="G3274" s="209"/>
      <c r="H3274" s="48"/>
      <c r="I3274" s="457" t="str">
        <f t="shared" si="102"/>
        <v/>
      </c>
      <c r="J3274" s="241" cm="1">
        <f t="array" ref="J3274">SUMPRODUCT(--(K3274:N3274&lt;&gt;"")) + IF(TRIM(O3274)="",0,LEN(O3274)-LEN(SUBSTITUTE(O3274,",",""))+1)</f>
        <v>0</v>
      </c>
      <c r="K3274" s="242" t="str">
        <f>IF(AND(G3274&lt;&gt;0,G3274&lt;&gt;""),IF(B3274="","",IF(ISNUMBER(MATCH(B3274,'Look Up Values'!$B$2:$B$500,0)),"","Dest. error")),"")</f>
        <v/>
      </c>
      <c r="L3274" s="242" t="str">
        <f>IF(AND(G3274&lt;&gt;0,G3274&lt;&gt;""),IF(C3274="","",IF(AND(ISNUMBER(--LEFT(C3274,FIND(" ",C3274&amp;" ")-1)),OR(LEN(LEFT(C3274,FIND(" ",C3274&amp;" ")-1))=6,LEN(LEFT(C3274,FIND(" ",C3274&amp;" ")-1))=7),OR(ISNUMBER(MATCH(LEFT(C3274,FIND(" ",C3274&amp;" ")-1),'Look Up Values'!$G$2:$G$1000,0)),ISNUMBER(MATCH(LEFT(C3274,FIND(" ",C3274&amp;" ")-1),'Look Up Values'!$AE$2:$AE$2000,0)))),"","EWC error")),"")</f>
        <v/>
      </c>
      <c r="M3274" s="242" t="str" cm="1">
        <f t="array" ref="M3274">IF(AND(G3274&lt;&gt;0,G3274&lt;&gt;""),IF(E3274="","",IF(ISNUMBER(MATCH(SUBSTITUTE(E3274," ",""),SUBSTITUTE('Look Up Values'!$I$2:$I$10," ",""),0)),"","State error")),"")</f>
        <v/>
      </c>
      <c r="N3274" s="242" t="str" cm="1">
        <f t="array" ref="N3274">IF(AND(G3274&lt;&gt;0,G3274&lt;&gt;""),IF(F3274="","",IF(ISNUMBER(MATCH(SUBSTITUTE(F3274," ",""),SUBSTITUTE('Look Up Values'!$W$2:$W$30," ",""),0)),"","D&amp;R error")),"")</f>
        <v/>
      </c>
      <c r="O3274" s="256" t="str">
        <f t="shared" si="103"/>
        <v/>
      </c>
    </row>
    <row r="3275" spans="1:15" ht="15.75">
      <c r="A3275" s="250">
        <v>3268</v>
      </c>
      <c r="B3275" s="208"/>
      <c r="C3275" s="49"/>
      <c r="D3275" s="50"/>
      <c r="E3275" s="50"/>
      <c r="F3275" s="50"/>
      <c r="G3275" s="209"/>
      <c r="H3275" s="48"/>
      <c r="I3275" s="457" t="str">
        <f t="shared" si="102"/>
        <v/>
      </c>
      <c r="J3275" s="241" cm="1">
        <f t="array" ref="J3275">SUMPRODUCT(--(K3275:N3275&lt;&gt;"")) + IF(TRIM(O3275)="",0,LEN(O3275)-LEN(SUBSTITUTE(O3275,",",""))+1)</f>
        <v>0</v>
      </c>
      <c r="K3275" s="242" t="str">
        <f>IF(AND(G3275&lt;&gt;0,G3275&lt;&gt;""),IF(B3275="","",IF(ISNUMBER(MATCH(B3275,'Look Up Values'!$B$2:$B$500,0)),"","Dest. error")),"")</f>
        <v/>
      </c>
      <c r="L3275" s="242" t="str">
        <f>IF(AND(G3275&lt;&gt;0,G3275&lt;&gt;""),IF(C3275="","",IF(AND(ISNUMBER(--LEFT(C3275,FIND(" ",C3275&amp;" ")-1)),OR(LEN(LEFT(C3275,FIND(" ",C3275&amp;" ")-1))=6,LEN(LEFT(C3275,FIND(" ",C3275&amp;" ")-1))=7),OR(ISNUMBER(MATCH(LEFT(C3275,FIND(" ",C3275&amp;" ")-1),'Look Up Values'!$G$2:$G$1000,0)),ISNUMBER(MATCH(LEFT(C3275,FIND(" ",C3275&amp;" ")-1),'Look Up Values'!$AE$2:$AE$2000,0)))),"","EWC error")),"")</f>
        <v/>
      </c>
      <c r="M3275" s="242" t="str" cm="1">
        <f t="array" ref="M3275">IF(AND(G3275&lt;&gt;0,G3275&lt;&gt;""),IF(E3275="","",IF(ISNUMBER(MATCH(SUBSTITUTE(E3275," ",""),SUBSTITUTE('Look Up Values'!$I$2:$I$10," ",""),0)),"","State error")),"")</f>
        <v/>
      </c>
      <c r="N3275" s="242" t="str" cm="1">
        <f t="array" ref="N3275">IF(AND(G3275&lt;&gt;0,G3275&lt;&gt;""),IF(F3275="","",IF(ISNUMBER(MATCH(SUBSTITUTE(F3275," ",""),SUBSTITUTE('Look Up Values'!$W$2:$W$30," ",""),0)),"","D&amp;R error")),"")</f>
        <v/>
      </c>
      <c r="O3275" s="256" t="str">
        <f t="shared" si="103"/>
        <v/>
      </c>
    </row>
    <row r="3276" spans="1:15" ht="15.75">
      <c r="A3276" s="250">
        <v>3269</v>
      </c>
      <c r="B3276" s="208"/>
      <c r="C3276" s="49"/>
      <c r="D3276" s="50"/>
      <c r="E3276" s="50"/>
      <c r="F3276" s="50"/>
      <c r="G3276" s="209"/>
      <c r="H3276" s="48"/>
      <c r="I3276" s="457" t="str">
        <f t="shared" si="102"/>
        <v/>
      </c>
      <c r="J3276" s="241" cm="1">
        <f t="array" ref="J3276">SUMPRODUCT(--(K3276:N3276&lt;&gt;"")) + IF(TRIM(O3276)="",0,LEN(O3276)-LEN(SUBSTITUTE(O3276,",",""))+1)</f>
        <v>0</v>
      </c>
      <c r="K3276" s="242" t="str">
        <f>IF(AND(G3276&lt;&gt;0,G3276&lt;&gt;""),IF(B3276="","",IF(ISNUMBER(MATCH(B3276,'Look Up Values'!$B$2:$B$500,0)),"","Dest. error")),"")</f>
        <v/>
      </c>
      <c r="L3276" s="242" t="str">
        <f>IF(AND(G3276&lt;&gt;0,G3276&lt;&gt;""),IF(C3276="","",IF(AND(ISNUMBER(--LEFT(C3276,FIND(" ",C3276&amp;" ")-1)),OR(LEN(LEFT(C3276,FIND(" ",C3276&amp;" ")-1))=6,LEN(LEFT(C3276,FIND(" ",C3276&amp;" ")-1))=7),OR(ISNUMBER(MATCH(LEFT(C3276,FIND(" ",C3276&amp;" ")-1),'Look Up Values'!$G$2:$G$1000,0)),ISNUMBER(MATCH(LEFT(C3276,FIND(" ",C3276&amp;" ")-1),'Look Up Values'!$AE$2:$AE$2000,0)))),"","EWC error")),"")</f>
        <v/>
      </c>
      <c r="M3276" s="242" t="str" cm="1">
        <f t="array" ref="M3276">IF(AND(G3276&lt;&gt;0,G3276&lt;&gt;""),IF(E3276="","",IF(ISNUMBER(MATCH(SUBSTITUTE(E3276," ",""),SUBSTITUTE('Look Up Values'!$I$2:$I$10," ",""),0)),"","State error")),"")</f>
        <v/>
      </c>
      <c r="N3276" s="242" t="str" cm="1">
        <f t="array" ref="N3276">IF(AND(G3276&lt;&gt;0,G3276&lt;&gt;""),IF(F3276="","",IF(ISNUMBER(MATCH(SUBSTITUTE(F3276," ",""),SUBSTITUTE('Look Up Values'!$W$2:$W$30," ",""),0)),"","D&amp;R error")),"")</f>
        <v/>
      </c>
      <c r="O3276" s="256" t="str">
        <f t="shared" si="103"/>
        <v/>
      </c>
    </row>
    <row r="3277" spans="1:15" ht="15.75">
      <c r="A3277" s="250">
        <v>3270</v>
      </c>
      <c r="B3277" s="208"/>
      <c r="C3277" s="49"/>
      <c r="D3277" s="50"/>
      <c r="E3277" s="50"/>
      <c r="F3277" s="50"/>
      <c r="G3277" s="209"/>
      <c r="H3277" s="48"/>
      <c r="I3277" s="457" t="str">
        <f t="shared" si="102"/>
        <v/>
      </c>
      <c r="J3277" s="241" cm="1">
        <f t="array" ref="J3277">SUMPRODUCT(--(K3277:N3277&lt;&gt;"")) + IF(TRIM(O3277)="",0,LEN(O3277)-LEN(SUBSTITUTE(O3277,",",""))+1)</f>
        <v>0</v>
      </c>
      <c r="K3277" s="242" t="str">
        <f>IF(AND(G3277&lt;&gt;0,G3277&lt;&gt;""),IF(B3277="","",IF(ISNUMBER(MATCH(B3277,'Look Up Values'!$B$2:$B$500,0)),"","Dest. error")),"")</f>
        <v/>
      </c>
      <c r="L3277" s="242" t="str">
        <f>IF(AND(G3277&lt;&gt;0,G3277&lt;&gt;""),IF(C3277="","",IF(AND(ISNUMBER(--LEFT(C3277,FIND(" ",C3277&amp;" ")-1)),OR(LEN(LEFT(C3277,FIND(" ",C3277&amp;" ")-1))=6,LEN(LEFT(C3277,FIND(" ",C3277&amp;" ")-1))=7),OR(ISNUMBER(MATCH(LEFT(C3277,FIND(" ",C3277&amp;" ")-1),'Look Up Values'!$G$2:$G$1000,0)),ISNUMBER(MATCH(LEFT(C3277,FIND(" ",C3277&amp;" ")-1),'Look Up Values'!$AE$2:$AE$2000,0)))),"","EWC error")),"")</f>
        <v/>
      </c>
      <c r="M3277" s="242" t="str" cm="1">
        <f t="array" ref="M3277">IF(AND(G3277&lt;&gt;0,G3277&lt;&gt;""),IF(E3277="","",IF(ISNUMBER(MATCH(SUBSTITUTE(E3277," ",""),SUBSTITUTE('Look Up Values'!$I$2:$I$10," ",""),0)),"","State error")),"")</f>
        <v/>
      </c>
      <c r="N3277" s="242" t="str" cm="1">
        <f t="array" ref="N3277">IF(AND(G3277&lt;&gt;0,G3277&lt;&gt;""),IF(F3277="","",IF(ISNUMBER(MATCH(SUBSTITUTE(F3277," ",""),SUBSTITUTE('Look Up Values'!$W$2:$W$30," ",""),0)),"","D&amp;R error")),"")</f>
        <v/>
      </c>
      <c r="O3277" s="256" t="str">
        <f t="shared" si="103"/>
        <v/>
      </c>
    </row>
    <row r="3278" spans="1:15" ht="15.75">
      <c r="A3278" s="250">
        <v>3271</v>
      </c>
      <c r="B3278" s="208"/>
      <c r="C3278" s="49"/>
      <c r="D3278" s="50"/>
      <c r="E3278" s="50"/>
      <c r="F3278" s="50"/>
      <c r="G3278" s="209"/>
      <c r="H3278" s="48"/>
      <c r="I3278" s="457" t="str">
        <f t="shared" si="102"/>
        <v/>
      </c>
      <c r="J3278" s="241" cm="1">
        <f t="array" ref="J3278">SUMPRODUCT(--(K3278:N3278&lt;&gt;"")) + IF(TRIM(O3278)="",0,LEN(O3278)-LEN(SUBSTITUTE(O3278,",",""))+1)</f>
        <v>0</v>
      </c>
      <c r="K3278" s="242" t="str">
        <f>IF(AND(G3278&lt;&gt;0,G3278&lt;&gt;""),IF(B3278="","",IF(ISNUMBER(MATCH(B3278,'Look Up Values'!$B$2:$B$500,0)),"","Dest. error")),"")</f>
        <v/>
      </c>
      <c r="L3278" s="242" t="str">
        <f>IF(AND(G3278&lt;&gt;0,G3278&lt;&gt;""),IF(C3278="","",IF(AND(ISNUMBER(--LEFT(C3278,FIND(" ",C3278&amp;" ")-1)),OR(LEN(LEFT(C3278,FIND(" ",C3278&amp;" ")-1))=6,LEN(LEFT(C3278,FIND(" ",C3278&amp;" ")-1))=7),OR(ISNUMBER(MATCH(LEFT(C3278,FIND(" ",C3278&amp;" ")-1),'Look Up Values'!$G$2:$G$1000,0)),ISNUMBER(MATCH(LEFT(C3278,FIND(" ",C3278&amp;" ")-1),'Look Up Values'!$AE$2:$AE$2000,0)))),"","EWC error")),"")</f>
        <v/>
      </c>
      <c r="M3278" s="242" t="str" cm="1">
        <f t="array" ref="M3278">IF(AND(G3278&lt;&gt;0,G3278&lt;&gt;""),IF(E3278="","",IF(ISNUMBER(MATCH(SUBSTITUTE(E3278," ",""),SUBSTITUTE('Look Up Values'!$I$2:$I$10," ",""),0)),"","State error")),"")</f>
        <v/>
      </c>
      <c r="N3278" s="242" t="str" cm="1">
        <f t="array" ref="N3278">IF(AND(G3278&lt;&gt;0,G3278&lt;&gt;""),IF(F3278="","",IF(ISNUMBER(MATCH(SUBSTITUTE(F3278," ",""),SUBSTITUTE('Look Up Values'!$W$2:$W$30," ",""),0)),"","D&amp;R error")),"")</f>
        <v/>
      </c>
      <c r="O3278" s="256" t="str">
        <f t="shared" si="103"/>
        <v/>
      </c>
    </row>
    <row r="3279" spans="1:15" ht="15.75">
      <c r="A3279" s="250">
        <v>3272</v>
      </c>
      <c r="B3279" s="208"/>
      <c r="C3279" s="49"/>
      <c r="D3279" s="50"/>
      <c r="E3279" s="50"/>
      <c r="F3279" s="50"/>
      <c r="G3279" s="209"/>
      <c r="H3279" s="48"/>
      <c r="I3279" s="457" t="str">
        <f t="shared" si="102"/>
        <v/>
      </c>
      <c r="J3279" s="241" cm="1">
        <f t="array" ref="J3279">SUMPRODUCT(--(K3279:N3279&lt;&gt;"")) + IF(TRIM(O3279)="",0,LEN(O3279)-LEN(SUBSTITUTE(O3279,",",""))+1)</f>
        <v>0</v>
      </c>
      <c r="K3279" s="242" t="str">
        <f>IF(AND(G3279&lt;&gt;0,G3279&lt;&gt;""),IF(B3279="","",IF(ISNUMBER(MATCH(B3279,'Look Up Values'!$B$2:$B$500,0)),"","Dest. error")),"")</f>
        <v/>
      </c>
      <c r="L3279" s="242" t="str">
        <f>IF(AND(G3279&lt;&gt;0,G3279&lt;&gt;""),IF(C3279="","",IF(AND(ISNUMBER(--LEFT(C3279,FIND(" ",C3279&amp;" ")-1)),OR(LEN(LEFT(C3279,FIND(" ",C3279&amp;" ")-1))=6,LEN(LEFT(C3279,FIND(" ",C3279&amp;" ")-1))=7),OR(ISNUMBER(MATCH(LEFT(C3279,FIND(" ",C3279&amp;" ")-1),'Look Up Values'!$G$2:$G$1000,0)),ISNUMBER(MATCH(LEFT(C3279,FIND(" ",C3279&amp;" ")-1),'Look Up Values'!$AE$2:$AE$2000,0)))),"","EWC error")),"")</f>
        <v/>
      </c>
      <c r="M3279" s="242" t="str" cm="1">
        <f t="array" ref="M3279">IF(AND(G3279&lt;&gt;0,G3279&lt;&gt;""),IF(E3279="","",IF(ISNUMBER(MATCH(SUBSTITUTE(E3279," ",""),SUBSTITUTE('Look Up Values'!$I$2:$I$10," ",""),0)),"","State error")),"")</f>
        <v/>
      </c>
      <c r="N3279" s="242" t="str" cm="1">
        <f t="array" ref="N3279">IF(AND(G3279&lt;&gt;0,G3279&lt;&gt;""),IF(F3279="","",IF(ISNUMBER(MATCH(SUBSTITUTE(F3279," ",""),SUBSTITUTE('Look Up Values'!$W$2:$W$30," ",""),0)),"","D&amp;R error")),"")</f>
        <v/>
      </c>
      <c r="O3279" s="256" t="str">
        <f t="shared" si="103"/>
        <v/>
      </c>
    </row>
    <row r="3280" spans="1:15" ht="15.75">
      <c r="A3280" s="250">
        <v>3273</v>
      </c>
      <c r="B3280" s="208"/>
      <c r="C3280" s="49"/>
      <c r="D3280" s="50"/>
      <c r="E3280" s="50"/>
      <c r="F3280" s="50"/>
      <c r="G3280" s="209"/>
      <c r="H3280" s="48"/>
      <c r="I3280" s="457" t="str">
        <f t="shared" si="102"/>
        <v/>
      </c>
      <c r="J3280" s="241" cm="1">
        <f t="array" ref="J3280">SUMPRODUCT(--(K3280:N3280&lt;&gt;"")) + IF(TRIM(O3280)="",0,LEN(O3280)-LEN(SUBSTITUTE(O3280,",",""))+1)</f>
        <v>0</v>
      </c>
      <c r="K3280" s="242" t="str">
        <f>IF(AND(G3280&lt;&gt;0,G3280&lt;&gt;""),IF(B3280="","",IF(ISNUMBER(MATCH(B3280,'Look Up Values'!$B$2:$B$500,0)),"","Dest. error")),"")</f>
        <v/>
      </c>
      <c r="L3280" s="242" t="str">
        <f>IF(AND(G3280&lt;&gt;0,G3280&lt;&gt;""),IF(C3280="","",IF(AND(ISNUMBER(--LEFT(C3280,FIND(" ",C3280&amp;" ")-1)),OR(LEN(LEFT(C3280,FIND(" ",C3280&amp;" ")-1))=6,LEN(LEFT(C3280,FIND(" ",C3280&amp;" ")-1))=7),OR(ISNUMBER(MATCH(LEFT(C3280,FIND(" ",C3280&amp;" ")-1),'Look Up Values'!$G$2:$G$1000,0)),ISNUMBER(MATCH(LEFT(C3280,FIND(" ",C3280&amp;" ")-1),'Look Up Values'!$AE$2:$AE$2000,0)))),"","EWC error")),"")</f>
        <v/>
      </c>
      <c r="M3280" s="242" t="str" cm="1">
        <f t="array" ref="M3280">IF(AND(G3280&lt;&gt;0,G3280&lt;&gt;""),IF(E3280="","",IF(ISNUMBER(MATCH(SUBSTITUTE(E3280," ",""),SUBSTITUTE('Look Up Values'!$I$2:$I$10," ",""),0)),"","State error")),"")</f>
        <v/>
      </c>
      <c r="N3280" s="242" t="str" cm="1">
        <f t="array" ref="N3280">IF(AND(G3280&lt;&gt;0,G3280&lt;&gt;""),IF(F3280="","",IF(ISNUMBER(MATCH(SUBSTITUTE(F3280," ",""),SUBSTITUTE('Look Up Values'!$W$2:$W$30," ",""),0)),"","D&amp;R error")),"")</f>
        <v/>
      </c>
      <c r="O3280" s="256" t="str">
        <f t="shared" si="103"/>
        <v/>
      </c>
    </row>
    <row r="3281" spans="1:15" ht="15.75">
      <c r="A3281" s="250">
        <v>3274</v>
      </c>
      <c r="B3281" s="208"/>
      <c r="C3281" s="49"/>
      <c r="D3281" s="50"/>
      <c r="E3281" s="50"/>
      <c r="F3281" s="50"/>
      <c r="G3281" s="209"/>
      <c r="H3281" s="48"/>
      <c r="I3281" s="457" t="str">
        <f t="shared" si="102"/>
        <v/>
      </c>
      <c r="J3281" s="241" cm="1">
        <f t="array" ref="J3281">SUMPRODUCT(--(K3281:N3281&lt;&gt;"")) + IF(TRIM(O3281)="",0,LEN(O3281)-LEN(SUBSTITUTE(O3281,",",""))+1)</f>
        <v>0</v>
      </c>
      <c r="K3281" s="242" t="str">
        <f>IF(AND(G3281&lt;&gt;0,G3281&lt;&gt;""),IF(B3281="","",IF(ISNUMBER(MATCH(B3281,'Look Up Values'!$B$2:$B$500,0)),"","Dest. error")),"")</f>
        <v/>
      </c>
      <c r="L3281" s="242" t="str">
        <f>IF(AND(G3281&lt;&gt;0,G3281&lt;&gt;""),IF(C3281="","",IF(AND(ISNUMBER(--LEFT(C3281,FIND(" ",C3281&amp;" ")-1)),OR(LEN(LEFT(C3281,FIND(" ",C3281&amp;" ")-1))=6,LEN(LEFT(C3281,FIND(" ",C3281&amp;" ")-1))=7),OR(ISNUMBER(MATCH(LEFT(C3281,FIND(" ",C3281&amp;" ")-1),'Look Up Values'!$G$2:$G$1000,0)),ISNUMBER(MATCH(LEFT(C3281,FIND(" ",C3281&amp;" ")-1),'Look Up Values'!$AE$2:$AE$2000,0)))),"","EWC error")),"")</f>
        <v/>
      </c>
      <c r="M3281" s="242" t="str" cm="1">
        <f t="array" ref="M3281">IF(AND(G3281&lt;&gt;0,G3281&lt;&gt;""),IF(E3281="","",IF(ISNUMBER(MATCH(SUBSTITUTE(E3281," ",""),SUBSTITUTE('Look Up Values'!$I$2:$I$10," ",""),0)),"","State error")),"")</f>
        <v/>
      </c>
      <c r="N3281" s="242" t="str" cm="1">
        <f t="array" ref="N3281">IF(AND(G3281&lt;&gt;0,G3281&lt;&gt;""),IF(F3281="","",IF(ISNUMBER(MATCH(SUBSTITUTE(F3281," ",""),SUBSTITUTE('Look Up Values'!$W$2:$W$30," ",""),0)),"","D&amp;R error")),"")</f>
        <v/>
      </c>
      <c r="O3281" s="256" t="str">
        <f t="shared" si="103"/>
        <v/>
      </c>
    </row>
    <row r="3282" spans="1:15" ht="15.75">
      <c r="A3282" s="250">
        <v>3275</v>
      </c>
      <c r="B3282" s="208"/>
      <c r="C3282" s="49"/>
      <c r="D3282" s="50"/>
      <c r="E3282" s="50"/>
      <c r="F3282" s="50"/>
      <c r="G3282" s="209"/>
      <c r="H3282" s="48"/>
      <c r="I3282" s="457" t="str">
        <f t="shared" si="102"/>
        <v/>
      </c>
      <c r="J3282" s="241" cm="1">
        <f t="array" ref="J3282">SUMPRODUCT(--(K3282:N3282&lt;&gt;"")) + IF(TRIM(O3282)="",0,LEN(O3282)-LEN(SUBSTITUTE(O3282,",",""))+1)</f>
        <v>0</v>
      </c>
      <c r="K3282" s="242" t="str">
        <f>IF(AND(G3282&lt;&gt;0,G3282&lt;&gt;""),IF(B3282="","",IF(ISNUMBER(MATCH(B3282,'Look Up Values'!$B$2:$B$500,0)),"","Dest. error")),"")</f>
        <v/>
      </c>
      <c r="L3282" s="242" t="str">
        <f>IF(AND(G3282&lt;&gt;0,G3282&lt;&gt;""),IF(C3282="","",IF(AND(ISNUMBER(--LEFT(C3282,FIND(" ",C3282&amp;" ")-1)),OR(LEN(LEFT(C3282,FIND(" ",C3282&amp;" ")-1))=6,LEN(LEFT(C3282,FIND(" ",C3282&amp;" ")-1))=7),OR(ISNUMBER(MATCH(LEFT(C3282,FIND(" ",C3282&amp;" ")-1),'Look Up Values'!$G$2:$G$1000,0)),ISNUMBER(MATCH(LEFT(C3282,FIND(" ",C3282&amp;" ")-1),'Look Up Values'!$AE$2:$AE$2000,0)))),"","EWC error")),"")</f>
        <v/>
      </c>
      <c r="M3282" s="242" t="str" cm="1">
        <f t="array" ref="M3282">IF(AND(G3282&lt;&gt;0,G3282&lt;&gt;""),IF(E3282="","",IF(ISNUMBER(MATCH(SUBSTITUTE(E3282," ",""),SUBSTITUTE('Look Up Values'!$I$2:$I$10," ",""),0)),"","State error")),"")</f>
        <v/>
      </c>
      <c r="N3282" s="242" t="str" cm="1">
        <f t="array" ref="N3282">IF(AND(G3282&lt;&gt;0,G3282&lt;&gt;""),IF(F3282="","",IF(ISNUMBER(MATCH(SUBSTITUTE(F3282," ",""),SUBSTITUTE('Look Up Values'!$W$2:$W$30," ",""),0)),"","D&amp;R error")),"")</f>
        <v/>
      </c>
      <c r="O3282" s="256" t="str">
        <f t="shared" si="103"/>
        <v/>
      </c>
    </row>
    <row r="3283" spans="1:15" ht="15.75">
      <c r="A3283" s="250">
        <v>3276</v>
      </c>
      <c r="B3283" s="208"/>
      <c r="C3283" s="49"/>
      <c r="D3283" s="50"/>
      <c r="E3283" s="50"/>
      <c r="F3283" s="50"/>
      <c r="G3283" s="209"/>
      <c r="H3283" s="48"/>
      <c r="I3283" s="457" t="str">
        <f t="shared" si="102"/>
        <v/>
      </c>
      <c r="J3283" s="241" cm="1">
        <f t="array" ref="J3283">SUMPRODUCT(--(K3283:N3283&lt;&gt;"")) + IF(TRIM(O3283)="",0,LEN(O3283)-LEN(SUBSTITUTE(O3283,",",""))+1)</f>
        <v>0</v>
      </c>
      <c r="K3283" s="242" t="str">
        <f>IF(AND(G3283&lt;&gt;0,G3283&lt;&gt;""),IF(B3283="","",IF(ISNUMBER(MATCH(B3283,'Look Up Values'!$B$2:$B$500,0)),"","Dest. error")),"")</f>
        <v/>
      </c>
      <c r="L3283" s="242" t="str">
        <f>IF(AND(G3283&lt;&gt;0,G3283&lt;&gt;""),IF(C3283="","",IF(AND(ISNUMBER(--LEFT(C3283,FIND(" ",C3283&amp;" ")-1)),OR(LEN(LEFT(C3283,FIND(" ",C3283&amp;" ")-1))=6,LEN(LEFT(C3283,FIND(" ",C3283&amp;" ")-1))=7),OR(ISNUMBER(MATCH(LEFT(C3283,FIND(" ",C3283&amp;" ")-1),'Look Up Values'!$G$2:$G$1000,0)),ISNUMBER(MATCH(LEFT(C3283,FIND(" ",C3283&amp;" ")-1),'Look Up Values'!$AE$2:$AE$2000,0)))),"","EWC error")),"")</f>
        <v/>
      </c>
      <c r="M3283" s="242" t="str" cm="1">
        <f t="array" ref="M3283">IF(AND(G3283&lt;&gt;0,G3283&lt;&gt;""),IF(E3283="","",IF(ISNUMBER(MATCH(SUBSTITUTE(E3283," ",""),SUBSTITUTE('Look Up Values'!$I$2:$I$10," ",""),0)),"","State error")),"")</f>
        <v/>
      </c>
      <c r="N3283" s="242" t="str" cm="1">
        <f t="array" ref="N3283">IF(AND(G3283&lt;&gt;0,G3283&lt;&gt;""),IF(F3283="","",IF(ISNUMBER(MATCH(SUBSTITUTE(F3283," ",""),SUBSTITUTE('Look Up Values'!$W$2:$W$30," ",""),0)),"","D&amp;R error")),"")</f>
        <v/>
      </c>
      <c r="O3283" s="256" t="str">
        <f t="shared" si="103"/>
        <v/>
      </c>
    </row>
    <row r="3284" spans="1:15" ht="15.75">
      <c r="A3284" s="250">
        <v>3277</v>
      </c>
      <c r="B3284" s="208"/>
      <c r="C3284" s="49"/>
      <c r="D3284" s="50"/>
      <c r="E3284" s="50"/>
      <c r="F3284" s="50"/>
      <c r="G3284" s="209"/>
      <c r="H3284" s="48"/>
      <c r="I3284" s="457" t="str">
        <f t="shared" si="102"/>
        <v/>
      </c>
      <c r="J3284" s="241" cm="1">
        <f t="array" ref="J3284">SUMPRODUCT(--(K3284:N3284&lt;&gt;"")) + IF(TRIM(O3284)="",0,LEN(O3284)-LEN(SUBSTITUTE(O3284,",",""))+1)</f>
        <v>0</v>
      </c>
      <c r="K3284" s="242" t="str">
        <f>IF(AND(G3284&lt;&gt;0,G3284&lt;&gt;""),IF(B3284="","",IF(ISNUMBER(MATCH(B3284,'Look Up Values'!$B$2:$B$500,0)),"","Dest. error")),"")</f>
        <v/>
      </c>
      <c r="L3284" s="242" t="str">
        <f>IF(AND(G3284&lt;&gt;0,G3284&lt;&gt;""),IF(C3284="","",IF(AND(ISNUMBER(--LEFT(C3284,FIND(" ",C3284&amp;" ")-1)),OR(LEN(LEFT(C3284,FIND(" ",C3284&amp;" ")-1))=6,LEN(LEFT(C3284,FIND(" ",C3284&amp;" ")-1))=7),OR(ISNUMBER(MATCH(LEFT(C3284,FIND(" ",C3284&amp;" ")-1),'Look Up Values'!$G$2:$G$1000,0)),ISNUMBER(MATCH(LEFT(C3284,FIND(" ",C3284&amp;" ")-1),'Look Up Values'!$AE$2:$AE$2000,0)))),"","EWC error")),"")</f>
        <v/>
      </c>
      <c r="M3284" s="242" t="str" cm="1">
        <f t="array" ref="M3284">IF(AND(G3284&lt;&gt;0,G3284&lt;&gt;""),IF(E3284="","",IF(ISNUMBER(MATCH(SUBSTITUTE(E3284," ",""),SUBSTITUTE('Look Up Values'!$I$2:$I$10," ",""),0)),"","State error")),"")</f>
        <v/>
      </c>
      <c r="N3284" s="242" t="str" cm="1">
        <f t="array" ref="N3284">IF(AND(G3284&lt;&gt;0,G3284&lt;&gt;""),IF(F3284="","",IF(ISNUMBER(MATCH(SUBSTITUTE(F3284," ",""),SUBSTITUTE('Look Up Values'!$W$2:$W$30," ",""),0)),"","D&amp;R error")),"")</f>
        <v/>
      </c>
      <c r="O3284" s="256" t="str">
        <f t="shared" si="103"/>
        <v/>
      </c>
    </row>
    <row r="3285" spans="1:15" ht="15.75">
      <c r="A3285" s="250">
        <v>3278</v>
      </c>
      <c r="B3285" s="208"/>
      <c r="C3285" s="49"/>
      <c r="D3285" s="50"/>
      <c r="E3285" s="50"/>
      <c r="F3285" s="50"/>
      <c r="G3285" s="209"/>
      <c r="H3285" s="48"/>
      <c r="I3285" s="457" t="str">
        <f t="shared" si="102"/>
        <v/>
      </c>
      <c r="J3285" s="241" cm="1">
        <f t="array" ref="J3285">SUMPRODUCT(--(K3285:N3285&lt;&gt;"")) + IF(TRIM(O3285)="",0,LEN(O3285)-LEN(SUBSTITUTE(O3285,",",""))+1)</f>
        <v>0</v>
      </c>
      <c r="K3285" s="242" t="str">
        <f>IF(AND(G3285&lt;&gt;0,G3285&lt;&gt;""),IF(B3285="","",IF(ISNUMBER(MATCH(B3285,'Look Up Values'!$B$2:$B$500,0)),"","Dest. error")),"")</f>
        <v/>
      </c>
      <c r="L3285" s="242" t="str">
        <f>IF(AND(G3285&lt;&gt;0,G3285&lt;&gt;""),IF(C3285="","",IF(AND(ISNUMBER(--LEFT(C3285,FIND(" ",C3285&amp;" ")-1)),OR(LEN(LEFT(C3285,FIND(" ",C3285&amp;" ")-1))=6,LEN(LEFT(C3285,FIND(" ",C3285&amp;" ")-1))=7),OR(ISNUMBER(MATCH(LEFT(C3285,FIND(" ",C3285&amp;" ")-1),'Look Up Values'!$G$2:$G$1000,0)),ISNUMBER(MATCH(LEFT(C3285,FIND(" ",C3285&amp;" ")-1),'Look Up Values'!$AE$2:$AE$2000,0)))),"","EWC error")),"")</f>
        <v/>
      </c>
      <c r="M3285" s="242" t="str" cm="1">
        <f t="array" ref="M3285">IF(AND(G3285&lt;&gt;0,G3285&lt;&gt;""),IF(E3285="","",IF(ISNUMBER(MATCH(SUBSTITUTE(E3285," ",""),SUBSTITUTE('Look Up Values'!$I$2:$I$10," ",""),0)),"","State error")),"")</f>
        <v/>
      </c>
      <c r="N3285" s="242" t="str" cm="1">
        <f t="array" ref="N3285">IF(AND(G3285&lt;&gt;0,G3285&lt;&gt;""),IF(F3285="","",IF(ISNUMBER(MATCH(SUBSTITUTE(F3285," ",""),SUBSTITUTE('Look Up Values'!$W$2:$W$30," ",""),0)),"","D&amp;R error")),"")</f>
        <v/>
      </c>
      <c r="O3285" s="256" t="str">
        <f t="shared" si="103"/>
        <v/>
      </c>
    </row>
    <row r="3286" spans="1:15" ht="15.75">
      <c r="A3286" s="250">
        <v>3279</v>
      </c>
      <c r="B3286" s="208"/>
      <c r="C3286" s="49"/>
      <c r="D3286" s="50"/>
      <c r="E3286" s="50"/>
      <c r="F3286" s="50"/>
      <c r="G3286" s="209"/>
      <c r="H3286" s="48"/>
      <c r="I3286" s="457" t="str">
        <f t="shared" si="102"/>
        <v/>
      </c>
      <c r="J3286" s="241" cm="1">
        <f t="array" ref="J3286">SUMPRODUCT(--(K3286:N3286&lt;&gt;"")) + IF(TRIM(O3286)="",0,LEN(O3286)-LEN(SUBSTITUTE(O3286,",",""))+1)</f>
        <v>0</v>
      </c>
      <c r="K3286" s="242" t="str">
        <f>IF(AND(G3286&lt;&gt;0,G3286&lt;&gt;""),IF(B3286="","",IF(ISNUMBER(MATCH(B3286,'Look Up Values'!$B$2:$B$500,0)),"","Dest. error")),"")</f>
        <v/>
      </c>
      <c r="L3286" s="242" t="str">
        <f>IF(AND(G3286&lt;&gt;0,G3286&lt;&gt;""),IF(C3286="","",IF(AND(ISNUMBER(--LEFT(C3286,FIND(" ",C3286&amp;" ")-1)),OR(LEN(LEFT(C3286,FIND(" ",C3286&amp;" ")-1))=6,LEN(LEFT(C3286,FIND(" ",C3286&amp;" ")-1))=7),OR(ISNUMBER(MATCH(LEFT(C3286,FIND(" ",C3286&amp;" ")-1),'Look Up Values'!$G$2:$G$1000,0)),ISNUMBER(MATCH(LEFT(C3286,FIND(" ",C3286&amp;" ")-1),'Look Up Values'!$AE$2:$AE$2000,0)))),"","EWC error")),"")</f>
        <v/>
      </c>
      <c r="M3286" s="242" t="str" cm="1">
        <f t="array" ref="M3286">IF(AND(G3286&lt;&gt;0,G3286&lt;&gt;""),IF(E3286="","",IF(ISNUMBER(MATCH(SUBSTITUTE(E3286," ",""),SUBSTITUTE('Look Up Values'!$I$2:$I$10," ",""),0)),"","State error")),"")</f>
        <v/>
      </c>
      <c r="N3286" s="242" t="str" cm="1">
        <f t="array" ref="N3286">IF(AND(G3286&lt;&gt;0,G3286&lt;&gt;""),IF(F3286="","",IF(ISNUMBER(MATCH(SUBSTITUTE(F3286," ",""),SUBSTITUTE('Look Up Values'!$W$2:$W$30," ",""),0)),"","D&amp;R error")),"")</f>
        <v/>
      </c>
      <c r="O3286" s="256" t="str">
        <f t="shared" si="103"/>
        <v/>
      </c>
    </row>
    <row r="3287" spans="1:15" ht="15.75">
      <c r="A3287" s="250">
        <v>3280</v>
      </c>
      <c r="B3287" s="208"/>
      <c r="C3287" s="49"/>
      <c r="D3287" s="50"/>
      <c r="E3287" s="50"/>
      <c r="F3287" s="50"/>
      <c r="G3287" s="209"/>
      <c r="H3287" s="48"/>
      <c r="I3287" s="457" t="str">
        <f t="shared" si="102"/>
        <v/>
      </c>
      <c r="J3287" s="241" cm="1">
        <f t="array" ref="J3287">SUMPRODUCT(--(K3287:N3287&lt;&gt;"")) + IF(TRIM(O3287)="",0,LEN(O3287)-LEN(SUBSTITUTE(O3287,",",""))+1)</f>
        <v>0</v>
      </c>
      <c r="K3287" s="242" t="str">
        <f>IF(AND(G3287&lt;&gt;0,G3287&lt;&gt;""),IF(B3287="","",IF(ISNUMBER(MATCH(B3287,'Look Up Values'!$B$2:$B$500,0)),"","Dest. error")),"")</f>
        <v/>
      </c>
      <c r="L3287" s="242" t="str">
        <f>IF(AND(G3287&lt;&gt;0,G3287&lt;&gt;""),IF(C3287="","",IF(AND(ISNUMBER(--LEFT(C3287,FIND(" ",C3287&amp;" ")-1)),OR(LEN(LEFT(C3287,FIND(" ",C3287&amp;" ")-1))=6,LEN(LEFT(C3287,FIND(" ",C3287&amp;" ")-1))=7),OR(ISNUMBER(MATCH(LEFT(C3287,FIND(" ",C3287&amp;" ")-1),'Look Up Values'!$G$2:$G$1000,0)),ISNUMBER(MATCH(LEFT(C3287,FIND(" ",C3287&amp;" ")-1),'Look Up Values'!$AE$2:$AE$2000,0)))),"","EWC error")),"")</f>
        <v/>
      </c>
      <c r="M3287" s="242" t="str" cm="1">
        <f t="array" ref="M3287">IF(AND(G3287&lt;&gt;0,G3287&lt;&gt;""),IF(E3287="","",IF(ISNUMBER(MATCH(SUBSTITUTE(E3287," ",""),SUBSTITUTE('Look Up Values'!$I$2:$I$10," ",""),0)),"","State error")),"")</f>
        <v/>
      </c>
      <c r="N3287" s="242" t="str" cm="1">
        <f t="array" ref="N3287">IF(AND(G3287&lt;&gt;0,G3287&lt;&gt;""),IF(F3287="","",IF(ISNUMBER(MATCH(SUBSTITUTE(F3287," ",""),SUBSTITUTE('Look Up Values'!$W$2:$W$30," ",""),0)),"","D&amp;R error")),"")</f>
        <v/>
      </c>
      <c r="O3287" s="256" t="str">
        <f t="shared" si="103"/>
        <v/>
      </c>
    </row>
    <row r="3288" spans="1:15" ht="15.75">
      <c r="A3288" s="250">
        <v>3281</v>
      </c>
      <c r="B3288" s="208"/>
      <c r="C3288" s="49"/>
      <c r="D3288" s="50"/>
      <c r="E3288" s="50"/>
      <c r="F3288" s="50"/>
      <c r="G3288" s="209"/>
      <c r="H3288" s="48"/>
      <c r="I3288" s="457" t="str">
        <f t="shared" si="102"/>
        <v/>
      </c>
      <c r="J3288" s="241" cm="1">
        <f t="array" ref="J3288">SUMPRODUCT(--(K3288:N3288&lt;&gt;"")) + IF(TRIM(O3288)="",0,LEN(O3288)-LEN(SUBSTITUTE(O3288,",",""))+1)</f>
        <v>0</v>
      </c>
      <c r="K3288" s="242" t="str">
        <f>IF(AND(G3288&lt;&gt;0,G3288&lt;&gt;""),IF(B3288="","",IF(ISNUMBER(MATCH(B3288,'Look Up Values'!$B$2:$B$500,0)),"","Dest. error")),"")</f>
        <v/>
      </c>
      <c r="L3288" s="242" t="str">
        <f>IF(AND(G3288&lt;&gt;0,G3288&lt;&gt;""),IF(C3288="","",IF(AND(ISNUMBER(--LEFT(C3288,FIND(" ",C3288&amp;" ")-1)),OR(LEN(LEFT(C3288,FIND(" ",C3288&amp;" ")-1))=6,LEN(LEFT(C3288,FIND(" ",C3288&amp;" ")-1))=7),OR(ISNUMBER(MATCH(LEFT(C3288,FIND(" ",C3288&amp;" ")-1),'Look Up Values'!$G$2:$G$1000,0)),ISNUMBER(MATCH(LEFT(C3288,FIND(" ",C3288&amp;" ")-1),'Look Up Values'!$AE$2:$AE$2000,0)))),"","EWC error")),"")</f>
        <v/>
      </c>
      <c r="M3288" s="242" t="str" cm="1">
        <f t="array" ref="M3288">IF(AND(G3288&lt;&gt;0,G3288&lt;&gt;""),IF(E3288="","",IF(ISNUMBER(MATCH(SUBSTITUTE(E3288," ",""),SUBSTITUTE('Look Up Values'!$I$2:$I$10," ",""),0)),"","State error")),"")</f>
        <v/>
      </c>
      <c r="N3288" s="242" t="str" cm="1">
        <f t="array" ref="N3288">IF(AND(G3288&lt;&gt;0,G3288&lt;&gt;""),IF(F3288="","",IF(ISNUMBER(MATCH(SUBSTITUTE(F3288," ",""),SUBSTITUTE('Look Up Values'!$W$2:$W$30," ",""),0)),"","D&amp;R error")),"")</f>
        <v/>
      </c>
      <c r="O3288" s="256" t="str">
        <f t="shared" si="103"/>
        <v/>
      </c>
    </row>
    <row r="3289" spans="1:15" ht="15.75">
      <c r="A3289" s="250">
        <v>3282</v>
      </c>
      <c r="B3289" s="208"/>
      <c r="C3289" s="49"/>
      <c r="D3289" s="50"/>
      <c r="E3289" s="50"/>
      <c r="F3289" s="50"/>
      <c r="G3289" s="209"/>
      <c r="H3289" s="48"/>
      <c r="I3289" s="457" t="str">
        <f t="shared" si="102"/>
        <v/>
      </c>
      <c r="J3289" s="241" cm="1">
        <f t="array" ref="J3289">SUMPRODUCT(--(K3289:N3289&lt;&gt;"")) + IF(TRIM(O3289)="",0,LEN(O3289)-LEN(SUBSTITUTE(O3289,",",""))+1)</f>
        <v>0</v>
      </c>
      <c r="K3289" s="242" t="str">
        <f>IF(AND(G3289&lt;&gt;0,G3289&lt;&gt;""),IF(B3289="","",IF(ISNUMBER(MATCH(B3289,'Look Up Values'!$B$2:$B$500,0)),"","Dest. error")),"")</f>
        <v/>
      </c>
      <c r="L3289" s="242" t="str">
        <f>IF(AND(G3289&lt;&gt;0,G3289&lt;&gt;""),IF(C3289="","",IF(AND(ISNUMBER(--LEFT(C3289,FIND(" ",C3289&amp;" ")-1)),OR(LEN(LEFT(C3289,FIND(" ",C3289&amp;" ")-1))=6,LEN(LEFT(C3289,FIND(" ",C3289&amp;" ")-1))=7),OR(ISNUMBER(MATCH(LEFT(C3289,FIND(" ",C3289&amp;" ")-1),'Look Up Values'!$G$2:$G$1000,0)),ISNUMBER(MATCH(LEFT(C3289,FIND(" ",C3289&amp;" ")-1),'Look Up Values'!$AE$2:$AE$2000,0)))),"","EWC error")),"")</f>
        <v/>
      </c>
      <c r="M3289" s="242" t="str" cm="1">
        <f t="array" ref="M3289">IF(AND(G3289&lt;&gt;0,G3289&lt;&gt;""),IF(E3289="","",IF(ISNUMBER(MATCH(SUBSTITUTE(E3289," ",""),SUBSTITUTE('Look Up Values'!$I$2:$I$10," ",""),0)),"","State error")),"")</f>
        <v/>
      </c>
      <c r="N3289" s="242" t="str" cm="1">
        <f t="array" ref="N3289">IF(AND(G3289&lt;&gt;0,G3289&lt;&gt;""),IF(F3289="","",IF(ISNUMBER(MATCH(SUBSTITUTE(F3289," ",""),SUBSTITUTE('Look Up Values'!$W$2:$W$30," ",""),0)),"","D&amp;R error")),"")</f>
        <v/>
      </c>
      <c r="O3289" s="256" t="str">
        <f t="shared" si="103"/>
        <v/>
      </c>
    </row>
    <row r="3290" spans="1:15" ht="15.75">
      <c r="A3290" s="250">
        <v>3283</v>
      </c>
      <c r="B3290" s="208"/>
      <c r="C3290" s="49"/>
      <c r="D3290" s="50"/>
      <c r="E3290" s="50"/>
      <c r="F3290" s="50"/>
      <c r="G3290" s="209"/>
      <c r="H3290" s="48"/>
      <c r="I3290" s="457" t="str">
        <f t="shared" si="102"/>
        <v/>
      </c>
      <c r="J3290" s="241" cm="1">
        <f t="array" ref="J3290">SUMPRODUCT(--(K3290:N3290&lt;&gt;"")) + IF(TRIM(O3290)="",0,LEN(O3290)-LEN(SUBSTITUTE(O3290,",",""))+1)</f>
        <v>0</v>
      </c>
      <c r="K3290" s="242" t="str">
        <f>IF(AND(G3290&lt;&gt;0,G3290&lt;&gt;""),IF(B3290="","",IF(ISNUMBER(MATCH(B3290,'Look Up Values'!$B$2:$B$500,0)),"","Dest. error")),"")</f>
        <v/>
      </c>
      <c r="L3290" s="242" t="str">
        <f>IF(AND(G3290&lt;&gt;0,G3290&lt;&gt;""),IF(C3290="","",IF(AND(ISNUMBER(--LEFT(C3290,FIND(" ",C3290&amp;" ")-1)),OR(LEN(LEFT(C3290,FIND(" ",C3290&amp;" ")-1))=6,LEN(LEFT(C3290,FIND(" ",C3290&amp;" ")-1))=7),OR(ISNUMBER(MATCH(LEFT(C3290,FIND(" ",C3290&amp;" ")-1),'Look Up Values'!$G$2:$G$1000,0)),ISNUMBER(MATCH(LEFT(C3290,FIND(" ",C3290&amp;" ")-1),'Look Up Values'!$AE$2:$AE$2000,0)))),"","EWC error")),"")</f>
        <v/>
      </c>
      <c r="M3290" s="242" t="str" cm="1">
        <f t="array" ref="M3290">IF(AND(G3290&lt;&gt;0,G3290&lt;&gt;""),IF(E3290="","",IF(ISNUMBER(MATCH(SUBSTITUTE(E3290," ",""),SUBSTITUTE('Look Up Values'!$I$2:$I$10," ",""),0)),"","State error")),"")</f>
        <v/>
      </c>
      <c r="N3290" s="242" t="str" cm="1">
        <f t="array" ref="N3290">IF(AND(G3290&lt;&gt;0,G3290&lt;&gt;""),IF(F3290="","",IF(ISNUMBER(MATCH(SUBSTITUTE(F3290," ",""),SUBSTITUTE('Look Up Values'!$W$2:$W$30," ",""),0)),"","D&amp;R error")),"")</f>
        <v/>
      </c>
      <c r="O3290" s="256" t="str">
        <f t="shared" si="103"/>
        <v/>
      </c>
    </row>
    <row r="3291" spans="1:15" ht="15.75">
      <c r="A3291" s="250">
        <v>3284</v>
      </c>
      <c r="B3291" s="208"/>
      <c r="C3291" s="49"/>
      <c r="D3291" s="50"/>
      <c r="E3291" s="50"/>
      <c r="F3291" s="50"/>
      <c r="G3291" s="209"/>
      <c r="H3291" s="48"/>
      <c r="I3291" s="457" t="str">
        <f t="shared" si="102"/>
        <v/>
      </c>
      <c r="J3291" s="241" cm="1">
        <f t="array" ref="J3291">SUMPRODUCT(--(K3291:N3291&lt;&gt;"")) + IF(TRIM(O3291)="",0,LEN(O3291)-LEN(SUBSTITUTE(O3291,",",""))+1)</f>
        <v>0</v>
      </c>
      <c r="K3291" s="242" t="str">
        <f>IF(AND(G3291&lt;&gt;0,G3291&lt;&gt;""),IF(B3291="","",IF(ISNUMBER(MATCH(B3291,'Look Up Values'!$B$2:$B$500,0)),"","Dest. error")),"")</f>
        <v/>
      </c>
      <c r="L3291" s="242" t="str">
        <f>IF(AND(G3291&lt;&gt;0,G3291&lt;&gt;""),IF(C3291="","",IF(AND(ISNUMBER(--LEFT(C3291,FIND(" ",C3291&amp;" ")-1)),OR(LEN(LEFT(C3291,FIND(" ",C3291&amp;" ")-1))=6,LEN(LEFT(C3291,FIND(" ",C3291&amp;" ")-1))=7),OR(ISNUMBER(MATCH(LEFT(C3291,FIND(" ",C3291&amp;" ")-1),'Look Up Values'!$G$2:$G$1000,0)),ISNUMBER(MATCH(LEFT(C3291,FIND(" ",C3291&amp;" ")-1),'Look Up Values'!$AE$2:$AE$2000,0)))),"","EWC error")),"")</f>
        <v/>
      </c>
      <c r="M3291" s="242" t="str" cm="1">
        <f t="array" ref="M3291">IF(AND(G3291&lt;&gt;0,G3291&lt;&gt;""),IF(E3291="","",IF(ISNUMBER(MATCH(SUBSTITUTE(E3291," ",""),SUBSTITUTE('Look Up Values'!$I$2:$I$10," ",""),0)),"","State error")),"")</f>
        <v/>
      </c>
      <c r="N3291" s="242" t="str" cm="1">
        <f t="array" ref="N3291">IF(AND(G3291&lt;&gt;0,G3291&lt;&gt;""),IF(F3291="","",IF(ISNUMBER(MATCH(SUBSTITUTE(F3291," ",""),SUBSTITUTE('Look Up Values'!$W$2:$W$30," ",""),0)),"","D&amp;R error")),"")</f>
        <v/>
      </c>
      <c r="O3291" s="256" t="str">
        <f t="shared" si="103"/>
        <v/>
      </c>
    </row>
    <row r="3292" spans="1:15" ht="15.75">
      <c r="A3292" s="250">
        <v>3285</v>
      </c>
      <c r="B3292" s="208"/>
      <c r="C3292" s="49"/>
      <c r="D3292" s="50"/>
      <c r="E3292" s="50"/>
      <c r="F3292" s="50"/>
      <c r="G3292" s="209"/>
      <c r="H3292" s="48"/>
      <c r="I3292" s="457" t="str">
        <f t="shared" si="102"/>
        <v/>
      </c>
      <c r="J3292" s="241" cm="1">
        <f t="array" ref="J3292">SUMPRODUCT(--(K3292:N3292&lt;&gt;"")) + IF(TRIM(O3292)="",0,LEN(O3292)-LEN(SUBSTITUTE(O3292,",",""))+1)</f>
        <v>0</v>
      </c>
      <c r="K3292" s="242" t="str">
        <f>IF(AND(G3292&lt;&gt;0,G3292&lt;&gt;""),IF(B3292="","",IF(ISNUMBER(MATCH(B3292,'Look Up Values'!$B$2:$B$500,0)),"","Dest. error")),"")</f>
        <v/>
      </c>
      <c r="L3292" s="242" t="str">
        <f>IF(AND(G3292&lt;&gt;0,G3292&lt;&gt;""),IF(C3292="","",IF(AND(ISNUMBER(--LEFT(C3292,FIND(" ",C3292&amp;" ")-1)),OR(LEN(LEFT(C3292,FIND(" ",C3292&amp;" ")-1))=6,LEN(LEFT(C3292,FIND(" ",C3292&amp;" ")-1))=7),OR(ISNUMBER(MATCH(LEFT(C3292,FIND(" ",C3292&amp;" ")-1),'Look Up Values'!$G$2:$G$1000,0)),ISNUMBER(MATCH(LEFT(C3292,FIND(" ",C3292&amp;" ")-1),'Look Up Values'!$AE$2:$AE$2000,0)))),"","EWC error")),"")</f>
        <v/>
      </c>
      <c r="M3292" s="242" t="str" cm="1">
        <f t="array" ref="M3292">IF(AND(G3292&lt;&gt;0,G3292&lt;&gt;""),IF(E3292="","",IF(ISNUMBER(MATCH(SUBSTITUTE(E3292," ",""),SUBSTITUTE('Look Up Values'!$I$2:$I$10," ",""),0)),"","State error")),"")</f>
        <v/>
      </c>
      <c r="N3292" s="242" t="str" cm="1">
        <f t="array" ref="N3292">IF(AND(G3292&lt;&gt;0,G3292&lt;&gt;""),IF(F3292="","",IF(ISNUMBER(MATCH(SUBSTITUTE(F3292," ",""),SUBSTITUTE('Look Up Values'!$W$2:$W$30," ",""),0)),"","D&amp;R error")),"")</f>
        <v/>
      </c>
      <c r="O3292" s="256" t="str">
        <f t="shared" si="103"/>
        <v/>
      </c>
    </row>
    <row r="3293" spans="1:15" ht="15.75">
      <c r="A3293" s="250">
        <v>3286</v>
      </c>
      <c r="B3293" s="208"/>
      <c r="C3293" s="49"/>
      <c r="D3293" s="50"/>
      <c r="E3293" s="50"/>
      <c r="F3293" s="50"/>
      <c r="G3293" s="209"/>
      <c r="H3293" s="48"/>
      <c r="I3293" s="457" t="str">
        <f t="shared" si="102"/>
        <v/>
      </c>
      <c r="J3293" s="241" cm="1">
        <f t="array" ref="J3293">SUMPRODUCT(--(K3293:N3293&lt;&gt;"")) + IF(TRIM(O3293)="",0,LEN(O3293)-LEN(SUBSTITUTE(O3293,",",""))+1)</f>
        <v>0</v>
      </c>
      <c r="K3293" s="242" t="str">
        <f>IF(AND(G3293&lt;&gt;0,G3293&lt;&gt;""),IF(B3293="","",IF(ISNUMBER(MATCH(B3293,'Look Up Values'!$B$2:$B$500,0)),"","Dest. error")),"")</f>
        <v/>
      </c>
      <c r="L3293" s="242" t="str">
        <f>IF(AND(G3293&lt;&gt;0,G3293&lt;&gt;""),IF(C3293="","",IF(AND(ISNUMBER(--LEFT(C3293,FIND(" ",C3293&amp;" ")-1)),OR(LEN(LEFT(C3293,FIND(" ",C3293&amp;" ")-1))=6,LEN(LEFT(C3293,FIND(" ",C3293&amp;" ")-1))=7),OR(ISNUMBER(MATCH(LEFT(C3293,FIND(" ",C3293&amp;" ")-1),'Look Up Values'!$G$2:$G$1000,0)),ISNUMBER(MATCH(LEFT(C3293,FIND(" ",C3293&amp;" ")-1),'Look Up Values'!$AE$2:$AE$2000,0)))),"","EWC error")),"")</f>
        <v/>
      </c>
      <c r="M3293" s="242" t="str" cm="1">
        <f t="array" ref="M3293">IF(AND(G3293&lt;&gt;0,G3293&lt;&gt;""),IF(E3293="","",IF(ISNUMBER(MATCH(SUBSTITUTE(E3293," ",""),SUBSTITUTE('Look Up Values'!$I$2:$I$10," ",""),0)),"","State error")),"")</f>
        <v/>
      </c>
      <c r="N3293" s="242" t="str" cm="1">
        <f t="array" ref="N3293">IF(AND(G3293&lt;&gt;0,G3293&lt;&gt;""),IF(F3293="","",IF(ISNUMBER(MATCH(SUBSTITUTE(F3293," ",""),SUBSTITUTE('Look Up Values'!$W$2:$W$30," ",""),0)),"","D&amp;R error")),"")</f>
        <v/>
      </c>
      <c r="O3293" s="256" t="str">
        <f t="shared" si="103"/>
        <v/>
      </c>
    </row>
    <row r="3294" spans="1:15" ht="15.75">
      <c r="A3294" s="250">
        <v>3287</v>
      </c>
      <c r="B3294" s="208"/>
      <c r="C3294" s="49"/>
      <c r="D3294" s="50"/>
      <c r="E3294" s="50"/>
      <c r="F3294" s="50"/>
      <c r="G3294" s="209"/>
      <c r="H3294" s="48"/>
      <c r="I3294" s="457" t="str">
        <f t="shared" si="102"/>
        <v/>
      </c>
      <c r="J3294" s="241" cm="1">
        <f t="array" ref="J3294">SUMPRODUCT(--(K3294:N3294&lt;&gt;"")) + IF(TRIM(O3294)="",0,LEN(O3294)-LEN(SUBSTITUTE(O3294,",",""))+1)</f>
        <v>0</v>
      </c>
      <c r="K3294" s="242" t="str">
        <f>IF(AND(G3294&lt;&gt;0,G3294&lt;&gt;""),IF(B3294="","",IF(ISNUMBER(MATCH(B3294,'Look Up Values'!$B$2:$B$500,0)),"","Dest. error")),"")</f>
        <v/>
      </c>
      <c r="L3294" s="242" t="str">
        <f>IF(AND(G3294&lt;&gt;0,G3294&lt;&gt;""),IF(C3294="","",IF(AND(ISNUMBER(--LEFT(C3294,FIND(" ",C3294&amp;" ")-1)),OR(LEN(LEFT(C3294,FIND(" ",C3294&amp;" ")-1))=6,LEN(LEFT(C3294,FIND(" ",C3294&amp;" ")-1))=7),OR(ISNUMBER(MATCH(LEFT(C3294,FIND(" ",C3294&amp;" ")-1),'Look Up Values'!$G$2:$G$1000,0)),ISNUMBER(MATCH(LEFT(C3294,FIND(" ",C3294&amp;" ")-1),'Look Up Values'!$AE$2:$AE$2000,0)))),"","EWC error")),"")</f>
        <v/>
      </c>
      <c r="M3294" s="242" t="str" cm="1">
        <f t="array" ref="M3294">IF(AND(G3294&lt;&gt;0,G3294&lt;&gt;""),IF(E3294="","",IF(ISNUMBER(MATCH(SUBSTITUTE(E3294," ",""),SUBSTITUTE('Look Up Values'!$I$2:$I$10," ",""),0)),"","State error")),"")</f>
        <v/>
      </c>
      <c r="N3294" s="242" t="str" cm="1">
        <f t="array" ref="N3294">IF(AND(G3294&lt;&gt;0,G3294&lt;&gt;""),IF(F3294="","",IF(ISNUMBER(MATCH(SUBSTITUTE(F3294," ",""),SUBSTITUTE('Look Up Values'!$W$2:$W$30," ",""),0)),"","D&amp;R error")),"")</f>
        <v/>
      </c>
      <c r="O3294" s="256" t="str">
        <f t="shared" si="103"/>
        <v/>
      </c>
    </row>
    <row r="3295" spans="1:15" ht="15.75">
      <c r="A3295" s="250">
        <v>3288</v>
      </c>
      <c r="B3295" s="208"/>
      <c r="C3295" s="49"/>
      <c r="D3295" s="50"/>
      <c r="E3295" s="50"/>
      <c r="F3295" s="50"/>
      <c r="G3295" s="209"/>
      <c r="H3295" s="48"/>
      <c r="I3295" s="457" t="str">
        <f t="shared" si="102"/>
        <v/>
      </c>
      <c r="J3295" s="241" cm="1">
        <f t="array" ref="J3295">SUMPRODUCT(--(K3295:N3295&lt;&gt;"")) + IF(TRIM(O3295)="",0,LEN(O3295)-LEN(SUBSTITUTE(O3295,",",""))+1)</f>
        <v>0</v>
      </c>
      <c r="K3295" s="242" t="str">
        <f>IF(AND(G3295&lt;&gt;0,G3295&lt;&gt;""),IF(B3295="","",IF(ISNUMBER(MATCH(B3295,'Look Up Values'!$B$2:$B$500,0)),"","Dest. error")),"")</f>
        <v/>
      </c>
      <c r="L3295" s="242" t="str">
        <f>IF(AND(G3295&lt;&gt;0,G3295&lt;&gt;""),IF(C3295="","",IF(AND(ISNUMBER(--LEFT(C3295,FIND(" ",C3295&amp;" ")-1)),OR(LEN(LEFT(C3295,FIND(" ",C3295&amp;" ")-1))=6,LEN(LEFT(C3295,FIND(" ",C3295&amp;" ")-1))=7),OR(ISNUMBER(MATCH(LEFT(C3295,FIND(" ",C3295&amp;" ")-1),'Look Up Values'!$G$2:$G$1000,0)),ISNUMBER(MATCH(LEFT(C3295,FIND(" ",C3295&amp;" ")-1),'Look Up Values'!$AE$2:$AE$2000,0)))),"","EWC error")),"")</f>
        <v/>
      </c>
      <c r="M3295" s="242" t="str" cm="1">
        <f t="array" ref="M3295">IF(AND(G3295&lt;&gt;0,G3295&lt;&gt;""),IF(E3295="","",IF(ISNUMBER(MATCH(SUBSTITUTE(E3295," ",""),SUBSTITUTE('Look Up Values'!$I$2:$I$10," ",""),0)),"","State error")),"")</f>
        <v/>
      </c>
      <c r="N3295" s="242" t="str" cm="1">
        <f t="array" ref="N3295">IF(AND(G3295&lt;&gt;0,G3295&lt;&gt;""),IF(F3295="","",IF(ISNUMBER(MATCH(SUBSTITUTE(F3295," ",""),SUBSTITUTE('Look Up Values'!$W$2:$W$30," ",""),0)),"","D&amp;R error")),"")</f>
        <v/>
      </c>
      <c r="O3295" s="256" t="str">
        <f t="shared" si="103"/>
        <v/>
      </c>
    </row>
    <row r="3296" spans="1:15" ht="15.75">
      <c r="A3296" s="250">
        <v>3289</v>
      </c>
      <c r="B3296" s="208"/>
      <c r="C3296" s="49"/>
      <c r="D3296" s="50"/>
      <c r="E3296" s="50"/>
      <c r="F3296" s="50"/>
      <c r="G3296" s="209"/>
      <c r="H3296" s="48"/>
      <c r="I3296" s="457" t="str">
        <f t="shared" si="102"/>
        <v/>
      </c>
      <c r="J3296" s="241" cm="1">
        <f t="array" ref="J3296">SUMPRODUCT(--(K3296:N3296&lt;&gt;"")) + IF(TRIM(O3296)="",0,LEN(O3296)-LEN(SUBSTITUTE(O3296,",",""))+1)</f>
        <v>0</v>
      </c>
      <c r="K3296" s="242" t="str">
        <f>IF(AND(G3296&lt;&gt;0,G3296&lt;&gt;""),IF(B3296="","",IF(ISNUMBER(MATCH(B3296,'Look Up Values'!$B$2:$B$500,0)),"","Dest. error")),"")</f>
        <v/>
      </c>
      <c r="L3296" s="242" t="str">
        <f>IF(AND(G3296&lt;&gt;0,G3296&lt;&gt;""),IF(C3296="","",IF(AND(ISNUMBER(--LEFT(C3296,FIND(" ",C3296&amp;" ")-1)),OR(LEN(LEFT(C3296,FIND(" ",C3296&amp;" ")-1))=6,LEN(LEFT(C3296,FIND(" ",C3296&amp;" ")-1))=7),OR(ISNUMBER(MATCH(LEFT(C3296,FIND(" ",C3296&amp;" ")-1),'Look Up Values'!$G$2:$G$1000,0)),ISNUMBER(MATCH(LEFT(C3296,FIND(" ",C3296&amp;" ")-1),'Look Up Values'!$AE$2:$AE$2000,0)))),"","EWC error")),"")</f>
        <v/>
      </c>
      <c r="M3296" s="242" t="str" cm="1">
        <f t="array" ref="M3296">IF(AND(G3296&lt;&gt;0,G3296&lt;&gt;""),IF(E3296="","",IF(ISNUMBER(MATCH(SUBSTITUTE(E3296," ",""),SUBSTITUTE('Look Up Values'!$I$2:$I$10," ",""),0)),"","State error")),"")</f>
        <v/>
      </c>
      <c r="N3296" s="242" t="str" cm="1">
        <f t="array" ref="N3296">IF(AND(G3296&lt;&gt;0,G3296&lt;&gt;""),IF(F3296="","",IF(ISNUMBER(MATCH(SUBSTITUTE(F3296," ",""),SUBSTITUTE('Look Up Values'!$W$2:$W$30," ",""),0)),"","D&amp;R error")),"")</f>
        <v/>
      </c>
      <c r="O3296" s="256" t="str">
        <f t="shared" si="103"/>
        <v/>
      </c>
    </row>
    <row r="3297" spans="1:15" ht="15.75">
      <c r="A3297" s="250">
        <v>3290</v>
      </c>
      <c r="B3297" s="208"/>
      <c r="C3297" s="49"/>
      <c r="D3297" s="50"/>
      <c r="E3297" s="50"/>
      <c r="F3297" s="50"/>
      <c r="G3297" s="209"/>
      <c r="H3297" s="48"/>
      <c r="I3297" s="457" t="str">
        <f t="shared" si="102"/>
        <v/>
      </c>
      <c r="J3297" s="241" cm="1">
        <f t="array" ref="J3297">SUMPRODUCT(--(K3297:N3297&lt;&gt;"")) + IF(TRIM(O3297)="",0,LEN(O3297)-LEN(SUBSTITUTE(O3297,",",""))+1)</f>
        <v>0</v>
      </c>
      <c r="K3297" s="242" t="str">
        <f>IF(AND(G3297&lt;&gt;0,G3297&lt;&gt;""),IF(B3297="","",IF(ISNUMBER(MATCH(B3297,'Look Up Values'!$B$2:$B$500,0)),"","Dest. error")),"")</f>
        <v/>
      </c>
      <c r="L3297" s="242" t="str">
        <f>IF(AND(G3297&lt;&gt;0,G3297&lt;&gt;""),IF(C3297="","",IF(AND(ISNUMBER(--LEFT(C3297,FIND(" ",C3297&amp;" ")-1)),OR(LEN(LEFT(C3297,FIND(" ",C3297&amp;" ")-1))=6,LEN(LEFT(C3297,FIND(" ",C3297&amp;" ")-1))=7),OR(ISNUMBER(MATCH(LEFT(C3297,FIND(" ",C3297&amp;" ")-1),'Look Up Values'!$G$2:$G$1000,0)),ISNUMBER(MATCH(LEFT(C3297,FIND(" ",C3297&amp;" ")-1),'Look Up Values'!$AE$2:$AE$2000,0)))),"","EWC error")),"")</f>
        <v/>
      </c>
      <c r="M3297" s="242" t="str" cm="1">
        <f t="array" ref="M3297">IF(AND(G3297&lt;&gt;0,G3297&lt;&gt;""),IF(E3297="","",IF(ISNUMBER(MATCH(SUBSTITUTE(E3297," ",""),SUBSTITUTE('Look Up Values'!$I$2:$I$10," ",""),0)),"","State error")),"")</f>
        <v/>
      </c>
      <c r="N3297" s="242" t="str" cm="1">
        <f t="array" ref="N3297">IF(AND(G3297&lt;&gt;0,G3297&lt;&gt;""),IF(F3297="","",IF(ISNUMBER(MATCH(SUBSTITUTE(F3297," ",""),SUBSTITUTE('Look Up Values'!$W$2:$W$30," ",""),0)),"","D&amp;R error")),"")</f>
        <v/>
      </c>
      <c r="O3297" s="256" t="str">
        <f t="shared" si="103"/>
        <v/>
      </c>
    </row>
    <row r="3298" spans="1:15" ht="15.75">
      <c r="A3298" s="250">
        <v>3291</v>
      </c>
      <c r="B3298" s="208"/>
      <c r="C3298" s="49"/>
      <c r="D3298" s="50"/>
      <c r="E3298" s="50"/>
      <c r="F3298" s="50"/>
      <c r="G3298" s="209"/>
      <c r="H3298" s="48"/>
      <c r="I3298" s="457" t="str">
        <f t="shared" si="102"/>
        <v/>
      </c>
      <c r="J3298" s="241" cm="1">
        <f t="array" ref="J3298">SUMPRODUCT(--(K3298:N3298&lt;&gt;"")) + IF(TRIM(O3298)="",0,LEN(O3298)-LEN(SUBSTITUTE(O3298,",",""))+1)</f>
        <v>0</v>
      </c>
      <c r="K3298" s="242" t="str">
        <f>IF(AND(G3298&lt;&gt;0,G3298&lt;&gt;""),IF(B3298="","",IF(ISNUMBER(MATCH(B3298,'Look Up Values'!$B$2:$B$500,0)),"","Dest. error")),"")</f>
        <v/>
      </c>
      <c r="L3298" s="242" t="str">
        <f>IF(AND(G3298&lt;&gt;0,G3298&lt;&gt;""),IF(C3298="","",IF(AND(ISNUMBER(--LEFT(C3298,FIND(" ",C3298&amp;" ")-1)),OR(LEN(LEFT(C3298,FIND(" ",C3298&amp;" ")-1))=6,LEN(LEFT(C3298,FIND(" ",C3298&amp;" ")-1))=7),OR(ISNUMBER(MATCH(LEFT(C3298,FIND(" ",C3298&amp;" ")-1),'Look Up Values'!$G$2:$G$1000,0)),ISNUMBER(MATCH(LEFT(C3298,FIND(" ",C3298&amp;" ")-1),'Look Up Values'!$AE$2:$AE$2000,0)))),"","EWC error")),"")</f>
        <v/>
      </c>
      <c r="M3298" s="242" t="str" cm="1">
        <f t="array" ref="M3298">IF(AND(G3298&lt;&gt;0,G3298&lt;&gt;""),IF(E3298="","",IF(ISNUMBER(MATCH(SUBSTITUTE(E3298," ",""),SUBSTITUTE('Look Up Values'!$I$2:$I$10," ",""),0)),"","State error")),"")</f>
        <v/>
      </c>
      <c r="N3298" s="242" t="str" cm="1">
        <f t="array" ref="N3298">IF(AND(G3298&lt;&gt;0,G3298&lt;&gt;""),IF(F3298="","",IF(ISNUMBER(MATCH(SUBSTITUTE(F3298," ",""),SUBSTITUTE('Look Up Values'!$W$2:$W$30," ",""),0)),"","D&amp;R error")),"")</f>
        <v/>
      </c>
      <c r="O3298" s="256" t="str">
        <f t="shared" si="103"/>
        <v/>
      </c>
    </row>
    <row r="3299" spans="1:15" ht="15.75">
      <c r="A3299" s="250">
        <v>3292</v>
      </c>
      <c r="B3299" s="208"/>
      <c r="C3299" s="49"/>
      <c r="D3299" s="50"/>
      <c r="E3299" s="50"/>
      <c r="F3299" s="50"/>
      <c r="G3299" s="209"/>
      <c r="H3299" s="48"/>
      <c r="I3299" s="457" t="str">
        <f t="shared" si="102"/>
        <v/>
      </c>
      <c r="J3299" s="241" cm="1">
        <f t="array" ref="J3299">SUMPRODUCT(--(K3299:N3299&lt;&gt;"")) + IF(TRIM(O3299)="",0,LEN(O3299)-LEN(SUBSTITUTE(O3299,",",""))+1)</f>
        <v>0</v>
      </c>
      <c r="K3299" s="242" t="str">
        <f>IF(AND(G3299&lt;&gt;0,G3299&lt;&gt;""),IF(B3299="","",IF(ISNUMBER(MATCH(B3299,'Look Up Values'!$B$2:$B$500,0)),"","Dest. error")),"")</f>
        <v/>
      </c>
      <c r="L3299" s="242" t="str">
        <f>IF(AND(G3299&lt;&gt;0,G3299&lt;&gt;""),IF(C3299="","",IF(AND(ISNUMBER(--LEFT(C3299,FIND(" ",C3299&amp;" ")-1)),OR(LEN(LEFT(C3299,FIND(" ",C3299&amp;" ")-1))=6,LEN(LEFT(C3299,FIND(" ",C3299&amp;" ")-1))=7),OR(ISNUMBER(MATCH(LEFT(C3299,FIND(" ",C3299&amp;" ")-1),'Look Up Values'!$G$2:$G$1000,0)),ISNUMBER(MATCH(LEFT(C3299,FIND(" ",C3299&amp;" ")-1),'Look Up Values'!$AE$2:$AE$2000,0)))),"","EWC error")),"")</f>
        <v/>
      </c>
      <c r="M3299" s="242" t="str" cm="1">
        <f t="array" ref="M3299">IF(AND(G3299&lt;&gt;0,G3299&lt;&gt;""),IF(E3299="","",IF(ISNUMBER(MATCH(SUBSTITUTE(E3299," ",""),SUBSTITUTE('Look Up Values'!$I$2:$I$10," ",""),0)),"","State error")),"")</f>
        <v/>
      </c>
      <c r="N3299" s="242" t="str" cm="1">
        <f t="array" ref="N3299">IF(AND(G3299&lt;&gt;0,G3299&lt;&gt;""),IF(F3299="","",IF(ISNUMBER(MATCH(SUBSTITUTE(F3299," ",""),SUBSTITUTE('Look Up Values'!$W$2:$W$30," ",""),0)),"","D&amp;R error")),"")</f>
        <v/>
      </c>
      <c r="O3299" s="256" t="str">
        <f t="shared" si="103"/>
        <v/>
      </c>
    </row>
    <row r="3300" spans="1:15" ht="15.75">
      <c r="A3300" s="250">
        <v>3293</v>
      </c>
      <c r="B3300" s="208"/>
      <c r="C3300" s="49"/>
      <c r="D3300" s="50"/>
      <c r="E3300" s="50"/>
      <c r="F3300" s="50"/>
      <c r="G3300" s="209"/>
      <c r="H3300" s="48"/>
      <c r="I3300" s="457" t="str">
        <f t="shared" si="102"/>
        <v/>
      </c>
      <c r="J3300" s="241" cm="1">
        <f t="array" ref="J3300">SUMPRODUCT(--(K3300:N3300&lt;&gt;"")) + IF(TRIM(O3300)="",0,LEN(O3300)-LEN(SUBSTITUTE(O3300,",",""))+1)</f>
        <v>0</v>
      </c>
      <c r="K3300" s="242" t="str">
        <f>IF(AND(G3300&lt;&gt;0,G3300&lt;&gt;""),IF(B3300="","",IF(ISNUMBER(MATCH(B3300,'Look Up Values'!$B$2:$B$500,0)),"","Dest. error")),"")</f>
        <v/>
      </c>
      <c r="L3300" s="242" t="str">
        <f>IF(AND(G3300&lt;&gt;0,G3300&lt;&gt;""),IF(C3300="","",IF(AND(ISNUMBER(--LEFT(C3300,FIND(" ",C3300&amp;" ")-1)),OR(LEN(LEFT(C3300,FIND(" ",C3300&amp;" ")-1))=6,LEN(LEFT(C3300,FIND(" ",C3300&amp;" ")-1))=7),OR(ISNUMBER(MATCH(LEFT(C3300,FIND(" ",C3300&amp;" ")-1),'Look Up Values'!$G$2:$G$1000,0)),ISNUMBER(MATCH(LEFT(C3300,FIND(" ",C3300&amp;" ")-1),'Look Up Values'!$AE$2:$AE$2000,0)))),"","EWC error")),"")</f>
        <v/>
      </c>
      <c r="M3300" s="242" t="str" cm="1">
        <f t="array" ref="M3300">IF(AND(G3300&lt;&gt;0,G3300&lt;&gt;""),IF(E3300="","",IF(ISNUMBER(MATCH(SUBSTITUTE(E3300," ",""),SUBSTITUTE('Look Up Values'!$I$2:$I$10," ",""),0)),"","State error")),"")</f>
        <v/>
      </c>
      <c r="N3300" s="242" t="str" cm="1">
        <f t="array" ref="N3300">IF(AND(G3300&lt;&gt;0,G3300&lt;&gt;""),IF(F3300="","",IF(ISNUMBER(MATCH(SUBSTITUTE(F3300," ",""),SUBSTITUTE('Look Up Values'!$W$2:$W$30," ",""),0)),"","D&amp;R error")),"")</f>
        <v/>
      </c>
      <c r="O3300" s="256" t="str">
        <f t="shared" si="103"/>
        <v/>
      </c>
    </row>
    <row r="3301" spans="1:15" ht="15.75">
      <c r="A3301" s="250">
        <v>3294</v>
      </c>
      <c r="B3301" s="208"/>
      <c r="C3301" s="49"/>
      <c r="D3301" s="50"/>
      <c r="E3301" s="50"/>
      <c r="F3301" s="50"/>
      <c r="G3301" s="209"/>
      <c r="H3301" s="48"/>
      <c r="I3301" s="457" t="str">
        <f t="shared" si="102"/>
        <v/>
      </c>
      <c r="J3301" s="241" cm="1">
        <f t="array" ref="J3301">SUMPRODUCT(--(K3301:N3301&lt;&gt;"")) + IF(TRIM(O3301)="",0,LEN(O3301)-LEN(SUBSTITUTE(O3301,",",""))+1)</f>
        <v>0</v>
      </c>
      <c r="K3301" s="242" t="str">
        <f>IF(AND(G3301&lt;&gt;0,G3301&lt;&gt;""),IF(B3301="","",IF(ISNUMBER(MATCH(B3301,'Look Up Values'!$B$2:$B$500,0)),"","Dest. error")),"")</f>
        <v/>
      </c>
      <c r="L3301" s="242" t="str">
        <f>IF(AND(G3301&lt;&gt;0,G3301&lt;&gt;""),IF(C3301="","",IF(AND(ISNUMBER(--LEFT(C3301,FIND(" ",C3301&amp;" ")-1)),OR(LEN(LEFT(C3301,FIND(" ",C3301&amp;" ")-1))=6,LEN(LEFT(C3301,FIND(" ",C3301&amp;" ")-1))=7),OR(ISNUMBER(MATCH(LEFT(C3301,FIND(" ",C3301&amp;" ")-1),'Look Up Values'!$G$2:$G$1000,0)),ISNUMBER(MATCH(LEFT(C3301,FIND(" ",C3301&amp;" ")-1),'Look Up Values'!$AE$2:$AE$2000,0)))),"","EWC error")),"")</f>
        <v/>
      </c>
      <c r="M3301" s="242" t="str" cm="1">
        <f t="array" ref="M3301">IF(AND(G3301&lt;&gt;0,G3301&lt;&gt;""),IF(E3301="","",IF(ISNUMBER(MATCH(SUBSTITUTE(E3301," ",""),SUBSTITUTE('Look Up Values'!$I$2:$I$10," ",""),0)),"","State error")),"")</f>
        <v/>
      </c>
      <c r="N3301" s="242" t="str" cm="1">
        <f t="array" ref="N3301">IF(AND(G3301&lt;&gt;0,G3301&lt;&gt;""),IF(F3301="","",IF(ISNUMBER(MATCH(SUBSTITUTE(F3301," ",""),SUBSTITUTE('Look Up Values'!$W$2:$W$30," ",""),0)),"","D&amp;R error")),"")</f>
        <v/>
      </c>
      <c r="O3301" s="256" t="str">
        <f t="shared" si="103"/>
        <v/>
      </c>
    </row>
    <row r="3302" spans="1:15" ht="15.75">
      <c r="A3302" s="250">
        <v>3295</v>
      </c>
      <c r="B3302" s="208"/>
      <c r="C3302" s="49"/>
      <c r="D3302" s="50"/>
      <c r="E3302" s="50"/>
      <c r="F3302" s="50"/>
      <c r="G3302" s="209"/>
      <c r="H3302" s="48"/>
      <c r="I3302" s="457" t="str">
        <f t="shared" si="102"/>
        <v/>
      </c>
      <c r="J3302" s="241" cm="1">
        <f t="array" ref="J3302">SUMPRODUCT(--(K3302:N3302&lt;&gt;"")) + IF(TRIM(O3302)="",0,LEN(O3302)-LEN(SUBSTITUTE(O3302,",",""))+1)</f>
        <v>0</v>
      </c>
      <c r="K3302" s="242" t="str">
        <f>IF(AND(G3302&lt;&gt;0,G3302&lt;&gt;""),IF(B3302="","",IF(ISNUMBER(MATCH(B3302,'Look Up Values'!$B$2:$B$500,0)),"","Dest. error")),"")</f>
        <v/>
      </c>
      <c r="L3302" s="242" t="str">
        <f>IF(AND(G3302&lt;&gt;0,G3302&lt;&gt;""),IF(C3302="","",IF(AND(ISNUMBER(--LEFT(C3302,FIND(" ",C3302&amp;" ")-1)),OR(LEN(LEFT(C3302,FIND(" ",C3302&amp;" ")-1))=6,LEN(LEFT(C3302,FIND(" ",C3302&amp;" ")-1))=7),OR(ISNUMBER(MATCH(LEFT(C3302,FIND(" ",C3302&amp;" ")-1),'Look Up Values'!$G$2:$G$1000,0)),ISNUMBER(MATCH(LEFT(C3302,FIND(" ",C3302&amp;" ")-1),'Look Up Values'!$AE$2:$AE$2000,0)))),"","EWC error")),"")</f>
        <v/>
      </c>
      <c r="M3302" s="242" t="str" cm="1">
        <f t="array" ref="M3302">IF(AND(G3302&lt;&gt;0,G3302&lt;&gt;""),IF(E3302="","",IF(ISNUMBER(MATCH(SUBSTITUTE(E3302," ",""),SUBSTITUTE('Look Up Values'!$I$2:$I$10," ",""),0)),"","State error")),"")</f>
        <v/>
      </c>
      <c r="N3302" s="242" t="str" cm="1">
        <f t="array" ref="N3302">IF(AND(G3302&lt;&gt;0,G3302&lt;&gt;""),IF(F3302="","",IF(ISNUMBER(MATCH(SUBSTITUTE(F3302," ",""),SUBSTITUTE('Look Up Values'!$W$2:$W$30," ",""),0)),"","D&amp;R error")),"")</f>
        <v/>
      </c>
      <c r="O3302" s="256" t="str">
        <f t="shared" si="103"/>
        <v/>
      </c>
    </row>
    <row r="3303" spans="1:15" ht="15.75">
      <c r="A3303" s="250">
        <v>3296</v>
      </c>
      <c r="B3303" s="208"/>
      <c r="C3303" s="49"/>
      <c r="D3303" s="50"/>
      <c r="E3303" s="50"/>
      <c r="F3303" s="50"/>
      <c r="G3303" s="209"/>
      <c r="H3303" s="48"/>
      <c r="I3303" s="457" t="str">
        <f t="shared" si="102"/>
        <v/>
      </c>
      <c r="J3303" s="241" cm="1">
        <f t="array" ref="J3303">SUMPRODUCT(--(K3303:N3303&lt;&gt;"")) + IF(TRIM(O3303)="",0,LEN(O3303)-LEN(SUBSTITUTE(O3303,",",""))+1)</f>
        <v>0</v>
      </c>
      <c r="K3303" s="242" t="str">
        <f>IF(AND(G3303&lt;&gt;0,G3303&lt;&gt;""),IF(B3303="","",IF(ISNUMBER(MATCH(B3303,'Look Up Values'!$B$2:$B$500,0)),"","Dest. error")),"")</f>
        <v/>
      </c>
      <c r="L3303" s="242" t="str">
        <f>IF(AND(G3303&lt;&gt;0,G3303&lt;&gt;""),IF(C3303="","",IF(AND(ISNUMBER(--LEFT(C3303,FIND(" ",C3303&amp;" ")-1)),OR(LEN(LEFT(C3303,FIND(" ",C3303&amp;" ")-1))=6,LEN(LEFT(C3303,FIND(" ",C3303&amp;" ")-1))=7),OR(ISNUMBER(MATCH(LEFT(C3303,FIND(" ",C3303&amp;" ")-1),'Look Up Values'!$G$2:$G$1000,0)),ISNUMBER(MATCH(LEFT(C3303,FIND(" ",C3303&amp;" ")-1),'Look Up Values'!$AE$2:$AE$2000,0)))),"","EWC error")),"")</f>
        <v/>
      </c>
      <c r="M3303" s="242" t="str" cm="1">
        <f t="array" ref="M3303">IF(AND(G3303&lt;&gt;0,G3303&lt;&gt;""),IF(E3303="","",IF(ISNUMBER(MATCH(SUBSTITUTE(E3303," ",""),SUBSTITUTE('Look Up Values'!$I$2:$I$10," ",""),0)),"","State error")),"")</f>
        <v/>
      </c>
      <c r="N3303" s="242" t="str" cm="1">
        <f t="array" ref="N3303">IF(AND(G3303&lt;&gt;0,G3303&lt;&gt;""),IF(F3303="","",IF(ISNUMBER(MATCH(SUBSTITUTE(F3303," ",""),SUBSTITUTE('Look Up Values'!$W$2:$W$30," ",""),0)),"","D&amp;R error")),"")</f>
        <v/>
      </c>
      <c r="O3303" s="256" t="str">
        <f t="shared" si="103"/>
        <v/>
      </c>
    </row>
    <row r="3304" spans="1:15" ht="15.75">
      <c r="A3304" s="250">
        <v>3297</v>
      </c>
      <c r="B3304" s="208"/>
      <c r="C3304" s="49"/>
      <c r="D3304" s="50"/>
      <c r="E3304" s="50"/>
      <c r="F3304" s="50"/>
      <c r="G3304" s="209"/>
      <c r="H3304" s="48"/>
      <c r="I3304" s="457" t="str">
        <f t="shared" si="102"/>
        <v/>
      </c>
      <c r="J3304" s="241" cm="1">
        <f t="array" ref="J3304">SUMPRODUCT(--(K3304:N3304&lt;&gt;"")) + IF(TRIM(O3304)="",0,LEN(O3304)-LEN(SUBSTITUTE(O3304,",",""))+1)</f>
        <v>0</v>
      </c>
      <c r="K3304" s="242" t="str">
        <f>IF(AND(G3304&lt;&gt;0,G3304&lt;&gt;""),IF(B3304="","",IF(ISNUMBER(MATCH(B3304,'Look Up Values'!$B$2:$B$500,0)),"","Dest. error")),"")</f>
        <v/>
      </c>
      <c r="L3304" s="242" t="str">
        <f>IF(AND(G3304&lt;&gt;0,G3304&lt;&gt;""),IF(C3304="","",IF(AND(ISNUMBER(--LEFT(C3304,FIND(" ",C3304&amp;" ")-1)),OR(LEN(LEFT(C3304,FIND(" ",C3304&amp;" ")-1))=6,LEN(LEFT(C3304,FIND(" ",C3304&amp;" ")-1))=7),OR(ISNUMBER(MATCH(LEFT(C3304,FIND(" ",C3304&amp;" ")-1),'Look Up Values'!$G$2:$G$1000,0)),ISNUMBER(MATCH(LEFT(C3304,FIND(" ",C3304&amp;" ")-1),'Look Up Values'!$AE$2:$AE$2000,0)))),"","EWC error")),"")</f>
        <v/>
      </c>
      <c r="M3304" s="242" t="str" cm="1">
        <f t="array" ref="M3304">IF(AND(G3304&lt;&gt;0,G3304&lt;&gt;""),IF(E3304="","",IF(ISNUMBER(MATCH(SUBSTITUTE(E3304," ",""),SUBSTITUTE('Look Up Values'!$I$2:$I$10," ",""),0)),"","State error")),"")</f>
        <v/>
      </c>
      <c r="N3304" s="242" t="str" cm="1">
        <f t="array" ref="N3304">IF(AND(G3304&lt;&gt;0,G3304&lt;&gt;""),IF(F3304="","",IF(ISNUMBER(MATCH(SUBSTITUTE(F3304," ",""),SUBSTITUTE('Look Up Values'!$W$2:$W$30," ",""),0)),"","D&amp;R error")),"")</f>
        <v/>
      </c>
      <c r="O3304" s="256" t="str">
        <f t="shared" si="103"/>
        <v/>
      </c>
    </row>
    <row r="3305" spans="1:15" ht="15.75">
      <c r="A3305" s="250">
        <v>3298</v>
      </c>
      <c r="B3305" s="208"/>
      <c r="C3305" s="49"/>
      <c r="D3305" s="50"/>
      <c r="E3305" s="50"/>
      <c r="F3305" s="50"/>
      <c r="G3305" s="209"/>
      <c r="H3305" s="48"/>
      <c r="I3305" s="457" t="str">
        <f t="shared" si="102"/>
        <v/>
      </c>
      <c r="J3305" s="241" cm="1">
        <f t="array" ref="J3305">SUMPRODUCT(--(K3305:N3305&lt;&gt;"")) + IF(TRIM(O3305)="",0,LEN(O3305)-LEN(SUBSTITUTE(O3305,",",""))+1)</f>
        <v>0</v>
      </c>
      <c r="K3305" s="242" t="str">
        <f>IF(AND(G3305&lt;&gt;0,G3305&lt;&gt;""),IF(B3305="","",IF(ISNUMBER(MATCH(B3305,'Look Up Values'!$B$2:$B$500,0)),"","Dest. error")),"")</f>
        <v/>
      </c>
      <c r="L3305" s="242" t="str">
        <f>IF(AND(G3305&lt;&gt;0,G3305&lt;&gt;""),IF(C3305="","",IF(AND(ISNUMBER(--LEFT(C3305,FIND(" ",C3305&amp;" ")-1)),OR(LEN(LEFT(C3305,FIND(" ",C3305&amp;" ")-1))=6,LEN(LEFT(C3305,FIND(" ",C3305&amp;" ")-1))=7),OR(ISNUMBER(MATCH(LEFT(C3305,FIND(" ",C3305&amp;" ")-1),'Look Up Values'!$G$2:$G$1000,0)),ISNUMBER(MATCH(LEFT(C3305,FIND(" ",C3305&amp;" ")-1),'Look Up Values'!$AE$2:$AE$2000,0)))),"","EWC error")),"")</f>
        <v/>
      </c>
      <c r="M3305" s="242" t="str" cm="1">
        <f t="array" ref="M3305">IF(AND(G3305&lt;&gt;0,G3305&lt;&gt;""),IF(E3305="","",IF(ISNUMBER(MATCH(SUBSTITUTE(E3305," ",""),SUBSTITUTE('Look Up Values'!$I$2:$I$10," ",""),0)),"","State error")),"")</f>
        <v/>
      </c>
      <c r="N3305" s="242" t="str" cm="1">
        <f t="array" ref="N3305">IF(AND(G3305&lt;&gt;0,G3305&lt;&gt;""),IF(F3305="","",IF(ISNUMBER(MATCH(SUBSTITUTE(F3305," ",""),SUBSTITUTE('Look Up Values'!$W$2:$W$30," ",""),0)),"","D&amp;R error")),"")</f>
        <v/>
      </c>
      <c r="O3305" s="256" t="str">
        <f t="shared" si="103"/>
        <v/>
      </c>
    </row>
    <row r="3306" spans="1:15" ht="15.75">
      <c r="A3306" s="250">
        <v>3299</v>
      </c>
      <c r="B3306" s="208"/>
      <c r="C3306" s="49"/>
      <c r="D3306" s="50"/>
      <c r="E3306" s="50"/>
      <c r="F3306" s="50"/>
      <c r="G3306" s="209"/>
      <c r="H3306" s="48"/>
      <c r="I3306" s="457" t="str">
        <f t="shared" si="102"/>
        <v/>
      </c>
      <c r="J3306" s="241" cm="1">
        <f t="array" ref="J3306">SUMPRODUCT(--(K3306:N3306&lt;&gt;"")) + IF(TRIM(O3306)="",0,LEN(O3306)-LEN(SUBSTITUTE(O3306,",",""))+1)</f>
        <v>0</v>
      </c>
      <c r="K3306" s="242" t="str">
        <f>IF(AND(G3306&lt;&gt;0,G3306&lt;&gt;""),IF(B3306="","",IF(ISNUMBER(MATCH(B3306,'Look Up Values'!$B$2:$B$500,0)),"","Dest. error")),"")</f>
        <v/>
      </c>
      <c r="L3306" s="242" t="str">
        <f>IF(AND(G3306&lt;&gt;0,G3306&lt;&gt;""),IF(C3306="","",IF(AND(ISNUMBER(--LEFT(C3306,FIND(" ",C3306&amp;" ")-1)),OR(LEN(LEFT(C3306,FIND(" ",C3306&amp;" ")-1))=6,LEN(LEFT(C3306,FIND(" ",C3306&amp;" ")-1))=7),OR(ISNUMBER(MATCH(LEFT(C3306,FIND(" ",C3306&amp;" ")-1),'Look Up Values'!$G$2:$G$1000,0)),ISNUMBER(MATCH(LEFT(C3306,FIND(" ",C3306&amp;" ")-1),'Look Up Values'!$AE$2:$AE$2000,0)))),"","EWC error")),"")</f>
        <v/>
      </c>
      <c r="M3306" s="242" t="str" cm="1">
        <f t="array" ref="M3306">IF(AND(G3306&lt;&gt;0,G3306&lt;&gt;""),IF(E3306="","",IF(ISNUMBER(MATCH(SUBSTITUTE(E3306," ",""),SUBSTITUTE('Look Up Values'!$I$2:$I$10," ",""),0)),"","State error")),"")</f>
        <v/>
      </c>
      <c r="N3306" s="242" t="str" cm="1">
        <f t="array" ref="N3306">IF(AND(G3306&lt;&gt;0,G3306&lt;&gt;""),IF(F3306="","",IF(ISNUMBER(MATCH(SUBSTITUTE(F3306," ",""),SUBSTITUTE('Look Up Values'!$W$2:$W$30," ",""),0)),"","D&amp;R error")),"")</f>
        <v/>
      </c>
      <c r="O3306" s="256" t="str">
        <f t="shared" si="103"/>
        <v/>
      </c>
    </row>
    <row r="3307" spans="1:15" ht="15.75">
      <c r="A3307" s="250">
        <v>3300</v>
      </c>
      <c r="B3307" s="208"/>
      <c r="C3307" s="49"/>
      <c r="D3307" s="50"/>
      <c r="E3307" s="50"/>
      <c r="F3307" s="50"/>
      <c r="G3307" s="209"/>
      <c r="H3307" s="48"/>
      <c r="I3307" s="457" t="str">
        <f t="shared" si="102"/>
        <v/>
      </c>
      <c r="J3307" s="241" cm="1">
        <f t="array" ref="J3307">SUMPRODUCT(--(K3307:N3307&lt;&gt;"")) + IF(TRIM(O3307)="",0,LEN(O3307)-LEN(SUBSTITUTE(O3307,",",""))+1)</f>
        <v>0</v>
      </c>
      <c r="K3307" s="242" t="str">
        <f>IF(AND(G3307&lt;&gt;0,G3307&lt;&gt;""),IF(B3307="","",IF(ISNUMBER(MATCH(B3307,'Look Up Values'!$B$2:$B$500,0)),"","Dest. error")),"")</f>
        <v/>
      </c>
      <c r="L3307" s="242" t="str">
        <f>IF(AND(G3307&lt;&gt;0,G3307&lt;&gt;""),IF(C3307="","",IF(AND(ISNUMBER(--LEFT(C3307,FIND(" ",C3307&amp;" ")-1)),OR(LEN(LEFT(C3307,FIND(" ",C3307&amp;" ")-1))=6,LEN(LEFT(C3307,FIND(" ",C3307&amp;" ")-1))=7),OR(ISNUMBER(MATCH(LEFT(C3307,FIND(" ",C3307&amp;" ")-1),'Look Up Values'!$G$2:$G$1000,0)),ISNUMBER(MATCH(LEFT(C3307,FIND(" ",C3307&amp;" ")-1),'Look Up Values'!$AE$2:$AE$2000,0)))),"","EWC error")),"")</f>
        <v/>
      </c>
      <c r="M3307" s="242" t="str" cm="1">
        <f t="array" ref="M3307">IF(AND(G3307&lt;&gt;0,G3307&lt;&gt;""),IF(E3307="","",IF(ISNUMBER(MATCH(SUBSTITUTE(E3307," ",""),SUBSTITUTE('Look Up Values'!$I$2:$I$10," ",""),0)),"","State error")),"")</f>
        <v/>
      </c>
      <c r="N3307" s="242" t="str" cm="1">
        <f t="array" ref="N3307">IF(AND(G3307&lt;&gt;0,G3307&lt;&gt;""),IF(F3307="","",IF(ISNUMBER(MATCH(SUBSTITUTE(F3307," ",""),SUBSTITUTE('Look Up Values'!$W$2:$W$30," ",""),0)),"","D&amp;R error")),"")</f>
        <v/>
      </c>
      <c r="O3307" s="256" t="str">
        <f t="shared" si="103"/>
        <v/>
      </c>
    </row>
    <row r="3308" spans="1:15" ht="15.75">
      <c r="A3308" s="250">
        <v>3301</v>
      </c>
      <c r="B3308" s="208"/>
      <c r="C3308" s="49"/>
      <c r="D3308" s="50"/>
      <c r="E3308" s="50"/>
      <c r="F3308" s="50"/>
      <c r="G3308" s="209"/>
      <c r="H3308" s="48"/>
      <c r="I3308" s="457" t="str">
        <f t="shared" si="102"/>
        <v/>
      </c>
      <c r="J3308" s="241" cm="1">
        <f t="array" ref="J3308">SUMPRODUCT(--(K3308:N3308&lt;&gt;"")) + IF(TRIM(O3308)="",0,LEN(O3308)-LEN(SUBSTITUTE(O3308,",",""))+1)</f>
        <v>0</v>
      </c>
      <c r="K3308" s="242" t="str">
        <f>IF(AND(G3308&lt;&gt;0,G3308&lt;&gt;""),IF(B3308="","",IF(ISNUMBER(MATCH(B3308,'Look Up Values'!$B$2:$B$500,0)),"","Dest. error")),"")</f>
        <v/>
      </c>
      <c r="L3308" s="242" t="str">
        <f>IF(AND(G3308&lt;&gt;0,G3308&lt;&gt;""),IF(C3308="","",IF(AND(ISNUMBER(--LEFT(C3308,FIND(" ",C3308&amp;" ")-1)),OR(LEN(LEFT(C3308,FIND(" ",C3308&amp;" ")-1))=6,LEN(LEFT(C3308,FIND(" ",C3308&amp;" ")-1))=7),OR(ISNUMBER(MATCH(LEFT(C3308,FIND(" ",C3308&amp;" ")-1),'Look Up Values'!$G$2:$G$1000,0)),ISNUMBER(MATCH(LEFT(C3308,FIND(" ",C3308&amp;" ")-1),'Look Up Values'!$AE$2:$AE$2000,0)))),"","EWC error")),"")</f>
        <v/>
      </c>
      <c r="M3308" s="242" t="str" cm="1">
        <f t="array" ref="M3308">IF(AND(G3308&lt;&gt;0,G3308&lt;&gt;""),IF(E3308="","",IF(ISNUMBER(MATCH(SUBSTITUTE(E3308," ",""),SUBSTITUTE('Look Up Values'!$I$2:$I$10," ",""),0)),"","State error")),"")</f>
        <v/>
      </c>
      <c r="N3308" s="242" t="str" cm="1">
        <f t="array" ref="N3308">IF(AND(G3308&lt;&gt;0,G3308&lt;&gt;""),IF(F3308="","",IF(ISNUMBER(MATCH(SUBSTITUTE(F3308," ",""),SUBSTITUTE('Look Up Values'!$W$2:$W$30," ",""),0)),"","D&amp;R error")),"")</f>
        <v/>
      </c>
      <c r="O3308" s="256" t="str">
        <f t="shared" si="103"/>
        <v/>
      </c>
    </row>
    <row r="3309" spans="1:15" ht="15.75">
      <c r="A3309" s="250">
        <v>3302</v>
      </c>
      <c r="B3309" s="208"/>
      <c r="C3309" s="49"/>
      <c r="D3309" s="50"/>
      <c r="E3309" s="50"/>
      <c r="F3309" s="50"/>
      <c r="G3309" s="209"/>
      <c r="H3309" s="48"/>
      <c r="I3309" s="457" t="str">
        <f t="shared" si="102"/>
        <v/>
      </c>
      <c r="J3309" s="241" cm="1">
        <f t="array" ref="J3309">SUMPRODUCT(--(K3309:N3309&lt;&gt;"")) + IF(TRIM(O3309)="",0,LEN(O3309)-LEN(SUBSTITUTE(O3309,",",""))+1)</f>
        <v>0</v>
      </c>
      <c r="K3309" s="242" t="str">
        <f>IF(AND(G3309&lt;&gt;0,G3309&lt;&gt;""),IF(B3309="","",IF(ISNUMBER(MATCH(B3309,'Look Up Values'!$B$2:$B$500,0)),"","Dest. error")),"")</f>
        <v/>
      </c>
      <c r="L3309" s="242" t="str">
        <f>IF(AND(G3309&lt;&gt;0,G3309&lt;&gt;""),IF(C3309="","",IF(AND(ISNUMBER(--LEFT(C3309,FIND(" ",C3309&amp;" ")-1)),OR(LEN(LEFT(C3309,FIND(" ",C3309&amp;" ")-1))=6,LEN(LEFT(C3309,FIND(" ",C3309&amp;" ")-1))=7),OR(ISNUMBER(MATCH(LEFT(C3309,FIND(" ",C3309&amp;" ")-1),'Look Up Values'!$G$2:$G$1000,0)),ISNUMBER(MATCH(LEFT(C3309,FIND(" ",C3309&amp;" ")-1),'Look Up Values'!$AE$2:$AE$2000,0)))),"","EWC error")),"")</f>
        <v/>
      </c>
      <c r="M3309" s="242" t="str" cm="1">
        <f t="array" ref="M3309">IF(AND(G3309&lt;&gt;0,G3309&lt;&gt;""),IF(E3309="","",IF(ISNUMBER(MATCH(SUBSTITUTE(E3309," ",""),SUBSTITUTE('Look Up Values'!$I$2:$I$10," ",""),0)),"","State error")),"")</f>
        <v/>
      </c>
      <c r="N3309" s="242" t="str" cm="1">
        <f t="array" ref="N3309">IF(AND(G3309&lt;&gt;0,G3309&lt;&gt;""),IF(F3309="","",IF(ISNUMBER(MATCH(SUBSTITUTE(F3309," ",""),SUBSTITUTE('Look Up Values'!$W$2:$W$30," ",""),0)),"","D&amp;R error")),"")</f>
        <v/>
      </c>
      <c r="O3309" s="256" t="str">
        <f t="shared" si="103"/>
        <v/>
      </c>
    </row>
    <row r="3310" spans="1:15" ht="15.75">
      <c r="A3310" s="250">
        <v>3303</v>
      </c>
      <c r="B3310" s="208"/>
      <c r="C3310" s="49"/>
      <c r="D3310" s="50"/>
      <c r="E3310" s="50"/>
      <c r="F3310" s="50"/>
      <c r="G3310" s="209"/>
      <c r="H3310" s="48"/>
      <c r="I3310" s="457" t="str">
        <f t="shared" si="102"/>
        <v/>
      </c>
      <c r="J3310" s="241" cm="1">
        <f t="array" ref="J3310">SUMPRODUCT(--(K3310:N3310&lt;&gt;"")) + IF(TRIM(O3310)="",0,LEN(O3310)-LEN(SUBSTITUTE(O3310,",",""))+1)</f>
        <v>0</v>
      </c>
      <c r="K3310" s="242" t="str">
        <f>IF(AND(G3310&lt;&gt;0,G3310&lt;&gt;""),IF(B3310="","",IF(ISNUMBER(MATCH(B3310,'Look Up Values'!$B$2:$B$500,0)),"","Dest. error")),"")</f>
        <v/>
      </c>
      <c r="L3310" s="242" t="str">
        <f>IF(AND(G3310&lt;&gt;0,G3310&lt;&gt;""),IF(C3310="","",IF(AND(ISNUMBER(--LEFT(C3310,FIND(" ",C3310&amp;" ")-1)),OR(LEN(LEFT(C3310,FIND(" ",C3310&amp;" ")-1))=6,LEN(LEFT(C3310,FIND(" ",C3310&amp;" ")-1))=7),OR(ISNUMBER(MATCH(LEFT(C3310,FIND(" ",C3310&amp;" ")-1),'Look Up Values'!$G$2:$G$1000,0)),ISNUMBER(MATCH(LEFT(C3310,FIND(" ",C3310&amp;" ")-1),'Look Up Values'!$AE$2:$AE$2000,0)))),"","EWC error")),"")</f>
        <v/>
      </c>
      <c r="M3310" s="242" t="str" cm="1">
        <f t="array" ref="M3310">IF(AND(G3310&lt;&gt;0,G3310&lt;&gt;""),IF(E3310="","",IF(ISNUMBER(MATCH(SUBSTITUTE(E3310," ",""),SUBSTITUTE('Look Up Values'!$I$2:$I$10," ",""),0)),"","State error")),"")</f>
        <v/>
      </c>
      <c r="N3310" s="242" t="str" cm="1">
        <f t="array" ref="N3310">IF(AND(G3310&lt;&gt;0,G3310&lt;&gt;""),IF(F3310="","",IF(ISNUMBER(MATCH(SUBSTITUTE(F3310," ",""),SUBSTITUTE('Look Up Values'!$W$2:$W$30," ",""),0)),"","D&amp;R error")),"")</f>
        <v/>
      </c>
      <c r="O3310" s="256" t="str">
        <f t="shared" si="103"/>
        <v/>
      </c>
    </row>
    <row r="3311" spans="1:15" ht="15.75">
      <c r="A3311" s="250">
        <v>3304</v>
      </c>
      <c r="B3311" s="208"/>
      <c r="C3311" s="49"/>
      <c r="D3311" s="50"/>
      <c r="E3311" s="50"/>
      <c r="F3311" s="50"/>
      <c r="G3311" s="209"/>
      <c r="H3311" s="48"/>
      <c r="I3311" s="457" t="str">
        <f t="shared" si="102"/>
        <v/>
      </c>
      <c r="J3311" s="241" cm="1">
        <f t="array" ref="J3311">SUMPRODUCT(--(K3311:N3311&lt;&gt;"")) + IF(TRIM(O3311)="",0,LEN(O3311)-LEN(SUBSTITUTE(O3311,",",""))+1)</f>
        <v>0</v>
      </c>
      <c r="K3311" s="242" t="str">
        <f>IF(AND(G3311&lt;&gt;0,G3311&lt;&gt;""),IF(B3311="","",IF(ISNUMBER(MATCH(B3311,'Look Up Values'!$B$2:$B$500,0)),"","Dest. error")),"")</f>
        <v/>
      </c>
      <c r="L3311" s="242" t="str">
        <f>IF(AND(G3311&lt;&gt;0,G3311&lt;&gt;""),IF(C3311="","",IF(AND(ISNUMBER(--LEFT(C3311,FIND(" ",C3311&amp;" ")-1)),OR(LEN(LEFT(C3311,FIND(" ",C3311&amp;" ")-1))=6,LEN(LEFT(C3311,FIND(" ",C3311&amp;" ")-1))=7),OR(ISNUMBER(MATCH(LEFT(C3311,FIND(" ",C3311&amp;" ")-1),'Look Up Values'!$G$2:$G$1000,0)),ISNUMBER(MATCH(LEFT(C3311,FIND(" ",C3311&amp;" ")-1),'Look Up Values'!$AE$2:$AE$2000,0)))),"","EWC error")),"")</f>
        <v/>
      </c>
      <c r="M3311" s="242" t="str" cm="1">
        <f t="array" ref="M3311">IF(AND(G3311&lt;&gt;0,G3311&lt;&gt;""),IF(E3311="","",IF(ISNUMBER(MATCH(SUBSTITUTE(E3311," ",""),SUBSTITUTE('Look Up Values'!$I$2:$I$10," ",""),0)),"","State error")),"")</f>
        <v/>
      </c>
      <c r="N3311" s="242" t="str" cm="1">
        <f t="array" ref="N3311">IF(AND(G3311&lt;&gt;0,G3311&lt;&gt;""),IF(F3311="","",IF(ISNUMBER(MATCH(SUBSTITUTE(F3311," ",""),SUBSTITUTE('Look Up Values'!$W$2:$W$30," ",""),0)),"","D&amp;R error")),"")</f>
        <v/>
      </c>
      <c r="O3311" s="256" t="str">
        <f t="shared" si="103"/>
        <v/>
      </c>
    </row>
    <row r="3312" spans="1:15" ht="15.75">
      <c r="A3312" s="250">
        <v>3305</v>
      </c>
      <c r="B3312" s="208"/>
      <c r="C3312" s="49"/>
      <c r="D3312" s="50"/>
      <c r="E3312" s="50"/>
      <c r="F3312" s="50"/>
      <c r="G3312" s="209"/>
      <c r="H3312" s="48"/>
      <c r="I3312" s="457" t="str">
        <f t="shared" si="102"/>
        <v/>
      </c>
      <c r="J3312" s="241" cm="1">
        <f t="array" ref="J3312">SUMPRODUCT(--(K3312:N3312&lt;&gt;"")) + IF(TRIM(O3312)="",0,LEN(O3312)-LEN(SUBSTITUTE(O3312,",",""))+1)</f>
        <v>0</v>
      </c>
      <c r="K3312" s="242" t="str">
        <f>IF(AND(G3312&lt;&gt;0,G3312&lt;&gt;""),IF(B3312="","",IF(ISNUMBER(MATCH(B3312,'Look Up Values'!$B$2:$B$500,0)),"","Dest. error")),"")</f>
        <v/>
      </c>
      <c r="L3312" s="242" t="str">
        <f>IF(AND(G3312&lt;&gt;0,G3312&lt;&gt;""),IF(C3312="","",IF(AND(ISNUMBER(--LEFT(C3312,FIND(" ",C3312&amp;" ")-1)),OR(LEN(LEFT(C3312,FIND(" ",C3312&amp;" ")-1))=6,LEN(LEFT(C3312,FIND(" ",C3312&amp;" ")-1))=7),OR(ISNUMBER(MATCH(LEFT(C3312,FIND(" ",C3312&amp;" ")-1),'Look Up Values'!$G$2:$G$1000,0)),ISNUMBER(MATCH(LEFT(C3312,FIND(" ",C3312&amp;" ")-1),'Look Up Values'!$AE$2:$AE$2000,0)))),"","EWC error")),"")</f>
        <v/>
      </c>
      <c r="M3312" s="242" t="str" cm="1">
        <f t="array" ref="M3312">IF(AND(G3312&lt;&gt;0,G3312&lt;&gt;""),IF(E3312="","",IF(ISNUMBER(MATCH(SUBSTITUTE(E3312," ",""),SUBSTITUTE('Look Up Values'!$I$2:$I$10," ",""),0)),"","State error")),"")</f>
        <v/>
      </c>
      <c r="N3312" s="242" t="str" cm="1">
        <f t="array" ref="N3312">IF(AND(G3312&lt;&gt;0,G3312&lt;&gt;""),IF(F3312="","",IF(ISNUMBER(MATCH(SUBSTITUTE(F3312," ",""),SUBSTITUTE('Look Up Values'!$W$2:$W$30," ",""),0)),"","D&amp;R error")),"")</f>
        <v/>
      </c>
      <c r="O3312" s="256" t="str">
        <f t="shared" si="103"/>
        <v/>
      </c>
    </row>
    <row r="3313" spans="1:15" ht="15.75">
      <c r="A3313" s="250">
        <v>3306</v>
      </c>
      <c r="B3313" s="208"/>
      <c r="C3313" s="49"/>
      <c r="D3313" s="50"/>
      <c r="E3313" s="50"/>
      <c r="F3313" s="50"/>
      <c r="G3313" s="209"/>
      <c r="H3313" s="48"/>
      <c r="I3313" s="457" t="str">
        <f t="shared" si="102"/>
        <v/>
      </c>
      <c r="J3313" s="241" cm="1">
        <f t="array" ref="J3313">SUMPRODUCT(--(K3313:N3313&lt;&gt;"")) + IF(TRIM(O3313)="",0,LEN(O3313)-LEN(SUBSTITUTE(O3313,",",""))+1)</f>
        <v>0</v>
      </c>
      <c r="K3313" s="242" t="str">
        <f>IF(AND(G3313&lt;&gt;0,G3313&lt;&gt;""),IF(B3313="","",IF(ISNUMBER(MATCH(B3313,'Look Up Values'!$B$2:$B$500,0)),"","Dest. error")),"")</f>
        <v/>
      </c>
      <c r="L3313" s="242" t="str">
        <f>IF(AND(G3313&lt;&gt;0,G3313&lt;&gt;""),IF(C3313="","",IF(AND(ISNUMBER(--LEFT(C3313,FIND(" ",C3313&amp;" ")-1)),OR(LEN(LEFT(C3313,FIND(" ",C3313&amp;" ")-1))=6,LEN(LEFT(C3313,FIND(" ",C3313&amp;" ")-1))=7),OR(ISNUMBER(MATCH(LEFT(C3313,FIND(" ",C3313&amp;" ")-1),'Look Up Values'!$G$2:$G$1000,0)),ISNUMBER(MATCH(LEFT(C3313,FIND(" ",C3313&amp;" ")-1),'Look Up Values'!$AE$2:$AE$2000,0)))),"","EWC error")),"")</f>
        <v/>
      </c>
      <c r="M3313" s="242" t="str" cm="1">
        <f t="array" ref="M3313">IF(AND(G3313&lt;&gt;0,G3313&lt;&gt;""),IF(E3313="","",IF(ISNUMBER(MATCH(SUBSTITUTE(E3313," ",""),SUBSTITUTE('Look Up Values'!$I$2:$I$10," ",""),0)),"","State error")),"")</f>
        <v/>
      </c>
      <c r="N3313" s="242" t="str" cm="1">
        <f t="array" ref="N3313">IF(AND(G3313&lt;&gt;0,G3313&lt;&gt;""),IF(F3313="","",IF(ISNUMBER(MATCH(SUBSTITUTE(F3313," ",""),SUBSTITUTE('Look Up Values'!$W$2:$W$30," ",""),0)),"","D&amp;R error")),"")</f>
        <v/>
      </c>
      <c r="O3313" s="256" t="str">
        <f t="shared" si="103"/>
        <v/>
      </c>
    </row>
    <row r="3314" spans="1:15" ht="15.75">
      <c r="A3314" s="250">
        <v>3307</v>
      </c>
      <c r="B3314" s="208"/>
      <c r="C3314" s="49"/>
      <c r="D3314" s="50"/>
      <c r="E3314" s="50"/>
      <c r="F3314" s="50"/>
      <c r="G3314" s="209"/>
      <c r="H3314" s="48"/>
      <c r="I3314" s="457" t="str">
        <f t="shared" si="102"/>
        <v/>
      </c>
      <c r="J3314" s="241" cm="1">
        <f t="array" ref="J3314">SUMPRODUCT(--(K3314:N3314&lt;&gt;"")) + IF(TRIM(O3314)="",0,LEN(O3314)-LEN(SUBSTITUTE(O3314,",",""))+1)</f>
        <v>0</v>
      </c>
      <c r="K3314" s="242" t="str">
        <f>IF(AND(G3314&lt;&gt;0,G3314&lt;&gt;""),IF(B3314="","",IF(ISNUMBER(MATCH(B3314,'Look Up Values'!$B$2:$B$500,0)),"","Dest. error")),"")</f>
        <v/>
      </c>
      <c r="L3314" s="242" t="str">
        <f>IF(AND(G3314&lt;&gt;0,G3314&lt;&gt;""),IF(C3314="","",IF(AND(ISNUMBER(--LEFT(C3314,FIND(" ",C3314&amp;" ")-1)),OR(LEN(LEFT(C3314,FIND(" ",C3314&amp;" ")-1))=6,LEN(LEFT(C3314,FIND(" ",C3314&amp;" ")-1))=7),OR(ISNUMBER(MATCH(LEFT(C3314,FIND(" ",C3314&amp;" ")-1),'Look Up Values'!$G$2:$G$1000,0)),ISNUMBER(MATCH(LEFT(C3314,FIND(" ",C3314&amp;" ")-1),'Look Up Values'!$AE$2:$AE$2000,0)))),"","EWC error")),"")</f>
        <v/>
      </c>
      <c r="M3314" s="242" t="str" cm="1">
        <f t="array" ref="M3314">IF(AND(G3314&lt;&gt;0,G3314&lt;&gt;""),IF(E3314="","",IF(ISNUMBER(MATCH(SUBSTITUTE(E3314," ",""),SUBSTITUTE('Look Up Values'!$I$2:$I$10," ",""),0)),"","State error")),"")</f>
        <v/>
      </c>
      <c r="N3314" s="242" t="str" cm="1">
        <f t="array" ref="N3314">IF(AND(G3314&lt;&gt;0,G3314&lt;&gt;""),IF(F3314="","",IF(ISNUMBER(MATCH(SUBSTITUTE(F3314," ",""),SUBSTITUTE('Look Up Values'!$W$2:$W$30," ",""),0)),"","D&amp;R error")),"")</f>
        <v/>
      </c>
      <c r="O3314" s="256" t="str">
        <f t="shared" si="103"/>
        <v/>
      </c>
    </row>
    <row r="3315" spans="1:15" ht="15.75">
      <c r="A3315" s="250">
        <v>3308</v>
      </c>
      <c r="B3315" s="208"/>
      <c r="C3315" s="49"/>
      <c r="D3315" s="50"/>
      <c r="E3315" s="50"/>
      <c r="F3315" s="50"/>
      <c r="G3315" s="209"/>
      <c r="H3315" s="48"/>
      <c r="I3315" s="457" t="str">
        <f t="shared" si="102"/>
        <v/>
      </c>
      <c r="J3315" s="241" cm="1">
        <f t="array" ref="J3315">SUMPRODUCT(--(K3315:N3315&lt;&gt;"")) + IF(TRIM(O3315)="",0,LEN(O3315)-LEN(SUBSTITUTE(O3315,",",""))+1)</f>
        <v>0</v>
      </c>
      <c r="K3315" s="242" t="str">
        <f>IF(AND(G3315&lt;&gt;0,G3315&lt;&gt;""),IF(B3315="","",IF(ISNUMBER(MATCH(B3315,'Look Up Values'!$B$2:$B$500,0)),"","Dest. error")),"")</f>
        <v/>
      </c>
      <c r="L3315" s="242" t="str">
        <f>IF(AND(G3315&lt;&gt;0,G3315&lt;&gt;""),IF(C3315="","",IF(AND(ISNUMBER(--LEFT(C3315,FIND(" ",C3315&amp;" ")-1)),OR(LEN(LEFT(C3315,FIND(" ",C3315&amp;" ")-1))=6,LEN(LEFT(C3315,FIND(" ",C3315&amp;" ")-1))=7),OR(ISNUMBER(MATCH(LEFT(C3315,FIND(" ",C3315&amp;" ")-1),'Look Up Values'!$G$2:$G$1000,0)),ISNUMBER(MATCH(LEFT(C3315,FIND(" ",C3315&amp;" ")-1),'Look Up Values'!$AE$2:$AE$2000,0)))),"","EWC error")),"")</f>
        <v/>
      </c>
      <c r="M3315" s="242" t="str" cm="1">
        <f t="array" ref="M3315">IF(AND(G3315&lt;&gt;0,G3315&lt;&gt;""),IF(E3315="","",IF(ISNUMBER(MATCH(SUBSTITUTE(E3315," ",""),SUBSTITUTE('Look Up Values'!$I$2:$I$10," ",""),0)),"","State error")),"")</f>
        <v/>
      </c>
      <c r="N3315" s="242" t="str" cm="1">
        <f t="array" ref="N3315">IF(AND(G3315&lt;&gt;0,G3315&lt;&gt;""),IF(F3315="","",IF(ISNUMBER(MATCH(SUBSTITUTE(F3315," ",""),SUBSTITUTE('Look Up Values'!$W$2:$W$30," ",""),0)),"","D&amp;R error")),"")</f>
        <v/>
      </c>
      <c r="O3315" s="256" t="str">
        <f t="shared" si="103"/>
        <v/>
      </c>
    </row>
    <row r="3316" spans="1:15" ht="15.75">
      <c r="A3316" s="250">
        <v>3309</v>
      </c>
      <c r="B3316" s="208"/>
      <c r="C3316" s="49"/>
      <c r="D3316" s="50"/>
      <c r="E3316" s="50"/>
      <c r="F3316" s="50"/>
      <c r="G3316" s="209"/>
      <c r="H3316" s="48"/>
      <c r="I3316" s="457" t="str">
        <f t="shared" si="102"/>
        <v/>
      </c>
      <c r="J3316" s="241" cm="1">
        <f t="array" ref="J3316">SUMPRODUCT(--(K3316:N3316&lt;&gt;"")) + IF(TRIM(O3316)="",0,LEN(O3316)-LEN(SUBSTITUTE(O3316,",",""))+1)</f>
        <v>0</v>
      </c>
      <c r="K3316" s="242" t="str">
        <f>IF(AND(G3316&lt;&gt;0,G3316&lt;&gt;""),IF(B3316="","",IF(ISNUMBER(MATCH(B3316,'Look Up Values'!$B$2:$B$500,0)),"","Dest. error")),"")</f>
        <v/>
      </c>
      <c r="L3316" s="242" t="str">
        <f>IF(AND(G3316&lt;&gt;0,G3316&lt;&gt;""),IF(C3316="","",IF(AND(ISNUMBER(--LEFT(C3316,FIND(" ",C3316&amp;" ")-1)),OR(LEN(LEFT(C3316,FIND(" ",C3316&amp;" ")-1))=6,LEN(LEFT(C3316,FIND(" ",C3316&amp;" ")-1))=7),OR(ISNUMBER(MATCH(LEFT(C3316,FIND(" ",C3316&amp;" ")-1),'Look Up Values'!$G$2:$G$1000,0)),ISNUMBER(MATCH(LEFT(C3316,FIND(" ",C3316&amp;" ")-1),'Look Up Values'!$AE$2:$AE$2000,0)))),"","EWC error")),"")</f>
        <v/>
      </c>
      <c r="M3316" s="242" t="str" cm="1">
        <f t="array" ref="M3316">IF(AND(G3316&lt;&gt;0,G3316&lt;&gt;""),IF(E3316="","",IF(ISNUMBER(MATCH(SUBSTITUTE(E3316," ",""),SUBSTITUTE('Look Up Values'!$I$2:$I$10," ",""),0)),"","State error")),"")</f>
        <v/>
      </c>
      <c r="N3316" s="242" t="str" cm="1">
        <f t="array" ref="N3316">IF(AND(G3316&lt;&gt;0,G3316&lt;&gt;""),IF(F3316="","",IF(ISNUMBER(MATCH(SUBSTITUTE(F3316," ",""),SUBSTITUTE('Look Up Values'!$W$2:$W$30," ",""),0)),"","D&amp;R error")),"")</f>
        <v/>
      </c>
      <c r="O3316" s="256" t="str">
        <f t="shared" si="103"/>
        <v/>
      </c>
    </row>
    <row r="3317" spans="1:15" ht="15.75">
      <c r="A3317" s="250">
        <v>3310</v>
      </c>
      <c r="B3317" s="208"/>
      <c r="C3317" s="49"/>
      <c r="D3317" s="50"/>
      <c r="E3317" s="50"/>
      <c r="F3317" s="50"/>
      <c r="G3317" s="209"/>
      <c r="H3317" s="48"/>
      <c r="I3317" s="457" t="str">
        <f t="shared" si="102"/>
        <v/>
      </c>
      <c r="J3317" s="241" cm="1">
        <f t="array" ref="J3317">SUMPRODUCT(--(K3317:N3317&lt;&gt;"")) + IF(TRIM(O3317)="",0,LEN(O3317)-LEN(SUBSTITUTE(O3317,",",""))+1)</f>
        <v>0</v>
      </c>
      <c r="K3317" s="242" t="str">
        <f>IF(AND(G3317&lt;&gt;0,G3317&lt;&gt;""),IF(B3317="","",IF(ISNUMBER(MATCH(B3317,'Look Up Values'!$B$2:$B$500,0)),"","Dest. error")),"")</f>
        <v/>
      </c>
      <c r="L3317" s="242" t="str">
        <f>IF(AND(G3317&lt;&gt;0,G3317&lt;&gt;""),IF(C3317="","",IF(AND(ISNUMBER(--LEFT(C3317,FIND(" ",C3317&amp;" ")-1)),OR(LEN(LEFT(C3317,FIND(" ",C3317&amp;" ")-1))=6,LEN(LEFT(C3317,FIND(" ",C3317&amp;" ")-1))=7),OR(ISNUMBER(MATCH(LEFT(C3317,FIND(" ",C3317&amp;" ")-1),'Look Up Values'!$G$2:$G$1000,0)),ISNUMBER(MATCH(LEFT(C3317,FIND(" ",C3317&amp;" ")-1),'Look Up Values'!$AE$2:$AE$2000,0)))),"","EWC error")),"")</f>
        <v/>
      </c>
      <c r="M3317" s="242" t="str" cm="1">
        <f t="array" ref="M3317">IF(AND(G3317&lt;&gt;0,G3317&lt;&gt;""),IF(E3317="","",IF(ISNUMBER(MATCH(SUBSTITUTE(E3317," ",""),SUBSTITUTE('Look Up Values'!$I$2:$I$10," ",""),0)),"","State error")),"")</f>
        <v/>
      </c>
      <c r="N3317" s="242" t="str" cm="1">
        <f t="array" ref="N3317">IF(AND(G3317&lt;&gt;0,G3317&lt;&gt;""),IF(F3317="","",IF(ISNUMBER(MATCH(SUBSTITUTE(F3317," ",""),SUBSTITUTE('Look Up Values'!$W$2:$W$30," ",""),0)),"","D&amp;R error")),"")</f>
        <v/>
      </c>
      <c r="O3317" s="256" t="str">
        <f t="shared" si="103"/>
        <v/>
      </c>
    </row>
    <row r="3318" spans="1:15" ht="15.75">
      <c r="A3318" s="250">
        <v>3311</v>
      </c>
      <c r="B3318" s="208"/>
      <c r="C3318" s="49"/>
      <c r="D3318" s="50"/>
      <c r="E3318" s="50"/>
      <c r="F3318" s="50"/>
      <c r="G3318" s="209"/>
      <c r="H3318" s="48"/>
      <c r="I3318" s="457" t="str">
        <f t="shared" si="102"/>
        <v/>
      </c>
      <c r="J3318" s="241" cm="1">
        <f t="array" ref="J3318">SUMPRODUCT(--(K3318:N3318&lt;&gt;"")) + IF(TRIM(O3318)="",0,LEN(O3318)-LEN(SUBSTITUTE(O3318,",",""))+1)</f>
        <v>0</v>
      </c>
      <c r="K3318" s="242" t="str">
        <f>IF(AND(G3318&lt;&gt;0,G3318&lt;&gt;""),IF(B3318="","",IF(ISNUMBER(MATCH(B3318,'Look Up Values'!$B$2:$B$500,0)),"","Dest. error")),"")</f>
        <v/>
      </c>
      <c r="L3318" s="242" t="str">
        <f>IF(AND(G3318&lt;&gt;0,G3318&lt;&gt;""),IF(C3318="","",IF(AND(ISNUMBER(--LEFT(C3318,FIND(" ",C3318&amp;" ")-1)),OR(LEN(LEFT(C3318,FIND(" ",C3318&amp;" ")-1))=6,LEN(LEFT(C3318,FIND(" ",C3318&amp;" ")-1))=7),OR(ISNUMBER(MATCH(LEFT(C3318,FIND(" ",C3318&amp;" ")-1),'Look Up Values'!$G$2:$G$1000,0)),ISNUMBER(MATCH(LEFT(C3318,FIND(" ",C3318&amp;" ")-1),'Look Up Values'!$AE$2:$AE$2000,0)))),"","EWC error")),"")</f>
        <v/>
      </c>
      <c r="M3318" s="242" t="str" cm="1">
        <f t="array" ref="M3318">IF(AND(G3318&lt;&gt;0,G3318&lt;&gt;""),IF(E3318="","",IF(ISNUMBER(MATCH(SUBSTITUTE(E3318," ",""),SUBSTITUTE('Look Up Values'!$I$2:$I$10," ",""),0)),"","State error")),"")</f>
        <v/>
      </c>
      <c r="N3318" s="242" t="str" cm="1">
        <f t="array" ref="N3318">IF(AND(G3318&lt;&gt;0,G3318&lt;&gt;""),IF(F3318="","",IF(ISNUMBER(MATCH(SUBSTITUTE(F3318," ",""),SUBSTITUTE('Look Up Values'!$W$2:$W$30," ",""),0)),"","D&amp;R error")),"")</f>
        <v/>
      </c>
      <c r="O3318" s="256" t="str">
        <f t="shared" si="103"/>
        <v/>
      </c>
    </row>
    <row r="3319" spans="1:15" ht="15.75">
      <c r="A3319" s="250">
        <v>3312</v>
      </c>
      <c r="B3319" s="208"/>
      <c r="C3319" s="49"/>
      <c r="D3319" s="50"/>
      <c r="E3319" s="50"/>
      <c r="F3319" s="50"/>
      <c r="G3319" s="209"/>
      <c r="H3319" s="48"/>
      <c r="I3319" s="457" t="str">
        <f t="shared" si="102"/>
        <v/>
      </c>
      <c r="J3319" s="241" cm="1">
        <f t="array" ref="J3319">SUMPRODUCT(--(K3319:N3319&lt;&gt;"")) + IF(TRIM(O3319)="",0,LEN(O3319)-LEN(SUBSTITUTE(O3319,",",""))+1)</f>
        <v>0</v>
      </c>
      <c r="K3319" s="242" t="str">
        <f>IF(AND(G3319&lt;&gt;0,G3319&lt;&gt;""),IF(B3319="","",IF(ISNUMBER(MATCH(B3319,'Look Up Values'!$B$2:$B$500,0)),"","Dest. error")),"")</f>
        <v/>
      </c>
      <c r="L3319" s="242" t="str">
        <f>IF(AND(G3319&lt;&gt;0,G3319&lt;&gt;""),IF(C3319="","",IF(AND(ISNUMBER(--LEFT(C3319,FIND(" ",C3319&amp;" ")-1)),OR(LEN(LEFT(C3319,FIND(" ",C3319&amp;" ")-1))=6,LEN(LEFT(C3319,FIND(" ",C3319&amp;" ")-1))=7),OR(ISNUMBER(MATCH(LEFT(C3319,FIND(" ",C3319&amp;" ")-1),'Look Up Values'!$G$2:$G$1000,0)),ISNUMBER(MATCH(LEFT(C3319,FIND(" ",C3319&amp;" ")-1),'Look Up Values'!$AE$2:$AE$2000,0)))),"","EWC error")),"")</f>
        <v/>
      </c>
      <c r="M3319" s="242" t="str" cm="1">
        <f t="array" ref="M3319">IF(AND(G3319&lt;&gt;0,G3319&lt;&gt;""),IF(E3319="","",IF(ISNUMBER(MATCH(SUBSTITUTE(E3319," ",""),SUBSTITUTE('Look Up Values'!$I$2:$I$10," ",""),0)),"","State error")),"")</f>
        <v/>
      </c>
      <c r="N3319" s="242" t="str" cm="1">
        <f t="array" ref="N3319">IF(AND(G3319&lt;&gt;0,G3319&lt;&gt;""),IF(F3319="","",IF(ISNUMBER(MATCH(SUBSTITUTE(F3319," ",""),SUBSTITUTE('Look Up Values'!$W$2:$W$30," ",""),0)),"","D&amp;R error")),"")</f>
        <v/>
      </c>
      <c r="O3319" s="256" t="str">
        <f t="shared" si="103"/>
        <v/>
      </c>
    </row>
    <row r="3320" spans="1:15" ht="15.75">
      <c r="A3320" s="250">
        <v>3313</v>
      </c>
      <c r="B3320" s="208"/>
      <c r="C3320" s="49"/>
      <c r="D3320" s="50"/>
      <c r="E3320" s="50"/>
      <c r="F3320" s="50"/>
      <c r="G3320" s="209"/>
      <c r="H3320" s="48"/>
      <c r="I3320" s="457" t="str">
        <f t="shared" si="102"/>
        <v/>
      </c>
      <c r="J3320" s="241" cm="1">
        <f t="array" ref="J3320">SUMPRODUCT(--(K3320:N3320&lt;&gt;"")) + IF(TRIM(O3320)="",0,LEN(O3320)-LEN(SUBSTITUTE(O3320,",",""))+1)</f>
        <v>0</v>
      </c>
      <c r="K3320" s="242" t="str">
        <f>IF(AND(G3320&lt;&gt;0,G3320&lt;&gt;""),IF(B3320="","",IF(ISNUMBER(MATCH(B3320,'Look Up Values'!$B$2:$B$500,0)),"","Dest. error")),"")</f>
        <v/>
      </c>
      <c r="L3320" s="242" t="str">
        <f>IF(AND(G3320&lt;&gt;0,G3320&lt;&gt;""),IF(C3320="","",IF(AND(ISNUMBER(--LEFT(C3320,FIND(" ",C3320&amp;" ")-1)),OR(LEN(LEFT(C3320,FIND(" ",C3320&amp;" ")-1))=6,LEN(LEFT(C3320,FIND(" ",C3320&amp;" ")-1))=7),OR(ISNUMBER(MATCH(LEFT(C3320,FIND(" ",C3320&amp;" ")-1),'Look Up Values'!$G$2:$G$1000,0)),ISNUMBER(MATCH(LEFT(C3320,FIND(" ",C3320&amp;" ")-1),'Look Up Values'!$AE$2:$AE$2000,0)))),"","EWC error")),"")</f>
        <v/>
      </c>
      <c r="M3320" s="242" t="str" cm="1">
        <f t="array" ref="M3320">IF(AND(G3320&lt;&gt;0,G3320&lt;&gt;""),IF(E3320="","",IF(ISNUMBER(MATCH(SUBSTITUTE(E3320," ",""),SUBSTITUTE('Look Up Values'!$I$2:$I$10," ",""),0)),"","State error")),"")</f>
        <v/>
      </c>
      <c r="N3320" s="242" t="str" cm="1">
        <f t="array" ref="N3320">IF(AND(G3320&lt;&gt;0,G3320&lt;&gt;""),IF(F3320="","",IF(ISNUMBER(MATCH(SUBSTITUTE(F3320," ",""),SUBSTITUTE('Look Up Values'!$W$2:$W$30," ",""),0)),"","D&amp;R error")),"")</f>
        <v/>
      </c>
      <c r="O3320" s="256" t="str">
        <f t="shared" si="103"/>
        <v/>
      </c>
    </row>
    <row r="3321" spans="1:15" ht="15.75">
      <c r="A3321" s="250">
        <v>3314</v>
      </c>
      <c r="B3321" s="208"/>
      <c r="C3321" s="49"/>
      <c r="D3321" s="50"/>
      <c r="E3321" s="50"/>
      <c r="F3321" s="50"/>
      <c r="G3321" s="209"/>
      <c r="H3321" s="48"/>
      <c r="I3321" s="457" t="str">
        <f t="shared" si="102"/>
        <v/>
      </c>
      <c r="J3321" s="241" cm="1">
        <f t="array" ref="J3321">SUMPRODUCT(--(K3321:N3321&lt;&gt;"")) + IF(TRIM(O3321)="",0,LEN(O3321)-LEN(SUBSTITUTE(O3321,",",""))+1)</f>
        <v>0</v>
      </c>
      <c r="K3321" s="242" t="str">
        <f>IF(AND(G3321&lt;&gt;0,G3321&lt;&gt;""),IF(B3321="","",IF(ISNUMBER(MATCH(B3321,'Look Up Values'!$B$2:$B$500,0)),"","Dest. error")),"")</f>
        <v/>
      </c>
      <c r="L3321" s="242" t="str">
        <f>IF(AND(G3321&lt;&gt;0,G3321&lt;&gt;""),IF(C3321="","",IF(AND(ISNUMBER(--LEFT(C3321,FIND(" ",C3321&amp;" ")-1)),OR(LEN(LEFT(C3321,FIND(" ",C3321&amp;" ")-1))=6,LEN(LEFT(C3321,FIND(" ",C3321&amp;" ")-1))=7),OR(ISNUMBER(MATCH(LEFT(C3321,FIND(" ",C3321&amp;" ")-1),'Look Up Values'!$G$2:$G$1000,0)),ISNUMBER(MATCH(LEFT(C3321,FIND(" ",C3321&amp;" ")-1),'Look Up Values'!$AE$2:$AE$2000,0)))),"","EWC error")),"")</f>
        <v/>
      </c>
      <c r="M3321" s="242" t="str" cm="1">
        <f t="array" ref="M3321">IF(AND(G3321&lt;&gt;0,G3321&lt;&gt;""),IF(E3321="","",IF(ISNUMBER(MATCH(SUBSTITUTE(E3321," ",""),SUBSTITUTE('Look Up Values'!$I$2:$I$10," ",""),0)),"","State error")),"")</f>
        <v/>
      </c>
      <c r="N3321" s="242" t="str" cm="1">
        <f t="array" ref="N3321">IF(AND(G3321&lt;&gt;0,G3321&lt;&gt;""),IF(F3321="","",IF(ISNUMBER(MATCH(SUBSTITUTE(F3321," ",""),SUBSTITUTE('Look Up Values'!$W$2:$W$30," ",""),0)),"","D&amp;R error")),"")</f>
        <v/>
      </c>
      <c r="O3321" s="256" t="str">
        <f t="shared" si="103"/>
        <v/>
      </c>
    </row>
    <row r="3322" spans="1:15" ht="15.75">
      <c r="A3322" s="250">
        <v>3315</v>
      </c>
      <c r="B3322" s="208"/>
      <c r="C3322" s="49"/>
      <c r="D3322" s="50"/>
      <c r="E3322" s="50"/>
      <c r="F3322" s="50"/>
      <c r="G3322" s="209"/>
      <c r="H3322" s="48"/>
      <c r="I3322" s="457" t="str">
        <f t="shared" si="102"/>
        <v/>
      </c>
      <c r="J3322" s="241" cm="1">
        <f t="array" ref="J3322">SUMPRODUCT(--(K3322:N3322&lt;&gt;"")) + IF(TRIM(O3322)="",0,LEN(O3322)-LEN(SUBSTITUTE(O3322,",",""))+1)</f>
        <v>0</v>
      </c>
      <c r="K3322" s="242" t="str">
        <f>IF(AND(G3322&lt;&gt;0,G3322&lt;&gt;""),IF(B3322="","",IF(ISNUMBER(MATCH(B3322,'Look Up Values'!$B$2:$B$500,0)),"","Dest. error")),"")</f>
        <v/>
      </c>
      <c r="L3322" s="242" t="str">
        <f>IF(AND(G3322&lt;&gt;0,G3322&lt;&gt;""),IF(C3322="","",IF(AND(ISNUMBER(--LEFT(C3322,FIND(" ",C3322&amp;" ")-1)),OR(LEN(LEFT(C3322,FIND(" ",C3322&amp;" ")-1))=6,LEN(LEFT(C3322,FIND(" ",C3322&amp;" ")-1))=7),OR(ISNUMBER(MATCH(LEFT(C3322,FIND(" ",C3322&amp;" ")-1),'Look Up Values'!$G$2:$G$1000,0)),ISNUMBER(MATCH(LEFT(C3322,FIND(" ",C3322&amp;" ")-1),'Look Up Values'!$AE$2:$AE$2000,0)))),"","EWC error")),"")</f>
        <v/>
      </c>
      <c r="M3322" s="242" t="str" cm="1">
        <f t="array" ref="M3322">IF(AND(G3322&lt;&gt;0,G3322&lt;&gt;""),IF(E3322="","",IF(ISNUMBER(MATCH(SUBSTITUTE(E3322," ",""),SUBSTITUTE('Look Up Values'!$I$2:$I$10," ",""),0)),"","State error")),"")</f>
        <v/>
      </c>
      <c r="N3322" s="242" t="str" cm="1">
        <f t="array" ref="N3322">IF(AND(G3322&lt;&gt;0,G3322&lt;&gt;""),IF(F3322="","",IF(ISNUMBER(MATCH(SUBSTITUTE(F3322," ",""),SUBSTITUTE('Look Up Values'!$W$2:$W$30," ",""),0)),"","D&amp;R error")),"")</f>
        <v/>
      </c>
      <c r="O3322" s="256" t="str">
        <f t="shared" si="103"/>
        <v/>
      </c>
    </row>
    <row r="3323" spans="1:15" ht="15.75">
      <c r="A3323" s="250">
        <v>3316</v>
      </c>
      <c r="B3323" s="208"/>
      <c r="C3323" s="49"/>
      <c r="D3323" s="50"/>
      <c r="E3323" s="50"/>
      <c r="F3323" s="50"/>
      <c r="G3323" s="209"/>
      <c r="H3323" s="48"/>
      <c r="I3323" s="457" t="str">
        <f t="shared" si="102"/>
        <v/>
      </c>
      <c r="J3323" s="241" cm="1">
        <f t="array" ref="J3323">SUMPRODUCT(--(K3323:N3323&lt;&gt;"")) + IF(TRIM(O3323)="",0,LEN(O3323)-LEN(SUBSTITUTE(O3323,",",""))+1)</f>
        <v>0</v>
      </c>
      <c r="K3323" s="242" t="str">
        <f>IF(AND(G3323&lt;&gt;0,G3323&lt;&gt;""),IF(B3323="","",IF(ISNUMBER(MATCH(B3323,'Look Up Values'!$B$2:$B$500,0)),"","Dest. error")),"")</f>
        <v/>
      </c>
      <c r="L3323" s="242" t="str">
        <f>IF(AND(G3323&lt;&gt;0,G3323&lt;&gt;""),IF(C3323="","",IF(AND(ISNUMBER(--LEFT(C3323,FIND(" ",C3323&amp;" ")-1)),OR(LEN(LEFT(C3323,FIND(" ",C3323&amp;" ")-1))=6,LEN(LEFT(C3323,FIND(" ",C3323&amp;" ")-1))=7),OR(ISNUMBER(MATCH(LEFT(C3323,FIND(" ",C3323&amp;" ")-1),'Look Up Values'!$G$2:$G$1000,0)),ISNUMBER(MATCH(LEFT(C3323,FIND(" ",C3323&amp;" ")-1),'Look Up Values'!$AE$2:$AE$2000,0)))),"","EWC error")),"")</f>
        <v/>
      </c>
      <c r="M3323" s="242" t="str" cm="1">
        <f t="array" ref="M3323">IF(AND(G3323&lt;&gt;0,G3323&lt;&gt;""),IF(E3323="","",IF(ISNUMBER(MATCH(SUBSTITUTE(E3323," ",""),SUBSTITUTE('Look Up Values'!$I$2:$I$10," ",""),0)),"","State error")),"")</f>
        <v/>
      </c>
      <c r="N3323" s="242" t="str" cm="1">
        <f t="array" ref="N3323">IF(AND(G3323&lt;&gt;0,G3323&lt;&gt;""),IF(F3323="","",IF(ISNUMBER(MATCH(SUBSTITUTE(F3323," ",""),SUBSTITUTE('Look Up Values'!$W$2:$W$30," ",""),0)),"","D&amp;R error")),"")</f>
        <v/>
      </c>
      <c r="O3323" s="256" t="str">
        <f t="shared" si="103"/>
        <v/>
      </c>
    </row>
    <row r="3324" spans="1:15" ht="15.75">
      <c r="A3324" s="250">
        <v>3317</v>
      </c>
      <c r="B3324" s="208"/>
      <c r="C3324" s="49"/>
      <c r="D3324" s="50"/>
      <c r="E3324" s="50"/>
      <c r="F3324" s="50"/>
      <c r="G3324" s="209"/>
      <c r="H3324" s="48"/>
      <c r="I3324" s="457" t="str">
        <f t="shared" si="102"/>
        <v/>
      </c>
      <c r="J3324" s="241" cm="1">
        <f t="array" ref="J3324">SUMPRODUCT(--(K3324:N3324&lt;&gt;"")) + IF(TRIM(O3324)="",0,LEN(O3324)-LEN(SUBSTITUTE(O3324,",",""))+1)</f>
        <v>0</v>
      </c>
      <c r="K3324" s="242" t="str">
        <f>IF(AND(G3324&lt;&gt;0,G3324&lt;&gt;""),IF(B3324="","",IF(ISNUMBER(MATCH(B3324,'Look Up Values'!$B$2:$B$500,0)),"","Dest. error")),"")</f>
        <v/>
      </c>
      <c r="L3324" s="242" t="str">
        <f>IF(AND(G3324&lt;&gt;0,G3324&lt;&gt;""),IF(C3324="","",IF(AND(ISNUMBER(--LEFT(C3324,FIND(" ",C3324&amp;" ")-1)),OR(LEN(LEFT(C3324,FIND(" ",C3324&amp;" ")-1))=6,LEN(LEFT(C3324,FIND(" ",C3324&amp;" ")-1))=7),OR(ISNUMBER(MATCH(LEFT(C3324,FIND(" ",C3324&amp;" ")-1),'Look Up Values'!$G$2:$G$1000,0)),ISNUMBER(MATCH(LEFT(C3324,FIND(" ",C3324&amp;" ")-1),'Look Up Values'!$AE$2:$AE$2000,0)))),"","EWC error")),"")</f>
        <v/>
      </c>
      <c r="M3324" s="242" t="str" cm="1">
        <f t="array" ref="M3324">IF(AND(G3324&lt;&gt;0,G3324&lt;&gt;""),IF(E3324="","",IF(ISNUMBER(MATCH(SUBSTITUTE(E3324," ",""),SUBSTITUTE('Look Up Values'!$I$2:$I$10," ",""),0)),"","State error")),"")</f>
        <v/>
      </c>
      <c r="N3324" s="242" t="str" cm="1">
        <f t="array" ref="N3324">IF(AND(G3324&lt;&gt;0,G3324&lt;&gt;""),IF(F3324="","",IF(ISNUMBER(MATCH(SUBSTITUTE(F3324," ",""),SUBSTITUTE('Look Up Values'!$W$2:$W$30," ",""),0)),"","D&amp;R error")),"")</f>
        <v/>
      </c>
      <c r="O3324" s="256" t="str">
        <f t="shared" si="103"/>
        <v/>
      </c>
    </row>
    <row r="3325" spans="1:15" ht="15.75">
      <c r="A3325" s="250">
        <v>3318</v>
      </c>
      <c r="B3325" s="208"/>
      <c r="C3325" s="49"/>
      <c r="D3325" s="50"/>
      <c r="E3325" s="50"/>
      <c r="F3325" s="50"/>
      <c r="G3325" s="209"/>
      <c r="H3325" s="48"/>
      <c r="I3325" s="457" t="str">
        <f t="shared" si="102"/>
        <v/>
      </c>
      <c r="J3325" s="241" cm="1">
        <f t="array" ref="J3325">SUMPRODUCT(--(K3325:N3325&lt;&gt;"")) + IF(TRIM(O3325)="",0,LEN(O3325)-LEN(SUBSTITUTE(O3325,",",""))+1)</f>
        <v>0</v>
      </c>
      <c r="K3325" s="242" t="str">
        <f>IF(AND(G3325&lt;&gt;0,G3325&lt;&gt;""),IF(B3325="","",IF(ISNUMBER(MATCH(B3325,'Look Up Values'!$B$2:$B$500,0)),"","Dest. error")),"")</f>
        <v/>
      </c>
      <c r="L3325" s="242" t="str">
        <f>IF(AND(G3325&lt;&gt;0,G3325&lt;&gt;""),IF(C3325="","",IF(AND(ISNUMBER(--LEFT(C3325,FIND(" ",C3325&amp;" ")-1)),OR(LEN(LEFT(C3325,FIND(" ",C3325&amp;" ")-1))=6,LEN(LEFT(C3325,FIND(" ",C3325&amp;" ")-1))=7),OR(ISNUMBER(MATCH(LEFT(C3325,FIND(" ",C3325&amp;" ")-1),'Look Up Values'!$G$2:$G$1000,0)),ISNUMBER(MATCH(LEFT(C3325,FIND(" ",C3325&amp;" ")-1),'Look Up Values'!$AE$2:$AE$2000,0)))),"","EWC error")),"")</f>
        <v/>
      </c>
      <c r="M3325" s="242" t="str" cm="1">
        <f t="array" ref="M3325">IF(AND(G3325&lt;&gt;0,G3325&lt;&gt;""),IF(E3325="","",IF(ISNUMBER(MATCH(SUBSTITUTE(E3325," ",""),SUBSTITUTE('Look Up Values'!$I$2:$I$10," ",""),0)),"","State error")),"")</f>
        <v/>
      </c>
      <c r="N3325" s="242" t="str" cm="1">
        <f t="array" ref="N3325">IF(AND(G3325&lt;&gt;0,G3325&lt;&gt;""),IF(F3325="","",IF(ISNUMBER(MATCH(SUBSTITUTE(F3325," ",""),SUBSTITUTE('Look Up Values'!$W$2:$W$30," ",""),0)),"","D&amp;R error")),"")</f>
        <v/>
      </c>
      <c r="O3325" s="256" t="str">
        <f t="shared" si="103"/>
        <v/>
      </c>
    </row>
    <row r="3326" spans="1:15" ht="15.75">
      <c r="A3326" s="250">
        <v>3319</v>
      </c>
      <c r="B3326" s="208"/>
      <c r="C3326" s="49"/>
      <c r="D3326" s="50"/>
      <c r="E3326" s="50"/>
      <c r="F3326" s="50"/>
      <c r="G3326" s="209"/>
      <c r="H3326" s="48"/>
      <c r="I3326" s="457" t="str">
        <f t="shared" si="102"/>
        <v/>
      </c>
      <c r="J3326" s="241" cm="1">
        <f t="array" ref="J3326">SUMPRODUCT(--(K3326:N3326&lt;&gt;"")) + IF(TRIM(O3326)="",0,LEN(O3326)-LEN(SUBSTITUTE(O3326,",",""))+1)</f>
        <v>0</v>
      </c>
      <c r="K3326" s="242" t="str">
        <f>IF(AND(G3326&lt;&gt;0,G3326&lt;&gt;""),IF(B3326="","",IF(ISNUMBER(MATCH(B3326,'Look Up Values'!$B$2:$B$500,0)),"","Dest. error")),"")</f>
        <v/>
      </c>
      <c r="L3326" s="242" t="str">
        <f>IF(AND(G3326&lt;&gt;0,G3326&lt;&gt;""),IF(C3326="","",IF(AND(ISNUMBER(--LEFT(C3326,FIND(" ",C3326&amp;" ")-1)),OR(LEN(LEFT(C3326,FIND(" ",C3326&amp;" ")-1))=6,LEN(LEFT(C3326,FIND(" ",C3326&amp;" ")-1))=7),OR(ISNUMBER(MATCH(LEFT(C3326,FIND(" ",C3326&amp;" ")-1),'Look Up Values'!$G$2:$G$1000,0)),ISNUMBER(MATCH(LEFT(C3326,FIND(" ",C3326&amp;" ")-1),'Look Up Values'!$AE$2:$AE$2000,0)))),"","EWC error")),"")</f>
        <v/>
      </c>
      <c r="M3326" s="242" t="str" cm="1">
        <f t="array" ref="M3326">IF(AND(G3326&lt;&gt;0,G3326&lt;&gt;""),IF(E3326="","",IF(ISNUMBER(MATCH(SUBSTITUTE(E3326," ",""),SUBSTITUTE('Look Up Values'!$I$2:$I$10," ",""),0)),"","State error")),"")</f>
        <v/>
      </c>
      <c r="N3326" s="242" t="str" cm="1">
        <f t="array" ref="N3326">IF(AND(G3326&lt;&gt;0,G3326&lt;&gt;""),IF(F3326="","",IF(ISNUMBER(MATCH(SUBSTITUTE(F3326," ",""),SUBSTITUTE('Look Up Values'!$W$2:$W$30," ",""),0)),"","D&amp;R error")),"")</f>
        <v/>
      </c>
      <c r="O3326" s="256" t="str">
        <f t="shared" si="103"/>
        <v/>
      </c>
    </row>
    <row r="3327" spans="1:15" ht="15.75">
      <c r="A3327" s="250">
        <v>3320</v>
      </c>
      <c r="B3327" s="208"/>
      <c r="C3327" s="49"/>
      <c r="D3327" s="50"/>
      <c r="E3327" s="50"/>
      <c r="F3327" s="50"/>
      <c r="G3327" s="209"/>
      <c r="H3327" s="48"/>
      <c r="I3327" s="457" t="str">
        <f t="shared" si="102"/>
        <v/>
      </c>
      <c r="J3327" s="241" cm="1">
        <f t="array" ref="J3327">SUMPRODUCT(--(K3327:N3327&lt;&gt;"")) + IF(TRIM(O3327)="",0,LEN(O3327)-LEN(SUBSTITUTE(O3327,",",""))+1)</f>
        <v>0</v>
      </c>
      <c r="K3327" s="242" t="str">
        <f>IF(AND(G3327&lt;&gt;0,G3327&lt;&gt;""),IF(B3327="","",IF(ISNUMBER(MATCH(B3327,'Look Up Values'!$B$2:$B$500,0)),"","Dest. error")),"")</f>
        <v/>
      </c>
      <c r="L3327" s="242" t="str">
        <f>IF(AND(G3327&lt;&gt;0,G3327&lt;&gt;""),IF(C3327="","",IF(AND(ISNUMBER(--LEFT(C3327,FIND(" ",C3327&amp;" ")-1)),OR(LEN(LEFT(C3327,FIND(" ",C3327&amp;" ")-1))=6,LEN(LEFT(C3327,FIND(" ",C3327&amp;" ")-1))=7),OR(ISNUMBER(MATCH(LEFT(C3327,FIND(" ",C3327&amp;" ")-1),'Look Up Values'!$G$2:$G$1000,0)),ISNUMBER(MATCH(LEFT(C3327,FIND(" ",C3327&amp;" ")-1),'Look Up Values'!$AE$2:$AE$2000,0)))),"","EWC error")),"")</f>
        <v/>
      </c>
      <c r="M3327" s="242" t="str" cm="1">
        <f t="array" ref="M3327">IF(AND(G3327&lt;&gt;0,G3327&lt;&gt;""),IF(E3327="","",IF(ISNUMBER(MATCH(SUBSTITUTE(E3327," ",""),SUBSTITUTE('Look Up Values'!$I$2:$I$10," ",""),0)),"","State error")),"")</f>
        <v/>
      </c>
      <c r="N3327" s="242" t="str" cm="1">
        <f t="array" ref="N3327">IF(AND(G3327&lt;&gt;0,G3327&lt;&gt;""),IF(F3327="","",IF(ISNUMBER(MATCH(SUBSTITUTE(F3327," ",""),SUBSTITUTE('Look Up Values'!$W$2:$W$30," ",""),0)),"","D&amp;R error")),"")</f>
        <v/>
      </c>
      <c r="O3327" s="256" t="str">
        <f t="shared" si="103"/>
        <v/>
      </c>
    </row>
    <row r="3328" spans="1:15" ht="15.75">
      <c r="A3328" s="250">
        <v>3321</v>
      </c>
      <c r="B3328" s="208"/>
      <c r="C3328" s="49"/>
      <c r="D3328" s="50"/>
      <c r="E3328" s="50"/>
      <c r="F3328" s="50"/>
      <c r="G3328" s="209"/>
      <c r="H3328" s="48"/>
      <c r="I3328" s="457" t="str">
        <f t="shared" si="102"/>
        <v/>
      </c>
      <c r="J3328" s="241" cm="1">
        <f t="array" ref="J3328">SUMPRODUCT(--(K3328:N3328&lt;&gt;"")) + IF(TRIM(O3328)="",0,LEN(O3328)-LEN(SUBSTITUTE(O3328,",",""))+1)</f>
        <v>0</v>
      </c>
      <c r="K3328" s="242" t="str">
        <f>IF(AND(G3328&lt;&gt;0,G3328&lt;&gt;""),IF(B3328="","",IF(ISNUMBER(MATCH(B3328,'Look Up Values'!$B$2:$B$500,0)),"","Dest. error")),"")</f>
        <v/>
      </c>
      <c r="L3328" s="242" t="str">
        <f>IF(AND(G3328&lt;&gt;0,G3328&lt;&gt;""),IF(C3328="","",IF(AND(ISNUMBER(--LEFT(C3328,FIND(" ",C3328&amp;" ")-1)),OR(LEN(LEFT(C3328,FIND(" ",C3328&amp;" ")-1))=6,LEN(LEFT(C3328,FIND(" ",C3328&amp;" ")-1))=7),OR(ISNUMBER(MATCH(LEFT(C3328,FIND(" ",C3328&amp;" ")-1),'Look Up Values'!$G$2:$G$1000,0)),ISNUMBER(MATCH(LEFT(C3328,FIND(" ",C3328&amp;" ")-1),'Look Up Values'!$AE$2:$AE$2000,0)))),"","EWC error")),"")</f>
        <v/>
      </c>
      <c r="M3328" s="242" t="str" cm="1">
        <f t="array" ref="M3328">IF(AND(G3328&lt;&gt;0,G3328&lt;&gt;""),IF(E3328="","",IF(ISNUMBER(MATCH(SUBSTITUTE(E3328," ",""),SUBSTITUTE('Look Up Values'!$I$2:$I$10," ",""),0)),"","State error")),"")</f>
        <v/>
      </c>
      <c r="N3328" s="242" t="str" cm="1">
        <f t="array" ref="N3328">IF(AND(G3328&lt;&gt;0,G3328&lt;&gt;""),IF(F3328="","",IF(ISNUMBER(MATCH(SUBSTITUTE(F3328," ",""),SUBSTITUTE('Look Up Values'!$W$2:$W$30," ",""),0)),"","D&amp;R error")),"")</f>
        <v/>
      </c>
      <c r="O3328" s="256" t="str">
        <f t="shared" si="103"/>
        <v/>
      </c>
    </row>
    <row r="3329" spans="1:15" ht="15.75">
      <c r="A3329" s="250">
        <v>3322</v>
      </c>
      <c r="B3329" s="208"/>
      <c r="C3329" s="49"/>
      <c r="D3329" s="50"/>
      <c r="E3329" s="50"/>
      <c r="F3329" s="50"/>
      <c r="G3329" s="209"/>
      <c r="H3329" s="48"/>
      <c r="I3329" s="457" t="str">
        <f t="shared" si="102"/>
        <v/>
      </c>
      <c r="J3329" s="241" cm="1">
        <f t="array" ref="J3329">SUMPRODUCT(--(K3329:N3329&lt;&gt;"")) + IF(TRIM(O3329)="",0,LEN(O3329)-LEN(SUBSTITUTE(O3329,",",""))+1)</f>
        <v>0</v>
      </c>
      <c r="K3329" s="242" t="str">
        <f>IF(AND(G3329&lt;&gt;0,G3329&lt;&gt;""),IF(B3329="","",IF(ISNUMBER(MATCH(B3329,'Look Up Values'!$B$2:$B$500,0)),"","Dest. error")),"")</f>
        <v/>
      </c>
      <c r="L3329" s="242" t="str">
        <f>IF(AND(G3329&lt;&gt;0,G3329&lt;&gt;""),IF(C3329="","",IF(AND(ISNUMBER(--LEFT(C3329,FIND(" ",C3329&amp;" ")-1)),OR(LEN(LEFT(C3329,FIND(" ",C3329&amp;" ")-1))=6,LEN(LEFT(C3329,FIND(" ",C3329&amp;" ")-1))=7),OR(ISNUMBER(MATCH(LEFT(C3329,FIND(" ",C3329&amp;" ")-1),'Look Up Values'!$G$2:$G$1000,0)),ISNUMBER(MATCH(LEFT(C3329,FIND(" ",C3329&amp;" ")-1),'Look Up Values'!$AE$2:$AE$2000,0)))),"","EWC error")),"")</f>
        <v/>
      </c>
      <c r="M3329" s="242" t="str" cm="1">
        <f t="array" ref="M3329">IF(AND(G3329&lt;&gt;0,G3329&lt;&gt;""),IF(E3329="","",IF(ISNUMBER(MATCH(SUBSTITUTE(E3329," ",""),SUBSTITUTE('Look Up Values'!$I$2:$I$10," ",""),0)),"","State error")),"")</f>
        <v/>
      </c>
      <c r="N3329" s="242" t="str" cm="1">
        <f t="array" ref="N3329">IF(AND(G3329&lt;&gt;0,G3329&lt;&gt;""),IF(F3329="","",IF(ISNUMBER(MATCH(SUBSTITUTE(F3329," ",""),SUBSTITUTE('Look Up Values'!$W$2:$W$30," ",""),0)),"","D&amp;R error")),"")</f>
        <v/>
      </c>
      <c r="O3329" s="256" t="str">
        <f t="shared" si="103"/>
        <v/>
      </c>
    </row>
    <row r="3330" spans="1:15" ht="15.75">
      <c r="A3330" s="250">
        <v>3323</v>
      </c>
      <c r="B3330" s="208"/>
      <c r="C3330" s="49"/>
      <c r="D3330" s="50"/>
      <c r="E3330" s="50"/>
      <c r="F3330" s="50"/>
      <c r="G3330" s="209"/>
      <c r="H3330" s="48"/>
      <c r="I3330" s="457" t="str">
        <f t="shared" si="102"/>
        <v/>
      </c>
      <c r="J3330" s="241" cm="1">
        <f t="array" ref="J3330">SUMPRODUCT(--(K3330:N3330&lt;&gt;"")) + IF(TRIM(O3330)="",0,LEN(O3330)-LEN(SUBSTITUTE(O3330,",",""))+1)</f>
        <v>0</v>
      </c>
      <c r="K3330" s="242" t="str">
        <f>IF(AND(G3330&lt;&gt;0,G3330&lt;&gt;""),IF(B3330="","",IF(ISNUMBER(MATCH(B3330,'Look Up Values'!$B$2:$B$500,0)),"","Dest. error")),"")</f>
        <v/>
      </c>
      <c r="L3330" s="242" t="str">
        <f>IF(AND(G3330&lt;&gt;0,G3330&lt;&gt;""),IF(C3330="","",IF(AND(ISNUMBER(--LEFT(C3330,FIND(" ",C3330&amp;" ")-1)),OR(LEN(LEFT(C3330,FIND(" ",C3330&amp;" ")-1))=6,LEN(LEFT(C3330,FIND(" ",C3330&amp;" ")-1))=7),OR(ISNUMBER(MATCH(LEFT(C3330,FIND(" ",C3330&amp;" ")-1),'Look Up Values'!$G$2:$G$1000,0)),ISNUMBER(MATCH(LEFT(C3330,FIND(" ",C3330&amp;" ")-1),'Look Up Values'!$AE$2:$AE$2000,0)))),"","EWC error")),"")</f>
        <v/>
      </c>
      <c r="M3330" s="242" t="str" cm="1">
        <f t="array" ref="M3330">IF(AND(G3330&lt;&gt;0,G3330&lt;&gt;""),IF(E3330="","",IF(ISNUMBER(MATCH(SUBSTITUTE(E3330," ",""),SUBSTITUTE('Look Up Values'!$I$2:$I$10," ",""),0)),"","State error")),"")</f>
        <v/>
      </c>
      <c r="N3330" s="242" t="str" cm="1">
        <f t="array" ref="N3330">IF(AND(G3330&lt;&gt;0,G3330&lt;&gt;""),IF(F3330="","",IF(ISNUMBER(MATCH(SUBSTITUTE(F3330," ",""),SUBSTITUTE('Look Up Values'!$W$2:$W$30," ",""),0)),"","D&amp;R error")),"")</f>
        <v/>
      </c>
      <c r="O3330" s="256" t="str">
        <f t="shared" si="103"/>
        <v/>
      </c>
    </row>
    <row r="3331" spans="1:15" ht="15.75">
      <c r="A3331" s="250">
        <v>3324</v>
      </c>
      <c r="B3331" s="208"/>
      <c r="C3331" s="49"/>
      <c r="D3331" s="50"/>
      <c r="E3331" s="50"/>
      <c r="F3331" s="50"/>
      <c r="G3331" s="209"/>
      <c r="H3331" s="48"/>
      <c r="I3331" s="457" t="str">
        <f t="shared" si="102"/>
        <v/>
      </c>
      <c r="J3331" s="241" cm="1">
        <f t="array" ref="J3331">SUMPRODUCT(--(K3331:N3331&lt;&gt;"")) + IF(TRIM(O3331)="",0,LEN(O3331)-LEN(SUBSTITUTE(O3331,",",""))+1)</f>
        <v>0</v>
      </c>
      <c r="K3331" s="242" t="str">
        <f>IF(AND(G3331&lt;&gt;0,G3331&lt;&gt;""),IF(B3331="","",IF(ISNUMBER(MATCH(B3331,'Look Up Values'!$B$2:$B$500,0)),"","Dest. error")),"")</f>
        <v/>
      </c>
      <c r="L3331" s="242" t="str">
        <f>IF(AND(G3331&lt;&gt;0,G3331&lt;&gt;""),IF(C3331="","",IF(AND(ISNUMBER(--LEFT(C3331,FIND(" ",C3331&amp;" ")-1)),OR(LEN(LEFT(C3331,FIND(" ",C3331&amp;" ")-1))=6,LEN(LEFT(C3331,FIND(" ",C3331&amp;" ")-1))=7),OR(ISNUMBER(MATCH(LEFT(C3331,FIND(" ",C3331&amp;" ")-1),'Look Up Values'!$G$2:$G$1000,0)),ISNUMBER(MATCH(LEFT(C3331,FIND(" ",C3331&amp;" ")-1),'Look Up Values'!$AE$2:$AE$2000,0)))),"","EWC error")),"")</f>
        <v/>
      </c>
      <c r="M3331" s="242" t="str" cm="1">
        <f t="array" ref="M3331">IF(AND(G3331&lt;&gt;0,G3331&lt;&gt;""),IF(E3331="","",IF(ISNUMBER(MATCH(SUBSTITUTE(E3331," ",""),SUBSTITUTE('Look Up Values'!$I$2:$I$10," ",""),0)),"","State error")),"")</f>
        <v/>
      </c>
      <c r="N3331" s="242" t="str" cm="1">
        <f t="array" ref="N3331">IF(AND(G3331&lt;&gt;0,G3331&lt;&gt;""),IF(F3331="","",IF(ISNUMBER(MATCH(SUBSTITUTE(F3331," ",""),SUBSTITUTE('Look Up Values'!$W$2:$W$30," ",""),0)),"","D&amp;R error")),"")</f>
        <v/>
      </c>
      <c r="O3331" s="256" t="str">
        <f t="shared" si="103"/>
        <v/>
      </c>
    </row>
    <row r="3332" spans="1:15" ht="15.75">
      <c r="A3332" s="250">
        <v>3325</v>
      </c>
      <c r="B3332" s="208"/>
      <c r="C3332" s="49"/>
      <c r="D3332" s="50"/>
      <c r="E3332" s="50"/>
      <c r="F3332" s="50"/>
      <c r="G3332" s="209"/>
      <c r="H3332" s="48"/>
      <c r="I3332" s="457" t="str">
        <f t="shared" si="102"/>
        <v/>
      </c>
      <c r="J3332" s="241" cm="1">
        <f t="array" ref="J3332">SUMPRODUCT(--(K3332:N3332&lt;&gt;"")) + IF(TRIM(O3332)="",0,LEN(O3332)-LEN(SUBSTITUTE(O3332,",",""))+1)</f>
        <v>0</v>
      </c>
      <c r="K3332" s="242" t="str">
        <f>IF(AND(G3332&lt;&gt;0,G3332&lt;&gt;""),IF(B3332="","",IF(ISNUMBER(MATCH(B3332,'Look Up Values'!$B$2:$B$500,0)),"","Dest. error")),"")</f>
        <v/>
      </c>
      <c r="L3332" s="242" t="str">
        <f>IF(AND(G3332&lt;&gt;0,G3332&lt;&gt;""),IF(C3332="","",IF(AND(ISNUMBER(--LEFT(C3332,FIND(" ",C3332&amp;" ")-1)),OR(LEN(LEFT(C3332,FIND(" ",C3332&amp;" ")-1))=6,LEN(LEFT(C3332,FIND(" ",C3332&amp;" ")-1))=7),OR(ISNUMBER(MATCH(LEFT(C3332,FIND(" ",C3332&amp;" ")-1),'Look Up Values'!$G$2:$G$1000,0)),ISNUMBER(MATCH(LEFT(C3332,FIND(" ",C3332&amp;" ")-1),'Look Up Values'!$AE$2:$AE$2000,0)))),"","EWC error")),"")</f>
        <v/>
      </c>
      <c r="M3332" s="242" t="str" cm="1">
        <f t="array" ref="M3332">IF(AND(G3332&lt;&gt;0,G3332&lt;&gt;""),IF(E3332="","",IF(ISNUMBER(MATCH(SUBSTITUTE(E3332," ",""),SUBSTITUTE('Look Up Values'!$I$2:$I$10," ",""),0)),"","State error")),"")</f>
        <v/>
      </c>
      <c r="N3332" s="242" t="str" cm="1">
        <f t="array" ref="N3332">IF(AND(G3332&lt;&gt;0,G3332&lt;&gt;""),IF(F3332="","",IF(ISNUMBER(MATCH(SUBSTITUTE(F3332," ",""),SUBSTITUTE('Look Up Values'!$W$2:$W$30," ",""),0)),"","D&amp;R error")),"")</f>
        <v/>
      </c>
      <c r="O3332" s="256" t="str">
        <f t="shared" si="103"/>
        <v/>
      </c>
    </row>
    <row r="3333" spans="1:15" ht="15.75">
      <c r="A3333" s="250">
        <v>3326</v>
      </c>
      <c r="B3333" s="208"/>
      <c r="C3333" s="49"/>
      <c r="D3333" s="50"/>
      <c r="E3333" s="50"/>
      <c r="F3333" s="50"/>
      <c r="G3333" s="209"/>
      <c r="H3333" s="48"/>
      <c r="I3333" s="457" t="str">
        <f t="shared" si="102"/>
        <v/>
      </c>
      <c r="J3333" s="241" cm="1">
        <f t="array" ref="J3333">SUMPRODUCT(--(K3333:N3333&lt;&gt;"")) + IF(TRIM(O3333)="",0,LEN(O3333)-LEN(SUBSTITUTE(O3333,",",""))+1)</f>
        <v>0</v>
      </c>
      <c r="K3333" s="242" t="str">
        <f>IF(AND(G3333&lt;&gt;0,G3333&lt;&gt;""),IF(B3333="","",IF(ISNUMBER(MATCH(B3333,'Look Up Values'!$B$2:$B$500,0)),"","Dest. error")),"")</f>
        <v/>
      </c>
      <c r="L3333" s="242" t="str">
        <f>IF(AND(G3333&lt;&gt;0,G3333&lt;&gt;""),IF(C3333="","",IF(AND(ISNUMBER(--LEFT(C3333,FIND(" ",C3333&amp;" ")-1)),OR(LEN(LEFT(C3333,FIND(" ",C3333&amp;" ")-1))=6,LEN(LEFT(C3333,FIND(" ",C3333&amp;" ")-1))=7),OR(ISNUMBER(MATCH(LEFT(C3333,FIND(" ",C3333&amp;" ")-1),'Look Up Values'!$G$2:$G$1000,0)),ISNUMBER(MATCH(LEFT(C3333,FIND(" ",C3333&amp;" ")-1),'Look Up Values'!$AE$2:$AE$2000,0)))),"","EWC error")),"")</f>
        <v/>
      </c>
      <c r="M3333" s="242" t="str" cm="1">
        <f t="array" ref="M3333">IF(AND(G3333&lt;&gt;0,G3333&lt;&gt;""),IF(E3333="","",IF(ISNUMBER(MATCH(SUBSTITUTE(E3333," ",""),SUBSTITUTE('Look Up Values'!$I$2:$I$10," ",""),0)),"","State error")),"")</f>
        <v/>
      </c>
      <c r="N3333" s="242" t="str" cm="1">
        <f t="array" ref="N3333">IF(AND(G3333&lt;&gt;0,G3333&lt;&gt;""),IF(F3333="","",IF(ISNUMBER(MATCH(SUBSTITUTE(F3333," ",""),SUBSTITUTE('Look Up Values'!$W$2:$W$30," ",""),0)),"","D&amp;R error")),"")</f>
        <v/>
      </c>
      <c r="O3333" s="256" t="str">
        <f t="shared" si="103"/>
        <v/>
      </c>
    </row>
    <row r="3334" spans="1:15" ht="15.75">
      <c r="A3334" s="250">
        <v>3327</v>
      </c>
      <c r="B3334" s="208"/>
      <c r="C3334" s="49"/>
      <c r="D3334" s="50"/>
      <c r="E3334" s="50"/>
      <c r="F3334" s="50"/>
      <c r="G3334" s="209"/>
      <c r="H3334" s="48"/>
      <c r="I3334" s="457" t="str">
        <f t="shared" si="102"/>
        <v/>
      </c>
      <c r="J3334" s="241" cm="1">
        <f t="array" ref="J3334">SUMPRODUCT(--(K3334:N3334&lt;&gt;"")) + IF(TRIM(O3334)="",0,LEN(O3334)-LEN(SUBSTITUTE(O3334,",",""))+1)</f>
        <v>0</v>
      </c>
      <c r="K3334" s="242" t="str">
        <f>IF(AND(G3334&lt;&gt;0,G3334&lt;&gt;""),IF(B3334="","",IF(ISNUMBER(MATCH(B3334,'Look Up Values'!$B$2:$B$500,0)),"","Dest. error")),"")</f>
        <v/>
      </c>
      <c r="L3334" s="242" t="str">
        <f>IF(AND(G3334&lt;&gt;0,G3334&lt;&gt;""),IF(C3334="","",IF(AND(ISNUMBER(--LEFT(C3334,FIND(" ",C3334&amp;" ")-1)),OR(LEN(LEFT(C3334,FIND(" ",C3334&amp;" ")-1))=6,LEN(LEFT(C3334,FIND(" ",C3334&amp;" ")-1))=7),OR(ISNUMBER(MATCH(LEFT(C3334,FIND(" ",C3334&amp;" ")-1),'Look Up Values'!$G$2:$G$1000,0)),ISNUMBER(MATCH(LEFT(C3334,FIND(" ",C3334&amp;" ")-1),'Look Up Values'!$AE$2:$AE$2000,0)))),"","EWC error")),"")</f>
        <v/>
      </c>
      <c r="M3334" s="242" t="str" cm="1">
        <f t="array" ref="M3334">IF(AND(G3334&lt;&gt;0,G3334&lt;&gt;""),IF(E3334="","",IF(ISNUMBER(MATCH(SUBSTITUTE(E3334," ",""),SUBSTITUTE('Look Up Values'!$I$2:$I$10," ",""),0)),"","State error")),"")</f>
        <v/>
      </c>
      <c r="N3334" s="242" t="str" cm="1">
        <f t="array" ref="N3334">IF(AND(G3334&lt;&gt;0,G3334&lt;&gt;""),IF(F3334="","",IF(ISNUMBER(MATCH(SUBSTITUTE(F3334," ",""),SUBSTITUTE('Look Up Values'!$W$2:$W$30," ",""),0)),"","D&amp;R error")),"")</f>
        <v/>
      </c>
      <c r="O3334" s="256" t="str">
        <f t="shared" si="103"/>
        <v/>
      </c>
    </row>
    <row r="3335" spans="1:15" ht="15.75">
      <c r="A3335" s="250">
        <v>3328</v>
      </c>
      <c r="B3335" s="208"/>
      <c r="C3335" s="49"/>
      <c r="D3335" s="50"/>
      <c r="E3335" s="50"/>
      <c r="F3335" s="50"/>
      <c r="G3335" s="209"/>
      <c r="H3335" s="48"/>
      <c r="I3335" s="457" t="str">
        <f t="shared" si="102"/>
        <v/>
      </c>
      <c r="J3335" s="241" cm="1">
        <f t="array" ref="J3335">SUMPRODUCT(--(K3335:N3335&lt;&gt;"")) + IF(TRIM(O3335)="",0,LEN(O3335)-LEN(SUBSTITUTE(O3335,",",""))+1)</f>
        <v>0</v>
      </c>
      <c r="K3335" s="242" t="str">
        <f>IF(AND(G3335&lt;&gt;0,G3335&lt;&gt;""),IF(B3335="","",IF(ISNUMBER(MATCH(B3335,'Look Up Values'!$B$2:$B$500,0)),"","Dest. error")),"")</f>
        <v/>
      </c>
      <c r="L3335" s="242" t="str">
        <f>IF(AND(G3335&lt;&gt;0,G3335&lt;&gt;""),IF(C3335="","",IF(AND(ISNUMBER(--LEFT(C3335,FIND(" ",C3335&amp;" ")-1)),OR(LEN(LEFT(C3335,FIND(" ",C3335&amp;" ")-1))=6,LEN(LEFT(C3335,FIND(" ",C3335&amp;" ")-1))=7),OR(ISNUMBER(MATCH(LEFT(C3335,FIND(" ",C3335&amp;" ")-1),'Look Up Values'!$G$2:$G$1000,0)),ISNUMBER(MATCH(LEFT(C3335,FIND(" ",C3335&amp;" ")-1),'Look Up Values'!$AE$2:$AE$2000,0)))),"","EWC error")),"")</f>
        <v/>
      </c>
      <c r="M3335" s="242" t="str" cm="1">
        <f t="array" ref="M3335">IF(AND(G3335&lt;&gt;0,G3335&lt;&gt;""),IF(E3335="","",IF(ISNUMBER(MATCH(SUBSTITUTE(E3335," ",""),SUBSTITUTE('Look Up Values'!$I$2:$I$10," ",""),0)),"","State error")),"")</f>
        <v/>
      </c>
      <c r="N3335" s="242" t="str" cm="1">
        <f t="array" ref="N3335">IF(AND(G3335&lt;&gt;0,G3335&lt;&gt;""),IF(F3335="","",IF(ISNUMBER(MATCH(SUBSTITUTE(F3335," ",""),SUBSTITUTE('Look Up Values'!$W$2:$W$30," ",""),0)),"","D&amp;R error")),"")</f>
        <v/>
      </c>
      <c r="O3335" s="256" t="str">
        <f t="shared" si="103"/>
        <v/>
      </c>
    </row>
    <row r="3336" spans="1:15" ht="15.75">
      <c r="A3336" s="250">
        <v>3329</v>
      </c>
      <c r="B3336" s="208"/>
      <c r="C3336" s="49"/>
      <c r="D3336" s="50"/>
      <c r="E3336" s="50"/>
      <c r="F3336" s="50"/>
      <c r="G3336" s="209"/>
      <c r="H3336" s="48"/>
      <c r="I3336" s="457" t="str">
        <f t="shared" si="102"/>
        <v/>
      </c>
      <c r="J3336" s="241" cm="1">
        <f t="array" ref="J3336">SUMPRODUCT(--(K3336:N3336&lt;&gt;"")) + IF(TRIM(O3336)="",0,LEN(O3336)-LEN(SUBSTITUTE(O3336,",",""))+1)</f>
        <v>0</v>
      </c>
      <c r="K3336" s="242" t="str">
        <f>IF(AND(G3336&lt;&gt;0,G3336&lt;&gt;""),IF(B3336="","",IF(ISNUMBER(MATCH(B3336,'Look Up Values'!$B$2:$B$500,0)),"","Dest. error")),"")</f>
        <v/>
      </c>
      <c r="L3336" s="242" t="str">
        <f>IF(AND(G3336&lt;&gt;0,G3336&lt;&gt;""),IF(C3336="","",IF(AND(ISNUMBER(--LEFT(C3336,FIND(" ",C3336&amp;" ")-1)),OR(LEN(LEFT(C3336,FIND(" ",C3336&amp;" ")-1))=6,LEN(LEFT(C3336,FIND(" ",C3336&amp;" ")-1))=7),OR(ISNUMBER(MATCH(LEFT(C3336,FIND(" ",C3336&amp;" ")-1),'Look Up Values'!$G$2:$G$1000,0)),ISNUMBER(MATCH(LEFT(C3336,FIND(" ",C3336&amp;" ")-1),'Look Up Values'!$AE$2:$AE$2000,0)))),"","EWC error")),"")</f>
        <v/>
      </c>
      <c r="M3336" s="242" t="str" cm="1">
        <f t="array" ref="M3336">IF(AND(G3336&lt;&gt;0,G3336&lt;&gt;""),IF(E3336="","",IF(ISNUMBER(MATCH(SUBSTITUTE(E3336," ",""),SUBSTITUTE('Look Up Values'!$I$2:$I$10," ",""),0)),"","State error")),"")</f>
        <v/>
      </c>
      <c r="N3336" s="242" t="str" cm="1">
        <f t="array" ref="N3336">IF(AND(G3336&lt;&gt;0,G3336&lt;&gt;""),IF(F3336="","",IF(ISNUMBER(MATCH(SUBSTITUTE(F3336," ",""),SUBSTITUTE('Look Up Values'!$W$2:$W$30," ",""),0)),"","D&amp;R error")),"")</f>
        <v/>
      </c>
      <c r="O3336" s="256" t="str">
        <f t="shared" si="103"/>
        <v/>
      </c>
    </row>
    <row r="3337" spans="1:15" ht="15.75">
      <c r="A3337" s="250">
        <v>3330</v>
      </c>
      <c r="B3337" s="208"/>
      <c r="C3337" s="49"/>
      <c r="D3337" s="50"/>
      <c r="E3337" s="50"/>
      <c r="F3337" s="50"/>
      <c r="G3337" s="209"/>
      <c r="H3337" s="48"/>
      <c r="I3337" s="457" t="str">
        <f t="shared" ref="I3337:I3400" si="104">IF(IFERROR(--SUBSTITUTE(J3337,CHAR(160),""),0)&gt;0,A3337,"")</f>
        <v/>
      </c>
      <c r="J3337" s="241" cm="1">
        <f t="array" ref="J3337">SUMPRODUCT(--(K3337:N3337&lt;&gt;"")) + IF(TRIM(O3337)="",0,LEN(O3337)-LEN(SUBSTITUTE(O3337,",",""))+1)</f>
        <v>0</v>
      </c>
      <c r="K3337" s="242" t="str">
        <f>IF(AND(G3337&lt;&gt;0,G3337&lt;&gt;""),IF(B3337="","",IF(ISNUMBER(MATCH(B3337,'Look Up Values'!$B$2:$B$500,0)),"","Dest. error")),"")</f>
        <v/>
      </c>
      <c r="L3337" s="242" t="str">
        <f>IF(AND(G3337&lt;&gt;0,G3337&lt;&gt;""),IF(C3337="","",IF(AND(ISNUMBER(--LEFT(C3337,FIND(" ",C3337&amp;" ")-1)),OR(LEN(LEFT(C3337,FIND(" ",C3337&amp;" ")-1))=6,LEN(LEFT(C3337,FIND(" ",C3337&amp;" ")-1))=7),OR(ISNUMBER(MATCH(LEFT(C3337,FIND(" ",C3337&amp;" ")-1),'Look Up Values'!$G$2:$G$1000,0)),ISNUMBER(MATCH(LEFT(C3337,FIND(" ",C3337&amp;" ")-1),'Look Up Values'!$AE$2:$AE$2000,0)))),"","EWC error")),"")</f>
        <v/>
      </c>
      <c r="M3337" s="242" t="str" cm="1">
        <f t="array" ref="M3337">IF(AND(G3337&lt;&gt;0,G3337&lt;&gt;""),IF(E3337="","",IF(ISNUMBER(MATCH(SUBSTITUTE(E3337," ",""),SUBSTITUTE('Look Up Values'!$I$2:$I$10," ",""),0)),"","State error")),"")</f>
        <v/>
      </c>
      <c r="N3337" s="242" t="str" cm="1">
        <f t="array" ref="N3337">IF(AND(G3337&lt;&gt;0,G3337&lt;&gt;""),IF(F3337="","",IF(ISNUMBER(MATCH(SUBSTITUTE(F3337," ",""),SUBSTITUTE('Look Up Values'!$W$2:$W$30," ",""),0)),"","D&amp;R error")),"")</f>
        <v/>
      </c>
      <c r="O3337" s="256" t="str">
        <f t="shared" ref="O3337:O3400" si="105">IF(OR(G3337="",G3337=0),"",IF((TRIM(SUBSTITUTE(B3337,CHAR(160),""))&amp;TRIM(SUBSTITUTE(C3337,CHAR(160),""))&amp;TRIM(SUBSTITUTE(F3337,CHAR(160),""))&amp;TRIM(SUBSTITUTE(E3337,CHAR(160),"")))&lt;&gt;"",IF((--(TRIM(SUBSTITUTE(B3337,CHAR(160),""))&lt;&gt;"")+--(TRIM(SUBSTITUTE(C3337,CHAR(160),""))&lt;&gt;"")+--(TRIM(SUBSTITUTE(F3337,CHAR(160),""))&lt;&gt;"")+--(TRIM(SUBSTITUTE(E3337,CHAR(160),""))&lt;&gt;""))=4,"",LEFT(IF(TRIM(SUBSTITUTE(B3337,CHAR(160),""))="","Dest, ","")&amp;IF(TRIM(SUBSTITUTE(C3337,CHAR(160),""))="","EWC, ","")&amp;IF(TRIM(SUBSTITUTE(F3337,CHAR(160),""))="","D&amp;R, ","")&amp;IF(TRIM(SUBSTITUTE(E3337,CHAR(160),""))="","State, ",""),LEN(IF(TRIM(SUBSTITUTE(B3337,CHAR(160),""))="","Dest, ","")&amp;IF(TRIM(SUBSTITUTE(C3337,CHAR(160),""))="","EWC, ","")&amp;IF(TRIM(SUBSTITUTE(F3337,CHAR(160),""))="","D&amp;R, ","")&amp;IF(TRIM(SUBSTITUTE(E3337,CHAR(160),""))="","State, ",""))-2)),LEFT(IF(TRIM(SUBSTITUTE(B3337,CHAR(160),""))="","Dest, ","")&amp;IF(TRIM(SUBSTITUTE(C3337,CHAR(160),""))="","EWC, ","")&amp;IF(TRIM(SUBSTITUTE(F3337,CHAR(160),""))="","D&amp;R, ","")&amp;IF(TRIM(SUBSTITUTE(E3337,CHAR(160),""))="","State, ",""),LEN(IF(TRIM(SUBSTITUTE(B3337,CHAR(160),""))="","Dest, ","")&amp;IF(TRIM(SUBSTITUTE(C3337,CHAR(160),""))="","EWC, ","")&amp;IF(TRIM(SUBSTITUTE(F3337,CHAR(160),""))="","D&amp;R, ","")&amp;IF(TRIM(SUBSTITUTE(E3337,CHAR(160),""))="","State, ",""))-2)))</f>
        <v/>
      </c>
    </row>
    <row r="3338" spans="1:15" ht="15.75">
      <c r="A3338" s="250">
        <v>3331</v>
      </c>
      <c r="B3338" s="208"/>
      <c r="C3338" s="49"/>
      <c r="D3338" s="50"/>
      <c r="E3338" s="50"/>
      <c r="F3338" s="50"/>
      <c r="G3338" s="209"/>
      <c r="H3338" s="48"/>
      <c r="I3338" s="457" t="str">
        <f t="shared" si="104"/>
        <v/>
      </c>
      <c r="J3338" s="241" cm="1">
        <f t="array" ref="J3338">SUMPRODUCT(--(K3338:N3338&lt;&gt;"")) + IF(TRIM(O3338)="",0,LEN(O3338)-LEN(SUBSTITUTE(O3338,",",""))+1)</f>
        <v>0</v>
      </c>
      <c r="K3338" s="242" t="str">
        <f>IF(AND(G3338&lt;&gt;0,G3338&lt;&gt;""),IF(B3338="","",IF(ISNUMBER(MATCH(B3338,'Look Up Values'!$B$2:$B$500,0)),"","Dest. error")),"")</f>
        <v/>
      </c>
      <c r="L3338" s="242" t="str">
        <f>IF(AND(G3338&lt;&gt;0,G3338&lt;&gt;""),IF(C3338="","",IF(AND(ISNUMBER(--LEFT(C3338,FIND(" ",C3338&amp;" ")-1)),OR(LEN(LEFT(C3338,FIND(" ",C3338&amp;" ")-1))=6,LEN(LEFT(C3338,FIND(" ",C3338&amp;" ")-1))=7),OR(ISNUMBER(MATCH(LEFT(C3338,FIND(" ",C3338&amp;" ")-1),'Look Up Values'!$G$2:$G$1000,0)),ISNUMBER(MATCH(LEFT(C3338,FIND(" ",C3338&amp;" ")-1),'Look Up Values'!$AE$2:$AE$2000,0)))),"","EWC error")),"")</f>
        <v/>
      </c>
      <c r="M3338" s="242" t="str" cm="1">
        <f t="array" ref="M3338">IF(AND(G3338&lt;&gt;0,G3338&lt;&gt;""),IF(E3338="","",IF(ISNUMBER(MATCH(SUBSTITUTE(E3338," ",""),SUBSTITUTE('Look Up Values'!$I$2:$I$10," ",""),0)),"","State error")),"")</f>
        <v/>
      </c>
      <c r="N3338" s="242" t="str" cm="1">
        <f t="array" ref="N3338">IF(AND(G3338&lt;&gt;0,G3338&lt;&gt;""),IF(F3338="","",IF(ISNUMBER(MATCH(SUBSTITUTE(F3338," ",""),SUBSTITUTE('Look Up Values'!$W$2:$W$30," ",""),0)),"","D&amp;R error")),"")</f>
        <v/>
      </c>
      <c r="O3338" s="256" t="str">
        <f t="shared" si="105"/>
        <v/>
      </c>
    </row>
    <row r="3339" spans="1:15" ht="15.75">
      <c r="A3339" s="250">
        <v>3332</v>
      </c>
      <c r="B3339" s="208"/>
      <c r="C3339" s="49"/>
      <c r="D3339" s="50"/>
      <c r="E3339" s="50"/>
      <c r="F3339" s="50"/>
      <c r="G3339" s="209"/>
      <c r="H3339" s="48"/>
      <c r="I3339" s="457" t="str">
        <f t="shared" si="104"/>
        <v/>
      </c>
      <c r="J3339" s="241" cm="1">
        <f t="array" ref="J3339">SUMPRODUCT(--(K3339:N3339&lt;&gt;"")) + IF(TRIM(O3339)="",0,LEN(O3339)-LEN(SUBSTITUTE(O3339,",",""))+1)</f>
        <v>0</v>
      </c>
      <c r="K3339" s="242" t="str">
        <f>IF(AND(G3339&lt;&gt;0,G3339&lt;&gt;""),IF(B3339="","",IF(ISNUMBER(MATCH(B3339,'Look Up Values'!$B$2:$B$500,0)),"","Dest. error")),"")</f>
        <v/>
      </c>
      <c r="L3339" s="242" t="str">
        <f>IF(AND(G3339&lt;&gt;0,G3339&lt;&gt;""),IF(C3339="","",IF(AND(ISNUMBER(--LEFT(C3339,FIND(" ",C3339&amp;" ")-1)),OR(LEN(LEFT(C3339,FIND(" ",C3339&amp;" ")-1))=6,LEN(LEFT(C3339,FIND(" ",C3339&amp;" ")-1))=7),OR(ISNUMBER(MATCH(LEFT(C3339,FIND(" ",C3339&amp;" ")-1),'Look Up Values'!$G$2:$G$1000,0)),ISNUMBER(MATCH(LEFT(C3339,FIND(" ",C3339&amp;" ")-1),'Look Up Values'!$AE$2:$AE$2000,0)))),"","EWC error")),"")</f>
        <v/>
      </c>
      <c r="M3339" s="242" t="str" cm="1">
        <f t="array" ref="M3339">IF(AND(G3339&lt;&gt;0,G3339&lt;&gt;""),IF(E3339="","",IF(ISNUMBER(MATCH(SUBSTITUTE(E3339," ",""),SUBSTITUTE('Look Up Values'!$I$2:$I$10," ",""),0)),"","State error")),"")</f>
        <v/>
      </c>
      <c r="N3339" s="242" t="str" cm="1">
        <f t="array" ref="N3339">IF(AND(G3339&lt;&gt;0,G3339&lt;&gt;""),IF(F3339="","",IF(ISNUMBER(MATCH(SUBSTITUTE(F3339," ",""),SUBSTITUTE('Look Up Values'!$W$2:$W$30," ",""),0)),"","D&amp;R error")),"")</f>
        <v/>
      </c>
      <c r="O3339" s="256" t="str">
        <f t="shared" si="105"/>
        <v/>
      </c>
    </row>
    <row r="3340" spans="1:15" ht="15.75">
      <c r="A3340" s="250">
        <v>3333</v>
      </c>
      <c r="B3340" s="208"/>
      <c r="C3340" s="49"/>
      <c r="D3340" s="50"/>
      <c r="E3340" s="50"/>
      <c r="F3340" s="50"/>
      <c r="G3340" s="209"/>
      <c r="H3340" s="48"/>
      <c r="I3340" s="457" t="str">
        <f t="shared" si="104"/>
        <v/>
      </c>
      <c r="J3340" s="241" cm="1">
        <f t="array" ref="J3340">SUMPRODUCT(--(K3340:N3340&lt;&gt;"")) + IF(TRIM(O3340)="",0,LEN(O3340)-LEN(SUBSTITUTE(O3340,",",""))+1)</f>
        <v>0</v>
      </c>
      <c r="K3340" s="242" t="str">
        <f>IF(AND(G3340&lt;&gt;0,G3340&lt;&gt;""),IF(B3340="","",IF(ISNUMBER(MATCH(B3340,'Look Up Values'!$B$2:$B$500,0)),"","Dest. error")),"")</f>
        <v/>
      </c>
      <c r="L3340" s="242" t="str">
        <f>IF(AND(G3340&lt;&gt;0,G3340&lt;&gt;""),IF(C3340="","",IF(AND(ISNUMBER(--LEFT(C3340,FIND(" ",C3340&amp;" ")-1)),OR(LEN(LEFT(C3340,FIND(" ",C3340&amp;" ")-1))=6,LEN(LEFT(C3340,FIND(" ",C3340&amp;" ")-1))=7),OR(ISNUMBER(MATCH(LEFT(C3340,FIND(" ",C3340&amp;" ")-1),'Look Up Values'!$G$2:$G$1000,0)),ISNUMBER(MATCH(LEFT(C3340,FIND(" ",C3340&amp;" ")-1),'Look Up Values'!$AE$2:$AE$2000,0)))),"","EWC error")),"")</f>
        <v/>
      </c>
      <c r="M3340" s="242" t="str" cm="1">
        <f t="array" ref="M3340">IF(AND(G3340&lt;&gt;0,G3340&lt;&gt;""),IF(E3340="","",IF(ISNUMBER(MATCH(SUBSTITUTE(E3340," ",""),SUBSTITUTE('Look Up Values'!$I$2:$I$10," ",""),0)),"","State error")),"")</f>
        <v/>
      </c>
      <c r="N3340" s="242" t="str" cm="1">
        <f t="array" ref="N3340">IF(AND(G3340&lt;&gt;0,G3340&lt;&gt;""),IF(F3340="","",IF(ISNUMBER(MATCH(SUBSTITUTE(F3340," ",""),SUBSTITUTE('Look Up Values'!$W$2:$W$30," ",""),0)),"","D&amp;R error")),"")</f>
        <v/>
      </c>
      <c r="O3340" s="256" t="str">
        <f t="shared" si="105"/>
        <v/>
      </c>
    </row>
    <row r="3341" spans="1:15" ht="15.75">
      <c r="A3341" s="250">
        <v>3334</v>
      </c>
      <c r="B3341" s="208"/>
      <c r="C3341" s="49"/>
      <c r="D3341" s="50"/>
      <c r="E3341" s="50"/>
      <c r="F3341" s="50"/>
      <c r="G3341" s="209"/>
      <c r="H3341" s="48"/>
      <c r="I3341" s="457" t="str">
        <f t="shared" si="104"/>
        <v/>
      </c>
      <c r="J3341" s="241" cm="1">
        <f t="array" ref="J3341">SUMPRODUCT(--(K3341:N3341&lt;&gt;"")) + IF(TRIM(O3341)="",0,LEN(O3341)-LEN(SUBSTITUTE(O3341,",",""))+1)</f>
        <v>0</v>
      </c>
      <c r="K3341" s="242" t="str">
        <f>IF(AND(G3341&lt;&gt;0,G3341&lt;&gt;""),IF(B3341="","",IF(ISNUMBER(MATCH(B3341,'Look Up Values'!$B$2:$B$500,0)),"","Dest. error")),"")</f>
        <v/>
      </c>
      <c r="L3341" s="242" t="str">
        <f>IF(AND(G3341&lt;&gt;0,G3341&lt;&gt;""),IF(C3341="","",IF(AND(ISNUMBER(--LEFT(C3341,FIND(" ",C3341&amp;" ")-1)),OR(LEN(LEFT(C3341,FIND(" ",C3341&amp;" ")-1))=6,LEN(LEFT(C3341,FIND(" ",C3341&amp;" ")-1))=7),OR(ISNUMBER(MATCH(LEFT(C3341,FIND(" ",C3341&amp;" ")-1),'Look Up Values'!$G$2:$G$1000,0)),ISNUMBER(MATCH(LEFT(C3341,FIND(" ",C3341&amp;" ")-1),'Look Up Values'!$AE$2:$AE$2000,0)))),"","EWC error")),"")</f>
        <v/>
      </c>
      <c r="M3341" s="242" t="str" cm="1">
        <f t="array" ref="M3341">IF(AND(G3341&lt;&gt;0,G3341&lt;&gt;""),IF(E3341="","",IF(ISNUMBER(MATCH(SUBSTITUTE(E3341," ",""),SUBSTITUTE('Look Up Values'!$I$2:$I$10," ",""),0)),"","State error")),"")</f>
        <v/>
      </c>
      <c r="N3341" s="242" t="str" cm="1">
        <f t="array" ref="N3341">IF(AND(G3341&lt;&gt;0,G3341&lt;&gt;""),IF(F3341="","",IF(ISNUMBER(MATCH(SUBSTITUTE(F3341," ",""),SUBSTITUTE('Look Up Values'!$W$2:$W$30," ",""),0)),"","D&amp;R error")),"")</f>
        <v/>
      </c>
      <c r="O3341" s="256" t="str">
        <f t="shared" si="105"/>
        <v/>
      </c>
    </row>
    <row r="3342" spans="1:15" ht="15.75">
      <c r="A3342" s="250">
        <v>3335</v>
      </c>
      <c r="B3342" s="208"/>
      <c r="C3342" s="49"/>
      <c r="D3342" s="50"/>
      <c r="E3342" s="50"/>
      <c r="F3342" s="50"/>
      <c r="G3342" s="209"/>
      <c r="H3342" s="48"/>
      <c r="I3342" s="457" t="str">
        <f t="shared" si="104"/>
        <v/>
      </c>
      <c r="J3342" s="241" cm="1">
        <f t="array" ref="J3342">SUMPRODUCT(--(K3342:N3342&lt;&gt;"")) + IF(TRIM(O3342)="",0,LEN(O3342)-LEN(SUBSTITUTE(O3342,",",""))+1)</f>
        <v>0</v>
      </c>
      <c r="K3342" s="242" t="str">
        <f>IF(AND(G3342&lt;&gt;0,G3342&lt;&gt;""),IF(B3342="","",IF(ISNUMBER(MATCH(B3342,'Look Up Values'!$B$2:$B$500,0)),"","Dest. error")),"")</f>
        <v/>
      </c>
      <c r="L3342" s="242" t="str">
        <f>IF(AND(G3342&lt;&gt;0,G3342&lt;&gt;""),IF(C3342="","",IF(AND(ISNUMBER(--LEFT(C3342,FIND(" ",C3342&amp;" ")-1)),OR(LEN(LEFT(C3342,FIND(" ",C3342&amp;" ")-1))=6,LEN(LEFT(C3342,FIND(" ",C3342&amp;" ")-1))=7),OR(ISNUMBER(MATCH(LEFT(C3342,FIND(" ",C3342&amp;" ")-1),'Look Up Values'!$G$2:$G$1000,0)),ISNUMBER(MATCH(LEFT(C3342,FIND(" ",C3342&amp;" ")-1),'Look Up Values'!$AE$2:$AE$2000,0)))),"","EWC error")),"")</f>
        <v/>
      </c>
      <c r="M3342" s="242" t="str" cm="1">
        <f t="array" ref="M3342">IF(AND(G3342&lt;&gt;0,G3342&lt;&gt;""),IF(E3342="","",IF(ISNUMBER(MATCH(SUBSTITUTE(E3342," ",""),SUBSTITUTE('Look Up Values'!$I$2:$I$10," ",""),0)),"","State error")),"")</f>
        <v/>
      </c>
      <c r="N3342" s="242" t="str" cm="1">
        <f t="array" ref="N3342">IF(AND(G3342&lt;&gt;0,G3342&lt;&gt;""),IF(F3342="","",IF(ISNUMBER(MATCH(SUBSTITUTE(F3342," ",""),SUBSTITUTE('Look Up Values'!$W$2:$W$30," ",""),0)),"","D&amp;R error")),"")</f>
        <v/>
      </c>
      <c r="O3342" s="256" t="str">
        <f t="shared" si="105"/>
        <v/>
      </c>
    </row>
    <row r="3343" spans="1:15" ht="15.75">
      <c r="A3343" s="250">
        <v>3336</v>
      </c>
      <c r="B3343" s="208"/>
      <c r="C3343" s="49"/>
      <c r="D3343" s="50"/>
      <c r="E3343" s="50"/>
      <c r="F3343" s="50"/>
      <c r="G3343" s="209"/>
      <c r="H3343" s="48"/>
      <c r="I3343" s="457" t="str">
        <f t="shared" si="104"/>
        <v/>
      </c>
      <c r="J3343" s="241" cm="1">
        <f t="array" ref="J3343">SUMPRODUCT(--(K3343:N3343&lt;&gt;"")) + IF(TRIM(O3343)="",0,LEN(O3343)-LEN(SUBSTITUTE(O3343,",",""))+1)</f>
        <v>0</v>
      </c>
      <c r="K3343" s="242" t="str">
        <f>IF(AND(G3343&lt;&gt;0,G3343&lt;&gt;""),IF(B3343="","",IF(ISNUMBER(MATCH(B3343,'Look Up Values'!$B$2:$B$500,0)),"","Dest. error")),"")</f>
        <v/>
      </c>
      <c r="L3343" s="242" t="str">
        <f>IF(AND(G3343&lt;&gt;0,G3343&lt;&gt;""),IF(C3343="","",IF(AND(ISNUMBER(--LEFT(C3343,FIND(" ",C3343&amp;" ")-1)),OR(LEN(LEFT(C3343,FIND(" ",C3343&amp;" ")-1))=6,LEN(LEFT(C3343,FIND(" ",C3343&amp;" ")-1))=7),OR(ISNUMBER(MATCH(LEFT(C3343,FIND(" ",C3343&amp;" ")-1),'Look Up Values'!$G$2:$G$1000,0)),ISNUMBER(MATCH(LEFT(C3343,FIND(" ",C3343&amp;" ")-1),'Look Up Values'!$AE$2:$AE$2000,0)))),"","EWC error")),"")</f>
        <v/>
      </c>
      <c r="M3343" s="242" t="str" cm="1">
        <f t="array" ref="M3343">IF(AND(G3343&lt;&gt;0,G3343&lt;&gt;""),IF(E3343="","",IF(ISNUMBER(MATCH(SUBSTITUTE(E3343," ",""),SUBSTITUTE('Look Up Values'!$I$2:$I$10," ",""),0)),"","State error")),"")</f>
        <v/>
      </c>
      <c r="N3343" s="242" t="str" cm="1">
        <f t="array" ref="N3343">IF(AND(G3343&lt;&gt;0,G3343&lt;&gt;""),IF(F3343="","",IF(ISNUMBER(MATCH(SUBSTITUTE(F3343," ",""),SUBSTITUTE('Look Up Values'!$W$2:$W$30," ",""),0)),"","D&amp;R error")),"")</f>
        <v/>
      </c>
      <c r="O3343" s="256" t="str">
        <f t="shared" si="105"/>
        <v/>
      </c>
    </row>
    <row r="3344" spans="1:15" ht="15.75">
      <c r="A3344" s="250">
        <v>3337</v>
      </c>
      <c r="B3344" s="208"/>
      <c r="C3344" s="49"/>
      <c r="D3344" s="50"/>
      <c r="E3344" s="50"/>
      <c r="F3344" s="50"/>
      <c r="G3344" s="209"/>
      <c r="H3344" s="48"/>
      <c r="I3344" s="457" t="str">
        <f t="shared" si="104"/>
        <v/>
      </c>
      <c r="J3344" s="241" cm="1">
        <f t="array" ref="J3344">SUMPRODUCT(--(K3344:N3344&lt;&gt;"")) + IF(TRIM(O3344)="",0,LEN(O3344)-LEN(SUBSTITUTE(O3344,",",""))+1)</f>
        <v>0</v>
      </c>
      <c r="K3344" s="242" t="str">
        <f>IF(AND(G3344&lt;&gt;0,G3344&lt;&gt;""),IF(B3344="","",IF(ISNUMBER(MATCH(B3344,'Look Up Values'!$B$2:$B$500,0)),"","Dest. error")),"")</f>
        <v/>
      </c>
      <c r="L3344" s="242" t="str">
        <f>IF(AND(G3344&lt;&gt;0,G3344&lt;&gt;""),IF(C3344="","",IF(AND(ISNUMBER(--LEFT(C3344,FIND(" ",C3344&amp;" ")-1)),OR(LEN(LEFT(C3344,FIND(" ",C3344&amp;" ")-1))=6,LEN(LEFT(C3344,FIND(" ",C3344&amp;" ")-1))=7),OR(ISNUMBER(MATCH(LEFT(C3344,FIND(" ",C3344&amp;" ")-1),'Look Up Values'!$G$2:$G$1000,0)),ISNUMBER(MATCH(LEFT(C3344,FIND(" ",C3344&amp;" ")-1),'Look Up Values'!$AE$2:$AE$2000,0)))),"","EWC error")),"")</f>
        <v/>
      </c>
      <c r="M3344" s="242" t="str" cm="1">
        <f t="array" ref="M3344">IF(AND(G3344&lt;&gt;0,G3344&lt;&gt;""),IF(E3344="","",IF(ISNUMBER(MATCH(SUBSTITUTE(E3344," ",""),SUBSTITUTE('Look Up Values'!$I$2:$I$10," ",""),0)),"","State error")),"")</f>
        <v/>
      </c>
      <c r="N3344" s="242" t="str" cm="1">
        <f t="array" ref="N3344">IF(AND(G3344&lt;&gt;0,G3344&lt;&gt;""),IF(F3344="","",IF(ISNUMBER(MATCH(SUBSTITUTE(F3344," ",""),SUBSTITUTE('Look Up Values'!$W$2:$W$30," ",""),0)),"","D&amp;R error")),"")</f>
        <v/>
      </c>
      <c r="O3344" s="256" t="str">
        <f t="shared" si="105"/>
        <v/>
      </c>
    </row>
    <row r="3345" spans="1:15" ht="15.75">
      <c r="A3345" s="250">
        <v>3338</v>
      </c>
      <c r="B3345" s="208"/>
      <c r="C3345" s="49"/>
      <c r="D3345" s="50"/>
      <c r="E3345" s="50"/>
      <c r="F3345" s="50"/>
      <c r="G3345" s="209"/>
      <c r="H3345" s="48"/>
      <c r="I3345" s="457" t="str">
        <f t="shared" si="104"/>
        <v/>
      </c>
      <c r="J3345" s="241" cm="1">
        <f t="array" ref="J3345">SUMPRODUCT(--(K3345:N3345&lt;&gt;"")) + IF(TRIM(O3345)="",0,LEN(O3345)-LEN(SUBSTITUTE(O3345,",",""))+1)</f>
        <v>0</v>
      </c>
      <c r="K3345" s="242" t="str">
        <f>IF(AND(G3345&lt;&gt;0,G3345&lt;&gt;""),IF(B3345="","",IF(ISNUMBER(MATCH(B3345,'Look Up Values'!$B$2:$B$500,0)),"","Dest. error")),"")</f>
        <v/>
      </c>
      <c r="L3345" s="242" t="str">
        <f>IF(AND(G3345&lt;&gt;0,G3345&lt;&gt;""),IF(C3345="","",IF(AND(ISNUMBER(--LEFT(C3345,FIND(" ",C3345&amp;" ")-1)),OR(LEN(LEFT(C3345,FIND(" ",C3345&amp;" ")-1))=6,LEN(LEFT(C3345,FIND(" ",C3345&amp;" ")-1))=7),OR(ISNUMBER(MATCH(LEFT(C3345,FIND(" ",C3345&amp;" ")-1),'Look Up Values'!$G$2:$G$1000,0)),ISNUMBER(MATCH(LEFT(C3345,FIND(" ",C3345&amp;" ")-1),'Look Up Values'!$AE$2:$AE$2000,0)))),"","EWC error")),"")</f>
        <v/>
      </c>
      <c r="M3345" s="242" t="str" cm="1">
        <f t="array" ref="M3345">IF(AND(G3345&lt;&gt;0,G3345&lt;&gt;""),IF(E3345="","",IF(ISNUMBER(MATCH(SUBSTITUTE(E3345," ",""),SUBSTITUTE('Look Up Values'!$I$2:$I$10," ",""),0)),"","State error")),"")</f>
        <v/>
      </c>
      <c r="N3345" s="242" t="str" cm="1">
        <f t="array" ref="N3345">IF(AND(G3345&lt;&gt;0,G3345&lt;&gt;""),IF(F3345="","",IF(ISNUMBER(MATCH(SUBSTITUTE(F3345," ",""),SUBSTITUTE('Look Up Values'!$W$2:$W$30," ",""),0)),"","D&amp;R error")),"")</f>
        <v/>
      </c>
      <c r="O3345" s="256" t="str">
        <f t="shared" si="105"/>
        <v/>
      </c>
    </row>
    <row r="3346" spans="1:15" ht="15.75">
      <c r="A3346" s="250">
        <v>3339</v>
      </c>
      <c r="B3346" s="208"/>
      <c r="C3346" s="49"/>
      <c r="D3346" s="50"/>
      <c r="E3346" s="50"/>
      <c r="F3346" s="50"/>
      <c r="G3346" s="209"/>
      <c r="H3346" s="48"/>
      <c r="I3346" s="457" t="str">
        <f t="shared" si="104"/>
        <v/>
      </c>
      <c r="J3346" s="241" cm="1">
        <f t="array" ref="J3346">SUMPRODUCT(--(K3346:N3346&lt;&gt;"")) + IF(TRIM(O3346)="",0,LEN(O3346)-LEN(SUBSTITUTE(O3346,",",""))+1)</f>
        <v>0</v>
      </c>
      <c r="K3346" s="242" t="str">
        <f>IF(AND(G3346&lt;&gt;0,G3346&lt;&gt;""),IF(B3346="","",IF(ISNUMBER(MATCH(B3346,'Look Up Values'!$B$2:$B$500,0)),"","Dest. error")),"")</f>
        <v/>
      </c>
      <c r="L3346" s="242" t="str">
        <f>IF(AND(G3346&lt;&gt;0,G3346&lt;&gt;""),IF(C3346="","",IF(AND(ISNUMBER(--LEFT(C3346,FIND(" ",C3346&amp;" ")-1)),OR(LEN(LEFT(C3346,FIND(" ",C3346&amp;" ")-1))=6,LEN(LEFT(C3346,FIND(" ",C3346&amp;" ")-1))=7),OR(ISNUMBER(MATCH(LEFT(C3346,FIND(" ",C3346&amp;" ")-1),'Look Up Values'!$G$2:$G$1000,0)),ISNUMBER(MATCH(LEFT(C3346,FIND(" ",C3346&amp;" ")-1),'Look Up Values'!$AE$2:$AE$2000,0)))),"","EWC error")),"")</f>
        <v/>
      </c>
      <c r="M3346" s="242" t="str" cm="1">
        <f t="array" ref="M3346">IF(AND(G3346&lt;&gt;0,G3346&lt;&gt;""),IF(E3346="","",IF(ISNUMBER(MATCH(SUBSTITUTE(E3346," ",""),SUBSTITUTE('Look Up Values'!$I$2:$I$10," ",""),0)),"","State error")),"")</f>
        <v/>
      </c>
      <c r="N3346" s="242" t="str" cm="1">
        <f t="array" ref="N3346">IF(AND(G3346&lt;&gt;0,G3346&lt;&gt;""),IF(F3346="","",IF(ISNUMBER(MATCH(SUBSTITUTE(F3346," ",""),SUBSTITUTE('Look Up Values'!$W$2:$W$30," ",""),0)),"","D&amp;R error")),"")</f>
        <v/>
      </c>
      <c r="O3346" s="256" t="str">
        <f t="shared" si="105"/>
        <v/>
      </c>
    </row>
    <row r="3347" spans="1:15" ht="15.75">
      <c r="A3347" s="250">
        <v>3340</v>
      </c>
      <c r="B3347" s="208"/>
      <c r="C3347" s="49"/>
      <c r="D3347" s="50"/>
      <c r="E3347" s="50"/>
      <c r="F3347" s="50"/>
      <c r="G3347" s="209"/>
      <c r="H3347" s="48"/>
      <c r="I3347" s="457" t="str">
        <f t="shared" si="104"/>
        <v/>
      </c>
      <c r="J3347" s="241" cm="1">
        <f t="array" ref="J3347">SUMPRODUCT(--(K3347:N3347&lt;&gt;"")) + IF(TRIM(O3347)="",0,LEN(O3347)-LEN(SUBSTITUTE(O3347,",",""))+1)</f>
        <v>0</v>
      </c>
      <c r="K3347" s="242" t="str">
        <f>IF(AND(G3347&lt;&gt;0,G3347&lt;&gt;""),IF(B3347="","",IF(ISNUMBER(MATCH(B3347,'Look Up Values'!$B$2:$B$500,0)),"","Dest. error")),"")</f>
        <v/>
      </c>
      <c r="L3347" s="242" t="str">
        <f>IF(AND(G3347&lt;&gt;0,G3347&lt;&gt;""),IF(C3347="","",IF(AND(ISNUMBER(--LEFT(C3347,FIND(" ",C3347&amp;" ")-1)),OR(LEN(LEFT(C3347,FIND(" ",C3347&amp;" ")-1))=6,LEN(LEFT(C3347,FIND(" ",C3347&amp;" ")-1))=7),OR(ISNUMBER(MATCH(LEFT(C3347,FIND(" ",C3347&amp;" ")-1),'Look Up Values'!$G$2:$G$1000,0)),ISNUMBER(MATCH(LEFT(C3347,FIND(" ",C3347&amp;" ")-1),'Look Up Values'!$AE$2:$AE$2000,0)))),"","EWC error")),"")</f>
        <v/>
      </c>
      <c r="M3347" s="242" t="str" cm="1">
        <f t="array" ref="M3347">IF(AND(G3347&lt;&gt;0,G3347&lt;&gt;""),IF(E3347="","",IF(ISNUMBER(MATCH(SUBSTITUTE(E3347," ",""),SUBSTITUTE('Look Up Values'!$I$2:$I$10," ",""),0)),"","State error")),"")</f>
        <v/>
      </c>
      <c r="N3347" s="242" t="str" cm="1">
        <f t="array" ref="N3347">IF(AND(G3347&lt;&gt;0,G3347&lt;&gt;""),IF(F3347="","",IF(ISNUMBER(MATCH(SUBSTITUTE(F3347," ",""),SUBSTITUTE('Look Up Values'!$W$2:$W$30," ",""),0)),"","D&amp;R error")),"")</f>
        <v/>
      </c>
      <c r="O3347" s="256" t="str">
        <f t="shared" si="105"/>
        <v/>
      </c>
    </row>
    <row r="3348" spans="1:15" ht="15.75">
      <c r="A3348" s="250">
        <v>3341</v>
      </c>
      <c r="B3348" s="208"/>
      <c r="C3348" s="49"/>
      <c r="D3348" s="50"/>
      <c r="E3348" s="50"/>
      <c r="F3348" s="50"/>
      <c r="G3348" s="209"/>
      <c r="H3348" s="48"/>
      <c r="I3348" s="457" t="str">
        <f t="shared" si="104"/>
        <v/>
      </c>
      <c r="J3348" s="241" cm="1">
        <f t="array" ref="J3348">SUMPRODUCT(--(K3348:N3348&lt;&gt;"")) + IF(TRIM(O3348)="",0,LEN(O3348)-LEN(SUBSTITUTE(O3348,",",""))+1)</f>
        <v>0</v>
      </c>
      <c r="K3348" s="242" t="str">
        <f>IF(AND(G3348&lt;&gt;0,G3348&lt;&gt;""),IF(B3348="","",IF(ISNUMBER(MATCH(B3348,'Look Up Values'!$B$2:$B$500,0)),"","Dest. error")),"")</f>
        <v/>
      </c>
      <c r="L3348" s="242" t="str">
        <f>IF(AND(G3348&lt;&gt;0,G3348&lt;&gt;""),IF(C3348="","",IF(AND(ISNUMBER(--LEFT(C3348,FIND(" ",C3348&amp;" ")-1)),OR(LEN(LEFT(C3348,FIND(" ",C3348&amp;" ")-1))=6,LEN(LEFT(C3348,FIND(" ",C3348&amp;" ")-1))=7),OR(ISNUMBER(MATCH(LEFT(C3348,FIND(" ",C3348&amp;" ")-1),'Look Up Values'!$G$2:$G$1000,0)),ISNUMBER(MATCH(LEFT(C3348,FIND(" ",C3348&amp;" ")-1),'Look Up Values'!$AE$2:$AE$2000,0)))),"","EWC error")),"")</f>
        <v/>
      </c>
      <c r="M3348" s="242" t="str" cm="1">
        <f t="array" ref="M3348">IF(AND(G3348&lt;&gt;0,G3348&lt;&gt;""),IF(E3348="","",IF(ISNUMBER(MATCH(SUBSTITUTE(E3348," ",""),SUBSTITUTE('Look Up Values'!$I$2:$I$10," ",""),0)),"","State error")),"")</f>
        <v/>
      </c>
      <c r="N3348" s="242" t="str" cm="1">
        <f t="array" ref="N3348">IF(AND(G3348&lt;&gt;0,G3348&lt;&gt;""),IF(F3348="","",IF(ISNUMBER(MATCH(SUBSTITUTE(F3348," ",""),SUBSTITUTE('Look Up Values'!$W$2:$W$30," ",""),0)),"","D&amp;R error")),"")</f>
        <v/>
      </c>
      <c r="O3348" s="256" t="str">
        <f t="shared" si="105"/>
        <v/>
      </c>
    </row>
    <row r="3349" spans="1:15" ht="15.75">
      <c r="A3349" s="250">
        <v>3342</v>
      </c>
      <c r="B3349" s="208"/>
      <c r="C3349" s="49"/>
      <c r="D3349" s="50"/>
      <c r="E3349" s="50"/>
      <c r="F3349" s="50"/>
      <c r="G3349" s="209"/>
      <c r="H3349" s="48"/>
      <c r="I3349" s="457" t="str">
        <f t="shared" si="104"/>
        <v/>
      </c>
      <c r="J3349" s="241" cm="1">
        <f t="array" ref="J3349">SUMPRODUCT(--(K3349:N3349&lt;&gt;"")) + IF(TRIM(O3349)="",0,LEN(O3349)-LEN(SUBSTITUTE(O3349,",",""))+1)</f>
        <v>0</v>
      </c>
      <c r="K3349" s="242" t="str">
        <f>IF(AND(G3349&lt;&gt;0,G3349&lt;&gt;""),IF(B3349="","",IF(ISNUMBER(MATCH(B3349,'Look Up Values'!$B$2:$B$500,0)),"","Dest. error")),"")</f>
        <v/>
      </c>
      <c r="L3349" s="242" t="str">
        <f>IF(AND(G3349&lt;&gt;0,G3349&lt;&gt;""),IF(C3349="","",IF(AND(ISNUMBER(--LEFT(C3349,FIND(" ",C3349&amp;" ")-1)),OR(LEN(LEFT(C3349,FIND(" ",C3349&amp;" ")-1))=6,LEN(LEFT(C3349,FIND(" ",C3349&amp;" ")-1))=7),OR(ISNUMBER(MATCH(LEFT(C3349,FIND(" ",C3349&amp;" ")-1),'Look Up Values'!$G$2:$G$1000,0)),ISNUMBER(MATCH(LEFT(C3349,FIND(" ",C3349&amp;" ")-1),'Look Up Values'!$AE$2:$AE$2000,0)))),"","EWC error")),"")</f>
        <v/>
      </c>
      <c r="M3349" s="242" t="str" cm="1">
        <f t="array" ref="M3349">IF(AND(G3349&lt;&gt;0,G3349&lt;&gt;""),IF(E3349="","",IF(ISNUMBER(MATCH(SUBSTITUTE(E3349," ",""),SUBSTITUTE('Look Up Values'!$I$2:$I$10," ",""),0)),"","State error")),"")</f>
        <v/>
      </c>
      <c r="N3349" s="242" t="str" cm="1">
        <f t="array" ref="N3349">IF(AND(G3349&lt;&gt;0,G3349&lt;&gt;""),IF(F3349="","",IF(ISNUMBER(MATCH(SUBSTITUTE(F3349," ",""),SUBSTITUTE('Look Up Values'!$W$2:$W$30," ",""),0)),"","D&amp;R error")),"")</f>
        <v/>
      </c>
      <c r="O3349" s="256" t="str">
        <f t="shared" si="105"/>
        <v/>
      </c>
    </row>
    <row r="3350" spans="1:15" ht="15.75">
      <c r="A3350" s="250">
        <v>3343</v>
      </c>
      <c r="B3350" s="208"/>
      <c r="C3350" s="49"/>
      <c r="D3350" s="50"/>
      <c r="E3350" s="50"/>
      <c r="F3350" s="50"/>
      <c r="G3350" s="209"/>
      <c r="H3350" s="48"/>
      <c r="I3350" s="457" t="str">
        <f t="shared" si="104"/>
        <v/>
      </c>
      <c r="J3350" s="241" cm="1">
        <f t="array" ref="J3350">SUMPRODUCT(--(K3350:N3350&lt;&gt;"")) + IF(TRIM(O3350)="",0,LEN(O3350)-LEN(SUBSTITUTE(O3350,",",""))+1)</f>
        <v>0</v>
      </c>
      <c r="K3350" s="242" t="str">
        <f>IF(AND(G3350&lt;&gt;0,G3350&lt;&gt;""),IF(B3350="","",IF(ISNUMBER(MATCH(B3350,'Look Up Values'!$B$2:$B$500,0)),"","Dest. error")),"")</f>
        <v/>
      </c>
      <c r="L3350" s="242" t="str">
        <f>IF(AND(G3350&lt;&gt;0,G3350&lt;&gt;""),IF(C3350="","",IF(AND(ISNUMBER(--LEFT(C3350,FIND(" ",C3350&amp;" ")-1)),OR(LEN(LEFT(C3350,FIND(" ",C3350&amp;" ")-1))=6,LEN(LEFT(C3350,FIND(" ",C3350&amp;" ")-1))=7),OR(ISNUMBER(MATCH(LEFT(C3350,FIND(" ",C3350&amp;" ")-1),'Look Up Values'!$G$2:$G$1000,0)),ISNUMBER(MATCH(LEFT(C3350,FIND(" ",C3350&amp;" ")-1),'Look Up Values'!$AE$2:$AE$2000,0)))),"","EWC error")),"")</f>
        <v/>
      </c>
      <c r="M3350" s="242" t="str" cm="1">
        <f t="array" ref="M3350">IF(AND(G3350&lt;&gt;0,G3350&lt;&gt;""),IF(E3350="","",IF(ISNUMBER(MATCH(SUBSTITUTE(E3350," ",""),SUBSTITUTE('Look Up Values'!$I$2:$I$10," ",""),0)),"","State error")),"")</f>
        <v/>
      </c>
      <c r="N3350" s="242" t="str" cm="1">
        <f t="array" ref="N3350">IF(AND(G3350&lt;&gt;0,G3350&lt;&gt;""),IF(F3350="","",IF(ISNUMBER(MATCH(SUBSTITUTE(F3350," ",""),SUBSTITUTE('Look Up Values'!$W$2:$W$30," ",""),0)),"","D&amp;R error")),"")</f>
        <v/>
      </c>
      <c r="O3350" s="256" t="str">
        <f t="shared" si="105"/>
        <v/>
      </c>
    </row>
    <row r="3351" spans="1:15" ht="15.75">
      <c r="A3351" s="250">
        <v>3344</v>
      </c>
      <c r="B3351" s="208"/>
      <c r="C3351" s="49"/>
      <c r="D3351" s="50"/>
      <c r="E3351" s="50"/>
      <c r="F3351" s="50"/>
      <c r="G3351" s="209"/>
      <c r="H3351" s="48"/>
      <c r="I3351" s="457" t="str">
        <f t="shared" si="104"/>
        <v/>
      </c>
      <c r="J3351" s="241" cm="1">
        <f t="array" ref="J3351">SUMPRODUCT(--(K3351:N3351&lt;&gt;"")) + IF(TRIM(O3351)="",0,LEN(O3351)-LEN(SUBSTITUTE(O3351,",",""))+1)</f>
        <v>0</v>
      </c>
      <c r="K3351" s="242" t="str">
        <f>IF(AND(G3351&lt;&gt;0,G3351&lt;&gt;""),IF(B3351="","",IF(ISNUMBER(MATCH(B3351,'Look Up Values'!$B$2:$B$500,0)),"","Dest. error")),"")</f>
        <v/>
      </c>
      <c r="L3351" s="242" t="str">
        <f>IF(AND(G3351&lt;&gt;0,G3351&lt;&gt;""),IF(C3351="","",IF(AND(ISNUMBER(--LEFT(C3351,FIND(" ",C3351&amp;" ")-1)),OR(LEN(LEFT(C3351,FIND(" ",C3351&amp;" ")-1))=6,LEN(LEFT(C3351,FIND(" ",C3351&amp;" ")-1))=7),OR(ISNUMBER(MATCH(LEFT(C3351,FIND(" ",C3351&amp;" ")-1),'Look Up Values'!$G$2:$G$1000,0)),ISNUMBER(MATCH(LEFT(C3351,FIND(" ",C3351&amp;" ")-1),'Look Up Values'!$AE$2:$AE$2000,0)))),"","EWC error")),"")</f>
        <v/>
      </c>
      <c r="M3351" s="242" t="str" cm="1">
        <f t="array" ref="M3351">IF(AND(G3351&lt;&gt;0,G3351&lt;&gt;""),IF(E3351="","",IF(ISNUMBER(MATCH(SUBSTITUTE(E3351," ",""),SUBSTITUTE('Look Up Values'!$I$2:$I$10," ",""),0)),"","State error")),"")</f>
        <v/>
      </c>
      <c r="N3351" s="242" t="str" cm="1">
        <f t="array" ref="N3351">IF(AND(G3351&lt;&gt;0,G3351&lt;&gt;""),IF(F3351="","",IF(ISNUMBER(MATCH(SUBSTITUTE(F3351," ",""),SUBSTITUTE('Look Up Values'!$W$2:$W$30," ",""),0)),"","D&amp;R error")),"")</f>
        <v/>
      </c>
      <c r="O3351" s="256" t="str">
        <f t="shared" si="105"/>
        <v/>
      </c>
    </row>
    <row r="3352" spans="1:15" ht="15.75">
      <c r="A3352" s="250">
        <v>3345</v>
      </c>
      <c r="B3352" s="208"/>
      <c r="C3352" s="49"/>
      <c r="D3352" s="50"/>
      <c r="E3352" s="50"/>
      <c r="F3352" s="50"/>
      <c r="G3352" s="209"/>
      <c r="H3352" s="48"/>
      <c r="I3352" s="457" t="str">
        <f t="shared" si="104"/>
        <v/>
      </c>
      <c r="J3352" s="241" cm="1">
        <f t="array" ref="J3352">SUMPRODUCT(--(K3352:N3352&lt;&gt;"")) + IF(TRIM(O3352)="",0,LEN(O3352)-LEN(SUBSTITUTE(O3352,",",""))+1)</f>
        <v>0</v>
      </c>
      <c r="K3352" s="242" t="str">
        <f>IF(AND(G3352&lt;&gt;0,G3352&lt;&gt;""),IF(B3352="","",IF(ISNUMBER(MATCH(B3352,'Look Up Values'!$B$2:$B$500,0)),"","Dest. error")),"")</f>
        <v/>
      </c>
      <c r="L3352" s="242" t="str">
        <f>IF(AND(G3352&lt;&gt;0,G3352&lt;&gt;""),IF(C3352="","",IF(AND(ISNUMBER(--LEFT(C3352,FIND(" ",C3352&amp;" ")-1)),OR(LEN(LEFT(C3352,FIND(" ",C3352&amp;" ")-1))=6,LEN(LEFT(C3352,FIND(" ",C3352&amp;" ")-1))=7),OR(ISNUMBER(MATCH(LEFT(C3352,FIND(" ",C3352&amp;" ")-1),'Look Up Values'!$G$2:$G$1000,0)),ISNUMBER(MATCH(LEFT(C3352,FIND(" ",C3352&amp;" ")-1),'Look Up Values'!$AE$2:$AE$2000,0)))),"","EWC error")),"")</f>
        <v/>
      </c>
      <c r="M3352" s="242" t="str" cm="1">
        <f t="array" ref="M3352">IF(AND(G3352&lt;&gt;0,G3352&lt;&gt;""),IF(E3352="","",IF(ISNUMBER(MATCH(SUBSTITUTE(E3352," ",""),SUBSTITUTE('Look Up Values'!$I$2:$I$10," ",""),0)),"","State error")),"")</f>
        <v/>
      </c>
      <c r="N3352" s="242" t="str" cm="1">
        <f t="array" ref="N3352">IF(AND(G3352&lt;&gt;0,G3352&lt;&gt;""),IF(F3352="","",IF(ISNUMBER(MATCH(SUBSTITUTE(F3352," ",""),SUBSTITUTE('Look Up Values'!$W$2:$W$30," ",""),0)),"","D&amp;R error")),"")</f>
        <v/>
      </c>
      <c r="O3352" s="256" t="str">
        <f t="shared" si="105"/>
        <v/>
      </c>
    </row>
    <row r="3353" spans="1:15" ht="15.75">
      <c r="A3353" s="250">
        <v>3346</v>
      </c>
      <c r="B3353" s="208"/>
      <c r="C3353" s="49"/>
      <c r="D3353" s="50"/>
      <c r="E3353" s="50"/>
      <c r="F3353" s="50"/>
      <c r="G3353" s="209"/>
      <c r="H3353" s="48"/>
      <c r="I3353" s="457" t="str">
        <f t="shared" si="104"/>
        <v/>
      </c>
      <c r="J3353" s="241" cm="1">
        <f t="array" ref="J3353">SUMPRODUCT(--(K3353:N3353&lt;&gt;"")) + IF(TRIM(O3353)="",0,LEN(O3353)-LEN(SUBSTITUTE(O3353,",",""))+1)</f>
        <v>0</v>
      </c>
      <c r="K3353" s="242" t="str">
        <f>IF(AND(G3353&lt;&gt;0,G3353&lt;&gt;""),IF(B3353="","",IF(ISNUMBER(MATCH(B3353,'Look Up Values'!$B$2:$B$500,0)),"","Dest. error")),"")</f>
        <v/>
      </c>
      <c r="L3353" s="242" t="str">
        <f>IF(AND(G3353&lt;&gt;0,G3353&lt;&gt;""),IF(C3353="","",IF(AND(ISNUMBER(--LEFT(C3353,FIND(" ",C3353&amp;" ")-1)),OR(LEN(LEFT(C3353,FIND(" ",C3353&amp;" ")-1))=6,LEN(LEFT(C3353,FIND(" ",C3353&amp;" ")-1))=7),OR(ISNUMBER(MATCH(LEFT(C3353,FIND(" ",C3353&amp;" ")-1),'Look Up Values'!$G$2:$G$1000,0)),ISNUMBER(MATCH(LEFT(C3353,FIND(" ",C3353&amp;" ")-1),'Look Up Values'!$AE$2:$AE$2000,0)))),"","EWC error")),"")</f>
        <v/>
      </c>
      <c r="M3353" s="242" t="str" cm="1">
        <f t="array" ref="M3353">IF(AND(G3353&lt;&gt;0,G3353&lt;&gt;""),IF(E3353="","",IF(ISNUMBER(MATCH(SUBSTITUTE(E3353," ",""),SUBSTITUTE('Look Up Values'!$I$2:$I$10," ",""),0)),"","State error")),"")</f>
        <v/>
      </c>
      <c r="N3353" s="242" t="str" cm="1">
        <f t="array" ref="N3353">IF(AND(G3353&lt;&gt;0,G3353&lt;&gt;""),IF(F3353="","",IF(ISNUMBER(MATCH(SUBSTITUTE(F3353," ",""),SUBSTITUTE('Look Up Values'!$W$2:$W$30," ",""),0)),"","D&amp;R error")),"")</f>
        <v/>
      </c>
      <c r="O3353" s="256" t="str">
        <f t="shared" si="105"/>
        <v/>
      </c>
    </row>
    <row r="3354" spans="1:15" ht="15.75">
      <c r="A3354" s="250">
        <v>3347</v>
      </c>
      <c r="B3354" s="208"/>
      <c r="C3354" s="49"/>
      <c r="D3354" s="50"/>
      <c r="E3354" s="50"/>
      <c r="F3354" s="50"/>
      <c r="G3354" s="209"/>
      <c r="H3354" s="48"/>
      <c r="I3354" s="457" t="str">
        <f t="shared" si="104"/>
        <v/>
      </c>
      <c r="J3354" s="241" cm="1">
        <f t="array" ref="J3354">SUMPRODUCT(--(K3354:N3354&lt;&gt;"")) + IF(TRIM(O3354)="",0,LEN(O3354)-LEN(SUBSTITUTE(O3354,",",""))+1)</f>
        <v>0</v>
      </c>
      <c r="K3354" s="242" t="str">
        <f>IF(AND(G3354&lt;&gt;0,G3354&lt;&gt;""),IF(B3354="","",IF(ISNUMBER(MATCH(B3354,'Look Up Values'!$B$2:$B$500,0)),"","Dest. error")),"")</f>
        <v/>
      </c>
      <c r="L3354" s="242" t="str">
        <f>IF(AND(G3354&lt;&gt;0,G3354&lt;&gt;""),IF(C3354="","",IF(AND(ISNUMBER(--LEFT(C3354,FIND(" ",C3354&amp;" ")-1)),OR(LEN(LEFT(C3354,FIND(" ",C3354&amp;" ")-1))=6,LEN(LEFT(C3354,FIND(" ",C3354&amp;" ")-1))=7),OR(ISNUMBER(MATCH(LEFT(C3354,FIND(" ",C3354&amp;" ")-1),'Look Up Values'!$G$2:$G$1000,0)),ISNUMBER(MATCH(LEFT(C3354,FIND(" ",C3354&amp;" ")-1),'Look Up Values'!$AE$2:$AE$2000,0)))),"","EWC error")),"")</f>
        <v/>
      </c>
      <c r="M3354" s="242" t="str" cm="1">
        <f t="array" ref="M3354">IF(AND(G3354&lt;&gt;0,G3354&lt;&gt;""),IF(E3354="","",IF(ISNUMBER(MATCH(SUBSTITUTE(E3354," ",""),SUBSTITUTE('Look Up Values'!$I$2:$I$10," ",""),0)),"","State error")),"")</f>
        <v/>
      </c>
      <c r="N3354" s="242" t="str" cm="1">
        <f t="array" ref="N3354">IF(AND(G3354&lt;&gt;0,G3354&lt;&gt;""),IF(F3354="","",IF(ISNUMBER(MATCH(SUBSTITUTE(F3354," ",""),SUBSTITUTE('Look Up Values'!$W$2:$W$30," ",""),0)),"","D&amp;R error")),"")</f>
        <v/>
      </c>
      <c r="O3354" s="256" t="str">
        <f t="shared" si="105"/>
        <v/>
      </c>
    </row>
    <row r="3355" spans="1:15" ht="15.75">
      <c r="A3355" s="250">
        <v>3348</v>
      </c>
      <c r="B3355" s="208"/>
      <c r="C3355" s="49"/>
      <c r="D3355" s="50"/>
      <c r="E3355" s="50"/>
      <c r="F3355" s="50"/>
      <c r="G3355" s="209"/>
      <c r="H3355" s="48"/>
      <c r="I3355" s="457" t="str">
        <f t="shared" si="104"/>
        <v/>
      </c>
      <c r="J3355" s="241" cm="1">
        <f t="array" ref="J3355">SUMPRODUCT(--(K3355:N3355&lt;&gt;"")) + IF(TRIM(O3355)="",0,LEN(O3355)-LEN(SUBSTITUTE(O3355,",",""))+1)</f>
        <v>0</v>
      </c>
      <c r="K3355" s="242" t="str">
        <f>IF(AND(G3355&lt;&gt;0,G3355&lt;&gt;""),IF(B3355="","",IF(ISNUMBER(MATCH(B3355,'Look Up Values'!$B$2:$B$500,0)),"","Dest. error")),"")</f>
        <v/>
      </c>
      <c r="L3355" s="242" t="str">
        <f>IF(AND(G3355&lt;&gt;0,G3355&lt;&gt;""),IF(C3355="","",IF(AND(ISNUMBER(--LEFT(C3355,FIND(" ",C3355&amp;" ")-1)),OR(LEN(LEFT(C3355,FIND(" ",C3355&amp;" ")-1))=6,LEN(LEFT(C3355,FIND(" ",C3355&amp;" ")-1))=7),OR(ISNUMBER(MATCH(LEFT(C3355,FIND(" ",C3355&amp;" ")-1),'Look Up Values'!$G$2:$G$1000,0)),ISNUMBER(MATCH(LEFT(C3355,FIND(" ",C3355&amp;" ")-1),'Look Up Values'!$AE$2:$AE$2000,0)))),"","EWC error")),"")</f>
        <v/>
      </c>
      <c r="M3355" s="242" t="str" cm="1">
        <f t="array" ref="M3355">IF(AND(G3355&lt;&gt;0,G3355&lt;&gt;""),IF(E3355="","",IF(ISNUMBER(MATCH(SUBSTITUTE(E3355," ",""),SUBSTITUTE('Look Up Values'!$I$2:$I$10," ",""),0)),"","State error")),"")</f>
        <v/>
      </c>
      <c r="N3355" s="242" t="str" cm="1">
        <f t="array" ref="N3355">IF(AND(G3355&lt;&gt;0,G3355&lt;&gt;""),IF(F3355="","",IF(ISNUMBER(MATCH(SUBSTITUTE(F3355," ",""),SUBSTITUTE('Look Up Values'!$W$2:$W$30," ",""),0)),"","D&amp;R error")),"")</f>
        <v/>
      </c>
      <c r="O3355" s="256" t="str">
        <f t="shared" si="105"/>
        <v/>
      </c>
    </row>
    <row r="3356" spans="1:15" ht="15.75">
      <c r="A3356" s="250">
        <v>3349</v>
      </c>
      <c r="B3356" s="208"/>
      <c r="C3356" s="49"/>
      <c r="D3356" s="50"/>
      <c r="E3356" s="50"/>
      <c r="F3356" s="50"/>
      <c r="G3356" s="209"/>
      <c r="H3356" s="48"/>
      <c r="I3356" s="457" t="str">
        <f t="shared" si="104"/>
        <v/>
      </c>
      <c r="J3356" s="241" cm="1">
        <f t="array" ref="J3356">SUMPRODUCT(--(K3356:N3356&lt;&gt;"")) + IF(TRIM(O3356)="",0,LEN(O3356)-LEN(SUBSTITUTE(O3356,",",""))+1)</f>
        <v>0</v>
      </c>
      <c r="K3356" s="242" t="str">
        <f>IF(AND(G3356&lt;&gt;0,G3356&lt;&gt;""),IF(B3356="","",IF(ISNUMBER(MATCH(B3356,'Look Up Values'!$B$2:$B$500,0)),"","Dest. error")),"")</f>
        <v/>
      </c>
      <c r="L3356" s="242" t="str">
        <f>IF(AND(G3356&lt;&gt;0,G3356&lt;&gt;""),IF(C3356="","",IF(AND(ISNUMBER(--LEFT(C3356,FIND(" ",C3356&amp;" ")-1)),OR(LEN(LEFT(C3356,FIND(" ",C3356&amp;" ")-1))=6,LEN(LEFT(C3356,FIND(" ",C3356&amp;" ")-1))=7),OR(ISNUMBER(MATCH(LEFT(C3356,FIND(" ",C3356&amp;" ")-1),'Look Up Values'!$G$2:$G$1000,0)),ISNUMBER(MATCH(LEFT(C3356,FIND(" ",C3356&amp;" ")-1),'Look Up Values'!$AE$2:$AE$2000,0)))),"","EWC error")),"")</f>
        <v/>
      </c>
      <c r="M3356" s="242" t="str" cm="1">
        <f t="array" ref="M3356">IF(AND(G3356&lt;&gt;0,G3356&lt;&gt;""),IF(E3356="","",IF(ISNUMBER(MATCH(SUBSTITUTE(E3356," ",""),SUBSTITUTE('Look Up Values'!$I$2:$I$10," ",""),0)),"","State error")),"")</f>
        <v/>
      </c>
      <c r="N3356" s="242" t="str" cm="1">
        <f t="array" ref="N3356">IF(AND(G3356&lt;&gt;0,G3356&lt;&gt;""),IF(F3356="","",IF(ISNUMBER(MATCH(SUBSTITUTE(F3356," ",""),SUBSTITUTE('Look Up Values'!$W$2:$W$30," ",""),0)),"","D&amp;R error")),"")</f>
        <v/>
      </c>
      <c r="O3356" s="256" t="str">
        <f t="shared" si="105"/>
        <v/>
      </c>
    </row>
    <row r="3357" spans="1:15" ht="15.75">
      <c r="A3357" s="250">
        <v>3350</v>
      </c>
      <c r="B3357" s="208"/>
      <c r="C3357" s="49"/>
      <c r="D3357" s="50"/>
      <c r="E3357" s="50"/>
      <c r="F3357" s="50"/>
      <c r="G3357" s="209"/>
      <c r="H3357" s="48"/>
      <c r="I3357" s="457" t="str">
        <f t="shared" si="104"/>
        <v/>
      </c>
      <c r="J3357" s="241" cm="1">
        <f t="array" ref="J3357">SUMPRODUCT(--(K3357:N3357&lt;&gt;"")) + IF(TRIM(O3357)="",0,LEN(O3357)-LEN(SUBSTITUTE(O3357,",",""))+1)</f>
        <v>0</v>
      </c>
      <c r="K3357" s="242" t="str">
        <f>IF(AND(G3357&lt;&gt;0,G3357&lt;&gt;""),IF(B3357="","",IF(ISNUMBER(MATCH(B3357,'Look Up Values'!$B$2:$B$500,0)),"","Dest. error")),"")</f>
        <v/>
      </c>
      <c r="L3357" s="242" t="str">
        <f>IF(AND(G3357&lt;&gt;0,G3357&lt;&gt;""),IF(C3357="","",IF(AND(ISNUMBER(--LEFT(C3357,FIND(" ",C3357&amp;" ")-1)),OR(LEN(LEFT(C3357,FIND(" ",C3357&amp;" ")-1))=6,LEN(LEFT(C3357,FIND(" ",C3357&amp;" ")-1))=7),OR(ISNUMBER(MATCH(LEFT(C3357,FIND(" ",C3357&amp;" ")-1),'Look Up Values'!$G$2:$G$1000,0)),ISNUMBER(MATCH(LEFT(C3357,FIND(" ",C3357&amp;" ")-1),'Look Up Values'!$AE$2:$AE$2000,0)))),"","EWC error")),"")</f>
        <v/>
      </c>
      <c r="M3357" s="242" t="str" cm="1">
        <f t="array" ref="M3357">IF(AND(G3357&lt;&gt;0,G3357&lt;&gt;""),IF(E3357="","",IF(ISNUMBER(MATCH(SUBSTITUTE(E3357," ",""),SUBSTITUTE('Look Up Values'!$I$2:$I$10," ",""),0)),"","State error")),"")</f>
        <v/>
      </c>
      <c r="N3357" s="242" t="str" cm="1">
        <f t="array" ref="N3357">IF(AND(G3357&lt;&gt;0,G3357&lt;&gt;""),IF(F3357="","",IF(ISNUMBER(MATCH(SUBSTITUTE(F3357," ",""),SUBSTITUTE('Look Up Values'!$W$2:$W$30," ",""),0)),"","D&amp;R error")),"")</f>
        <v/>
      </c>
      <c r="O3357" s="256" t="str">
        <f t="shared" si="105"/>
        <v/>
      </c>
    </row>
    <row r="3358" spans="1:15" ht="15.75">
      <c r="A3358" s="250">
        <v>3351</v>
      </c>
      <c r="B3358" s="208"/>
      <c r="C3358" s="49"/>
      <c r="D3358" s="50"/>
      <c r="E3358" s="50"/>
      <c r="F3358" s="50"/>
      <c r="G3358" s="209"/>
      <c r="H3358" s="48"/>
      <c r="I3358" s="457" t="str">
        <f t="shared" si="104"/>
        <v/>
      </c>
      <c r="J3358" s="241" cm="1">
        <f t="array" ref="J3358">SUMPRODUCT(--(K3358:N3358&lt;&gt;"")) + IF(TRIM(O3358)="",0,LEN(O3358)-LEN(SUBSTITUTE(O3358,",",""))+1)</f>
        <v>0</v>
      </c>
      <c r="K3358" s="242" t="str">
        <f>IF(AND(G3358&lt;&gt;0,G3358&lt;&gt;""),IF(B3358="","",IF(ISNUMBER(MATCH(B3358,'Look Up Values'!$B$2:$B$500,0)),"","Dest. error")),"")</f>
        <v/>
      </c>
      <c r="L3358" s="242" t="str">
        <f>IF(AND(G3358&lt;&gt;0,G3358&lt;&gt;""),IF(C3358="","",IF(AND(ISNUMBER(--LEFT(C3358,FIND(" ",C3358&amp;" ")-1)),OR(LEN(LEFT(C3358,FIND(" ",C3358&amp;" ")-1))=6,LEN(LEFT(C3358,FIND(" ",C3358&amp;" ")-1))=7),OR(ISNUMBER(MATCH(LEFT(C3358,FIND(" ",C3358&amp;" ")-1),'Look Up Values'!$G$2:$G$1000,0)),ISNUMBER(MATCH(LEFT(C3358,FIND(" ",C3358&amp;" ")-1),'Look Up Values'!$AE$2:$AE$2000,0)))),"","EWC error")),"")</f>
        <v/>
      </c>
      <c r="M3358" s="242" t="str" cm="1">
        <f t="array" ref="M3358">IF(AND(G3358&lt;&gt;0,G3358&lt;&gt;""),IF(E3358="","",IF(ISNUMBER(MATCH(SUBSTITUTE(E3358," ",""),SUBSTITUTE('Look Up Values'!$I$2:$I$10," ",""),0)),"","State error")),"")</f>
        <v/>
      </c>
      <c r="N3358" s="242" t="str" cm="1">
        <f t="array" ref="N3358">IF(AND(G3358&lt;&gt;0,G3358&lt;&gt;""),IF(F3358="","",IF(ISNUMBER(MATCH(SUBSTITUTE(F3358," ",""),SUBSTITUTE('Look Up Values'!$W$2:$W$30," ",""),0)),"","D&amp;R error")),"")</f>
        <v/>
      </c>
      <c r="O3358" s="256" t="str">
        <f t="shared" si="105"/>
        <v/>
      </c>
    </row>
    <row r="3359" spans="1:15" ht="15.75">
      <c r="A3359" s="250">
        <v>3352</v>
      </c>
      <c r="B3359" s="208"/>
      <c r="C3359" s="49"/>
      <c r="D3359" s="50"/>
      <c r="E3359" s="50"/>
      <c r="F3359" s="50"/>
      <c r="G3359" s="209"/>
      <c r="H3359" s="48"/>
      <c r="I3359" s="457" t="str">
        <f t="shared" si="104"/>
        <v/>
      </c>
      <c r="J3359" s="241" cm="1">
        <f t="array" ref="J3359">SUMPRODUCT(--(K3359:N3359&lt;&gt;"")) + IF(TRIM(O3359)="",0,LEN(O3359)-LEN(SUBSTITUTE(O3359,",",""))+1)</f>
        <v>0</v>
      </c>
      <c r="K3359" s="242" t="str">
        <f>IF(AND(G3359&lt;&gt;0,G3359&lt;&gt;""),IF(B3359="","",IF(ISNUMBER(MATCH(B3359,'Look Up Values'!$B$2:$B$500,0)),"","Dest. error")),"")</f>
        <v/>
      </c>
      <c r="L3359" s="242" t="str">
        <f>IF(AND(G3359&lt;&gt;0,G3359&lt;&gt;""),IF(C3359="","",IF(AND(ISNUMBER(--LEFT(C3359,FIND(" ",C3359&amp;" ")-1)),OR(LEN(LEFT(C3359,FIND(" ",C3359&amp;" ")-1))=6,LEN(LEFT(C3359,FIND(" ",C3359&amp;" ")-1))=7),OR(ISNUMBER(MATCH(LEFT(C3359,FIND(" ",C3359&amp;" ")-1),'Look Up Values'!$G$2:$G$1000,0)),ISNUMBER(MATCH(LEFT(C3359,FIND(" ",C3359&amp;" ")-1),'Look Up Values'!$AE$2:$AE$2000,0)))),"","EWC error")),"")</f>
        <v/>
      </c>
      <c r="M3359" s="242" t="str" cm="1">
        <f t="array" ref="M3359">IF(AND(G3359&lt;&gt;0,G3359&lt;&gt;""),IF(E3359="","",IF(ISNUMBER(MATCH(SUBSTITUTE(E3359," ",""),SUBSTITUTE('Look Up Values'!$I$2:$I$10," ",""),0)),"","State error")),"")</f>
        <v/>
      </c>
      <c r="N3359" s="242" t="str" cm="1">
        <f t="array" ref="N3359">IF(AND(G3359&lt;&gt;0,G3359&lt;&gt;""),IF(F3359="","",IF(ISNUMBER(MATCH(SUBSTITUTE(F3359," ",""),SUBSTITUTE('Look Up Values'!$W$2:$W$30," ",""),0)),"","D&amp;R error")),"")</f>
        <v/>
      </c>
      <c r="O3359" s="256" t="str">
        <f t="shared" si="105"/>
        <v/>
      </c>
    </row>
    <row r="3360" spans="1:15" ht="15.75">
      <c r="A3360" s="250">
        <v>3353</v>
      </c>
      <c r="B3360" s="208"/>
      <c r="C3360" s="49"/>
      <c r="D3360" s="50"/>
      <c r="E3360" s="50"/>
      <c r="F3360" s="50"/>
      <c r="G3360" s="209"/>
      <c r="H3360" s="48"/>
      <c r="I3360" s="457" t="str">
        <f t="shared" si="104"/>
        <v/>
      </c>
      <c r="J3360" s="241" cm="1">
        <f t="array" ref="J3360">SUMPRODUCT(--(K3360:N3360&lt;&gt;"")) + IF(TRIM(O3360)="",0,LEN(O3360)-LEN(SUBSTITUTE(O3360,",",""))+1)</f>
        <v>0</v>
      </c>
      <c r="K3360" s="242" t="str">
        <f>IF(AND(G3360&lt;&gt;0,G3360&lt;&gt;""),IF(B3360="","",IF(ISNUMBER(MATCH(B3360,'Look Up Values'!$B$2:$B$500,0)),"","Dest. error")),"")</f>
        <v/>
      </c>
      <c r="L3360" s="242" t="str">
        <f>IF(AND(G3360&lt;&gt;0,G3360&lt;&gt;""),IF(C3360="","",IF(AND(ISNUMBER(--LEFT(C3360,FIND(" ",C3360&amp;" ")-1)),OR(LEN(LEFT(C3360,FIND(" ",C3360&amp;" ")-1))=6,LEN(LEFT(C3360,FIND(" ",C3360&amp;" ")-1))=7),OR(ISNUMBER(MATCH(LEFT(C3360,FIND(" ",C3360&amp;" ")-1),'Look Up Values'!$G$2:$G$1000,0)),ISNUMBER(MATCH(LEFT(C3360,FIND(" ",C3360&amp;" ")-1),'Look Up Values'!$AE$2:$AE$2000,0)))),"","EWC error")),"")</f>
        <v/>
      </c>
      <c r="M3360" s="242" t="str" cm="1">
        <f t="array" ref="M3360">IF(AND(G3360&lt;&gt;0,G3360&lt;&gt;""),IF(E3360="","",IF(ISNUMBER(MATCH(SUBSTITUTE(E3360," ",""),SUBSTITUTE('Look Up Values'!$I$2:$I$10," ",""),0)),"","State error")),"")</f>
        <v/>
      </c>
      <c r="N3360" s="242" t="str" cm="1">
        <f t="array" ref="N3360">IF(AND(G3360&lt;&gt;0,G3360&lt;&gt;""),IF(F3360="","",IF(ISNUMBER(MATCH(SUBSTITUTE(F3360," ",""),SUBSTITUTE('Look Up Values'!$W$2:$W$30," ",""),0)),"","D&amp;R error")),"")</f>
        <v/>
      </c>
      <c r="O3360" s="256" t="str">
        <f t="shared" si="105"/>
        <v/>
      </c>
    </row>
    <row r="3361" spans="1:15" ht="15.75">
      <c r="A3361" s="250">
        <v>3354</v>
      </c>
      <c r="B3361" s="208"/>
      <c r="C3361" s="49"/>
      <c r="D3361" s="50"/>
      <c r="E3361" s="50"/>
      <c r="F3361" s="50"/>
      <c r="G3361" s="209"/>
      <c r="H3361" s="48"/>
      <c r="I3361" s="457" t="str">
        <f t="shared" si="104"/>
        <v/>
      </c>
      <c r="J3361" s="241" cm="1">
        <f t="array" ref="J3361">SUMPRODUCT(--(K3361:N3361&lt;&gt;"")) + IF(TRIM(O3361)="",0,LEN(O3361)-LEN(SUBSTITUTE(O3361,",",""))+1)</f>
        <v>0</v>
      </c>
      <c r="K3361" s="242" t="str">
        <f>IF(AND(G3361&lt;&gt;0,G3361&lt;&gt;""),IF(B3361="","",IF(ISNUMBER(MATCH(B3361,'Look Up Values'!$B$2:$B$500,0)),"","Dest. error")),"")</f>
        <v/>
      </c>
      <c r="L3361" s="242" t="str">
        <f>IF(AND(G3361&lt;&gt;0,G3361&lt;&gt;""),IF(C3361="","",IF(AND(ISNUMBER(--LEFT(C3361,FIND(" ",C3361&amp;" ")-1)),OR(LEN(LEFT(C3361,FIND(" ",C3361&amp;" ")-1))=6,LEN(LEFT(C3361,FIND(" ",C3361&amp;" ")-1))=7),OR(ISNUMBER(MATCH(LEFT(C3361,FIND(" ",C3361&amp;" ")-1),'Look Up Values'!$G$2:$G$1000,0)),ISNUMBER(MATCH(LEFT(C3361,FIND(" ",C3361&amp;" ")-1),'Look Up Values'!$AE$2:$AE$2000,0)))),"","EWC error")),"")</f>
        <v/>
      </c>
      <c r="M3361" s="242" t="str" cm="1">
        <f t="array" ref="M3361">IF(AND(G3361&lt;&gt;0,G3361&lt;&gt;""),IF(E3361="","",IF(ISNUMBER(MATCH(SUBSTITUTE(E3361," ",""),SUBSTITUTE('Look Up Values'!$I$2:$I$10," ",""),0)),"","State error")),"")</f>
        <v/>
      </c>
      <c r="N3361" s="242" t="str" cm="1">
        <f t="array" ref="N3361">IF(AND(G3361&lt;&gt;0,G3361&lt;&gt;""),IF(F3361="","",IF(ISNUMBER(MATCH(SUBSTITUTE(F3361," ",""),SUBSTITUTE('Look Up Values'!$W$2:$W$30," ",""),0)),"","D&amp;R error")),"")</f>
        <v/>
      </c>
      <c r="O3361" s="256" t="str">
        <f t="shared" si="105"/>
        <v/>
      </c>
    </row>
    <row r="3362" spans="1:15" ht="15.75">
      <c r="A3362" s="250">
        <v>3355</v>
      </c>
      <c r="B3362" s="208"/>
      <c r="C3362" s="49"/>
      <c r="D3362" s="50"/>
      <c r="E3362" s="50"/>
      <c r="F3362" s="50"/>
      <c r="G3362" s="209"/>
      <c r="H3362" s="48"/>
      <c r="I3362" s="457" t="str">
        <f t="shared" si="104"/>
        <v/>
      </c>
      <c r="J3362" s="241" cm="1">
        <f t="array" ref="J3362">SUMPRODUCT(--(K3362:N3362&lt;&gt;"")) + IF(TRIM(O3362)="",0,LEN(O3362)-LEN(SUBSTITUTE(O3362,",",""))+1)</f>
        <v>0</v>
      </c>
      <c r="K3362" s="242" t="str">
        <f>IF(AND(G3362&lt;&gt;0,G3362&lt;&gt;""),IF(B3362="","",IF(ISNUMBER(MATCH(B3362,'Look Up Values'!$B$2:$B$500,0)),"","Dest. error")),"")</f>
        <v/>
      </c>
      <c r="L3362" s="242" t="str">
        <f>IF(AND(G3362&lt;&gt;0,G3362&lt;&gt;""),IF(C3362="","",IF(AND(ISNUMBER(--LEFT(C3362,FIND(" ",C3362&amp;" ")-1)),OR(LEN(LEFT(C3362,FIND(" ",C3362&amp;" ")-1))=6,LEN(LEFT(C3362,FIND(" ",C3362&amp;" ")-1))=7),OR(ISNUMBER(MATCH(LEFT(C3362,FIND(" ",C3362&amp;" ")-1),'Look Up Values'!$G$2:$G$1000,0)),ISNUMBER(MATCH(LEFT(C3362,FIND(" ",C3362&amp;" ")-1),'Look Up Values'!$AE$2:$AE$2000,0)))),"","EWC error")),"")</f>
        <v/>
      </c>
      <c r="M3362" s="242" t="str" cm="1">
        <f t="array" ref="M3362">IF(AND(G3362&lt;&gt;0,G3362&lt;&gt;""),IF(E3362="","",IF(ISNUMBER(MATCH(SUBSTITUTE(E3362," ",""),SUBSTITUTE('Look Up Values'!$I$2:$I$10," ",""),0)),"","State error")),"")</f>
        <v/>
      </c>
      <c r="N3362" s="242" t="str" cm="1">
        <f t="array" ref="N3362">IF(AND(G3362&lt;&gt;0,G3362&lt;&gt;""),IF(F3362="","",IF(ISNUMBER(MATCH(SUBSTITUTE(F3362," ",""),SUBSTITUTE('Look Up Values'!$W$2:$W$30," ",""),0)),"","D&amp;R error")),"")</f>
        <v/>
      </c>
      <c r="O3362" s="256" t="str">
        <f t="shared" si="105"/>
        <v/>
      </c>
    </row>
    <row r="3363" spans="1:15" ht="15.75">
      <c r="A3363" s="250">
        <v>3356</v>
      </c>
      <c r="B3363" s="208"/>
      <c r="C3363" s="49"/>
      <c r="D3363" s="50"/>
      <c r="E3363" s="50"/>
      <c r="F3363" s="50"/>
      <c r="G3363" s="209"/>
      <c r="H3363" s="48"/>
      <c r="I3363" s="457" t="str">
        <f t="shared" si="104"/>
        <v/>
      </c>
      <c r="J3363" s="241" cm="1">
        <f t="array" ref="J3363">SUMPRODUCT(--(K3363:N3363&lt;&gt;"")) + IF(TRIM(O3363)="",0,LEN(O3363)-LEN(SUBSTITUTE(O3363,",",""))+1)</f>
        <v>0</v>
      </c>
      <c r="K3363" s="242" t="str">
        <f>IF(AND(G3363&lt;&gt;0,G3363&lt;&gt;""),IF(B3363="","",IF(ISNUMBER(MATCH(B3363,'Look Up Values'!$B$2:$B$500,0)),"","Dest. error")),"")</f>
        <v/>
      </c>
      <c r="L3363" s="242" t="str">
        <f>IF(AND(G3363&lt;&gt;0,G3363&lt;&gt;""),IF(C3363="","",IF(AND(ISNUMBER(--LEFT(C3363,FIND(" ",C3363&amp;" ")-1)),OR(LEN(LEFT(C3363,FIND(" ",C3363&amp;" ")-1))=6,LEN(LEFT(C3363,FIND(" ",C3363&amp;" ")-1))=7),OR(ISNUMBER(MATCH(LEFT(C3363,FIND(" ",C3363&amp;" ")-1),'Look Up Values'!$G$2:$G$1000,0)),ISNUMBER(MATCH(LEFT(C3363,FIND(" ",C3363&amp;" ")-1),'Look Up Values'!$AE$2:$AE$2000,0)))),"","EWC error")),"")</f>
        <v/>
      </c>
      <c r="M3363" s="242" t="str" cm="1">
        <f t="array" ref="M3363">IF(AND(G3363&lt;&gt;0,G3363&lt;&gt;""),IF(E3363="","",IF(ISNUMBER(MATCH(SUBSTITUTE(E3363," ",""),SUBSTITUTE('Look Up Values'!$I$2:$I$10," ",""),0)),"","State error")),"")</f>
        <v/>
      </c>
      <c r="N3363" s="242" t="str" cm="1">
        <f t="array" ref="N3363">IF(AND(G3363&lt;&gt;0,G3363&lt;&gt;""),IF(F3363="","",IF(ISNUMBER(MATCH(SUBSTITUTE(F3363," ",""),SUBSTITUTE('Look Up Values'!$W$2:$W$30," ",""),0)),"","D&amp;R error")),"")</f>
        <v/>
      </c>
      <c r="O3363" s="256" t="str">
        <f t="shared" si="105"/>
        <v/>
      </c>
    </row>
    <row r="3364" spans="1:15" ht="15.75">
      <c r="A3364" s="250">
        <v>3357</v>
      </c>
      <c r="B3364" s="208"/>
      <c r="C3364" s="49"/>
      <c r="D3364" s="50"/>
      <c r="E3364" s="50"/>
      <c r="F3364" s="50"/>
      <c r="G3364" s="209"/>
      <c r="H3364" s="48"/>
      <c r="I3364" s="457" t="str">
        <f t="shared" si="104"/>
        <v/>
      </c>
      <c r="J3364" s="241" cm="1">
        <f t="array" ref="J3364">SUMPRODUCT(--(K3364:N3364&lt;&gt;"")) + IF(TRIM(O3364)="",0,LEN(O3364)-LEN(SUBSTITUTE(O3364,",",""))+1)</f>
        <v>0</v>
      </c>
      <c r="K3364" s="242" t="str">
        <f>IF(AND(G3364&lt;&gt;0,G3364&lt;&gt;""),IF(B3364="","",IF(ISNUMBER(MATCH(B3364,'Look Up Values'!$B$2:$B$500,0)),"","Dest. error")),"")</f>
        <v/>
      </c>
      <c r="L3364" s="242" t="str">
        <f>IF(AND(G3364&lt;&gt;0,G3364&lt;&gt;""),IF(C3364="","",IF(AND(ISNUMBER(--LEFT(C3364,FIND(" ",C3364&amp;" ")-1)),OR(LEN(LEFT(C3364,FIND(" ",C3364&amp;" ")-1))=6,LEN(LEFT(C3364,FIND(" ",C3364&amp;" ")-1))=7),OR(ISNUMBER(MATCH(LEFT(C3364,FIND(" ",C3364&amp;" ")-1),'Look Up Values'!$G$2:$G$1000,0)),ISNUMBER(MATCH(LEFT(C3364,FIND(" ",C3364&amp;" ")-1),'Look Up Values'!$AE$2:$AE$2000,0)))),"","EWC error")),"")</f>
        <v/>
      </c>
      <c r="M3364" s="242" t="str" cm="1">
        <f t="array" ref="M3364">IF(AND(G3364&lt;&gt;0,G3364&lt;&gt;""),IF(E3364="","",IF(ISNUMBER(MATCH(SUBSTITUTE(E3364," ",""),SUBSTITUTE('Look Up Values'!$I$2:$I$10," ",""),0)),"","State error")),"")</f>
        <v/>
      </c>
      <c r="N3364" s="242" t="str" cm="1">
        <f t="array" ref="N3364">IF(AND(G3364&lt;&gt;0,G3364&lt;&gt;""),IF(F3364="","",IF(ISNUMBER(MATCH(SUBSTITUTE(F3364," ",""),SUBSTITUTE('Look Up Values'!$W$2:$W$30," ",""),0)),"","D&amp;R error")),"")</f>
        <v/>
      </c>
      <c r="O3364" s="256" t="str">
        <f t="shared" si="105"/>
        <v/>
      </c>
    </row>
    <row r="3365" spans="1:15" ht="15.75">
      <c r="A3365" s="250">
        <v>3358</v>
      </c>
      <c r="B3365" s="208"/>
      <c r="C3365" s="49"/>
      <c r="D3365" s="50"/>
      <c r="E3365" s="50"/>
      <c r="F3365" s="50"/>
      <c r="G3365" s="209"/>
      <c r="H3365" s="48"/>
      <c r="I3365" s="457" t="str">
        <f t="shared" si="104"/>
        <v/>
      </c>
      <c r="J3365" s="241" cm="1">
        <f t="array" ref="J3365">SUMPRODUCT(--(K3365:N3365&lt;&gt;"")) + IF(TRIM(O3365)="",0,LEN(O3365)-LEN(SUBSTITUTE(O3365,",",""))+1)</f>
        <v>0</v>
      </c>
      <c r="K3365" s="242" t="str">
        <f>IF(AND(G3365&lt;&gt;0,G3365&lt;&gt;""),IF(B3365="","",IF(ISNUMBER(MATCH(B3365,'Look Up Values'!$B$2:$B$500,0)),"","Dest. error")),"")</f>
        <v/>
      </c>
      <c r="L3365" s="242" t="str">
        <f>IF(AND(G3365&lt;&gt;0,G3365&lt;&gt;""),IF(C3365="","",IF(AND(ISNUMBER(--LEFT(C3365,FIND(" ",C3365&amp;" ")-1)),OR(LEN(LEFT(C3365,FIND(" ",C3365&amp;" ")-1))=6,LEN(LEFT(C3365,FIND(" ",C3365&amp;" ")-1))=7),OR(ISNUMBER(MATCH(LEFT(C3365,FIND(" ",C3365&amp;" ")-1),'Look Up Values'!$G$2:$G$1000,0)),ISNUMBER(MATCH(LEFT(C3365,FIND(" ",C3365&amp;" ")-1),'Look Up Values'!$AE$2:$AE$2000,0)))),"","EWC error")),"")</f>
        <v/>
      </c>
      <c r="M3365" s="242" t="str" cm="1">
        <f t="array" ref="M3365">IF(AND(G3365&lt;&gt;0,G3365&lt;&gt;""),IF(E3365="","",IF(ISNUMBER(MATCH(SUBSTITUTE(E3365," ",""),SUBSTITUTE('Look Up Values'!$I$2:$I$10," ",""),0)),"","State error")),"")</f>
        <v/>
      </c>
      <c r="N3365" s="242" t="str" cm="1">
        <f t="array" ref="N3365">IF(AND(G3365&lt;&gt;0,G3365&lt;&gt;""),IF(F3365="","",IF(ISNUMBER(MATCH(SUBSTITUTE(F3365," ",""),SUBSTITUTE('Look Up Values'!$W$2:$W$30," ",""),0)),"","D&amp;R error")),"")</f>
        <v/>
      </c>
      <c r="O3365" s="256" t="str">
        <f t="shared" si="105"/>
        <v/>
      </c>
    </row>
    <row r="3366" spans="1:15" ht="15.75">
      <c r="A3366" s="250">
        <v>3359</v>
      </c>
      <c r="B3366" s="208"/>
      <c r="C3366" s="49"/>
      <c r="D3366" s="50"/>
      <c r="E3366" s="50"/>
      <c r="F3366" s="50"/>
      <c r="G3366" s="209"/>
      <c r="H3366" s="48"/>
      <c r="I3366" s="457" t="str">
        <f t="shared" si="104"/>
        <v/>
      </c>
      <c r="J3366" s="241" cm="1">
        <f t="array" ref="J3366">SUMPRODUCT(--(K3366:N3366&lt;&gt;"")) + IF(TRIM(O3366)="",0,LEN(O3366)-LEN(SUBSTITUTE(O3366,",",""))+1)</f>
        <v>0</v>
      </c>
      <c r="K3366" s="242" t="str">
        <f>IF(AND(G3366&lt;&gt;0,G3366&lt;&gt;""),IF(B3366="","",IF(ISNUMBER(MATCH(B3366,'Look Up Values'!$B$2:$B$500,0)),"","Dest. error")),"")</f>
        <v/>
      </c>
      <c r="L3366" s="242" t="str">
        <f>IF(AND(G3366&lt;&gt;0,G3366&lt;&gt;""),IF(C3366="","",IF(AND(ISNUMBER(--LEFT(C3366,FIND(" ",C3366&amp;" ")-1)),OR(LEN(LEFT(C3366,FIND(" ",C3366&amp;" ")-1))=6,LEN(LEFT(C3366,FIND(" ",C3366&amp;" ")-1))=7),OR(ISNUMBER(MATCH(LEFT(C3366,FIND(" ",C3366&amp;" ")-1),'Look Up Values'!$G$2:$G$1000,0)),ISNUMBER(MATCH(LEFT(C3366,FIND(" ",C3366&amp;" ")-1),'Look Up Values'!$AE$2:$AE$2000,0)))),"","EWC error")),"")</f>
        <v/>
      </c>
      <c r="M3366" s="242" t="str" cm="1">
        <f t="array" ref="M3366">IF(AND(G3366&lt;&gt;0,G3366&lt;&gt;""),IF(E3366="","",IF(ISNUMBER(MATCH(SUBSTITUTE(E3366," ",""),SUBSTITUTE('Look Up Values'!$I$2:$I$10," ",""),0)),"","State error")),"")</f>
        <v/>
      </c>
      <c r="N3366" s="242" t="str" cm="1">
        <f t="array" ref="N3366">IF(AND(G3366&lt;&gt;0,G3366&lt;&gt;""),IF(F3366="","",IF(ISNUMBER(MATCH(SUBSTITUTE(F3366," ",""),SUBSTITUTE('Look Up Values'!$W$2:$W$30," ",""),0)),"","D&amp;R error")),"")</f>
        <v/>
      </c>
      <c r="O3366" s="256" t="str">
        <f t="shared" si="105"/>
        <v/>
      </c>
    </row>
    <row r="3367" spans="1:15" ht="15.75">
      <c r="A3367" s="250">
        <v>3360</v>
      </c>
      <c r="B3367" s="208"/>
      <c r="C3367" s="49"/>
      <c r="D3367" s="50"/>
      <c r="E3367" s="50"/>
      <c r="F3367" s="50"/>
      <c r="G3367" s="209"/>
      <c r="H3367" s="48"/>
      <c r="I3367" s="457" t="str">
        <f t="shared" si="104"/>
        <v/>
      </c>
      <c r="J3367" s="241" cm="1">
        <f t="array" ref="J3367">SUMPRODUCT(--(K3367:N3367&lt;&gt;"")) + IF(TRIM(O3367)="",0,LEN(O3367)-LEN(SUBSTITUTE(O3367,",",""))+1)</f>
        <v>0</v>
      </c>
      <c r="K3367" s="242" t="str">
        <f>IF(AND(G3367&lt;&gt;0,G3367&lt;&gt;""),IF(B3367="","",IF(ISNUMBER(MATCH(B3367,'Look Up Values'!$B$2:$B$500,0)),"","Dest. error")),"")</f>
        <v/>
      </c>
      <c r="L3367" s="242" t="str">
        <f>IF(AND(G3367&lt;&gt;0,G3367&lt;&gt;""),IF(C3367="","",IF(AND(ISNUMBER(--LEFT(C3367,FIND(" ",C3367&amp;" ")-1)),OR(LEN(LEFT(C3367,FIND(" ",C3367&amp;" ")-1))=6,LEN(LEFT(C3367,FIND(" ",C3367&amp;" ")-1))=7),OR(ISNUMBER(MATCH(LEFT(C3367,FIND(" ",C3367&amp;" ")-1),'Look Up Values'!$G$2:$G$1000,0)),ISNUMBER(MATCH(LEFT(C3367,FIND(" ",C3367&amp;" ")-1),'Look Up Values'!$AE$2:$AE$2000,0)))),"","EWC error")),"")</f>
        <v/>
      </c>
      <c r="M3367" s="242" t="str" cm="1">
        <f t="array" ref="M3367">IF(AND(G3367&lt;&gt;0,G3367&lt;&gt;""),IF(E3367="","",IF(ISNUMBER(MATCH(SUBSTITUTE(E3367," ",""),SUBSTITUTE('Look Up Values'!$I$2:$I$10," ",""),0)),"","State error")),"")</f>
        <v/>
      </c>
      <c r="N3367" s="242" t="str" cm="1">
        <f t="array" ref="N3367">IF(AND(G3367&lt;&gt;0,G3367&lt;&gt;""),IF(F3367="","",IF(ISNUMBER(MATCH(SUBSTITUTE(F3367," ",""),SUBSTITUTE('Look Up Values'!$W$2:$W$30," ",""),0)),"","D&amp;R error")),"")</f>
        <v/>
      </c>
      <c r="O3367" s="256" t="str">
        <f t="shared" si="105"/>
        <v/>
      </c>
    </row>
    <row r="3368" spans="1:15" ht="15.75">
      <c r="A3368" s="250">
        <v>3361</v>
      </c>
      <c r="B3368" s="208"/>
      <c r="C3368" s="49"/>
      <c r="D3368" s="50"/>
      <c r="E3368" s="50"/>
      <c r="F3368" s="50"/>
      <c r="G3368" s="209"/>
      <c r="H3368" s="48"/>
      <c r="I3368" s="457" t="str">
        <f t="shared" si="104"/>
        <v/>
      </c>
      <c r="J3368" s="241" cm="1">
        <f t="array" ref="J3368">SUMPRODUCT(--(K3368:N3368&lt;&gt;"")) + IF(TRIM(O3368)="",0,LEN(O3368)-LEN(SUBSTITUTE(O3368,",",""))+1)</f>
        <v>0</v>
      </c>
      <c r="K3368" s="242" t="str">
        <f>IF(AND(G3368&lt;&gt;0,G3368&lt;&gt;""),IF(B3368="","",IF(ISNUMBER(MATCH(B3368,'Look Up Values'!$B$2:$B$500,0)),"","Dest. error")),"")</f>
        <v/>
      </c>
      <c r="L3368" s="242" t="str">
        <f>IF(AND(G3368&lt;&gt;0,G3368&lt;&gt;""),IF(C3368="","",IF(AND(ISNUMBER(--LEFT(C3368,FIND(" ",C3368&amp;" ")-1)),OR(LEN(LEFT(C3368,FIND(" ",C3368&amp;" ")-1))=6,LEN(LEFT(C3368,FIND(" ",C3368&amp;" ")-1))=7),OR(ISNUMBER(MATCH(LEFT(C3368,FIND(" ",C3368&amp;" ")-1),'Look Up Values'!$G$2:$G$1000,0)),ISNUMBER(MATCH(LEFT(C3368,FIND(" ",C3368&amp;" ")-1),'Look Up Values'!$AE$2:$AE$2000,0)))),"","EWC error")),"")</f>
        <v/>
      </c>
      <c r="M3368" s="242" t="str" cm="1">
        <f t="array" ref="M3368">IF(AND(G3368&lt;&gt;0,G3368&lt;&gt;""),IF(E3368="","",IF(ISNUMBER(MATCH(SUBSTITUTE(E3368," ",""),SUBSTITUTE('Look Up Values'!$I$2:$I$10," ",""),0)),"","State error")),"")</f>
        <v/>
      </c>
      <c r="N3368" s="242" t="str" cm="1">
        <f t="array" ref="N3368">IF(AND(G3368&lt;&gt;0,G3368&lt;&gt;""),IF(F3368="","",IF(ISNUMBER(MATCH(SUBSTITUTE(F3368," ",""),SUBSTITUTE('Look Up Values'!$W$2:$W$30," ",""),0)),"","D&amp;R error")),"")</f>
        <v/>
      </c>
      <c r="O3368" s="256" t="str">
        <f t="shared" si="105"/>
        <v/>
      </c>
    </row>
    <row r="3369" spans="1:15" ht="15.75">
      <c r="A3369" s="250">
        <v>3362</v>
      </c>
      <c r="B3369" s="208"/>
      <c r="C3369" s="49"/>
      <c r="D3369" s="50"/>
      <c r="E3369" s="50"/>
      <c r="F3369" s="50"/>
      <c r="G3369" s="209"/>
      <c r="H3369" s="48"/>
      <c r="I3369" s="457" t="str">
        <f t="shared" si="104"/>
        <v/>
      </c>
      <c r="J3369" s="241" cm="1">
        <f t="array" ref="J3369">SUMPRODUCT(--(K3369:N3369&lt;&gt;"")) + IF(TRIM(O3369)="",0,LEN(O3369)-LEN(SUBSTITUTE(O3369,",",""))+1)</f>
        <v>0</v>
      </c>
      <c r="K3369" s="242" t="str">
        <f>IF(AND(G3369&lt;&gt;0,G3369&lt;&gt;""),IF(B3369="","",IF(ISNUMBER(MATCH(B3369,'Look Up Values'!$B$2:$B$500,0)),"","Dest. error")),"")</f>
        <v/>
      </c>
      <c r="L3369" s="242" t="str">
        <f>IF(AND(G3369&lt;&gt;0,G3369&lt;&gt;""),IF(C3369="","",IF(AND(ISNUMBER(--LEFT(C3369,FIND(" ",C3369&amp;" ")-1)),OR(LEN(LEFT(C3369,FIND(" ",C3369&amp;" ")-1))=6,LEN(LEFT(C3369,FIND(" ",C3369&amp;" ")-1))=7),OR(ISNUMBER(MATCH(LEFT(C3369,FIND(" ",C3369&amp;" ")-1),'Look Up Values'!$G$2:$G$1000,0)),ISNUMBER(MATCH(LEFT(C3369,FIND(" ",C3369&amp;" ")-1),'Look Up Values'!$AE$2:$AE$2000,0)))),"","EWC error")),"")</f>
        <v/>
      </c>
      <c r="M3369" s="242" t="str" cm="1">
        <f t="array" ref="M3369">IF(AND(G3369&lt;&gt;0,G3369&lt;&gt;""),IF(E3369="","",IF(ISNUMBER(MATCH(SUBSTITUTE(E3369," ",""),SUBSTITUTE('Look Up Values'!$I$2:$I$10," ",""),0)),"","State error")),"")</f>
        <v/>
      </c>
      <c r="N3369" s="242" t="str" cm="1">
        <f t="array" ref="N3369">IF(AND(G3369&lt;&gt;0,G3369&lt;&gt;""),IF(F3369="","",IF(ISNUMBER(MATCH(SUBSTITUTE(F3369," ",""),SUBSTITUTE('Look Up Values'!$W$2:$W$30," ",""),0)),"","D&amp;R error")),"")</f>
        <v/>
      </c>
      <c r="O3369" s="256" t="str">
        <f t="shared" si="105"/>
        <v/>
      </c>
    </row>
    <row r="3370" spans="1:15" ht="15.75">
      <c r="A3370" s="250">
        <v>3363</v>
      </c>
      <c r="B3370" s="208"/>
      <c r="C3370" s="49"/>
      <c r="D3370" s="50"/>
      <c r="E3370" s="50"/>
      <c r="F3370" s="50"/>
      <c r="G3370" s="209"/>
      <c r="H3370" s="48"/>
      <c r="I3370" s="457" t="str">
        <f t="shared" si="104"/>
        <v/>
      </c>
      <c r="J3370" s="241" cm="1">
        <f t="array" ref="J3370">SUMPRODUCT(--(K3370:N3370&lt;&gt;"")) + IF(TRIM(O3370)="",0,LEN(O3370)-LEN(SUBSTITUTE(O3370,",",""))+1)</f>
        <v>0</v>
      </c>
      <c r="K3370" s="242" t="str">
        <f>IF(AND(G3370&lt;&gt;0,G3370&lt;&gt;""),IF(B3370="","",IF(ISNUMBER(MATCH(B3370,'Look Up Values'!$B$2:$B$500,0)),"","Dest. error")),"")</f>
        <v/>
      </c>
      <c r="L3370" s="242" t="str">
        <f>IF(AND(G3370&lt;&gt;0,G3370&lt;&gt;""),IF(C3370="","",IF(AND(ISNUMBER(--LEFT(C3370,FIND(" ",C3370&amp;" ")-1)),OR(LEN(LEFT(C3370,FIND(" ",C3370&amp;" ")-1))=6,LEN(LEFT(C3370,FIND(" ",C3370&amp;" ")-1))=7),OR(ISNUMBER(MATCH(LEFT(C3370,FIND(" ",C3370&amp;" ")-1),'Look Up Values'!$G$2:$G$1000,0)),ISNUMBER(MATCH(LEFT(C3370,FIND(" ",C3370&amp;" ")-1),'Look Up Values'!$AE$2:$AE$2000,0)))),"","EWC error")),"")</f>
        <v/>
      </c>
      <c r="M3370" s="242" t="str" cm="1">
        <f t="array" ref="M3370">IF(AND(G3370&lt;&gt;0,G3370&lt;&gt;""),IF(E3370="","",IF(ISNUMBER(MATCH(SUBSTITUTE(E3370," ",""),SUBSTITUTE('Look Up Values'!$I$2:$I$10," ",""),0)),"","State error")),"")</f>
        <v/>
      </c>
      <c r="N3370" s="242" t="str" cm="1">
        <f t="array" ref="N3370">IF(AND(G3370&lt;&gt;0,G3370&lt;&gt;""),IF(F3370="","",IF(ISNUMBER(MATCH(SUBSTITUTE(F3370," ",""),SUBSTITUTE('Look Up Values'!$W$2:$W$30," ",""),0)),"","D&amp;R error")),"")</f>
        <v/>
      </c>
      <c r="O3370" s="256" t="str">
        <f t="shared" si="105"/>
        <v/>
      </c>
    </row>
    <row r="3371" spans="1:15" ht="15.75">
      <c r="A3371" s="250">
        <v>3364</v>
      </c>
      <c r="B3371" s="208"/>
      <c r="C3371" s="49"/>
      <c r="D3371" s="50"/>
      <c r="E3371" s="50"/>
      <c r="F3371" s="50"/>
      <c r="G3371" s="209"/>
      <c r="H3371" s="48"/>
      <c r="I3371" s="457" t="str">
        <f t="shared" si="104"/>
        <v/>
      </c>
      <c r="J3371" s="241" cm="1">
        <f t="array" ref="J3371">SUMPRODUCT(--(K3371:N3371&lt;&gt;"")) + IF(TRIM(O3371)="",0,LEN(O3371)-LEN(SUBSTITUTE(O3371,",",""))+1)</f>
        <v>0</v>
      </c>
      <c r="K3371" s="242" t="str">
        <f>IF(AND(G3371&lt;&gt;0,G3371&lt;&gt;""),IF(B3371="","",IF(ISNUMBER(MATCH(B3371,'Look Up Values'!$B$2:$B$500,0)),"","Dest. error")),"")</f>
        <v/>
      </c>
      <c r="L3371" s="242" t="str">
        <f>IF(AND(G3371&lt;&gt;0,G3371&lt;&gt;""),IF(C3371="","",IF(AND(ISNUMBER(--LEFT(C3371,FIND(" ",C3371&amp;" ")-1)),OR(LEN(LEFT(C3371,FIND(" ",C3371&amp;" ")-1))=6,LEN(LEFT(C3371,FIND(" ",C3371&amp;" ")-1))=7),OR(ISNUMBER(MATCH(LEFT(C3371,FIND(" ",C3371&amp;" ")-1),'Look Up Values'!$G$2:$G$1000,0)),ISNUMBER(MATCH(LEFT(C3371,FIND(" ",C3371&amp;" ")-1),'Look Up Values'!$AE$2:$AE$2000,0)))),"","EWC error")),"")</f>
        <v/>
      </c>
      <c r="M3371" s="242" t="str" cm="1">
        <f t="array" ref="M3371">IF(AND(G3371&lt;&gt;0,G3371&lt;&gt;""),IF(E3371="","",IF(ISNUMBER(MATCH(SUBSTITUTE(E3371," ",""),SUBSTITUTE('Look Up Values'!$I$2:$I$10," ",""),0)),"","State error")),"")</f>
        <v/>
      </c>
      <c r="N3371" s="242" t="str" cm="1">
        <f t="array" ref="N3371">IF(AND(G3371&lt;&gt;0,G3371&lt;&gt;""),IF(F3371="","",IF(ISNUMBER(MATCH(SUBSTITUTE(F3371," ",""),SUBSTITUTE('Look Up Values'!$W$2:$W$30," ",""),0)),"","D&amp;R error")),"")</f>
        <v/>
      </c>
      <c r="O3371" s="256" t="str">
        <f t="shared" si="105"/>
        <v/>
      </c>
    </row>
    <row r="3372" spans="1:15" ht="15.75">
      <c r="A3372" s="250">
        <v>3365</v>
      </c>
      <c r="B3372" s="208"/>
      <c r="C3372" s="49"/>
      <c r="D3372" s="50"/>
      <c r="E3372" s="50"/>
      <c r="F3372" s="50"/>
      <c r="G3372" s="209"/>
      <c r="H3372" s="48"/>
      <c r="I3372" s="457" t="str">
        <f t="shared" si="104"/>
        <v/>
      </c>
      <c r="J3372" s="241" cm="1">
        <f t="array" ref="J3372">SUMPRODUCT(--(K3372:N3372&lt;&gt;"")) + IF(TRIM(O3372)="",0,LEN(O3372)-LEN(SUBSTITUTE(O3372,",",""))+1)</f>
        <v>0</v>
      </c>
      <c r="K3372" s="242" t="str">
        <f>IF(AND(G3372&lt;&gt;0,G3372&lt;&gt;""),IF(B3372="","",IF(ISNUMBER(MATCH(B3372,'Look Up Values'!$B$2:$B$500,0)),"","Dest. error")),"")</f>
        <v/>
      </c>
      <c r="L3372" s="242" t="str">
        <f>IF(AND(G3372&lt;&gt;0,G3372&lt;&gt;""),IF(C3372="","",IF(AND(ISNUMBER(--LEFT(C3372,FIND(" ",C3372&amp;" ")-1)),OR(LEN(LEFT(C3372,FIND(" ",C3372&amp;" ")-1))=6,LEN(LEFT(C3372,FIND(" ",C3372&amp;" ")-1))=7),OR(ISNUMBER(MATCH(LEFT(C3372,FIND(" ",C3372&amp;" ")-1),'Look Up Values'!$G$2:$G$1000,0)),ISNUMBER(MATCH(LEFT(C3372,FIND(" ",C3372&amp;" ")-1),'Look Up Values'!$AE$2:$AE$2000,0)))),"","EWC error")),"")</f>
        <v/>
      </c>
      <c r="M3372" s="242" t="str" cm="1">
        <f t="array" ref="M3372">IF(AND(G3372&lt;&gt;0,G3372&lt;&gt;""),IF(E3372="","",IF(ISNUMBER(MATCH(SUBSTITUTE(E3372," ",""),SUBSTITUTE('Look Up Values'!$I$2:$I$10," ",""),0)),"","State error")),"")</f>
        <v/>
      </c>
      <c r="N3372" s="242" t="str" cm="1">
        <f t="array" ref="N3372">IF(AND(G3372&lt;&gt;0,G3372&lt;&gt;""),IF(F3372="","",IF(ISNUMBER(MATCH(SUBSTITUTE(F3372," ",""),SUBSTITUTE('Look Up Values'!$W$2:$W$30," ",""),0)),"","D&amp;R error")),"")</f>
        <v/>
      </c>
      <c r="O3372" s="256" t="str">
        <f t="shared" si="105"/>
        <v/>
      </c>
    </row>
    <row r="3373" spans="1:15" ht="15.75">
      <c r="A3373" s="250">
        <v>3366</v>
      </c>
      <c r="B3373" s="208"/>
      <c r="C3373" s="49"/>
      <c r="D3373" s="50"/>
      <c r="E3373" s="50"/>
      <c r="F3373" s="50"/>
      <c r="G3373" s="209"/>
      <c r="H3373" s="48"/>
      <c r="I3373" s="457" t="str">
        <f t="shared" si="104"/>
        <v/>
      </c>
      <c r="J3373" s="241" cm="1">
        <f t="array" ref="J3373">SUMPRODUCT(--(K3373:N3373&lt;&gt;"")) + IF(TRIM(O3373)="",0,LEN(O3373)-LEN(SUBSTITUTE(O3373,",",""))+1)</f>
        <v>0</v>
      </c>
      <c r="K3373" s="242" t="str">
        <f>IF(AND(G3373&lt;&gt;0,G3373&lt;&gt;""),IF(B3373="","",IF(ISNUMBER(MATCH(B3373,'Look Up Values'!$B$2:$B$500,0)),"","Dest. error")),"")</f>
        <v/>
      </c>
      <c r="L3373" s="242" t="str">
        <f>IF(AND(G3373&lt;&gt;0,G3373&lt;&gt;""),IF(C3373="","",IF(AND(ISNUMBER(--LEFT(C3373,FIND(" ",C3373&amp;" ")-1)),OR(LEN(LEFT(C3373,FIND(" ",C3373&amp;" ")-1))=6,LEN(LEFT(C3373,FIND(" ",C3373&amp;" ")-1))=7),OR(ISNUMBER(MATCH(LEFT(C3373,FIND(" ",C3373&amp;" ")-1),'Look Up Values'!$G$2:$G$1000,0)),ISNUMBER(MATCH(LEFT(C3373,FIND(" ",C3373&amp;" ")-1),'Look Up Values'!$AE$2:$AE$2000,0)))),"","EWC error")),"")</f>
        <v/>
      </c>
      <c r="M3373" s="242" t="str" cm="1">
        <f t="array" ref="M3373">IF(AND(G3373&lt;&gt;0,G3373&lt;&gt;""),IF(E3373="","",IF(ISNUMBER(MATCH(SUBSTITUTE(E3373," ",""),SUBSTITUTE('Look Up Values'!$I$2:$I$10," ",""),0)),"","State error")),"")</f>
        <v/>
      </c>
      <c r="N3373" s="242" t="str" cm="1">
        <f t="array" ref="N3373">IF(AND(G3373&lt;&gt;0,G3373&lt;&gt;""),IF(F3373="","",IF(ISNUMBER(MATCH(SUBSTITUTE(F3373," ",""),SUBSTITUTE('Look Up Values'!$W$2:$W$30," ",""),0)),"","D&amp;R error")),"")</f>
        <v/>
      </c>
      <c r="O3373" s="256" t="str">
        <f t="shared" si="105"/>
        <v/>
      </c>
    </row>
    <row r="3374" spans="1:15" ht="15.75">
      <c r="A3374" s="250">
        <v>3367</v>
      </c>
      <c r="B3374" s="208"/>
      <c r="C3374" s="49"/>
      <c r="D3374" s="50"/>
      <c r="E3374" s="50"/>
      <c r="F3374" s="50"/>
      <c r="G3374" s="209"/>
      <c r="H3374" s="48"/>
      <c r="I3374" s="457" t="str">
        <f t="shared" si="104"/>
        <v/>
      </c>
      <c r="J3374" s="241" cm="1">
        <f t="array" ref="J3374">SUMPRODUCT(--(K3374:N3374&lt;&gt;"")) + IF(TRIM(O3374)="",0,LEN(O3374)-LEN(SUBSTITUTE(O3374,",",""))+1)</f>
        <v>0</v>
      </c>
      <c r="K3374" s="242" t="str">
        <f>IF(AND(G3374&lt;&gt;0,G3374&lt;&gt;""),IF(B3374="","",IF(ISNUMBER(MATCH(B3374,'Look Up Values'!$B$2:$B$500,0)),"","Dest. error")),"")</f>
        <v/>
      </c>
      <c r="L3374" s="242" t="str">
        <f>IF(AND(G3374&lt;&gt;0,G3374&lt;&gt;""),IF(C3374="","",IF(AND(ISNUMBER(--LEFT(C3374,FIND(" ",C3374&amp;" ")-1)),OR(LEN(LEFT(C3374,FIND(" ",C3374&amp;" ")-1))=6,LEN(LEFT(C3374,FIND(" ",C3374&amp;" ")-1))=7),OR(ISNUMBER(MATCH(LEFT(C3374,FIND(" ",C3374&amp;" ")-1),'Look Up Values'!$G$2:$G$1000,0)),ISNUMBER(MATCH(LEFT(C3374,FIND(" ",C3374&amp;" ")-1),'Look Up Values'!$AE$2:$AE$2000,0)))),"","EWC error")),"")</f>
        <v/>
      </c>
      <c r="M3374" s="242" t="str" cm="1">
        <f t="array" ref="M3374">IF(AND(G3374&lt;&gt;0,G3374&lt;&gt;""),IF(E3374="","",IF(ISNUMBER(MATCH(SUBSTITUTE(E3374," ",""),SUBSTITUTE('Look Up Values'!$I$2:$I$10," ",""),0)),"","State error")),"")</f>
        <v/>
      </c>
      <c r="N3374" s="242" t="str" cm="1">
        <f t="array" ref="N3374">IF(AND(G3374&lt;&gt;0,G3374&lt;&gt;""),IF(F3374="","",IF(ISNUMBER(MATCH(SUBSTITUTE(F3374," ",""),SUBSTITUTE('Look Up Values'!$W$2:$W$30," ",""),0)),"","D&amp;R error")),"")</f>
        <v/>
      </c>
      <c r="O3374" s="256" t="str">
        <f t="shared" si="105"/>
        <v/>
      </c>
    </row>
    <row r="3375" spans="1:15" ht="15.75">
      <c r="A3375" s="250">
        <v>3368</v>
      </c>
      <c r="B3375" s="208"/>
      <c r="C3375" s="49"/>
      <c r="D3375" s="50"/>
      <c r="E3375" s="50"/>
      <c r="F3375" s="50"/>
      <c r="G3375" s="209"/>
      <c r="H3375" s="48"/>
      <c r="I3375" s="457" t="str">
        <f t="shared" si="104"/>
        <v/>
      </c>
      <c r="J3375" s="241" cm="1">
        <f t="array" ref="J3375">SUMPRODUCT(--(K3375:N3375&lt;&gt;"")) + IF(TRIM(O3375)="",0,LEN(O3375)-LEN(SUBSTITUTE(O3375,",",""))+1)</f>
        <v>0</v>
      </c>
      <c r="K3375" s="242" t="str">
        <f>IF(AND(G3375&lt;&gt;0,G3375&lt;&gt;""),IF(B3375="","",IF(ISNUMBER(MATCH(B3375,'Look Up Values'!$B$2:$B$500,0)),"","Dest. error")),"")</f>
        <v/>
      </c>
      <c r="L3375" s="242" t="str">
        <f>IF(AND(G3375&lt;&gt;0,G3375&lt;&gt;""),IF(C3375="","",IF(AND(ISNUMBER(--LEFT(C3375,FIND(" ",C3375&amp;" ")-1)),OR(LEN(LEFT(C3375,FIND(" ",C3375&amp;" ")-1))=6,LEN(LEFT(C3375,FIND(" ",C3375&amp;" ")-1))=7),OR(ISNUMBER(MATCH(LEFT(C3375,FIND(" ",C3375&amp;" ")-1),'Look Up Values'!$G$2:$G$1000,0)),ISNUMBER(MATCH(LEFT(C3375,FIND(" ",C3375&amp;" ")-1),'Look Up Values'!$AE$2:$AE$2000,0)))),"","EWC error")),"")</f>
        <v/>
      </c>
      <c r="M3375" s="242" t="str" cm="1">
        <f t="array" ref="M3375">IF(AND(G3375&lt;&gt;0,G3375&lt;&gt;""),IF(E3375="","",IF(ISNUMBER(MATCH(SUBSTITUTE(E3375," ",""),SUBSTITUTE('Look Up Values'!$I$2:$I$10," ",""),0)),"","State error")),"")</f>
        <v/>
      </c>
      <c r="N3375" s="242" t="str" cm="1">
        <f t="array" ref="N3375">IF(AND(G3375&lt;&gt;0,G3375&lt;&gt;""),IF(F3375="","",IF(ISNUMBER(MATCH(SUBSTITUTE(F3375," ",""),SUBSTITUTE('Look Up Values'!$W$2:$W$30," ",""),0)),"","D&amp;R error")),"")</f>
        <v/>
      </c>
      <c r="O3375" s="256" t="str">
        <f t="shared" si="105"/>
        <v/>
      </c>
    </row>
    <row r="3376" spans="1:15" ht="15.75">
      <c r="A3376" s="250">
        <v>3369</v>
      </c>
      <c r="B3376" s="208"/>
      <c r="C3376" s="49"/>
      <c r="D3376" s="50"/>
      <c r="E3376" s="50"/>
      <c r="F3376" s="50"/>
      <c r="G3376" s="209"/>
      <c r="H3376" s="48"/>
      <c r="I3376" s="457" t="str">
        <f t="shared" si="104"/>
        <v/>
      </c>
      <c r="J3376" s="241" cm="1">
        <f t="array" ref="J3376">SUMPRODUCT(--(K3376:N3376&lt;&gt;"")) + IF(TRIM(O3376)="",0,LEN(O3376)-LEN(SUBSTITUTE(O3376,",",""))+1)</f>
        <v>0</v>
      </c>
      <c r="K3376" s="242" t="str">
        <f>IF(AND(G3376&lt;&gt;0,G3376&lt;&gt;""),IF(B3376="","",IF(ISNUMBER(MATCH(B3376,'Look Up Values'!$B$2:$B$500,0)),"","Dest. error")),"")</f>
        <v/>
      </c>
      <c r="L3376" s="242" t="str">
        <f>IF(AND(G3376&lt;&gt;0,G3376&lt;&gt;""),IF(C3376="","",IF(AND(ISNUMBER(--LEFT(C3376,FIND(" ",C3376&amp;" ")-1)),OR(LEN(LEFT(C3376,FIND(" ",C3376&amp;" ")-1))=6,LEN(LEFT(C3376,FIND(" ",C3376&amp;" ")-1))=7),OR(ISNUMBER(MATCH(LEFT(C3376,FIND(" ",C3376&amp;" ")-1),'Look Up Values'!$G$2:$G$1000,0)),ISNUMBER(MATCH(LEFT(C3376,FIND(" ",C3376&amp;" ")-1),'Look Up Values'!$AE$2:$AE$2000,0)))),"","EWC error")),"")</f>
        <v/>
      </c>
      <c r="M3376" s="242" t="str" cm="1">
        <f t="array" ref="M3376">IF(AND(G3376&lt;&gt;0,G3376&lt;&gt;""),IF(E3376="","",IF(ISNUMBER(MATCH(SUBSTITUTE(E3376," ",""),SUBSTITUTE('Look Up Values'!$I$2:$I$10," ",""),0)),"","State error")),"")</f>
        <v/>
      </c>
      <c r="N3376" s="242" t="str" cm="1">
        <f t="array" ref="N3376">IF(AND(G3376&lt;&gt;0,G3376&lt;&gt;""),IF(F3376="","",IF(ISNUMBER(MATCH(SUBSTITUTE(F3376," ",""),SUBSTITUTE('Look Up Values'!$W$2:$W$30," ",""),0)),"","D&amp;R error")),"")</f>
        <v/>
      </c>
      <c r="O3376" s="256" t="str">
        <f t="shared" si="105"/>
        <v/>
      </c>
    </row>
    <row r="3377" spans="1:15" ht="15.75">
      <c r="A3377" s="250">
        <v>3370</v>
      </c>
      <c r="B3377" s="208"/>
      <c r="C3377" s="49"/>
      <c r="D3377" s="50"/>
      <c r="E3377" s="50"/>
      <c r="F3377" s="50"/>
      <c r="G3377" s="209"/>
      <c r="H3377" s="48"/>
      <c r="I3377" s="457" t="str">
        <f t="shared" si="104"/>
        <v/>
      </c>
      <c r="J3377" s="241" cm="1">
        <f t="array" ref="J3377">SUMPRODUCT(--(K3377:N3377&lt;&gt;"")) + IF(TRIM(O3377)="",0,LEN(O3377)-LEN(SUBSTITUTE(O3377,",",""))+1)</f>
        <v>0</v>
      </c>
      <c r="K3377" s="242" t="str">
        <f>IF(AND(G3377&lt;&gt;0,G3377&lt;&gt;""),IF(B3377="","",IF(ISNUMBER(MATCH(B3377,'Look Up Values'!$B$2:$B$500,0)),"","Dest. error")),"")</f>
        <v/>
      </c>
      <c r="L3377" s="242" t="str">
        <f>IF(AND(G3377&lt;&gt;0,G3377&lt;&gt;""),IF(C3377="","",IF(AND(ISNUMBER(--LEFT(C3377,FIND(" ",C3377&amp;" ")-1)),OR(LEN(LEFT(C3377,FIND(" ",C3377&amp;" ")-1))=6,LEN(LEFT(C3377,FIND(" ",C3377&amp;" ")-1))=7),OR(ISNUMBER(MATCH(LEFT(C3377,FIND(" ",C3377&amp;" ")-1),'Look Up Values'!$G$2:$G$1000,0)),ISNUMBER(MATCH(LEFT(C3377,FIND(" ",C3377&amp;" ")-1),'Look Up Values'!$AE$2:$AE$2000,0)))),"","EWC error")),"")</f>
        <v/>
      </c>
      <c r="M3377" s="242" t="str" cm="1">
        <f t="array" ref="M3377">IF(AND(G3377&lt;&gt;0,G3377&lt;&gt;""),IF(E3377="","",IF(ISNUMBER(MATCH(SUBSTITUTE(E3377," ",""),SUBSTITUTE('Look Up Values'!$I$2:$I$10," ",""),0)),"","State error")),"")</f>
        <v/>
      </c>
      <c r="N3377" s="242" t="str" cm="1">
        <f t="array" ref="N3377">IF(AND(G3377&lt;&gt;0,G3377&lt;&gt;""),IF(F3377="","",IF(ISNUMBER(MATCH(SUBSTITUTE(F3377," ",""),SUBSTITUTE('Look Up Values'!$W$2:$W$30," ",""),0)),"","D&amp;R error")),"")</f>
        <v/>
      </c>
      <c r="O3377" s="256" t="str">
        <f t="shared" si="105"/>
        <v/>
      </c>
    </row>
    <row r="3378" spans="1:15" ht="15.75">
      <c r="A3378" s="250">
        <v>3371</v>
      </c>
      <c r="B3378" s="208"/>
      <c r="C3378" s="49"/>
      <c r="D3378" s="50"/>
      <c r="E3378" s="50"/>
      <c r="F3378" s="50"/>
      <c r="G3378" s="209"/>
      <c r="H3378" s="48"/>
      <c r="I3378" s="457" t="str">
        <f t="shared" si="104"/>
        <v/>
      </c>
      <c r="J3378" s="241" cm="1">
        <f t="array" ref="J3378">SUMPRODUCT(--(K3378:N3378&lt;&gt;"")) + IF(TRIM(O3378)="",0,LEN(O3378)-LEN(SUBSTITUTE(O3378,",",""))+1)</f>
        <v>0</v>
      </c>
      <c r="K3378" s="242" t="str">
        <f>IF(AND(G3378&lt;&gt;0,G3378&lt;&gt;""),IF(B3378="","",IF(ISNUMBER(MATCH(B3378,'Look Up Values'!$B$2:$B$500,0)),"","Dest. error")),"")</f>
        <v/>
      </c>
      <c r="L3378" s="242" t="str">
        <f>IF(AND(G3378&lt;&gt;0,G3378&lt;&gt;""),IF(C3378="","",IF(AND(ISNUMBER(--LEFT(C3378,FIND(" ",C3378&amp;" ")-1)),OR(LEN(LEFT(C3378,FIND(" ",C3378&amp;" ")-1))=6,LEN(LEFT(C3378,FIND(" ",C3378&amp;" ")-1))=7),OR(ISNUMBER(MATCH(LEFT(C3378,FIND(" ",C3378&amp;" ")-1),'Look Up Values'!$G$2:$G$1000,0)),ISNUMBER(MATCH(LEFT(C3378,FIND(" ",C3378&amp;" ")-1),'Look Up Values'!$AE$2:$AE$2000,0)))),"","EWC error")),"")</f>
        <v/>
      </c>
      <c r="M3378" s="242" t="str" cm="1">
        <f t="array" ref="M3378">IF(AND(G3378&lt;&gt;0,G3378&lt;&gt;""),IF(E3378="","",IF(ISNUMBER(MATCH(SUBSTITUTE(E3378," ",""),SUBSTITUTE('Look Up Values'!$I$2:$I$10," ",""),0)),"","State error")),"")</f>
        <v/>
      </c>
      <c r="N3378" s="242" t="str" cm="1">
        <f t="array" ref="N3378">IF(AND(G3378&lt;&gt;0,G3378&lt;&gt;""),IF(F3378="","",IF(ISNUMBER(MATCH(SUBSTITUTE(F3378," ",""),SUBSTITUTE('Look Up Values'!$W$2:$W$30," ",""),0)),"","D&amp;R error")),"")</f>
        <v/>
      </c>
      <c r="O3378" s="256" t="str">
        <f t="shared" si="105"/>
        <v/>
      </c>
    </row>
    <row r="3379" spans="1:15" ht="15.75">
      <c r="A3379" s="250">
        <v>3372</v>
      </c>
      <c r="B3379" s="208"/>
      <c r="C3379" s="49"/>
      <c r="D3379" s="50"/>
      <c r="E3379" s="50"/>
      <c r="F3379" s="50"/>
      <c r="G3379" s="209"/>
      <c r="H3379" s="48"/>
      <c r="I3379" s="457" t="str">
        <f t="shared" si="104"/>
        <v/>
      </c>
      <c r="J3379" s="241" cm="1">
        <f t="array" ref="J3379">SUMPRODUCT(--(K3379:N3379&lt;&gt;"")) + IF(TRIM(O3379)="",0,LEN(O3379)-LEN(SUBSTITUTE(O3379,",",""))+1)</f>
        <v>0</v>
      </c>
      <c r="K3379" s="242" t="str">
        <f>IF(AND(G3379&lt;&gt;0,G3379&lt;&gt;""),IF(B3379="","",IF(ISNUMBER(MATCH(B3379,'Look Up Values'!$B$2:$B$500,0)),"","Dest. error")),"")</f>
        <v/>
      </c>
      <c r="L3379" s="242" t="str">
        <f>IF(AND(G3379&lt;&gt;0,G3379&lt;&gt;""),IF(C3379="","",IF(AND(ISNUMBER(--LEFT(C3379,FIND(" ",C3379&amp;" ")-1)),OR(LEN(LEFT(C3379,FIND(" ",C3379&amp;" ")-1))=6,LEN(LEFT(C3379,FIND(" ",C3379&amp;" ")-1))=7),OR(ISNUMBER(MATCH(LEFT(C3379,FIND(" ",C3379&amp;" ")-1),'Look Up Values'!$G$2:$G$1000,0)),ISNUMBER(MATCH(LEFT(C3379,FIND(" ",C3379&amp;" ")-1),'Look Up Values'!$AE$2:$AE$2000,0)))),"","EWC error")),"")</f>
        <v/>
      </c>
      <c r="M3379" s="242" t="str" cm="1">
        <f t="array" ref="M3379">IF(AND(G3379&lt;&gt;0,G3379&lt;&gt;""),IF(E3379="","",IF(ISNUMBER(MATCH(SUBSTITUTE(E3379," ",""),SUBSTITUTE('Look Up Values'!$I$2:$I$10," ",""),0)),"","State error")),"")</f>
        <v/>
      </c>
      <c r="N3379" s="242" t="str" cm="1">
        <f t="array" ref="N3379">IF(AND(G3379&lt;&gt;0,G3379&lt;&gt;""),IF(F3379="","",IF(ISNUMBER(MATCH(SUBSTITUTE(F3379," ",""),SUBSTITUTE('Look Up Values'!$W$2:$W$30," ",""),0)),"","D&amp;R error")),"")</f>
        <v/>
      </c>
      <c r="O3379" s="256" t="str">
        <f t="shared" si="105"/>
        <v/>
      </c>
    </row>
    <row r="3380" spans="1:15" ht="15.75">
      <c r="A3380" s="250">
        <v>3373</v>
      </c>
      <c r="B3380" s="208"/>
      <c r="C3380" s="49"/>
      <c r="D3380" s="50"/>
      <c r="E3380" s="50"/>
      <c r="F3380" s="50"/>
      <c r="G3380" s="209"/>
      <c r="H3380" s="48"/>
      <c r="I3380" s="457" t="str">
        <f t="shared" si="104"/>
        <v/>
      </c>
      <c r="J3380" s="241" cm="1">
        <f t="array" ref="J3380">SUMPRODUCT(--(K3380:N3380&lt;&gt;"")) + IF(TRIM(O3380)="",0,LEN(O3380)-LEN(SUBSTITUTE(O3380,",",""))+1)</f>
        <v>0</v>
      </c>
      <c r="K3380" s="242" t="str">
        <f>IF(AND(G3380&lt;&gt;0,G3380&lt;&gt;""),IF(B3380="","",IF(ISNUMBER(MATCH(B3380,'Look Up Values'!$B$2:$B$500,0)),"","Dest. error")),"")</f>
        <v/>
      </c>
      <c r="L3380" s="242" t="str">
        <f>IF(AND(G3380&lt;&gt;0,G3380&lt;&gt;""),IF(C3380="","",IF(AND(ISNUMBER(--LEFT(C3380,FIND(" ",C3380&amp;" ")-1)),OR(LEN(LEFT(C3380,FIND(" ",C3380&amp;" ")-1))=6,LEN(LEFT(C3380,FIND(" ",C3380&amp;" ")-1))=7),OR(ISNUMBER(MATCH(LEFT(C3380,FIND(" ",C3380&amp;" ")-1),'Look Up Values'!$G$2:$G$1000,0)),ISNUMBER(MATCH(LEFT(C3380,FIND(" ",C3380&amp;" ")-1),'Look Up Values'!$AE$2:$AE$2000,0)))),"","EWC error")),"")</f>
        <v/>
      </c>
      <c r="M3380" s="242" t="str" cm="1">
        <f t="array" ref="M3380">IF(AND(G3380&lt;&gt;0,G3380&lt;&gt;""),IF(E3380="","",IF(ISNUMBER(MATCH(SUBSTITUTE(E3380," ",""),SUBSTITUTE('Look Up Values'!$I$2:$I$10," ",""),0)),"","State error")),"")</f>
        <v/>
      </c>
      <c r="N3380" s="242" t="str" cm="1">
        <f t="array" ref="N3380">IF(AND(G3380&lt;&gt;0,G3380&lt;&gt;""),IF(F3380="","",IF(ISNUMBER(MATCH(SUBSTITUTE(F3380," ",""),SUBSTITUTE('Look Up Values'!$W$2:$W$30," ",""),0)),"","D&amp;R error")),"")</f>
        <v/>
      </c>
      <c r="O3380" s="256" t="str">
        <f t="shared" si="105"/>
        <v/>
      </c>
    </row>
    <row r="3381" spans="1:15" ht="15.75">
      <c r="A3381" s="250">
        <v>3374</v>
      </c>
      <c r="B3381" s="208"/>
      <c r="C3381" s="49"/>
      <c r="D3381" s="50"/>
      <c r="E3381" s="50"/>
      <c r="F3381" s="50"/>
      <c r="G3381" s="209"/>
      <c r="H3381" s="48"/>
      <c r="I3381" s="457" t="str">
        <f t="shared" si="104"/>
        <v/>
      </c>
      <c r="J3381" s="241" cm="1">
        <f t="array" ref="J3381">SUMPRODUCT(--(K3381:N3381&lt;&gt;"")) + IF(TRIM(O3381)="",0,LEN(O3381)-LEN(SUBSTITUTE(O3381,",",""))+1)</f>
        <v>0</v>
      </c>
      <c r="K3381" s="242" t="str">
        <f>IF(AND(G3381&lt;&gt;0,G3381&lt;&gt;""),IF(B3381="","",IF(ISNUMBER(MATCH(B3381,'Look Up Values'!$B$2:$B$500,0)),"","Dest. error")),"")</f>
        <v/>
      </c>
      <c r="L3381" s="242" t="str">
        <f>IF(AND(G3381&lt;&gt;0,G3381&lt;&gt;""),IF(C3381="","",IF(AND(ISNUMBER(--LEFT(C3381,FIND(" ",C3381&amp;" ")-1)),OR(LEN(LEFT(C3381,FIND(" ",C3381&amp;" ")-1))=6,LEN(LEFT(C3381,FIND(" ",C3381&amp;" ")-1))=7),OR(ISNUMBER(MATCH(LEFT(C3381,FIND(" ",C3381&amp;" ")-1),'Look Up Values'!$G$2:$G$1000,0)),ISNUMBER(MATCH(LEFT(C3381,FIND(" ",C3381&amp;" ")-1),'Look Up Values'!$AE$2:$AE$2000,0)))),"","EWC error")),"")</f>
        <v/>
      </c>
      <c r="M3381" s="242" t="str" cm="1">
        <f t="array" ref="M3381">IF(AND(G3381&lt;&gt;0,G3381&lt;&gt;""),IF(E3381="","",IF(ISNUMBER(MATCH(SUBSTITUTE(E3381," ",""),SUBSTITUTE('Look Up Values'!$I$2:$I$10," ",""),0)),"","State error")),"")</f>
        <v/>
      </c>
      <c r="N3381" s="242" t="str" cm="1">
        <f t="array" ref="N3381">IF(AND(G3381&lt;&gt;0,G3381&lt;&gt;""),IF(F3381="","",IF(ISNUMBER(MATCH(SUBSTITUTE(F3381," ",""),SUBSTITUTE('Look Up Values'!$W$2:$W$30," ",""),0)),"","D&amp;R error")),"")</f>
        <v/>
      </c>
      <c r="O3381" s="256" t="str">
        <f t="shared" si="105"/>
        <v/>
      </c>
    </row>
    <row r="3382" spans="1:15" ht="15.75">
      <c r="A3382" s="250">
        <v>3375</v>
      </c>
      <c r="B3382" s="208"/>
      <c r="C3382" s="49"/>
      <c r="D3382" s="50"/>
      <c r="E3382" s="50"/>
      <c r="F3382" s="50"/>
      <c r="G3382" s="209"/>
      <c r="H3382" s="48"/>
      <c r="I3382" s="457" t="str">
        <f t="shared" si="104"/>
        <v/>
      </c>
      <c r="J3382" s="241" cm="1">
        <f t="array" ref="J3382">SUMPRODUCT(--(K3382:N3382&lt;&gt;"")) + IF(TRIM(O3382)="",0,LEN(O3382)-LEN(SUBSTITUTE(O3382,",",""))+1)</f>
        <v>0</v>
      </c>
      <c r="K3382" s="242" t="str">
        <f>IF(AND(G3382&lt;&gt;0,G3382&lt;&gt;""),IF(B3382="","",IF(ISNUMBER(MATCH(B3382,'Look Up Values'!$B$2:$B$500,0)),"","Dest. error")),"")</f>
        <v/>
      </c>
      <c r="L3382" s="242" t="str">
        <f>IF(AND(G3382&lt;&gt;0,G3382&lt;&gt;""),IF(C3382="","",IF(AND(ISNUMBER(--LEFT(C3382,FIND(" ",C3382&amp;" ")-1)),OR(LEN(LEFT(C3382,FIND(" ",C3382&amp;" ")-1))=6,LEN(LEFT(C3382,FIND(" ",C3382&amp;" ")-1))=7),OR(ISNUMBER(MATCH(LEFT(C3382,FIND(" ",C3382&amp;" ")-1),'Look Up Values'!$G$2:$G$1000,0)),ISNUMBER(MATCH(LEFT(C3382,FIND(" ",C3382&amp;" ")-1),'Look Up Values'!$AE$2:$AE$2000,0)))),"","EWC error")),"")</f>
        <v/>
      </c>
      <c r="M3382" s="242" t="str" cm="1">
        <f t="array" ref="M3382">IF(AND(G3382&lt;&gt;0,G3382&lt;&gt;""),IF(E3382="","",IF(ISNUMBER(MATCH(SUBSTITUTE(E3382," ",""),SUBSTITUTE('Look Up Values'!$I$2:$I$10," ",""),0)),"","State error")),"")</f>
        <v/>
      </c>
      <c r="N3382" s="242" t="str" cm="1">
        <f t="array" ref="N3382">IF(AND(G3382&lt;&gt;0,G3382&lt;&gt;""),IF(F3382="","",IF(ISNUMBER(MATCH(SUBSTITUTE(F3382," ",""),SUBSTITUTE('Look Up Values'!$W$2:$W$30," ",""),0)),"","D&amp;R error")),"")</f>
        <v/>
      </c>
      <c r="O3382" s="256" t="str">
        <f t="shared" si="105"/>
        <v/>
      </c>
    </row>
    <row r="3383" spans="1:15" ht="15.75">
      <c r="A3383" s="250">
        <v>3376</v>
      </c>
      <c r="B3383" s="208"/>
      <c r="C3383" s="49"/>
      <c r="D3383" s="50"/>
      <c r="E3383" s="50"/>
      <c r="F3383" s="50"/>
      <c r="G3383" s="209"/>
      <c r="H3383" s="48"/>
      <c r="I3383" s="457" t="str">
        <f t="shared" si="104"/>
        <v/>
      </c>
      <c r="J3383" s="241" cm="1">
        <f t="array" ref="J3383">SUMPRODUCT(--(K3383:N3383&lt;&gt;"")) + IF(TRIM(O3383)="",0,LEN(O3383)-LEN(SUBSTITUTE(O3383,",",""))+1)</f>
        <v>0</v>
      </c>
      <c r="K3383" s="242" t="str">
        <f>IF(AND(G3383&lt;&gt;0,G3383&lt;&gt;""),IF(B3383="","",IF(ISNUMBER(MATCH(B3383,'Look Up Values'!$B$2:$B$500,0)),"","Dest. error")),"")</f>
        <v/>
      </c>
      <c r="L3383" s="242" t="str">
        <f>IF(AND(G3383&lt;&gt;0,G3383&lt;&gt;""),IF(C3383="","",IF(AND(ISNUMBER(--LEFT(C3383,FIND(" ",C3383&amp;" ")-1)),OR(LEN(LEFT(C3383,FIND(" ",C3383&amp;" ")-1))=6,LEN(LEFT(C3383,FIND(" ",C3383&amp;" ")-1))=7),OR(ISNUMBER(MATCH(LEFT(C3383,FIND(" ",C3383&amp;" ")-1),'Look Up Values'!$G$2:$G$1000,0)),ISNUMBER(MATCH(LEFT(C3383,FIND(" ",C3383&amp;" ")-1),'Look Up Values'!$AE$2:$AE$2000,0)))),"","EWC error")),"")</f>
        <v/>
      </c>
      <c r="M3383" s="242" t="str" cm="1">
        <f t="array" ref="M3383">IF(AND(G3383&lt;&gt;0,G3383&lt;&gt;""),IF(E3383="","",IF(ISNUMBER(MATCH(SUBSTITUTE(E3383," ",""),SUBSTITUTE('Look Up Values'!$I$2:$I$10," ",""),0)),"","State error")),"")</f>
        <v/>
      </c>
      <c r="N3383" s="242" t="str" cm="1">
        <f t="array" ref="N3383">IF(AND(G3383&lt;&gt;0,G3383&lt;&gt;""),IF(F3383="","",IF(ISNUMBER(MATCH(SUBSTITUTE(F3383," ",""),SUBSTITUTE('Look Up Values'!$W$2:$W$30," ",""),0)),"","D&amp;R error")),"")</f>
        <v/>
      </c>
      <c r="O3383" s="256" t="str">
        <f t="shared" si="105"/>
        <v/>
      </c>
    </row>
    <row r="3384" spans="1:15" ht="15.75">
      <c r="A3384" s="250">
        <v>3377</v>
      </c>
      <c r="B3384" s="208"/>
      <c r="C3384" s="49"/>
      <c r="D3384" s="50"/>
      <c r="E3384" s="50"/>
      <c r="F3384" s="50"/>
      <c r="G3384" s="209"/>
      <c r="H3384" s="48"/>
      <c r="I3384" s="457" t="str">
        <f t="shared" si="104"/>
        <v/>
      </c>
      <c r="J3384" s="241" cm="1">
        <f t="array" ref="J3384">SUMPRODUCT(--(K3384:N3384&lt;&gt;"")) + IF(TRIM(O3384)="",0,LEN(O3384)-LEN(SUBSTITUTE(O3384,",",""))+1)</f>
        <v>0</v>
      </c>
      <c r="K3384" s="242" t="str">
        <f>IF(AND(G3384&lt;&gt;0,G3384&lt;&gt;""),IF(B3384="","",IF(ISNUMBER(MATCH(B3384,'Look Up Values'!$B$2:$B$500,0)),"","Dest. error")),"")</f>
        <v/>
      </c>
      <c r="L3384" s="242" t="str">
        <f>IF(AND(G3384&lt;&gt;0,G3384&lt;&gt;""),IF(C3384="","",IF(AND(ISNUMBER(--LEFT(C3384,FIND(" ",C3384&amp;" ")-1)),OR(LEN(LEFT(C3384,FIND(" ",C3384&amp;" ")-1))=6,LEN(LEFT(C3384,FIND(" ",C3384&amp;" ")-1))=7),OR(ISNUMBER(MATCH(LEFT(C3384,FIND(" ",C3384&amp;" ")-1),'Look Up Values'!$G$2:$G$1000,0)),ISNUMBER(MATCH(LEFT(C3384,FIND(" ",C3384&amp;" ")-1),'Look Up Values'!$AE$2:$AE$2000,0)))),"","EWC error")),"")</f>
        <v/>
      </c>
      <c r="M3384" s="242" t="str" cm="1">
        <f t="array" ref="M3384">IF(AND(G3384&lt;&gt;0,G3384&lt;&gt;""),IF(E3384="","",IF(ISNUMBER(MATCH(SUBSTITUTE(E3384," ",""),SUBSTITUTE('Look Up Values'!$I$2:$I$10," ",""),0)),"","State error")),"")</f>
        <v/>
      </c>
      <c r="N3384" s="242" t="str" cm="1">
        <f t="array" ref="N3384">IF(AND(G3384&lt;&gt;0,G3384&lt;&gt;""),IF(F3384="","",IF(ISNUMBER(MATCH(SUBSTITUTE(F3384," ",""),SUBSTITUTE('Look Up Values'!$W$2:$W$30," ",""),0)),"","D&amp;R error")),"")</f>
        <v/>
      </c>
      <c r="O3384" s="256" t="str">
        <f t="shared" si="105"/>
        <v/>
      </c>
    </row>
    <row r="3385" spans="1:15" ht="15.75">
      <c r="A3385" s="250">
        <v>3378</v>
      </c>
      <c r="B3385" s="208"/>
      <c r="C3385" s="49"/>
      <c r="D3385" s="50"/>
      <c r="E3385" s="50"/>
      <c r="F3385" s="50"/>
      <c r="G3385" s="209"/>
      <c r="H3385" s="48"/>
      <c r="I3385" s="457" t="str">
        <f t="shared" si="104"/>
        <v/>
      </c>
      <c r="J3385" s="241" cm="1">
        <f t="array" ref="J3385">SUMPRODUCT(--(K3385:N3385&lt;&gt;"")) + IF(TRIM(O3385)="",0,LEN(O3385)-LEN(SUBSTITUTE(O3385,",",""))+1)</f>
        <v>0</v>
      </c>
      <c r="K3385" s="242" t="str">
        <f>IF(AND(G3385&lt;&gt;0,G3385&lt;&gt;""),IF(B3385="","",IF(ISNUMBER(MATCH(B3385,'Look Up Values'!$B$2:$B$500,0)),"","Dest. error")),"")</f>
        <v/>
      </c>
      <c r="L3385" s="242" t="str">
        <f>IF(AND(G3385&lt;&gt;0,G3385&lt;&gt;""),IF(C3385="","",IF(AND(ISNUMBER(--LEFT(C3385,FIND(" ",C3385&amp;" ")-1)),OR(LEN(LEFT(C3385,FIND(" ",C3385&amp;" ")-1))=6,LEN(LEFT(C3385,FIND(" ",C3385&amp;" ")-1))=7),OR(ISNUMBER(MATCH(LEFT(C3385,FIND(" ",C3385&amp;" ")-1),'Look Up Values'!$G$2:$G$1000,0)),ISNUMBER(MATCH(LEFT(C3385,FIND(" ",C3385&amp;" ")-1),'Look Up Values'!$AE$2:$AE$2000,0)))),"","EWC error")),"")</f>
        <v/>
      </c>
      <c r="M3385" s="242" t="str" cm="1">
        <f t="array" ref="M3385">IF(AND(G3385&lt;&gt;0,G3385&lt;&gt;""),IF(E3385="","",IF(ISNUMBER(MATCH(SUBSTITUTE(E3385," ",""),SUBSTITUTE('Look Up Values'!$I$2:$I$10," ",""),0)),"","State error")),"")</f>
        <v/>
      </c>
      <c r="N3385" s="242" t="str" cm="1">
        <f t="array" ref="N3385">IF(AND(G3385&lt;&gt;0,G3385&lt;&gt;""),IF(F3385="","",IF(ISNUMBER(MATCH(SUBSTITUTE(F3385," ",""),SUBSTITUTE('Look Up Values'!$W$2:$W$30," ",""),0)),"","D&amp;R error")),"")</f>
        <v/>
      </c>
      <c r="O3385" s="256" t="str">
        <f t="shared" si="105"/>
        <v/>
      </c>
    </row>
    <row r="3386" spans="1:15" ht="15.75">
      <c r="A3386" s="250">
        <v>3379</v>
      </c>
      <c r="B3386" s="208"/>
      <c r="C3386" s="49"/>
      <c r="D3386" s="50"/>
      <c r="E3386" s="50"/>
      <c r="F3386" s="50"/>
      <c r="G3386" s="209"/>
      <c r="H3386" s="48"/>
      <c r="I3386" s="457" t="str">
        <f t="shared" si="104"/>
        <v/>
      </c>
      <c r="J3386" s="241" cm="1">
        <f t="array" ref="J3386">SUMPRODUCT(--(K3386:N3386&lt;&gt;"")) + IF(TRIM(O3386)="",0,LEN(O3386)-LEN(SUBSTITUTE(O3386,",",""))+1)</f>
        <v>0</v>
      </c>
      <c r="K3386" s="242" t="str">
        <f>IF(AND(G3386&lt;&gt;0,G3386&lt;&gt;""),IF(B3386="","",IF(ISNUMBER(MATCH(B3386,'Look Up Values'!$B$2:$B$500,0)),"","Dest. error")),"")</f>
        <v/>
      </c>
      <c r="L3386" s="242" t="str">
        <f>IF(AND(G3386&lt;&gt;0,G3386&lt;&gt;""),IF(C3386="","",IF(AND(ISNUMBER(--LEFT(C3386,FIND(" ",C3386&amp;" ")-1)),OR(LEN(LEFT(C3386,FIND(" ",C3386&amp;" ")-1))=6,LEN(LEFT(C3386,FIND(" ",C3386&amp;" ")-1))=7),OR(ISNUMBER(MATCH(LEFT(C3386,FIND(" ",C3386&amp;" ")-1),'Look Up Values'!$G$2:$G$1000,0)),ISNUMBER(MATCH(LEFT(C3386,FIND(" ",C3386&amp;" ")-1),'Look Up Values'!$AE$2:$AE$2000,0)))),"","EWC error")),"")</f>
        <v/>
      </c>
      <c r="M3386" s="242" t="str" cm="1">
        <f t="array" ref="M3386">IF(AND(G3386&lt;&gt;0,G3386&lt;&gt;""),IF(E3386="","",IF(ISNUMBER(MATCH(SUBSTITUTE(E3386," ",""),SUBSTITUTE('Look Up Values'!$I$2:$I$10," ",""),0)),"","State error")),"")</f>
        <v/>
      </c>
      <c r="N3386" s="242" t="str" cm="1">
        <f t="array" ref="N3386">IF(AND(G3386&lt;&gt;0,G3386&lt;&gt;""),IF(F3386="","",IF(ISNUMBER(MATCH(SUBSTITUTE(F3386," ",""),SUBSTITUTE('Look Up Values'!$W$2:$W$30," ",""),0)),"","D&amp;R error")),"")</f>
        <v/>
      </c>
      <c r="O3386" s="256" t="str">
        <f t="shared" si="105"/>
        <v/>
      </c>
    </row>
    <row r="3387" spans="1:15" ht="15.75">
      <c r="A3387" s="250">
        <v>3380</v>
      </c>
      <c r="B3387" s="208"/>
      <c r="C3387" s="49"/>
      <c r="D3387" s="50"/>
      <c r="E3387" s="50"/>
      <c r="F3387" s="50"/>
      <c r="G3387" s="209"/>
      <c r="H3387" s="48"/>
      <c r="I3387" s="457" t="str">
        <f t="shared" si="104"/>
        <v/>
      </c>
      <c r="J3387" s="241" cm="1">
        <f t="array" ref="J3387">SUMPRODUCT(--(K3387:N3387&lt;&gt;"")) + IF(TRIM(O3387)="",0,LEN(O3387)-LEN(SUBSTITUTE(O3387,",",""))+1)</f>
        <v>0</v>
      </c>
      <c r="K3387" s="242" t="str">
        <f>IF(AND(G3387&lt;&gt;0,G3387&lt;&gt;""),IF(B3387="","",IF(ISNUMBER(MATCH(B3387,'Look Up Values'!$B$2:$B$500,0)),"","Dest. error")),"")</f>
        <v/>
      </c>
      <c r="L3387" s="242" t="str">
        <f>IF(AND(G3387&lt;&gt;0,G3387&lt;&gt;""),IF(C3387="","",IF(AND(ISNUMBER(--LEFT(C3387,FIND(" ",C3387&amp;" ")-1)),OR(LEN(LEFT(C3387,FIND(" ",C3387&amp;" ")-1))=6,LEN(LEFT(C3387,FIND(" ",C3387&amp;" ")-1))=7),OR(ISNUMBER(MATCH(LEFT(C3387,FIND(" ",C3387&amp;" ")-1),'Look Up Values'!$G$2:$G$1000,0)),ISNUMBER(MATCH(LEFT(C3387,FIND(" ",C3387&amp;" ")-1),'Look Up Values'!$AE$2:$AE$2000,0)))),"","EWC error")),"")</f>
        <v/>
      </c>
      <c r="M3387" s="242" t="str" cm="1">
        <f t="array" ref="M3387">IF(AND(G3387&lt;&gt;0,G3387&lt;&gt;""),IF(E3387="","",IF(ISNUMBER(MATCH(SUBSTITUTE(E3387," ",""),SUBSTITUTE('Look Up Values'!$I$2:$I$10," ",""),0)),"","State error")),"")</f>
        <v/>
      </c>
      <c r="N3387" s="242" t="str" cm="1">
        <f t="array" ref="N3387">IF(AND(G3387&lt;&gt;0,G3387&lt;&gt;""),IF(F3387="","",IF(ISNUMBER(MATCH(SUBSTITUTE(F3387," ",""),SUBSTITUTE('Look Up Values'!$W$2:$W$30," ",""),0)),"","D&amp;R error")),"")</f>
        <v/>
      </c>
      <c r="O3387" s="256" t="str">
        <f t="shared" si="105"/>
        <v/>
      </c>
    </row>
    <row r="3388" spans="1:15" ht="15.75">
      <c r="A3388" s="250">
        <v>3381</v>
      </c>
      <c r="B3388" s="208"/>
      <c r="C3388" s="49"/>
      <c r="D3388" s="50"/>
      <c r="E3388" s="50"/>
      <c r="F3388" s="50"/>
      <c r="G3388" s="209"/>
      <c r="H3388" s="48"/>
      <c r="I3388" s="457" t="str">
        <f t="shared" si="104"/>
        <v/>
      </c>
      <c r="J3388" s="241" cm="1">
        <f t="array" ref="J3388">SUMPRODUCT(--(K3388:N3388&lt;&gt;"")) + IF(TRIM(O3388)="",0,LEN(O3388)-LEN(SUBSTITUTE(O3388,",",""))+1)</f>
        <v>0</v>
      </c>
      <c r="K3388" s="242" t="str">
        <f>IF(AND(G3388&lt;&gt;0,G3388&lt;&gt;""),IF(B3388="","",IF(ISNUMBER(MATCH(B3388,'Look Up Values'!$B$2:$B$500,0)),"","Dest. error")),"")</f>
        <v/>
      </c>
      <c r="L3388" s="242" t="str">
        <f>IF(AND(G3388&lt;&gt;0,G3388&lt;&gt;""),IF(C3388="","",IF(AND(ISNUMBER(--LEFT(C3388,FIND(" ",C3388&amp;" ")-1)),OR(LEN(LEFT(C3388,FIND(" ",C3388&amp;" ")-1))=6,LEN(LEFT(C3388,FIND(" ",C3388&amp;" ")-1))=7),OR(ISNUMBER(MATCH(LEFT(C3388,FIND(" ",C3388&amp;" ")-1),'Look Up Values'!$G$2:$G$1000,0)),ISNUMBER(MATCH(LEFT(C3388,FIND(" ",C3388&amp;" ")-1),'Look Up Values'!$AE$2:$AE$2000,0)))),"","EWC error")),"")</f>
        <v/>
      </c>
      <c r="M3388" s="242" t="str" cm="1">
        <f t="array" ref="M3388">IF(AND(G3388&lt;&gt;0,G3388&lt;&gt;""),IF(E3388="","",IF(ISNUMBER(MATCH(SUBSTITUTE(E3388," ",""),SUBSTITUTE('Look Up Values'!$I$2:$I$10," ",""),0)),"","State error")),"")</f>
        <v/>
      </c>
      <c r="N3388" s="242" t="str" cm="1">
        <f t="array" ref="N3388">IF(AND(G3388&lt;&gt;0,G3388&lt;&gt;""),IF(F3388="","",IF(ISNUMBER(MATCH(SUBSTITUTE(F3388," ",""),SUBSTITUTE('Look Up Values'!$W$2:$W$30," ",""),0)),"","D&amp;R error")),"")</f>
        <v/>
      </c>
      <c r="O3388" s="256" t="str">
        <f t="shared" si="105"/>
        <v/>
      </c>
    </row>
    <row r="3389" spans="1:15" ht="15.75">
      <c r="A3389" s="250">
        <v>3382</v>
      </c>
      <c r="B3389" s="208"/>
      <c r="C3389" s="49"/>
      <c r="D3389" s="50"/>
      <c r="E3389" s="50"/>
      <c r="F3389" s="50"/>
      <c r="G3389" s="209"/>
      <c r="H3389" s="48"/>
      <c r="I3389" s="457" t="str">
        <f t="shared" si="104"/>
        <v/>
      </c>
      <c r="J3389" s="241" cm="1">
        <f t="array" ref="J3389">SUMPRODUCT(--(K3389:N3389&lt;&gt;"")) + IF(TRIM(O3389)="",0,LEN(O3389)-LEN(SUBSTITUTE(O3389,",",""))+1)</f>
        <v>0</v>
      </c>
      <c r="K3389" s="242" t="str">
        <f>IF(AND(G3389&lt;&gt;0,G3389&lt;&gt;""),IF(B3389="","",IF(ISNUMBER(MATCH(B3389,'Look Up Values'!$B$2:$B$500,0)),"","Dest. error")),"")</f>
        <v/>
      </c>
      <c r="L3389" s="242" t="str">
        <f>IF(AND(G3389&lt;&gt;0,G3389&lt;&gt;""),IF(C3389="","",IF(AND(ISNUMBER(--LEFT(C3389,FIND(" ",C3389&amp;" ")-1)),OR(LEN(LEFT(C3389,FIND(" ",C3389&amp;" ")-1))=6,LEN(LEFT(C3389,FIND(" ",C3389&amp;" ")-1))=7),OR(ISNUMBER(MATCH(LEFT(C3389,FIND(" ",C3389&amp;" ")-1),'Look Up Values'!$G$2:$G$1000,0)),ISNUMBER(MATCH(LEFT(C3389,FIND(" ",C3389&amp;" ")-1),'Look Up Values'!$AE$2:$AE$2000,0)))),"","EWC error")),"")</f>
        <v/>
      </c>
      <c r="M3389" s="242" t="str" cm="1">
        <f t="array" ref="M3389">IF(AND(G3389&lt;&gt;0,G3389&lt;&gt;""),IF(E3389="","",IF(ISNUMBER(MATCH(SUBSTITUTE(E3389," ",""),SUBSTITUTE('Look Up Values'!$I$2:$I$10," ",""),0)),"","State error")),"")</f>
        <v/>
      </c>
      <c r="N3389" s="242" t="str" cm="1">
        <f t="array" ref="N3389">IF(AND(G3389&lt;&gt;0,G3389&lt;&gt;""),IF(F3389="","",IF(ISNUMBER(MATCH(SUBSTITUTE(F3389," ",""),SUBSTITUTE('Look Up Values'!$W$2:$W$30," ",""),0)),"","D&amp;R error")),"")</f>
        <v/>
      </c>
      <c r="O3389" s="256" t="str">
        <f t="shared" si="105"/>
        <v/>
      </c>
    </row>
    <row r="3390" spans="1:15" ht="15.75">
      <c r="A3390" s="250">
        <v>3383</v>
      </c>
      <c r="B3390" s="208"/>
      <c r="C3390" s="49"/>
      <c r="D3390" s="50"/>
      <c r="E3390" s="50"/>
      <c r="F3390" s="50"/>
      <c r="G3390" s="209"/>
      <c r="H3390" s="48"/>
      <c r="I3390" s="457" t="str">
        <f t="shared" si="104"/>
        <v/>
      </c>
      <c r="J3390" s="241" cm="1">
        <f t="array" ref="J3390">SUMPRODUCT(--(K3390:N3390&lt;&gt;"")) + IF(TRIM(O3390)="",0,LEN(O3390)-LEN(SUBSTITUTE(O3390,",",""))+1)</f>
        <v>0</v>
      </c>
      <c r="K3390" s="242" t="str">
        <f>IF(AND(G3390&lt;&gt;0,G3390&lt;&gt;""),IF(B3390="","",IF(ISNUMBER(MATCH(B3390,'Look Up Values'!$B$2:$B$500,0)),"","Dest. error")),"")</f>
        <v/>
      </c>
      <c r="L3390" s="242" t="str">
        <f>IF(AND(G3390&lt;&gt;0,G3390&lt;&gt;""),IF(C3390="","",IF(AND(ISNUMBER(--LEFT(C3390,FIND(" ",C3390&amp;" ")-1)),OR(LEN(LEFT(C3390,FIND(" ",C3390&amp;" ")-1))=6,LEN(LEFT(C3390,FIND(" ",C3390&amp;" ")-1))=7),OR(ISNUMBER(MATCH(LEFT(C3390,FIND(" ",C3390&amp;" ")-1),'Look Up Values'!$G$2:$G$1000,0)),ISNUMBER(MATCH(LEFT(C3390,FIND(" ",C3390&amp;" ")-1),'Look Up Values'!$AE$2:$AE$2000,0)))),"","EWC error")),"")</f>
        <v/>
      </c>
      <c r="M3390" s="242" t="str" cm="1">
        <f t="array" ref="M3390">IF(AND(G3390&lt;&gt;0,G3390&lt;&gt;""),IF(E3390="","",IF(ISNUMBER(MATCH(SUBSTITUTE(E3390," ",""),SUBSTITUTE('Look Up Values'!$I$2:$I$10," ",""),0)),"","State error")),"")</f>
        <v/>
      </c>
      <c r="N3390" s="242" t="str" cm="1">
        <f t="array" ref="N3390">IF(AND(G3390&lt;&gt;0,G3390&lt;&gt;""),IF(F3390="","",IF(ISNUMBER(MATCH(SUBSTITUTE(F3390," ",""),SUBSTITUTE('Look Up Values'!$W$2:$W$30," ",""),0)),"","D&amp;R error")),"")</f>
        <v/>
      </c>
      <c r="O3390" s="256" t="str">
        <f t="shared" si="105"/>
        <v/>
      </c>
    </row>
    <row r="3391" spans="1:15" ht="15.75">
      <c r="A3391" s="250">
        <v>3384</v>
      </c>
      <c r="B3391" s="208"/>
      <c r="C3391" s="49"/>
      <c r="D3391" s="50"/>
      <c r="E3391" s="50"/>
      <c r="F3391" s="50"/>
      <c r="G3391" s="209"/>
      <c r="H3391" s="48"/>
      <c r="I3391" s="457" t="str">
        <f t="shared" si="104"/>
        <v/>
      </c>
      <c r="J3391" s="241" cm="1">
        <f t="array" ref="J3391">SUMPRODUCT(--(K3391:N3391&lt;&gt;"")) + IF(TRIM(O3391)="",0,LEN(O3391)-LEN(SUBSTITUTE(O3391,",",""))+1)</f>
        <v>0</v>
      </c>
      <c r="K3391" s="242" t="str">
        <f>IF(AND(G3391&lt;&gt;0,G3391&lt;&gt;""),IF(B3391="","",IF(ISNUMBER(MATCH(B3391,'Look Up Values'!$B$2:$B$500,0)),"","Dest. error")),"")</f>
        <v/>
      </c>
      <c r="L3391" s="242" t="str">
        <f>IF(AND(G3391&lt;&gt;0,G3391&lt;&gt;""),IF(C3391="","",IF(AND(ISNUMBER(--LEFT(C3391,FIND(" ",C3391&amp;" ")-1)),OR(LEN(LEFT(C3391,FIND(" ",C3391&amp;" ")-1))=6,LEN(LEFT(C3391,FIND(" ",C3391&amp;" ")-1))=7),OR(ISNUMBER(MATCH(LEFT(C3391,FIND(" ",C3391&amp;" ")-1),'Look Up Values'!$G$2:$G$1000,0)),ISNUMBER(MATCH(LEFT(C3391,FIND(" ",C3391&amp;" ")-1),'Look Up Values'!$AE$2:$AE$2000,0)))),"","EWC error")),"")</f>
        <v/>
      </c>
      <c r="M3391" s="242" t="str" cm="1">
        <f t="array" ref="M3391">IF(AND(G3391&lt;&gt;0,G3391&lt;&gt;""),IF(E3391="","",IF(ISNUMBER(MATCH(SUBSTITUTE(E3391," ",""),SUBSTITUTE('Look Up Values'!$I$2:$I$10," ",""),0)),"","State error")),"")</f>
        <v/>
      </c>
      <c r="N3391" s="242" t="str" cm="1">
        <f t="array" ref="N3391">IF(AND(G3391&lt;&gt;0,G3391&lt;&gt;""),IF(F3391="","",IF(ISNUMBER(MATCH(SUBSTITUTE(F3391," ",""),SUBSTITUTE('Look Up Values'!$W$2:$W$30," ",""),0)),"","D&amp;R error")),"")</f>
        <v/>
      </c>
      <c r="O3391" s="256" t="str">
        <f t="shared" si="105"/>
        <v/>
      </c>
    </row>
    <row r="3392" spans="1:15" ht="15.75">
      <c r="A3392" s="250">
        <v>3385</v>
      </c>
      <c r="B3392" s="208"/>
      <c r="C3392" s="49"/>
      <c r="D3392" s="50"/>
      <c r="E3392" s="50"/>
      <c r="F3392" s="50"/>
      <c r="G3392" s="209"/>
      <c r="H3392" s="48"/>
      <c r="I3392" s="457" t="str">
        <f t="shared" si="104"/>
        <v/>
      </c>
      <c r="J3392" s="241" cm="1">
        <f t="array" ref="J3392">SUMPRODUCT(--(K3392:N3392&lt;&gt;"")) + IF(TRIM(O3392)="",0,LEN(O3392)-LEN(SUBSTITUTE(O3392,",",""))+1)</f>
        <v>0</v>
      </c>
      <c r="K3392" s="242" t="str">
        <f>IF(AND(G3392&lt;&gt;0,G3392&lt;&gt;""),IF(B3392="","",IF(ISNUMBER(MATCH(B3392,'Look Up Values'!$B$2:$B$500,0)),"","Dest. error")),"")</f>
        <v/>
      </c>
      <c r="L3392" s="242" t="str">
        <f>IF(AND(G3392&lt;&gt;0,G3392&lt;&gt;""),IF(C3392="","",IF(AND(ISNUMBER(--LEFT(C3392,FIND(" ",C3392&amp;" ")-1)),OR(LEN(LEFT(C3392,FIND(" ",C3392&amp;" ")-1))=6,LEN(LEFT(C3392,FIND(" ",C3392&amp;" ")-1))=7),OR(ISNUMBER(MATCH(LEFT(C3392,FIND(" ",C3392&amp;" ")-1),'Look Up Values'!$G$2:$G$1000,0)),ISNUMBER(MATCH(LEFT(C3392,FIND(" ",C3392&amp;" ")-1),'Look Up Values'!$AE$2:$AE$2000,0)))),"","EWC error")),"")</f>
        <v/>
      </c>
      <c r="M3392" s="242" t="str" cm="1">
        <f t="array" ref="M3392">IF(AND(G3392&lt;&gt;0,G3392&lt;&gt;""),IF(E3392="","",IF(ISNUMBER(MATCH(SUBSTITUTE(E3392," ",""),SUBSTITUTE('Look Up Values'!$I$2:$I$10," ",""),0)),"","State error")),"")</f>
        <v/>
      </c>
      <c r="N3392" s="242" t="str" cm="1">
        <f t="array" ref="N3392">IF(AND(G3392&lt;&gt;0,G3392&lt;&gt;""),IF(F3392="","",IF(ISNUMBER(MATCH(SUBSTITUTE(F3392," ",""),SUBSTITUTE('Look Up Values'!$W$2:$W$30," ",""),0)),"","D&amp;R error")),"")</f>
        <v/>
      </c>
      <c r="O3392" s="256" t="str">
        <f t="shared" si="105"/>
        <v/>
      </c>
    </row>
    <row r="3393" spans="1:15" ht="15.75">
      <c r="A3393" s="250">
        <v>3386</v>
      </c>
      <c r="B3393" s="208"/>
      <c r="C3393" s="49"/>
      <c r="D3393" s="50"/>
      <c r="E3393" s="50"/>
      <c r="F3393" s="50"/>
      <c r="G3393" s="209"/>
      <c r="H3393" s="48"/>
      <c r="I3393" s="457" t="str">
        <f t="shared" si="104"/>
        <v/>
      </c>
      <c r="J3393" s="241" cm="1">
        <f t="array" ref="J3393">SUMPRODUCT(--(K3393:N3393&lt;&gt;"")) + IF(TRIM(O3393)="",0,LEN(O3393)-LEN(SUBSTITUTE(O3393,",",""))+1)</f>
        <v>0</v>
      </c>
      <c r="K3393" s="242" t="str">
        <f>IF(AND(G3393&lt;&gt;0,G3393&lt;&gt;""),IF(B3393="","",IF(ISNUMBER(MATCH(B3393,'Look Up Values'!$B$2:$B$500,0)),"","Dest. error")),"")</f>
        <v/>
      </c>
      <c r="L3393" s="242" t="str">
        <f>IF(AND(G3393&lt;&gt;0,G3393&lt;&gt;""),IF(C3393="","",IF(AND(ISNUMBER(--LEFT(C3393,FIND(" ",C3393&amp;" ")-1)),OR(LEN(LEFT(C3393,FIND(" ",C3393&amp;" ")-1))=6,LEN(LEFT(C3393,FIND(" ",C3393&amp;" ")-1))=7),OR(ISNUMBER(MATCH(LEFT(C3393,FIND(" ",C3393&amp;" ")-1),'Look Up Values'!$G$2:$G$1000,0)),ISNUMBER(MATCH(LEFT(C3393,FIND(" ",C3393&amp;" ")-1),'Look Up Values'!$AE$2:$AE$2000,0)))),"","EWC error")),"")</f>
        <v/>
      </c>
      <c r="M3393" s="242" t="str" cm="1">
        <f t="array" ref="M3393">IF(AND(G3393&lt;&gt;0,G3393&lt;&gt;""),IF(E3393="","",IF(ISNUMBER(MATCH(SUBSTITUTE(E3393," ",""),SUBSTITUTE('Look Up Values'!$I$2:$I$10," ",""),0)),"","State error")),"")</f>
        <v/>
      </c>
      <c r="N3393" s="242" t="str" cm="1">
        <f t="array" ref="N3393">IF(AND(G3393&lt;&gt;0,G3393&lt;&gt;""),IF(F3393="","",IF(ISNUMBER(MATCH(SUBSTITUTE(F3393," ",""),SUBSTITUTE('Look Up Values'!$W$2:$W$30," ",""),0)),"","D&amp;R error")),"")</f>
        <v/>
      </c>
      <c r="O3393" s="256" t="str">
        <f t="shared" si="105"/>
        <v/>
      </c>
    </row>
    <row r="3394" spans="1:15" ht="15.75">
      <c r="A3394" s="250">
        <v>3387</v>
      </c>
      <c r="B3394" s="208"/>
      <c r="C3394" s="49"/>
      <c r="D3394" s="50"/>
      <c r="E3394" s="50"/>
      <c r="F3394" s="50"/>
      <c r="G3394" s="209"/>
      <c r="H3394" s="48"/>
      <c r="I3394" s="457" t="str">
        <f t="shared" si="104"/>
        <v/>
      </c>
      <c r="J3394" s="241" cm="1">
        <f t="array" ref="J3394">SUMPRODUCT(--(K3394:N3394&lt;&gt;"")) + IF(TRIM(O3394)="",0,LEN(O3394)-LEN(SUBSTITUTE(O3394,",",""))+1)</f>
        <v>0</v>
      </c>
      <c r="K3394" s="242" t="str">
        <f>IF(AND(G3394&lt;&gt;0,G3394&lt;&gt;""),IF(B3394="","",IF(ISNUMBER(MATCH(B3394,'Look Up Values'!$B$2:$B$500,0)),"","Dest. error")),"")</f>
        <v/>
      </c>
      <c r="L3394" s="242" t="str">
        <f>IF(AND(G3394&lt;&gt;0,G3394&lt;&gt;""),IF(C3394="","",IF(AND(ISNUMBER(--LEFT(C3394,FIND(" ",C3394&amp;" ")-1)),OR(LEN(LEFT(C3394,FIND(" ",C3394&amp;" ")-1))=6,LEN(LEFT(C3394,FIND(" ",C3394&amp;" ")-1))=7),OR(ISNUMBER(MATCH(LEFT(C3394,FIND(" ",C3394&amp;" ")-1),'Look Up Values'!$G$2:$G$1000,0)),ISNUMBER(MATCH(LEFT(C3394,FIND(" ",C3394&amp;" ")-1),'Look Up Values'!$AE$2:$AE$2000,0)))),"","EWC error")),"")</f>
        <v/>
      </c>
      <c r="M3394" s="242" t="str" cm="1">
        <f t="array" ref="M3394">IF(AND(G3394&lt;&gt;0,G3394&lt;&gt;""),IF(E3394="","",IF(ISNUMBER(MATCH(SUBSTITUTE(E3394," ",""),SUBSTITUTE('Look Up Values'!$I$2:$I$10," ",""),0)),"","State error")),"")</f>
        <v/>
      </c>
      <c r="N3394" s="242" t="str" cm="1">
        <f t="array" ref="N3394">IF(AND(G3394&lt;&gt;0,G3394&lt;&gt;""),IF(F3394="","",IF(ISNUMBER(MATCH(SUBSTITUTE(F3394," ",""),SUBSTITUTE('Look Up Values'!$W$2:$W$30," ",""),0)),"","D&amp;R error")),"")</f>
        <v/>
      </c>
      <c r="O3394" s="256" t="str">
        <f t="shared" si="105"/>
        <v/>
      </c>
    </row>
    <row r="3395" spans="1:15" ht="15.75">
      <c r="A3395" s="250">
        <v>3388</v>
      </c>
      <c r="B3395" s="208"/>
      <c r="C3395" s="49"/>
      <c r="D3395" s="50"/>
      <c r="E3395" s="50"/>
      <c r="F3395" s="50"/>
      <c r="G3395" s="209"/>
      <c r="H3395" s="48"/>
      <c r="I3395" s="457" t="str">
        <f t="shared" si="104"/>
        <v/>
      </c>
      <c r="J3395" s="241" cm="1">
        <f t="array" ref="J3395">SUMPRODUCT(--(K3395:N3395&lt;&gt;"")) + IF(TRIM(O3395)="",0,LEN(O3395)-LEN(SUBSTITUTE(O3395,",",""))+1)</f>
        <v>0</v>
      </c>
      <c r="K3395" s="242" t="str">
        <f>IF(AND(G3395&lt;&gt;0,G3395&lt;&gt;""),IF(B3395="","",IF(ISNUMBER(MATCH(B3395,'Look Up Values'!$B$2:$B$500,0)),"","Dest. error")),"")</f>
        <v/>
      </c>
      <c r="L3395" s="242" t="str">
        <f>IF(AND(G3395&lt;&gt;0,G3395&lt;&gt;""),IF(C3395="","",IF(AND(ISNUMBER(--LEFT(C3395,FIND(" ",C3395&amp;" ")-1)),OR(LEN(LEFT(C3395,FIND(" ",C3395&amp;" ")-1))=6,LEN(LEFT(C3395,FIND(" ",C3395&amp;" ")-1))=7),OR(ISNUMBER(MATCH(LEFT(C3395,FIND(" ",C3395&amp;" ")-1),'Look Up Values'!$G$2:$G$1000,0)),ISNUMBER(MATCH(LEFT(C3395,FIND(" ",C3395&amp;" ")-1),'Look Up Values'!$AE$2:$AE$2000,0)))),"","EWC error")),"")</f>
        <v/>
      </c>
      <c r="M3395" s="242" t="str" cm="1">
        <f t="array" ref="M3395">IF(AND(G3395&lt;&gt;0,G3395&lt;&gt;""),IF(E3395="","",IF(ISNUMBER(MATCH(SUBSTITUTE(E3395," ",""),SUBSTITUTE('Look Up Values'!$I$2:$I$10," ",""),0)),"","State error")),"")</f>
        <v/>
      </c>
      <c r="N3395" s="242" t="str" cm="1">
        <f t="array" ref="N3395">IF(AND(G3395&lt;&gt;0,G3395&lt;&gt;""),IF(F3395="","",IF(ISNUMBER(MATCH(SUBSTITUTE(F3395," ",""),SUBSTITUTE('Look Up Values'!$W$2:$W$30," ",""),0)),"","D&amp;R error")),"")</f>
        <v/>
      </c>
      <c r="O3395" s="256" t="str">
        <f t="shared" si="105"/>
        <v/>
      </c>
    </row>
    <row r="3396" spans="1:15" ht="15.75">
      <c r="A3396" s="250">
        <v>3389</v>
      </c>
      <c r="B3396" s="208"/>
      <c r="C3396" s="49"/>
      <c r="D3396" s="50"/>
      <c r="E3396" s="50"/>
      <c r="F3396" s="50"/>
      <c r="G3396" s="209"/>
      <c r="H3396" s="48"/>
      <c r="I3396" s="457" t="str">
        <f t="shared" si="104"/>
        <v/>
      </c>
      <c r="J3396" s="241" cm="1">
        <f t="array" ref="J3396">SUMPRODUCT(--(K3396:N3396&lt;&gt;"")) + IF(TRIM(O3396)="",0,LEN(O3396)-LEN(SUBSTITUTE(O3396,",",""))+1)</f>
        <v>0</v>
      </c>
      <c r="K3396" s="242" t="str">
        <f>IF(AND(G3396&lt;&gt;0,G3396&lt;&gt;""),IF(B3396="","",IF(ISNUMBER(MATCH(B3396,'Look Up Values'!$B$2:$B$500,0)),"","Dest. error")),"")</f>
        <v/>
      </c>
      <c r="L3396" s="242" t="str">
        <f>IF(AND(G3396&lt;&gt;0,G3396&lt;&gt;""),IF(C3396="","",IF(AND(ISNUMBER(--LEFT(C3396,FIND(" ",C3396&amp;" ")-1)),OR(LEN(LEFT(C3396,FIND(" ",C3396&amp;" ")-1))=6,LEN(LEFT(C3396,FIND(" ",C3396&amp;" ")-1))=7),OR(ISNUMBER(MATCH(LEFT(C3396,FIND(" ",C3396&amp;" ")-1),'Look Up Values'!$G$2:$G$1000,0)),ISNUMBER(MATCH(LEFT(C3396,FIND(" ",C3396&amp;" ")-1),'Look Up Values'!$AE$2:$AE$2000,0)))),"","EWC error")),"")</f>
        <v/>
      </c>
      <c r="M3396" s="242" t="str" cm="1">
        <f t="array" ref="M3396">IF(AND(G3396&lt;&gt;0,G3396&lt;&gt;""),IF(E3396="","",IF(ISNUMBER(MATCH(SUBSTITUTE(E3396," ",""),SUBSTITUTE('Look Up Values'!$I$2:$I$10," ",""),0)),"","State error")),"")</f>
        <v/>
      </c>
      <c r="N3396" s="242" t="str" cm="1">
        <f t="array" ref="N3396">IF(AND(G3396&lt;&gt;0,G3396&lt;&gt;""),IF(F3396="","",IF(ISNUMBER(MATCH(SUBSTITUTE(F3396," ",""),SUBSTITUTE('Look Up Values'!$W$2:$W$30," ",""),0)),"","D&amp;R error")),"")</f>
        <v/>
      </c>
      <c r="O3396" s="256" t="str">
        <f t="shared" si="105"/>
        <v/>
      </c>
    </row>
    <row r="3397" spans="1:15" ht="15.75">
      <c r="A3397" s="250">
        <v>3390</v>
      </c>
      <c r="B3397" s="208"/>
      <c r="C3397" s="49"/>
      <c r="D3397" s="50"/>
      <c r="E3397" s="50"/>
      <c r="F3397" s="50"/>
      <c r="G3397" s="209"/>
      <c r="H3397" s="48"/>
      <c r="I3397" s="457" t="str">
        <f t="shared" si="104"/>
        <v/>
      </c>
      <c r="J3397" s="241" cm="1">
        <f t="array" ref="J3397">SUMPRODUCT(--(K3397:N3397&lt;&gt;"")) + IF(TRIM(O3397)="",0,LEN(O3397)-LEN(SUBSTITUTE(O3397,",",""))+1)</f>
        <v>0</v>
      </c>
      <c r="K3397" s="242" t="str">
        <f>IF(AND(G3397&lt;&gt;0,G3397&lt;&gt;""),IF(B3397="","",IF(ISNUMBER(MATCH(B3397,'Look Up Values'!$B$2:$B$500,0)),"","Dest. error")),"")</f>
        <v/>
      </c>
      <c r="L3397" s="242" t="str">
        <f>IF(AND(G3397&lt;&gt;0,G3397&lt;&gt;""),IF(C3397="","",IF(AND(ISNUMBER(--LEFT(C3397,FIND(" ",C3397&amp;" ")-1)),OR(LEN(LEFT(C3397,FIND(" ",C3397&amp;" ")-1))=6,LEN(LEFT(C3397,FIND(" ",C3397&amp;" ")-1))=7),OR(ISNUMBER(MATCH(LEFT(C3397,FIND(" ",C3397&amp;" ")-1),'Look Up Values'!$G$2:$G$1000,0)),ISNUMBER(MATCH(LEFT(C3397,FIND(" ",C3397&amp;" ")-1),'Look Up Values'!$AE$2:$AE$2000,0)))),"","EWC error")),"")</f>
        <v/>
      </c>
      <c r="M3397" s="242" t="str" cm="1">
        <f t="array" ref="M3397">IF(AND(G3397&lt;&gt;0,G3397&lt;&gt;""),IF(E3397="","",IF(ISNUMBER(MATCH(SUBSTITUTE(E3397," ",""),SUBSTITUTE('Look Up Values'!$I$2:$I$10," ",""),0)),"","State error")),"")</f>
        <v/>
      </c>
      <c r="N3397" s="242" t="str" cm="1">
        <f t="array" ref="N3397">IF(AND(G3397&lt;&gt;0,G3397&lt;&gt;""),IF(F3397="","",IF(ISNUMBER(MATCH(SUBSTITUTE(F3397," ",""),SUBSTITUTE('Look Up Values'!$W$2:$W$30," ",""),0)),"","D&amp;R error")),"")</f>
        <v/>
      </c>
      <c r="O3397" s="256" t="str">
        <f t="shared" si="105"/>
        <v/>
      </c>
    </row>
    <row r="3398" spans="1:15" ht="15.75">
      <c r="A3398" s="250">
        <v>3391</v>
      </c>
      <c r="B3398" s="208"/>
      <c r="C3398" s="49"/>
      <c r="D3398" s="50"/>
      <c r="E3398" s="50"/>
      <c r="F3398" s="50"/>
      <c r="G3398" s="209"/>
      <c r="H3398" s="48"/>
      <c r="I3398" s="457" t="str">
        <f t="shared" si="104"/>
        <v/>
      </c>
      <c r="J3398" s="241" cm="1">
        <f t="array" ref="J3398">SUMPRODUCT(--(K3398:N3398&lt;&gt;"")) + IF(TRIM(O3398)="",0,LEN(O3398)-LEN(SUBSTITUTE(O3398,",",""))+1)</f>
        <v>0</v>
      </c>
      <c r="K3398" s="242" t="str">
        <f>IF(AND(G3398&lt;&gt;0,G3398&lt;&gt;""),IF(B3398="","",IF(ISNUMBER(MATCH(B3398,'Look Up Values'!$B$2:$B$500,0)),"","Dest. error")),"")</f>
        <v/>
      </c>
      <c r="L3398" s="242" t="str">
        <f>IF(AND(G3398&lt;&gt;0,G3398&lt;&gt;""),IF(C3398="","",IF(AND(ISNUMBER(--LEFT(C3398,FIND(" ",C3398&amp;" ")-1)),OR(LEN(LEFT(C3398,FIND(" ",C3398&amp;" ")-1))=6,LEN(LEFT(C3398,FIND(" ",C3398&amp;" ")-1))=7),OR(ISNUMBER(MATCH(LEFT(C3398,FIND(" ",C3398&amp;" ")-1),'Look Up Values'!$G$2:$G$1000,0)),ISNUMBER(MATCH(LEFT(C3398,FIND(" ",C3398&amp;" ")-1),'Look Up Values'!$AE$2:$AE$2000,0)))),"","EWC error")),"")</f>
        <v/>
      </c>
      <c r="M3398" s="242" t="str" cm="1">
        <f t="array" ref="M3398">IF(AND(G3398&lt;&gt;0,G3398&lt;&gt;""),IF(E3398="","",IF(ISNUMBER(MATCH(SUBSTITUTE(E3398," ",""),SUBSTITUTE('Look Up Values'!$I$2:$I$10," ",""),0)),"","State error")),"")</f>
        <v/>
      </c>
      <c r="N3398" s="242" t="str" cm="1">
        <f t="array" ref="N3398">IF(AND(G3398&lt;&gt;0,G3398&lt;&gt;""),IF(F3398="","",IF(ISNUMBER(MATCH(SUBSTITUTE(F3398," ",""),SUBSTITUTE('Look Up Values'!$W$2:$W$30," ",""),0)),"","D&amp;R error")),"")</f>
        <v/>
      </c>
      <c r="O3398" s="256" t="str">
        <f t="shared" si="105"/>
        <v/>
      </c>
    </row>
    <row r="3399" spans="1:15" ht="15.75">
      <c r="A3399" s="250">
        <v>3392</v>
      </c>
      <c r="B3399" s="208"/>
      <c r="C3399" s="49"/>
      <c r="D3399" s="50"/>
      <c r="E3399" s="50"/>
      <c r="F3399" s="50"/>
      <c r="G3399" s="209"/>
      <c r="H3399" s="48"/>
      <c r="I3399" s="457" t="str">
        <f t="shared" si="104"/>
        <v/>
      </c>
      <c r="J3399" s="241" cm="1">
        <f t="array" ref="J3399">SUMPRODUCT(--(K3399:N3399&lt;&gt;"")) + IF(TRIM(O3399)="",0,LEN(O3399)-LEN(SUBSTITUTE(O3399,",",""))+1)</f>
        <v>0</v>
      </c>
      <c r="K3399" s="242" t="str">
        <f>IF(AND(G3399&lt;&gt;0,G3399&lt;&gt;""),IF(B3399="","",IF(ISNUMBER(MATCH(B3399,'Look Up Values'!$B$2:$B$500,0)),"","Dest. error")),"")</f>
        <v/>
      </c>
      <c r="L3399" s="242" t="str">
        <f>IF(AND(G3399&lt;&gt;0,G3399&lt;&gt;""),IF(C3399="","",IF(AND(ISNUMBER(--LEFT(C3399,FIND(" ",C3399&amp;" ")-1)),OR(LEN(LEFT(C3399,FIND(" ",C3399&amp;" ")-1))=6,LEN(LEFT(C3399,FIND(" ",C3399&amp;" ")-1))=7),OR(ISNUMBER(MATCH(LEFT(C3399,FIND(" ",C3399&amp;" ")-1),'Look Up Values'!$G$2:$G$1000,0)),ISNUMBER(MATCH(LEFT(C3399,FIND(" ",C3399&amp;" ")-1),'Look Up Values'!$AE$2:$AE$2000,0)))),"","EWC error")),"")</f>
        <v/>
      </c>
      <c r="M3399" s="242" t="str" cm="1">
        <f t="array" ref="M3399">IF(AND(G3399&lt;&gt;0,G3399&lt;&gt;""),IF(E3399="","",IF(ISNUMBER(MATCH(SUBSTITUTE(E3399," ",""),SUBSTITUTE('Look Up Values'!$I$2:$I$10," ",""),0)),"","State error")),"")</f>
        <v/>
      </c>
      <c r="N3399" s="242" t="str" cm="1">
        <f t="array" ref="N3399">IF(AND(G3399&lt;&gt;0,G3399&lt;&gt;""),IF(F3399="","",IF(ISNUMBER(MATCH(SUBSTITUTE(F3399," ",""),SUBSTITUTE('Look Up Values'!$W$2:$W$30," ",""),0)),"","D&amp;R error")),"")</f>
        <v/>
      </c>
      <c r="O3399" s="256" t="str">
        <f t="shared" si="105"/>
        <v/>
      </c>
    </row>
    <row r="3400" spans="1:15" ht="15.75">
      <c r="A3400" s="250">
        <v>3393</v>
      </c>
      <c r="B3400" s="208"/>
      <c r="C3400" s="49"/>
      <c r="D3400" s="50"/>
      <c r="E3400" s="50"/>
      <c r="F3400" s="50"/>
      <c r="G3400" s="209"/>
      <c r="H3400" s="48"/>
      <c r="I3400" s="457" t="str">
        <f t="shared" si="104"/>
        <v/>
      </c>
      <c r="J3400" s="241" cm="1">
        <f t="array" ref="J3400">SUMPRODUCT(--(K3400:N3400&lt;&gt;"")) + IF(TRIM(O3400)="",0,LEN(O3400)-LEN(SUBSTITUTE(O3400,",",""))+1)</f>
        <v>0</v>
      </c>
      <c r="K3400" s="242" t="str">
        <f>IF(AND(G3400&lt;&gt;0,G3400&lt;&gt;""),IF(B3400="","",IF(ISNUMBER(MATCH(B3400,'Look Up Values'!$B$2:$B$500,0)),"","Dest. error")),"")</f>
        <v/>
      </c>
      <c r="L3400" s="242" t="str">
        <f>IF(AND(G3400&lt;&gt;0,G3400&lt;&gt;""),IF(C3400="","",IF(AND(ISNUMBER(--LEFT(C3400,FIND(" ",C3400&amp;" ")-1)),OR(LEN(LEFT(C3400,FIND(" ",C3400&amp;" ")-1))=6,LEN(LEFT(C3400,FIND(" ",C3400&amp;" ")-1))=7),OR(ISNUMBER(MATCH(LEFT(C3400,FIND(" ",C3400&amp;" ")-1),'Look Up Values'!$G$2:$G$1000,0)),ISNUMBER(MATCH(LEFT(C3400,FIND(" ",C3400&amp;" ")-1),'Look Up Values'!$AE$2:$AE$2000,0)))),"","EWC error")),"")</f>
        <v/>
      </c>
      <c r="M3400" s="242" t="str" cm="1">
        <f t="array" ref="M3400">IF(AND(G3400&lt;&gt;0,G3400&lt;&gt;""),IF(E3400="","",IF(ISNUMBER(MATCH(SUBSTITUTE(E3400," ",""),SUBSTITUTE('Look Up Values'!$I$2:$I$10," ",""),0)),"","State error")),"")</f>
        <v/>
      </c>
      <c r="N3400" s="242" t="str" cm="1">
        <f t="array" ref="N3400">IF(AND(G3400&lt;&gt;0,G3400&lt;&gt;""),IF(F3400="","",IF(ISNUMBER(MATCH(SUBSTITUTE(F3400," ",""),SUBSTITUTE('Look Up Values'!$W$2:$W$30," ",""),0)),"","D&amp;R error")),"")</f>
        <v/>
      </c>
      <c r="O3400" s="256" t="str">
        <f t="shared" si="105"/>
        <v/>
      </c>
    </row>
    <row r="3401" spans="1:15" ht="15.75">
      <c r="A3401" s="250">
        <v>3394</v>
      </c>
      <c r="B3401" s="208"/>
      <c r="C3401" s="49"/>
      <c r="D3401" s="50"/>
      <c r="E3401" s="50"/>
      <c r="F3401" s="50"/>
      <c r="G3401" s="209"/>
      <c r="H3401" s="48"/>
      <c r="I3401" s="457" t="str">
        <f t="shared" ref="I3401:I3464" si="106">IF(IFERROR(--SUBSTITUTE(J3401,CHAR(160),""),0)&gt;0,A3401,"")</f>
        <v/>
      </c>
      <c r="J3401" s="241" cm="1">
        <f t="array" ref="J3401">SUMPRODUCT(--(K3401:N3401&lt;&gt;"")) + IF(TRIM(O3401)="",0,LEN(O3401)-LEN(SUBSTITUTE(O3401,",",""))+1)</f>
        <v>0</v>
      </c>
      <c r="K3401" s="242" t="str">
        <f>IF(AND(G3401&lt;&gt;0,G3401&lt;&gt;""),IF(B3401="","",IF(ISNUMBER(MATCH(B3401,'Look Up Values'!$B$2:$B$500,0)),"","Dest. error")),"")</f>
        <v/>
      </c>
      <c r="L3401" s="242" t="str">
        <f>IF(AND(G3401&lt;&gt;0,G3401&lt;&gt;""),IF(C3401="","",IF(AND(ISNUMBER(--LEFT(C3401,FIND(" ",C3401&amp;" ")-1)),OR(LEN(LEFT(C3401,FIND(" ",C3401&amp;" ")-1))=6,LEN(LEFT(C3401,FIND(" ",C3401&amp;" ")-1))=7),OR(ISNUMBER(MATCH(LEFT(C3401,FIND(" ",C3401&amp;" ")-1),'Look Up Values'!$G$2:$G$1000,0)),ISNUMBER(MATCH(LEFT(C3401,FIND(" ",C3401&amp;" ")-1),'Look Up Values'!$AE$2:$AE$2000,0)))),"","EWC error")),"")</f>
        <v/>
      </c>
      <c r="M3401" s="242" t="str" cm="1">
        <f t="array" ref="M3401">IF(AND(G3401&lt;&gt;0,G3401&lt;&gt;""),IF(E3401="","",IF(ISNUMBER(MATCH(SUBSTITUTE(E3401," ",""),SUBSTITUTE('Look Up Values'!$I$2:$I$10," ",""),0)),"","State error")),"")</f>
        <v/>
      </c>
      <c r="N3401" s="242" t="str" cm="1">
        <f t="array" ref="N3401">IF(AND(G3401&lt;&gt;0,G3401&lt;&gt;""),IF(F3401="","",IF(ISNUMBER(MATCH(SUBSTITUTE(F3401," ",""),SUBSTITUTE('Look Up Values'!$W$2:$W$30," ",""),0)),"","D&amp;R error")),"")</f>
        <v/>
      </c>
      <c r="O3401" s="256" t="str">
        <f t="shared" ref="O3401:O3464" si="107">IF(OR(G3401="",G3401=0),"",IF((TRIM(SUBSTITUTE(B3401,CHAR(160),""))&amp;TRIM(SUBSTITUTE(C3401,CHAR(160),""))&amp;TRIM(SUBSTITUTE(F3401,CHAR(160),""))&amp;TRIM(SUBSTITUTE(E3401,CHAR(160),"")))&lt;&gt;"",IF((--(TRIM(SUBSTITUTE(B3401,CHAR(160),""))&lt;&gt;"")+--(TRIM(SUBSTITUTE(C3401,CHAR(160),""))&lt;&gt;"")+--(TRIM(SUBSTITUTE(F3401,CHAR(160),""))&lt;&gt;"")+--(TRIM(SUBSTITUTE(E3401,CHAR(160),""))&lt;&gt;""))=4,"",LEFT(IF(TRIM(SUBSTITUTE(B3401,CHAR(160),""))="","Dest, ","")&amp;IF(TRIM(SUBSTITUTE(C3401,CHAR(160),""))="","EWC, ","")&amp;IF(TRIM(SUBSTITUTE(F3401,CHAR(160),""))="","D&amp;R, ","")&amp;IF(TRIM(SUBSTITUTE(E3401,CHAR(160),""))="","State, ",""),LEN(IF(TRIM(SUBSTITUTE(B3401,CHAR(160),""))="","Dest, ","")&amp;IF(TRIM(SUBSTITUTE(C3401,CHAR(160),""))="","EWC, ","")&amp;IF(TRIM(SUBSTITUTE(F3401,CHAR(160),""))="","D&amp;R, ","")&amp;IF(TRIM(SUBSTITUTE(E3401,CHAR(160),""))="","State, ",""))-2)),LEFT(IF(TRIM(SUBSTITUTE(B3401,CHAR(160),""))="","Dest, ","")&amp;IF(TRIM(SUBSTITUTE(C3401,CHAR(160),""))="","EWC, ","")&amp;IF(TRIM(SUBSTITUTE(F3401,CHAR(160),""))="","D&amp;R, ","")&amp;IF(TRIM(SUBSTITUTE(E3401,CHAR(160),""))="","State, ",""),LEN(IF(TRIM(SUBSTITUTE(B3401,CHAR(160),""))="","Dest, ","")&amp;IF(TRIM(SUBSTITUTE(C3401,CHAR(160),""))="","EWC, ","")&amp;IF(TRIM(SUBSTITUTE(F3401,CHAR(160),""))="","D&amp;R, ","")&amp;IF(TRIM(SUBSTITUTE(E3401,CHAR(160),""))="","State, ",""))-2)))</f>
        <v/>
      </c>
    </row>
    <row r="3402" spans="1:15" ht="15.75">
      <c r="A3402" s="250">
        <v>3395</v>
      </c>
      <c r="B3402" s="208"/>
      <c r="C3402" s="49"/>
      <c r="D3402" s="50"/>
      <c r="E3402" s="50"/>
      <c r="F3402" s="50"/>
      <c r="G3402" s="209"/>
      <c r="H3402" s="48"/>
      <c r="I3402" s="457" t="str">
        <f t="shared" si="106"/>
        <v/>
      </c>
      <c r="J3402" s="241" cm="1">
        <f t="array" ref="J3402">SUMPRODUCT(--(K3402:N3402&lt;&gt;"")) + IF(TRIM(O3402)="",0,LEN(O3402)-LEN(SUBSTITUTE(O3402,",",""))+1)</f>
        <v>0</v>
      </c>
      <c r="K3402" s="242" t="str">
        <f>IF(AND(G3402&lt;&gt;0,G3402&lt;&gt;""),IF(B3402="","",IF(ISNUMBER(MATCH(B3402,'Look Up Values'!$B$2:$B$500,0)),"","Dest. error")),"")</f>
        <v/>
      </c>
      <c r="L3402" s="242" t="str">
        <f>IF(AND(G3402&lt;&gt;0,G3402&lt;&gt;""),IF(C3402="","",IF(AND(ISNUMBER(--LEFT(C3402,FIND(" ",C3402&amp;" ")-1)),OR(LEN(LEFT(C3402,FIND(" ",C3402&amp;" ")-1))=6,LEN(LEFT(C3402,FIND(" ",C3402&amp;" ")-1))=7),OR(ISNUMBER(MATCH(LEFT(C3402,FIND(" ",C3402&amp;" ")-1),'Look Up Values'!$G$2:$G$1000,0)),ISNUMBER(MATCH(LEFT(C3402,FIND(" ",C3402&amp;" ")-1),'Look Up Values'!$AE$2:$AE$2000,0)))),"","EWC error")),"")</f>
        <v/>
      </c>
      <c r="M3402" s="242" t="str" cm="1">
        <f t="array" ref="M3402">IF(AND(G3402&lt;&gt;0,G3402&lt;&gt;""),IF(E3402="","",IF(ISNUMBER(MATCH(SUBSTITUTE(E3402," ",""),SUBSTITUTE('Look Up Values'!$I$2:$I$10," ",""),0)),"","State error")),"")</f>
        <v/>
      </c>
      <c r="N3402" s="242" t="str" cm="1">
        <f t="array" ref="N3402">IF(AND(G3402&lt;&gt;0,G3402&lt;&gt;""),IF(F3402="","",IF(ISNUMBER(MATCH(SUBSTITUTE(F3402," ",""),SUBSTITUTE('Look Up Values'!$W$2:$W$30," ",""),0)),"","D&amp;R error")),"")</f>
        <v/>
      </c>
      <c r="O3402" s="256" t="str">
        <f t="shared" si="107"/>
        <v/>
      </c>
    </row>
    <row r="3403" spans="1:15" ht="15.75">
      <c r="A3403" s="250">
        <v>3396</v>
      </c>
      <c r="B3403" s="208"/>
      <c r="C3403" s="49"/>
      <c r="D3403" s="50"/>
      <c r="E3403" s="50"/>
      <c r="F3403" s="50"/>
      <c r="G3403" s="209"/>
      <c r="H3403" s="48"/>
      <c r="I3403" s="457" t="str">
        <f t="shared" si="106"/>
        <v/>
      </c>
      <c r="J3403" s="241" cm="1">
        <f t="array" ref="J3403">SUMPRODUCT(--(K3403:N3403&lt;&gt;"")) + IF(TRIM(O3403)="",0,LEN(O3403)-LEN(SUBSTITUTE(O3403,",",""))+1)</f>
        <v>0</v>
      </c>
      <c r="K3403" s="242" t="str">
        <f>IF(AND(G3403&lt;&gt;0,G3403&lt;&gt;""),IF(B3403="","",IF(ISNUMBER(MATCH(B3403,'Look Up Values'!$B$2:$B$500,0)),"","Dest. error")),"")</f>
        <v/>
      </c>
      <c r="L3403" s="242" t="str">
        <f>IF(AND(G3403&lt;&gt;0,G3403&lt;&gt;""),IF(C3403="","",IF(AND(ISNUMBER(--LEFT(C3403,FIND(" ",C3403&amp;" ")-1)),OR(LEN(LEFT(C3403,FIND(" ",C3403&amp;" ")-1))=6,LEN(LEFT(C3403,FIND(" ",C3403&amp;" ")-1))=7),OR(ISNUMBER(MATCH(LEFT(C3403,FIND(" ",C3403&amp;" ")-1),'Look Up Values'!$G$2:$G$1000,0)),ISNUMBER(MATCH(LEFT(C3403,FIND(" ",C3403&amp;" ")-1),'Look Up Values'!$AE$2:$AE$2000,0)))),"","EWC error")),"")</f>
        <v/>
      </c>
      <c r="M3403" s="242" t="str" cm="1">
        <f t="array" ref="M3403">IF(AND(G3403&lt;&gt;0,G3403&lt;&gt;""),IF(E3403="","",IF(ISNUMBER(MATCH(SUBSTITUTE(E3403," ",""),SUBSTITUTE('Look Up Values'!$I$2:$I$10," ",""),0)),"","State error")),"")</f>
        <v/>
      </c>
      <c r="N3403" s="242" t="str" cm="1">
        <f t="array" ref="N3403">IF(AND(G3403&lt;&gt;0,G3403&lt;&gt;""),IF(F3403="","",IF(ISNUMBER(MATCH(SUBSTITUTE(F3403," ",""),SUBSTITUTE('Look Up Values'!$W$2:$W$30," ",""),0)),"","D&amp;R error")),"")</f>
        <v/>
      </c>
      <c r="O3403" s="256" t="str">
        <f t="shared" si="107"/>
        <v/>
      </c>
    </row>
    <row r="3404" spans="1:15" ht="15.75">
      <c r="A3404" s="250">
        <v>3397</v>
      </c>
      <c r="B3404" s="208"/>
      <c r="C3404" s="49"/>
      <c r="D3404" s="50"/>
      <c r="E3404" s="50"/>
      <c r="F3404" s="50"/>
      <c r="G3404" s="209"/>
      <c r="H3404" s="48"/>
      <c r="I3404" s="457" t="str">
        <f t="shared" si="106"/>
        <v/>
      </c>
      <c r="J3404" s="241" cm="1">
        <f t="array" ref="J3404">SUMPRODUCT(--(K3404:N3404&lt;&gt;"")) + IF(TRIM(O3404)="",0,LEN(O3404)-LEN(SUBSTITUTE(O3404,",",""))+1)</f>
        <v>0</v>
      </c>
      <c r="K3404" s="242" t="str">
        <f>IF(AND(G3404&lt;&gt;0,G3404&lt;&gt;""),IF(B3404="","",IF(ISNUMBER(MATCH(B3404,'Look Up Values'!$B$2:$B$500,0)),"","Dest. error")),"")</f>
        <v/>
      </c>
      <c r="L3404" s="242" t="str">
        <f>IF(AND(G3404&lt;&gt;0,G3404&lt;&gt;""),IF(C3404="","",IF(AND(ISNUMBER(--LEFT(C3404,FIND(" ",C3404&amp;" ")-1)),OR(LEN(LEFT(C3404,FIND(" ",C3404&amp;" ")-1))=6,LEN(LEFT(C3404,FIND(" ",C3404&amp;" ")-1))=7),OR(ISNUMBER(MATCH(LEFT(C3404,FIND(" ",C3404&amp;" ")-1),'Look Up Values'!$G$2:$G$1000,0)),ISNUMBER(MATCH(LEFT(C3404,FIND(" ",C3404&amp;" ")-1),'Look Up Values'!$AE$2:$AE$2000,0)))),"","EWC error")),"")</f>
        <v/>
      </c>
      <c r="M3404" s="242" t="str" cm="1">
        <f t="array" ref="M3404">IF(AND(G3404&lt;&gt;0,G3404&lt;&gt;""),IF(E3404="","",IF(ISNUMBER(MATCH(SUBSTITUTE(E3404," ",""),SUBSTITUTE('Look Up Values'!$I$2:$I$10," ",""),0)),"","State error")),"")</f>
        <v/>
      </c>
      <c r="N3404" s="242" t="str" cm="1">
        <f t="array" ref="N3404">IF(AND(G3404&lt;&gt;0,G3404&lt;&gt;""),IF(F3404="","",IF(ISNUMBER(MATCH(SUBSTITUTE(F3404," ",""),SUBSTITUTE('Look Up Values'!$W$2:$W$30," ",""),0)),"","D&amp;R error")),"")</f>
        <v/>
      </c>
      <c r="O3404" s="256" t="str">
        <f t="shared" si="107"/>
        <v/>
      </c>
    </row>
    <row r="3405" spans="1:15" ht="15.75">
      <c r="A3405" s="250">
        <v>3398</v>
      </c>
      <c r="B3405" s="208"/>
      <c r="C3405" s="49"/>
      <c r="D3405" s="50"/>
      <c r="E3405" s="50"/>
      <c r="F3405" s="50"/>
      <c r="G3405" s="209"/>
      <c r="H3405" s="48"/>
      <c r="I3405" s="457" t="str">
        <f t="shared" si="106"/>
        <v/>
      </c>
      <c r="J3405" s="241" cm="1">
        <f t="array" ref="J3405">SUMPRODUCT(--(K3405:N3405&lt;&gt;"")) + IF(TRIM(O3405)="",0,LEN(O3405)-LEN(SUBSTITUTE(O3405,",",""))+1)</f>
        <v>0</v>
      </c>
      <c r="K3405" s="242" t="str">
        <f>IF(AND(G3405&lt;&gt;0,G3405&lt;&gt;""),IF(B3405="","",IF(ISNUMBER(MATCH(B3405,'Look Up Values'!$B$2:$B$500,0)),"","Dest. error")),"")</f>
        <v/>
      </c>
      <c r="L3405" s="242" t="str">
        <f>IF(AND(G3405&lt;&gt;0,G3405&lt;&gt;""),IF(C3405="","",IF(AND(ISNUMBER(--LEFT(C3405,FIND(" ",C3405&amp;" ")-1)),OR(LEN(LEFT(C3405,FIND(" ",C3405&amp;" ")-1))=6,LEN(LEFT(C3405,FIND(" ",C3405&amp;" ")-1))=7),OR(ISNUMBER(MATCH(LEFT(C3405,FIND(" ",C3405&amp;" ")-1),'Look Up Values'!$G$2:$G$1000,0)),ISNUMBER(MATCH(LEFT(C3405,FIND(" ",C3405&amp;" ")-1),'Look Up Values'!$AE$2:$AE$2000,0)))),"","EWC error")),"")</f>
        <v/>
      </c>
      <c r="M3405" s="242" t="str" cm="1">
        <f t="array" ref="M3405">IF(AND(G3405&lt;&gt;0,G3405&lt;&gt;""),IF(E3405="","",IF(ISNUMBER(MATCH(SUBSTITUTE(E3405," ",""),SUBSTITUTE('Look Up Values'!$I$2:$I$10," ",""),0)),"","State error")),"")</f>
        <v/>
      </c>
      <c r="N3405" s="242" t="str" cm="1">
        <f t="array" ref="N3405">IF(AND(G3405&lt;&gt;0,G3405&lt;&gt;""),IF(F3405="","",IF(ISNUMBER(MATCH(SUBSTITUTE(F3405," ",""),SUBSTITUTE('Look Up Values'!$W$2:$W$30," ",""),0)),"","D&amp;R error")),"")</f>
        <v/>
      </c>
      <c r="O3405" s="256" t="str">
        <f t="shared" si="107"/>
        <v/>
      </c>
    </row>
    <row r="3406" spans="1:15" ht="15.75">
      <c r="A3406" s="250">
        <v>3399</v>
      </c>
      <c r="B3406" s="208"/>
      <c r="C3406" s="49"/>
      <c r="D3406" s="50"/>
      <c r="E3406" s="50"/>
      <c r="F3406" s="50"/>
      <c r="G3406" s="209"/>
      <c r="H3406" s="48"/>
      <c r="I3406" s="457" t="str">
        <f t="shared" si="106"/>
        <v/>
      </c>
      <c r="J3406" s="241" cm="1">
        <f t="array" ref="J3406">SUMPRODUCT(--(K3406:N3406&lt;&gt;"")) + IF(TRIM(O3406)="",0,LEN(O3406)-LEN(SUBSTITUTE(O3406,",",""))+1)</f>
        <v>0</v>
      </c>
      <c r="K3406" s="242" t="str">
        <f>IF(AND(G3406&lt;&gt;0,G3406&lt;&gt;""),IF(B3406="","",IF(ISNUMBER(MATCH(B3406,'Look Up Values'!$B$2:$B$500,0)),"","Dest. error")),"")</f>
        <v/>
      </c>
      <c r="L3406" s="242" t="str">
        <f>IF(AND(G3406&lt;&gt;0,G3406&lt;&gt;""),IF(C3406="","",IF(AND(ISNUMBER(--LEFT(C3406,FIND(" ",C3406&amp;" ")-1)),OR(LEN(LEFT(C3406,FIND(" ",C3406&amp;" ")-1))=6,LEN(LEFT(C3406,FIND(" ",C3406&amp;" ")-1))=7),OR(ISNUMBER(MATCH(LEFT(C3406,FIND(" ",C3406&amp;" ")-1),'Look Up Values'!$G$2:$G$1000,0)),ISNUMBER(MATCH(LEFT(C3406,FIND(" ",C3406&amp;" ")-1),'Look Up Values'!$AE$2:$AE$2000,0)))),"","EWC error")),"")</f>
        <v/>
      </c>
      <c r="M3406" s="242" t="str" cm="1">
        <f t="array" ref="M3406">IF(AND(G3406&lt;&gt;0,G3406&lt;&gt;""),IF(E3406="","",IF(ISNUMBER(MATCH(SUBSTITUTE(E3406," ",""),SUBSTITUTE('Look Up Values'!$I$2:$I$10," ",""),0)),"","State error")),"")</f>
        <v/>
      </c>
      <c r="N3406" s="242" t="str" cm="1">
        <f t="array" ref="N3406">IF(AND(G3406&lt;&gt;0,G3406&lt;&gt;""),IF(F3406="","",IF(ISNUMBER(MATCH(SUBSTITUTE(F3406," ",""),SUBSTITUTE('Look Up Values'!$W$2:$W$30," ",""),0)),"","D&amp;R error")),"")</f>
        <v/>
      </c>
      <c r="O3406" s="256" t="str">
        <f t="shared" si="107"/>
        <v/>
      </c>
    </row>
    <row r="3407" spans="1:15" ht="15.75">
      <c r="A3407" s="250">
        <v>3400</v>
      </c>
      <c r="B3407" s="208"/>
      <c r="C3407" s="49"/>
      <c r="D3407" s="50"/>
      <c r="E3407" s="50"/>
      <c r="F3407" s="50"/>
      <c r="G3407" s="209"/>
      <c r="H3407" s="48"/>
      <c r="I3407" s="457" t="str">
        <f t="shared" si="106"/>
        <v/>
      </c>
      <c r="J3407" s="241" cm="1">
        <f t="array" ref="J3407">SUMPRODUCT(--(K3407:N3407&lt;&gt;"")) + IF(TRIM(O3407)="",0,LEN(O3407)-LEN(SUBSTITUTE(O3407,",",""))+1)</f>
        <v>0</v>
      </c>
      <c r="K3407" s="242" t="str">
        <f>IF(AND(G3407&lt;&gt;0,G3407&lt;&gt;""),IF(B3407="","",IF(ISNUMBER(MATCH(B3407,'Look Up Values'!$B$2:$B$500,0)),"","Dest. error")),"")</f>
        <v/>
      </c>
      <c r="L3407" s="242" t="str">
        <f>IF(AND(G3407&lt;&gt;0,G3407&lt;&gt;""),IF(C3407="","",IF(AND(ISNUMBER(--LEFT(C3407,FIND(" ",C3407&amp;" ")-1)),OR(LEN(LEFT(C3407,FIND(" ",C3407&amp;" ")-1))=6,LEN(LEFT(C3407,FIND(" ",C3407&amp;" ")-1))=7),OR(ISNUMBER(MATCH(LEFT(C3407,FIND(" ",C3407&amp;" ")-1),'Look Up Values'!$G$2:$G$1000,0)),ISNUMBER(MATCH(LEFT(C3407,FIND(" ",C3407&amp;" ")-1),'Look Up Values'!$AE$2:$AE$2000,0)))),"","EWC error")),"")</f>
        <v/>
      </c>
      <c r="M3407" s="242" t="str" cm="1">
        <f t="array" ref="M3407">IF(AND(G3407&lt;&gt;0,G3407&lt;&gt;""),IF(E3407="","",IF(ISNUMBER(MATCH(SUBSTITUTE(E3407," ",""),SUBSTITUTE('Look Up Values'!$I$2:$I$10," ",""),0)),"","State error")),"")</f>
        <v/>
      </c>
      <c r="N3407" s="242" t="str" cm="1">
        <f t="array" ref="N3407">IF(AND(G3407&lt;&gt;0,G3407&lt;&gt;""),IF(F3407="","",IF(ISNUMBER(MATCH(SUBSTITUTE(F3407," ",""),SUBSTITUTE('Look Up Values'!$W$2:$W$30," ",""),0)),"","D&amp;R error")),"")</f>
        <v/>
      </c>
      <c r="O3407" s="256" t="str">
        <f t="shared" si="107"/>
        <v/>
      </c>
    </row>
    <row r="3408" spans="1:15" ht="15.75">
      <c r="A3408" s="250">
        <v>3401</v>
      </c>
      <c r="B3408" s="208"/>
      <c r="C3408" s="49"/>
      <c r="D3408" s="50"/>
      <c r="E3408" s="50"/>
      <c r="F3408" s="50"/>
      <c r="G3408" s="209"/>
      <c r="H3408" s="48"/>
      <c r="I3408" s="457" t="str">
        <f t="shared" si="106"/>
        <v/>
      </c>
      <c r="J3408" s="241" cm="1">
        <f t="array" ref="J3408">SUMPRODUCT(--(K3408:N3408&lt;&gt;"")) + IF(TRIM(O3408)="",0,LEN(O3408)-LEN(SUBSTITUTE(O3408,",",""))+1)</f>
        <v>0</v>
      </c>
      <c r="K3408" s="242" t="str">
        <f>IF(AND(G3408&lt;&gt;0,G3408&lt;&gt;""),IF(B3408="","",IF(ISNUMBER(MATCH(B3408,'Look Up Values'!$B$2:$B$500,0)),"","Dest. error")),"")</f>
        <v/>
      </c>
      <c r="L3408" s="242" t="str">
        <f>IF(AND(G3408&lt;&gt;0,G3408&lt;&gt;""),IF(C3408="","",IF(AND(ISNUMBER(--LEFT(C3408,FIND(" ",C3408&amp;" ")-1)),OR(LEN(LEFT(C3408,FIND(" ",C3408&amp;" ")-1))=6,LEN(LEFT(C3408,FIND(" ",C3408&amp;" ")-1))=7),OR(ISNUMBER(MATCH(LEFT(C3408,FIND(" ",C3408&amp;" ")-1),'Look Up Values'!$G$2:$G$1000,0)),ISNUMBER(MATCH(LEFT(C3408,FIND(" ",C3408&amp;" ")-1),'Look Up Values'!$AE$2:$AE$2000,0)))),"","EWC error")),"")</f>
        <v/>
      </c>
      <c r="M3408" s="242" t="str" cm="1">
        <f t="array" ref="M3408">IF(AND(G3408&lt;&gt;0,G3408&lt;&gt;""),IF(E3408="","",IF(ISNUMBER(MATCH(SUBSTITUTE(E3408," ",""),SUBSTITUTE('Look Up Values'!$I$2:$I$10," ",""),0)),"","State error")),"")</f>
        <v/>
      </c>
      <c r="N3408" s="242" t="str" cm="1">
        <f t="array" ref="N3408">IF(AND(G3408&lt;&gt;0,G3408&lt;&gt;""),IF(F3408="","",IF(ISNUMBER(MATCH(SUBSTITUTE(F3408," ",""),SUBSTITUTE('Look Up Values'!$W$2:$W$30," ",""),0)),"","D&amp;R error")),"")</f>
        <v/>
      </c>
      <c r="O3408" s="256" t="str">
        <f t="shared" si="107"/>
        <v/>
      </c>
    </row>
    <row r="3409" spans="1:15" ht="15.75">
      <c r="A3409" s="250">
        <v>3402</v>
      </c>
      <c r="B3409" s="208"/>
      <c r="C3409" s="49"/>
      <c r="D3409" s="50"/>
      <c r="E3409" s="50"/>
      <c r="F3409" s="50"/>
      <c r="G3409" s="209"/>
      <c r="H3409" s="48"/>
      <c r="I3409" s="457" t="str">
        <f t="shared" si="106"/>
        <v/>
      </c>
      <c r="J3409" s="241" cm="1">
        <f t="array" ref="J3409">SUMPRODUCT(--(K3409:N3409&lt;&gt;"")) + IF(TRIM(O3409)="",0,LEN(O3409)-LEN(SUBSTITUTE(O3409,",",""))+1)</f>
        <v>0</v>
      </c>
      <c r="K3409" s="242" t="str">
        <f>IF(AND(G3409&lt;&gt;0,G3409&lt;&gt;""),IF(B3409="","",IF(ISNUMBER(MATCH(B3409,'Look Up Values'!$B$2:$B$500,0)),"","Dest. error")),"")</f>
        <v/>
      </c>
      <c r="L3409" s="242" t="str">
        <f>IF(AND(G3409&lt;&gt;0,G3409&lt;&gt;""),IF(C3409="","",IF(AND(ISNUMBER(--LEFT(C3409,FIND(" ",C3409&amp;" ")-1)),OR(LEN(LEFT(C3409,FIND(" ",C3409&amp;" ")-1))=6,LEN(LEFT(C3409,FIND(" ",C3409&amp;" ")-1))=7),OR(ISNUMBER(MATCH(LEFT(C3409,FIND(" ",C3409&amp;" ")-1),'Look Up Values'!$G$2:$G$1000,0)),ISNUMBER(MATCH(LEFT(C3409,FIND(" ",C3409&amp;" ")-1),'Look Up Values'!$AE$2:$AE$2000,0)))),"","EWC error")),"")</f>
        <v/>
      </c>
      <c r="M3409" s="242" t="str" cm="1">
        <f t="array" ref="M3409">IF(AND(G3409&lt;&gt;0,G3409&lt;&gt;""),IF(E3409="","",IF(ISNUMBER(MATCH(SUBSTITUTE(E3409," ",""),SUBSTITUTE('Look Up Values'!$I$2:$I$10," ",""),0)),"","State error")),"")</f>
        <v/>
      </c>
      <c r="N3409" s="242" t="str" cm="1">
        <f t="array" ref="N3409">IF(AND(G3409&lt;&gt;0,G3409&lt;&gt;""),IF(F3409="","",IF(ISNUMBER(MATCH(SUBSTITUTE(F3409," ",""),SUBSTITUTE('Look Up Values'!$W$2:$W$30," ",""),0)),"","D&amp;R error")),"")</f>
        <v/>
      </c>
      <c r="O3409" s="256" t="str">
        <f t="shared" si="107"/>
        <v/>
      </c>
    </row>
    <row r="3410" spans="1:15" ht="15.75">
      <c r="A3410" s="250">
        <v>3403</v>
      </c>
      <c r="B3410" s="208"/>
      <c r="C3410" s="49"/>
      <c r="D3410" s="50"/>
      <c r="E3410" s="50"/>
      <c r="F3410" s="50"/>
      <c r="G3410" s="209"/>
      <c r="H3410" s="48"/>
      <c r="I3410" s="457" t="str">
        <f t="shared" si="106"/>
        <v/>
      </c>
      <c r="J3410" s="241" cm="1">
        <f t="array" ref="J3410">SUMPRODUCT(--(K3410:N3410&lt;&gt;"")) + IF(TRIM(O3410)="",0,LEN(O3410)-LEN(SUBSTITUTE(O3410,",",""))+1)</f>
        <v>0</v>
      </c>
      <c r="K3410" s="242" t="str">
        <f>IF(AND(G3410&lt;&gt;0,G3410&lt;&gt;""),IF(B3410="","",IF(ISNUMBER(MATCH(B3410,'Look Up Values'!$B$2:$B$500,0)),"","Dest. error")),"")</f>
        <v/>
      </c>
      <c r="L3410" s="242" t="str">
        <f>IF(AND(G3410&lt;&gt;0,G3410&lt;&gt;""),IF(C3410="","",IF(AND(ISNUMBER(--LEFT(C3410,FIND(" ",C3410&amp;" ")-1)),OR(LEN(LEFT(C3410,FIND(" ",C3410&amp;" ")-1))=6,LEN(LEFT(C3410,FIND(" ",C3410&amp;" ")-1))=7),OR(ISNUMBER(MATCH(LEFT(C3410,FIND(" ",C3410&amp;" ")-1),'Look Up Values'!$G$2:$G$1000,0)),ISNUMBER(MATCH(LEFT(C3410,FIND(" ",C3410&amp;" ")-1),'Look Up Values'!$AE$2:$AE$2000,0)))),"","EWC error")),"")</f>
        <v/>
      </c>
      <c r="M3410" s="242" t="str" cm="1">
        <f t="array" ref="M3410">IF(AND(G3410&lt;&gt;0,G3410&lt;&gt;""),IF(E3410="","",IF(ISNUMBER(MATCH(SUBSTITUTE(E3410," ",""),SUBSTITUTE('Look Up Values'!$I$2:$I$10," ",""),0)),"","State error")),"")</f>
        <v/>
      </c>
      <c r="N3410" s="242" t="str" cm="1">
        <f t="array" ref="N3410">IF(AND(G3410&lt;&gt;0,G3410&lt;&gt;""),IF(F3410="","",IF(ISNUMBER(MATCH(SUBSTITUTE(F3410," ",""),SUBSTITUTE('Look Up Values'!$W$2:$W$30," ",""),0)),"","D&amp;R error")),"")</f>
        <v/>
      </c>
      <c r="O3410" s="256" t="str">
        <f t="shared" si="107"/>
        <v/>
      </c>
    </row>
    <row r="3411" spans="1:15" ht="15.75">
      <c r="A3411" s="250">
        <v>3404</v>
      </c>
      <c r="B3411" s="208"/>
      <c r="C3411" s="49"/>
      <c r="D3411" s="50"/>
      <c r="E3411" s="50"/>
      <c r="F3411" s="50"/>
      <c r="G3411" s="209"/>
      <c r="H3411" s="48"/>
      <c r="I3411" s="457" t="str">
        <f t="shared" si="106"/>
        <v/>
      </c>
      <c r="J3411" s="241" cm="1">
        <f t="array" ref="J3411">SUMPRODUCT(--(K3411:N3411&lt;&gt;"")) + IF(TRIM(O3411)="",0,LEN(O3411)-LEN(SUBSTITUTE(O3411,",",""))+1)</f>
        <v>0</v>
      </c>
      <c r="K3411" s="242" t="str">
        <f>IF(AND(G3411&lt;&gt;0,G3411&lt;&gt;""),IF(B3411="","",IF(ISNUMBER(MATCH(B3411,'Look Up Values'!$B$2:$B$500,0)),"","Dest. error")),"")</f>
        <v/>
      </c>
      <c r="L3411" s="242" t="str">
        <f>IF(AND(G3411&lt;&gt;0,G3411&lt;&gt;""),IF(C3411="","",IF(AND(ISNUMBER(--LEFT(C3411,FIND(" ",C3411&amp;" ")-1)),OR(LEN(LEFT(C3411,FIND(" ",C3411&amp;" ")-1))=6,LEN(LEFT(C3411,FIND(" ",C3411&amp;" ")-1))=7),OR(ISNUMBER(MATCH(LEFT(C3411,FIND(" ",C3411&amp;" ")-1),'Look Up Values'!$G$2:$G$1000,0)),ISNUMBER(MATCH(LEFT(C3411,FIND(" ",C3411&amp;" ")-1),'Look Up Values'!$AE$2:$AE$2000,0)))),"","EWC error")),"")</f>
        <v/>
      </c>
      <c r="M3411" s="242" t="str" cm="1">
        <f t="array" ref="M3411">IF(AND(G3411&lt;&gt;0,G3411&lt;&gt;""),IF(E3411="","",IF(ISNUMBER(MATCH(SUBSTITUTE(E3411," ",""),SUBSTITUTE('Look Up Values'!$I$2:$I$10," ",""),0)),"","State error")),"")</f>
        <v/>
      </c>
      <c r="N3411" s="242" t="str" cm="1">
        <f t="array" ref="N3411">IF(AND(G3411&lt;&gt;0,G3411&lt;&gt;""),IF(F3411="","",IF(ISNUMBER(MATCH(SUBSTITUTE(F3411," ",""),SUBSTITUTE('Look Up Values'!$W$2:$W$30," ",""),0)),"","D&amp;R error")),"")</f>
        <v/>
      </c>
      <c r="O3411" s="256" t="str">
        <f t="shared" si="107"/>
        <v/>
      </c>
    </row>
    <row r="3412" spans="1:15" ht="15.75">
      <c r="A3412" s="250">
        <v>3405</v>
      </c>
      <c r="B3412" s="208"/>
      <c r="C3412" s="49"/>
      <c r="D3412" s="50"/>
      <c r="E3412" s="50"/>
      <c r="F3412" s="50"/>
      <c r="G3412" s="209"/>
      <c r="H3412" s="48"/>
      <c r="I3412" s="457" t="str">
        <f t="shared" si="106"/>
        <v/>
      </c>
      <c r="J3412" s="241" cm="1">
        <f t="array" ref="J3412">SUMPRODUCT(--(K3412:N3412&lt;&gt;"")) + IF(TRIM(O3412)="",0,LEN(O3412)-LEN(SUBSTITUTE(O3412,",",""))+1)</f>
        <v>0</v>
      </c>
      <c r="K3412" s="242" t="str">
        <f>IF(AND(G3412&lt;&gt;0,G3412&lt;&gt;""),IF(B3412="","",IF(ISNUMBER(MATCH(B3412,'Look Up Values'!$B$2:$B$500,0)),"","Dest. error")),"")</f>
        <v/>
      </c>
      <c r="L3412" s="242" t="str">
        <f>IF(AND(G3412&lt;&gt;0,G3412&lt;&gt;""),IF(C3412="","",IF(AND(ISNUMBER(--LEFT(C3412,FIND(" ",C3412&amp;" ")-1)),OR(LEN(LEFT(C3412,FIND(" ",C3412&amp;" ")-1))=6,LEN(LEFT(C3412,FIND(" ",C3412&amp;" ")-1))=7),OR(ISNUMBER(MATCH(LEFT(C3412,FIND(" ",C3412&amp;" ")-1),'Look Up Values'!$G$2:$G$1000,0)),ISNUMBER(MATCH(LEFT(C3412,FIND(" ",C3412&amp;" ")-1),'Look Up Values'!$AE$2:$AE$2000,0)))),"","EWC error")),"")</f>
        <v/>
      </c>
      <c r="M3412" s="242" t="str" cm="1">
        <f t="array" ref="M3412">IF(AND(G3412&lt;&gt;0,G3412&lt;&gt;""),IF(E3412="","",IF(ISNUMBER(MATCH(SUBSTITUTE(E3412," ",""),SUBSTITUTE('Look Up Values'!$I$2:$I$10," ",""),0)),"","State error")),"")</f>
        <v/>
      </c>
      <c r="N3412" s="242" t="str" cm="1">
        <f t="array" ref="N3412">IF(AND(G3412&lt;&gt;0,G3412&lt;&gt;""),IF(F3412="","",IF(ISNUMBER(MATCH(SUBSTITUTE(F3412," ",""),SUBSTITUTE('Look Up Values'!$W$2:$W$30," ",""),0)),"","D&amp;R error")),"")</f>
        <v/>
      </c>
      <c r="O3412" s="256" t="str">
        <f t="shared" si="107"/>
        <v/>
      </c>
    </row>
    <row r="3413" spans="1:15" ht="15.75">
      <c r="A3413" s="250">
        <v>3406</v>
      </c>
      <c r="B3413" s="208"/>
      <c r="C3413" s="49"/>
      <c r="D3413" s="50"/>
      <c r="E3413" s="50"/>
      <c r="F3413" s="50"/>
      <c r="G3413" s="209"/>
      <c r="H3413" s="48"/>
      <c r="I3413" s="457" t="str">
        <f t="shared" si="106"/>
        <v/>
      </c>
      <c r="J3413" s="241" cm="1">
        <f t="array" ref="J3413">SUMPRODUCT(--(K3413:N3413&lt;&gt;"")) + IF(TRIM(O3413)="",0,LEN(O3413)-LEN(SUBSTITUTE(O3413,",",""))+1)</f>
        <v>0</v>
      </c>
      <c r="K3413" s="242" t="str">
        <f>IF(AND(G3413&lt;&gt;0,G3413&lt;&gt;""),IF(B3413="","",IF(ISNUMBER(MATCH(B3413,'Look Up Values'!$B$2:$B$500,0)),"","Dest. error")),"")</f>
        <v/>
      </c>
      <c r="L3413" s="242" t="str">
        <f>IF(AND(G3413&lt;&gt;0,G3413&lt;&gt;""),IF(C3413="","",IF(AND(ISNUMBER(--LEFT(C3413,FIND(" ",C3413&amp;" ")-1)),OR(LEN(LEFT(C3413,FIND(" ",C3413&amp;" ")-1))=6,LEN(LEFT(C3413,FIND(" ",C3413&amp;" ")-1))=7),OR(ISNUMBER(MATCH(LEFT(C3413,FIND(" ",C3413&amp;" ")-1),'Look Up Values'!$G$2:$G$1000,0)),ISNUMBER(MATCH(LEFT(C3413,FIND(" ",C3413&amp;" ")-1),'Look Up Values'!$AE$2:$AE$2000,0)))),"","EWC error")),"")</f>
        <v/>
      </c>
      <c r="M3413" s="242" t="str" cm="1">
        <f t="array" ref="M3413">IF(AND(G3413&lt;&gt;0,G3413&lt;&gt;""),IF(E3413="","",IF(ISNUMBER(MATCH(SUBSTITUTE(E3413," ",""),SUBSTITUTE('Look Up Values'!$I$2:$I$10," ",""),0)),"","State error")),"")</f>
        <v/>
      </c>
      <c r="N3413" s="242" t="str" cm="1">
        <f t="array" ref="N3413">IF(AND(G3413&lt;&gt;0,G3413&lt;&gt;""),IF(F3413="","",IF(ISNUMBER(MATCH(SUBSTITUTE(F3413," ",""),SUBSTITUTE('Look Up Values'!$W$2:$W$30," ",""),0)),"","D&amp;R error")),"")</f>
        <v/>
      </c>
      <c r="O3413" s="256" t="str">
        <f t="shared" si="107"/>
        <v/>
      </c>
    </row>
    <row r="3414" spans="1:15" ht="15.75">
      <c r="A3414" s="250">
        <v>3407</v>
      </c>
      <c r="B3414" s="208"/>
      <c r="C3414" s="49"/>
      <c r="D3414" s="50"/>
      <c r="E3414" s="50"/>
      <c r="F3414" s="50"/>
      <c r="G3414" s="209"/>
      <c r="H3414" s="48"/>
      <c r="I3414" s="457" t="str">
        <f t="shared" si="106"/>
        <v/>
      </c>
      <c r="J3414" s="241" cm="1">
        <f t="array" ref="J3414">SUMPRODUCT(--(K3414:N3414&lt;&gt;"")) + IF(TRIM(O3414)="",0,LEN(O3414)-LEN(SUBSTITUTE(O3414,",",""))+1)</f>
        <v>0</v>
      </c>
      <c r="K3414" s="242" t="str">
        <f>IF(AND(G3414&lt;&gt;0,G3414&lt;&gt;""),IF(B3414="","",IF(ISNUMBER(MATCH(B3414,'Look Up Values'!$B$2:$B$500,0)),"","Dest. error")),"")</f>
        <v/>
      </c>
      <c r="L3414" s="242" t="str">
        <f>IF(AND(G3414&lt;&gt;0,G3414&lt;&gt;""),IF(C3414="","",IF(AND(ISNUMBER(--LEFT(C3414,FIND(" ",C3414&amp;" ")-1)),OR(LEN(LEFT(C3414,FIND(" ",C3414&amp;" ")-1))=6,LEN(LEFT(C3414,FIND(" ",C3414&amp;" ")-1))=7),OR(ISNUMBER(MATCH(LEFT(C3414,FIND(" ",C3414&amp;" ")-1),'Look Up Values'!$G$2:$G$1000,0)),ISNUMBER(MATCH(LEFT(C3414,FIND(" ",C3414&amp;" ")-1),'Look Up Values'!$AE$2:$AE$2000,0)))),"","EWC error")),"")</f>
        <v/>
      </c>
      <c r="M3414" s="242" t="str" cm="1">
        <f t="array" ref="M3414">IF(AND(G3414&lt;&gt;0,G3414&lt;&gt;""),IF(E3414="","",IF(ISNUMBER(MATCH(SUBSTITUTE(E3414," ",""),SUBSTITUTE('Look Up Values'!$I$2:$I$10," ",""),0)),"","State error")),"")</f>
        <v/>
      </c>
      <c r="N3414" s="242" t="str" cm="1">
        <f t="array" ref="N3414">IF(AND(G3414&lt;&gt;0,G3414&lt;&gt;""),IF(F3414="","",IF(ISNUMBER(MATCH(SUBSTITUTE(F3414," ",""),SUBSTITUTE('Look Up Values'!$W$2:$W$30," ",""),0)),"","D&amp;R error")),"")</f>
        <v/>
      </c>
      <c r="O3414" s="256" t="str">
        <f t="shared" si="107"/>
        <v/>
      </c>
    </row>
    <row r="3415" spans="1:15" ht="15.75">
      <c r="A3415" s="250">
        <v>3408</v>
      </c>
      <c r="B3415" s="208"/>
      <c r="C3415" s="49"/>
      <c r="D3415" s="50"/>
      <c r="E3415" s="50"/>
      <c r="F3415" s="50"/>
      <c r="G3415" s="209"/>
      <c r="H3415" s="48"/>
      <c r="I3415" s="457" t="str">
        <f t="shared" si="106"/>
        <v/>
      </c>
      <c r="J3415" s="241" cm="1">
        <f t="array" ref="J3415">SUMPRODUCT(--(K3415:N3415&lt;&gt;"")) + IF(TRIM(O3415)="",0,LEN(O3415)-LEN(SUBSTITUTE(O3415,",",""))+1)</f>
        <v>0</v>
      </c>
      <c r="K3415" s="242" t="str">
        <f>IF(AND(G3415&lt;&gt;0,G3415&lt;&gt;""),IF(B3415="","",IF(ISNUMBER(MATCH(B3415,'Look Up Values'!$B$2:$B$500,0)),"","Dest. error")),"")</f>
        <v/>
      </c>
      <c r="L3415" s="242" t="str">
        <f>IF(AND(G3415&lt;&gt;0,G3415&lt;&gt;""),IF(C3415="","",IF(AND(ISNUMBER(--LEFT(C3415,FIND(" ",C3415&amp;" ")-1)),OR(LEN(LEFT(C3415,FIND(" ",C3415&amp;" ")-1))=6,LEN(LEFT(C3415,FIND(" ",C3415&amp;" ")-1))=7),OR(ISNUMBER(MATCH(LEFT(C3415,FIND(" ",C3415&amp;" ")-1),'Look Up Values'!$G$2:$G$1000,0)),ISNUMBER(MATCH(LEFT(C3415,FIND(" ",C3415&amp;" ")-1),'Look Up Values'!$AE$2:$AE$2000,0)))),"","EWC error")),"")</f>
        <v/>
      </c>
      <c r="M3415" s="242" t="str" cm="1">
        <f t="array" ref="M3415">IF(AND(G3415&lt;&gt;0,G3415&lt;&gt;""),IF(E3415="","",IF(ISNUMBER(MATCH(SUBSTITUTE(E3415," ",""),SUBSTITUTE('Look Up Values'!$I$2:$I$10," ",""),0)),"","State error")),"")</f>
        <v/>
      </c>
      <c r="N3415" s="242" t="str" cm="1">
        <f t="array" ref="N3415">IF(AND(G3415&lt;&gt;0,G3415&lt;&gt;""),IF(F3415="","",IF(ISNUMBER(MATCH(SUBSTITUTE(F3415," ",""),SUBSTITUTE('Look Up Values'!$W$2:$W$30," ",""),0)),"","D&amp;R error")),"")</f>
        <v/>
      </c>
      <c r="O3415" s="256" t="str">
        <f t="shared" si="107"/>
        <v/>
      </c>
    </row>
    <row r="3416" spans="1:15" ht="15.75">
      <c r="A3416" s="250">
        <v>3409</v>
      </c>
      <c r="B3416" s="208"/>
      <c r="C3416" s="49"/>
      <c r="D3416" s="50"/>
      <c r="E3416" s="50"/>
      <c r="F3416" s="50"/>
      <c r="G3416" s="209"/>
      <c r="H3416" s="48"/>
      <c r="I3416" s="457" t="str">
        <f t="shared" si="106"/>
        <v/>
      </c>
      <c r="J3416" s="241" cm="1">
        <f t="array" ref="J3416">SUMPRODUCT(--(K3416:N3416&lt;&gt;"")) + IF(TRIM(O3416)="",0,LEN(O3416)-LEN(SUBSTITUTE(O3416,",",""))+1)</f>
        <v>0</v>
      </c>
      <c r="K3416" s="242" t="str">
        <f>IF(AND(G3416&lt;&gt;0,G3416&lt;&gt;""),IF(B3416="","",IF(ISNUMBER(MATCH(B3416,'Look Up Values'!$B$2:$B$500,0)),"","Dest. error")),"")</f>
        <v/>
      </c>
      <c r="L3416" s="242" t="str">
        <f>IF(AND(G3416&lt;&gt;0,G3416&lt;&gt;""),IF(C3416="","",IF(AND(ISNUMBER(--LEFT(C3416,FIND(" ",C3416&amp;" ")-1)),OR(LEN(LEFT(C3416,FIND(" ",C3416&amp;" ")-1))=6,LEN(LEFT(C3416,FIND(" ",C3416&amp;" ")-1))=7),OR(ISNUMBER(MATCH(LEFT(C3416,FIND(" ",C3416&amp;" ")-1),'Look Up Values'!$G$2:$G$1000,0)),ISNUMBER(MATCH(LEFT(C3416,FIND(" ",C3416&amp;" ")-1),'Look Up Values'!$AE$2:$AE$2000,0)))),"","EWC error")),"")</f>
        <v/>
      </c>
      <c r="M3416" s="242" t="str" cm="1">
        <f t="array" ref="M3416">IF(AND(G3416&lt;&gt;0,G3416&lt;&gt;""),IF(E3416="","",IF(ISNUMBER(MATCH(SUBSTITUTE(E3416," ",""),SUBSTITUTE('Look Up Values'!$I$2:$I$10," ",""),0)),"","State error")),"")</f>
        <v/>
      </c>
      <c r="N3416" s="242" t="str" cm="1">
        <f t="array" ref="N3416">IF(AND(G3416&lt;&gt;0,G3416&lt;&gt;""),IF(F3416="","",IF(ISNUMBER(MATCH(SUBSTITUTE(F3416," ",""),SUBSTITUTE('Look Up Values'!$W$2:$W$30," ",""),0)),"","D&amp;R error")),"")</f>
        <v/>
      </c>
      <c r="O3416" s="256" t="str">
        <f t="shared" si="107"/>
        <v/>
      </c>
    </row>
    <row r="3417" spans="1:15" ht="15.75">
      <c r="A3417" s="250">
        <v>3410</v>
      </c>
      <c r="B3417" s="208"/>
      <c r="C3417" s="49"/>
      <c r="D3417" s="50"/>
      <c r="E3417" s="50"/>
      <c r="F3417" s="50"/>
      <c r="G3417" s="209"/>
      <c r="H3417" s="48"/>
      <c r="I3417" s="457" t="str">
        <f t="shared" si="106"/>
        <v/>
      </c>
      <c r="J3417" s="241" cm="1">
        <f t="array" ref="J3417">SUMPRODUCT(--(K3417:N3417&lt;&gt;"")) + IF(TRIM(O3417)="",0,LEN(O3417)-LEN(SUBSTITUTE(O3417,",",""))+1)</f>
        <v>0</v>
      </c>
      <c r="K3417" s="242" t="str">
        <f>IF(AND(G3417&lt;&gt;0,G3417&lt;&gt;""),IF(B3417="","",IF(ISNUMBER(MATCH(B3417,'Look Up Values'!$B$2:$B$500,0)),"","Dest. error")),"")</f>
        <v/>
      </c>
      <c r="L3417" s="242" t="str">
        <f>IF(AND(G3417&lt;&gt;0,G3417&lt;&gt;""),IF(C3417="","",IF(AND(ISNUMBER(--LEFT(C3417,FIND(" ",C3417&amp;" ")-1)),OR(LEN(LEFT(C3417,FIND(" ",C3417&amp;" ")-1))=6,LEN(LEFT(C3417,FIND(" ",C3417&amp;" ")-1))=7),OR(ISNUMBER(MATCH(LEFT(C3417,FIND(" ",C3417&amp;" ")-1),'Look Up Values'!$G$2:$G$1000,0)),ISNUMBER(MATCH(LEFT(C3417,FIND(" ",C3417&amp;" ")-1),'Look Up Values'!$AE$2:$AE$2000,0)))),"","EWC error")),"")</f>
        <v/>
      </c>
      <c r="M3417" s="242" t="str" cm="1">
        <f t="array" ref="M3417">IF(AND(G3417&lt;&gt;0,G3417&lt;&gt;""),IF(E3417="","",IF(ISNUMBER(MATCH(SUBSTITUTE(E3417," ",""),SUBSTITUTE('Look Up Values'!$I$2:$I$10," ",""),0)),"","State error")),"")</f>
        <v/>
      </c>
      <c r="N3417" s="242" t="str" cm="1">
        <f t="array" ref="N3417">IF(AND(G3417&lt;&gt;0,G3417&lt;&gt;""),IF(F3417="","",IF(ISNUMBER(MATCH(SUBSTITUTE(F3417," ",""),SUBSTITUTE('Look Up Values'!$W$2:$W$30," ",""),0)),"","D&amp;R error")),"")</f>
        <v/>
      </c>
      <c r="O3417" s="256" t="str">
        <f t="shared" si="107"/>
        <v/>
      </c>
    </row>
    <row r="3418" spans="1:15" ht="15.75">
      <c r="A3418" s="250">
        <v>3411</v>
      </c>
      <c r="B3418" s="208"/>
      <c r="C3418" s="49"/>
      <c r="D3418" s="50"/>
      <c r="E3418" s="50"/>
      <c r="F3418" s="50"/>
      <c r="G3418" s="209"/>
      <c r="H3418" s="48"/>
      <c r="I3418" s="457" t="str">
        <f t="shared" si="106"/>
        <v/>
      </c>
      <c r="J3418" s="241" cm="1">
        <f t="array" ref="J3418">SUMPRODUCT(--(K3418:N3418&lt;&gt;"")) + IF(TRIM(O3418)="",0,LEN(O3418)-LEN(SUBSTITUTE(O3418,",",""))+1)</f>
        <v>0</v>
      </c>
      <c r="K3418" s="242" t="str">
        <f>IF(AND(G3418&lt;&gt;0,G3418&lt;&gt;""),IF(B3418="","",IF(ISNUMBER(MATCH(B3418,'Look Up Values'!$B$2:$B$500,0)),"","Dest. error")),"")</f>
        <v/>
      </c>
      <c r="L3418" s="242" t="str">
        <f>IF(AND(G3418&lt;&gt;0,G3418&lt;&gt;""),IF(C3418="","",IF(AND(ISNUMBER(--LEFT(C3418,FIND(" ",C3418&amp;" ")-1)),OR(LEN(LEFT(C3418,FIND(" ",C3418&amp;" ")-1))=6,LEN(LEFT(C3418,FIND(" ",C3418&amp;" ")-1))=7),OR(ISNUMBER(MATCH(LEFT(C3418,FIND(" ",C3418&amp;" ")-1),'Look Up Values'!$G$2:$G$1000,0)),ISNUMBER(MATCH(LEFT(C3418,FIND(" ",C3418&amp;" ")-1),'Look Up Values'!$AE$2:$AE$2000,0)))),"","EWC error")),"")</f>
        <v/>
      </c>
      <c r="M3418" s="242" t="str" cm="1">
        <f t="array" ref="M3418">IF(AND(G3418&lt;&gt;0,G3418&lt;&gt;""),IF(E3418="","",IF(ISNUMBER(MATCH(SUBSTITUTE(E3418," ",""),SUBSTITUTE('Look Up Values'!$I$2:$I$10," ",""),0)),"","State error")),"")</f>
        <v/>
      </c>
      <c r="N3418" s="242" t="str" cm="1">
        <f t="array" ref="N3418">IF(AND(G3418&lt;&gt;0,G3418&lt;&gt;""),IF(F3418="","",IF(ISNUMBER(MATCH(SUBSTITUTE(F3418," ",""),SUBSTITUTE('Look Up Values'!$W$2:$W$30," ",""),0)),"","D&amp;R error")),"")</f>
        <v/>
      </c>
      <c r="O3418" s="256" t="str">
        <f t="shared" si="107"/>
        <v/>
      </c>
    </row>
    <row r="3419" spans="1:15" ht="15.75">
      <c r="A3419" s="250">
        <v>3412</v>
      </c>
      <c r="B3419" s="208"/>
      <c r="C3419" s="49"/>
      <c r="D3419" s="50"/>
      <c r="E3419" s="50"/>
      <c r="F3419" s="50"/>
      <c r="G3419" s="209"/>
      <c r="H3419" s="48"/>
      <c r="I3419" s="457" t="str">
        <f t="shared" si="106"/>
        <v/>
      </c>
      <c r="J3419" s="241" cm="1">
        <f t="array" ref="J3419">SUMPRODUCT(--(K3419:N3419&lt;&gt;"")) + IF(TRIM(O3419)="",0,LEN(O3419)-LEN(SUBSTITUTE(O3419,",",""))+1)</f>
        <v>0</v>
      </c>
      <c r="K3419" s="242" t="str">
        <f>IF(AND(G3419&lt;&gt;0,G3419&lt;&gt;""),IF(B3419="","",IF(ISNUMBER(MATCH(B3419,'Look Up Values'!$B$2:$B$500,0)),"","Dest. error")),"")</f>
        <v/>
      </c>
      <c r="L3419" s="242" t="str">
        <f>IF(AND(G3419&lt;&gt;0,G3419&lt;&gt;""),IF(C3419="","",IF(AND(ISNUMBER(--LEFT(C3419,FIND(" ",C3419&amp;" ")-1)),OR(LEN(LEFT(C3419,FIND(" ",C3419&amp;" ")-1))=6,LEN(LEFT(C3419,FIND(" ",C3419&amp;" ")-1))=7),OR(ISNUMBER(MATCH(LEFT(C3419,FIND(" ",C3419&amp;" ")-1),'Look Up Values'!$G$2:$G$1000,0)),ISNUMBER(MATCH(LEFT(C3419,FIND(" ",C3419&amp;" ")-1),'Look Up Values'!$AE$2:$AE$2000,0)))),"","EWC error")),"")</f>
        <v/>
      </c>
      <c r="M3419" s="242" t="str" cm="1">
        <f t="array" ref="M3419">IF(AND(G3419&lt;&gt;0,G3419&lt;&gt;""),IF(E3419="","",IF(ISNUMBER(MATCH(SUBSTITUTE(E3419," ",""),SUBSTITUTE('Look Up Values'!$I$2:$I$10," ",""),0)),"","State error")),"")</f>
        <v/>
      </c>
      <c r="N3419" s="242" t="str" cm="1">
        <f t="array" ref="N3419">IF(AND(G3419&lt;&gt;0,G3419&lt;&gt;""),IF(F3419="","",IF(ISNUMBER(MATCH(SUBSTITUTE(F3419," ",""),SUBSTITUTE('Look Up Values'!$W$2:$W$30," ",""),0)),"","D&amp;R error")),"")</f>
        <v/>
      </c>
      <c r="O3419" s="256" t="str">
        <f t="shared" si="107"/>
        <v/>
      </c>
    </row>
    <row r="3420" spans="1:15" ht="15.75">
      <c r="A3420" s="250">
        <v>3413</v>
      </c>
      <c r="B3420" s="208"/>
      <c r="C3420" s="49"/>
      <c r="D3420" s="50"/>
      <c r="E3420" s="50"/>
      <c r="F3420" s="50"/>
      <c r="G3420" s="209"/>
      <c r="H3420" s="48"/>
      <c r="I3420" s="457" t="str">
        <f t="shared" si="106"/>
        <v/>
      </c>
      <c r="J3420" s="241" cm="1">
        <f t="array" ref="J3420">SUMPRODUCT(--(K3420:N3420&lt;&gt;"")) + IF(TRIM(O3420)="",0,LEN(O3420)-LEN(SUBSTITUTE(O3420,",",""))+1)</f>
        <v>0</v>
      </c>
      <c r="K3420" s="242" t="str">
        <f>IF(AND(G3420&lt;&gt;0,G3420&lt;&gt;""),IF(B3420="","",IF(ISNUMBER(MATCH(B3420,'Look Up Values'!$B$2:$B$500,0)),"","Dest. error")),"")</f>
        <v/>
      </c>
      <c r="L3420" s="242" t="str">
        <f>IF(AND(G3420&lt;&gt;0,G3420&lt;&gt;""),IF(C3420="","",IF(AND(ISNUMBER(--LEFT(C3420,FIND(" ",C3420&amp;" ")-1)),OR(LEN(LEFT(C3420,FIND(" ",C3420&amp;" ")-1))=6,LEN(LEFT(C3420,FIND(" ",C3420&amp;" ")-1))=7),OR(ISNUMBER(MATCH(LEFT(C3420,FIND(" ",C3420&amp;" ")-1),'Look Up Values'!$G$2:$G$1000,0)),ISNUMBER(MATCH(LEFT(C3420,FIND(" ",C3420&amp;" ")-1),'Look Up Values'!$AE$2:$AE$2000,0)))),"","EWC error")),"")</f>
        <v/>
      </c>
      <c r="M3420" s="242" t="str" cm="1">
        <f t="array" ref="M3420">IF(AND(G3420&lt;&gt;0,G3420&lt;&gt;""),IF(E3420="","",IF(ISNUMBER(MATCH(SUBSTITUTE(E3420," ",""),SUBSTITUTE('Look Up Values'!$I$2:$I$10," ",""),0)),"","State error")),"")</f>
        <v/>
      </c>
      <c r="N3420" s="242" t="str" cm="1">
        <f t="array" ref="N3420">IF(AND(G3420&lt;&gt;0,G3420&lt;&gt;""),IF(F3420="","",IF(ISNUMBER(MATCH(SUBSTITUTE(F3420," ",""),SUBSTITUTE('Look Up Values'!$W$2:$W$30," ",""),0)),"","D&amp;R error")),"")</f>
        <v/>
      </c>
      <c r="O3420" s="256" t="str">
        <f t="shared" si="107"/>
        <v/>
      </c>
    </row>
    <row r="3421" spans="1:15" ht="15.75">
      <c r="A3421" s="250">
        <v>3414</v>
      </c>
      <c r="B3421" s="208"/>
      <c r="C3421" s="49"/>
      <c r="D3421" s="50"/>
      <c r="E3421" s="50"/>
      <c r="F3421" s="50"/>
      <c r="G3421" s="209"/>
      <c r="H3421" s="48"/>
      <c r="I3421" s="457" t="str">
        <f t="shared" si="106"/>
        <v/>
      </c>
      <c r="J3421" s="241" cm="1">
        <f t="array" ref="J3421">SUMPRODUCT(--(K3421:N3421&lt;&gt;"")) + IF(TRIM(O3421)="",0,LEN(O3421)-LEN(SUBSTITUTE(O3421,",",""))+1)</f>
        <v>0</v>
      </c>
      <c r="K3421" s="242" t="str">
        <f>IF(AND(G3421&lt;&gt;0,G3421&lt;&gt;""),IF(B3421="","",IF(ISNUMBER(MATCH(B3421,'Look Up Values'!$B$2:$B$500,0)),"","Dest. error")),"")</f>
        <v/>
      </c>
      <c r="L3421" s="242" t="str">
        <f>IF(AND(G3421&lt;&gt;0,G3421&lt;&gt;""),IF(C3421="","",IF(AND(ISNUMBER(--LEFT(C3421,FIND(" ",C3421&amp;" ")-1)),OR(LEN(LEFT(C3421,FIND(" ",C3421&amp;" ")-1))=6,LEN(LEFT(C3421,FIND(" ",C3421&amp;" ")-1))=7),OR(ISNUMBER(MATCH(LEFT(C3421,FIND(" ",C3421&amp;" ")-1),'Look Up Values'!$G$2:$G$1000,0)),ISNUMBER(MATCH(LEFT(C3421,FIND(" ",C3421&amp;" ")-1),'Look Up Values'!$AE$2:$AE$2000,0)))),"","EWC error")),"")</f>
        <v/>
      </c>
      <c r="M3421" s="242" t="str" cm="1">
        <f t="array" ref="M3421">IF(AND(G3421&lt;&gt;0,G3421&lt;&gt;""),IF(E3421="","",IF(ISNUMBER(MATCH(SUBSTITUTE(E3421," ",""),SUBSTITUTE('Look Up Values'!$I$2:$I$10," ",""),0)),"","State error")),"")</f>
        <v/>
      </c>
      <c r="N3421" s="242" t="str" cm="1">
        <f t="array" ref="N3421">IF(AND(G3421&lt;&gt;0,G3421&lt;&gt;""),IF(F3421="","",IF(ISNUMBER(MATCH(SUBSTITUTE(F3421," ",""),SUBSTITUTE('Look Up Values'!$W$2:$W$30," ",""),0)),"","D&amp;R error")),"")</f>
        <v/>
      </c>
      <c r="O3421" s="256" t="str">
        <f t="shared" si="107"/>
        <v/>
      </c>
    </row>
    <row r="3422" spans="1:15" ht="15.75">
      <c r="A3422" s="250">
        <v>3415</v>
      </c>
      <c r="B3422" s="208"/>
      <c r="C3422" s="49"/>
      <c r="D3422" s="50"/>
      <c r="E3422" s="50"/>
      <c r="F3422" s="50"/>
      <c r="G3422" s="209"/>
      <c r="H3422" s="48"/>
      <c r="I3422" s="457" t="str">
        <f t="shared" si="106"/>
        <v/>
      </c>
      <c r="J3422" s="241" cm="1">
        <f t="array" ref="J3422">SUMPRODUCT(--(K3422:N3422&lt;&gt;"")) + IF(TRIM(O3422)="",0,LEN(O3422)-LEN(SUBSTITUTE(O3422,",",""))+1)</f>
        <v>0</v>
      </c>
      <c r="K3422" s="242" t="str">
        <f>IF(AND(G3422&lt;&gt;0,G3422&lt;&gt;""),IF(B3422="","",IF(ISNUMBER(MATCH(B3422,'Look Up Values'!$B$2:$B$500,0)),"","Dest. error")),"")</f>
        <v/>
      </c>
      <c r="L3422" s="242" t="str">
        <f>IF(AND(G3422&lt;&gt;0,G3422&lt;&gt;""),IF(C3422="","",IF(AND(ISNUMBER(--LEFT(C3422,FIND(" ",C3422&amp;" ")-1)),OR(LEN(LEFT(C3422,FIND(" ",C3422&amp;" ")-1))=6,LEN(LEFT(C3422,FIND(" ",C3422&amp;" ")-1))=7),OR(ISNUMBER(MATCH(LEFT(C3422,FIND(" ",C3422&amp;" ")-1),'Look Up Values'!$G$2:$G$1000,0)),ISNUMBER(MATCH(LEFT(C3422,FIND(" ",C3422&amp;" ")-1),'Look Up Values'!$AE$2:$AE$2000,0)))),"","EWC error")),"")</f>
        <v/>
      </c>
      <c r="M3422" s="242" t="str" cm="1">
        <f t="array" ref="M3422">IF(AND(G3422&lt;&gt;0,G3422&lt;&gt;""),IF(E3422="","",IF(ISNUMBER(MATCH(SUBSTITUTE(E3422," ",""),SUBSTITUTE('Look Up Values'!$I$2:$I$10," ",""),0)),"","State error")),"")</f>
        <v/>
      </c>
      <c r="N3422" s="242" t="str" cm="1">
        <f t="array" ref="N3422">IF(AND(G3422&lt;&gt;0,G3422&lt;&gt;""),IF(F3422="","",IF(ISNUMBER(MATCH(SUBSTITUTE(F3422," ",""),SUBSTITUTE('Look Up Values'!$W$2:$W$30," ",""),0)),"","D&amp;R error")),"")</f>
        <v/>
      </c>
      <c r="O3422" s="256" t="str">
        <f t="shared" si="107"/>
        <v/>
      </c>
    </row>
    <row r="3423" spans="1:15" ht="15.75">
      <c r="A3423" s="250">
        <v>3416</v>
      </c>
      <c r="B3423" s="208"/>
      <c r="C3423" s="49"/>
      <c r="D3423" s="50"/>
      <c r="E3423" s="50"/>
      <c r="F3423" s="50"/>
      <c r="G3423" s="209"/>
      <c r="H3423" s="48"/>
      <c r="I3423" s="457" t="str">
        <f t="shared" si="106"/>
        <v/>
      </c>
      <c r="J3423" s="241" cm="1">
        <f t="array" ref="J3423">SUMPRODUCT(--(K3423:N3423&lt;&gt;"")) + IF(TRIM(O3423)="",0,LEN(O3423)-LEN(SUBSTITUTE(O3423,",",""))+1)</f>
        <v>0</v>
      </c>
      <c r="K3423" s="242" t="str">
        <f>IF(AND(G3423&lt;&gt;0,G3423&lt;&gt;""),IF(B3423="","",IF(ISNUMBER(MATCH(B3423,'Look Up Values'!$B$2:$B$500,0)),"","Dest. error")),"")</f>
        <v/>
      </c>
      <c r="L3423" s="242" t="str">
        <f>IF(AND(G3423&lt;&gt;0,G3423&lt;&gt;""),IF(C3423="","",IF(AND(ISNUMBER(--LEFT(C3423,FIND(" ",C3423&amp;" ")-1)),OR(LEN(LEFT(C3423,FIND(" ",C3423&amp;" ")-1))=6,LEN(LEFT(C3423,FIND(" ",C3423&amp;" ")-1))=7),OR(ISNUMBER(MATCH(LEFT(C3423,FIND(" ",C3423&amp;" ")-1),'Look Up Values'!$G$2:$G$1000,0)),ISNUMBER(MATCH(LEFT(C3423,FIND(" ",C3423&amp;" ")-1),'Look Up Values'!$AE$2:$AE$2000,0)))),"","EWC error")),"")</f>
        <v/>
      </c>
      <c r="M3423" s="242" t="str" cm="1">
        <f t="array" ref="M3423">IF(AND(G3423&lt;&gt;0,G3423&lt;&gt;""),IF(E3423="","",IF(ISNUMBER(MATCH(SUBSTITUTE(E3423," ",""),SUBSTITUTE('Look Up Values'!$I$2:$I$10," ",""),0)),"","State error")),"")</f>
        <v/>
      </c>
      <c r="N3423" s="242" t="str" cm="1">
        <f t="array" ref="N3423">IF(AND(G3423&lt;&gt;0,G3423&lt;&gt;""),IF(F3423="","",IF(ISNUMBER(MATCH(SUBSTITUTE(F3423," ",""),SUBSTITUTE('Look Up Values'!$W$2:$W$30," ",""),0)),"","D&amp;R error")),"")</f>
        <v/>
      </c>
      <c r="O3423" s="256" t="str">
        <f t="shared" si="107"/>
        <v/>
      </c>
    </row>
    <row r="3424" spans="1:15" ht="15.75">
      <c r="A3424" s="250">
        <v>3417</v>
      </c>
      <c r="B3424" s="208"/>
      <c r="C3424" s="49"/>
      <c r="D3424" s="50"/>
      <c r="E3424" s="50"/>
      <c r="F3424" s="50"/>
      <c r="G3424" s="209"/>
      <c r="H3424" s="48"/>
      <c r="I3424" s="457" t="str">
        <f t="shared" si="106"/>
        <v/>
      </c>
      <c r="J3424" s="241" cm="1">
        <f t="array" ref="J3424">SUMPRODUCT(--(K3424:N3424&lt;&gt;"")) + IF(TRIM(O3424)="",0,LEN(O3424)-LEN(SUBSTITUTE(O3424,",",""))+1)</f>
        <v>0</v>
      </c>
      <c r="K3424" s="242" t="str">
        <f>IF(AND(G3424&lt;&gt;0,G3424&lt;&gt;""),IF(B3424="","",IF(ISNUMBER(MATCH(B3424,'Look Up Values'!$B$2:$B$500,0)),"","Dest. error")),"")</f>
        <v/>
      </c>
      <c r="L3424" s="242" t="str">
        <f>IF(AND(G3424&lt;&gt;0,G3424&lt;&gt;""),IF(C3424="","",IF(AND(ISNUMBER(--LEFT(C3424,FIND(" ",C3424&amp;" ")-1)),OR(LEN(LEFT(C3424,FIND(" ",C3424&amp;" ")-1))=6,LEN(LEFT(C3424,FIND(" ",C3424&amp;" ")-1))=7),OR(ISNUMBER(MATCH(LEFT(C3424,FIND(" ",C3424&amp;" ")-1),'Look Up Values'!$G$2:$G$1000,0)),ISNUMBER(MATCH(LEFT(C3424,FIND(" ",C3424&amp;" ")-1),'Look Up Values'!$AE$2:$AE$2000,0)))),"","EWC error")),"")</f>
        <v/>
      </c>
      <c r="M3424" s="242" t="str" cm="1">
        <f t="array" ref="M3424">IF(AND(G3424&lt;&gt;0,G3424&lt;&gt;""),IF(E3424="","",IF(ISNUMBER(MATCH(SUBSTITUTE(E3424," ",""),SUBSTITUTE('Look Up Values'!$I$2:$I$10," ",""),0)),"","State error")),"")</f>
        <v/>
      </c>
      <c r="N3424" s="242" t="str" cm="1">
        <f t="array" ref="N3424">IF(AND(G3424&lt;&gt;0,G3424&lt;&gt;""),IF(F3424="","",IF(ISNUMBER(MATCH(SUBSTITUTE(F3424," ",""),SUBSTITUTE('Look Up Values'!$W$2:$W$30," ",""),0)),"","D&amp;R error")),"")</f>
        <v/>
      </c>
      <c r="O3424" s="256" t="str">
        <f t="shared" si="107"/>
        <v/>
      </c>
    </row>
    <row r="3425" spans="1:15" ht="15.75">
      <c r="A3425" s="250">
        <v>3418</v>
      </c>
      <c r="B3425" s="208"/>
      <c r="C3425" s="49"/>
      <c r="D3425" s="50"/>
      <c r="E3425" s="50"/>
      <c r="F3425" s="50"/>
      <c r="G3425" s="209"/>
      <c r="H3425" s="48"/>
      <c r="I3425" s="457" t="str">
        <f t="shared" si="106"/>
        <v/>
      </c>
      <c r="J3425" s="241" cm="1">
        <f t="array" ref="J3425">SUMPRODUCT(--(K3425:N3425&lt;&gt;"")) + IF(TRIM(O3425)="",0,LEN(O3425)-LEN(SUBSTITUTE(O3425,",",""))+1)</f>
        <v>0</v>
      </c>
      <c r="K3425" s="242" t="str">
        <f>IF(AND(G3425&lt;&gt;0,G3425&lt;&gt;""),IF(B3425="","",IF(ISNUMBER(MATCH(B3425,'Look Up Values'!$B$2:$B$500,0)),"","Dest. error")),"")</f>
        <v/>
      </c>
      <c r="L3425" s="242" t="str">
        <f>IF(AND(G3425&lt;&gt;0,G3425&lt;&gt;""),IF(C3425="","",IF(AND(ISNUMBER(--LEFT(C3425,FIND(" ",C3425&amp;" ")-1)),OR(LEN(LEFT(C3425,FIND(" ",C3425&amp;" ")-1))=6,LEN(LEFT(C3425,FIND(" ",C3425&amp;" ")-1))=7),OR(ISNUMBER(MATCH(LEFT(C3425,FIND(" ",C3425&amp;" ")-1),'Look Up Values'!$G$2:$G$1000,0)),ISNUMBER(MATCH(LEFT(C3425,FIND(" ",C3425&amp;" ")-1),'Look Up Values'!$AE$2:$AE$2000,0)))),"","EWC error")),"")</f>
        <v/>
      </c>
      <c r="M3425" s="242" t="str" cm="1">
        <f t="array" ref="M3425">IF(AND(G3425&lt;&gt;0,G3425&lt;&gt;""),IF(E3425="","",IF(ISNUMBER(MATCH(SUBSTITUTE(E3425," ",""),SUBSTITUTE('Look Up Values'!$I$2:$I$10," ",""),0)),"","State error")),"")</f>
        <v/>
      </c>
      <c r="N3425" s="242" t="str" cm="1">
        <f t="array" ref="N3425">IF(AND(G3425&lt;&gt;0,G3425&lt;&gt;""),IF(F3425="","",IF(ISNUMBER(MATCH(SUBSTITUTE(F3425," ",""),SUBSTITUTE('Look Up Values'!$W$2:$W$30," ",""),0)),"","D&amp;R error")),"")</f>
        <v/>
      </c>
      <c r="O3425" s="256" t="str">
        <f t="shared" si="107"/>
        <v/>
      </c>
    </row>
    <row r="3426" spans="1:15" ht="15.75">
      <c r="A3426" s="250">
        <v>3419</v>
      </c>
      <c r="B3426" s="208"/>
      <c r="C3426" s="49"/>
      <c r="D3426" s="50"/>
      <c r="E3426" s="50"/>
      <c r="F3426" s="50"/>
      <c r="G3426" s="209"/>
      <c r="H3426" s="48"/>
      <c r="I3426" s="457" t="str">
        <f t="shared" si="106"/>
        <v/>
      </c>
      <c r="J3426" s="241" cm="1">
        <f t="array" ref="J3426">SUMPRODUCT(--(K3426:N3426&lt;&gt;"")) + IF(TRIM(O3426)="",0,LEN(O3426)-LEN(SUBSTITUTE(O3426,",",""))+1)</f>
        <v>0</v>
      </c>
      <c r="K3426" s="242" t="str">
        <f>IF(AND(G3426&lt;&gt;0,G3426&lt;&gt;""),IF(B3426="","",IF(ISNUMBER(MATCH(B3426,'Look Up Values'!$B$2:$B$500,0)),"","Dest. error")),"")</f>
        <v/>
      </c>
      <c r="L3426" s="242" t="str">
        <f>IF(AND(G3426&lt;&gt;0,G3426&lt;&gt;""),IF(C3426="","",IF(AND(ISNUMBER(--LEFT(C3426,FIND(" ",C3426&amp;" ")-1)),OR(LEN(LEFT(C3426,FIND(" ",C3426&amp;" ")-1))=6,LEN(LEFT(C3426,FIND(" ",C3426&amp;" ")-1))=7),OR(ISNUMBER(MATCH(LEFT(C3426,FIND(" ",C3426&amp;" ")-1),'Look Up Values'!$G$2:$G$1000,0)),ISNUMBER(MATCH(LEFT(C3426,FIND(" ",C3426&amp;" ")-1),'Look Up Values'!$AE$2:$AE$2000,0)))),"","EWC error")),"")</f>
        <v/>
      </c>
      <c r="M3426" s="242" t="str" cm="1">
        <f t="array" ref="M3426">IF(AND(G3426&lt;&gt;0,G3426&lt;&gt;""),IF(E3426="","",IF(ISNUMBER(MATCH(SUBSTITUTE(E3426," ",""),SUBSTITUTE('Look Up Values'!$I$2:$I$10," ",""),0)),"","State error")),"")</f>
        <v/>
      </c>
      <c r="N3426" s="242" t="str" cm="1">
        <f t="array" ref="N3426">IF(AND(G3426&lt;&gt;0,G3426&lt;&gt;""),IF(F3426="","",IF(ISNUMBER(MATCH(SUBSTITUTE(F3426," ",""),SUBSTITUTE('Look Up Values'!$W$2:$W$30," ",""),0)),"","D&amp;R error")),"")</f>
        <v/>
      </c>
      <c r="O3426" s="256" t="str">
        <f t="shared" si="107"/>
        <v/>
      </c>
    </row>
    <row r="3427" spans="1:15" ht="15.75">
      <c r="A3427" s="250">
        <v>3420</v>
      </c>
      <c r="B3427" s="208"/>
      <c r="C3427" s="49"/>
      <c r="D3427" s="50"/>
      <c r="E3427" s="50"/>
      <c r="F3427" s="50"/>
      <c r="G3427" s="209"/>
      <c r="H3427" s="48"/>
      <c r="I3427" s="457" t="str">
        <f t="shared" si="106"/>
        <v/>
      </c>
      <c r="J3427" s="241" cm="1">
        <f t="array" ref="J3427">SUMPRODUCT(--(K3427:N3427&lt;&gt;"")) + IF(TRIM(O3427)="",0,LEN(O3427)-LEN(SUBSTITUTE(O3427,",",""))+1)</f>
        <v>0</v>
      </c>
      <c r="K3427" s="242" t="str">
        <f>IF(AND(G3427&lt;&gt;0,G3427&lt;&gt;""),IF(B3427="","",IF(ISNUMBER(MATCH(B3427,'Look Up Values'!$B$2:$B$500,0)),"","Dest. error")),"")</f>
        <v/>
      </c>
      <c r="L3427" s="242" t="str">
        <f>IF(AND(G3427&lt;&gt;0,G3427&lt;&gt;""),IF(C3427="","",IF(AND(ISNUMBER(--LEFT(C3427,FIND(" ",C3427&amp;" ")-1)),OR(LEN(LEFT(C3427,FIND(" ",C3427&amp;" ")-1))=6,LEN(LEFT(C3427,FIND(" ",C3427&amp;" ")-1))=7),OR(ISNUMBER(MATCH(LEFT(C3427,FIND(" ",C3427&amp;" ")-1),'Look Up Values'!$G$2:$G$1000,0)),ISNUMBER(MATCH(LEFT(C3427,FIND(" ",C3427&amp;" ")-1),'Look Up Values'!$AE$2:$AE$2000,0)))),"","EWC error")),"")</f>
        <v/>
      </c>
      <c r="M3427" s="242" t="str" cm="1">
        <f t="array" ref="M3427">IF(AND(G3427&lt;&gt;0,G3427&lt;&gt;""),IF(E3427="","",IF(ISNUMBER(MATCH(SUBSTITUTE(E3427," ",""),SUBSTITUTE('Look Up Values'!$I$2:$I$10," ",""),0)),"","State error")),"")</f>
        <v/>
      </c>
      <c r="N3427" s="242" t="str" cm="1">
        <f t="array" ref="N3427">IF(AND(G3427&lt;&gt;0,G3427&lt;&gt;""),IF(F3427="","",IF(ISNUMBER(MATCH(SUBSTITUTE(F3427," ",""),SUBSTITUTE('Look Up Values'!$W$2:$W$30," ",""),0)),"","D&amp;R error")),"")</f>
        <v/>
      </c>
      <c r="O3427" s="256" t="str">
        <f t="shared" si="107"/>
        <v/>
      </c>
    </row>
    <row r="3428" spans="1:15" ht="15.75">
      <c r="A3428" s="250">
        <v>3421</v>
      </c>
      <c r="B3428" s="208"/>
      <c r="C3428" s="49"/>
      <c r="D3428" s="50"/>
      <c r="E3428" s="50"/>
      <c r="F3428" s="50"/>
      <c r="G3428" s="209"/>
      <c r="H3428" s="48"/>
      <c r="I3428" s="457" t="str">
        <f t="shared" si="106"/>
        <v/>
      </c>
      <c r="J3428" s="241" cm="1">
        <f t="array" ref="J3428">SUMPRODUCT(--(K3428:N3428&lt;&gt;"")) + IF(TRIM(O3428)="",0,LEN(O3428)-LEN(SUBSTITUTE(O3428,",",""))+1)</f>
        <v>0</v>
      </c>
      <c r="K3428" s="242" t="str">
        <f>IF(AND(G3428&lt;&gt;0,G3428&lt;&gt;""),IF(B3428="","",IF(ISNUMBER(MATCH(B3428,'Look Up Values'!$B$2:$B$500,0)),"","Dest. error")),"")</f>
        <v/>
      </c>
      <c r="L3428" s="242" t="str">
        <f>IF(AND(G3428&lt;&gt;0,G3428&lt;&gt;""),IF(C3428="","",IF(AND(ISNUMBER(--LEFT(C3428,FIND(" ",C3428&amp;" ")-1)),OR(LEN(LEFT(C3428,FIND(" ",C3428&amp;" ")-1))=6,LEN(LEFT(C3428,FIND(" ",C3428&amp;" ")-1))=7),OR(ISNUMBER(MATCH(LEFT(C3428,FIND(" ",C3428&amp;" ")-1),'Look Up Values'!$G$2:$G$1000,0)),ISNUMBER(MATCH(LEFT(C3428,FIND(" ",C3428&amp;" ")-1),'Look Up Values'!$AE$2:$AE$2000,0)))),"","EWC error")),"")</f>
        <v/>
      </c>
      <c r="M3428" s="242" t="str" cm="1">
        <f t="array" ref="M3428">IF(AND(G3428&lt;&gt;0,G3428&lt;&gt;""),IF(E3428="","",IF(ISNUMBER(MATCH(SUBSTITUTE(E3428," ",""),SUBSTITUTE('Look Up Values'!$I$2:$I$10," ",""),0)),"","State error")),"")</f>
        <v/>
      </c>
      <c r="N3428" s="242" t="str" cm="1">
        <f t="array" ref="N3428">IF(AND(G3428&lt;&gt;0,G3428&lt;&gt;""),IF(F3428="","",IF(ISNUMBER(MATCH(SUBSTITUTE(F3428," ",""),SUBSTITUTE('Look Up Values'!$W$2:$W$30," ",""),0)),"","D&amp;R error")),"")</f>
        <v/>
      </c>
      <c r="O3428" s="256" t="str">
        <f t="shared" si="107"/>
        <v/>
      </c>
    </row>
    <row r="3429" spans="1:15" ht="15.75">
      <c r="A3429" s="250">
        <v>3422</v>
      </c>
      <c r="B3429" s="208"/>
      <c r="C3429" s="49"/>
      <c r="D3429" s="50"/>
      <c r="E3429" s="50"/>
      <c r="F3429" s="50"/>
      <c r="G3429" s="209"/>
      <c r="H3429" s="48"/>
      <c r="I3429" s="457" t="str">
        <f t="shared" si="106"/>
        <v/>
      </c>
      <c r="J3429" s="241" cm="1">
        <f t="array" ref="J3429">SUMPRODUCT(--(K3429:N3429&lt;&gt;"")) + IF(TRIM(O3429)="",0,LEN(O3429)-LEN(SUBSTITUTE(O3429,",",""))+1)</f>
        <v>0</v>
      </c>
      <c r="K3429" s="242" t="str">
        <f>IF(AND(G3429&lt;&gt;0,G3429&lt;&gt;""),IF(B3429="","",IF(ISNUMBER(MATCH(B3429,'Look Up Values'!$B$2:$B$500,0)),"","Dest. error")),"")</f>
        <v/>
      </c>
      <c r="L3429" s="242" t="str">
        <f>IF(AND(G3429&lt;&gt;0,G3429&lt;&gt;""),IF(C3429="","",IF(AND(ISNUMBER(--LEFT(C3429,FIND(" ",C3429&amp;" ")-1)),OR(LEN(LEFT(C3429,FIND(" ",C3429&amp;" ")-1))=6,LEN(LEFT(C3429,FIND(" ",C3429&amp;" ")-1))=7),OR(ISNUMBER(MATCH(LEFT(C3429,FIND(" ",C3429&amp;" ")-1),'Look Up Values'!$G$2:$G$1000,0)),ISNUMBER(MATCH(LEFT(C3429,FIND(" ",C3429&amp;" ")-1),'Look Up Values'!$AE$2:$AE$2000,0)))),"","EWC error")),"")</f>
        <v/>
      </c>
      <c r="M3429" s="242" t="str" cm="1">
        <f t="array" ref="M3429">IF(AND(G3429&lt;&gt;0,G3429&lt;&gt;""),IF(E3429="","",IF(ISNUMBER(MATCH(SUBSTITUTE(E3429," ",""),SUBSTITUTE('Look Up Values'!$I$2:$I$10," ",""),0)),"","State error")),"")</f>
        <v/>
      </c>
      <c r="N3429" s="242" t="str" cm="1">
        <f t="array" ref="N3429">IF(AND(G3429&lt;&gt;0,G3429&lt;&gt;""),IF(F3429="","",IF(ISNUMBER(MATCH(SUBSTITUTE(F3429," ",""),SUBSTITUTE('Look Up Values'!$W$2:$W$30," ",""),0)),"","D&amp;R error")),"")</f>
        <v/>
      </c>
      <c r="O3429" s="256" t="str">
        <f t="shared" si="107"/>
        <v/>
      </c>
    </row>
    <row r="3430" spans="1:15" ht="15.75">
      <c r="A3430" s="250">
        <v>3423</v>
      </c>
      <c r="B3430" s="208"/>
      <c r="C3430" s="49"/>
      <c r="D3430" s="50"/>
      <c r="E3430" s="50"/>
      <c r="F3430" s="50"/>
      <c r="G3430" s="209"/>
      <c r="H3430" s="48"/>
      <c r="I3430" s="457" t="str">
        <f t="shared" si="106"/>
        <v/>
      </c>
      <c r="J3430" s="241" cm="1">
        <f t="array" ref="J3430">SUMPRODUCT(--(K3430:N3430&lt;&gt;"")) + IF(TRIM(O3430)="",0,LEN(O3430)-LEN(SUBSTITUTE(O3430,",",""))+1)</f>
        <v>0</v>
      </c>
      <c r="K3430" s="242" t="str">
        <f>IF(AND(G3430&lt;&gt;0,G3430&lt;&gt;""),IF(B3430="","",IF(ISNUMBER(MATCH(B3430,'Look Up Values'!$B$2:$B$500,0)),"","Dest. error")),"")</f>
        <v/>
      </c>
      <c r="L3430" s="242" t="str">
        <f>IF(AND(G3430&lt;&gt;0,G3430&lt;&gt;""),IF(C3430="","",IF(AND(ISNUMBER(--LEFT(C3430,FIND(" ",C3430&amp;" ")-1)),OR(LEN(LEFT(C3430,FIND(" ",C3430&amp;" ")-1))=6,LEN(LEFT(C3430,FIND(" ",C3430&amp;" ")-1))=7),OR(ISNUMBER(MATCH(LEFT(C3430,FIND(" ",C3430&amp;" ")-1),'Look Up Values'!$G$2:$G$1000,0)),ISNUMBER(MATCH(LEFT(C3430,FIND(" ",C3430&amp;" ")-1),'Look Up Values'!$AE$2:$AE$2000,0)))),"","EWC error")),"")</f>
        <v/>
      </c>
      <c r="M3430" s="242" t="str" cm="1">
        <f t="array" ref="M3430">IF(AND(G3430&lt;&gt;0,G3430&lt;&gt;""),IF(E3430="","",IF(ISNUMBER(MATCH(SUBSTITUTE(E3430," ",""),SUBSTITUTE('Look Up Values'!$I$2:$I$10," ",""),0)),"","State error")),"")</f>
        <v/>
      </c>
      <c r="N3430" s="242" t="str" cm="1">
        <f t="array" ref="N3430">IF(AND(G3430&lt;&gt;0,G3430&lt;&gt;""),IF(F3430="","",IF(ISNUMBER(MATCH(SUBSTITUTE(F3430," ",""),SUBSTITUTE('Look Up Values'!$W$2:$W$30," ",""),0)),"","D&amp;R error")),"")</f>
        <v/>
      </c>
      <c r="O3430" s="256" t="str">
        <f t="shared" si="107"/>
        <v/>
      </c>
    </row>
    <row r="3431" spans="1:15" ht="15.75">
      <c r="A3431" s="250">
        <v>3424</v>
      </c>
      <c r="B3431" s="208"/>
      <c r="C3431" s="49"/>
      <c r="D3431" s="50"/>
      <c r="E3431" s="50"/>
      <c r="F3431" s="50"/>
      <c r="G3431" s="209"/>
      <c r="H3431" s="48"/>
      <c r="I3431" s="457" t="str">
        <f t="shared" si="106"/>
        <v/>
      </c>
      <c r="J3431" s="241" cm="1">
        <f t="array" ref="J3431">SUMPRODUCT(--(K3431:N3431&lt;&gt;"")) + IF(TRIM(O3431)="",0,LEN(O3431)-LEN(SUBSTITUTE(O3431,",",""))+1)</f>
        <v>0</v>
      </c>
      <c r="K3431" s="242" t="str">
        <f>IF(AND(G3431&lt;&gt;0,G3431&lt;&gt;""),IF(B3431="","",IF(ISNUMBER(MATCH(B3431,'Look Up Values'!$B$2:$B$500,0)),"","Dest. error")),"")</f>
        <v/>
      </c>
      <c r="L3431" s="242" t="str">
        <f>IF(AND(G3431&lt;&gt;0,G3431&lt;&gt;""),IF(C3431="","",IF(AND(ISNUMBER(--LEFT(C3431,FIND(" ",C3431&amp;" ")-1)),OR(LEN(LEFT(C3431,FIND(" ",C3431&amp;" ")-1))=6,LEN(LEFT(C3431,FIND(" ",C3431&amp;" ")-1))=7),OR(ISNUMBER(MATCH(LEFT(C3431,FIND(" ",C3431&amp;" ")-1),'Look Up Values'!$G$2:$G$1000,0)),ISNUMBER(MATCH(LEFT(C3431,FIND(" ",C3431&amp;" ")-1),'Look Up Values'!$AE$2:$AE$2000,0)))),"","EWC error")),"")</f>
        <v/>
      </c>
      <c r="M3431" s="242" t="str" cm="1">
        <f t="array" ref="M3431">IF(AND(G3431&lt;&gt;0,G3431&lt;&gt;""),IF(E3431="","",IF(ISNUMBER(MATCH(SUBSTITUTE(E3431," ",""),SUBSTITUTE('Look Up Values'!$I$2:$I$10," ",""),0)),"","State error")),"")</f>
        <v/>
      </c>
      <c r="N3431" s="242" t="str" cm="1">
        <f t="array" ref="N3431">IF(AND(G3431&lt;&gt;0,G3431&lt;&gt;""),IF(F3431="","",IF(ISNUMBER(MATCH(SUBSTITUTE(F3431," ",""),SUBSTITUTE('Look Up Values'!$W$2:$W$30," ",""),0)),"","D&amp;R error")),"")</f>
        <v/>
      </c>
      <c r="O3431" s="256" t="str">
        <f t="shared" si="107"/>
        <v/>
      </c>
    </row>
    <row r="3432" spans="1:15" ht="15.75">
      <c r="A3432" s="250">
        <v>3425</v>
      </c>
      <c r="B3432" s="208"/>
      <c r="C3432" s="49"/>
      <c r="D3432" s="50"/>
      <c r="E3432" s="50"/>
      <c r="F3432" s="50"/>
      <c r="G3432" s="209"/>
      <c r="H3432" s="48"/>
      <c r="I3432" s="457" t="str">
        <f t="shared" si="106"/>
        <v/>
      </c>
      <c r="J3432" s="241" cm="1">
        <f t="array" ref="J3432">SUMPRODUCT(--(K3432:N3432&lt;&gt;"")) + IF(TRIM(O3432)="",0,LEN(O3432)-LEN(SUBSTITUTE(O3432,",",""))+1)</f>
        <v>0</v>
      </c>
      <c r="K3432" s="242" t="str">
        <f>IF(AND(G3432&lt;&gt;0,G3432&lt;&gt;""),IF(B3432="","",IF(ISNUMBER(MATCH(B3432,'Look Up Values'!$B$2:$B$500,0)),"","Dest. error")),"")</f>
        <v/>
      </c>
      <c r="L3432" s="242" t="str">
        <f>IF(AND(G3432&lt;&gt;0,G3432&lt;&gt;""),IF(C3432="","",IF(AND(ISNUMBER(--LEFT(C3432,FIND(" ",C3432&amp;" ")-1)),OR(LEN(LEFT(C3432,FIND(" ",C3432&amp;" ")-1))=6,LEN(LEFT(C3432,FIND(" ",C3432&amp;" ")-1))=7),OR(ISNUMBER(MATCH(LEFT(C3432,FIND(" ",C3432&amp;" ")-1),'Look Up Values'!$G$2:$G$1000,0)),ISNUMBER(MATCH(LEFT(C3432,FIND(" ",C3432&amp;" ")-1),'Look Up Values'!$AE$2:$AE$2000,0)))),"","EWC error")),"")</f>
        <v/>
      </c>
      <c r="M3432" s="242" t="str" cm="1">
        <f t="array" ref="M3432">IF(AND(G3432&lt;&gt;0,G3432&lt;&gt;""),IF(E3432="","",IF(ISNUMBER(MATCH(SUBSTITUTE(E3432," ",""),SUBSTITUTE('Look Up Values'!$I$2:$I$10," ",""),0)),"","State error")),"")</f>
        <v/>
      </c>
      <c r="N3432" s="242" t="str" cm="1">
        <f t="array" ref="N3432">IF(AND(G3432&lt;&gt;0,G3432&lt;&gt;""),IF(F3432="","",IF(ISNUMBER(MATCH(SUBSTITUTE(F3432," ",""),SUBSTITUTE('Look Up Values'!$W$2:$W$30," ",""),0)),"","D&amp;R error")),"")</f>
        <v/>
      </c>
      <c r="O3432" s="256" t="str">
        <f t="shared" si="107"/>
        <v/>
      </c>
    </row>
    <row r="3433" spans="1:15" ht="15.75">
      <c r="A3433" s="250">
        <v>3426</v>
      </c>
      <c r="B3433" s="208"/>
      <c r="C3433" s="49"/>
      <c r="D3433" s="50"/>
      <c r="E3433" s="50"/>
      <c r="F3433" s="50"/>
      <c r="G3433" s="209"/>
      <c r="H3433" s="48"/>
      <c r="I3433" s="457" t="str">
        <f t="shared" si="106"/>
        <v/>
      </c>
      <c r="J3433" s="241" cm="1">
        <f t="array" ref="J3433">SUMPRODUCT(--(K3433:N3433&lt;&gt;"")) + IF(TRIM(O3433)="",0,LEN(O3433)-LEN(SUBSTITUTE(O3433,",",""))+1)</f>
        <v>0</v>
      </c>
      <c r="K3433" s="242" t="str">
        <f>IF(AND(G3433&lt;&gt;0,G3433&lt;&gt;""),IF(B3433="","",IF(ISNUMBER(MATCH(B3433,'Look Up Values'!$B$2:$B$500,0)),"","Dest. error")),"")</f>
        <v/>
      </c>
      <c r="L3433" s="242" t="str">
        <f>IF(AND(G3433&lt;&gt;0,G3433&lt;&gt;""),IF(C3433="","",IF(AND(ISNUMBER(--LEFT(C3433,FIND(" ",C3433&amp;" ")-1)),OR(LEN(LEFT(C3433,FIND(" ",C3433&amp;" ")-1))=6,LEN(LEFT(C3433,FIND(" ",C3433&amp;" ")-1))=7),OR(ISNUMBER(MATCH(LEFT(C3433,FIND(" ",C3433&amp;" ")-1),'Look Up Values'!$G$2:$G$1000,0)),ISNUMBER(MATCH(LEFT(C3433,FIND(" ",C3433&amp;" ")-1),'Look Up Values'!$AE$2:$AE$2000,0)))),"","EWC error")),"")</f>
        <v/>
      </c>
      <c r="M3433" s="242" t="str" cm="1">
        <f t="array" ref="M3433">IF(AND(G3433&lt;&gt;0,G3433&lt;&gt;""),IF(E3433="","",IF(ISNUMBER(MATCH(SUBSTITUTE(E3433," ",""),SUBSTITUTE('Look Up Values'!$I$2:$I$10," ",""),0)),"","State error")),"")</f>
        <v/>
      </c>
      <c r="N3433" s="242" t="str" cm="1">
        <f t="array" ref="N3433">IF(AND(G3433&lt;&gt;0,G3433&lt;&gt;""),IF(F3433="","",IF(ISNUMBER(MATCH(SUBSTITUTE(F3433," ",""),SUBSTITUTE('Look Up Values'!$W$2:$W$30," ",""),0)),"","D&amp;R error")),"")</f>
        <v/>
      </c>
      <c r="O3433" s="256" t="str">
        <f t="shared" si="107"/>
        <v/>
      </c>
    </row>
    <row r="3434" spans="1:15" ht="15.75">
      <c r="A3434" s="250">
        <v>3427</v>
      </c>
      <c r="B3434" s="208"/>
      <c r="C3434" s="49"/>
      <c r="D3434" s="50"/>
      <c r="E3434" s="50"/>
      <c r="F3434" s="50"/>
      <c r="G3434" s="209"/>
      <c r="H3434" s="48"/>
      <c r="I3434" s="457" t="str">
        <f t="shared" si="106"/>
        <v/>
      </c>
      <c r="J3434" s="241" cm="1">
        <f t="array" ref="J3434">SUMPRODUCT(--(K3434:N3434&lt;&gt;"")) + IF(TRIM(O3434)="",0,LEN(O3434)-LEN(SUBSTITUTE(O3434,",",""))+1)</f>
        <v>0</v>
      </c>
      <c r="K3434" s="242" t="str">
        <f>IF(AND(G3434&lt;&gt;0,G3434&lt;&gt;""),IF(B3434="","",IF(ISNUMBER(MATCH(B3434,'Look Up Values'!$B$2:$B$500,0)),"","Dest. error")),"")</f>
        <v/>
      </c>
      <c r="L3434" s="242" t="str">
        <f>IF(AND(G3434&lt;&gt;0,G3434&lt;&gt;""),IF(C3434="","",IF(AND(ISNUMBER(--LEFT(C3434,FIND(" ",C3434&amp;" ")-1)),OR(LEN(LEFT(C3434,FIND(" ",C3434&amp;" ")-1))=6,LEN(LEFT(C3434,FIND(" ",C3434&amp;" ")-1))=7),OR(ISNUMBER(MATCH(LEFT(C3434,FIND(" ",C3434&amp;" ")-1),'Look Up Values'!$G$2:$G$1000,0)),ISNUMBER(MATCH(LEFT(C3434,FIND(" ",C3434&amp;" ")-1),'Look Up Values'!$AE$2:$AE$2000,0)))),"","EWC error")),"")</f>
        <v/>
      </c>
      <c r="M3434" s="242" t="str" cm="1">
        <f t="array" ref="M3434">IF(AND(G3434&lt;&gt;0,G3434&lt;&gt;""),IF(E3434="","",IF(ISNUMBER(MATCH(SUBSTITUTE(E3434," ",""),SUBSTITUTE('Look Up Values'!$I$2:$I$10," ",""),0)),"","State error")),"")</f>
        <v/>
      </c>
      <c r="N3434" s="242" t="str" cm="1">
        <f t="array" ref="N3434">IF(AND(G3434&lt;&gt;0,G3434&lt;&gt;""),IF(F3434="","",IF(ISNUMBER(MATCH(SUBSTITUTE(F3434," ",""),SUBSTITUTE('Look Up Values'!$W$2:$W$30," ",""),0)),"","D&amp;R error")),"")</f>
        <v/>
      </c>
      <c r="O3434" s="256" t="str">
        <f t="shared" si="107"/>
        <v/>
      </c>
    </row>
    <row r="3435" spans="1:15" ht="15.75">
      <c r="A3435" s="250">
        <v>3428</v>
      </c>
      <c r="B3435" s="208"/>
      <c r="C3435" s="49"/>
      <c r="D3435" s="50"/>
      <c r="E3435" s="50"/>
      <c r="F3435" s="50"/>
      <c r="G3435" s="209"/>
      <c r="H3435" s="48"/>
      <c r="I3435" s="457" t="str">
        <f t="shared" si="106"/>
        <v/>
      </c>
      <c r="J3435" s="241" cm="1">
        <f t="array" ref="J3435">SUMPRODUCT(--(K3435:N3435&lt;&gt;"")) + IF(TRIM(O3435)="",0,LEN(O3435)-LEN(SUBSTITUTE(O3435,",",""))+1)</f>
        <v>0</v>
      </c>
      <c r="K3435" s="242" t="str">
        <f>IF(AND(G3435&lt;&gt;0,G3435&lt;&gt;""),IF(B3435="","",IF(ISNUMBER(MATCH(B3435,'Look Up Values'!$B$2:$B$500,0)),"","Dest. error")),"")</f>
        <v/>
      </c>
      <c r="L3435" s="242" t="str">
        <f>IF(AND(G3435&lt;&gt;0,G3435&lt;&gt;""),IF(C3435="","",IF(AND(ISNUMBER(--LEFT(C3435,FIND(" ",C3435&amp;" ")-1)),OR(LEN(LEFT(C3435,FIND(" ",C3435&amp;" ")-1))=6,LEN(LEFT(C3435,FIND(" ",C3435&amp;" ")-1))=7),OR(ISNUMBER(MATCH(LEFT(C3435,FIND(" ",C3435&amp;" ")-1),'Look Up Values'!$G$2:$G$1000,0)),ISNUMBER(MATCH(LEFT(C3435,FIND(" ",C3435&amp;" ")-1),'Look Up Values'!$AE$2:$AE$2000,0)))),"","EWC error")),"")</f>
        <v/>
      </c>
      <c r="M3435" s="242" t="str" cm="1">
        <f t="array" ref="M3435">IF(AND(G3435&lt;&gt;0,G3435&lt;&gt;""),IF(E3435="","",IF(ISNUMBER(MATCH(SUBSTITUTE(E3435," ",""),SUBSTITUTE('Look Up Values'!$I$2:$I$10," ",""),0)),"","State error")),"")</f>
        <v/>
      </c>
      <c r="N3435" s="242" t="str" cm="1">
        <f t="array" ref="N3435">IF(AND(G3435&lt;&gt;0,G3435&lt;&gt;""),IF(F3435="","",IF(ISNUMBER(MATCH(SUBSTITUTE(F3435," ",""),SUBSTITUTE('Look Up Values'!$W$2:$W$30," ",""),0)),"","D&amp;R error")),"")</f>
        <v/>
      </c>
      <c r="O3435" s="256" t="str">
        <f t="shared" si="107"/>
        <v/>
      </c>
    </row>
    <row r="3436" spans="1:15" ht="15.75">
      <c r="A3436" s="250">
        <v>3429</v>
      </c>
      <c r="B3436" s="208"/>
      <c r="C3436" s="49"/>
      <c r="D3436" s="50"/>
      <c r="E3436" s="50"/>
      <c r="F3436" s="50"/>
      <c r="G3436" s="209"/>
      <c r="H3436" s="48"/>
      <c r="I3436" s="457" t="str">
        <f t="shared" si="106"/>
        <v/>
      </c>
      <c r="J3436" s="241" cm="1">
        <f t="array" ref="J3436">SUMPRODUCT(--(K3436:N3436&lt;&gt;"")) + IF(TRIM(O3436)="",0,LEN(O3436)-LEN(SUBSTITUTE(O3436,",",""))+1)</f>
        <v>0</v>
      </c>
      <c r="K3436" s="242" t="str">
        <f>IF(AND(G3436&lt;&gt;0,G3436&lt;&gt;""),IF(B3436="","",IF(ISNUMBER(MATCH(B3436,'Look Up Values'!$B$2:$B$500,0)),"","Dest. error")),"")</f>
        <v/>
      </c>
      <c r="L3436" s="242" t="str">
        <f>IF(AND(G3436&lt;&gt;0,G3436&lt;&gt;""),IF(C3436="","",IF(AND(ISNUMBER(--LEFT(C3436,FIND(" ",C3436&amp;" ")-1)),OR(LEN(LEFT(C3436,FIND(" ",C3436&amp;" ")-1))=6,LEN(LEFT(C3436,FIND(" ",C3436&amp;" ")-1))=7),OR(ISNUMBER(MATCH(LEFT(C3436,FIND(" ",C3436&amp;" ")-1),'Look Up Values'!$G$2:$G$1000,0)),ISNUMBER(MATCH(LEFT(C3436,FIND(" ",C3436&amp;" ")-1),'Look Up Values'!$AE$2:$AE$2000,0)))),"","EWC error")),"")</f>
        <v/>
      </c>
      <c r="M3436" s="242" t="str" cm="1">
        <f t="array" ref="M3436">IF(AND(G3436&lt;&gt;0,G3436&lt;&gt;""),IF(E3436="","",IF(ISNUMBER(MATCH(SUBSTITUTE(E3436," ",""),SUBSTITUTE('Look Up Values'!$I$2:$I$10," ",""),0)),"","State error")),"")</f>
        <v/>
      </c>
      <c r="N3436" s="242" t="str" cm="1">
        <f t="array" ref="N3436">IF(AND(G3436&lt;&gt;0,G3436&lt;&gt;""),IF(F3436="","",IF(ISNUMBER(MATCH(SUBSTITUTE(F3436," ",""),SUBSTITUTE('Look Up Values'!$W$2:$W$30," ",""),0)),"","D&amp;R error")),"")</f>
        <v/>
      </c>
      <c r="O3436" s="256" t="str">
        <f t="shared" si="107"/>
        <v/>
      </c>
    </row>
    <row r="3437" spans="1:15" ht="15.75">
      <c r="A3437" s="250">
        <v>3430</v>
      </c>
      <c r="B3437" s="208"/>
      <c r="C3437" s="49"/>
      <c r="D3437" s="50"/>
      <c r="E3437" s="50"/>
      <c r="F3437" s="50"/>
      <c r="G3437" s="209"/>
      <c r="H3437" s="48"/>
      <c r="I3437" s="457" t="str">
        <f t="shared" si="106"/>
        <v/>
      </c>
      <c r="J3437" s="241" cm="1">
        <f t="array" ref="J3437">SUMPRODUCT(--(K3437:N3437&lt;&gt;"")) + IF(TRIM(O3437)="",0,LEN(O3437)-LEN(SUBSTITUTE(O3437,",",""))+1)</f>
        <v>0</v>
      </c>
      <c r="K3437" s="242" t="str">
        <f>IF(AND(G3437&lt;&gt;0,G3437&lt;&gt;""),IF(B3437="","",IF(ISNUMBER(MATCH(B3437,'Look Up Values'!$B$2:$B$500,0)),"","Dest. error")),"")</f>
        <v/>
      </c>
      <c r="L3437" s="242" t="str">
        <f>IF(AND(G3437&lt;&gt;0,G3437&lt;&gt;""),IF(C3437="","",IF(AND(ISNUMBER(--LEFT(C3437,FIND(" ",C3437&amp;" ")-1)),OR(LEN(LEFT(C3437,FIND(" ",C3437&amp;" ")-1))=6,LEN(LEFT(C3437,FIND(" ",C3437&amp;" ")-1))=7),OR(ISNUMBER(MATCH(LEFT(C3437,FIND(" ",C3437&amp;" ")-1),'Look Up Values'!$G$2:$G$1000,0)),ISNUMBER(MATCH(LEFT(C3437,FIND(" ",C3437&amp;" ")-1),'Look Up Values'!$AE$2:$AE$2000,0)))),"","EWC error")),"")</f>
        <v/>
      </c>
      <c r="M3437" s="242" t="str" cm="1">
        <f t="array" ref="M3437">IF(AND(G3437&lt;&gt;0,G3437&lt;&gt;""),IF(E3437="","",IF(ISNUMBER(MATCH(SUBSTITUTE(E3437," ",""),SUBSTITUTE('Look Up Values'!$I$2:$I$10," ",""),0)),"","State error")),"")</f>
        <v/>
      </c>
      <c r="N3437" s="242" t="str" cm="1">
        <f t="array" ref="N3437">IF(AND(G3437&lt;&gt;0,G3437&lt;&gt;""),IF(F3437="","",IF(ISNUMBER(MATCH(SUBSTITUTE(F3437," ",""),SUBSTITUTE('Look Up Values'!$W$2:$W$30," ",""),0)),"","D&amp;R error")),"")</f>
        <v/>
      </c>
      <c r="O3437" s="256" t="str">
        <f t="shared" si="107"/>
        <v/>
      </c>
    </row>
    <row r="3438" spans="1:15" ht="15.75">
      <c r="A3438" s="250">
        <v>3431</v>
      </c>
      <c r="B3438" s="208"/>
      <c r="C3438" s="49"/>
      <c r="D3438" s="50"/>
      <c r="E3438" s="50"/>
      <c r="F3438" s="50"/>
      <c r="G3438" s="209"/>
      <c r="H3438" s="48"/>
      <c r="I3438" s="457" t="str">
        <f t="shared" si="106"/>
        <v/>
      </c>
      <c r="J3438" s="241" cm="1">
        <f t="array" ref="J3438">SUMPRODUCT(--(K3438:N3438&lt;&gt;"")) + IF(TRIM(O3438)="",0,LEN(O3438)-LEN(SUBSTITUTE(O3438,",",""))+1)</f>
        <v>0</v>
      </c>
      <c r="K3438" s="242" t="str">
        <f>IF(AND(G3438&lt;&gt;0,G3438&lt;&gt;""),IF(B3438="","",IF(ISNUMBER(MATCH(B3438,'Look Up Values'!$B$2:$B$500,0)),"","Dest. error")),"")</f>
        <v/>
      </c>
      <c r="L3438" s="242" t="str">
        <f>IF(AND(G3438&lt;&gt;0,G3438&lt;&gt;""),IF(C3438="","",IF(AND(ISNUMBER(--LEFT(C3438,FIND(" ",C3438&amp;" ")-1)),OR(LEN(LEFT(C3438,FIND(" ",C3438&amp;" ")-1))=6,LEN(LEFT(C3438,FIND(" ",C3438&amp;" ")-1))=7),OR(ISNUMBER(MATCH(LEFT(C3438,FIND(" ",C3438&amp;" ")-1),'Look Up Values'!$G$2:$G$1000,0)),ISNUMBER(MATCH(LEFT(C3438,FIND(" ",C3438&amp;" ")-1),'Look Up Values'!$AE$2:$AE$2000,0)))),"","EWC error")),"")</f>
        <v/>
      </c>
      <c r="M3438" s="242" t="str" cm="1">
        <f t="array" ref="M3438">IF(AND(G3438&lt;&gt;0,G3438&lt;&gt;""),IF(E3438="","",IF(ISNUMBER(MATCH(SUBSTITUTE(E3438," ",""),SUBSTITUTE('Look Up Values'!$I$2:$I$10," ",""),0)),"","State error")),"")</f>
        <v/>
      </c>
      <c r="N3438" s="242" t="str" cm="1">
        <f t="array" ref="N3438">IF(AND(G3438&lt;&gt;0,G3438&lt;&gt;""),IF(F3438="","",IF(ISNUMBER(MATCH(SUBSTITUTE(F3438," ",""),SUBSTITUTE('Look Up Values'!$W$2:$W$30," ",""),0)),"","D&amp;R error")),"")</f>
        <v/>
      </c>
      <c r="O3438" s="256" t="str">
        <f t="shared" si="107"/>
        <v/>
      </c>
    </row>
    <row r="3439" spans="1:15" ht="15.75">
      <c r="A3439" s="250">
        <v>3432</v>
      </c>
      <c r="B3439" s="208"/>
      <c r="C3439" s="49"/>
      <c r="D3439" s="50"/>
      <c r="E3439" s="50"/>
      <c r="F3439" s="50"/>
      <c r="G3439" s="209"/>
      <c r="H3439" s="48"/>
      <c r="I3439" s="457" t="str">
        <f t="shared" si="106"/>
        <v/>
      </c>
      <c r="J3439" s="241" cm="1">
        <f t="array" ref="J3439">SUMPRODUCT(--(K3439:N3439&lt;&gt;"")) + IF(TRIM(O3439)="",0,LEN(O3439)-LEN(SUBSTITUTE(O3439,",",""))+1)</f>
        <v>0</v>
      </c>
      <c r="K3439" s="242" t="str">
        <f>IF(AND(G3439&lt;&gt;0,G3439&lt;&gt;""),IF(B3439="","",IF(ISNUMBER(MATCH(B3439,'Look Up Values'!$B$2:$B$500,0)),"","Dest. error")),"")</f>
        <v/>
      </c>
      <c r="L3439" s="242" t="str">
        <f>IF(AND(G3439&lt;&gt;0,G3439&lt;&gt;""),IF(C3439="","",IF(AND(ISNUMBER(--LEFT(C3439,FIND(" ",C3439&amp;" ")-1)),OR(LEN(LEFT(C3439,FIND(" ",C3439&amp;" ")-1))=6,LEN(LEFT(C3439,FIND(" ",C3439&amp;" ")-1))=7),OR(ISNUMBER(MATCH(LEFT(C3439,FIND(" ",C3439&amp;" ")-1),'Look Up Values'!$G$2:$G$1000,0)),ISNUMBER(MATCH(LEFT(C3439,FIND(" ",C3439&amp;" ")-1),'Look Up Values'!$AE$2:$AE$2000,0)))),"","EWC error")),"")</f>
        <v/>
      </c>
      <c r="M3439" s="242" t="str" cm="1">
        <f t="array" ref="M3439">IF(AND(G3439&lt;&gt;0,G3439&lt;&gt;""),IF(E3439="","",IF(ISNUMBER(MATCH(SUBSTITUTE(E3439," ",""),SUBSTITUTE('Look Up Values'!$I$2:$I$10," ",""),0)),"","State error")),"")</f>
        <v/>
      </c>
      <c r="N3439" s="242" t="str" cm="1">
        <f t="array" ref="N3439">IF(AND(G3439&lt;&gt;0,G3439&lt;&gt;""),IF(F3439="","",IF(ISNUMBER(MATCH(SUBSTITUTE(F3439," ",""),SUBSTITUTE('Look Up Values'!$W$2:$W$30," ",""),0)),"","D&amp;R error")),"")</f>
        <v/>
      </c>
      <c r="O3439" s="256" t="str">
        <f t="shared" si="107"/>
        <v/>
      </c>
    </row>
    <row r="3440" spans="1:15" ht="15.75">
      <c r="A3440" s="250">
        <v>3433</v>
      </c>
      <c r="B3440" s="208"/>
      <c r="C3440" s="49"/>
      <c r="D3440" s="50"/>
      <c r="E3440" s="50"/>
      <c r="F3440" s="50"/>
      <c r="G3440" s="209"/>
      <c r="H3440" s="48"/>
      <c r="I3440" s="457" t="str">
        <f t="shared" si="106"/>
        <v/>
      </c>
      <c r="J3440" s="241" cm="1">
        <f t="array" ref="J3440">SUMPRODUCT(--(K3440:N3440&lt;&gt;"")) + IF(TRIM(O3440)="",0,LEN(O3440)-LEN(SUBSTITUTE(O3440,",",""))+1)</f>
        <v>0</v>
      </c>
      <c r="K3440" s="242" t="str">
        <f>IF(AND(G3440&lt;&gt;0,G3440&lt;&gt;""),IF(B3440="","",IF(ISNUMBER(MATCH(B3440,'Look Up Values'!$B$2:$B$500,0)),"","Dest. error")),"")</f>
        <v/>
      </c>
      <c r="L3440" s="242" t="str">
        <f>IF(AND(G3440&lt;&gt;0,G3440&lt;&gt;""),IF(C3440="","",IF(AND(ISNUMBER(--LEFT(C3440,FIND(" ",C3440&amp;" ")-1)),OR(LEN(LEFT(C3440,FIND(" ",C3440&amp;" ")-1))=6,LEN(LEFT(C3440,FIND(" ",C3440&amp;" ")-1))=7),OR(ISNUMBER(MATCH(LEFT(C3440,FIND(" ",C3440&amp;" ")-1),'Look Up Values'!$G$2:$G$1000,0)),ISNUMBER(MATCH(LEFT(C3440,FIND(" ",C3440&amp;" ")-1),'Look Up Values'!$AE$2:$AE$2000,0)))),"","EWC error")),"")</f>
        <v/>
      </c>
      <c r="M3440" s="242" t="str" cm="1">
        <f t="array" ref="M3440">IF(AND(G3440&lt;&gt;0,G3440&lt;&gt;""),IF(E3440="","",IF(ISNUMBER(MATCH(SUBSTITUTE(E3440," ",""),SUBSTITUTE('Look Up Values'!$I$2:$I$10," ",""),0)),"","State error")),"")</f>
        <v/>
      </c>
      <c r="N3440" s="242" t="str" cm="1">
        <f t="array" ref="N3440">IF(AND(G3440&lt;&gt;0,G3440&lt;&gt;""),IF(F3440="","",IF(ISNUMBER(MATCH(SUBSTITUTE(F3440," ",""),SUBSTITUTE('Look Up Values'!$W$2:$W$30," ",""),0)),"","D&amp;R error")),"")</f>
        <v/>
      </c>
      <c r="O3440" s="256" t="str">
        <f t="shared" si="107"/>
        <v/>
      </c>
    </row>
    <row r="3441" spans="1:15" ht="15.75">
      <c r="A3441" s="250">
        <v>3434</v>
      </c>
      <c r="B3441" s="208"/>
      <c r="C3441" s="49"/>
      <c r="D3441" s="50"/>
      <c r="E3441" s="50"/>
      <c r="F3441" s="50"/>
      <c r="G3441" s="209"/>
      <c r="H3441" s="48"/>
      <c r="I3441" s="457" t="str">
        <f t="shared" si="106"/>
        <v/>
      </c>
      <c r="J3441" s="241" cm="1">
        <f t="array" ref="J3441">SUMPRODUCT(--(K3441:N3441&lt;&gt;"")) + IF(TRIM(O3441)="",0,LEN(O3441)-LEN(SUBSTITUTE(O3441,",",""))+1)</f>
        <v>0</v>
      </c>
      <c r="K3441" s="242" t="str">
        <f>IF(AND(G3441&lt;&gt;0,G3441&lt;&gt;""),IF(B3441="","",IF(ISNUMBER(MATCH(B3441,'Look Up Values'!$B$2:$B$500,0)),"","Dest. error")),"")</f>
        <v/>
      </c>
      <c r="L3441" s="242" t="str">
        <f>IF(AND(G3441&lt;&gt;0,G3441&lt;&gt;""),IF(C3441="","",IF(AND(ISNUMBER(--LEFT(C3441,FIND(" ",C3441&amp;" ")-1)),OR(LEN(LEFT(C3441,FIND(" ",C3441&amp;" ")-1))=6,LEN(LEFT(C3441,FIND(" ",C3441&amp;" ")-1))=7),OR(ISNUMBER(MATCH(LEFT(C3441,FIND(" ",C3441&amp;" ")-1),'Look Up Values'!$G$2:$G$1000,0)),ISNUMBER(MATCH(LEFT(C3441,FIND(" ",C3441&amp;" ")-1),'Look Up Values'!$AE$2:$AE$2000,0)))),"","EWC error")),"")</f>
        <v/>
      </c>
      <c r="M3441" s="242" t="str" cm="1">
        <f t="array" ref="M3441">IF(AND(G3441&lt;&gt;0,G3441&lt;&gt;""),IF(E3441="","",IF(ISNUMBER(MATCH(SUBSTITUTE(E3441," ",""),SUBSTITUTE('Look Up Values'!$I$2:$I$10," ",""),0)),"","State error")),"")</f>
        <v/>
      </c>
      <c r="N3441" s="242" t="str" cm="1">
        <f t="array" ref="N3441">IF(AND(G3441&lt;&gt;0,G3441&lt;&gt;""),IF(F3441="","",IF(ISNUMBER(MATCH(SUBSTITUTE(F3441," ",""),SUBSTITUTE('Look Up Values'!$W$2:$W$30," ",""),0)),"","D&amp;R error")),"")</f>
        <v/>
      </c>
      <c r="O3441" s="256" t="str">
        <f t="shared" si="107"/>
        <v/>
      </c>
    </row>
    <row r="3442" spans="1:15" ht="15.75">
      <c r="A3442" s="250">
        <v>3435</v>
      </c>
      <c r="B3442" s="208"/>
      <c r="C3442" s="49"/>
      <c r="D3442" s="50"/>
      <c r="E3442" s="50"/>
      <c r="F3442" s="50"/>
      <c r="G3442" s="209"/>
      <c r="H3442" s="48"/>
      <c r="I3442" s="457" t="str">
        <f t="shared" si="106"/>
        <v/>
      </c>
      <c r="J3442" s="241" cm="1">
        <f t="array" ref="J3442">SUMPRODUCT(--(K3442:N3442&lt;&gt;"")) + IF(TRIM(O3442)="",0,LEN(O3442)-LEN(SUBSTITUTE(O3442,",",""))+1)</f>
        <v>0</v>
      </c>
      <c r="K3442" s="242" t="str">
        <f>IF(AND(G3442&lt;&gt;0,G3442&lt;&gt;""),IF(B3442="","",IF(ISNUMBER(MATCH(B3442,'Look Up Values'!$B$2:$B$500,0)),"","Dest. error")),"")</f>
        <v/>
      </c>
      <c r="L3442" s="242" t="str">
        <f>IF(AND(G3442&lt;&gt;0,G3442&lt;&gt;""),IF(C3442="","",IF(AND(ISNUMBER(--LEFT(C3442,FIND(" ",C3442&amp;" ")-1)),OR(LEN(LEFT(C3442,FIND(" ",C3442&amp;" ")-1))=6,LEN(LEFT(C3442,FIND(" ",C3442&amp;" ")-1))=7),OR(ISNUMBER(MATCH(LEFT(C3442,FIND(" ",C3442&amp;" ")-1),'Look Up Values'!$G$2:$G$1000,0)),ISNUMBER(MATCH(LEFT(C3442,FIND(" ",C3442&amp;" ")-1),'Look Up Values'!$AE$2:$AE$2000,0)))),"","EWC error")),"")</f>
        <v/>
      </c>
      <c r="M3442" s="242" t="str" cm="1">
        <f t="array" ref="M3442">IF(AND(G3442&lt;&gt;0,G3442&lt;&gt;""),IF(E3442="","",IF(ISNUMBER(MATCH(SUBSTITUTE(E3442," ",""),SUBSTITUTE('Look Up Values'!$I$2:$I$10," ",""),0)),"","State error")),"")</f>
        <v/>
      </c>
      <c r="N3442" s="242" t="str" cm="1">
        <f t="array" ref="N3442">IF(AND(G3442&lt;&gt;0,G3442&lt;&gt;""),IF(F3442="","",IF(ISNUMBER(MATCH(SUBSTITUTE(F3442," ",""),SUBSTITUTE('Look Up Values'!$W$2:$W$30," ",""),0)),"","D&amp;R error")),"")</f>
        <v/>
      </c>
      <c r="O3442" s="256" t="str">
        <f t="shared" si="107"/>
        <v/>
      </c>
    </row>
    <row r="3443" spans="1:15" ht="15.75">
      <c r="A3443" s="250">
        <v>3436</v>
      </c>
      <c r="B3443" s="208"/>
      <c r="C3443" s="49"/>
      <c r="D3443" s="50"/>
      <c r="E3443" s="50"/>
      <c r="F3443" s="50"/>
      <c r="G3443" s="209"/>
      <c r="H3443" s="48"/>
      <c r="I3443" s="457" t="str">
        <f t="shared" si="106"/>
        <v/>
      </c>
      <c r="J3443" s="241" cm="1">
        <f t="array" ref="J3443">SUMPRODUCT(--(K3443:N3443&lt;&gt;"")) + IF(TRIM(O3443)="",0,LEN(O3443)-LEN(SUBSTITUTE(O3443,",",""))+1)</f>
        <v>0</v>
      </c>
      <c r="K3443" s="242" t="str">
        <f>IF(AND(G3443&lt;&gt;0,G3443&lt;&gt;""),IF(B3443="","",IF(ISNUMBER(MATCH(B3443,'Look Up Values'!$B$2:$B$500,0)),"","Dest. error")),"")</f>
        <v/>
      </c>
      <c r="L3443" s="242" t="str">
        <f>IF(AND(G3443&lt;&gt;0,G3443&lt;&gt;""),IF(C3443="","",IF(AND(ISNUMBER(--LEFT(C3443,FIND(" ",C3443&amp;" ")-1)),OR(LEN(LEFT(C3443,FIND(" ",C3443&amp;" ")-1))=6,LEN(LEFT(C3443,FIND(" ",C3443&amp;" ")-1))=7),OR(ISNUMBER(MATCH(LEFT(C3443,FIND(" ",C3443&amp;" ")-1),'Look Up Values'!$G$2:$G$1000,0)),ISNUMBER(MATCH(LEFT(C3443,FIND(" ",C3443&amp;" ")-1),'Look Up Values'!$AE$2:$AE$2000,0)))),"","EWC error")),"")</f>
        <v/>
      </c>
      <c r="M3443" s="242" t="str" cm="1">
        <f t="array" ref="M3443">IF(AND(G3443&lt;&gt;0,G3443&lt;&gt;""),IF(E3443="","",IF(ISNUMBER(MATCH(SUBSTITUTE(E3443," ",""),SUBSTITUTE('Look Up Values'!$I$2:$I$10," ",""),0)),"","State error")),"")</f>
        <v/>
      </c>
      <c r="N3443" s="242" t="str" cm="1">
        <f t="array" ref="N3443">IF(AND(G3443&lt;&gt;0,G3443&lt;&gt;""),IF(F3443="","",IF(ISNUMBER(MATCH(SUBSTITUTE(F3443," ",""),SUBSTITUTE('Look Up Values'!$W$2:$W$30," ",""),0)),"","D&amp;R error")),"")</f>
        <v/>
      </c>
      <c r="O3443" s="256" t="str">
        <f t="shared" si="107"/>
        <v/>
      </c>
    </row>
    <row r="3444" spans="1:15" ht="15.75">
      <c r="A3444" s="250">
        <v>3437</v>
      </c>
      <c r="B3444" s="208"/>
      <c r="C3444" s="49"/>
      <c r="D3444" s="50"/>
      <c r="E3444" s="50"/>
      <c r="F3444" s="50"/>
      <c r="G3444" s="209"/>
      <c r="H3444" s="48"/>
      <c r="I3444" s="457" t="str">
        <f t="shared" si="106"/>
        <v/>
      </c>
      <c r="J3444" s="241" cm="1">
        <f t="array" ref="J3444">SUMPRODUCT(--(K3444:N3444&lt;&gt;"")) + IF(TRIM(O3444)="",0,LEN(O3444)-LEN(SUBSTITUTE(O3444,",",""))+1)</f>
        <v>0</v>
      </c>
      <c r="K3444" s="242" t="str">
        <f>IF(AND(G3444&lt;&gt;0,G3444&lt;&gt;""),IF(B3444="","",IF(ISNUMBER(MATCH(B3444,'Look Up Values'!$B$2:$B$500,0)),"","Dest. error")),"")</f>
        <v/>
      </c>
      <c r="L3444" s="242" t="str">
        <f>IF(AND(G3444&lt;&gt;0,G3444&lt;&gt;""),IF(C3444="","",IF(AND(ISNUMBER(--LEFT(C3444,FIND(" ",C3444&amp;" ")-1)),OR(LEN(LEFT(C3444,FIND(" ",C3444&amp;" ")-1))=6,LEN(LEFT(C3444,FIND(" ",C3444&amp;" ")-1))=7),OR(ISNUMBER(MATCH(LEFT(C3444,FIND(" ",C3444&amp;" ")-1),'Look Up Values'!$G$2:$G$1000,0)),ISNUMBER(MATCH(LEFT(C3444,FIND(" ",C3444&amp;" ")-1),'Look Up Values'!$AE$2:$AE$2000,0)))),"","EWC error")),"")</f>
        <v/>
      </c>
      <c r="M3444" s="242" t="str" cm="1">
        <f t="array" ref="M3444">IF(AND(G3444&lt;&gt;0,G3444&lt;&gt;""),IF(E3444="","",IF(ISNUMBER(MATCH(SUBSTITUTE(E3444," ",""),SUBSTITUTE('Look Up Values'!$I$2:$I$10," ",""),0)),"","State error")),"")</f>
        <v/>
      </c>
      <c r="N3444" s="242" t="str" cm="1">
        <f t="array" ref="N3444">IF(AND(G3444&lt;&gt;0,G3444&lt;&gt;""),IF(F3444="","",IF(ISNUMBER(MATCH(SUBSTITUTE(F3444," ",""),SUBSTITUTE('Look Up Values'!$W$2:$W$30," ",""),0)),"","D&amp;R error")),"")</f>
        <v/>
      </c>
      <c r="O3444" s="256" t="str">
        <f t="shared" si="107"/>
        <v/>
      </c>
    </row>
    <row r="3445" spans="1:15" ht="15.75">
      <c r="A3445" s="250">
        <v>3438</v>
      </c>
      <c r="B3445" s="208"/>
      <c r="C3445" s="49"/>
      <c r="D3445" s="50"/>
      <c r="E3445" s="50"/>
      <c r="F3445" s="50"/>
      <c r="G3445" s="209"/>
      <c r="H3445" s="48"/>
      <c r="I3445" s="457" t="str">
        <f t="shared" si="106"/>
        <v/>
      </c>
      <c r="J3445" s="241" cm="1">
        <f t="array" ref="J3445">SUMPRODUCT(--(K3445:N3445&lt;&gt;"")) + IF(TRIM(O3445)="",0,LEN(O3445)-LEN(SUBSTITUTE(O3445,",",""))+1)</f>
        <v>0</v>
      </c>
      <c r="K3445" s="242" t="str">
        <f>IF(AND(G3445&lt;&gt;0,G3445&lt;&gt;""),IF(B3445="","",IF(ISNUMBER(MATCH(B3445,'Look Up Values'!$B$2:$B$500,0)),"","Dest. error")),"")</f>
        <v/>
      </c>
      <c r="L3445" s="242" t="str">
        <f>IF(AND(G3445&lt;&gt;0,G3445&lt;&gt;""),IF(C3445="","",IF(AND(ISNUMBER(--LEFT(C3445,FIND(" ",C3445&amp;" ")-1)),OR(LEN(LEFT(C3445,FIND(" ",C3445&amp;" ")-1))=6,LEN(LEFT(C3445,FIND(" ",C3445&amp;" ")-1))=7),OR(ISNUMBER(MATCH(LEFT(C3445,FIND(" ",C3445&amp;" ")-1),'Look Up Values'!$G$2:$G$1000,0)),ISNUMBER(MATCH(LEFT(C3445,FIND(" ",C3445&amp;" ")-1),'Look Up Values'!$AE$2:$AE$2000,0)))),"","EWC error")),"")</f>
        <v/>
      </c>
      <c r="M3445" s="242" t="str" cm="1">
        <f t="array" ref="M3445">IF(AND(G3445&lt;&gt;0,G3445&lt;&gt;""),IF(E3445="","",IF(ISNUMBER(MATCH(SUBSTITUTE(E3445," ",""),SUBSTITUTE('Look Up Values'!$I$2:$I$10," ",""),0)),"","State error")),"")</f>
        <v/>
      </c>
      <c r="N3445" s="242" t="str" cm="1">
        <f t="array" ref="N3445">IF(AND(G3445&lt;&gt;0,G3445&lt;&gt;""),IF(F3445="","",IF(ISNUMBER(MATCH(SUBSTITUTE(F3445," ",""),SUBSTITUTE('Look Up Values'!$W$2:$W$30," ",""),0)),"","D&amp;R error")),"")</f>
        <v/>
      </c>
      <c r="O3445" s="256" t="str">
        <f t="shared" si="107"/>
        <v/>
      </c>
    </row>
    <row r="3446" spans="1:15" ht="15.75">
      <c r="A3446" s="250">
        <v>3439</v>
      </c>
      <c r="B3446" s="208"/>
      <c r="C3446" s="49"/>
      <c r="D3446" s="50"/>
      <c r="E3446" s="50"/>
      <c r="F3446" s="50"/>
      <c r="G3446" s="209"/>
      <c r="H3446" s="48"/>
      <c r="I3446" s="457" t="str">
        <f t="shared" si="106"/>
        <v/>
      </c>
      <c r="J3446" s="241" cm="1">
        <f t="array" ref="J3446">SUMPRODUCT(--(K3446:N3446&lt;&gt;"")) + IF(TRIM(O3446)="",0,LEN(O3446)-LEN(SUBSTITUTE(O3446,",",""))+1)</f>
        <v>0</v>
      </c>
      <c r="K3446" s="242" t="str">
        <f>IF(AND(G3446&lt;&gt;0,G3446&lt;&gt;""),IF(B3446="","",IF(ISNUMBER(MATCH(B3446,'Look Up Values'!$B$2:$B$500,0)),"","Dest. error")),"")</f>
        <v/>
      </c>
      <c r="L3446" s="242" t="str">
        <f>IF(AND(G3446&lt;&gt;0,G3446&lt;&gt;""),IF(C3446="","",IF(AND(ISNUMBER(--LEFT(C3446,FIND(" ",C3446&amp;" ")-1)),OR(LEN(LEFT(C3446,FIND(" ",C3446&amp;" ")-1))=6,LEN(LEFT(C3446,FIND(" ",C3446&amp;" ")-1))=7),OR(ISNUMBER(MATCH(LEFT(C3446,FIND(" ",C3446&amp;" ")-1),'Look Up Values'!$G$2:$G$1000,0)),ISNUMBER(MATCH(LEFT(C3446,FIND(" ",C3446&amp;" ")-1),'Look Up Values'!$AE$2:$AE$2000,0)))),"","EWC error")),"")</f>
        <v/>
      </c>
      <c r="M3446" s="242" t="str" cm="1">
        <f t="array" ref="M3446">IF(AND(G3446&lt;&gt;0,G3446&lt;&gt;""),IF(E3446="","",IF(ISNUMBER(MATCH(SUBSTITUTE(E3446," ",""),SUBSTITUTE('Look Up Values'!$I$2:$I$10," ",""),0)),"","State error")),"")</f>
        <v/>
      </c>
      <c r="N3446" s="242" t="str" cm="1">
        <f t="array" ref="N3446">IF(AND(G3446&lt;&gt;0,G3446&lt;&gt;""),IF(F3446="","",IF(ISNUMBER(MATCH(SUBSTITUTE(F3446," ",""),SUBSTITUTE('Look Up Values'!$W$2:$W$30," ",""),0)),"","D&amp;R error")),"")</f>
        <v/>
      </c>
      <c r="O3446" s="256" t="str">
        <f t="shared" si="107"/>
        <v/>
      </c>
    </row>
    <row r="3447" spans="1:15" ht="15.75">
      <c r="A3447" s="250">
        <v>3440</v>
      </c>
      <c r="B3447" s="208"/>
      <c r="C3447" s="49"/>
      <c r="D3447" s="50"/>
      <c r="E3447" s="50"/>
      <c r="F3447" s="50"/>
      <c r="G3447" s="209"/>
      <c r="H3447" s="48"/>
      <c r="I3447" s="457" t="str">
        <f t="shared" si="106"/>
        <v/>
      </c>
      <c r="J3447" s="241" cm="1">
        <f t="array" ref="J3447">SUMPRODUCT(--(K3447:N3447&lt;&gt;"")) + IF(TRIM(O3447)="",0,LEN(O3447)-LEN(SUBSTITUTE(O3447,",",""))+1)</f>
        <v>0</v>
      </c>
      <c r="K3447" s="242" t="str">
        <f>IF(AND(G3447&lt;&gt;0,G3447&lt;&gt;""),IF(B3447="","",IF(ISNUMBER(MATCH(B3447,'Look Up Values'!$B$2:$B$500,0)),"","Dest. error")),"")</f>
        <v/>
      </c>
      <c r="L3447" s="242" t="str">
        <f>IF(AND(G3447&lt;&gt;0,G3447&lt;&gt;""),IF(C3447="","",IF(AND(ISNUMBER(--LEFT(C3447,FIND(" ",C3447&amp;" ")-1)),OR(LEN(LEFT(C3447,FIND(" ",C3447&amp;" ")-1))=6,LEN(LEFT(C3447,FIND(" ",C3447&amp;" ")-1))=7),OR(ISNUMBER(MATCH(LEFT(C3447,FIND(" ",C3447&amp;" ")-1),'Look Up Values'!$G$2:$G$1000,0)),ISNUMBER(MATCH(LEFT(C3447,FIND(" ",C3447&amp;" ")-1),'Look Up Values'!$AE$2:$AE$2000,0)))),"","EWC error")),"")</f>
        <v/>
      </c>
      <c r="M3447" s="242" t="str" cm="1">
        <f t="array" ref="M3447">IF(AND(G3447&lt;&gt;0,G3447&lt;&gt;""),IF(E3447="","",IF(ISNUMBER(MATCH(SUBSTITUTE(E3447," ",""),SUBSTITUTE('Look Up Values'!$I$2:$I$10," ",""),0)),"","State error")),"")</f>
        <v/>
      </c>
      <c r="N3447" s="242" t="str" cm="1">
        <f t="array" ref="N3447">IF(AND(G3447&lt;&gt;0,G3447&lt;&gt;""),IF(F3447="","",IF(ISNUMBER(MATCH(SUBSTITUTE(F3447," ",""),SUBSTITUTE('Look Up Values'!$W$2:$W$30," ",""),0)),"","D&amp;R error")),"")</f>
        <v/>
      </c>
      <c r="O3447" s="256" t="str">
        <f t="shared" si="107"/>
        <v/>
      </c>
    </row>
    <row r="3448" spans="1:15" ht="15.75">
      <c r="A3448" s="250">
        <v>3441</v>
      </c>
      <c r="B3448" s="208"/>
      <c r="C3448" s="49"/>
      <c r="D3448" s="50"/>
      <c r="E3448" s="50"/>
      <c r="F3448" s="50"/>
      <c r="G3448" s="209"/>
      <c r="H3448" s="48"/>
      <c r="I3448" s="457" t="str">
        <f t="shared" si="106"/>
        <v/>
      </c>
      <c r="J3448" s="241" cm="1">
        <f t="array" ref="J3448">SUMPRODUCT(--(K3448:N3448&lt;&gt;"")) + IF(TRIM(O3448)="",0,LEN(O3448)-LEN(SUBSTITUTE(O3448,",",""))+1)</f>
        <v>0</v>
      </c>
      <c r="K3448" s="242" t="str">
        <f>IF(AND(G3448&lt;&gt;0,G3448&lt;&gt;""),IF(B3448="","",IF(ISNUMBER(MATCH(B3448,'Look Up Values'!$B$2:$B$500,0)),"","Dest. error")),"")</f>
        <v/>
      </c>
      <c r="L3448" s="242" t="str">
        <f>IF(AND(G3448&lt;&gt;0,G3448&lt;&gt;""),IF(C3448="","",IF(AND(ISNUMBER(--LEFT(C3448,FIND(" ",C3448&amp;" ")-1)),OR(LEN(LEFT(C3448,FIND(" ",C3448&amp;" ")-1))=6,LEN(LEFT(C3448,FIND(" ",C3448&amp;" ")-1))=7),OR(ISNUMBER(MATCH(LEFT(C3448,FIND(" ",C3448&amp;" ")-1),'Look Up Values'!$G$2:$G$1000,0)),ISNUMBER(MATCH(LEFT(C3448,FIND(" ",C3448&amp;" ")-1),'Look Up Values'!$AE$2:$AE$2000,0)))),"","EWC error")),"")</f>
        <v/>
      </c>
      <c r="M3448" s="242" t="str" cm="1">
        <f t="array" ref="M3448">IF(AND(G3448&lt;&gt;0,G3448&lt;&gt;""),IF(E3448="","",IF(ISNUMBER(MATCH(SUBSTITUTE(E3448," ",""),SUBSTITUTE('Look Up Values'!$I$2:$I$10," ",""),0)),"","State error")),"")</f>
        <v/>
      </c>
      <c r="N3448" s="242" t="str" cm="1">
        <f t="array" ref="N3448">IF(AND(G3448&lt;&gt;0,G3448&lt;&gt;""),IF(F3448="","",IF(ISNUMBER(MATCH(SUBSTITUTE(F3448," ",""),SUBSTITUTE('Look Up Values'!$W$2:$W$30," ",""),0)),"","D&amp;R error")),"")</f>
        <v/>
      </c>
      <c r="O3448" s="256" t="str">
        <f t="shared" si="107"/>
        <v/>
      </c>
    </row>
    <row r="3449" spans="1:15" ht="15.75">
      <c r="A3449" s="250">
        <v>3442</v>
      </c>
      <c r="B3449" s="208"/>
      <c r="C3449" s="49"/>
      <c r="D3449" s="50"/>
      <c r="E3449" s="50"/>
      <c r="F3449" s="50"/>
      <c r="G3449" s="209"/>
      <c r="H3449" s="48"/>
      <c r="I3449" s="457" t="str">
        <f t="shared" si="106"/>
        <v/>
      </c>
      <c r="J3449" s="241" cm="1">
        <f t="array" ref="J3449">SUMPRODUCT(--(K3449:N3449&lt;&gt;"")) + IF(TRIM(O3449)="",0,LEN(O3449)-LEN(SUBSTITUTE(O3449,",",""))+1)</f>
        <v>0</v>
      </c>
      <c r="K3449" s="242" t="str">
        <f>IF(AND(G3449&lt;&gt;0,G3449&lt;&gt;""),IF(B3449="","",IF(ISNUMBER(MATCH(B3449,'Look Up Values'!$B$2:$B$500,0)),"","Dest. error")),"")</f>
        <v/>
      </c>
      <c r="L3449" s="242" t="str">
        <f>IF(AND(G3449&lt;&gt;0,G3449&lt;&gt;""),IF(C3449="","",IF(AND(ISNUMBER(--LEFT(C3449,FIND(" ",C3449&amp;" ")-1)),OR(LEN(LEFT(C3449,FIND(" ",C3449&amp;" ")-1))=6,LEN(LEFT(C3449,FIND(" ",C3449&amp;" ")-1))=7),OR(ISNUMBER(MATCH(LEFT(C3449,FIND(" ",C3449&amp;" ")-1),'Look Up Values'!$G$2:$G$1000,0)),ISNUMBER(MATCH(LEFT(C3449,FIND(" ",C3449&amp;" ")-1),'Look Up Values'!$AE$2:$AE$2000,0)))),"","EWC error")),"")</f>
        <v/>
      </c>
      <c r="M3449" s="242" t="str" cm="1">
        <f t="array" ref="M3449">IF(AND(G3449&lt;&gt;0,G3449&lt;&gt;""),IF(E3449="","",IF(ISNUMBER(MATCH(SUBSTITUTE(E3449," ",""),SUBSTITUTE('Look Up Values'!$I$2:$I$10," ",""),0)),"","State error")),"")</f>
        <v/>
      </c>
      <c r="N3449" s="242" t="str" cm="1">
        <f t="array" ref="N3449">IF(AND(G3449&lt;&gt;0,G3449&lt;&gt;""),IF(F3449="","",IF(ISNUMBER(MATCH(SUBSTITUTE(F3449," ",""),SUBSTITUTE('Look Up Values'!$W$2:$W$30," ",""),0)),"","D&amp;R error")),"")</f>
        <v/>
      </c>
      <c r="O3449" s="256" t="str">
        <f t="shared" si="107"/>
        <v/>
      </c>
    </row>
    <row r="3450" spans="1:15" ht="15.75">
      <c r="A3450" s="250">
        <v>3443</v>
      </c>
      <c r="B3450" s="208"/>
      <c r="C3450" s="49"/>
      <c r="D3450" s="50"/>
      <c r="E3450" s="50"/>
      <c r="F3450" s="50"/>
      <c r="G3450" s="209"/>
      <c r="H3450" s="48"/>
      <c r="I3450" s="457" t="str">
        <f t="shared" si="106"/>
        <v/>
      </c>
      <c r="J3450" s="241" cm="1">
        <f t="array" ref="J3450">SUMPRODUCT(--(K3450:N3450&lt;&gt;"")) + IF(TRIM(O3450)="",0,LEN(O3450)-LEN(SUBSTITUTE(O3450,",",""))+1)</f>
        <v>0</v>
      </c>
      <c r="K3450" s="242" t="str">
        <f>IF(AND(G3450&lt;&gt;0,G3450&lt;&gt;""),IF(B3450="","",IF(ISNUMBER(MATCH(B3450,'Look Up Values'!$B$2:$B$500,0)),"","Dest. error")),"")</f>
        <v/>
      </c>
      <c r="L3450" s="242" t="str">
        <f>IF(AND(G3450&lt;&gt;0,G3450&lt;&gt;""),IF(C3450="","",IF(AND(ISNUMBER(--LEFT(C3450,FIND(" ",C3450&amp;" ")-1)),OR(LEN(LEFT(C3450,FIND(" ",C3450&amp;" ")-1))=6,LEN(LEFT(C3450,FIND(" ",C3450&amp;" ")-1))=7),OR(ISNUMBER(MATCH(LEFT(C3450,FIND(" ",C3450&amp;" ")-1),'Look Up Values'!$G$2:$G$1000,0)),ISNUMBER(MATCH(LEFT(C3450,FIND(" ",C3450&amp;" ")-1),'Look Up Values'!$AE$2:$AE$2000,0)))),"","EWC error")),"")</f>
        <v/>
      </c>
      <c r="M3450" s="242" t="str" cm="1">
        <f t="array" ref="M3450">IF(AND(G3450&lt;&gt;0,G3450&lt;&gt;""),IF(E3450="","",IF(ISNUMBER(MATCH(SUBSTITUTE(E3450," ",""),SUBSTITUTE('Look Up Values'!$I$2:$I$10," ",""),0)),"","State error")),"")</f>
        <v/>
      </c>
      <c r="N3450" s="242" t="str" cm="1">
        <f t="array" ref="N3450">IF(AND(G3450&lt;&gt;0,G3450&lt;&gt;""),IF(F3450="","",IF(ISNUMBER(MATCH(SUBSTITUTE(F3450," ",""),SUBSTITUTE('Look Up Values'!$W$2:$W$30," ",""),0)),"","D&amp;R error")),"")</f>
        <v/>
      </c>
      <c r="O3450" s="256" t="str">
        <f t="shared" si="107"/>
        <v/>
      </c>
    </row>
    <row r="3451" spans="1:15" ht="15.75">
      <c r="A3451" s="250">
        <v>3444</v>
      </c>
      <c r="B3451" s="208"/>
      <c r="C3451" s="49"/>
      <c r="D3451" s="50"/>
      <c r="E3451" s="50"/>
      <c r="F3451" s="50"/>
      <c r="G3451" s="209"/>
      <c r="H3451" s="48"/>
      <c r="I3451" s="457" t="str">
        <f t="shared" si="106"/>
        <v/>
      </c>
      <c r="J3451" s="241" cm="1">
        <f t="array" ref="J3451">SUMPRODUCT(--(K3451:N3451&lt;&gt;"")) + IF(TRIM(O3451)="",0,LEN(O3451)-LEN(SUBSTITUTE(O3451,",",""))+1)</f>
        <v>0</v>
      </c>
      <c r="K3451" s="242" t="str">
        <f>IF(AND(G3451&lt;&gt;0,G3451&lt;&gt;""),IF(B3451="","",IF(ISNUMBER(MATCH(B3451,'Look Up Values'!$B$2:$B$500,0)),"","Dest. error")),"")</f>
        <v/>
      </c>
      <c r="L3451" s="242" t="str">
        <f>IF(AND(G3451&lt;&gt;0,G3451&lt;&gt;""),IF(C3451="","",IF(AND(ISNUMBER(--LEFT(C3451,FIND(" ",C3451&amp;" ")-1)),OR(LEN(LEFT(C3451,FIND(" ",C3451&amp;" ")-1))=6,LEN(LEFT(C3451,FIND(" ",C3451&amp;" ")-1))=7),OR(ISNUMBER(MATCH(LEFT(C3451,FIND(" ",C3451&amp;" ")-1),'Look Up Values'!$G$2:$G$1000,0)),ISNUMBER(MATCH(LEFT(C3451,FIND(" ",C3451&amp;" ")-1),'Look Up Values'!$AE$2:$AE$2000,0)))),"","EWC error")),"")</f>
        <v/>
      </c>
      <c r="M3451" s="242" t="str" cm="1">
        <f t="array" ref="M3451">IF(AND(G3451&lt;&gt;0,G3451&lt;&gt;""),IF(E3451="","",IF(ISNUMBER(MATCH(SUBSTITUTE(E3451," ",""),SUBSTITUTE('Look Up Values'!$I$2:$I$10," ",""),0)),"","State error")),"")</f>
        <v/>
      </c>
      <c r="N3451" s="242" t="str" cm="1">
        <f t="array" ref="N3451">IF(AND(G3451&lt;&gt;0,G3451&lt;&gt;""),IF(F3451="","",IF(ISNUMBER(MATCH(SUBSTITUTE(F3451," ",""),SUBSTITUTE('Look Up Values'!$W$2:$W$30," ",""),0)),"","D&amp;R error")),"")</f>
        <v/>
      </c>
      <c r="O3451" s="256" t="str">
        <f t="shared" si="107"/>
        <v/>
      </c>
    </row>
    <row r="3452" spans="1:15" ht="15.75">
      <c r="A3452" s="250">
        <v>3445</v>
      </c>
      <c r="B3452" s="208"/>
      <c r="C3452" s="49"/>
      <c r="D3452" s="50"/>
      <c r="E3452" s="50"/>
      <c r="F3452" s="50"/>
      <c r="G3452" s="209"/>
      <c r="H3452" s="48"/>
      <c r="I3452" s="457" t="str">
        <f t="shared" si="106"/>
        <v/>
      </c>
      <c r="J3452" s="241" cm="1">
        <f t="array" ref="J3452">SUMPRODUCT(--(K3452:N3452&lt;&gt;"")) + IF(TRIM(O3452)="",0,LEN(O3452)-LEN(SUBSTITUTE(O3452,",",""))+1)</f>
        <v>0</v>
      </c>
      <c r="K3452" s="242" t="str">
        <f>IF(AND(G3452&lt;&gt;0,G3452&lt;&gt;""),IF(B3452="","",IF(ISNUMBER(MATCH(B3452,'Look Up Values'!$B$2:$B$500,0)),"","Dest. error")),"")</f>
        <v/>
      </c>
      <c r="L3452" s="242" t="str">
        <f>IF(AND(G3452&lt;&gt;0,G3452&lt;&gt;""),IF(C3452="","",IF(AND(ISNUMBER(--LEFT(C3452,FIND(" ",C3452&amp;" ")-1)),OR(LEN(LEFT(C3452,FIND(" ",C3452&amp;" ")-1))=6,LEN(LEFT(C3452,FIND(" ",C3452&amp;" ")-1))=7),OR(ISNUMBER(MATCH(LEFT(C3452,FIND(" ",C3452&amp;" ")-1),'Look Up Values'!$G$2:$G$1000,0)),ISNUMBER(MATCH(LEFT(C3452,FIND(" ",C3452&amp;" ")-1),'Look Up Values'!$AE$2:$AE$2000,0)))),"","EWC error")),"")</f>
        <v/>
      </c>
      <c r="M3452" s="242" t="str" cm="1">
        <f t="array" ref="M3452">IF(AND(G3452&lt;&gt;0,G3452&lt;&gt;""),IF(E3452="","",IF(ISNUMBER(MATCH(SUBSTITUTE(E3452," ",""),SUBSTITUTE('Look Up Values'!$I$2:$I$10," ",""),0)),"","State error")),"")</f>
        <v/>
      </c>
      <c r="N3452" s="242" t="str" cm="1">
        <f t="array" ref="N3452">IF(AND(G3452&lt;&gt;0,G3452&lt;&gt;""),IF(F3452="","",IF(ISNUMBER(MATCH(SUBSTITUTE(F3452," ",""),SUBSTITUTE('Look Up Values'!$W$2:$W$30," ",""),0)),"","D&amp;R error")),"")</f>
        <v/>
      </c>
      <c r="O3452" s="256" t="str">
        <f t="shared" si="107"/>
        <v/>
      </c>
    </row>
    <row r="3453" spans="1:15" ht="15.75">
      <c r="A3453" s="250">
        <v>3446</v>
      </c>
      <c r="B3453" s="208"/>
      <c r="C3453" s="49"/>
      <c r="D3453" s="50"/>
      <c r="E3453" s="50"/>
      <c r="F3453" s="50"/>
      <c r="G3453" s="209"/>
      <c r="H3453" s="48"/>
      <c r="I3453" s="457" t="str">
        <f t="shared" si="106"/>
        <v/>
      </c>
      <c r="J3453" s="241" cm="1">
        <f t="array" ref="J3453">SUMPRODUCT(--(K3453:N3453&lt;&gt;"")) + IF(TRIM(O3453)="",0,LEN(O3453)-LEN(SUBSTITUTE(O3453,",",""))+1)</f>
        <v>0</v>
      </c>
      <c r="K3453" s="242" t="str">
        <f>IF(AND(G3453&lt;&gt;0,G3453&lt;&gt;""),IF(B3453="","",IF(ISNUMBER(MATCH(B3453,'Look Up Values'!$B$2:$B$500,0)),"","Dest. error")),"")</f>
        <v/>
      </c>
      <c r="L3453" s="242" t="str">
        <f>IF(AND(G3453&lt;&gt;0,G3453&lt;&gt;""),IF(C3453="","",IF(AND(ISNUMBER(--LEFT(C3453,FIND(" ",C3453&amp;" ")-1)),OR(LEN(LEFT(C3453,FIND(" ",C3453&amp;" ")-1))=6,LEN(LEFT(C3453,FIND(" ",C3453&amp;" ")-1))=7),OR(ISNUMBER(MATCH(LEFT(C3453,FIND(" ",C3453&amp;" ")-1),'Look Up Values'!$G$2:$G$1000,0)),ISNUMBER(MATCH(LEFT(C3453,FIND(" ",C3453&amp;" ")-1),'Look Up Values'!$AE$2:$AE$2000,0)))),"","EWC error")),"")</f>
        <v/>
      </c>
      <c r="M3453" s="242" t="str" cm="1">
        <f t="array" ref="M3453">IF(AND(G3453&lt;&gt;0,G3453&lt;&gt;""),IF(E3453="","",IF(ISNUMBER(MATCH(SUBSTITUTE(E3453," ",""),SUBSTITUTE('Look Up Values'!$I$2:$I$10," ",""),0)),"","State error")),"")</f>
        <v/>
      </c>
      <c r="N3453" s="242" t="str" cm="1">
        <f t="array" ref="N3453">IF(AND(G3453&lt;&gt;0,G3453&lt;&gt;""),IF(F3453="","",IF(ISNUMBER(MATCH(SUBSTITUTE(F3453," ",""),SUBSTITUTE('Look Up Values'!$W$2:$W$30," ",""),0)),"","D&amp;R error")),"")</f>
        <v/>
      </c>
      <c r="O3453" s="256" t="str">
        <f t="shared" si="107"/>
        <v/>
      </c>
    </row>
    <row r="3454" spans="1:15" ht="15.75">
      <c r="A3454" s="250">
        <v>3447</v>
      </c>
      <c r="B3454" s="208"/>
      <c r="C3454" s="49"/>
      <c r="D3454" s="50"/>
      <c r="E3454" s="50"/>
      <c r="F3454" s="50"/>
      <c r="G3454" s="209"/>
      <c r="H3454" s="48"/>
      <c r="I3454" s="457" t="str">
        <f t="shared" si="106"/>
        <v/>
      </c>
      <c r="J3454" s="241" cm="1">
        <f t="array" ref="J3454">SUMPRODUCT(--(K3454:N3454&lt;&gt;"")) + IF(TRIM(O3454)="",0,LEN(O3454)-LEN(SUBSTITUTE(O3454,",",""))+1)</f>
        <v>0</v>
      </c>
      <c r="K3454" s="242" t="str">
        <f>IF(AND(G3454&lt;&gt;0,G3454&lt;&gt;""),IF(B3454="","",IF(ISNUMBER(MATCH(B3454,'Look Up Values'!$B$2:$B$500,0)),"","Dest. error")),"")</f>
        <v/>
      </c>
      <c r="L3454" s="242" t="str">
        <f>IF(AND(G3454&lt;&gt;0,G3454&lt;&gt;""),IF(C3454="","",IF(AND(ISNUMBER(--LEFT(C3454,FIND(" ",C3454&amp;" ")-1)),OR(LEN(LEFT(C3454,FIND(" ",C3454&amp;" ")-1))=6,LEN(LEFT(C3454,FIND(" ",C3454&amp;" ")-1))=7),OR(ISNUMBER(MATCH(LEFT(C3454,FIND(" ",C3454&amp;" ")-1),'Look Up Values'!$G$2:$G$1000,0)),ISNUMBER(MATCH(LEFT(C3454,FIND(" ",C3454&amp;" ")-1),'Look Up Values'!$AE$2:$AE$2000,0)))),"","EWC error")),"")</f>
        <v/>
      </c>
      <c r="M3454" s="242" t="str" cm="1">
        <f t="array" ref="M3454">IF(AND(G3454&lt;&gt;0,G3454&lt;&gt;""),IF(E3454="","",IF(ISNUMBER(MATCH(SUBSTITUTE(E3454," ",""),SUBSTITUTE('Look Up Values'!$I$2:$I$10," ",""),0)),"","State error")),"")</f>
        <v/>
      </c>
      <c r="N3454" s="242" t="str" cm="1">
        <f t="array" ref="N3454">IF(AND(G3454&lt;&gt;0,G3454&lt;&gt;""),IF(F3454="","",IF(ISNUMBER(MATCH(SUBSTITUTE(F3454," ",""),SUBSTITUTE('Look Up Values'!$W$2:$W$30," ",""),0)),"","D&amp;R error")),"")</f>
        <v/>
      </c>
      <c r="O3454" s="256" t="str">
        <f t="shared" si="107"/>
        <v/>
      </c>
    </row>
    <row r="3455" spans="1:15" ht="15.75">
      <c r="A3455" s="250">
        <v>3448</v>
      </c>
      <c r="B3455" s="208"/>
      <c r="C3455" s="49"/>
      <c r="D3455" s="50"/>
      <c r="E3455" s="50"/>
      <c r="F3455" s="50"/>
      <c r="G3455" s="209"/>
      <c r="H3455" s="48"/>
      <c r="I3455" s="457" t="str">
        <f t="shared" si="106"/>
        <v/>
      </c>
      <c r="J3455" s="241" cm="1">
        <f t="array" ref="J3455">SUMPRODUCT(--(K3455:N3455&lt;&gt;"")) + IF(TRIM(O3455)="",0,LEN(O3455)-LEN(SUBSTITUTE(O3455,",",""))+1)</f>
        <v>0</v>
      </c>
      <c r="K3455" s="242" t="str">
        <f>IF(AND(G3455&lt;&gt;0,G3455&lt;&gt;""),IF(B3455="","",IF(ISNUMBER(MATCH(B3455,'Look Up Values'!$B$2:$B$500,0)),"","Dest. error")),"")</f>
        <v/>
      </c>
      <c r="L3455" s="242" t="str">
        <f>IF(AND(G3455&lt;&gt;0,G3455&lt;&gt;""),IF(C3455="","",IF(AND(ISNUMBER(--LEFT(C3455,FIND(" ",C3455&amp;" ")-1)),OR(LEN(LEFT(C3455,FIND(" ",C3455&amp;" ")-1))=6,LEN(LEFT(C3455,FIND(" ",C3455&amp;" ")-1))=7),OR(ISNUMBER(MATCH(LEFT(C3455,FIND(" ",C3455&amp;" ")-1),'Look Up Values'!$G$2:$G$1000,0)),ISNUMBER(MATCH(LEFT(C3455,FIND(" ",C3455&amp;" ")-1),'Look Up Values'!$AE$2:$AE$2000,0)))),"","EWC error")),"")</f>
        <v/>
      </c>
      <c r="M3455" s="242" t="str" cm="1">
        <f t="array" ref="M3455">IF(AND(G3455&lt;&gt;0,G3455&lt;&gt;""),IF(E3455="","",IF(ISNUMBER(MATCH(SUBSTITUTE(E3455," ",""),SUBSTITUTE('Look Up Values'!$I$2:$I$10," ",""),0)),"","State error")),"")</f>
        <v/>
      </c>
      <c r="N3455" s="242" t="str" cm="1">
        <f t="array" ref="N3455">IF(AND(G3455&lt;&gt;0,G3455&lt;&gt;""),IF(F3455="","",IF(ISNUMBER(MATCH(SUBSTITUTE(F3455," ",""),SUBSTITUTE('Look Up Values'!$W$2:$W$30," ",""),0)),"","D&amp;R error")),"")</f>
        <v/>
      </c>
      <c r="O3455" s="256" t="str">
        <f t="shared" si="107"/>
        <v/>
      </c>
    </row>
    <row r="3456" spans="1:15" ht="15.75">
      <c r="A3456" s="250">
        <v>3449</v>
      </c>
      <c r="B3456" s="208"/>
      <c r="C3456" s="49"/>
      <c r="D3456" s="50"/>
      <c r="E3456" s="50"/>
      <c r="F3456" s="50"/>
      <c r="G3456" s="209"/>
      <c r="H3456" s="48"/>
      <c r="I3456" s="457" t="str">
        <f t="shared" si="106"/>
        <v/>
      </c>
      <c r="J3456" s="241" cm="1">
        <f t="array" ref="J3456">SUMPRODUCT(--(K3456:N3456&lt;&gt;"")) + IF(TRIM(O3456)="",0,LEN(O3456)-LEN(SUBSTITUTE(O3456,",",""))+1)</f>
        <v>0</v>
      </c>
      <c r="K3456" s="242" t="str">
        <f>IF(AND(G3456&lt;&gt;0,G3456&lt;&gt;""),IF(B3456="","",IF(ISNUMBER(MATCH(B3456,'Look Up Values'!$B$2:$B$500,0)),"","Dest. error")),"")</f>
        <v/>
      </c>
      <c r="L3456" s="242" t="str">
        <f>IF(AND(G3456&lt;&gt;0,G3456&lt;&gt;""),IF(C3456="","",IF(AND(ISNUMBER(--LEFT(C3456,FIND(" ",C3456&amp;" ")-1)),OR(LEN(LEFT(C3456,FIND(" ",C3456&amp;" ")-1))=6,LEN(LEFT(C3456,FIND(" ",C3456&amp;" ")-1))=7),OR(ISNUMBER(MATCH(LEFT(C3456,FIND(" ",C3456&amp;" ")-1),'Look Up Values'!$G$2:$G$1000,0)),ISNUMBER(MATCH(LEFT(C3456,FIND(" ",C3456&amp;" ")-1),'Look Up Values'!$AE$2:$AE$2000,0)))),"","EWC error")),"")</f>
        <v/>
      </c>
      <c r="M3456" s="242" t="str" cm="1">
        <f t="array" ref="M3456">IF(AND(G3456&lt;&gt;0,G3456&lt;&gt;""),IF(E3456="","",IF(ISNUMBER(MATCH(SUBSTITUTE(E3456," ",""),SUBSTITUTE('Look Up Values'!$I$2:$I$10," ",""),0)),"","State error")),"")</f>
        <v/>
      </c>
      <c r="N3456" s="242" t="str" cm="1">
        <f t="array" ref="N3456">IF(AND(G3456&lt;&gt;0,G3456&lt;&gt;""),IF(F3456="","",IF(ISNUMBER(MATCH(SUBSTITUTE(F3456," ",""),SUBSTITUTE('Look Up Values'!$W$2:$W$30," ",""),0)),"","D&amp;R error")),"")</f>
        <v/>
      </c>
      <c r="O3456" s="256" t="str">
        <f t="shared" si="107"/>
        <v/>
      </c>
    </row>
    <row r="3457" spans="1:15" ht="15.75">
      <c r="A3457" s="250">
        <v>3450</v>
      </c>
      <c r="B3457" s="208"/>
      <c r="C3457" s="49"/>
      <c r="D3457" s="50"/>
      <c r="E3457" s="50"/>
      <c r="F3457" s="50"/>
      <c r="G3457" s="209"/>
      <c r="H3457" s="48"/>
      <c r="I3457" s="457" t="str">
        <f t="shared" si="106"/>
        <v/>
      </c>
      <c r="J3457" s="241" cm="1">
        <f t="array" ref="J3457">SUMPRODUCT(--(K3457:N3457&lt;&gt;"")) + IF(TRIM(O3457)="",0,LEN(O3457)-LEN(SUBSTITUTE(O3457,",",""))+1)</f>
        <v>0</v>
      </c>
      <c r="K3457" s="242" t="str">
        <f>IF(AND(G3457&lt;&gt;0,G3457&lt;&gt;""),IF(B3457="","",IF(ISNUMBER(MATCH(B3457,'Look Up Values'!$B$2:$B$500,0)),"","Dest. error")),"")</f>
        <v/>
      </c>
      <c r="L3457" s="242" t="str">
        <f>IF(AND(G3457&lt;&gt;0,G3457&lt;&gt;""),IF(C3457="","",IF(AND(ISNUMBER(--LEFT(C3457,FIND(" ",C3457&amp;" ")-1)),OR(LEN(LEFT(C3457,FIND(" ",C3457&amp;" ")-1))=6,LEN(LEFT(C3457,FIND(" ",C3457&amp;" ")-1))=7),OR(ISNUMBER(MATCH(LEFT(C3457,FIND(" ",C3457&amp;" ")-1),'Look Up Values'!$G$2:$G$1000,0)),ISNUMBER(MATCH(LEFT(C3457,FIND(" ",C3457&amp;" ")-1),'Look Up Values'!$AE$2:$AE$2000,0)))),"","EWC error")),"")</f>
        <v/>
      </c>
      <c r="M3457" s="242" t="str" cm="1">
        <f t="array" ref="M3457">IF(AND(G3457&lt;&gt;0,G3457&lt;&gt;""),IF(E3457="","",IF(ISNUMBER(MATCH(SUBSTITUTE(E3457," ",""),SUBSTITUTE('Look Up Values'!$I$2:$I$10," ",""),0)),"","State error")),"")</f>
        <v/>
      </c>
      <c r="N3457" s="242" t="str" cm="1">
        <f t="array" ref="N3457">IF(AND(G3457&lt;&gt;0,G3457&lt;&gt;""),IF(F3457="","",IF(ISNUMBER(MATCH(SUBSTITUTE(F3457," ",""),SUBSTITUTE('Look Up Values'!$W$2:$W$30," ",""),0)),"","D&amp;R error")),"")</f>
        <v/>
      </c>
      <c r="O3457" s="256" t="str">
        <f t="shared" si="107"/>
        <v/>
      </c>
    </row>
    <row r="3458" spans="1:15" ht="15.75">
      <c r="A3458" s="250">
        <v>3451</v>
      </c>
      <c r="B3458" s="208"/>
      <c r="C3458" s="49"/>
      <c r="D3458" s="50"/>
      <c r="E3458" s="50"/>
      <c r="F3458" s="50"/>
      <c r="G3458" s="209"/>
      <c r="H3458" s="48"/>
      <c r="I3458" s="457" t="str">
        <f t="shared" si="106"/>
        <v/>
      </c>
      <c r="J3458" s="241" cm="1">
        <f t="array" ref="J3458">SUMPRODUCT(--(K3458:N3458&lt;&gt;"")) + IF(TRIM(O3458)="",0,LEN(O3458)-LEN(SUBSTITUTE(O3458,",",""))+1)</f>
        <v>0</v>
      </c>
      <c r="K3458" s="242" t="str">
        <f>IF(AND(G3458&lt;&gt;0,G3458&lt;&gt;""),IF(B3458="","",IF(ISNUMBER(MATCH(B3458,'Look Up Values'!$B$2:$B$500,0)),"","Dest. error")),"")</f>
        <v/>
      </c>
      <c r="L3458" s="242" t="str">
        <f>IF(AND(G3458&lt;&gt;0,G3458&lt;&gt;""),IF(C3458="","",IF(AND(ISNUMBER(--LEFT(C3458,FIND(" ",C3458&amp;" ")-1)),OR(LEN(LEFT(C3458,FIND(" ",C3458&amp;" ")-1))=6,LEN(LEFT(C3458,FIND(" ",C3458&amp;" ")-1))=7),OR(ISNUMBER(MATCH(LEFT(C3458,FIND(" ",C3458&amp;" ")-1),'Look Up Values'!$G$2:$G$1000,0)),ISNUMBER(MATCH(LEFT(C3458,FIND(" ",C3458&amp;" ")-1),'Look Up Values'!$AE$2:$AE$2000,0)))),"","EWC error")),"")</f>
        <v/>
      </c>
      <c r="M3458" s="242" t="str" cm="1">
        <f t="array" ref="M3458">IF(AND(G3458&lt;&gt;0,G3458&lt;&gt;""),IF(E3458="","",IF(ISNUMBER(MATCH(SUBSTITUTE(E3458," ",""),SUBSTITUTE('Look Up Values'!$I$2:$I$10," ",""),0)),"","State error")),"")</f>
        <v/>
      </c>
      <c r="N3458" s="242" t="str" cm="1">
        <f t="array" ref="N3458">IF(AND(G3458&lt;&gt;0,G3458&lt;&gt;""),IF(F3458="","",IF(ISNUMBER(MATCH(SUBSTITUTE(F3458," ",""),SUBSTITUTE('Look Up Values'!$W$2:$W$30," ",""),0)),"","D&amp;R error")),"")</f>
        <v/>
      </c>
      <c r="O3458" s="256" t="str">
        <f t="shared" si="107"/>
        <v/>
      </c>
    </row>
    <row r="3459" spans="1:15" ht="15.75">
      <c r="A3459" s="250">
        <v>3452</v>
      </c>
      <c r="B3459" s="208"/>
      <c r="C3459" s="49"/>
      <c r="D3459" s="50"/>
      <c r="E3459" s="50"/>
      <c r="F3459" s="50"/>
      <c r="G3459" s="209"/>
      <c r="H3459" s="48"/>
      <c r="I3459" s="457" t="str">
        <f t="shared" si="106"/>
        <v/>
      </c>
      <c r="J3459" s="241" cm="1">
        <f t="array" ref="J3459">SUMPRODUCT(--(K3459:N3459&lt;&gt;"")) + IF(TRIM(O3459)="",0,LEN(O3459)-LEN(SUBSTITUTE(O3459,",",""))+1)</f>
        <v>0</v>
      </c>
      <c r="K3459" s="242" t="str">
        <f>IF(AND(G3459&lt;&gt;0,G3459&lt;&gt;""),IF(B3459="","",IF(ISNUMBER(MATCH(B3459,'Look Up Values'!$B$2:$B$500,0)),"","Dest. error")),"")</f>
        <v/>
      </c>
      <c r="L3459" s="242" t="str">
        <f>IF(AND(G3459&lt;&gt;0,G3459&lt;&gt;""),IF(C3459="","",IF(AND(ISNUMBER(--LEFT(C3459,FIND(" ",C3459&amp;" ")-1)),OR(LEN(LEFT(C3459,FIND(" ",C3459&amp;" ")-1))=6,LEN(LEFT(C3459,FIND(" ",C3459&amp;" ")-1))=7),OR(ISNUMBER(MATCH(LEFT(C3459,FIND(" ",C3459&amp;" ")-1),'Look Up Values'!$G$2:$G$1000,0)),ISNUMBER(MATCH(LEFT(C3459,FIND(" ",C3459&amp;" ")-1),'Look Up Values'!$AE$2:$AE$2000,0)))),"","EWC error")),"")</f>
        <v/>
      </c>
      <c r="M3459" s="242" t="str" cm="1">
        <f t="array" ref="M3459">IF(AND(G3459&lt;&gt;0,G3459&lt;&gt;""),IF(E3459="","",IF(ISNUMBER(MATCH(SUBSTITUTE(E3459," ",""),SUBSTITUTE('Look Up Values'!$I$2:$I$10," ",""),0)),"","State error")),"")</f>
        <v/>
      </c>
      <c r="N3459" s="242" t="str" cm="1">
        <f t="array" ref="N3459">IF(AND(G3459&lt;&gt;0,G3459&lt;&gt;""),IF(F3459="","",IF(ISNUMBER(MATCH(SUBSTITUTE(F3459," ",""),SUBSTITUTE('Look Up Values'!$W$2:$W$30," ",""),0)),"","D&amp;R error")),"")</f>
        <v/>
      </c>
      <c r="O3459" s="256" t="str">
        <f t="shared" si="107"/>
        <v/>
      </c>
    </row>
    <row r="3460" spans="1:15" ht="15.75">
      <c r="A3460" s="250">
        <v>3453</v>
      </c>
      <c r="B3460" s="208"/>
      <c r="C3460" s="49"/>
      <c r="D3460" s="50"/>
      <c r="E3460" s="50"/>
      <c r="F3460" s="50"/>
      <c r="G3460" s="209"/>
      <c r="H3460" s="48"/>
      <c r="I3460" s="457" t="str">
        <f t="shared" si="106"/>
        <v/>
      </c>
      <c r="J3460" s="241" cm="1">
        <f t="array" ref="J3460">SUMPRODUCT(--(K3460:N3460&lt;&gt;"")) + IF(TRIM(O3460)="",0,LEN(O3460)-LEN(SUBSTITUTE(O3460,",",""))+1)</f>
        <v>0</v>
      </c>
      <c r="K3460" s="242" t="str">
        <f>IF(AND(G3460&lt;&gt;0,G3460&lt;&gt;""),IF(B3460="","",IF(ISNUMBER(MATCH(B3460,'Look Up Values'!$B$2:$B$500,0)),"","Dest. error")),"")</f>
        <v/>
      </c>
      <c r="L3460" s="242" t="str">
        <f>IF(AND(G3460&lt;&gt;0,G3460&lt;&gt;""),IF(C3460="","",IF(AND(ISNUMBER(--LEFT(C3460,FIND(" ",C3460&amp;" ")-1)),OR(LEN(LEFT(C3460,FIND(" ",C3460&amp;" ")-1))=6,LEN(LEFT(C3460,FIND(" ",C3460&amp;" ")-1))=7),OR(ISNUMBER(MATCH(LEFT(C3460,FIND(" ",C3460&amp;" ")-1),'Look Up Values'!$G$2:$G$1000,0)),ISNUMBER(MATCH(LEFT(C3460,FIND(" ",C3460&amp;" ")-1),'Look Up Values'!$AE$2:$AE$2000,0)))),"","EWC error")),"")</f>
        <v/>
      </c>
      <c r="M3460" s="242" t="str" cm="1">
        <f t="array" ref="M3460">IF(AND(G3460&lt;&gt;0,G3460&lt;&gt;""),IF(E3460="","",IF(ISNUMBER(MATCH(SUBSTITUTE(E3460," ",""),SUBSTITUTE('Look Up Values'!$I$2:$I$10," ",""),0)),"","State error")),"")</f>
        <v/>
      </c>
      <c r="N3460" s="242" t="str" cm="1">
        <f t="array" ref="N3460">IF(AND(G3460&lt;&gt;0,G3460&lt;&gt;""),IF(F3460="","",IF(ISNUMBER(MATCH(SUBSTITUTE(F3460," ",""),SUBSTITUTE('Look Up Values'!$W$2:$W$30," ",""),0)),"","D&amp;R error")),"")</f>
        <v/>
      </c>
      <c r="O3460" s="256" t="str">
        <f t="shared" si="107"/>
        <v/>
      </c>
    </row>
    <row r="3461" spans="1:15" ht="15.75">
      <c r="A3461" s="250">
        <v>3454</v>
      </c>
      <c r="B3461" s="208"/>
      <c r="C3461" s="49"/>
      <c r="D3461" s="50"/>
      <c r="E3461" s="50"/>
      <c r="F3461" s="50"/>
      <c r="G3461" s="209"/>
      <c r="H3461" s="48"/>
      <c r="I3461" s="457" t="str">
        <f t="shared" si="106"/>
        <v/>
      </c>
      <c r="J3461" s="241" cm="1">
        <f t="array" ref="J3461">SUMPRODUCT(--(K3461:N3461&lt;&gt;"")) + IF(TRIM(O3461)="",0,LEN(O3461)-LEN(SUBSTITUTE(O3461,",",""))+1)</f>
        <v>0</v>
      </c>
      <c r="K3461" s="242" t="str">
        <f>IF(AND(G3461&lt;&gt;0,G3461&lt;&gt;""),IF(B3461="","",IF(ISNUMBER(MATCH(B3461,'Look Up Values'!$B$2:$B$500,0)),"","Dest. error")),"")</f>
        <v/>
      </c>
      <c r="L3461" s="242" t="str">
        <f>IF(AND(G3461&lt;&gt;0,G3461&lt;&gt;""),IF(C3461="","",IF(AND(ISNUMBER(--LEFT(C3461,FIND(" ",C3461&amp;" ")-1)),OR(LEN(LEFT(C3461,FIND(" ",C3461&amp;" ")-1))=6,LEN(LEFT(C3461,FIND(" ",C3461&amp;" ")-1))=7),OR(ISNUMBER(MATCH(LEFT(C3461,FIND(" ",C3461&amp;" ")-1),'Look Up Values'!$G$2:$G$1000,0)),ISNUMBER(MATCH(LEFT(C3461,FIND(" ",C3461&amp;" ")-1),'Look Up Values'!$AE$2:$AE$2000,0)))),"","EWC error")),"")</f>
        <v/>
      </c>
      <c r="M3461" s="242" t="str" cm="1">
        <f t="array" ref="M3461">IF(AND(G3461&lt;&gt;0,G3461&lt;&gt;""),IF(E3461="","",IF(ISNUMBER(MATCH(SUBSTITUTE(E3461," ",""),SUBSTITUTE('Look Up Values'!$I$2:$I$10," ",""),0)),"","State error")),"")</f>
        <v/>
      </c>
      <c r="N3461" s="242" t="str" cm="1">
        <f t="array" ref="N3461">IF(AND(G3461&lt;&gt;0,G3461&lt;&gt;""),IF(F3461="","",IF(ISNUMBER(MATCH(SUBSTITUTE(F3461," ",""),SUBSTITUTE('Look Up Values'!$W$2:$W$30," ",""),0)),"","D&amp;R error")),"")</f>
        <v/>
      </c>
      <c r="O3461" s="256" t="str">
        <f t="shared" si="107"/>
        <v/>
      </c>
    </row>
    <row r="3462" spans="1:15" ht="15.75">
      <c r="A3462" s="250">
        <v>3455</v>
      </c>
      <c r="B3462" s="208"/>
      <c r="C3462" s="49"/>
      <c r="D3462" s="50"/>
      <c r="E3462" s="50"/>
      <c r="F3462" s="50"/>
      <c r="G3462" s="209"/>
      <c r="H3462" s="48"/>
      <c r="I3462" s="457" t="str">
        <f t="shared" si="106"/>
        <v/>
      </c>
      <c r="J3462" s="241" cm="1">
        <f t="array" ref="J3462">SUMPRODUCT(--(K3462:N3462&lt;&gt;"")) + IF(TRIM(O3462)="",0,LEN(O3462)-LEN(SUBSTITUTE(O3462,",",""))+1)</f>
        <v>0</v>
      </c>
      <c r="K3462" s="242" t="str">
        <f>IF(AND(G3462&lt;&gt;0,G3462&lt;&gt;""),IF(B3462="","",IF(ISNUMBER(MATCH(B3462,'Look Up Values'!$B$2:$B$500,0)),"","Dest. error")),"")</f>
        <v/>
      </c>
      <c r="L3462" s="242" t="str">
        <f>IF(AND(G3462&lt;&gt;0,G3462&lt;&gt;""),IF(C3462="","",IF(AND(ISNUMBER(--LEFT(C3462,FIND(" ",C3462&amp;" ")-1)),OR(LEN(LEFT(C3462,FIND(" ",C3462&amp;" ")-1))=6,LEN(LEFT(C3462,FIND(" ",C3462&amp;" ")-1))=7),OR(ISNUMBER(MATCH(LEFT(C3462,FIND(" ",C3462&amp;" ")-1),'Look Up Values'!$G$2:$G$1000,0)),ISNUMBER(MATCH(LEFT(C3462,FIND(" ",C3462&amp;" ")-1),'Look Up Values'!$AE$2:$AE$2000,0)))),"","EWC error")),"")</f>
        <v/>
      </c>
      <c r="M3462" s="242" t="str" cm="1">
        <f t="array" ref="M3462">IF(AND(G3462&lt;&gt;0,G3462&lt;&gt;""),IF(E3462="","",IF(ISNUMBER(MATCH(SUBSTITUTE(E3462," ",""),SUBSTITUTE('Look Up Values'!$I$2:$I$10," ",""),0)),"","State error")),"")</f>
        <v/>
      </c>
      <c r="N3462" s="242" t="str" cm="1">
        <f t="array" ref="N3462">IF(AND(G3462&lt;&gt;0,G3462&lt;&gt;""),IF(F3462="","",IF(ISNUMBER(MATCH(SUBSTITUTE(F3462," ",""),SUBSTITUTE('Look Up Values'!$W$2:$W$30," ",""),0)),"","D&amp;R error")),"")</f>
        <v/>
      </c>
      <c r="O3462" s="256" t="str">
        <f t="shared" si="107"/>
        <v/>
      </c>
    </row>
    <row r="3463" spans="1:15" ht="15.75">
      <c r="A3463" s="250">
        <v>3456</v>
      </c>
      <c r="B3463" s="208"/>
      <c r="C3463" s="49"/>
      <c r="D3463" s="50"/>
      <c r="E3463" s="50"/>
      <c r="F3463" s="50"/>
      <c r="G3463" s="209"/>
      <c r="H3463" s="48"/>
      <c r="I3463" s="457" t="str">
        <f t="shared" si="106"/>
        <v/>
      </c>
      <c r="J3463" s="241" cm="1">
        <f t="array" ref="J3463">SUMPRODUCT(--(K3463:N3463&lt;&gt;"")) + IF(TRIM(O3463)="",0,LEN(O3463)-LEN(SUBSTITUTE(O3463,",",""))+1)</f>
        <v>0</v>
      </c>
      <c r="K3463" s="242" t="str">
        <f>IF(AND(G3463&lt;&gt;0,G3463&lt;&gt;""),IF(B3463="","",IF(ISNUMBER(MATCH(B3463,'Look Up Values'!$B$2:$B$500,0)),"","Dest. error")),"")</f>
        <v/>
      </c>
      <c r="L3463" s="242" t="str">
        <f>IF(AND(G3463&lt;&gt;0,G3463&lt;&gt;""),IF(C3463="","",IF(AND(ISNUMBER(--LEFT(C3463,FIND(" ",C3463&amp;" ")-1)),OR(LEN(LEFT(C3463,FIND(" ",C3463&amp;" ")-1))=6,LEN(LEFT(C3463,FIND(" ",C3463&amp;" ")-1))=7),OR(ISNUMBER(MATCH(LEFT(C3463,FIND(" ",C3463&amp;" ")-1),'Look Up Values'!$G$2:$G$1000,0)),ISNUMBER(MATCH(LEFT(C3463,FIND(" ",C3463&amp;" ")-1),'Look Up Values'!$AE$2:$AE$2000,0)))),"","EWC error")),"")</f>
        <v/>
      </c>
      <c r="M3463" s="242" t="str" cm="1">
        <f t="array" ref="M3463">IF(AND(G3463&lt;&gt;0,G3463&lt;&gt;""),IF(E3463="","",IF(ISNUMBER(MATCH(SUBSTITUTE(E3463," ",""),SUBSTITUTE('Look Up Values'!$I$2:$I$10," ",""),0)),"","State error")),"")</f>
        <v/>
      </c>
      <c r="N3463" s="242" t="str" cm="1">
        <f t="array" ref="N3463">IF(AND(G3463&lt;&gt;0,G3463&lt;&gt;""),IF(F3463="","",IF(ISNUMBER(MATCH(SUBSTITUTE(F3463," ",""),SUBSTITUTE('Look Up Values'!$W$2:$W$30," ",""),0)),"","D&amp;R error")),"")</f>
        <v/>
      </c>
      <c r="O3463" s="256" t="str">
        <f t="shared" si="107"/>
        <v/>
      </c>
    </row>
    <row r="3464" spans="1:15" ht="15.75">
      <c r="A3464" s="250">
        <v>3457</v>
      </c>
      <c r="B3464" s="208"/>
      <c r="C3464" s="49"/>
      <c r="D3464" s="50"/>
      <c r="E3464" s="50"/>
      <c r="F3464" s="50"/>
      <c r="G3464" s="209"/>
      <c r="H3464" s="48"/>
      <c r="I3464" s="457" t="str">
        <f t="shared" si="106"/>
        <v/>
      </c>
      <c r="J3464" s="241" cm="1">
        <f t="array" ref="J3464">SUMPRODUCT(--(K3464:N3464&lt;&gt;"")) + IF(TRIM(O3464)="",0,LEN(O3464)-LEN(SUBSTITUTE(O3464,",",""))+1)</f>
        <v>0</v>
      </c>
      <c r="K3464" s="242" t="str">
        <f>IF(AND(G3464&lt;&gt;0,G3464&lt;&gt;""),IF(B3464="","",IF(ISNUMBER(MATCH(B3464,'Look Up Values'!$B$2:$B$500,0)),"","Dest. error")),"")</f>
        <v/>
      </c>
      <c r="L3464" s="242" t="str">
        <f>IF(AND(G3464&lt;&gt;0,G3464&lt;&gt;""),IF(C3464="","",IF(AND(ISNUMBER(--LEFT(C3464,FIND(" ",C3464&amp;" ")-1)),OR(LEN(LEFT(C3464,FIND(" ",C3464&amp;" ")-1))=6,LEN(LEFT(C3464,FIND(" ",C3464&amp;" ")-1))=7),OR(ISNUMBER(MATCH(LEFT(C3464,FIND(" ",C3464&amp;" ")-1),'Look Up Values'!$G$2:$G$1000,0)),ISNUMBER(MATCH(LEFT(C3464,FIND(" ",C3464&amp;" ")-1),'Look Up Values'!$AE$2:$AE$2000,0)))),"","EWC error")),"")</f>
        <v/>
      </c>
      <c r="M3464" s="242" t="str" cm="1">
        <f t="array" ref="M3464">IF(AND(G3464&lt;&gt;0,G3464&lt;&gt;""),IF(E3464="","",IF(ISNUMBER(MATCH(SUBSTITUTE(E3464," ",""),SUBSTITUTE('Look Up Values'!$I$2:$I$10," ",""),0)),"","State error")),"")</f>
        <v/>
      </c>
      <c r="N3464" s="242" t="str" cm="1">
        <f t="array" ref="N3464">IF(AND(G3464&lt;&gt;0,G3464&lt;&gt;""),IF(F3464="","",IF(ISNUMBER(MATCH(SUBSTITUTE(F3464," ",""),SUBSTITUTE('Look Up Values'!$W$2:$W$30," ",""),0)),"","D&amp;R error")),"")</f>
        <v/>
      </c>
      <c r="O3464" s="256" t="str">
        <f t="shared" si="107"/>
        <v/>
      </c>
    </row>
    <row r="3465" spans="1:15" ht="15.75">
      <c r="A3465" s="250">
        <v>3458</v>
      </c>
      <c r="B3465" s="208"/>
      <c r="C3465" s="49"/>
      <c r="D3465" s="50"/>
      <c r="E3465" s="50"/>
      <c r="F3465" s="50"/>
      <c r="G3465" s="209"/>
      <c r="H3465" s="48"/>
      <c r="I3465" s="457" t="str">
        <f t="shared" ref="I3465:I3528" si="108">IF(IFERROR(--SUBSTITUTE(J3465,CHAR(160),""),0)&gt;0,A3465,"")</f>
        <v/>
      </c>
      <c r="J3465" s="241" cm="1">
        <f t="array" ref="J3465">SUMPRODUCT(--(K3465:N3465&lt;&gt;"")) + IF(TRIM(O3465)="",0,LEN(O3465)-LEN(SUBSTITUTE(O3465,",",""))+1)</f>
        <v>0</v>
      </c>
      <c r="K3465" s="242" t="str">
        <f>IF(AND(G3465&lt;&gt;0,G3465&lt;&gt;""),IF(B3465="","",IF(ISNUMBER(MATCH(B3465,'Look Up Values'!$B$2:$B$500,0)),"","Dest. error")),"")</f>
        <v/>
      </c>
      <c r="L3465" s="242" t="str">
        <f>IF(AND(G3465&lt;&gt;0,G3465&lt;&gt;""),IF(C3465="","",IF(AND(ISNUMBER(--LEFT(C3465,FIND(" ",C3465&amp;" ")-1)),OR(LEN(LEFT(C3465,FIND(" ",C3465&amp;" ")-1))=6,LEN(LEFT(C3465,FIND(" ",C3465&amp;" ")-1))=7),OR(ISNUMBER(MATCH(LEFT(C3465,FIND(" ",C3465&amp;" ")-1),'Look Up Values'!$G$2:$G$1000,0)),ISNUMBER(MATCH(LEFT(C3465,FIND(" ",C3465&amp;" ")-1),'Look Up Values'!$AE$2:$AE$2000,0)))),"","EWC error")),"")</f>
        <v/>
      </c>
      <c r="M3465" s="242" t="str" cm="1">
        <f t="array" ref="M3465">IF(AND(G3465&lt;&gt;0,G3465&lt;&gt;""),IF(E3465="","",IF(ISNUMBER(MATCH(SUBSTITUTE(E3465," ",""),SUBSTITUTE('Look Up Values'!$I$2:$I$10," ",""),0)),"","State error")),"")</f>
        <v/>
      </c>
      <c r="N3465" s="242" t="str" cm="1">
        <f t="array" ref="N3465">IF(AND(G3465&lt;&gt;0,G3465&lt;&gt;""),IF(F3465="","",IF(ISNUMBER(MATCH(SUBSTITUTE(F3465," ",""),SUBSTITUTE('Look Up Values'!$W$2:$W$30," ",""),0)),"","D&amp;R error")),"")</f>
        <v/>
      </c>
      <c r="O3465" s="256" t="str">
        <f t="shared" ref="O3465:O3528" si="109">IF(OR(G3465="",G3465=0),"",IF((TRIM(SUBSTITUTE(B3465,CHAR(160),""))&amp;TRIM(SUBSTITUTE(C3465,CHAR(160),""))&amp;TRIM(SUBSTITUTE(F3465,CHAR(160),""))&amp;TRIM(SUBSTITUTE(E3465,CHAR(160),"")))&lt;&gt;"",IF((--(TRIM(SUBSTITUTE(B3465,CHAR(160),""))&lt;&gt;"")+--(TRIM(SUBSTITUTE(C3465,CHAR(160),""))&lt;&gt;"")+--(TRIM(SUBSTITUTE(F3465,CHAR(160),""))&lt;&gt;"")+--(TRIM(SUBSTITUTE(E3465,CHAR(160),""))&lt;&gt;""))=4,"",LEFT(IF(TRIM(SUBSTITUTE(B3465,CHAR(160),""))="","Dest, ","")&amp;IF(TRIM(SUBSTITUTE(C3465,CHAR(160),""))="","EWC, ","")&amp;IF(TRIM(SUBSTITUTE(F3465,CHAR(160),""))="","D&amp;R, ","")&amp;IF(TRIM(SUBSTITUTE(E3465,CHAR(160),""))="","State, ",""),LEN(IF(TRIM(SUBSTITUTE(B3465,CHAR(160),""))="","Dest, ","")&amp;IF(TRIM(SUBSTITUTE(C3465,CHAR(160),""))="","EWC, ","")&amp;IF(TRIM(SUBSTITUTE(F3465,CHAR(160),""))="","D&amp;R, ","")&amp;IF(TRIM(SUBSTITUTE(E3465,CHAR(160),""))="","State, ",""))-2)),LEFT(IF(TRIM(SUBSTITUTE(B3465,CHAR(160),""))="","Dest, ","")&amp;IF(TRIM(SUBSTITUTE(C3465,CHAR(160),""))="","EWC, ","")&amp;IF(TRIM(SUBSTITUTE(F3465,CHAR(160),""))="","D&amp;R, ","")&amp;IF(TRIM(SUBSTITUTE(E3465,CHAR(160),""))="","State, ",""),LEN(IF(TRIM(SUBSTITUTE(B3465,CHAR(160),""))="","Dest, ","")&amp;IF(TRIM(SUBSTITUTE(C3465,CHAR(160),""))="","EWC, ","")&amp;IF(TRIM(SUBSTITUTE(F3465,CHAR(160),""))="","D&amp;R, ","")&amp;IF(TRIM(SUBSTITUTE(E3465,CHAR(160),""))="","State, ",""))-2)))</f>
        <v/>
      </c>
    </row>
    <row r="3466" spans="1:15" ht="15.75">
      <c r="A3466" s="250">
        <v>3459</v>
      </c>
      <c r="B3466" s="208"/>
      <c r="C3466" s="49"/>
      <c r="D3466" s="50"/>
      <c r="E3466" s="50"/>
      <c r="F3466" s="50"/>
      <c r="G3466" s="209"/>
      <c r="H3466" s="48"/>
      <c r="I3466" s="457" t="str">
        <f t="shared" si="108"/>
        <v/>
      </c>
      <c r="J3466" s="241" cm="1">
        <f t="array" ref="J3466">SUMPRODUCT(--(K3466:N3466&lt;&gt;"")) + IF(TRIM(O3466)="",0,LEN(O3466)-LEN(SUBSTITUTE(O3466,",",""))+1)</f>
        <v>0</v>
      </c>
      <c r="K3466" s="242" t="str">
        <f>IF(AND(G3466&lt;&gt;0,G3466&lt;&gt;""),IF(B3466="","",IF(ISNUMBER(MATCH(B3466,'Look Up Values'!$B$2:$B$500,0)),"","Dest. error")),"")</f>
        <v/>
      </c>
      <c r="L3466" s="242" t="str">
        <f>IF(AND(G3466&lt;&gt;0,G3466&lt;&gt;""),IF(C3466="","",IF(AND(ISNUMBER(--LEFT(C3466,FIND(" ",C3466&amp;" ")-1)),OR(LEN(LEFT(C3466,FIND(" ",C3466&amp;" ")-1))=6,LEN(LEFT(C3466,FIND(" ",C3466&amp;" ")-1))=7),OR(ISNUMBER(MATCH(LEFT(C3466,FIND(" ",C3466&amp;" ")-1),'Look Up Values'!$G$2:$G$1000,0)),ISNUMBER(MATCH(LEFT(C3466,FIND(" ",C3466&amp;" ")-1),'Look Up Values'!$AE$2:$AE$2000,0)))),"","EWC error")),"")</f>
        <v/>
      </c>
      <c r="M3466" s="242" t="str" cm="1">
        <f t="array" ref="M3466">IF(AND(G3466&lt;&gt;0,G3466&lt;&gt;""),IF(E3466="","",IF(ISNUMBER(MATCH(SUBSTITUTE(E3466," ",""),SUBSTITUTE('Look Up Values'!$I$2:$I$10," ",""),0)),"","State error")),"")</f>
        <v/>
      </c>
      <c r="N3466" s="242" t="str" cm="1">
        <f t="array" ref="N3466">IF(AND(G3466&lt;&gt;0,G3466&lt;&gt;""),IF(F3466="","",IF(ISNUMBER(MATCH(SUBSTITUTE(F3466," ",""),SUBSTITUTE('Look Up Values'!$W$2:$W$30," ",""),0)),"","D&amp;R error")),"")</f>
        <v/>
      </c>
      <c r="O3466" s="256" t="str">
        <f t="shared" si="109"/>
        <v/>
      </c>
    </row>
    <row r="3467" spans="1:15" ht="15.75">
      <c r="A3467" s="250">
        <v>3460</v>
      </c>
      <c r="B3467" s="208"/>
      <c r="C3467" s="49"/>
      <c r="D3467" s="50"/>
      <c r="E3467" s="50"/>
      <c r="F3467" s="50"/>
      <c r="G3467" s="209"/>
      <c r="H3467" s="48"/>
      <c r="I3467" s="457" t="str">
        <f t="shared" si="108"/>
        <v/>
      </c>
      <c r="J3467" s="241" cm="1">
        <f t="array" ref="J3467">SUMPRODUCT(--(K3467:N3467&lt;&gt;"")) + IF(TRIM(O3467)="",0,LEN(O3467)-LEN(SUBSTITUTE(O3467,",",""))+1)</f>
        <v>0</v>
      </c>
      <c r="K3467" s="242" t="str">
        <f>IF(AND(G3467&lt;&gt;0,G3467&lt;&gt;""),IF(B3467="","",IF(ISNUMBER(MATCH(B3467,'Look Up Values'!$B$2:$B$500,0)),"","Dest. error")),"")</f>
        <v/>
      </c>
      <c r="L3467" s="242" t="str">
        <f>IF(AND(G3467&lt;&gt;0,G3467&lt;&gt;""),IF(C3467="","",IF(AND(ISNUMBER(--LEFT(C3467,FIND(" ",C3467&amp;" ")-1)),OR(LEN(LEFT(C3467,FIND(" ",C3467&amp;" ")-1))=6,LEN(LEFT(C3467,FIND(" ",C3467&amp;" ")-1))=7),OR(ISNUMBER(MATCH(LEFT(C3467,FIND(" ",C3467&amp;" ")-1),'Look Up Values'!$G$2:$G$1000,0)),ISNUMBER(MATCH(LEFT(C3467,FIND(" ",C3467&amp;" ")-1),'Look Up Values'!$AE$2:$AE$2000,0)))),"","EWC error")),"")</f>
        <v/>
      </c>
      <c r="M3467" s="242" t="str" cm="1">
        <f t="array" ref="M3467">IF(AND(G3467&lt;&gt;0,G3467&lt;&gt;""),IF(E3467="","",IF(ISNUMBER(MATCH(SUBSTITUTE(E3467," ",""),SUBSTITUTE('Look Up Values'!$I$2:$I$10," ",""),0)),"","State error")),"")</f>
        <v/>
      </c>
      <c r="N3467" s="242" t="str" cm="1">
        <f t="array" ref="N3467">IF(AND(G3467&lt;&gt;0,G3467&lt;&gt;""),IF(F3467="","",IF(ISNUMBER(MATCH(SUBSTITUTE(F3467," ",""),SUBSTITUTE('Look Up Values'!$W$2:$W$30," ",""),0)),"","D&amp;R error")),"")</f>
        <v/>
      </c>
      <c r="O3467" s="256" t="str">
        <f t="shared" si="109"/>
        <v/>
      </c>
    </row>
    <row r="3468" spans="1:15" ht="15.75">
      <c r="A3468" s="250">
        <v>3461</v>
      </c>
      <c r="B3468" s="208"/>
      <c r="C3468" s="49"/>
      <c r="D3468" s="50"/>
      <c r="E3468" s="50"/>
      <c r="F3468" s="50"/>
      <c r="G3468" s="209"/>
      <c r="H3468" s="48"/>
      <c r="I3468" s="457" t="str">
        <f t="shared" si="108"/>
        <v/>
      </c>
      <c r="J3468" s="241" cm="1">
        <f t="array" ref="J3468">SUMPRODUCT(--(K3468:N3468&lt;&gt;"")) + IF(TRIM(O3468)="",0,LEN(O3468)-LEN(SUBSTITUTE(O3468,",",""))+1)</f>
        <v>0</v>
      </c>
      <c r="K3468" s="242" t="str">
        <f>IF(AND(G3468&lt;&gt;0,G3468&lt;&gt;""),IF(B3468="","",IF(ISNUMBER(MATCH(B3468,'Look Up Values'!$B$2:$B$500,0)),"","Dest. error")),"")</f>
        <v/>
      </c>
      <c r="L3468" s="242" t="str">
        <f>IF(AND(G3468&lt;&gt;0,G3468&lt;&gt;""),IF(C3468="","",IF(AND(ISNUMBER(--LEFT(C3468,FIND(" ",C3468&amp;" ")-1)),OR(LEN(LEFT(C3468,FIND(" ",C3468&amp;" ")-1))=6,LEN(LEFT(C3468,FIND(" ",C3468&amp;" ")-1))=7),OR(ISNUMBER(MATCH(LEFT(C3468,FIND(" ",C3468&amp;" ")-1),'Look Up Values'!$G$2:$G$1000,0)),ISNUMBER(MATCH(LEFT(C3468,FIND(" ",C3468&amp;" ")-1),'Look Up Values'!$AE$2:$AE$2000,0)))),"","EWC error")),"")</f>
        <v/>
      </c>
      <c r="M3468" s="242" t="str" cm="1">
        <f t="array" ref="M3468">IF(AND(G3468&lt;&gt;0,G3468&lt;&gt;""),IF(E3468="","",IF(ISNUMBER(MATCH(SUBSTITUTE(E3468," ",""),SUBSTITUTE('Look Up Values'!$I$2:$I$10," ",""),0)),"","State error")),"")</f>
        <v/>
      </c>
      <c r="N3468" s="242" t="str" cm="1">
        <f t="array" ref="N3468">IF(AND(G3468&lt;&gt;0,G3468&lt;&gt;""),IF(F3468="","",IF(ISNUMBER(MATCH(SUBSTITUTE(F3468," ",""),SUBSTITUTE('Look Up Values'!$W$2:$W$30," ",""),0)),"","D&amp;R error")),"")</f>
        <v/>
      </c>
      <c r="O3468" s="256" t="str">
        <f t="shared" si="109"/>
        <v/>
      </c>
    </row>
    <row r="3469" spans="1:15" ht="15.75">
      <c r="A3469" s="250">
        <v>3462</v>
      </c>
      <c r="B3469" s="208"/>
      <c r="C3469" s="49"/>
      <c r="D3469" s="50"/>
      <c r="E3469" s="50"/>
      <c r="F3469" s="50"/>
      <c r="G3469" s="209"/>
      <c r="H3469" s="48"/>
      <c r="I3469" s="457" t="str">
        <f t="shared" si="108"/>
        <v/>
      </c>
      <c r="J3469" s="241" cm="1">
        <f t="array" ref="J3469">SUMPRODUCT(--(K3469:N3469&lt;&gt;"")) + IF(TRIM(O3469)="",0,LEN(O3469)-LEN(SUBSTITUTE(O3469,",",""))+1)</f>
        <v>0</v>
      </c>
      <c r="K3469" s="242" t="str">
        <f>IF(AND(G3469&lt;&gt;0,G3469&lt;&gt;""),IF(B3469="","",IF(ISNUMBER(MATCH(B3469,'Look Up Values'!$B$2:$B$500,0)),"","Dest. error")),"")</f>
        <v/>
      </c>
      <c r="L3469" s="242" t="str">
        <f>IF(AND(G3469&lt;&gt;0,G3469&lt;&gt;""),IF(C3469="","",IF(AND(ISNUMBER(--LEFT(C3469,FIND(" ",C3469&amp;" ")-1)),OR(LEN(LEFT(C3469,FIND(" ",C3469&amp;" ")-1))=6,LEN(LEFT(C3469,FIND(" ",C3469&amp;" ")-1))=7),OR(ISNUMBER(MATCH(LEFT(C3469,FIND(" ",C3469&amp;" ")-1),'Look Up Values'!$G$2:$G$1000,0)),ISNUMBER(MATCH(LEFT(C3469,FIND(" ",C3469&amp;" ")-1),'Look Up Values'!$AE$2:$AE$2000,0)))),"","EWC error")),"")</f>
        <v/>
      </c>
      <c r="M3469" s="242" t="str" cm="1">
        <f t="array" ref="M3469">IF(AND(G3469&lt;&gt;0,G3469&lt;&gt;""),IF(E3469="","",IF(ISNUMBER(MATCH(SUBSTITUTE(E3469," ",""),SUBSTITUTE('Look Up Values'!$I$2:$I$10," ",""),0)),"","State error")),"")</f>
        <v/>
      </c>
      <c r="N3469" s="242" t="str" cm="1">
        <f t="array" ref="N3469">IF(AND(G3469&lt;&gt;0,G3469&lt;&gt;""),IF(F3469="","",IF(ISNUMBER(MATCH(SUBSTITUTE(F3469," ",""),SUBSTITUTE('Look Up Values'!$W$2:$W$30," ",""),0)),"","D&amp;R error")),"")</f>
        <v/>
      </c>
      <c r="O3469" s="256" t="str">
        <f t="shared" si="109"/>
        <v/>
      </c>
    </row>
    <row r="3470" spans="1:15" ht="15.75">
      <c r="A3470" s="250">
        <v>3463</v>
      </c>
      <c r="B3470" s="208"/>
      <c r="C3470" s="49"/>
      <c r="D3470" s="50"/>
      <c r="E3470" s="50"/>
      <c r="F3470" s="50"/>
      <c r="G3470" s="209"/>
      <c r="H3470" s="48"/>
      <c r="I3470" s="457" t="str">
        <f t="shared" si="108"/>
        <v/>
      </c>
      <c r="J3470" s="241" cm="1">
        <f t="array" ref="J3470">SUMPRODUCT(--(K3470:N3470&lt;&gt;"")) + IF(TRIM(O3470)="",0,LEN(O3470)-LEN(SUBSTITUTE(O3470,",",""))+1)</f>
        <v>0</v>
      </c>
      <c r="K3470" s="242" t="str">
        <f>IF(AND(G3470&lt;&gt;0,G3470&lt;&gt;""),IF(B3470="","",IF(ISNUMBER(MATCH(B3470,'Look Up Values'!$B$2:$B$500,0)),"","Dest. error")),"")</f>
        <v/>
      </c>
      <c r="L3470" s="242" t="str">
        <f>IF(AND(G3470&lt;&gt;0,G3470&lt;&gt;""),IF(C3470="","",IF(AND(ISNUMBER(--LEFT(C3470,FIND(" ",C3470&amp;" ")-1)),OR(LEN(LEFT(C3470,FIND(" ",C3470&amp;" ")-1))=6,LEN(LEFT(C3470,FIND(" ",C3470&amp;" ")-1))=7),OR(ISNUMBER(MATCH(LEFT(C3470,FIND(" ",C3470&amp;" ")-1),'Look Up Values'!$G$2:$G$1000,0)),ISNUMBER(MATCH(LEFT(C3470,FIND(" ",C3470&amp;" ")-1),'Look Up Values'!$AE$2:$AE$2000,0)))),"","EWC error")),"")</f>
        <v/>
      </c>
      <c r="M3470" s="242" t="str" cm="1">
        <f t="array" ref="M3470">IF(AND(G3470&lt;&gt;0,G3470&lt;&gt;""),IF(E3470="","",IF(ISNUMBER(MATCH(SUBSTITUTE(E3470," ",""),SUBSTITUTE('Look Up Values'!$I$2:$I$10," ",""),0)),"","State error")),"")</f>
        <v/>
      </c>
      <c r="N3470" s="242" t="str" cm="1">
        <f t="array" ref="N3470">IF(AND(G3470&lt;&gt;0,G3470&lt;&gt;""),IF(F3470="","",IF(ISNUMBER(MATCH(SUBSTITUTE(F3470," ",""),SUBSTITUTE('Look Up Values'!$W$2:$W$30," ",""),0)),"","D&amp;R error")),"")</f>
        <v/>
      </c>
      <c r="O3470" s="256" t="str">
        <f t="shared" si="109"/>
        <v/>
      </c>
    </row>
    <row r="3471" spans="1:15" ht="15.75">
      <c r="A3471" s="250">
        <v>3464</v>
      </c>
      <c r="B3471" s="208"/>
      <c r="C3471" s="49"/>
      <c r="D3471" s="50"/>
      <c r="E3471" s="50"/>
      <c r="F3471" s="50"/>
      <c r="G3471" s="209"/>
      <c r="H3471" s="48"/>
      <c r="I3471" s="457" t="str">
        <f t="shared" si="108"/>
        <v/>
      </c>
      <c r="J3471" s="241" cm="1">
        <f t="array" ref="J3471">SUMPRODUCT(--(K3471:N3471&lt;&gt;"")) + IF(TRIM(O3471)="",0,LEN(O3471)-LEN(SUBSTITUTE(O3471,",",""))+1)</f>
        <v>0</v>
      </c>
      <c r="K3471" s="242" t="str">
        <f>IF(AND(G3471&lt;&gt;0,G3471&lt;&gt;""),IF(B3471="","",IF(ISNUMBER(MATCH(B3471,'Look Up Values'!$B$2:$B$500,0)),"","Dest. error")),"")</f>
        <v/>
      </c>
      <c r="L3471" s="242" t="str">
        <f>IF(AND(G3471&lt;&gt;0,G3471&lt;&gt;""),IF(C3471="","",IF(AND(ISNUMBER(--LEFT(C3471,FIND(" ",C3471&amp;" ")-1)),OR(LEN(LEFT(C3471,FIND(" ",C3471&amp;" ")-1))=6,LEN(LEFT(C3471,FIND(" ",C3471&amp;" ")-1))=7),OR(ISNUMBER(MATCH(LEFT(C3471,FIND(" ",C3471&amp;" ")-1),'Look Up Values'!$G$2:$G$1000,0)),ISNUMBER(MATCH(LEFT(C3471,FIND(" ",C3471&amp;" ")-1),'Look Up Values'!$AE$2:$AE$2000,0)))),"","EWC error")),"")</f>
        <v/>
      </c>
      <c r="M3471" s="242" t="str" cm="1">
        <f t="array" ref="M3471">IF(AND(G3471&lt;&gt;0,G3471&lt;&gt;""),IF(E3471="","",IF(ISNUMBER(MATCH(SUBSTITUTE(E3471," ",""),SUBSTITUTE('Look Up Values'!$I$2:$I$10," ",""),0)),"","State error")),"")</f>
        <v/>
      </c>
      <c r="N3471" s="242" t="str" cm="1">
        <f t="array" ref="N3471">IF(AND(G3471&lt;&gt;0,G3471&lt;&gt;""),IF(F3471="","",IF(ISNUMBER(MATCH(SUBSTITUTE(F3471," ",""),SUBSTITUTE('Look Up Values'!$W$2:$W$30," ",""),0)),"","D&amp;R error")),"")</f>
        <v/>
      </c>
      <c r="O3471" s="256" t="str">
        <f t="shared" si="109"/>
        <v/>
      </c>
    </row>
    <row r="3472" spans="1:15" ht="15.75">
      <c r="A3472" s="250">
        <v>3465</v>
      </c>
      <c r="B3472" s="208"/>
      <c r="C3472" s="49"/>
      <c r="D3472" s="50"/>
      <c r="E3472" s="50"/>
      <c r="F3472" s="50"/>
      <c r="G3472" s="209"/>
      <c r="H3472" s="48"/>
      <c r="I3472" s="457" t="str">
        <f t="shared" si="108"/>
        <v/>
      </c>
      <c r="J3472" s="241" cm="1">
        <f t="array" ref="J3472">SUMPRODUCT(--(K3472:N3472&lt;&gt;"")) + IF(TRIM(O3472)="",0,LEN(O3472)-LEN(SUBSTITUTE(O3472,",",""))+1)</f>
        <v>0</v>
      </c>
      <c r="K3472" s="242" t="str">
        <f>IF(AND(G3472&lt;&gt;0,G3472&lt;&gt;""),IF(B3472="","",IF(ISNUMBER(MATCH(B3472,'Look Up Values'!$B$2:$B$500,0)),"","Dest. error")),"")</f>
        <v/>
      </c>
      <c r="L3472" s="242" t="str">
        <f>IF(AND(G3472&lt;&gt;0,G3472&lt;&gt;""),IF(C3472="","",IF(AND(ISNUMBER(--LEFT(C3472,FIND(" ",C3472&amp;" ")-1)),OR(LEN(LEFT(C3472,FIND(" ",C3472&amp;" ")-1))=6,LEN(LEFT(C3472,FIND(" ",C3472&amp;" ")-1))=7),OR(ISNUMBER(MATCH(LEFT(C3472,FIND(" ",C3472&amp;" ")-1),'Look Up Values'!$G$2:$G$1000,0)),ISNUMBER(MATCH(LEFT(C3472,FIND(" ",C3472&amp;" ")-1),'Look Up Values'!$AE$2:$AE$2000,0)))),"","EWC error")),"")</f>
        <v/>
      </c>
      <c r="M3472" s="242" t="str" cm="1">
        <f t="array" ref="M3472">IF(AND(G3472&lt;&gt;0,G3472&lt;&gt;""),IF(E3472="","",IF(ISNUMBER(MATCH(SUBSTITUTE(E3472," ",""),SUBSTITUTE('Look Up Values'!$I$2:$I$10," ",""),0)),"","State error")),"")</f>
        <v/>
      </c>
      <c r="N3472" s="242" t="str" cm="1">
        <f t="array" ref="N3472">IF(AND(G3472&lt;&gt;0,G3472&lt;&gt;""),IF(F3472="","",IF(ISNUMBER(MATCH(SUBSTITUTE(F3472," ",""),SUBSTITUTE('Look Up Values'!$W$2:$W$30," ",""),0)),"","D&amp;R error")),"")</f>
        <v/>
      </c>
      <c r="O3472" s="256" t="str">
        <f t="shared" si="109"/>
        <v/>
      </c>
    </row>
    <row r="3473" spans="1:15" ht="15.75">
      <c r="A3473" s="250">
        <v>3466</v>
      </c>
      <c r="B3473" s="208"/>
      <c r="C3473" s="49"/>
      <c r="D3473" s="50"/>
      <c r="E3473" s="50"/>
      <c r="F3473" s="50"/>
      <c r="G3473" s="209"/>
      <c r="H3473" s="48"/>
      <c r="I3473" s="457" t="str">
        <f t="shared" si="108"/>
        <v/>
      </c>
      <c r="J3473" s="241" cm="1">
        <f t="array" ref="J3473">SUMPRODUCT(--(K3473:N3473&lt;&gt;"")) + IF(TRIM(O3473)="",0,LEN(O3473)-LEN(SUBSTITUTE(O3473,",",""))+1)</f>
        <v>0</v>
      </c>
      <c r="K3473" s="242" t="str">
        <f>IF(AND(G3473&lt;&gt;0,G3473&lt;&gt;""),IF(B3473="","",IF(ISNUMBER(MATCH(B3473,'Look Up Values'!$B$2:$B$500,0)),"","Dest. error")),"")</f>
        <v/>
      </c>
      <c r="L3473" s="242" t="str">
        <f>IF(AND(G3473&lt;&gt;0,G3473&lt;&gt;""),IF(C3473="","",IF(AND(ISNUMBER(--LEFT(C3473,FIND(" ",C3473&amp;" ")-1)),OR(LEN(LEFT(C3473,FIND(" ",C3473&amp;" ")-1))=6,LEN(LEFT(C3473,FIND(" ",C3473&amp;" ")-1))=7),OR(ISNUMBER(MATCH(LEFT(C3473,FIND(" ",C3473&amp;" ")-1),'Look Up Values'!$G$2:$G$1000,0)),ISNUMBER(MATCH(LEFT(C3473,FIND(" ",C3473&amp;" ")-1),'Look Up Values'!$AE$2:$AE$2000,0)))),"","EWC error")),"")</f>
        <v/>
      </c>
      <c r="M3473" s="242" t="str" cm="1">
        <f t="array" ref="M3473">IF(AND(G3473&lt;&gt;0,G3473&lt;&gt;""),IF(E3473="","",IF(ISNUMBER(MATCH(SUBSTITUTE(E3473," ",""),SUBSTITUTE('Look Up Values'!$I$2:$I$10," ",""),0)),"","State error")),"")</f>
        <v/>
      </c>
      <c r="N3473" s="242" t="str" cm="1">
        <f t="array" ref="N3473">IF(AND(G3473&lt;&gt;0,G3473&lt;&gt;""),IF(F3473="","",IF(ISNUMBER(MATCH(SUBSTITUTE(F3473," ",""),SUBSTITUTE('Look Up Values'!$W$2:$W$30," ",""),0)),"","D&amp;R error")),"")</f>
        <v/>
      </c>
      <c r="O3473" s="256" t="str">
        <f t="shared" si="109"/>
        <v/>
      </c>
    </row>
    <row r="3474" spans="1:15" ht="15.75">
      <c r="A3474" s="250">
        <v>3467</v>
      </c>
      <c r="B3474" s="208"/>
      <c r="C3474" s="49"/>
      <c r="D3474" s="50"/>
      <c r="E3474" s="50"/>
      <c r="F3474" s="50"/>
      <c r="G3474" s="209"/>
      <c r="H3474" s="48"/>
      <c r="I3474" s="457" t="str">
        <f t="shared" si="108"/>
        <v/>
      </c>
      <c r="J3474" s="241" cm="1">
        <f t="array" ref="J3474">SUMPRODUCT(--(K3474:N3474&lt;&gt;"")) + IF(TRIM(O3474)="",0,LEN(O3474)-LEN(SUBSTITUTE(O3474,",",""))+1)</f>
        <v>0</v>
      </c>
      <c r="K3474" s="242" t="str">
        <f>IF(AND(G3474&lt;&gt;0,G3474&lt;&gt;""),IF(B3474="","",IF(ISNUMBER(MATCH(B3474,'Look Up Values'!$B$2:$B$500,0)),"","Dest. error")),"")</f>
        <v/>
      </c>
      <c r="L3474" s="242" t="str">
        <f>IF(AND(G3474&lt;&gt;0,G3474&lt;&gt;""),IF(C3474="","",IF(AND(ISNUMBER(--LEFT(C3474,FIND(" ",C3474&amp;" ")-1)),OR(LEN(LEFT(C3474,FIND(" ",C3474&amp;" ")-1))=6,LEN(LEFT(C3474,FIND(" ",C3474&amp;" ")-1))=7),OR(ISNUMBER(MATCH(LEFT(C3474,FIND(" ",C3474&amp;" ")-1),'Look Up Values'!$G$2:$G$1000,0)),ISNUMBER(MATCH(LEFT(C3474,FIND(" ",C3474&amp;" ")-1),'Look Up Values'!$AE$2:$AE$2000,0)))),"","EWC error")),"")</f>
        <v/>
      </c>
      <c r="M3474" s="242" t="str" cm="1">
        <f t="array" ref="M3474">IF(AND(G3474&lt;&gt;0,G3474&lt;&gt;""),IF(E3474="","",IF(ISNUMBER(MATCH(SUBSTITUTE(E3474," ",""),SUBSTITUTE('Look Up Values'!$I$2:$I$10," ",""),0)),"","State error")),"")</f>
        <v/>
      </c>
      <c r="N3474" s="242" t="str" cm="1">
        <f t="array" ref="N3474">IF(AND(G3474&lt;&gt;0,G3474&lt;&gt;""),IF(F3474="","",IF(ISNUMBER(MATCH(SUBSTITUTE(F3474," ",""),SUBSTITUTE('Look Up Values'!$W$2:$W$30," ",""),0)),"","D&amp;R error")),"")</f>
        <v/>
      </c>
      <c r="O3474" s="256" t="str">
        <f t="shared" si="109"/>
        <v/>
      </c>
    </row>
    <row r="3475" spans="1:15" ht="15.75">
      <c r="A3475" s="250">
        <v>3468</v>
      </c>
      <c r="B3475" s="208"/>
      <c r="C3475" s="49"/>
      <c r="D3475" s="50"/>
      <c r="E3475" s="50"/>
      <c r="F3475" s="50"/>
      <c r="G3475" s="209"/>
      <c r="H3475" s="48"/>
      <c r="I3475" s="457" t="str">
        <f t="shared" si="108"/>
        <v/>
      </c>
      <c r="J3475" s="241" cm="1">
        <f t="array" ref="J3475">SUMPRODUCT(--(K3475:N3475&lt;&gt;"")) + IF(TRIM(O3475)="",0,LEN(O3475)-LEN(SUBSTITUTE(O3475,",",""))+1)</f>
        <v>0</v>
      </c>
      <c r="K3475" s="242" t="str">
        <f>IF(AND(G3475&lt;&gt;0,G3475&lt;&gt;""),IF(B3475="","",IF(ISNUMBER(MATCH(B3475,'Look Up Values'!$B$2:$B$500,0)),"","Dest. error")),"")</f>
        <v/>
      </c>
      <c r="L3475" s="242" t="str">
        <f>IF(AND(G3475&lt;&gt;0,G3475&lt;&gt;""),IF(C3475="","",IF(AND(ISNUMBER(--LEFT(C3475,FIND(" ",C3475&amp;" ")-1)),OR(LEN(LEFT(C3475,FIND(" ",C3475&amp;" ")-1))=6,LEN(LEFT(C3475,FIND(" ",C3475&amp;" ")-1))=7),OR(ISNUMBER(MATCH(LEFT(C3475,FIND(" ",C3475&amp;" ")-1),'Look Up Values'!$G$2:$G$1000,0)),ISNUMBER(MATCH(LEFT(C3475,FIND(" ",C3475&amp;" ")-1),'Look Up Values'!$AE$2:$AE$2000,0)))),"","EWC error")),"")</f>
        <v/>
      </c>
      <c r="M3475" s="242" t="str" cm="1">
        <f t="array" ref="M3475">IF(AND(G3475&lt;&gt;0,G3475&lt;&gt;""),IF(E3475="","",IF(ISNUMBER(MATCH(SUBSTITUTE(E3475," ",""),SUBSTITUTE('Look Up Values'!$I$2:$I$10," ",""),0)),"","State error")),"")</f>
        <v/>
      </c>
      <c r="N3475" s="242" t="str" cm="1">
        <f t="array" ref="N3475">IF(AND(G3475&lt;&gt;0,G3475&lt;&gt;""),IF(F3475="","",IF(ISNUMBER(MATCH(SUBSTITUTE(F3475," ",""),SUBSTITUTE('Look Up Values'!$W$2:$W$30," ",""),0)),"","D&amp;R error")),"")</f>
        <v/>
      </c>
      <c r="O3475" s="256" t="str">
        <f t="shared" si="109"/>
        <v/>
      </c>
    </row>
    <row r="3476" spans="1:15" ht="15.75">
      <c r="A3476" s="250">
        <v>3469</v>
      </c>
      <c r="B3476" s="208"/>
      <c r="C3476" s="49"/>
      <c r="D3476" s="50"/>
      <c r="E3476" s="50"/>
      <c r="F3476" s="50"/>
      <c r="G3476" s="209"/>
      <c r="H3476" s="48"/>
      <c r="I3476" s="457" t="str">
        <f t="shared" si="108"/>
        <v/>
      </c>
      <c r="J3476" s="241" cm="1">
        <f t="array" ref="J3476">SUMPRODUCT(--(K3476:N3476&lt;&gt;"")) + IF(TRIM(O3476)="",0,LEN(O3476)-LEN(SUBSTITUTE(O3476,",",""))+1)</f>
        <v>0</v>
      </c>
      <c r="K3476" s="242" t="str">
        <f>IF(AND(G3476&lt;&gt;0,G3476&lt;&gt;""),IF(B3476="","",IF(ISNUMBER(MATCH(B3476,'Look Up Values'!$B$2:$B$500,0)),"","Dest. error")),"")</f>
        <v/>
      </c>
      <c r="L3476" s="242" t="str">
        <f>IF(AND(G3476&lt;&gt;0,G3476&lt;&gt;""),IF(C3476="","",IF(AND(ISNUMBER(--LEFT(C3476,FIND(" ",C3476&amp;" ")-1)),OR(LEN(LEFT(C3476,FIND(" ",C3476&amp;" ")-1))=6,LEN(LEFT(C3476,FIND(" ",C3476&amp;" ")-1))=7),OR(ISNUMBER(MATCH(LEFT(C3476,FIND(" ",C3476&amp;" ")-1),'Look Up Values'!$G$2:$G$1000,0)),ISNUMBER(MATCH(LEFT(C3476,FIND(" ",C3476&amp;" ")-1),'Look Up Values'!$AE$2:$AE$2000,0)))),"","EWC error")),"")</f>
        <v/>
      </c>
      <c r="M3476" s="242" t="str" cm="1">
        <f t="array" ref="M3476">IF(AND(G3476&lt;&gt;0,G3476&lt;&gt;""),IF(E3476="","",IF(ISNUMBER(MATCH(SUBSTITUTE(E3476," ",""),SUBSTITUTE('Look Up Values'!$I$2:$I$10," ",""),0)),"","State error")),"")</f>
        <v/>
      </c>
      <c r="N3476" s="242" t="str" cm="1">
        <f t="array" ref="N3476">IF(AND(G3476&lt;&gt;0,G3476&lt;&gt;""),IF(F3476="","",IF(ISNUMBER(MATCH(SUBSTITUTE(F3476," ",""),SUBSTITUTE('Look Up Values'!$W$2:$W$30," ",""),0)),"","D&amp;R error")),"")</f>
        <v/>
      </c>
      <c r="O3476" s="256" t="str">
        <f t="shared" si="109"/>
        <v/>
      </c>
    </row>
    <row r="3477" spans="1:15" ht="15.75">
      <c r="A3477" s="250">
        <v>3470</v>
      </c>
      <c r="B3477" s="208"/>
      <c r="C3477" s="49"/>
      <c r="D3477" s="50"/>
      <c r="E3477" s="50"/>
      <c r="F3477" s="50"/>
      <c r="G3477" s="209"/>
      <c r="H3477" s="48"/>
      <c r="I3477" s="457" t="str">
        <f t="shared" si="108"/>
        <v/>
      </c>
      <c r="J3477" s="241" cm="1">
        <f t="array" ref="J3477">SUMPRODUCT(--(K3477:N3477&lt;&gt;"")) + IF(TRIM(O3477)="",0,LEN(O3477)-LEN(SUBSTITUTE(O3477,",",""))+1)</f>
        <v>0</v>
      </c>
      <c r="K3477" s="242" t="str">
        <f>IF(AND(G3477&lt;&gt;0,G3477&lt;&gt;""),IF(B3477="","",IF(ISNUMBER(MATCH(B3477,'Look Up Values'!$B$2:$B$500,0)),"","Dest. error")),"")</f>
        <v/>
      </c>
      <c r="L3477" s="242" t="str">
        <f>IF(AND(G3477&lt;&gt;0,G3477&lt;&gt;""),IF(C3477="","",IF(AND(ISNUMBER(--LEFT(C3477,FIND(" ",C3477&amp;" ")-1)),OR(LEN(LEFT(C3477,FIND(" ",C3477&amp;" ")-1))=6,LEN(LEFT(C3477,FIND(" ",C3477&amp;" ")-1))=7),OR(ISNUMBER(MATCH(LEFT(C3477,FIND(" ",C3477&amp;" ")-1),'Look Up Values'!$G$2:$G$1000,0)),ISNUMBER(MATCH(LEFT(C3477,FIND(" ",C3477&amp;" ")-1),'Look Up Values'!$AE$2:$AE$2000,0)))),"","EWC error")),"")</f>
        <v/>
      </c>
      <c r="M3477" s="242" t="str" cm="1">
        <f t="array" ref="M3477">IF(AND(G3477&lt;&gt;0,G3477&lt;&gt;""),IF(E3477="","",IF(ISNUMBER(MATCH(SUBSTITUTE(E3477," ",""),SUBSTITUTE('Look Up Values'!$I$2:$I$10," ",""),0)),"","State error")),"")</f>
        <v/>
      </c>
      <c r="N3477" s="242" t="str" cm="1">
        <f t="array" ref="N3477">IF(AND(G3477&lt;&gt;0,G3477&lt;&gt;""),IF(F3477="","",IF(ISNUMBER(MATCH(SUBSTITUTE(F3477," ",""),SUBSTITUTE('Look Up Values'!$W$2:$W$30," ",""),0)),"","D&amp;R error")),"")</f>
        <v/>
      </c>
      <c r="O3477" s="256" t="str">
        <f t="shared" si="109"/>
        <v/>
      </c>
    </row>
    <row r="3478" spans="1:15" ht="15.75">
      <c r="A3478" s="250">
        <v>3471</v>
      </c>
      <c r="B3478" s="208"/>
      <c r="C3478" s="49"/>
      <c r="D3478" s="50"/>
      <c r="E3478" s="50"/>
      <c r="F3478" s="50"/>
      <c r="G3478" s="209"/>
      <c r="H3478" s="48"/>
      <c r="I3478" s="457" t="str">
        <f t="shared" si="108"/>
        <v/>
      </c>
      <c r="J3478" s="241" cm="1">
        <f t="array" ref="J3478">SUMPRODUCT(--(K3478:N3478&lt;&gt;"")) + IF(TRIM(O3478)="",0,LEN(O3478)-LEN(SUBSTITUTE(O3478,",",""))+1)</f>
        <v>0</v>
      </c>
      <c r="K3478" s="242" t="str">
        <f>IF(AND(G3478&lt;&gt;0,G3478&lt;&gt;""),IF(B3478="","",IF(ISNUMBER(MATCH(B3478,'Look Up Values'!$B$2:$B$500,0)),"","Dest. error")),"")</f>
        <v/>
      </c>
      <c r="L3478" s="242" t="str">
        <f>IF(AND(G3478&lt;&gt;0,G3478&lt;&gt;""),IF(C3478="","",IF(AND(ISNUMBER(--LEFT(C3478,FIND(" ",C3478&amp;" ")-1)),OR(LEN(LEFT(C3478,FIND(" ",C3478&amp;" ")-1))=6,LEN(LEFT(C3478,FIND(" ",C3478&amp;" ")-1))=7),OR(ISNUMBER(MATCH(LEFT(C3478,FIND(" ",C3478&amp;" ")-1),'Look Up Values'!$G$2:$G$1000,0)),ISNUMBER(MATCH(LEFT(C3478,FIND(" ",C3478&amp;" ")-1),'Look Up Values'!$AE$2:$AE$2000,0)))),"","EWC error")),"")</f>
        <v/>
      </c>
      <c r="M3478" s="242" t="str" cm="1">
        <f t="array" ref="M3478">IF(AND(G3478&lt;&gt;0,G3478&lt;&gt;""),IF(E3478="","",IF(ISNUMBER(MATCH(SUBSTITUTE(E3478," ",""),SUBSTITUTE('Look Up Values'!$I$2:$I$10," ",""),0)),"","State error")),"")</f>
        <v/>
      </c>
      <c r="N3478" s="242" t="str" cm="1">
        <f t="array" ref="N3478">IF(AND(G3478&lt;&gt;0,G3478&lt;&gt;""),IF(F3478="","",IF(ISNUMBER(MATCH(SUBSTITUTE(F3478," ",""),SUBSTITUTE('Look Up Values'!$W$2:$W$30," ",""),0)),"","D&amp;R error")),"")</f>
        <v/>
      </c>
      <c r="O3478" s="256" t="str">
        <f t="shared" si="109"/>
        <v/>
      </c>
    </row>
    <row r="3479" spans="1:15" ht="15.75">
      <c r="A3479" s="250">
        <v>3472</v>
      </c>
      <c r="B3479" s="208"/>
      <c r="C3479" s="49"/>
      <c r="D3479" s="50"/>
      <c r="E3479" s="50"/>
      <c r="F3479" s="50"/>
      <c r="G3479" s="209"/>
      <c r="H3479" s="48"/>
      <c r="I3479" s="457" t="str">
        <f t="shared" si="108"/>
        <v/>
      </c>
      <c r="J3479" s="241" cm="1">
        <f t="array" ref="J3479">SUMPRODUCT(--(K3479:N3479&lt;&gt;"")) + IF(TRIM(O3479)="",0,LEN(O3479)-LEN(SUBSTITUTE(O3479,",",""))+1)</f>
        <v>0</v>
      </c>
      <c r="K3479" s="242" t="str">
        <f>IF(AND(G3479&lt;&gt;0,G3479&lt;&gt;""),IF(B3479="","",IF(ISNUMBER(MATCH(B3479,'Look Up Values'!$B$2:$B$500,0)),"","Dest. error")),"")</f>
        <v/>
      </c>
      <c r="L3479" s="242" t="str">
        <f>IF(AND(G3479&lt;&gt;0,G3479&lt;&gt;""),IF(C3479="","",IF(AND(ISNUMBER(--LEFT(C3479,FIND(" ",C3479&amp;" ")-1)),OR(LEN(LEFT(C3479,FIND(" ",C3479&amp;" ")-1))=6,LEN(LEFT(C3479,FIND(" ",C3479&amp;" ")-1))=7),OR(ISNUMBER(MATCH(LEFT(C3479,FIND(" ",C3479&amp;" ")-1),'Look Up Values'!$G$2:$G$1000,0)),ISNUMBER(MATCH(LEFT(C3479,FIND(" ",C3479&amp;" ")-1),'Look Up Values'!$AE$2:$AE$2000,0)))),"","EWC error")),"")</f>
        <v/>
      </c>
      <c r="M3479" s="242" t="str" cm="1">
        <f t="array" ref="M3479">IF(AND(G3479&lt;&gt;0,G3479&lt;&gt;""),IF(E3479="","",IF(ISNUMBER(MATCH(SUBSTITUTE(E3479," ",""),SUBSTITUTE('Look Up Values'!$I$2:$I$10," ",""),0)),"","State error")),"")</f>
        <v/>
      </c>
      <c r="N3479" s="242" t="str" cm="1">
        <f t="array" ref="N3479">IF(AND(G3479&lt;&gt;0,G3479&lt;&gt;""),IF(F3479="","",IF(ISNUMBER(MATCH(SUBSTITUTE(F3479," ",""),SUBSTITUTE('Look Up Values'!$W$2:$W$30," ",""),0)),"","D&amp;R error")),"")</f>
        <v/>
      </c>
      <c r="O3479" s="256" t="str">
        <f t="shared" si="109"/>
        <v/>
      </c>
    </row>
    <row r="3480" spans="1:15" ht="15.75">
      <c r="A3480" s="250">
        <v>3473</v>
      </c>
      <c r="B3480" s="208"/>
      <c r="C3480" s="49"/>
      <c r="D3480" s="50"/>
      <c r="E3480" s="50"/>
      <c r="F3480" s="50"/>
      <c r="G3480" s="209"/>
      <c r="H3480" s="48"/>
      <c r="I3480" s="457" t="str">
        <f t="shared" si="108"/>
        <v/>
      </c>
      <c r="J3480" s="241" cm="1">
        <f t="array" ref="J3480">SUMPRODUCT(--(K3480:N3480&lt;&gt;"")) + IF(TRIM(O3480)="",0,LEN(O3480)-LEN(SUBSTITUTE(O3480,",",""))+1)</f>
        <v>0</v>
      </c>
      <c r="K3480" s="242" t="str">
        <f>IF(AND(G3480&lt;&gt;0,G3480&lt;&gt;""),IF(B3480="","",IF(ISNUMBER(MATCH(B3480,'Look Up Values'!$B$2:$B$500,0)),"","Dest. error")),"")</f>
        <v/>
      </c>
      <c r="L3480" s="242" t="str">
        <f>IF(AND(G3480&lt;&gt;0,G3480&lt;&gt;""),IF(C3480="","",IF(AND(ISNUMBER(--LEFT(C3480,FIND(" ",C3480&amp;" ")-1)),OR(LEN(LEFT(C3480,FIND(" ",C3480&amp;" ")-1))=6,LEN(LEFT(C3480,FIND(" ",C3480&amp;" ")-1))=7),OR(ISNUMBER(MATCH(LEFT(C3480,FIND(" ",C3480&amp;" ")-1),'Look Up Values'!$G$2:$G$1000,0)),ISNUMBER(MATCH(LEFT(C3480,FIND(" ",C3480&amp;" ")-1),'Look Up Values'!$AE$2:$AE$2000,0)))),"","EWC error")),"")</f>
        <v/>
      </c>
      <c r="M3480" s="242" t="str" cm="1">
        <f t="array" ref="M3480">IF(AND(G3480&lt;&gt;0,G3480&lt;&gt;""),IF(E3480="","",IF(ISNUMBER(MATCH(SUBSTITUTE(E3480," ",""),SUBSTITUTE('Look Up Values'!$I$2:$I$10," ",""),0)),"","State error")),"")</f>
        <v/>
      </c>
      <c r="N3480" s="242" t="str" cm="1">
        <f t="array" ref="N3480">IF(AND(G3480&lt;&gt;0,G3480&lt;&gt;""),IF(F3480="","",IF(ISNUMBER(MATCH(SUBSTITUTE(F3480," ",""),SUBSTITUTE('Look Up Values'!$W$2:$W$30," ",""),0)),"","D&amp;R error")),"")</f>
        <v/>
      </c>
      <c r="O3480" s="256" t="str">
        <f t="shared" si="109"/>
        <v/>
      </c>
    </row>
    <row r="3481" spans="1:15" ht="15.75">
      <c r="A3481" s="250">
        <v>3474</v>
      </c>
      <c r="B3481" s="208"/>
      <c r="C3481" s="49"/>
      <c r="D3481" s="50"/>
      <c r="E3481" s="50"/>
      <c r="F3481" s="50"/>
      <c r="G3481" s="209"/>
      <c r="H3481" s="48"/>
      <c r="I3481" s="457" t="str">
        <f t="shared" si="108"/>
        <v/>
      </c>
      <c r="J3481" s="241" cm="1">
        <f t="array" ref="J3481">SUMPRODUCT(--(K3481:N3481&lt;&gt;"")) + IF(TRIM(O3481)="",0,LEN(O3481)-LEN(SUBSTITUTE(O3481,",",""))+1)</f>
        <v>0</v>
      </c>
      <c r="K3481" s="242" t="str">
        <f>IF(AND(G3481&lt;&gt;0,G3481&lt;&gt;""),IF(B3481="","",IF(ISNUMBER(MATCH(B3481,'Look Up Values'!$B$2:$B$500,0)),"","Dest. error")),"")</f>
        <v/>
      </c>
      <c r="L3481" s="242" t="str">
        <f>IF(AND(G3481&lt;&gt;0,G3481&lt;&gt;""),IF(C3481="","",IF(AND(ISNUMBER(--LEFT(C3481,FIND(" ",C3481&amp;" ")-1)),OR(LEN(LEFT(C3481,FIND(" ",C3481&amp;" ")-1))=6,LEN(LEFT(C3481,FIND(" ",C3481&amp;" ")-1))=7),OR(ISNUMBER(MATCH(LEFT(C3481,FIND(" ",C3481&amp;" ")-1),'Look Up Values'!$G$2:$G$1000,0)),ISNUMBER(MATCH(LEFT(C3481,FIND(" ",C3481&amp;" ")-1),'Look Up Values'!$AE$2:$AE$2000,0)))),"","EWC error")),"")</f>
        <v/>
      </c>
      <c r="M3481" s="242" t="str" cm="1">
        <f t="array" ref="M3481">IF(AND(G3481&lt;&gt;0,G3481&lt;&gt;""),IF(E3481="","",IF(ISNUMBER(MATCH(SUBSTITUTE(E3481," ",""),SUBSTITUTE('Look Up Values'!$I$2:$I$10," ",""),0)),"","State error")),"")</f>
        <v/>
      </c>
      <c r="N3481" s="242" t="str" cm="1">
        <f t="array" ref="N3481">IF(AND(G3481&lt;&gt;0,G3481&lt;&gt;""),IF(F3481="","",IF(ISNUMBER(MATCH(SUBSTITUTE(F3481," ",""),SUBSTITUTE('Look Up Values'!$W$2:$W$30," ",""),0)),"","D&amp;R error")),"")</f>
        <v/>
      </c>
      <c r="O3481" s="256" t="str">
        <f t="shared" si="109"/>
        <v/>
      </c>
    </row>
    <row r="3482" spans="1:15" ht="15.75">
      <c r="A3482" s="250">
        <v>3475</v>
      </c>
      <c r="B3482" s="208"/>
      <c r="C3482" s="49"/>
      <c r="D3482" s="50"/>
      <c r="E3482" s="50"/>
      <c r="F3482" s="50"/>
      <c r="G3482" s="209"/>
      <c r="H3482" s="48"/>
      <c r="I3482" s="457" t="str">
        <f t="shared" si="108"/>
        <v/>
      </c>
      <c r="J3482" s="241" cm="1">
        <f t="array" ref="J3482">SUMPRODUCT(--(K3482:N3482&lt;&gt;"")) + IF(TRIM(O3482)="",0,LEN(O3482)-LEN(SUBSTITUTE(O3482,",",""))+1)</f>
        <v>0</v>
      </c>
      <c r="K3482" s="242" t="str">
        <f>IF(AND(G3482&lt;&gt;0,G3482&lt;&gt;""),IF(B3482="","",IF(ISNUMBER(MATCH(B3482,'Look Up Values'!$B$2:$B$500,0)),"","Dest. error")),"")</f>
        <v/>
      </c>
      <c r="L3482" s="242" t="str">
        <f>IF(AND(G3482&lt;&gt;0,G3482&lt;&gt;""),IF(C3482="","",IF(AND(ISNUMBER(--LEFT(C3482,FIND(" ",C3482&amp;" ")-1)),OR(LEN(LEFT(C3482,FIND(" ",C3482&amp;" ")-1))=6,LEN(LEFT(C3482,FIND(" ",C3482&amp;" ")-1))=7),OR(ISNUMBER(MATCH(LEFT(C3482,FIND(" ",C3482&amp;" ")-1),'Look Up Values'!$G$2:$G$1000,0)),ISNUMBER(MATCH(LEFT(C3482,FIND(" ",C3482&amp;" ")-1),'Look Up Values'!$AE$2:$AE$2000,0)))),"","EWC error")),"")</f>
        <v/>
      </c>
      <c r="M3482" s="242" t="str" cm="1">
        <f t="array" ref="M3482">IF(AND(G3482&lt;&gt;0,G3482&lt;&gt;""),IF(E3482="","",IF(ISNUMBER(MATCH(SUBSTITUTE(E3482," ",""),SUBSTITUTE('Look Up Values'!$I$2:$I$10," ",""),0)),"","State error")),"")</f>
        <v/>
      </c>
      <c r="N3482" s="242" t="str" cm="1">
        <f t="array" ref="N3482">IF(AND(G3482&lt;&gt;0,G3482&lt;&gt;""),IF(F3482="","",IF(ISNUMBER(MATCH(SUBSTITUTE(F3482," ",""),SUBSTITUTE('Look Up Values'!$W$2:$W$30," ",""),0)),"","D&amp;R error")),"")</f>
        <v/>
      </c>
      <c r="O3482" s="256" t="str">
        <f t="shared" si="109"/>
        <v/>
      </c>
    </row>
    <row r="3483" spans="1:15" ht="15.75">
      <c r="A3483" s="250">
        <v>3476</v>
      </c>
      <c r="B3483" s="208"/>
      <c r="C3483" s="49"/>
      <c r="D3483" s="50"/>
      <c r="E3483" s="50"/>
      <c r="F3483" s="50"/>
      <c r="G3483" s="209"/>
      <c r="H3483" s="48"/>
      <c r="I3483" s="457" t="str">
        <f t="shared" si="108"/>
        <v/>
      </c>
      <c r="J3483" s="241" cm="1">
        <f t="array" ref="J3483">SUMPRODUCT(--(K3483:N3483&lt;&gt;"")) + IF(TRIM(O3483)="",0,LEN(O3483)-LEN(SUBSTITUTE(O3483,",",""))+1)</f>
        <v>0</v>
      </c>
      <c r="K3483" s="242" t="str">
        <f>IF(AND(G3483&lt;&gt;0,G3483&lt;&gt;""),IF(B3483="","",IF(ISNUMBER(MATCH(B3483,'Look Up Values'!$B$2:$B$500,0)),"","Dest. error")),"")</f>
        <v/>
      </c>
      <c r="L3483" s="242" t="str">
        <f>IF(AND(G3483&lt;&gt;0,G3483&lt;&gt;""),IF(C3483="","",IF(AND(ISNUMBER(--LEFT(C3483,FIND(" ",C3483&amp;" ")-1)),OR(LEN(LEFT(C3483,FIND(" ",C3483&amp;" ")-1))=6,LEN(LEFT(C3483,FIND(" ",C3483&amp;" ")-1))=7),OR(ISNUMBER(MATCH(LEFT(C3483,FIND(" ",C3483&amp;" ")-1),'Look Up Values'!$G$2:$G$1000,0)),ISNUMBER(MATCH(LEFT(C3483,FIND(" ",C3483&amp;" ")-1),'Look Up Values'!$AE$2:$AE$2000,0)))),"","EWC error")),"")</f>
        <v/>
      </c>
      <c r="M3483" s="242" t="str" cm="1">
        <f t="array" ref="M3483">IF(AND(G3483&lt;&gt;0,G3483&lt;&gt;""),IF(E3483="","",IF(ISNUMBER(MATCH(SUBSTITUTE(E3483," ",""),SUBSTITUTE('Look Up Values'!$I$2:$I$10," ",""),0)),"","State error")),"")</f>
        <v/>
      </c>
      <c r="N3483" s="242" t="str" cm="1">
        <f t="array" ref="N3483">IF(AND(G3483&lt;&gt;0,G3483&lt;&gt;""),IF(F3483="","",IF(ISNUMBER(MATCH(SUBSTITUTE(F3483," ",""),SUBSTITUTE('Look Up Values'!$W$2:$W$30," ",""),0)),"","D&amp;R error")),"")</f>
        <v/>
      </c>
      <c r="O3483" s="256" t="str">
        <f t="shared" si="109"/>
        <v/>
      </c>
    </row>
    <row r="3484" spans="1:15" ht="15.75">
      <c r="A3484" s="250">
        <v>3477</v>
      </c>
      <c r="B3484" s="208"/>
      <c r="C3484" s="49"/>
      <c r="D3484" s="50"/>
      <c r="E3484" s="50"/>
      <c r="F3484" s="50"/>
      <c r="G3484" s="209"/>
      <c r="H3484" s="48"/>
      <c r="I3484" s="457" t="str">
        <f t="shared" si="108"/>
        <v/>
      </c>
      <c r="J3484" s="241" cm="1">
        <f t="array" ref="J3484">SUMPRODUCT(--(K3484:N3484&lt;&gt;"")) + IF(TRIM(O3484)="",0,LEN(O3484)-LEN(SUBSTITUTE(O3484,",",""))+1)</f>
        <v>0</v>
      </c>
      <c r="K3484" s="242" t="str">
        <f>IF(AND(G3484&lt;&gt;0,G3484&lt;&gt;""),IF(B3484="","",IF(ISNUMBER(MATCH(B3484,'Look Up Values'!$B$2:$B$500,0)),"","Dest. error")),"")</f>
        <v/>
      </c>
      <c r="L3484" s="242" t="str">
        <f>IF(AND(G3484&lt;&gt;0,G3484&lt;&gt;""),IF(C3484="","",IF(AND(ISNUMBER(--LEFT(C3484,FIND(" ",C3484&amp;" ")-1)),OR(LEN(LEFT(C3484,FIND(" ",C3484&amp;" ")-1))=6,LEN(LEFT(C3484,FIND(" ",C3484&amp;" ")-1))=7),OR(ISNUMBER(MATCH(LEFT(C3484,FIND(" ",C3484&amp;" ")-1),'Look Up Values'!$G$2:$G$1000,0)),ISNUMBER(MATCH(LEFT(C3484,FIND(" ",C3484&amp;" ")-1),'Look Up Values'!$AE$2:$AE$2000,0)))),"","EWC error")),"")</f>
        <v/>
      </c>
      <c r="M3484" s="242" t="str" cm="1">
        <f t="array" ref="M3484">IF(AND(G3484&lt;&gt;0,G3484&lt;&gt;""),IF(E3484="","",IF(ISNUMBER(MATCH(SUBSTITUTE(E3484," ",""),SUBSTITUTE('Look Up Values'!$I$2:$I$10," ",""),0)),"","State error")),"")</f>
        <v/>
      </c>
      <c r="N3484" s="242" t="str" cm="1">
        <f t="array" ref="N3484">IF(AND(G3484&lt;&gt;0,G3484&lt;&gt;""),IF(F3484="","",IF(ISNUMBER(MATCH(SUBSTITUTE(F3484," ",""),SUBSTITUTE('Look Up Values'!$W$2:$W$30," ",""),0)),"","D&amp;R error")),"")</f>
        <v/>
      </c>
      <c r="O3484" s="256" t="str">
        <f t="shared" si="109"/>
        <v/>
      </c>
    </row>
    <row r="3485" spans="1:15" ht="15.75">
      <c r="A3485" s="250">
        <v>3478</v>
      </c>
      <c r="B3485" s="208"/>
      <c r="C3485" s="49"/>
      <c r="D3485" s="50"/>
      <c r="E3485" s="50"/>
      <c r="F3485" s="50"/>
      <c r="G3485" s="209"/>
      <c r="H3485" s="48"/>
      <c r="I3485" s="457" t="str">
        <f t="shared" si="108"/>
        <v/>
      </c>
      <c r="J3485" s="241" cm="1">
        <f t="array" ref="J3485">SUMPRODUCT(--(K3485:N3485&lt;&gt;"")) + IF(TRIM(O3485)="",0,LEN(O3485)-LEN(SUBSTITUTE(O3485,",",""))+1)</f>
        <v>0</v>
      </c>
      <c r="K3485" s="242" t="str">
        <f>IF(AND(G3485&lt;&gt;0,G3485&lt;&gt;""),IF(B3485="","",IF(ISNUMBER(MATCH(B3485,'Look Up Values'!$B$2:$B$500,0)),"","Dest. error")),"")</f>
        <v/>
      </c>
      <c r="L3485" s="242" t="str">
        <f>IF(AND(G3485&lt;&gt;0,G3485&lt;&gt;""),IF(C3485="","",IF(AND(ISNUMBER(--LEFT(C3485,FIND(" ",C3485&amp;" ")-1)),OR(LEN(LEFT(C3485,FIND(" ",C3485&amp;" ")-1))=6,LEN(LEFT(C3485,FIND(" ",C3485&amp;" ")-1))=7),OR(ISNUMBER(MATCH(LEFT(C3485,FIND(" ",C3485&amp;" ")-1),'Look Up Values'!$G$2:$G$1000,0)),ISNUMBER(MATCH(LEFT(C3485,FIND(" ",C3485&amp;" ")-1),'Look Up Values'!$AE$2:$AE$2000,0)))),"","EWC error")),"")</f>
        <v/>
      </c>
      <c r="M3485" s="242" t="str" cm="1">
        <f t="array" ref="M3485">IF(AND(G3485&lt;&gt;0,G3485&lt;&gt;""),IF(E3485="","",IF(ISNUMBER(MATCH(SUBSTITUTE(E3485," ",""),SUBSTITUTE('Look Up Values'!$I$2:$I$10," ",""),0)),"","State error")),"")</f>
        <v/>
      </c>
      <c r="N3485" s="242" t="str" cm="1">
        <f t="array" ref="N3485">IF(AND(G3485&lt;&gt;0,G3485&lt;&gt;""),IF(F3485="","",IF(ISNUMBER(MATCH(SUBSTITUTE(F3485," ",""),SUBSTITUTE('Look Up Values'!$W$2:$W$30," ",""),0)),"","D&amp;R error")),"")</f>
        <v/>
      </c>
      <c r="O3485" s="256" t="str">
        <f t="shared" si="109"/>
        <v/>
      </c>
    </row>
    <row r="3486" spans="1:15" ht="15.75">
      <c r="A3486" s="250">
        <v>3479</v>
      </c>
      <c r="B3486" s="208"/>
      <c r="C3486" s="49"/>
      <c r="D3486" s="50"/>
      <c r="E3486" s="50"/>
      <c r="F3486" s="50"/>
      <c r="G3486" s="209"/>
      <c r="H3486" s="48"/>
      <c r="I3486" s="457" t="str">
        <f t="shared" si="108"/>
        <v/>
      </c>
      <c r="J3486" s="241" cm="1">
        <f t="array" ref="J3486">SUMPRODUCT(--(K3486:N3486&lt;&gt;"")) + IF(TRIM(O3486)="",0,LEN(O3486)-LEN(SUBSTITUTE(O3486,",",""))+1)</f>
        <v>0</v>
      </c>
      <c r="K3486" s="242" t="str">
        <f>IF(AND(G3486&lt;&gt;0,G3486&lt;&gt;""),IF(B3486="","",IF(ISNUMBER(MATCH(B3486,'Look Up Values'!$B$2:$B$500,0)),"","Dest. error")),"")</f>
        <v/>
      </c>
      <c r="L3486" s="242" t="str">
        <f>IF(AND(G3486&lt;&gt;0,G3486&lt;&gt;""),IF(C3486="","",IF(AND(ISNUMBER(--LEFT(C3486,FIND(" ",C3486&amp;" ")-1)),OR(LEN(LEFT(C3486,FIND(" ",C3486&amp;" ")-1))=6,LEN(LEFT(C3486,FIND(" ",C3486&amp;" ")-1))=7),OR(ISNUMBER(MATCH(LEFT(C3486,FIND(" ",C3486&amp;" ")-1),'Look Up Values'!$G$2:$G$1000,0)),ISNUMBER(MATCH(LEFT(C3486,FIND(" ",C3486&amp;" ")-1),'Look Up Values'!$AE$2:$AE$2000,0)))),"","EWC error")),"")</f>
        <v/>
      </c>
      <c r="M3486" s="242" t="str" cm="1">
        <f t="array" ref="M3486">IF(AND(G3486&lt;&gt;0,G3486&lt;&gt;""),IF(E3486="","",IF(ISNUMBER(MATCH(SUBSTITUTE(E3486," ",""),SUBSTITUTE('Look Up Values'!$I$2:$I$10," ",""),0)),"","State error")),"")</f>
        <v/>
      </c>
      <c r="N3486" s="242" t="str" cm="1">
        <f t="array" ref="N3486">IF(AND(G3486&lt;&gt;0,G3486&lt;&gt;""),IF(F3486="","",IF(ISNUMBER(MATCH(SUBSTITUTE(F3486," ",""),SUBSTITUTE('Look Up Values'!$W$2:$W$30," ",""),0)),"","D&amp;R error")),"")</f>
        <v/>
      </c>
      <c r="O3486" s="256" t="str">
        <f t="shared" si="109"/>
        <v/>
      </c>
    </row>
    <row r="3487" spans="1:15" ht="15.75">
      <c r="A3487" s="250">
        <v>3480</v>
      </c>
      <c r="B3487" s="208"/>
      <c r="C3487" s="49"/>
      <c r="D3487" s="50"/>
      <c r="E3487" s="50"/>
      <c r="F3487" s="50"/>
      <c r="G3487" s="209"/>
      <c r="H3487" s="48"/>
      <c r="I3487" s="457" t="str">
        <f t="shared" si="108"/>
        <v/>
      </c>
      <c r="J3487" s="241" cm="1">
        <f t="array" ref="J3487">SUMPRODUCT(--(K3487:N3487&lt;&gt;"")) + IF(TRIM(O3487)="",0,LEN(O3487)-LEN(SUBSTITUTE(O3487,",",""))+1)</f>
        <v>0</v>
      </c>
      <c r="K3487" s="242" t="str">
        <f>IF(AND(G3487&lt;&gt;0,G3487&lt;&gt;""),IF(B3487="","",IF(ISNUMBER(MATCH(B3487,'Look Up Values'!$B$2:$B$500,0)),"","Dest. error")),"")</f>
        <v/>
      </c>
      <c r="L3487" s="242" t="str">
        <f>IF(AND(G3487&lt;&gt;0,G3487&lt;&gt;""),IF(C3487="","",IF(AND(ISNUMBER(--LEFT(C3487,FIND(" ",C3487&amp;" ")-1)),OR(LEN(LEFT(C3487,FIND(" ",C3487&amp;" ")-1))=6,LEN(LEFT(C3487,FIND(" ",C3487&amp;" ")-1))=7),OR(ISNUMBER(MATCH(LEFT(C3487,FIND(" ",C3487&amp;" ")-1),'Look Up Values'!$G$2:$G$1000,0)),ISNUMBER(MATCH(LEFT(C3487,FIND(" ",C3487&amp;" ")-1),'Look Up Values'!$AE$2:$AE$2000,0)))),"","EWC error")),"")</f>
        <v/>
      </c>
      <c r="M3487" s="242" t="str" cm="1">
        <f t="array" ref="M3487">IF(AND(G3487&lt;&gt;0,G3487&lt;&gt;""),IF(E3487="","",IF(ISNUMBER(MATCH(SUBSTITUTE(E3487," ",""),SUBSTITUTE('Look Up Values'!$I$2:$I$10," ",""),0)),"","State error")),"")</f>
        <v/>
      </c>
      <c r="N3487" s="242" t="str" cm="1">
        <f t="array" ref="N3487">IF(AND(G3487&lt;&gt;0,G3487&lt;&gt;""),IF(F3487="","",IF(ISNUMBER(MATCH(SUBSTITUTE(F3487," ",""),SUBSTITUTE('Look Up Values'!$W$2:$W$30," ",""),0)),"","D&amp;R error")),"")</f>
        <v/>
      </c>
      <c r="O3487" s="256" t="str">
        <f t="shared" si="109"/>
        <v/>
      </c>
    </row>
    <row r="3488" spans="1:15" ht="15.75">
      <c r="A3488" s="250">
        <v>3481</v>
      </c>
      <c r="B3488" s="208"/>
      <c r="C3488" s="49"/>
      <c r="D3488" s="50"/>
      <c r="E3488" s="50"/>
      <c r="F3488" s="50"/>
      <c r="G3488" s="209"/>
      <c r="H3488" s="48"/>
      <c r="I3488" s="457" t="str">
        <f t="shared" si="108"/>
        <v/>
      </c>
      <c r="J3488" s="241" cm="1">
        <f t="array" ref="J3488">SUMPRODUCT(--(K3488:N3488&lt;&gt;"")) + IF(TRIM(O3488)="",0,LEN(O3488)-LEN(SUBSTITUTE(O3488,",",""))+1)</f>
        <v>0</v>
      </c>
      <c r="K3488" s="242" t="str">
        <f>IF(AND(G3488&lt;&gt;0,G3488&lt;&gt;""),IF(B3488="","",IF(ISNUMBER(MATCH(B3488,'Look Up Values'!$B$2:$B$500,0)),"","Dest. error")),"")</f>
        <v/>
      </c>
      <c r="L3488" s="242" t="str">
        <f>IF(AND(G3488&lt;&gt;0,G3488&lt;&gt;""),IF(C3488="","",IF(AND(ISNUMBER(--LEFT(C3488,FIND(" ",C3488&amp;" ")-1)),OR(LEN(LEFT(C3488,FIND(" ",C3488&amp;" ")-1))=6,LEN(LEFT(C3488,FIND(" ",C3488&amp;" ")-1))=7),OR(ISNUMBER(MATCH(LEFT(C3488,FIND(" ",C3488&amp;" ")-1),'Look Up Values'!$G$2:$G$1000,0)),ISNUMBER(MATCH(LEFT(C3488,FIND(" ",C3488&amp;" ")-1),'Look Up Values'!$AE$2:$AE$2000,0)))),"","EWC error")),"")</f>
        <v/>
      </c>
      <c r="M3488" s="242" t="str" cm="1">
        <f t="array" ref="M3488">IF(AND(G3488&lt;&gt;0,G3488&lt;&gt;""),IF(E3488="","",IF(ISNUMBER(MATCH(SUBSTITUTE(E3488," ",""),SUBSTITUTE('Look Up Values'!$I$2:$I$10," ",""),0)),"","State error")),"")</f>
        <v/>
      </c>
      <c r="N3488" s="242" t="str" cm="1">
        <f t="array" ref="N3488">IF(AND(G3488&lt;&gt;0,G3488&lt;&gt;""),IF(F3488="","",IF(ISNUMBER(MATCH(SUBSTITUTE(F3488," ",""),SUBSTITUTE('Look Up Values'!$W$2:$W$30," ",""),0)),"","D&amp;R error")),"")</f>
        <v/>
      </c>
      <c r="O3488" s="256" t="str">
        <f t="shared" si="109"/>
        <v/>
      </c>
    </row>
    <row r="3489" spans="1:15" ht="15.75">
      <c r="A3489" s="250">
        <v>3482</v>
      </c>
      <c r="B3489" s="208"/>
      <c r="C3489" s="49"/>
      <c r="D3489" s="50"/>
      <c r="E3489" s="50"/>
      <c r="F3489" s="50"/>
      <c r="G3489" s="209"/>
      <c r="H3489" s="48"/>
      <c r="I3489" s="457" t="str">
        <f t="shared" si="108"/>
        <v/>
      </c>
      <c r="J3489" s="241" cm="1">
        <f t="array" ref="J3489">SUMPRODUCT(--(K3489:N3489&lt;&gt;"")) + IF(TRIM(O3489)="",0,LEN(O3489)-LEN(SUBSTITUTE(O3489,",",""))+1)</f>
        <v>0</v>
      </c>
      <c r="K3489" s="242" t="str">
        <f>IF(AND(G3489&lt;&gt;0,G3489&lt;&gt;""),IF(B3489="","",IF(ISNUMBER(MATCH(B3489,'Look Up Values'!$B$2:$B$500,0)),"","Dest. error")),"")</f>
        <v/>
      </c>
      <c r="L3489" s="242" t="str">
        <f>IF(AND(G3489&lt;&gt;0,G3489&lt;&gt;""),IF(C3489="","",IF(AND(ISNUMBER(--LEFT(C3489,FIND(" ",C3489&amp;" ")-1)),OR(LEN(LEFT(C3489,FIND(" ",C3489&amp;" ")-1))=6,LEN(LEFT(C3489,FIND(" ",C3489&amp;" ")-1))=7),OR(ISNUMBER(MATCH(LEFT(C3489,FIND(" ",C3489&amp;" ")-1),'Look Up Values'!$G$2:$G$1000,0)),ISNUMBER(MATCH(LEFT(C3489,FIND(" ",C3489&amp;" ")-1),'Look Up Values'!$AE$2:$AE$2000,0)))),"","EWC error")),"")</f>
        <v/>
      </c>
      <c r="M3489" s="242" t="str" cm="1">
        <f t="array" ref="M3489">IF(AND(G3489&lt;&gt;0,G3489&lt;&gt;""),IF(E3489="","",IF(ISNUMBER(MATCH(SUBSTITUTE(E3489," ",""),SUBSTITUTE('Look Up Values'!$I$2:$I$10," ",""),0)),"","State error")),"")</f>
        <v/>
      </c>
      <c r="N3489" s="242" t="str" cm="1">
        <f t="array" ref="N3489">IF(AND(G3489&lt;&gt;0,G3489&lt;&gt;""),IF(F3489="","",IF(ISNUMBER(MATCH(SUBSTITUTE(F3489," ",""),SUBSTITUTE('Look Up Values'!$W$2:$W$30," ",""),0)),"","D&amp;R error")),"")</f>
        <v/>
      </c>
      <c r="O3489" s="256" t="str">
        <f t="shared" si="109"/>
        <v/>
      </c>
    </row>
    <row r="3490" spans="1:15" ht="15.75">
      <c r="A3490" s="250">
        <v>3483</v>
      </c>
      <c r="B3490" s="208"/>
      <c r="C3490" s="49"/>
      <c r="D3490" s="50"/>
      <c r="E3490" s="50"/>
      <c r="F3490" s="50"/>
      <c r="G3490" s="209"/>
      <c r="H3490" s="48"/>
      <c r="I3490" s="457" t="str">
        <f t="shared" si="108"/>
        <v/>
      </c>
      <c r="J3490" s="241" cm="1">
        <f t="array" ref="J3490">SUMPRODUCT(--(K3490:N3490&lt;&gt;"")) + IF(TRIM(O3490)="",0,LEN(O3490)-LEN(SUBSTITUTE(O3490,",",""))+1)</f>
        <v>0</v>
      </c>
      <c r="K3490" s="242" t="str">
        <f>IF(AND(G3490&lt;&gt;0,G3490&lt;&gt;""),IF(B3490="","",IF(ISNUMBER(MATCH(B3490,'Look Up Values'!$B$2:$B$500,0)),"","Dest. error")),"")</f>
        <v/>
      </c>
      <c r="L3490" s="242" t="str">
        <f>IF(AND(G3490&lt;&gt;0,G3490&lt;&gt;""),IF(C3490="","",IF(AND(ISNUMBER(--LEFT(C3490,FIND(" ",C3490&amp;" ")-1)),OR(LEN(LEFT(C3490,FIND(" ",C3490&amp;" ")-1))=6,LEN(LEFT(C3490,FIND(" ",C3490&amp;" ")-1))=7),OR(ISNUMBER(MATCH(LEFT(C3490,FIND(" ",C3490&amp;" ")-1),'Look Up Values'!$G$2:$G$1000,0)),ISNUMBER(MATCH(LEFT(C3490,FIND(" ",C3490&amp;" ")-1),'Look Up Values'!$AE$2:$AE$2000,0)))),"","EWC error")),"")</f>
        <v/>
      </c>
      <c r="M3490" s="242" t="str" cm="1">
        <f t="array" ref="M3490">IF(AND(G3490&lt;&gt;0,G3490&lt;&gt;""),IF(E3490="","",IF(ISNUMBER(MATCH(SUBSTITUTE(E3490," ",""),SUBSTITUTE('Look Up Values'!$I$2:$I$10," ",""),0)),"","State error")),"")</f>
        <v/>
      </c>
      <c r="N3490" s="242" t="str" cm="1">
        <f t="array" ref="N3490">IF(AND(G3490&lt;&gt;0,G3490&lt;&gt;""),IF(F3490="","",IF(ISNUMBER(MATCH(SUBSTITUTE(F3490," ",""),SUBSTITUTE('Look Up Values'!$W$2:$W$30," ",""),0)),"","D&amp;R error")),"")</f>
        <v/>
      </c>
      <c r="O3490" s="256" t="str">
        <f t="shared" si="109"/>
        <v/>
      </c>
    </row>
    <row r="3491" spans="1:15" ht="15.75">
      <c r="A3491" s="250">
        <v>3484</v>
      </c>
      <c r="B3491" s="208"/>
      <c r="C3491" s="49"/>
      <c r="D3491" s="50"/>
      <c r="E3491" s="50"/>
      <c r="F3491" s="50"/>
      <c r="G3491" s="209"/>
      <c r="H3491" s="48"/>
      <c r="I3491" s="457" t="str">
        <f t="shared" si="108"/>
        <v/>
      </c>
      <c r="J3491" s="241" cm="1">
        <f t="array" ref="J3491">SUMPRODUCT(--(K3491:N3491&lt;&gt;"")) + IF(TRIM(O3491)="",0,LEN(O3491)-LEN(SUBSTITUTE(O3491,",",""))+1)</f>
        <v>0</v>
      </c>
      <c r="K3491" s="242" t="str">
        <f>IF(AND(G3491&lt;&gt;0,G3491&lt;&gt;""),IF(B3491="","",IF(ISNUMBER(MATCH(B3491,'Look Up Values'!$B$2:$B$500,0)),"","Dest. error")),"")</f>
        <v/>
      </c>
      <c r="L3491" s="242" t="str">
        <f>IF(AND(G3491&lt;&gt;0,G3491&lt;&gt;""),IF(C3491="","",IF(AND(ISNUMBER(--LEFT(C3491,FIND(" ",C3491&amp;" ")-1)),OR(LEN(LEFT(C3491,FIND(" ",C3491&amp;" ")-1))=6,LEN(LEFT(C3491,FIND(" ",C3491&amp;" ")-1))=7),OR(ISNUMBER(MATCH(LEFT(C3491,FIND(" ",C3491&amp;" ")-1),'Look Up Values'!$G$2:$G$1000,0)),ISNUMBER(MATCH(LEFT(C3491,FIND(" ",C3491&amp;" ")-1),'Look Up Values'!$AE$2:$AE$2000,0)))),"","EWC error")),"")</f>
        <v/>
      </c>
      <c r="M3491" s="242" t="str" cm="1">
        <f t="array" ref="M3491">IF(AND(G3491&lt;&gt;0,G3491&lt;&gt;""),IF(E3491="","",IF(ISNUMBER(MATCH(SUBSTITUTE(E3491," ",""),SUBSTITUTE('Look Up Values'!$I$2:$I$10," ",""),0)),"","State error")),"")</f>
        <v/>
      </c>
      <c r="N3491" s="242" t="str" cm="1">
        <f t="array" ref="N3491">IF(AND(G3491&lt;&gt;0,G3491&lt;&gt;""),IF(F3491="","",IF(ISNUMBER(MATCH(SUBSTITUTE(F3491," ",""),SUBSTITUTE('Look Up Values'!$W$2:$W$30," ",""),0)),"","D&amp;R error")),"")</f>
        <v/>
      </c>
      <c r="O3491" s="256" t="str">
        <f t="shared" si="109"/>
        <v/>
      </c>
    </row>
    <row r="3492" spans="1:15" ht="15.75">
      <c r="A3492" s="250">
        <v>3485</v>
      </c>
      <c r="B3492" s="208"/>
      <c r="C3492" s="49"/>
      <c r="D3492" s="50"/>
      <c r="E3492" s="50"/>
      <c r="F3492" s="50"/>
      <c r="G3492" s="209"/>
      <c r="H3492" s="48"/>
      <c r="I3492" s="457" t="str">
        <f t="shared" si="108"/>
        <v/>
      </c>
      <c r="J3492" s="241" cm="1">
        <f t="array" ref="J3492">SUMPRODUCT(--(K3492:N3492&lt;&gt;"")) + IF(TRIM(O3492)="",0,LEN(O3492)-LEN(SUBSTITUTE(O3492,",",""))+1)</f>
        <v>0</v>
      </c>
      <c r="K3492" s="242" t="str">
        <f>IF(AND(G3492&lt;&gt;0,G3492&lt;&gt;""),IF(B3492="","",IF(ISNUMBER(MATCH(B3492,'Look Up Values'!$B$2:$B$500,0)),"","Dest. error")),"")</f>
        <v/>
      </c>
      <c r="L3492" s="242" t="str">
        <f>IF(AND(G3492&lt;&gt;0,G3492&lt;&gt;""),IF(C3492="","",IF(AND(ISNUMBER(--LEFT(C3492,FIND(" ",C3492&amp;" ")-1)),OR(LEN(LEFT(C3492,FIND(" ",C3492&amp;" ")-1))=6,LEN(LEFT(C3492,FIND(" ",C3492&amp;" ")-1))=7),OR(ISNUMBER(MATCH(LEFT(C3492,FIND(" ",C3492&amp;" ")-1),'Look Up Values'!$G$2:$G$1000,0)),ISNUMBER(MATCH(LEFT(C3492,FIND(" ",C3492&amp;" ")-1),'Look Up Values'!$AE$2:$AE$2000,0)))),"","EWC error")),"")</f>
        <v/>
      </c>
      <c r="M3492" s="242" t="str" cm="1">
        <f t="array" ref="M3492">IF(AND(G3492&lt;&gt;0,G3492&lt;&gt;""),IF(E3492="","",IF(ISNUMBER(MATCH(SUBSTITUTE(E3492," ",""),SUBSTITUTE('Look Up Values'!$I$2:$I$10," ",""),0)),"","State error")),"")</f>
        <v/>
      </c>
      <c r="N3492" s="242" t="str" cm="1">
        <f t="array" ref="N3492">IF(AND(G3492&lt;&gt;0,G3492&lt;&gt;""),IF(F3492="","",IF(ISNUMBER(MATCH(SUBSTITUTE(F3492," ",""),SUBSTITUTE('Look Up Values'!$W$2:$W$30," ",""),0)),"","D&amp;R error")),"")</f>
        <v/>
      </c>
      <c r="O3492" s="256" t="str">
        <f t="shared" si="109"/>
        <v/>
      </c>
    </row>
    <row r="3493" spans="1:15" ht="15.75">
      <c r="A3493" s="250">
        <v>3486</v>
      </c>
      <c r="B3493" s="208"/>
      <c r="C3493" s="49"/>
      <c r="D3493" s="50"/>
      <c r="E3493" s="50"/>
      <c r="F3493" s="50"/>
      <c r="G3493" s="209"/>
      <c r="H3493" s="48"/>
      <c r="I3493" s="457" t="str">
        <f t="shared" si="108"/>
        <v/>
      </c>
      <c r="J3493" s="241" cm="1">
        <f t="array" ref="J3493">SUMPRODUCT(--(K3493:N3493&lt;&gt;"")) + IF(TRIM(O3493)="",0,LEN(O3493)-LEN(SUBSTITUTE(O3493,",",""))+1)</f>
        <v>0</v>
      </c>
      <c r="K3493" s="242" t="str">
        <f>IF(AND(G3493&lt;&gt;0,G3493&lt;&gt;""),IF(B3493="","",IF(ISNUMBER(MATCH(B3493,'Look Up Values'!$B$2:$B$500,0)),"","Dest. error")),"")</f>
        <v/>
      </c>
      <c r="L3493" s="242" t="str">
        <f>IF(AND(G3493&lt;&gt;0,G3493&lt;&gt;""),IF(C3493="","",IF(AND(ISNUMBER(--LEFT(C3493,FIND(" ",C3493&amp;" ")-1)),OR(LEN(LEFT(C3493,FIND(" ",C3493&amp;" ")-1))=6,LEN(LEFT(C3493,FIND(" ",C3493&amp;" ")-1))=7),OR(ISNUMBER(MATCH(LEFT(C3493,FIND(" ",C3493&amp;" ")-1),'Look Up Values'!$G$2:$G$1000,0)),ISNUMBER(MATCH(LEFT(C3493,FIND(" ",C3493&amp;" ")-1),'Look Up Values'!$AE$2:$AE$2000,0)))),"","EWC error")),"")</f>
        <v/>
      </c>
      <c r="M3493" s="242" t="str" cm="1">
        <f t="array" ref="M3493">IF(AND(G3493&lt;&gt;0,G3493&lt;&gt;""),IF(E3493="","",IF(ISNUMBER(MATCH(SUBSTITUTE(E3493," ",""),SUBSTITUTE('Look Up Values'!$I$2:$I$10," ",""),0)),"","State error")),"")</f>
        <v/>
      </c>
      <c r="N3493" s="242" t="str" cm="1">
        <f t="array" ref="N3493">IF(AND(G3493&lt;&gt;0,G3493&lt;&gt;""),IF(F3493="","",IF(ISNUMBER(MATCH(SUBSTITUTE(F3493," ",""),SUBSTITUTE('Look Up Values'!$W$2:$W$30," ",""),0)),"","D&amp;R error")),"")</f>
        <v/>
      </c>
      <c r="O3493" s="256" t="str">
        <f t="shared" si="109"/>
        <v/>
      </c>
    </row>
    <row r="3494" spans="1:15" ht="15.75">
      <c r="A3494" s="250">
        <v>3487</v>
      </c>
      <c r="B3494" s="208"/>
      <c r="C3494" s="49"/>
      <c r="D3494" s="50"/>
      <c r="E3494" s="50"/>
      <c r="F3494" s="50"/>
      <c r="G3494" s="209"/>
      <c r="H3494" s="48"/>
      <c r="I3494" s="457" t="str">
        <f t="shared" si="108"/>
        <v/>
      </c>
      <c r="J3494" s="241" cm="1">
        <f t="array" ref="J3494">SUMPRODUCT(--(K3494:N3494&lt;&gt;"")) + IF(TRIM(O3494)="",0,LEN(O3494)-LEN(SUBSTITUTE(O3494,",",""))+1)</f>
        <v>0</v>
      </c>
      <c r="K3494" s="242" t="str">
        <f>IF(AND(G3494&lt;&gt;0,G3494&lt;&gt;""),IF(B3494="","",IF(ISNUMBER(MATCH(B3494,'Look Up Values'!$B$2:$B$500,0)),"","Dest. error")),"")</f>
        <v/>
      </c>
      <c r="L3494" s="242" t="str">
        <f>IF(AND(G3494&lt;&gt;0,G3494&lt;&gt;""),IF(C3494="","",IF(AND(ISNUMBER(--LEFT(C3494,FIND(" ",C3494&amp;" ")-1)),OR(LEN(LEFT(C3494,FIND(" ",C3494&amp;" ")-1))=6,LEN(LEFT(C3494,FIND(" ",C3494&amp;" ")-1))=7),OR(ISNUMBER(MATCH(LEFT(C3494,FIND(" ",C3494&amp;" ")-1),'Look Up Values'!$G$2:$G$1000,0)),ISNUMBER(MATCH(LEFT(C3494,FIND(" ",C3494&amp;" ")-1),'Look Up Values'!$AE$2:$AE$2000,0)))),"","EWC error")),"")</f>
        <v/>
      </c>
      <c r="M3494" s="242" t="str" cm="1">
        <f t="array" ref="M3494">IF(AND(G3494&lt;&gt;0,G3494&lt;&gt;""),IF(E3494="","",IF(ISNUMBER(MATCH(SUBSTITUTE(E3494," ",""),SUBSTITUTE('Look Up Values'!$I$2:$I$10," ",""),0)),"","State error")),"")</f>
        <v/>
      </c>
      <c r="N3494" s="242" t="str" cm="1">
        <f t="array" ref="N3494">IF(AND(G3494&lt;&gt;0,G3494&lt;&gt;""),IF(F3494="","",IF(ISNUMBER(MATCH(SUBSTITUTE(F3494," ",""),SUBSTITUTE('Look Up Values'!$W$2:$W$30," ",""),0)),"","D&amp;R error")),"")</f>
        <v/>
      </c>
      <c r="O3494" s="256" t="str">
        <f t="shared" si="109"/>
        <v/>
      </c>
    </row>
    <row r="3495" spans="1:15" ht="15.75">
      <c r="A3495" s="250">
        <v>3488</v>
      </c>
      <c r="B3495" s="208"/>
      <c r="C3495" s="49"/>
      <c r="D3495" s="50"/>
      <c r="E3495" s="50"/>
      <c r="F3495" s="50"/>
      <c r="G3495" s="209"/>
      <c r="H3495" s="48"/>
      <c r="I3495" s="457" t="str">
        <f t="shared" si="108"/>
        <v/>
      </c>
      <c r="J3495" s="241" cm="1">
        <f t="array" ref="J3495">SUMPRODUCT(--(K3495:N3495&lt;&gt;"")) + IF(TRIM(O3495)="",0,LEN(O3495)-LEN(SUBSTITUTE(O3495,",",""))+1)</f>
        <v>0</v>
      </c>
      <c r="K3495" s="242" t="str">
        <f>IF(AND(G3495&lt;&gt;0,G3495&lt;&gt;""),IF(B3495="","",IF(ISNUMBER(MATCH(B3495,'Look Up Values'!$B$2:$B$500,0)),"","Dest. error")),"")</f>
        <v/>
      </c>
      <c r="L3495" s="242" t="str">
        <f>IF(AND(G3495&lt;&gt;0,G3495&lt;&gt;""),IF(C3495="","",IF(AND(ISNUMBER(--LEFT(C3495,FIND(" ",C3495&amp;" ")-1)),OR(LEN(LEFT(C3495,FIND(" ",C3495&amp;" ")-1))=6,LEN(LEFT(C3495,FIND(" ",C3495&amp;" ")-1))=7),OR(ISNUMBER(MATCH(LEFT(C3495,FIND(" ",C3495&amp;" ")-1),'Look Up Values'!$G$2:$G$1000,0)),ISNUMBER(MATCH(LEFT(C3495,FIND(" ",C3495&amp;" ")-1),'Look Up Values'!$AE$2:$AE$2000,0)))),"","EWC error")),"")</f>
        <v/>
      </c>
      <c r="M3495" s="242" t="str" cm="1">
        <f t="array" ref="M3495">IF(AND(G3495&lt;&gt;0,G3495&lt;&gt;""),IF(E3495="","",IF(ISNUMBER(MATCH(SUBSTITUTE(E3495," ",""),SUBSTITUTE('Look Up Values'!$I$2:$I$10," ",""),0)),"","State error")),"")</f>
        <v/>
      </c>
      <c r="N3495" s="242" t="str" cm="1">
        <f t="array" ref="N3495">IF(AND(G3495&lt;&gt;0,G3495&lt;&gt;""),IF(F3495="","",IF(ISNUMBER(MATCH(SUBSTITUTE(F3495," ",""),SUBSTITUTE('Look Up Values'!$W$2:$W$30," ",""),0)),"","D&amp;R error")),"")</f>
        <v/>
      </c>
      <c r="O3495" s="256" t="str">
        <f t="shared" si="109"/>
        <v/>
      </c>
    </row>
    <row r="3496" spans="1:15" ht="15.75">
      <c r="A3496" s="250">
        <v>3489</v>
      </c>
      <c r="B3496" s="208"/>
      <c r="C3496" s="49"/>
      <c r="D3496" s="50"/>
      <c r="E3496" s="50"/>
      <c r="F3496" s="50"/>
      <c r="G3496" s="209"/>
      <c r="H3496" s="48"/>
      <c r="I3496" s="457" t="str">
        <f t="shared" si="108"/>
        <v/>
      </c>
      <c r="J3496" s="241" cm="1">
        <f t="array" ref="J3496">SUMPRODUCT(--(K3496:N3496&lt;&gt;"")) + IF(TRIM(O3496)="",0,LEN(O3496)-LEN(SUBSTITUTE(O3496,",",""))+1)</f>
        <v>0</v>
      </c>
      <c r="K3496" s="242" t="str">
        <f>IF(AND(G3496&lt;&gt;0,G3496&lt;&gt;""),IF(B3496="","",IF(ISNUMBER(MATCH(B3496,'Look Up Values'!$B$2:$B$500,0)),"","Dest. error")),"")</f>
        <v/>
      </c>
      <c r="L3496" s="242" t="str">
        <f>IF(AND(G3496&lt;&gt;0,G3496&lt;&gt;""),IF(C3496="","",IF(AND(ISNUMBER(--LEFT(C3496,FIND(" ",C3496&amp;" ")-1)),OR(LEN(LEFT(C3496,FIND(" ",C3496&amp;" ")-1))=6,LEN(LEFT(C3496,FIND(" ",C3496&amp;" ")-1))=7),OR(ISNUMBER(MATCH(LEFT(C3496,FIND(" ",C3496&amp;" ")-1),'Look Up Values'!$G$2:$G$1000,0)),ISNUMBER(MATCH(LEFT(C3496,FIND(" ",C3496&amp;" ")-1),'Look Up Values'!$AE$2:$AE$2000,0)))),"","EWC error")),"")</f>
        <v/>
      </c>
      <c r="M3496" s="242" t="str" cm="1">
        <f t="array" ref="M3496">IF(AND(G3496&lt;&gt;0,G3496&lt;&gt;""),IF(E3496="","",IF(ISNUMBER(MATCH(SUBSTITUTE(E3496," ",""),SUBSTITUTE('Look Up Values'!$I$2:$I$10," ",""),0)),"","State error")),"")</f>
        <v/>
      </c>
      <c r="N3496" s="242" t="str" cm="1">
        <f t="array" ref="N3496">IF(AND(G3496&lt;&gt;0,G3496&lt;&gt;""),IF(F3496="","",IF(ISNUMBER(MATCH(SUBSTITUTE(F3496," ",""),SUBSTITUTE('Look Up Values'!$W$2:$W$30," ",""),0)),"","D&amp;R error")),"")</f>
        <v/>
      </c>
      <c r="O3496" s="256" t="str">
        <f t="shared" si="109"/>
        <v/>
      </c>
    </row>
    <row r="3497" spans="1:15" ht="15.75">
      <c r="A3497" s="250">
        <v>3490</v>
      </c>
      <c r="B3497" s="208"/>
      <c r="C3497" s="49"/>
      <c r="D3497" s="50"/>
      <c r="E3497" s="50"/>
      <c r="F3497" s="50"/>
      <c r="G3497" s="209"/>
      <c r="H3497" s="48"/>
      <c r="I3497" s="457" t="str">
        <f t="shared" si="108"/>
        <v/>
      </c>
      <c r="J3497" s="241" cm="1">
        <f t="array" ref="J3497">SUMPRODUCT(--(K3497:N3497&lt;&gt;"")) + IF(TRIM(O3497)="",0,LEN(O3497)-LEN(SUBSTITUTE(O3497,",",""))+1)</f>
        <v>0</v>
      </c>
      <c r="K3497" s="242" t="str">
        <f>IF(AND(G3497&lt;&gt;0,G3497&lt;&gt;""),IF(B3497="","",IF(ISNUMBER(MATCH(B3497,'Look Up Values'!$B$2:$B$500,0)),"","Dest. error")),"")</f>
        <v/>
      </c>
      <c r="L3497" s="242" t="str">
        <f>IF(AND(G3497&lt;&gt;0,G3497&lt;&gt;""),IF(C3497="","",IF(AND(ISNUMBER(--LEFT(C3497,FIND(" ",C3497&amp;" ")-1)),OR(LEN(LEFT(C3497,FIND(" ",C3497&amp;" ")-1))=6,LEN(LEFT(C3497,FIND(" ",C3497&amp;" ")-1))=7),OR(ISNUMBER(MATCH(LEFT(C3497,FIND(" ",C3497&amp;" ")-1),'Look Up Values'!$G$2:$G$1000,0)),ISNUMBER(MATCH(LEFT(C3497,FIND(" ",C3497&amp;" ")-1),'Look Up Values'!$AE$2:$AE$2000,0)))),"","EWC error")),"")</f>
        <v/>
      </c>
      <c r="M3497" s="242" t="str" cm="1">
        <f t="array" ref="M3497">IF(AND(G3497&lt;&gt;0,G3497&lt;&gt;""),IF(E3497="","",IF(ISNUMBER(MATCH(SUBSTITUTE(E3497," ",""),SUBSTITUTE('Look Up Values'!$I$2:$I$10," ",""),0)),"","State error")),"")</f>
        <v/>
      </c>
      <c r="N3497" s="242" t="str" cm="1">
        <f t="array" ref="N3497">IF(AND(G3497&lt;&gt;0,G3497&lt;&gt;""),IF(F3497="","",IF(ISNUMBER(MATCH(SUBSTITUTE(F3497," ",""),SUBSTITUTE('Look Up Values'!$W$2:$W$30," ",""),0)),"","D&amp;R error")),"")</f>
        <v/>
      </c>
      <c r="O3497" s="256" t="str">
        <f t="shared" si="109"/>
        <v/>
      </c>
    </row>
    <row r="3498" spans="1:15" ht="15.75">
      <c r="A3498" s="250">
        <v>3491</v>
      </c>
      <c r="B3498" s="208"/>
      <c r="C3498" s="49"/>
      <c r="D3498" s="50"/>
      <c r="E3498" s="50"/>
      <c r="F3498" s="50"/>
      <c r="G3498" s="209"/>
      <c r="H3498" s="48"/>
      <c r="I3498" s="457" t="str">
        <f t="shared" si="108"/>
        <v/>
      </c>
      <c r="J3498" s="241" cm="1">
        <f t="array" ref="J3498">SUMPRODUCT(--(K3498:N3498&lt;&gt;"")) + IF(TRIM(O3498)="",0,LEN(O3498)-LEN(SUBSTITUTE(O3498,",",""))+1)</f>
        <v>0</v>
      </c>
      <c r="K3498" s="242" t="str">
        <f>IF(AND(G3498&lt;&gt;0,G3498&lt;&gt;""),IF(B3498="","",IF(ISNUMBER(MATCH(B3498,'Look Up Values'!$B$2:$B$500,0)),"","Dest. error")),"")</f>
        <v/>
      </c>
      <c r="L3498" s="242" t="str">
        <f>IF(AND(G3498&lt;&gt;0,G3498&lt;&gt;""),IF(C3498="","",IF(AND(ISNUMBER(--LEFT(C3498,FIND(" ",C3498&amp;" ")-1)),OR(LEN(LEFT(C3498,FIND(" ",C3498&amp;" ")-1))=6,LEN(LEFT(C3498,FIND(" ",C3498&amp;" ")-1))=7),OR(ISNUMBER(MATCH(LEFT(C3498,FIND(" ",C3498&amp;" ")-1),'Look Up Values'!$G$2:$G$1000,0)),ISNUMBER(MATCH(LEFT(C3498,FIND(" ",C3498&amp;" ")-1),'Look Up Values'!$AE$2:$AE$2000,0)))),"","EWC error")),"")</f>
        <v/>
      </c>
      <c r="M3498" s="242" t="str" cm="1">
        <f t="array" ref="M3498">IF(AND(G3498&lt;&gt;0,G3498&lt;&gt;""),IF(E3498="","",IF(ISNUMBER(MATCH(SUBSTITUTE(E3498," ",""),SUBSTITUTE('Look Up Values'!$I$2:$I$10," ",""),0)),"","State error")),"")</f>
        <v/>
      </c>
      <c r="N3498" s="242" t="str" cm="1">
        <f t="array" ref="N3498">IF(AND(G3498&lt;&gt;0,G3498&lt;&gt;""),IF(F3498="","",IF(ISNUMBER(MATCH(SUBSTITUTE(F3498," ",""),SUBSTITUTE('Look Up Values'!$W$2:$W$30," ",""),0)),"","D&amp;R error")),"")</f>
        <v/>
      </c>
      <c r="O3498" s="256" t="str">
        <f t="shared" si="109"/>
        <v/>
      </c>
    </row>
    <row r="3499" spans="1:15" ht="15.75">
      <c r="A3499" s="250">
        <v>3492</v>
      </c>
      <c r="B3499" s="208"/>
      <c r="C3499" s="49"/>
      <c r="D3499" s="50"/>
      <c r="E3499" s="50"/>
      <c r="F3499" s="50"/>
      <c r="G3499" s="209"/>
      <c r="H3499" s="48"/>
      <c r="I3499" s="457" t="str">
        <f t="shared" si="108"/>
        <v/>
      </c>
      <c r="J3499" s="241" cm="1">
        <f t="array" ref="J3499">SUMPRODUCT(--(K3499:N3499&lt;&gt;"")) + IF(TRIM(O3499)="",0,LEN(O3499)-LEN(SUBSTITUTE(O3499,",",""))+1)</f>
        <v>0</v>
      </c>
      <c r="K3499" s="242" t="str">
        <f>IF(AND(G3499&lt;&gt;0,G3499&lt;&gt;""),IF(B3499="","",IF(ISNUMBER(MATCH(B3499,'Look Up Values'!$B$2:$B$500,0)),"","Dest. error")),"")</f>
        <v/>
      </c>
      <c r="L3499" s="242" t="str">
        <f>IF(AND(G3499&lt;&gt;0,G3499&lt;&gt;""),IF(C3499="","",IF(AND(ISNUMBER(--LEFT(C3499,FIND(" ",C3499&amp;" ")-1)),OR(LEN(LEFT(C3499,FIND(" ",C3499&amp;" ")-1))=6,LEN(LEFT(C3499,FIND(" ",C3499&amp;" ")-1))=7),OR(ISNUMBER(MATCH(LEFT(C3499,FIND(" ",C3499&amp;" ")-1),'Look Up Values'!$G$2:$G$1000,0)),ISNUMBER(MATCH(LEFT(C3499,FIND(" ",C3499&amp;" ")-1),'Look Up Values'!$AE$2:$AE$2000,0)))),"","EWC error")),"")</f>
        <v/>
      </c>
      <c r="M3499" s="242" t="str" cm="1">
        <f t="array" ref="M3499">IF(AND(G3499&lt;&gt;0,G3499&lt;&gt;""),IF(E3499="","",IF(ISNUMBER(MATCH(SUBSTITUTE(E3499," ",""),SUBSTITUTE('Look Up Values'!$I$2:$I$10," ",""),0)),"","State error")),"")</f>
        <v/>
      </c>
      <c r="N3499" s="242" t="str" cm="1">
        <f t="array" ref="N3499">IF(AND(G3499&lt;&gt;0,G3499&lt;&gt;""),IF(F3499="","",IF(ISNUMBER(MATCH(SUBSTITUTE(F3499," ",""),SUBSTITUTE('Look Up Values'!$W$2:$W$30," ",""),0)),"","D&amp;R error")),"")</f>
        <v/>
      </c>
      <c r="O3499" s="256" t="str">
        <f t="shared" si="109"/>
        <v/>
      </c>
    </row>
    <row r="3500" spans="1:15" ht="15.75">
      <c r="A3500" s="250">
        <v>3493</v>
      </c>
      <c r="B3500" s="208"/>
      <c r="C3500" s="49"/>
      <c r="D3500" s="50"/>
      <c r="E3500" s="50"/>
      <c r="F3500" s="50"/>
      <c r="G3500" s="209"/>
      <c r="H3500" s="48"/>
      <c r="I3500" s="457" t="str">
        <f t="shared" si="108"/>
        <v/>
      </c>
      <c r="J3500" s="241" cm="1">
        <f t="array" ref="J3500">SUMPRODUCT(--(K3500:N3500&lt;&gt;"")) + IF(TRIM(O3500)="",0,LEN(O3500)-LEN(SUBSTITUTE(O3500,",",""))+1)</f>
        <v>0</v>
      </c>
      <c r="K3500" s="242" t="str">
        <f>IF(AND(G3500&lt;&gt;0,G3500&lt;&gt;""),IF(B3500="","",IF(ISNUMBER(MATCH(B3500,'Look Up Values'!$B$2:$B$500,0)),"","Dest. error")),"")</f>
        <v/>
      </c>
      <c r="L3500" s="242" t="str">
        <f>IF(AND(G3500&lt;&gt;0,G3500&lt;&gt;""),IF(C3500="","",IF(AND(ISNUMBER(--LEFT(C3500,FIND(" ",C3500&amp;" ")-1)),OR(LEN(LEFT(C3500,FIND(" ",C3500&amp;" ")-1))=6,LEN(LEFT(C3500,FIND(" ",C3500&amp;" ")-1))=7),OR(ISNUMBER(MATCH(LEFT(C3500,FIND(" ",C3500&amp;" ")-1),'Look Up Values'!$G$2:$G$1000,0)),ISNUMBER(MATCH(LEFT(C3500,FIND(" ",C3500&amp;" ")-1),'Look Up Values'!$AE$2:$AE$2000,0)))),"","EWC error")),"")</f>
        <v/>
      </c>
      <c r="M3500" s="242" t="str" cm="1">
        <f t="array" ref="M3500">IF(AND(G3500&lt;&gt;0,G3500&lt;&gt;""),IF(E3500="","",IF(ISNUMBER(MATCH(SUBSTITUTE(E3500," ",""),SUBSTITUTE('Look Up Values'!$I$2:$I$10," ",""),0)),"","State error")),"")</f>
        <v/>
      </c>
      <c r="N3500" s="242" t="str" cm="1">
        <f t="array" ref="N3500">IF(AND(G3500&lt;&gt;0,G3500&lt;&gt;""),IF(F3500="","",IF(ISNUMBER(MATCH(SUBSTITUTE(F3500," ",""),SUBSTITUTE('Look Up Values'!$W$2:$W$30," ",""),0)),"","D&amp;R error")),"")</f>
        <v/>
      </c>
      <c r="O3500" s="256" t="str">
        <f t="shared" si="109"/>
        <v/>
      </c>
    </row>
    <row r="3501" spans="1:15" ht="15.75">
      <c r="A3501" s="250">
        <v>3494</v>
      </c>
      <c r="B3501" s="208"/>
      <c r="C3501" s="49"/>
      <c r="D3501" s="50"/>
      <c r="E3501" s="50"/>
      <c r="F3501" s="50"/>
      <c r="G3501" s="209"/>
      <c r="H3501" s="48"/>
      <c r="I3501" s="457" t="str">
        <f t="shared" si="108"/>
        <v/>
      </c>
      <c r="J3501" s="241" cm="1">
        <f t="array" ref="J3501">SUMPRODUCT(--(K3501:N3501&lt;&gt;"")) + IF(TRIM(O3501)="",0,LEN(O3501)-LEN(SUBSTITUTE(O3501,",",""))+1)</f>
        <v>0</v>
      </c>
      <c r="K3501" s="242" t="str">
        <f>IF(AND(G3501&lt;&gt;0,G3501&lt;&gt;""),IF(B3501="","",IF(ISNUMBER(MATCH(B3501,'Look Up Values'!$B$2:$B$500,0)),"","Dest. error")),"")</f>
        <v/>
      </c>
      <c r="L3501" s="242" t="str">
        <f>IF(AND(G3501&lt;&gt;0,G3501&lt;&gt;""),IF(C3501="","",IF(AND(ISNUMBER(--LEFT(C3501,FIND(" ",C3501&amp;" ")-1)),OR(LEN(LEFT(C3501,FIND(" ",C3501&amp;" ")-1))=6,LEN(LEFT(C3501,FIND(" ",C3501&amp;" ")-1))=7),OR(ISNUMBER(MATCH(LEFT(C3501,FIND(" ",C3501&amp;" ")-1),'Look Up Values'!$G$2:$G$1000,0)),ISNUMBER(MATCH(LEFT(C3501,FIND(" ",C3501&amp;" ")-1),'Look Up Values'!$AE$2:$AE$2000,0)))),"","EWC error")),"")</f>
        <v/>
      </c>
      <c r="M3501" s="242" t="str" cm="1">
        <f t="array" ref="M3501">IF(AND(G3501&lt;&gt;0,G3501&lt;&gt;""),IF(E3501="","",IF(ISNUMBER(MATCH(SUBSTITUTE(E3501," ",""),SUBSTITUTE('Look Up Values'!$I$2:$I$10," ",""),0)),"","State error")),"")</f>
        <v/>
      </c>
      <c r="N3501" s="242" t="str" cm="1">
        <f t="array" ref="N3501">IF(AND(G3501&lt;&gt;0,G3501&lt;&gt;""),IF(F3501="","",IF(ISNUMBER(MATCH(SUBSTITUTE(F3501," ",""),SUBSTITUTE('Look Up Values'!$W$2:$W$30," ",""),0)),"","D&amp;R error")),"")</f>
        <v/>
      </c>
      <c r="O3501" s="256" t="str">
        <f t="shared" si="109"/>
        <v/>
      </c>
    </row>
    <row r="3502" spans="1:15" ht="15.75">
      <c r="A3502" s="250">
        <v>3495</v>
      </c>
      <c r="B3502" s="208"/>
      <c r="C3502" s="49"/>
      <c r="D3502" s="50"/>
      <c r="E3502" s="50"/>
      <c r="F3502" s="50"/>
      <c r="G3502" s="209"/>
      <c r="H3502" s="48"/>
      <c r="I3502" s="457" t="str">
        <f t="shared" si="108"/>
        <v/>
      </c>
      <c r="J3502" s="241" cm="1">
        <f t="array" ref="J3502">SUMPRODUCT(--(K3502:N3502&lt;&gt;"")) + IF(TRIM(O3502)="",0,LEN(O3502)-LEN(SUBSTITUTE(O3502,",",""))+1)</f>
        <v>0</v>
      </c>
      <c r="K3502" s="242" t="str">
        <f>IF(AND(G3502&lt;&gt;0,G3502&lt;&gt;""),IF(B3502="","",IF(ISNUMBER(MATCH(B3502,'Look Up Values'!$B$2:$B$500,0)),"","Dest. error")),"")</f>
        <v/>
      </c>
      <c r="L3502" s="242" t="str">
        <f>IF(AND(G3502&lt;&gt;0,G3502&lt;&gt;""),IF(C3502="","",IF(AND(ISNUMBER(--LEFT(C3502,FIND(" ",C3502&amp;" ")-1)),OR(LEN(LEFT(C3502,FIND(" ",C3502&amp;" ")-1))=6,LEN(LEFT(C3502,FIND(" ",C3502&amp;" ")-1))=7),OR(ISNUMBER(MATCH(LEFT(C3502,FIND(" ",C3502&amp;" ")-1),'Look Up Values'!$G$2:$G$1000,0)),ISNUMBER(MATCH(LEFT(C3502,FIND(" ",C3502&amp;" ")-1),'Look Up Values'!$AE$2:$AE$2000,0)))),"","EWC error")),"")</f>
        <v/>
      </c>
      <c r="M3502" s="242" t="str" cm="1">
        <f t="array" ref="M3502">IF(AND(G3502&lt;&gt;0,G3502&lt;&gt;""),IF(E3502="","",IF(ISNUMBER(MATCH(SUBSTITUTE(E3502," ",""),SUBSTITUTE('Look Up Values'!$I$2:$I$10," ",""),0)),"","State error")),"")</f>
        <v/>
      </c>
      <c r="N3502" s="242" t="str" cm="1">
        <f t="array" ref="N3502">IF(AND(G3502&lt;&gt;0,G3502&lt;&gt;""),IF(F3502="","",IF(ISNUMBER(MATCH(SUBSTITUTE(F3502," ",""),SUBSTITUTE('Look Up Values'!$W$2:$W$30," ",""),0)),"","D&amp;R error")),"")</f>
        <v/>
      </c>
      <c r="O3502" s="256" t="str">
        <f t="shared" si="109"/>
        <v/>
      </c>
    </row>
    <row r="3503" spans="1:15" ht="15.75">
      <c r="A3503" s="250">
        <v>3496</v>
      </c>
      <c r="B3503" s="208"/>
      <c r="C3503" s="49"/>
      <c r="D3503" s="50"/>
      <c r="E3503" s="50"/>
      <c r="F3503" s="50"/>
      <c r="G3503" s="209"/>
      <c r="H3503" s="48"/>
      <c r="I3503" s="457" t="str">
        <f t="shared" si="108"/>
        <v/>
      </c>
      <c r="J3503" s="241" cm="1">
        <f t="array" ref="J3503">SUMPRODUCT(--(K3503:N3503&lt;&gt;"")) + IF(TRIM(O3503)="",0,LEN(O3503)-LEN(SUBSTITUTE(O3503,",",""))+1)</f>
        <v>0</v>
      </c>
      <c r="K3503" s="242" t="str">
        <f>IF(AND(G3503&lt;&gt;0,G3503&lt;&gt;""),IF(B3503="","",IF(ISNUMBER(MATCH(B3503,'Look Up Values'!$B$2:$B$500,0)),"","Dest. error")),"")</f>
        <v/>
      </c>
      <c r="L3503" s="242" t="str">
        <f>IF(AND(G3503&lt;&gt;0,G3503&lt;&gt;""),IF(C3503="","",IF(AND(ISNUMBER(--LEFT(C3503,FIND(" ",C3503&amp;" ")-1)),OR(LEN(LEFT(C3503,FIND(" ",C3503&amp;" ")-1))=6,LEN(LEFT(C3503,FIND(" ",C3503&amp;" ")-1))=7),OR(ISNUMBER(MATCH(LEFT(C3503,FIND(" ",C3503&amp;" ")-1),'Look Up Values'!$G$2:$G$1000,0)),ISNUMBER(MATCH(LEFT(C3503,FIND(" ",C3503&amp;" ")-1),'Look Up Values'!$AE$2:$AE$2000,0)))),"","EWC error")),"")</f>
        <v/>
      </c>
      <c r="M3503" s="242" t="str" cm="1">
        <f t="array" ref="M3503">IF(AND(G3503&lt;&gt;0,G3503&lt;&gt;""),IF(E3503="","",IF(ISNUMBER(MATCH(SUBSTITUTE(E3503," ",""),SUBSTITUTE('Look Up Values'!$I$2:$I$10," ",""),0)),"","State error")),"")</f>
        <v/>
      </c>
      <c r="N3503" s="242" t="str" cm="1">
        <f t="array" ref="N3503">IF(AND(G3503&lt;&gt;0,G3503&lt;&gt;""),IF(F3503="","",IF(ISNUMBER(MATCH(SUBSTITUTE(F3503," ",""),SUBSTITUTE('Look Up Values'!$W$2:$W$30," ",""),0)),"","D&amp;R error")),"")</f>
        <v/>
      </c>
      <c r="O3503" s="256" t="str">
        <f t="shared" si="109"/>
        <v/>
      </c>
    </row>
    <row r="3504" spans="1:15" ht="15.75">
      <c r="A3504" s="250">
        <v>3497</v>
      </c>
      <c r="B3504" s="208"/>
      <c r="C3504" s="49"/>
      <c r="D3504" s="50"/>
      <c r="E3504" s="50"/>
      <c r="F3504" s="50"/>
      <c r="G3504" s="209"/>
      <c r="H3504" s="48"/>
      <c r="I3504" s="457" t="str">
        <f t="shared" si="108"/>
        <v/>
      </c>
      <c r="J3504" s="241" cm="1">
        <f t="array" ref="J3504">SUMPRODUCT(--(K3504:N3504&lt;&gt;"")) + IF(TRIM(O3504)="",0,LEN(O3504)-LEN(SUBSTITUTE(O3504,",",""))+1)</f>
        <v>0</v>
      </c>
      <c r="K3504" s="242" t="str">
        <f>IF(AND(G3504&lt;&gt;0,G3504&lt;&gt;""),IF(B3504="","",IF(ISNUMBER(MATCH(B3504,'Look Up Values'!$B$2:$B$500,0)),"","Dest. error")),"")</f>
        <v/>
      </c>
      <c r="L3504" s="242" t="str">
        <f>IF(AND(G3504&lt;&gt;0,G3504&lt;&gt;""),IF(C3504="","",IF(AND(ISNUMBER(--LEFT(C3504,FIND(" ",C3504&amp;" ")-1)),OR(LEN(LEFT(C3504,FIND(" ",C3504&amp;" ")-1))=6,LEN(LEFT(C3504,FIND(" ",C3504&amp;" ")-1))=7),OR(ISNUMBER(MATCH(LEFT(C3504,FIND(" ",C3504&amp;" ")-1),'Look Up Values'!$G$2:$G$1000,0)),ISNUMBER(MATCH(LEFT(C3504,FIND(" ",C3504&amp;" ")-1),'Look Up Values'!$AE$2:$AE$2000,0)))),"","EWC error")),"")</f>
        <v/>
      </c>
      <c r="M3504" s="242" t="str" cm="1">
        <f t="array" ref="M3504">IF(AND(G3504&lt;&gt;0,G3504&lt;&gt;""),IF(E3504="","",IF(ISNUMBER(MATCH(SUBSTITUTE(E3504," ",""),SUBSTITUTE('Look Up Values'!$I$2:$I$10," ",""),0)),"","State error")),"")</f>
        <v/>
      </c>
      <c r="N3504" s="242" t="str" cm="1">
        <f t="array" ref="N3504">IF(AND(G3504&lt;&gt;0,G3504&lt;&gt;""),IF(F3504="","",IF(ISNUMBER(MATCH(SUBSTITUTE(F3504," ",""),SUBSTITUTE('Look Up Values'!$W$2:$W$30," ",""),0)),"","D&amp;R error")),"")</f>
        <v/>
      </c>
      <c r="O3504" s="256" t="str">
        <f t="shared" si="109"/>
        <v/>
      </c>
    </row>
    <row r="3505" spans="1:15" ht="15.75">
      <c r="A3505" s="250">
        <v>3498</v>
      </c>
      <c r="B3505" s="208"/>
      <c r="C3505" s="49"/>
      <c r="D3505" s="50"/>
      <c r="E3505" s="50"/>
      <c r="F3505" s="50"/>
      <c r="G3505" s="209"/>
      <c r="H3505" s="48"/>
      <c r="I3505" s="457" t="str">
        <f t="shared" si="108"/>
        <v/>
      </c>
      <c r="J3505" s="241" cm="1">
        <f t="array" ref="J3505">SUMPRODUCT(--(K3505:N3505&lt;&gt;"")) + IF(TRIM(O3505)="",0,LEN(O3505)-LEN(SUBSTITUTE(O3505,",",""))+1)</f>
        <v>0</v>
      </c>
      <c r="K3505" s="242" t="str">
        <f>IF(AND(G3505&lt;&gt;0,G3505&lt;&gt;""),IF(B3505="","",IF(ISNUMBER(MATCH(B3505,'Look Up Values'!$B$2:$B$500,0)),"","Dest. error")),"")</f>
        <v/>
      </c>
      <c r="L3505" s="242" t="str">
        <f>IF(AND(G3505&lt;&gt;0,G3505&lt;&gt;""),IF(C3505="","",IF(AND(ISNUMBER(--LEFT(C3505,FIND(" ",C3505&amp;" ")-1)),OR(LEN(LEFT(C3505,FIND(" ",C3505&amp;" ")-1))=6,LEN(LEFT(C3505,FIND(" ",C3505&amp;" ")-1))=7),OR(ISNUMBER(MATCH(LEFT(C3505,FIND(" ",C3505&amp;" ")-1),'Look Up Values'!$G$2:$G$1000,0)),ISNUMBER(MATCH(LEFT(C3505,FIND(" ",C3505&amp;" ")-1),'Look Up Values'!$AE$2:$AE$2000,0)))),"","EWC error")),"")</f>
        <v/>
      </c>
      <c r="M3505" s="242" t="str" cm="1">
        <f t="array" ref="M3505">IF(AND(G3505&lt;&gt;0,G3505&lt;&gt;""),IF(E3505="","",IF(ISNUMBER(MATCH(SUBSTITUTE(E3505," ",""),SUBSTITUTE('Look Up Values'!$I$2:$I$10," ",""),0)),"","State error")),"")</f>
        <v/>
      </c>
      <c r="N3505" s="242" t="str" cm="1">
        <f t="array" ref="N3505">IF(AND(G3505&lt;&gt;0,G3505&lt;&gt;""),IF(F3505="","",IF(ISNUMBER(MATCH(SUBSTITUTE(F3505," ",""),SUBSTITUTE('Look Up Values'!$W$2:$W$30," ",""),0)),"","D&amp;R error")),"")</f>
        <v/>
      </c>
      <c r="O3505" s="256" t="str">
        <f t="shared" si="109"/>
        <v/>
      </c>
    </row>
    <row r="3506" spans="1:15" ht="15.75">
      <c r="A3506" s="250">
        <v>3499</v>
      </c>
      <c r="B3506" s="208"/>
      <c r="C3506" s="49"/>
      <c r="D3506" s="50"/>
      <c r="E3506" s="50"/>
      <c r="F3506" s="50"/>
      <c r="G3506" s="209"/>
      <c r="H3506" s="48"/>
      <c r="I3506" s="457" t="str">
        <f t="shared" si="108"/>
        <v/>
      </c>
      <c r="J3506" s="241" cm="1">
        <f t="array" ref="J3506">SUMPRODUCT(--(K3506:N3506&lt;&gt;"")) + IF(TRIM(O3506)="",0,LEN(O3506)-LEN(SUBSTITUTE(O3506,",",""))+1)</f>
        <v>0</v>
      </c>
      <c r="K3506" s="242" t="str">
        <f>IF(AND(G3506&lt;&gt;0,G3506&lt;&gt;""),IF(B3506="","",IF(ISNUMBER(MATCH(B3506,'Look Up Values'!$B$2:$B$500,0)),"","Dest. error")),"")</f>
        <v/>
      </c>
      <c r="L3506" s="242" t="str">
        <f>IF(AND(G3506&lt;&gt;0,G3506&lt;&gt;""),IF(C3506="","",IF(AND(ISNUMBER(--LEFT(C3506,FIND(" ",C3506&amp;" ")-1)),OR(LEN(LEFT(C3506,FIND(" ",C3506&amp;" ")-1))=6,LEN(LEFT(C3506,FIND(" ",C3506&amp;" ")-1))=7),OR(ISNUMBER(MATCH(LEFT(C3506,FIND(" ",C3506&amp;" ")-1),'Look Up Values'!$G$2:$G$1000,0)),ISNUMBER(MATCH(LEFT(C3506,FIND(" ",C3506&amp;" ")-1),'Look Up Values'!$AE$2:$AE$2000,0)))),"","EWC error")),"")</f>
        <v/>
      </c>
      <c r="M3506" s="242" t="str" cm="1">
        <f t="array" ref="M3506">IF(AND(G3506&lt;&gt;0,G3506&lt;&gt;""),IF(E3506="","",IF(ISNUMBER(MATCH(SUBSTITUTE(E3506," ",""),SUBSTITUTE('Look Up Values'!$I$2:$I$10," ",""),0)),"","State error")),"")</f>
        <v/>
      </c>
      <c r="N3506" s="242" t="str" cm="1">
        <f t="array" ref="N3506">IF(AND(G3506&lt;&gt;0,G3506&lt;&gt;""),IF(F3506="","",IF(ISNUMBER(MATCH(SUBSTITUTE(F3506," ",""),SUBSTITUTE('Look Up Values'!$W$2:$W$30," ",""),0)),"","D&amp;R error")),"")</f>
        <v/>
      </c>
      <c r="O3506" s="256" t="str">
        <f t="shared" si="109"/>
        <v/>
      </c>
    </row>
    <row r="3507" spans="1:15" ht="15.75">
      <c r="A3507" s="250">
        <v>3500</v>
      </c>
      <c r="B3507" s="208"/>
      <c r="C3507" s="49"/>
      <c r="D3507" s="50"/>
      <c r="E3507" s="50"/>
      <c r="F3507" s="50"/>
      <c r="G3507" s="209"/>
      <c r="H3507" s="48"/>
      <c r="I3507" s="457" t="str">
        <f t="shared" si="108"/>
        <v/>
      </c>
      <c r="J3507" s="241" cm="1">
        <f t="array" ref="J3507">SUMPRODUCT(--(K3507:N3507&lt;&gt;"")) + IF(TRIM(O3507)="",0,LEN(O3507)-LEN(SUBSTITUTE(O3507,",",""))+1)</f>
        <v>0</v>
      </c>
      <c r="K3507" s="242" t="str">
        <f>IF(AND(G3507&lt;&gt;0,G3507&lt;&gt;""),IF(B3507="","",IF(ISNUMBER(MATCH(B3507,'Look Up Values'!$B$2:$B$500,0)),"","Dest. error")),"")</f>
        <v/>
      </c>
      <c r="L3507" s="242" t="str">
        <f>IF(AND(G3507&lt;&gt;0,G3507&lt;&gt;""),IF(C3507="","",IF(AND(ISNUMBER(--LEFT(C3507,FIND(" ",C3507&amp;" ")-1)),OR(LEN(LEFT(C3507,FIND(" ",C3507&amp;" ")-1))=6,LEN(LEFT(C3507,FIND(" ",C3507&amp;" ")-1))=7),OR(ISNUMBER(MATCH(LEFT(C3507,FIND(" ",C3507&amp;" ")-1),'Look Up Values'!$G$2:$G$1000,0)),ISNUMBER(MATCH(LEFT(C3507,FIND(" ",C3507&amp;" ")-1),'Look Up Values'!$AE$2:$AE$2000,0)))),"","EWC error")),"")</f>
        <v/>
      </c>
      <c r="M3507" s="242" t="str" cm="1">
        <f t="array" ref="M3507">IF(AND(G3507&lt;&gt;0,G3507&lt;&gt;""),IF(E3507="","",IF(ISNUMBER(MATCH(SUBSTITUTE(E3507," ",""),SUBSTITUTE('Look Up Values'!$I$2:$I$10," ",""),0)),"","State error")),"")</f>
        <v/>
      </c>
      <c r="N3507" s="242" t="str" cm="1">
        <f t="array" ref="N3507">IF(AND(G3507&lt;&gt;0,G3507&lt;&gt;""),IF(F3507="","",IF(ISNUMBER(MATCH(SUBSTITUTE(F3507," ",""),SUBSTITUTE('Look Up Values'!$W$2:$W$30," ",""),0)),"","D&amp;R error")),"")</f>
        <v/>
      </c>
      <c r="O3507" s="256" t="str">
        <f t="shared" si="109"/>
        <v/>
      </c>
    </row>
    <row r="3508" spans="1:15" ht="15.75">
      <c r="A3508" s="250">
        <v>3501</v>
      </c>
      <c r="B3508" s="208"/>
      <c r="C3508" s="49"/>
      <c r="D3508" s="50"/>
      <c r="E3508" s="50"/>
      <c r="F3508" s="50"/>
      <c r="G3508" s="209"/>
      <c r="H3508" s="48"/>
      <c r="I3508" s="457" t="str">
        <f t="shared" si="108"/>
        <v/>
      </c>
      <c r="J3508" s="241" cm="1">
        <f t="array" ref="J3508">SUMPRODUCT(--(K3508:N3508&lt;&gt;"")) + IF(TRIM(O3508)="",0,LEN(O3508)-LEN(SUBSTITUTE(O3508,",",""))+1)</f>
        <v>0</v>
      </c>
      <c r="K3508" s="242" t="str">
        <f>IF(AND(G3508&lt;&gt;0,G3508&lt;&gt;""),IF(B3508="","",IF(ISNUMBER(MATCH(B3508,'Look Up Values'!$B$2:$B$500,0)),"","Dest. error")),"")</f>
        <v/>
      </c>
      <c r="L3508" s="242" t="str">
        <f>IF(AND(G3508&lt;&gt;0,G3508&lt;&gt;""),IF(C3508="","",IF(AND(ISNUMBER(--LEFT(C3508,FIND(" ",C3508&amp;" ")-1)),OR(LEN(LEFT(C3508,FIND(" ",C3508&amp;" ")-1))=6,LEN(LEFT(C3508,FIND(" ",C3508&amp;" ")-1))=7),OR(ISNUMBER(MATCH(LEFT(C3508,FIND(" ",C3508&amp;" ")-1),'Look Up Values'!$G$2:$G$1000,0)),ISNUMBER(MATCH(LEFT(C3508,FIND(" ",C3508&amp;" ")-1),'Look Up Values'!$AE$2:$AE$2000,0)))),"","EWC error")),"")</f>
        <v/>
      </c>
      <c r="M3508" s="242" t="str" cm="1">
        <f t="array" ref="M3508">IF(AND(G3508&lt;&gt;0,G3508&lt;&gt;""),IF(E3508="","",IF(ISNUMBER(MATCH(SUBSTITUTE(E3508," ",""),SUBSTITUTE('Look Up Values'!$I$2:$I$10," ",""),0)),"","State error")),"")</f>
        <v/>
      </c>
      <c r="N3508" s="242" t="str" cm="1">
        <f t="array" ref="N3508">IF(AND(G3508&lt;&gt;0,G3508&lt;&gt;""),IF(F3508="","",IF(ISNUMBER(MATCH(SUBSTITUTE(F3508," ",""),SUBSTITUTE('Look Up Values'!$W$2:$W$30," ",""),0)),"","D&amp;R error")),"")</f>
        <v/>
      </c>
      <c r="O3508" s="256" t="str">
        <f t="shared" si="109"/>
        <v/>
      </c>
    </row>
    <row r="3509" spans="1:15" ht="15.75">
      <c r="A3509" s="250">
        <v>3502</v>
      </c>
      <c r="B3509" s="208"/>
      <c r="C3509" s="49"/>
      <c r="D3509" s="50"/>
      <c r="E3509" s="50"/>
      <c r="F3509" s="50"/>
      <c r="G3509" s="209"/>
      <c r="H3509" s="48"/>
      <c r="I3509" s="457" t="str">
        <f t="shared" si="108"/>
        <v/>
      </c>
      <c r="J3509" s="241" cm="1">
        <f t="array" ref="J3509">SUMPRODUCT(--(K3509:N3509&lt;&gt;"")) + IF(TRIM(O3509)="",0,LEN(O3509)-LEN(SUBSTITUTE(O3509,",",""))+1)</f>
        <v>0</v>
      </c>
      <c r="K3509" s="242" t="str">
        <f>IF(AND(G3509&lt;&gt;0,G3509&lt;&gt;""),IF(B3509="","",IF(ISNUMBER(MATCH(B3509,'Look Up Values'!$B$2:$B$500,0)),"","Dest. error")),"")</f>
        <v/>
      </c>
      <c r="L3509" s="242" t="str">
        <f>IF(AND(G3509&lt;&gt;0,G3509&lt;&gt;""),IF(C3509="","",IF(AND(ISNUMBER(--LEFT(C3509,FIND(" ",C3509&amp;" ")-1)),OR(LEN(LEFT(C3509,FIND(" ",C3509&amp;" ")-1))=6,LEN(LEFT(C3509,FIND(" ",C3509&amp;" ")-1))=7),OR(ISNUMBER(MATCH(LEFT(C3509,FIND(" ",C3509&amp;" ")-1),'Look Up Values'!$G$2:$G$1000,0)),ISNUMBER(MATCH(LEFT(C3509,FIND(" ",C3509&amp;" ")-1),'Look Up Values'!$AE$2:$AE$2000,0)))),"","EWC error")),"")</f>
        <v/>
      </c>
      <c r="M3509" s="242" t="str" cm="1">
        <f t="array" ref="M3509">IF(AND(G3509&lt;&gt;0,G3509&lt;&gt;""),IF(E3509="","",IF(ISNUMBER(MATCH(SUBSTITUTE(E3509," ",""),SUBSTITUTE('Look Up Values'!$I$2:$I$10," ",""),0)),"","State error")),"")</f>
        <v/>
      </c>
      <c r="N3509" s="242" t="str" cm="1">
        <f t="array" ref="N3509">IF(AND(G3509&lt;&gt;0,G3509&lt;&gt;""),IF(F3509="","",IF(ISNUMBER(MATCH(SUBSTITUTE(F3509," ",""),SUBSTITUTE('Look Up Values'!$W$2:$W$30," ",""),0)),"","D&amp;R error")),"")</f>
        <v/>
      </c>
      <c r="O3509" s="256" t="str">
        <f t="shared" si="109"/>
        <v/>
      </c>
    </row>
    <row r="3510" spans="1:15" ht="15.75">
      <c r="A3510" s="250">
        <v>3503</v>
      </c>
      <c r="B3510" s="208"/>
      <c r="C3510" s="49"/>
      <c r="D3510" s="50"/>
      <c r="E3510" s="50"/>
      <c r="F3510" s="50"/>
      <c r="G3510" s="209"/>
      <c r="H3510" s="48"/>
      <c r="I3510" s="457" t="str">
        <f t="shared" si="108"/>
        <v/>
      </c>
      <c r="J3510" s="241" cm="1">
        <f t="array" ref="J3510">SUMPRODUCT(--(K3510:N3510&lt;&gt;"")) + IF(TRIM(O3510)="",0,LEN(O3510)-LEN(SUBSTITUTE(O3510,",",""))+1)</f>
        <v>0</v>
      </c>
      <c r="K3510" s="242" t="str">
        <f>IF(AND(G3510&lt;&gt;0,G3510&lt;&gt;""),IF(B3510="","",IF(ISNUMBER(MATCH(B3510,'Look Up Values'!$B$2:$B$500,0)),"","Dest. error")),"")</f>
        <v/>
      </c>
      <c r="L3510" s="242" t="str">
        <f>IF(AND(G3510&lt;&gt;0,G3510&lt;&gt;""),IF(C3510="","",IF(AND(ISNUMBER(--LEFT(C3510,FIND(" ",C3510&amp;" ")-1)),OR(LEN(LEFT(C3510,FIND(" ",C3510&amp;" ")-1))=6,LEN(LEFT(C3510,FIND(" ",C3510&amp;" ")-1))=7),OR(ISNUMBER(MATCH(LEFT(C3510,FIND(" ",C3510&amp;" ")-1),'Look Up Values'!$G$2:$G$1000,0)),ISNUMBER(MATCH(LEFT(C3510,FIND(" ",C3510&amp;" ")-1),'Look Up Values'!$AE$2:$AE$2000,0)))),"","EWC error")),"")</f>
        <v/>
      </c>
      <c r="M3510" s="242" t="str" cm="1">
        <f t="array" ref="M3510">IF(AND(G3510&lt;&gt;0,G3510&lt;&gt;""),IF(E3510="","",IF(ISNUMBER(MATCH(SUBSTITUTE(E3510," ",""),SUBSTITUTE('Look Up Values'!$I$2:$I$10," ",""),0)),"","State error")),"")</f>
        <v/>
      </c>
      <c r="N3510" s="242" t="str" cm="1">
        <f t="array" ref="N3510">IF(AND(G3510&lt;&gt;0,G3510&lt;&gt;""),IF(F3510="","",IF(ISNUMBER(MATCH(SUBSTITUTE(F3510," ",""),SUBSTITUTE('Look Up Values'!$W$2:$W$30," ",""),0)),"","D&amp;R error")),"")</f>
        <v/>
      </c>
      <c r="O3510" s="256" t="str">
        <f t="shared" si="109"/>
        <v/>
      </c>
    </row>
    <row r="3511" spans="1:15" ht="15.75">
      <c r="A3511" s="250">
        <v>3504</v>
      </c>
      <c r="B3511" s="208"/>
      <c r="C3511" s="49"/>
      <c r="D3511" s="50"/>
      <c r="E3511" s="50"/>
      <c r="F3511" s="50"/>
      <c r="G3511" s="209"/>
      <c r="H3511" s="48"/>
      <c r="I3511" s="457" t="str">
        <f t="shared" si="108"/>
        <v/>
      </c>
      <c r="J3511" s="241" cm="1">
        <f t="array" ref="J3511">SUMPRODUCT(--(K3511:N3511&lt;&gt;"")) + IF(TRIM(O3511)="",0,LEN(O3511)-LEN(SUBSTITUTE(O3511,",",""))+1)</f>
        <v>0</v>
      </c>
      <c r="K3511" s="242" t="str">
        <f>IF(AND(G3511&lt;&gt;0,G3511&lt;&gt;""),IF(B3511="","",IF(ISNUMBER(MATCH(B3511,'Look Up Values'!$B$2:$B$500,0)),"","Dest. error")),"")</f>
        <v/>
      </c>
      <c r="L3511" s="242" t="str">
        <f>IF(AND(G3511&lt;&gt;0,G3511&lt;&gt;""),IF(C3511="","",IF(AND(ISNUMBER(--LEFT(C3511,FIND(" ",C3511&amp;" ")-1)),OR(LEN(LEFT(C3511,FIND(" ",C3511&amp;" ")-1))=6,LEN(LEFT(C3511,FIND(" ",C3511&amp;" ")-1))=7),OR(ISNUMBER(MATCH(LEFT(C3511,FIND(" ",C3511&amp;" ")-1),'Look Up Values'!$G$2:$G$1000,0)),ISNUMBER(MATCH(LEFT(C3511,FIND(" ",C3511&amp;" ")-1),'Look Up Values'!$AE$2:$AE$2000,0)))),"","EWC error")),"")</f>
        <v/>
      </c>
      <c r="M3511" s="242" t="str" cm="1">
        <f t="array" ref="M3511">IF(AND(G3511&lt;&gt;0,G3511&lt;&gt;""),IF(E3511="","",IF(ISNUMBER(MATCH(SUBSTITUTE(E3511," ",""),SUBSTITUTE('Look Up Values'!$I$2:$I$10," ",""),0)),"","State error")),"")</f>
        <v/>
      </c>
      <c r="N3511" s="242" t="str" cm="1">
        <f t="array" ref="N3511">IF(AND(G3511&lt;&gt;0,G3511&lt;&gt;""),IF(F3511="","",IF(ISNUMBER(MATCH(SUBSTITUTE(F3511," ",""),SUBSTITUTE('Look Up Values'!$W$2:$W$30," ",""),0)),"","D&amp;R error")),"")</f>
        <v/>
      </c>
      <c r="O3511" s="256" t="str">
        <f t="shared" si="109"/>
        <v/>
      </c>
    </row>
    <row r="3512" spans="1:15" ht="15.75">
      <c r="A3512" s="250">
        <v>3505</v>
      </c>
      <c r="B3512" s="208"/>
      <c r="C3512" s="49"/>
      <c r="D3512" s="50"/>
      <c r="E3512" s="50"/>
      <c r="F3512" s="50"/>
      <c r="G3512" s="209"/>
      <c r="H3512" s="48"/>
      <c r="I3512" s="457" t="str">
        <f t="shared" si="108"/>
        <v/>
      </c>
      <c r="J3512" s="241" cm="1">
        <f t="array" ref="J3512">SUMPRODUCT(--(K3512:N3512&lt;&gt;"")) + IF(TRIM(O3512)="",0,LEN(O3512)-LEN(SUBSTITUTE(O3512,",",""))+1)</f>
        <v>0</v>
      </c>
      <c r="K3512" s="242" t="str">
        <f>IF(AND(G3512&lt;&gt;0,G3512&lt;&gt;""),IF(B3512="","",IF(ISNUMBER(MATCH(B3512,'Look Up Values'!$B$2:$B$500,0)),"","Dest. error")),"")</f>
        <v/>
      </c>
      <c r="L3512" s="242" t="str">
        <f>IF(AND(G3512&lt;&gt;0,G3512&lt;&gt;""),IF(C3512="","",IF(AND(ISNUMBER(--LEFT(C3512,FIND(" ",C3512&amp;" ")-1)),OR(LEN(LEFT(C3512,FIND(" ",C3512&amp;" ")-1))=6,LEN(LEFT(C3512,FIND(" ",C3512&amp;" ")-1))=7),OR(ISNUMBER(MATCH(LEFT(C3512,FIND(" ",C3512&amp;" ")-1),'Look Up Values'!$G$2:$G$1000,0)),ISNUMBER(MATCH(LEFT(C3512,FIND(" ",C3512&amp;" ")-1),'Look Up Values'!$AE$2:$AE$2000,0)))),"","EWC error")),"")</f>
        <v/>
      </c>
      <c r="M3512" s="242" t="str" cm="1">
        <f t="array" ref="M3512">IF(AND(G3512&lt;&gt;0,G3512&lt;&gt;""),IF(E3512="","",IF(ISNUMBER(MATCH(SUBSTITUTE(E3512," ",""),SUBSTITUTE('Look Up Values'!$I$2:$I$10," ",""),0)),"","State error")),"")</f>
        <v/>
      </c>
      <c r="N3512" s="242" t="str" cm="1">
        <f t="array" ref="N3512">IF(AND(G3512&lt;&gt;0,G3512&lt;&gt;""),IF(F3512="","",IF(ISNUMBER(MATCH(SUBSTITUTE(F3512," ",""),SUBSTITUTE('Look Up Values'!$W$2:$W$30," ",""),0)),"","D&amp;R error")),"")</f>
        <v/>
      </c>
      <c r="O3512" s="256" t="str">
        <f t="shared" si="109"/>
        <v/>
      </c>
    </row>
    <row r="3513" spans="1:15" ht="15.75">
      <c r="A3513" s="250">
        <v>3506</v>
      </c>
      <c r="B3513" s="208"/>
      <c r="C3513" s="49"/>
      <c r="D3513" s="50"/>
      <c r="E3513" s="50"/>
      <c r="F3513" s="50"/>
      <c r="G3513" s="209"/>
      <c r="H3513" s="48"/>
      <c r="I3513" s="457" t="str">
        <f t="shared" si="108"/>
        <v/>
      </c>
      <c r="J3513" s="241" cm="1">
        <f t="array" ref="J3513">SUMPRODUCT(--(K3513:N3513&lt;&gt;"")) + IF(TRIM(O3513)="",0,LEN(O3513)-LEN(SUBSTITUTE(O3513,",",""))+1)</f>
        <v>0</v>
      </c>
      <c r="K3513" s="242" t="str">
        <f>IF(AND(G3513&lt;&gt;0,G3513&lt;&gt;""),IF(B3513="","",IF(ISNUMBER(MATCH(B3513,'Look Up Values'!$B$2:$B$500,0)),"","Dest. error")),"")</f>
        <v/>
      </c>
      <c r="L3513" s="242" t="str">
        <f>IF(AND(G3513&lt;&gt;0,G3513&lt;&gt;""),IF(C3513="","",IF(AND(ISNUMBER(--LEFT(C3513,FIND(" ",C3513&amp;" ")-1)),OR(LEN(LEFT(C3513,FIND(" ",C3513&amp;" ")-1))=6,LEN(LEFT(C3513,FIND(" ",C3513&amp;" ")-1))=7),OR(ISNUMBER(MATCH(LEFT(C3513,FIND(" ",C3513&amp;" ")-1),'Look Up Values'!$G$2:$G$1000,0)),ISNUMBER(MATCH(LEFT(C3513,FIND(" ",C3513&amp;" ")-1),'Look Up Values'!$AE$2:$AE$2000,0)))),"","EWC error")),"")</f>
        <v/>
      </c>
      <c r="M3513" s="242" t="str" cm="1">
        <f t="array" ref="M3513">IF(AND(G3513&lt;&gt;0,G3513&lt;&gt;""),IF(E3513="","",IF(ISNUMBER(MATCH(SUBSTITUTE(E3513," ",""),SUBSTITUTE('Look Up Values'!$I$2:$I$10," ",""),0)),"","State error")),"")</f>
        <v/>
      </c>
      <c r="N3513" s="242" t="str" cm="1">
        <f t="array" ref="N3513">IF(AND(G3513&lt;&gt;0,G3513&lt;&gt;""),IF(F3513="","",IF(ISNUMBER(MATCH(SUBSTITUTE(F3513," ",""),SUBSTITUTE('Look Up Values'!$W$2:$W$30," ",""),0)),"","D&amp;R error")),"")</f>
        <v/>
      </c>
      <c r="O3513" s="256" t="str">
        <f t="shared" si="109"/>
        <v/>
      </c>
    </row>
    <row r="3514" spans="1:15" ht="15.75">
      <c r="A3514" s="250">
        <v>3507</v>
      </c>
      <c r="B3514" s="208"/>
      <c r="C3514" s="49"/>
      <c r="D3514" s="50"/>
      <c r="E3514" s="50"/>
      <c r="F3514" s="50"/>
      <c r="G3514" s="209"/>
      <c r="H3514" s="48"/>
      <c r="I3514" s="457" t="str">
        <f t="shared" si="108"/>
        <v/>
      </c>
      <c r="J3514" s="241" cm="1">
        <f t="array" ref="J3514">SUMPRODUCT(--(K3514:N3514&lt;&gt;"")) + IF(TRIM(O3514)="",0,LEN(O3514)-LEN(SUBSTITUTE(O3514,",",""))+1)</f>
        <v>0</v>
      </c>
      <c r="K3514" s="242" t="str">
        <f>IF(AND(G3514&lt;&gt;0,G3514&lt;&gt;""),IF(B3514="","",IF(ISNUMBER(MATCH(B3514,'Look Up Values'!$B$2:$B$500,0)),"","Dest. error")),"")</f>
        <v/>
      </c>
      <c r="L3514" s="242" t="str">
        <f>IF(AND(G3514&lt;&gt;0,G3514&lt;&gt;""),IF(C3514="","",IF(AND(ISNUMBER(--LEFT(C3514,FIND(" ",C3514&amp;" ")-1)),OR(LEN(LEFT(C3514,FIND(" ",C3514&amp;" ")-1))=6,LEN(LEFT(C3514,FIND(" ",C3514&amp;" ")-1))=7),OR(ISNUMBER(MATCH(LEFT(C3514,FIND(" ",C3514&amp;" ")-1),'Look Up Values'!$G$2:$G$1000,0)),ISNUMBER(MATCH(LEFT(C3514,FIND(" ",C3514&amp;" ")-1),'Look Up Values'!$AE$2:$AE$2000,0)))),"","EWC error")),"")</f>
        <v/>
      </c>
      <c r="M3514" s="242" t="str" cm="1">
        <f t="array" ref="M3514">IF(AND(G3514&lt;&gt;0,G3514&lt;&gt;""),IF(E3514="","",IF(ISNUMBER(MATCH(SUBSTITUTE(E3514," ",""),SUBSTITUTE('Look Up Values'!$I$2:$I$10," ",""),0)),"","State error")),"")</f>
        <v/>
      </c>
      <c r="N3514" s="242" t="str" cm="1">
        <f t="array" ref="N3514">IF(AND(G3514&lt;&gt;0,G3514&lt;&gt;""),IF(F3514="","",IF(ISNUMBER(MATCH(SUBSTITUTE(F3514," ",""),SUBSTITUTE('Look Up Values'!$W$2:$W$30," ",""),0)),"","D&amp;R error")),"")</f>
        <v/>
      </c>
      <c r="O3514" s="256" t="str">
        <f t="shared" si="109"/>
        <v/>
      </c>
    </row>
    <row r="3515" spans="1:15" ht="15.75">
      <c r="A3515" s="250">
        <v>3508</v>
      </c>
      <c r="B3515" s="208"/>
      <c r="C3515" s="49"/>
      <c r="D3515" s="50"/>
      <c r="E3515" s="50"/>
      <c r="F3515" s="50"/>
      <c r="G3515" s="209"/>
      <c r="H3515" s="48"/>
      <c r="I3515" s="457" t="str">
        <f t="shared" si="108"/>
        <v/>
      </c>
      <c r="J3515" s="241" cm="1">
        <f t="array" ref="J3515">SUMPRODUCT(--(K3515:N3515&lt;&gt;"")) + IF(TRIM(O3515)="",0,LEN(O3515)-LEN(SUBSTITUTE(O3515,",",""))+1)</f>
        <v>0</v>
      </c>
      <c r="K3515" s="242" t="str">
        <f>IF(AND(G3515&lt;&gt;0,G3515&lt;&gt;""),IF(B3515="","",IF(ISNUMBER(MATCH(B3515,'Look Up Values'!$B$2:$B$500,0)),"","Dest. error")),"")</f>
        <v/>
      </c>
      <c r="L3515" s="242" t="str">
        <f>IF(AND(G3515&lt;&gt;0,G3515&lt;&gt;""),IF(C3515="","",IF(AND(ISNUMBER(--LEFT(C3515,FIND(" ",C3515&amp;" ")-1)),OR(LEN(LEFT(C3515,FIND(" ",C3515&amp;" ")-1))=6,LEN(LEFT(C3515,FIND(" ",C3515&amp;" ")-1))=7),OR(ISNUMBER(MATCH(LEFT(C3515,FIND(" ",C3515&amp;" ")-1),'Look Up Values'!$G$2:$G$1000,0)),ISNUMBER(MATCH(LEFT(C3515,FIND(" ",C3515&amp;" ")-1),'Look Up Values'!$AE$2:$AE$2000,0)))),"","EWC error")),"")</f>
        <v/>
      </c>
      <c r="M3515" s="242" t="str" cm="1">
        <f t="array" ref="M3515">IF(AND(G3515&lt;&gt;0,G3515&lt;&gt;""),IF(E3515="","",IF(ISNUMBER(MATCH(SUBSTITUTE(E3515," ",""),SUBSTITUTE('Look Up Values'!$I$2:$I$10," ",""),0)),"","State error")),"")</f>
        <v/>
      </c>
      <c r="N3515" s="242" t="str" cm="1">
        <f t="array" ref="N3515">IF(AND(G3515&lt;&gt;0,G3515&lt;&gt;""),IF(F3515="","",IF(ISNUMBER(MATCH(SUBSTITUTE(F3515," ",""),SUBSTITUTE('Look Up Values'!$W$2:$W$30," ",""),0)),"","D&amp;R error")),"")</f>
        <v/>
      </c>
      <c r="O3515" s="256" t="str">
        <f t="shared" si="109"/>
        <v/>
      </c>
    </row>
    <row r="3516" spans="1:15" ht="15.75">
      <c r="A3516" s="250">
        <v>3509</v>
      </c>
      <c r="B3516" s="208"/>
      <c r="C3516" s="49"/>
      <c r="D3516" s="50"/>
      <c r="E3516" s="50"/>
      <c r="F3516" s="50"/>
      <c r="G3516" s="209"/>
      <c r="H3516" s="48"/>
      <c r="I3516" s="457" t="str">
        <f t="shared" si="108"/>
        <v/>
      </c>
      <c r="J3516" s="241" cm="1">
        <f t="array" ref="J3516">SUMPRODUCT(--(K3516:N3516&lt;&gt;"")) + IF(TRIM(O3516)="",0,LEN(O3516)-LEN(SUBSTITUTE(O3516,",",""))+1)</f>
        <v>0</v>
      </c>
      <c r="K3516" s="242" t="str">
        <f>IF(AND(G3516&lt;&gt;0,G3516&lt;&gt;""),IF(B3516="","",IF(ISNUMBER(MATCH(B3516,'Look Up Values'!$B$2:$B$500,0)),"","Dest. error")),"")</f>
        <v/>
      </c>
      <c r="L3516" s="242" t="str">
        <f>IF(AND(G3516&lt;&gt;0,G3516&lt;&gt;""),IF(C3516="","",IF(AND(ISNUMBER(--LEFT(C3516,FIND(" ",C3516&amp;" ")-1)),OR(LEN(LEFT(C3516,FIND(" ",C3516&amp;" ")-1))=6,LEN(LEFT(C3516,FIND(" ",C3516&amp;" ")-1))=7),OR(ISNUMBER(MATCH(LEFT(C3516,FIND(" ",C3516&amp;" ")-1),'Look Up Values'!$G$2:$G$1000,0)),ISNUMBER(MATCH(LEFT(C3516,FIND(" ",C3516&amp;" ")-1),'Look Up Values'!$AE$2:$AE$2000,0)))),"","EWC error")),"")</f>
        <v/>
      </c>
      <c r="M3516" s="242" t="str" cm="1">
        <f t="array" ref="M3516">IF(AND(G3516&lt;&gt;0,G3516&lt;&gt;""),IF(E3516="","",IF(ISNUMBER(MATCH(SUBSTITUTE(E3516," ",""),SUBSTITUTE('Look Up Values'!$I$2:$I$10," ",""),0)),"","State error")),"")</f>
        <v/>
      </c>
      <c r="N3516" s="242" t="str" cm="1">
        <f t="array" ref="N3516">IF(AND(G3516&lt;&gt;0,G3516&lt;&gt;""),IF(F3516="","",IF(ISNUMBER(MATCH(SUBSTITUTE(F3516," ",""),SUBSTITUTE('Look Up Values'!$W$2:$W$30," ",""),0)),"","D&amp;R error")),"")</f>
        <v/>
      </c>
      <c r="O3516" s="256" t="str">
        <f t="shared" si="109"/>
        <v/>
      </c>
    </row>
    <row r="3517" spans="1:15" ht="15.75">
      <c r="A3517" s="250">
        <v>3510</v>
      </c>
      <c r="B3517" s="208"/>
      <c r="C3517" s="49"/>
      <c r="D3517" s="50"/>
      <c r="E3517" s="50"/>
      <c r="F3517" s="50"/>
      <c r="G3517" s="209"/>
      <c r="H3517" s="48"/>
      <c r="I3517" s="457" t="str">
        <f t="shared" si="108"/>
        <v/>
      </c>
      <c r="J3517" s="241" cm="1">
        <f t="array" ref="J3517">SUMPRODUCT(--(K3517:N3517&lt;&gt;"")) + IF(TRIM(O3517)="",0,LEN(O3517)-LEN(SUBSTITUTE(O3517,",",""))+1)</f>
        <v>0</v>
      </c>
      <c r="K3517" s="242" t="str">
        <f>IF(AND(G3517&lt;&gt;0,G3517&lt;&gt;""),IF(B3517="","",IF(ISNUMBER(MATCH(B3517,'Look Up Values'!$B$2:$B$500,0)),"","Dest. error")),"")</f>
        <v/>
      </c>
      <c r="L3517" s="242" t="str">
        <f>IF(AND(G3517&lt;&gt;0,G3517&lt;&gt;""),IF(C3517="","",IF(AND(ISNUMBER(--LEFT(C3517,FIND(" ",C3517&amp;" ")-1)),OR(LEN(LEFT(C3517,FIND(" ",C3517&amp;" ")-1))=6,LEN(LEFT(C3517,FIND(" ",C3517&amp;" ")-1))=7),OR(ISNUMBER(MATCH(LEFT(C3517,FIND(" ",C3517&amp;" ")-1),'Look Up Values'!$G$2:$G$1000,0)),ISNUMBER(MATCH(LEFT(C3517,FIND(" ",C3517&amp;" ")-1),'Look Up Values'!$AE$2:$AE$2000,0)))),"","EWC error")),"")</f>
        <v/>
      </c>
      <c r="M3517" s="242" t="str" cm="1">
        <f t="array" ref="M3517">IF(AND(G3517&lt;&gt;0,G3517&lt;&gt;""),IF(E3517="","",IF(ISNUMBER(MATCH(SUBSTITUTE(E3517," ",""),SUBSTITUTE('Look Up Values'!$I$2:$I$10," ",""),0)),"","State error")),"")</f>
        <v/>
      </c>
      <c r="N3517" s="242" t="str" cm="1">
        <f t="array" ref="N3517">IF(AND(G3517&lt;&gt;0,G3517&lt;&gt;""),IF(F3517="","",IF(ISNUMBER(MATCH(SUBSTITUTE(F3517," ",""),SUBSTITUTE('Look Up Values'!$W$2:$W$30," ",""),0)),"","D&amp;R error")),"")</f>
        <v/>
      </c>
      <c r="O3517" s="256" t="str">
        <f t="shared" si="109"/>
        <v/>
      </c>
    </row>
    <row r="3518" spans="1:15" ht="15.75">
      <c r="A3518" s="250">
        <v>3511</v>
      </c>
      <c r="B3518" s="208"/>
      <c r="C3518" s="49"/>
      <c r="D3518" s="50"/>
      <c r="E3518" s="50"/>
      <c r="F3518" s="50"/>
      <c r="G3518" s="209"/>
      <c r="H3518" s="48"/>
      <c r="I3518" s="457" t="str">
        <f t="shared" si="108"/>
        <v/>
      </c>
      <c r="J3518" s="241" cm="1">
        <f t="array" ref="J3518">SUMPRODUCT(--(K3518:N3518&lt;&gt;"")) + IF(TRIM(O3518)="",0,LEN(O3518)-LEN(SUBSTITUTE(O3518,",",""))+1)</f>
        <v>0</v>
      </c>
      <c r="K3518" s="242" t="str">
        <f>IF(AND(G3518&lt;&gt;0,G3518&lt;&gt;""),IF(B3518="","",IF(ISNUMBER(MATCH(B3518,'Look Up Values'!$B$2:$B$500,0)),"","Dest. error")),"")</f>
        <v/>
      </c>
      <c r="L3518" s="242" t="str">
        <f>IF(AND(G3518&lt;&gt;0,G3518&lt;&gt;""),IF(C3518="","",IF(AND(ISNUMBER(--LEFT(C3518,FIND(" ",C3518&amp;" ")-1)),OR(LEN(LEFT(C3518,FIND(" ",C3518&amp;" ")-1))=6,LEN(LEFT(C3518,FIND(" ",C3518&amp;" ")-1))=7),OR(ISNUMBER(MATCH(LEFT(C3518,FIND(" ",C3518&amp;" ")-1),'Look Up Values'!$G$2:$G$1000,0)),ISNUMBER(MATCH(LEFT(C3518,FIND(" ",C3518&amp;" ")-1),'Look Up Values'!$AE$2:$AE$2000,0)))),"","EWC error")),"")</f>
        <v/>
      </c>
      <c r="M3518" s="242" t="str" cm="1">
        <f t="array" ref="M3518">IF(AND(G3518&lt;&gt;0,G3518&lt;&gt;""),IF(E3518="","",IF(ISNUMBER(MATCH(SUBSTITUTE(E3518," ",""),SUBSTITUTE('Look Up Values'!$I$2:$I$10," ",""),0)),"","State error")),"")</f>
        <v/>
      </c>
      <c r="N3518" s="242" t="str" cm="1">
        <f t="array" ref="N3518">IF(AND(G3518&lt;&gt;0,G3518&lt;&gt;""),IF(F3518="","",IF(ISNUMBER(MATCH(SUBSTITUTE(F3518," ",""),SUBSTITUTE('Look Up Values'!$W$2:$W$30," ",""),0)),"","D&amp;R error")),"")</f>
        <v/>
      </c>
      <c r="O3518" s="256" t="str">
        <f t="shared" si="109"/>
        <v/>
      </c>
    </row>
    <row r="3519" spans="1:15" ht="15.75">
      <c r="A3519" s="250">
        <v>3512</v>
      </c>
      <c r="B3519" s="208"/>
      <c r="C3519" s="49"/>
      <c r="D3519" s="50"/>
      <c r="E3519" s="50"/>
      <c r="F3519" s="50"/>
      <c r="G3519" s="209"/>
      <c r="H3519" s="48"/>
      <c r="I3519" s="457" t="str">
        <f t="shared" si="108"/>
        <v/>
      </c>
      <c r="J3519" s="241" cm="1">
        <f t="array" ref="J3519">SUMPRODUCT(--(K3519:N3519&lt;&gt;"")) + IF(TRIM(O3519)="",0,LEN(O3519)-LEN(SUBSTITUTE(O3519,",",""))+1)</f>
        <v>0</v>
      </c>
      <c r="K3519" s="242" t="str">
        <f>IF(AND(G3519&lt;&gt;0,G3519&lt;&gt;""),IF(B3519="","",IF(ISNUMBER(MATCH(B3519,'Look Up Values'!$B$2:$B$500,0)),"","Dest. error")),"")</f>
        <v/>
      </c>
      <c r="L3519" s="242" t="str">
        <f>IF(AND(G3519&lt;&gt;0,G3519&lt;&gt;""),IF(C3519="","",IF(AND(ISNUMBER(--LEFT(C3519,FIND(" ",C3519&amp;" ")-1)),OR(LEN(LEFT(C3519,FIND(" ",C3519&amp;" ")-1))=6,LEN(LEFT(C3519,FIND(" ",C3519&amp;" ")-1))=7),OR(ISNUMBER(MATCH(LEFT(C3519,FIND(" ",C3519&amp;" ")-1),'Look Up Values'!$G$2:$G$1000,0)),ISNUMBER(MATCH(LEFT(C3519,FIND(" ",C3519&amp;" ")-1),'Look Up Values'!$AE$2:$AE$2000,0)))),"","EWC error")),"")</f>
        <v/>
      </c>
      <c r="M3519" s="242" t="str" cm="1">
        <f t="array" ref="M3519">IF(AND(G3519&lt;&gt;0,G3519&lt;&gt;""),IF(E3519="","",IF(ISNUMBER(MATCH(SUBSTITUTE(E3519," ",""),SUBSTITUTE('Look Up Values'!$I$2:$I$10," ",""),0)),"","State error")),"")</f>
        <v/>
      </c>
      <c r="N3519" s="242" t="str" cm="1">
        <f t="array" ref="N3519">IF(AND(G3519&lt;&gt;0,G3519&lt;&gt;""),IF(F3519="","",IF(ISNUMBER(MATCH(SUBSTITUTE(F3519," ",""),SUBSTITUTE('Look Up Values'!$W$2:$W$30," ",""),0)),"","D&amp;R error")),"")</f>
        <v/>
      </c>
      <c r="O3519" s="256" t="str">
        <f t="shared" si="109"/>
        <v/>
      </c>
    </row>
    <row r="3520" spans="1:15" ht="15.75">
      <c r="A3520" s="250">
        <v>3513</v>
      </c>
      <c r="B3520" s="208"/>
      <c r="C3520" s="49"/>
      <c r="D3520" s="50"/>
      <c r="E3520" s="50"/>
      <c r="F3520" s="50"/>
      <c r="G3520" s="209"/>
      <c r="H3520" s="48"/>
      <c r="I3520" s="457" t="str">
        <f t="shared" si="108"/>
        <v/>
      </c>
      <c r="J3520" s="241" cm="1">
        <f t="array" ref="J3520">SUMPRODUCT(--(K3520:N3520&lt;&gt;"")) + IF(TRIM(O3520)="",0,LEN(O3520)-LEN(SUBSTITUTE(O3520,",",""))+1)</f>
        <v>0</v>
      </c>
      <c r="K3520" s="242" t="str">
        <f>IF(AND(G3520&lt;&gt;0,G3520&lt;&gt;""),IF(B3520="","",IF(ISNUMBER(MATCH(B3520,'Look Up Values'!$B$2:$B$500,0)),"","Dest. error")),"")</f>
        <v/>
      </c>
      <c r="L3520" s="242" t="str">
        <f>IF(AND(G3520&lt;&gt;0,G3520&lt;&gt;""),IF(C3520="","",IF(AND(ISNUMBER(--LEFT(C3520,FIND(" ",C3520&amp;" ")-1)),OR(LEN(LEFT(C3520,FIND(" ",C3520&amp;" ")-1))=6,LEN(LEFT(C3520,FIND(" ",C3520&amp;" ")-1))=7),OR(ISNUMBER(MATCH(LEFT(C3520,FIND(" ",C3520&amp;" ")-1),'Look Up Values'!$G$2:$G$1000,0)),ISNUMBER(MATCH(LEFT(C3520,FIND(" ",C3520&amp;" ")-1),'Look Up Values'!$AE$2:$AE$2000,0)))),"","EWC error")),"")</f>
        <v/>
      </c>
      <c r="M3520" s="242" t="str" cm="1">
        <f t="array" ref="M3520">IF(AND(G3520&lt;&gt;0,G3520&lt;&gt;""),IF(E3520="","",IF(ISNUMBER(MATCH(SUBSTITUTE(E3520," ",""),SUBSTITUTE('Look Up Values'!$I$2:$I$10," ",""),0)),"","State error")),"")</f>
        <v/>
      </c>
      <c r="N3520" s="242" t="str" cm="1">
        <f t="array" ref="N3520">IF(AND(G3520&lt;&gt;0,G3520&lt;&gt;""),IF(F3520="","",IF(ISNUMBER(MATCH(SUBSTITUTE(F3520," ",""),SUBSTITUTE('Look Up Values'!$W$2:$W$30," ",""),0)),"","D&amp;R error")),"")</f>
        <v/>
      </c>
      <c r="O3520" s="256" t="str">
        <f t="shared" si="109"/>
        <v/>
      </c>
    </row>
    <row r="3521" spans="1:15" ht="15.75">
      <c r="A3521" s="250">
        <v>3514</v>
      </c>
      <c r="B3521" s="208"/>
      <c r="C3521" s="49"/>
      <c r="D3521" s="50"/>
      <c r="E3521" s="50"/>
      <c r="F3521" s="50"/>
      <c r="G3521" s="209"/>
      <c r="H3521" s="48"/>
      <c r="I3521" s="457" t="str">
        <f t="shared" si="108"/>
        <v/>
      </c>
      <c r="J3521" s="241" cm="1">
        <f t="array" ref="J3521">SUMPRODUCT(--(K3521:N3521&lt;&gt;"")) + IF(TRIM(O3521)="",0,LEN(O3521)-LEN(SUBSTITUTE(O3521,",",""))+1)</f>
        <v>0</v>
      </c>
      <c r="K3521" s="242" t="str">
        <f>IF(AND(G3521&lt;&gt;0,G3521&lt;&gt;""),IF(B3521="","",IF(ISNUMBER(MATCH(B3521,'Look Up Values'!$B$2:$B$500,0)),"","Dest. error")),"")</f>
        <v/>
      </c>
      <c r="L3521" s="242" t="str">
        <f>IF(AND(G3521&lt;&gt;0,G3521&lt;&gt;""),IF(C3521="","",IF(AND(ISNUMBER(--LEFT(C3521,FIND(" ",C3521&amp;" ")-1)),OR(LEN(LEFT(C3521,FIND(" ",C3521&amp;" ")-1))=6,LEN(LEFT(C3521,FIND(" ",C3521&amp;" ")-1))=7),OR(ISNUMBER(MATCH(LEFT(C3521,FIND(" ",C3521&amp;" ")-1),'Look Up Values'!$G$2:$G$1000,0)),ISNUMBER(MATCH(LEFT(C3521,FIND(" ",C3521&amp;" ")-1),'Look Up Values'!$AE$2:$AE$2000,0)))),"","EWC error")),"")</f>
        <v/>
      </c>
      <c r="M3521" s="242" t="str" cm="1">
        <f t="array" ref="M3521">IF(AND(G3521&lt;&gt;0,G3521&lt;&gt;""),IF(E3521="","",IF(ISNUMBER(MATCH(SUBSTITUTE(E3521," ",""),SUBSTITUTE('Look Up Values'!$I$2:$I$10," ",""),0)),"","State error")),"")</f>
        <v/>
      </c>
      <c r="N3521" s="242" t="str" cm="1">
        <f t="array" ref="N3521">IF(AND(G3521&lt;&gt;0,G3521&lt;&gt;""),IF(F3521="","",IF(ISNUMBER(MATCH(SUBSTITUTE(F3521," ",""),SUBSTITUTE('Look Up Values'!$W$2:$W$30," ",""),0)),"","D&amp;R error")),"")</f>
        <v/>
      </c>
      <c r="O3521" s="256" t="str">
        <f t="shared" si="109"/>
        <v/>
      </c>
    </row>
    <row r="3522" spans="1:15" ht="15.75">
      <c r="A3522" s="250">
        <v>3515</v>
      </c>
      <c r="B3522" s="208"/>
      <c r="C3522" s="49"/>
      <c r="D3522" s="50"/>
      <c r="E3522" s="50"/>
      <c r="F3522" s="50"/>
      <c r="G3522" s="209"/>
      <c r="H3522" s="48"/>
      <c r="I3522" s="457" t="str">
        <f t="shared" si="108"/>
        <v/>
      </c>
      <c r="J3522" s="241" cm="1">
        <f t="array" ref="J3522">SUMPRODUCT(--(K3522:N3522&lt;&gt;"")) + IF(TRIM(O3522)="",0,LEN(O3522)-LEN(SUBSTITUTE(O3522,",",""))+1)</f>
        <v>0</v>
      </c>
      <c r="K3522" s="242" t="str">
        <f>IF(AND(G3522&lt;&gt;0,G3522&lt;&gt;""),IF(B3522="","",IF(ISNUMBER(MATCH(B3522,'Look Up Values'!$B$2:$B$500,0)),"","Dest. error")),"")</f>
        <v/>
      </c>
      <c r="L3522" s="242" t="str">
        <f>IF(AND(G3522&lt;&gt;0,G3522&lt;&gt;""),IF(C3522="","",IF(AND(ISNUMBER(--LEFT(C3522,FIND(" ",C3522&amp;" ")-1)),OR(LEN(LEFT(C3522,FIND(" ",C3522&amp;" ")-1))=6,LEN(LEFT(C3522,FIND(" ",C3522&amp;" ")-1))=7),OR(ISNUMBER(MATCH(LEFT(C3522,FIND(" ",C3522&amp;" ")-1),'Look Up Values'!$G$2:$G$1000,0)),ISNUMBER(MATCH(LEFT(C3522,FIND(" ",C3522&amp;" ")-1),'Look Up Values'!$AE$2:$AE$2000,0)))),"","EWC error")),"")</f>
        <v/>
      </c>
      <c r="M3522" s="242" t="str" cm="1">
        <f t="array" ref="M3522">IF(AND(G3522&lt;&gt;0,G3522&lt;&gt;""),IF(E3522="","",IF(ISNUMBER(MATCH(SUBSTITUTE(E3522," ",""),SUBSTITUTE('Look Up Values'!$I$2:$I$10," ",""),0)),"","State error")),"")</f>
        <v/>
      </c>
      <c r="N3522" s="242" t="str" cm="1">
        <f t="array" ref="N3522">IF(AND(G3522&lt;&gt;0,G3522&lt;&gt;""),IF(F3522="","",IF(ISNUMBER(MATCH(SUBSTITUTE(F3522," ",""),SUBSTITUTE('Look Up Values'!$W$2:$W$30," ",""),0)),"","D&amp;R error")),"")</f>
        <v/>
      </c>
      <c r="O3522" s="256" t="str">
        <f t="shared" si="109"/>
        <v/>
      </c>
    </row>
    <row r="3523" spans="1:15" ht="15.75">
      <c r="A3523" s="250">
        <v>3516</v>
      </c>
      <c r="B3523" s="208"/>
      <c r="C3523" s="49"/>
      <c r="D3523" s="50"/>
      <c r="E3523" s="50"/>
      <c r="F3523" s="50"/>
      <c r="G3523" s="209"/>
      <c r="H3523" s="48"/>
      <c r="I3523" s="457" t="str">
        <f t="shared" si="108"/>
        <v/>
      </c>
      <c r="J3523" s="241" cm="1">
        <f t="array" ref="J3523">SUMPRODUCT(--(K3523:N3523&lt;&gt;"")) + IF(TRIM(O3523)="",0,LEN(O3523)-LEN(SUBSTITUTE(O3523,",",""))+1)</f>
        <v>0</v>
      </c>
      <c r="K3523" s="242" t="str">
        <f>IF(AND(G3523&lt;&gt;0,G3523&lt;&gt;""),IF(B3523="","",IF(ISNUMBER(MATCH(B3523,'Look Up Values'!$B$2:$B$500,0)),"","Dest. error")),"")</f>
        <v/>
      </c>
      <c r="L3523" s="242" t="str">
        <f>IF(AND(G3523&lt;&gt;0,G3523&lt;&gt;""),IF(C3523="","",IF(AND(ISNUMBER(--LEFT(C3523,FIND(" ",C3523&amp;" ")-1)),OR(LEN(LEFT(C3523,FIND(" ",C3523&amp;" ")-1))=6,LEN(LEFT(C3523,FIND(" ",C3523&amp;" ")-1))=7),OR(ISNUMBER(MATCH(LEFT(C3523,FIND(" ",C3523&amp;" ")-1),'Look Up Values'!$G$2:$G$1000,0)),ISNUMBER(MATCH(LEFT(C3523,FIND(" ",C3523&amp;" ")-1),'Look Up Values'!$AE$2:$AE$2000,0)))),"","EWC error")),"")</f>
        <v/>
      </c>
      <c r="M3523" s="242" t="str" cm="1">
        <f t="array" ref="M3523">IF(AND(G3523&lt;&gt;0,G3523&lt;&gt;""),IF(E3523="","",IF(ISNUMBER(MATCH(SUBSTITUTE(E3523," ",""),SUBSTITUTE('Look Up Values'!$I$2:$I$10," ",""),0)),"","State error")),"")</f>
        <v/>
      </c>
      <c r="N3523" s="242" t="str" cm="1">
        <f t="array" ref="N3523">IF(AND(G3523&lt;&gt;0,G3523&lt;&gt;""),IF(F3523="","",IF(ISNUMBER(MATCH(SUBSTITUTE(F3523," ",""),SUBSTITUTE('Look Up Values'!$W$2:$W$30," ",""),0)),"","D&amp;R error")),"")</f>
        <v/>
      </c>
      <c r="O3523" s="256" t="str">
        <f t="shared" si="109"/>
        <v/>
      </c>
    </row>
    <row r="3524" spans="1:15" ht="15.75">
      <c r="A3524" s="250">
        <v>3517</v>
      </c>
      <c r="B3524" s="208"/>
      <c r="C3524" s="49"/>
      <c r="D3524" s="50"/>
      <c r="E3524" s="50"/>
      <c r="F3524" s="50"/>
      <c r="G3524" s="209"/>
      <c r="H3524" s="48"/>
      <c r="I3524" s="457" t="str">
        <f t="shared" si="108"/>
        <v/>
      </c>
      <c r="J3524" s="241" cm="1">
        <f t="array" ref="J3524">SUMPRODUCT(--(K3524:N3524&lt;&gt;"")) + IF(TRIM(O3524)="",0,LEN(O3524)-LEN(SUBSTITUTE(O3524,",",""))+1)</f>
        <v>0</v>
      </c>
      <c r="K3524" s="242" t="str">
        <f>IF(AND(G3524&lt;&gt;0,G3524&lt;&gt;""),IF(B3524="","",IF(ISNUMBER(MATCH(B3524,'Look Up Values'!$B$2:$B$500,0)),"","Dest. error")),"")</f>
        <v/>
      </c>
      <c r="L3524" s="242" t="str">
        <f>IF(AND(G3524&lt;&gt;0,G3524&lt;&gt;""),IF(C3524="","",IF(AND(ISNUMBER(--LEFT(C3524,FIND(" ",C3524&amp;" ")-1)),OR(LEN(LEFT(C3524,FIND(" ",C3524&amp;" ")-1))=6,LEN(LEFT(C3524,FIND(" ",C3524&amp;" ")-1))=7),OR(ISNUMBER(MATCH(LEFT(C3524,FIND(" ",C3524&amp;" ")-1),'Look Up Values'!$G$2:$G$1000,0)),ISNUMBER(MATCH(LEFT(C3524,FIND(" ",C3524&amp;" ")-1),'Look Up Values'!$AE$2:$AE$2000,0)))),"","EWC error")),"")</f>
        <v/>
      </c>
      <c r="M3524" s="242" t="str" cm="1">
        <f t="array" ref="M3524">IF(AND(G3524&lt;&gt;0,G3524&lt;&gt;""),IF(E3524="","",IF(ISNUMBER(MATCH(SUBSTITUTE(E3524," ",""),SUBSTITUTE('Look Up Values'!$I$2:$I$10," ",""),0)),"","State error")),"")</f>
        <v/>
      </c>
      <c r="N3524" s="242" t="str" cm="1">
        <f t="array" ref="N3524">IF(AND(G3524&lt;&gt;0,G3524&lt;&gt;""),IF(F3524="","",IF(ISNUMBER(MATCH(SUBSTITUTE(F3524," ",""),SUBSTITUTE('Look Up Values'!$W$2:$W$30," ",""),0)),"","D&amp;R error")),"")</f>
        <v/>
      </c>
      <c r="O3524" s="256" t="str">
        <f t="shared" si="109"/>
        <v/>
      </c>
    </row>
    <row r="3525" spans="1:15" ht="15.75">
      <c r="A3525" s="250">
        <v>3518</v>
      </c>
      <c r="B3525" s="208"/>
      <c r="C3525" s="49"/>
      <c r="D3525" s="50"/>
      <c r="E3525" s="50"/>
      <c r="F3525" s="50"/>
      <c r="G3525" s="209"/>
      <c r="H3525" s="48"/>
      <c r="I3525" s="457" t="str">
        <f t="shared" si="108"/>
        <v/>
      </c>
      <c r="J3525" s="241" cm="1">
        <f t="array" ref="J3525">SUMPRODUCT(--(K3525:N3525&lt;&gt;"")) + IF(TRIM(O3525)="",0,LEN(O3525)-LEN(SUBSTITUTE(O3525,",",""))+1)</f>
        <v>0</v>
      </c>
      <c r="K3525" s="242" t="str">
        <f>IF(AND(G3525&lt;&gt;0,G3525&lt;&gt;""),IF(B3525="","",IF(ISNUMBER(MATCH(B3525,'Look Up Values'!$B$2:$B$500,0)),"","Dest. error")),"")</f>
        <v/>
      </c>
      <c r="L3525" s="242" t="str">
        <f>IF(AND(G3525&lt;&gt;0,G3525&lt;&gt;""),IF(C3525="","",IF(AND(ISNUMBER(--LEFT(C3525,FIND(" ",C3525&amp;" ")-1)),OR(LEN(LEFT(C3525,FIND(" ",C3525&amp;" ")-1))=6,LEN(LEFT(C3525,FIND(" ",C3525&amp;" ")-1))=7),OR(ISNUMBER(MATCH(LEFT(C3525,FIND(" ",C3525&amp;" ")-1),'Look Up Values'!$G$2:$G$1000,0)),ISNUMBER(MATCH(LEFT(C3525,FIND(" ",C3525&amp;" ")-1),'Look Up Values'!$AE$2:$AE$2000,0)))),"","EWC error")),"")</f>
        <v/>
      </c>
      <c r="M3525" s="242" t="str" cm="1">
        <f t="array" ref="M3525">IF(AND(G3525&lt;&gt;0,G3525&lt;&gt;""),IF(E3525="","",IF(ISNUMBER(MATCH(SUBSTITUTE(E3525," ",""),SUBSTITUTE('Look Up Values'!$I$2:$I$10," ",""),0)),"","State error")),"")</f>
        <v/>
      </c>
      <c r="N3525" s="242" t="str" cm="1">
        <f t="array" ref="N3525">IF(AND(G3525&lt;&gt;0,G3525&lt;&gt;""),IF(F3525="","",IF(ISNUMBER(MATCH(SUBSTITUTE(F3525," ",""),SUBSTITUTE('Look Up Values'!$W$2:$W$30," ",""),0)),"","D&amp;R error")),"")</f>
        <v/>
      </c>
      <c r="O3525" s="256" t="str">
        <f t="shared" si="109"/>
        <v/>
      </c>
    </row>
    <row r="3526" spans="1:15" ht="15.75">
      <c r="A3526" s="250">
        <v>3519</v>
      </c>
      <c r="B3526" s="208"/>
      <c r="C3526" s="49"/>
      <c r="D3526" s="50"/>
      <c r="E3526" s="50"/>
      <c r="F3526" s="50"/>
      <c r="G3526" s="209"/>
      <c r="H3526" s="48"/>
      <c r="I3526" s="457" t="str">
        <f t="shared" si="108"/>
        <v/>
      </c>
      <c r="J3526" s="241" cm="1">
        <f t="array" ref="J3526">SUMPRODUCT(--(K3526:N3526&lt;&gt;"")) + IF(TRIM(O3526)="",0,LEN(O3526)-LEN(SUBSTITUTE(O3526,",",""))+1)</f>
        <v>0</v>
      </c>
      <c r="K3526" s="242" t="str">
        <f>IF(AND(G3526&lt;&gt;0,G3526&lt;&gt;""),IF(B3526="","",IF(ISNUMBER(MATCH(B3526,'Look Up Values'!$B$2:$B$500,0)),"","Dest. error")),"")</f>
        <v/>
      </c>
      <c r="L3526" s="242" t="str">
        <f>IF(AND(G3526&lt;&gt;0,G3526&lt;&gt;""),IF(C3526="","",IF(AND(ISNUMBER(--LEFT(C3526,FIND(" ",C3526&amp;" ")-1)),OR(LEN(LEFT(C3526,FIND(" ",C3526&amp;" ")-1))=6,LEN(LEFT(C3526,FIND(" ",C3526&amp;" ")-1))=7),OR(ISNUMBER(MATCH(LEFT(C3526,FIND(" ",C3526&amp;" ")-1),'Look Up Values'!$G$2:$G$1000,0)),ISNUMBER(MATCH(LEFT(C3526,FIND(" ",C3526&amp;" ")-1),'Look Up Values'!$AE$2:$AE$2000,0)))),"","EWC error")),"")</f>
        <v/>
      </c>
      <c r="M3526" s="242" t="str" cm="1">
        <f t="array" ref="M3526">IF(AND(G3526&lt;&gt;0,G3526&lt;&gt;""),IF(E3526="","",IF(ISNUMBER(MATCH(SUBSTITUTE(E3526," ",""),SUBSTITUTE('Look Up Values'!$I$2:$I$10," ",""),0)),"","State error")),"")</f>
        <v/>
      </c>
      <c r="N3526" s="242" t="str" cm="1">
        <f t="array" ref="N3526">IF(AND(G3526&lt;&gt;0,G3526&lt;&gt;""),IF(F3526="","",IF(ISNUMBER(MATCH(SUBSTITUTE(F3526," ",""),SUBSTITUTE('Look Up Values'!$W$2:$W$30," ",""),0)),"","D&amp;R error")),"")</f>
        <v/>
      </c>
      <c r="O3526" s="256" t="str">
        <f t="shared" si="109"/>
        <v/>
      </c>
    </row>
    <row r="3527" spans="1:15" ht="15.75">
      <c r="A3527" s="250">
        <v>3520</v>
      </c>
      <c r="B3527" s="208"/>
      <c r="C3527" s="49"/>
      <c r="D3527" s="50"/>
      <c r="E3527" s="50"/>
      <c r="F3527" s="50"/>
      <c r="G3527" s="209"/>
      <c r="H3527" s="48"/>
      <c r="I3527" s="457" t="str">
        <f t="shared" si="108"/>
        <v/>
      </c>
      <c r="J3527" s="241" cm="1">
        <f t="array" ref="J3527">SUMPRODUCT(--(K3527:N3527&lt;&gt;"")) + IF(TRIM(O3527)="",0,LEN(O3527)-LEN(SUBSTITUTE(O3527,",",""))+1)</f>
        <v>0</v>
      </c>
      <c r="K3527" s="242" t="str">
        <f>IF(AND(G3527&lt;&gt;0,G3527&lt;&gt;""),IF(B3527="","",IF(ISNUMBER(MATCH(B3527,'Look Up Values'!$B$2:$B$500,0)),"","Dest. error")),"")</f>
        <v/>
      </c>
      <c r="L3527" s="242" t="str">
        <f>IF(AND(G3527&lt;&gt;0,G3527&lt;&gt;""),IF(C3527="","",IF(AND(ISNUMBER(--LEFT(C3527,FIND(" ",C3527&amp;" ")-1)),OR(LEN(LEFT(C3527,FIND(" ",C3527&amp;" ")-1))=6,LEN(LEFT(C3527,FIND(" ",C3527&amp;" ")-1))=7),OR(ISNUMBER(MATCH(LEFT(C3527,FIND(" ",C3527&amp;" ")-1),'Look Up Values'!$G$2:$G$1000,0)),ISNUMBER(MATCH(LEFT(C3527,FIND(" ",C3527&amp;" ")-1),'Look Up Values'!$AE$2:$AE$2000,0)))),"","EWC error")),"")</f>
        <v/>
      </c>
      <c r="M3527" s="242" t="str" cm="1">
        <f t="array" ref="M3527">IF(AND(G3527&lt;&gt;0,G3527&lt;&gt;""),IF(E3527="","",IF(ISNUMBER(MATCH(SUBSTITUTE(E3527," ",""),SUBSTITUTE('Look Up Values'!$I$2:$I$10," ",""),0)),"","State error")),"")</f>
        <v/>
      </c>
      <c r="N3527" s="242" t="str" cm="1">
        <f t="array" ref="N3527">IF(AND(G3527&lt;&gt;0,G3527&lt;&gt;""),IF(F3527="","",IF(ISNUMBER(MATCH(SUBSTITUTE(F3527," ",""),SUBSTITUTE('Look Up Values'!$W$2:$W$30," ",""),0)),"","D&amp;R error")),"")</f>
        <v/>
      </c>
      <c r="O3527" s="256" t="str">
        <f t="shared" si="109"/>
        <v/>
      </c>
    </row>
    <row r="3528" spans="1:15" ht="15.75">
      <c r="A3528" s="250">
        <v>3521</v>
      </c>
      <c r="B3528" s="208"/>
      <c r="C3528" s="49"/>
      <c r="D3528" s="50"/>
      <c r="E3528" s="50"/>
      <c r="F3528" s="50"/>
      <c r="G3528" s="209"/>
      <c r="H3528" s="48"/>
      <c r="I3528" s="457" t="str">
        <f t="shared" si="108"/>
        <v/>
      </c>
      <c r="J3528" s="241" cm="1">
        <f t="array" ref="J3528">SUMPRODUCT(--(K3528:N3528&lt;&gt;"")) + IF(TRIM(O3528)="",0,LEN(O3528)-LEN(SUBSTITUTE(O3528,",",""))+1)</f>
        <v>0</v>
      </c>
      <c r="K3528" s="242" t="str">
        <f>IF(AND(G3528&lt;&gt;0,G3528&lt;&gt;""),IF(B3528="","",IF(ISNUMBER(MATCH(B3528,'Look Up Values'!$B$2:$B$500,0)),"","Dest. error")),"")</f>
        <v/>
      </c>
      <c r="L3528" s="242" t="str">
        <f>IF(AND(G3528&lt;&gt;0,G3528&lt;&gt;""),IF(C3528="","",IF(AND(ISNUMBER(--LEFT(C3528,FIND(" ",C3528&amp;" ")-1)),OR(LEN(LEFT(C3528,FIND(" ",C3528&amp;" ")-1))=6,LEN(LEFT(C3528,FIND(" ",C3528&amp;" ")-1))=7),OR(ISNUMBER(MATCH(LEFT(C3528,FIND(" ",C3528&amp;" ")-1),'Look Up Values'!$G$2:$G$1000,0)),ISNUMBER(MATCH(LEFT(C3528,FIND(" ",C3528&amp;" ")-1),'Look Up Values'!$AE$2:$AE$2000,0)))),"","EWC error")),"")</f>
        <v/>
      </c>
      <c r="M3528" s="242" t="str" cm="1">
        <f t="array" ref="M3528">IF(AND(G3528&lt;&gt;0,G3528&lt;&gt;""),IF(E3528="","",IF(ISNUMBER(MATCH(SUBSTITUTE(E3528," ",""),SUBSTITUTE('Look Up Values'!$I$2:$I$10," ",""),0)),"","State error")),"")</f>
        <v/>
      </c>
      <c r="N3528" s="242" t="str" cm="1">
        <f t="array" ref="N3528">IF(AND(G3528&lt;&gt;0,G3528&lt;&gt;""),IF(F3528="","",IF(ISNUMBER(MATCH(SUBSTITUTE(F3528," ",""),SUBSTITUTE('Look Up Values'!$W$2:$W$30," ",""),0)),"","D&amp;R error")),"")</f>
        <v/>
      </c>
      <c r="O3528" s="256" t="str">
        <f t="shared" si="109"/>
        <v/>
      </c>
    </row>
    <row r="3529" spans="1:15" ht="15.75">
      <c r="A3529" s="250">
        <v>3522</v>
      </c>
      <c r="B3529" s="208"/>
      <c r="C3529" s="49"/>
      <c r="D3529" s="50"/>
      <c r="E3529" s="50"/>
      <c r="F3529" s="50"/>
      <c r="G3529" s="209"/>
      <c r="H3529" s="48"/>
      <c r="I3529" s="457" t="str">
        <f t="shared" ref="I3529:I3592" si="110">IF(IFERROR(--SUBSTITUTE(J3529,CHAR(160),""),0)&gt;0,A3529,"")</f>
        <v/>
      </c>
      <c r="J3529" s="241" cm="1">
        <f t="array" ref="J3529">SUMPRODUCT(--(K3529:N3529&lt;&gt;"")) + IF(TRIM(O3529)="",0,LEN(O3529)-LEN(SUBSTITUTE(O3529,",",""))+1)</f>
        <v>0</v>
      </c>
      <c r="K3529" s="242" t="str">
        <f>IF(AND(G3529&lt;&gt;0,G3529&lt;&gt;""),IF(B3529="","",IF(ISNUMBER(MATCH(B3529,'Look Up Values'!$B$2:$B$500,0)),"","Dest. error")),"")</f>
        <v/>
      </c>
      <c r="L3529" s="242" t="str">
        <f>IF(AND(G3529&lt;&gt;0,G3529&lt;&gt;""),IF(C3529="","",IF(AND(ISNUMBER(--LEFT(C3529,FIND(" ",C3529&amp;" ")-1)),OR(LEN(LEFT(C3529,FIND(" ",C3529&amp;" ")-1))=6,LEN(LEFT(C3529,FIND(" ",C3529&amp;" ")-1))=7),OR(ISNUMBER(MATCH(LEFT(C3529,FIND(" ",C3529&amp;" ")-1),'Look Up Values'!$G$2:$G$1000,0)),ISNUMBER(MATCH(LEFT(C3529,FIND(" ",C3529&amp;" ")-1),'Look Up Values'!$AE$2:$AE$2000,0)))),"","EWC error")),"")</f>
        <v/>
      </c>
      <c r="M3529" s="242" t="str" cm="1">
        <f t="array" ref="M3529">IF(AND(G3529&lt;&gt;0,G3529&lt;&gt;""),IF(E3529="","",IF(ISNUMBER(MATCH(SUBSTITUTE(E3529," ",""),SUBSTITUTE('Look Up Values'!$I$2:$I$10," ",""),0)),"","State error")),"")</f>
        <v/>
      </c>
      <c r="N3529" s="242" t="str" cm="1">
        <f t="array" ref="N3529">IF(AND(G3529&lt;&gt;0,G3529&lt;&gt;""),IF(F3529="","",IF(ISNUMBER(MATCH(SUBSTITUTE(F3529," ",""),SUBSTITUTE('Look Up Values'!$W$2:$W$30," ",""),0)),"","D&amp;R error")),"")</f>
        <v/>
      </c>
      <c r="O3529" s="256" t="str">
        <f t="shared" ref="O3529:O3592" si="111">IF(OR(G3529="",G3529=0),"",IF((TRIM(SUBSTITUTE(B3529,CHAR(160),""))&amp;TRIM(SUBSTITUTE(C3529,CHAR(160),""))&amp;TRIM(SUBSTITUTE(F3529,CHAR(160),""))&amp;TRIM(SUBSTITUTE(E3529,CHAR(160),"")))&lt;&gt;"",IF((--(TRIM(SUBSTITUTE(B3529,CHAR(160),""))&lt;&gt;"")+--(TRIM(SUBSTITUTE(C3529,CHAR(160),""))&lt;&gt;"")+--(TRIM(SUBSTITUTE(F3529,CHAR(160),""))&lt;&gt;"")+--(TRIM(SUBSTITUTE(E3529,CHAR(160),""))&lt;&gt;""))=4,"",LEFT(IF(TRIM(SUBSTITUTE(B3529,CHAR(160),""))="","Dest, ","")&amp;IF(TRIM(SUBSTITUTE(C3529,CHAR(160),""))="","EWC, ","")&amp;IF(TRIM(SUBSTITUTE(F3529,CHAR(160),""))="","D&amp;R, ","")&amp;IF(TRIM(SUBSTITUTE(E3529,CHAR(160),""))="","State, ",""),LEN(IF(TRIM(SUBSTITUTE(B3529,CHAR(160),""))="","Dest, ","")&amp;IF(TRIM(SUBSTITUTE(C3529,CHAR(160),""))="","EWC, ","")&amp;IF(TRIM(SUBSTITUTE(F3529,CHAR(160),""))="","D&amp;R, ","")&amp;IF(TRIM(SUBSTITUTE(E3529,CHAR(160),""))="","State, ",""))-2)),LEFT(IF(TRIM(SUBSTITUTE(B3529,CHAR(160),""))="","Dest, ","")&amp;IF(TRIM(SUBSTITUTE(C3529,CHAR(160),""))="","EWC, ","")&amp;IF(TRIM(SUBSTITUTE(F3529,CHAR(160),""))="","D&amp;R, ","")&amp;IF(TRIM(SUBSTITUTE(E3529,CHAR(160),""))="","State, ",""),LEN(IF(TRIM(SUBSTITUTE(B3529,CHAR(160),""))="","Dest, ","")&amp;IF(TRIM(SUBSTITUTE(C3529,CHAR(160),""))="","EWC, ","")&amp;IF(TRIM(SUBSTITUTE(F3529,CHAR(160),""))="","D&amp;R, ","")&amp;IF(TRIM(SUBSTITUTE(E3529,CHAR(160),""))="","State, ",""))-2)))</f>
        <v/>
      </c>
    </row>
    <row r="3530" spans="1:15" ht="15.75">
      <c r="A3530" s="250">
        <v>3523</v>
      </c>
      <c r="B3530" s="208"/>
      <c r="C3530" s="49"/>
      <c r="D3530" s="50"/>
      <c r="E3530" s="50"/>
      <c r="F3530" s="50"/>
      <c r="G3530" s="209"/>
      <c r="H3530" s="48"/>
      <c r="I3530" s="457" t="str">
        <f t="shared" si="110"/>
        <v/>
      </c>
      <c r="J3530" s="241" cm="1">
        <f t="array" ref="J3530">SUMPRODUCT(--(K3530:N3530&lt;&gt;"")) + IF(TRIM(O3530)="",0,LEN(O3530)-LEN(SUBSTITUTE(O3530,",",""))+1)</f>
        <v>0</v>
      </c>
      <c r="K3530" s="242" t="str">
        <f>IF(AND(G3530&lt;&gt;0,G3530&lt;&gt;""),IF(B3530="","",IF(ISNUMBER(MATCH(B3530,'Look Up Values'!$B$2:$B$500,0)),"","Dest. error")),"")</f>
        <v/>
      </c>
      <c r="L3530" s="242" t="str">
        <f>IF(AND(G3530&lt;&gt;0,G3530&lt;&gt;""),IF(C3530="","",IF(AND(ISNUMBER(--LEFT(C3530,FIND(" ",C3530&amp;" ")-1)),OR(LEN(LEFT(C3530,FIND(" ",C3530&amp;" ")-1))=6,LEN(LEFT(C3530,FIND(" ",C3530&amp;" ")-1))=7),OR(ISNUMBER(MATCH(LEFT(C3530,FIND(" ",C3530&amp;" ")-1),'Look Up Values'!$G$2:$G$1000,0)),ISNUMBER(MATCH(LEFT(C3530,FIND(" ",C3530&amp;" ")-1),'Look Up Values'!$AE$2:$AE$2000,0)))),"","EWC error")),"")</f>
        <v/>
      </c>
      <c r="M3530" s="242" t="str" cm="1">
        <f t="array" ref="M3530">IF(AND(G3530&lt;&gt;0,G3530&lt;&gt;""),IF(E3530="","",IF(ISNUMBER(MATCH(SUBSTITUTE(E3530," ",""),SUBSTITUTE('Look Up Values'!$I$2:$I$10," ",""),0)),"","State error")),"")</f>
        <v/>
      </c>
      <c r="N3530" s="242" t="str" cm="1">
        <f t="array" ref="N3530">IF(AND(G3530&lt;&gt;0,G3530&lt;&gt;""),IF(F3530="","",IF(ISNUMBER(MATCH(SUBSTITUTE(F3530," ",""),SUBSTITUTE('Look Up Values'!$W$2:$W$30," ",""),0)),"","D&amp;R error")),"")</f>
        <v/>
      </c>
      <c r="O3530" s="256" t="str">
        <f t="shared" si="111"/>
        <v/>
      </c>
    </row>
    <row r="3531" spans="1:15" ht="15.75">
      <c r="A3531" s="250">
        <v>3524</v>
      </c>
      <c r="B3531" s="208"/>
      <c r="C3531" s="49"/>
      <c r="D3531" s="50"/>
      <c r="E3531" s="50"/>
      <c r="F3531" s="50"/>
      <c r="G3531" s="209"/>
      <c r="H3531" s="48"/>
      <c r="I3531" s="457" t="str">
        <f t="shared" si="110"/>
        <v/>
      </c>
      <c r="J3531" s="241" cm="1">
        <f t="array" ref="J3531">SUMPRODUCT(--(K3531:N3531&lt;&gt;"")) + IF(TRIM(O3531)="",0,LEN(O3531)-LEN(SUBSTITUTE(O3531,",",""))+1)</f>
        <v>0</v>
      </c>
      <c r="K3531" s="242" t="str">
        <f>IF(AND(G3531&lt;&gt;0,G3531&lt;&gt;""),IF(B3531="","",IF(ISNUMBER(MATCH(B3531,'Look Up Values'!$B$2:$B$500,0)),"","Dest. error")),"")</f>
        <v/>
      </c>
      <c r="L3531" s="242" t="str">
        <f>IF(AND(G3531&lt;&gt;0,G3531&lt;&gt;""),IF(C3531="","",IF(AND(ISNUMBER(--LEFT(C3531,FIND(" ",C3531&amp;" ")-1)),OR(LEN(LEFT(C3531,FIND(" ",C3531&amp;" ")-1))=6,LEN(LEFT(C3531,FIND(" ",C3531&amp;" ")-1))=7),OR(ISNUMBER(MATCH(LEFT(C3531,FIND(" ",C3531&amp;" ")-1),'Look Up Values'!$G$2:$G$1000,0)),ISNUMBER(MATCH(LEFT(C3531,FIND(" ",C3531&amp;" ")-1),'Look Up Values'!$AE$2:$AE$2000,0)))),"","EWC error")),"")</f>
        <v/>
      </c>
      <c r="M3531" s="242" t="str" cm="1">
        <f t="array" ref="M3531">IF(AND(G3531&lt;&gt;0,G3531&lt;&gt;""),IF(E3531="","",IF(ISNUMBER(MATCH(SUBSTITUTE(E3531," ",""),SUBSTITUTE('Look Up Values'!$I$2:$I$10," ",""),0)),"","State error")),"")</f>
        <v/>
      </c>
      <c r="N3531" s="242" t="str" cm="1">
        <f t="array" ref="N3531">IF(AND(G3531&lt;&gt;0,G3531&lt;&gt;""),IF(F3531="","",IF(ISNUMBER(MATCH(SUBSTITUTE(F3531," ",""),SUBSTITUTE('Look Up Values'!$W$2:$W$30," ",""),0)),"","D&amp;R error")),"")</f>
        <v/>
      </c>
      <c r="O3531" s="256" t="str">
        <f t="shared" si="111"/>
        <v/>
      </c>
    </row>
    <row r="3532" spans="1:15" ht="15.75">
      <c r="A3532" s="250">
        <v>3525</v>
      </c>
      <c r="B3532" s="208"/>
      <c r="C3532" s="49"/>
      <c r="D3532" s="50"/>
      <c r="E3532" s="50"/>
      <c r="F3532" s="50"/>
      <c r="G3532" s="209"/>
      <c r="H3532" s="48"/>
      <c r="I3532" s="457" t="str">
        <f t="shared" si="110"/>
        <v/>
      </c>
      <c r="J3532" s="241" cm="1">
        <f t="array" ref="J3532">SUMPRODUCT(--(K3532:N3532&lt;&gt;"")) + IF(TRIM(O3532)="",0,LEN(O3532)-LEN(SUBSTITUTE(O3532,",",""))+1)</f>
        <v>0</v>
      </c>
      <c r="K3532" s="242" t="str">
        <f>IF(AND(G3532&lt;&gt;0,G3532&lt;&gt;""),IF(B3532="","",IF(ISNUMBER(MATCH(B3532,'Look Up Values'!$B$2:$B$500,0)),"","Dest. error")),"")</f>
        <v/>
      </c>
      <c r="L3532" s="242" t="str">
        <f>IF(AND(G3532&lt;&gt;0,G3532&lt;&gt;""),IF(C3532="","",IF(AND(ISNUMBER(--LEFT(C3532,FIND(" ",C3532&amp;" ")-1)),OR(LEN(LEFT(C3532,FIND(" ",C3532&amp;" ")-1))=6,LEN(LEFT(C3532,FIND(" ",C3532&amp;" ")-1))=7),OR(ISNUMBER(MATCH(LEFT(C3532,FIND(" ",C3532&amp;" ")-1),'Look Up Values'!$G$2:$G$1000,0)),ISNUMBER(MATCH(LEFT(C3532,FIND(" ",C3532&amp;" ")-1),'Look Up Values'!$AE$2:$AE$2000,0)))),"","EWC error")),"")</f>
        <v/>
      </c>
      <c r="M3532" s="242" t="str" cm="1">
        <f t="array" ref="M3532">IF(AND(G3532&lt;&gt;0,G3532&lt;&gt;""),IF(E3532="","",IF(ISNUMBER(MATCH(SUBSTITUTE(E3532," ",""),SUBSTITUTE('Look Up Values'!$I$2:$I$10," ",""),0)),"","State error")),"")</f>
        <v/>
      </c>
      <c r="N3532" s="242" t="str" cm="1">
        <f t="array" ref="N3532">IF(AND(G3532&lt;&gt;0,G3532&lt;&gt;""),IF(F3532="","",IF(ISNUMBER(MATCH(SUBSTITUTE(F3532," ",""),SUBSTITUTE('Look Up Values'!$W$2:$W$30," ",""),0)),"","D&amp;R error")),"")</f>
        <v/>
      </c>
      <c r="O3532" s="256" t="str">
        <f t="shared" si="111"/>
        <v/>
      </c>
    </row>
    <row r="3533" spans="1:15" ht="15.75">
      <c r="A3533" s="250">
        <v>3526</v>
      </c>
      <c r="B3533" s="208"/>
      <c r="C3533" s="49"/>
      <c r="D3533" s="50"/>
      <c r="E3533" s="50"/>
      <c r="F3533" s="50"/>
      <c r="G3533" s="209"/>
      <c r="H3533" s="48"/>
      <c r="I3533" s="457" t="str">
        <f t="shared" si="110"/>
        <v/>
      </c>
      <c r="J3533" s="241" cm="1">
        <f t="array" ref="J3533">SUMPRODUCT(--(K3533:N3533&lt;&gt;"")) + IF(TRIM(O3533)="",0,LEN(O3533)-LEN(SUBSTITUTE(O3533,",",""))+1)</f>
        <v>0</v>
      </c>
      <c r="K3533" s="242" t="str">
        <f>IF(AND(G3533&lt;&gt;0,G3533&lt;&gt;""),IF(B3533="","",IF(ISNUMBER(MATCH(B3533,'Look Up Values'!$B$2:$B$500,0)),"","Dest. error")),"")</f>
        <v/>
      </c>
      <c r="L3533" s="242" t="str">
        <f>IF(AND(G3533&lt;&gt;0,G3533&lt;&gt;""),IF(C3533="","",IF(AND(ISNUMBER(--LEFT(C3533,FIND(" ",C3533&amp;" ")-1)),OR(LEN(LEFT(C3533,FIND(" ",C3533&amp;" ")-1))=6,LEN(LEFT(C3533,FIND(" ",C3533&amp;" ")-1))=7),OR(ISNUMBER(MATCH(LEFT(C3533,FIND(" ",C3533&amp;" ")-1),'Look Up Values'!$G$2:$G$1000,0)),ISNUMBER(MATCH(LEFT(C3533,FIND(" ",C3533&amp;" ")-1),'Look Up Values'!$AE$2:$AE$2000,0)))),"","EWC error")),"")</f>
        <v/>
      </c>
      <c r="M3533" s="242" t="str" cm="1">
        <f t="array" ref="M3533">IF(AND(G3533&lt;&gt;0,G3533&lt;&gt;""),IF(E3533="","",IF(ISNUMBER(MATCH(SUBSTITUTE(E3533," ",""),SUBSTITUTE('Look Up Values'!$I$2:$I$10," ",""),0)),"","State error")),"")</f>
        <v/>
      </c>
      <c r="N3533" s="242" t="str" cm="1">
        <f t="array" ref="N3533">IF(AND(G3533&lt;&gt;0,G3533&lt;&gt;""),IF(F3533="","",IF(ISNUMBER(MATCH(SUBSTITUTE(F3533," ",""),SUBSTITUTE('Look Up Values'!$W$2:$W$30," ",""),0)),"","D&amp;R error")),"")</f>
        <v/>
      </c>
      <c r="O3533" s="256" t="str">
        <f t="shared" si="111"/>
        <v/>
      </c>
    </row>
    <row r="3534" spans="1:15" ht="15.75">
      <c r="A3534" s="250">
        <v>3527</v>
      </c>
      <c r="B3534" s="208"/>
      <c r="C3534" s="49"/>
      <c r="D3534" s="50"/>
      <c r="E3534" s="50"/>
      <c r="F3534" s="50"/>
      <c r="G3534" s="209"/>
      <c r="H3534" s="48"/>
      <c r="I3534" s="457" t="str">
        <f t="shared" si="110"/>
        <v/>
      </c>
      <c r="J3534" s="241" cm="1">
        <f t="array" ref="J3534">SUMPRODUCT(--(K3534:N3534&lt;&gt;"")) + IF(TRIM(O3534)="",0,LEN(O3534)-LEN(SUBSTITUTE(O3534,",",""))+1)</f>
        <v>0</v>
      </c>
      <c r="K3534" s="242" t="str">
        <f>IF(AND(G3534&lt;&gt;0,G3534&lt;&gt;""),IF(B3534="","",IF(ISNUMBER(MATCH(B3534,'Look Up Values'!$B$2:$B$500,0)),"","Dest. error")),"")</f>
        <v/>
      </c>
      <c r="L3534" s="242" t="str">
        <f>IF(AND(G3534&lt;&gt;0,G3534&lt;&gt;""),IF(C3534="","",IF(AND(ISNUMBER(--LEFT(C3534,FIND(" ",C3534&amp;" ")-1)),OR(LEN(LEFT(C3534,FIND(" ",C3534&amp;" ")-1))=6,LEN(LEFT(C3534,FIND(" ",C3534&amp;" ")-1))=7),OR(ISNUMBER(MATCH(LEFT(C3534,FIND(" ",C3534&amp;" ")-1),'Look Up Values'!$G$2:$G$1000,0)),ISNUMBER(MATCH(LEFT(C3534,FIND(" ",C3534&amp;" ")-1),'Look Up Values'!$AE$2:$AE$2000,0)))),"","EWC error")),"")</f>
        <v/>
      </c>
      <c r="M3534" s="242" t="str" cm="1">
        <f t="array" ref="M3534">IF(AND(G3534&lt;&gt;0,G3534&lt;&gt;""),IF(E3534="","",IF(ISNUMBER(MATCH(SUBSTITUTE(E3534," ",""),SUBSTITUTE('Look Up Values'!$I$2:$I$10," ",""),0)),"","State error")),"")</f>
        <v/>
      </c>
      <c r="N3534" s="242" t="str" cm="1">
        <f t="array" ref="N3534">IF(AND(G3534&lt;&gt;0,G3534&lt;&gt;""),IF(F3534="","",IF(ISNUMBER(MATCH(SUBSTITUTE(F3534," ",""),SUBSTITUTE('Look Up Values'!$W$2:$W$30," ",""),0)),"","D&amp;R error")),"")</f>
        <v/>
      </c>
      <c r="O3534" s="256" t="str">
        <f t="shared" si="111"/>
        <v/>
      </c>
    </row>
    <row r="3535" spans="1:15" ht="15.75">
      <c r="A3535" s="250">
        <v>3528</v>
      </c>
      <c r="B3535" s="208"/>
      <c r="C3535" s="49"/>
      <c r="D3535" s="50"/>
      <c r="E3535" s="50"/>
      <c r="F3535" s="50"/>
      <c r="G3535" s="209"/>
      <c r="H3535" s="48"/>
      <c r="I3535" s="457" t="str">
        <f t="shared" si="110"/>
        <v/>
      </c>
      <c r="J3535" s="241" cm="1">
        <f t="array" ref="J3535">SUMPRODUCT(--(K3535:N3535&lt;&gt;"")) + IF(TRIM(O3535)="",0,LEN(O3535)-LEN(SUBSTITUTE(O3535,",",""))+1)</f>
        <v>0</v>
      </c>
      <c r="K3535" s="242" t="str">
        <f>IF(AND(G3535&lt;&gt;0,G3535&lt;&gt;""),IF(B3535="","",IF(ISNUMBER(MATCH(B3535,'Look Up Values'!$B$2:$B$500,0)),"","Dest. error")),"")</f>
        <v/>
      </c>
      <c r="L3535" s="242" t="str">
        <f>IF(AND(G3535&lt;&gt;0,G3535&lt;&gt;""),IF(C3535="","",IF(AND(ISNUMBER(--LEFT(C3535,FIND(" ",C3535&amp;" ")-1)),OR(LEN(LEFT(C3535,FIND(" ",C3535&amp;" ")-1))=6,LEN(LEFT(C3535,FIND(" ",C3535&amp;" ")-1))=7),OR(ISNUMBER(MATCH(LEFT(C3535,FIND(" ",C3535&amp;" ")-1),'Look Up Values'!$G$2:$G$1000,0)),ISNUMBER(MATCH(LEFT(C3535,FIND(" ",C3535&amp;" ")-1),'Look Up Values'!$AE$2:$AE$2000,0)))),"","EWC error")),"")</f>
        <v/>
      </c>
      <c r="M3535" s="242" t="str" cm="1">
        <f t="array" ref="M3535">IF(AND(G3535&lt;&gt;0,G3535&lt;&gt;""),IF(E3535="","",IF(ISNUMBER(MATCH(SUBSTITUTE(E3535," ",""),SUBSTITUTE('Look Up Values'!$I$2:$I$10," ",""),0)),"","State error")),"")</f>
        <v/>
      </c>
      <c r="N3535" s="242" t="str" cm="1">
        <f t="array" ref="N3535">IF(AND(G3535&lt;&gt;0,G3535&lt;&gt;""),IF(F3535="","",IF(ISNUMBER(MATCH(SUBSTITUTE(F3535," ",""),SUBSTITUTE('Look Up Values'!$W$2:$W$30," ",""),0)),"","D&amp;R error")),"")</f>
        <v/>
      </c>
      <c r="O3535" s="256" t="str">
        <f t="shared" si="111"/>
        <v/>
      </c>
    </row>
    <row r="3536" spans="1:15" ht="15.75">
      <c r="A3536" s="250">
        <v>3529</v>
      </c>
      <c r="B3536" s="208"/>
      <c r="C3536" s="49"/>
      <c r="D3536" s="50"/>
      <c r="E3536" s="50"/>
      <c r="F3536" s="50"/>
      <c r="G3536" s="209"/>
      <c r="H3536" s="48"/>
      <c r="I3536" s="457" t="str">
        <f t="shared" si="110"/>
        <v/>
      </c>
      <c r="J3536" s="241" cm="1">
        <f t="array" ref="J3536">SUMPRODUCT(--(K3536:N3536&lt;&gt;"")) + IF(TRIM(O3536)="",0,LEN(O3536)-LEN(SUBSTITUTE(O3536,",",""))+1)</f>
        <v>0</v>
      </c>
      <c r="K3536" s="242" t="str">
        <f>IF(AND(G3536&lt;&gt;0,G3536&lt;&gt;""),IF(B3536="","",IF(ISNUMBER(MATCH(B3536,'Look Up Values'!$B$2:$B$500,0)),"","Dest. error")),"")</f>
        <v/>
      </c>
      <c r="L3536" s="242" t="str">
        <f>IF(AND(G3536&lt;&gt;0,G3536&lt;&gt;""),IF(C3536="","",IF(AND(ISNUMBER(--LEFT(C3536,FIND(" ",C3536&amp;" ")-1)),OR(LEN(LEFT(C3536,FIND(" ",C3536&amp;" ")-1))=6,LEN(LEFT(C3536,FIND(" ",C3536&amp;" ")-1))=7),OR(ISNUMBER(MATCH(LEFT(C3536,FIND(" ",C3536&amp;" ")-1),'Look Up Values'!$G$2:$G$1000,0)),ISNUMBER(MATCH(LEFT(C3536,FIND(" ",C3536&amp;" ")-1),'Look Up Values'!$AE$2:$AE$2000,0)))),"","EWC error")),"")</f>
        <v/>
      </c>
      <c r="M3536" s="242" t="str" cm="1">
        <f t="array" ref="M3536">IF(AND(G3536&lt;&gt;0,G3536&lt;&gt;""),IF(E3536="","",IF(ISNUMBER(MATCH(SUBSTITUTE(E3536," ",""),SUBSTITUTE('Look Up Values'!$I$2:$I$10," ",""),0)),"","State error")),"")</f>
        <v/>
      </c>
      <c r="N3536" s="242" t="str" cm="1">
        <f t="array" ref="N3536">IF(AND(G3536&lt;&gt;0,G3536&lt;&gt;""),IF(F3536="","",IF(ISNUMBER(MATCH(SUBSTITUTE(F3536," ",""),SUBSTITUTE('Look Up Values'!$W$2:$W$30," ",""),0)),"","D&amp;R error")),"")</f>
        <v/>
      </c>
      <c r="O3536" s="256" t="str">
        <f t="shared" si="111"/>
        <v/>
      </c>
    </row>
    <row r="3537" spans="1:15" ht="15.75">
      <c r="A3537" s="250">
        <v>3530</v>
      </c>
      <c r="B3537" s="208"/>
      <c r="C3537" s="49"/>
      <c r="D3537" s="50"/>
      <c r="E3537" s="50"/>
      <c r="F3537" s="50"/>
      <c r="G3537" s="209"/>
      <c r="H3537" s="48"/>
      <c r="I3537" s="457" t="str">
        <f t="shared" si="110"/>
        <v/>
      </c>
      <c r="J3537" s="241" cm="1">
        <f t="array" ref="J3537">SUMPRODUCT(--(K3537:N3537&lt;&gt;"")) + IF(TRIM(O3537)="",0,LEN(O3537)-LEN(SUBSTITUTE(O3537,",",""))+1)</f>
        <v>0</v>
      </c>
      <c r="K3537" s="242" t="str">
        <f>IF(AND(G3537&lt;&gt;0,G3537&lt;&gt;""),IF(B3537="","",IF(ISNUMBER(MATCH(B3537,'Look Up Values'!$B$2:$B$500,0)),"","Dest. error")),"")</f>
        <v/>
      </c>
      <c r="L3537" s="242" t="str">
        <f>IF(AND(G3537&lt;&gt;0,G3537&lt;&gt;""),IF(C3537="","",IF(AND(ISNUMBER(--LEFT(C3537,FIND(" ",C3537&amp;" ")-1)),OR(LEN(LEFT(C3537,FIND(" ",C3537&amp;" ")-1))=6,LEN(LEFT(C3537,FIND(" ",C3537&amp;" ")-1))=7),OR(ISNUMBER(MATCH(LEFT(C3537,FIND(" ",C3537&amp;" ")-1),'Look Up Values'!$G$2:$G$1000,0)),ISNUMBER(MATCH(LEFT(C3537,FIND(" ",C3537&amp;" ")-1),'Look Up Values'!$AE$2:$AE$2000,0)))),"","EWC error")),"")</f>
        <v/>
      </c>
      <c r="M3537" s="242" t="str" cm="1">
        <f t="array" ref="M3537">IF(AND(G3537&lt;&gt;0,G3537&lt;&gt;""),IF(E3537="","",IF(ISNUMBER(MATCH(SUBSTITUTE(E3537," ",""),SUBSTITUTE('Look Up Values'!$I$2:$I$10," ",""),0)),"","State error")),"")</f>
        <v/>
      </c>
      <c r="N3537" s="242" t="str" cm="1">
        <f t="array" ref="N3537">IF(AND(G3537&lt;&gt;0,G3537&lt;&gt;""),IF(F3537="","",IF(ISNUMBER(MATCH(SUBSTITUTE(F3537," ",""),SUBSTITUTE('Look Up Values'!$W$2:$W$30," ",""),0)),"","D&amp;R error")),"")</f>
        <v/>
      </c>
      <c r="O3537" s="256" t="str">
        <f t="shared" si="111"/>
        <v/>
      </c>
    </row>
    <row r="3538" spans="1:15" ht="15.75">
      <c r="A3538" s="250">
        <v>3531</v>
      </c>
      <c r="B3538" s="208"/>
      <c r="C3538" s="49"/>
      <c r="D3538" s="50"/>
      <c r="E3538" s="50"/>
      <c r="F3538" s="50"/>
      <c r="G3538" s="209"/>
      <c r="H3538" s="48"/>
      <c r="I3538" s="457" t="str">
        <f t="shared" si="110"/>
        <v/>
      </c>
      <c r="J3538" s="241" cm="1">
        <f t="array" ref="J3538">SUMPRODUCT(--(K3538:N3538&lt;&gt;"")) + IF(TRIM(O3538)="",0,LEN(O3538)-LEN(SUBSTITUTE(O3538,",",""))+1)</f>
        <v>0</v>
      </c>
      <c r="K3538" s="242" t="str">
        <f>IF(AND(G3538&lt;&gt;0,G3538&lt;&gt;""),IF(B3538="","",IF(ISNUMBER(MATCH(B3538,'Look Up Values'!$B$2:$B$500,0)),"","Dest. error")),"")</f>
        <v/>
      </c>
      <c r="L3538" s="242" t="str">
        <f>IF(AND(G3538&lt;&gt;0,G3538&lt;&gt;""),IF(C3538="","",IF(AND(ISNUMBER(--LEFT(C3538,FIND(" ",C3538&amp;" ")-1)),OR(LEN(LEFT(C3538,FIND(" ",C3538&amp;" ")-1))=6,LEN(LEFT(C3538,FIND(" ",C3538&amp;" ")-1))=7),OR(ISNUMBER(MATCH(LEFT(C3538,FIND(" ",C3538&amp;" ")-1),'Look Up Values'!$G$2:$G$1000,0)),ISNUMBER(MATCH(LEFT(C3538,FIND(" ",C3538&amp;" ")-1),'Look Up Values'!$AE$2:$AE$2000,0)))),"","EWC error")),"")</f>
        <v/>
      </c>
      <c r="M3538" s="242" t="str" cm="1">
        <f t="array" ref="M3538">IF(AND(G3538&lt;&gt;0,G3538&lt;&gt;""),IF(E3538="","",IF(ISNUMBER(MATCH(SUBSTITUTE(E3538," ",""),SUBSTITUTE('Look Up Values'!$I$2:$I$10," ",""),0)),"","State error")),"")</f>
        <v/>
      </c>
      <c r="N3538" s="242" t="str" cm="1">
        <f t="array" ref="N3538">IF(AND(G3538&lt;&gt;0,G3538&lt;&gt;""),IF(F3538="","",IF(ISNUMBER(MATCH(SUBSTITUTE(F3538," ",""),SUBSTITUTE('Look Up Values'!$W$2:$W$30," ",""),0)),"","D&amp;R error")),"")</f>
        <v/>
      </c>
      <c r="O3538" s="256" t="str">
        <f t="shared" si="111"/>
        <v/>
      </c>
    </row>
    <row r="3539" spans="1:15" ht="15.75">
      <c r="A3539" s="250">
        <v>3532</v>
      </c>
      <c r="B3539" s="208"/>
      <c r="C3539" s="49"/>
      <c r="D3539" s="50"/>
      <c r="E3539" s="50"/>
      <c r="F3539" s="50"/>
      <c r="G3539" s="209"/>
      <c r="H3539" s="48"/>
      <c r="I3539" s="457" t="str">
        <f t="shared" si="110"/>
        <v/>
      </c>
      <c r="J3539" s="241" cm="1">
        <f t="array" ref="J3539">SUMPRODUCT(--(K3539:N3539&lt;&gt;"")) + IF(TRIM(O3539)="",0,LEN(O3539)-LEN(SUBSTITUTE(O3539,",",""))+1)</f>
        <v>0</v>
      </c>
      <c r="K3539" s="242" t="str">
        <f>IF(AND(G3539&lt;&gt;0,G3539&lt;&gt;""),IF(B3539="","",IF(ISNUMBER(MATCH(B3539,'Look Up Values'!$B$2:$B$500,0)),"","Dest. error")),"")</f>
        <v/>
      </c>
      <c r="L3539" s="242" t="str">
        <f>IF(AND(G3539&lt;&gt;0,G3539&lt;&gt;""),IF(C3539="","",IF(AND(ISNUMBER(--LEFT(C3539,FIND(" ",C3539&amp;" ")-1)),OR(LEN(LEFT(C3539,FIND(" ",C3539&amp;" ")-1))=6,LEN(LEFT(C3539,FIND(" ",C3539&amp;" ")-1))=7),OR(ISNUMBER(MATCH(LEFT(C3539,FIND(" ",C3539&amp;" ")-1),'Look Up Values'!$G$2:$G$1000,0)),ISNUMBER(MATCH(LEFT(C3539,FIND(" ",C3539&amp;" ")-1),'Look Up Values'!$AE$2:$AE$2000,0)))),"","EWC error")),"")</f>
        <v/>
      </c>
      <c r="M3539" s="242" t="str" cm="1">
        <f t="array" ref="M3539">IF(AND(G3539&lt;&gt;0,G3539&lt;&gt;""),IF(E3539="","",IF(ISNUMBER(MATCH(SUBSTITUTE(E3539," ",""),SUBSTITUTE('Look Up Values'!$I$2:$I$10," ",""),0)),"","State error")),"")</f>
        <v/>
      </c>
      <c r="N3539" s="242" t="str" cm="1">
        <f t="array" ref="N3539">IF(AND(G3539&lt;&gt;0,G3539&lt;&gt;""),IF(F3539="","",IF(ISNUMBER(MATCH(SUBSTITUTE(F3539," ",""),SUBSTITUTE('Look Up Values'!$W$2:$W$30," ",""),0)),"","D&amp;R error")),"")</f>
        <v/>
      </c>
      <c r="O3539" s="256" t="str">
        <f t="shared" si="111"/>
        <v/>
      </c>
    </row>
    <row r="3540" spans="1:15" ht="15.75">
      <c r="A3540" s="250">
        <v>3533</v>
      </c>
      <c r="B3540" s="208"/>
      <c r="C3540" s="49"/>
      <c r="D3540" s="50"/>
      <c r="E3540" s="50"/>
      <c r="F3540" s="50"/>
      <c r="G3540" s="209"/>
      <c r="H3540" s="48"/>
      <c r="I3540" s="457" t="str">
        <f t="shared" si="110"/>
        <v/>
      </c>
      <c r="J3540" s="241" cm="1">
        <f t="array" ref="J3540">SUMPRODUCT(--(K3540:N3540&lt;&gt;"")) + IF(TRIM(O3540)="",0,LEN(O3540)-LEN(SUBSTITUTE(O3540,",",""))+1)</f>
        <v>0</v>
      </c>
      <c r="K3540" s="242" t="str">
        <f>IF(AND(G3540&lt;&gt;0,G3540&lt;&gt;""),IF(B3540="","",IF(ISNUMBER(MATCH(B3540,'Look Up Values'!$B$2:$B$500,0)),"","Dest. error")),"")</f>
        <v/>
      </c>
      <c r="L3540" s="242" t="str">
        <f>IF(AND(G3540&lt;&gt;0,G3540&lt;&gt;""),IF(C3540="","",IF(AND(ISNUMBER(--LEFT(C3540,FIND(" ",C3540&amp;" ")-1)),OR(LEN(LEFT(C3540,FIND(" ",C3540&amp;" ")-1))=6,LEN(LEFT(C3540,FIND(" ",C3540&amp;" ")-1))=7),OR(ISNUMBER(MATCH(LEFT(C3540,FIND(" ",C3540&amp;" ")-1),'Look Up Values'!$G$2:$G$1000,0)),ISNUMBER(MATCH(LEFT(C3540,FIND(" ",C3540&amp;" ")-1),'Look Up Values'!$AE$2:$AE$2000,0)))),"","EWC error")),"")</f>
        <v/>
      </c>
      <c r="M3540" s="242" t="str" cm="1">
        <f t="array" ref="M3540">IF(AND(G3540&lt;&gt;0,G3540&lt;&gt;""),IF(E3540="","",IF(ISNUMBER(MATCH(SUBSTITUTE(E3540," ",""),SUBSTITUTE('Look Up Values'!$I$2:$I$10," ",""),0)),"","State error")),"")</f>
        <v/>
      </c>
      <c r="N3540" s="242" t="str" cm="1">
        <f t="array" ref="N3540">IF(AND(G3540&lt;&gt;0,G3540&lt;&gt;""),IF(F3540="","",IF(ISNUMBER(MATCH(SUBSTITUTE(F3540," ",""),SUBSTITUTE('Look Up Values'!$W$2:$W$30," ",""),0)),"","D&amp;R error")),"")</f>
        <v/>
      </c>
      <c r="O3540" s="256" t="str">
        <f t="shared" si="111"/>
        <v/>
      </c>
    </row>
    <row r="3541" spans="1:15" ht="15.75">
      <c r="A3541" s="250">
        <v>3534</v>
      </c>
      <c r="B3541" s="208"/>
      <c r="C3541" s="49"/>
      <c r="D3541" s="50"/>
      <c r="E3541" s="50"/>
      <c r="F3541" s="50"/>
      <c r="G3541" s="209"/>
      <c r="H3541" s="48"/>
      <c r="I3541" s="457" t="str">
        <f t="shared" si="110"/>
        <v/>
      </c>
      <c r="J3541" s="241" cm="1">
        <f t="array" ref="J3541">SUMPRODUCT(--(K3541:N3541&lt;&gt;"")) + IF(TRIM(O3541)="",0,LEN(O3541)-LEN(SUBSTITUTE(O3541,",",""))+1)</f>
        <v>0</v>
      </c>
      <c r="K3541" s="242" t="str">
        <f>IF(AND(G3541&lt;&gt;0,G3541&lt;&gt;""),IF(B3541="","",IF(ISNUMBER(MATCH(B3541,'Look Up Values'!$B$2:$B$500,0)),"","Dest. error")),"")</f>
        <v/>
      </c>
      <c r="L3541" s="242" t="str">
        <f>IF(AND(G3541&lt;&gt;0,G3541&lt;&gt;""),IF(C3541="","",IF(AND(ISNUMBER(--LEFT(C3541,FIND(" ",C3541&amp;" ")-1)),OR(LEN(LEFT(C3541,FIND(" ",C3541&amp;" ")-1))=6,LEN(LEFT(C3541,FIND(" ",C3541&amp;" ")-1))=7),OR(ISNUMBER(MATCH(LEFT(C3541,FIND(" ",C3541&amp;" ")-1),'Look Up Values'!$G$2:$G$1000,0)),ISNUMBER(MATCH(LEFT(C3541,FIND(" ",C3541&amp;" ")-1),'Look Up Values'!$AE$2:$AE$2000,0)))),"","EWC error")),"")</f>
        <v/>
      </c>
      <c r="M3541" s="242" t="str" cm="1">
        <f t="array" ref="M3541">IF(AND(G3541&lt;&gt;0,G3541&lt;&gt;""),IF(E3541="","",IF(ISNUMBER(MATCH(SUBSTITUTE(E3541," ",""),SUBSTITUTE('Look Up Values'!$I$2:$I$10," ",""),0)),"","State error")),"")</f>
        <v/>
      </c>
      <c r="N3541" s="242" t="str" cm="1">
        <f t="array" ref="N3541">IF(AND(G3541&lt;&gt;0,G3541&lt;&gt;""),IF(F3541="","",IF(ISNUMBER(MATCH(SUBSTITUTE(F3541," ",""),SUBSTITUTE('Look Up Values'!$W$2:$W$30," ",""),0)),"","D&amp;R error")),"")</f>
        <v/>
      </c>
      <c r="O3541" s="256" t="str">
        <f t="shared" si="111"/>
        <v/>
      </c>
    </row>
    <row r="3542" spans="1:15" ht="15.75">
      <c r="A3542" s="250">
        <v>3535</v>
      </c>
      <c r="B3542" s="208"/>
      <c r="C3542" s="49"/>
      <c r="D3542" s="50"/>
      <c r="E3542" s="50"/>
      <c r="F3542" s="50"/>
      <c r="G3542" s="209"/>
      <c r="H3542" s="48"/>
      <c r="I3542" s="457" t="str">
        <f t="shared" si="110"/>
        <v/>
      </c>
      <c r="J3542" s="241" cm="1">
        <f t="array" ref="J3542">SUMPRODUCT(--(K3542:N3542&lt;&gt;"")) + IF(TRIM(O3542)="",0,LEN(O3542)-LEN(SUBSTITUTE(O3542,",",""))+1)</f>
        <v>0</v>
      </c>
      <c r="K3542" s="242" t="str">
        <f>IF(AND(G3542&lt;&gt;0,G3542&lt;&gt;""),IF(B3542="","",IF(ISNUMBER(MATCH(B3542,'Look Up Values'!$B$2:$B$500,0)),"","Dest. error")),"")</f>
        <v/>
      </c>
      <c r="L3542" s="242" t="str">
        <f>IF(AND(G3542&lt;&gt;0,G3542&lt;&gt;""),IF(C3542="","",IF(AND(ISNUMBER(--LEFT(C3542,FIND(" ",C3542&amp;" ")-1)),OR(LEN(LEFT(C3542,FIND(" ",C3542&amp;" ")-1))=6,LEN(LEFT(C3542,FIND(" ",C3542&amp;" ")-1))=7),OR(ISNUMBER(MATCH(LEFT(C3542,FIND(" ",C3542&amp;" ")-1),'Look Up Values'!$G$2:$G$1000,0)),ISNUMBER(MATCH(LEFT(C3542,FIND(" ",C3542&amp;" ")-1),'Look Up Values'!$AE$2:$AE$2000,0)))),"","EWC error")),"")</f>
        <v/>
      </c>
      <c r="M3542" s="242" t="str" cm="1">
        <f t="array" ref="M3542">IF(AND(G3542&lt;&gt;0,G3542&lt;&gt;""),IF(E3542="","",IF(ISNUMBER(MATCH(SUBSTITUTE(E3542," ",""),SUBSTITUTE('Look Up Values'!$I$2:$I$10," ",""),0)),"","State error")),"")</f>
        <v/>
      </c>
      <c r="N3542" s="242" t="str" cm="1">
        <f t="array" ref="N3542">IF(AND(G3542&lt;&gt;0,G3542&lt;&gt;""),IF(F3542="","",IF(ISNUMBER(MATCH(SUBSTITUTE(F3542," ",""),SUBSTITUTE('Look Up Values'!$W$2:$W$30," ",""),0)),"","D&amp;R error")),"")</f>
        <v/>
      </c>
      <c r="O3542" s="256" t="str">
        <f t="shared" si="111"/>
        <v/>
      </c>
    </row>
    <row r="3543" spans="1:15" ht="15.75">
      <c r="A3543" s="250">
        <v>3536</v>
      </c>
      <c r="B3543" s="208"/>
      <c r="C3543" s="49"/>
      <c r="D3543" s="50"/>
      <c r="E3543" s="50"/>
      <c r="F3543" s="50"/>
      <c r="G3543" s="209"/>
      <c r="H3543" s="48"/>
      <c r="I3543" s="457" t="str">
        <f t="shared" si="110"/>
        <v/>
      </c>
      <c r="J3543" s="241" cm="1">
        <f t="array" ref="J3543">SUMPRODUCT(--(K3543:N3543&lt;&gt;"")) + IF(TRIM(O3543)="",0,LEN(O3543)-LEN(SUBSTITUTE(O3543,",",""))+1)</f>
        <v>0</v>
      </c>
      <c r="K3543" s="242" t="str">
        <f>IF(AND(G3543&lt;&gt;0,G3543&lt;&gt;""),IF(B3543="","",IF(ISNUMBER(MATCH(B3543,'Look Up Values'!$B$2:$B$500,0)),"","Dest. error")),"")</f>
        <v/>
      </c>
      <c r="L3543" s="242" t="str">
        <f>IF(AND(G3543&lt;&gt;0,G3543&lt;&gt;""),IF(C3543="","",IF(AND(ISNUMBER(--LEFT(C3543,FIND(" ",C3543&amp;" ")-1)),OR(LEN(LEFT(C3543,FIND(" ",C3543&amp;" ")-1))=6,LEN(LEFT(C3543,FIND(" ",C3543&amp;" ")-1))=7),OR(ISNUMBER(MATCH(LEFT(C3543,FIND(" ",C3543&amp;" ")-1),'Look Up Values'!$G$2:$G$1000,0)),ISNUMBER(MATCH(LEFT(C3543,FIND(" ",C3543&amp;" ")-1),'Look Up Values'!$AE$2:$AE$2000,0)))),"","EWC error")),"")</f>
        <v/>
      </c>
      <c r="M3543" s="242" t="str" cm="1">
        <f t="array" ref="M3543">IF(AND(G3543&lt;&gt;0,G3543&lt;&gt;""),IF(E3543="","",IF(ISNUMBER(MATCH(SUBSTITUTE(E3543," ",""),SUBSTITUTE('Look Up Values'!$I$2:$I$10," ",""),0)),"","State error")),"")</f>
        <v/>
      </c>
      <c r="N3543" s="242" t="str" cm="1">
        <f t="array" ref="N3543">IF(AND(G3543&lt;&gt;0,G3543&lt;&gt;""),IF(F3543="","",IF(ISNUMBER(MATCH(SUBSTITUTE(F3543," ",""),SUBSTITUTE('Look Up Values'!$W$2:$W$30," ",""),0)),"","D&amp;R error")),"")</f>
        <v/>
      </c>
      <c r="O3543" s="256" t="str">
        <f t="shared" si="111"/>
        <v/>
      </c>
    </row>
    <row r="3544" spans="1:15" ht="15.75">
      <c r="A3544" s="250">
        <v>3537</v>
      </c>
      <c r="B3544" s="208"/>
      <c r="C3544" s="49"/>
      <c r="D3544" s="50"/>
      <c r="E3544" s="50"/>
      <c r="F3544" s="50"/>
      <c r="G3544" s="209"/>
      <c r="H3544" s="48"/>
      <c r="I3544" s="457" t="str">
        <f t="shared" si="110"/>
        <v/>
      </c>
      <c r="J3544" s="241" cm="1">
        <f t="array" ref="J3544">SUMPRODUCT(--(K3544:N3544&lt;&gt;"")) + IF(TRIM(O3544)="",0,LEN(O3544)-LEN(SUBSTITUTE(O3544,",",""))+1)</f>
        <v>0</v>
      </c>
      <c r="K3544" s="242" t="str">
        <f>IF(AND(G3544&lt;&gt;0,G3544&lt;&gt;""),IF(B3544="","",IF(ISNUMBER(MATCH(B3544,'Look Up Values'!$B$2:$B$500,0)),"","Dest. error")),"")</f>
        <v/>
      </c>
      <c r="L3544" s="242" t="str">
        <f>IF(AND(G3544&lt;&gt;0,G3544&lt;&gt;""),IF(C3544="","",IF(AND(ISNUMBER(--LEFT(C3544,FIND(" ",C3544&amp;" ")-1)),OR(LEN(LEFT(C3544,FIND(" ",C3544&amp;" ")-1))=6,LEN(LEFT(C3544,FIND(" ",C3544&amp;" ")-1))=7),OR(ISNUMBER(MATCH(LEFT(C3544,FIND(" ",C3544&amp;" ")-1),'Look Up Values'!$G$2:$G$1000,0)),ISNUMBER(MATCH(LEFT(C3544,FIND(" ",C3544&amp;" ")-1),'Look Up Values'!$AE$2:$AE$2000,0)))),"","EWC error")),"")</f>
        <v/>
      </c>
      <c r="M3544" s="242" t="str" cm="1">
        <f t="array" ref="M3544">IF(AND(G3544&lt;&gt;0,G3544&lt;&gt;""),IF(E3544="","",IF(ISNUMBER(MATCH(SUBSTITUTE(E3544," ",""),SUBSTITUTE('Look Up Values'!$I$2:$I$10," ",""),0)),"","State error")),"")</f>
        <v/>
      </c>
      <c r="N3544" s="242" t="str" cm="1">
        <f t="array" ref="N3544">IF(AND(G3544&lt;&gt;0,G3544&lt;&gt;""),IF(F3544="","",IF(ISNUMBER(MATCH(SUBSTITUTE(F3544," ",""),SUBSTITUTE('Look Up Values'!$W$2:$W$30," ",""),0)),"","D&amp;R error")),"")</f>
        <v/>
      </c>
      <c r="O3544" s="256" t="str">
        <f t="shared" si="111"/>
        <v/>
      </c>
    </row>
    <row r="3545" spans="1:15" ht="15.75">
      <c r="A3545" s="250">
        <v>3538</v>
      </c>
      <c r="B3545" s="208"/>
      <c r="C3545" s="49"/>
      <c r="D3545" s="50"/>
      <c r="E3545" s="50"/>
      <c r="F3545" s="50"/>
      <c r="G3545" s="209"/>
      <c r="H3545" s="48"/>
      <c r="I3545" s="457" t="str">
        <f t="shared" si="110"/>
        <v/>
      </c>
      <c r="J3545" s="241" cm="1">
        <f t="array" ref="J3545">SUMPRODUCT(--(K3545:N3545&lt;&gt;"")) + IF(TRIM(O3545)="",0,LEN(O3545)-LEN(SUBSTITUTE(O3545,",",""))+1)</f>
        <v>0</v>
      </c>
      <c r="K3545" s="242" t="str">
        <f>IF(AND(G3545&lt;&gt;0,G3545&lt;&gt;""),IF(B3545="","",IF(ISNUMBER(MATCH(B3545,'Look Up Values'!$B$2:$B$500,0)),"","Dest. error")),"")</f>
        <v/>
      </c>
      <c r="L3545" s="242" t="str">
        <f>IF(AND(G3545&lt;&gt;0,G3545&lt;&gt;""),IF(C3545="","",IF(AND(ISNUMBER(--LEFT(C3545,FIND(" ",C3545&amp;" ")-1)),OR(LEN(LEFT(C3545,FIND(" ",C3545&amp;" ")-1))=6,LEN(LEFT(C3545,FIND(" ",C3545&amp;" ")-1))=7),OR(ISNUMBER(MATCH(LEFT(C3545,FIND(" ",C3545&amp;" ")-1),'Look Up Values'!$G$2:$G$1000,0)),ISNUMBER(MATCH(LEFT(C3545,FIND(" ",C3545&amp;" ")-1),'Look Up Values'!$AE$2:$AE$2000,0)))),"","EWC error")),"")</f>
        <v/>
      </c>
      <c r="M3545" s="242" t="str" cm="1">
        <f t="array" ref="M3545">IF(AND(G3545&lt;&gt;0,G3545&lt;&gt;""),IF(E3545="","",IF(ISNUMBER(MATCH(SUBSTITUTE(E3545," ",""),SUBSTITUTE('Look Up Values'!$I$2:$I$10," ",""),0)),"","State error")),"")</f>
        <v/>
      </c>
      <c r="N3545" s="242" t="str" cm="1">
        <f t="array" ref="N3545">IF(AND(G3545&lt;&gt;0,G3545&lt;&gt;""),IF(F3545="","",IF(ISNUMBER(MATCH(SUBSTITUTE(F3545," ",""),SUBSTITUTE('Look Up Values'!$W$2:$W$30," ",""),0)),"","D&amp;R error")),"")</f>
        <v/>
      </c>
      <c r="O3545" s="256" t="str">
        <f t="shared" si="111"/>
        <v/>
      </c>
    </row>
    <row r="3546" spans="1:15" ht="15.75">
      <c r="A3546" s="250">
        <v>3539</v>
      </c>
      <c r="B3546" s="208"/>
      <c r="C3546" s="49"/>
      <c r="D3546" s="50"/>
      <c r="E3546" s="50"/>
      <c r="F3546" s="50"/>
      <c r="G3546" s="209"/>
      <c r="H3546" s="48"/>
      <c r="I3546" s="457" t="str">
        <f t="shared" si="110"/>
        <v/>
      </c>
      <c r="J3546" s="241" cm="1">
        <f t="array" ref="J3546">SUMPRODUCT(--(K3546:N3546&lt;&gt;"")) + IF(TRIM(O3546)="",0,LEN(O3546)-LEN(SUBSTITUTE(O3546,",",""))+1)</f>
        <v>0</v>
      </c>
      <c r="K3546" s="242" t="str">
        <f>IF(AND(G3546&lt;&gt;0,G3546&lt;&gt;""),IF(B3546="","",IF(ISNUMBER(MATCH(B3546,'Look Up Values'!$B$2:$B$500,0)),"","Dest. error")),"")</f>
        <v/>
      </c>
      <c r="L3546" s="242" t="str">
        <f>IF(AND(G3546&lt;&gt;0,G3546&lt;&gt;""),IF(C3546="","",IF(AND(ISNUMBER(--LEFT(C3546,FIND(" ",C3546&amp;" ")-1)),OR(LEN(LEFT(C3546,FIND(" ",C3546&amp;" ")-1))=6,LEN(LEFT(C3546,FIND(" ",C3546&amp;" ")-1))=7),OR(ISNUMBER(MATCH(LEFT(C3546,FIND(" ",C3546&amp;" ")-1),'Look Up Values'!$G$2:$G$1000,0)),ISNUMBER(MATCH(LEFT(C3546,FIND(" ",C3546&amp;" ")-1),'Look Up Values'!$AE$2:$AE$2000,0)))),"","EWC error")),"")</f>
        <v/>
      </c>
      <c r="M3546" s="242" t="str" cm="1">
        <f t="array" ref="M3546">IF(AND(G3546&lt;&gt;0,G3546&lt;&gt;""),IF(E3546="","",IF(ISNUMBER(MATCH(SUBSTITUTE(E3546," ",""),SUBSTITUTE('Look Up Values'!$I$2:$I$10," ",""),0)),"","State error")),"")</f>
        <v/>
      </c>
      <c r="N3546" s="242" t="str" cm="1">
        <f t="array" ref="N3546">IF(AND(G3546&lt;&gt;0,G3546&lt;&gt;""),IF(F3546="","",IF(ISNUMBER(MATCH(SUBSTITUTE(F3546," ",""),SUBSTITUTE('Look Up Values'!$W$2:$W$30," ",""),0)),"","D&amp;R error")),"")</f>
        <v/>
      </c>
      <c r="O3546" s="256" t="str">
        <f t="shared" si="111"/>
        <v/>
      </c>
    </row>
    <row r="3547" spans="1:15" ht="15.75">
      <c r="A3547" s="250">
        <v>3540</v>
      </c>
      <c r="B3547" s="208"/>
      <c r="C3547" s="49"/>
      <c r="D3547" s="50"/>
      <c r="E3547" s="50"/>
      <c r="F3547" s="50"/>
      <c r="G3547" s="209"/>
      <c r="H3547" s="48"/>
      <c r="I3547" s="457" t="str">
        <f t="shared" si="110"/>
        <v/>
      </c>
      <c r="J3547" s="241" cm="1">
        <f t="array" ref="J3547">SUMPRODUCT(--(K3547:N3547&lt;&gt;"")) + IF(TRIM(O3547)="",0,LEN(O3547)-LEN(SUBSTITUTE(O3547,",",""))+1)</f>
        <v>0</v>
      </c>
      <c r="K3547" s="242" t="str">
        <f>IF(AND(G3547&lt;&gt;0,G3547&lt;&gt;""),IF(B3547="","",IF(ISNUMBER(MATCH(B3547,'Look Up Values'!$B$2:$B$500,0)),"","Dest. error")),"")</f>
        <v/>
      </c>
      <c r="L3547" s="242" t="str">
        <f>IF(AND(G3547&lt;&gt;0,G3547&lt;&gt;""),IF(C3547="","",IF(AND(ISNUMBER(--LEFT(C3547,FIND(" ",C3547&amp;" ")-1)),OR(LEN(LEFT(C3547,FIND(" ",C3547&amp;" ")-1))=6,LEN(LEFT(C3547,FIND(" ",C3547&amp;" ")-1))=7),OR(ISNUMBER(MATCH(LEFT(C3547,FIND(" ",C3547&amp;" ")-1),'Look Up Values'!$G$2:$G$1000,0)),ISNUMBER(MATCH(LEFT(C3547,FIND(" ",C3547&amp;" ")-1),'Look Up Values'!$AE$2:$AE$2000,0)))),"","EWC error")),"")</f>
        <v/>
      </c>
      <c r="M3547" s="242" t="str" cm="1">
        <f t="array" ref="M3547">IF(AND(G3547&lt;&gt;0,G3547&lt;&gt;""),IF(E3547="","",IF(ISNUMBER(MATCH(SUBSTITUTE(E3547," ",""),SUBSTITUTE('Look Up Values'!$I$2:$I$10," ",""),0)),"","State error")),"")</f>
        <v/>
      </c>
      <c r="N3547" s="242" t="str" cm="1">
        <f t="array" ref="N3547">IF(AND(G3547&lt;&gt;0,G3547&lt;&gt;""),IF(F3547="","",IF(ISNUMBER(MATCH(SUBSTITUTE(F3547," ",""),SUBSTITUTE('Look Up Values'!$W$2:$W$30," ",""),0)),"","D&amp;R error")),"")</f>
        <v/>
      </c>
      <c r="O3547" s="256" t="str">
        <f t="shared" si="111"/>
        <v/>
      </c>
    </row>
    <row r="3548" spans="1:15" ht="15.75">
      <c r="A3548" s="250">
        <v>3541</v>
      </c>
      <c r="B3548" s="208"/>
      <c r="C3548" s="49"/>
      <c r="D3548" s="50"/>
      <c r="E3548" s="50"/>
      <c r="F3548" s="50"/>
      <c r="G3548" s="209"/>
      <c r="H3548" s="48"/>
      <c r="I3548" s="457" t="str">
        <f t="shared" si="110"/>
        <v/>
      </c>
      <c r="J3548" s="241" cm="1">
        <f t="array" ref="J3548">SUMPRODUCT(--(K3548:N3548&lt;&gt;"")) + IF(TRIM(O3548)="",0,LEN(O3548)-LEN(SUBSTITUTE(O3548,",",""))+1)</f>
        <v>0</v>
      </c>
      <c r="K3548" s="242" t="str">
        <f>IF(AND(G3548&lt;&gt;0,G3548&lt;&gt;""),IF(B3548="","",IF(ISNUMBER(MATCH(B3548,'Look Up Values'!$B$2:$B$500,0)),"","Dest. error")),"")</f>
        <v/>
      </c>
      <c r="L3548" s="242" t="str">
        <f>IF(AND(G3548&lt;&gt;0,G3548&lt;&gt;""),IF(C3548="","",IF(AND(ISNUMBER(--LEFT(C3548,FIND(" ",C3548&amp;" ")-1)),OR(LEN(LEFT(C3548,FIND(" ",C3548&amp;" ")-1))=6,LEN(LEFT(C3548,FIND(" ",C3548&amp;" ")-1))=7),OR(ISNUMBER(MATCH(LEFT(C3548,FIND(" ",C3548&amp;" ")-1),'Look Up Values'!$G$2:$G$1000,0)),ISNUMBER(MATCH(LEFT(C3548,FIND(" ",C3548&amp;" ")-1),'Look Up Values'!$AE$2:$AE$2000,0)))),"","EWC error")),"")</f>
        <v/>
      </c>
      <c r="M3548" s="242" t="str" cm="1">
        <f t="array" ref="M3548">IF(AND(G3548&lt;&gt;0,G3548&lt;&gt;""),IF(E3548="","",IF(ISNUMBER(MATCH(SUBSTITUTE(E3548," ",""),SUBSTITUTE('Look Up Values'!$I$2:$I$10," ",""),0)),"","State error")),"")</f>
        <v/>
      </c>
      <c r="N3548" s="242" t="str" cm="1">
        <f t="array" ref="N3548">IF(AND(G3548&lt;&gt;0,G3548&lt;&gt;""),IF(F3548="","",IF(ISNUMBER(MATCH(SUBSTITUTE(F3548," ",""),SUBSTITUTE('Look Up Values'!$W$2:$W$30," ",""),0)),"","D&amp;R error")),"")</f>
        <v/>
      </c>
      <c r="O3548" s="256" t="str">
        <f t="shared" si="111"/>
        <v/>
      </c>
    </row>
    <row r="3549" spans="1:15" ht="15.75">
      <c r="A3549" s="250">
        <v>3542</v>
      </c>
      <c r="B3549" s="208"/>
      <c r="C3549" s="49"/>
      <c r="D3549" s="50"/>
      <c r="E3549" s="50"/>
      <c r="F3549" s="50"/>
      <c r="G3549" s="209"/>
      <c r="H3549" s="48"/>
      <c r="I3549" s="457" t="str">
        <f t="shared" si="110"/>
        <v/>
      </c>
      <c r="J3549" s="241" cm="1">
        <f t="array" ref="J3549">SUMPRODUCT(--(K3549:N3549&lt;&gt;"")) + IF(TRIM(O3549)="",0,LEN(O3549)-LEN(SUBSTITUTE(O3549,",",""))+1)</f>
        <v>0</v>
      </c>
      <c r="K3549" s="242" t="str">
        <f>IF(AND(G3549&lt;&gt;0,G3549&lt;&gt;""),IF(B3549="","",IF(ISNUMBER(MATCH(B3549,'Look Up Values'!$B$2:$B$500,0)),"","Dest. error")),"")</f>
        <v/>
      </c>
      <c r="L3549" s="242" t="str">
        <f>IF(AND(G3549&lt;&gt;0,G3549&lt;&gt;""),IF(C3549="","",IF(AND(ISNUMBER(--LEFT(C3549,FIND(" ",C3549&amp;" ")-1)),OR(LEN(LEFT(C3549,FIND(" ",C3549&amp;" ")-1))=6,LEN(LEFT(C3549,FIND(" ",C3549&amp;" ")-1))=7),OR(ISNUMBER(MATCH(LEFT(C3549,FIND(" ",C3549&amp;" ")-1),'Look Up Values'!$G$2:$G$1000,0)),ISNUMBER(MATCH(LEFT(C3549,FIND(" ",C3549&amp;" ")-1),'Look Up Values'!$AE$2:$AE$2000,0)))),"","EWC error")),"")</f>
        <v/>
      </c>
      <c r="M3549" s="242" t="str" cm="1">
        <f t="array" ref="M3549">IF(AND(G3549&lt;&gt;0,G3549&lt;&gt;""),IF(E3549="","",IF(ISNUMBER(MATCH(SUBSTITUTE(E3549," ",""),SUBSTITUTE('Look Up Values'!$I$2:$I$10," ",""),0)),"","State error")),"")</f>
        <v/>
      </c>
      <c r="N3549" s="242" t="str" cm="1">
        <f t="array" ref="N3549">IF(AND(G3549&lt;&gt;0,G3549&lt;&gt;""),IF(F3549="","",IF(ISNUMBER(MATCH(SUBSTITUTE(F3549," ",""),SUBSTITUTE('Look Up Values'!$W$2:$W$30," ",""),0)),"","D&amp;R error")),"")</f>
        <v/>
      </c>
      <c r="O3549" s="256" t="str">
        <f t="shared" si="111"/>
        <v/>
      </c>
    </row>
    <row r="3550" spans="1:15" ht="15.75">
      <c r="A3550" s="250">
        <v>3543</v>
      </c>
      <c r="B3550" s="208"/>
      <c r="C3550" s="49"/>
      <c r="D3550" s="50"/>
      <c r="E3550" s="50"/>
      <c r="F3550" s="50"/>
      <c r="G3550" s="209"/>
      <c r="H3550" s="48"/>
      <c r="I3550" s="457" t="str">
        <f t="shared" si="110"/>
        <v/>
      </c>
      <c r="J3550" s="241" cm="1">
        <f t="array" ref="J3550">SUMPRODUCT(--(K3550:N3550&lt;&gt;"")) + IF(TRIM(O3550)="",0,LEN(O3550)-LEN(SUBSTITUTE(O3550,",",""))+1)</f>
        <v>0</v>
      </c>
      <c r="K3550" s="242" t="str">
        <f>IF(AND(G3550&lt;&gt;0,G3550&lt;&gt;""),IF(B3550="","",IF(ISNUMBER(MATCH(B3550,'Look Up Values'!$B$2:$B$500,0)),"","Dest. error")),"")</f>
        <v/>
      </c>
      <c r="L3550" s="242" t="str">
        <f>IF(AND(G3550&lt;&gt;0,G3550&lt;&gt;""),IF(C3550="","",IF(AND(ISNUMBER(--LEFT(C3550,FIND(" ",C3550&amp;" ")-1)),OR(LEN(LEFT(C3550,FIND(" ",C3550&amp;" ")-1))=6,LEN(LEFT(C3550,FIND(" ",C3550&amp;" ")-1))=7),OR(ISNUMBER(MATCH(LEFT(C3550,FIND(" ",C3550&amp;" ")-1),'Look Up Values'!$G$2:$G$1000,0)),ISNUMBER(MATCH(LEFT(C3550,FIND(" ",C3550&amp;" ")-1),'Look Up Values'!$AE$2:$AE$2000,0)))),"","EWC error")),"")</f>
        <v/>
      </c>
      <c r="M3550" s="242" t="str" cm="1">
        <f t="array" ref="M3550">IF(AND(G3550&lt;&gt;0,G3550&lt;&gt;""),IF(E3550="","",IF(ISNUMBER(MATCH(SUBSTITUTE(E3550," ",""),SUBSTITUTE('Look Up Values'!$I$2:$I$10," ",""),0)),"","State error")),"")</f>
        <v/>
      </c>
      <c r="N3550" s="242" t="str" cm="1">
        <f t="array" ref="N3550">IF(AND(G3550&lt;&gt;0,G3550&lt;&gt;""),IF(F3550="","",IF(ISNUMBER(MATCH(SUBSTITUTE(F3550," ",""),SUBSTITUTE('Look Up Values'!$W$2:$W$30," ",""),0)),"","D&amp;R error")),"")</f>
        <v/>
      </c>
      <c r="O3550" s="256" t="str">
        <f t="shared" si="111"/>
        <v/>
      </c>
    </row>
    <row r="3551" spans="1:15" ht="15.75">
      <c r="A3551" s="250">
        <v>3544</v>
      </c>
      <c r="B3551" s="208"/>
      <c r="C3551" s="49"/>
      <c r="D3551" s="50"/>
      <c r="E3551" s="50"/>
      <c r="F3551" s="50"/>
      <c r="G3551" s="209"/>
      <c r="H3551" s="48"/>
      <c r="I3551" s="457" t="str">
        <f t="shared" si="110"/>
        <v/>
      </c>
      <c r="J3551" s="241" cm="1">
        <f t="array" ref="J3551">SUMPRODUCT(--(K3551:N3551&lt;&gt;"")) + IF(TRIM(O3551)="",0,LEN(O3551)-LEN(SUBSTITUTE(O3551,",",""))+1)</f>
        <v>0</v>
      </c>
      <c r="K3551" s="242" t="str">
        <f>IF(AND(G3551&lt;&gt;0,G3551&lt;&gt;""),IF(B3551="","",IF(ISNUMBER(MATCH(B3551,'Look Up Values'!$B$2:$B$500,0)),"","Dest. error")),"")</f>
        <v/>
      </c>
      <c r="L3551" s="242" t="str">
        <f>IF(AND(G3551&lt;&gt;0,G3551&lt;&gt;""),IF(C3551="","",IF(AND(ISNUMBER(--LEFT(C3551,FIND(" ",C3551&amp;" ")-1)),OR(LEN(LEFT(C3551,FIND(" ",C3551&amp;" ")-1))=6,LEN(LEFT(C3551,FIND(" ",C3551&amp;" ")-1))=7),OR(ISNUMBER(MATCH(LEFT(C3551,FIND(" ",C3551&amp;" ")-1),'Look Up Values'!$G$2:$G$1000,0)),ISNUMBER(MATCH(LEFT(C3551,FIND(" ",C3551&amp;" ")-1),'Look Up Values'!$AE$2:$AE$2000,0)))),"","EWC error")),"")</f>
        <v/>
      </c>
      <c r="M3551" s="242" t="str" cm="1">
        <f t="array" ref="M3551">IF(AND(G3551&lt;&gt;0,G3551&lt;&gt;""),IF(E3551="","",IF(ISNUMBER(MATCH(SUBSTITUTE(E3551," ",""),SUBSTITUTE('Look Up Values'!$I$2:$I$10," ",""),0)),"","State error")),"")</f>
        <v/>
      </c>
      <c r="N3551" s="242" t="str" cm="1">
        <f t="array" ref="N3551">IF(AND(G3551&lt;&gt;0,G3551&lt;&gt;""),IF(F3551="","",IF(ISNUMBER(MATCH(SUBSTITUTE(F3551," ",""),SUBSTITUTE('Look Up Values'!$W$2:$W$30," ",""),0)),"","D&amp;R error")),"")</f>
        <v/>
      </c>
      <c r="O3551" s="256" t="str">
        <f t="shared" si="111"/>
        <v/>
      </c>
    </row>
    <row r="3552" spans="1:15" ht="15.75">
      <c r="A3552" s="250">
        <v>3545</v>
      </c>
      <c r="B3552" s="208"/>
      <c r="C3552" s="49"/>
      <c r="D3552" s="50"/>
      <c r="E3552" s="50"/>
      <c r="F3552" s="50"/>
      <c r="G3552" s="209"/>
      <c r="H3552" s="48"/>
      <c r="I3552" s="457" t="str">
        <f t="shared" si="110"/>
        <v/>
      </c>
      <c r="J3552" s="241" cm="1">
        <f t="array" ref="J3552">SUMPRODUCT(--(K3552:N3552&lt;&gt;"")) + IF(TRIM(O3552)="",0,LEN(O3552)-LEN(SUBSTITUTE(O3552,",",""))+1)</f>
        <v>0</v>
      </c>
      <c r="K3552" s="242" t="str">
        <f>IF(AND(G3552&lt;&gt;0,G3552&lt;&gt;""),IF(B3552="","",IF(ISNUMBER(MATCH(B3552,'Look Up Values'!$B$2:$B$500,0)),"","Dest. error")),"")</f>
        <v/>
      </c>
      <c r="L3552" s="242" t="str">
        <f>IF(AND(G3552&lt;&gt;0,G3552&lt;&gt;""),IF(C3552="","",IF(AND(ISNUMBER(--LEFT(C3552,FIND(" ",C3552&amp;" ")-1)),OR(LEN(LEFT(C3552,FIND(" ",C3552&amp;" ")-1))=6,LEN(LEFT(C3552,FIND(" ",C3552&amp;" ")-1))=7),OR(ISNUMBER(MATCH(LEFT(C3552,FIND(" ",C3552&amp;" ")-1),'Look Up Values'!$G$2:$G$1000,0)),ISNUMBER(MATCH(LEFT(C3552,FIND(" ",C3552&amp;" ")-1),'Look Up Values'!$AE$2:$AE$2000,0)))),"","EWC error")),"")</f>
        <v/>
      </c>
      <c r="M3552" s="242" t="str" cm="1">
        <f t="array" ref="M3552">IF(AND(G3552&lt;&gt;0,G3552&lt;&gt;""),IF(E3552="","",IF(ISNUMBER(MATCH(SUBSTITUTE(E3552," ",""),SUBSTITUTE('Look Up Values'!$I$2:$I$10," ",""),0)),"","State error")),"")</f>
        <v/>
      </c>
      <c r="N3552" s="242" t="str" cm="1">
        <f t="array" ref="N3552">IF(AND(G3552&lt;&gt;0,G3552&lt;&gt;""),IF(F3552="","",IF(ISNUMBER(MATCH(SUBSTITUTE(F3552," ",""),SUBSTITUTE('Look Up Values'!$W$2:$W$30," ",""),0)),"","D&amp;R error")),"")</f>
        <v/>
      </c>
      <c r="O3552" s="256" t="str">
        <f t="shared" si="111"/>
        <v/>
      </c>
    </row>
    <row r="3553" spans="1:15" ht="15.75">
      <c r="A3553" s="250">
        <v>3546</v>
      </c>
      <c r="B3553" s="208"/>
      <c r="C3553" s="49"/>
      <c r="D3553" s="50"/>
      <c r="E3553" s="50"/>
      <c r="F3553" s="50"/>
      <c r="G3553" s="209"/>
      <c r="H3553" s="48"/>
      <c r="I3553" s="457" t="str">
        <f t="shared" si="110"/>
        <v/>
      </c>
      <c r="J3553" s="241" cm="1">
        <f t="array" ref="J3553">SUMPRODUCT(--(K3553:N3553&lt;&gt;"")) + IF(TRIM(O3553)="",0,LEN(O3553)-LEN(SUBSTITUTE(O3553,",",""))+1)</f>
        <v>0</v>
      </c>
      <c r="K3553" s="242" t="str">
        <f>IF(AND(G3553&lt;&gt;0,G3553&lt;&gt;""),IF(B3553="","",IF(ISNUMBER(MATCH(B3553,'Look Up Values'!$B$2:$B$500,0)),"","Dest. error")),"")</f>
        <v/>
      </c>
      <c r="L3553" s="242" t="str">
        <f>IF(AND(G3553&lt;&gt;0,G3553&lt;&gt;""),IF(C3553="","",IF(AND(ISNUMBER(--LEFT(C3553,FIND(" ",C3553&amp;" ")-1)),OR(LEN(LEFT(C3553,FIND(" ",C3553&amp;" ")-1))=6,LEN(LEFT(C3553,FIND(" ",C3553&amp;" ")-1))=7),OR(ISNUMBER(MATCH(LEFT(C3553,FIND(" ",C3553&amp;" ")-1),'Look Up Values'!$G$2:$G$1000,0)),ISNUMBER(MATCH(LEFT(C3553,FIND(" ",C3553&amp;" ")-1),'Look Up Values'!$AE$2:$AE$2000,0)))),"","EWC error")),"")</f>
        <v/>
      </c>
      <c r="M3553" s="242" t="str" cm="1">
        <f t="array" ref="M3553">IF(AND(G3553&lt;&gt;0,G3553&lt;&gt;""),IF(E3553="","",IF(ISNUMBER(MATCH(SUBSTITUTE(E3553," ",""),SUBSTITUTE('Look Up Values'!$I$2:$I$10," ",""),0)),"","State error")),"")</f>
        <v/>
      </c>
      <c r="N3553" s="242" t="str" cm="1">
        <f t="array" ref="N3553">IF(AND(G3553&lt;&gt;0,G3553&lt;&gt;""),IF(F3553="","",IF(ISNUMBER(MATCH(SUBSTITUTE(F3553," ",""),SUBSTITUTE('Look Up Values'!$W$2:$W$30," ",""),0)),"","D&amp;R error")),"")</f>
        <v/>
      </c>
      <c r="O3553" s="256" t="str">
        <f t="shared" si="111"/>
        <v/>
      </c>
    </row>
    <row r="3554" spans="1:15" ht="15.75">
      <c r="A3554" s="250">
        <v>3547</v>
      </c>
      <c r="B3554" s="208"/>
      <c r="C3554" s="49"/>
      <c r="D3554" s="50"/>
      <c r="E3554" s="50"/>
      <c r="F3554" s="50"/>
      <c r="G3554" s="209"/>
      <c r="H3554" s="48"/>
      <c r="I3554" s="457" t="str">
        <f t="shared" si="110"/>
        <v/>
      </c>
      <c r="J3554" s="241" cm="1">
        <f t="array" ref="J3554">SUMPRODUCT(--(K3554:N3554&lt;&gt;"")) + IF(TRIM(O3554)="",0,LEN(O3554)-LEN(SUBSTITUTE(O3554,",",""))+1)</f>
        <v>0</v>
      </c>
      <c r="K3554" s="242" t="str">
        <f>IF(AND(G3554&lt;&gt;0,G3554&lt;&gt;""),IF(B3554="","",IF(ISNUMBER(MATCH(B3554,'Look Up Values'!$B$2:$B$500,0)),"","Dest. error")),"")</f>
        <v/>
      </c>
      <c r="L3554" s="242" t="str">
        <f>IF(AND(G3554&lt;&gt;0,G3554&lt;&gt;""),IF(C3554="","",IF(AND(ISNUMBER(--LEFT(C3554,FIND(" ",C3554&amp;" ")-1)),OR(LEN(LEFT(C3554,FIND(" ",C3554&amp;" ")-1))=6,LEN(LEFT(C3554,FIND(" ",C3554&amp;" ")-1))=7),OR(ISNUMBER(MATCH(LEFT(C3554,FIND(" ",C3554&amp;" ")-1),'Look Up Values'!$G$2:$G$1000,0)),ISNUMBER(MATCH(LEFT(C3554,FIND(" ",C3554&amp;" ")-1),'Look Up Values'!$AE$2:$AE$2000,0)))),"","EWC error")),"")</f>
        <v/>
      </c>
      <c r="M3554" s="242" t="str" cm="1">
        <f t="array" ref="M3554">IF(AND(G3554&lt;&gt;0,G3554&lt;&gt;""),IF(E3554="","",IF(ISNUMBER(MATCH(SUBSTITUTE(E3554," ",""),SUBSTITUTE('Look Up Values'!$I$2:$I$10," ",""),0)),"","State error")),"")</f>
        <v/>
      </c>
      <c r="N3554" s="242" t="str" cm="1">
        <f t="array" ref="N3554">IF(AND(G3554&lt;&gt;0,G3554&lt;&gt;""),IF(F3554="","",IF(ISNUMBER(MATCH(SUBSTITUTE(F3554," ",""),SUBSTITUTE('Look Up Values'!$W$2:$W$30," ",""),0)),"","D&amp;R error")),"")</f>
        <v/>
      </c>
      <c r="O3554" s="256" t="str">
        <f t="shared" si="111"/>
        <v/>
      </c>
    </row>
    <row r="3555" spans="1:15" ht="15.75">
      <c r="A3555" s="250">
        <v>3548</v>
      </c>
      <c r="B3555" s="208"/>
      <c r="C3555" s="49"/>
      <c r="D3555" s="50"/>
      <c r="E3555" s="50"/>
      <c r="F3555" s="50"/>
      <c r="G3555" s="209"/>
      <c r="H3555" s="48"/>
      <c r="I3555" s="457" t="str">
        <f t="shared" si="110"/>
        <v/>
      </c>
      <c r="J3555" s="241" cm="1">
        <f t="array" ref="J3555">SUMPRODUCT(--(K3555:N3555&lt;&gt;"")) + IF(TRIM(O3555)="",0,LEN(O3555)-LEN(SUBSTITUTE(O3555,",",""))+1)</f>
        <v>0</v>
      </c>
      <c r="K3555" s="242" t="str">
        <f>IF(AND(G3555&lt;&gt;0,G3555&lt;&gt;""),IF(B3555="","",IF(ISNUMBER(MATCH(B3555,'Look Up Values'!$B$2:$B$500,0)),"","Dest. error")),"")</f>
        <v/>
      </c>
      <c r="L3555" s="242" t="str">
        <f>IF(AND(G3555&lt;&gt;0,G3555&lt;&gt;""),IF(C3555="","",IF(AND(ISNUMBER(--LEFT(C3555,FIND(" ",C3555&amp;" ")-1)),OR(LEN(LEFT(C3555,FIND(" ",C3555&amp;" ")-1))=6,LEN(LEFT(C3555,FIND(" ",C3555&amp;" ")-1))=7),OR(ISNUMBER(MATCH(LEFT(C3555,FIND(" ",C3555&amp;" ")-1),'Look Up Values'!$G$2:$G$1000,0)),ISNUMBER(MATCH(LEFT(C3555,FIND(" ",C3555&amp;" ")-1),'Look Up Values'!$AE$2:$AE$2000,0)))),"","EWC error")),"")</f>
        <v/>
      </c>
      <c r="M3555" s="242" t="str" cm="1">
        <f t="array" ref="M3555">IF(AND(G3555&lt;&gt;0,G3555&lt;&gt;""),IF(E3555="","",IF(ISNUMBER(MATCH(SUBSTITUTE(E3555," ",""),SUBSTITUTE('Look Up Values'!$I$2:$I$10," ",""),0)),"","State error")),"")</f>
        <v/>
      </c>
      <c r="N3555" s="242" t="str" cm="1">
        <f t="array" ref="N3555">IF(AND(G3555&lt;&gt;0,G3555&lt;&gt;""),IF(F3555="","",IF(ISNUMBER(MATCH(SUBSTITUTE(F3555," ",""),SUBSTITUTE('Look Up Values'!$W$2:$W$30," ",""),0)),"","D&amp;R error")),"")</f>
        <v/>
      </c>
      <c r="O3555" s="256" t="str">
        <f t="shared" si="111"/>
        <v/>
      </c>
    </row>
    <row r="3556" spans="1:15" ht="15.75">
      <c r="A3556" s="250">
        <v>3549</v>
      </c>
      <c r="B3556" s="208"/>
      <c r="C3556" s="49"/>
      <c r="D3556" s="50"/>
      <c r="E3556" s="50"/>
      <c r="F3556" s="50"/>
      <c r="G3556" s="209"/>
      <c r="H3556" s="48"/>
      <c r="I3556" s="457" t="str">
        <f t="shared" si="110"/>
        <v/>
      </c>
      <c r="J3556" s="241" cm="1">
        <f t="array" ref="J3556">SUMPRODUCT(--(K3556:N3556&lt;&gt;"")) + IF(TRIM(O3556)="",0,LEN(O3556)-LEN(SUBSTITUTE(O3556,",",""))+1)</f>
        <v>0</v>
      </c>
      <c r="K3556" s="242" t="str">
        <f>IF(AND(G3556&lt;&gt;0,G3556&lt;&gt;""),IF(B3556="","",IF(ISNUMBER(MATCH(B3556,'Look Up Values'!$B$2:$B$500,0)),"","Dest. error")),"")</f>
        <v/>
      </c>
      <c r="L3556" s="242" t="str">
        <f>IF(AND(G3556&lt;&gt;0,G3556&lt;&gt;""),IF(C3556="","",IF(AND(ISNUMBER(--LEFT(C3556,FIND(" ",C3556&amp;" ")-1)),OR(LEN(LEFT(C3556,FIND(" ",C3556&amp;" ")-1))=6,LEN(LEFT(C3556,FIND(" ",C3556&amp;" ")-1))=7),OR(ISNUMBER(MATCH(LEFT(C3556,FIND(" ",C3556&amp;" ")-1),'Look Up Values'!$G$2:$G$1000,0)),ISNUMBER(MATCH(LEFT(C3556,FIND(" ",C3556&amp;" ")-1),'Look Up Values'!$AE$2:$AE$2000,0)))),"","EWC error")),"")</f>
        <v/>
      </c>
      <c r="M3556" s="242" t="str" cm="1">
        <f t="array" ref="M3556">IF(AND(G3556&lt;&gt;0,G3556&lt;&gt;""),IF(E3556="","",IF(ISNUMBER(MATCH(SUBSTITUTE(E3556," ",""),SUBSTITUTE('Look Up Values'!$I$2:$I$10," ",""),0)),"","State error")),"")</f>
        <v/>
      </c>
      <c r="N3556" s="242" t="str" cm="1">
        <f t="array" ref="N3556">IF(AND(G3556&lt;&gt;0,G3556&lt;&gt;""),IF(F3556="","",IF(ISNUMBER(MATCH(SUBSTITUTE(F3556," ",""),SUBSTITUTE('Look Up Values'!$W$2:$W$30," ",""),0)),"","D&amp;R error")),"")</f>
        <v/>
      </c>
      <c r="O3556" s="256" t="str">
        <f t="shared" si="111"/>
        <v/>
      </c>
    </row>
    <row r="3557" spans="1:15" ht="15.75">
      <c r="A3557" s="250">
        <v>3550</v>
      </c>
      <c r="B3557" s="208"/>
      <c r="C3557" s="49"/>
      <c r="D3557" s="50"/>
      <c r="E3557" s="50"/>
      <c r="F3557" s="50"/>
      <c r="G3557" s="209"/>
      <c r="H3557" s="48"/>
      <c r="I3557" s="457" t="str">
        <f t="shared" si="110"/>
        <v/>
      </c>
      <c r="J3557" s="241" cm="1">
        <f t="array" ref="J3557">SUMPRODUCT(--(K3557:N3557&lt;&gt;"")) + IF(TRIM(O3557)="",0,LEN(O3557)-LEN(SUBSTITUTE(O3557,",",""))+1)</f>
        <v>0</v>
      </c>
      <c r="K3557" s="242" t="str">
        <f>IF(AND(G3557&lt;&gt;0,G3557&lt;&gt;""),IF(B3557="","",IF(ISNUMBER(MATCH(B3557,'Look Up Values'!$B$2:$B$500,0)),"","Dest. error")),"")</f>
        <v/>
      </c>
      <c r="L3557" s="242" t="str">
        <f>IF(AND(G3557&lt;&gt;0,G3557&lt;&gt;""),IF(C3557="","",IF(AND(ISNUMBER(--LEFT(C3557,FIND(" ",C3557&amp;" ")-1)),OR(LEN(LEFT(C3557,FIND(" ",C3557&amp;" ")-1))=6,LEN(LEFT(C3557,FIND(" ",C3557&amp;" ")-1))=7),OR(ISNUMBER(MATCH(LEFT(C3557,FIND(" ",C3557&amp;" ")-1),'Look Up Values'!$G$2:$G$1000,0)),ISNUMBER(MATCH(LEFT(C3557,FIND(" ",C3557&amp;" ")-1),'Look Up Values'!$AE$2:$AE$2000,0)))),"","EWC error")),"")</f>
        <v/>
      </c>
      <c r="M3557" s="242" t="str" cm="1">
        <f t="array" ref="M3557">IF(AND(G3557&lt;&gt;0,G3557&lt;&gt;""),IF(E3557="","",IF(ISNUMBER(MATCH(SUBSTITUTE(E3557," ",""),SUBSTITUTE('Look Up Values'!$I$2:$I$10," ",""),0)),"","State error")),"")</f>
        <v/>
      </c>
      <c r="N3557" s="242" t="str" cm="1">
        <f t="array" ref="N3557">IF(AND(G3557&lt;&gt;0,G3557&lt;&gt;""),IF(F3557="","",IF(ISNUMBER(MATCH(SUBSTITUTE(F3557," ",""),SUBSTITUTE('Look Up Values'!$W$2:$W$30," ",""),0)),"","D&amp;R error")),"")</f>
        <v/>
      </c>
      <c r="O3557" s="256" t="str">
        <f t="shared" si="111"/>
        <v/>
      </c>
    </row>
    <row r="3558" spans="1:15" ht="15.75">
      <c r="A3558" s="250">
        <v>3551</v>
      </c>
      <c r="B3558" s="208"/>
      <c r="C3558" s="49"/>
      <c r="D3558" s="50"/>
      <c r="E3558" s="50"/>
      <c r="F3558" s="50"/>
      <c r="G3558" s="209"/>
      <c r="H3558" s="48"/>
      <c r="I3558" s="457" t="str">
        <f t="shared" si="110"/>
        <v/>
      </c>
      <c r="J3558" s="241" cm="1">
        <f t="array" ref="J3558">SUMPRODUCT(--(K3558:N3558&lt;&gt;"")) + IF(TRIM(O3558)="",0,LEN(O3558)-LEN(SUBSTITUTE(O3558,",",""))+1)</f>
        <v>0</v>
      </c>
      <c r="K3558" s="242" t="str">
        <f>IF(AND(G3558&lt;&gt;0,G3558&lt;&gt;""),IF(B3558="","",IF(ISNUMBER(MATCH(B3558,'Look Up Values'!$B$2:$B$500,0)),"","Dest. error")),"")</f>
        <v/>
      </c>
      <c r="L3558" s="242" t="str">
        <f>IF(AND(G3558&lt;&gt;0,G3558&lt;&gt;""),IF(C3558="","",IF(AND(ISNUMBER(--LEFT(C3558,FIND(" ",C3558&amp;" ")-1)),OR(LEN(LEFT(C3558,FIND(" ",C3558&amp;" ")-1))=6,LEN(LEFT(C3558,FIND(" ",C3558&amp;" ")-1))=7),OR(ISNUMBER(MATCH(LEFT(C3558,FIND(" ",C3558&amp;" ")-1),'Look Up Values'!$G$2:$G$1000,0)),ISNUMBER(MATCH(LEFT(C3558,FIND(" ",C3558&amp;" ")-1),'Look Up Values'!$AE$2:$AE$2000,0)))),"","EWC error")),"")</f>
        <v/>
      </c>
      <c r="M3558" s="242" t="str" cm="1">
        <f t="array" ref="M3558">IF(AND(G3558&lt;&gt;0,G3558&lt;&gt;""),IF(E3558="","",IF(ISNUMBER(MATCH(SUBSTITUTE(E3558," ",""),SUBSTITUTE('Look Up Values'!$I$2:$I$10," ",""),0)),"","State error")),"")</f>
        <v/>
      </c>
      <c r="N3558" s="242" t="str" cm="1">
        <f t="array" ref="N3558">IF(AND(G3558&lt;&gt;0,G3558&lt;&gt;""),IF(F3558="","",IF(ISNUMBER(MATCH(SUBSTITUTE(F3558," ",""),SUBSTITUTE('Look Up Values'!$W$2:$W$30," ",""),0)),"","D&amp;R error")),"")</f>
        <v/>
      </c>
      <c r="O3558" s="256" t="str">
        <f t="shared" si="111"/>
        <v/>
      </c>
    </row>
    <row r="3559" spans="1:15" ht="15.75">
      <c r="A3559" s="250">
        <v>3552</v>
      </c>
      <c r="B3559" s="208"/>
      <c r="C3559" s="49"/>
      <c r="D3559" s="50"/>
      <c r="E3559" s="50"/>
      <c r="F3559" s="50"/>
      <c r="G3559" s="209"/>
      <c r="H3559" s="48"/>
      <c r="I3559" s="457" t="str">
        <f t="shared" si="110"/>
        <v/>
      </c>
      <c r="J3559" s="241" cm="1">
        <f t="array" ref="J3559">SUMPRODUCT(--(K3559:N3559&lt;&gt;"")) + IF(TRIM(O3559)="",0,LEN(O3559)-LEN(SUBSTITUTE(O3559,",",""))+1)</f>
        <v>0</v>
      </c>
      <c r="K3559" s="242" t="str">
        <f>IF(AND(G3559&lt;&gt;0,G3559&lt;&gt;""),IF(B3559="","",IF(ISNUMBER(MATCH(B3559,'Look Up Values'!$B$2:$B$500,0)),"","Dest. error")),"")</f>
        <v/>
      </c>
      <c r="L3559" s="242" t="str">
        <f>IF(AND(G3559&lt;&gt;0,G3559&lt;&gt;""),IF(C3559="","",IF(AND(ISNUMBER(--LEFT(C3559,FIND(" ",C3559&amp;" ")-1)),OR(LEN(LEFT(C3559,FIND(" ",C3559&amp;" ")-1))=6,LEN(LEFT(C3559,FIND(" ",C3559&amp;" ")-1))=7),OR(ISNUMBER(MATCH(LEFT(C3559,FIND(" ",C3559&amp;" ")-1),'Look Up Values'!$G$2:$G$1000,0)),ISNUMBER(MATCH(LEFT(C3559,FIND(" ",C3559&amp;" ")-1),'Look Up Values'!$AE$2:$AE$2000,0)))),"","EWC error")),"")</f>
        <v/>
      </c>
      <c r="M3559" s="242" t="str" cm="1">
        <f t="array" ref="M3559">IF(AND(G3559&lt;&gt;0,G3559&lt;&gt;""),IF(E3559="","",IF(ISNUMBER(MATCH(SUBSTITUTE(E3559," ",""),SUBSTITUTE('Look Up Values'!$I$2:$I$10," ",""),0)),"","State error")),"")</f>
        <v/>
      </c>
      <c r="N3559" s="242" t="str" cm="1">
        <f t="array" ref="N3559">IF(AND(G3559&lt;&gt;0,G3559&lt;&gt;""),IF(F3559="","",IF(ISNUMBER(MATCH(SUBSTITUTE(F3559," ",""),SUBSTITUTE('Look Up Values'!$W$2:$W$30," ",""),0)),"","D&amp;R error")),"")</f>
        <v/>
      </c>
      <c r="O3559" s="256" t="str">
        <f t="shared" si="111"/>
        <v/>
      </c>
    </row>
    <row r="3560" spans="1:15" ht="15.75">
      <c r="A3560" s="250">
        <v>3553</v>
      </c>
      <c r="B3560" s="208"/>
      <c r="C3560" s="49"/>
      <c r="D3560" s="50"/>
      <c r="E3560" s="50"/>
      <c r="F3560" s="50"/>
      <c r="G3560" s="209"/>
      <c r="H3560" s="48"/>
      <c r="I3560" s="457" t="str">
        <f t="shared" si="110"/>
        <v/>
      </c>
      <c r="J3560" s="241" cm="1">
        <f t="array" ref="J3560">SUMPRODUCT(--(K3560:N3560&lt;&gt;"")) + IF(TRIM(O3560)="",0,LEN(O3560)-LEN(SUBSTITUTE(O3560,",",""))+1)</f>
        <v>0</v>
      </c>
      <c r="K3560" s="242" t="str">
        <f>IF(AND(G3560&lt;&gt;0,G3560&lt;&gt;""),IF(B3560="","",IF(ISNUMBER(MATCH(B3560,'Look Up Values'!$B$2:$B$500,0)),"","Dest. error")),"")</f>
        <v/>
      </c>
      <c r="L3560" s="242" t="str">
        <f>IF(AND(G3560&lt;&gt;0,G3560&lt;&gt;""),IF(C3560="","",IF(AND(ISNUMBER(--LEFT(C3560,FIND(" ",C3560&amp;" ")-1)),OR(LEN(LEFT(C3560,FIND(" ",C3560&amp;" ")-1))=6,LEN(LEFT(C3560,FIND(" ",C3560&amp;" ")-1))=7),OR(ISNUMBER(MATCH(LEFT(C3560,FIND(" ",C3560&amp;" ")-1),'Look Up Values'!$G$2:$G$1000,0)),ISNUMBER(MATCH(LEFT(C3560,FIND(" ",C3560&amp;" ")-1),'Look Up Values'!$AE$2:$AE$2000,0)))),"","EWC error")),"")</f>
        <v/>
      </c>
      <c r="M3560" s="242" t="str" cm="1">
        <f t="array" ref="M3560">IF(AND(G3560&lt;&gt;0,G3560&lt;&gt;""),IF(E3560="","",IF(ISNUMBER(MATCH(SUBSTITUTE(E3560," ",""),SUBSTITUTE('Look Up Values'!$I$2:$I$10," ",""),0)),"","State error")),"")</f>
        <v/>
      </c>
      <c r="N3560" s="242" t="str" cm="1">
        <f t="array" ref="N3560">IF(AND(G3560&lt;&gt;0,G3560&lt;&gt;""),IF(F3560="","",IF(ISNUMBER(MATCH(SUBSTITUTE(F3560," ",""),SUBSTITUTE('Look Up Values'!$W$2:$W$30," ",""),0)),"","D&amp;R error")),"")</f>
        <v/>
      </c>
      <c r="O3560" s="256" t="str">
        <f t="shared" si="111"/>
        <v/>
      </c>
    </row>
    <row r="3561" spans="1:15" ht="15.75">
      <c r="A3561" s="250">
        <v>3554</v>
      </c>
      <c r="B3561" s="208"/>
      <c r="C3561" s="49"/>
      <c r="D3561" s="50"/>
      <c r="E3561" s="50"/>
      <c r="F3561" s="50"/>
      <c r="G3561" s="209"/>
      <c r="H3561" s="48"/>
      <c r="I3561" s="457" t="str">
        <f t="shared" si="110"/>
        <v/>
      </c>
      <c r="J3561" s="241" cm="1">
        <f t="array" ref="J3561">SUMPRODUCT(--(K3561:N3561&lt;&gt;"")) + IF(TRIM(O3561)="",0,LEN(O3561)-LEN(SUBSTITUTE(O3561,",",""))+1)</f>
        <v>0</v>
      </c>
      <c r="K3561" s="242" t="str">
        <f>IF(AND(G3561&lt;&gt;0,G3561&lt;&gt;""),IF(B3561="","",IF(ISNUMBER(MATCH(B3561,'Look Up Values'!$B$2:$B$500,0)),"","Dest. error")),"")</f>
        <v/>
      </c>
      <c r="L3561" s="242" t="str">
        <f>IF(AND(G3561&lt;&gt;0,G3561&lt;&gt;""),IF(C3561="","",IF(AND(ISNUMBER(--LEFT(C3561,FIND(" ",C3561&amp;" ")-1)),OR(LEN(LEFT(C3561,FIND(" ",C3561&amp;" ")-1))=6,LEN(LEFT(C3561,FIND(" ",C3561&amp;" ")-1))=7),OR(ISNUMBER(MATCH(LEFT(C3561,FIND(" ",C3561&amp;" ")-1),'Look Up Values'!$G$2:$G$1000,0)),ISNUMBER(MATCH(LEFT(C3561,FIND(" ",C3561&amp;" ")-1),'Look Up Values'!$AE$2:$AE$2000,0)))),"","EWC error")),"")</f>
        <v/>
      </c>
      <c r="M3561" s="242" t="str" cm="1">
        <f t="array" ref="M3561">IF(AND(G3561&lt;&gt;0,G3561&lt;&gt;""),IF(E3561="","",IF(ISNUMBER(MATCH(SUBSTITUTE(E3561," ",""),SUBSTITUTE('Look Up Values'!$I$2:$I$10," ",""),0)),"","State error")),"")</f>
        <v/>
      </c>
      <c r="N3561" s="242" t="str" cm="1">
        <f t="array" ref="N3561">IF(AND(G3561&lt;&gt;0,G3561&lt;&gt;""),IF(F3561="","",IF(ISNUMBER(MATCH(SUBSTITUTE(F3561," ",""),SUBSTITUTE('Look Up Values'!$W$2:$W$30," ",""),0)),"","D&amp;R error")),"")</f>
        <v/>
      </c>
      <c r="O3561" s="256" t="str">
        <f t="shared" si="111"/>
        <v/>
      </c>
    </row>
    <row r="3562" spans="1:15" ht="15.75">
      <c r="A3562" s="250">
        <v>3555</v>
      </c>
      <c r="B3562" s="208"/>
      <c r="C3562" s="49"/>
      <c r="D3562" s="50"/>
      <c r="E3562" s="50"/>
      <c r="F3562" s="50"/>
      <c r="G3562" s="209"/>
      <c r="H3562" s="48"/>
      <c r="I3562" s="457" t="str">
        <f t="shared" si="110"/>
        <v/>
      </c>
      <c r="J3562" s="241" cm="1">
        <f t="array" ref="J3562">SUMPRODUCT(--(K3562:N3562&lt;&gt;"")) + IF(TRIM(O3562)="",0,LEN(O3562)-LEN(SUBSTITUTE(O3562,",",""))+1)</f>
        <v>0</v>
      </c>
      <c r="K3562" s="242" t="str">
        <f>IF(AND(G3562&lt;&gt;0,G3562&lt;&gt;""),IF(B3562="","",IF(ISNUMBER(MATCH(B3562,'Look Up Values'!$B$2:$B$500,0)),"","Dest. error")),"")</f>
        <v/>
      </c>
      <c r="L3562" s="242" t="str">
        <f>IF(AND(G3562&lt;&gt;0,G3562&lt;&gt;""),IF(C3562="","",IF(AND(ISNUMBER(--LEFT(C3562,FIND(" ",C3562&amp;" ")-1)),OR(LEN(LEFT(C3562,FIND(" ",C3562&amp;" ")-1))=6,LEN(LEFT(C3562,FIND(" ",C3562&amp;" ")-1))=7),OR(ISNUMBER(MATCH(LEFT(C3562,FIND(" ",C3562&amp;" ")-1),'Look Up Values'!$G$2:$G$1000,0)),ISNUMBER(MATCH(LEFT(C3562,FIND(" ",C3562&amp;" ")-1),'Look Up Values'!$AE$2:$AE$2000,0)))),"","EWC error")),"")</f>
        <v/>
      </c>
      <c r="M3562" s="242" t="str" cm="1">
        <f t="array" ref="M3562">IF(AND(G3562&lt;&gt;0,G3562&lt;&gt;""),IF(E3562="","",IF(ISNUMBER(MATCH(SUBSTITUTE(E3562," ",""),SUBSTITUTE('Look Up Values'!$I$2:$I$10," ",""),0)),"","State error")),"")</f>
        <v/>
      </c>
      <c r="N3562" s="242" t="str" cm="1">
        <f t="array" ref="N3562">IF(AND(G3562&lt;&gt;0,G3562&lt;&gt;""),IF(F3562="","",IF(ISNUMBER(MATCH(SUBSTITUTE(F3562," ",""),SUBSTITUTE('Look Up Values'!$W$2:$W$30," ",""),0)),"","D&amp;R error")),"")</f>
        <v/>
      </c>
      <c r="O3562" s="256" t="str">
        <f t="shared" si="111"/>
        <v/>
      </c>
    </row>
    <row r="3563" spans="1:15" ht="15.75">
      <c r="A3563" s="250">
        <v>3556</v>
      </c>
      <c r="B3563" s="208"/>
      <c r="C3563" s="49"/>
      <c r="D3563" s="50"/>
      <c r="E3563" s="50"/>
      <c r="F3563" s="50"/>
      <c r="G3563" s="209"/>
      <c r="H3563" s="48"/>
      <c r="I3563" s="457" t="str">
        <f t="shared" si="110"/>
        <v/>
      </c>
      <c r="J3563" s="241" cm="1">
        <f t="array" ref="J3563">SUMPRODUCT(--(K3563:N3563&lt;&gt;"")) + IF(TRIM(O3563)="",0,LEN(O3563)-LEN(SUBSTITUTE(O3563,",",""))+1)</f>
        <v>0</v>
      </c>
      <c r="K3563" s="242" t="str">
        <f>IF(AND(G3563&lt;&gt;0,G3563&lt;&gt;""),IF(B3563="","",IF(ISNUMBER(MATCH(B3563,'Look Up Values'!$B$2:$B$500,0)),"","Dest. error")),"")</f>
        <v/>
      </c>
      <c r="L3563" s="242" t="str">
        <f>IF(AND(G3563&lt;&gt;0,G3563&lt;&gt;""),IF(C3563="","",IF(AND(ISNUMBER(--LEFT(C3563,FIND(" ",C3563&amp;" ")-1)),OR(LEN(LEFT(C3563,FIND(" ",C3563&amp;" ")-1))=6,LEN(LEFT(C3563,FIND(" ",C3563&amp;" ")-1))=7),OR(ISNUMBER(MATCH(LEFT(C3563,FIND(" ",C3563&amp;" ")-1),'Look Up Values'!$G$2:$G$1000,0)),ISNUMBER(MATCH(LEFT(C3563,FIND(" ",C3563&amp;" ")-1),'Look Up Values'!$AE$2:$AE$2000,0)))),"","EWC error")),"")</f>
        <v/>
      </c>
      <c r="M3563" s="242" t="str" cm="1">
        <f t="array" ref="M3563">IF(AND(G3563&lt;&gt;0,G3563&lt;&gt;""),IF(E3563="","",IF(ISNUMBER(MATCH(SUBSTITUTE(E3563," ",""),SUBSTITUTE('Look Up Values'!$I$2:$I$10," ",""),0)),"","State error")),"")</f>
        <v/>
      </c>
      <c r="N3563" s="242" t="str" cm="1">
        <f t="array" ref="N3563">IF(AND(G3563&lt;&gt;0,G3563&lt;&gt;""),IF(F3563="","",IF(ISNUMBER(MATCH(SUBSTITUTE(F3563," ",""),SUBSTITUTE('Look Up Values'!$W$2:$W$30," ",""),0)),"","D&amp;R error")),"")</f>
        <v/>
      </c>
      <c r="O3563" s="256" t="str">
        <f t="shared" si="111"/>
        <v/>
      </c>
    </row>
    <row r="3564" spans="1:15" ht="15.75">
      <c r="A3564" s="250">
        <v>3557</v>
      </c>
      <c r="B3564" s="208"/>
      <c r="C3564" s="49"/>
      <c r="D3564" s="50"/>
      <c r="E3564" s="50"/>
      <c r="F3564" s="50"/>
      <c r="G3564" s="209"/>
      <c r="H3564" s="48"/>
      <c r="I3564" s="457" t="str">
        <f t="shared" si="110"/>
        <v/>
      </c>
      <c r="J3564" s="241" cm="1">
        <f t="array" ref="J3564">SUMPRODUCT(--(K3564:N3564&lt;&gt;"")) + IF(TRIM(O3564)="",0,LEN(O3564)-LEN(SUBSTITUTE(O3564,",",""))+1)</f>
        <v>0</v>
      </c>
      <c r="K3564" s="242" t="str">
        <f>IF(AND(G3564&lt;&gt;0,G3564&lt;&gt;""),IF(B3564="","",IF(ISNUMBER(MATCH(B3564,'Look Up Values'!$B$2:$B$500,0)),"","Dest. error")),"")</f>
        <v/>
      </c>
      <c r="L3564" s="242" t="str">
        <f>IF(AND(G3564&lt;&gt;0,G3564&lt;&gt;""),IF(C3564="","",IF(AND(ISNUMBER(--LEFT(C3564,FIND(" ",C3564&amp;" ")-1)),OR(LEN(LEFT(C3564,FIND(" ",C3564&amp;" ")-1))=6,LEN(LEFT(C3564,FIND(" ",C3564&amp;" ")-1))=7),OR(ISNUMBER(MATCH(LEFT(C3564,FIND(" ",C3564&amp;" ")-1),'Look Up Values'!$G$2:$G$1000,0)),ISNUMBER(MATCH(LEFT(C3564,FIND(" ",C3564&amp;" ")-1),'Look Up Values'!$AE$2:$AE$2000,0)))),"","EWC error")),"")</f>
        <v/>
      </c>
      <c r="M3564" s="242" t="str" cm="1">
        <f t="array" ref="M3564">IF(AND(G3564&lt;&gt;0,G3564&lt;&gt;""),IF(E3564="","",IF(ISNUMBER(MATCH(SUBSTITUTE(E3564," ",""),SUBSTITUTE('Look Up Values'!$I$2:$I$10," ",""),0)),"","State error")),"")</f>
        <v/>
      </c>
      <c r="N3564" s="242" t="str" cm="1">
        <f t="array" ref="N3564">IF(AND(G3564&lt;&gt;0,G3564&lt;&gt;""),IF(F3564="","",IF(ISNUMBER(MATCH(SUBSTITUTE(F3564," ",""),SUBSTITUTE('Look Up Values'!$W$2:$W$30," ",""),0)),"","D&amp;R error")),"")</f>
        <v/>
      </c>
      <c r="O3564" s="256" t="str">
        <f t="shared" si="111"/>
        <v/>
      </c>
    </row>
    <row r="3565" spans="1:15" ht="15.75">
      <c r="A3565" s="250">
        <v>3558</v>
      </c>
      <c r="B3565" s="208"/>
      <c r="C3565" s="49"/>
      <c r="D3565" s="50"/>
      <c r="E3565" s="50"/>
      <c r="F3565" s="50"/>
      <c r="G3565" s="209"/>
      <c r="H3565" s="48"/>
      <c r="I3565" s="457" t="str">
        <f t="shared" si="110"/>
        <v/>
      </c>
      <c r="J3565" s="241" cm="1">
        <f t="array" ref="J3565">SUMPRODUCT(--(K3565:N3565&lt;&gt;"")) + IF(TRIM(O3565)="",0,LEN(O3565)-LEN(SUBSTITUTE(O3565,",",""))+1)</f>
        <v>0</v>
      </c>
      <c r="K3565" s="242" t="str">
        <f>IF(AND(G3565&lt;&gt;0,G3565&lt;&gt;""),IF(B3565="","",IF(ISNUMBER(MATCH(B3565,'Look Up Values'!$B$2:$B$500,0)),"","Dest. error")),"")</f>
        <v/>
      </c>
      <c r="L3565" s="242" t="str">
        <f>IF(AND(G3565&lt;&gt;0,G3565&lt;&gt;""),IF(C3565="","",IF(AND(ISNUMBER(--LEFT(C3565,FIND(" ",C3565&amp;" ")-1)),OR(LEN(LEFT(C3565,FIND(" ",C3565&amp;" ")-1))=6,LEN(LEFT(C3565,FIND(" ",C3565&amp;" ")-1))=7),OR(ISNUMBER(MATCH(LEFT(C3565,FIND(" ",C3565&amp;" ")-1),'Look Up Values'!$G$2:$G$1000,0)),ISNUMBER(MATCH(LEFT(C3565,FIND(" ",C3565&amp;" ")-1),'Look Up Values'!$AE$2:$AE$2000,0)))),"","EWC error")),"")</f>
        <v/>
      </c>
      <c r="M3565" s="242" t="str" cm="1">
        <f t="array" ref="M3565">IF(AND(G3565&lt;&gt;0,G3565&lt;&gt;""),IF(E3565="","",IF(ISNUMBER(MATCH(SUBSTITUTE(E3565," ",""),SUBSTITUTE('Look Up Values'!$I$2:$I$10," ",""),0)),"","State error")),"")</f>
        <v/>
      </c>
      <c r="N3565" s="242" t="str" cm="1">
        <f t="array" ref="N3565">IF(AND(G3565&lt;&gt;0,G3565&lt;&gt;""),IF(F3565="","",IF(ISNUMBER(MATCH(SUBSTITUTE(F3565," ",""),SUBSTITUTE('Look Up Values'!$W$2:$W$30," ",""),0)),"","D&amp;R error")),"")</f>
        <v/>
      </c>
      <c r="O3565" s="256" t="str">
        <f t="shared" si="111"/>
        <v/>
      </c>
    </row>
    <row r="3566" spans="1:15" ht="15.75">
      <c r="A3566" s="250">
        <v>3559</v>
      </c>
      <c r="B3566" s="208"/>
      <c r="C3566" s="49"/>
      <c r="D3566" s="50"/>
      <c r="E3566" s="50"/>
      <c r="F3566" s="50"/>
      <c r="G3566" s="209"/>
      <c r="H3566" s="48"/>
      <c r="I3566" s="457" t="str">
        <f t="shared" si="110"/>
        <v/>
      </c>
      <c r="J3566" s="241" cm="1">
        <f t="array" ref="J3566">SUMPRODUCT(--(K3566:N3566&lt;&gt;"")) + IF(TRIM(O3566)="",0,LEN(O3566)-LEN(SUBSTITUTE(O3566,",",""))+1)</f>
        <v>0</v>
      </c>
      <c r="K3566" s="242" t="str">
        <f>IF(AND(G3566&lt;&gt;0,G3566&lt;&gt;""),IF(B3566="","",IF(ISNUMBER(MATCH(B3566,'Look Up Values'!$B$2:$B$500,0)),"","Dest. error")),"")</f>
        <v/>
      </c>
      <c r="L3566" s="242" t="str">
        <f>IF(AND(G3566&lt;&gt;0,G3566&lt;&gt;""),IF(C3566="","",IF(AND(ISNUMBER(--LEFT(C3566,FIND(" ",C3566&amp;" ")-1)),OR(LEN(LEFT(C3566,FIND(" ",C3566&amp;" ")-1))=6,LEN(LEFT(C3566,FIND(" ",C3566&amp;" ")-1))=7),OR(ISNUMBER(MATCH(LEFT(C3566,FIND(" ",C3566&amp;" ")-1),'Look Up Values'!$G$2:$G$1000,0)),ISNUMBER(MATCH(LEFT(C3566,FIND(" ",C3566&amp;" ")-1),'Look Up Values'!$AE$2:$AE$2000,0)))),"","EWC error")),"")</f>
        <v/>
      </c>
      <c r="M3566" s="242" t="str" cm="1">
        <f t="array" ref="M3566">IF(AND(G3566&lt;&gt;0,G3566&lt;&gt;""),IF(E3566="","",IF(ISNUMBER(MATCH(SUBSTITUTE(E3566," ",""),SUBSTITUTE('Look Up Values'!$I$2:$I$10," ",""),0)),"","State error")),"")</f>
        <v/>
      </c>
      <c r="N3566" s="242" t="str" cm="1">
        <f t="array" ref="N3566">IF(AND(G3566&lt;&gt;0,G3566&lt;&gt;""),IF(F3566="","",IF(ISNUMBER(MATCH(SUBSTITUTE(F3566," ",""),SUBSTITUTE('Look Up Values'!$W$2:$W$30," ",""),0)),"","D&amp;R error")),"")</f>
        <v/>
      </c>
      <c r="O3566" s="256" t="str">
        <f t="shared" si="111"/>
        <v/>
      </c>
    </row>
    <row r="3567" spans="1:15" ht="15.75">
      <c r="A3567" s="250">
        <v>3560</v>
      </c>
      <c r="B3567" s="208"/>
      <c r="C3567" s="49"/>
      <c r="D3567" s="50"/>
      <c r="E3567" s="50"/>
      <c r="F3567" s="50"/>
      <c r="G3567" s="209"/>
      <c r="H3567" s="48"/>
      <c r="I3567" s="457" t="str">
        <f t="shared" si="110"/>
        <v/>
      </c>
      <c r="J3567" s="241" cm="1">
        <f t="array" ref="J3567">SUMPRODUCT(--(K3567:N3567&lt;&gt;"")) + IF(TRIM(O3567)="",0,LEN(O3567)-LEN(SUBSTITUTE(O3567,",",""))+1)</f>
        <v>0</v>
      </c>
      <c r="K3567" s="242" t="str">
        <f>IF(AND(G3567&lt;&gt;0,G3567&lt;&gt;""),IF(B3567="","",IF(ISNUMBER(MATCH(B3567,'Look Up Values'!$B$2:$B$500,0)),"","Dest. error")),"")</f>
        <v/>
      </c>
      <c r="L3567" s="242" t="str">
        <f>IF(AND(G3567&lt;&gt;0,G3567&lt;&gt;""),IF(C3567="","",IF(AND(ISNUMBER(--LEFT(C3567,FIND(" ",C3567&amp;" ")-1)),OR(LEN(LEFT(C3567,FIND(" ",C3567&amp;" ")-1))=6,LEN(LEFT(C3567,FIND(" ",C3567&amp;" ")-1))=7),OR(ISNUMBER(MATCH(LEFT(C3567,FIND(" ",C3567&amp;" ")-1),'Look Up Values'!$G$2:$G$1000,0)),ISNUMBER(MATCH(LEFT(C3567,FIND(" ",C3567&amp;" ")-1),'Look Up Values'!$AE$2:$AE$2000,0)))),"","EWC error")),"")</f>
        <v/>
      </c>
      <c r="M3567" s="242" t="str" cm="1">
        <f t="array" ref="M3567">IF(AND(G3567&lt;&gt;0,G3567&lt;&gt;""),IF(E3567="","",IF(ISNUMBER(MATCH(SUBSTITUTE(E3567," ",""),SUBSTITUTE('Look Up Values'!$I$2:$I$10," ",""),0)),"","State error")),"")</f>
        <v/>
      </c>
      <c r="N3567" s="242" t="str" cm="1">
        <f t="array" ref="N3567">IF(AND(G3567&lt;&gt;0,G3567&lt;&gt;""),IF(F3567="","",IF(ISNUMBER(MATCH(SUBSTITUTE(F3567," ",""),SUBSTITUTE('Look Up Values'!$W$2:$W$30," ",""),0)),"","D&amp;R error")),"")</f>
        <v/>
      </c>
      <c r="O3567" s="256" t="str">
        <f t="shared" si="111"/>
        <v/>
      </c>
    </row>
    <row r="3568" spans="1:15" ht="15.75">
      <c r="A3568" s="250">
        <v>3561</v>
      </c>
      <c r="B3568" s="208"/>
      <c r="C3568" s="49"/>
      <c r="D3568" s="50"/>
      <c r="E3568" s="50"/>
      <c r="F3568" s="50"/>
      <c r="G3568" s="209"/>
      <c r="H3568" s="48"/>
      <c r="I3568" s="457" t="str">
        <f t="shared" si="110"/>
        <v/>
      </c>
      <c r="J3568" s="241" cm="1">
        <f t="array" ref="J3568">SUMPRODUCT(--(K3568:N3568&lt;&gt;"")) + IF(TRIM(O3568)="",0,LEN(O3568)-LEN(SUBSTITUTE(O3568,",",""))+1)</f>
        <v>0</v>
      </c>
      <c r="K3568" s="242" t="str">
        <f>IF(AND(G3568&lt;&gt;0,G3568&lt;&gt;""),IF(B3568="","",IF(ISNUMBER(MATCH(B3568,'Look Up Values'!$B$2:$B$500,0)),"","Dest. error")),"")</f>
        <v/>
      </c>
      <c r="L3568" s="242" t="str">
        <f>IF(AND(G3568&lt;&gt;0,G3568&lt;&gt;""),IF(C3568="","",IF(AND(ISNUMBER(--LEFT(C3568,FIND(" ",C3568&amp;" ")-1)),OR(LEN(LEFT(C3568,FIND(" ",C3568&amp;" ")-1))=6,LEN(LEFT(C3568,FIND(" ",C3568&amp;" ")-1))=7),OR(ISNUMBER(MATCH(LEFT(C3568,FIND(" ",C3568&amp;" ")-1),'Look Up Values'!$G$2:$G$1000,0)),ISNUMBER(MATCH(LEFT(C3568,FIND(" ",C3568&amp;" ")-1),'Look Up Values'!$AE$2:$AE$2000,0)))),"","EWC error")),"")</f>
        <v/>
      </c>
      <c r="M3568" s="242" t="str" cm="1">
        <f t="array" ref="M3568">IF(AND(G3568&lt;&gt;0,G3568&lt;&gt;""),IF(E3568="","",IF(ISNUMBER(MATCH(SUBSTITUTE(E3568," ",""),SUBSTITUTE('Look Up Values'!$I$2:$I$10," ",""),0)),"","State error")),"")</f>
        <v/>
      </c>
      <c r="N3568" s="242" t="str" cm="1">
        <f t="array" ref="N3568">IF(AND(G3568&lt;&gt;0,G3568&lt;&gt;""),IF(F3568="","",IF(ISNUMBER(MATCH(SUBSTITUTE(F3568," ",""),SUBSTITUTE('Look Up Values'!$W$2:$W$30," ",""),0)),"","D&amp;R error")),"")</f>
        <v/>
      </c>
      <c r="O3568" s="256" t="str">
        <f t="shared" si="111"/>
        <v/>
      </c>
    </row>
    <row r="3569" spans="1:15" ht="15.75">
      <c r="A3569" s="250">
        <v>3562</v>
      </c>
      <c r="B3569" s="208"/>
      <c r="C3569" s="49"/>
      <c r="D3569" s="50"/>
      <c r="E3569" s="50"/>
      <c r="F3569" s="50"/>
      <c r="G3569" s="209"/>
      <c r="H3569" s="48"/>
      <c r="I3569" s="457" t="str">
        <f t="shared" si="110"/>
        <v/>
      </c>
      <c r="J3569" s="241" cm="1">
        <f t="array" ref="J3569">SUMPRODUCT(--(K3569:N3569&lt;&gt;"")) + IF(TRIM(O3569)="",0,LEN(O3569)-LEN(SUBSTITUTE(O3569,",",""))+1)</f>
        <v>0</v>
      </c>
      <c r="K3569" s="242" t="str">
        <f>IF(AND(G3569&lt;&gt;0,G3569&lt;&gt;""),IF(B3569="","",IF(ISNUMBER(MATCH(B3569,'Look Up Values'!$B$2:$B$500,0)),"","Dest. error")),"")</f>
        <v/>
      </c>
      <c r="L3569" s="242" t="str">
        <f>IF(AND(G3569&lt;&gt;0,G3569&lt;&gt;""),IF(C3569="","",IF(AND(ISNUMBER(--LEFT(C3569,FIND(" ",C3569&amp;" ")-1)),OR(LEN(LEFT(C3569,FIND(" ",C3569&amp;" ")-1))=6,LEN(LEFT(C3569,FIND(" ",C3569&amp;" ")-1))=7),OR(ISNUMBER(MATCH(LEFT(C3569,FIND(" ",C3569&amp;" ")-1),'Look Up Values'!$G$2:$G$1000,0)),ISNUMBER(MATCH(LEFT(C3569,FIND(" ",C3569&amp;" ")-1),'Look Up Values'!$AE$2:$AE$2000,0)))),"","EWC error")),"")</f>
        <v/>
      </c>
      <c r="M3569" s="242" t="str" cm="1">
        <f t="array" ref="M3569">IF(AND(G3569&lt;&gt;0,G3569&lt;&gt;""),IF(E3569="","",IF(ISNUMBER(MATCH(SUBSTITUTE(E3569," ",""),SUBSTITUTE('Look Up Values'!$I$2:$I$10," ",""),0)),"","State error")),"")</f>
        <v/>
      </c>
      <c r="N3569" s="242" t="str" cm="1">
        <f t="array" ref="N3569">IF(AND(G3569&lt;&gt;0,G3569&lt;&gt;""),IF(F3569="","",IF(ISNUMBER(MATCH(SUBSTITUTE(F3569," ",""),SUBSTITUTE('Look Up Values'!$W$2:$W$30," ",""),0)),"","D&amp;R error")),"")</f>
        <v/>
      </c>
      <c r="O3569" s="256" t="str">
        <f t="shared" si="111"/>
        <v/>
      </c>
    </row>
    <row r="3570" spans="1:15" ht="15.75">
      <c r="A3570" s="250">
        <v>3563</v>
      </c>
      <c r="B3570" s="208"/>
      <c r="C3570" s="49"/>
      <c r="D3570" s="50"/>
      <c r="E3570" s="50"/>
      <c r="F3570" s="50"/>
      <c r="G3570" s="209"/>
      <c r="H3570" s="48"/>
      <c r="I3570" s="457" t="str">
        <f t="shared" si="110"/>
        <v/>
      </c>
      <c r="J3570" s="241" cm="1">
        <f t="array" ref="J3570">SUMPRODUCT(--(K3570:N3570&lt;&gt;"")) + IF(TRIM(O3570)="",0,LEN(O3570)-LEN(SUBSTITUTE(O3570,",",""))+1)</f>
        <v>0</v>
      </c>
      <c r="K3570" s="242" t="str">
        <f>IF(AND(G3570&lt;&gt;0,G3570&lt;&gt;""),IF(B3570="","",IF(ISNUMBER(MATCH(B3570,'Look Up Values'!$B$2:$B$500,0)),"","Dest. error")),"")</f>
        <v/>
      </c>
      <c r="L3570" s="242" t="str">
        <f>IF(AND(G3570&lt;&gt;0,G3570&lt;&gt;""),IF(C3570="","",IF(AND(ISNUMBER(--LEFT(C3570,FIND(" ",C3570&amp;" ")-1)),OR(LEN(LEFT(C3570,FIND(" ",C3570&amp;" ")-1))=6,LEN(LEFT(C3570,FIND(" ",C3570&amp;" ")-1))=7),OR(ISNUMBER(MATCH(LEFT(C3570,FIND(" ",C3570&amp;" ")-1),'Look Up Values'!$G$2:$G$1000,0)),ISNUMBER(MATCH(LEFT(C3570,FIND(" ",C3570&amp;" ")-1),'Look Up Values'!$AE$2:$AE$2000,0)))),"","EWC error")),"")</f>
        <v/>
      </c>
      <c r="M3570" s="242" t="str" cm="1">
        <f t="array" ref="M3570">IF(AND(G3570&lt;&gt;0,G3570&lt;&gt;""),IF(E3570="","",IF(ISNUMBER(MATCH(SUBSTITUTE(E3570," ",""),SUBSTITUTE('Look Up Values'!$I$2:$I$10," ",""),0)),"","State error")),"")</f>
        <v/>
      </c>
      <c r="N3570" s="242" t="str" cm="1">
        <f t="array" ref="N3570">IF(AND(G3570&lt;&gt;0,G3570&lt;&gt;""),IF(F3570="","",IF(ISNUMBER(MATCH(SUBSTITUTE(F3570," ",""),SUBSTITUTE('Look Up Values'!$W$2:$W$30," ",""),0)),"","D&amp;R error")),"")</f>
        <v/>
      </c>
      <c r="O3570" s="256" t="str">
        <f t="shared" si="111"/>
        <v/>
      </c>
    </row>
    <row r="3571" spans="1:15" ht="15.75">
      <c r="A3571" s="250">
        <v>3564</v>
      </c>
      <c r="B3571" s="208"/>
      <c r="C3571" s="49"/>
      <c r="D3571" s="50"/>
      <c r="E3571" s="50"/>
      <c r="F3571" s="50"/>
      <c r="G3571" s="209"/>
      <c r="H3571" s="48"/>
      <c r="I3571" s="457" t="str">
        <f t="shared" si="110"/>
        <v/>
      </c>
      <c r="J3571" s="241" cm="1">
        <f t="array" ref="J3571">SUMPRODUCT(--(K3571:N3571&lt;&gt;"")) + IF(TRIM(O3571)="",0,LEN(O3571)-LEN(SUBSTITUTE(O3571,",",""))+1)</f>
        <v>0</v>
      </c>
      <c r="K3571" s="242" t="str">
        <f>IF(AND(G3571&lt;&gt;0,G3571&lt;&gt;""),IF(B3571="","",IF(ISNUMBER(MATCH(B3571,'Look Up Values'!$B$2:$B$500,0)),"","Dest. error")),"")</f>
        <v/>
      </c>
      <c r="L3571" s="242" t="str">
        <f>IF(AND(G3571&lt;&gt;0,G3571&lt;&gt;""),IF(C3571="","",IF(AND(ISNUMBER(--LEFT(C3571,FIND(" ",C3571&amp;" ")-1)),OR(LEN(LEFT(C3571,FIND(" ",C3571&amp;" ")-1))=6,LEN(LEFT(C3571,FIND(" ",C3571&amp;" ")-1))=7),OR(ISNUMBER(MATCH(LEFT(C3571,FIND(" ",C3571&amp;" ")-1),'Look Up Values'!$G$2:$G$1000,0)),ISNUMBER(MATCH(LEFT(C3571,FIND(" ",C3571&amp;" ")-1),'Look Up Values'!$AE$2:$AE$2000,0)))),"","EWC error")),"")</f>
        <v/>
      </c>
      <c r="M3571" s="242" t="str" cm="1">
        <f t="array" ref="M3571">IF(AND(G3571&lt;&gt;0,G3571&lt;&gt;""),IF(E3571="","",IF(ISNUMBER(MATCH(SUBSTITUTE(E3571," ",""),SUBSTITUTE('Look Up Values'!$I$2:$I$10," ",""),0)),"","State error")),"")</f>
        <v/>
      </c>
      <c r="N3571" s="242" t="str" cm="1">
        <f t="array" ref="N3571">IF(AND(G3571&lt;&gt;0,G3571&lt;&gt;""),IF(F3571="","",IF(ISNUMBER(MATCH(SUBSTITUTE(F3571," ",""),SUBSTITUTE('Look Up Values'!$W$2:$W$30," ",""),0)),"","D&amp;R error")),"")</f>
        <v/>
      </c>
      <c r="O3571" s="256" t="str">
        <f t="shared" si="111"/>
        <v/>
      </c>
    </row>
    <row r="3572" spans="1:15" ht="15.75">
      <c r="A3572" s="250">
        <v>3565</v>
      </c>
      <c r="B3572" s="208"/>
      <c r="C3572" s="49"/>
      <c r="D3572" s="50"/>
      <c r="E3572" s="50"/>
      <c r="F3572" s="50"/>
      <c r="G3572" s="209"/>
      <c r="H3572" s="48"/>
      <c r="I3572" s="457" t="str">
        <f t="shared" si="110"/>
        <v/>
      </c>
      <c r="J3572" s="241" cm="1">
        <f t="array" ref="J3572">SUMPRODUCT(--(K3572:N3572&lt;&gt;"")) + IF(TRIM(O3572)="",0,LEN(O3572)-LEN(SUBSTITUTE(O3572,",",""))+1)</f>
        <v>0</v>
      </c>
      <c r="K3572" s="242" t="str">
        <f>IF(AND(G3572&lt;&gt;0,G3572&lt;&gt;""),IF(B3572="","",IF(ISNUMBER(MATCH(B3572,'Look Up Values'!$B$2:$B$500,0)),"","Dest. error")),"")</f>
        <v/>
      </c>
      <c r="L3572" s="242" t="str">
        <f>IF(AND(G3572&lt;&gt;0,G3572&lt;&gt;""),IF(C3572="","",IF(AND(ISNUMBER(--LEFT(C3572,FIND(" ",C3572&amp;" ")-1)),OR(LEN(LEFT(C3572,FIND(" ",C3572&amp;" ")-1))=6,LEN(LEFT(C3572,FIND(" ",C3572&amp;" ")-1))=7),OR(ISNUMBER(MATCH(LEFT(C3572,FIND(" ",C3572&amp;" ")-1),'Look Up Values'!$G$2:$G$1000,0)),ISNUMBER(MATCH(LEFT(C3572,FIND(" ",C3572&amp;" ")-1),'Look Up Values'!$AE$2:$AE$2000,0)))),"","EWC error")),"")</f>
        <v/>
      </c>
      <c r="M3572" s="242" t="str" cm="1">
        <f t="array" ref="M3572">IF(AND(G3572&lt;&gt;0,G3572&lt;&gt;""),IF(E3572="","",IF(ISNUMBER(MATCH(SUBSTITUTE(E3572," ",""),SUBSTITUTE('Look Up Values'!$I$2:$I$10," ",""),0)),"","State error")),"")</f>
        <v/>
      </c>
      <c r="N3572" s="242" t="str" cm="1">
        <f t="array" ref="N3572">IF(AND(G3572&lt;&gt;0,G3572&lt;&gt;""),IF(F3572="","",IF(ISNUMBER(MATCH(SUBSTITUTE(F3572," ",""),SUBSTITUTE('Look Up Values'!$W$2:$W$30," ",""),0)),"","D&amp;R error")),"")</f>
        <v/>
      </c>
      <c r="O3572" s="256" t="str">
        <f t="shared" si="111"/>
        <v/>
      </c>
    </row>
    <row r="3573" spans="1:15" ht="15.75">
      <c r="A3573" s="250">
        <v>3566</v>
      </c>
      <c r="B3573" s="208"/>
      <c r="C3573" s="49"/>
      <c r="D3573" s="50"/>
      <c r="E3573" s="50"/>
      <c r="F3573" s="50"/>
      <c r="G3573" s="209"/>
      <c r="H3573" s="48"/>
      <c r="I3573" s="457" t="str">
        <f t="shared" si="110"/>
        <v/>
      </c>
      <c r="J3573" s="241" cm="1">
        <f t="array" ref="J3573">SUMPRODUCT(--(K3573:N3573&lt;&gt;"")) + IF(TRIM(O3573)="",0,LEN(O3573)-LEN(SUBSTITUTE(O3573,",",""))+1)</f>
        <v>0</v>
      </c>
      <c r="K3573" s="242" t="str">
        <f>IF(AND(G3573&lt;&gt;0,G3573&lt;&gt;""),IF(B3573="","",IF(ISNUMBER(MATCH(B3573,'Look Up Values'!$B$2:$B$500,0)),"","Dest. error")),"")</f>
        <v/>
      </c>
      <c r="L3573" s="242" t="str">
        <f>IF(AND(G3573&lt;&gt;0,G3573&lt;&gt;""),IF(C3573="","",IF(AND(ISNUMBER(--LEFT(C3573,FIND(" ",C3573&amp;" ")-1)),OR(LEN(LEFT(C3573,FIND(" ",C3573&amp;" ")-1))=6,LEN(LEFT(C3573,FIND(" ",C3573&amp;" ")-1))=7),OR(ISNUMBER(MATCH(LEFT(C3573,FIND(" ",C3573&amp;" ")-1),'Look Up Values'!$G$2:$G$1000,0)),ISNUMBER(MATCH(LEFT(C3573,FIND(" ",C3573&amp;" ")-1),'Look Up Values'!$AE$2:$AE$2000,0)))),"","EWC error")),"")</f>
        <v/>
      </c>
      <c r="M3573" s="242" t="str" cm="1">
        <f t="array" ref="M3573">IF(AND(G3573&lt;&gt;0,G3573&lt;&gt;""),IF(E3573="","",IF(ISNUMBER(MATCH(SUBSTITUTE(E3573," ",""),SUBSTITUTE('Look Up Values'!$I$2:$I$10," ",""),0)),"","State error")),"")</f>
        <v/>
      </c>
      <c r="N3573" s="242" t="str" cm="1">
        <f t="array" ref="N3573">IF(AND(G3573&lt;&gt;0,G3573&lt;&gt;""),IF(F3573="","",IF(ISNUMBER(MATCH(SUBSTITUTE(F3573," ",""),SUBSTITUTE('Look Up Values'!$W$2:$W$30," ",""),0)),"","D&amp;R error")),"")</f>
        <v/>
      </c>
      <c r="O3573" s="256" t="str">
        <f t="shared" si="111"/>
        <v/>
      </c>
    </row>
    <row r="3574" spans="1:15" ht="15.75">
      <c r="A3574" s="250">
        <v>3567</v>
      </c>
      <c r="B3574" s="208"/>
      <c r="C3574" s="49"/>
      <c r="D3574" s="50"/>
      <c r="E3574" s="50"/>
      <c r="F3574" s="50"/>
      <c r="G3574" s="209"/>
      <c r="H3574" s="48"/>
      <c r="I3574" s="457" t="str">
        <f t="shared" si="110"/>
        <v/>
      </c>
      <c r="J3574" s="241" cm="1">
        <f t="array" ref="J3574">SUMPRODUCT(--(K3574:N3574&lt;&gt;"")) + IF(TRIM(O3574)="",0,LEN(O3574)-LEN(SUBSTITUTE(O3574,",",""))+1)</f>
        <v>0</v>
      </c>
      <c r="K3574" s="242" t="str">
        <f>IF(AND(G3574&lt;&gt;0,G3574&lt;&gt;""),IF(B3574="","",IF(ISNUMBER(MATCH(B3574,'Look Up Values'!$B$2:$B$500,0)),"","Dest. error")),"")</f>
        <v/>
      </c>
      <c r="L3574" s="242" t="str">
        <f>IF(AND(G3574&lt;&gt;0,G3574&lt;&gt;""),IF(C3574="","",IF(AND(ISNUMBER(--LEFT(C3574,FIND(" ",C3574&amp;" ")-1)),OR(LEN(LEFT(C3574,FIND(" ",C3574&amp;" ")-1))=6,LEN(LEFT(C3574,FIND(" ",C3574&amp;" ")-1))=7),OR(ISNUMBER(MATCH(LEFT(C3574,FIND(" ",C3574&amp;" ")-1),'Look Up Values'!$G$2:$G$1000,0)),ISNUMBER(MATCH(LEFT(C3574,FIND(" ",C3574&amp;" ")-1),'Look Up Values'!$AE$2:$AE$2000,0)))),"","EWC error")),"")</f>
        <v/>
      </c>
      <c r="M3574" s="242" t="str" cm="1">
        <f t="array" ref="M3574">IF(AND(G3574&lt;&gt;0,G3574&lt;&gt;""),IF(E3574="","",IF(ISNUMBER(MATCH(SUBSTITUTE(E3574," ",""),SUBSTITUTE('Look Up Values'!$I$2:$I$10," ",""),0)),"","State error")),"")</f>
        <v/>
      </c>
      <c r="N3574" s="242" t="str" cm="1">
        <f t="array" ref="N3574">IF(AND(G3574&lt;&gt;0,G3574&lt;&gt;""),IF(F3574="","",IF(ISNUMBER(MATCH(SUBSTITUTE(F3574," ",""),SUBSTITUTE('Look Up Values'!$W$2:$W$30," ",""),0)),"","D&amp;R error")),"")</f>
        <v/>
      </c>
      <c r="O3574" s="256" t="str">
        <f t="shared" si="111"/>
        <v/>
      </c>
    </row>
    <row r="3575" spans="1:15" ht="15.75">
      <c r="A3575" s="250">
        <v>3568</v>
      </c>
      <c r="B3575" s="208"/>
      <c r="C3575" s="49"/>
      <c r="D3575" s="50"/>
      <c r="E3575" s="50"/>
      <c r="F3575" s="50"/>
      <c r="G3575" s="209"/>
      <c r="H3575" s="48"/>
      <c r="I3575" s="457" t="str">
        <f t="shared" si="110"/>
        <v/>
      </c>
      <c r="J3575" s="241" cm="1">
        <f t="array" ref="J3575">SUMPRODUCT(--(K3575:N3575&lt;&gt;"")) + IF(TRIM(O3575)="",0,LEN(O3575)-LEN(SUBSTITUTE(O3575,",",""))+1)</f>
        <v>0</v>
      </c>
      <c r="K3575" s="242" t="str">
        <f>IF(AND(G3575&lt;&gt;0,G3575&lt;&gt;""),IF(B3575="","",IF(ISNUMBER(MATCH(B3575,'Look Up Values'!$B$2:$B$500,0)),"","Dest. error")),"")</f>
        <v/>
      </c>
      <c r="L3575" s="242" t="str">
        <f>IF(AND(G3575&lt;&gt;0,G3575&lt;&gt;""),IF(C3575="","",IF(AND(ISNUMBER(--LEFT(C3575,FIND(" ",C3575&amp;" ")-1)),OR(LEN(LEFT(C3575,FIND(" ",C3575&amp;" ")-1))=6,LEN(LEFT(C3575,FIND(" ",C3575&amp;" ")-1))=7),OR(ISNUMBER(MATCH(LEFT(C3575,FIND(" ",C3575&amp;" ")-1),'Look Up Values'!$G$2:$G$1000,0)),ISNUMBER(MATCH(LEFT(C3575,FIND(" ",C3575&amp;" ")-1),'Look Up Values'!$AE$2:$AE$2000,0)))),"","EWC error")),"")</f>
        <v/>
      </c>
      <c r="M3575" s="242" t="str" cm="1">
        <f t="array" ref="M3575">IF(AND(G3575&lt;&gt;0,G3575&lt;&gt;""),IF(E3575="","",IF(ISNUMBER(MATCH(SUBSTITUTE(E3575," ",""),SUBSTITUTE('Look Up Values'!$I$2:$I$10," ",""),0)),"","State error")),"")</f>
        <v/>
      </c>
      <c r="N3575" s="242" t="str" cm="1">
        <f t="array" ref="N3575">IF(AND(G3575&lt;&gt;0,G3575&lt;&gt;""),IF(F3575="","",IF(ISNUMBER(MATCH(SUBSTITUTE(F3575," ",""),SUBSTITUTE('Look Up Values'!$W$2:$W$30," ",""),0)),"","D&amp;R error")),"")</f>
        <v/>
      </c>
      <c r="O3575" s="256" t="str">
        <f t="shared" si="111"/>
        <v/>
      </c>
    </row>
    <row r="3576" spans="1:15" ht="15.75">
      <c r="A3576" s="250">
        <v>3569</v>
      </c>
      <c r="B3576" s="208"/>
      <c r="C3576" s="49"/>
      <c r="D3576" s="50"/>
      <c r="E3576" s="50"/>
      <c r="F3576" s="50"/>
      <c r="G3576" s="209"/>
      <c r="H3576" s="48"/>
      <c r="I3576" s="457" t="str">
        <f t="shared" si="110"/>
        <v/>
      </c>
      <c r="J3576" s="241" cm="1">
        <f t="array" ref="J3576">SUMPRODUCT(--(K3576:N3576&lt;&gt;"")) + IF(TRIM(O3576)="",0,LEN(O3576)-LEN(SUBSTITUTE(O3576,",",""))+1)</f>
        <v>0</v>
      </c>
      <c r="K3576" s="242" t="str">
        <f>IF(AND(G3576&lt;&gt;0,G3576&lt;&gt;""),IF(B3576="","",IF(ISNUMBER(MATCH(B3576,'Look Up Values'!$B$2:$B$500,0)),"","Dest. error")),"")</f>
        <v/>
      </c>
      <c r="L3576" s="242" t="str">
        <f>IF(AND(G3576&lt;&gt;0,G3576&lt;&gt;""),IF(C3576="","",IF(AND(ISNUMBER(--LEFT(C3576,FIND(" ",C3576&amp;" ")-1)),OR(LEN(LEFT(C3576,FIND(" ",C3576&amp;" ")-1))=6,LEN(LEFT(C3576,FIND(" ",C3576&amp;" ")-1))=7),OR(ISNUMBER(MATCH(LEFT(C3576,FIND(" ",C3576&amp;" ")-1),'Look Up Values'!$G$2:$G$1000,0)),ISNUMBER(MATCH(LEFT(C3576,FIND(" ",C3576&amp;" ")-1),'Look Up Values'!$AE$2:$AE$2000,0)))),"","EWC error")),"")</f>
        <v/>
      </c>
      <c r="M3576" s="242" t="str" cm="1">
        <f t="array" ref="M3576">IF(AND(G3576&lt;&gt;0,G3576&lt;&gt;""),IF(E3576="","",IF(ISNUMBER(MATCH(SUBSTITUTE(E3576," ",""),SUBSTITUTE('Look Up Values'!$I$2:$I$10," ",""),0)),"","State error")),"")</f>
        <v/>
      </c>
      <c r="N3576" s="242" t="str" cm="1">
        <f t="array" ref="N3576">IF(AND(G3576&lt;&gt;0,G3576&lt;&gt;""),IF(F3576="","",IF(ISNUMBER(MATCH(SUBSTITUTE(F3576," ",""),SUBSTITUTE('Look Up Values'!$W$2:$W$30," ",""),0)),"","D&amp;R error")),"")</f>
        <v/>
      </c>
      <c r="O3576" s="256" t="str">
        <f t="shared" si="111"/>
        <v/>
      </c>
    </row>
    <row r="3577" spans="1:15" ht="15.75">
      <c r="A3577" s="250">
        <v>3570</v>
      </c>
      <c r="B3577" s="208"/>
      <c r="C3577" s="49"/>
      <c r="D3577" s="50"/>
      <c r="E3577" s="50"/>
      <c r="F3577" s="50"/>
      <c r="G3577" s="209"/>
      <c r="H3577" s="48"/>
      <c r="I3577" s="457" t="str">
        <f t="shared" si="110"/>
        <v/>
      </c>
      <c r="J3577" s="241" cm="1">
        <f t="array" ref="J3577">SUMPRODUCT(--(K3577:N3577&lt;&gt;"")) + IF(TRIM(O3577)="",0,LEN(O3577)-LEN(SUBSTITUTE(O3577,",",""))+1)</f>
        <v>0</v>
      </c>
      <c r="K3577" s="242" t="str">
        <f>IF(AND(G3577&lt;&gt;0,G3577&lt;&gt;""),IF(B3577="","",IF(ISNUMBER(MATCH(B3577,'Look Up Values'!$B$2:$B$500,0)),"","Dest. error")),"")</f>
        <v/>
      </c>
      <c r="L3577" s="242" t="str">
        <f>IF(AND(G3577&lt;&gt;0,G3577&lt;&gt;""),IF(C3577="","",IF(AND(ISNUMBER(--LEFT(C3577,FIND(" ",C3577&amp;" ")-1)),OR(LEN(LEFT(C3577,FIND(" ",C3577&amp;" ")-1))=6,LEN(LEFT(C3577,FIND(" ",C3577&amp;" ")-1))=7),OR(ISNUMBER(MATCH(LEFT(C3577,FIND(" ",C3577&amp;" ")-1),'Look Up Values'!$G$2:$G$1000,0)),ISNUMBER(MATCH(LEFT(C3577,FIND(" ",C3577&amp;" ")-1),'Look Up Values'!$AE$2:$AE$2000,0)))),"","EWC error")),"")</f>
        <v/>
      </c>
      <c r="M3577" s="242" t="str" cm="1">
        <f t="array" ref="M3577">IF(AND(G3577&lt;&gt;0,G3577&lt;&gt;""),IF(E3577="","",IF(ISNUMBER(MATCH(SUBSTITUTE(E3577," ",""),SUBSTITUTE('Look Up Values'!$I$2:$I$10," ",""),0)),"","State error")),"")</f>
        <v/>
      </c>
      <c r="N3577" s="242" t="str" cm="1">
        <f t="array" ref="N3577">IF(AND(G3577&lt;&gt;0,G3577&lt;&gt;""),IF(F3577="","",IF(ISNUMBER(MATCH(SUBSTITUTE(F3577," ",""),SUBSTITUTE('Look Up Values'!$W$2:$W$30," ",""),0)),"","D&amp;R error")),"")</f>
        <v/>
      </c>
      <c r="O3577" s="256" t="str">
        <f t="shared" si="111"/>
        <v/>
      </c>
    </row>
    <row r="3578" spans="1:15" ht="15.75">
      <c r="A3578" s="250">
        <v>3571</v>
      </c>
      <c r="B3578" s="208"/>
      <c r="C3578" s="49"/>
      <c r="D3578" s="50"/>
      <c r="E3578" s="50"/>
      <c r="F3578" s="50"/>
      <c r="G3578" s="209"/>
      <c r="H3578" s="48"/>
      <c r="I3578" s="457" t="str">
        <f t="shared" si="110"/>
        <v/>
      </c>
      <c r="J3578" s="241" cm="1">
        <f t="array" ref="J3578">SUMPRODUCT(--(K3578:N3578&lt;&gt;"")) + IF(TRIM(O3578)="",0,LEN(O3578)-LEN(SUBSTITUTE(O3578,",",""))+1)</f>
        <v>0</v>
      </c>
      <c r="K3578" s="242" t="str">
        <f>IF(AND(G3578&lt;&gt;0,G3578&lt;&gt;""),IF(B3578="","",IF(ISNUMBER(MATCH(B3578,'Look Up Values'!$B$2:$B$500,0)),"","Dest. error")),"")</f>
        <v/>
      </c>
      <c r="L3578" s="242" t="str">
        <f>IF(AND(G3578&lt;&gt;0,G3578&lt;&gt;""),IF(C3578="","",IF(AND(ISNUMBER(--LEFT(C3578,FIND(" ",C3578&amp;" ")-1)),OR(LEN(LEFT(C3578,FIND(" ",C3578&amp;" ")-1))=6,LEN(LEFT(C3578,FIND(" ",C3578&amp;" ")-1))=7),OR(ISNUMBER(MATCH(LEFT(C3578,FIND(" ",C3578&amp;" ")-1),'Look Up Values'!$G$2:$G$1000,0)),ISNUMBER(MATCH(LEFT(C3578,FIND(" ",C3578&amp;" ")-1),'Look Up Values'!$AE$2:$AE$2000,0)))),"","EWC error")),"")</f>
        <v/>
      </c>
      <c r="M3578" s="242" t="str" cm="1">
        <f t="array" ref="M3578">IF(AND(G3578&lt;&gt;0,G3578&lt;&gt;""),IF(E3578="","",IF(ISNUMBER(MATCH(SUBSTITUTE(E3578," ",""),SUBSTITUTE('Look Up Values'!$I$2:$I$10," ",""),0)),"","State error")),"")</f>
        <v/>
      </c>
      <c r="N3578" s="242" t="str" cm="1">
        <f t="array" ref="N3578">IF(AND(G3578&lt;&gt;0,G3578&lt;&gt;""),IF(F3578="","",IF(ISNUMBER(MATCH(SUBSTITUTE(F3578," ",""),SUBSTITUTE('Look Up Values'!$W$2:$W$30," ",""),0)),"","D&amp;R error")),"")</f>
        <v/>
      </c>
      <c r="O3578" s="256" t="str">
        <f t="shared" si="111"/>
        <v/>
      </c>
    </row>
    <row r="3579" spans="1:15" ht="15.75">
      <c r="A3579" s="250">
        <v>3572</v>
      </c>
      <c r="B3579" s="208"/>
      <c r="C3579" s="49"/>
      <c r="D3579" s="50"/>
      <c r="E3579" s="50"/>
      <c r="F3579" s="50"/>
      <c r="G3579" s="209"/>
      <c r="H3579" s="48"/>
      <c r="I3579" s="457" t="str">
        <f t="shared" si="110"/>
        <v/>
      </c>
      <c r="J3579" s="241" cm="1">
        <f t="array" ref="J3579">SUMPRODUCT(--(K3579:N3579&lt;&gt;"")) + IF(TRIM(O3579)="",0,LEN(O3579)-LEN(SUBSTITUTE(O3579,",",""))+1)</f>
        <v>0</v>
      </c>
      <c r="K3579" s="242" t="str">
        <f>IF(AND(G3579&lt;&gt;0,G3579&lt;&gt;""),IF(B3579="","",IF(ISNUMBER(MATCH(B3579,'Look Up Values'!$B$2:$B$500,0)),"","Dest. error")),"")</f>
        <v/>
      </c>
      <c r="L3579" s="242" t="str">
        <f>IF(AND(G3579&lt;&gt;0,G3579&lt;&gt;""),IF(C3579="","",IF(AND(ISNUMBER(--LEFT(C3579,FIND(" ",C3579&amp;" ")-1)),OR(LEN(LEFT(C3579,FIND(" ",C3579&amp;" ")-1))=6,LEN(LEFT(C3579,FIND(" ",C3579&amp;" ")-1))=7),OR(ISNUMBER(MATCH(LEFT(C3579,FIND(" ",C3579&amp;" ")-1),'Look Up Values'!$G$2:$G$1000,0)),ISNUMBER(MATCH(LEFT(C3579,FIND(" ",C3579&amp;" ")-1),'Look Up Values'!$AE$2:$AE$2000,0)))),"","EWC error")),"")</f>
        <v/>
      </c>
      <c r="M3579" s="242" t="str" cm="1">
        <f t="array" ref="M3579">IF(AND(G3579&lt;&gt;0,G3579&lt;&gt;""),IF(E3579="","",IF(ISNUMBER(MATCH(SUBSTITUTE(E3579," ",""),SUBSTITUTE('Look Up Values'!$I$2:$I$10," ",""),0)),"","State error")),"")</f>
        <v/>
      </c>
      <c r="N3579" s="242" t="str" cm="1">
        <f t="array" ref="N3579">IF(AND(G3579&lt;&gt;0,G3579&lt;&gt;""),IF(F3579="","",IF(ISNUMBER(MATCH(SUBSTITUTE(F3579," ",""),SUBSTITUTE('Look Up Values'!$W$2:$W$30," ",""),0)),"","D&amp;R error")),"")</f>
        <v/>
      </c>
      <c r="O3579" s="256" t="str">
        <f t="shared" si="111"/>
        <v/>
      </c>
    </row>
    <row r="3580" spans="1:15" ht="15.75">
      <c r="A3580" s="250">
        <v>3573</v>
      </c>
      <c r="B3580" s="208"/>
      <c r="C3580" s="49"/>
      <c r="D3580" s="50"/>
      <c r="E3580" s="50"/>
      <c r="F3580" s="50"/>
      <c r="G3580" s="209"/>
      <c r="H3580" s="48"/>
      <c r="I3580" s="457" t="str">
        <f t="shared" si="110"/>
        <v/>
      </c>
      <c r="J3580" s="241" cm="1">
        <f t="array" ref="J3580">SUMPRODUCT(--(K3580:N3580&lt;&gt;"")) + IF(TRIM(O3580)="",0,LEN(O3580)-LEN(SUBSTITUTE(O3580,",",""))+1)</f>
        <v>0</v>
      </c>
      <c r="K3580" s="242" t="str">
        <f>IF(AND(G3580&lt;&gt;0,G3580&lt;&gt;""),IF(B3580="","",IF(ISNUMBER(MATCH(B3580,'Look Up Values'!$B$2:$B$500,0)),"","Dest. error")),"")</f>
        <v/>
      </c>
      <c r="L3580" s="242" t="str">
        <f>IF(AND(G3580&lt;&gt;0,G3580&lt;&gt;""),IF(C3580="","",IF(AND(ISNUMBER(--LEFT(C3580,FIND(" ",C3580&amp;" ")-1)),OR(LEN(LEFT(C3580,FIND(" ",C3580&amp;" ")-1))=6,LEN(LEFT(C3580,FIND(" ",C3580&amp;" ")-1))=7),OR(ISNUMBER(MATCH(LEFT(C3580,FIND(" ",C3580&amp;" ")-1),'Look Up Values'!$G$2:$G$1000,0)),ISNUMBER(MATCH(LEFT(C3580,FIND(" ",C3580&amp;" ")-1),'Look Up Values'!$AE$2:$AE$2000,0)))),"","EWC error")),"")</f>
        <v/>
      </c>
      <c r="M3580" s="242" t="str" cm="1">
        <f t="array" ref="M3580">IF(AND(G3580&lt;&gt;0,G3580&lt;&gt;""),IF(E3580="","",IF(ISNUMBER(MATCH(SUBSTITUTE(E3580," ",""),SUBSTITUTE('Look Up Values'!$I$2:$I$10," ",""),0)),"","State error")),"")</f>
        <v/>
      </c>
      <c r="N3580" s="242" t="str" cm="1">
        <f t="array" ref="N3580">IF(AND(G3580&lt;&gt;0,G3580&lt;&gt;""),IF(F3580="","",IF(ISNUMBER(MATCH(SUBSTITUTE(F3580," ",""),SUBSTITUTE('Look Up Values'!$W$2:$W$30," ",""),0)),"","D&amp;R error")),"")</f>
        <v/>
      </c>
      <c r="O3580" s="256" t="str">
        <f t="shared" si="111"/>
        <v/>
      </c>
    </row>
    <row r="3581" spans="1:15" ht="15.75">
      <c r="A3581" s="250">
        <v>3574</v>
      </c>
      <c r="B3581" s="208"/>
      <c r="C3581" s="49"/>
      <c r="D3581" s="50"/>
      <c r="E3581" s="50"/>
      <c r="F3581" s="50"/>
      <c r="G3581" s="209"/>
      <c r="H3581" s="48"/>
      <c r="I3581" s="457" t="str">
        <f t="shared" si="110"/>
        <v/>
      </c>
      <c r="J3581" s="241" cm="1">
        <f t="array" ref="J3581">SUMPRODUCT(--(K3581:N3581&lt;&gt;"")) + IF(TRIM(O3581)="",0,LEN(O3581)-LEN(SUBSTITUTE(O3581,",",""))+1)</f>
        <v>0</v>
      </c>
      <c r="K3581" s="242" t="str">
        <f>IF(AND(G3581&lt;&gt;0,G3581&lt;&gt;""),IF(B3581="","",IF(ISNUMBER(MATCH(B3581,'Look Up Values'!$B$2:$B$500,0)),"","Dest. error")),"")</f>
        <v/>
      </c>
      <c r="L3581" s="242" t="str">
        <f>IF(AND(G3581&lt;&gt;0,G3581&lt;&gt;""),IF(C3581="","",IF(AND(ISNUMBER(--LEFT(C3581,FIND(" ",C3581&amp;" ")-1)),OR(LEN(LEFT(C3581,FIND(" ",C3581&amp;" ")-1))=6,LEN(LEFT(C3581,FIND(" ",C3581&amp;" ")-1))=7),OR(ISNUMBER(MATCH(LEFT(C3581,FIND(" ",C3581&amp;" ")-1),'Look Up Values'!$G$2:$G$1000,0)),ISNUMBER(MATCH(LEFT(C3581,FIND(" ",C3581&amp;" ")-1),'Look Up Values'!$AE$2:$AE$2000,0)))),"","EWC error")),"")</f>
        <v/>
      </c>
      <c r="M3581" s="242" t="str" cm="1">
        <f t="array" ref="M3581">IF(AND(G3581&lt;&gt;0,G3581&lt;&gt;""),IF(E3581="","",IF(ISNUMBER(MATCH(SUBSTITUTE(E3581," ",""),SUBSTITUTE('Look Up Values'!$I$2:$I$10," ",""),0)),"","State error")),"")</f>
        <v/>
      </c>
      <c r="N3581" s="242" t="str" cm="1">
        <f t="array" ref="N3581">IF(AND(G3581&lt;&gt;0,G3581&lt;&gt;""),IF(F3581="","",IF(ISNUMBER(MATCH(SUBSTITUTE(F3581," ",""),SUBSTITUTE('Look Up Values'!$W$2:$W$30," ",""),0)),"","D&amp;R error")),"")</f>
        <v/>
      </c>
      <c r="O3581" s="256" t="str">
        <f t="shared" si="111"/>
        <v/>
      </c>
    </row>
    <row r="3582" spans="1:15" ht="15.75">
      <c r="A3582" s="250">
        <v>3575</v>
      </c>
      <c r="B3582" s="208"/>
      <c r="C3582" s="49"/>
      <c r="D3582" s="50"/>
      <c r="E3582" s="50"/>
      <c r="F3582" s="50"/>
      <c r="G3582" s="209"/>
      <c r="H3582" s="48"/>
      <c r="I3582" s="457" t="str">
        <f t="shared" si="110"/>
        <v/>
      </c>
      <c r="J3582" s="241" cm="1">
        <f t="array" ref="J3582">SUMPRODUCT(--(K3582:N3582&lt;&gt;"")) + IF(TRIM(O3582)="",0,LEN(O3582)-LEN(SUBSTITUTE(O3582,",",""))+1)</f>
        <v>0</v>
      </c>
      <c r="K3582" s="242" t="str">
        <f>IF(AND(G3582&lt;&gt;0,G3582&lt;&gt;""),IF(B3582="","",IF(ISNUMBER(MATCH(B3582,'Look Up Values'!$B$2:$B$500,0)),"","Dest. error")),"")</f>
        <v/>
      </c>
      <c r="L3582" s="242" t="str">
        <f>IF(AND(G3582&lt;&gt;0,G3582&lt;&gt;""),IF(C3582="","",IF(AND(ISNUMBER(--LEFT(C3582,FIND(" ",C3582&amp;" ")-1)),OR(LEN(LEFT(C3582,FIND(" ",C3582&amp;" ")-1))=6,LEN(LEFT(C3582,FIND(" ",C3582&amp;" ")-1))=7),OR(ISNUMBER(MATCH(LEFT(C3582,FIND(" ",C3582&amp;" ")-1),'Look Up Values'!$G$2:$G$1000,0)),ISNUMBER(MATCH(LEFT(C3582,FIND(" ",C3582&amp;" ")-1),'Look Up Values'!$AE$2:$AE$2000,0)))),"","EWC error")),"")</f>
        <v/>
      </c>
      <c r="M3582" s="242" t="str" cm="1">
        <f t="array" ref="M3582">IF(AND(G3582&lt;&gt;0,G3582&lt;&gt;""),IF(E3582="","",IF(ISNUMBER(MATCH(SUBSTITUTE(E3582," ",""),SUBSTITUTE('Look Up Values'!$I$2:$I$10," ",""),0)),"","State error")),"")</f>
        <v/>
      </c>
      <c r="N3582" s="242" t="str" cm="1">
        <f t="array" ref="N3582">IF(AND(G3582&lt;&gt;0,G3582&lt;&gt;""),IF(F3582="","",IF(ISNUMBER(MATCH(SUBSTITUTE(F3582," ",""),SUBSTITUTE('Look Up Values'!$W$2:$W$30," ",""),0)),"","D&amp;R error")),"")</f>
        <v/>
      </c>
      <c r="O3582" s="256" t="str">
        <f t="shared" si="111"/>
        <v/>
      </c>
    </row>
    <row r="3583" spans="1:15" ht="15.75">
      <c r="A3583" s="250">
        <v>3576</v>
      </c>
      <c r="B3583" s="208"/>
      <c r="C3583" s="49"/>
      <c r="D3583" s="50"/>
      <c r="E3583" s="50"/>
      <c r="F3583" s="50"/>
      <c r="G3583" s="209"/>
      <c r="H3583" s="48"/>
      <c r="I3583" s="457" t="str">
        <f t="shared" si="110"/>
        <v/>
      </c>
      <c r="J3583" s="241" cm="1">
        <f t="array" ref="J3583">SUMPRODUCT(--(K3583:N3583&lt;&gt;"")) + IF(TRIM(O3583)="",0,LEN(O3583)-LEN(SUBSTITUTE(O3583,",",""))+1)</f>
        <v>0</v>
      </c>
      <c r="K3583" s="242" t="str">
        <f>IF(AND(G3583&lt;&gt;0,G3583&lt;&gt;""),IF(B3583="","",IF(ISNUMBER(MATCH(B3583,'Look Up Values'!$B$2:$B$500,0)),"","Dest. error")),"")</f>
        <v/>
      </c>
      <c r="L3583" s="242" t="str">
        <f>IF(AND(G3583&lt;&gt;0,G3583&lt;&gt;""),IF(C3583="","",IF(AND(ISNUMBER(--LEFT(C3583,FIND(" ",C3583&amp;" ")-1)),OR(LEN(LEFT(C3583,FIND(" ",C3583&amp;" ")-1))=6,LEN(LEFT(C3583,FIND(" ",C3583&amp;" ")-1))=7),OR(ISNUMBER(MATCH(LEFT(C3583,FIND(" ",C3583&amp;" ")-1),'Look Up Values'!$G$2:$G$1000,0)),ISNUMBER(MATCH(LEFT(C3583,FIND(" ",C3583&amp;" ")-1),'Look Up Values'!$AE$2:$AE$2000,0)))),"","EWC error")),"")</f>
        <v/>
      </c>
      <c r="M3583" s="242" t="str" cm="1">
        <f t="array" ref="M3583">IF(AND(G3583&lt;&gt;0,G3583&lt;&gt;""),IF(E3583="","",IF(ISNUMBER(MATCH(SUBSTITUTE(E3583," ",""),SUBSTITUTE('Look Up Values'!$I$2:$I$10," ",""),0)),"","State error")),"")</f>
        <v/>
      </c>
      <c r="N3583" s="242" t="str" cm="1">
        <f t="array" ref="N3583">IF(AND(G3583&lt;&gt;0,G3583&lt;&gt;""),IF(F3583="","",IF(ISNUMBER(MATCH(SUBSTITUTE(F3583," ",""),SUBSTITUTE('Look Up Values'!$W$2:$W$30," ",""),0)),"","D&amp;R error")),"")</f>
        <v/>
      </c>
      <c r="O3583" s="256" t="str">
        <f t="shared" si="111"/>
        <v/>
      </c>
    </row>
    <row r="3584" spans="1:15" ht="15.75">
      <c r="A3584" s="250">
        <v>3577</v>
      </c>
      <c r="B3584" s="208"/>
      <c r="C3584" s="49"/>
      <c r="D3584" s="50"/>
      <c r="E3584" s="50"/>
      <c r="F3584" s="50"/>
      <c r="G3584" s="209"/>
      <c r="H3584" s="48"/>
      <c r="I3584" s="457" t="str">
        <f t="shared" si="110"/>
        <v/>
      </c>
      <c r="J3584" s="241" cm="1">
        <f t="array" ref="J3584">SUMPRODUCT(--(K3584:N3584&lt;&gt;"")) + IF(TRIM(O3584)="",0,LEN(O3584)-LEN(SUBSTITUTE(O3584,",",""))+1)</f>
        <v>0</v>
      </c>
      <c r="K3584" s="242" t="str">
        <f>IF(AND(G3584&lt;&gt;0,G3584&lt;&gt;""),IF(B3584="","",IF(ISNUMBER(MATCH(B3584,'Look Up Values'!$B$2:$B$500,0)),"","Dest. error")),"")</f>
        <v/>
      </c>
      <c r="L3584" s="242" t="str">
        <f>IF(AND(G3584&lt;&gt;0,G3584&lt;&gt;""),IF(C3584="","",IF(AND(ISNUMBER(--LEFT(C3584,FIND(" ",C3584&amp;" ")-1)),OR(LEN(LEFT(C3584,FIND(" ",C3584&amp;" ")-1))=6,LEN(LEFT(C3584,FIND(" ",C3584&amp;" ")-1))=7),OR(ISNUMBER(MATCH(LEFT(C3584,FIND(" ",C3584&amp;" ")-1),'Look Up Values'!$G$2:$G$1000,0)),ISNUMBER(MATCH(LEFT(C3584,FIND(" ",C3584&amp;" ")-1),'Look Up Values'!$AE$2:$AE$2000,0)))),"","EWC error")),"")</f>
        <v/>
      </c>
      <c r="M3584" s="242" t="str" cm="1">
        <f t="array" ref="M3584">IF(AND(G3584&lt;&gt;0,G3584&lt;&gt;""),IF(E3584="","",IF(ISNUMBER(MATCH(SUBSTITUTE(E3584," ",""),SUBSTITUTE('Look Up Values'!$I$2:$I$10," ",""),0)),"","State error")),"")</f>
        <v/>
      </c>
      <c r="N3584" s="242" t="str" cm="1">
        <f t="array" ref="N3584">IF(AND(G3584&lt;&gt;0,G3584&lt;&gt;""),IF(F3584="","",IF(ISNUMBER(MATCH(SUBSTITUTE(F3584," ",""),SUBSTITUTE('Look Up Values'!$W$2:$W$30," ",""),0)),"","D&amp;R error")),"")</f>
        <v/>
      </c>
      <c r="O3584" s="256" t="str">
        <f t="shared" si="111"/>
        <v/>
      </c>
    </row>
    <row r="3585" spans="1:15" ht="15.75">
      <c r="A3585" s="250">
        <v>3578</v>
      </c>
      <c r="B3585" s="208"/>
      <c r="C3585" s="49"/>
      <c r="D3585" s="50"/>
      <c r="E3585" s="50"/>
      <c r="F3585" s="50"/>
      <c r="G3585" s="209"/>
      <c r="H3585" s="48"/>
      <c r="I3585" s="457" t="str">
        <f t="shared" si="110"/>
        <v/>
      </c>
      <c r="J3585" s="241" cm="1">
        <f t="array" ref="J3585">SUMPRODUCT(--(K3585:N3585&lt;&gt;"")) + IF(TRIM(O3585)="",0,LEN(O3585)-LEN(SUBSTITUTE(O3585,",",""))+1)</f>
        <v>0</v>
      </c>
      <c r="K3585" s="242" t="str">
        <f>IF(AND(G3585&lt;&gt;0,G3585&lt;&gt;""),IF(B3585="","",IF(ISNUMBER(MATCH(B3585,'Look Up Values'!$B$2:$B$500,0)),"","Dest. error")),"")</f>
        <v/>
      </c>
      <c r="L3585" s="242" t="str">
        <f>IF(AND(G3585&lt;&gt;0,G3585&lt;&gt;""),IF(C3585="","",IF(AND(ISNUMBER(--LEFT(C3585,FIND(" ",C3585&amp;" ")-1)),OR(LEN(LEFT(C3585,FIND(" ",C3585&amp;" ")-1))=6,LEN(LEFT(C3585,FIND(" ",C3585&amp;" ")-1))=7),OR(ISNUMBER(MATCH(LEFT(C3585,FIND(" ",C3585&amp;" ")-1),'Look Up Values'!$G$2:$G$1000,0)),ISNUMBER(MATCH(LEFT(C3585,FIND(" ",C3585&amp;" ")-1),'Look Up Values'!$AE$2:$AE$2000,0)))),"","EWC error")),"")</f>
        <v/>
      </c>
      <c r="M3585" s="242" t="str" cm="1">
        <f t="array" ref="M3585">IF(AND(G3585&lt;&gt;0,G3585&lt;&gt;""),IF(E3585="","",IF(ISNUMBER(MATCH(SUBSTITUTE(E3585," ",""),SUBSTITUTE('Look Up Values'!$I$2:$I$10," ",""),0)),"","State error")),"")</f>
        <v/>
      </c>
      <c r="N3585" s="242" t="str" cm="1">
        <f t="array" ref="N3585">IF(AND(G3585&lt;&gt;0,G3585&lt;&gt;""),IF(F3585="","",IF(ISNUMBER(MATCH(SUBSTITUTE(F3585," ",""),SUBSTITUTE('Look Up Values'!$W$2:$W$30," ",""),0)),"","D&amp;R error")),"")</f>
        <v/>
      </c>
      <c r="O3585" s="256" t="str">
        <f t="shared" si="111"/>
        <v/>
      </c>
    </row>
    <row r="3586" spans="1:15" ht="15.75">
      <c r="A3586" s="250">
        <v>3579</v>
      </c>
      <c r="B3586" s="208"/>
      <c r="C3586" s="49"/>
      <c r="D3586" s="50"/>
      <c r="E3586" s="50"/>
      <c r="F3586" s="50"/>
      <c r="G3586" s="209"/>
      <c r="H3586" s="48"/>
      <c r="I3586" s="457" t="str">
        <f t="shared" si="110"/>
        <v/>
      </c>
      <c r="J3586" s="241" cm="1">
        <f t="array" ref="J3586">SUMPRODUCT(--(K3586:N3586&lt;&gt;"")) + IF(TRIM(O3586)="",0,LEN(O3586)-LEN(SUBSTITUTE(O3586,",",""))+1)</f>
        <v>0</v>
      </c>
      <c r="K3586" s="242" t="str">
        <f>IF(AND(G3586&lt;&gt;0,G3586&lt;&gt;""),IF(B3586="","",IF(ISNUMBER(MATCH(B3586,'Look Up Values'!$B$2:$B$500,0)),"","Dest. error")),"")</f>
        <v/>
      </c>
      <c r="L3586" s="242" t="str">
        <f>IF(AND(G3586&lt;&gt;0,G3586&lt;&gt;""),IF(C3586="","",IF(AND(ISNUMBER(--LEFT(C3586,FIND(" ",C3586&amp;" ")-1)),OR(LEN(LEFT(C3586,FIND(" ",C3586&amp;" ")-1))=6,LEN(LEFT(C3586,FIND(" ",C3586&amp;" ")-1))=7),OR(ISNUMBER(MATCH(LEFT(C3586,FIND(" ",C3586&amp;" ")-1),'Look Up Values'!$G$2:$G$1000,0)),ISNUMBER(MATCH(LEFT(C3586,FIND(" ",C3586&amp;" ")-1),'Look Up Values'!$AE$2:$AE$2000,0)))),"","EWC error")),"")</f>
        <v/>
      </c>
      <c r="M3586" s="242" t="str" cm="1">
        <f t="array" ref="M3586">IF(AND(G3586&lt;&gt;0,G3586&lt;&gt;""),IF(E3586="","",IF(ISNUMBER(MATCH(SUBSTITUTE(E3586," ",""),SUBSTITUTE('Look Up Values'!$I$2:$I$10," ",""),0)),"","State error")),"")</f>
        <v/>
      </c>
      <c r="N3586" s="242" t="str" cm="1">
        <f t="array" ref="N3586">IF(AND(G3586&lt;&gt;0,G3586&lt;&gt;""),IF(F3586="","",IF(ISNUMBER(MATCH(SUBSTITUTE(F3586," ",""),SUBSTITUTE('Look Up Values'!$W$2:$W$30," ",""),0)),"","D&amp;R error")),"")</f>
        <v/>
      </c>
      <c r="O3586" s="256" t="str">
        <f t="shared" si="111"/>
        <v/>
      </c>
    </row>
    <row r="3587" spans="1:15" ht="15.75">
      <c r="A3587" s="250">
        <v>3580</v>
      </c>
      <c r="B3587" s="208"/>
      <c r="C3587" s="49"/>
      <c r="D3587" s="50"/>
      <c r="E3587" s="50"/>
      <c r="F3587" s="50"/>
      <c r="G3587" s="209"/>
      <c r="H3587" s="48"/>
      <c r="I3587" s="457" t="str">
        <f t="shared" si="110"/>
        <v/>
      </c>
      <c r="J3587" s="241" cm="1">
        <f t="array" ref="J3587">SUMPRODUCT(--(K3587:N3587&lt;&gt;"")) + IF(TRIM(O3587)="",0,LEN(O3587)-LEN(SUBSTITUTE(O3587,",",""))+1)</f>
        <v>0</v>
      </c>
      <c r="K3587" s="242" t="str">
        <f>IF(AND(G3587&lt;&gt;0,G3587&lt;&gt;""),IF(B3587="","",IF(ISNUMBER(MATCH(B3587,'Look Up Values'!$B$2:$B$500,0)),"","Dest. error")),"")</f>
        <v/>
      </c>
      <c r="L3587" s="242" t="str">
        <f>IF(AND(G3587&lt;&gt;0,G3587&lt;&gt;""),IF(C3587="","",IF(AND(ISNUMBER(--LEFT(C3587,FIND(" ",C3587&amp;" ")-1)),OR(LEN(LEFT(C3587,FIND(" ",C3587&amp;" ")-1))=6,LEN(LEFT(C3587,FIND(" ",C3587&amp;" ")-1))=7),OR(ISNUMBER(MATCH(LEFT(C3587,FIND(" ",C3587&amp;" ")-1),'Look Up Values'!$G$2:$G$1000,0)),ISNUMBER(MATCH(LEFT(C3587,FIND(" ",C3587&amp;" ")-1),'Look Up Values'!$AE$2:$AE$2000,0)))),"","EWC error")),"")</f>
        <v/>
      </c>
      <c r="M3587" s="242" t="str" cm="1">
        <f t="array" ref="M3587">IF(AND(G3587&lt;&gt;0,G3587&lt;&gt;""),IF(E3587="","",IF(ISNUMBER(MATCH(SUBSTITUTE(E3587," ",""),SUBSTITUTE('Look Up Values'!$I$2:$I$10," ",""),0)),"","State error")),"")</f>
        <v/>
      </c>
      <c r="N3587" s="242" t="str" cm="1">
        <f t="array" ref="N3587">IF(AND(G3587&lt;&gt;0,G3587&lt;&gt;""),IF(F3587="","",IF(ISNUMBER(MATCH(SUBSTITUTE(F3587," ",""),SUBSTITUTE('Look Up Values'!$W$2:$W$30," ",""),0)),"","D&amp;R error")),"")</f>
        <v/>
      </c>
      <c r="O3587" s="256" t="str">
        <f t="shared" si="111"/>
        <v/>
      </c>
    </row>
    <row r="3588" spans="1:15" ht="15.75">
      <c r="A3588" s="250">
        <v>3581</v>
      </c>
      <c r="B3588" s="208"/>
      <c r="C3588" s="49"/>
      <c r="D3588" s="50"/>
      <c r="E3588" s="50"/>
      <c r="F3588" s="50"/>
      <c r="G3588" s="209"/>
      <c r="H3588" s="48"/>
      <c r="I3588" s="457" t="str">
        <f t="shared" si="110"/>
        <v/>
      </c>
      <c r="J3588" s="241" cm="1">
        <f t="array" ref="J3588">SUMPRODUCT(--(K3588:N3588&lt;&gt;"")) + IF(TRIM(O3588)="",0,LEN(O3588)-LEN(SUBSTITUTE(O3588,",",""))+1)</f>
        <v>0</v>
      </c>
      <c r="K3588" s="242" t="str">
        <f>IF(AND(G3588&lt;&gt;0,G3588&lt;&gt;""),IF(B3588="","",IF(ISNUMBER(MATCH(B3588,'Look Up Values'!$B$2:$B$500,0)),"","Dest. error")),"")</f>
        <v/>
      </c>
      <c r="L3588" s="242" t="str">
        <f>IF(AND(G3588&lt;&gt;0,G3588&lt;&gt;""),IF(C3588="","",IF(AND(ISNUMBER(--LEFT(C3588,FIND(" ",C3588&amp;" ")-1)),OR(LEN(LEFT(C3588,FIND(" ",C3588&amp;" ")-1))=6,LEN(LEFT(C3588,FIND(" ",C3588&amp;" ")-1))=7),OR(ISNUMBER(MATCH(LEFT(C3588,FIND(" ",C3588&amp;" ")-1),'Look Up Values'!$G$2:$G$1000,0)),ISNUMBER(MATCH(LEFT(C3588,FIND(" ",C3588&amp;" ")-1),'Look Up Values'!$AE$2:$AE$2000,0)))),"","EWC error")),"")</f>
        <v/>
      </c>
      <c r="M3588" s="242" t="str" cm="1">
        <f t="array" ref="M3588">IF(AND(G3588&lt;&gt;0,G3588&lt;&gt;""),IF(E3588="","",IF(ISNUMBER(MATCH(SUBSTITUTE(E3588," ",""),SUBSTITUTE('Look Up Values'!$I$2:$I$10," ",""),0)),"","State error")),"")</f>
        <v/>
      </c>
      <c r="N3588" s="242" t="str" cm="1">
        <f t="array" ref="N3588">IF(AND(G3588&lt;&gt;0,G3588&lt;&gt;""),IF(F3588="","",IF(ISNUMBER(MATCH(SUBSTITUTE(F3588," ",""),SUBSTITUTE('Look Up Values'!$W$2:$W$30," ",""),0)),"","D&amp;R error")),"")</f>
        <v/>
      </c>
      <c r="O3588" s="256" t="str">
        <f t="shared" si="111"/>
        <v/>
      </c>
    </row>
    <row r="3589" spans="1:15" ht="15.75">
      <c r="A3589" s="250">
        <v>3582</v>
      </c>
      <c r="B3589" s="208"/>
      <c r="C3589" s="49"/>
      <c r="D3589" s="50"/>
      <c r="E3589" s="50"/>
      <c r="F3589" s="50"/>
      <c r="G3589" s="209"/>
      <c r="H3589" s="48"/>
      <c r="I3589" s="457" t="str">
        <f t="shared" si="110"/>
        <v/>
      </c>
      <c r="J3589" s="241" cm="1">
        <f t="array" ref="J3589">SUMPRODUCT(--(K3589:N3589&lt;&gt;"")) + IF(TRIM(O3589)="",0,LEN(O3589)-LEN(SUBSTITUTE(O3589,",",""))+1)</f>
        <v>0</v>
      </c>
      <c r="K3589" s="242" t="str">
        <f>IF(AND(G3589&lt;&gt;0,G3589&lt;&gt;""),IF(B3589="","",IF(ISNUMBER(MATCH(B3589,'Look Up Values'!$B$2:$B$500,0)),"","Dest. error")),"")</f>
        <v/>
      </c>
      <c r="L3589" s="242" t="str">
        <f>IF(AND(G3589&lt;&gt;0,G3589&lt;&gt;""),IF(C3589="","",IF(AND(ISNUMBER(--LEFT(C3589,FIND(" ",C3589&amp;" ")-1)),OR(LEN(LEFT(C3589,FIND(" ",C3589&amp;" ")-1))=6,LEN(LEFT(C3589,FIND(" ",C3589&amp;" ")-1))=7),OR(ISNUMBER(MATCH(LEFT(C3589,FIND(" ",C3589&amp;" ")-1),'Look Up Values'!$G$2:$G$1000,0)),ISNUMBER(MATCH(LEFT(C3589,FIND(" ",C3589&amp;" ")-1),'Look Up Values'!$AE$2:$AE$2000,0)))),"","EWC error")),"")</f>
        <v/>
      </c>
      <c r="M3589" s="242" t="str" cm="1">
        <f t="array" ref="M3589">IF(AND(G3589&lt;&gt;0,G3589&lt;&gt;""),IF(E3589="","",IF(ISNUMBER(MATCH(SUBSTITUTE(E3589," ",""),SUBSTITUTE('Look Up Values'!$I$2:$I$10," ",""),0)),"","State error")),"")</f>
        <v/>
      </c>
      <c r="N3589" s="242" t="str" cm="1">
        <f t="array" ref="N3589">IF(AND(G3589&lt;&gt;0,G3589&lt;&gt;""),IF(F3589="","",IF(ISNUMBER(MATCH(SUBSTITUTE(F3589," ",""),SUBSTITUTE('Look Up Values'!$W$2:$W$30," ",""),0)),"","D&amp;R error")),"")</f>
        <v/>
      </c>
      <c r="O3589" s="256" t="str">
        <f t="shared" si="111"/>
        <v/>
      </c>
    </row>
    <row r="3590" spans="1:15" ht="15.75">
      <c r="A3590" s="250">
        <v>3583</v>
      </c>
      <c r="B3590" s="208"/>
      <c r="C3590" s="49"/>
      <c r="D3590" s="50"/>
      <c r="E3590" s="50"/>
      <c r="F3590" s="50"/>
      <c r="G3590" s="209"/>
      <c r="H3590" s="48"/>
      <c r="I3590" s="457" t="str">
        <f t="shared" si="110"/>
        <v/>
      </c>
      <c r="J3590" s="241" cm="1">
        <f t="array" ref="J3590">SUMPRODUCT(--(K3590:N3590&lt;&gt;"")) + IF(TRIM(O3590)="",0,LEN(O3590)-LEN(SUBSTITUTE(O3590,",",""))+1)</f>
        <v>0</v>
      </c>
      <c r="K3590" s="242" t="str">
        <f>IF(AND(G3590&lt;&gt;0,G3590&lt;&gt;""),IF(B3590="","",IF(ISNUMBER(MATCH(B3590,'Look Up Values'!$B$2:$B$500,0)),"","Dest. error")),"")</f>
        <v/>
      </c>
      <c r="L3590" s="242" t="str">
        <f>IF(AND(G3590&lt;&gt;0,G3590&lt;&gt;""),IF(C3590="","",IF(AND(ISNUMBER(--LEFT(C3590,FIND(" ",C3590&amp;" ")-1)),OR(LEN(LEFT(C3590,FIND(" ",C3590&amp;" ")-1))=6,LEN(LEFT(C3590,FIND(" ",C3590&amp;" ")-1))=7),OR(ISNUMBER(MATCH(LEFT(C3590,FIND(" ",C3590&amp;" ")-1),'Look Up Values'!$G$2:$G$1000,0)),ISNUMBER(MATCH(LEFT(C3590,FIND(" ",C3590&amp;" ")-1),'Look Up Values'!$AE$2:$AE$2000,0)))),"","EWC error")),"")</f>
        <v/>
      </c>
      <c r="M3590" s="242" t="str" cm="1">
        <f t="array" ref="M3590">IF(AND(G3590&lt;&gt;0,G3590&lt;&gt;""),IF(E3590="","",IF(ISNUMBER(MATCH(SUBSTITUTE(E3590," ",""),SUBSTITUTE('Look Up Values'!$I$2:$I$10," ",""),0)),"","State error")),"")</f>
        <v/>
      </c>
      <c r="N3590" s="242" t="str" cm="1">
        <f t="array" ref="N3590">IF(AND(G3590&lt;&gt;0,G3590&lt;&gt;""),IF(F3590="","",IF(ISNUMBER(MATCH(SUBSTITUTE(F3590," ",""),SUBSTITUTE('Look Up Values'!$W$2:$W$30," ",""),0)),"","D&amp;R error")),"")</f>
        <v/>
      </c>
      <c r="O3590" s="256" t="str">
        <f t="shared" si="111"/>
        <v/>
      </c>
    </row>
    <row r="3591" spans="1:15" ht="15.75">
      <c r="A3591" s="250">
        <v>3584</v>
      </c>
      <c r="B3591" s="208"/>
      <c r="C3591" s="49"/>
      <c r="D3591" s="50"/>
      <c r="E3591" s="50"/>
      <c r="F3591" s="50"/>
      <c r="G3591" s="209"/>
      <c r="H3591" s="48"/>
      <c r="I3591" s="457" t="str">
        <f t="shared" si="110"/>
        <v/>
      </c>
      <c r="J3591" s="241" cm="1">
        <f t="array" ref="J3591">SUMPRODUCT(--(K3591:N3591&lt;&gt;"")) + IF(TRIM(O3591)="",0,LEN(O3591)-LEN(SUBSTITUTE(O3591,",",""))+1)</f>
        <v>0</v>
      </c>
      <c r="K3591" s="242" t="str">
        <f>IF(AND(G3591&lt;&gt;0,G3591&lt;&gt;""),IF(B3591="","",IF(ISNUMBER(MATCH(B3591,'Look Up Values'!$B$2:$B$500,0)),"","Dest. error")),"")</f>
        <v/>
      </c>
      <c r="L3591" s="242" t="str">
        <f>IF(AND(G3591&lt;&gt;0,G3591&lt;&gt;""),IF(C3591="","",IF(AND(ISNUMBER(--LEFT(C3591,FIND(" ",C3591&amp;" ")-1)),OR(LEN(LEFT(C3591,FIND(" ",C3591&amp;" ")-1))=6,LEN(LEFT(C3591,FIND(" ",C3591&amp;" ")-1))=7),OR(ISNUMBER(MATCH(LEFT(C3591,FIND(" ",C3591&amp;" ")-1),'Look Up Values'!$G$2:$G$1000,0)),ISNUMBER(MATCH(LEFT(C3591,FIND(" ",C3591&amp;" ")-1),'Look Up Values'!$AE$2:$AE$2000,0)))),"","EWC error")),"")</f>
        <v/>
      </c>
      <c r="M3591" s="242" t="str" cm="1">
        <f t="array" ref="M3591">IF(AND(G3591&lt;&gt;0,G3591&lt;&gt;""),IF(E3591="","",IF(ISNUMBER(MATCH(SUBSTITUTE(E3591," ",""),SUBSTITUTE('Look Up Values'!$I$2:$I$10," ",""),0)),"","State error")),"")</f>
        <v/>
      </c>
      <c r="N3591" s="242" t="str" cm="1">
        <f t="array" ref="N3591">IF(AND(G3591&lt;&gt;0,G3591&lt;&gt;""),IF(F3591="","",IF(ISNUMBER(MATCH(SUBSTITUTE(F3591," ",""),SUBSTITUTE('Look Up Values'!$W$2:$W$30," ",""),0)),"","D&amp;R error")),"")</f>
        <v/>
      </c>
      <c r="O3591" s="256" t="str">
        <f t="shared" si="111"/>
        <v/>
      </c>
    </row>
    <row r="3592" spans="1:15" ht="15.75">
      <c r="A3592" s="250">
        <v>3585</v>
      </c>
      <c r="B3592" s="208"/>
      <c r="C3592" s="49"/>
      <c r="D3592" s="50"/>
      <c r="E3592" s="50"/>
      <c r="F3592" s="50"/>
      <c r="G3592" s="209"/>
      <c r="H3592" s="48"/>
      <c r="I3592" s="457" t="str">
        <f t="shared" si="110"/>
        <v/>
      </c>
      <c r="J3592" s="241" cm="1">
        <f t="array" ref="J3592">SUMPRODUCT(--(K3592:N3592&lt;&gt;"")) + IF(TRIM(O3592)="",0,LEN(O3592)-LEN(SUBSTITUTE(O3592,",",""))+1)</f>
        <v>0</v>
      </c>
      <c r="K3592" s="242" t="str">
        <f>IF(AND(G3592&lt;&gt;0,G3592&lt;&gt;""),IF(B3592="","",IF(ISNUMBER(MATCH(B3592,'Look Up Values'!$B$2:$B$500,0)),"","Dest. error")),"")</f>
        <v/>
      </c>
      <c r="L3592" s="242" t="str">
        <f>IF(AND(G3592&lt;&gt;0,G3592&lt;&gt;""),IF(C3592="","",IF(AND(ISNUMBER(--LEFT(C3592,FIND(" ",C3592&amp;" ")-1)),OR(LEN(LEFT(C3592,FIND(" ",C3592&amp;" ")-1))=6,LEN(LEFT(C3592,FIND(" ",C3592&amp;" ")-1))=7),OR(ISNUMBER(MATCH(LEFT(C3592,FIND(" ",C3592&amp;" ")-1),'Look Up Values'!$G$2:$G$1000,0)),ISNUMBER(MATCH(LEFT(C3592,FIND(" ",C3592&amp;" ")-1),'Look Up Values'!$AE$2:$AE$2000,0)))),"","EWC error")),"")</f>
        <v/>
      </c>
      <c r="M3592" s="242" t="str" cm="1">
        <f t="array" ref="M3592">IF(AND(G3592&lt;&gt;0,G3592&lt;&gt;""),IF(E3592="","",IF(ISNUMBER(MATCH(SUBSTITUTE(E3592," ",""),SUBSTITUTE('Look Up Values'!$I$2:$I$10," ",""),0)),"","State error")),"")</f>
        <v/>
      </c>
      <c r="N3592" s="242" t="str" cm="1">
        <f t="array" ref="N3592">IF(AND(G3592&lt;&gt;0,G3592&lt;&gt;""),IF(F3592="","",IF(ISNUMBER(MATCH(SUBSTITUTE(F3592," ",""),SUBSTITUTE('Look Up Values'!$W$2:$W$30," ",""),0)),"","D&amp;R error")),"")</f>
        <v/>
      </c>
      <c r="O3592" s="256" t="str">
        <f t="shared" si="111"/>
        <v/>
      </c>
    </row>
    <row r="3593" spans="1:15" ht="15.75">
      <c r="A3593" s="250">
        <v>3586</v>
      </c>
      <c r="B3593" s="208"/>
      <c r="C3593" s="49"/>
      <c r="D3593" s="50"/>
      <c r="E3593" s="50"/>
      <c r="F3593" s="50"/>
      <c r="G3593" s="209"/>
      <c r="H3593" s="48"/>
      <c r="I3593" s="457" t="str">
        <f t="shared" ref="I3593:I3656" si="112">IF(IFERROR(--SUBSTITUTE(J3593,CHAR(160),""),0)&gt;0,A3593,"")</f>
        <v/>
      </c>
      <c r="J3593" s="241" cm="1">
        <f t="array" ref="J3593">SUMPRODUCT(--(K3593:N3593&lt;&gt;"")) + IF(TRIM(O3593)="",0,LEN(O3593)-LEN(SUBSTITUTE(O3593,",",""))+1)</f>
        <v>0</v>
      </c>
      <c r="K3593" s="242" t="str">
        <f>IF(AND(G3593&lt;&gt;0,G3593&lt;&gt;""),IF(B3593="","",IF(ISNUMBER(MATCH(B3593,'Look Up Values'!$B$2:$B$500,0)),"","Dest. error")),"")</f>
        <v/>
      </c>
      <c r="L3593" s="242" t="str">
        <f>IF(AND(G3593&lt;&gt;0,G3593&lt;&gt;""),IF(C3593="","",IF(AND(ISNUMBER(--LEFT(C3593,FIND(" ",C3593&amp;" ")-1)),OR(LEN(LEFT(C3593,FIND(" ",C3593&amp;" ")-1))=6,LEN(LEFT(C3593,FIND(" ",C3593&amp;" ")-1))=7),OR(ISNUMBER(MATCH(LEFT(C3593,FIND(" ",C3593&amp;" ")-1),'Look Up Values'!$G$2:$G$1000,0)),ISNUMBER(MATCH(LEFT(C3593,FIND(" ",C3593&amp;" ")-1),'Look Up Values'!$AE$2:$AE$2000,0)))),"","EWC error")),"")</f>
        <v/>
      </c>
      <c r="M3593" s="242" t="str" cm="1">
        <f t="array" ref="M3593">IF(AND(G3593&lt;&gt;0,G3593&lt;&gt;""),IF(E3593="","",IF(ISNUMBER(MATCH(SUBSTITUTE(E3593," ",""),SUBSTITUTE('Look Up Values'!$I$2:$I$10," ",""),0)),"","State error")),"")</f>
        <v/>
      </c>
      <c r="N3593" s="242" t="str" cm="1">
        <f t="array" ref="N3593">IF(AND(G3593&lt;&gt;0,G3593&lt;&gt;""),IF(F3593="","",IF(ISNUMBER(MATCH(SUBSTITUTE(F3593," ",""),SUBSTITUTE('Look Up Values'!$W$2:$W$30," ",""),0)),"","D&amp;R error")),"")</f>
        <v/>
      </c>
      <c r="O3593" s="256" t="str">
        <f t="shared" ref="O3593:O3656" si="113">IF(OR(G3593="",G3593=0),"",IF((TRIM(SUBSTITUTE(B3593,CHAR(160),""))&amp;TRIM(SUBSTITUTE(C3593,CHAR(160),""))&amp;TRIM(SUBSTITUTE(F3593,CHAR(160),""))&amp;TRIM(SUBSTITUTE(E3593,CHAR(160),"")))&lt;&gt;"",IF((--(TRIM(SUBSTITUTE(B3593,CHAR(160),""))&lt;&gt;"")+--(TRIM(SUBSTITUTE(C3593,CHAR(160),""))&lt;&gt;"")+--(TRIM(SUBSTITUTE(F3593,CHAR(160),""))&lt;&gt;"")+--(TRIM(SUBSTITUTE(E3593,CHAR(160),""))&lt;&gt;""))=4,"",LEFT(IF(TRIM(SUBSTITUTE(B3593,CHAR(160),""))="","Dest, ","")&amp;IF(TRIM(SUBSTITUTE(C3593,CHAR(160),""))="","EWC, ","")&amp;IF(TRIM(SUBSTITUTE(F3593,CHAR(160),""))="","D&amp;R, ","")&amp;IF(TRIM(SUBSTITUTE(E3593,CHAR(160),""))="","State, ",""),LEN(IF(TRIM(SUBSTITUTE(B3593,CHAR(160),""))="","Dest, ","")&amp;IF(TRIM(SUBSTITUTE(C3593,CHAR(160),""))="","EWC, ","")&amp;IF(TRIM(SUBSTITUTE(F3593,CHAR(160),""))="","D&amp;R, ","")&amp;IF(TRIM(SUBSTITUTE(E3593,CHAR(160),""))="","State, ",""))-2)),LEFT(IF(TRIM(SUBSTITUTE(B3593,CHAR(160),""))="","Dest, ","")&amp;IF(TRIM(SUBSTITUTE(C3593,CHAR(160),""))="","EWC, ","")&amp;IF(TRIM(SUBSTITUTE(F3593,CHAR(160),""))="","D&amp;R, ","")&amp;IF(TRIM(SUBSTITUTE(E3593,CHAR(160),""))="","State, ",""),LEN(IF(TRIM(SUBSTITUTE(B3593,CHAR(160),""))="","Dest, ","")&amp;IF(TRIM(SUBSTITUTE(C3593,CHAR(160),""))="","EWC, ","")&amp;IF(TRIM(SUBSTITUTE(F3593,CHAR(160),""))="","D&amp;R, ","")&amp;IF(TRIM(SUBSTITUTE(E3593,CHAR(160),""))="","State, ",""))-2)))</f>
        <v/>
      </c>
    </row>
    <row r="3594" spans="1:15" ht="15.75">
      <c r="A3594" s="250">
        <v>3587</v>
      </c>
      <c r="B3594" s="208"/>
      <c r="C3594" s="49"/>
      <c r="D3594" s="50"/>
      <c r="E3594" s="50"/>
      <c r="F3594" s="50"/>
      <c r="G3594" s="209"/>
      <c r="H3594" s="48"/>
      <c r="I3594" s="457" t="str">
        <f t="shared" si="112"/>
        <v/>
      </c>
      <c r="J3594" s="241" cm="1">
        <f t="array" ref="J3594">SUMPRODUCT(--(K3594:N3594&lt;&gt;"")) + IF(TRIM(O3594)="",0,LEN(O3594)-LEN(SUBSTITUTE(O3594,",",""))+1)</f>
        <v>0</v>
      </c>
      <c r="K3594" s="242" t="str">
        <f>IF(AND(G3594&lt;&gt;0,G3594&lt;&gt;""),IF(B3594="","",IF(ISNUMBER(MATCH(B3594,'Look Up Values'!$B$2:$B$500,0)),"","Dest. error")),"")</f>
        <v/>
      </c>
      <c r="L3594" s="242" t="str">
        <f>IF(AND(G3594&lt;&gt;0,G3594&lt;&gt;""),IF(C3594="","",IF(AND(ISNUMBER(--LEFT(C3594,FIND(" ",C3594&amp;" ")-1)),OR(LEN(LEFT(C3594,FIND(" ",C3594&amp;" ")-1))=6,LEN(LEFT(C3594,FIND(" ",C3594&amp;" ")-1))=7),OR(ISNUMBER(MATCH(LEFT(C3594,FIND(" ",C3594&amp;" ")-1),'Look Up Values'!$G$2:$G$1000,0)),ISNUMBER(MATCH(LEFT(C3594,FIND(" ",C3594&amp;" ")-1),'Look Up Values'!$AE$2:$AE$2000,0)))),"","EWC error")),"")</f>
        <v/>
      </c>
      <c r="M3594" s="242" t="str" cm="1">
        <f t="array" ref="M3594">IF(AND(G3594&lt;&gt;0,G3594&lt;&gt;""),IF(E3594="","",IF(ISNUMBER(MATCH(SUBSTITUTE(E3594," ",""),SUBSTITUTE('Look Up Values'!$I$2:$I$10," ",""),0)),"","State error")),"")</f>
        <v/>
      </c>
      <c r="N3594" s="242" t="str" cm="1">
        <f t="array" ref="N3594">IF(AND(G3594&lt;&gt;0,G3594&lt;&gt;""),IF(F3594="","",IF(ISNUMBER(MATCH(SUBSTITUTE(F3594," ",""),SUBSTITUTE('Look Up Values'!$W$2:$W$30," ",""),0)),"","D&amp;R error")),"")</f>
        <v/>
      </c>
      <c r="O3594" s="256" t="str">
        <f t="shared" si="113"/>
        <v/>
      </c>
    </row>
    <row r="3595" spans="1:15" ht="15.75">
      <c r="A3595" s="250">
        <v>3588</v>
      </c>
      <c r="B3595" s="208"/>
      <c r="C3595" s="49"/>
      <c r="D3595" s="50"/>
      <c r="E3595" s="50"/>
      <c r="F3595" s="50"/>
      <c r="G3595" s="209"/>
      <c r="H3595" s="48"/>
      <c r="I3595" s="457" t="str">
        <f t="shared" si="112"/>
        <v/>
      </c>
      <c r="J3595" s="241" cm="1">
        <f t="array" ref="J3595">SUMPRODUCT(--(K3595:N3595&lt;&gt;"")) + IF(TRIM(O3595)="",0,LEN(O3595)-LEN(SUBSTITUTE(O3595,",",""))+1)</f>
        <v>0</v>
      </c>
      <c r="K3595" s="242" t="str">
        <f>IF(AND(G3595&lt;&gt;0,G3595&lt;&gt;""),IF(B3595="","",IF(ISNUMBER(MATCH(B3595,'Look Up Values'!$B$2:$B$500,0)),"","Dest. error")),"")</f>
        <v/>
      </c>
      <c r="L3595" s="242" t="str">
        <f>IF(AND(G3595&lt;&gt;0,G3595&lt;&gt;""),IF(C3595="","",IF(AND(ISNUMBER(--LEFT(C3595,FIND(" ",C3595&amp;" ")-1)),OR(LEN(LEFT(C3595,FIND(" ",C3595&amp;" ")-1))=6,LEN(LEFT(C3595,FIND(" ",C3595&amp;" ")-1))=7),OR(ISNUMBER(MATCH(LEFT(C3595,FIND(" ",C3595&amp;" ")-1),'Look Up Values'!$G$2:$G$1000,0)),ISNUMBER(MATCH(LEFT(C3595,FIND(" ",C3595&amp;" ")-1),'Look Up Values'!$AE$2:$AE$2000,0)))),"","EWC error")),"")</f>
        <v/>
      </c>
      <c r="M3595" s="242" t="str" cm="1">
        <f t="array" ref="M3595">IF(AND(G3595&lt;&gt;0,G3595&lt;&gt;""),IF(E3595="","",IF(ISNUMBER(MATCH(SUBSTITUTE(E3595," ",""),SUBSTITUTE('Look Up Values'!$I$2:$I$10," ",""),0)),"","State error")),"")</f>
        <v/>
      </c>
      <c r="N3595" s="242" t="str" cm="1">
        <f t="array" ref="N3595">IF(AND(G3595&lt;&gt;0,G3595&lt;&gt;""),IF(F3595="","",IF(ISNUMBER(MATCH(SUBSTITUTE(F3595," ",""),SUBSTITUTE('Look Up Values'!$W$2:$W$30," ",""),0)),"","D&amp;R error")),"")</f>
        <v/>
      </c>
      <c r="O3595" s="256" t="str">
        <f t="shared" si="113"/>
        <v/>
      </c>
    </row>
    <row r="3596" spans="1:15" ht="15.75">
      <c r="A3596" s="250">
        <v>3589</v>
      </c>
      <c r="B3596" s="208"/>
      <c r="C3596" s="49"/>
      <c r="D3596" s="50"/>
      <c r="E3596" s="50"/>
      <c r="F3596" s="50"/>
      <c r="G3596" s="209"/>
      <c r="H3596" s="48"/>
      <c r="I3596" s="457" t="str">
        <f t="shared" si="112"/>
        <v/>
      </c>
      <c r="J3596" s="241" cm="1">
        <f t="array" ref="J3596">SUMPRODUCT(--(K3596:N3596&lt;&gt;"")) + IF(TRIM(O3596)="",0,LEN(O3596)-LEN(SUBSTITUTE(O3596,",",""))+1)</f>
        <v>0</v>
      </c>
      <c r="K3596" s="242" t="str">
        <f>IF(AND(G3596&lt;&gt;0,G3596&lt;&gt;""),IF(B3596="","",IF(ISNUMBER(MATCH(B3596,'Look Up Values'!$B$2:$B$500,0)),"","Dest. error")),"")</f>
        <v/>
      </c>
      <c r="L3596" s="242" t="str">
        <f>IF(AND(G3596&lt;&gt;0,G3596&lt;&gt;""),IF(C3596="","",IF(AND(ISNUMBER(--LEFT(C3596,FIND(" ",C3596&amp;" ")-1)),OR(LEN(LEFT(C3596,FIND(" ",C3596&amp;" ")-1))=6,LEN(LEFT(C3596,FIND(" ",C3596&amp;" ")-1))=7),OR(ISNUMBER(MATCH(LEFT(C3596,FIND(" ",C3596&amp;" ")-1),'Look Up Values'!$G$2:$G$1000,0)),ISNUMBER(MATCH(LEFT(C3596,FIND(" ",C3596&amp;" ")-1),'Look Up Values'!$AE$2:$AE$2000,0)))),"","EWC error")),"")</f>
        <v/>
      </c>
      <c r="M3596" s="242" t="str" cm="1">
        <f t="array" ref="M3596">IF(AND(G3596&lt;&gt;0,G3596&lt;&gt;""),IF(E3596="","",IF(ISNUMBER(MATCH(SUBSTITUTE(E3596," ",""),SUBSTITUTE('Look Up Values'!$I$2:$I$10," ",""),0)),"","State error")),"")</f>
        <v/>
      </c>
      <c r="N3596" s="242" t="str" cm="1">
        <f t="array" ref="N3596">IF(AND(G3596&lt;&gt;0,G3596&lt;&gt;""),IF(F3596="","",IF(ISNUMBER(MATCH(SUBSTITUTE(F3596," ",""),SUBSTITUTE('Look Up Values'!$W$2:$W$30," ",""),0)),"","D&amp;R error")),"")</f>
        <v/>
      </c>
      <c r="O3596" s="256" t="str">
        <f t="shared" si="113"/>
        <v/>
      </c>
    </row>
    <row r="3597" spans="1:15" ht="15.75">
      <c r="A3597" s="250">
        <v>3590</v>
      </c>
      <c r="B3597" s="208"/>
      <c r="C3597" s="49"/>
      <c r="D3597" s="50"/>
      <c r="E3597" s="50"/>
      <c r="F3597" s="50"/>
      <c r="G3597" s="209"/>
      <c r="H3597" s="48"/>
      <c r="I3597" s="457" t="str">
        <f t="shared" si="112"/>
        <v/>
      </c>
      <c r="J3597" s="241" cm="1">
        <f t="array" ref="J3597">SUMPRODUCT(--(K3597:N3597&lt;&gt;"")) + IF(TRIM(O3597)="",0,LEN(O3597)-LEN(SUBSTITUTE(O3597,",",""))+1)</f>
        <v>0</v>
      </c>
      <c r="K3597" s="242" t="str">
        <f>IF(AND(G3597&lt;&gt;0,G3597&lt;&gt;""),IF(B3597="","",IF(ISNUMBER(MATCH(B3597,'Look Up Values'!$B$2:$B$500,0)),"","Dest. error")),"")</f>
        <v/>
      </c>
      <c r="L3597" s="242" t="str">
        <f>IF(AND(G3597&lt;&gt;0,G3597&lt;&gt;""),IF(C3597="","",IF(AND(ISNUMBER(--LEFT(C3597,FIND(" ",C3597&amp;" ")-1)),OR(LEN(LEFT(C3597,FIND(" ",C3597&amp;" ")-1))=6,LEN(LEFT(C3597,FIND(" ",C3597&amp;" ")-1))=7),OR(ISNUMBER(MATCH(LEFT(C3597,FIND(" ",C3597&amp;" ")-1),'Look Up Values'!$G$2:$G$1000,0)),ISNUMBER(MATCH(LEFT(C3597,FIND(" ",C3597&amp;" ")-1),'Look Up Values'!$AE$2:$AE$2000,0)))),"","EWC error")),"")</f>
        <v/>
      </c>
      <c r="M3597" s="242" t="str" cm="1">
        <f t="array" ref="M3597">IF(AND(G3597&lt;&gt;0,G3597&lt;&gt;""),IF(E3597="","",IF(ISNUMBER(MATCH(SUBSTITUTE(E3597," ",""),SUBSTITUTE('Look Up Values'!$I$2:$I$10," ",""),0)),"","State error")),"")</f>
        <v/>
      </c>
      <c r="N3597" s="242" t="str" cm="1">
        <f t="array" ref="N3597">IF(AND(G3597&lt;&gt;0,G3597&lt;&gt;""),IF(F3597="","",IF(ISNUMBER(MATCH(SUBSTITUTE(F3597," ",""),SUBSTITUTE('Look Up Values'!$W$2:$W$30," ",""),0)),"","D&amp;R error")),"")</f>
        <v/>
      </c>
      <c r="O3597" s="256" t="str">
        <f t="shared" si="113"/>
        <v/>
      </c>
    </row>
    <row r="3598" spans="1:15" ht="15.75">
      <c r="A3598" s="250">
        <v>3591</v>
      </c>
      <c r="B3598" s="208"/>
      <c r="C3598" s="49"/>
      <c r="D3598" s="50"/>
      <c r="E3598" s="50"/>
      <c r="F3598" s="50"/>
      <c r="G3598" s="209"/>
      <c r="H3598" s="48"/>
      <c r="I3598" s="457" t="str">
        <f t="shared" si="112"/>
        <v/>
      </c>
      <c r="J3598" s="241" cm="1">
        <f t="array" ref="J3598">SUMPRODUCT(--(K3598:N3598&lt;&gt;"")) + IF(TRIM(O3598)="",0,LEN(O3598)-LEN(SUBSTITUTE(O3598,",",""))+1)</f>
        <v>0</v>
      </c>
      <c r="K3598" s="242" t="str">
        <f>IF(AND(G3598&lt;&gt;0,G3598&lt;&gt;""),IF(B3598="","",IF(ISNUMBER(MATCH(B3598,'Look Up Values'!$B$2:$B$500,0)),"","Dest. error")),"")</f>
        <v/>
      </c>
      <c r="L3598" s="242" t="str">
        <f>IF(AND(G3598&lt;&gt;0,G3598&lt;&gt;""),IF(C3598="","",IF(AND(ISNUMBER(--LEFT(C3598,FIND(" ",C3598&amp;" ")-1)),OR(LEN(LEFT(C3598,FIND(" ",C3598&amp;" ")-1))=6,LEN(LEFT(C3598,FIND(" ",C3598&amp;" ")-1))=7),OR(ISNUMBER(MATCH(LEFT(C3598,FIND(" ",C3598&amp;" ")-1),'Look Up Values'!$G$2:$G$1000,0)),ISNUMBER(MATCH(LEFT(C3598,FIND(" ",C3598&amp;" ")-1),'Look Up Values'!$AE$2:$AE$2000,0)))),"","EWC error")),"")</f>
        <v/>
      </c>
      <c r="M3598" s="242" t="str" cm="1">
        <f t="array" ref="M3598">IF(AND(G3598&lt;&gt;0,G3598&lt;&gt;""),IF(E3598="","",IF(ISNUMBER(MATCH(SUBSTITUTE(E3598," ",""),SUBSTITUTE('Look Up Values'!$I$2:$I$10," ",""),0)),"","State error")),"")</f>
        <v/>
      </c>
      <c r="N3598" s="242" t="str" cm="1">
        <f t="array" ref="N3598">IF(AND(G3598&lt;&gt;0,G3598&lt;&gt;""),IF(F3598="","",IF(ISNUMBER(MATCH(SUBSTITUTE(F3598," ",""),SUBSTITUTE('Look Up Values'!$W$2:$W$30," ",""),0)),"","D&amp;R error")),"")</f>
        <v/>
      </c>
      <c r="O3598" s="256" t="str">
        <f t="shared" si="113"/>
        <v/>
      </c>
    </row>
    <row r="3599" spans="1:15" ht="15.75">
      <c r="A3599" s="250">
        <v>3592</v>
      </c>
      <c r="B3599" s="208"/>
      <c r="C3599" s="49"/>
      <c r="D3599" s="50"/>
      <c r="E3599" s="50"/>
      <c r="F3599" s="50"/>
      <c r="G3599" s="209"/>
      <c r="H3599" s="48"/>
      <c r="I3599" s="457" t="str">
        <f t="shared" si="112"/>
        <v/>
      </c>
      <c r="J3599" s="241" cm="1">
        <f t="array" ref="J3599">SUMPRODUCT(--(K3599:N3599&lt;&gt;"")) + IF(TRIM(O3599)="",0,LEN(O3599)-LEN(SUBSTITUTE(O3599,",",""))+1)</f>
        <v>0</v>
      </c>
      <c r="K3599" s="242" t="str">
        <f>IF(AND(G3599&lt;&gt;0,G3599&lt;&gt;""),IF(B3599="","",IF(ISNUMBER(MATCH(B3599,'Look Up Values'!$B$2:$B$500,0)),"","Dest. error")),"")</f>
        <v/>
      </c>
      <c r="L3599" s="242" t="str">
        <f>IF(AND(G3599&lt;&gt;0,G3599&lt;&gt;""),IF(C3599="","",IF(AND(ISNUMBER(--LEFT(C3599,FIND(" ",C3599&amp;" ")-1)),OR(LEN(LEFT(C3599,FIND(" ",C3599&amp;" ")-1))=6,LEN(LEFT(C3599,FIND(" ",C3599&amp;" ")-1))=7),OR(ISNUMBER(MATCH(LEFT(C3599,FIND(" ",C3599&amp;" ")-1),'Look Up Values'!$G$2:$G$1000,0)),ISNUMBER(MATCH(LEFT(C3599,FIND(" ",C3599&amp;" ")-1),'Look Up Values'!$AE$2:$AE$2000,0)))),"","EWC error")),"")</f>
        <v/>
      </c>
      <c r="M3599" s="242" t="str" cm="1">
        <f t="array" ref="M3599">IF(AND(G3599&lt;&gt;0,G3599&lt;&gt;""),IF(E3599="","",IF(ISNUMBER(MATCH(SUBSTITUTE(E3599," ",""),SUBSTITUTE('Look Up Values'!$I$2:$I$10," ",""),0)),"","State error")),"")</f>
        <v/>
      </c>
      <c r="N3599" s="242" t="str" cm="1">
        <f t="array" ref="N3599">IF(AND(G3599&lt;&gt;0,G3599&lt;&gt;""),IF(F3599="","",IF(ISNUMBER(MATCH(SUBSTITUTE(F3599," ",""),SUBSTITUTE('Look Up Values'!$W$2:$W$30," ",""),0)),"","D&amp;R error")),"")</f>
        <v/>
      </c>
      <c r="O3599" s="256" t="str">
        <f t="shared" si="113"/>
        <v/>
      </c>
    </row>
    <row r="3600" spans="1:15" ht="15.75">
      <c r="A3600" s="250">
        <v>3593</v>
      </c>
      <c r="B3600" s="208"/>
      <c r="C3600" s="49"/>
      <c r="D3600" s="50"/>
      <c r="E3600" s="50"/>
      <c r="F3600" s="50"/>
      <c r="G3600" s="209"/>
      <c r="H3600" s="48"/>
      <c r="I3600" s="457" t="str">
        <f t="shared" si="112"/>
        <v/>
      </c>
      <c r="J3600" s="241" cm="1">
        <f t="array" ref="J3600">SUMPRODUCT(--(K3600:N3600&lt;&gt;"")) + IF(TRIM(O3600)="",0,LEN(O3600)-LEN(SUBSTITUTE(O3600,",",""))+1)</f>
        <v>0</v>
      </c>
      <c r="K3600" s="242" t="str">
        <f>IF(AND(G3600&lt;&gt;0,G3600&lt;&gt;""),IF(B3600="","",IF(ISNUMBER(MATCH(B3600,'Look Up Values'!$B$2:$B$500,0)),"","Dest. error")),"")</f>
        <v/>
      </c>
      <c r="L3600" s="242" t="str">
        <f>IF(AND(G3600&lt;&gt;0,G3600&lt;&gt;""),IF(C3600="","",IF(AND(ISNUMBER(--LEFT(C3600,FIND(" ",C3600&amp;" ")-1)),OR(LEN(LEFT(C3600,FIND(" ",C3600&amp;" ")-1))=6,LEN(LEFT(C3600,FIND(" ",C3600&amp;" ")-1))=7),OR(ISNUMBER(MATCH(LEFT(C3600,FIND(" ",C3600&amp;" ")-1),'Look Up Values'!$G$2:$G$1000,0)),ISNUMBER(MATCH(LEFT(C3600,FIND(" ",C3600&amp;" ")-1),'Look Up Values'!$AE$2:$AE$2000,0)))),"","EWC error")),"")</f>
        <v/>
      </c>
      <c r="M3600" s="242" t="str" cm="1">
        <f t="array" ref="M3600">IF(AND(G3600&lt;&gt;0,G3600&lt;&gt;""),IF(E3600="","",IF(ISNUMBER(MATCH(SUBSTITUTE(E3600," ",""),SUBSTITUTE('Look Up Values'!$I$2:$I$10," ",""),0)),"","State error")),"")</f>
        <v/>
      </c>
      <c r="N3600" s="242" t="str" cm="1">
        <f t="array" ref="N3600">IF(AND(G3600&lt;&gt;0,G3600&lt;&gt;""),IF(F3600="","",IF(ISNUMBER(MATCH(SUBSTITUTE(F3600," ",""),SUBSTITUTE('Look Up Values'!$W$2:$W$30," ",""),0)),"","D&amp;R error")),"")</f>
        <v/>
      </c>
      <c r="O3600" s="256" t="str">
        <f t="shared" si="113"/>
        <v/>
      </c>
    </row>
    <row r="3601" spans="1:15" ht="15.75">
      <c r="A3601" s="250">
        <v>3594</v>
      </c>
      <c r="B3601" s="208"/>
      <c r="C3601" s="49"/>
      <c r="D3601" s="50"/>
      <c r="E3601" s="50"/>
      <c r="F3601" s="50"/>
      <c r="G3601" s="209"/>
      <c r="H3601" s="48"/>
      <c r="I3601" s="457" t="str">
        <f t="shared" si="112"/>
        <v/>
      </c>
      <c r="J3601" s="241" cm="1">
        <f t="array" ref="J3601">SUMPRODUCT(--(K3601:N3601&lt;&gt;"")) + IF(TRIM(O3601)="",0,LEN(O3601)-LEN(SUBSTITUTE(O3601,",",""))+1)</f>
        <v>0</v>
      </c>
      <c r="K3601" s="242" t="str">
        <f>IF(AND(G3601&lt;&gt;0,G3601&lt;&gt;""),IF(B3601="","",IF(ISNUMBER(MATCH(B3601,'Look Up Values'!$B$2:$B$500,0)),"","Dest. error")),"")</f>
        <v/>
      </c>
      <c r="L3601" s="242" t="str">
        <f>IF(AND(G3601&lt;&gt;0,G3601&lt;&gt;""),IF(C3601="","",IF(AND(ISNUMBER(--LEFT(C3601,FIND(" ",C3601&amp;" ")-1)),OR(LEN(LEFT(C3601,FIND(" ",C3601&amp;" ")-1))=6,LEN(LEFT(C3601,FIND(" ",C3601&amp;" ")-1))=7),OR(ISNUMBER(MATCH(LEFT(C3601,FIND(" ",C3601&amp;" ")-1),'Look Up Values'!$G$2:$G$1000,0)),ISNUMBER(MATCH(LEFT(C3601,FIND(" ",C3601&amp;" ")-1),'Look Up Values'!$AE$2:$AE$2000,0)))),"","EWC error")),"")</f>
        <v/>
      </c>
      <c r="M3601" s="242" t="str" cm="1">
        <f t="array" ref="M3601">IF(AND(G3601&lt;&gt;0,G3601&lt;&gt;""),IF(E3601="","",IF(ISNUMBER(MATCH(SUBSTITUTE(E3601," ",""),SUBSTITUTE('Look Up Values'!$I$2:$I$10," ",""),0)),"","State error")),"")</f>
        <v/>
      </c>
      <c r="N3601" s="242" t="str" cm="1">
        <f t="array" ref="N3601">IF(AND(G3601&lt;&gt;0,G3601&lt;&gt;""),IF(F3601="","",IF(ISNUMBER(MATCH(SUBSTITUTE(F3601," ",""),SUBSTITUTE('Look Up Values'!$W$2:$W$30," ",""),0)),"","D&amp;R error")),"")</f>
        <v/>
      </c>
      <c r="O3601" s="256" t="str">
        <f t="shared" si="113"/>
        <v/>
      </c>
    </row>
    <row r="3602" spans="1:15" ht="15.75">
      <c r="A3602" s="250">
        <v>3595</v>
      </c>
      <c r="B3602" s="208"/>
      <c r="C3602" s="49"/>
      <c r="D3602" s="50"/>
      <c r="E3602" s="50"/>
      <c r="F3602" s="50"/>
      <c r="G3602" s="209"/>
      <c r="H3602" s="48"/>
      <c r="I3602" s="457" t="str">
        <f t="shared" si="112"/>
        <v/>
      </c>
      <c r="J3602" s="241" cm="1">
        <f t="array" ref="J3602">SUMPRODUCT(--(K3602:N3602&lt;&gt;"")) + IF(TRIM(O3602)="",0,LEN(O3602)-LEN(SUBSTITUTE(O3602,",",""))+1)</f>
        <v>0</v>
      </c>
      <c r="K3602" s="242" t="str">
        <f>IF(AND(G3602&lt;&gt;0,G3602&lt;&gt;""),IF(B3602="","",IF(ISNUMBER(MATCH(B3602,'Look Up Values'!$B$2:$B$500,0)),"","Dest. error")),"")</f>
        <v/>
      </c>
      <c r="L3602" s="242" t="str">
        <f>IF(AND(G3602&lt;&gt;0,G3602&lt;&gt;""),IF(C3602="","",IF(AND(ISNUMBER(--LEFT(C3602,FIND(" ",C3602&amp;" ")-1)),OR(LEN(LEFT(C3602,FIND(" ",C3602&amp;" ")-1))=6,LEN(LEFT(C3602,FIND(" ",C3602&amp;" ")-1))=7),OR(ISNUMBER(MATCH(LEFT(C3602,FIND(" ",C3602&amp;" ")-1),'Look Up Values'!$G$2:$G$1000,0)),ISNUMBER(MATCH(LEFT(C3602,FIND(" ",C3602&amp;" ")-1),'Look Up Values'!$AE$2:$AE$2000,0)))),"","EWC error")),"")</f>
        <v/>
      </c>
      <c r="M3602" s="242" t="str" cm="1">
        <f t="array" ref="M3602">IF(AND(G3602&lt;&gt;0,G3602&lt;&gt;""),IF(E3602="","",IF(ISNUMBER(MATCH(SUBSTITUTE(E3602," ",""),SUBSTITUTE('Look Up Values'!$I$2:$I$10," ",""),0)),"","State error")),"")</f>
        <v/>
      </c>
      <c r="N3602" s="242" t="str" cm="1">
        <f t="array" ref="N3602">IF(AND(G3602&lt;&gt;0,G3602&lt;&gt;""),IF(F3602="","",IF(ISNUMBER(MATCH(SUBSTITUTE(F3602," ",""),SUBSTITUTE('Look Up Values'!$W$2:$W$30," ",""),0)),"","D&amp;R error")),"")</f>
        <v/>
      </c>
      <c r="O3602" s="256" t="str">
        <f t="shared" si="113"/>
        <v/>
      </c>
    </row>
    <row r="3603" spans="1:15" ht="15.75">
      <c r="A3603" s="250">
        <v>3596</v>
      </c>
      <c r="B3603" s="208"/>
      <c r="C3603" s="49"/>
      <c r="D3603" s="50"/>
      <c r="E3603" s="50"/>
      <c r="F3603" s="50"/>
      <c r="G3603" s="209"/>
      <c r="H3603" s="48"/>
      <c r="I3603" s="457" t="str">
        <f t="shared" si="112"/>
        <v/>
      </c>
      <c r="J3603" s="241" cm="1">
        <f t="array" ref="J3603">SUMPRODUCT(--(K3603:N3603&lt;&gt;"")) + IF(TRIM(O3603)="",0,LEN(O3603)-LEN(SUBSTITUTE(O3603,",",""))+1)</f>
        <v>0</v>
      </c>
      <c r="K3603" s="242" t="str">
        <f>IF(AND(G3603&lt;&gt;0,G3603&lt;&gt;""),IF(B3603="","",IF(ISNUMBER(MATCH(B3603,'Look Up Values'!$B$2:$B$500,0)),"","Dest. error")),"")</f>
        <v/>
      </c>
      <c r="L3603" s="242" t="str">
        <f>IF(AND(G3603&lt;&gt;0,G3603&lt;&gt;""),IF(C3603="","",IF(AND(ISNUMBER(--LEFT(C3603,FIND(" ",C3603&amp;" ")-1)),OR(LEN(LEFT(C3603,FIND(" ",C3603&amp;" ")-1))=6,LEN(LEFT(C3603,FIND(" ",C3603&amp;" ")-1))=7),OR(ISNUMBER(MATCH(LEFT(C3603,FIND(" ",C3603&amp;" ")-1),'Look Up Values'!$G$2:$G$1000,0)),ISNUMBER(MATCH(LEFT(C3603,FIND(" ",C3603&amp;" ")-1),'Look Up Values'!$AE$2:$AE$2000,0)))),"","EWC error")),"")</f>
        <v/>
      </c>
      <c r="M3603" s="242" t="str" cm="1">
        <f t="array" ref="M3603">IF(AND(G3603&lt;&gt;0,G3603&lt;&gt;""),IF(E3603="","",IF(ISNUMBER(MATCH(SUBSTITUTE(E3603," ",""),SUBSTITUTE('Look Up Values'!$I$2:$I$10," ",""),0)),"","State error")),"")</f>
        <v/>
      </c>
      <c r="N3603" s="242" t="str" cm="1">
        <f t="array" ref="N3603">IF(AND(G3603&lt;&gt;0,G3603&lt;&gt;""),IF(F3603="","",IF(ISNUMBER(MATCH(SUBSTITUTE(F3603," ",""),SUBSTITUTE('Look Up Values'!$W$2:$W$30," ",""),0)),"","D&amp;R error")),"")</f>
        <v/>
      </c>
      <c r="O3603" s="256" t="str">
        <f t="shared" si="113"/>
        <v/>
      </c>
    </row>
    <row r="3604" spans="1:15" ht="15.75">
      <c r="A3604" s="250">
        <v>3597</v>
      </c>
      <c r="B3604" s="208"/>
      <c r="C3604" s="49"/>
      <c r="D3604" s="50"/>
      <c r="E3604" s="50"/>
      <c r="F3604" s="50"/>
      <c r="G3604" s="209"/>
      <c r="H3604" s="48"/>
      <c r="I3604" s="457" t="str">
        <f t="shared" si="112"/>
        <v/>
      </c>
      <c r="J3604" s="241" cm="1">
        <f t="array" ref="J3604">SUMPRODUCT(--(K3604:N3604&lt;&gt;"")) + IF(TRIM(O3604)="",0,LEN(O3604)-LEN(SUBSTITUTE(O3604,",",""))+1)</f>
        <v>0</v>
      </c>
      <c r="K3604" s="242" t="str">
        <f>IF(AND(G3604&lt;&gt;0,G3604&lt;&gt;""),IF(B3604="","",IF(ISNUMBER(MATCH(B3604,'Look Up Values'!$B$2:$B$500,0)),"","Dest. error")),"")</f>
        <v/>
      </c>
      <c r="L3604" s="242" t="str">
        <f>IF(AND(G3604&lt;&gt;0,G3604&lt;&gt;""),IF(C3604="","",IF(AND(ISNUMBER(--LEFT(C3604,FIND(" ",C3604&amp;" ")-1)),OR(LEN(LEFT(C3604,FIND(" ",C3604&amp;" ")-1))=6,LEN(LEFT(C3604,FIND(" ",C3604&amp;" ")-1))=7),OR(ISNUMBER(MATCH(LEFT(C3604,FIND(" ",C3604&amp;" ")-1),'Look Up Values'!$G$2:$G$1000,0)),ISNUMBER(MATCH(LEFT(C3604,FIND(" ",C3604&amp;" ")-1),'Look Up Values'!$AE$2:$AE$2000,0)))),"","EWC error")),"")</f>
        <v/>
      </c>
      <c r="M3604" s="242" t="str" cm="1">
        <f t="array" ref="M3604">IF(AND(G3604&lt;&gt;0,G3604&lt;&gt;""),IF(E3604="","",IF(ISNUMBER(MATCH(SUBSTITUTE(E3604," ",""),SUBSTITUTE('Look Up Values'!$I$2:$I$10," ",""),0)),"","State error")),"")</f>
        <v/>
      </c>
      <c r="N3604" s="242" t="str" cm="1">
        <f t="array" ref="N3604">IF(AND(G3604&lt;&gt;0,G3604&lt;&gt;""),IF(F3604="","",IF(ISNUMBER(MATCH(SUBSTITUTE(F3604," ",""),SUBSTITUTE('Look Up Values'!$W$2:$W$30," ",""),0)),"","D&amp;R error")),"")</f>
        <v/>
      </c>
      <c r="O3604" s="256" t="str">
        <f t="shared" si="113"/>
        <v/>
      </c>
    </row>
    <row r="3605" spans="1:15" ht="15.75">
      <c r="A3605" s="250">
        <v>3598</v>
      </c>
      <c r="B3605" s="208"/>
      <c r="C3605" s="49"/>
      <c r="D3605" s="50"/>
      <c r="E3605" s="50"/>
      <c r="F3605" s="50"/>
      <c r="G3605" s="209"/>
      <c r="H3605" s="48"/>
      <c r="I3605" s="457" t="str">
        <f t="shared" si="112"/>
        <v/>
      </c>
      <c r="J3605" s="241" cm="1">
        <f t="array" ref="J3605">SUMPRODUCT(--(K3605:N3605&lt;&gt;"")) + IF(TRIM(O3605)="",0,LEN(O3605)-LEN(SUBSTITUTE(O3605,",",""))+1)</f>
        <v>0</v>
      </c>
      <c r="K3605" s="242" t="str">
        <f>IF(AND(G3605&lt;&gt;0,G3605&lt;&gt;""),IF(B3605="","",IF(ISNUMBER(MATCH(B3605,'Look Up Values'!$B$2:$B$500,0)),"","Dest. error")),"")</f>
        <v/>
      </c>
      <c r="L3605" s="242" t="str">
        <f>IF(AND(G3605&lt;&gt;0,G3605&lt;&gt;""),IF(C3605="","",IF(AND(ISNUMBER(--LEFT(C3605,FIND(" ",C3605&amp;" ")-1)),OR(LEN(LEFT(C3605,FIND(" ",C3605&amp;" ")-1))=6,LEN(LEFT(C3605,FIND(" ",C3605&amp;" ")-1))=7),OR(ISNUMBER(MATCH(LEFT(C3605,FIND(" ",C3605&amp;" ")-1),'Look Up Values'!$G$2:$G$1000,0)),ISNUMBER(MATCH(LEFT(C3605,FIND(" ",C3605&amp;" ")-1),'Look Up Values'!$AE$2:$AE$2000,0)))),"","EWC error")),"")</f>
        <v/>
      </c>
      <c r="M3605" s="242" t="str" cm="1">
        <f t="array" ref="M3605">IF(AND(G3605&lt;&gt;0,G3605&lt;&gt;""),IF(E3605="","",IF(ISNUMBER(MATCH(SUBSTITUTE(E3605," ",""),SUBSTITUTE('Look Up Values'!$I$2:$I$10," ",""),0)),"","State error")),"")</f>
        <v/>
      </c>
      <c r="N3605" s="242" t="str" cm="1">
        <f t="array" ref="N3605">IF(AND(G3605&lt;&gt;0,G3605&lt;&gt;""),IF(F3605="","",IF(ISNUMBER(MATCH(SUBSTITUTE(F3605," ",""),SUBSTITUTE('Look Up Values'!$W$2:$W$30," ",""),0)),"","D&amp;R error")),"")</f>
        <v/>
      </c>
      <c r="O3605" s="256" t="str">
        <f t="shared" si="113"/>
        <v/>
      </c>
    </row>
    <row r="3606" spans="1:15" ht="15.75">
      <c r="A3606" s="250">
        <v>3599</v>
      </c>
      <c r="B3606" s="208"/>
      <c r="C3606" s="49"/>
      <c r="D3606" s="50"/>
      <c r="E3606" s="50"/>
      <c r="F3606" s="50"/>
      <c r="G3606" s="209"/>
      <c r="H3606" s="48"/>
      <c r="I3606" s="457" t="str">
        <f t="shared" si="112"/>
        <v/>
      </c>
      <c r="J3606" s="241" cm="1">
        <f t="array" ref="J3606">SUMPRODUCT(--(K3606:N3606&lt;&gt;"")) + IF(TRIM(O3606)="",0,LEN(O3606)-LEN(SUBSTITUTE(O3606,",",""))+1)</f>
        <v>0</v>
      </c>
      <c r="K3606" s="242" t="str">
        <f>IF(AND(G3606&lt;&gt;0,G3606&lt;&gt;""),IF(B3606="","",IF(ISNUMBER(MATCH(B3606,'Look Up Values'!$B$2:$B$500,0)),"","Dest. error")),"")</f>
        <v/>
      </c>
      <c r="L3606" s="242" t="str">
        <f>IF(AND(G3606&lt;&gt;0,G3606&lt;&gt;""),IF(C3606="","",IF(AND(ISNUMBER(--LEFT(C3606,FIND(" ",C3606&amp;" ")-1)),OR(LEN(LEFT(C3606,FIND(" ",C3606&amp;" ")-1))=6,LEN(LEFT(C3606,FIND(" ",C3606&amp;" ")-1))=7),OR(ISNUMBER(MATCH(LEFT(C3606,FIND(" ",C3606&amp;" ")-1),'Look Up Values'!$G$2:$G$1000,0)),ISNUMBER(MATCH(LEFT(C3606,FIND(" ",C3606&amp;" ")-1),'Look Up Values'!$AE$2:$AE$2000,0)))),"","EWC error")),"")</f>
        <v/>
      </c>
      <c r="M3606" s="242" t="str" cm="1">
        <f t="array" ref="M3606">IF(AND(G3606&lt;&gt;0,G3606&lt;&gt;""),IF(E3606="","",IF(ISNUMBER(MATCH(SUBSTITUTE(E3606," ",""),SUBSTITUTE('Look Up Values'!$I$2:$I$10," ",""),0)),"","State error")),"")</f>
        <v/>
      </c>
      <c r="N3606" s="242" t="str" cm="1">
        <f t="array" ref="N3606">IF(AND(G3606&lt;&gt;0,G3606&lt;&gt;""),IF(F3606="","",IF(ISNUMBER(MATCH(SUBSTITUTE(F3606," ",""),SUBSTITUTE('Look Up Values'!$W$2:$W$30," ",""),0)),"","D&amp;R error")),"")</f>
        <v/>
      </c>
      <c r="O3606" s="256" t="str">
        <f t="shared" si="113"/>
        <v/>
      </c>
    </row>
    <row r="3607" spans="1:15" ht="15.75">
      <c r="A3607" s="250">
        <v>3600</v>
      </c>
      <c r="B3607" s="208"/>
      <c r="C3607" s="49"/>
      <c r="D3607" s="50"/>
      <c r="E3607" s="50"/>
      <c r="F3607" s="50"/>
      <c r="G3607" s="209"/>
      <c r="H3607" s="48"/>
      <c r="I3607" s="457" t="str">
        <f t="shared" si="112"/>
        <v/>
      </c>
      <c r="J3607" s="241" cm="1">
        <f t="array" ref="J3607">SUMPRODUCT(--(K3607:N3607&lt;&gt;"")) + IF(TRIM(O3607)="",0,LEN(O3607)-LEN(SUBSTITUTE(O3607,",",""))+1)</f>
        <v>0</v>
      </c>
      <c r="K3607" s="242" t="str">
        <f>IF(AND(G3607&lt;&gt;0,G3607&lt;&gt;""),IF(B3607="","",IF(ISNUMBER(MATCH(B3607,'Look Up Values'!$B$2:$B$500,0)),"","Dest. error")),"")</f>
        <v/>
      </c>
      <c r="L3607" s="242" t="str">
        <f>IF(AND(G3607&lt;&gt;0,G3607&lt;&gt;""),IF(C3607="","",IF(AND(ISNUMBER(--LEFT(C3607,FIND(" ",C3607&amp;" ")-1)),OR(LEN(LEFT(C3607,FIND(" ",C3607&amp;" ")-1))=6,LEN(LEFT(C3607,FIND(" ",C3607&amp;" ")-1))=7),OR(ISNUMBER(MATCH(LEFT(C3607,FIND(" ",C3607&amp;" ")-1),'Look Up Values'!$G$2:$G$1000,0)),ISNUMBER(MATCH(LEFT(C3607,FIND(" ",C3607&amp;" ")-1),'Look Up Values'!$AE$2:$AE$2000,0)))),"","EWC error")),"")</f>
        <v/>
      </c>
      <c r="M3607" s="242" t="str" cm="1">
        <f t="array" ref="M3607">IF(AND(G3607&lt;&gt;0,G3607&lt;&gt;""),IF(E3607="","",IF(ISNUMBER(MATCH(SUBSTITUTE(E3607," ",""),SUBSTITUTE('Look Up Values'!$I$2:$I$10," ",""),0)),"","State error")),"")</f>
        <v/>
      </c>
      <c r="N3607" s="242" t="str" cm="1">
        <f t="array" ref="N3607">IF(AND(G3607&lt;&gt;0,G3607&lt;&gt;""),IF(F3607="","",IF(ISNUMBER(MATCH(SUBSTITUTE(F3607," ",""),SUBSTITUTE('Look Up Values'!$W$2:$W$30," ",""),0)),"","D&amp;R error")),"")</f>
        <v/>
      </c>
      <c r="O3607" s="256" t="str">
        <f t="shared" si="113"/>
        <v/>
      </c>
    </row>
    <row r="3608" spans="1:15" ht="15.75">
      <c r="A3608" s="250">
        <v>3601</v>
      </c>
      <c r="B3608" s="208"/>
      <c r="C3608" s="49"/>
      <c r="D3608" s="50"/>
      <c r="E3608" s="50"/>
      <c r="F3608" s="50"/>
      <c r="G3608" s="209"/>
      <c r="H3608" s="48"/>
      <c r="I3608" s="457" t="str">
        <f t="shared" si="112"/>
        <v/>
      </c>
      <c r="J3608" s="241" cm="1">
        <f t="array" ref="J3608">SUMPRODUCT(--(K3608:N3608&lt;&gt;"")) + IF(TRIM(O3608)="",0,LEN(O3608)-LEN(SUBSTITUTE(O3608,",",""))+1)</f>
        <v>0</v>
      </c>
      <c r="K3608" s="242" t="str">
        <f>IF(AND(G3608&lt;&gt;0,G3608&lt;&gt;""),IF(B3608="","",IF(ISNUMBER(MATCH(B3608,'Look Up Values'!$B$2:$B$500,0)),"","Dest. error")),"")</f>
        <v/>
      </c>
      <c r="L3608" s="242" t="str">
        <f>IF(AND(G3608&lt;&gt;0,G3608&lt;&gt;""),IF(C3608="","",IF(AND(ISNUMBER(--LEFT(C3608,FIND(" ",C3608&amp;" ")-1)),OR(LEN(LEFT(C3608,FIND(" ",C3608&amp;" ")-1))=6,LEN(LEFT(C3608,FIND(" ",C3608&amp;" ")-1))=7),OR(ISNUMBER(MATCH(LEFT(C3608,FIND(" ",C3608&amp;" ")-1),'Look Up Values'!$G$2:$G$1000,0)),ISNUMBER(MATCH(LEFT(C3608,FIND(" ",C3608&amp;" ")-1),'Look Up Values'!$AE$2:$AE$2000,0)))),"","EWC error")),"")</f>
        <v/>
      </c>
      <c r="M3608" s="242" t="str" cm="1">
        <f t="array" ref="M3608">IF(AND(G3608&lt;&gt;0,G3608&lt;&gt;""),IF(E3608="","",IF(ISNUMBER(MATCH(SUBSTITUTE(E3608," ",""),SUBSTITUTE('Look Up Values'!$I$2:$I$10," ",""),0)),"","State error")),"")</f>
        <v/>
      </c>
      <c r="N3608" s="242" t="str" cm="1">
        <f t="array" ref="N3608">IF(AND(G3608&lt;&gt;0,G3608&lt;&gt;""),IF(F3608="","",IF(ISNUMBER(MATCH(SUBSTITUTE(F3608," ",""),SUBSTITUTE('Look Up Values'!$W$2:$W$30," ",""),0)),"","D&amp;R error")),"")</f>
        <v/>
      </c>
      <c r="O3608" s="256" t="str">
        <f t="shared" si="113"/>
        <v/>
      </c>
    </row>
    <row r="3609" spans="1:15" ht="15.75">
      <c r="A3609" s="250">
        <v>3602</v>
      </c>
      <c r="B3609" s="208"/>
      <c r="C3609" s="49"/>
      <c r="D3609" s="50"/>
      <c r="E3609" s="50"/>
      <c r="F3609" s="50"/>
      <c r="G3609" s="209"/>
      <c r="H3609" s="48"/>
      <c r="I3609" s="457" t="str">
        <f t="shared" si="112"/>
        <v/>
      </c>
      <c r="J3609" s="241" cm="1">
        <f t="array" ref="J3609">SUMPRODUCT(--(K3609:N3609&lt;&gt;"")) + IF(TRIM(O3609)="",0,LEN(O3609)-LEN(SUBSTITUTE(O3609,",",""))+1)</f>
        <v>0</v>
      </c>
      <c r="K3609" s="242" t="str">
        <f>IF(AND(G3609&lt;&gt;0,G3609&lt;&gt;""),IF(B3609="","",IF(ISNUMBER(MATCH(B3609,'Look Up Values'!$B$2:$B$500,0)),"","Dest. error")),"")</f>
        <v/>
      </c>
      <c r="L3609" s="242" t="str">
        <f>IF(AND(G3609&lt;&gt;0,G3609&lt;&gt;""),IF(C3609="","",IF(AND(ISNUMBER(--LEFT(C3609,FIND(" ",C3609&amp;" ")-1)),OR(LEN(LEFT(C3609,FIND(" ",C3609&amp;" ")-1))=6,LEN(LEFT(C3609,FIND(" ",C3609&amp;" ")-1))=7),OR(ISNUMBER(MATCH(LEFT(C3609,FIND(" ",C3609&amp;" ")-1),'Look Up Values'!$G$2:$G$1000,0)),ISNUMBER(MATCH(LEFT(C3609,FIND(" ",C3609&amp;" ")-1),'Look Up Values'!$AE$2:$AE$2000,0)))),"","EWC error")),"")</f>
        <v/>
      </c>
      <c r="M3609" s="242" t="str" cm="1">
        <f t="array" ref="M3609">IF(AND(G3609&lt;&gt;0,G3609&lt;&gt;""),IF(E3609="","",IF(ISNUMBER(MATCH(SUBSTITUTE(E3609," ",""),SUBSTITUTE('Look Up Values'!$I$2:$I$10," ",""),0)),"","State error")),"")</f>
        <v/>
      </c>
      <c r="N3609" s="242" t="str" cm="1">
        <f t="array" ref="N3609">IF(AND(G3609&lt;&gt;0,G3609&lt;&gt;""),IF(F3609="","",IF(ISNUMBER(MATCH(SUBSTITUTE(F3609," ",""),SUBSTITUTE('Look Up Values'!$W$2:$W$30," ",""),0)),"","D&amp;R error")),"")</f>
        <v/>
      </c>
      <c r="O3609" s="256" t="str">
        <f t="shared" si="113"/>
        <v/>
      </c>
    </row>
    <row r="3610" spans="1:15" ht="15.75">
      <c r="A3610" s="250">
        <v>3603</v>
      </c>
      <c r="B3610" s="208"/>
      <c r="C3610" s="49"/>
      <c r="D3610" s="50"/>
      <c r="E3610" s="50"/>
      <c r="F3610" s="50"/>
      <c r="G3610" s="209"/>
      <c r="H3610" s="48"/>
      <c r="I3610" s="457" t="str">
        <f t="shared" si="112"/>
        <v/>
      </c>
      <c r="J3610" s="241" cm="1">
        <f t="array" ref="J3610">SUMPRODUCT(--(K3610:N3610&lt;&gt;"")) + IF(TRIM(O3610)="",0,LEN(O3610)-LEN(SUBSTITUTE(O3610,",",""))+1)</f>
        <v>0</v>
      </c>
      <c r="K3610" s="242" t="str">
        <f>IF(AND(G3610&lt;&gt;0,G3610&lt;&gt;""),IF(B3610="","",IF(ISNUMBER(MATCH(B3610,'Look Up Values'!$B$2:$B$500,0)),"","Dest. error")),"")</f>
        <v/>
      </c>
      <c r="L3610" s="242" t="str">
        <f>IF(AND(G3610&lt;&gt;0,G3610&lt;&gt;""),IF(C3610="","",IF(AND(ISNUMBER(--LEFT(C3610,FIND(" ",C3610&amp;" ")-1)),OR(LEN(LEFT(C3610,FIND(" ",C3610&amp;" ")-1))=6,LEN(LEFT(C3610,FIND(" ",C3610&amp;" ")-1))=7),OR(ISNUMBER(MATCH(LEFT(C3610,FIND(" ",C3610&amp;" ")-1),'Look Up Values'!$G$2:$G$1000,0)),ISNUMBER(MATCH(LEFT(C3610,FIND(" ",C3610&amp;" ")-1),'Look Up Values'!$AE$2:$AE$2000,0)))),"","EWC error")),"")</f>
        <v/>
      </c>
      <c r="M3610" s="242" t="str" cm="1">
        <f t="array" ref="M3610">IF(AND(G3610&lt;&gt;0,G3610&lt;&gt;""),IF(E3610="","",IF(ISNUMBER(MATCH(SUBSTITUTE(E3610," ",""),SUBSTITUTE('Look Up Values'!$I$2:$I$10," ",""),0)),"","State error")),"")</f>
        <v/>
      </c>
      <c r="N3610" s="242" t="str" cm="1">
        <f t="array" ref="N3610">IF(AND(G3610&lt;&gt;0,G3610&lt;&gt;""),IF(F3610="","",IF(ISNUMBER(MATCH(SUBSTITUTE(F3610," ",""),SUBSTITUTE('Look Up Values'!$W$2:$W$30," ",""),0)),"","D&amp;R error")),"")</f>
        <v/>
      </c>
      <c r="O3610" s="256" t="str">
        <f t="shared" si="113"/>
        <v/>
      </c>
    </row>
    <row r="3611" spans="1:15" ht="15.75">
      <c r="A3611" s="250">
        <v>3604</v>
      </c>
      <c r="B3611" s="208"/>
      <c r="C3611" s="49"/>
      <c r="D3611" s="50"/>
      <c r="E3611" s="50"/>
      <c r="F3611" s="50"/>
      <c r="G3611" s="209"/>
      <c r="H3611" s="48"/>
      <c r="I3611" s="457" t="str">
        <f t="shared" si="112"/>
        <v/>
      </c>
      <c r="J3611" s="241" cm="1">
        <f t="array" ref="J3611">SUMPRODUCT(--(K3611:N3611&lt;&gt;"")) + IF(TRIM(O3611)="",0,LEN(O3611)-LEN(SUBSTITUTE(O3611,",",""))+1)</f>
        <v>0</v>
      </c>
      <c r="K3611" s="242" t="str">
        <f>IF(AND(G3611&lt;&gt;0,G3611&lt;&gt;""),IF(B3611="","",IF(ISNUMBER(MATCH(B3611,'Look Up Values'!$B$2:$B$500,0)),"","Dest. error")),"")</f>
        <v/>
      </c>
      <c r="L3611" s="242" t="str">
        <f>IF(AND(G3611&lt;&gt;0,G3611&lt;&gt;""),IF(C3611="","",IF(AND(ISNUMBER(--LEFT(C3611,FIND(" ",C3611&amp;" ")-1)),OR(LEN(LEFT(C3611,FIND(" ",C3611&amp;" ")-1))=6,LEN(LEFT(C3611,FIND(" ",C3611&amp;" ")-1))=7),OR(ISNUMBER(MATCH(LEFT(C3611,FIND(" ",C3611&amp;" ")-1),'Look Up Values'!$G$2:$G$1000,0)),ISNUMBER(MATCH(LEFT(C3611,FIND(" ",C3611&amp;" ")-1),'Look Up Values'!$AE$2:$AE$2000,0)))),"","EWC error")),"")</f>
        <v/>
      </c>
      <c r="M3611" s="242" t="str" cm="1">
        <f t="array" ref="M3611">IF(AND(G3611&lt;&gt;0,G3611&lt;&gt;""),IF(E3611="","",IF(ISNUMBER(MATCH(SUBSTITUTE(E3611," ",""),SUBSTITUTE('Look Up Values'!$I$2:$I$10," ",""),0)),"","State error")),"")</f>
        <v/>
      </c>
      <c r="N3611" s="242" t="str" cm="1">
        <f t="array" ref="N3611">IF(AND(G3611&lt;&gt;0,G3611&lt;&gt;""),IF(F3611="","",IF(ISNUMBER(MATCH(SUBSTITUTE(F3611," ",""),SUBSTITUTE('Look Up Values'!$W$2:$W$30," ",""),0)),"","D&amp;R error")),"")</f>
        <v/>
      </c>
      <c r="O3611" s="256" t="str">
        <f t="shared" si="113"/>
        <v/>
      </c>
    </row>
    <row r="3612" spans="1:15" ht="15.75">
      <c r="A3612" s="250">
        <v>3605</v>
      </c>
      <c r="B3612" s="208"/>
      <c r="C3612" s="49"/>
      <c r="D3612" s="50"/>
      <c r="E3612" s="50"/>
      <c r="F3612" s="50"/>
      <c r="G3612" s="209"/>
      <c r="H3612" s="48"/>
      <c r="I3612" s="457" t="str">
        <f t="shared" si="112"/>
        <v/>
      </c>
      <c r="J3612" s="241" cm="1">
        <f t="array" ref="J3612">SUMPRODUCT(--(K3612:N3612&lt;&gt;"")) + IF(TRIM(O3612)="",0,LEN(O3612)-LEN(SUBSTITUTE(O3612,",",""))+1)</f>
        <v>0</v>
      </c>
      <c r="K3612" s="242" t="str">
        <f>IF(AND(G3612&lt;&gt;0,G3612&lt;&gt;""),IF(B3612="","",IF(ISNUMBER(MATCH(B3612,'Look Up Values'!$B$2:$B$500,0)),"","Dest. error")),"")</f>
        <v/>
      </c>
      <c r="L3612" s="242" t="str">
        <f>IF(AND(G3612&lt;&gt;0,G3612&lt;&gt;""),IF(C3612="","",IF(AND(ISNUMBER(--LEFT(C3612,FIND(" ",C3612&amp;" ")-1)),OR(LEN(LEFT(C3612,FIND(" ",C3612&amp;" ")-1))=6,LEN(LEFT(C3612,FIND(" ",C3612&amp;" ")-1))=7),OR(ISNUMBER(MATCH(LEFT(C3612,FIND(" ",C3612&amp;" ")-1),'Look Up Values'!$G$2:$G$1000,0)),ISNUMBER(MATCH(LEFT(C3612,FIND(" ",C3612&amp;" ")-1),'Look Up Values'!$AE$2:$AE$2000,0)))),"","EWC error")),"")</f>
        <v/>
      </c>
      <c r="M3612" s="242" t="str" cm="1">
        <f t="array" ref="M3612">IF(AND(G3612&lt;&gt;0,G3612&lt;&gt;""),IF(E3612="","",IF(ISNUMBER(MATCH(SUBSTITUTE(E3612," ",""),SUBSTITUTE('Look Up Values'!$I$2:$I$10," ",""),0)),"","State error")),"")</f>
        <v/>
      </c>
      <c r="N3612" s="242" t="str" cm="1">
        <f t="array" ref="N3612">IF(AND(G3612&lt;&gt;0,G3612&lt;&gt;""),IF(F3612="","",IF(ISNUMBER(MATCH(SUBSTITUTE(F3612," ",""),SUBSTITUTE('Look Up Values'!$W$2:$W$30," ",""),0)),"","D&amp;R error")),"")</f>
        <v/>
      </c>
      <c r="O3612" s="256" t="str">
        <f t="shared" si="113"/>
        <v/>
      </c>
    </row>
    <row r="3613" spans="1:15" ht="15.75">
      <c r="A3613" s="250">
        <v>3606</v>
      </c>
      <c r="B3613" s="208"/>
      <c r="C3613" s="49"/>
      <c r="D3613" s="50"/>
      <c r="E3613" s="50"/>
      <c r="F3613" s="50"/>
      <c r="G3613" s="209"/>
      <c r="H3613" s="48"/>
      <c r="I3613" s="457" t="str">
        <f t="shared" si="112"/>
        <v/>
      </c>
      <c r="J3613" s="241" cm="1">
        <f t="array" ref="J3613">SUMPRODUCT(--(K3613:N3613&lt;&gt;"")) + IF(TRIM(O3613)="",0,LEN(O3613)-LEN(SUBSTITUTE(O3613,",",""))+1)</f>
        <v>0</v>
      </c>
      <c r="K3613" s="242" t="str">
        <f>IF(AND(G3613&lt;&gt;0,G3613&lt;&gt;""),IF(B3613="","",IF(ISNUMBER(MATCH(B3613,'Look Up Values'!$B$2:$B$500,0)),"","Dest. error")),"")</f>
        <v/>
      </c>
      <c r="L3613" s="242" t="str">
        <f>IF(AND(G3613&lt;&gt;0,G3613&lt;&gt;""),IF(C3613="","",IF(AND(ISNUMBER(--LEFT(C3613,FIND(" ",C3613&amp;" ")-1)),OR(LEN(LEFT(C3613,FIND(" ",C3613&amp;" ")-1))=6,LEN(LEFT(C3613,FIND(" ",C3613&amp;" ")-1))=7),OR(ISNUMBER(MATCH(LEFT(C3613,FIND(" ",C3613&amp;" ")-1),'Look Up Values'!$G$2:$G$1000,0)),ISNUMBER(MATCH(LEFT(C3613,FIND(" ",C3613&amp;" ")-1),'Look Up Values'!$AE$2:$AE$2000,0)))),"","EWC error")),"")</f>
        <v/>
      </c>
      <c r="M3613" s="242" t="str" cm="1">
        <f t="array" ref="M3613">IF(AND(G3613&lt;&gt;0,G3613&lt;&gt;""),IF(E3613="","",IF(ISNUMBER(MATCH(SUBSTITUTE(E3613," ",""),SUBSTITUTE('Look Up Values'!$I$2:$I$10," ",""),0)),"","State error")),"")</f>
        <v/>
      </c>
      <c r="N3613" s="242" t="str" cm="1">
        <f t="array" ref="N3613">IF(AND(G3613&lt;&gt;0,G3613&lt;&gt;""),IF(F3613="","",IF(ISNUMBER(MATCH(SUBSTITUTE(F3613," ",""),SUBSTITUTE('Look Up Values'!$W$2:$W$30," ",""),0)),"","D&amp;R error")),"")</f>
        <v/>
      </c>
      <c r="O3613" s="256" t="str">
        <f t="shared" si="113"/>
        <v/>
      </c>
    </row>
    <row r="3614" spans="1:15" ht="15.75">
      <c r="A3614" s="250">
        <v>3607</v>
      </c>
      <c r="B3614" s="208"/>
      <c r="C3614" s="49"/>
      <c r="D3614" s="50"/>
      <c r="E3614" s="50"/>
      <c r="F3614" s="50"/>
      <c r="G3614" s="209"/>
      <c r="H3614" s="48"/>
      <c r="I3614" s="457" t="str">
        <f t="shared" si="112"/>
        <v/>
      </c>
      <c r="J3614" s="241" cm="1">
        <f t="array" ref="J3614">SUMPRODUCT(--(K3614:N3614&lt;&gt;"")) + IF(TRIM(O3614)="",0,LEN(O3614)-LEN(SUBSTITUTE(O3614,",",""))+1)</f>
        <v>0</v>
      </c>
      <c r="K3614" s="242" t="str">
        <f>IF(AND(G3614&lt;&gt;0,G3614&lt;&gt;""),IF(B3614="","",IF(ISNUMBER(MATCH(B3614,'Look Up Values'!$B$2:$B$500,0)),"","Dest. error")),"")</f>
        <v/>
      </c>
      <c r="L3614" s="242" t="str">
        <f>IF(AND(G3614&lt;&gt;0,G3614&lt;&gt;""),IF(C3614="","",IF(AND(ISNUMBER(--LEFT(C3614,FIND(" ",C3614&amp;" ")-1)),OR(LEN(LEFT(C3614,FIND(" ",C3614&amp;" ")-1))=6,LEN(LEFT(C3614,FIND(" ",C3614&amp;" ")-1))=7),OR(ISNUMBER(MATCH(LEFT(C3614,FIND(" ",C3614&amp;" ")-1),'Look Up Values'!$G$2:$G$1000,0)),ISNUMBER(MATCH(LEFT(C3614,FIND(" ",C3614&amp;" ")-1),'Look Up Values'!$AE$2:$AE$2000,0)))),"","EWC error")),"")</f>
        <v/>
      </c>
      <c r="M3614" s="242" t="str" cm="1">
        <f t="array" ref="M3614">IF(AND(G3614&lt;&gt;0,G3614&lt;&gt;""),IF(E3614="","",IF(ISNUMBER(MATCH(SUBSTITUTE(E3614," ",""),SUBSTITUTE('Look Up Values'!$I$2:$I$10," ",""),0)),"","State error")),"")</f>
        <v/>
      </c>
      <c r="N3614" s="242" t="str" cm="1">
        <f t="array" ref="N3614">IF(AND(G3614&lt;&gt;0,G3614&lt;&gt;""),IF(F3614="","",IF(ISNUMBER(MATCH(SUBSTITUTE(F3614," ",""),SUBSTITUTE('Look Up Values'!$W$2:$W$30," ",""),0)),"","D&amp;R error")),"")</f>
        <v/>
      </c>
      <c r="O3614" s="256" t="str">
        <f t="shared" si="113"/>
        <v/>
      </c>
    </row>
    <row r="3615" spans="1:15" ht="15.75">
      <c r="A3615" s="250">
        <v>3608</v>
      </c>
      <c r="B3615" s="208"/>
      <c r="C3615" s="49"/>
      <c r="D3615" s="50"/>
      <c r="E3615" s="50"/>
      <c r="F3615" s="50"/>
      <c r="G3615" s="209"/>
      <c r="H3615" s="48"/>
      <c r="I3615" s="457" t="str">
        <f t="shared" si="112"/>
        <v/>
      </c>
      <c r="J3615" s="241" cm="1">
        <f t="array" ref="J3615">SUMPRODUCT(--(K3615:N3615&lt;&gt;"")) + IF(TRIM(O3615)="",0,LEN(O3615)-LEN(SUBSTITUTE(O3615,",",""))+1)</f>
        <v>0</v>
      </c>
      <c r="K3615" s="242" t="str">
        <f>IF(AND(G3615&lt;&gt;0,G3615&lt;&gt;""),IF(B3615="","",IF(ISNUMBER(MATCH(B3615,'Look Up Values'!$B$2:$B$500,0)),"","Dest. error")),"")</f>
        <v/>
      </c>
      <c r="L3615" s="242" t="str">
        <f>IF(AND(G3615&lt;&gt;0,G3615&lt;&gt;""),IF(C3615="","",IF(AND(ISNUMBER(--LEFT(C3615,FIND(" ",C3615&amp;" ")-1)),OR(LEN(LEFT(C3615,FIND(" ",C3615&amp;" ")-1))=6,LEN(LEFT(C3615,FIND(" ",C3615&amp;" ")-1))=7),OR(ISNUMBER(MATCH(LEFT(C3615,FIND(" ",C3615&amp;" ")-1),'Look Up Values'!$G$2:$G$1000,0)),ISNUMBER(MATCH(LEFT(C3615,FIND(" ",C3615&amp;" ")-1),'Look Up Values'!$AE$2:$AE$2000,0)))),"","EWC error")),"")</f>
        <v/>
      </c>
      <c r="M3615" s="242" t="str" cm="1">
        <f t="array" ref="M3615">IF(AND(G3615&lt;&gt;0,G3615&lt;&gt;""),IF(E3615="","",IF(ISNUMBER(MATCH(SUBSTITUTE(E3615," ",""),SUBSTITUTE('Look Up Values'!$I$2:$I$10," ",""),0)),"","State error")),"")</f>
        <v/>
      </c>
      <c r="N3615" s="242" t="str" cm="1">
        <f t="array" ref="N3615">IF(AND(G3615&lt;&gt;0,G3615&lt;&gt;""),IF(F3615="","",IF(ISNUMBER(MATCH(SUBSTITUTE(F3615," ",""),SUBSTITUTE('Look Up Values'!$W$2:$W$30," ",""),0)),"","D&amp;R error")),"")</f>
        <v/>
      </c>
      <c r="O3615" s="256" t="str">
        <f t="shared" si="113"/>
        <v/>
      </c>
    </row>
    <row r="3616" spans="1:15" ht="15.75">
      <c r="A3616" s="250">
        <v>3609</v>
      </c>
      <c r="B3616" s="208"/>
      <c r="C3616" s="49"/>
      <c r="D3616" s="50"/>
      <c r="E3616" s="50"/>
      <c r="F3616" s="50"/>
      <c r="G3616" s="209"/>
      <c r="H3616" s="48"/>
      <c r="I3616" s="457" t="str">
        <f t="shared" si="112"/>
        <v/>
      </c>
      <c r="J3616" s="241" cm="1">
        <f t="array" ref="J3616">SUMPRODUCT(--(K3616:N3616&lt;&gt;"")) + IF(TRIM(O3616)="",0,LEN(O3616)-LEN(SUBSTITUTE(O3616,",",""))+1)</f>
        <v>0</v>
      </c>
      <c r="K3616" s="242" t="str">
        <f>IF(AND(G3616&lt;&gt;0,G3616&lt;&gt;""),IF(B3616="","",IF(ISNUMBER(MATCH(B3616,'Look Up Values'!$B$2:$B$500,0)),"","Dest. error")),"")</f>
        <v/>
      </c>
      <c r="L3616" s="242" t="str">
        <f>IF(AND(G3616&lt;&gt;0,G3616&lt;&gt;""),IF(C3616="","",IF(AND(ISNUMBER(--LEFT(C3616,FIND(" ",C3616&amp;" ")-1)),OR(LEN(LEFT(C3616,FIND(" ",C3616&amp;" ")-1))=6,LEN(LEFT(C3616,FIND(" ",C3616&amp;" ")-1))=7),OR(ISNUMBER(MATCH(LEFT(C3616,FIND(" ",C3616&amp;" ")-1),'Look Up Values'!$G$2:$G$1000,0)),ISNUMBER(MATCH(LEFT(C3616,FIND(" ",C3616&amp;" ")-1),'Look Up Values'!$AE$2:$AE$2000,0)))),"","EWC error")),"")</f>
        <v/>
      </c>
      <c r="M3616" s="242" t="str" cm="1">
        <f t="array" ref="M3616">IF(AND(G3616&lt;&gt;0,G3616&lt;&gt;""),IF(E3616="","",IF(ISNUMBER(MATCH(SUBSTITUTE(E3616," ",""),SUBSTITUTE('Look Up Values'!$I$2:$I$10," ",""),0)),"","State error")),"")</f>
        <v/>
      </c>
      <c r="N3616" s="242" t="str" cm="1">
        <f t="array" ref="N3616">IF(AND(G3616&lt;&gt;0,G3616&lt;&gt;""),IF(F3616="","",IF(ISNUMBER(MATCH(SUBSTITUTE(F3616," ",""),SUBSTITUTE('Look Up Values'!$W$2:$W$30," ",""),0)),"","D&amp;R error")),"")</f>
        <v/>
      </c>
      <c r="O3616" s="256" t="str">
        <f t="shared" si="113"/>
        <v/>
      </c>
    </row>
    <row r="3617" spans="1:15" ht="15.75">
      <c r="A3617" s="250">
        <v>3610</v>
      </c>
      <c r="B3617" s="208"/>
      <c r="C3617" s="49"/>
      <c r="D3617" s="50"/>
      <c r="E3617" s="50"/>
      <c r="F3617" s="50"/>
      <c r="G3617" s="209"/>
      <c r="H3617" s="48"/>
      <c r="I3617" s="457" t="str">
        <f t="shared" si="112"/>
        <v/>
      </c>
      <c r="J3617" s="241" cm="1">
        <f t="array" ref="J3617">SUMPRODUCT(--(K3617:N3617&lt;&gt;"")) + IF(TRIM(O3617)="",0,LEN(O3617)-LEN(SUBSTITUTE(O3617,",",""))+1)</f>
        <v>0</v>
      </c>
      <c r="K3617" s="242" t="str">
        <f>IF(AND(G3617&lt;&gt;0,G3617&lt;&gt;""),IF(B3617="","",IF(ISNUMBER(MATCH(B3617,'Look Up Values'!$B$2:$B$500,0)),"","Dest. error")),"")</f>
        <v/>
      </c>
      <c r="L3617" s="242" t="str">
        <f>IF(AND(G3617&lt;&gt;0,G3617&lt;&gt;""),IF(C3617="","",IF(AND(ISNUMBER(--LEFT(C3617,FIND(" ",C3617&amp;" ")-1)),OR(LEN(LEFT(C3617,FIND(" ",C3617&amp;" ")-1))=6,LEN(LEFT(C3617,FIND(" ",C3617&amp;" ")-1))=7),OR(ISNUMBER(MATCH(LEFT(C3617,FIND(" ",C3617&amp;" ")-1),'Look Up Values'!$G$2:$G$1000,0)),ISNUMBER(MATCH(LEFT(C3617,FIND(" ",C3617&amp;" ")-1),'Look Up Values'!$AE$2:$AE$2000,0)))),"","EWC error")),"")</f>
        <v/>
      </c>
      <c r="M3617" s="242" t="str" cm="1">
        <f t="array" ref="M3617">IF(AND(G3617&lt;&gt;0,G3617&lt;&gt;""),IF(E3617="","",IF(ISNUMBER(MATCH(SUBSTITUTE(E3617," ",""),SUBSTITUTE('Look Up Values'!$I$2:$I$10," ",""),0)),"","State error")),"")</f>
        <v/>
      </c>
      <c r="N3617" s="242" t="str" cm="1">
        <f t="array" ref="N3617">IF(AND(G3617&lt;&gt;0,G3617&lt;&gt;""),IF(F3617="","",IF(ISNUMBER(MATCH(SUBSTITUTE(F3617," ",""),SUBSTITUTE('Look Up Values'!$W$2:$W$30," ",""),0)),"","D&amp;R error")),"")</f>
        <v/>
      </c>
      <c r="O3617" s="256" t="str">
        <f t="shared" si="113"/>
        <v/>
      </c>
    </row>
    <row r="3618" spans="1:15" ht="15.75">
      <c r="A3618" s="250">
        <v>3611</v>
      </c>
      <c r="B3618" s="208"/>
      <c r="C3618" s="49"/>
      <c r="D3618" s="50"/>
      <c r="E3618" s="50"/>
      <c r="F3618" s="50"/>
      <c r="G3618" s="209"/>
      <c r="H3618" s="48"/>
      <c r="I3618" s="457" t="str">
        <f t="shared" si="112"/>
        <v/>
      </c>
      <c r="J3618" s="241" cm="1">
        <f t="array" ref="J3618">SUMPRODUCT(--(K3618:N3618&lt;&gt;"")) + IF(TRIM(O3618)="",0,LEN(O3618)-LEN(SUBSTITUTE(O3618,",",""))+1)</f>
        <v>0</v>
      </c>
      <c r="K3618" s="242" t="str">
        <f>IF(AND(G3618&lt;&gt;0,G3618&lt;&gt;""),IF(B3618="","",IF(ISNUMBER(MATCH(B3618,'Look Up Values'!$B$2:$B$500,0)),"","Dest. error")),"")</f>
        <v/>
      </c>
      <c r="L3618" s="242" t="str">
        <f>IF(AND(G3618&lt;&gt;0,G3618&lt;&gt;""),IF(C3618="","",IF(AND(ISNUMBER(--LEFT(C3618,FIND(" ",C3618&amp;" ")-1)),OR(LEN(LEFT(C3618,FIND(" ",C3618&amp;" ")-1))=6,LEN(LEFT(C3618,FIND(" ",C3618&amp;" ")-1))=7),OR(ISNUMBER(MATCH(LEFT(C3618,FIND(" ",C3618&amp;" ")-1),'Look Up Values'!$G$2:$G$1000,0)),ISNUMBER(MATCH(LEFT(C3618,FIND(" ",C3618&amp;" ")-1),'Look Up Values'!$AE$2:$AE$2000,0)))),"","EWC error")),"")</f>
        <v/>
      </c>
      <c r="M3618" s="242" t="str" cm="1">
        <f t="array" ref="M3618">IF(AND(G3618&lt;&gt;0,G3618&lt;&gt;""),IF(E3618="","",IF(ISNUMBER(MATCH(SUBSTITUTE(E3618," ",""),SUBSTITUTE('Look Up Values'!$I$2:$I$10," ",""),0)),"","State error")),"")</f>
        <v/>
      </c>
      <c r="N3618" s="242" t="str" cm="1">
        <f t="array" ref="N3618">IF(AND(G3618&lt;&gt;0,G3618&lt;&gt;""),IF(F3618="","",IF(ISNUMBER(MATCH(SUBSTITUTE(F3618," ",""),SUBSTITUTE('Look Up Values'!$W$2:$W$30," ",""),0)),"","D&amp;R error")),"")</f>
        <v/>
      </c>
      <c r="O3618" s="256" t="str">
        <f t="shared" si="113"/>
        <v/>
      </c>
    </row>
    <row r="3619" spans="1:15" ht="15.75">
      <c r="A3619" s="250">
        <v>3612</v>
      </c>
      <c r="B3619" s="208"/>
      <c r="C3619" s="49"/>
      <c r="D3619" s="50"/>
      <c r="E3619" s="50"/>
      <c r="F3619" s="50"/>
      <c r="G3619" s="209"/>
      <c r="H3619" s="48"/>
      <c r="I3619" s="457" t="str">
        <f t="shared" si="112"/>
        <v/>
      </c>
      <c r="J3619" s="241" cm="1">
        <f t="array" ref="J3619">SUMPRODUCT(--(K3619:N3619&lt;&gt;"")) + IF(TRIM(O3619)="",0,LEN(O3619)-LEN(SUBSTITUTE(O3619,",",""))+1)</f>
        <v>0</v>
      </c>
      <c r="K3619" s="242" t="str">
        <f>IF(AND(G3619&lt;&gt;0,G3619&lt;&gt;""),IF(B3619="","",IF(ISNUMBER(MATCH(B3619,'Look Up Values'!$B$2:$B$500,0)),"","Dest. error")),"")</f>
        <v/>
      </c>
      <c r="L3619" s="242" t="str">
        <f>IF(AND(G3619&lt;&gt;0,G3619&lt;&gt;""),IF(C3619="","",IF(AND(ISNUMBER(--LEFT(C3619,FIND(" ",C3619&amp;" ")-1)),OR(LEN(LEFT(C3619,FIND(" ",C3619&amp;" ")-1))=6,LEN(LEFT(C3619,FIND(" ",C3619&amp;" ")-1))=7),OR(ISNUMBER(MATCH(LEFT(C3619,FIND(" ",C3619&amp;" ")-1),'Look Up Values'!$G$2:$G$1000,0)),ISNUMBER(MATCH(LEFT(C3619,FIND(" ",C3619&amp;" ")-1),'Look Up Values'!$AE$2:$AE$2000,0)))),"","EWC error")),"")</f>
        <v/>
      </c>
      <c r="M3619" s="242" t="str" cm="1">
        <f t="array" ref="M3619">IF(AND(G3619&lt;&gt;0,G3619&lt;&gt;""),IF(E3619="","",IF(ISNUMBER(MATCH(SUBSTITUTE(E3619," ",""),SUBSTITUTE('Look Up Values'!$I$2:$I$10," ",""),0)),"","State error")),"")</f>
        <v/>
      </c>
      <c r="N3619" s="242" t="str" cm="1">
        <f t="array" ref="N3619">IF(AND(G3619&lt;&gt;0,G3619&lt;&gt;""),IF(F3619="","",IF(ISNUMBER(MATCH(SUBSTITUTE(F3619," ",""),SUBSTITUTE('Look Up Values'!$W$2:$W$30," ",""),0)),"","D&amp;R error")),"")</f>
        <v/>
      </c>
      <c r="O3619" s="256" t="str">
        <f t="shared" si="113"/>
        <v/>
      </c>
    </row>
    <row r="3620" spans="1:15" ht="15.75">
      <c r="A3620" s="250">
        <v>3613</v>
      </c>
      <c r="B3620" s="208"/>
      <c r="C3620" s="49"/>
      <c r="D3620" s="50"/>
      <c r="E3620" s="50"/>
      <c r="F3620" s="50"/>
      <c r="G3620" s="209"/>
      <c r="H3620" s="48"/>
      <c r="I3620" s="457" t="str">
        <f t="shared" si="112"/>
        <v/>
      </c>
      <c r="J3620" s="241" cm="1">
        <f t="array" ref="J3620">SUMPRODUCT(--(K3620:N3620&lt;&gt;"")) + IF(TRIM(O3620)="",0,LEN(O3620)-LEN(SUBSTITUTE(O3620,",",""))+1)</f>
        <v>0</v>
      </c>
      <c r="K3620" s="242" t="str">
        <f>IF(AND(G3620&lt;&gt;0,G3620&lt;&gt;""),IF(B3620="","",IF(ISNUMBER(MATCH(B3620,'Look Up Values'!$B$2:$B$500,0)),"","Dest. error")),"")</f>
        <v/>
      </c>
      <c r="L3620" s="242" t="str">
        <f>IF(AND(G3620&lt;&gt;0,G3620&lt;&gt;""),IF(C3620="","",IF(AND(ISNUMBER(--LEFT(C3620,FIND(" ",C3620&amp;" ")-1)),OR(LEN(LEFT(C3620,FIND(" ",C3620&amp;" ")-1))=6,LEN(LEFT(C3620,FIND(" ",C3620&amp;" ")-1))=7),OR(ISNUMBER(MATCH(LEFT(C3620,FIND(" ",C3620&amp;" ")-1),'Look Up Values'!$G$2:$G$1000,0)),ISNUMBER(MATCH(LEFT(C3620,FIND(" ",C3620&amp;" ")-1),'Look Up Values'!$AE$2:$AE$2000,0)))),"","EWC error")),"")</f>
        <v/>
      </c>
      <c r="M3620" s="242" t="str" cm="1">
        <f t="array" ref="M3620">IF(AND(G3620&lt;&gt;0,G3620&lt;&gt;""),IF(E3620="","",IF(ISNUMBER(MATCH(SUBSTITUTE(E3620," ",""),SUBSTITUTE('Look Up Values'!$I$2:$I$10," ",""),0)),"","State error")),"")</f>
        <v/>
      </c>
      <c r="N3620" s="242" t="str" cm="1">
        <f t="array" ref="N3620">IF(AND(G3620&lt;&gt;0,G3620&lt;&gt;""),IF(F3620="","",IF(ISNUMBER(MATCH(SUBSTITUTE(F3620," ",""),SUBSTITUTE('Look Up Values'!$W$2:$W$30," ",""),0)),"","D&amp;R error")),"")</f>
        <v/>
      </c>
      <c r="O3620" s="256" t="str">
        <f t="shared" si="113"/>
        <v/>
      </c>
    </row>
    <row r="3621" spans="1:15" ht="15.75">
      <c r="A3621" s="250">
        <v>3614</v>
      </c>
      <c r="B3621" s="208"/>
      <c r="C3621" s="49"/>
      <c r="D3621" s="50"/>
      <c r="E3621" s="50"/>
      <c r="F3621" s="50"/>
      <c r="G3621" s="209"/>
      <c r="H3621" s="48"/>
      <c r="I3621" s="457" t="str">
        <f t="shared" si="112"/>
        <v/>
      </c>
      <c r="J3621" s="241" cm="1">
        <f t="array" ref="J3621">SUMPRODUCT(--(K3621:N3621&lt;&gt;"")) + IF(TRIM(O3621)="",0,LEN(O3621)-LEN(SUBSTITUTE(O3621,",",""))+1)</f>
        <v>0</v>
      </c>
      <c r="K3621" s="242" t="str">
        <f>IF(AND(G3621&lt;&gt;0,G3621&lt;&gt;""),IF(B3621="","",IF(ISNUMBER(MATCH(B3621,'Look Up Values'!$B$2:$B$500,0)),"","Dest. error")),"")</f>
        <v/>
      </c>
      <c r="L3621" s="242" t="str">
        <f>IF(AND(G3621&lt;&gt;0,G3621&lt;&gt;""),IF(C3621="","",IF(AND(ISNUMBER(--LEFT(C3621,FIND(" ",C3621&amp;" ")-1)),OR(LEN(LEFT(C3621,FIND(" ",C3621&amp;" ")-1))=6,LEN(LEFT(C3621,FIND(" ",C3621&amp;" ")-1))=7),OR(ISNUMBER(MATCH(LEFT(C3621,FIND(" ",C3621&amp;" ")-1),'Look Up Values'!$G$2:$G$1000,0)),ISNUMBER(MATCH(LEFT(C3621,FIND(" ",C3621&amp;" ")-1),'Look Up Values'!$AE$2:$AE$2000,0)))),"","EWC error")),"")</f>
        <v/>
      </c>
      <c r="M3621" s="242" t="str" cm="1">
        <f t="array" ref="M3621">IF(AND(G3621&lt;&gt;0,G3621&lt;&gt;""),IF(E3621="","",IF(ISNUMBER(MATCH(SUBSTITUTE(E3621," ",""),SUBSTITUTE('Look Up Values'!$I$2:$I$10," ",""),0)),"","State error")),"")</f>
        <v/>
      </c>
      <c r="N3621" s="242" t="str" cm="1">
        <f t="array" ref="N3621">IF(AND(G3621&lt;&gt;0,G3621&lt;&gt;""),IF(F3621="","",IF(ISNUMBER(MATCH(SUBSTITUTE(F3621," ",""),SUBSTITUTE('Look Up Values'!$W$2:$W$30," ",""),0)),"","D&amp;R error")),"")</f>
        <v/>
      </c>
      <c r="O3621" s="256" t="str">
        <f t="shared" si="113"/>
        <v/>
      </c>
    </row>
    <row r="3622" spans="1:15" ht="15.75">
      <c r="A3622" s="250">
        <v>3615</v>
      </c>
      <c r="B3622" s="208"/>
      <c r="C3622" s="49"/>
      <c r="D3622" s="50"/>
      <c r="E3622" s="50"/>
      <c r="F3622" s="50"/>
      <c r="G3622" s="209"/>
      <c r="H3622" s="48"/>
      <c r="I3622" s="457" t="str">
        <f t="shared" si="112"/>
        <v/>
      </c>
      <c r="J3622" s="241" cm="1">
        <f t="array" ref="J3622">SUMPRODUCT(--(K3622:N3622&lt;&gt;"")) + IF(TRIM(O3622)="",0,LEN(O3622)-LEN(SUBSTITUTE(O3622,",",""))+1)</f>
        <v>0</v>
      </c>
      <c r="K3622" s="242" t="str">
        <f>IF(AND(G3622&lt;&gt;0,G3622&lt;&gt;""),IF(B3622="","",IF(ISNUMBER(MATCH(B3622,'Look Up Values'!$B$2:$B$500,0)),"","Dest. error")),"")</f>
        <v/>
      </c>
      <c r="L3622" s="242" t="str">
        <f>IF(AND(G3622&lt;&gt;0,G3622&lt;&gt;""),IF(C3622="","",IF(AND(ISNUMBER(--LEFT(C3622,FIND(" ",C3622&amp;" ")-1)),OR(LEN(LEFT(C3622,FIND(" ",C3622&amp;" ")-1))=6,LEN(LEFT(C3622,FIND(" ",C3622&amp;" ")-1))=7),OR(ISNUMBER(MATCH(LEFT(C3622,FIND(" ",C3622&amp;" ")-1),'Look Up Values'!$G$2:$G$1000,0)),ISNUMBER(MATCH(LEFT(C3622,FIND(" ",C3622&amp;" ")-1),'Look Up Values'!$AE$2:$AE$2000,0)))),"","EWC error")),"")</f>
        <v/>
      </c>
      <c r="M3622" s="242" t="str" cm="1">
        <f t="array" ref="M3622">IF(AND(G3622&lt;&gt;0,G3622&lt;&gt;""),IF(E3622="","",IF(ISNUMBER(MATCH(SUBSTITUTE(E3622," ",""),SUBSTITUTE('Look Up Values'!$I$2:$I$10," ",""),0)),"","State error")),"")</f>
        <v/>
      </c>
      <c r="N3622" s="242" t="str" cm="1">
        <f t="array" ref="N3622">IF(AND(G3622&lt;&gt;0,G3622&lt;&gt;""),IF(F3622="","",IF(ISNUMBER(MATCH(SUBSTITUTE(F3622," ",""),SUBSTITUTE('Look Up Values'!$W$2:$W$30," ",""),0)),"","D&amp;R error")),"")</f>
        <v/>
      </c>
      <c r="O3622" s="256" t="str">
        <f t="shared" si="113"/>
        <v/>
      </c>
    </row>
    <row r="3623" spans="1:15" ht="15.75">
      <c r="A3623" s="250">
        <v>3616</v>
      </c>
      <c r="B3623" s="208"/>
      <c r="C3623" s="49"/>
      <c r="D3623" s="50"/>
      <c r="E3623" s="50"/>
      <c r="F3623" s="50"/>
      <c r="G3623" s="209"/>
      <c r="H3623" s="48"/>
      <c r="I3623" s="457" t="str">
        <f t="shared" si="112"/>
        <v/>
      </c>
      <c r="J3623" s="241" cm="1">
        <f t="array" ref="J3623">SUMPRODUCT(--(K3623:N3623&lt;&gt;"")) + IF(TRIM(O3623)="",0,LEN(O3623)-LEN(SUBSTITUTE(O3623,",",""))+1)</f>
        <v>0</v>
      </c>
      <c r="K3623" s="242" t="str">
        <f>IF(AND(G3623&lt;&gt;0,G3623&lt;&gt;""),IF(B3623="","",IF(ISNUMBER(MATCH(B3623,'Look Up Values'!$B$2:$B$500,0)),"","Dest. error")),"")</f>
        <v/>
      </c>
      <c r="L3623" s="242" t="str">
        <f>IF(AND(G3623&lt;&gt;0,G3623&lt;&gt;""),IF(C3623="","",IF(AND(ISNUMBER(--LEFT(C3623,FIND(" ",C3623&amp;" ")-1)),OR(LEN(LEFT(C3623,FIND(" ",C3623&amp;" ")-1))=6,LEN(LEFT(C3623,FIND(" ",C3623&amp;" ")-1))=7),OR(ISNUMBER(MATCH(LEFT(C3623,FIND(" ",C3623&amp;" ")-1),'Look Up Values'!$G$2:$G$1000,0)),ISNUMBER(MATCH(LEFT(C3623,FIND(" ",C3623&amp;" ")-1),'Look Up Values'!$AE$2:$AE$2000,0)))),"","EWC error")),"")</f>
        <v/>
      </c>
      <c r="M3623" s="242" t="str" cm="1">
        <f t="array" ref="M3623">IF(AND(G3623&lt;&gt;0,G3623&lt;&gt;""),IF(E3623="","",IF(ISNUMBER(MATCH(SUBSTITUTE(E3623," ",""),SUBSTITUTE('Look Up Values'!$I$2:$I$10," ",""),0)),"","State error")),"")</f>
        <v/>
      </c>
      <c r="N3623" s="242" t="str" cm="1">
        <f t="array" ref="N3623">IF(AND(G3623&lt;&gt;0,G3623&lt;&gt;""),IF(F3623="","",IF(ISNUMBER(MATCH(SUBSTITUTE(F3623," ",""),SUBSTITUTE('Look Up Values'!$W$2:$W$30," ",""),0)),"","D&amp;R error")),"")</f>
        <v/>
      </c>
      <c r="O3623" s="256" t="str">
        <f t="shared" si="113"/>
        <v/>
      </c>
    </row>
    <row r="3624" spans="1:15" ht="15.75">
      <c r="A3624" s="250">
        <v>3617</v>
      </c>
      <c r="B3624" s="208"/>
      <c r="C3624" s="49"/>
      <c r="D3624" s="50"/>
      <c r="E3624" s="50"/>
      <c r="F3624" s="50"/>
      <c r="G3624" s="209"/>
      <c r="H3624" s="48"/>
      <c r="I3624" s="457" t="str">
        <f t="shared" si="112"/>
        <v/>
      </c>
      <c r="J3624" s="241" cm="1">
        <f t="array" ref="J3624">SUMPRODUCT(--(K3624:N3624&lt;&gt;"")) + IF(TRIM(O3624)="",0,LEN(O3624)-LEN(SUBSTITUTE(O3624,",",""))+1)</f>
        <v>0</v>
      </c>
      <c r="K3624" s="242" t="str">
        <f>IF(AND(G3624&lt;&gt;0,G3624&lt;&gt;""),IF(B3624="","",IF(ISNUMBER(MATCH(B3624,'Look Up Values'!$B$2:$B$500,0)),"","Dest. error")),"")</f>
        <v/>
      </c>
      <c r="L3624" s="242" t="str">
        <f>IF(AND(G3624&lt;&gt;0,G3624&lt;&gt;""),IF(C3624="","",IF(AND(ISNUMBER(--LEFT(C3624,FIND(" ",C3624&amp;" ")-1)),OR(LEN(LEFT(C3624,FIND(" ",C3624&amp;" ")-1))=6,LEN(LEFT(C3624,FIND(" ",C3624&amp;" ")-1))=7),OR(ISNUMBER(MATCH(LEFT(C3624,FIND(" ",C3624&amp;" ")-1),'Look Up Values'!$G$2:$G$1000,0)),ISNUMBER(MATCH(LEFT(C3624,FIND(" ",C3624&amp;" ")-1),'Look Up Values'!$AE$2:$AE$2000,0)))),"","EWC error")),"")</f>
        <v/>
      </c>
      <c r="M3624" s="242" t="str" cm="1">
        <f t="array" ref="M3624">IF(AND(G3624&lt;&gt;0,G3624&lt;&gt;""),IF(E3624="","",IF(ISNUMBER(MATCH(SUBSTITUTE(E3624," ",""),SUBSTITUTE('Look Up Values'!$I$2:$I$10," ",""),0)),"","State error")),"")</f>
        <v/>
      </c>
      <c r="N3624" s="242" t="str" cm="1">
        <f t="array" ref="N3624">IF(AND(G3624&lt;&gt;0,G3624&lt;&gt;""),IF(F3624="","",IF(ISNUMBER(MATCH(SUBSTITUTE(F3624," ",""),SUBSTITUTE('Look Up Values'!$W$2:$W$30," ",""),0)),"","D&amp;R error")),"")</f>
        <v/>
      </c>
      <c r="O3624" s="256" t="str">
        <f t="shared" si="113"/>
        <v/>
      </c>
    </row>
    <row r="3625" spans="1:15" ht="15.75">
      <c r="A3625" s="250">
        <v>3618</v>
      </c>
      <c r="B3625" s="208"/>
      <c r="C3625" s="49"/>
      <c r="D3625" s="50"/>
      <c r="E3625" s="50"/>
      <c r="F3625" s="50"/>
      <c r="G3625" s="209"/>
      <c r="H3625" s="48"/>
      <c r="I3625" s="457" t="str">
        <f t="shared" si="112"/>
        <v/>
      </c>
      <c r="J3625" s="241" cm="1">
        <f t="array" ref="J3625">SUMPRODUCT(--(K3625:N3625&lt;&gt;"")) + IF(TRIM(O3625)="",0,LEN(O3625)-LEN(SUBSTITUTE(O3625,",",""))+1)</f>
        <v>0</v>
      </c>
      <c r="K3625" s="242" t="str">
        <f>IF(AND(G3625&lt;&gt;0,G3625&lt;&gt;""),IF(B3625="","",IF(ISNUMBER(MATCH(B3625,'Look Up Values'!$B$2:$B$500,0)),"","Dest. error")),"")</f>
        <v/>
      </c>
      <c r="L3625" s="242" t="str">
        <f>IF(AND(G3625&lt;&gt;0,G3625&lt;&gt;""),IF(C3625="","",IF(AND(ISNUMBER(--LEFT(C3625,FIND(" ",C3625&amp;" ")-1)),OR(LEN(LEFT(C3625,FIND(" ",C3625&amp;" ")-1))=6,LEN(LEFT(C3625,FIND(" ",C3625&amp;" ")-1))=7),OR(ISNUMBER(MATCH(LEFT(C3625,FIND(" ",C3625&amp;" ")-1),'Look Up Values'!$G$2:$G$1000,0)),ISNUMBER(MATCH(LEFT(C3625,FIND(" ",C3625&amp;" ")-1),'Look Up Values'!$AE$2:$AE$2000,0)))),"","EWC error")),"")</f>
        <v/>
      </c>
      <c r="M3625" s="242" t="str" cm="1">
        <f t="array" ref="M3625">IF(AND(G3625&lt;&gt;0,G3625&lt;&gt;""),IF(E3625="","",IF(ISNUMBER(MATCH(SUBSTITUTE(E3625," ",""),SUBSTITUTE('Look Up Values'!$I$2:$I$10," ",""),0)),"","State error")),"")</f>
        <v/>
      </c>
      <c r="N3625" s="242" t="str" cm="1">
        <f t="array" ref="N3625">IF(AND(G3625&lt;&gt;0,G3625&lt;&gt;""),IF(F3625="","",IF(ISNUMBER(MATCH(SUBSTITUTE(F3625," ",""),SUBSTITUTE('Look Up Values'!$W$2:$W$30," ",""),0)),"","D&amp;R error")),"")</f>
        <v/>
      </c>
      <c r="O3625" s="256" t="str">
        <f t="shared" si="113"/>
        <v/>
      </c>
    </row>
    <row r="3626" spans="1:15" ht="15.75">
      <c r="A3626" s="250">
        <v>3619</v>
      </c>
      <c r="B3626" s="208"/>
      <c r="C3626" s="49"/>
      <c r="D3626" s="50"/>
      <c r="E3626" s="50"/>
      <c r="F3626" s="50"/>
      <c r="G3626" s="209"/>
      <c r="H3626" s="48"/>
      <c r="I3626" s="457" t="str">
        <f t="shared" si="112"/>
        <v/>
      </c>
      <c r="J3626" s="241" cm="1">
        <f t="array" ref="J3626">SUMPRODUCT(--(K3626:N3626&lt;&gt;"")) + IF(TRIM(O3626)="",0,LEN(O3626)-LEN(SUBSTITUTE(O3626,",",""))+1)</f>
        <v>0</v>
      </c>
      <c r="K3626" s="242" t="str">
        <f>IF(AND(G3626&lt;&gt;0,G3626&lt;&gt;""),IF(B3626="","",IF(ISNUMBER(MATCH(B3626,'Look Up Values'!$B$2:$B$500,0)),"","Dest. error")),"")</f>
        <v/>
      </c>
      <c r="L3626" s="242" t="str">
        <f>IF(AND(G3626&lt;&gt;0,G3626&lt;&gt;""),IF(C3626="","",IF(AND(ISNUMBER(--LEFT(C3626,FIND(" ",C3626&amp;" ")-1)),OR(LEN(LEFT(C3626,FIND(" ",C3626&amp;" ")-1))=6,LEN(LEFT(C3626,FIND(" ",C3626&amp;" ")-1))=7),OR(ISNUMBER(MATCH(LEFT(C3626,FIND(" ",C3626&amp;" ")-1),'Look Up Values'!$G$2:$G$1000,0)),ISNUMBER(MATCH(LEFT(C3626,FIND(" ",C3626&amp;" ")-1),'Look Up Values'!$AE$2:$AE$2000,0)))),"","EWC error")),"")</f>
        <v/>
      </c>
      <c r="M3626" s="242" t="str" cm="1">
        <f t="array" ref="M3626">IF(AND(G3626&lt;&gt;0,G3626&lt;&gt;""),IF(E3626="","",IF(ISNUMBER(MATCH(SUBSTITUTE(E3626," ",""),SUBSTITUTE('Look Up Values'!$I$2:$I$10," ",""),0)),"","State error")),"")</f>
        <v/>
      </c>
      <c r="N3626" s="242" t="str" cm="1">
        <f t="array" ref="N3626">IF(AND(G3626&lt;&gt;0,G3626&lt;&gt;""),IF(F3626="","",IF(ISNUMBER(MATCH(SUBSTITUTE(F3626," ",""),SUBSTITUTE('Look Up Values'!$W$2:$W$30," ",""),0)),"","D&amp;R error")),"")</f>
        <v/>
      </c>
      <c r="O3626" s="256" t="str">
        <f t="shared" si="113"/>
        <v/>
      </c>
    </row>
    <row r="3627" spans="1:15" ht="15.75">
      <c r="A3627" s="250">
        <v>3620</v>
      </c>
      <c r="B3627" s="208"/>
      <c r="C3627" s="49"/>
      <c r="D3627" s="50"/>
      <c r="E3627" s="50"/>
      <c r="F3627" s="50"/>
      <c r="G3627" s="209"/>
      <c r="H3627" s="48"/>
      <c r="I3627" s="457" t="str">
        <f t="shared" si="112"/>
        <v/>
      </c>
      <c r="J3627" s="241" cm="1">
        <f t="array" ref="J3627">SUMPRODUCT(--(K3627:N3627&lt;&gt;"")) + IF(TRIM(O3627)="",0,LEN(O3627)-LEN(SUBSTITUTE(O3627,",",""))+1)</f>
        <v>0</v>
      </c>
      <c r="K3627" s="242" t="str">
        <f>IF(AND(G3627&lt;&gt;0,G3627&lt;&gt;""),IF(B3627="","",IF(ISNUMBER(MATCH(B3627,'Look Up Values'!$B$2:$B$500,0)),"","Dest. error")),"")</f>
        <v/>
      </c>
      <c r="L3627" s="242" t="str">
        <f>IF(AND(G3627&lt;&gt;0,G3627&lt;&gt;""),IF(C3627="","",IF(AND(ISNUMBER(--LEFT(C3627,FIND(" ",C3627&amp;" ")-1)),OR(LEN(LEFT(C3627,FIND(" ",C3627&amp;" ")-1))=6,LEN(LEFT(C3627,FIND(" ",C3627&amp;" ")-1))=7),OR(ISNUMBER(MATCH(LEFT(C3627,FIND(" ",C3627&amp;" ")-1),'Look Up Values'!$G$2:$G$1000,0)),ISNUMBER(MATCH(LEFT(C3627,FIND(" ",C3627&amp;" ")-1),'Look Up Values'!$AE$2:$AE$2000,0)))),"","EWC error")),"")</f>
        <v/>
      </c>
      <c r="M3627" s="242" t="str" cm="1">
        <f t="array" ref="M3627">IF(AND(G3627&lt;&gt;0,G3627&lt;&gt;""),IF(E3627="","",IF(ISNUMBER(MATCH(SUBSTITUTE(E3627," ",""),SUBSTITUTE('Look Up Values'!$I$2:$I$10," ",""),0)),"","State error")),"")</f>
        <v/>
      </c>
      <c r="N3627" s="242" t="str" cm="1">
        <f t="array" ref="N3627">IF(AND(G3627&lt;&gt;0,G3627&lt;&gt;""),IF(F3627="","",IF(ISNUMBER(MATCH(SUBSTITUTE(F3627," ",""),SUBSTITUTE('Look Up Values'!$W$2:$W$30," ",""),0)),"","D&amp;R error")),"")</f>
        <v/>
      </c>
      <c r="O3627" s="256" t="str">
        <f t="shared" si="113"/>
        <v/>
      </c>
    </row>
    <row r="3628" spans="1:15" ht="15.75">
      <c r="A3628" s="250">
        <v>3621</v>
      </c>
      <c r="B3628" s="208"/>
      <c r="C3628" s="49"/>
      <c r="D3628" s="50"/>
      <c r="E3628" s="50"/>
      <c r="F3628" s="50"/>
      <c r="G3628" s="209"/>
      <c r="H3628" s="48"/>
      <c r="I3628" s="457" t="str">
        <f t="shared" si="112"/>
        <v/>
      </c>
      <c r="J3628" s="241" cm="1">
        <f t="array" ref="J3628">SUMPRODUCT(--(K3628:N3628&lt;&gt;"")) + IF(TRIM(O3628)="",0,LEN(O3628)-LEN(SUBSTITUTE(O3628,",",""))+1)</f>
        <v>0</v>
      </c>
      <c r="K3628" s="242" t="str">
        <f>IF(AND(G3628&lt;&gt;0,G3628&lt;&gt;""),IF(B3628="","",IF(ISNUMBER(MATCH(B3628,'Look Up Values'!$B$2:$B$500,0)),"","Dest. error")),"")</f>
        <v/>
      </c>
      <c r="L3628" s="242" t="str">
        <f>IF(AND(G3628&lt;&gt;0,G3628&lt;&gt;""),IF(C3628="","",IF(AND(ISNUMBER(--LEFT(C3628,FIND(" ",C3628&amp;" ")-1)),OR(LEN(LEFT(C3628,FIND(" ",C3628&amp;" ")-1))=6,LEN(LEFT(C3628,FIND(" ",C3628&amp;" ")-1))=7),OR(ISNUMBER(MATCH(LEFT(C3628,FIND(" ",C3628&amp;" ")-1),'Look Up Values'!$G$2:$G$1000,0)),ISNUMBER(MATCH(LEFT(C3628,FIND(" ",C3628&amp;" ")-1),'Look Up Values'!$AE$2:$AE$2000,0)))),"","EWC error")),"")</f>
        <v/>
      </c>
      <c r="M3628" s="242" t="str" cm="1">
        <f t="array" ref="M3628">IF(AND(G3628&lt;&gt;0,G3628&lt;&gt;""),IF(E3628="","",IF(ISNUMBER(MATCH(SUBSTITUTE(E3628," ",""),SUBSTITUTE('Look Up Values'!$I$2:$I$10," ",""),0)),"","State error")),"")</f>
        <v/>
      </c>
      <c r="N3628" s="242" t="str" cm="1">
        <f t="array" ref="N3628">IF(AND(G3628&lt;&gt;0,G3628&lt;&gt;""),IF(F3628="","",IF(ISNUMBER(MATCH(SUBSTITUTE(F3628," ",""),SUBSTITUTE('Look Up Values'!$W$2:$W$30," ",""),0)),"","D&amp;R error")),"")</f>
        <v/>
      </c>
      <c r="O3628" s="256" t="str">
        <f t="shared" si="113"/>
        <v/>
      </c>
    </row>
    <row r="3629" spans="1:15" ht="15.75">
      <c r="A3629" s="250">
        <v>3622</v>
      </c>
      <c r="B3629" s="208"/>
      <c r="C3629" s="49"/>
      <c r="D3629" s="50"/>
      <c r="E3629" s="50"/>
      <c r="F3629" s="50"/>
      <c r="G3629" s="209"/>
      <c r="H3629" s="48"/>
      <c r="I3629" s="457" t="str">
        <f t="shared" si="112"/>
        <v/>
      </c>
      <c r="J3629" s="241" cm="1">
        <f t="array" ref="J3629">SUMPRODUCT(--(K3629:N3629&lt;&gt;"")) + IF(TRIM(O3629)="",0,LEN(O3629)-LEN(SUBSTITUTE(O3629,",",""))+1)</f>
        <v>0</v>
      </c>
      <c r="K3629" s="242" t="str">
        <f>IF(AND(G3629&lt;&gt;0,G3629&lt;&gt;""),IF(B3629="","",IF(ISNUMBER(MATCH(B3629,'Look Up Values'!$B$2:$B$500,0)),"","Dest. error")),"")</f>
        <v/>
      </c>
      <c r="L3629" s="242" t="str">
        <f>IF(AND(G3629&lt;&gt;0,G3629&lt;&gt;""),IF(C3629="","",IF(AND(ISNUMBER(--LEFT(C3629,FIND(" ",C3629&amp;" ")-1)),OR(LEN(LEFT(C3629,FIND(" ",C3629&amp;" ")-1))=6,LEN(LEFT(C3629,FIND(" ",C3629&amp;" ")-1))=7),OR(ISNUMBER(MATCH(LEFT(C3629,FIND(" ",C3629&amp;" ")-1),'Look Up Values'!$G$2:$G$1000,0)),ISNUMBER(MATCH(LEFT(C3629,FIND(" ",C3629&amp;" ")-1),'Look Up Values'!$AE$2:$AE$2000,0)))),"","EWC error")),"")</f>
        <v/>
      </c>
      <c r="M3629" s="242" t="str" cm="1">
        <f t="array" ref="M3629">IF(AND(G3629&lt;&gt;0,G3629&lt;&gt;""),IF(E3629="","",IF(ISNUMBER(MATCH(SUBSTITUTE(E3629," ",""),SUBSTITUTE('Look Up Values'!$I$2:$I$10," ",""),0)),"","State error")),"")</f>
        <v/>
      </c>
      <c r="N3629" s="242" t="str" cm="1">
        <f t="array" ref="N3629">IF(AND(G3629&lt;&gt;0,G3629&lt;&gt;""),IF(F3629="","",IF(ISNUMBER(MATCH(SUBSTITUTE(F3629," ",""),SUBSTITUTE('Look Up Values'!$W$2:$W$30," ",""),0)),"","D&amp;R error")),"")</f>
        <v/>
      </c>
      <c r="O3629" s="256" t="str">
        <f t="shared" si="113"/>
        <v/>
      </c>
    </row>
    <row r="3630" spans="1:15" ht="15.75">
      <c r="A3630" s="250">
        <v>3623</v>
      </c>
      <c r="B3630" s="208"/>
      <c r="C3630" s="49"/>
      <c r="D3630" s="50"/>
      <c r="E3630" s="50"/>
      <c r="F3630" s="50"/>
      <c r="G3630" s="209"/>
      <c r="H3630" s="48"/>
      <c r="I3630" s="457" t="str">
        <f t="shared" si="112"/>
        <v/>
      </c>
      <c r="J3630" s="241" cm="1">
        <f t="array" ref="J3630">SUMPRODUCT(--(K3630:N3630&lt;&gt;"")) + IF(TRIM(O3630)="",0,LEN(O3630)-LEN(SUBSTITUTE(O3630,",",""))+1)</f>
        <v>0</v>
      </c>
      <c r="K3630" s="242" t="str">
        <f>IF(AND(G3630&lt;&gt;0,G3630&lt;&gt;""),IF(B3630="","",IF(ISNUMBER(MATCH(B3630,'Look Up Values'!$B$2:$B$500,0)),"","Dest. error")),"")</f>
        <v/>
      </c>
      <c r="L3630" s="242" t="str">
        <f>IF(AND(G3630&lt;&gt;0,G3630&lt;&gt;""),IF(C3630="","",IF(AND(ISNUMBER(--LEFT(C3630,FIND(" ",C3630&amp;" ")-1)),OR(LEN(LEFT(C3630,FIND(" ",C3630&amp;" ")-1))=6,LEN(LEFT(C3630,FIND(" ",C3630&amp;" ")-1))=7),OR(ISNUMBER(MATCH(LEFT(C3630,FIND(" ",C3630&amp;" ")-1),'Look Up Values'!$G$2:$G$1000,0)),ISNUMBER(MATCH(LEFT(C3630,FIND(" ",C3630&amp;" ")-1),'Look Up Values'!$AE$2:$AE$2000,0)))),"","EWC error")),"")</f>
        <v/>
      </c>
      <c r="M3630" s="242" t="str" cm="1">
        <f t="array" ref="M3630">IF(AND(G3630&lt;&gt;0,G3630&lt;&gt;""),IF(E3630="","",IF(ISNUMBER(MATCH(SUBSTITUTE(E3630," ",""),SUBSTITUTE('Look Up Values'!$I$2:$I$10," ",""),0)),"","State error")),"")</f>
        <v/>
      </c>
      <c r="N3630" s="242" t="str" cm="1">
        <f t="array" ref="N3630">IF(AND(G3630&lt;&gt;0,G3630&lt;&gt;""),IF(F3630="","",IF(ISNUMBER(MATCH(SUBSTITUTE(F3630," ",""),SUBSTITUTE('Look Up Values'!$W$2:$W$30," ",""),0)),"","D&amp;R error")),"")</f>
        <v/>
      </c>
      <c r="O3630" s="256" t="str">
        <f t="shared" si="113"/>
        <v/>
      </c>
    </row>
    <row r="3631" spans="1:15" ht="15.75">
      <c r="A3631" s="250">
        <v>3624</v>
      </c>
      <c r="B3631" s="208"/>
      <c r="C3631" s="49"/>
      <c r="D3631" s="50"/>
      <c r="E3631" s="50"/>
      <c r="F3631" s="50"/>
      <c r="G3631" s="209"/>
      <c r="H3631" s="48"/>
      <c r="I3631" s="457" t="str">
        <f t="shared" si="112"/>
        <v/>
      </c>
      <c r="J3631" s="241" cm="1">
        <f t="array" ref="J3631">SUMPRODUCT(--(K3631:N3631&lt;&gt;"")) + IF(TRIM(O3631)="",0,LEN(O3631)-LEN(SUBSTITUTE(O3631,",",""))+1)</f>
        <v>0</v>
      </c>
      <c r="K3631" s="242" t="str">
        <f>IF(AND(G3631&lt;&gt;0,G3631&lt;&gt;""),IF(B3631="","",IF(ISNUMBER(MATCH(B3631,'Look Up Values'!$B$2:$B$500,0)),"","Dest. error")),"")</f>
        <v/>
      </c>
      <c r="L3631" s="242" t="str">
        <f>IF(AND(G3631&lt;&gt;0,G3631&lt;&gt;""),IF(C3631="","",IF(AND(ISNUMBER(--LEFT(C3631,FIND(" ",C3631&amp;" ")-1)),OR(LEN(LEFT(C3631,FIND(" ",C3631&amp;" ")-1))=6,LEN(LEFT(C3631,FIND(" ",C3631&amp;" ")-1))=7),OR(ISNUMBER(MATCH(LEFT(C3631,FIND(" ",C3631&amp;" ")-1),'Look Up Values'!$G$2:$G$1000,0)),ISNUMBER(MATCH(LEFT(C3631,FIND(" ",C3631&amp;" ")-1),'Look Up Values'!$AE$2:$AE$2000,0)))),"","EWC error")),"")</f>
        <v/>
      </c>
      <c r="M3631" s="242" t="str" cm="1">
        <f t="array" ref="M3631">IF(AND(G3631&lt;&gt;0,G3631&lt;&gt;""),IF(E3631="","",IF(ISNUMBER(MATCH(SUBSTITUTE(E3631," ",""),SUBSTITUTE('Look Up Values'!$I$2:$I$10," ",""),0)),"","State error")),"")</f>
        <v/>
      </c>
      <c r="N3631" s="242" t="str" cm="1">
        <f t="array" ref="N3631">IF(AND(G3631&lt;&gt;0,G3631&lt;&gt;""),IF(F3631="","",IF(ISNUMBER(MATCH(SUBSTITUTE(F3631," ",""),SUBSTITUTE('Look Up Values'!$W$2:$W$30," ",""),0)),"","D&amp;R error")),"")</f>
        <v/>
      </c>
      <c r="O3631" s="256" t="str">
        <f t="shared" si="113"/>
        <v/>
      </c>
    </row>
    <row r="3632" spans="1:15" ht="15.75">
      <c r="A3632" s="250">
        <v>3625</v>
      </c>
      <c r="B3632" s="208"/>
      <c r="C3632" s="49"/>
      <c r="D3632" s="50"/>
      <c r="E3632" s="50"/>
      <c r="F3632" s="50"/>
      <c r="G3632" s="209"/>
      <c r="H3632" s="48"/>
      <c r="I3632" s="457" t="str">
        <f t="shared" si="112"/>
        <v/>
      </c>
      <c r="J3632" s="241" cm="1">
        <f t="array" ref="J3632">SUMPRODUCT(--(K3632:N3632&lt;&gt;"")) + IF(TRIM(O3632)="",0,LEN(O3632)-LEN(SUBSTITUTE(O3632,",",""))+1)</f>
        <v>0</v>
      </c>
      <c r="K3632" s="242" t="str">
        <f>IF(AND(G3632&lt;&gt;0,G3632&lt;&gt;""),IF(B3632="","",IF(ISNUMBER(MATCH(B3632,'Look Up Values'!$B$2:$B$500,0)),"","Dest. error")),"")</f>
        <v/>
      </c>
      <c r="L3632" s="242" t="str">
        <f>IF(AND(G3632&lt;&gt;0,G3632&lt;&gt;""),IF(C3632="","",IF(AND(ISNUMBER(--LEFT(C3632,FIND(" ",C3632&amp;" ")-1)),OR(LEN(LEFT(C3632,FIND(" ",C3632&amp;" ")-1))=6,LEN(LEFT(C3632,FIND(" ",C3632&amp;" ")-1))=7),OR(ISNUMBER(MATCH(LEFT(C3632,FIND(" ",C3632&amp;" ")-1),'Look Up Values'!$G$2:$G$1000,0)),ISNUMBER(MATCH(LEFT(C3632,FIND(" ",C3632&amp;" ")-1),'Look Up Values'!$AE$2:$AE$2000,0)))),"","EWC error")),"")</f>
        <v/>
      </c>
      <c r="M3632" s="242" t="str" cm="1">
        <f t="array" ref="M3632">IF(AND(G3632&lt;&gt;0,G3632&lt;&gt;""),IF(E3632="","",IF(ISNUMBER(MATCH(SUBSTITUTE(E3632," ",""),SUBSTITUTE('Look Up Values'!$I$2:$I$10," ",""),0)),"","State error")),"")</f>
        <v/>
      </c>
      <c r="N3632" s="242" t="str" cm="1">
        <f t="array" ref="N3632">IF(AND(G3632&lt;&gt;0,G3632&lt;&gt;""),IF(F3632="","",IF(ISNUMBER(MATCH(SUBSTITUTE(F3632," ",""),SUBSTITUTE('Look Up Values'!$W$2:$W$30," ",""),0)),"","D&amp;R error")),"")</f>
        <v/>
      </c>
      <c r="O3632" s="256" t="str">
        <f t="shared" si="113"/>
        <v/>
      </c>
    </row>
    <row r="3633" spans="1:15" ht="15.75">
      <c r="A3633" s="250">
        <v>3626</v>
      </c>
      <c r="B3633" s="208"/>
      <c r="C3633" s="49"/>
      <c r="D3633" s="50"/>
      <c r="E3633" s="50"/>
      <c r="F3633" s="50"/>
      <c r="G3633" s="209"/>
      <c r="H3633" s="48"/>
      <c r="I3633" s="457" t="str">
        <f t="shared" si="112"/>
        <v/>
      </c>
      <c r="J3633" s="241" cm="1">
        <f t="array" ref="J3633">SUMPRODUCT(--(K3633:N3633&lt;&gt;"")) + IF(TRIM(O3633)="",0,LEN(O3633)-LEN(SUBSTITUTE(O3633,",",""))+1)</f>
        <v>0</v>
      </c>
      <c r="K3633" s="242" t="str">
        <f>IF(AND(G3633&lt;&gt;0,G3633&lt;&gt;""),IF(B3633="","",IF(ISNUMBER(MATCH(B3633,'Look Up Values'!$B$2:$B$500,0)),"","Dest. error")),"")</f>
        <v/>
      </c>
      <c r="L3633" s="242" t="str">
        <f>IF(AND(G3633&lt;&gt;0,G3633&lt;&gt;""),IF(C3633="","",IF(AND(ISNUMBER(--LEFT(C3633,FIND(" ",C3633&amp;" ")-1)),OR(LEN(LEFT(C3633,FIND(" ",C3633&amp;" ")-1))=6,LEN(LEFT(C3633,FIND(" ",C3633&amp;" ")-1))=7),OR(ISNUMBER(MATCH(LEFT(C3633,FIND(" ",C3633&amp;" ")-1),'Look Up Values'!$G$2:$G$1000,0)),ISNUMBER(MATCH(LEFT(C3633,FIND(" ",C3633&amp;" ")-1),'Look Up Values'!$AE$2:$AE$2000,0)))),"","EWC error")),"")</f>
        <v/>
      </c>
      <c r="M3633" s="242" t="str" cm="1">
        <f t="array" ref="M3633">IF(AND(G3633&lt;&gt;0,G3633&lt;&gt;""),IF(E3633="","",IF(ISNUMBER(MATCH(SUBSTITUTE(E3633," ",""),SUBSTITUTE('Look Up Values'!$I$2:$I$10," ",""),0)),"","State error")),"")</f>
        <v/>
      </c>
      <c r="N3633" s="242" t="str" cm="1">
        <f t="array" ref="N3633">IF(AND(G3633&lt;&gt;0,G3633&lt;&gt;""),IF(F3633="","",IF(ISNUMBER(MATCH(SUBSTITUTE(F3633," ",""),SUBSTITUTE('Look Up Values'!$W$2:$W$30," ",""),0)),"","D&amp;R error")),"")</f>
        <v/>
      </c>
      <c r="O3633" s="256" t="str">
        <f t="shared" si="113"/>
        <v/>
      </c>
    </row>
    <row r="3634" spans="1:15" ht="15.75">
      <c r="A3634" s="250">
        <v>3627</v>
      </c>
      <c r="B3634" s="208"/>
      <c r="C3634" s="49"/>
      <c r="D3634" s="50"/>
      <c r="E3634" s="50"/>
      <c r="F3634" s="50"/>
      <c r="G3634" s="209"/>
      <c r="H3634" s="48"/>
      <c r="I3634" s="457" t="str">
        <f t="shared" si="112"/>
        <v/>
      </c>
      <c r="J3634" s="241" cm="1">
        <f t="array" ref="J3634">SUMPRODUCT(--(K3634:N3634&lt;&gt;"")) + IF(TRIM(O3634)="",0,LEN(O3634)-LEN(SUBSTITUTE(O3634,",",""))+1)</f>
        <v>0</v>
      </c>
      <c r="K3634" s="242" t="str">
        <f>IF(AND(G3634&lt;&gt;0,G3634&lt;&gt;""),IF(B3634="","",IF(ISNUMBER(MATCH(B3634,'Look Up Values'!$B$2:$B$500,0)),"","Dest. error")),"")</f>
        <v/>
      </c>
      <c r="L3634" s="242" t="str">
        <f>IF(AND(G3634&lt;&gt;0,G3634&lt;&gt;""),IF(C3634="","",IF(AND(ISNUMBER(--LEFT(C3634,FIND(" ",C3634&amp;" ")-1)),OR(LEN(LEFT(C3634,FIND(" ",C3634&amp;" ")-1))=6,LEN(LEFT(C3634,FIND(" ",C3634&amp;" ")-1))=7),OR(ISNUMBER(MATCH(LEFT(C3634,FIND(" ",C3634&amp;" ")-1),'Look Up Values'!$G$2:$G$1000,0)),ISNUMBER(MATCH(LEFT(C3634,FIND(" ",C3634&amp;" ")-1),'Look Up Values'!$AE$2:$AE$2000,0)))),"","EWC error")),"")</f>
        <v/>
      </c>
      <c r="M3634" s="242" t="str" cm="1">
        <f t="array" ref="M3634">IF(AND(G3634&lt;&gt;0,G3634&lt;&gt;""),IF(E3634="","",IF(ISNUMBER(MATCH(SUBSTITUTE(E3634," ",""),SUBSTITUTE('Look Up Values'!$I$2:$I$10," ",""),0)),"","State error")),"")</f>
        <v/>
      </c>
      <c r="N3634" s="242" t="str" cm="1">
        <f t="array" ref="N3634">IF(AND(G3634&lt;&gt;0,G3634&lt;&gt;""),IF(F3634="","",IF(ISNUMBER(MATCH(SUBSTITUTE(F3634," ",""),SUBSTITUTE('Look Up Values'!$W$2:$W$30," ",""),0)),"","D&amp;R error")),"")</f>
        <v/>
      </c>
      <c r="O3634" s="256" t="str">
        <f t="shared" si="113"/>
        <v/>
      </c>
    </row>
    <row r="3635" spans="1:15" ht="15.75">
      <c r="A3635" s="250">
        <v>3628</v>
      </c>
      <c r="B3635" s="208"/>
      <c r="C3635" s="49"/>
      <c r="D3635" s="50"/>
      <c r="E3635" s="50"/>
      <c r="F3635" s="50"/>
      <c r="G3635" s="209"/>
      <c r="H3635" s="48"/>
      <c r="I3635" s="457" t="str">
        <f t="shared" si="112"/>
        <v/>
      </c>
      <c r="J3635" s="241" cm="1">
        <f t="array" ref="J3635">SUMPRODUCT(--(K3635:N3635&lt;&gt;"")) + IF(TRIM(O3635)="",0,LEN(O3635)-LEN(SUBSTITUTE(O3635,",",""))+1)</f>
        <v>0</v>
      </c>
      <c r="K3635" s="242" t="str">
        <f>IF(AND(G3635&lt;&gt;0,G3635&lt;&gt;""),IF(B3635="","",IF(ISNUMBER(MATCH(B3635,'Look Up Values'!$B$2:$B$500,0)),"","Dest. error")),"")</f>
        <v/>
      </c>
      <c r="L3635" s="242" t="str">
        <f>IF(AND(G3635&lt;&gt;0,G3635&lt;&gt;""),IF(C3635="","",IF(AND(ISNUMBER(--LEFT(C3635,FIND(" ",C3635&amp;" ")-1)),OR(LEN(LEFT(C3635,FIND(" ",C3635&amp;" ")-1))=6,LEN(LEFT(C3635,FIND(" ",C3635&amp;" ")-1))=7),OR(ISNUMBER(MATCH(LEFT(C3635,FIND(" ",C3635&amp;" ")-1),'Look Up Values'!$G$2:$G$1000,0)),ISNUMBER(MATCH(LEFT(C3635,FIND(" ",C3635&amp;" ")-1),'Look Up Values'!$AE$2:$AE$2000,0)))),"","EWC error")),"")</f>
        <v/>
      </c>
      <c r="M3635" s="242" t="str" cm="1">
        <f t="array" ref="M3635">IF(AND(G3635&lt;&gt;0,G3635&lt;&gt;""),IF(E3635="","",IF(ISNUMBER(MATCH(SUBSTITUTE(E3635," ",""),SUBSTITUTE('Look Up Values'!$I$2:$I$10," ",""),0)),"","State error")),"")</f>
        <v/>
      </c>
      <c r="N3635" s="242" t="str" cm="1">
        <f t="array" ref="N3635">IF(AND(G3635&lt;&gt;0,G3635&lt;&gt;""),IF(F3635="","",IF(ISNUMBER(MATCH(SUBSTITUTE(F3635," ",""),SUBSTITUTE('Look Up Values'!$W$2:$W$30," ",""),0)),"","D&amp;R error")),"")</f>
        <v/>
      </c>
      <c r="O3635" s="256" t="str">
        <f t="shared" si="113"/>
        <v/>
      </c>
    </row>
    <row r="3636" spans="1:15" ht="15.75">
      <c r="A3636" s="250">
        <v>3629</v>
      </c>
      <c r="B3636" s="208"/>
      <c r="C3636" s="49"/>
      <c r="D3636" s="50"/>
      <c r="E3636" s="50"/>
      <c r="F3636" s="50"/>
      <c r="G3636" s="209"/>
      <c r="H3636" s="48"/>
      <c r="I3636" s="457" t="str">
        <f t="shared" si="112"/>
        <v/>
      </c>
      <c r="J3636" s="241" cm="1">
        <f t="array" ref="J3636">SUMPRODUCT(--(K3636:N3636&lt;&gt;"")) + IF(TRIM(O3636)="",0,LEN(O3636)-LEN(SUBSTITUTE(O3636,",",""))+1)</f>
        <v>0</v>
      </c>
      <c r="K3636" s="242" t="str">
        <f>IF(AND(G3636&lt;&gt;0,G3636&lt;&gt;""),IF(B3636="","",IF(ISNUMBER(MATCH(B3636,'Look Up Values'!$B$2:$B$500,0)),"","Dest. error")),"")</f>
        <v/>
      </c>
      <c r="L3636" s="242" t="str">
        <f>IF(AND(G3636&lt;&gt;0,G3636&lt;&gt;""),IF(C3636="","",IF(AND(ISNUMBER(--LEFT(C3636,FIND(" ",C3636&amp;" ")-1)),OR(LEN(LEFT(C3636,FIND(" ",C3636&amp;" ")-1))=6,LEN(LEFT(C3636,FIND(" ",C3636&amp;" ")-1))=7),OR(ISNUMBER(MATCH(LEFT(C3636,FIND(" ",C3636&amp;" ")-1),'Look Up Values'!$G$2:$G$1000,0)),ISNUMBER(MATCH(LEFT(C3636,FIND(" ",C3636&amp;" ")-1),'Look Up Values'!$AE$2:$AE$2000,0)))),"","EWC error")),"")</f>
        <v/>
      </c>
      <c r="M3636" s="242" t="str" cm="1">
        <f t="array" ref="M3636">IF(AND(G3636&lt;&gt;0,G3636&lt;&gt;""),IF(E3636="","",IF(ISNUMBER(MATCH(SUBSTITUTE(E3636," ",""),SUBSTITUTE('Look Up Values'!$I$2:$I$10," ",""),0)),"","State error")),"")</f>
        <v/>
      </c>
      <c r="N3636" s="242" t="str" cm="1">
        <f t="array" ref="N3636">IF(AND(G3636&lt;&gt;0,G3636&lt;&gt;""),IF(F3636="","",IF(ISNUMBER(MATCH(SUBSTITUTE(F3636," ",""),SUBSTITUTE('Look Up Values'!$W$2:$W$30," ",""),0)),"","D&amp;R error")),"")</f>
        <v/>
      </c>
      <c r="O3636" s="256" t="str">
        <f t="shared" si="113"/>
        <v/>
      </c>
    </row>
    <row r="3637" spans="1:15" ht="15.75">
      <c r="A3637" s="250">
        <v>3630</v>
      </c>
      <c r="B3637" s="208"/>
      <c r="C3637" s="49"/>
      <c r="D3637" s="50"/>
      <c r="E3637" s="50"/>
      <c r="F3637" s="50"/>
      <c r="G3637" s="209"/>
      <c r="H3637" s="48"/>
      <c r="I3637" s="457" t="str">
        <f t="shared" si="112"/>
        <v/>
      </c>
      <c r="J3637" s="241" cm="1">
        <f t="array" ref="J3637">SUMPRODUCT(--(K3637:N3637&lt;&gt;"")) + IF(TRIM(O3637)="",0,LEN(O3637)-LEN(SUBSTITUTE(O3637,",",""))+1)</f>
        <v>0</v>
      </c>
      <c r="K3637" s="242" t="str">
        <f>IF(AND(G3637&lt;&gt;0,G3637&lt;&gt;""),IF(B3637="","",IF(ISNUMBER(MATCH(B3637,'Look Up Values'!$B$2:$B$500,0)),"","Dest. error")),"")</f>
        <v/>
      </c>
      <c r="L3637" s="242" t="str">
        <f>IF(AND(G3637&lt;&gt;0,G3637&lt;&gt;""),IF(C3637="","",IF(AND(ISNUMBER(--LEFT(C3637,FIND(" ",C3637&amp;" ")-1)),OR(LEN(LEFT(C3637,FIND(" ",C3637&amp;" ")-1))=6,LEN(LEFT(C3637,FIND(" ",C3637&amp;" ")-1))=7),OR(ISNUMBER(MATCH(LEFT(C3637,FIND(" ",C3637&amp;" ")-1),'Look Up Values'!$G$2:$G$1000,0)),ISNUMBER(MATCH(LEFT(C3637,FIND(" ",C3637&amp;" ")-1),'Look Up Values'!$AE$2:$AE$2000,0)))),"","EWC error")),"")</f>
        <v/>
      </c>
      <c r="M3637" s="242" t="str" cm="1">
        <f t="array" ref="M3637">IF(AND(G3637&lt;&gt;0,G3637&lt;&gt;""),IF(E3637="","",IF(ISNUMBER(MATCH(SUBSTITUTE(E3637," ",""),SUBSTITUTE('Look Up Values'!$I$2:$I$10," ",""),0)),"","State error")),"")</f>
        <v/>
      </c>
      <c r="N3637" s="242" t="str" cm="1">
        <f t="array" ref="N3637">IF(AND(G3637&lt;&gt;0,G3637&lt;&gt;""),IF(F3637="","",IF(ISNUMBER(MATCH(SUBSTITUTE(F3637," ",""),SUBSTITUTE('Look Up Values'!$W$2:$W$30," ",""),0)),"","D&amp;R error")),"")</f>
        <v/>
      </c>
      <c r="O3637" s="256" t="str">
        <f t="shared" si="113"/>
        <v/>
      </c>
    </row>
    <row r="3638" spans="1:15" ht="15.75">
      <c r="A3638" s="250">
        <v>3631</v>
      </c>
      <c r="B3638" s="208"/>
      <c r="C3638" s="49"/>
      <c r="D3638" s="50"/>
      <c r="E3638" s="50"/>
      <c r="F3638" s="50"/>
      <c r="G3638" s="209"/>
      <c r="H3638" s="48"/>
      <c r="I3638" s="457" t="str">
        <f t="shared" si="112"/>
        <v/>
      </c>
      <c r="J3638" s="241" cm="1">
        <f t="array" ref="J3638">SUMPRODUCT(--(K3638:N3638&lt;&gt;"")) + IF(TRIM(O3638)="",0,LEN(O3638)-LEN(SUBSTITUTE(O3638,",",""))+1)</f>
        <v>0</v>
      </c>
      <c r="K3638" s="242" t="str">
        <f>IF(AND(G3638&lt;&gt;0,G3638&lt;&gt;""),IF(B3638="","",IF(ISNUMBER(MATCH(B3638,'Look Up Values'!$B$2:$B$500,0)),"","Dest. error")),"")</f>
        <v/>
      </c>
      <c r="L3638" s="242" t="str">
        <f>IF(AND(G3638&lt;&gt;0,G3638&lt;&gt;""),IF(C3638="","",IF(AND(ISNUMBER(--LEFT(C3638,FIND(" ",C3638&amp;" ")-1)),OR(LEN(LEFT(C3638,FIND(" ",C3638&amp;" ")-1))=6,LEN(LEFT(C3638,FIND(" ",C3638&amp;" ")-1))=7),OR(ISNUMBER(MATCH(LEFT(C3638,FIND(" ",C3638&amp;" ")-1),'Look Up Values'!$G$2:$G$1000,0)),ISNUMBER(MATCH(LEFT(C3638,FIND(" ",C3638&amp;" ")-1),'Look Up Values'!$AE$2:$AE$2000,0)))),"","EWC error")),"")</f>
        <v/>
      </c>
      <c r="M3638" s="242" t="str" cm="1">
        <f t="array" ref="M3638">IF(AND(G3638&lt;&gt;0,G3638&lt;&gt;""),IF(E3638="","",IF(ISNUMBER(MATCH(SUBSTITUTE(E3638," ",""),SUBSTITUTE('Look Up Values'!$I$2:$I$10," ",""),0)),"","State error")),"")</f>
        <v/>
      </c>
      <c r="N3638" s="242" t="str" cm="1">
        <f t="array" ref="N3638">IF(AND(G3638&lt;&gt;0,G3638&lt;&gt;""),IF(F3638="","",IF(ISNUMBER(MATCH(SUBSTITUTE(F3638," ",""),SUBSTITUTE('Look Up Values'!$W$2:$W$30," ",""),0)),"","D&amp;R error")),"")</f>
        <v/>
      </c>
      <c r="O3638" s="256" t="str">
        <f t="shared" si="113"/>
        <v/>
      </c>
    </row>
    <row r="3639" spans="1:15" ht="15.75">
      <c r="A3639" s="250">
        <v>3632</v>
      </c>
      <c r="B3639" s="208"/>
      <c r="C3639" s="49"/>
      <c r="D3639" s="50"/>
      <c r="E3639" s="50"/>
      <c r="F3639" s="50"/>
      <c r="G3639" s="209"/>
      <c r="H3639" s="48"/>
      <c r="I3639" s="457" t="str">
        <f t="shared" si="112"/>
        <v/>
      </c>
      <c r="J3639" s="241" cm="1">
        <f t="array" ref="J3639">SUMPRODUCT(--(K3639:N3639&lt;&gt;"")) + IF(TRIM(O3639)="",0,LEN(O3639)-LEN(SUBSTITUTE(O3639,",",""))+1)</f>
        <v>0</v>
      </c>
      <c r="K3639" s="242" t="str">
        <f>IF(AND(G3639&lt;&gt;0,G3639&lt;&gt;""),IF(B3639="","",IF(ISNUMBER(MATCH(B3639,'Look Up Values'!$B$2:$B$500,0)),"","Dest. error")),"")</f>
        <v/>
      </c>
      <c r="L3639" s="242" t="str">
        <f>IF(AND(G3639&lt;&gt;0,G3639&lt;&gt;""),IF(C3639="","",IF(AND(ISNUMBER(--LEFT(C3639,FIND(" ",C3639&amp;" ")-1)),OR(LEN(LEFT(C3639,FIND(" ",C3639&amp;" ")-1))=6,LEN(LEFT(C3639,FIND(" ",C3639&amp;" ")-1))=7),OR(ISNUMBER(MATCH(LEFT(C3639,FIND(" ",C3639&amp;" ")-1),'Look Up Values'!$G$2:$G$1000,0)),ISNUMBER(MATCH(LEFT(C3639,FIND(" ",C3639&amp;" ")-1),'Look Up Values'!$AE$2:$AE$2000,0)))),"","EWC error")),"")</f>
        <v/>
      </c>
      <c r="M3639" s="242" t="str" cm="1">
        <f t="array" ref="M3639">IF(AND(G3639&lt;&gt;0,G3639&lt;&gt;""),IF(E3639="","",IF(ISNUMBER(MATCH(SUBSTITUTE(E3639," ",""),SUBSTITUTE('Look Up Values'!$I$2:$I$10," ",""),0)),"","State error")),"")</f>
        <v/>
      </c>
      <c r="N3639" s="242" t="str" cm="1">
        <f t="array" ref="N3639">IF(AND(G3639&lt;&gt;0,G3639&lt;&gt;""),IF(F3639="","",IF(ISNUMBER(MATCH(SUBSTITUTE(F3639," ",""),SUBSTITUTE('Look Up Values'!$W$2:$W$30," ",""),0)),"","D&amp;R error")),"")</f>
        <v/>
      </c>
      <c r="O3639" s="256" t="str">
        <f t="shared" si="113"/>
        <v/>
      </c>
    </row>
    <row r="3640" spans="1:15" ht="15.75">
      <c r="A3640" s="250">
        <v>3633</v>
      </c>
      <c r="B3640" s="208"/>
      <c r="C3640" s="49"/>
      <c r="D3640" s="50"/>
      <c r="E3640" s="50"/>
      <c r="F3640" s="50"/>
      <c r="G3640" s="209"/>
      <c r="H3640" s="48"/>
      <c r="I3640" s="457" t="str">
        <f t="shared" si="112"/>
        <v/>
      </c>
      <c r="J3640" s="241" cm="1">
        <f t="array" ref="J3640">SUMPRODUCT(--(K3640:N3640&lt;&gt;"")) + IF(TRIM(O3640)="",0,LEN(O3640)-LEN(SUBSTITUTE(O3640,",",""))+1)</f>
        <v>0</v>
      </c>
      <c r="K3640" s="242" t="str">
        <f>IF(AND(G3640&lt;&gt;0,G3640&lt;&gt;""),IF(B3640="","",IF(ISNUMBER(MATCH(B3640,'Look Up Values'!$B$2:$B$500,0)),"","Dest. error")),"")</f>
        <v/>
      </c>
      <c r="L3640" s="242" t="str">
        <f>IF(AND(G3640&lt;&gt;0,G3640&lt;&gt;""),IF(C3640="","",IF(AND(ISNUMBER(--LEFT(C3640,FIND(" ",C3640&amp;" ")-1)),OR(LEN(LEFT(C3640,FIND(" ",C3640&amp;" ")-1))=6,LEN(LEFT(C3640,FIND(" ",C3640&amp;" ")-1))=7),OR(ISNUMBER(MATCH(LEFT(C3640,FIND(" ",C3640&amp;" ")-1),'Look Up Values'!$G$2:$G$1000,0)),ISNUMBER(MATCH(LEFT(C3640,FIND(" ",C3640&amp;" ")-1),'Look Up Values'!$AE$2:$AE$2000,0)))),"","EWC error")),"")</f>
        <v/>
      </c>
      <c r="M3640" s="242" t="str" cm="1">
        <f t="array" ref="M3640">IF(AND(G3640&lt;&gt;0,G3640&lt;&gt;""),IF(E3640="","",IF(ISNUMBER(MATCH(SUBSTITUTE(E3640," ",""),SUBSTITUTE('Look Up Values'!$I$2:$I$10," ",""),0)),"","State error")),"")</f>
        <v/>
      </c>
      <c r="N3640" s="242" t="str" cm="1">
        <f t="array" ref="N3640">IF(AND(G3640&lt;&gt;0,G3640&lt;&gt;""),IF(F3640="","",IF(ISNUMBER(MATCH(SUBSTITUTE(F3640," ",""),SUBSTITUTE('Look Up Values'!$W$2:$W$30," ",""),0)),"","D&amp;R error")),"")</f>
        <v/>
      </c>
      <c r="O3640" s="256" t="str">
        <f t="shared" si="113"/>
        <v/>
      </c>
    </row>
    <row r="3641" spans="1:15" ht="15.75">
      <c r="A3641" s="250">
        <v>3634</v>
      </c>
      <c r="B3641" s="208"/>
      <c r="C3641" s="49"/>
      <c r="D3641" s="50"/>
      <c r="E3641" s="50"/>
      <c r="F3641" s="50"/>
      <c r="G3641" s="209"/>
      <c r="H3641" s="48"/>
      <c r="I3641" s="457" t="str">
        <f t="shared" si="112"/>
        <v/>
      </c>
      <c r="J3641" s="241" cm="1">
        <f t="array" ref="J3641">SUMPRODUCT(--(K3641:N3641&lt;&gt;"")) + IF(TRIM(O3641)="",0,LEN(O3641)-LEN(SUBSTITUTE(O3641,",",""))+1)</f>
        <v>0</v>
      </c>
      <c r="K3641" s="242" t="str">
        <f>IF(AND(G3641&lt;&gt;0,G3641&lt;&gt;""),IF(B3641="","",IF(ISNUMBER(MATCH(B3641,'Look Up Values'!$B$2:$B$500,0)),"","Dest. error")),"")</f>
        <v/>
      </c>
      <c r="L3641" s="242" t="str">
        <f>IF(AND(G3641&lt;&gt;0,G3641&lt;&gt;""),IF(C3641="","",IF(AND(ISNUMBER(--LEFT(C3641,FIND(" ",C3641&amp;" ")-1)),OR(LEN(LEFT(C3641,FIND(" ",C3641&amp;" ")-1))=6,LEN(LEFT(C3641,FIND(" ",C3641&amp;" ")-1))=7),OR(ISNUMBER(MATCH(LEFT(C3641,FIND(" ",C3641&amp;" ")-1),'Look Up Values'!$G$2:$G$1000,0)),ISNUMBER(MATCH(LEFT(C3641,FIND(" ",C3641&amp;" ")-1),'Look Up Values'!$AE$2:$AE$2000,0)))),"","EWC error")),"")</f>
        <v/>
      </c>
      <c r="M3641" s="242" t="str" cm="1">
        <f t="array" ref="M3641">IF(AND(G3641&lt;&gt;0,G3641&lt;&gt;""),IF(E3641="","",IF(ISNUMBER(MATCH(SUBSTITUTE(E3641," ",""),SUBSTITUTE('Look Up Values'!$I$2:$I$10," ",""),0)),"","State error")),"")</f>
        <v/>
      </c>
      <c r="N3641" s="242" t="str" cm="1">
        <f t="array" ref="N3641">IF(AND(G3641&lt;&gt;0,G3641&lt;&gt;""),IF(F3641="","",IF(ISNUMBER(MATCH(SUBSTITUTE(F3641," ",""),SUBSTITUTE('Look Up Values'!$W$2:$W$30," ",""),0)),"","D&amp;R error")),"")</f>
        <v/>
      </c>
      <c r="O3641" s="256" t="str">
        <f t="shared" si="113"/>
        <v/>
      </c>
    </row>
    <row r="3642" spans="1:15" ht="15.75">
      <c r="A3642" s="250">
        <v>3635</v>
      </c>
      <c r="B3642" s="208"/>
      <c r="C3642" s="49"/>
      <c r="D3642" s="50"/>
      <c r="E3642" s="50"/>
      <c r="F3642" s="50"/>
      <c r="G3642" s="209"/>
      <c r="H3642" s="48"/>
      <c r="I3642" s="457" t="str">
        <f t="shared" si="112"/>
        <v/>
      </c>
      <c r="J3642" s="241" cm="1">
        <f t="array" ref="J3642">SUMPRODUCT(--(K3642:N3642&lt;&gt;"")) + IF(TRIM(O3642)="",0,LEN(O3642)-LEN(SUBSTITUTE(O3642,",",""))+1)</f>
        <v>0</v>
      </c>
      <c r="K3642" s="242" t="str">
        <f>IF(AND(G3642&lt;&gt;0,G3642&lt;&gt;""),IF(B3642="","",IF(ISNUMBER(MATCH(B3642,'Look Up Values'!$B$2:$B$500,0)),"","Dest. error")),"")</f>
        <v/>
      </c>
      <c r="L3642" s="242" t="str">
        <f>IF(AND(G3642&lt;&gt;0,G3642&lt;&gt;""),IF(C3642="","",IF(AND(ISNUMBER(--LEFT(C3642,FIND(" ",C3642&amp;" ")-1)),OR(LEN(LEFT(C3642,FIND(" ",C3642&amp;" ")-1))=6,LEN(LEFT(C3642,FIND(" ",C3642&amp;" ")-1))=7),OR(ISNUMBER(MATCH(LEFT(C3642,FIND(" ",C3642&amp;" ")-1),'Look Up Values'!$G$2:$G$1000,0)),ISNUMBER(MATCH(LEFT(C3642,FIND(" ",C3642&amp;" ")-1),'Look Up Values'!$AE$2:$AE$2000,0)))),"","EWC error")),"")</f>
        <v/>
      </c>
      <c r="M3642" s="242" t="str" cm="1">
        <f t="array" ref="M3642">IF(AND(G3642&lt;&gt;0,G3642&lt;&gt;""),IF(E3642="","",IF(ISNUMBER(MATCH(SUBSTITUTE(E3642," ",""),SUBSTITUTE('Look Up Values'!$I$2:$I$10," ",""),0)),"","State error")),"")</f>
        <v/>
      </c>
      <c r="N3642" s="242" t="str" cm="1">
        <f t="array" ref="N3642">IF(AND(G3642&lt;&gt;0,G3642&lt;&gt;""),IF(F3642="","",IF(ISNUMBER(MATCH(SUBSTITUTE(F3642," ",""),SUBSTITUTE('Look Up Values'!$W$2:$W$30," ",""),0)),"","D&amp;R error")),"")</f>
        <v/>
      </c>
      <c r="O3642" s="256" t="str">
        <f t="shared" si="113"/>
        <v/>
      </c>
    </row>
    <row r="3643" spans="1:15" ht="15.75">
      <c r="A3643" s="250">
        <v>3636</v>
      </c>
      <c r="B3643" s="208"/>
      <c r="C3643" s="49"/>
      <c r="D3643" s="50"/>
      <c r="E3643" s="50"/>
      <c r="F3643" s="50"/>
      <c r="G3643" s="209"/>
      <c r="H3643" s="48"/>
      <c r="I3643" s="457" t="str">
        <f t="shared" si="112"/>
        <v/>
      </c>
      <c r="J3643" s="241" cm="1">
        <f t="array" ref="J3643">SUMPRODUCT(--(K3643:N3643&lt;&gt;"")) + IF(TRIM(O3643)="",0,LEN(O3643)-LEN(SUBSTITUTE(O3643,",",""))+1)</f>
        <v>0</v>
      </c>
      <c r="K3643" s="242" t="str">
        <f>IF(AND(G3643&lt;&gt;0,G3643&lt;&gt;""),IF(B3643="","",IF(ISNUMBER(MATCH(B3643,'Look Up Values'!$B$2:$B$500,0)),"","Dest. error")),"")</f>
        <v/>
      </c>
      <c r="L3643" s="242" t="str">
        <f>IF(AND(G3643&lt;&gt;0,G3643&lt;&gt;""),IF(C3643="","",IF(AND(ISNUMBER(--LEFT(C3643,FIND(" ",C3643&amp;" ")-1)),OR(LEN(LEFT(C3643,FIND(" ",C3643&amp;" ")-1))=6,LEN(LEFT(C3643,FIND(" ",C3643&amp;" ")-1))=7),OR(ISNUMBER(MATCH(LEFT(C3643,FIND(" ",C3643&amp;" ")-1),'Look Up Values'!$G$2:$G$1000,0)),ISNUMBER(MATCH(LEFT(C3643,FIND(" ",C3643&amp;" ")-1),'Look Up Values'!$AE$2:$AE$2000,0)))),"","EWC error")),"")</f>
        <v/>
      </c>
      <c r="M3643" s="242" t="str" cm="1">
        <f t="array" ref="M3643">IF(AND(G3643&lt;&gt;0,G3643&lt;&gt;""),IF(E3643="","",IF(ISNUMBER(MATCH(SUBSTITUTE(E3643," ",""),SUBSTITUTE('Look Up Values'!$I$2:$I$10," ",""),0)),"","State error")),"")</f>
        <v/>
      </c>
      <c r="N3643" s="242" t="str" cm="1">
        <f t="array" ref="N3643">IF(AND(G3643&lt;&gt;0,G3643&lt;&gt;""),IF(F3643="","",IF(ISNUMBER(MATCH(SUBSTITUTE(F3643," ",""),SUBSTITUTE('Look Up Values'!$W$2:$W$30," ",""),0)),"","D&amp;R error")),"")</f>
        <v/>
      </c>
      <c r="O3643" s="256" t="str">
        <f t="shared" si="113"/>
        <v/>
      </c>
    </row>
    <row r="3644" spans="1:15" ht="15.75">
      <c r="A3644" s="250">
        <v>3637</v>
      </c>
      <c r="B3644" s="208"/>
      <c r="C3644" s="49"/>
      <c r="D3644" s="50"/>
      <c r="E3644" s="50"/>
      <c r="F3644" s="50"/>
      <c r="G3644" s="209"/>
      <c r="H3644" s="48"/>
      <c r="I3644" s="457" t="str">
        <f t="shared" si="112"/>
        <v/>
      </c>
      <c r="J3644" s="241" cm="1">
        <f t="array" ref="J3644">SUMPRODUCT(--(K3644:N3644&lt;&gt;"")) + IF(TRIM(O3644)="",0,LEN(O3644)-LEN(SUBSTITUTE(O3644,",",""))+1)</f>
        <v>0</v>
      </c>
      <c r="K3644" s="242" t="str">
        <f>IF(AND(G3644&lt;&gt;0,G3644&lt;&gt;""),IF(B3644="","",IF(ISNUMBER(MATCH(B3644,'Look Up Values'!$B$2:$B$500,0)),"","Dest. error")),"")</f>
        <v/>
      </c>
      <c r="L3644" s="242" t="str">
        <f>IF(AND(G3644&lt;&gt;0,G3644&lt;&gt;""),IF(C3644="","",IF(AND(ISNUMBER(--LEFT(C3644,FIND(" ",C3644&amp;" ")-1)),OR(LEN(LEFT(C3644,FIND(" ",C3644&amp;" ")-1))=6,LEN(LEFT(C3644,FIND(" ",C3644&amp;" ")-1))=7),OR(ISNUMBER(MATCH(LEFT(C3644,FIND(" ",C3644&amp;" ")-1),'Look Up Values'!$G$2:$G$1000,0)),ISNUMBER(MATCH(LEFT(C3644,FIND(" ",C3644&amp;" ")-1),'Look Up Values'!$AE$2:$AE$2000,0)))),"","EWC error")),"")</f>
        <v/>
      </c>
      <c r="M3644" s="242" t="str" cm="1">
        <f t="array" ref="M3644">IF(AND(G3644&lt;&gt;0,G3644&lt;&gt;""),IF(E3644="","",IF(ISNUMBER(MATCH(SUBSTITUTE(E3644," ",""),SUBSTITUTE('Look Up Values'!$I$2:$I$10," ",""),0)),"","State error")),"")</f>
        <v/>
      </c>
      <c r="N3644" s="242" t="str" cm="1">
        <f t="array" ref="N3644">IF(AND(G3644&lt;&gt;0,G3644&lt;&gt;""),IF(F3644="","",IF(ISNUMBER(MATCH(SUBSTITUTE(F3644," ",""),SUBSTITUTE('Look Up Values'!$W$2:$W$30," ",""),0)),"","D&amp;R error")),"")</f>
        <v/>
      </c>
      <c r="O3644" s="256" t="str">
        <f t="shared" si="113"/>
        <v/>
      </c>
    </row>
    <row r="3645" spans="1:15" ht="15.75">
      <c r="A3645" s="250">
        <v>3638</v>
      </c>
      <c r="B3645" s="208"/>
      <c r="C3645" s="49"/>
      <c r="D3645" s="50"/>
      <c r="E3645" s="50"/>
      <c r="F3645" s="50"/>
      <c r="G3645" s="209"/>
      <c r="H3645" s="48"/>
      <c r="I3645" s="457" t="str">
        <f t="shared" si="112"/>
        <v/>
      </c>
      <c r="J3645" s="241" cm="1">
        <f t="array" ref="J3645">SUMPRODUCT(--(K3645:N3645&lt;&gt;"")) + IF(TRIM(O3645)="",0,LEN(O3645)-LEN(SUBSTITUTE(O3645,",",""))+1)</f>
        <v>0</v>
      </c>
      <c r="K3645" s="242" t="str">
        <f>IF(AND(G3645&lt;&gt;0,G3645&lt;&gt;""),IF(B3645="","",IF(ISNUMBER(MATCH(B3645,'Look Up Values'!$B$2:$B$500,0)),"","Dest. error")),"")</f>
        <v/>
      </c>
      <c r="L3645" s="242" t="str">
        <f>IF(AND(G3645&lt;&gt;0,G3645&lt;&gt;""),IF(C3645="","",IF(AND(ISNUMBER(--LEFT(C3645,FIND(" ",C3645&amp;" ")-1)),OR(LEN(LEFT(C3645,FIND(" ",C3645&amp;" ")-1))=6,LEN(LEFT(C3645,FIND(" ",C3645&amp;" ")-1))=7),OR(ISNUMBER(MATCH(LEFT(C3645,FIND(" ",C3645&amp;" ")-1),'Look Up Values'!$G$2:$G$1000,0)),ISNUMBER(MATCH(LEFT(C3645,FIND(" ",C3645&amp;" ")-1),'Look Up Values'!$AE$2:$AE$2000,0)))),"","EWC error")),"")</f>
        <v/>
      </c>
      <c r="M3645" s="242" t="str" cm="1">
        <f t="array" ref="M3645">IF(AND(G3645&lt;&gt;0,G3645&lt;&gt;""),IF(E3645="","",IF(ISNUMBER(MATCH(SUBSTITUTE(E3645," ",""),SUBSTITUTE('Look Up Values'!$I$2:$I$10," ",""),0)),"","State error")),"")</f>
        <v/>
      </c>
      <c r="N3645" s="242" t="str" cm="1">
        <f t="array" ref="N3645">IF(AND(G3645&lt;&gt;0,G3645&lt;&gt;""),IF(F3645="","",IF(ISNUMBER(MATCH(SUBSTITUTE(F3645," ",""),SUBSTITUTE('Look Up Values'!$W$2:$W$30," ",""),0)),"","D&amp;R error")),"")</f>
        <v/>
      </c>
      <c r="O3645" s="256" t="str">
        <f t="shared" si="113"/>
        <v/>
      </c>
    </row>
    <row r="3646" spans="1:15" ht="15.75">
      <c r="A3646" s="250">
        <v>3639</v>
      </c>
      <c r="B3646" s="208"/>
      <c r="C3646" s="49"/>
      <c r="D3646" s="50"/>
      <c r="E3646" s="50"/>
      <c r="F3646" s="50"/>
      <c r="G3646" s="209"/>
      <c r="H3646" s="48"/>
      <c r="I3646" s="457" t="str">
        <f t="shared" si="112"/>
        <v/>
      </c>
      <c r="J3646" s="241" cm="1">
        <f t="array" ref="J3646">SUMPRODUCT(--(K3646:N3646&lt;&gt;"")) + IF(TRIM(O3646)="",0,LEN(O3646)-LEN(SUBSTITUTE(O3646,",",""))+1)</f>
        <v>0</v>
      </c>
      <c r="K3646" s="242" t="str">
        <f>IF(AND(G3646&lt;&gt;0,G3646&lt;&gt;""),IF(B3646="","",IF(ISNUMBER(MATCH(B3646,'Look Up Values'!$B$2:$B$500,0)),"","Dest. error")),"")</f>
        <v/>
      </c>
      <c r="L3646" s="242" t="str">
        <f>IF(AND(G3646&lt;&gt;0,G3646&lt;&gt;""),IF(C3646="","",IF(AND(ISNUMBER(--LEFT(C3646,FIND(" ",C3646&amp;" ")-1)),OR(LEN(LEFT(C3646,FIND(" ",C3646&amp;" ")-1))=6,LEN(LEFT(C3646,FIND(" ",C3646&amp;" ")-1))=7),OR(ISNUMBER(MATCH(LEFT(C3646,FIND(" ",C3646&amp;" ")-1),'Look Up Values'!$G$2:$G$1000,0)),ISNUMBER(MATCH(LEFT(C3646,FIND(" ",C3646&amp;" ")-1),'Look Up Values'!$AE$2:$AE$2000,0)))),"","EWC error")),"")</f>
        <v/>
      </c>
      <c r="M3646" s="242" t="str" cm="1">
        <f t="array" ref="M3646">IF(AND(G3646&lt;&gt;0,G3646&lt;&gt;""),IF(E3646="","",IF(ISNUMBER(MATCH(SUBSTITUTE(E3646," ",""),SUBSTITUTE('Look Up Values'!$I$2:$I$10," ",""),0)),"","State error")),"")</f>
        <v/>
      </c>
      <c r="N3646" s="242" t="str" cm="1">
        <f t="array" ref="N3646">IF(AND(G3646&lt;&gt;0,G3646&lt;&gt;""),IF(F3646="","",IF(ISNUMBER(MATCH(SUBSTITUTE(F3646," ",""),SUBSTITUTE('Look Up Values'!$W$2:$W$30," ",""),0)),"","D&amp;R error")),"")</f>
        <v/>
      </c>
      <c r="O3646" s="256" t="str">
        <f t="shared" si="113"/>
        <v/>
      </c>
    </row>
    <row r="3647" spans="1:15" ht="15.75">
      <c r="A3647" s="250">
        <v>3640</v>
      </c>
      <c r="B3647" s="208"/>
      <c r="C3647" s="49"/>
      <c r="D3647" s="50"/>
      <c r="E3647" s="50"/>
      <c r="F3647" s="50"/>
      <c r="G3647" s="209"/>
      <c r="H3647" s="48"/>
      <c r="I3647" s="457" t="str">
        <f t="shared" si="112"/>
        <v/>
      </c>
      <c r="J3647" s="241" cm="1">
        <f t="array" ref="J3647">SUMPRODUCT(--(K3647:N3647&lt;&gt;"")) + IF(TRIM(O3647)="",0,LEN(O3647)-LEN(SUBSTITUTE(O3647,",",""))+1)</f>
        <v>0</v>
      </c>
      <c r="K3647" s="242" t="str">
        <f>IF(AND(G3647&lt;&gt;0,G3647&lt;&gt;""),IF(B3647="","",IF(ISNUMBER(MATCH(B3647,'Look Up Values'!$B$2:$B$500,0)),"","Dest. error")),"")</f>
        <v/>
      </c>
      <c r="L3647" s="242" t="str">
        <f>IF(AND(G3647&lt;&gt;0,G3647&lt;&gt;""),IF(C3647="","",IF(AND(ISNUMBER(--LEFT(C3647,FIND(" ",C3647&amp;" ")-1)),OR(LEN(LEFT(C3647,FIND(" ",C3647&amp;" ")-1))=6,LEN(LEFT(C3647,FIND(" ",C3647&amp;" ")-1))=7),OR(ISNUMBER(MATCH(LEFT(C3647,FIND(" ",C3647&amp;" ")-1),'Look Up Values'!$G$2:$G$1000,0)),ISNUMBER(MATCH(LEFT(C3647,FIND(" ",C3647&amp;" ")-1),'Look Up Values'!$AE$2:$AE$2000,0)))),"","EWC error")),"")</f>
        <v/>
      </c>
      <c r="M3647" s="242" t="str" cm="1">
        <f t="array" ref="M3647">IF(AND(G3647&lt;&gt;0,G3647&lt;&gt;""),IF(E3647="","",IF(ISNUMBER(MATCH(SUBSTITUTE(E3647," ",""),SUBSTITUTE('Look Up Values'!$I$2:$I$10," ",""),0)),"","State error")),"")</f>
        <v/>
      </c>
      <c r="N3647" s="242" t="str" cm="1">
        <f t="array" ref="N3647">IF(AND(G3647&lt;&gt;0,G3647&lt;&gt;""),IF(F3647="","",IF(ISNUMBER(MATCH(SUBSTITUTE(F3647," ",""),SUBSTITUTE('Look Up Values'!$W$2:$W$30," ",""),0)),"","D&amp;R error")),"")</f>
        <v/>
      </c>
      <c r="O3647" s="256" t="str">
        <f t="shared" si="113"/>
        <v/>
      </c>
    </row>
    <row r="3648" spans="1:15" ht="15.75">
      <c r="A3648" s="250">
        <v>3641</v>
      </c>
      <c r="B3648" s="208"/>
      <c r="C3648" s="49"/>
      <c r="D3648" s="50"/>
      <c r="E3648" s="50"/>
      <c r="F3648" s="50"/>
      <c r="G3648" s="209"/>
      <c r="H3648" s="48"/>
      <c r="I3648" s="457" t="str">
        <f t="shared" si="112"/>
        <v/>
      </c>
      <c r="J3648" s="241" cm="1">
        <f t="array" ref="J3648">SUMPRODUCT(--(K3648:N3648&lt;&gt;"")) + IF(TRIM(O3648)="",0,LEN(O3648)-LEN(SUBSTITUTE(O3648,",",""))+1)</f>
        <v>0</v>
      </c>
      <c r="K3648" s="242" t="str">
        <f>IF(AND(G3648&lt;&gt;0,G3648&lt;&gt;""),IF(B3648="","",IF(ISNUMBER(MATCH(B3648,'Look Up Values'!$B$2:$B$500,0)),"","Dest. error")),"")</f>
        <v/>
      </c>
      <c r="L3648" s="242" t="str">
        <f>IF(AND(G3648&lt;&gt;0,G3648&lt;&gt;""),IF(C3648="","",IF(AND(ISNUMBER(--LEFT(C3648,FIND(" ",C3648&amp;" ")-1)),OR(LEN(LEFT(C3648,FIND(" ",C3648&amp;" ")-1))=6,LEN(LEFT(C3648,FIND(" ",C3648&amp;" ")-1))=7),OR(ISNUMBER(MATCH(LEFT(C3648,FIND(" ",C3648&amp;" ")-1),'Look Up Values'!$G$2:$G$1000,0)),ISNUMBER(MATCH(LEFT(C3648,FIND(" ",C3648&amp;" ")-1),'Look Up Values'!$AE$2:$AE$2000,0)))),"","EWC error")),"")</f>
        <v/>
      </c>
      <c r="M3648" s="242" t="str" cm="1">
        <f t="array" ref="M3648">IF(AND(G3648&lt;&gt;0,G3648&lt;&gt;""),IF(E3648="","",IF(ISNUMBER(MATCH(SUBSTITUTE(E3648," ",""),SUBSTITUTE('Look Up Values'!$I$2:$I$10," ",""),0)),"","State error")),"")</f>
        <v/>
      </c>
      <c r="N3648" s="242" t="str" cm="1">
        <f t="array" ref="N3648">IF(AND(G3648&lt;&gt;0,G3648&lt;&gt;""),IF(F3648="","",IF(ISNUMBER(MATCH(SUBSTITUTE(F3648," ",""),SUBSTITUTE('Look Up Values'!$W$2:$W$30," ",""),0)),"","D&amp;R error")),"")</f>
        <v/>
      </c>
      <c r="O3648" s="256" t="str">
        <f t="shared" si="113"/>
        <v/>
      </c>
    </row>
    <row r="3649" spans="1:15" ht="15.75">
      <c r="A3649" s="250">
        <v>3642</v>
      </c>
      <c r="B3649" s="208"/>
      <c r="C3649" s="49"/>
      <c r="D3649" s="50"/>
      <c r="E3649" s="50"/>
      <c r="F3649" s="50"/>
      <c r="G3649" s="209"/>
      <c r="H3649" s="48"/>
      <c r="I3649" s="457" t="str">
        <f t="shared" si="112"/>
        <v/>
      </c>
      <c r="J3649" s="241" cm="1">
        <f t="array" ref="J3649">SUMPRODUCT(--(K3649:N3649&lt;&gt;"")) + IF(TRIM(O3649)="",0,LEN(O3649)-LEN(SUBSTITUTE(O3649,",",""))+1)</f>
        <v>0</v>
      </c>
      <c r="K3649" s="242" t="str">
        <f>IF(AND(G3649&lt;&gt;0,G3649&lt;&gt;""),IF(B3649="","",IF(ISNUMBER(MATCH(B3649,'Look Up Values'!$B$2:$B$500,0)),"","Dest. error")),"")</f>
        <v/>
      </c>
      <c r="L3649" s="242" t="str">
        <f>IF(AND(G3649&lt;&gt;0,G3649&lt;&gt;""),IF(C3649="","",IF(AND(ISNUMBER(--LEFT(C3649,FIND(" ",C3649&amp;" ")-1)),OR(LEN(LEFT(C3649,FIND(" ",C3649&amp;" ")-1))=6,LEN(LEFT(C3649,FIND(" ",C3649&amp;" ")-1))=7),OR(ISNUMBER(MATCH(LEFT(C3649,FIND(" ",C3649&amp;" ")-1),'Look Up Values'!$G$2:$G$1000,0)),ISNUMBER(MATCH(LEFT(C3649,FIND(" ",C3649&amp;" ")-1),'Look Up Values'!$AE$2:$AE$2000,0)))),"","EWC error")),"")</f>
        <v/>
      </c>
      <c r="M3649" s="242" t="str" cm="1">
        <f t="array" ref="M3649">IF(AND(G3649&lt;&gt;0,G3649&lt;&gt;""),IF(E3649="","",IF(ISNUMBER(MATCH(SUBSTITUTE(E3649," ",""),SUBSTITUTE('Look Up Values'!$I$2:$I$10," ",""),0)),"","State error")),"")</f>
        <v/>
      </c>
      <c r="N3649" s="242" t="str" cm="1">
        <f t="array" ref="N3649">IF(AND(G3649&lt;&gt;0,G3649&lt;&gt;""),IF(F3649="","",IF(ISNUMBER(MATCH(SUBSTITUTE(F3649," ",""),SUBSTITUTE('Look Up Values'!$W$2:$W$30," ",""),0)),"","D&amp;R error")),"")</f>
        <v/>
      </c>
      <c r="O3649" s="256" t="str">
        <f t="shared" si="113"/>
        <v/>
      </c>
    </row>
    <row r="3650" spans="1:15" ht="15.75">
      <c r="A3650" s="250">
        <v>3643</v>
      </c>
      <c r="B3650" s="208"/>
      <c r="C3650" s="49"/>
      <c r="D3650" s="50"/>
      <c r="E3650" s="50"/>
      <c r="F3650" s="50"/>
      <c r="G3650" s="209"/>
      <c r="H3650" s="48"/>
      <c r="I3650" s="457" t="str">
        <f t="shared" si="112"/>
        <v/>
      </c>
      <c r="J3650" s="241" cm="1">
        <f t="array" ref="J3650">SUMPRODUCT(--(K3650:N3650&lt;&gt;"")) + IF(TRIM(O3650)="",0,LEN(O3650)-LEN(SUBSTITUTE(O3650,",",""))+1)</f>
        <v>0</v>
      </c>
      <c r="K3650" s="242" t="str">
        <f>IF(AND(G3650&lt;&gt;0,G3650&lt;&gt;""),IF(B3650="","",IF(ISNUMBER(MATCH(B3650,'Look Up Values'!$B$2:$B$500,0)),"","Dest. error")),"")</f>
        <v/>
      </c>
      <c r="L3650" s="242" t="str">
        <f>IF(AND(G3650&lt;&gt;0,G3650&lt;&gt;""),IF(C3650="","",IF(AND(ISNUMBER(--LEFT(C3650,FIND(" ",C3650&amp;" ")-1)),OR(LEN(LEFT(C3650,FIND(" ",C3650&amp;" ")-1))=6,LEN(LEFT(C3650,FIND(" ",C3650&amp;" ")-1))=7),OR(ISNUMBER(MATCH(LEFT(C3650,FIND(" ",C3650&amp;" ")-1),'Look Up Values'!$G$2:$G$1000,0)),ISNUMBER(MATCH(LEFT(C3650,FIND(" ",C3650&amp;" ")-1),'Look Up Values'!$AE$2:$AE$2000,0)))),"","EWC error")),"")</f>
        <v/>
      </c>
      <c r="M3650" s="242" t="str" cm="1">
        <f t="array" ref="M3650">IF(AND(G3650&lt;&gt;0,G3650&lt;&gt;""),IF(E3650="","",IF(ISNUMBER(MATCH(SUBSTITUTE(E3650," ",""),SUBSTITUTE('Look Up Values'!$I$2:$I$10," ",""),0)),"","State error")),"")</f>
        <v/>
      </c>
      <c r="N3650" s="242" t="str" cm="1">
        <f t="array" ref="N3650">IF(AND(G3650&lt;&gt;0,G3650&lt;&gt;""),IF(F3650="","",IF(ISNUMBER(MATCH(SUBSTITUTE(F3650," ",""),SUBSTITUTE('Look Up Values'!$W$2:$W$30," ",""),0)),"","D&amp;R error")),"")</f>
        <v/>
      </c>
      <c r="O3650" s="256" t="str">
        <f t="shared" si="113"/>
        <v/>
      </c>
    </row>
    <row r="3651" spans="1:15" ht="15.75">
      <c r="A3651" s="250">
        <v>3644</v>
      </c>
      <c r="B3651" s="208"/>
      <c r="C3651" s="49"/>
      <c r="D3651" s="50"/>
      <c r="E3651" s="50"/>
      <c r="F3651" s="50"/>
      <c r="G3651" s="209"/>
      <c r="H3651" s="48"/>
      <c r="I3651" s="457" t="str">
        <f t="shared" si="112"/>
        <v/>
      </c>
      <c r="J3651" s="241" cm="1">
        <f t="array" ref="J3651">SUMPRODUCT(--(K3651:N3651&lt;&gt;"")) + IF(TRIM(O3651)="",0,LEN(O3651)-LEN(SUBSTITUTE(O3651,",",""))+1)</f>
        <v>0</v>
      </c>
      <c r="K3651" s="242" t="str">
        <f>IF(AND(G3651&lt;&gt;0,G3651&lt;&gt;""),IF(B3651="","",IF(ISNUMBER(MATCH(B3651,'Look Up Values'!$B$2:$B$500,0)),"","Dest. error")),"")</f>
        <v/>
      </c>
      <c r="L3651" s="242" t="str">
        <f>IF(AND(G3651&lt;&gt;0,G3651&lt;&gt;""),IF(C3651="","",IF(AND(ISNUMBER(--LEFT(C3651,FIND(" ",C3651&amp;" ")-1)),OR(LEN(LEFT(C3651,FIND(" ",C3651&amp;" ")-1))=6,LEN(LEFT(C3651,FIND(" ",C3651&amp;" ")-1))=7),OR(ISNUMBER(MATCH(LEFT(C3651,FIND(" ",C3651&amp;" ")-1),'Look Up Values'!$G$2:$G$1000,0)),ISNUMBER(MATCH(LEFT(C3651,FIND(" ",C3651&amp;" ")-1),'Look Up Values'!$AE$2:$AE$2000,0)))),"","EWC error")),"")</f>
        <v/>
      </c>
      <c r="M3651" s="242" t="str" cm="1">
        <f t="array" ref="M3651">IF(AND(G3651&lt;&gt;0,G3651&lt;&gt;""),IF(E3651="","",IF(ISNUMBER(MATCH(SUBSTITUTE(E3651," ",""),SUBSTITUTE('Look Up Values'!$I$2:$I$10," ",""),0)),"","State error")),"")</f>
        <v/>
      </c>
      <c r="N3651" s="242" t="str" cm="1">
        <f t="array" ref="N3651">IF(AND(G3651&lt;&gt;0,G3651&lt;&gt;""),IF(F3651="","",IF(ISNUMBER(MATCH(SUBSTITUTE(F3651," ",""),SUBSTITUTE('Look Up Values'!$W$2:$W$30," ",""),0)),"","D&amp;R error")),"")</f>
        <v/>
      </c>
      <c r="O3651" s="256" t="str">
        <f t="shared" si="113"/>
        <v/>
      </c>
    </row>
    <row r="3652" spans="1:15" ht="15.75">
      <c r="A3652" s="250">
        <v>3645</v>
      </c>
      <c r="B3652" s="208"/>
      <c r="C3652" s="49"/>
      <c r="D3652" s="50"/>
      <c r="E3652" s="50"/>
      <c r="F3652" s="50"/>
      <c r="G3652" s="209"/>
      <c r="H3652" s="48"/>
      <c r="I3652" s="457" t="str">
        <f t="shared" si="112"/>
        <v/>
      </c>
      <c r="J3652" s="241" cm="1">
        <f t="array" ref="J3652">SUMPRODUCT(--(K3652:N3652&lt;&gt;"")) + IF(TRIM(O3652)="",0,LEN(O3652)-LEN(SUBSTITUTE(O3652,",",""))+1)</f>
        <v>0</v>
      </c>
      <c r="K3652" s="242" t="str">
        <f>IF(AND(G3652&lt;&gt;0,G3652&lt;&gt;""),IF(B3652="","",IF(ISNUMBER(MATCH(B3652,'Look Up Values'!$B$2:$B$500,0)),"","Dest. error")),"")</f>
        <v/>
      </c>
      <c r="L3652" s="242" t="str">
        <f>IF(AND(G3652&lt;&gt;0,G3652&lt;&gt;""),IF(C3652="","",IF(AND(ISNUMBER(--LEFT(C3652,FIND(" ",C3652&amp;" ")-1)),OR(LEN(LEFT(C3652,FIND(" ",C3652&amp;" ")-1))=6,LEN(LEFT(C3652,FIND(" ",C3652&amp;" ")-1))=7),OR(ISNUMBER(MATCH(LEFT(C3652,FIND(" ",C3652&amp;" ")-1),'Look Up Values'!$G$2:$G$1000,0)),ISNUMBER(MATCH(LEFT(C3652,FIND(" ",C3652&amp;" ")-1),'Look Up Values'!$AE$2:$AE$2000,0)))),"","EWC error")),"")</f>
        <v/>
      </c>
      <c r="M3652" s="242" t="str" cm="1">
        <f t="array" ref="M3652">IF(AND(G3652&lt;&gt;0,G3652&lt;&gt;""),IF(E3652="","",IF(ISNUMBER(MATCH(SUBSTITUTE(E3652," ",""),SUBSTITUTE('Look Up Values'!$I$2:$I$10," ",""),0)),"","State error")),"")</f>
        <v/>
      </c>
      <c r="N3652" s="242" t="str" cm="1">
        <f t="array" ref="N3652">IF(AND(G3652&lt;&gt;0,G3652&lt;&gt;""),IF(F3652="","",IF(ISNUMBER(MATCH(SUBSTITUTE(F3652," ",""),SUBSTITUTE('Look Up Values'!$W$2:$W$30," ",""),0)),"","D&amp;R error")),"")</f>
        <v/>
      </c>
      <c r="O3652" s="256" t="str">
        <f t="shared" si="113"/>
        <v/>
      </c>
    </row>
    <row r="3653" spans="1:15" ht="15.75">
      <c r="A3653" s="250">
        <v>3646</v>
      </c>
      <c r="B3653" s="208"/>
      <c r="C3653" s="49"/>
      <c r="D3653" s="50"/>
      <c r="E3653" s="50"/>
      <c r="F3653" s="50"/>
      <c r="G3653" s="209"/>
      <c r="H3653" s="48"/>
      <c r="I3653" s="457" t="str">
        <f t="shared" si="112"/>
        <v/>
      </c>
      <c r="J3653" s="241" cm="1">
        <f t="array" ref="J3653">SUMPRODUCT(--(K3653:N3653&lt;&gt;"")) + IF(TRIM(O3653)="",0,LEN(O3653)-LEN(SUBSTITUTE(O3653,",",""))+1)</f>
        <v>0</v>
      </c>
      <c r="K3653" s="242" t="str">
        <f>IF(AND(G3653&lt;&gt;0,G3653&lt;&gt;""),IF(B3653="","",IF(ISNUMBER(MATCH(B3653,'Look Up Values'!$B$2:$B$500,0)),"","Dest. error")),"")</f>
        <v/>
      </c>
      <c r="L3653" s="242" t="str">
        <f>IF(AND(G3653&lt;&gt;0,G3653&lt;&gt;""),IF(C3653="","",IF(AND(ISNUMBER(--LEFT(C3653,FIND(" ",C3653&amp;" ")-1)),OR(LEN(LEFT(C3653,FIND(" ",C3653&amp;" ")-1))=6,LEN(LEFT(C3653,FIND(" ",C3653&amp;" ")-1))=7),OR(ISNUMBER(MATCH(LEFT(C3653,FIND(" ",C3653&amp;" ")-1),'Look Up Values'!$G$2:$G$1000,0)),ISNUMBER(MATCH(LEFT(C3653,FIND(" ",C3653&amp;" ")-1),'Look Up Values'!$AE$2:$AE$2000,0)))),"","EWC error")),"")</f>
        <v/>
      </c>
      <c r="M3653" s="242" t="str" cm="1">
        <f t="array" ref="M3653">IF(AND(G3653&lt;&gt;0,G3653&lt;&gt;""),IF(E3653="","",IF(ISNUMBER(MATCH(SUBSTITUTE(E3653," ",""),SUBSTITUTE('Look Up Values'!$I$2:$I$10," ",""),0)),"","State error")),"")</f>
        <v/>
      </c>
      <c r="N3653" s="242" t="str" cm="1">
        <f t="array" ref="N3653">IF(AND(G3653&lt;&gt;0,G3653&lt;&gt;""),IF(F3653="","",IF(ISNUMBER(MATCH(SUBSTITUTE(F3653," ",""),SUBSTITUTE('Look Up Values'!$W$2:$W$30," ",""),0)),"","D&amp;R error")),"")</f>
        <v/>
      </c>
      <c r="O3653" s="256" t="str">
        <f t="shared" si="113"/>
        <v/>
      </c>
    </row>
    <row r="3654" spans="1:15" ht="15.75">
      <c r="A3654" s="250">
        <v>3647</v>
      </c>
      <c r="B3654" s="208"/>
      <c r="C3654" s="49"/>
      <c r="D3654" s="50"/>
      <c r="E3654" s="50"/>
      <c r="F3654" s="50"/>
      <c r="G3654" s="209"/>
      <c r="H3654" s="48"/>
      <c r="I3654" s="457" t="str">
        <f t="shared" si="112"/>
        <v/>
      </c>
      <c r="J3654" s="241" cm="1">
        <f t="array" ref="J3654">SUMPRODUCT(--(K3654:N3654&lt;&gt;"")) + IF(TRIM(O3654)="",0,LEN(O3654)-LEN(SUBSTITUTE(O3654,",",""))+1)</f>
        <v>0</v>
      </c>
      <c r="K3654" s="242" t="str">
        <f>IF(AND(G3654&lt;&gt;0,G3654&lt;&gt;""),IF(B3654="","",IF(ISNUMBER(MATCH(B3654,'Look Up Values'!$B$2:$B$500,0)),"","Dest. error")),"")</f>
        <v/>
      </c>
      <c r="L3654" s="242" t="str">
        <f>IF(AND(G3654&lt;&gt;0,G3654&lt;&gt;""),IF(C3654="","",IF(AND(ISNUMBER(--LEFT(C3654,FIND(" ",C3654&amp;" ")-1)),OR(LEN(LEFT(C3654,FIND(" ",C3654&amp;" ")-1))=6,LEN(LEFT(C3654,FIND(" ",C3654&amp;" ")-1))=7),OR(ISNUMBER(MATCH(LEFT(C3654,FIND(" ",C3654&amp;" ")-1),'Look Up Values'!$G$2:$G$1000,0)),ISNUMBER(MATCH(LEFT(C3654,FIND(" ",C3654&amp;" ")-1),'Look Up Values'!$AE$2:$AE$2000,0)))),"","EWC error")),"")</f>
        <v/>
      </c>
      <c r="M3654" s="242" t="str" cm="1">
        <f t="array" ref="M3654">IF(AND(G3654&lt;&gt;0,G3654&lt;&gt;""),IF(E3654="","",IF(ISNUMBER(MATCH(SUBSTITUTE(E3654," ",""),SUBSTITUTE('Look Up Values'!$I$2:$I$10," ",""),0)),"","State error")),"")</f>
        <v/>
      </c>
      <c r="N3654" s="242" t="str" cm="1">
        <f t="array" ref="N3654">IF(AND(G3654&lt;&gt;0,G3654&lt;&gt;""),IF(F3654="","",IF(ISNUMBER(MATCH(SUBSTITUTE(F3654," ",""),SUBSTITUTE('Look Up Values'!$W$2:$W$30," ",""),0)),"","D&amp;R error")),"")</f>
        <v/>
      </c>
      <c r="O3654" s="256" t="str">
        <f t="shared" si="113"/>
        <v/>
      </c>
    </row>
    <row r="3655" spans="1:15" ht="15.75">
      <c r="A3655" s="250">
        <v>3648</v>
      </c>
      <c r="B3655" s="208"/>
      <c r="C3655" s="49"/>
      <c r="D3655" s="50"/>
      <c r="E3655" s="50"/>
      <c r="F3655" s="50"/>
      <c r="G3655" s="209"/>
      <c r="H3655" s="48"/>
      <c r="I3655" s="457" t="str">
        <f t="shared" si="112"/>
        <v/>
      </c>
      <c r="J3655" s="241" cm="1">
        <f t="array" ref="J3655">SUMPRODUCT(--(K3655:N3655&lt;&gt;"")) + IF(TRIM(O3655)="",0,LEN(O3655)-LEN(SUBSTITUTE(O3655,",",""))+1)</f>
        <v>0</v>
      </c>
      <c r="K3655" s="242" t="str">
        <f>IF(AND(G3655&lt;&gt;0,G3655&lt;&gt;""),IF(B3655="","",IF(ISNUMBER(MATCH(B3655,'Look Up Values'!$B$2:$B$500,0)),"","Dest. error")),"")</f>
        <v/>
      </c>
      <c r="L3655" s="242" t="str">
        <f>IF(AND(G3655&lt;&gt;0,G3655&lt;&gt;""),IF(C3655="","",IF(AND(ISNUMBER(--LEFT(C3655,FIND(" ",C3655&amp;" ")-1)),OR(LEN(LEFT(C3655,FIND(" ",C3655&amp;" ")-1))=6,LEN(LEFT(C3655,FIND(" ",C3655&amp;" ")-1))=7),OR(ISNUMBER(MATCH(LEFT(C3655,FIND(" ",C3655&amp;" ")-1),'Look Up Values'!$G$2:$G$1000,0)),ISNUMBER(MATCH(LEFT(C3655,FIND(" ",C3655&amp;" ")-1),'Look Up Values'!$AE$2:$AE$2000,0)))),"","EWC error")),"")</f>
        <v/>
      </c>
      <c r="M3655" s="242" t="str" cm="1">
        <f t="array" ref="M3655">IF(AND(G3655&lt;&gt;0,G3655&lt;&gt;""),IF(E3655="","",IF(ISNUMBER(MATCH(SUBSTITUTE(E3655," ",""),SUBSTITUTE('Look Up Values'!$I$2:$I$10," ",""),0)),"","State error")),"")</f>
        <v/>
      </c>
      <c r="N3655" s="242" t="str" cm="1">
        <f t="array" ref="N3655">IF(AND(G3655&lt;&gt;0,G3655&lt;&gt;""),IF(F3655="","",IF(ISNUMBER(MATCH(SUBSTITUTE(F3655," ",""),SUBSTITUTE('Look Up Values'!$W$2:$W$30," ",""),0)),"","D&amp;R error")),"")</f>
        <v/>
      </c>
      <c r="O3655" s="256" t="str">
        <f t="shared" si="113"/>
        <v/>
      </c>
    </row>
    <row r="3656" spans="1:15" ht="15.75">
      <c r="A3656" s="250">
        <v>3649</v>
      </c>
      <c r="B3656" s="208"/>
      <c r="C3656" s="49"/>
      <c r="D3656" s="50"/>
      <c r="E3656" s="50"/>
      <c r="F3656" s="50"/>
      <c r="G3656" s="209"/>
      <c r="H3656" s="48"/>
      <c r="I3656" s="457" t="str">
        <f t="shared" si="112"/>
        <v/>
      </c>
      <c r="J3656" s="241" cm="1">
        <f t="array" ref="J3656">SUMPRODUCT(--(K3656:N3656&lt;&gt;"")) + IF(TRIM(O3656)="",0,LEN(O3656)-LEN(SUBSTITUTE(O3656,",",""))+1)</f>
        <v>0</v>
      </c>
      <c r="K3656" s="242" t="str">
        <f>IF(AND(G3656&lt;&gt;0,G3656&lt;&gt;""),IF(B3656="","",IF(ISNUMBER(MATCH(B3656,'Look Up Values'!$B$2:$B$500,0)),"","Dest. error")),"")</f>
        <v/>
      </c>
      <c r="L3656" s="242" t="str">
        <f>IF(AND(G3656&lt;&gt;0,G3656&lt;&gt;""),IF(C3656="","",IF(AND(ISNUMBER(--LEFT(C3656,FIND(" ",C3656&amp;" ")-1)),OR(LEN(LEFT(C3656,FIND(" ",C3656&amp;" ")-1))=6,LEN(LEFT(C3656,FIND(" ",C3656&amp;" ")-1))=7),OR(ISNUMBER(MATCH(LEFT(C3656,FIND(" ",C3656&amp;" ")-1),'Look Up Values'!$G$2:$G$1000,0)),ISNUMBER(MATCH(LEFT(C3656,FIND(" ",C3656&amp;" ")-1),'Look Up Values'!$AE$2:$AE$2000,0)))),"","EWC error")),"")</f>
        <v/>
      </c>
      <c r="M3656" s="242" t="str" cm="1">
        <f t="array" ref="M3656">IF(AND(G3656&lt;&gt;0,G3656&lt;&gt;""),IF(E3656="","",IF(ISNUMBER(MATCH(SUBSTITUTE(E3656," ",""),SUBSTITUTE('Look Up Values'!$I$2:$I$10," ",""),0)),"","State error")),"")</f>
        <v/>
      </c>
      <c r="N3656" s="242" t="str" cm="1">
        <f t="array" ref="N3656">IF(AND(G3656&lt;&gt;0,G3656&lt;&gt;""),IF(F3656="","",IF(ISNUMBER(MATCH(SUBSTITUTE(F3656," ",""),SUBSTITUTE('Look Up Values'!$W$2:$W$30," ",""),0)),"","D&amp;R error")),"")</f>
        <v/>
      </c>
      <c r="O3656" s="256" t="str">
        <f t="shared" si="113"/>
        <v/>
      </c>
    </row>
    <row r="3657" spans="1:15" ht="15.75">
      <c r="A3657" s="250">
        <v>3650</v>
      </c>
      <c r="B3657" s="208"/>
      <c r="C3657" s="49"/>
      <c r="D3657" s="50"/>
      <c r="E3657" s="50"/>
      <c r="F3657" s="50"/>
      <c r="G3657" s="209"/>
      <c r="H3657" s="48"/>
      <c r="I3657" s="457" t="str">
        <f t="shared" ref="I3657:I3720" si="114">IF(IFERROR(--SUBSTITUTE(J3657,CHAR(160),""),0)&gt;0,A3657,"")</f>
        <v/>
      </c>
      <c r="J3657" s="241" cm="1">
        <f t="array" ref="J3657">SUMPRODUCT(--(K3657:N3657&lt;&gt;"")) + IF(TRIM(O3657)="",0,LEN(O3657)-LEN(SUBSTITUTE(O3657,",",""))+1)</f>
        <v>0</v>
      </c>
      <c r="K3657" s="242" t="str">
        <f>IF(AND(G3657&lt;&gt;0,G3657&lt;&gt;""),IF(B3657="","",IF(ISNUMBER(MATCH(B3657,'Look Up Values'!$B$2:$B$500,0)),"","Dest. error")),"")</f>
        <v/>
      </c>
      <c r="L3657" s="242" t="str">
        <f>IF(AND(G3657&lt;&gt;0,G3657&lt;&gt;""),IF(C3657="","",IF(AND(ISNUMBER(--LEFT(C3657,FIND(" ",C3657&amp;" ")-1)),OR(LEN(LEFT(C3657,FIND(" ",C3657&amp;" ")-1))=6,LEN(LEFT(C3657,FIND(" ",C3657&amp;" ")-1))=7),OR(ISNUMBER(MATCH(LEFT(C3657,FIND(" ",C3657&amp;" ")-1),'Look Up Values'!$G$2:$G$1000,0)),ISNUMBER(MATCH(LEFT(C3657,FIND(" ",C3657&amp;" ")-1),'Look Up Values'!$AE$2:$AE$2000,0)))),"","EWC error")),"")</f>
        <v/>
      </c>
      <c r="M3657" s="242" t="str" cm="1">
        <f t="array" ref="M3657">IF(AND(G3657&lt;&gt;0,G3657&lt;&gt;""),IF(E3657="","",IF(ISNUMBER(MATCH(SUBSTITUTE(E3657," ",""),SUBSTITUTE('Look Up Values'!$I$2:$I$10," ",""),0)),"","State error")),"")</f>
        <v/>
      </c>
      <c r="N3657" s="242" t="str" cm="1">
        <f t="array" ref="N3657">IF(AND(G3657&lt;&gt;0,G3657&lt;&gt;""),IF(F3657="","",IF(ISNUMBER(MATCH(SUBSTITUTE(F3657," ",""),SUBSTITUTE('Look Up Values'!$W$2:$W$30," ",""),0)),"","D&amp;R error")),"")</f>
        <v/>
      </c>
      <c r="O3657" s="256" t="str">
        <f t="shared" ref="O3657:O3720" si="115">IF(OR(G3657="",G3657=0),"",IF((TRIM(SUBSTITUTE(B3657,CHAR(160),""))&amp;TRIM(SUBSTITUTE(C3657,CHAR(160),""))&amp;TRIM(SUBSTITUTE(F3657,CHAR(160),""))&amp;TRIM(SUBSTITUTE(E3657,CHAR(160),"")))&lt;&gt;"",IF((--(TRIM(SUBSTITUTE(B3657,CHAR(160),""))&lt;&gt;"")+--(TRIM(SUBSTITUTE(C3657,CHAR(160),""))&lt;&gt;"")+--(TRIM(SUBSTITUTE(F3657,CHAR(160),""))&lt;&gt;"")+--(TRIM(SUBSTITUTE(E3657,CHAR(160),""))&lt;&gt;""))=4,"",LEFT(IF(TRIM(SUBSTITUTE(B3657,CHAR(160),""))="","Dest, ","")&amp;IF(TRIM(SUBSTITUTE(C3657,CHAR(160),""))="","EWC, ","")&amp;IF(TRIM(SUBSTITUTE(F3657,CHAR(160),""))="","D&amp;R, ","")&amp;IF(TRIM(SUBSTITUTE(E3657,CHAR(160),""))="","State, ",""),LEN(IF(TRIM(SUBSTITUTE(B3657,CHAR(160),""))="","Dest, ","")&amp;IF(TRIM(SUBSTITUTE(C3657,CHAR(160),""))="","EWC, ","")&amp;IF(TRIM(SUBSTITUTE(F3657,CHAR(160),""))="","D&amp;R, ","")&amp;IF(TRIM(SUBSTITUTE(E3657,CHAR(160),""))="","State, ",""))-2)),LEFT(IF(TRIM(SUBSTITUTE(B3657,CHAR(160),""))="","Dest, ","")&amp;IF(TRIM(SUBSTITUTE(C3657,CHAR(160),""))="","EWC, ","")&amp;IF(TRIM(SUBSTITUTE(F3657,CHAR(160),""))="","D&amp;R, ","")&amp;IF(TRIM(SUBSTITUTE(E3657,CHAR(160),""))="","State, ",""),LEN(IF(TRIM(SUBSTITUTE(B3657,CHAR(160),""))="","Dest, ","")&amp;IF(TRIM(SUBSTITUTE(C3657,CHAR(160),""))="","EWC, ","")&amp;IF(TRIM(SUBSTITUTE(F3657,CHAR(160),""))="","D&amp;R, ","")&amp;IF(TRIM(SUBSTITUTE(E3657,CHAR(160),""))="","State, ",""))-2)))</f>
        <v/>
      </c>
    </row>
    <row r="3658" spans="1:15" ht="15.75">
      <c r="A3658" s="250">
        <v>3651</v>
      </c>
      <c r="B3658" s="208"/>
      <c r="C3658" s="49"/>
      <c r="D3658" s="50"/>
      <c r="E3658" s="50"/>
      <c r="F3658" s="50"/>
      <c r="G3658" s="209"/>
      <c r="H3658" s="48"/>
      <c r="I3658" s="457" t="str">
        <f t="shared" si="114"/>
        <v/>
      </c>
      <c r="J3658" s="241" cm="1">
        <f t="array" ref="J3658">SUMPRODUCT(--(K3658:N3658&lt;&gt;"")) + IF(TRIM(O3658)="",0,LEN(O3658)-LEN(SUBSTITUTE(O3658,",",""))+1)</f>
        <v>0</v>
      </c>
      <c r="K3658" s="242" t="str">
        <f>IF(AND(G3658&lt;&gt;0,G3658&lt;&gt;""),IF(B3658="","",IF(ISNUMBER(MATCH(B3658,'Look Up Values'!$B$2:$B$500,0)),"","Dest. error")),"")</f>
        <v/>
      </c>
      <c r="L3658" s="242" t="str">
        <f>IF(AND(G3658&lt;&gt;0,G3658&lt;&gt;""),IF(C3658="","",IF(AND(ISNUMBER(--LEFT(C3658,FIND(" ",C3658&amp;" ")-1)),OR(LEN(LEFT(C3658,FIND(" ",C3658&amp;" ")-1))=6,LEN(LEFT(C3658,FIND(" ",C3658&amp;" ")-1))=7),OR(ISNUMBER(MATCH(LEFT(C3658,FIND(" ",C3658&amp;" ")-1),'Look Up Values'!$G$2:$G$1000,0)),ISNUMBER(MATCH(LEFT(C3658,FIND(" ",C3658&amp;" ")-1),'Look Up Values'!$AE$2:$AE$2000,0)))),"","EWC error")),"")</f>
        <v/>
      </c>
      <c r="M3658" s="242" t="str" cm="1">
        <f t="array" ref="M3658">IF(AND(G3658&lt;&gt;0,G3658&lt;&gt;""),IF(E3658="","",IF(ISNUMBER(MATCH(SUBSTITUTE(E3658," ",""),SUBSTITUTE('Look Up Values'!$I$2:$I$10," ",""),0)),"","State error")),"")</f>
        <v/>
      </c>
      <c r="N3658" s="242" t="str" cm="1">
        <f t="array" ref="N3658">IF(AND(G3658&lt;&gt;0,G3658&lt;&gt;""),IF(F3658="","",IF(ISNUMBER(MATCH(SUBSTITUTE(F3658," ",""),SUBSTITUTE('Look Up Values'!$W$2:$W$30," ",""),0)),"","D&amp;R error")),"")</f>
        <v/>
      </c>
      <c r="O3658" s="256" t="str">
        <f t="shared" si="115"/>
        <v/>
      </c>
    </row>
    <row r="3659" spans="1:15" ht="15.75">
      <c r="A3659" s="250">
        <v>3652</v>
      </c>
      <c r="B3659" s="208"/>
      <c r="C3659" s="49"/>
      <c r="D3659" s="50"/>
      <c r="E3659" s="50"/>
      <c r="F3659" s="50"/>
      <c r="G3659" s="209"/>
      <c r="H3659" s="48"/>
      <c r="I3659" s="457" t="str">
        <f t="shared" si="114"/>
        <v/>
      </c>
      <c r="J3659" s="241" cm="1">
        <f t="array" ref="J3659">SUMPRODUCT(--(K3659:N3659&lt;&gt;"")) + IF(TRIM(O3659)="",0,LEN(O3659)-LEN(SUBSTITUTE(O3659,",",""))+1)</f>
        <v>0</v>
      </c>
      <c r="K3659" s="242" t="str">
        <f>IF(AND(G3659&lt;&gt;0,G3659&lt;&gt;""),IF(B3659="","",IF(ISNUMBER(MATCH(B3659,'Look Up Values'!$B$2:$B$500,0)),"","Dest. error")),"")</f>
        <v/>
      </c>
      <c r="L3659" s="242" t="str">
        <f>IF(AND(G3659&lt;&gt;0,G3659&lt;&gt;""),IF(C3659="","",IF(AND(ISNUMBER(--LEFT(C3659,FIND(" ",C3659&amp;" ")-1)),OR(LEN(LEFT(C3659,FIND(" ",C3659&amp;" ")-1))=6,LEN(LEFT(C3659,FIND(" ",C3659&amp;" ")-1))=7),OR(ISNUMBER(MATCH(LEFT(C3659,FIND(" ",C3659&amp;" ")-1),'Look Up Values'!$G$2:$G$1000,0)),ISNUMBER(MATCH(LEFT(C3659,FIND(" ",C3659&amp;" ")-1),'Look Up Values'!$AE$2:$AE$2000,0)))),"","EWC error")),"")</f>
        <v/>
      </c>
      <c r="M3659" s="242" t="str" cm="1">
        <f t="array" ref="M3659">IF(AND(G3659&lt;&gt;0,G3659&lt;&gt;""),IF(E3659="","",IF(ISNUMBER(MATCH(SUBSTITUTE(E3659," ",""),SUBSTITUTE('Look Up Values'!$I$2:$I$10," ",""),0)),"","State error")),"")</f>
        <v/>
      </c>
      <c r="N3659" s="242" t="str" cm="1">
        <f t="array" ref="N3659">IF(AND(G3659&lt;&gt;0,G3659&lt;&gt;""),IF(F3659="","",IF(ISNUMBER(MATCH(SUBSTITUTE(F3659," ",""),SUBSTITUTE('Look Up Values'!$W$2:$W$30," ",""),0)),"","D&amp;R error")),"")</f>
        <v/>
      </c>
      <c r="O3659" s="256" t="str">
        <f t="shared" si="115"/>
        <v/>
      </c>
    </row>
    <row r="3660" spans="1:15" ht="15.75">
      <c r="A3660" s="250">
        <v>3653</v>
      </c>
      <c r="B3660" s="208"/>
      <c r="C3660" s="49"/>
      <c r="D3660" s="50"/>
      <c r="E3660" s="50"/>
      <c r="F3660" s="50"/>
      <c r="G3660" s="209"/>
      <c r="H3660" s="48"/>
      <c r="I3660" s="457" t="str">
        <f t="shared" si="114"/>
        <v/>
      </c>
      <c r="J3660" s="241" cm="1">
        <f t="array" ref="J3660">SUMPRODUCT(--(K3660:N3660&lt;&gt;"")) + IF(TRIM(O3660)="",0,LEN(O3660)-LEN(SUBSTITUTE(O3660,",",""))+1)</f>
        <v>0</v>
      </c>
      <c r="K3660" s="242" t="str">
        <f>IF(AND(G3660&lt;&gt;0,G3660&lt;&gt;""),IF(B3660="","",IF(ISNUMBER(MATCH(B3660,'Look Up Values'!$B$2:$B$500,0)),"","Dest. error")),"")</f>
        <v/>
      </c>
      <c r="L3660" s="242" t="str">
        <f>IF(AND(G3660&lt;&gt;0,G3660&lt;&gt;""),IF(C3660="","",IF(AND(ISNUMBER(--LEFT(C3660,FIND(" ",C3660&amp;" ")-1)),OR(LEN(LEFT(C3660,FIND(" ",C3660&amp;" ")-1))=6,LEN(LEFT(C3660,FIND(" ",C3660&amp;" ")-1))=7),OR(ISNUMBER(MATCH(LEFT(C3660,FIND(" ",C3660&amp;" ")-1),'Look Up Values'!$G$2:$G$1000,0)),ISNUMBER(MATCH(LEFT(C3660,FIND(" ",C3660&amp;" ")-1),'Look Up Values'!$AE$2:$AE$2000,0)))),"","EWC error")),"")</f>
        <v/>
      </c>
      <c r="M3660" s="242" t="str" cm="1">
        <f t="array" ref="M3660">IF(AND(G3660&lt;&gt;0,G3660&lt;&gt;""),IF(E3660="","",IF(ISNUMBER(MATCH(SUBSTITUTE(E3660," ",""),SUBSTITUTE('Look Up Values'!$I$2:$I$10," ",""),0)),"","State error")),"")</f>
        <v/>
      </c>
      <c r="N3660" s="242" t="str" cm="1">
        <f t="array" ref="N3660">IF(AND(G3660&lt;&gt;0,G3660&lt;&gt;""),IF(F3660="","",IF(ISNUMBER(MATCH(SUBSTITUTE(F3660," ",""),SUBSTITUTE('Look Up Values'!$W$2:$W$30," ",""),0)),"","D&amp;R error")),"")</f>
        <v/>
      </c>
      <c r="O3660" s="256" t="str">
        <f t="shared" si="115"/>
        <v/>
      </c>
    </row>
    <row r="3661" spans="1:15" ht="15.75">
      <c r="A3661" s="250">
        <v>3654</v>
      </c>
      <c r="B3661" s="208"/>
      <c r="C3661" s="49"/>
      <c r="D3661" s="50"/>
      <c r="E3661" s="50"/>
      <c r="F3661" s="50"/>
      <c r="G3661" s="209"/>
      <c r="H3661" s="48"/>
      <c r="I3661" s="457" t="str">
        <f t="shared" si="114"/>
        <v/>
      </c>
      <c r="J3661" s="241" cm="1">
        <f t="array" ref="J3661">SUMPRODUCT(--(K3661:N3661&lt;&gt;"")) + IF(TRIM(O3661)="",0,LEN(O3661)-LEN(SUBSTITUTE(O3661,",",""))+1)</f>
        <v>0</v>
      </c>
      <c r="K3661" s="242" t="str">
        <f>IF(AND(G3661&lt;&gt;0,G3661&lt;&gt;""),IF(B3661="","",IF(ISNUMBER(MATCH(B3661,'Look Up Values'!$B$2:$B$500,0)),"","Dest. error")),"")</f>
        <v/>
      </c>
      <c r="L3661" s="242" t="str">
        <f>IF(AND(G3661&lt;&gt;0,G3661&lt;&gt;""),IF(C3661="","",IF(AND(ISNUMBER(--LEFT(C3661,FIND(" ",C3661&amp;" ")-1)),OR(LEN(LEFT(C3661,FIND(" ",C3661&amp;" ")-1))=6,LEN(LEFT(C3661,FIND(" ",C3661&amp;" ")-1))=7),OR(ISNUMBER(MATCH(LEFT(C3661,FIND(" ",C3661&amp;" ")-1),'Look Up Values'!$G$2:$G$1000,0)),ISNUMBER(MATCH(LEFT(C3661,FIND(" ",C3661&amp;" ")-1),'Look Up Values'!$AE$2:$AE$2000,0)))),"","EWC error")),"")</f>
        <v/>
      </c>
      <c r="M3661" s="242" t="str" cm="1">
        <f t="array" ref="M3661">IF(AND(G3661&lt;&gt;0,G3661&lt;&gt;""),IF(E3661="","",IF(ISNUMBER(MATCH(SUBSTITUTE(E3661," ",""),SUBSTITUTE('Look Up Values'!$I$2:$I$10," ",""),0)),"","State error")),"")</f>
        <v/>
      </c>
      <c r="N3661" s="242" t="str" cm="1">
        <f t="array" ref="N3661">IF(AND(G3661&lt;&gt;0,G3661&lt;&gt;""),IF(F3661="","",IF(ISNUMBER(MATCH(SUBSTITUTE(F3661," ",""),SUBSTITUTE('Look Up Values'!$W$2:$W$30," ",""),0)),"","D&amp;R error")),"")</f>
        <v/>
      </c>
      <c r="O3661" s="256" t="str">
        <f t="shared" si="115"/>
        <v/>
      </c>
    </row>
    <row r="3662" spans="1:15" ht="15.75">
      <c r="A3662" s="250">
        <v>3655</v>
      </c>
      <c r="B3662" s="208"/>
      <c r="C3662" s="49"/>
      <c r="D3662" s="50"/>
      <c r="E3662" s="50"/>
      <c r="F3662" s="50"/>
      <c r="G3662" s="209"/>
      <c r="H3662" s="48"/>
      <c r="I3662" s="457" t="str">
        <f t="shared" si="114"/>
        <v/>
      </c>
      <c r="J3662" s="241" cm="1">
        <f t="array" ref="J3662">SUMPRODUCT(--(K3662:N3662&lt;&gt;"")) + IF(TRIM(O3662)="",0,LEN(O3662)-LEN(SUBSTITUTE(O3662,",",""))+1)</f>
        <v>0</v>
      </c>
      <c r="K3662" s="242" t="str">
        <f>IF(AND(G3662&lt;&gt;0,G3662&lt;&gt;""),IF(B3662="","",IF(ISNUMBER(MATCH(B3662,'Look Up Values'!$B$2:$B$500,0)),"","Dest. error")),"")</f>
        <v/>
      </c>
      <c r="L3662" s="242" t="str">
        <f>IF(AND(G3662&lt;&gt;0,G3662&lt;&gt;""),IF(C3662="","",IF(AND(ISNUMBER(--LEFT(C3662,FIND(" ",C3662&amp;" ")-1)),OR(LEN(LEFT(C3662,FIND(" ",C3662&amp;" ")-1))=6,LEN(LEFT(C3662,FIND(" ",C3662&amp;" ")-1))=7),OR(ISNUMBER(MATCH(LEFT(C3662,FIND(" ",C3662&amp;" ")-1),'Look Up Values'!$G$2:$G$1000,0)),ISNUMBER(MATCH(LEFT(C3662,FIND(" ",C3662&amp;" ")-1),'Look Up Values'!$AE$2:$AE$2000,0)))),"","EWC error")),"")</f>
        <v/>
      </c>
      <c r="M3662" s="242" t="str" cm="1">
        <f t="array" ref="M3662">IF(AND(G3662&lt;&gt;0,G3662&lt;&gt;""),IF(E3662="","",IF(ISNUMBER(MATCH(SUBSTITUTE(E3662," ",""),SUBSTITUTE('Look Up Values'!$I$2:$I$10," ",""),0)),"","State error")),"")</f>
        <v/>
      </c>
      <c r="N3662" s="242" t="str" cm="1">
        <f t="array" ref="N3662">IF(AND(G3662&lt;&gt;0,G3662&lt;&gt;""),IF(F3662="","",IF(ISNUMBER(MATCH(SUBSTITUTE(F3662," ",""),SUBSTITUTE('Look Up Values'!$W$2:$W$30," ",""),0)),"","D&amp;R error")),"")</f>
        <v/>
      </c>
      <c r="O3662" s="256" t="str">
        <f t="shared" si="115"/>
        <v/>
      </c>
    </row>
    <row r="3663" spans="1:15" ht="15.75">
      <c r="A3663" s="250">
        <v>3656</v>
      </c>
      <c r="B3663" s="208"/>
      <c r="C3663" s="49"/>
      <c r="D3663" s="50"/>
      <c r="E3663" s="50"/>
      <c r="F3663" s="50"/>
      <c r="G3663" s="209"/>
      <c r="H3663" s="48"/>
      <c r="I3663" s="457" t="str">
        <f t="shared" si="114"/>
        <v/>
      </c>
      <c r="J3663" s="241" cm="1">
        <f t="array" ref="J3663">SUMPRODUCT(--(K3663:N3663&lt;&gt;"")) + IF(TRIM(O3663)="",0,LEN(O3663)-LEN(SUBSTITUTE(O3663,",",""))+1)</f>
        <v>0</v>
      </c>
      <c r="K3663" s="242" t="str">
        <f>IF(AND(G3663&lt;&gt;0,G3663&lt;&gt;""),IF(B3663="","",IF(ISNUMBER(MATCH(B3663,'Look Up Values'!$B$2:$B$500,0)),"","Dest. error")),"")</f>
        <v/>
      </c>
      <c r="L3663" s="242" t="str">
        <f>IF(AND(G3663&lt;&gt;0,G3663&lt;&gt;""),IF(C3663="","",IF(AND(ISNUMBER(--LEFT(C3663,FIND(" ",C3663&amp;" ")-1)),OR(LEN(LEFT(C3663,FIND(" ",C3663&amp;" ")-1))=6,LEN(LEFT(C3663,FIND(" ",C3663&amp;" ")-1))=7),OR(ISNUMBER(MATCH(LEFT(C3663,FIND(" ",C3663&amp;" ")-1),'Look Up Values'!$G$2:$G$1000,0)),ISNUMBER(MATCH(LEFT(C3663,FIND(" ",C3663&amp;" ")-1),'Look Up Values'!$AE$2:$AE$2000,0)))),"","EWC error")),"")</f>
        <v/>
      </c>
      <c r="M3663" s="242" t="str" cm="1">
        <f t="array" ref="M3663">IF(AND(G3663&lt;&gt;0,G3663&lt;&gt;""),IF(E3663="","",IF(ISNUMBER(MATCH(SUBSTITUTE(E3663," ",""),SUBSTITUTE('Look Up Values'!$I$2:$I$10," ",""),0)),"","State error")),"")</f>
        <v/>
      </c>
      <c r="N3663" s="242" t="str" cm="1">
        <f t="array" ref="N3663">IF(AND(G3663&lt;&gt;0,G3663&lt;&gt;""),IF(F3663="","",IF(ISNUMBER(MATCH(SUBSTITUTE(F3663," ",""),SUBSTITUTE('Look Up Values'!$W$2:$W$30," ",""),0)),"","D&amp;R error")),"")</f>
        <v/>
      </c>
      <c r="O3663" s="256" t="str">
        <f t="shared" si="115"/>
        <v/>
      </c>
    </row>
    <row r="3664" spans="1:15" ht="15.75">
      <c r="A3664" s="250">
        <v>3657</v>
      </c>
      <c r="B3664" s="208"/>
      <c r="C3664" s="49"/>
      <c r="D3664" s="50"/>
      <c r="E3664" s="50"/>
      <c r="F3664" s="50"/>
      <c r="G3664" s="209"/>
      <c r="H3664" s="48"/>
      <c r="I3664" s="457" t="str">
        <f t="shared" si="114"/>
        <v/>
      </c>
      <c r="J3664" s="241" cm="1">
        <f t="array" ref="J3664">SUMPRODUCT(--(K3664:N3664&lt;&gt;"")) + IF(TRIM(O3664)="",0,LEN(O3664)-LEN(SUBSTITUTE(O3664,",",""))+1)</f>
        <v>0</v>
      </c>
      <c r="K3664" s="242" t="str">
        <f>IF(AND(G3664&lt;&gt;0,G3664&lt;&gt;""),IF(B3664="","",IF(ISNUMBER(MATCH(B3664,'Look Up Values'!$B$2:$B$500,0)),"","Dest. error")),"")</f>
        <v/>
      </c>
      <c r="L3664" s="242" t="str">
        <f>IF(AND(G3664&lt;&gt;0,G3664&lt;&gt;""),IF(C3664="","",IF(AND(ISNUMBER(--LEFT(C3664,FIND(" ",C3664&amp;" ")-1)),OR(LEN(LEFT(C3664,FIND(" ",C3664&amp;" ")-1))=6,LEN(LEFT(C3664,FIND(" ",C3664&amp;" ")-1))=7),OR(ISNUMBER(MATCH(LEFT(C3664,FIND(" ",C3664&amp;" ")-1),'Look Up Values'!$G$2:$G$1000,0)),ISNUMBER(MATCH(LEFT(C3664,FIND(" ",C3664&amp;" ")-1),'Look Up Values'!$AE$2:$AE$2000,0)))),"","EWC error")),"")</f>
        <v/>
      </c>
      <c r="M3664" s="242" t="str" cm="1">
        <f t="array" ref="M3664">IF(AND(G3664&lt;&gt;0,G3664&lt;&gt;""),IF(E3664="","",IF(ISNUMBER(MATCH(SUBSTITUTE(E3664," ",""),SUBSTITUTE('Look Up Values'!$I$2:$I$10," ",""),0)),"","State error")),"")</f>
        <v/>
      </c>
      <c r="N3664" s="242" t="str" cm="1">
        <f t="array" ref="N3664">IF(AND(G3664&lt;&gt;0,G3664&lt;&gt;""),IF(F3664="","",IF(ISNUMBER(MATCH(SUBSTITUTE(F3664," ",""),SUBSTITUTE('Look Up Values'!$W$2:$W$30," ",""),0)),"","D&amp;R error")),"")</f>
        <v/>
      </c>
      <c r="O3664" s="256" t="str">
        <f t="shared" si="115"/>
        <v/>
      </c>
    </row>
    <row r="3665" spans="1:15" ht="15.75">
      <c r="A3665" s="250">
        <v>3658</v>
      </c>
      <c r="B3665" s="208"/>
      <c r="C3665" s="49"/>
      <c r="D3665" s="50"/>
      <c r="E3665" s="50"/>
      <c r="F3665" s="50"/>
      <c r="G3665" s="209"/>
      <c r="H3665" s="48"/>
      <c r="I3665" s="457" t="str">
        <f t="shared" si="114"/>
        <v/>
      </c>
      <c r="J3665" s="241" cm="1">
        <f t="array" ref="J3665">SUMPRODUCT(--(K3665:N3665&lt;&gt;"")) + IF(TRIM(O3665)="",0,LEN(O3665)-LEN(SUBSTITUTE(O3665,",",""))+1)</f>
        <v>0</v>
      </c>
      <c r="K3665" s="242" t="str">
        <f>IF(AND(G3665&lt;&gt;0,G3665&lt;&gt;""),IF(B3665="","",IF(ISNUMBER(MATCH(B3665,'Look Up Values'!$B$2:$B$500,0)),"","Dest. error")),"")</f>
        <v/>
      </c>
      <c r="L3665" s="242" t="str">
        <f>IF(AND(G3665&lt;&gt;0,G3665&lt;&gt;""),IF(C3665="","",IF(AND(ISNUMBER(--LEFT(C3665,FIND(" ",C3665&amp;" ")-1)),OR(LEN(LEFT(C3665,FIND(" ",C3665&amp;" ")-1))=6,LEN(LEFT(C3665,FIND(" ",C3665&amp;" ")-1))=7),OR(ISNUMBER(MATCH(LEFT(C3665,FIND(" ",C3665&amp;" ")-1),'Look Up Values'!$G$2:$G$1000,0)),ISNUMBER(MATCH(LEFT(C3665,FIND(" ",C3665&amp;" ")-1),'Look Up Values'!$AE$2:$AE$2000,0)))),"","EWC error")),"")</f>
        <v/>
      </c>
      <c r="M3665" s="242" t="str" cm="1">
        <f t="array" ref="M3665">IF(AND(G3665&lt;&gt;0,G3665&lt;&gt;""),IF(E3665="","",IF(ISNUMBER(MATCH(SUBSTITUTE(E3665," ",""),SUBSTITUTE('Look Up Values'!$I$2:$I$10," ",""),0)),"","State error")),"")</f>
        <v/>
      </c>
      <c r="N3665" s="242" t="str" cm="1">
        <f t="array" ref="N3665">IF(AND(G3665&lt;&gt;0,G3665&lt;&gt;""),IF(F3665="","",IF(ISNUMBER(MATCH(SUBSTITUTE(F3665," ",""),SUBSTITUTE('Look Up Values'!$W$2:$W$30," ",""),0)),"","D&amp;R error")),"")</f>
        <v/>
      </c>
      <c r="O3665" s="256" t="str">
        <f t="shared" si="115"/>
        <v/>
      </c>
    </row>
    <row r="3666" spans="1:15" ht="15.75">
      <c r="A3666" s="250">
        <v>3659</v>
      </c>
      <c r="B3666" s="208"/>
      <c r="C3666" s="49"/>
      <c r="D3666" s="50"/>
      <c r="E3666" s="50"/>
      <c r="F3666" s="50"/>
      <c r="G3666" s="209"/>
      <c r="H3666" s="48"/>
      <c r="I3666" s="457" t="str">
        <f t="shared" si="114"/>
        <v/>
      </c>
      <c r="J3666" s="241" cm="1">
        <f t="array" ref="J3666">SUMPRODUCT(--(K3666:N3666&lt;&gt;"")) + IF(TRIM(O3666)="",0,LEN(O3666)-LEN(SUBSTITUTE(O3666,",",""))+1)</f>
        <v>0</v>
      </c>
      <c r="K3666" s="242" t="str">
        <f>IF(AND(G3666&lt;&gt;0,G3666&lt;&gt;""),IF(B3666="","",IF(ISNUMBER(MATCH(B3666,'Look Up Values'!$B$2:$B$500,0)),"","Dest. error")),"")</f>
        <v/>
      </c>
      <c r="L3666" s="242" t="str">
        <f>IF(AND(G3666&lt;&gt;0,G3666&lt;&gt;""),IF(C3666="","",IF(AND(ISNUMBER(--LEFT(C3666,FIND(" ",C3666&amp;" ")-1)),OR(LEN(LEFT(C3666,FIND(" ",C3666&amp;" ")-1))=6,LEN(LEFT(C3666,FIND(" ",C3666&amp;" ")-1))=7),OR(ISNUMBER(MATCH(LEFT(C3666,FIND(" ",C3666&amp;" ")-1),'Look Up Values'!$G$2:$G$1000,0)),ISNUMBER(MATCH(LEFT(C3666,FIND(" ",C3666&amp;" ")-1),'Look Up Values'!$AE$2:$AE$2000,0)))),"","EWC error")),"")</f>
        <v/>
      </c>
      <c r="M3666" s="242" t="str" cm="1">
        <f t="array" ref="M3666">IF(AND(G3666&lt;&gt;0,G3666&lt;&gt;""),IF(E3666="","",IF(ISNUMBER(MATCH(SUBSTITUTE(E3666," ",""),SUBSTITUTE('Look Up Values'!$I$2:$I$10," ",""),0)),"","State error")),"")</f>
        <v/>
      </c>
      <c r="N3666" s="242" t="str" cm="1">
        <f t="array" ref="N3666">IF(AND(G3666&lt;&gt;0,G3666&lt;&gt;""),IF(F3666="","",IF(ISNUMBER(MATCH(SUBSTITUTE(F3666," ",""),SUBSTITUTE('Look Up Values'!$W$2:$W$30," ",""),0)),"","D&amp;R error")),"")</f>
        <v/>
      </c>
      <c r="O3666" s="256" t="str">
        <f t="shared" si="115"/>
        <v/>
      </c>
    </row>
    <row r="3667" spans="1:15" ht="15.75">
      <c r="A3667" s="250">
        <v>3660</v>
      </c>
      <c r="B3667" s="208"/>
      <c r="C3667" s="49"/>
      <c r="D3667" s="50"/>
      <c r="E3667" s="50"/>
      <c r="F3667" s="50"/>
      <c r="G3667" s="209"/>
      <c r="H3667" s="48"/>
      <c r="I3667" s="457" t="str">
        <f t="shared" si="114"/>
        <v/>
      </c>
      <c r="J3667" s="241" cm="1">
        <f t="array" ref="J3667">SUMPRODUCT(--(K3667:N3667&lt;&gt;"")) + IF(TRIM(O3667)="",0,LEN(O3667)-LEN(SUBSTITUTE(O3667,",",""))+1)</f>
        <v>0</v>
      </c>
      <c r="K3667" s="242" t="str">
        <f>IF(AND(G3667&lt;&gt;0,G3667&lt;&gt;""),IF(B3667="","",IF(ISNUMBER(MATCH(B3667,'Look Up Values'!$B$2:$B$500,0)),"","Dest. error")),"")</f>
        <v/>
      </c>
      <c r="L3667" s="242" t="str">
        <f>IF(AND(G3667&lt;&gt;0,G3667&lt;&gt;""),IF(C3667="","",IF(AND(ISNUMBER(--LEFT(C3667,FIND(" ",C3667&amp;" ")-1)),OR(LEN(LEFT(C3667,FIND(" ",C3667&amp;" ")-1))=6,LEN(LEFT(C3667,FIND(" ",C3667&amp;" ")-1))=7),OR(ISNUMBER(MATCH(LEFT(C3667,FIND(" ",C3667&amp;" ")-1),'Look Up Values'!$G$2:$G$1000,0)),ISNUMBER(MATCH(LEFT(C3667,FIND(" ",C3667&amp;" ")-1),'Look Up Values'!$AE$2:$AE$2000,0)))),"","EWC error")),"")</f>
        <v/>
      </c>
      <c r="M3667" s="242" t="str" cm="1">
        <f t="array" ref="M3667">IF(AND(G3667&lt;&gt;0,G3667&lt;&gt;""),IF(E3667="","",IF(ISNUMBER(MATCH(SUBSTITUTE(E3667," ",""),SUBSTITUTE('Look Up Values'!$I$2:$I$10," ",""),0)),"","State error")),"")</f>
        <v/>
      </c>
      <c r="N3667" s="242" t="str" cm="1">
        <f t="array" ref="N3667">IF(AND(G3667&lt;&gt;0,G3667&lt;&gt;""),IF(F3667="","",IF(ISNUMBER(MATCH(SUBSTITUTE(F3667," ",""),SUBSTITUTE('Look Up Values'!$W$2:$W$30," ",""),0)),"","D&amp;R error")),"")</f>
        <v/>
      </c>
      <c r="O3667" s="256" t="str">
        <f t="shared" si="115"/>
        <v/>
      </c>
    </row>
    <row r="3668" spans="1:15" ht="15.75">
      <c r="A3668" s="250">
        <v>3661</v>
      </c>
      <c r="B3668" s="208"/>
      <c r="C3668" s="49"/>
      <c r="D3668" s="50"/>
      <c r="E3668" s="50"/>
      <c r="F3668" s="50"/>
      <c r="G3668" s="209"/>
      <c r="H3668" s="48"/>
      <c r="I3668" s="457" t="str">
        <f t="shared" si="114"/>
        <v/>
      </c>
      <c r="J3668" s="241" cm="1">
        <f t="array" ref="J3668">SUMPRODUCT(--(K3668:N3668&lt;&gt;"")) + IF(TRIM(O3668)="",0,LEN(O3668)-LEN(SUBSTITUTE(O3668,",",""))+1)</f>
        <v>0</v>
      </c>
      <c r="K3668" s="242" t="str">
        <f>IF(AND(G3668&lt;&gt;0,G3668&lt;&gt;""),IF(B3668="","",IF(ISNUMBER(MATCH(B3668,'Look Up Values'!$B$2:$B$500,0)),"","Dest. error")),"")</f>
        <v/>
      </c>
      <c r="L3668" s="242" t="str">
        <f>IF(AND(G3668&lt;&gt;0,G3668&lt;&gt;""),IF(C3668="","",IF(AND(ISNUMBER(--LEFT(C3668,FIND(" ",C3668&amp;" ")-1)),OR(LEN(LEFT(C3668,FIND(" ",C3668&amp;" ")-1))=6,LEN(LEFT(C3668,FIND(" ",C3668&amp;" ")-1))=7),OR(ISNUMBER(MATCH(LEFT(C3668,FIND(" ",C3668&amp;" ")-1),'Look Up Values'!$G$2:$G$1000,0)),ISNUMBER(MATCH(LEFT(C3668,FIND(" ",C3668&amp;" ")-1),'Look Up Values'!$AE$2:$AE$2000,0)))),"","EWC error")),"")</f>
        <v/>
      </c>
      <c r="M3668" s="242" t="str" cm="1">
        <f t="array" ref="M3668">IF(AND(G3668&lt;&gt;0,G3668&lt;&gt;""),IF(E3668="","",IF(ISNUMBER(MATCH(SUBSTITUTE(E3668," ",""),SUBSTITUTE('Look Up Values'!$I$2:$I$10," ",""),0)),"","State error")),"")</f>
        <v/>
      </c>
      <c r="N3668" s="242" t="str" cm="1">
        <f t="array" ref="N3668">IF(AND(G3668&lt;&gt;0,G3668&lt;&gt;""),IF(F3668="","",IF(ISNUMBER(MATCH(SUBSTITUTE(F3668," ",""),SUBSTITUTE('Look Up Values'!$W$2:$W$30," ",""),0)),"","D&amp;R error")),"")</f>
        <v/>
      </c>
      <c r="O3668" s="256" t="str">
        <f t="shared" si="115"/>
        <v/>
      </c>
    </row>
    <row r="3669" spans="1:15" ht="15.75">
      <c r="A3669" s="250">
        <v>3662</v>
      </c>
      <c r="B3669" s="208"/>
      <c r="C3669" s="49"/>
      <c r="D3669" s="50"/>
      <c r="E3669" s="50"/>
      <c r="F3669" s="50"/>
      <c r="G3669" s="209"/>
      <c r="H3669" s="48"/>
      <c r="I3669" s="457" t="str">
        <f t="shared" si="114"/>
        <v/>
      </c>
      <c r="J3669" s="241" cm="1">
        <f t="array" ref="J3669">SUMPRODUCT(--(K3669:N3669&lt;&gt;"")) + IF(TRIM(O3669)="",0,LEN(O3669)-LEN(SUBSTITUTE(O3669,",",""))+1)</f>
        <v>0</v>
      </c>
      <c r="K3669" s="242" t="str">
        <f>IF(AND(G3669&lt;&gt;0,G3669&lt;&gt;""),IF(B3669="","",IF(ISNUMBER(MATCH(B3669,'Look Up Values'!$B$2:$B$500,0)),"","Dest. error")),"")</f>
        <v/>
      </c>
      <c r="L3669" s="242" t="str">
        <f>IF(AND(G3669&lt;&gt;0,G3669&lt;&gt;""),IF(C3669="","",IF(AND(ISNUMBER(--LEFT(C3669,FIND(" ",C3669&amp;" ")-1)),OR(LEN(LEFT(C3669,FIND(" ",C3669&amp;" ")-1))=6,LEN(LEFT(C3669,FIND(" ",C3669&amp;" ")-1))=7),OR(ISNUMBER(MATCH(LEFT(C3669,FIND(" ",C3669&amp;" ")-1),'Look Up Values'!$G$2:$G$1000,0)),ISNUMBER(MATCH(LEFT(C3669,FIND(" ",C3669&amp;" ")-1),'Look Up Values'!$AE$2:$AE$2000,0)))),"","EWC error")),"")</f>
        <v/>
      </c>
      <c r="M3669" s="242" t="str" cm="1">
        <f t="array" ref="M3669">IF(AND(G3669&lt;&gt;0,G3669&lt;&gt;""),IF(E3669="","",IF(ISNUMBER(MATCH(SUBSTITUTE(E3669," ",""),SUBSTITUTE('Look Up Values'!$I$2:$I$10," ",""),0)),"","State error")),"")</f>
        <v/>
      </c>
      <c r="N3669" s="242" t="str" cm="1">
        <f t="array" ref="N3669">IF(AND(G3669&lt;&gt;0,G3669&lt;&gt;""),IF(F3669="","",IF(ISNUMBER(MATCH(SUBSTITUTE(F3669," ",""),SUBSTITUTE('Look Up Values'!$W$2:$W$30," ",""),0)),"","D&amp;R error")),"")</f>
        <v/>
      </c>
      <c r="O3669" s="256" t="str">
        <f t="shared" si="115"/>
        <v/>
      </c>
    </row>
    <row r="3670" spans="1:15" ht="15.75">
      <c r="A3670" s="250">
        <v>3663</v>
      </c>
      <c r="B3670" s="208"/>
      <c r="C3670" s="49"/>
      <c r="D3670" s="50"/>
      <c r="E3670" s="50"/>
      <c r="F3670" s="50"/>
      <c r="G3670" s="209"/>
      <c r="H3670" s="48"/>
      <c r="I3670" s="457" t="str">
        <f t="shared" si="114"/>
        <v/>
      </c>
      <c r="J3670" s="241" cm="1">
        <f t="array" ref="J3670">SUMPRODUCT(--(K3670:N3670&lt;&gt;"")) + IF(TRIM(O3670)="",0,LEN(O3670)-LEN(SUBSTITUTE(O3670,",",""))+1)</f>
        <v>0</v>
      </c>
      <c r="K3670" s="242" t="str">
        <f>IF(AND(G3670&lt;&gt;0,G3670&lt;&gt;""),IF(B3670="","",IF(ISNUMBER(MATCH(B3670,'Look Up Values'!$B$2:$B$500,0)),"","Dest. error")),"")</f>
        <v/>
      </c>
      <c r="L3670" s="242" t="str">
        <f>IF(AND(G3670&lt;&gt;0,G3670&lt;&gt;""),IF(C3670="","",IF(AND(ISNUMBER(--LEFT(C3670,FIND(" ",C3670&amp;" ")-1)),OR(LEN(LEFT(C3670,FIND(" ",C3670&amp;" ")-1))=6,LEN(LEFT(C3670,FIND(" ",C3670&amp;" ")-1))=7),OR(ISNUMBER(MATCH(LEFT(C3670,FIND(" ",C3670&amp;" ")-1),'Look Up Values'!$G$2:$G$1000,0)),ISNUMBER(MATCH(LEFT(C3670,FIND(" ",C3670&amp;" ")-1),'Look Up Values'!$AE$2:$AE$2000,0)))),"","EWC error")),"")</f>
        <v/>
      </c>
      <c r="M3670" s="242" t="str" cm="1">
        <f t="array" ref="M3670">IF(AND(G3670&lt;&gt;0,G3670&lt;&gt;""),IF(E3670="","",IF(ISNUMBER(MATCH(SUBSTITUTE(E3670," ",""),SUBSTITUTE('Look Up Values'!$I$2:$I$10," ",""),0)),"","State error")),"")</f>
        <v/>
      </c>
      <c r="N3670" s="242" t="str" cm="1">
        <f t="array" ref="N3670">IF(AND(G3670&lt;&gt;0,G3670&lt;&gt;""),IF(F3670="","",IF(ISNUMBER(MATCH(SUBSTITUTE(F3670," ",""),SUBSTITUTE('Look Up Values'!$W$2:$W$30," ",""),0)),"","D&amp;R error")),"")</f>
        <v/>
      </c>
      <c r="O3670" s="256" t="str">
        <f t="shared" si="115"/>
        <v/>
      </c>
    </row>
    <row r="3671" spans="1:15" ht="15.75">
      <c r="A3671" s="250">
        <v>3664</v>
      </c>
      <c r="B3671" s="208"/>
      <c r="C3671" s="49"/>
      <c r="D3671" s="50"/>
      <c r="E3671" s="50"/>
      <c r="F3671" s="50"/>
      <c r="G3671" s="209"/>
      <c r="H3671" s="48"/>
      <c r="I3671" s="457" t="str">
        <f t="shared" si="114"/>
        <v/>
      </c>
      <c r="J3671" s="241" cm="1">
        <f t="array" ref="J3671">SUMPRODUCT(--(K3671:N3671&lt;&gt;"")) + IF(TRIM(O3671)="",0,LEN(O3671)-LEN(SUBSTITUTE(O3671,",",""))+1)</f>
        <v>0</v>
      </c>
      <c r="K3671" s="242" t="str">
        <f>IF(AND(G3671&lt;&gt;0,G3671&lt;&gt;""),IF(B3671="","",IF(ISNUMBER(MATCH(B3671,'Look Up Values'!$B$2:$B$500,0)),"","Dest. error")),"")</f>
        <v/>
      </c>
      <c r="L3671" s="242" t="str">
        <f>IF(AND(G3671&lt;&gt;0,G3671&lt;&gt;""),IF(C3671="","",IF(AND(ISNUMBER(--LEFT(C3671,FIND(" ",C3671&amp;" ")-1)),OR(LEN(LEFT(C3671,FIND(" ",C3671&amp;" ")-1))=6,LEN(LEFT(C3671,FIND(" ",C3671&amp;" ")-1))=7),OR(ISNUMBER(MATCH(LEFT(C3671,FIND(" ",C3671&amp;" ")-1),'Look Up Values'!$G$2:$G$1000,0)),ISNUMBER(MATCH(LEFT(C3671,FIND(" ",C3671&amp;" ")-1),'Look Up Values'!$AE$2:$AE$2000,0)))),"","EWC error")),"")</f>
        <v/>
      </c>
      <c r="M3671" s="242" t="str" cm="1">
        <f t="array" ref="M3671">IF(AND(G3671&lt;&gt;0,G3671&lt;&gt;""),IF(E3671="","",IF(ISNUMBER(MATCH(SUBSTITUTE(E3671," ",""),SUBSTITUTE('Look Up Values'!$I$2:$I$10," ",""),0)),"","State error")),"")</f>
        <v/>
      </c>
      <c r="N3671" s="242" t="str" cm="1">
        <f t="array" ref="N3671">IF(AND(G3671&lt;&gt;0,G3671&lt;&gt;""),IF(F3671="","",IF(ISNUMBER(MATCH(SUBSTITUTE(F3671," ",""),SUBSTITUTE('Look Up Values'!$W$2:$W$30," ",""),0)),"","D&amp;R error")),"")</f>
        <v/>
      </c>
      <c r="O3671" s="256" t="str">
        <f t="shared" si="115"/>
        <v/>
      </c>
    </row>
    <row r="3672" spans="1:15" ht="15.75">
      <c r="A3672" s="250">
        <v>3665</v>
      </c>
      <c r="B3672" s="208"/>
      <c r="C3672" s="49"/>
      <c r="D3672" s="50"/>
      <c r="E3672" s="50"/>
      <c r="F3672" s="50"/>
      <c r="G3672" s="209"/>
      <c r="H3672" s="48"/>
      <c r="I3672" s="457" t="str">
        <f t="shared" si="114"/>
        <v/>
      </c>
      <c r="J3672" s="241" cm="1">
        <f t="array" ref="J3672">SUMPRODUCT(--(K3672:N3672&lt;&gt;"")) + IF(TRIM(O3672)="",0,LEN(O3672)-LEN(SUBSTITUTE(O3672,",",""))+1)</f>
        <v>0</v>
      </c>
      <c r="K3672" s="242" t="str">
        <f>IF(AND(G3672&lt;&gt;0,G3672&lt;&gt;""),IF(B3672="","",IF(ISNUMBER(MATCH(B3672,'Look Up Values'!$B$2:$B$500,0)),"","Dest. error")),"")</f>
        <v/>
      </c>
      <c r="L3672" s="242" t="str">
        <f>IF(AND(G3672&lt;&gt;0,G3672&lt;&gt;""),IF(C3672="","",IF(AND(ISNUMBER(--LEFT(C3672,FIND(" ",C3672&amp;" ")-1)),OR(LEN(LEFT(C3672,FIND(" ",C3672&amp;" ")-1))=6,LEN(LEFT(C3672,FIND(" ",C3672&amp;" ")-1))=7),OR(ISNUMBER(MATCH(LEFT(C3672,FIND(" ",C3672&amp;" ")-1),'Look Up Values'!$G$2:$G$1000,0)),ISNUMBER(MATCH(LEFT(C3672,FIND(" ",C3672&amp;" ")-1),'Look Up Values'!$AE$2:$AE$2000,0)))),"","EWC error")),"")</f>
        <v/>
      </c>
      <c r="M3672" s="242" t="str" cm="1">
        <f t="array" ref="M3672">IF(AND(G3672&lt;&gt;0,G3672&lt;&gt;""),IF(E3672="","",IF(ISNUMBER(MATCH(SUBSTITUTE(E3672," ",""),SUBSTITUTE('Look Up Values'!$I$2:$I$10," ",""),0)),"","State error")),"")</f>
        <v/>
      </c>
      <c r="N3672" s="242" t="str" cm="1">
        <f t="array" ref="N3672">IF(AND(G3672&lt;&gt;0,G3672&lt;&gt;""),IF(F3672="","",IF(ISNUMBER(MATCH(SUBSTITUTE(F3672," ",""),SUBSTITUTE('Look Up Values'!$W$2:$W$30," ",""),0)),"","D&amp;R error")),"")</f>
        <v/>
      </c>
      <c r="O3672" s="256" t="str">
        <f t="shared" si="115"/>
        <v/>
      </c>
    </row>
    <row r="3673" spans="1:15" ht="15.75">
      <c r="A3673" s="250">
        <v>3666</v>
      </c>
      <c r="B3673" s="208"/>
      <c r="C3673" s="49"/>
      <c r="D3673" s="50"/>
      <c r="E3673" s="50"/>
      <c r="F3673" s="50"/>
      <c r="G3673" s="209"/>
      <c r="H3673" s="48"/>
      <c r="I3673" s="457" t="str">
        <f t="shared" si="114"/>
        <v/>
      </c>
      <c r="J3673" s="241" cm="1">
        <f t="array" ref="J3673">SUMPRODUCT(--(K3673:N3673&lt;&gt;"")) + IF(TRIM(O3673)="",0,LEN(O3673)-LEN(SUBSTITUTE(O3673,",",""))+1)</f>
        <v>0</v>
      </c>
      <c r="K3673" s="242" t="str">
        <f>IF(AND(G3673&lt;&gt;0,G3673&lt;&gt;""),IF(B3673="","",IF(ISNUMBER(MATCH(B3673,'Look Up Values'!$B$2:$B$500,0)),"","Dest. error")),"")</f>
        <v/>
      </c>
      <c r="L3673" s="242" t="str">
        <f>IF(AND(G3673&lt;&gt;0,G3673&lt;&gt;""),IF(C3673="","",IF(AND(ISNUMBER(--LEFT(C3673,FIND(" ",C3673&amp;" ")-1)),OR(LEN(LEFT(C3673,FIND(" ",C3673&amp;" ")-1))=6,LEN(LEFT(C3673,FIND(" ",C3673&amp;" ")-1))=7),OR(ISNUMBER(MATCH(LEFT(C3673,FIND(" ",C3673&amp;" ")-1),'Look Up Values'!$G$2:$G$1000,0)),ISNUMBER(MATCH(LEFT(C3673,FIND(" ",C3673&amp;" ")-1),'Look Up Values'!$AE$2:$AE$2000,0)))),"","EWC error")),"")</f>
        <v/>
      </c>
      <c r="M3673" s="242" t="str" cm="1">
        <f t="array" ref="M3673">IF(AND(G3673&lt;&gt;0,G3673&lt;&gt;""),IF(E3673="","",IF(ISNUMBER(MATCH(SUBSTITUTE(E3673," ",""),SUBSTITUTE('Look Up Values'!$I$2:$I$10," ",""),0)),"","State error")),"")</f>
        <v/>
      </c>
      <c r="N3673" s="242" t="str" cm="1">
        <f t="array" ref="N3673">IF(AND(G3673&lt;&gt;0,G3673&lt;&gt;""),IF(F3673="","",IF(ISNUMBER(MATCH(SUBSTITUTE(F3673," ",""),SUBSTITUTE('Look Up Values'!$W$2:$W$30," ",""),0)),"","D&amp;R error")),"")</f>
        <v/>
      </c>
      <c r="O3673" s="256" t="str">
        <f t="shared" si="115"/>
        <v/>
      </c>
    </row>
    <row r="3674" spans="1:15" ht="15.75">
      <c r="A3674" s="250">
        <v>3667</v>
      </c>
      <c r="B3674" s="208"/>
      <c r="C3674" s="49"/>
      <c r="D3674" s="50"/>
      <c r="E3674" s="50"/>
      <c r="F3674" s="50"/>
      <c r="G3674" s="209"/>
      <c r="H3674" s="48"/>
      <c r="I3674" s="457" t="str">
        <f t="shared" si="114"/>
        <v/>
      </c>
      <c r="J3674" s="241" cm="1">
        <f t="array" ref="J3674">SUMPRODUCT(--(K3674:N3674&lt;&gt;"")) + IF(TRIM(O3674)="",0,LEN(O3674)-LEN(SUBSTITUTE(O3674,",",""))+1)</f>
        <v>0</v>
      </c>
      <c r="K3674" s="242" t="str">
        <f>IF(AND(G3674&lt;&gt;0,G3674&lt;&gt;""),IF(B3674="","",IF(ISNUMBER(MATCH(B3674,'Look Up Values'!$B$2:$B$500,0)),"","Dest. error")),"")</f>
        <v/>
      </c>
      <c r="L3674" s="242" t="str">
        <f>IF(AND(G3674&lt;&gt;0,G3674&lt;&gt;""),IF(C3674="","",IF(AND(ISNUMBER(--LEFT(C3674,FIND(" ",C3674&amp;" ")-1)),OR(LEN(LEFT(C3674,FIND(" ",C3674&amp;" ")-1))=6,LEN(LEFT(C3674,FIND(" ",C3674&amp;" ")-1))=7),OR(ISNUMBER(MATCH(LEFT(C3674,FIND(" ",C3674&amp;" ")-1),'Look Up Values'!$G$2:$G$1000,0)),ISNUMBER(MATCH(LEFT(C3674,FIND(" ",C3674&amp;" ")-1),'Look Up Values'!$AE$2:$AE$2000,0)))),"","EWC error")),"")</f>
        <v/>
      </c>
      <c r="M3674" s="242" t="str" cm="1">
        <f t="array" ref="M3674">IF(AND(G3674&lt;&gt;0,G3674&lt;&gt;""),IF(E3674="","",IF(ISNUMBER(MATCH(SUBSTITUTE(E3674," ",""),SUBSTITUTE('Look Up Values'!$I$2:$I$10," ",""),0)),"","State error")),"")</f>
        <v/>
      </c>
      <c r="N3674" s="242" t="str" cm="1">
        <f t="array" ref="N3674">IF(AND(G3674&lt;&gt;0,G3674&lt;&gt;""),IF(F3674="","",IF(ISNUMBER(MATCH(SUBSTITUTE(F3674," ",""),SUBSTITUTE('Look Up Values'!$W$2:$W$30," ",""),0)),"","D&amp;R error")),"")</f>
        <v/>
      </c>
      <c r="O3674" s="256" t="str">
        <f t="shared" si="115"/>
        <v/>
      </c>
    </row>
    <row r="3675" spans="1:15" ht="15.75">
      <c r="A3675" s="250">
        <v>3668</v>
      </c>
      <c r="B3675" s="208"/>
      <c r="C3675" s="49"/>
      <c r="D3675" s="50"/>
      <c r="E3675" s="50"/>
      <c r="F3675" s="50"/>
      <c r="G3675" s="209"/>
      <c r="H3675" s="48"/>
      <c r="I3675" s="457" t="str">
        <f t="shared" si="114"/>
        <v/>
      </c>
      <c r="J3675" s="241" cm="1">
        <f t="array" ref="J3675">SUMPRODUCT(--(K3675:N3675&lt;&gt;"")) + IF(TRIM(O3675)="",0,LEN(O3675)-LEN(SUBSTITUTE(O3675,",",""))+1)</f>
        <v>0</v>
      </c>
      <c r="K3675" s="242" t="str">
        <f>IF(AND(G3675&lt;&gt;0,G3675&lt;&gt;""),IF(B3675="","",IF(ISNUMBER(MATCH(B3675,'Look Up Values'!$B$2:$B$500,0)),"","Dest. error")),"")</f>
        <v/>
      </c>
      <c r="L3675" s="242" t="str">
        <f>IF(AND(G3675&lt;&gt;0,G3675&lt;&gt;""),IF(C3675="","",IF(AND(ISNUMBER(--LEFT(C3675,FIND(" ",C3675&amp;" ")-1)),OR(LEN(LEFT(C3675,FIND(" ",C3675&amp;" ")-1))=6,LEN(LEFT(C3675,FIND(" ",C3675&amp;" ")-1))=7),OR(ISNUMBER(MATCH(LEFT(C3675,FIND(" ",C3675&amp;" ")-1),'Look Up Values'!$G$2:$G$1000,0)),ISNUMBER(MATCH(LEFT(C3675,FIND(" ",C3675&amp;" ")-1),'Look Up Values'!$AE$2:$AE$2000,0)))),"","EWC error")),"")</f>
        <v/>
      </c>
      <c r="M3675" s="242" t="str" cm="1">
        <f t="array" ref="M3675">IF(AND(G3675&lt;&gt;0,G3675&lt;&gt;""),IF(E3675="","",IF(ISNUMBER(MATCH(SUBSTITUTE(E3675," ",""),SUBSTITUTE('Look Up Values'!$I$2:$I$10," ",""),0)),"","State error")),"")</f>
        <v/>
      </c>
      <c r="N3675" s="242" t="str" cm="1">
        <f t="array" ref="N3675">IF(AND(G3675&lt;&gt;0,G3675&lt;&gt;""),IF(F3675="","",IF(ISNUMBER(MATCH(SUBSTITUTE(F3675," ",""),SUBSTITUTE('Look Up Values'!$W$2:$W$30," ",""),0)),"","D&amp;R error")),"")</f>
        <v/>
      </c>
      <c r="O3675" s="256" t="str">
        <f t="shared" si="115"/>
        <v/>
      </c>
    </row>
    <row r="3676" spans="1:15" ht="15.75">
      <c r="A3676" s="250">
        <v>3669</v>
      </c>
      <c r="B3676" s="208"/>
      <c r="C3676" s="49"/>
      <c r="D3676" s="50"/>
      <c r="E3676" s="50"/>
      <c r="F3676" s="50"/>
      <c r="G3676" s="209"/>
      <c r="H3676" s="48"/>
      <c r="I3676" s="457" t="str">
        <f t="shared" si="114"/>
        <v/>
      </c>
      <c r="J3676" s="241" cm="1">
        <f t="array" ref="J3676">SUMPRODUCT(--(K3676:N3676&lt;&gt;"")) + IF(TRIM(O3676)="",0,LEN(O3676)-LEN(SUBSTITUTE(O3676,",",""))+1)</f>
        <v>0</v>
      </c>
      <c r="K3676" s="242" t="str">
        <f>IF(AND(G3676&lt;&gt;0,G3676&lt;&gt;""),IF(B3676="","",IF(ISNUMBER(MATCH(B3676,'Look Up Values'!$B$2:$B$500,0)),"","Dest. error")),"")</f>
        <v/>
      </c>
      <c r="L3676" s="242" t="str">
        <f>IF(AND(G3676&lt;&gt;0,G3676&lt;&gt;""),IF(C3676="","",IF(AND(ISNUMBER(--LEFT(C3676,FIND(" ",C3676&amp;" ")-1)),OR(LEN(LEFT(C3676,FIND(" ",C3676&amp;" ")-1))=6,LEN(LEFT(C3676,FIND(" ",C3676&amp;" ")-1))=7),OR(ISNUMBER(MATCH(LEFT(C3676,FIND(" ",C3676&amp;" ")-1),'Look Up Values'!$G$2:$G$1000,0)),ISNUMBER(MATCH(LEFT(C3676,FIND(" ",C3676&amp;" ")-1),'Look Up Values'!$AE$2:$AE$2000,0)))),"","EWC error")),"")</f>
        <v/>
      </c>
      <c r="M3676" s="242" t="str" cm="1">
        <f t="array" ref="M3676">IF(AND(G3676&lt;&gt;0,G3676&lt;&gt;""),IF(E3676="","",IF(ISNUMBER(MATCH(SUBSTITUTE(E3676," ",""),SUBSTITUTE('Look Up Values'!$I$2:$I$10," ",""),0)),"","State error")),"")</f>
        <v/>
      </c>
      <c r="N3676" s="242" t="str" cm="1">
        <f t="array" ref="N3676">IF(AND(G3676&lt;&gt;0,G3676&lt;&gt;""),IF(F3676="","",IF(ISNUMBER(MATCH(SUBSTITUTE(F3676," ",""),SUBSTITUTE('Look Up Values'!$W$2:$W$30," ",""),0)),"","D&amp;R error")),"")</f>
        <v/>
      </c>
      <c r="O3676" s="256" t="str">
        <f t="shared" si="115"/>
        <v/>
      </c>
    </row>
    <row r="3677" spans="1:15" ht="15.75">
      <c r="A3677" s="250">
        <v>3670</v>
      </c>
      <c r="B3677" s="208"/>
      <c r="C3677" s="49"/>
      <c r="D3677" s="50"/>
      <c r="E3677" s="50"/>
      <c r="F3677" s="50"/>
      <c r="G3677" s="209"/>
      <c r="H3677" s="48"/>
      <c r="I3677" s="457" t="str">
        <f t="shared" si="114"/>
        <v/>
      </c>
      <c r="J3677" s="241" cm="1">
        <f t="array" ref="J3677">SUMPRODUCT(--(K3677:N3677&lt;&gt;"")) + IF(TRIM(O3677)="",0,LEN(O3677)-LEN(SUBSTITUTE(O3677,",",""))+1)</f>
        <v>0</v>
      </c>
      <c r="K3677" s="242" t="str">
        <f>IF(AND(G3677&lt;&gt;0,G3677&lt;&gt;""),IF(B3677="","",IF(ISNUMBER(MATCH(B3677,'Look Up Values'!$B$2:$B$500,0)),"","Dest. error")),"")</f>
        <v/>
      </c>
      <c r="L3677" s="242" t="str">
        <f>IF(AND(G3677&lt;&gt;0,G3677&lt;&gt;""),IF(C3677="","",IF(AND(ISNUMBER(--LEFT(C3677,FIND(" ",C3677&amp;" ")-1)),OR(LEN(LEFT(C3677,FIND(" ",C3677&amp;" ")-1))=6,LEN(LEFT(C3677,FIND(" ",C3677&amp;" ")-1))=7),OR(ISNUMBER(MATCH(LEFT(C3677,FIND(" ",C3677&amp;" ")-1),'Look Up Values'!$G$2:$G$1000,0)),ISNUMBER(MATCH(LEFT(C3677,FIND(" ",C3677&amp;" ")-1),'Look Up Values'!$AE$2:$AE$2000,0)))),"","EWC error")),"")</f>
        <v/>
      </c>
      <c r="M3677" s="242" t="str" cm="1">
        <f t="array" ref="M3677">IF(AND(G3677&lt;&gt;0,G3677&lt;&gt;""),IF(E3677="","",IF(ISNUMBER(MATCH(SUBSTITUTE(E3677," ",""),SUBSTITUTE('Look Up Values'!$I$2:$I$10," ",""),0)),"","State error")),"")</f>
        <v/>
      </c>
      <c r="N3677" s="242" t="str" cm="1">
        <f t="array" ref="N3677">IF(AND(G3677&lt;&gt;0,G3677&lt;&gt;""),IF(F3677="","",IF(ISNUMBER(MATCH(SUBSTITUTE(F3677," ",""),SUBSTITUTE('Look Up Values'!$W$2:$W$30," ",""),0)),"","D&amp;R error")),"")</f>
        <v/>
      </c>
      <c r="O3677" s="256" t="str">
        <f t="shared" si="115"/>
        <v/>
      </c>
    </row>
    <row r="3678" spans="1:15" ht="15.75">
      <c r="A3678" s="250">
        <v>3671</v>
      </c>
      <c r="B3678" s="208"/>
      <c r="C3678" s="49"/>
      <c r="D3678" s="50"/>
      <c r="E3678" s="50"/>
      <c r="F3678" s="50"/>
      <c r="G3678" s="209"/>
      <c r="H3678" s="48"/>
      <c r="I3678" s="457" t="str">
        <f t="shared" si="114"/>
        <v/>
      </c>
      <c r="J3678" s="241" cm="1">
        <f t="array" ref="J3678">SUMPRODUCT(--(K3678:N3678&lt;&gt;"")) + IF(TRIM(O3678)="",0,LEN(O3678)-LEN(SUBSTITUTE(O3678,",",""))+1)</f>
        <v>0</v>
      </c>
      <c r="K3678" s="242" t="str">
        <f>IF(AND(G3678&lt;&gt;0,G3678&lt;&gt;""),IF(B3678="","",IF(ISNUMBER(MATCH(B3678,'Look Up Values'!$B$2:$B$500,0)),"","Dest. error")),"")</f>
        <v/>
      </c>
      <c r="L3678" s="242" t="str">
        <f>IF(AND(G3678&lt;&gt;0,G3678&lt;&gt;""),IF(C3678="","",IF(AND(ISNUMBER(--LEFT(C3678,FIND(" ",C3678&amp;" ")-1)),OR(LEN(LEFT(C3678,FIND(" ",C3678&amp;" ")-1))=6,LEN(LEFT(C3678,FIND(" ",C3678&amp;" ")-1))=7),OR(ISNUMBER(MATCH(LEFT(C3678,FIND(" ",C3678&amp;" ")-1),'Look Up Values'!$G$2:$G$1000,0)),ISNUMBER(MATCH(LEFT(C3678,FIND(" ",C3678&amp;" ")-1),'Look Up Values'!$AE$2:$AE$2000,0)))),"","EWC error")),"")</f>
        <v/>
      </c>
      <c r="M3678" s="242" t="str" cm="1">
        <f t="array" ref="M3678">IF(AND(G3678&lt;&gt;0,G3678&lt;&gt;""),IF(E3678="","",IF(ISNUMBER(MATCH(SUBSTITUTE(E3678," ",""),SUBSTITUTE('Look Up Values'!$I$2:$I$10," ",""),0)),"","State error")),"")</f>
        <v/>
      </c>
      <c r="N3678" s="242" t="str" cm="1">
        <f t="array" ref="N3678">IF(AND(G3678&lt;&gt;0,G3678&lt;&gt;""),IF(F3678="","",IF(ISNUMBER(MATCH(SUBSTITUTE(F3678," ",""),SUBSTITUTE('Look Up Values'!$W$2:$W$30," ",""),0)),"","D&amp;R error")),"")</f>
        <v/>
      </c>
      <c r="O3678" s="256" t="str">
        <f t="shared" si="115"/>
        <v/>
      </c>
    </row>
    <row r="3679" spans="1:15" ht="15.75">
      <c r="A3679" s="250">
        <v>3672</v>
      </c>
      <c r="B3679" s="208"/>
      <c r="C3679" s="49"/>
      <c r="D3679" s="50"/>
      <c r="E3679" s="50"/>
      <c r="F3679" s="50"/>
      <c r="G3679" s="209"/>
      <c r="H3679" s="48"/>
      <c r="I3679" s="457" t="str">
        <f t="shared" si="114"/>
        <v/>
      </c>
      <c r="J3679" s="241" cm="1">
        <f t="array" ref="J3679">SUMPRODUCT(--(K3679:N3679&lt;&gt;"")) + IF(TRIM(O3679)="",0,LEN(O3679)-LEN(SUBSTITUTE(O3679,",",""))+1)</f>
        <v>0</v>
      </c>
      <c r="K3679" s="242" t="str">
        <f>IF(AND(G3679&lt;&gt;0,G3679&lt;&gt;""),IF(B3679="","",IF(ISNUMBER(MATCH(B3679,'Look Up Values'!$B$2:$B$500,0)),"","Dest. error")),"")</f>
        <v/>
      </c>
      <c r="L3679" s="242" t="str">
        <f>IF(AND(G3679&lt;&gt;0,G3679&lt;&gt;""),IF(C3679="","",IF(AND(ISNUMBER(--LEFT(C3679,FIND(" ",C3679&amp;" ")-1)),OR(LEN(LEFT(C3679,FIND(" ",C3679&amp;" ")-1))=6,LEN(LEFT(C3679,FIND(" ",C3679&amp;" ")-1))=7),OR(ISNUMBER(MATCH(LEFT(C3679,FIND(" ",C3679&amp;" ")-1),'Look Up Values'!$G$2:$G$1000,0)),ISNUMBER(MATCH(LEFT(C3679,FIND(" ",C3679&amp;" ")-1),'Look Up Values'!$AE$2:$AE$2000,0)))),"","EWC error")),"")</f>
        <v/>
      </c>
      <c r="M3679" s="242" t="str" cm="1">
        <f t="array" ref="M3679">IF(AND(G3679&lt;&gt;0,G3679&lt;&gt;""),IF(E3679="","",IF(ISNUMBER(MATCH(SUBSTITUTE(E3679," ",""),SUBSTITUTE('Look Up Values'!$I$2:$I$10," ",""),0)),"","State error")),"")</f>
        <v/>
      </c>
      <c r="N3679" s="242" t="str" cm="1">
        <f t="array" ref="N3679">IF(AND(G3679&lt;&gt;0,G3679&lt;&gt;""),IF(F3679="","",IF(ISNUMBER(MATCH(SUBSTITUTE(F3679," ",""),SUBSTITUTE('Look Up Values'!$W$2:$W$30," ",""),0)),"","D&amp;R error")),"")</f>
        <v/>
      </c>
      <c r="O3679" s="256" t="str">
        <f t="shared" si="115"/>
        <v/>
      </c>
    </row>
    <row r="3680" spans="1:15" ht="15.75">
      <c r="A3680" s="250">
        <v>3673</v>
      </c>
      <c r="B3680" s="208"/>
      <c r="C3680" s="49"/>
      <c r="D3680" s="50"/>
      <c r="E3680" s="50"/>
      <c r="F3680" s="50"/>
      <c r="G3680" s="209"/>
      <c r="H3680" s="48"/>
      <c r="I3680" s="457" t="str">
        <f t="shared" si="114"/>
        <v/>
      </c>
      <c r="J3680" s="241" cm="1">
        <f t="array" ref="J3680">SUMPRODUCT(--(K3680:N3680&lt;&gt;"")) + IF(TRIM(O3680)="",0,LEN(O3680)-LEN(SUBSTITUTE(O3680,",",""))+1)</f>
        <v>0</v>
      </c>
      <c r="K3680" s="242" t="str">
        <f>IF(AND(G3680&lt;&gt;0,G3680&lt;&gt;""),IF(B3680="","",IF(ISNUMBER(MATCH(B3680,'Look Up Values'!$B$2:$B$500,0)),"","Dest. error")),"")</f>
        <v/>
      </c>
      <c r="L3680" s="242" t="str">
        <f>IF(AND(G3680&lt;&gt;0,G3680&lt;&gt;""),IF(C3680="","",IF(AND(ISNUMBER(--LEFT(C3680,FIND(" ",C3680&amp;" ")-1)),OR(LEN(LEFT(C3680,FIND(" ",C3680&amp;" ")-1))=6,LEN(LEFT(C3680,FIND(" ",C3680&amp;" ")-1))=7),OR(ISNUMBER(MATCH(LEFT(C3680,FIND(" ",C3680&amp;" ")-1),'Look Up Values'!$G$2:$G$1000,0)),ISNUMBER(MATCH(LEFT(C3680,FIND(" ",C3680&amp;" ")-1),'Look Up Values'!$AE$2:$AE$2000,0)))),"","EWC error")),"")</f>
        <v/>
      </c>
      <c r="M3680" s="242" t="str" cm="1">
        <f t="array" ref="M3680">IF(AND(G3680&lt;&gt;0,G3680&lt;&gt;""),IF(E3680="","",IF(ISNUMBER(MATCH(SUBSTITUTE(E3680," ",""),SUBSTITUTE('Look Up Values'!$I$2:$I$10," ",""),0)),"","State error")),"")</f>
        <v/>
      </c>
      <c r="N3680" s="242" t="str" cm="1">
        <f t="array" ref="N3680">IF(AND(G3680&lt;&gt;0,G3680&lt;&gt;""),IF(F3680="","",IF(ISNUMBER(MATCH(SUBSTITUTE(F3680," ",""),SUBSTITUTE('Look Up Values'!$W$2:$W$30," ",""),0)),"","D&amp;R error")),"")</f>
        <v/>
      </c>
      <c r="O3680" s="256" t="str">
        <f t="shared" si="115"/>
        <v/>
      </c>
    </row>
    <row r="3681" spans="1:15" ht="15.75">
      <c r="A3681" s="250">
        <v>3674</v>
      </c>
      <c r="B3681" s="208"/>
      <c r="C3681" s="49"/>
      <c r="D3681" s="50"/>
      <c r="E3681" s="50"/>
      <c r="F3681" s="50"/>
      <c r="G3681" s="209"/>
      <c r="H3681" s="48"/>
      <c r="I3681" s="457" t="str">
        <f t="shared" si="114"/>
        <v/>
      </c>
      <c r="J3681" s="241" cm="1">
        <f t="array" ref="J3681">SUMPRODUCT(--(K3681:N3681&lt;&gt;"")) + IF(TRIM(O3681)="",0,LEN(O3681)-LEN(SUBSTITUTE(O3681,",",""))+1)</f>
        <v>0</v>
      </c>
      <c r="K3681" s="242" t="str">
        <f>IF(AND(G3681&lt;&gt;0,G3681&lt;&gt;""),IF(B3681="","",IF(ISNUMBER(MATCH(B3681,'Look Up Values'!$B$2:$B$500,0)),"","Dest. error")),"")</f>
        <v/>
      </c>
      <c r="L3681" s="242" t="str">
        <f>IF(AND(G3681&lt;&gt;0,G3681&lt;&gt;""),IF(C3681="","",IF(AND(ISNUMBER(--LEFT(C3681,FIND(" ",C3681&amp;" ")-1)),OR(LEN(LEFT(C3681,FIND(" ",C3681&amp;" ")-1))=6,LEN(LEFT(C3681,FIND(" ",C3681&amp;" ")-1))=7),OR(ISNUMBER(MATCH(LEFT(C3681,FIND(" ",C3681&amp;" ")-1),'Look Up Values'!$G$2:$G$1000,0)),ISNUMBER(MATCH(LEFT(C3681,FIND(" ",C3681&amp;" ")-1),'Look Up Values'!$AE$2:$AE$2000,0)))),"","EWC error")),"")</f>
        <v/>
      </c>
      <c r="M3681" s="242" t="str" cm="1">
        <f t="array" ref="M3681">IF(AND(G3681&lt;&gt;0,G3681&lt;&gt;""),IF(E3681="","",IF(ISNUMBER(MATCH(SUBSTITUTE(E3681," ",""),SUBSTITUTE('Look Up Values'!$I$2:$I$10," ",""),0)),"","State error")),"")</f>
        <v/>
      </c>
      <c r="N3681" s="242" t="str" cm="1">
        <f t="array" ref="N3681">IF(AND(G3681&lt;&gt;0,G3681&lt;&gt;""),IF(F3681="","",IF(ISNUMBER(MATCH(SUBSTITUTE(F3681," ",""),SUBSTITUTE('Look Up Values'!$W$2:$W$30," ",""),0)),"","D&amp;R error")),"")</f>
        <v/>
      </c>
      <c r="O3681" s="256" t="str">
        <f t="shared" si="115"/>
        <v/>
      </c>
    </row>
    <row r="3682" spans="1:15" ht="15.75">
      <c r="A3682" s="250">
        <v>3675</v>
      </c>
      <c r="B3682" s="208"/>
      <c r="C3682" s="49"/>
      <c r="D3682" s="50"/>
      <c r="E3682" s="50"/>
      <c r="F3682" s="50"/>
      <c r="G3682" s="209"/>
      <c r="H3682" s="48"/>
      <c r="I3682" s="457" t="str">
        <f t="shared" si="114"/>
        <v/>
      </c>
      <c r="J3682" s="241" cm="1">
        <f t="array" ref="J3682">SUMPRODUCT(--(K3682:N3682&lt;&gt;"")) + IF(TRIM(O3682)="",0,LEN(O3682)-LEN(SUBSTITUTE(O3682,",",""))+1)</f>
        <v>0</v>
      </c>
      <c r="K3682" s="242" t="str">
        <f>IF(AND(G3682&lt;&gt;0,G3682&lt;&gt;""),IF(B3682="","",IF(ISNUMBER(MATCH(B3682,'Look Up Values'!$B$2:$B$500,0)),"","Dest. error")),"")</f>
        <v/>
      </c>
      <c r="L3682" s="242" t="str">
        <f>IF(AND(G3682&lt;&gt;0,G3682&lt;&gt;""),IF(C3682="","",IF(AND(ISNUMBER(--LEFT(C3682,FIND(" ",C3682&amp;" ")-1)),OR(LEN(LEFT(C3682,FIND(" ",C3682&amp;" ")-1))=6,LEN(LEFT(C3682,FIND(" ",C3682&amp;" ")-1))=7),OR(ISNUMBER(MATCH(LEFT(C3682,FIND(" ",C3682&amp;" ")-1),'Look Up Values'!$G$2:$G$1000,0)),ISNUMBER(MATCH(LEFT(C3682,FIND(" ",C3682&amp;" ")-1),'Look Up Values'!$AE$2:$AE$2000,0)))),"","EWC error")),"")</f>
        <v/>
      </c>
      <c r="M3682" s="242" t="str" cm="1">
        <f t="array" ref="M3682">IF(AND(G3682&lt;&gt;0,G3682&lt;&gt;""),IF(E3682="","",IF(ISNUMBER(MATCH(SUBSTITUTE(E3682," ",""),SUBSTITUTE('Look Up Values'!$I$2:$I$10," ",""),0)),"","State error")),"")</f>
        <v/>
      </c>
      <c r="N3682" s="242" t="str" cm="1">
        <f t="array" ref="N3682">IF(AND(G3682&lt;&gt;0,G3682&lt;&gt;""),IF(F3682="","",IF(ISNUMBER(MATCH(SUBSTITUTE(F3682," ",""),SUBSTITUTE('Look Up Values'!$W$2:$W$30," ",""),0)),"","D&amp;R error")),"")</f>
        <v/>
      </c>
      <c r="O3682" s="256" t="str">
        <f t="shared" si="115"/>
        <v/>
      </c>
    </row>
    <row r="3683" spans="1:15" ht="15.75">
      <c r="A3683" s="250">
        <v>3676</v>
      </c>
      <c r="B3683" s="208"/>
      <c r="C3683" s="49"/>
      <c r="D3683" s="50"/>
      <c r="E3683" s="50"/>
      <c r="F3683" s="50"/>
      <c r="G3683" s="209"/>
      <c r="H3683" s="48"/>
      <c r="I3683" s="457" t="str">
        <f t="shared" si="114"/>
        <v/>
      </c>
      <c r="J3683" s="241" cm="1">
        <f t="array" ref="J3683">SUMPRODUCT(--(K3683:N3683&lt;&gt;"")) + IF(TRIM(O3683)="",0,LEN(O3683)-LEN(SUBSTITUTE(O3683,",",""))+1)</f>
        <v>0</v>
      </c>
      <c r="K3683" s="242" t="str">
        <f>IF(AND(G3683&lt;&gt;0,G3683&lt;&gt;""),IF(B3683="","",IF(ISNUMBER(MATCH(B3683,'Look Up Values'!$B$2:$B$500,0)),"","Dest. error")),"")</f>
        <v/>
      </c>
      <c r="L3683" s="242" t="str">
        <f>IF(AND(G3683&lt;&gt;0,G3683&lt;&gt;""),IF(C3683="","",IF(AND(ISNUMBER(--LEFT(C3683,FIND(" ",C3683&amp;" ")-1)),OR(LEN(LEFT(C3683,FIND(" ",C3683&amp;" ")-1))=6,LEN(LEFT(C3683,FIND(" ",C3683&amp;" ")-1))=7),OR(ISNUMBER(MATCH(LEFT(C3683,FIND(" ",C3683&amp;" ")-1),'Look Up Values'!$G$2:$G$1000,0)),ISNUMBER(MATCH(LEFT(C3683,FIND(" ",C3683&amp;" ")-1),'Look Up Values'!$AE$2:$AE$2000,0)))),"","EWC error")),"")</f>
        <v/>
      </c>
      <c r="M3683" s="242" t="str" cm="1">
        <f t="array" ref="M3683">IF(AND(G3683&lt;&gt;0,G3683&lt;&gt;""),IF(E3683="","",IF(ISNUMBER(MATCH(SUBSTITUTE(E3683," ",""),SUBSTITUTE('Look Up Values'!$I$2:$I$10," ",""),0)),"","State error")),"")</f>
        <v/>
      </c>
      <c r="N3683" s="242" t="str" cm="1">
        <f t="array" ref="N3683">IF(AND(G3683&lt;&gt;0,G3683&lt;&gt;""),IF(F3683="","",IF(ISNUMBER(MATCH(SUBSTITUTE(F3683," ",""),SUBSTITUTE('Look Up Values'!$W$2:$W$30," ",""),0)),"","D&amp;R error")),"")</f>
        <v/>
      </c>
      <c r="O3683" s="256" t="str">
        <f t="shared" si="115"/>
        <v/>
      </c>
    </row>
    <row r="3684" spans="1:15" ht="15.75">
      <c r="A3684" s="250">
        <v>3677</v>
      </c>
      <c r="B3684" s="208"/>
      <c r="C3684" s="49"/>
      <c r="D3684" s="50"/>
      <c r="E3684" s="50"/>
      <c r="F3684" s="50"/>
      <c r="G3684" s="209"/>
      <c r="H3684" s="48"/>
      <c r="I3684" s="457" t="str">
        <f t="shared" si="114"/>
        <v/>
      </c>
      <c r="J3684" s="241" cm="1">
        <f t="array" ref="J3684">SUMPRODUCT(--(K3684:N3684&lt;&gt;"")) + IF(TRIM(O3684)="",0,LEN(O3684)-LEN(SUBSTITUTE(O3684,",",""))+1)</f>
        <v>0</v>
      </c>
      <c r="K3684" s="242" t="str">
        <f>IF(AND(G3684&lt;&gt;0,G3684&lt;&gt;""),IF(B3684="","",IF(ISNUMBER(MATCH(B3684,'Look Up Values'!$B$2:$B$500,0)),"","Dest. error")),"")</f>
        <v/>
      </c>
      <c r="L3684" s="242" t="str">
        <f>IF(AND(G3684&lt;&gt;0,G3684&lt;&gt;""),IF(C3684="","",IF(AND(ISNUMBER(--LEFT(C3684,FIND(" ",C3684&amp;" ")-1)),OR(LEN(LEFT(C3684,FIND(" ",C3684&amp;" ")-1))=6,LEN(LEFT(C3684,FIND(" ",C3684&amp;" ")-1))=7),OR(ISNUMBER(MATCH(LEFT(C3684,FIND(" ",C3684&amp;" ")-1),'Look Up Values'!$G$2:$G$1000,0)),ISNUMBER(MATCH(LEFT(C3684,FIND(" ",C3684&amp;" ")-1),'Look Up Values'!$AE$2:$AE$2000,0)))),"","EWC error")),"")</f>
        <v/>
      </c>
      <c r="M3684" s="242" t="str" cm="1">
        <f t="array" ref="M3684">IF(AND(G3684&lt;&gt;0,G3684&lt;&gt;""),IF(E3684="","",IF(ISNUMBER(MATCH(SUBSTITUTE(E3684," ",""),SUBSTITUTE('Look Up Values'!$I$2:$I$10," ",""),0)),"","State error")),"")</f>
        <v/>
      </c>
      <c r="N3684" s="242" t="str" cm="1">
        <f t="array" ref="N3684">IF(AND(G3684&lt;&gt;0,G3684&lt;&gt;""),IF(F3684="","",IF(ISNUMBER(MATCH(SUBSTITUTE(F3684," ",""),SUBSTITUTE('Look Up Values'!$W$2:$W$30," ",""),0)),"","D&amp;R error")),"")</f>
        <v/>
      </c>
      <c r="O3684" s="256" t="str">
        <f t="shared" si="115"/>
        <v/>
      </c>
    </row>
    <row r="3685" spans="1:15" ht="15.75">
      <c r="A3685" s="250">
        <v>3678</v>
      </c>
      <c r="B3685" s="208"/>
      <c r="C3685" s="49"/>
      <c r="D3685" s="50"/>
      <c r="E3685" s="50"/>
      <c r="F3685" s="50"/>
      <c r="G3685" s="209"/>
      <c r="H3685" s="48"/>
      <c r="I3685" s="457" t="str">
        <f t="shared" si="114"/>
        <v/>
      </c>
      <c r="J3685" s="241" cm="1">
        <f t="array" ref="J3685">SUMPRODUCT(--(K3685:N3685&lt;&gt;"")) + IF(TRIM(O3685)="",0,LEN(O3685)-LEN(SUBSTITUTE(O3685,",",""))+1)</f>
        <v>0</v>
      </c>
      <c r="K3685" s="242" t="str">
        <f>IF(AND(G3685&lt;&gt;0,G3685&lt;&gt;""),IF(B3685="","",IF(ISNUMBER(MATCH(B3685,'Look Up Values'!$B$2:$B$500,0)),"","Dest. error")),"")</f>
        <v/>
      </c>
      <c r="L3685" s="242" t="str">
        <f>IF(AND(G3685&lt;&gt;0,G3685&lt;&gt;""),IF(C3685="","",IF(AND(ISNUMBER(--LEFT(C3685,FIND(" ",C3685&amp;" ")-1)),OR(LEN(LEFT(C3685,FIND(" ",C3685&amp;" ")-1))=6,LEN(LEFT(C3685,FIND(" ",C3685&amp;" ")-1))=7),OR(ISNUMBER(MATCH(LEFT(C3685,FIND(" ",C3685&amp;" ")-1),'Look Up Values'!$G$2:$G$1000,0)),ISNUMBER(MATCH(LEFT(C3685,FIND(" ",C3685&amp;" ")-1),'Look Up Values'!$AE$2:$AE$2000,0)))),"","EWC error")),"")</f>
        <v/>
      </c>
      <c r="M3685" s="242" t="str" cm="1">
        <f t="array" ref="M3685">IF(AND(G3685&lt;&gt;0,G3685&lt;&gt;""),IF(E3685="","",IF(ISNUMBER(MATCH(SUBSTITUTE(E3685," ",""),SUBSTITUTE('Look Up Values'!$I$2:$I$10," ",""),0)),"","State error")),"")</f>
        <v/>
      </c>
      <c r="N3685" s="242" t="str" cm="1">
        <f t="array" ref="N3685">IF(AND(G3685&lt;&gt;0,G3685&lt;&gt;""),IF(F3685="","",IF(ISNUMBER(MATCH(SUBSTITUTE(F3685," ",""),SUBSTITUTE('Look Up Values'!$W$2:$W$30," ",""),0)),"","D&amp;R error")),"")</f>
        <v/>
      </c>
      <c r="O3685" s="256" t="str">
        <f t="shared" si="115"/>
        <v/>
      </c>
    </row>
    <row r="3686" spans="1:15" ht="15.75">
      <c r="A3686" s="250">
        <v>3679</v>
      </c>
      <c r="B3686" s="208"/>
      <c r="C3686" s="49"/>
      <c r="D3686" s="50"/>
      <c r="E3686" s="50"/>
      <c r="F3686" s="50"/>
      <c r="G3686" s="209"/>
      <c r="H3686" s="48"/>
      <c r="I3686" s="457" t="str">
        <f t="shared" si="114"/>
        <v/>
      </c>
      <c r="J3686" s="241" cm="1">
        <f t="array" ref="J3686">SUMPRODUCT(--(K3686:N3686&lt;&gt;"")) + IF(TRIM(O3686)="",0,LEN(O3686)-LEN(SUBSTITUTE(O3686,",",""))+1)</f>
        <v>0</v>
      </c>
      <c r="K3686" s="242" t="str">
        <f>IF(AND(G3686&lt;&gt;0,G3686&lt;&gt;""),IF(B3686="","",IF(ISNUMBER(MATCH(B3686,'Look Up Values'!$B$2:$B$500,0)),"","Dest. error")),"")</f>
        <v/>
      </c>
      <c r="L3686" s="242" t="str">
        <f>IF(AND(G3686&lt;&gt;0,G3686&lt;&gt;""),IF(C3686="","",IF(AND(ISNUMBER(--LEFT(C3686,FIND(" ",C3686&amp;" ")-1)),OR(LEN(LEFT(C3686,FIND(" ",C3686&amp;" ")-1))=6,LEN(LEFT(C3686,FIND(" ",C3686&amp;" ")-1))=7),OR(ISNUMBER(MATCH(LEFT(C3686,FIND(" ",C3686&amp;" ")-1),'Look Up Values'!$G$2:$G$1000,0)),ISNUMBER(MATCH(LEFT(C3686,FIND(" ",C3686&amp;" ")-1),'Look Up Values'!$AE$2:$AE$2000,0)))),"","EWC error")),"")</f>
        <v/>
      </c>
      <c r="M3686" s="242" t="str" cm="1">
        <f t="array" ref="M3686">IF(AND(G3686&lt;&gt;0,G3686&lt;&gt;""),IF(E3686="","",IF(ISNUMBER(MATCH(SUBSTITUTE(E3686," ",""),SUBSTITUTE('Look Up Values'!$I$2:$I$10," ",""),0)),"","State error")),"")</f>
        <v/>
      </c>
      <c r="N3686" s="242" t="str" cm="1">
        <f t="array" ref="N3686">IF(AND(G3686&lt;&gt;0,G3686&lt;&gt;""),IF(F3686="","",IF(ISNUMBER(MATCH(SUBSTITUTE(F3686," ",""),SUBSTITUTE('Look Up Values'!$W$2:$W$30," ",""),0)),"","D&amp;R error")),"")</f>
        <v/>
      </c>
      <c r="O3686" s="256" t="str">
        <f t="shared" si="115"/>
        <v/>
      </c>
    </row>
    <row r="3687" spans="1:15" ht="15.75">
      <c r="A3687" s="250">
        <v>3680</v>
      </c>
      <c r="B3687" s="208"/>
      <c r="C3687" s="49"/>
      <c r="D3687" s="50"/>
      <c r="E3687" s="50"/>
      <c r="F3687" s="50"/>
      <c r="G3687" s="209"/>
      <c r="H3687" s="48"/>
      <c r="I3687" s="457" t="str">
        <f t="shared" si="114"/>
        <v/>
      </c>
      <c r="J3687" s="241" cm="1">
        <f t="array" ref="J3687">SUMPRODUCT(--(K3687:N3687&lt;&gt;"")) + IF(TRIM(O3687)="",0,LEN(O3687)-LEN(SUBSTITUTE(O3687,",",""))+1)</f>
        <v>0</v>
      </c>
      <c r="K3687" s="242" t="str">
        <f>IF(AND(G3687&lt;&gt;0,G3687&lt;&gt;""),IF(B3687="","",IF(ISNUMBER(MATCH(B3687,'Look Up Values'!$B$2:$B$500,0)),"","Dest. error")),"")</f>
        <v/>
      </c>
      <c r="L3687" s="242" t="str">
        <f>IF(AND(G3687&lt;&gt;0,G3687&lt;&gt;""),IF(C3687="","",IF(AND(ISNUMBER(--LEFT(C3687,FIND(" ",C3687&amp;" ")-1)),OR(LEN(LEFT(C3687,FIND(" ",C3687&amp;" ")-1))=6,LEN(LEFT(C3687,FIND(" ",C3687&amp;" ")-1))=7),OR(ISNUMBER(MATCH(LEFT(C3687,FIND(" ",C3687&amp;" ")-1),'Look Up Values'!$G$2:$G$1000,0)),ISNUMBER(MATCH(LEFT(C3687,FIND(" ",C3687&amp;" ")-1),'Look Up Values'!$AE$2:$AE$2000,0)))),"","EWC error")),"")</f>
        <v/>
      </c>
      <c r="M3687" s="242" t="str" cm="1">
        <f t="array" ref="M3687">IF(AND(G3687&lt;&gt;0,G3687&lt;&gt;""),IF(E3687="","",IF(ISNUMBER(MATCH(SUBSTITUTE(E3687," ",""),SUBSTITUTE('Look Up Values'!$I$2:$I$10," ",""),0)),"","State error")),"")</f>
        <v/>
      </c>
      <c r="N3687" s="242" t="str" cm="1">
        <f t="array" ref="N3687">IF(AND(G3687&lt;&gt;0,G3687&lt;&gt;""),IF(F3687="","",IF(ISNUMBER(MATCH(SUBSTITUTE(F3687," ",""),SUBSTITUTE('Look Up Values'!$W$2:$W$30," ",""),0)),"","D&amp;R error")),"")</f>
        <v/>
      </c>
      <c r="O3687" s="256" t="str">
        <f t="shared" si="115"/>
        <v/>
      </c>
    </row>
    <row r="3688" spans="1:15" ht="15.75">
      <c r="A3688" s="250">
        <v>3681</v>
      </c>
      <c r="B3688" s="208"/>
      <c r="C3688" s="49"/>
      <c r="D3688" s="50"/>
      <c r="E3688" s="50"/>
      <c r="F3688" s="50"/>
      <c r="G3688" s="209"/>
      <c r="H3688" s="48"/>
      <c r="I3688" s="457" t="str">
        <f t="shared" si="114"/>
        <v/>
      </c>
      <c r="J3688" s="241" cm="1">
        <f t="array" ref="J3688">SUMPRODUCT(--(K3688:N3688&lt;&gt;"")) + IF(TRIM(O3688)="",0,LEN(O3688)-LEN(SUBSTITUTE(O3688,",",""))+1)</f>
        <v>0</v>
      </c>
      <c r="K3688" s="242" t="str">
        <f>IF(AND(G3688&lt;&gt;0,G3688&lt;&gt;""),IF(B3688="","",IF(ISNUMBER(MATCH(B3688,'Look Up Values'!$B$2:$B$500,0)),"","Dest. error")),"")</f>
        <v/>
      </c>
      <c r="L3688" s="242" t="str">
        <f>IF(AND(G3688&lt;&gt;0,G3688&lt;&gt;""),IF(C3688="","",IF(AND(ISNUMBER(--LEFT(C3688,FIND(" ",C3688&amp;" ")-1)),OR(LEN(LEFT(C3688,FIND(" ",C3688&amp;" ")-1))=6,LEN(LEFT(C3688,FIND(" ",C3688&amp;" ")-1))=7),OR(ISNUMBER(MATCH(LEFT(C3688,FIND(" ",C3688&amp;" ")-1),'Look Up Values'!$G$2:$G$1000,0)),ISNUMBER(MATCH(LEFT(C3688,FIND(" ",C3688&amp;" ")-1),'Look Up Values'!$AE$2:$AE$2000,0)))),"","EWC error")),"")</f>
        <v/>
      </c>
      <c r="M3688" s="242" t="str" cm="1">
        <f t="array" ref="M3688">IF(AND(G3688&lt;&gt;0,G3688&lt;&gt;""),IF(E3688="","",IF(ISNUMBER(MATCH(SUBSTITUTE(E3688," ",""),SUBSTITUTE('Look Up Values'!$I$2:$I$10," ",""),0)),"","State error")),"")</f>
        <v/>
      </c>
      <c r="N3688" s="242" t="str" cm="1">
        <f t="array" ref="N3688">IF(AND(G3688&lt;&gt;0,G3688&lt;&gt;""),IF(F3688="","",IF(ISNUMBER(MATCH(SUBSTITUTE(F3688," ",""),SUBSTITUTE('Look Up Values'!$W$2:$W$30," ",""),0)),"","D&amp;R error")),"")</f>
        <v/>
      </c>
      <c r="O3688" s="256" t="str">
        <f t="shared" si="115"/>
        <v/>
      </c>
    </row>
    <row r="3689" spans="1:15" ht="15.75">
      <c r="A3689" s="250">
        <v>3682</v>
      </c>
      <c r="B3689" s="208"/>
      <c r="C3689" s="49"/>
      <c r="D3689" s="50"/>
      <c r="E3689" s="50"/>
      <c r="F3689" s="50"/>
      <c r="G3689" s="209"/>
      <c r="H3689" s="48"/>
      <c r="I3689" s="457" t="str">
        <f t="shared" si="114"/>
        <v/>
      </c>
      <c r="J3689" s="241" cm="1">
        <f t="array" ref="J3689">SUMPRODUCT(--(K3689:N3689&lt;&gt;"")) + IF(TRIM(O3689)="",0,LEN(O3689)-LEN(SUBSTITUTE(O3689,",",""))+1)</f>
        <v>0</v>
      </c>
      <c r="K3689" s="242" t="str">
        <f>IF(AND(G3689&lt;&gt;0,G3689&lt;&gt;""),IF(B3689="","",IF(ISNUMBER(MATCH(B3689,'Look Up Values'!$B$2:$B$500,0)),"","Dest. error")),"")</f>
        <v/>
      </c>
      <c r="L3689" s="242" t="str">
        <f>IF(AND(G3689&lt;&gt;0,G3689&lt;&gt;""),IF(C3689="","",IF(AND(ISNUMBER(--LEFT(C3689,FIND(" ",C3689&amp;" ")-1)),OR(LEN(LEFT(C3689,FIND(" ",C3689&amp;" ")-1))=6,LEN(LEFT(C3689,FIND(" ",C3689&amp;" ")-1))=7),OR(ISNUMBER(MATCH(LEFT(C3689,FIND(" ",C3689&amp;" ")-1),'Look Up Values'!$G$2:$G$1000,0)),ISNUMBER(MATCH(LEFT(C3689,FIND(" ",C3689&amp;" ")-1),'Look Up Values'!$AE$2:$AE$2000,0)))),"","EWC error")),"")</f>
        <v/>
      </c>
      <c r="M3689" s="242" t="str" cm="1">
        <f t="array" ref="M3689">IF(AND(G3689&lt;&gt;0,G3689&lt;&gt;""),IF(E3689="","",IF(ISNUMBER(MATCH(SUBSTITUTE(E3689," ",""),SUBSTITUTE('Look Up Values'!$I$2:$I$10," ",""),0)),"","State error")),"")</f>
        <v/>
      </c>
      <c r="N3689" s="242" t="str" cm="1">
        <f t="array" ref="N3689">IF(AND(G3689&lt;&gt;0,G3689&lt;&gt;""),IF(F3689="","",IF(ISNUMBER(MATCH(SUBSTITUTE(F3689," ",""),SUBSTITUTE('Look Up Values'!$W$2:$W$30," ",""),0)),"","D&amp;R error")),"")</f>
        <v/>
      </c>
      <c r="O3689" s="256" t="str">
        <f t="shared" si="115"/>
        <v/>
      </c>
    </row>
    <row r="3690" spans="1:15" ht="15.75">
      <c r="A3690" s="250">
        <v>3683</v>
      </c>
      <c r="B3690" s="208"/>
      <c r="C3690" s="49"/>
      <c r="D3690" s="50"/>
      <c r="E3690" s="50"/>
      <c r="F3690" s="50"/>
      <c r="G3690" s="209"/>
      <c r="H3690" s="48"/>
      <c r="I3690" s="457" t="str">
        <f t="shared" si="114"/>
        <v/>
      </c>
      <c r="J3690" s="241" cm="1">
        <f t="array" ref="J3690">SUMPRODUCT(--(K3690:N3690&lt;&gt;"")) + IF(TRIM(O3690)="",0,LEN(O3690)-LEN(SUBSTITUTE(O3690,",",""))+1)</f>
        <v>0</v>
      </c>
      <c r="K3690" s="242" t="str">
        <f>IF(AND(G3690&lt;&gt;0,G3690&lt;&gt;""),IF(B3690="","",IF(ISNUMBER(MATCH(B3690,'Look Up Values'!$B$2:$B$500,0)),"","Dest. error")),"")</f>
        <v/>
      </c>
      <c r="L3690" s="242" t="str">
        <f>IF(AND(G3690&lt;&gt;0,G3690&lt;&gt;""),IF(C3690="","",IF(AND(ISNUMBER(--LEFT(C3690,FIND(" ",C3690&amp;" ")-1)),OR(LEN(LEFT(C3690,FIND(" ",C3690&amp;" ")-1))=6,LEN(LEFT(C3690,FIND(" ",C3690&amp;" ")-1))=7),OR(ISNUMBER(MATCH(LEFT(C3690,FIND(" ",C3690&amp;" ")-1),'Look Up Values'!$G$2:$G$1000,0)),ISNUMBER(MATCH(LEFT(C3690,FIND(" ",C3690&amp;" ")-1),'Look Up Values'!$AE$2:$AE$2000,0)))),"","EWC error")),"")</f>
        <v/>
      </c>
      <c r="M3690" s="242" t="str" cm="1">
        <f t="array" ref="M3690">IF(AND(G3690&lt;&gt;0,G3690&lt;&gt;""),IF(E3690="","",IF(ISNUMBER(MATCH(SUBSTITUTE(E3690," ",""),SUBSTITUTE('Look Up Values'!$I$2:$I$10," ",""),0)),"","State error")),"")</f>
        <v/>
      </c>
      <c r="N3690" s="242" t="str" cm="1">
        <f t="array" ref="N3690">IF(AND(G3690&lt;&gt;0,G3690&lt;&gt;""),IF(F3690="","",IF(ISNUMBER(MATCH(SUBSTITUTE(F3690," ",""),SUBSTITUTE('Look Up Values'!$W$2:$W$30," ",""),0)),"","D&amp;R error")),"")</f>
        <v/>
      </c>
      <c r="O3690" s="256" t="str">
        <f t="shared" si="115"/>
        <v/>
      </c>
    </row>
    <row r="3691" spans="1:15" ht="15.75">
      <c r="A3691" s="250">
        <v>3684</v>
      </c>
      <c r="B3691" s="208"/>
      <c r="C3691" s="49"/>
      <c r="D3691" s="50"/>
      <c r="E3691" s="50"/>
      <c r="F3691" s="50"/>
      <c r="G3691" s="209"/>
      <c r="H3691" s="48"/>
      <c r="I3691" s="457" t="str">
        <f t="shared" si="114"/>
        <v/>
      </c>
      <c r="J3691" s="241" cm="1">
        <f t="array" ref="J3691">SUMPRODUCT(--(K3691:N3691&lt;&gt;"")) + IF(TRIM(O3691)="",0,LEN(O3691)-LEN(SUBSTITUTE(O3691,",",""))+1)</f>
        <v>0</v>
      </c>
      <c r="K3691" s="242" t="str">
        <f>IF(AND(G3691&lt;&gt;0,G3691&lt;&gt;""),IF(B3691="","",IF(ISNUMBER(MATCH(B3691,'Look Up Values'!$B$2:$B$500,0)),"","Dest. error")),"")</f>
        <v/>
      </c>
      <c r="L3691" s="242" t="str">
        <f>IF(AND(G3691&lt;&gt;0,G3691&lt;&gt;""),IF(C3691="","",IF(AND(ISNUMBER(--LEFT(C3691,FIND(" ",C3691&amp;" ")-1)),OR(LEN(LEFT(C3691,FIND(" ",C3691&amp;" ")-1))=6,LEN(LEFT(C3691,FIND(" ",C3691&amp;" ")-1))=7),OR(ISNUMBER(MATCH(LEFT(C3691,FIND(" ",C3691&amp;" ")-1),'Look Up Values'!$G$2:$G$1000,0)),ISNUMBER(MATCH(LEFT(C3691,FIND(" ",C3691&amp;" ")-1),'Look Up Values'!$AE$2:$AE$2000,0)))),"","EWC error")),"")</f>
        <v/>
      </c>
      <c r="M3691" s="242" t="str" cm="1">
        <f t="array" ref="M3691">IF(AND(G3691&lt;&gt;0,G3691&lt;&gt;""),IF(E3691="","",IF(ISNUMBER(MATCH(SUBSTITUTE(E3691," ",""),SUBSTITUTE('Look Up Values'!$I$2:$I$10," ",""),0)),"","State error")),"")</f>
        <v/>
      </c>
      <c r="N3691" s="242" t="str" cm="1">
        <f t="array" ref="N3691">IF(AND(G3691&lt;&gt;0,G3691&lt;&gt;""),IF(F3691="","",IF(ISNUMBER(MATCH(SUBSTITUTE(F3691," ",""),SUBSTITUTE('Look Up Values'!$W$2:$W$30," ",""),0)),"","D&amp;R error")),"")</f>
        <v/>
      </c>
      <c r="O3691" s="256" t="str">
        <f t="shared" si="115"/>
        <v/>
      </c>
    </row>
    <row r="3692" spans="1:15" ht="15.75">
      <c r="A3692" s="250">
        <v>3685</v>
      </c>
      <c r="B3692" s="208"/>
      <c r="C3692" s="49"/>
      <c r="D3692" s="50"/>
      <c r="E3692" s="50"/>
      <c r="F3692" s="50"/>
      <c r="G3692" s="209"/>
      <c r="H3692" s="48"/>
      <c r="I3692" s="457" t="str">
        <f t="shared" si="114"/>
        <v/>
      </c>
      <c r="J3692" s="241" cm="1">
        <f t="array" ref="J3692">SUMPRODUCT(--(K3692:N3692&lt;&gt;"")) + IF(TRIM(O3692)="",0,LEN(O3692)-LEN(SUBSTITUTE(O3692,",",""))+1)</f>
        <v>0</v>
      </c>
      <c r="K3692" s="242" t="str">
        <f>IF(AND(G3692&lt;&gt;0,G3692&lt;&gt;""),IF(B3692="","",IF(ISNUMBER(MATCH(B3692,'Look Up Values'!$B$2:$B$500,0)),"","Dest. error")),"")</f>
        <v/>
      </c>
      <c r="L3692" s="242" t="str">
        <f>IF(AND(G3692&lt;&gt;0,G3692&lt;&gt;""),IF(C3692="","",IF(AND(ISNUMBER(--LEFT(C3692,FIND(" ",C3692&amp;" ")-1)),OR(LEN(LEFT(C3692,FIND(" ",C3692&amp;" ")-1))=6,LEN(LEFT(C3692,FIND(" ",C3692&amp;" ")-1))=7),OR(ISNUMBER(MATCH(LEFT(C3692,FIND(" ",C3692&amp;" ")-1),'Look Up Values'!$G$2:$G$1000,0)),ISNUMBER(MATCH(LEFT(C3692,FIND(" ",C3692&amp;" ")-1),'Look Up Values'!$AE$2:$AE$2000,0)))),"","EWC error")),"")</f>
        <v/>
      </c>
      <c r="M3692" s="242" t="str" cm="1">
        <f t="array" ref="M3692">IF(AND(G3692&lt;&gt;0,G3692&lt;&gt;""),IF(E3692="","",IF(ISNUMBER(MATCH(SUBSTITUTE(E3692," ",""),SUBSTITUTE('Look Up Values'!$I$2:$I$10," ",""),0)),"","State error")),"")</f>
        <v/>
      </c>
      <c r="N3692" s="242" t="str" cm="1">
        <f t="array" ref="N3692">IF(AND(G3692&lt;&gt;0,G3692&lt;&gt;""),IF(F3692="","",IF(ISNUMBER(MATCH(SUBSTITUTE(F3692," ",""),SUBSTITUTE('Look Up Values'!$W$2:$W$30," ",""),0)),"","D&amp;R error")),"")</f>
        <v/>
      </c>
      <c r="O3692" s="256" t="str">
        <f t="shared" si="115"/>
        <v/>
      </c>
    </row>
    <row r="3693" spans="1:15" ht="15.75">
      <c r="A3693" s="250">
        <v>3686</v>
      </c>
      <c r="B3693" s="208"/>
      <c r="C3693" s="49"/>
      <c r="D3693" s="50"/>
      <c r="E3693" s="50"/>
      <c r="F3693" s="50"/>
      <c r="G3693" s="209"/>
      <c r="H3693" s="48"/>
      <c r="I3693" s="457" t="str">
        <f t="shared" si="114"/>
        <v/>
      </c>
      <c r="J3693" s="241" cm="1">
        <f t="array" ref="J3693">SUMPRODUCT(--(K3693:N3693&lt;&gt;"")) + IF(TRIM(O3693)="",0,LEN(O3693)-LEN(SUBSTITUTE(O3693,",",""))+1)</f>
        <v>0</v>
      </c>
      <c r="K3693" s="242" t="str">
        <f>IF(AND(G3693&lt;&gt;0,G3693&lt;&gt;""),IF(B3693="","",IF(ISNUMBER(MATCH(B3693,'Look Up Values'!$B$2:$B$500,0)),"","Dest. error")),"")</f>
        <v/>
      </c>
      <c r="L3693" s="242" t="str">
        <f>IF(AND(G3693&lt;&gt;0,G3693&lt;&gt;""),IF(C3693="","",IF(AND(ISNUMBER(--LEFT(C3693,FIND(" ",C3693&amp;" ")-1)),OR(LEN(LEFT(C3693,FIND(" ",C3693&amp;" ")-1))=6,LEN(LEFT(C3693,FIND(" ",C3693&amp;" ")-1))=7),OR(ISNUMBER(MATCH(LEFT(C3693,FIND(" ",C3693&amp;" ")-1),'Look Up Values'!$G$2:$G$1000,0)),ISNUMBER(MATCH(LEFT(C3693,FIND(" ",C3693&amp;" ")-1),'Look Up Values'!$AE$2:$AE$2000,0)))),"","EWC error")),"")</f>
        <v/>
      </c>
      <c r="M3693" s="242" t="str" cm="1">
        <f t="array" ref="M3693">IF(AND(G3693&lt;&gt;0,G3693&lt;&gt;""),IF(E3693="","",IF(ISNUMBER(MATCH(SUBSTITUTE(E3693," ",""),SUBSTITUTE('Look Up Values'!$I$2:$I$10," ",""),0)),"","State error")),"")</f>
        <v/>
      </c>
      <c r="N3693" s="242" t="str" cm="1">
        <f t="array" ref="N3693">IF(AND(G3693&lt;&gt;0,G3693&lt;&gt;""),IF(F3693="","",IF(ISNUMBER(MATCH(SUBSTITUTE(F3693," ",""),SUBSTITUTE('Look Up Values'!$W$2:$W$30," ",""),0)),"","D&amp;R error")),"")</f>
        <v/>
      </c>
      <c r="O3693" s="256" t="str">
        <f t="shared" si="115"/>
        <v/>
      </c>
    </row>
    <row r="3694" spans="1:15" ht="15.75">
      <c r="A3694" s="250">
        <v>3687</v>
      </c>
      <c r="B3694" s="208"/>
      <c r="C3694" s="49"/>
      <c r="D3694" s="50"/>
      <c r="E3694" s="50"/>
      <c r="F3694" s="50"/>
      <c r="G3694" s="209"/>
      <c r="H3694" s="48"/>
      <c r="I3694" s="457" t="str">
        <f t="shared" si="114"/>
        <v/>
      </c>
      <c r="J3694" s="241" cm="1">
        <f t="array" ref="J3694">SUMPRODUCT(--(K3694:N3694&lt;&gt;"")) + IF(TRIM(O3694)="",0,LEN(O3694)-LEN(SUBSTITUTE(O3694,",",""))+1)</f>
        <v>0</v>
      </c>
      <c r="K3694" s="242" t="str">
        <f>IF(AND(G3694&lt;&gt;0,G3694&lt;&gt;""),IF(B3694="","",IF(ISNUMBER(MATCH(B3694,'Look Up Values'!$B$2:$B$500,0)),"","Dest. error")),"")</f>
        <v/>
      </c>
      <c r="L3694" s="242" t="str">
        <f>IF(AND(G3694&lt;&gt;0,G3694&lt;&gt;""),IF(C3694="","",IF(AND(ISNUMBER(--LEFT(C3694,FIND(" ",C3694&amp;" ")-1)),OR(LEN(LEFT(C3694,FIND(" ",C3694&amp;" ")-1))=6,LEN(LEFT(C3694,FIND(" ",C3694&amp;" ")-1))=7),OR(ISNUMBER(MATCH(LEFT(C3694,FIND(" ",C3694&amp;" ")-1),'Look Up Values'!$G$2:$G$1000,0)),ISNUMBER(MATCH(LEFT(C3694,FIND(" ",C3694&amp;" ")-1),'Look Up Values'!$AE$2:$AE$2000,0)))),"","EWC error")),"")</f>
        <v/>
      </c>
      <c r="M3694" s="242" t="str" cm="1">
        <f t="array" ref="M3694">IF(AND(G3694&lt;&gt;0,G3694&lt;&gt;""),IF(E3694="","",IF(ISNUMBER(MATCH(SUBSTITUTE(E3694," ",""),SUBSTITUTE('Look Up Values'!$I$2:$I$10," ",""),0)),"","State error")),"")</f>
        <v/>
      </c>
      <c r="N3694" s="242" t="str" cm="1">
        <f t="array" ref="N3694">IF(AND(G3694&lt;&gt;0,G3694&lt;&gt;""),IF(F3694="","",IF(ISNUMBER(MATCH(SUBSTITUTE(F3694," ",""),SUBSTITUTE('Look Up Values'!$W$2:$W$30," ",""),0)),"","D&amp;R error")),"")</f>
        <v/>
      </c>
      <c r="O3694" s="256" t="str">
        <f t="shared" si="115"/>
        <v/>
      </c>
    </row>
    <row r="3695" spans="1:15" ht="15.75">
      <c r="A3695" s="250">
        <v>3688</v>
      </c>
      <c r="B3695" s="208"/>
      <c r="C3695" s="49"/>
      <c r="D3695" s="50"/>
      <c r="E3695" s="50"/>
      <c r="F3695" s="50"/>
      <c r="G3695" s="209"/>
      <c r="H3695" s="48"/>
      <c r="I3695" s="457" t="str">
        <f t="shared" si="114"/>
        <v/>
      </c>
      <c r="J3695" s="241" cm="1">
        <f t="array" ref="J3695">SUMPRODUCT(--(K3695:N3695&lt;&gt;"")) + IF(TRIM(O3695)="",0,LEN(O3695)-LEN(SUBSTITUTE(O3695,",",""))+1)</f>
        <v>0</v>
      </c>
      <c r="K3695" s="242" t="str">
        <f>IF(AND(G3695&lt;&gt;0,G3695&lt;&gt;""),IF(B3695="","",IF(ISNUMBER(MATCH(B3695,'Look Up Values'!$B$2:$B$500,0)),"","Dest. error")),"")</f>
        <v/>
      </c>
      <c r="L3695" s="242" t="str">
        <f>IF(AND(G3695&lt;&gt;0,G3695&lt;&gt;""),IF(C3695="","",IF(AND(ISNUMBER(--LEFT(C3695,FIND(" ",C3695&amp;" ")-1)),OR(LEN(LEFT(C3695,FIND(" ",C3695&amp;" ")-1))=6,LEN(LEFT(C3695,FIND(" ",C3695&amp;" ")-1))=7),OR(ISNUMBER(MATCH(LEFT(C3695,FIND(" ",C3695&amp;" ")-1),'Look Up Values'!$G$2:$G$1000,0)),ISNUMBER(MATCH(LEFT(C3695,FIND(" ",C3695&amp;" ")-1),'Look Up Values'!$AE$2:$AE$2000,0)))),"","EWC error")),"")</f>
        <v/>
      </c>
      <c r="M3695" s="242" t="str" cm="1">
        <f t="array" ref="M3695">IF(AND(G3695&lt;&gt;0,G3695&lt;&gt;""),IF(E3695="","",IF(ISNUMBER(MATCH(SUBSTITUTE(E3695," ",""),SUBSTITUTE('Look Up Values'!$I$2:$I$10," ",""),0)),"","State error")),"")</f>
        <v/>
      </c>
      <c r="N3695" s="242" t="str" cm="1">
        <f t="array" ref="N3695">IF(AND(G3695&lt;&gt;0,G3695&lt;&gt;""),IF(F3695="","",IF(ISNUMBER(MATCH(SUBSTITUTE(F3695," ",""),SUBSTITUTE('Look Up Values'!$W$2:$W$30," ",""),0)),"","D&amp;R error")),"")</f>
        <v/>
      </c>
      <c r="O3695" s="256" t="str">
        <f t="shared" si="115"/>
        <v/>
      </c>
    </row>
    <row r="3696" spans="1:15" ht="15.75">
      <c r="A3696" s="250">
        <v>3689</v>
      </c>
      <c r="B3696" s="208"/>
      <c r="C3696" s="49"/>
      <c r="D3696" s="50"/>
      <c r="E3696" s="50"/>
      <c r="F3696" s="50"/>
      <c r="G3696" s="209"/>
      <c r="H3696" s="48"/>
      <c r="I3696" s="457" t="str">
        <f t="shared" si="114"/>
        <v/>
      </c>
      <c r="J3696" s="241" cm="1">
        <f t="array" ref="J3696">SUMPRODUCT(--(K3696:N3696&lt;&gt;"")) + IF(TRIM(O3696)="",0,LEN(O3696)-LEN(SUBSTITUTE(O3696,",",""))+1)</f>
        <v>0</v>
      </c>
      <c r="K3696" s="242" t="str">
        <f>IF(AND(G3696&lt;&gt;0,G3696&lt;&gt;""),IF(B3696="","",IF(ISNUMBER(MATCH(B3696,'Look Up Values'!$B$2:$B$500,0)),"","Dest. error")),"")</f>
        <v/>
      </c>
      <c r="L3696" s="242" t="str">
        <f>IF(AND(G3696&lt;&gt;0,G3696&lt;&gt;""),IF(C3696="","",IF(AND(ISNUMBER(--LEFT(C3696,FIND(" ",C3696&amp;" ")-1)),OR(LEN(LEFT(C3696,FIND(" ",C3696&amp;" ")-1))=6,LEN(LEFT(C3696,FIND(" ",C3696&amp;" ")-1))=7),OR(ISNUMBER(MATCH(LEFT(C3696,FIND(" ",C3696&amp;" ")-1),'Look Up Values'!$G$2:$G$1000,0)),ISNUMBER(MATCH(LEFT(C3696,FIND(" ",C3696&amp;" ")-1),'Look Up Values'!$AE$2:$AE$2000,0)))),"","EWC error")),"")</f>
        <v/>
      </c>
      <c r="M3696" s="242" t="str" cm="1">
        <f t="array" ref="M3696">IF(AND(G3696&lt;&gt;0,G3696&lt;&gt;""),IF(E3696="","",IF(ISNUMBER(MATCH(SUBSTITUTE(E3696," ",""),SUBSTITUTE('Look Up Values'!$I$2:$I$10," ",""),0)),"","State error")),"")</f>
        <v/>
      </c>
      <c r="N3696" s="242" t="str" cm="1">
        <f t="array" ref="N3696">IF(AND(G3696&lt;&gt;0,G3696&lt;&gt;""),IF(F3696="","",IF(ISNUMBER(MATCH(SUBSTITUTE(F3696," ",""),SUBSTITUTE('Look Up Values'!$W$2:$W$30," ",""),0)),"","D&amp;R error")),"")</f>
        <v/>
      </c>
      <c r="O3696" s="256" t="str">
        <f t="shared" si="115"/>
        <v/>
      </c>
    </row>
    <row r="3697" spans="1:15" ht="15.75">
      <c r="A3697" s="250">
        <v>3690</v>
      </c>
      <c r="B3697" s="208"/>
      <c r="C3697" s="49"/>
      <c r="D3697" s="50"/>
      <c r="E3697" s="50"/>
      <c r="F3697" s="50"/>
      <c r="G3697" s="209"/>
      <c r="H3697" s="48"/>
      <c r="I3697" s="457" t="str">
        <f t="shared" si="114"/>
        <v/>
      </c>
      <c r="J3697" s="241" cm="1">
        <f t="array" ref="J3697">SUMPRODUCT(--(K3697:N3697&lt;&gt;"")) + IF(TRIM(O3697)="",0,LEN(O3697)-LEN(SUBSTITUTE(O3697,",",""))+1)</f>
        <v>0</v>
      </c>
      <c r="K3697" s="242" t="str">
        <f>IF(AND(G3697&lt;&gt;0,G3697&lt;&gt;""),IF(B3697="","",IF(ISNUMBER(MATCH(B3697,'Look Up Values'!$B$2:$B$500,0)),"","Dest. error")),"")</f>
        <v/>
      </c>
      <c r="L3697" s="242" t="str">
        <f>IF(AND(G3697&lt;&gt;0,G3697&lt;&gt;""),IF(C3697="","",IF(AND(ISNUMBER(--LEFT(C3697,FIND(" ",C3697&amp;" ")-1)),OR(LEN(LEFT(C3697,FIND(" ",C3697&amp;" ")-1))=6,LEN(LEFT(C3697,FIND(" ",C3697&amp;" ")-1))=7),OR(ISNUMBER(MATCH(LEFT(C3697,FIND(" ",C3697&amp;" ")-1),'Look Up Values'!$G$2:$G$1000,0)),ISNUMBER(MATCH(LEFT(C3697,FIND(" ",C3697&amp;" ")-1),'Look Up Values'!$AE$2:$AE$2000,0)))),"","EWC error")),"")</f>
        <v/>
      </c>
      <c r="M3697" s="242" t="str" cm="1">
        <f t="array" ref="M3697">IF(AND(G3697&lt;&gt;0,G3697&lt;&gt;""),IF(E3697="","",IF(ISNUMBER(MATCH(SUBSTITUTE(E3697," ",""),SUBSTITUTE('Look Up Values'!$I$2:$I$10," ",""),0)),"","State error")),"")</f>
        <v/>
      </c>
      <c r="N3697" s="242" t="str" cm="1">
        <f t="array" ref="N3697">IF(AND(G3697&lt;&gt;0,G3697&lt;&gt;""),IF(F3697="","",IF(ISNUMBER(MATCH(SUBSTITUTE(F3697," ",""),SUBSTITUTE('Look Up Values'!$W$2:$W$30," ",""),0)),"","D&amp;R error")),"")</f>
        <v/>
      </c>
      <c r="O3697" s="256" t="str">
        <f t="shared" si="115"/>
        <v/>
      </c>
    </row>
    <row r="3698" spans="1:15" ht="15.75">
      <c r="A3698" s="250">
        <v>3691</v>
      </c>
      <c r="B3698" s="208"/>
      <c r="C3698" s="49"/>
      <c r="D3698" s="50"/>
      <c r="E3698" s="50"/>
      <c r="F3698" s="50"/>
      <c r="G3698" s="209"/>
      <c r="H3698" s="48"/>
      <c r="I3698" s="457" t="str">
        <f t="shared" si="114"/>
        <v/>
      </c>
      <c r="J3698" s="241" cm="1">
        <f t="array" ref="J3698">SUMPRODUCT(--(K3698:N3698&lt;&gt;"")) + IF(TRIM(O3698)="",0,LEN(O3698)-LEN(SUBSTITUTE(O3698,",",""))+1)</f>
        <v>0</v>
      </c>
      <c r="K3698" s="242" t="str">
        <f>IF(AND(G3698&lt;&gt;0,G3698&lt;&gt;""),IF(B3698="","",IF(ISNUMBER(MATCH(B3698,'Look Up Values'!$B$2:$B$500,0)),"","Dest. error")),"")</f>
        <v/>
      </c>
      <c r="L3698" s="242" t="str">
        <f>IF(AND(G3698&lt;&gt;0,G3698&lt;&gt;""),IF(C3698="","",IF(AND(ISNUMBER(--LEFT(C3698,FIND(" ",C3698&amp;" ")-1)),OR(LEN(LEFT(C3698,FIND(" ",C3698&amp;" ")-1))=6,LEN(LEFT(C3698,FIND(" ",C3698&amp;" ")-1))=7),OR(ISNUMBER(MATCH(LEFT(C3698,FIND(" ",C3698&amp;" ")-1),'Look Up Values'!$G$2:$G$1000,0)),ISNUMBER(MATCH(LEFT(C3698,FIND(" ",C3698&amp;" ")-1),'Look Up Values'!$AE$2:$AE$2000,0)))),"","EWC error")),"")</f>
        <v/>
      </c>
      <c r="M3698" s="242" t="str" cm="1">
        <f t="array" ref="M3698">IF(AND(G3698&lt;&gt;0,G3698&lt;&gt;""),IF(E3698="","",IF(ISNUMBER(MATCH(SUBSTITUTE(E3698," ",""),SUBSTITUTE('Look Up Values'!$I$2:$I$10," ",""),0)),"","State error")),"")</f>
        <v/>
      </c>
      <c r="N3698" s="242" t="str" cm="1">
        <f t="array" ref="N3698">IF(AND(G3698&lt;&gt;0,G3698&lt;&gt;""),IF(F3698="","",IF(ISNUMBER(MATCH(SUBSTITUTE(F3698," ",""),SUBSTITUTE('Look Up Values'!$W$2:$W$30," ",""),0)),"","D&amp;R error")),"")</f>
        <v/>
      </c>
      <c r="O3698" s="256" t="str">
        <f t="shared" si="115"/>
        <v/>
      </c>
    </row>
    <row r="3699" spans="1:15" ht="15.75">
      <c r="A3699" s="250">
        <v>3692</v>
      </c>
      <c r="B3699" s="208"/>
      <c r="C3699" s="49"/>
      <c r="D3699" s="50"/>
      <c r="E3699" s="50"/>
      <c r="F3699" s="50"/>
      <c r="G3699" s="209"/>
      <c r="H3699" s="48"/>
      <c r="I3699" s="457" t="str">
        <f t="shared" si="114"/>
        <v/>
      </c>
      <c r="J3699" s="241" cm="1">
        <f t="array" ref="J3699">SUMPRODUCT(--(K3699:N3699&lt;&gt;"")) + IF(TRIM(O3699)="",0,LEN(O3699)-LEN(SUBSTITUTE(O3699,",",""))+1)</f>
        <v>0</v>
      </c>
      <c r="K3699" s="242" t="str">
        <f>IF(AND(G3699&lt;&gt;0,G3699&lt;&gt;""),IF(B3699="","",IF(ISNUMBER(MATCH(B3699,'Look Up Values'!$B$2:$B$500,0)),"","Dest. error")),"")</f>
        <v/>
      </c>
      <c r="L3699" s="242" t="str">
        <f>IF(AND(G3699&lt;&gt;0,G3699&lt;&gt;""),IF(C3699="","",IF(AND(ISNUMBER(--LEFT(C3699,FIND(" ",C3699&amp;" ")-1)),OR(LEN(LEFT(C3699,FIND(" ",C3699&amp;" ")-1))=6,LEN(LEFT(C3699,FIND(" ",C3699&amp;" ")-1))=7),OR(ISNUMBER(MATCH(LEFT(C3699,FIND(" ",C3699&amp;" ")-1),'Look Up Values'!$G$2:$G$1000,0)),ISNUMBER(MATCH(LEFT(C3699,FIND(" ",C3699&amp;" ")-1),'Look Up Values'!$AE$2:$AE$2000,0)))),"","EWC error")),"")</f>
        <v/>
      </c>
      <c r="M3699" s="242" t="str" cm="1">
        <f t="array" ref="M3699">IF(AND(G3699&lt;&gt;0,G3699&lt;&gt;""),IF(E3699="","",IF(ISNUMBER(MATCH(SUBSTITUTE(E3699," ",""),SUBSTITUTE('Look Up Values'!$I$2:$I$10," ",""),0)),"","State error")),"")</f>
        <v/>
      </c>
      <c r="N3699" s="242" t="str" cm="1">
        <f t="array" ref="N3699">IF(AND(G3699&lt;&gt;0,G3699&lt;&gt;""),IF(F3699="","",IF(ISNUMBER(MATCH(SUBSTITUTE(F3699," ",""),SUBSTITUTE('Look Up Values'!$W$2:$W$30," ",""),0)),"","D&amp;R error")),"")</f>
        <v/>
      </c>
      <c r="O3699" s="256" t="str">
        <f t="shared" si="115"/>
        <v/>
      </c>
    </row>
    <row r="3700" spans="1:15" ht="15.75">
      <c r="A3700" s="250">
        <v>3693</v>
      </c>
      <c r="B3700" s="208"/>
      <c r="C3700" s="49"/>
      <c r="D3700" s="50"/>
      <c r="E3700" s="50"/>
      <c r="F3700" s="50"/>
      <c r="G3700" s="209"/>
      <c r="H3700" s="48"/>
      <c r="I3700" s="457" t="str">
        <f t="shared" si="114"/>
        <v/>
      </c>
      <c r="J3700" s="241" cm="1">
        <f t="array" ref="J3700">SUMPRODUCT(--(K3700:N3700&lt;&gt;"")) + IF(TRIM(O3700)="",0,LEN(O3700)-LEN(SUBSTITUTE(O3700,",",""))+1)</f>
        <v>0</v>
      </c>
      <c r="K3700" s="242" t="str">
        <f>IF(AND(G3700&lt;&gt;0,G3700&lt;&gt;""),IF(B3700="","",IF(ISNUMBER(MATCH(B3700,'Look Up Values'!$B$2:$B$500,0)),"","Dest. error")),"")</f>
        <v/>
      </c>
      <c r="L3700" s="242" t="str">
        <f>IF(AND(G3700&lt;&gt;0,G3700&lt;&gt;""),IF(C3700="","",IF(AND(ISNUMBER(--LEFT(C3700,FIND(" ",C3700&amp;" ")-1)),OR(LEN(LEFT(C3700,FIND(" ",C3700&amp;" ")-1))=6,LEN(LEFT(C3700,FIND(" ",C3700&amp;" ")-1))=7),OR(ISNUMBER(MATCH(LEFT(C3700,FIND(" ",C3700&amp;" ")-1),'Look Up Values'!$G$2:$G$1000,0)),ISNUMBER(MATCH(LEFT(C3700,FIND(" ",C3700&amp;" ")-1),'Look Up Values'!$AE$2:$AE$2000,0)))),"","EWC error")),"")</f>
        <v/>
      </c>
      <c r="M3700" s="242" t="str" cm="1">
        <f t="array" ref="M3700">IF(AND(G3700&lt;&gt;0,G3700&lt;&gt;""),IF(E3700="","",IF(ISNUMBER(MATCH(SUBSTITUTE(E3700," ",""),SUBSTITUTE('Look Up Values'!$I$2:$I$10," ",""),0)),"","State error")),"")</f>
        <v/>
      </c>
      <c r="N3700" s="242" t="str" cm="1">
        <f t="array" ref="N3700">IF(AND(G3700&lt;&gt;0,G3700&lt;&gt;""),IF(F3700="","",IF(ISNUMBER(MATCH(SUBSTITUTE(F3700," ",""),SUBSTITUTE('Look Up Values'!$W$2:$W$30," ",""),0)),"","D&amp;R error")),"")</f>
        <v/>
      </c>
      <c r="O3700" s="256" t="str">
        <f t="shared" si="115"/>
        <v/>
      </c>
    </row>
    <row r="3701" spans="1:15" ht="15.75">
      <c r="A3701" s="250">
        <v>3694</v>
      </c>
      <c r="B3701" s="208"/>
      <c r="C3701" s="49"/>
      <c r="D3701" s="50"/>
      <c r="E3701" s="50"/>
      <c r="F3701" s="50"/>
      <c r="G3701" s="209"/>
      <c r="H3701" s="48"/>
      <c r="I3701" s="457" t="str">
        <f t="shared" si="114"/>
        <v/>
      </c>
      <c r="J3701" s="241" cm="1">
        <f t="array" ref="J3701">SUMPRODUCT(--(K3701:N3701&lt;&gt;"")) + IF(TRIM(O3701)="",0,LEN(O3701)-LEN(SUBSTITUTE(O3701,",",""))+1)</f>
        <v>0</v>
      </c>
      <c r="K3701" s="242" t="str">
        <f>IF(AND(G3701&lt;&gt;0,G3701&lt;&gt;""),IF(B3701="","",IF(ISNUMBER(MATCH(B3701,'Look Up Values'!$B$2:$B$500,0)),"","Dest. error")),"")</f>
        <v/>
      </c>
      <c r="L3701" s="242" t="str">
        <f>IF(AND(G3701&lt;&gt;0,G3701&lt;&gt;""),IF(C3701="","",IF(AND(ISNUMBER(--LEFT(C3701,FIND(" ",C3701&amp;" ")-1)),OR(LEN(LEFT(C3701,FIND(" ",C3701&amp;" ")-1))=6,LEN(LEFT(C3701,FIND(" ",C3701&amp;" ")-1))=7),OR(ISNUMBER(MATCH(LEFT(C3701,FIND(" ",C3701&amp;" ")-1),'Look Up Values'!$G$2:$G$1000,0)),ISNUMBER(MATCH(LEFT(C3701,FIND(" ",C3701&amp;" ")-1),'Look Up Values'!$AE$2:$AE$2000,0)))),"","EWC error")),"")</f>
        <v/>
      </c>
      <c r="M3701" s="242" t="str" cm="1">
        <f t="array" ref="M3701">IF(AND(G3701&lt;&gt;0,G3701&lt;&gt;""),IF(E3701="","",IF(ISNUMBER(MATCH(SUBSTITUTE(E3701," ",""),SUBSTITUTE('Look Up Values'!$I$2:$I$10," ",""),0)),"","State error")),"")</f>
        <v/>
      </c>
      <c r="N3701" s="242" t="str" cm="1">
        <f t="array" ref="N3701">IF(AND(G3701&lt;&gt;0,G3701&lt;&gt;""),IF(F3701="","",IF(ISNUMBER(MATCH(SUBSTITUTE(F3701," ",""),SUBSTITUTE('Look Up Values'!$W$2:$W$30," ",""),0)),"","D&amp;R error")),"")</f>
        <v/>
      </c>
      <c r="O3701" s="256" t="str">
        <f t="shared" si="115"/>
        <v/>
      </c>
    </row>
    <row r="3702" spans="1:15" ht="15.75">
      <c r="A3702" s="250">
        <v>3695</v>
      </c>
      <c r="B3702" s="208"/>
      <c r="C3702" s="49"/>
      <c r="D3702" s="50"/>
      <c r="E3702" s="50"/>
      <c r="F3702" s="50"/>
      <c r="G3702" s="209"/>
      <c r="H3702" s="48"/>
      <c r="I3702" s="457" t="str">
        <f t="shared" si="114"/>
        <v/>
      </c>
      <c r="J3702" s="241" cm="1">
        <f t="array" ref="J3702">SUMPRODUCT(--(K3702:N3702&lt;&gt;"")) + IF(TRIM(O3702)="",0,LEN(O3702)-LEN(SUBSTITUTE(O3702,",",""))+1)</f>
        <v>0</v>
      </c>
      <c r="K3702" s="242" t="str">
        <f>IF(AND(G3702&lt;&gt;0,G3702&lt;&gt;""),IF(B3702="","",IF(ISNUMBER(MATCH(B3702,'Look Up Values'!$B$2:$B$500,0)),"","Dest. error")),"")</f>
        <v/>
      </c>
      <c r="L3702" s="242" t="str">
        <f>IF(AND(G3702&lt;&gt;0,G3702&lt;&gt;""),IF(C3702="","",IF(AND(ISNUMBER(--LEFT(C3702,FIND(" ",C3702&amp;" ")-1)),OR(LEN(LEFT(C3702,FIND(" ",C3702&amp;" ")-1))=6,LEN(LEFT(C3702,FIND(" ",C3702&amp;" ")-1))=7),OR(ISNUMBER(MATCH(LEFT(C3702,FIND(" ",C3702&amp;" ")-1),'Look Up Values'!$G$2:$G$1000,0)),ISNUMBER(MATCH(LEFT(C3702,FIND(" ",C3702&amp;" ")-1),'Look Up Values'!$AE$2:$AE$2000,0)))),"","EWC error")),"")</f>
        <v/>
      </c>
      <c r="M3702" s="242" t="str" cm="1">
        <f t="array" ref="M3702">IF(AND(G3702&lt;&gt;0,G3702&lt;&gt;""),IF(E3702="","",IF(ISNUMBER(MATCH(SUBSTITUTE(E3702," ",""),SUBSTITUTE('Look Up Values'!$I$2:$I$10," ",""),0)),"","State error")),"")</f>
        <v/>
      </c>
      <c r="N3702" s="242" t="str" cm="1">
        <f t="array" ref="N3702">IF(AND(G3702&lt;&gt;0,G3702&lt;&gt;""),IF(F3702="","",IF(ISNUMBER(MATCH(SUBSTITUTE(F3702," ",""),SUBSTITUTE('Look Up Values'!$W$2:$W$30," ",""),0)),"","D&amp;R error")),"")</f>
        <v/>
      </c>
      <c r="O3702" s="256" t="str">
        <f t="shared" si="115"/>
        <v/>
      </c>
    </row>
    <row r="3703" spans="1:15" ht="15.75">
      <c r="A3703" s="250">
        <v>3696</v>
      </c>
      <c r="B3703" s="208"/>
      <c r="C3703" s="49"/>
      <c r="D3703" s="50"/>
      <c r="E3703" s="50"/>
      <c r="F3703" s="50"/>
      <c r="G3703" s="209"/>
      <c r="H3703" s="48"/>
      <c r="I3703" s="457" t="str">
        <f t="shared" si="114"/>
        <v/>
      </c>
      <c r="J3703" s="241" cm="1">
        <f t="array" ref="J3703">SUMPRODUCT(--(K3703:N3703&lt;&gt;"")) + IF(TRIM(O3703)="",0,LEN(O3703)-LEN(SUBSTITUTE(O3703,",",""))+1)</f>
        <v>0</v>
      </c>
      <c r="K3703" s="242" t="str">
        <f>IF(AND(G3703&lt;&gt;0,G3703&lt;&gt;""),IF(B3703="","",IF(ISNUMBER(MATCH(B3703,'Look Up Values'!$B$2:$B$500,0)),"","Dest. error")),"")</f>
        <v/>
      </c>
      <c r="L3703" s="242" t="str">
        <f>IF(AND(G3703&lt;&gt;0,G3703&lt;&gt;""),IF(C3703="","",IF(AND(ISNUMBER(--LEFT(C3703,FIND(" ",C3703&amp;" ")-1)),OR(LEN(LEFT(C3703,FIND(" ",C3703&amp;" ")-1))=6,LEN(LEFT(C3703,FIND(" ",C3703&amp;" ")-1))=7),OR(ISNUMBER(MATCH(LEFT(C3703,FIND(" ",C3703&amp;" ")-1),'Look Up Values'!$G$2:$G$1000,0)),ISNUMBER(MATCH(LEFT(C3703,FIND(" ",C3703&amp;" ")-1),'Look Up Values'!$AE$2:$AE$2000,0)))),"","EWC error")),"")</f>
        <v/>
      </c>
      <c r="M3703" s="242" t="str" cm="1">
        <f t="array" ref="M3703">IF(AND(G3703&lt;&gt;0,G3703&lt;&gt;""),IF(E3703="","",IF(ISNUMBER(MATCH(SUBSTITUTE(E3703," ",""),SUBSTITUTE('Look Up Values'!$I$2:$I$10," ",""),0)),"","State error")),"")</f>
        <v/>
      </c>
      <c r="N3703" s="242" t="str" cm="1">
        <f t="array" ref="N3703">IF(AND(G3703&lt;&gt;0,G3703&lt;&gt;""),IF(F3703="","",IF(ISNUMBER(MATCH(SUBSTITUTE(F3703," ",""),SUBSTITUTE('Look Up Values'!$W$2:$W$30," ",""),0)),"","D&amp;R error")),"")</f>
        <v/>
      </c>
      <c r="O3703" s="256" t="str">
        <f t="shared" si="115"/>
        <v/>
      </c>
    </row>
    <row r="3704" spans="1:15" ht="15.75">
      <c r="A3704" s="250">
        <v>3697</v>
      </c>
      <c r="B3704" s="208"/>
      <c r="C3704" s="49"/>
      <c r="D3704" s="50"/>
      <c r="E3704" s="50"/>
      <c r="F3704" s="50"/>
      <c r="G3704" s="209"/>
      <c r="H3704" s="48"/>
      <c r="I3704" s="457" t="str">
        <f t="shared" si="114"/>
        <v/>
      </c>
      <c r="J3704" s="241" cm="1">
        <f t="array" ref="J3704">SUMPRODUCT(--(K3704:N3704&lt;&gt;"")) + IF(TRIM(O3704)="",0,LEN(O3704)-LEN(SUBSTITUTE(O3704,",",""))+1)</f>
        <v>0</v>
      </c>
      <c r="K3704" s="242" t="str">
        <f>IF(AND(G3704&lt;&gt;0,G3704&lt;&gt;""),IF(B3704="","",IF(ISNUMBER(MATCH(B3704,'Look Up Values'!$B$2:$B$500,0)),"","Dest. error")),"")</f>
        <v/>
      </c>
      <c r="L3704" s="242" t="str">
        <f>IF(AND(G3704&lt;&gt;0,G3704&lt;&gt;""),IF(C3704="","",IF(AND(ISNUMBER(--LEFT(C3704,FIND(" ",C3704&amp;" ")-1)),OR(LEN(LEFT(C3704,FIND(" ",C3704&amp;" ")-1))=6,LEN(LEFT(C3704,FIND(" ",C3704&amp;" ")-1))=7),OR(ISNUMBER(MATCH(LEFT(C3704,FIND(" ",C3704&amp;" ")-1),'Look Up Values'!$G$2:$G$1000,0)),ISNUMBER(MATCH(LEFT(C3704,FIND(" ",C3704&amp;" ")-1),'Look Up Values'!$AE$2:$AE$2000,0)))),"","EWC error")),"")</f>
        <v/>
      </c>
      <c r="M3704" s="242" t="str" cm="1">
        <f t="array" ref="M3704">IF(AND(G3704&lt;&gt;0,G3704&lt;&gt;""),IF(E3704="","",IF(ISNUMBER(MATCH(SUBSTITUTE(E3704," ",""),SUBSTITUTE('Look Up Values'!$I$2:$I$10," ",""),0)),"","State error")),"")</f>
        <v/>
      </c>
      <c r="N3704" s="242" t="str" cm="1">
        <f t="array" ref="N3704">IF(AND(G3704&lt;&gt;0,G3704&lt;&gt;""),IF(F3704="","",IF(ISNUMBER(MATCH(SUBSTITUTE(F3704," ",""),SUBSTITUTE('Look Up Values'!$W$2:$W$30," ",""),0)),"","D&amp;R error")),"")</f>
        <v/>
      </c>
      <c r="O3704" s="256" t="str">
        <f t="shared" si="115"/>
        <v/>
      </c>
    </row>
    <row r="3705" spans="1:15" ht="15.75">
      <c r="A3705" s="250">
        <v>3698</v>
      </c>
      <c r="B3705" s="208"/>
      <c r="C3705" s="49"/>
      <c r="D3705" s="50"/>
      <c r="E3705" s="50"/>
      <c r="F3705" s="50"/>
      <c r="G3705" s="209"/>
      <c r="H3705" s="48"/>
      <c r="I3705" s="457" t="str">
        <f t="shared" si="114"/>
        <v/>
      </c>
      <c r="J3705" s="241" cm="1">
        <f t="array" ref="J3705">SUMPRODUCT(--(K3705:N3705&lt;&gt;"")) + IF(TRIM(O3705)="",0,LEN(O3705)-LEN(SUBSTITUTE(O3705,",",""))+1)</f>
        <v>0</v>
      </c>
      <c r="K3705" s="242" t="str">
        <f>IF(AND(G3705&lt;&gt;0,G3705&lt;&gt;""),IF(B3705="","",IF(ISNUMBER(MATCH(B3705,'Look Up Values'!$B$2:$B$500,0)),"","Dest. error")),"")</f>
        <v/>
      </c>
      <c r="L3705" s="242" t="str">
        <f>IF(AND(G3705&lt;&gt;0,G3705&lt;&gt;""),IF(C3705="","",IF(AND(ISNUMBER(--LEFT(C3705,FIND(" ",C3705&amp;" ")-1)),OR(LEN(LEFT(C3705,FIND(" ",C3705&amp;" ")-1))=6,LEN(LEFT(C3705,FIND(" ",C3705&amp;" ")-1))=7),OR(ISNUMBER(MATCH(LEFT(C3705,FIND(" ",C3705&amp;" ")-1),'Look Up Values'!$G$2:$G$1000,0)),ISNUMBER(MATCH(LEFT(C3705,FIND(" ",C3705&amp;" ")-1),'Look Up Values'!$AE$2:$AE$2000,0)))),"","EWC error")),"")</f>
        <v/>
      </c>
      <c r="M3705" s="242" t="str" cm="1">
        <f t="array" ref="M3705">IF(AND(G3705&lt;&gt;0,G3705&lt;&gt;""),IF(E3705="","",IF(ISNUMBER(MATCH(SUBSTITUTE(E3705," ",""),SUBSTITUTE('Look Up Values'!$I$2:$I$10," ",""),0)),"","State error")),"")</f>
        <v/>
      </c>
      <c r="N3705" s="242" t="str" cm="1">
        <f t="array" ref="N3705">IF(AND(G3705&lt;&gt;0,G3705&lt;&gt;""),IF(F3705="","",IF(ISNUMBER(MATCH(SUBSTITUTE(F3705," ",""),SUBSTITUTE('Look Up Values'!$W$2:$W$30," ",""),0)),"","D&amp;R error")),"")</f>
        <v/>
      </c>
      <c r="O3705" s="256" t="str">
        <f t="shared" si="115"/>
        <v/>
      </c>
    </row>
    <row r="3706" spans="1:15" ht="15.75">
      <c r="A3706" s="250">
        <v>3699</v>
      </c>
      <c r="B3706" s="208"/>
      <c r="C3706" s="49"/>
      <c r="D3706" s="50"/>
      <c r="E3706" s="50"/>
      <c r="F3706" s="50"/>
      <c r="G3706" s="209"/>
      <c r="H3706" s="48"/>
      <c r="I3706" s="457" t="str">
        <f t="shared" si="114"/>
        <v/>
      </c>
      <c r="J3706" s="241" cm="1">
        <f t="array" ref="J3706">SUMPRODUCT(--(K3706:N3706&lt;&gt;"")) + IF(TRIM(O3706)="",0,LEN(O3706)-LEN(SUBSTITUTE(O3706,",",""))+1)</f>
        <v>0</v>
      </c>
      <c r="K3706" s="242" t="str">
        <f>IF(AND(G3706&lt;&gt;0,G3706&lt;&gt;""),IF(B3706="","",IF(ISNUMBER(MATCH(B3706,'Look Up Values'!$B$2:$B$500,0)),"","Dest. error")),"")</f>
        <v/>
      </c>
      <c r="L3706" s="242" t="str">
        <f>IF(AND(G3706&lt;&gt;0,G3706&lt;&gt;""),IF(C3706="","",IF(AND(ISNUMBER(--LEFT(C3706,FIND(" ",C3706&amp;" ")-1)),OR(LEN(LEFT(C3706,FIND(" ",C3706&amp;" ")-1))=6,LEN(LEFT(C3706,FIND(" ",C3706&amp;" ")-1))=7),OR(ISNUMBER(MATCH(LEFT(C3706,FIND(" ",C3706&amp;" ")-1),'Look Up Values'!$G$2:$G$1000,0)),ISNUMBER(MATCH(LEFT(C3706,FIND(" ",C3706&amp;" ")-1),'Look Up Values'!$AE$2:$AE$2000,0)))),"","EWC error")),"")</f>
        <v/>
      </c>
      <c r="M3706" s="242" t="str" cm="1">
        <f t="array" ref="M3706">IF(AND(G3706&lt;&gt;0,G3706&lt;&gt;""),IF(E3706="","",IF(ISNUMBER(MATCH(SUBSTITUTE(E3706," ",""),SUBSTITUTE('Look Up Values'!$I$2:$I$10," ",""),0)),"","State error")),"")</f>
        <v/>
      </c>
      <c r="N3706" s="242" t="str" cm="1">
        <f t="array" ref="N3706">IF(AND(G3706&lt;&gt;0,G3706&lt;&gt;""),IF(F3706="","",IF(ISNUMBER(MATCH(SUBSTITUTE(F3706," ",""),SUBSTITUTE('Look Up Values'!$W$2:$W$30," ",""),0)),"","D&amp;R error")),"")</f>
        <v/>
      </c>
      <c r="O3706" s="256" t="str">
        <f t="shared" si="115"/>
        <v/>
      </c>
    </row>
    <row r="3707" spans="1:15" ht="15.75">
      <c r="A3707" s="250">
        <v>3700</v>
      </c>
      <c r="B3707" s="208"/>
      <c r="C3707" s="49"/>
      <c r="D3707" s="50"/>
      <c r="E3707" s="50"/>
      <c r="F3707" s="50"/>
      <c r="G3707" s="209"/>
      <c r="H3707" s="48"/>
      <c r="I3707" s="457" t="str">
        <f t="shared" si="114"/>
        <v/>
      </c>
      <c r="J3707" s="241" cm="1">
        <f t="array" ref="J3707">SUMPRODUCT(--(K3707:N3707&lt;&gt;"")) + IF(TRIM(O3707)="",0,LEN(O3707)-LEN(SUBSTITUTE(O3707,",",""))+1)</f>
        <v>0</v>
      </c>
      <c r="K3707" s="242" t="str">
        <f>IF(AND(G3707&lt;&gt;0,G3707&lt;&gt;""),IF(B3707="","",IF(ISNUMBER(MATCH(B3707,'Look Up Values'!$B$2:$B$500,0)),"","Dest. error")),"")</f>
        <v/>
      </c>
      <c r="L3707" s="242" t="str">
        <f>IF(AND(G3707&lt;&gt;0,G3707&lt;&gt;""),IF(C3707="","",IF(AND(ISNUMBER(--LEFT(C3707,FIND(" ",C3707&amp;" ")-1)),OR(LEN(LEFT(C3707,FIND(" ",C3707&amp;" ")-1))=6,LEN(LEFT(C3707,FIND(" ",C3707&amp;" ")-1))=7),OR(ISNUMBER(MATCH(LEFT(C3707,FIND(" ",C3707&amp;" ")-1),'Look Up Values'!$G$2:$G$1000,0)),ISNUMBER(MATCH(LEFT(C3707,FIND(" ",C3707&amp;" ")-1),'Look Up Values'!$AE$2:$AE$2000,0)))),"","EWC error")),"")</f>
        <v/>
      </c>
      <c r="M3707" s="242" t="str" cm="1">
        <f t="array" ref="M3707">IF(AND(G3707&lt;&gt;0,G3707&lt;&gt;""),IF(E3707="","",IF(ISNUMBER(MATCH(SUBSTITUTE(E3707," ",""),SUBSTITUTE('Look Up Values'!$I$2:$I$10," ",""),0)),"","State error")),"")</f>
        <v/>
      </c>
      <c r="N3707" s="242" t="str" cm="1">
        <f t="array" ref="N3707">IF(AND(G3707&lt;&gt;0,G3707&lt;&gt;""),IF(F3707="","",IF(ISNUMBER(MATCH(SUBSTITUTE(F3707," ",""),SUBSTITUTE('Look Up Values'!$W$2:$W$30," ",""),0)),"","D&amp;R error")),"")</f>
        <v/>
      </c>
      <c r="O3707" s="256" t="str">
        <f t="shared" si="115"/>
        <v/>
      </c>
    </row>
    <row r="3708" spans="1:15" ht="15.75">
      <c r="A3708" s="250">
        <v>3701</v>
      </c>
      <c r="B3708" s="208"/>
      <c r="C3708" s="49"/>
      <c r="D3708" s="50"/>
      <c r="E3708" s="50"/>
      <c r="F3708" s="50"/>
      <c r="G3708" s="209"/>
      <c r="H3708" s="48"/>
      <c r="I3708" s="457" t="str">
        <f t="shared" si="114"/>
        <v/>
      </c>
      <c r="J3708" s="241" cm="1">
        <f t="array" ref="J3708">SUMPRODUCT(--(K3708:N3708&lt;&gt;"")) + IF(TRIM(O3708)="",0,LEN(O3708)-LEN(SUBSTITUTE(O3708,",",""))+1)</f>
        <v>0</v>
      </c>
      <c r="K3708" s="242" t="str">
        <f>IF(AND(G3708&lt;&gt;0,G3708&lt;&gt;""),IF(B3708="","",IF(ISNUMBER(MATCH(B3708,'Look Up Values'!$B$2:$B$500,0)),"","Dest. error")),"")</f>
        <v/>
      </c>
      <c r="L3708" s="242" t="str">
        <f>IF(AND(G3708&lt;&gt;0,G3708&lt;&gt;""),IF(C3708="","",IF(AND(ISNUMBER(--LEFT(C3708,FIND(" ",C3708&amp;" ")-1)),OR(LEN(LEFT(C3708,FIND(" ",C3708&amp;" ")-1))=6,LEN(LEFT(C3708,FIND(" ",C3708&amp;" ")-1))=7),OR(ISNUMBER(MATCH(LEFT(C3708,FIND(" ",C3708&amp;" ")-1),'Look Up Values'!$G$2:$G$1000,0)),ISNUMBER(MATCH(LEFT(C3708,FIND(" ",C3708&amp;" ")-1),'Look Up Values'!$AE$2:$AE$2000,0)))),"","EWC error")),"")</f>
        <v/>
      </c>
      <c r="M3708" s="242" t="str" cm="1">
        <f t="array" ref="M3708">IF(AND(G3708&lt;&gt;0,G3708&lt;&gt;""),IF(E3708="","",IF(ISNUMBER(MATCH(SUBSTITUTE(E3708," ",""),SUBSTITUTE('Look Up Values'!$I$2:$I$10," ",""),0)),"","State error")),"")</f>
        <v/>
      </c>
      <c r="N3708" s="242" t="str" cm="1">
        <f t="array" ref="N3708">IF(AND(G3708&lt;&gt;0,G3708&lt;&gt;""),IF(F3708="","",IF(ISNUMBER(MATCH(SUBSTITUTE(F3708," ",""),SUBSTITUTE('Look Up Values'!$W$2:$W$30," ",""),0)),"","D&amp;R error")),"")</f>
        <v/>
      </c>
      <c r="O3708" s="256" t="str">
        <f t="shared" si="115"/>
        <v/>
      </c>
    </row>
    <row r="3709" spans="1:15" ht="15.75">
      <c r="A3709" s="250">
        <v>3702</v>
      </c>
      <c r="B3709" s="208"/>
      <c r="C3709" s="49"/>
      <c r="D3709" s="50"/>
      <c r="E3709" s="50"/>
      <c r="F3709" s="50"/>
      <c r="G3709" s="209"/>
      <c r="H3709" s="48"/>
      <c r="I3709" s="457" t="str">
        <f t="shared" si="114"/>
        <v/>
      </c>
      <c r="J3709" s="241" cm="1">
        <f t="array" ref="J3709">SUMPRODUCT(--(K3709:N3709&lt;&gt;"")) + IF(TRIM(O3709)="",0,LEN(O3709)-LEN(SUBSTITUTE(O3709,",",""))+1)</f>
        <v>0</v>
      </c>
      <c r="K3709" s="242" t="str">
        <f>IF(AND(G3709&lt;&gt;0,G3709&lt;&gt;""),IF(B3709="","",IF(ISNUMBER(MATCH(B3709,'Look Up Values'!$B$2:$B$500,0)),"","Dest. error")),"")</f>
        <v/>
      </c>
      <c r="L3709" s="242" t="str">
        <f>IF(AND(G3709&lt;&gt;0,G3709&lt;&gt;""),IF(C3709="","",IF(AND(ISNUMBER(--LEFT(C3709,FIND(" ",C3709&amp;" ")-1)),OR(LEN(LEFT(C3709,FIND(" ",C3709&amp;" ")-1))=6,LEN(LEFT(C3709,FIND(" ",C3709&amp;" ")-1))=7),OR(ISNUMBER(MATCH(LEFT(C3709,FIND(" ",C3709&amp;" ")-1),'Look Up Values'!$G$2:$G$1000,0)),ISNUMBER(MATCH(LEFT(C3709,FIND(" ",C3709&amp;" ")-1),'Look Up Values'!$AE$2:$AE$2000,0)))),"","EWC error")),"")</f>
        <v/>
      </c>
      <c r="M3709" s="242" t="str" cm="1">
        <f t="array" ref="M3709">IF(AND(G3709&lt;&gt;0,G3709&lt;&gt;""),IF(E3709="","",IF(ISNUMBER(MATCH(SUBSTITUTE(E3709," ",""),SUBSTITUTE('Look Up Values'!$I$2:$I$10," ",""),0)),"","State error")),"")</f>
        <v/>
      </c>
      <c r="N3709" s="242" t="str" cm="1">
        <f t="array" ref="N3709">IF(AND(G3709&lt;&gt;0,G3709&lt;&gt;""),IF(F3709="","",IF(ISNUMBER(MATCH(SUBSTITUTE(F3709," ",""),SUBSTITUTE('Look Up Values'!$W$2:$W$30," ",""),0)),"","D&amp;R error")),"")</f>
        <v/>
      </c>
      <c r="O3709" s="256" t="str">
        <f t="shared" si="115"/>
        <v/>
      </c>
    </row>
    <row r="3710" spans="1:15" ht="15.75">
      <c r="A3710" s="250">
        <v>3703</v>
      </c>
      <c r="B3710" s="208"/>
      <c r="C3710" s="49"/>
      <c r="D3710" s="50"/>
      <c r="E3710" s="50"/>
      <c r="F3710" s="50"/>
      <c r="G3710" s="209"/>
      <c r="H3710" s="48"/>
      <c r="I3710" s="457" t="str">
        <f t="shared" si="114"/>
        <v/>
      </c>
      <c r="J3710" s="241" cm="1">
        <f t="array" ref="J3710">SUMPRODUCT(--(K3710:N3710&lt;&gt;"")) + IF(TRIM(O3710)="",0,LEN(O3710)-LEN(SUBSTITUTE(O3710,",",""))+1)</f>
        <v>0</v>
      </c>
      <c r="K3710" s="242" t="str">
        <f>IF(AND(G3710&lt;&gt;0,G3710&lt;&gt;""),IF(B3710="","",IF(ISNUMBER(MATCH(B3710,'Look Up Values'!$B$2:$B$500,0)),"","Dest. error")),"")</f>
        <v/>
      </c>
      <c r="L3710" s="242" t="str">
        <f>IF(AND(G3710&lt;&gt;0,G3710&lt;&gt;""),IF(C3710="","",IF(AND(ISNUMBER(--LEFT(C3710,FIND(" ",C3710&amp;" ")-1)),OR(LEN(LEFT(C3710,FIND(" ",C3710&amp;" ")-1))=6,LEN(LEFT(C3710,FIND(" ",C3710&amp;" ")-1))=7),OR(ISNUMBER(MATCH(LEFT(C3710,FIND(" ",C3710&amp;" ")-1),'Look Up Values'!$G$2:$G$1000,0)),ISNUMBER(MATCH(LEFT(C3710,FIND(" ",C3710&amp;" ")-1),'Look Up Values'!$AE$2:$AE$2000,0)))),"","EWC error")),"")</f>
        <v/>
      </c>
      <c r="M3710" s="242" t="str" cm="1">
        <f t="array" ref="M3710">IF(AND(G3710&lt;&gt;0,G3710&lt;&gt;""),IF(E3710="","",IF(ISNUMBER(MATCH(SUBSTITUTE(E3710," ",""),SUBSTITUTE('Look Up Values'!$I$2:$I$10," ",""),0)),"","State error")),"")</f>
        <v/>
      </c>
      <c r="N3710" s="242" t="str" cm="1">
        <f t="array" ref="N3710">IF(AND(G3710&lt;&gt;0,G3710&lt;&gt;""),IF(F3710="","",IF(ISNUMBER(MATCH(SUBSTITUTE(F3710," ",""),SUBSTITUTE('Look Up Values'!$W$2:$W$30," ",""),0)),"","D&amp;R error")),"")</f>
        <v/>
      </c>
      <c r="O3710" s="256" t="str">
        <f t="shared" si="115"/>
        <v/>
      </c>
    </row>
    <row r="3711" spans="1:15" ht="15.75">
      <c r="A3711" s="250">
        <v>3704</v>
      </c>
      <c r="B3711" s="208"/>
      <c r="C3711" s="49"/>
      <c r="D3711" s="50"/>
      <c r="E3711" s="50"/>
      <c r="F3711" s="50"/>
      <c r="G3711" s="209"/>
      <c r="H3711" s="48"/>
      <c r="I3711" s="457" t="str">
        <f t="shared" si="114"/>
        <v/>
      </c>
      <c r="J3711" s="241" cm="1">
        <f t="array" ref="J3711">SUMPRODUCT(--(K3711:N3711&lt;&gt;"")) + IF(TRIM(O3711)="",0,LEN(O3711)-LEN(SUBSTITUTE(O3711,",",""))+1)</f>
        <v>0</v>
      </c>
      <c r="K3711" s="242" t="str">
        <f>IF(AND(G3711&lt;&gt;0,G3711&lt;&gt;""),IF(B3711="","",IF(ISNUMBER(MATCH(B3711,'Look Up Values'!$B$2:$B$500,0)),"","Dest. error")),"")</f>
        <v/>
      </c>
      <c r="L3711" s="242" t="str">
        <f>IF(AND(G3711&lt;&gt;0,G3711&lt;&gt;""),IF(C3711="","",IF(AND(ISNUMBER(--LEFT(C3711,FIND(" ",C3711&amp;" ")-1)),OR(LEN(LEFT(C3711,FIND(" ",C3711&amp;" ")-1))=6,LEN(LEFT(C3711,FIND(" ",C3711&amp;" ")-1))=7),OR(ISNUMBER(MATCH(LEFT(C3711,FIND(" ",C3711&amp;" ")-1),'Look Up Values'!$G$2:$G$1000,0)),ISNUMBER(MATCH(LEFT(C3711,FIND(" ",C3711&amp;" ")-1),'Look Up Values'!$AE$2:$AE$2000,0)))),"","EWC error")),"")</f>
        <v/>
      </c>
      <c r="M3711" s="242" t="str" cm="1">
        <f t="array" ref="M3711">IF(AND(G3711&lt;&gt;0,G3711&lt;&gt;""),IF(E3711="","",IF(ISNUMBER(MATCH(SUBSTITUTE(E3711," ",""),SUBSTITUTE('Look Up Values'!$I$2:$I$10," ",""),0)),"","State error")),"")</f>
        <v/>
      </c>
      <c r="N3711" s="242" t="str" cm="1">
        <f t="array" ref="N3711">IF(AND(G3711&lt;&gt;0,G3711&lt;&gt;""),IF(F3711="","",IF(ISNUMBER(MATCH(SUBSTITUTE(F3711," ",""),SUBSTITUTE('Look Up Values'!$W$2:$W$30," ",""),0)),"","D&amp;R error")),"")</f>
        <v/>
      </c>
      <c r="O3711" s="256" t="str">
        <f t="shared" si="115"/>
        <v/>
      </c>
    </row>
    <row r="3712" spans="1:15" ht="15.75">
      <c r="A3712" s="250">
        <v>3705</v>
      </c>
      <c r="B3712" s="208"/>
      <c r="C3712" s="49"/>
      <c r="D3712" s="50"/>
      <c r="E3712" s="50"/>
      <c r="F3712" s="50"/>
      <c r="G3712" s="209"/>
      <c r="H3712" s="48"/>
      <c r="I3712" s="457" t="str">
        <f t="shared" si="114"/>
        <v/>
      </c>
      <c r="J3712" s="241" cm="1">
        <f t="array" ref="J3712">SUMPRODUCT(--(K3712:N3712&lt;&gt;"")) + IF(TRIM(O3712)="",0,LEN(O3712)-LEN(SUBSTITUTE(O3712,",",""))+1)</f>
        <v>0</v>
      </c>
      <c r="K3712" s="242" t="str">
        <f>IF(AND(G3712&lt;&gt;0,G3712&lt;&gt;""),IF(B3712="","",IF(ISNUMBER(MATCH(B3712,'Look Up Values'!$B$2:$B$500,0)),"","Dest. error")),"")</f>
        <v/>
      </c>
      <c r="L3712" s="242" t="str">
        <f>IF(AND(G3712&lt;&gt;0,G3712&lt;&gt;""),IF(C3712="","",IF(AND(ISNUMBER(--LEFT(C3712,FIND(" ",C3712&amp;" ")-1)),OR(LEN(LEFT(C3712,FIND(" ",C3712&amp;" ")-1))=6,LEN(LEFT(C3712,FIND(" ",C3712&amp;" ")-1))=7),OR(ISNUMBER(MATCH(LEFT(C3712,FIND(" ",C3712&amp;" ")-1),'Look Up Values'!$G$2:$G$1000,0)),ISNUMBER(MATCH(LEFT(C3712,FIND(" ",C3712&amp;" ")-1),'Look Up Values'!$AE$2:$AE$2000,0)))),"","EWC error")),"")</f>
        <v/>
      </c>
      <c r="M3712" s="242" t="str" cm="1">
        <f t="array" ref="M3712">IF(AND(G3712&lt;&gt;0,G3712&lt;&gt;""),IF(E3712="","",IF(ISNUMBER(MATCH(SUBSTITUTE(E3712," ",""),SUBSTITUTE('Look Up Values'!$I$2:$I$10," ",""),0)),"","State error")),"")</f>
        <v/>
      </c>
      <c r="N3712" s="242" t="str" cm="1">
        <f t="array" ref="N3712">IF(AND(G3712&lt;&gt;0,G3712&lt;&gt;""),IF(F3712="","",IF(ISNUMBER(MATCH(SUBSTITUTE(F3712," ",""),SUBSTITUTE('Look Up Values'!$W$2:$W$30," ",""),0)),"","D&amp;R error")),"")</f>
        <v/>
      </c>
      <c r="O3712" s="256" t="str">
        <f t="shared" si="115"/>
        <v/>
      </c>
    </row>
    <row r="3713" spans="1:15" ht="15.75">
      <c r="A3713" s="250">
        <v>3706</v>
      </c>
      <c r="B3713" s="208"/>
      <c r="C3713" s="49"/>
      <c r="D3713" s="50"/>
      <c r="E3713" s="50"/>
      <c r="F3713" s="50"/>
      <c r="G3713" s="209"/>
      <c r="H3713" s="48"/>
      <c r="I3713" s="457" t="str">
        <f t="shared" si="114"/>
        <v/>
      </c>
      <c r="J3713" s="241" cm="1">
        <f t="array" ref="J3713">SUMPRODUCT(--(K3713:N3713&lt;&gt;"")) + IF(TRIM(O3713)="",0,LEN(O3713)-LEN(SUBSTITUTE(O3713,",",""))+1)</f>
        <v>0</v>
      </c>
      <c r="K3713" s="242" t="str">
        <f>IF(AND(G3713&lt;&gt;0,G3713&lt;&gt;""),IF(B3713="","",IF(ISNUMBER(MATCH(B3713,'Look Up Values'!$B$2:$B$500,0)),"","Dest. error")),"")</f>
        <v/>
      </c>
      <c r="L3713" s="242" t="str">
        <f>IF(AND(G3713&lt;&gt;0,G3713&lt;&gt;""),IF(C3713="","",IF(AND(ISNUMBER(--LEFT(C3713,FIND(" ",C3713&amp;" ")-1)),OR(LEN(LEFT(C3713,FIND(" ",C3713&amp;" ")-1))=6,LEN(LEFT(C3713,FIND(" ",C3713&amp;" ")-1))=7),OR(ISNUMBER(MATCH(LEFT(C3713,FIND(" ",C3713&amp;" ")-1),'Look Up Values'!$G$2:$G$1000,0)),ISNUMBER(MATCH(LEFT(C3713,FIND(" ",C3713&amp;" ")-1),'Look Up Values'!$AE$2:$AE$2000,0)))),"","EWC error")),"")</f>
        <v/>
      </c>
      <c r="M3713" s="242" t="str" cm="1">
        <f t="array" ref="M3713">IF(AND(G3713&lt;&gt;0,G3713&lt;&gt;""),IF(E3713="","",IF(ISNUMBER(MATCH(SUBSTITUTE(E3713," ",""),SUBSTITUTE('Look Up Values'!$I$2:$I$10," ",""),0)),"","State error")),"")</f>
        <v/>
      </c>
      <c r="N3713" s="242" t="str" cm="1">
        <f t="array" ref="N3713">IF(AND(G3713&lt;&gt;0,G3713&lt;&gt;""),IF(F3713="","",IF(ISNUMBER(MATCH(SUBSTITUTE(F3713," ",""),SUBSTITUTE('Look Up Values'!$W$2:$W$30," ",""),0)),"","D&amp;R error")),"")</f>
        <v/>
      </c>
      <c r="O3713" s="256" t="str">
        <f t="shared" si="115"/>
        <v/>
      </c>
    </row>
    <row r="3714" spans="1:15" ht="15.75">
      <c r="A3714" s="250">
        <v>3707</v>
      </c>
      <c r="B3714" s="208"/>
      <c r="C3714" s="49"/>
      <c r="D3714" s="50"/>
      <c r="E3714" s="50"/>
      <c r="F3714" s="50"/>
      <c r="G3714" s="209"/>
      <c r="H3714" s="48"/>
      <c r="I3714" s="457" t="str">
        <f t="shared" si="114"/>
        <v/>
      </c>
      <c r="J3714" s="241" cm="1">
        <f t="array" ref="J3714">SUMPRODUCT(--(K3714:N3714&lt;&gt;"")) + IF(TRIM(O3714)="",0,LEN(O3714)-LEN(SUBSTITUTE(O3714,",",""))+1)</f>
        <v>0</v>
      </c>
      <c r="K3714" s="242" t="str">
        <f>IF(AND(G3714&lt;&gt;0,G3714&lt;&gt;""),IF(B3714="","",IF(ISNUMBER(MATCH(B3714,'Look Up Values'!$B$2:$B$500,0)),"","Dest. error")),"")</f>
        <v/>
      </c>
      <c r="L3714" s="242" t="str">
        <f>IF(AND(G3714&lt;&gt;0,G3714&lt;&gt;""),IF(C3714="","",IF(AND(ISNUMBER(--LEFT(C3714,FIND(" ",C3714&amp;" ")-1)),OR(LEN(LEFT(C3714,FIND(" ",C3714&amp;" ")-1))=6,LEN(LEFT(C3714,FIND(" ",C3714&amp;" ")-1))=7),OR(ISNUMBER(MATCH(LEFT(C3714,FIND(" ",C3714&amp;" ")-1),'Look Up Values'!$G$2:$G$1000,0)),ISNUMBER(MATCH(LEFT(C3714,FIND(" ",C3714&amp;" ")-1),'Look Up Values'!$AE$2:$AE$2000,0)))),"","EWC error")),"")</f>
        <v/>
      </c>
      <c r="M3714" s="242" t="str" cm="1">
        <f t="array" ref="M3714">IF(AND(G3714&lt;&gt;0,G3714&lt;&gt;""),IF(E3714="","",IF(ISNUMBER(MATCH(SUBSTITUTE(E3714," ",""),SUBSTITUTE('Look Up Values'!$I$2:$I$10," ",""),0)),"","State error")),"")</f>
        <v/>
      </c>
      <c r="N3714" s="242" t="str" cm="1">
        <f t="array" ref="N3714">IF(AND(G3714&lt;&gt;0,G3714&lt;&gt;""),IF(F3714="","",IF(ISNUMBER(MATCH(SUBSTITUTE(F3714," ",""),SUBSTITUTE('Look Up Values'!$W$2:$W$30," ",""),0)),"","D&amp;R error")),"")</f>
        <v/>
      </c>
      <c r="O3714" s="256" t="str">
        <f t="shared" si="115"/>
        <v/>
      </c>
    </row>
    <row r="3715" spans="1:15" ht="15.75">
      <c r="A3715" s="250">
        <v>3708</v>
      </c>
      <c r="B3715" s="208"/>
      <c r="C3715" s="49"/>
      <c r="D3715" s="50"/>
      <c r="E3715" s="50"/>
      <c r="F3715" s="50"/>
      <c r="G3715" s="209"/>
      <c r="H3715" s="48"/>
      <c r="I3715" s="457" t="str">
        <f t="shared" si="114"/>
        <v/>
      </c>
      <c r="J3715" s="241" cm="1">
        <f t="array" ref="J3715">SUMPRODUCT(--(K3715:N3715&lt;&gt;"")) + IF(TRIM(O3715)="",0,LEN(O3715)-LEN(SUBSTITUTE(O3715,",",""))+1)</f>
        <v>0</v>
      </c>
      <c r="K3715" s="242" t="str">
        <f>IF(AND(G3715&lt;&gt;0,G3715&lt;&gt;""),IF(B3715="","",IF(ISNUMBER(MATCH(B3715,'Look Up Values'!$B$2:$B$500,0)),"","Dest. error")),"")</f>
        <v/>
      </c>
      <c r="L3715" s="242" t="str">
        <f>IF(AND(G3715&lt;&gt;0,G3715&lt;&gt;""),IF(C3715="","",IF(AND(ISNUMBER(--LEFT(C3715,FIND(" ",C3715&amp;" ")-1)),OR(LEN(LEFT(C3715,FIND(" ",C3715&amp;" ")-1))=6,LEN(LEFT(C3715,FIND(" ",C3715&amp;" ")-1))=7),OR(ISNUMBER(MATCH(LEFT(C3715,FIND(" ",C3715&amp;" ")-1),'Look Up Values'!$G$2:$G$1000,0)),ISNUMBER(MATCH(LEFT(C3715,FIND(" ",C3715&amp;" ")-1),'Look Up Values'!$AE$2:$AE$2000,0)))),"","EWC error")),"")</f>
        <v/>
      </c>
      <c r="M3715" s="242" t="str" cm="1">
        <f t="array" ref="M3715">IF(AND(G3715&lt;&gt;0,G3715&lt;&gt;""),IF(E3715="","",IF(ISNUMBER(MATCH(SUBSTITUTE(E3715," ",""),SUBSTITUTE('Look Up Values'!$I$2:$I$10," ",""),0)),"","State error")),"")</f>
        <v/>
      </c>
      <c r="N3715" s="242" t="str" cm="1">
        <f t="array" ref="N3715">IF(AND(G3715&lt;&gt;0,G3715&lt;&gt;""),IF(F3715="","",IF(ISNUMBER(MATCH(SUBSTITUTE(F3715," ",""),SUBSTITUTE('Look Up Values'!$W$2:$W$30," ",""),0)),"","D&amp;R error")),"")</f>
        <v/>
      </c>
      <c r="O3715" s="256" t="str">
        <f t="shared" si="115"/>
        <v/>
      </c>
    </row>
    <row r="3716" spans="1:15" ht="15.75">
      <c r="A3716" s="250">
        <v>3709</v>
      </c>
      <c r="B3716" s="208"/>
      <c r="C3716" s="49"/>
      <c r="D3716" s="50"/>
      <c r="E3716" s="50"/>
      <c r="F3716" s="50"/>
      <c r="G3716" s="209"/>
      <c r="H3716" s="48"/>
      <c r="I3716" s="457" t="str">
        <f t="shared" si="114"/>
        <v/>
      </c>
      <c r="J3716" s="241" cm="1">
        <f t="array" ref="J3716">SUMPRODUCT(--(K3716:N3716&lt;&gt;"")) + IF(TRIM(O3716)="",0,LEN(O3716)-LEN(SUBSTITUTE(O3716,",",""))+1)</f>
        <v>0</v>
      </c>
      <c r="K3716" s="242" t="str">
        <f>IF(AND(G3716&lt;&gt;0,G3716&lt;&gt;""),IF(B3716="","",IF(ISNUMBER(MATCH(B3716,'Look Up Values'!$B$2:$B$500,0)),"","Dest. error")),"")</f>
        <v/>
      </c>
      <c r="L3716" s="242" t="str">
        <f>IF(AND(G3716&lt;&gt;0,G3716&lt;&gt;""),IF(C3716="","",IF(AND(ISNUMBER(--LEFT(C3716,FIND(" ",C3716&amp;" ")-1)),OR(LEN(LEFT(C3716,FIND(" ",C3716&amp;" ")-1))=6,LEN(LEFT(C3716,FIND(" ",C3716&amp;" ")-1))=7),OR(ISNUMBER(MATCH(LEFT(C3716,FIND(" ",C3716&amp;" ")-1),'Look Up Values'!$G$2:$G$1000,0)),ISNUMBER(MATCH(LEFT(C3716,FIND(" ",C3716&amp;" ")-1),'Look Up Values'!$AE$2:$AE$2000,0)))),"","EWC error")),"")</f>
        <v/>
      </c>
      <c r="M3716" s="242" t="str" cm="1">
        <f t="array" ref="M3716">IF(AND(G3716&lt;&gt;0,G3716&lt;&gt;""),IF(E3716="","",IF(ISNUMBER(MATCH(SUBSTITUTE(E3716," ",""),SUBSTITUTE('Look Up Values'!$I$2:$I$10," ",""),0)),"","State error")),"")</f>
        <v/>
      </c>
      <c r="N3716" s="242" t="str" cm="1">
        <f t="array" ref="N3716">IF(AND(G3716&lt;&gt;0,G3716&lt;&gt;""),IF(F3716="","",IF(ISNUMBER(MATCH(SUBSTITUTE(F3716," ",""),SUBSTITUTE('Look Up Values'!$W$2:$W$30," ",""),0)),"","D&amp;R error")),"")</f>
        <v/>
      </c>
      <c r="O3716" s="256" t="str">
        <f t="shared" si="115"/>
        <v/>
      </c>
    </row>
    <row r="3717" spans="1:15" ht="15.75">
      <c r="A3717" s="250">
        <v>3710</v>
      </c>
      <c r="B3717" s="208"/>
      <c r="C3717" s="49"/>
      <c r="D3717" s="50"/>
      <c r="E3717" s="50"/>
      <c r="F3717" s="50"/>
      <c r="G3717" s="209"/>
      <c r="H3717" s="48"/>
      <c r="I3717" s="457" t="str">
        <f t="shared" si="114"/>
        <v/>
      </c>
      <c r="J3717" s="241" cm="1">
        <f t="array" ref="J3717">SUMPRODUCT(--(K3717:N3717&lt;&gt;"")) + IF(TRIM(O3717)="",0,LEN(O3717)-LEN(SUBSTITUTE(O3717,",",""))+1)</f>
        <v>0</v>
      </c>
      <c r="K3717" s="242" t="str">
        <f>IF(AND(G3717&lt;&gt;0,G3717&lt;&gt;""),IF(B3717="","",IF(ISNUMBER(MATCH(B3717,'Look Up Values'!$B$2:$B$500,0)),"","Dest. error")),"")</f>
        <v/>
      </c>
      <c r="L3717" s="242" t="str">
        <f>IF(AND(G3717&lt;&gt;0,G3717&lt;&gt;""),IF(C3717="","",IF(AND(ISNUMBER(--LEFT(C3717,FIND(" ",C3717&amp;" ")-1)),OR(LEN(LEFT(C3717,FIND(" ",C3717&amp;" ")-1))=6,LEN(LEFT(C3717,FIND(" ",C3717&amp;" ")-1))=7),OR(ISNUMBER(MATCH(LEFT(C3717,FIND(" ",C3717&amp;" ")-1),'Look Up Values'!$G$2:$G$1000,0)),ISNUMBER(MATCH(LEFT(C3717,FIND(" ",C3717&amp;" ")-1),'Look Up Values'!$AE$2:$AE$2000,0)))),"","EWC error")),"")</f>
        <v/>
      </c>
      <c r="M3717" s="242" t="str" cm="1">
        <f t="array" ref="M3717">IF(AND(G3717&lt;&gt;0,G3717&lt;&gt;""),IF(E3717="","",IF(ISNUMBER(MATCH(SUBSTITUTE(E3717," ",""),SUBSTITUTE('Look Up Values'!$I$2:$I$10," ",""),0)),"","State error")),"")</f>
        <v/>
      </c>
      <c r="N3717" s="242" t="str" cm="1">
        <f t="array" ref="N3717">IF(AND(G3717&lt;&gt;0,G3717&lt;&gt;""),IF(F3717="","",IF(ISNUMBER(MATCH(SUBSTITUTE(F3717," ",""),SUBSTITUTE('Look Up Values'!$W$2:$W$30," ",""),0)),"","D&amp;R error")),"")</f>
        <v/>
      </c>
      <c r="O3717" s="256" t="str">
        <f t="shared" si="115"/>
        <v/>
      </c>
    </row>
    <row r="3718" spans="1:15" ht="15.75">
      <c r="A3718" s="250">
        <v>3711</v>
      </c>
      <c r="B3718" s="208"/>
      <c r="C3718" s="49"/>
      <c r="D3718" s="50"/>
      <c r="E3718" s="50"/>
      <c r="F3718" s="50"/>
      <c r="G3718" s="209"/>
      <c r="H3718" s="48"/>
      <c r="I3718" s="457" t="str">
        <f t="shared" si="114"/>
        <v/>
      </c>
      <c r="J3718" s="241" cm="1">
        <f t="array" ref="J3718">SUMPRODUCT(--(K3718:N3718&lt;&gt;"")) + IF(TRIM(O3718)="",0,LEN(O3718)-LEN(SUBSTITUTE(O3718,",",""))+1)</f>
        <v>0</v>
      </c>
      <c r="K3718" s="242" t="str">
        <f>IF(AND(G3718&lt;&gt;0,G3718&lt;&gt;""),IF(B3718="","",IF(ISNUMBER(MATCH(B3718,'Look Up Values'!$B$2:$B$500,0)),"","Dest. error")),"")</f>
        <v/>
      </c>
      <c r="L3718" s="242" t="str">
        <f>IF(AND(G3718&lt;&gt;0,G3718&lt;&gt;""),IF(C3718="","",IF(AND(ISNUMBER(--LEFT(C3718,FIND(" ",C3718&amp;" ")-1)),OR(LEN(LEFT(C3718,FIND(" ",C3718&amp;" ")-1))=6,LEN(LEFT(C3718,FIND(" ",C3718&amp;" ")-1))=7),OR(ISNUMBER(MATCH(LEFT(C3718,FIND(" ",C3718&amp;" ")-1),'Look Up Values'!$G$2:$G$1000,0)),ISNUMBER(MATCH(LEFT(C3718,FIND(" ",C3718&amp;" ")-1),'Look Up Values'!$AE$2:$AE$2000,0)))),"","EWC error")),"")</f>
        <v/>
      </c>
      <c r="M3718" s="242" t="str" cm="1">
        <f t="array" ref="M3718">IF(AND(G3718&lt;&gt;0,G3718&lt;&gt;""),IF(E3718="","",IF(ISNUMBER(MATCH(SUBSTITUTE(E3718," ",""),SUBSTITUTE('Look Up Values'!$I$2:$I$10," ",""),0)),"","State error")),"")</f>
        <v/>
      </c>
      <c r="N3718" s="242" t="str" cm="1">
        <f t="array" ref="N3718">IF(AND(G3718&lt;&gt;0,G3718&lt;&gt;""),IF(F3718="","",IF(ISNUMBER(MATCH(SUBSTITUTE(F3718," ",""),SUBSTITUTE('Look Up Values'!$W$2:$W$30," ",""),0)),"","D&amp;R error")),"")</f>
        <v/>
      </c>
      <c r="O3718" s="256" t="str">
        <f t="shared" si="115"/>
        <v/>
      </c>
    </row>
    <row r="3719" spans="1:15" ht="15.75">
      <c r="A3719" s="250">
        <v>3712</v>
      </c>
      <c r="B3719" s="208"/>
      <c r="C3719" s="49"/>
      <c r="D3719" s="50"/>
      <c r="E3719" s="50"/>
      <c r="F3719" s="50"/>
      <c r="G3719" s="209"/>
      <c r="H3719" s="48"/>
      <c r="I3719" s="457" t="str">
        <f t="shared" si="114"/>
        <v/>
      </c>
      <c r="J3719" s="241" cm="1">
        <f t="array" ref="J3719">SUMPRODUCT(--(K3719:N3719&lt;&gt;"")) + IF(TRIM(O3719)="",0,LEN(O3719)-LEN(SUBSTITUTE(O3719,",",""))+1)</f>
        <v>0</v>
      </c>
      <c r="K3719" s="242" t="str">
        <f>IF(AND(G3719&lt;&gt;0,G3719&lt;&gt;""),IF(B3719="","",IF(ISNUMBER(MATCH(B3719,'Look Up Values'!$B$2:$B$500,0)),"","Dest. error")),"")</f>
        <v/>
      </c>
      <c r="L3719" s="242" t="str">
        <f>IF(AND(G3719&lt;&gt;0,G3719&lt;&gt;""),IF(C3719="","",IF(AND(ISNUMBER(--LEFT(C3719,FIND(" ",C3719&amp;" ")-1)),OR(LEN(LEFT(C3719,FIND(" ",C3719&amp;" ")-1))=6,LEN(LEFT(C3719,FIND(" ",C3719&amp;" ")-1))=7),OR(ISNUMBER(MATCH(LEFT(C3719,FIND(" ",C3719&amp;" ")-1),'Look Up Values'!$G$2:$G$1000,0)),ISNUMBER(MATCH(LEFT(C3719,FIND(" ",C3719&amp;" ")-1),'Look Up Values'!$AE$2:$AE$2000,0)))),"","EWC error")),"")</f>
        <v/>
      </c>
      <c r="M3719" s="242" t="str" cm="1">
        <f t="array" ref="M3719">IF(AND(G3719&lt;&gt;0,G3719&lt;&gt;""),IF(E3719="","",IF(ISNUMBER(MATCH(SUBSTITUTE(E3719," ",""),SUBSTITUTE('Look Up Values'!$I$2:$I$10," ",""),0)),"","State error")),"")</f>
        <v/>
      </c>
      <c r="N3719" s="242" t="str" cm="1">
        <f t="array" ref="N3719">IF(AND(G3719&lt;&gt;0,G3719&lt;&gt;""),IF(F3719="","",IF(ISNUMBER(MATCH(SUBSTITUTE(F3719," ",""),SUBSTITUTE('Look Up Values'!$W$2:$W$30," ",""),0)),"","D&amp;R error")),"")</f>
        <v/>
      </c>
      <c r="O3719" s="256" t="str">
        <f t="shared" si="115"/>
        <v/>
      </c>
    </row>
    <row r="3720" spans="1:15" ht="15.75">
      <c r="A3720" s="250">
        <v>3713</v>
      </c>
      <c r="B3720" s="208"/>
      <c r="C3720" s="49"/>
      <c r="D3720" s="50"/>
      <c r="E3720" s="50"/>
      <c r="F3720" s="50"/>
      <c r="G3720" s="209"/>
      <c r="H3720" s="48"/>
      <c r="I3720" s="457" t="str">
        <f t="shared" si="114"/>
        <v/>
      </c>
      <c r="J3720" s="241" cm="1">
        <f t="array" ref="J3720">SUMPRODUCT(--(K3720:N3720&lt;&gt;"")) + IF(TRIM(O3720)="",0,LEN(O3720)-LEN(SUBSTITUTE(O3720,",",""))+1)</f>
        <v>0</v>
      </c>
      <c r="K3720" s="242" t="str">
        <f>IF(AND(G3720&lt;&gt;0,G3720&lt;&gt;""),IF(B3720="","",IF(ISNUMBER(MATCH(B3720,'Look Up Values'!$B$2:$B$500,0)),"","Dest. error")),"")</f>
        <v/>
      </c>
      <c r="L3720" s="242" t="str">
        <f>IF(AND(G3720&lt;&gt;0,G3720&lt;&gt;""),IF(C3720="","",IF(AND(ISNUMBER(--LEFT(C3720,FIND(" ",C3720&amp;" ")-1)),OR(LEN(LEFT(C3720,FIND(" ",C3720&amp;" ")-1))=6,LEN(LEFT(C3720,FIND(" ",C3720&amp;" ")-1))=7),OR(ISNUMBER(MATCH(LEFT(C3720,FIND(" ",C3720&amp;" ")-1),'Look Up Values'!$G$2:$G$1000,0)),ISNUMBER(MATCH(LEFT(C3720,FIND(" ",C3720&amp;" ")-1),'Look Up Values'!$AE$2:$AE$2000,0)))),"","EWC error")),"")</f>
        <v/>
      </c>
      <c r="M3720" s="242" t="str" cm="1">
        <f t="array" ref="M3720">IF(AND(G3720&lt;&gt;0,G3720&lt;&gt;""),IF(E3720="","",IF(ISNUMBER(MATCH(SUBSTITUTE(E3720," ",""),SUBSTITUTE('Look Up Values'!$I$2:$I$10," ",""),0)),"","State error")),"")</f>
        <v/>
      </c>
      <c r="N3720" s="242" t="str" cm="1">
        <f t="array" ref="N3720">IF(AND(G3720&lt;&gt;0,G3720&lt;&gt;""),IF(F3720="","",IF(ISNUMBER(MATCH(SUBSTITUTE(F3720," ",""),SUBSTITUTE('Look Up Values'!$W$2:$W$30," ",""),0)),"","D&amp;R error")),"")</f>
        <v/>
      </c>
      <c r="O3720" s="256" t="str">
        <f t="shared" si="115"/>
        <v/>
      </c>
    </row>
    <row r="3721" spans="1:15" ht="15.75">
      <c r="A3721" s="250">
        <v>3714</v>
      </c>
      <c r="B3721" s="208"/>
      <c r="C3721" s="49"/>
      <c r="D3721" s="50"/>
      <c r="E3721" s="50"/>
      <c r="F3721" s="50"/>
      <c r="G3721" s="209"/>
      <c r="H3721" s="48"/>
      <c r="I3721" s="457" t="str">
        <f t="shared" ref="I3721:I3784" si="116">IF(IFERROR(--SUBSTITUTE(J3721,CHAR(160),""),0)&gt;0,A3721,"")</f>
        <v/>
      </c>
      <c r="J3721" s="241" cm="1">
        <f t="array" ref="J3721">SUMPRODUCT(--(K3721:N3721&lt;&gt;"")) + IF(TRIM(O3721)="",0,LEN(O3721)-LEN(SUBSTITUTE(O3721,",",""))+1)</f>
        <v>0</v>
      </c>
      <c r="K3721" s="242" t="str">
        <f>IF(AND(G3721&lt;&gt;0,G3721&lt;&gt;""),IF(B3721="","",IF(ISNUMBER(MATCH(B3721,'Look Up Values'!$B$2:$B$500,0)),"","Dest. error")),"")</f>
        <v/>
      </c>
      <c r="L3721" s="242" t="str">
        <f>IF(AND(G3721&lt;&gt;0,G3721&lt;&gt;""),IF(C3721="","",IF(AND(ISNUMBER(--LEFT(C3721,FIND(" ",C3721&amp;" ")-1)),OR(LEN(LEFT(C3721,FIND(" ",C3721&amp;" ")-1))=6,LEN(LEFT(C3721,FIND(" ",C3721&amp;" ")-1))=7),OR(ISNUMBER(MATCH(LEFT(C3721,FIND(" ",C3721&amp;" ")-1),'Look Up Values'!$G$2:$G$1000,0)),ISNUMBER(MATCH(LEFT(C3721,FIND(" ",C3721&amp;" ")-1),'Look Up Values'!$AE$2:$AE$2000,0)))),"","EWC error")),"")</f>
        <v/>
      </c>
      <c r="M3721" s="242" t="str" cm="1">
        <f t="array" ref="M3721">IF(AND(G3721&lt;&gt;0,G3721&lt;&gt;""),IF(E3721="","",IF(ISNUMBER(MATCH(SUBSTITUTE(E3721," ",""),SUBSTITUTE('Look Up Values'!$I$2:$I$10," ",""),0)),"","State error")),"")</f>
        <v/>
      </c>
      <c r="N3721" s="242" t="str" cm="1">
        <f t="array" ref="N3721">IF(AND(G3721&lt;&gt;0,G3721&lt;&gt;""),IF(F3721="","",IF(ISNUMBER(MATCH(SUBSTITUTE(F3721," ",""),SUBSTITUTE('Look Up Values'!$W$2:$W$30," ",""),0)),"","D&amp;R error")),"")</f>
        <v/>
      </c>
      <c r="O3721" s="256" t="str">
        <f t="shared" ref="O3721:O3784" si="117">IF(OR(G3721="",G3721=0),"",IF((TRIM(SUBSTITUTE(B3721,CHAR(160),""))&amp;TRIM(SUBSTITUTE(C3721,CHAR(160),""))&amp;TRIM(SUBSTITUTE(F3721,CHAR(160),""))&amp;TRIM(SUBSTITUTE(E3721,CHAR(160),"")))&lt;&gt;"",IF((--(TRIM(SUBSTITUTE(B3721,CHAR(160),""))&lt;&gt;"")+--(TRIM(SUBSTITUTE(C3721,CHAR(160),""))&lt;&gt;"")+--(TRIM(SUBSTITUTE(F3721,CHAR(160),""))&lt;&gt;"")+--(TRIM(SUBSTITUTE(E3721,CHAR(160),""))&lt;&gt;""))=4,"",LEFT(IF(TRIM(SUBSTITUTE(B3721,CHAR(160),""))="","Dest, ","")&amp;IF(TRIM(SUBSTITUTE(C3721,CHAR(160),""))="","EWC, ","")&amp;IF(TRIM(SUBSTITUTE(F3721,CHAR(160),""))="","D&amp;R, ","")&amp;IF(TRIM(SUBSTITUTE(E3721,CHAR(160),""))="","State, ",""),LEN(IF(TRIM(SUBSTITUTE(B3721,CHAR(160),""))="","Dest, ","")&amp;IF(TRIM(SUBSTITUTE(C3721,CHAR(160),""))="","EWC, ","")&amp;IF(TRIM(SUBSTITUTE(F3721,CHAR(160),""))="","D&amp;R, ","")&amp;IF(TRIM(SUBSTITUTE(E3721,CHAR(160),""))="","State, ",""))-2)),LEFT(IF(TRIM(SUBSTITUTE(B3721,CHAR(160),""))="","Dest, ","")&amp;IF(TRIM(SUBSTITUTE(C3721,CHAR(160),""))="","EWC, ","")&amp;IF(TRIM(SUBSTITUTE(F3721,CHAR(160),""))="","D&amp;R, ","")&amp;IF(TRIM(SUBSTITUTE(E3721,CHAR(160),""))="","State, ",""),LEN(IF(TRIM(SUBSTITUTE(B3721,CHAR(160),""))="","Dest, ","")&amp;IF(TRIM(SUBSTITUTE(C3721,CHAR(160),""))="","EWC, ","")&amp;IF(TRIM(SUBSTITUTE(F3721,CHAR(160),""))="","D&amp;R, ","")&amp;IF(TRIM(SUBSTITUTE(E3721,CHAR(160),""))="","State, ",""))-2)))</f>
        <v/>
      </c>
    </row>
    <row r="3722" spans="1:15" ht="15.75">
      <c r="A3722" s="250">
        <v>3715</v>
      </c>
      <c r="B3722" s="208"/>
      <c r="C3722" s="49"/>
      <c r="D3722" s="50"/>
      <c r="E3722" s="50"/>
      <c r="F3722" s="50"/>
      <c r="G3722" s="209"/>
      <c r="H3722" s="48"/>
      <c r="I3722" s="457" t="str">
        <f t="shared" si="116"/>
        <v/>
      </c>
      <c r="J3722" s="241" cm="1">
        <f t="array" ref="J3722">SUMPRODUCT(--(K3722:N3722&lt;&gt;"")) + IF(TRIM(O3722)="",0,LEN(O3722)-LEN(SUBSTITUTE(O3722,",",""))+1)</f>
        <v>0</v>
      </c>
      <c r="K3722" s="242" t="str">
        <f>IF(AND(G3722&lt;&gt;0,G3722&lt;&gt;""),IF(B3722="","",IF(ISNUMBER(MATCH(B3722,'Look Up Values'!$B$2:$B$500,0)),"","Dest. error")),"")</f>
        <v/>
      </c>
      <c r="L3722" s="242" t="str">
        <f>IF(AND(G3722&lt;&gt;0,G3722&lt;&gt;""),IF(C3722="","",IF(AND(ISNUMBER(--LEFT(C3722,FIND(" ",C3722&amp;" ")-1)),OR(LEN(LEFT(C3722,FIND(" ",C3722&amp;" ")-1))=6,LEN(LEFT(C3722,FIND(" ",C3722&amp;" ")-1))=7),OR(ISNUMBER(MATCH(LEFT(C3722,FIND(" ",C3722&amp;" ")-1),'Look Up Values'!$G$2:$G$1000,0)),ISNUMBER(MATCH(LEFT(C3722,FIND(" ",C3722&amp;" ")-1),'Look Up Values'!$AE$2:$AE$2000,0)))),"","EWC error")),"")</f>
        <v/>
      </c>
      <c r="M3722" s="242" t="str" cm="1">
        <f t="array" ref="M3722">IF(AND(G3722&lt;&gt;0,G3722&lt;&gt;""),IF(E3722="","",IF(ISNUMBER(MATCH(SUBSTITUTE(E3722," ",""),SUBSTITUTE('Look Up Values'!$I$2:$I$10," ",""),0)),"","State error")),"")</f>
        <v/>
      </c>
      <c r="N3722" s="242" t="str" cm="1">
        <f t="array" ref="N3722">IF(AND(G3722&lt;&gt;0,G3722&lt;&gt;""),IF(F3722="","",IF(ISNUMBER(MATCH(SUBSTITUTE(F3722," ",""),SUBSTITUTE('Look Up Values'!$W$2:$W$30," ",""),0)),"","D&amp;R error")),"")</f>
        <v/>
      </c>
      <c r="O3722" s="256" t="str">
        <f t="shared" si="117"/>
        <v/>
      </c>
    </row>
    <row r="3723" spans="1:15" ht="15.75">
      <c r="A3723" s="250">
        <v>3716</v>
      </c>
      <c r="B3723" s="208"/>
      <c r="C3723" s="49"/>
      <c r="D3723" s="50"/>
      <c r="E3723" s="50"/>
      <c r="F3723" s="50"/>
      <c r="G3723" s="209"/>
      <c r="H3723" s="48"/>
      <c r="I3723" s="457" t="str">
        <f t="shared" si="116"/>
        <v/>
      </c>
      <c r="J3723" s="241" cm="1">
        <f t="array" ref="J3723">SUMPRODUCT(--(K3723:N3723&lt;&gt;"")) + IF(TRIM(O3723)="",0,LEN(O3723)-LEN(SUBSTITUTE(O3723,",",""))+1)</f>
        <v>0</v>
      </c>
      <c r="K3723" s="242" t="str">
        <f>IF(AND(G3723&lt;&gt;0,G3723&lt;&gt;""),IF(B3723="","",IF(ISNUMBER(MATCH(B3723,'Look Up Values'!$B$2:$B$500,0)),"","Dest. error")),"")</f>
        <v/>
      </c>
      <c r="L3723" s="242" t="str">
        <f>IF(AND(G3723&lt;&gt;0,G3723&lt;&gt;""),IF(C3723="","",IF(AND(ISNUMBER(--LEFT(C3723,FIND(" ",C3723&amp;" ")-1)),OR(LEN(LEFT(C3723,FIND(" ",C3723&amp;" ")-1))=6,LEN(LEFT(C3723,FIND(" ",C3723&amp;" ")-1))=7),OR(ISNUMBER(MATCH(LEFT(C3723,FIND(" ",C3723&amp;" ")-1),'Look Up Values'!$G$2:$G$1000,0)),ISNUMBER(MATCH(LEFT(C3723,FIND(" ",C3723&amp;" ")-1),'Look Up Values'!$AE$2:$AE$2000,0)))),"","EWC error")),"")</f>
        <v/>
      </c>
      <c r="M3723" s="242" t="str" cm="1">
        <f t="array" ref="M3723">IF(AND(G3723&lt;&gt;0,G3723&lt;&gt;""),IF(E3723="","",IF(ISNUMBER(MATCH(SUBSTITUTE(E3723," ",""),SUBSTITUTE('Look Up Values'!$I$2:$I$10," ",""),0)),"","State error")),"")</f>
        <v/>
      </c>
      <c r="N3723" s="242" t="str" cm="1">
        <f t="array" ref="N3723">IF(AND(G3723&lt;&gt;0,G3723&lt;&gt;""),IF(F3723="","",IF(ISNUMBER(MATCH(SUBSTITUTE(F3723," ",""),SUBSTITUTE('Look Up Values'!$W$2:$W$30," ",""),0)),"","D&amp;R error")),"")</f>
        <v/>
      </c>
      <c r="O3723" s="256" t="str">
        <f t="shared" si="117"/>
        <v/>
      </c>
    </row>
    <row r="3724" spans="1:15" ht="15.75">
      <c r="A3724" s="250">
        <v>3717</v>
      </c>
      <c r="B3724" s="208"/>
      <c r="C3724" s="49"/>
      <c r="D3724" s="50"/>
      <c r="E3724" s="50"/>
      <c r="F3724" s="50"/>
      <c r="G3724" s="209"/>
      <c r="H3724" s="48"/>
      <c r="I3724" s="457" t="str">
        <f t="shared" si="116"/>
        <v/>
      </c>
      <c r="J3724" s="241" cm="1">
        <f t="array" ref="J3724">SUMPRODUCT(--(K3724:N3724&lt;&gt;"")) + IF(TRIM(O3724)="",0,LEN(O3724)-LEN(SUBSTITUTE(O3724,",",""))+1)</f>
        <v>0</v>
      </c>
      <c r="K3724" s="242" t="str">
        <f>IF(AND(G3724&lt;&gt;0,G3724&lt;&gt;""),IF(B3724="","",IF(ISNUMBER(MATCH(B3724,'Look Up Values'!$B$2:$B$500,0)),"","Dest. error")),"")</f>
        <v/>
      </c>
      <c r="L3724" s="242" t="str">
        <f>IF(AND(G3724&lt;&gt;0,G3724&lt;&gt;""),IF(C3724="","",IF(AND(ISNUMBER(--LEFT(C3724,FIND(" ",C3724&amp;" ")-1)),OR(LEN(LEFT(C3724,FIND(" ",C3724&amp;" ")-1))=6,LEN(LEFT(C3724,FIND(" ",C3724&amp;" ")-1))=7),OR(ISNUMBER(MATCH(LEFT(C3724,FIND(" ",C3724&amp;" ")-1),'Look Up Values'!$G$2:$G$1000,0)),ISNUMBER(MATCH(LEFT(C3724,FIND(" ",C3724&amp;" ")-1),'Look Up Values'!$AE$2:$AE$2000,0)))),"","EWC error")),"")</f>
        <v/>
      </c>
      <c r="M3724" s="242" t="str" cm="1">
        <f t="array" ref="M3724">IF(AND(G3724&lt;&gt;0,G3724&lt;&gt;""),IF(E3724="","",IF(ISNUMBER(MATCH(SUBSTITUTE(E3724," ",""),SUBSTITUTE('Look Up Values'!$I$2:$I$10," ",""),0)),"","State error")),"")</f>
        <v/>
      </c>
      <c r="N3724" s="242" t="str" cm="1">
        <f t="array" ref="N3724">IF(AND(G3724&lt;&gt;0,G3724&lt;&gt;""),IF(F3724="","",IF(ISNUMBER(MATCH(SUBSTITUTE(F3724," ",""),SUBSTITUTE('Look Up Values'!$W$2:$W$30," ",""),0)),"","D&amp;R error")),"")</f>
        <v/>
      </c>
      <c r="O3724" s="256" t="str">
        <f t="shared" si="117"/>
        <v/>
      </c>
    </row>
    <row r="3725" spans="1:15" ht="15.75">
      <c r="A3725" s="250">
        <v>3718</v>
      </c>
      <c r="B3725" s="208"/>
      <c r="C3725" s="49"/>
      <c r="D3725" s="50"/>
      <c r="E3725" s="50"/>
      <c r="F3725" s="50"/>
      <c r="G3725" s="209"/>
      <c r="H3725" s="48"/>
      <c r="I3725" s="457" t="str">
        <f t="shared" si="116"/>
        <v/>
      </c>
      <c r="J3725" s="241" cm="1">
        <f t="array" ref="J3725">SUMPRODUCT(--(K3725:N3725&lt;&gt;"")) + IF(TRIM(O3725)="",0,LEN(O3725)-LEN(SUBSTITUTE(O3725,",",""))+1)</f>
        <v>0</v>
      </c>
      <c r="K3725" s="242" t="str">
        <f>IF(AND(G3725&lt;&gt;0,G3725&lt;&gt;""),IF(B3725="","",IF(ISNUMBER(MATCH(B3725,'Look Up Values'!$B$2:$B$500,0)),"","Dest. error")),"")</f>
        <v/>
      </c>
      <c r="L3725" s="242" t="str">
        <f>IF(AND(G3725&lt;&gt;0,G3725&lt;&gt;""),IF(C3725="","",IF(AND(ISNUMBER(--LEFT(C3725,FIND(" ",C3725&amp;" ")-1)),OR(LEN(LEFT(C3725,FIND(" ",C3725&amp;" ")-1))=6,LEN(LEFT(C3725,FIND(" ",C3725&amp;" ")-1))=7),OR(ISNUMBER(MATCH(LEFT(C3725,FIND(" ",C3725&amp;" ")-1),'Look Up Values'!$G$2:$G$1000,0)),ISNUMBER(MATCH(LEFT(C3725,FIND(" ",C3725&amp;" ")-1),'Look Up Values'!$AE$2:$AE$2000,0)))),"","EWC error")),"")</f>
        <v/>
      </c>
      <c r="M3725" s="242" t="str" cm="1">
        <f t="array" ref="M3725">IF(AND(G3725&lt;&gt;0,G3725&lt;&gt;""),IF(E3725="","",IF(ISNUMBER(MATCH(SUBSTITUTE(E3725," ",""),SUBSTITUTE('Look Up Values'!$I$2:$I$10," ",""),0)),"","State error")),"")</f>
        <v/>
      </c>
      <c r="N3725" s="242" t="str" cm="1">
        <f t="array" ref="N3725">IF(AND(G3725&lt;&gt;0,G3725&lt;&gt;""),IF(F3725="","",IF(ISNUMBER(MATCH(SUBSTITUTE(F3725," ",""),SUBSTITUTE('Look Up Values'!$W$2:$W$30," ",""),0)),"","D&amp;R error")),"")</f>
        <v/>
      </c>
      <c r="O3725" s="256" t="str">
        <f t="shared" si="117"/>
        <v/>
      </c>
    </row>
    <row r="3726" spans="1:15" ht="15.75">
      <c r="A3726" s="250">
        <v>3719</v>
      </c>
      <c r="B3726" s="208"/>
      <c r="C3726" s="49"/>
      <c r="D3726" s="50"/>
      <c r="E3726" s="50"/>
      <c r="F3726" s="50"/>
      <c r="G3726" s="209"/>
      <c r="H3726" s="48"/>
      <c r="I3726" s="457" t="str">
        <f t="shared" si="116"/>
        <v/>
      </c>
      <c r="J3726" s="241" cm="1">
        <f t="array" ref="J3726">SUMPRODUCT(--(K3726:N3726&lt;&gt;"")) + IF(TRIM(O3726)="",0,LEN(O3726)-LEN(SUBSTITUTE(O3726,",",""))+1)</f>
        <v>0</v>
      </c>
      <c r="K3726" s="242" t="str">
        <f>IF(AND(G3726&lt;&gt;0,G3726&lt;&gt;""),IF(B3726="","",IF(ISNUMBER(MATCH(B3726,'Look Up Values'!$B$2:$B$500,0)),"","Dest. error")),"")</f>
        <v/>
      </c>
      <c r="L3726" s="242" t="str">
        <f>IF(AND(G3726&lt;&gt;0,G3726&lt;&gt;""),IF(C3726="","",IF(AND(ISNUMBER(--LEFT(C3726,FIND(" ",C3726&amp;" ")-1)),OR(LEN(LEFT(C3726,FIND(" ",C3726&amp;" ")-1))=6,LEN(LEFT(C3726,FIND(" ",C3726&amp;" ")-1))=7),OR(ISNUMBER(MATCH(LEFT(C3726,FIND(" ",C3726&amp;" ")-1),'Look Up Values'!$G$2:$G$1000,0)),ISNUMBER(MATCH(LEFT(C3726,FIND(" ",C3726&amp;" ")-1),'Look Up Values'!$AE$2:$AE$2000,0)))),"","EWC error")),"")</f>
        <v/>
      </c>
      <c r="M3726" s="242" t="str" cm="1">
        <f t="array" ref="M3726">IF(AND(G3726&lt;&gt;0,G3726&lt;&gt;""),IF(E3726="","",IF(ISNUMBER(MATCH(SUBSTITUTE(E3726," ",""),SUBSTITUTE('Look Up Values'!$I$2:$I$10," ",""),0)),"","State error")),"")</f>
        <v/>
      </c>
      <c r="N3726" s="242" t="str" cm="1">
        <f t="array" ref="N3726">IF(AND(G3726&lt;&gt;0,G3726&lt;&gt;""),IF(F3726="","",IF(ISNUMBER(MATCH(SUBSTITUTE(F3726," ",""),SUBSTITUTE('Look Up Values'!$W$2:$W$30," ",""),0)),"","D&amp;R error")),"")</f>
        <v/>
      </c>
      <c r="O3726" s="256" t="str">
        <f t="shared" si="117"/>
        <v/>
      </c>
    </row>
    <row r="3727" spans="1:15" ht="15.75">
      <c r="A3727" s="250">
        <v>3720</v>
      </c>
      <c r="B3727" s="208"/>
      <c r="C3727" s="49"/>
      <c r="D3727" s="50"/>
      <c r="E3727" s="50"/>
      <c r="F3727" s="50"/>
      <c r="G3727" s="209"/>
      <c r="H3727" s="48"/>
      <c r="I3727" s="457" t="str">
        <f t="shared" si="116"/>
        <v/>
      </c>
      <c r="J3727" s="241" cm="1">
        <f t="array" ref="J3727">SUMPRODUCT(--(K3727:N3727&lt;&gt;"")) + IF(TRIM(O3727)="",0,LEN(O3727)-LEN(SUBSTITUTE(O3727,",",""))+1)</f>
        <v>0</v>
      </c>
      <c r="K3727" s="242" t="str">
        <f>IF(AND(G3727&lt;&gt;0,G3727&lt;&gt;""),IF(B3727="","",IF(ISNUMBER(MATCH(B3727,'Look Up Values'!$B$2:$B$500,0)),"","Dest. error")),"")</f>
        <v/>
      </c>
      <c r="L3727" s="242" t="str">
        <f>IF(AND(G3727&lt;&gt;0,G3727&lt;&gt;""),IF(C3727="","",IF(AND(ISNUMBER(--LEFT(C3727,FIND(" ",C3727&amp;" ")-1)),OR(LEN(LEFT(C3727,FIND(" ",C3727&amp;" ")-1))=6,LEN(LEFT(C3727,FIND(" ",C3727&amp;" ")-1))=7),OR(ISNUMBER(MATCH(LEFT(C3727,FIND(" ",C3727&amp;" ")-1),'Look Up Values'!$G$2:$G$1000,0)),ISNUMBER(MATCH(LEFT(C3727,FIND(" ",C3727&amp;" ")-1),'Look Up Values'!$AE$2:$AE$2000,0)))),"","EWC error")),"")</f>
        <v/>
      </c>
      <c r="M3727" s="242" t="str" cm="1">
        <f t="array" ref="M3727">IF(AND(G3727&lt;&gt;0,G3727&lt;&gt;""),IF(E3727="","",IF(ISNUMBER(MATCH(SUBSTITUTE(E3727," ",""),SUBSTITUTE('Look Up Values'!$I$2:$I$10," ",""),0)),"","State error")),"")</f>
        <v/>
      </c>
      <c r="N3727" s="242" t="str" cm="1">
        <f t="array" ref="N3727">IF(AND(G3727&lt;&gt;0,G3727&lt;&gt;""),IF(F3727="","",IF(ISNUMBER(MATCH(SUBSTITUTE(F3727," ",""),SUBSTITUTE('Look Up Values'!$W$2:$W$30," ",""),0)),"","D&amp;R error")),"")</f>
        <v/>
      </c>
      <c r="O3727" s="256" t="str">
        <f t="shared" si="117"/>
        <v/>
      </c>
    </row>
    <row r="3728" spans="1:15" ht="15.75">
      <c r="A3728" s="250">
        <v>3721</v>
      </c>
      <c r="B3728" s="208"/>
      <c r="C3728" s="49"/>
      <c r="D3728" s="50"/>
      <c r="E3728" s="50"/>
      <c r="F3728" s="50"/>
      <c r="G3728" s="209"/>
      <c r="H3728" s="48"/>
      <c r="I3728" s="457" t="str">
        <f t="shared" si="116"/>
        <v/>
      </c>
      <c r="J3728" s="241" cm="1">
        <f t="array" ref="J3728">SUMPRODUCT(--(K3728:N3728&lt;&gt;"")) + IF(TRIM(O3728)="",0,LEN(O3728)-LEN(SUBSTITUTE(O3728,",",""))+1)</f>
        <v>0</v>
      </c>
      <c r="K3728" s="242" t="str">
        <f>IF(AND(G3728&lt;&gt;0,G3728&lt;&gt;""),IF(B3728="","",IF(ISNUMBER(MATCH(B3728,'Look Up Values'!$B$2:$B$500,0)),"","Dest. error")),"")</f>
        <v/>
      </c>
      <c r="L3728" s="242" t="str">
        <f>IF(AND(G3728&lt;&gt;0,G3728&lt;&gt;""),IF(C3728="","",IF(AND(ISNUMBER(--LEFT(C3728,FIND(" ",C3728&amp;" ")-1)),OR(LEN(LEFT(C3728,FIND(" ",C3728&amp;" ")-1))=6,LEN(LEFT(C3728,FIND(" ",C3728&amp;" ")-1))=7),OR(ISNUMBER(MATCH(LEFT(C3728,FIND(" ",C3728&amp;" ")-1),'Look Up Values'!$G$2:$G$1000,0)),ISNUMBER(MATCH(LEFT(C3728,FIND(" ",C3728&amp;" ")-1),'Look Up Values'!$AE$2:$AE$2000,0)))),"","EWC error")),"")</f>
        <v/>
      </c>
      <c r="M3728" s="242" t="str" cm="1">
        <f t="array" ref="M3728">IF(AND(G3728&lt;&gt;0,G3728&lt;&gt;""),IF(E3728="","",IF(ISNUMBER(MATCH(SUBSTITUTE(E3728," ",""),SUBSTITUTE('Look Up Values'!$I$2:$I$10," ",""),0)),"","State error")),"")</f>
        <v/>
      </c>
      <c r="N3728" s="242" t="str" cm="1">
        <f t="array" ref="N3728">IF(AND(G3728&lt;&gt;0,G3728&lt;&gt;""),IF(F3728="","",IF(ISNUMBER(MATCH(SUBSTITUTE(F3728," ",""),SUBSTITUTE('Look Up Values'!$W$2:$W$30," ",""),0)),"","D&amp;R error")),"")</f>
        <v/>
      </c>
      <c r="O3728" s="256" t="str">
        <f t="shared" si="117"/>
        <v/>
      </c>
    </row>
    <row r="3729" spans="1:15" ht="15.75">
      <c r="A3729" s="250">
        <v>3722</v>
      </c>
      <c r="B3729" s="208"/>
      <c r="C3729" s="49"/>
      <c r="D3729" s="50"/>
      <c r="E3729" s="50"/>
      <c r="F3729" s="50"/>
      <c r="G3729" s="209"/>
      <c r="H3729" s="48"/>
      <c r="I3729" s="457" t="str">
        <f t="shared" si="116"/>
        <v/>
      </c>
      <c r="J3729" s="241" cm="1">
        <f t="array" ref="J3729">SUMPRODUCT(--(K3729:N3729&lt;&gt;"")) + IF(TRIM(O3729)="",0,LEN(O3729)-LEN(SUBSTITUTE(O3729,",",""))+1)</f>
        <v>0</v>
      </c>
      <c r="K3729" s="242" t="str">
        <f>IF(AND(G3729&lt;&gt;0,G3729&lt;&gt;""),IF(B3729="","",IF(ISNUMBER(MATCH(B3729,'Look Up Values'!$B$2:$B$500,0)),"","Dest. error")),"")</f>
        <v/>
      </c>
      <c r="L3729" s="242" t="str">
        <f>IF(AND(G3729&lt;&gt;0,G3729&lt;&gt;""),IF(C3729="","",IF(AND(ISNUMBER(--LEFT(C3729,FIND(" ",C3729&amp;" ")-1)),OR(LEN(LEFT(C3729,FIND(" ",C3729&amp;" ")-1))=6,LEN(LEFT(C3729,FIND(" ",C3729&amp;" ")-1))=7),OR(ISNUMBER(MATCH(LEFT(C3729,FIND(" ",C3729&amp;" ")-1),'Look Up Values'!$G$2:$G$1000,0)),ISNUMBER(MATCH(LEFT(C3729,FIND(" ",C3729&amp;" ")-1),'Look Up Values'!$AE$2:$AE$2000,0)))),"","EWC error")),"")</f>
        <v/>
      </c>
      <c r="M3729" s="242" t="str" cm="1">
        <f t="array" ref="M3729">IF(AND(G3729&lt;&gt;0,G3729&lt;&gt;""),IF(E3729="","",IF(ISNUMBER(MATCH(SUBSTITUTE(E3729," ",""),SUBSTITUTE('Look Up Values'!$I$2:$I$10," ",""),0)),"","State error")),"")</f>
        <v/>
      </c>
      <c r="N3729" s="242" t="str" cm="1">
        <f t="array" ref="N3729">IF(AND(G3729&lt;&gt;0,G3729&lt;&gt;""),IF(F3729="","",IF(ISNUMBER(MATCH(SUBSTITUTE(F3729," ",""),SUBSTITUTE('Look Up Values'!$W$2:$W$30," ",""),0)),"","D&amp;R error")),"")</f>
        <v/>
      </c>
      <c r="O3729" s="256" t="str">
        <f t="shared" si="117"/>
        <v/>
      </c>
    </row>
    <row r="3730" spans="1:15" ht="15.75">
      <c r="A3730" s="250">
        <v>3723</v>
      </c>
      <c r="B3730" s="208"/>
      <c r="C3730" s="49"/>
      <c r="D3730" s="50"/>
      <c r="E3730" s="50"/>
      <c r="F3730" s="50"/>
      <c r="G3730" s="209"/>
      <c r="H3730" s="48"/>
      <c r="I3730" s="457" t="str">
        <f t="shared" si="116"/>
        <v/>
      </c>
      <c r="J3730" s="241" cm="1">
        <f t="array" ref="J3730">SUMPRODUCT(--(K3730:N3730&lt;&gt;"")) + IF(TRIM(O3730)="",0,LEN(O3730)-LEN(SUBSTITUTE(O3730,",",""))+1)</f>
        <v>0</v>
      </c>
      <c r="K3730" s="242" t="str">
        <f>IF(AND(G3730&lt;&gt;0,G3730&lt;&gt;""),IF(B3730="","",IF(ISNUMBER(MATCH(B3730,'Look Up Values'!$B$2:$B$500,0)),"","Dest. error")),"")</f>
        <v/>
      </c>
      <c r="L3730" s="242" t="str">
        <f>IF(AND(G3730&lt;&gt;0,G3730&lt;&gt;""),IF(C3730="","",IF(AND(ISNUMBER(--LEFT(C3730,FIND(" ",C3730&amp;" ")-1)),OR(LEN(LEFT(C3730,FIND(" ",C3730&amp;" ")-1))=6,LEN(LEFT(C3730,FIND(" ",C3730&amp;" ")-1))=7),OR(ISNUMBER(MATCH(LEFT(C3730,FIND(" ",C3730&amp;" ")-1),'Look Up Values'!$G$2:$G$1000,0)),ISNUMBER(MATCH(LEFT(C3730,FIND(" ",C3730&amp;" ")-1),'Look Up Values'!$AE$2:$AE$2000,0)))),"","EWC error")),"")</f>
        <v/>
      </c>
      <c r="M3730" s="242" t="str" cm="1">
        <f t="array" ref="M3730">IF(AND(G3730&lt;&gt;0,G3730&lt;&gt;""),IF(E3730="","",IF(ISNUMBER(MATCH(SUBSTITUTE(E3730," ",""),SUBSTITUTE('Look Up Values'!$I$2:$I$10," ",""),0)),"","State error")),"")</f>
        <v/>
      </c>
      <c r="N3730" s="242" t="str" cm="1">
        <f t="array" ref="N3730">IF(AND(G3730&lt;&gt;0,G3730&lt;&gt;""),IF(F3730="","",IF(ISNUMBER(MATCH(SUBSTITUTE(F3730," ",""),SUBSTITUTE('Look Up Values'!$W$2:$W$30," ",""),0)),"","D&amp;R error")),"")</f>
        <v/>
      </c>
      <c r="O3730" s="256" t="str">
        <f t="shared" si="117"/>
        <v/>
      </c>
    </row>
    <row r="3731" spans="1:15" ht="15.75">
      <c r="A3731" s="250">
        <v>3724</v>
      </c>
      <c r="B3731" s="208"/>
      <c r="C3731" s="49"/>
      <c r="D3731" s="50"/>
      <c r="E3731" s="50"/>
      <c r="F3731" s="50"/>
      <c r="G3731" s="209"/>
      <c r="H3731" s="48"/>
      <c r="I3731" s="457" t="str">
        <f t="shared" si="116"/>
        <v/>
      </c>
      <c r="J3731" s="241" cm="1">
        <f t="array" ref="J3731">SUMPRODUCT(--(K3731:N3731&lt;&gt;"")) + IF(TRIM(O3731)="",0,LEN(O3731)-LEN(SUBSTITUTE(O3731,",",""))+1)</f>
        <v>0</v>
      </c>
      <c r="K3731" s="242" t="str">
        <f>IF(AND(G3731&lt;&gt;0,G3731&lt;&gt;""),IF(B3731="","",IF(ISNUMBER(MATCH(B3731,'Look Up Values'!$B$2:$B$500,0)),"","Dest. error")),"")</f>
        <v/>
      </c>
      <c r="L3731" s="242" t="str">
        <f>IF(AND(G3731&lt;&gt;0,G3731&lt;&gt;""),IF(C3731="","",IF(AND(ISNUMBER(--LEFT(C3731,FIND(" ",C3731&amp;" ")-1)),OR(LEN(LEFT(C3731,FIND(" ",C3731&amp;" ")-1))=6,LEN(LEFT(C3731,FIND(" ",C3731&amp;" ")-1))=7),OR(ISNUMBER(MATCH(LEFT(C3731,FIND(" ",C3731&amp;" ")-1),'Look Up Values'!$G$2:$G$1000,0)),ISNUMBER(MATCH(LEFT(C3731,FIND(" ",C3731&amp;" ")-1),'Look Up Values'!$AE$2:$AE$2000,0)))),"","EWC error")),"")</f>
        <v/>
      </c>
      <c r="M3731" s="242" t="str" cm="1">
        <f t="array" ref="M3731">IF(AND(G3731&lt;&gt;0,G3731&lt;&gt;""),IF(E3731="","",IF(ISNUMBER(MATCH(SUBSTITUTE(E3731," ",""),SUBSTITUTE('Look Up Values'!$I$2:$I$10," ",""),0)),"","State error")),"")</f>
        <v/>
      </c>
      <c r="N3731" s="242" t="str" cm="1">
        <f t="array" ref="N3731">IF(AND(G3731&lt;&gt;0,G3731&lt;&gt;""),IF(F3731="","",IF(ISNUMBER(MATCH(SUBSTITUTE(F3731," ",""),SUBSTITUTE('Look Up Values'!$W$2:$W$30," ",""),0)),"","D&amp;R error")),"")</f>
        <v/>
      </c>
      <c r="O3731" s="256" t="str">
        <f t="shared" si="117"/>
        <v/>
      </c>
    </row>
    <row r="3732" spans="1:15" ht="15.75">
      <c r="A3732" s="250">
        <v>3725</v>
      </c>
      <c r="B3732" s="208"/>
      <c r="C3732" s="49"/>
      <c r="D3732" s="50"/>
      <c r="E3732" s="50"/>
      <c r="F3732" s="50"/>
      <c r="G3732" s="209"/>
      <c r="H3732" s="48"/>
      <c r="I3732" s="457" t="str">
        <f t="shared" si="116"/>
        <v/>
      </c>
      <c r="J3732" s="241" cm="1">
        <f t="array" ref="J3732">SUMPRODUCT(--(K3732:N3732&lt;&gt;"")) + IF(TRIM(O3732)="",0,LEN(O3732)-LEN(SUBSTITUTE(O3732,",",""))+1)</f>
        <v>0</v>
      </c>
      <c r="K3732" s="242" t="str">
        <f>IF(AND(G3732&lt;&gt;0,G3732&lt;&gt;""),IF(B3732="","",IF(ISNUMBER(MATCH(B3732,'Look Up Values'!$B$2:$B$500,0)),"","Dest. error")),"")</f>
        <v/>
      </c>
      <c r="L3732" s="242" t="str">
        <f>IF(AND(G3732&lt;&gt;0,G3732&lt;&gt;""),IF(C3732="","",IF(AND(ISNUMBER(--LEFT(C3732,FIND(" ",C3732&amp;" ")-1)),OR(LEN(LEFT(C3732,FIND(" ",C3732&amp;" ")-1))=6,LEN(LEFT(C3732,FIND(" ",C3732&amp;" ")-1))=7),OR(ISNUMBER(MATCH(LEFT(C3732,FIND(" ",C3732&amp;" ")-1),'Look Up Values'!$G$2:$G$1000,0)),ISNUMBER(MATCH(LEFT(C3732,FIND(" ",C3732&amp;" ")-1),'Look Up Values'!$AE$2:$AE$2000,0)))),"","EWC error")),"")</f>
        <v/>
      </c>
      <c r="M3732" s="242" t="str" cm="1">
        <f t="array" ref="M3732">IF(AND(G3732&lt;&gt;0,G3732&lt;&gt;""),IF(E3732="","",IF(ISNUMBER(MATCH(SUBSTITUTE(E3732," ",""),SUBSTITUTE('Look Up Values'!$I$2:$I$10," ",""),0)),"","State error")),"")</f>
        <v/>
      </c>
      <c r="N3732" s="242" t="str" cm="1">
        <f t="array" ref="N3732">IF(AND(G3732&lt;&gt;0,G3732&lt;&gt;""),IF(F3732="","",IF(ISNUMBER(MATCH(SUBSTITUTE(F3732," ",""),SUBSTITUTE('Look Up Values'!$W$2:$W$30," ",""),0)),"","D&amp;R error")),"")</f>
        <v/>
      </c>
      <c r="O3732" s="256" t="str">
        <f t="shared" si="117"/>
        <v/>
      </c>
    </row>
    <row r="3733" spans="1:15" ht="15.75">
      <c r="A3733" s="250">
        <v>3726</v>
      </c>
      <c r="B3733" s="208"/>
      <c r="C3733" s="49"/>
      <c r="D3733" s="50"/>
      <c r="E3733" s="50"/>
      <c r="F3733" s="50"/>
      <c r="G3733" s="209"/>
      <c r="H3733" s="48"/>
      <c r="I3733" s="457" t="str">
        <f t="shared" si="116"/>
        <v/>
      </c>
      <c r="J3733" s="241" cm="1">
        <f t="array" ref="J3733">SUMPRODUCT(--(K3733:N3733&lt;&gt;"")) + IF(TRIM(O3733)="",0,LEN(O3733)-LEN(SUBSTITUTE(O3733,",",""))+1)</f>
        <v>0</v>
      </c>
      <c r="K3733" s="242" t="str">
        <f>IF(AND(G3733&lt;&gt;0,G3733&lt;&gt;""),IF(B3733="","",IF(ISNUMBER(MATCH(B3733,'Look Up Values'!$B$2:$B$500,0)),"","Dest. error")),"")</f>
        <v/>
      </c>
      <c r="L3733" s="242" t="str">
        <f>IF(AND(G3733&lt;&gt;0,G3733&lt;&gt;""),IF(C3733="","",IF(AND(ISNUMBER(--LEFT(C3733,FIND(" ",C3733&amp;" ")-1)),OR(LEN(LEFT(C3733,FIND(" ",C3733&amp;" ")-1))=6,LEN(LEFT(C3733,FIND(" ",C3733&amp;" ")-1))=7),OR(ISNUMBER(MATCH(LEFT(C3733,FIND(" ",C3733&amp;" ")-1),'Look Up Values'!$G$2:$G$1000,0)),ISNUMBER(MATCH(LEFT(C3733,FIND(" ",C3733&amp;" ")-1),'Look Up Values'!$AE$2:$AE$2000,0)))),"","EWC error")),"")</f>
        <v/>
      </c>
      <c r="M3733" s="242" t="str" cm="1">
        <f t="array" ref="M3733">IF(AND(G3733&lt;&gt;0,G3733&lt;&gt;""),IF(E3733="","",IF(ISNUMBER(MATCH(SUBSTITUTE(E3733," ",""),SUBSTITUTE('Look Up Values'!$I$2:$I$10," ",""),0)),"","State error")),"")</f>
        <v/>
      </c>
      <c r="N3733" s="242" t="str" cm="1">
        <f t="array" ref="N3733">IF(AND(G3733&lt;&gt;0,G3733&lt;&gt;""),IF(F3733="","",IF(ISNUMBER(MATCH(SUBSTITUTE(F3733," ",""),SUBSTITUTE('Look Up Values'!$W$2:$W$30," ",""),0)),"","D&amp;R error")),"")</f>
        <v/>
      </c>
      <c r="O3733" s="256" t="str">
        <f t="shared" si="117"/>
        <v/>
      </c>
    </row>
    <row r="3734" spans="1:15" ht="15.75">
      <c r="A3734" s="250">
        <v>3727</v>
      </c>
      <c r="B3734" s="208"/>
      <c r="C3734" s="49"/>
      <c r="D3734" s="50"/>
      <c r="E3734" s="50"/>
      <c r="F3734" s="50"/>
      <c r="G3734" s="209"/>
      <c r="H3734" s="48"/>
      <c r="I3734" s="457" t="str">
        <f t="shared" si="116"/>
        <v/>
      </c>
      <c r="J3734" s="241" cm="1">
        <f t="array" ref="J3734">SUMPRODUCT(--(K3734:N3734&lt;&gt;"")) + IF(TRIM(O3734)="",0,LEN(O3734)-LEN(SUBSTITUTE(O3734,",",""))+1)</f>
        <v>0</v>
      </c>
      <c r="K3734" s="242" t="str">
        <f>IF(AND(G3734&lt;&gt;0,G3734&lt;&gt;""),IF(B3734="","",IF(ISNUMBER(MATCH(B3734,'Look Up Values'!$B$2:$B$500,0)),"","Dest. error")),"")</f>
        <v/>
      </c>
      <c r="L3734" s="242" t="str">
        <f>IF(AND(G3734&lt;&gt;0,G3734&lt;&gt;""),IF(C3734="","",IF(AND(ISNUMBER(--LEFT(C3734,FIND(" ",C3734&amp;" ")-1)),OR(LEN(LEFT(C3734,FIND(" ",C3734&amp;" ")-1))=6,LEN(LEFT(C3734,FIND(" ",C3734&amp;" ")-1))=7),OR(ISNUMBER(MATCH(LEFT(C3734,FIND(" ",C3734&amp;" ")-1),'Look Up Values'!$G$2:$G$1000,0)),ISNUMBER(MATCH(LEFT(C3734,FIND(" ",C3734&amp;" ")-1),'Look Up Values'!$AE$2:$AE$2000,0)))),"","EWC error")),"")</f>
        <v/>
      </c>
      <c r="M3734" s="242" t="str" cm="1">
        <f t="array" ref="M3734">IF(AND(G3734&lt;&gt;0,G3734&lt;&gt;""),IF(E3734="","",IF(ISNUMBER(MATCH(SUBSTITUTE(E3734," ",""),SUBSTITUTE('Look Up Values'!$I$2:$I$10," ",""),0)),"","State error")),"")</f>
        <v/>
      </c>
      <c r="N3734" s="242" t="str" cm="1">
        <f t="array" ref="N3734">IF(AND(G3734&lt;&gt;0,G3734&lt;&gt;""),IF(F3734="","",IF(ISNUMBER(MATCH(SUBSTITUTE(F3734," ",""),SUBSTITUTE('Look Up Values'!$W$2:$W$30," ",""),0)),"","D&amp;R error")),"")</f>
        <v/>
      </c>
      <c r="O3734" s="256" t="str">
        <f t="shared" si="117"/>
        <v/>
      </c>
    </row>
    <row r="3735" spans="1:15" ht="15.75">
      <c r="A3735" s="250">
        <v>3728</v>
      </c>
      <c r="B3735" s="208"/>
      <c r="C3735" s="49"/>
      <c r="D3735" s="50"/>
      <c r="E3735" s="50"/>
      <c r="F3735" s="50"/>
      <c r="G3735" s="209"/>
      <c r="H3735" s="48"/>
      <c r="I3735" s="457" t="str">
        <f t="shared" si="116"/>
        <v/>
      </c>
      <c r="J3735" s="241" cm="1">
        <f t="array" ref="J3735">SUMPRODUCT(--(K3735:N3735&lt;&gt;"")) + IF(TRIM(O3735)="",0,LEN(O3735)-LEN(SUBSTITUTE(O3735,",",""))+1)</f>
        <v>0</v>
      </c>
      <c r="K3735" s="242" t="str">
        <f>IF(AND(G3735&lt;&gt;0,G3735&lt;&gt;""),IF(B3735="","",IF(ISNUMBER(MATCH(B3735,'Look Up Values'!$B$2:$B$500,0)),"","Dest. error")),"")</f>
        <v/>
      </c>
      <c r="L3735" s="242" t="str">
        <f>IF(AND(G3735&lt;&gt;0,G3735&lt;&gt;""),IF(C3735="","",IF(AND(ISNUMBER(--LEFT(C3735,FIND(" ",C3735&amp;" ")-1)),OR(LEN(LEFT(C3735,FIND(" ",C3735&amp;" ")-1))=6,LEN(LEFT(C3735,FIND(" ",C3735&amp;" ")-1))=7),OR(ISNUMBER(MATCH(LEFT(C3735,FIND(" ",C3735&amp;" ")-1),'Look Up Values'!$G$2:$G$1000,0)),ISNUMBER(MATCH(LEFT(C3735,FIND(" ",C3735&amp;" ")-1),'Look Up Values'!$AE$2:$AE$2000,0)))),"","EWC error")),"")</f>
        <v/>
      </c>
      <c r="M3735" s="242" t="str" cm="1">
        <f t="array" ref="M3735">IF(AND(G3735&lt;&gt;0,G3735&lt;&gt;""),IF(E3735="","",IF(ISNUMBER(MATCH(SUBSTITUTE(E3735," ",""),SUBSTITUTE('Look Up Values'!$I$2:$I$10," ",""),0)),"","State error")),"")</f>
        <v/>
      </c>
      <c r="N3735" s="242" t="str" cm="1">
        <f t="array" ref="N3735">IF(AND(G3735&lt;&gt;0,G3735&lt;&gt;""),IF(F3735="","",IF(ISNUMBER(MATCH(SUBSTITUTE(F3735," ",""),SUBSTITUTE('Look Up Values'!$W$2:$W$30," ",""),0)),"","D&amp;R error")),"")</f>
        <v/>
      </c>
      <c r="O3735" s="256" t="str">
        <f t="shared" si="117"/>
        <v/>
      </c>
    </row>
    <row r="3736" spans="1:15" ht="15.75">
      <c r="A3736" s="250">
        <v>3729</v>
      </c>
      <c r="B3736" s="208"/>
      <c r="C3736" s="49"/>
      <c r="D3736" s="50"/>
      <c r="E3736" s="50"/>
      <c r="F3736" s="50"/>
      <c r="G3736" s="209"/>
      <c r="H3736" s="48"/>
      <c r="I3736" s="457" t="str">
        <f t="shared" si="116"/>
        <v/>
      </c>
      <c r="J3736" s="241" cm="1">
        <f t="array" ref="J3736">SUMPRODUCT(--(K3736:N3736&lt;&gt;"")) + IF(TRIM(O3736)="",0,LEN(O3736)-LEN(SUBSTITUTE(O3736,",",""))+1)</f>
        <v>0</v>
      </c>
      <c r="K3736" s="242" t="str">
        <f>IF(AND(G3736&lt;&gt;0,G3736&lt;&gt;""),IF(B3736="","",IF(ISNUMBER(MATCH(B3736,'Look Up Values'!$B$2:$B$500,0)),"","Dest. error")),"")</f>
        <v/>
      </c>
      <c r="L3736" s="242" t="str">
        <f>IF(AND(G3736&lt;&gt;0,G3736&lt;&gt;""),IF(C3736="","",IF(AND(ISNUMBER(--LEFT(C3736,FIND(" ",C3736&amp;" ")-1)),OR(LEN(LEFT(C3736,FIND(" ",C3736&amp;" ")-1))=6,LEN(LEFT(C3736,FIND(" ",C3736&amp;" ")-1))=7),OR(ISNUMBER(MATCH(LEFT(C3736,FIND(" ",C3736&amp;" ")-1),'Look Up Values'!$G$2:$G$1000,0)),ISNUMBER(MATCH(LEFT(C3736,FIND(" ",C3736&amp;" ")-1),'Look Up Values'!$AE$2:$AE$2000,0)))),"","EWC error")),"")</f>
        <v/>
      </c>
      <c r="M3736" s="242" t="str" cm="1">
        <f t="array" ref="M3736">IF(AND(G3736&lt;&gt;0,G3736&lt;&gt;""),IF(E3736="","",IF(ISNUMBER(MATCH(SUBSTITUTE(E3736," ",""),SUBSTITUTE('Look Up Values'!$I$2:$I$10," ",""),0)),"","State error")),"")</f>
        <v/>
      </c>
      <c r="N3736" s="242" t="str" cm="1">
        <f t="array" ref="N3736">IF(AND(G3736&lt;&gt;0,G3736&lt;&gt;""),IF(F3736="","",IF(ISNUMBER(MATCH(SUBSTITUTE(F3736," ",""),SUBSTITUTE('Look Up Values'!$W$2:$W$30," ",""),0)),"","D&amp;R error")),"")</f>
        <v/>
      </c>
      <c r="O3736" s="256" t="str">
        <f t="shared" si="117"/>
        <v/>
      </c>
    </row>
    <row r="3737" spans="1:15" ht="15.75">
      <c r="A3737" s="250">
        <v>3730</v>
      </c>
      <c r="B3737" s="208"/>
      <c r="C3737" s="49"/>
      <c r="D3737" s="50"/>
      <c r="E3737" s="50"/>
      <c r="F3737" s="50"/>
      <c r="G3737" s="209"/>
      <c r="H3737" s="48"/>
      <c r="I3737" s="457" t="str">
        <f t="shared" si="116"/>
        <v/>
      </c>
      <c r="J3737" s="241" cm="1">
        <f t="array" ref="J3737">SUMPRODUCT(--(K3737:N3737&lt;&gt;"")) + IF(TRIM(O3737)="",0,LEN(O3737)-LEN(SUBSTITUTE(O3737,",",""))+1)</f>
        <v>0</v>
      </c>
      <c r="K3737" s="242" t="str">
        <f>IF(AND(G3737&lt;&gt;0,G3737&lt;&gt;""),IF(B3737="","",IF(ISNUMBER(MATCH(B3737,'Look Up Values'!$B$2:$B$500,0)),"","Dest. error")),"")</f>
        <v/>
      </c>
      <c r="L3737" s="242" t="str">
        <f>IF(AND(G3737&lt;&gt;0,G3737&lt;&gt;""),IF(C3737="","",IF(AND(ISNUMBER(--LEFT(C3737,FIND(" ",C3737&amp;" ")-1)),OR(LEN(LEFT(C3737,FIND(" ",C3737&amp;" ")-1))=6,LEN(LEFT(C3737,FIND(" ",C3737&amp;" ")-1))=7),OR(ISNUMBER(MATCH(LEFT(C3737,FIND(" ",C3737&amp;" ")-1),'Look Up Values'!$G$2:$G$1000,0)),ISNUMBER(MATCH(LEFT(C3737,FIND(" ",C3737&amp;" ")-1),'Look Up Values'!$AE$2:$AE$2000,0)))),"","EWC error")),"")</f>
        <v/>
      </c>
      <c r="M3737" s="242" t="str" cm="1">
        <f t="array" ref="M3737">IF(AND(G3737&lt;&gt;0,G3737&lt;&gt;""),IF(E3737="","",IF(ISNUMBER(MATCH(SUBSTITUTE(E3737," ",""),SUBSTITUTE('Look Up Values'!$I$2:$I$10," ",""),0)),"","State error")),"")</f>
        <v/>
      </c>
      <c r="N3737" s="242" t="str" cm="1">
        <f t="array" ref="N3737">IF(AND(G3737&lt;&gt;0,G3737&lt;&gt;""),IF(F3737="","",IF(ISNUMBER(MATCH(SUBSTITUTE(F3737," ",""),SUBSTITUTE('Look Up Values'!$W$2:$W$30," ",""),0)),"","D&amp;R error")),"")</f>
        <v/>
      </c>
      <c r="O3737" s="256" t="str">
        <f t="shared" si="117"/>
        <v/>
      </c>
    </row>
    <row r="3738" spans="1:15" ht="15.75">
      <c r="A3738" s="250">
        <v>3731</v>
      </c>
      <c r="B3738" s="208"/>
      <c r="C3738" s="49"/>
      <c r="D3738" s="50"/>
      <c r="E3738" s="50"/>
      <c r="F3738" s="50"/>
      <c r="G3738" s="209"/>
      <c r="H3738" s="48"/>
      <c r="I3738" s="457" t="str">
        <f t="shared" si="116"/>
        <v/>
      </c>
      <c r="J3738" s="241" cm="1">
        <f t="array" ref="J3738">SUMPRODUCT(--(K3738:N3738&lt;&gt;"")) + IF(TRIM(O3738)="",0,LEN(O3738)-LEN(SUBSTITUTE(O3738,",",""))+1)</f>
        <v>0</v>
      </c>
      <c r="K3738" s="242" t="str">
        <f>IF(AND(G3738&lt;&gt;0,G3738&lt;&gt;""),IF(B3738="","",IF(ISNUMBER(MATCH(B3738,'Look Up Values'!$B$2:$B$500,0)),"","Dest. error")),"")</f>
        <v/>
      </c>
      <c r="L3738" s="242" t="str">
        <f>IF(AND(G3738&lt;&gt;0,G3738&lt;&gt;""),IF(C3738="","",IF(AND(ISNUMBER(--LEFT(C3738,FIND(" ",C3738&amp;" ")-1)),OR(LEN(LEFT(C3738,FIND(" ",C3738&amp;" ")-1))=6,LEN(LEFT(C3738,FIND(" ",C3738&amp;" ")-1))=7),OR(ISNUMBER(MATCH(LEFT(C3738,FIND(" ",C3738&amp;" ")-1),'Look Up Values'!$G$2:$G$1000,0)),ISNUMBER(MATCH(LEFT(C3738,FIND(" ",C3738&amp;" ")-1),'Look Up Values'!$AE$2:$AE$2000,0)))),"","EWC error")),"")</f>
        <v/>
      </c>
      <c r="M3738" s="242" t="str" cm="1">
        <f t="array" ref="M3738">IF(AND(G3738&lt;&gt;0,G3738&lt;&gt;""),IF(E3738="","",IF(ISNUMBER(MATCH(SUBSTITUTE(E3738," ",""),SUBSTITUTE('Look Up Values'!$I$2:$I$10," ",""),0)),"","State error")),"")</f>
        <v/>
      </c>
      <c r="N3738" s="242" t="str" cm="1">
        <f t="array" ref="N3738">IF(AND(G3738&lt;&gt;0,G3738&lt;&gt;""),IF(F3738="","",IF(ISNUMBER(MATCH(SUBSTITUTE(F3738," ",""),SUBSTITUTE('Look Up Values'!$W$2:$W$30," ",""),0)),"","D&amp;R error")),"")</f>
        <v/>
      </c>
      <c r="O3738" s="256" t="str">
        <f t="shared" si="117"/>
        <v/>
      </c>
    </row>
    <row r="3739" spans="1:15" ht="15.75">
      <c r="A3739" s="250">
        <v>3732</v>
      </c>
      <c r="B3739" s="208"/>
      <c r="C3739" s="49"/>
      <c r="D3739" s="50"/>
      <c r="E3739" s="50"/>
      <c r="F3739" s="50"/>
      <c r="G3739" s="209"/>
      <c r="H3739" s="48"/>
      <c r="I3739" s="457" t="str">
        <f t="shared" si="116"/>
        <v/>
      </c>
      <c r="J3739" s="241" cm="1">
        <f t="array" ref="J3739">SUMPRODUCT(--(K3739:N3739&lt;&gt;"")) + IF(TRIM(O3739)="",0,LEN(O3739)-LEN(SUBSTITUTE(O3739,",",""))+1)</f>
        <v>0</v>
      </c>
      <c r="K3739" s="242" t="str">
        <f>IF(AND(G3739&lt;&gt;0,G3739&lt;&gt;""),IF(B3739="","",IF(ISNUMBER(MATCH(B3739,'Look Up Values'!$B$2:$B$500,0)),"","Dest. error")),"")</f>
        <v/>
      </c>
      <c r="L3739" s="242" t="str">
        <f>IF(AND(G3739&lt;&gt;0,G3739&lt;&gt;""),IF(C3739="","",IF(AND(ISNUMBER(--LEFT(C3739,FIND(" ",C3739&amp;" ")-1)),OR(LEN(LEFT(C3739,FIND(" ",C3739&amp;" ")-1))=6,LEN(LEFT(C3739,FIND(" ",C3739&amp;" ")-1))=7),OR(ISNUMBER(MATCH(LEFT(C3739,FIND(" ",C3739&amp;" ")-1),'Look Up Values'!$G$2:$G$1000,0)),ISNUMBER(MATCH(LEFT(C3739,FIND(" ",C3739&amp;" ")-1),'Look Up Values'!$AE$2:$AE$2000,0)))),"","EWC error")),"")</f>
        <v/>
      </c>
      <c r="M3739" s="242" t="str" cm="1">
        <f t="array" ref="M3739">IF(AND(G3739&lt;&gt;0,G3739&lt;&gt;""),IF(E3739="","",IF(ISNUMBER(MATCH(SUBSTITUTE(E3739," ",""),SUBSTITUTE('Look Up Values'!$I$2:$I$10," ",""),0)),"","State error")),"")</f>
        <v/>
      </c>
      <c r="N3739" s="242" t="str" cm="1">
        <f t="array" ref="N3739">IF(AND(G3739&lt;&gt;0,G3739&lt;&gt;""),IF(F3739="","",IF(ISNUMBER(MATCH(SUBSTITUTE(F3739," ",""),SUBSTITUTE('Look Up Values'!$W$2:$W$30," ",""),0)),"","D&amp;R error")),"")</f>
        <v/>
      </c>
      <c r="O3739" s="256" t="str">
        <f t="shared" si="117"/>
        <v/>
      </c>
    </row>
    <row r="3740" spans="1:15" ht="15.75">
      <c r="A3740" s="250">
        <v>3733</v>
      </c>
      <c r="B3740" s="208"/>
      <c r="C3740" s="49"/>
      <c r="D3740" s="50"/>
      <c r="E3740" s="50"/>
      <c r="F3740" s="50"/>
      <c r="G3740" s="209"/>
      <c r="H3740" s="48"/>
      <c r="I3740" s="457" t="str">
        <f t="shared" si="116"/>
        <v/>
      </c>
      <c r="J3740" s="241" cm="1">
        <f t="array" ref="J3740">SUMPRODUCT(--(K3740:N3740&lt;&gt;"")) + IF(TRIM(O3740)="",0,LEN(O3740)-LEN(SUBSTITUTE(O3740,",",""))+1)</f>
        <v>0</v>
      </c>
      <c r="K3740" s="242" t="str">
        <f>IF(AND(G3740&lt;&gt;0,G3740&lt;&gt;""),IF(B3740="","",IF(ISNUMBER(MATCH(B3740,'Look Up Values'!$B$2:$B$500,0)),"","Dest. error")),"")</f>
        <v/>
      </c>
      <c r="L3740" s="242" t="str">
        <f>IF(AND(G3740&lt;&gt;0,G3740&lt;&gt;""),IF(C3740="","",IF(AND(ISNUMBER(--LEFT(C3740,FIND(" ",C3740&amp;" ")-1)),OR(LEN(LEFT(C3740,FIND(" ",C3740&amp;" ")-1))=6,LEN(LEFT(C3740,FIND(" ",C3740&amp;" ")-1))=7),OR(ISNUMBER(MATCH(LEFT(C3740,FIND(" ",C3740&amp;" ")-1),'Look Up Values'!$G$2:$G$1000,0)),ISNUMBER(MATCH(LEFT(C3740,FIND(" ",C3740&amp;" ")-1),'Look Up Values'!$AE$2:$AE$2000,0)))),"","EWC error")),"")</f>
        <v/>
      </c>
      <c r="M3740" s="242" t="str" cm="1">
        <f t="array" ref="M3740">IF(AND(G3740&lt;&gt;0,G3740&lt;&gt;""),IF(E3740="","",IF(ISNUMBER(MATCH(SUBSTITUTE(E3740," ",""),SUBSTITUTE('Look Up Values'!$I$2:$I$10," ",""),0)),"","State error")),"")</f>
        <v/>
      </c>
      <c r="N3740" s="242" t="str" cm="1">
        <f t="array" ref="N3740">IF(AND(G3740&lt;&gt;0,G3740&lt;&gt;""),IF(F3740="","",IF(ISNUMBER(MATCH(SUBSTITUTE(F3740," ",""),SUBSTITUTE('Look Up Values'!$W$2:$W$30," ",""),0)),"","D&amp;R error")),"")</f>
        <v/>
      </c>
      <c r="O3740" s="256" t="str">
        <f t="shared" si="117"/>
        <v/>
      </c>
    </row>
    <row r="3741" spans="1:15" ht="15.75">
      <c r="A3741" s="250">
        <v>3734</v>
      </c>
      <c r="B3741" s="208"/>
      <c r="C3741" s="49"/>
      <c r="D3741" s="50"/>
      <c r="E3741" s="50"/>
      <c r="F3741" s="50"/>
      <c r="G3741" s="209"/>
      <c r="H3741" s="48"/>
      <c r="I3741" s="457" t="str">
        <f t="shared" si="116"/>
        <v/>
      </c>
      <c r="J3741" s="241" cm="1">
        <f t="array" ref="J3741">SUMPRODUCT(--(K3741:N3741&lt;&gt;"")) + IF(TRIM(O3741)="",0,LEN(O3741)-LEN(SUBSTITUTE(O3741,",",""))+1)</f>
        <v>0</v>
      </c>
      <c r="K3741" s="242" t="str">
        <f>IF(AND(G3741&lt;&gt;0,G3741&lt;&gt;""),IF(B3741="","",IF(ISNUMBER(MATCH(B3741,'Look Up Values'!$B$2:$B$500,0)),"","Dest. error")),"")</f>
        <v/>
      </c>
      <c r="L3741" s="242" t="str">
        <f>IF(AND(G3741&lt;&gt;0,G3741&lt;&gt;""),IF(C3741="","",IF(AND(ISNUMBER(--LEFT(C3741,FIND(" ",C3741&amp;" ")-1)),OR(LEN(LEFT(C3741,FIND(" ",C3741&amp;" ")-1))=6,LEN(LEFT(C3741,FIND(" ",C3741&amp;" ")-1))=7),OR(ISNUMBER(MATCH(LEFT(C3741,FIND(" ",C3741&amp;" ")-1),'Look Up Values'!$G$2:$G$1000,0)),ISNUMBER(MATCH(LEFT(C3741,FIND(" ",C3741&amp;" ")-1),'Look Up Values'!$AE$2:$AE$2000,0)))),"","EWC error")),"")</f>
        <v/>
      </c>
      <c r="M3741" s="242" t="str" cm="1">
        <f t="array" ref="M3741">IF(AND(G3741&lt;&gt;0,G3741&lt;&gt;""),IF(E3741="","",IF(ISNUMBER(MATCH(SUBSTITUTE(E3741," ",""),SUBSTITUTE('Look Up Values'!$I$2:$I$10," ",""),0)),"","State error")),"")</f>
        <v/>
      </c>
      <c r="N3741" s="242" t="str" cm="1">
        <f t="array" ref="N3741">IF(AND(G3741&lt;&gt;0,G3741&lt;&gt;""),IF(F3741="","",IF(ISNUMBER(MATCH(SUBSTITUTE(F3741," ",""),SUBSTITUTE('Look Up Values'!$W$2:$W$30," ",""),0)),"","D&amp;R error")),"")</f>
        <v/>
      </c>
      <c r="O3741" s="256" t="str">
        <f t="shared" si="117"/>
        <v/>
      </c>
    </row>
    <row r="3742" spans="1:15" ht="15.75">
      <c r="A3742" s="250">
        <v>3735</v>
      </c>
      <c r="B3742" s="208"/>
      <c r="C3742" s="49"/>
      <c r="D3742" s="50"/>
      <c r="E3742" s="50"/>
      <c r="F3742" s="50"/>
      <c r="G3742" s="209"/>
      <c r="H3742" s="48"/>
      <c r="I3742" s="457" t="str">
        <f t="shared" si="116"/>
        <v/>
      </c>
      <c r="J3742" s="241" cm="1">
        <f t="array" ref="J3742">SUMPRODUCT(--(K3742:N3742&lt;&gt;"")) + IF(TRIM(O3742)="",0,LEN(O3742)-LEN(SUBSTITUTE(O3742,",",""))+1)</f>
        <v>0</v>
      </c>
      <c r="K3742" s="242" t="str">
        <f>IF(AND(G3742&lt;&gt;0,G3742&lt;&gt;""),IF(B3742="","",IF(ISNUMBER(MATCH(B3742,'Look Up Values'!$B$2:$B$500,0)),"","Dest. error")),"")</f>
        <v/>
      </c>
      <c r="L3742" s="242" t="str">
        <f>IF(AND(G3742&lt;&gt;0,G3742&lt;&gt;""),IF(C3742="","",IF(AND(ISNUMBER(--LEFT(C3742,FIND(" ",C3742&amp;" ")-1)),OR(LEN(LEFT(C3742,FIND(" ",C3742&amp;" ")-1))=6,LEN(LEFT(C3742,FIND(" ",C3742&amp;" ")-1))=7),OR(ISNUMBER(MATCH(LEFT(C3742,FIND(" ",C3742&amp;" ")-1),'Look Up Values'!$G$2:$G$1000,0)),ISNUMBER(MATCH(LEFT(C3742,FIND(" ",C3742&amp;" ")-1),'Look Up Values'!$AE$2:$AE$2000,0)))),"","EWC error")),"")</f>
        <v/>
      </c>
      <c r="M3742" s="242" t="str" cm="1">
        <f t="array" ref="M3742">IF(AND(G3742&lt;&gt;0,G3742&lt;&gt;""),IF(E3742="","",IF(ISNUMBER(MATCH(SUBSTITUTE(E3742," ",""),SUBSTITUTE('Look Up Values'!$I$2:$I$10," ",""),0)),"","State error")),"")</f>
        <v/>
      </c>
      <c r="N3742" s="242" t="str" cm="1">
        <f t="array" ref="N3742">IF(AND(G3742&lt;&gt;0,G3742&lt;&gt;""),IF(F3742="","",IF(ISNUMBER(MATCH(SUBSTITUTE(F3742," ",""),SUBSTITUTE('Look Up Values'!$W$2:$W$30," ",""),0)),"","D&amp;R error")),"")</f>
        <v/>
      </c>
      <c r="O3742" s="256" t="str">
        <f t="shared" si="117"/>
        <v/>
      </c>
    </row>
    <row r="3743" spans="1:15" ht="15.75">
      <c r="A3743" s="250">
        <v>3736</v>
      </c>
      <c r="B3743" s="208"/>
      <c r="C3743" s="49"/>
      <c r="D3743" s="50"/>
      <c r="E3743" s="50"/>
      <c r="F3743" s="50"/>
      <c r="G3743" s="209"/>
      <c r="H3743" s="48"/>
      <c r="I3743" s="457" t="str">
        <f t="shared" si="116"/>
        <v/>
      </c>
      <c r="J3743" s="241" cm="1">
        <f t="array" ref="J3743">SUMPRODUCT(--(K3743:N3743&lt;&gt;"")) + IF(TRIM(O3743)="",0,LEN(O3743)-LEN(SUBSTITUTE(O3743,",",""))+1)</f>
        <v>0</v>
      </c>
      <c r="K3743" s="242" t="str">
        <f>IF(AND(G3743&lt;&gt;0,G3743&lt;&gt;""),IF(B3743="","",IF(ISNUMBER(MATCH(B3743,'Look Up Values'!$B$2:$B$500,0)),"","Dest. error")),"")</f>
        <v/>
      </c>
      <c r="L3743" s="242" t="str">
        <f>IF(AND(G3743&lt;&gt;0,G3743&lt;&gt;""),IF(C3743="","",IF(AND(ISNUMBER(--LEFT(C3743,FIND(" ",C3743&amp;" ")-1)),OR(LEN(LEFT(C3743,FIND(" ",C3743&amp;" ")-1))=6,LEN(LEFT(C3743,FIND(" ",C3743&amp;" ")-1))=7),OR(ISNUMBER(MATCH(LEFT(C3743,FIND(" ",C3743&amp;" ")-1),'Look Up Values'!$G$2:$G$1000,0)),ISNUMBER(MATCH(LEFT(C3743,FIND(" ",C3743&amp;" ")-1),'Look Up Values'!$AE$2:$AE$2000,0)))),"","EWC error")),"")</f>
        <v/>
      </c>
      <c r="M3743" s="242" t="str" cm="1">
        <f t="array" ref="M3743">IF(AND(G3743&lt;&gt;0,G3743&lt;&gt;""),IF(E3743="","",IF(ISNUMBER(MATCH(SUBSTITUTE(E3743," ",""),SUBSTITUTE('Look Up Values'!$I$2:$I$10," ",""),0)),"","State error")),"")</f>
        <v/>
      </c>
      <c r="N3743" s="242" t="str" cm="1">
        <f t="array" ref="N3743">IF(AND(G3743&lt;&gt;0,G3743&lt;&gt;""),IF(F3743="","",IF(ISNUMBER(MATCH(SUBSTITUTE(F3743," ",""),SUBSTITUTE('Look Up Values'!$W$2:$W$30," ",""),0)),"","D&amp;R error")),"")</f>
        <v/>
      </c>
      <c r="O3743" s="256" t="str">
        <f t="shared" si="117"/>
        <v/>
      </c>
    </row>
    <row r="3744" spans="1:15" ht="15.75">
      <c r="A3744" s="250">
        <v>3737</v>
      </c>
      <c r="B3744" s="208"/>
      <c r="C3744" s="49"/>
      <c r="D3744" s="50"/>
      <c r="E3744" s="50"/>
      <c r="F3744" s="50"/>
      <c r="G3744" s="209"/>
      <c r="H3744" s="48"/>
      <c r="I3744" s="457" t="str">
        <f t="shared" si="116"/>
        <v/>
      </c>
      <c r="J3744" s="241" cm="1">
        <f t="array" ref="J3744">SUMPRODUCT(--(K3744:N3744&lt;&gt;"")) + IF(TRIM(O3744)="",0,LEN(O3744)-LEN(SUBSTITUTE(O3744,",",""))+1)</f>
        <v>0</v>
      </c>
      <c r="K3744" s="242" t="str">
        <f>IF(AND(G3744&lt;&gt;0,G3744&lt;&gt;""),IF(B3744="","",IF(ISNUMBER(MATCH(B3744,'Look Up Values'!$B$2:$B$500,0)),"","Dest. error")),"")</f>
        <v/>
      </c>
      <c r="L3744" s="242" t="str">
        <f>IF(AND(G3744&lt;&gt;0,G3744&lt;&gt;""),IF(C3744="","",IF(AND(ISNUMBER(--LEFT(C3744,FIND(" ",C3744&amp;" ")-1)),OR(LEN(LEFT(C3744,FIND(" ",C3744&amp;" ")-1))=6,LEN(LEFT(C3744,FIND(" ",C3744&amp;" ")-1))=7),OR(ISNUMBER(MATCH(LEFT(C3744,FIND(" ",C3744&amp;" ")-1),'Look Up Values'!$G$2:$G$1000,0)),ISNUMBER(MATCH(LEFT(C3744,FIND(" ",C3744&amp;" ")-1),'Look Up Values'!$AE$2:$AE$2000,0)))),"","EWC error")),"")</f>
        <v/>
      </c>
      <c r="M3744" s="242" t="str" cm="1">
        <f t="array" ref="M3744">IF(AND(G3744&lt;&gt;0,G3744&lt;&gt;""),IF(E3744="","",IF(ISNUMBER(MATCH(SUBSTITUTE(E3744," ",""),SUBSTITUTE('Look Up Values'!$I$2:$I$10," ",""),0)),"","State error")),"")</f>
        <v/>
      </c>
      <c r="N3744" s="242" t="str" cm="1">
        <f t="array" ref="N3744">IF(AND(G3744&lt;&gt;0,G3744&lt;&gt;""),IF(F3744="","",IF(ISNUMBER(MATCH(SUBSTITUTE(F3744," ",""),SUBSTITUTE('Look Up Values'!$W$2:$W$30," ",""),0)),"","D&amp;R error")),"")</f>
        <v/>
      </c>
      <c r="O3744" s="256" t="str">
        <f t="shared" si="117"/>
        <v/>
      </c>
    </row>
    <row r="3745" spans="1:15" ht="15.75">
      <c r="A3745" s="250">
        <v>3738</v>
      </c>
      <c r="B3745" s="208"/>
      <c r="C3745" s="49"/>
      <c r="D3745" s="50"/>
      <c r="E3745" s="50"/>
      <c r="F3745" s="50"/>
      <c r="G3745" s="209"/>
      <c r="H3745" s="48"/>
      <c r="I3745" s="457" t="str">
        <f t="shared" si="116"/>
        <v/>
      </c>
      <c r="J3745" s="241" cm="1">
        <f t="array" ref="J3745">SUMPRODUCT(--(K3745:N3745&lt;&gt;"")) + IF(TRIM(O3745)="",0,LEN(O3745)-LEN(SUBSTITUTE(O3745,",",""))+1)</f>
        <v>0</v>
      </c>
      <c r="K3745" s="242" t="str">
        <f>IF(AND(G3745&lt;&gt;0,G3745&lt;&gt;""),IF(B3745="","",IF(ISNUMBER(MATCH(B3745,'Look Up Values'!$B$2:$B$500,0)),"","Dest. error")),"")</f>
        <v/>
      </c>
      <c r="L3745" s="242" t="str">
        <f>IF(AND(G3745&lt;&gt;0,G3745&lt;&gt;""),IF(C3745="","",IF(AND(ISNUMBER(--LEFT(C3745,FIND(" ",C3745&amp;" ")-1)),OR(LEN(LEFT(C3745,FIND(" ",C3745&amp;" ")-1))=6,LEN(LEFT(C3745,FIND(" ",C3745&amp;" ")-1))=7),OR(ISNUMBER(MATCH(LEFT(C3745,FIND(" ",C3745&amp;" ")-1),'Look Up Values'!$G$2:$G$1000,0)),ISNUMBER(MATCH(LEFT(C3745,FIND(" ",C3745&amp;" ")-1),'Look Up Values'!$AE$2:$AE$2000,0)))),"","EWC error")),"")</f>
        <v/>
      </c>
      <c r="M3745" s="242" t="str" cm="1">
        <f t="array" ref="M3745">IF(AND(G3745&lt;&gt;0,G3745&lt;&gt;""),IF(E3745="","",IF(ISNUMBER(MATCH(SUBSTITUTE(E3745," ",""),SUBSTITUTE('Look Up Values'!$I$2:$I$10," ",""),0)),"","State error")),"")</f>
        <v/>
      </c>
      <c r="N3745" s="242" t="str" cm="1">
        <f t="array" ref="N3745">IF(AND(G3745&lt;&gt;0,G3745&lt;&gt;""),IF(F3745="","",IF(ISNUMBER(MATCH(SUBSTITUTE(F3745," ",""),SUBSTITUTE('Look Up Values'!$W$2:$W$30," ",""),0)),"","D&amp;R error")),"")</f>
        <v/>
      </c>
      <c r="O3745" s="256" t="str">
        <f t="shared" si="117"/>
        <v/>
      </c>
    </row>
    <row r="3746" spans="1:15" ht="15.75">
      <c r="A3746" s="250">
        <v>3739</v>
      </c>
      <c r="B3746" s="208"/>
      <c r="C3746" s="49"/>
      <c r="D3746" s="50"/>
      <c r="E3746" s="50"/>
      <c r="F3746" s="50"/>
      <c r="G3746" s="209"/>
      <c r="H3746" s="48"/>
      <c r="I3746" s="457" t="str">
        <f t="shared" si="116"/>
        <v/>
      </c>
      <c r="J3746" s="241" cm="1">
        <f t="array" ref="J3746">SUMPRODUCT(--(K3746:N3746&lt;&gt;"")) + IF(TRIM(O3746)="",0,LEN(O3746)-LEN(SUBSTITUTE(O3746,",",""))+1)</f>
        <v>0</v>
      </c>
      <c r="K3746" s="242" t="str">
        <f>IF(AND(G3746&lt;&gt;0,G3746&lt;&gt;""),IF(B3746="","",IF(ISNUMBER(MATCH(B3746,'Look Up Values'!$B$2:$B$500,0)),"","Dest. error")),"")</f>
        <v/>
      </c>
      <c r="L3746" s="242" t="str">
        <f>IF(AND(G3746&lt;&gt;0,G3746&lt;&gt;""),IF(C3746="","",IF(AND(ISNUMBER(--LEFT(C3746,FIND(" ",C3746&amp;" ")-1)),OR(LEN(LEFT(C3746,FIND(" ",C3746&amp;" ")-1))=6,LEN(LEFT(C3746,FIND(" ",C3746&amp;" ")-1))=7),OR(ISNUMBER(MATCH(LEFT(C3746,FIND(" ",C3746&amp;" ")-1),'Look Up Values'!$G$2:$G$1000,0)),ISNUMBER(MATCH(LEFT(C3746,FIND(" ",C3746&amp;" ")-1),'Look Up Values'!$AE$2:$AE$2000,0)))),"","EWC error")),"")</f>
        <v/>
      </c>
      <c r="M3746" s="242" t="str" cm="1">
        <f t="array" ref="M3746">IF(AND(G3746&lt;&gt;0,G3746&lt;&gt;""),IF(E3746="","",IF(ISNUMBER(MATCH(SUBSTITUTE(E3746," ",""),SUBSTITUTE('Look Up Values'!$I$2:$I$10," ",""),0)),"","State error")),"")</f>
        <v/>
      </c>
      <c r="N3746" s="242" t="str" cm="1">
        <f t="array" ref="N3746">IF(AND(G3746&lt;&gt;0,G3746&lt;&gt;""),IF(F3746="","",IF(ISNUMBER(MATCH(SUBSTITUTE(F3746," ",""),SUBSTITUTE('Look Up Values'!$W$2:$W$30," ",""),0)),"","D&amp;R error")),"")</f>
        <v/>
      </c>
      <c r="O3746" s="256" t="str">
        <f t="shared" si="117"/>
        <v/>
      </c>
    </row>
    <row r="3747" spans="1:15" ht="15.75">
      <c r="A3747" s="250">
        <v>3740</v>
      </c>
      <c r="B3747" s="208"/>
      <c r="C3747" s="49"/>
      <c r="D3747" s="50"/>
      <c r="E3747" s="50"/>
      <c r="F3747" s="50"/>
      <c r="G3747" s="209"/>
      <c r="H3747" s="48"/>
      <c r="I3747" s="457" t="str">
        <f t="shared" si="116"/>
        <v/>
      </c>
      <c r="J3747" s="241" cm="1">
        <f t="array" ref="J3747">SUMPRODUCT(--(K3747:N3747&lt;&gt;"")) + IF(TRIM(O3747)="",0,LEN(O3747)-LEN(SUBSTITUTE(O3747,",",""))+1)</f>
        <v>0</v>
      </c>
      <c r="K3747" s="242" t="str">
        <f>IF(AND(G3747&lt;&gt;0,G3747&lt;&gt;""),IF(B3747="","",IF(ISNUMBER(MATCH(B3747,'Look Up Values'!$B$2:$B$500,0)),"","Dest. error")),"")</f>
        <v/>
      </c>
      <c r="L3747" s="242" t="str">
        <f>IF(AND(G3747&lt;&gt;0,G3747&lt;&gt;""),IF(C3747="","",IF(AND(ISNUMBER(--LEFT(C3747,FIND(" ",C3747&amp;" ")-1)),OR(LEN(LEFT(C3747,FIND(" ",C3747&amp;" ")-1))=6,LEN(LEFT(C3747,FIND(" ",C3747&amp;" ")-1))=7),OR(ISNUMBER(MATCH(LEFT(C3747,FIND(" ",C3747&amp;" ")-1),'Look Up Values'!$G$2:$G$1000,0)),ISNUMBER(MATCH(LEFT(C3747,FIND(" ",C3747&amp;" ")-1),'Look Up Values'!$AE$2:$AE$2000,0)))),"","EWC error")),"")</f>
        <v/>
      </c>
      <c r="M3747" s="242" t="str" cm="1">
        <f t="array" ref="M3747">IF(AND(G3747&lt;&gt;0,G3747&lt;&gt;""),IF(E3747="","",IF(ISNUMBER(MATCH(SUBSTITUTE(E3747," ",""),SUBSTITUTE('Look Up Values'!$I$2:$I$10," ",""),0)),"","State error")),"")</f>
        <v/>
      </c>
      <c r="N3747" s="242" t="str" cm="1">
        <f t="array" ref="N3747">IF(AND(G3747&lt;&gt;0,G3747&lt;&gt;""),IF(F3747="","",IF(ISNUMBER(MATCH(SUBSTITUTE(F3747," ",""),SUBSTITUTE('Look Up Values'!$W$2:$W$30," ",""),0)),"","D&amp;R error")),"")</f>
        <v/>
      </c>
      <c r="O3747" s="256" t="str">
        <f t="shared" si="117"/>
        <v/>
      </c>
    </row>
    <row r="3748" spans="1:15" ht="15.75">
      <c r="A3748" s="250">
        <v>3741</v>
      </c>
      <c r="B3748" s="208"/>
      <c r="C3748" s="49"/>
      <c r="D3748" s="50"/>
      <c r="E3748" s="50"/>
      <c r="F3748" s="50"/>
      <c r="G3748" s="209"/>
      <c r="H3748" s="48"/>
      <c r="I3748" s="457" t="str">
        <f t="shared" si="116"/>
        <v/>
      </c>
      <c r="J3748" s="241" cm="1">
        <f t="array" ref="J3748">SUMPRODUCT(--(K3748:N3748&lt;&gt;"")) + IF(TRIM(O3748)="",0,LEN(O3748)-LEN(SUBSTITUTE(O3748,",",""))+1)</f>
        <v>0</v>
      </c>
      <c r="K3748" s="242" t="str">
        <f>IF(AND(G3748&lt;&gt;0,G3748&lt;&gt;""),IF(B3748="","",IF(ISNUMBER(MATCH(B3748,'Look Up Values'!$B$2:$B$500,0)),"","Dest. error")),"")</f>
        <v/>
      </c>
      <c r="L3748" s="242" t="str">
        <f>IF(AND(G3748&lt;&gt;0,G3748&lt;&gt;""),IF(C3748="","",IF(AND(ISNUMBER(--LEFT(C3748,FIND(" ",C3748&amp;" ")-1)),OR(LEN(LEFT(C3748,FIND(" ",C3748&amp;" ")-1))=6,LEN(LEFT(C3748,FIND(" ",C3748&amp;" ")-1))=7),OR(ISNUMBER(MATCH(LEFT(C3748,FIND(" ",C3748&amp;" ")-1),'Look Up Values'!$G$2:$G$1000,0)),ISNUMBER(MATCH(LEFT(C3748,FIND(" ",C3748&amp;" ")-1),'Look Up Values'!$AE$2:$AE$2000,0)))),"","EWC error")),"")</f>
        <v/>
      </c>
      <c r="M3748" s="242" t="str" cm="1">
        <f t="array" ref="M3748">IF(AND(G3748&lt;&gt;0,G3748&lt;&gt;""),IF(E3748="","",IF(ISNUMBER(MATCH(SUBSTITUTE(E3748," ",""),SUBSTITUTE('Look Up Values'!$I$2:$I$10," ",""),0)),"","State error")),"")</f>
        <v/>
      </c>
      <c r="N3748" s="242" t="str" cm="1">
        <f t="array" ref="N3748">IF(AND(G3748&lt;&gt;0,G3748&lt;&gt;""),IF(F3748="","",IF(ISNUMBER(MATCH(SUBSTITUTE(F3748," ",""),SUBSTITUTE('Look Up Values'!$W$2:$W$30," ",""),0)),"","D&amp;R error")),"")</f>
        <v/>
      </c>
      <c r="O3748" s="256" t="str">
        <f t="shared" si="117"/>
        <v/>
      </c>
    </row>
    <row r="3749" spans="1:15" ht="15.75">
      <c r="A3749" s="250">
        <v>3742</v>
      </c>
      <c r="B3749" s="208"/>
      <c r="C3749" s="49"/>
      <c r="D3749" s="50"/>
      <c r="E3749" s="50"/>
      <c r="F3749" s="50"/>
      <c r="G3749" s="209"/>
      <c r="H3749" s="48"/>
      <c r="I3749" s="457" t="str">
        <f t="shared" si="116"/>
        <v/>
      </c>
      <c r="J3749" s="241" cm="1">
        <f t="array" ref="J3749">SUMPRODUCT(--(K3749:N3749&lt;&gt;"")) + IF(TRIM(O3749)="",0,LEN(O3749)-LEN(SUBSTITUTE(O3749,",",""))+1)</f>
        <v>0</v>
      </c>
      <c r="K3749" s="242" t="str">
        <f>IF(AND(G3749&lt;&gt;0,G3749&lt;&gt;""),IF(B3749="","",IF(ISNUMBER(MATCH(B3749,'Look Up Values'!$B$2:$B$500,0)),"","Dest. error")),"")</f>
        <v/>
      </c>
      <c r="L3749" s="242" t="str">
        <f>IF(AND(G3749&lt;&gt;0,G3749&lt;&gt;""),IF(C3749="","",IF(AND(ISNUMBER(--LEFT(C3749,FIND(" ",C3749&amp;" ")-1)),OR(LEN(LEFT(C3749,FIND(" ",C3749&amp;" ")-1))=6,LEN(LEFT(C3749,FIND(" ",C3749&amp;" ")-1))=7),OR(ISNUMBER(MATCH(LEFT(C3749,FIND(" ",C3749&amp;" ")-1),'Look Up Values'!$G$2:$G$1000,0)),ISNUMBER(MATCH(LEFT(C3749,FIND(" ",C3749&amp;" ")-1),'Look Up Values'!$AE$2:$AE$2000,0)))),"","EWC error")),"")</f>
        <v/>
      </c>
      <c r="M3749" s="242" t="str" cm="1">
        <f t="array" ref="M3749">IF(AND(G3749&lt;&gt;0,G3749&lt;&gt;""),IF(E3749="","",IF(ISNUMBER(MATCH(SUBSTITUTE(E3749," ",""),SUBSTITUTE('Look Up Values'!$I$2:$I$10," ",""),0)),"","State error")),"")</f>
        <v/>
      </c>
      <c r="N3749" s="242" t="str" cm="1">
        <f t="array" ref="N3749">IF(AND(G3749&lt;&gt;0,G3749&lt;&gt;""),IF(F3749="","",IF(ISNUMBER(MATCH(SUBSTITUTE(F3749," ",""),SUBSTITUTE('Look Up Values'!$W$2:$W$30," ",""),0)),"","D&amp;R error")),"")</f>
        <v/>
      </c>
      <c r="O3749" s="256" t="str">
        <f t="shared" si="117"/>
        <v/>
      </c>
    </row>
    <row r="3750" spans="1:15" ht="15.75">
      <c r="A3750" s="250">
        <v>3743</v>
      </c>
      <c r="B3750" s="208"/>
      <c r="C3750" s="49"/>
      <c r="D3750" s="50"/>
      <c r="E3750" s="50"/>
      <c r="F3750" s="50"/>
      <c r="G3750" s="209"/>
      <c r="H3750" s="48"/>
      <c r="I3750" s="457" t="str">
        <f t="shared" si="116"/>
        <v/>
      </c>
      <c r="J3750" s="241" cm="1">
        <f t="array" ref="J3750">SUMPRODUCT(--(K3750:N3750&lt;&gt;"")) + IF(TRIM(O3750)="",0,LEN(O3750)-LEN(SUBSTITUTE(O3750,",",""))+1)</f>
        <v>0</v>
      </c>
      <c r="K3750" s="242" t="str">
        <f>IF(AND(G3750&lt;&gt;0,G3750&lt;&gt;""),IF(B3750="","",IF(ISNUMBER(MATCH(B3750,'Look Up Values'!$B$2:$B$500,0)),"","Dest. error")),"")</f>
        <v/>
      </c>
      <c r="L3750" s="242" t="str">
        <f>IF(AND(G3750&lt;&gt;0,G3750&lt;&gt;""),IF(C3750="","",IF(AND(ISNUMBER(--LEFT(C3750,FIND(" ",C3750&amp;" ")-1)),OR(LEN(LEFT(C3750,FIND(" ",C3750&amp;" ")-1))=6,LEN(LEFT(C3750,FIND(" ",C3750&amp;" ")-1))=7),OR(ISNUMBER(MATCH(LEFT(C3750,FIND(" ",C3750&amp;" ")-1),'Look Up Values'!$G$2:$G$1000,0)),ISNUMBER(MATCH(LEFT(C3750,FIND(" ",C3750&amp;" ")-1),'Look Up Values'!$AE$2:$AE$2000,0)))),"","EWC error")),"")</f>
        <v/>
      </c>
      <c r="M3750" s="242" t="str" cm="1">
        <f t="array" ref="M3750">IF(AND(G3750&lt;&gt;0,G3750&lt;&gt;""),IF(E3750="","",IF(ISNUMBER(MATCH(SUBSTITUTE(E3750," ",""),SUBSTITUTE('Look Up Values'!$I$2:$I$10," ",""),0)),"","State error")),"")</f>
        <v/>
      </c>
      <c r="N3750" s="242" t="str" cm="1">
        <f t="array" ref="N3750">IF(AND(G3750&lt;&gt;0,G3750&lt;&gt;""),IF(F3750="","",IF(ISNUMBER(MATCH(SUBSTITUTE(F3750," ",""),SUBSTITUTE('Look Up Values'!$W$2:$W$30," ",""),0)),"","D&amp;R error")),"")</f>
        <v/>
      </c>
      <c r="O3750" s="256" t="str">
        <f t="shared" si="117"/>
        <v/>
      </c>
    </row>
    <row r="3751" spans="1:15" ht="15.75">
      <c r="A3751" s="250">
        <v>3744</v>
      </c>
      <c r="B3751" s="208"/>
      <c r="C3751" s="49"/>
      <c r="D3751" s="50"/>
      <c r="E3751" s="50"/>
      <c r="F3751" s="50"/>
      <c r="G3751" s="209"/>
      <c r="H3751" s="48"/>
      <c r="I3751" s="457" t="str">
        <f t="shared" si="116"/>
        <v/>
      </c>
      <c r="J3751" s="241" cm="1">
        <f t="array" ref="J3751">SUMPRODUCT(--(K3751:N3751&lt;&gt;"")) + IF(TRIM(O3751)="",0,LEN(O3751)-LEN(SUBSTITUTE(O3751,",",""))+1)</f>
        <v>0</v>
      </c>
      <c r="K3751" s="242" t="str">
        <f>IF(AND(G3751&lt;&gt;0,G3751&lt;&gt;""),IF(B3751="","",IF(ISNUMBER(MATCH(B3751,'Look Up Values'!$B$2:$B$500,0)),"","Dest. error")),"")</f>
        <v/>
      </c>
      <c r="L3751" s="242" t="str">
        <f>IF(AND(G3751&lt;&gt;0,G3751&lt;&gt;""),IF(C3751="","",IF(AND(ISNUMBER(--LEFT(C3751,FIND(" ",C3751&amp;" ")-1)),OR(LEN(LEFT(C3751,FIND(" ",C3751&amp;" ")-1))=6,LEN(LEFT(C3751,FIND(" ",C3751&amp;" ")-1))=7),OR(ISNUMBER(MATCH(LEFT(C3751,FIND(" ",C3751&amp;" ")-1),'Look Up Values'!$G$2:$G$1000,0)),ISNUMBER(MATCH(LEFT(C3751,FIND(" ",C3751&amp;" ")-1),'Look Up Values'!$AE$2:$AE$2000,0)))),"","EWC error")),"")</f>
        <v/>
      </c>
      <c r="M3751" s="242" t="str" cm="1">
        <f t="array" ref="M3751">IF(AND(G3751&lt;&gt;0,G3751&lt;&gt;""),IF(E3751="","",IF(ISNUMBER(MATCH(SUBSTITUTE(E3751," ",""),SUBSTITUTE('Look Up Values'!$I$2:$I$10," ",""),0)),"","State error")),"")</f>
        <v/>
      </c>
      <c r="N3751" s="242" t="str" cm="1">
        <f t="array" ref="N3751">IF(AND(G3751&lt;&gt;0,G3751&lt;&gt;""),IF(F3751="","",IF(ISNUMBER(MATCH(SUBSTITUTE(F3751," ",""),SUBSTITUTE('Look Up Values'!$W$2:$W$30," ",""),0)),"","D&amp;R error")),"")</f>
        <v/>
      </c>
      <c r="O3751" s="256" t="str">
        <f t="shared" si="117"/>
        <v/>
      </c>
    </row>
    <row r="3752" spans="1:15" ht="15.75">
      <c r="A3752" s="250">
        <v>3745</v>
      </c>
      <c r="B3752" s="208"/>
      <c r="C3752" s="49"/>
      <c r="D3752" s="50"/>
      <c r="E3752" s="50"/>
      <c r="F3752" s="50"/>
      <c r="G3752" s="209"/>
      <c r="H3752" s="48"/>
      <c r="I3752" s="457" t="str">
        <f t="shared" si="116"/>
        <v/>
      </c>
      <c r="J3752" s="241" cm="1">
        <f t="array" ref="J3752">SUMPRODUCT(--(K3752:N3752&lt;&gt;"")) + IF(TRIM(O3752)="",0,LEN(O3752)-LEN(SUBSTITUTE(O3752,",",""))+1)</f>
        <v>0</v>
      </c>
      <c r="K3752" s="242" t="str">
        <f>IF(AND(G3752&lt;&gt;0,G3752&lt;&gt;""),IF(B3752="","",IF(ISNUMBER(MATCH(B3752,'Look Up Values'!$B$2:$B$500,0)),"","Dest. error")),"")</f>
        <v/>
      </c>
      <c r="L3752" s="242" t="str">
        <f>IF(AND(G3752&lt;&gt;0,G3752&lt;&gt;""),IF(C3752="","",IF(AND(ISNUMBER(--LEFT(C3752,FIND(" ",C3752&amp;" ")-1)),OR(LEN(LEFT(C3752,FIND(" ",C3752&amp;" ")-1))=6,LEN(LEFT(C3752,FIND(" ",C3752&amp;" ")-1))=7),OR(ISNUMBER(MATCH(LEFT(C3752,FIND(" ",C3752&amp;" ")-1),'Look Up Values'!$G$2:$G$1000,0)),ISNUMBER(MATCH(LEFT(C3752,FIND(" ",C3752&amp;" ")-1),'Look Up Values'!$AE$2:$AE$2000,0)))),"","EWC error")),"")</f>
        <v/>
      </c>
      <c r="M3752" s="242" t="str" cm="1">
        <f t="array" ref="M3752">IF(AND(G3752&lt;&gt;0,G3752&lt;&gt;""),IF(E3752="","",IF(ISNUMBER(MATCH(SUBSTITUTE(E3752," ",""),SUBSTITUTE('Look Up Values'!$I$2:$I$10," ",""),0)),"","State error")),"")</f>
        <v/>
      </c>
      <c r="N3752" s="242" t="str" cm="1">
        <f t="array" ref="N3752">IF(AND(G3752&lt;&gt;0,G3752&lt;&gt;""),IF(F3752="","",IF(ISNUMBER(MATCH(SUBSTITUTE(F3752," ",""),SUBSTITUTE('Look Up Values'!$W$2:$W$30," ",""),0)),"","D&amp;R error")),"")</f>
        <v/>
      </c>
      <c r="O3752" s="256" t="str">
        <f t="shared" si="117"/>
        <v/>
      </c>
    </row>
    <row r="3753" spans="1:15" ht="15.75">
      <c r="A3753" s="250">
        <v>3746</v>
      </c>
      <c r="B3753" s="208"/>
      <c r="C3753" s="49"/>
      <c r="D3753" s="50"/>
      <c r="E3753" s="50"/>
      <c r="F3753" s="50"/>
      <c r="G3753" s="209"/>
      <c r="H3753" s="48"/>
      <c r="I3753" s="457" t="str">
        <f t="shared" si="116"/>
        <v/>
      </c>
      <c r="J3753" s="241" cm="1">
        <f t="array" ref="J3753">SUMPRODUCT(--(K3753:N3753&lt;&gt;"")) + IF(TRIM(O3753)="",0,LEN(O3753)-LEN(SUBSTITUTE(O3753,",",""))+1)</f>
        <v>0</v>
      </c>
      <c r="K3753" s="242" t="str">
        <f>IF(AND(G3753&lt;&gt;0,G3753&lt;&gt;""),IF(B3753="","",IF(ISNUMBER(MATCH(B3753,'Look Up Values'!$B$2:$B$500,0)),"","Dest. error")),"")</f>
        <v/>
      </c>
      <c r="L3753" s="242" t="str">
        <f>IF(AND(G3753&lt;&gt;0,G3753&lt;&gt;""),IF(C3753="","",IF(AND(ISNUMBER(--LEFT(C3753,FIND(" ",C3753&amp;" ")-1)),OR(LEN(LEFT(C3753,FIND(" ",C3753&amp;" ")-1))=6,LEN(LEFT(C3753,FIND(" ",C3753&amp;" ")-1))=7),OR(ISNUMBER(MATCH(LEFT(C3753,FIND(" ",C3753&amp;" ")-1),'Look Up Values'!$G$2:$G$1000,0)),ISNUMBER(MATCH(LEFT(C3753,FIND(" ",C3753&amp;" ")-1),'Look Up Values'!$AE$2:$AE$2000,0)))),"","EWC error")),"")</f>
        <v/>
      </c>
      <c r="M3753" s="242" t="str" cm="1">
        <f t="array" ref="M3753">IF(AND(G3753&lt;&gt;0,G3753&lt;&gt;""),IF(E3753="","",IF(ISNUMBER(MATCH(SUBSTITUTE(E3753," ",""),SUBSTITUTE('Look Up Values'!$I$2:$I$10," ",""),0)),"","State error")),"")</f>
        <v/>
      </c>
      <c r="N3753" s="242" t="str" cm="1">
        <f t="array" ref="N3753">IF(AND(G3753&lt;&gt;0,G3753&lt;&gt;""),IF(F3753="","",IF(ISNUMBER(MATCH(SUBSTITUTE(F3753," ",""),SUBSTITUTE('Look Up Values'!$W$2:$W$30," ",""),0)),"","D&amp;R error")),"")</f>
        <v/>
      </c>
      <c r="O3753" s="256" t="str">
        <f t="shared" si="117"/>
        <v/>
      </c>
    </row>
    <row r="3754" spans="1:15" ht="15.75">
      <c r="A3754" s="250">
        <v>3747</v>
      </c>
      <c r="B3754" s="208"/>
      <c r="C3754" s="49"/>
      <c r="D3754" s="50"/>
      <c r="E3754" s="50"/>
      <c r="F3754" s="50"/>
      <c r="G3754" s="209"/>
      <c r="H3754" s="48"/>
      <c r="I3754" s="457" t="str">
        <f t="shared" si="116"/>
        <v/>
      </c>
      <c r="J3754" s="241" cm="1">
        <f t="array" ref="J3754">SUMPRODUCT(--(K3754:N3754&lt;&gt;"")) + IF(TRIM(O3754)="",0,LEN(O3754)-LEN(SUBSTITUTE(O3754,",",""))+1)</f>
        <v>0</v>
      </c>
      <c r="K3754" s="242" t="str">
        <f>IF(AND(G3754&lt;&gt;0,G3754&lt;&gt;""),IF(B3754="","",IF(ISNUMBER(MATCH(B3754,'Look Up Values'!$B$2:$B$500,0)),"","Dest. error")),"")</f>
        <v/>
      </c>
      <c r="L3754" s="242" t="str">
        <f>IF(AND(G3754&lt;&gt;0,G3754&lt;&gt;""),IF(C3754="","",IF(AND(ISNUMBER(--LEFT(C3754,FIND(" ",C3754&amp;" ")-1)),OR(LEN(LEFT(C3754,FIND(" ",C3754&amp;" ")-1))=6,LEN(LEFT(C3754,FIND(" ",C3754&amp;" ")-1))=7),OR(ISNUMBER(MATCH(LEFT(C3754,FIND(" ",C3754&amp;" ")-1),'Look Up Values'!$G$2:$G$1000,0)),ISNUMBER(MATCH(LEFT(C3754,FIND(" ",C3754&amp;" ")-1),'Look Up Values'!$AE$2:$AE$2000,0)))),"","EWC error")),"")</f>
        <v/>
      </c>
      <c r="M3754" s="242" t="str" cm="1">
        <f t="array" ref="M3754">IF(AND(G3754&lt;&gt;0,G3754&lt;&gt;""),IF(E3754="","",IF(ISNUMBER(MATCH(SUBSTITUTE(E3754," ",""),SUBSTITUTE('Look Up Values'!$I$2:$I$10," ",""),0)),"","State error")),"")</f>
        <v/>
      </c>
      <c r="N3754" s="242" t="str" cm="1">
        <f t="array" ref="N3754">IF(AND(G3754&lt;&gt;0,G3754&lt;&gt;""),IF(F3754="","",IF(ISNUMBER(MATCH(SUBSTITUTE(F3754," ",""),SUBSTITUTE('Look Up Values'!$W$2:$W$30," ",""),0)),"","D&amp;R error")),"")</f>
        <v/>
      </c>
      <c r="O3754" s="256" t="str">
        <f t="shared" si="117"/>
        <v/>
      </c>
    </row>
    <row r="3755" spans="1:15" ht="15.75">
      <c r="A3755" s="250">
        <v>3748</v>
      </c>
      <c r="B3755" s="208"/>
      <c r="C3755" s="49"/>
      <c r="D3755" s="50"/>
      <c r="E3755" s="50"/>
      <c r="F3755" s="50"/>
      <c r="G3755" s="209"/>
      <c r="H3755" s="48"/>
      <c r="I3755" s="457" t="str">
        <f t="shared" si="116"/>
        <v/>
      </c>
      <c r="J3755" s="241" cm="1">
        <f t="array" ref="J3755">SUMPRODUCT(--(K3755:N3755&lt;&gt;"")) + IF(TRIM(O3755)="",0,LEN(O3755)-LEN(SUBSTITUTE(O3755,",",""))+1)</f>
        <v>0</v>
      </c>
      <c r="K3755" s="242" t="str">
        <f>IF(AND(G3755&lt;&gt;0,G3755&lt;&gt;""),IF(B3755="","",IF(ISNUMBER(MATCH(B3755,'Look Up Values'!$B$2:$B$500,0)),"","Dest. error")),"")</f>
        <v/>
      </c>
      <c r="L3755" s="242" t="str">
        <f>IF(AND(G3755&lt;&gt;0,G3755&lt;&gt;""),IF(C3755="","",IF(AND(ISNUMBER(--LEFT(C3755,FIND(" ",C3755&amp;" ")-1)),OR(LEN(LEFT(C3755,FIND(" ",C3755&amp;" ")-1))=6,LEN(LEFT(C3755,FIND(" ",C3755&amp;" ")-1))=7),OR(ISNUMBER(MATCH(LEFT(C3755,FIND(" ",C3755&amp;" ")-1),'Look Up Values'!$G$2:$G$1000,0)),ISNUMBER(MATCH(LEFT(C3755,FIND(" ",C3755&amp;" ")-1),'Look Up Values'!$AE$2:$AE$2000,0)))),"","EWC error")),"")</f>
        <v/>
      </c>
      <c r="M3755" s="242" t="str" cm="1">
        <f t="array" ref="M3755">IF(AND(G3755&lt;&gt;0,G3755&lt;&gt;""),IF(E3755="","",IF(ISNUMBER(MATCH(SUBSTITUTE(E3755," ",""),SUBSTITUTE('Look Up Values'!$I$2:$I$10," ",""),0)),"","State error")),"")</f>
        <v/>
      </c>
      <c r="N3755" s="242" t="str" cm="1">
        <f t="array" ref="N3755">IF(AND(G3755&lt;&gt;0,G3755&lt;&gt;""),IF(F3755="","",IF(ISNUMBER(MATCH(SUBSTITUTE(F3755," ",""),SUBSTITUTE('Look Up Values'!$W$2:$W$30," ",""),0)),"","D&amp;R error")),"")</f>
        <v/>
      </c>
      <c r="O3755" s="256" t="str">
        <f t="shared" si="117"/>
        <v/>
      </c>
    </row>
    <row r="3756" spans="1:15" ht="15.75">
      <c r="A3756" s="250">
        <v>3749</v>
      </c>
      <c r="B3756" s="208"/>
      <c r="C3756" s="49"/>
      <c r="D3756" s="50"/>
      <c r="E3756" s="50"/>
      <c r="F3756" s="50"/>
      <c r="G3756" s="209"/>
      <c r="H3756" s="48"/>
      <c r="I3756" s="457" t="str">
        <f t="shared" si="116"/>
        <v/>
      </c>
      <c r="J3756" s="241" cm="1">
        <f t="array" ref="J3756">SUMPRODUCT(--(K3756:N3756&lt;&gt;"")) + IF(TRIM(O3756)="",0,LEN(O3756)-LEN(SUBSTITUTE(O3756,",",""))+1)</f>
        <v>0</v>
      </c>
      <c r="K3756" s="242" t="str">
        <f>IF(AND(G3756&lt;&gt;0,G3756&lt;&gt;""),IF(B3756="","",IF(ISNUMBER(MATCH(B3756,'Look Up Values'!$B$2:$B$500,0)),"","Dest. error")),"")</f>
        <v/>
      </c>
      <c r="L3756" s="242" t="str">
        <f>IF(AND(G3756&lt;&gt;0,G3756&lt;&gt;""),IF(C3756="","",IF(AND(ISNUMBER(--LEFT(C3756,FIND(" ",C3756&amp;" ")-1)),OR(LEN(LEFT(C3756,FIND(" ",C3756&amp;" ")-1))=6,LEN(LEFT(C3756,FIND(" ",C3756&amp;" ")-1))=7),OR(ISNUMBER(MATCH(LEFT(C3756,FIND(" ",C3756&amp;" ")-1),'Look Up Values'!$G$2:$G$1000,0)),ISNUMBER(MATCH(LEFT(C3756,FIND(" ",C3756&amp;" ")-1),'Look Up Values'!$AE$2:$AE$2000,0)))),"","EWC error")),"")</f>
        <v/>
      </c>
      <c r="M3756" s="242" t="str" cm="1">
        <f t="array" ref="M3756">IF(AND(G3756&lt;&gt;0,G3756&lt;&gt;""),IF(E3756="","",IF(ISNUMBER(MATCH(SUBSTITUTE(E3756," ",""),SUBSTITUTE('Look Up Values'!$I$2:$I$10," ",""),0)),"","State error")),"")</f>
        <v/>
      </c>
      <c r="N3756" s="242" t="str" cm="1">
        <f t="array" ref="N3756">IF(AND(G3756&lt;&gt;0,G3756&lt;&gt;""),IF(F3756="","",IF(ISNUMBER(MATCH(SUBSTITUTE(F3756," ",""),SUBSTITUTE('Look Up Values'!$W$2:$W$30," ",""),0)),"","D&amp;R error")),"")</f>
        <v/>
      </c>
      <c r="O3756" s="256" t="str">
        <f t="shared" si="117"/>
        <v/>
      </c>
    </row>
    <row r="3757" spans="1:15" ht="15.75">
      <c r="A3757" s="250">
        <v>3750</v>
      </c>
      <c r="B3757" s="208"/>
      <c r="C3757" s="49"/>
      <c r="D3757" s="50"/>
      <c r="E3757" s="50"/>
      <c r="F3757" s="50"/>
      <c r="G3757" s="209"/>
      <c r="H3757" s="48"/>
      <c r="I3757" s="457" t="str">
        <f t="shared" si="116"/>
        <v/>
      </c>
      <c r="J3757" s="241" cm="1">
        <f t="array" ref="J3757">SUMPRODUCT(--(K3757:N3757&lt;&gt;"")) + IF(TRIM(O3757)="",0,LEN(O3757)-LEN(SUBSTITUTE(O3757,",",""))+1)</f>
        <v>0</v>
      </c>
      <c r="K3757" s="242" t="str">
        <f>IF(AND(G3757&lt;&gt;0,G3757&lt;&gt;""),IF(B3757="","",IF(ISNUMBER(MATCH(B3757,'Look Up Values'!$B$2:$B$500,0)),"","Dest. error")),"")</f>
        <v/>
      </c>
      <c r="L3757" s="242" t="str">
        <f>IF(AND(G3757&lt;&gt;0,G3757&lt;&gt;""),IF(C3757="","",IF(AND(ISNUMBER(--LEFT(C3757,FIND(" ",C3757&amp;" ")-1)),OR(LEN(LEFT(C3757,FIND(" ",C3757&amp;" ")-1))=6,LEN(LEFT(C3757,FIND(" ",C3757&amp;" ")-1))=7),OR(ISNUMBER(MATCH(LEFT(C3757,FIND(" ",C3757&amp;" ")-1),'Look Up Values'!$G$2:$G$1000,0)),ISNUMBER(MATCH(LEFT(C3757,FIND(" ",C3757&amp;" ")-1),'Look Up Values'!$AE$2:$AE$2000,0)))),"","EWC error")),"")</f>
        <v/>
      </c>
      <c r="M3757" s="242" t="str" cm="1">
        <f t="array" ref="M3757">IF(AND(G3757&lt;&gt;0,G3757&lt;&gt;""),IF(E3757="","",IF(ISNUMBER(MATCH(SUBSTITUTE(E3757," ",""),SUBSTITUTE('Look Up Values'!$I$2:$I$10," ",""),0)),"","State error")),"")</f>
        <v/>
      </c>
      <c r="N3757" s="242" t="str" cm="1">
        <f t="array" ref="N3757">IF(AND(G3757&lt;&gt;0,G3757&lt;&gt;""),IF(F3757="","",IF(ISNUMBER(MATCH(SUBSTITUTE(F3757," ",""),SUBSTITUTE('Look Up Values'!$W$2:$W$30," ",""),0)),"","D&amp;R error")),"")</f>
        <v/>
      </c>
      <c r="O3757" s="256" t="str">
        <f t="shared" si="117"/>
        <v/>
      </c>
    </row>
    <row r="3758" spans="1:15" ht="15.75">
      <c r="A3758" s="250">
        <v>3751</v>
      </c>
      <c r="B3758" s="208"/>
      <c r="C3758" s="49"/>
      <c r="D3758" s="50"/>
      <c r="E3758" s="50"/>
      <c r="F3758" s="50"/>
      <c r="G3758" s="209"/>
      <c r="H3758" s="48"/>
      <c r="I3758" s="457" t="str">
        <f t="shared" si="116"/>
        <v/>
      </c>
      <c r="J3758" s="241" cm="1">
        <f t="array" ref="J3758">SUMPRODUCT(--(K3758:N3758&lt;&gt;"")) + IF(TRIM(O3758)="",0,LEN(O3758)-LEN(SUBSTITUTE(O3758,",",""))+1)</f>
        <v>0</v>
      </c>
      <c r="K3758" s="242" t="str">
        <f>IF(AND(G3758&lt;&gt;0,G3758&lt;&gt;""),IF(B3758="","",IF(ISNUMBER(MATCH(B3758,'Look Up Values'!$B$2:$B$500,0)),"","Dest. error")),"")</f>
        <v/>
      </c>
      <c r="L3758" s="242" t="str">
        <f>IF(AND(G3758&lt;&gt;0,G3758&lt;&gt;""),IF(C3758="","",IF(AND(ISNUMBER(--LEFT(C3758,FIND(" ",C3758&amp;" ")-1)),OR(LEN(LEFT(C3758,FIND(" ",C3758&amp;" ")-1))=6,LEN(LEFT(C3758,FIND(" ",C3758&amp;" ")-1))=7),OR(ISNUMBER(MATCH(LEFT(C3758,FIND(" ",C3758&amp;" ")-1),'Look Up Values'!$G$2:$G$1000,0)),ISNUMBER(MATCH(LEFT(C3758,FIND(" ",C3758&amp;" ")-1),'Look Up Values'!$AE$2:$AE$2000,0)))),"","EWC error")),"")</f>
        <v/>
      </c>
      <c r="M3758" s="242" t="str" cm="1">
        <f t="array" ref="M3758">IF(AND(G3758&lt;&gt;0,G3758&lt;&gt;""),IF(E3758="","",IF(ISNUMBER(MATCH(SUBSTITUTE(E3758," ",""),SUBSTITUTE('Look Up Values'!$I$2:$I$10," ",""),0)),"","State error")),"")</f>
        <v/>
      </c>
      <c r="N3758" s="242" t="str" cm="1">
        <f t="array" ref="N3758">IF(AND(G3758&lt;&gt;0,G3758&lt;&gt;""),IF(F3758="","",IF(ISNUMBER(MATCH(SUBSTITUTE(F3758," ",""),SUBSTITUTE('Look Up Values'!$W$2:$W$30," ",""),0)),"","D&amp;R error")),"")</f>
        <v/>
      </c>
      <c r="O3758" s="256" t="str">
        <f t="shared" si="117"/>
        <v/>
      </c>
    </row>
    <row r="3759" spans="1:15" ht="15.75">
      <c r="A3759" s="250">
        <v>3752</v>
      </c>
      <c r="B3759" s="208"/>
      <c r="C3759" s="49"/>
      <c r="D3759" s="50"/>
      <c r="E3759" s="50"/>
      <c r="F3759" s="50"/>
      <c r="G3759" s="209"/>
      <c r="H3759" s="48"/>
      <c r="I3759" s="457" t="str">
        <f t="shared" si="116"/>
        <v/>
      </c>
      <c r="J3759" s="241" cm="1">
        <f t="array" ref="J3759">SUMPRODUCT(--(K3759:N3759&lt;&gt;"")) + IF(TRIM(O3759)="",0,LEN(O3759)-LEN(SUBSTITUTE(O3759,",",""))+1)</f>
        <v>0</v>
      </c>
      <c r="K3759" s="242" t="str">
        <f>IF(AND(G3759&lt;&gt;0,G3759&lt;&gt;""),IF(B3759="","",IF(ISNUMBER(MATCH(B3759,'Look Up Values'!$B$2:$B$500,0)),"","Dest. error")),"")</f>
        <v/>
      </c>
      <c r="L3759" s="242" t="str">
        <f>IF(AND(G3759&lt;&gt;0,G3759&lt;&gt;""),IF(C3759="","",IF(AND(ISNUMBER(--LEFT(C3759,FIND(" ",C3759&amp;" ")-1)),OR(LEN(LEFT(C3759,FIND(" ",C3759&amp;" ")-1))=6,LEN(LEFT(C3759,FIND(" ",C3759&amp;" ")-1))=7),OR(ISNUMBER(MATCH(LEFT(C3759,FIND(" ",C3759&amp;" ")-1),'Look Up Values'!$G$2:$G$1000,0)),ISNUMBER(MATCH(LEFT(C3759,FIND(" ",C3759&amp;" ")-1),'Look Up Values'!$AE$2:$AE$2000,0)))),"","EWC error")),"")</f>
        <v/>
      </c>
      <c r="M3759" s="242" t="str" cm="1">
        <f t="array" ref="M3759">IF(AND(G3759&lt;&gt;0,G3759&lt;&gt;""),IF(E3759="","",IF(ISNUMBER(MATCH(SUBSTITUTE(E3759," ",""),SUBSTITUTE('Look Up Values'!$I$2:$I$10," ",""),0)),"","State error")),"")</f>
        <v/>
      </c>
      <c r="N3759" s="242" t="str" cm="1">
        <f t="array" ref="N3759">IF(AND(G3759&lt;&gt;0,G3759&lt;&gt;""),IF(F3759="","",IF(ISNUMBER(MATCH(SUBSTITUTE(F3759," ",""),SUBSTITUTE('Look Up Values'!$W$2:$W$30," ",""),0)),"","D&amp;R error")),"")</f>
        <v/>
      </c>
      <c r="O3759" s="256" t="str">
        <f t="shared" si="117"/>
        <v/>
      </c>
    </row>
    <row r="3760" spans="1:15" ht="15.75">
      <c r="A3760" s="250">
        <v>3753</v>
      </c>
      <c r="B3760" s="208"/>
      <c r="C3760" s="49"/>
      <c r="D3760" s="50"/>
      <c r="E3760" s="50"/>
      <c r="F3760" s="50"/>
      <c r="G3760" s="209"/>
      <c r="H3760" s="48"/>
      <c r="I3760" s="457" t="str">
        <f t="shared" si="116"/>
        <v/>
      </c>
      <c r="J3760" s="241" cm="1">
        <f t="array" ref="J3760">SUMPRODUCT(--(K3760:N3760&lt;&gt;"")) + IF(TRIM(O3760)="",0,LEN(O3760)-LEN(SUBSTITUTE(O3760,",",""))+1)</f>
        <v>0</v>
      </c>
      <c r="K3760" s="242" t="str">
        <f>IF(AND(G3760&lt;&gt;0,G3760&lt;&gt;""),IF(B3760="","",IF(ISNUMBER(MATCH(B3760,'Look Up Values'!$B$2:$B$500,0)),"","Dest. error")),"")</f>
        <v/>
      </c>
      <c r="L3760" s="242" t="str">
        <f>IF(AND(G3760&lt;&gt;0,G3760&lt;&gt;""),IF(C3760="","",IF(AND(ISNUMBER(--LEFT(C3760,FIND(" ",C3760&amp;" ")-1)),OR(LEN(LEFT(C3760,FIND(" ",C3760&amp;" ")-1))=6,LEN(LEFT(C3760,FIND(" ",C3760&amp;" ")-1))=7),OR(ISNUMBER(MATCH(LEFT(C3760,FIND(" ",C3760&amp;" ")-1),'Look Up Values'!$G$2:$G$1000,0)),ISNUMBER(MATCH(LEFT(C3760,FIND(" ",C3760&amp;" ")-1),'Look Up Values'!$AE$2:$AE$2000,0)))),"","EWC error")),"")</f>
        <v/>
      </c>
      <c r="M3760" s="242" t="str" cm="1">
        <f t="array" ref="M3760">IF(AND(G3760&lt;&gt;0,G3760&lt;&gt;""),IF(E3760="","",IF(ISNUMBER(MATCH(SUBSTITUTE(E3760," ",""),SUBSTITUTE('Look Up Values'!$I$2:$I$10," ",""),0)),"","State error")),"")</f>
        <v/>
      </c>
      <c r="N3760" s="242" t="str" cm="1">
        <f t="array" ref="N3760">IF(AND(G3760&lt;&gt;0,G3760&lt;&gt;""),IF(F3760="","",IF(ISNUMBER(MATCH(SUBSTITUTE(F3760," ",""),SUBSTITUTE('Look Up Values'!$W$2:$W$30," ",""),0)),"","D&amp;R error")),"")</f>
        <v/>
      </c>
      <c r="O3760" s="256" t="str">
        <f t="shared" si="117"/>
        <v/>
      </c>
    </row>
    <row r="3761" spans="1:15" ht="15.75">
      <c r="A3761" s="250">
        <v>3754</v>
      </c>
      <c r="B3761" s="208"/>
      <c r="C3761" s="49"/>
      <c r="D3761" s="50"/>
      <c r="E3761" s="50"/>
      <c r="F3761" s="50"/>
      <c r="G3761" s="209"/>
      <c r="H3761" s="48"/>
      <c r="I3761" s="457" t="str">
        <f t="shared" si="116"/>
        <v/>
      </c>
      <c r="J3761" s="241" cm="1">
        <f t="array" ref="J3761">SUMPRODUCT(--(K3761:N3761&lt;&gt;"")) + IF(TRIM(O3761)="",0,LEN(O3761)-LEN(SUBSTITUTE(O3761,",",""))+1)</f>
        <v>0</v>
      </c>
      <c r="K3761" s="242" t="str">
        <f>IF(AND(G3761&lt;&gt;0,G3761&lt;&gt;""),IF(B3761="","",IF(ISNUMBER(MATCH(B3761,'Look Up Values'!$B$2:$B$500,0)),"","Dest. error")),"")</f>
        <v/>
      </c>
      <c r="L3761" s="242" t="str">
        <f>IF(AND(G3761&lt;&gt;0,G3761&lt;&gt;""),IF(C3761="","",IF(AND(ISNUMBER(--LEFT(C3761,FIND(" ",C3761&amp;" ")-1)),OR(LEN(LEFT(C3761,FIND(" ",C3761&amp;" ")-1))=6,LEN(LEFT(C3761,FIND(" ",C3761&amp;" ")-1))=7),OR(ISNUMBER(MATCH(LEFT(C3761,FIND(" ",C3761&amp;" ")-1),'Look Up Values'!$G$2:$G$1000,0)),ISNUMBER(MATCH(LEFT(C3761,FIND(" ",C3761&amp;" ")-1),'Look Up Values'!$AE$2:$AE$2000,0)))),"","EWC error")),"")</f>
        <v/>
      </c>
      <c r="M3761" s="242" t="str" cm="1">
        <f t="array" ref="M3761">IF(AND(G3761&lt;&gt;0,G3761&lt;&gt;""),IF(E3761="","",IF(ISNUMBER(MATCH(SUBSTITUTE(E3761," ",""),SUBSTITUTE('Look Up Values'!$I$2:$I$10," ",""),0)),"","State error")),"")</f>
        <v/>
      </c>
      <c r="N3761" s="242" t="str" cm="1">
        <f t="array" ref="N3761">IF(AND(G3761&lt;&gt;0,G3761&lt;&gt;""),IF(F3761="","",IF(ISNUMBER(MATCH(SUBSTITUTE(F3761," ",""),SUBSTITUTE('Look Up Values'!$W$2:$W$30," ",""),0)),"","D&amp;R error")),"")</f>
        <v/>
      </c>
      <c r="O3761" s="256" t="str">
        <f t="shared" si="117"/>
        <v/>
      </c>
    </row>
    <row r="3762" spans="1:15" ht="15.75">
      <c r="A3762" s="250">
        <v>3755</v>
      </c>
      <c r="B3762" s="208"/>
      <c r="C3762" s="49"/>
      <c r="D3762" s="50"/>
      <c r="E3762" s="50"/>
      <c r="F3762" s="50"/>
      <c r="G3762" s="209"/>
      <c r="H3762" s="48"/>
      <c r="I3762" s="457" t="str">
        <f t="shared" si="116"/>
        <v/>
      </c>
      <c r="J3762" s="241" cm="1">
        <f t="array" ref="J3762">SUMPRODUCT(--(K3762:N3762&lt;&gt;"")) + IF(TRIM(O3762)="",0,LEN(O3762)-LEN(SUBSTITUTE(O3762,",",""))+1)</f>
        <v>0</v>
      </c>
      <c r="K3762" s="242" t="str">
        <f>IF(AND(G3762&lt;&gt;0,G3762&lt;&gt;""),IF(B3762="","",IF(ISNUMBER(MATCH(B3762,'Look Up Values'!$B$2:$B$500,0)),"","Dest. error")),"")</f>
        <v/>
      </c>
      <c r="L3762" s="242" t="str">
        <f>IF(AND(G3762&lt;&gt;0,G3762&lt;&gt;""),IF(C3762="","",IF(AND(ISNUMBER(--LEFT(C3762,FIND(" ",C3762&amp;" ")-1)),OR(LEN(LEFT(C3762,FIND(" ",C3762&amp;" ")-1))=6,LEN(LEFT(C3762,FIND(" ",C3762&amp;" ")-1))=7),OR(ISNUMBER(MATCH(LEFT(C3762,FIND(" ",C3762&amp;" ")-1),'Look Up Values'!$G$2:$G$1000,0)),ISNUMBER(MATCH(LEFT(C3762,FIND(" ",C3762&amp;" ")-1),'Look Up Values'!$AE$2:$AE$2000,0)))),"","EWC error")),"")</f>
        <v/>
      </c>
      <c r="M3762" s="242" t="str" cm="1">
        <f t="array" ref="M3762">IF(AND(G3762&lt;&gt;0,G3762&lt;&gt;""),IF(E3762="","",IF(ISNUMBER(MATCH(SUBSTITUTE(E3762," ",""),SUBSTITUTE('Look Up Values'!$I$2:$I$10," ",""),0)),"","State error")),"")</f>
        <v/>
      </c>
      <c r="N3762" s="242" t="str" cm="1">
        <f t="array" ref="N3762">IF(AND(G3762&lt;&gt;0,G3762&lt;&gt;""),IF(F3762="","",IF(ISNUMBER(MATCH(SUBSTITUTE(F3762," ",""),SUBSTITUTE('Look Up Values'!$W$2:$W$30," ",""),0)),"","D&amp;R error")),"")</f>
        <v/>
      </c>
      <c r="O3762" s="256" t="str">
        <f t="shared" si="117"/>
        <v/>
      </c>
    </row>
    <row r="3763" spans="1:15" ht="15.75">
      <c r="A3763" s="250">
        <v>3756</v>
      </c>
      <c r="B3763" s="208"/>
      <c r="C3763" s="49"/>
      <c r="D3763" s="50"/>
      <c r="E3763" s="50"/>
      <c r="F3763" s="50"/>
      <c r="G3763" s="209"/>
      <c r="H3763" s="48"/>
      <c r="I3763" s="457" t="str">
        <f t="shared" si="116"/>
        <v/>
      </c>
      <c r="J3763" s="241" cm="1">
        <f t="array" ref="J3763">SUMPRODUCT(--(K3763:N3763&lt;&gt;"")) + IF(TRIM(O3763)="",0,LEN(O3763)-LEN(SUBSTITUTE(O3763,",",""))+1)</f>
        <v>0</v>
      </c>
      <c r="K3763" s="242" t="str">
        <f>IF(AND(G3763&lt;&gt;0,G3763&lt;&gt;""),IF(B3763="","",IF(ISNUMBER(MATCH(B3763,'Look Up Values'!$B$2:$B$500,0)),"","Dest. error")),"")</f>
        <v/>
      </c>
      <c r="L3763" s="242" t="str">
        <f>IF(AND(G3763&lt;&gt;0,G3763&lt;&gt;""),IF(C3763="","",IF(AND(ISNUMBER(--LEFT(C3763,FIND(" ",C3763&amp;" ")-1)),OR(LEN(LEFT(C3763,FIND(" ",C3763&amp;" ")-1))=6,LEN(LEFT(C3763,FIND(" ",C3763&amp;" ")-1))=7),OR(ISNUMBER(MATCH(LEFT(C3763,FIND(" ",C3763&amp;" ")-1),'Look Up Values'!$G$2:$G$1000,0)),ISNUMBER(MATCH(LEFT(C3763,FIND(" ",C3763&amp;" ")-1),'Look Up Values'!$AE$2:$AE$2000,0)))),"","EWC error")),"")</f>
        <v/>
      </c>
      <c r="M3763" s="242" t="str" cm="1">
        <f t="array" ref="M3763">IF(AND(G3763&lt;&gt;0,G3763&lt;&gt;""),IF(E3763="","",IF(ISNUMBER(MATCH(SUBSTITUTE(E3763," ",""),SUBSTITUTE('Look Up Values'!$I$2:$I$10," ",""),0)),"","State error")),"")</f>
        <v/>
      </c>
      <c r="N3763" s="242" t="str" cm="1">
        <f t="array" ref="N3763">IF(AND(G3763&lt;&gt;0,G3763&lt;&gt;""),IF(F3763="","",IF(ISNUMBER(MATCH(SUBSTITUTE(F3763," ",""),SUBSTITUTE('Look Up Values'!$W$2:$W$30," ",""),0)),"","D&amp;R error")),"")</f>
        <v/>
      </c>
      <c r="O3763" s="256" t="str">
        <f t="shared" si="117"/>
        <v/>
      </c>
    </row>
    <row r="3764" spans="1:15" ht="15.75">
      <c r="A3764" s="250">
        <v>3757</v>
      </c>
      <c r="B3764" s="208"/>
      <c r="C3764" s="49"/>
      <c r="D3764" s="50"/>
      <c r="E3764" s="50"/>
      <c r="F3764" s="50"/>
      <c r="G3764" s="209"/>
      <c r="H3764" s="48"/>
      <c r="I3764" s="457" t="str">
        <f t="shared" si="116"/>
        <v/>
      </c>
      <c r="J3764" s="241" cm="1">
        <f t="array" ref="J3764">SUMPRODUCT(--(K3764:N3764&lt;&gt;"")) + IF(TRIM(O3764)="",0,LEN(O3764)-LEN(SUBSTITUTE(O3764,",",""))+1)</f>
        <v>0</v>
      </c>
      <c r="K3764" s="242" t="str">
        <f>IF(AND(G3764&lt;&gt;0,G3764&lt;&gt;""),IF(B3764="","",IF(ISNUMBER(MATCH(B3764,'Look Up Values'!$B$2:$B$500,0)),"","Dest. error")),"")</f>
        <v/>
      </c>
      <c r="L3764" s="242" t="str">
        <f>IF(AND(G3764&lt;&gt;0,G3764&lt;&gt;""),IF(C3764="","",IF(AND(ISNUMBER(--LEFT(C3764,FIND(" ",C3764&amp;" ")-1)),OR(LEN(LEFT(C3764,FIND(" ",C3764&amp;" ")-1))=6,LEN(LEFT(C3764,FIND(" ",C3764&amp;" ")-1))=7),OR(ISNUMBER(MATCH(LEFT(C3764,FIND(" ",C3764&amp;" ")-1),'Look Up Values'!$G$2:$G$1000,0)),ISNUMBER(MATCH(LEFT(C3764,FIND(" ",C3764&amp;" ")-1),'Look Up Values'!$AE$2:$AE$2000,0)))),"","EWC error")),"")</f>
        <v/>
      </c>
      <c r="M3764" s="242" t="str" cm="1">
        <f t="array" ref="M3764">IF(AND(G3764&lt;&gt;0,G3764&lt;&gt;""),IF(E3764="","",IF(ISNUMBER(MATCH(SUBSTITUTE(E3764," ",""),SUBSTITUTE('Look Up Values'!$I$2:$I$10," ",""),0)),"","State error")),"")</f>
        <v/>
      </c>
      <c r="N3764" s="242" t="str" cm="1">
        <f t="array" ref="N3764">IF(AND(G3764&lt;&gt;0,G3764&lt;&gt;""),IF(F3764="","",IF(ISNUMBER(MATCH(SUBSTITUTE(F3764," ",""),SUBSTITUTE('Look Up Values'!$W$2:$W$30," ",""),0)),"","D&amp;R error")),"")</f>
        <v/>
      </c>
      <c r="O3764" s="256" t="str">
        <f t="shared" si="117"/>
        <v/>
      </c>
    </row>
    <row r="3765" spans="1:15" ht="15.75">
      <c r="A3765" s="250">
        <v>3758</v>
      </c>
      <c r="B3765" s="208"/>
      <c r="C3765" s="49"/>
      <c r="D3765" s="50"/>
      <c r="E3765" s="50"/>
      <c r="F3765" s="50"/>
      <c r="G3765" s="209"/>
      <c r="H3765" s="48"/>
      <c r="I3765" s="457" t="str">
        <f t="shared" si="116"/>
        <v/>
      </c>
      <c r="J3765" s="241" cm="1">
        <f t="array" ref="J3765">SUMPRODUCT(--(K3765:N3765&lt;&gt;"")) + IF(TRIM(O3765)="",0,LEN(O3765)-LEN(SUBSTITUTE(O3765,",",""))+1)</f>
        <v>0</v>
      </c>
      <c r="K3765" s="242" t="str">
        <f>IF(AND(G3765&lt;&gt;0,G3765&lt;&gt;""),IF(B3765="","",IF(ISNUMBER(MATCH(B3765,'Look Up Values'!$B$2:$B$500,0)),"","Dest. error")),"")</f>
        <v/>
      </c>
      <c r="L3765" s="242" t="str">
        <f>IF(AND(G3765&lt;&gt;0,G3765&lt;&gt;""),IF(C3765="","",IF(AND(ISNUMBER(--LEFT(C3765,FIND(" ",C3765&amp;" ")-1)),OR(LEN(LEFT(C3765,FIND(" ",C3765&amp;" ")-1))=6,LEN(LEFT(C3765,FIND(" ",C3765&amp;" ")-1))=7),OR(ISNUMBER(MATCH(LEFT(C3765,FIND(" ",C3765&amp;" ")-1),'Look Up Values'!$G$2:$G$1000,0)),ISNUMBER(MATCH(LEFT(C3765,FIND(" ",C3765&amp;" ")-1),'Look Up Values'!$AE$2:$AE$2000,0)))),"","EWC error")),"")</f>
        <v/>
      </c>
      <c r="M3765" s="242" t="str" cm="1">
        <f t="array" ref="M3765">IF(AND(G3765&lt;&gt;0,G3765&lt;&gt;""),IF(E3765="","",IF(ISNUMBER(MATCH(SUBSTITUTE(E3765," ",""),SUBSTITUTE('Look Up Values'!$I$2:$I$10," ",""),0)),"","State error")),"")</f>
        <v/>
      </c>
      <c r="N3765" s="242" t="str" cm="1">
        <f t="array" ref="N3765">IF(AND(G3765&lt;&gt;0,G3765&lt;&gt;""),IF(F3765="","",IF(ISNUMBER(MATCH(SUBSTITUTE(F3765," ",""),SUBSTITUTE('Look Up Values'!$W$2:$W$30," ",""),0)),"","D&amp;R error")),"")</f>
        <v/>
      </c>
      <c r="O3765" s="256" t="str">
        <f t="shared" si="117"/>
        <v/>
      </c>
    </row>
    <row r="3766" spans="1:15" ht="15.75">
      <c r="A3766" s="250">
        <v>3759</v>
      </c>
      <c r="B3766" s="208"/>
      <c r="C3766" s="49"/>
      <c r="D3766" s="50"/>
      <c r="E3766" s="50"/>
      <c r="F3766" s="50"/>
      <c r="G3766" s="209"/>
      <c r="H3766" s="48"/>
      <c r="I3766" s="457" t="str">
        <f t="shared" si="116"/>
        <v/>
      </c>
      <c r="J3766" s="241" cm="1">
        <f t="array" ref="J3766">SUMPRODUCT(--(K3766:N3766&lt;&gt;"")) + IF(TRIM(O3766)="",0,LEN(O3766)-LEN(SUBSTITUTE(O3766,",",""))+1)</f>
        <v>0</v>
      </c>
      <c r="K3766" s="242" t="str">
        <f>IF(AND(G3766&lt;&gt;0,G3766&lt;&gt;""),IF(B3766="","",IF(ISNUMBER(MATCH(B3766,'Look Up Values'!$B$2:$B$500,0)),"","Dest. error")),"")</f>
        <v/>
      </c>
      <c r="L3766" s="242" t="str">
        <f>IF(AND(G3766&lt;&gt;0,G3766&lt;&gt;""),IF(C3766="","",IF(AND(ISNUMBER(--LEFT(C3766,FIND(" ",C3766&amp;" ")-1)),OR(LEN(LEFT(C3766,FIND(" ",C3766&amp;" ")-1))=6,LEN(LEFT(C3766,FIND(" ",C3766&amp;" ")-1))=7),OR(ISNUMBER(MATCH(LEFT(C3766,FIND(" ",C3766&amp;" ")-1),'Look Up Values'!$G$2:$G$1000,0)),ISNUMBER(MATCH(LEFT(C3766,FIND(" ",C3766&amp;" ")-1),'Look Up Values'!$AE$2:$AE$2000,0)))),"","EWC error")),"")</f>
        <v/>
      </c>
      <c r="M3766" s="242" t="str" cm="1">
        <f t="array" ref="M3766">IF(AND(G3766&lt;&gt;0,G3766&lt;&gt;""),IF(E3766="","",IF(ISNUMBER(MATCH(SUBSTITUTE(E3766," ",""),SUBSTITUTE('Look Up Values'!$I$2:$I$10," ",""),0)),"","State error")),"")</f>
        <v/>
      </c>
      <c r="N3766" s="242" t="str" cm="1">
        <f t="array" ref="N3766">IF(AND(G3766&lt;&gt;0,G3766&lt;&gt;""),IF(F3766="","",IF(ISNUMBER(MATCH(SUBSTITUTE(F3766," ",""),SUBSTITUTE('Look Up Values'!$W$2:$W$30," ",""),0)),"","D&amp;R error")),"")</f>
        <v/>
      </c>
      <c r="O3766" s="256" t="str">
        <f t="shared" si="117"/>
        <v/>
      </c>
    </row>
    <row r="3767" spans="1:15" ht="15.75">
      <c r="A3767" s="250">
        <v>3760</v>
      </c>
      <c r="B3767" s="208"/>
      <c r="C3767" s="49"/>
      <c r="D3767" s="50"/>
      <c r="E3767" s="50"/>
      <c r="F3767" s="50"/>
      <c r="G3767" s="209"/>
      <c r="H3767" s="48"/>
      <c r="I3767" s="457" t="str">
        <f t="shared" si="116"/>
        <v/>
      </c>
      <c r="J3767" s="241" cm="1">
        <f t="array" ref="J3767">SUMPRODUCT(--(K3767:N3767&lt;&gt;"")) + IF(TRIM(O3767)="",0,LEN(O3767)-LEN(SUBSTITUTE(O3767,",",""))+1)</f>
        <v>0</v>
      </c>
      <c r="K3767" s="242" t="str">
        <f>IF(AND(G3767&lt;&gt;0,G3767&lt;&gt;""),IF(B3767="","",IF(ISNUMBER(MATCH(B3767,'Look Up Values'!$B$2:$B$500,0)),"","Dest. error")),"")</f>
        <v/>
      </c>
      <c r="L3767" s="242" t="str">
        <f>IF(AND(G3767&lt;&gt;0,G3767&lt;&gt;""),IF(C3767="","",IF(AND(ISNUMBER(--LEFT(C3767,FIND(" ",C3767&amp;" ")-1)),OR(LEN(LEFT(C3767,FIND(" ",C3767&amp;" ")-1))=6,LEN(LEFT(C3767,FIND(" ",C3767&amp;" ")-1))=7),OR(ISNUMBER(MATCH(LEFT(C3767,FIND(" ",C3767&amp;" ")-1),'Look Up Values'!$G$2:$G$1000,0)),ISNUMBER(MATCH(LEFT(C3767,FIND(" ",C3767&amp;" ")-1),'Look Up Values'!$AE$2:$AE$2000,0)))),"","EWC error")),"")</f>
        <v/>
      </c>
      <c r="M3767" s="242" t="str" cm="1">
        <f t="array" ref="M3767">IF(AND(G3767&lt;&gt;0,G3767&lt;&gt;""),IF(E3767="","",IF(ISNUMBER(MATCH(SUBSTITUTE(E3767," ",""),SUBSTITUTE('Look Up Values'!$I$2:$I$10," ",""),0)),"","State error")),"")</f>
        <v/>
      </c>
      <c r="N3767" s="242" t="str" cm="1">
        <f t="array" ref="N3767">IF(AND(G3767&lt;&gt;0,G3767&lt;&gt;""),IF(F3767="","",IF(ISNUMBER(MATCH(SUBSTITUTE(F3767," ",""),SUBSTITUTE('Look Up Values'!$W$2:$W$30," ",""),0)),"","D&amp;R error")),"")</f>
        <v/>
      </c>
      <c r="O3767" s="256" t="str">
        <f t="shared" si="117"/>
        <v/>
      </c>
    </row>
    <row r="3768" spans="1:15" ht="15.75">
      <c r="A3768" s="250">
        <v>3761</v>
      </c>
      <c r="B3768" s="208"/>
      <c r="C3768" s="49"/>
      <c r="D3768" s="50"/>
      <c r="E3768" s="50"/>
      <c r="F3768" s="50"/>
      <c r="G3768" s="209"/>
      <c r="H3768" s="48"/>
      <c r="I3768" s="457" t="str">
        <f t="shared" si="116"/>
        <v/>
      </c>
      <c r="J3768" s="241" cm="1">
        <f t="array" ref="J3768">SUMPRODUCT(--(K3768:N3768&lt;&gt;"")) + IF(TRIM(O3768)="",0,LEN(O3768)-LEN(SUBSTITUTE(O3768,",",""))+1)</f>
        <v>0</v>
      </c>
      <c r="K3768" s="242" t="str">
        <f>IF(AND(G3768&lt;&gt;0,G3768&lt;&gt;""),IF(B3768="","",IF(ISNUMBER(MATCH(B3768,'Look Up Values'!$B$2:$B$500,0)),"","Dest. error")),"")</f>
        <v/>
      </c>
      <c r="L3768" s="242" t="str">
        <f>IF(AND(G3768&lt;&gt;0,G3768&lt;&gt;""),IF(C3768="","",IF(AND(ISNUMBER(--LEFT(C3768,FIND(" ",C3768&amp;" ")-1)),OR(LEN(LEFT(C3768,FIND(" ",C3768&amp;" ")-1))=6,LEN(LEFT(C3768,FIND(" ",C3768&amp;" ")-1))=7),OR(ISNUMBER(MATCH(LEFT(C3768,FIND(" ",C3768&amp;" ")-1),'Look Up Values'!$G$2:$G$1000,0)),ISNUMBER(MATCH(LEFT(C3768,FIND(" ",C3768&amp;" ")-1),'Look Up Values'!$AE$2:$AE$2000,0)))),"","EWC error")),"")</f>
        <v/>
      </c>
      <c r="M3768" s="242" t="str" cm="1">
        <f t="array" ref="M3768">IF(AND(G3768&lt;&gt;0,G3768&lt;&gt;""),IF(E3768="","",IF(ISNUMBER(MATCH(SUBSTITUTE(E3768," ",""),SUBSTITUTE('Look Up Values'!$I$2:$I$10," ",""),0)),"","State error")),"")</f>
        <v/>
      </c>
      <c r="N3768" s="242" t="str" cm="1">
        <f t="array" ref="N3768">IF(AND(G3768&lt;&gt;0,G3768&lt;&gt;""),IF(F3768="","",IF(ISNUMBER(MATCH(SUBSTITUTE(F3768," ",""),SUBSTITUTE('Look Up Values'!$W$2:$W$30," ",""),0)),"","D&amp;R error")),"")</f>
        <v/>
      </c>
      <c r="O3768" s="256" t="str">
        <f t="shared" si="117"/>
        <v/>
      </c>
    </row>
    <row r="3769" spans="1:15" ht="15.75">
      <c r="A3769" s="250">
        <v>3762</v>
      </c>
      <c r="B3769" s="208"/>
      <c r="C3769" s="49"/>
      <c r="D3769" s="50"/>
      <c r="E3769" s="50"/>
      <c r="F3769" s="50"/>
      <c r="G3769" s="209"/>
      <c r="H3769" s="48"/>
      <c r="I3769" s="457" t="str">
        <f t="shared" si="116"/>
        <v/>
      </c>
      <c r="J3769" s="241" cm="1">
        <f t="array" ref="J3769">SUMPRODUCT(--(K3769:N3769&lt;&gt;"")) + IF(TRIM(O3769)="",0,LEN(O3769)-LEN(SUBSTITUTE(O3769,",",""))+1)</f>
        <v>0</v>
      </c>
      <c r="K3769" s="242" t="str">
        <f>IF(AND(G3769&lt;&gt;0,G3769&lt;&gt;""),IF(B3769="","",IF(ISNUMBER(MATCH(B3769,'Look Up Values'!$B$2:$B$500,0)),"","Dest. error")),"")</f>
        <v/>
      </c>
      <c r="L3769" s="242" t="str">
        <f>IF(AND(G3769&lt;&gt;0,G3769&lt;&gt;""),IF(C3769="","",IF(AND(ISNUMBER(--LEFT(C3769,FIND(" ",C3769&amp;" ")-1)),OR(LEN(LEFT(C3769,FIND(" ",C3769&amp;" ")-1))=6,LEN(LEFT(C3769,FIND(" ",C3769&amp;" ")-1))=7),OR(ISNUMBER(MATCH(LEFT(C3769,FIND(" ",C3769&amp;" ")-1),'Look Up Values'!$G$2:$G$1000,0)),ISNUMBER(MATCH(LEFT(C3769,FIND(" ",C3769&amp;" ")-1),'Look Up Values'!$AE$2:$AE$2000,0)))),"","EWC error")),"")</f>
        <v/>
      </c>
      <c r="M3769" s="242" t="str" cm="1">
        <f t="array" ref="M3769">IF(AND(G3769&lt;&gt;0,G3769&lt;&gt;""),IF(E3769="","",IF(ISNUMBER(MATCH(SUBSTITUTE(E3769," ",""),SUBSTITUTE('Look Up Values'!$I$2:$I$10," ",""),0)),"","State error")),"")</f>
        <v/>
      </c>
      <c r="N3769" s="242" t="str" cm="1">
        <f t="array" ref="N3769">IF(AND(G3769&lt;&gt;0,G3769&lt;&gt;""),IF(F3769="","",IF(ISNUMBER(MATCH(SUBSTITUTE(F3769," ",""),SUBSTITUTE('Look Up Values'!$W$2:$W$30," ",""),0)),"","D&amp;R error")),"")</f>
        <v/>
      </c>
      <c r="O3769" s="256" t="str">
        <f t="shared" si="117"/>
        <v/>
      </c>
    </row>
    <row r="3770" spans="1:15" ht="15.75">
      <c r="A3770" s="250">
        <v>3763</v>
      </c>
      <c r="B3770" s="208"/>
      <c r="C3770" s="49"/>
      <c r="D3770" s="50"/>
      <c r="E3770" s="50"/>
      <c r="F3770" s="50"/>
      <c r="G3770" s="209"/>
      <c r="H3770" s="48"/>
      <c r="I3770" s="457" t="str">
        <f t="shared" si="116"/>
        <v/>
      </c>
      <c r="J3770" s="241" cm="1">
        <f t="array" ref="J3770">SUMPRODUCT(--(K3770:N3770&lt;&gt;"")) + IF(TRIM(O3770)="",0,LEN(O3770)-LEN(SUBSTITUTE(O3770,",",""))+1)</f>
        <v>0</v>
      </c>
      <c r="K3770" s="242" t="str">
        <f>IF(AND(G3770&lt;&gt;0,G3770&lt;&gt;""),IF(B3770="","",IF(ISNUMBER(MATCH(B3770,'Look Up Values'!$B$2:$B$500,0)),"","Dest. error")),"")</f>
        <v/>
      </c>
      <c r="L3770" s="242" t="str">
        <f>IF(AND(G3770&lt;&gt;0,G3770&lt;&gt;""),IF(C3770="","",IF(AND(ISNUMBER(--LEFT(C3770,FIND(" ",C3770&amp;" ")-1)),OR(LEN(LEFT(C3770,FIND(" ",C3770&amp;" ")-1))=6,LEN(LEFT(C3770,FIND(" ",C3770&amp;" ")-1))=7),OR(ISNUMBER(MATCH(LEFT(C3770,FIND(" ",C3770&amp;" ")-1),'Look Up Values'!$G$2:$G$1000,0)),ISNUMBER(MATCH(LEFT(C3770,FIND(" ",C3770&amp;" ")-1),'Look Up Values'!$AE$2:$AE$2000,0)))),"","EWC error")),"")</f>
        <v/>
      </c>
      <c r="M3770" s="242" t="str" cm="1">
        <f t="array" ref="M3770">IF(AND(G3770&lt;&gt;0,G3770&lt;&gt;""),IF(E3770="","",IF(ISNUMBER(MATCH(SUBSTITUTE(E3770," ",""),SUBSTITUTE('Look Up Values'!$I$2:$I$10," ",""),0)),"","State error")),"")</f>
        <v/>
      </c>
      <c r="N3770" s="242" t="str" cm="1">
        <f t="array" ref="N3770">IF(AND(G3770&lt;&gt;0,G3770&lt;&gt;""),IF(F3770="","",IF(ISNUMBER(MATCH(SUBSTITUTE(F3770," ",""),SUBSTITUTE('Look Up Values'!$W$2:$W$30," ",""),0)),"","D&amp;R error")),"")</f>
        <v/>
      </c>
      <c r="O3770" s="256" t="str">
        <f t="shared" si="117"/>
        <v/>
      </c>
    </row>
    <row r="3771" spans="1:15" ht="15.75">
      <c r="A3771" s="250">
        <v>3764</v>
      </c>
      <c r="B3771" s="208"/>
      <c r="C3771" s="49"/>
      <c r="D3771" s="50"/>
      <c r="E3771" s="50"/>
      <c r="F3771" s="50"/>
      <c r="G3771" s="209"/>
      <c r="H3771" s="48"/>
      <c r="I3771" s="457" t="str">
        <f t="shared" si="116"/>
        <v/>
      </c>
      <c r="J3771" s="241" cm="1">
        <f t="array" ref="J3771">SUMPRODUCT(--(K3771:N3771&lt;&gt;"")) + IF(TRIM(O3771)="",0,LEN(O3771)-LEN(SUBSTITUTE(O3771,",",""))+1)</f>
        <v>0</v>
      </c>
      <c r="K3771" s="242" t="str">
        <f>IF(AND(G3771&lt;&gt;0,G3771&lt;&gt;""),IF(B3771="","",IF(ISNUMBER(MATCH(B3771,'Look Up Values'!$B$2:$B$500,0)),"","Dest. error")),"")</f>
        <v/>
      </c>
      <c r="L3771" s="242" t="str">
        <f>IF(AND(G3771&lt;&gt;0,G3771&lt;&gt;""),IF(C3771="","",IF(AND(ISNUMBER(--LEFT(C3771,FIND(" ",C3771&amp;" ")-1)),OR(LEN(LEFT(C3771,FIND(" ",C3771&amp;" ")-1))=6,LEN(LEFT(C3771,FIND(" ",C3771&amp;" ")-1))=7),OR(ISNUMBER(MATCH(LEFT(C3771,FIND(" ",C3771&amp;" ")-1),'Look Up Values'!$G$2:$G$1000,0)),ISNUMBER(MATCH(LEFT(C3771,FIND(" ",C3771&amp;" ")-1),'Look Up Values'!$AE$2:$AE$2000,0)))),"","EWC error")),"")</f>
        <v/>
      </c>
      <c r="M3771" s="242" t="str" cm="1">
        <f t="array" ref="M3771">IF(AND(G3771&lt;&gt;0,G3771&lt;&gt;""),IF(E3771="","",IF(ISNUMBER(MATCH(SUBSTITUTE(E3771," ",""),SUBSTITUTE('Look Up Values'!$I$2:$I$10," ",""),0)),"","State error")),"")</f>
        <v/>
      </c>
      <c r="N3771" s="242" t="str" cm="1">
        <f t="array" ref="N3771">IF(AND(G3771&lt;&gt;0,G3771&lt;&gt;""),IF(F3771="","",IF(ISNUMBER(MATCH(SUBSTITUTE(F3771," ",""),SUBSTITUTE('Look Up Values'!$W$2:$W$30," ",""),0)),"","D&amp;R error")),"")</f>
        <v/>
      </c>
      <c r="O3771" s="256" t="str">
        <f t="shared" si="117"/>
        <v/>
      </c>
    </row>
    <row r="3772" spans="1:15" ht="15.75">
      <c r="A3772" s="250">
        <v>3765</v>
      </c>
      <c r="B3772" s="208"/>
      <c r="C3772" s="49"/>
      <c r="D3772" s="50"/>
      <c r="E3772" s="50"/>
      <c r="F3772" s="50"/>
      <c r="G3772" s="209"/>
      <c r="H3772" s="48"/>
      <c r="I3772" s="457" t="str">
        <f t="shared" si="116"/>
        <v/>
      </c>
      <c r="J3772" s="241" cm="1">
        <f t="array" ref="J3772">SUMPRODUCT(--(K3772:N3772&lt;&gt;"")) + IF(TRIM(O3772)="",0,LEN(O3772)-LEN(SUBSTITUTE(O3772,",",""))+1)</f>
        <v>0</v>
      </c>
      <c r="K3772" s="242" t="str">
        <f>IF(AND(G3772&lt;&gt;0,G3772&lt;&gt;""),IF(B3772="","",IF(ISNUMBER(MATCH(B3772,'Look Up Values'!$B$2:$B$500,0)),"","Dest. error")),"")</f>
        <v/>
      </c>
      <c r="L3772" s="242" t="str">
        <f>IF(AND(G3772&lt;&gt;0,G3772&lt;&gt;""),IF(C3772="","",IF(AND(ISNUMBER(--LEFT(C3772,FIND(" ",C3772&amp;" ")-1)),OR(LEN(LEFT(C3772,FIND(" ",C3772&amp;" ")-1))=6,LEN(LEFT(C3772,FIND(" ",C3772&amp;" ")-1))=7),OR(ISNUMBER(MATCH(LEFT(C3772,FIND(" ",C3772&amp;" ")-1),'Look Up Values'!$G$2:$G$1000,0)),ISNUMBER(MATCH(LEFT(C3772,FIND(" ",C3772&amp;" ")-1),'Look Up Values'!$AE$2:$AE$2000,0)))),"","EWC error")),"")</f>
        <v/>
      </c>
      <c r="M3772" s="242" t="str" cm="1">
        <f t="array" ref="M3772">IF(AND(G3772&lt;&gt;0,G3772&lt;&gt;""),IF(E3772="","",IF(ISNUMBER(MATCH(SUBSTITUTE(E3772," ",""),SUBSTITUTE('Look Up Values'!$I$2:$I$10," ",""),0)),"","State error")),"")</f>
        <v/>
      </c>
      <c r="N3772" s="242" t="str" cm="1">
        <f t="array" ref="N3772">IF(AND(G3772&lt;&gt;0,G3772&lt;&gt;""),IF(F3772="","",IF(ISNUMBER(MATCH(SUBSTITUTE(F3772," ",""),SUBSTITUTE('Look Up Values'!$W$2:$W$30," ",""),0)),"","D&amp;R error")),"")</f>
        <v/>
      </c>
      <c r="O3772" s="256" t="str">
        <f t="shared" si="117"/>
        <v/>
      </c>
    </row>
    <row r="3773" spans="1:15" ht="15.75">
      <c r="A3773" s="250">
        <v>3766</v>
      </c>
      <c r="B3773" s="208"/>
      <c r="C3773" s="49"/>
      <c r="D3773" s="50"/>
      <c r="E3773" s="50"/>
      <c r="F3773" s="50"/>
      <c r="G3773" s="209"/>
      <c r="H3773" s="48"/>
      <c r="I3773" s="457" t="str">
        <f t="shared" si="116"/>
        <v/>
      </c>
      <c r="J3773" s="241" cm="1">
        <f t="array" ref="J3773">SUMPRODUCT(--(K3773:N3773&lt;&gt;"")) + IF(TRIM(O3773)="",0,LEN(O3773)-LEN(SUBSTITUTE(O3773,",",""))+1)</f>
        <v>0</v>
      </c>
      <c r="K3773" s="242" t="str">
        <f>IF(AND(G3773&lt;&gt;0,G3773&lt;&gt;""),IF(B3773="","",IF(ISNUMBER(MATCH(B3773,'Look Up Values'!$B$2:$B$500,0)),"","Dest. error")),"")</f>
        <v/>
      </c>
      <c r="L3773" s="242" t="str">
        <f>IF(AND(G3773&lt;&gt;0,G3773&lt;&gt;""),IF(C3773="","",IF(AND(ISNUMBER(--LEFT(C3773,FIND(" ",C3773&amp;" ")-1)),OR(LEN(LEFT(C3773,FIND(" ",C3773&amp;" ")-1))=6,LEN(LEFT(C3773,FIND(" ",C3773&amp;" ")-1))=7),OR(ISNUMBER(MATCH(LEFT(C3773,FIND(" ",C3773&amp;" ")-1),'Look Up Values'!$G$2:$G$1000,0)),ISNUMBER(MATCH(LEFT(C3773,FIND(" ",C3773&amp;" ")-1),'Look Up Values'!$AE$2:$AE$2000,0)))),"","EWC error")),"")</f>
        <v/>
      </c>
      <c r="M3773" s="242" t="str" cm="1">
        <f t="array" ref="M3773">IF(AND(G3773&lt;&gt;0,G3773&lt;&gt;""),IF(E3773="","",IF(ISNUMBER(MATCH(SUBSTITUTE(E3773," ",""),SUBSTITUTE('Look Up Values'!$I$2:$I$10," ",""),0)),"","State error")),"")</f>
        <v/>
      </c>
      <c r="N3773" s="242" t="str" cm="1">
        <f t="array" ref="N3773">IF(AND(G3773&lt;&gt;0,G3773&lt;&gt;""),IF(F3773="","",IF(ISNUMBER(MATCH(SUBSTITUTE(F3773," ",""),SUBSTITUTE('Look Up Values'!$W$2:$W$30," ",""),0)),"","D&amp;R error")),"")</f>
        <v/>
      </c>
      <c r="O3773" s="256" t="str">
        <f t="shared" si="117"/>
        <v/>
      </c>
    </row>
    <row r="3774" spans="1:15" ht="15.75">
      <c r="A3774" s="250">
        <v>3767</v>
      </c>
      <c r="B3774" s="208"/>
      <c r="C3774" s="49"/>
      <c r="D3774" s="50"/>
      <c r="E3774" s="50"/>
      <c r="F3774" s="50"/>
      <c r="G3774" s="209"/>
      <c r="H3774" s="48"/>
      <c r="I3774" s="457" t="str">
        <f t="shared" si="116"/>
        <v/>
      </c>
      <c r="J3774" s="241" cm="1">
        <f t="array" ref="J3774">SUMPRODUCT(--(K3774:N3774&lt;&gt;"")) + IF(TRIM(O3774)="",0,LEN(O3774)-LEN(SUBSTITUTE(O3774,",",""))+1)</f>
        <v>0</v>
      </c>
      <c r="K3774" s="242" t="str">
        <f>IF(AND(G3774&lt;&gt;0,G3774&lt;&gt;""),IF(B3774="","",IF(ISNUMBER(MATCH(B3774,'Look Up Values'!$B$2:$B$500,0)),"","Dest. error")),"")</f>
        <v/>
      </c>
      <c r="L3774" s="242" t="str">
        <f>IF(AND(G3774&lt;&gt;0,G3774&lt;&gt;""),IF(C3774="","",IF(AND(ISNUMBER(--LEFT(C3774,FIND(" ",C3774&amp;" ")-1)),OR(LEN(LEFT(C3774,FIND(" ",C3774&amp;" ")-1))=6,LEN(LEFT(C3774,FIND(" ",C3774&amp;" ")-1))=7),OR(ISNUMBER(MATCH(LEFT(C3774,FIND(" ",C3774&amp;" ")-1),'Look Up Values'!$G$2:$G$1000,0)),ISNUMBER(MATCH(LEFT(C3774,FIND(" ",C3774&amp;" ")-1),'Look Up Values'!$AE$2:$AE$2000,0)))),"","EWC error")),"")</f>
        <v/>
      </c>
      <c r="M3774" s="242" t="str" cm="1">
        <f t="array" ref="M3774">IF(AND(G3774&lt;&gt;0,G3774&lt;&gt;""),IF(E3774="","",IF(ISNUMBER(MATCH(SUBSTITUTE(E3774," ",""),SUBSTITUTE('Look Up Values'!$I$2:$I$10," ",""),0)),"","State error")),"")</f>
        <v/>
      </c>
      <c r="N3774" s="242" t="str" cm="1">
        <f t="array" ref="N3774">IF(AND(G3774&lt;&gt;0,G3774&lt;&gt;""),IF(F3774="","",IF(ISNUMBER(MATCH(SUBSTITUTE(F3774," ",""),SUBSTITUTE('Look Up Values'!$W$2:$W$30," ",""),0)),"","D&amp;R error")),"")</f>
        <v/>
      </c>
      <c r="O3774" s="256" t="str">
        <f t="shared" si="117"/>
        <v/>
      </c>
    </row>
    <row r="3775" spans="1:15" ht="15.75">
      <c r="A3775" s="250">
        <v>3768</v>
      </c>
      <c r="B3775" s="208"/>
      <c r="C3775" s="49"/>
      <c r="D3775" s="50"/>
      <c r="E3775" s="50"/>
      <c r="F3775" s="50"/>
      <c r="G3775" s="209"/>
      <c r="H3775" s="48"/>
      <c r="I3775" s="457" t="str">
        <f t="shared" si="116"/>
        <v/>
      </c>
      <c r="J3775" s="241" cm="1">
        <f t="array" ref="J3775">SUMPRODUCT(--(K3775:N3775&lt;&gt;"")) + IF(TRIM(O3775)="",0,LEN(O3775)-LEN(SUBSTITUTE(O3775,",",""))+1)</f>
        <v>0</v>
      </c>
      <c r="K3775" s="242" t="str">
        <f>IF(AND(G3775&lt;&gt;0,G3775&lt;&gt;""),IF(B3775="","",IF(ISNUMBER(MATCH(B3775,'Look Up Values'!$B$2:$B$500,0)),"","Dest. error")),"")</f>
        <v/>
      </c>
      <c r="L3775" s="242" t="str">
        <f>IF(AND(G3775&lt;&gt;0,G3775&lt;&gt;""),IF(C3775="","",IF(AND(ISNUMBER(--LEFT(C3775,FIND(" ",C3775&amp;" ")-1)),OR(LEN(LEFT(C3775,FIND(" ",C3775&amp;" ")-1))=6,LEN(LEFT(C3775,FIND(" ",C3775&amp;" ")-1))=7),OR(ISNUMBER(MATCH(LEFT(C3775,FIND(" ",C3775&amp;" ")-1),'Look Up Values'!$G$2:$G$1000,0)),ISNUMBER(MATCH(LEFT(C3775,FIND(" ",C3775&amp;" ")-1),'Look Up Values'!$AE$2:$AE$2000,0)))),"","EWC error")),"")</f>
        <v/>
      </c>
      <c r="M3775" s="242" t="str" cm="1">
        <f t="array" ref="M3775">IF(AND(G3775&lt;&gt;0,G3775&lt;&gt;""),IF(E3775="","",IF(ISNUMBER(MATCH(SUBSTITUTE(E3775," ",""),SUBSTITUTE('Look Up Values'!$I$2:$I$10," ",""),0)),"","State error")),"")</f>
        <v/>
      </c>
      <c r="N3775" s="242" t="str" cm="1">
        <f t="array" ref="N3775">IF(AND(G3775&lt;&gt;0,G3775&lt;&gt;""),IF(F3775="","",IF(ISNUMBER(MATCH(SUBSTITUTE(F3775," ",""),SUBSTITUTE('Look Up Values'!$W$2:$W$30," ",""),0)),"","D&amp;R error")),"")</f>
        <v/>
      </c>
      <c r="O3775" s="256" t="str">
        <f t="shared" si="117"/>
        <v/>
      </c>
    </row>
    <row r="3776" spans="1:15" ht="15.75">
      <c r="A3776" s="250">
        <v>3769</v>
      </c>
      <c r="B3776" s="208"/>
      <c r="C3776" s="49"/>
      <c r="D3776" s="50"/>
      <c r="E3776" s="50"/>
      <c r="F3776" s="50"/>
      <c r="G3776" s="209"/>
      <c r="H3776" s="48"/>
      <c r="I3776" s="457" t="str">
        <f t="shared" si="116"/>
        <v/>
      </c>
      <c r="J3776" s="241" cm="1">
        <f t="array" ref="J3776">SUMPRODUCT(--(K3776:N3776&lt;&gt;"")) + IF(TRIM(O3776)="",0,LEN(O3776)-LEN(SUBSTITUTE(O3776,",",""))+1)</f>
        <v>0</v>
      </c>
      <c r="K3776" s="242" t="str">
        <f>IF(AND(G3776&lt;&gt;0,G3776&lt;&gt;""),IF(B3776="","",IF(ISNUMBER(MATCH(B3776,'Look Up Values'!$B$2:$B$500,0)),"","Dest. error")),"")</f>
        <v/>
      </c>
      <c r="L3776" s="242" t="str">
        <f>IF(AND(G3776&lt;&gt;0,G3776&lt;&gt;""),IF(C3776="","",IF(AND(ISNUMBER(--LEFT(C3776,FIND(" ",C3776&amp;" ")-1)),OR(LEN(LEFT(C3776,FIND(" ",C3776&amp;" ")-1))=6,LEN(LEFT(C3776,FIND(" ",C3776&amp;" ")-1))=7),OR(ISNUMBER(MATCH(LEFT(C3776,FIND(" ",C3776&amp;" ")-1),'Look Up Values'!$G$2:$G$1000,0)),ISNUMBER(MATCH(LEFT(C3776,FIND(" ",C3776&amp;" ")-1),'Look Up Values'!$AE$2:$AE$2000,0)))),"","EWC error")),"")</f>
        <v/>
      </c>
      <c r="M3776" s="242" t="str" cm="1">
        <f t="array" ref="M3776">IF(AND(G3776&lt;&gt;0,G3776&lt;&gt;""),IF(E3776="","",IF(ISNUMBER(MATCH(SUBSTITUTE(E3776," ",""),SUBSTITUTE('Look Up Values'!$I$2:$I$10," ",""),0)),"","State error")),"")</f>
        <v/>
      </c>
      <c r="N3776" s="242" t="str" cm="1">
        <f t="array" ref="N3776">IF(AND(G3776&lt;&gt;0,G3776&lt;&gt;""),IF(F3776="","",IF(ISNUMBER(MATCH(SUBSTITUTE(F3776," ",""),SUBSTITUTE('Look Up Values'!$W$2:$W$30," ",""),0)),"","D&amp;R error")),"")</f>
        <v/>
      </c>
      <c r="O3776" s="256" t="str">
        <f t="shared" si="117"/>
        <v/>
      </c>
    </row>
    <row r="3777" spans="1:15" ht="15.75">
      <c r="A3777" s="250">
        <v>3770</v>
      </c>
      <c r="B3777" s="208"/>
      <c r="C3777" s="49"/>
      <c r="D3777" s="50"/>
      <c r="E3777" s="50"/>
      <c r="F3777" s="50"/>
      <c r="G3777" s="209"/>
      <c r="H3777" s="48"/>
      <c r="I3777" s="457" t="str">
        <f t="shared" si="116"/>
        <v/>
      </c>
      <c r="J3777" s="241" cm="1">
        <f t="array" ref="J3777">SUMPRODUCT(--(K3777:N3777&lt;&gt;"")) + IF(TRIM(O3777)="",0,LEN(O3777)-LEN(SUBSTITUTE(O3777,",",""))+1)</f>
        <v>0</v>
      </c>
      <c r="K3777" s="242" t="str">
        <f>IF(AND(G3777&lt;&gt;0,G3777&lt;&gt;""),IF(B3777="","",IF(ISNUMBER(MATCH(B3777,'Look Up Values'!$B$2:$B$500,0)),"","Dest. error")),"")</f>
        <v/>
      </c>
      <c r="L3777" s="242" t="str">
        <f>IF(AND(G3777&lt;&gt;0,G3777&lt;&gt;""),IF(C3777="","",IF(AND(ISNUMBER(--LEFT(C3777,FIND(" ",C3777&amp;" ")-1)),OR(LEN(LEFT(C3777,FIND(" ",C3777&amp;" ")-1))=6,LEN(LEFT(C3777,FIND(" ",C3777&amp;" ")-1))=7),OR(ISNUMBER(MATCH(LEFT(C3777,FIND(" ",C3777&amp;" ")-1),'Look Up Values'!$G$2:$G$1000,0)),ISNUMBER(MATCH(LEFT(C3777,FIND(" ",C3777&amp;" ")-1),'Look Up Values'!$AE$2:$AE$2000,0)))),"","EWC error")),"")</f>
        <v/>
      </c>
      <c r="M3777" s="242" t="str" cm="1">
        <f t="array" ref="M3777">IF(AND(G3777&lt;&gt;0,G3777&lt;&gt;""),IF(E3777="","",IF(ISNUMBER(MATCH(SUBSTITUTE(E3777," ",""),SUBSTITUTE('Look Up Values'!$I$2:$I$10," ",""),0)),"","State error")),"")</f>
        <v/>
      </c>
      <c r="N3777" s="242" t="str" cm="1">
        <f t="array" ref="N3777">IF(AND(G3777&lt;&gt;0,G3777&lt;&gt;""),IF(F3777="","",IF(ISNUMBER(MATCH(SUBSTITUTE(F3777," ",""),SUBSTITUTE('Look Up Values'!$W$2:$W$30," ",""),0)),"","D&amp;R error")),"")</f>
        <v/>
      </c>
      <c r="O3777" s="256" t="str">
        <f t="shared" si="117"/>
        <v/>
      </c>
    </row>
    <row r="3778" spans="1:15" ht="15.75">
      <c r="A3778" s="250">
        <v>3771</v>
      </c>
      <c r="B3778" s="208"/>
      <c r="C3778" s="49"/>
      <c r="D3778" s="50"/>
      <c r="E3778" s="50"/>
      <c r="F3778" s="50"/>
      <c r="G3778" s="209"/>
      <c r="H3778" s="48"/>
      <c r="I3778" s="457" t="str">
        <f t="shared" si="116"/>
        <v/>
      </c>
      <c r="J3778" s="241" cm="1">
        <f t="array" ref="J3778">SUMPRODUCT(--(K3778:N3778&lt;&gt;"")) + IF(TRIM(O3778)="",0,LEN(O3778)-LEN(SUBSTITUTE(O3778,",",""))+1)</f>
        <v>0</v>
      </c>
      <c r="K3778" s="242" t="str">
        <f>IF(AND(G3778&lt;&gt;0,G3778&lt;&gt;""),IF(B3778="","",IF(ISNUMBER(MATCH(B3778,'Look Up Values'!$B$2:$B$500,0)),"","Dest. error")),"")</f>
        <v/>
      </c>
      <c r="L3778" s="242" t="str">
        <f>IF(AND(G3778&lt;&gt;0,G3778&lt;&gt;""),IF(C3778="","",IF(AND(ISNUMBER(--LEFT(C3778,FIND(" ",C3778&amp;" ")-1)),OR(LEN(LEFT(C3778,FIND(" ",C3778&amp;" ")-1))=6,LEN(LEFT(C3778,FIND(" ",C3778&amp;" ")-1))=7),OR(ISNUMBER(MATCH(LEFT(C3778,FIND(" ",C3778&amp;" ")-1),'Look Up Values'!$G$2:$G$1000,0)),ISNUMBER(MATCH(LEFT(C3778,FIND(" ",C3778&amp;" ")-1),'Look Up Values'!$AE$2:$AE$2000,0)))),"","EWC error")),"")</f>
        <v/>
      </c>
      <c r="M3778" s="242" t="str" cm="1">
        <f t="array" ref="M3778">IF(AND(G3778&lt;&gt;0,G3778&lt;&gt;""),IF(E3778="","",IF(ISNUMBER(MATCH(SUBSTITUTE(E3778," ",""),SUBSTITUTE('Look Up Values'!$I$2:$I$10," ",""),0)),"","State error")),"")</f>
        <v/>
      </c>
      <c r="N3778" s="242" t="str" cm="1">
        <f t="array" ref="N3778">IF(AND(G3778&lt;&gt;0,G3778&lt;&gt;""),IF(F3778="","",IF(ISNUMBER(MATCH(SUBSTITUTE(F3778," ",""),SUBSTITUTE('Look Up Values'!$W$2:$W$30," ",""),0)),"","D&amp;R error")),"")</f>
        <v/>
      </c>
      <c r="O3778" s="256" t="str">
        <f t="shared" si="117"/>
        <v/>
      </c>
    </row>
    <row r="3779" spans="1:15" ht="15.75">
      <c r="A3779" s="250">
        <v>3772</v>
      </c>
      <c r="B3779" s="208"/>
      <c r="C3779" s="49"/>
      <c r="D3779" s="50"/>
      <c r="E3779" s="50"/>
      <c r="F3779" s="50"/>
      <c r="G3779" s="209"/>
      <c r="H3779" s="48"/>
      <c r="I3779" s="457" t="str">
        <f t="shared" si="116"/>
        <v/>
      </c>
      <c r="J3779" s="241" cm="1">
        <f t="array" ref="J3779">SUMPRODUCT(--(K3779:N3779&lt;&gt;"")) + IF(TRIM(O3779)="",0,LEN(O3779)-LEN(SUBSTITUTE(O3779,",",""))+1)</f>
        <v>0</v>
      </c>
      <c r="K3779" s="242" t="str">
        <f>IF(AND(G3779&lt;&gt;0,G3779&lt;&gt;""),IF(B3779="","",IF(ISNUMBER(MATCH(B3779,'Look Up Values'!$B$2:$B$500,0)),"","Dest. error")),"")</f>
        <v/>
      </c>
      <c r="L3779" s="242" t="str">
        <f>IF(AND(G3779&lt;&gt;0,G3779&lt;&gt;""),IF(C3779="","",IF(AND(ISNUMBER(--LEFT(C3779,FIND(" ",C3779&amp;" ")-1)),OR(LEN(LEFT(C3779,FIND(" ",C3779&amp;" ")-1))=6,LEN(LEFT(C3779,FIND(" ",C3779&amp;" ")-1))=7),OR(ISNUMBER(MATCH(LEFT(C3779,FIND(" ",C3779&amp;" ")-1),'Look Up Values'!$G$2:$G$1000,0)),ISNUMBER(MATCH(LEFT(C3779,FIND(" ",C3779&amp;" ")-1),'Look Up Values'!$AE$2:$AE$2000,0)))),"","EWC error")),"")</f>
        <v/>
      </c>
      <c r="M3779" s="242" t="str" cm="1">
        <f t="array" ref="M3779">IF(AND(G3779&lt;&gt;0,G3779&lt;&gt;""),IF(E3779="","",IF(ISNUMBER(MATCH(SUBSTITUTE(E3779," ",""),SUBSTITUTE('Look Up Values'!$I$2:$I$10," ",""),0)),"","State error")),"")</f>
        <v/>
      </c>
      <c r="N3779" s="242" t="str" cm="1">
        <f t="array" ref="N3779">IF(AND(G3779&lt;&gt;0,G3779&lt;&gt;""),IF(F3779="","",IF(ISNUMBER(MATCH(SUBSTITUTE(F3779," ",""),SUBSTITUTE('Look Up Values'!$W$2:$W$30," ",""),0)),"","D&amp;R error")),"")</f>
        <v/>
      </c>
      <c r="O3779" s="256" t="str">
        <f t="shared" si="117"/>
        <v/>
      </c>
    </row>
    <row r="3780" spans="1:15" ht="15.75">
      <c r="A3780" s="250">
        <v>3773</v>
      </c>
      <c r="B3780" s="208"/>
      <c r="C3780" s="49"/>
      <c r="D3780" s="50"/>
      <c r="E3780" s="50"/>
      <c r="F3780" s="50"/>
      <c r="G3780" s="209"/>
      <c r="H3780" s="48"/>
      <c r="I3780" s="457" t="str">
        <f t="shared" si="116"/>
        <v/>
      </c>
      <c r="J3780" s="241" cm="1">
        <f t="array" ref="J3780">SUMPRODUCT(--(K3780:N3780&lt;&gt;"")) + IF(TRIM(O3780)="",0,LEN(O3780)-LEN(SUBSTITUTE(O3780,",",""))+1)</f>
        <v>0</v>
      </c>
      <c r="K3780" s="242" t="str">
        <f>IF(AND(G3780&lt;&gt;0,G3780&lt;&gt;""),IF(B3780="","",IF(ISNUMBER(MATCH(B3780,'Look Up Values'!$B$2:$B$500,0)),"","Dest. error")),"")</f>
        <v/>
      </c>
      <c r="L3780" s="242" t="str">
        <f>IF(AND(G3780&lt;&gt;0,G3780&lt;&gt;""),IF(C3780="","",IF(AND(ISNUMBER(--LEFT(C3780,FIND(" ",C3780&amp;" ")-1)),OR(LEN(LEFT(C3780,FIND(" ",C3780&amp;" ")-1))=6,LEN(LEFT(C3780,FIND(" ",C3780&amp;" ")-1))=7),OR(ISNUMBER(MATCH(LEFT(C3780,FIND(" ",C3780&amp;" ")-1),'Look Up Values'!$G$2:$G$1000,0)),ISNUMBER(MATCH(LEFT(C3780,FIND(" ",C3780&amp;" ")-1),'Look Up Values'!$AE$2:$AE$2000,0)))),"","EWC error")),"")</f>
        <v/>
      </c>
      <c r="M3780" s="242" t="str" cm="1">
        <f t="array" ref="M3780">IF(AND(G3780&lt;&gt;0,G3780&lt;&gt;""),IF(E3780="","",IF(ISNUMBER(MATCH(SUBSTITUTE(E3780," ",""),SUBSTITUTE('Look Up Values'!$I$2:$I$10," ",""),0)),"","State error")),"")</f>
        <v/>
      </c>
      <c r="N3780" s="242" t="str" cm="1">
        <f t="array" ref="N3780">IF(AND(G3780&lt;&gt;0,G3780&lt;&gt;""),IF(F3780="","",IF(ISNUMBER(MATCH(SUBSTITUTE(F3780," ",""),SUBSTITUTE('Look Up Values'!$W$2:$W$30," ",""),0)),"","D&amp;R error")),"")</f>
        <v/>
      </c>
      <c r="O3780" s="256" t="str">
        <f t="shared" si="117"/>
        <v/>
      </c>
    </row>
    <row r="3781" spans="1:15" ht="15.75">
      <c r="A3781" s="250">
        <v>3774</v>
      </c>
      <c r="B3781" s="208"/>
      <c r="C3781" s="49"/>
      <c r="D3781" s="50"/>
      <c r="E3781" s="50"/>
      <c r="F3781" s="50"/>
      <c r="G3781" s="209"/>
      <c r="H3781" s="48"/>
      <c r="I3781" s="457" t="str">
        <f t="shared" si="116"/>
        <v/>
      </c>
      <c r="J3781" s="241" cm="1">
        <f t="array" ref="J3781">SUMPRODUCT(--(K3781:N3781&lt;&gt;"")) + IF(TRIM(O3781)="",0,LEN(O3781)-LEN(SUBSTITUTE(O3781,",",""))+1)</f>
        <v>0</v>
      </c>
      <c r="K3781" s="242" t="str">
        <f>IF(AND(G3781&lt;&gt;0,G3781&lt;&gt;""),IF(B3781="","",IF(ISNUMBER(MATCH(B3781,'Look Up Values'!$B$2:$B$500,0)),"","Dest. error")),"")</f>
        <v/>
      </c>
      <c r="L3781" s="242" t="str">
        <f>IF(AND(G3781&lt;&gt;0,G3781&lt;&gt;""),IF(C3781="","",IF(AND(ISNUMBER(--LEFT(C3781,FIND(" ",C3781&amp;" ")-1)),OR(LEN(LEFT(C3781,FIND(" ",C3781&amp;" ")-1))=6,LEN(LEFT(C3781,FIND(" ",C3781&amp;" ")-1))=7),OR(ISNUMBER(MATCH(LEFT(C3781,FIND(" ",C3781&amp;" ")-1),'Look Up Values'!$G$2:$G$1000,0)),ISNUMBER(MATCH(LEFT(C3781,FIND(" ",C3781&amp;" ")-1),'Look Up Values'!$AE$2:$AE$2000,0)))),"","EWC error")),"")</f>
        <v/>
      </c>
      <c r="M3781" s="242" t="str" cm="1">
        <f t="array" ref="M3781">IF(AND(G3781&lt;&gt;0,G3781&lt;&gt;""),IF(E3781="","",IF(ISNUMBER(MATCH(SUBSTITUTE(E3781," ",""),SUBSTITUTE('Look Up Values'!$I$2:$I$10," ",""),0)),"","State error")),"")</f>
        <v/>
      </c>
      <c r="N3781" s="242" t="str" cm="1">
        <f t="array" ref="N3781">IF(AND(G3781&lt;&gt;0,G3781&lt;&gt;""),IF(F3781="","",IF(ISNUMBER(MATCH(SUBSTITUTE(F3781," ",""),SUBSTITUTE('Look Up Values'!$W$2:$W$30," ",""),0)),"","D&amp;R error")),"")</f>
        <v/>
      </c>
      <c r="O3781" s="256" t="str">
        <f t="shared" si="117"/>
        <v/>
      </c>
    </row>
    <row r="3782" spans="1:15" ht="15.75">
      <c r="A3782" s="250">
        <v>3775</v>
      </c>
      <c r="B3782" s="208"/>
      <c r="C3782" s="49"/>
      <c r="D3782" s="50"/>
      <c r="E3782" s="50"/>
      <c r="F3782" s="50"/>
      <c r="G3782" s="209"/>
      <c r="H3782" s="48"/>
      <c r="I3782" s="457" t="str">
        <f t="shared" si="116"/>
        <v/>
      </c>
      <c r="J3782" s="241" cm="1">
        <f t="array" ref="J3782">SUMPRODUCT(--(K3782:N3782&lt;&gt;"")) + IF(TRIM(O3782)="",0,LEN(O3782)-LEN(SUBSTITUTE(O3782,",",""))+1)</f>
        <v>0</v>
      </c>
      <c r="K3782" s="242" t="str">
        <f>IF(AND(G3782&lt;&gt;0,G3782&lt;&gt;""),IF(B3782="","",IF(ISNUMBER(MATCH(B3782,'Look Up Values'!$B$2:$B$500,0)),"","Dest. error")),"")</f>
        <v/>
      </c>
      <c r="L3782" s="242" t="str">
        <f>IF(AND(G3782&lt;&gt;0,G3782&lt;&gt;""),IF(C3782="","",IF(AND(ISNUMBER(--LEFT(C3782,FIND(" ",C3782&amp;" ")-1)),OR(LEN(LEFT(C3782,FIND(" ",C3782&amp;" ")-1))=6,LEN(LEFT(C3782,FIND(" ",C3782&amp;" ")-1))=7),OR(ISNUMBER(MATCH(LEFT(C3782,FIND(" ",C3782&amp;" ")-1),'Look Up Values'!$G$2:$G$1000,0)),ISNUMBER(MATCH(LEFT(C3782,FIND(" ",C3782&amp;" ")-1),'Look Up Values'!$AE$2:$AE$2000,0)))),"","EWC error")),"")</f>
        <v/>
      </c>
      <c r="M3782" s="242" t="str" cm="1">
        <f t="array" ref="M3782">IF(AND(G3782&lt;&gt;0,G3782&lt;&gt;""),IF(E3782="","",IF(ISNUMBER(MATCH(SUBSTITUTE(E3782," ",""),SUBSTITUTE('Look Up Values'!$I$2:$I$10," ",""),0)),"","State error")),"")</f>
        <v/>
      </c>
      <c r="N3782" s="242" t="str" cm="1">
        <f t="array" ref="N3782">IF(AND(G3782&lt;&gt;0,G3782&lt;&gt;""),IF(F3782="","",IF(ISNUMBER(MATCH(SUBSTITUTE(F3782," ",""),SUBSTITUTE('Look Up Values'!$W$2:$W$30," ",""),0)),"","D&amp;R error")),"")</f>
        <v/>
      </c>
      <c r="O3782" s="256" t="str">
        <f t="shared" si="117"/>
        <v/>
      </c>
    </row>
    <row r="3783" spans="1:15" ht="15.75">
      <c r="A3783" s="250">
        <v>3776</v>
      </c>
      <c r="B3783" s="208"/>
      <c r="C3783" s="49"/>
      <c r="D3783" s="50"/>
      <c r="E3783" s="50"/>
      <c r="F3783" s="50"/>
      <c r="G3783" s="209"/>
      <c r="H3783" s="48"/>
      <c r="I3783" s="457" t="str">
        <f t="shared" si="116"/>
        <v/>
      </c>
      <c r="J3783" s="241" cm="1">
        <f t="array" ref="J3783">SUMPRODUCT(--(K3783:N3783&lt;&gt;"")) + IF(TRIM(O3783)="",0,LEN(O3783)-LEN(SUBSTITUTE(O3783,",",""))+1)</f>
        <v>0</v>
      </c>
      <c r="K3783" s="242" t="str">
        <f>IF(AND(G3783&lt;&gt;0,G3783&lt;&gt;""),IF(B3783="","",IF(ISNUMBER(MATCH(B3783,'Look Up Values'!$B$2:$B$500,0)),"","Dest. error")),"")</f>
        <v/>
      </c>
      <c r="L3783" s="242" t="str">
        <f>IF(AND(G3783&lt;&gt;0,G3783&lt;&gt;""),IF(C3783="","",IF(AND(ISNUMBER(--LEFT(C3783,FIND(" ",C3783&amp;" ")-1)),OR(LEN(LEFT(C3783,FIND(" ",C3783&amp;" ")-1))=6,LEN(LEFT(C3783,FIND(" ",C3783&amp;" ")-1))=7),OR(ISNUMBER(MATCH(LEFT(C3783,FIND(" ",C3783&amp;" ")-1),'Look Up Values'!$G$2:$G$1000,0)),ISNUMBER(MATCH(LEFT(C3783,FIND(" ",C3783&amp;" ")-1),'Look Up Values'!$AE$2:$AE$2000,0)))),"","EWC error")),"")</f>
        <v/>
      </c>
      <c r="M3783" s="242" t="str" cm="1">
        <f t="array" ref="M3783">IF(AND(G3783&lt;&gt;0,G3783&lt;&gt;""),IF(E3783="","",IF(ISNUMBER(MATCH(SUBSTITUTE(E3783," ",""),SUBSTITUTE('Look Up Values'!$I$2:$I$10," ",""),0)),"","State error")),"")</f>
        <v/>
      </c>
      <c r="N3783" s="242" t="str" cm="1">
        <f t="array" ref="N3783">IF(AND(G3783&lt;&gt;0,G3783&lt;&gt;""),IF(F3783="","",IF(ISNUMBER(MATCH(SUBSTITUTE(F3783," ",""),SUBSTITUTE('Look Up Values'!$W$2:$W$30," ",""),0)),"","D&amp;R error")),"")</f>
        <v/>
      </c>
      <c r="O3783" s="256" t="str">
        <f t="shared" si="117"/>
        <v/>
      </c>
    </row>
    <row r="3784" spans="1:15" ht="15.75">
      <c r="A3784" s="250">
        <v>3777</v>
      </c>
      <c r="B3784" s="208"/>
      <c r="C3784" s="49"/>
      <c r="D3784" s="50"/>
      <c r="E3784" s="50"/>
      <c r="F3784" s="50"/>
      <c r="G3784" s="209"/>
      <c r="H3784" s="48"/>
      <c r="I3784" s="457" t="str">
        <f t="shared" si="116"/>
        <v/>
      </c>
      <c r="J3784" s="241" cm="1">
        <f t="array" ref="J3784">SUMPRODUCT(--(K3784:N3784&lt;&gt;"")) + IF(TRIM(O3784)="",0,LEN(O3784)-LEN(SUBSTITUTE(O3784,",",""))+1)</f>
        <v>0</v>
      </c>
      <c r="K3784" s="242" t="str">
        <f>IF(AND(G3784&lt;&gt;0,G3784&lt;&gt;""),IF(B3784="","",IF(ISNUMBER(MATCH(B3784,'Look Up Values'!$B$2:$B$500,0)),"","Dest. error")),"")</f>
        <v/>
      </c>
      <c r="L3784" s="242" t="str">
        <f>IF(AND(G3784&lt;&gt;0,G3784&lt;&gt;""),IF(C3784="","",IF(AND(ISNUMBER(--LEFT(C3784,FIND(" ",C3784&amp;" ")-1)),OR(LEN(LEFT(C3784,FIND(" ",C3784&amp;" ")-1))=6,LEN(LEFT(C3784,FIND(" ",C3784&amp;" ")-1))=7),OR(ISNUMBER(MATCH(LEFT(C3784,FIND(" ",C3784&amp;" ")-1),'Look Up Values'!$G$2:$G$1000,0)),ISNUMBER(MATCH(LEFT(C3784,FIND(" ",C3784&amp;" ")-1),'Look Up Values'!$AE$2:$AE$2000,0)))),"","EWC error")),"")</f>
        <v/>
      </c>
      <c r="M3784" s="242" t="str" cm="1">
        <f t="array" ref="M3784">IF(AND(G3784&lt;&gt;0,G3784&lt;&gt;""),IF(E3784="","",IF(ISNUMBER(MATCH(SUBSTITUTE(E3784," ",""),SUBSTITUTE('Look Up Values'!$I$2:$I$10," ",""),0)),"","State error")),"")</f>
        <v/>
      </c>
      <c r="N3784" s="242" t="str" cm="1">
        <f t="array" ref="N3784">IF(AND(G3784&lt;&gt;0,G3784&lt;&gt;""),IF(F3784="","",IF(ISNUMBER(MATCH(SUBSTITUTE(F3784," ",""),SUBSTITUTE('Look Up Values'!$W$2:$W$30," ",""),0)),"","D&amp;R error")),"")</f>
        <v/>
      </c>
      <c r="O3784" s="256" t="str">
        <f t="shared" si="117"/>
        <v/>
      </c>
    </row>
    <row r="3785" spans="1:15" ht="15.75">
      <c r="A3785" s="250">
        <v>3778</v>
      </c>
      <c r="B3785" s="208"/>
      <c r="C3785" s="49"/>
      <c r="D3785" s="50"/>
      <c r="E3785" s="50"/>
      <c r="F3785" s="50"/>
      <c r="G3785" s="209"/>
      <c r="H3785" s="48"/>
      <c r="I3785" s="457" t="str">
        <f t="shared" ref="I3785:I3848" si="118">IF(IFERROR(--SUBSTITUTE(J3785,CHAR(160),""),0)&gt;0,A3785,"")</f>
        <v/>
      </c>
      <c r="J3785" s="241" cm="1">
        <f t="array" ref="J3785">SUMPRODUCT(--(K3785:N3785&lt;&gt;"")) + IF(TRIM(O3785)="",0,LEN(O3785)-LEN(SUBSTITUTE(O3785,",",""))+1)</f>
        <v>0</v>
      </c>
      <c r="K3785" s="242" t="str">
        <f>IF(AND(G3785&lt;&gt;0,G3785&lt;&gt;""),IF(B3785="","",IF(ISNUMBER(MATCH(B3785,'Look Up Values'!$B$2:$B$500,0)),"","Dest. error")),"")</f>
        <v/>
      </c>
      <c r="L3785" s="242" t="str">
        <f>IF(AND(G3785&lt;&gt;0,G3785&lt;&gt;""),IF(C3785="","",IF(AND(ISNUMBER(--LEFT(C3785,FIND(" ",C3785&amp;" ")-1)),OR(LEN(LEFT(C3785,FIND(" ",C3785&amp;" ")-1))=6,LEN(LEFT(C3785,FIND(" ",C3785&amp;" ")-1))=7),OR(ISNUMBER(MATCH(LEFT(C3785,FIND(" ",C3785&amp;" ")-1),'Look Up Values'!$G$2:$G$1000,0)),ISNUMBER(MATCH(LEFT(C3785,FIND(" ",C3785&amp;" ")-1),'Look Up Values'!$AE$2:$AE$2000,0)))),"","EWC error")),"")</f>
        <v/>
      </c>
      <c r="M3785" s="242" t="str" cm="1">
        <f t="array" ref="M3785">IF(AND(G3785&lt;&gt;0,G3785&lt;&gt;""),IF(E3785="","",IF(ISNUMBER(MATCH(SUBSTITUTE(E3785," ",""),SUBSTITUTE('Look Up Values'!$I$2:$I$10," ",""),0)),"","State error")),"")</f>
        <v/>
      </c>
      <c r="N3785" s="242" t="str" cm="1">
        <f t="array" ref="N3785">IF(AND(G3785&lt;&gt;0,G3785&lt;&gt;""),IF(F3785="","",IF(ISNUMBER(MATCH(SUBSTITUTE(F3785," ",""),SUBSTITUTE('Look Up Values'!$W$2:$W$30," ",""),0)),"","D&amp;R error")),"")</f>
        <v/>
      </c>
      <c r="O3785" s="256" t="str">
        <f t="shared" ref="O3785:O3848" si="119">IF(OR(G3785="",G3785=0),"",IF((TRIM(SUBSTITUTE(B3785,CHAR(160),""))&amp;TRIM(SUBSTITUTE(C3785,CHAR(160),""))&amp;TRIM(SUBSTITUTE(F3785,CHAR(160),""))&amp;TRIM(SUBSTITUTE(E3785,CHAR(160),"")))&lt;&gt;"",IF((--(TRIM(SUBSTITUTE(B3785,CHAR(160),""))&lt;&gt;"")+--(TRIM(SUBSTITUTE(C3785,CHAR(160),""))&lt;&gt;"")+--(TRIM(SUBSTITUTE(F3785,CHAR(160),""))&lt;&gt;"")+--(TRIM(SUBSTITUTE(E3785,CHAR(160),""))&lt;&gt;""))=4,"",LEFT(IF(TRIM(SUBSTITUTE(B3785,CHAR(160),""))="","Dest, ","")&amp;IF(TRIM(SUBSTITUTE(C3785,CHAR(160),""))="","EWC, ","")&amp;IF(TRIM(SUBSTITUTE(F3785,CHAR(160),""))="","D&amp;R, ","")&amp;IF(TRIM(SUBSTITUTE(E3785,CHAR(160),""))="","State, ",""),LEN(IF(TRIM(SUBSTITUTE(B3785,CHAR(160),""))="","Dest, ","")&amp;IF(TRIM(SUBSTITUTE(C3785,CHAR(160),""))="","EWC, ","")&amp;IF(TRIM(SUBSTITUTE(F3785,CHAR(160),""))="","D&amp;R, ","")&amp;IF(TRIM(SUBSTITUTE(E3785,CHAR(160),""))="","State, ",""))-2)),LEFT(IF(TRIM(SUBSTITUTE(B3785,CHAR(160),""))="","Dest, ","")&amp;IF(TRIM(SUBSTITUTE(C3785,CHAR(160),""))="","EWC, ","")&amp;IF(TRIM(SUBSTITUTE(F3785,CHAR(160),""))="","D&amp;R, ","")&amp;IF(TRIM(SUBSTITUTE(E3785,CHAR(160),""))="","State, ",""),LEN(IF(TRIM(SUBSTITUTE(B3785,CHAR(160),""))="","Dest, ","")&amp;IF(TRIM(SUBSTITUTE(C3785,CHAR(160),""))="","EWC, ","")&amp;IF(TRIM(SUBSTITUTE(F3785,CHAR(160),""))="","D&amp;R, ","")&amp;IF(TRIM(SUBSTITUTE(E3785,CHAR(160),""))="","State, ",""))-2)))</f>
        <v/>
      </c>
    </row>
    <row r="3786" spans="1:15" ht="15.75">
      <c r="A3786" s="250">
        <v>3779</v>
      </c>
      <c r="B3786" s="208"/>
      <c r="C3786" s="49"/>
      <c r="D3786" s="50"/>
      <c r="E3786" s="50"/>
      <c r="F3786" s="50"/>
      <c r="G3786" s="209"/>
      <c r="H3786" s="48"/>
      <c r="I3786" s="457" t="str">
        <f t="shared" si="118"/>
        <v/>
      </c>
      <c r="J3786" s="241" cm="1">
        <f t="array" ref="J3786">SUMPRODUCT(--(K3786:N3786&lt;&gt;"")) + IF(TRIM(O3786)="",0,LEN(O3786)-LEN(SUBSTITUTE(O3786,",",""))+1)</f>
        <v>0</v>
      </c>
      <c r="K3786" s="242" t="str">
        <f>IF(AND(G3786&lt;&gt;0,G3786&lt;&gt;""),IF(B3786="","",IF(ISNUMBER(MATCH(B3786,'Look Up Values'!$B$2:$B$500,0)),"","Dest. error")),"")</f>
        <v/>
      </c>
      <c r="L3786" s="242" t="str">
        <f>IF(AND(G3786&lt;&gt;0,G3786&lt;&gt;""),IF(C3786="","",IF(AND(ISNUMBER(--LEFT(C3786,FIND(" ",C3786&amp;" ")-1)),OR(LEN(LEFT(C3786,FIND(" ",C3786&amp;" ")-1))=6,LEN(LEFT(C3786,FIND(" ",C3786&amp;" ")-1))=7),OR(ISNUMBER(MATCH(LEFT(C3786,FIND(" ",C3786&amp;" ")-1),'Look Up Values'!$G$2:$G$1000,0)),ISNUMBER(MATCH(LEFT(C3786,FIND(" ",C3786&amp;" ")-1),'Look Up Values'!$AE$2:$AE$2000,0)))),"","EWC error")),"")</f>
        <v/>
      </c>
      <c r="M3786" s="242" t="str" cm="1">
        <f t="array" ref="M3786">IF(AND(G3786&lt;&gt;0,G3786&lt;&gt;""),IF(E3786="","",IF(ISNUMBER(MATCH(SUBSTITUTE(E3786," ",""),SUBSTITUTE('Look Up Values'!$I$2:$I$10," ",""),0)),"","State error")),"")</f>
        <v/>
      </c>
      <c r="N3786" s="242" t="str" cm="1">
        <f t="array" ref="N3786">IF(AND(G3786&lt;&gt;0,G3786&lt;&gt;""),IF(F3786="","",IF(ISNUMBER(MATCH(SUBSTITUTE(F3786," ",""),SUBSTITUTE('Look Up Values'!$W$2:$W$30," ",""),0)),"","D&amp;R error")),"")</f>
        <v/>
      </c>
      <c r="O3786" s="256" t="str">
        <f t="shared" si="119"/>
        <v/>
      </c>
    </row>
    <row r="3787" spans="1:15" ht="15.75">
      <c r="A3787" s="250">
        <v>3780</v>
      </c>
      <c r="B3787" s="208"/>
      <c r="C3787" s="49"/>
      <c r="D3787" s="50"/>
      <c r="E3787" s="50"/>
      <c r="F3787" s="50"/>
      <c r="G3787" s="209"/>
      <c r="H3787" s="48"/>
      <c r="I3787" s="457" t="str">
        <f t="shared" si="118"/>
        <v/>
      </c>
      <c r="J3787" s="241" cm="1">
        <f t="array" ref="J3787">SUMPRODUCT(--(K3787:N3787&lt;&gt;"")) + IF(TRIM(O3787)="",0,LEN(O3787)-LEN(SUBSTITUTE(O3787,",",""))+1)</f>
        <v>0</v>
      </c>
      <c r="K3787" s="242" t="str">
        <f>IF(AND(G3787&lt;&gt;0,G3787&lt;&gt;""),IF(B3787="","",IF(ISNUMBER(MATCH(B3787,'Look Up Values'!$B$2:$B$500,0)),"","Dest. error")),"")</f>
        <v/>
      </c>
      <c r="L3787" s="242" t="str">
        <f>IF(AND(G3787&lt;&gt;0,G3787&lt;&gt;""),IF(C3787="","",IF(AND(ISNUMBER(--LEFT(C3787,FIND(" ",C3787&amp;" ")-1)),OR(LEN(LEFT(C3787,FIND(" ",C3787&amp;" ")-1))=6,LEN(LEFT(C3787,FIND(" ",C3787&amp;" ")-1))=7),OR(ISNUMBER(MATCH(LEFT(C3787,FIND(" ",C3787&amp;" ")-1),'Look Up Values'!$G$2:$G$1000,0)),ISNUMBER(MATCH(LEFT(C3787,FIND(" ",C3787&amp;" ")-1),'Look Up Values'!$AE$2:$AE$2000,0)))),"","EWC error")),"")</f>
        <v/>
      </c>
      <c r="M3787" s="242" t="str" cm="1">
        <f t="array" ref="M3787">IF(AND(G3787&lt;&gt;0,G3787&lt;&gt;""),IF(E3787="","",IF(ISNUMBER(MATCH(SUBSTITUTE(E3787," ",""),SUBSTITUTE('Look Up Values'!$I$2:$I$10," ",""),0)),"","State error")),"")</f>
        <v/>
      </c>
      <c r="N3787" s="242" t="str" cm="1">
        <f t="array" ref="N3787">IF(AND(G3787&lt;&gt;0,G3787&lt;&gt;""),IF(F3787="","",IF(ISNUMBER(MATCH(SUBSTITUTE(F3787," ",""),SUBSTITUTE('Look Up Values'!$W$2:$W$30," ",""),0)),"","D&amp;R error")),"")</f>
        <v/>
      </c>
      <c r="O3787" s="256" t="str">
        <f t="shared" si="119"/>
        <v/>
      </c>
    </row>
    <row r="3788" spans="1:15" ht="15.75">
      <c r="A3788" s="250">
        <v>3781</v>
      </c>
      <c r="B3788" s="208"/>
      <c r="C3788" s="49"/>
      <c r="D3788" s="50"/>
      <c r="E3788" s="50"/>
      <c r="F3788" s="50"/>
      <c r="G3788" s="209"/>
      <c r="H3788" s="48"/>
      <c r="I3788" s="457" t="str">
        <f t="shared" si="118"/>
        <v/>
      </c>
      <c r="J3788" s="241" cm="1">
        <f t="array" ref="J3788">SUMPRODUCT(--(K3788:N3788&lt;&gt;"")) + IF(TRIM(O3788)="",0,LEN(O3788)-LEN(SUBSTITUTE(O3788,",",""))+1)</f>
        <v>0</v>
      </c>
      <c r="K3788" s="242" t="str">
        <f>IF(AND(G3788&lt;&gt;0,G3788&lt;&gt;""),IF(B3788="","",IF(ISNUMBER(MATCH(B3788,'Look Up Values'!$B$2:$B$500,0)),"","Dest. error")),"")</f>
        <v/>
      </c>
      <c r="L3788" s="242" t="str">
        <f>IF(AND(G3788&lt;&gt;0,G3788&lt;&gt;""),IF(C3788="","",IF(AND(ISNUMBER(--LEFT(C3788,FIND(" ",C3788&amp;" ")-1)),OR(LEN(LEFT(C3788,FIND(" ",C3788&amp;" ")-1))=6,LEN(LEFT(C3788,FIND(" ",C3788&amp;" ")-1))=7),OR(ISNUMBER(MATCH(LEFT(C3788,FIND(" ",C3788&amp;" ")-1),'Look Up Values'!$G$2:$G$1000,0)),ISNUMBER(MATCH(LEFT(C3788,FIND(" ",C3788&amp;" ")-1),'Look Up Values'!$AE$2:$AE$2000,0)))),"","EWC error")),"")</f>
        <v/>
      </c>
      <c r="M3788" s="242" t="str" cm="1">
        <f t="array" ref="M3788">IF(AND(G3788&lt;&gt;0,G3788&lt;&gt;""),IF(E3788="","",IF(ISNUMBER(MATCH(SUBSTITUTE(E3788," ",""),SUBSTITUTE('Look Up Values'!$I$2:$I$10," ",""),0)),"","State error")),"")</f>
        <v/>
      </c>
      <c r="N3788" s="242" t="str" cm="1">
        <f t="array" ref="N3788">IF(AND(G3788&lt;&gt;0,G3788&lt;&gt;""),IF(F3788="","",IF(ISNUMBER(MATCH(SUBSTITUTE(F3788," ",""),SUBSTITUTE('Look Up Values'!$W$2:$W$30," ",""),0)),"","D&amp;R error")),"")</f>
        <v/>
      </c>
      <c r="O3788" s="256" t="str">
        <f t="shared" si="119"/>
        <v/>
      </c>
    </row>
    <row r="3789" spans="1:15" ht="15.75">
      <c r="A3789" s="250">
        <v>3782</v>
      </c>
      <c r="B3789" s="208"/>
      <c r="C3789" s="49"/>
      <c r="D3789" s="50"/>
      <c r="E3789" s="50"/>
      <c r="F3789" s="50"/>
      <c r="G3789" s="209"/>
      <c r="H3789" s="48"/>
      <c r="I3789" s="457" t="str">
        <f t="shared" si="118"/>
        <v/>
      </c>
      <c r="J3789" s="241" cm="1">
        <f t="array" ref="J3789">SUMPRODUCT(--(K3789:N3789&lt;&gt;"")) + IF(TRIM(O3789)="",0,LEN(O3789)-LEN(SUBSTITUTE(O3789,",",""))+1)</f>
        <v>0</v>
      </c>
      <c r="K3789" s="242" t="str">
        <f>IF(AND(G3789&lt;&gt;0,G3789&lt;&gt;""),IF(B3789="","",IF(ISNUMBER(MATCH(B3789,'Look Up Values'!$B$2:$B$500,0)),"","Dest. error")),"")</f>
        <v/>
      </c>
      <c r="L3789" s="242" t="str">
        <f>IF(AND(G3789&lt;&gt;0,G3789&lt;&gt;""),IF(C3789="","",IF(AND(ISNUMBER(--LEFT(C3789,FIND(" ",C3789&amp;" ")-1)),OR(LEN(LEFT(C3789,FIND(" ",C3789&amp;" ")-1))=6,LEN(LEFT(C3789,FIND(" ",C3789&amp;" ")-1))=7),OR(ISNUMBER(MATCH(LEFT(C3789,FIND(" ",C3789&amp;" ")-1),'Look Up Values'!$G$2:$G$1000,0)),ISNUMBER(MATCH(LEFT(C3789,FIND(" ",C3789&amp;" ")-1),'Look Up Values'!$AE$2:$AE$2000,0)))),"","EWC error")),"")</f>
        <v/>
      </c>
      <c r="M3789" s="242" t="str" cm="1">
        <f t="array" ref="M3789">IF(AND(G3789&lt;&gt;0,G3789&lt;&gt;""),IF(E3789="","",IF(ISNUMBER(MATCH(SUBSTITUTE(E3789," ",""),SUBSTITUTE('Look Up Values'!$I$2:$I$10," ",""),0)),"","State error")),"")</f>
        <v/>
      </c>
      <c r="N3789" s="242" t="str" cm="1">
        <f t="array" ref="N3789">IF(AND(G3789&lt;&gt;0,G3789&lt;&gt;""),IF(F3789="","",IF(ISNUMBER(MATCH(SUBSTITUTE(F3789," ",""),SUBSTITUTE('Look Up Values'!$W$2:$W$30," ",""),0)),"","D&amp;R error")),"")</f>
        <v/>
      </c>
      <c r="O3789" s="256" t="str">
        <f t="shared" si="119"/>
        <v/>
      </c>
    </row>
    <row r="3790" spans="1:15" ht="15.75">
      <c r="A3790" s="250">
        <v>3783</v>
      </c>
      <c r="B3790" s="208"/>
      <c r="C3790" s="49"/>
      <c r="D3790" s="50"/>
      <c r="E3790" s="50"/>
      <c r="F3790" s="50"/>
      <c r="G3790" s="209"/>
      <c r="H3790" s="48"/>
      <c r="I3790" s="457" t="str">
        <f t="shared" si="118"/>
        <v/>
      </c>
      <c r="J3790" s="241" cm="1">
        <f t="array" ref="J3790">SUMPRODUCT(--(K3790:N3790&lt;&gt;"")) + IF(TRIM(O3790)="",0,LEN(O3790)-LEN(SUBSTITUTE(O3790,",",""))+1)</f>
        <v>0</v>
      </c>
      <c r="K3790" s="242" t="str">
        <f>IF(AND(G3790&lt;&gt;0,G3790&lt;&gt;""),IF(B3790="","",IF(ISNUMBER(MATCH(B3790,'Look Up Values'!$B$2:$B$500,0)),"","Dest. error")),"")</f>
        <v/>
      </c>
      <c r="L3790" s="242" t="str">
        <f>IF(AND(G3790&lt;&gt;0,G3790&lt;&gt;""),IF(C3790="","",IF(AND(ISNUMBER(--LEFT(C3790,FIND(" ",C3790&amp;" ")-1)),OR(LEN(LEFT(C3790,FIND(" ",C3790&amp;" ")-1))=6,LEN(LEFT(C3790,FIND(" ",C3790&amp;" ")-1))=7),OR(ISNUMBER(MATCH(LEFT(C3790,FIND(" ",C3790&amp;" ")-1),'Look Up Values'!$G$2:$G$1000,0)),ISNUMBER(MATCH(LEFT(C3790,FIND(" ",C3790&amp;" ")-1),'Look Up Values'!$AE$2:$AE$2000,0)))),"","EWC error")),"")</f>
        <v/>
      </c>
      <c r="M3790" s="242" t="str" cm="1">
        <f t="array" ref="M3790">IF(AND(G3790&lt;&gt;0,G3790&lt;&gt;""),IF(E3790="","",IF(ISNUMBER(MATCH(SUBSTITUTE(E3790," ",""),SUBSTITUTE('Look Up Values'!$I$2:$I$10," ",""),0)),"","State error")),"")</f>
        <v/>
      </c>
      <c r="N3790" s="242" t="str" cm="1">
        <f t="array" ref="N3790">IF(AND(G3790&lt;&gt;0,G3790&lt;&gt;""),IF(F3790="","",IF(ISNUMBER(MATCH(SUBSTITUTE(F3790," ",""),SUBSTITUTE('Look Up Values'!$W$2:$W$30," ",""),0)),"","D&amp;R error")),"")</f>
        <v/>
      </c>
      <c r="O3790" s="256" t="str">
        <f t="shared" si="119"/>
        <v/>
      </c>
    </row>
    <row r="3791" spans="1:15" ht="15.75">
      <c r="A3791" s="250">
        <v>3784</v>
      </c>
      <c r="B3791" s="208"/>
      <c r="C3791" s="49"/>
      <c r="D3791" s="50"/>
      <c r="E3791" s="50"/>
      <c r="F3791" s="50"/>
      <c r="G3791" s="209"/>
      <c r="H3791" s="48"/>
      <c r="I3791" s="457" t="str">
        <f t="shared" si="118"/>
        <v/>
      </c>
      <c r="J3791" s="241" cm="1">
        <f t="array" ref="J3791">SUMPRODUCT(--(K3791:N3791&lt;&gt;"")) + IF(TRIM(O3791)="",0,LEN(O3791)-LEN(SUBSTITUTE(O3791,",",""))+1)</f>
        <v>0</v>
      </c>
      <c r="K3791" s="242" t="str">
        <f>IF(AND(G3791&lt;&gt;0,G3791&lt;&gt;""),IF(B3791="","",IF(ISNUMBER(MATCH(B3791,'Look Up Values'!$B$2:$B$500,0)),"","Dest. error")),"")</f>
        <v/>
      </c>
      <c r="L3791" s="242" t="str">
        <f>IF(AND(G3791&lt;&gt;0,G3791&lt;&gt;""),IF(C3791="","",IF(AND(ISNUMBER(--LEFT(C3791,FIND(" ",C3791&amp;" ")-1)),OR(LEN(LEFT(C3791,FIND(" ",C3791&amp;" ")-1))=6,LEN(LEFT(C3791,FIND(" ",C3791&amp;" ")-1))=7),OR(ISNUMBER(MATCH(LEFT(C3791,FIND(" ",C3791&amp;" ")-1),'Look Up Values'!$G$2:$G$1000,0)),ISNUMBER(MATCH(LEFT(C3791,FIND(" ",C3791&amp;" ")-1),'Look Up Values'!$AE$2:$AE$2000,0)))),"","EWC error")),"")</f>
        <v/>
      </c>
      <c r="M3791" s="242" t="str" cm="1">
        <f t="array" ref="M3791">IF(AND(G3791&lt;&gt;0,G3791&lt;&gt;""),IF(E3791="","",IF(ISNUMBER(MATCH(SUBSTITUTE(E3791," ",""),SUBSTITUTE('Look Up Values'!$I$2:$I$10," ",""),0)),"","State error")),"")</f>
        <v/>
      </c>
      <c r="N3791" s="242" t="str" cm="1">
        <f t="array" ref="N3791">IF(AND(G3791&lt;&gt;0,G3791&lt;&gt;""),IF(F3791="","",IF(ISNUMBER(MATCH(SUBSTITUTE(F3791," ",""),SUBSTITUTE('Look Up Values'!$W$2:$W$30," ",""),0)),"","D&amp;R error")),"")</f>
        <v/>
      </c>
      <c r="O3791" s="256" t="str">
        <f t="shared" si="119"/>
        <v/>
      </c>
    </row>
    <row r="3792" spans="1:15" ht="15.75">
      <c r="A3792" s="250">
        <v>3785</v>
      </c>
      <c r="B3792" s="208"/>
      <c r="C3792" s="49"/>
      <c r="D3792" s="50"/>
      <c r="E3792" s="50"/>
      <c r="F3792" s="50"/>
      <c r="G3792" s="209"/>
      <c r="H3792" s="48"/>
      <c r="I3792" s="457" t="str">
        <f t="shared" si="118"/>
        <v/>
      </c>
      <c r="J3792" s="241" cm="1">
        <f t="array" ref="J3792">SUMPRODUCT(--(K3792:N3792&lt;&gt;"")) + IF(TRIM(O3792)="",0,LEN(O3792)-LEN(SUBSTITUTE(O3792,",",""))+1)</f>
        <v>0</v>
      </c>
      <c r="K3792" s="242" t="str">
        <f>IF(AND(G3792&lt;&gt;0,G3792&lt;&gt;""),IF(B3792="","",IF(ISNUMBER(MATCH(B3792,'Look Up Values'!$B$2:$B$500,0)),"","Dest. error")),"")</f>
        <v/>
      </c>
      <c r="L3792" s="242" t="str">
        <f>IF(AND(G3792&lt;&gt;0,G3792&lt;&gt;""),IF(C3792="","",IF(AND(ISNUMBER(--LEFT(C3792,FIND(" ",C3792&amp;" ")-1)),OR(LEN(LEFT(C3792,FIND(" ",C3792&amp;" ")-1))=6,LEN(LEFT(C3792,FIND(" ",C3792&amp;" ")-1))=7),OR(ISNUMBER(MATCH(LEFT(C3792,FIND(" ",C3792&amp;" ")-1),'Look Up Values'!$G$2:$G$1000,0)),ISNUMBER(MATCH(LEFT(C3792,FIND(" ",C3792&amp;" ")-1),'Look Up Values'!$AE$2:$AE$2000,0)))),"","EWC error")),"")</f>
        <v/>
      </c>
      <c r="M3792" s="242" t="str" cm="1">
        <f t="array" ref="M3792">IF(AND(G3792&lt;&gt;0,G3792&lt;&gt;""),IF(E3792="","",IF(ISNUMBER(MATCH(SUBSTITUTE(E3792," ",""),SUBSTITUTE('Look Up Values'!$I$2:$I$10," ",""),0)),"","State error")),"")</f>
        <v/>
      </c>
      <c r="N3792" s="242" t="str" cm="1">
        <f t="array" ref="N3792">IF(AND(G3792&lt;&gt;0,G3792&lt;&gt;""),IF(F3792="","",IF(ISNUMBER(MATCH(SUBSTITUTE(F3792," ",""),SUBSTITUTE('Look Up Values'!$W$2:$W$30," ",""),0)),"","D&amp;R error")),"")</f>
        <v/>
      </c>
      <c r="O3792" s="256" t="str">
        <f t="shared" si="119"/>
        <v/>
      </c>
    </row>
    <row r="3793" spans="1:15" ht="15.75">
      <c r="A3793" s="250">
        <v>3786</v>
      </c>
      <c r="B3793" s="208"/>
      <c r="C3793" s="49"/>
      <c r="D3793" s="50"/>
      <c r="E3793" s="50"/>
      <c r="F3793" s="50"/>
      <c r="G3793" s="209"/>
      <c r="H3793" s="48"/>
      <c r="I3793" s="457" t="str">
        <f t="shared" si="118"/>
        <v/>
      </c>
      <c r="J3793" s="241" cm="1">
        <f t="array" ref="J3793">SUMPRODUCT(--(K3793:N3793&lt;&gt;"")) + IF(TRIM(O3793)="",0,LEN(O3793)-LEN(SUBSTITUTE(O3793,",",""))+1)</f>
        <v>0</v>
      </c>
      <c r="K3793" s="242" t="str">
        <f>IF(AND(G3793&lt;&gt;0,G3793&lt;&gt;""),IF(B3793="","",IF(ISNUMBER(MATCH(B3793,'Look Up Values'!$B$2:$B$500,0)),"","Dest. error")),"")</f>
        <v/>
      </c>
      <c r="L3793" s="242" t="str">
        <f>IF(AND(G3793&lt;&gt;0,G3793&lt;&gt;""),IF(C3793="","",IF(AND(ISNUMBER(--LEFT(C3793,FIND(" ",C3793&amp;" ")-1)),OR(LEN(LEFT(C3793,FIND(" ",C3793&amp;" ")-1))=6,LEN(LEFT(C3793,FIND(" ",C3793&amp;" ")-1))=7),OR(ISNUMBER(MATCH(LEFT(C3793,FIND(" ",C3793&amp;" ")-1),'Look Up Values'!$G$2:$G$1000,0)),ISNUMBER(MATCH(LEFT(C3793,FIND(" ",C3793&amp;" ")-1),'Look Up Values'!$AE$2:$AE$2000,0)))),"","EWC error")),"")</f>
        <v/>
      </c>
      <c r="M3793" s="242" t="str" cm="1">
        <f t="array" ref="M3793">IF(AND(G3793&lt;&gt;0,G3793&lt;&gt;""),IF(E3793="","",IF(ISNUMBER(MATCH(SUBSTITUTE(E3793," ",""),SUBSTITUTE('Look Up Values'!$I$2:$I$10," ",""),0)),"","State error")),"")</f>
        <v/>
      </c>
      <c r="N3793" s="242" t="str" cm="1">
        <f t="array" ref="N3793">IF(AND(G3793&lt;&gt;0,G3793&lt;&gt;""),IF(F3793="","",IF(ISNUMBER(MATCH(SUBSTITUTE(F3793," ",""),SUBSTITUTE('Look Up Values'!$W$2:$W$30," ",""),0)),"","D&amp;R error")),"")</f>
        <v/>
      </c>
      <c r="O3793" s="256" t="str">
        <f t="shared" si="119"/>
        <v/>
      </c>
    </row>
    <row r="3794" spans="1:15" ht="15.75">
      <c r="A3794" s="250">
        <v>3787</v>
      </c>
      <c r="B3794" s="208"/>
      <c r="C3794" s="49"/>
      <c r="D3794" s="50"/>
      <c r="E3794" s="50"/>
      <c r="F3794" s="50"/>
      <c r="G3794" s="209"/>
      <c r="H3794" s="48"/>
      <c r="I3794" s="457" t="str">
        <f t="shared" si="118"/>
        <v/>
      </c>
      <c r="J3794" s="241" cm="1">
        <f t="array" ref="J3794">SUMPRODUCT(--(K3794:N3794&lt;&gt;"")) + IF(TRIM(O3794)="",0,LEN(O3794)-LEN(SUBSTITUTE(O3794,",",""))+1)</f>
        <v>0</v>
      </c>
      <c r="K3794" s="242" t="str">
        <f>IF(AND(G3794&lt;&gt;0,G3794&lt;&gt;""),IF(B3794="","",IF(ISNUMBER(MATCH(B3794,'Look Up Values'!$B$2:$B$500,0)),"","Dest. error")),"")</f>
        <v/>
      </c>
      <c r="L3794" s="242" t="str">
        <f>IF(AND(G3794&lt;&gt;0,G3794&lt;&gt;""),IF(C3794="","",IF(AND(ISNUMBER(--LEFT(C3794,FIND(" ",C3794&amp;" ")-1)),OR(LEN(LEFT(C3794,FIND(" ",C3794&amp;" ")-1))=6,LEN(LEFT(C3794,FIND(" ",C3794&amp;" ")-1))=7),OR(ISNUMBER(MATCH(LEFT(C3794,FIND(" ",C3794&amp;" ")-1),'Look Up Values'!$G$2:$G$1000,0)),ISNUMBER(MATCH(LEFT(C3794,FIND(" ",C3794&amp;" ")-1),'Look Up Values'!$AE$2:$AE$2000,0)))),"","EWC error")),"")</f>
        <v/>
      </c>
      <c r="M3794" s="242" t="str" cm="1">
        <f t="array" ref="M3794">IF(AND(G3794&lt;&gt;0,G3794&lt;&gt;""),IF(E3794="","",IF(ISNUMBER(MATCH(SUBSTITUTE(E3794," ",""),SUBSTITUTE('Look Up Values'!$I$2:$I$10," ",""),0)),"","State error")),"")</f>
        <v/>
      </c>
      <c r="N3794" s="242" t="str" cm="1">
        <f t="array" ref="N3794">IF(AND(G3794&lt;&gt;0,G3794&lt;&gt;""),IF(F3794="","",IF(ISNUMBER(MATCH(SUBSTITUTE(F3794," ",""),SUBSTITUTE('Look Up Values'!$W$2:$W$30," ",""),0)),"","D&amp;R error")),"")</f>
        <v/>
      </c>
      <c r="O3794" s="256" t="str">
        <f t="shared" si="119"/>
        <v/>
      </c>
    </row>
    <row r="3795" spans="1:15" ht="15.75">
      <c r="A3795" s="250">
        <v>3788</v>
      </c>
      <c r="B3795" s="208"/>
      <c r="C3795" s="49"/>
      <c r="D3795" s="50"/>
      <c r="E3795" s="50"/>
      <c r="F3795" s="50"/>
      <c r="G3795" s="209"/>
      <c r="H3795" s="48"/>
      <c r="I3795" s="457" t="str">
        <f t="shared" si="118"/>
        <v/>
      </c>
      <c r="J3795" s="241" cm="1">
        <f t="array" ref="J3795">SUMPRODUCT(--(K3795:N3795&lt;&gt;"")) + IF(TRIM(O3795)="",0,LEN(O3795)-LEN(SUBSTITUTE(O3795,",",""))+1)</f>
        <v>0</v>
      </c>
      <c r="K3795" s="242" t="str">
        <f>IF(AND(G3795&lt;&gt;0,G3795&lt;&gt;""),IF(B3795="","",IF(ISNUMBER(MATCH(B3795,'Look Up Values'!$B$2:$B$500,0)),"","Dest. error")),"")</f>
        <v/>
      </c>
      <c r="L3795" s="242" t="str">
        <f>IF(AND(G3795&lt;&gt;0,G3795&lt;&gt;""),IF(C3795="","",IF(AND(ISNUMBER(--LEFT(C3795,FIND(" ",C3795&amp;" ")-1)),OR(LEN(LEFT(C3795,FIND(" ",C3795&amp;" ")-1))=6,LEN(LEFT(C3795,FIND(" ",C3795&amp;" ")-1))=7),OR(ISNUMBER(MATCH(LEFT(C3795,FIND(" ",C3795&amp;" ")-1),'Look Up Values'!$G$2:$G$1000,0)),ISNUMBER(MATCH(LEFT(C3795,FIND(" ",C3795&amp;" ")-1),'Look Up Values'!$AE$2:$AE$2000,0)))),"","EWC error")),"")</f>
        <v/>
      </c>
      <c r="M3795" s="242" t="str" cm="1">
        <f t="array" ref="M3795">IF(AND(G3795&lt;&gt;0,G3795&lt;&gt;""),IF(E3795="","",IF(ISNUMBER(MATCH(SUBSTITUTE(E3795," ",""),SUBSTITUTE('Look Up Values'!$I$2:$I$10," ",""),0)),"","State error")),"")</f>
        <v/>
      </c>
      <c r="N3795" s="242" t="str" cm="1">
        <f t="array" ref="N3795">IF(AND(G3795&lt;&gt;0,G3795&lt;&gt;""),IF(F3795="","",IF(ISNUMBER(MATCH(SUBSTITUTE(F3795," ",""),SUBSTITUTE('Look Up Values'!$W$2:$W$30," ",""),0)),"","D&amp;R error")),"")</f>
        <v/>
      </c>
      <c r="O3795" s="256" t="str">
        <f t="shared" si="119"/>
        <v/>
      </c>
    </row>
    <row r="3796" spans="1:15" ht="15.75">
      <c r="A3796" s="250">
        <v>3789</v>
      </c>
      <c r="B3796" s="208"/>
      <c r="C3796" s="49"/>
      <c r="D3796" s="50"/>
      <c r="E3796" s="50"/>
      <c r="F3796" s="50"/>
      <c r="G3796" s="209"/>
      <c r="H3796" s="48"/>
      <c r="I3796" s="457" t="str">
        <f t="shared" si="118"/>
        <v/>
      </c>
      <c r="J3796" s="241" cm="1">
        <f t="array" ref="J3796">SUMPRODUCT(--(K3796:N3796&lt;&gt;"")) + IF(TRIM(O3796)="",0,LEN(O3796)-LEN(SUBSTITUTE(O3796,",",""))+1)</f>
        <v>0</v>
      </c>
      <c r="K3796" s="242" t="str">
        <f>IF(AND(G3796&lt;&gt;0,G3796&lt;&gt;""),IF(B3796="","",IF(ISNUMBER(MATCH(B3796,'Look Up Values'!$B$2:$B$500,0)),"","Dest. error")),"")</f>
        <v/>
      </c>
      <c r="L3796" s="242" t="str">
        <f>IF(AND(G3796&lt;&gt;0,G3796&lt;&gt;""),IF(C3796="","",IF(AND(ISNUMBER(--LEFT(C3796,FIND(" ",C3796&amp;" ")-1)),OR(LEN(LEFT(C3796,FIND(" ",C3796&amp;" ")-1))=6,LEN(LEFT(C3796,FIND(" ",C3796&amp;" ")-1))=7),OR(ISNUMBER(MATCH(LEFT(C3796,FIND(" ",C3796&amp;" ")-1),'Look Up Values'!$G$2:$G$1000,0)),ISNUMBER(MATCH(LEFT(C3796,FIND(" ",C3796&amp;" ")-1),'Look Up Values'!$AE$2:$AE$2000,0)))),"","EWC error")),"")</f>
        <v/>
      </c>
      <c r="M3796" s="242" t="str" cm="1">
        <f t="array" ref="M3796">IF(AND(G3796&lt;&gt;0,G3796&lt;&gt;""),IF(E3796="","",IF(ISNUMBER(MATCH(SUBSTITUTE(E3796," ",""),SUBSTITUTE('Look Up Values'!$I$2:$I$10," ",""),0)),"","State error")),"")</f>
        <v/>
      </c>
      <c r="N3796" s="242" t="str" cm="1">
        <f t="array" ref="N3796">IF(AND(G3796&lt;&gt;0,G3796&lt;&gt;""),IF(F3796="","",IF(ISNUMBER(MATCH(SUBSTITUTE(F3796," ",""),SUBSTITUTE('Look Up Values'!$W$2:$W$30," ",""),0)),"","D&amp;R error")),"")</f>
        <v/>
      </c>
      <c r="O3796" s="256" t="str">
        <f t="shared" si="119"/>
        <v/>
      </c>
    </row>
    <row r="3797" spans="1:15" ht="15.75">
      <c r="A3797" s="250">
        <v>3790</v>
      </c>
      <c r="B3797" s="208"/>
      <c r="C3797" s="49"/>
      <c r="D3797" s="50"/>
      <c r="E3797" s="50"/>
      <c r="F3797" s="50"/>
      <c r="G3797" s="209"/>
      <c r="H3797" s="48"/>
      <c r="I3797" s="457" t="str">
        <f t="shared" si="118"/>
        <v/>
      </c>
      <c r="J3797" s="241" cm="1">
        <f t="array" ref="J3797">SUMPRODUCT(--(K3797:N3797&lt;&gt;"")) + IF(TRIM(O3797)="",0,LEN(O3797)-LEN(SUBSTITUTE(O3797,",",""))+1)</f>
        <v>0</v>
      </c>
      <c r="K3797" s="242" t="str">
        <f>IF(AND(G3797&lt;&gt;0,G3797&lt;&gt;""),IF(B3797="","",IF(ISNUMBER(MATCH(B3797,'Look Up Values'!$B$2:$B$500,0)),"","Dest. error")),"")</f>
        <v/>
      </c>
      <c r="L3797" s="242" t="str">
        <f>IF(AND(G3797&lt;&gt;0,G3797&lt;&gt;""),IF(C3797="","",IF(AND(ISNUMBER(--LEFT(C3797,FIND(" ",C3797&amp;" ")-1)),OR(LEN(LEFT(C3797,FIND(" ",C3797&amp;" ")-1))=6,LEN(LEFT(C3797,FIND(" ",C3797&amp;" ")-1))=7),OR(ISNUMBER(MATCH(LEFT(C3797,FIND(" ",C3797&amp;" ")-1),'Look Up Values'!$G$2:$G$1000,0)),ISNUMBER(MATCH(LEFT(C3797,FIND(" ",C3797&amp;" ")-1),'Look Up Values'!$AE$2:$AE$2000,0)))),"","EWC error")),"")</f>
        <v/>
      </c>
      <c r="M3797" s="242" t="str" cm="1">
        <f t="array" ref="M3797">IF(AND(G3797&lt;&gt;0,G3797&lt;&gt;""),IF(E3797="","",IF(ISNUMBER(MATCH(SUBSTITUTE(E3797," ",""),SUBSTITUTE('Look Up Values'!$I$2:$I$10," ",""),0)),"","State error")),"")</f>
        <v/>
      </c>
      <c r="N3797" s="242" t="str" cm="1">
        <f t="array" ref="N3797">IF(AND(G3797&lt;&gt;0,G3797&lt;&gt;""),IF(F3797="","",IF(ISNUMBER(MATCH(SUBSTITUTE(F3797," ",""),SUBSTITUTE('Look Up Values'!$W$2:$W$30," ",""),0)),"","D&amp;R error")),"")</f>
        <v/>
      </c>
      <c r="O3797" s="256" t="str">
        <f t="shared" si="119"/>
        <v/>
      </c>
    </row>
    <row r="3798" spans="1:15" ht="15.75">
      <c r="A3798" s="250">
        <v>3791</v>
      </c>
      <c r="B3798" s="208"/>
      <c r="C3798" s="49"/>
      <c r="D3798" s="50"/>
      <c r="E3798" s="50"/>
      <c r="F3798" s="50"/>
      <c r="G3798" s="209"/>
      <c r="H3798" s="48"/>
      <c r="I3798" s="457" t="str">
        <f t="shared" si="118"/>
        <v/>
      </c>
      <c r="J3798" s="241" cm="1">
        <f t="array" ref="J3798">SUMPRODUCT(--(K3798:N3798&lt;&gt;"")) + IF(TRIM(O3798)="",0,LEN(O3798)-LEN(SUBSTITUTE(O3798,",",""))+1)</f>
        <v>0</v>
      </c>
      <c r="K3798" s="242" t="str">
        <f>IF(AND(G3798&lt;&gt;0,G3798&lt;&gt;""),IF(B3798="","",IF(ISNUMBER(MATCH(B3798,'Look Up Values'!$B$2:$B$500,0)),"","Dest. error")),"")</f>
        <v/>
      </c>
      <c r="L3798" s="242" t="str">
        <f>IF(AND(G3798&lt;&gt;0,G3798&lt;&gt;""),IF(C3798="","",IF(AND(ISNUMBER(--LEFT(C3798,FIND(" ",C3798&amp;" ")-1)),OR(LEN(LEFT(C3798,FIND(" ",C3798&amp;" ")-1))=6,LEN(LEFT(C3798,FIND(" ",C3798&amp;" ")-1))=7),OR(ISNUMBER(MATCH(LEFT(C3798,FIND(" ",C3798&amp;" ")-1),'Look Up Values'!$G$2:$G$1000,0)),ISNUMBER(MATCH(LEFT(C3798,FIND(" ",C3798&amp;" ")-1),'Look Up Values'!$AE$2:$AE$2000,0)))),"","EWC error")),"")</f>
        <v/>
      </c>
      <c r="M3798" s="242" t="str" cm="1">
        <f t="array" ref="M3798">IF(AND(G3798&lt;&gt;0,G3798&lt;&gt;""),IF(E3798="","",IF(ISNUMBER(MATCH(SUBSTITUTE(E3798," ",""),SUBSTITUTE('Look Up Values'!$I$2:$I$10," ",""),0)),"","State error")),"")</f>
        <v/>
      </c>
      <c r="N3798" s="242" t="str" cm="1">
        <f t="array" ref="N3798">IF(AND(G3798&lt;&gt;0,G3798&lt;&gt;""),IF(F3798="","",IF(ISNUMBER(MATCH(SUBSTITUTE(F3798," ",""),SUBSTITUTE('Look Up Values'!$W$2:$W$30," ",""),0)),"","D&amp;R error")),"")</f>
        <v/>
      </c>
      <c r="O3798" s="256" t="str">
        <f t="shared" si="119"/>
        <v/>
      </c>
    </row>
    <row r="3799" spans="1:15" ht="15.75">
      <c r="A3799" s="250">
        <v>3792</v>
      </c>
      <c r="B3799" s="208"/>
      <c r="C3799" s="49"/>
      <c r="D3799" s="50"/>
      <c r="E3799" s="50"/>
      <c r="F3799" s="50"/>
      <c r="G3799" s="209"/>
      <c r="H3799" s="48"/>
      <c r="I3799" s="457" t="str">
        <f t="shared" si="118"/>
        <v/>
      </c>
      <c r="J3799" s="241" cm="1">
        <f t="array" ref="J3799">SUMPRODUCT(--(K3799:N3799&lt;&gt;"")) + IF(TRIM(O3799)="",0,LEN(O3799)-LEN(SUBSTITUTE(O3799,",",""))+1)</f>
        <v>0</v>
      </c>
      <c r="K3799" s="242" t="str">
        <f>IF(AND(G3799&lt;&gt;0,G3799&lt;&gt;""),IF(B3799="","",IF(ISNUMBER(MATCH(B3799,'Look Up Values'!$B$2:$B$500,0)),"","Dest. error")),"")</f>
        <v/>
      </c>
      <c r="L3799" s="242" t="str">
        <f>IF(AND(G3799&lt;&gt;0,G3799&lt;&gt;""),IF(C3799="","",IF(AND(ISNUMBER(--LEFT(C3799,FIND(" ",C3799&amp;" ")-1)),OR(LEN(LEFT(C3799,FIND(" ",C3799&amp;" ")-1))=6,LEN(LEFT(C3799,FIND(" ",C3799&amp;" ")-1))=7),OR(ISNUMBER(MATCH(LEFT(C3799,FIND(" ",C3799&amp;" ")-1),'Look Up Values'!$G$2:$G$1000,0)),ISNUMBER(MATCH(LEFT(C3799,FIND(" ",C3799&amp;" ")-1),'Look Up Values'!$AE$2:$AE$2000,0)))),"","EWC error")),"")</f>
        <v/>
      </c>
      <c r="M3799" s="242" t="str" cm="1">
        <f t="array" ref="M3799">IF(AND(G3799&lt;&gt;0,G3799&lt;&gt;""),IF(E3799="","",IF(ISNUMBER(MATCH(SUBSTITUTE(E3799," ",""),SUBSTITUTE('Look Up Values'!$I$2:$I$10," ",""),0)),"","State error")),"")</f>
        <v/>
      </c>
      <c r="N3799" s="242" t="str" cm="1">
        <f t="array" ref="N3799">IF(AND(G3799&lt;&gt;0,G3799&lt;&gt;""),IF(F3799="","",IF(ISNUMBER(MATCH(SUBSTITUTE(F3799," ",""),SUBSTITUTE('Look Up Values'!$W$2:$W$30," ",""),0)),"","D&amp;R error")),"")</f>
        <v/>
      </c>
      <c r="O3799" s="256" t="str">
        <f t="shared" si="119"/>
        <v/>
      </c>
    </row>
    <row r="3800" spans="1:15" ht="15.75">
      <c r="A3800" s="250">
        <v>3793</v>
      </c>
      <c r="B3800" s="208"/>
      <c r="C3800" s="49"/>
      <c r="D3800" s="50"/>
      <c r="E3800" s="50"/>
      <c r="F3800" s="50"/>
      <c r="G3800" s="209"/>
      <c r="H3800" s="48"/>
      <c r="I3800" s="457" t="str">
        <f t="shared" si="118"/>
        <v/>
      </c>
      <c r="J3800" s="241" cm="1">
        <f t="array" ref="J3800">SUMPRODUCT(--(K3800:N3800&lt;&gt;"")) + IF(TRIM(O3800)="",0,LEN(O3800)-LEN(SUBSTITUTE(O3800,",",""))+1)</f>
        <v>0</v>
      </c>
      <c r="K3800" s="242" t="str">
        <f>IF(AND(G3800&lt;&gt;0,G3800&lt;&gt;""),IF(B3800="","",IF(ISNUMBER(MATCH(B3800,'Look Up Values'!$B$2:$B$500,0)),"","Dest. error")),"")</f>
        <v/>
      </c>
      <c r="L3800" s="242" t="str">
        <f>IF(AND(G3800&lt;&gt;0,G3800&lt;&gt;""),IF(C3800="","",IF(AND(ISNUMBER(--LEFT(C3800,FIND(" ",C3800&amp;" ")-1)),OR(LEN(LEFT(C3800,FIND(" ",C3800&amp;" ")-1))=6,LEN(LEFT(C3800,FIND(" ",C3800&amp;" ")-1))=7),OR(ISNUMBER(MATCH(LEFT(C3800,FIND(" ",C3800&amp;" ")-1),'Look Up Values'!$G$2:$G$1000,0)),ISNUMBER(MATCH(LEFT(C3800,FIND(" ",C3800&amp;" ")-1),'Look Up Values'!$AE$2:$AE$2000,0)))),"","EWC error")),"")</f>
        <v/>
      </c>
      <c r="M3800" s="242" t="str" cm="1">
        <f t="array" ref="M3800">IF(AND(G3800&lt;&gt;0,G3800&lt;&gt;""),IF(E3800="","",IF(ISNUMBER(MATCH(SUBSTITUTE(E3800," ",""),SUBSTITUTE('Look Up Values'!$I$2:$I$10," ",""),0)),"","State error")),"")</f>
        <v/>
      </c>
      <c r="N3800" s="242" t="str" cm="1">
        <f t="array" ref="N3800">IF(AND(G3800&lt;&gt;0,G3800&lt;&gt;""),IF(F3800="","",IF(ISNUMBER(MATCH(SUBSTITUTE(F3800," ",""),SUBSTITUTE('Look Up Values'!$W$2:$W$30," ",""),0)),"","D&amp;R error")),"")</f>
        <v/>
      </c>
      <c r="O3800" s="256" t="str">
        <f t="shared" si="119"/>
        <v/>
      </c>
    </row>
    <row r="3801" spans="1:15" ht="15.75">
      <c r="A3801" s="250">
        <v>3794</v>
      </c>
      <c r="B3801" s="208"/>
      <c r="C3801" s="49"/>
      <c r="D3801" s="50"/>
      <c r="E3801" s="50"/>
      <c r="F3801" s="50"/>
      <c r="G3801" s="209"/>
      <c r="H3801" s="48"/>
      <c r="I3801" s="457" t="str">
        <f t="shared" si="118"/>
        <v/>
      </c>
      <c r="J3801" s="241" cm="1">
        <f t="array" ref="J3801">SUMPRODUCT(--(K3801:N3801&lt;&gt;"")) + IF(TRIM(O3801)="",0,LEN(O3801)-LEN(SUBSTITUTE(O3801,",",""))+1)</f>
        <v>0</v>
      </c>
      <c r="K3801" s="242" t="str">
        <f>IF(AND(G3801&lt;&gt;0,G3801&lt;&gt;""),IF(B3801="","",IF(ISNUMBER(MATCH(B3801,'Look Up Values'!$B$2:$B$500,0)),"","Dest. error")),"")</f>
        <v/>
      </c>
      <c r="L3801" s="242" t="str">
        <f>IF(AND(G3801&lt;&gt;0,G3801&lt;&gt;""),IF(C3801="","",IF(AND(ISNUMBER(--LEFT(C3801,FIND(" ",C3801&amp;" ")-1)),OR(LEN(LEFT(C3801,FIND(" ",C3801&amp;" ")-1))=6,LEN(LEFT(C3801,FIND(" ",C3801&amp;" ")-1))=7),OR(ISNUMBER(MATCH(LEFT(C3801,FIND(" ",C3801&amp;" ")-1),'Look Up Values'!$G$2:$G$1000,0)),ISNUMBER(MATCH(LEFT(C3801,FIND(" ",C3801&amp;" ")-1),'Look Up Values'!$AE$2:$AE$2000,0)))),"","EWC error")),"")</f>
        <v/>
      </c>
      <c r="M3801" s="242" t="str" cm="1">
        <f t="array" ref="M3801">IF(AND(G3801&lt;&gt;0,G3801&lt;&gt;""),IF(E3801="","",IF(ISNUMBER(MATCH(SUBSTITUTE(E3801," ",""),SUBSTITUTE('Look Up Values'!$I$2:$I$10," ",""),0)),"","State error")),"")</f>
        <v/>
      </c>
      <c r="N3801" s="242" t="str" cm="1">
        <f t="array" ref="N3801">IF(AND(G3801&lt;&gt;0,G3801&lt;&gt;""),IF(F3801="","",IF(ISNUMBER(MATCH(SUBSTITUTE(F3801," ",""),SUBSTITUTE('Look Up Values'!$W$2:$W$30," ",""),0)),"","D&amp;R error")),"")</f>
        <v/>
      </c>
      <c r="O3801" s="256" t="str">
        <f t="shared" si="119"/>
        <v/>
      </c>
    </row>
    <row r="3802" spans="1:15" ht="15.75">
      <c r="A3802" s="250">
        <v>3795</v>
      </c>
      <c r="B3802" s="208"/>
      <c r="C3802" s="49"/>
      <c r="D3802" s="50"/>
      <c r="E3802" s="50"/>
      <c r="F3802" s="50"/>
      <c r="G3802" s="209"/>
      <c r="H3802" s="48"/>
      <c r="I3802" s="457" t="str">
        <f t="shared" si="118"/>
        <v/>
      </c>
      <c r="J3802" s="241" cm="1">
        <f t="array" ref="J3802">SUMPRODUCT(--(K3802:N3802&lt;&gt;"")) + IF(TRIM(O3802)="",0,LEN(O3802)-LEN(SUBSTITUTE(O3802,",",""))+1)</f>
        <v>0</v>
      </c>
      <c r="K3802" s="242" t="str">
        <f>IF(AND(G3802&lt;&gt;0,G3802&lt;&gt;""),IF(B3802="","",IF(ISNUMBER(MATCH(B3802,'Look Up Values'!$B$2:$B$500,0)),"","Dest. error")),"")</f>
        <v/>
      </c>
      <c r="L3802" s="242" t="str">
        <f>IF(AND(G3802&lt;&gt;0,G3802&lt;&gt;""),IF(C3802="","",IF(AND(ISNUMBER(--LEFT(C3802,FIND(" ",C3802&amp;" ")-1)),OR(LEN(LEFT(C3802,FIND(" ",C3802&amp;" ")-1))=6,LEN(LEFT(C3802,FIND(" ",C3802&amp;" ")-1))=7),OR(ISNUMBER(MATCH(LEFT(C3802,FIND(" ",C3802&amp;" ")-1),'Look Up Values'!$G$2:$G$1000,0)),ISNUMBER(MATCH(LEFT(C3802,FIND(" ",C3802&amp;" ")-1),'Look Up Values'!$AE$2:$AE$2000,0)))),"","EWC error")),"")</f>
        <v/>
      </c>
      <c r="M3802" s="242" t="str" cm="1">
        <f t="array" ref="M3802">IF(AND(G3802&lt;&gt;0,G3802&lt;&gt;""),IF(E3802="","",IF(ISNUMBER(MATCH(SUBSTITUTE(E3802," ",""),SUBSTITUTE('Look Up Values'!$I$2:$I$10," ",""),0)),"","State error")),"")</f>
        <v/>
      </c>
      <c r="N3802" s="242" t="str" cm="1">
        <f t="array" ref="N3802">IF(AND(G3802&lt;&gt;0,G3802&lt;&gt;""),IF(F3802="","",IF(ISNUMBER(MATCH(SUBSTITUTE(F3802," ",""),SUBSTITUTE('Look Up Values'!$W$2:$W$30," ",""),0)),"","D&amp;R error")),"")</f>
        <v/>
      </c>
      <c r="O3802" s="256" t="str">
        <f t="shared" si="119"/>
        <v/>
      </c>
    </row>
    <row r="3803" spans="1:15" ht="15.75">
      <c r="A3803" s="250">
        <v>3796</v>
      </c>
      <c r="B3803" s="208"/>
      <c r="C3803" s="49"/>
      <c r="D3803" s="50"/>
      <c r="E3803" s="50"/>
      <c r="F3803" s="50"/>
      <c r="G3803" s="209"/>
      <c r="H3803" s="48"/>
      <c r="I3803" s="457" t="str">
        <f t="shared" si="118"/>
        <v/>
      </c>
      <c r="J3803" s="241" cm="1">
        <f t="array" ref="J3803">SUMPRODUCT(--(K3803:N3803&lt;&gt;"")) + IF(TRIM(O3803)="",0,LEN(O3803)-LEN(SUBSTITUTE(O3803,",",""))+1)</f>
        <v>0</v>
      </c>
      <c r="K3803" s="242" t="str">
        <f>IF(AND(G3803&lt;&gt;0,G3803&lt;&gt;""),IF(B3803="","",IF(ISNUMBER(MATCH(B3803,'Look Up Values'!$B$2:$B$500,0)),"","Dest. error")),"")</f>
        <v/>
      </c>
      <c r="L3803" s="242" t="str">
        <f>IF(AND(G3803&lt;&gt;0,G3803&lt;&gt;""),IF(C3803="","",IF(AND(ISNUMBER(--LEFT(C3803,FIND(" ",C3803&amp;" ")-1)),OR(LEN(LEFT(C3803,FIND(" ",C3803&amp;" ")-1))=6,LEN(LEFT(C3803,FIND(" ",C3803&amp;" ")-1))=7),OR(ISNUMBER(MATCH(LEFT(C3803,FIND(" ",C3803&amp;" ")-1),'Look Up Values'!$G$2:$G$1000,0)),ISNUMBER(MATCH(LEFT(C3803,FIND(" ",C3803&amp;" ")-1),'Look Up Values'!$AE$2:$AE$2000,0)))),"","EWC error")),"")</f>
        <v/>
      </c>
      <c r="M3803" s="242" t="str" cm="1">
        <f t="array" ref="M3803">IF(AND(G3803&lt;&gt;0,G3803&lt;&gt;""),IF(E3803="","",IF(ISNUMBER(MATCH(SUBSTITUTE(E3803," ",""),SUBSTITUTE('Look Up Values'!$I$2:$I$10," ",""),0)),"","State error")),"")</f>
        <v/>
      </c>
      <c r="N3803" s="242" t="str" cm="1">
        <f t="array" ref="N3803">IF(AND(G3803&lt;&gt;0,G3803&lt;&gt;""),IF(F3803="","",IF(ISNUMBER(MATCH(SUBSTITUTE(F3803," ",""),SUBSTITUTE('Look Up Values'!$W$2:$W$30," ",""),0)),"","D&amp;R error")),"")</f>
        <v/>
      </c>
      <c r="O3803" s="256" t="str">
        <f t="shared" si="119"/>
        <v/>
      </c>
    </row>
    <row r="3804" spans="1:15" ht="15.75">
      <c r="A3804" s="250">
        <v>3797</v>
      </c>
      <c r="B3804" s="208"/>
      <c r="C3804" s="49"/>
      <c r="D3804" s="50"/>
      <c r="E3804" s="50"/>
      <c r="F3804" s="50"/>
      <c r="G3804" s="209"/>
      <c r="H3804" s="48"/>
      <c r="I3804" s="457" t="str">
        <f t="shared" si="118"/>
        <v/>
      </c>
      <c r="J3804" s="241" cm="1">
        <f t="array" ref="J3804">SUMPRODUCT(--(K3804:N3804&lt;&gt;"")) + IF(TRIM(O3804)="",0,LEN(O3804)-LEN(SUBSTITUTE(O3804,",",""))+1)</f>
        <v>0</v>
      </c>
      <c r="K3804" s="242" t="str">
        <f>IF(AND(G3804&lt;&gt;0,G3804&lt;&gt;""),IF(B3804="","",IF(ISNUMBER(MATCH(B3804,'Look Up Values'!$B$2:$B$500,0)),"","Dest. error")),"")</f>
        <v/>
      </c>
      <c r="L3804" s="242" t="str">
        <f>IF(AND(G3804&lt;&gt;0,G3804&lt;&gt;""),IF(C3804="","",IF(AND(ISNUMBER(--LEFT(C3804,FIND(" ",C3804&amp;" ")-1)),OR(LEN(LEFT(C3804,FIND(" ",C3804&amp;" ")-1))=6,LEN(LEFT(C3804,FIND(" ",C3804&amp;" ")-1))=7),OR(ISNUMBER(MATCH(LEFT(C3804,FIND(" ",C3804&amp;" ")-1),'Look Up Values'!$G$2:$G$1000,0)),ISNUMBER(MATCH(LEFT(C3804,FIND(" ",C3804&amp;" ")-1),'Look Up Values'!$AE$2:$AE$2000,0)))),"","EWC error")),"")</f>
        <v/>
      </c>
      <c r="M3804" s="242" t="str" cm="1">
        <f t="array" ref="M3804">IF(AND(G3804&lt;&gt;0,G3804&lt;&gt;""),IF(E3804="","",IF(ISNUMBER(MATCH(SUBSTITUTE(E3804," ",""),SUBSTITUTE('Look Up Values'!$I$2:$I$10," ",""),0)),"","State error")),"")</f>
        <v/>
      </c>
      <c r="N3804" s="242" t="str" cm="1">
        <f t="array" ref="N3804">IF(AND(G3804&lt;&gt;0,G3804&lt;&gt;""),IF(F3804="","",IF(ISNUMBER(MATCH(SUBSTITUTE(F3804," ",""),SUBSTITUTE('Look Up Values'!$W$2:$W$30," ",""),0)),"","D&amp;R error")),"")</f>
        <v/>
      </c>
      <c r="O3804" s="256" t="str">
        <f t="shared" si="119"/>
        <v/>
      </c>
    </row>
    <row r="3805" spans="1:15" ht="15.75">
      <c r="A3805" s="250">
        <v>3798</v>
      </c>
      <c r="B3805" s="208"/>
      <c r="C3805" s="49"/>
      <c r="D3805" s="50"/>
      <c r="E3805" s="50"/>
      <c r="F3805" s="50"/>
      <c r="G3805" s="209"/>
      <c r="H3805" s="48"/>
      <c r="I3805" s="457" t="str">
        <f t="shared" si="118"/>
        <v/>
      </c>
      <c r="J3805" s="241" cm="1">
        <f t="array" ref="J3805">SUMPRODUCT(--(K3805:N3805&lt;&gt;"")) + IF(TRIM(O3805)="",0,LEN(O3805)-LEN(SUBSTITUTE(O3805,",",""))+1)</f>
        <v>0</v>
      </c>
      <c r="K3805" s="242" t="str">
        <f>IF(AND(G3805&lt;&gt;0,G3805&lt;&gt;""),IF(B3805="","",IF(ISNUMBER(MATCH(B3805,'Look Up Values'!$B$2:$B$500,0)),"","Dest. error")),"")</f>
        <v/>
      </c>
      <c r="L3805" s="242" t="str">
        <f>IF(AND(G3805&lt;&gt;0,G3805&lt;&gt;""),IF(C3805="","",IF(AND(ISNUMBER(--LEFT(C3805,FIND(" ",C3805&amp;" ")-1)),OR(LEN(LEFT(C3805,FIND(" ",C3805&amp;" ")-1))=6,LEN(LEFT(C3805,FIND(" ",C3805&amp;" ")-1))=7),OR(ISNUMBER(MATCH(LEFT(C3805,FIND(" ",C3805&amp;" ")-1),'Look Up Values'!$G$2:$G$1000,0)),ISNUMBER(MATCH(LEFT(C3805,FIND(" ",C3805&amp;" ")-1),'Look Up Values'!$AE$2:$AE$2000,0)))),"","EWC error")),"")</f>
        <v/>
      </c>
      <c r="M3805" s="242" t="str" cm="1">
        <f t="array" ref="M3805">IF(AND(G3805&lt;&gt;0,G3805&lt;&gt;""),IF(E3805="","",IF(ISNUMBER(MATCH(SUBSTITUTE(E3805," ",""),SUBSTITUTE('Look Up Values'!$I$2:$I$10," ",""),0)),"","State error")),"")</f>
        <v/>
      </c>
      <c r="N3805" s="242" t="str" cm="1">
        <f t="array" ref="N3805">IF(AND(G3805&lt;&gt;0,G3805&lt;&gt;""),IF(F3805="","",IF(ISNUMBER(MATCH(SUBSTITUTE(F3805," ",""),SUBSTITUTE('Look Up Values'!$W$2:$W$30," ",""),0)),"","D&amp;R error")),"")</f>
        <v/>
      </c>
      <c r="O3805" s="256" t="str">
        <f t="shared" si="119"/>
        <v/>
      </c>
    </row>
    <row r="3806" spans="1:15" ht="15.75">
      <c r="A3806" s="250">
        <v>3799</v>
      </c>
      <c r="B3806" s="208"/>
      <c r="C3806" s="49"/>
      <c r="D3806" s="50"/>
      <c r="E3806" s="50"/>
      <c r="F3806" s="50"/>
      <c r="G3806" s="209"/>
      <c r="H3806" s="48"/>
      <c r="I3806" s="457" t="str">
        <f t="shared" si="118"/>
        <v/>
      </c>
      <c r="J3806" s="241" cm="1">
        <f t="array" ref="J3806">SUMPRODUCT(--(K3806:N3806&lt;&gt;"")) + IF(TRIM(O3806)="",0,LEN(O3806)-LEN(SUBSTITUTE(O3806,",",""))+1)</f>
        <v>0</v>
      </c>
      <c r="K3806" s="242" t="str">
        <f>IF(AND(G3806&lt;&gt;0,G3806&lt;&gt;""),IF(B3806="","",IF(ISNUMBER(MATCH(B3806,'Look Up Values'!$B$2:$B$500,0)),"","Dest. error")),"")</f>
        <v/>
      </c>
      <c r="L3806" s="242" t="str">
        <f>IF(AND(G3806&lt;&gt;0,G3806&lt;&gt;""),IF(C3806="","",IF(AND(ISNUMBER(--LEFT(C3806,FIND(" ",C3806&amp;" ")-1)),OR(LEN(LEFT(C3806,FIND(" ",C3806&amp;" ")-1))=6,LEN(LEFT(C3806,FIND(" ",C3806&amp;" ")-1))=7),OR(ISNUMBER(MATCH(LEFT(C3806,FIND(" ",C3806&amp;" ")-1),'Look Up Values'!$G$2:$G$1000,0)),ISNUMBER(MATCH(LEFT(C3806,FIND(" ",C3806&amp;" ")-1),'Look Up Values'!$AE$2:$AE$2000,0)))),"","EWC error")),"")</f>
        <v/>
      </c>
      <c r="M3806" s="242" t="str" cm="1">
        <f t="array" ref="M3806">IF(AND(G3806&lt;&gt;0,G3806&lt;&gt;""),IF(E3806="","",IF(ISNUMBER(MATCH(SUBSTITUTE(E3806," ",""),SUBSTITUTE('Look Up Values'!$I$2:$I$10," ",""),0)),"","State error")),"")</f>
        <v/>
      </c>
      <c r="N3806" s="242" t="str" cm="1">
        <f t="array" ref="N3806">IF(AND(G3806&lt;&gt;0,G3806&lt;&gt;""),IF(F3806="","",IF(ISNUMBER(MATCH(SUBSTITUTE(F3806," ",""),SUBSTITUTE('Look Up Values'!$W$2:$W$30," ",""),0)),"","D&amp;R error")),"")</f>
        <v/>
      </c>
      <c r="O3806" s="256" t="str">
        <f t="shared" si="119"/>
        <v/>
      </c>
    </row>
    <row r="3807" spans="1:15" ht="15.75">
      <c r="A3807" s="250">
        <v>3800</v>
      </c>
      <c r="B3807" s="208"/>
      <c r="C3807" s="49"/>
      <c r="D3807" s="50"/>
      <c r="E3807" s="50"/>
      <c r="F3807" s="50"/>
      <c r="G3807" s="209"/>
      <c r="H3807" s="48"/>
      <c r="I3807" s="457" t="str">
        <f t="shared" si="118"/>
        <v/>
      </c>
      <c r="J3807" s="241" cm="1">
        <f t="array" ref="J3807">SUMPRODUCT(--(K3807:N3807&lt;&gt;"")) + IF(TRIM(O3807)="",0,LEN(O3807)-LEN(SUBSTITUTE(O3807,",",""))+1)</f>
        <v>0</v>
      </c>
      <c r="K3807" s="242" t="str">
        <f>IF(AND(G3807&lt;&gt;0,G3807&lt;&gt;""),IF(B3807="","",IF(ISNUMBER(MATCH(B3807,'Look Up Values'!$B$2:$B$500,0)),"","Dest. error")),"")</f>
        <v/>
      </c>
      <c r="L3807" s="242" t="str">
        <f>IF(AND(G3807&lt;&gt;0,G3807&lt;&gt;""),IF(C3807="","",IF(AND(ISNUMBER(--LEFT(C3807,FIND(" ",C3807&amp;" ")-1)),OR(LEN(LEFT(C3807,FIND(" ",C3807&amp;" ")-1))=6,LEN(LEFT(C3807,FIND(" ",C3807&amp;" ")-1))=7),OR(ISNUMBER(MATCH(LEFT(C3807,FIND(" ",C3807&amp;" ")-1),'Look Up Values'!$G$2:$G$1000,0)),ISNUMBER(MATCH(LEFT(C3807,FIND(" ",C3807&amp;" ")-1),'Look Up Values'!$AE$2:$AE$2000,0)))),"","EWC error")),"")</f>
        <v/>
      </c>
      <c r="M3807" s="242" t="str" cm="1">
        <f t="array" ref="M3807">IF(AND(G3807&lt;&gt;0,G3807&lt;&gt;""),IF(E3807="","",IF(ISNUMBER(MATCH(SUBSTITUTE(E3807," ",""),SUBSTITUTE('Look Up Values'!$I$2:$I$10," ",""),0)),"","State error")),"")</f>
        <v/>
      </c>
      <c r="N3807" s="242" t="str" cm="1">
        <f t="array" ref="N3807">IF(AND(G3807&lt;&gt;0,G3807&lt;&gt;""),IF(F3807="","",IF(ISNUMBER(MATCH(SUBSTITUTE(F3807," ",""),SUBSTITUTE('Look Up Values'!$W$2:$W$30," ",""),0)),"","D&amp;R error")),"")</f>
        <v/>
      </c>
      <c r="O3807" s="256" t="str">
        <f t="shared" si="119"/>
        <v/>
      </c>
    </row>
    <row r="3808" spans="1:15" ht="15.75">
      <c r="A3808" s="250">
        <v>3801</v>
      </c>
      <c r="B3808" s="208"/>
      <c r="C3808" s="49"/>
      <c r="D3808" s="50"/>
      <c r="E3808" s="50"/>
      <c r="F3808" s="50"/>
      <c r="G3808" s="209"/>
      <c r="H3808" s="48"/>
      <c r="I3808" s="457" t="str">
        <f t="shared" si="118"/>
        <v/>
      </c>
      <c r="J3808" s="241" cm="1">
        <f t="array" ref="J3808">SUMPRODUCT(--(K3808:N3808&lt;&gt;"")) + IF(TRIM(O3808)="",0,LEN(O3808)-LEN(SUBSTITUTE(O3808,",",""))+1)</f>
        <v>0</v>
      </c>
      <c r="K3808" s="242" t="str">
        <f>IF(AND(G3808&lt;&gt;0,G3808&lt;&gt;""),IF(B3808="","",IF(ISNUMBER(MATCH(B3808,'Look Up Values'!$B$2:$B$500,0)),"","Dest. error")),"")</f>
        <v/>
      </c>
      <c r="L3808" s="242" t="str">
        <f>IF(AND(G3808&lt;&gt;0,G3808&lt;&gt;""),IF(C3808="","",IF(AND(ISNUMBER(--LEFT(C3808,FIND(" ",C3808&amp;" ")-1)),OR(LEN(LEFT(C3808,FIND(" ",C3808&amp;" ")-1))=6,LEN(LEFT(C3808,FIND(" ",C3808&amp;" ")-1))=7),OR(ISNUMBER(MATCH(LEFT(C3808,FIND(" ",C3808&amp;" ")-1),'Look Up Values'!$G$2:$G$1000,0)),ISNUMBER(MATCH(LEFT(C3808,FIND(" ",C3808&amp;" ")-1),'Look Up Values'!$AE$2:$AE$2000,0)))),"","EWC error")),"")</f>
        <v/>
      </c>
      <c r="M3808" s="242" t="str" cm="1">
        <f t="array" ref="M3808">IF(AND(G3808&lt;&gt;0,G3808&lt;&gt;""),IF(E3808="","",IF(ISNUMBER(MATCH(SUBSTITUTE(E3808," ",""),SUBSTITUTE('Look Up Values'!$I$2:$I$10," ",""),0)),"","State error")),"")</f>
        <v/>
      </c>
      <c r="N3808" s="242" t="str" cm="1">
        <f t="array" ref="N3808">IF(AND(G3808&lt;&gt;0,G3808&lt;&gt;""),IF(F3808="","",IF(ISNUMBER(MATCH(SUBSTITUTE(F3808," ",""),SUBSTITUTE('Look Up Values'!$W$2:$W$30," ",""),0)),"","D&amp;R error")),"")</f>
        <v/>
      </c>
      <c r="O3808" s="256" t="str">
        <f t="shared" si="119"/>
        <v/>
      </c>
    </row>
    <row r="3809" spans="1:15" ht="15.75">
      <c r="A3809" s="250">
        <v>3802</v>
      </c>
      <c r="B3809" s="208"/>
      <c r="C3809" s="49"/>
      <c r="D3809" s="50"/>
      <c r="E3809" s="50"/>
      <c r="F3809" s="50"/>
      <c r="G3809" s="209"/>
      <c r="H3809" s="48"/>
      <c r="I3809" s="457" t="str">
        <f t="shared" si="118"/>
        <v/>
      </c>
      <c r="J3809" s="241" cm="1">
        <f t="array" ref="J3809">SUMPRODUCT(--(K3809:N3809&lt;&gt;"")) + IF(TRIM(O3809)="",0,LEN(O3809)-LEN(SUBSTITUTE(O3809,",",""))+1)</f>
        <v>0</v>
      </c>
      <c r="K3809" s="242" t="str">
        <f>IF(AND(G3809&lt;&gt;0,G3809&lt;&gt;""),IF(B3809="","",IF(ISNUMBER(MATCH(B3809,'Look Up Values'!$B$2:$B$500,0)),"","Dest. error")),"")</f>
        <v/>
      </c>
      <c r="L3809" s="242" t="str">
        <f>IF(AND(G3809&lt;&gt;0,G3809&lt;&gt;""),IF(C3809="","",IF(AND(ISNUMBER(--LEFT(C3809,FIND(" ",C3809&amp;" ")-1)),OR(LEN(LEFT(C3809,FIND(" ",C3809&amp;" ")-1))=6,LEN(LEFT(C3809,FIND(" ",C3809&amp;" ")-1))=7),OR(ISNUMBER(MATCH(LEFT(C3809,FIND(" ",C3809&amp;" ")-1),'Look Up Values'!$G$2:$G$1000,0)),ISNUMBER(MATCH(LEFT(C3809,FIND(" ",C3809&amp;" ")-1),'Look Up Values'!$AE$2:$AE$2000,0)))),"","EWC error")),"")</f>
        <v/>
      </c>
      <c r="M3809" s="242" t="str" cm="1">
        <f t="array" ref="M3809">IF(AND(G3809&lt;&gt;0,G3809&lt;&gt;""),IF(E3809="","",IF(ISNUMBER(MATCH(SUBSTITUTE(E3809," ",""),SUBSTITUTE('Look Up Values'!$I$2:$I$10," ",""),0)),"","State error")),"")</f>
        <v/>
      </c>
      <c r="N3809" s="242" t="str" cm="1">
        <f t="array" ref="N3809">IF(AND(G3809&lt;&gt;0,G3809&lt;&gt;""),IF(F3809="","",IF(ISNUMBER(MATCH(SUBSTITUTE(F3809," ",""),SUBSTITUTE('Look Up Values'!$W$2:$W$30," ",""),0)),"","D&amp;R error")),"")</f>
        <v/>
      </c>
      <c r="O3809" s="256" t="str">
        <f t="shared" si="119"/>
        <v/>
      </c>
    </row>
    <row r="3810" spans="1:15" ht="15.75">
      <c r="A3810" s="250">
        <v>3803</v>
      </c>
      <c r="B3810" s="208"/>
      <c r="C3810" s="49"/>
      <c r="D3810" s="50"/>
      <c r="E3810" s="50"/>
      <c r="F3810" s="50"/>
      <c r="G3810" s="209"/>
      <c r="H3810" s="48"/>
      <c r="I3810" s="457" t="str">
        <f t="shared" si="118"/>
        <v/>
      </c>
      <c r="J3810" s="241" cm="1">
        <f t="array" ref="J3810">SUMPRODUCT(--(K3810:N3810&lt;&gt;"")) + IF(TRIM(O3810)="",0,LEN(O3810)-LEN(SUBSTITUTE(O3810,",",""))+1)</f>
        <v>0</v>
      </c>
      <c r="K3810" s="242" t="str">
        <f>IF(AND(G3810&lt;&gt;0,G3810&lt;&gt;""),IF(B3810="","",IF(ISNUMBER(MATCH(B3810,'Look Up Values'!$B$2:$B$500,0)),"","Dest. error")),"")</f>
        <v/>
      </c>
      <c r="L3810" s="242" t="str">
        <f>IF(AND(G3810&lt;&gt;0,G3810&lt;&gt;""),IF(C3810="","",IF(AND(ISNUMBER(--LEFT(C3810,FIND(" ",C3810&amp;" ")-1)),OR(LEN(LEFT(C3810,FIND(" ",C3810&amp;" ")-1))=6,LEN(LEFT(C3810,FIND(" ",C3810&amp;" ")-1))=7),OR(ISNUMBER(MATCH(LEFT(C3810,FIND(" ",C3810&amp;" ")-1),'Look Up Values'!$G$2:$G$1000,0)),ISNUMBER(MATCH(LEFT(C3810,FIND(" ",C3810&amp;" ")-1),'Look Up Values'!$AE$2:$AE$2000,0)))),"","EWC error")),"")</f>
        <v/>
      </c>
      <c r="M3810" s="242" t="str" cm="1">
        <f t="array" ref="M3810">IF(AND(G3810&lt;&gt;0,G3810&lt;&gt;""),IF(E3810="","",IF(ISNUMBER(MATCH(SUBSTITUTE(E3810," ",""),SUBSTITUTE('Look Up Values'!$I$2:$I$10," ",""),0)),"","State error")),"")</f>
        <v/>
      </c>
      <c r="N3810" s="242" t="str" cm="1">
        <f t="array" ref="N3810">IF(AND(G3810&lt;&gt;0,G3810&lt;&gt;""),IF(F3810="","",IF(ISNUMBER(MATCH(SUBSTITUTE(F3810," ",""),SUBSTITUTE('Look Up Values'!$W$2:$W$30," ",""),0)),"","D&amp;R error")),"")</f>
        <v/>
      </c>
      <c r="O3810" s="256" t="str">
        <f t="shared" si="119"/>
        <v/>
      </c>
    </row>
    <row r="3811" spans="1:15" ht="15.75">
      <c r="A3811" s="250">
        <v>3804</v>
      </c>
      <c r="B3811" s="208"/>
      <c r="C3811" s="49"/>
      <c r="D3811" s="50"/>
      <c r="E3811" s="50"/>
      <c r="F3811" s="50"/>
      <c r="G3811" s="209"/>
      <c r="H3811" s="48"/>
      <c r="I3811" s="457" t="str">
        <f t="shared" si="118"/>
        <v/>
      </c>
      <c r="J3811" s="241" cm="1">
        <f t="array" ref="J3811">SUMPRODUCT(--(K3811:N3811&lt;&gt;"")) + IF(TRIM(O3811)="",0,LEN(O3811)-LEN(SUBSTITUTE(O3811,",",""))+1)</f>
        <v>0</v>
      </c>
      <c r="K3811" s="242" t="str">
        <f>IF(AND(G3811&lt;&gt;0,G3811&lt;&gt;""),IF(B3811="","",IF(ISNUMBER(MATCH(B3811,'Look Up Values'!$B$2:$B$500,0)),"","Dest. error")),"")</f>
        <v/>
      </c>
      <c r="L3811" s="242" t="str">
        <f>IF(AND(G3811&lt;&gt;0,G3811&lt;&gt;""),IF(C3811="","",IF(AND(ISNUMBER(--LEFT(C3811,FIND(" ",C3811&amp;" ")-1)),OR(LEN(LEFT(C3811,FIND(" ",C3811&amp;" ")-1))=6,LEN(LEFT(C3811,FIND(" ",C3811&amp;" ")-1))=7),OR(ISNUMBER(MATCH(LEFT(C3811,FIND(" ",C3811&amp;" ")-1),'Look Up Values'!$G$2:$G$1000,0)),ISNUMBER(MATCH(LEFT(C3811,FIND(" ",C3811&amp;" ")-1),'Look Up Values'!$AE$2:$AE$2000,0)))),"","EWC error")),"")</f>
        <v/>
      </c>
      <c r="M3811" s="242" t="str" cm="1">
        <f t="array" ref="M3811">IF(AND(G3811&lt;&gt;0,G3811&lt;&gt;""),IF(E3811="","",IF(ISNUMBER(MATCH(SUBSTITUTE(E3811," ",""),SUBSTITUTE('Look Up Values'!$I$2:$I$10," ",""),0)),"","State error")),"")</f>
        <v/>
      </c>
      <c r="N3811" s="242" t="str" cm="1">
        <f t="array" ref="N3811">IF(AND(G3811&lt;&gt;0,G3811&lt;&gt;""),IF(F3811="","",IF(ISNUMBER(MATCH(SUBSTITUTE(F3811," ",""),SUBSTITUTE('Look Up Values'!$W$2:$W$30," ",""),0)),"","D&amp;R error")),"")</f>
        <v/>
      </c>
      <c r="O3811" s="256" t="str">
        <f t="shared" si="119"/>
        <v/>
      </c>
    </row>
    <row r="3812" spans="1:15" ht="15.75">
      <c r="A3812" s="250">
        <v>3805</v>
      </c>
      <c r="B3812" s="208"/>
      <c r="C3812" s="49"/>
      <c r="D3812" s="50"/>
      <c r="E3812" s="50"/>
      <c r="F3812" s="50"/>
      <c r="G3812" s="209"/>
      <c r="H3812" s="48"/>
      <c r="I3812" s="457" t="str">
        <f t="shared" si="118"/>
        <v/>
      </c>
      <c r="J3812" s="241" cm="1">
        <f t="array" ref="J3812">SUMPRODUCT(--(K3812:N3812&lt;&gt;"")) + IF(TRIM(O3812)="",0,LEN(O3812)-LEN(SUBSTITUTE(O3812,",",""))+1)</f>
        <v>0</v>
      </c>
      <c r="K3812" s="242" t="str">
        <f>IF(AND(G3812&lt;&gt;0,G3812&lt;&gt;""),IF(B3812="","",IF(ISNUMBER(MATCH(B3812,'Look Up Values'!$B$2:$B$500,0)),"","Dest. error")),"")</f>
        <v/>
      </c>
      <c r="L3812" s="242" t="str">
        <f>IF(AND(G3812&lt;&gt;0,G3812&lt;&gt;""),IF(C3812="","",IF(AND(ISNUMBER(--LEFT(C3812,FIND(" ",C3812&amp;" ")-1)),OR(LEN(LEFT(C3812,FIND(" ",C3812&amp;" ")-1))=6,LEN(LEFT(C3812,FIND(" ",C3812&amp;" ")-1))=7),OR(ISNUMBER(MATCH(LEFT(C3812,FIND(" ",C3812&amp;" ")-1),'Look Up Values'!$G$2:$G$1000,0)),ISNUMBER(MATCH(LEFT(C3812,FIND(" ",C3812&amp;" ")-1),'Look Up Values'!$AE$2:$AE$2000,0)))),"","EWC error")),"")</f>
        <v/>
      </c>
      <c r="M3812" s="242" t="str" cm="1">
        <f t="array" ref="M3812">IF(AND(G3812&lt;&gt;0,G3812&lt;&gt;""),IF(E3812="","",IF(ISNUMBER(MATCH(SUBSTITUTE(E3812," ",""),SUBSTITUTE('Look Up Values'!$I$2:$I$10," ",""),0)),"","State error")),"")</f>
        <v/>
      </c>
      <c r="N3812" s="242" t="str" cm="1">
        <f t="array" ref="N3812">IF(AND(G3812&lt;&gt;0,G3812&lt;&gt;""),IF(F3812="","",IF(ISNUMBER(MATCH(SUBSTITUTE(F3812," ",""),SUBSTITUTE('Look Up Values'!$W$2:$W$30," ",""),0)),"","D&amp;R error")),"")</f>
        <v/>
      </c>
      <c r="O3812" s="256" t="str">
        <f t="shared" si="119"/>
        <v/>
      </c>
    </row>
    <row r="3813" spans="1:15" ht="15.75">
      <c r="A3813" s="250">
        <v>3806</v>
      </c>
      <c r="B3813" s="208"/>
      <c r="C3813" s="49"/>
      <c r="D3813" s="50"/>
      <c r="E3813" s="50"/>
      <c r="F3813" s="50"/>
      <c r="G3813" s="209"/>
      <c r="H3813" s="48"/>
      <c r="I3813" s="457" t="str">
        <f t="shared" si="118"/>
        <v/>
      </c>
      <c r="J3813" s="241" cm="1">
        <f t="array" ref="J3813">SUMPRODUCT(--(K3813:N3813&lt;&gt;"")) + IF(TRIM(O3813)="",0,LEN(O3813)-LEN(SUBSTITUTE(O3813,",",""))+1)</f>
        <v>0</v>
      </c>
      <c r="K3813" s="242" t="str">
        <f>IF(AND(G3813&lt;&gt;0,G3813&lt;&gt;""),IF(B3813="","",IF(ISNUMBER(MATCH(B3813,'Look Up Values'!$B$2:$B$500,0)),"","Dest. error")),"")</f>
        <v/>
      </c>
      <c r="L3813" s="242" t="str">
        <f>IF(AND(G3813&lt;&gt;0,G3813&lt;&gt;""),IF(C3813="","",IF(AND(ISNUMBER(--LEFT(C3813,FIND(" ",C3813&amp;" ")-1)),OR(LEN(LEFT(C3813,FIND(" ",C3813&amp;" ")-1))=6,LEN(LEFT(C3813,FIND(" ",C3813&amp;" ")-1))=7),OR(ISNUMBER(MATCH(LEFT(C3813,FIND(" ",C3813&amp;" ")-1),'Look Up Values'!$G$2:$G$1000,0)),ISNUMBER(MATCH(LEFT(C3813,FIND(" ",C3813&amp;" ")-1),'Look Up Values'!$AE$2:$AE$2000,0)))),"","EWC error")),"")</f>
        <v/>
      </c>
      <c r="M3813" s="242" t="str" cm="1">
        <f t="array" ref="M3813">IF(AND(G3813&lt;&gt;0,G3813&lt;&gt;""),IF(E3813="","",IF(ISNUMBER(MATCH(SUBSTITUTE(E3813," ",""),SUBSTITUTE('Look Up Values'!$I$2:$I$10," ",""),0)),"","State error")),"")</f>
        <v/>
      </c>
      <c r="N3813" s="242" t="str" cm="1">
        <f t="array" ref="N3813">IF(AND(G3813&lt;&gt;0,G3813&lt;&gt;""),IF(F3813="","",IF(ISNUMBER(MATCH(SUBSTITUTE(F3813," ",""),SUBSTITUTE('Look Up Values'!$W$2:$W$30," ",""),0)),"","D&amp;R error")),"")</f>
        <v/>
      </c>
      <c r="O3813" s="256" t="str">
        <f t="shared" si="119"/>
        <v/>
      </c>
    </row>
    <row r="3814" spans="1:15" ht="15.75">
      <c r="A3814" s="250">
        <v>3807</v>
      </c>
      <c r="B3814" s="208"/>
      <c r="C3814" s="49"/>
      <c r="D3814" s="50"/>
      <c r="E3814" s="50"/>
      <c r="F3814" s="50"/>
      <c r="G3814" s="209"/>
      <c r="H3814" s="48"/>
      <c r="I3814" s="457" t="str">
        <f t="shared" si="118"/>
        <v/>
      </c>
      <c r="J3814" s="241" cm="1">
        <f t="array" ref="J3814">SUMPRODUCT(--(K3814:N3814&lt;&gt;"")) + IF(TRIM(O3814)="",0,LEN(O3814)-LEN(SUBSTITUTE(O3814,",",""))+1)</f>
        <v>0</v>
      </c>
      <c r="K3814" s="242" t="str">
        <f>IF(AND(G3814&lt;&gt;0,G3814&lt;&gt;""),IF(B3814="","",IF(ISNUMBER(MATCH(B3814,'Look Up Values'!$B$2:$B$500,0)),"","Dest. error")),"")</f>
        <v/>
      </c>
      <c r="L3814" s="242" t="str">
        <f>IF(AND(G3814&lt;&gt;0,G3814&lt;&gt;""),IF(C3814="","",IF(AND(ISNUMBER(--LEFT(C3814,FIND(" ",C3814&amp;" ")-1)),OR(LEN(LEFT(C3814,FIND(" ",C3814&amp;" ")-1))=6,LEN(LEFT(C3814,FIND(" ",C3814&amp;" ")-1))=7),OR(ISNUMBER(MATCH(LEFT(C3814,FIND(" ",C3814&amp;" ")-1),'Look Up Values'!$G$2:$G$1000,0)),ISNUMBER(MATCH(LEFT(C3814,FIND(" ",C3814&amp;" ")-1),'Look Up Values'!$AE$2:$AE$2000,0)))),"","EWC error")),"")</f>
        <v/>
      </c>
      <c r="M3814" s="242" t="str" cm="1">
        <f t="array" ref="M3814">IF(AND(G3814&lt;&gt;0,G3814&lt;&gt;""),IF(E3814="","",IF(ISNUMBER(MATCH(SUBSTITUTE(E3814," ",""),SUBSTITUTE('Look Up Values'!$I$2:$I$10," ",""),0)),"","State error")),"")</f>
        <v/>
      </c>
      <c r="N3814" s="242" t="str" cm="1">
        <f t="array" ref="N3814">IF(AND(G3814&lt;&gt;0,G3814&lt;&gt;""),IF(F3814="","",IF(ISNUMBER(MATCH(SUBSTITUTE(F3814," ",""),SUBSTITUTE('Look Up Values'!$W$2:$W$30," ",""),0)),"","D&amp;R error")),"")</f>
        <v/>
      </c>
      <c r="O3814" s="256" t="str">
        <f t="shared" si="119"/>
        <v/>
      </c>
    </row>
    <row r="3815" spans="1:15" ht="15.75">
      <c r="A3815" s="250">
        <v>3808</v>
      </c>
      <c r="B3815" s="208"/>
      <c r="C3815" s="49"/>
      <c r="D3815" s="50"/>
      <c r="E3815" s="50"/>
      <c r="F3815" s="50"/>
      <c r="G3815" s="209"/>
      <c r="H3815" s="48"/>
      <c r="I3815" s="457" t="str">
        <f t="shared" si="118"/>
        <v/>
      </c>
      <c r="J3815" s="241" cm="1">
        <f t="array" ref="J3815">SUMPRODUCT(--(K3815:N3815&lt;&gt;"")) + IF(TRIM(O3815)="",0,LEN(O3815)-LEN(SUBSTITUTE(O3815,",",""))+1)</f>
        <v>0</v>
      </c>
      <c r="K3815" s="242" t="str">
        <f>IF(AND(G3815&lt;&gt;0,G3815&lt;&gt;""),IF(B3815="","",IF(ISNUMBER(MATCH(B3815,'Look Up Values'!$B$2:$B$500,0)),"","Dest. error")),"")</f>
        <v/>
      </c>
      <c r="L3815" s="242" t="str">
        <f>IF(AND(G3815&lt;&gt;0,G3815&lt;&gt;""),IF(C3815="","",IF(AND(ISNUMBER(--LEFT(C3815,FIND(" ",C3815&amp;" ")-1)),OR(LEN(LEFT(C3815,FIND(" ",C3815&amp;" ")-1))=6,LEN(LEFT(C3815,FIND(" ",C3815&amp;" ")-1))=7),OR(ISNUMBER(MATCH(LEFT(C3815,FIND(" ",C3815&amp;" ")-1),'Look Up Values'!$G$2:$G$1000,0)),ISNUMBER(MATCH(LEFT(C3815,FIND(" ",C3815&amp;" ")-1),'Look Up Values'!$AE$2:$AE$2000,0)))),"","EWC error")),"")</f>
        <v/>
      </c>
      <c r="M3815" s="242" t="str" cm="1">
        <f t="array" ref="M3815">IF(AND(G3815&lt;&gt;0,G3815&lt;&gt;""),IF(E3815="","",IF(ISNUMBER(MATCH(SUBSTITUTE(E3815," ",""),SUBSTITUTE('Look Up Values'!$I$2:$I$10," ",""),0)),"","State error")),"")</f>
        <v/>
      </c>
      <c r="N3815" s="242" t="str" cm="1">
        <f t="array" ref="N3815">IF(AND(G3815&lt;&gt;0,G3815&lt;&gt;""),IF(F3815="","",IF(ISNUMBER(MATCH(SUBSTITUTE(F3815," ",""),SUBSTITUTE('Look Up Values'!$W$2:$W$30," ",""),0)),"","D&amp;R error")),"")</f>
        <v/>
      </c>
      <c r="O3815" s="256" t="str">
        <f t="shared" si="119"/>
        <v/>
      </c>
    </row>
    <row r="3816" spans="1:15" ht="15.75">
      <c r="A3816" s="250">
        <v>3809</v>
      </c>
      <c r="B3816" s="208"/>
      <c r="C3816" s="49"/>
      <c r="D3816" s="50"/>
      <c r="E3816" s="50"/>
      <c r="F3816" s="50"/>
      <c r="G3816" s="209"/>
      <c r="H3816" s="48"/>
      <c r="I3816" s="457" t="str">
        <f t="shared" si="118"/>
        <v/>
      </c>
      <c r="J3816" s="241" cm="1">
        <f t="array" ref="J3816">SUMPRODUCT(--(K3816:N3816&lt;&gt;"")) + IF(TRIM(O3816)="",0,LEN(O3816)-LEN(SUBSTITUTE(O3816,",",""))+1)</f>
        <v>0</v>
      </c>
      <c r="K3816" s="242" t="str">
        <f>IF(AND(G3816&lt;&gt;0,G3816&lt;&gt;""),IF(B3816="","",IF(ISNUMBER(MATCH(B3816,'Look Up Values'!$B$2:$B$500,0)),"","Dest. error")),"")</f>
        <v/>
      </c>
      <c r="L3816" s="242" t="str">
        <f>IF(AND(G3816&lt;&gt;0,G3816&lt;&gt;""),IF(C3816="","",IF(AND(ISNUMBER(--LEFT(C3816,FIND(" ",C3816&amp;" ")-1)),OR(LEN(LEFT(C3816,FIND(" ",C3816&amp;" ")-1))=6,LEN(LEFT(C3816,FIND(" ",C3816&amp;" ")-1))=7),OR(ISNUMBER(MATCH(LEFT(C3816,FIND(" ",C3816&amp;" ")-1),'Look Up Values'!$G$2:$G$1000,0)),ISNUMBER(MATCH(LEFT(C3816,FIND(" ",C3816&amp;" ")-1),'Look Up Values'!$AE$2:$AE$2000,0)))),"","EWC error")),"")</f>
        <v/>
      </c>
      <c r="M3816" s="242" t="str" cm="1">
        <f t="array" ref="M3816">IF(AND(G3816&lt;&gt;0,G3816&lt;&gt;""),IF(E3816="","",IF(ISNUMBER(MATCH(SUBSTITUTE(E3816," ",""),SUBSTITUTE('Look Up Values'!$I$2:$I$10," ",""),0)),"","State error")),"")</f>
        <v/>
      </c>
      <c r="N3816" s="242" t="str" cm="1">
        <f t="array" ref="N3816">IF(AND(G3816&lt;&gt;0,G3816&lt;&gt;""),IF(F3816="","",IF(ISNUMBER(MATCH(SUBSTITUTE(F3816," ",""),SUBSTITUTE('Look Up Values'!$W$2:$W$30," ",""),0)),"","D&amp;R error")),"")</f>
        <v/>
      </c>
      <c r="O3816" s="256" t="str">
        <f t="shared" si="119"/>
        <v/>
      </c>
    </row>
    <row r="3817" spans="1:15" ht="15.75">
      <c r="A3817" s="250">
        <v>3810</v>
      </c>
      <c r="B3817" s="208"/>
      <c r="C3817" s="49"/>
      <c r="D3817" s="50"/>
      <c r="E3817" s="50"/>
      <c r="F3817" s="50"/>
      <c r="G3817" s="209"/>
      <c r="H3817" s="48"/>
      <c r="I3817" s="457" t="str">
        <f t="shared" si="118"/>
        <v/>
      </c>
      <c r="J3817" s="241" cm="1">
        <f t="array" ref="J3817">SUMPRODUCT(--(K3817:N3817&lt;&gt;"")) + IF(TRIM(O3817)="",0,LEN(O3817)-LEN(SUBSTITUTE(O3817,",",""))+1)</f>
        <v>0</v>
      </c>
      <c r="K3817" s="242" t="str">
        <f>IF(AND(G3817&lt;&gt;0,G3817&lt;&gt;""),IF(B3817="","",IF(ISNUMBER(MATCH(B3817,'Look Up Values'!$B$2:$B$500,0)),"","Dest. error")),"")</f>
        <v/>
      </c>
      <c r="L3817" s="242" t="str">
        <f>IF(AND(G3817&lt;&gt;0,G3817&lt;&gt;""),IF(C3817="","",IF(AND(ISNUMBER(--LEFT(C3817,FIND(" ",C3817&amp;" ")-1)),OR(LEN(LEFT(C3817,FIND(" ",C3817&amp;" ")-1))=6,LEN(LEFT(C3817,FIND(" ",C3817&amp;" ")-1))=7),OR(ISNUMBER(MATCH(LEFT(C3817,FIND(" ",C3817&amp;" ")-1),'Look Up Values'!$G$2:$G$1000,0)),ISNUMBER(MATCH(LEFT(C3817,FIND(" ",C3817&amp;" ")-1),'Look Up Values'!$AE$2:$AE$2000,0)))),"","EWC error")),"")</f>
        <v/>
      </c>
      <c r="M3817" s="242" t="str" cm="1">
        <f t="array" ref="M3817">IF(AND(G3817&lt;&gt;0,G3817&lt;&gt;""),IF(E3817="","",IF(ISNUMBER(MATCH(SUBSTITUTE(E3817," ",""),SUBSTITUTE('Look Up Values'!$I$2:$I$10," ",""),0)),"","State error")),"")</f>
        <v/>
      </c>
      <c r="N3817" s="242" t="str" cm="1">
        <f t="array" ref="N3817">IF(AND(G3817&lt;&gt;0,G3817&lt;&gt;""),IF(F3817="","",IF(ISNUMBER(MATCH(SUBSTITUTE(F3817," ",""),SUBSTITUTE('Look Up Values'!$W$2:$W$30," ",""),0)),"","D&amp;R error")),"")</f>
        <v/>
      </c>
      <c r="O3817" s="256" t="str">
        <f t="shared" si="119"/>
        <v/>
      </c>
    </row>
    <row r="3818" spans="1:15" ht="15.75">
      <c r="A3818" s="250">
        <v>3811</v>
      </c>
      <c r="B3818" s="208"/>
      <c r="C3818" s="49"/>
      <c r="D3818" s="50"/>
      <c r="E3818" s="50"/>
      <c r="F3818" s="50"/>
      <c r="G3818" s="209"/>
      <c r="H3818" s="48"/>
      <c r="I3818" s="457" t="str">
        <f t="shared" si="118"/>
        <v/>
      </c>
      <c r="J3818" s="241" cm="1">
        <f t="array" ref="J3818">SUMPRODUCT(--(K3818:N3818&lt;&gt;"")) + IF(TRIM(O3818)="",0,LEN(O3818)-LEN(SUBSTITUTE(O3818,",",""))+1)</f>
        <v>0</v>
      </c>
      <c r="K3818" s="242" t="str">
        <f>IF(AND(G3818&lt;&gt;0,G3818&lt;&gt;""),IF(B3818="","",IF(ISNUMBER(MATCH(B3818,'Look Up Values'!$B$2:$B$500,0)),"","Dest. error")),"")</f>
        <v/>
      </c>
      <c r="L3818" s="242" t="str">
        <f>IF(AND(G3818&lt;&gt;0,G3818&lt;&gt;""),IF(C3818="","",IF(AND(ISNUMBER(--LEFT(C3818,FIND(" ",C3818&amp;" ")-1)),OR(LEN(LEFT(C3818,FIND(" ",C3818&amp;" ")-1))=6,LEN(LEFT(C3818,FIND(" ",C3818&amp;" ")-1))=7),OR(ISNUMBER(MATCH(LEFT(C3818,FIND(" ",C3818&amp;" ")-1),'Look Up Values'!$G$2:$G$1000,0)),ISNUMBER(MATCH(LEFT(C3818,FIND(" ",C3818&amp;" ")-1),'Look Up Values'!$AE$2:$AE$2000,0)))),"","EWC error")),"")</f>
        <v/>
      </c>
      <c r="M3818" s="242" t="str" cm="1">
        <f t="array" ref="M3818">IF(AND(G3818&lt;&gt;0,G3818&lt;&gt;""),IF(E3818="","",IF(ISNUMBER(MATCH(SUBSTITUTE(E3818," ",""),SUBSTITUTE('Look Up Values'!$I$2:$I$10," ",""),0)),"","State error")),"")</f>
        <v/>
      </c>
      <c r="N3818" s="242" t="str" cm="1">
        <f t="array" ref="N3818">IF(AND(G3818&lt;&gt;0,G3818&lt;&gt;""),IF(F3818="","",IF(ISNUMBER(MATCH(SUBSTITUTE(F3818," ",""),SUBSTITUTE('Look Up Values'!$W$2:$W$30," ",""),0)),"","D&amp;R error")),"")</f>
        <v/>
      </c>
      <c r="O3818" s="256" t="str">
        <f t="shared" si="119"/>
        <v/>
      </c>
    </row>
    <row r="3819" spans="1:15" ht="15.75">
      <c r="A3819" s="250">
        <v>3812</v>
      </c>
      <c r="B3819" s="208"/>
      <c r="C3819" s="49"/>
      <c r="D3819" s="50"/>
      <c r="E3819" s="50"/>
      <c r="F3819" s="50"/>
      <c r="G3819" s="209"/>
      <c r="H3819" s="48"/>
      <c r="I3819" s="457" t="str">
        <f t="shared" si="118"/>
        <v/>
      </c>
      <c r="J3819" s="241" cm="1">
        <f t="array" ref="J3819">SUMPRODUCT(--(K3819:N3819&lt;&gt;"")) + IF(TRIM(O3819)="",0,LEN(O3819)-LEN(SUBSTITUTE(O3819,",",""))+1)</f>
        <v>0</v>
      </c>
      <c r="K3819" s="242" t="str">
        <f>IF(AND(G3819&lt;&gt;0,G3819&lt;&gt;""),IF(B3819="","",IF(ISNUMBER(MATCH(B3819,'Look Up Values'!$B$2:$B$500,0)),"","Dest. error")),"")</f>
        <v/>
      </c>
      <c r="L3819" s="242" t="str">
        <f>IF(AND(G3819&lt;&gt;0,G3819&lt;&gt;""),IF(C3819="","",IF(AND(ISNUMBER(--LEFT(C3819,FIND(" ",C3819&amp;" ")-1)),OR(LEN(LEFT(C3819,FIND(" ",C3819&amp;" ")-1))=6,LEN(LEFT(C3819,FIND(" ",C3819&amp;" ")-1))=7),OR(ISNUMBER(MATCH(LEFT(C3819,FIND(" ",C3819&amp;" ")-1),'Look Up Values'!$G$2:$G$1000,0)),ISNUMBER(MATCH(LEFT(C3819,FIND(" ",C3819&amp;" ")-1),'Look Up Values'!$AE$2:$AE$2000,0)))),"","EWC error")),"")</f>
        <v/>
      </c>
      <c r="M3819" s="242" t="str" cm="1">
        <f t="array" ref="M3819">IF(AND(G3819&lt;&gt;0,G3819&lt;&gt;""),IF(E3819="","",IF(ISNUMBER(MATCH(SUBSTITUTE(E3819," ",""),SUBSTITUTE('Look Up Values'!$I$2:$I$10," ",""),0)),"","State error")),"")</f>
        <v/>
      </c>
      <c r="N3819" s="242" t="str" cm="1">
        <f t="array" ref="N3819">IF(AND(G3819&lt;&gt;0,G3819&lt;&gt;""),IF(F3819="","",IF(ISNUMBER(MATCH(SUBSTITUTE(F3819," ",""),SUBSTITUTE('Look Up Values'!$W$2:$W$30," ",""),0)),"","D&amp;R error")),"")</f>
        <v/>
      </c>
      <c r="O3819" s="256" t="str">
        <f t="shared" si="119"/>
        <v/>
      </c>
    </row>
    <row r="3820" spans="1:15" ht="15.75">
      <c r="A3820" s="250">
        <v>3813</v>
      </c>
      <c r="B3820" s="208"/>
      <c r="C3820" s="49"/>
      <c r="D3820" s="50"/>
      <c r="E3820" s="50"/>
      <c r="F3820" s="50"/>
      <c r="G3820" s="209"/>
      <c r="H3820" s="48"/>
      <c r="I3820" s="457" t="str">
        <f t="shared" si="118"/>
        <v/>
      </c>
      <c r="J3820" s="241" cm="1">
        <f t="array" ref="J3820">SUMPRODUCT(--(K3820:N3820&lt;&gt;"")) + IF(TRIM(O3820)="",0,LEN(O3820)-LEN(SUBSTITUTE(O3820,",",""))+1)</f>
        <v>0</v>
      </c>
      <c r="K3820" s="242" t="str">
        <f>IF(AND(G3820&lt;&gt;0,G3820&lt;&gt;""),IF(B3820="","",IF(ISNUMBER(MATCH(B3820,'Look Up Values'!$B$2:$B$500,0)),"","Dest. error")),"")</f>
        <v/>
      </c>
      <c r="L3820" s="242" t="str">
        <f>IF(AND(G3820&lt;&gt;0,G3820&lt;&gt;""),IF(C3820="","",IF(AND(ISNUMBER(--LEFT(C3820,FIND(" ",C3820&amp;" ")-1)),OR(LEN(LEFT(C3820,FIND(" ",C3820&amp;" ")-1))=6,LEN(LEFT(C3820,FIND(" ",C3820&amp;" ")-1))=7),OR(ISNUMBER(MATCH(LEFT(C3820,FIND(" ",C3820&amp;" ")-1),'Look Up Values'!$G$2:$G$1000,0)),ISNUMBER(MATCH(LEFT(C3820,FIND(" ",C3820&amp;" ")-1),'Look Up Values'!$AE$2:$AE$2000,0)))),"","EWC error")),"")</f>
        <v/>
      </c>
      <c r="M3820" s="242" t="str" cm="1">
        <f t="array" ref="M3820">IF(AND(G3820&lt;&gt;0,G3820&lt;&gt;""),IF(E3820="","",IF(ISNUMBER(MATCH(SUBSTITUTE(E3820," ",""),SUBSTITUTE('Look Up Values'!$I$2:$I$10," ",""),0)),"","State error")),"")</f>
        <v/>
      </c>
      <c r="N3820" s="242" t="str" cm="1">
        <f t="array" ref="N3820">IF(AND(G3820&lt;&gt;0,G3820&lt;&gt;""),IF(F3820="","",IF(ISNUMBER(MATCH(SUBSTITUTE(F3820," ",""),SUBSTITUTE('Look Up Values'!$W$2:$W$30," ",""),0)),"","D&amp;R error")),"")</f>
        <v/>
      </c>
      <c r="O3820" s="256" t="str">
        <f t="shared" si="119"/>
        <v/>
      </c>
    </row>
    <row r="3821" spans="1:15" ht="15.75">
      <c r="A3821" s="250">
        <v>3814</v>
      </c>
      <c r="B3821" s="208"/>
      <c r="C3821" s="49"/>
      <c r="D3821" s="50"/>
      <c r="E3821" s="50"/>
      <c r="F3821" s="50"/>
      <c r="G3821" s="209"/>
      <c r="H3821" s="48"/>
      <c r="I3821" s="457" t="str">
        <f t="shared" si="118"/>
        <v/>
      </c>
      <c r="J3821" s="241" cm="1">
        <f t="array" ref="J3821">SUMPRODUCT(--(K3821:N3821&lt;&gt;"")) + IF(TRIM(O3821)="",0,LEN(O3821)-LEN(SUBSTITUTE(O3821,",",""))+1)</f>
        <v>0</v>
      </c>
      <c r="K3821" s="242" t="str">
        <f>IF(AND(G3821&lt;&gt;0,G3821&lt;&gt;""),IF(B3821="","",IF(ISNUMBER(MATCH(B3821,'Look Up Values'!$B$2:$B$500,0)),"","Dest. error")),"")</f>
        <v/>
      </c>
      <c r="L3821" s="242" t="str">
        <f>IF(AND(G3821&lt;&gt;0,G3821&lt;&gt;""),IF(C3821="","",IF(AND(ISNUMBER(--LEFT(C3821,FIND(" ",C3821&amp;" ")-1)),OR(LEN(LEFT(C3821,FIND(" ",C3821&amp;" ")-1))=6,LEN(LEFT(C3821,FIND(" ",C3821&amp;" ")-1))=7),OR(ISNUMBER(MATCH(LEFT(C3821,FIND(" ",C3821&amp;" ")-1),'Look Up Values'!$G$2:$G$1000,0)),ISNUMBER(MATCH(LEFT(C3821,FIND(" ",C3821&amp;" ")-1),'Look Up Values'!$AE$2:$AE$2000,0)))),"","EWC error")),"")</f>
        <v/>
      </c>
      <c r="M3821" s="242" t="str" cm="1">
        <f t="array" ref="M3821">IF(AND(G3821&lt;&gt;0,G3821&lt;&gt;""),IF(E3821="","",IF(ISNUMBER(MATCH(SUBSTITUTE(E3821," ",""),SUBSTITUTE('Look Up Values'!$I$2:$I$10," ",""),0)),"","State error")),"")</f>
        <v/>
      </c>
      <c r="N3821" s="242" t="str" cm="1">
        <f t="array" ref="N3821">IF(AND(G3821&lt;&gt;0,G3821&lt;&gt;""),IF(F3821="","",IF(ISNUMBER(MATCH(SUBSTITUTE(F3821," ",""),SUBSTITUTE('Look Up Values'!$W$2:$W$30," ",""),0)),"","D&amp;R error")),"")</f>
        <v/>
      </c>
      <c r="O3821" s="256" t="str">
        <f t="shared" si="119"/>
        <v/>
      </c>
    </row>
    <row r="3822" spans="1:15" ht="15.75">
      <c r="A3822" s="250">
        <v>3815</v>
      </c>
      <c r="B3822" s="208"/>
      <c r="C3822" s="49"/>
      <c r="D3822" s="50"/>
      <c r="E3822" s="50"/>
      <c r="F3822" s="50"/>
      <c r="G3822" s="209"/>
      <c r="H3822" s="48"/>
      <c r="I3822" s="457" t="str">
        <f t="shared" si="118"/>
        <v/>
      </c>
      <c r="J3822" s="241" cm="1">
        <f t="array" ref="J3822">SUMPRODUCT(--(K3822:N3822&lt;&gt;"")) + IF(TRIM(O3822)="",0,LEN(O3822)-LEN(SUBSTITUTE(O3822,",",""))+1)</f>
        <v>0</v>
      </c>
      <c r="K3822" s="242" t="str">
        <f>IF(AND(G3822&lt;&gt;0,G3822&lt;&gt;""),IF(B3822="","",IF(ISNUMBER(MATCH(B3822,'Look Up Values'!$B$2:$B$500,0)),"","Dest. error")),"")</f>
        <v/>
      </c>
      <c r="L3822" s="242" t="str">
        <f>IF(AND(G3822&lt;&gt;0,G3822&lt;&gt;""),IF(C3822="","",IF(AND(ISNUMBER(--LEFT(C3822,FIND(" ",C3822&amp;" ")-1)),OR(LEN(LEFT(C3822,FIND(" ",C3822&amp;" ")-1))=6,LEN(LEFT(C3822,FIND(" ",C3822&amp;" ")-1))=7),OR(ISNUMBER(MATCH(LEFT(C3822,FIND(" ",C3822&amp;" ")-1),'Look Up Values'!$G$2:$G$1000,0)),ISNUMBER(MATCH(LEFT(C3822,FIND(" ",C3822&amp;" ")-1),'Look Up Values'!$AE$2:$AE$2000,0)))),"","EWC error")),"")</f>
        <v/>
      </c>
      <c r="M3822" s="242" t="str" cm="1">
        <f t="array" ref="M3822">IF(AND(G3822&lt;&gt;0,G3822&lt;&gt;""),IF(E3822="","",IF(ISNUMBER(MATCH(SUBSTITUTE(E3822," ",""),SUBSTITUTE('Look Up Values'!$I$2:$I$10," ",""),0)),"","State error")),"")</f>
        <v/>
      </c>
      <c r="N3822" s="242" t="str" cm="1">
        <f t="array" ref="N3822">IF(AND(G3822&lt;&gt;0,G3822&lt;&gt;""),IF(F3822="","",IF(ISNUMBER(MATCH(SUBSTITUTE(F3822," ",""),SUBSTITUTE('Look Up Values'!$W$2:$W$30," ",""),0)),"","D&amp;R error")),"")</f>
        <v/>
      </c>
      <c r="O3822" s="256" t="str">
        <f t="shared" si="119"/>
        <v/>
      </c>
    </row>
    <row r="3823" spans="1:15" ht="15.75">
      <c r="A3823" s="250">
        <v>3816</v>
      </c>
      <c r="B3823" s="208"/>
      <c r="C3823" s="49"/>
      <c r="D3823" s="50"/>
      <c r="E3823" s="50"/>
      <c r="F3823" s="50"/>
      <c r="G3823" s="209"/>
      <c r="H3823" s="48"/>
      <c r="I3823" s="457" t="str">
        <f t="shared" si="118"/>
        <v/>
      </c>
      <c r="J3823" s="241" cm="1">
        <f t="array" ref="J3823">SUMPRODUCT(--(K3823:N3823&lt;&gt;"")) + IF(TRIM(O3823)="",0,LEN(O3823)-LEN(SUBSTITUTE(O3823,",",""))+1)</f>
        <v>0</v>
      </c>
      <c r="K3823" s="242" t="str">
        <f>IF(AND(G3823&lt;&gt;0,G3823&lt;&gt;""),IF(B3823="","",IF(ISNUMBER(MATCH(B3823,'Look Up Values'!$B$2:$B$500,0)),"","Dest. error")),"")</f>
        <v/>
      </c>
      <c r="L3823" s="242" t="str">
        <f>IF(AND(G3823&lt;&gt;0,G3823&lt;&gt;""),IF(C3823="","",IF(AND(ISNUMBER(--LEFT(C3823,FIND(" ",C3823&amp;" ")-1)),OR(LEN(LEFT(C3823,FIND(" ",C3823&amp;" ")-1))=6,LEN(LEFT(C3823,FIND(" ",C3823&amp;" ")-1))=7),OR(ISNUMBER(MATCH(LEFT(C3823,FIND(" ",C3823&amp;" ")-1),'Look Up Values'!$G$2:$G$1000,0)),ISNUMBER(MATCH(LEFT(C3823,FIND(" ",C3823&amp;" ")-1),'Look Up Values'!$AE$2:$AE$2000,0)))),"","EWC error")),"")</f>
        <v/>
      </c>
      <c r="M3823" s="242" t="str" cm="1">
        <f t="array" ref="M3823">IF(AND(G3823&lt;&gt;0,G3823&lt;&gt;""),IF(E3823="","",IF(ISNUMBER(MATCH(SUBSTITUTE(E3823," ",""),SUBSTITUTE('Look Up Values'!$I$2:$I$10," ",""),0)),"","State error")),"")</f>
        <v/>
      </c>
      <c r="N3823" s="242" t="str" cm="1">
        <f t="array" ref="N3823">IF(AND(G3823&lt;&gt;0,G3823&lt;&gt;""),IF(F3823="","",IF(ISNUMBER(MATCH(SUBSTITUTE(F3823," ",""),SUBSTITUTE('Look Up Values'!$W$2:$W$30," ",""),0)),"","D&amp;R error")),"")</f>
        <v/>
      </c>
      <c r="O3823" s="256" t="str">
        <f t="shared" si="119"/>
        <v/>
      </c>
    </row>
    <row r="3824" spans="1:15" ht="15.75">
      <c r="A3824" s="250">
        <v>3817</v>
      </c>
      <c r="B3824" s="208"/>
      <c r="C3824" s="49"/>
      <c r="D3824" s="50"/>
      <c r="E3824" s="50"/>
      <c r="F3824" s="50"/>
      <c r="G3824" s="209"/>
      <c r="H3824" s="48"/>
      <c r="I3824" s="457" t="str">
        <f t="shared" si="118"/>
        <v/>
      </c>
      <c r="J3824" s="241" cm="1">
        <f t="array" ref="J3824">SUMPRODUCT(--(K3824:N3824&lt;&gt;"")) + IF(TRIM(O3824)="",0,LEN(O3824)-LEN(SUBSTITUTE(O3824,",",""))+1)</f>
        <v>0</v>
      </c>
      <c r="K3824" s="242" t="str">
        <f>IF(AND(G3824&lt;&gt;0,G3824&lt;&gt;""),IF(B3824="","",IF(ISNUMBER(MATCH(B3824,'Look Up Values'!$B$2:$B$500,0)),"","Dest. error")),"")</f>
        <v/>
      </c>
      <c r="L3824" s="242" t="str">
        <f>IF(AND(G3824&lt;&gt;0,G3824&lt;&gt;""),IF(C3824="","",IF(AND(ISNUMBER(--LEFT(C3824,FIND(" ",C3824&amp;" ")-1)),OR(LEN(LEFT(C3824,FIND(" ",C3824&amp;" ")-1))=6,LEN(LEFT(C3824,FIND(" ",C3824&amp;" ")-1))=7),OR(ISNUMBER(MATCH(LEFT(C3824,FIND(" ",C3824&amp;" ")-1),'Look Up Values'!$G$2:$G$1000,0)),ISNUMBER(MATCH(LEFT(C3824,FIND(" ",C3824&amp;" ")-1),'Look Up Values'!$AE$2:$AE$2000,0)))),"","EWC error")),"")</f>
        <v/>
      </c>
      <c r="M3824" s="242" t="str" cm="1">
        <f t="array" ref="M3824">IF(AND(G3824&lt;&gt;0,G3824&lt;&gt;""),IF(E3824="","",IF(ISNUMBER(MATCH(SUBSTITUTE(E3824," ",""),SUBSTITUTE('Look Up Values'!$I$2:$I$10," ",""),0)),"","State error")),"")</f>
        <v/>
      </c>
      <c r="N3824" s="242" t="str" cm="1">
        <f t="array" ref="N3824">IF(AND(G3824&lt;&gt;0,G3824&lt;&gt;""),IF(F3824="","",IF(ISNUMBER(MATCH(SUBSTITUTE(F3824," ",""),SUBSTITUTE('Look Up Values'!$W$2:$W$30," ",""),0)),"","D&amp;R error")),"")</f>
        <v/>
      </c>
      <c r="O3824" s="256" t="str">
        <f t="shared" si="119"/>
        <v/>
      </c>
    </row>
    <row r="3825" spans="1:15" ht="15.75">
      <c r="A3825" s="250">
        <v>3818</v>
      </c>
      <c r="B3825" s="208"/>
      <c r="C3825" s="49"/>
      <c r="D3825" s="50"/>
      <c r="E3825" s="50"/>
      <c r="F3825" s="50"/>
      <c r="G3825" s="209"/>
      <c r="H3825" s="48"/>
      <c r="I3825" s="457" t="str">
        <f t="shared" si="118"/>
        <v/>
      </c>
      <c r="J3825" s="241" cm="1">
        <f t="array" ref="J3825">SUMPRODUCT(--(K3825:N3825&lt;&gt;"")) + IF(TRIM(O3825)="",0,LEN(O3825)-LEN(SUBSTITUTE(O3825,",",""))+1)</f>
        <v>0</v>
      </c>
      <c r="K3825" s="242" t="str">
        <f>IF(AND(G3825&lt;&gt;0,G3825&lt;&gt;""),IF(B3825="","",IF(ISNUMBER(MATCH(B3825,'Look Up Values'!$B$2:$B$500,0)),"","Dest. error")),"")</f>
        <v/>
      </c>
      <c r="L3825" s="242" t="str">
        <f>IF(AND(G3825&lt;&gt;0,G3825&lt;&gt;""),IF(C3825="","",IF(AND(ISNUMBER(--LEFT(C3825,FIND(" ",C3825&amp;" ")-1)),OR(LEN(LEFT(C3825,FIND(" ",C3825&amp;" ")-1))=6,LEN(LEFT(C3825,FIND(" ",C3825&amp;" ")-1))=7),OR(ISNUMBER(MATCH(LEFT(C3825,FIND(" ",C3825&amp;" ")-1),'Look Up Values'!$G$2:$G$1000,0)),ISNUMBER(MATCH(LEFT(C3825,FIND(" ",C3825&amp;" ")-1),'Look Up Values'!$AE$2:$AE$2000,0)))),"","EWC error")),"")</f>
        <v/>
      </c>
      <c r="M3825" s="242" t="str" cm="1">
        <f t="array" ref="M3825">IF(AND(G3825&lt;&gt;0,G3825&lt;&gt;""),IF(E3825="","",IF(ISNUMBER(MATCH(SUBSTITUTE(E3825," ",""),SUBSTITUTE('Look Up Values'!$I$2:$I$10," ",""),0)),"","State error")),"")</f>
        <v/>
      </c>
      <c r="N3825" s="242" t="str" cm="1">
        <f t="array" ref="N3825">IF(AND(G3825&lt;&gt;0,G3825&lt;&gt;""),IF(F3825="","",IF(ISNUMBER(MATCH(SUBSTITUTE(F3825," ",""),SUBSTITUTE('Look Up Values'!$W$2:$W$30," ",""),0)),"","D&amp;R error")),"")</f>
        <v/>
      </c>
      <c r="O3825" s="256" t="str">
        <f t="shared" si="119"/>
        <v/>
      </c>
    </row>
    <row r="3826" spans="1:15" ht="15.75">
      <c r="A3826" s="250">
        <v>3819</v>
      </c>
      <c r="B3826" s="208"/>
      <c r="C3826" s="49"/>
      <c r="D3826" s="50"/>
      <c r="E3826" s="50"/>
      <c r="F3826" s="50"/>
      <c r="G3826" s="209"/>
      <c r="H3826" s="48"/>
      <c r="I3826" s="457" t="str">
        <f t="shared" si="118"/>
        <v/>
      </c>
      <c r="J3826" s="241" cm="1">
        <f t="array" ref="J3826">SUMPRODUCT(--(K3826:N3826&lt;&gt;"")) + IF(TRIM(O3826)="",0,LEN(O3826)-LEN(SUBSTITUTE(O3826,",",""))+1)</f>
        <v>0</v>
      </c>
      <c r="K3826" s="242" t="str">
        <f>IF(AND(G3826&lt;&gt;0,G3826&lt;&gt;""),IF(B3826="","",IF(ISNUMBER(MATCH(B3826,'Look Up Values'!$B$2:$B$500,0)),"","Dest. error")),"")</f>
        <v/>
      </c>
      <c r="L3826" s="242" t="str">
        <f>IF(AND(G3826&lt;&gt;0,G3826&lt;&gt;""),IF(C3826="","",IF(AND(ISNUMBER(--LEFT(C3826,FIND(" ",C3826&amp;" ")-1)),OR(LEN(LEFT(C3826,FIND(" ",C3826&amp;" ")-1))=6,LEN(LEFT(C3826,FIND(" ",C3826&amp;" ")-1))=7),OR(ISNUMBER(MATCH(LEFT(C3826,FIND(" ",C3826&amp;" ")-1),'Look Up Values'!$G$2:$G$1000,0)),ISNUMBER(MATCH(LEFT(C3826,FIND(" ",C3826&amp;" ")-1),'Look Up Values'!$AE$2:$AE$2000,0)))),"","EWC error")),"")</f>
        <v/>
      </c>
      <c r="M3826" s="242" t="str" cm="1">
        <f t="array" ref="M3826">IF(AND(G3826&lt;&gt;0,G3826&lt;&gt;""),IF(E3826="","",IF(ISNUMBER(MATCH(SUBSTITUTE(E3826," ",""),SUBSTITUTE('Look Up Values'!$I$2:$I$10," ",""),0)),"","State error")),"")</f>
        <v/>
      </c>
      <c r="N3826" s="242" t="str" cm="1">
        <f t="array" ref="N3826">IF(AND(G3826&lt;&gt;0,G3826&lt;&gt;""),IF(F3826="","",IF(ISNUMBER(MATCH(SUBSTITUTE(F3826," ",""),SUBSTITUTE('Look Up Values'!$W$2:$W$30," ",""),0)),"","D&amp;R error")),"")</f>
        <v/>
      </c>
      <c r="O3826" s="256" t="str">
        <f t="shared" si="119"/>
        <v/>
      </c>
    </row>
    <row r="3827" spans="1:15" ht="15.75">
      <c r="A3827" s="250">
        <v>3820</v>
      </c>
      <c r="B3827" s="208"/>
      <c r="C3827" s="49"/>
      <c r="D3827" s="50"/>
      <c r="E3827" s="50"/>
      <c r="F3827" s="50"/>
      <c r="G3827" s="209"/>
      <c r="H3827" s="48"/>
      <c r="I3827" s="457" t="str">
        <f t="shared" si="118"/>
        <v/>
      </c>
      <c r="J3827" s="241" cm="1">
        <f t="array" ref="J3827">SUMPRODUCT(--(K3827:N3827&lt;&gt;"")) + IF(TRIM(O3827)="",0,LEN(O3827)-LEN(SUBSTITUTE(O3827,",",""))+1)</f>
        <v>0</v>
      </c>
      <c r="K3827" s="242" t="str">
        <f>IF(AND(G3827&lt;&gt;0,G3827&lt;&gt;""),IF(B3827="","",IF(ISNUMBER(MATCH(B3827,'Look Up Values'!$B$2:$B$500,0)),"","Dest. error")),"")</f>
        <v/>
      </c>
      <c r="L3827" s="242" t="str">
        <f>IF(AND(G3827&lt;&gt;0,G3827&lt;&gt;""),IF(C3827="","",IF(AND(ISNUMBER(--LEFT(C3827,FIND(" ",C3827&amp;" ")-1)),OR(LEN(LEFT(C3827,FIND(" ",C3827&amp;" ")-1))=6,LEN(LEFT(C3827,FIND(" ",C3827&amp;" ")-1))=7),OR(ISNUMBER(MATCH(LEFT(C3827,FIND(" ",C3827&amp;" ")-1),'Look Up Values'!$G$2:$G$1000,0)),ISNUMBER(MATCH(LEFT(C3827,FIND(" ",C3827&amp;" ")-1),'Look Up Values'!$AE$2:$AE$2000,0)))),"","EWC error")),"")</f>
        <v/>
      </c>
      <c r="M3827" s="242" t="str" cm="1">
        <f t="array" ref="M3827">IF(AND(G3827&lt;&gt;0,G3827&lt;&gt;""),IF(E3827="","",IF(ISNUMBER(MATCH(SUBSTITUTE(E3827," ",""),SUBSTITUTE('Look Up Values'!$I$2:$I$10," ",""),0)),"","State error")),"")</f>
        <v/>
      </c>
      <c r="N3827" s="242" t="str" cm="1">
        <f t="array" ref="N3827">IF(AND(G3827&lt;&gt;0,G3827&lt;&gt;""),IF(F3827="","",IF(ISNUMBER(MATCH(SUBSTITUTE(F3827," ",""),SUBSTITUTE('Look Up Values'!$W$2:$W$30," ",""),0)),"","D&amp;R error")),"")</f>
        <v/>
      </c>
      <c r="O3827" s="256" t="str">
        <f t="shared" si="119"/>
        <v/>
      </c>
    </row>
    <row r="3828" spans="1:15" ht="15.75">
      <c r="A3828" s="250">
        <v>3821</v>
      </c>
      <c r="B3828" s="208"/>
      <c r="C3828" s="49"/>
      <c r="D3828" s="50"/>
      <c r="E3828" s="50"/>
      <c r="F3828" s="50"/>
      <c r="G3828" s="209"/>
      <c r="H3828" s="48"/>
      <c r="I3828" s="457" t="str">
        <f t="shared" si="118"/>
        <v/>
      </c>
      <c r="J3828" s="241" cm="1">
        <f t="array" ref="J3828">SUMPRODUCT(--(K3828:N3828&lt;&gt;"")) + IF(TRIM(O3828)="",0,LEN(O3828)-LEN(SUBSTITUTE(O3828,",",""))+1)</f>
        <v>0</v>
      </c>
      <c r="K3828" s="242" t="str">
        <f>IF(AND(G3828&lt;&gt;0,G3828&lt;&gt;""),IF(B3828="","",IF(ISNUMBER(MATCH(B3828,'Look Up Values'!$B$2:$B$500,0)),"","Dest. error")),"")</f>
        <v/>
      </c>
      <c r="L3828" s="242" t="str">
        <f>IF(AND(G3828&lt;&gt;0,G3828&lt;&gt;""),IF(C3828="","",IF(AND(ISNUMBER(--LEFT(C3828,FIND(" ",C3828&amp;" ")-1)),OR(LEN(LEFT(C3828,FIND(" ",C3828&amp;" ")-1))=6,LEN(LEFT(C3828,FIND(" ",C3828&amp;" ")-1))=7),OR(ISNUMBER(MATCH(LEFT(C3828,FIND(" ",C3828&amp;" ")-1),'Look Up Values'!$G$2:$G$1000,0)),ISNUMBER(MATCH(LEFT(C3828,FIND(" ",C3828&amp;" ")-1),'Look Up Values'!$AE$2:$AE$2000,0)))),"","EWC error")),"")</f>
        <v/>
      </c>
      <c r="M3828" s="242" t="str" cm="1">
        <f t="array" ref="M3828">IF(AND(G3828&lt;&gt;0,G3828&lt;&gt;""),IF(E3828="","",IF(ISNUMBER(MATCH(SUBSTITUTE(E3828," ",""),SUBSTITUTE('Look Up Values'!$I$2:$I$10," ",""),0)),"","State error")),"")</f>
        <v/>
      </c>
      <c r="N3828" s="242" t="str" cm="1">
        <f t="array" ref="N3828">IF(AND(G3828&lt;&gt;0,G3828&lt;&gt;""),IF(F3828="","",IF(ISNUMBER(MATCH(SUBSTITUTE(F3828," ",""),SUBSTITUTE('Look Up Values'!$W$2:$W$30," ",""),0)),"","D&amp;R error")),"")</f>
        <v/>
      </c>
      <c r="O3828" s="256" t="str">
        <f t="shared" si="119"/>
        <v/>
      </c>
    </row>
    <row r="3829" spans="1:15" ht="15.75">
      <c r="A3829" s="250">
        <v>3822</v>
      </c>
      <c r="B3829" s="208"/>
      <c r="C3829" s="49"/>
      <c r="D3829" s="50"/>
      <c r="E3829" s="50"/>
      <c r="F3829" s="50"/>
      <c r="G3829" s="209"/>
      <c r="H3829" s="48"/>
      <c r="I3829" s="457" t="str">
        <f t="shared" si="118"/>
        <v/>
      </c>
      <c r="J3829" s="241" cm="1">
        <f t="array" ref="J3829">SUMPRODUCT(--(K3829:N3829&lt;&gt;"")) + IF(TRIM(O3829)="",0,LEN(O3829)-LEN(SUBSTITUTE(O3829,",",""))+1)</f>
        <v>0</v>
      </c>
      <c r="K3829" s="242" t="str">
        <f>IF(AND(G3829&lt;&gt;0,G3829&lt;&gt;""),IF(B3829="","",IF(ISNUMBER(MATCH(B3829,'Look Up Values'!$B$2:$B$500,0)),"","Dest. error")),"")</f>
        <v/>
      </c>
      <c r="L3829" s="242" t="str">
        <f>IF(AND(G3829&lt;&gt;0,G3829&lt;&gt;""),IF(C3829="","",IF(AND(ISNUMBER(--LEFT(C3829,FIND(" ",C3829&amp;" ")-1)),OR(LEN(LEFT(C3829,FIND(" ",C3829&amp;" ")-1))=6,LEN(LEFT(C3829,FIND(" ",C3829&amp;" ")-1))=7),OR(ISNUMBER(MATCH(LEFT(C3829,FIND(" ",C3829&amp;" ")-1),'Look Up Values'!$G$2:$G$1000,0)),ISNUMBER(MATCH(LEFT(C3829,FIND(" ",C3829&amp;" ")-1),'Look Up Values'!$AE$2:$AE$2000,0)))),"","EWC error")),"")</f>
        <v/>
      </c>
      <c r="M3829" s="242" t="str" cm="1">
        <f t="array" ref="M3829">IF(AND(G3829&lt;&gt;0,G3829&lt;&gt;""),IF(E3829="","",IF(ISNUMBER(MATCH(SUBSTITUTE(E3829," ",""),SUBSTITUTE('Look Up Values'!$I$2:$I$10," ",""),0)),"","State error")),"")</f>
        <v/>
      </c>
      <c r="N3829" s="242" t="str" cm="1">
        <f t="array" ref="N3829">IF(AND(G3829&lt;&gt;0,G3829&lt;&gt;""),IF(F3829="","",IF(ISNUMBER(MATCH(SUBSTITUTE(F3829," ",""),SUBSTITUTE('Look Up Values'!$W$2:$W$30," ",""),0)),"","D&amp;R error")),"")</f>
        <v/>
      </c>
      <c r="O3829" s="256" t="str">
        <f t="shared" si="119"/>
        <v/>
      </c>
    </row>
    <row r="3830" spans="1:15" ht="15.75">
      <c r="A3830" s="250">
        <v>3823</v>
      </c>
      <c r="B3830" s="208"/>
      <c r="C3830" s="49"/>
      <c r="D3830" s="50"/>
      <c r="E3830" s="50"/>
      <c r="F3830" s="50"/>
      <c r="G3830" s="209"/>
      <c r="H3830" s="48"/>
      <c r="I3830" s="457" t="str">
        <f t="shared" si="118"/>
        <v/>
      </c>
      <c r="J3830" s="241" cm="1">
        <f t="array" ref="J3830">SUMPRODUCT(--(K3830:N3830&lt;&gt;"")) + IF(TRIM(O3830)="",0,LEN(O3830)-LEN(SUBSTITUTE(O3830,",",""))+1)</f>
        <v>0</v>
      </c>
      <c r="K3830" s="242" t="str">
        <f>IF(AND(G3830&lt;&gt;0,G3830&lt;&gt;""),IF(B3830="","",IF(ISNUMBER(MATCH(B3830,'Look Up Values'!$B$2:$B$500,0)),"","Dest. error")),"")</f>
        <v/>
      </c>
      <c r="L3830" s="242" t="str">
        <f>IF(AND(G3830&lt;&gt;0,G3830&lt;&gt;""),IF(C3830="","",IF(AND(ISNUMBER(--LEFT(C3830,FIND(" ",C3830&amp;" ")-1)),OR(LEN(LEFT(C3830,FIND(" ",C3830&amp;" ")-1))=6,LEN(LEFT(C3830,FIND(" ",C3830&amp;" ")-1))=7),OR(ISNUMBER(MATCH(LEFT(C3830,FIND(" ",C3830&amp;" ")-1),'Look Up Values'!$G$2:$G$1000,0)),ISNUMBER(MATCH(LEFT(C3830,FIND(" ",C3830&amp;" ")-1),'Look Up Values'!$AE$2:$AE$2000,0)))),"","EWC error")),"")</f>
        <v/>
      </c>
      <c r="M3830" s="242" t="str" cm="1">
        <f t="array" ref="M3830">IF(AND(G3830&lt;&gt;0,G3830&lt;&gt;""),IF(E3830="","",IF(ISNUMBER(MATCH(SUBSTITUTE(E3830," ",""),SUBSTITUTE('Look Up Values'!$I$2:$I$10," ",""),0)),"","State error")),"")</f>
        <v/>
      </c>
      <c r="N3830" s="242" t="str" cm="1">
        <f t="array" ref="N3830">IF(AND(G3830&lt;&gt;0,G3830&lt;&gt;""),IF(F3830="","",IF(ISNUMBER(MATCH(SUBSTITUTE(F3830," ",""),SUBSTITUTE('Look Up Values'!$W$2:$W$30," ",""),0)),"","D&amp;R error")),"")</f>
        <v/>
      </c>
      <c r="O3830" s="256" t="str">
        <f t="shared" si="119"/>
        <v/>
      </c>
    </row>
    <row r="3831" spans="1:15" ht="15.75">
      <c r="A3831" s="250">
        <v>3824</v>
      </c>
      <c r="B3831" s="208"/>
      <c r="C3831" s="49"/>
      <c r="D3831" s="50"/>
      <c r="E3831" s="50"/>
      <c r="F3831" s="50"/>
      <c r="G3831" s="209"/>
      <c r="H3831" s="48"/>
      <c r="I3831" s="457" t="str">
        <f t="shared" si="118"/>
        <v/>
      </c>
      <c r="J3831" s="241" cm="1">
        <f t="array" ref="J3831">SUMPRODUCT(--(K3831:N3831&lt;&gt;"")) + IF(TRIM(O3831)="",0,LEN(O3831)-LEN(SUBSTITUTE(O3831,",",""))+1)</f>
        <v>0</v>
      </c>
      <c r="K3831" s="242" t="str">
        <f>IF(AND(G3831&lt;&gt;0,G3831&lt;&gt;""),IF(B3831="","",IF(ISNUMBER(MATCH(B3831,'Look Up Values'!$B$2:$B$500,0)),"","Dest. error")),"")</f>
        <v/>
      </c>
      <c r="L3831" s="242" t="str">
        <f>IF(AND(G3831&lt;&gt;0,G3831&lt;&gt;""),IF(C3831="","",IF(AND(ISNUMBER(--LEFT(C3831,FIND(" ",C3831&amp;" ")-1)),OR(LEN(LEFT(C3831,FIND(" ",C3831&amp;" ")-1))=6,LEN(LEFT(C3831,FIND(" ",C3831&amp;" ")-1))=7),OR(ISNUMBER(MATCH(LEFT(C3831,FIND(" ",C3831&amp;" ")-1),'Look Up Values'!$G$2:$G$1000,0)),ISNUMBER(MATCH(LEFT(C3831,FIND(" ",C3831&amp;" ")-1),'Look Up Values'!$AE$2:$AE$2000,0)))),"","EWC error")),"")</f>
        <v/>
      </c>
      <c r="M3831" s="242" t="str" cm="1">
        <f t="array" ref="M3831">IF(AND(G3831&lt;&gt;0,G3831&lt;&gt;""),IF(E3831="","",IF(ISNUMBER(MATCH(SUBSTITUTE(E3831," ",""),SUBSTITUTE('Look Up Values'!$I$2:$I$10," ",""),0)),"","State error")),"")</f>
        <v/>
      </c>
      <c r="N3831" s="242" t="str" cm="1">
        <f t="array" ref="N3831">IF(AND(G3831&lt;&gt;0,G3831&lt;&gt;""),IF(F3831="","",IF(ISNUMBER(MATCH(SUBSTITUTE(F3831," ",""),SUBSTITUTE('Look Up Values'!$W$2:$W$30," ",""),0)),"","D&amp;R error")),"")</f>
        <v/>
      </c>
      <c r="O3831" s="256" t="str">
        <f t="shared" si="119"/>
        <v/>
      </c>
    </row>
    <row r="3832" spans="1:15" ht="15.75">
      <c r="A3832" s="250">
        <v>3825</v>
      </c>
      <c r="B3832" s="208"/>
      <c r="C3832" s="49"/>
      <c r="D3832" s="50"/>
      <c r="E3832" s="50"/>
      <c r="F3832" s="50"/>
      <c r="G3832" s="209"/>
      <c r="H3832" s="48"/>
      <c r="I3832" s="457" t="str">
        <f t="shared" si="118"/>
        <v/>
      </c>
      <c r="J3832" s="241" cm="1">
        <f t="array" ref="J3832">SUMPRODUCT(--(K3832:N3832&lt;&gt;"")) + IF(TRIM(O3832)="",0,LEN(O3832)-LEN(SUBSTITUTE(O3832,",",""))+1)</f>
        <v>0</v>
      </c>
      <c r="K3832" s="242" t="str">
        <f>IF(AND(G3832&lt;&gt;0,G3832&lt;&gt;""),IF(B3832="","",IF(ISNUMBER(MATCH(B3832,'Look Up Values'!$B$2:$B$500,0)),"","Dest. error")),"")</f>
        <v/>
      </c>
      <c r="L3832" s="242" t="str">
        <f>IF(AND(G3832&lt;&gt;0,G3832&lt;&gt;""),IF(C3832="","",IF(AND(ISNUMBER(--LEFT(C3832,FIND(" ",C3832&amp;" ")-1)),OR(LEN(LEFT(C3832,FIND(" ",C3832&amp;" ")-1))=6,LEN(LEFT(C3832,FIND(" ",C3832&amp;" ")-1))=7),OR(ISNUMBER(MATCH(LEFT(C3832,FIND(" ",C3832&amp;" ")-1),'Look Up Values'!$G$2:$G$1000,0)),ISNUMBER(MATCH(LEFT(C3832,FIND(" ",C3832&amp;" ")-1),'Look Up Values'!$AE$2:$AE$2000,0)))),"","EWC error")),"")</f>
        <v/>
      </c>
      <c r="M3832" s="242" t="str" cm="1">
        <f t="array" ref="M3832">IF(AND(G3832&lt;&gt;0,G3832&lt;&gt;""),IF(E3832="","",IF(ISNUMBER(MATCH(SUBSTITUTE(E3832," ",""),SUBSTITUTE('Look Up Values'!$I$2:$I$10," ",""),0)),"","State error")),"")</f>
        <v/>
      </c>
      <c r="N3832" s="242" t="str" cm="1">
        <f t="array" ref="N3832">IF(AND(G3832&lt;&gt;0,G3832&lt;&gt;""),IF(F3832="","",IF(ISNUMBER(MATCH(SUBSTITUTE(F3832," ",""),SUBSTITUTE('Look Up Values'!$W$2:$W$30," ",""),0)),"","D&amp;R error")),"")</f>
        <v/>
      </c>
      <c r="O3832" s="256" t="str">
        <f t="shared" si="119"/>
        <v/>
      </c>
    </row>
    <row r="3833" spans="1:15" ht="15.75">
      <c r="A3833" s="250">
        <v>3826</v>
      </c>
      <c r="B3833" s="208"/>
      <c r="C3833" s="49"/>
      <c r="D3833" s="50"/>
      <c r="E3833" s="50"/>
      <c r="F3833" s="50"/>
      <c r="G3833" s="209"/>
      <c r="H3833" s="48"/>
      <c r="I3833" s="457" t="str">
        <f t="shared" si="118"/>
        <v/>
      </c>
      <c r="J3833" s="241" cm="1">
        <f t="array" ref="J3833">SUMPRODUCT(--(K3833:N3833&lt;&gt;"")) + IF(TRIM(O3833)="",0,LEN(O3833)-LEN(SUBSTITUTE(O3833,",",""))+1)</f>
        <v>0</v>
      </c>
      <c r="K3833" s="242" t="str">
        <f>IF(AND(G3833&lt;&gt;0,G3833&lt;&gt;""),IF(B3833="","",IF(ISNUMBER(MATCH(B3833,'Look Up Values'!$B$2:$B$500,0)),"","Dest. error")),"")</f>
        <v/>
      </c>
      <c r="L3833" s="242" t="str">
        <f>IF(AND(G3833&lt;&gt;0,G3833&lt;&gt;""),IF(C3833="","",IF(AND(ISNUMBER(--LEFT(C3833,FIND(" ",C3833&amp;" ")-1)),OR(LEN(LEFT(C3833,FIND(" ",C3833&amp;" ")-1))=6,LEN(LEFT(C3833,FIND(" ",C3833&amp;" ")-1))=7),OR(ISNUMBER(MATCH(LEFT(C3833,FIND(" ",C3833&amp;" ")-1),'Look Up Values'!$G$2:$G$1000,0)),ISNUMBER(MATCH(LEFT(C3833,FIND(" ",C3833&amp;" ")-1),'Look Up Values'!$AE$2:$AE$2000,0)))),"","EWC error")),"")</f>
        <v/>
      </c>
      <c r="M3833" s="242" t="str" cm="1">
        <f t="array" ref="M3833">IF(AND(G3833&lt;&gt;0,G3833&lt;&gt;""),IF(E3833="","",IF(ISNUMBER(MATCH(SUBSTITUTE(E3833," ",""),SUBSTITUTE('Look Up Values'!$I$2:$I$10," ",""),0)),"","State error")),"")</f>
        <v/>
      </c>
      <c r="N3833" s="242" t="str" cm="1">
        <f t="array" ref="N3833">IF(AND(G3833&lt;&gt;0,G3833&lt;&gt;""),IF(F3833="","",IF(ISNUMBER(MATCH(SUBSTITUTE(F3833," ",""),SUBSTITUTE('Look Up Values'!$W$2:$W$30," ",""),0)),"","D&amp;R error")),"")</f>
        <v/>
      </c>
      <c r="O3833" s="256" t="str">
        <f t="shared" si="119"/>
        <v/>
      </c>
    </row>
    <row r="3834" spans="1:15" ht="15.75">
      <c r="A3834" s="250">
        <v>3827</v>
      </c>
      <c r="B3834" s="208"/>
      <c r="C3834" s="49"/>
      <c r="D3834" s="50"/>
      <c r="E3834" s="50"/>
      <c r="F3834" s="50"/>
      <c r="G3834" s="209"/>
      <c r="H3834" s="48"/>
      <c r="I3834" s="457" t="str">
        <f t="shared" si="118"/>
        <v/>
      </c>
      <c r="J3834" s="241" cm="1">
        <f t="array" ref="J3834">SUMPRODUCT(--(K3834:N3834&lt;&gt;"")) + IF(TRIM(O3834)="",0,LEN(O3834)-LEN(SUBSTITUTE(O3834,",",""))+1)</f>
        <v>0</v>
      </c>
      <c r="K3834" s="242" t="str">
        <f>IF(AND(G3834&lt;&gt;0,G3834&lt;&gt;""),IF(B3834="","",IF(ISNUMBER(MATCH(B3834,'Look Up Values'!$B$2:$B$500,0)),"","Dest. error")),"")</f>
        <v/>
      </c>
      <c r="L3834" s="242" t="str">
        <f>IF(AND(G3834&lt;&gt;0,G3834&lt;&gt;""),IF(C3834="","",IF(AND(ISNUMBER(--LEFT(C3834,FIND(" ",C3834&amp;" ")-1)),OR(LEN(LEFT(C3834,FIND(" ",C3834&amp;" ")-1))=6,LEN(LEFT(C3834,FIND(" ",C3834&amp;" ")-1))=7),OR(ISNUMBER(MATCH(LEFT(C3834,FIND(" ",C3834&amp;" ")-1),'Look Up Values'!$G$2:$G$1000,0)),ISNUMBER(MATCH(LEFT(C3834,FIND(" ",C3834&amp;" ")-1),'Look Up Values'!$AE$2:$AE$2000,0)))),"","EWC error")),"")</f>
        <v/>
      </c>
      <c r="M3834" s="242" t="str" cm="1">
        <f t="array" ref="M3834">IF(AND(G3834&lt;&gt;0,G3834&lt;&gt;""),IF(E3834="","",IF(ISNUMBER(MATCH(SUBSTITUTE(E3834," ",""),SUBSTITUTE('Look Up Values'!$I$2:$I$10," ",""),0)),"","State error")),"")</f>
        <v/>
      </c>
      <c r="N3834" s="242" t="str" cm="1">
        <f t="array" ref="N3834">IF(AND(G3834&lt;&gt;0,G3834&lt;&gt;""),IF(F3834="","",IF(ISNUMBER(MATCH(SUBSTITUTE(F3834," ",""),SUBSTITUTE('Look Up Values'!$W$2:$W$30," ",""),0)),"","D&amp;R error")),"")</f>
        <v/>
      </c>
      <c r="O3834" s="256" t="str">
        <f t="shared" si="119"/>
        <v/>
      </c>
    </row>
    <row r="3835" spans="1:15" ht="15.75">
      <c r="A3835" s="250">
        <v>3828</v>
      </c>
      <c r="B3835" s="208"/>
      <c r="C3835" s="49"/>
      <c r="D3835" s="50"/>
      <c r="E3835" s="50"/>
      <c r="F3835" s="50"/>
      <c r="G3835" s="209"/>
      <c r="H3835" s="48"/>
      <c r="I3835" s="457" t="str">
        <f t="shared" si="118"/>
        <v/>
      </c>
      <c r="J3835" s="241" cm="1">
        <f t="array" ref="J3835">SUMPRODUCT(--(K3835:N3835&lt;&gt;"")) + IF(TRIM(O3835)="",0,LEN(O3835)-LEN(SUBSTITUTE(O3835,",",""))+1)</f>
        <v>0</v>
      </c>
      <c r="K3835" s="242" t="str">
        <f>IF(AND(G3835&lt;&gt;0,G3835&lt;&gt;""),IF(B3835="","",IF(ISNUMBER(MATCH(B3835,'Look Up Values'!$B$2:$B$500,0)),"","Dest. error")),"")</f>
        <v/>
      </c>
      <c r="L3835" s="242" t="str">
        <f>IF(AND(G3835&lt;&gt;0,G3835&lt;&gt;""),IF(C3835="","",IF(AND(ISNUMBER(--LEFT(C3835,FIND(" ",C3835&amp;" ")-1)),OR(LEN(LEFT(C3835,FIND(" ",C3835&amp;" ")-1))=6,LEN(LEFT(C3835,FIND(" ",C3835&amp;" ")-1))=7),OR(ISNUMBER(MATCH(LEFT(C3835,FIND(" ",C3835&amp;" ")-1),'Look Up Values'!$G$2:$G$1000,0)),ISNUMBER(MATCH(LEFT(C3835,FIND(" ",C3835&amp;" ")-1),'Look Up Values'!$AE$2:$AE$2000,0)))),"","EWC error")),"")</f>
        <v/>
      </c>
      <c r="M3835" s="242" t="str" cm="1">
        <f t="array" ref="M3835">IF(AND(G3835&lt;&gt;0,G3835&lt;&gt;""),IF(E3835="","",IF(ISNUMBER(MATCH(SUBSTITUTE(E3835," ",""),SUBSTITUTE('Look Up Values'!$I$2:$I$10," ",""),0)),"","State error")),"")</f>
        <v/>
      </c>
      <c r="N3835" s="242" t="str" cm="1">
        <f t="array" ref="N3835">IF(AND(G3835&lt;&gt;0,G3835&lt;&gt;""),IF(F3835="","",IF(ISNUMBER(MATCH(SUBSTITUTE(F3835," ",""),SUBSTITUTE('Look Up Values'!$W$2:$W$30," ",""),0)),"","D&amp;R error")),"")</f>
        <v/>
      </c>
      <c r="O3835" s="256" t="str">
        <f t="shared" si="119"/>
        <v/>
      </c>
    </row>
    <row r="3836" spans="1:15" ht="15.75">
      <c r="A3836" s="250">
        <v>3829</v>
      </c>
      <c r="B3836" s="208"/>
      <c r="C3836" s="49"/>
      <c r="D3836" s="50"/>
      <c r="E3836" s="50"/>
      <c r="F3836" s="50"/>
      <c r="G3836" s="209"/>
      <c r="H3836" s="48"/>
      <c r="I3836" s="457" t="str">
        <f t="shared" si="118"/>
        <v/>
      </c>
      <c r="J3836" s="241" cm="1">
        <f t="array" ref="J3836">SUMPRODUCT(--(K3836:N3836&lt;&gt;"")) + IF(TRIM(O3836)="",0,LEN(O3836)-LEN(SUBSTITUTE(O3836,",",""))+1)</f>
        <v>0</v>
      </c>
      <c r="K3836" s="242" t="str">
        <f>IF(AND(G3836&lt;&gt;0,G3836&lt;&gt;""),IF(B3836="","",IF(ISNUMBER(MATCH(B3836,'Look Up Values'!$B$2:$B$500,0)),"","Dest. error")),"")</f>
        <v/>
      </c>
      <c r="L3836" s="242" t="str">
        <f>IF(AND(G3836&lt;&gt;0,G3836&lt;&gt;""),IF(C3836="","",IF(AND(ISNUMBER(--LEFT(C3836,FIND(" ",C3836&amp;" ")-1)),OR(LEN(LEFT(C3836,FIND(" ",C3836&amp;" ")-1))=6,LEN(LEFT(C3836,FIND(" ",C3836&amp;" ")-1))=7),OR(ISNUMBER(MATCH(LEFT(C3836,FIND(" ",C3836&amp;" ")-1),'Look Up Values'!$G$2:$G$1000,0)),ISNUMBER(MATCH(LEFT(C3836,FIND(" ",C3836&amp;" ")-1),'Look Up Values'!$AE$2:$AE$2000,0)))),"","EWC error")),"")</f>
        <v/>
      </c>
      <c r="M3836" s="242" t="str" cm="1">
        <f t="array" ref="M3836">IF(AND(G3836&lt;&gt;0,G3836&lt;&gt;""),IF(E3836="","",IF(ISNUMBER(MATCH(SUBSTITUTE(E3836," ",""),SUBSTITUTE('Look Up Values'!$I$2:$I$10," ",""),0)),"","State error")),"")</f>
        <v/>
      </c>
      <c r="N3836" s="242" t="str" cm="1">
        <f t="array" ref="N3836">IF(AND(G3836&lt;&gt;0,G3836&lt;&gt;""),IF(F3836="","",IF(ISNUMBER(MATCH(SUBSTITUTE(F3836," ",""),SUBSTITUTE('Look Up Values'!$W$2:$W$30," ",""),0)),"","D&amp;R error")),"")</f>
        <v/>
      </c>
      <c r="O3836" s="256" t="str">
        <f t="shared" si="119"/>
        <v/>
      </c>
    </row>
    <row r="3837" spans="1:15" ht="15.75">
      <c r="A3837" s="250">
        <v>3830</v>
      </c>
      <c r="B3837" s="208"/>
      <c r="C3837" s="49"/>
      <c r="D3837" s="50"/>
      <c r="E3837" s="50"/>
      <c r="F3837" s="50"/>
      <c r="G3837" s="209"/>
      <c r="H3837" s="48"/>
      <c r="I3837" s="457" t="str">
        <f t="shared" si="118"/>
        <v/>
      </c>
      <c r="J3837" s="241" cm="1">
        <f t="array" ref="J3837">SUMPRODUCT(--(K3837:N3837&lt;&gt;"")) + IF(TRIM(O3837)="",0,LEN(O3837)-LEN(SUBSTITUTE(O3837,",",""))+1)</f>
        <v>0</v>
      </c>
      <c r="K3837" s="242" t="str">
        <f>IF(AND(G3837&lt;&gt;0,G3837&lt;&gt;""),IF(B3837="","",IF(ISNUMBER(MATCH(B3837,'Look Up Values'!$B$2:$B$500,0)),"","Dest. error")),"")</f>
        <v/>
      </c>
      <c r="L3837" s="242" t="str">
        <f>IF(AND(G3837&lt;&gt;0,G3837&lt;&gt;""),IF(C3837="","",IF(AND(ISNUMBER(--LEFT(C3837,FIND(" ",C3837&amp;" ")-1)),OR(LEN(LEFT(C3837,FIND(" ",C3837&amp;" ")-1))=6,LEN(LEFT(C3837,FIND(" ",C3837&amp;" ")-1))=7),OR(ISNUMBER(MATCH(LEFT(C3837,FIND(" ",C3837&amp;" ")-1),'Look Up Values'!$G$2:$G$1000,0)),ISNUMBER(MATCH(LEFT(C3837,FIND(" ",C3837&amp;" ")-1),'Look Up Values'!$AE$2:$AE$2000,0)))),"","EWC error")),"")</f>
        <v/>
      </c>
      <c r="M3837" s="242" t="str" cm="1">
        <f t="array" ref="M3837">IF(AND(G3837&lt;&gt;0,G3837&lt;&gt;""),IF(E3837="","",IF(ISNUMBER(MATCH(SUBSTITUTE(E3837," ",""),SUBSTITUTE('Look Up Values'!$I$2:$I$10," ",""),0)),"","State error")),"")</f>
        <v/>
      </c>
      <c r="N3837" s="242" t="str" cm="1">
        <f t="array" ref="N3837">IF(AND(G3837&lt;&gt;0,G3837&lt;&gt;""),IF(F3837="","",IF(ISNUMBER(MATCH(SUBSTITUTE(F3837," ",""),SUBSTITUTE('Look Up Values'!$W$2:$W$30," ",""),0)),"","D&amp;R error")),"")</f>
        <v/>
      </c>
      <c r="O3837" s="256" t="str">
        <f t="shared" si="119"/>
        <v/>
      </c>
    </row>
    <row r="3838" spans="1:15" ht="15.75">
      <c r="A3838" s="250">
        <v>3831</v>
      </c>
      <c r="B3838" s="208"/>
      <c r="C3838" s="49"/>
      <c r="D3838" s="50"/>
      <c r="E3838" s="50"/>
      <c r="F3838" s="50"/>
      <c r="G3838" s="209"/>
      <c r="H3838" s="48"/>
      <c r="I3838" s="457" t="str">
        <f t="shared" si="118"/>
        <v/>
      </c>
      <c r="J3838" s="241" cm="1">
        <f t="array" ref="J3838">SUMPRODUCT(--(K3838:N3838&lt;&gt;"")) + IF(TRIM(O3838)="",0,LEN(O3838)-LEN(SUBSTITUTE(O3838,",",""))+1)</f>
        <v>0</v>
      </c>
      <c r="K3838" s="242" t="str">
        <f>IF(AND(G3838&lt;&gt;0,G3838&lt;&gt;""),IF(B3838="","",IF(ISNUMBER(MATCH(B3838,'Look Up Values'!$B$2:$B$500,0)),"","Dest. error")),"")</f>
        <v/>
      </c>
      <c r="L3838" s="242" t="str">
        <f>IF(AND(G3838&lt;&gt;0,G3838&lt;&gt;""),IF(C3838="","",IF(AND(ISNUMBER(--LEFT(C3838,FIND(" ",C3838&amp;" ")-1)),OR(LEN(LEFT(C3838,FIND(" ",C3838&amp;" ")-1))=6,LEN(LEFT(C3838,FIND(" ",C3838&amp;" ")-1))=7),OR(ISNUMBER(MATCH(LEFT(C3838,FIND(" ",C3838&amp;" ")-1),'Look Up Values'!$G$2:$G$1000,0)),ISNUMBER(MATCH(LEFT(C3838,FIND(" ",C3838&amp;" ")-1),'Look Up Values'!$AE$2:$AE$2000,0)))),"","EWC error")),"")</f>
        <v/>
      </c>
      <c r="M3838" s="242" t="str" cm="1">
        <f t="array" ref="M3838">IF(AND(G3838&lt;&gt;0,G3838&lt;&gt;""),IF(E3838="","",IF(ISNUMBER(MATCH(SUBSTITUTE(E3838," ",""),SUBSTITUTE('Look Up Values'!$I$2:$I$10," ",""),0)),"","State error")),"")</f>
        <v/>
      </c>
      <c r="N3838" s="242" t="str" cm="1">
        <f t="array" ref="N3838">IF(AND(G3838&lt;&gt;0,G3838&lt;&gt;""),IF(F3838="","",IF(ISNUMBER(MATCH(SUBSTITUTE(F3838," ",""),SUBSTITUTE('Look Up Values'!$W$2:$W$30," ",""),0)),"","D&amp;R error")),"")</f>
        <v/>
      </c>
      <c r="O3838" s="256" t="str">
        <f t="shared" si="119"/>
        <v/>
      </c>
    </row>
    <row r="3839" spans="1:15" ht="15.75">
      <c r="A3839" s="250">
        <v>3832</v>
      </c>
      <c r="B3839" s="208"/>
      <c r="C3839" s="49"/>
      <c r="D3839" s="50"/>
      <c r="E3839" s="50"/>
      <c r="F3839" s="50"/>
      <c r="G3839" s="209"/>
      <c r="H3839" s="48"/>
      <c r="I3839" s="457" t="str">
        <f t="shared" si="118"/>
        <v/>
      </c>
      <c r="J3839" s="241" cm="1">
        <f t="array" ref="J3839">SUMPRODUCT(--(K3839:N3839&lt;&gt;"")) + IF(TRIM(O3839)="",0,LEN(O3839)-LEN(SUBSTITUTE(O3839,",",""))+1)</f>
        <v>0</v>
      </c>
      <c r="K3839" s="242" t="str">
        <f>IF(AND(G3839&lt;&gt;0,G3839&lt;&gt;""),IF(B3839="","",IF(ISNUMBER(MATCH(B3839,'Look Up Values'!$B$2:$B$500,0)),"","Dest. error")),"")</f>
        <v/>
      </c>
      <c r="L3839" s="242" t="str">
        <f>IF(AND(G3839&lt;&gt;0,G3839&lt;&gt;""),IF(C3839="","",IF(AND(ISNUMBER(--LEFT(C3839,FIND(" ",C3839&amp;" ")-1)),OR(LEN(LEFT(C3839,FIND(" ",C3839&amp;" ")-1))=6,LEN(LEFT(C3839,FIND(" ",C3839&amp;" ")-1))=7),OR(ISNUMBER(MATCH(LEFT(C3839,FIND(" ",C3839&amp;" ")-1),'Look Up Values'!$G$2:$G$1000,0)),ISNUMBER(MATCH(LEFT(C3839,FIND(" ",C3839&amp;" ")-1),'Look Up Values'!$AE$2:$AE$2000,0)))),"","EWC error")),"")</f>
        <v/>
      </c>
      <c r="M3839" s="242" t="str" cm="1">
        <f t="array" ref="M3839">IF(AND(G3839&lt;&gt;0,G3839&lt;&gt;""),IF(E3839="","",IF(ISNUMBER(MATCH(SUBSTITUTE(E3839," ",""),SUBSTITUTE('Look Up Values'!$I$2:$I$10," ",""),0)),"","State error")),"")</f>
        <v/>
      </c>
      <c r="N3839" s="242" t="str" cm="1">
        <f t="array" ref="N3839">IF(AND(G3839&lt;&gt;0,G3839&lt;&gt;""),IF(F3839="","",IF(ISNUMBER(MATCH(SUBSTITUTE(F3839," ",""),SUBSTITUTE('Look Up Values'!$W$2:$W$30," ",""),0)),"","D&amp;R error")),"")</f>
        <v/>
      </c>
      <c r="O3839" s="256" t="str">
        <f t="shared" si="119"/>
        <v/>
      </c>
    </row>
    <row r="3840" spans="1:15" ht="15.75">
      <c r="A3840" s="250">
        <v>3833</v>
      </c>
      <c r="B3840" s="208"/>
      <c r="C3840" s="49"/>
      <c r="D3840" s="50"/>
      <c r="E3840" s="50"/>
      <c r="F3840" s="50"/>
      <c r="G3840" s="209"/>
      <c r="H3840" s="48"/>
      <c r="I3840" s="457" t="str">
        <f t="shared" si="118"/>
        <v/>
      </c>
      <c r="J3840" s="241" cm="1">
        <f t="array" ref="J3840">SUMPRODUCT(--(K3840:N3840&lt;&gt;"")) + IF(TRIM(O3840)="",0,LEN(O3840)-LEN(SUBSTITUTE(O3840,",",""))+1)</f>
        <v>0</v>
      </c>
      <c r="K3840" s="242" t="str">
        <f>IF(AND(G3840&lt;&gt;0,G3840&lt;&gt;""),IF(B3840="","",IF(ISNUMBER(MATCH(B3840,'Look Up Values'!$B$2:$B$500,0)),"","Dest. error")),"")</f>
        <v/>
      </c>
      <c r="L3840" s="242" t="str">
        <f>IF(AND(G3840&lt;&gt;0,G3840&lt;&gt;""),IF(C3840="","",IF(AND(ISNUMBER(--LEFT(C3840,FIND(" ",C3840&amp;" ")-1)),OR(LEN(LEFT(C3840,FIND(" ",C3840&amp;" ")-1))=6,LEN(LEFT(C3840,FIND(" ",C3840&amp;" ")-1))=7),OR(ISNUMBER(MATCH(LEFT(C3840,FIND(" ",C3840&amp;" ")-1),'Look Up Values'!$G$2:$G$1000,0)),ISNUMBER(MATCH(LEFT(C3840,FIND(" ",C3840&amp;" ")-1),'Look Up Values'!$AE$2:$AE$2000,0)))),"","EWC error")),"")</f>
        <v/>
      </c>
      <c r="M3840" s="242" t="str" cm="1">
        <f t="array" ref="M3840">IF(AND(G3840&lt;&gt;0,G3840&lt;&gt;""),IF(E3840="","",IF(ISNUMBER(MATCH(SUBSTITUTE(E3840," ",""),SUBSTITUTE('Look Up Values'!$I$2:$I$10," ",""),0)),"","State error")),"")</f>
        <v/>
      </c>
      <c r="N3840" s="242" t="str" cm="1">
        <f t="array" ref="N3840">IF(AND(G3840&lt;&gt;0,G3840&lt;&gt;""),IF(F3840="","",IF(ISNUMBER(MATCH(SUBSTITUTE(F3840," ",""),SUBSTITUTE('Look Up Values'!$W$2:$W$30," ",""),0)),"","D&amp;R error")),"")</f>
        <v/>
      </c>
      <c r="O3840" s="256" t="str">
        <f t="shared" si="119"/>
        <v/>
      </c>
    </row>
    <row r="3841" spans="1:15" ht="15.75">
      <c r="A3841" s="250">
        <v>3834</v>
      </c>
      <c r="B3841" s="208"/>
      <c r="C3841" s="49"/>
      <c r="D3841" s="50"/>
      <c r="E3841" s="50"/>
      <c r="F3841" s="50"/>
      <c r="G3841" s="209"/>
      <c r="H3841" s="48"/>
      <c r="I3841" s="457" t="str">
        <f t="shared" si="118"/>
        <v/>
      </c>
      <c r="J3841" s="241" cm="1">
        <f t="array" ref="J3841">SUMPRODUCT(--(K3841:N3841&lt;&gt;"")) + IF(TRIM(O3841)="",0,LEN(O3841)-LEN(SUBSTITUTE(O3841,",",""))+1)</f>
        <v>0</v>
      </c>
      <c r="K3841" s="242" t="str">
        <f>IF(AND(G3841&lt;&gt;0,G3841&lt;&gt;""),IF(B3841="","",IF(ISNUMBER(MATCH(B3841,'Look Up Values'!$B$2:$B$500,0)),"","Dest. error")),"")</f>
        <v/>
      </c>
      <c r="L3841" s="242" t="str">
        <f>IF(AND(G3841&lt;&gt;0,G3841&lt;&gt;""),IF(C3841="","",IF(AND(ISNUMBER(--LEFT(C3841,FIND(" ",C3841&amp;" ")-1)),OR(LEN(LEFT(C3841,FIND(" ",C3841&amp;" ")-1))=6,LEN(LEFT(C3841,FIND(" ",C3841&amp;" ")-1))=7),OR(ISNUMBER(MATCH(LEFT(C3841,FIND(" ",C3841&amp;" ")-1),'Look Up Values'!$G$2:$G$1000,0)),ISNUMBER(MATCH(LEFT(C3841,FIND(" ",C3841&amp;" ")-1),'Look Up Values'!$AE$2:$AE$2000,0)))),"","EWC error")),"")</f>
        <v/>
      </c>
      <c r="M3841" s="242" t="str" cm="1">
        <f t="array" ref="M3841">IF(AND(G3841&lt;&gt;0,G3841&lt;&gt;""),IF(E3841="","",IF(ISNUMBER(MATCH(SUBSTITUTE(E3841," ",""),SUBSTITUTE('Look Up Values'!$I$2:$I$10," ",""),0)),"","State error")),"")</f>
        <v/>
      </c>
      <c r="N3841" s="242" t="str" cm="1">
        <f t="array" ref="N3841">IF(AND(G3841&lt;&gt;0,G3841&lt;&gt;""),IF(F3841="","",IF(ISNUMBER(MATCH(SUBSTITUTE(F3841," ",""),SUBSTITUTE('Look Up Values'!$W$2:$W$30," ",""),0)),"","D&amp;R error")),"")</f>
        <v/>
      </c>
      <c r="O3841" s="256" t="str">
        <f t="shared" si="119"/>
        <v/>
      </c>
    </row>
    <row r="3842" spans="1:15" ht="15.75">
      <c r="A3842" s="250">
        <v>3835</v>
      </c>
      <c r="B3842" s="208"/>
      <c r="C3842" s="49"/>
      <c r="D3842" s="50"/>
      <c r="E3842" s="50"/>
      <c r="F3842" s="50"/>
      <c r="G3842" s="209"/>
      <c r="H3842" s="48"/>
      <c r="I3842" s="457" t="str">
        <f t="shared" si="118"/>
        <v/>
      </c>
      <c r="J3842" s="241" cm="1">
        <f t="array" ref="J3842">SUMPRODUCT(--(K3842:N3842&lt;&gt;"")) + IF(TRIM(O3842)="",0,LEN(O3842)-LEN(SUBSTITUTE(O3842,",",""))+1)</f>
        <v>0</v>
      </c>
      <c r="K3842" s="242" t="str">
        <f>IF(AND(G3842&lt;&gt;0,G3842&lt;&gt;""),IF(B3842="","",IF(ISNUMBER(MATCH(B3842,'Look Up Values'!$B$2:$B$500,0)),"","Dest. error")),"")</f>
        <v/>
      </c>
      <c r="L3842" s="242" t="str">
        <f>IF(AND(G3842&lt;&gt;0,G3842&lt;&gt;""),IF(C3842="","",IF(AND(ISNUMBER(--LEFT(C3842,FIND(" ",C3842&amp;" ")-1)),OR(LEN(LEFT(C3842,FIND(" ",C3842&amp;" ")-1))=6,LEN(LEFT(C3842,FIND(" ",C3842&amp;" ")-1))=7),OR(ISNUMBER(MATCH(LEFT(C3842,FIND(" ",C3842&amp;" ")-1),'Look Up Values'!$G$2:$G$1000,0)),ISNUMBER(MATCH(LEFT(C3842,FIND(" ",C3842&amp;" ")-1),'Look Up Values'!$AE$2:$AE$2000,0)))),"","EWC error")),"")</f>
        <v/>
      </c>
      <c r="M3842" s="242" t="str" cm="1">
        <f t="array" ref="M3842">IF(AND(G3842&lt;&gt;0,G3842&lt;&gt;""),IF(E3842="","",IF(ISNUMBER(MATCH(SUBSTITUTE(E3842," ",""),SUBSTITUTE('Look Up Values'!$I$2:$I$10," ",""),0)),"","State error")),"")</f>
        <v/>
      </c>
      <c r="N3842" s="242" t="str" cm="1">
        <f t="array" ref="N3842">IF(AND(G3842&lt;&gt;0,G3842&lt;&gt;""),IF(F3842="","",IF(ISNUMBER(MATCH(SUBSTITUTE(F3842," ",""),SUBSTITUTE('Look Up Values'!$W$2:$W$30," ",""),0)),"","D&amp;R error")),"")</f>
        <v/>
      </c>
      <c r="O3842" s="256" t="str">
        <f t="shared" si="119"/>
        <v/>
      </c>
    </row>
    <row r="3843" spans="1:15" ht="15.75">
      <c r="A3843" s="250">
        <v>3836</v>
      </c>
      <c r="B3843" s="208"/>
      <c r="C3843" s="49"/>
      <c r="D3843" s="50"/>
      <c r="E3843" s="50"/>
      <c r="F3843" s="50"/>
      <c r="G3843" s="209"/>
      <c r="H3843" s="48"/>
      <c r="I3843" s="457" t="str">
        <f t="shared" si="118"/>
        <v/>
      </c>
      <c r="J3843" s="241" cm="1">
        <f t="array" ref="J3843">SUMPRODUCT(--(K3843:N3843&lt;&gt;"")) + IF(TRIM(O3843)="",0,LEN(O3843)-LEN(SUBSTITUTE(O3843,",",""))+1)</f>
        <v>0</v>
      </c>
      <c r="K3843" s="242" t="str">
        <f>IF(AND(G3843&lt;&gt;0,G3843&lt;&gt;""),IF(B3843="","",IF(ISNUMBER(MATCH(B3843,'Look Up Values'!$B$2:$B$500,0)),"","Dest. error")),"")</f>
        <v/>
      </c>
      <c r="L3843" s="242" t="str">
        <f>IF(AND(G3843&lt;&gt;0,G3843&lt;&gt;""),IF(C3843="","",IF(AND(ISNUMBER(--LEFT(C3843,FIND(" ",C3843&amp;" ")-1)),OR(LEN(LEFT(C3843,FIND(" ",C3843&amp;" ")-1))=6,LEN(LEFT(C3843,FIND(" ",C3843&amp;" ")-1))=7),OR(ISNUMBER(MATCH(LEFT(C3843,FIND(" ",C3843&amp;" ")-1),'Look Up Values'!$G$2:$G$1000,0)),ISNUMBER(MATCH(LEFT(C3843,FIND(" ",C3843&amp;" ")-1),'Look Up Values'!$AE$2:$AE$2000,0)))),"","EWC error")),"")</f>
        <v/>
      </c>
      <c r="M3843" s="242" t="str" cm="1">
        <f t="array" ref="M3843">IF(AND(G3843&lt;&gt;0,G3843&lt;&gt;""),IF(E3843="","",IF(ISNUMBER(MATCH(SUBSTITUTE(E3843," ",""),SUBSTITUTE('Look Up Values'!$I$2:$I$10," ",""),0)),"","State error")),"")</f>
        <v/>
      </c>
      <c r="N3843" s="242" t="str" cm="1">
        <f t="array" ref="N3843">IF(AND(G3843&lt;&gt;0,G3843&lt;&gt;""),IF(F3843="","",IF(ISNUMBER(MATCH(SUBSTITUTE(F3843," ",""),SUBSTITUTE('Look Up Values'!$W$2:$W$30," ",""),0)),"","D&amp;R error")),"")</f>
        <v/>
      </c>
      <c r="O3843" s="256" t="str">
        <f t="shared" si="119"/>
        <v/>
      </c>
    </row>
    <row r="3844" spans="1:15" ht="15.75">
      <c r="A3844" s="250">
        <v>3837</v>
      </c>
      <c r="B3844" s="208"/>
      <c r="C3844" s="49"/>
      <c r="D3844" s="50"/>
      <c r="E3844" s="50"/>
      <c r="F3844" s="50"/>
      <c r="G3844" s="209"/>
      <c r="H3844" s="48"/>
      <c r="I3844" s="457" t="str">
        <f t="shared" si="118"/>
        <v/>
      </c>
      <c r="J3844" s="241" cm="1">
        <f t="array" ref="J3844">SUMPRODUCT(--(K3844:N3844&lt;&gt;"")) + IF(TRIM(O3844)="",0,LEN(O3844)-LEN(SUBSTITUTE(O3844,",",""))+1)</f>
        <v>0</v>
      </c>
      <c r="K3844" s="242" t="str">
        <f>IF(AND(G3844&lt;&gt;0,G3844&lt;&gt;""),IF(B3844="","",IF(ISNUMBER(MATCH(B3844,'Look Up Values'!$B$2:$B$500,0)),"","Dest. error")),"")</f>
        <v/>
      </c>
      <c r="L3844" s="242" t="str">
        <f>IF(AND(G3844&lt;&gt;0,G3844&lt;&gt;""),IF(C3844="","",IF(AND(ISNUMBER(--LEFT(C3844,FIND(" ",C3844&amp;" ")-1)),OR(LEN(LEFT(C3844,FIND(" ",C3844&amp;" ")-1))=6,LEN(LEFT(C3844,FIND(" ",C3844&amp;" ")-1))=7),OR(ISNUMBER(MATCH(LEFT(C3844,FIND(" ",C3844&amp;" ")-1),'Look Up Values'!$G$2:$G$1000,0)),ISNUMBER(MATCH(LEFT(C3844,FIND(" ",C3844&amp;" ")-1),'Look Up Values'!$AE$2:$AE$2000,0)))),"","EWC error")),"")</f>
        <v/>
      </c>
      <c r="M3844" s="242" t="str" cm="1">
        <f t="array" ref="M3844">IF(AND(G3844&lt;&gt;0,G3844&lt;&gt;""),IF(E3844="","",IF(ISNUMBER(MATCH(SUBSTITUTE(E3844," ",""),SUBSTITUTE('Look Up Values'!$I$2:$I$10," ",""),0)),"","State error")),"")</f>
        <v/>
      </c>
      <c r="N3844" s="242" t="str" cm="1">
        <f t="array" ref="N3844">IF(AND(G3844&lt;&gt;0,G3844&lt;&gt;""),IF(F3844="","",IF(ISNUMBER(MATCH(SUBSTITUTE(F3844," ",""),SUBSTITUTE('Look Up Values'!$W$2:$W$30," ",""),0)),"","D&amp;R error")),"")</f>
        <v/>
      </c>
      <c r="O3844" s="256" t="str">
        <f t="shared" si="119"/>
        <v/>
      </c>
    </row>
    <row r="3845" spans="1:15" ht="15.75">
      <c r="A3845" s="250">
        <v>3838</v>
      </c>
      <c r="B3845" s="208"/>
      <c r="C3845" s="49"/>
      <c r="D3845" s="50"/>
      <c r="E3845" s="50"/>
      <c r="F3845" s="50"/>
      <c r="G3845" s="209"/>
      <c r="H3845" s="48"/>
      <c r="I3845" s="457" t="str">
        <f t="shared" si="118"/>
        <v/>
      </c>
      <c r="J3845" s="241" cm="1">
        <f t="array" ref="J3845">SUMPRODUCT(--(K3845:N3845&lt;&gt;"")) + IF(TRIM(O3845)="",0,LEN(O3845)-LEN(SUBSTITUTE(O3845,",",""))+1)</f>
        <v>0</v>
      </c>
      <c r="K3845" s="242" t="str">
        <f>IF(AND(G3845&lt;&gt;0,G3845&lt;&gt;""),IF(B3845="","",IF(ISNUMBER(MATCH(B3845,'Look Up Values'!$B$2:$B$500,0)),"","Dest. error")),"")</f>
        <v/>
      </c>
      <c r="L3845" s="242" t="str">
        <f>IF(AND(G3845&lt;&gt;0,G3845&lt;&gt;""),IF(C3845="","",IF(AND(ISNUMBER(--LEFT(C3845,FIND(" ",C3845&amp;" ")-1)),OR(LEN(LEFT(C3845,FIND(" ",C3845&amp;" ")-1))=6,LEN(LEFT(C3845,FIND(" ",C3845&amp;" ")-1))=7),OR(ISNUMBER(MATCH(LEFT(C3845,FIND(" ",C3845&amp;" ")-1),'Look Up Values'!$G$2:$G$1000,0)),ISNUMBER(MATCH(LEFT(C3845,FIND(" ",C3845&amp;" ")-1),'Look Up Values'!$AE$2:$AE$2000,0)))),"","EWC error")),"")</f>
        <v/>
      </c>
      <c r="M3845" s="242" t="str" cm="1">
        <f t="array" ref="M3845">IF(AND(G3845&lt;&gt;0,G3845&lt;&gt;""),IF(E3845="","",IF(ISNUMBER(MATCH(SUBSTITUTE(E3845," ",""),SUBSTITUTE('Look Up Values'!$I$2:$I$10," ",""),0)),"","State error")),"")</f>
        <v/>
      </c>
      <c r="N3845" s="242" t="str" cm="1">
        <f t="array" ref="N3845">IF(AND(G3845&lt;&gt;0,G3845&lt;&gt;""),IF(F3845="","",IF(ISNUMBER(MATCH(SUBSTITUTE(F3845," ",""),SUBSTITUTE('Look Up Values'!$W$2:$W$30," ",""),0)),"","D&amp;R error")),"")</f>
        <v/>
      </c>
      <c r="O3845" s="256" t="str">
        <f t="shared" si="119"/>
        <v/>
      </c>
    </row>
    <row r="3846" spans="1:15" ht="15.75">
      <c r="A3846" s="250">
        <v>3839</v>
      </c>
      <c r="B3846" s="208"/>
      <c r="C3846" s="49"/>
      <c r="D3846" s="50"/>
      <c r="E3846" s="50"/>
      <c r="F3846" s="50"/>
      <c r="G3846" s="209"/>
      <c r="H3846" s="48"/>
      <c r="I3846" s="457" t="str">
        <f t="shared" si="118"/>
        <v/>
      </c>
      <c r="J3846" s="241" cm="1">
        <f t="array" ref="J3846">SUMPRODUCT(--(K3846:N3846&lt;&gt;"")) + IF(TRIM(O3846)="",0,LEN(O3846)-LEN(SUBSTITUTE(O3846,",",""))+1)</f>
        <v>0</v>
      </c>
      <c r="K3846" s="242" t="str">
        <f>IF(AND(G3846&lt;&gt;0,G3846&lt;&gt;""),IF(B3846="","",IF(ISNUMBER(MATCH(B3846,'Look Up Values'!$B$2:$B$500,0)),"","Dest. error")),"")</f>
        <v/>
      </c>
      <c r="L3846" s="242" t="str">
        <f>IF(AND(G3846&lt;&gt;0,G3846&lt;&gt;""),IF(C3846="","",IF(AND(ISNUMBER(--LEFT(C3846,FIND(" ",C3846&amp;" ")-1)),OR(LEN(LEFT(C3846,FIND(" ",C3846&amp;" ")-1))=6,LEN(LEFT(C3846,FIND(" ",C3846&amp;" ")-1))=7),OR(ISNUMBER(MATCH(LEFT(C3846,FIND(" ",C3846&amp;" ")-1),'Look Up Values'!$G$2:$G$1000,0)),ISNUMBER(MATCH(LEFT(C3846,FIND(" ",C3846&amp;" ")-1),'Look Up Values'!$AE$2:$AE$2000,0)))),"","EWC error")),"")</f>
        <v/>
      </c>
      <c r="M3846" s="242" t="str" cm="1">
        <f t="array" ref="M3846">IF(AND(G3846&lt;&gt;0,G3846&lt;&gt;""),IF(E3846="","",IF(ISNUMBER(MATCH(SUBSTITUTE(E3846," ",""),SUBSTITUTE('Look Up Values'!$I$2:$I$10," ",""),0)),"","State error")),"")</f>
        <v/>
      </c>
      <c r="N3846" s="242" t="str" cm="1">
        <f t="array" ref="N3846">IF(AND(G3846&lt;&gt;0,G3846&lt;&gt;""),IF(F3846="","",IF(ISNUMBER(MATCH(SUBSTITUTE(F3846," ",""),SUBSTITUTE('Look Up Values'!$W$2:$W$30," ",""),0)),"","D&amp;R error")),"")</f>
        <v/>
      </c>
      <c r="O3846" s="256" t="str">
        <f t="shared" si="119"/>
        <v/>
      </c>
    </row>
    <row r="3847" spans="1:15" ht="15.75">
      <c r="A3847" s="250">
        <v>3840</v>
      </c>
      <c r="B3847" s="208"/>
      <c r="C3847" s="49"/>
      <c r="D3847" s="50"/>
      <c r="E3847" s="50"/>
      <c r="F3847" s="50"/>
      <c r="G3847" s="209"/>
      <c r="H3847" s="48"/>
      <c r="I3847" s="457" t="str">
        <f t="shared" si="118"/>
        <v/>
      </c>
      <c r="J3847" s="241" cm="1">
        <f t="array" ref="J3847">SUMPRODUCT(--(K3847:N3847&lt;&gt;"")) + IF(TRIM(O3847)="",0,LEN(O3847)-LEN(SUBSTITUTE(O3847,",",""))+1)</f>
        <v>0</v>
      </c>
      <c r="K3847" s="242" t="str">
        <f>IF(AND(G3847&lt;&gt;0,G3847&lt;&gt;""),IF(B3847="","",IF(ISNUMBER(MATCH(B3847,'Look Up Values'!$B$2:$B$500,0)),"","Dest. error")),"")</f>
        <v/>
      </c>
      <c r="L3847" s="242" t="str">
        <f>IF(AND(G3847&lt;&gt;0,G3847&lt;&gt;""),IF(C3847="","",IF(AND(ISNUMBER(--LEFT(C3847,FIND(" ",C3847&amp;" ")-1)),OR(LEN(LEFT(C3847,FIND(" ",C3847&amp;" ")-1))=6,LEN(LEFT(C3847,FIND(" ",C3847&amp;" ")-1))=7),OR(ISNUMBER(MATCH(LEFT(C3847,FIND(" ",C3847&amp;" ")-1),'Look Up Values'!$G$2:$G$1000,0)),ISNUMBER(MATCH(LEFT(C3847,FIND(" ",C3847&amp;" ")-1),'Look Up Values'!$AE$2:$AE$2000,0)))),"","EWC error")),"")</f>
        <v/>
      </c>
      <c r="M3847" s="242" t="str" cm="1">
        <f t="array" ref="M3847">IF(AND(G3847&lt;&gt;0,G3847&lt;&gt;""),IF(E3847="","",IF(ISNUMBER(MATCH(SUBSTITUTE(E3847," ",""),SUBSTITUTE('Look Up Values'!$I$2:$I$10," ",""),0)),"","State error")),"")</f>
        <v/>
      </c>
      <c r="N3847" s="242" t="str" cm="1">
        <f t="array" ref="N3847">IF(AND(G3847&lt;&gt;0,G3847&lt;&gt;""),IF(F3847="","",IF(ISNUMBER(MATCH(SUBSTITUTE(F3847," ",""),SUBSTITUTE('Look Up Values'!$W$2:$W$30," ",""),0)),"","D&amp;R error")),"")</f>
        <v/>
      </c>
      <c r="O3847" s="256" t="str">
        <f t="shared" si="119"/>
        <v/>
      </c>
    </row>
    <row r="3848" spans="1:15" ht="15.75">
      <c r="A3848" s="250">
        <v>3841</v>
      </c>
      <c r="B3848" s="208"/>
      <c r="C3848" s="49"/>
      <c r="D3848" s="50"/>
      <c r="E3848" s="50"/>
      <c r="F3848" s="50"/>
      <c r="G3848" s="209"/>
      <c r="H3848" s="48"/>
      <c r="I3848" s="457" t="str">
        <f t="shared" si="118"/>
        <v/>
      </c>
      <c r="J3848" s="241" cm="1">
        <f t="array" ref="J3848">SUMPRODUCT(--(K3848:N3848&lt;&gt;"")) + IF(TRIM(O3848)="",0,LEN(O3848)-LEN(SUBSTITUTE(O3848,",",""))+1)</f>
        <v>0</v>
      </c>
      <c r="K3848" s="242" t="str">
        <f>IF(AND(G3848&lt;&gt;0,G3848&lt;&gt;""),IF(B3848="","",IF(ISNUMBER(MATCH(B3848,'Look Up Values'!$B$2:$B$500,0)),"","Dest. error")),"")</f>
        <v/>
      </c>
      <c r="L3848" s="242" t="str">
        <f>IF(AND(G3848&lt;&gt;0,G3848&lt;&gt;""),IF(C3848="","",IF(AND(ISNUMBER(--LEFT(C3848,FIND(" ",C3848&amp;" ")-1)),OR(LEN(LEFT(C3848,FIND(" ",C3848&amp;" ")-1))=6,LEN(LEFT(C3848,FIND(" ",C3848&amp;" ")-1))=7),OR(ISNUMBER(MATCH(LEFT(C3848,FIND(" ",C3848&amp;" ")-1),'Look Up Values'!$G$2:$G$1000,0)),ISNUMBER(MATCH(LEFT(C3848,FIND(" ",C3848&amp;" ")-1),'Look Up Values'!$AE$2:$AE$2000,0)))),"","EWC error")),"")</f>
        <v/>
      </c>
      <c r="M3848" s="242" t="str" cm="1">
        <f t="array" ref="M3848">IF(AND(G3848&lt;&gt;0,G3848&lt;&gt;""),IF(E3848="","",IF(ISNUMBER(MATCH(SUBSTITUTE(E3848," ",""),SUBSTITUTE('Look Up Values'!$I$2:$I$10," ",""),0)),"","State error")),"")</f>
        <v/>
      </c>
      <c r="N3848" s="242" t="str" cm="1">
        <f t="array" ref="N3848">IF(AND(G3848&lt;&gt;0,G3848&lt;&gt;""),IF(F3848="","",IF(ISNUMBER(MATCH(SUBSTITUTE(F3848," ",""),SUBSTITUTE('Look Up Values'!$W$2:$W$30," ",""),0)),"","D&amp;R error")),"")</f>
        <v/>
      </c>
      <c r="O3848" s="256" t="str">
        <f t="shared" si="119"/>
        <v/>
      </c>
    </row>
    <row r="3849" spans="1:15" ht="15.75">
      <c r="A3849" s="250">
        <v>3842</v>
      </c>
      <c r="B3849" s="208"/>
      <c r="C3849" s="49"/>
      <c r="D3849" s="50"/>
      <c r="E3849" s="50"/>
      <c r="F3849" s="50"/>
      <c r="G3849" s="209"/>
      <c r="H3849" s="48"/>
      <c r="I3849" s="457" t="str">
        <f t="shared" ref="I3849:I3912" si="120">IF(IFERROR(--SUBSTITUTE(J3849,CHAR(160),""),0)&gt;0,A3849,"")</f>
        <v/>
      </c>
      <c r="J3849" s="241" cm="1">
        <f t="array" ref="J3849">SUMPRODUCT(--(K3849:N3849&lt;&gt;"")) + IF(TRIM(O3849)="",0,LEN(O3849)-LEN(SUBSTITUTE(O3849,",",""))+1)</f>
        <v>0</v>
      </c>
      <c r="K3849" s="242" t="str">
        <f>IF(AND(G3849&lt;&gt;0,G3849&lt;&gt;""),IF(B3849="","",IF(ISNUMBER(MATCH(B3849,'Look Up Values'!$B$2:$B$500,0)),"","Dest. error")),"")</f>
        <v/>
      </c>
      <c r="L3849" s="242" t="str">
        <f>IF(AND(G3849&lt;&gt;0,G3849&lt;&gt;""),IF(C3849="","",IF(AND(ISNUMBER(--LEFT(C3849,FIND(" ",C3849&amp;" ")-1)),OR(LEN(LEFT(C3849,FIND(" ",C3849&amp;" ")-1))=6,LEN(LEFT(C3849,FIND(" ",C3849&amp;" ")-1))=7),OR(ISNUMBER(MATCH(LEFT(C3849,FIND(" ",C3849&amp;" ")-1),'Look Up Values'!$G$2:$G$1000,0)),ISNUMBER(MATCH(LEFT(C3849,FIND(" ",C3849&amp;" ")-1),'Look Up Values'!$AE$2:$AE$2000,0)))),"","EWC error")),"")</f>
        <v/>
      </c>
      <c r="M3849" s="242" t="str" cm="1">
        <f t="array" ref="M3849">IF(AND(G3849&lt;&gt;0,G3849&lt;&gt;""),IF(E3849="","",IF(ISNUMBER(MATCH(SUBSTITUTE(E3849," ",""),SUBSTITUTE('Look Up Values'!$I$2:$I$10," ",""),0)),"","State error")),"")</f>
        <v/>
      </c>
      <c r="N3849" s="242" t="str" cm="1">
        <f t="array" ref="N3849">IF(AND(G3849&lt;&gt;0,G3849&lt;&gt;""),IF(F3849="","",IF(ISNUMBER(MATCH(SUBSTITUTE(F3849," ",""),SUBSTITUTE('Look Up Values'!$W$2:$W$30," ",""),0)),"","D&amp;R error")),"")</f>
        <v/>
      </c>
      <c r="O3849" s="256" t="str">
        <f t="shared" ref="O3849:O3912" si="121">IF(OR(G3849="",G3849=0),"",IF((TRIM(SUBSTITUTE(B3849,CHAR(160),""))&amp;TRIM(SUBSTITUTE(C3849,CHAR(160),""))&amp;TRIM(SUBSTITUTE(F3849,CHAR(160),""))&amp;TRIM(SUBSTITUTE(E3849,CHAR(160),"")))&lt;&gt;"",IF((--(TRIM(SUBSTITUTE(B3849,CHAR(160),""))&lt;&gt;"")+--(TRIM(SUBSTITUTE(C3849,CHAR(160),""))&lt;&gt;"")+--(TRIM(SUBSTITUTE(F3849,CHAR(160),""))&lt;&gt;"")+--(TRIM(SUBSTITUTE(E3849,CHAR(160),""))&lt;&gt;""))=4,"",LEFT(IF(TRIM(SUBSTITUTE(B3849,CHAR(160),""))="","Dest, ","")&amp;IF(TRIM(SUBSTITUTE(C3849,CHAR(160),""))="","EWC, ","")&amp;IF(TRIM(SUBSTITUTE(F3849,CHAR(160),""))="","D&amp;R, ","")&amp;IF(TRIM(SUBSTITUTE(E3849,CHAR(160),""))="","State, ",""),LEN(IF(TRIM(SUBSTITUTE(B3849,CHAR(160),""))="","Dest, ","")&amp;IF(TRIM(SUBSTITUTE(C3849,CHAR(160),""))="","EWC, ","")&amp;IF(TRIM(SUBSTITUTE(F3849,CHAR(160),""))="","D&amp;R, ","")&amp;IF(TRIM(SUBSTITUTE(E3849,CHAR(160),""))="","State, ",""))-2)),LEFT(IF(TRIM(SUBSTITUTE(B3849,CHAR(160),""))="","Dest, ","")&amp;IF(TRIM(SUBSTITUTE(C3849,CHAR(160),""))="","EWC, ","")&amp;IF(TRIM(SUBSTITUTE(F3849,CHAR(160),""))="","D&amp;R, ","")&amp;IF(TRIM(SUBSTITUTE(E3849,CHAR(160),""))="","State, ",""),LEN(IF(TRIM(SUBSTITUTE(B3849,CHAR(160),""))="","Dest, ","")&amp;IF(TRIM(SUBSTITUTE(C3849,CHAR(160),""))="","EWC, ","")&amp;IF(TRIM(SUBSTITUTE(F3849,CHAR(160),""))="","D&amp;R, ","")&amp;IF(TRIM(SUBSTITUTE(E3849,CHAR(160),""))="","State, ",""))-2)))</f>
        <v/>
      </c>
    </row>
    <row r="3850" spans="1:15" ht="15.75">
      <c r="A3850" s="250">
        <v>3843</v>
      </c>
      <c r="B3850" s="208"/>
      <c r="C3850" s="49"/>
      <c r="D3850" s="50"/>
      <c r="E3850" s="50"/>
      <c r="F3850" s="50"/>
      <c r="G3850" s="209"/>
      <c r="H3850" s="48"/>
      <c r="I3850" s="457" t="str">
        <f t="shared" si="120"/>
        <v/>
      </c>
      <c r="J3850" s="241" cm="1">
        <f t="array" ref="J3850">SUMPRODUCT(--(K3850:N3850&lt;&gt;"")) + IF(TRIM(O3850)="",0,LEN(O3850)-LEN(SUBSTITUTE(O3850,",",""))+1)</f>
        <v>0</v>
      </c>
      <c r="K3850" s="242" t="str">
        <f>IF(AND(G3850&lt;&gt;0,G3850&lt;&gt;""),IF(B3850="","",IF(ISNUMBER(MATCH(B3850,'Look Up Values'!$B$2:$B$500,0)),"","Dest. error")),"")</f>
        <v/>
      </c>
      <c r="L3850" s="242" t="str">
        <f>IF(AND(G3850&lt;&gt;0,G3850&lt;&gt;""),IF(C3850="","",IF(AND(ISNUMBER(--LEFT(C3850,FIND(" ",C3850&amp;" ")-1)),OR(LEN(LEFT(C3850,FIND(" ",C3850&amp;" ")-1))=6,LEN(LEFT(C3850,FIND(" ",C3850&amp;" ")-1))=7),OR(ISNUMBER(MATCH(LEFT(C3850,FIND(" ",C3850&amp;" ")-1),'Look Up Values'!$G$2:$G$1000,0)),ISNUMBER(MATCH(LEFT(C3850,FIND(" ",C3850&amp;" ")-1),'Look Up Values'!$AE$2:$AE$2000,0)))),"","EWC error")),"")</f>
        <v/>
      </c>
      <c r="M3850" s="242" t="str" cm="1">
        <f t="array" ref="M3850">IF(AND(G3850&lt;&gt;0,G3850&lt;&gt;""),IF(E3850="","",IF(ISNUMBER(MATCH(SUBSTITUTE(E3850," ",""),SUBSTITUTE('Look Up Values'!$I$2:$I$10," ",""),0)),"","State error")),"")</f>
        <v/>
      </c>
      <c r="N3850" s="242" t="str" cm="1">
        <f t="array" ref="N3850">IF(AND(G3850&lt;&gt;0,G3850&lt;&gt;""),IF(F3850="","",IF(ISNUMBER(MATCH(SUBSTITUTE(F3850," ",""),SUBSTITUTE('Look Up Values'!$W$2:$W$30," ",""),0)),"","D&amp;R error")),"")</f>
        <v/>
      </c>
      <c r="O3850" s="256" t="str">
        <f t="shared" si="121"/>
        <v/>
      </c>
    </row>
    <row r="3851" spans="1:15" ht="15.75">
      <c r="A3851" s="250">
        <v>3844</v>
      </c>
      <c r="B3851" s="208"/>
      <c r="C3851" s="49"/>
      <c r="D3851" s="50"/>
      <c r="E3851" s="50"/>
      <c r="F3851" s="50"/>
      <c r="G3851" s="209"/>
      <c r="H3851" s="48"/>
      <c r="I3851" s="457" t="str">
        <f t="shared" si="120"/>
        <v/>
      </c>
      <c r="J3851" s="241" cm="1">
        <f t="array" ref="J3851">SUMPRODUCT(--(K3851:N3851&lt;&gt;"")) + IF(TRIM(O3851)="",0,LEN(O3851)-LEN(SUBSTITUTE(O3851,",",""))+1)</f>
        <v>0</v>
      </c>
      <c r="K3851" s="242" t="str">
        <f>IF(AND(G3851&lt;&gt;0,G3851&lt;&gt;""),IF(B3851="","",IF(ISNUMBER(MATCH(B3851,'Look Up Values'!$B$2:$B$500,0)),"","Dest. error")),"")</f>
        <v/>
      </c>
      <c r="L3851" s="242" t="str">
        <f>IF(AND(G3851&lt;&gt;0,G3851&lt;&gt;""),IF(C3851="","",IF(AND(ISNUMBER(--LEFT(C3851,FIND(" ",C3851&amp;" ")-1)),OR(LEN(LEFT(C3851,FIND(" ",C3851&amp;" ")-1))=6,LEN(LEFT(C3851,FIND(" ",C3851&amp;" ")-1))=7),OR(ISNUMBER(MATCH(LEFT(C3851,FIND(" ",C3851&amp;" ")-1),'Look Up Values'!$G$2:$G$1000,0)),ISNUMBER(MATCH(LEFT(C3851,FIND(" ",C3851&amp;" ")-1),'Look Up Values'!$AE$2:$AE$2000,0)))),"","EWC error")),"")</f>
        <v/>
      </c>
      <c r="M3851" s="242" t="str" cm="1">
        <f t="array" ref="M3851">IF(AND(G3851&lt;&gt;0,G3851&lt;&gt;""),IF(E3851="","",IF(ISNUMBER(MATCH(SUBSTITUTE(E3851," ",""),SUBSTITUTE('Look Up Values'!$I$2:$I$10," ",""),0)),"","State error")),"")</f>
        <v/>
      </c>
      <c r="N3851" s="242" t="str" cm="1">
        <f t="array" ref="N3851">IF(AND(G3851&lt;&gt;0,G3851&lt;&gt;""),IF(F3851="","",IF(ISNUMBER(MATCH(SUBSTITUTE(F3851," ",""),SUBSTITUTE('Look Up Values'!$W$2:$W$30," ",""),0)),"","D&amp;R error")),"")</f>
        <v/>
      </c>
      <c r="O3851" s="256" t="str">
        <f t="shared" si="121"/>
        <v/>
      </c>
    </row>
    <row r="3852" spans="1:15" ht="15.75">
      <c r="A3852" s="250">
        <v>3845</v>
      </c>
      <c r="B3852" s="208"/>
      <c r="C3852" s="49"/>
      <c r="D3852" s="50"/>
      <c r="E3852" s="50"/>
      <c r="F3852" s="50"/>
      <c r="G3852" s="209"/>
      <c r="H3852" s="48"/>
      <c r="I3852" s="457" t="str">
        <f t="shared" si="120"/>
        <v/>
      </c>
      <c r="J3852" s="241" cm="1">
        <f t="array" ref="J3852">SUMPRODUCT(--(K3852:N3852&lt;&gt;"")) + IF(TRIM(O3852)="",0,LEN(O3852)-LEN(SUBSTITUTE(O3852,",",""))+1)</f>
        <v>0</v>
      </c>
      <c r="K3852" s="242" t="str">
        <f>IF(AND(G3852&lt;&gt;0,G3852&lt;&gt;""),IF(B3852="","",IF(ISNUMBER(MATCH(B3852,'Look Up Values'!$B$2:$B$500,0)),"","Dest. error")),"")</f>
        <v/>
      </c>
      <c r="L3852" s="242" t="str">
        <f>IF(AND(G3852&lt;&gt;0,G3852&lt;&gt;""),IF(C3852="","",IF(AND(ISNUMBER(--LEFT(C3852,FIND(" ",C3852&amp;" ")-1)),OR(LEN(LEFT(C3852,FIND(" ",C3852&amp;" ")-1))=6,LEN(LEFT(C3852,FIND(" ",C3852&amp;" ")-1))=7),OR(ISNUMBER(MATCH(LEFT(C3852,FIND(" ",C3852&amp;" ")-1),'Look Up Values'!$G$2:$G$1000,0)),ISNUMBER(MATCH(LEFT(C3852,FIND(" ",C3852&amp;" ")-1),'Look Up Values'!$AE$2:$AE$2000,0)))),"","EWC error")),"")</f>
        <v/>
      </c>
      <c r="M3852" s="242" t="str" cm="1">
        <f t="array" ref="M3852">IF(AND(G3852&lt;&gt;0,G3852&lt;&gt;""),IF(E3852="","",IF(ISNUMBER(MATCH(SUBSTITUTE(E3852," ",""),SUBSTITUTE('Look Up Values'!$I$2:$I$10," ",""),0)),"","State error")),"")</f>
        <v/>
      </c>
      <c r="N3852" s="242" t="str" cm="1">
        <f t="array" ref="N3852">IF(AND(G3852&lt;&gt;0,G3852&lt;&gt;""),IF(F3852="","",IF(ISNUMBER(MATCH(SUBSTITUTE(F3852," ",""),SUBSTITUTE('Look Up Values'!$W$2:$W$30," ",""),0)),"","D&amp;R error")),"")</f>
        <v/>
      </c>
      <c r="O3852" s="256" t="str">
        <f t="shared" si="121"/>
        <v/>
      </c>
    </row>
    <row r="3853" spans="1:15" ht="15.75">
      <c r="A3853" s="250">
        <v>3846</v>
      </c>
      <c r="B3853" s="208"/>
      <c r="C3853" s="49"/>
      <c r="D3853" s="50"/>
      <c r="E3853" s="50"/>
      <c r="F3853" s="50"/>
      <c r="G3853" s="209"/>
      <c r="H3853" s="48"/>
      <c r="I3853" s="457" t="str">
        <f t="shared" si="120"/>
        <v/>
      </c>
      <c r="J3853" s="241" cm="1">
        <f t="array" ref="J3853">SUMPRODUCT(--(K3853:N3853&lt;&gt;"")) + IF(TRIM(O3853)="",0,LEN(O3853)-LEN(SUBSTITUTE(O3853,",",""))+1)</f>
        <v>0</v>
      </c>
      <c r="K3853" s="242" t="str">
        <f>IF(AND(G3853&lt;&gt;0,G3853&lt;&gt;""),IF(B3853="","",IF(ISNUMBER(MATCH(B3853,'Look Up Values'!$B$2:$B$500,0)),"","Dest. error")),"")</f>
        <v/>
      </c>
      <c r="L3853" s="242" t="str">
        <f>IF(AND(G3853&lt;&gt;0,G3853&lt;&gt;""),IF(C3853="","",IF(AND(ISNUMBER(--LEFT(C3853,FIND(" ",C3853&amp;" ")-1)),OR(LEN(LEFT(C3853,FIND(" ",C3853&amp;" ")-1))=6,LEN(LEFT(C3853,FIND(" ",C3853&amp;" ")-1))=7),OR(ISNUMBER(MATCH(LEFT(C3853,FIND(" ",C3853&amp;" ")-1),'Look Up Values'!$G$2:$G$1000,0)),ISNUMBER(MATCH(LEFT(C3853,FIND(" ",C3853&amp;" ")-1),'Look Up Values'!$AE$2:$AE$2000,0)))),"","EWC error")),"")</f>
        <v/>
      </c>
      <c r="M3853" s="242" t="str" cm="1">
        <f t="array" ref="M3853">IF(AND(G3853&lt;&gt;0,G3853&lt;&gt;""),IF(E3853="","",IF(ISNUMBER(MATCH(SUBSTITUTE(E3853," ",""),SUBSTITUTE('Look Up Values'!$I$2:$I$10," ",""),0)),"","State error")),"")</f>
        <v/>
      </c>
      <c r="N3853" s="242" t="str" cm="1">
        <f t="array" ref="N3853">IF(AND(G3853&lt;&gt;0,G3853&lt;&gt;""),IF(F3853="","",IF(ISNUMBER(MATCH(SUBSTITUTE(F3853," ",""),SUBSTITUTE('Look Up Values'!$W$2:$W$30," ",""),0)),"","D&amp;R error")),"")</f>
        <v/>
      </c>
      <c r="O3853" s="256" t="str">
        <f t="shared" si="121"/>
        <v/>
      </c>
    </row>
    <row r="3854" spans="1:15" ht="15.75">
      <c r="A3854" s="250">
        <v>3847</v>
      </c>
      <c r="B3854" s="208"/>
      <c r="C3854" s="49"/>
      <c r="D3854" s="50"/>
      <c r="E3854" s="50"/>
      <c r="F3854" s="50"/>
      <c r="G3854" s="209"/>
      <c r="H3854" s="48"/>
      <c r="I3854" s="457" t="str">
        <f t="shared" si="120"/>
        <v/>
      </c>
      <c r="J3854" s="241" cm="1">
        <f t="array" ref="J3854">SUMPRODUCT(--(K3854:N3854&lt;&gt;"")) + IF(TRIM(O3854)="",0,LEN(O3854)-LEN(SUBSTITUTE(O3854,",",""))+1)</f>
        <v>0</v>
      </c>
      <c r="K3854" s="242" t="str">
        <f>IF(AND(G3854&lt;&gt;0,G3854&lt;&gt;""),IF(B3854="","",IF(ISNUMBER(MATCH(B3854,'Look Up Values'!$B$2:$B$500,0)),"","Dest. error")),"")</f>
        <v/>
      </c>
      <c r="L3854" s="242" t="str">
        <f>IF(AND(G3854&lt;&gt;0,G3854&lt;&gt;""),IF(C3854="","",IF(AND(ISNUMBER(--LEFT(C3854,FIND(" ",C3854&amp;" ")-1)),OR(LEN(LEFT(C3854,FIND(" ",C3854&amp;" ")-1))=6,LEN(LEFT(C3854,FIND(" ",C3854&amp;" ")-1))=7),OR(ISNUMBER(MATCH(LEFT(C3854,FIND(" ",C3854&amp;" ")-1),'Look Up Values'!$G$2:$G$1000,0)),ISNUMBER(MATCH(LEFT(C3854,FIND(" ",C3854&amp;" ")-1),'Look Up Values'!$AE$2:$AE$2000,0)))),"","EWC error")),"")</f>
        <v/>
      </c>
      <c r="M3854" s="242" t="str" cm="1">
        <f t="array" ref="M3854">IF(AND(G3854&lt;&gt;0,G3854&lt;&gt;""),IF(E3854="","",IF(ISNUMBER(MATCH(SUBSTITUTE(E3854," ",""),SUBSTITUTE('Look Up Values'!$I$2:$I$10," ",""),0)),"","State error")),"")</f>
        <v/>
      </c>
      <c r="N3854" s="242" t="str" cm="1">
        <f t="array" ref="N3854">IF(AND(G3854&lt;&gt;0,G3854&lt;&gt;""),IF(F3854="","",IF(ISNUMBER(MATCH(SUBSTITUTE(F3854," ",""),SUBSTITUTE('Look Up Values'!$W$2:$W$30," ",""),0)),"","D&amp;R error")),"")</f>
        <v/>
      </c>
      <c r="O3854" s="256" t="str">
        <f t="shared" si="121"/>
        <v/>
      </c>
    </row>
    <row r="3855" spans="1:15" ht="15.75">
      <c r="A3855" s="250">
        <v>3848</v>
      </c>
      <c r="B3855" s="208"/>
      <c r="C3855" s="49"/>
      <c r="D3855" s="50"/>
      <c r="E3855" s="50"/>
      <c r="F3855" s="50"/>
      <c r="G3855" s="209"/>
      <c r="H3855" s="48"/>
      <c r="I3855" s="457" t="str">
        <f t="shared" si="120"/>
        <v/>
      </c>
      <c r="J3855" s="241" cm="1">
        <f t="array" ref="J3855">SUMPRODUCT(--(K3855:N3855&lt;&gt;"")) + IF(TRIM(O3855)="",0,LEN(O3855)-LEN(SUBSTITUTE(O3855,",",""))+1)</f>
        <v>0</v>
      </c>
      <c r="K3855" s="242" t="str">
        <f>IF(AND(G3855&lt;&gt;0,G3855&lt;&gt;""),IF(B3855="","",IF(ISNUMBER(MATCH(B3855,'Look Up Values'!$B$2:$B$500,0)),"","Dest. error")),"")</f>
        <v/>
      </c>
      <c r="L3855" s="242" t="str">
        <f>IF(AND(G3855&lt;&gt;0,G3855&lt;&gt;""),IF(C3855="","",IF(AND(ISNUMBER(--LEFT(C3855,FIND(" ",C3855&amp;" ")-1)),OR(LEN(LEFT(C3855,FIND(" ",C3855&amp;" ")-1))=6,LEN(LEFT(C3855,FIND(" ",C3855&amp;" ")-1))=7),OR(ISNUMBER(MATCH(LEFT(C3855,FIND(" ",C3855&amp;" ")-1),'Look Up Values'!$G$2:$G$1000,0)),ISNUMBER(MATCH(LEFT(C3855,FIND(" ",C3855&amp;" ")-1),'Look Up Values'!$AE$2:$AE$2000,0)))),"","EWC error")),"")</f>
        <v/>
      </c>
      <c r="M3855" s="242" t="str" cm="1">
        <f t="array" ref="M3855">IF(AND(G3855&lt;&gt;0,G3855&lt;&gt;""),IF(E3855="","",IF(ISNUMBER(MATCH(SUBSTITUTE(E3855," ",""),SUBSTITUTE('Look Up Values'!$I$2:$I$10," ",""),0)),"","State error")),"")</f>
        <v/>
      </c>
      <c r="N3855" s="242" t="str" cm="1">
        <f t="array" ref="N3855">IF(AND(G3855&lt;&gt;0,G3855&lt;&gt;""),IF(F3855="","",IF(ISNUMBER(MATCH(SUBSTITUTE(F3855," ",""),SUBSTITUTE('Look Up Values'!$W$2:$W$30," ",""),0)),"","D&amp;R error")),"")</f>
        <v/>
      </c>
      <c r="O3855" s="256" t="str">
        <f t="shared" si="121"/>
        <v/>
      </c>
    </row>
    <row r="3856" spans="1:15" ht="15.75">
      <c r="A3856" s="250">
        <v>3849</v>
      </c>
      <c r="B3856" s="208"/>
      <c r="C3856" s="49"/>
      <c r="D3856" s="50"/>
      <c r="E3856" s="50"/>
      <c r="F3856" s="50"/>
      <c r="G3856" s="209"/>
      <c r="H3856" s="48"/>
      <c r="I3856" s="457" t="str">
        <f t="shared" si="120"/>
        <v/>
      </c>
      <c r="J3856" s="241" cm="1">
        <f t="array" ref="J3856">SUMPRODUCT(--(K3856:N3856&lt;&gt;"")) + IF(TRIM(O3856)="",0,LEN(O3856)-LEN(SUBSTITUTE(O3856,",",""))+1)</f>
        <v>0</v>
      </c>
      <c r="K3856" s="242" t="str">
        <f>IF(AND(G3856&lt;&gt;0,G3856&lt;&gt;""),IF(B3856="","",IF(ISNUMBER(MATCH(B3856,'Look Up Values'!$B$2:$B$500,0)),"","Dest. error")),"")</f>
        <v/>
      </c>
      <c r="L3856" s="242" t="str">
        <f>IF(AND(G3856&lt;&gt;0,G3856&lt;&gt;""),IF(C3856="","",IF(AND(ISNUMBER(--LEFT(C3856,FIND(" ",C3856&amp;" ")-1)),OR(LEN(LEFT(C3856,FIND(" ",C3856&amp;" ")-1))=6,LEN(LEFT(C3856,FIND(" ",C3856&amp;" ")-1))=7),OR(ISNUMBER(MATCH(LEFT(C3856,FIND(" ",C3856&amp;" ")-1),'Look Up Values'!$G$2:$G$1000,0)),ISNUMBER(MATCH(LEFT(C3856,FIND(" ",C3856&amp;" ")-1),'Look Up Values'!$AE$2:$AE$2000,0)))),"","EWC error")),"")</f>
        <v/>
      </c>
      <c r="M3856" s="242" t="str" cm="1">
        <f t="array" ref="M3856">IF(AND(G3856&lt;&gt;0,G3856&lt;&gt;""),IF(E3856="","",IF(ISNUMBER(MATCH(SUBSTITUTE(E3856," ",""),SUBSTITUTE('Look Up Values'!$I$2:$I$10," ",""),0)),"","State error")),"")</f>
        <v/>
      </c>
      <c r="N3856" s="242" t="str" cm="1">
        <f t="array" ref="N3856">IF(AND(G3856&lt;&gt;0,G3856&lt;&gt;""),IF(F3856="","",IF(ISNUMBER(MATCH(SUBSTITUTE(F3856," ",""),SUBSTITUTE('Look Up Values'!$W$2:$W$30," ",""),0)),"","D&amp;R error")),"")</f>
        <v/>
      </c>
      <c r="O3856" s="256" t="str">
        <f t="shared" si="121"/>
        <v/>
      </c>
    </row>
    <row r="3857" spans="1:15" ht="15.75">
      <c r="A3857" s="250">
        <v>3850</v>
      </c>
      <c r="B3857" s="208"/>
      <c r="C3857" s="49"/>
      <c r="D3857" s="50"/>
      <c r="E3857" s="50"/>
      <c r="F3857" s="50"/>
      <c r="G3857" s="209"/>
      <c r="H3857" s="48"/>
      <c r="I3857" s="457" t="str">
        <f t="shared" si="120"/>
        <v/>
      </c>
      <c r="J3857" s="241" cm="1">
        <f t="array" ref="J3857">SUMPRODUCT(--(K3857:N3857&lt;&gt;"")) + IF(TRIM(O3857)="",0,LEN(O3857)-LEN(SUBSTITUTE(O3857,",",""))+1)</f>
        <v>0</v>
      </c>
      <c r="K3857" s="242" t="str">
        <f>IF(AND(G3857&lt;&gt;0,G3857&lt;&gt;""),IF(B3857="","",IF(ISNUMBER(MATCH(B3857,'Look Up Values'!$B$2:$B$500,0)),"","Dest. error")),"")</f>
        <v/>
      </c>
      <c r="L3857" s="242" t="str">
        <f>IF(AND(G3857&lt;&gt;0,G3857&lt;&gt;""),IF(C3857="","",IF(AND(ISNUMBER(--LEFT(C3857,FIND(" ",C3857&amp;" ")-1)),OR(LEN(LEFT(C3857,FIND(" ",C3857&amp;" ")-1))=6,LEN(LEFT(C3857,FIND(" ",C3857&amp;" ")-1))=7),OR(ISNUMBER(MATCH(LEFT(C3857,FIND(" ",C3857&amp;" ")-1),'Look Up Values'!$G$2:$G$1000,0)),ISNUMBER(MATCH(LEFT(C3857,FIND(" ",C3857&amp;" ")-1),'Look Up Values'!$AE$2:$AE$2000,0)))),"","EWC error")),"")</f>
        <v/>
      </c>
      <c r="M3857" s="242" t="str" cm="1">
        <f t="array" ref="M3857">IF(AND(G3857&lt;&gt;0,G3857&lt;&gt;""),IF(E3857="","",IF(ISNUMBER(MATCH(SUBSTITUTE(E3857," ",""),SUBSTITUTE('Look Up Values'!$I$2:$I$10," ",""),0)),"","State error")),"")</f>
        <v/>
      </c>
      <c r="N3857" s="242" t="str" cm="1">
        <f t="array" ref="N3857">IF(AND(G3857&lt;&gt;0,G3857&lt;&gt;""),IF(F3857="","",IF(ISNUMBER(MATCH(SUBSTITUTE(F3857," ",""),SUBSTITUTE('Look Up Values'!$W$2:$W$30," ",""),0)),"","D&amp;R error")),"")</f>
        <v/>
      </c>
      <c r="O3857" s="256" t="str">
        <f t="shared" si="121"/>
        <v/>
      </c>
    </row>
    <row r="3858" spans="1:15" ht="15.75">
      <c r="A3858" s="250">
        <v>3851</v>
      </c>
      <c r="B3858" s="208"/>
      <c r="C3858" s="49"/>
      <c r="D3858" s="50"/>
      <c r="E3858" s="50"/>
      <c r="F3858" s="50"/>
      <c r="G3858" s="209"/>
      <c r="H3858" s="48"/>
      <c r="I3858" s="457" t="str">
        <f t="shared" si="120"/>
        <v/>
      </c>
      <c r="J3858" s="241" cm="1">
        <f t="array" ref="J3858">SUMPRODUCT(--(K3858:N3858&lt;&gt;"")) + IF(TRIM(O3858)="",0,LEN(O3858)-LEN(SUBSTITUTE(O3858,",",""))+1)</f>
        <v>0</v>
      </c>
      <c r="K3858" s="242" t="str">
        <f>IF(AND(G3858&lt;&gt;0,G3858&lt;&gt;""),IF(B3858="","",IF(ISNUMBER(MATCH(B3858,'Look Up Values'!$B$2:$B$500,0)),"","Dest. error")),"")</f>
        <v/>
      </c>
      <c r="L3858" s="242" t="str">
        <f>IF(AND(G3858&lt;&gt;0,G3858&lt;&gt;""),IF(C3858="","",IF(AND(ISNUMBER(--LEFT(C3858,FIND(" ",C3858&amp;" ")-1)),OR(LEN(LEFT(C3858,FIND(" ",C3858&amp;" ")-1))=6,LEN(LEFT(C3858,FIND(" ",C3858&amp;" ")-1))=7),OR(ISNUMBER(MATCH(LEFT(C3858,FIND(" ",C3858&amp;" ")-1),'Look Up Values'!$G$2:$G$1000,0)),ISNUMBER(MATCH(LEFT(C3858,FIND(" ",C3858&amp;" ")-1),'Look Up Values'!$AE$2:$AE$2000,0)))),"","EWC error")),"")</f>
        <v/>
      </c>
      <c r="M3858" s="242" t="str" cm="1">
        <f t="array" ref="M3858">IF(AND(G3858&lt;&gt;0,G3858&lt;&gt;""),IF(E3858="","",IF(ISNUMBER(MATCH(SUBSTITUTE(E3858," ",""),SUBSTITUTE('Look Up Values'!$I$2:$I$10," ",""),0)),"","State error")),"")</f>
        <v/>
      </c>
      <c r="N3858" s="242" t="str" cm="1">
        <f t="array" ref="N3858">IF(AND(G3858&lt;&gt;0,G3858&lt;&gt;""),IF(F3858="","",IF(ISNUMBER(MATCH(SUBSTITUTE(F3858," ",""),SUBSTITUTE('Look Up Values'!$W$2:$W$30," ",""),0)),"","D&amp;R error")),"")</f>
        <v/>
      </c>
      <c r="O3858" s="256" t="str">
        <f t="shared" si="121"/>
        <v/>
      </c>
    </row>
    <row r="3859" spans="1:15" ht="15.75">
      <c r="A3859" s="250">
        <v>3852</v>
      </c>
      <c r="B3859" s="208"/>
      <c r="C3859" s="49"/>
      <c r="D3859" s="50"/>
      <c r="E3859" s="50"/>
      <c r="F3859" s="50"/>
      <c r="G3859" s="209"/>
      <c r="H3859" s="48"/>
      <c r="I3859" s="457" t="str">
        <f t="shared" si="120"/>
        <v/>
      </c>
      <c r="J3859" s="241" cm="1">
        <f t="array" ref="J3859">SUMPRODUCT(--(K3859:N3859&lt;&gt;"")) + IF(TRIM(O3859)="",0,LEN(O3859)-LEN(SUBSTITUTE(O3859,",",""))+1)</f>
        <v>0</v>
      </c>
      <c r="K3859" s="242" t="str">
        <f>IF(AND(G3859&lt;&gt;0,G3859&lt;&gt;""),IF(B3859="","",IF(ISNUMBER(MATCH(B3859,'Look Up Values'!$B$2:$B$500,0)),"","Dest. error")),"")</f>
        <v/>
      </c>
      <c r="L3859" s="242" t="str">
        <f>IF(AND(G3859&lt;&gt;0,G3859&lt;&gt;""),IF(C3859="","",IF(AND(ISNUMBER(--LEFT(C3859,FIND(" ",C3859&amp;" ")-1)),OR(LEN(LEFT(C3859,FIND(" ",C3859&amp;" ")-1))=6,LEN(LEFT(C3859,FIND(" ",C3859&amp;" ")-1))=7),OR(ISNUMBER(MATCH(LEFT(C3859,FIND(" ",C3859&amp;" ")-1),'Look Up Values'!$G$2:$G$1000,0)),ISNUMBER(MATCH(LEFT(C3859,FIND(" ",C3859&amp;" ")-1),'Look Up Values'!$AE$2:$AE$2000,0)))),"","EWC error")),"")</f>
        <v/>
      </c>
      <c r="M3859" s="242" t="str" cm="1">
        <f t="array" ref="M3859">IF(AND(G3859&lt;&gt;0,G3859&lt;&gt;""),IF(E3859="","",IF(ISNUMBER(MATCH(SUBSTITUTE(E3859," ",""),SUBSTITUTE('Look Up Values'!$I$2:$I$10," ",""),0)),"","State error")),"")</f>
        <v/>
      </c>
      <c r="N3859" s="242" t="str" cm="1">
        <f t="array" ref="N3859">IF(AND(G3859&lt;&gt;0,G3859&lt;&gt;""),IF(F3859="","",IF(ISNUMBER(MATCH(SUBSTITUTE(F3859," ",""),SUBSTITUTE('Look Up Values'!$W$2:$W$30," ",""),0)),"","D&amp;R error")),"")</f>
        <v/>
      </c>
      <c r="O3859" s="256" t="str">
        <f t="shared" si="121"/>
        <v/>
      </c>
    </row>
    <row r="3860" spans="1:15" ht="15.75">
      <c r="A3860" s="250">
        <v>3853</v>
      </c>
      <c r="B3860" s="208"/>
      <c r="C3860" s="49"/>
      <c r="D3860" s="50"/>
      <c r="E3860" s="50"/>
      <c r="F3860" s="50"/>
      <c r="G3860" s="209"/>
      <c r="H3860" s="48"/>
      <c r="I3860" s="457" t="str">
        <f t="shared" si="120"/>
        <v/>
      </c>
      <c r="J3860" s="241" cm="1">
        <f t="array" ref="J3860">SUMPRODUCT(--(K3860:N3860&lt;&gt;"")) + IF(TRIM(O3860)="",0,LEN(O3860)-LEN(SUBSTITUTE(O3860,",",""))+1)</f>
        <v>0</v>
      </c>
      <c r="K3860" s="242" t="str">
        <f>IF(AND(G3860&lt;&gt;0,G3860&lt;&gt;""),IF(B3860="","",IF(ISNUMBER(MATCH(B3860,'Look Up Values'!$B$2:$B$500,0)),"","Dest. error")),"")</f>
        <v/>
      </c>
      <c r="L3860" s="242" t="str">
        <f>IF(AND(G3860&lt;&gt;0,G3860&lt;&gt;""),IF(C3860="","",IF(AND(ISNUMBER(--LEFT(C3860,FIND(" ",C3860&amp;" ")-1)),OR(LEN(LEFT(C3860,FIND(" ",C3860&amp;" ")-1))=6,LEN(LEFT(C3860,FIND(" ",C3860&amp;" ")-1))=7),OR(ISNUMBER(MATCH(LEFT(C3860,FIND(" ",C3860&amp;" ")-1),'Look Up Values'!$G$2:$G$1000,0)),ISNUMBER(MATCH(LEFT(C3860,FIND(" ",C3860&amp;" ")-1),'Look Up Values'!$AE$2:$AE$2000,0)))),"","EWC error")),"")</f>
        <v/>
      </c>
      <c r="M3860" s="242" t="str" cm="1">
        <f t="array" ref="M3860">IF(AND(G3860&lt;&gt;0,G3860&lt;&gt;""),IF(E3860="","",IF(ISNUMBER(MATCH(SUBSTITUTE(E3860," ",""),SUBSTITUTE('Look Up Values'!$I$2:$I$10," ",""),0)),"","State error")),"")</f>
        <v/>
      </c>
      <c r="N3860" s="242" t="str" cm="1">
        <f t="array" ref="N3860">IF(AND(G3860&lt;&gt;0,G3860&lt;&gt;""),IF(F3860="","",IF(ISNUMBER(MATCH(SUBSTITUTE(F3860," ",""),SUBSTITUTE('Look Up Values'!$W$2:$W$30," ",""),0)),"","D&amp;R error")),"")</f>
        <v/>
      </c>
      <c r="O3860" s="256" t="str">
        <f t="shared" si="121"/>
        <v/>
      </c>
    </row>
    <row r="3861" spans="1:15" ht="15.75">
      <c r="A3861" s="250">
        <v>3854</v>
      </c>
      <c r="B3861" s="208"/>
      <c r="C3861" s="49"/>
      <c r="D3861" s="50"/>
      <c r="E3861" s="50"/>
      <c r="F3861" s="50"/>
      <c r="G3861" s="209"/>
      <c r="H3861" s="48"/>
      <c r="I3861" s="457" t="str">
        <f t="shared" si="120"/>
        <v/>
      </c>
      <c r="J3861" s="241" cm="1">
        <f t="array" ref="J3861">SUMPRODUCT(--(K3861:N3861&lt;&gt;"")) + IF(TRIM(O3861)="",0,LEN(O3861)-LEN(SUBSTITUTE(O3861,",",""))+1)</f>
        <v>0</v>
      </c>
      <c r="K3861" s="242" t="str">
        <f>IF(AND(G3861&lt;&gt;0,G3861&lt;&gt;""),IF(B3861="","",IF(ISNUMBER(MATCH(B3861,'Look Up Values'!$B$2:$B$500,0)),"","Dest. error")),"")</f>
        <v/>
      </c>
      <c r="L3861" s="242" t="str">
        <f>IF(AND(G3861&lt;&gt;0,G3861&lt;&gt;""),IF(C3861="","",IF(AND(ISNUMBER(--LEFT(C3861,FIND(" ",C3861&amp;" ")-1)),OR(LEN(LEFT(C3861,FIND(" ",C3861&amp;" ")-1))=6,LEN(LEFT(C3861,FIND(" ",C3861&amp;" ")-1))=7),OR(ISNUMBER(MATCH(LEFT(C3861,FIND(" ",C3861&amp;" ")-1),'Look Up Values'!$G$2:$G$1000,0)),ISNUMBER(MATCH(LEFT(C3861,FIND(" ",C3861&amp;" ")-1),'Look Up Values'!$AE$2:$AE$2000,0)))),"","EWC error")),"")</f>
        <v/>
      </c>
      <c r="M3861" s="242" t="str" cm="1">
        <f t="array" ref="M3861">IF(AND(G3861&lt;&gt;0,G3861&lt;&gt;""),IF(E3861="","",IF(ISNUMBER(MATCH(SUBSTITUTE(E3861," ",""),SUBSTITUTE('Look Up Values'!$I$2:$I$10," ",""),0)),"","State error")),"")</f>
        <v/>
      </c>
      <c r="N3861" s="242" t="str" cm="1">
        <f t="array" ref="N3861">IF(AND(G3861&lt;&gt;0,G3861&lt;&gt;""),IF(F3861="","",IF(ISNUMBER(MATCH(SUBSTITUTE(F3861," ",""),SUBSTITUTE('Look Up Values'!$W$2:$W$30," ",""),0)),"","D&amp;R error")),"")</f>
        <v/>
      </c>
      <c r="O3861" s="256" t="str">
        <f t="shared" si="121"/>
        <v/>
      </c>
    </row>
    <row r="3862" spans="1:15" ht="15.75">
      <c r="A3862" s="250">
        <v>3855</v>
      </c>
      <c r="B3862" s="208"/>
      <c r="C3862" s="49"/>
      <c r="D3862" s="50"/>
      <c r="E3862" s="50"/>
      <c r="F3862" s="50"/>
      <c r="G3862" s="209"/>
      <c r="H3862" s="48"/>
      <c r="I3862" s="457" t="str">
        <f t="shared" si="120"/>
        <v/>
      </c>
      <c r="J3862" s="241" cm="1">
        <f t="array" ref="J3862">SUMPRODUCT(--(K3862:N3862&lt;&gt;"")) + IF(TRIM(O3862)="",0,LEN(O3862)-LEN(SUBSTITUTE(O3862,",",""))+1)</f>
        <v>0</v>
      </c>
      <c r="K3862" s="242" t="str">
        <f>IF(AND(G3862&lt;&gt;0,G3862&lt;&gt;""),IF(B3862="","",IF(ISNUMBER(MATCH(B3862,'Look Up Values'!$B$2:$B$500,0)),"","Dest. error")),"")</f>
        <v/>
      </c>
      <c r="L3862" s="242" t="str">
        <f>IF(AND(G3862&lt;&gt;0,G3862&lt;&gt;""),IF(C3862="","",IF(AND(ISNUMBER(--LEFT(C3862,FIND(" ",C3862&amp;" ")-1)),OR(LEN(LEFT(C3862,FIND(" ",C3862&amp;" ")-1))=6,LEN(LEFT(C3862,FIND(" ",C3862&amp;" ")-1))=7),OR(ISNUMBER(MATCH(LEFT(C3862,FIND(" ",C3862&amp;" ")-1),'Look Up Values'!$G$2:$G$1000,0)),ISNUMBER(MATCH(LEFT(C3862,FIND(" ",C3862&amp;" ")-1),'Look Up Values'!$AE$2:$AE$2000,0)))),"","EWC error")),"")</f>
        <v/>
      </c>
      <c r="M3862" s="242" t="str" cm="1">
        <f t="array" ref="M3862">IF(AND(G3862&lt;&gt;0,G3862&lt;&gt;""),IF(E3862="","",IF(ISNUMBER(MATCH(SUBSTITUTE(E3862," ",""),SUBSTITUTE('Look Up Values'!$I$2:$I$10," ",""),0)),"","State error")),"")</f>
        <v/>
      </c>
      <c r="N3862" s="242" t="str" cm="1">
        <f t="array" ref="N3862">IF(AND(G3862&lt;&gt;0,G3862&lt;&gt;""),IF(F3862="","",IF(ISNUMBER(MATCH(SUBSTITUTE(F3862," ",""),SUBSTITUTE('Look Up Values'!$W$2:$W$30," ",""),0)),"","D&amp;R error")),"")</f>
        <v/>
      </c>
      <c r="O3862" s="256" t="str">
        <f t="shared" si="121"/>
        <v/>
      </c>
    </row>
    <row r="3863" spans="1:15" ht="15.75">
      <c r="A3863" s="250">
        <v>3856</v>
      </c>
      <c r="B3863" s="208"/>
      <c r="C3863" s="49"/>
      <c r="D3863" s="50"/>
      <c r="E3863" s="50"/>
      <c r="F3863" s="50"/>
      <c r="G3863" s="209"/>
      <c r="H3863" s="48"/>
      <c r="I3863" s="457" t="str">
        <f t="shared" si="120"/>
        <v/>
      </c>
      <c r="J3863" s="241" cm="1">
        <f t="array" ref="J3863">SUMPRODUCT(--(K3863:N3863&lt;&gt;"")) + IF(TRIM(O3863)="",0,LEN(O3863)-LEN(SUBSTITUTE(O3863,",",""))+1)</f>
        <v>0</v>
      </c>
      <c r="K3863" s="242" t="str">
        <f>IF(AND(G3863&lt;&gt;0,G3863&lt;&gt;""),IF(B3863="","",IF(ISNUMBER(MATCH(B3863,'Look Up Values'!$B$2:$B$500,0)),"","Dest. error")),"")</f>
        <v/>
      </c>
      <c r="L3863" s="242" t="str">
        <f>IF(AND(G3863&lt;&gt;0,G3863&lt;&gt;""),IF(C3863="","",IF(AND(ISNUMBER(--LEFT(C3863,FIND(" ",C3863&amp;" ")-1)),OR(LEN(LEFT(C3863,FIND(" ",C3863&amp;" ")-1))=6,LEN(LEFT(C3863,FIND(" ",C3863&amp;" ")-1))=7),OR(ISNUMBER(MATCH(LEFT(C3863,FIND(" ",C3863&amp;" ")-1),'Look Up Values'!$G$2:$G$1000,0)),ISNUMBER(MATCH(LEFT(C3863,FIND(" ",C3863&amp;" ")-1),'Look Up Values'!$AE$2:$AE$2000,0)))),"","EWC error")),"")</f>
        <v/>
      </c>
      <c r="M3863" s="242" t="str" cm="1">
        <f t="array" ref="M3863">IF(AND(G3863&lt;&gt;0,G3863&lt;&gt;""),IF(E3863="","",IF(ISNUMBER(MATCH(SUBSTITUTE(E3863," ",""),SUBSTITUTE('Look Up Values'!$I$2:$I$10," ",""),0)),"","State error")),"")</f>
        <v/>
      </c>
      <c r="N3863" s="242" t="str" cm="1">
        <f t="array" ref="N3863">IF(AND(G3863&lt;&gt;0,G3863&lt;&gt;""),IF(F3863="","",IF(ISNUMBER(MATCH(SUBSTITUTE(F3863," ",""),SUBSTITUTE('Look Up Values'!$W$2:$W$30," ",""),0)),"","D&amp;R error")),"")</f>
        <v/>
      </c>
      <c r="O3863" s="256" t="str">
        <f t="shared" si="121"/>
        <v/>
      </c>
    </row>
    <row r="3864" spans="1:15" ht="15.75">
      <c r="A3864" s="250">
        <v>3857</v>
      </c>
      <c r="B3864" s="208"/>
      <c r="C3864" s="49"/>
      <c r="D3864" s="50"/>
      <c r="E3864" s="50"/>
      <c r="F3864" s="50"/>
      <c r="G3864" s="209"/>
      <c r="H3864" s="48"/>
      <c r="I3864" s="457" t="str">
        <f t="shared" si="120"/>
        <v/>
      </c>
      <c r="J3864" s="241" cm="1">
        <f t="array" ref="J3864">SUMPRODUCT(--(K3864:N3864&lt;&gt;"")) + IF(TRIM(O3864)="",0,LEN(O3864)-LEN(SUBSTITUTE(O3864,",",""))+1)</f>
        <v>0</v>
      </c>
      <c r="K3864" s="242" t="str">
        <f>IF(AND(G3864&lt;&gt;0,G3864&lt;&gt;""),IF(B3864="","",IF(ISNUMBER(MATCH(B3864,'Look Up Values'!$B$2:$B$500,0)),"","Dest. error")),"")</f>
        <v/>
      </c>
      <c r="L3864" s="242" t="str">
        <f>IF(AND(G3864&lt;&gt;0,G3864&lt;&gt;""),IF(C3864="","",IF(AND(ISNUMBER(--LEFT(C3864,FIND(" ",C3864&amp;" ")-1)),OR(LEN(LEFT(C3864,FIND(" ",C3864&amp;" ")-1))=6,LEN(LEFT(C3864,FIND(" ",C3864&amp;" ")-1))=7),OR(ISNUMBER(MATCH(LEFT(C3864,FIND(" ",C3864&amp;" ")-1),'Look Up Values'!$G$2:$G$1000,0)),ISNUMBER(MATCH(LEFT(C3864,FIND(" ",C3864&amp;" ")-1),'Look Up Values'!$AE$2:$AE$2000,0)))),"","EWC error")),"")</f>
        <v/>
      </c>
      <c r="M3864" s="242" t="str" cm="1">
        <f t="array" ref="M3864">IF(AND(G3864&lt;&gt;0,G3864&lt;&gt;""),IF(E3864="","",IF(ISNUMBER(MATCH(SUBSTITUTE(E3864," ",""),SUBSTITUTE('Look Up Values'!$I$2:$I$10," ",""),0)),"","State error")),"")</f>
        <v/>
      </c>
      <c r="N3864" s="242" t="str" cm="1">
        <f t="array" ref="N3864">IF(AND(G3864&lt;&gt;0,G3864&lt;&gt;""),IF(F3864="","",IF(ISNUMBER(MATCH(SUBSTITUTE(F3864," ",""),SUBSTITUTE('Look Up Values'!$W$2:$W$30," ",""),0)),"","D&amp;R error")),"")</f>
        <v/>
      </c>
      <c r="O3864" s="256" t="str">
        <f t="shared" si="121"/>
        <v/>
      </c>
    </row>
    <row r="3865" spans="1:15" ht="15.75">
      <c r="A3865" s="250">
        <v>3858</v>
      </c>
      <c r="B3865" s="208"/>
      <c r="C3865" s="49"/>
      <c r="D3865" s="50"/>
      <c r="E3865" s="50"/>
      <c r="F3865" s="50"/>
      <c r="G3865" s="209"/>
      <c r="H3865" s="48"/>
      <c r="I3865" s="457" t="str">
        <f t="shared" si="120"/>
        <v/>
      </c>
      <c r="J3865" s="241" cm="1">
        <f t="array" ref="J3865">SUMPRODUCT(--(K3865:N3865&lt;&gt;"")) + IF(TRIM(O3865)="",0,LEN(O3865)-LEN(SUBSTITUTE(O3865,",",""))+1)</f>
        <v>0</v>
      </c>
      <c r="K3865" s="242" t="str">
        <f>IF(AND(G3865&lt;&gt;0,G3865&lt;&gt;""),IF(B3865="","",IF(ISNUMBER(MATCH(B3865,'Look Up Values'!$B$2:$B$500,0)),"","Dest. error")),"")</f>
        <v/>
      </c>
      <c r="L3865" s="242" t="str">
        <f>IF(AND(G3865&lt;&gt;0,G3865&lt;&gt;""),IF(C3865="","",IF(AND(ISNUMBER(--LEFT(C3865,FIND(" ",C3865&amp;" ")-1)),OR(LEN(LEFT(C3865,FIND(" ",C3865&amp;" ")-1))=6,LEN(LEFT(C3865,FIND(" ",C3865&amp;" ")-1))=7),OR(ISNUMBER(MATCH(LEFT(C3865,FIND(" ",C3865&amp;" ")-1),'Look Up Values'!$G$2:$G$1000,0)),ISNUMBER(MATCH(LEFT(C3865,FIND(" ",C3865&amp;" ")-1),'Look Up Values'!$AE$2:$AE$2000,0)))),"","EWC error")),"")</f>
        <v/>
      </c>
      <c r="M3865" s="242" t="str" cm="1">
        <f t="array" ref="M3865">IF(AND(G3865&lt;&gt;0,G3865&lt;&gt;""),IF(E3865="","",IF(ISNUMBER(MATCH(SUBSTITUTE(E3865," ",""),SUBSTITUTE('Look Up Values'!$I$2:$I$10," ",""),0)),"","State error")),"")</f>
        <v/>
      </c>
      <c r="N3865" s="242" t="str" cm="1">
        <f t="array" ref="N3865">IF(AND(G3865&lt;&gt;0,G3865&lt;&gt;""),IF(F3865="","",IF(ISNUMBER(MATCH(SUBSTITUTE(F3865," ",""),SUBSTITUTE('Look Up Values'!$W$2:$W$30," ",""),0)),"","D&amp;R error")),"")</f>
        <v/>
      </c>
      <c r="O3865" s="256" t="str">
        <f t="shared" si="121"/>
        <v/>
      </c>
    </row>
    <row r="3866" spans="1:15" ht="15.75">
      <c r="A3866" s="250">
        <v>3859</v>
      </c>
      <c r="B3866" s="208"/>
      <c r="C3866" s="49"/>
      <c r="D3866" s="50"/>
      <c r="E3866" s="50"/>
      <c r="F3866" s="50"/>
      <c r="G3866" s="209"/>
      <c r="H3866" s="48"/>
      <c r="I3866" s="457" t="str">
        <f t="shared" si="120"/>
        <v/>
      </c>
      <c r="J3866" s="241" cm="1">
        <f t="array" ref="J3866">SUMPRODUCT(--(K3866:N3866&lt;&gt;"")) + IF(TRIM(O3866)="",0,LEN(O3866)-LEN(SUBSTITUTE(O3866,",",""))+1)</f>
        <v>0</v>
      </c>
      <c r="K3866" s="242" t="str">
        <f>IF(AND(G3866&lt;&gt;0,G3866&lt;&gt;""),IF(B3866="","",IF(ISNUMBER(MATCH(B3866,'Look Up Values'!$B$2:$B$500,0)),"","Dest. error")),"")</f>
        <v/>
      </c>
      <c r="L3866" s="242" t="str">
        <f>IF(AND(G3866&lt;&gt;0,G3866&lt;&gt;""),IF(C3866="","",IF(AND(ISNUMBER(--LEFT(C3866,FIND(" ",C3866&amp;" ")-1)),OR(LEN(LEFT(C3866,FIND(" ",C3866&amp;" ")-1))=6,LEN(LEFT(C3866,FIND(" ",C3866&amp;" ")-1))=7),OR(ISNUMBER(MATCH(LEFT(C3866,FIND(" ",C3866&amp;" ")-1),'Look Up Values'!$G$2:$G$1000,0)),ISNUMBER(MATCH(LEFT(C3866,FIND(" ",C3866&amp;" ")-1),'Look Up Values'!$AE$2:$AE$2000,0)))),"","EWC error")),"")</f>
        <v/>
      </c>
      <c r="M3866" s="242" t="str" cm="1">
        <f t="array" ref="M3866">IF(AND(G3866&lt;&gt;0,G3866&lt;&gt;""),IF(E3866="","",IF(ISNUMBER(MATCH(SUBSTITUTE(E3866," ",""),SUBSTITUTE('Look Up Values'!$I$2:$I$10," ",""),0)),"","State error")),"")</f>
        <v/>
      </c>
      <c r="N3866" s="242" t="str" cm="1">
        <f t="array" ref="N3866">IF(AND(G3866&lt;&gt;0,G3866&lt;&gt;""),IF(F3866="","",IF(ISNUMBER(MATCH(SUBSTITUTE(F3866," ",""),SUBSTITUTE('Look Up Values'!$W$2:$W$30," ",""),0)),"","D&amp;R error")),"")</f>
        <v/>
      </c>
      <c r="O3866" s="256" t="str">
        <f t="shared" si="121"/>
        <v/>
      </c>
    </row>
    <row r="3867" spans="1:15" ht="15.75">
      <c r="A3867" s="250">
        <v>3860</v>
      </c>
      <c r="B3867" s="208"/>
      <c r="C3867" s="49"/>
      <c r="D3867" s="50"/>
      <c r="E3867" s="50"/>
      <c r="F3867" s="50"/>
      <c r="G3867" s="209"/>
      <c r="H3867" s="48"/>
      <c r="I3867" s="457" t="str">
        <f t="shared" si="120"/>
        <v/>
      </c>
      <c r="J3867" s="241" cm="1">
        <f t="array" ref="J3867">SUMPRODUCT(--(K3867:N3867&lt;&gt;"")) + IF(TRIM(O3867)="",0,LEN(O3867)-LEN(SUBSTITUTE(O3867,",",""))+1)</f>
        <v>0</v>
      </c>
      <c r="K3867" s="242" t="str">
        <f>IF(AND(G3867&lt;&gt;0,G3867&lt;&gt;""),IF(B3867="","",IF(ISNUMBER(MATCH(B3867,'Look Up Values'!$B$2:$B$500,0)),"","Dest. error")),"")</f>
        <v/>
      </c>
      <c r="L3867" s="242" t="str">
        <f>IF(AND(G3867&lt;&gt;0,G3867&lt;&gt;""),IF(C3867="","",IF(AND(ISNUMBER(--LEFT(C3867,FIND(" ",C3867&amp;" ")-1)),OR(LEN(LEFT(C3867,FIND(" ",C3867&amp;" ")-1))=6,LEN(LEFT(C3867,FIND(" ",C3867&amp;" ")-1))=7),OR(ISNUMBER(MATCH(LEFT(C3867,FIND(" ",C3867&amp;" ")-1),'Look Up Values'!$G$2:$G$1000,0)),ISNUMBER(MATCH(LEFT(C3867,FIND(" ",C3867&amp;" ")-1),'Look Up Values'!$AE$2:$AE$2000,0)))),"","EWC error")),"")</f>
        <v/>
      </c>
      <c r="M3867" s="242" t="str" cm="1">
        <f t="array" ref="M3867">IF(AND(G3867&lt;&gt;0,G3867&lt;&gt;""),IF(E3867="","",IF(ISNUMBER(MATCH(SUBSTITUTE(E3867," ",""),SUBSTITUTE('Look Up Values'!$I$2:$I$10," ",""),0)),"","State error")),"")</f>
        <v/>
      </c>
      <c r="N3867" s="242" t="str" cm="1">
        <f t="array" ref="N3867">IF(AND(G3867&lt;&gt;0,G3867&lt;&gt;""),IF(F3867="","",IF(ISNUMBER(MATCH(SUBSTITUTE(F3867," ",""),SUBSTITUTE('Look Up Values'!$W$2:$W$30," ",""),0)),"","D&amp;R error")),"")</f>
        <v/>
      </c>
      <c r="O3867" s="256" t="str">
        <f t="shared" si="121"/>
        <v/>
      </c>
    </row>
    <row r="3868" spans="1:15" ht="15.75">
      <c r="A3868" s="250">
        <v>3861</v>
      </c>
      <c r="B3868" s="208"/>
      <c r="C3868" s="49"/>
      <c r="D3868" s="50"/>
      <c r="E3868" s="50"/>
      <c r="F3868" s="50"/>
      <c r="G3868" s="209"/>
      <c r="H3868" s="48"/>
      <c r="I3868" s="457" t="str">
        <f t="shared" si="120"/>
        <v/>
      </c>
      <c r="J3868" s="241" cm="1">
        <f t="array" ref="J3868">SUMPRODUCT(--(K3868:N3868&lt;&gt;"")) + IF(TRIM(O3868)="",0,LEN(O3868)-LEN(SUBSTITUTE(O3868,",",""))+1)</f>
        <v>0</v>
      </c>
      <c r="K3868" s="242" t="str">
        <f>IF(AND(G3868&lt;&gt;0,G3868&lt;&gt;""),IF(B3868="","",IF(ISNUMBER(MATCH(B3868,'Look Up Values'!$B$2:$B$500,0)),"","Dest. error")),"")</f>
        <v/>
      </c>
      <c r="L3868" s="242" t="str">
        <f>IF(AND(G3868&lt;&gt;0,G3868&lt;&gt;""),IF(C3868="","",IF(AND(ISNUMBER(--LEFT(C3868,FIND(" ",C3868&amp;" ")-1)),OR(LEN(LEFT(C3868,FIND(" ",C3868&amp;" ")-1))=6,LEN(LEFT(C3868,FIND(" ",C3868&amp;" ")-1))=7),OR(ISNUMBER(MATCH(LEFT(C3868,FIND(" ",C3868&amp;" ")-1),'Look Up Values'!$G$2:$G$1000,0)),ISNUMBER(MATCH(LEFT(C3868,FIND(" ",C3868&amp;" ")-1),'Look Up Values'!$AE$2:$AE$2000,0)))),"","EWC error")),"")</f>
        <v/>
      </c>
      <c r="M3868" s="242" t="str" cm="1">
        <f t="array" ref="M3868">IF(AND(G3868&lt;&gt;0,G3868&lt;&gt;""),IF(E3868="","",IF(ISNUMBER(MATCH(SUBSTITUTE(E3868," ",""),SUBSTITUTE('Look Up Values'!$I$2:$I$10," ",""),0)),"","State error")),"")</f>
        <v/>
      </c>
      <c r="N3868" s="242" t="str" cm="1">
        <f t="array" ref="N3868">IF(AND(G3868&lt;&gt;0,G3868&lt;&gt;""),IF(F3868="","",IF(ISNUMBER(MATCH(SUBSTITUTE(F3868," ",""),SUBSTITUTE('Look Up Values'!$W$2:$W$30," ",""),0)),"","D&amp;R error")),"")</f>
        <v/>
      </c>
      <c r="O3868" s="256" t="str">
        <f t="shared" si="121"/>
        <v/>
      </c>
    </row>
    <row r="3869" spans="1:15" ht="15.75">
      <c r="A3869" s="250">
        <v>3862</v>
      </c>
      <c r="B3869" s="208"/>
      <c r="C3869" s="49"/>
      <c r="D3869" s="50"/>
      <c r="E3869" s="50"/>
      <c r="F3869" s="50"/>
      <c r="G3869" s="209"/>
      <c r="H3869" s="48"/>
      <c r="I3869" s="457" t="str">
        <f t="shared" si="120"/>
        <v/>
      </c>
      <c r="J3869" s="241" cm="1">
        <f t="array" ref="J3869">SUMPRODUCT(--(K3869:N3869&lt;&gt;"")) + IF(TRIM(O3869)="",0,LEN(O3869)-LEN(SUBSTITUTE(O3869,",",""))+1)</f>
        <v>0</v>
      </c>
      <c r="K3869" s="242" t="str">
        <f>IF(AND(G3869&lt;&gt;0,G3869&lt;&gt;""),IF(B3869="","",IF(ISNUMBER(MATCH(B3869,'Look Up Values'!$B$2:$B$500,0)),"","Dest. error")),"")</f>
        <v/>
      </c>
      <c r="L3869" s="242" t="str">
        <f>IF(AND(G3869&lt;&gt;0,G3869&lt;&gt;""),IF(C3869="","",IF(AND(ISNUMBER(--LEFT(C3869,FIND(" ",C3869&amp;" ")-1)),OR(LEN(LEFT(C3869,FIND(" ",C3869&amp;" ")-1))=6,LEN(LEFT(C3869,FIND(" ",C3869&amp;" ")-1))=7),OR(ISNUMBER(MATCH(LEFT(C3869,FIND(" ",C3869&amp;" ")-1),'Look Up Values'!$G$2:$G$1000,0)),ISNUMBER(MATCH(LEFT(C3869,FIND(" ",C3869&amp;" ")-1),'Look Up Values'!$AE$2:$AE$2000,0)))),"","EWC error")),"")</f>
        <v/>
      </c>
      <c r="M3869" s="242" t="str" cm="1">
        <f t="array" ref="M3869">IF(AND(G3869&lt;&gt;0,G3869&lt;&gt;""),IF(E3869="","",IF(ISNUMBER(MATCH(SUBSTITUTE(E3869," ",""),SUBSTITUTE('Look Up Values'!$I$2:$I$10," ",""),0)),"","State error")),"")</f>
        <v/>
      </c>
      <c r="N3869" s="242" t="str" cm="1">
        <f t="array" ref="N3869">IF(AND(G3869&lt;&gt;0,G3869&lt;&gt;""),IF(F3869="","",IF(ISNUMBER(MATCH(SUBSTITUTE(F3869," ",""),SUBSTITUTE('Look Up Values'!$W$2:$W$30," ",""),0)),"","D&amp;R error")),"")</f>
        <v/>
      </c>
      <c r="O3869" s="256" t="str">
        <f t="shared" si="121"/>
        <v/>
      </c>
    </row>
    <row r="3870" spans="1:15" ht="15.75">
      <c r="A3870" s="250">
        <v>3863</v>
      </c>
      <c r="B3870" s="208"/>
      <c r="C3870" s="49"/>
      <c r="D3870" s="50"/>
      <c r="E3870" s="50"/>
      <c r="F3870" s="50"/>
      <c r="G3870" s="209"/>
      <c r="H3870" s="48"/>
      <c r="I3870" s="457" t="str">
        <f t="shared" si="120"/>
        <v/>
      </c>
      <c r="J3870" s="241" cm="1">
        <f t="array" ref="J3870">SUMPRODUCT(--(K3870:N3870&lt;&gt;"")) + IF(TRIM(O3870)="",0,LEN(O3870)-LEN(SUBSTITUTE(O3870,",",""))+1)</f>
        <v>0</v>
      </c>
      <c r="K3870" s="242" t="str">
        <f>IF(AND(G3870&lt;&gt;0,G3870&lt;&gt;""),IF(B3870="","",IF(ISNUMBER(MATCH(B3870,'Look Up Values'!$B$2:$B$500,0)),"","Dest. error")),"")</f>
        <v/>
      </c>
      <c r="L3870" s="242" t="str">
        <f>IF(AND(G3870&lt;&gt;0,G3870&lt;&gt;""),IF(C3870="","",IF(AND(ISNUMBER(--LEFT(C3870,FIND(" ",C3870&amp;" ")-1)),OR(LEN(LEFT(C3870,FIND(" ",C3870&amp;" ")-1))=6,LEN(LEFT(C3870,FIND(" ",C3870&amp;" ")-1))=7),OR(ISNUMBER(MATCH(LEFT(C3870,FIND(" ",C3870&amp;" ")-1),'Look Up Values'!$G$2:$G$1000,0)),ISNUMBER(MATCH(LEFT(C3870,FIND(" ",C3870&amp;" ")-1),'Look Up Values'!$AE$2:$AE$2000,0)))),"","EWC error")),"")</f>
        <v/>
      </c>
      <c r="M3870" s="242" t="str" cm="1">
        <f t="array" ref="M3870">IF(AND(G3870&lt;&gt;0,G3870&lt;&gt;""),IF(E3870="","",IF(ISNUMBER(MATCH(SUBSTITUTE(E3870," ",""),SUBSTITUTE('Look Up Values'!$I$2:$I$10," ",""),0)),"","State error")),"")</f>
        <v/>
      </c>
      <c r="N3870" s="242" t="str" cm="1">
        <f t="array" ref="N3870">IF(AND(G3870&lt;&gt;0,G3870&lt;&gt;""),IF(F3870="","",IF(ISNUMBER(MATCH(SUBSTITUTE(F3870," ",""),SUBSTITUTE('Look Up Values'!$W$2:$W$30," ",""),0)),"","D&amp;R error")),"")</f>
        <v/>
      </c>
      <c r="O3870" s="256" t="str">
        <f t="shared" si="121"/>
        <v/>
      </c>
    </row>
    <row r="3871" spans="1:15" ht="15.75">
      <c r="A3871" s="250">
        <v>3864</v>
      </c>
      <c r="B3871" s="208"/>
      <c r="C3871" s="49"/>
      <c r="D3871" s="50"/>
      <c r="E3871" s="50"/>
      <c r="F3871" s="50"/>
      <c r="G3871" s="209"/>
      <c r="H3871" s="48"/>
      <c r="I3871" s="457" t="str">
        <f t="shared" si="120"/>
        <v/>
      </c>
      <c r="J3871" s="241" cm="1">
        <f t="array" ref="J3871">SUMPRODUCT(--(K3871:N3871&lt;&gt;"")) + IF(TRIM(O3871)="",0,LEN(O3871)-LEN(SUBSTITUTE(O3871,",",""))+1)</f>
        <v>0</v>
      </c>
      <c r="K3871" s="242" t="str">
        <f>IF(AND(G3871&lt;&gt;0,G3871&lt;&gt;""),IF(B3871="","",IF(ISNUMBER(MATCH(B3871,'Look Up Values'!$B$2:$B$500,0)),"","Dest. error")),"")</f>
        <v/>
      </c>
      <c r="L3871" s="242" t="str">
        <f>IF(AND(G3871&lt;&gt;0,G3871&lt;&gt;""),IF(C3871="","",IF(AND(ISNUMBER(--LEFT(C3871,FIND(" ",C3871&amp;" ")-1)),OR(LEN(LEFT(C3871,FIND(" ",C3871&amp;" ")-1))=6,LEN(LEFT(C3871,FIND(" ",C3871&amp;" ")-1))=7),OR(ISNUMBER(MATCH(LEFT(C3871,FIND(" ",C3871&amp;" ")-1),'Look Up Values'!$G$2:$G$1000,0)),ISNUMBER(MATCH(LEFT(C3871,FIND(" ",C3871&amp;" ")-1),'Look Up Values'!$AE$2:$AE$2000,0)))),"","EWC error")),"")</f>
        <v/>
      </c>
      <c r="M3871" s="242" t="str" cm="1">
        <f t="array" ref="M3871">IF(AND(G3871&lt;&gt;0,G3871&lt;&gt;""),IF(E3871="","",IF(ISNUMBER(MATCH(SUBSTITUTE(E3871," ",""),SUBSTITUTE('Look Up Values'!$I$2:$I$10," ",""),0)),"","State error")),"")</f>
        <v/>
      </c>
      <c r="N3871" s="242" t="str" cm="1">
        <f t="array" ref="N3871">IF(AND(G3871&lt;&gt;0,G3871&lt;&gt;""),IF(F3871="","",IF(ISNUMBER(MATCH(SUBSTITUTE(F3871," ",""),SUBSTITUTE('Look Up Values'!$W$2:$W$30," ",""),0)),"","D&amp;R error")),"")</f>
        <v/>
      </c>
      <c r="O3871" s="256" t="str">
        <f t="shared" si="121"/>
        <v/>
      </c>
    </row>
    <row r="3872" spans="1:15" ht="15.75">
      <c r="A3872" s="250">
        <v>3865</v>
      </c>
      <c r="B3872" s="208"/>
      <c r="C3872" s="49"/>
      <c r="D3872" s="50"/>
      <c r="E3872" s="50"/>
      <c r="F3872" s="50"/>
      <c r="G3872" s="209"/>
      <c r="H3872" s="48"/>
      <c r="I3872" s="457" t="str">
        <f t="shared" si="120"/>
        <v/>
      </c>
      <c r="J3872" s="241" cm="1">
        <f t="array" ref="J3872">SUMPRODUCT(--(K3872:N3872&lt;&gt;"")) + IF(TRIM(O3872)="",0,LEN(O3872)-LEN(SUBSTITUTE(O3872,",",""))+1)</f>
        <v>0</v>
      </c>
      <c r="K3872" s="242" t="str">
        <f>IF(AND(G3872&lt;&gt;0,G3872&lt;&gt;""),IF(B3872="","",IF(ISNUMBER(MATCH(B3872,'Look Up Values'!$B$2:$B$500,0)),"","Dest. error")),"")</f>
        <v/>
      </c>
      <c r="L3872" s="242" t="str">
        <f>IF(AND(G3872&lt;&gt;0,G3872&lt;&gt;""),IF(C3872="","",IF(AND(ISNUMBER(--LEFT(C3872,FIND(" ",C3872&amp;" ")-1)),OR(LEN(LEFT(C3872,FIND(" ",C3872&amp;" ")-1))=6,LEN(LEFT(C3872,FIND(" ",C3872&amp;" ")-1))=7),OR(ISNUMBER(MATCH(LEFT(C3872,FIND(" ",C3872&amp;" ")-1),'Look Up Values'!$G$2:$G$1000,0)),ISNUMBER(MATCH(LEFT(C3872,FIND(" ",C3872&amp;" ")-1),'Look Up Values'!$AE$2:$AE$2000,0)))),"","EWC error")),"")</f>
        <v/>
      </c>
      <c r="M3872" s="242" t="str" cm="1">
        <f t="array" ref="M3872">IF(AND(G3872&lt;&gt;0,G3872&lt;&gt;""),IF(E3872="","",IF(ISNUMBER(MATCH(SUBSTITUTE(E3872," ",""),SUBSTITUTE('Look Up Values'!$I$2:$I$10," ",""),0)),"","State error")),"")</f>
        <v/>
      </c>
      <c r="N3872" s="242" t="str" cm="1">
        <f t="array" ref="N3872">IF(AND(G3872&lt;&gt;0,G3872&lt;&gt;""),IF(F3872="","",IF(ISNUMBER(MATCH(SUBSTITUTE(F3872," ",""),SUBSTITUTE('Look Up Values'!$W$2:$W$30," ",""),0)),"","D&amp;R error")),"")</f>
        <v/>
      </c>
      <c r="O3872" s="256" t="str">
        <f t="shared" si="121"/>
        <v/>
      </c>
    </row>
    <row r="3873" spans="1:15" ht="15.75">
      <c r="A3873" s="250">
        <v>3866</v>
      </c>
      <c r="B3873" s="208"/>
      <c r="C3873" s="49"/>
      <c r="D3873" s="50"/>
      <c r="E3873" s="50"/>
      <c r="F3873" s="50"/>
      <c r="G3873" s="209"/>
      <c r="H3873" s="48"/>
      <c r="I3873" s="457" t="str">
        <f t="shared" si="120"/>
        <v/>
      </c>
      <c r="J3873" s="241" cm="1">
        <f t="array" ref="J3873">SUMPRODUCT(--(K3873:N3873&lt;&gt;"")) + IF(TRIM(O3873)="",0,LEN(O3873)-LEN(SUBSTITUTE(O3873,",",""))+1)</f>
        <v>0</v>
      </c>
      <c r="K3873" s="242" t="str">
        <f>IF(AND(G3873&lt;&gt;0,G3873&lt;&gt;""),IF(B3873="","",IF(ISNUMBER(MATCH(B3873,'Look Up Values'!$B$2:$B$500,0)),"","Dest. error")),"")</f>
        <v/>
      </c>
      <c r="L3873" s="242" t="str">
        <f>IF(AND(G3873&lt;&gt;0,G3873&lt;&gt;""),IF(C3873="","",IF(AND(ISNUMBER(--LEFT(C3873,FIND(" ",C3873&amp;" ")-1)),OR(LEN(LEFT(C3873,FIND(" ",C3873&amp;" ")-1))=6,LEN(LEFT(C3873,FIND(" ",C3873&amp;" ")-1))=7),OR(ISNUMBER(MATCH(LEFT(C3873,FIND(" ",C3873&amp;" ")-1),'Look Up Values'!$G$2:$G$1000,0)),ISNUMBER(MATCH(LEFT(C3873,FIND(" ",C3873&amp;" ")-1),'Look Up Values'!$AE$2:$AE$2000,0)))),"","EWC error")),"")</f>
        <v/>
      </c>
      <c r="M3873" s="242" t="str" cm="1">
        <f t="array" ref="M3873">IF(AND(G3873&lt;&gt;0,G3873&lt;&gt;""),IF(E3873="","",IF(ISNUMBER(MATCH(SUBSTITUTE(E3873," ",""),SUBSTITUTE('Look Up Values'!$I$2:$I$10," ",""),0)),"","State error")),"")</f>
        <v/>
      </c>
      <c r="N3873" s="242" t="str" cm="1">
        <f t="array" ref="N3873">IF(AND(G3873&lt;&gt;0,G3873&lt;&gt;""),IF(F3873="","",IF(ISNUMBER(MATCH(SUBSTITUTE(F3873," ",""),SUBSTITUTE('Look Up Values'!$W$2:$W$30," ",""),0)),"","D&amp;R error")),"")</f>
        <v/>
      </c>
      <c r="O3873" s="256" t="str">
        <f t="shared" si="121"/>
        <v/>
      </c>
    </row>
    <row r="3874" spans="1:15" ht="15.75">
      <c r="A3874" s="250">
        <v>3867</v>
      </c>
      <c r="B3874" s="208"/>
      <c r="C3874" s="49"/>
      <c r="D3874" s="50"/>
      <c r="E3874" s="50"/>
      <c r="F3874" s="50"/>
      <c r="G3874" s="209"/>
      <c r="H3874" s="48"/>
      <c r="I3874" s="457" t="str">
        <f t="shared" si="120"/>
        <v/>
      </c>
      <c r="J3874" s="241" cm="1">
        <f t="array" ref="J3874">SUMPRODUCT(--(K3874:N3874&lt;&gt;"")) + IF(TRIM(O3874)="",0,LEN(O3874)-LEN(SUBSTITUTE(O3874,",",""))+1)</f>
        <v>0</v>
      </c>
      <c r="K3874" s="242" t="str">
        <f>IF(AND(G3874&lt;&gt;0,G3874&lt;&gt;""),IF(B3874="","",IF(ISNUMBER(MATCH(B3874,'Look Up Values'!$B$2:$B$500,0)),"","Dest. error")),"")</f>
        <v/>
      </c>
      <c r="L3874" s="242" t="str">
        <f>IF(AND(G3874&lt;&gt;0,G3874&lt;&gt;""),IF(C3874="","",IF(AND(ISNUMBER(--LEFT(C3874,FIND(" ",C3874&amp;" ")-1)),OR(LEN(LEFT(C3874,FIND(" ",C3874&amp;" ")-1))=6,LEN(LEFT(C3874,FIND(" ",C3874&amp;" ")-1))=7),OR(ISNUMBER(MATCH(LEFT(C3874,FIND(" ",C3874&amp;" ")-1),'Look Up Values'!$G$2:$G$1000,0)),ISNUMBER(MATCH(LEFT(C3874,FIND(" ",C3874&amp;" ")-1),'Look Up Values'!$AE$2:$AE$2000,0)))),"","EWC error")),"")</f>
        <v/>
      </c>
      <c r="M3874" s="242" t="str" cm="1">
        <f t="array" ref="M3874">IF(AND(G3874&lt;&gt;0,G3874&lt;&gt;""),IF(E3874="","",IF(ISNUMBER(MATCH(SUBSTITUTE(E3874," ",""),SUBSTITUTE('Look Up Values'!$I$2:$I$10," ",""),0)),"","State error")),"")</f>
        <v/>
      </c>
      <c r="N3874" s="242" t="str" cm="1">
        <f t="array" ref="N3874">IF(AND(G3874&lt;&gt;0,G3874&lt;&gt;""),IF(F3874="","",IF(ISNUMBER(MATCH(SUBSTITUTE(F3874," ",""),SUBSTITUTE('Look Up Values'!$W$2:$W$30," ",""),0)),"","D&amp;R error")),"")</f>
        <v/>
      </c>
      <c r="O3874" s="256" t="str">
        <f t="shared" si="121"/>
        <v/>
      </c>
    </row>
    <row r="3875" spans="1:15" ht="15.75">
      <c r="A3875" s="250">
        <v>3868</v>
      </c>
      <c r="B3875" s="208"/>
      <c r="C3875" s="49"/>
      <c r="D3875" s="50"/>
      <c r="E3875" s="50"/>
      <c r="F3875" s="50"/>
      <c r="G3875" s="209"/>
      <c r="H3875" s="48"/>
      <c r="I3875" s="457" t="str">
        <f t="shared" si="120"/>
        <v/>
      </c>
      <c r="J3875" s="241" cm="1">
        <f t="array" ref="J3875">SUMPRODUCT(--(K3875:N3875&lt;&gt;"")) + IF(TRIM(O3875)="",0,LEN(O3875)-LEN(SUBSTITUTE(O3875,",",""))+1)</f>
        <v>0</v>
      </c>
      <c r="K3875" s="242" t="str">
        <f>IF(AND(G3875&lt;&gt;0,G3875&lt;&gt;""),IF(B3875="","",IF(ISNUMBER(MATCH(B3875,'Look Up Values'!$B$2:$B$500,0)),"","Dest. error")),"")</f>
        <v/>
      </c>
      <c r="L3875" s="242" t="str">
        <f>IF(AND(G3875&lt;&gt;0,G3875&lt;&gt;""),IF(C3875="","",IF(AND(ISNUMBER(--LEFT(C3875,FIND(" ",C3875&amp;" ")-1)),OR(LEN(LEFT(C3875,FIND(" ",C3875&amp;" ")-1))=6,LEN(LEFT(C3875,FIND(" ",C3875&amp;" ")-1))=7),OR(ISNUMBER(MATCH(LEFT(C3875,FIND(" ",C3875&amp;" ")-1),'Look Up Values'!$G$2:$G$1000,0)),ISNUMBER(MATCH(LEFT(C3875,FIND(" ",C3875&amp;" ")-1),'Look Up Values'!$AE$2:$AE$2000,0)))),"","EWC error")),"")</f>
        <v/>
      </c>
      <c r="M3875" s="242" t="str" cm="1">
        <f t="array" ref="M3875">IF(AND(G3875&lt;&gt;0,G3875&lt;&gt;""),IF(E3875="","",IF(ISNUMBER(MATCH(SUBSTITUTE(E3875," ",""),SUBSTITUTE('Look Up Values'!$I$2:$I$10," ",""),0)),"","State error")),"")</f>
        <v/>
      </c>
      <c r="N3875" s="242" t="str" cm="1">
        <f t="array" ref="N3875">IF(AND(G3875&lt;&gt;0,G3875&lt;&gt;""),IF(F3875="","",IF(ISNUMBER(MATCH(SUBSTITUTE(F3875," ",""),SUBSTITUTE('Look Up Values'!$W$2:$W$30," ",""),0)),"","D&amp;R error")),"")</f>
        <v/>
      </c>
      <c r="O3875" s="256" t="str">
        <f t="shared" si="121"/>
        <v/>
      </c>
    </row>
    <row r="3876" spans="1:15" ht="15.75">
      <c r="A3876" s="250">
        <v>3869</v>
      </c>
      <c r="B3876" s="208"/>
      <c r="C3876" s="49"/>
      <c r="D3876" s="50"/>
      <c r="E3876" s="50"/>
      <c r="F3876" s="50"/>
      <c r="G3876" s="209"/>
      <c r="H3876" s="48"/>
      <c r="I3876" s="457" t="str">
        <f t="shared" si="120"/>
        <v/>
      </c>
      <c r="J3876" s="241" cm="1">
        <f t="array" ref="J3876">SUMPRODUCT(--(K3876:N3876&lt;&gt;"")) + IF(TRIM(O3876)="",0,LEN(O3876)-LEN(SUBSTITUTE(O3876,",",""))+1)</f>
        <v>0</v>
      </c>
      <c r="K3876" s="242" t="str">
        <f>IF(AND(G3876&lt;&gt;0,G3876&lt;&gt;""),IF(B3876="","",IF(ISNUMBER(MATCH(B3876,'Look Up Values'!$B$2:$B$500,0)),"","Dest. error")),"")</f>
        <v/>
      </c>
      <c r="L3876" s="242" t="str">
        <f>IF(AND(G3876&lt;&gt;0,G3876&lt;&gt;""),IF(C3876="","",IF(AND(ISNUMBER(--LEFT(C3876,FIND(" ",C3876&amp;" ")-1)),OR(LEN(LEFT(C3876,FIND(" ",C3876&amp;" ")-1))=6,LEN(LEFT(C3876,FIND(" ",C3876&amp;" ")-1))=7),OR(ISNUMBER(MATCH(LEFT(C3876,FIND(" ",C3876&amp;" ")-1),'Look Up Values'!$G$2:$G$1000,0)),ISNUMBER(MATCH(LEFT(C3876,FIND(" ",C3876&amp;" ")-1),'Look Up Values'!$AE$2:$AE$2000,0)))),"","EWC error")),"")</f>
        <v/>
      </c>
      <c r="M3876" s="242" t="str" cm="1">
        <f t="array" ref="M3876">IF(AND(G3876&lt;&gt;0,G3876&lt;&gt;""),IF(E3876="","",IF(ISNUMBER(MATCH(SUBSTITUTE(E3876," ",""),SUBSTITUTE('Look Up Values'!$I$2:$I$10," ",""),0)),"","State error")),"")</f>
        <v/>
      </c>
      <c r="N3876" s="242" t="str" cm="1">
        <f t="array" ref="N3876">IF(AND(G3876&lt;&gt;0,G3876&lt;&gt;""),IF(F3876="","",IF(ISNUMBER(MATCH(SUBSTITUTE(F3876," ",""),SUBSTITUTE('Look Up Values'!$W$2:$W$30," ",""),0)),"","D&amp;R error")),"")</f>
        <v/>
      </c>
      <c r="O3876" s="256" t="str">
        <f t="shared" si="121"/>
        <v/>
      </c>
    </row>
    <row r="3877" spans="1:15" ht="15.75">
      <c r="A3877" s="250">
        <v>3870</v>
      </c>
      <c r="B3877" s="208"/>
      <c r="C3877" s="49"/>
      <c r="D3877" s="50"/>
      <c r="E3877" s="50"/>
      <c r="F3877" s="50"/>
      <c r="G3877" s="209"/>
      <c r="H3877" s="48"/>
      <c r="I3877" s="457" t="str">
        <f t="shared" si="120"/>
        <v/>
      </c>
      <c r="J3877" s="241" cm="1">
        <f t="array" ref="J3877">SUMPRODUCT(--(K3877:N3877&lt;&gt;"")) + IF(TRIM(O3877)="",0,LEN(O3877)-LEN(SUBSTITUTE(O3877,",",""))+1)</f>
        <v>0</v>
      </c>
      <c r="K3877" s="242" t="str">
        <f>IF(AND(G3877&lt;&gt;0,G3877&lt;&gt;""),IF(B3877="","",IF(ISNUMBER(MATCH(B3877,'Look Up Values'!$B$2:$B$500,0)),"","Dest. error")),"")</f>
        <v/>
      </c>
      <c r="L3877" s="242" t="str">
        <f>IF(AND(G3877&lt;&gt;0,G3877&lt;&gt;""),IF(C3877="","",IF(AND(ISNUMBER(--LEFT(C3877,FIND(" ",C3877&amp;" ")-1)),OR(LEN(LEFT(C3877,FIND(" ",C3877&amp;" ")-1))=6,LEN(LEFT(C3877,FIND(" ",C3877&amp;" ")-1))=7),OR(ISNUMBER(MATCH(LEFT(C3877,FIND(" ",C3877&amp;" ")-1),'Look Up Values'!$G$2:$G$1000,0)),ISNUMBER(MATCH(LEFT(C3877,FIND(" ",C3877&amp;" ")-1),'Look Up Values'!$AE$2:$AE$2000,0)))),"","EWC error")),"")</f>
        <v/>
      </c>
      <c r="M3877" s="242" t="str" cm="1">
        <f t="array" ref="M3877">IF(AND(G3877&lt;&gt;0,G3877&lt;&gt;""),IF(E3877="","",IF(ISNUMBER(MATCH(SUBSTITUTE(E3877," ",""),SUBSTITUTE('Look Up Values'!$I$2:$I$10," ",""),0)),"","State error")),"")</f>
        <v/>
      </c>
      <c r="N3877" s="242" t="str" cm="1">
        <f t="array" ref="N3877">IF(AND(G3877&lt;&gt;0,G3877&lt;&gt;""),IF(F3877="","",IF(ISNUMBER(MATCH(SUBSTITUTE(F3877," ",""),SUBSTITUTE('Look Up Values'!$W$2:$W$30," ",""),0)),"","D&amp;R error")),"")</f>
        <v/>
      </c>
      <c r="O3877" s="256" t="str">
        <f t="shared" si="121"/>
        <v/>
      </c>
    </row>
    <row r="3878" spans="1:15" ht="15.75">
      <c r="A3878" s="250">
        <v>3871</v>
      </c>
      <c r="B3878" s="208"/>
      <c r="C3878" s="49"/>
      <c r="D3878" s="50"/>
      <c r="E3878" s="50"/>
      <c r="F3878" s="50"/>
      <c r="G3878" s="209"/>
      <c r="H3878" s="48"/>
      <c r="I3878" s="457" t="str">
        <f t="shared" si="120"/>
        <v/>
      </c>
      <c r="J3878" s="241" cm="1">
        <f t="array" ref="J3878">SUMPRODUCT(--(K3878:N3878&lt;&gt;"")) + IF(TRIM(O3878)="",0,LEN(O3878)-LEN(SUBSTITUTE(O3878,",",""))+1)</f>
        <v>0</v>
      </c>
      <c r="K3878" s="242" t="str">
        <f>IF(AND(G3878&lt;&gt;0,G3878&lt;&gt;""),IF(B3878="","",IF(ISNUMBER(MATCH(B3878,'Look Up Values'!$B$2:$B$500,0)),"","Dest. error")),"")</f>
        <v/>
      </c>
      <c r="L3878" s="242" t="str">
        <f>IF(AND(G3878&lt;&gt;0,G3878&lt;&gt;""),IF(C3878="","",IF(AND(ISNUMBER(--LEFT(C3878,FIND(" ",C3878&amp;" ")-1)),OR(LEN(LEFT(C3878,FIND(" ",C3878&amp;" ")-1))=6,LEN(LEFT(C3878,FIND(" ",C3878&amp;" ")-1))=7),OR(ISNUMBER(MATCH(LEFT(C3878,FIND(" ",C3878&amp;" ")-1),'Look Up Values'!$G$2:$G$1000,0)),ISNUMBER(MATCH(LEFT(C3878,FIND(" ",C3878&amp;" ")-1),'Look Up Values'!$AE$2:$AE$2000,0)))),"","EWC error")),"")</f>
        <v/>
      </c>
      <c r="M3878" s="242" t="str" cm="1">
        <f t="array" ref="M3878">IF(AND(G3878&lt;&gt;0,G3878&lt;&gt;""),IF(E3878="","",IF(ISNUMBER(MATCH(SUBSTITUTE(E3878," ",""),SUBSTITUTE('Look Up Values'!$I$2:$I$10," ",""),0)),"","State error")),"")</f>
        <v/>
      </c>
      <c r="N3878" s="242" t="str" cm="1">
        <f t="array" ref="N3878">IF(AND(G3878&lt;&gt;0,G3878&lt;&gt;""),IF(F3878="","",IF(ISNUMBER(MATCH(SUBSTITUTE(F3878," ",""),SUBSTITUTE('Look Up Values'!$W$2:$W$30," ",""),0)),"","D&amp;R error")),"")</f>
        <v/>
      </c>
      <c r="O3878" s="256" t="str">
        <f t="shared" si="121"/>
        <v/>
      </c>
    </row>
    <row r="3879" spans="1:15" ht="15.75">
      <c r="A3879" s="250">
        <v>3872</v>
      </c>
      <c r="B3879" s="208"/>
      <c r="C3879" s="49"/>
      <c r="D3879" s="50"/>
      <c r="E3879" s="50"/>
      <c r="F3879" s="50"/>
      <c r="G3879" s="209"/>
      <c r="H3879" s="48"/>
      <c r="I3879" s="457" t="str">
        <f t="shared" si="120"/>
        <v/>
      </c>
      <c r="J3879" s="241" cm="1">
        <f t="array" ref="J3879">SUMPRODUCT(--(K3879:N3879&lt;&gt;"")) + IF(TRIM(O3879)="",0,LEN(O3879)-LEN(SUBSTITUTE(O3879,",",""))+1)</f>
        <v>0</v>
      </c>
      <c r="K3879" s="242" t="str">
        <f>IF(AND(G3879&lt;&gt;0,G3879&lt;&gt;""),IF(B3879="","",IF(ISNUMBER(MATCH(B3879,'Look Up Values'!$B$2:$B$500,0)),"","Dest. error")),"")</f>
        <v/>
      </c>
      <c r="L3879" s="242" t="str">
        <f>IF(AND(G3879&lt;&gt;0,G3879&lt;&gt;""),IF(C3879="","",IF(AND(ISNUMBER(--LEFT(C3879,FIND(" ",C3879&amp;" ")-1)),OR(LEN(LEFT(C3879,FIND(" ",C3879&amp;" ")-1))=6,LEN(LEFT(C3879,FIND(" ",C3879&amp;" ")-1))=7),OR(ISNUMBER(MATCH(LEFT(C3879,FIND(" ",C3879&amp;" ")-1),'Look Up Values'!$G$2:$G$1000,0)),ISNUMBER(MATCH(LEFT(C3879,FIND(" ",C3879&amp;" ")-1),'Look Up Values'!$AE$2:$AE$2000,0)))),"","EWC error")),"")</f>
        <v/>
      </c>
      <c r="M3879" s="242" t="str" cm="1">
        <f t="array" ref="M3879">IF(AND(G3879&lt;&gt;0,G3879&lt;&gt;""),IF(E3879="","",IF(ISNUMBER(MATCH(SUBSTITUTE(E3879," ",""),SUBSTITUTE('Look Up Values'!$I$2:$I$10," ",""),0)),"","State error")),"")</f>
        <v/>
      </c>
      <c r="N3879" s="242" t="str" cm="1">
        <f t="array" ref="N3879">IF(AND(G3879&lt;&gt;0,G3879&lt;&gt;""),IF(F3879="","",IF(ISNUMBER(MATCH(SUBSTITUTE(F3879," ",""),SUBSTITUTE('Look Up Values'!$W$2:$W$30," ",""),0)),"","D&amp;R error")),"")</f>
        <v/>
      </c>
      <c r="O3879" s="256" t="str">
        <f t="shared" si="121"/>
        <v/>
      </c>
    </row>
    <row r="3880" spans="1:15" ht="15.75">
      <c r="A3880" s="250">
        <v>3873</v>
      </c>
      <c r="B3880" s="208"/>
      <c r="C3880" s="49"/>
      <c r="D3880" s="50"/>
      <c r="E3880" s="50"/>
      <c r="F3880" s="50"/>
      <c r="G3880" s="209"/>
      <c r="H3880" s="48"/>
      <c r="I3880" s="457" t="str">
        <f t="shared" si="120"/>
        <v/>
      </c>
      <c r="J3880" s="241" cm="1">
        <f t="array" ref="J3880">SUMPRODUCT(--(K3880:N3880&lt;&gt;"")) + IF(TRIM(O3880)="",0,LEN(O3880)-LEN(SUBSTITUTE(O3880,",",""))+1)</f>
        <v>0</v>
      </c>
      <c r="K3880" s="242" t="str">
        <f>IF(AND(G3880&lt;&gt;0,G3880&lt;&gt;""),IF(B3880="","",IF(ISNUMBER(MATCH(B3880,'Look Up Values'!$B$2:$B$500,0)),"","Dest. error")),"")</f>
        <v/>
      </c>
      <c r="L3880" s="242" t="str">
        <f>IF(AND(G3880&lt;&gt;0,G3880&lt;&gt;""),IF(C3880="","",IF(AND(ISNUMBER(--LEFT(C3880,FIND(" ",C3880&amp;" ")-1)),OR(LEN(LEFT(C3880,FIND(" ",C3880&amp;" ")-1))=6,LEN(LEFT(C3880,FIND(" ",C3880&amp;" ")-1))=7),OR(ISNUMBER(MATCH(LEFT(C3880,FIND(" ",C3880&amp;" ")-1),'Look Up Values'!$G$2:$G$1000,0)),ISNUMBER(MATCH(LEFT(C3880,FIND(" ",C3880&amp;" ")-1),'Look Up Values'!$AE$2:$AE$2000,0)))),"","EWC error")),"")</f>
        <v/>
      </c>
      <c r="M3880" s="242" t="str" cm="1">
        <f t="array" ref="M3880">IF(AND(G3880&lt;&gt;0,G3880&lt;&gt;""),IF(E3880="","",IF(ISNUMBER(MATCH(SUBSTITUTE(E3880," ",""),SUBSTITUTE('Look Up Values'!$I$2:$I$10," ",""),0)),"","State error")),"")</f>
        <v/>
      </c>
      <c r="N3880" s="242" t="str" cm="1">
        <f t="array" ref="N3880">IF(AND(G3880&lt;&gt;0,G3880&lt;&gt;""),IF(F3880="","",IF(ISNUMBER(MATCH(SUBSTITUTE(F3880," ",""),SUBSTITUTE('Look Up Values'!$W$2:$W$30," ",""),0)),"","D&amp;R error")),"")</f>
        <v/>
      </c>
      <c r="O3880" s="256" t="str">
        <f t="shared" si="121"/>
        <v/>
      </c>
    </row>
    <row r="3881" spans="1:15" ht="15.75">
      <c r="A3881" s="250">
        <v>3874</v>
      </c>
      <c r="B3881" s="208"/>
      <c r="C3881" s="49"/>
      <c r="D3881" s="50"/>
      <c r="E3881" s="50"/>
      <c r="F3881" s="50"/>
      <c r="G3881" s="209"/>
      <c r="H3881" s="48"/>
      <c r="I3881" s="457" t="str">
        <f t="shared" si="120"/>
        <v/>
      </c>
      <c r="J3881" s="241" cm="1">
        <f t="array" ref="J3881">SUMPRODUCT(--(K3881:N3881&lt;&gt;"")) + IF(TRIM(O3881)="",0,LEN(O3881)-LEN(SUBSTITUTE(O3881,",",""))+1)</f>
        <v>0</v>
      </c>
      <c r="K3881" s="242" t="str">
        <f>IF(AND(G3881&lt;&gt;0,G3881&lt;&gt;""),IF(B3881="","",IF(ISNUMBER(MATCH(B3881,'Look Up Values'!$B$2:$B$500,0)),"","Dest. error")),"")</f>
        <v/>
      </c>
      <c r="L3881" s="242" t="str">
        <f>IF(AND(G3881&lt;&gt;0,G3881&lt;&gt;""),IF(C3881="","",IF(AND(ISNUMBER(--LEFT(C3881,FIND(" ",C3881&amp;" ")-1)),OR(LEN(LEFT(C3881,FIND(" ",C3881&amp;" ")-1))=6,LEN(LEFT(C3881,FIND(" ",C3881&amp;" ")-1))=7),OR(ISNUMBER(MATCH(LEFT(C3881,FIND(" ",C3881&amp;" ")-1),'Look Up Values'!$G$2:$G$1000,0)),ISNUMBER(MATCH(LEFT(C3881,FIND(" ",C3881&amp;" ")-1),'Look Up Values'!$AE$2:$AE$2000,0)))),"","EWC error")),"")</f>
        <v/>
      </c>
      <c r="M3881" s="242" t="str" cm="1">
        <f t="array" ref="M3881">IF(AND(G3881&lt;&gt;0,G3881&lt;&gt;""),IF(E3881="","",IF(ISNUMBER(MATCH(SUBSTITUTE(E3881," ",""),SUBSTITUTE('Look Up Values'!$I$2:$I$10," ",""),0)),"","State error")),"")</f>
        <v/>
      </c>
      <c r="N3881" s="242" t="str" cm="1">
        <f t="array" ref="N3881">IF(AND(G3881&lt;&gt;0,G3881&lt;&gt;""),IF(F3881="","",IF(ISNUMBER(MATCH(SUBSTITUTE(F3881," ",""),SUBSTITUTE('Look Up Values'!$W$2:$W$30," ",""),0)),"","D&amp;R error")),"")</f>
        <v/>
      </c>
      <c r="O3881" s="256" t="str">
        <f t="shared" si="121"/>
        <v/>
      </c>
    </row>
    <row r="3882" spans="1:15" ht="15.75">
      <c r="A3882" s="250">
        <v>3875</v>
      </c>
      <c r="B3882" s="208"/>
      <c r="C3882" s="49"/>
      <c r="D3882" s="50"/>
      <c r="E3882" s="50"/>
      <c r="F3882" s="50"/>
      <c r="G3882" s="209"/>
      <c r="H3882" s="48"/>
      <c r="I3882" s="457" t="str">
        <f t="shared" si="120"/>
        <v/>
      </c>
      <c r="J3882" s="241" cm="1">
        <f t="array" ref="J3882">SUMPRODUCT(--(K3882:N3882&lt;&gt;"")) + IF(TRIM(O3882)="",0,LEN(O3882)-LEN(SUBSTITUTE(O3882,",",""))+1)</f>
        <v>0</v>
      </c>
      <c r="K3882" s="242" t="str">
        <f>IF(AND(G3882&lt;&gt;0,G3882&lt;&gt;""),IF(B3882="","",IF(ISNUMBER(MATCH(B3882,'Look Up Values'!$B$2:$B$500,0)),"","Dest. error")),"")</f>
        <v/>
      </c>
      <c r="L3882" s="242" t="str">
        <f>IF(AND(G3882&lt;&gt;0,G3882&lt;&gt;""),IF(C3882="","",IF(AND(ISNUMBER(--LEFT(C3882,FIND(" ",C3882&amp;" ")-1)),OR(LEN(LEFT(C3882,FIND(" ",C3882&amp;" ")-1))=6,LEN(LEFT(C3882,FIND(" ",C3882&amp;" ")-1))=7),OR(ISNUMBER(MATCH(LEFT(C3882,FIND(" ",C3882&amp;" ")-1),'Look Up Values'!$G$2:$G$1000,0)),ISNUMBER(MATCH(LEFT(C3882,FIND(" ",C3882&amp;" ")-1),'Look Up Values'!$AE$2:$AE$2000,0)))),"","EWC error")),"")</f>
        <v/>
      </c>
      <c r="M3882" s="242" t="str" cm="1">
        <f t="array" ref="M3882">IF(AND(G3882&lt;&gt;0,G3882&lt;&gt;""),IF(E3882="","",IF(ISNUMBER(MATCH(SUBSTITUTE(E3882," ",""),SUBSTITUTE('Look Up Values'!$I$2:$I$10," ",""),0)),"","State error")),"")</f>
        <v/>
      </c>
      <c r="N3882" s="242" t="str" cm="1">
        <f t="array" ref="N3882">IF(AND(G3882&lt;&gt;0,G3882&lt;&gt;""),IF(F3882="","",IF(ISNUMBER(MATCH(SUBSTITUTE(F3882," ",""),SUBSTITUTE('Look Up Values'!$W$2:$W$30," ",""),0)),"","D&amp;R error")),"")</f>
        <v/>
      </c>
      <c r="O3882" s="256" t="str">
        <f t="shared" si="121"/>
        <v/>
      </c>
    </row>
    <row r="3883" spans="1:15" ht="15.75">
      <c r="A3883" s="250">
        <v>3876</v>
      </c>
      <c r="B3883" s="208"/>
      <c r="C3883" s="49"/>
      <c r="D3883" s="50"/>
      <c r="E3883" s="50"/>
      <c r="F3883" s="50"/>
      <c r="G3883" s="209"/>
      <c r="H3883" s="48"/>
      <c r="I3883" s="457" t="str">
        <f t="shared" si="120"/>
        <v/>
      </c>
      <c r="J3883" s="241" cm="1">
        <f t="array" ref="J3883">SUMPRODUCT(--(K3883:N3883&lt;&gt;"")) + IF(TRIM(O3883)="",0,LEN(O3883)-LEN(SUBSTITUTE(O3883,",",""))+1)</f>
        <v>0</v>
      </c>
      <c r="K3883" s="242" t="str">
        <f>IF(AND(G3883&lt;&gt;0,G3883&lt;&gt;""),IF(B3883="","",IF(ISNUMBER(MATCH(B3883,'Look Up Values'!$B$2:$B$500,0)),"","Dest. error")),"")</f>
        <v/>
      </c>
      <c r="L3883" s="242" t="str">
        <f>IF(AND(G3883&lt;&gt;0,G3883&lt;&gt;""),IF(C3883="","",IF(AND(ISNUMBER(--LEFT(C3883,FIND(" ",C3883&amp;" ")-1)),OR(LEN(LEFT(C3883,FIND(" ",C3883&amp;" ")-1))=6,LEN(LEFT(C3883,FIND(" ",C3883&amp;" ")-1))=7),OR(ISNUMBER(MATCH(LEFT(C3883,FIND(" ",C3883&amp;" ")-1),'Look Up Values'!$G$2:$G$1000,0)),ISNUMBER(MATCH(LEFT(C3883,FIND(" ",C3883&amp;" ")-1),'Look Up Values'!$AE$2:$AE$2000,0)))),"","EWC error")),"")</f>
        <v/>
      </c>
      <c r="M3883" s="242" t="str" cm="1">
        <f t="array" ref="M3883">IF(AND(G3883&lt;&gt;0,G3883&lt;&gt;""),IF(E3883="","",IF(ISNUMBER(MATCH(SUBSTITUTE(E3883," ",""),SUBSTITUTE('Look Up Values'!$I$2:$I$10," ",""),0)),"","State error")),"")</f>
        <v/>
      </c>
      <c r="N3883" s="242" t="str" cm="1">
        <f t="array" ref="N3883">IF(AND(G3883&lt;&gt;0,G3883&lt;&gt;""),IF(F3883="","",IF(ISNUMBER(MATCH(SUBSTITUTE(F3883," ",""),SUBSTITUTE('Look Up Values'!$W$2:$W$30," ",""),0)),"","D&amp;R error")),"")</f>
        <v/>
      </c>
      <c r="O3883" s="256" t="str">
        <f t="shared" si="121"/>
        <v/>
      </c>
    </row>
    <row r="3884" spans="1:15" ht="15.75">
      <c r="A3884" s="250">
        <v>3877</v>
      </c>
      <c r="B3884" s="208"/>
      <c r="C3884" s="49"/>
      <c r="D3884" s="50"/>
      <c r="E3884" s="50"/>
      <c r="F3884" s="50"/>
      <c r="G3884" s="209"/>
      <c r="H3884" s="48"/>
      <c r="I3884" s="457" t="str">
        <f t="shared" si="120"/>
        <v/>
      </c>
      <c r="J3884" s="241" cm="1">
        <f t="array" ref="J3884">SUMPRODUCT(--(K3884:N3884&lt;&gt;"")) + IF(TRIM(O3884)="",0,LEN(O3884)-LEN(SUBSTITUTE(O3884,",",""))+1)</f>
        <v>0</v>
      </c>
      <c r="K3884" s="242" t="str">
        <f>IF(AND(G3884&lt;&gt;0,G3884&lt;&gt;""),IF(B3884="","",IF(ISNUMBER(MATCH(B3884,'Look Up Values'!$B$2:$B$500,0)),"","Dest. error")),"")</f>
        <v/>
      </c>
      <c r="L3884" s="242" t="str">
        <f>IF(AND(G3884&lt;&gt;0,G3884&lt;&gt;""),IF(C3884="","",IF(AND(ISNUMBER(--LEFT(C3884,FIND(" ",C3884&amp;" ")-1)),OR(LEN(LEFT(C3884,FIND(" ",C3884&amp;" ")-1))=6,LEN(LEFT(C3884,FIND(" ",C3884&amp;" ")-1))=7),OR(ISNUMBER(MATCH(LEFT(C3884,FIND(" ",C3884&amp;" ")-1),'Look Up Values'!$G$2:$G$1000,0)),ISNUMBER(MATCH(LEFT(C3884,FIND(" ",C3884&amp;" ")-1),'Look Up Values'!$AE$2:$AE$2000,0)))),"","EWC error")),"")</f>
        <v/>
      </c>
      <c r="M3884" s="242" t="str" cm="1">
        <f t="array" ref="M3884">IF(AND(G3884&lt;&gt;0,G3884&lt;&gt;""),IF(E3884="","",IF(ISNUMBER(MATCH(SUBSTITUTE(E3884," ",""),SUBSTITUTE('Look Up Values'!$I$2:$I$10," ",""),0)),"","State error")),"")</f>
        <v/>
      </c>
      <c r="N3884" s="242" t="str" cm="1">
        <f t="array" ref="N3884">IF(AND(G3884&lt;&gt;0,G3884&lt;&gt;""),IF(F3884="","",IF(ISNUMBER(MATCH(SUBSTITUTE(F3884," ",""),SUBSTITUTE('Look Up Values'!$W$2:$W$30," ",""),0)),"","D&amp;R error")),"")</f>
        <v/>
      </c>
      <c r="O3884" s="256" t="str">
        <f t="shared" si="121"/>
        <v/>
      </c>
    </row>
    <row r="3885" spans="1:15" ht="15.75">
      <c r="A3885" s="250">
        <v>3878</v>
      </c>
      <c r="B3885" s="208"/>
      <c r="C3885" s="49"/>
      <c r="D3885" s="50"/>
      <c r="E3885" s="50"/>
      <c r="F3885" s="50"/>
      <c r="G3885" s="209"/>
      <c r="H3885" s="48"/>
      <c r="I3885" s="457" t="str">
        <f t="shared" si="120"/>
        <v/>
      </c>
      <c r="J3885" s="241" cm="1">
        <f t="array" ref="J3885">SUMPRODUCT(--(K3885:N3885&lt;&gt;"")) + IF(TRIM(O3885)="",0,LEN(O3885)-LEN(SUBSTITUTE(O3885,",",""))+1)</f>
        <v>0</v>
      </c>
      <c r="K3885" s="242" t="str">
        <f>IF(AND(G3885&lt;&gt;0,G3885&lt;&gt;""),IF(B3885="","",IF(ISNUMBER(MATCH(B3885,'Look Up Values'!$B$2:$B$500,0)),"","Dest. error")),"")</f>
        <v/>
      </c>
      <c r="L3885" s="242" t="str">
        <f>IF(AND(G3885&lt;&gt;0,G3885&lt;&gt;""),IF(C3885="","",IF(AND(ISNUMBER(--LEFT(C3885,FIND(" ",C3885&amp;" ")-1)),OR(LEN(LEFT(C3885,FIND(" ",C3885&amp;" ")-1))=6,LEN(LEFT(C3885,FIND(" ",C3885&amp;" ")-1))=7),OR(ISNUMBER(MATCH(LEFT(C3885,FIND(" ",C3885&amp;" ")-1),'Look Up Values'!$G$2:$G$1000,0)),ISNUMBER(MATCH(LEFT(C3885,FIND(" ",C3885&amp;" ")-1),'Look Up Values'!$AE$2:$AE$2000,0)))),"","EWC error")),"")</f>
        <v/>
      </c>
      <c r="M3885" s="242" t="str" cm="1">
        <f t="array" ref="M3885">IF(AND(G3885&lt;&gt;0,G3885&lt;&gt;""),IF(E3885="","",IF(ISNUMBER(MATCH(SUBSTITUTE(E3885," ",""),SUBSTITUTE('Look Up Values'!$I$2:$I$10," ",""),0)),"","State error")),"")</f>
        <v/>
      </c>
      <c r="N3885" s="242" t="str" cm="1">
        <f t="array" ref="N3885">IF(AND(G3885&lt;&gt;0,G3885&lt;&gt;""),IF(F3885="","",IF(ISNUMBER(MATCH(SUBSTITUTE(F3885," ",""),SUBSTITUTE('Look Up Values'!$W$2:$W$30," ",""),0)),"","D&amp;R error")),"")</f>
        <v/>
      </c>
      <c r="O3885" s="256" t="str">
        <f t="shared" si="121"/>
        <v/>
      </c>
    </row>
    <row r="3886" spans="1:15" ht="15.75">
      <c r="A3886" s="250">
        <v>3879</v>
      </c>
      <c r="B3886" s="208"/>
      <c r="C3886" s="49"/>
      <c r="D3886" s="50"/>
      <c r="E3886" s="50"/>
      <c r="F3886" s="50"/>
      <c r="G3886" s="209"/>
      <c r="H3886" s="48"/>
      <c r="I3886" s="457" t="str">
        <f t="shared" si="120"/>
        <v/>
      </c>
      <c r="J3886" s="241" cm="1">
        <f t="array" ref="J3886">SUMPRODUCT(--(K3886:N3886&lt;&gt;"")) + IF(TRIM(O3886)="",0,LEN(O3886)-LEN(SUBSTITUTE(O3886,",",""))+1)</f>
        <v>0</v>
      </c>
      <c r="K3886" s="242" t="str">
        <f>IF(AND(G3886&lt;&gt;0,G3886&lt;&gt;""),IF(B3886="","",IF(ISNUMBER(MATCH(B3886,'Look Up Values'!$B$2:$B$500,0)),"","Dest. error")),"")</f>
        <v/>
      </c>
      <c r="L3886" s="242" t="str">
        <f>IF(AND(G3886&lt;&gt;0,G3886&lt;&gt;""),IF(C3886="","",IF(AND(ISNUMBER(--LEFT(C3886,FIND(" ",C3886&amp;" ")-1)),OR(LEN(LEFT(C3886,FIND(" ",C3886&amp;" ")-1))=6,LEN(LEFT(C3886,FIND(" ",C3886&amp;" ")-1))=7),OR(ISNUMBER(MATCH(LEFT(C3886,FIND(" ",C3886&amp;" ")-1),'Look Up Values'!$G$2:$G$1000,0)),ISNUMBER(MATCH(LEFT(C3886,FIND(" ",C3886&amp;" ")-1),'Look Up Values'!$AE$2:$AE$2000,0)))),"","EWC error")),"")</f>
        <v/>
      </c>
      <c r="M3886" s="242" t="str" cm="1">
        <f t="array" ref="M3886">IF(AND(G3886&lt;&gt;0,G3886&lt;&gt;""),IF(E3886="","",IF(ISNUMBER(MATCH(SUBSTITUTE(E3886," ",""),SUBSTITUTE('Look Up Values'!$I$2:$I$10," ",""),0)),"","State error")),"")</f>
        <v/>
      </c>
      <c r="N3886" s="242" t="str" cm="1">
        <f t="array" ref="N3886">IF(AND(G3886&lt;&gt;0,G3886&lt;&gt;""),IF(F3886="","",IF(ISNUMBER(MATCH(SUBSTITUTE(F3886," ",""),SUBSTITUTE('Look Up Values'!$W$2:$W$30," ",""),0)),"","D&amp;R error")),"")</f>
        <v/>
      </c>
      <c r="O3886" s="256" t="str">
        <f t="shared" si="121"/>
        <v/>
      </c>
    </row>
    <row r="3887" spans="1:15" ht="15.75">
      <c r="A3887" s="250">
        <v>3880</v>
      </c>
      <c r="B3887" s="208"/>
      <c r="C3887" s="49"/>
      <c r="D3887" s="50"/>
      <c r="E3887" s="50"/>
      <c r="F3887" s="50"/>
      <c r="G3887" s="209"/>
      <c r="H3887" s="48"/>
      <c r="I3887" s="457" t="str">
        <f t="shared" si="120"/>
        <v/>
      </c>
      <c r="J3887" s="241" cm="1">
        <f t="array" ref="J3887">SUMPRODUCT(--(K3887:N3887&lt;&gt;"")) + IF(TRIM(O3887)="",0,LEN(O3887)-LEN(SUBSTITUTE(O3887,",",""))+1)</f>
        <v>0</v>
      </c>
      <c r="K3887" s="242" t="str">
        <f>IF(AND(G3887&lt;&gt;0,G3887&lt;&gt;""),IF(B3887="","",IF(ISNUMBER(MATCH(B3887,'Look Up Values'!$B$2:$B$500,0)),"","Dest. error")),"")</f>
        <v/>
      </c>
      <c r="L3887" s="242" t="str">
        <f>IF(AND(G3887&lt;&gt;0,G3887&lt;&gt;""),IF(C3887="","",IF(AND(ISNUMBER(--LEFT(C3887,FIND(" ",C3887&amp;" ")-1)),OR(LEN(LEFT(C3887,FIND(" ",C3887&amp;" ")-1))=6,LEN(LEFT(C3887,FIND(" ",C3887&amp;" ")-1))=7),OR(ISNUMBER(MATCH(LEFT(C3887,FIND(" ",C3887&amp;" ")-1),'Look Up Values'!$G$2:$G$1000,0)),ISNUMBER(MATCH(LEFT(C3887,FIND(" ",C3887&amp;" ")-1),'Look Up Values'!$AE$2:$AE$2000,0)))),"","EWC error")),"")</f>
        <v/>
      </c>
      <c r="M3887" s="242" t="str" cm="1">
        <f t="array" ref="M3887">IF(AND(G3887&lt;&gt;0,G3887&lt;&gt;""),IF(E3887="","",IF(ISNUMBER(MATCH(SUBSTITUTE(E3887," ",""),SUBSTITUTE('Look Up Values'!$I$2:$I$10," ",""),0)),"","State error")),"")</f>
        <v/>
      </c>
      <c r="N3887" s="242" t="str" cm="1">
        <f t="array" ref="N3887">IF(AND(G3887&lt;&gt;0,G3887&lt;&gt;""),IF(F3887="","",IF(ISNUMBER(MATCH(SUBSTITUTE(F3887," ",""),SUBSTITUTE('Look Up Values'!$W$2:$W$30," ",""),0)),"","D&amp;R error")),"")</f>
        <v/>
      </c>
      <c r="O3887" s="256" t="str">
        <f t="shared" si="121"/>
        <v/>
      </c>
    </row>
    <row r="3888" spans="1:15" ht="15.75">
      <c r="A3888" s="250">
        <v>3881</v>
      </c>
      <c r="B3888" s="208"/>
      <c r="C3888" s="49"/>
      <c r="D3888" s="50"/>
      <c r="E3888" s="50"/>
      <c r="F3888" s="50"/>
      <c r="G3888" s="209"/>
      <c r="H3888" s="48"/>
      <c r="I3888" s="457" t="str">
        <f t="shared" si="120"/>
        <v/>
      </c>
      <c r="J3888" s="241" cm="1">
        <f t="array" ref="J3888">SUMPRODUCT(--(K3888:N3888&lt;&gt;"")) + IF(TRIM(O3888)="",0,LEN(O3888)-LEN(SUBSTITUTE(O3888,",",""))+1)</f>
        <v>0</v>
      </c>
      <c r="K3888" s="242" t="str">
        <f>IF(AND(G3888&lt;&gt;0,G3888&lt;&gt;""),IF(B3888="","",IF(ISNUMBER(MATCH(B3888,'Look Up Values'!$B$2:$B$500,0)),"","Dest. error")),"")</f>
        <v/>
      </c>
      <c r="L3888" s="242" t="str">
        <f>IF(AND(G3888&lt;&gt;0,G3888&lt;&gt;""),IF(C3888="","",IF(AND(ISNUMBER(--LEFT(C3888,FIND(" ",C3888&amp;" ")-1)),OR(LEN(LEFT(C3888,FIND(" ",C3888&amp;" ")-1))=6,LEN(LEFT(C3888,FIND(" ",C3888&amp;" ")-1))=7),OR(ISNUMBER(MATCH(LEFT(C3888,FIND(" ",C3888&amp;" ")-1),'Look Up Values'!$G$2:$G$1000,0)),ISNUMBER(MATCH(LEFT(C3888,FIND(" ",C3888&amp;" ")-1),'Look Up Values'!$AE$2:$AE$2000,0)))),"","EWC error")),"")</f>
        <v/>
      </c>
      <c r="M3888" s="242" t="str" cm="1">
        <f t="array" ref="M3888">IF(AND(G3888&lt;&gt;0,G3888&lt;&gt;""),IF(E3888="","",IF(ISNUMBER(MATCH(SUBSTITUTE(E3888," ",""),SUBSTITUTE('Look Up Values'!$I$2:$I$10," ",""),0)),"","State error")),"")</f>
        <v/>
      </c>
      <c r="N3888" s="242" t="str" cm="1">
        <f t="array" ref="N3888">IF(AND(G3888&lt;&gt;0,G3888&lt;&gt;""),IF(F3888="","",IF(ISNUMBER(MATCH(SUBSTITUTE(F3888," ",""),SUBSTITUTE('Look Up Values'!$W$2:$W$30," ",""),0)),"","D&amp;R error")),"")</f>
        <v/>
      </c>
      <c r="O3888" s="256" t="str">
        <f t="shared" si="121"/>
        <v/>
      </c>
    </row>
    <row r="3889" spans="1:15" ht="15.75">
      <c r="A3889" s="250">
        <v>3882</v>
      </c>
      <c r="B3889" s="208"/>
      <c r="C3889" s="49"/>
      <c r="D3889" s="50"/>
      <c r="E3889" s="50"/>
      <c r="F3889" s="50"/>
      <c r="G3889" s="209"/>
      <c r="H3889" s="48"/>
      <c r="I3889" s="457" t="str">
        <f t="shared" si="120"/>
        <v/>
      </c>
      <c r="J3889" s="241" cm="1">
        <f t="array" ref="J3889">SUMPRODUCT(--(K3889:N3889&lt;&gt;"")) + IF(TRIM(O3889)="",0,LEN(O3889)-LEN(SUBSTITUTE(O3889,",",""))+1)</f>
        <v>0</v>
      </c>
      <c r="K3889" s="242" t="str">
        <f>IF(AND(G3889&lt;&gt;0,G3889&lt;&gt;""),IF(B3889="","",IF(ISNUMBER(MATCH(B3889,'Look Up Values'!$B$2:$B$500,0)),"","Dest. error")),"")</f>
        <v/>
      </c>
      <c r="L3889" s="242" t="str">
        <f>IF(AND(G3889&lt;&gt;0,G3889&lt;&gt;""),IF(C3889="","",IF(AND(ISNUMBER(--LEFT(C3889,FIND(" ",C3889&amp;" ")-1)),OR(LEN(LEFT(C3889,FIND(" ",C3889&amp;" ")-1))=6,LEN(LEFT(C3889,FIND(" ",C3889&amp;" ")-1))=7),OR(ISNUMBER(MATCH(LEFT(C3889,FIND(" ",C3889&amp;" ")-1),'Look Up Values'!$G$2:$G$1000,0)),ISNUMBER(MATCH(LEFT(C3889,FIND(" ",C3889&amp;" ")-1),'Look Up Values'!$AE$2:$AE$2000,0)))),"","EWC error")),"")</f>
        <v/>
      </c>
      <c r="M3889" s="242" t="str" cm="1">
        <f t="array" ref="M3889">IF(AND(G3889&lt;&gt;0,G3889&lt;&gt;""),IF(E3889="","",IF(ISNUMBER(MATCH(SUBSTITUTE(E3889," ",""),SUBSTITUTE('Look Up Values'!$I$2:$I$10," ",""),0)),"","State error")),"")</f>
        <v/>
      </c>
      <c r="N3889" s="242" t="str" cm="1">
        <f t="array" ref="N3889">IF(AND(G3889&lt;&gt;0,G3889&lt;&gt;""),IF(F3889="","",IF(ISNUMBER(MATCH(SUBSTITUTE(F3889," ",""),SUBSTITUTE('Look Up Values'!$W$2:$W$30," ",""),0)),"","D&amp;R error")),"")</f>
        <v/>
      </c>
      <c r="O3889" s="256" t="str">
        <f t="shared" si="121"/>
        <v/>
      </c>
    </row>
    <row r="3890" spans="1:15" ht="15.75">
      <c r="A3890" s="250">
        <v>3883</v>
      </c>
      <c r="B3890" s="208"/>
      <c r="C3890" s="49"/>
      <c r="D3890" s="50"/>
      <c r="E3890" s="50"/>
      <c r="F3890" s="50"/>
      <c r="G3890" s="209"/>
      <c r="H3890" s="48"/>
      <c r="I3890" s="457" t="str">
        <f t="shared" si="120"/>
        <v/>
      </c>
      <c r="J3890" s="241" cm="1">
        <f t="array" ref="J3890">SUMPRODUCT(--(K3890:N3890&lt;&gt;"")) + IF(TRIM(O3890)="",0,LEN(O3890)-LEN(SUBSTITUTE(O3890,",",""))+1)</f>
        <v>0</v>
      </c>
      <c r="K3890" s="242" t="str">
        <f>IF(AND(G3890&lt;&gt;0,G3890&lt;&gt;""),IF(B3890="","",IF(ISNUMBER(MATCH(B3890,'Look Up Values'!$B$2:$B$500,0)),"","Dest. error")),"")</f>
        <v/>
      </c>
      <c r="L3890" s="242" t="str">
        <f>IF(AND(G3890&lt;&gt;0,G3890&lt;&gt;""),IF(C3890="","",IF(AND(ISNUMBER(--LEFT(C3890,FIND(" ",C3890&amp;" ")-1)),OR(LEN(LEFT(C3890,FIND(" ",C3890&amp;" ")-1))=6,LEN(LEFT(C3890,FIND(" ",C3890&amp;" ")-1))=7),OR(ISNUMBER(MATCH(LEFT(C3890,FIND(" ",C3890&amp;" ")-1),'Look Up Values'!$G$2:$G$1000,0)),ISNUMBER(MATCH(LEFT(C3890,FIND(" ",C3890&amp;" ")-1),'Look Up Values'!$AE$2:$AE$2000,0)))),"","EWC error")),"")</f>
        <v/>
      </c>
      <c r="M3890" s="242" t="str" cm="1">
        <f t="array" ref="M3890">IF(AND(G3890&lt;&gt;0,G3890&lt;&gt;""),IF(E3890="","",IF(ISNUMBER(MATCH(SUBSTITUTE(E3890," ",""),SUBSTITUTE('Look Up Values'!$I$2:$I$10," ",""),0)),"","State error")),"")</f>
        <v/>
      </c>
      <c r="N3890" s="242" t="str" cm="1">
        <f t="array" ref="N3890">IF(AND(G3890&lt;&gt;0,G3890&lt;&gt;""),IF(F3890="","",IF(ISNUMBER(MATCH(SUBSTITUTE(F3890," ",""),SUBSTITUTE('Look Up Values'!$W$2:$W$30," ",""),0)),"","D&amp;R error")),"")</f>
        <v/>
      </c>
      <c r="O3890" s="256" t="str">
        <f t="shared" si="121"/>
        <v/>
      </c>
    </row>
    <row r="3891" spans="1:15" ht="15.75">
      <c r="A3891" s="250">
        <v>3884</v>
      </c>
      <c r="B3891" s="208"/>
      <c r="C3891" s="49"/>
      <c r="D3891" s="50"/>
      <c r="E3891" s="50"/>
      <c r="F3891" s="50"/>
      <c r="G3891" s="209"/>
      <c r="H3891" s="48"/>
      <c r="I3891" s="457" t="str">
        <f t="shared" si="120"/>
        <v/>
      </c>
      <c r="J3891" s="241" cm="1">
        <f t="array" ref="J3891">SUMPRODUCT(--(K3891:N3891&lt;&gt;"")) + IF(TRIM(O3891)="",0,LEN(O3891)-LEN(SUBSTITUTE(O3891,",",""))+1)</f>
        <v>0</v>
      </c>
      <c r="K3891" s="242" t="str">
        <f>IF(AND(G3891&lt;&gt;0,G3891&lt;&gt;""),IF(B3891="","",IF(ISNUMBER(MATCH(B3891,'Look Up Values'!$B$2:$B$500,0)),"","Dest. error")),"")</f>
        <v/>
      </c>
      <c r="L3891" s="242" t="str">
        <f>IF(AND(G3891&lt;&gt;0,G3891&lt;&gt;""),IF(C3891="","",IF(AND(ISNUMBER(--LEFT(C3891,FIND(" ",C3891&amp;" ")-1)),OR(LEN(LEFT(C3891,FIND(" ",C3891&amp;" ")-1))=6,LEN(LEFT(C3891,FIND(" ",C3891&amp;" ")-1))=7),OR(ISNUMBER(MATCH(LEFT(C3891,FIND(" ",C3891&amp;" ")-1),'Look Up Values'!$G$2:$G$1000,0)),ISNUMBER(MATCH(LEFT(C3891,FIND(" ",C3891&amp;" ")-1),'Look Up Values'!$AE$2:$AE$2000,0)))),"","EWC error")),"")</f>
        <v/>
      </c>
      <c r="M3891" s="242" t="str" cm="1">
        <f t="array" ref="M3891">IF(AND(G3891&lt;&gt;0,G3891&lt;&gt;""),IF(E3891="","",IF(ISNUMBER(MATCH(SUBSTITUTE(E3891," ",""),SUBSTITUTE('Look Up Values'!$I$2:$I$10," ",""),0)),"","State error")),"")</f>
        <v/>
      </c>
      <c r="N3891" s="242" t="str" cm="1">
        <f t="array" ref="N3891">IF(AND(G3891&lt;&gt;0,G3891&lt;&gt;""),IF(F3891="","",IF(ISNUMBER(MATCH(SUBSTITUTE(F3891," ",""),SUBSTITUTE('Look Up Values'!$W$2:$W$30," ",""),0)),"","D&amp;R error")),"")</f>
        <v/>
      </c>
      <c r="O3891" s="256" t="str">
        <f t="shared" si="121"/>
        <v/>
      </c>
    </row>
    <row r="3892" spans="1:15" ht="15.75">
      <c r="A3892" s="250">
        <v>3885</v>
      </c>
      <c r="B3892" s="208"/>
      <c r="C3892" s="49"/>
      <c r="D3892" s="50"/>
      <c r="E3892" s="50"/>
      <c r="F3892" s="50"/>
      <c r="G3892" s="209"/>
      <c r="H3892" s="48"/>
      <c r="I3892" s="457" t="str">
        <f t="shared" si="120"/>
        <v/>
      </c>
      <c r="J3892" s="241" cm="1">
        <f t="array" ref="J3892">SUMPRODUCT(--(K3892:N3892&lt;&gt;"")) + IF(TRIM(O3892)="",0,LEN(O3892)-LEN(SUBSTITUTE(O3892,",",""))+1)</f>
        <v>0</v>
      </c>
      <c r="K3892" s="242" t="str">
        <f>IF(AND(G3892&lt;&gt;0,G3892&lt;&gt;""),IF(B3892="","",IF(ISNUMBER(MATCH(B3892,'Look Up Values'!$B$2:$B$500,0)),"","Dest. error")),"")</f>
        <v/>
      </c>
      <c r="L3892" s="242" t="str">
        <f>IF(AND(G3892&lt;&gt;0,G3892&lt;&gt;""),IF(C3892="","",IF(AND(ISNUMBER(--LEFT(C3892,FIND(" ",C3892&amp;" ")-1)),OR(LEN(LEFT(C3892,FIND(" ",C3892&amp;" ")-1))=6,LEN(LEFT(C3892,FIND(" ",C3892&amp;" ")-1))=7),OR(ISNUMBER(MATCH(LEFT(C3892,FIND(" ",C3892&amp;" ")-1),'Look Up Values'!$G$2:$G$1000,0)),ISNUMBER(MATCH(LEFT(C3892,FIND(" ",C3892&amp;" ")-1),'Look Up Values'!$AE$2:$AE$2000,0)))),"","EWC error")),"")</f>
        <v/>
      </c>
      <c r="M3892" s="242" t="str" cm="1">
        <f t="array" ref="M3892">IF(AND(G3892&lt;&gt;0,G3892&lt;&gt;""),IF(E3892="","",IF(ISNUMBER(MATCH(SUBSTITUTE(E3892," ",""),SUBSTITUTE('Look Up Values'!$I$2:$I$10," ",""),0)),"","State error")),"")</f>
        <v/>
      </c>
      <c r="N3892" s="242" t="str" cm="1">
        <f t="array" ref="N3892">IF(AND(G3892&lt;&gt;0,G3892&lt;&gt;""),IF(F3892="","",IF(ISNUMBER(MATCH(SUBSTITUTE(F3892," ",""),SUBSTITUTE('Look Up Values'!$W$2:$W$30," ",""),0)),"","D&amp;R error")),"")</f>
        <v/>
      </c>
      <c r="O3892" s="256" t="str">
        <f t="shared" si="121"/>
        <v/>
      </c>
    </row>
    <row r="3893" spans="1:15" ht="15.75">
      <c r="A3893" s="250">
        <v>3886</v>
      </c>
      <c r="B3893" s="208"/>
      <c r="C3893" s="49"/>
      <c r="D3893" s="50"/>
      <c r="E3893" s="50"/>
      <c r="F3893" s="50"/>
      <c r="G3893" s="209"/>
      <c r="H3893" s="48"/>
      <c r="I3893" s="457" t="str">
        <f t="shared" si="120"/>
        <v/>
      </c>
      <c r="J3893" s="241" cm="1">
        <f t="array" ref="J3893">SUMPRODUCT(--(K3893:N3893&lt;&gt;"")) + IF(TRIM(O3893)="",0,LEN(O3893)-LEN(SUBSTITUTE(O3893,",",""))+1)</f>
        <v>0</v>
      </c>
      <c r="K3893" s="242" t="str">
        <f>IF(AND(G3893&lt;&gt;0,G3893&lt;&gt;""),IF(B3893="","",IF(ISNUMBER(MATCH(B3893,'Look Up Values'!$B$2:$B$500,0)),"","Dest. error")),"")</f>
        <v/>
      </c>
      <c r="L3893" s="242" t="str">
        <f>IF(AND(G3893&lt;&gt;0,G3893&lt;&gt;""),IF(C3893="","",IF(AND(ISNUMBER(--LEFT(C3893,FIND(" ",C3893&amp;" ")-1)),OR(LEN(LEFT(C3893,FIND(" ",C3893&amp;" ")-1))=6,LEN(LEFT(C3893,FIND(" ",C3893&amp;" ")-1))=7),OR(ISNUMBER(MATCH(LEFT(C3893,FIND(" ",C3893&amp;" ")-1),'Look Up Values'!$G$2:$G$1000,0)),ISNUMBER(MATCH(LEFT(C3893,FIND(" ",C3893&amp;" ")-1),'Look Up Values'!$AE$2:$AE$2000,0)))),"","EWC error")),"")</f>
        <v/>
      </c>
      <c r="M3893" s="242" t="str" cm="1">
        <f t="array" ref="M3893">IF(AND(G3893&lt;&gt;0,G3893&lt;&gt;""),IF(E3893="","",IF(ISNUMBER(MATCH(SUBSTITUTE(E3893," ",""),SUBSTITUTE('Look Up Values'!$I$2:$I$10," ",""),0)),"","State error")),"")</f>
        <v/>
      </c>
      <c r="N3893" s="242" t="str" cm="1">
        <f t="array" ref="N3893">IF(AND(G3893&lt;&gt;0,G3893&lt;&gt;""),IF(F3893="","",IF(ISNUMBER(MATCH(SUBSTITUTE(F3893," ",""),SUBSTITUTE('Look Up Values'!$W$2:$W$30," ",""),0)),"","D&amp;R error")),"")</f>
        <v/>
      </c>
      <c r="O3893" s="256" t="str">
        <f t="shared" si="121"/>
        <v/>
      </c>
    </row>
    <row r="3894" spans="1:15" ht="15.75">
      <c r="A3894" s="250">
        <v>3887</v>
      </c>
      <c r="B3894" s="208"/>
      <c r="C3894" s="49"/>
      <c r="D3894" s="50"/>
      <c r="E3894" s="50"/>
      <c r="F3894" s="50"/>
      <c r="G3894" s="209"/>
      <c r="H3894" s="48"/>
      <c r="I3894" s="457" t="str">
        <f t="shared" si="120"/>
        <v/>
      </c>
      <c r="J3894" s="241" cm="1">
        <f t="array" ref="J3894">SUMPRODUCT(--(K3894:N3894&lt;&gt;"")) + IF(TRIM(O3894)="",0,LEN(O3894)-LEN(SUBSTITUTE(O3894,",",""))+1)</f>
        <v>0</v>
      </c>
      <c r="K3894" s="242" t="str">
        <f>IF(AND(G3894&lt;&gt;0,G3894&lt;&gt;""),IF(B3894="","",IF(ISNUMBER(MATCH(B3894,'Look Up Values'!$B$2:$B$500,0)),"","Dest. error")),"")</f>
        <v/>
      </c>
      <c r="L3894" s="242" t="str">
        <f>IF(AND(G3894&lt;&gt;0,G3894&lt;&gt;""),IF(C3894="","",IF(AND(ISNUMBER(--LEFT(C3894,FIND(" ",C3894&amp;" ")-1)),OR(LEN(LEFT(C3894,FIND(" ",C3894&amp;" ")-1))=6,LEN(LEFT(C3894,FIND(" ",C3894&amp;" ")-1))=7),OR(ISNUMBER(MATCH(LEFT(C3894,FIND(" ",C3894&amp;" ")-1),'Look Up Values'!$G$2:$G$1000,0)),ISNUMBER(MATCH(LEFT(C3894,FIND(" ",C3894&amp;" ")-1),'Look Up Values'!$AE$2:$AE$2000,0)))),"","EWC error")),"")</f>
        <v/>
      </c>
      <c r="M3894" s="242" t="str" cm="1">
        <f t="array" ref="M3894">IF(AND(G3894&lt;&gt;0,G3894&lt;&gt;""),IF(E3894="","",IF(ISNUMBER(MATCH(SUBSTITUTE(E3894," ",""),SUBSTITUTE('Look Up Values'!$I$2:$I$10," ",""),0)),"","State error")),"")</f>
        <v/>
      </c>
      <c r="N3894" s="242" t="str" cm="1">
        <f t="array" ref="N3894">IF(AND(G3894&lt;&gt;0,G3894&lt;&gt;""),IF(F3894="","",IF(ISNUMBER(MATCH(SUBSTITUTE(F3894," ",""),SUBSTITUTE('Look Up Values'!$W$2:$W$30," ",""),0)),"","D&amp;R error")),"")</f>
        <v/>
      </c>
      <c r="O3894" s="256" t="str">
        <f t="shared" si="121"/>
        <v/>
      </c>
    </row>
    <row r="3895" spans="1:15" ht="15.75">
      <c r="A3895" s="250">
        <v>3888</v>
      </c>
      <c r="B3895" s="208"/>
      <c r="C3895" s="49"/>
      <c r="D3895" s="50"/>
      <c r="E3895" s="50"/>
      <c r="F3895" s="50"/>
      <c r="G3895" s="209"/>
      <c r="H3895" s="48"/>
      <c r="I3895" s="457" t="str">
        <f t="shared" si="120"/>
        <v/>
      </c>
      <c r="J3895" s="241" cm="1">
        <f t="array" ref="J3895">SUMPRODUCT(--(K3895:N3895&lt;&gt;"")) + IF(TRIM(O3895)="",0,LEN(O3895)-LEN(SUBSTITUTE(O3895,",",""))+1)</f>
        <v>0</v>
      </c>
      <c r="K3895" s="242" t="str">
        <f>IF(AND(G3895&lt;&gt;0,G3895&lt;&gt;""),IF(B3895="","",IF(ISNUMBER(MATCH(B3895,'Look Up Values'!$B$2:$B$500,0)),"","Dest. error")),"")</f>
        <v/>
      </c>
      <c r="L3895" s="242" t="str">
        <f>IF(AND(G3895&lt;&gt;0,G3895&lt;&gt;""),IF(C3895="","",IF(AND(ISNUMBER(--LEFT(C3895,FIND(" ",C3895&amp;" ")-1)),OR(LEN(LEFT(C3895,FIND(" ",C3895&amp;" ")-1))=6,LEN(LEFT(C3895,FIND(" ",C3895&amp;" ")-1))=7),OR(ISNUMBER(MATCH(LEFT(C3895,FIND(" ",C3895&amp;" ")-1),'Look Up Values'!$G$2:$G$1000,0)),ISNUMBER(MATCH(LEFT(C3895,FIND(" ",C3895&amp;" ")-1),'Look Up Values'!$AE$2:$AE$2000,0)))),"","EWC error")),"")</f>
        <v/>
      </c>
      <c r="M3895" s="242" t="str" cm="1">
        <f t="array" ref="M3895">IF(AND(G3895&lt;&gt;0,G3895&lt;&gt;""),IF(E3895="","",IF(ISNUMBER(MATCH(SUBSTITUTE(E3895," ",""),SUBSTITUTE('Look Up Values'!$I$2:$I$10," ",""),0)),"","State error")),"")</f>
        <v/>
      </c>
      <c r="N3895" s="242" t="str" cm="1">
        <f t="array" ref="N3895">IF(AND(G3895&lt;&gt;0,G3895&lt;&gt;""),IF(F3895="","",IF(ISNUMBER(MATCH(SUBSTITUTE(F3895," ",""),SUBSTITUTE('Look Up Values'!$W$2:$W$30," ",""),0)),"","D&amp;R error")),"")</f>
        <v/>
      </c>
      <c r="O3895" s="256" t="str">
        <f t="shared" si="121"/>
        <v/>
      </c>
    </row>
    <row r="3896" spans="1:15" ht="15.75">
      <c r="A3896" s="250">
        <v>3889</v>
      </c>
      <c r="B3896" s="208"/>
      <c r="C3896" s="49"/>
      <c r="D3896" s="50"/>
      <c r="E3896" s="50"/>
      <c r="F3896" s="50"/>
      <c r="G3896" s="209"/>
      <c r="H3896" s="48"/>
      <c r="I3896" s="457" t="str">
        <f t="shared" si="120"/>
        <v/>
      </c>
      <c r="J3896" s="241" cm="1">
        <f t="array" ref="J3896">SUMPRODUCT(--(K3896:N3896&lt;&gt;"")) + IF(TRIM(O3896)="",0,LEN(O3896)-LEN(SUBSTITUTE(O3896,",",""))+1)</f>
        <v>0</v>
      </c>
      <c r="K3896" s="242" t="str">
        <f>IF(AND(G3896&lt;&gt;0,G3896&lt;&gt;""),IF(B3896="","",IF(ISNUMBER(MATCH(B3896,'Look Up Values'!$B$2:$B$500,0)),"","Dest. error")),"")</f>
        <v/>
      </c>
      <c r="L3896" s="242" t="str">
        <f>IF(AND(G3896&lt;&gt;0,G3896&lt;&gt;""),IF(C3896="","",IF(AND(ISNUMBER(--LEFT(C3896,FIND(" ",C3896&amp;" ")-1)),OR(LEN(LEFT(C3896,FIND(" ",C3896&amp;" ")-1))=6,LEN(LEFT(C3896,FIND(" ",C3896&amp;" ")-1))=7),OR(ISNUMBER(MATCH(LEFT(C3896,FIND(" ",C3896&amp;" ")-1),'Look Up Values'!$G$2:$G$1000,0)),ISNUMBER(MATCH(LEFT(C3896,FIND(" ",C3896&amp;" ")-1),'Look Up Values'!$AE$2:$AE$2000,0)))),"","EWC error")),"")</f>
        <v/>
      </c>
      <c r="M3896" s="242" t="str" cm="1">
        <f t="array" ref="M3896">IF(AND(G3896&lt;&gt;0,G3896&lt;&gt;""),IF(E3896="","",IF(ISNUMBER(MATCH(SUBSTITUTE(E3896," ",""),SUBSTITUTE('Look Up Values'!$I$2:$I$10," ",""),0)),"","State error")),"")</f>
        <v/>
      </c>
      <c r="N3896" s="242" t="str" cm="1">
        <f t="array" ref="N3896">IF(AND(G3896&lt;&gt;0,G3896&lt;&gt;""),IF(F3896="","",IF(ISNUMBER(MATCH(SUBSTITUTE(F3896," ",""),SUBSTITUTE('Look Up Values'!$W$2:$W$30," ",""),0)),"","D&amp;R error")),"")</f>
        <v/>
      </c>
      <c r="O3896" s="256" t="str">
        <f t="shared" si="121"/>
        <v/>
      </c>
    </row>
    <row r="3897" spans="1:15" ht="15.75">
      <c r="A3897" s="250">
        <v>3890</v>
      </c>
      <c r="B3897" s="208"/>
      <c r="C3897" s="49"/>
      <c r="D3897" s="50"/>
      <c r="E3897" s="50"/>
      <c r="F3897" s="50"/>
      <c r="G3897" s="209"/>
      <c r="H3897" s="48"/>
      <c r="I3897" s="457" t="str">
        <f t="shared" si="120"/>
        <v/>
      </c>
      <c r="J3897" s="241" cm="1">
        <f t="array" ref="J3897">SUMPRODUCT(--(K3897:N3897&lt;&gt;"")) + IF(TRIM(O3897)="",0,LEN(O3897)-LEN(SUBSTITUTE(O3897,",",""))+1)</f>
        <v>0</v>
      </c>
      <c r="K3897" s="242" t="str">
        <f>IF(AND(G3897&lt;&gt;0,G3897&lt;&gt;""),IF(B3897="","",IF(ISNUMBER(MATCH(B3897,'Look Up Values'!$B$2:$B$500,0)),"","Dest. error")),"")</f>
        <v/>
      </c>
      <c r="L3897" s="242" t="str">
        <f>IF(AND(G3897&lt;&gt;0,G3897&lt;&gt;""),IF(C3897="","",IF(AND(ISNUMBER(--LEFT(C3897,FIND(" ",C3897&amp;" ")-1)),OR(LEN(LEFT(C3897,FIND(" ",C3897&amp;" ")-1))=6,LEN(LEFT(C3897,FIND(" ",C3897&amp;" ")-1))=7),OR(ISNUMBER(MATCH(LEFT(C3897,FIND(" ",C3897&amp;" ")-1),'Look Up Values'!$G$2:$G$1000,0)),ISNUMBER(MATCH(LEFT(C3897,FIND(" ",C3897&amp;" ")-1),'Look Up Values'!$AE$2:$AE$2000,0)))),"","EWC error")),"")</f>
        <v/>
      </c>
      <c r="M3897" s="242" t="str" cm="1">
        <f t="array" ref="M3897">IF(AND(G3897&lt;&gt;0,G3897&lt;&gt;""),IF(E3897="","",IF(ISNUMBER(MATCH(SUBSTITUTE(E3897," ",""),SUBSTITUTE('Look Up Values'!$I$2:$I$10," ",""),0)),"","State error")),"")</f>
        <v/>
      </c>
      <c r="N3897" s="242" t="str" cm="1">
        <f t="array" ref="N3897">IF(AND(G3897&lt;&gt;0,G3897&lt;&gt;""),IF(F3897="","",IF(ISNUMBER(MATCH(SUBSTITUTE(F3897," ",""),SUBSTITUTE('Look Up Values'!$W$2:$W$30," ",""),0)),"","D&amp;R error")),"")</f>
        <v/>
      </c>
      <c r="O3897" s="256" t="str">
        <f t="shared" si="121"/>
        <v/>
      </c>
    </row>
    <row r="3898" spans="1:15" ht="15.75">
      <c r="A3898" s="250">
        <v>3891</v>
      </c>
      <c r="B3898" s="208"/>
      <c r="C3898" s="49"/>
      <c r="D3898" s="50"/>
      <c r="E3898" s="50"/>
      <c r="F3898" s="50"/>
      <c r="G3898" s="209"/>
      <c r="H3898" s="48"/>
      <c r="I3898" s="457" t="str">
        <f t="shared" si="120"/>
        <v/>
      </c>
      <c r="J3898" s="241" cm="1">
        <f t="array" ref="J3898">SUMPRODUCT(--(K3898:N3898&lt;&gt;"")) + IF(TRIM(O3898)="",0,LEN(O3898)-LEN(SUBSTITUTE(O3898,",",""))+1)</f>
        <v>0</v>
      </c>
      <c r="K3898" s="242" t="str">
        <f>IF(AND(G3898&lt;&gt;0,G3898&lt;&gt;""),IF(B3898="","",IF(ISNUMBER(MATCH(B3898,'Look Up Values'!$B$2:$B$500,0)),"","Dest. error")),"")</f>
        <v/>
      </c>
      <c r="L3898" s="242" t="str">
        <f>IF(AND(G3898&lt;&gt;0,G3898&lt;&gt;""),IF(C3898="","",IF(AND(ISNUMBER(--LEFT(C3898,FIND(" ",C3898&amp;" ")-1)),OR(LEN(LEFT(C3898,FIND(" ",C3898&amp;" ")-1))=6,LEN(LEFT(C3898,FIND(" ",C3898&amp;" ")-1))=7),OR(ISNUMBER(MATCH(LEFT(C3898,FIND(" ",C3898&amp;" ")-1),'Look Up Values'!$G$2:$G$1000,0)),ISNUMBER(MATCH(LEFT(C3898,FIND(" ",C3898&amp;" ")-1),'Look Up Values'!$AE$2:$AE$2000,0)))),"","EWC error")),"")</f>
        <v/>
      </c>
      <c r="M3898" s="242" t="str" cm="1">
        <f t="array" ref="M3898">IF(AND(G3898&lt;&gt;0,G3898&lt;&gt;""),IF(E3898="","",IF(ISNUMBER(MATCH(SUBSTITUTE(E3898," ",""),SUBSTITUTE('Look Up Values'!$I$2:$I$10," ",""),0)),"","State error")),"")</f>
        <v/>
      </c>
      <c r="N3898" s="242" t="str" cm="1">
        <f t="array" ref="N3898">IF(AND(G3898&lt;&gt;0,G3898&lt;&gt;""),IF(F3898="","",IF(ISNUMBER(MATCH(SUBSTITUTE(F3898," ",""),SUBSTITUTE('Look Up Values'!$W$2:$W$30," ",""),0)),"","D&amp;R error")),"")</f>
        <v/>
      </c>
      <c r="O3898" s="256" t="str">
        <f t="shared" si="121"/>
        <v/>
      </c>
    </row>
    <row r="3899" spans="1:15" ht="15.75">
      <c r="A3899" s="250">
        <v>3892</v>
      </c>
      <c r="B3899" s="208"/>
      <c r="C3899" s="49"/>
      <c r="D3899" s="50"/>
      <c r="E3899" s="50"/>
      <c r="F3899" s="50"/>
      <c r="G3899" s="209"/>
      <c r="H3899" s="48"/>
      <c r="I3899" s="457" t="str">
        <f t="shared" si="120"/>
        <v/>
      </c>
      <c r="J3899" s="241" cm="1">
        <f t="array" ref="J3899">SUMPRODUCT(--(K3899:N3899&lt;&gt;"")) + IF(TRIM(O3899)="",0,LEN(O3899)-LEN(SUBSTITUTE(O3899,",",""))+1)</f>
        <v>0</v>
      </c>
      <c r="K3899" s="242" t="str">
        <f>IF(AND(G3899&lt;&gt;0,G3899&lt;&gt;""),IF(B3899="","",IF(ISNUMBER(MATCH(B3899,'Look Up Values'!$B$2:$B$500,0)),"","Dest. error")),"")</f>
        <v/>
      </c>
      <c r="L3899" s="242" t="str">
        <f>IF(AND(G3899&lt;&gt;0,G3899&lt;&gt;""),IF(C3899="","",IF(AND(ISNUMBER(--LEFT(C3899,FIND(" ",C3899&amp;" ")-1)),OR(LEN(LEFT(C3899,FIND(" ",C3899&amp;" ")-1))=6,LEN(LEFT(C3899,FIND(" ",C3899&amp;" ")-1))=7),OR(ISNUMBER(MATCH(LEFT(C3899,FIND(" ",C3899&amp;" ")-1),'Look Up Values'!$G$2:$G$1000,0)),ISNUMBER(MATCH(LEFT(C3899,FIND(" ",C3899&amp;" ")-1),'Look Up Values'!$AE$2:$AE$2000,0)))),"","EWC error")),"")</f>
        <v/>
      </c>
      <c r="M3899" s="242" t="str" cm="1">
        <f t="array" ref="M3899">IF(AND(G3899&lt;&gt;0,G3899&lt;&gt;""),IF(E3899="","",IF(ISNUMBER(MATCH(SUBSTITUTE(E3899," ",""),SUBSTITUTE('Look Up Values'!$I$2:$I$10," ",""),0)),"","State error")),"")</f>
        <v/>
      </c>
      <c r="N3899" s="242" t="str" cm="1">
        <f t="array" ref="N3899">IF(AND(G3899&lt;&gt;0,G3899&lt;&gt;""),IF(F3899="","",IF(ISNUMBER(MATCH(SUBSTITUTE(F3899," ",""),SUBSTITUTE('Look Up Values'!$W$2:$W$30," ",""),0)),"","D&amp;R error")),"")</f>
        <v/>
      </c>
      <c r="O3899" s="256" t="str">
        <f t="shared" si="121"/>
        <v/>
      </c>
    </row>
    <row r="3900" spans="1:15" ht="15.75">
      <c r="A3900" s="250">
        <v>3893</v>
      </c>
      <c r="B3900" s="208"/>
      <c r="C3900" s="49"/>
      <c r="D3900" s="50"/>
      <c r="E3900" s="50"/>
      <c r="F3900" s="50"/>
      <c r="G3900" s="209"/>
      <c r="H3900" s="48"/>
      <c r="I3900" s="457" t="str">
        <f t="shared" si="120"/>
        <v/>
      </c>
      <c r="J3900" s="241" cm="1">
        <f t="array" ref="J3900">SUMPRODUCT(--(K3900:N3900&lt;&gt;"")) + IF(TRIM(O3900)="",0,LEN(O3900)-LEN(SUBSTITUTE(O3900,",",""))+1)</f>
        <v>0</v>
      </c>
      <c r="K3900" s="242" t="str">
        <f>IF(AND(G3900&lt;&gt;0,G3900&lt;&gt;""),IF(B3900="","",IF(ISNUMBER(MATCH(B3900,'Look Up Values'!$B$2:$B$500,0)),"","Dest. error")),"")</f>
        <v/>
      </c>
      <c r="L3900" s="242" t="str">
        <f>IF(AND(G3900&lt;&gt;0,G3900&lt;&gt;""),IF(C3900="","",IF(AND(ISNUMBER(--LEFT(C3900,FIND(" ",C3900&amp;" ")-1)),OR(LEN(LEFT(C3900,FIND(" ",C3900&amp;" ")-1))=6,LEN(LEFT(C3900,FIND(" ",C3900&amp;" ")-1))=7),OR(ISNUMBER(MATCH(LEFT(C3900,FIND(" ",C3900&amp;" ")-1),'Look Up Values'!$G$2:$G$1000,0)),ISNUMBER(MATCH(LEFT(C3900,FIND(" ",C3900&amp;" ")-1),'Look Up Values'!$AE$2:$AE$2000,0)))),"","EWC error")),"")</f>
        <v/>
      </c>
      <c r="M3900" s="242" t="str" cm="1">
        <f t="array" ref="M3900">IF(AND(G3900&lt;&gt;0,G3900&lt;&gt;""),IF(E3900="","",IF(ISNUMBER(MATCH(SUBSTITUTE(E3900," ",""),SUBSTITUTE('Look Up Values'!$I$2:$I$10," ",""),0)),"","State error")),"")</f>
        <v/>
      </c>
      <c r="N3900" s="242" t="str" cm="1">
        <f t="array" ref="N3900">IF(AND(G3900&lt;&gt;0,G3900&lt;&gt;""),IF(F3900="","",IF(ISNUMBER(MATCH(SUBSTITUTE(F3900," ",""),SUBSTITUTE('Look Up Values'!$W$2:$W$30," ",""),0)),"","D&amp;R error")),"")</f>
        <v/>
      </c>
      <c r="O3900" s="256" t="str">
        <f t="shared" si="121"/>
        <v/>
      </c>
    </row>
    <row r="3901" spans="1:15" ht="15.75">
      <c r="A3901" s="250">
        <v>3894</v>
      </c>
      <c r="B3901" s="208"/>
      <c r="C3901" s="49"/>
      <c r="D3901" s="50"/>
      <c r="E3901" s="50"/>
      <c r="F3901" s="50"/>
      <c r="G3901" s="209"/>
      <c r="H3901" s="48"/>
      <c r="I3901" s="457" t="str">
        <f t="shared" si="120"/>
        <v/>
      </c>
      <c r="J3901" s="241" cm="1">
        <f t="array" ref="J3901">SUMPRODUCT(--(K3901:N3901&lt;&gt;"")) + IF(TRIM(O3901)="",0,LEN(O3901)-LEN(SUBSTITUTE(O3901,",",""))+1)</f>
        <v>0</v>
      </c>
      <c r="K3901" s="242" t="str">
        <f>IF(AND(G3901&lt;&gt;0,G3901&lt;&gt;""),IF(B3901="","",IF(ISNUMBER(MATCH(B3901,'Look Up Values'!$B$2:$B$500,0)),"","Dest. error")),"")</f>
        <v/>
      </c>
      <c r="L3901" s="242" t="str">
        <f>IF(AND(G3901&lt;&gt;0,G3901&lt;&gt;""),IF(C3901="","",IF(AND(ISNUMBER(--LEFT(C3901,FIND(" ",C3901&amp;" ")-1)),OR(LEN(LEFT(C3901,FIND(" ",C3901&amp;" ")-1))=6,LEN(LEFT(C3901,FIND(" ",C3901&amp;" ")-1))=7),OR(ISNUMBER(MATCH(LEFT(C3901,FIND(" ",C3901&amp;" ")-1),'Look Up Values'!$G$2:$G$1000,0)),ISNUMBER(MATCH(LEFT(C3901,FIND(" ",C3901&amp;" ")-1),'Look Up Values'!$AE$2:$AE$2000,0)))),"","EWC error")),"")</f>
        <v/>
      </c>
      <c r="M3901" s="242" t="str" cm="1">
        <f t="array" ref="M3901">IF(AND(G3901&lt;&gt;0,G3901&lt;&gt;""),IF(E3901="","",IF(ISNUMBER(MATCH(SUBSTITUTE(E3901," ",""),SUBSTITUTE('Look Up Values'!$I$2:$I$10," ",""),0)),"","State error")),"")</f>
        <v/>
      </c>
      <c r="N3901" s="242" t="str" cm="1">
        <f t="array" ref="N3901">IF(AND(G3901&lt;&gt;0,G3901&lt;&gt;""),IF(F3901="","",IF(ISNUMBER(MATCH(SUBSTITUTE(F3901," ",""),SUBSTITUTE('Look Up Values'!$W$2:$W$30," ",""),0)),"","D&amp;R error")),"")</f>
        <v/>
      </c>
      <c r="O3901" s="256" t="str">
        <f t="shared" si="121"/>
        <v/>
      </c>
    </row>
    <row r="3902" spans="1:15" ht="15.75">
      <c r="A3902" s="250">
        <v>3895</v>
      </c>
      <c r="B3902" s="208"/>
      <c r="C3902" s="49"/>
      <c r="D3902" s="50"/>
      <c r="E3902" s="50"/>
      <c r="F3902" s="50"/>
      <c r="G3902" s="209"/>
      <c r="H3902" s="48"/>
      <c r="I3902" s="457" t="str">
        <f t="shared" si="120"/>
        <v/>
      </c>
      <c r="J3902" s="241" cm="1">
        <f t="array" ref="J3902">SUMPRODUCT(--(K3902:N3902&lt;&gt;"")) + IF(TRIM(O3902)="",0,LEN(O3902)-LEN(SUBSTITUTE(O3902,",",""))+1)</f>
        <v>0</v>
      </c>
      <c r="K3902" s="242" t="str">
        <f>IF(AND(G3902&lt;&gt;0,G3902&lt;&gt;""),IF(B3902="","",IF(ISNUMBER(MATCH(B3902,'Look Up Values'!$B$2:$B$500,0)),"","Dest. error")),"")</f>
        <v/>
      </c>
      <c r="L3902" s="242" t="str">
        <f>IF(AND(G3902&lt;&gt;0,G3902&lt;&gt;""),IF(C3902="","",IF(AND(ISNUMBER(--LEFT(C3902,FIND(" ",C3902&amp;" ")-1)),OR(LEN(LEFT(C3902,FIND(" ",C3902&amp;" ")-1))=6,LEN(LEFT(C3902,FIND(" ",C3902&amp;" ")-1))=7),OR(ISNUMBER(MATCH(LEFT(C3902,FIND(" ",C3902&amp;" ")-1),'Look Up Values'!$G$2:$G$1000,0)),ISNUMBER(MATCH(LEFT(C3902,FIND(" ",C3902&amp;" ")-1),'Look Up Values'!$AE$2:$AE$2000,0)))),"","EWC error")),"")</f>
        <v/>
      </c>
      <c r="M3902" s="242" t="str" cm="1">
        <f t="array" ref="M3902">IF(AND(G3902&lt;&gt;0,G3902&lt;&gt;""),IF(E3902="","",IF(ISNUMBER(MATCH(SUBSTITUTE(E3902," ",""),SUBSTITUTE('Look Up Values'!$I$2:$I$10," ",""),0)),"","State error")),"")</f>
        <v/>
      </c>
      <c r="N3902" s="242" t="str" cm="1">
        <f t="array" ref="N3902">IF(AND(G3902&lt;&gt;0,G3902&lt;&gt;""),IF(F3902="","",IF(ISNUMBER(MATCH(SUBSTITUTE(F3902," ",""),SUBSTITUTE('Look Up Values'!$W$2:$W$30," ",""),0)),"","D&amp;R error")),"")</f>
        <v/>
      </c>
      <c r="O3902" s="256" t="str">
        <f t="shared" si="121"/>
        <v/>
      </c>
    </row>
    <row r="3903" spans="1:15" ht="15.75">
      <c r="A3903" s="250">
        <v>3896</v>
      </c>
      <c r="B3903" s="208"/>
      <c r="C3903" s="49"/>
      <c r="D3903" s="50"/>
      <c r="E3903" s="50"/>
      <c r="F3903" s="50"/>
      <c r="G3903" s="209"/>
      <c r="H3903" s="48"/>
      <c r="I3903" s="457" t="str">
        <f t="shared" si="120"/>
        <v/>
      </c>
      <c r="J3903" s="241" cm="1">
        <f t="array" ref="J3903">SUMPRODUCT(--(K3903:N3903&lt;&gt;"")) + IF(TRIM(O3903)="",0,LEN(O3903)-LEN(SUBSTITUTE(O3903,",",""))+1)</f>
        <v>0</v>
      </c>
      <c r="K3903" s="242" t="str">
        <f>IF(AND(G3903&lt;&gt;0,G3903&lt;&gt;""),IF(B3903="","",IF(ISNUMBER(MATCH(B3903,'Look Up Values'!$B$2:$B$500,0)),"","Dest. error")),"")</f>
        <v/>
      </c>
      <c r="L3903" s="242" t="str">
        <f>IF(AND(G3903&lt;&gt;0,G3903&lt;&gt;""),IF(C3903="","",IF(AND(ISNUMBER(--LEFT(C3903,FIND(" ",C3903&amp;" ")-1)),OR(LEN(LEFT(C3903,FIND(" ",C3903&amp;" ")-1))=6,LEN(LEFT(C3903,FIND(" ",C3903&amp;" ")-1))=7),OR(ISNUMBER(MATCH(LEFT(C3903,FIND(" ",C3903&amp;" ")-1),'Look Up Values'!$G$2:$G$1000,0)),ISNUMBER(MATCH(LEFT(C3903,FIND(" ",C3903&amp;" ")-1),'Look Up Values'!$AE$2:$AE$2000,0)))),"","EWC error")),"")</f>
        <v/>
      </c>
      <c r="M3903" s="242" t="str" cm="1">
        <f t="array" ref="M3903">IF(AND(G3903&lt;&gt;0,G3903&lt;&gt;""),IF(E3903="","",IF(ISNUMBER(MATCH(SUBSTITUTE(E3903," ",""),SUBSTITUTE('Look Up Values'!$I$2:$I$10," ",""),0)),"","State error")),"")</f>
        <v/>
      </c>
      <c r="N3903" s="242" t="str" cm="1">
        <f t="array" ref="N3903">IF(AND(G3903&lt;&gt;0,G3903&lt;&gt;""),IF(F3903="","",IF(ISNUMBER(MATCH(SUBSTITUTE(F3903," ",""),SUBSTITUTE('Look Up Values'!$W$2:$W$30," ",""),0)),"","D&amp;R error")),"")</f>
        <v/>
      </c>
      <c r="O3903" s="256" t="str">
        <f t="shared" si="121"/>
        <v/>
      </c>
    </row>
    <row r="3904" spans="1:15" ht="15.75">
      <c r="A3904" s="250">
        <v>3897</v>
      </c>
      <c r="B3904" s="208"/>
      <c r="C3904" s="49"/>
      <c r="D3904" s="50"/>
      <c r="E3904" s="50"/>
      <c r="F3904" s="50"/>
      <c r="G3904" s="209"/>
      <c r="H3904" s="48"/>
      <c r="I3904" s="457" t="str">
        <f t="shared" si="120"/>
        <v/>
      </c>
      <c r="J3904" s="241" cm="1">
        <f t="array" ref="J3904">SUMPRODUCT(--(K3904:N3904&lt;&gt;"")) + IF(TRIM(O3904)="",0,LEN(O3904)-LEN(SUBSTITUTE(O3904,",",""))+1)</f>
        <v>0</v>
      </c>
      <c r="K3904" s="242" t="str">
        <f>IF(AND(G3904&lt;&gt;0,G3904&lt;&gt;""),IF(B3904="","",IF(ISNUMBER(MATCH(B3904,'Look Up Values'!$B$2:$B$500,0)),"","Dest. error")),"")</f>
        <v/>
      </c>
      <c r="L3904" s="242" t="str">
        <f>IF(AND(G3904&lt;&gt;0,G3904&lt;&gt;""),IF(C3904="","",IF(AND(ISNUMBER(--LEFT(C3904,FIND(" ",C3904&amp;" ")-1)),OR(LEN(LEFT(C3904,FIND(" ",C3904&amp;" ")-1))=6,LEN(LEFT(C3904,FIND(" ",C3904&amp;" ")-1))=7),OR(ISNUMBER(MATCH(LEFT(C3904,FIND(" ",C3904&amp;" ")-1),'Look Up Values'!$G$2:$G$1000,0)),ISNUMBER(MATCH(LEFT(C3904,FIND(" ",C3904&amp;" ")-1),'Look Up Values'!$AE$2:$AE$2000,0)))),"","EWC error")),"")</f>
        <v/>
      </c>
      <c r="M3904" s="242" t="str" cm="1">
        <f t="array" ref="M3904">IF(AND(G3904&lt;&gt;0,G3904&lt;&gt;""),IF(E3904="","",IF(ISNUMBER(MATCH(SUBSTITUTE(E3904," ",""),SUBSTITUTE('Look Up Values'!$I$2:$I$10," ",""),0)),"","State error")),"")</f>
        <v/>
      </c>
      <c r="N3904" s="242" t="str" cm="1">
        <f t="array" ref="N3904">IF(AND(G3904&lt;&gt;0,G3904&lt;&gt;""),IF(F3904="","",IF(ISNUMBER(MATCH(SUBSTITUTE(F3904," ",""),SUBSTITUTE('Look Up Values'!$W$2:$W$30," ",""),0)),"","D&amp;R error")),"")</f>
        <v/>
      </c>
      <c r="O3904" s="256" t="str">
        <f t="shared" si="121"/>
        <v/>
      </c>
    </row>
    <row r="3905" spans="1:15" ht="15.75">
      <c r="A3905" s="250">
        <v>3898</v>
      </c>
      <c r="B3905" s="208"/>
      <c r="C3905" s="49"/>
      <c r="D3905" s="50"/>
      <c r="E3905" s="50"/>
      <c r="F3905" s="50"/>
      <c r="G3905" s="209"/>
      <c r="H3905" s="48"/>
      <c r="I3905" s="457" t="str">
        <f t="shared" si="120"/>
        <v/>
      </c>
      <c r="J3905" s="241" cm="1">
        <f t="array" ref="J3905">SUMPRODUCT(--(K3905:N3905&lt;&gt;"")) + IF(TRIM(O3905)="",0,LEN(O3905)-LEN(SUBSTITUTE(O3905,",",""))+1)</f>
        <v>0</v>
      </c>
      <c r="K3905" s="242" t="str">
        <f>IF(AND(G3905&lt;&gt;0,G3905&lt;&gt;""),IF(B3905="","",IF(ISNUMBER(MATCH(B3905,'Look Up Values'!$B$2:$B$500,0)),"","Dest. error")),"")</f>
        <v/>
      </c>
      <c r="L3905" s="242" t="str">
        <f>IF(AND(G3905&lt;&gt;0,G3905&lt;&gt;""),IF(C3905="","",IF(AND(ISNUMBER(--LEFT(C3905,FIND(" ",C3905&amp;" ")-1)),OR(LEN(LEFT(C3905,FIND(" ",C3905&amp;" ")-1))=6,LEN(LEFT(C3905,FIND(" ",C3905&amp;" ")-1))=7),OR(ISNUMBER(MATCH(LEFT(C3905,FIND(" ",C3905&amp;" ")-1),'Look Up Values'!$G$2:$G$1000,0)),ISNUMBER(MATCH(LEFT(C3905,FIND(" ",C3905&amp;" ")-1),'Look Up Values'!$AE$2:$AE$2000,0)))),"","EWC error")),"")</f>
        <v/>
      </c>
      <c r="M3905" s="242" t="str" cm="1">
        <f t="array" ref="M3905">IF(AND(G3905&lt;&gt;0,G3905&lt;&gt;""),IF(E3905="","",IF(ISNUMBER(MATCH(SUBSTITUTE(E3905," ",""),SUBSTITUTE('Look Up Values'!$I$2:$I$10," ",""),0)),"","State error")),"")</f>
        <v/>
      </c>
      <c r="N3905" s="242" t="str" cm="1">
        <f t="array" ref="N3905">IF(AND(G3905&lt;&gt;0,G3905&lt;&gt;""),IF(F3905="","",IF(ISNUMBER(MATCH(SUBSTITUTE(F3905," ",""),SUBSTITUTE('Look Up Values'!$W$2:$W$30," ",""),0)),"","D&amp;R error")),"")</f>
        <v/>
      </c>
      <c r="O3905" s="256" t="str">
        <f t="shared" si="121"/>
        <v/>
      </c>
    </row>
    <row r="3906" spans="1:15" ht="15.75">
      <c r="A3906" s="250">
        <v>3899</v>
      </c>
      <c r="B3906" s="208"/>
      <c r="C3906" s="49"/>
      <c r="D3906" s="50"/>
      <c r="E3906" s="50"/>
      <c r="F3906" s="50"/>
      <c r="G3906" s="209"/>
      <c r="H3906" s="48"/>
      <c r="I3906" s="457" t="str">
        <f t="shared" si="120"/>
        <v/>
      </c>
      <c r="J3906" s="241" cm="1">
        <f t="array" ref="J3906">SUMPRODUCT(--(K3906:N3906&lt;&gt;"")) + IF(TRIM(O3906)="",0,LEN(O3906)-LEN(SUBSTITUTE(O3906,",",""))+1)</f>
        <v>0</v>
      </c>
      <c r="K3906" s="242" t="str">
        <f>IF(AND(G3906&lt;&gt;0,G3906&lt;&gt;""),IF(B3906="","",IF(ISNUMBER(MATCH(B3906,'Look Up Values'!$B$2:$B$500,0)),"","Dest. error")),"")</f>
        <v/>
      </c>
      <c r="L3906" s="242" t="str">
        <f>IF(AND(G3906&lt;&gt;0,G3906&lt;&gt;""),IF(C3906="","",IF(AND(ISNUMBER(--LEFT(C3906,FIND(" ",C3906&amp;" ")-1)),OR(LEN(LEFT(C3906,FIND(" ",C3906&amp;" ")-1))=6,LEN(LEFT(C3906,FIND(" ",C3906&amp;" ")-1))=7),OR(ISNUMBER(MATCH(LEFT(C3906,FIND(" ",C3906&amp;" ")-1),'Look Up Values'!$G$2:$G$1000,0)),ISNUMBER(MATCH(LEFT(C3906,FIND(" ",C3906&amp;" ")-1),'Look Up Values'!$AE$2:$AE$2000,0)))),"","EWC error")),"")</f>
        <v/>
      </c>
      <c r="M3906" s="242" t="str" cm="1">
        <f t="array" ref="M3906">IF(AND(G3906&lt;&gt;0,G3906&lt;&gt;""),IF(E3906="","",IF(ISNUMBER(MATCH(SUBSTITUTE(E3906," ",""),SUBSTITUTE('Look Up Values'!$I$2:$I$10," ",""),0)),"","State error")),"")</f>
        <v/>
      </c>
      <c r="N3906" s="242" t="str" cm="1">
        <f t="array" ref="N3906">IF(AND(G3906&lt;&gt;0,G3906&lt;&gt;""),IF(F3906="","",IF(ISNUMBER(MATCH(SUBSTITUTE(F3906," ",""),SUBSTITUTE('Look Up Values'!$W$2:$W$30," ",""),0)),"","D&amp;R error")),"")</f>
        <v/>
      </c>
      <c r="O3906" s="256" t="str">
        <f t="shared" si="121"/>
        <v/>
      </c>
    </row>
    <row r="3907" spans="1:15" ht="15.75">
      <c r="A3907" s="250">
        <v>3900</v>
      </c>
      <c r="B3907" s="208"/>
      <c r="C3907" s="49"/>
      <c r="D3907" s="50"/>
      <c r="E3907" s="50"/>
      <c r="F3907" s="50"/>
      <c r="G3907" s="209"/>
      <c r="H3907" s="48"/>
      <c r="I3907" s="457" t="str">
        <f t="shared" si="120"/>
        <v/>
      </c>
      <c r="J3907" s="241" cm="1">
        <f t="array" ref="J3907">SUMPRODUCT(--(K3907:N3907&lt;&gt;"")) + IF(TRIM(O3907)="",0,LEN(O3907)-LEN(SUBSTITUTE(O3907,",",""))+1)</f>
        <v>0</v>
      </c>
      <c r="K3907" s="242" t="str">
        <f>IF(AND(G3907&lt;&gt;0,G3907&lt;&gt;""),IF(B3907="","",IF(ISNUMBER(MATCH(B3907,'Look Up Values'!$B$2:$B$500,0)),"","Dest. error")),"")</f>
        <v/>
      </c>
      <c r="L3907" s="242" t="str">
        <f>IF(AND(G3907&lt;&gt;0,G3907&lt;&gt;""),IF(C3907="","",IF(AND(ISNUMBER(--LEFT(C3907,FIND(" ",C3907&amp;" ")-1)),OR(LEN(LEFT(C3907,FIND(" ",C3907&amp;" ")-1))=6,LEN(LEFT(C3907,FIND(" ",C3907&amp;" ")-1))=7),OR(ISNUMBER(MATCH(LEFT(C3907,FIND(" ",C3907&amp;" ")-1),'Look Up Values'!$G$2:$G$1000,0)),ISNUMBER(MATCH(LEFT(C3907,FIND(" ",C3907&amp;" ")-1),'Look Up Values'!$AE$2:$AE$2000,0)))),"","EWC error")),"")</f>
        <v/>
      </c>
      <c r="M3907" s="242" t="str" cm="1">
        <f t="array" ref="M3907">IF(AND(G3907&lt;&gt;0,G3907&lt;&gt;""),IF(E3907="","",IF(ISNUMBER(MATCH(SUBSTITUTE(E3907," ",""),SUBSTITUTE('Look Up Values'!$I$2:$I$10," ",""),0)),"","State error")),"")</f>
        <v/>
      </c>
      <c r="N3907" s="242" t="str" cm="1">
        <f t="array" ref="N3907">IF(AND(G3907&lt;&gt;0,G3907&lt;&gt;""),IF(F3907="","",IF(ISNUMBER(MATCH(SUBSTITUTE(F3907," ",""),SUBSTITUTE('Look Up Values'!$W$2:$W$30," ",""),0)),"","D&amp;R error")),"")</f>
        <v/>
      </c>
      <c r="O3907" s="256" t="str">
        <f t="shared" si="121"/>
        <v/>
      </c>
    </row>
    <row r="3908" spans="1:15" ht="15.75">
      <c r="A3908" s="250">
        <v>3901</v>
      </c>
      <c r="B3908" s="208"/>
      <c r="C3908" s="49"/>
      <c r="D3908" s="50"/>
      <c r="E3908" s="50"/>
      <c r="F3908" s="50"/>
      <c r="G3908" s="209"/>
      <c r="H3908" s="48"/>
      <c r="I3908" s="457" t="str">
        <f t="shared" si="120"/>
        <v/>
      </c>
      <c r="J3908" s="241" cm="1">
        <f t="array" ref="J3908">SUMPRODUCT(--(K3908:N3908&lt;&gt;"")) + IF(TRIM(O3908)="",0,LEN(O3908)-LEN(SUBSTITUTE(O3908,",",""))+1)</f>
        <v>0</v>
      </c>
      <c r="K3908" s="242" t="str">
        <f>IF(AND(G3908&lt;&gt;0,G3908&lt;&gt;""),IF(B3908="","",IF(ISNUMBER(MATCH(B3908,'Look Up Values'!$B$2:$B$500,0)),"","Dest. error")),"")</f>
        <v/>
      </c>
      <c r="L3908" s="242" t="str">
        <f>IF(AND(G3908&lt;&gt;0,G3908&lt;&gt;""),IF(C3908="","",IF(AND(ISNUMBER(--LEFT(C3908,FIND(" ",C3908&amp;" ")-1)),OR(LEN(LEFT(C3908,FIND(" ",C3908&amp;" ")-1))=6,LEN(LEFT(C3908,FIND(" ",C3908&amp;" ")-1))=7),OR(ISNUMBER(MATCH(LEFT(C3908,FIND(" ",C3908&amp;" ")-1),'Look Up Values'!$G$2:$G$1000,0)),ISNUMBER(MATCH(LEFT(C3908,FIND(" ",C3908&amp;" ")-1),'Look Up Values'!$AE$2:$AE$2000,0)))),"","EWC error")),"")</f>
        <v/>
      </c>
      <c r="M3908" s="242" t="str" cm="1">
        <f t="array" ref="M3908">IF(AND(G3908&lt;&gt;0,G3908&lt;&gt;""),IF(E3908="","",IF(ISNUMBER(MATCH(SUBSTITUTE(E3908," ",""),SUBSTITUTE('Look Up Values'!$I$2:$I$10," ",""),0)),"","State error")),"")</f>
        <v/>
      </c>
      <c r="N3908" s="242" t="str" cm="1">
        <f t="array" ref="N3908">IF(AND(G3908&lt;&gt;0,G3908&lt;&gt;""),IF(F3908="","",IF(ISNUMBER(MATCH(SUBSTITUTE(F3908," ",""),SUBSTITUTE('Look Up Values'!$W$2:$W$30," ",""),0)),"","D&amp;R error")),"")</f>
        <v/>
      </c>
      <c r="O3908" s="256" t="str">
        <f t="shared" si="121"/>
        <v/>
      </c>
    </row>
    <row r="3909" spans="1:15" ht="15.75">
      <c r="A3909" s="250">
        <v>3902</v>
      </c>
      <c r="B3909" s="208"/>
      <c r="C3909" s="49"/>
      <c r="D3909" s="50"/>
      <c r="E3909" s="50"/>
      <c r="F3909" s="50"/>
      <c r="G3909" s="209"/>
      <c r="H3909" s="48"/>
      <c r="I3909" s="457" t="str">
        <f t="shared" si="120"/>
        <v/>
      </c>
      <c r="J3909" s="241" cm="1">
        <f t="array" ref="J3909">SUMPRODUCT(--(K3909:N3909&lt;&gt;"")) + IF(TRIM(O3909)="",0,LEN(O3909)-LEN(SUBSTITUTE(O3909,",",""))+1)</f>
        <v>0</v>
      </c>
      <c r="K3909" s="242" t="str">
        <f>IF(AND(G3909&lt;&gt;0,G3909&lt;&gt;""),IF(B3909="","",IF(ISNUMBER(MATCH(B3909,'Look Up Values'!$B$2:$B$500,0)),"","Dest. error")),"")</f>
        <v/>
      </c>
      <c r="L3909" s="242" t="str">
        <f>IF(AND(G3909&lt;&gt;0,G3909&lt;&gt;""),IF(C3909="","",IF(AND(ISNUMBER(--LEFT(C3909,FIND(" ",C3909&amp;" ")-1)),OR(LEN(LEFT(C3909,FIND(" ",C3909&amp;" ")-1))=6,LEN(LEFT(C3909,FIND(" ",C3909&amp;" ")-1))=7),OR(ISNUMBER(MATCH(LEFT(C3909,FIND(" ",C3909&amp;" ")-1),'Look Up Values'!$G$2:$G$1000,0)),ISNUMBER(MATCH(LEFT(C3909,FIND(" ",C3909&amp;" ")-1),'Look Up Values'!$AE$2:$AE$2000,0)))),"","EWC error")),"")</f>
        <v/>
      </c>
      <c r="M3909" s="242" t="str" cm="1">
        <f t="array" ref="M3909">IF(AND(G3909&lt;&gt;0,G3909&lt;&gt;""),IF(E3909="","",IF(ISNUMBER(MATCH(SUBSTITUTE(E3909," ",""),SUBSTITUTE('Look Up Values'!$I$2:$I$10," ",""),0)),"","State error")),"")</f>
        <v/>
      </c>
      <c r="N3909" s="242" t="str" cm="1">
        <f t="array" ref="N3909">IF(AND(G3909&lt;&gt;0,G3909&lt;&gt;""),IF(F3909="","",IF(ISNUMBER(MATCH(SUBSTITUTE(F3909," ",""),SUBSTITUTE('Look Up Values'!$W$2:$W$30," ",""),0)),"","D&amp;R error")),"")</f>
        <v/>
      </c>
      <c r="O3909" s="256" t="str">
        <f t="shared" si="121"/>
        <v/>
      </c>
    </row>
    <row r="3910" spans="1:15" ht="15.75">
      <c r="A3910" s="250">
        <v>3903</v>
      </c>
      <c r="B3910" s="208"/>
      <c r="C3910" s="49"/>
      <c r="D3910" s="50"/>
      <c r="E3910" s="50"/>
      <c r="F3910" s="50"/>
      <c r="G3910" s="209"/>
      <c r="H3910" s="48"/>
      <c r="I3910" s="457" t="str">
        <f t="shared" si="120"/>
        <v/>
      </c>
      <c r="J3910" s="241" cm="1">
        <f t="array" ref="J3910">SUMPRODUCT(--(K3910:N3910&lt;&gt;"")) + IF(TRIM(O3910)="",0,LEN(O3910)-LEN(SUBSTITUTE(O3910,",",""))+1)</f>
        <v>0</v>
      </c>
      <c r="K3910" s="242" t="str">
        <f>IF(AND(G3910&lt;&gt;0,G3910&lt;&gt;""),IF(B3910="","",IF(ISNUMBER(MATCH(B3910,'Look Up Values'!$B$2:$B$500,0)),"","Dest. error")),"")</f>
        <v/>
      </c>
      <c r="L3910" s="242" t="str">
        <f>IF(AND(G3910&lt;&gt;0,G3910&lt;&gt;""),IF(C3910="","",IF(AND(ISNUMBER(--LEFT(C3910,FIND(" ",C3910&amp;" ")-1)),OR(LEN(LEFT(C3910,FIND(" ",C3910&amp;" ")-1))=6,LEN(LEFT(C3910,FIND(" ",C3910&amp;" ")-1))=7),OR(ISNUMBER(MATCH(LEFT(C3910,FIND(" ",C3910&amp;" ")-1),'Look Up Values'!$G$2:$G$1000,0)),ISNUMBER(MATCH(LEFT(C3910,FIND(" ",C3910&amp;" ")-1),'Look Up Values'!$AE$2:$AE$2000,0)))),"","EWC error")),"")</f>
        <v/>
      </c>
      <c r="M3910" s="242" t="str" cm="1">
        <f t="array" ref="M3910">IF(AND(G3910&lt;&gt;0,G3910&lt;&gt;""),IF(E3910="","",IF(ISNUMBER(MATCH(SUBSTITUTE(E3910," ",""),SUBSTITUTE('Look Up Values'!$I$2:$I$10," ",""),0)),"","State error")),"")</f>
        <v/>
      </c>
      <c r="N3910" s="242" t="str" cm="1">
        <f t="array" ref="N3910">IF(AND(G3910&lt;&gt;0,G3910&lt;&gt;""),IF(F3910="","",IF(ISNUMBER(MATCH(SUBSTITUTE(F3910," ",""),SUBSTITUTE('Look Up Values'!$W$2:$W$30," ",""),0)),"","D&amp;R error")),"")</f>
        <v/>
      </c>
      <c r="O3910" s="256" t="str">
        <f t="shared" si="121"/>
        <v/>
      </c>
    </row>
    <row r="3911" spans="1:15" ht="15.75">
      <c r="A3911" s="250">
        <v>3904</v>
      </c>
      <c r="B3911" s="208"/>
      <c r="C3911" s="49"/>
      <c r="D3911" s="50"/>
      <c r="E3911" s="50"/>
      <c r="F3911" s="50"/>
      <c r="G3911" s="209"/>
      <c r="H3911" s="48"/>
      <c r="I3911" s="457" t="str">
        <f t="shared" si="120"/>
        <v/>
      </c>
      <c r="J3911" s="241" cm="1">
        <f t="array" ref="J3911">SUMPRODUCT(--(K3911:N3911&lt;&gt;"")) + IF(TRIM(O3911)="",0,LEN(O3911)-LEN(SUBSTITUTE(O3911,",",""))+1)</f>
        <v>0</v>
      </c>
      <c r="K3911" s="242" t="str">
        <f>IF(AND(G3911&lt;&gt;0,G3911&lt;&gt;""),IF(B3911="","",IF(ISNUMBER(MATCH(B3911,'Look Up Values'!$B$2:$B$500,0)),"","Dest. error")),"")</f>
        <v/>
      </c>
      <c r="L3911" s="242" t="str">
        <f>IF(AND(G3911&lt;&gt;0,G3911&lt;&gt;""),IF(C3911="","",IF(AND(ISNUMBER(--LEFT(C3911,FIND(" ",C3911&amp;" ")-1)),OR(LEN(LEFT(C3911,FIND(" ",C3911&amp;" ")-1))=6,LEN(LEFT(C3911,FIND(" ",C3911&amp;" ")-1))=7),OR(ISNUMBER(MATCH(LEFT(C3911,FIND(" ",C3911&amp;" ")-1),'Look Up Values'!$G$2:$G$1000,0)),ISNUMBER(MATCH(LEFT(C3911,FIND(" ",C3911&amp;" ")-1),'Look Up Values'!$AE$2:$AE$2000,0)))),"","EWC error")),"")</f>
        <v/>
      </c>
      <c r="M3911" s="242" t="str" cm="1">
        <f t="array" ref="M3911">IF(AND(G3911&lt;&gt;0,G3911&lt;&gt;""),IF(E3911="","",IF(ISNUMBER(MATCH(SUBSTITUTE(E3911," ",""),SUBSTITUTE('Look Up Values'!$I$2:$I$10," ",""),0)),"","State error")),"")</f>
        <v/>
      </c>
      <c r="N3911" s="242" t="str" cm="1">
        <f t="array" ref="N3911">IF(AND(G3911&lt;&gt;0,G3911&lt;&gt;""),IF(F3911="","",IF(ISNUMBER(MATCH(SUBSTITUTE(F3911," ",""),SUBSTITUTE('Look Up Values'!$W$2:$W$30," ",""),0)),"","D&amp;R error")),"")</f>
        <v/>
      </c>
      <c r="O3911" s="256" t="str">
        <f t="shared" si="121"/>
        <v/>
      </c>
    </row>
    <row r="3912" spans="1:15" ht="15.75">
      <c r="A3912" s="250">
        <v>3905</v>
      </c>
      <c r="B3912" s="208"/>
      <c r="C3912" s="49"/>
      <c r="D3912" s="50"/>
      <c r="E3912" s="50"/>
      <c r="F3912" s="50"/>
      <c r="G3912" s="209"/>
      <c r="H3912" s="48"/>
      <c r="I3912" s="457" t="str">
        <f t="shared" si="120"/>
        <v/>
      </c>
      <c r="J3912" s="241" cm="1">
        <f t="array" ref="J3912">SUMPRODUCT(--(K3912:N3912&lt;&gt;"")) + IF(TRIM(O3912)="",0,LEN(O3912)-LEN(SUBSTITUTE(O3912,",",""))+1)</f>
        <v>0</v>
      </c>
      <c r="K3912" s="242" t="str">
        <f>IF(AND(G3912&lt;&gt;0,G3912&lt;&gt;""),IF(B3912="","",IF(ISNUMBER(MATCH(B3912,'Look Up Values'!$B$2:$B$500,0)),"","Dest. error")),"")</f>
        <v/>
      </c>
      <c r="L3912" s="242" t="str">
        <f>IF(AND(G3912&lt;&gt;0,G3912&lt;&gt;""),IF(C3912="","",IF(AND(ISNUMBER(--LEFT(C3912,FIND(" ",C3912&amp;" ")-1)),OR(LEN(LEFT(C3912,FIND(" ",C3912&amp;" ")-1))=6,LEN(LEFT(C3912,FIND(" ",C3912&amp;" ")-1))=7),OR(ISNUMBER(MATCH(LEFT(C3912,FIND(" ",C3912&amp;" ")-1),'Look Up Values'!$G$2:$G$1000,0)),ISNUMBER(MATCH(LEFT(C3912,FIND(" ",C3912&amp;" ")-1),'Look Up Values'!$AE$2:$AE$2000,0)))),"","EWC error")),"")</f>
        <v/>
      </c>
      <c r="M3912" s="242" t="str" cm="1">
        <f t="array" ref="M3912">IF(AND(G3912&lt;&gt;0,G3912&lt;&gt;""),IF(E3912="","",IF(ISNUMBER(MATCH(SUBSTITUTE(E3912," ",""),SUBSTITUTE('Look Up Values'!$I$2:$I$10," ",""),0)),"","State error")),"")</f>
        <v/>
      </c>
      <c r="N3912" s="242" t="str" cm="1">
        <f t="array" ref="N3912">IF(AND(G3912&lt;&gt;0,G3912&lt;&gt;""),IF(F3912="","",IF(ISNUMBER(MATCH(SUBSTITUTE(F3912," ",""),SUBSTITUTE('Look Up Values'!$W$2:$W$30," ",""),0)),"","D&amp;R error")),"")</f>
        <v/>
      </c>
      <c r="O3912" s="256" t="str">
        <f t="shared" si="121"/>
        <v/>
      </c>
    </row>
    <row r="3913" spans="1:15" ht="15.75">
      <c r="A3913" s="250">
        <v>3906</v>
      </c>
      <c r="B3913" s="208"/>
      <c r="C3913" s="49"/>
      <c r="D3913" s="50"/>
      <c r="E3913" s="50"/>
      <c r="F3913" s="50"/>
      <c r="G3913" s="209"/>
      <c r="H3913" s="48"/>
      <c r="I3913" s="457" t="str">
        <f t="shared" ref="I3913:I3976" si="122">IF(IFERROR(--SUBSTITUTE(J3913,CHAR(160),""),0)&gt;0,A3913,"")</f>
        <v/>
      </c>
      <c r="J3913" s="241" cm="1">
        <f t="array" ref="J3913">SUMPRODUCT(--(K3913:N3913&lt;&gt;"")) + IF(TRIM(O3913)="",0,LEN(O3913)-LEN(SUBSTITUTE(O3913,",",""))+1)</f>
        <v>0</v>
      </c>
      <c r="K3913" s="242" t="str">
        <f>IF(AND(G3913&lt;&gt;0,G3913&lt;&gt;""),IF(B3913="","",IF(ISNUMBER(MATCH(B3913,'Look Up Values'!$B$2:$B$500,0)),"","Dest. error")),"")</f>
        <v/>
      </c>
      <c r="L3913" s="242" t="str">
        <f>IF(AND(G3913&lt;&gt;0,G3913&lt;&gt;""),IF(C3913="","",IF(AND(ISNUMBER(--LEFT(C3913,FIND(" ",C3913&amp;" ")-1)),OR(LEN(LEFT(C3913,FIND(" ",C3913&amp;" ")-1))=6,LEN(LEFT(C3913,FIND(" ",C3913&amp;" ")-1))=7),OR(ISNUMBER(MATCH(LEFT(C3913,FIND(" ",C3913&amp;" ")-1),'Look Up Values'!$G$2:$G$1000,0)),ISNUMBER(MATCH(LEFT(C3913,FIND(" ",C3913&amp;" ")-1),'Look Up Values'!$AE$2:$AE$2000,0)))),"","EWC error")),"")</f>
        <v/>
      </c>
      <c r="M3913" s="242" t="str" cm="1">
        <f t="array" ref="M3913">IF(AND(G3913&lt;&gt;0,G3913&lt;&gt;""),IF(E3913="","",IF(ISNUMBER(MATCH(SUBSTITUTE(E3913," ",""),SUBSTITUTE('Look Up Values'!$I$2:$I$10," ",""),0)),"","State error")),"")</f>
        <v/>
      </c>
      <c r="N3913" s="242" t="str" cm="1">
        <f t="array" ref="N3913">IF(AND(G3913&lt;&gt;0,G3913&lt;&gt;""),IF(F3913="","",IF(ISNUMBER(MATCH(SUBSTITUTE(F3913," ",""),SUBSTITUTE('Look Up Values'!$W$2:$W$30," ",""),0)),"","D&amp;R error")),"")</f>
        <v/>
      </c>
      <c r="O3913" s="256" t="str">
        <f t="shared" ref="O3913:O3976" si="123">IF(OR(G3913="",G3913=0),"",IF((TRIM(SUBSTITUTE(B3913,CHAR(160),""))&amp;TRIM(SUBSTITUTE(C3913,CHAR(160),""))&amp;TRIM(SUBSTITUTE(F3913,CHAR(160),""))&amp;TRIM(SUBSTITUTE(E3913,CHAR(160),"")))&lt;&gt;"",IF((--(TRIM(SUBSTITUTE(B3913,CHAR(160),""))&lt;&gt;"")+--(TRIM(SUBSTITUTE(C3913,CHAR(160),""))&lt;&gt;"")+--(TRIM(SUBSTITUTE(F3913,CHAR(160),""))&lt;&gt;"")+--(TRIM(SUBSTITUTE(E3913,CHAR(160),""))&lt;&gt;""))=4,"",LEFT(IF(TRIM(SUBSTITUTE(B3913,CHAR(160),""))="","Dest, ","")&amp;IF(TRIM(SUBSTITUTE(C3913,CHAR(160),""))="","EWC, ","")&amp;IF(TRIM(SUBSTITUTE(F3913,CHAR(160),""))="","D&amp;R, ","")&amp;IF(TRIM(SUBSTITUTE(E3913,CHAR(160),""))="","State, ",""),LEN(IF(TRIM(SUBSTITUTE(B3913,CHAR(160),""))="","Dest, ","")&amp;IF(TRIM(SUBSTITUTE(C3913,CHAR(160),""))="","EWC, ","")&amp;IF(TRIM(SUBSTITUTE(F3913,CHAR(160),""))="","D&amp;R, ","")&amp;IF(TRIM(SUBSTITUTE(E3913,CHAR(160),""))="","State, ",""))-2)),LEFT(IF(TRIM(SUBSTITUTE(B3913,CHAR(160),""))="","Dest, ","")&amp;IF(TRIM(SUBSTITUTE(C3913,CHAR(160),""))="","EWC, ","")&amp;IF(TRIM(SUBSTITUTE(F3913,CHAR(160),""))="","D&amp;R, ","")&amp;IF(TRIM(SUBSTITUTE(E3913,CHAR(160),""))="","State, ",""),LEN(IF(TRIM(SUBSTITUTE(B3913,CHAR(160),""))="","Dest, ","")&amp;IF(TRIM(SUBSTITUTE(C3913,CHAR(160),""))="","EWC, ","")&amp;IF(TRIM(SUBSTITUTE(F3913,CHAR(160),""))="","D&amp;R, ","")&amp;IF(TRIM(SUBSTITUTE(E3913,CHAR(160),""))="","State, ",""))-2)))</f>
        <v/>
      </c>
    </row>
    <row r="3914" spans="1:15" ht="15.75">
      <c r="A3914" s="250">
        <v>3907</v>
      </c>
      <c r="B3914" s="208"/>
      <c r="C3914" s="49"/>
      <c r="D3914" s="50"/>
      <c r="E3914" s="50"/>
      <c r="F3914" s="50"/>
      <c r="G3914" s="209"/>
      <c r="H3914" s="48"/>
      <c r="I3914" s="457" t="str">
        <f t="shared" si="122"/>
        <v/>
      </c>
      <c r="J3914" s="241" cm="1">
        <f t="array" ref="J3914">SUMPRODUCT(--(K3914:N3914&lt;&gt;"")) + IF(TRIM(O3914)="",0,LEN(O3914)-LEN(SUBSTITUTE(O3914,",",""))+1)</f>
        <v>0</v>
      </c>
      <c r="K3914" s="242" t="str">
        <f>IF(AND(G3914&lt;&gt;0,G3914&lt;&gt;""),IF(B3914="","",IF(ISNUMBER(MATCH(B3914,'Look Up Values'!$B$2:$B$500,0)),"","Dest. error")),"")</f>
        <v/>
      </c>
      <c r="L3914" s="242" t="str">
        <f>IF(AND(G3914&lt;&gt;0,G3914&lt;&gt;""),IF(C3914="","",IF(AND(ISNUMBER(--LEFT(C3914,FIND(" ",C3914&amp;" ")-1)),OR(LEN(LEFT(C3914,FIND(" ",C3914&amp;" ")-1))=6,LEN(LEFT(C3914,FIND(" ",C3914&amp;" ")-1))=7),OR(ISNUMBER(MATCH(LEFT(C3914,FIND(" ",C3914&amp;" ")-1),'Look Up Values'!$G$2:$G$1000,0)),ISNUMBER(MATCH(LEFT(C3914,FIND(" ",C3914&amp;" ")-1),'Look Up Values'!$AE$2:$AE$2000,0)))),"","EWC error")),"")</f>
        <v/>
      </c>
      <c r="M3914" s="242" t="str" cm="1">
        <f t="array" ref="M3914">IF(AND(G3914&lt;&gt;0,G3914&lt;&gt;""),IF(E3914="","",IF(ISNUMBER(MATCH(SUBSTITUTE(E3914," ",""),SUBSTITUTE('Look Up Values'!$I$2:$I$10," ",""),0)),"","State error")),"")</f>
        <v/>
      </c>
      <c r="N3914" s="242" t="str" cm="1">
        <f t="array" ref="N3914">IF(AND(G3914&lt;&gt;0,G3914&lt;&gt;""),IF(F3914="","",IF(ISNUMBER(MATCH(SUBSTITUTE(F3914," ",""),SUBSTITUTE('Look Up Values'!$W$2:$W$30," ",""),0)),"","D&amp;R error")),"")</f>
        <v/>
      </c>
      <c r="O3914" s="256" t="str">
        <f t="shared" si="123"/>
        <v/>
      </c>
    </row>
    <row r="3915" spans="1:15" ht="15.75">
      <c r="A3915" s="250">
        <v>3908</v>
      </c>
      <c r="B3915" s="208"/>
      <c r="C3915" s="49"/>
      <c r="D3915" s="50"/>
      <c r="E3915" s="50"/>
      <c r="F3915" s="50"/>
      <c r="G3915" s="209"/>
      <c r="H3915" s="48"/>
      <c r="I3915" s="457" t="str">
        <f t="shared" si="122"/>
        <v/>
      </c>
      <c r="J3915" s="241" cm="1">
        <f t="array" ref="J3915">SUMPRODUCT(--(K3915:N3915&lt;&gt;"")) + IF(TRIM(O3915)="",0,LEN(O3915)-LEN(SUBSTITUTE(O3915,",",""))+1)</f>
        <v>0</v>
      </c>
      <c r="K3915" s="242" t="str">
        <f>IF(AND(G3915&lt;&gt;0,G3915&lt;&gt;""),IF(B3915="","",IF(ISNUMBER(MATCH(B3915,'Look Up Values'!$B$2:$B$500,0)),"","Dest. error")),"")</f>
        <v/>
      </c>
      <c r="L3915" s="242" t="str">
        <f>IF(AND(G3915&lt;&gt;0,G3915&lt;&gt;""),IF(C3915="","",IF(AND(ISNUMBER(--LEFT(C3915,FIND(" ",C3915&amp;" ")-1)),OR(LEN(LEFT(C3915,FIND(" ",C3915&amp;" ")-1))=6,LEN(LEFT(C3915,FIND(" ",C3915&amp;" ")-1))=7),OR(ISNUMBER(MATCH(LEFT(C3915,FIND(" ",C3915&amp;" ")-1),'Look Up Values'!$G$2:$G$1000,0)),ISNUMBER(MATCH(LEFT(C3915,FIND(" ",C3915&amp;" ")-1),'Look Up Values'!$AE$2:$AE$2000,0)))),"","EWC error")),"")</f>
        <v/>
      </c>
      <c r="M3915" s="242" t="str" cm="1">
        <f t="array" ref="M3915">IF(AND(G3915&lt;&gt;0,G3915&lt;&gt;""),IF(E3915="","",IF(ISNUMBER(MATCH(SUBSTITUTE(E3915," ",""),SUBSTITUTE('Look Up Values'!$I$2:$I$10," ",""),0)),"","State error")),"")</f>
        <v/>
      </c>
      <c r="N3915" s="242" t="str" cm="1">
        <f t="array" ref="N3915">IF(AND(G3915&lt;&gt;0,G3915&lt;&gt;""),IF(F3915="","",IF(ISNUMBER(MATCH(SUBSTITUTE(F3915," ",""),SUBSTITUTE('Look Up Values'!$W$2:$W$30," ",""),0)),"","D&amp;R error")),"")</f>
        <v/>
      </c>
      <c r="O3915" s="256" t="str">
        <f t="shared" si="123"/>
        <v/>
      </c>
    </row>
    <row r="3916" spans="1:15" ht="15.75">
      <c r="A3916" s="250">
        <v>3909</v>
      </c>
      <c r="B3916" s="208"/>
      <c r="C3916" s="49"/>
      <c r="D3916" s="50"/>
      <c r="E3916" s="50"/>
      <c r="F3916" s="50"/>
      <c r="G3916" s="209"/>
      <c r="H3916" s="48"/>
      <c r="I3916" s="457" t="str">
        <f t="shared" si="122"/>
        <v/>
      </c>
      <c r="J3916" s="241" cm="1">
        <f t="array" ref="J3916">SUMPRODUCT(--(K3916:N3916&lt;&gt;"")) + IF(TRIM(O3916)="",0,LEN(O3916)-LEN(SUBSTITUTE(O3916,",",""))+1)</f>
        <v>0</v>
      </c>
      <c r="K3916" s="242" t="str">
        <f>IF(AND(G3916&lt;&gt;0,G3916&lt;&gt;""),IF(B3916="","",IF(ISNUMBER(MATCH(B3916,'Look Up Values'!$B$2:$B$500,0)),"","Dest. error")),"")</f>
        <v/>
      </c>
      <c r="L3916" s="242" t="str">
        <f>IF(AND(G3916&lt;&gt;0,G3916&lt;&gt;""),IF(C3916="","",IF(AND(ISNUMBER(--LEFT(C3916,FIND(" ",C3916&amp;" ")-1)),OR(LEN(LEFT(C3916,FIND(" ",C3916&amp;" ")-1))=6,LEN(LEFT(C3916,FIND(" ",C3916&amp;" ")-1))=7),OR(ISNUMBER(MATCH(LEFT(C3916,FIND(" ",C3916&amp;" ")-1),'Look Up Values'!$G$2:$G$1000,0)),ISNUMBER(MATCH(LEFT(C3916,FIND(" ",C3916&amp;" ")-1),'Look Up Values'!$AE$2:$AE$2000,0)))),"","EWC error")),"")</f>
        <v/>
      </c>
      <c r="M3916" s="242" t="str" cm="1">
        <f t="array" ref="M3916">IF(AND(G3916&lt;&gt;0,G3916&lt;&gt;""),IF(E3916="","",IF(ISNUMBER(MATCH(SUBSTITUTE(E3916," ",""),SUBSTITUTE('Look Up Values'!$I$2:$I$10," ",""),0)),"","State error")),"")</f>
        <v/>
      </c>
      <c r="N3916" s="242" t="str" cm="1">
        <f t="array" ref="N3916">IF(AND(G3916&lt;&gt;0,G3916&lt;&gt;""),IF(F3916="","",IF(ISNUMBER(MATCH(SUBSTITUTE(F3916," ",""),SUBSTITUTE('Look Up Values'!$W$2:$W$30," ",""),0)),"","D&amp;R error")),"")</f>
        <v/>
      </c>
      <c r="O3916" s="256" t="str">
        <f t="shared" si="123"/>
        <v/>
      </c>
    </row>
    <row r="3917" spans="1:15" ht="15.75">
      <c r="A3917" s="250">
        <v>3910</v>
      </c>
      <c r="B3917" s="208"/>
      <c r="C3917" s="49"/>
      <c r="D3917" s="50"/>
      <c r="E3917" s="50"/>
      <c r="F3917" s="50"/>
      <c r="G3917" s="209"/>
      <c r="H3917" s="48"/>
      <c r="I3917" s="457" t="str">
        <f t="shared" si="122"/>
        <v/>
      </c>
      <c r="J3917" s="241" cm="1">
        <f t="array" ref="J3917">SUMPRODUCT(--(K3917:N3917&lt;&gt;"")) + IF(TRIM(O3917)="",0,LEN(O3917)-LEN(SUBSTITUTE(O3917,",",""))+1)</f>
        <v>0</v>
      </c>
      <c r="K3917" s="242" t="str">
        <f>IF(AND(G3917&lt;&gt;0,G3917&lt;&gt;""),IF(B3917="","",IF(ISNUMBER(MATCH(B3917,'Look Up Values'!$B$2:$B$500,0)),"","Dest. error")),"")</f>
        <v/>
      </c>
      <c r="L3917" s="242" t="str">
        <f>IF(AND(G3917&lt;&gt;0,G3917&lt;&gt;""),IF(C3917="","",IF(AND(ISNUMBER(--LEFT(C3917,FIND(" ",C3917&amp;" ")-1)),OR(LEN(LEFT(C3917,FIND(" ",C3917&amp;" ")-1))=6,LEN(LEFT(C3917,FIND(" ",C3917&amp;" ")-1))=7),OR(ISNUMBER(MATCH(LEFT(C3917,FIND(" ",C3917&amp;" ")-1),'Look Up Values'!$G$2:$G$1000,0)),ISNUMBER(MATCH(LEFT(C3917,FIND(" ",C3917&amp;" ")-1),'Look Up Values'!$AE$2:$AE$2000,0)))),"","EWC error")),"")</f>
        <v/>
      </c>
      <c r="M3917" s="242" t="str" cm="1">
        <f t="array" ref="M3917">IF(AND(G3917&lt;&gt;0,G3917&lt;&gt;""),IF(E3917="","",IF(ISNUMBER(MATCH(SUBSTITUTE(E3917," ",""),SUBSTITUTE('Look Up Values'!$I$2:$I$10," ",""),0)),"","State error")),"")</f>
        <v/>
      </c>
      <c r="N3917" s="242" t="str" cm="1">
        <f t="array" ref="N3917">IF(AND(G3917&lt;&gt;0,G3917&lt;&gt;""),IF(F3917="","",IF(ISNUMBER(MATCH(SUBSTITUTE(F3917," ",""),SUBSTITUTE('Look Up Values'!$W$2:$W$30," ",""),0)),"","D&amp;R error")),"")</f>
        <v/>
      </c>
      <c r="O3917" s="256" t="str">
        <f t="shared" si="123"/>
        <v/>
      </c>
    </row>
    <row r="3918" spans="1:15" ht="15.75">
      <c r="A3918" s="250">
        <v>3911</v>
      </c>
      <c r="B3918" s="208"/>
      <c r="C3918" s="49"/>
      <c r="D3918" s="50"/>
      <c r="E3918" s="50"/>
      <c r="F3918" s="50"/>
      <c r="G3918" s="209"/>
      <c r="H3918" s="48"/>
      <c r="I3918" s="457" t="str">
        <f t="shared" si="122"/>
        <v/>
      </c>
      <c r="J3918" s="241" cm="1">
        <f t="array" ref="J3918">SUMPRODUCT(--(K3918:N3918&lt;&gt;"")) + IF(TRIM(O3918)="",0,LEN(O3918)-LEN(SUBSTITUTE(O3918,",",""))+1)</f>
        <v>0</v>
      </c>
      <c r="K3918" s="242" t="str">
        <f>IF(AND(G3918&lt;&gt;0,G3918&lt;&gt;""),IF(B3918="","",IF(ISNUMBER(MATCH(B3918,'Look Up Values'!$B$2:$B$500,0)),"","Dest. error")),"")</f>
        <v/>
      </c>
      <c r="L3918" s="242" t="str">
        <f>IF(AND(G3918&lt;&gt;0,G3918&lt;&gt;""),IF(C3918="","",IF(AND(ISNUMBER(--LEFT(C3918,FIND(" ",C3918&amp;" ")-1)),OR(LEN(LEFT(C3918,FIND(" ",C3918&amp;" ")-1))=6,LEN(LEFT(C3918,FIND(" ",C3918&amp;" ")-1))=7),OR(ISNUMBER(MATCH(LEFT(C3918,FIND(" ",C3918&amp;" ")-1),'Look Up Values'!$G$2:$G$1000,0)),ISNUMBER(MATCH(LEFT(C3918,FIND(" ",C3918&amp;" ")-1),'Look Up Values'!$AE$2:$AE$2000,0)))),"","EWC error")),"")</f>
        <v/>
      </c>
      <c r="M3918" s="242" t="str" cm="1">
        <f t="array" ref="M3918">IF(AND(G3918&lt;&gt;0,G3918&lt;&gt;""),IF(E3918="","",IF(ISNUMBER(MATCH(SUBSTITUTE(E3918," ",""),SUBSTITUTE('Look Up Values'!$I$2:$I$10," ",""),0)),"","State error")),"")</f>
        <v/>
      </c>
      <c r="N3918" s="242" t="str" cm="1">
        <f t="array" ref="N3918">IF(AND(G3918&lt;&gt;0,G3918&lt;&gt;""),IF(F3918="","",IF(ISNUMBER(MATCH(SUBSTITUTE(F3918," ",""),SUBSTITUTE('Look Up Values'!$W$2:$W$30," ",""),0)),"","D&amp;R error")),"")</f>
        <v/>
      </c>
      <c r="O3918" s="256" t="str">
        <f t="shared" si="123"/>
        <v/>
      </c>
    </row>
    <row r="3919" spans="1:15" ht="15.75">
      <c r="A3919" s="250">
        <v>3912</v>
      </c>
      <c r="B3919" s="208"/>
      <c r="C3919" s="49"/>
      <c r="D3919" s="50"/>
      <c r="E3919" s="50"/>
      <c r="F3919" s="50"/>
      <c r="G3919" s="209"/>
      <c r="H3919" s="48"/>
      <c r="I3919" s="457" t="str">
        <f t="shared" si="122"/>
        <v/>
      </c>
      <c r="J3919" s="241" cm="1">
        <f t="array" ref="J3919">SUMPRODUCT(--(K3919:N3919&lt;&gt;"")) + IF(TRIM(O3919)="",0,LEN(O3919)-LEN(SUBSTITUTE(O3919,",",""))+1)</f>
        <v>0</v>
      </c>
      <c r="K3919" s="242" t="str">
        <f>IF(AND(G3919&lt;&gt;0,G3919&lt;&gt;""),IF(B3919="","",IF(ISNUMBER(MATCH(B3919,'Look Up Values'!$B$2:$B$500,0)),"","Dest. error")),"")</f>
        <v/>
      </c>
      <c r="L3919" s="242" t="str">
        <f>IF(AND(G3919&lt;&gt;0,G3919&lt;&gt;""),IF(C3919="","",IF(AND(ISNUMBER(--LEFT(C3919,FIND(" ",C3919&amp;" ")-1)),OR(LEN(LEFT(C3919,FIND(" ",C3919&amp;" ")-1))=6,LEN(LEFT(C3919,FIND(" ",C3919&amp;" ")-1))=7),OR(ISNUMBER(MATCH(LEFT(C3919,FIND(" ",C3919&amp;" ")-1),'Look Up Values'!$G$2:$G$1000,0)),ISNUMBER(MATCH(LEFT(C3919,FIND(" ",C3919&amp;" ")-1),'Look Up Values'!$AE$2:$AE$2000,0)))),"","EWC error")),"")</f>
        <v/>
      </c>
      <c r="M3919" s="242" t="str" cm="1">
        <f t="array" ref="M3919">IF(AND(G3919&lt;&gt;0,G3919&lt;&gt;""),IF(E3919="","",IF(ISNUMBER(MATCH(SUBSTITUTE(E3919," ",""),SUBSTITUTE('Look Up Values'!$I$2:$I$10," ",""),0)),"","State error")),"")</f>
        <v/>
      </c>
      <c r="N3919" s="242" t="str" cm="1">
        <f t="array" ref="N3919">IF(AND(G3919&lt;&gt;0,G3919&lt;&gt;""),IF(F3919="","",IF(ISNUMBER(MATCH(SUBSTITUTE(F3919," ",""),SUBSTITUTE('Look Up Values'!$W$2:$W$30," ",""),0)),"","D&amp;R error")),"")</f>
        <v/>
      </c>
      <c r="O3919" s="256" t="str">
        <f t="shared" si="123"/>
        <v/>
      </c>
    </row>
    <row r="3920" spans="1:15" ht="15.75">
      <c r="A3920" s="250">
        <v>3913</v>
      </c>
      <c r="B3920" s="208"/>
      <c r="C3920" s="49"/>
      <c r="D3920" s="50"/>
      <c r="E3920" s="50"/>
      <c r="F3920" s="50"/>
      <c r="G3920" s="209"/>
      <c r="H3920" s="48"/>
      <c r="I3920" s="457" t="str">
        <f t="shared" si="122"/>
        <v/>
      </c>
      <c r="J3920" s="241" cm="1">
        <f t="array" ref="J3920">SUMPRODUCT(--(K3920:N3920&lt;&gt;"")) + IF(TRIM(O3920)="",0,LEN(O3920)-LEN(SUBSTITUTE(O3920,",",""))+1)</f>
        <v>0</v>
      </c>
      <c r="K3920" s="242" t="str">
        <f>IF(AND(G3920&lt;&gt;0,G3920&lt;&gt;""),IF(B3920="","",IF(ISNUMBER(MATCH(B3920,'Look Up Values'!$B$2:$B$500,0)),"","Dest. error")),"")</f>
        <v/>
      </c>
      <c r="L3920" s="242" t="str">
        <f>IF(AND(G3920&lt;&gt;0,G3920&lt;&gt;""),IF(C3920="","",IF(AND(ISNUMBER(--LEFT(C3920,FIND(" ",C3920&amp;" ")-1)),OR(LEN(LEFT(C3920,FIND(" ",C3920&amp;" ")-1))=6,LEN(LEFT(C3920,FIND(" ",C3920&amp;" ")-1))=7),OR(ISNUMBER(MATCH(LEFT(C3920,FIND(" ",C3920&amp;" ")-1),'Look Up Values'!$G$2:$G$1000,0)),ISNUMBER(MATCH(LEFT(C3920,FIND(" ",C3920&amp;" ")-1),'Look Up Values'!$AE$2:$AE$2000,0)))),"","EWC error")),"")</f>
        <v/>
      </c>
      <c r="M3920" s="242" t="str" cm="1">
        <f t="array" ref="M3920">IF(AND(G3920&lt;&gt;0,G3920&lt;&gt;""),IF(E3920="","",IF(ISNUMBER(MATCH(SUBSTITUTE(E3920," ",""),SUBSTITUTE('Look Up Values'!$I$2:$I$10," ",""),0)),"","State error")),"")</f>
        <v/>
      </c>
      <c r="N3920" s="242" t="str" cm="1">
        <f t="array" ref="N3920">IF(AND(G3920&lt;&gt;0,G3920&lt;&gt;""),IF(F3920="","",IF(ISNUMBER(MATCH(SUBSTITUTE(F3920," ",""),SUBSTITUTE('Look Up Values'!$W$2:$W$30," ",""),0)),"","D&amp;R error")),"")</f>
        <v/>
      </c>
      <c r="O3920" s="256" t="str">
        <f t="shared" si="123"/>
        <v/>
      </c>
    </row>
    <row r="3921" spans="1:15" ht="15.75">
      <c r="A3921" s="250">
        <v>3914</v>
      </c>
      <c r="B3921" s="208"/>
      <c r="C3921" s="49"/>
      <c r="D3921" s="50"/>
      <c r="E3921" s="50"/>
      <c r="F3921" s="50"/>
      <c r="G3921" s="209"/>
      <c r="H3921" s="48"/>
      <c r="I3921" s="457" t="str">
        <f t="shared" si="122"/>
        <v/>
      </c>
      <c r="J3921" s="241" cm="1">
        <f t="array" ref="J3921">SUMPRODUCT(--(K3921:N3921&lt;&gt;"")) + IF(TRIM(O3921)="",0,LEN(O3921)-LEN(SUBSTITUTE(O3921,",",""))+1)</f>
        <v>0</v>
      </c>
      <c r="K3921" s="242" t="str">
        <f>IF(AND(G3921&lt;&gt;0,G3921&lt;&gt;""),IF(B3921="","",IF(ISNUMBER(MATCH(B3921,'Look Up Values'!$B$2:$B$500,0)),"","Dest. error")),"")</f>
        <v/>
      </c>
      <c r="L3921" s="242" t="str">
        <f>IF(AND(G3921&lt;&gt;0,G3921&lt;&gt;""),IF(C3921="","",IF(AND(ISNUMBER(--LEFT(C3921,FIND(" ",C3921&amp;" ")-1)),OR(LEN(LEFT(C3921,FIND(" ",C3921&amp;" ")-1))=6,LEN(LEFT(C3921,FIND(" ",C3921&amp;" ")-1))=7),OR(ISNUMBER(MATCH(LEFT(C3921,FIND(" ",C3921&amp;" ")-1),'Look Up Values'!$G$2:$G$1000,0)),ISNUMBER(MATCH(LEFT(C3921,FIND(" ",C3921&amp;" ")-1),'Look Up Values'!$AE$2:$AE$2000,0)))),"","EWC error")),"")</f>
        <v/>
      </c>
      <c r="M3921" s="242" t="str" cm="1">
        <f t="array" ref="M3921">IF(AND(G3921&lt;&gt;0,G3921&lt;&gt;""),IF(E3921="","",IF(ISNUMBER(MATCH(SUBSTITUTE(E3921," ",""),SUBSTITUTE('Look Up Values'!$I$2:$I$10," ",""),0)),"","State error")),"")</f>
        <v/>
      </c>
      <c r="N3921" s="242" t="str" cm="1">
        <f t="array" ref="N3921">IF(AND(G3921&lt;&gt;0,G3921&lt;&gt;""),IF(F3921="","",IF(ISNUMBER(MATCH(SUBSTITUTE(F3921," ",""),SUBSTITUTE('Look Up Values'!$W$2:$W$30," ",""),0)),"","D&amp;R error")),"")</f>
        <v/>
      </c>
      <c r="O3921" s="256" t="str">
        <f t="shared" si="123"/>
        <v/>
      </c>
    </row>
    <row r="3922" spans="1:15" ht="15.75">
      <c r="A3922" s="250">
        <v>3915</v>
      </c>
      <c r="B3922" s="208"/>
      <c r="C3922" s="49"/>
      <c r="D3922" s="50"/>
      <c r="E3922" s="50"/>
      <c r="F3922" s="50"/>
      <c r="G3922" s="209"/>
      <c r="H3922" s="48"/>
      <c r="I3922" s="457" t="str">
        <f t="shared" si="122"/>
        <v/>
      </c>
      <c r="J3922" s="241" cm="1">
        <f t="array" ref="J3922">SUMPRODUCT(--(K3922:N3922&lt;&gt;"")) + IF(TRIM(O3922)="",0,LEN(O3922)-LEN(SUBSTITUTE(O3922,",",""))+1)</f>
        <v>0</v>
      </c>
      <c r="K3922" s="242" t="str">
        <f>IF(AND(G3922&lt;&gt;0,G3922&lt;&gt;""),IF(B3922="","",IF(ISNUMBER(MATCH(B3922,'Look Up Values'!$B$2:$B$500,0)),"","Dest. error")),"")</f>
        <v/>
      </c>
      <c r="L3922" s="242" t="str">
        <f>IF(AND(G3922&lt;&gt;0,G3922&lt;&gt;""),IF(C3922="","",IF(AND(ISNUMBER(--LEFT(C3922,FIND(" ",C3922&amp;" ")-1)),OR(LEN(LEFT(C3922,FIND(" ",C3922&amp;" ")-1))=6,LEN(LEFT(C3922,FIND(" ",C3922&amp;" ")-1))=7),OR(ISNUMBER(MATCH(LEFT(C3922,FIND(" ",C3922&amp;" ")-1),'Look Up Values'!$G$2:$G$1000,0)),ISNUMBER(MATCH(LEFT(C3922,FIND(" ",C3922&amp;" ")-1),'Look Up Values'!$AE$2:$AE$2000,0)))),"","EWC error")),"")</f>
        <v/>
      </c>
      <c r="M3922" s="242" t="str" cm="1">
        <f t="array" ref="M3922">IF(AND(G3922&lt;&gt;0,G3922&lt;&gt;""),IF(E3922="","",IF(ISNUMBER(MATCH(SUBSTITUTE(E3922," ",""),SUBSTITUTE('Look Up Values'!$I$2:$I$10," ",""),0)),"","State error")),"")</f>
        <v/>
      </c>
      <c r="N3922" s="242" t="str" cm="1">
        <f t="array" ref="N3922">IF(AND(G3922&lt;&gt;0,G3922&lt;&gt;""),IF(F3922="","",IF(ISNUMBER(MATCH(SUBSTITUTE(F3922," ",""),SUBSTITUTE('Look Up Values'!$W$2:$W$30," ",""),0)),"","D&amp;R error")),"")</f>
        <v/>
      </c>
      <c r="O3922" s="256" t="str">
        <f t="shared" si="123"/>
        <v/>
      </c>
    </row>
    <row r="3923" spans="1:15" ht="15.75">
      <c r="A3923" s="250">
        <v>3916</v>
      </c>
      <c r="B3923" s="208"/>
      <c r="C3923" s="49"/>
      <c r="D3923" s="50"/>
      <c r="E3923" s="50"/>
      <c r="F3923" s="50"/>
      <c r="G3923" s="209"/>
      <c r="H3923" s="48"/>
      <c r="I3923" s="457" t="str">
        <f t="shared" si="122"/>
        <v/>
      </c>
      <c r="J3923" s="241" cm="1">
        <f t="array" ref="J3923">SUMPRODUCT(--(K3923:N3923&lt;&gt;"")) + IF(TRIM(O3923)="",0,LEN(O3923)-LEN(SUBSTITUTE(O3923,",",""))+1)</f>
        <v>0</v>
      </c>
      <c r="K3923" s="242" t="str">
        <f>IF(AND(G3923&lt;&gt;0,G3923&lt;&gt;""),IF(B3923="","",IF(ISNUMBER(MATCH(B3923,'Look Up Values'!$B$2:$B$500,0)),"","Dest. error")),"")</f>
        <v/>
      </c>
      <c r="L3923" s="242" t="str">
        <f>IF(AND(G3923&lt;&gt;0,G3923&lt;&gt;""),IF(C3923="","",IF(AND(ISNUMBER(--LEFT(C3923,FIND(" ",C3923&amp;" ")-1)),OR(LEN(LEFT(C3923,FIND(" ",C3923&amp;" ")-1))=6,LEN(LEFT(C3923,FIND(" ",C3923&amp;" ")-1))=7),OR(ISNUMBER(MATCH(LEFT(C3923,FIND(" ",C3923&amp;" ")-1),'Look Up Values'!$G$2:$G$1000,0)),ISNUMBER(MATCH(LEFT(C3923,FIND(" ",C3923&amp;" ")-1),'Look Up Values'!$AE$2:$AE$2000,0)))),"","EWC error")),"")</f>
        <v/>
      </c>
      <c r="M3923" s="242" t="str" cm="1">
        <f t="array" ref="M3923">IF(AND(G3923&lt;&gt;0,G3923&lt;&gt;""),IF(E3923="","",IF(ISNUMBER(MATCH(SUBSTITUTE(E3923," ",""),SUBSTITUTE('Look Up Values'!$I$2:$I$10," ",""),0)),"","State error")),"")</f>
        <v/>
      </c>
      <c r="N3923" s="242" t="str" cm="1">
        <f t="array" ref="N3923">IF(AND(G3923&lt;&gt;0,G3923&lt;&gt;""),IF(F3923="","",IF(ISNUMBER(MATCH(SUBSTITUTE(F3923," ",""),SUBSTITUTE('Look Up Values'!$W$2:$W$30," ",""),0)),"","D&amp;R error")),"")</f>
        <v/>
      </c>
      <c r="O3923" s="256" t="str">
        <f t="shared" si="123"/>
        <v/>
      </c>
    </row>
    <row r="3924" spans="1:15" ht="15.75">
      <c r="A3924" s="250">
        <v>3917</v>
      </c>
      <c r="B3924" s="208"/>
      <c r="C3924" s="49"/>
      <c r="D3924" s="50"/>
      <c r="E3924" s="50"/>
      <c r="F3924" s="50"/>
      <c r="G3924" s="209"/>
      <c r="H3924" s="48"/>
      <c r="I3924" s="457" t="str">
        <f t="shared" si="122"/>
        <v/>
      </c>
      <c r="J3924" s="241" cm="1">
        <f t="array" ref="J3924">SUMPRODUCT(--(K3924:N3924&lt;&gt;"")) + IF(TRIM(O3924)="",0,LEN(O3924)-LEN(SUBSTITUTE(O3924,",",""))+1)</f>
        <v>0</v>
      </c>
      <c r="K3924" s="242" t="str">
        <f>IF(AND(G3924&lt;&gt;0,G3924&lt;&gt;""),IF(B3924="","",IF(ISNUMBER(MATCH(B3924,'Look Up Values'!$B$2:$B$500,0)),"","Dest. error")),"")</f>
        <v/>
      </c>
      <c r="L3924" s="242" t="str">
        <f>IF(AND(G3924&lt;&gt;0,G3924&lt;&gt;""),IF(C3924="","",IF(AND(ISNUMBER(--LEFT(C3924,FIND(" ",C3924&amp;" ")-1)),OR(LEN(LEFT(C3924,FIND(" ",C3924&amp;" ")-1))=6,LEN(LEFT(C3924,FIND(" ",C3924&amp;" ")-1))=7),OR(ISNUMBER(MATCH(LEFT(C3924,FIND(" ",C3924&amp;" ")-1),'Look Up Values'!$G$2:$G$1000,0)),ISNUMBER(MATCH(LEFT(C3924,FIND(" ",C3924&amp;" ")-1),'Look Up Values'!$AE$2:$AE$2000,0)))),"","EWC error")),"")</f>
        <v/>
      </c>
      <c r="M3924" s="242" t="str" cm="1">
        <f t="array" ref="M3924">IF(AND(G3924&lt;&gt;0,G3924&lt;&gt;""),IF(E3924="","",IF(ISNUMBER(MATCH(SUBSTITUTE(E3924," ",""),SUBSTITUTE('Look Up Values'!$I$2:$I$10," ",""),0)),"","State error")),"")</f>
        <v/>
      </c>
      <c r="N3924" s="242" t="str" cm="1">
        <f t="array" ref="N3924">IF(AND(G3924&lt;&gt;0,G3924&lt;&gt;""),IF(F3924="","",IF(ISNUMBER(MATCH(SUBSTITUTE(F3924," ",""),SUBSTITUTE('Look Up Values'!$W$2:$W$30," ",""),0)),"","D&amp;R error")),"")</f>
        <v/>
      </c>
      <c r="O3924" s="256" t="str">
        <f t="shared" si="123"/>
        <v/>
      </c>
    </row>
    <row r="3925" spans="1:15" ht="15.75">
      <c r="A3925" s="250">
        <v>3918</v>
      </c>
      <c r="B3925" s="208"/>
      <c r="C3925" s="49"/>
      <c r="D3925" s="50"/>
      <c r="E3925" s="50"/>
      <c r="F3925" s="50"/>
      <c r="G3925" s="209"/>
      <c r="H3925" s="48"/>
      <c r="I3925" s="457" t="str">
        <f t="shared" si="122"/>
        <v/>
      </c>
      <c r="J3925" s="241" cm="1">
        <f t="array" ref="J3925">SUMPRODUCT(--(K3925:N3925&lt;&gt;"")) + IF(TRIM(O3925)="",0,LEN(O3925)-LEN(SUBSTITUTE(O3925,",",""))+1)</f>
        <v>0</v>
      </c>
      <c r="K3925" s="242" t="str">
        <f>IF(AND(G3925&lt;&gt;0,G3925&lt;&gt;""),IF(B3925="","",IF(ISNUMBER(MATCH(B3925,'Look Up Values'!$B$2:$B$500,0)),"","Dest. error")),"")</f>
        <v/>
      </c>
      <c r="L3925" s="242" t="str">
        <f>IF(AND(G3925&lt;&gt;0,G3925&lt;&gt;""),IF(C3925="","",IF(AND(ISNUMBER(--LEFT(C3925,FIND(" ",C3925&amp;" ")-1)),OR(LEN(LEFT(C3925,FIND(" ",C3925&amp;" ")-1))=6,LEN(LEFT(C3925,FIND(" ",C3925&amp;" ")-1))=7),OR(ISNUMBER(MATCH(LEFT(C3925,FIND(" ",C3925&amp;" ")-1),'Look Up Values'!$G$2:$G$1000,0)),ISNUMBER(MATCH(LEFT(C3925,FIND(" ",C3925&amp;" ")-1),'Look Up Values'!$AE$2:$AE$2000,0)))),"","EWC error")),"")</f>
        <v/>
      </c>
      <c r="M3925" s="242" t="str" cm="1">
        <f t="array" ref="M3925">IF(AND(G3925&lt;&gt;0,G3925&lt;&gt;""),IF(E3925="","",IF(ISNUMBER(MATCH(SUBSTITUTE(E3925," ",""),SUBSTITUTE('Look Up Values'!$I$2:$I$10," ",""),0)),"","State error")),"")</f>
        <v/>
      </c>
      <c r="N3925" s="242" t="str" cm="1">
        <f t="array" ref="N3925">IF(AND(G3925&lt;&gt;0,G3925&lt;&gt;""),IF(F3925="","",IF(ISNUMBER(MATCH(SUBSTITUTE(F3925," ",""),SUBSTITUTE('Look Up Values'!$W$2:$W$30," ",""),0)),"","D&amp;R error")),"")</f>
        <v/>
      </c>
      <c r="O3925" s="256" t="str">
        <f t="shared" si="123"/>
        <v/>
      </c>
    </row>
    <row r="3926" spans="1:15" ht="15.75">
      <c r="A3926" s="250">
        <v>3919</v>
      </c>
      <c r="B3926" s="208"/>
      <c r="C3926" s="49"/>
      <c r="D3926" s="50"/>
      <c r="E3926" s="50"/>
      <c r="F3926" s="50"/>
      <c r="G3926" s="209"/>
      <c r="H3926" s="48"/>
      <c r="I3926" s="457" t="str">
        <f t="shared" si="122"/>
        <v/>
      </c>
      <c r="J3926" s="241" cm="1">
        <f t="array" ref="J3926">SUMPRODUCT(--(K3926:N3926&lt;&gt;"")) + IF(TRIM(O3926)="",0,LEN(O3926)-LEN(SUBSTITUTE(O3926,",",""))+1)</f>
        <v>0</v>
      </c>
      <c r="K3926" s="242" t="str">
        <f>IF(AND(G3926&lt;&gt;0,G3926&lt;&gt;""),IF(B3926="","",IF(ISNUMBER(MATCH(B3926,'Look Up Values'!$B$2:$B$500,0)),"","Dest. error")),"")</f>
        <v/>
      </c>
      <c r="L3926" s="242" t="str">
        <f>IF(AND(G3926&lt;&gt;0,G3926&lt;&gt;""),IF(C3926="","",IF(AND(ISNUMBER(--LEFT(C3926,FIND(" ",C3926&amp;" ")-1)),OR(LEN(LEFT(C3926,FIND(" ",C3926&amp;" ")-1))=6,LEN(LEFT(C3926,FIND(" ",C3926&amp;" ")-1))=7),OR(ISNUMBER(MATCH(LEFT(C3926,FIND(" ",C3926&amp;" ")-1),'Look Up Values'!$G$2:$G$1000,0)),ISNUMBER(MATCH(LEFT(C3926,FIND(" ",C3926&amp;" ")-1),'Look Up Values'!$AE$2:$AE$2000,0)))),"","EWC error")),"")</f>
        <v/>
      </c>
      <c r="M3926" s="242" t="str" cm="1">
        <f t="array" ref="M3926">IF(AND(G3926&lt;&gt;0,G3926&lt;&gt;""),IF(E3926="","",IF(ISNUMBER(MATCH(SUBSTITUTE(E3926," ",""),SUBSTITUTE('Look Up Values'!$I$2:$I$10," ",""),0)),"","State error")),"")</f>
        <v/>
      </c>
      <c r="N3926" s="242" t="str" cm="1">
        <f t="array" ref="N3926">IF(AND(G3926&lt;&gt;0,G3926&lt;&gt;""),IF(F3926="","",IF(ISNUMBER(MATCH(SUBSTITUTE(F3926," ",""),SUBSTITUTE('Look Up Values'!$W$2:$W$30," ",""),0)),"","D&amp;R error")),"")</f>
        <v/>
      </c>
      <c r="O3926" s="256" t="str">
        <f t="shared" si="123"/>
        <v/>
      </c>
    </row>
    <row r="3927" spans="1:15" ht="15.75">
      <c r="A3927" s="250">
        <v>3920</v>
      </c>
      <c r="B3927" s="208"/>
      <c r="C3927" s="49"/>
      <c r="D3927" s="50"/>
      <c r="E3927" s="50"/>
      <c r="F3927" s="50"/>
      <c r="G3927" s="209"/>
      <c r="H3927" s="48"/>
      <c r="I3927" s="457" t="str">
        <f t="shared" si="122"/>
        <v/>
      </c>
      <c r="J3927" s="241" cm="1">
        <f t="array" ref="J3927">SUMPRODUCT(--(K3927:N3927&lt;&gt;"")) + IF(TRIM(O3927)="",0,LEN(O3927)-LEN(SUBSTITUTE(O3927,",",""))+1)</f>
        <v>0</v>
      </c>
      <c r="K3927" s="242" t="str">
        <f>IF(AND(G3927&lt;&gt;0,G3927&lt;&gt;""),IF(B3927="","",IF(ISNUMBER(MATCH(B3927,'Look Up Values'!$B$2:$B$500,0)),"","Dest. error")),"")</f>
        <v/>
      </c>
      <c r="L3927" s="242" t="str">
        <f>IF(AND(G3927&lt;&gt;0,G3927&lt;&gt;""),IF(C3927="","",IF(AND(ISNUMBER(--LEFT(C3927,FIND(" ",C3927&amp;" ")-1)),OR(LEN(LEFT(C3927,FIND(" ",C3927&amp;" ")-1))=6,LEN(LEFT(C3927,FIND(" ",C3927&amp;" ")-1))=7),OR(ISNUMBER(MATCH(LEFT(C3927,FIND(" ",C3927&amp;" ")-1),'Look Up Values'!$G$2:$G$1000,0)),ISNUMBER(MATCH(LEFT(C3927,FIND(" ",C3927&amp;" ")-1),'Look Up Values'!$AE$2:$AE$2000,0)))),"","EWC error")),"")</f>
        <v/>
      </c>
      <c r="M3927" s="242" t="str" cm="1">
        <f t="array" ref="M3927">IF(AND(G3927&lt;&gt;0,G3927&lt;&gt;""),IF(E3927="","",IF(ISNUMBER(MATCH(SUBSTITUTE(E3927," ",""),SUBSTITUTE('Look Up Values'!$I$2:$I$10," ",""),0)),"","State error")),"")</f>
        <v/>
      </c>
      <c r="N3927" s="242" t="str" cm="1">
        <f t="array" ref="N3927">IF(AND(G3927&lt;&gt;0,G3927&lt;&gt;""),IF(F3927="","",IF(ISNUMBER(MATCH(SUBSTITUTE(F3927," ",""),SUBSTITUTE('Look Up Values'!$W$2:$W$30," ",""),0)),"","D&amp;R error")),"")</f>
        <v/>
      </c>
      <c r="O3927" s="256" t="str">
        <f t="shared" si="123"/>
        <v/>
      </c>
    </row>
    <row r="3928" spans="1:15" ht="15.75">
      <c r="A3928" s="250">
        <v>3921</v>
      </c>
      <c r="B3928" s="208"/>
      <c r="C3928" s="49"/>
      <c r="D3928" s="50"/>
      <c r="E3928" s="50"/>
      <c r="F3928" s="50"/>
      <c r="G3928" s="209"/>
      <c r="H3928" s="48"/>
      <c r="I3928" s="457" t="str">
        <f t="shared" si="122"/>
        <v/>
      </c>
      <c r="J3928" s="241" cm="1">
        <f t="array" ref="J3928">SUMPRODUCT(--(K3928:N3928&lt;&gt;"")) + IF(TRIM(O3928)="",0,LEN(O3928)-LEN(SUBSTITUTE(O3928,",",""))+1)</f>
        <v>0</v>
      </c>
      <c r="K3928" s="242" t="str">
        <f>IF(AND(G3928&lt;&gt;0,G3928&lt;&gt;""),IF(B3928="","",IF(ISNUMBER(MATCH(B3928,'Look Up Values'!$B$2:$B$500,0)),"","Dest. error")),"")</f>
        <v/>
      </c>
      <c r="L3928" s="242" t="str">
        <f>IF(AND(G3928&lt;&gt;0,G3928&lt;&gt;""),IF(C3928="","",IF(AND(ISNUMBER(--LEFT(C3928,FIND(" ",C3928&amp;" ")-1)),OR(LEN(LEFT(C3928,FIND(" ",C3928&amp;" ")-1))=6,LEN(LEFT(C3928,FIND(" ",C3928&amp;" ")-1))=7),OR(ISNUMBER(MATCH(LEFT(C3928,FIND(" ",C3928&amp;" ")-1),'Look Up Values'!$G$2:$G$1000,0)),ISNUMBER(MATCH(LEFT(C3928,FIND(" ",C3928&amp;" ")-1),'Look Up Values'!$AE$2:$AE$2000,0)))),"","EWC error")),"")</f>
        <v/>
      </c>
      <c r="M3928" s="242" t="str" cm="1">
        <f t="array" ref="M3928">IF(AND(G3928&lt;&gt;0,G3928&lt;&gt;""),IF(E3928="","",IF(ISNUMBER(MATCH(SUBSTITUTE(E3928," ",""),SUBSTITUTE('Look Up Values'!$I$2:$I$10," ",""),0)),"","State error")),"")</f>
        <v/>
      </c>
      <c r="N3928" s="242" t="str" cm="1">
        <f t="array" ref="N3928">IF(AND(G3928&lt;&gt;0,G3928&lt;&gt;""),IF(F3928="","",IF(ISNUMBER(MATCH(SUBSTITUTE(F3928," ",""),SUBSTITUTE('Look Up Values'!$W$2:$W$30," ",""),0)),"","D&amp;R error")),"")</f>
        <v/>
      </c>
      <c r="O3928" s="256" t="str">
        <f t="shared" si="123"/>
        <v/>
      </c>
    </row>
    <row r="3929" spans="1:15" ht="15.75">
      <c r="A3929" s="250">
        <v>3922</v>
      </c>
      <c r="B3929" s="208"/>
      <c r="C3929" s="49"/>
      <c r="D3929" s="50"/>
      <c r="E3929" s="50"/>
      <c r="F3929" s="50"/>
      <c r="G3929" s="209"/>
      <c r="H3929" s="48"/>
      <c r="I3929" s="457" t="str">
        <f t="shared" si="122"/>
        <v/>
      </c>
      <c r="J3929" s="241" cm="1">
        <f t="array" ref="J3929">SUMPRODUCT(--(K3929:N3929&lt;&gt;"")) + IF(TRIM(O3929)="",0,LEN(O3929)-LEN(SUBSTITUTE(O3929,",",""))+1)</f>
        <v>0</v>
      </c>
      <c r="K3929" s="242" t="str">
        <f>IF(AND(G3929&lt;&gt;0,G3929&lt;&gt;""),IF(B3929="","",IF(ISNUMBER(MATCH(B3929,'Look Up Values'!$B$2:$B$500,0)),"","Dest. error")),"")</f>
        <v/>
      </c>
      <c r="L3929" s="242" t="str">
        <f>IF(AND(G3929&lt;&gt;0,G3929&lt;&gt;""),IF(C3929="","",IF(AND(ISNUMBER(--LEFT(C3929,FIND(" ",C3929&amp;" ")-1)),OR(LEN(LEFT(C3929,FIND(" ",C3929&amp;" ")-1))=6,LEN(LEFT(C3929,FIND(" ",C3929&amp;" ")-1))=7),OR(ISNUMBER(MATCH(LEFT(C3929,FIND(" ",C3929&amp;" ")-1),'Look Up Values'!$G$2:$G$1000,0)),ISNUMBER(MATCH(LEFT(C3929,FIND(" ",C3929&amp;" ")-1),'Look Up Values'!$AE$2:$AE$2000,0)))),"","EWC error")),"")</f>
        <v/>
      </c>
      <c r="M3929" s="242" t="str" cm="1">
        <f t="array" ref="M3929">IF(AND(G3929&lt;&gt;0,G3929&lt;&gt;""),IF(E3929="","",IF(ISNUMBER(MATCH(SUBSTITUTE(E3929," ",""),SUBSTITUTE('Look Up Values'!$I$2:$I$10," ",""),0)),"","State error")),"")</f>
        <v/>
      </c>
      <c r="N3929" s="242" t="str" cm="1">
        <f t="array" ref="N3929">IF(AND(G3929&lt;&gt;0,G3929&lt;&gt;""),IF(F3929="","",IF(ISNUMBER(MATCH(SUBSTITUTE(F3929," ",""),SUBSTITUTE('Look Up Values'!$W$2:$W$30," ",""),0)),"","D&amp;R error")),"")</f>
        <v/>
      </c>
      <c r="O3929" s="256" t="str">
        <f t="shared" si="123"/>
        <v/>
      </c>
    </row>
    <row r="3930" spans="1:15" ht="15.75">
      <c r="A3930" s="250">
        <v>3923</v>
      </c>
      <c r="B3930" s="208"/>
      <c r="C3930" s="49"/>
      <c r="D3930" s="50"/>
      <c r="E3930" s="50"/>
      <c r="F3930" s="50"/>
      <c r="G3930" s="209"/>
      <c r="H3930" s="48"/>
      <c r="I3930" s="457" t="str">
        <f t="shared" si="122"/>
        <v/>
      </c>
      <c r="J3930" s="241" cm="1">
        <f t="array" ref="J3930">SUMPRODUCT(--(K3930:N3930&lt;&gt;"")) + IF(TRIM(O3930)="",0,LEN(O3930)-LEN(SUBSTITUTE(O3930,",",""))+1)</f>
        <v>0</v>
      </c>
      <c r="K3930" s="242" t="str">
        <f>IF(AND(G3930&lt;&gt;0,G3930&lt;&gt;""),IF(B3930="","",IF(ISNUMBER(MATCH(B3930,'Look Up Values'!$B$2:$B$500,0)),"","Dest. error")),"")</f>
        <v/>
      </c>
      <c r="L3930" s="242" t="str">
        <f>IF(AND(G3930&lt;&gt;0,G3930&lt;&gt;""),IF(C3930="","",IF(AND(ISNUMBER(--LEFT(C3930,FIND(" ",C3930&amp;" ")-1)),OR(LEN(LEFT(C3930,FIND(" ",C3930&amp;" ")-1))=6,LEN(LEFT(C3930,FIND(" ",C3930&amp;" ")-1))=7),OR(ISNUMBER(MATCH(LEFT(C3930,FIND(" ",C3930&amp;" ")-1),'Look Up Values'!$G$2:$G$1000,0)),ISNUMBER(MATCH(LEFT(C3930,FIND(" ",C3930&amp;" ")-1),'Look Up Values'!$AE$2:$AE$2000,0)))),"","EWC error")),"")</f>
        <v/>
      </c>
      <c r="M3930" s="242" t="str" cm="1">
        <f t="array" ref="M3930">IF(AND(G3930&lt;&gt;0,G3930&lt;&gt;""),IF(E3930="","",IF(ISNUMBER(MATCH(SUBSTITUTE(E3930," ",""),SUBSTITUTE('Look Up Values'!$I$2:$I$10," ",""),0)),"","State error")),"")</f>
        <v/>
      </c>
      <c r="N3930" s="242" t="str" cm="1">
        <f t="array" ref="N3930">IF(AND(G3930&lt;&gt;0,G3930&lt;&gt;""),IF(F3930="","",IF(ISNUMBER(MATCH(SUBSTITUTE(F3930," ",""),SUBSTITUTE('Look Up Values'!$W$2:$W$30," ",""),0)),"","D&amp;R error")),"")</f>
        <v/>
      </c>
      <c r="O3930" s="256" t="str">
        <f t="shared" si="123"/>
        <v/>
      </c>
    </row>
    <row r="3931" spans="1:15" ht="15.75">
      <c r="A3931" s="250">
        <v>3924</v>
      </c>
      <c r="B3931" s="208"/>
      <c r="C3931" s="49"/>
      <c r="D3931" s="50"/>
      <c r="E3931" s="50"/>
      <c r="F3931" s="50"/>
      <c r="G3931" s="209"/>
      <c r="H3931" s="48"/>
      <c r="I3931" s="457" t="str">
        <f t="shared" si="122"/>
        <v/>
      </c>
      <c r="J3931" s="241" cm="1">
        <f t="array" ref="J3931">SUMPRODUCT(--(K3931:N3931&lt;&gt;"")) + IF(TRIM(O3931)="",0,LEN(O3931)-LEN(SUBSTITUTE(O3931,",",""))+1)</f>
        <v>0</v>
      </c>
      <c r="K3931" s="242" t="str">
        <f>IF(AND(G3931&lt;&gt;0,G3931&lt;&gt;""),IF(B3931="","",IF(ISNUMBER(MATCH(B3931,'Look Up Values'!$B$2:$B$500,0)),"","Dest. error")),"")</f>
        <v/>
      </c>
      <c r="L3931" s="242" t="str">
        <f>IF(AND(G3931&lt;&gt;0,G3931&lt;&gt;""),IF(C3931="","",IF(AND(ISNUMBER(--LEFT(C3931,FIND(" ",C3931&amp;" ")-1)),OR(LEN(LEFT(C3931,FIND(" ",C3931&amp;" ")-1))=6,LEN(LEFT(C3931,FIND(" ",C3931&amp;" ")-1))=7),OR(ISNUMBER(MATCH(LEFT(C3931,FIND(" ",C3931&amp;" ")-1),'Look Up Values'!$G$2:$G$1000,0)),ISNUMBER(MATCH(LEFT(C3931,FIND(" ",C3931&amp;" ")-1),'Look Up Values'!$AE$2:$AE$2000,0)))),"","EWC error")),"")</f>
        <v/>
      </c>
      <c r="M3931" s="242" t="str" cm="1">
        <f t="array" ref="M3931">IF(AND(G3931&lt;&gt;0,G3931&lt;&gt;""),IF(E3931="","",IF(ISNUMBER(MATCH(SUBSTITUTE(E3931," ",""),SUBSTITUTE('Look Up Values'!$I$2:$I$10," ",""),0)),"","State error")),"")</f>
        <v/>
      </c>
      <c r="N3931" s="242" t="str" cm="1">
        <f t="array" ref="N3931">IF(AND(G3931&lt;&gt;0,G3931&lt;&gt;""),IF(F3931="","",IF(ISNUMBER(MATCH(SUBSTITUTE(F3931," ",""),SUBSTITUTE('Look Up Values'!$W$2:$W$30," ",""),0)),"","D&amp;R error")),"")</f>
        <v/>
      </c>
      <c r="O3931" s="256" t="str">
        <f t="shared" si="123"/>
        <v/>
      </c>
    </row>
    <row r="3932" spans="1:15" ht="15.75">
      <c r="A3932" s="250">
        <v>3925</v>
      </c>
      <c r="B3932" s="208"/>
      <c r="C3932" s="49"/>
      <c r="D3932" s="50"/>
      <c r="E3932" s="50"/>
      <c r="F3932" s="50"/>
      <c r="G3932" s="209"/>
      <c r="H3932" s="48"/>
      <c r="I3932" s="457" t="str">
        <f t="shared" si="122"/>
        <v/>
      </c>
      <c r="J3932" s="241" cm="1">
        <f t="array" ref="J3932">SUMPRODUCT(--(K3932:N3932&lt;&gt;"")) + IF(TRIM(O3932)="",0,LEN(O3932)-LEN(SUBSTITUTE(O3932,",",""))+1)</f>
        <v>0</v>
      </c>
      <c r="K3932" s="242" t="str">
        <f>IF(AND(G3932&lt;&gt;0,G3932&lt;&gt;""),IF(B3932="","",IF(ISNUMBER(MATCH(B3932,'Look Up Values'!$B$2:$B$500,0)),"","Dest. error")),"")</f>
        <v/>
      </c>
      <c r="L3932" s="242" t="str">
        <f>IF(AND(G3932&lt;&gt;0,G3932&lt;&gt;""),IF(C3932="","",IF(AND(ISNUMBER(--LEFT(C3932,FIND(" ",C3932&amp;" ")-1)),OR(LEN(LEFT(C3932,FIND(" ",C3932&amp;" ")-1))=6,LEN(LEFT(C3932,FIND(" ",C3932&amp;" ")-1))=7),OR(ISNUMBER(MATCH(LEFT(C3932,FIND(" ",C3932&amp;" ")-1),'Look Up Values'!$G$2:$G$1000,0)),ISNUMBER(MATCH(LEFT(C3932,FIND(" ",C3932&amp;" ")-1),'Look Up Values'!$AE$2:$AE$2000,0)))),"","EWC error")),"")</f>
        <v/>
      </c>
      <c r="M3932" s="242" t="str" cm="1">
        <f t="array" ref="M3932">IF(AND(G3932&lt;&gt;0,G3932&lt;&gt;""),IF(E3932="","",IF(ISNUMBER(MATCH(SUBSTITUTE(E3932," ",""),SUBSTITUTE('Look Up Values'!$I$2:$I$10," ",""),0)),"","State error")),"")</f>
        <v/>
      </c>
      <c r="N3932" s="242" t="str" cm="1">
        <f t="array" ref="N3932">IF(AND(G3932&lt;&gt;0,G3932&lt;&gt;""),IF(F3932="","",IF(ISNUMBER(MATCH(SUBSTITUTE(F3932," ",""),SUBSTITUTE('Look Up Values'!$W$2:$W$30," ",""),0)),"","D&amp;R error")),"")</f>
        <v/>
      </c>
      <c r="O3932" s="256" t="str">
        <f t="shared" si="123"/>
        <v/>
      </c>
    </row>
    <row r="3933" spans="1:15" ht="15.75">
      <c r="A3933" s="250">
        <v>3926</v>
      </c>
      <c r="B3933" s="208"/>
      <c r="C3933" s="49"/>
      <c r="D3933" s="50"/>
      <c r="E3933" s="50"/>
      <c r="F3933" s="50"/>
      <c r="G3933" s="209"/>
      <c r="H3933" s="48"/>
      <c r="I3933" s="457" t="str">
        <f t="shared" si="122"/>
        <v/>
      </c>
      <c r="J3933" s="241" cm="1">
        <f t="array" ref="J3933">SUMPRODUCT(--(K3933:N3933&lt;&gt;"")) + IF(TRIM(O3933)="",0,LEN(O3933)-LEN(SUBSTITUTE(O3933,",",""))+1)</f>
        <v>0</v>
      </c>
      <c r="K3933" s="242" t="str">
        <f>IF(AND(G3933&lt;&gt;0,G3933&lt;&gt;""),IF(B3933="","",IF(ISNUMBER(MATCH(B3933,'Look Up Values'!$B$2:$B$500,0)),"","Dest. error")),"")</f>
        <v/>
      </c>
      <c r="L3933" s="242" t="str">
        <f>IF(AND(G3933&lt;&gt;0,G3933&lt;&gt;""),IF(C3933="","",IF(AND(ISNUMBER(--LEFT(C3933,FIND(" ",C3933&amp;" ")-1)),OR(LEN(LEFT(C3933,FIND(" ",C3933&amp;" ")-1))=6,LEN(LEFT(C3933,FIND(" ",C3933&amp;" ")-1))=7),OR(ISNUMBER(MATCH(LEFT(C3933,FIND(" ",C3933&amp;" ")-1),'Look Up Values'!$G$2:$G$1000,0)),ISNUMBER(MATCH(LEFT(C3933,FIND(" ",C3933&amp;" ")-1),'Look Up Values'!$AE$2:$AE$2000,0)))),"","EWC error")),"")</f>
        <v/>
      </c>
      <c r="M3933" s="242" t="str" cm="1">
        <f t="array" ref="M3933">IF(AND(G3933&lt;&gt;0,G3933&lt;&gt;""),IF(E3933="","",IF(ISNUMBER(MATCH(SUBSTITUTE(E3933," ",""),SUBSTITUTE('Look Up Values'!$I$2:$I$10," ",""),0)),"","State error")),"")</f>
        <v/>
      </c>
      <c r="N3933" s="242" t="str" cm="1">
        <f t="array" ref="N3933">IF(AND(G3933&lt;&gt;0,G3933&lt;&gt;""),IF(F3933="","",IF(ISNUMBER(MATCH(SUBSTITUTE(F3933," ",""),SUBSTITUTE('Look Up Values'!$W$2:$W$30," ",""),0)),"","D&amp;R error")),"")</f>
        <v/>
      </c>
      <c r="O3933" s="256" t="str">
        <f t="shared" si="123"/>
        <v/>
      </c>
    </row>
    <row r="3934" spans="1:15" ht="15.75">
      <c r="A3934" s="250">
        <v>3927</v>
      </c>
      <c r="B3934" s="208"/>
      <c r="C3934" s="49"/>
      <c r="D3934" s="50"/>
      <c r="E3934" s="50"/>
      <c r="F3934" s="50"/>
      <c r="G3934" s="209"/>
      <c r="H3934" s="48"/>
      <c r="I3934" s="457" t="str">
        <f t="shared" si="122"/>
        <v/>
      </c>
      <c r="J3934" s="241" cm="1">
        <f t="array" ref="J3934">SUMPRODUCT(--(K3934:N3934&lt;&gt;"")) + IF(TRIM(O3934)="",0,LEN(O3934)-LEN(SUBSTITUTE(O3934,",",""))+1)</f>
        <v>0</v>
      </c>
      <c r="K3934" s="242" t="str">
        <f>IF(AND(G3934&lt;&gt;0,G3934&lt;&gt;""),IF(B3934="","",IF(ISNUMBER(MATCH(B3934,'Look Up Values'!$B$2:$B$500,0)),"","Dest. error")),"")</f>
        <v/>
      </c>
      <c r="L3934" s="242" t="str">
        <f>IF(AND(G3934&lt;&gt;0,G3934&lt;&gt;""),IF(C3934="","",IF(AND(ISNUMBER(--LEFT(C3934,FIND(" ",C3934&amp;" ")-1)),OR(LEN(LEFT(C3934,FIND(" ",C3934&amp;" ")-1))=6,LEN(LEFT(C3934,FIND(" ",C3934&amp;" ")-1))=7),OR(ISNUMBER(MATCH(LEFT(C3934,FIND(" ",C3934&amp;" ")-1),'Look Up Values'!$G$2:$G$1000,0)),ISNUMBER(MATCH(LEFT(C3934,FIND(" ",C3934&amp;" ")-1),'Look Up Values'!$AE$2:$AE$2000,0)))),"","EWC error")),"")</f>
        <v/>
      </c>
      <c r="M3934" s="242" t="str" cm="1">
        <f t="array" ref="M3934">IF(AND(G3934&lt;&gt;0,G3934&lt;&gt;""),IF(E3934="","",IF(ISNUMBER(MATCH(SUBSTITUTE(E3934," ",""),SUBSTITUTE('Look Up Values'!$I$2:$I$10," ",""),0)),"","State error")),"")</f>
        <v/>
      </c>
      <c r="N3934" s="242" t="str" cm="1">
        <f t="array" ref="N3934">IF(AND(G3934&lt;&gt;0,G3934&lt;&gt;""),IF(F3934="","",IF(ISNUMBER(MATCH(SUBSTITUTE(F3934," ",""),SUBSTITUTE('Look Up Values'!$W$2:$W$30," ",""),0)),"","D&amp;R error")),"")</f>
        <v/>
      </c>
      <c r="O3934" s="256" t="str">
        <f t="shared" si="123"/>
        <v/>
      </c>
    </row>
    <row r="3935" spans="1:15" ht="15.75">
      <c r="A3935" s="250">
        <v>3928</v>
      </c>
      <c r="B3935" s="208"/>
      <c r="C3935" s="49"/>
      <c r="D3935" s="50"/>
      <c r="E3935" s="50"/>
      <c r="F3935" s="50"/>
      <c r="G3935" s="209"/>
      <c r="H3935" s="48"/>
      <c r="I3935" s="457" t="str">
        <f t="shared" si="122"/>
        <v/>
      </c>
      <c r="J3935" s="241" cm="1">
        <f t="array" ref="J3935">SUMPRODUCT(--(K3935:N3935&lt;&gt;"")) + IF(TRIM(O3935)="",0,LEN(O3935)-LEN(SUBSTITUTE(O3935,",",""))+1)</f>
        <v>0</v>
      </c>
      <c r="K3935" s="242" t="str">
        <f>IF(AND(G3935&lt;&gt;0,G3935&lt;&gt;""),IF(B3935="","",IF(ISNUMBER(MATCH(B3935,'Look Up Values'!$B$2:$B$500,0)),"","Dest. error")),"")</f>
        <v/>
      </c>
      <c r="L3935" s="242" t="str">
        <f>IF(AND(G3935&lt;&gt;0,G3935&lt;&gt;""),IF(C3935="","",IF(AND(ISNUMBER(--LEFT(C3935,FIND(" ",C3935&amp;" ")-1)),OR(LEN(LEFT(C3935,FIND(" ",C3935&amp;" ")-1))=6,LEN(LEFT(C3935,FIND(" ",C3935&amp;" ")-1))=7),OR(ISNUMBER(MATCH(LEFT(C3935,FIND(" ",C3935&amp;" ")-1),'Look Up Values'!$G$2:$G$1000,0)),ISNUMBER(MATCH(LEFT(C3935,FIND(" ",C3935&amp;" ")-1),'Look Up Values'!$AE$2:$AE$2000,0)))),"","EWC error")),"")</f>
        <v/>
      </c>
      <c r="M3935" s="242" t="str" cm="1">
        <f t="array" ref="M3935">IF(AND(G3935&lt;&gt;0,G3935&lt;&gt;""),IF(E3935="","",IF(ISNUMBER(MATCH(SUBSTITUTE(E3935," ",""),SUBSTITUTE('Look Up Values'!$I$2:$I$10," ",""),0)),"","State error")),"")</f>
        <v/>
      </c>
      <c r="N3935" s="242" t="str" cm="1">
        <f t="array" ref="N3935">IF(AND(G3935&lt;&gt;0,G3935&lt;&gt;""),IF(F3935="","",IF(ISNUMBER(MATCH(SUBSTITUTE(F3935," ",""),SUBSTITUTE('Look Up Values'!$W$2:$W$30," ",""),0)),"","D&amp;R error")),"")</f>
        <v/>
      </c>
      <c r="O3935" s="256" t="str">
        <f t="shared" si="123"/>
        <v/>
      </c>
    </row>
    <row r="3936" spans="1:15" ht="15.75">
      <c r="A3936" s="250">
        <v>3929</v>
      </c>
      <c r="B3936" s="208"/>
      <c r="C3936" s="49"/>
      <c r="D3936" s="50"/>
      <c r="E3936" s="50"/>
      <c r="F3936" s="50"/>
      <c r="G3936" s="209"/>
      <c r="H3936" s="48"/>
      <c r="I3936" s="457" t="str">
        <f t="shared" si="122"/>
        <v/>
      </c>
      <c r="J3936" s="241" cm="1">
        <f t="array" ref="J3936">SUMPRODUCT(--(K3936:N3936&lt;&gt;"")) + IF(TRIM(O3936)="",0,LEN(O3936)-LEN(SUBSTITUTE(O3936,",",""))+1)</f>
        <v>0</v>
      </c>
      <c r="K3936" s="242" t="str">
        <f>IF(AND(G3936&lt;&gt;0,G3936&lt;&gt;""),IF(B3936="","",IF(ISNUMBER(MATCH(B3936,'Look Up Values'!$B$2:$B$500,0)),"","Dest. error")),"")</f>
        <v/>
      </c>
      <c r="L3936" s="242" t="str">
        <f>IF(AND(G3936&lt;&gt;0,G3936&lt;&gt;""),IF(C3936="","",IF(AND(ISNUMBER(--LEFT(C3936,FIND(" ",C3936&amp;" ")-1)),OR(LEN(LEFT(C3936,FIND(" ",C3936&amp;" ")-1))=6,LEN(LEFT(C3936,FIND(" ",C3936&amp;" ")-1))=7),OR(ISNUMBER(MATCH(LEFT(C3936,FIND(" ",C3936&amp;" ")-1),'Look Up Values'!$G$2:$G$1000,0)),ISNUMBER(MATCH(LEFT(C3936,FIND(" ",C3936&amp;" ")-1),'Look Up Values'!$AE$2:$AE$2000,0)))),"","EWC error")),"")</f>
        <v/>
      </c>
      <c r="M3936" s="242" t="str" cm="1">
        <f t="array" ref="M3936">IF(AND(G3936&lt;&gt;0,G3936&lt;&gt;""),IF(E3936="","",IF(ISNUMBER(MATCH(SUBSTITUTE(E3936," ",""),SUBSTITUTE('Look Up Values'!$I$2:$I$10," ",""),0)),"","State error")),"")</f>
        <v/>
      </c>
      <c r="N3936" s="242" t="str" cm="1">
        <f t="array" ref="N3936">IF(AND(G3936&lt;&gt;0,G3936&lt;&gt;""),IF(F3936="","",IF(ISNUMBER(MATCH(SUBSTITUTE(F3936," ",""),SUBSTITUTE('Look Up Values'!$W$2:$W$30," ",""),0)),"","D&amp;R error")),"")</f>
        <v/>
      </c>
      <c r="O3936" s="256" t="str">
        <f t="shared" si="123"/>
        <v/>
      </c>
    </row>
    <row r="3937" spans="1:15" ht="15.75">
      <c r="A3937" s="250">
        <v>3930</v>
      </c>
      <c r="B3937" s="208"/>
      <c r="C3937" s="49"/>
      <c r="D3937" s="50"/>
      <c r="E3937" s="50"/>
      <c r="F3937" s="50"/>
      <c r="G3937" s="209"/>
      <c r="H3937" s="48"/>
      <c r="I3937" s="457" t="str">
        <f t="shared" si="122"/>
        <v/>
      </c>
      <c r="J3937" s="241" cm="1">
        <f t="array" ref="J3937">SUMPRODUCT(--(K3937:N3937&lt;&gt;"")) + IF(TRIM(O3937)="",0,LEN(O3937)-LEN(SUBSTITUTE(O3937,",",""))+1)</f>
        <v>0</v>
      </c>
      <c r="K3937" s="242" t="str">
        <f>IF(AND(G3937&lt;&gt;0,G3937&lt;&gt;""),IF(B3937="","",IF(ISNUMBER(MATCH(B3937,'Look Up Values'!$B$2:$B$500,0)),"","Dest. error")),"")</f>
        <v/>
      </c>
      <c r="L3937" s="242" t="str">
        <f>IF(AND(G3937&lt;&gt;0,G3937&lt;&gt;""),IF(C3937="","",IF(AND(ISNUMBER(--LEFT(C3937,FIND(" ",C3937&amp;" ")-1)),OR(LEN(LEFT(C3937,FIND(" ",C3937&amp;" ")-1))=6,LEN(LEFT(C3937,FIND(" ",C3937&amp;" ")-1))=7),OR(ISNUMBER(MATCH(LEFT(C3937,FIND(" ",C3937&amp;" ")-1),'Look Up Values'!$G$2:$G$1000,0)),ISNUMBER(MATCH(LEFT(C3937,FIND(" ",C3937&amp;" ")-1),'Look Up Values'!$AE$2:$AE$2000,0)))),"","EWC error")),"")</f>
        <v/>
      </c>
      <c r="M3937" s="242" t="str" cm="1">
        <f t="array" ref="M3937">IF(AND(G3937&lt;&gt;0,G3937&lt;&gt;""),IF(E3937="","",IF(ISNUMBER(MATCH(SUBSTITUTE(E3937," ",""),SUBSTITUTE('Look Up Values'!$I$2:$I$10," ",""),0)),"","State error")),"")</f>
        <v/>
      </c>
      <c r="N3937" s="242" t="str" cm="1">
        <f t="array" ref="N3937">IF(AND(G3937&lt;&gt;0,G3937&lt;&gt;""),IF(F3937="","",IF(ISNUMBER(MATCH(SUBSTITUTE(F3937," ",""),SUBSTITUTE('Look Up Values'!$W$2:$W$30," ",""),0)),"","D&amp;R error")),"")</f>
        <v/>
      </c>
      <c r="O3937" s="256" t="str">
        <f t="shared" si="123"/>
        <v/>
      </c>
    </row>
    <row r="3938" spans="1:15" ht="15.75">
      <c r="A3938" s="250">
        <v>3931</v>
      </c>
      <c r="B3938" s="208"/>
      <c r="C3938" s="49"/>
      <c r="D3938" s="50"/>
      <c r="E3938" s="50"/>
      <c r="F3938" s="50"/>
      <c r="G3938" s="209"/>
      <c r="H3938" s="48"/>
      <c r="I3938" s="457" t="str">
        <f t="shared" si="122"/>
        <v/>
      </c>
      <c r="J3938" s="241" cm="1">
        <f t="array" ref="J3938">SUMPRODUCT(--(K3938:N3938&lt;&gt;"")) + IF(TRIM(O3938)="",0,LEN(O3938)-LEN(SUBSTITUTE(O3938,",",""))+1)</f>
        <v>0</v>
      </c>
      <c r="K3938" s="242" t="str">
        <f>IF(AND(G3938&lt;&gt;0,G3938&lt;&gt;""),IF(B3938="","",IF(ISNUMBER(MATCH(B3938,'Look Up Values'!$B$2:$B$500,0)),"","Dest. error")),"")</f>
        <v/>
      </c>
      <c r="L3938" s="242" t="str">
        <f>IF(AND(G3938&lt;&gt;0,G3938&lt;&gt;""),IF(C3938="","",IF(AND(ISNUMBER(--LEFT(C3938,FIND(" ",C3938&amp;" ")-1)),OR(LEN(LEFT(C3938,FIND(" ",C3938&amp;" ")-1))=6,LEN(LEFT(C3938,FIND(" ",C3938&amp;" ")-1))=7),OR(ISNUMBER(MATCH(LEFT(C3938,FIND(" ",C3938&amp;" ")-1),'Look Up Values'!$G$2:$G$1000,0)),ISNUMBER(MATCH(LEFT(C3938,FIND(" ",C3938&amp;" ")-1),'Look Up Values'!$AE$2:$AE$2000,0)))),"","EWC error")),"")</f>
        <v/>
      </c>
      <c r="M3938" s="242" t="str" cm="1">
        <f t="array" ref="M3938">IF(AND(G3938&lt;&gt;0,G3938&lt;&gt;""),IF(E3938="","",IF(ISNUMBER(MATCH(SUBSTITUTE(E3938," ",""),SUBSTITUTE('Look Up Values'!$I$2:$I$10," ",""),0)),"","State error")),"")</f>
        <v/>
      </c>
      <c r="N3938" s="242" t="str" cm="1">
        <f t="array" ref="N3938">IF(AND(G3938&lt;&gt;0,G3938&lt;&gt;""),IF(F3938="","",IF(ISNUMBER(MATCH(SUBSTITUTE(F3938," ",""),SUBSTITUTE('Look Up Values'!$W$2:$W$30," ",""),0)),"","D&amp;R error")),"")</f>
        <v/>
      </c>
      <c r="O3938" s="256" t="str">
        <f t="shared" si="123"/>
        <v/>
      </c>
    </row>
    <row r="3939" spans="1:15" ht="15.75">
      <c r="A3939" s="250">
        <v>3932</v>
      </c>
      <c r="B3939" s="208"/>
      <c r="C3939" s="49"/>
      <c r="D3939" s="50"/>
      <c r="E3939" s="50"/>
      <c r="F3939" s="50"/>
      <c r="G3939" s="209"/>
      <c r="H3939" s="48"/>
      <c r="I3939" s="457" t="str">
        <f t="shared" si="122"/>
        <v/>
      </c>
      <c r="J3939" s="241" cm="1">
        <f t="array" ref="J3939">SUMPRODUCT(--(K3939:N3939&lt;&gt;"")) + IF(TRIM(O3939)="",0,LEN(O3939)-LEN(SUBSTITUTE(O3939,",",""))+1)</f>
        <v>0</v>
      </c>
      <c r="K3939" s="242" t="str">
        <f>IF(AND(G3939&lt;&gt;0,G3939&lt;&gt;""),IF(B3939="","",IF(ISNUMBER(MATCH(B3939,'Look Up Values'!$B$2:$B$500,0)),"","Dest. error")),"")</f>
        <v/>
      </c>
      <c r="L3939" s="242" t="str">
        <f>IF(AND(G3939&lt;&gt;0,G3939&lt;&gt;""),IF(C3939="","",IF(AND(ISNUMBER(--LEFT(C3939,FIND(" ",C3939&amp;" ")-1)),OR(LEN(LEFT(C3939,FIND(" ",C3939&amp;" ")-1))=6,LEN(LEFT(C3939,FIND(" ",C3939&amp;" ")-1))=7),OR(ISNUMBER(MATCH(LEFT(C3939,FIND(" ",C3939&amp;" ")-1),'Look Up Values'!$G$2:$G$1000,0)),ISNUMBER(MATCH(LEFT(C3939,FIND(" ",C3939&amp;" ")-1),'Look Up Values'!$AE$2:$AE$2000,0)))),"","EWC error")),"")</f>
        <v/>
      </c>
      <c r="M3939" s="242" t="str" cm="1">
        <f t="array" ref="M3939">IF(AND(G3939&lt;&gt;0,G3939&lt;&gt;""),IF(E3939="","",IF(ISNUMBER(MATCH(SUBSTITUTE(E3939," ",""),SUBSTITUTE('Look Up Values'!$I$2:$I$10," ",""),0)),"","State error")),"")</f>
        <v/>
      </c>
      <c r="N3939" s="242" t="str" cm="1">
        <f t="array" ref="N3939">IF(AND(G3939&lt;&gt;0,G3939&lt;&gt;""),IF(F3939="","",IF(ISNUMBER(MATCH(SUBSTITUTE(F3939," ",""),SUBSTITUTE('Look Up Values'!$W$2:$W$30," ",""),0)),"","D&amp;R error")),"")</f>
        <v/>
      </c>
      <c r="O3939" s="256" t="str">
        <f t="shared" si="123"/>
        <v/>
      </c>
    </row>
    <row r="3940" spans="1:15" ht="15.75">
      <c r="A3940" s="250">
        <v>3933</v>
      </c>
      <c r="B3940" s="208"/>
      <c r="C3940" s="49"/>
      <c r="D3940" s="50"/>
      <c r="E3940" s="50"/>
      <c r="F3940" s="50"/>
      <c r="G3940" s="209"/>
      <c r="H3940" s="48"/>
      <c r="I3940" s="457" t="str">
        <f t="shared" si="122"/>
        <v/>
      </c>
      <c r="J3940" s="241" cm="1">
        <f t="array" ref="J3940">SUMPRODUCT(--(K3940:N3940&lt;&gt;"")) + IF(TRIM(O3940)="",0,LEN(O3940)-LEN(SUBSTITUTE(O3940,",",""))+1)</f>
        <v>0</v>
      </c>
      <c r="K3940" s="242" t="str">
        <f>IF(AND(G3940&lt;&gt;0,G3940&lt;&gt;""),IF(B3940="","",IF(ISNUMBER(MATCH(B3940,'Look Up Values'!$B$2:$B$500,0)),"","Dest. error")),"")</f>
        <v/>
      </c>
      <c r="L3940" s="242" t="str">
        <f>IF(AND(G3940&lt;&gt;0,G3940&lt;&gt;""),IF(C3940="","",IF(AND(ISNUMBER(--LEFT(C3940,FIND(" ",C3940&amp;" ")-1)),OR(LEN(LEFT(C3940,FIND(" ",C3940&amp;" ")-1))=6,LEN(LEFT(C3940,FIND(" ",C3940&amp;" ")-1))=7),OR(ISNUMBER(MATCH(LEFT(C3940,FIND(" ",C3940&amp;" ")-1),'Look Up Values'!$G$2:$G$1000,0)),ISNUMBER(MATCH(LEFT(C3940,FIND(" ",C3940&amp;" ")-1),'Look Up Values'!$AE$2:$AE$2000,0)))),"","EWC error")),"")</f>
        <v/>
      </c>
      <c r="M3940" s="242" t="str" cm="1">
        <f t="array" ref="M3940">IF(AND(G3940&lt;&gt;0,G3940&lt;&gt;""),IF(E3940="","",IF(ISNUMBER(MATCH(SUBSTITUTE(E3940," ",""),SUBSTITUTE('Look Up Values'!$I$2:$I$10," ",""),0)),"","State error")),"")</f>
        <v/>
      </c>
      <c r="N3940" s="242" t="str" cm="1">
        <f t="array" ref="N3940">IF(AND(G3940&lt;&gt;0,G3940&lt;&gt;""),IF(F3940="","",IF(ISNUMBER(MATCH(SUBSTITUTE(F3940," ",""),SUBSTITUTE('Look Up Values'!$W$2:$W$30," ",""),0)),"","D&amp;R error")),"")</f>
        <v/>
      </c>
      <c r="O3940" s="256" t="str">
        <f t="shared" si="123"/>
        <v/>
      </c>
    </row>
    <row r="3941" spans="1:15" ht="15.75">
      <c r="A3941" s="250">
        <v>3934</v>
      </c>
      <c r="B3941" s="208"/>
      <c r="C3941" s="49"/>
      <c r="D3941" s="50"/>
      <c r="E3941" s="50"/>
      <c r="F3941" s="50"/>
      <c r="G3941" s="209"/>
      <c r="H3941" s="48"/>
      <c r="I3941" s="457" t="str">
        <f t="shared" si="122"/>
        <v/>
      </c>
      <c r="J3941" s="241" cm="1">
        <f t="array" ref="J3941">SUMPRODUCT(--(K3941:N3941&lt;&gt;"")) + IF(TRIM(O3941)="",0,LEN(O3941)-LEN(SUBSTITUTE(O3941,",",""))+1)</f>
        <v>0</v>
      </c>
      <c r="K3941" s="242" t="str">
        <f>IF(AND(G3941&lt;&gt;0,G3941&lt;&gt;""),IF(B3941="","",IF(ISNUMBER(MATCH(B3941,'Look Up Values'!$B$2:$B$500,0)),"","Dest. error")),"")</f>
        <v/>
      </c>
      <c r="L3941" s="242" t="str">
        <f>IF(AND(G3941&lt;&gt;0,G3941&lt;&gt;""),IF(C3941="","",IF(AND(ISNUMBER(--LEFT(C3941,FIND(" ",C3941&amp;" ")-1)),OR(LEN(LEFT(C3941,FIND(" ",C3941&amp;" ")-1))=6,LEN(LEFT(C3941,FIND(" ",C3941&amp;" ")-1))=7),OR(ISNUMBER(MATCH(LEFT(C3941,FIND(" ",C3941&amp;" ")-1),'Look Up Values'!$G$2:$G$1000,0)),ISNUMBER(MATCH(LEFT(C3941,FIND(" ",C3941&amp;" ")-1),'Look Up Values'!$AE$2:$AE$2000,0)))),"","EWC error")),"")</f>
        <v/>
      </c>
      <c r="M3941" s="242" t="str" cm="1">
        <f t="array" ref="M3941">IF(AND(G3941&lt;&gt;0,G3941&lt;&gt;""),IF(E3941="","",IF(ISNUMBER(MATCH(SUBSTITUTE(E3941," ",""),SUBSTITUTE('Look Up Values'!$I$2:$I$10," ",""),0)),"","State error")),"")</f>
        <v/>
      </c>
      <c r="N3941" s="242" t="str" cm="1">
        <f t="array" ref="N3941">IF(AND(G3941&lt;&gt;0,G3941&lt;&gt;""),IF(F3941="","",IF(ISNUMBER(MATCH(SUBSTITUTE(F3941," ",""),SUBSTITUTE('Look Up Values'!$W$2:$W$30," ",""),0)),"","D&amp;R error")),"")</f>
        <v/>
      </c>
      <c r="O3941" s="256" t="str">
        <f t="shared" si="123"/>
        <v/>
      </c>
    </row>
    <row r="3942" spans="1:15" ht="15.75">
      <c r="A3942" s="250">
        <v>3935</v>
      </c>
      <c r="B3942" s="208"/>
      <c r="C3942" s="49"/>
      <c r="D3942" s="50"/>
      <c r="E3942" s="50"/>
      <c r="F3942" s="50"/>
      <c r="G3942" s="209"/>
      <c r="H3942" s="48"/>
      <c r="I3942" s="457" t="str">
        <f t="shared" si="122"/>
        <v/>
      </c>
      <c r="J3942" s="241" cm="1">
        <f t="array" ref="J3942">SUMPRODUCT(--(K3942:N3942&lt;&gt;"")) + IF(TRIM(O3942)="",0,LEN(O3942)-LEN(SUBSTITUTE(O3942,",",""))+1)</f>
        <v>0</v>
      </c>
      <c r="K3942" s="242" t="str">
        <f>IF(AND(G3942&lt;&gt;0,G3942&lt;&gt;""),IF(B3942="","",IF(ISNUMBER(MATCH(B3942,'Look Up Values'!$B$2:$B$500,0)),"","Dest. error")),"")</f>
        <v/>
      </c>
      <c r="L3942" s="242" t="str">
        <f>IF(AND(G3942&lt;&gt;0,G3942&lt;&gt;""),IF(C3942="","",IF(AND(ISNUMBER(--LEFT(C3942,FIND(" ",C3942&amp;" ")-1)),OR(LEN(LEFT(C3942,FIND(" ",C3942&amp;" ")-1))=6,LEN(LEFT(C3942,FIND(" ",C3942&amp;" ")-1))=7),OR(ISNUMBER(MATCH(LEFT(C3942,FIND(" ",C3942&amp;" ")-1),'Look Up Values'!$G$2:$G$1000,0)),ISNUMBER(MATCH(LEFT(C3942,FIND(" ",C3942&amp;" ")-1),'Look Up Values'!$AE$2:$AE$2000,0)))),"","EWC error")),"")</f>
        <v/>
      </c>
      <c r="M3942" s="242" t="str" cm="1">
        <f t="array" ref="M3942">IF(AND(G3942&lt;&gt;0,G3942&lt;&gt;""),IF(E3942="","",IF(ISNUMBER(MATCH(SUBSTITUTE(E3942," ",""),SUBSTITUTE('Look Up Values'!$I$2:$I$10," ",""),0)),"","State error")),"")</f>
        <v/>
      </c>
      <c r="N3942" s="242" t="str" cm="1">
        <f t="array" ref="N3942">IF(AND(G3942&lt;&gt;0,G3942&lt;&gt;""),IF(F3942="","",IF(ISNUMBER(MATCH(SUBSTITUTE(F3942," ",""),SUBSTITUTE('Look Up Values'!$W$2:$W$30," ",""),0)),"","D&amp;R error")),"")</f>
        <v/>
      </c>
      <c r="O3942" s="256" t="str">
        <f t="shared" si="123"/>
        <v/>
      </c>
    </row>
    <row r="3943" spans="1:15" ht="15.75">
      <c r="A3943" s="250">
        <v>3936</v>
      </c>
      <c r="B3943" s="208"/>
      <c r="C3943" s="49"/>
      <c r="D3943" s="50"/>
      <c r="E3943" s="50"/>
      <c r="F3943" s="50"/>
      <c r="G3943" s="209"/>
      <c r="H3943" s="48"/>
      <c r="I3943" s="457" t="str">
        <f t="shared" si="122"/>
        <v/>
      </c>
      <c r="J3943" s="241" cm="1">
        <f t="array" ref="J3943">SUMPRODUCT(--(K3943:N3943&lt;&gt;"")) + IF(TRIM(O3943)="",0,LEN(O3943)-LEN(SUBSTITUTE(O3943,",",""))+1)</f>
        <v>0</v>
      </c>
      <c r="K3943" s="242" t="str">
        <f>IF(AND(G3943&lt;&gt;0,G3943&lt;&gt;""),IF(B3943="","",IF(ISNUMBER(MATCH(B3943,'Look Up Values'!$B$2:$B$500,0)),"","Dest. error")),"")</f>
        <v/>
      </c>
      <c r="L3943" s="242" t="str">
        <f>IF(AND(G3943&lt;&gt;0,G3943&lt;&gt;""),IF(C3943="","",IF(AND(ISNUMBER(--LEFT(C3943,FIND(" ",C3943&amp;" ")-1)),OR(LEN(LEFT(C3943,FIND(" ",C3943&amp;" ")-1))=6,LEN(LEFT(C3943,FIND(" ",C3943&amp;" ")-1))=7),OR(ISNUMBER(MATCH(LEFT(C3943,FIND(" ",C3943&amp;" ")-1),'Look Up Values'!$G$2:$G$1000,0)),ISNUMBER(MATCH(LEFT(C3943,FIND(" ",C3943&amp;" ")-1),'Look Up Values'!$AE$2:$AE$2000,0)))),"","EWC error")),"")</f>
        <v/>
      </c>
      <c r="M3943" s="242" t="str" cm="1">
        <f t="array" ref="M3943">IF(AND(G3943&lt;&gt;0,G3943&lt;&gt;""),IF(E3943="","",IF(ISNUMBER(MATCH(SUBSTITUTE(E3943," ",""),SUBSTITUTE('Look Up Values'!$I$2:$I$10," ",""),0)),"","State error")),"")</f>
        <v/>
      </c>
      <c r="N3943" s="242" t="str" cm="1">
        <f t="array" ref="N3943">IF(AND(G3943&lt;&gt;0,G3943&lt;&gt;""),IF(F3943="","",IF(ISNUMBER(MATCH(SUBSTITUTE(F3943," ",""),SUBSTITUTE('Look Up Values'!$W$2:$W$30," ",""),0)),"","D&amp;R error")),"")</f>
        <v/>
      </c>
      <c r="O3943" s="256" t="str">
        <f t="shared" si="123"/>
        <v/>
      </c>
    </row>
    <row r="3944" spans="1:15" ht="15.75">
      <c r="A3944" s="250">
        <v>3937</v>
      </c>
      <c r="B3944" s="208"/>
      <c r="C3944" s="49"/>
      <c r="D3944" s="50"/>
      <c r="E3944" s="50"/>
      <c r="F3944" s="50"/>
      <c r="G3944" s="209"/>
      <c r="H3944" s="48"/>
      <c r="I3944" s="457" t="str">
        <f t="shared" si="122"/>
        <v/>
      </c>
      <c r="J3944" s="241" cm="1">
        <f t="array" ref="J3944">SUMPRODUCT(--(K3944:N3944&lt;&gt;"")) + IF(TRIM(O3944)="",0,LEN(O3944)-LEN(SUBSTITUTE(O3944,",",""))+1)</f>
        <v>0</v>
      </c>
      <c r="K3944" s="242" t="str">
        <f>IF(AND(G3944&lt;&gt;0,G3944&lt;&gt;""),IF(B3944="","",IF(ISNUMBER(MATCH(B3944,'Look Up Values'!$B$2:$B$500,0)),"","Dest. error")),"")</f>
        <v/>
      </c>
      <c r="L3944" s="242" t="str">
        <f>IF(AND(G3944&lt;&gt;0,G3944&lt;&gt;""),IF(C3944="","",IF(AND(ISNUMBER(--LEFT(C3944,FIND(" ",C3944&amp;" ")-1)),OR(LEN(LEFT(C3944,FIND(" ",C3944&amp;" ")-1))=6,LEN(LEFT(C3944,FIND(" ",C3944&amp;" ")-1))=7),OR(ISNUMBER(MATCH(LEFT(C3944,FIND(" ",C3944&amp;" ")-1),'Look Up Values'!$G$2:$G$1000,0)),ISNUMBER(MATCH(LEFT(C3944,FIND(" ",C3944&amp;" ")-1),'Look Up Values'!$AE$2:$AE$2000,0)))),"","EWC error")),"")</f>
        <v/>
      </c>
      <c r="M3944" s="242" t="str" cm="1">
        <f t="array" ref="M3944">IF(AND(G3944&lt;&gt;0,G3944&lt;&gt;""),IF(E3944="","",IF(ISNUMBER(MATCH(SUBSTITUTE(E3944," ",""),SUBSTITUTE('Look Up Values'!$I$2:$I$10," ",""),0)),"","State error")),"")</f>
        <v/>
      </c>
      <c r="N3944" s="242" t="str" cm="1">
        <f t="array" ref="N3944">IF(AND(G3944&lt;&gt;0,G3944&lt;&gt;""),IF(F3944="","",IF(ISNUMBER(MATCH(SUBSTITUTE(F3944," ",""),SUBSTITUTE('Look Up Values'!$W$2:$W$30," ",""),0)),"","D&amp;R error")),"")</f>
        <v/>
      </c>
      <c r="O3944" s="256" t="str">
        <f t="shared" si="123"/>
        <v/>
      </c>
    </row>
    <row r="3945" spans="1:15" ht="15.75">
      <c r="A3945" s="250">
        <v>3938</v>
      </c>
      <c r="B3945" s="208"/>
      <c r="C3945" s="49"/>
      <c r="D3945" s="50"/>
      <c r="E3945" s="50"/>
      <c r="F3945" s="50"/>
      <c r="G3945" s="209"/>
      <c r="H3945" s="48"/>
      <c r="I3945" s="457" t="str">
        <f t="shared" si="122"/>
        <v/>
      </c>
      <c r="J3945" s="241" cm="1">
        <f t="array" ref="J3945">SUMPRODUCT(--(K3945:N3945&lt;&gt;"")) + IF(TRIM(O3945)="",0,LEN(O3945)-LEN(SUBSTITUTE(O3945,",",""))+1)</f>
        <v>0</v>
      </c>
      <c r="K3945" s="242" t="str">
        <f>IF(AND(G3945&lt;&gt;0,G3945&lt;&gt;""),IF(B3945="","",IF(ISNUMBER(MATCH(B3945,'Look Up Values'!$B$2:$B$500,0)),"","Dest. error")),"")</f>
        <v/>
      </c>
      <c r="L3945" s="242" t="str">
        <f>IF(AND(G3945&lt;&gt;0,G3945&lt;&gt;""),IF(C3945="","",IF(AND(ISNUMBER(--LEFT(C3945,FIND(" ",C3945&amp;" ")-1)),OR(LEN(LEFT(C3945,FIND(" ",C3945&amp;" ")-1))=6,LEN(LEFT(C3945,FIND(" ",C3945&amp;" ")-1))=7),OR(ISNUMBER(MATCH(LEFT(C3945,FIND(" ",C3945&amp;" ")-1),'Look Up Values'!$G$2:$G$1000,0)),ISNUMBER(MATCH(LEFT(C3945,FIND(" ",C3945&amp;" ")-1),'Look Up Values'!$AE$2:$AE$2000,0)))),"","EWC error")),"")</f>
        <v/>
      </c>
      <c r="M3945" s="242" t="str" cm="1">
        <f t="array" ref="M3945">IF(AND(G3945&lt;&gt;0,G3945&lt;&gt;""),IF(E3945="","",IF(ISNUMBER(MATCH(SUBSTITUTE(E3945," ",""),SUBSTITUTE('Look Up Values'!$I$2:$I$10," ",""),0)),"","State error")),"")</f>
        <v/>
      </c>
      <c r="N3945" s="242" t="str" cm="1">
        <f t="array" ref="N3945">IF(AND(G3945&lt;&gt;0,G3945&lt;&gt;""),IF(F3945="","",IF(ISNUMBER(MATCH(SUBSTITUTE(F3945," ",""),SUBSTITUTE('Look Up Values'!$W$2:$W$30," ",""),0)),"","D&amp;R error")),"")</f>
        <v/>
      </c>
      <c r="O3945" s="256" t="str">
        <f t="shared" si="123"/>
        <v/>
      </c>
    </row>
    <row r="3946" spans="1:15" ht="15.75">
      <c r="A3946" s="250">
        <v>3939</v>
      </c>
      <c r="B3946" s="208"/>
      <c r="C3946" s="49"/>
      <c r="D3946" s="50"/>
      <c r="E3946" s="50"/>
      <c r="F3946" s="50"/>
      <c r="G3946" s="209"/>
      <c r="H3946" s="48"/>
      <c r="I3946" s="457" t="str">
        <f t="shared" si="122"/>
        <v/>
      </c>
      <c r="J3946" s="241" cm="1">
        <f t="array" ref="J3946">SUMPRODUCT(--(K3946:N3946&lt;&gt;"")) + IF(TRIM(O3946)="",0,LEN(O3946)-LEN(SUBSTITUTE(O3946,",",""))+1)</f>
        <v>0</v>
      </c>
      <c r="K3946" s="242" t="str">
        <f>IF(AND(G3946&lt;&gt;0,G3946&lt;&gt;""),IF(B3946="","",IF(ISNUMBER(MATCH(B3946,'Look Up Values'!$B$2:$B$500,0)),"","Dest. error")),"")</f>
        <v/>
      </c>
      <c r="L3946" s="242" t="str">
        <f>IF(AND(G3946&lt;&gt;0,G3946&lt;&gt;""),IF(C3946="","",IF(AND(ISNUMBER(--LEFT(C3946,FIND(" ",C3946&amp;" ")-1)),OR(LEN(LEFT(C3946,FIND(" ",C3946&amp;" ")-1))=6,LEN(LEFT(C3946,FIND(" ",C3946&amp;" ")-1))=7),OR(ISNUMBER(MATCH(LEFT(C3946,FIND(" ",C3946&amp;" ")-1),'Look Up Values'!$G$2:$G$1000,0)),ISNUMBER(MATCH(LEFT(C3946,FIND(" ",C3946&amp;" ")-1),'Look Up Values'!$AE$2:$AE$2000,0)))),"","EWC error")),"")</f>
        <v/>
      </c>
      <c r="M3946" s="242" t="str" cm="1">
        <f t="array" ref="M3946">IF(AND(G3946&lt;&gt;0,G3946&lt;&gt;""),IF(E3946="","",IF(ISNUMBER(MATCH(SUBSTITUTE(E3946," ",""),SUBSTITUTE('Look Up Values'!$I$2:$I$10," ",""),0)),"","State error")),"")</f>
        <v/>
      </c>
      <c r="N3946" s="242" t="str" cm="1">
        <f t="array" ref="N3946">IF(AND(G3946&lt;&gt;0,G3946&lt;&gt;""),IF(F3946="","",IF(ISNUMBER(MATCH(SUBSTITUTE(F3946," ",""),SUBSTITUTE('Look Up Values'!$W$2:$W$30," ",""),0)),"","D&amp;R error")),"")</f>
        <v/>
      </c>
      <c r="O3946" s="256" t="str">
        <f t="shared" si="123"/>
        <v/>
      </c>
    </row>
    <row r="3947" spans="1:15" ht="15.75">
      <c r="A3947" s="250">
        <v>3940</v>
      </c>
      <c r="B3947" s="208"/>
      <c r="C3947" s="49"/>
      <c r="D3947" s="50"/>
      <c r="E3947" s="50"/>
      <c r="F3947" s="50"/>
      <c r="G3947" s="209"/>
      <c r="H3947" s="48"/>
      <c r="I3947" s="457" t="str">
        <f t="shared" si="122"/>
        <v/>
      </c>
      <c r="J3947" s="241" cm="1">
        <f t="array" ref="J3947">SUMPRODUCT(--(K3947:N3947&lt;&gt;"")) + IF(TRIM(O3947)="",0,LEN(O3947)-LEN(SUBSTITUTE(O3947,",",""))+1)</f>
        <v>0</v>
      </c>
      <c r="K3947" s="242" t="str">
        <f>IF(AND(G3947&lt;&gt;0,G3947&lt;&gt;""),IF(B3947="","",IF(ISNUMBER(MATCH(B3947,'Look Up Values'!$B$2:$B$500,0)),"","Dest. error")),"")</f>
        <v/>
      </c>
      <c r="L3947" s="242" t="str">
        <f>IF(AND(G3947&lt;&gt;0,G3947&lt;&gt;""),IF(C3947="","",IF(AND(ISNUMBER(--LEFT(C3947,FIND(" ",C3947&amp;" ")-1)),OR(LEN(LEFT(C3947,FIND(" ",C3947&amp;" ")-1))=6,LEN(LEFT(C3947,FIND(" ",C3947&amp;" ")-1))=7),OR(ISNUMBER(MATCH(LEFT(C3947,FIND(" ",C3947&amp;" ")-1),'Look Up Values'!$G$2:$G$1000,0)),ISNUMBER(MATCH(LEFT(C3947,FIND(" ",C3947&amp;" ")-1),'Look Up Values'!$AE$2:$AE$2000,0)))),"","EWC error")),"")</f>
        <v/>
      </c>
      <c r="M3947" s="242" t="str" cm="1">
        <f t="array" ref="M3947">IF(AND(G3947&lt;&gt;0,G3947&lt;&gt;""),IF(E3947="","",IF(ISNUMBER(MATCH(SUBSTITUTE(E3947," ",""),SUBSTITUTE('Look Up Values'!$I$2:$I$10," ",""),0)),"","State error")),"")</f>
        <v/>
      </c>
      <c r="N3947" s="242" t="str" cm="1">
        <f t="array" ref="N3947">IF(AND(G3947&lt;&gt;0,G3947&lt;&gt;""),IF(F3947="","",IF(ISNUMBER(MATCH(SUBSTITUTE(F3947," ",""),SUBSTITUTE('Look Up Values'!$W$2:$W$30," ",""),0)),"","D&amp;R error")),"")</f>
        <v/>
      </c>
      <c r="O3947" s="256" t="str">
        <f t="shared" si="123"/>
        <v/>
      </c>
    </row>
    <row r="3948" spans="1:15" ht="15.75">
      <c r="A3948" s="250">
        <v>3941</v>
      </c>
      <c r="B3948" s="208"/>
      <c r="C3948" s="49"/>
      <c r="D3948" s="50"/>
      <c r="E3948" s="50"/>
      <c r="F3948" s="50"/>
      <c r="G3948" s="209"/>
      <c r="H3948" s="48"/>
      <c r="I3948" s="457" t="str">
        <f t="shared" si="122"/>
        <v/>
      </c>
      <c r="J3948" s="241" cm="1">
        <f t="array" ref="J3948">SUMPRODUCT(--(K3948:N3948&lt;&gt;"")) + IF(TRIM(O3948)="",0,LEN(O3948)-LEN(SUBSTITUTE(O3948,",",""))+1)</f>
        <v>0</v>
      </c>
      <c r="K3948" s="242" t="str">
        <f>IF(AND(G3948&lt;&gt;0,G3948&lt;&gt;""),IF(B3948="","",IF(ISNUMBER(MATCH(B3948,'Look Up Values'!$B$2:$B$500,0)),"","Dest. error")),"")</f>
        <v/>
      </c>
      <c r="L3948" s="242" t="str">
        <f>IF(AND(G3948&lt;&gt;0,G3948&lt;&gt;""),IF(C3948="","",IF(AND(ISNUMBER(--LEFT(C3948,FIND(" ",C3948&amp;" ")-1)),OR(LEN(LEFT(C3948,FIND(" ",C3948&amp;" ")-1))=6,LEN(LEFT(C3948,FIND(" ",C3948&amp;" ")-1))=7),OR(ISNUMBER(MATCH(LEFT(C3948,FIND(" ",C3948&amp;" ")-1),'Look Up Values'!$G$2:$G$1000,0)),ISNUMBER(MATCH(LEFT(C3948,FIND(" ",C3948&amp;" ")-1),'Look Up Values'!$AE$2:$AE$2000,0)))),"","EWC error")),"")</f>
        <v/>
      </c>
      <c r="M3948" s="242" t="str" cm="1">
        <f t="array" ref="M3948">IF(AND(G3948&lt;&gt;0,G3948&lt;&gt;""),IF(E3948="","",IF(ISNUMBER(MATCH(SUBSTITUTE(E3948," ",""),SUBSTITUTE('Look Up Values'!$I$2:$I$10," ",""),0)),"","State error")),"")</f>
        <v/>
      </c>
      <c r="N3948" s="242" t="str" cm="1">
        <f t="array" ref="N3948">IF(AND(G3948&lt;&gt;0,G3948&lt;&gt;""),IF(F3948="","",IF(ISNUMBER(MATCH(SUBSTITUTE(F3948," ",""),SUBSTITUTE('Look Up Values'!$W$2:$W$30," ",""),0)),"","D&amp;R error")),"")</f>
        <v/>
      </c>
      <c r="O3948" s="256" t="str">
        <f t="shared" si="123"/>
        <v/>
      </c>
    </row>
    <row r="3949" spans="1:15" ht="15.75">
      <c r="A3949" s="250">
        <v>3942</v>
      </c>
      <c r="B3949" s="208"/>
      <c r="C3949" s="49"/>
      <c r="D3949" s="50"/>
      <c r="E3949" s="50"/>
      <c r="F3949" s="50"/>
      <c r="G3949" s="209"/>
      <c r="H3949" s="48"/>
      <c r="I3949" s="457" t="str">
        <f t="shared" si="122"/>
        <v/>
      </c>
      <c r="J3949" s="241" cm="1">
        <f t="array" ref="J3949">SUMPRODUCT(--(K3949:N3949&lt;&gt;"")) + IF(TRIM(O3949)="",0,LEN(O3949)-LEN(SUBSTITUTE(O3949,",",""))+1)</f>
        <v>0</v>
      </c>
      <c r="K3949" s="242" t="str">
        <f>IF(AND(G3949&lt;&gt;0,G3949&lt;&gt;""),IF(B3949="","",IF(ISNUMBER(MATCH(B3949,'Look Up Values'!$B$2:$B$500,0)),"","Dest. error")),"")</f>
        <v/>
      </c>
      <c r="L3949" s="242" t="str">
        <f>IF(AND(G3949&lt;&gt;0,G3949&lt;&gt;""),IF(C3949="","",IF(AND(ISNUMBER(--LEFT(C3949,FIND(" ",C3949&amp;" ")-1)),OR(LEN(LEFT(C3949,FIND(" ",C3949&amp;" ")-1))=6,LEN(LEFT(C3949,FIND(" ",C3949&amp;" ")-1))=7),OR(ISNUMBER(MATCH(LEFT(C3949,FIND(" ",C3949&amp;" ")-1),'Look Up Values'!$G$2:$G$1000,0)),ISNUMBER(MATCH(LEFT(C3949,FIND(" ",C3949&amp;" ")-1),'Look Up Values'!$AE$2:$AE$2000,0)))),"","EWC error")),"")</f>
        <v/>
      </c>
      <c r="M3949" s="242" t="str" cm="1">
        <f t="array" ref="M3949">IF(AND(G3949&lt;&gt;0,G3949&lt;&gt;""),IF(E3949="","",IF(ISNUMBER(MATCH(SUBSTITUTE(E3949," ",""),SUBSTITUTE('Look Up Values'!$I$2:$I$10," ",""),0)),"","State error")),"")</f>
        <v/>
      </c>
      <c r="N3949" s="242" t="str" cm="1">
        <f t="array" ref="N3949">IF(AND(G3949&lt;&gt;0,G3949&lt;&gt;""),IF(F3949="","",IF(ISNUMBER(MATCH(SUBSTITUTE(F3949," ",""),SUBSTITUTE('Look Up Values'!$W$2:$W$30," ",""),0)),"","D&amp;R error")),"")</f>
        <v/>
      </c>
      <c r="O3949" s="256" t="str">
        <f t="shared" si="123"/>
        <v/>
      </c>
    </row>
    <row r="3950" spans="1:15" ht="15.75">
      <c r="A3950" s="250">
        <v>3943</v>
      </c>
      <c r="B3950" s="208"/>
      <c r="C3950" s="49"/>
      <c r="D3950" s="50"/>
      <c r="E3950" s="50"/>
      <c r="F3950" s="50"/>
      <c r="G3950" s="209"/>
      <c r="H3950" s="48"/>
      <c r="I3950" s="457" t="str">
        <f t="shared" si="122"/>
        <v/>
      </c>
      <c r="J3950" s="241" cm="1">
        <f t="array" ref="J3950">SUMPRODUCT(--(K3950:N3950&lt;&gt;"")) + IF(TRIM(O3950)="",0,LEN(O3950)-LEN(SUBSTITUTE(O3950,",",""))+1)</f>
        <v>0</v>
      </c>
      <c r="K3950" s="242" t="str">
        <f>IF(AND(G3950&lt;&gt;0,G3950&lt;&gt;""),IF(B3950="","",IF(ISNUMBER(MATCH(B3950,'Look Up Values'!$B$2:$B$500,0)),"","Dest. error")),"")</f>
        <v/>
      </c>
      <c r="L3950" s="242" t="str">
        <f>IF(AND(G3950&lt;&gt;0,G3950&lt;&gt;""),IF(C3950="","",IF(AND(ISNUMBER(--LEFT(C3950,FIND(" ",C3950&amp;" ")-1)),OR(LEN(LEFT(C3950,FIND(" ",C3950&amp;" ")-1))=6,LEN(LEFT(C3950,FIND(" ",C3950&amp;" ")-1))=7),OR(ISNUMBER(MATCH(LEFT(C3950,FIND(" ",C3950&amp;" ")-1),'Look Up Values'!$G$2:$G$1000,0)),ISNUMBER(MATCH(LEFT(C3950,FIND(" ",C3950&amp;" ")-1),'Look Up Values'!$AE$2:$AE$2000,0)))),"","EWC error")),"")</f>
        <v/>
      </c>
      <c r="M3950" s="242" t="str" cm="1">
        <f t="array" ref="M3950">IF(AND(G3950&lt;&gt;0,G3950&lt;&gt;""),IF(E3950="","",IF(ISNUMBER(MATCH(SUBSTITUTE(E3950," ",""),SUBSTITUTE('Look Up Values'!$I$2:$I$10," ",""),0)),"","State error")),"")</f>
        <v/>
      </c>
      <c r="N3950" s="242" t="str" cm="1">
        <f t="array" ref="N3950">IF(AND(G3950&lt;&gt;0,G3950&lt;&gt;""),IF(F3950="","",IF(ISNUMBER(MATCH(SUBSTITUTE(F3950," ",""),SUBSTITUTE('Look Up Values'!$W$2:$W$30," ",""),0)),"","D&amp;R error")),"")</f>
        <v/>
      </c>
      <c r="O3950" s="256" t="str">
        <f t="shared" si="123"/>
        <v/>
      </c>
    </row>
    <row r="3951" spans="1:15" ht="15.75">
      <c r="A3951" s="250">
        <v>3944</v>
      </c>
      <c r="B3951" s="208"/>
      <c r="C3951" s="49"/>
      <c r="D3951" s="50"/>
      <c r="E3951" s="50"/>
      <c r="F3951" s="50"/>
      <c r="G3951" s="209"/>
      <c r="H3951" s="48"/>
      <c r="I3951" s="457" t="str">
        <f t="shared" si="122"/>
        <v/>
      </c>
      <c r="J3951" s="241" cm="1">
        <f t="array" ref="J3951">SUMPRODUCT(--(K3951:N3951&lt;&gt;"")) + IF(TRIM(O3951)="",0,LEN(O3951)-LEN(SUBSTITUTE(O3951,",",""))+1)</f>
        <v>0</v>
      </c>
      <c r="K3951" s="242" t="str">
        <f>IF(AND(G3951&lt;&gt;0,G3951&lt;&gt;""),IF(B3951="","",IF(ISNUMBER(MATCH(B3951,'Look Up Values'!$B$2:$B$500,0)),"","Dest. error")),"")</f>
        <v/>
      </c>
      <c r="L3951" s="242" t="str">
        <f>IF(AND(G3951&lt;&gt;0,G3951&lt;&gt;""),IF(C3951="","",IF(AND(ISNUMBER(--LEFT(C3951,FIND(" ",C3951&amp;" ")-1)),OR(LEN(LEFT(C3951,FIND(" ",C3951&amp;" ")-1))=6,LEN(LEFT(C3951,FIND(" ",C3951&amp;" ")-1))=7),OR(ISNUMBER(MATCH(LEFT(C3951,FIND(" ",C3951&amp;" ")-1),'Look Up Values'!$G$2:$G$1000,0)),ISNUMBER(MATCH(LEFT(C3951,FIND(" ",C3951&amp;" ")-1),'Look Up Values'!$AE$2:$AE$2000,0)))),"","EWC error")),"")</f>
        <v/>
      </c>
      <c r="M3951" s="242" t="str" cm="1">
        <f t="array" ref="M3951">IF(AND(G3951&lt;&gt;0,G3951&lt;&gt;""),IF(E3951="","",IF(ISNUMBER(MATCH(SUBSTITUTE(E3951," ",""),SUBSTITUTE('Look Up Values'!$I$2:$I$10," ",""),0)),"","State error")),"")</f>
        <v/>
      </c>
      <c r="N3951" s="242" t="str" cm="1">
        <f t="array" ref="N3951">IF(AND(G3951&lt;&gt;0,G3951&lt;&gt;""),IF(F3951="","",IF(ISNUMBER(MATCH(SUBSTITUTE(F3951," ",""),SUBSTITUTE('Look Up Values'!$W$2:$W$30," ",""),0)),"","D&amp;R error")),"")</f>
        <v/>
      </c>
      <c r="O3951" s="256" t="str">
        <f t="shared" si="123"/>
        <v/>
      </c>
    </row>
    <row r="3952" spans="1:15" ht="15.75">
      <c r="A3952" s="250">
        <v>3945</v>
      </c>
      <c r="B3952" s="208"/>
      <c r="C3952" s="49"/>
      <c r="D3952" s="50"/>
      <c r="E3952" s="50"/>
      <c r="F3952" s="50"/>
      <c r="G3952" s="209"/>
      <c r="H3952" s="48"/>
      <c r="I3952" s="457" t="str">
        <f t="shared" si="122"/>
        <v/>
      </c>
      <c r="J3952" s="241" cm="1">
        <f t="array" ref="J3952">SUMPRODUCT(--(K3952:N3952&lt;&gt;"")) + IF(TRIM(O3952)="",0,LEN(O3952)-LEN(SUBSTITUTE(O3952,",",""))+1)</f>
        <v>0</v>
      </c>
      <c r="K3952" s="242" t="str">
        <f>IF(AND(G3952&lt;&gt;0,G3952&lt;&gt;""),IF(B3952="","",IF(ISNUMBER(MATCH(B3952,'Look Up Values'!$B$2:$B$500,0)),"","Dest. error")),"")</f>
        <v/>
      </c>
      <c r="L3952" s="242" t="str">
        <f>IF(AND(G3952&lt;&gt;0,G3952&lt;&gt;""),IF(C3952="","",IF(AND(ISNUMBER(--LEFT(C3952,FIND(" ",C3952&amp;" ")-1)),OR(LEN(LEFT(C3952,FIND(" ",C3952&amp;" ")-1))=6,LEN(LEFT(C3952,FIND(" ",C3952&amp;" ")-1))=7),OR(ISNUMBER(MATCH(LEFT(C3952,FIND(" ",C3952&amp;" ")-1),'Look Up Values'!$G$2:$G$1000,0)),ISNUMBER(MATCH(LEFT(C3952,FIND(" ",C3952&amp;" ")-1),'Look Up Values'!$AE$2:$AE$2000,0)))),"","EWC error")),"")</f>
        <v/>
      </c>
      <c r="M3952" s="242" t="str" cm="1">
        <f t="array" ref="M3952">IF(AND(G3952&lt;&gt;0,G3952&lt;&gt;""),IF(E3952="","",IF(ISNUMBER(MATCH(SUBSTITUTE(E3952," ",""),SUBSTITUTE('Look Up Values'!$I$2:$I$10," ",""),0)),"","State error")),"")</f>
        <v/>
      </c>
      <c r="N3952" s="242" t="str" cm="1">
        <f t="array" ref="N3952">IF(AND(G3952&lt;&gt;0,G3952&lt;&gt;""),IF(F3952="","",IF(ISNUMBER(MATCH(SUBSTITUTE(F3952," ",""),SUBSTITUTE('Look Up Values'!$W$2:$W$30," ",""),0)),"","D&amp;R error")),"")</f>
        <v/>
      </c>
      <c r="O3952" s="256" t="str">
        <f t="shared" si="123"/>
        <v/>
      </c>
    </row>
    <row r="3953" spans="1:15" ht="15.75">
      <c r="A3953" s="250">
        <v>3946</v>
      </c>
      <c r="B3953" s="208"/>
      <c r="C3953" s="49"/>
      <c r="D3953" s="50"/>
      <c r="E3953" s="50"/>
      <c r="F3953" s="50"/>
      <c r="G3953" s="209"/>
      <c r="H3953" s="48"/>
      <c r="I3953" s="457" t="str">
        <f t="shared" si="122"/>
        <v/>
      </c>
      <c r="J3953" s="241" cm="1">
        <f t="array" ref="J3953">SUMPRODUCT(--(K3953:N3953&lt;&gt;"")) + IF(TRIM(O3953)="",0,LEN(O3953)-LEN(SUBSTITUTE(O3953,",",""))+1)</f>
        <v>0</v>
      </c>
      <c r="K3953" s="242" t="str">
        <f>IF(AND(G3953&lt;&gt;0,G3953&lt;&gt;""),IF(B3953="","",IF(ISNUMBER(MATCH(B3953,'Look Up Values'!$B$2:$B$500,0)),"","Dest. error")),"")</f>
        <v/>
      </c>
      <c r="L3953" s="242" t="str">
        <f>IF(AND(G3953&lt;&gt;0,G3953&lt;&gt;""),IF(C3953="","",IF(AND(ISNUMBER(--LEFT(C3953,FIND(" ",C3953&amp;" ")-1)),OR(LEN(LEFT(C3953,FIND(" ",C3953&amp;" ")-1))=6,LEN(LEFT(C3953,FIND(" ",C3953&amp;" ")-1))=7),OR(ISNUMBER(MATCH(LEFT(C3953,FIND(" ",C3953&amp;" ")-1),'Look Up Values'!$G$2:$G$1000,0)),ISNUMBER(MATCH(LEFT(C3953,FIND(" ",C3953&amp;" ")-1),'Look Up Values'!$AE$2:$AE$2000,0)))),"","EWC error")),"")</f>
        <v/>
      </c>
      <c r="M3953" s="242" t="str" cm="1">
        <f t="array" ref="M3953">IF(AND(G3953&lt;&gt;0,G3953&lt;&gt;""),IF(E3953="","",IF(ISNUMBER(MATCH(SUBSTITUTE(E3953," ",""),SUBSTITUTE('Look Up Values'!$I$2:$I$10," ",""),0)),"","State error")),"")</f>
        <v/>
      </c>
      <c r="N3953" s="242" t="str" cm="1">
        <f t="array" ref="N3953">IF(AND(G3953&lt;&gt;0,G3953&lt;&gt;""),IF(F3953="","",IF(ISNUMBER(MATCH(SUBSTITUTE(F3953," ",""),SUBSTITUTE('Look Up Values'!$W$2:$W$30," ",""),0)),"","D&amp;R error")),"")</f>
        <v/>
      </c>
      <c r="O3953" s="256" t="str">
        <f t="shared" si="123"/>
        <v/>
      </c>
    </row>
    <row r="3954" spans="1:15" ht="15.75">
      <c r="A3954" s="250">
        <v>3947</v>
      </c>
      <c r="B3954" s="208"/>
      <c r="C3954" s="49"/>
      <c r="D3954" s="50"/>
      <c r="E3954" s="50"/>
      <c r="F3954" s="50"/>
      <c r="G3954" s="209"/>
      <c r="H3954" s="48"/>
      <c r="I3954" s="457" t="str">
        <f t="shared" si="122"/>
        <v/>
      </c>
      <c r="J3954" s="241" cm="1">
        <f t="array" ref="J3954">SUMPRODUCT(--(K3954:N3954&lt;&gt;"")) + IF(TRIM(O3954)="",0,LEN(O3954)-LEN(SUBSTITUTE(O3954,",",""))+1)</f>
        <v>0</v>
      </c>
      <c r="K3954" s="242" t="str">
        <f>IF(AND(G3954&lt;&gt;0,G3954&lt;&gt;""),IF(B3954="","",IF(ISNUMBER(MATCH(B3954,'Look Up Values'!$B$2:$B$500,0)),"","Dest. error")),"")</f>
        <v/>
      </c>
      <c r="L3954" s="242" t="str">
        <f>IF(AND(G3954&lt;&gt;0,G3954&lt;&gt;""),IF(C3954="","",IF(AND(ISNUMBER(--LEFT(C3954,FIND(" ",C3954&amp;" ")-1)),OR(LEN(LEFT(C3954,FIND(" ",C3954&amp;" ")-1))=6,LEN(LEFT(C3954,FIND(" ",C3954&amp;" ")-1))=7),OR(ISNUMBER(MATCH(LEFT(C3954,FIND(" ",C3954&amp;" ")-1),'Look Up Values'!$G$2:$G$1000,0)),ISNUMBER(MATCH(LEFT(C3954,FIND(" ",C3954&amp;" ")-1),'Look Up Values'!$AE$2:$AE$2000,0)))),"","EWC error")),"")</f>
        <v/>
      </c>
      <c r="M3954" s="242" t="str" cm="1">
        <f t="array" ref="M3954">IF(AND(G3954&lt;&gt;0,G3954&lt;&gt;""),IF(E3954="","",IF(ISNUMBER(MATCH(SUBSTITUTE(E3954," ",""),SUBSTITUTE('Look Up Values'!$I$2:$I$10," ",""),0)),"","State error")),"")</f>
        <v/>
      </c>
      <c r="N3954" s="242" t="str" cm="1">
        <f t="array" ref="N3954">IF(AND(G3954&lt;&gt;0,G3954&lt;&gt;""),IF(F3954="","",IF(ISNUMBER(MATCH(SUBSTITUTE(F3954," ",""),SUBSTITUTE('Look Up Values'!$W$2:$W$30," ",""),0)),"","D&amp;R error")),"")</f>
        <v/>
      </c>
      <c r="O3954" s="256" t="str">
        <f t="shared" si="123"/>
        <v/>
      </c>
    </row>
    <row r="3955" spans="1:15" ht="15.75">
      <c r="A3955" s="250">
        <v>3948</v>
      </c>
      <c r="B3955" s="208"/>
      <c r="C3955" s="49"/>
      <c r="D3955" s="50"/>
      <c r="E3955" s="50"/>
      <c r="F3955" s="50"/>
      <c r="G3955" s="209"/>
      <c r="H3955" s="48"/>
      <c r="I3955" s="457" t="str">
        <f t="shared" si="122"/>
        <v/>
      </c>
      <c r="J3955" s="241" cm="1">
        <f t="array" ref="J3955">SUMPRODUCT(--(K3955:N3955&lt;&gt;"")) + IF(TRIM(O3955)="",0,LEN(O3955)-LEN(SUBSTITUTE(O3955,",",""))+1)</f>
        <v>0</v>
      </c>
      <c r="K3955" s="242" t="str">
        <f>IF(AND(G3955&lt;&gt;0,G3955&lt;&gt;""),IF(B3955="","",IF(ISNUMBER(MATCH(B3955,'Look Up Values'!$B$2:$B$500,0)),"","Dest. error")),"")</f>
        <v/>
      </c>
      <c r="L3955" s="242" t="str">
        <f>IF(AND(G3955&lt;&gt;0,G3955&lt;&gt;""),IF(C3955="","",IF(AND(ISNUMBER(--LEFT(C3955,FIND(" ",C3955&amp;" ")-1)),OR(LEN(LEFT(C3955,FIND(" ",C3955&amp;" ")-1))=6,LEN(LEFT(C3955,FIND(" ",C3955&amp;" ")-1))=7),OR(ISNUMBER(MATCH(LEFT(C3955,FIND(" ",C3955&amp;" ")-1),'Look Up Values'!$G$2:$G$1000,0)),ISNUMBER(MATCH(LEFT(C3955,FIND(" ",C3955&amp;" ")-1),'Look Up Values'!$AE$2:$AE$2000,0)))),"","EWC error")),"")</f>
        <v/>
      </c>
      <c r="M3955" s="242" t="str" cm="1">
        <f t="array" ref="M3955">IF(AND(G3955&lt;&gt;0,G3955&lt;&gt;""),IF(E3955="","",IF(ISNUMBER(MATCH(SUBSTITUTE(E3955," ",""),SUBSTITUTE('Look Up Values'!$I$2:$I$10," ",""),0)),"","State error")),"")</f>
        <v/>
      </c>
      <c r="N3955" s="242" t="str" cm="1">
        <f t="array" ref="N3955">IF(AND(G3955&lt;&gt;0,G3955&lt;&gt;""),IF(F3955="","",IF(ISNUMBER(MATCH(SUBSTITUTE(F3955," ",""),SUBSTITUTE('Look Up Values'!$W$2:$W$30," ",""),0)),"","D&amp;R error")),"")</f>
        <v/>
      </c>
      <c r="O3955" s="256" t="str">
        <f t="shared" si="123"/>
        <v/>
      </c>
    </row>
    <row r="3956" spans="1:15" ht="15.75">
      <c r="A3956" s="250">
        <v>3949</v>
      </c>
      <c r="B3956" s="208"/>
      <c r="C3956" s="49"/>
      <c r="D3956" s="50"/>
      <c r="E3956" s="50"/>
      <c r="F3956" s="50"/>
      <c r="G3956" s="209"/>
      <c r="H3956" s="48"/>
      <c r="I3956" s="457" t="str">
        <f t="shared" si="122"/>
        <v/>
      </c>
      <c r="J3956" s="241" cm="1">
        <f t="array" ref="J3956">SUMPRODUCT(--(K3956:N3956&lt;&gt;"")) + IF(TRIM(O3956)="",0,LEN(O3956)-LEN(SUBSTITUTE(O3956,",",""))+1)</f>
        <v>0</v>
      </c>
      <c r="K3956" s="242" t="str">
        <f>IF(AND(G3956&lt;&gt;0,G3956&lt;&gt;""),IF(B3956="","",IF(ISNUMBER(MATCH(B3956,'Look Up Values'!$B$2:$B$500,0)),"","Dest. error")),"")</f>
        <v/>
      </c>
      <c r="L3956" s="242" t="str">
        <f>IF(AND(G3956&lt;&gt;0,G3956&lt;&gt;""),IF(C3956="","",IF(AND(ISNUMBER(--LEFT(C3956,FIND(" ",C3956&amp;" ")-1)),OR(LEN(LEFT(C3956,FIND(" ",C3956&amp;" ")-1))=6,LEN(LEFT(C3956,FIND(" ",C3956&amp;" ")-1))=7),OR(ISNUMBER(MATCH(LEFT(C3956,FIND(" ",C3956&amp;" ")-1),'Look Up Values'!$G$2:$G$1000,0)),ISNUMBER(MATCH(LEFT(C3956,FIND(" ",C3956&amp;" ")-1),'Look Up Values'!$AE$2:$AE$2000,0)))),"","EWC error")),"")</f>
        <v/>
      </c>
      <c r="M3956" s="242" t="str" cm="1">
        <f t="array" ref="M3956">IF(AND(G3956&lt;&gt;0,G3956&lt;&gt;""),IF(E3956="","",IF(ISNUMBER(MATCH(SUBSTITUTE(E3956," ",""),SUBSTITUTE('Look Up Values'!$I$2:$I$10," ",""),0)),"","State error")),"")</f>
        <v/>
      </c>
      <c r="N3956" s="242" t="str" cm="1">
        <f t="array" ref="N3956">IF(AND(G3956&lt;&gt;0,G3956&lt;&gt;""),IF(F3956="","",IF(ISNUMBER(MATCH(SUBSTITUTE(F3956," ",""),SUBSTITUTE('Look Up Values'!$W$2:$W$30," ",""),0)),"","D&amp;R error")),"")</f>
        <v/>
      </c>
      <c r="O3956" s="256" t="str">
        <f t="shared" si="123"/>
        <v/>
      </c>
    </row>
    <row r="3957" spans="1:15" ht="15.75">
      <c r="A3957" s="250">
        <v>3950</v>
      </c>
      <c r="B3957" s="208"/>
      <c r="C3957" s="49"/>
      <c r="D3957" s="50"/>
      <c r="E3957" s="50"/>
      <c r="F3957" s="50"/>
      <c r="G3957" s="209"/>
      <c r="H3957" s="48"/>
      <c r="I3957" s="457" t="str">
        <f t="shared" si="122"/>
        <v/>
      </c>
      <c r="J3957" s="241" cm="1">
        <f t="array" ref="J3957">SUMPRODUCT(--(K3957:N3957&lt;&gt;"")) + IF(TRIM(O3957)="",0,LEN(O3957)-LEN(SUBSTITUTE(O3957,",",""))+1)</f>
        <v>0</v>
      </c>
      <c r="K3957" s="242" t="str">
        <f>IF(AND(G3957&lt;&gt;0,G3957&lt;&gt;""),IF(B3957="","",IF(ISNUMBER(MATCH(B3957,'Look Up Values'!$B$2:$B$500,0)),"","Dest. error")),"")</f>
        <v/>
      </c>
      <c r="L3957" s="242" t="str">
        <f>IF(AND(G3957&lt;&gt;0,G3957&lt;&gt;""),IF(C3957="","",IF(AND(ISNUMBER(--LEFT(C3957,FIND(" ",C3957&amp;" ")-1)),OR(LEN(LEFT(C3957,FIND(" ",C3957&amp;" ")-1))=6,LEN(LEFT(C3957,FIND(" ",C3957&amp;" ")-1))=7),OR(ISNUMBER(MATCH(LEFT(C3957,FIND(" ",C3957&amp;" ")-1),'Look Up Values'!$G$2:$G$1000,0)),ISNUMBER(MATCH(LEFT(C3957,FIND(" ",C3957&amp;" ")-1),'Look Up Values'!$AE$2:$AE$2000,0)))),"","EWC error")),"")</f>
        <v/>
      </c>
      <c r="M3957" s="242" t="str" cm="1">
        <f t="array" ref="M3957">IF(AND(G3957&lt;&gt;0,G3957&lt;&gt;""),IF(E3957="","",IF(ISNUMBER(MATCH(SUBSTITUTE(E3957," ",""),SUBSTITUTE('Look Up Values'!$I$2:$I$10," ",""),0)),"","State error")),"")</f>
        <v/>
      </c>
      <c r="N3957" s="242" t="str" cm="1">
        <f t="array" ref="N3957">IF(AND(G3957&lt;&gt;0,G3957&lt;&gt;""),IF(F3957="","",IF(ISNUMBER(MATCH(SUBSTITUTE(F3957," ",""),SUBSTITUTE('Look Up Values'!$W$2:$W$30," ",""),0)),"","D&amp;R error")),"")</f>
        <v/>
      </c>
      <c r="O3957" s="256" t="str">
        <f t="shared" si="123"/>
        <v/>
      </c>
    </row>
    <row r="3958" spans="1:15" ht="15.75">
      <c r="A3958" s="250">
        <v>3951</v>
      </c>
      <c r="B3958" s="208"/>
      <c r="C3958" s="49"/>
      <c r="D3958" s="50"/>
      <c r="E3958" s="50"/>
      <c r="F3958" s="50"/>
      <c r="G3958" s="209"/>
      <c r="H3958" s="48"/>
      <c r="I3958" s="457" t="str">
        <f t="shared" si="122"/>
        <v/>
      </c>
      <c r="J3958" s="241" cm="1">
        <f t="array" ref="J3958">SUMPRODUCT(--(K3958:N3958&lt;&gt;"")) + IF(TRIM(O3958)="",0,LEN(O3958)-LEN(SUBSTITUTE(O3958,",",""))+1)</f>
        <v>0</v>
      </c>
      <c r="K3958" s="242" t="str">
        <f>IF(AND(G3958&lt;&gt;0,G3958&lt;&gt;""),IF(B3958="","",IF(ISNUMBER(MATCH(B3958,'Look Up Values'!$B$2:$B$500,0)),"","Dest. error")),"")</f>
        <v/>
      </c>
      <c r="L3958" s="242" t="str">
        <f>IF(AND(G3958&lt;&gt;0,G3958&lt;&gt;""),IF(C3958="","",IF(AND(ISNUMBER(--LEFT(C3958,FIND(" ",C3958&amp;" ")-1)),OR(LEN(LEFT(C3958,FIND(" ",C3958&amp;" ")-1))=6,LEN(LEFT(C3958,FIND(" ",C3958&amp;" ")-1))=7),OR(ISNUMBER(MATCH(LEFT(C3958,FIND(" ",C3958&amp;" ")-1),'Look Up Values'!$G$2:$G$1000,0)),ISNUMBER(MATCH(LEFT(C3958,FIND(" ",C3958&amp;" ")-1),'Look Up Values'!$AE$2:$AE$2000,0)))),"","EWC error")),"")</f>
        <v/>
      </c>
      <c r="M3958" s="242" t="str" cm="1">
        <f t="array" ref="M3958">IF(AND(G3958&lt;&gt;0,G3958&lt;&gt;""),IF(E3958="","",IF(ISNUMBER(MATCH(SUBSTITUTE(E3958," ",""),SUBSTITUTE('Look Up Values'!$I$2:$I$10," ",""),0)),"","State error")),"")</f>
        <v/>
      </c>
      <c r="N3958" s="242" t="str" cm="1">
        <f t="array" ref="N3958">IF(AND(G3958&lt;&gt;0,G3958&lt;&gt;""),IF(F3958="","",IF(ISNUMBER(MATCH(SUBSTITUTE(F3958," ",""),SUBSTITUTE('Look Up Values'!$W$2:$W$30," ",""),0)),"","D&amp;R error")),"")</f>
        <v/>
      </c>
      <c r="O3958" s="256" t="str">
        <f t="shared" si="123"/>
        <v/>
      </c>
    </row>
    <row r="3959" spans="1:15" ht="15.75">
      <c r="A3959" s="250">
        <v>3952</v>
      </c>
      <c r="B3959" s="208"/>
      <c r="C3959" s="49"/>
      <c r="D3959" s="50"/>
      <c r="E3959" s="50"/>
      <c r="F3959" s="50"/>
      <c r="G3959" s="209"/>
      <c r="H3959" s="48"/>
      <c r="I3959" s="457" t="str">
        <f t="shared" si="122"/>
        <v/>
      </c>
      <c r="J3959" s="241" cm="1">
        <f t="array" ref="J3959">SUMPRODUCT(--(K3959:N3959&lt;&gt;"")) + IF(TRIM(O3959)="",0,LEN(O3959)-LEN(SUBSTITUTE(O3959,",",""))+1)</f>
        <v>0</v>
      </c>
      <c r="K3959" s="242" t="str">
        <f>IF(AND(G3959&lt;&gt;0,G3959&lt;&gt;""),IF(B3959="","",IF(ISNUMBER(MATCH(B3959,'Look Up Values'!$B$2:$B$500,0)),"","Dest. error")),"")</f>
        <v/>
      </c>
      <c r="L3959" s="242" t="str">
        <f>IF(AND(G3959&lt;&gt;0,G3959&lt;&gt;""),IF(C3959="","",IF(AND(ISNUMBER(--LEFT(C3959,FIND(" ",C3959&amp;" ")-1)),OR(LEN(LEFT(C3959,FIND(" ",C3959&amp;" ")-1))=6,LEN(LEFT(C3959,FIND(" ",C3959&amp;" ")-1))=7),OR(ISNUMBER(MATCH(LEFT(C3959,FIND(" ",C3959&amp;" ")-1),'Look Up Values'!$G$2:$G$1000,0)),ISNUMBER(MATCH(LEFT(C3959,FIND(" ",C3959&amp;" ")-1),'Look Up Values'!$AE$2:$AE$2000,0)))),"","EWC error")),"")</f>
        <v/>
      </c>
      <c r="M3959" s="242" t="str" cm="1">
        <f t="array" ref="M3959">IF(AND(G3959&lt;&gt;0,G3959&lt;&gt;""),IF(E3959="","",IF(ISNUMBER(MATCH(SUBSTITUTE(E3959," ",""),SUBSTITUTE('Look Up Values'!$I$2:$I$10," ",""),0)),"","State error")),"")</f>
        <v/>
      </c>
      <c r="N3959" s="242" t="str" cm="1">
        <f t="array" ref="N3959">IF(AND(G3959&lt;&gt;0,G3959&lt;&gt;""),IF(F3959="","",IF(ISNUMBER(MATCH(SUBSTITUTE(F3959," ",""),SUBSTITUTE('Look Up Values'!$W$2:$W$30," ",""),0)),"","D&amp;R error")),"")</f>
        <v/>
      </c>
      <c r="O3959" s="256" t="str">
        <f t="shared" si="123"/>
        <v/>
      </c>
    </row>
    <row r="3960" spans="1:15" ht="15.75">
      <c r="A3960" s="250">
        <v>3953</v>
      </c>
      <c r="B3960" s="208"/>
      <c r="C3960" s="49"/>
      <c r="D3960" s="50"/>
      <c r="E3960" s="50"/>
      <c r="F3960" s="50"/>
      <c r="G3960" s="209"/>
      <c r="H3960" s="48"/>
      <c r="I3960" s="457" t="str">
        <f t="shared" si="122"/>
        <v/>
      </c>
      <c r="J3960" s="241" cm="1">
        <f t="array" ref="J3960">SUMPRODUCT(--(K3960:N3960&lt;&gt;"")) + IF(TRIM(O3960)="",0,LEN(O3960)-LEN(SUBSTITUTE(O3960,",",""))+1)</f>
        <v>0</v>
      </c>
      <c r="K3960" s="242" t="str">
        <f>IF(AND(G3960&lt;&gt;0,G3960&lt;&gt;""),IF(B3960="","",IF(ISNUMBER(MATCH(B3960,'Look Up Values'!$B$2:$B$500,0)),"","Dest. error")),"")</f>
        <v/>
      </c>
      <c r="L3960" s="242" t="str">
        <f>IF(AND(G3960&lt;&gt;0,G3960&lt;&gt;""),IF(C3960="","",IF(AND(ISNUMBER(--LEFT(C3960,FIND(" ",C3960&amp;" ")-1)),OR(LEN(LEFT(C3960,FIND(" ",C3960&amp;" ")-1))=6,LEN(LEFT(C3960,FIND(" ",C3960&amp;" ")-1))=7),OR(ISNUMBER(MATCH(LEFT(C3960,FIND(" ",C3960&amp;" ")-1),'Look Up Values'!$G$2:$G$1000,0)),ISNUMBER(MATCH(LEFT(C3960,FIND(" ",C3960&amp;" ")-1),'Look Up Values'!$AE$2:$AE$2000,0)))),"","EWC error")),"")</f>
        <v/>
      </c>
      <c r="M3960" s="242" t="str" cm="1">
        <f t="array" ref="M3960">IF(AND(G3960&lt;&gt;0,G3960&lt;&gt;""),IF(E3960="","",IF(ISNUMBER(MATCH(SUBSTITUTE(E3960," ",""),SUBSTITUTE('Look Up Values'!$I$2:$I$10," ",""),0)),"","State error")),"")</f>
        <v/>
      </c>
      <c r="N3960" s="242" t="str" cm="1">
        <f t="array" ref="N3960">IF(AND(G3960&lt;&gt;0,G3960&lt;&gt;""),IF(F3960="","",IF(ISNUMBER(MATCH(SUBSTITUTE(F3960," ",""),SUBSTITUTE('Look Up Values'!$W$2:$W$30," ",""),0)),"","D&amp;R error")),"")</f>
        <v/>
      </c>
      <c r="O3960" s="256" t="str">
        <f t="shared" si="123"/>
        <v/>
      </c>
    </row>
    <row r="3961" spans="1:15" ht="15.75">
      <c r="A3961" s="250">
        <v>3954</v>
      </c>
      <c r="B3961" s="208"/>
      <c r="C3961" s="49"/>
      <c r="D3961" s="50"/>
      <c r="E3961" s="50"/>
      <c r="F3961" s="50"/>
      <c r="G3961" s="209"/>
      <c r="H3961" s="48"/>
      <c r="I3961" s="457" t="str">
        <f t="shared" si="122"/>
        <v/>
      </c>
      <c r="J3961" s="241" cm="1">
        <f t="array" ref="J3961">SUMPRODUCT(--(K3961:N3961&lt;&gt;"")) + IF(TRIM(O3961)="",0,LEN(O3961)-LEN(SUBSTITUTE(O3961,",",""))+1)</f>
        <v>0</v>
      </c>
      <c r="K3961" s="242" t="str">
        <f>IF(AND(G3961&lt;&gt;0,G3961&lt;&gt;""),IF(B3961="","",IF(ISNUMBER(MATCH(B3961,'Look Up Values'!$B$2:$B$500,0)),"","Dest. error")),"")</f>
        <v/>
      </c>
      <c r="L3961" s="242" t="str">
        <f>IF(AND(G3961&lt;&gt;0,G3961&lt;&gt;""),IF(C3961="","",IF(AND(ISNUMBER(--LEFT(C3961,FIND(" ",C3961&amp;" ")-1)),OR(LEN(LEFT(C3961,FIND(" ",C3961&amp;" ")-1))=6,LEN(LEFT(C3961,FIND(" ",C3961&amp;" ")-1))=7),OR(ISNUMBER(MATCH(LEFT(C3961,FIND(" ",C3961&amp;" ")-1),'Look Up Values'!$G$2:$G$1000,0)),ISNUMBER(MATCH(LEFT(C3961,FIND(" ",C3961&amp;" ")-1),'Look Up Values'!$AE$2:$AE$2000,0)))),"","EWC error")),"")</f>
        <v/>
      </c>
      <c r="M3961" s="242" t="str" cm="1">
        <f t="array" ref="M3961">IF(AND(G3961&lt;&gt;0,G3961&lt;&gt;""),IF(E3961="","",IF(ISNUMBER(MATCH(SUBSTITUTE(E3961," ",""),SUBSTITUTE('Look Up Values'!$I$2:$I$10," ",""),0)),"","State error")),"")</f>
        <v/>
      </c>
      <c r="N3961" s="242" t="str" cm="1">
        <f t="array" ref="N3961">IF(AND(G3961&lt;&gt;0,G3961&lt;&gt;""),IF(F3961="","",IF(ISNUMBER(MATCH(SUBSTITUTE(F3961," ",""),SUBSTITUTE('Look Up Values'!$W$2:$W$30," ",""),0)),"","D&amp;R error")),"")</f>
        <v/>
      </c>
      <c r="O3961" s="256" t="str">
        <f t="shared" si="123"/>
        <v/>
      </c>
    </row>
    <row r="3962" spans="1:15" ht="15.75">
      <c r="A3962" s="250">
        <v>3955</v>
      </c>
      <c r="B3962" s="208"/>
      <c r="C3962" s="49"/>
      <c r="D3962" s="50"/>
      <c r="E3962" s="50"/>
      <c r="F3962" s="50"/>
      <c r="G3962" s="209"/>
      <c r="H3962" s="48"/>
      <c r="I3962" s="457" t="str">
        <f t="shared" si="122"/>
        <v/>
      </c>
      <c r="J3962" s="241" cm="1">
        <f t="array" ref="J3962">SUMPRODUCT(--(K3962:N3962&lt;&gt;"")) + IF(TRIM(O3962)="",0,LEN(O3962)-LEN(SUBSTITUTE(O3962,",",""))+1)</f>
        <v>0</v>
      </c>
      <c r="K3962" s="242" t="str">
        <f>IF(AND(G3962&lt;&gt;0,G3962&lt;&gt;""),IF(B3962="","",IF(ISNUMBER(MATCH(B3962,'Look Up Values'!$B$2:$B$500,0)),"","Dest. error")),"")</f>
        <v/>
      </c>
      <c r="L3962" s="242" t="str">
        <f>IF(AND(G3962&lt;&gt;0,G3962&lt;&gt;""),IF(C3962="","",IF(AND(ISNUMBER(--LEFT(C3962,FIND(" ",C3962&amp;" ")-1)),OR(LEN(LEFT(C3962,FIND(" ",C3962&amp;" ")-1))=6,LEN(LEFT(C3962,FIND(" ",C3962&amp;" ")-1))=7),OR(ISNUMBER(MATCH(LEFT(C3962,FIND(" ",C3962&amp;" ")-1),'Look Up Values'!$G$2:$G$1000,0)),ISNUMBER(MATCH(LEFT(C3962,FIND(" ",C3962&amp;" ")-1),'Look Up Values'!$AE$2:$AE$2000,0)))),"","EWC error")),"")</f>
        <v/>
      </c>
      <c r="M3962" s="242" t="str" cm="1">
        <f t="array" ref="M3962">IF(AND(G3962&lt;&gt;0,G3962&lt;&gt;""),IF(E3962="","",IF(ISNUMBER(MATCH(SUBSTITUTE(E3962," ",""),SUBSTITUTE('Look Up Values'!$I$2:$I$10," ",""),0)),"","State error")),"")</f>
        <v/>
      </c>
      <c r="N3962" s="242" t="str" cm="1">
        <f t="array" ref="N3962">IF(AND(G3962&lt;&gt;0,G3962&lt;&gt;""),IF(F3962="","",IF(ISNUMBER(MATCH(SUBSTITUTE(F3962," ",""),SUBSTITUTE('Look Up Values'!$W$2:$W$30," ",""),0)),"","D&amp;R error")),"")</f>
        <v/>
      </c>
      <c r="O3962" s="256" t="str">
        <f t="shared" si="123"/>
        <v/>
      </c>
    </row>
    <row r="3963" spans="1:15" ht="15.75">
      <c r="A3963" s="250">
        <v>3956</v>
      </c>
      <c r="B3963" s="208"/>
      <c r="C3963" s="49"/>
      <c r="D3963" s="50"/>
      <c r="E3963" s="50"/>
      <c r="F3963" s="50"/>
      <c r="G3963" s="209"/>
      <c r="H3963" s="48"/>
      <c r="I3963" s="457" t="str">
        <f t="shared" si="122"/>
        <v/>
      </c>
      <c r="J3963" s="241" cm="1">
        <f t="array" ref="J3963">SUMPRODUCT(--(K3963:N3963&lt;&gt;"")) + IF(TRIM(O3963)="",0,LEN(O3963)-LEN(SUBSTITUTE(O3963,",",""))+1)</f>
        <v>0</v>
      </c>
      <c r="K3963" s="242" t="str">
        <f>IF(AND(G3963&lt;&gt;0,G3963&lt;&gt;""),IF(B3963="","",IF(ISNUMBER(MATCH(B3963,'Look Up Values'!$B$2:$B$500,0)),"","Dest. error")),"")</f>
        <v/>
      </c>
      <c r="L3963" s="242" t="str">
        <f>IF(AND(G3963&lt;&gt;0,G3963&lt;&gt;""),IF(C3963="","",IF(AND(ISNUMBER(--LEFT(C3963,FIND(" ",C3963&amp;" ")-1)),OR(LEN(LEFT(C3963,FIND(" ",C3963&amp;" ")-1))=6,LEN(LEFT(C3963,FIND(" ",C3963&amp;" ")-1))=7),OR(ISNUMBER(MATCH(LEFT(C3963,FIND(" ",C3963&amp;" ")-1),'Look Up Values'!$G$2:$G$1000,0)),ISNUMBER(MATCH(LEFT(C3963,FIND(" ",C3963&amp;" ")-1),'Look Up Values'!$AE$2:$AE$2000,0)))),"","EWC error")),"")</f>
        <v/>
      </c>
      <c r="M3963" s="242" t="str" cm="1">
        <f t="array" ref="M3963">IF(AND(G3963&lt;&gt;0,G3963&lt;&gt;""),IF(E3963="","",IF(ISNUMBER(MATCH(SUBSTITUTE(E3963," ",""),SUBSTITUTE('Look Up Values'!$I$2:$I$10," ",""),0)),"","State error")),"")</f>
        <v/>
      </c>
      <c r="N3963" s="242" t="str" cm="1">
        <f t="array" ref="N3963">IF(AND(G3963&lt;&gt;0,G3963&lt;&gt;""),IF(F3963="","",IF(ISNUMBER(MATCH(SUBSTITUTE(F3963," ",""),SUBSTITUTE('Look Up Values'!$W$2:$W$30," ",""),0)),"","D&amp;R error")),"")</f>
        <v/>
      </c>
      <c r="O3963" s="256" t="str">
        <f t="shared" si="123"/>
        <v/>
      </c>
    </row>
    <row r="3964" spans="1:15" ht="15.75">
      <c r="A3964" s="250">
        <v>3957</v>
      </c>
      <c r="B3964" s="208"/>
      <c r="C3964" s="49"/>
      <c r="D3964" s="50"/>
      <c r="E3964" s="50"/>
      <c r="F3964" s="50"/>
      <c r="G3964" s="209"/>
      <c r="H3964" s="48"/>
      <c r="I3964" s="457" t="str">
        <f t="shared" si="122"/>
        <v/>
      </c>
      <c r="J3964" s="241" cm="1">
        <f t="array" ref="J3964">SUMPRODUCT(--(K3964:N3964&lt;&gt;"")) + IF(TRIM(O3964)="",0,LEN(O3964)-LEN(SUBSTITUTE(O3964,",",""))+1)</f>
        <v>0</v>
      </c>
      <c r="K3964" s="242" t="str">
        <f>IF(AND(G3964&lt;&gt;0,G3964&lt;&gt;""),IF(B3964="","",IF(ISNUMBER(MATCH(B3964,'Look Up Values'!$B$2:$B$500,0)),"","Dest. error")),"")</f>
        <v/>
      </c>
      <c r="L3964" s="242" t="str">
        <f>IF(AND(G3964&lt;&gt;0,G3964&lt;&gt;""),IF(C3964="","",IF(AND(ISNUMBER(--LEFT(C3964,FIND(" ",C3964&amp;" ")-1)),OR(LEN(LEFT(C3964,FIND(" ",C3964&amp;" ")-1))=6,LEN(LEFT(C3964,FIND(" ",C3964&amp;" ")-1))=7),OR(ISNUMBER(MATCH(LEFT(C3964,FIND(" ",C3964&amp;" ")-1),'Look Up Values'!$G$2:$G$1000,0)),ISNUMBER(MATCH(LEFT(C3964,FIND(" ",C3964&amp;" ")-1),'Look Up Values'!$AE$2:$AE$2000,0)))),"","EWC error")),"")</f>
        <v/>
      </c>
      <c r="M3964" s="242" t="str" cm="1">
        <f t="array" ref="M3964">IF(AND(G3964&lt;&gt;0,G3964&lt;&gt;""),IF(E3964="","",IF(ISNUMBER(MATCH(SUBSTITUTE(E3964," ",""),SUBSTITUTE('Look Up Values'!$I$2:$I$10," ",""),0)),"","State error")),"")</f>
        <v/>
      </c>
      <c r="N3964" s="242" t="str" cm="1">
        <f t="array" ref="N3964">IF(AND(G3964&lt;&gt;0,G3964&lt;&gt;""),IF(F3964="","",IF(ISNUMBER(MATCH(SUBSTITUTE(F3964," ",""),SUBSTITUTE('Look Up Values'!$W$2:$W$30," ",""),0)),"","D&amp;R error")),"")</f>
        <v/>
      </c>
      <c r="O3964" s="256" t="str">
        <f t="shared" si="123"/>
        <v/>
      </c>
    </row>
    <row r="3965" spans="1:15" ht="15.75">
      <c r="A3965" s="250">
        <v>3958</v>
      </c>
      <c r="B3965" s="208"/>
      <c r="C3965" s="49"/>
      <c r="D3965" s="50"/>
      <c r="E3965" s="50"/>
      <c r="F3965" s="50"/>
      <c r="G3965" s="209"/>
      <c r="H3965" s="48"/>
      <c r="I3965" s="457" t="str">
        <f t="shared" si="122"/>
        <v/>
      </c>
      <c r="J3965" s="241" cm="1">
        <f t="array" ref="J3965">SUMPRODUCT(--(K3965:N3965&lt;&gt;"")) + IF(TRIM(O3965)="",0,LEN(O3965)-LEN(SUBSTITUTE(O3965,",",""))+1)</f>
        <v>0</v>
      </c>
      <c r="K3965" s="242" t="str">
        <f>IF(AND(G3965&lt;&gt;0,G3965&lt;&gt;""),IF(B3965="","",IF(ISNUMBER(MATCH(B3965,'Look Up Values'!$B$2:$B$500,0)),"","Dest. error")),"")</f>
        <v/>
      </c>
      <c r="L3965" s="242" t="str">
        <f>IF(AND(G3965&lt;&gt;0,G3965&lt;&gt;""),IF(C3965="","",IF(AND(ISNUMBER(--LEFT(C3965,FIND(" ",C3965&amp;" ")-1)),OR(LEN(LEFT(C3965,FIND(" ",C3965&amp;" ")-1))=6,LEN(LEFT(C3965,FIND(" ",C3965&amp;" ")-1))=7),OR(ISNUMBER(MATCH(LEFT(C3965,FIND(" ",C3965&amp;" ")-1),'Look Up Values'!$G$2:$G$1000,0)),ISNUMBER(MATCH(LEFT(C3965,FIND(" ",C3965&amp;" ")-1),'Look Up Values'!$AE$2:$AE$2000,0)))),"","EWC error")),"")</f>
        <v/>
      </c>
      <c r="M3965" s="242" t="str" cm="1">
        <f t="array" ref="M3965">IF(AND(G3965&lt;&gt;0,G3965&lt;&gt;""),IF(E3965="","",IF(ISNUMBER(MATCH(SUBSTITUTE(E3965," ",""),SUBSTITUTE('Look Up Values'!$I$2:$I$10," ",""),0)),"","State error")),"")</f>
        <v/>
      </c>
      <c r="N3965" s="242" t="str" cm="1">
        <f t="array" ref="N3965">IF(AND(G3965&lt;&gt;0,G3965&lt;&gt;""),IF(F3965="","",IF(ISNUMBER(MATCH(SUBSTITUTE(F3965," ",""),SUBSTITUTE('Look Up Values'!$W$2:$W$30," ",""),0)),"","D&amp;R error")),"")</f>
        <v/>
      </c>
      <c r="O3965" s="256" t="str">
        <f t="shared" si="123"/>
        <v/>
      </c>
    </row>
    <row r="3966" spans="1:15" ht="15.75">
      <c r="A3966" s="250">
        <v>3959</v>
      </c>
      <c r="B3966" s="208"/>
      <c r="C3966" s="49"/>
      <c r="D3966" s="50"/>
      <c r="E3966" s="50"/>
      <c r="F3966" s="50"/>
      <c r="G3966" s="209"/>
      <c r="H3966" s="48"/>
      <c r="I3966" s="457" t="str">
        <f t="shared" si="122"/>
        <v/>
      </c>
      <c r="J3966" s="241" cm="1">
        <f t="array" ref="J3966">SUMPRODUCT(--(K3966:N3966&lt;&gt;"")) + IF(TRIM(O3966)="",0,LEN(O3966)-LEN(SUBSTITUTE(O3966,",",""))+1)</f>
        <v>0</v>
      </c>
      <c r="K3966" s="242" t="str">
        <f>IF(AND(G3966&lt;&gt;0,G3966&lt;&gt;""),IF(B3966="","",IF(ISNUMBER(MATCH(B3966,'Look Up Values'!$B$2:$B$500,0)),"","Dest. error")),"")</f>
        <v/>
      </c>
      <c r="L3966" s="242" t="str">
        <f>IF(AND(G3966&lt;&gt;0,G3966&lt;&gt;""),IF(C3966="","",IF(AND(ISNUMBER(--LEFT(C3966,FIND(" ",C3966&amp;" ")-1)),OR(LEN(LEFT(C3966,FIND(" ",C3966&amp;" ")-1))=6,LEN(LEFT(C3966,FIND(" ",C3966&amp;" ")-1))=7),OR(ISNUMBER(MATCH(LEFT(C3966,FIND(" ",C3966&amp;" ")-1),'Look Up Values'!$G$2:$G$1000,0)),ISNUMBER(MATCH(LEFT(C3966,FIND(" ",C3966&amp;" ")-1),'Look Up Values'!$AE$2:$AE$2000,0)))),"","EWC error")),"")</f>
        <v/>
      </c>
      <c r="M3966" s="242" t="str" cm="1">
        <f t="array" ref="M3966">IF(AND(G3966&lt;&gt;0,G3966&lt;&gt;""),IF(E3966="","",IF(ISNUMBER(MATCH(SUBSTITUTE(E3966," ",""),SUBSTITUTE('Look Up Values'!$I$2:$I$10," ",""),0)),"","State error")),"")</f>
        <v/>
      </c>
      <c r="N3966" s="242" t="str" cm="1">
        <f t="array" ref="N3966">IF(AND(G3966&lt;&gt;0,G3966&lt;&gt;""),IF(F3966="","",IF(ISNUMBER(MATCH(SUBSTITUTE(F3966," ",""),SUBSTITUTE('Look Up Values'!$W$2:$W$30," ",""),0)),"","D&amp;R error")),"")</f>
        <v/>
      </c>
      <c r="O3966" s="256" t="str">
        <f t="shared" si="123"/>
        <v/>
      </c>
    </row>
    <row r="3967" spans="1:15" ht="15.75">
      <c r="A3967" s="250">
        <v>3960</v>
      </c>
      <c r="B3967" s="208"/>
      <c r="C3967" s="49"/>
      <c r="D3967" s="50"/>
      <c r="E3967" s="50"/>
      <c r="F3967" s="50"/>
      <c r="G3967" s="209"/>
      <c r="H3967" s="48"/>
      <c r="I3967" s="457" t="str">
        <f t="shared" si="122"/>
        <v/>
      </c>
      <c r="J3967" s="241" cm="1">
        <f t="array" ref="J3967">SUMPRODUCT(--(K3967:N3967&lt;&gt;"")) + IF(TRIM(O3967)="",0,LEN(O3967)-LEN(SUBSTITUTE(O3967,",",""))+1)</f>
        <v>0</v>
      </c>
      <c r="K3967" s="242" t="str">
        <f>IF(AND(G3967&lt;&gt;0,G3967&lt;&gt;""),IF(B3967="","",IF(ISNUMBER(MATCH(B3967,'Look Up Values'!$B$2:$B$500,0)),"","Dest. error")),"")</f>
        <v/>
      </c>
      <c r="L3967" s="242" t="str">
        <f>IF(AND(G3967&lt;&gt;0,G3967&lt;&gt;""),IF(C3967="","",IF(AND(ISNUMBER(--LEFT(C3967,FIND(" ",C3967&amp;" ")-1)),OR(LEN(LEFT(C3967,FIND(" ",C3967&amp;" ")-1))=6,LEN(LEFT(C3967,FIND(" ",C3967&amp;" ")-1))=7),OR(ISNUMBER(MATCH(LEFT(C3967,FIND(" ",C3967&amp;" ")-1),'Look Up Values'!$G$2:$G$1000,0)),ISNUMBER(MATCH(LEFT(C3967,FIND(" ",C3967&amp;" ")-1),'Look Up Values'!$AE$2:$AE$2000,0)))),"","EWC error")),"")</f>
        <v/>
      </c>
      <c r="M3967" s="242" t="str" cm="1">
        <f t="array" ref="M3967">IF(AND(G3967&lt;&gt;0,G3967&lt;&gt;""),IF(E3967="","",IF(ISNUMBER(MATCH(SUBSTITUTE(E3967," ",""),SUBSTITUTE('Look Up Values'!$I$2:$I$10," ",""),0)),"","State error")),"")</f>
        <v/>
      </c>
      <c r="N3967" s="242" t="str" cm="1">
        <f t="array" ref="N3967">IF(AND(G3967&lt;&gt;0,G3967&lt;&gt;""),IF(F3967="","",IF(ISNUMBER(MATCH(SUBSTITUTE(F3967," ",""),SUBSTITUTE('Look Up Values'!$W$2:$W$30," ",""),0)),"","D&amp;R error")),"")</f>
        <v/>
      </c>
      <c r="O3967" s="256" t="str">
        <f t="shared" si="123"/>
        <v/>
      </c>
    </row>
    <row r="3968" spans="1:15" ht="15.75">
      <c r="A3968" s="250">
        <v>3961</v>
      </c>
      <c r="B3968" s="208"/>
      <c r="C3968" s="49"/>
      <c r="D3968" s="50"/>
      <c r="E3968" s="50"/>
      <c r="F3968" s="50"/>
      <c r="G3968" s="209"/>
      <c r="H3968" s="48"/>
      <c r="I3968" s="457" t="str">
        <f t="shared" si="122"/>
        <v/>
      </c>
      <c r="J3968" s="241" cm="1">
        <f t="array" ref="J3968">SUMPRODUCT(--(K3968:N3968&lt;&gt;"")) + IF(TRIM(O3968)="",0,LEN(O3968)-LEN(SUBSTITUTE(O3968,",",""))+1)</f>
        <v>0</v>
      </c>
      <c r="K3968" s="242" t="str">
        <f>IF(AND(G3968&lt;&gt;0,G3968&lt;&gt;""),IF(B3968="","",IF(ISNUMBER(MATCH(B3968,'Look Up Values'!$B$2:$B$500,0)),"","Dest. error")),"")</f>
        <v/>
      </c>
      <c r="L3968" s="242" t="str">
        <f>IF(AND(G3968&lt;&gt;0,G3968&lt;&gt;""),IF(C3968="","",IF(AND(ISNUMBER(--LEFT(C3968,FIND(" ",C3968&amp;" ")-1)),OR(LEN(LEFT(C3968,FIND(" ",C3968&amp;" ")-1))=6,LEN(LEFT(C3968,FIND(" ",C3968&amp;" ")-1))=7),OR(ISNUMBER(MATCH(LEFT(C3968,FIND(" ",C3968&amp;" ")-1),'Look Up Values'!$G$2:$G$1000,0)),ISNUMBER(MATCH(LEFT(C3968,FIND(" ",C3968&amp;" ")-1),'Look Up Values'!$AE$2:$AE$2000,0)))),"","EWC error")),"")</f>
        <v/>
      </c>
      <c r="M3968" s="242" t="str" cm="1">
        <f t="array" ref="M3968">IF(AND(G3968&lt;&gt;0,G3968&lt;&gt;""),IF(E3968="","",IF(ISNUMBER(MATCH(SUBSTITUTE(E3968," ",""),SUBSTITUTE('Look Up Values'!$I$2:$I$10," ",""),0)),"","State error")),"")</f>
        <v/>
      </c>
      <c r="N3968" s="242" t="str" cm="1">
        <f t="array" ref="N3968">IF(AND(G3968&lt;&gt;0,G3968&lt;&gt;""),IF(F3968="","",IF(ISNUMBER(MATCH(SUBSTITUTE(F3968," ",""),SUBSTITUTE('Look Up Values'!$W$2:$W$30," ",""),0)),"","D&amp;R error")),"")</f>
        <v/>
      </c>
      <c r="O3968" s="256" t="str">
        <f t="shared" si="123"/>
        <v/>
      </c>
    </row>
    <row r="3969" spans="1:15" ht="15.75">
      <c r="A3969" s="250">
        <v>3962</v>
      </c>
      <c r="B3969" s="208"/>
      <c r="C3969" s="49"/>
      <c r="D3969" s="50"/>
      <c r="E3969" s="50"/>
      <c r="F3969" s="50"/>
      <c r="G3969" s="209"/>
      <c r="H3969" s="48"/>
      <c r="I3969" s="457" t="str">
        <f t="shared" si="122"/>
        <v/>
      </c>
      <c r="J3969" s="241" cm="1">
        <f t="array" ref="J3969">SUMPRODUCT(--(K3969:N3969&lt;&gt;"")) + IF(TRIM(O3969)="",0,LEN(O3969)-LEN(SUBSTITUTE(O3969,",",""))+1)</f>
        <v>0</v>
      </c>
      <c r="K3969" s="242" t="str">
        <f>IF(AND(G3969&lt;&gt;0,G3969&lt;&gt;""),IF(B3969="","",IF(ISNUMBER(MATCH(B3969,'Look Up Values'!$B$2:$B$500,0)),"","Dest. error")),"")</f>
        <v/>
      </c>
      <c r="L3969" s="242" t="str">
        <f>IF(AND(G3969&lt;&gt;0,G3969&lt;&gt;""),IF(C3969="","",IF(AND(ISNUMBER(--LEFT(C3969,FIND(" ",C3969&amp;" ")-1)),OR(LEN(LEFT(C3969,FIND(" ",C3969&amp;" ")-1))=6,LEN(LEFT(C3969,FIND(" ",C3969&amp;" ")-1))=7),OR(ISNUMBER(MATCH(LEFT(C3969,FIND(" ",C3969&amp;" ")-1),'Look Up Values'!$G$2:$G$1000,0)),ISNUMBER(MATCH(LEFT(C3969,FIND(" ",C3969&amp;" ")-1),'Look Up Values'!$AE$2:$AE$2000,0)))),"","EWC error")),"")</f>
        <v/>
      </c>
      <c r="M3969" s="242" t="str" cm="1">
        <f t="array" ref="M3969">IF(AND(G3969&lt;&gt;0,G3969&lt;&gt;""),IF(E3969="","",IF(ISNUMBER(MATCH(SUBSTITUTE(E3969," ",""),SUBSTITUTE('Look Up Values'!$I$2:$I$10," ",""),0)),"","State error")),"")</f>
        <v/>
      </c>
      <c r="N3969" s="242" t="str" cm="1">
        <f t="array" ref="N3969">IF(AND(G3969&lt;&gt;0,G3969&lt;&gt;""),IF(F3969="","",IF(ISNUMBER(MATCH(SUBSTITUTE(F3969," ",""),SUBSTITUTE('Look Up Values'!$W$2:$W$30," ",""),0)),"","D&amp;R error")),"")</f>
        <v/>
      </c>
      <c r="O3969" s="256" t="str">
        <f t="shared" si="123"/>
        <v/>
      </c>
    </row>
    <row r="3970" spans="1:15" ht="15.75">
      <c r="A3970" s="250">
        <v>3963</v>
      </c>
      <c r="B3970" s="208"/>
      <c r="C3970" s="49"/>
      <c r="D3970" s="50"/>
      <c r="E3970" s="50"/>
      <c r="F3970" s="50"/>
      <c r="G3970" s="209"/>
      <c r="H3970" s="48"/>
      <c r="I3970" s="457" t="str">
        <f t="shared" si="122"/>
        <v/>
      </c>
      <c r="J3970" s="241" cm="1">
        <f t="array" ref="J3970">SUMPRODUCT(--(K3970:N3970&lt;&gt;"")) + IF(TRIM(O3970)="",0,LEN(O3970)-LEN(SUBSTITUTE(O3970,",",""))+1)</f>
        <v>0</v>
      </c>
      <c r="K3970" s="242" t="str">
        <f>IF(AND(G3970&lt;&gt;0,G3970&lt;&gt;""),IF(B3970="","",IF(ISNUMBER(MATCH(B3970,'Look Up Values'!$B$2:$B$500,0)),"","Dest. error")),"")</f>
        <v/>
      </c>
      <c r="L3970" s="242" t="str">
        <f>IF(AND(G3970&lt;&gt;0,G3970&lt;&gt;""),IF(C3970="","",IF(AND(ISNUMBER(--LEFT(C3970,FIND(" ",C3970&amp;" ")-1)),OR(LEN(LEFT(C3970,FIND(" ",C3970&amp;" ")-1))=6,LEN(LEFT(C3970,FIND(" ",C3970&amp;" ")-1))=7),OR(ISNUMBER(MATCH(LEFT(C3970,FIND(" ",C3970&amp;" ")-1),'Look Up Values'!$G$2:$G$1000,0)),ISNUMBER(MATCH(LEFT(C3970,FIND(" ",C3970&amp;" ")-1),'Look Up Values'!$AE$2:$AE$2000,0)))),"","EWC error")),"")</f>
        <v/>
      </c>
      <c r="M3970" s="242" t="str" cm="1">
        <f t="array" ref="M3970">IF(AND(G3970&lt;&gt;0,G3970&lt;&gt;""),IF(E3970="","",IF(ISNUMBER(MATCH(SUBSTITUTE(E3970," ",""),SUBSTITUTE('Look Up Values'!$I$2:$I$10," ",""),0)),"","State error")),"")</f>
        <v/>
      </c>
      <c r="N3970" s="242" t="str" cm="1">
        <f t="array" ref="N3970">IF(AND(G3970&lt;&gt;0,G3970&lt;&gt;""),IF(F3970="","",IF(ISNUMBER(MATCH(SUBSTITUTE(F3970," ",""),SUBSTITUTE('Look Up Values'!$W$2:$W$30," ",""),0)),"","D&amp;R error")),"")</f>
        <v/>
      </c>
      <c r="O3970" s="256" t="str">
        <f t="shared" si="123"/>
        <v/>
      </c>
    </row>
    <row r="3971" spans="1:15" ht="15.75">
      <c r="A3971" s="250">
        <v>3964</v>
      </c>
      <c r="B3971" s="208"/>
      <c r="C3971" s="49"/>
      <c r="D3971" s="50"/>
      <c r="E3971" s="50"/>
      <c r="F3971" s="50"/>
      <c r="G3971" s="209"/>
      <c r="H3971" s="48"/>
      <c r="I3971" s="457" t="str">
        <f t="shared" si="122"/>
        <v/>
      </c>
      <c r="J3971" s="241" cm="1">
        <f t="array" ref="J3971">SUMPRODUCT(--(K3971:N3971&lt;&gt;"")) + IF(TRIM(O3971)="",0,LEN(O3971)-LEN(SUBSTITUTE(O3971,",",""))+1)</f>
        <v>0</v>
      </c>
      <c r="K3971" s="242" t="str">
        <f>IF(AND(G3971&lt;&gt;0,G3971&lt;&gt;""),IF(B3971="","",IF(ISNUMBER(MATCH(B3971,'Look Up Values'!$B$2:$B$500,0)),"","Dest. error")),"")</f>
        <v/>
      </c>
      <c r="L3971" s="242" t="str">
        <f>IF(AND(G3971&lt;&gt;0,G3971&lt;&gt;""),IF(C3971="","",IF(AND(ISNUMBER(--LEFT(C3971,FIND(" ",C3971&amp;" ")-1)),OR(LEN(LEFT(C3971,FIND(" ",C3971&amp;" ")-1))=6,LEN(LEFT(C3971,FIND(" ",C3971&amp;" ")-1))=7),OR(ISNUMBER(MATCH(LEFT(C3971,FIND(" ",C3971&amp;" ")-1),'Look Up Values'!$G$2:$G$1000,0)),ISNUMBER(MATCH(LEFT(C3971,FIND(" ",C3971&amp;" ")-1),'Look Up Values'!$AE$2:$AE$2000,0)))),"","EWC error")),"")</f>
        <v/>
      </c>
      <c r="M3971" s="242" t="str" cm="1">
        <f t="array" ref="M3971">IF(AND(G3971&lt;&gt;0,G3971&lt;&gt;""),IF(E3971="","",IF(ISNUMBER(MATCH(SUBSTITUTE(E3971," ",""),SUBSTITUTE('Look Up Values'!$I$2:$I$10," ",""),0)),"","State error")),"")</f>
        <v/>
      </c>
      <c r="N3971" s="242" t="str" cm="1">
        <f t="array" ref="N3971">IF(AND(G3971&lt;&gt;0,G3971&lt;&gt;""),IF(F3971="","",IF(ISNUMBER(MATCH(SUBSTITUTE(F3971," ",""),SUBSTITUTE('Look Up Values'!$W$2:$W$30," ",""),0)),"","D&amp;R error")),"")</f>
        <v/>
      </c>
      <c r="O3971" s="256" t="str">
        <f t="shared" si="123"/>
        <v/>
      </c>
    </row>
    <row r="3972" spans="1:15" ht="15.75">
      <c r="A3972" s="250">
        <v>3965</v>
      </c>
      <c r="B3972" s="208"/>
      <c r="C3972" s="49"/>
      <c r="D3972" s="50"/>
      <c r="E3972" s="50"/>
      <c r="F3972" s="50"/>
      <c r="G3972" s="209"/>
      <c r="H3972" s="48"/>
      <c r="I3972" s="457" t="str">
        <f t="shared" si="122"/>
        <v/>
      </c>
      <c r="J3972" s="241" cm="1">
        <f t="array" ref="J3972">SUMPRODUCT(--(K3972:N3972&lt;&gt;"")) + IF(TRIM(O3972)="",0,LEN(O3972)-LEN(SUBSTITUTE(O3972,",",""))+1)</f>
        <v>0</v>
      </c>
      <c r="K3972" s="242" t="str">
        <f>IF(AND(G3972&lt;&gt;0,G3972&lt;&gt;""),IF(B3972="","",IF(ISNUMBER(MATCH(B3972,'Look Up Values'!$B$2:$B$500,0)),"","Dest. error")),"")</f>
        <v/>
      </c>
      <c r="L3972" s="242" t="str">
        <f>IF(AND(G3972&lt;&gt;0,G3972&lt;&gt;""),IF(C3972="","",IF(AND(ISNUMBER(--LEFT(C3972,FIND(" ",C3972&amp;" ")-1)),OR(LEN(LEFT(C3972,FIND(" ",C3972&amp;" ")-1))=6,LEN(LEFT(C3972,FIND(" ",C3972&amp;" ")-1))=7),OR(ISNUMBER(MATCH(LEFT(C3972,FIND(" ",C3972&amp;" ")-1),'Look Up Values'!$G$2:$G$1000,0)),ISNUMBER(MATCH(LEFT(C3972,FIND(" ",C3972&amp;" ")-1),'Look Up Values'!$AE$2:$AE$2000,0)))),"","EWC error")),"")</f>
        <v/>
      </c>
      <c r="M3972" s="242" t="str" cm="1">
        <f t="array" ref="M3972">IF(AND(G3972&lt;&gt;0,G3972&lt;&gt;""),IF(E3972="","",IF(ISNUMBER(MATCH(SUBSTITUTE(E3972," ",""),SUBSTITUTE('Look Up Values'!$I$2:$I$10," ",""),0)),"","State error")),"")</f>
        <v/>
      </c>
      <c r="N3972" s="242" t="str" cm="1">
        <f t="array" ref="N3972">IF(AND(G3972&lt;&gt;0,G3972&lt;&gt;""),IF(F3972="","",IF(ISNUMBER(MATCH(SUBSTITUTE(F3972," ",""),SUBSTITUTE('Look Up Values'!$W$2:$W$30," ",""),0)),"","D&amp;R error")),"")</f>
        <v/>
      </c>
      <c r="O3972" s="256" t="str">
        <f t="shared" si="123"/>
        <v/>
      </c>
    </row>
    <row r="3973" spans="1:15" ht="15.75">
      <c r="A3973" s="250">
        <v>3966</v>
      </c>
      <c r="B3973" s="208"/>
      <c r="C3973" s="49"/>
      <c r="D3973" s="50"/>
      <c r="E3973" s="50"/>
      <c r="F3973" s="50"/>
      <c r="G3973" s="209"/>
      <c r="H3973" s="48"/>
      <c r="I3973" s="457" t="str">
        <f t="shared" si="122"/>
        <v/>
      </c>
      <c r="J3973" s="241" cm="1">
        <f t="array" ref="J3973">SUMPRODUCT(--(K3973:N3973&lt;&gt;"")) + IF(TRIM(O3973)="",0,LEN(O3973)-LEN(SUBSTITUTE(O3973,",",""))+1)</f>
        <v>0</v>
      </c>
      <c r="K3973" s="242" t="str">
        <f>IF(AND(G3973&lt;&gt;0,G3973&lt;&gt;""),IF(B3973="","",IF(ISNUMBER(MATCH(B3973,'Look Up Values'!$B$2:$B$500,0)),"","Dest. error")),"")</f>
        <v/>
      </c>
      <c r="L3973" s="242" t="str">
        <f>IF(AND(G3973&lt;&gt;0,G3973&lt;&gt;""),IF(C3973="","",IF(AND(ISNUMBER(--LEFT(C3973,FIND(" ",C3973&amp;" ")-1)),OR(LEN(LEFT(C3973,FIND(" ",C3973&amp;" ")-1))=6,LEN(LEFT(C3973,FIND(" ",C3973&amp;" ")-1))=7),OR(ISNUMBER(MATCH(LEFT(C3973,FIND(" ",C3973&amp;" ")-1),'Look Up Values'!$G$2:$G$1000,0)),ISNUMBER(MATCH(LEFT(C3973,FIND(" ",C3973&amp;" ")-1),'Look Up Values'!$AE$2:$AE$2000,0)))),"","EWC error")),"")</f>
        <v/>
      </c>
      <c r="M3973" s="242" t="str" cm="1">
        <f t="array" ref="M3973">IF(AND(G3973&lt;&gt;0,G3973&lt;&gt;""),IF(E3973="","",IF(ISNUMBER(MATCH(SUBSTITUTE(E3973," ",""),SUBSTITUTE('Look Up Values'!$I$2:$I$10," ",""),0)),"","State error")),"")</f>
        <v/>
      </c>
      <c r="N3973" s="242" t="str" cm="1">
        <f t="array" ref="N3973">IF(AND(G3973&lt;&gt;0,G3973&lt;&gt;""),IF(F3973="","",IF(ISNUMBER(MATCH(SUBSTITUTE(F3973," ",""),SUBSTITUTE('Look Up Values'!$W$2:$W$30," ",""),0)),"","D&amp;R error")),"")</f>
        <v/>
      </c>
      <c r="O3973" s="256" t="str">
        <f t="shared" si="123"/>
        <v/>
      </c>
    </row>
    <row r="3974" spans="1:15" ht="15.75">
      <c r="A3974" s="250">
        <v>3967</v>
      </c>
      <c r="B3974" s="208"/>
      <c r="C3974" s="49"/>
      <c r="D3974" s="50"/>
      <c r="E3974" s="50"/>
      <c r="F3974" s="50"/>
      <c r="G3974" s="209"/>
      <c r="H3974" s="48"/>
      <c r="I3974" s="457" t="str">
        <f t="shared" si="122"/>
        <v/>
      </c>
      <c r="J3974" s="241" cm="1">
        <f t="array" ref="J3974">SUMPRODUCT(--(K3974:N3974&lt;&gt;"")) + IF(TRIM(O3974)="",0,LEN(O3974)-LEN(SUBSTITUTE(O3974,",",""))+1)</f>
        <v>0</v>
      </c>
      <c r="K3974" s="242" t="str">
        <f>IF(AND(G3974&lt;&gt;0,G3974&lt;&gt;""),IF(B3974="","",IF(ISNUMBER(MATCH(B3974,'Look Up Values'!$B$2:$B$500,0)),"","Dest. error")),"")</f>
        <v/>
      </c>
      <c r="L3974" s="242" t="str">
        <f>IF(AND(G3974&lt;&gt;0,G3974&lt;&gt;""),IF(C3974="","",IF(AND(ISNUMBER(--LEFT(C3974,FIND(" ",C3974&amp;" ")-1)),OR(LEN(LEFT(C3974,FIND(" ",C3974&amp;" ")-1))=6,LEN(LEFT(C3974,FIND(" ",C3974&amp;" ")-1))=7),OR(ISNUMBER(MATCH(LEFT(C3974,FIND(" ",C3974&amp;" ")-1),'Look Up Values'!$G$2:$G$1000,0)),ISNUMBER(MATCH(LEFT(C3974,FIND(" ",C3974&amp;" ")-1),'Look Up Values'!$AE$2:$AE$2000,0)))),"","EWC error")),"")</f>
        <v/>
      </c>
      <c r="M3974" s="242" t="str" cm="1">
        <f t="array" ref="M3974">IF(AND(G3974&lt;&gt;0,G3974&lt;&gt;""),IF(E3974="","",IF(ISNUMBER(MATCH(SUBSTITUTE(E3974," ",""),SUBSTITUTE('Look Up Values'!$I$2:$I$10," ",""),0)),"","State error")),"")</f>
        <v/>
      </c>
      <c r="N3974" s="242" t="str" cm="1">
        <f t="array" ref="N3974">IF(AND(G3974&lt;&gt;0,G3974&lt;&gt;""),IF(F3974="","",IF(ISNUMBER(MATCH(SUBSTITUTE(F3974," ",""),SUBSTITUTE('Look Up Values'!$W$2:$W$30," ",""),0)),"","D&amp;R error")),"")</f>
        <v/>
      </c>
      <c r="O3974" s="256" t="str">
        <f t="shared" si="123"/>
        <v/>
      </c>
    </row>
    <row r="3975" spans="1:15" ht="15.75">
      <c r="A3975" s="250">
        <v>3968</v>
      </c>
      <c r="B3975" s="208"/>
      <c r="C3975" s="49"/>
      <c r="D3975" s="50"/>
      <c r="E3975" s="50"/>
      <c r="F3975" s="50"/>
      <c r="G3975" s="209"/>
      <c r="H3975" s="48"/>
      <c r="I3975" s="457" t="str">
        <f t="shared" si="122"/>
        <v/>
      </c>
      <c r="J3975" s="241" cm="1">
        <f t="array" ref="J3975">SUMPRODUCT(--(K3975:N3975&lt;&gt;"")) + IF(TRIM(O3975)="",0,LEN(O3975)-LEN(SUBSTITUTE(O3975,",",""))+1)</f>
        <v>0</v>
      </c>
      <c r="K3975" s="242" t="str">
        <f>IF(AND(G3975&lt;&gt;0,G3975&lt;&gt;""),IF(B3975="","",IF(ISNUMBER(MATCH(B3975,'Look Up Values'!$B$2:$B$500,0)),"","Dest. error")),"")</f>
        <v/>
      </c>
      <c r="L3975" s="242" t="str">
        <f>IF(AND(G3975&lt;&gt;0,G3975&lt;&gt;""),IF(C3975="","",IF(AND(ISNUMBER(--LEFT(C3975,FIND(" ",C3975&amp;" ")-1)),OR(LEN(LEFT(C3975,FIND(" ",C3975&amp;" ")-1))=6,LEN(LEFT(C3975,FIND(" ",C3975&amp;" ")-1))=7),OR(ISNUMBER(MATCH(LEFT(C3975,FIND(" ",C3975&amp;" ")-1),'Look Up Values'!$G$2:$G$1000,0)),ISNUMBER(MATCH(LEFT(C3975,FIND(" ",C3975&amp;" ")-1),'Look Up Values'!$AE$2:$AE$2000,0)))),"","EWC error")),"")</f>
        <v/>
      </c>
      <c r="M3975" s="242" t="str" cm="1">
        <f t="array" ref="M3975">IF(AND(G3975&lt;&gt;0,G3975&lt;&gt;""),IF(E3975="","",IF(ISNUMBER(MATCH(SUBSTITUTE(E3975," ",""),SUBSTITUTE('Look Up Values'!$I$2:$I$10," ",""),0)),"","State error")),"")</f>
        <v/>
      </c>
      <c r="N3975" s="242" t="str" cm="1">
        <f t="array" ref="N3975">IF(AND(G3975&lt;&gt;0,G3975&lt;&gt;""),IF(F3975="","",IF(ISNUMBER(MATCH(SUBSTITUTE(F3975," ",""),SUBSTITUTE('Look Up Values'!$W$2:$W$30," ",""),0)),"","D&amp;R error")),"")</f>
        <v/>
      </c>
      <c r="O3975" s="256" t="str">
        <f t="shared" si="123"/>
        <v/>
      </c>
    </row>
    <row r="3976" spans="1:15" ht="15.75">
      <c r="A3976" s="250">
        <v>3969</v>
      </c>
      <c r="B3976" s="208"/>
      <c r="C3976" s="49"/>
      <c r="D3976" s="50"/>
      <c r="E3976" s="50"/>
      <c r="F3976" s="50"/>
      <c r="G3976" s="209"/>
      <c r="H3976" s="48"/>
      <c r="I3976" s="457" t="str">
        <f t="shared" si="122"/>
        <v/>
      </c>
      <c r="J3976" s="241" cm="1">
        <f t="array" ref="J3976">SUMPRODUCT(--(K3976:N3976&lt;&gt;"")) + IF(TRIM(O3976)="",0,LEN(O3976)-LEN(SUBSTITUTE(O3976,",",""))+1)</f>
        <v>0</v>
      </c>
      <c r="K3976" s="242" t="str">
        <f>IF(AND(G3976&lt;&gt;0,G3976&lt;&gt;""),IF(B3976="","",IF(ISNUMBER(MATCH(B3976,'Look Up Values'!$B$2:$B$500,0)),"","Dest. error")),"")</f>
        <v/>
      </c>
      <c r="L3976" s="242" t="str">
        <f>IF(AND(G3976&lt;&gt;0,G3976&lt;&gt;""),IF(C3976="","",IF(AND(ISNUMBER(--LEFT(C3976,FIND(" ",C3976&amp;" ")-1)),OR(LEN(LEFT(C3976,FIND(" ",C3976&amp;" ")-1))=6,LEN(LEFT(C3976,FIND(" ",C3976&amp;" ")-1))=7),OR(ISNUMBER(MATCH(LEFT(C3976,FIND(" ",C3976&amp;" ")-1),'Look Up Values'!$G$2:$G$1000,0)),ISNUMBER(MATCH(LEFT(C3976,FIND(" ",C3976&amp;" ")-1),'Look Up Values'!$AE$2:$AE$2000,0)))),"","EWC error")),"")</f>
        <v/>
      </c>
      <c r="M3976" s="242" t="str" cm="1">
        <f t="array" ref="M3976">IF(AND(G3976&lt;&gt;0,G3976&lt;&gt;""),IF(E3976="","",IF(ISNUMBER(MATCH(SUBSTITUTE(E3976," ",""),SUBSTITUTE('Look Up Values'!$I$2:$I$10," ",""),0)),"","State error")),"")</f>
        <v/>
      </c>
      <c r="N3976" s="242" t="str" cm="1">
        <f t="array" ref="N3976">IF(AND(G3976&lt;&gt;0,G3976&lt;&gt;""),IF(F3976="","",IF(ISNUMBER(MATCH(SUBSTITUTE(F3976," ",""),SUBSTITUTE('Look Up Values'!$W$2:$W$30," ",""),0)),"","D&amp;R error")),"")</f>
        <v/>
      </c>
      <c r="O3976" s="256" t="str">
        <f t="shared" si="123"/>
        <v/>
      </c>
    </row>
    <row r="3977" spans="1:15" ht="15.75">
      <c r="A3977" s="250">
        <v>3970</v>
      </c>
      <c r="B3977" s="208"/>
      <c r="C3977" s="49"/>
      <c r="D3977" s="50"/>
      <c r="E3977" s="50"/>
      <c r="F3977" s="50"/>
      <c r="G3977" s="209"/>
      <c r="H3977" s="48"/>
      <c r="I3977" s="457" t="str">
        <f t="shared" ref="I3977:I4040" si="124">IF(IFERROR(--SUBSTITUTE(J3977,CHAR(160),""),0)&gt;0,A3977,"")</f>
        <v/>
      </c>
      <c r="J3977" s="241" cm="1">
        <f t="array" ref="J3977">SUMPRODUCT(--(K3977:N3977&lt;&gt;"")) + IF(TRIM(O3977)="",0,LEN(O3977)-LEN(SUBSTITUTE(O3977,",",""))+1)</f>
        <v>0</v>
      </c>
      <c r="K3977" s="242" t="str">
        <f>IF(AND(G3977&lt;&gt;0,G3977&lt;&gt;""),IF(B3977="","",IF(ISNUMBER(MATCH(B3977,'Look Up Values'!$B$2:$B$500,0)),"","Dest. error")),"")</f>
        <v/>
      </c>
      <c r="L3977" s="242" t="str">
        <f>IF(AND(G3977&lt;&gt;0,G3977&lt;&gt;""),IF(C3977="","",IF(AND(ISNUMBER(--LEFT(C3977,FIND(" ",C3977&amp;" ")-1)),OR(LEN(LEFT(C3977,FIND(" ",C3977&amp;" ")-1))=6,LEN(LEFT(C3977,FIND(" ",C3977&amp;" ")-1))=7),OR(ISNUMBER(MATCH(LEFT(C3977,FIND(" ",C3977&amp;" ")-1),'Look Up Values'!$G$2:$G$1000,0)),ISNUMBER(MATCH(LEFT(C3977,FIND(" ",C3977&amp;" ")-1),'Look Up Values'!$AE$2:$AE$2000,0)))),"","EWC error")),"")</f>
        <v/>
      </c>
      <c r="M3977" s="242" t="str" cm="1">
        <f t="array" ref="M3977">IF(AND(G3977&lt;&gt;0,G3977&lt;&gt;""),IF(E3977="","",IF(ISNUMBER(MATCH(SUBSTITUTE(E3977," ",""),SUBSTITUTE('Look Up Values'!$I$2:$I$10," ",""),0)),"","State error")),"")</f>
        <v/>
      </c>
      <c r="N3977" s="242" t="str" cm="1">
        <f t="array" ref="N3977">IF(AND(G3977&lt;&gt;0,G3977&lt;&gt;""),IF(F3977="","",IF(ISNUMBER(MATCH(SUBSTITUTE(F3977," ",""),SUBSTITUTE('Look Up Values'!$W$2:$W$30," ",""),0)),"","D&amp;R error")),"")</f>
        <v/>
      </c>
      <c r="O3977" s="256" t="str">
        <f t="shared" ref="O3977:O4040" si="125">IF(OR(G3977="",G3977=0),"",IF((TRIM(SUBSTITUTE(B3977,CHAR(160),""))&amp;TRIM(SUBSTITUTE(C3977,CHAR(160),""))&amp;TRIM(SUBSTITUTE(F3977,CHAR(160),""))&amp;TRIM(SUBSTITUTE(E3977,CHAR(160),"")))&lt;&gt;"",IF((--(TRIM(SUBSTITUTE(B3977,CHAR(160),""))&lt;&gt;"")+--(TRIM(SUBSTITUTE(C3977,CHAR(160),""))&lt;&gt;"")+--(TRIM(SUBSTITUTE(F3977,CHAR(160),""))&lt;&gt;"")+--(TRIM(SUBSTITUTE(E3977,CHAR(160),""))&lt;&gt;""))=4,"",LEFT(IF(TRIM(SUBSTITUTE(B3977,CHAR(160),""))="","Dest, ","")&amp;IF(TRIM(SUBSTITUTE(C3977,CHAR(160),""))="","EWC, ","")&amp;IF(TRIM(SUBSTITUTE(F3977,CHAR(160),""))="","D&amp;R, ","")&amp;IF(TRIM(SUBSTITUTE(E3977,CHAR(160),""))="","State, ",""),LEN(IF(TRIM(SUBSTITUTE(B3977,CHAR(160),""))="","Dest, ","")&amp;IF(TRIM(SUBSTITUTE(C3977,CHAR(160),""))="","EWC, ","")&amp;IF(TRIM(SUBSTITUTE(F3977,CHAR(160),""))="","D&amp;R, ","")&amp;IF(TRIM(SUBSTITUTE(E3977,CHAR(160),""))="","State, ",""))-2)),LEFT(IF(TRIM(SUBSTITUTE(B3977,CHAR(160),""))="","Dest, ","")&amp;IF(TRIM(SUBSTITUTE(C3977,CHAR(160),""))="","EWC, ","")&amp;IF(TRIM(SUBSTITUTE(F3977,CHAR(160),""))="","D&amp;R, ","")&amp;IF(TRIM(SUBSTITUTE(E3977,CHAR(160),""))="","State, ",""),LEN(IF(TRIM(SUBSTITUTE(B3977,CHAR(160),""))="","Dest, ","")&amp;IF(TRIM(SUBSTITUTE(C3977,CHAR(160),""))="","EWC, ","")&amp;IF(TRIM(SUBSTITUTE(F3977,CHAR(160),""))="","D&amp;R, ","")&amp;IF(TRIM(SUBSTITUTE(E3977,CHAR(160),""))="","State, ",""))-2)))</f>
        <v/>
      </c>
    </row>
    <row r="3978" spans="1:15" ht="15.75">
      <c r="A3978" s="250">
        <v>3971</v>
      </c>
      <c r="B3978" s="208"/>
      <c r="C3978" s="49"/>
      <c r="D3978" s="50"/>
      <c r="E3978" s="50"/>
      <c r="F3978" s="50"/>
      <c r="G3978" s="209"/>
      <c r="H3978" s="48"/>
      <c r="I3978" s="457" t="str">
        <f t="shared" si="124"/>
        <v/>
      </c>
      <c r="J3978" s="241" cm="1">
        <f t="array" ref="J3978">SUMPRODUCT(--(K3978:N3978&lt;&gt;"")) + IF(TRIM(O3978)="",0,LEN(O3978)-LEN(SUBSTITUTE(O3978,",",""))+1)</f>
        <v>0</v>
      </c>
      <c r="K3978" s="242" t="str">
        <f>IF(AND(G3978&lt;&gt;0,G3978&lt;&gt;""),IF(B3978="","",IF(ISNUMBER(MATCH(B3978,'Look Up Values'!$B$2:$B$500,0)),"","Dest. error")),"")</f>
        <v/>
      </c>
      <c r="L3978" s="242" t="str">
        <f>IF(AND(G3978&lt;&gt;0,G3978&lt;&gt;""),IF(C3978="","",IF(AND(ISNUMBER(--LEFT(C3978,FIND(" ",C3978&amp;" ")-1)),OR(LEN(LEFT(C3978,FIND(" ",C3978&amp;" ")-1))=6,LEN(LEFT(C3978,FIND(" ",C3978&amp;" ")-1))=7),OR(ISNUMBER(MATCH(LEFT(C3978,FIND(" ",C3978&amp;" ")-1),'Look Up Values'!$G$2:$G$1000,0)),ISNUMBER(MATCH(LEFT(C3978,FIND(" ",C3978&amp;" ")-1),'Look Up Values'!$AE$2:$AE$2000,0)))),"","EWC error")),"")</f>
        <v/>
      </c>
      <c r="M3978" s="242" t="str" cm="1">
        <f t="array" ref="M3978">IF(AND(G3978&lt;&gt;0,G3978&lt;&gt;""),IF(E3978="","",IF(ISNUMBER(MATCH(SUBSTITUTE(E3978," ",""),SUBSTITUTE('Look Up Values'!$I$2:$I$10," ",""),0)),"","State error")),"")</f>
        <v/>
      </c>
      <c r="N3978" s="242" t="str" cm="1">
        <f t="array" ref="N3978">IF(AND(G3978&lt;&gt;0,G3978&lt;&gt;""),IF(F3978="","",IF(ISNUMBER(MATCH(SUBSTITUTE(F3978," ",""),SUBSTITUTE('Look Up Values'!$W$2:$W$30," ",""),0)),"","D&amp;R error")),"")</f>
        <v/>
      </c>
      <c r="O3978" s="256" t="str">
        <f t="shared" si="125"/>
        <v/>
      </c>
    </row>
    <row r="3979" spans="1:15" ht="15.75">
      <c r="A3979" s="250">
        <v>3972</v>
      </c>
      <c r="B3979" s="208"/>
      <c r="C3979" s="49"/>
      <c r="D3979" s="50"/>
      <c r="E3979" s="50"/>
      <c r="F3979" s="50"/>
      <c r="G3979" s="209"/>
      <c r="H3979" s="48"/>
      <c r="I3979" s="457" t="str">
        <f t="shared" si="124"/>
        <v/>
      </c>
      <c r="J3979" s="241" cm="1">
        <f t="array" ref="J3979">SUMPRODUCT(--(K3979:N3979&lt;&gt;"")) + IF(TRIM(O3979)="",0,LEN(O3979)-LEN(SUBSTITUTE(O3979,",",""))+1)</f>
        <v>0</v>
      </c>
      <c r="K3979" s="242" t="str">
        <f>IF(AND(G3979&lt;&gt;0,G3979&lt;&gt;""),IF(B3979="","",IF(ISNUMBER(MATCH(B3979,'Look Up Values'!$B$2:$B$500,0)),"","Dest. error")),"")</f>
        <v/>
      </c>
      <c r="L3979" s="242" t="str">
        <f>IF(AND(G3979&lt;&gt;0,G3979&lt;&gt;""),IF(C3979="","",IF(AND(ISNUMBER(--LEFT(C3979,FIND(" ",C3979&amp;" ")-1)),OR(LEN(LEFT(C3979,FIND(" ",C3979&amp;" ")-1))=6,LEN(LEFT(C3979,FIND(" ",C3979&amp;" ")-1))=7),OR(ISNUMBER(MATCH(LEFT(C3979,FIND(" ",C3979&amp;" ")-1),'Look Up Values'!$G$2:$G$1000,0)),ISNUMBER(MATCH(LEFT(C3979,FIND(" ",C3979&amp;" ")-1),'Look Up Values'!$AE$2:$AE$2000,0)))),"","EWC error")),"")</f>
        <v/>
      </c>
      <c r="M3979" s="242" t="str" cm="1">
        <f t="array" ref="M3979">IF(AND(G3979&lt;&gt;0,G3979&lt;&gt;""),IF(E3979="","",IF(ISNUMBER(MATCH(SUBSTITUTE(E3979," ",""),SUBSTITUTE('Look Up Values'!$I$2:$I$10," ",""),0)),"","State error")),"")</f>
        <v/>
      </c>
      <c r="N3979" s="242" t="str" cm="1">
        <f t="array" ref="N3979">IF(AND(G3979&lt;&gt;0,G3979&lt;&gt;""),IF(F3979="","",IF(ISNUMBER(MATCH(SUBSTITUTE(F3979," ",""),SUBSTITUTE('Look Up Values'!$W$2:$W$30," ",""),0)),"","D&amp;R error")),"")</f>
        <v/>
      </c>
      <c r="O3979" s="256" t="str">
        <f t="shared" si="125"/>
        <v/>
      </c>
    </row>
    <row r="3980" spans="1:15" ht="15.75">
      <c r="A3980" s="250">
        <v>3973</v>
      </c>
      <c r="B3980" s="208"/>
      <c r="C3980" s="49"/>
      <c r="D3980" s="50"/>
      <c r="E3980" s="50"/>
      <c r="F3980" s="50"/>
      <c r="G3980" s="209"/>
      <c r="H3980" s="48"/>
      <c r="I3980" s="457" t="str">
        <f t="shared" si="124"/>
        <v/>
      </c>
      <c r="J3980" s="241" cm="1">
        <f t="array" ref="J3980">SUMPRODUCT(--(K3980:N3980&lt;&gt;"")) + IF(TRIM(O3980)="",0,LEN(O3980)-LEN(SUBSTITUTE(O3980,",",""))+1)</f>
        <v>0</v>
      </c>
      <c r="K3980" s="242" t="str">
        <f>IF(AND(G3980&lt;&gt;0,G3980&lt;&gt;""),IF(B3980="","",IF(ISNUMBER(MATCH(B3980,'Look Up Values'!$B$2:$B$500,0)),"","Dest. error")),"")</f>
        <v/>
      </c>
      <c r="L3980" s="242" t="str">
        <f>IF(AND(G3980&lt;&gt;0,G3980&lt;&gt;""),IF(C3980="","",IF(AND(ISNUMBER(--LEFT(C3980,FIND(" ",C3980&amp;" ")-1)),OR(LEN(LEFT(C3980,FIND(" ",C3980&amp;" ")-1))=6,LEN(LEFT(C3980,FIND(" ",C3980&amp;" ")-1))=7),OR(ISNUMBER(MATCH(LEFT(C3980,FIND(" ",C3980&amp;" ")-1),'Look Up Values'!$G$2:$G$1000,0)),ISNUMBER(MATCH(LEFT(C3980,FIND(" ",C3980&amp;" ")-1),'Look Up Values'!$AE$2:$AE$2000,0)))),"","EWC error")),"")</f>
        <v/>
      </c>
      <c r="M3980" s="242" t="str" cm="1">
        <f t="array" ref="M3980">IF(AND(G3980&lt;&gt;0,G3980&lt;&gt;""),IF(E3980="","",IF(ISNUMBER(MATCH(SUBSTITUTE(E3980," ",""),SUBSTITUTE('Look Up Values'!$I$2:$I$10," ",""),0)),"","State error")),"")</f>
        <v/>
      </c>
      <c r="N3980" s="242" t="str" cm="1">
        <f t="array" ref="N3980">IF(AND(G3980&lt;&gt;0,G3980&lt;&gt;""),IF(F3980="","",IF(ISNUMBER(MATCH(SUBSTITUTE(F3980," ",""),SUBSTITUTE('Look Up Values'!$W$2:$W$30," ",""),0)),"","D&amp;R error")),"")</f>
        <v/>
      </c>
      <c r="O3980" s="256" t="str">
        <f t="shared" si="125"/>
        <v/>
      </c>
    </row>
    <row r="3981" spans="1:15" ht="15.75">
      <c r="A3981" s="250">
        <v>3974</v>
      </c>
      <c r="B3981" s="208"/>
      <c r="C3981" s="49"/>
      <c r="D3981" s="50"/>
      <c r="E3981" s="50"/>
      <c r="F3981" s="50"/>
      <c r="G3981" s="209"/>
      <c r="H3981" s="48"/>
      <c r="I3981" s="457" t="str">
        <f t="shared" si="124"/>
        <v/>
      </c>
      <c r="J3981" s="241" cm="1">
        <f t="array" ref="J3981">SUMPRODUCT(--(K3981:N3981&lt;&gt;"")) + IF(TRIM(O3981)="",0,LEN(O3981)-LEN(SUBSTITUTE(O3981,",",""))+1)</f>
        <v>0</v>
      </c>
      <c r="K3981" s="242" t="str">
        <f>IF(AND(G3981&lt;&gt;0,G3981&lt;&gt;""),IF(B3981="","",IF(ISNUMBER(MATCH(B3981,'Look Up Values'!$B$2:$B$500,0)),"","Dest. error")),"")</f>
        <v/>
      </c>
      <c r="L3981" s="242" t="str">
        <f>IF(AND(G3981&lt;&gt;0,G3981&lt;&gt;""),IF(C3981="","",IF(AND(ISNUMBER(--LEFT(C3981,FIND(" ",C3981&amp;" ")-1)),OR(LEN(LEFT(C3981,FIND(" ",C3981&amp;" ")-1))=6,LEN(LEFT(C3981,FIND(" ",C3981&amp;" ")-1))=7),OR(ISNUMBER(MATCH(LEFT(C3981,FIND(" ",C3981&amp;" ")-1),'Look Up Values'!$G$2:$G$1000,0)),ISNUMBER(MATCH(LEFT(C3981,FIND(" ",C3981&amp;" ")-1),'Look Up Values'!$AE$2:$AE$2000,0)))),"","EWC error")),"")</f>
        <v/>
      </c>
      <c r="M3981" s="242" t="str" cm="1">
        <f t="array" ref="M3981">IF(AND(G3981&lt;&gt;0,G3981&lt;&gt;""),IF(E3981="","",IF(ISNUMBER(MATCH(SUBSTITUTE(E3981," ",""),SUBSTITUTE('Look Up Values'!$I$2:$I$10," ",""),0)),"","State error")),"")</f>
        <v/>
      </c>
      <c r="N3981" s="242" t="str" cm="1">
        <f t="array" ref="N3981">IF(AND(G3981&lt;&gt;0,G3981&lt;&gt;""),IF(F3981="","",IF(ISNUMBER(MATCH(SUBSTITUTE(F3981," ",""),SUBSTITUTE('Look Up Values'!$W$2:$W$30," ",""),0)),"","D&amp;R error")),"")</f>
        <v/>
      </c>
      <c r="O3981" s="256" t="str">
        <f t="shared" si="125"/>
        <v/>
      </c>
    </row>
    <row r="3982" spans="1:15" ht="15.75">
      <c r="A3982" s="250">
        <v>3975</v>
      </c>
      <c r="B3982" s="208"/>
      <c r="C3982" s="49"/>
      <c r="D3982" s="50"/>
      <c r="E3982" s="50"/>
      <c r="F3982" s="50"/>
      <c r="G3982" s="209"/>
      <c r="H3982" s="48"/>
      <c r="I3982" s="457" t="str">
        <f t="shared" si="124"/>
        <v/>
      </c>
      <c r="J3982" s="241" cm="1">
        <f t="array" ref="J3982">SUMPRODUCT(--(K3982:N3982&lt;&gt;"")) + IF(TRIM(O3982)="",0,LEN(O3982)-LEN(SUBSTITUTE(O3982,",",""))+1)</f>
        <v>0</v>
      </c>
      <c r="K3982" s="242" t="str">
        <f>IF(AND(G3982&lt;&gt;0,G3982&lt;&gt;""),IF(B3982="","",IF(ISNUMBER(MATCH(B3982,'Look Up Values'!$B$2:$B$500,0)),"","Dest. error")),"")</f>
        <v/>
      </c>
      <c r="L3982" s="242" t="str">
        <f>IF(AND(G3982&lt;&gt;0,G3982&lt;&gt;""),IF(C3982="","",IF(AND(ISNUMBER(--LEFT(C3982,FIND(" ",C3982&amp;" ")-1)),OR(LEN(LEFT(C3982,FIND(" ",C3982&amp;" ")-1))=6,LEN(LEFT(C3982,FIND(" ",C3982&amp;" ")-1))=7),OR(ISNUMBER(MATCH(LEFT(C3982,FIND(" ",C3982&amp;" ")-1),'Look Up Values'!$G$2:$G$1000,0)),ISNUMBER(MATCH(LEFT(C3982,FIND(" ",C3982&amp;" ")-1),'Look Up Values'!$AE$2:$AE$2000,0)))),"","EWC error")),"")</f>
        <v/>
      </c>
      <c r="M3982" s="242" t="str" cm="1">
        <f t="array" ref="M3982">IF(AND(G3982&lt;&gt;0,G3982&lt;&gt;""),IF(E3982="","",IF(ISNUMBER(MATCH(SUBSTITUTE(E3982," ",""),SUBSTITUTE('Look Up Values'!$I$2:$I$10," ",""),0)),"","State error")),"")</f>
        <v/>
      </c>
      <c r="N3982" s="242" t="str" cm="1">
        <f t="array" ref="N3982">IF(AND(G3982&lt;&gt;0,G3982&lt;&gt;""),IF(F3982="","",IF(ISNUMBER(MATCH(SUBSTITUTE(F3982," ",""),SUBSTITUTE('Look Up Values'!$W$2:$W$30," ",""),0)),"","D&amp;R error")),"")</f>
        <v/>
      </c>
      <c r="O3982" s="256" t="str">
        <f t="shared" si="125"/>
        <v/>
      </c>
    </row>
    <row r="3983" spans="1:15" ht="15.75">
      <c r="A3983" s="250">
        <v>3976</v>
      </c>
      <c r="B3983" s="208"/>
      <c r="C3983" s="49"/>
      <c r="D3983" s="50"/>
      <c r="E3983" s="50"/>
      <c r="F3983" s="50"/>
      <c r="G3983" s="209"/>
      <c r="H3983" s="48"/>
      <c r="I3983" s="457" t="str">
        <f t="shared" si="124"/>
        <v/>
      </c>
      <c r="J3983" s="241" cm="1">
        <f t="array" ref="J3983">SUMPRODUCT(--(K3983:N3983&lt;&gt;"")) + IF(TRIM(O3983)="",0,LEN(O3983)-LEN(SUBSTITUTE(O3983,",",""))+1)</f>
        <v>0</v>
      </c>
      <c r="K3983" s="242" t="str">
        <f>IF(AND(G3983&lt;&gt;0,G3983&lt;&gt;""),IF(B3983="","",IF(ISNUMBER(MATCH(B3983,'Look Up Values'!$B$2:$B$500,0)),"","Dest. error")),"")</f>
        <v/>
      </c>
      <c r="L3983" s="242" t="str">
        <f>IF(AND(G3983&lt;&gt;0,G3983&lt;&gt;""),IF(C3983="","",IF(AND(ISNUMBER(--LEFT(C3983,FIND(" ",C3983&amp;" ")-1)),OR(LEN(LEFT(C3983,FIND(" ",C3983&amp;" ")-1))=6,LEN(LEFT(C3983,FIND(" ",C3983&amp;" ")-1))=7),OR(ISNUMBER(MATCH(LEFT(C3983,FIND(" ",C3983&amp;" ")-1),'Look Up Values'!$G$2:$G$1000,0)),ISNUMBER(MATCH(LEFT(C3983,FIND(" ",C3983&amp;" ")-1),'Look Up Values'!$AE$2:$AE$2000,0)))),"","EWC error")),"")</f>
        <v/>
      </c>
      <c r="M3983" s="242" t="str" cm="1">
        <f t="array" ref="M3983">IF(AND(G3983&lt;&gt;0,G3983&lt;&gt;""),IF(E3983="","",IF(ISNUMBER(MATCH(SUBSTITUTE(E3983," ",""),SUBSTITUTE('Look Up Values'!$I$2:$I$10," ",""),0)),"","State error")),"")</f>
        <v/>
      </c>
      <c r="N3983" s="242" t="str" cm="1">
        <f t="array" ref="N3983">IF(AND(G3983&lt;&gt;0,G3983&lt;&gt;""),IF(F3983="","",IF(ISNUMBER(MATCH(SUBSTITUTE(F3983," ",""),SUBSTITUTE('Look Up Values'!$W$2:$W$30," ",""),0)),"","D&amp;R error")),"")</f>
        <v/>
      </c>
      <c r="O3983" s="256" t="str">
        <f t="shared" si="125"/>
        <v/>
      </c>
    </row>
    <row r="3984" spans="1:15" ht="15.75">
      <c r="A3984" s="250">
        <v>3977</v>
      </c>
      <c r="B3984" s="208"/>
      <c r="C3984" s="49"/>
      <c r="D3984" s="50"/>
      <c r="E3984" s="50"/>
      <c r="F3984" s="50"/>
      <c r="G3984" s="209"/>
      <c r="H3984" s="48"/>
      <c r="I3984" s="457" t="str">
        <f t="shared" si="124"/>
        <v/>
      </c>
      <c r="J3984" s="241" cm="1">
        <f t="array" ref="J3984">SUMPRODUCT(--(K3984:N3984&lt;&gt;"")) + IF(TRIM(O3984)="",0,LEN(O3984)-LEN(SUBSTITUTE(O3984,",",""))+1)</f>
        <v>0</v>
      </c>
      <c r="K3984" s="242" t="str">
        <f>IF(AND(G3984&lt;&gt;0,G3984&lt;&gt;""),IF(B3984="","",IF(ISNUMBER(MATCH(B3984,'Look Up Values'!$B$2:$B$500,0)),"","Dest. error")),"")</f>
        <v/>
      </c>
      <c r="L3984" s="242" t="str">
        <f>IF(AND(G3984&lt;&gt;0,G3984&lt;&gt;""),IF(C3984="","",IF(AND(ISNUMBER(--LEFT(C3984,FIND(" ",C3984&amp;" ")-1)),OR(LEN(LEFT(C3984,FIND(" ",C3984&amp;" ")-1))=6,LEN(LEFT(C3984,FIND(" ",C3984&amp;" ")-1))=7),OR(ISNUMBER(MATCH(LEFT(C3984,FIND(" ",C3984&amp;" ")-1),'Look Up Values'!$G$2:$G$1000,0)),ISNUMBER(MATCH(LEFT(C3984,FIND(" ",C3984&amp;" ")-1),'Look Up Values'!$AE$2:$AE$2000,0)))),"","EWC error")),"")</f>
        <v/>
      </c>
      <c r="M3984" s="242" t="str" cm="1">
        <f t="array" ref="M3984">IF(AND(G3984&lt;&gt;0,G3984&lt;&gt;""),IF(E3984="","",IF(ISNUMBER(MATCH(SUBSTITUTE(E3984," ",""),SUBSTITUTE('Look Up Values'!$I$2:$I$10," ",""),0)),"","State error")),"")</f>
        <v/>
      </c>
      <c r="N3984" s="242" t="str" cm="1">
        <f t="array" ref="N3984">IF(AND(G3984&lt;&gt;0,G3984&lt;&gt;""),IF(F3984="","",IF(ISNUMBER(MATCH(SUBSTITUTE(F3984," ",""),SUBSTITUTE('Look Up Values'!$W$2:$W$30," ",""),0)),"","D&amp;R error")),"")</f>
        <v/>
      </c>
      <c r="O3984" s="256" t="str">
        <f t="shared" si="125"/>
        <v/>
      </c>
    </row>
    <row r="3985" spans="1:15" ht="15.75">
      <c r="A3985" s="250">
        <v>3978</v>
      </c>
      <c r="B3985" s="208"/>
      <c r="C3985" s="49"/>
      <c r="D3985" s="50"/>
      <c r="E3985" s="50"/>
      <c r="F3985" s="50"/>
      <c r="G3985" s="209"/>
      <c r="H3985" s="48"/>
      <c r="I3985" s="457" t="str">
        <f t="shared" si="124"/>
        <v/>
      </c>
      <c r="J3985" s="241" cm="1">
        <f t="array" ref="J3985">SUMPRODUCT(--(K3985:N3985&lt;&gt;"")) + IF(TRIM(O3985)="",0,LEN(O3985)-LEN(SUBSTITUTE(O3985,",",""))+1)</f>
        <v>0</v>
      </c>
      <c r="K3985" s="242" t="str">
        <f>IF(AND(G3985&lt;&gt;0,G3985&lt;&gt;""),IF(B3985="","",IF(ISNUMBER(MATCH(B3985,'Look Up Values'!$B$2:$B$500,0)),"","Dest. error")),"")</f>
        <v/>
      </c>
      <c r="L3985" s="242" t="str">
        <f>IF(AND(G3985&lt;&gt;0,G3985&lt;&gt;""),IF(C3985="","",IF(AND(ISNUMBER(--LEFT(C3985,FIND(" ",C3985&amp;" ")-1)),OR(LEN(LEFT(C3985,FIND(" ",C3985&amp;" ")-1))=6,LEN(LEFT(C3985,FIND(" ",C3985&amp;" ")-1))=7),OR(ISNUMBER(MATCH(LEFT(C3985,FIND(" ",C3985&amp;" ")-1),'Look Up Values'!$G$2:$G$1000,0)),ISNUMBER(MATCH(LEFT(C3985,FIND(" ",C3985&amp;" ")-1),'Look Up Values'!$AE$2:$AE$2000,0)))),"","EWC error")),"")</f>
        <v/>
      </c>
      <c r="M3985" s="242" t="str" cm="1">
        <f t="array" ref="M3985">IF(AND(G3985&lt;&gt;0,G3985&lt;&gt;""),IF(E3985="","",IF(ISNUMBER(MATCH(SUBSTITUTE(E3985," ",""),SUBSTITUTE('Look Up Values'!$I$2:$I$10," ",""),0)),"","State error")),"")</f>
        <v/>
      </c>
      <c r="N3985" s="242" t="str" cm="1">
        <f t="array" ref="N3985">IF(AND(G3985&lt;&gt;0,G3985&lt;&gt;""),IF(F3985="","",IF(ISNUMBER(MATCH(SUBSTITUTE(F3985," ",""),SUBSTITUTE('Look Up Values'!$W$2:$W$30," ",""),0)),"","D&amp;R error")),"")</f>
        <v/>
      </c>
      <c r="O3985" s="256" t="str">
        <f t="shared" si="125"/>
        <v/>
      </c>
    </row>
    <row r="3986" spans="1:15" ht="15.75">
      <c r="A3986" s="250">
        <v>3979</v>
      </c>
      <c r="B3986" s="208"/>
      <c r="C3986" s="49"/>
      <c r="D3986" s="50"/>
      <c r="E3986" s="50"/>
      <c r="F3986" s="50"/>
      <c r="G3986" s="209"/>
      <c r="H3986" s="48"/>
      <c r="I3986" s="457" t="str">
        <f t="shared" si="124"/>
        <v/>
      </c>
      <c r="J3986" s="241" cm="1">
        <f t="array" ref="J3986">SUMPRODUCT(--(K3986:N3986&lt;&gt;"")) + IF(TRIM(O3986)="",0,LEN(O3986)-LEN(SUBSTITUTE(O3986,",",""))+1)</f>
        <v>0</v>
      </c>
      <c r="K3986" s="242" t="str">
        <f>IF(AND(G3986&lt;&gt;0,G3986&lt;&gt;""),IF(B3986="","",IF(ISNUMBER(MATCH(B3986,'Look Up Values'!$B$2:$B$500,0)),"","Dest. error")),"")</f>
        <v/>
      </c>
      <c r="L3986" s="242" t="str">
        <f>IF(AND(G3986&lt;&gt;0,G3986&lt;&gt;""),IF(C3986="","",IF(AND(ISNUMBER(--LEFT(C3986,FIND(" ",C3986&amp;" ")-1)),OR(LEN(LEFT(C3986,FIND(" ",C3986&amp;" ")-1))=6,LEN(LEFT(C3986,FIND(" ",C3986&amp;" ")-1))=7),OR(ISNUMBER(MATCH(LEFT(C3986,FIND(" ",C3986&amp;" ")-1),'Look Up Values'!$G$2:$G$1000,0)),ISNUMBER(MATCH(LEFT(C3986,FIND(" ",C3986&amp;" ")-1),'Look Up Values'!$AE$2:$AE$2000,0)))),"","EWC error")),"")</f>
        <v/>
      </c>
      <c r="M3986" s="242" t="str" cm="1">
        <f t="array" ref="M3986">IF(AND(G3986&lt;&gt;0,G3986&lt;&gt;""),IF(E3986="","",IF(ISNUMBER(MATCH(SUBSTITUTE(E3986," ",""),SUBSTITUTE('Look Up Values'!$I$2:$I$10," ",""),0)),"","State error")),"")</f>
        <v/>
      </c>
      <c r="N3986" s="242" t="str" cm="1">
        <f t="array" ref="N3986">IF(AND(G3986&lt;&gt;0,G3986&lt;&gt;""),IF(F3986="","",IF(ISNUMBER(MATCH(SUBSTITUTE(F3986," ",""),SUBSTITUTE('Look Up Values'!$W$2:$W$30," ",""),0)),"","D&amp;R error")),"")</f>
        <v/>
      </c>
      <c r="O3986" s="256" t="str">
        <f t="shared" si="125"/>
        <v/>
      </c>
    </row>
    <row r="3987" spans="1:15" ht="15.75">
      <c r="A3987" s="250">
        <v>3980</v>
      </c>
      <c r="B3987" s="208"/>
      <c r="C3987" s="49"/>
      <c r="D3987" s="50"/>
      <c r="E3987" s="50"/>
      <c r="F3987" s="50"/>
      <c r="G3987" s="209"/>
      <c r="H3987" s="48"/>
      <c r="I3987" s="457" t="str">
        <f t="shared" si="124"/>
        <v/>
      </c>
      <c r="J3987" s="241" cm="1">
        <f t="array" ref="J3987">SUMPRODUCT(--(K3987:N3987&lt;&gt;"")) + IF(TRIM(O3987)="",0,LEN(O3987)-LEN(SUBSTITUTE(O3987,",",""))+1)</f>
        <v>0</v>
      </c>
      <c r="K3987" s="242" t="str">
        <f>IF(AND(G3987&lt;&gt;0,G3987&lt;&gt;""),IF(B3987="","",IF(ISNUMBER(MATCH(B3987,'Look Up Values'!$B$2:$B$500,0)),"","Dest. error")),"")</f>
        <v/>
      </c>
      <c r="L3987" s="242" t="str">
        <f>IF(AND(G3987&lt;&gt;0,G3987&lt;&gt;""),IF(C3987="","",IF(AND(ISNUMBER(--LEFT(C3987,FIND(" ",C3987&amp;" ")-1)),OR(LEN(LEFT(C3987,FIND(" ",C3987&amp;" ")-1))=6,LEN(LEFT(C3987,FIND(" ",C3987&amp;" ")-1))=7),OR(ISNUMBER(MATCH(LEFT(C3987,FIND(" ",C3987&amp;" ")-1),'Look Up Values'!$G$2:$G$1000,0)),ISNUMBER(MATCH(LEFT(C3987,FIND(" ",C3987&amp;" ")-1),'Look Up Values'!$AE$2:$AE$2000,0)))),"","EWC error")),"")</f>
        <v/>
      </c>
      <c r="M3987" s="242" t="str" cm="1">
        <f t="array" ref="M3987">IF(AND(G3987&lt;&gt;0,G3987&lt;&gt;""),IF(E3987="","",IF(ISNUMBER(MATCH(SUBSTITUTE(E3987," ",""),SUBSTITUTE('Look Up Values'!$I$2:$I$10," ",""),0)),"","State error")),"")</f>
        <v/>
      </c>
      <c r="N3987" s="242" t="str" cm="1">
        <f t="array" ref="N3987">IF(AND(G3987&lt;&gt;0,G3987&lt;&gt;""),IF(F3987="","",IF(ISNUMBER(MATCH(SUBSTITUTE(F3987," ",""),SUBSTITUTE('Look Up Values'!$W$2:$W$30," ",""),0)),"","D&amp;R error")),"")</f>
        <v/>
      </c>
      <c r="O3987" s="256" t="str">
        <f t="shared" si="125"/>
        <v/>
      </c>
    </row>
    <row r="3988" spans="1:15" ht="15.75">
      <c r="A3988" s="250">
        <v>3981</v>
      </c>
      <c r="B3988" s="208"/>
      <c r="C3988" s="49"/>
      <c r="D3988" s="50"/>
      <c r="E3988" s="50"/>
      <c r="F3988" s="50"/>
      <c r="G3988" s="209"/>
      <c r="H3988" s="48"/>
      <c r="I3988" s="457" t="str">
        <f t="shared" si="124"/>
        <v/>
      </c>
      <c r="J3988" s="241" cm="1">
        <f t="array" ref="J3988">SUMPRODUCT(--(K3988:N3988&lt;&gt;"")) + IF(TRIM(O3988)="",0,LEN(O3988)-LEN(SUBSTITUTE(O3988,",",""))+1)</f>
        <v>0</v>
      </c>
      <c r="K3988" s="242" t="str">
        <f>IF(AND(G3988&lt;&gt;0,G3988&lt;&gt;""),IF(B3988="","",IF(ISNUMBER(MATCH(B3988,'Look Up Values'!$B$2:$B$500,0)),"","Dest. error")),"")</f>
        <v/>
      </c>
      <c r="L3988" s="242" t="str">
        <f>IF(AND(G3988&lt;&gt;0,G3988&lt;&gt;""),IF(C3988="","",IF(AND(ISNUMBER(--LEFT(C3988,FIND(" ",C3988&amp;" ")-1)),OR(LEN(LEFT(C3988,FIND(" ",C3988&amp;" ")-1))=6,LEN(LEFT(C3988,FIND(" ",C3988&amp;" ")-1))=7),OR(ISNUMBER(MATCH(LEFT(C3988,FIND(" ",C3988&amp;" ")-1),'Look Up Values'!$G$2:$G$1000,0)),ISNUMBER(MATCH(LEFT(C3988,FIND(" ",C3988&amp;" ")-1),'Look Up Values'!$AE$2:$AE$2000,0)))),"","EWC error")),"")</f>
        <v/>
      </c>
      <c r="M3988" s="242" t="str" cm="1">
        <f t="array" ref="M3988">IF(AND(G3988&lt;&gt;0,G3988&lt;&gt;""),IF(E3988="","",IF(ISNUMBER(MATCH(SUBSTITUTE(E3988," ",""),SUBSTITUTE('Look Up Values'!$I$2:$I$10," ",""),0)),"","State error")),"")</f>
        <v/>
      </c>
      <c r="N3988" s="242" t="str" cm="1">
        <f t="array" ref="N3988">IF(AND(G3988&lt;&gt;0,G3988&lt;&gt;""),IF(F3988="","",IF(ISNUMBER(MATCH(SUBSTITUTE(F3988," ",""),SUBSTITUTE('Look Up Values'!$W$2:$W$30," ",""),0)),"","D&amp;R error")),"")</f>
        <v/>
      </c>
      <c r="O3988" s="256" t="str">
        <f t="shared" si="125"/>
        <v/>
      </c>
    </row>
    <row r="3989" spans="1:15" ht="15.75">
      <c r="A3989" s="250">
        <v>3982</v>
      </c>
      <c r="B3989" s="208"/>
      <c r="C3989" s="49"/>
      <c r="D3989" s="50"/>
      <c r="E3989" s="50"/>
      <c r="F3989" s="50"/>
      <c r="G3989" s="209"/>
      <c r="H3989" s="48"/>
      <c r="I3989" s="457" t="str">
        <f t="shared" si="124"/>
        <v/>
      </c>
      <c r="J3989" s="241" cm="1">
        <f t="array" ref="J3989">SUMPRODUCT(--(K3989:N3989&lt;&gt;"")) + IF(TRIM(O3989)="",0,LEN(O3989)-LEN(SUBSTITUTE(O3989,",",""))+1)</f>
        <v>0</v>
      </c>
      <c r="K3989" s="242" t="str">
        <f>IF(AND(G3989&lt;&gt;0,G3989&lt;&gt;""),IF(B3989="","",IF(ISNUMBER(MATCH(B3989,'Look Up Values'!$B$2:$B$500,0)),"","Dest. error")),"")</f>
        <v/>
      </c>
      <c r="L3989" s="242" t="str">
        <f>IF(AND(G3989&lt;&gt;0,G3989&lt;&gt;""),IF(C3989="","",IF(AND(ISNUMBER(--LEFT(C3989,FIND(" ",C3989&amp;" ")-1)),OR(LEN(LEFT(C3989,FIND(" ",C3989&amp;" ")-1))=6,LEN(LEFT(C3989,FIND(" ",C3989&amp;" ")-1))=7),OR(ISNUMBER(MATCH(LEFT(C3989,FIND(" ",C3989&amp;" ")-1),'Look Up Values'!$G$2:$G$1000,0)),ISNUMBER(MATCH(LEFT(C3989,FIND(" ",C3989&amp;" ")-1),'Look Up Values'!$AE$2:$AE$2000,0)))),"","EWC error")),"")</f>
        <v/>
      </c>
      <c r="M3989" s="242" t="str" cm="1">
        <f t="array" ref="M3989">IF(AND(G3989&lt;&gt;0,G3989&lt;&gt;""),IF(E3989="","",IF(ISNUMBER(MATCH(SUBSTITUTE(E3989," ",""),SUBSTITUTE('Look Up Values'!$I$2:$I$10," ",""),0)),"","State error")),"")</f>
        <v/>
      </c>
      <c r="N3989" s="242" t="str" cm="1">
        <f t="array" ref="N3989">IF(AND(G3989&lt;&gt;0,G3989&lt;&gt;""),IF(F3989="","",IF(ISNUMBER(MATCH(SUBSTITUTE(F3989," ",""),SUBSTITUTE('Look Up Values'!$W$2:$W$30," ",""),0)),"","D&amp;R error")),"")</f>
        <v/>
      </c>
      <c r="O3989" s="256" t="str">
        <f t="shared" si="125"/>
        <v/>
      </c>
    </row>
    <row r="3990" spans="1:15" ht="15.75">
      <c r="A3990" s="250">
        <v>3983</v>
      </c>
      <c r="B3990" s="208"/>
      <c r="C3990" s="49"/>
      <c r="D3990" s="50"/>
      <c r="E3990" s="50"/>
      <c r="F3990" s="50"/>
      <c r="G3990" s="209"/>
      <c r="H3990" s="48"/>
      <c r="I3990" s="457" t="str">
        <f t="shared" si="124"/>
        <v/>
      </c>
      <c r="J3990" s="241" cm="1">
        <f t="array" ref="J3990">SUMPRODUCT(--(K3990:N3990&lt;&gt;"")) + IF(TRIM(O3990)="",0,LEN(O3990)-LEN(SUBSTITUTE(O3990,",",""))+1)</f>
        <v>0</v>
      </c>
      <c r="K3990" s="242" t="str">
        <f>IF(AND(G3990&lt;&gt;0,G3990&lt;&gt;""),IF(B3990="","",IF(ISNUMBER(MATCH(B3990,'Look Up Values'!$B$2:$B$500,0)),"","Dest. error")),"")</f>
        <v/>
      </c>
      <c r="L3990" s="242" t="str">
        <f>IF(AND(G3990&lt;&gt;0,G3990&lt;&gt;""),IF(C3990="","",IF(AND(ISNUMBER(--LEFT(C3990,FIND(" ",C3990&amp;" ")-1)),OR(LEN(LEFT(C3990,FIND(" ",C3990&amp;" ")-1))=6,LEN(LEFT(C3990,FIND(" ",C3990&amp;" ")-1))=7),OR(ISNUMBER(MATCH(LEFT(C3990,FIND(" ",C3990&amp;" ")-1),'Look Up Values'!$G$2:$G$1000,0)),ISNUMBER(MATCH(LEFT(C3990,FIND(" ",C3990&amp;" ")-1),'Look Up Values'!$AE$2:$AE$2000,0)))),"","EWC error")),"")</f>
        <v/>
      </c>
      <c r="M3990" s="242" t="str" cm="1">
        <f t="array" ref="M3990">IF(AND(G3990&lt;&gt;0,G3990&lt;&gt;""),IF(E3990="","",IF(ISNUMBER(MATCH(SUBSTITUTE(E3990," ",""),SUBSTITUTE('Look Up Values'!$I$2:$I$10," ",""),0)),"","State error")),"")</f>
        <v/>
      </c>
      <c r="N3990" s="242" t="str" cm="1">
        <f t="array" ref="N3990">IF(AND(G3990&lt;&gt;0,G3990&lt;&gt;""),IF(F3990="","",IF(ISNUMBER(MATCH(SUBSTITUTE(F3990," ",""),SUBSTITUTE('Look Up Values'!$W$2:$W$30," ",""),0)),"","D&amp;R error")),"")</f>
        <v/>
      </c>
      <c r="O3990" s="256" t="str">
        <f t="shared" si="125"/>
        <v/>
      </c>
    </row>
    <row r="3991" spans="1:15" ht="15.75">
      <c r="A3991" s="250">
        <v>3984</v>
      </c>
      <c r="B3991" s="208"/>
      <c r="C3991" s="49"/>
      <c r="D3991" s="50"/>
      <c r="E3991" s="50"/>
      <c r="F3991" s="50"/>
      <c r="G3991" s="209"/>
      <c r="H3991" s="48"/>
      <c r="I3991" s="457" t="str">
        <f t="shared" si="124"/>
        <v/>
      </c>
      <c r="J3991" s="241" cm="1">
        <f t="array" ref="J3991">SUMPRODUCT(--(K3991:N3991&lt;&gt;"")) + IF(TRIM(O3991)="",0,LEN(O3991)-LEN(SUBSTITUTE(O3991,",",""))+1)</f>
        <v>0</v>
      </c>
      <c r="K3991" s="242" t="str">
        <f>IF(AND(G3991&lt;&gt;0,G3991&lt;&gt;""),IF(B3991="","",IF(ISNUMBER(MATCH(B3991,'Look Up Values'!$B$2:$B$500,0)),"","Dest. error")),"")</f>
        <v/>
      </c>
      <c r="L3991" s="242" t="str">
        <f>IF(AND(G3991&lt;&gt;0,G3991&lt;&gt;""),IF(C3991="","",IF(AND(ISNUMBER(--LEFT(C3991,FIND(" ",C3991&amp;" ")-1)),OR(LEN(LEFT(C3991,FIND(" ",C3991&amp;" ")-1))=6,LEN(LEFT(C3991,FIND(" ",C3991&amp;" ")-1))=7),OR(ISNUMBER(MATCH(LEFT(C3991,FIND(" ",C3991&amp;" ")-1),'Look Up Values'!$G$2:$G$1000,0)),ISNUMBER(MATCH(LEFT(C3991,FIND(" ",C3991&amp;" ")-1),'Look Up Values'!$AE$2:$AE$2000,0)))),"","EWC error")),"")</f>
        <v/>
      </c>
      <c r="M3991" s="242" t="str" cm="1">
        <f t="array" ref="M3991">IF(AND(G3991&lt;&gt;0,G3991&lt;&gt;""),IF(E3991="","",IF(ISNUMBER(MATCH(SUBSTITUTE(E3991," ",""),SUBSTITUTE('Look Up Values'!$I$2:$I$10," ",""),0)),"","State error")),"")</f>
        <v/>
      </c>
      <c r="N3991" s="242" t="str" cm="1">
        <f t="array" ref="N3991">IF(AND(G3991&lt;&gt;0,G3991&lt;&gt;""),IF(F3991="","",IF(ISNUMBER(MATCH(SUBSTITUTE(F3991," ",""),SUBSTITUTE('Look Up Values'!$W$2:$W$30," ",""),0)),"","D&amp;R error")),"")</f>
        <v/>
      </c>
      <c r="O3991" s="256" t="str">
        <f t="shared" si="125"/>
        <v/>
      </c>
    </row>
    <row r="3992" spans="1:15" ht="15.75">
      <c r="A3992" s="250">
        <v>3985</v>
      </c>
      <c r="B3992" s="208"/>
      <c r="C3992" s="49"/>
      <c r="D3992" s="50"/>
      <c r="E3992" s="50"/>
      <c r="F3992" s="50"/>
      <c r="G3992" s="209"/>
      <c r="H3992" s="48"/>
      <c r="I3992" s="457" t="str">
        <f t="shared" si="124"/>
        <v/>
      </c>
      <c r="J3992" s="241" cm="1">
        <f t="array" ref="J3992">SUMPRODUCT(--(K3992:N3992&lt;&gt;"")) + IF(TRIM(O3992)="",0,LEN(O3992)-LEN(SUBSTITUTE(O3992,",",""))+1)</f>
        <v>0</v>
      </c>
      <c r="K3992" s="242" t="str">
        <f>IF(AND(G3992&lt;&gt;0,G3992&lt;&gt;""),IF(B3992="","",IF(ISNUMBER(MATCH(B3992,'Look Up Values'!$B$2:$B$500,0)),"","Dest. error")),"")</f>
        <v/>
      </c>
      <c r="L3992" s="242" t="str">
        <f>IF(AND(G3992&lt;&gt;0,G3992&lt;&gt;""),IF(C3992="","",IF(AND(ISNUMBER(--LEFT(C3992,FIND(" ",C3992&amp;" ")-1)),OR(LEN(LEFT(C3992,FIND(" ",C3992&amp;" ")-1))=6,LEN(LEFT(C3992,FIND(" ",C3992&amp;" ")-1))=7),OR(ISNUMBER(MATCH(LEFT(C3992,FIND(" ",C3992&amp;" ")-1),'Look Up Values'!$G$2:$G$1000,0)),ISNUMBER(MATCH(LEFT(C3992,FIND(" ",C3992&amp;" ")-1),'Look Up Values'!$AE$2:$AE$2000,0)))),"","EWC error")),"")</f>
        <v/>
      </c>
      <c r="M3992" s="242" t="str" cm="1">
        <f t="array" ref="M3992">IF(AND(G3992&lt;&gt;0,G3992&lt;&gt;""),IF(E3992="","",IF(ISNUMBER(MATCH(SUBSTITUTE(E3992," ",""),SUBSTITUTE('Look Up Values'!$I$2:$I$10," ",""),0)),"","State error")),"")</f>
        <v/>
      </c>
      <c r="N3992" s="242" t="str" cm="1">
        <f t="array" ref="N3992">IF(AND(G3992&lt;&gt;0,G3992&lt;&gt;""),IF(F3992="","",IF(ISNUMBER(MATCH(SUBSTITUTE(F3992," ",""),SUBSTITUTE('Look Up Values'!$W$2:$W$30," ",""),0)),"","D&amp;R error")),"")</f>
        <v/>
      </c>
      <c r="O3992" s="256" t="str">
        <f t="shared" si="125"/>
        <v/>
      </c>
    </row>
    <row r="3993" spans="1:15" ht="15.75">
      <c r="A3993" s="250">
        <v>3986</v>
      </c>
      <c r="B3993" s="208"/>
      <c r="C3993" s="49"/>
      <c r="D3993" s="50"/>
      <c r="E3993" s="50"/>
      <c r="F3993" s="50"/>
      <c r="G3993" s="209"/>
      <c r="H3993" s="48"/>
      <c r="I3993" s="457" t="str">
        <f t="shared" si="124"/>
        <v/>
      </c>
      <c r="J3993" s="241" cm="1">
        <f t="array" ref="J3993">SUMPRODUCT(--(K3993:N3993&lt;&gt;"")) + IF(TRIM(O3993)="",0,LEN(O3993)-LEN(SUBSTITUTE(O3993,",",""))+1)</f>
        <v>0</v>
      </c>
      <c r="K3993" s="242" t="str">
        <f>IF(AND(G3993&lt;&gt;0,G3993&lt;&gt;""),IF(B3993="","",IF(ISNUMBER(MATCH(B3993,'Look Up Values'!$B$2:$B$500,0)),"","Dest. error")),"")</f>
        <v/>
      </c>
      <c r="L3993" s="242" t="str">
        <f>IF(AND(G3993&lt;&gt;0,G3993&lt;&gt;""),IF(C3993="","",IF(AND(ISNUMBER(--LEFT(C3993,FIND(" ",C3993&amp;" ")-1)),OR(LEN(LEFT(C3993,FIND(" ",C3993&amp;" ")-1))=6,LEN(LEFT(C3993,FIND(" ",C3993&amp;" ")-1))=7),OR(ISNUMBER(MATCH(LEFT(C3993,FIND(" ",C3993&amp;" ")-1),'Look Up Values'!$G$2:$G$1000,0)),ISNUMBER(MATCH(LEFT(C3993,FIND(" ",C3993&amp;" ")-1),'Look Up Values'!$AE$2:$AE$2000,0)))),"","EWC error")),"")</f>
        <v/>
      </c>
      <c r="M3993" s="242" t="str" cm="1">
        <f t="array" ref="M3993">IF(AND(G3993&lt;&gt;0,G3993&lt;&gt;""),IF(E3993="","",IF(ISNUMBER(MATCH(SUBSTITUTE(E3993," ",""),SUBSTITUTE('Look Up Values'!$I$2:$I$10," ",""),0)),"","State error")),"")</f>
        <v/>
      </c>
      <c r="N3993" s="242" t="str" cm="1">
        <f t="array" ref="N3993">IF(AND(G3993&lt;&gt;0,G3993&lt;&gt;""),IF(F3993="","",IF(ISNUMBER(MATCH(SUBSTITUTE(F3993," ",""),SUBSTITUTE('Look Up Values'!$W$2:$W$30," ",""),0)),"","D&amp;R error")),"")</f>
        <v/>
      </c>
      <c r="O3993" s="256" t="str">
        <f t="shared" si="125"/>
        <v/>
      </c>
    </row>
    <row r="3994" spans="1:15" ht="15.75">
      <c r="A3994" s="250">
        <v>3987</v>
      </c>
      <c r="B3994" s="208"/>
      <c r="C3994" s="49"/>
      <c r="D3994" s="50"/>
      <c r="E3994" s="50"/>
      <c r="F3994" s="50"/>
      <c r="G3994" s="209"/>
      <c r="H3994" s="48"/>
      <c r="I3994" s="457" t="str">
        <f t="shared" si="124"/>
        <v/>
      </c>
      <c r="J3994" s="241" cm="1">
        <f t="array" ref="J3994">SUMPRODUCT(--(K3994:N3994&lt;&gt;"")) + IF(TRIM(O3994)="",0,LEN(O3994)-LEN(SUBSTITUTE(O3994,",",""))+1)</f>
        <v>0</v>
      </c>
      <c r="K3994" s="242" t="str">
        <f>IF(AND(G3994&lt;&gt;0,G3994&lt;&gt;""),IF(B3994="","",IF(ISNUMBER(MATCH(B3994,'Look Up Values'!$B$2:$B$500,0)),"","Dest. error")),"")</f>
        <v/>
      </c>
      <c r="L3994" s="242" t="str">
        <f>IF(AND(G3994&lt;&gt;0,G3994&lt;&gt;""),IF(C3994="","",IF(AND(ISNUMBER(--LEFT(C3994,FIND(" ",C3994&amp;" ")-1)),OR(LEN(LEFT(C3994,FIND(" ",C3994&amp;" ")-1))=6,LEN(LEFT(C3994,FIND(" ",C3994&amp;" ")-1))=7),OR(ISNUMBER(MATCH(LEFT(C3994,FIND(" ",C3994&amp;" ")-1),'Look Up Values'!$G$2:$G$1000,0)),ISNUMBER(MATCH(LEFT(C3994,FIND(" ",C3994&amp;" ")-1),'Look Up Values'!$AE$2:$AE$2000,0)))),"","EWC error")),"")</f>
        <v/>
      </c>
      <c r="M3994" s="242" t="str" cm="1">
        <f t="array" ref="M3994">IF(AND(G3994&lt;&gt;0,G3994&lt;&gt;""),IF(E3994="","",IF(ISNUMBER(MATCH(SUBSTITUTE(E3994," ",""),SUBSTITUTE('Look Up Values'!$I$2:$I$10," ",""),0)),"","State error")),"")</f>
        <v/>
      </c>
      <c r="N3994" s="242" t="str" cm="1">
        <f t="array" ref="N3994">IF(AND(G3994&lt;&gt;0,G3994&lt;&gt;""),IF(F3994="","",IF(ISNUMBER(MATCH(SUBSTITUTE(F3994," ",""),SUBSTITUTE('Look Up Values'!$W$2:$W$30," ",""),0)),"","D&amp;R error")),"")</f>
        <v/>
      </c>
      <c r="O3994" s="256" t="str">
        <f t="shared" si="125"/>
        <v/>
      </c>
    </row>
    <row r="3995" spans="1:15" ht="15.75">
      <c r="A3995" s="250">
        <v>3988</v>
      </c>
      <c r="B3995" s="208"/>
      <c r="C3995" s="49"/>
      <c r="D3995" s="50"/>
      <c r="E3995" s="50"/>
      <c r="F3995" s="50"/>
      <c r="G3995" s="209"/>
      <c r="H3995" s="48"/>
      <c r="I3995" s="457" t="str">
        <f t="shared" si="124"/>
        <v/>
      </c>
      <c r="J3995" s="241" cm="1">
        <f t="array" ref="J3995">SUMPRODUCT(--(K3995:N3995&lt;&gt;"")) + IF(TRIM(O3995)="",0,LEN(O3995)-LEN(SUBSTITUTE(O3995,",",""))+1)</f>
        <v>0</v>
      </c>
      <c r="K3995" s="242" t="str">
        <f>IF(AND(G3995&lt;&gt;0,G3995&lt;&gt;""),IF(B3995="","",IF(ISNUMBER(MATCH(B3995,'Look Up Values'!$B$2:$B$500,0)),"","Dest. error")),"")</f>
        <v/>
      </c>
      <c r="L3995" s="242" t="str">
        <f>IF(AND(G3995&lt;&gt;0,G3995&lt;&gt;""),IF(C3995="","",IF(AND(ISNUMBER(--LEFT(C3995,FIND(" ",C3995&amp;" ")-1)),OR(LEN(LEFT(C3995,FIND(" ",C3995&amp;" ")-1))=6,LEN(LEFT(C3995,FIND(" ",C3995&amp;" ")-1))=7),OR(ISNUMBER(MATCH(LEFT(C3995,FIND(" ",C3995&amp;" ")-1),'Look Up Values'!$G$2:$G$1000,0)),ISNUMBER(MATCH(LEFT(C3995,FIND(" ",C3995&amp;" ")-1),'Look Up Values'!$AE$2:$AE$2000,0)))),"","EWC error")),"")</f>
        <v/>
      </c>
      <c r="M3995" s="242" t="str" cm="1">
        <f t="array" ref="M3995">IF(AND(G3995&lt;&gt;0,G3995&lt;&gt;""),IF(E3995="","",IF(ISNUMBER(MATCH(SUBSTITUTE(E3995," ",""),SUBSTITUTE('Look Up Values'!$I$2:$I$10," ",""),0)),"","State error")),"")</f>
        <v/>
      </c>
      <c r="N3995" s="242" t="str" cm="1">
        <f t="array" ref="N3995">IF(AND(G3995&lt;&gt;0,G3995&lt;&gt;""),IF(F3995="","",IF(ISNUMBER(MATCH(SUBSTITUTE(F3995," ",""),SUBSTITUTE('Look Up Values'!$W$2:$W$30," ",""),0)),"","D&amp;R error")),"")</f>
        <v/>
      </c>
      <c r="O3995" s="256" t="str">
        <f t="shared" si="125"/>
        <v/>
      </c>
    </row>
    <row r="3996" spans="1:15" ht="15.75">
      <c r="A3996" s="250">
        <v>3989</v>
      </c>
      <c r="B3996" s="208"/>
      <c r="C3996" s="49"/>
      <c r="D3996" s="50"/>
      <c r="E3996" s="50"/>
      <c r="F3996" s="50"/>
      <c r="G3996" s="209"/>
      <c r="H3996" s="48"/>
      <c r="I3996" s="457" t="str">
        <f t="shared" si="124"/>
        <v/>
      </c>
      <c r="J3996" s="241" cm="1">
        <f t="array" ref="J3996">SUMPRODUCT(--(K3996:N3996&lt;&gt;"")) + IF(TRIM(O3996)="",0,LEN(O3996)-LEN(SUBSTITUTE(O3996,",",""))+1)</f>
        <v>0</v>
      </c>
      <c r="K3996" s="242" t="str">
        <f>IF(AND(G3996&lt;&gt;0,G3996&lt;&gt;""),IF(B3996="","",IF(ISNUMBER(MATCH(B3996,'Look Up Values'!$B$2:$B$500,0)),"","Dest. error")),"")</f>
        <v/>
      </c>
      <c r="L3996" s="242" t="str">
        <f>IF(AND(G3996&lt;&gt;0,G3996&lt;&gt;""),IF(C3996="","",IF(AND(ISNUMBER(--LEFT(C3996,FIND(" ",C3996&amp;" ")-1)),OR(LEN(LEFT(C3996,FIND(" ",C3996&amp;" ")-1))=6,LEN(LEFT(C3996,FIND(" ",C3996&amp;" ")-1))=7),OR(ISNUMBER(MATCH(LEFT(C3996,FIND(" ",C3996&amp;" ")-1),'Look Up Values'!$G$2:$G$1000,0)),ISNUMBER(MATCH(LEFT(C3996,FIND(" ",C3996&amp;" ")-1),'Look Up Values'!$AE$2:$AE$2000,0)))),"","EWC error")),"")</f>
        <v/>
      </c>
      <c r="M3996" s="242" t="str" cm="1">
        <f t="array" ref="M3996">IF(AND(G3996&lt;&gt;0,G3996&lt;&gt;""),IF(E3996="","",IF(ISNUMBER(MATCH(SUBSTITUTE(E3996," ",""),SUBSTITUTE('Look Up Values'!$I$2:$I$10," ",""),0)),"","State error")),"")</f>
        <v/>
      </c>
      <c r="N3996" s="242" t="str" cm="1">
        <f t="array" ref="N3996">IF(AND(G3996&lt;&gt;0,G3996&lt;&gt;""),IF(F3996="","",IF(ISNUMBER(MATCH(SUBSTITUTE(F3996," ",""),SUBSTITUTE('Look Up Values'!$W$2:$W$30," ",""),0)),"","D&amp;R error")),"")</f>
        <v/>
      </c>
      <c r="O3996" s="256" t="str">
        <f t="shared" si="125"/>
        <v/>
      </c>
    </row>
    <row r="3997" spans="1:15" ht="15.75">
      <c r="A3997" s="250">
        <v>3990</v>
      </c>
      <c r="B3997" s="208"/>
      <c r="C3997" s="49"/>
      <c r="D3997" s="50"/>
      <c r="E3997" s="50"/>
      <c r="F3997" s="50"/>
      <c r="G3997" s="209"/>
      <c r="H3997" s="48"/>
      <c r="I3997" s="457" t="str">
        <f t="shared" si="124"/>
        <v/>
      </c>
      <c r="J3997" s="241" cm="1">
        <f t="array" ref="J3997">SUMPRODUCT(--(K3997:N3997&lt;&gt;"")) + IF(TRIM(O3997)="",0,LEN(O3997)-LEN(SUBSTITUTE(O3997,",",""))+1)</f>
        <v>0</v>
      </c>
      <c r="K3997" s="242" t="str">
        <f>IF(AND(G3997&lt;&gt;0,G3997&lt;&gt;""),IF(B3997="","",IF(ISNUMBER(MATCH(B3997,'Look Up Values'!$B$2:$B$500,0)),"","Dest. error")),"")</f>
        <v/>
      </c>
      <c r="L3997" s="242" t="str">
        <f>IF(AND(G3997&lt;&gt;0,G3997&lt;&gt;""),IF(C3997="","",IF(AND(ISNUMBER(--LEFT(C3997,FIND(" ",C3997&amp;" ")-1)),OR(LEN(LEFT(C3997,FIND(" ",C3997&amp;" ")-1))=6,LEN(LEFT(C3997,FIND(" ",C3997&amp;" ")-1))=7),OR(ISNUMBER(MATCH(LEFT(C3997,FIND(" ",C3997&amp;" ")-1),'Look Up Values'!$G$2:$G$1000,0)),ISNUMBER(MATCH(LEFT(C3997,FIND(" ",C3997&amp;" ")-1),'Look Up Values'!$AE$2:$AE$2000,0)))),"","EWC error")),"")</f>
        <v/>
      </c>
      <c r="M3997" s="242" t="str" cm="1">
        <f t="array" ref="M3997">IF(AND(G3997&lt;&gt;0,G3997&lt;&gt;""),IF(E3997="","",IF(ISNUMBER(MATCH(SUBSTITUTE(E3997," ",""),SUBSTITUTE('Look Up Values'!$I$2:$I$10," ",""),0)),"","State error")),"")</f>
        <v/>
      </c>
      <c r="N3997" s="242" t="str" cm="1">
        <f t="array" ref="N3997">IF(AND(G3997&lt;&gt;0,G3997&lt;&gt;""),IF(F3997="","",IF(ISNUMBER(MATCH(SUBSTITUTE(F3997," ",""),SUBSTITUTE('Look Up Values'!$W$2:$W$30," ",""),0)),"","D&amp;R error")),"")</f>
        <v/>
      </c>
      <c r="O3997" s="256" t="str">
        <f t="shared" si="125"/>
        <v/>
      </c>
    </row>
    <row r="3998" spans="1:15" ht="15.75">
      <c r="A3998" s="250">
        <v>3991</v>
      </c>
      <c r="B3998" s="208"/>
      <c r="C3998" s="49"/>
      <c r="D3998" s="50"/>
      <c r="E3998" s="50"/>
      <c r="F3998" s="50"/>
      <c r="G3998" s="209"/>
      <c r="H3998" s="48"/>
      <c r="I3998" s="457" t="str">
        <f t="shared" si="124"/>
        <v/>
      </c>
      <c r="J3998" s="241" cm="1">
        <f t="array" ref="J3998">SUMPRODUCT(--(K3998:N3998&lt;&gt;"")) + IF(TRIM(O3998)="",0,LEN(O3998)-LEN(SUBSTITUTE(O3998,",",""))+1)</f>
        <v>0</v>
      </c>
      <c r="K3998" s="242" t="str">
        <f>IF(AND(G3998&lt;&gt;0,G3998&lt;&gt;""),IF(B3998="","",IF(ISNUMBER(MATCH(B3998,'Look Up Values'!$B$2:$B$500,0)),"","Dest. error")),"")</f>
        <v/>
      </c>
      <c r="L3998" s="242" t="str">
        <f>IF(AND(G3998&lt;&gt;0,G3998&lt;&gt;""),IF(C3998="","",IF(AND(ISNUMBER(--LEFT(C3998,FIND(" ",C3998&amp;" ")-1)),OR(LEN(LEFT(C3998,FIND(" ",C3998&amp;" ")-1))=6,LEN(LEFT(C3998,FIND(" ",C3998&amp;" ")-1))=7),OR(ISNUMBER(MATCH(LEFT(C3998,FIND(" ",C3998&amp;" ")-1),'Look Up Values'!$G$2:$G$1000,0)),ISNUMBER(MATCH(LEFT(C3998,FIND(" ",C3998&amp;" ")-1),'Look Up Values'!$AE$2:$AE$2000,0)))),"","EWC error")),"")</f>
        <v/>
      </c>
      <c r="M3998" s="242" t="str" cm="1">
        <f t="array" ref="M3998">IF(AND(G3998&lt;&gt;0,G3998&lt;&gt;""),IF(E3998="","",IF(ISNUMBER(MATCH(SUBSTITUTE(E3998," ",""),SUBSTITUTE('Look Up Values'!$I$2:$I$10," ",""),0)),"","State error")),"")</f>
        <v/>
      </c>
      <c r="N3998" s="242" t="str" cm="1">
        <f t="array" ref="N3998">IF(AND(G3998&lt;&gt;0,G3998&lt;&gt;""),IF(F3998="","",IF(ISNUMBER(MATCH(SUBSTITUTE(F3998," ",""),SUBSTITUTE('Look Up Values'!$W$2:$W$30," ",""),0)),"","D&amp;R error")),"")</f>
        <v/>
      </c>
      <c r="O3998" s="256" t="str">
        <f t="shared" si="125"/>
        <v/>
      </c>
    </row>
    <row r="3999" spans="1:15" ht="15.75">
      <c r="A3999" s="250">
        <v>3992</v>
      </c>
      <c r="B3999" s="208"/>
      <c r="C3999" s="49"/>
      <c r="D3999" s="50"/>
      <c r="E3999" s="50"/>
      <c r="F3999" s="50"/>
      <c r="G3999" s="209"/>
      <c r="H3999" s="48"/>
      <c r="I3999" s="457" t="str">
        <f t="shared" si="124"/>
        <v/>
      </c>
      <c r="J3999" s="241" cm="1">
        <f t="array" ref="J3999">SUMPRODUCT(--(K3999:N3999&lt;&gt;"")) + IF(TRIM(O3999)="",0,LEN(O3999)-LEN(SUBSTITUTE(O3999,",",""))+1)</f>
        <v>0</v>
      </c>
      <c r="K3999" s="242" t="str">
        <f>IF(AND(G3999&lt;&gt;0,G3999&lt;&gt;""),IF(B3999="","",IF(ISNUMBER(MATCH(B3999,'Look Up Values'!$B$2:$B$500,0)),"","Dest. error")),"")</f>
        <v/>
      </c>
      <c r="L3999" s="242" t="str">
        <f>IF(AND(G3999&lt;&gt;0,G3999&lt;&gt;""),IF(C3999="","",IF(AND(ISNUMBER(--LEFT(C3999,FIND(" ",C3999&amp;" ")-1)),OR(LEN(LEFT(C3999,FIND(" ",C3999&amp;" ")-1))=6,LEN(LEFT(C3999,FIND(" ",C3999&amp;" ")-1))=7),OR(ISNUMBER(MATCH(LEFT(C3999,FIND(" ",C3999&amp;" ")-1),'Look Up Values'!$G$2:$G$1000,0)),ISNUMBER(MATCH(LEFT(C3999,FIND(" ",C3999&amp;" ")-1),'Look Up Values'!$AE$2:$AE$2000,0)))),"","EWC error")),"")</f>
        <v/>
      </c>
      <c r="M3999" s="242" t="str" cm="1">
        <f t="array" ref="M3999">IF(AND(G3999&lt;&gt;0,G3999&lt;&gt;""),IF(E3999="","",IF(ISNUMBER(MATCH(SUBSTITUTE(E3999," ",""),SUBSTITUTE('Look Up Values'!$I$2:$I$10," ",""),0)),"","State error")),"")</f>
        <v/>
      </c>
      <c r="N3999" s="242" t="str" cm="1">
        <f t="array" ref="N3999">IF(AND(G3999&lt;&gt;0,G3999&lt;&gt;""),IF(F3999="","",IF(ISNUMBER(MATCH(SUBSTITUTE(F3999," ",""),SUBSTITUTE('Look Up Values'!$W$2:$W$30," ",""),0)),"","D&amp;R error")),"")</f>
        <v/>
      </c>
      <c r="O3999" s="256" t="str">
        <f t="shared" si="125"/>
        <v/>
      </c>
    </row>
    <row r="4000" spans="1:15" ht="15.75">
      <c r="A4000" s="250">
        <v>3993</v>
      </c>
      <c r="B4000" s="208"/>
      <c r="C4000" s="49"/>
      <c r="D4000" s="50"/>
      <c r="E4000" s="50"/>
      <c r="F4000" s="50"/>
      <c r="G4000" s="209"/>
      <c r="H4000" s="48"/>
      <c r="I4000" s="457" t="str">
        <f t="shared" si="124"/>
        <v/>
      </c>
      <c r="J4000" s="241" cm="1">
        <f t="array" ref="J4000">SUMPRODUCT(--(K4000:N4000&lt;&gt;"")) + IF(TRIM(O4000)="",0,LEN(O4000)-LEN(SUBSTITUTE(O4000,",",""))+1)</f>
        <v>0</v>
      </c>
      <c r="K4000" s="242" t="str">
        <f>IF(AND(G4000&lt;&gt;0,G4000&lt;&gt;""),IF(B4000="","",IF(ISNUMBER(MATCH(B4000,'Look Up Values'!$B$2:$B$500,0)),"","Dest. error")),"")</f>
        <v/>
      </c>
      <c r="L4000" s="242" t="str">
        <f>IF(AND(G4000&lt;&gt;0,G4000&lt;&gt;""),IF(C4000="","",IF(AND(ISNUMBER(--LEFT(C4000,FIND(" ",C4000&amp;" ")-1)),OR(LEN(LEFT(C4000,FIND(" ",C4000&amp;" ")-1))=6,LEN(LEFT(C4000,FIND(" ",C4000&amp;" ")-1))=7),OR(ISNUMBER(MATCH(LEFT(C4000,FIND(" ",C4000&amp;" ")-1),'Look Up Values'!$G$2:$G$1000,0)),ISNUMBER(MATCH(LEFT(C4000,FIND(" ",C4000&amp;" ")-1),'Look Up Values'!$AE$2:$AE$2000,0)))),"","EWC error")),"")</f>
        <v/>
      </c>
      <c r="M4000" s="242" t="str" cm="1">
        <f t="array" ref="M4000">IF(AND(G4000&lt;&gt;0,G4000&lt;&gt;""),IF(E4000="","",IF(ISNUMBER(MATCH(SUBSTITUTE(E4000," ",""),SUBSTITUTE('Look Up Values'!$I$2:$I$10," ",""),0)),"","State error")),"")</f>
        <v/>
      </c>
      <c r="N4000" s="242" t="str" cm="1">
        <f t="array" ref="N4000">IF(AND(G4000&lt;&gt;0,G4000&lt;&gt;""),IF(F4000="","",IF(ISNUMBER(MATCH(SUBSTITUTE(F4000," ",""),SUBSTITUTE('Look Up Values'!$W$2:$W$30," ",""),0)),"","D&amp;R error")),"")</f>
        <v/>
      </c>
      <c r="O4000" s="256" t="str">
        <f t="shared" si="125"/>
        <v/>
      </c>
    </row>
    <row r="4001" spans="1:15" ht="15.75">
      <c r="A4001" s="250">
        <v>3994</v>
      </c>
      <c r="B4001" s="208"/>
      <c r="C4001" s="49"/>
      <c r="D4001" s="50"/>
      <c r="E4001" s="50"/>
      <c r="F4001" s="50"/>
      <c r="G4001" s="209"/>
      <c r="H4001" s="48"/>
      <c r="I4001" s="457" t="str">
        <f t="shared" si="124"/>
        <v/>
      </c>
      <c r="J4001" s="241" cm="1">
        <f t="array" ref="J4001">SUMPRODUCT(--(K4001:N4001&lt;&gt;"")) + IF(TRIM(O4001)="",0,LEN(O4001)-LEN(SUBSTITUTE(O4001,",",""))+1)</f>
        <v>0</v>
      </c>
      <c r="K4001" s="242" t="str">
        <f>IF(AND(G4001&lt;&gt;0,G4001&lt;&gt;""),IF(B4001="","",IF(ISNUMBER(MATCH(B4001,'Look Up Values'!$B$2:$B$500,0)),"","Dest. error")),"")</f>
        <v/>
      </c>
      <c r="L4001" s="242" t="str">
        <f>IF(AND(G4001&lt;&gt;0,G4001&lt;&gt;""),IF(C4001="","",IF(AND(ISNUMBER(--LEFT(C4001,FIND(" ",C4001&amp;" ")-1)),OR(LEN(LEFT(C4001,FIND(" ",C4001&amp;" ")-1))=6,LEN(LEFT(C4001,FIND(" ",C4001&amp;" ")-1))=7),OR(ISNUMBER(MATCH(LEFT(C4001,FIND(" ",C4001&amp;" ")-1),'Look Up Values'!$G$2:$G$1000,0)),ISNUMBER(MATCH(LEFT(C4001,FIND(" ",C4001&amp;" ")-1),'Look Up Values'!$AE$2:$AE$2000,0)))),"","EWC error")),"")</f>
        <v/>
      </c>
      <c r="M4001" s="242" t="str" cm="1">
        <f t="array" ref="M4001">IF(AND(G4001&lt;&gt;0,G4001&lt;&gt;""),IF(E4001="","",IF(ISNUMBER(MATCH(SUBSTITUTE(E4001," ",""),SUBSTITUTE('Look Up Values'!$I$2:$I$10," ",""),0)),"","State error")),"")</f>
        <v/>
      </c>
      <c r="N4001" s="242" t="str" cm="1">
        <f t="array" ref="N4001">IF(AND(G4001&lt;&gt;0,G4001&lt;&gt;""),IF(F4001="","",IF(ISNUMBER(MATCH(SUBSTITUTE(F4001," ",""),SUBSTITUTE('Look Up Values'!$W$2:$W$30," ",""),0)),"","D&amp;R error")),"")</f>
        <v/>
      </c>
      <c r="O4001" s="256" t="str">
        <f t="shared" si="125"/>
        <v/>
      </c>
    </row>
    <row r="4002" spans="1:15" ht="15.75">
      <c r="A4002" s="250">
        <v>3995</v>
      </c>
      <c r="B4002" s="208"/>
      <c r="C4002" s="49"/>
      <c r="D4002" s="50"/>
      <c r="E4002" s="50"/>
      <c r="F4002" s="50"/>
      <c r="G4002" s="209"/>
      <c r="H4002" s="48"/>
      <c r="I4002" s="457" t="str">
        <f t="shared" si="124"/>
        <v/>
      </c>
      <c r="J4002" s="241" cm="1">
        <f t="array" ref="J4002">SUMPRODUCT(--(K4002:N4002&lt;&gt;"")) + IF(TRIM(O4002)="",0,LEN(O4002)-LEN(SUBSTITUTE(O4002,",",""))+1)</f>
        <v>0</v>
      </c>
      <c r="K4002" s="242" t="str">
        <f>IF(AND(G4002&lt;&gt;0,G4002&lt;&gt;""),IF(B4002="","",IF(ISNUMBER(MATCH(B4002,'Look Up Values'!$B$2:$B$500,0)),"","Dest. error")),"")</f>
        <v/>
      </c>
      <c r="L4002" s="242" t="str">
        <f>IF(AND(G4002&lt;&gt;0,G4002&lt;&gt;""),IF(C4002="","",IF(AND(ISNUMBER(--LEFT(C4002,FIND(" ",C4002&amp;" ")-1)),OR(LEN(LEFT(C4002,FIND(" ",C4002&amp;" ")-1))=6,LEN(LEFT(C4002,FIND(" ",C4002&amp;" ")-1))=7),OR(ISNUMBER(MATCH(LEFT(C4002,FIND(" ",C4002&amp;" ")-1),'Look Up Values'!$G$2:$G$1000,0)),ISNUMBER(MATCH(LEFT(C4002,FIND(" ",C4002&amp;" ")-1),'Look Up Values'!$AE$2:$AE$2000,0)))),"","EWC error")),"")</f>
        <v/>
      </c>
      <c r="M4002" s="242" t="str" cm="1">
        <f t="array" ref="M4002">IF(AND(G4002&lt;&gt;0,G4002&lt;&gt;""),IF(E4002="","",IF(ISNUMBER(MATCH(SUBSTITUTE(E4002," ",""),SUBSTITUTE('Look Up Values'!$I$2:$I$10," ",""),0)),"","State error")),"")</f>
        <v/>
      </c>
      <c r="N4002" s="242" t="str" cm="1">
        <f t="array" ref="N4002">IF(AND(G4002&lt;&gt;0,G4002&lt;&gt;""),IF(F4002="","",IF(ISNUMBER(MATCH(SUBSTITUTE(F4002," ",""),SUBSTITUTE('Look Up Values'!$W$2:$W$30," ",""),0)),"","D&amp;R error")),"")</f>
        <v/>
      </c>
      <c r="O4002" s="256" t="str">
        <f t="shared" si="125"/>
        <v/>
      </c>
    </row>
    <row r="4003" spans="1:15" ht="15.75">
      <c r="A4003" s="250">
        <v>3996</v>
      </c>
      <c r="B4003" s="208"/>
      <c r="C4003" s="49"/>
      <c r="D4003" s="50"/>
      <c r="E4003" s="50"/>
      <c r="F4003" s="50"/>
      <c r="G4003" s="209"/>
      <c r="H4003" s="48"/>
      <c r="I4003" s="457" t="str">
        <f t="shared" si="124"/>
        <v/>
      </c>
      <c r="J4003" s="241" cm="1">
        <f t="array" ref="J4003">SUMPRODUCT(--(K4003:N4003&lt;&gt;"")) + IF(TRIM(O4003)="",0,LEN(O4003)-LEN(SUBSTITUTE(O4003,",",""))+1)</f>
        <v>0</v>
      </c>
      <c r="K4003" s="242" t="str">
        <f>IF(AND(G4003&lt;&gt;0,G4003&lt;&gt;""),IF(B4003="","",IF(ISNUMBER(MATCH(B4003,'Look Up Values'!$B$2:$B$500,0)),"","Dest. error")),"")</f>
        <v/>
      </c>
      <c r="L4003" s="242" t="str">
        <f>IF(AND(G4003&lt;&gt;0,G4003&lt;&gt;""),IF(C4003="","",IF(AND(ISNUMBER(--LEFT(C4003,FIND(" ",C4003&amp;" ")-1)),OR(LEN(LEFT(C4003,FIND(" ",C4003&amp;" ")-1))=6,LEN(LEFT(C4003,FIND(" ",C4003&amp;" ")-1))=7),OR(ISNUMBER(MATCH(LEFT(C4003,FIND(" ",C4003&amp;" ")-1),'Look Up Values'!$G$2:$G$1000,0)),ISNUMBER(MATCH(LEFT(C4003,FIND(" ",C4003&amp;" ")-1),'Look Up Values'!$AE$2:$AE$2000,0)))),"","EWC error")),"")</f>
        <v/>
      </c>
      <c r="M4003" s="242" t="str" cm="1">
        <f t="array" ref="M4003">IF(AND(G4003&lt;&gt;0,G4003&lt;&gt;""),IF(E4003="","",IF(ISNUMBER(MATCH(SUBSTITUTE(E4003," ",""),SUBSTITUTE('Look Up Values'!$I$2:$I$10," ",""),0)),"","State error")),"")</f>
        <v/>
      </c>
      <c r="N4003" s="242" t="str" cm="1">
        <f t="array" ref="N4003">IF(AND(G4003&lt;&gt;0,G4003&lt;&gt;""),IF(F4003="","",IF(ISNUMBER(MATCH(SUBSTITUTE(F4003," ",""),SUBSTITUTE('Look Up Values'!$W$2:$W$30," ",""),0)),"","D&amp;R error")),"")</f>
        <v/>
      </c>
      <c r="O4003" s="256" t="str">
        <f t="shared" si="125"/>
        <v/>
      </c>
    </row>
    <row r="4004" spans="1:15" ht="15.75">
      <c r="A4004" s="250">
        <v>3997</v>
      </c>
      <c r="B4004" s="208"/>
      <c r="C4004" s="49"/>
      <c r="D4004" s="50"/>
      <c r="E4004" s="50"/>
      <c r="F4004" s="50"/>
      <c r="G4004" s="209"/>
      <c r="H4004" s="48"/>
      <c r="I4004" s="457" t="str">
        <f t="shared" si="124"/>
        <v/>
      </c>
      <c r="J4004" s="241" cm="1">
        <f t="array" ref="J4004">SUMPRODUCT(--(K4004:N4004&lt;&gt;"")) + IF(TRIM(O4004)="",0,LEN(O4004)-LEN(SUBSTITUTE(O4004,",",""))+1)</f>
        <v>0</v>
      </c>
      <c r="K4004" s="242" t="str">
        <f>IF(AND(G4004&lt;&gt;0,G4004&lt;&gt;""),IF(B4004="","",IF(ISNUMBER(MATCH(B4004,'Look Up Values'!$B$2:$B$500,0)),"","Dest. error")),"")</f>
        <v/>
      </c>
      <c r="L4004" s="242" t="str">
        <f>IF(AND(G4004&lt;&gt;0,G4004&lt;&gt;""),IF(C4004="","",IF(AND(ISNUMBER(--LEFT(C4004,FIND(" ",C4004&amp;" ")-1)),OR(LEN(LEFT(C4004,FIND(" ",C4004&amp;" ")-1))=6,LEN(LEFT(C4004,FIND(" ",C4004&amp;" ")-1))=7),OR(ISNUMBER(MATCH(LEFT(C4004,FIND(" ",C4004&amp;" ")-1),'Look Up Values'!$G$2:$G$1000,0)),ISNUMBER(MATCH(LEFT(C4004,FIND(" ",C4004&amp;" ")-1),'Look Up Values'!$AE$2:$AE$2000,0)))),"","EWC error")),"")</f>
        <v/>
      </c>
      <c r="M4004" s="242" t="str" cm="1">
        <f t="array" ref="M4004">IF(AND(G4004&lt;&gt;0,G4004&lt;&gt;""),IF(E4004="","",IF(ISNUMBER(MATCH(SUBSTITUTE(E4004," ",""),SUBSTITUTE('Look Up Values'!$I$2:$I$10," ",""),0)),"","State error")),"")</f>
        <v/>
      </c>
      <c r="N4004" s="242" t="str" cm="1">
        <f t="array" ref="N4004">IF(AND(G4004&lt;&gt;0,G4004&lt;&gt;""),IF(F4004="","",IF(ISNUMBER(MATCH(SUBSTITUTE(F4004," ",""),SUBSTITUTE('Look Up Values'!$W$2:$W$30," ",""),0)),"","D&amp;R error")),"")</f>
        <v/>
      </c>
      <c r="O4004" s="256" t="str">
        <f t="shared" si="125"/>
        <v/>
      </c>
    </row>
    <row r="4005" spans="1:15" ht="15.75">
      <c r="A4005" s="250">
        <v>3998</v>
      </c>
      <c r="B4005" s="208"/>
      <c r="C4005" s="49"/>
      <c r="D4005" s="50"/>
      <c r="E4005" s="50"/>
      <c r="F4005" s="50"/>
      <c r="G4005" s="209"/>
      <c r="H4005" s="48"/>
      <c r="I4005" s="457" t="str">
        <f t="shared" si="124"/>
        <v/>
      </c>
      <c r="J4005" s="241" cm="1">
        <f t="array" ref="J4005">SUMPRODUCT(--(K4005:N4005&lt;&gt;"")) + IF(TRIM(O4005)="",0,LEN(O4005)-LEN(SUBSTITUTE(O4005,",",""))+1)</f>
        <v>0</v>
      </c>
      <c r="K4005" s="242" t="str">
        <f>IF(AND(G4005&lt;&gt;0,G4005&lt;&gt;""),IF(B4005="","",IF(ISNUMBER(MATCH(B4005,'Look Up Values'!$B$2:$B$500,0)),"","Dest. error")),"")</f>
        <v/>
      </c>
      <c r="L4005" s="242" t="str">
        <f>IF(AND(G4005&lt;&gt;0,G4005&lt;&gt;""),IF(C4005="","",IF(AND(ISNUMBER(--LEFT(C4005,FIND(" ",C4005&amp;" ")-1)),OR(LEN(LEFT(C4005,FIND(" ",C4005&amp;" ")-1))=6,LEN(LEFT(C4005,FIND(" ",C4005&amp;" ")-1))=7),OR(ISNUMBER(MATCH(LEFT(C4005,FIND(" ",C4005&amp;" ")-1),'Look Up Values'!$G$2:$G$1000,0)),ISNUMBER(MATCH(LEFT(C4005,FIND(" ",C4005&amp;" ")-1),'Look Up Values'!$AE$2:$AE$2000,0)))),"","EWC error")),"")</f>
        <v/>
      </c>
      <c r="M4005" s="242" t="str" cm="1">
        <f t="array" ref="M4005">IF(AND(G4005&lt;&gt;0,G4005&lt;&gt;""),IF(E4005="","",IF(ISNUMBER(MATCH(SUBSTITUTE(E4005," ",""),SUBSTITUTE('Look Up Values'!$I$2:$I$10," ",""),0)),"","State error")),"")</f>
        <v/>
      </c>
      <c r="N4005" s="242" t="str" cm="1">
        <f t="array" ref="N4005">IF(AND(G4005&lt;&gt;0,G4005&lt;&gt;""),IF(F4005="","",IF(ISNUMBER(MATCH(SUBSTITUTE(F4005," ",""),SUBSTITUTE('Look Up Values'!$W$2:$W$30," ",""),0)),"","D&amp;R error")),"")</f>
        <v/>
      </c>
      <c r="O4005" s="256" t="str">
        <f t="shared" si="125"/>
        <v/>
      </c>
    </row>
    <row r="4006" spans="1:15" ht="15.75">
      <c r="A4006" s="250">
        <v>3999</v>
      </c>
      <c r="B4006" s="208"/>
      <c r="C4006" s="49"/>
      <c r="D4006" s="50"/>
      <c r="E4006" s="50"/>
      <c r="F4006" s="50"/>
      <c r="G4006" s="209"/>
      <c r="H4006" s="48"/>
      <c r="I4006" s="457" t="str">
        <f t="shared" si="124"/>
        <v/>
      </c>
      <c r="J4006" s="241" cm="1">
        <f t="array" ref="J4006">SUMPRODUCT(--(K4006:N4006&lt;&gt;"")) + IF(TRIM(O4006)="",0,LEN(O4006)-LEN(SUBSTITUTE(O4006,",",""))+1)</f>
        <v>0</v>
      </c>
      <c r="K4006" s="242" t="str">
        <f>IF(AND(G4006&lt;&gt;0,G4006&lt;&gt;""),IF(B4006="","",IF(ISNUMBER(MATCH(B4006,'Look Up Values'!$B$2:$B$500,0)),"","Dest. error")),"")</f>
        <v/>
      </c>
      <c r="L4006" s="242" t="str">
        <f>IF(AND(G4006&lt;&gt;0,G4006&lt;&gt;""),IF(C4006="","",IF(AND(ISNUMBER(--LEFT(C4006,FIND(" ",C4006&amp;" ")-1)),OR(LEN(LEFT(C4006,FIND(" ",C4006&amp;" ")-1))=6,LEN(LEFT(C4006,FIND(" ",C4006&amp;" ")-1))=7),OR(ISNUMBER(MATCH(LEFT(C4006,FIND(" ",C4006&amp;" ")-1),'Look Up Values'!$G$2:$G$1000,0)),ISNUMBER(MATCH(LEFT(C4006,FIND(" ",C4006&amp;" ")-1),'Look Up Values'!$AE$2:$AE$2000,0)))),"","EWC error")),"")</f>
        <v/>
      </c>
      <c r="M4006" s="242" t="str" cm="1">
        <f t="array" ref="M4006">IF(AND(G4006&lt;&gt;0,G4006&lt;&gt;""),IF(E4006="","",IF(ISNUMBER(MATCH(SUBSTITUTE(E4006," ",""),SUBSTITUTE('Look Up Values'!$I$2:$I$10," ",""),0)),"","State error")),"")</f>
        <v/>
      </c>
      <c r="N4006" s="242" t="str" cm="1">
        <f t="array" ref="N4006">IF(AND(G4006&lt;&gt;0,G4006&lt;&gt;""),IF(F4006="","",IF(ISNUMBER(MATCH(SUBSTITUTE(F4006," ",""),SUBSTITUTE('Look Up Values'!$W$2:$W$30," ",""),0)),"","D&amp;R error")),"")</f>
        <v/>
      </c>
      <c r="O4006" s="256" t="str">
        <f t="shared" si="125"/>
        <v/>
      </c>
    </row>
    <row r="4007" spans="1:15" ht="15.75">
      <c r="A4007" s="250">
        <v>4000</v>
      </c>
      <c r="B4007" s="208"/>
      <c r="C4007" s="49"/>
      <c r="D4007" s="50"/>
      <c r="E4007" s="50"/>
      <c r="F4007" s="50"/>
      <c r="G4007" s="209"/>
      <c r="H4007" s="48"/>
      <c r="I4007" s="457" t="str">
        <f t="shared" si="124"/>
        <v/>
      </c>
      <c r="J4007" s="241" cm="1">
        <f t="array" ref="J4007">SUMPRODUCT(--(K4007:N4007&lt;&gt;"")) + IF(TRIM(O4007)="",0,LEN(O4007)-LEN(SUBSTITUTE(O4007,",",""))+1)</f>
        <v>0</v>
      </c>
      <c r="K4007" s="242" t="str">
        <f>IF(AND(G4007&lt;&gt;0,G4007&lt;&gt;""),IF(B4007="","",IF(ISNUMBER(MATCH(B4007,'Look Up Values'!$B$2:$B$500,0)),"","Dest. error")),"")</f>
        <v/>
      </c>
      <c r="L4007" s="242" t="str">
        <f>IF(AND(G4007&lt;&gt;0,G4007&lt;&gt;""),IF(C4007="","",IF(AND(ISNUMBER(--LEFT(C4007,FIND(" ",C4007&amp;" ")-1)),OR(LEN(LEFT(C4007,FIND(" ",C4007&amp;" ")-1))=6,LEN(LEFT(C4007,FIND(" ",C4007&amp;" ")-1))=7),OR(ISNUMBER(MATCH(LEFT(C4007,FIND(" ",C4007&amp;" ")-1),'Look Up Values'!$G$2:$G$1000,0)),ISNUMBER(MATCH(LEFT(C4007,FIND(" ",C4007&amp;" ")-1),'Look Up Values'!$AE$2:$AE$2000,0)))),"","EWC error")),"")</f>
        <v/>
      </c>
      <c r="M4007" s="242" t="str" cm="1">
        <f t="array" ref="M4007">IF(AND(G4007&lt;&gt;0,G4007&lt;&gt;""),IF(E4007="","",IF(ISNUMBER(MATCH(SUBSTITUTE(E4007," ",""),SUBSTITUTE('Look Up Values'!$I$2:$I$10," ",""),0)),"","State error")),"")</f>
        <v/>
      </c>
      <c r="N4007" s="242" t="str" cm="1">
        <f t="array" ref="N4007">IF(AND(G4007&lt;&gt;0,G4007&lt;&gt;""),IF(F4007="","",IF(ISNUMBER(MATCH(SUBSTITUTE(F4007," ",""),SUBSTITUTE('Look Up Values'!$W$2:$W$30," ",""),0)),"","D&amp;R error")),"")</f>
        <v/>
      </c>
      <c r="O4007" s="256" t="str">
        <f t="shared" si="125"/>
        <v/>
      </c>
    </row>
    <row r="4008" spans="1:15" ht="15.75">
      <c r="A4008" s="250">
        <v>4001</v>
      </c>
      <c r="B4008" s="208"/>
      <c r="C4008" s="49"/>
      <c r="D4008" s="50"/>
      <c r="E4008" s="50"/>
      <c r="F4008" s="50"/>
      <c r="G4008" s="209"/>
      <c r="H4008" s="48"/>
      <c r="I4008" s="457" t="str">
        <f t="shared" si="124"/>
        <v/>
      </c>
      <c r="J4008" s="241" cm="1">
        <f t="array" ref="J4008">SUMPRODUCT(--(K4008:N4008&lt;&gt;"")) + IF(TRIM(O4008)="",0,LEN(O4008)-LEN(SUBSTITUTE(O4008,",",""))+1)</f>
        <v>0</v>
      </c>
      <c r="K4008" s="242" t="str">
        <f>IF(AND(G4008&lt;&gt;0,G4008&lt;&gt;""),IF(B4008="","",IF(ISNUMBER(MATCH(B4008,'Look Up Values'!$B$2:$B$500,0)),"","Dest. error")),"")</f>
        <v/>
      </c>
      <c r="L4008" s="242" t="str">
        <f>IF(AND(G4008&lt;&gt;0,G4008&lt;&gt;""),IF(C4008="","",IF(AND(ISNUMBER(--LEFT(C4008,FIND(" ",C4008&amp;" ")-1)),OR(LEN(LEFT(C4008,FIND(" ",C4008&amp;" ")-1))=6,LEN(LEFT(C4008,FIND(" ",C4008&amp;" ")-1))=7),OR(ISNUMBER(MATCH(LEFT(C4008,FIND(" ",C4008&amp;" ")-1),'Look Up Values'!$G$2:$G$1000,0)),ISNUMBER(MATCH(LEFT(C4008,FIND(" ",C4008&amp;" ")-1),'Look Up Values'!$AE$2:$AE$2000,0)))),"","EWC error")),"")</f>
        <v/>
      </c>
      <c r="M4008" s="242" t="str" cm="1">
        <f t="array" ref="M4008">IF(AND(G4008&lt;&gt;0,G4008&lt;&gt;""),IF(E4008="","",IF(ISNUMBER(MATCH(SUBSTITUTE(E4008," ",""),SUBSTITUTE('Look Up Values'!$I$2:$I$10," ",""),0)),"","State error")),"")</f>
        <v/>
      </c>
      <c r="N4008" s="242" t="str" cm="1">
        <f t="array" ref="N4008">IF(AND(G4008&lt;&gt;0,G4008&lt;&gt;""),IF(F4008="","",IF(ISNUMBER(MATCH(SUBSTITUTE(F4008," ",""),SUBSTITUTE('Look Up Values'!$W$2:$W$30," ",""),0)),"","D&amp;R error")),"")</f>
        <v/>
      </c>
      <c r="O4008" s="256" t="str">
        <f t="shared" si="125"/>
        <v/>
      </c>
    </row>
    <row r="4009" spans="1:15" ht="15.75">
      <c r="A4009" s="250">
        <v>4002</v>
      </c>
      <c r="B4009" s="208"/>
      <c r="C4009" s="49"/>
      <c r="D4009" s="50"/>
      <c r="E4009" s="50"/>
      <c r="F4009" s="50"/>
      <c r="G4009" s="209"/>
      <c r="H4009" s="48"/>
      <c r="I4009" s="457" t="str">
        <f t="shared" si="124"/>
        <v/>
      </c>
      <c r="J4009" s="241" cm="1">
        <f t="array" ref="J4009">SUMPRODUCT(--(K4009:N4009&lt;&gt;"")) + IF(TRIM(O4009)="",0,LEN(O4009)-LEN(SUBSTITUTE(O4009,",",""))+1)</f>
        <v>0</v>
      </c>
      <c r="K4009" s="242" t="str">
        <f>IF(AND(G4009&lt;&gt;0,G4009&lt;&gt;""),IF(B4009="","",IF(ISNUMBER(MATCH(B4009,'Look Up Values'!$B$2:$B$500,0)),"","Dest. error")),"")</f>
        <v/>
      </c>
      <c r="L4009" s="242" t="str">
        <f>IF(AND(G4009&lt;&gt;0,G4009&lt;&gt;""),IF(C4009="","",IF(AND(ISNUMBER(--LEFT(C4009,FIND(" ",C4009&amp;" ")-1)),OR(LEN(LEFT(C4009,FIND(" ",C4009&amp;" ")-1))=6,LEN(LEFT(C4009,FIND(" ",C4009&amp;" ")-1))=7),OR(ISNUMBER(MATCH(LEFT(C4009,FIND(" ",C4009&amp;" ")-1),'Look Up Values'!$G$2:$G$1000,0)),ISNUMBER(MATCH(LEFT(C4009,FIND(" ",C4009&amp;" ")-1),'Look Up Values'!$AE$2:$AE$2000,0)))),"","EWC error")),"")</f>
        <v/>
      </c>
      <c r="M4009" s="242" t="str" cm="1">
        <f t="array" ref="M4009">IF(AND(G4009&lt;&gt;0,G4009&lt;&gt;""),IF(E4009="","",IF(ISNUMBER(MATCH(SUBSTITUTE(E4009," ",""),SUBSTITUTE('Look Up Values'!$I$2:$I$10," ",""),0)),"","State error")),"")</f>
        <v/>
      </c>
      <c r="N4009" s="242" t="str" cm="1">
        <f t="array" ref="N4009">IF(AND(G4009&lt;&gt;0,G4009&lt;&gt;""),IF(F4009="","",IF(ISNUMBER(MATCH(SUBSTITUTE(F4009," ",""),SUBSTITUTE('Look Up Values'!$W$2:$W$30," ",""),0)),"","D&amp;R error")),"")</f>
        <v/>
      </c>
      <c r="O4009" s="256" t="str">
        <f t="shared" si="125"/>
        <v/>
      </c>
    </row>
    <row r="4010" spans="1:15" ht="15.75">
      <c r="A4010" s="250">
        <v>4003</v>
      </c>
      <c r="B4010" s="208"/>
      <c r="C4010" s="49"/>
      <c r="D4010" s="50"/>
      <c r="E4010" s="50"/>
      <c r="F4010" s="50"/>
      <c r="G4010" s="209"/>
      <c r="H4010" s="48"/>
      <c r="I4010" s="457" t="str">
        <f t="shared" si="124"/>
        <v/>
      </c>
      <c r="J4010" s="241" cm="1">
        <f t="array" ref="J4010">SUMPRODUCT(--(K4010:N4010&lt;&gt;"")) + IF(TRIM(O4010)="",0,LEN(O4010)-LEN(SUBSTITUTE(O4010,",",""))+1)</f>
        <v>0</v>
      </c>
      <c r="K4010" s="242" t="str">
        <f>IF(AND(G4010&lt;&gt;0,G4010&lt;&gt;""),IF(B4010="","",IF(ISNUMBER(MATCH(B4010,'Look Up Values'!$B$2:$B$500,0)),"","Dest. error")),"")</f>
        <v/>
      </c>
      <c r="L4010" s="242" t="str">
        <f>IF(AND(G4010&lt;&gt;0,G4010&lt;&gt;""),IF(C4010="","",IF(AND(ISNUMBER(--LEFT(C4010,FIND(" ",C4010&amp;" ")-1)),OR(LEN(LEFT(C4010,FIND(" ",C4010&amp;" ")-1))=6,LEN(LEFT(C4010,FIND(" ",C4010&amp;" ")-1))=7),OR(ISNUMBER(MATCH(LEFT(C4010,FIND(" ",C4010&amp;" ")-1),'Look Up Values'!$G$2:$G$1000,0)),ISNUMBER(MATCH(LEFT(C4010,FIND(" ",C4010&amp;" ")-1),'Look Up Values'!$AE$2:$AE$2000,0)))),"","EWC error")),"")</f>
        <v/>
      </c>
      <c r="M4010" s="242" t="str" cm="1">
        <f t="array" ref="M4010">IF(AND(G4010&lt;&gt;0,G4010&lt;&gt;""),IF(E4010="","",IF(ISNUMBER(MATCH(SUBSTITUTE(E4010," ",""),SUBSTITUTE('Look Up Values'!$I$2:$I$10," ",""),0)),"","State error")),"")</f>
        <v/>
      </c>
      <c r="N4010" s="242" t="str" cm="1">
        <f t="array" ref="N4010">IF(AND(G4010&lt;&gt;0,G4010&lt;&gt;""),IF(F4010="","",IF(ISNUMBER(MATCH(SUBSTITUTE(F4010," ",""),SUBSTITUTE('Look Up Values'!$W$2:$W$30," ",""),0)),"","D&amp;R error")),"")</f>
        <v/>
      </c>
      <c r="O4010" s="256" t="str">
        <f t="shared" si="125"/>
        <v/>
      </c>
    </row>
    <row r="4011" spans="1:15" ht="15.75">
      <c r="A4011" s="250">
        <v>4004</v>
      </c>
      <c r="B4011" s="208"/>
      <c r="C4011" s="49"/>
      <c r="D4011" s="50"/>
      <c r="E4011" s="50"/>
      <c r="F4011" s="50"/>
      <c r="G4011" s="209"/>
      <c r="H4011" s="48"/>
      <c r="I4011" s="457" t="str">
        <f t="shared" si="124"/>
        <v/>
      </c>
      <c r="J4011" s="241" cm="1">
        <f t="array" ref="J4011">SUMPRODUCT(--(K4011:N4011&lt;&gt;"")) + IF(TRIM(O4011)="",0,LEN(O4011)-LEN(SUBSTITUTE(O4011,",",""))+1)</f>
        <v>0</v>
      </c>
      <c r="K4011" s="242" t="str">
        <f>IF(AND(G4011&lt;&gt;0,G4011&lt;&gt;""),IF(B4011="","",IF(ISNUMBER(MATCH(B4011,'Look Up Values'!$B$2:$B$500,0)),"","Dest. error")),"")</f>
        <v/>
      </c>
      <c r="L4011" s="242" t="str">
        <f>IF(AND(G4011&lt;&gt;0,G4011&lt;&gt;""),IF(C4011="","",IF(AND(ISNUMBER(--LEFT(C4011,FIND(" ",C4011&amp;" ")-1)),OR(LEN(LEFT(C4011,FIND(" ",C4011&amp;" ")-1))=6,LEN(LEFT(C4011,FIND(" ",C4011&amp;" ")-1))=7),OR(ISNUMBER(MATCH(LEFT(C4011,FIND(" ",C4011&amp;" ")-1),'Look Up Values'!$G$2:$G$1000,0)),ISNUMBER(MATCH(LEFT(C4011,FIND(" ",C4011&amp;" ")-1),'Look Up Values'!$AE$2:$AE$2000,0)))),"","EWC error")),"")</f>
        <v/>
      </c>
      <c r="M4011" s="242" t="str" cm="1">
        <f t="array" ref="M4011">IF(AND(G4011&lt;&gt;0,G4011&lt;&gt;""),IF(E4011="","",IF(ISNUMBER(MATCH(SUBSTITUTE(E4011," ",""),SUBSTITUTE('Look Up Values'!$I$2:$I$10," ",""),0)),"","State error")),"")</f>
        <v/>
      </c>
      <c r="N4011" s="242" t="str" cm="1">
        <f t="array" ref="N4011">IF(AND(G4011&lt;&gt;0,G4011&lt;&gt;""),IF(F4011="","",IF(ISNUMBER(MATCH(SUBSTITUTE(F4011," ",""),SUBSTITUTE('Look Up Values'!$W$2:$W$30," ",""),0)),"","D&amp;R error")),"")</f>
        <v/>
      </c>
      <c r="O4011" s="256" t="str">
        <f t="shared" si="125"/>
        <v/>
      </c>
    </row>
    <row r="4012" spans="1:15" ht="15.75">
      <c r="A4012" s="250">
        <v>4005</v>
      </c>
      <c r="B4012" s="208"/>
      <c r="C4012" s="49"/>
      <c r="D4012" s="50"/>
      <c r="E4012" s="50"/>
      <c r="F4012" s="50"/>
      <c r="G4012" s="209"/>
      <c r="H4012" s="48"/>
      <c r="I4012" s="457" t="str">
        <f t="shared" si="124"/>
        <v/>
      </c>
      <c r="J4012" s="241" cm="1">
        <f t="array" ref="J4012">SUMPRODUCT(--(K4012:N4012&lt;&gt;"")) + IF(TRIM(O4012)="",0,LEN(O4012)-LEN(SUBSTITUTE(O4012,",",""))+1)</f>
        <v>0</v>
      </c>
      <c r="K4012" s="242" t="str">
        <f>IF(AND(G4012&lt;&gt;0,G4012&lt;&gt;""),IF(B4012="","",IF(ISNUMBER(MATCH(B4012,'Look Up Values'!$B$2:$B$500,0)),"","Dest. error")),"")</f>
        <v/>
      </c>
      <c r="L4012" s="242" t="str">
        <f>IF(AND(G4012&lt;&gt;0,G4012&lt;&gt;""),IF(C4012="","",IF(AND(ISNUMBER(--LEFT(C4012,FIND(" ",C4012&amp;" ")-1)),OR(LEN(LEFT(C4012,FIND(" ",C4012&amp;" ")-1))=6,LEN(LEFT(C4012,FIND(" ",C4012&amp;" ")-1))=7),OR(ISNUMBER(MATCH(LEFT(C4012,FIND(" ",C4012&amp;" ")-1),'Look Up Values'!$G$2:$G$1000,0)),ISNUMBER(MATCH(LEFT(C4012,FIND(" ",C4012&amp;" ")-1),'Look Up Values'!$AE$2:$AE$2000,0)))),"","EWC error")),"")</f>
        <v/>
      </c>
      <c r="M4012" s="242" t="str" cm="1">
        <f t="array" ref="M4012">IF(AND(G4012&lt;&gt;0,G4012&lt;&gt;""),IF(E4012="","",IF(ISNUMBER(MATCH(SUBSTITUTE(E4012," ",""),SUBSTITUTE('Look Up Values'!$I$2:$I$10," ",""),0)),"","State error")),"")</f>
        <v/>
      </c>
      <c r="N4012" s="242" t="str" cm="1">
        <f t="array" ref="N4012">IF(AND(G4012&lt;&gt;0,G4012&lt;&gt;""),IF(F4012="","",IF(ISNUMBER(MATCH(SUBSTITUTE(F4012," ",""),SUBSTITUTE('Look Up Values'!$W$2:$W$30," ",""),0)),"","D&amp;R error")),"")</f>
        <v/>
      </c>
      <c r="O4012" s="256" t="str">
        <f t="shared" si="125"/>
        <v/>
      </c>
    </row>
    <row r="4013" spans="1:15" ht="15.75">
      <c r="A4013" s="250">
        <v>4006</v>
      </c>
      <c r="B4013" s="208"/>
      <c r="C4013" s="49"/>
      <c r="D4013" s="50"/>
      <c r="E4013" s="50"/>
      <c r="F4013" s="50"/>
      <c r="G4013" s="209"/>
      <c r="H4013" s="48"/>
      <c r="I4013" s="457" t="str">
        <f t="shared" si="124"/>
        <v/>
      </c>
      <c r="J4013" s="241" cm="1">
        <f t="array" ref="J4013">SUMPRODUCT(--(K4013:N4013&lt;&gt;"")) + IF(TRIM(O4013)="",0,LEN(O4013)-LEN(SUBSTITUTE(O4013,",",""))+1)</f>
        <v>0</v>
      </c>
      <c r="K4013" s="242" t="str">
        <f>IF(AND(G4013&lt;&gt;0,G4013&lt;&gt;""),IF(B4013="","",IF(ISNUMBER(MATCH(B4013,'Look Up Values'!$B$2:$B$500,0)),"","Dest. error")),"")</f>
        <v/>
      </c>
      <c r="L4013" s="242" t="str">
        <f>IF(AND(G4013&lt;&gt;0,G4013&lt;&gt;""),IF(C4013="","",IF(AND(ISNUMBER(--LEFT(C4013,FIND(" ",C4013&amp;" ")-1)),OR(LEN(LEFT(C4013,FIND(" ",C4013&amp;" ")-1))=6,LEN(LEFT(C4013,FIND(" ",C4013&amp;" ")-1))=7),OR(ISNUMBER(MATCH(LEFT(C4013,FIND(" ",C4013&amp;" ")-1),'Look Up Values'!$G$2:$G$1000,0)),ISNUMBER(MATCH(LEFT(C4013,FIND(" ",C4013&amp;" ")-1),'Look Up Values'!$AE$2:$AE$2000,0)))),"","EWC error")),"")</f>
        <v/>
      </c>
      <c r="M4013" s="242" t="str" cm="1">
        <f t="array" ref="M4013">IF(AND(G4013&lt;&gt;0,G4013&lt;&gt;""),IF(E4013="","",IF(ISNUMBER(MATCH(SUBSTITUTE(E4013," ",""),SUBSTITUTE('Look Up Values'!$I$2:$I$10," ",""),0)),"","State error")),"")</f>
        <v/>
      </c>
      <c r="N4013" s="242" t="str" cm="1">
        <f t="array" ref="N4013">IF(AND(G4013&lt;&gt;0,G4013&lt;&gt;""),IF(F4013="","",IF(ISNUMBER(MATCH(SUBSTITUTE(F4013," ",""),SUBSTITUTE('Look Up Values'!$W$2:$W$30," ",""),0)),"","D&amp;R error")),"")</f>
        <v/>
      </c>
      <c r="O4013" s="256" t="str">
        <f t="shared" si="125"/>
        <v/>
      </c>
    </row>
    <row r="4014" spans="1:15" ht="15.75">
      <c r="A4014" s="250">
        <v>4007</v>
      </c>
      <c r="B4014" s="208"/>
      <c r="C4014" s="49"/>
      <c r="D4014" s="50"/>
      <c r="E4014" s="50"/>
      <c r="F4014" s="50"/>
      <c r="G4014" s="209"/>
      <c r="H4014" s="48"/>
      <c r="I4014" s="457" t="str">
        <f t="shared" si="124"/>
        <v/>
      </c>
      <c r="J4014" s="241" cm="1">
        <f t="array" ref="J4014">SUMPRODUCT(--(K4014:N4014&lt;&gt;"")) + IF(TRIM(O4014)="",0,LEN(O4014)-LEN(SUBSTITUTE(O4014,",",""))+1)</f>
        <v>0</v>
      </c>
      <c r="K4014" s="242" t="str">
        <f>IF(AND(G4014&lt;&gt;0,G4014&lt;&gt;""),IF(B4014="","",IF(ISNUMBER(MATCH(B4014,'Look Up Values'!$B$2:$B$500,0)),"","Dest. error")),"")</f>
        <v/>
      </c>
      <c r="L4014" s="242" t="str">
        <f>IF(AND(G4014&lt;&gt;0,G4014&lt;&gt;""),IF(C4014="","",IF(AND(ISNUMBER(--LEFT(C4014,FIND(" ",C4014&amp;" ")-1)),OR(LEN(LEFT(C4014,FIND(" ",C4014&amp;" ")-1))=6,LEN(LEFT(C4014,FIND(" ",C4014&amp;" ")-1))=7),OR(ISNUMBER(MATCH(LEFT(C4014,FIND(" ",C4014&amp;" ")-1),'Look Up Values'!$G$2:$G$1000,0)),ISNUMBER(MATCH(LEFT(C4014,FIND(" ",C4014&amp;" ")-1),'Look Up Values'!$AE$2:$AE$2000,0)))),"","EWC error")),"")</f>
        <v/>
      </c>
      <c r="M4014" s="242" t="str" cm="1">
        <f t="array" ref="M4014">IF(AND(G4014&lt;&gt;0,G4014&lt;&gt;""),IF(E4014="","",IF(ISNUMBER(MATCH(SUBSTITUTE(E4014," ",""),SUBSTITUTE('Look Up Values'!$I$2:$I$10," ",""),0)),"","State error")),"")</f>
        <v/>
      </c>
      <c r="N4014" s="242" t="str" cm="1">
        <f t="array" ref="N4014">IF(AND(G4014&lt;&gt;0,G4014&lt;&gt;""),IF(F4014="","",IF(ISNUMBER(MATCH(SUBSTITUTE(F4014," ",""),SUBSTITUTE('Look Up Values'!$W$2:$W$30," ",""),0)),"","D&amp;R error")),"")</f>
        <v/>
      </c>
      <c r="O4014" s="256" t="str">
        <f t="shared" si="125"/>
        <v/>
      </c>
    </row>
    <row r="4015" spans="1:15" ht="15.75">
      <c r="A4015" s="250">
        <v>4008</v>
      </c>
      <c r="B4015" s="208"/>
      <c r="C4015" s="49"/>
      <c r="D4015" s="50"/>
      <c r="E4015" s="50"/>
      <c r="F4015" s="50"/>
      <c r="G4015" s="209"/>
      <c r="H4015" s="48"/>
      <c r="I4015" s="457" t="str">
        <f t="shared" si="124"/>
        <v/>
      </c>
      <c r="J4015" s="241" cm="1">
        <f t="array" ref="J4015">SUMPRODUCT(--(K4015:N4015&lt;&gt;"")) + IF(TRIM(O4015)="",0,LEN(O4015)-LEN(SUBSTITUTE(O4015,",",""))+1)</f>
        <v>0</v>
      </c>
      <c r="K4015" s="242" t="str">
        <f>IF(AND(G4015&lt;&gt;0,G4015&lt;&gt;""),IF(B4015="","",IF(ISNUMBER(MATCH(B4015,'Look Up Values'!$B$2:$B$500,0)),"","Dest. error")),"")</f>
        <v/>
      </c>
      <c r="L4015" s="242" t="str">
        <f>IF(AND(G4015&lt;&gt;0,G4015&lt;&gt;""),IF(C4015="","",IF(AND(ISNUMBER(--LEFT(C4015,FIND(" ",C4015&amp;" ")-1)),OR(LEN(LEFT(C4015,FIND(" ",C4015&amp;" ")-1))=6,LEN(LEFT(C4015,FIND(" ",C4015&amp;" ")-1))=7),OR(ISNUMBER(MATCH(LEFT(C4015,FIND(" ",C4015&amp;" ")-1),'Look Up Values'!$G$2:$G$1000,0)),ISNUMBER(MATCH(LEFT(C4015,FIND(" ",C4015&amp;" ")-1),'Look Up Values'!$AE$2:$AE$2000,0)))),"","EWC error")),"")</f>
        <v/>
      </c>
      <c r="M4015" s="242" t="str" cm="1">
        <f t="array" ref="M4015">IF(AND(G4015&lt;&gt;0,G4015&lt;&gt;""),IF(E4015="","",IF(ISNUMBER(MATCH(SUBSTITUTE(E4015," ",""),SUBSTITUTE('Look Up Values'!$I$2:$I$10," ",""),0)),"","State error")),"")</f>
        <v/>
      </c>
      <c r="N4015" s="242" t="str" cm="1">
        <f t="array" ref="N4015">IF(AND(G4015&lt;&gt;0,G4015&lt;&gt;""),IF(F4015="","",IF(ISNUMBER(MATCH(SUBSTITUTE(F4015," ",""),SUBSTITUTE('Look Up Values'!$W$2:$W$30," ",""),0)),"","D&amp;R error")),"")</f>
        <v/>
      </c>
      <c r="O4015" s="256" t="str">
        <f t="shared" si="125"/>
        <v/>
      </c>
    </row>
    <row r="4016" spans="1:15" ht="15.75">
      <c r="A4016" s="250">
        <v>4009</v>
      </c>
      <c r="B4016" s="208"/>
      <c r="C4016" s="49"/>
      <c r="D4016" s="50"/>
      <c r="E4016" s="50"/>
      <c r="F4016" s="50"/>
      <c r="G4016" s="209"/>
      <c r="H4016" s="48"/>
      <c r="I4016" s="457" t="str">
        <f t="shared" si="124"/>
        <v/>
      </c>
      <c r="J4016" s="241" cm="1">
        <f t="array" ref="J4016">SUMPRODUCT(--(K4016:N4016&lt;&gt;"")) + IF(TRIM(O4016)="",0,LEN(O4016)-LEN(SUBSTITUTE(O4016,",",""))+1)</f>
        <v>0</v>
      </c>
      <c r="K4016" s="242" t="str">
        <f>IF(AND(G4016&lt;&gt;0,G4016&lt;&gt;""),IF(B4016="","",IF(ISNUMBER(MATCH(B4016,'Look Up Values'!$B$2:$B$500,0)),"","Dest. error")),"")</f>
        <v/>
      </c>
      <c r="L4016" s="242" t="str">
        <f>IF(AND(G4016&lt;&gt;0,G4016&lt;&gt;""),IF(C4016="","",IF(AND(ISNUMBER(--LEFT(C4016,FIND(" ",C4016&amp;" ")-1)),OR(LEN(LEFT(C4016,FIND(" ",C4016&amp;" ")-1))=6,LEN(LEFT(C4016,FIND(" ",C4016&amp;" ")-1))=7),OR(ISNUMBER(MATCH(LEFT(C4016,FIND(" ",C4016&amp;" ")-1),'Look Up Values'!$G$2:$G$1000,0)),ISNUMBER(MATCH(LEFT(C4016,FIND(" ",C4016&amp;" ")-1),'Look Up Values'!$AE$2:$AE$2000,0)))),"","EWC error")),"")</f>
        <v/>
      </c>
      <c r="M4016" s="242" t="str" cm="1">
        <f t="array" ref="M4016">IF(AND(G4016&lt;&gt;0,G4016&lt;&gt;""),IF(E4016="","",IF(ISNUMBER(MATCH(SUBSTITUTE(E4016," ",""),SUBSTITUTE('Look Up Values'!$I$2:$I$10," ",""),0)),"","State error")),"")</f>
        <v/>
      </c>
      <c r="N4016" s="242" t="str" cm="1">
        <f t="array" ref="N4016">IF(AND(G4016&lt;&gt;0,G4016&lt;&gt;""),IF(F4016="","",IF(ISNUMBER(MATCH(SUBSTITUTE(F4016," ",""),SUBSTITUTE('Look Up Values'!$W$2:$W$30," ",""),0)),"","D&amp;R error")),"")</f>
        <v/>
      </c>
      <c r="O4016" s="256" t="str">
        <f t="shared" si="125"/>
        <v/>
      </c>
    </row>
    <row r="4017" spans="1:15" ht="15.75">
      <c r="A4017" s="250">
        <v>4010</v>
      </c>
      <c r="B4017" s="208"/>
      <c r="C4017" s="49"/>
      <c r="D4017" s="50"/>
      <c r="E4017" s="50"/>
      <c r="F4017" s="50"/>
      <c r="G4017" s="209"/>
      <c r="H4017" s="48"/>
      <c r="I4017" s="457" t="str">
        <f t="shared" si="124"/>
        <v/>
      </c>
      <c r="J4017" s="241" cm="1">
        <f t="array" ref="J4017">SUMPRODUCT(--(K4017:N4017&lt;&gt;"")) + IF(TRIM(O4017)="",0,LEN(O4017)-LEN(SUBSTITUTE(O4017,",",""))+1)</f>
        <v>0</v>
      </c>
      <c r="K4017" s="242" t="str">
        <f>IF(AND(G4017&lt;&gt;0,G4017&lt;&gt;""),IF(B4017="","",IF(ISNUMBER(MATCH(B4017,'Look Up Values'!$B$2:$B$500,0)),"","Dest. error")),"")</f>
        <v/>
      </c>
      <c r="L4017" s="242" t="str">
        <f>IF(AND(G4017&lt;&gt;0,G4017&lt;&gt;""),IF(C4017="","",IF(AND(ISNUMBER(--LEFT(C4017,FIND(" ",C4017&amp;" ")-1)),OR(LEN(LEFT(C4017,FIND(" ",C4017&amp;" ")-1))=6,LEN(LEFT(C4017,FIND(" ",C4017&amp;" ")-1))=7),OR(ISNUMBER(MATCH(LEFT(C4017,FIND(" ",C4017&amp;" ")-1),'Look Up Values'!$G$2:$G$1000,0)),ISNUMBER(MATCH(LEFT(C4017,FIND(" ",C4017&amp;" ")-1),'Look Up Values'!$AE$2:$AE$2000,0)))),"","EWC error")),"")</f>
        <v/>
      </c>
      <c r="M4017" s="242" t="str" cm="1">
        <f t="array" ref="M4017">IF(AND(G4017&lt;&gt;0,G4017&lt;&gt;""),IF(E4017="","",IF(ISNUMBER(MATCH(SUBSTITUTE(E4017," ",""),SUBSTITUTE('Look Up Values'!$I$2:$I$10," ",""),0)),"","State error")),"")</f>
        <v/>
      </c>
      <c r="N4017" s="242" t="str" cm="1">
        <f t="array" ref="N4017">IF(AND(G4017&lt;&gt;0,G4017&lt;&gt;""),IF(F4017="","",IF(ISNUMBER(MATCH(SUBSTITUTE(F4017," ",""),SUBSTITUTE('Look Up Values'!$W$2:$W$30," ",""),0)),"","D&amp;R error")),"")</f>
        <v/>
      </c>
      <c r="O4017" s="256" t="str">
        <f t="shared" si="125"/>
        <v/>
      </c>
    </row>
    <row r="4018" spans="1:15" ht="15.75">
      <c r="A4018" s="250">
        <v>4011</v>
      </c>
      <c r="B4018" s="208"/>
      <c r="C4018" s="49"/>
      <c r="D4018" s="50"/>
      <c r="E4018" s="50"/>
      <c r="F4018" s="50"/>
      <c r="G4018" s="209"/>
      <c r="H4018" s="48"/>
      <c r="I4018" s="457" t="str">
        <f t="shared" si="124"/>
        <v/>
      </c>
      <c r="J4018" s="241" cm="1">
        <f t="array" ref="J4018">SUMPRODUCT(--(K4018:N4018&lt;&gt;"")) + IF(TRIM(O4018)="",0,LEN(O4018)-LEN(SUBSTITUTE(O4018,",",""))+1)</f>
        <v>0</v>
      </c>
      <c r="K4018" s="242" t="str">
        <f>IF(AND(G4018&lt;&gt;0,G4018&lt;&gt;""),IF(B4018="","",IF(ISNUMBER(MATCH(B4018,'Look Up Values'!$B$2:$B$500,0)),"","Dest. error")),"")</f>
        <v/>
      </c>
      <c r="L4018" s="242" t="str">
        <f>IF(AND(G4018&lt;&gt;0,G4018&lt;&gt;""),IF(C4018="","",IF(AND(ISNUMBER(--LEFT(C4018,FIND(" ",C4018&amp;" ")-1)),OR(LEN(LEFT(C4018,FIND(" ",C4018&amp;" ")-1))=6,LEN(LEFT(C4018,FIND(" ",C4018&amp;" ")-1))=7),OR(ISNUMBER(MATCH(LEFT(C4018,FIND(" ",C4018&amp;" ")-1),'Look Up Values'!$G$2:$G$1000,0)),ISNUMBER(MATCH(LEFT(C4018,FIND(" ",C4018&amp;" ")-1),'Look Up Values'!$AE$2:$AE$2000,0)))),"","EWC error")),"")</f>
        <v/>
      </c>
      <c r="M4018" s="242" t="str" cm="1">
        <f t="array" ref="M4018">IF(AND(G4018&lt;&gt;0,G4018&lt;&gt;""),IF(E4018="","",IF(ISNUMBER(MATCH(SUBSTITUTE(E4018," ",""),SUBSTITUTE('Look Up Values'!$I$2:$I$10," ",""),0)),"","State error")),"")</f>
        <v/>
      </c>
      <c r="N4018" s="242" t="str" cm="1">
        <f t="array" ref="N4018">IF(AND(G4018&lt;&gt;0,G4018&lt;&gt;""),IF(F4018="","",IF(ISNUMBER(MATCH(SUBSTITUTE(F4018," ",""),SUBSTITUTE('Look Up Values'!$W$2:$W$30," ",""),0)),"","D&amp;R error")),"")</f>
        <v/>
      </c>
      <c r="O4018" s="256" t="str">
        <f t="shared" si="125"/>
        <v/>
      </c>
    </row>
    <row r="4019" spans="1:15" ht="15.75">
      <c r="A4019" s="250">
        <v>4012</v>
      </c>
      <c r="B4019" s="208"/>
      <c r="C4019" s="49"/>
      <c r="D4019" s="50"/>
      <c r="E4019" s="50"/>
      <c r="F4019" s="50"/>
      <c r="G4019" s="209"/>
      <c r="H4019" s="48"/>
      <c r="I4019" s="457" t="str">
        <f t="shared" si="124"/>
        <v/>
      </c>
      <c r="J4019" s="241" cm="1">
        <f t="array" ref="J4019">SUMPRODUCT(--(K4019:N4019&lt;&gt;"")) + IF(TRIM(O4019)="",0,LEN(O4019)-LEN(SUBSTITUTE(O4019,",",""))+1)</f>
        <v>0</v>
      </c>
      <c r="K4019" s="242" t="str">
        <f>IF(AND(G4019&lt;&gt;0,G4019&lt;&gt;""),IF(B4019="","",IF(ISNUMBER(MATCH(B4019,'Look Up Values'!$B$2:$B$500,0)),"","Dest. error")),"")</f>
        <v/>
      </c>
      <c r="L4019" s="242" t="str">
        <f>IF(AND(G4019&lt;&gt;0,G4019&lt;&gt;""),IF(C4019="","",IF(AND(ISNUMBER(--LEFT(C4019,FIND(" ",C4019&amp;" ")-1)),OR(LEN(LEFT(C4019,FIND(" ",C4019&amp;" ")-1))=6,LEN(LEFT(C4019,FIND(" ",C4019&amp;" ")-1))=7),OR(ISNUMBER(MATCH(LEFT(C4019,FIND(" ",C4019&amp;" ")-1),'Look Up Values'!$G$2:$G$1000,0)),ISNUMBER(MATCH(LEFT(C4019,FIND(" ",C4019&amp;" ")-1),'Look Up Values'!$AE$2:$AE$2000,0)))),"","EWC error")),"")</f>
        <v/>
      </c>
      <c r="M4019" s="242" t="str" cm="1">
        <f t="array" ref="M4019">IF(AND(G4019&lt;&gt;0,G4019&lt;&gt;""),IF(E4019="","",IF(ISNUMBER(MATCH(SUBSTITUTE(E4019," ",""),SUBSTITUTE('Look Up Values'!$I$2:$I$10," ",""),0)),"","State error")),"")</f>
        <v/>
      </c>
      <c r="N4019" s="242" t="str" cm="1">
        <f t="array" ref="N4019">IF(AND(G4019&lt;&gt;0,G4019&lt;&gt;""),IF(F4019="","",IF(ISNUMBER(MATCH(SUBSTITUTE(F4019," ",""),SUBSTITUTE('Look Up Values'!$W$2:$W$30," ",""),0)),"","D&amp;R error")),"")</f>
        <v/>
      </c>
      <c r="O4019" s="256" t="str">
        <f t="shared" si="125"/>
        <v/>
      </c>
    </row>
    <row r="4020" spans="1:15" ht="15.75">
      <c r="A4020" s="250">
        <v>4013</v>
      </c>
      <c r="B4020" s="208"/>
      <c r="C4020" s="49"/>
      <c r="D4020" s="50"/>
      <c r="E4020" s="50"/>
      <c r="F4020" s="50"/>
      <c r="G4020" s="209"/>
      <c r="H4020" s="48"/>
      <c r="I4020" s="457" t="str">
        <f t="shared" si="124"/>
        <v/>
      </c>
      <c r="J4020" s="241" cm="1">
        <f t="array" ref="J4020">SUMPRODUCT(--(K4020:N4020&lt;&gt;"")) + IF(TRIM(O4020)="",0,LEN(O4020)-LEN(SUBSTITUTE(O4020,",",""))+1)</f>
        <v>0</v>
      </c>
      <c r="K4020" s="242" t="str">
        <f>IF(AND(G4020&lt;&gt;0,G4020&lt;&gt;""),IF(B4020="","",IF(ISNUMBER(MATCH(B4020,'Look Up Values'!$B$2:$B$500,0)),"","Dest. error")),"")</f>
        <v/>
      </c>
      <c r="L4020" s="242" t="str">
        <f>IF(AND(G4020&lt;&gt;0,G4020&lt;&gt;""),IF(C4020="","",IF(AND(ISNUMBER(--LEFT(C4020,FIND(" ",C4020&amp;" ")-1)),OR(LEN(LEFT(C4020,FIND(" ",C4020&amp;" ")-1))=6,LEN(LEFT(C4020,FIND(" ",C4020&amp;" ")-1))=7),OR(ISNUMBER(MATCH(LEFT(C4020,FIND(" ",C4020&amp;" ")-1),'Look Up Values'!$G$2:$G$1000,0)),ISNUMBER(MATCH(LEFT(C4020,FIND(" ",C4020&amp;" ")-1),'Look Up Values'!$AE$2:$AE$2000,0)))),"","EWC error")),"")</f>
        <v/>
      </c>
      <c r="M4020" s="242" t="str" cm="1">
        <f t="array" ref="M4020">IF(AND(G4020&lt;&gt;0,G4020&lt;&gt;""),IF(E4020="","",IF(ISNUMBER(MATCH(SUBSTITUTE(E4020," ",""),SUBSTITUTE('Look Up Values'!$I$2:$I$10," ",""),0)),"","State error")),"")</f>
        <v/>
      </c>
      <c r="N4020" s="242" t="str" cm="1">
        <f t="array" ref="N4020">IF(AND(G4020&lt;&gt;0,G4020&lt;&gt;""),IF(F4020="","",IF(ISNUMBER(MATCH(SUBSTITUTE(F4020," ",""),SUBSTITUTE('Look Up Values'!$W$2:$W$30," ",""),0)),"","D&amp;R error")),"")</f>
        <v/>
      </c>
      <c r="O4020" s="256" t="str">
        <f t="shared" si="125"/>
        <v/>
      </c>
    </row>
    <row r="4021" spans="1:15" ht="15.75">
      <c r="A4021" s="250">
        <v>4014</v>
      </c>
      <c r="B4021" s="208"/>
      <c r="C4021" s="49"/>
      <c r="D4021" s="50"/>
      <c r="E4021" s="50"/>
      <c r="F4021" s="50"/>
      <c r="G4021" s="209"/>
      <c r="H4021" s="48"/>
      <c r="I4021" s="457" t="str">
        <f t="shared" si="124"/>
        <v/>
      </c>
      <c r="J4021" s="241" cm="1">
        <f t="array" ref="J4021">SUMPRODUCT(--(K4021:N4021&lt;&gt;"")) + IF(TRIM(O4021)="",0,LEN(O4021)-LEN(SUBSTITUTE(O4021,",",""))+1)</f>
        <v>0</v>
      </c>
      <c r="K4021" s="242" t="str">
        <f>IF(AND(G4021&lt;&gt;0,G4021&lt;&gt;""),IF(B4021="","",IF(ISNUMBER(MATCH(B4021,'Look Up Values'!$B$2:$B$500,0)),"","Dest. error")),"")</f>
        <v/>
      </c>
      <c r="L4021" s="242" t="str">
        <f>IF(AND(G4021&lt;&gt;0,G4021&lt;&gt;""),IF(C4021="","",IF(AND(ISNUMBER(--LEFT(C4021,FIND(" ",C4021&amp;" ")-1)),OR(LEN(LEFT(C4021,FIND(" ",C4021&amp;" ")-1))=6,LEN(LEFT(C4021,FIND(" ",C4021&amp;" ")-1))=7),OR(ISNUMBER(MATCH(LEFT(C4021,FIND(" ",C4021&amp;" ")-1),'Look Up Values'!$G$2:$G$1000,0)),ISNUMBER(MATCH(LEFT(C4021,FIND(" ",C4021&amp;" ")-1),'Look Up Values'!$AE$2:$AE$2000,0)))),"","EWC error")),"")</f>
        <v/>
      </c>
      <c r="M4021" s="242" t="str" cm="1">
        <f t="array" ref="M4021">IF(AND(G4021&lt;&gt;0,G4021&lt;&gt;""),IF(E4021="","",IF(ISNUMBER(MATCH(SUBSTITUTE(E4021," ",""),SUBSTITUTE('Look Up Values'!$I$2:$I$10," ",""),0)),"","State error")),"")</f>
        <v/>
      </c>
      <c r="N4021" s="242" t="str" cm="1">
        <f t="array" ref="N4021">IF(AND(G4021&lt;&gt;0,G4021&lt;&gt;""),IF(F4021="","",IF(ISNUMBER(MATCH(SUBSTITUTE(F4021," ",""),SUBSTITUTE('Look Up Values'!$W$2:$W$30," ",""),0)),"","D&amp;R error")),"")</f>
        <v/>
      </c>
      <c r="O4021" s="256" t="str">
        <f t="shared" si="125"/>
        <v/>
      </c>
    </row>
    <row r="4022" spans="1:15" ht="15.75">
      <c r="A4022" s="250">
        <v>4015</v>
      </c>
      <c r="B4022" s="208"/>
      <c r="C4022" s="49"/>
      <c r="D4022" s="50"/>
      <c r="E4022" s="50"/>
      <c r="F4022" s="50"/>
      <c r="G4022" s="209"/>
      <c r="H4022" s="48"/>
      <c r="I4022" s="457" t="str">
        <f t="shared" si="124"/>
        <v/>
      </c>
      <c r="J4022" s="241" cm="1">
        <f t="array" ref="J4022">SUMPRODUCT(--(K4022:N4022&lt;&gt;"")) + IF(TRIM(O4022)="",0,LEN(O4022)-LEN(SUBSTITUTE(O4022,",",""))+1)</f>
        <v>0</v>
      </c>
      <c r="K4022" s="242" t="str">
        <f>IF(AND(G4022&lt;&gt;0,G4022&lt;&gt;""),IF(B4022="","",IF(ISNUMBER(MATCH(B4022,'Look Up Values'!$B$2:$B$500,0)),"","Dest. error")),"")</f>
        <v/>
      </c>
      <c r="L4022" s="242" t="str">
        <f>IF(AND(G4022&lt;&gt;0,G4022&lt;&gt;""),IF(C4022="","",IF(AND(ISNUMBER(--LEFT(C4022,FIND(" ",C4022&amp;" ")-1)),OR(LEN(LEFT(C4022,FIND(" ",C4022&amp;" ")-1))=6,LEN(LEFT(C4022,FIND(" ",C4022&amp;" ")-1))=7),OR(ISNUMBER(MATCH(LEFT(C4022,FIND(" ",C4022&amp;" ")-1),'Look Up Values'!$G$2:$G$1000,0)),ISNUMBER(MATCH(LEFT(C4022,FIND(" ",C4022&amp;" ")-1),'Look Up Values'!$AE$2:$AE$2000,0)))),"","EWC error")),"")</f>
        <v/>
      </c>
      <c r="M4022" s="242" t="str" cm="1">
        <f t="array" ref="M4022">IF(AND(G4022&lt;&gt;0,G4022&lt;&gt;""),IF(E4022="","",IF(ISNUMBER(MATCH(SUBSTITUTE(E4022," ",""),SUBSTITUTE('Look Up Values'!$I$2:$I$10," ",""),0)),"","State error")),"")</f>
        <v/>
      </c>
      <c r="N4022" s="242" t="str" cm="1">
        <f t="array" ref="N4022">IF(AND(G4022&lt;&gt;0,G4022&lt;&gt;""),IF(F4022="","",IF(ISNUMBER(MATCH(SUBSTITUTE(F4022," ",""),SUBSTITUTE('Look Up Values'!$W$2:$W$30," ",""),0)),"","D&amp;R error")),"")</f>
        <v/>
      </c>
      <c r="O4022" s="256" t="str">
        <f t="shared" si="125"/>
        <v/>
      </c>
    </row>
    <row r="4023" spans="1:15" ht="15.75">
      <c r="A4023" s="250">
        <v>4016</v>
      </c>
      <c r="B4023" s="208"/>
      <c r="C4023" s="49"/>
      <c r="D4023" s="50"/>
      <c r="E4023" s="50"/>
      <c r="F4023" s="50"/>
      <c r="G4023" s="209"/>
      <c r="H4023" s="48"/>
      <c r="I4023" s="457" t="str">
        <f t="shared" si="124"/>
        <v/>
      </c>
      <c r="J4023" s="241" cm="1">
        <f t="array" ref="J4023">SUMPRODUCT(--(K4023:N4023&lt;&gt;"")) + IF(TRIM(O4023)="",0,LEN(O4023)-LEN(SUBSTITUTE(O4023,",",""))+1)</f>
        <v>0</v>
      </c>
      <c r="K4023" s="242" t="str">
        <f>IF(AND(G4023&lt;&gt;0,G4023&lt;&gt;""),IF(B4023="","",IF(ISNUMBER(MATCH(B4023,'Look Up Values'!$B$2:$B$500,0)),"","Dest. error")),"")</f>
        <v/>
      </c>
      <c r="L4023" s="242" t="str">
        <f>IF(AND(G4023&lt;&gt;0,G4023&lt;&gt;""),IF(C4023="","",IF(AND(ISNUMBER(--LEFT(C4023,FIND(" ",C4023&amp;" ")-1)),OR(LEN(LEFT(C4023,FIND(" ",C4023&amp;" ")-1))=6,LEN(LEFT(C4023,FIND(" ",C4023&amp;" ")-1))=7),OR(ISNUMBER(MATCH(LEFT(C4023,FIND(" ",C4023&amp;" ")-1),'Look Up Values'!$G$2:$G$1000,0)),ISNUMBER(MATCH(LEFT(C4023,FIND(" ",C4023&amp;" ")-1),'Look Up Values'!$AE$2:$AE$2000,0)))),"","EWC error")),"")</f>
        <v/>
      </c>
      <c r="M4023" s="242" t="str" cm="1">
        <f t="array" ref="M4023">IF(AND(G4023&lt;&gt;0,G4023&lt;&gt;""),IF(E4023="","",IF(ISNUMBER(MATCH(SUBSTITUTE(E4023," ",""),SUBSTITUTE('Look Up Values'!$I$2:$I$10," ",""),0)),"","State error")),"")</f>
        <v/>
      </c>
      <c r="N4023" s="242" t="str" cm="1">
        <f t="array" ref="N4023">IF(AND(G4023&lt;&gt;0,G4023&lt;&gt;""),IF(F4023="","",IF(ISNUMBER(MATCH(SUBSTITUTE(F4023," ",""),SUBSTITUTE('Look Up Values'!$W$2:$W$30," ",""),0)),"","D&amp;R error")),"")</f>
        <v/>
      </c>
      <c r="O4023" s="256" t="str">
        <f t="shared" si="125"/>
        <v/>
      </c>
    </row>
    <row r="4024" spans="1:15" ht="15.75">
      <c r="A4024" s="250">
        <v>4017</v>
      </c>
      <c r="B4024" s="208"/>
      <c r="C4024" s="49"/>
      <c r="D4024" s="50"/>
      <c r="E4024" s="50"/>
      <c r="F4024" s="50"/>
      <c r="G4024" s="209"/>
      <c r="H4024" s="48"/>
      <c r="I4024" s="457" t="str">
        <f t="shared" si="124"/>
        <v/>
      </c>
      <c r="J4024" s="241" cm="1">
        <f t="array" ref="J4024">SUMPRODUCT(--(K4024:N4024&lt;&gt;"")) + IF(TRIM(O4024)="",0,LEN(O4024)-LEN(SUBSTITUTE(O4024,",",""))+1)</f>
        <v>0</v>
      </c>
      <c r="K4024" s="242" t="str">
        <f>IF(AND(G4024&lt;&gt;0,G4024&lt;&gt;""),IF(B4024="","",IF(ISNUMBER(MATCH(B4024,'Look Up Values'!$B$2:$B$500,0)),"","Dest. error")),"")</f>
        <v/>
      </c>
      <c r="L4024" s="242" t="str">
        <f>IF(AND(G4024&lt;&gt;0,G4024&lt;&gt;""),IF(C4024="","",IF(AND(ISNUMBER(--LEFT(C4024,FIND(" ",C4024&amp;" ")-1)),OR(LEN(LEFT(C4024,FIND(" ",C4024&amp;" ")-1))=6,LEN(LEFT(C4024,FIND(" ",C4024&amp;" ")-1))=7),OR(ISNUMBER(MATCH(LEFT(C4024,FIND(" ",C4024&amp;" ")-1),'Look Up Values'!$G$2:$G$1000,0)),ISNUMBER(MATCH(LEFT(C4024,FIND(" ",C4024&amp;" ")-1),'Look Up Values'!$AE$2:$AE$2000,0)))),"","EWC error")),"")</f>
        <v/>
      </c>
      <c r="M4024" s="242" t="str" cm="1">
        <f t="array" ref="M4024">IF(AND(G4024&lt;&gt;0,G4024&lt;&gt;""),IF(E4024="","",IF(ISNUMBER(MATCH(SUBSTITUTE(E4024," ",""),SUBSTITUTE('Look Up Values'!$I$2:$I$10," ",""),0)),"","State error")),"")</f>
        <v/>
      </c>
      <c r="N4024" s="242" t="str" cm="1">
        <f t="array" ref="N4024">IF(AND(G4024&lt;&gt;0,G4024&lt;&gt;""),IF(F4024="","",IF(ISNUMBER(MATCH(SUBSTITUTE(F4024," ",""),SUBSTITUTE('Look Up Values'!$W$2:$W$30," ",""),0)),"","D&amp;R error")),"")</f>
        <v/>
      </c>
      <c r="O4024" s="256" t="str">
        <f t="shared" si="125"/>
        <v/>
      </c>
    </row>
    <row r="4025" spans="1:15" ht="15.75">
      <c r="A4025" s="250">
        <v>4018</v>
      </c>
      <c r="B4025" s="208"/>
      <c r="C4025" s="49"/>
      <c r="D4025" s="50"/>
      <c r="E4025" s="50"/>
      <c r="F4025" s="50"/>
      <c r="G4025" s="209"/>
      <c r="H4025" s="48"/>
      <c r="I4025" s="457" t="str">
        <f t="shared" si="124"/>
        <v/>
      </c>
      <c r="J4025" s="241" cm="1">
        <f t="array" ref="J4025">SUMPRODUCT(--(K4025:N4025&lt;&gt;"")) + IF(TRIM(O4025)="",0,LEN(O4025)-LEN(SUBSTITUTE(O4025,",",""))+1)</f>
        <v>0</v>
      </c>
      <c r="K4025" s="242" t="str">
        <f>IF(AND(G4025&lt;&gt;0,G4025&lt;&gt;""),IF(B4025="","",IF(ISNUMBER(MATCH(B4025,'Look Up Values'!$B$2:$B$500,0)),"","Dest. error")),"")</f>
        <v/>
      </c>
      <c r="L4025" s="242" t="str">
        <f>IF(AND(G4025&lt;&gt;0,G4025&lt;&gt;""),IF(C4025="","",IF(AND(ISNUMBER(--LEFT(C4025,FIND(" ",C4025&amp;" ")-1)),OR(LEN(LEFT(C4025,FIND(" ",C4025&amp;" ")-1))=6,LEN(LEFT(C4025,FIND(" ",C4025&amp;" ")-1))=7),OR(ISNUMBER(MATCH(LEFT(C4025,FIND(" ",C4025&amp;" ")-1),'Look Up Values'!$G$2:$G$1000,0)),ISNUMBER(MATCH(LEFT(C4025,FIND(" ",C4025&amp;" ")-1),'Look Up Values'!$AE$2:$AE$2000,0)))),"","EWC error")),"")</f>
        <v/>
      </c>
      <c r="M4025" s="242" t="str" cm="1">
        <f t="array" ref="M4025">IF(AND(G4025&lt;&gt;0,G4025&lt;&gt;""),IF(E4025="","",IF(ISNUMBER(MATCH(SUBSTITUTE(E4025," ",""),SUBSTITUTE('Look Up Values'!$I$2:$I$10," ",""),0)),"","State error")),"")</f>
        <v/>
      </c>
      <c r="N4025" s="242" t="str" cm="1">
        <f t="array" ref="N4025">IF(AND(G4025&lt;&gt;0,G4025&lt;&gt;""),IF(F4025="","",IF(ISNUMBER(MATCH(SUBSTITUTE(F4025," ",""),SUBSTITUTE('Look Up Values'!$W$2:$W$30," ",""),0)),"","D&amp;R error")),"")</f>
        <v/>
      </c>
      <c r="O4025" s="256" t="str">
        <f t="shared" si="125"/>
        <v/>
      </c>
    </row>
    <row r="4026" spans="1:15" ht="15.75">
      <c r="A4026" s="250">
        <v>4019</v>
      </c>
      <c r="B4026" s="208"/>
      <c r="C4026" s="49"/>
      <c r="D4026" s="50"/>
      <c r="E4026" s="50"/>
      <c r="F4026" s="50"/>
      <c r="G4026" s="209"/>
      <c r="H4026" s="48"/>
      <c r="I4026" s="457" t="str">
        <f t="shared" si="124"/>
        <v/>
      </c>
      <c r="J4026" s="241" cm="1">
        <f t="array" ref="J4026">SUMPRODUCT(--(K4026:N4026&lt;&gt;"")) + IF(TRIM(O4026)="",0,LEN(O4026)-LEN(SUBSTITUTE(O4026,",",""))+1)</f>
        <v>0</v>
      </c>
      <c r="K4026" s="242" t="str">
        <f>IF(AND(G4026&lt;&gt;0,G4026&lt;&gt;""),IF(B4026="","",IF(ISNUMBER(MATCH(B4026,'Look Up Values'!$B$2:$B$500,0)),"","Dest. error")),"")</f>
        <v/>
      </c>
      <c r="L4026" s="242" t="str">
        <f>IF(AND(G4026&lt;&gt;0,G4026&lt;&gt;""),IF(C4026="","",IF(AND(ISNUMBER(--LEFT(C4026,FIND(" ",C4026&amp;" ")-1)),OR(LEN(LEFT(C4026,FIND(" ",C4026&amp;" ")-1))=6,LEN(LEFT(C4026,FIND(" ",C4026&amp;" ")-1))=7),OR(ISNUMBER(MATCH(LEFT(C4026,FIND(" ",C4026&amp;" ")-1),'Look Up Values'!$G$2:$G$1000,0)),ISNUMBER(MATCH(LEFT(C4026,FIND(" ",C4026&amp;" ")-1),'Look Up Values'!$AE$2:$AE$2000,0)))),"","EWC error")),"")</f>
        <v/>
      </c>
      <c r="M4026" s="242" t="str" cm="1">
        <f t="array" ref="M4026">IF(AND(G4026&lt;&gt;0,G4026&lt;&gt;""),IF(E4026="","",IF(ISNUMBER(MATCH(SUBSTITUTE(E4026," ",""),SUBSTITUTE('Look Up Values'!$I$2:$I$10," ",""),0)),"","State error")),"")</f>
        <v/>
      </c>
      <c r="N4026" s="242" t="str" cm="1">
        <f t="array" ref="N4026">IF(AND(G4026&lt;&gt;0,G4026&lt;&gt;""),IF(F4026="","",IF(ISNUMBER(MATCH(SUBSTITUTE(F4026," ",""),SUBSTITUTE('Look Up Values'!$W$2:$W$30," ",""),0)),"","D&amp;R error")),"")</f>
        <v/>
      </c>
      <c r="O4026" s="256" t="str">
        <f t="shared" si="125"/>
        <v/>
      </c>
    </row>
    <row r="4027" spans="1:15" ht="15.75">
      <c r="A4027" s="250">
        <v>4020</v>
      </c>
      <c r="B4027" s="208"/>
      <c r="C4027" s="49"/>
      <c r="D4027" s="50"/>
      <c r="E4027" s="50"/>
      <c r="F4027" s="50"/>
      <c r="G4027" s="209"/>
      <c r="H4027" s="48"/>
      <c r="I4027" s="457" t="str">
        <f t="shared" si="124"/>
        <v/>
      </c>
      <c r="J4027" s="241" cm="1">
        <f t="array" ref="J4027">SUMPRODUCT(--(K4027:N4027&lt;&gt;"")) + IF(TRIM(O4027)="",0,LEN(O4027)-LEN(SUBSTITUTE(O4027,",",""))+1)</f>
        <v>0</v>
      </c>
      <c r="K4027" s="242" t="str">
        <f>IF(AND(G4027&lt;&gt;0,G4027&lt;&gt;""),IF(B4027="","",IF(ISNUMBER(MATCH(B4027,'Look Up Values'!$B$2:$B$500,0)),"","Dest. error")),"")</f>
        <v/>
      </c>
      <c r="L4027" s="242" t="str">
        <f>IF(AND(G4027&lt;&gt;0,G4027&lt;&gt;""),IF(C4027="","",IF(AND(ISNUMBER(--LEFT(C4027,FIND(" ",C4027&amp;" ")-1)),OR(LEN(LEFT(C4027,FIND(" ",C4027&amp;" ")-1))=6,LEN(LEFT(C4027,FIND(" ",C4027&amp;" ")-1))=7),OR(ISNUMBER(MATCH(LEFT(C4027,FIND(" ",C4027&amp;" ")-1),'Look Up Values'!$G$2:$G$1000,0)),ISNUMBER(MATCH(LEFT(C4027,FIND(" ",C4027&amp;" ")-1),'Look Up Values'!$AE$2:$AE$2000,0)))),"","EWC error")),"")</f>
        <v/>
      </c>
      <c r="M4027" s="242" t="str" cm="1">
        <f t="array" ref="M4027">IF(AND(G4027&lt;&gt;0,G4027&lt;&gt;""),IF(E4027="","",IF(ISNUMBER(MATCH(SUBSTITUTE(E4027," ",""),SUBSTITUTE('Look Up Values'!$I$2:$I$10," ",""),0)),"","State error")),"")</f>
        <v/>
      </c>
      <c r="N4027" s="242" t="str" cm="1">
        <f t="array" ref="N4027">IF(AND(G4027&lt;&gt;0,G4027&lt;&gt;""),IF(F4027="","",IF(ISNUMBER(MATCH(SUBSTITUTE(F4027," ",""),SUBSTITUTE('Look Up Values'!$W$2:$W$30," ",""),0)),"","D&amp;R error")),"")</f>
        <v/>
      </c>
      <c r="O4027" s="256" t="str">
        <f t="shared" si="125"/>
        <v/>
      </c>
    </row>
    <row r="4028" spans="1:15" ht="15.75">
      <c r="A4028" s="250">
        <v>4021</v>
      </c>
      <c r="B4028" s="208"/>
      <c r="C4028" s="49"/>
      <c r="D4028" s="50"/>
      <c r="E4028" s="50"/>
      <c r="F4028" s="50"/>
      <c r="G4028" s="209"/>
      <c r="H4028" s="48"/>
      <c r="I4028" s="457" t="str">
        <f t="shared" si="124"/>
        <v/>
      </c>
      <c r="J4028" s="241" cm="1">
        <f t="array" ref="J4028">SUMPRODUCT(--(K4028:N4028&lt;&gt;"")) + IF(TRIM(O4028)="",0,LEN(O4028)-LEN(SUBSTITUTE(O4028,",",""))+1)</f>
        <v>0</v>
      </c>
      <c r="K4028" s="242" t="str">
        <f>IF(AND(G4028&lt;&gt;0,G4028&lt;&gt;""),IF(B4028="","",IF(ISNUMBER(MATCH(B4028,'Look Up Values'!$B$2:$B$500,0)),"","Dest. error")),"")</f>
        <v/>
      </c>
      <c r="L4028" s="242" t="str">
        <f>IF(AND(G4028&lt;&gt;0,G4028&lt;&gt;""),IF(C4028="","",IF(AND(ISNUMBER(--LEFT(C4028,FIND(" ",C4028&amp;" ")-1)),OR(LEN(LEFT(C4028,FIND(" ",C4028&amp;" ")-1))=6,LEN(LEFT(C4028,FIND(" ",C4028&amp;" ")-1))=7),OR(ISNUMBER(MATCH(LEFT(C4028,FIND(" ",C4028&amp;" ")-1),'Look Up Values'!$G$2:$G$1000,0)),ISNUMBER(MATCH(LEFT(C4028,FIND(" ",C4028&amp;" ")-1),'Look Up Values'!$AE$2:$AE$2000,0)))),"","EWC error")),"")</f>
        <v/>
      </c>
      <c r="M4028" s="242" t="str" cm="1">
        <f t="array" ref="M4028">IF(AND(G4028&lt;&gt;0,G4028&lt;&gt;""),IF(E4028="","",IF(ISNUMBER(MATCH(SUBSTITUTE(E4028," ",""),SUBSTITUTE('Look Up Values'!$I$2:$I$10," ",""),0)),"","State error")),"")</f>
        <v/>
      </c>
      <c r="N4028" s="242" t="str" cm="1">
        <f t="array" ref="N4028">IF(AND(G4028&lt;&gt;0,G4028&lt;&gt;""),IF(F4028="","",IF(ISNUMBER(MATCH(SUBSTITUTE(F4028," ",""),SUBSTITUTE('Look Up Values'!$W$2:$W$30," ",""),0)),"","D&amp;R error")),"")</f>
        <v/>
      </c>
      <c r="O4028" s="256" t="str">
        <f t="shared" si="125"/>
        <v/>
      </c>
    </row>
    <row r="4029" spans="1:15" ht="15.75">
      <c r="A4029" s="250">
        <v>4022</v>
      </c>
      <c r="B4029" s="208"/>
      <c r="C4029" s="49"/>
      <c r="D4029" s="50"/>
      <c r="E4029" s="50"/>
      <c r="F4029" s="50"/>
      <c r="G4029" s="209"/>
      <c r="H4029" s="48"/>
      <c r="I4029" s="457" t="str">
        <f t="shared" si="124"/>
        <v/>
      </c>
      <c r="J4029" s="241" cm="1">
        <f t="array" ref="J4029">SUMPRODUCT(--(K4029:N4029&lt;&gt;"")) + IF(TRIM(O4029)="",0,LEN(O4029)-LEN(SUBSTITUTE(O4029,",",""))+1)</f>
        <v>0</v>
      </c>
      <c r="K4029" s="242" t="str">
        <f>IF(AND(G4029&lt;&gt;0,G4029&lt;&gt;""),IF(B4029="","",IF(ISNUMBER(MATCH(B4029,'Look Up Values'!$B$2:$B$500,0)),"","Dest. error")),"")</f>
        <v/>
      </c>
      <c r="L4029" s="242" t="str">
        <f>IF(AND(G4029&lt;&gt;0,G4029&lt;&gt;""),IF(C4029="","",IF(AND(ISNUMBER(--LEFT(C4029,FIND(" ",C4029&amp;" ")-1)),OR(LEN(LEFT(C4029,FIND(" ",C4029&amp;" ")-1))=6,LEN(LEFT(C4029,FIND(" ",C4029&amp;" ")-1))=7),OR(ISNUMBER(MATCH(LEFT(C4029,FIND(" ",C4029&amp;" ")-1),'Look Up Values'!$G$2:$G$1000,0)),ISNUMBER(MATCH(LEFT(C4029,FIND(" ",C4029&amp;" ")-1),'Look Up Values'!$AE$2:$AE$2000,0)))),"","EWC error")),"")</f>
        <v/>
      </c>
      <c r="M4029" s="242" t="str" cm="1">
        <f t="array" ref="M4029">IF(AND(G4029&lt;&gt;0,G4029&lt;&gt;""),IF(E4029="","",IF(ISNUMBER(MATCH(SUBSTITUTE(E4029," ",""),SUBSTITUTE('Look Up Values'!$I$2:$I$10," ",""),0)),"","State error")),"")</f>
        <v/>
      </c>
      <c r="N4029" s="242" t="str" cm="1">
        <f t="array" ref="N4029">IF(AND(G4029&lt;&gt;0,G4029&lt;&gt;""),IF(F4029="","",IF(ISNUMBER(MATCH(SUBSTITUTE(F4029," ",""),SUBSTITUTE('Look Up Values'!$W$2:$W$30," ",""),0)),"","D&amp;R error")),"")</f>
        <v/>
      </c>
      <c r="O4029" s="256" t="str">
        <f t="shared" si="125"/>
        <v/>
      </c>
    </row>
    <row r="4030" spans="1:15" ht="15.75">
      <c r="A4030" s="250">
        <v>4023</v>
      </c>
      <c r="B4030" s="208"/>
      <c r="C4030" s="49"/>
      <c r="D4030" s="50"/>
      <c r="E4030" s="50"/>
      <c r="F4030" s="50"/>
      <c r="G4030" s="209"/>
      <c r="H4030" s="48"/>
      <c r="I4030" s="457" t="str">
        <f t="shared" si="124"/>
        <v/>
      </c>
      <c r="J4030" s="241" cm="1">
        <f t="array" ref="J4030">SUMPRODUCT(--(K4030:N4030&lt;&gt;"")) + IF(TRIM(O4030)="",0,LEN(O4030)-LEN(SUBSTITUTE(O4030,",",""))+1)</f>
        <v>0</v>
      </c>
      <c r="K4030" s="242" t="str">
        <f>IF(AND(G4030&lt;&gt;0,G4030&lt;&gt;""),IF(B4030="","",IF(ISNUMBER(MATCH(B4030,'Look Up Values'!$B$2:$B$500,0)),"","Dest. error")),"")</f>
        <v/>
      </c>
      <c r="L4030" s="242" t="str">
        <f>IF(AND(G4030&lt;&gt;0,G4030&lt;&gt;""),IF(C4030="","",IF(AND(ISNUMBER(--LEFT(C4030,FIND(" ",C4030&amp;" ")-1)),OR(LEN(LEFT(C4030,FIND(" ",C4030&amp;" ")-1))=6,LEN(LEFT(C4030,FIND(" ",C4030&amp;" ")-1))=7),OR(ISNUMBER(MATCH(LEFT(C4030,FIND(" ",C4030&amp;" ")-1),'Look Up Values'!$G$2:$G$1000,0)),ISNUMBER(MATCH(LEFT(C4030,FIND(" ",C4030&amp;" ")-1),'Look Up Values'!$AE$2:$AE$2000,0)))),"","EWC error")),"")</f>
        <v/>
      </c>
      <c r="M4030" s="242" t="str" cm="1">
        <f t="array" ref="M4030">IF(AND(G4030&lt;&gt;0,G4030&lt;&gt;""),IF(E4030="","",IF(ISNUMBER(MATCH(SUBSTITUTE(E4030," ",""),SUBSTITUTE('Look Up Values'!$I$2:$I$10," ",""),0)),"","State error")),"")</f>
        <v/>
      </c>
      <c r="N4030" s="242" t="str" cm="1">
        <f t="array" ref="N4030">IF(AND(G4030&lt;&gt;0,G4030&lt;&gt;""),IF(F4030="","",IF(ISNUMBER(MATCH(SUBSTITUTE(F4030," ",""),SUBSTITUTE('Look Up Values'!$W$2:$W$30," ",""),0)),"","D&amp;R error")),"")</f>
        <v/>
      </c>
      <c r="O4030" s="256" t="str">
        <f t="shared" si="125"/>
        <v/>
      </c>
    </row>
    <row r="4031" spans="1:15" ht="15.75">
      <c r="A4031" s="250">
        <v>4024</v>
      </c>
      <c r="B4031" s="208"/>
      <c r="C4031" s="49"/>
      <c r="D4031" s="50"/>
      <c r="E4031" s="50"/>
      <c r="F4031" s="50"/>
      <c r="G4031" s="209"/>
      <c r="H4031" s="48"/>
      <c r="I4031" s="457" t="str">
        <f t="shared" si="124"/>
        <v/>
      </c>
      <c r="J4031" s="241" cm="1">
        <f t="array" ref="J4031">SUMPRODUCT(--(K4031:N4031&lt;&gt;"")) + IF(TRIM(O4031)="",0,LEN(O4031)-LEN(SUBSTITUTE(O4031,",",""))+1)</f>
        <v>0</v>
      </c>
      <c r="K4031" s="242" t="str">
        <f>IF(AND(G4031&lt;&gt;0,G4031&lt;&gt;""),IF(B4031="","",IF(ISNUMBER(MATCH(B4031,'Look Up Values'!$B$2:$B$500,0)),"","Dest. error")),"")</f>
        <v/>
      </c>
      <c r="L4031" s="242" t="str">
        <f>IF(AND(G4031&lt;&gt;0,G4031&lt;&gt;""),IF(C4031="","",IF(AND(ISNUMBER(--LEFT(C4031,FIND(" ",C4031&amp;" ")-1)),OR(LEN(LEFT(C4031,FIND(" ",C4031&amp;" ")-1))=6,LEN(LEFT(C4031,FIND(" ",C4031&amp;" ")-1))=7),OR(ISNUMBER(MATCH(LEFT(C4031,FIND(" ",C4031&amp;" ")-1),'Look Up Values'!$G$2:$G$1000,0)),ISNUMBER(MATCH(LEFT(C4031,FIND(" ",C4031&amp;" ")-1),'Look Up Values'!$AE$2:$AE$2000,0)))),"","EWC error")),"")</f>
        <v/>
      </c>
      <c r="M4031" s="242" t="str" cm="1">
        <f t="array" ref="M4031">IF(AND(G4031&lt;&gt;0,G4031&lt;&gt;""),IF(E4031="","",IF(ISNUMBER(MATCH(SUBSTITUTE(E4031," ",""),SUBSTITUTE('Look Up Values'!$I$2:$I$10," ",""),0)),"","State error")),"")</f>
        <v/>
      </c>
      <c r="N4031" s="242" t="str" cm="1">
        <f t="array" ref="N4031">IF(AND(G4031&lt;&gt;0,G4031&lt;&gt;""),IF(F4031="","",IF(ISNUMBER(MATCH(SUBSTITUTE(F4031," ",""),SUBSTITUTE('Look Up Values'!$W$2:$W$30," ",""),0)),"","D&amp;R error")),"")</f>
        <v/>
      </c>
      <c r="O4031" s="256" t="str">
        <f t="shared" si="125"/>
        <v/>
      </c>
    </row>
    <row r="4032" spans="1:15" ht="15.75">
      <c r="A4032" s="250">
        <v>4025</v>
      </c>
      <c r="B4032" s="208"/>
      <c r="C4032" s="49"/>
      <c r="D4032" s="50"/>
      <c r="E4032" s="50"/>
      <c r="F4032" s="50"/>
      <c r="G4032" s="209"/>
      <c r="H4032" s="48"/>
      <c r="I4032" s="457" t="str">
        <f t="shared" si="124"/>
        <v/>
      </c>
      <c r="J4032" s="241" cm="1">
        <f t="array" ref="J4032">SUMPRODUCT(--(K4032:N4032&lt;&gt;"")) + IF(TRIM(O4032)="",0,LEN(O4032)-LEN(SUBSTITUTE(O4032,",",""))+1)</f>
        <v>0</v>
      </c>
      <c r="K4032" s="242" t="str">
        <f>IF(AND(G4032&lt;&gt;0,G4032&lt;&gt;""),IF(B4032="","",IF(ISNUMBER(MATCH(B4032,'Look Up Values'!$B$2:$B$500,0)),"","Dest. error")),"")</f>
        <v/>
      </c>
      <c r="L4032" s="242" t="str">
        <f>IF(AND(G4032&lt;&gt;0,G4032&lt;&gt;""),IF(C4032="","",IF(AND(ISNUMBER(--LEFT(C4032,FIND(" ",C4032&amp;" ")-1)),OR(LEN(LEFT(C4032,FIND(" ",C4032&amp;" ")-1))=6,LEN(LEFT(C4032,FIND(" ",C4032&amp;" ")-1))=7),OR(ISNUMBER(MATCH(LEFT(C4032,FIND(" ",C4032&amp;" ")-1),'Look Up Values'!$G$2:$G$1000,0)),ISNUMBER(MATCH(LEFT(C4032,FIND(" ",C4032&amp;" ")-1),'Look Up Values'!$AE$2:$AE$2000,0)))),"","EWC error")),"")</f>
        <v/>
      </c>
      <c r="M4032" s="242" t="str" cm="1">
        <f t="array" ref="M4032">IF(AND(G4032&lt;&gt;0,G4032&lt;&gt;""),IF(E4032="","",IF(ISNUMBER(MATCH(SUBSTITUTE(E4032," ",""),SUBSTITUTE('Look Up Values'!$I$2:$I$10," ",""),0)),"","State error")),"")</f>
        <v/>
      </c>
      <c r="N4032" s="242" t="str" cm="1">
        <f t="array" ref="N4032">IF(AND(G4032&lt;&gt;0,G4032&lt;&gt;""),IF(F4032="","",IF(ISNUMBER(MATCH(SUBSTITUTE(F4032," ",""),SUBSTITUTE('Look Up Values'!$W$2:$W$30," ",""),0)),"","D&amp;R error")),"")</f>
        <v/>
      </c>
      <c r="O4032" s="256" t="str">
        <f t="shared" si="125"/>
        <v/>
      </c>
    </row>
    <row r="4033" spans="1:15" ht="15.75">
      <c r="A4033" s="250">
        <v>4026</v>
      </c>
      <c r="B4033" s="208"/>
      <c r="C4033" s="49"/>
      <c r="D4033" s="50"/>
      <c r="E4033" s="50"/>
      <c r="F4033" s="50"/>
      <c r="G4033" s="209"/>
      <c r="H4033" s="48"/>
      <c r="I4033" s="457" t="str">
        <f t="shared" si="124"/>
        <v/>
      </c>
      <c r="J4033" s="241" cm="1">
        <f t="array" ref="J4033">SUMPRODUCT(--(K4033:N4033&lt;&gt;"")) + IF(TRIM(O4033)="",0,LEN(O4033)-LEN(SUBSTITUTE(O4033,",",""))+1)</f>
        <v>0</v>
      </c>
      <c r="K4033" s="242" t="str">
        <f>IF(AND(G4033&lt;&gt;0,G4033&lt;&gt;""),IF(B4033="","",IF(ISNUMBER(MATCH(B4033,'Look Up Values'!$B$2:$B$500,0)),"","Dest. error")),"")</f>
        <v/>
      </c>
      <c r="L4033" s="242" t="str">
        <f>IF(AND(G4033&lt;&gt;0,G4033&lt;&gt;""),IF(C4033="","",IF(AND(ISNUMBER(--LEFT(C4033,FIND(" ",C4033&amp;" ")-1)),OR(LEN(LEFT(C4033,FIND(" ",C4033&amp;" ")-1))=6,LEN(LEFT(C4033,FIND(" ",C4033&amp;" ")-1))=7),OR(ISNUMBER(MATCH(LEFT(C4033,FIND(" ",C4033&amp;" ")-1),'Look Up Values'!$G$2:$G$1000,0)),ISNUMBER(MATCH(LEFT(C4033,FIND(" ",C4033&amp;" ")-1),'Look Up Values'!$AE$2:$AE$2000,0)))),"","EWC error")),"")</f>
        <v/>
      </c>
      <c r="M4033" s="242" t="str" cm="1">
        <f t="array" ref="M4033">IF(AND(G4033&lt;&gt;0,G4033&lt;&gt;""),IF(E4033="","",IF(ISNUMBER(MATCH(SUBSTITUTE(E4033," ",""),SUBSTITUTE('Look Up Values'!$I$2:$I$10," ",""),0)),"","State error")),"")</f>
        <v/>
      </c>
      <c r="N4033" s="242" t="str" cm="1">
        <f t="array" ref="N4033">IF(AND(G4033&lt;&gt;0,G4033&lt;&gt;""),IF(F4033="","",IF(ISNUMBER(MATCH(SUBSTITUTE(F4033," ",""),SUBSTITUTE('Look Up Values'!$W$2:$W$30," ",""),0)),"","D&amp;R error")),"")</f>
        <v/>
      </c>
      <c r="O4033" s="256" t="str">
        <f t="shared" si="125"/>
        <v/>
      </c>
    </row>
    <row r="4034" spans="1:15" ht="15.75">
      <c r="A4034" s="250">
        <v>4027</v>
      </c>
      <c r="B4034" s="208"/>
      <c r="C4034" s="49"/>
      <c r="D4034" s="50"/>
      <c r="E4034" s="50"/>
      <c r="F4034" s="50"/>
      <c r="G4034" s="209"/>
      <c r="H4034" s="48"/>
      <c r="I4034" s="457" t="str">
        <f t="shared" si="124"/>
        <v/>
      </c>
      <c r="J4034" s="241" cm="1">
        <f t="array" ref="J4034">SUMPRODUCT(--(K4034:N4034&lt;&gt;"")) + IF(TRIM(O4034)="",0,LEN(O4034)-LEN(SUBSTITUTE(O4034,",",""))+1)</f>
        <v>0</v>
      </c>
      <c r="K4034" s="242" t="str">
        <f>IF(AND(G4034&lt;&gt;0,G4034&lt;&gt;""),IF(B4034="","",IF(ISNUMBER(MATCH(B4034,'Look Up Values'!$B$2:$B$500,0)),"","Dest. error")),"")</f>
        <v/>
      </c>
      <c r="L4034" s="242" t="str">
        <f>IF(AND(G4034&lt;&gt;0,G4034&lt;&gt;""),IF(C4034="","",IF(AND(ISNUMBER(--LEFT(C4034,FIND(" ",C4034&amp;" ")-1)),OR(LEN(LEFT(C4034,FIND(" ",C4034&amp;" ")-1))=6,LEN(LEFT(C4034,FIND(" ",C4034&amp;" ")-1))=7),OR(ISNUMBER(MATCH(LEFT(C4034,FIND(" ",C4034&amp;" ")-1),'Look Up Values'!$G$2:$G$1000,0)),ISNUMBER(MATCH(LEFT(C4034,FIND(" ",C4034&amp;" ")-1),'Look Up Values'!$AE$2:$AE$2000,0)))),"","EWC error")),"")</f>
        <v/>
      </c>
      <c r="M4034" s="242" t="str" cm="1">
        <f t="array" ref="M4034">IF(AND(G4034&lt;&gt;0,G4034&lt;&gt;""),IF(E4034="","",IF(ISNUMBER(MATCH(SUBSTITUTE(E4034," ",""),SUBSTITUTE('Look Up Values'!$I$2:$I$10," ",""),0)),"","State error")),"")</f>
        <v/>
      </c>
      <c r="N4034" s="242" t="str" cm="1">
        <f t="array" ref="N4034">IF(AND(G4034&lt;&gt;0,G4034&lt;&gt;""),IF(F4034="","",IF(ISNUMBER(MATCH(SUBSTITUTE(F4034," ",""),SUBSTITUTE('Look Up Values'!$W$2:$W$30," ",""),0)),"","D&amp;R error")),"")</f>
        <v/>
      </c>
      <c r="O4034" s="256" t="str">
        <f t="shared" si="125"/>
        <v/>
      </c>
    </row>
    <row r="4035" spans="1:15" ht="15.75">
      <c r="A4035" s="250">
        <v>4028</v>
      </c>
      <c r="B4035" s="208"/>
      <c r="C4035" s="49"/>
      <c r="D4035" s="50"/>
      <c r="E4035" s="50"/>
      <c r="F4035" s="50"/>
      <c r="G4035" s="209"/>
      <c r="H4035" s="48"/>
      <c r="I4035" s="457" t="str">
        <f t="shared" si="124"/>
        <v/>
      </c>
      <c r="J4035" s="241" cm="1">
        <f t="array" ref="J4035">SUMPRODUCT(--(K4035:N4035&lt;&gt;"")) + IF(TRIM(O4035)="",0,LEN(O4035)-LEN(SUBSTITUTE(O4035,",",""))+1)</f>
        <v>0</v>
      </c>
      <c r="K4035" s="242" t="str">
        <f>IF(AND(G4035&lt;&gt;0,G4035&lt;&gt;""),IF(B4035="","",IF(ISNUMBER(MATCH(B4035,'Look Up Values'!$B$2:$B$500,0)),"","Dest. error")),"")</f>
        <v/>
      </c>
      <c r="L4035" s="242" t="str">
        <f>IF(AND(G4035&lt;&gt;0,G4035&lt;&gt;""),IF(C4035="","",IF(AND(ISNUMBER(--LEFT(C4035,FIND(" ",C4035&amp;" ")-1)),OR(LEN(LEFT(C4035,FIND(" ",C4035&amp;" ")-1))=6,LEN(LEFT(C4035,FIND(" ",C4035&amp;" ")-1))=7),OR(ISNUMBER(MATCH(LEFT(C4035,FIND(" ",C4035&amp;" ")-1),'Look Up Values'!$G$2:$G$1000,0)),ISNUMBER(MATCH(LEFT(C4035,FIND(" ",C4035&amp;" ")-1),'Look Up Values'!$AE$2:$AE$2000,0)))),"","EWC error")),"")</f>
        <v/>
      </c>
      <c r="M4035" s="242" t="str" cm="1">
        <f t="array" ref="M4035">IF(AND(G4035&lt;&gt;0,G4035&lt;&gt;""),IF(E4035="","",IF(ISNUMBER(MATCH(SUBSTITUTE(E4035," ",""),SUBSTITUTE('Look Up Values'!$I$2:$I$10," ",""),0)),"","State error")),"")</f>
        <v/>
      </c>
      <c r="N4035" s="242" t="str" cm="1">
        <f t="array" ref="N4035">IF(AND(G4035&lt;&gt;0,G4035&lt;&gt;""),IF(F4035="","",IF(ISNUMBER(MATCH(SUBSTITUTE(F4035," ",""),SUBSTITUTE('Look Up Values'!$W$2:$W$30," ",""),0)),"","D&amp;R error")),"")</f>
        <v/>
      </c>
      <c r="O4035" s="256" t="str">
        <f t="shared" si="125"/>
        <v/>
      </c>
    </row>
    <row r="4036" spans="1:15" ht="15.75">
      <c r="A4036" s="250">
        <v>4029</v>
      </c>
      <c r="B4036" s="208"/>
      <c r="C4036" s="49"/>
      <c r="D4036" s="50"/>
      <c r="E4036" s="50"/>
      <c r="F4036" s="50"/>
      <c r="G4036" s="209"/>
      <c r="H4036" s="48"/>
      <c r="I4036" s="457" t="str">
        <f t="shared" si="124"/>
        <v/>
      </c>
      <c r="J4036" s="241" cm="1">
        <f t="array" ref="J4036">SUMPRODUCT(--(K4036:N4036&lt;&gt;"")) + IF(TRIM(O4036)="",0,LEN(O4036)-LEN(SUBSTITUTE(O4036,",",""))+1)</f>
        <v>0</v>
      </c>
      <c r="K4036" s="242" t="str">
        <f>IF(AND(G4036&lt;&gt;0,G4036&lt;&gt;""),IF(B4036="","",IF(ISNUMBER(MATCH(B4036,'Look Up Values'!$B$2:$B$500,0)),"","Dest. error")),"")</f>
        <v/>
      </c>
      <c r="L4036" s="242" t="str">
        <f>IF(AND(G4036&lt;&gt;0,G4036&lt;&gt;""),IF(C4036="","",IF(AND(ISNUMBER(--LEFT(C4036,FIND(" ",C4036&amp;" ")-1)),OR(LEN(LEFT(C4036,FIND(" ",C4036&amp;" ")-1))=6,LEN(LEFT(C4036,FIND(" ",C4036&amp;" ")-1))=7),OR(ISNUMBER(MATCH(LEFT(C4036,FIND(" ",C4036&amp;" ")-1),'Look Up Values'!$G$2:$G$1000,0)),ISNUMBER(MATCH(LEFT(C4036,FIND(" ",C4036&amp;" ")-1),'Look Up Values'!$AE$2:$AE$2000,0)))),"","EWC error")),"")</f>
        <v/>
      </c>
      <c r="M4036" s="242" t="str" cm="1">
        <f t="array" ref="M4036">IF(AND(G4036&lt;&gt;0,G4036&lt;&gt;""),IF(E4036="","",IF(ISNUMBER(MATCH(SUBSTITUTE(E4036," ",""),SUBSTITUTE('Look Up Values'!$I$2:$I$10," ",""),0)),"","State error")),"")</f>
        <v/>
      </c>
      <c r="N4036" s="242" t="str" cm="1">
        <f t="array" ref="N4036">IF(AND(G4036&lt;&gt;0,G4036&lt;&gt;""),IF(F4036="","",IF(ISNUMBER(MATCH(SUBSTITUTE(F4036," ",""),SUBSTITUTE('Look Up Values'!$W$2:$W$30," ",""),0)),"","D&amp;R error")),"")</f>
        <v/>
      </c>
      <c r="O4036" s="256" t="str">
        <f t="shared" si="125"/>
        <v/>
      </c>
    </row>
    <row r="4037" spans="1:15" ht="15.75">
      <c r="A4037" s="250">
        <v>4030</v>
      </c>
      <c r="B4037" s="208"/>
      <c r="C4037" s="49"/>
      <c r="D4037" s="50"/>
      <c r="E4037" s="50"/>
      <c r="F4037" s="50"/>
      <c r="G4037" s="209"/>
      <c r="H4037" s="48"/>
      <c r="I4037" s="457" t="str">
        <f t="shared" si="124"/>
        <v/>
      </c>
      <c r="J4037" s="241" cm="1">
        <f t="array" ref="J4037">SUMPRODUCT(--(K4037:N4037&lt;&gt;"")) + IF(TRIM(O4037)="",0,LEN(O4037)-LEN(SUBSTITUTE(O4037,",",""))+1)</f>
        <v>0</v>
      </c>
      <c r="K4037" s="242" t="str">
        <f>IF(AND(G4037&lt;&gt;0,G4037&lt;&gt;""),IF(B4037="","",IF(ISNUMBER(MATCH(B4037,'Look Up Values'!$B$2:$B$500,0)),"","Dest. error")),"")</f>
        <v/>
      </c>
      <c r="L4037" s="242" t="str">
        <f>IF(AND(G4037&lt;&gt;0,G4037&lt;&gt;""),IF(C4037="","",IF(AND(ISNUMBER(--LEFT(C4037,FIND(" ",C4037&amp;" ")-1)),OR(LEN(LEFT(C4037,FIND(" ",C4037&amp;" ")-1))=6,LEN(LEFT(C4037,FIND(" ",C4037&amp;" ")-1))=7),OR(ISNUMBER(MATCH(LEFT(C4037,FIND(" ",C4037&amp;" ")-1),'Look Up Values'!$G$2:$G$1000,0)),ISNUMBER(MATCH(LEFT(C4037,FIND(" ",C4037&amp;" ")-1),'Look Up Values'!$AE$2:$AE$2000,0)))),"","EWC error")),"")</f>
        <v/>
      </c>
      <c r="M4037" s="242" t="str" cm="1">
        <f t="array" ref="M4037">IF(AND(G4037&lt;&gt;0,G4037&lt;&gt;""),IF(E4037="","",IF(ISNUMBER(MATCH(SUBSTITUTE(E4037," ",""),SUBSTITUTE('Look Up Values'!$I$2:$I$10," ",""),0)),"","State error")),"")</f>
        <v/>
      </c>
      <c r="N4037" s="242" t="str" cm="1">
        <f t="array" ref="N4037">IF(AND(G4037&lt;&gt;0,G4037&lt;&gt;""),IF(F4037="","",IF(ISNUMBER(MATCH(SUBSTITUTE(F4037," ",""),SUBSTITUTE('Look Up Values'!$W$2:$W$30," ",""),0)),"","D&amp;R error")),"")</f>
        <v/>
      </c>
      <c r="O4037" s="256" t="str">
        <f t="shared" si="125"/>
        <v/>
      </c>
    </row>
    <row r="4038" spans="1:15" ht="15.75">
      <c r="A4038" s="250">
        <v>4031</v>
      </c>
      <c r="B4038" s="208"/>
      <c r="C4038" s="49"/>
      <c r="D4038" s="50"/>
      <c r="E4038" s="50"/>
      <c r="F4038" s="50"/>
      <c r="G4038" s="209"/>
      <c r="H4038" s="48"/>
      <c r="I4038" s="457" t="str">
        <f t="shared" si="124"/>
        <v/>
      </c>
      <c r="J4038" s="241" cm="1">
        <f t="array" ref="J4038">SUMPRODUCT(--(K4038:N4038&lt;&gt;"")) + IF(TRIM(O4038)="",0,LEN(O4038)-LEN(SUBSTITUTE(O4038,",",""))+1)</f>
        <v>0</v>
      </c>
      <c r="K4038" s="242" t="str">
        <f>IF(AND(G4038&lt;&gt;0,G4038&lt;&gt;""),IF(B4038="","",IF(ISNUMBER(MATCH(B4038,'Look Up Values'!$B$2:$B$500,0)),"","Dest. error")),"")</f>
        <v/>
      </c>
      <c r="L4038" s="242" t="str">
        <f>IF(AND(G4038&lt;&gt;0,G4038&lt;&gt;""),IF(C4038="","",IF(AND(ISNUMBER(--LEFT(C4038,FIND(" ",C4038&amp;" ")-1)),OR(LEN(LEFT(C4038,FIND(" ",C4038&amp;" ")-1))=6,LEN(LEFT(C4038,FIND(" ",C4038&amp;" ")-1))=7),OR(ISNUMBER(MATCH(LEFT(C4038,FIND(" ",C4038&amp;" ")-1),'Look Up Values'!$G$2:$G$1000,0)),ISNUMBER(MATCH(LEFT(C4038,FIND(" ",C4038&amp;" ")-1),'Look Up Values'!$AE$2:$AE$2000,0)))),"","EWC error")),"")</f>
        <v/>
      </c>
      <c r="M4038" s="242" t="str" cm="1">
        <f t="array" ref="M4038">IF(AND(G4038&lt;&gt;0,G4038&lt;&gt;""),IF(E4038="","",IF(ISNUMBER(MATCH(SUBSTITUTE(E4038," ",""),SUBSTITUTE('Look Up Values'!$I$2:$I$10," ",""),0)),"","State error")),"")</f>
        <v/>
      </c>
      <c r="N4038" s="242" t="str" cm="1">
        <f t="array" ref="N4038">IF(AND(G4038&lt;&gt;0,G4038&lt;&gt;""),IF(F4038="","",IF(ISNUMBER(MATCH(SUBSTITUTE(F4038," ",""),SUBSTITUTE('Look Up Values'!$W$2:$W$30," ",""),0)),"","D&amp;R error")),"")</f>
        <v/>
      </c>
      <c r="O4038" s="256" t="str">
        <f t="shared" si="125"/>
        <v/>
      </c>
    </row>
    <row r="4039" spans="1:15" ht="15.75">
      <c r="A4039" s="250">
        <v>4032</v>
      </c>
      <c r="B4039" s="208"/>
      <c r="C4039" s="49"/>
      <c r="D4039" s="50"/>
      <c r="E4039" s="50"/>
      <c r="F4039" s="50"/>
      <c r="G4039" s="209"/>
      <c r="H4039" s="48"/>
      <c r="I4039" s="457" t="str">
        <f t="shared" si="124"/>
        <v/>
      </c>
      <c r="J4039" s="241" cm="1">
        <f t="array" ref="J4039">SUMPRODUCT(--(K4039:N4039&lt;&gt;"")) + IF(TRIM(O4039)="",0,LEN(O4039)-LEN(SUBSTITUTE(O4039,",",""))+1)</f>
        <v>0</v>
      </c>
      <c r="K4039" s="242" t="str">
        <f>IF(AND(G4039&lt;&gt;0,G4039&lt;&gt;""),IF(B4039="","",IF(ISNUMBER(MATCH(B4039,'Look Up Values'!$B$2:$B$500,0)),"","Dest. error")),"")</f>
        <v/>
      </c>
      <c r="L4039" s="242" t="str">
        <f>IF(AND(G4039&lt;&gt;0,G4039&lt;&gt;""),IF(C4039="","",IF(AND(ISNUMBER(--LEFT(C4039,FIND(" ",C4039&amp;" ")-1)),OR(LEN(LEFT(C4039,FIND(" ",C4039&amp;" ")-1))=6,LEN(LEFT(C4039,FIND(" ",C4039&amp;" ")-1))=7),OR(ISNUMBER(MATCH(LEFT(C4039,FIND(" ",C4039&amp;" ")-1),'Look Up Values'!$G$2:$G$1000,0)),ISNUMBER(MATCH(LEFT(C4039,FIND(" ",C4039&amp;" ")-1),'Look Up Values'!$AE$2:$AE$2000,0)))),"","EWC error")),"")</f>
        <v/>
      </c>
      <c r="M4039" s="242" t="str" cm="1">
        <f t="array" ref="M4039">IF(AND(G4039&lt;&gt;0,G4039&lt;&gt;""),IF(E4039="","",IF(ISNUMBER(MATCH(SUBSTITUTE(E4039," ",""),SUBSTITUTE('Look Up Values'!$I$2:$I$10," ",""),0)),"","State error")),"")</f>
        <v/>
      </c>
      <c r="N4039" s="242" t="str" cm="1">
        <f t="array" ref="N4039">IF(AND(G4039&lt;&gt;0,G4039&lt;&gt;""),IF(F4039="","",IF(ISNUMBER(MATCH(SUBSTITUTE(F4039," ",""),SUBSTITUTE('Look Up Values'!$W$2:$W$30," ",""),0)),"","D&amp;R error")),"")</f>
        <v/>
      </c>
      <c r="O4039" s="256" t="str">
        <f t="shared" si="125"/>
        <v/>
      </c>
    </row>
    <row r="4040" spans="1:15" ht="15.75">
      <c r="A4040" s="250">
        <v>4033</v>
      </c>
      <c r="B4040" s="208"/>
      <c r="C4040" s="49"/>
      <c r="D4040" s="50"/>
      <c r="E4040" s="50"/>
      <c r="F4040" s="50"/>
      <c r="G4040" s="209"/>
      <c r="H4040" s="48"/>
      <c r="I4040" s="457" t="str">
        <f t="shared" si="124"/>
        <v/>
      </c>
      <c r="J4040" s="241" cm="1">
        <f t="array" ref="J4040">SUMPRODUCT(--(K4040:N4040&lt;&gt;"")) + IF(TRIM(O4040)="",0,LEN(O4040)-LEN(SUBSTITUTE(O4040,",",""))+1)</f>
        <v>0</v>
      </c>
      <c r="K4040" s="242" t="str">
        <f>IF(AND(G4040&lt;&gt;0,G4040&lt;&gt;""),IF(B4040="","",IF(ISNUMBER(MATCH(B4040,'Look Up Values'!$B$2:$B$500,0)),"","Dest. error")),"")</f>
        <v/>
      </c>
      <c r="L4040" s="242" t="str">
        <f>IF(AND(G4040&lt;&gt;0,G4040&lt;&gt;""),IF(C4040="","",IF(AND(ISNUMBER(--LEFT(C4040,FIND(" ",C4040&amp;" ")-1)),OR(LEN(LEFT(C4040,FIND(" ",C4040&amp;" ")-1))=6,LEN(LEFT(C4040,FIND(" ",C4040&amp;" ")-1))=7),OR(ISNUMBER(MATCH(LEFT(C4040,FIND(" ",C4040&amp;" ")-1),'Look Up Values'!$G$2:$G$1000,0)),ISNUMBER(MATCH(LEFT(C4040,FIND(" ",C4040&amp;" ")-1),'Look Up Values'!$AE$2:$AE$2000,0)))),"","EWC error")),"")</f>
        <v/>
      </c>
      <c r="M4040" s="242" t="str" cm="1">
        <f t="array" ref="M4040">IF(AND(G4040&lt;&gt;0,G4040&lt;&gt;""),IF(E4040="","",IF(ISNUMBER(MATCH(SUBSTITUTE(E4040," ",""),SUBSTITUTE('Look Up Values'!$I$2:$I$10," ",""),0)),"","State error")),"")</f>
        <v/>
      </c>
      <c r="N4040" s="242" t="str" cm="1">
        <f t="array" ref="N4040">IF(AND(G4040&lt;&gt;0,G4040&lt;&gt;""),IF(F4040="","",IF(ISNUMBER(MATCH(SUBSTITUTE(F4040," ",""),SUBSTITUTE('Look Up Values'!$W$2:$W$30," ",""),0)),"","D&amp;R error")),"")</f>
        <v/>
      </c>
      <c r="O4040" s="256" t="str">
        <f t="shared" si="125"/>
        <v/>
      </c>
    </row>
    <row r="4041" spans="1:15" ht="15.75">
      <c r="A4041" s="250">
        <v>4034</v>
      </c>
      <c r="B4041" s="208"/>
      <c r="C4041" s="49"/>
      <c r="D4041" s="50"/>
      <c r="E4041" s="50"/>
      <c r="F4041" s="50"/>
      <c r="G4041" s="209"/>
      <c r="H4041" s="48"/>
      <c r="I4041" s="457" t="str">
        <f t="shared" ref="I4041:I4104" si="126">IF(IFERROR(--SUBSTITUTE(J4041,CHAR(160),""),0)&gt;0,A4041,"")</f>
        <v/>
      </c>
      <c r="J4041" s="241" cm="1">
        <f t="array" ref="J4041">SUMPRODUCT(--(K4041:N4041&lt;&gt;"")) + IF(TRIM(O4041)="",0,LEN(O4041)-LEN(SUBSTITUTE(O4041,",",""))+1)</f>
        <v>0</v>
      </c>
      <c r="K4041" s="242" t="str">
        <f>IF(AND(G4041&lt;&gt;0,G4041&lt;&gt;""),IF(B4041="","",IF(ISNUMBER(MATCH(B4041,'Look Up Values'!$B$2:$B$500,0)),"","Dest. error")),"")</f>
        <v/>
      </c>
      <c r="L4041" s="242" t="str">
        <f>IF(AND(G4041&lt;&gt;0,G4041&lt;&gt;""),IF(C4041="","",IF(AND(ISNUMBER(--LEFT(C4041,FIND(" ",C4041&amp;" ")-1)),OR(LEN(LEFT(C4041,FIND(" ",C4041&amp;" ")-1))=6,LEN(LEFT(C4041,FIND(" ",C4041&amp;" ")-1))=7),OR(ISNUMBER(MATCH(LEFT(C4041,FIND(" ",C4041&amp;" ")-1),'Look Up Values'!$G$2:$G$1000,0)),ISNUMBER(MATCH(LEFT(C4041,FIND(" ",C4041&amp;" ")-1),'Look Up Values'!$AE$2:$AE$2000,0)))),"","EWC error")),"")</f>
        <v/>
      </c>
      <c r="M4041" s="242" t="str" cm="1">
        <f t="array" ref="M4041">IF(AND(G4041&lt;&gt;0,G4041&lt;&gt;""),IF(E4041="","",IF(ISNUMBER(MATCH(SUBSTITUTE(E4041," ",""),SUBSTITUTE('Look Up Values'!$I$2:$I$10," ",""),0)),"","State error")),"")</f>
        <v/>
      </c>
      <c r="N4041" s="242" t="str" cm="1">
        <f t="array" ref="N4041">IF(AND(G4041&lt;&gt;0,G4041&lt;&gt;""),IF(F4041="","",IF(ISNUMBER(MATCH(SUBSTITUTE(F4041," ",""),SUBSTITUTE('Look Up Values'!$W$2:$W$30," ",""),0)),"","D&amp;R error")),"")</f>
        <v/>
      </c>
      <c r="O4041" s="256" t="str">
        <f t="shared" ref="O4041:O4104" si="127">IF(OR(G4041="",G4041=0),"",IF((TRIM(SUBSTITUTE(B4041,CHAR(160),""))&amp;TRIM(SUBSTITUTE(C4041,CHAR(160),""))&amp;TRIM(SUBSTITUTE(F4041,CHAR(160),""))&amp;TRIM(SUBSTITUTE(E4041,CHAR(160),"")))&lt;&gt;"",IF((--(TRIM(SUBSTITUTE(B4041,CHAR(160),""))&lt;&gt;"")+--(TRIM(SUBSTITUTE(C4041,CHAR(160),""))&lt;&gt;"")+--(TRIM(SUBSTITUTE(F4041,CHAR(160),""))&lt;&gt;"")+--(TRIM(SUBSTITUTE(E4041,CHAR(160),""))&lt;&gt;""))=4,"",LEFT(IF(TRIM(SUBSTITUTE(B4041,CHAR(160),""))="","Dest, ","")&amp;IF(TRIM(SUBSTITUTE(C4041,CHAR(160),""))="","EWC, ","")&amp;IF(TRIM(SUBSTITUTE(F4041,CHAR(160),""))="","D&amp;R, ","")&amp;IF(TRIM(SUBSTITUTE(E4041,CHAR(160),""))="","State, ",""),LEN(IF(TRIM(SUBSTITUTE(B4041,CHAR(160),""))="","Dest, ","")&amp;IF(TRIM(SUBSTITUTE(C4041,CHAR(160),""))="","EWC, ","")&amp;IF(TRIM(SUBSTITUTE(F4041,CHAR(160),""))="","D&amp;R, ","")&amp;IF(TRIM(SUBSTITUTE(E4041,CHAR(160),""))="","State, ",""))-2)),LEFT(IF(TRIM(SUBSTITUTE(B4041,CHAR(160),""))="","Dest, ","")&amp;IF(TRIM(SUBSTITUTE(C4041,CHAR(160),""))="","EWC, ","")&amp;IF(TRIM(SUBSTITUTE(F4041,CHAR(160),""))="","D&amp;R, ","")&amp;IF(TRIM(SUBSTITUTE(E4041,CHAR(160),""))="","State, ",""),LEN(IF(TRIM(SUBSTITUTE(B4041,CHAR(160),""))="","Dest, ","")&amp;IF(TRIM(SUBSTITUTE(C4041,CHAR(160),""))="","EWC, ","")&amp;IF(TRIM(SUBSTITUTE(F4041,CHAR(160),""))="","D&amp;R, ","")&amp;IF(TRIM(SUBSTITUTE(E4041,CHAR(160),""))="","State, ",""))-2)))</f>
        <v/>
      </c>
    </row>
    <row r="4042" spans="1:15" ht="15.75">
      <c r="A4042" s="250">
        <v>4035</v>
      </c>
      <c r="B4042" s="208"/>
      <c r="C4042" s="49"/>
      <c r="D4042" s="50"/>
      <c r="E4042" s="50"/>
      <c r="F4042" s="50"/>
      <c r="G4042" s="209"/>
      <c r="H4042" s="48"/>
      <c r="I4042" s="457" t="str">
        <f t="shared" si="126"/>
        <v/>
      </c>
      <c r="J4042" s="241" cm="1">
        <f t="array" ref="J4042">SUMPRODUCT(--(K4042:N4042&lt;&gt;"")) + IF(TRIM(O4042)="",0,LEN(O4042)-LEN(SUBSTITUTE(O4042,",",""))+1)</f>
        <v>0</v>
      </c>
      <c r="K4042" s="242" t="str">
        <f>IF(AND(G4042&lt;&gt;0,G4042&lt;&gt;""),IF(B4042="","",IF(ISNUMBER(MATCH(B4042,'Look Up Values'!$B$2:$B$500,0)),"","Dest. error")),"")</f>
        <v/>
      </c>
      <c r="L4042" s="242" t="str">
        <f>IF(AND(G4042&lt;&gt;0,G4042&lt;&gt;""),IF(C4042="","",IF(AND(ISNUMBER(--LEFT(C4042,FIND(" ",C4042&amp;" ")-1)),OR(LEN(LEFT(C4042,FIND(" ",C4042&amp;" ")-1))=6,LEN(LEFT(C4042,FIND(" ",C4042&amp;" ")-1))=7),OR(ISNUMBER(MATCH(LEFT(C4042,FIND(" ",C4042&amp;" ")-1),'Look Up Values'!$G$2:$G$1000,0)),ISNUMBER(MATCH(LEFT(C4042,FIND(" ",C4042&amp;" ")-1),'Look Up Values'!$AE$2:$AE$2000,0)))),"","EWC error")),"")</f>
        <v/>
      </c>
      <c r="M4042" s="242" t="str" cm="1">
        <f t="array" ref="M4042">IF(AND(G4042&lt;&gt;0,G4042&lt;&gt;""),IF(E4042="","",IF(ISNUMBER(MATCH(SUBSTITUTE(E4042," ",""),SUBSTITUTE('Look Up Values'!$I$2:$I$10," ",""),0)),"","State error")),"")</f>
        <v/>
      </c>
      <c r="N4042" s="242" t="str" cm="1">
        <f t="array" ref="N4042">IF(AND(G4042&lt;&gt;0,G4042&lt;&gt;""),IF(F4042="","",IF(ISNUMBER(MATCH(SUBSTITUTE(F4042," ",""),SUBSTITUTE('Look Up Values'!$W$2:$W$30," ",""),0)),"","D&amp;R error")),"")</f>
        <v/>
      </c>
      <c r="O4042" s="256" t="str">
        <f t="shared" si="127"/>
        <v/>
      </c>
    </row>
    <row r="4043" spans="1:15" ht="15.75">
      <c r="A4043" s="250">
        <v>4036</v>
      </c>
      <c r="B4043" s="208"/>
      <c r="C4043" s="49"/>
      <c r="D4043" s="50"/>
      <c r="E4043" s="50"/>
      <c r="F4043" s="50"/>
      <c r="G4043" s="209"/>
      <c r="H4043" s="48"/>
      <c r="I4043" s="457" t="str">
        <f t="shared" si="126"/>
        <v/>
      </c>
      <c r="J4043" s="241" cm="1">
        <f t="array" ref="J4043">SUMPRODUCT(--(K4043:N4043&lt;&gt;"")) + IF(TRIM(O4043)="",0,LEN(O4043)-LEN(SUBSTITUTE(O4043,",",""))+1)</f>
        <v>0</v>
      </c>
      <c r="K4043" s="242" t="str">
        <f>IF(AND(G4043&lt;&gt;0,G4043&lt;&gt;""),IF(B4043="","",IF(ISNUMBER(MATCH(B4043,'Look Up Values'!$B$2:$B$500,0)),"","Dest. error")),"")</f>
        <v/>
      </c>
      <c r="L4043" s="242" t="str">
        <f>IF(AND(G4043&lt;&gt;0,G4043&lt;&gt;""),IF(C4043="","",IF(AND(ISNUMBER(--LEFT(C4043,FIND(" ",C4043&amp;" ")-1)),OR(LEN(LEFT(C4043,FIND(" ",C4043&amp;" ")-1))=6,LEN(LEFT(C4043,FIND(" ",C4043&amp;" ")-1))=7),OR(ISNUMBER(MATCH(LEFT(C4043,FIND(" ",C4043&amp;" ")-1),'Look Up Values'!$G$2:$G$1000,0)),ISNUMBER(MATCH(LEFT(C4043,FIND(" ",C4043&amp;" ")-1),'Look Up Values'!$AE$2:$AE$2000,0)))),"","EWC error")),"")</f>
        <v/>
      </c>
      <c r="M4043" s="242" t="str" cm="1">
        <f t="array" ref="M4043">IF(AND(G4043&lt;&gt;0,G4043&lt;&gt;""),IF(E4043="","",IF(ISNUMBER(MATCH(SUBSTITUTE(E4043," ",""),SUBSTITUTE('Look Up Values'!$I$2:$I$10," ",""),0)),"","State error")),"")</f>
        <v/>
      </c>
      <c r="N4043" s="242" t="str" cm="1">
        <f t="array" ref="N4043">IF(AND(G4043&lt;&gt;0,G4043&lt;&gt;""),IF(F4043="","",IF(ISNUMBER(MATCH(SUBSTITUTE(F4043," ",""),SUBSTITUTE('Look Up Values'!$W$2:$W$30," ",""),0)),"","D&amp;R error")),"")</f>
        <v/>
      </c>
      <c r="O4043" s="256" t="str">
        <f t="shared" si="127"/>
        <v/>
      </c>
    </row>
    <row r="4044" spans="1:15" ht="15.75">
      <c r="A4044" s="250">
        <v>4037</v>
      </c>
      <c r="B4044" s="208"/>
      <c r="C4044" s="49"/>
      <c r="D4044" s="50"/>
      <c r="E4044" s="50"/>
      <c r="F4044" s="50"/>
      <c r="G4044" s="209"/>
      <c r="H4044" s="48"/>
      <c r="I4044" s="457" t="str">
        <f t="shared" si="126"/>
        <v/>
      </c>
      <c r="J4044" s="241" cm="1">
        <f t="array" ref="J4044">SUMPRODUCT(--(K4044:N4044&lt;&gt;"")) + IF(TRIM(O4044)="",0,LEN(O4044)-LEN(SUBSTITUTE(O4044,",",""))+1)</f>
        <v>0</v>
      </c>
      <c r="K4044" s="242" t="str">
        <f>IF(AND(G4044&lt;&gt;0,G4044&lt;&gt;""),IF(B4044="","",IF(ISNUMBER(MATCH(B4044,'Look Up Values'!$B$2:$B$500,0)),"","Dest. error")),"")</f>
        <v/>
      </c>
      <c r="L4044" s="242" t="str">
        <f>IF(AND(G4044&lt;&gt;0,G4044&lt;&gt;""),IF(C4044="","",IF(AND(ISNUMBER(--LEFT(C4044,FIND(" ",C4044&amp;" ")-1)),OR(LEN(LEFT(C4044,FIND(" ",C4044&amp;" ")-1))=6,LEN(LEFT(C4044,FIND(" ",C4044&amp;" ")-1))=7),OR(ISNUMBER(MATCH(LEFT(C4044,FIND(" ",C4044&amp;" ")-1),'Look Up Values'!$G$2:$G$1000,0)),ISNUMBER(MATCH(LEFT(C4044,FIND(" ",C4044&amp;" ")-1),'Look Up Values'!$AE$2:$AE$2000,0)))),"","EWC error")),"")</f>
        <v/>
      </c>
      <c r="M4044" s="242" t="str" cm="1">
        <f t="array" ref="M4044">IF(AND(G4044&lt;&gt;0,G4044&lt;&gt;""),IF(E4044="","",IF(ISNUMBER(MATCH(SUBSTITUTE(E4044," ",""),SUBSTITUTE('Look Up Values'!$I$2:$I$10," ",""),0)),"","State error")),"")</f>
        <v/>
      </c>
      <c r="N4044" s="242" t="str" cm="1">
        <f t="array" ref="N4044">IF(AND(G4044&lt;&gt;0,G4044&lt;&gt;""),IF(F4044="","",IF(ISNUMBER(MATCH(SUBSTITUTE(F4044," ",""),SUBSTITUTE('Look Up Values'!$W$2:$W$30," ",""),0)),"","D&amp;R error")),"")</f>
        <v/>
      </c>
      <c r="O4044" s="256" t="str">
        <f t="shared" si="127"/>
        <v/>
      </c>
    </row>
    <row r="4045" spans="1:15" ht="15.75">
      <c r="A4045" s="250">
        <v>4038</v>
      </c>
      <c r="B4045" s="208"/>
      <c r="C4045" s="49"/>
      <c r="D4045" s="50"/>
      <c r="E4045" s="50"/>
      <c r="F4045" s="50"/>
      <c r="G4045" s="209"/>
      <c r="H4045" s="48"/>
      <c r="I4045" s="457" t="str">
        <f t="shared" si="126"/>
        <v/>
      </c>
      <c r="J4045" s="241" cm="1">
        <f t="array" ref="J4045">SUMPRODUCT(--(K4045:N4045&lt;&gt;"")) + IF(TRIM(O4045)="",0,LEN(O4045)-LEN(SUBSTITUTE(O4045,",",""))+1)</f>
        <v>0</v>
      </c>
      <c r="K4045" s="242" t="str">
        <f>IF(AND(G4045&lt;&gt;0,G4045&lt;&gt;""),IF(B4045="","",IF(ISNUMBER(MATCH(B4045,'Look Up Values'!$B$2:$B$500,0)),"","Dest. error")),"")</f>
        <v/>
      </c>
      <c r="L4045" s="242" t="str">
        <f>IF(AND(G4045&lt;&gt;0,G4045&lt;&gt;""),IF(C4045="","",IF(AND(ISNUMBER(--LEFT(C4045,FIND(" ",C4045&amp;" ")-1)),OR(LEN(LEFT(C4045,FIND(" ",C4045&amp;" ")-1))=6,LEN(LEFT(C4045,FIND(" ",C4045&amp;" ")-1))=7),OR(ISNUMBER(MATCH(LEFT(C4045,FIND(" ",C4045&amp;" ")-1),'Look Up Values'!$G$2:$G$1000,0)),ISNUMBER(MATCH(LEFT(C4045,FIND(" ",C4045&amp;" ")-1),'Look Up Values'!$AE$2:$AE$2000,0)))),"","EWC error")),"")</f>
        <v/>
      </c>
      <c r="M4045" s="242" t="str" cm="1">
        <f t="array" ref="M4045">IF(AND(G4045&lt;&gt;0,G4045&lt;&gt;""),IF(E4045="","",IF(ISNUMBER(MATCH(SUBSTITUTE(E4045," ",""),SUBSTITUTE('Look Up Values'!$I$2:$I$10," ",""),0)),"","State error")),"")</f>
        <v/>
      </c>
      <c r="N4045" s="242" t="str" cm="1">
        <f t="array" ref="N4045">IF(AND(G4045&lt;&gt;0,G4045&lt;&gt;""),IF(F4045="","",IF(ISNUMBER(MATCH(SUBSTITUTE(F4045," ",""),SUBSTITUTE('Look Up Values'!$W$2:$W$30," ",""),0)),"","D&amp;R error")),"")</f>
        <v/>
      </c>
      <c r="O4045" s="256" t="str">
        <f t="shared" si="127"/>
        <v/>
      </c>
    </row>
    <row r="4046" spans="1:15" ht="15.75">
      <c r="A4046" s="250">
        <v>4039</v>
      </c>
      <c r="B4046" s="208"/>
      <c r="C4046" s="49"/>
      <c r="D4046" s="50"/>
      <c r="E4046" s="50"/>
      <c r="F4046" s="50"/>
      <c r="G4046" s="209"/>
      <c r="H4046" s="48"/>
      <c r="I4046" s="457" t="str">
        <f t="shared" si="126"/>
        <v/>
      </c>
      <c r="J4046" s="241" cm="1">
        <f t="array" ref="J4046">SUMPRODUCT(--(K4046:N4046&lt;&gt;"")) + IF(TRIM(O4046)="",0,LEN(O4046)-LEN(SUBSTITUTE(O4046,",",""))+1)</f>
        <v>0</v>
      </c>
      <c r="K4046" s="242" t="str">
        <f>IF(AND(G4046&lt;&gt;0,G4046&lt;&gt;""),IF(B4046="","",IF(ISNUMBER(MATCH(B4046,'Look Up Values'!$B$2:$B$500,0)),"","Dest. error")),"")</f>
        <v/>
      </c>
      <c r="L4046" s="242" t="str">
        <f>IF(AND(G4046&lt;&gt;0,G4046&lt;&gt;""),IF(C4046="","",IF(AND(ISNUMBER(--LEFT(C4046,FIND(" ",C4046&amp;" ")-1)),OR(LEN(LEFT(C4046,FIND(" ",C4046&amp;" ")-1))=6,LEN(LEFT(C4046,FIND(" ",C4046&amp;" ")-1))=7),OR(ISNUMBER(MATCH(LEFT(C4046,FIND(" ",C4046&amp;" ")-1),'Look Up Values'!$G$2:$G$1000,0)),ISNUMBER(MATCH(LEFT(C4046,FIND(" ",C4046&amp;" ")-1),'Look Up Values'!$AE$2:$AE$2000,0)))),"","EWC error")),"")</f>
        <v/>
      </c>
      <c r="M4046" s="242" t="str" cm="1">
        <f t="array" ref="M4046">IF(AND(G4046&lt;&gt;0,G4046&lt;&gt;""),IF(E4046="","",IF(ISNUMBER(MATCH(SUBSTITUTE(E4046," ",""),SUBSTITUTE('Look Up Values'!$I$2:$I$10," ",""),0)),"","State error")),"")</f>
        <v/>
      </c>
      <c r="N4046" s="242" t="str" cm="1">
        <f t="array" ref="N4046">IF(AND(G4046&lt;&gt;0,G4046&lt;&gt;""),IF(F4046="","",IF(ISNUMBER(MATCH(SUBSTITUTE(F4046," ",""),SUBSTITUTE('Look Up Values'!$W$2:$W$30," ",""),0)),"","D&amp;R error")),"")</f>
        <v/>
      </c>
      <c r="O4046" s="256" t="str">
        <f t="shared" si="127"/>
        <v/>
      </c>
    </row>
    <row r="4047" spans="1:15" ht="15.75">
      <c r="A4047" s="250">
        <v>4040</v>
      </c>
      <c r="B4047" s="208"/>
      <c r="C4047" s="49"/>
      <c r="D4047" s="50"/>
      <c r="E4047" s="50"/>
      <c r="F4047" s="50"/>
      <c r="G4047" s="209"/>
      <c r="H4047" s="48"/>
      <c r="I4047" s="457" t="str">
        <f t="shared" si="126"/>
        <v/>
      </c>
      <c r="J4047" s="241" cm="1">
        <f t="array" ref="J4047">SUMPRODUCT(--(K4047:N4047&lt;&gt;"")) + IF(TRIM(O4047)="",0,LEN(O4047)-LEN(SUBSTITUTE(O4047,",",""))+1)</f>
        <v>0</v>
      </c>
      <c r="K4047" s="242" t="str">
        <f>IF(AND(G4047&lt;&gt;0,G4047&lt;&gt;""),IF(B4047="","",IF(ISNUMBER(MATCH(B4047,'Look Up Values'!$B$2:$B$500,0)),"","Dest. error")),"")</f>
        <v/>
      </c>
      <c r="L4047" s="242" t="str">
        <f>IF(AND(G4047&lt;&gt;0,G4047&lt;&gt;""),IF(C4047="","",IF(AND(ISNUMBER(--LEFT(C4047,FIND(" ",C4047&amp;" ")-1)),OR(LEN(LEFT(C4047,FIND(" ",C4047&amp;" ")-1))=6,LEN(LEFT(C4047,FIND(" ",C4047&amp;" ")-1))=7),OR(ISNUMBER(MATCH(LEFT(C4047,FIND(" ",C4047&amp;" ")-1),'Look Up Values'!$G$2:$G$1000,0)),ISNUMBER(MATCH(LEFT(C4047,FIND(" ",C4047&amp;" ")-1),'Look Up Values'!$AE$2:$AE$2000,0)))),"","EWC error")),"")</f>
        <v/>
      </c>
      <c r="M4047" s="242" t="str" cm="1">
        <f t="array" ref="M4047">IF(AND(G4047&lt;&gt;0,G4047&lt;&gt;""),IF(E4047="","",IF(ISNUMBER(MATCH(SUBSTITUTE(E4047," ",""),SUBSTITUTE('Look Up Values'!$I$2:$I$10," ",""),0)),"","State error")),"")</f>
        <v/>
      </c>
      <c r="N4047" s="242" t="str" cm="1">
        <f t="array" ref="N4047">IF(AND(G4047&lt;&gt;0,G4047&lt;&gt;""),IF(F4047="","",IF(ISNUMBER(MATCH(SUBSTITUTE(F4047," ",""),SUBSTITUTE('Look Up Values'!$W$2:$W$30," ",""),0)),"","D&amp;R error")),"")</f>
        <v/>
      </c>
      <c r="O4047" s="256" t="str">
        <f t="shared" si="127"/>
        <v/>
      </c>
    </row>
    <row r="4048" spans="1:15" ht="15.75">
      <c r="A4048" s="250">
        <v>4041</v>
      </c>
      <c r="B4048" s="208"/>
      <c r="C4048" s="49"/>
      <c r="D4048" s="50"/>
      <c r="E4048" s="50"/>
      <c r="F4048" s="50"/>
      <c r="G4048" s="209"/>
      <c r="H4048" s="48"/>
      <c r="I4048" s="457" t="str">
        <f t="shared" si="126"/>
        <v/>
      </c>
      <c r="J4048" s="241" cm="1">
        <f t="array" ref="J4048">SUMPRODUCT(--(K4048:N4048&lt;&gt;"")) + IF(TRIM(O4048)="",0,LEN(O4048)-LEN(SUBSTITUTE(O4048,",",""))+1)</f>
        <v>0</v>
      </c>
      <c r="K4048" s="242" t="str">
        <f>IF(AND(G4048&lt;&gt;0,G4048&lt;&gt;""),IF(B4048="","",IF(ISNUMBER(MATCH(B4048,'Look Up Values'!$B$2:$B$500,0)),"","Dest. error")),"")</f>
        <v/>
      </c>
      <c r="L4048" s="242" t="str">
        <f>IF(AND(G4048&lt;&gt;0,G4048&lt;&gt;""),IF(C4048="","",IF(AND(ISNUMBER(--LEFT(C4048,FIND(" ",C4048&amp;" ")-1)),OR(LEN(LEFT(C4048,FIND(" ",C4048&amp;" ")-1))=6,LEN(LEFT(C4048,FIND(" ",C4048&amp;" ")-1))=7),OR(ISNUMBER(MATCH(LEFT(C4048,FIND(" ",C4048&amp;" ")-1),'Look Up Values'!$G$2:$G$1000,0)),ISNUMBER(MATCH(LEFT(C4048,FIND(" ",C4048&amp;" ")-1),'Look Up Values'!$AE$2:$AE$2000,0)))),"","EWC error")),"")</f>
        <v/>
      </c>
      <c r="M4048" s="242" t="str" cm="1">
        <f t="array" ref="M4048">IF(AND(G4048&lt;&gt;0,G4048&lt;&gt;""),IF(E4048="","",IF(ISNUMBER(MATCH(SUBSTITUTE(E4048," ",""),SUBSTITUTE('Look Up Values'!$I$2:$I$10," ",""),0)),"","State error")),"")</f>
        <v/>
      </c>
      <c r="N4048" s="242" t="str" cm="1">
        <f t="array" ref="N4048">IF(AND(G4048&lt;&gt;0,G4048&lt;&gt;""),IF(F4048="","",IF(ISNUMBER(MATCH(SUBSTITUTE(F4048," ",""),SUBSTITUTE('Look Up Values'!$W$2:$W$30," ",""),0)),"","D&amp;R error")),"")</f>
        <v/>
      </c>
      <c r="O4048" s="256" t="str">
        <f t="shared" si="127"/>
        <v/>
      </c>
    </row>
    <row r="4049" spans="1:15" ht="15.75">
      <c r="A4049" s="250">
        <v>4042</v>
      </c>
      <c r="B4049" s="208"/>
      <c r="C4049" s="49"/>
      <c r="D4049" s="50"/>
      <c r="E4049" s="50"/>
      <c r="F4049" s="50"/>
      <c r="G4049" s="209"/>
      <c r="H4049" s="48"/>
      <c r="I4049" s="457" t="str">
        <f t="shared" si="126"/>
        <v/>
      </c>
      <c r="J4049" s="241" cm="1">
        <f t="array" ref="J4049">SUMPRODUCT(--(K4049:N4049&lt;&gt;"")) + IF(TRIM(O4049)="",0,LEN(O4049)-LEN(SUBSTITUTE(O4049,",",""))+1)</f>
        <v>0</v>
      </c>
      <c r="K4049" s="242" t="str">
        <f>IF(AND(G4049&lt;&gt;0,G4049&lt;&gt;""),IF(B4049="","",IF(ISNUMBER(MATCH(B4049,'Look Up Values'!$B$2:$B$500,0)),"","Dest. error")),"")</f>
        <v/>
      </c>
      <c r="L4049" s="242" t="str">
        <f>IF(AND(G4049&lt;&gt;0,G4049&lt;&gt;""),IF(C4049="","",IF(AND(ISNUMBER(--LEFT(C4049,FIND(" ",C4049&amp;" ")-1)),OR(LEN(LEFT(C4049,FIND(" ",C4049&amp;" ")-1))=6,LEN(LEFT(C4049,FIND(" ",C4049&amp;" ")-1))=7),OR(ISNUMBER(MATCH(LEFT(C4049,FIND(" ",C4049&amp;" ")-1),'Look Up Values'!$G$2:$G$1000,0)),ISNUMBER(MATCH(LEFT(C4049,FIND(" ",C4049&amp;" ")-1),'Look Up Values'!$AE$2:$AE$2000,0)))),"","EWC error")),"")</f>
        <v/>
      </c>
      <c r="M4049" s="242" t="str" cm="1">
        <f t="array" ref="M4049">IF(AND(G4049&lt;&gt;0,G4049&lt;&gt;""),IF(E4049="","",IF(ISNUMBER(MATCH(SUBSTITUTE(E4049," ",""),SUBSTITUTE('Look Up Values'!$I$2:$I$10," ",""),0)),"","State error")),"")</f>
        <v/>
      </c>
      <c r="N4049" s="242" t="str" cm="1">
        <f t="array" ref="N4049">IF(AND(G4049&lt;&gt;0,G4049&lt;&gt;""),IF(F4049="","",IF(ISNUMBER(MATCH(SUBSTITUTE(F4049," ",""),SUBSTITUTE('Look Up Values'!$W$2:$W$30," ",""),0)),"","D&amp;R error")),"")</f>
        <v/>
      </c>
      <c r="O4049" s="256" t="str">
        <f t="shared" si="127"/>
        <v/>
      </c>
    </row>
    <row r="4050" spans="1:15" ht="15.75">
      <c r="A4050" s="250">
        <v>4043</v>
      </c>
      <c r="B4050" s="208"/>
      <c r="C4050" s="49"/>
      <c r="D4050" s="50"/>
      <c r="E4050" s="50"/>
      <c r="F4050" s="50"/>
      <c r="G4050" s="209"/>
      <c r="H4050" s="48"/>
      <c r="I4050" s="457" t="str">
        <f t="shared" si="126"/>
        <v/>
      </c>
      <c r="J4050" s="241" cm="1">
        <f t="array" ref="J4050">SUMPRODUCT(--(K4050:N4050&lt;&gt;"")) + IF(TRIM(O4050)="",0,LEN(O4050)-LEN(SUBSTITUTE(O4050,",",""))+1)</f>
        <v>0</v>
      </c>
      <c r="K4050" s="242" t="str">
        <f>IF(AND(G4050&lt;&gt;0,G4050&lt;&gt;""),IF(B4050="","",IF(ISNUMBER(MATCH(B4050,'Look Up Values'!$B$2:$B$500,0)),"","Dest. error")),"")</f>
        <v/>
      </c>
      <c r="L4050" s="242" t="str">
        <f>IF(AND(G4050&lt;&gt;0,G4050&lt;&gt;""),IF(C4050="","",IF(AND(ISNUMBER(--LEFT(C4050,FIND(" ",C4050&amp;" ")-1)),OR(LEN(LEFT(C4050,FIND(" ",C4050&amp;" ")-1))=6,LEN(LEFT(C4050,FIND(" ",C4050&amp;" ")-1))=7),OR(ISNUMBER(MATCH(LEFT(C4050,FIND(" ",C4050&amp;" ")-1),'Look Up Values'!$G$2:$G$1000,0)),ISNUMBER(MATCH(LEFT(C4050,FIND(" ",C4050&amp;" ")-1),'Look Up Values'!$AE$2:$AE$2000,0)))),"","EWC error")),"")</f>
        <v/>
      </c>
      <c r="M4050" s="242" t="str" cm="1">
        <f t="array" ref="M4050">IF(AND(G4050&lt;&gt;0,G4050&lt;&gt;""),IF(E4050="","",IF(ISNUMBER(MATCH(SUBSTITUTE(E4050," ",""),SUBSTITUTE('Look Up Values'!$I$2:$I$10," ",""),0)),"","State error")),"")</f>
        <v/>
      </c>
      <c r="N4050" s="242" t="str" cm="1">
        <f t="array" ref="N4050">IF(AND(G4050&lt;&gt;0,G4050&lt;&gt;""),IF(F4050="","",IF(ISNUMBER(MATCH(SUBSTITUTE(F4050," ",""),SUBSTITUTE('Look Up Values'!$W$2:$W$30," ",""),0)),"","D&amp;R error")),"")</f>
        <v/>
      </c>
      <c r="O4050" s="256" t="str">
        <f t="shared" si="127"/>
        <v/>
      </c>
    </row>
    <row r="4051" spans="1:15" ht="15.75">
      <c r="A4051" s="250">
        <v>4044</v>
      </c>
      <c r="B4051" s="208"/>
      <c r="C4051" s="49"/>
      <c r="D4051" s="50"/>
      <c r="E4051" s="50"/>
      <c r="F4051" s="50"/>
      <c r="G4051" s="209"/>
      <c r="H4051" s="48"/>
      <c r="I4051" s="457" t="str">
        <f t="shared" si="126"/>
        <v/>
      </c>
      <c r="J4051" s="241" cm="1">
        <f t="array" ref="J4051">SUMPRODUCT(--(K4051:N4051&lt;&gt;"")) + IF(TRIM(O4051)="",0,LEN(O4051)-LEN(SUBSTITUTE(O4051,",",""))+1)</f>
        <v>0</v>
      </c>
      <c r="K4051" s="242" t="str">
        <f>IF(AND(G4051&lt;&gt;0,G4051&lt;&gt;""),IF(B4051="","",IF(ISNUMBER(MATCH(B4051,'Look Up Values'!$B$2:$B$500,0)),"","Dest. error")),"")</f>
        <v/>
      </c>
      <c r="L4051" s="242" t="str">
        <f>IF(AND(G4051&lt;&gt;0,G4051&lt;&gt;""),IF(C4051="","",IF(AND(ISNUMBER(--LEFT(C4051,FIND(" ",C4051&amp;" ")-1)),OR(LEN(LEFT(C4051,FIND(" ",C4051&amp;" ")-1))=6,LEN(LEFT(C4051,FIND(" ",C4051&amp;" ")-1))=7),OR(ISNUMBER(MATCH(LEFT(C4051,FIND(" ",C4051&amp;" ")-1),'Look Up Values'!$G$2:$G$1000,0)),ISNUMBER(MATCH(LEFT(C4051,FIND(" ",C4051&amp;" ")-1),'Look Up Values'!$AE$2:$AE$2000,0)))),"","EWC error")),"")</f>
        <v/>
      </c>
      <c r="M4051" s="242" t="str" cm="1">
        <f t="array" ref="M4051">IF(AND(G4051&lt;&gt;0,G4051&lt;&gt;""),IF(E4051="","",IF(ISNUMBER(MATCH(SUBSTITUTE(E4051," ",""),SUBSTITUTE('Look Up Values'!$I$2:$I$10," ",""),0)),"","State error")),"")</f>
        <v/>
      </c>
      <c r="N4051" s="242" t="str" cm="1">
        <f t="array" ref="N4051">IF(AND(G4051&lt;&gt;0,G4051&lt;&gt;""),IF(F4051="","",IF(ISNUMBER(MATCH(SUBSTITUTE(F4051," ",""),SUBSTITUTE('Look Up Values'!$W$2:$W$30," ",""),0)),"","D&amp;R error")),"")</f>
        <v/>
      </c>
      <c r="O4051" s="256" t="str">
        <f t="shared" si="127"/>
        <v/>
      </c>
    </row>
    <row r="4052" spans="1:15" ht="15.75">
      <c r="A4052" s="250">
        <v>4045</v>
      </c>
      <c r="B4052" s="208"/>
      <c r="C4052" s="49"/>
      <c r="D4052" s="50"/>
      <c r="E4052" s="50"/>
      <c r="F4052" s="50"/>
      <c r="G4052" s="209"/>
      <c r="H4052" s="48"/>
      <c r="I4052" s="457" t="str">
        <f t="shared" si="126"/>
        <v/>
      </c>
      <c r="J4052" s="241" cm="1">
        <f t="array" ref="J4052">SUMPRODUCT(--(K4052:N4052&lt;&gt;"")) + IF(TRIM(O4052)="",0,LEN(O4052)-LEN(SUBSTITUTE(O4052,",",""))+1)</f>
        <v>0</v>
      </c>
      <c r="K4052" s="242" t="str">
        <f>IF(AND(G4052&lt;&gt;0,G4052&lt;&gt;""),IF(B4052="","",IF(ISNUMBER(MATCH(B4052,'Look Up Values'!$B$2:$B$500,0)),"","Dest. error")),"")</f>
        <v/>
      </c>
      <c r="L4052" s="242" t="str">
        <f>IF(AND(G4052&lt;&gt;0,G4052&lt;&gt;""),IF(C4052="","",IF(AND(ISNUMBER(--LEFT(C4052,FIND(" ",C4052&amp;" ")-1)),OR(LEN(LEFT(C4052,FIND(" ",C4052&amp;" ")-1))=6,LEN(LEFT(C4052,FIND(" ",C4052&amp;" ")-1))=7),OR(ISNUMBER(MATCH(LEFT(C4052,FIND(" ",C4052&amp;" ")-1),'Look Up Values'!$G$2:$G$1000,0)),ISNUMBER(MATCH(LEFT(C4052,FIND(" ",C4052&amp;" ")-1),'Look Up Values'!$AE$2:$AE$2000,0)))),"","EWC error")),"")</f>
        <v/>
      </c>
      <c r="M4052" s="242" t="str" cm="1">
        <f t="array" ref="M4052">IF(AND(G4052&lt;&gt;0,G4052&lt;&gt;""),IF(E4052="","",IF(ISNUMBER(MATCH(SUBSTITUTE(E4052," ",""),SUBSTITUTE('Look Up Values'!$I$2:$I$10," ",""),0)),"","State error")),"")</f>
        <v/>
      </c>
      <c r="N4052" s="242" t="str" cm="1">
        <f t="array" ref="N4052">IF(AND(G4052&lt;&gt;0,G4052&lt;&gt;""),IF(F4052="","",IF(ISNUMBER(MATCH(SUBSTITUTE(F4052," ",""),SUBSTITUTE('Look Up Values'!$W$2:$W$30," ",""),0)),"","D&amp;R error")),"")</f>
        <v/>
      </c>
      <c r="O4052" s="256" t="str">
        <f t="shared" si="127"/>
        <v/>
      </c>
    </row>
    <row r="4053" spans="1:15" ht="15.75">
      <c r="A4053" s="250">
        <v>4046</v>
      </c>
      <c r="B4053" s="208"/>
      <c r="C4053" s="49"/>
      <c r="D4053" s="50"/>
      <c r="E4053" s="50"/>
      <c r="F4053" s="50"/>
      <c r="G4053" s="209"/>
      <c r="H4053" s="48"/>
      <c r="I4053" s="457" t="str">
        <f t="shared" si="126"/>
        <v/>
      </c>
      <c r="J4053" s="241" cm="1">
        <f t="array" ref="J4053">SUMPRODUCT(--(K4053:N4053&lt;&gt;"")) + IF(TRIM(O4053)="",0,LEN(O4053)-LEN(SUBSTITUTE(O4053,",",""))+1)</f>
        <v>0</v>
      </c>
      <c r="K4053" s="242" t="str">
        <f>IF(AND(G4053&lt;&gt;0,G4053&lt;&gt;""),IF(B4053="","",IF(ISNUMBER(MATCH(B4053,'Look Up Values'!$B$2:$B$500,0)),"","Dest. error")),"")</f>
        <v/>
      </c>
      <c r="L4053" s="242" t="str">
        <f>IF(AND(G4053&lt;&gt;0,G4053&lt;&gt;""),IF(C4053="","",IF(AND(ISNUMBER(--LEFT(C4053,FIND(" ",C4053&amp;" ")-1)),OR(LEN(LEFT(C4053,FIND(" ",C4053&amp;" ")-1))=6,LEN(LEFT(C4053,FIND(" ",C4053&amp;" ")-1))=7),OR(ISNUMBER(MATCH(LEFT(C4053,FIND(" ",C4053&amp;" ")-1),'Look Up Values'!$G$2:$G$1000,0)),ISNUMBER(MATCH(LEFT(C4053,FIND(" ",C4053&amp;" ")-1),'Look Up Values'!$AE$2:$AE$2000,0)))),"","EWC error")),"")</f>
        <v/>
      </c>
      <c r="M4053" s="242" t="str" cm="1">
        <f t="array" ref="M4053">IF(AND(G4053&lt;&gt;0,G4053&lt;&gt;""),IF(E4053="","",IF(ISNUMBER(MATCH(SUBSTITUTE(E4053," ",""),SUBSTITUTE('Look Up Values'!$I$2:$I$10," ",""),0)),"","State error")),"")</f>
        <v/>
      </c>
      <c r="N4053" s="242" t="str" cm="1">
        <f t="array" ref="N4053">IF(AND(G4053&lt;&gt;0,G4053&lt;&gt;""),IF(F4053="","",IF(ISNUMBER(MATCH(SUBSTITUTE(F4053," ",""),SUBSTITUTE('Look Up Values'!$W$2:$W$30," ",""),0)),"","D&amp;R error")),"")</f>
        <v/>
      </c>
      <c r="O4053" s="256" t="str">
        <f t="shared" si="127"/>
        <v/>
      </c>
    </row>
    <row r="4054" spans="1:15" ht="15.75">
      <c r="A4054" s="250">
        <v>4047</v>
      </c>
      <c r="B4054" s="208"/>
      <c r="C4054" s="49"/>
      <c r="D4054" s="50"/>
      <c r="E4054" s="50"/>
      <c r="F4054" s="50"/>
      <c r="G4054" s="209"/>
      <c r="H4054" s="48"/>
      <c r="I4054" s="457" t="str">
        <f t="shared" si="126"/>
        <v/>
      </c>
      <c r="J4054" s="241" cm="1">
        <f t="array" ref="J4054">SUMPRODUCT(--(K4054:N4054&lt;&gt;"")) + IF(TRIM(O4054)="",0,LEN(O4054)-LEN(SUBSTITUTE(O4054,",",""))+1)</f>
        <v>0</v>
      </c>
      <c r="K4054" s="242" t="str">
        <f>IF(AND(G4054&lt;&gt;0,G4054&lt;&gt;""),IF(B4054="","",IF(ISNUMBER(MATCH(B4054,'Look Up Values'!$B$2:$B$500,0)),"","Dest. error")),"")</f>
        <v/>
      </c>
      <c r="L4054" s="242" t="str">
        <f>IF(AND(G4054&lt;&gt;0,G4054&lt;&gt;""),IF(C4054="","",IF(AND(ISNUMBER(--LEFT(C4054,FIND(" ",C4054&amp;" ")-1)),OR(LEN(LEFT(C4054,FIND(" ",C4054&amp;" ")-1))=6,LEN(LEFT(C4054,FIND(" ",C4054&amp;" ")-1))=7),OR(ISNUMBER(MATCH(LEFT(C4054,FIND(" ",C4054&amp;" ")-1),'Look Up Values'!$G$2:$G$1000,0)),ISNUMBER(MATCH(LEFT(C4054,FIND(" ",C4054&amp;" ")-1),'Look Up Values'!$AE$2:$AE$2000,0)))),"","EWC error")),"")</f>
        <v/>
      </c>
      <c r="M4054" s="242" t="str" cm="1">
        <f t="array" ref="M4054">IF(AND(G4054&lt;&gt;0,G4054&lt;&gt;""),IF(E4054="","",IF(ISNUMBER(MATCH(SUBSTITUTE(E4054," ",""),SUBSTITUTE('Look Up Values'!$I$2:$I$10," ",""),0)),"","State error")),"")</f>
        <v/>
      </c>
      <c r="N4054" s="242" t="str" cm="1">
        <f t="array" ref="N4054">IF(AND(G4054&lt;&gt;0,G4054&lt;&gt;""),IF(F4054="","",IF(ISNUMBER(MATCH(SUBSTITUTE(F4054," ",""),SUBSTITUTE('Look Up Values'!$W$2:$W$30," ",""),0)),"","D&amp;R error")),"")</f>
        <v/>
      </c>
      <c r="O4054" s="256" t="str">
        <f t="shared" si="127"/>
        <v/>
      </c>
    </row>
    <row r="4055" spans="1:15" ht="15.75">
      <c r="A4055" s="250">
        <v>4048</v>
      </c>
      <c r="B4055" s="208"/>
      <c r="C4055" s="49"/>
      <c r="D4055" s="50"/>
      <c r="E4055" s="50"/>
      <c r="F4055" s="50"/>
      <c r="G4055" s="209"/>
      <c r="H4055" s="48"/>
      <c r="I4055" s="457" t="str">
        <f t="shared" si="126"/>
        <v/>
      </c>
      <c r="J4055" s="241" cm="1">
        <f t="array" ref="J4055">SUMPRODUCT(--(K4055:N4055&lt;&gt;"")) + IF(TRIM(O4055)="",0,LEN(O4055)-LEN(SUBSTITUTE(O4055,",",""))+1)</f>
        <v>0</v>
      </c>
      <c r="K4055" s="242" t="str">
        <f>IF(AND(G4055&lt;&gt;0,G4055&lt;&gt;""),IF(B4055="","",IF(ISNUMBER(MATCH(B4055,'Look Up Values'!$B$2:$B$500,0)),"","Dest. error")),"")</f>
        <v/>
      </c>
      <c r="L4055" s="242" t="str">
        <f>IF(AND(G4055&lt;&gt;0,G4055&lt;&gt;""),IF(C4055="","",IF(AND(ISNUMBER(--LEFT(C4055,FIND(" ",C4055&amp;" ")-1)),OR(LEN(LEFT(C4055,FIND(" ",C4055&amp;" ")-1))=6,LEN(LEFT(C4055,FIND(" ",C4055&amp;" ")-1))=7),OR(ISNUMBER(MATCH(LEFT(C4055,FIND(" ",C4055&amp;" ")-1),'Look Up Values'!$G$2:$G$1000,0)),ISNUMBER(MATCH(LEFT(C4055,FIND(" ",C4055&amp;" ")-1),'Look Up Values'!$AE$2:$AE$2000,0)))),"","EWC error")),"")</f>
        <v/>
      </c>
      <c r="M4055" s="242" t="str" cm="1">
        <f t="array" ref="M4055">IF(AND(G4055&lt;&gt;0,G4055&lt;&gt;""),IF(E4055="","",IF(ISNUMBER(MATCH(SUBSTITUTE(E4055," ",""),SUBSTITUTE('Look Up Values'!$I$2:$I$10," ",""),0)),"","State error")),"")</f>
        <v/>
      </c>
      <c r="N4055" s="242" t="str" cm="1">
        <f t="array" ref="N4055">IF(AND(G4055&lt;&gt;0,G4055&lt;&gt;""),IF(F4055="","",IF(ISNUMBER(MATCH(SUBSTITUTE(F4055," ",""),SUBSTITUTE('Look Up Values'!$W$2:$W$30," ",""),0)),"","D&amp;R error")),"")</f>
        <v/>
      </c>
      <c r="O4055" s="256" t="str">
        <f t="shared" si="127"/>
        <v/>
      </c>
    </row>
    <row r="4056" spans="1:15" ht="15.75">
      <c r="A4056" s="250">
        <v>4049</v>
      </c>
      <c r="B4056" s="208"/>
      <c r="C4056" s="49"/>
      <c r="D4056" s="50"/>
      <c r="E4056" s="50"/>
      <c r="F4056" s="50"/>
      <c r="G4056" s="209"/>
      <c r="H4056" s="48"/>
      <c r="I4056" s="457" t="str">
        <f t="shared" si="126"/>
        <v/>
      </c>
      <c r="J4056" s="241" cm="1">
        <f t="array" ref="J4056">SUMPRODUCT(--(K4056:N4056&lt;&gt;"")) + IF(TRIM(O4056)="",0,LEN(O4056)-LEN(SUBSTITUTE(O4056,",",""))+1)</f>
        <v>0</v>
      </c>
      <c r="K4056" s="242" t="str">
        <f>IF(AND(G4056&lt;&gt;0,G4056&lt;&gt;""),IF(B4056="","",IF(ISNUMBER(MATCH(B4056,'Look Up Values'!$B$2:$B$500,0)),"","Dest. error")),"")</f>
        <v/>
      </c>
      <c r="L4056" s="242" t="str">
        <f>IF(AND(G4056&lt;&gt;0,G4056&lt;&gt;""),IF(C4056="","",IF(AND(ISNUMBER(--LEFT(C4056,FIND(" ",C4056&amp;" ")-1)),OR(LEN(LEFT(C4056,FIND(" ",C4056&amp;" ")-1))=6,LEN(LEFT(C4056,FIND(" ",C4056&amp;" ")-1))=7),OR(ISNUMBER(MATCH(LEFT(C4056,FIND(" ",C4056&amp;" ")-1),'Look Up Values'!$G$2:$G$1000,0)),ISNUMBER(MATCH(LEFT(C4056,FIND(" ",C4056&amp;" ")-1),'Look Up Values'!$AE$2:$AE$2000,0)))),"","EWC error")),"")</f>
        <v/>
      </c>
      <c r="M4056" s="242" t="str" cm="1">
        <f t="array" ref="M4056">IF(AND(G4056&lt;&gt;0,G4056&lt;&gt;""),IF(E4056="","",IF(ISNUMBER(MATCH(SUBSTITUTE(E4056," ",""),SUBSTITUTE('Look Up Values'!$I$2:$I$10," ",""),0)),"","State error")),"")</f>
        <v/>
      </c>
      <c r="N4056" s="242" t="str" cm="1">
        <f t="array" ref="N4056">IF(AND(G4056&lt;&gt;0,G4056&lt;&gt;""),IF(F4056="","",IF(ISNUMBER(MATCH(SUBSTITUTE(F4056," ",""),SUBSTITUTE('Look Up Values'!$W$2:$W$30," ",""),0)),"","D&amp;R error")),"")</f>
        <v/>
      </c>
      <c r="O4056" s="256" t="str">
        <f t="shared" si="127"/>
        <v/>
      </c>
    </row>
    <row r="4057" spans="1:15" ht="15.75">
      <c r="A4057" s="250">
        <v>4050</v>
      </c>
      <c r="B4057" s="208"/>
      <c r="C4057" s="49"/>
      <c r="D4057" s="50"/>
      <c r="E4057" s="50"/>
      <c r="F4057" s="50"/>
      <c r="G4057" s="209"/>
      <c r="H4057" s="48"/>
      <c r="I4057" s="457" t="str">
        <f t="shared" si="126"/>
        <v/>
      </c>
      <c r="J4057" s="241" cm="1">
        <f t="array" ref="J4057">SUMPRODUCT(--(K4057:N4057&lt;&gt;"")) + IF(TRIM(O4057)="",0,LEN(O4057)-LEN(SUBSTITUTE(O4057,",",""))+1)</f>
        <v>0</v>
      </c>
      <c r="K4057" s="242" t="str">
        <f>IF(AND(G4057&lt;&gt;0,G4057&lt;&gt;""),IF(B4057="","",IF(ISNUMBER(MATCH(B4057,'Look Up Values'!$B$2:$B$500,0)),"","Dest. error")),"")</f>
        <v/>
      </c>
      <c r="L4057" s="242" t="str">
        <f>IF(AND(G4057&lt;&gt;0,G4057&lt;&gt;""),IF(C4057="","",IF(AND(ISNUMBER(--LEFT(C4057,FIND(" ",C4057&amp;" ")-1)),OR(LEN(LEFT(C4057,FIND(" ",C4057&amp;" ")-1))=6,LEN(LEFT(C4057,FIND(" ",C4057&amp;" ")-1))=7),OR(ISNUMBER(MATCH(LEFT(C4057,FIND(" ",C4057&amp;" ")-1),'Look Up Values'!$G$2:$G$1000,0)),ISNUMBER(MATCH(LEFT(C4057,FIND(" ",C4057&amp;" ")-1),'Look Up Values'!$AE$2:$AE$2000,0)))),"","EWC error")),"")</f>
        <v/>
      </c>
      <c r="M4057" s="242" t="str" cm="1">
        <f t="array" ref="M4057">IF(AND(G4057&lt;&gt;0,G4057&lt;&gt;""),IF(E4057="","",IF(ISNUMBER(MATCH(SUBSTITUTE(E4057," ",""),SUBSTITUTE('Look Up Values'!$I$2:$I$10," ",""),0)),"","State error")),"")</f>
        <v/>
      </c>
      <c r="N4057" s="242" t="str" cm="1">
        <f t="array" ref="N4057">IF(AND(G4057&lt;&gt;0,G4057&lt;&gt;""),IF(F4057="","",IF(ISNUMBER(MATCH(SUBSTITUTE(F4057," ",""),SUBSTITUTE('Look Up Values'!$W$2:$W$30," ",""),0)),"","D&amp;R error")),"")</f>
        <v/>
      </c>
      <c r="O4057" s="256" t="str">
        <f t="shared" si="127"/>
        <v/>
      </c>
    </row>
    <row r="4058" spans="1:15" ht="15.75">
      <c r="A4058" s="250">
        <v>4051</v>
      </c>
      <c r="B4058" s="208"/>
      <c r="C4058" s="49"/>
      <c r="D4058" s="50"/>
      <c r="E4058" s="50"/>
      <c r="F4058" s="50"/>
      <c r="G4058" s="209"/>
      <c r="H4058" s="48"/>
      <c r="I4058" s="457" t="str">
        <f t="shared" si="126"/>
        <v/>
      </c>
      <c r="J4058" s="241" cm="1">
        <f t="array" ref="J4058">SUMPRODUCT(--(K4058:N4058&lt;&gt;"")) + IF(TRIM(O4058)="",0,LEN(O4058)-LEN(SUBSTITUTE(O4058,",",""))+1)</f>
        <v>0</v>
      </c>
      <c r="K4058" s="242" t="str">
        <f>IF(AND(G4058&lt;&gt;0,G4058&lt;&gt;""),IF(B4058="","",IF(ISNUMBER(MATCH(B4058,'Look Up Values'!$B$2:$B$500,0)),"","Dest. error")),"")</f>
        <v/>
      </c>
      <c r="L4058" s="242" t="str">
        <f>IF(AND(G4058&lt;&gt;0,G4058&lt;&gt;""),IF(C4058="","",IF(AND(ISNUMBER(--LEFT(C4058,FIND(" ",C4058&amp;" ")-1)),OR(LEN(LEFT(C4058,FIND(" ",C4058&amp;" ")-1))=6,LEN(LEFT(C4058,FIND(" ",C4058&amp;" ")-1))=7),OR(ISNUMBER(MATCH(LEFT(C4058,FIND(" ",C4058&amp;" ")-1),'Look Up Values'!$G$2:$G$1000,0)),ISNUMBER(MATCH(LEFT(C4058,FIND(" ",C4058&amp;" ")-1),'Look Up Values'!$AE$2:$AE$2000,0)))),"","EWC error")),"")</f>
        <v/>
      </c>
      <c r="M4058" s="242" t="str" cm="1">
        <f t="array" ref="M4058">IF(AND(G4058&lt;&gt;0,G4058&lt;&gt;""),IF(E4058="","",IF(ISNUMBER(MATCH(SUBSTITUTE(E4058," ",""),SUBSTITUTE('Look Up Values'!$I$2:$I$10," ",""),0)),"","State error")),"")</f>
        <v/>
      </c>
      <c r="N4058" s="242" t="str" cm="1">
        <f t="array" ref="N4058">IF(AND(G4058&lt;&gt;0,G4058&lt;&gt;""),IF(F4058="","",IF(ISNUMBER(MATCH(SUBSTITUTE(F4058," ",""),SUBSTITUTE('Look Up Values'!$W$2:$W$30," ",""),0)),"","D&amp;R error")),"")</f>
        <v/>
      </c>
      <c r="O4058" s="256" t="str">
        <f t="shared" si="127"/>
        <v/>
      </c>
    </row>
    <row r="4059" spans="1:15" ht="15.75">
      <c r="A4059" s="250">
        <v>4052</v>
      </c>
      <c r="B4059" s="208"/>
      <c r="C4059" s="49"/>
      <c r="D4059" s="50"/>
      <c r="E4059" s="50"/>
      <c r="F4059" s="50"/>
      <c r="G4059" s="209"/>
      <c r="H4059" s="48"/>
      <c r="I4059" s="457" t="str">
        <f t="shared" si="126"/>
        <v/>
      </c>
      <c r="J4059" s="241" cm="1">
        <f t="array" ref="J4059">SUMPRODUCT(--(K4059:N4059&lt;&gt;"")) + IF(TRIM(O4059)="",0,LEN(O4059)-LEN(SUBSTITUTE(O4059,",",""))+1)</f>
        <v>0</v>
      </c>
      <c r="K4059" s="242" t="str">
        <f>IF(AND(G4059&lt;&gt;0,G4059&lt;&gt;""),IF(B4059="","",IF(ISNUMBER(MATCH(B4059,'Look Up Values'!$B$2:$B$500,0)),"","Dest. error")),"")</f>
        <v/>
      </c>
      <c r="L4059" s="242" t="str">
        <f>IF(AND(G4059&lt;&gt;0,G4059&lt;&gt;""),IF(C4059="","",IF(AND(ISNUMBER(--LEFT(C4059,FIND(" ",C4059&amp;" ")-1)),OR(LEN(LEFT(C4059,FIND(" ",C4059&amp;" ")-1))=6,LEN(LEFT(C4059,FIND(" ",C4059&amp;" ")-1))=7),OR(ISNUMBER(MATCH(LEFT(C4059,FIND(" ",C4059&amp;" ")-1),'Look Up Values'!$G$2:$G$1000,0)),ISNUMBER(MATCH(LEFT(C4059,FIND(" ",C4059&amp;" ")-1),'Look Up Values'!$AE$2:$AE$2000,0)))),"","EWC error")),"")</f>
        <v/>
      </c>
      <c r="M4059" s="242" t="str" cm="1">
        <f t="array" ref="M4059">IF(AND(G4059&lt;&gt;0,G4059&lt;&gt;""),IF(E4059="","",IF(ISNUMBER(MATCH(SUBSTITUTE(E4059," ",""),SUBSTITUTE('Look Up Values'!$I$2:$I$10," ",""),0)),"","State error")),"")</f>
        <v/>
      </c>
      <c r="N4059" s="242" t="str" cm="1">
        <f t="array" ref="N4059">IF(AND(G4059&lt;&gt;0,G4059&lt;&gt;""),IF(F4059="","",IF(ISNUMBER(MATCH(SUBSTITUTE(F4059," ",""),SUBSTITUTE('Look Up Values'!$W$2:$W$30," ",""),0)),"","D&amp;R error")),"")</f>
        <v/>
      </c>
      <c r="O4059" s="256" t="str">
        <f t="shared" si="127"/>
        <v/>
      </c>
    </row>
    <row r="4060" spans="1:15" ht="15.75">
      <c r="A4060" s="250">
        <v>4053</v>
      </c>
      <c r="B4060" s="208"/>
      <c r="C4060" s="49"/>
      <c r="D4060" s="50"/>
      <c r="E4060" s="50"/>
      <c r="F4060" s="50"/>
      <c r="G4060" s="209"/>
      <c r="H4060" s="48"/>
      <c r="I4060" s="457" t="str">
        <f t="shared" si="126"/>
        <v/>
      </c>
      <c r="J4060" s="241" cm="1">
        <f t="array" ref="J4060">SUMPRODUCT(--(K4060:N4060&lt;&gt;"")) + IF(TRIM(O4060)="",0,LEN(O4060)-LEN(SUBSTITUTE(O4060,",",""))+1)</f>
        <v>0</v>
      </c>
      <c r="K4060" s="242" t="str">
        <f>IF(AND(G4060&lt;&gt;0,G4060&lt;&gt;""),IF(B4060="","",IF(ISNUMBER(MATCH(B4060,'Look Up Values'!$B$2:$B$500,0)),"","Dest. error")),"")</f>
        <v/>
      </c>
      <c r="L4060" s="242" t="str">
        <f>IF(AND(G4060&lt;&gt;0,G4060&lt;&gt;""),IF(C4060="","",IF(AND(ISNUMBER(--LEFT(C4060,FIND(" ",C4060&amp;" ")-1)),OR(LEN(LEFT(C4060,FIND(" ",C4060&amp;" ")-1))=6,LEN(LEFT(C4060,FIND(" ",C4060&amp;" ")-1))=7),OR(ISNUMBER(MATCH(LEFT(C4060,FIND(" ",C4060&amp;" ")-1),'Look Up Values'!$G$2:$G$1000,0)),ISNUMBER(MATCH(LEFT(C4060,FIND(" ",C4060&amp;" ")-1),'Look Up Values'!$AE$2:$AE$2000,0)))),"","EWC error")),"")</f>
        <v/>
      </c>
      <c r="M4060" s="242" t="str" cm="1">
        <f t="array" ref="M4060">IF(AND(G4060&lt;&gt;0,G4060&lt;&gt;""),IF(E4060="","",IF(ISNUMBER(MATCH(SUBSTITUTE(E4060," ",""),SUBSTITUTE('Look Up Values'!$I$2:$I$10," ",""),0)),"","State error")),"")</f>
        <v/>
      </c>
      <c r="N4060" s="242" t="str" cm="1">
        <f t="array" ref="N4060">IF(AND(G4060&lt;&gt;0,G4060&lt;&gt;""),IF(F4060="","",IF(ISNUMBER(MATCH(SUBSTITUTE(F4060," ",""),SUBSTITUTE('Look Up Values'!$W$2:$W$30," ",""),0)),"","D&amp;R error")),"")</f>
        <v/>
      </c>
      <c r="O4060" s="256" t="str">
        <f t="shared" si="127"/>
        <v/>
      </c>
    </row>
    <row r="4061" spans="1:15" ht="15.75">
      <c r="A4061" s="250">
        <v>4054</v>
      </c>
      <c r="B4061" s="208"/>
      <c r="C4061" s="49"/>
      <c r="D4061" s="50"/>
      <c r="E4061" s="50"/>
      <c r="F4061" s="50"/>
      <c r="G4061" s="209"/>
      <c r="H4061" s="48"/>
      <c r="I4061" s="457" t="str">
        <f t="shared" si="126"/>
        <v/>
      </c>
      <c r="J4061" s="241" cm="1">
        <f t="array" ref="J4061">SUMPRODUCT(--(K4061:N4061&lt;&gt;"")) + IF(TRIM(O4061)="",0,LEN(O4061)-LEN(SUBSTITUTE(O4061,",",""))+1)</f>
        <v>0</v>
      </c>
      <c r="K4061" s="242" t="str">
        <f>IF(AND(G4061&lt;&gt;0,G4061&lt;&gt;""),IF(B4061="","",IF(ISNUMBER(MATCH(B4061,'Look Up Values'!$B$2:$B$500,0)),"","Dest. error")),"")</f>
        <v/>
      </c>
      <c r="L4061" s="242" t="str">
        <f>IF(AND(G4061&lt;&gt;0,G4061&lt;&gt;""),IF(C4061="","",IF(AND(ISNUMBER(--LEFT(C4061,FIND(" ",C4061&amp;" ")-1)),OR(LEN(LEFT(C4061,FIND(" ",C4061&amp;" ")-1))=6,LEN(LEFT(C4061,FIND(" ",C4061&amp;" ")-1))=7),OR(ISNUMBER(MATCH(LEFT(C4061,FIND(" ",C4061&amp;" ")-1),'Look Up Values'!$G$2:$G$1000,0)),ISNUMBER(MATCH(LEFT(C4061,FIND(" ",C4061&amp;" ")-1),'Look Up Values'!$AE$2:$AE$2000,0)))),"","EWC error")),"")</f>
        <v/>
      </c>
      <c r="M4061" s="242" t="str" cm="1">
        <f t="array" ref="M4061">IF(AND(G4061&lt;&gt;0,G4061&lt;&gt;""),IF(E4061="","",IF(ISNUMBER(MATCH(SUBSTITUTE(E4061," ",""),SUBSTITUTE('Look Up Values'!$I$2:$I$10," ",""),0)),"","State error")),"")</f>
        <v/>
      </c>
      <c r="N4061" s="242" t="str" cm="1">
        <f t="array" ref="N4061">IF(AND(G4061&lt;&gt;0,G4061&lt;&gt;""),IF(F4061="","",IF(ISNUMBER(MATCH(SUBSTITUTE(F4061," ",""),SUBSTITUTE('Look Up Values'!$W$2:$W$30," ",""),0)),"","D&amp;R error")),"")</f>
        <v/>
      </c>
      <c r="O4061" s="256" t="str">
        <f t="shared" si="127"/>
        <v/>
      </c>
    </row>
    <row r="4062" spans="1:15" ht="15.75">
      <c r="A4062" s="250">
        <v>4055</v>
      </c>
      <c r="B4062" s="208"/>
      <c r="C4062" s="49"/>
      <c r="D4062" s="50"/>
      <c r="E4062" s="50"/>
      <c r="F4062" s="50"/>
      <c r="G4062" s="209"/>
      <c r="H4062" s="48"/>
      <c r="I4062" s="457" t="str">
        <f t="shared" si="126"/>
        <v/>
      </c>
      <c r="J4062" s="241" cm="1">
        <f t="array" ref="J4062">SUMPRODUCT(--(K4062:N4062&lt;&gt;"")) + IF(TRIM(O4062)="",0,LEN(O4062)-LEN(SUBSTITUTE(O4062,",",""))+1)</f>
        <v>0</v>
      </c>
      <c r="K4062" s="242" t="str">
        <f>IF(AND(G4062&lt;&gt;0,G4062&lt;&gt;""),IF(B4062="","",IF(ISNUMBER(MATCH(B4062,'Look Up Values'!$B$2:$B$500,0)),"","Dest. error")),"")</f>
        <v/>
      </c>
      <c r="L4062" s="242" t="str">
        <f>IF(AND(G4062&lt;&gt;0,G4062&lt;&gt;""),IF(C4062="","",IF(AND(ISNUMBER(--LEFT(C4062,FIND(" ",C4062&amp;" ")-1)),OR(LEN(LEFT(C4062,FIND(" ",C4062&amp;" ")-1))=6,LEN(LEFT(C4062,FIND(" ",C4062&amp;" ")-1))=7),OR(ISNUMBER(MATCH(LEFT(C4062,FIND(" ",C4062&amp;" ")-1),'Look Up Values'!$G$2:$G$1000,0)),ISNUMBER(MATCH(LEFT(C4062,FIND(" ",C4062&amp;" ")-1),'Look Up Values'!$AE$2:$AE$2000,0)))),"","EWC error")),"")</f>
        <v/>
      </c>
      <c r="M4062" s="242" t="str" cm="1">
        <f t="array" ref="M4062">IF(AND(G4062&lt;&gt;0,G4062&lt;&gt;""),IF(E4062="","",IF(ISNUMBER(MATCH(SUBSTITUTE(E4062," ",""),SUBSTITUTE('Look Up Values'!$I$2:$I$10," ",""),0)),"","State error")),"")</f>
        <v/>
      </c>
      <c r="N4062" s="242" t="str" cm="1">
        <f t="array" ref="N4062">IF(AND(G4062&lt;&gt;0,G4062&lt;&gt;""),IF(F4062="","",IF(ISNUMBER(MATCH(SUBSTITUTE(F4062," ",""),SUBSTITUTE('Look Up Values'!$W$2:$W$30," ",""),0)),"","D&amp;R error")),"")</f>
        <v/>
      </c>
      <c r="O4062" s="256" t="str">
        <f t="shared" si="127"/>
        <v/>
      </c>
    </row>
    <row r="4063" spans="1:15" ht="15.75">
      <c r="A4063" s="250">
        <v>4056</v>
      </c>
      <c r="B4063" s="208"/>
      <c r="C4063" s="49"/>
      <c r="D4063" s="50"/>
      <c r="E4063" s="50"/>
      <c r="F4063" s="50"/>
      <c r="G4063" s="209"/>
      <c r="H4063" s="48"/>
      <c r="I4063" s="457" t="str">
        <f t="shared" si="126"/>
        <v/>
      </c>
      <c r="J4063" s="241" cm="1">
        <f t="array" ref="J4063">SUMPRODUCT(--(K4063:N4063&lt;&gt;"")) + IF(TRIM(O4063)="",0,LEN(O4063)-LEN(SUBSTITUTE(O4063,",",""))+1)</f>
        <v>0</v>
      </c>
      <c r="K4063" s="242" t="str">
        <f>IF(AND(G4063&lt;&gt;0,G4063&lt;&gt;""),IF(B4063="","",IF(ISNUMBER(MATCH(B4063,'Look Up Values'!$B$2:$B$500,0)),"","Dest. error")),"")</f>
        <v/>
      </c>
      <c r="L4063" s="242" t="str">
        <f>IF(AND(G4063&lt;&gt;0,G4063&lt;&gt;""),IF(C4063="","",IF(AND(ISNUMBER(--LEFT(C4063,FIND(" ",C4063&amp;" ")-1)),OR(LEN(LEFT(C4063,FIND(" ",C4063&amp;" ")-1))=6,LEN(LEFT(C4063,FIND(" ",C4063&amp;" ")-1))=7),OR(ISNUMBER(MATCH(LEFT(C4063,FIND(" ",C4063&amp;" ")-1),'Look Up Values'!$G$2:$G$1000,0)),ISNUMBER(MATCH(LEFT(C4063,FIND(" ",C4063&amp;" ")-1),'Look Up Values'!$AE$2:$AE$2000,0)))),"","EWC error")),"")</f>
        <v/>
      </c>
      <c r="M4063" s="242" t="str" cm="1">
        <f t="array" ref="M4063">IF(AND(G4063&lt;&gt;0,G4063&lt;&gt;""),IF(E4063="","",IF(ISNUMBER(MATCH(SUBSTITUTE(E4063," ",""),SUBSTITUTE('Look Up Values'!$I$2:$I$10," ",""),0)),"","State error")),"")</f>
        <v/>
      </c>
      <c r="N4063" s="242" t="str" cm="1">
        <f t="array" ref="N4063">IF(AND(G4063&lt;&gt;0,G4063&lt;&gt;""),IF(F4063="","",IF(ISNUMBER(MATCH(SUBSTITUTE(F4063," ",""),SUBSTITUTE('Look Up Values'!$W$2:$W$30," ",""),0)),"","D&amp;R error")),"")</f>
        <v/>
      </c>
      <c r="O4063" s="256" t="str">
        <f t="shared" si="127"/>
        <v/>
      </c>
    </row>
    <row r="4064" spans="1:15" ht="15.75">
      <c r="A4064" s="250">
        <v>4057</v>
      </c>
      <c r="B4064" s="208"/>
      <c r="C4064" s="49"/>
      <c r="D4064" s="50"/>
      <c r="E4064" s="50"/>
      <c r="F4064" s="50"/>
      <c r="G4064" s="209"/>
      <c r="H4064" s="48"/>
      <c r="I4064" s="457" t="str">
        <f t="shared" si="126"/>
        <v/>
      </c>
      <c r="J4064" s="241" cm="1">
        <f t="array" ref="J4064">SUMPRODUCT(--(K4064:N4064&lt;&gt;"")) + IF(TRIM(O4064)="",0,LEN(O4064)-LEN(SUBSTITUTE(O4064,",",""))+1)</f>
        <v>0</v>
      </c>
      <c r="K4064" s="242" t="str">
        <f>IF(AND(G4064&lt;&gt;0,G4064&lt;&gt;""),IF(B4064="","",IF(ISNUMBER(MATCH(B4064,'Look Up Values'!$B$2:$B$500,0)),"","Dest. error")),"")</f>
        <v/>
      </c>
      <c r="L4064" s="242" t="str">
        <f>IF(AND(G4064&lt;&gt;0,G4064&lt;&gt;""),IF(C4064="","",IF(AND(ISNUMBER(--LEFT(C4064,FIND(" ",C4064&amp;" ")-1)),OR(LEN(LEFT(C4064,FIND(" ",C4064&amp;" ")-1))=6,LEN(LEFT(C4064,FIND(" ",C4064&amp;" ")-1))=7),OR(ISNUMBER(MATCH(LEFT(C4064,FIND(" ",C4064&amp;" ")-1),'Look Up Values'!$G$2:$G$1000,0)),ISNUMBER(MATCH(LEFT(C4064,FIND(" ",C4064&amp;" ")-1),'Look Up Values'!$AE$2:$AE$2000,0)))),"","EWC error")),"")</f>
        <v/>
      </c>
      <c r="M4064" s="242" t="str" cm="1">
        <f t="array" ref="M4064">IF(AND(G4064&lt;&gt;0,G4064&lt;&gt;""),IF(E4064="","",IF(ISNUMBER(MATCH(SUBSTITUTE(E4064," ",""),SUBSTITUTE('Look Up Values'!$I$2:$I$10," ",""),0)),"","State error")),"")</f>
        <v/>
      </c>
      <c r="N4064" s="242" t="str" cm="1">
        <f t="array" ref="N4064">IF(AND(G4064&lt;&gt;0,G4064&lt;&gt;""),IF(F4064="","",IF(ISNUMBER(MATCH(SUBSTITUTE(F4064," ",""),SUBSTITUTE('Look Up Values'!$W$2:$W$30," ",""),0)),"","D&amp;R error")),"")</f>
        <v/>
      </c>
      <c r="O4064" s="256" t="str">
        <f t="shared" si="127"/>
        <v/>
      </c>
    </row>
    <row r="4065" spans="1:15" ht="15.75">
      <c r="A4065" s="250">
        <v>4058</v>
      </c>
      <c r="B4065" s="208"/>
      <c r="C4065" s="49"/>
      <c r="D4065" s="50"/>
      <c r="E4065" s="50"/>
      <c r="F4065" s="50"/>
      <c r="G4065" s="209"/>
      <c r="H4065" s="48"/>
      <c r="I4065" s="457" t="str">
        <f t="shared" si="126"/>
        <v/>
      </c>
      <c r="J4065" s="241" cm="1">
        <f t="array" ref="J4065">SUMPRODUCT(--(K4065:N4065&lt;&gt;"")) + IF(TRIM(O4065)="",0,LEN(O4065)-LEN(SUBSTITUTE(O4065,",",""))+1)</f>
        <v>0</v>
      </c>
      <c r="K4065" s="242" t="str">
        <f>IF(AND(G4065&lt;&gt;0,G4065&lt;&gt;""),IF(B4065="","",IF(ISNUMBER(MATCH(B4065,'Look Up Values'!$B$2:$B$500,0)),"","Dest. error")),"")</f>
        <v/>
      </c>
      <c r="L4065" s="242" t="str">
        <f>IF(AND(G4065&lt;&gt;0,G4065&lt;&gt;""),IF(C4065="","",IF(AND(ISNUMBER(--LEFT(C4065,FIND(" ",C4065&amp;" ")-1)),OR(LEN(LEFT(C4065,FIND(" ",C4065&amp;" ")-1))=6,LEN(LEFT(C4065,FIND(" ",C4065&amp;" ")-1))=7),OR(ISNUMBER(MATCH(LEFT(C4065,FIND(" ",C4065&amp;" ")-1),'Look Up Values'!$G$2:$G$1000,0)),ISNUMBER(MATCH(LEFT(C4065,FIND(" ",C4065&amp;" ")-1),'Look Up Values'!$AE$2:$AE$2000,0)))),"","EWC error")),"")</f>
        <v/>
      </c>
      <c r="M4065" s="242" t="str" cm="1">
        <f t="array" ref="M4065">IF(AND(G4065&lt;&gt;0,G4065&lt;&gt;""),IF(E4065="","",IF(ISNUMBER(MATCH(SUBSTITUTE(E4065," ",""),SUBSTITUTE('Look Up Values'!$I$2:$I$10," ",""),0)),"","State error")),"")</f>
        <v/>
      </c>
      <c r="N4065" s="242" t="str" cm="1">
        <f t="array" ref="N4065">IF(AND(G4065&lt;&gt;0,G4065&lt;&gt;""),IF(F4065="","",IF(ISNUMBER(MATCH(SUBSTITUTE(F4065," ",""),SUBSTITUTE('Look Up Values'!$W$2:$W$30," ",""),0)),"","D&amp;R error")),"")</f>
        <v/>
      </c>
      <c r="O4065" s="256" t="str">
        <f t="shared" si="127"/>
        <v/>
      </c>
    </row>
    <row r="4066" spans="1:15" ht="15.75">
      <c r="A4066" s="250">
        <v>4059</v>
      </c>
      <c r="B4066" s="208"/>
      <c r="C4066" s="49"/>
      <c r="D4066" s="50"/>
      <c r="E4066" s="50"/>
      <c r="F4066" s="50"/>
      <c r="G4066" s="209"/>
      <c r="H4066" s="48"/>
      <c r="I4066" s="457" t="str">
        <f t="shared" si="126"/>
        <v/>
      </c>
      <c r="J4066" s="241" cm="1">
        <f t="array" ref="J4066">SUMPRODUCT(--(K4066:N4066&lt;&gt;"")) + IF(TRIM(O4066)="",0,LEN(O4066)-LEN(SUBSTITUTE(O4066,",",""))+1)</f>
        <v>0</v>
      </c>
      <c r="K4066" s="242" t="str">
        <f>IF(AND(G4066&lt;&gt;0,G4066&lt;&gt;""),IF(B4066="","",IF(ISNUMBER(MATCH(B4066,'Look Up Values'!$B$2:$B$500,0)),"","Dest. error")),"")</f>
        <v/>
      </c>
      <c r="L4066" s="242" t="str">
        <f>IF(AND(G4066&lt;&gt;0,G4066&lt;&gt;""),IF(C4066="","",IF(AND(ISNUMBER(--LEFT(C4066,FIND(" ",C4066&amp;" ")-1)),OR(LEN(LEFT(C4066,FIND(" ",C4066&amp;" ")-1))=6,LEN(LEFT(C4066,FIND(" ",C4066&amp;" ")-1))=7),OR(ISNUMBER(MATCH(LEFT(C4066,FIND(" ",C4066&amp;" ")-1),'Look Up Values'!$G$2:$G$1000,0)),ISNUMBER(MATCH(LEFT(C4066,FIND(" ",C4066&amp;" ")-1),'Look Up Values'!$AE$2:$AE$2000,0)))),"","EWC error")),"")</f>
        <v/>
      </c>
      <c r="M4066" s="242" t="str" cm="1">
        <f t="array" ref="M4066">IF(AND(G4066&lt;&gt;0,G4066&lt;&gt;""),IF(E4066="","",IF(ISNUMBER(MATCH(SUBSTITUTE(E4066," ",""),SUBSTITUTE('Look Up Values'!$I$2:$I$10," ",""),0)),"","State error")),"")</f>
        <v/>
      </c>
      <c r="N4066" s="242" t="str" cm="1">
        <f t="array" ref="N4066">IF(AND(G4066&lt;&gt;0,G4066&lt;&gt;""),IF(F4066="","",IF(ISNUMBER(MATCH(SUBSTITUTE(F4066," ",""),SUBSTITUTE('Look Up Values'!$W$2:$W$30," ",""),0)),"","D&amp;R error")),"")</f>
        <v/>
      </c>
      <c r="O4066" s="256" t="str">
        <f t="shared" si="127"/>
        <v/>
      </c>
    </row>
    <row r="4067" spans="1:15" ht="15.75">
      <c r="A4067" s="250">
        <v>4060</v>
      </c>
      <c r="B4067" s="208"/>
      <c r="C4067" s="49"/>
      <c r="D4067" s="50"/>
      <c r="E4067" s="50"/>
      <c r="F4067" s="50"/>
      <c r="G4067" s="209"/>
      <c r="H4067" s="48"/>
      <c r="I4067" s="457" t="str">
        <f t="shared" si="126"/>
        <v/>
      </c>
      <c r="J4067" s="241" cm="1">
        <f t="array" ref="J4067">SUMPRODUCT(--(K4067:N4067&lt;&gt;"")) + IF(TRIM(O4067)="",0,LEN(O4067)-LEN(SUBSTITUTE(O4067,",",""))+1)</f>
        <v>0</v>
      </c>
      <c r="K4067" s="242" t="str">
        <f>IF(AND(G4067&lt;&gt;0,G4067&lt;&gt;""),IF(B4067="","",IF(ISNUMBER(MATCH(B4067,'Look Up Values'!$B$2:$B$500,0)),"","Dest. error")),"")</f>
        <v/>
      </c>
      <c r="L4067" s="242" t="str">
        <f>IF(AND(G4067&lt;&gt;0,G4067&lt;&gt;""),IF(C4067="","",IF(AND(ISNUMBER(--LEFT(C4067,FIND(" ",C4067&amp;" ")-1)),OR(LEN(LEFT(C4067,FIND(" ",C4067&amp;" ")-1))=6,LEN(LEFT(C4067,FIND(" ",C4067&amp;" ")-1))=7),OR(ISNUMBER(MATCH(LEFT(C4067,FIND(" ",C4067&amp;" ")-1),'Look Up Values'!$G$2:$G$1000,0)),ISNUMBER(MATCH(LEFT(C4067,FIND(" ",C4067&amp;" ")-1),'Look Up Values'!$AE$2:$AE$2000,0)))),"","EWC error")),"")</f>
        <v/>
      </c>
      <c r="M4067" s="242" t="str" cm="1">
        <f t="array" ref="M4067">IF(AND(G4067&lt;&gt;0,G4067&lt;&gt;""),IF(E4067="","",IF(ISNUMBER(MATCH(SUBSTITUTE(E4067," ",""),SUBSTITUTE('Look Up Values'!$I$2:$I$10," ",""),0)),"","State error")),"")</f>
        <v/>
      </c>
      <c r="N4067" s="242" t="str" cm="1">
        <f t="array" ref="N4067">IF(AND(G4067&lt;&gt;0,G4067&lt;&gt;""),IF(F4067="","",IF(ISNUMBER(MATCH(SUBSTITUTE(F4067," ",""),SUBSTITUTE('Look Up Values'!$W$2:$W$30," ",""),0)),"","D&amp;R error")),"")</f>
        <v/>
      </c>
      <c r="O4067" s="256" t="str">
        <f t="shared" si="127"/>
        <v/>
      </c>
    </row>
    <row r="4068" spans="1:15" ht="15.75">
      <c r="A4068" s="250">
        <v>4061</v>
      </c>
      <c r="B4068" s="208"/>
      <c r="C4068" s="49"/>
      <c r="D4068" s="50"/>
      <c r="E4068" s="50"/>
      <c r="F4068" s="50"/>
      <c r="G4068" s="209"/>
      <c r="H4068" s="48"/>
      <c r="I4068" s="457" t="str">
        <f t="shared" si="126"/>
        <v/>
      </c>
      <c r="J4068" s="241" cm="1">
        <f t="array" ref="J4068">SUMPRODUCT(--(K4068:N4068&lt;&gt;"")) + IF(TRIM(O4068)="",0,LEN(O4068)-LEN(SUBSTITUTE(O4068,",",""))+1)</f>
        <v>0</v>
      </c>
      <c r="K4068" s="242" t="str">
        <f>IF(AND(G4068&lt;&gt;0,G4068&lt;&gt;""),IF(B4068="","",IF(ISNUMBER(MATCH(B4068,'Look Up Values'!$B$2:$B$500,0)),"","Dest. error")),"")</f>
        <v/>
      </c>
      <c r="L4068" s="242" t="str">
        <f>IF(AND(G4068&lt;&gt;0,G4068&lt;&gt;""),IF(C4068="","",IF(AND(ISNUMBER(--LEFT(C4068,FIND(" ",C4068&amp;" ")-1)),OR(LEN(LEFT(C4068,FIND(" ",C4068&amp;" ")-1))=6,LEN(LEFT(C4068,FIND(" ",C4068&amp;" ")-1))=7),OR(ISNUMBER(MATCH(LEFT(C4068,FIND(" ",C4068&amp;" ")-1),'Look Up Values'!$G$2:$G$1000,0)),ISNUMBER(MATCH(LEFT(C4068,FIND(" ",C4068&amp;" ")-1),'Look Up Values'!$AE$2:$AE$2000,0)))),"","EWC error")),"")</f>
        <v/>
      </c>
      <c r="M4068" s="242" t="str" cm="1">
        <f t="array" ref="M4068">IF(AND(G4068&lt;&gt;0,G4068&lt;&gt;""),IF(E4068="","",IF(ISNUMBER(MATCH(SUBSTITUTE(E4068," ",""),SUBSTITUTE('Look Up Values'!$I$2:$I$10," ",""),0)),"","State error")),"")</f>
        <v/>
      </c>
      <c r="N4068" s="242" t="str" cm="1">
        <f t="array" ref="N4068">IF(AND(G4068&lt;&gt;0,G4068&lt;&gt;""),IF(F4068="","",IF(ISNUMBER(MATCH(SUBSTITUTE(F4068," ",""),SUBSTITUTE('Look Up Values'!$W$2:$W$30," ",""),0)),"","D&amp;R error")),"")</f>
        <v/>
      </c>
      <c r="O4068" s="256" t="str">
        <f t="shared" si="127"/>
        <v/>
      </c>
    </row>
    <row r="4069" spans="1:15" ht="15.75">
      <c r="A4069" s="250">
        <v>4062</v>
      </c>
      <c r="B4069" s="208"/>
      <c r="C4069" s="49"/>
      <c r="D4069" s="50"/>
      <c r="E4069" s="50"/>
      <c r="F4069" s="50"/>
      <c r="G4069" s="209"/>
      <c r="H4069" s="48"/>
      <c r="I4069" s="457" t="str">
        <f t="shared" si="126"/>
        <v/>
      </c>
      <c r="J4069" s="241" cm="1">
        <f t="array" ref="J4069">SUMPRODUCT(--(K4069:N4069&lt;&gt;"")) + IF(TRIM(O4069)="",0,LEN(O4069)-LEN(SUBSTITUTE(O4069,",",""))+1)</f>
        <v>0</v>
      </c>
      <c r="K4069" s="242" t="str">
        <f>IF(AND(G4069&lt;&gt;0,G4069&lt;&gt;""),IF(B4069="","",IF(ISNUMBER(MATCH(B4069,'Look Up Values'!$B$2:$B$500,0)),"","Dest. error")),"")</f>
        <v/>
      </c>
      <c r="L4069" s="242" t="str">
        <f>IF(AND(G4069&lt;&gt;0,G4069&lt;&gt;""),IF(C4069="","",IF(AND(ISNUMBER(--LEFT(C4069,FIND(" ",C4069&amp;" ")-1)),OR(LEN(LEFT(C4069,FIND(" ",C4069&amp;" ")-1))=6,LEN(LEFT(C4069,FIND(" ",C4069&amp;" ")-1))=7),OR(ISNUMBER(MATCH(LEFT(C4069,FIND(" ",C4069&amp;" ")-1),'Look Up Values'!$G$2:$G$1000,0)),ISNUMBER(MATCH(LEFT(C4069,FIND(" ",C4069&amp;" ")-1),'Look Up Values'!$AE$2:$AE$2000,0)))),"","EWC error")),"")</f>
        <v/>
      </c>
      <c r="M4069" s="242" t="str" cm="1">
        <f t="array" ref="M4069">IF(AND(G4069&lt;&gt;0,G4069&lt;&gt;""),IF(E4069="","",IF(ISNUMBER(MATCH(SUBSTITUTE(E4069," ",""),SUBSTITUTE('Look Up Values'!$I$2:$I$10," ",""),0)),"","State error")),"")</f>
        <v/>
      </c>
      <c r="N4069" s="242" t="str" cm="1">
        <f t="array" ref="N4069">IF(AND(G4069&lt;&gt;0,G4069&lt;&gt;""),IF(F4069="","",IF(ISNUMBER(MATCH(SUBSTITUTE(F4069," ",""),SUBSTITUTE('Look Up Values'!$W$2:$W$30," ",""),0)),"","D&amp;R error")),"")</f>
        <v/>
      </c>
      <c r="O4069" s="256" t="str">
        <f t="shared" si="127"/>
        <v/>
      </c>
    </row>
    <row r="4070" spans="1:15" ht="15.75">
      <c r="A4070" s="250">
        <v>4063</v>
      </c>
      <c r="B4070" s="208"/>
      <c r="C4070" s="49"/>
      <c r="D4070" s="50"/>
      <c r="E4070" s="50"/>
      <c r="F4070" s="50"/>
      <c r="G4070" s="209"/>
      <c r="H4070" s="48"/>
      <c r="I4070" s="457" t="str">
        <f t="shared" si="126"/>
        <v/>
      </c>
      <c r="J4070" s="241" cm="1">
        <f t="array" ref="J4070">SUMPRODUCT(--(K4070:N4070&lt;&gt;"")) + IF(TRIM(O4070)="",0,LEN(O4070)-LEN(SUBSTITUTE(O4070,",",""))+1)</f>
        <v>0</v>
      </c>
      <c r="K4070" s="242" t="str">
        <f>IF(AND(G4070&lt;&gt;0,G4070&lt;&gt;""),IF(B4070="","",IF(ISNUMBER(MATCH(B4070,'Look Up Values'!$B$2:$B$500,0)),"","Dest. error")),"")</f>
        <v/>
      </c>
      <c r="L4070" s="242" t="str">
        <f>IF(AND(G4070&lt;&gt;0,G4070&lt;&gt;""),IF(C4070="","",IF(AND(ISNUMBER(--LEFT(C4070,FIND(" ",C4070&amp;" ")-1)),OR(LEN(LEFT(C4070,FIND(" ",C4070&amp;" ")-1))=6,LEN(LEFT(C4070,FIND(" ",C4070&amp;" ")-1))=7),OR(ISNUMBER(MATCH(LEFT(C4070,FIND(" ",C4070&amp;" ")-1),'Look Up Values'!$G$2:$G$1000,0)),ISNUMBER(MATCH(LEFT(C4070,FIND(" ",C4070&amp;" ")-1),'Look Up Values'!$AE$2:$AE$2000,0)))),"","EWC error")),"")</f>
        <v/>
      </c>
      <c r="M4070" s="242" t="str" cm="1">
        <f t="array" ref="M4070">IF(AND(G4070&lt;&gt;0,G4070&lt;&gt;""),IF(E4070="","",IF(ISNUMBER(MATCH(SUBSTITUTE(E4070," ",""),SUBSTITUTE('Look Up Values'!$I$2:$I$10," ",""),0)),"","State error")),"")</f>
        <v/>
      </c>
      <c r="N4070" s="242" t="str" cm="1">
        <f t="array" ref="N4070">IF(AND(G4070&lt;&gt;0,G4070&lt;&gt;""),IF(F4070="","",IF(ISNUMBER(MATCH(SUBSTITUTE(F4070," ",""),SUBSTITUTE('Look Up Values'!$W$2:$W$30," ",""),0)),"","D&amp;R error")),"")</f>
        <v/>
      </c>
      <c r="O4070" s="256" t="str">
        <f t="shared" si="127"/>
        <v/>
      </c>
    </row>
    <row r="4071" spans="1:15" ht="15.75">
      <c r="A4071" s="250">
        <v>4064</v>
      </c>
      <c r="B4071" s="208"/>
      <c r="C4071" s="49"/>
      <c r="D4071" s="50"/>
      <c r="E4071" s="50"/>
      <c r="F4071" s="50"/>
      <c r="G4071" s="209"/>
      <c r="H4071" s="48"/>
      <c r="I4071" s="457" t="str">
        <f t="shared" si="126"/>
        <v/>
      </c>
      <c r="J4071" s="241" cm="1">
        <f t="array" ref="J4071">SUMPRODUCT(--(K4071:N4071&lt;&gt;"")) + IF(TRIM(O4071)="",0,LEN(O4071)-LEN(SUBSTITUTE(O4071,",",""))+1)</f>
        <v>0</v>
      </c>
      <c r="K4071" s="242" t="str">
        <f>IF(AND(G4071&lt;&gt;0,G4071&lt;&gt;""),IF(B4071="","",IF(ISNUMBER(MATCH(B4071,'Look Up Values'!$B$2:$B$500,0)),"","Dest. error")),"")</f>
        <v/>
      </c>
      <c r="L4071" s="242" t="str">
        <f>IF(AND(G4071&lt;&gt;0,G4071&lt;&gt;""),IF(C4071="","",IF(AND(ISNUMBER(--LEFT(C4071,FIND(" ",C4071&amp;" ")-1)),OR(LEN(LEFT(C4071,FIND(" ",C4071&amp;" ")-1))=6,LEN(LEFT(C4071,FIND(" ",C4071&amp;" ")-1))=7),OR(ISNUMBER(MATCH(LEFT(C4071,FIND(" ",C4071&amp;" ")-1),'Look Up Values'!$G$2:$G$1000,0)),ISNUMBER(MATCH(LEFT(C4071,FIND(" ",C4071&amp;" ")-1),'Look Up Values'!$AE$2:$AE$2000,0)))),"","EWC error")),"")</f>
        <v/>
      </c>
      <c r="M4071" s="242" t="str" cm="1">
        <f t="array" ref="M4071">IF(AND(G4071&lt;&gt;0,G4071&lt;&gt;""),IF(E4071="","",IF(ISNUMBER(MATCH(SUBSTITUTE(E4071," ",""),SUBSTITUTE('Look Up Values'!$I$2:$I$10," ",""),0)),"","State error")),"")</f>
        <v/>
      </c>
      <c r="N4071" s="242" t="str" cm="1">
        <f t="array" ref="N4071">IF(AND(G4071&lt;&gt;0,G4071&lt;&gt;""),IF(F4071="","",IF(ISNUMBER(MATCH(SUBSTITUTE(F4071," ",""),SUBSTITUTE('Look Up Values'!$W$2:$W$30," ",""),0)),"","D&amp;R error")),"")</f>
        <v/>
      </c>
      <c r="O4071" s="256" t="str">
        <f t="shared" si="127"/>
        <v/>
      </c>
    </row>
    <row r="4072" spans="1:15" ht="15.75">
      <c r="A4072" s="250">
        <v>4065</v>
      </c>
      <c r="B4072" s="208"/>
      <c r="C4072" s="49"/>
      <c r="D4072" s="50"/>
      <c r="E4072" s="50"/>
      <c r="F4072" s="50"/>
      <c r="G4072" s="209"/>
      <c r="H4072" s="48"/>
      <c r="I4072" s="457" t="str">
        <f t="shared" si="126"/>
        <v/>
      </c>
      <c r="J4072" s="241" cm="1">
        <f t="array" ref="J4072">SUMPRODUCT(--(K4072:N4072&lt;&gt;"")) + IF(TRIM(O4072)="",0,LEN(O4072)-LEN(SUBSTITUTE(O4072,",",""))+1)</f>
        <v>0</v>
      </c>
      <c r="K4072" s="242" t="str">
        <f>IF(AND(G4072&lt;&gt;0,G4072&lt;&gt;""),IF(B4072="","",IF(ISNUMBER(MATCH(B4072,'Look Up Values'!$B$2:$B$500,0)),"","Dest. error")),"")</f>
        <v/>
      </c>
      <c r="L4072" s="242" t="str">
        <f>IF(AND(G4072&lt;&gt;0,G4072&lt;&gt;""),IF(C4072="","",IF(AND(ISNUMBER(--LEFT(C4072,FIND(" ",C4072&amp;" ")-1)),OR(LEN(LEFT(C4072,FIND(" ",C4072&amp;" ")-1))=6,LEN(LEFT(C4072,FIND(" ",C4072&amp;" ")-1))=7),OR(ISNUMBER(MATCH(LEFT(C4072,FIND(" ",C4072&amp;" ")-1),'Look Up Values'!$G$2:$G$1000,0)),ISNUMBER(MATCH(LEFT(C4072,FIND(" ",C4072&amp;" ")-1),'Look Up Values'!$AE$2:$AE$2000,0)))),"","EWC error")),"")</f>
        <v/>
      </c>
      <c r="M4072" s="242" t="str" cm="1">
        <f t="array" ref="M4072">IF(AND(G4072&lt;&gt;0,G4072&lt;&gt;""),IF(E4072="","",IF(ISNUMBER(MATCH(SUBSTITUTE(E4072," ",""),SUBSTITUTE('Look Up Values'!$I$2:$I$10," ",""),0)),"","State error")),"")</f>
        <v/>
      </c>
      <c r="N4072" s="242" t="str" cm="1">
        <f t="array" ref="N4072">IF(AND(G4072&lt;&gt;0,G4072&lt;&gt;""),IF(F4072="","",IF(ISNUMBER(MATCH(SUBSTITUTE(F4072," ",""),SUBSTITUTE('Look Up Values'!$W$2:$W$30," ",""),0)),"","D&amp;R error")),"")</f>
        <v/>
      </c>
      <c r="O4072" s="256" t="str">
        <f t="shared" si="127"/>
        <v/>
      </c>
    </row>
    <row r="4073" spans="1:15" ht="15.75">
      <c r="A4073" s="250">
        <v>4066</v>
      </c>
      <c r="B4073" s="208"/>
      <c r="C4073" s="49"/>
      <c r="D4073" s="50"/>
      <c r="E4073" s="50"/>
      <c r="F4073" s="50"/>
      <c r="G4073" s="209"/>
      <c r="H4073" s="48"/>
      <c r="I4073" s="457" t="str">
        <f t="shared" si="126"/>
        <v/>
      </c>
      <c r="J4073" s="241" cm="1">
        <f t="array" ref="J4073">SUMPRODUCT(--(K4073:N4073&lt;&gt;"")) + IF(TRIM(O4073)="",0,LEN(O4073)-LEN(SUBSTITUTE(O4073,",",""))+1)</f>
        <v>0</v>
      </c>
      <c r="K4073" s="242" t="str">
        <f>IF(AND(G4073&lt;&gt;0,G4073&lt;&gt;""),IF(B4073="","",IF(ISNUMBER(MATCH(B4073,'Look Up Values'!$B$2:$B$500,0)),"","Dest. error")),"")</f>
        <v/>
      </c>
      <c r="L4073" s="242" t="str">
        <f>IF(AND(G4073&lt;&gt;0,G4073&lt;&gt;""),IF(C4073="","",IF(AND(ISNUMBER(--LEFT(C4073,FIND(" ",C4073&amp;" ")-1)),OR(LEN(LEFT(C4073,FIND(" ",C4073&amp;" ")-1))=6,LEN(LEFT(C4073,FIND(" ",C4073&amp;" ")-1))=7),OR(ISNUMBER(MATCH(LEFT(C4073,FIND(" ",C4073&amp;" ")-1),'Look Up Values'!$G$2:$G$1000,0)),ISNUMBER(MATCH(LEFT(C4073,FIND(" ",C4073&amp;" ")-1),'Look Up Values'!$AE$2:$AE$2000,0)))),"","EWC error")),"")</f>
        <v/>
      </c>
      <c r="M4073" s="242" t="str" cm="1">
        <f t="array" ref="M4073">IF(AND(G4073&lt;&gt;0,G4073&lt;&gt;""),IF(E4073="","",IF(ISNUMBER(MATCH(SUBSTITUTE(E4073," ",""),SUBSTITUTE('Look Up Values'!$I$2:$I$10," ",""),0)),"","State error")),"")</f>
        <v/>
      </c>
      <c r="N4073" s="242" t="str" cm="1">
        <f t="array" ref="N4073">IF(AND(G4073&lt;&gt;0,G4073&lt;&gt;""),IF(F4073="","",IF(ISNUMBER(MATCH(SUBSTITUTE(F4073," ",""),SUBSTITUTE('Look Up Values'!$W$2:$W$30," ",""),0)),"","D&amp;R error")),"")</f>
        <v/>
      </c>
      <c r="O4073" s="256" t="str">
        <f t="shared" si="127"/>
        <v/>
      </c>
    </row>
    <row r="4074" spans="1:15" ht="15.75">
      <c r="A4074" s="250">
        <v>4067</v>
      </c>
      <c r="B4074" s="208"/>
      <c r="C4074" s="49"/>
      <c r="D4074" s="50"/>
      <c r="E4074" s="50"/>
      <c r="F4074" s="50"/>
      <c r="G4074" s="209"/>
      <c r="H4074" s="48"/>
      <c r="I4074" s="457" t="str">
        <f t="shared" si="126"/>
        <v/>
      </c>
      <c r="J4074" s="241" cm="1">
        <f t="array" ref="J4074">SUMPRODUCT(--(K4074:N4074&lt;&gt;"")) + IF(TRIM(O4074)="",0,LEN(O4074)-LEN(SUBSTITUTE(O4074,",",""))+1)</f>
        <v>0</v>
      </c>
      <c r="K4074" s="242" t="str">
        <f>IF(AND(G4074&lt;&gt;0,G4074&lt;&gt;""),IF(B4074="","",IF(ISNUMBER(MATCH(B4074,'Look Up Values'!$B$2:$B$500,0)),"","Dest. error")),"")</f>
        <v/>
      </c>
      <c r="L4074" s="242" t="str">
        <f>IF(AND(G4074&lt;&gt;0,G4074&lt;&gt;""),IF(C4074="","",IF(AND(ISNUMBER(--LEFT(C4074,FIND(" ",C4074&amp;" ")-1)),OR(LEN(LEFT(C4074,FIND(" ",C4074&amp;" ")-1))=6,LEN(LEFT(C4074,FIND(" ",C4074&amp;" ")-1))=7),OR(ISNUMBER(MATCH(LEFT(C4074,FIND(" ",C4074&amp;" ")-1),'Look Up Values'!$G$2:$G$1000,0)),ISNUMBER(MATCH(LEFT(C4074,FIND(" ",C4074&amp;" ")-1),'Look Up Values'!$AE$2:$AE$2000,0)))),"","EWC error")),"")</f>
        <v/>
      </c>
      <c r="M4074" s="242" t="str" cm="1">
        <f t="array" ref="M4074">IF(AND(G4074&lt;&gt;0,G4074&lt;&gt;""),IF(E4074="","",IF(ISNUMBER(MATCH(SUBSTITUTE(E4074," ",""),SUBSTITUTE('Look Up Values'!$I$2:$I$10," ",""),0)),"","State error")),"")</f>
        <v/>
      </c>
      <c r="N4074" s="242" t="str" cm="1">
        <f t="array" ref="N4074">IF(AND(G4074&lt;&gt;0,G4074&lt;&gt;""),IF(F4074="","",IF(ISNUMBER(MATCH(SUBSTITUTE(F4074," ",""),SUBSTITUTE('Look Up Values'!$W$2:$W$30," ",""),0)),"","D&amp;R error")),"")</f>
        <v/>
      </c>
      <c r="O4074" s="256" t="str">
        <f t="shared" si="127"/>
        <v/>
      </c>
    </row>
    <row r="4075" spans="1:15" ht="15.75">
      <c r="A4075" s="250">
        <v>4068</v>
      </c>
      <c r="B4075" s="208"/>
      <c r="C4075" s="49"/>
      <c r="D4075" s="50"/>
      <c r="E4075" s="50"/>
      <c r="F4075" s="50"/>
      <c r="G4075" s="209"/>
      <c r="H4075" s="48"/>
      <c r="I4075" s="457" t="str">
        <f t="shared" si="126"/>
        <v/>
      </c>
      <c r="J4075" s="241" cm="1">
        <f t="array" ref="J4075">SUMPRODUCT(--(K4075:N4075&lt;&gt;"")) + IF(TRIM(O4075)="",0,LEN(O4075)-LEN(SUBSTITUTE(O4075,",",""))+1)</f>
        <v>0</v>
      </c>
      <c r="K4075" s="242" t="str">
        <f>IF(AND(G4075&lt;&gt;0,G4075&lt;&gt;""),IF(B4075="","",IF(ISNUMBER(MATCH(B4075,'Look Up Values'!$B$2:$B$500,0)),"","Dest. error")),"")</f>
        <v/>
      </c>
      <c r="L4075" s="242" t="str">
        <f>IF(AND(G4075&lt;&gt;0,G4075&lt;&gt;""),IF(C4075="","",IF(AND(ISNUMBER(--LEFT(C4075,FIND(" ",C4075&amp;" ")-1)),OR(LEN(LEFT(C4075,FIND(" ",C4075&amp;" ")-1))=6,LEN(LEFT(C4075,FIND(" ",C4075&amp;" ")-1))=7),OR(ISNUMBER(MATCH(LEFT(C4075,FIND(" ",C4075&amp;" ")-1),'Look Up Values'!$G$2:$G$1000,0)),ISNUMBER(MATCH(LEFT(C4075,FIND(" ",C4075&amp;" ")-1),'Look Up Values'!$AE$2:$AE$2000,0)))),"","EWC error")),"")</f>
        <v/>
      </c>
      <c r="M4075" s="242" t="str" cm="1">
        <f t="array" ref="M4075">IF(AND(G4075&lt;&gt;0,G4075&lt;&gt;""),IF(E4075="","",IF(ISNUMBER(MATCH(SUBSTITUTE(E4075," ",""),SUBSTITUTE('Look Up Values'!$I$2:$I$10," ",""),0)),"","State error")),"")</f>
        <v/>
      </c>
      <c r="N4075" s="242" t="str" cm="1">
        <f t="array" ref="N4075">IF(AND(G4075&lt;&gt;0,G4075&lt;&gt;""),IF(F4075="","",IF(ISNUMBER(MATCH(SUBSTITUTE(F4075," ",""),SUBSTITUTE('Look Up Values'!$W$2:$W$30," ",""),0)),"","D&amp;R error")),"")</f>
        <v/>
      </c>
      <c r="O4075" s="256" t="str">
        <f t="shared" si="127"/>
        <v/>
      </c>
    </row>
    <row r="4076" spans="1:15" ht="15.75">
      <c r="A4076" s="250">
        <v>4069</v>
      </c>
      <c r="B4076" s="208"/>
      <c r="C4076" s="49"/>
      <c r="D4076" s="50"/>
      <c r="E4076" s="50"/>
      <c r="F4076" s="50"/>
      <c r="G4076" s="209"/>
      <c r="H4076" s="48"/>
      <c r="I4076" s="457" t="str">
        <f t="shared" si="126"/>
        <v/>
      </c>
      <c r="J4076" s="241" cm="1">
        <f t="array" ref="J4076">SUMPRODUCT(--(K4076:N4076&lt;&gt;"")) + IF(TRIM(O4076)="",0,LEN(O4076)-LEN(SUBSTITUTE(O4076,",",""))+1)</f>
        <v>0</v>
      </c>
      <c r="K4076" s="242" t="str">
        <f>IF(AND(G4076&lt;&gt;0,G4076&lt;&gt;""),IF(B4076="","",IF(ISNUMBER(MATCH(B4076,'Look Up Values'!$B$2:$B$500,0)),"","Dest. error")),"")</f>
        <v/>
      </c>
      <c r="L4076" s="242" t="str">
        <f>IF(AND(G4076&lt;&gt;0,G4076&lt;&gt;""),IF(C4076="","",IF(AND(ISNUMBER(--LEFT(C4076,FIND(" ",C4076&amp;" ")-1)),OR(LEN(LEFT(C4076,FIND(" ",C4076&amp;" ")-1))=6,LEN(LEFT(C4076,FIND(" ",C4076&amp;" ")-1))=7),OR(ISNUMBER(MATCH(LEFT(C4076,FIND(" ",C4076&amp;" ")-1),'Look Up Values'!$G$2:$G$1000,0)),ISNUMBER(MATCH(LEFT(C4076,FIND(" ",C4076&amp;" ")-1),'Look Up Values'!$AE$2:$AE$2000,0)))),"","EWC error")),"")</f>
        <v/>
      </c>
      <c r="M4076" s="242" t="str" cm="1">
        <f t="array" ref="M4076">IF(AND(G4076&lt;&gt;0,G4076&lt;&gt;""),IF(E4076="","",IF(ISNUMBER(MATCH(SUBSTITUTE(E4076," ",""),SUBSTITUTE('Look Up Values'!$I$2:$I$10," ",""),0)),"","State error")),"")</f>
        <v/>
      </c>
      <c r="N4076" s="242" t="str" cm="1">
        <f t="array" ref="N4076">IF(AND(G4076&lt;&gt;0,G4076&lt;&gt;""),IF(F4076="","",IF(ISNUMBER(MATCH(SUBSTITUTE(F4076," ",""),SUBSTITUTE('Look Up Values'!$W$2:$W$30," ",""),0)),"","D&amp;R error")),"")</f>
        <v/>
      </c>
      <c r="O4076" s="256" t="str">
        <f t="shared" si="127"/>
        <v/>
      </c>
    </row>
    <row r="4077" spans="1:15" ht="15.75">
      <c r="A4077" s="250">
        <v>4070</v>
      </c>
      <c r="B4077" s="208"/>
      <c r="C4077" s="49"/>
      <c r="D4077" s="50"/>
      <c r="E4077" s="50"/>
      <c r="F4077" s="50"/>
      <c r="G4077" s="209"/>
      <c r="H4077" s="48"/>
      <c r="I4077" s="457" t="str">
        <f t="shared" si="126"/>
        <v/>
      </c>
      <c r="J4077" s="241" cm="1">
        <f t="array" ref="J4077">SUMPRODUCT(--(K4077:N4077&lt;&gt;"")) + IF(TRIM(O4077)="",0,LEN(O4077)-LEN(SUBSTITUTE(O4077,",",""))+1)</f>
        <v>0</v>
      </c>
      <c r="K4077" s="242" t="str">
        <f>IF(AND(G4077&lt;&gt;0,G4077&lt;&gt;""),IF(B4077="","",IF(ISNUMBER(MATCH(B4077,'Look Up Values'!$B$2:$B$500,0)),"","Dest. error")),"")</f>
        <v/>
      </c>
      <c r="L4077" s="242" t="str">
        <f>IF(AND(G4077&lt;&gt;0,G4077&lt;&gt;""),IF(C4077="","",IF(AND(ISNUMBER(--LEFT(C4077,FIND(" ",C4077&amp;" ")-1)),OR(LEN(LEFT(C4077,FIND(" ",C4077&amp;" ")-1))=6,LEN(LEFT(C4077,FIND(" ",C4077&amp;" ")-1))=7),OR(ISNUMBER(MATCH(LEFT(C4077,FIND(" ",C4077&amp;" ")-1),'Look Up Values'!$G$2:$G$1000,0)),ISNUMBER(MATCH(LEFT(C4077,FIND(" ",C4077&amp;" ")-1),'Look Up Values'!$AE$2:$AE$2000,0)))),"","EWC error")),"")</f>
        <v/>
      </c>
      <c r="M4077" s="242" t="str" cm="1">
        <f t="array" ref="M4077">IF(AND(G4077&lt;&gt;0,G4077&lt;&gt;""),IF(E4077="","",IF(ISNUMBER(MATCH(SUBSTITUTE(E4077," ",""),SUBSTITUTE('Look Up Values'!$I$2:$I$10," ",""),0)),"","State error")),"")</f>
        <v/>
      </c>
      <c r="N4077" s="242" t="str" cm="1">
        <f t="array" ref="N4077">IF(AND(G4077&lt;&gt;0,G4077&lt;&gt;""),IF(F4077="","",IF(ISNUMBER(MATCH(SUBSTITUTE(F4077," ",""),SUBSTITUTE('Look Up Values'!$W$2:$W$30," ",""),0)),"","D&amp;R error")),"")</f>
        <v/>
      </c>
      <c r="O4077" s="256" t="str">
        <f t="shared" si="127"/>
        <v/>
      </c>
    </row>
    <row r="4078" spans="1:15" ht="15.75">
      <c r="A4078" s="250">
        <v>4071</v>
      </c>
      <c r="B4078" s="208"/>
      <c r="C4078" s="49"/>
      <c r="D4078" s="50"/>
      <c r="E4078" s="50"/>
      <c r="F4078" s="50"/>
      <c r="G4078" s="209"/>
      <c r="H4078" s="48"/>
      <c r="I4078" s="457" t="str">
        <f t="shared" si="126"/>
        <v/>
      </c>
      <c r="J4078" s="241" cm="1">
        <f t="array" ref="J4078">SUMPRODUCT(--(K4078:N4078&lt;&gt;"")) + IF(TRIM(O4078)="",0,LEN(O4078)-LEN(SUBSTITUTE(O4078,",",""))+1)</f>
        <v>0</v>
      </c>
      <c r="K4078" s="242" t="str">
        <f>IF(AND(G4078&lt;&gt;0,G4078&lt;&gt;""),IF(B4078="","",IF(ISNUMBER(MATCH(B4078,'Look Up Values'!$B$2:$B$500,0)),"","Dest. error")),"")</f>
        <v/>
      </c>
      <c r="L4078" s="242" t="str">
        <f>IF(AND(G4078&lt;&gt;0,G4078&lt;&gt;""),IF(C4078="","",IF(AND(ISNUMBER(--LEFT(C4078,FIND(" ",C4078&amp;" ")-1)),OR(LEN(LEFT(C4078,FIND(" ",C4078&amp;" ")-1))=6,LEN(LEFT(C4078,FIND(" ",C4078&amp;" ")-1))=7),OR(ISNUMBER(MATCH(LEFT(C4078,FIND(" ",C4078&amp;" ")-1),'Look Up Values'!$G$2:$G$1000,0)),ISNUMBER(MATCH(LEFT(C4078,FIND(" ",C4078&amp;" ")-1),'Look Up Values'!$AE$2:$AE$2000,0)))),"","EWC error")),"")</f>
        <v/>
      </c>
      <c r="M4078" s="242" t="str" cm="1">
        <f t="array" ref="M4078">IF(AND(G4078&lt;&gt;0,G4078&lt;&gt;""),IF(E4078="","",IF(ISNUMBER(MATCH(SUBSTITUTE(E4078," ",""),SUBSTITUTE('Look Up Values'!$I$2:$I$10," ",""),0)),"","State error")),"")</f>
        <v/>
      </c>
      <c r="N4078" s="242" t="str" cm="1">
        <f t="array" ref="N4078">IF(AND(G4078&lt;&gt;0,G4078&lt;&gt;""),IF(F4078="","",IF(ISNUMBER(MATCH(SUBSTITUTE(F4078," ",""),SUBSTITUTE('Look Up Values'!$W$2:$W$30," ",""),0)),"","D&amp;R error")),"")</f>
        <v/>
      </c>
      <c r="O4078" s="256" t="str">
        <f t="shared" si="127"/>
        <v/>
      </c>
    </row>
    <row r="4079" spans="1:15" ht="15.75">
      <c r="A4079" s="250">
        <v>4072</v>
      </c>
      <c r="B4079" s="208"/>
      <c r="C4079" s="49"/>
      <c r="D4079" s="50"/>
      <c r="E4079" s="50"/>
      <c r="F4079" s="50"/>
      <c r="G4079" s="209"/>
      <c r="H4079" s="48"/>
      <c r="I4079" s="457" t="str">
        <f t="shared" si="126"/>
        <v/>
      </c>
      <c r="J4079" s="241" cm="1">
        <f t="array" ref="J4079">SUMPRODUCT(--(K4079:N4079&lt;&gt;"")) + IF(TRIM(O4079)="",0,LEN(O4079)-LEN(SUBSTITUTE(O4079,",",""))+1)</f>
        <v>0</v>
      </c>
      <c r="K4079" s="242" t="str">
        <f>IF(AND(G4079&lt;&gt;0,G4079&lt;&gt;""),IF(B4079="","",IF(ISNUMBER(MATCH(B4079,'Look Up Values'!$B$2:$B$500,0)),"","Dest. error")),"")</f>
        <v/>
      </c>
      <c r="L4079" s="242" t="str">
        <f>IF(AND(G4079&lt;&gt;0,G4079&lt;&gt;""),IF(C4079="","",IF(AND(ISNUMBER(--LEFT(C4079,FIND(" ",C4079&amp;" ")-1)),OR(LEN(LEFT(C4079,FIND(" ",C4079&amp;" ")-1))=6,LEN(LEFT(C4079,FIND(" ",C4079&amp;" ")-1))=7),OR(ISNUMBER(MATCH(LEFT(C4079,FIND(" ",C4079&amp;" ")-1),'Look Up Values'!$G$2:$G$1000,0)),ISNUMBER(MATCH(LEFT(C4079,FIND(" ",C4079&amp;" ")-1),'Look Up Values'!$AE$2:$AE$2000,0)))),"","EWC error")),"")</f>
        <v/>
      </c>
      <c r="M4079" s="242" t="str" cm="1">
        <f t="array" ref="M4079">IF(AND(G4079&lt;&gt;0,G4079&lt;&gt;""),IF(E4079="","",IF(ISNUMBER(MATCH(SUBSTITUTE(E4079," ",""),SUBSTITUTE('Look Up Values'!$I$2:$I$10," ",""),0)),"","State error")),"")</f>
        <v/>
      </c>
      <c r="N4079" s="242" t="str" cm="1">
        <f t="array" ref="N4079">IF(AND(G4079&lt;&gt;0,G4079&lt;&gt;""),IF(F4079="","",IF(ISNUMBER(MATCH(SUBSTITUTE(F4079," ",""),SUBSTITUTE('Look Up Values'!$W$2:$W$30," ",""),0)),"","D&amp;R error")),"")</f>
        <v/>
      </c>
      <c r="O4079" s="256" t="str">
        <f t="shared" si="127"/>
        <v/>
      </c>
    </row>
    <row r="4080" spans="1:15" ht="15.75">
      <c r="A4080" s="250">
        <v>4073</v>
      </c>
      <c r="B4080" s="208"/>
      <c r="C4080" s="49"/>
      <c r="D4080" s="50"/>
      <c r="E4080" s="50"/>
      <c r="F4080" s="50"/>
      <c r="G4080" s="209"/>
      <c r="H4080" s="48"/>
      <c r="I4080" s="457" t="str">
        <f t="shared" si="126"/>
        <v/>
      </c>
      <c r="J4080" s="241" cm="1">
        <f t="array" ref="J4080">SUMPRODUCT(--(K4080:N4080&lt;&gt;"")) + IF(TRIM(O4080)="",0,LEN(O4080)-LEN(SUBSTITUTE(O4080,",",""))+1)</f>
        <v>0</v>
      </c>
      <c r="K4080" s="242" t="str">
        <f>IF(AND(G4080&lt;&gt;0,G4080&lt;&gt;""),IF(B4080="","",IF(ISNUMBER(MATCH(B4080,'Look Up Values'!$B$2:$B$500,0)),"","Dest. error")),"")</f>
        <v/>
      </c>
      <c r="L4080" s="242" t="str">
        <f>IF(AND(G4080&lt;&gt;0,G4080&lt;&gt;""),IF(C4080="","",IF(AND(ISNUMBER(--LEFT(C4080,FIND(" ",C4080&amp;" ")-1)),OR(LEN(LEFT(C4080,FIND(" ",C4080&amp;" ")-1))=6,LEN(LEFT(C4080,FIND(" ",C4080&amp;" ")-1))=7),OR(ISNUMBER(MATCH(LEFT(C4080,FIND(" ",C4080&amp;" ")-1),'Look Up Values'!$G$2:$G$1000,0)),ISNUMBER(MATCH(LEFT(C4080,FIND(" ",C4080&amp;" ")-1),'Look Up Values'!$AE$2:$AE$2000,0)))),"","EWC error")),"")</f>
        <v/>
      </c>
      <c r="M4080" s="242" t="str" cm="1">
        <f t="array" ref="M4080">IF(AND(G4080&lt;&gt;0,G4080&lt;&gt;""),IF(E4080="","",IF(ISNUMBER(MATCH(SUBSTITUTE(E4080," ",""),SUBSTITUTE('Look Up Values'!$I$2:$I$10," ",""),0)),"","State error")),"")</f>
        <v/>
      </c>
      <c r="N4080" s="242" t="str" cm="1">
        <f t="array" ref="N4080">IF(AND(G4080&lt;&gt;0,G4080&lt;&gt;""),IF(F4080="","",IF(ISNUMBER(MATCH(SUBSTITUTE(F4080," ",""),SUBSTITUTE('Look Up Values'!$W$2:$W$30," ",""),0)),"","D&amp;R error")),"")</f>
        <v/>
      </c>
      <c r="O4080" s="256" t="str">
        <f t="shared" si="127"/>
        <v/>
      </c>
    </row>
    <row r="4081" spans="1:15" ht="15.75">
      <c r="A4081" s="250">
        <v>4074</v>
      </c>
      <c r="B4081" s="208"/>
      <c r="C4081" s="49"/>
      <c r="D4081" s="50"/>
      <c r="E4081" s="50"/>
      <c r="F4081" s="50"/>
      <c r="G4081" s="209"/>
      <c r="H4081" s="48"/>
      <c r="I4081" s="457" t="str">
        <f t="shared" si="126"/>
        <v/>
      </c>
      <c r="J4081" s="241" cm="1">
        <f t="array" ref="J4081">SUMPRODUCT(--(K4081:N4081&lt;&gt;"")) + IF(TRIM(O4081)="",0,LEN(O4081)-LEN(SUBSTITUTE(O4081,",",""))+1)</f>
        <v>0</v>
      </c>
      <c r="K4081" s="242" t="str">
        <f>IF(AND(G4081&lt;&gt;0,G4081&lt;&gt;""),IF(B4081="","",IF(ISNUMBER(MATCH(B4081,'Look Up Values'!$B$2:$B$500,0)),"","Dest. error")),"")</f>
        <v/>
      </c>
      <c r="L4081" s="242" t="str">
        <f>IF(AND(G4081&lt;&gt;0,G4081&lt;&gt;""),IF(C4081="","",IF(AND(ISNUMBER(--LEFT(C4081,FIND(" ",C4081&amp;" ")-1)),OR(LEN(LEFT(C4081,FIND(" ",C4081&amp;" ")-1))=6,LEN(LEFT(C4081,FIND(" ",C4081&amp;" ")-1))=7),OR(ISNUMBER(MATCH(LEFT(C4081,FIND(" ",C4081&amp;" ")-1),'Look Up Values'!$G$2:$G$1000,0)),ISNUMBER(MATCH(LEFT(C4081,FIND(" ",C4081&amp;" ")-1),'Look Up Values'!$AE$2:$AE$2000,0)))),"","EWC error")),"")</f>
        <v/>
      </c>
      <c r="M4081" s="242" t="str" cm="1">
        <f t="array" ref="M4081">IF(AND(G4081&lt;&gt;0,G4081&lt;&gt;""),IF(E4081="","",IF(ISNUMBER(MATCH(SUBSTITUTE(E4081," ",""),SUBSTITUTE('Look Up Values'!$I$2:$I$10," ",""),0)),"","State error")),"")</f>
        <v/>
      </c>
      <c r="N4081" s="242" t="str" cm="1">
        <f t="array" ref="N4081">IF(AND(G4081&lt;&gt;0,G4081&lt;&gt;""),IF(F4081="","",IF(ISNUMBER(MATCH(SUBSTITUTE(F4081," ",""),SUBSTITUTE('Look Up Values'!$W$2:$W$30," ",""),0)),"","D&amp;R error")),"")</f>
        <v/>
      </c>
      <c r="O4081" s="256" t="str">
        <f t="shared" si="127"/>
        <v/>
      </c>
    </row>
    <row r="4082" spans="1:15" ht="15.75">
      <c r="A4082" s="250">
        <v>4075</v>
      </c>
      <c r="B4082" s="208"/>
      <c r="C4082" s="49"/>
      <c r="D4082" s="50"/>
      <c r="E4082" s="50"/>
      <c r="F4082" s="50"/>
      <c r="G4082" s="209"/>
      <c r="H4082" s="48"/>
      <c r="I4082" s="457" t="str">
        <f t="shared" si="126"/>
        <v/>
      </c>
      <c r="J4082" s="241" cm="1">
        <f t="array" ref="J4082">SUMPRODUCT(--(K4082:N4082&lt;&gt;"")) + IF(TRIM(O4082)="",0,LEN(O4082)-LEN(SUBSTITUTE(O4082,",",""))+1)</f>
        <v>0</v>
      </c>
      <c r="K4082" s="242" t="str">
        <f>IF(AND(G4082&lt;&gt;0,G4082&lt;&gt;""),IF(B4082="","",IF(ISNUMBER(MATCH(B4082,'Look Up Values'!$B$2:$B$500,0)),"","Dest. error")),"")</f>
        <v/>
      </c>
      <c r="L4082" s="242" t="str">
        <f>IF(AND(G4082&lt;&gt;0,G4082&lt;&gt;""),IF(C4082="","",IF(AND(ISNUMBER(--LEFT(C4082,FIND(" ",C4082&amp;" ")-1)),OR(LEN(LEFT(C4082,FIND(" ",C4082&amp;" ")-1))=6,LEN(LEFT(C4082,FIND(" ",C4082&amp;" ")-1))=7),OR(ISNUMBER(MATCH(LEFT(C4082,FIND(" ",C4082&amp;" ")-1),'Look Up Values'!$G$2:$G$1000,0)),ISNUMBER(MATCH(LEFT(C4082,FIND(" ",C4082&amp;" ")-1),'Look Up Values'!$AE$2:$AE$2000,0)))),"","EWC error")),"")</f>
        <v/>
      </c>
      <c r="M4082" s="242" t="str" cm="1">
        <f t="array" ref="M4082">IF(AND(G4082&lt;&gt;0,G4082&lt;&gt;""),IF(E4082="","",IF(ISNUMBER(MATCH(SUBSTITUTE(E4082," ",""),SUBSTITUTE('Look Up Values'!$I$2:$I$10," ",""),0)),"","State error")),"")</f>
        <v/>
      </c>
      <c r="N4082" s="242" t="str" cm="1">
        <f t="array" ref="N4082">IF(AND(G4082&lt;&gt;0,G4082&lt;&gt;""),IF(F4082="","",IF(ISNUMBER(MATCH(SUBSTITUTE(F4082," ",""),SUBSTITUTE('Look Up Values'!$W$2:$W$30," ",""),0)),"","D&amp;R error")),"")</f>
        <v/>
      </c>
      <c r="O4082" s="256" t="str">
        <f t="shared" si="127"/>
        <v/>
      </c>
    </row>
    <row r="4083" spans="1:15" ht="15.75">
      <c r="A4083" s="250">
        <v>4076</v>
      </c>
      <c r="B4083" s="208"/>
      <c r="C4083" s="49"/>
      <c r="D4083" s="50"/>
      <c r="E4083" s="50"/>
      <c r="F4083" s="50"/>
      <c r="G4083" s="209"/>
      <c r="H4083" s="48"/>
      <c r="I4083" s="457" t="str">
        <f t="shared" si="126"/>
        <v/>
      </c>
      <c r="J4083" s="241" cm="1">
        <f t="array" ref="J4083">SUMPRODUCT(--(K4083:N4083&lt;&gt;"")) + IF(TRIM(O4083)="",0,LEN(O4083)-LEN(SUBSTITUTE(O4083,",",""))+1)</f>
        <v>0</v>
      </c>
      <c r="K4083" s="242" t="str">
        <f>IF(AND(G4083&lt;&gt;0,G4083&lt;&gt;""),IF(B4083="","",IF(ISNUMBER(MATCH(B4083,'Look Up Values'!$B$2:$B$500,0)),"","Dest. error")),"")</f>
        <v/>
      </c>
      <c r="L4083" s="242" t="str">
        <f>IF(AND(G4083&lt;&gt;0,G4083&lt;&gt;""),IF(C4083="","",IF(AND(ISNUMBER(--LEFT(C4083,FIND(" ",C4083&amp;" ")-1)),OR(LEN(LEFT(C4083,FIND(" ",C4083&amp;" ")-1))=6,LEN(LEFT(C4083,FIND(" ",C4083&amp;" ")-1))=7),OR(ISNUMBER(MATCH(LEFT(C4083,FIND(" ",C4083&amp;" ")-1),'Look Up Values'!$G$2:$G$1000,0)),ISNUMBER(MATCH(LEFT(C4083,FIND(" ",C4083&amp;" ")-1),'Look Up Values'!$AE$2:$AE$2000,0)))),"","EWC error")),"")</f>
        <v/>
      </c>
      <c r="M4083" s="242" t="str" cm="1">
        <f t="array" ref="M4083">IF(AND(G4083&lt;&gt;0,G4083&lt;&gt;""),IF(E4083="","",IF(ISNUMBER(MATCH(SUBSTITUTE(E4083," ",""),SUBSTITUTE('Look Up Values'!$I$2:$I$10," ",""),0)),"","State error")),"")</f>
        <v/>
      </c>
      <c r="N4083" s="242" t="str" cm="1">
        <f t="array" ref="N4083">IF(AND(G4083&lt;&gt;0,G4083&lt;&gt;""),IF(F4083="","",IF(ISNUMBER(MATCH(SUBSTITUTE(F4083," ",""),SUBSTITUTE('Look Up Values'!$W$2:$W$30," ",""),0)),"","D&amp;R error")),"")</f>
        <v/>
      </c>
      <c r="O4083" s="256" t="str">
        <f t="shared" si="127"/>
        <v/>
      </c>
    </row>
    <row r="4084" spans="1:15" ht="15.75">
      <c r="A4084" s="250">
        <v>4077</v>
      </c>
      <c r="B4084" s="208"/>
      <c r="C4084" s="49"/>
      <c r="D4084" s="50"/>
      <c r="E4084" s="50"/>
      <c r="F4084" s="50"/>
      <c r="G4084" s="209"/>
      <c r="H4084" s="48"/>
      <c r="I4084" s="457" t="str">
        <f t="shared" si="126"/>
        <v/>
      </c>
      <c r="J4084" s="241" cm="1">
        <f t="array" ref="J4084">SUMPRODUCT(--(K4084:N4084&lt;&gt;"")) + IF(TRIM(O4084)="",0,LEN(O4084)-LEN(SUBSTITUTE(O4084,",",""))+1)</f>
        <v>0</v>
      </c>
      <c r="K4084" s="242" t="str">
        <f>IF(AND(G4084&lt;&gt;0,G4084&lt;&gt;""),IF(B4084="","",IF(ISNUMBER(MATCH(B4084,'Look Up Values'!$B$2:$B$500,0)),"","Dest. error")),"")</f>
        <v/>
      </c>
      <c r="L4084" s="242" t="str">
        <f>IF(AND(G4084&lt;&gt;0,G4084&lt;&gt;""),IF(C4084="","",IF(AND(ISNUMBER(--LEFT(C4084,FIND(" ",C4084&amp;" ")-1)),OR(LEN(LEFT(C4084,FIND(" ",C4084&amp;" ")-1))=6,LEN(LEFT(C4084,FIND(" ",C4084&amp;" ")-1))=7),OR(ISNUMBER(MATCH(LEFT(C4084,FIND(" ",C4084&amp;" ")-1),'Look Up Values'!$G$2:$G$1000,0)),ISNUMBER(MATCH(LEFT(C4084,FIND(" ",C4084&amp;" ")-1),'Look Up Values'!$AE$2:$AE$2000,0)))),"","EWC error")),"")</f>
        <v/>
      </c>
      <c r="M4084" s="242" t="str" cm="1">
        <f t="array" ref="M4084">IF(AND(G4084&lt;&gt;0,G4084&lt;&gt;""),IF(E4084="","",IF(ISNUMBER(MATCH(SUBSTITUTE(E4084," ",""),SUBSTITUTE('Look Up Values'!$I$2:$I$10," ",""),0)),"","State error")),"")</f>
        <v/>
      </c>
      <c r="N4084" s="242" t="str" cm="1">
        <f t="array" ref="N4084">IF(AND(G4084&lt;&gt;0,G4084&lt;&gt;""),IF(F4084="","",IF(ISNUMBER(MATCH(SUBSTITUTE(F4084," ",""),SUBSTITUTE('Look Up Values'!$W$2:$W$30," ",""),0)),"","D&amp;R error")),"")</f>
        <v/>
      </c>
      <c r="O4084" s="256" t="str">
        <f t="shared" si="127"/>
        <v/>
      </c>
    </row>
    <row r="4085" spans="1:15" ht="15.75">
      <c r="A4085" s="250">
        <v>4078</v>
      </c>
      <c r="B4085" s="208"/>
      <c r="C4085" s="49"/>
      <c r="D4085" s="50"/>
      <c r="E4085" s="50"/>
      <c r="F4085" s="50"/>
      <c r="G4085" s="209"/>
      <c r="H4085" s="48"/>
      <c r="I4085" s="457" t="str">
        <f t="shared" si="126"/>
        <v/>
      </c>
      <c r="J4085" s="241" cm="1">
        <f t="array" ref="J4085">SUMPRODUCT(--(K4085:N4085&lt;&gt;"")) + IF(TRIM(O4085)="",0,LEN(O4085)-LEN(SUBSTITUTE(O4085,",",""))+1)</f>
        <v>0</v>
      </c>
      <c r="K4085" s="242" t="str">
        <f>IF(AND(G4085&lt;&gt;0,G4085&lt;&gt;""),IF(B4085="","",IF(ISNUMBER(MATCH(B4085,'Look Up Values'!$B$2:$B$500,0)),"","Dest. error")),"")</f>
        <v/>
      </c>
      <c r="L4085" s="242" t="str">
        <f>IF(AND(G4085&lt;&gt;0,G4085&lt;&gt;""),IF(C4085="","",IF(AND(ISNUMBER(--LEFT(C4085,FIND(" ",C4085&amp;" ")-1)),OR(LEN(LEFT(C4085,FIND(" ",C4085&amp;" ")-1))=6,LEN(LEFT(C4085,FIND(" ",C4085&amp;" ")-1))=7),OR(ISNUMBER(MATCH(LEFT(C4085,FIND(" ",C4085&amp;" ")-1),'Look Up Values'!$G$2:$G$1000,0)),ISNUMBER(MATCH(LEFT(C4085,FIND(" ",C4085&amp;" ")-1),'Look Up Values'!$AE$2:$AE$2000,0)))),"","EWC error")),"")</f>
        <v/>
      </c>
      <c r="M4085" s="242" t="str" cm="1">
        <f t="array" ref="M4085">IF(AND(G4085&lt;&gt;0,G4085&lt;&gt;""),IF(E4085="","",IF(ISNUMBER(MATCH(SUBSTITUTE(E4085," ",""),SUBSTITUTE('Look Up Values'!$I$2:$I$10," ",""),0)),"","State error")),"")</f>
        <v/>
      </c>
      <c r="N4085" s="242" t="str" cm="1">
        <f t="array" ref="N4085">IF(AND(G4085&lt;&gt;0,G4085&lt;&gt;""),IF(F4085="","",IF(ISNUMBER(MATCH(SUBSTITUTE(F4085," ",""),SUBSTITUTE('Look Up Values'!$W$2:$W$30," ",""),0)),"","D&amp;R error")),"")</f>
        <v/>
      </c>
      <c r="O4085" s="256" t="str">
        <f t="shared" si="127"/>
        <v/>
      </c>
    </row>
    <row r="4086" spans="1:15" ht="15.75">
      <c r="A4086" s="250">
        <v>4079</v>
      </c>
      <c r="B4086" s="208"/>
      <c r="C4086" s="49"/>
      <c r="D4086" s="50"/>
      <c r="E4086" s="50"/>
      <c r="F4086" s="50"/>
      <c r="G4086" s="209"/>
      <c r="H4086" s="48"/>
      <c r="I4086" s="457" t="str">
        <f t="shared" si="126"/>
        <v/>
      </c>
      <c r="J4086" s="241" cm="1">
        <f t="array" ref="J4086">SUMPRODUCT(--(K4086:N4086&lt;&gt;"")) + IF(TRIM(O4086)="",0,LEN(O4086)-LEN(SUBSTITUTE(O4086,",",""))+1)</f>
        <v>0</v>
      </c>
      <c r="K4086" s="242" t="str">
        <f>IF(AND(G4086&lt;&gt;0,G4086&lt;&gt;""),IF(B4086="","",IF(ISNUMBER(MATCH(B4086,'Look Up Values'!$B$2:$B$500,0)),"","Dest. error")),"")</f>
        <v/>
      </c>
      <c r="L4086" s="242" t="str">
        <f>IF(AND(G4086&lt;&gt;0,G4086&lt;&gt;""),IF(C4086="","",IF(AND(ISNUMBER(--LEFT(C4086,FIND(" ",C4086&amp;" ")-1)),OR(LEN(LEFT(C4086,FIND(" ",C4086&amp;" ")-1))=6,LEN(LEFT(C4086,FIND(" ",C4086&amp;" ")-1))=7),OR(ISNUMBER(MATCH(LEFT(C4086,FIND(" ",C4086&amp;" ")-1),'Look Up Values'!$G$2:$G$1000,0)),ISNUMBER(MATCH(LEFT(C4086,FIND(" ",C4086&amp;" ")-1),'Look Up Values'!$AE$2:$AE$2000,0)))),"","EWC error")),"")</f>
        <v/>
      </c>
      <c r="M4086" s="242" t="str" cm="1">
        <f t="array" ref="M4086">IF(AND(G4086&lt;&gt;0,G4086&lt;&gt;""),IF(E4086="","",IF(ISNUMBER(MATCH(SUBSTITUTE(E4086," ",""),SUBSTITUTE('Look Up Values'!$I$2:$I$10," ",""),0)),"","State error")),"")</f>
        <v/>
      </c>
      <c r="N4086" s="242" t="str" cm="1">
        <f t="array" ref="N4086">IF(AND(G4086&lt;&gt;0,G4086&lt;&gt;""),IF(F4086="","",IF(ISNUMBER(MATCH(SUBSTITUTE(F4086," ",""),SUBSTITUTE('Look Up Values'!$W$2:$W$30," ",""),0)),"","D&amp;R error")),"")</f>
        <v/>
      </c>
      <c r="O4086" s="256" t="str">
        <f t="shared" si="127"/>
        <v/>
      </c>
    </row>
    <row r="4087" spans="1:15" ht="15.75">
      <c r="A4087" s="250">
        <v>4080</v>
      </c>
      <c r="B4087" s="208"/>
      <c r="C4087" s="49"/>
      <c r="D4087" s="50"/>
      <c r="E4087" s="50"/>
      <c r="F4087" s="50"/>
      <c r="G4087" s="209"/>
      <c r="H4087" s="48"/>
      <c r="I4087" s="457" t="str">
        <f t="shared" si="126"/>
        <v/>
      </c>
      <c r="J4087" s="241" cm="1">
        <f t="array" ref="J4087">SUMPRODUCT(--(K4087:N4087&lt;&gt;"")) + IF(TRIM(O4087)="",0,LEN(O4087)-LEN(SUBSTITUTE(O4087,",",""))+1)</f>
        <v>0</v>
      </c>
      <c r="K4087" s="242" t="str">
        <f>IF(AND(G4087&lt;&gt;0,G4087&lt;&gt;""),IF(B4087="","",IF(ISNUMBER(MATCH(B4087,'Look Up Values'!$B$2:$B$500,0)),"","Dest. error")),"")</f>
        <v/>
      </c>
      <c r="L4087" s="242" t="str">
        <f>IF(AND(G4087&lt;&gt;0,G4087&lt;&gt;""),IF(C4087="","",IF(AND(ISNUMBER(--LEFT(C4087,FIND(" ",C4087&amp;" ")-1)),OR(LEN(LEFT(C4087,FIND(" ",C4087&amp;" ")-1))=6,LEN(LEFT(C4087,FIND(" ",C4087&amp;" ")-1))=7),OR(ISNUMBER(MATCH(LEFT(C4087,FIND(" ",C4087&amp;" ")-1),'Look Up Values'!$G$2:$G$1000,0)),ISNUMBER(MATCH(LEFT(C4087,FIND(" ",C4087&amp;" ")-1),'Look Up Values'!$AE$2:$AE$2000,0)))),"","EWC error")),"")</f>
        <v/>
      </c>
      <c r="M4087" s="242" t="str" cm="1">
        <f t="array" ref="M4087">IF(AND(G4087&lt;&gt;0,G4087&lt;&gt;""),IF(E4087="","",IF(ISNUMBER(MATCH(SUBSTITUTE(E4087," ",""),SUBSTITUTE('Look Up Values'!$I$2:$I$10," ",""),0)),"","State error")),"")</f>
        <v/>
      </c>
      <c r="N4087" s="242" t="str" cm="1">
        <f t="array" ref="N4087">IF(AND(G4087&lt;&gt;0,G4087&lt;&gt;""),IF(F4087="","",IF(ISNUMBER(MATCH(SUBSTITUTE(F4087," ",""),SUBSTITUTE('Look Up Values'!$W$2:$W$30," ",""),0)),"","D&amp;R error")),"")</f>
        <v/>
      </c>
      <c r="O4087" s="256" t="str">
        <f t="shared" si="127"/>
        <v/>
      </c>
    </row>
    <row r="4088" spans="1:15" ht="15.75">
      <c r="A4088" s="250">
        <v>4081</v>
      </c>
      <c r="B4088" s="208"/>
      <c r="C4088" s="49"/>
      <c r="D4088" s="50"/>
      <c r="E4088" s="50"/>
      <c r="F4088" s="50"/>
      <c r="G4088" s="209"/>
      <c r="H4088" s="48"/>
      <c r="I4088" s="457" t="str">
        <f t="shared" si="126"/>
        <v/>
      </c>
      <c r="J4088" s="241" cm="1">
        <f t="array" ref="J4088">SUMPRODUCT(--(K4088:N4088&lt;&gt;"")) + IF(TRIM(O4088)="",0,LEN(O4088)-LEN(SUBSTITUTE(O4088,",",""))+1)</f>
        <v>0</v>
      </c>
      <c r="K4088" s="242" t="str">
        <f>IF(AND(G4088&lt;&gt;0,G4088&lt;&gt;""),IF(B4088="","",IF(ISNUMBER(MATCH(B4088,'Look Up Values'!$B$2:$B$500,0)),"","Dest. error")),"")</f>
        <v/>
      </c>
      <c r="L4088" s="242" t="str">
        <f>IF(AND(G4088&lt;&gt;0,G4088&lt;&gt;""),IF(C4088="","",IF(AND(ISNUMBER(--LEFT(C4088,FIND(" ",C4088&amp;" ")-1)),OR(LEN(LEFT(C4088,FIND(" ",C4088&amp;" ")-1))=6,LEN(LEFT(C4088,FIND(" ",C4088&amp;" ")-1))=7),OR(ISNUMBER(MATCH(LEFT(C4088,FIND(" ",C4088&amp;" ")-1),'Look Up Values'!$G$2:$G$1000,0)),ISNUMBER(MATCH(LEFT(C4088,FIND(" ",C4088&amp;" ")-1),'Look Up Values'!$AE$2:$AE$2000,0)))),"","EWC error")),"")</f>
        <v/>
      </c>
      <c r="M4088" s="242" t="str" cm="1">
        <f t="array" ref="M4088">IF(AND(G4088&lt;&gt;0,G4088&lt;&gt;""),IF(E4088="","",IF(ISNUMBER(MATCH(SUBSTITUTE(E4088," ",""),SUBSTITUTE('Look Up Values'!$I$2:$I$10," ",""),0)),"","State error")),"")</f>
        <v/>
      </c>
      <c r="N4088" s="242" t="str" cm="1">
        <f t="array" ref="N4088">IF(AND(G4088&lt;&gt;0,G4088&lt;&gt;""),IF(F4088="","",IF(ISNUMBER(MATCH(SUBSTITUTE(F4088," ",""),SUBSTITUTE('Look Up Values'!$W$2:$W$30," ",""),0)),"","D&amp;R error")),"")</f>
        <v/>
      </c>
      <c r="O4088" s="256" t="str">
        <f t="shared" si="127"/>
        <v/>
      </c>
    </row>
    <row r="4089" spans="1:15" ht="15.75">
      <c r="A4089" s="250">
        <v>4082</v>
      </c>
      <c r="B4089" s="208"/>
      <c r="C4089" s="49"/>
      <c r="D4089" s="50"/>
      <c r="E4089" s="50"/>
      <c r="F4089" s="50"/>
      <c r="G4089" s="209"/>
      <c r="H4089" s="48"/>
      <c r="I4089" s="457" t="str">
        <f t="shared" si="126"/>
        <v/>
      </c>
      <c r="J4089" s="241" cm="1">
        <f t="array" ref="J4089">SUMPRODUCT(--(K4089:N4089&lt;&gt;"")) + IF(TRIM(O4089)="",0,LEN(O4089)-LEN(SUBSTITUTE(O4089,",",""))+1)</f>
        <v>0</v>
      </c>
      <c r="K4089" s="242" t="str">
        <f>IF(AND(G4089&lt;&gt;0,G4089&lt;&gt;""),IF(B4089="","",IF(ISNUMBER(MATCH(B4089,'Look Up Values'!$B$2:$B$500,0)),"","Dest. error")),"")</f>
        <v/>
      </c>
      <c r="L4089" s="242" t="str">
        <f>IF(AND(G4089&lt;&gt;0,G4089&lt;&gt;""),IF(C4089="","",IF(AND(ISNUMBER(--LEFT(C4089,FIND(" ",C4089&amp;" ")-1)),OR(LEN(LEFT(C4089,FIND(" ",C4089&amp;" ")-1))=6,LEN(LEFT(C4089,FIND(" ",C4089&amp;" ")-1))=7),OR(ISNUMBER(MATCH(LEFT(C4089,FIND(" ",C4089&amp;" ")-1),'Look Up Values'!$G$2:$G$1000,0)),ISNUMBER(MATCH(LEFT(C4089,FIND(" ",C4089&amp;" ")-1),'Look Up Values'!$AE$2:$AE$2000,0)))),"","EWC error")),"")</f>
        <v/>
      </c>
      <c r="M4089" s="242" t="str" cm="1">
        <f t="array" ref="M4089">IF(AND(G4089&lt;&gt;0,G4089&lt;&gt;""),IF(E4089="","",IF(ISNUMBER(MATCH(SUBSTITUTE(E4089," ",""),SUBSTITUTE('Look Up Values'!$I$2:$I$10," ",""),0)),"","State error")),"")</f>
        <v/>
      </c>
      <c r="N4089" s="242" t="str" cm="1">
        <f t="array" ref="N4089">IF(AND(G4089&lt;&gt;0,G4089&lt;&gt;""),IF(F4089="","",IF(ISNUMBER(MATCH(SUBSTITUTE(F4089," ",""),SUBSTITUTE('Look Up Values'!$W$2:$W$30," ",""),0)),"","D&amp;R error")),"")</f>
        <v/>
      </c>
      <c r="O4089" s="256" t="str">
        <f t="shared" si="127"/>
        <v/>
      </c>
    </row>
    <row r="4090" spans="1:15" ht="15.75">
      <c r="A4090" s="250">
        <v>4083</v>
      </c>
      <c r="B4090" s="208"/>
      <c r="C4090" s="49"/>
      <c r="D4090" s="50"/>
      <c r="E4090" s="50"/>
      <c r="F4090" s="50"/>
      <c r="G4090" s="209"/>
      <c r="H4090" s="48"/>
      <c r="I4090" s="457" t="str">
        <f t="shared" si="126"/>
        <v/>
      </c>
      <c r="J4090" s="241" cm="1">
        <f t="array" ref="J4090">SUMPRODUCT(--(K4090:N4090&lt;&gt;"")) + IF(TRIM(O4090)="",0,LEN(O4090)-LEN(SUBSTITUTE(O4090,",",""))+1)</f>
        <v>0</v>
      </c>
      <c r="K4090" s="242" t="str">
        <f>IF(AND(G4090&lt;&gt;0,G4090&lt;&gt;""),IF(B4090="","",IF(ISNUMBER(MATCH(B4090,'Look Up Values'!$B$2:$B$500,0)),"","Dest. error")),"")</f>
        <v/>
      </c>
      <c r="L4090" s="242" t="str">
        <f>IF(AND(G4090&lt;&gt;0,G4090&lt;&gt;""),IF(C4090="","",IF(AND(ISNUMBER(--LEFT(C4090,FIND(" ",C4090&amp;" ")-1)),OR(LEN(LEFT(C4090,FIND(" ",C4090&amp;" ")-1))=6,LEN(LEFT(C4090,FIND(" ",C4090&amp;" ")-1))=7),OR(ISNUMBER(MATCH(LEFT(C4090,FIND(" ",C4090&amp;" ")-1),'Look Up Values'!$G$2:$G$1000,0)),ISNUMBER(MATCH(LEFT(C4090,FIND(" ",C4090&amp;" ")-1),'Look Up Values'!$AE$2:$AE$2000,0)))),"","EWC error")),"")</f>
        <v/>
      </c>
      <c r="M4090" s="242" t="str" cm="1">
        <f t="array" ref="M4090">IF(AND(G4090&lt;&gt;0,G4090&lt;&gt;""),IF(E4090="","",IF(ISNUMBER(MATCH(SUBSTITUTE(E4090," ",""),SUBSTITUTE('Look Up Values'!$I$2:$I$10," ",""),0)),"","State error")),"")</f>
        <v/>
      </c>
      <c r="N4090" s="242" t="str" cm="1">
        <f t="array" ref="N4090">IF(AND(G4090&lt;&gt;0,G4090&lt;&gt;""),IF(F4090="","",IF(ISNUMBER(MATCH(SUBSTITUTE(F4090," ",""),SUBSTITUTE('Look Up Values'!$W$2:$W$30," ",""),0)),"","D&amp;R error")),"")</f>
        <v/>
      </c>
      <c r="O4090" s="256" t="str">
        <f t="shared" si="127"/>
        <v/>
      </c>
    </row>
    <row r="4091" spans="1:15" ht="15.75">
      <c r="A4091" s="250">
        <v>4084</v>
      </c>
      <c r="B4091" s="208"/>
      <c r="C4091" s="49"/>
      <c r="D4091" s="50"/>
      <c r="E4091" s="50"/>
      <c r="F4091" s="50"/>
      <c r="G4091" s="209"/>
      <c r="H4091" s="48"/>
      <c r="I4091" s="457" t="str">
        <f t="shared" si="126"/>
        <v/>
      </c>
      <c r="J4091" s="241" cm="1">
        <f t="array" ref="J4091">SUMPRODUCT(--(K4091:N4091&lt;&gt;"")) + IF(TRIM(O4091)="",0,LEN(O4091)-LEN(SUBSTITUTE(O4091,",",""))+1)</f>
        <v>0</v>
      </c>
      <c r="K4091" s="242" t="str">
        <f>IF(AND(G4091&lt;&gt;0,G4091&lt;&gt;""),IF(B4091="","",IF(ISNUMBER(MATCH(B4091,'Look Up Values'!$B$2:$B$500,0)),"","Dest. error")),"")</f>
        <v/>
      </c>
      <c r="L4091" s="242" t="str">
        <f>IF(AND(G4091&lt;&gt;0,G4091&lt;&gt;""),IF(C4091="","",IF(AND(ISNUMBER(--LEFT(C4091,FIND(" ",C4091&amp;" ")-1)),OR(LEN(LEFT(C4091,FIND(" ",C4091&amp;" ")-1))=6,LEN(LEFT(C4091,FIND(" ",C4091&amp;" ")-1))=7),OR(ISNUMBER(MATCH(LEFT(C4091,FIND(" ",C4091&amp;" ")-1),'Look Up Values'!$G$2:$G$1000,0)),ISNUMBER(MATCH(LEFT(C4091,FIND(" ",C4091&amp;" ")-1),'Look Up Values'!$AE$2:$AE$2000,0)))),"","EWC error")),"")</f>
        <v/>
      </c>
      <c r="M4091" s="242" t="str" cm="1">
        <f t="array" ref="M4091">IF(AND(G4091&lt;&gt;0,G4091&lt;&gt;""),IF(E4091="","",IF(ISNUMBER(MATCH(SUBSTITUTE(E4091," ",""),SUBSTITUTE('Look Up Values'!$I$2:$I$10," ",""),0)),"","State error")),"")</f>
        <v/>
      </c>
      <c r="N4091" s="242" t="str" cm="1">
        <f t="array" ref="N4091">IF(AND(G4091&lt;&gt;0,G4091&lt;&gt;""),IF(F4091="","",IF(ISNUMBER(MATCH(SUBSTITUTE(F4091," ",""),SUBSTITUTE('Look Up Values'!$W$2:$W$30," ",""),0)),"","D&amp;R error")),"")</f>
        <v/>
      </c>
      <c r="O4091" s="256" t="str">
        <f t="shared" si="127"/>
        <v/>
      </c>
    </row>
    <row r="4092" spans="1:15" ht="15.75">
      <c r="A4092" s="250">
        <v>4085</v>
      </c>
      <c r="B4092" s="208"/>
      <c r="C4092" s="49"/>
      <c r="D4092" s="50"/>
      <c r="E4092" s="50"/>
      <c r="F4092" s="50"/>
      <c r="G4092" s="209"/>
      <c r="H4092" s="48"/>
      <c r="I4092" s="457" t="str">
        <f t="shared" si="126"/>
        <v/>
      </c>
      <c r="J4092" s="241" cm="1">
        <f t="array" ref="J4092">SUMPRODUCT(--(K4092:N4092&lt;&gt;"")) + IF(TRIM(O4092)="",0,LEN(O4092)-LEN(SUBSTITUTE(O4092,",",""))+1)</f>
        <v>0</v>
      </c>
      <c r="K4092" s="242" t="str">
        <f>IF(AND(G4092&lt;&gt;0,G4092&lt;&gt;""),IF(B4092="","",IF(ISNUMBER(MATCH(B4092,'Look Up Values'!$B$2:$B$500,0)),"","Dest. error")),"")</f>
        <v/>
      </c>
      <c r="L4092" s="242" t="str">
        <f>IF(AND(G4092&lt;&gt;0,G4092&lt;&gt;""),IF(C4092="","",IF(AND(ISNUMBER(--LEFT(C4092,FIND(" ",C4092&amp;" ")-1)),OR(LEN(LEFT(C4092,FIND(" ",C4092&amp;" ")-1))=6,LEN(LEFT(C4092,FIND(" ",C4092&amp;" ")-1))=7),OR(ISNUMBER(MATCH(LEFT(C4092,FIND(" ",C4092&amp;" ")-1),'Look Up Values'!$G$2:$G$1000,0)),ISNUMBER(MATCH(LEFT(C4092,FIND(" ",C4092&amp;" ")-1),'Look Up Values'!$AE$2:$AE$2000,0)))),"","EWC error")),"")</f>
        <v/>
      </c>
      <c r="M4092" s="242" t="str" cm="1">
        <f t="array" ref="M4092">IF(AND(G4092&lt;&gt;0,G4092&lt;&gt;""),IF(E4092="","",IF(ISNUMBER(MATCH(SUBSTITUTE(E4092," ",""),SUBSTITUTE('Look Up Values'!$I$2:$I$10," ",""),0)),"","State error")),"")</f>
        <v/>
      </c>
      <c r="N4092" s="242" t="str" cm="1">
        <f t="array" ref="N4092">IF(AND(G4092&lt;&gt;0,G4092&lt;&gt;""),IF(F4092="","",IF(ISNUMBER(MATCH(SUBSTITUTE(F4092," ",""),SUBSTITUTE('Look Up Values'!$W$2:$W$30," ",""),0)),"","D&amp;R error")),"")</f>
        <v/>
      </c>
      <c r="O4092" s="256" t="str">
        <f t="shared" si="127"/>
        <v/>
      </c>
    </row>
    <row r="4093" spans="1:15" ht="15.75">
      <c r="A4093" s="250">
        <v>4086</v>
      </c>
      <c r="B4093" s="208"/>
      <c r="C4093" s="49"/>
      <c r="D4093" s="50"/>
      <c r="E4093" s="50"/>
      <c r="F4093" s="50"/>
      <c r="G4093" s="209"/>
      <c r="H4093" s="48"/>
      <c r="I4093" s="457" t="str">
        <f t="shared" si="126"/>
        <v/>
      </c>
      <c r="J4093" s="241" cm="1">
        <f t="array" ref="J4093">SUMPRODUCT(--(K4093:N4093&lt;&gt;"")) + IF(TRIM(O4093)="",0,LEN(O4093)-LEN(SUBSTITUTE(O4093,",",""))+1)</f>
        <v>0</v>
      </c>
      <c r="K4093" s="242" t="str">
        <f>IF(AND(G4093&lt;&gt;0,G4093&lt;&gt;""),IF(B4093="","",IF(ISNUMBER(MATCH(B4093,'Look Up Values'!$B$2:$B$500,0)),"","Dest. error")),"")</f>
        <v/>
      </c>
      <c r="L4093" s="242" t="str">
        <f>IF(AND(G4093&lt;&gt;0,G4093&lt;&gt;""),IF(C4093="","",IF(AND(ISNUMBER(--LEFT(C4093,FIND(" ",C4093&amp;" ")-1)),OR(LEN(LEFT(C4093,FIND(" ",C4093&amp;" ")-1))=6,LEN(LEFT(C4093,FIND(" ",C4093&amp;" ")-1))=7),OR(ISNUMBER(MATCH(LEFT(C4093,FIND(" ",C4093&amp;" ")-1),'Look Up Values'!$G$2:$G$1000,0)),ISNUMBER(MATCH(LEFT(C4093,FIND(" ",C4093&amp;" ")-1),'Look Up Values'!$AE$2:$AE$2000,0)))),"","EWC error")),"")</f>
        <v/>
      </c>
      <c r="M4093" s="242" t="str" cm="1">
        <f t="array" ref="M4093">IF(AND(G4093&lt;&gt;0,G4093&lt;&gt;""),IF(E4093="","",IF(ISNUMBER(MATCH(SUBSTITUTE(E4093," ",""),SUBSTITUTE('Look Up Values'!$I$2:$I$10," ",""),0)),"","State error")),"")</f>
        <v/>
      </c>
      <c r="N4093" s="242" t="str" cm="1">
        <f t="array" ref="N4093">IF(AND(G4093&lt;&gt;0,G4093&lt;&gt;""),IF(F4093="","",IF(ISNUMBER(MATCH(SUBSTITUTE(F4093," ",""),SUBSTITUTE('Look Up Values'!$W$2:$W$30," ",""),0)),"","D&amp;R error")),"")</f>
        <v/>
      </c>
      <c r="O4093" s="256" t="str">
        <f t="shared" si="127"/>
        <v/>
      </c>
    </row>
    <row r="4094" spans="1:15" ht="15.75">
      <c r="A4094" s="250">
        <v>4087</v>
      </c>
      <c r="B4094" s="208"/>
      <c r="C4094" s="49"/>
      <c r="D4094" s="50"/>
      <c r="E4094" s="50"/>
      <c r="F4094" s="50"/>
      <c r="G4094" s="209"/>
      <c r="H4094" s="48"/>
      <c r="I4094" s="457" t="str">
        <f t="shared" si="126"/>
        <v/>
      </c>
      <c r="J4094" s="241" cm="1">
        <f t="array" ref="J4094">SUMPRODUCT(--(K4094:N4094&lt;&gt;"")) + IF(TRIM(O4094)="",0,LEN(O4094)-LEN(SUBSTITUTE(O4094,",",""))+1)</f>
        <v>0</v>
      </c>
      <c r="K4094" s="242" t="str">
        <f>IF(AND(G4094&lt;&gt;0,G4094&lt;&gt;""),IF(B4094="","",IF(ISNUMBER(MATCH(B4094,'Look Up Values'!$B$2:$B$500,0)),"","Dest. error")),"")</f>
        <v/>
      </c>
      <c r="L4094" s="242" t="str">
        <f>IF(AND(G4094&lt;&gt;0,G4094&lt;&gt;""),IF(C4094="","",IF(AND(ISNUMBER(--LEFT(C4094,FIND(" ",C4094&amp;" ")-1)),OR(LEN(LEFT(C4094,FIND(" ",C4094&amp;" ")-1))=6,LEN(LEFT(C4094,FIND(" ",C4094&amp;" ")-1))=7),OR(ISNUMBER(MATCH(LEFT(C4094,FIND(" ",C4094&amp;" ")-1),'Look Up Values'!$G$2:$G$1000,0)),ISNUMBER(MATCH(LEFT(C4094,FIND(" ",C4094&amp;" ")-1),'Look Up Values'!$AE$2:$AE$2000,0)))),"","EWC error")),"")</f>
        <v/>
      </c>
      <c r="M4094" s="242" t="str" cm="1">
        <f t="array" ref="M4094">IF(AND(G4094&lt;&gt;0,G4094&lt;&gt;""),IF(E4094="","",IF(ISNUMBER(MATCH(SUBSTITUTE(E4094," ",""),SUBSTITUTE('Look Up Values'!$I$2:$I$10," ",""),0)),"","State error")),"")</f>
        <v/>
      </c>
      <c r="N4094" s="242" t="str" cm="1">
        <f t="array" ref="N4094">IF(AND(G4094&lt;&gt;0,G4094&lt;&gt;""),IF(F4094="","",IF(ISNUMBER(MATCH(SUBSTITUTE(F4094," ",""),SUBSTITUTE('Look Up Values'!$W$2:$W$30," ",""),0)),"","D&amp;R error")),"")</f>
        <v/>
      </c>
      <c r="O4094" s="256" t="str">
        <f t="shared" si="127"/>
        <v/>
      </c>
    </row>
    <row r="4095" spans="1:15" ht="15.75">
      <c r="A4095" s="250">
        <v>4088</v>
      </c>
      <c r="B4095" s="208"/>
      <c r="C4095" s="49"/>
      <c r="D4095" s="50"/>
      <c r="E4095" s="50"/>
      <c r="F4095" s="50"/>
      <c r="G4095" s="209"/>
      <c r="H4095" s="48"/>
      <c r="I4095" s="457" t="str">
        <f t="shared" si="126"/>
        <v/>
      </c>
      <c r="J4095" s="241" cm="1">
        <f t="array" ref="J4095">SUMPRODUCT(--(K4095:N4095&lt;&gt;"")) + IF(TRIM(O4095)="",0,LEN(O4095)-LEN(SUBSTITUTE(O4095,",",""))+1)</f>
        <v>0</v>
      </c>
      <c r="K4095" s="242" t="str">
        <f>IF(AND(G4095&lt;&gt;0,G4095&lt;&gt;""),IF(B4095="","",IF(ISNUMBER(MATCH(B4095,'Look Up Values'!$B$2:$B$500,0)),"","Dest. error")),"")</f>
        <v/>
      </c>
      <c r="L4095" s="242" t="str">
        <f>IF(AND(G4095&lt;&gt;0,G4095&lt;&gt;""),IF(C4095="","",IF(AND(ISNUMBER(--LEFT(C4095,FIND(" ",C4095&amp;" ")-1)),OR(LEN(LEFT(C4095,FIND(" ",C4095&amp;" ")-1))=6,LEN(LEFT(C4095,FIND(" ",C4095&amp;" ")-1))=7),OR(ISNUMBER(MATCH(LEFT(C4095,FIND(" ",C4095&amp;" ")-1),'Look Up Values'!$G$2:$G$1000,0)),ISNUMBER(MATCH(LEFT(C4095,FIND(" ",C4095&amp;" ")-1),'Look Up Values'!$AE$2:$AE$2000,0)))),"","EWC error")),"")</f>
        <v/>
      </c>
      <c r="M4095" s="242" t="str" cm="1">
        <f t="array" ref="M4095">IF(AND(G4095&lt;&gt;0,G4095&lt;&gt;""),IF(E4095="","",IF(ISNUMBER(MATCH(SUBSTITUTE(E4095," ",""),SUBSTITUTE('Look Up Values'!$I$2:$I$10," ",""),0)),"","State error")),"")</f>
        <v/>
      </c>
      <c r="N4095" s="242" t="str" cm="1">
        <f t="array" ref="N4095">IF(AND(G4095&lt;&gt;0,G4095&lt;&gt;""),IF(F4095="","",IF(ISNUMBER(MATCH(SUBSTITUTE(F4095," ",""),SUBSTITUTE('Look Up Values'!$W$2:$W$30," ",""),0)),"","D&amp;R error")),"")</f>
        <v/>
      </c>
      <c r="O4095" s="256" t="str">
        <f t="shared" si="127"/>
        <v/>
      </c>
    </row>
    <row r="4096" spans="1:15" ht="15.75">
      <c r="A4096" s="250">
        <v>4089</v>
      </c>
      <c r="B4096" s="208"/>
      <c r="C4096" s="49"/>
      <c r="D4096" s="50"/>
      <c r="E4096" s="50"/>
      <c r="F4096" s="50"/>
      <c r="G4096" s="209"/>
      <c r="H4096" s="48"/>
      <c r="I4096" s="457" t="str">
        <f t="shared" si="126"/>
        <v/>
      </c>
      <c r="J4096" s="241" cm="1">
        <f t="array" ref="J4096">SUMPRODUCT(--(K4096:N4096&lt;&gt;"")) + IF(TRIM(O4096)="",0,LEN(O4096)-LEN(SUBSTITUTE(O4096,",",""))+1)</f>
        <v>0</v>
      </c>
      <c r="K4096" s="242" t="str">
        <f>IF(AND(G4096&lt;&gt;0,G4096&lt;&gt;""),IF(B4096="","",IF(ISNUMBER(MATCH(B4096,'Look Up Values'!$B$2:$B$500,0)),"","Dest. error")),"")</f>
        <v/>
      </c>
      <c r="L4096" s="242" t="str">
        <f>IF(AND(G4096&lt;&gt;0,G4096&lt;&gt;""),IF(C4096="","",IF(AND(ISNUMBER(--LEFT(C4096,FIND(" ",C4096&amp;" ")-1)),OR(LEN(LEFT(C4096,FIND(" ",C4096&amp;" ")-1))=6,LEN(LEFT(C4096,FIND(" ",C4096&amp;" ")-1))=7),OR(ISNUMBER(MATCH(LEFT(C4096,FIND(" ",C4096&amp;" ")-1),'Look Up Values'!$G$2:$G$1000,0)),ISNUMBER(MATCH(LEFT(C4096,FIND(" ",C4096&amp;" ")-1),'Look Up Values'!$AE$2:$AE$2000,0)))),"","EWC error")),"")</f>
        <v/>
      </c>
      <c r="M4096" s="242" t="str" cm="1">
        <f t="array" ref="M4096">IF(AND(G4096&lt;&gt;0,G4096&lt;&gt;""),IF(E4096="","",IF(ISNUMBER(MATCH(SUBSTITUTE(E4096," ",""),SUBSTITUTE('Look Up Values'!$I$2:$I$10," ",""),0)),"","State error")),"")</f>
        <v/>
      </c>
      <c r="N4096" s="242" t="str" cm="1">
        <f t="array" ref="N4096">IF(AND(G4096&lt;&gt;0,G4096&lt;&gt;""),IF(F4096="","",IF(ISNUMBER(MATCH(SUBSTITUTE(F4096," ",""),SUBSTITUTE('Look Up Values'!$W$2:$W$30," ",""),0)),"","D&amp;R error")),"")</f>
        <v/>
      </c>
      <c r="O4096" s="256" t="str">
        <f t="shared" si="127"/>
        <v/>
      </c>
    </row>
    <row r="4097" spans="1:15" ht="15.75">
      <c r="A4097" s="250">
        <v>4090</v>
      </c>
      <c r="B4097" s="208"/>
      <c r="C4097" s="49"/>
      <c r="D4097" s="50"/>
      <c r="E4097" s="50"/>
      <c r="F4097" s="50"/>
      <c r="G4097" s="209"/>
      <c r="H4097" s="48"/>
      <c r="I4097" s="457" t="str">
        <f t="shared" si="126"/>
        <v/>
      </c>
      <c r="J4097" s="241" cm="1">
        <f t="array" ref="J4097">SUMPRODUCT(--(K4097:N4097&lt;&gt;"")) + IF(TRIM(O4097)="",0,LEN(O4097)-LEN(SUBSTITUTE(O4097,",",""))+1)</f>
        <v>0</v>
      </c>
      <c r="K4097" s="242" t="str">
        <f>IF(AND(G4097&lt;&gt;0,G4097&lt;&gt;""),IF(B4097="","",IF(ISNUMBER(MATCH(B4097,'Look Up Values'!$B$2:$B$500,0)),"","Dest. error")),"")</f>
        <v/>
      </c>
      <c r="L4097" s="242" t="str">
        <f>IF(AND(G4097&lt;&gt;0,G4097&lt;&gt;""),IF(C4097="","",IF(AND(ISNUMBER(--LEFT(C4097,FIND(" ",C4097&amp;" ")-1)),OR(LEN(LEFT(C4097,FIND(" ",C4097&amp;" ")-1))=6,LEN(LEFT(C4097,FIND(" ",C4097&amp;" ")-1))=7),OR(ISNUMBER(MATCH(LEFT(C4097,FIND(" ",C4097&amp;" ")-1),'Look Up Values'!$G$2:$G$1000,0)),ISNUMBER(MATCH(LEFT(C4097,FIND(" ",C4097&amp;" ")-1),'Look Up Values'!$AE$2:$AE$2000,0)))),"","EWC error")),"")</f>
        <v/>
      </c>
      <c r="M4097" s="242" t="str" cm="1">
        <f t="array" ref="M4097">IF(AND(G4097&lt;&gt;0,G4097&lt;&gt;""),IF(E4097="","",IF(ISNUMBER(MATCH(SUBSTITUTE(E4097," ",""),SUBSTITUTE('Look Up Values'!$I$2:$I$10," ",""),0)),"","State error")),"")</f>
        <v/>
      </c>
      <c r="N4097" s="242" t="str" cm="1">
        <f t="array" ref="N4097">IF(AND(G4097&lt;&gt;0,G4097&lt;&gt;""),IF(F4097="","",IF(ISNUMBER(MATCH(SUBSTITUTE(F4097," ",""),SUBSTITUTE('Look Up Values'!$W$2:$W$30," ",""),0)),"","D&amp;R error")),"")</f>
        <v/>
      </c>
      <c r="O4097" s="256" t="str">
        <f t="shared" si="127"/>
        <v/>
      </c>
    </row>
    <row r="4098" spans="1:15" ht="15.75">
      <c r="A4098" s="250">
        <v>4091</v>
      </c>
      <c r="B4098" s="208"/>
      <c r="C4098" s="49"/>
      <c r="D4098" s="50"/>
      <c r="E4098" s="50"/>
      <c r="F4098" s="50"/>
      <c r="G4098" s="209"/>
      <c r="H4098" s="48"/>
      <c r="I4098" s="457" t="str">
        <f t="shared" si="126"/>
        <v/>
      </c>
      <c r="J4098" s="241" cm="1">
        <f t="array" ref="J4098">SUMPRODUCT(--(K4098:N4098&lt;&gt;"")) + IF(TRIM(O4098)="",0,LEN(O4098)-LEN(SUBSTITUTE(O4098,",",""))+1)</f>
        <v>0</v>
      </c>
      <c r="K4098" s="242" t="str">
        <f>IF(AND(G4098&lt;&gt;0,G4098&lt;&gt;""),IF(B4098="","",IF(ISNUMBER(MATCH(B4098,'Look Up Values'!$B$2:$B$500,0)),"","Dest. error")),"")</f>
        <v/>
      </c>
      <c r="L4098" s="242" t="str">
        <f>IF(AND(G4098&lt;&gt;0,G4098&lt;&gt;""),IF(C4098="","",IF(AND(ISNUMBER(--LEFT(C4098,FIND(" ",C4098&amp;" ")-1)),OR(LEN(LEFT(C4098,FIND(" ",C4098&amp;" ")-1))=6,LEN(LEFT(C4098,FIND(" ",C4098&amp;" ")-1))=7),OR(ISNUMBER(MATCH(LEFT(C4098,FIND(" ",C4098&amp;" ")-1),'Look Up Values'!$G$2:$G$1000,0)),ISNUMBER(MATCH(LEFT(C4098,FIND(" ",C4098&amp;" ")-1),'Look Up Values'!$AE$2:$AE$2000,0)))),"","EWC error")),"")</f>
        <v/>
      </c>
      <c r="M4098" s="242" t="str" cm="1">
        <f t="array" ref="M4098">IF(AND(G4098&lt;&gt;0,G4098&lt;&gt;""),IF(E4098="","",IF(ISNUMBER(MATCH(SUBSTITUTE(E4098," ",""),SUBSTITUTE('Look Up Values'!$I$2:$I$10," ",""),0)),"","State error")),"")</f>
        <v/>
      </c>
      <c r="N4098" s="242" t="str" cm="1">
        <f t="array" ref="N4098">IF(AND(G4098&lt;&gt;0,G4098&lt;&gt;""),IF(F4098="","",IF(ISNUMBER(MATCH(SUBSTITUTE(F4098," ",""),SUBSTITUTE('Look Up Values'!$W$2:$W$30," ",""),0)),"","D&amp;R error")),"")</f>
        <v/>
      </c>
      <c r="O4098" s="256" t="str">
        <f t="shared" si="127"/>
        <v/>
      </c>
    </row>
    <row r="4099" spans="1:15" ht="15.75">
      <c r="A4099" s="250">
        <v>4092</v>
      </c>
      <c r="B4099" s="208"/>
      <c r="C4099" s="49"/>
      <c r="D4099" s="50"/>
      <c r="E4099" s="50"/>
      <c r="F4099" s="50"/>
      <c r="G4099" s="209"/>
      <c r="H4099" s="48"/>
      <c r="I4099" s="457" t="str">
        <f t="shared" si="126"/>
        <v/>
      </c>
      <c r="J4099" s="241" cm="1">
        <f t="array" ref="J4099">SUMPRODUCT(--(K4099:N4099&lt;&gt;"")) + IF(TRIM(O4099)="",0,LEN(O4099)-LEN(SUBSTITUTE(O4099,",",""))+1)</f>
        <v>0</v>
      </c>
      <c r="K4099" s="242" t="str">
        <f>IF(AND(G4099&lt;&gt;0,G4099&lt;&gt;""),IF(B4099="","",IF(ISNUMBER(MATCH(B4099,'Look Up Values'!$B$2:$B$500,0)),"","Dest. error")),"")</f>
        <v/>
      </c>
      <c r="L4099" s="242" t="str">
        <f>IF(AND(G4099&lt;&gt;0,G4099&lt;&gt;""),IF(C4099="","",IF(AND(ISNUMBER(--LEFT(C4099,FIND(" ",C4099&amp;" ")-1)),OR(LEN(LEFT(C4099,FIND(" ",C4099&amp;" ")-1))=6,LEN(LEFT(C4099,FIND(" ",C4099&amp;" ")-1))=7),OR(ISNUMBER(MATCH(LEFT(C4099,FIND(" ",C4099&amp;" ")-1),'Look Up Values'!$G$2:$G$1000,0)),ISNUMBER(MATCH(LEFT(C4099,FIND(" ",C4099&amp;" ")-1),'Look Up Values'!$AE$2:$AE$2000,0)))),"","EWC error")),"")</f>
        <v/>
      </c>
      <c r="M4099" s="242" t="str" cm="1">
        <f t="array" ref="M4099">IF(AND(G4099&lt;&gt;0,G4099&lt;&gt;""),IF(E4099="","",IF(ISNUMBER(MATCH(SUBSTITUTE(E4099," ",""),SUBSTITUTE('Look Up Values'!$I$2:$I$10," ",""),0)),"","State error")),"")</f>
        <v/>
      </c>
      <c r="N4099" s="242" t="str" cm="1">
        <f t="array" ref="N4099">IF(AND(G4099&lt;&gt;0,G4099&lt;&gt;""),IF(F4099="","",IF(ISNUMBER(MATCH(SUBSTITUTE(F4099," ",""),SUBSTITUTE('Look Up Values'!$W$2:$W$30," ",""),0)),"","D&amp;R error")),"")</f>
        <v/>
      </c>
      <c r="O4099" s="256" t="str">
        <f t="shared" si="127"/>
        <v/>
      </c>
    </row>
    <row r="4100" spans="1:15" ht="15.75">
      <c r="A4100" s="250">
        <v>4093</v>
      </c>
      <c r="B4100" s="208"/>
      <c r="C4100" s="49"/>
      <c r="D4100" s="50"/>
      <c r="E4100" s="50"/>
      <c r="F4100" s="50"/>
      <c r="G4100" s="209"/>
      <c r="H4100" s="48"/>
      <c r="I4100" s="457" t="str">
        <f t="shared" si="126"/>
        <v/>
      </c>
      <c r="J4100" s="241" cm="1">
        <f t="array" ref="J4100">SUMPRODUCT(--(K4100:N4100&lt;&gt;"")) + IF(TRIM(O4100)="",0,LEN(O4100)-LEN(SUBSTITUTE(O4100,",",""))+1)</f>
        <v>0</v>
      </c>
      <c r="K4100" s="242" t="str">
        <f>IF(AND(G4100&lt;&gt;0,G4100&lt;&gt;""),IF(B4100="","",IF(ISNUMBER(MATCH(B4100,'Look Up Values'!$B$2:$B$500,0)),"","Dest. error")),"")</f>
        <v/>
      </c>
      <c r="L4100" s="242" t="str">
        <f>IF(AND(G4100&lt;&gt;0,G4100&lt;&gt;""),IF(C4100="","",IF(AND(ISNUMBER(--LEFT(C4100,FIND(" ",C4100&amp;" ")-1)),OR(LEN(LEFT(C4100,FIND(" ",C4100&amp;" ")-1))=6,LEN(LEFT(C4100,FIND(" ",C4100&amp;" ")-1))=7),OR(ISNUMBER(MATCH(LEFT(C4100,FIND(" ",C4100&amp;" ")-1),'Look Up Values'!$G$2:$G$1000,0)),ISNUMBER(MATCH(LEFT(C4100,FIND(" ",C4100&amp;" ")-1),'Look Up Values'!$AE$2:$AE$2000,0)))),"","EWC error")),"")</f>
        <v/>
      </c>
      <c r="M4100" s="242" t="str" cm="1">
        <f t="array" ref="M4100">IF(AND(G4100&lt;&gt;0,G4100&lt;&gt;""),IF(E4100="","",IF(ISNUMBER(MATCH(SUBSTITUTE(E4100," ",""),SUBSTITUTE('Look Up Values'!$I$2:$I$10," ",""),0)),"","State error")),"")</f>
        <v/>
      </c>
      <c r="N4100" s="242" t="str" cm="1">
        <f t="array" ref="N4100">IF(AND(G4100&lt;&gt;0,G4100&lt;&gt;""),IF(F4100="","",IF(ISNUMBER(MATCH(SUBSTITUTE(F4100," ",""),SUBSTITUTE('Look Up Values'!$W$2:$W$30," ",""),0)),"","D&amp;R error")),"")</f>
        <v/>
      </c>
      <c r="O4100" s="256" t="str">
        <f t="shared" si="127"/>
        <v/>
      </c>
    </row>
    <row r="4101" spans="1:15" ht="15.75">
      <c r="A4101" s="250">
        <v>4094</v>
      </c>
      <c r="B4101" s="208"/>
      <c r="C4101" s="49"/>
      <c r="D4101" s="50"/>
      <c r="E4101" s="50"/>
      <c r="F4101" s="50"/>
      <c r="G4101" s="209"/>
      <c r="H4101" s="48"/>
      <c r="I4101" s="457" t="str">
        <f t="shared" si="126"/>
        <v/>
      </c>
      <c r="J4101" s="241" cm="1">
        <f t="array" ref="J4101">SUMPRODUCT(--(K4101:N4101&lt;&gt;"")) + IF(TRIM(O4101)="",0,LEN(O4101)-LEN(SUBSTITUTE(O4101,",",""))+1)</f>
        <v>0</v>
      </c>
      <c r="K4101" s="242" t="str">
        <f>IF(AND(G4101&lt;&gt;0,G4101&lt;&gt;""),IF(B4101="","",IF(ISNUMBER(MATCH(B4101,'Look Up Values'!$B$2:$B$500,0)),"","Dest. error")),"")</f>
        <v/>
      </c>
      <c r="L4101" s="242" t="str">
        <f>IF(AND(G4101&lt;&gt;0,G4101&lt;&gt;""),IF(C4101="","",IF(AND(ISNUMBER(--LEFT(C4101,FIND(" ",C4101&amp;" ")-1)),OR(LEN(LEFT(C4101,FIND(" ",C4101&amp;" ")-1))=6,LEN(LEFT(C4101,FIND(" ",C4101&amp;" ")-1))=7),OR(ISNUMBER(MATCH(LEFT(C4101,FIND(" ",C4101&amp;" ")-1),'Look Up Values'!$G$2:$G$1000,0)),ISNUMBER(MATCH(LEFT(C4101,FIND(" ",C4101&amp;" ")-1),'Look Up Values'!$AE$2:$AE$2000,0)))),"","EWC error")),"")</f>
        <v/>
      </c>
      <c r="M4101" s="242" t="str" cm="1">
        <f t="array" ref="M4101">IF(AND(G4101&lt;&gt;0,G4101&lt;&gt;""),IF(E4101="","",IF(ISNUMBER(MATCH(SUBSTITUTE(E4101," ",""),SUBSTITUTE('Look Up Values'!$I$2:$I$10," ",""),0)),"","State error")),"")</f>
        <v/>
      </c>
      <c r="N4101" s="242" t="str" cm="1">
        <f t="array" ref="N4101">IF(AND(G4101&lt;&gt;0,G4101&lt;&gt;""),IF(F4101="","",IF(ISNUMBER(MATCH(SUBSTITUTE(F4101," ",""),SUBSTITUTE('Look Up Values'!$W$2:$W$30," ",""),0)),"","D&amp;R error")),"")</f>
        <v/>
      </c>
      <c r="O4101" s="256" t="str">
        <f t="shared" si="127"/>
        <v/>
      </c>
    </row>
    <row r="4102" spans="1:15" ht="15.75">
      <c r="A4102" s="250">
        <v>4095</v>
      </c>
      <c r="B4102" s="208"/>
      <c r="C4102" s="49"/>
      <c r="D4102" s="50"/>
      <c r="E4102" s="50"/>
      <c r="F4102" s="50"/>
      <c r="G4102" s="209"/>
      <c r="H4102" s="48"/>
      <c r="I4102" s="457" t="str">
        <f t="shared" si="126"/>
        <v/>
      </c>
      <c r="J4102" s="241" cm="1">
        <f t="array" ref="J4102">SUMPRODUCT(--(K4102:N4102&lt;&gt;"")) + IF(TRIM(O4102)="",0,LEN(O4102)-LEN(SUBSTITUTE(O4102,",",""))+1)</f>
        <v>0</v>
      </c>
      <c r="K4102" s="242" t="str">
        <f>IF(AND(G4102&lt;&gt;0,G4102&lt;&gt;""),IF(B4102="","",IF(ISNUMBER(MATCH(B4102,'Look Up Values'!$B$2:$B$500,0)),"","Dest. error")),"")</f>
        <v/>
      </c>
      <c r="L4102" s="242" t="str">
        <f>IF(AND(G4102&lt;&gt;0,G4102&lt;&gt;""),IF(C4102="","",IF(AND(ISNUMBER(--LEFT(C4102,FIND(" ",C4102&amp;" ")-1)),OR(LEN(LEFT(C4102,FIND(" ",C4102&amp;" ")-1))=6,LEN(LEFT(C4102,FIND(" ",C4102&amp;" ")-1))=7),OR(ISNUMBER(MATCH(LEFT(C4102,FIND(" ",C4102&amp;" ")-1),'Look Up Values'!$G$2:$G$1000,0)),ISNUMBER(MATCH(LEFT(C4102,FIND(" ",C4102&amp;" ")-1),'Look Up Values'!$AE$2:$AE$2000,0)))),"","EWC error")),"")</f>
        <v/>
      </c>
      <c r="M4102" s="242" t="str" cm="1">
        <f t="array" ref="M4102">IF(AND(G4102&lt;&gt;0,G4102&lt;&gt;""),IF(E4102="","",IF(ISNUMBER(MATCH(SUBSTITUTE(E4102," ",""),SUBSTITUTE('Look Up Values'!$I$2:$I$10," ",""),0)),"","State error")),"")</f>
        <v/>
      </c>
      <c r="N4102" s="242" t="str" cm="1">
        <f t="array" ref="N4102">IF(AND(G4102&lt;&gt;0,G4102&lt;&gt;""),IF(F4102="","",IF(ISNUMBER(MATCH(SUBSTITUTE(F4102," ",""),SUBSTITUTE('Look Up Values'!$W$2:$W$30," ",""),0)),"","D&amp;R error")),"")</f>
        <v/>
      </c>
      <c r="O4102" s="256" t="str">
        <f t="shared" si="127"/>
        <v/>
      </c>
    </row>
    <row r="4103" spans="1:15" ht="15.75">
      <c r="A4103" s="250">
        <v>4096</v>
      </c>
      <c r="B4103" s="208"/>
      <c r="C4103" s="49"/>
      <c r="D4103" s="50"/>
      <c r="E4103" s="50"/>
      <c r="F4103" s="50"/>
      <c r="G4103" s="209"/>
      <c r="H4103" s="48"/>
      <c r="I4103" s="457" t="str">
        <f t="shared" si="126"/>
        <v/>
      </c>
      <c r="J4103" s="241" cm="1">
        <f t="array" ref="J4103">SUMPRODUCT(--(K4103:N4103&lt;&gt;"")) + IF(TRIM(O4103)="",0,LEN(O4103)-LEN(SUBSTITUTE(O4103,",",""))+1)</f>
        <v>0</v>
      </c>
      <c r="K4103" s="242" t="str">
        <f>IF(AND(G4103&lt;&gt;0,G4103&lt;&gt;""),IF(B4103="","",IF(ISNUMBER(MATCH(B4103,'Look Up Values'!$B$2:$B$500,0)),"","Dest. error")),"")</f>
        <v/>
      </c>
      <c r="L4103" s="242" t="str">
        <f>IF(AND(G4103&lt;&gt;0,G4103&lt;&gt;""),IF(C4103="","",IF(AND(ISNUMBER(--LEFT(C4103,FIND(" ",C4103&amp;" ")-1)),OR(LEN(LEFT(C4103,FIND(" ",C4103&amp;" ")-1))=6,LEN(LEFT(C4103,FIND(" ",C4103&amp;" ")-1))=7),OR(ISNUMBER(MATCH(LEFT(C4103,FIND(" ",C4103&amp;" ")-1),'Look Up Values'!$G$2:$G$1000,0)),ISNUMBER(MATCH(LEFT(C4103,FIND(" ",C4103&amp;" ")-1),'Look Up Values'!$AE$2:$AE$2000,0)))),"","EWC error")),"")</f>
        <v/>
      </c>
      <c r="M4103" s="242" t="str" cm="1">
        <f t="array" ref="M4103">IF(AND(G4103&lt;&gt;0,G4103&lt;&gt;""),IF(E4103="","",IF(ISNUMBER(MATCH(SUBSTITUTE(E4103," ",""),SUBSTITUTE('Look Up Values'!$I$2:$I$10," ",""),0)),"","State error")),"")</f>
        <v/>
      </c>
      <c r="N4103" s="242" t="str" cm="1">
        <f t="array" ref="N4103">IF(AND(G4103&lt;&gt;0,G4103&lt;&gt;""),IF(F4103="","",IF(ISNUMBER(MATCH(SUBSTITUTE(F4103," ",""),SUBSTITUTE('Look Up Values'!$W$2:$W$30," ",""),0)),"","D&amp;R error")),"")</f>
        <v/>
      </c>
      <c r="O4103" s="256" t="str">
        <f t="shared" si="127"/>
        <v/>
      </c>
    </row>
    <row r="4104" spans="1:15" ht="15.75">
      <c r="A4104" s="250">
        <v>4097</v>
      </c>
      <c r="B4104" s="208"/>
      <c r="C4104" s="49"/>
      <c r="D4104" s="50"/>
      <c r="E4104" s="50"/>
      <c r="F4104" s="50"/>
      <c r="G4104" s="209"/>
      <c r="H4104" s="48"/>
      <c r="I4104" s="457" t="str">
        <f t="shared" si="126"/>
        <v/>
      </c>
      <c r="J4104" s="241" cm="1">
        <f t="array" ref="J4104">SUMPRODUCT(--(K4104:N4104&lt;&gt;"")) + IF(TRIM(O4104)="",0,LEN(O4104)-LEN(SUBSTITUTE(O4104,",",""))+1)</f>
        <v>0</v>
      </c>
      <c r="K4104" s="242" t="str">
        <f>IF(AND(G4104&lt;&gt;0,G4104&lt;&gt;""),IF(B4104="","",IF(ISNUMBER(MATCH(B4104,'Look Up Values'!$B$2:$B$500,0)),"","Dest. error")),"")</f>
        <v/>
      </c>
      <c r="L4104" s="242" t="str">
        <f>IF(AND(G4104&lt;&gt;0,G4104&lt;&gt;""),IF(C4104="","",IF(AND(ISNUMBER(--LEFT(C4104,FIND(" ",C4104&amp;" ")-1)),OR(LEN(LEFT(C4104,FIND(" ",C4104&amp;" ")-1))=6,LEN(LEFT(C4104,FIND(" ",C4104&amp;" ")-1))=7),OR(ISNUMBER(MATCH(LEFT(C4104,FIND(" ",C4104&amp;" ")-1),'Look Up Values'!$G$2:$G$1000,0)),ISNUMBER(MATCH(LEFT(C4104,FIND(" ",C4104&amp;" ")-1),'Look Up Values'!$AE$2:$AE$2000,0)))),"","EWC error")),"")</f>
        <v/>
      </c>
      <c r="M4104" s="242" t="str" cm="1">
        <f t="array" ref="M4104">IF(AND(G4104&lt;&gt;0,G4104&lt;&gt;""),IF(E4104="","",IF(ISNUMBER(MATCH(SUBSTITUTE(E4104," ",""),SUBSTITUTE('Look Up Values'!$I$2:$I$10," ",""),0)),"","State error")),"")</f>
        <v/>
      </c>
      <c r="N4104" s="242" t="str" cm="1">
        <f t="array" ref="N4104">IF(AND(G4104&lt;&gt;0,G4104&lt;&gt;""),IF(F4104="","",IF(ISNUMBER(MATCH(SUBSTITUTE(F4104," ",""),SUBSTITUTE('Look Up Values'!$W$2:$W$30," ",""),0)),"","D&amp;R error")),"")</f>
        <v/>
      </c>
      <c r="O4104" s="256" t="str">
        <f t="shared" si="127"/>
        <v/>
      </c>
    </row>
    <row r="4105" spans="1:15" ht="15.75">
      <c r="A4105" s="250">
        <v>4098</v>
      </c>
      <c r="B4105" s="208"/>
      <c r="C4105" s="49"/>
      <c r="D4105" s="50"/>
      <c r="E4105" s="50"/>
      <c r="F4105" s="50"/>
      <c r="G4105" s="209"/>
      <c r="H4105" s="48"/>
      <c r="I4105" s="457" t="str">
        <f t="shared" ref="I4105:I4168" si="128">IF(IFERROR(--SUBSTITUTE(J4105,CHAR(160),""),0)&gt;0,A4105,"")</f>
        <v/>
      </c>
      <c r="J4105" s="241" cm="1">
        <f t="array" ref="J4105">SUMPRODUCT(--(K4105:N4105&lt;&gt;"")) + IF(TRIM(O4105)="",0,LEN(O4105)-LEN(SUBSTITUTE(O4105,",",""))+1)</f>
        <v>0</v>
      </c>
      <c r="K4105" s="242" t="str">
        <f>IF(AND(G4105&lt;&gt;0,G4105&lt;&gt;""),IF(B4105="","",IF(ISNUMBER(MATCH(B4105,'Look Up Values'!$B$2:$B$500,0)),"","Dest. error")),"")</f>
        <v/>
      </c>
      <c r="L4105" s="242" t="str">
        <f>IF(AND(G4105&lt;&gt;0,G4105&lt;&gt;""),IF(C4105="","",IF(AND(ISNUMBER(--LEFT(C4105,FIND(" ",C4105&amp;" ")-1)),OR(LEN(LEFT(C4105,FIND(" ",C4105&amp;" ")-1))=6,LEN(LEFT(C4105,FIND(" ",C4105&amp;" ")-1))=7),OR(ISNUMBER(MATCH(LEFT(C4105,FIND(" ",C4105&amp;" ")-1),'Look Up Values'!$G$2:$G$1000,0)),ISNUMBER(MATCH(LEFT(C4105,FIND(" ",C4105&amp;" ")-1),'Look Up Values'!$AE$2:$AE$2000,0)))),"","EWC error")),"")</f>
        <v/>
      </c>
      <c r="M4105" s="242" t="str" cm="1">
        <f t="array" ref="M4105">IF(AND(G4105&lt;&gt;0,G4105&lt;&gt;""),IF(E4105="","",IF(ISNUMBER(MATCH(SUBSTITUTE(E4105," ",""),SUBSTITUTE('Look Up Values'!$I$2:$I$10," ",""),0)),"","State error")),"")</f>
        <v/>
      </c>
      <c r="N4105" s="242" t="str" cm="1">
        <f t="array" ref="N4105">IF(AND(G4105&lt;&gt;0,G4105&lt;&gt;""),IF(F4105="","",IF(ISNUMBER(MATCH(SUBSTITUTE(F4105," ",""),SUBSTITUTE('Look Up Values'!$W$2:$W$30," ",""),0)),"","D&amp;R error")),"")</f>
        <v/>
      </c>
      <c r="O4105" s="256" t="str">
        <f t="shared" ref="O4105:O4168" si="129">IF(OR(G4105="",G4105=0),"",IF((TRIM(SUBSTITUTE(B4105,CHAR(160),""))&amp;TRIM(SUBSTITUTE(C4105,CHAR(160),""))&amp;TRIM(SUBSTITUTE(F4105,CHAR(160),""))&amp;TRIM(SUBSTITUTE(E4105,CHAR(160),"")))&lt;&gt;"",IF((--(TRIM(SUBSTITUTE(B4105,CHAR(160),""))&lt;&gt;"")+--(TRIM(SUBSTITUTE(C4105,CHAR(160),""))&lt;&gt;"")+--(TRIM(SUBSTITUTE(F4105,CHAR(160),""))&lt;&gt;"")+--(TRIM(SUBSTITUTE(E4105,CHAR(160),""))&lt;&gt;""))=4,"",LEFT(IF(TRIM(SUBSTITUTE(B4105,CHAR(160),""))="","Dest, ","")&amp;IF(TRIM(SUBSTITUTE(C4105,CHAR(160),""))="","EWC, ","")&amp;IF(TRIM(SUBSTITUTE(F4105,CHAR(160),""))="","D&amp;R, ","")&amp;IF(TRIM(SUBSTITUTE(E4105,CHAR(160),""))="","State, ",""),LEN(IF(TRIM(SUBSTITUTE(B4105,CHAR(160),""))="","Dest, ","")&amp;IF(TRIM(SUBSTITUTE(C4105,CHAR(160),""))="","EWC, ","")&amp;IF(TRIM(SUBSTITUTE(F4105,CHAR(160),""))="","D&amp;R, ","")&amp;IF(TRIM(SUBSTITUTE(E4105,CHAR(160),""))="","State, ",""))-2)),LEFT(IF(TRIM(SUBSTITUTE(B4105,CHAR(160),""))="","Dest, ","")&amp;IF(TRIM(SUBSTITUTE(C4105,CHAR(160),""))="","EWC, ","")&amp;IF(TRIM(SUBSTITUTE(F4105,CHAR(160),""))="","D&amp;R, ","")&amp;IF(TRIM(SUBSTITUTE(E4105,CHAR(160),""))="","State, ",""),LEN(IF(TRIM(SUBSTITUTE(B4105,CHAR(160),""))="","Dest, ","")&amp;IF(TRIM(SUBSTITUTE(C4105,CHAR(160),""))="","EWC, ","")&amp;IF(TRIM(SUBSTITUTE(F4105,CHAR(160),""))="","D&amp;R, ","")&amp;IF(TRIM(SUBSTITUTE(E4105,CHAR(160),""))="","State, ",""))-2)))</f>
        <v/>
      </c>
    </row>
    <row r="4106" spans="1:15" ht="15.75">
      <c r="A4106" s="250">
        <v>4099</v>
      </c>
      <c r="B4106" s="208"/>
      <c r="C4106" s="49"/>
      <c r="D4106" s="50"/>
      <c r="E4106" s="50"/>
      <c r="F4106" s="50"/>
      <c r="G4106" s="209"/>
      <c r="H4106" s="48"/>
      <c r="I4106" s="457" t="str">
        <f t="shared" si="128"/>
        <v/>
      </c>
      <c r="J4106" s="241" cm="1">
        <f t="array" ref="J4106">SUMPRODUCT(--(K4106:N4106&lt;&gt;"")) + IF(TRIM(O4106)="",0,LEN(O4106)-LEN(SUBSTITUTE(O4106,",",""))+1)</f>
        <v>0</v>
      </c>
      <c r="K4106" s="242" t="str">
        <f>IF(AND(G4106&lt;&gt;0,G4106&lt;&gt;""),IF(B4106="","",IF(ISNUMBER(MATCH(B4106,'Look Up Values'!$B$2:$B$500,0)),"","Dest. error")),"")</f>
        <v/>
      </c>
      <c r="L4106" s="242" t="str">
        <f>IF(AND(G4106&lt;&gt;0,G4106&lt;&gt;""),IF(C4106="","",IF(AND(ISNUMBER(--LEFT(C4106,FIND(" ",C4106&amp;" ")-1)),OR(LEN(LEFT(C4106,FIND(" ",C4106&amp;" ")-1))=6,LEN(LEFT(C4106,FIND(" ",C4106&amp;" ")-1))=7),OR(ISNUMBER(MATCH(LEFT(C4106,FIND(" ",C4106&amp;" ")-1),'Look Up Values'!$G$2:$G$1000,0)),ISNUMBER(MATCH(LEFT(C4106,FIND(" ",C4106&amp;" ")-1),'Look Up Values'!$AE$2:$AE$2000,0)))),"","EWC error")),"")</f>
        <v/>
      </c>
      <c r="M4106" s="242" t="str" cm="1">
        <f t="array" ref="M4106">IF(AND(G4106&lt;&gt;0,G4106&lt;&gt;""),IF(E4106="","",IF(ISNUMBER(MATCH(SUBSTITUTE(E4106," ",""),SUBSTITUTE('Look Up Values'!$I$2:$I$10," ",""),0)),"","State error")),"")</f>
        <v/>
      </c>
      <c r="N4106" s="242" t="str" cm="1">
        <f t="array" ref="N4106">IF(AND(G4106&lt;&gt;0,G4106&lt;&gt;""),IF(F4106="","",IF(ISNUMBER(MATCH(SUBSTITUTE(F4106," ",""),SUBSTITUTE('Look Up Values'!$W$2:$W$30," ",""),0)),"","D&amp;R error")),"")</f>
        <v/>
      </c>
      <c r="O4106" s="256" t="str">
        <f t="shared" si="129"/>
        <v/>
      </c>
    </row>
    <row r="4107" spans="1:15" ht="15.75">
      <c r="A4107" s="250">
        <v>4100</v>
      </c>
      <c r="B4107" s="208"/>
      <c r="C4107" s="49"/>
      <c r="D4107" s="50"/>
      <c r="E4107" s="50"/>
      <c r="F4107" s="50"/>
      <c r="G4107" s="209"/>
      <c r="H4107" s="48"/>
      <c r="I4107" s="457" t="str">
        <f t="shared" si="128"/>
        <v/>
      </c>
      <c r="J4107" s="241" cm="1">
        <f t="array" ref="J4107">SUMPRODUCT(--(K4107:N4107&lt;&gt;"")) + IF(TRIM(O4107)="",0,LEN(O4107)-LEN(SUBSTITUTE(O4107,",",""))+1)</f>
        <v>0</v>
      </c>
      <c r="K4107" s="242" t="str">
        <f>IF(AND(G4107&lt;&gt;0,G4107&lt;&gt;""),IF(B4107="","",IF(ISNUMBER(MATCH(B4107,'Look Up Values'!$B$2:$B$500,0)),"","Dest. error")),"")</f>
        <v/>
      </c>
      <c r="L4107" s="242" t="str">
        <f>IF(AND(G4107&lt;&gt;0,G4107&lt;&gt;""),IF(C4107="","",IF(AND(ISNUMBER(--LEFT(C4107,FIND(" ",C4107&amp;" ")-1)),OR(LEN(LEFT(C4107,FIND(" ",C4107&amp;" ")-1))=6,LEN(LEFT(C4107,FIND(" ",C4107&amp;" ")-1))=7),OR(ISNUMBER(MATCH(LEFT(C4107,FIND(" ",C4107&amp;" ")-1),'Look Up Values'!$G$2:$G$1000,0)),ISNUMBER(MATCH(LEFT(C4107,FIND(" ",C4107&amp;" ")-1),'Look Up Values'!$AE$2:$AE$2000,0)))),"","EWC error")),"")</f>
        <v/>
      </c>
      <c r="M4107" s="242" t="str" cm="1">
        <f t="array" ref="M4107">IF(AND(G4107&lt;&gt;0,G4107&lt;&gt;""),IF(E4107="","",IF(ISNUMBER(MATCH(SUBSTITUTE(E4107," ",""),SUBSTITUTE('Look Up Values'!$I$2:$I$10," ",""),0)),"","State error")),"")</f>
        <v/>
      </c>
      <c r="N4107" s="242" t="str" cm="1">
        <f t="array" ref="N4107">IF(AND(G4107&lt;&gt;0,G4107&lt;&gt;""),IF(F4107="","",IF(ISNUMBER(MATCH(SUBSTITUTE(F4107," ",""),SUBSTITUTE('Look Up Values'!$W$2:$W$30," ",""),0)),"","D&amp;R error")),"")</f>
        <v/>
      </c>
      <c r="O4107" s="256" t="str">
        <f t="shared" si="129"/>
        <v/>
      </c>
    </row>
    <row r="4108" spans="1:15" ht="15.75">
      <c r="A4108" s="250">
        <v>4101</v>
      </c>
      <c r="B4108" s="208"/>
      <c r="C4108" s="49"/>
      <c r="D4108" s="50"/>
      <c r="E4108" s="50"/>
      <c r="F4108" s="50"/>
      <c r="G4108" s="209"/>
      <c r="H4108" s="48"/>
      <c r="I4108" s="457" t="str">
        <f t="shared" si="128"/>
        <v/>
      </c>
      <c r="J4108" s="241" cm="1">
        <f t="array" ref="J4108">SUMPRODUCT(--(K4108:N4108&lt;&gt;"")) + IF(TRIM(O4108)="",0,LEN(O4108)-LEN(SUBSTITUTE(O4108,",",""))+1)</f>
        <v>0</v>
      </c>
      <c r="K4108" s="242" t="str">
        <f>IF(AND(G4108&lt;&gt;0,G4108&lt;&gt;""),IF(B4108="","",IF(ISNUMBER(MATCH(B4108,'Look Up Values'!$B$2:$B$500,0)),"","Dest. error")),"")</f>
        <v/>
      </c>
      <c r="L4108" s="242" t="str">
        <f>IF(AND(G4108&lt;&gt;0,G4108&lt;&gt;""),IF(C4108="","",IF(AND(ISNUMBER(--LEFT(C4108,FIND(" ",C4108&amp;" ")-1)),OR(LEN(LEFT(C4108,FIND(" ",C4108&amp;" ")-1))=6,LEN(LEFT(C4108,FIND(" ",C4108&amp;" ")-1))=7),OR(ISNUMBER(MATCH(LEFT(C4108,FIND(" ",C4108&amp;" ")-1),'Look Up Values'!$G$2:$G$1000,0)),ISNUMBER(MATCH(LEFT(C4108,FIND(" ",C4108&amp;" ")-1),'Look Up Values'!$AE$2:$AE$2000,0)))),"","EWC error")),"")</f>
        <v/>
      </c>
      <c r="M4108" s="242" t="str" cm="1">
        <f t="array" ref="M4108">IF(AND(G4108&lt;&gt;0,G4108&lt;&gt;""),IF(E4108="","",IF(ISNUMBER(MATCH(SUBSTITUTE(E4108," ",""),SUBSTITUTE('Look Up Values'!$I$2:$I$10," ",""),0)),"","State error")),"")</f>
        <v/>
      </c>
      <c r="N4108" s="242" t="str" cm="1">
        <f t="array" ref="N4108">IF(AND(G4108&lt;&gt;0,G4108&lt;&gt;""),IF(F4108="","",IF(ISNUMBER(MATCH(SUBSTITUTE(F4108," ",""),SUBSTITUTE('Look Up Values'!$W$2:$W$30," ",""),0)),"","D&amp;R error")),"")</f>
        <v/>
      </c>
      <c r="O4108" s="256" t="str">
        <f t="shared" si="129"/>
        <v/>
      </c>
    </row>
    <row r="4109" spans="1:15" ht="15.75">
      <c r="A4109" s="250">
        <v>4102</v>
      </c>
      <c r="B4109" s="208"/>
      <c r="C4109" s="49"/>
      <c r="D4109" s="50"/>
      <c r="E4109" s="50"/>
      <c r="F4109" s="50"/>
      <c r="G4109" s="209"/>
      <c r="H4109" s="48"/>
      <c r="I4109" s="457" t="str">
        <f t="shared" si="128"/>
        <v/>
      </c>
      <c r="J4109" s="241" cm="1">
        <f t="array" ref="J4109">SUMPRODUCT(--(K4109:N4109&lt;&gt;"")) + IF(TRIM(O4109)="",0,LEN(O4109)-LEN(SUBSTITUTE(O4109,",",""))+1)</f>
        <v>0</v>
      </c>
      <c r="K4109" s="242" t="str">
        <f>IF(AND(G4109&lt;&gt;0,G4109&lt;&gt;""),IF(B4109="","",IF(ISNUMBER(MATCH(B4109,'Look Up Values'!$B$2:$B$500,0)),"","Dest. error")),"")</f>
        <v/>
      </c>
      <c r="L4109" s="242" t="str">
        <f>IF(AND(G4109&lt;&gt;0,G4109&lt;&gt;""),IF(C4109="","",IF(AND(ISNUMBER(--LEFT(C4109,FIND(" ",C4109&amp;" ")-1)),OR(LEN(LEFT(C4109,FIND(" ",C4109&amp;" ")-1))=6,LEN(LEFT(C4109,FIND(" ",C4109&amp;" ")-1))=7),OR(ISNUMBER(MATCH(LEFT(C4109,FIND(" ",C4109&amp;" ")-1),'Look Up Values'!$G$2:$G$1000,0)),ISNUMBER(MATCH(LEFT(C4109,FIND(" ",C4109&amp;" ")-1),'Look Up Values'!$AE$2:$AE$2000,0)))),"","EWC error")),"")</f>
        <v/>
      </c>
      <c r="M4109" s="242" t="str" cm="1">
        <f t="array" ref="M4109">IF(AND(G4109&lt;&gt;0,G4109&lt;&gt;""),IF(E4109="","",IF(ISNUMBER(MATCH(SUBSTITUTE(E4109," ",""),SUBSTITUTE('Look Up Values'!$I$2:$I$10," ",""),0)),"","State error")),"")</f>
        <v/>
      </c>
      <c r="N4109" s="242" t="str" cm="1">
        <f t="array" ref="N4109">IF(AND(G4109&lt;&gt;0,G4109&lt;&gt;""),IF(F4109="","",IF(ISNUMBER(MATCH(SUBSTITUTE(F4109," ",""),SUBSTITUTE('Look Up Values'!$W$2:$W$30," ",""),0)),"","D&amp;R error")),"")</f>
        <v/>
      </c>
      <c r="O4109" s="256" t="str">
        <f t="shared" si="129"/>
        <v/>
      </c>
    </row>
    <row r="4110" spans="1:15" ht="15.75">
      <c r="A4110" s="250">
        <v>4103</v>
      </c>
      <c r="B4110" s="208"/>
      <c r="C4110" s="49"/>
      <c r="D4110" s="50"/>
      <c r="E4110" s="50"/>
      <c r="F4110" s="50"/>
      <c r="G4110" s="209"/>
      <c r="H4110" s="48"/>
      <c r="I4110" s="457" t="str">
        <f t="shared" si="128"/>
        <v/>
      </c>
      <c r="J4110" s="241" cm="1">
        <f t="array" ref="J4110">SUMPRODUCT(--(K4110:N4110&lt;&gt;"")) + IF(TRIM(O4110)="",0,LEN(O4110)-LEN(SUBSTITUTE(O4110,",",""))+1)</f>
        <v>0</v>
      </c>
      <c r="K4110" s="242" t="str">
        <f>IF(AND(G4110&lt;&gt;0,G4110&lt;&gt;""),IF(B4110="","",IF(ISNUMBER(MATCH(B4110,'Look Up Values'!$B$2:$B$500,0)),"","Dest. error")),"")</f>
        <v/>
      </c>
      <c r="L4110" s="242" t="str">
        <f>IF(AND(G4110&lt;&gt;0,G4110&lt;&gt;""),IF(C4110="","",IF(AND(ISNUMBER(--LEFT(C4110,FIND(" ",C4110&amp;" ")-1)),OR(LEN(LEFT(C4110,FIND(" ",C4110&amp;" ")-1))=6,LEN(LEFT(C4110,FIND(" ",C4110&amp;" ")-1))=7),OR(ISNUMBER(MATCH(LEFT(C4110,FIND(" ",C4110&amp;" ")-1),'Look Up Values'!$G$2:$G$1000,0)),ISNUMBER(MATCH(LEFT(C4110,FIND(" ",C4110&amp;" ")-1),'Look Up Values'!$AE$2:$AE$2000,0)))),"","EWC error")),"")</f>
        <v/>
      </c>
      <c r="M4110" s="242" t="str" cm="1">
        <f t="array" ref="M4110">IF(AND(G4110&lt;&gt;0,G4110&lt;&gt;""),IF(E4110="","",IF(ISNUMBER(MATCH(SUBSTITUTE(E4110," ",""),SUBSTITUTE('Look Up Values'!$I$2:$I$10," ",""),0)),"","State error")),"")</f>
        <v/>
      </c>
      <c r="N4110" s="242" t="str" cm="1">
        <f t="array" ref="N4110">IF(AND(G4110&lt;&gt;0,G4110&lt;&gt;""),IF(F4110="","",IF(ISNUMBER(MATCH(SUBSTITUTE(F4110," ",""),SUBSTITUTE('Look Up Values'!$W$2:$W$30," ",""),0)),"","D&amp;R error")),"")</f>
        <v/>
      </c>
      <c r="O4110" s="256" t="str">
        <f t="shared" si="129"/>
        <v/>
      </c>
    </row>
    <row r="4111" spans="1:15" ht="15.75">
      <c r="A4111" s="250">
        <v>4104</v>
      </c>
      <c r="B4111" s="208"/>
      <c r="C4111" s="49"/>
      <c r="D4111" s="50"/>
      <c r="E4111" s="50"/>
      <c r="F4111" s="50"/>
      <c r="G4111" s="209"/>
      <c r="H4111" s="48"/>
      <c r="I4111" s="457" t="str">
        <f t="shared" si="128"/>
        <v/>
      </c>
      <c r="J4111" s="241" cm="1">
        <f t="array" ref="J4111">SUMPRODUCT(--(K4111:N4111&lt;&gt;"")) + IF(TRIM(O4111)="",0,LEN(O4111)-LEN(SUBSTITUTE(O4111,",",""))+1)</f>
        <v>0</v>
      </c>
      <c r="K4111" s="242" t="str">
        <f>IF(AND(G4111&lt;&gt;0,G4111&lt;&gt;""),IF(B4111="","",IF(ISNUMBER(MATCH(B4111,'Look Up Values'!$B$2:$B$500,0)),"","Dest. error")),"")</f>
        <v/>
      </c>
      <c r="L4111" s="242" t="str">
        <f>IF(AND(G4111&lt;&gt;0,G4111&lt;&gt;""),IF(C4111="","",IF(AND(ISNUMBER(--LEFT(C4111,FIND(" ",C4111&amp;" ")-1)),OR(LEN(LEFT(C4111,FIND(" ",C4111&amp;" ")-1))=6,LEN(LEFT(C4111,FIND(" ",C4111&amp;" ")-1))=7),OR(ISNUMBER(MATCH(LEFT(C4111,FIND(" ",C4111&amp;" ")-1),'Look Up Values'!$G$2:$G$1000,0)),ISNUMBER(MATCH(LEFT(C4111,FIND(" ",C4111&amp;" ")-1),'Look Up Values'!$AE$2:$AE$2000,0)))),"","EWC error")),"")</f>
        <v/>
      </c>
      <c r="M4111" s="242" t="str" cm="1">
        <f t="array" ref="M4111">IF(AND(G4111&lt;&gt;0,G4111&lt;&gt;""),IF(E4111="","",IF(ISNUMBER(MATCH(SUBSTITUTE(E4111," ",""),SUBSTITUTE('Look Up Values'!$I$2:$I$10," ",""),0)),"","State error")),"")</f>
        <v/>
      </c>
      <c r="N4111" s="242" t="str" cm="1">
        <f t="array" ref="N4111">IF(AND(G4111&lt;&gt;0,G4111&lt;&gt;""),IF(F4111="","",IF(ISNUMBER(MATCH(SUBSTITUTE(F4111," ",""),SUBSTITUTE('Look Up Values'!$W$2:$W$30," ",""),0)),"","D&amp;R error")),"")</f>
        <v/>
      </c>
      <c r="O4111" s="256" t="str">
        <f t="shared" si="129"/>
        <v/>
      </c>
    </row>
    <row r="4112" spans="1:15" ht="15.75">
      <c r="A4112" s="250">
        <v>4105</v>
      </c>
      <c r="B4112" s="208"/>
      <c r="C4112" s="49"/>
      <c r="D4112" s="50"/>
      <c r="E4112" s="50"/>
      <c r="F4112" s="50"/>
      <c r="G4112" s="209"/>
      <c r="H4112" s="48"/>
      <c r="I4112" s="457" t="str">
        <f t="shared" si="128"/>
        <v/>
      </c>
      <c r="J4112" s="241" cm="1">
        <f t="array" ref="J4112">SUMPRODUCT(--(K4112:N4112&lt;&gt;"")) + IF(TRIM(O4112)="",0,LEN(O4112)-LEN(SUBSTITUTE(O4112,",",""))+1)</f>
        <v>0</v>
      </c>
      <c r="K4112" s="242" t="str">
        <f>IF(AND(G4112&lt;&gt;0,G4112&lt;&gt;""),IF(B4112="","",IF(ISNUMBER(MATCH(B4112,'Look Up Values'!$B$2:$B$500,0)),"","Dest. error")),"")</f>
        <v/>
      </c>
      <c r="L4112" s="242" t="str">
        <f>IF(AND(G4112&lt;&gt;0,G4112&lt;&gt;""),IF(C4112="","",IF(AND(ISNUMBER(--LEFT(C4112,FIND(" ",C4112&amp;" ")-1)),OR(LEN(LEFT(C4112,FIND(" ",C4112&amp;" ")-1))=6,LEN(LEFT(C4112,FIND(" ",C4112&amp;" ")-1))=7),OR(ISNUMBER(MATCH(LEFT(C4112,FIND(" ",C4112&amp;" ")-1),'Look Up Values'!$G$2:$G$1000,0)),ISNUMBER(MATCH(LEFT(C4112,FIND(" ",C4112&amp;" ")-1),'Look Up Values'!$AE$2:$AE$2000,0)))),"","EWC error")),"")</f>
        <v/>
      </c>
      <c r="M4112" s="242" t="str" cm="1">
        <f t="array" ref="M4112">IF(AND(G4112&lt;&gt;0,G4112&lt;&gt;""),IF(E4112="","",IF(ISNUMBER(MATCH(SUBSTITUTE(E4112," ",""),SUBSTITUTE('Look Up Values'!$I$2:$I$10," ",""),0)),"","State error")),"")</f>
        <v/>
      </c>
      <c r="N4112" s="242" t="str" cm="1">
        <f t="array" ref="N4112">IF(AND(G4112&lt;&gt;0,G4112&lt;&gt;""),IF(F4112="","",IF(ISNUMBER(MATCH(SUBSTITUTE(F4112," ",""),SUBSTITUTE('Look Up Values'!$W$2:$W$30," ",""),0)),"","D&amp;R error")),"")</f>
        <v/>
      </c>
      <c r="O4112" s="256" t="str">
        <f t="shared" si="129"/>
        <v/>
      </c>
    </row>
    <row r="4113" spans="1:15" ht="15.75">
      <c r="A4113" s="250">
        <v>4106</v>
      </c>
      <c r="B4113" s="208"/>
      <c r="C4113" s="49"/>
      <c r="D4113" s="50"/>
      <c r="E4113" s="50"/>
      <c r="F4113" s="50"/>
      <c r="G4113" s="209"/>
      <c r="H4113" s="48"/>
      <c r="I4113" s="457" t="str">
        <f t="shared" si="128"/>
        <v/>
      </c>
      <c r="J4113" s="241" cm="1">
        <f t="array" ref="J4113">SUMPRODUCT(--(K4113:N4113&lt;&gt;"")) + IF(TRIM(O4113)="",0,LEN(O4113)-LEN(SUBSTITUTE(O4113,",",""))+1)</f>
        <v>0</v>
      </c>
      <c r="K4113" s="242" t="str">
        <f>IF(AND(G4113&lt;&gt;0,G4113&lt;&gt;""),IF(B4113="","",IF(ISNUMBER(MATCH(B4113,'Look Up Values'!$B$2:$B$500,0)),"","Dest. error")),"")</f>
        <v/>
      </c>
      <c r="L4113" s="242" t="str">
        <f>IF(AND(G4113&lt;&gt;0,G4113&lt;&gt;""),IF(C4113="","",IF(AND(ISNUMBER(--LEFT(C4113,FIND(" ",C4113&amp;" ")-1)),OR(LEN(LEFT(C4113,FIND(" ",C4113&amp;" ")-1))=6,LEN(LEFT(C4113,FIND(" ",C4113&amp;" ")-1))=7),OR(ISNUMBER(MATCH(LEFT(C4113,FIND(" ",C4113&amp;" ")-1),'Look Up Values'!$G$2:$G$1000,0)),ISNUMBER(MATCH(LEFT(C4113,FIND(" ",C4113&amp;" ")-1),'Look Up Values'!$AE$2:$AE$2000,0)))),"","EWC error")),"")</f>
        <v/>
      </c>
      <c r="M4113" s="242" t="str" cm="1">
        <f t="array" ref="M4113">IF(AND(G4113&lt;&gt;0,G4113&lt;&gt;""),IF(E4113="","",IF(ISNUMBER(MATCH(SUBSTITUTE(E4113," ",""),SUBSTITUTE('Look Up Values'!$I$2:$I$10," ",""),0)),"","State error")),"")</f>
        <v/>
      </c>
      <c r="N4113" s="242" t="str" cm="1">
        <f t="array" ref="N4113">IF(AND(G4113&lt;&gt;0,G4113&lt;&gt;""),IF(F4113="","",IF(ISNUMBER(MATCH(SUBSTITUTE(F4113," ",""),SUBSTITUTE('Look Up Values'!$W$2:$W$30," ",""),0)),"","D&amp;R error")),"")</f>
        <v/>
      </c>
      <c r="O4113" s="256" t="str">
        <f t="shared" si="129"/>
        <v/>
      </c>
    </row>
    <row r="4114" spans="1:15" ht="15.75">
      <c r="A4114" s="250">
        <v>4107</v>
      </c>
      <c r="B4114" s="208"/>
      <c r="C4114" s="49"/>
      <c r="D4114" s="50"/>
      <c r="E4114" s="50"/>
      <c r="F4114" s="50"/>
      <c r="G4114" s="209"/>
      <c r="H4114" s="48"/>
      <c r="I4114" s="457" t="str">
        <f t="shared" si="128"/>
        <v/>
      </c>
      <c r="J4114" s="241" cm="1">
        <f t="array" ref="J4114">SUMPRODUCT(--(K4114:N4114&lt;&gt;"")) + IF(TRIM(O4114)="",0,LEN(O4114)-LEN(SUBSTITUTE(O4114,",",""))+1)</f>
        <v>0</v>
      </c>
      <c r="K4114" s="242" t="str">
        <f>IF(AND(G4114&lt;&gt;0,G4114&lt;&gt;""),IF(B4114="","",IF(ISNUMBER(MATCH(B4114,'Look Up Values'!$B$2:$B$500,0)),"","Dest. error")),"")</f>
        <v/>
      </c>
      <c r="L4114" s="242" t="str">
        <f>IF(AND(G4114&lt;&gt;0,G4114&lt;&gt;""),IF(C4114="","",IF(AND(ISNUMBER(--LEFT(C4114,FIND(" ",C4114&amp;" ")-1)),OR(LEN(LEFT(C4114,FIND(" ",C4114&amp;" ")-1))=6,LEN(LEFT(C4114,FIND(" ",C4114&amp;" ")-1))=7),OR(ISNUMBER(MATCH(LEFT(C4114,FIND(" ",C4114&amp;" ")-1),'Look Up Values'!$G$2:$G$1000,0)),ISNUMBER(MATCH(LEFT(C4114,FIND(" ",C4114&amp;" ")-1),'Look Up Values'!$AE$2:$AE$2000,0)))),"","EWC error")),"")</f>
        <v/>
      </c>
      <c r="M4114" s="242" t="str" cm="1">
        <f t="array" ref="M4114">IF(AND(G4114&lt;&gt;0,G4114&lt;&gt;""),IF(E4114="","",IF(ISNUMBER(MATCH(SUBSTITUTE(E4114," ",""),SUBSTITUTE('Look Up Values'!$I$2:$I$10," ",""),0)),"","State error")),"")</f>
        <v/>
      </c>
      <c r="N4114" s="242" t="str" cm="1">
        <f t="array" ref="N4114">IF(AND(G4114&lt;&gt;0,G4114&lt;&gt;""),IF(F4114="","",IF(ISNUMBER(MATCH(SUBSTITUTE(F4114," ",""),SUBSTITUTE('Look Up Values'!$W$2:$W$30," ",""),0)),"","D&amp;R error")),"")</f>
        <v/>
      </c>
      <c r="O4114" s="256" t="str">
        <f t="shared" si="129"/>
        <v/>
      </c>
    </row>
    <row r="4115" spans="1:15" ht="15.75">
      <c r="A4115" s="250">
        <v>4108</v>
      </c>
      <c r="B4115" s="208"/>
      <c r="C4115" s="49"/>
      <c r="D4115" s="50"/>
      <c r="E4115" s="50"/>
      <c r="F4115" s="50"/>
      <c r="G4115" s="209"/>
      <c r="H4115" s="48"/>
      <c r="I4115" s="457" t="str">
        <f t="shared" si="128"/>
        <v/>
      </c>
      <c r="J4115" s="241" cm="1">
        <f t="array" ref="J4115">SUMPRODUCT(--(K4115:N4115&lt;&gt;"")) + IF(TRIM(O4115)="",0,LEN(O4115)-LEN(SUBSTITUTE(O4115,",",""))+1)</f>
        <v>0</v>
      </c>
      <c r="K4115" s="242" t="str">
        <f>IF(AND(G4115&lt;&gt;0,G4115&lt;&gt;""),IF(B4115="","",IF(ISNUMBER(MATCH(B4115,'Look Up Values'!$B$2:$B$500,0)),"","Dest. error")),"")</f>
        <v/>
      </c>
      <c r="L4115" s="242" t="str">
        <f>IF(AND(G4115&lt;&gt;0,G4115&lt;&gt;""),IF(C4115="","",IF(AND(ISNUMBER(--LEFT(C4115,FIND(" ",C4115&amp;" ")-1)),OR(LEN(LEFT(C4115,FIND(" ",C4115&amp;" ")-1))=6,LEN(LEFT(C4115,FIND(" ",C4115&amp;" ")-1))=7),OR(ISNUMBER(MATCH(LEFT(C4115,FIND(" ",C4115&amp;" ")-1),'Look Up Values'!$G$2:$G$1000,0)),ISNUMBER(MATCH(LEFT(C4115,FIND(" ",C4115&amp;" ")-1),'Look Up Values'!$AE$2:$AE$2000,0)))),"","EWC error")),"")</f>
        <v/>
      </c>
      <c r="M4115" s="242" t="str" cm="1">
        <f t="array" ref="M4115">IF(AND(G4115&lt;&gt;0,G4115&lt;&gt;""),IF(E4115="","",IF(ISNUMBER(MATCH(SUBSTITUTE(E4115," ",""),SUBSTITUTE('Look Up Values'!$I$2:$I$10," ",""),0)),"","State error")),"")</f>
        <v/>
      </c>
      <c r="N4115" s="242" t="str" cm="1">
        <f t="array" ref="N4115">IF(AND(G4115&lt;&gt;0,G4115&lt;&gt;""),IF(F4115="","",IF(ISNUMBER(MATCH(SUBSTITUTE(F4115," ",""),SUBSTITUTE('Look Up Values'!$W$2:$W$30," ",""),0)),"","D&amp;R error")),"")</f>
        <v/>
      </c>
      <c r="O4115" s="256" t="str">
        <f t="shared" si="129"/>
        <v/>
      </c>
    </row>
    <row r="4116" spans="1:15" ht="15.75">
      <c r="A4116" s="250">
        <v>4109</v>
      </c>
      <c r="B4116" s="208"/>
      <c r="C4116" s="49"/>
      <c r="D4116" s="50"/>
      <c r="E4116" s="50"/>
      <c r="F4116" s="50"/>
      <c r="G4116" s="209"/>
      <c r="H4116" s="48"/>
      <c r="I4116" s="457" t="str">
        <f t="shared" si="128"/>
        <v/>
      </c>
      <c r="J4116" s="241" cm="1">
        <f t="array" ref="J4116">SUMPRODUCT(--(K4116:N4116&lt;&gt;"")) + IF(TRIM(O4116)="",0,LEN(O4116)-LEN(SUBSTITUTE(O4116,",",""))+1)</f>
        <v>0</v>
      </c>
      <c r="K4116" s="242" t="str">
        <f>IF(AND(G4116&lt;&gt;0,G4116&lt;&gt;""),IF(B4116="","",IF(ISNUMBER(MATCH(B4116,'Look Up Values'!$B$2:$B$500,0)),"","Dest. error")),"")</f>
        <v/>
      </c>
      <c r="L4116" s="242" t="str">
        <f>IF(AND(G4116&lt;&gt;0,G4116&lt;&gt;""),IF(C4116="","",IF(AND(ISNUMBER(--LEFT(C4116,FIND(" ",C4116&amp;" ")-1)),OR(LEN(LEFT(C4116,FIND(" ",C4116&amp;" ")-1))=6,LEN(LEFT(C4116,FIND(" ",C4116&amp;" ")-1))=7),OR(ISNUMBER(MATCH(LEFT(C4116,FIND(" ",C4116&amp;" ")-1),'Look Up Values'!$G$2:$G$1000,0)),ISNUMBER(MATCH(LEFT(C4116,FIND(" ",C4116&amp;" ")-1),'Look Up Values'!$AE$2:$AE$2000,0)))),"","EWC error")),"")</f>
        <v/>
      </c>
      <c r="M4116" s="242" t="str" cm="1">
        <f t="array" ref="M4116">IF(AND(G4116&lt;&gt;0,G4116&lt;&gt;""),IF(E4116="","",IF(ISNUMBER(MATCH(SUBSTITUTE(E4116," ",""),SUBSTITUTE('Look Up Values'!$I$2:$I$10," ",""),0)),"","State error")),"")</f>
        <v/>
      </c>
      <c r="N4116" s="242" t="str" cm="1">
        <f t="array" ref="N4116">IF(AND(G4116&lt;&gt;0,G4116&lt;&gt;""),IF(F4116="","",IF(ISNUMBER(MATCH(SUBSTITUTE(F4116," ",""),SUBSTITUTE('Look Up Values'!$W$2:$W$30," ",""),0)),"","D&amp;R error")),"")</f>
        <v/>
      </c>
      <c r="O4116" s="256" t="str">
        <f t="shared" si="129"/>
        <v/>
      </c>
    </row>
    <row r="4117" spans="1:15" ht="15.75">
      <c r="A4117" s="250">
        <v>4110</v>
      </c>
      <c r="B4117" s="208"/>
      <c r="C4117" s="49"/>
      <c r="D4117" s="50"/>
      <c r="E4117" s="50"/>
      <c r="F4117" s="50"/>
      <c r="G4117" s="209"/>
      <c r="H4117" s="48"/>
      <c r="I4117" s="457" t="str">
        <f t="shared" si="128"/>
        <v/>
      </c>
      <c r="J4117" s="241" cm="1">
        <f t="array" ref="J4117">SUMPRODUCT(--(K4117:N4117&lt;&gt;"")) + IF(TRIM(O4117)="",0,LEN(O4117)-LEN(SUBSTITUTE(O4117,",",""))+1)</f>
        <v>0</v>
      </c>
      <c r="K4117" s="242" t="str">
        <f>IF(AND(G4117&lt;&gt;0,G4117&lt;&gt;""),IF(B4117="","",IF(ISNUMBER(MATCH(B4117,'Look Up Values'!$B$2:$B$500,0)),"","Dest. error")),"")</f>
        <v/>
      </c>
      <c r="L4117" s="242" t="str">
        <f>IF(AND(G4117&lt;&gt;0,G4117&lt;&gt;""),IF(C4117="","",IF(AND(ISNUMBER(--LEFT(C4117,FIND(" ",C4117&amp;" ")-1)),OR(LEN(LEFT(C4117,FIND(" ",C4117&amp;" ")-1))=6,LEN(LEFT(C4117,FIND(" ",C4117&amp;" ")-1))=7),OR(ISNUMBER(MATCH(LEFT(C4117,FIND(" ",C4117&amp;" ")-1),'Look Up Values'!$G$2:$G$1000,0)),ISNUMBER(MATCH(LEFT(C4117,FIND(" ",C4117&amp;" ")-1),'Look Up Values'!$AE$2:$AE$2000,0)))),"","EWC error")),"")</f>
        <v/>
      </c>
      <c r="M4117" s="242" t="str" cm="1">
        <f t="array" ref="M4117">IF(AND(G4117&lt;&gt;0,G4117&lt;&gt;""),IF(E4117="","",IF(ISNUMBER(MATCH(SUBSTITUTE(E4117," ",""),SUBSTITUTE('Look Up Values'!$I$2:$I$10," ",""),0)),"","State error")),"")</f>
        <v/>
      </c>
      <c r="N4117" s="242" t="str" cm="1">
        <f t="array" ref="N4117">IF(AND(G4117&lt;&gt;0,G4117&lt;&gt;""),IF(F4117="","",IF(ISNUMBER(MATCH(SUBSTITUTE(F4117," ",""),SUBSTITUTE('Look Up Values'!$W$2:$W$30," ",""),0)),"","D&amp;R error")),"")</f>
        <v/>
      </c>
      <c r="O4117" s="256" t="str">
        <f t="shared" si="129"/>
        <v/>
      </c>
    </row>
    <row r="4118" spans="1:15" ht="15.75">
      <c r="A4118" s="250">
        <v>4111</v>
      </c>
      <c r="B4118" s="208"/>
      <c r="C4118" s="49"/>
      <c r="D4118" s="50"/>
      <c r="E4118" s="50"/>
      <c r="F4118" s="50"/>
      <c r="G4118" s="209"/>
      <c r="H4118" s="48"/>
      <c r="I4118" s="457" t="str">
        <f t="shared" si="128"/>
        <v/>
      </c>
      <c r="J4118" s="241" cm="1">
        <f t="array" ref="J4118">SUMPRODUCT(--(K4118:N4118&lt;&gt;"")) + IF(TRIM(O4118)="",0,LEN(O4118)-LEN(SUBSTITUTE(O4118,",",""))+1)</f>
        <v>0</v>
      </c>
      <c r="K4118" s="242" t="str">
        <f>IF(AND(G4118&lt;&gt;0,G4118&lt;&gt;""),IF(B4118="","",IF(ISNUMBER(MATCH(B4118,'Look Up Values'!$B$2:$B$500,0)),"","Dest. error")),"")</f>
        <v/>
      </c>
      <c r="L4118" s="242" t="str">
        <f>IF(AND(G4118&lt;&gt;0,G4118&lt;&gt;""),IF(C4118="","",IF(AND(ISNUMBER(--LEFT(C4118,FIND(" ",C4118&amp;" ")-1)),OR(LEN(LEFT(C4118,FIND(" ",C4118&amp;" ")-1))=6,LEN(LEFT(C4118,FIND(" ",C4118&amp;" ")-1))=7),OR(ISNUMBER(MATCH(LEFT(C4118,FIND(" ",C4118&amp;" ")-1),'Look Up Values'!$G$2:$G$1000,0)),ISNUMBER(MATCH(LEFT(C4118,FIND(" ",C4118&amp;" ")-1),'Look Up Values'!$AE$2:$AE$2000,0)))),"","EWC error")),"")</f>
        <v/>
      </c>
      <c r="M4118" s="242" t="str" cm="1">
        <f t="array" ref="M4118">IF(AND(G4118&lt;&gt;0,G4118&lt;&gt;""),IF(E4118="","",IF(ISNUMBER(MATCH(SUBSTITUTE(E4118," ",""),SUBSTITUTE('Look Up Values'!$I$2:$I$10," ",""),0)),"","State error")),"")</f>
        <v/>
      </c>
      <c r="N4118" s="242" t="str" cm="1">
        <f t="array" ref="N4118">IF(AND(G4118&lt;&gt;0,G4118&lt;&gt;""),IF(F4118="","",IF(ISNUMBER(MATCH(SUBSTITUTE(F4118," ",""),SUBSTITUTE('Look Up Values'!$W$2:$W$30," ",""),0)),"","D&amp;R error")),"")</f>
        <v/>
      </c>
      <c r="O4118" s="256" t="str">
        <f t="shared" si="129"/>
        <v/>
      </c>
    </row>
    <row r="4119" spans="1:15" ht="15.75">
      <c r="A4119" s="250">
        <v>4112</v>
      </c>
      <c r="B4119" s="208"/>
      <c r="C4119" s="49"/>
      <c r="D4119" s="50"/>
      <c r="E4119" s="50"/>
      <c r="F4119" s="50"/>
      <c r="G4119" s="209"/>
      <c r="H4119" s="48"/>
      <c r="I4119" s="457" t="str">
        <f t="shared" si="128"/>
        <v/>
      </c>
      <c r="J4119" s="241" cm="1">
        <f t="array" ref="J4119">SUMPRODUCT(--(K4119:N4119&lt;&gt;"")) + IF(TRIM(O4119)="",0,LEN(O4119)-LEN(SUBSTITUTE(O4119,",",""))+1)</f>
        <v>0</v>
      </c>
      <c r="K4119" s="242" t="str">
        <f>IF(AND(G4119&lt;&gt;0,G4119&lt;&gt;""),IF(B4119="","",IF(ISNUMBER(MATCH(B4119,'Look Up Values'!$B$2:$B$500,0)),"","Dest. error")),"")</f>
        <v/>
      </c>
      <c r="L4119" s="242" t="str">
        <f>IF(AND(G4119&lt;&gt;0,G4119&lt;&gt;""),IF(C4119="","",IF(AND(ISNUMBER(--LEFT(C4119,FIND(" ",C4119&amp;" ")-1)),OR(LEN(LEFT(C4119,FIND(" ",C4119&amp;" ")-1))=6,LEN(LEFT(C4119,FIND(" ",C4119&amp;" ")-1))=7),OR(ISNUMBER(MATCH(LEFT(C4119,FIND(" ",C4119&amp;" ")-1),'Look Up Values'!$G$2:$G$1000,0)),ISNUMBER(MATCH(LEFT(C4119,FIND(" ",C4119&amp;" ")-1),'Look Up Values'!$AE$2:$AE$2000,0)))),"","EWC error")),"")</f>
        <v/>
      </c>
      <c r="M4119" s="242" t="str" cm="1">
        <f t="array" ref="M4119">IF(AND(G4119&lt;&gt;0,G4119&lt;&gt;""),IF(E4119="","",IF(ISNUMBER(MATCH(SUBSTITUTE(E4119," ",""),SUBSTITUTE('Look Up Values'!$I$2:$I$10," ",""),0)),"","State error")),"")</f>
        <v/>
      </c>
      <c r="N4119" s="242" t="str" cm="1">
        <f t="array" ref="N4119">IF(AND(G4119&lt;&gt;0,G4119&lt;&gt;""),IF(F4119="","",IF(ISNUMBER(MATCH(SUBSTITUTE(F4119," ",""),SUBSTITUTE('Look Up Values'!$W$2:$W$30," ",""),0)),"","D&amp;R error")),"")</f>
        <v/>
      </c>
      <c r="O4119" s="256" t="str">
        <f t="shared" si="129"/>
        <v/>
      </c>
    </row>
    <row r="4120" spans="1:15" ht="15.75">
      <c r="A4120" s="250">
        <v>4113</v>
      </c>
      <c r="B4120" s="208"/>
      <c r="C4120" s="49"/>
      <c r="D4120" s="50"/>
      <c r="E4120" s="50"/>
      <c r="F4120" s="50"/>
      <c r="G4120" s="209"/>
      <c r="H4120" s="48"/>
      <c r="I4120" s="457" t="str">
        <f t="shared" si="128"/>
        <v/>
      </c>
      <c r="J4120" s="241" cm="1">
        <f t="array" ref="J4120">SUMPRODUCT(--(K4120:N4120&lt;&gt;"")) + IF(TRIM(O4120)="",0,LEN(O4120)-LEN(SUBSTITUTE(O4120,",",""))+1)</f>
        <v>0</v>
      </c>
      <c r="K4120" s="242" t="str">
        <f>IF(AND(G4120&lt;&gt;0,G4120&lt;&gt;""),IF(B4120="","",IF(ISNUMBER(MATCH(B4120,'Look Up Values'!$B$2:$B$500,0)),"","Dest. error")),"")</f>
        <v/>
      </c>
      <c r="L4120" s="242" t="str">
        <f>IF(AND(G4120&lt;&gt;0,G4120&lt;&gt;""),IF(C4120="","",IF(AND(ISNUMBER(--LEFT(C4120,FIND(" ",C4120&amp;" ")-1)),OR(LEN(LEFT(C4120,FIND(" ",C4120&amp;" ")-1))=6,LEN(LEFT(C4120,FIND(" ",C4120&amp;" ")-1))=7),OR(ISNUMBER(MATCH(LEFT(C4120,FIND(" ",C4120&amp;" ")-1),'Look Up Values'!$G$2:$G$1000,0)),ISNUMBER(MATCH(LEFT(C4120,FIND(" ",C4120&amp;" ")-1),'Look Up Values'!$AE$2:$AE$2000,0)))),"","EWC error")),"")</f>
        <v/>
      </c>
      <c r="M4120" s="242" t="str" cm="1">
        <f t="array" ref="M4120">IF(AND(G4120&lt;&gt;0,G4120&lt;&gt;""),IF(E4120="","",IF(ISNUMBER(MATCH(SUBSTITUTE(E4120," ",""),SUBSTITUTE('Look Up Values'!$I$2:$I$10," ",""),0)),"","State error")),"")</f>
        <v/>
      </c>
      <c r="N4120" s="242" t="str" cm="1">
        <f t="array" ref="N4120">IF(AND(G4120&lt;&gt;0,G4120&lt;&gt;""),IF(F4120="","",IF(ISNUMBER(MATCH(SUBSTITUTE(F4120," ",""),SUBSTITUTE('Look Up Values'!$W$2:$W$30," ",""),0)),"","D&amp;R error")),"")</f>
        <v/>
      </c>
      <c r="O4120" s="256" t="str">
        <f t="shared" si="129"/>
        <v/>
      </c>
    </row>
    <row r="4121" spans="1:15" ht="15.75">
      <c r="A4121" s="250">
        <v>4114</v>
      </c>
      <c r="B4121" s="208"/>
      <c r="C4121" s="49"/>
      <c r="D4121" s="50"/>
      <c r="E4121" s="50"/>
      <c r="F4121" s="50"/>
      <c r="G4121" s="209"/>
      <c r="H4121" s="48"/>
      <c r="I4121" s="457" t="str">
        <f t="shared" si="128"/>
        <v/>
      </c>
      <c r="J4121" s="241" cm="1">
        <f t="array" ref="J4121">SUMPRODUCT(--(K4121:N4121&lt;&gt;"")) + IF(TRIM(O4121)="",0,LEN(O4121)-LEN(SUBSTITUTE(O4121,",",""))+1)</f>
        <v>0</v>
      </c>
      <c r="K4121" s="242" t="str">
        <f>IF(AND(G4121&lt;&gt;0,G4121&lt;&gt;""),IF(B4121="","",IF(ISNUMBER(MATCH(B4121,'Look Up Values'!$B$2:$B$500,0)),"","Dest. error")),"")</f>
        <v/>
      </c>
      <c r="L4121" s="242" t="str">
        <f>IF(AND(G4121&lt;&gt;0,G4121&lt;&gt;""),IF(C4121="","",IF(AND(ISNUMBER(--LEFT(C4121,FIND(" ",C4121&amp;" ")-1)),OR(LEN(LEFT(C4121,FIND(" ",C4121&amp;" ")-1))=6,LEN(LEFT(C4121,FIND(" ",C4121&amp;" ")-1))=7),OR(ISNUMBER(MATCH(LEFT(C4121,FIND(" ",C4121&amp;" ")-1),'Look Up Values'!$G$2:$G$1000,0)),ISNUMBER(MATCH(LEFT(C4121,FIND(" ",C4121&amp;" ")-1),'Look Up Values'!$AE$2:$AE$2000,0)))),"","EWC error")),"")</f>
        <v/>
      </c>
      <c r="M4121" s="242" t="str" cm="1">
        <f t="array" ref="M4121">IF(AND(G4121&lt;&gt;0,G4121&lt;&gt;""),IF(E4121="","",IF(ISNUMBER(MATCH(SUBSTITUTE(E4121," ",""),SUBSTITUTE('Look Up Values'!$I$2:$I$10," ",""),0)),"","State error")),"")</f>
        <v/>
      </c>
      <c r="N4121" s="242" t="str" cm="1">
        <f t="array" ref="N4121">IF(AND(G4121&lt;&gt;0,G4121&lt;&gt;""),IF(F4121="","",IF(ISNUMBER(MATCH(SUBSTITUTE(F4121," ",""),SUBSTITUTE('Look Up Values'!$W$2:$W$30," ",""),0)),"","D&amp;R error")),"")</f>
        <v/>
      </c>
      <c r="O4121" s="256" t="str">
        <f t="shared" si="129"/>
        <v/>
      </c>
    </row>
    <row r="4122" spans="1:15" ht="15.75">
      <c r="A4122" s="250">
        <v>4115</v>
      </c>
      <c r="B4122" s="208"/>
      <c r="C4122" s="49"/>
      <c r="D4122" s="50"/>
      <c r="E4122" s="50"/>
      <c r="F4122" s="50"/>
      <c r="G4122" s="209"/>
      <c r="H4122" s="48"/>
      <c r="I4122" s="457" t="str">
        <f t="shared" si="128"/>
        <v/>
      </c>
      <c r="J4122" s="241" cm="1">
        <f t="array" ref="J4122">SUMPRODUCT(--(K4122:N4122&lt;&gt;"")) + IF(TRIM(O4122)="",0,LEN(O4122)-LEN(SUBSTITUTE(O4122,",",""))+1)</f>
        <v>0</v>
      </c>
      <c r="K4122" s="242" t="str">
        <f>IF(AND(G4122&lt;&gt;0,G4122&lt;&gt;""),IF(B4122="","",IF(ISNUMBER(MATCH(B4122,'Look Up Values'!$B$2:$B$500,0)),"","Dest. error")),"")</f>
        <v/>
      </c>
      <c r="L4122" s="242" t="str">
        <f>IF(AND(G4122&lt;&gt;0,G4122&lt;&gt;""),IF(C4122="","",IF(AND(ISNUMBER(--LEFT(C4122,FIND(" ",C4122&amp;" ")-1)),OR(LEN(LEFT(C4122,FIND(" ",C4122&amp;" ")-1))=6,LEN(LEFT(C4122,FIND(" ",C4122&amp;" ")-1))=7),OR(ISNUMBER(MATCH(LEFT(C4122,FIND(" ",C4122&amp;" ")-1),'Look Up Values'!$G$2:$G$1000,0)),ISNUMBER(MATCH(LEFT(C4122,FIND(" ",C4122&amp;" ")-1),'Look Up Values'!$AE$2:$AE$2000,0)))),"","EWC error")),"")</f>
        <v/>
      </c>
      <c r="M4122" s="242" t="str" cm="1">
        <f t="array" ref="M4122">IF(AND(G4122&lt;&gt;0,G4122&lt;&gt;""),IF(E4122="","",IF(ISNUMBER(MATCH(SUBSTITUTE(E4122," ",""),SUBSTITUTE('Look Up Values'!$I$2:$I$10," ",""),0)),"","State error")),"")</f>
        <v/>
      </c>
      <c r="N4122" s="242" t="str" cm="1">
        <f t="array" ref="N4122">IF(AND(G4122&lt;&gt;0,G4122&lt;&gt;""),IF(F4122="","",IF(ISNUMBER(MATCH(SUBSTITUTE(F4122," ",""),SUBSTITUTE('Look Up Values'!$W$2:$W$30," ",""),0)),"","D&amp;R error")),"")</f>
        <v/>
      </c>
      <c r="O4122" s="256" t="str">
        <f t="shared" si="129"/>
        <v/>
      </c>
    </row>
    <row r="4123" spans="1:15" ht="15.75">
      <c r="A4123" s="250">
        <v>4116</v>
      </c>
      <c r="B4123" s="208"/>
      <c r="C4123" s="49"/>
      <c r="D4123" s="50"/>
      <c r="E4123" s="50"/>
      <c r="F4123" s="50"/>
      <c r="G4123" s="209"/>
      <c r="H4123" s="48"/>
      <c r="I4123" s="457" t="str">
        <f t="shared" si="128"/>
        <v/>
      </c>
      <c r="J4123" s="241" cm="1">
        <f t="array" ref="J4123">SUMPRODUCT(--(K4123:N4123&lt;&gt;"")) + IF(TRIM(O4123)="",0,LEN(O4123)-LEN(SUBSTITUTE(O4123,",",""))+1)</f>
        <v>0</v>
      </c>
      <c r="K4123" s="242" t="str">
        <f>IF(AND(G4123&lt;&gt;0,G4123&lt;&gt;""),IF(B4123="","",IF(ISNUMBER(MATCH(B4123,'Look Up Values'!$B$2:$B$500,0)),"","Dest. error")),"")</f>
        <v/>
      </c>
      <c r="L4123" s="242" t="str">
        <f>IF(AND(G4123&lt;&gt;0,G4123&lt;&gt;""),IF(C4123="","",IF(AND(ISNUMBER(--LEFT(C4123,FIND(" ",C4123&amp;" ")-1)),OR(LEN(LEFT(C4123,FIND(" ",C4123&amp;" ")-1))=6,LEN(LEFT(C4123,FIND(" ",C4123&amp;" ")-1))=7),OR(ISNUMBER(MATCH(LEFT(C4123,FIND(" ",C4123&amp;" ")-1),'Look Up Values'!$G$2:$G$1000,0)),ISNUMBER(MATCH(LEFT(C4123,FIND(" ",C4123&amp;" ")-1),'Look Up Values'!$AE$2:$AE$2000,0)))),"","EWC error")),"")</f>
        <v/>
      </c>
      <c r="M4123" s="242" t="str" cm="1">
        <f t="array" ref="M4123">IF(AND(G4123&lt;&gt;0,G4123&lt;&gt;""),IF(E4123="","",IF(ISNUMBER(MATCH(SUBSTITUTE(E4123," ",""),SUBSTITUTE('Look Up Values'!$I$2:$I$10," ",""),0)),"","State error")),"")</f>
        <v/>
      </c>
      <c r="N4123" s="242" t="str" cm="1">
        <f t="array" ref="N4123">IF(AND(G4123&lt;&gt;0,G4123&lt;&gt;""),IF(F4123="","",IF(ISNUMBER(MATCH(SUBSTITUTE(F4123," ",""),SUBSTITUTE('Look Up Values'!$W$2:$W$30," ",""),0)),"","D&amp;R error")),"")</f>
        <v/>
      </c>
      <c r="O4123" s="256" t="str">
        <f t="shared" si="129"/>
        <v/>
      </c>
    </row>
    <row r="4124" spans="1:15" ht="15.75">
      <c r="A4124" s="250">
        <v>4117</v>
      </c>
      <c r="B4124" s="208"/>
      <c r="C4124" s="49"/>
      <c r="D4124" s="50"/>
      <c r="E4124" s="50"/>
      <c r="F4124" s="50"/>
      <c r="G4124" s="209"/>
      <c r="H4124" s="48"/>
      <c r="I4124" s="457" t="str">
        <f t="shared" si="128"/>
        <v/>
      </c>
      <c r="J4124" s="241" cm="1">
        <f t="array" ref="J4124">SUMPRODUCT(--(K4124:N4124&lt;&gt;"")) + IF(TRIM(O4124)="",0,LEN(O4124)-LEN(SUBSTITUTE(O4124,",",""))+1)</f>
        <v>0</v>
      </c>
      <c r="K4124" s="242" t="str">
        <f>IF(AND(G4124&lt;&gt;0,G4124&lt;&gt;""),IF(B4124="","",IF(ISNUMBER(MATCH(B4124,'Look Up Values'!$B$2:$B$500,0)),"","Dest. error")),"")</f>
        <v/>
      </c>
      <c r="L4124" s="242" t="str">
        <f>IF(AND(G4124&lt;&gt;0,G4124&lt;&gt;""),IF(C4124="","",IF(AND(ISNUMBER(--LEFT(C4124,FIND(" ",C4124&amp;" ")-1)),OR(LEN(LEFT(C4124,FIND(" ",C4124&amp;" ")-1))=6,LEN(LEFT(C4124,FIND(" ",C4124&amp;" ")-1))=7),OR(ISNUMBER(MATCH(LEFT(C4124,FIND(" ",C4124&amp;" ")-1),'Look Up Values'!$G$2:$G$1000,0)),ISNUMBER(MATCH(LEFT(C4124,FIND(" ",C4124&amp;" ")-1),'Look Up Values'!$AE$2:$AE$2000,0)))),"","EWC error")),"")</f>
        <v/>
      </c>
      <c r="M4124" s="242" t="str" cm="1">
        <f t="array" ref="M4124">IF(AND(G4124&lt;&gt;0,G4124&lt;&gt;""),IF(E4124="","",IF(ISNUMBER(MATCH(SUBSTITUTE(E4124," ",""),SUBSTITUTE('Look Up Values'!$I$2:$I$10," ",""),0)),"","State error")),"")</f>
        <v/>
      </c>
      <c r="N4124" s="242" t="str" cm="1">
        <f t="array" ref="N4124">IF(AND(G4124&lt;&gt;0,G4124&lt;&gt;""),IF(F4124="","",IF(ISNUMBER(MATCH(SUBSTITUTE(F4124," ",""),SUBSTITUTE('Look Up Values'!$W$2:$W$30," ",""),0)),"","D&amp;R error")),"")</f>
        <v/>
      </c>
      <c r="O4124" s="256" t="str">
        <f t="shared" si="129"/>
        <v/>
      </c>
    </row>
    <row r="4125" spans="1:15" ht="15.75">
      <c r="A4125" s="250">
        <v>4118</v>
      </c>
      <c r="B4125" s="208"/>
      <c r="C4125" s="49"/>
      <c r="D4125" s="50"/>
      <c r="E4125" s="50"/>
      <c r="F4125" s="50"/>
      <c r="G4125" s="209"/>
      <c r="H4125" s="48"/>
      <c r="I4125" s="457" t="str">
        <f t="shared" si="128"/>
        <v/>
      </c>
      <c r="J4125" s="241" cm="1">
        <f t="array" ref="J4125">SUMPRODUCT(--(K4125:N4125&lt;&gt;"")) + IF(TRIM(O4125)="",0,LEN(O4125)-LEN(SUBSTITUTE(O4125,",",""))+1)</f>
        <v>0</v>
      </c>
      <c r="K4125" s="242" t="str">
        <f>IF(AND(G4125&lt;&gt;0,G4125&lt;&gt;""),IF(B4125="","",IF(ISNUMBER(MATCH(B4125,'Look Up Values'!$B$2:$B$500,0)),"","Dest. error")),"")</f>
        <v/>
      </c>
      <c r="L4125" s="242" t="str">
        <f>IF(AND(G4125&lt;&gt;0,G4125&lt;&gt;""),IF(C4125="","",IF(AND(ISNUMBER(--LEFT(C4125,FIND(" ",C4125&amp;" ")-1)),OR(LEN(LEFT(C4125,FIND(" ",C4125&amp;" ")-1))=6,LEN(LEFT(C4125,FIND(" ",C4125&amp;" ")-1))=7),OR(ISNUMBER(MATCH(LEFT(C4125,FIND(" ",C4125&amp;" ")-1),'Look Up Values'!$G$2:$G$1000,0)),ISNUMBER(MATCH(LEFT(C4125,FIND(" ",C4125&amp;" ")-1),'Look Up Values'!$AE$2:$AE$2000,0)))),"","EWC error")),"")</f>
        <v/>
      </c>
      <c r="M4125" s="242" t="str" cm="1">
        <f t="array" ref="M4125">IF(AND(G4125&lt;&gt;0,G4125&lt;&gt;""),IF(E4125="","",IF(ISNUMBER(MATCH(SUBSTITUTE(E4125," ",""),SUBSTITUTE('Look Up Values'!$I$2:$I$10," ",""),0)),"","State error")),"")</f>
        <v/>
      </c>
      <c r="N4125" s="242" t="str" cm="1">
        <f t="array" ref="N4125">IF(AND(G4125&lt;&gt;0,G4125&lt;&gt;""),IF(F4125="","",IF(ISNUMBER(MATCH(SUBSTITUTE(F4125," ",""),SUBSTITUTE('Look Up Values'!$W$2:$W$30," ",""),0)),"","D&amp;R error")),"")</f>
        <v/>
      </c>
      <c r="O4125" s="256" t="str">
        <f t="shared" si="129"/>
        <v/>
      </c>
    </row>
    <row r="4126" spans="1:15" ht="15.75">
      <c r="A4126" s="250">
        <v>4119</v>
      </c>
      <c r="B4126" s="208"/>
      <c r="C4126" s="49"/>
      <c r="D4126" s="50"/>
      <c r="E4126" s="50"/>
      <c r="F4126" s="50"/>
      <c r="G4126" s="209"/>
      <c r="H4126" s="48"/>
      <c r="I4126" s="457" t="str">
        <f t="shared" si="128"/>
        <v/>
      </c>
      <c r="J4126" s="241" cm="1">
        <f t="array" ref="J4126">SUMPRODUCT(--(K4126:N4126&lt;&gt;"")) + IF(TRIM(O4126)="",0,LEN(O4126)-LEN(SUBSTITUTE(O4126,",",""))+1)</f>
        <v>0</v>
      </c>
      <c r="K4126" s="242" t="str">
        <f>IF(AND(G4126&lt;&gt;0,G4126&lt;&gt;""),IF(B4126="","",IF(ISNUMBER(MATCH(B4126,'Look Up Values'!$B$2:$B$500,0)),"","Dest. error")),"")</f>
        <v/>
      </c>
      <c r="L4126" s="242" t="str">
        <f>IF(AND(G4126&lt;&gt;0,G4126&lt;&gt;""),IF(C4126="","",IF(AND(ISNUMBER(--LEFT(C4126,FIND(" ",C4126&amp;" ")-1)),OR(LEN(LEFT(C4126,FIND(" ",C4126&amp;" ")-1))=6,LEN(LEFT(C4126,FIND(" ",C4126&amp;" ")-1))=7),OR(ISNUMBER(MATCH(LEFT(C4126,FIND(" ",C4126&amp;" ")-1),'Look Up Values'!$G$2:$G$1000,0)),ISNUMBER(MATCH(LEFT(C4126,FIND(" ",C4126&amp;" ")-1),'Look Up Values'!$AE$2:$AE$2000,0)))),"","EWC error")),"")</f>
        <v/>
      </c>
      <c r="M4126" s="242" t="str" cm="1">
        <f t="array" ref="M4126">IF(AND(G4126&lt;&gt;0,G4126&lt;&gt;""),IF(E4126="","",IF(ISNUMBER(MATCH(SUBSTITUTE(E4126," ",""),SUBSTITUTE('Look Up Values'!$I$2:$I$10," ",""),0)),"","State error")),"")</f>
        <v/>
      </c>
      <c r="N4126" s="242" t="str" cm="1">
        <f t="array" ref="N4126">IF(AND(G4126&lt;&gt;0,G4126&lt;&gt;""),IF(F4126="","",IF(ISNUMBER(MATCH(SUBSTITUTE(F4126," ",""),SUBSTITUTE('Look Up Values'!$W$2:$W$30," ",""),0)),"","D&amp;R error")),"")</f>
        <v/>
      </c>
      <c r="O4126" s="256" t="str">
        <f t="shared" si="129"/>
        <v/>
      </c>
    </row>
    <row r="4127" spans="1:15" ht="15.75">
      <c r="A4127" s="250">
        <v>4120</v>
      </c>
      <c r="B4127" s="208"/>
      <c r="C4127" s="49"/>
      <c r="D4127" s="50"/>
      <c r="E4127" s="50"/>
      <c r="F4127" s="50"/>
      <c r="G4127" s="209"/>
      <c r="H4127" s="48"/>
      <c r="I4127" s="457" t="str">
        <f t="shared" si="128"/>
        <v/>
      </c>
      <c r="J4127" s="241" cm="1">
        <f t="array" ref="J4127">SUMPRODUCT(--(K4127:N4127&lt;&gt;"")) + IF(TRIM(O4127)="",0,LEN(O4127)-LEN(SUBSTITUTE(O4127,",",""))+1)</f>
        <v>0</v>
      </c>
      <c r="K4127" s="242" t="str">
        <f>IF(AND(G4127&lt;&gt;0,G4127&lt;&gt;""),IF(B4127="","",IF(ISNUMBER(MATCH(B4127,'Look Up Values'!$B$2:$B$500,0)),"","Dest. error")),"")</f>
        <v/>
      </c>
      <c r="L4127" s="242" t="str">
        <f>IF(AND(G4127&lt;&gt;0,G4127&lt;&gt;""),IF(C4127="","",IF(AND(ISNUMBER(--LEFT(C4127,FIND(" ",C4127&amp;" ")-1)),OR(LEN(LEFT(C4127,FIND(" ",C4127&amp;" ")-1))=6,LEN(LEFT(C4127,FIND(" ",C4127&amp;" ")-1))=7),OR(ISNUMBER(MATCH(LEFT(C4127,FIND(" ",C4127&amp;" ")-1),'Look Up Values'!$G$2:$G$1000,0)),ISNUMBER(MATCH(LEFT(C4127,FIND(" ",C4127&amp;" ")-1),'Look Up Values'!$AE$2:$AE$2000,0)))),"","EWC error")),"")</f>
        <v/>
      </c>
      <c r="M4127" s="242" t="str" cm="1">
        <f t="array" ref="M4127">IF(AND(G4127&lt;&gt;0,G4127&lt;&gt;""),IF(E4127="","",IF(ISNUMBER(MATCH(SUBSTITUTE(E4127," ",""),SUBSTITUTE('Look Up Values'!$I$2:$I$10," ",""),0)),"","State error")),"")</f>
        <v/>
      </c>
      <c r="N4127" s="242" t="str" cm="1">
        <f t="array" ref="N4127">IF(AND(G4127&lt;&gt;0,G4127&lt;&gt;""),IF(F4127="","",IF(ISNUMBER(MATCH(SUBSTITUTE(F4127," ",""),SUBSTITUTE('Look Up Values'!$W$2:$W$30," ",""),0)),"","D&amp;R error")),"")</f>
        <v/>
      </c>
      <c r="O4127" s="256" t="str">
        <f t="shared" si="129"/>
        <v/>
      </c>
    </row>
    <row r="4128" spans="1:15" ht="15.75">
      <c r="A4128" s="250">
        <v>4121</v>
      </c>
      <c r="B4128" s="208"/>
      <c r="C4128" s="49"/>
      <c r="D4128" s="50"/>
      <c r="E4128" s="50"/>
      <c r="F4128" s="50"/>
      <c r="G4128" s="209"/>
      <c r="H4128" s="48"/>
      <c r="I4128" s="457" t="str">
        <f t="shared" si="128"/>
        <v/>
      </c>
      <c r="J4128" s="241" cm="1">
        <f t="array" ref="J4128">SUMPRODUCT(--(K4128:N4128&lt;&gt;"")) + IF(TRIM(O4128)="",0,LEN(O4128)-LEN(SUBSTITUTE(O4128,",",""))+1)</f>
        <v>0</v>
      </c>
      <c r="K4128" s="242" t="str">
        <f>IF(AND(G4128&lt;&gt;0,G4128&lt;&gt;""),IF(B4128="","",IF(ISNUMBER(MATCH(B4128,'Look Up Values'!$B$2:$B$500,0)),"","Dest. error")),"")</f>
        <v/>
      </c>
      <c r="L4128" s="242" t="str">
        <f>IF(AND(G4128&lt;&gt;0,G4128&lt;&gt;""),IF(C4128="","",IF(AND(ISNUMBER(--LEFT(C4128,FIND(" ",C4128&amp;" ")-1)),OR(LEN(LEFT(C4128,FIND(" ",C4128&amp;" ")-1))=6,LEN(LEFT(C4128,FIND(" ",C4128&amp;" ")-1))=7),OR(ISNUMBER(MATCH(LEFT(C4128,FIND(" ",C4128&amp;" ")-1),'Look Up Values'!$G$2:$G$1000,0)),ISNUMBER(MATCH(LEFT(C4128,FIND(" ",C4128&amp;" ")-1),'Look Up Values'!$AE$2:$AE$2000,0)))),"","EWC error")),"")</f>
        <v/>
      </c>
      <c r="M4128" s="242" t="str" cm="1">
        <f t="array" ref="M4128">IF(AND(G4128&lt;&gt;0,G4128&lt;&gt;""),IF(E4128="","",IF(ISNUMBER(MATCH(SUBSTITUTE(E4128," ",""),SUBSTITUTE('Look Up Values'!$I$2:$I$10," ",""),0)),"","State error")),"")</f>
        <v/>
      </c>
      <c r="N4128" s="242" t="str" cm="1">
        <f t="array" ref="N4128">IF(AND(G4128&lt;&gt;0,G4128&lt;&gt;""),IF(F4128="","",IF(ISNUMBER(MATCH(SUBSTITUTE(F4128," ",""),SUBSTITUTE('Look Up Values'!$W$2:$W$30," ",""),0)),"","D&amp;R error")),"")</f>
        <v/>
      </c>
      <c r="O4128" s="256" t="str">
        <f t="shared" si="129"/>
        <v/>
      </c>
    </row>
    <row r="4129" spans="1:15" ht="15.75">
      <c r="A4129" s="250">
        <v>4122</v>
      </c>
      <c r="B4129" s="208"/>
      <c r="C4129" s="49"/>
      <c r="D4129" s="50"/>
      <c r="E4129" s="50"/>
      <c r="F4129" s="50"/>
      <c r="G4129" s="209"/>
      <c r="H4129" s="48"/>
      <c r="I4129" s="457" t="str">
        <f t="shared" si="128"/>
        <v/>
      </c>
      <c r="J4129" s="241" cm="1">
        <f t="array" ref="J4129">SUMPRODUCT(--(K4129:N4129&lt;&gt;"")) + IF(TRIM(O4129)="",0,LEN(O4129)-LEN(SUBSTITUTE(O4129,",",""))+1)</f>
        <v>0</v>
      </c>
      <c r="K4129" s="242" t="str">
        <f>IF(AND(G4129&lt;&gt;0,G4129&lt;&gt;""),IF(B4129="","",IF(ISNUMBER(MATCH(B4129,'Look Up Values'!$B$2:$B$500,0)),"","Dest. error")),"")</f>
        <v/>
      </c>
      <c r="L4129" s="242" t="str">
        <f>IF(AND(G4129&lt;&gt;0,G4129&lt;&gt;""),IF(C4129="","",IF(AND(ISNUMBER(--LEFT(C4129,FIND(" ",C4129&amp;" ")-1)),OR(LEN(LEFT(C4129,FIND(" ",C4129&amp;" ")-1))=6,LEN(LEFT(C4129,FIND(" ",C4129&amp;" ")-1))=7),OR(ISNUMBER(MATCH(LEFT(C4129,FIND(" ",C4129&amp;" ")-1),'Look Up Values'!$G$2:$G$1000,0)),ISNUMBER(MATCH(LEFT(C4129,FIND(" ",C4129&amp;" ")-1),'Look Up Values'!$AE$2:$AE$2000,0)))),"","EWC error")),"")</f>
        <v/>
      </c>
      <c r="M4129" s="242" t="str" cm="1">
        <f t="array" ref="M4129">IF(AND(G4129&lt;&gt;0,G4129&lt;&gt;""),IF(E4129="","",IF(ISNUMBER(MATCH(SUBSTITUTE(E4129," ",""),SUBSTITUTE('Look Up Values'!$I$2:$I$10," ",""),0)),"","State error")),"")</f>
        <v/>
      </c>
      <c r="N4129" s="242" t="str" cm="1">
        <f t="array" ref="N4129">IF(AND(G4129&lt;&gt;0,G4129&lt;&gt;""),IF(F4129="","",IF(ISNUMBER(MATCH(SUBSTITUTE(F4129," ",""),SUBSTITUTE('Look Up Values'!$W$2:$W$30," ",""),0)),"","D&amp;R error")),"")</f>
        <v/>
      </c>
      <c r="O4129" s="256" t="str">
        <f t="shared" si="129"/>
        <v/>
      </c>
    </row>
    <row r="4130" spans="1:15" ht="15.75">
      <c r="A4130" s="250">
        <v>4123</v>
      </c>
      <c r="B4130" s="208"/>
      <c r="C4130" s="49"/>
      <c r="D4130" s="50"/>
      <c r="E4130" s="50"/>
      <c r="F4130" s="50"/>
      <c r="G4130" s="209"/>
      <c r="H4130" s="48"/>
      <c r="I4130" s="457" t="str">
        <f t="shared" si="128"/>
        <v/>
      </c>
      <c r="J4130" s="241" cm="1">
        <f t="array" ref="J4130">SUMPRODUCT(--(K4130:N4130&lt;&gt;"")) + IF(TRIM(O4130)="",0,LEN(O4130)-LEN(SUBSTITUTE(O4130,",",""))+1)</f>
        <v>0</v>
      </c>
      <c r="K4130" s="242" t="str">
        <f>IF(AND(G4130&lt;&gt;0,G4130&lt;&gt;""),IF(B4130="","",IF(ISNUMBER(MATCH(B4130,'Look Up Values'!$B$2:$B$500,0)),"","Dest. error")),"")</f>
        <v/>
      </c>
      <c r="L4130" s="242" t="str">
        <f>IF(AND(G4130&lt;&gt;0,G4130&lt;&gt;""),IF(C4130="","",IF(AND(ISNUMBER(--LEFT(C4130,FIND(" ",C4130&amp;" ")-1)),OR(LEN(LEFT(C4130,FIND(" ",C4130&amp;" ")-1))=6,LEN(LEFT(C4130,FIND(" ",C4130&amp;" ")-1))=7),OR(ISNUMBER(MATCH(LEFT(C4130,FIND(" ",C4130&amp;" ")-1),'Look Up Values'!$G$2:$G$1000,0)),ISNUMBER(MATCH(LEFT(C4130,FIND(" ",C4130&amp;" ")-1),'Look Up Values'!$AE$2:$AE$2000,0)))),"","EWC error")),"")</f>
        <v/>
      </c>
      <c r="M4130" s="242" t="str" cm="1">
        <f t="array" ref="M4130">IF(AND(G4130&lt;&gt;0,G4130&lt;&gt;""),IF(E4130="","",IF(ISNUMBER(MATCH(SUBSTITUTE(E4130," ",""),SUBSTITUTE('Look Up Values'!$I$2:$I$10," ",""),0)),"","State error")),"")</f>
        <v/>
      </c>
      <c r="N4130" s="242" t="str" cm="1">
        <f t="array" ref="N4130">IF(AND(G4130&lt;&gt;0,G4130&lt;&gt;""),IF(F4130="","",IF(ISNUMBER(MATCH(SUBSTITUTE(F4130," ",""),SUBSTITUTE('Look Up Values'!$W$2:$W$30," ",""),0)),"","D&amp;R error")),"")</f>
        <v/>
      </c>
      <c r="O4130" s="256" t="str">
        <f t="shared" si="129"/>
        <v/>
      </c>
    </row>
    <row r="4131" spans="1:15" ht="15.75">
      <c r="A4131" s="250">
        <v>4124</v>
      </c>
      <c r="B4131" s="208"/>
      <c r="C4131" s="49"/>
      <c r="D4131" s="50"/>
      <c r="E4131" s="50"/>
      <c r="F4131" s="50"/>
      <c r="G4131" s="209"/>
      <c r="H4131" s="48"/>
      <c r="I4131" s="457" t="str">
        <f t="shared" si="128"/>
        <v/>
      </c>
      <c r="J4131" s="241" cm="1">
        <f t="array" ref="J4131">SUMPRODUCT(--(K4131:N4131&lt;&gt;"")) + IF(TRIM(O4131)="",0,LEN(O4131)-LEN(SUBSTITUTE(O4131,",",""))+1)</f>
        <v>0</v>
      </c>
      <c r="K4131" s="242" t="str">
        <f>IF(AND(G4131&lt;&gt;0,G4131&lt;&gt;""),IF(B4131="","",IF(ISNUMBER(MATCH(B4131,'Look Up Values'!$B$2:$B$500,0)),"","Dest. error")),"")</f>
        <v/>
      </c>
      <c r="L4131" s="242" t="str">
        <f>IF(AND(G4131&lt;&gt;0,G4131&lt;&gt;""),IF(C4131="","",IF(AND(ISNUMBER(--LEFT(C4131,FIND(" ",C4131&amp;" ")-1)),OR(LEN(LEFT(C4131,FIND(" ",C4131&amp;" ")-1))=6,LEN(LEFT(C4131,FIND(" ",C4131&amp;" ")-1))=7),OR(ISNUMBER(MATCH(LEFT(C4131,FIND(" ",C4131&amp;" ")-1),'Look Up Values'!$G$2:$G$1000,0)),ISNUMBER(MATCH(LEFT(C4131,FIND(" ",C4131&amp;" ")-1),'Look Up Values'!$AE$2:$AE$2000,0)))),"","EWC error")),"")</f>
        <v/>
      </c>
      <c r="M4131" s="242" t="str" cm="1">
        <f t="array" ref="M4131">IF(AND(G4131&lt;&gt;0,G4131&lt;&gt;""),IF(E4131="","",IF(ISNUMBER(MATCH(SUBSTITUTE(E4131," ",""),SUBSTITUTE('Look Up Values'!$I$2:$I$10," ",""),0)),"","State error")),"")</f>
        <v/>
      </c>
      <c r="N4131" s="242" t="str" cm="1">
        <f t="array" ref="N4131">IF(AND(G4131&lt;&gt;0,G4131&lt;&gt;""),IF(F4131="","",IF(ISNUMBER(MATCH(SUBSTITUTE(F4131," ",""),SUBSTITUTE('Look Up Values'!$W$2:$W$30," ",""),0)),"","D&amp;R error")),"")</f>
        <v/>
      </c>
      <c r="O4131" s="256" t="str">
        <f t="shared" si="129"/>
        <v/>
      </c>
    </row>
    <row r="4132" spans="1:15" ht="15.75">
      <c r="A4132" s="250">
        <v>4125</v>
      </c>
      <c r="B4132" s="208"/>
      <c r="C4132" s="49"/>
      <c r="D4132" s="50"/>
      <c r="E4132" s="50"/>
      <c r="F4132" s="50"/>
      <c r="G4132" s="209"/>
      <c r="H4132" s="48"/>
      <c r="I4132" s="457" t="str">
        <f t="shared" si="128"/>
        <v/>
      </c>
      <c r="J4132" s="241" cm="1">
        <f t="array" ref="J4132">SUMPRODUCT(--(K4132:N4132&lt;&gt;"")) + IF(TRIM(O4132)="",0,LEN(O4132)-LEN(SUBSTITUTE(O4132,",",""))+1)</f>
        <v>0</v>
      </c>
      <c r="K4132" s="242" t="str">
        <f>IF(AND(G4132&lt;&gt;0,G4132&lt;&gt;""),IF(B4132="","",IF(ISNUMBER(MATCH(B4132,'Look Up Values'!$B$2:$B$500,0)),"","Dest. error")),"")</f>
        <v/>
      </c>
      <c r="L4132" s="242" t="str">
        <f>IF(AND(G4132&lt;&gt;0,G4132&lt;&gt;""),IF(C4132="","",IF(AND(ISNUMBER(--LEFT(C4132,FIND(" ",C4132&amp;" ")-1)),OR(LEN(LEFT(C4132,FIND(" ",C4132&amp;" ")-1))=6,LEN(LEFT(C4132,FIND(" ",C4132&amp;" ")-1))=7),OR(ISNUMBER(MATCH(LEFT(C4132,FIND(" ",C4132&amp;" ")-1),'Look Up Values'!$G$2:$G$1000,0)),ISNUMBER(MATCH(LEFT(C4132,FIND(" ",C4132&amp;" ")-1),'Look Up Values'!$AE$2:$AE$2000,0)))),"","EWC error")),"")</f>
        <v/>
      </c>
      <c r="M4132" s="242" t="str" cm="1">
        <f t="array" ref="M4132">IF(AND(G4132&lt;&gt;0,G4132&lt;&gt;""),IF(E4132="","",IF(ISNUMBER(MATCH(SUBSTITUTE(E4132," ",""),SUBSTITUTE('Look Up Values'!$I$2:$I$10," ",""),0)),"","State error")),"")</f>
        <v/>
      </c>
      <c r="N4132" s="242" t="str" cm="1">
        <f t="array" ref="N4132">IF(AND(G4132&lt;&gt;0,G4132&lt;&gt;""),IF(F4132="","",IF(ISNUMBER(MATCH(SUBSTITUTE(F4132," ",""),SUBSTITUTE('Look Up Values'!$W$2:$W$30," ",""),0)),"","D&amp;R error")),"")</f>
        <v/>
      </c>
      <c r="O4132" s="256" t="str">
        <f t="shared" si="129"/>
        <v/>
      </c>
    </row>
    <row r="4133" spans="1:15" ht="15.75">
      <c r="A4133" s="250">
        <v>4126</v>
      </c>
      <c r="B4133" s="208"/>
      <c r="C4133" s="49"/>
      <c r="D4133" s="50"/>
      <c r="E4133" s="50"/>
      <c r="F4133" s="50"/>
      <c r="G4133" s="209"/>
      <c r="H4133" s="48"/>
      <c r="I4133" s="457" t="str">
        <f t="shared" si="128"/>
        <v/>
      </c>
      <c r="J4133" s="241" cm="1">
        <f t="array" ref="J4133">SUMPRODUCT(--(K4133:N4133&lt;&gt;"")) + IF(TRIM(O4133)="",0,LEN(O4133)-LEN(SUBSTITUTE(O4133,",",""))+1)</f>
        <v>0</v>
      </c>
      <c r="K4133" s="242" t="str">
        <f>IF(AND(G4133&lt;&gt;0,G4133&lt;&gt;""),IF(B4133="","",IF(ISNUMBER(MATCH(B4133,'Look Up Values'!$B$2:$B$500,0)),"","Dest. error")),"")</f>
        <v/>
      </c>
      <c r="L4133" s="242" t="str">
        <f>IF(AND(G4133&lt;&gt;0,G4133&lt;&gt;""),IF(C4133="","",IF(AND(ISNUMBER(--LEFT(C4133,FIND(" ",C4133&amp;" ")-1)),OR(LEN(LEFT(C4133,FIND(" ",C4133&amp;" ")-1))=6,LEN(LEFT(C4133,FIND(" ",C4133&amp;" ")-1))=7),OR(ISNUMBER(MATCH(LEFT(C4133,FIND(" ",C4133&amp;" ")-1),'Look Up Values'!$G$2:$G$1000,0)),ISNUMBER(MATCH(LEFT(C4133,FIND(" ",C4133&amp;" ")-1),'Look Up Values'!$AE$2:$AE$2000,0)))),"","EWC error")),"")</f>
        <v/>
      </c>
      <c r="M4133" s="242" t="str" cm="1">
        <f t="array" ref="M4133">IF(AND(G4133&lt;&gt;0,G4133&lt;&gt;""),IF(E4133="","",IF(ISNUMBER(MATCH(SUBSTITUTE(E4133," ",""),SUBSTITUTE('Look Up Values'!$I$2:$I$10," ",""),0)),"","State error")),"")</f>
        <v/>
      </c>
      <c r="N4133" s="242" t="str" cm="1">
        <f t="array" ref="N4133">IF(AND(G4133&lt;&gt;0,G4133&lt;&gt;""),IF(F4133="","",IF(ISNUMBER(MATCH(SUBSTITUTE(F4133," ",""),SUBSTITUTE('Look Up Values'!$W$2:$W$30," ",""),0)),"","D&amp;R error")),"")</f>
        <v/>
      </c>
      <c r="O4133" s="256" t="str">
        <f t="shared" si="129"/>
        <v/>
      </c>
    </row>
    <row r="4134" spans="1:15" ht="15.75">
      <c r="A4134" s="250">
        <v>4127</v>
      </c>
      <c r="B4134" s="208"/>
      <c r="C4134" s="49"/>
      <c r="D4134" s="50"/>
      <c r="E4134" s="50"/>
      <c r="F4134" s="50"/>
      <c r="G4134" s="209"/>
      <c r="H4134" s="48"/>
      <c r="I4134" s="457" t="str">
        <f t="shared" si="128"/>
        <v/>
      </c>
      <c r="J4134" s="241" cm="1">
        <f t="array" ref="J4134">SUMPRODUCT(--(K4134:N4134&lt;&gt;"")) + IF(TRIM(O4134)="",0,LEN(O4134)-LEN(SUBSTITUTE(O4134,",",""))+1)</f>
        <v>0</v>
      </c>
      <c r="K4134" s="242" t="str">
        <f>IF(AND(G4134&lt;&gt;0,G4134&lt;&gt;""),IF(B4134="","",IF(ISNUMBER(MATCH(B4134,'Look Up Values'!$B$2:$B$500,0)),"","Dest. error")),"")</f>
        <v/>
      </c>
      <c r="L4134" s="242" t="str">
        <f>IF(AND(G4134&lt;&gt;0,G4134&lt;&gt;""),IF(C4134="","",IF(AND(ISNUMBER(--LEFT(C4134,FIND(" ",C4134&amp;" ")-1)),OR(LEN(LEFT(C4134,FIND(" ",C4134&amp;" ")-1))=6,LEN(LEFT(C4134,FIND(" ",C4134&amp;" ")-1))=7),OR(ISNUMBER(MATCH(LEFT(C4134,FIND(" ",C4134&amp;" ")-1),'Look Up Values'!$G$2:$G$1000,0)),ISNUMBER(MATCH(LEFT(C4134,FIND(" ",C4134&amp;" ")-1),'Look Up Values'!$AE$2:$AE$2000,0)))),"","EWC error")),"")</f>
        <v/>
      </c>
      <c r="M4134" s="242" t="str" cm="1">
        <f t="array" ref="M4134">IF(AND(G4134&lt;&gt;0,G4134&lt;&gt;""),IF(E4134="","",IF(ISNUMBER(MATCH(SUBSTITUTE(E4134," ",""),SUBSTITUTE('Look Up Values'!$I$2:$I$10," ",""),0)),"","State error")),"")</f>
        <v/>
      </c>
      <c r="N4134" s="242" t="str" cm="1">
        <f t="array" ref="N4134">IF(AND(G4134&lt;&gt;0,G4134&lt;&gt;""),IF(F4134="","",IF(ISNUMBER(MATCH(SUBSTITUTE(F4134," ",""),SUBSTITUTE('Look Up Values'!$W$2:$W$30," ",""),0)),"","D&amp;R error")),"")</f>
        <v/>
      </c>
      <c r="O4134" s="256" t="str">
        <f t="shared" si="129"/>
        <v/>
      </c>
    </row>
    <row r="4135" spans="1:15" ht="15.75">
      <c r="A4135" s="250">
        <v>4128</v>
      </c>
      <c r="B4135" s="208"/>
      <c r="C4135" s="49"/>
      <c r="D4135" s="50"/>
      <c r="E4135" s="50"/>
      <c r="F4135" s="50"/>
      <c r="G4135" s="209"/>
      <c r="H4135" s="48"/>
      <c r="I4135" s="457" t="str">
        <f t="shared" si="128"/>
        <v/>
      </c>
      <c r="J4135" s="241" cm="1">
        <f t="array" ref="J4135">SUMPRODUCT(--(K4135:N4135&lt;&gt;"")) + IF(TRIM(O4135)="",0,LEN(O4135)-LEN(SUBSTITUTE(O4135,",",""))+1)</f>
        <v>0</v>
      </c>
      <c r="K4135" s="242" t="str">
        <f>IF(AND(G4135&lt;&gt;0,G4135&lt;&gt;""),IF(B4135="","",IF(ISNUMBER(MATCH(B4135,'Look Up Values'!$B$2:$B$500,0)),"","Dest. error")),"")</f>
        <v/>
      </c>
      <c r="L4135" s="242" t="str">
        <f>IF(AND(G4135&lt;&gt;0,G4135&lt;&gt;""),IF(C4135="","",IF(AND(ISNUMBER(--LEFT(C4135,FIND(" ",C4135&amp;" ")-1)),OR(LEN(LEFT(C4135,FIND(" ",C4135&amp;" ")-1))=6,LEN(LEFT(C4135,FIND(" ",C4135&amp;" ")-1))=7),OR(ISNUMBER(MATCH(LEFT(C4135,FIND(" ",C4135&amp;" ")-1),'Look Up Values'!$G$2:$G$1000,0)),ISNUMBER(MATCH(LEFT(C4135,FIND(" ",C4135&amp;" ")-1),'Look Up Values'!$AE$2:$AE$2000,0)))),"","EWC error")),"")</f>
        <v/>
      </c>
      <c r="M4135" s="242" t="str" cm="1">
        <f t="array" ref="M4135">IF(AND(G4135&lt;&gt;0,G4135&lt;&gt;""),IF(E4135="","",IF(ISNUMBER(MATCH(SUBSTITUTE(E4135," ",""),SUBSTITUTE('Look Up Values'!$I$2:$I$10," ",""),0)),"","State error")),"")</f>
        <v/>
      </c>
      <c r="N4135" s="242" t="str" cm="1">
        <f t="array" ref="N4135">IF(AND(G4135&lt;&gt;0,G4135&lt;&gt;""),IF(F4135="","",IF(ISNUMBER(MATCH(SUBSTITUTE(F4135," ",""),SUBSTITUTE('Look Up Values'!$W$2:$W$30," ",""),0)),"","D&amp;R error")),"")</f>
        <v/>
      </c>
      <c r="O4135" s="256" t="str">
        <f t="shared" si="129"/>
        <v/>
      </c>
    </row>
    <row r="4136" spans="1:15" ht="15.75">
      <c r="A4136" s="250">
        <v>4129</v>
      </c>
      <c r="B4136" s="208"/>
      <c r="C4136" s="49"/>
      <c r="D4136" s="50"/>
      <c r="E4136" s="50"/>
      <c r="F4136" s="50"/>
      <c r="G4136" s="209"/>
      <c r="H4136" s="48"/>
      <c r="I4136" s="457" t="str">
        <f t="shared" si="128"/>
        <v/>
      </c>
      <c r="J4136" s="241" cm="1">
        <f t="array" ref="J4136">SUMPRODUCT(--(K4136:N4136&lt;&gt;"")) + IF(TRIM(O4136)="",0,LEN(O4136)-LEN(SUBSTITUTE(O4136,",",""))+1)</f>
        <v>0</v>
      </c>
      <c r="K4136" s="242" t="str">
        <f>IF(AND(G4136&lt;&gt;0,G4136&lt;&gt;""),IF(B4136="","",IF(ISNUMBER(MATCH(B4136,'Look Up Values'!$B$2:$B$500,0)),"","Dest. error")),"")</f>
        <v/>
      </c>
      <c r="L4136" s="242" t="str">
        <f>IF(AND(G4136&lt;&gt;0,G4136&lt;&gt;""),IF(C4136="","",IF(AND(ISNUMBER(--LEFT(C4136,FIND(" ",C4136&amp;" ")-1)),OR(LEN(LEFT(C4136,FIND(" ",C4136&amp;" ")-1))=6,LEN(LEFT(C4136,FIND(" ",C4136&amp;" ")-1))=7),OR(ISNUMBER(MATCH(LEFT(C4136,FIND(" ",C4136&amp;" ")-1),'Look Up Values'!$G$2:$G$1000,0)),ISNUMBER(MATCH(LEFT(C4136,FIND(" ",C4136&amp;" ")-1),'Look Up Values'!$AE$2:$AE$2000,0)))),"","EWC error")),"")</f>
        <v/>
      </c>
      <c r="M4136" s="242" t="str" cm="1">
        <f t="array" ref="M4136">IF(AND(G4136&lt;&gt;0,G4136&lt;&gt;""),IF(E4136="","",IF(ISNUMBER(MATCH(SUBSTITUTE(E4136," ",""),SUBSTITUTE('Look Up Values'!$I$2:$I$10," ",""),0)),"","State error")),"")</f>
        <v/>
      </c>
      <c r="N4136" s="242" t="str" cm="1">
        <f t="array" ref="N4136">IF(AND(G4136&lt;&gt;0,G4136&lt;&gt;""),IF(F4136="","",IF(ISNUMBER(MATCH(SUBSTITUTE(F4136," ",""),SUBSTITUTE('Look Up Values'!$W$2:$W$30," ",""),0)),"","D&amp;R error")),"")</f>
        <v/>
      </c>
      <c r="O4136" s="256" t="str">
        <f t="shared" si="129"/>
        <v/>
      </c>
    </row>
    <row r="4137" spans="1:15" ht="15.75">
      <c r="A4137" s="250">
        <v>4130</v>
      </c>
      <c r="B4137" s="208"/>
      <c r="C4137" s="49"/>
      <c r="D4137" s="50"/>
      <c r="E4137" s="50"/>
      <c r="F4137" s="50"/>
      <c r="G4137" s="209"/>
      <c r="H4137" s="48"/>
      <c r="I4137" s="457" t="str">
        <f t="shared" si="128"/>
        <v/>
      </c>
      <c r="J4137" s="241" cm="1">
        <f t="array" ref="J4137">SUMPRODUCT(--(K4137:N4137&lt;&gt;"")) + IF(TRIM(O4137)="",0,LEN(O4137)-LEN(SUBSTITUTE(O4137,",",""))+1)</f>
        <v>0</v>
      </c>
      <c r="K4137" s="242" t="str">
        <f>IF(AND(G4137&lt;&gt;0,G4137&lt;&gt;""),IF(B4137="","",IF(ISNUMBER(MATCH(B4137,'Look Up Values'!$B$2:$B$500,0)),"","Dest. error")),"")</f>
        <v/>
      </c>
      <c r="L4137" s="242" t="str">
        <f>IF(AND(G4137&lt;&gt;0,G4137&lt;&gt;""),IF(C4137="","",IF(AND(ISNUMBER(--LEFT(C4137,FIND(" ",C4137&amp;" ")-1)),OR(LEN(LEFT(C4137,FIND(" ",C4137&amp;" ")-1))=6,LEN(LEFT(C4137,FIND(" ",C4137&amp;" ")-1))=7),OR(ISNUMBER(MATCH(LEFT(C4137,FIND(" ",C4137&amp;" ")-1),'Look Up Values'!$G$2:$G$1000,0)),ISNUMBER(MATCH(LEFT(C4137,FIND(" ",C4137&amp;" ")-1),'Look Up Values'!$AE$2:$AE$2000,0)))),"","EWC error")),"")</f>
        <v/>
      </c>
      <c r="M4137" s="242" t="str" cm="1">
        <f t="array" ref="M4137">IF(AND(G4137&lt;&gt;0,G4137&lt;&gt;""),IF(E4137="","",IF(ISNUMBER(MATCH(SUBSTITUTE(E4137," ",""),SUBSTITUTE('Look Up Values'!$I$2:$I$10," ",""),0)),"","State error")),"")</f>
        <v/>
      </c>
      <c r="N4137" s="242" t="str" cm="1">
        <f t="array" ref="N4137">IF(AND(G4137&lt;&gt;0,G4137&lt;&gt;""),IF(F4137="","",IF(ISNUMBER(MATCH(SUBSTITUTE(F4137," ",""),SUBSTITUTE('Look Up Values'!$W$2:$W$30," ",""),0)),"","D&amp;R error")),"")</f>
        <v/>
      </c>
      <c r="O4137" s="256" t="str">
        <f t="shared" si="129"/>
        <v/>
      </c>
    </row>
    <row r="4138" spans="1:15" ht="15.75">
      <c r="A4138" s="250">
        <v>4131</v>
      </c>
      <c r="B4138" s="208"/>
      <c r="C4138" s="49"/>
      <c r="D4138" s="50"/>
      <c r="E4138" s="50"/>
      <c r="F4138" s="50"/>
      <c r="G4138" s="209"/>
      <c r="H4138" s="48"/>
      <c r="I4138" s="457" t="str">
        <f t="shared" si="128"/>
        <v/>
      </c>
      <c r="J4138" s="241" cm="1">
        <f t="array" ref="J4138">SUMPRODUCT(--(K4138:N4138&lt;&gt;"")) + IF(TRIM(O4138)="",0,LEN(O4138)-LEN(SUBSTITUTE(O4138,",",""))+1)</f>
        <v>0</v>
      </c>
      <c r="K4138" s="242" t="str">
        <f>IF(AND(G4138&lt;&gt;0,G4138&lt;&gt;""),IF(B4138="","",IF(ISNUMBER(MATCH(B4138,'Look Up Values'!$B$2:$B$500,0)),"","Dest. error")),"")</f>
        <v/>
      </c>
      <c r="L4138" s="242" t="str">
        <f>IF(AND(G4138&lt;&gt;0,G4138&lt;&gt;""),IF(C4138="","",IF(AND(ISNUMBER(--LEFT(C4138,FIND(" ",C4138&amp;" ")-1)),OR(LEN(LEFT(C4138,FIND(" ",C4138&amp;" ")-1))=6,LEN(LEFT(C4138,FIND(" ",C4138&amp;" ")-1))=7),OR(ISNUMBER(MATCH(LEFT(C4138,FIND(" ",C4138&amp;" ")-1),'Look Up Values'!$G$2:$G$1000,0)),ISNUMBER(MATCH(LEFT(C4138,FIND(" ",C4138&amp;" ")-1),'Look Up Values'!$AE$2:$AE$2000,0)))),"","EWC error")),"")</f>
        <v/>
      </c>
      <c r="M4138" s="242" t="str" cm="1">
        <f t="array" ref="M4138">IF(AND(G4138&lt;&gt;0,G4138&lt;&gt;""),IF(E4138="","",IF(ISNUMBER(MATCH(SUBSTITUTE(E4138," ",""),SUBSTITUTE('Look Up Values'!$I$2:$I$10," ",""),0)),"","State error")),"")</f>
        <v/>
      </c>
      <c r="N4138" s="242" t="str" cm="1">
        <f t="array" ref="N4138">IF(AND(G4138&lt;&gt;0,G4138&lt;&gt;""),IF(F4138="","",IF(ISNUMBER(MATCH(SUBSTITUTE(F4138," ",""),SUBSTITUTE('Look Up Values'!$W$2:$W$30," ",""),0)),"","D&amp;R error")),"")</f>
        <v/>
      </c>
      <c r="O4138" s="256" t="str">
        <f t="shared" si="129"/>
        <v/>
      </c>
    </row>
    <row r="4139" spans="1:15" ht="15.75">
      <c r="A4139" s="250">
        <v>4132</v>
      </c>
      <c r="B4139" s="208"/>
      <c r="C4139" s="49"/>
      <c r="D4139" s="50"/>
      <c r="E4139" s="50"/>
      <c r="F4139" s="50"/>
      <c r="G4139" s="209"/>
      <c r="H4139" s="48"/>
      <c r="I4139" s="457" t="str">
        <f t="shared" si="128"/>
        <v/>
      </c>
      <c r="J4139" s="241" cm="1">
        <f t="array" ref="J4139">SUMPRODUCT(--(K4139:N4139&lt;&gt;"")) + IF(TRIM(O4139)="",0,LEN(O4139)-LEN(SUBSTITUTE(O4139,",",""))+1)</f>
        <v>0</v>
      </c>
      <c r="K4139" s="242" t="str">
        <f>IF(AND(G4139&lt;&gt;0,G4139&lt;&gt;""),IF(B4139="","",IF(ISNUMBER(MATCH(B4139,'Look Up Values'!$B$2:$B$500,0)),"","Dest. error")),"")</f>
        <v/>
      </c>
      <c r="L4139" s="242" t="str">
        <f>IF(AND(G4139&lt;&gt;0,G4139&lt;&gt;""),IF(C4139="","",IF(AND(ISNUMBER(--LEFT(C4139,FIND(" ",C4139&amp;" ")-1)),OR(LEN(LEFT(C4139,FIND(" ",C4139&amp;" ")-1))=6,LEN(LEFT(C4139,FIND(" ",C4139&amp;" ")-1))=7),OR(ISNUMBER(MATCH(LEFT(C4139,FIND(" ",C4139&amp;" ")-1),'Look Up Values'!$G$2:$G$1000,0)),ISNUMBER(MATCH(LEFT(C4139,FIND(" ",C4139&amp;" ")-1),'Look Up Values'!$AE$2:$AE$2000,0)))),"","EWC error")),"")</f>
        <v/>
      </c>
      <c r="M4139" s="242" t="str" cm="1">
        <f t="array" ref="M4139">IF(AND(G4139&lt;&gt;0,G4139&lt;&gt;""),IF(E4139="","",IF(ISNUMBER(MATCH(SUBSTITUTE(E4139," ",""),SUBSTITUTE('Look Up Values'!$I$2:$I$10," ",""),0)),"","State error")),"")</f>
        <v/>
      </c>
      <c r="N4139" s="242" t="str" cm="1">
        <f t="array" ref="N4139">IF(AND(G4139&lt;&gt;0,G4139&lt;&gt;""),IF(F4139="","",IF(ISNUMBER(MATCH(SUBSTITUTE(F4139," ",""),SUBSTITUTE('Look Up Values'!$W$2:$W$30," ",""),0)),"","D&amp;R error")),"")</f>
        <v/>
      </c>
      <c r="O4139" s="256" t="str">
        <f t="shared" si="129"/>
        <v/>
      </c>
    </row>
    <row r="4140" spans="1:15" ht="15.75">
      <c r="A4140" s="250">
        <v>4133</v>
      </c>
      <c r="B4140" s="208"/>
      <c r="C4140" s="49"/>
      <c r="D4140" s="50"/>
      <c r="E4140" s="50"/>
      <c r="F4140" s="50"/>
      <c r="G4140" s="209"/>
      <c r="H4140" s="48"/>
      <c r="I4140" s="457" t="str">
        <f t="shared" si="128"/>
        <v/>
      </c>
      <c r="J4140" s="241" cm="1">
        <f t="array" ref="J4140">SUMPRODUCT(--(K4140:N4140&lt;&gt;"")) + IF(TRIM(O4140)="",0,LEN(O4140)-LEN(SUBSTITUTE(O4140,",",""))+1)</f>
        <v>0</v>
      </c>
      <c r="K4140" s="242" t="str">
        <f>IF(AND(G4140&lt;&gt;0,G4140&lt;&gt;""),IF(B4140="","",IF(ISNUMBER(MATCH(B4140,'Look Up Values'!$B$2:$B$500,0)),"","Dest. error")),"")</f>
        <v/>
      </c>
      <c r="L4140" s="242" t="str">
        <f>IF(AND(G4140&lt;&gt;0,G4140&lt;&gt;""),IF(C4140="","",IF(AND(ISNUMBER(--LEFT(C4140,FIND(" ",C4140&amp;" ")-1)),OR(LEN(LEFT(C4140,FIND(" ",C4140&amp;" ")-1))=6,LEN(LEFT(C4140,FIND(" ",C4140&amp;" ")-1))=7),OR(ISNUMBER(MATCH(LEFT(C4140,FIND(" ",C4140&amp;" ")-1),'Look Up Values'!$G$2:$G$1000,0)),ISNUMBER(MATCH(LEFT(C4140,FIND(" ",C4140&amp;" ")-1),'Look Up Values'!$AE$2:$AE$2000,0)))),"","EWC error")),"")</f>
        <v/>
      </c>
      <c r="M4140" s="242" t="str" cm="1">
        <f t="array" ref="M4140">IF(AND(G4140&lt;&gt;0,G4140&lt;&gt;""),IF(E4140="","",IF(ISNUMBER(MATCH(SUBSTITUTE(E4140," ",""),SUBSTITUTE('Look Up Values'!$I$2:$I$10," ",""),0)),"","State error")),"")</f>
        <v/>
      </c>
      <c r="N4140" s="242" t="str" cm="1">
        <f t="array" ref="N4140">IF(AND(G4140&lt;&gt;0,G4140&lt;&gt;""),IF(F4140="","",IF(ISNUMBER(MATCH(SUBSTITUTE(F4140," ",""),SUBSTITUTE('Look Up Values'!$W$2:$W$30," ",""),0)),"","D&amp;R error")),"")</f>
        <v/>
      </c>
      <c r="O4140" s="256" t="str">
        <f t="shared" si="129"/>
        <v/>
      </c>
    </row>
    <row r="4141" spans="1:15" ht="15.75">
      <c r="A4141" s="250">
        <v>4134</v>
      </c>
      <c r="B4141" s="208"/>
      <c r="C4141" s="49"/>
      <c r="D4141" s="50"/>
      <c r="E4141" s="50"/>
      <c r="F4141" s="50"/>
      <c r="G4141" s="209"/>
      <c r="H4141" s="48"/>
      <c r="I4141" s="457" t="str">
        <f t="shared" si="128"/>
        <v/>
      </c>
      <c r="J4141" s="241" cm="1">
        <f t="array" ref="J4141">SUMPRODUCT(--(K4141:N4141&lt;&gt;"")) + IF(TRIM(O4141)="",0,LEN(O4141)-LEN(SUBSTITUTE(O4141,",",""))+1)</f>
        <v>0</v>
      </c>
      <c r="K4141" s="242" t="str">
        <f>IF(AND(G4141&lt;&gt;0,G4141&lt;&gt;""),IF(B4141="","",IF(ISNUMBER(MATCH(B4141,'Look Up Values'!$B$2:$B$500,0)),"","Dest. error")),"")</f>
        <v/>
      </c>
      <c r="L4141" s="242" t="str">
        <f>IF(AND(G4141&lt;&gt;0,G4141&lt;&gt;""),IF(C4141="","",IF(AND(ISNUMBER(--LEFT(C4141,FIND(" ",C4141&amp;" ")-1)),OR(LEN(LEFT(C4141,FIND(" ",C4141&amp;" ")-1))=6,LEN(LEFT(C4141,FIND(" ",C4141&amp;" ")-1))=7),OR(ISNUMBER(MATCH(LEFT(C4141,FIND(" ",C4141&amp;" ")-1),'Look Up Values'!$G$2:$G$1000,0)),ISNUMBER(MATCH(LEFT(C4141,FIND(" ",C4141&amp;" ")-1),'Look Up Values'!$AE$2:$AE$2000,0)))),"","EWC error")),"")</f>
        <v/>
      </c>
      <c r="M4141" s="242" t="str" cm="1">
        <f t="array" ref="M4141">IF(AND(G4141&lt;&gt;0,G4141&lt;&gt;""),IF(E4141="","",IF(ISNUMBER(MATCH(SUBSTITUTE(E4141," ",""),SUBSTITUTE('Look Up Values'!$I$2:$I$10," ",""),0)),"","State error")),"")</f>
        <v/>
      </c>
      <c r="N4141" s="242" t="str" cm="1">
        <f t="array" ref="N4141">IF(AND(G4141&lt;&gt;0,G4141&lt;&gt;""),IF(F4141="","",IF(ISNUMBER(MATCH(SUBSTITUTE(F4141," ",""),SUBSTITUTE('Look Up Values'!$W$2:$W$30," ",""),0)),"","D&amp;R error")),"")</f>
        <v/>
      </c>
      <c r="O4141" s="256" t="str">
        <f t="shared" si="129"/>
        <v/>
      </c>
    </row>
    <row r="4142" spans="1:15" ht="15.75">
      <c r="A4142" s="250">
        <v>4135</v>
      </c>
      <c r="B4142" s="208"/>
      <c r="C4142" s="49"/>
      <c r="D4142" s="50"/>
      <c r="E4142" s="50"/>
      <c r="F4142" s="50"/>
      <c r="G4142" s="209"/>
      <c r="H4142" s="48"/>
      <c r="I4142" s="457" t="str">
        <f t="shared" si="128"/>
        <v/>
      </c>
      <c r="J4142" s="241" cm="1">
        <f t="array" ref="J4142">SUMPRODUCT(--(K4142:N4142&lt;&gt;"")) + IF(TRIM(O4142)="",0,LEN(O4142)-LEN(SUBSTITUTE(O4142,",",""))+1)</f>
        <v>0</v>
      </c>
      <c r="K4142" s="242" t="str">
        <f>IF(AND(G4142&lt;&gt;0,G4142&lt;&gt;""),IF(B4142="","",IF(ISNUMBER(MATCH(B4142,'Look Up Values'!$B$2:$B$500,0)),"","Dest. error")),"")</f>
        <v/>
      </c>
      <c r="L4142" s="242" t="str">
        <f>IF(AND(G4142&lt;&gt;0,G4142&lt;&gt;""),IF(C4142="","",IF(AND(ISNUMBER(--LEFT(C4142,FIND(" ",C4142&amp;" ")-1)),OR(LEN(LEFT(C4142,FIND(" ",C4142&amp;" ")-1))=6,LEN(LEFT(C4142,FIND(" ",C4142&amp;" ")-1))=7),OR(ISNUMBER(MATCH(LEFT(C4142,FIND(" ",C4142&amp;" ")-1),'Look Up Values'!$G$2:$G$1000,0)),ISNUMBER(MATCH(LEFT(C4142,FIND(" ",C4142&amp;" ")-1),'Look Up Values'!$AE$2:$AE$2000,0)))),"","EWC error")),"")</f>
        <v/>
      </c>
      <c r="M4142" s="242" t="str" cm="1">
        <f t="array" ref="M4142">IF(AND(G4142&lt;&gt;0,G4142&lt;&gt;""),IF(E4142="","",IF(ISNUMBER(MATCH(SUBSTITUTE(E4142," ",""),SUBSTITUTE('Look Up Values'!$I$2:$I$10," ",""),0)),"","State error")),"")</f>
        <v/>
      </c>
      <c r="N4142" s="242" t="str" cm="1">
        <f t="array" ref="N4142">IF(AND(G4142&lt;&gt;0,G4142&lt;&gt;""),IF(F4142="","",IF(ISNUMBER(MATCH(SUBSTITUTE(F4142," ",""),SUBSTITUTE('Look Up Values'!$W$2:$W$30," ",""),0)),"","D&amp;R error")),"")</f>
        <v/>
      </c>
      <c r="O4142" s="256" t="str">
        <f t="shared" si="129"/>
        <v/>
      </c>
    </row>
    <row r="4143" spans="1:15" ht="15.75">
      <c r="A4143" s="250">
        <v>4136</v>
      </c>
      <c r="B4143" s="208"/>
      <c r="C4143" s="49"/>
      <c r="D4143" s="50"/>
      <c r="E4143" s="50"/>
      <c r="F4143" s="50"/>
      <c r="G4143" s="209"/>
      <c r="H4143" s="48"/>
      <c r="I4143" s="457" t="str">
        <f t="shared" si="128"/>
        <v/>
      </c>
      <c r="J4143" s="241" cm="1">
        <f t="array" ref="J4143">SUMPRODUCT(--(K4143:N4143&lt;&gt;"")) + IF(TRIM(O4143)="",0,LEN(O4143)-LEN(SUBSTITUTE(O4143,",",""))+1)</f>
        <v>0</v>
      </c>
      <c r="K4143" s="242" t="str">
        <f>IF(AND(G4143&lt;&gt;0,G4143&lt;&gt;""),IF(B4143="","",IF(ISNUMBER(MATCH(B4143,'Look Up Values'!$B$2:$B$500,0)),"","Dest. error")),"")</f>
        <v/>
      </c>
      <c r="L4143" s="242" t="str">
        <f>IF(AND(G4143&lt;&gt;0,G4143&lt;&gt;""),IF(C4143="","",IF(AND(ISNUMBER(--LEFT(C4143,FIND(" ",C4143&amp;" ")-1)),OR(LEN(LEFT(C4143,FIND(" ",C4143&amp;" ")-1))=6,LEN(LEFT(C4143,FIND(" ",C4143&amp;" ")-1))=7),OR(ISNUMBER(MATCH(LEFT(C4143,FIND(" ",C4143&amp;" ")-1),'Look Up Values'!$G$2:$G$1000,0)),ISNUMBER(MATCH(LEFT(C4143,FIND(" ",C4143&amp;" ")-1),'Look Up Values'!$AE$2:$AE$2000,0)))),"","EWC error")),"")</f>
        <v/>
      </c>
      <c r="M4143" s="242" t="str" cm="1">
        <f t="array" ref="M4143">IF(AND(G4143&lt;&gt;0,G4143&lt;&gt;""),IF(E4143="","",IF(ISNUMBER(MATCH(SUBSTITUTE(E4143," ",""),SUBSTITUTE('Look Up Values'!$I$2:$I$10," ",""),0)),"","State error")),"")</f>
        <v/>
      </c>
      <c r="N4143" s="242" t="str" cm="1">
        <f t="array" ref="N4143">IF(AND(G4143&lt;&gt;0,G4143&lt;&gt;""),IF(F4143="","",IF(ISNUMBER(MATCH(SUBSTITUTE(F4143," ",""),SUBSTITUTE('Look Up Values'!$W$2:$W$30," ",""),0)),"","D&amp;R error")),"")</f>
        <v/>
      </c>
      <c r="O4143" s="256" t="str">
        <f t="shared" si="129"/>
        <v/>
      </c>
    </row>
    <row r="4144" spans="1:15" ht="15.75">
      <c r="A4144" s="250">
        <v>4137</v>
      </c>
      <c r="B4144" s="208"/>
      <c r="C4144" s="49"/>
      <c r="D4144" s="50"/>
      <c r="E4144" s="50"/>
      <c r="F4144" s="50"/>
      <c r="G4144" s="209"/>
      <c r="H4144" s="48"/>
      <c r="I4144" s="457" t="str">
        <f t="shared" si="128"/>
        <v/>
      </c>
      <c r="J4144" s="241" cm="1">
        <f t="array" ref="J4144">SUMPRODUCT(--(K4144:N4144&lt;&gt;"")) + IF(TRIM(O4144)="",0,LEN(O4144)-LEN(SUBSTITUTE(O4144,",",""))+1)</f>
        <v>0</v>
      </c>
      <c r="K4144" s="242" t="str">
        <f>IF(AND(G4144&lt;&gt;0,G4144&lt;&gt;""),IF(B4144="","",IF(ISNUMBER(MATCH(B4144,'Look Up Values'!$B$2:$B$500,0)),"","Dest. error")),"")</f>
        <v/>
      </c>
      <c r="L4144" s="242" t="str">
        <f>IF(AND(G4144&lt;&gt;0,G4144&lt;&gt;""),IF(C4144="","",IF(AND(ISNUMBER(--LEFT(C4144,FIND(" ",C4144&amp;" ")-1)),OR(LEN(LEFT(C4144,FIND(" ",C4144&amp;" ")-1))=6,LEN(LEFT(C4144,FIND(" ",C4144&amp;" ")-1))=7),OR(ISNUMBER(MATCH(LEFT(C4144,FIND(" ",C4144&amp;" ")-1),'Look Up Values'!$G$2:$G$1000,0)),ISNUMBER(MATCH(LEFT(C4144,FIND(" ",C4144&amp;" ")-1),'Look Up Values'!$AE$2:$AE$2000,0)))),"","EWC error")),"")</f>
        <v/>
      </c>
      <c r="M4144" s="242" t="str" cm="1">
        <f t="array" ref="M4144">IF(AND(G4144&lt;&gt;0,G4144&lt;&gt;""),IF(E4144="","",IF(ISNUMBER(MATCH(SUBSTITUTE(E4144," ",""),SUBSTITUTE('Look Up Values'!$I$2:$I$10," ",""),0)),"","State error")),"")</f>
        <v/>
      </c>
      <c r="N4144" s="242" t="str" cm="1">
        <f t="array" ref="N4144">IF(AND(G4144&lt;&gt;0,G4144&lt;&gt;""),IF(F4144="","",IF(ISNUMBER(MATCH(SUBSTITUTE(F4144," ",""),SUBSTITUTE('Look Up Values'!$W$2:$W$30," ",""),0)),"","D&amp;R error")),"")</f>
        <v/>
      </c>
      <c r="O4144" s="256" t="str">
        <f t="shared" si="129"/>
        <v/>
      </c>
    </row>
    <row r="4145" spans="1:15" ht="15.75">
      <c r="A4145" s="250">
        <v>4138</v>
      </c>
      <c r="B4145" s="208"/>
      <c r="C4145" s="49"/>
      <c r="D4145" s="50"/>
      <c r="E4145" s="50"/>
      <c r="F4145" s="50"/>
      <c r="G4145" s="209"/>
      <c r="H4145" s="48"/>
      <c r="I4145" s="457" t="str">
        <f t="shared" si="128"/>
        <v/>
      </c>
      <c r="J4145" s="241" cm="1">
        <f t="array" ref="J4145">SUMPRODUCT(--(K4145:N4145&lt;&gt;"")) + IF(TRIM(O4145)="",0,LEN(O4145)-LEN(SUBSTITUTE(O4145,",",""))+1)</f>
        <v>0</v>
      </c>
      <c r="K4145" s="242" t="str">
        <f>IF(AND(G4145&lt;&gt;0,G4145&lt;&gt;""),IF(B4145="","",IF(ISNUMBER(MATCH(B4145,'Look Up Values'!$B$2:$B$500,0)),"","Dest. error")),"")</f>
        <v/>
      </c>
      <c r="L4145" s="242" t="str">
        <f>IF(AND(G4145&lt;&gt;0,G4145&lt;&gt;""),IF(C4145="","",IF(AND(ISNUMBER(--LEFT(C4145,FIND(" ",C4145&amp;" ")-1)),OR(LEN(LEFT(C4145,FIND(" ",C4145&amp;" ")-1))=6,LEN(LEFT(C4145,FIND(" ",C4145&amp;" ")-1))=7),OR(ISNUMBER(MATCH(LEFT(C4145,FIND(" ",C4145&amp;" ")-1),'Look Up Values'!$G$2:$G$1000,0)),ISNUMBER(MATCH(LEFT(C4145,FIND(" ",C4145&amp;" ")-1),'Look Up Values'!$AE$2:$AE$2000,0)))),"","EWC error")),"")</f>
        <v/>
      </c>
      <c r="M4145" s="242" t="str" cm="1">
        <f t="array" ref="M4145">IF(AND(G4145&lt;&gt;0,G4145&lt;&gt;""),IF(E4145="","",IF(ISNUMBER(MATCH(SUBSTITUTE(E4145," ",""),SUBSTITUTE('Look Up Values'!$I$2:$I$10," ",""),0)),"","State error")),"")</f>
        <v/>
      </c>
      <c r="N4145" s="242" t="str" cm="1">
        <f t="array" ref="N4145">IF(AND(G4145&lt;&gt;0,G4145&lt;&gt;""),IF(F4145="","",IF(ISNUMBER(MATCH(SUBSTITUTE(F4145," ",""),SUBSTITUTE('Look Up Values'!$W$2:$W$30," ",""),0)),"","D&amp;R error")),"")</f>
        <v/>
      </c>
      <c r="O4145" s="256" t="str">
        <f t="shared" si="129"/>
        <v/>
      </c>
    </row>
    <row r="4146" spans="1:15" ht="15.75">
      <c r="A4146" s="250">
        <v>4139</v>
      </c>
      <c r="B4146" s="208"/>
      <c r="C4146" s="49"/>
      <c r="D4146" s="50"/>
      <c r="E4146" s="50"/>
      <c r="F4146" s="50"/>
      <c r="G4146" s="209"/>
      <c r="H4146" s="48"/>
      <c r="I4146" s="457" t="str">
        <f t="shared" si="128"/>
        <v/>
      </c>
      <c r="J4146" s="241" cm="1">
        <f t="array" ref="J4146">SUMPRODUCT(--(K4146:N4146&lt;&gt;"")) + IF(TRIM(O4146)="",0,LEN(O4146)-LEN(SUBSTITUTE(O4146,",",""))+1)</f>
        <v>0</v>
      </c>
      <c r="K4146" s="242" t="str">
        <f>IF(AND(G4146&lt;&gt;0,G4146&lt;&gt;""),IF(B4146="","",IF(ISNUMBER(MATCH(B4146,'Look Up Values'!$B$2:$B$500,0)),"","Dest. error")),"")</f>
        <v/>
      </c>
      <c r="L4146" s="242" t="str">
        <f>IF(AND(G4146&lt;&gt;0,G4146&lt;&gt;""),IF(C4146="","",IF(AND(ISNUMBER(--LEFT(C4146,FIND(" ",C4146&amp;" ")-1)),OR(LEN(LEFT(C4146,FIND(" ",C4146&amp;" ")-1))=6,LEN(LEFT(C4146,FIND(" ",C4146&amp;" ")-1))=7),OR(ISNUMBER(MATCH(LEFT(C4146,FIND(" ",C4146&amp;" ")-1),'Look Up Values'!$G$2:$G$1000,0)),ISNUMBER(MATCH(LEFT(C4146,FIND(" ",C4146&amp;" ")-1),'Look Up Values'!$AE$2:$AE$2000,0)))),"","EWC error")),"")</f>
        <v/>
      </c>
      <c r="M4146" s="242" t="str" cm="1">
        <f t="array" ref="M4146">IF(AND(G4146&lt;&gt;0,G4146&lt;&gt;""),IF(E4146="","",IF(ISNUMBER(MATCH(SUBSTITUTE(E4146," ",""),SUBSTITUTE('Look Up Values'!$I$2:$I$10," ",""),0)),"","State error")),"")</f>
        <v/>
      </c>
      <c r="N4146" s="242" t="str" cm="1">
        <f t="array" ref="N4146">IF(AND(G4146&lt;&gt;0,G4146&lt;&gt;""),IF(F4146="","",IF(ISNUMBER(MATCH(SUBSTITUTE(F4146," ",""),SUBSTITUTE('Look Up Values'!$W$2:$W$30," ",""),0)),"","D&amp;R error")),"")</f>
        <v/>
      </c>
      <c r="O4146" s="256" t="str">
        <f t="shared" si="129"/>
        <v/>
      </c>
    </row>
    <row r="4147" spans="1:15" ht="15.75">
      <c r="A4147" s="250">
        <v>4140</v>
      </c>
      <c r="B4147" s="208"/>
      <c r="C4147" s="49"/>
      <c r="D4147" s="50"/>
      <c r="E4147" s="50"/>
      <c r="F4147" s="50"/>
      <c r="G4147" s="209"/>
      <c r="H4147" s="48"/>
      <c r="I4147" s="457" t="str">
        <f t="shared" si="128"/>
        <v/>
      </c>
      <c r="J4147" s="241" cm="1">
        <f t="array" ref="J4147">SUMPRODUCT(--(K4147:N4147&lt;&gt;"")) + IF(TRIM(O4147)="",0,LEN(O4147)-LEN(SUBSTITUTE(O4147,",",""))+1)</f>
        <v>0</v>
      </c>
      <c r="K4147" s="242" t="str">
        <f>IF(AND(G4147&lt;&gt;0,G4147&lt;&gt;""),IF(B4147="","",IF(ISNUMBER(MATCH(B4147,'Look Up Values'!$B$2:$B$500,0)),"","Dest. error")),"")</f>
        <v/>
      </c>
      <c r="L4147" s="242" t="str">
        <f>IF(AND(G4147&lt;&gt;0,G4147&lt;&gt;""),IF(C4147="","",IF(AND(ISNUMBER(--LEFT(C4147,FIND(" ",C4147&amp;" ")-1)),OR(LEN(LEFT(C4147,FIND(" ",C4147&amp;" ")-1))=6,LEN(LEFT(C4147,FIND(" ",C4147&amp;" ")-1))=7),OR(ISNUMBER(MATCH(LEFT(C4147,FIND(" ",C4147&amp;" ")-1),'Look Up Values'!$G$2:$G$1000,0)),ISNUMBER(MATCH(LEFT(C4147,FIND(" ",C4147&amp;" ")-1),'Look Up Values'!$AE$2:$AE$2000,0)))),"","EWC error")),"")</f>
        <v/>
      </c>
      <c r="M4147" s="242" t="str" cm="1">
        <f t="array" ref="M4147">IF(AND(G4147&lt;&gt;0,G4147&lt;&gt;""),IF(E4147="","",IF(ISNUMBER(MATCH(SUBSTITUTE(E4147," ",""),SUBSTITUTE('Look Up Values'!$I$2:$I$10," ",""),0)),"","State error")),"")</f>
        <v/>
      </c>
      <c r="N4147" s="242" t="str" cm="1">
        <f t="array" ref="N4147">IF(AND(G4147&lt;&gt;0,G4147&lt;&gt;""),IF(F4147="","",IF(ISNUMBER(MATCH(SUBSTITUTE(F4147," ",""),SUBSTITUTE('Look Up Values'!$W$2:$W$30," ",""),0)),"","D&amp;R error")),"")</f>
        <v/>
      </c>
      <c r="O4147" s="256" t="str">
        <f t="shared" si="129"/>
        <v/>
      </c>
    </row>
    <row r="4148" spans="1:15" ht="15.75">
      <c r="A4148" s="250">
        <v>4141</v>
      </c>
      <c r="B4148" s="208"/>
      <c r="C4148" s="49"/>
      <c r="D4148" s="50"/>
      <c r="E4148" s="50"/>
      <c r="F4148" s="50"/>
      <c r="G4148" s="209"/>
      <c r="H4148" s="48"/>
      <c r="I4148" s="457" t="str">
        <f t="shared" si="128"/>
        <v/>
      </c>
      <c r="J4148" s="241" cm="1">
        <f t="array" ref="J4148">SUMPRODUCT(--(K4148:N4148&lt;&gt;"")) + IF(TRIM(O4148)="",0,LEN(O4148)-LEN(SUBSTITUTE(O4148,",",""))+1)</f>
        <v>0</v>
      </c>
      <c r="K4148" s="242" t="str">
        <f>IF(AND(G4148&lt;&gt;0,G4148&lt;&gt;""),IF(B4148="","",IF(ISNUMBER(MATCH(B4148,'Look Up Values'!$B$2:$B$500,0)),"","Dest. error")),"")</f>
        <v/>
      </c>
      <c r="L4148" s="242" t="str">
        <f>IF(AND(G4148&lt;&gt;0,G4148&lt;&gt;""),IF(C4148="","",IF(AND(ISNUMBER(--LEFT(C4148,FIND(" ",C4148&amp;" ")-1)),OR(LEN(LEFT(C4148,FIND(" ",C4148&amp;" ")-1))=6,LEN(LEFT(C4148,FIND(" ",C4148&amp;" ")-1))=7),OR(ISNUMBER(MATCH(LEFT(C4148,FIND(" ",C4148&amp;" ")-1),'Look Up Values'!$G$2:$G$1000,0)),ISNUMBER(MATCH(LEFT(C4148,FIND(" ",C4148&amp;" ")-1),'Look Up Values'!$AE$2:$AE$2000,0)))),"","EWC error")),"")</f>
        <v/>
      </c>
      <c r="M4148" s="242" t="str" cm="1">
        <f t="array" ref="M4148">IF(AND(G4148&lt;&gt;0,G4148&lt;&gt;""),IF(E4148="","",IF(ISNUMBER(MATCH(SUBSTITUTE(E4148," ",""),SUBSTITUTE('Look Up Values'!$I$2:$I$10," ",""),0)),"","State error")),"")</f>
        <v/>
      </c>
      <c r="N4148" s="242" t="str" cm="1">
        <f t="array" ref="N4148">IF(AND(G4148&lt;&gt;0,G4148&lt;&gt;""),IF(F4148="","",IF(ISNUMBER(MATCH(SUBSTITUTE(F4148," ",""),SUBSTITUTE('Look Up Values'!$W$2:$W$30," ",""),0)),"","D&amp;R error")),"")</f>
        <v/>
      </c>
      <c r="O4148" s="256" t="str">
        <f t="shared" si="129"/>
        <v/>
      </c>
    </row>
    <row r="4149" spans="1:15" ht="15.75">
      <c r="A4149" s="250">
        <v>4142</v>
      </c>
      <c r="B4149" s="208"/>
      <c r="C4149" s="49"/>
      <c r="D4149" s="50"/>
      <c r="E4149" s="50"/>
      <c r="F4149" s="50"/>
      <c r="G4149" s="209"/>
      <c r="H4149" s="48"/>
      <c r="I4149" s="457" t="str">
        <f t="shared" si="128"/>
        <v/>
      </c>
      <c r="J4149" s="241" cm="1">
        <f t="array" ref="J4149">SUMPRODUCT(--(K4149:N4149&lt;&gt;"")) + IF(TRIM(O4149)="",0,LEN(O4149)-LEN(SUBSTITUTE(O4149,",",""))+1)</f>
        <v>0</v>
      </c>
      <c r="K4149" s="242" t="str">
        <f>IF(AND(G4149&lt;&gt;0,G4149&lt;&gt;""),IF(B4149="","",IF(ISNUMBER(MATCH(B4149,'Look Up Values'!$B$2:$B$500,0)),"","Dest. error")),"")</f>
        <v/>
      </c>
      <c r="L4149" s="242" t="str">
        <f>IF(AND(G4149&lt;&gt;0,G4149&lt;&gt;""),IF(C4149="","",IF(AND(ISNUMBER(--LEFT(C4149,FIND(" ",C4149&amp;" ")-1)),OR(LEN(LEFT(C4149,FIND(" ",C4149&amp;" ")-1))=6,LEN(LEFT(C4149,FIND(" ",C4149&amp;" ")-1))=7),OR(ISNUMBER(MATCH(LEFT(C4149,FIND(" ",C4149&amp;" ")-1),'Look Up Values'!$G$2:$G$1000,0)),ISNUMBER(MATCH(LEFT(C4149,FIND(" ",C4149&amp;" ")-1),'Look Up Values'!$AE$2:$AE$2000,0)))),"","EWC error")),"")</f>
        <v/>
      </c>
      <c r="M4149" s="242" t="str" cm="1">
        <f t="array" ref="M4149">IF(AND(G4149&lt;&gt;0,G4149&lt;&gt;""),IF(E4149="","",IF(ISNUMBER(MATCH(SUBSTITUTE(E4149," ",""),SUBSTITUTE('Look Up Values'!$I$2:$I$10," ",""),0)),"","State error")),"")</f>
        <v/>
      </c>
      <c r="N4149" s="242" t="str" cm="1">
        <f t="array" ref="N4149">IF(AND(G4149&lt;&gt;0,G4149&lt;&gt;""),IF(F4149="","",IF(ISNUMBER(MATCH(SUBSTITUTE(F4149," ",""),SUBSTITUTE('Look Up Values'!$W$2:$W$30," ",""),0)),"","D&amp;R error")),"")</f>
        <v/>
      </c>
      <c r="O4149" s="256" t="str">
        <f t="shared" si="129"/>
        <v/>
      </c>
    </row>
    <row r="4150" spans="1:15" ht="15.75">
      <c r="A4150" s="250">
        <v>4143</v>
      </c>
      <c r="B4150" s="208"/>
      <c r="C4150" s="49"/>
      <c r="D4150" s="50"/>
      <c r="E4150" s="50"/>
      <c r="F4150" s="50"/>
      <c r="G4150" s="209"/>
      <c r="H4150" s="48"/>
      <c r="I4150" s="457" t="str">
        <f t="shared" si="128"/>
        <v/>
      </c>
      <c r="J4150" s="241" cm="1">
        <f t="array" ref="J4150">SUMPRODUCT(--(K4150:N4150&lt;&gt;"")) + IF(TRIM(O4150)="",0,LEN(O4150)-LEN(SUBSTITUTE(O4150,",",""))+1)</f>
        <v>0</v>
      </c>
      <c r="K4150" s="242" t="str">
        <f>IF(AND(G4150&lt;&gt;0,G4150&lt;&gt;""),IF(B4150="","",IF(ISNUMBER(MATCH(B4150,'Look Up Values'!$B$2:$B$500,0)),"","Dest. error")),"")</f>
        <v/>
      </c>
      <c r="L4150" s="242" t="str">
        <f>IF(AND(G4150&lt;&gt;0,G4150&lt;&gt;""),IF(C4150="","",IF(AND(ISNUMBER(--LEFT(C4150,FIND(" ",C4150&amp;" ")-1)),OR(LEN(LEFT(C4150,FIND(" ",C4150&amp;" ")-1))=6,LEN(LEFT(C4150,FIND(" ",C4150&amp;" ")-1))=7),OR(ISNUMBER(MATCH(LEFT(C4150,FIND(" ",C4150&amp;" ")-1),'Look Up Values'!$G$2:$G$1000,0)),ISNUMBER(MATCH(LEFT(C4150,FIND(" ",C4150&amp;" ")-1),'Look Up Values'!$AE$2:$AE$2000,0)))),"","EWC error")),"")</f>
        <v/>
      </c>
      <c r="M4150" s="242" t="str" cm="1">
        <f t="array" ref="M4150">IF(AND(G4150&lt;&gt;0,G4150&lt;&gt;""),IF(E4150="","",IF(ISNUMBER(MATCH(SUBSTITUTE(E4150," ",""),SUBSTITUTE('Look Up Values'!$I$2:$I$10," ",""),0)),"","State error")),"")</f>
        <v/>
      </c>
      <c r="N4150" s="242" t="str" cm="1">
        <f t="array" ref="N4150">IF(AND(G4150&lt;&gt;0,G4150&lt;&gt;""),IF(F4150="","",IF(ISNUMBER(MATCH(SUBSTITUTE(F4150," ",""),SUBSTITUTE('Look Up Values'!$W$2:$W$30," ",""),0)),"","D&amp;R error")),"")</f>
        <v/>
      </c>
      <c r="O4150" s="256" t="str">
        <f t="shared" si="129"/>
        <v/>
      </c>
    </row>
    <row r="4151" spans="1:15" ht="15.75">
      <c r="A4151" s="250">
        <v>4144</v>
      </c>
      <c r="B4151" s="208"/>
      <c r="C4151" s="49"/>
      <c r="D4151" s="50"/>
      <c r="E4151" s="50"/>
      <c r="F4151" s="50"/>
      <c r="G4151" s="209"/>
      <c r="H4151" s="48"/>
      <c r="I4151" s="457" t="str">
        <f t="shared" si="128"/>
        <v/>
      </c>
      <c r="J4151" s="241" cm="1">
        <f t="array" ref="J4151">SUMPRODUCT(--(K4151:N4151&lt;&gt;"")) + IF(TRIM(O4151)="",0,LEN(O4151)-LEN(SUBSTITUTE(O4151,",",""))+1)</f>
        <v>0</v>
      </c>
      <c r="K4151" s="242" t="str">
        <f>IF(AND(G4151&lt;&gt;0,G4151&lt;&gt;""),IF(B4151="","",IF(ISNUMBER(MATCH(B4151,'Look Up Values'!$B$2:$B$500,0)),"","Dest. error")),"")</f>
        <v/>
      </c>
      <c r="L4151" s="242" t="str">
        <f>IF(AND(G4151&lt;&gt;0,G4151&lt;&gt;""),IF(C4151="","",IF(AND(ISNUMBER(--LEFT(C4151,FIND(" ",C4151&amp;" ")-1)),OR(LEN(LEFT(C4151,FIND(" ",C4151&amp;" ")-1))=6,LEN(LEFT(C4151,FIND(" ",C4151&amp;" ")-1))=7),OR(ISNUMBER(MATCH(LEFT(C4151,FIND(" ",C4151&amp;" ")-1),'Look Up Values'!$G$2:$G$1000,0)),ISNUMBER(MATCH(LEFT(C4151,FIND(" ",C4151&amp;" ")-1),'Look Up Values'!$AE$2:$AE$2000,0)))),"","EWC error")),"")</f>
        <v/>
      </c>
      <c r="M4151" s="242" t="str" cm="1">
        <f t="array" ref="M4151">IF(AND(G4151&lt;&gt;0,G4151&lt;&gt;""),IF(E4151="","",IF(ISNUMBER(MATCH(SUBSTITUTE(E4151," ",""),SUBSTITUTE('Look Up Values'!$I$2:$I$10," ",""),0)),"","State error")),"")</f>
        <v/>
      </c>
      <c r="N4151" s="242" t="str" cm="1">
        <f t="array" ref="N4151">IF(AND(G4151&lt;&gt;0,G4151&lt;&gt;""),IF(F4151="","",IF(ISNUMBER(MATCH(SUBSTITUTE(F4151," ",""),SUBSTITUTE('Look Up Values'!$W$2:$W$30," ",""),0)),"","D&amp;R error")),"")</f>
        <v/>
      </c>
      <c r="O4151" s="256" t="str">
        <f t="shared" si="129"/>
        <v/>
      </c>
    </row>
    <row r="4152" spans="1:15" ht="15.75">
      <c r="A4152" s="250">
        <v>4145</v>
      </c>
      <c r="B4152" s="208"/>
      <c r="C4152" s="49"/>
      <c r="D4152" s="50"/>
      <c r="E4152" s="50"/>
      <c r="F4152" s="50"/>
      <c r="G4152" s="209"/>
      <c r="H4152" s="48"/>
      <c r="I4152" s="457" t="str">
        <f t="shared" si="128"/>
        <v/>
      </c>
      <c r="J4152" s="241" cm="1">
        <f t="array" ref="J4152">SUMPRODUCT(--(K4152:N4152&lt;&gt;"")) + IF(TRIM(O4152)="",0,LEN(O4152)-LEN(SUBSTITUTE(O4152,",",""))+1)</f>
        <v>0</v>
      </c>
      <c r="K4152" s="242" t="str">
        <f>IF(AND(G4152&lt;&gt;0,G4152&lt;&gt;""),IF(B4152="","",IF(ISNUMBER(MATCH(B4152,'Look Up Values'!$B$2:$B$500,0)),"","Dest. error")),"")</f>
        <v/>
      </c>
      <c r="L4152" s="242" t="str">
        <f>IF(AND(G4152&lt;&gt;0,G4152&lt;&gt;""),IF(C4152="","",IF(AND(ISNUMBER(--LEFT(C4152,FIND(" ",C4152&amp;" ")-1)),OR(LEN(LEFT(C4152,FIND(" ",C4152&amp;" ")-1))=6,LEN(LEFT(C4152,FIND(" ",C4152&amp;" ")-1))=7),OR(ISNUMBER(MATCH(LEFT(C4152,FIND(" ",C4152&amp;" ")-1),'Look Up Values'!$G$2:$G$1000,0)),ISNUMBER(MATCH(LEFT(C4152,FIND(" ",C4152&amp;" ")-1),'Look Up Values'!$AE$2:$AE$2000,0)))),"","EWC error")),"")</f>
        <v/>
      </c>
      <c r="M4152" s="242" t="str" cm="1">
        <f t="array" ref="M4152">IF(AND(G4152&lt;&gt;0,G4152&lt;&gt;""),IF(E4152="","",IF(ISNUMBER(MATCH(SUBSTITUTE(E4152," ",""),SUBSTITUTE('Look Up Values'!$I$2:$I$10," ",""),0)),"","State error")),"")</f>
        <v/>
      </c>
      <c r="N4152" s="242" t="str" cm="1">
        <f t="array" ref="N4152">IF(AND(G4152&lt;&gt;0,G4152&lt;&gt;""),IF(F4152="","",IF(ISNUMBER(MATCH(SUBSTITUTE(F4152," ",""),SUBSTITUTE('Look Up Values'!$W$2:$W$30," ",""),0)),"","D&amp;R error")),"")</f>
        <v/>
      </c>
      <c r="O4152" s="256" t="str">
        <f t="shared" si="129"/>
        <v/>
      </c>
    </row>
    <row r="4153" spans="1:15" ht="15.75">
      <c r="A4153" s="250">
        <v>4146</v>
      </c>
      <c r="B4153" s="208"/>
      <c r="C4153" s="49"/>
      <c r="D4153" s="50"/>
      <c r="E4153" s="50"/>
      <c r="F4153" s="50"/>
      <c r="G4153" s="209"/>
      <c r="H4153" s="48"/>
      <c r="I4153" s="457" t="str">
        <f t="shared" si="128"/>
        <v/>
      </c>
      <c r="J4153" s="241" cm="1">
        <f t="array" ref="J4153">SUMPRODUCT(--(K4153:N4153&lt;&gt;"")) + IF(TRIM(O4153)="",0,LEN(O4153)-LEN(SUBSTITUTE(O4153,",",""))+1)</f>
        <v>0</v>
      </c>
      <c r="K4153" s="242" t="str">
        <f>IF(AND(G4153&lt;&gt;0,G4153&lt;&gt;""),IF(B4153="","",IF(ISNUMBER(MATCH(B4153,'Look Up Values'!$B$2:$B$500,0)),"","Dest. error")),"")</f>
        <v/>
      </c>
      <c r="L4153" s="242" t="str">
        <f>IF(AND(G4153&lt;&gt;0,G4153&lt;&gt;""),IF(C4153="","",IF(AND(ISNUMBER(--LEFT(C4153,FIND(" ",C4153&amp;" ")-1)),OR(LEN(LEFT(C4153,FIND(" ",C4153&amp;" ")-1))=6,LEN(LEFT(C4153,FIND(" ",C4153&amp;" ")-1))=7),OR(ISNUMBER(MATCH(LEFT(C4153,FIND(" ",C4153&amp;" ")-1),'Look Up Values'!$G$2:$G$1000,0)),ISNUMBER(MATCH(LEFT(C4153,FIND(" ",C4153&amp;" ")-1),'Look Up Values'!$AE$2:$AE$2000,0)))),"","EWC error")),"")</f>
        <v/>
      </c>
      <c r="M4153" s="242" t="str" cm="1">
        <f t="array" ref="M4153">IF(AND(G4153&lt;&gt;0,G4153&lt;&gt;""),IF(E4153="","",IF(ISNUMBER(MATCH(SUBSTITUTE(E4153," ",""),SUBSTITUTE('Look Up Values'!$I$2:$I$10," ",""),0)),"","State error")),"")</f>
        <v/>
      </c>
      <c r="N4153" s="242" t="str" cm="1">
        <f t="array" ref="N4153">IF(AND(G4153&lt;&gt;0,G4153&lt;&gt;""),IF(F4153="","",IF(ISNUMBER(MATCH(SUBSTITUTE(F4153," ",""),SUBSTITUTE('Look Up Values'!$W$2:$W$30," ",""),0)),"","D&amp;R error")),"")</f>
        <v/>
      </c>
      <c r="O4153" s="256" t="str">
        <f t="shared" si="129"/>
        <v/>
      </c>
    </row>
    <row r="4154" spans="1:15" ht="15.75">
      <c r="A4154" s="250">
        <v>4147</v>
      </c>
      <c r="B4154" s="208"/>
      <c r="C4154" s="49"/>
      <c r="D4154" s="50"/>
      <c r="E4154" s="50"/>
      <c r="F4154" s="50"/>
      <c r="G4154" s="209"/>
      <c r="H4154" s="48"/>
      <c r="I4154" s="457" t="str">
        <f t="shared" si="128"/>
        <v/>
      </c>
      <c r="J4154" s="241" cm="1">
        <f t="array" ref="J4154">SUMPRODUCT(--(K4154:N4154&lt;&gt;"")) + IF(TRIM(O4154)="",0,LEN(O4154)-LEN(SUBSTITUTE(O4154,",",""))+1)</f>
        <v>0</v>
      </c>
      <c r="K4154" s="242" t="str">
        <f>IF(AND(G4154&lt;&gt;0,G4154&lt;&gt;""),IF(B4154="","",IF(ISNUMBER(MATCH(B4154,'Look Up Values'!$B$2:$B$500,0)),"","Dest. error")),"")</f>
        <v/>
      </c>
      <c r="L4154" s="242" t="str">
        <f>IF(AND(G4154&lt;&gt;0,G4154&lt;&gt;""),IF(C4154="","",IF(AND(ISNUMBER(--LEFT(C4154,FIND(" ",C4154&amp;" ")-1)),OR(LEN(LEFT(C4154,FIND(" ",C4154&amp;" ")-1))=6,LEN(LEFT(C4154,FIND(" ",C4154&amp;" ")-1))=7),OR(ISNUMBER(MATCH(LEFT(C4154,FIND(" ",C4154&amp;" ")-1),'Look Up Values'!$G$2:$G$1000,0)),ISNUMBER(MATCH(LEFT(C4154,FIND(" ",C4154&amp;" ")-1),'Look Up Values'!$AE$2:$AE$2000,0)))),"","EWC error")),"")</f>
        <v/>
      </c>
      <c r="M4154" s="242" t="str" cm="1">
        <f t="array" ref="M4154">IF(AND(G4154&lt;&gt;0,G4154&lt;&gt;""),IF(E4154="","",IF(ISNUMBER(MATCH(SUBSTITUTE(E4154," ",""),SUBSTITUTE('Look Up Values'!$I$2:$I$10," ",""),0)),"","State error")),"")</f>
        <v/>
      </c>
      <c r="N4154" s="242" t="str" cm="1">
        <f t="array" ref="N4154">IF(AND(G4154&lt;&gt;0,G4154&lt;&gt;""),IF(F4154="","",IF(ISNUMBER(MATCH(SUBSTITUTE(F4154," ",""),SUBSTITUTE('Look Up Values'!$W$2:$W$30," ",""),0)),"","D&amp;R error")),"")</f>
        <v/>
      </c>
      <c r="O4154" s="256" t="str">
        <f t="shared" si="129"/>
        <v/>
      </c>
    </row>
    <row r="4155" spans="1:15" ht="15.75">
      <c r="A4155" s="250">
        <v>4148</v>
      </c>
      <c r="B4155" s="208"/>
      <c r="C4155" s="49"/>
      <c r="D4155" s="50"/>
      <c r="E4155" s="50"/>
      <c r="F4155" s="50"/>
      <c r="G4155" s="209"/>
      <c r="H4155" s="48"/>
      <c r="I4155" s="457" t="str">
        <f t="shared" si="128"/>
        <v/>
      </c>
      <c r="J4155" s="241" cm="1">
        <f t="array" ref="J4155">SUMPRODUCT(--(K4155:N4155&lt;&gt;"")) + IF(TRIM(O4155)="",0,LEN(O4155)-LEN(SUBSTITUTE(O4155,",",""))+1)</f>
        <v>0</v>
      </c>
      <c r="K4155" s="242" t="str">
        <f>IF(AND(G4155&lt;&gt;0,G4155&lt;&gt;""),IF(B4155="","",IF(ISNUMBER(MATCH(B4155,'Look Up Values'!$B$2:$B$500,0)),"","Dest. error")),"")</f>
        <v/>
      </c>
      <c r="L4155" s="242" t="str">
        <f>IF(AND(G4155&lt;&gt;0,G4155&lt;&gt;""),IF(C4155="","",IF(AND(ISNUMBER(--LEFT(C4155,FIND(" ",C4155&amp;" ")-1)),OR(LEN(LEFT(C4155,FIND(" ",C4155&amp;" ")-1))=6,LEN(LEFT(C4155,FIND(" ",C4155&amp;" ")-1))=7),OR(ISNUMBER(MATCH(LEFT(C4155,FIND(" ",C4155&amp;" ")-1),'Look Up Values'!$G$2:$G$1000,0)),ISNUMBER(MATCH(LEFT(C4155,FIND(" ",C4155&amp;" ")-1),'Look Up Values'!$AE$2:$AE$2000,0)))),"","EWC error")),"")</f>
        <v/>
      </c>
      <c r="M4155" s="242" t="str" cm="1">
        <f t="array" ref="M4155">IF(AND(G4155&lt;&gt;0,G4155&lt;&gt;""),IF(E4155="","",IF(ISNUMBER(MATCH(SUBSTITUTE(E4155," ",""),SUBSTITUTE('Look Up Values'!$I$2:$I$10," ",""),0)),"","State error")),"")</f>
        <v/>
      </c>
      <c r="N4155" s="242" t="str" cm="1">
        <f t="array" ref="N4155">IF(AND(G4155&lt;&gt;0,G4155&lt;&gt;""),IF(F4155="","",IF(ISNUMBER(MATCH(SUBSTITUTE(F4155," ",""),SUBSTITUTE('Look Up Values'!$W$2:$W$30," ",""),0)),"","D&amp;R error")),"")</f>
        <v/>
      </c>
      <c r="O4155" s="256" t="str">
        <f t="shared" si="129"/>
        <v/>
      </c>
    </row>
    <row r="4156" spans="1:15" ht="15.75">
      <c r="A4156" s="250">
        <v>4149</v>
      </c>
      <c r="B4156" s="208"/>
      <c r="C4156" s="49"/>
      <c r="D4156" s="50"/>
      <c r="E4156" s="50"/>
      <c r="F4156" s="50"/>
      <c r="G4156" s="209"/>
      <c r="H4156" s="48"/>
      <c r="I4156" s="457" t="str">
        <f t="shared" si="128"/>
        <v/>
      </c>
      <c r="J4156" s="241" cm="1">
        <f t="array" ref="J4156">SUMPRODUCT(--(K4156:N4156&lt;&gt;"")) + IF(TRIM(O4156)="",0,LEN(O4156)-LEN(SUBSTITUTE(O4156,",",""))+1)</f>
        <v>0</v>
      </c>
      <c r="K4156" s="242" t="str">
        <f>IF(AND(G4156&lt;&gt;0,G4156&lt;&gt;""),IF(B4156="","",IF(ISNUMBER(MATCH(B4156,'Look Up Values'!$B$2:$B$500,0)),"","Dest. error")),"")</f>
        <v/>
      </c>
      <c r="L4156" s="242" t="str">
        <f>IF(AND(G4156&lt;&gt;0,G4156&lt;&gt;""),IF(C4156="","",IF(AND(ISNUMBER(--LEFT(C4156,FIND(" ",C4156&amp;" ")-1)),OR(LEN(LEFT(C4156,FIND(" ",C4156&amp;" ")-1))=6,LEN(LEFT(C4156,FIND(" ",C4156&amp;" ")-1))=7),OR(ISNUMBER(MATCH(LEFT(C4156,FIND(" ",C4156&amp;" ")-1),'Look Up Values'!$G$2:$G$1000,0)),ISNUMBER(MATCH(LEFT(C4156,FIND(" ",C4156&amp;" ")-1),'Look Up Values'!$AE$2:$AE$2000,0)))),"","EWC error")),"")</f>
        <v/>
      </c>
      <c r="M4156" s="242" t="str" cm="1">
        <f t="array" ref="M4156">IF(AND(G4156&lt;&gt;0,G4156&lt;&gt;""),IF(E4156="","",IF(ISNUMBER(MATCH(SUBSTITUTE(E4156," ",""),SUBSTITUTE('Look Up Values'!$I$2:$I$10," ",""),0)),"","State error")),"")</f>
        <v/>
      </c>
      <c r="N4156" s="242" t="str" cm="1">
        <f t="array" ref="N4156">IF(AND(G4156&lt;&gt;0,G4156&lt;&gt;""),IF(F4156="","",IF(ISNUMBER(MATCH(SUBSTITUTE(F4156," ",""),SUBSTITUTE('Look Up Values'!$W$2:$W$30," ",""),0)),"","D&amp;R error")),"")</f>
        <v/>
      </c>
      <c r="O4156" s="256" t="str">
        <f t="shared" si="129"/>
        <v/>
      </c>
    </row>
    <row r="4157" spans="1:15" ht="15.75">
      <c r="A4157" s="250">
        <v>4150</v>
      </c>
      <c r="B4157" s="208"/>
      <c r="C4157" s="49"/>
      <c r="D4157" s="50"/>
      <c r="E4157" s="50"/>
      <c r="F4157" s="50"/>
      <c r="G4157" s="209"/>
      <c r="H4157" s="48"/>
      <c r="I4157" s="457" t="str">
        <f t="shared" si="128"/>
        <v/>
      </c>
      <c r="J4157" s="241" cm="1">
        <f t="array" ref="J4157">SUMPRODUCT(--(K4157:N4157&lt;&gt;"")) + IF(TRIM(O4157)="",0,LEN(O4157)-LEN(SUBSTITUTE(O4157,",",""))+1)</f>
        <v>0</v>
      </c>
      <c r="K4157" s="242" t="str">
        <f>IF(AND(G4157&lt;&gt;0,G4157&lt;&gt;""),IF(B4157="","",IF(ISNUMBER(MATCH(B4157,'Look Up Values'!$B$2:$B$500,0)),"","Dest. error")),"")</f>
        <v/>
      </c>
      <c r="L4157" s="242" t="str">
        <f>IF(AND(G4157&lt;&gt;0,G4157&lt;&gt;""),IF(C4157="","",IF(AND(ISNUMBER(--LEFT(C4157,FIND(" ",C4157&amp;" ")-1)),OR(LEN(LEFT(C4157,FIND(" ",C4157&amp;" ")-1))=6,LEN(LEFT(C4157,FIND(" ",C4157&amp;" ")-1))=7),OR(ISNUMBER(MATCH(LEFT(C4157,FIND(" ",C4157&amp;" ")-1),'Look Up Values'!$G$2:$G$1000,0)),ISNUMBER(MATCH(LEFT(C4157,FIND(" ",C4157&amp;" ")-1),'Look Up Values'!$AE$2:$AE$2000,0)))),"","EWC error")),"")</f>
        <v/>
      </c>
      <c r="M4157" s="242" t="str" cm="1">
        <f t="array" ref="M4157">IF(AND(G4157&lt;&gt;0,G4157&lt;&gt;""),IF(E4157="","",IF(ISNUMBER(MATCH(SUBSTITUTE(E4157," ",""),SUBSTITUTE('Look Up Values'!$I$2:$I$10," ",""),0)),"","State error")),"")</f>
        <v/>
      </c>
      <c r="N4157" s="242" t="str" cm="1">
        <f t="array" ref="N4157">IF(AND(G4157&lt;&gt;0,G4157&lt;&gt;""),IF(F4157="","",IF(ISNUMBER(MATCH(SUBSTITUTE(F4157," ",""),SUBSTITUTE('Look Up Values'!$W$2:$W$30," ",""),0)),"","D&amp;R error")),"")</f>
        <v/>
      </c>
      <c r="O4157" s="256" t="str">
        <f t="shared" si="129"/>
        <v/>
      </c>
    </row>
    <row r="4158" spans="1:15" ht="15.75">
      <c r="A4158" s="250">
        <v>4151</v>
      </c>
      <c r="B4158" s="208"/>
      <c r="C4158" s="49"/>
      <c r="D4158" s="50"/>
      <c r="E4158" s="50"/>
      <c r="F4158" s="50"/>
      <c r="G4158" s="209"/>
      <c r="H4158" s="48"/>
      <c r="I4158" s="457" t="str">
        <f t="shared" si="128"/>
        <v/>
      </c>
      <c r="J4158" s="241" cm="1">
        <f t="array" ref="J4158">SUMPRODUCT(--(K4158:N4158&lt;&gt;"")) + IF(TRIM(O4158)="",0,LEN(O4158)-LEN(SUBSTITUTE(O4158,",",""))+1)</f>
        <v>0</v>
      </c>
      <c r="K4158" s="242" t="str">
        <f>IF(AND(G4158&lt;&gt;0,G4158&lt;&gt;""),IF(B4158="","",IF(ISNUMBER(MATCH(B4158,'Look Up Values'!$B$2:$B$500,0)),"","Dest. error")),"")</f>
        <v/>
      </c>
      <c r="L4158" s="242" t="str">
        <f>IF(AND(G4158&lt;&gt;0,G4158&lt;&gt;""),IF(C4158="","",IF(AND(ISNUMBER(--LEFT(C4158,FIND(" ",C4158&amp;" ")-1)),OR(LEN(LEFT(C4158,FIND(" ",C4158&amp;" ")-1))=6,LEN(LEFT(C4158,FIND(" ",C4158&amp;" ")-1))=7),OR(ISNUMBER(MATCH(LEFT(C4158,FIND(" ",C4158&amp;" ")-1),'Look Up Values'!$G$2:$G$1000,0)),ISNUMBER(MATCH(LEFT(C4158,FIND(" ",C4158&amp;" ")-1),'Look Up Values'!$AE$2:$AE$2000,0)))),"","EWC error")),"")</f>
        <v/>
      </c>
      <c r="M4158" s="242" t="str" cm="1">
        <f t="array" ref="M4158">IF(AND(G4158&lt;&gt;0,G4158&lt;&gt;""),IF(E4158="","",IF(ISNUMBER(MATCH(SUBSTITUTE(E4158," ",""),SUBSTITUTE('Look Up Values'!$I$2:$I$10," ",""),0)),"","State error")),"")</f>
        <v/>
      </c>
      <c r="N4158" s="242" t="str" cm="1">
        <f t="array" ref="N4158">IF(AND(G4158&lt;&gt;0,G4158&lt;&gt;""),IF(F4158="","",IF(ISNUMBER(MATCH(SUBSTITUTE(F4158," ",""),SUBSTITUTE('Look Up Values'!$W$2:$W$30," ",""),0)),"","D&amp;R error")),"")</f>
        <v/>
      </c>
      <c r="O4158" s="256" t="str">
        <f t="shared" si="129"/>
        <v/>
      </c>
    </row>
    <row r="4159" spans="1:15" ht="15.75">
      <c r="A4159" s="250">
        <v>4152</v>
      </c>
      <c r="B4159" s="208"/>
      <c r="C4159" s="49"/>
      <c r="D4159" s="50"/>
      <c r="E4159" s="50"/>
      <c r="F4159" s="50"/>
      <c r="G4159" s="209"/>
      <c r="H4159" s="48"/>
      <c r="I4159" s="457" t="str">
        <f t="shared" si="128"/>
        <v/>
      </c>
      <c r="J4159" s="241" cm="1">
        <f t="array" ref="J4159">SUMPRODUCT(--(K4159:N4159&lt;&gt;"")) + IF(TRIM(O4159)="",0,LEN(O4159)-LEN(SUBSTITUTE(O4159,",",""))+1)</f>
        <v>0</v>
      </c>
      <c r="K4159" s="242" t="str">
        <f>IF(AND(G4159&lt;&gt;0,G4159&lt;&gt;""),IF(B4159="","",IF(ISNUMBER(MATCH(B4159,'Look Up Values'!$B$2:$B$500,0)),"","Dest. error")),"")</f>
        <v/>
      </c>
      <c r="L4159" s="242" t="str">
        <f>IF(AND(G4159&lt;&gt;0,G4159&lt;&gt;""),IF(C4159="","",IF(AND(ISNUMBER(--LEFT(C4159,FIND(" ",C4159&amp;" ")-1)),OR(LEN(LEFT(C4159,FIND(" ",C4159&amp;" ")-1))=6,LEN(LEFT(C4159,FIND(" ",C4159&amp;" ")-1))=7),OR(ISNUMBER(MATCH(LEFT(C4159,FIND(" ",C4159&amp;" ")-1),'Look Up Values'!$G$2:$G$1000,0)),ISNUMBER(MATCH(LEFT(C4159,FIND(" ",C4159&amp;" ")-1),'Look Up Values'!$AE$2:$AE$2000,0)))),"","EWC error")),"")</f>
        <v/>
      </c>
      <c r="M4159" s="242" t="str" cm="1">
        <f t="array" ref="M4159">IF(AND(G4159&lt;&gt;0,G4159&lt;&gt;""),IF(E4159="","",IF(ISNUMBER(MATCH(SUBSTITUTE(E4159," ",""),SUBSTITUTE('Look Up Values'!$I$2:$I$10," ",""),0)),"","State error")),"")</f>
        <v/>
      </c>
      <c r="N4159" s="242" t="str" cm="1">
        <f t="array" ref="N4159">IF(AND(G4159&lt;&gt;0,G4159&lt;&gt;""),IF(F4159="","",IF(ISNUMBER(MATCH(SUBSTITUTE(F4159," ",""),SUBSTITUTE('Look Up Values'!$W$2:$W$30," ",""),0)),"","D&amp;R error")),"")</f>
        <v/>
      </c>
      <c r="O4159" s="256" t="str">
        <f t="shared" si="129"/>
        <v/>
      </c>
    </row>
    <row r="4160" spans="1:15" ht="15.75">
      <c r="A4160" s="250">
        <v>4153</v>
      </c>
      <c r="B4160" s="208"/>
      <c r="C4160" s="49"/>
      <c r="D4160" s="50"/>
      <c r="E4160" s="50"/>
      <c r="F4160" s="50"/>
      <c r="G4160" s="209"/>
      <c r="H4160" s="48"/>
      <c r="I4160" s="457" t="str">
        <f t="shared" si="128"/>
        <v/>
      </c>
      <c r="J4160" s="241" cm="1">
        <f t="array" ref="J4160">SUMPRODUCT(--(K4160:N4160&lt;&gt;"")) + IF(TRIM(O4160)="",0,LEN(O4160)-LEN(SUBSTITUTE(O4160,",",""))+1)</f>
        <v>0</v>
      </c>
      <c r="K4160" s="242" t="str">
        <f>IF(AND(G4160&lt;&gt;0,G4160&lt;&gt;""),IF(B4160="","",IF(ISNUMBER(MATCH(B4160,'Look Up Values'!$B$2:$B$500,0)),"","Dest. error")),"")</f>
        <v/>
      </c>
      <c r="L4160" s="242" t="str">
        <f>IF(AND(G4160&lt;&gt;0,G4160&lt;&gt;""),IF(C4160="","",IF(AND(ISNUMBER(--LEFT(C4160,FIND(" ",C4160&amp;" ")-1)),OR(LEN(LEFT(C4160,FIND(" ",C4160&amp;" ")-1))=6,LEN(LEFT(C4160,FIND(" ",C4160&amp;" ")-1))=7),OR(ISNUMBER(MATCH(LEFT(C4160,FIND(" ",C4160&amp;" ")-1),'Look Up Values'!$G$2:$G$1000,0)),ISNUMBER(MATCH(LEFT(C4160,FIND(" ",C4160&amp;" ")-1),'Look Up Values'!$AE$2:$AE$2000,0)))),"","EWC error")),"")</f>
        <v/>
      </c>
      <c r="M4160" s="242" t="str" cm="1">
        <f t="array" ref="M4160">IF(AND(G4160&lt;&gt;0,G4160&lt;&gt;""),IF(E4160="","",IF(ISNUMBER(MATCH(SUBSTITUTE(E4160," ",""),SUBSTITUTE('Look Up Values'!$I$2:$I$10," ",""),0)),"","State error")),"")</f>
        <v/>
      </c>
      <c r="N4160" s="242" t="str" cm="1">
        <f t="array" ref="N4160">IF(AND(G4160&lt;&gt;0,G4160&lt;&gt;""),IF(F4160="","",IF(ISNUMBER(MATCH(SUBSTITUTE(F4160," ",""),SUBSTITUTE('Look Up Values'!$W$2:$W$30," ",""),0)),"","D&amp;R error")),"")</f>
        <v/>
      </c>
      <c r="O4160" s="256" t="str">
        <f t="shared" si="129"/>
        <v/>
      </c>
    </row>
    <row r="4161" spans="1:15" ht="15.75">
      <c r="A4161" s="250">
        <v>4154</v>
      </c>
      <c r="B4161" s="208"/>
      <c r="C4161" s="49"/>
      <c r="D4161" s="50"/>
      <c r="E4161" s="50"/>
      <c r="F4161" s="50"/>
      <c r="G4161" s="209"/>
      <c r="H4161" s="48"/>
      <c r="I4161" s="457" t="str">
        <f t="shared" si="128"/>
        <v/>
      </c>
      <c r="J4161" s="241" cm="1">
        <f t="array" ref="J4161">SUMPRODUCT(--(K4161:N4161&lt;&gt;"")) + IF(TRIM(O4161)="",0,LEN(O4161)-LEN(SUBSTITUTE(O4161,",",""))+1)</f>
        <v>0</v>
      </c>
      <c r="K4161" s="242" t="str">
        <f>IF(AND(G4161&lt;&gt;0,G4161&lt;&gt;""),IF(B4161="","",IF(ISNUMBER(MATCH(B4161,'Look Up Values'!$B$2:$B$500,0)),"","Dest. error")),"")</f>
        <v/>
      </c>
      <c r="L4161" s="242" t="str">
        <f>IF(AND(G4161&lt;&gt;0,G4161&lt;&gt;""),IF(C4161="","",IF(AND(ISNUMBER(--LEFT(C4161,FIND(" ",C4161&amp;" ")-1)),OR(LEN(LEFT(C4161,FIND(" ",C4161&amp;" ")-1))=6,LEN(LEFT(C4161,FIND(" ",C4161&amp;" ")-1))=7),OR(ISNUMBER(MATCH(LEFT(C4161,FIND(" ",C4161&amp;" ")-1),'Look Up Values'!$G$2:$G$1000,0)),ISNUMBER(MATCH(LEFT(C4161,FIND(" ",C4161&amp;" ")-1),'Look Up Values'!$AE$2:$AE$2000,0)))),"","EWC error")),"")</f>
        <v/>
      </c>
      <c r="M4161" s="242" t="str" cm="1">
        <f t="array" ref="M4161">IF(AND(G4161&lt;&gt;0,G4161&lt;&gt;""),IF(E4161="","",IF(ISNUMBER(MATCH(SUBSTITUTE(E4161," ",""),SUBSTITUTE('Look Up Values'!$I$2:$I$10," ",""),0)),"","State error")),"")</f>
        <v/>
      </c>
      <c r="N4161" s="242" t="str" cm="1">
        <f t="array" ref="N4161">IF(AND(G4161&lt;&gt;0,G4161&lt;&gt;""),IF(F4161="","",IF(ISNUMBER(MATCH(SUBSTITUTE(F4161," ",""),SUBSTITUTE('Look Up Values'!$W$2:$W$30," ",""),0)),"","D&amp;R error")),"")</f>
        <v/>
      </c>
      <c r="O4161" s="256" t="str">
        <f t="shared" si="129"/>
        <v/>
      </c>
    </row>
    <row r="4162" spans="1:15" ht="15.75">
      <c r="A4162" s="250">
        <v>4155</v>
      </c>
      <c r="B4162" s="208"/>
      <c r="C4162" s="49"/>
      <c r="D4162" s="50"/>
      <c r="E4162" s="50"/>
      <c r="F4162" s="50"/>
      <c r="G4162" s="209"/>
      <c r="H4162" s="48"/>
      <c r="I4162" s="457" t="str">
        <f t="shared" si="128"/>
        <v/>
      </c>
      <c r="J4162" s="241" cm="1">
        <f t="array" ref="J4162">SUMPRODUCT(--(K4162:N4162&lt;&gt;"")) + IF(TRIM(O4162)="",0,LEN(O4162)-LEN(SUBSTITUTE(O4162,",",""))+1)</f>
        <v>0</v>
      </c>
      <c r="K4162" s="242" t="str">
        <f>IF(AND(G4162&lt;&gt;0,G4162&lt;&gt;""),IF(B4162="","",IF(ISNUMBER(MATCH(B4162,'Look Up Values'!$B$2:$B$500,0)),"","Dest. error")),"")</f>
        <v/>
      </c>
      <c r="L4162" s="242" t="str">
        <f>IF(AND(G4162&lt;&gt;0,G4162&lt;&gt;""),IF(C4162="","",IF(AND(ISNUMBER(--LEFT(C4162,FIND(" ",C4162&amp;" ")-1)),OR(LEN(LEFT(C4162,FIND(" ",C4162&amp;" ")-1))=6,LEN(LEFT(C4162,FIND(" ",C4162&amp;" ")-1))=7),OR(ISNUMBER(MATCH(LEFT(C4162,FIND(" ",C4162&amp;" ")-1),'Look Up Values'!$G$2:$G$1000,0)),ISNUMBER(MATCH(LEFT(C4162,FIND(" ",C4162&amp;" ")-1),'Look Up Values'!$AE$2:$AE$2000,0)))),"","EWC error")),"")</f>
        <v/>
      </c>
      <c r="M4162" s="242" t="str" cm="1">
        <f t="array" ref="M4162">IF(AND(G4162&lt;&gt;0,G4162&lt;&gt;""),IF(E4162="","",IF(ISNUMBER(MATCH(SUBSTITUTE(E4162," ",""),SUBSTITUTE('Look Up Values'!$I$2:$I$10," ",""),0)),"","State error")),"")</f>
        <v/>
      </c>
      <c r="N4162" s="242" t="str" cm="1">
        <f t="array" ref="N4162">IF(AND(G4162&lt;&gt;0,G4162&lt;&gt;""),IF(F4162="","",IF(ISNUMBER(MATCH(SUBSTITUTE(F4162," ",""),SUBSTITUTE('Look Up Values'!$W$2:$W$30," ",""),0)),"","D&amp;R error")),"")</f>
        <v/>
      </c>
      <c r="O4162" s="256" t="str">
        <f t="shared" si="129"/>
        <v/>
      </c>
    </row>
    <row r="4163" spans="1:15" ht="15.75">
      <c r="A4163" s="250">
        <v>4156</v>
      </c>
      <c r="B4163" s="208"/>
      <c r="C4163" s="49"/>
      <c r="D4163" s="50"/>
      <c r="E4163" s="50"/>
      <c r="F4163" s="50"/>
      <c r="G4163" s="209"/>
      <c r="H4163" s="48"/>
      <c r="I4163" s="457" t="str">
        <f t="shared" si="128"/>
        <v/>
      </c>
      <c r="J4163" s="241" cm="1">
        <f t="array" ref="J4163">SUMPRODUCT(--(K4163:N4163&lt;&gt;"")) + IF(TRIM(O4163)="",0,LEN(O4163)-LEN(SUBSTITUTE(O4163,",",""))+1)</f>
        <v>0</v>
      </c>
      <c r="K4163" s="242" t="str">
        <f>IF(AND(G4163&lt;&gt;0,G4163&lt;&gt;""),IF(B4163="","",IF(ISNUMBER(MATCH(B4163,'Look Up Values'!$B$2:$B$500,0)),"","Dest. error")),"")</f>
        <v/>
      </c>
      <c r="L4163" s="242" t="str">
        <f>IF(AND(G4163&lt;&gt;0,G4163&lt;&gt;""),IF(C4163="","",IF(AND(ISNUMBER(--LEFT(C4163,FIND(" ",C4163&amp;" ")-1)),OR(LEN(LEFT(C4163,FIND(" ",C4163&amp;" ")-1))=6,LEN(LEFT(C4163,FIND(" ",C4163&amp;" ")-1))=7),OR(ISNUMBER(MATCH(LEFT(C4163,FIND(" ",C4163&amp;" ")-1),'Look Up Values'!$G$2:$G$1000,0)),ISNUMBER(MATCH(LEFT(C4163,FIND(" ",C4163&amp;" ")-1),'Look Up Values'!$AE$2:$AE$2000,0)))),"","EWC error")),"")</f>
        <v/>
      </c>
      <c r="M4163" s="242" t="str" cm="1">
        <f t="array" ref="M4163">IF(AND(G4163&lt;&gt;0,G4163&lt;&gt;""),IF(E4163="","",IF(ISNUMBER(MATCH(SUBSTITUTE(E4163," ",""),SUBSTITUTE('Look Up Values'!$I$2:$I$10," ",""),0)),"","State error")),"")</f>
        <v/>
      </c>
      <c r="N4163" s="242" t="str" cm="1">
        <f t="array" ref="N4163">IF(AND(G4163&lt;&gt;0,G4163&lt;&gt;""),IF(F4163="","",IF(ISNUMBER(MATCH(SUBSTITUTE(F4163," ",""),SUBSTITUTE('Look Up Values'!$W$2:$W$30," ",""),0)),"","D&amp;R error")),"")</f>
        <v/>
      </c>
      <c r="O4163" s="256" t="str">
        <f t="shared" si="129"/>
        <v/>
      </c>
    </row>
    <row r="4164" spans="1:15" ht="15.75">
      <c r="A4164" s="250">
        <v>4157</v>
      </c>
      <c r="B4164" s="208"/>
      <c r="C4164" s="49"/>
      <c r="D4164" s="50"/>
      <c r="E4164" s="50"/>
      <c r="F4164" s="50"/>
      <c r="G4164" s="209"/>
      <c r="H4164" s="48"/>
      <c r="I4164" s="457" t="str">
        <f t="shared" si="128"/>
        <v/>
      </c>
      <c r="J4164" s="241" cm="1">
        <f t="array" ref="J4164">SUMPRODUCT(--(K4164:N4164&lt;&gt;"")) + IF(TRIM(O4164)="",0,LEN(O4164)-LEN(SUBSTITUTE(O4164,",",""))+1)</f>
        <v>0</v>
      </c>
      <c r="K4164" s="242" t="str">
        <f>IF(AND(G4164&lt;&gt;0,G4164&lt;&gt;""),IF(B4164="","",IF(ISNUMBER(MATCH(B4164,'Look Up Values'!$B$2:$B$500,0)),"","Dest. error")),"")</f>
        <v/>
      </c>
      <c r="L4164" s="242" t="str">
        <f>IF(AND(G4164&lt;&gt;0,G4164&lt;&gt;""),IF(C4164="","",IF(AND(ISNUMBER(--LEFT(C4164,FIND(" ",C4164&amp;" ")-1)),OR(LEN(LEFT(C4164,FIND(" ",C4164&amp;" ")-1))=6,LEN(LEFT(C4164,FIND(" ",C4164&amp;" ")-1))=7),OR(ISNUMBER(MATCH(LEFT(C4164,FIND(" ",C4164&amp;" ")-1),'Look Up Values'!$G$2:$G$1000,0)),ISNUMBER(MATCH(LEFT(C4164,FIND(" ",C4164&amp;" ")-1),'Look Up Values'!$AE$2:$AE$2000,0)))),"","EWC error")),"")</f>
        <v/>
      </c>
      <c r="M4164" s="242" t="str" cm="1">
        <f t="array" ref="M4164">IF(AND(G4164&lt;&gt;0,G4164&lt;&gt;""),IF(E4164="","",IF(ISNUMBER(MATCH(SUBSTITUTE(E4164," ",""),SUBSTITUTE('Look Up Values'!$I$2:$I$10," ",""),0)),"","State error")),"")</f>
        <v/>
      </c>
      <c r="N4164" s="242" t="str" cm="1">
        <f t="array" ref="N4164">IF(AND(G4164&lt;&gt;0,G4164&lt;&gt;""),IF(F4164="","",IF(ISNUMBER(MATCH(SUBSTITUTE(F4164," ",""),SUBSTITUTE('Look Up Values'!$W$2:$W$30," ",""),0)),"","D&amp;R error")),"")</f>
        <v/>
      </c>
      <c r="O4164" s="256" t="str">
        <f t="shared" si="129"/>
        <v/>
      </c>
    </row>
    <row r="4165" spans="1:15" ht="15.75">
      <c r="A4165" s="250">
        <v>4158</v>
      </c>
      <c r="B4165" s="208"/>
      <c r="C4165" s="49"/>
      <c r="D4165" s="50"/>
      <c r="E4165" s="50"/>
      <c r="F4165" s="50"/>
      <c r="G4165" s="209"/>
      <c r="H4165" s="48"/>
      <c r="I4165" s="457" t="str">
        <f t="shared" si="128"/>
        <v/>
      </c>
      <c r="J4165" s="241" cm="1">
        <f t="array" ref="J4165">SUMPRODUCT(--(K4165:N4165&lt;&gt;"")) + IF(TRIM(O4165)="",0,LEN(O4165)-LEN(SUBSTITUTE(O4165,",",""))+1)</f>
        <v>0</v>
      </c>
      <c r="K4165" s="242" t="str">
        <f>IF(AND(G4165&lt;&gt;0,G4165&lt;&gt;""),IF(B4165="","",IF(ISNUMBER(MATCH(B4165,'Look Up Values'!$B$2:$B$500,0)),"","Dest. error")),"")</f>
        <v/>
      </c>
      <c r="L4165" s="242" t="str">
        <f>IF(AND(G4165&lt;&gt;0,G4165&lt;&gt;""),IF(C4165="","",IF(AND(ISNUMBER(--LEFT(C4165,FIND(" ",C4165&amp;" ")-1)),OR(LEN(LEFT(C4165,FIND(" ",C4165&amp;" ")-1))=6,LEN(LEFT(C4165,FIND(" ",C4165&amp;" ")-1))=7),OR(ISNUMBER(MATCH(LEFT(C4165,FIND(" ",C4165&amp;" ")-1),'Look Up Values'!$G$2:$G$1000,0)),ISNUMBER(MATCH(LEFT(C4165,FIND(" ",C4165&amp;" ")-1),'Look Up Values'!$AE$2:$AE$2000,0)))),"","EWC error")),"")</f>
        <v/>
      </c>
      <c r="M4165" s="242" t="str" cm="1">
        <f t="array" ref="M4165">IF(AND(G4165&lt;&gt;0,G4165&lt;&gt;""),IF(E4165="","",IF(ISNUMBER(MATCH(SUBSTITUTE(E4165," ",""),SUBSTITUTE('Look Up Values'!$I$2:$I$10," ",""),0)),"","State error")),"")</f>
        <v/>
      </c>
      <c r="N4165" s="242" t="str" cm="1">
        <f t="array" ref="N4165">IF(AND(G4165&lt;&gt;0,G4165&lt;&gt;""),IF(F4165="","",IF(ISNUMBER(MATCH(SUBSTITUTE(F4165," ",""),SUBSTITUTE('Look Up Values'!$W$2:$W$30," ",""),0)),"","D&amp;R error")),"")</f>
        <v/>
      </c>
      <c r="O4165" s="256" t="str">
        <f t="shared" si="129"/>
        <v/>
      </c>
    </row>
    <row r="4166" spans="1:15" ht="15.75">
      <c r="A4166" s="250">
        <v>4159</v>
      </c>
      <c r="B4166" s="208"/>
      <c r="C4166" s="49"/>
      <c r="D4166" s="50"/>
      <c r="E4166" s="50"/>
      <c r="F4166" s="50"/>
      <c r="G4166" s="209"/>
      <c r="H4166" s="48"/>
      <c r="I4166" s="457" t="str">
        <f t="shared" si="128"/>
        <v/>
      </c>
      <c r="J4166" s="241" cm="1">
        <f t="array" ref="J4166">SUMPRODUCT(--(K4166:N4166&lt;&gt;"")) + IF(TRIM(O4166)="",0,LEN(O4166)-LEN(SUBSTITUTE(O4166,",",""))+1)</f>
        <v>0</v>
      </c>
      <c r="K4166" s="242" t="str">
        <f>IF(AND(G4166&lt;&gt;0,G4166&lt;&gt;""),IF(B4166="","",IF(ISNUMBER(MATCH(B4166,'Look Up Values'!$B$2:$B$500,0)),"","Dest. error")),"")</f>
        <v/>
      </c>
      <c r="L4166" s="242" t="str">
        <f>IF(AND(G4166&lt;&gt;0,G4166&lt;&gt;""),IF(C4166="","",IF(AND(ISNUMBER(--LEFT(C4166,FIND(" ",C4166&amp;" ")-1)),OR(LEN(LEFT(C4166,FIND(" ",C4166&amp;" ")-1))=6,LEN(LEFT(C4166,FIND(" ",C4166&amp;" ")-1))=7),OR(ISNUMBER(MATCH(LEFT(C4166,FIND(" ",C4166&amp;" ")-1),'Look Up Values'!$G$2:$G$1000,0)),ISNUMBER(MATCH(LEFT(C4166,FIND(" ",C4166&amp;" ")-1),'Look Up Values'!$AE$2:$AE$2000,0)))),"","EWC error")),"")</f>
        <v/>
      </c>
      <c r="M4166" s="242" t="str" cm="1">
        <f t="array" ref="M4166">IF(AND(G4166&lt;&gt;0,G4166&lt;&gt;""),IF(E4166="","",IF(ISNUMBER(MATCH(SUBSTITUTE(E4166," ",""),SUBSTITUTE('Look Up Values'!$I$2:$I$10," ",""),0)),"","State error")),"")</f>
        <v/>
      </c>
      <c r="N4166" s="242" t="str" cm="1">
        <f t="array" ref="N4166">IF(AND(G4166&lt;&gt;0,G4166&lt;&gt;""),IF(F4166="","",IF(ISNUMBER(MATCH(SUBSTITUTE(F4166," ",""),SUBSTITUTE('Look Up Values'!$W$2:$W$30," ",""),0)),"","D&amp;R error")),"")</f>
        <v/>
      </c>
      <c r="O4166" s="256" t="str">
        <f t="shared" si="129"/>
        <v/>
      </c>
    </row>
    <row r="4167" spans="1:15" ht="15.75">
      <c r="A4167" s="250">
        <v>4160</v>
      </c>
      <c r="B4167" s="208"/>
      <c r="C4167" s="49"/>
      <c r="D4167" s="50"/>
      <c r="E4167" s="50"/>
      <c r="F4167" s="50"/>
      <c r="G4167" s="209"/>
      <c r="H4167" s="48"/>
      <c r="I4167" s="457" t="str">
        <f t="shared" si="128"/>
        <v/>
      </c>
      <c r="J4167" s="241" cm="1">
        <f t="array" ref="J4167">SUMPRODUCT(--(K4167:N4167&lt;&gt;"")) + IF(TRIM(O4167)="",0,LEN(O4167)-LEN(SUBSTITUTE(O4167,",",""))+1)</f>
        <v>0</v>
      </c>
      <c r="K4167" s="242" t="str">
        <f>IF(AND(G4167&lt;&gt;0,G4167&lt;&gt;""),IF(B4167="","",IF(ISNUMBER(MATCH(B4167,'Look Up Values'!$B$2:$B$500,0)),"","Dest. error")),"")</f>
        <v/>
      </c>
      <c r="L4167" s="242" t="str">
        <f>IF(AND(G4167&lt;&gt;0,G4167&lt;&gt;""),IF(C4167="","",IF(AND(ISNUMBER(--LEFT(C4167,FIND(" ",C4167&amp;" ")-1)),OR(LEN(LEFT(C4167,FIND(" ",C4167&amp;" ")-1))=6,LEN(LEFT(C4167,FIND(" ",C4167&amp;" ")-1))=7),OR(ISNUMBER(MATCH(LEFT(C4167,FIND(" ",C4167&amp;" ")-1),'Look Up Values'!$G$2:$G$1000,0)),ISNUMBER(MATCH(LEFT(C4167,FIND(" ",C4167&amp;" ")-1),'Look Up Values'!$AE$2:$AE$2000,0)))),"","EWC error")),"")</f>
        <v/>
      </c>
      <c r="M4167" s="242" t="str" cm="1">
        <f t="array" ref="M4167">IF(AND(G4167&lt;&gt;0,G4167&lt;&gt;""),IF(E4167="","",IF(ISNUMBER(MATCH(SUBSTITUTE(E4167," ",""),SUBSTITUTE('Look Up Values'!$I$2:$I$10," ",""),0)),"","State error")),"")</f>
        <v/>
      </c>
      <c r="N4167" s="242" t="str" cm="1">
        <f t="array" ref="N4167">IF(AND(G4167&lt;&gt;0,G4167&lt;&gt;""),IF(F4167="","",IF(ISNUMBER(MATCH(SUBSTITUTE(F4167," ",""),SUBSTITUTE('Look Up Values'!$W$2:$W$30," ",""),0)),"","D&amp;R error")),"")</f>
        <v/>
      </c>
      <c r="O4167" s="256" t="str">
        <f t="shared" si="129"/>
        <v/>
      </c>
    </row>
    <row r="4168" spans="1:15" ht="15.75">
      <c r="A4168" s="250">
        <v>4161</v>
      </c>
      <c r="B4168" s="208"/>
      <c r="C4168" s="49"/>
      <c r="D4168" s="50"/>
      <c r="E4168" s="50"/>
      <c r="F4168" s="50"/>
      <c r="G4168" s="209"/>
      <c r="H4168" s="48"/>
      <c r="I4168" s="457" t="str">
        <f t="shared" si="128"/>
        <v/>
      </c>
      <c r="J4168" s="241" cm="1">
        <f t="array" ref="J4168">SUMPRODUCT(--(K4168:N4168&lt;&gt;"")) + IF(TRIM(O4168)="",0,LEN(O4168)-LEN(SUBSTITUTE(O4168,",",""))+1)</f>
        <v>0</v>
      </c>
      <c r="K4168" s="242" t="str">
        <f>IF(AND(G4168&lt;&gt;0,G4168&lt;&gt;""),IF(B4168="","",IF(ISNUMBER(MATCH(B4168,'Look Up Values'!$B$2:$B$500,0)),"","Dest. error")),"")</f>
        <v/>
      </c>
      <c r="L4168" s="242" t="str">
        <f>IF(AND(G4168&lt;&gt;0,G4168&lt;&gt;""),IF(C4168="","",IF(AND(ISNUMBER(--LEFT(C4168,FIND(" ",C4168&amp;" ")-1)),OR(LEN(LEFT(C4168,FIND(" ",C4168&amp;" ")-1))=6,LEN(LEFT(C4168,FIND(" ",C4168&amp;" ")-1))=7),OR(ISNUMBER(MATCH(LEFT(C4168,FIND(" ",C4168&amp;" ")-1),'Look Up Values'!$G$2:$G$1000,0)),ISNUMBER(MATCH(LEFT(C4168,FIND(" ",C4168&amp;" ")-1),'Look Up Values'!$AE$2:$AE$2000,0)))),"","EWC error")),"")</f>
        <v/>
      </c>
      <c r="M4168" s="242" t="str" cm="1">
        <f t="array" ref="M4168">IF(AND(G4168&lt;&gt;0,G4168&lt;&gt;""),IF(E4168="","",IF(ISNUMBER(MATCH(SUBSTITUTE(E4168," ",""),SUBSTITUTE('Look Up Values'!$I$2:$I$10," ",""),0)),"","State error")),"")</f>
        <v/>
      </c>
      <c r="N4168" s="242" t="str" cm="1">
        <f t="array" ref="N4168">IF(AND(G4168&lt;&gt;0,G4168&lt;&gt;""),IF(F4168="","",IF(ISNUMBER(MATCH(SUBSTITUTE(F4168," ",""),SUBSTITUTE('Look Up Values'!$W$2:$W$30," ",""),0)),"","D&amp;R error")),"")</f>
        <v/>
      </c>
      <c r="O4168" s="256" t="str">
        <f t="shared" si="129"/>
        <v/>
      </c>
    </row>
    <row r="4169" spans="1:15" ht="15.75">
      <c r="A4169" s="250">
        <v>4162</v>
      </c>
      <c r="B4169" s="208"/>
      <c r="C4169" s="49"/>
      <c r="D4169" s="50"/>
      <c r="E4169" s="50"/>
      <c r="F4169" s="50"/>
      <c r="G4169" s="209"/>
      <c r="H4169" s="48"/>
      <c r="I4169" s="457" t="str">
        <f t="shared" ref="I4169:I4232" si="130">IF(IFERROR(--SUBSTITUTE(J4169,CHAR(160),""),0)&gt;0,A4169,"")</f>
        <v/>
      </c>
      <c r="J4169" s="241" cm="1">
        <f t="array" ref="J4169">SUMPRODUCT(--(K4169:N4169&lt;&gt;"")) + IF(TRIM(O4169)="",0,LEN(O4169)-LEN(SUBSTITUTE(O4169,",",""))+1)</f>
        <v>0</v>
      </c>
      <c r="K4169" s="242" t="str">
        <f>IF(AND(G4169&lt;&gt;0,G4169&lt;&gt;""),IF(B4169="","",IF(ISNUMBER(MATCH(B4169,'Look Up Values'!$B$2:$B$500,0)),"","Dest. error")),"")</f>
        <v/>
      </c>
      <c r="L4169" s="242" t="str">
        <f>IF(AND(G4169&lt;&gt;0,G4169&lt;&gt;""),IF(C4169="","",IF(AND(ISNUMBER(--LEFT(C4169,FIND(" ",C4169&amp;" ")-1)),OR(LEN(LEFT(C4169,FIND(" ",C4169&amp;" ")-1))=6,LEN(LEFT(C4169,FIND(" ",C4169&amp;" ")-1))=7),OR(ISNUMBER(MATCH(LEFT(C4169,FIND(" ",C4169&amp;" ")-1),'Look Up Values'!$G$2:$G$1000,0)),ISNUMBER(MATCH(LEFT(C4169,FIND(" ",C4169&amp;" ")-1),'Look Up Values'!$AE$2:$AE$2000,0)))),"","EWC error")),"")</f>
        <v/>
      </c>
      <c r="M4169" s="242" t="str" cm="1">
        <f t="array" ref="M4169">IF(AND(G4169&lt;&gt;0,G4169&lt;&gt;""),IF(E4169="","",IF(ISNUMBER(MATCH(SUBSTITUTE(E4169," ",""),SUBSTITUTE('Look Up Values'!$I$2:$I$10," ",""),0)),"","State error")),"")</f>
        <v/>
      </c>
      <c r="N4169" s="242" t="str" cm="1">
        <f t="array" ref="N4169">IF(AND(G4169&lt;&gt;0,G4169&lt;&gt;""),IF(F4169="","",IF(ISNUMBER(MATCH(SUBSTITUTE(F4169," ",""),SUBSTITUTE('Look Up Values'!$W$2:$W$30," ",""),0)),"","D&amp;R error")),"")</f>
        <v/>
      </c>
      <c r="O4169" s="256" t="str">
        <f t="shared" ref="O4169:O4232" si="131">IF(OR(G4169="",G4169=0),"",IF((TRIM(SUBSTITUTE(B4169,CHAR(160),""))&amp;TRIM(SUBSTITUTE(C4169,CHAR(160),""))&amp;TRIM(SUBSTITUTE(F4169,CHAR(160),""))&amp;TRIM(SUBSTITUTE(E4169,CHAR(160),"")))&lt;&gt;"",IF((--(TRIM(SUBSTITUTE(B4169,CHAR(160),""))&lt;&gt;"")+--(TRIM(SUBSTITUTE(C4169,CHAR(160),""))&lt;&gt;"")+--(TRIM(SUBSTITUTE(F4169,CHAR(160),""))&lt;&gt;"")+--(TRIM(SUBSTITUTE(E4169,CHAR(160),""))&lt;&gt;""))=4,"",LEFT(IF(TRIM(SUBSTITUTE(B4169,CHAR(160),""))="","Dest, ","")&amp;IF(TRIM(SUBSTITUTE(C4169,CHAR(160),""))="","EWC, ","")&amp;IF(TRIM(SUBSTITUTE(F4169,CHAR(160),""))="","D&amp;R, ","")&amp;IF(TRIM(SUBSTITUTE(E4169,CHAR(160),""))="","State, ",""),LEN(IF(TRIM(SUBSTITUTE(B4169,CHAR(160),""))="","Dest, ","")&amp;IF(TRIM(SUBSTITUTE(C4169,CHAR(160),""))="","EWC, ","")&amp;IF(TRIM(SUBSTITUTE(F4169,CHAR(160),""))="","D&amp;R, ","")&amp;IF(TRIM(SUBSTITUTE(E4169,CHAR(160),""))="","State, ",""))-2)),LEFT(IF(TRIM(SUBSTITUTE(B4169,CHAR(160),""))="","Dest, ","")&amp;IF(TRIM(SUBSTITUTE(C4169,CHAR(160),""))="","EWC, ","")&amp;IF(TRIM(SUBSTITUTE(F4169,CHAR(160),""))="","D&amp;R, ","")&amp;IF(TRIM(SUBSTITUTE(E4169,CHAR(160),""))="","State, ",""),LEN(IF(TRIM(SUBSTITUTE(B4169,CHAR(160),""))="","Dest, ","")&amp;IF(TRIM(SUBSTITUTE(C4169,CHAR(160),""))="","EWC, ","")&amp;IF(TRIM(SUBSTITUTE(F4169,CHAR(160),""))="","D&amp;R, ","")&amp;IF(TRIM(SUBSTITUTE(E4169,CHAR(160),""))="","State, ",""))-2)))</f>
        <v/>
      </c>
    </row>
    <row r="4170" spans="1:15" ht="15.75">
      <c r="A4170" s="250">
        <v>4163</v>
      </c>
      <c r="B4170" s="208"/>
      <c r="C4170" s="49"/>
      <c r="D4170" s="50"/>
      <c r="E4170" s="50"/>
      <c r="F4170" s="50"/>
      <c r="G4170" s="209"/>
      <c r="H4170" s="48"/>
      <c r="I4170" s="457" t="str">
        <f t="shared" si="130"/>
        <v/>
      </c>
      <c r="J4170" s="241" cm="1">
        <f t="array" ref="J4170">SUMPRODUCT(--(K4170:N4170&lt;&gt;"")) + IF(TRIM(O4170)="",0,LEN(O4170)-LEN(SUBSTITUTE(O4170,",",""))+1)</f>
        <v>0</v>
      </c>
      <c r="K4170" s="242" t="str">
        <f>IF(AND(G4170&lt;&gt;0,G4170&lt;&gt;""),IF(B4170="","",IF(ISNUMBER(MATCH(B4170,'Look Up Values'!$B$2:$B$500,0)),"","Dest. error")),"")</f>
        <v/>
      </c>
      <c r="L4170" s="242" t="str">
        <f>IF(AND(G4170&lt;&gt;0,G4170&lt;&gt;""),IF(C4170="","",IF(AND(ISNUMBER(--LEFT(C4170,FIND(" ",C4170&amp;" ")-1)),OR(LEN(LEFT(C4170,FIND(" ",C4170&amp;" ")-1))=6,LEN(LEFT(C4170,FIND(" ",C4170&amp;" ")-1))=7),OR(ISNUMBER(MATCH(LEFT(C4170,FIND(" ",C4170&amp;" ")-1),'Look Up Values'!$G$2:$G$1000,0)),ISNUMBER(MATCH(LEFT(C4170,FIND(" ",C4170&amp;" ")-1),'Look Up Values'!$AE$2:$AE$2000,0)))),"","EWC error")),"")</f>
        <v/>
      </c>
      <c r="M4170" s="242" t="str" cm="1">
        <f t="array" ref="M4170">IF(AND(G4170&lt;&gt;0,G4170&lt;&gt;""),IF(E4170="","",IF(ISNUMBER(MATCH(SUBSTITUTE(E4170," ",""),SUBSTITUTE('Look Up Values'!$I$2:$I$10," ",""),0)),"","State error")),"")</f>
        <v/>
      </c>
      <c r="N4170" s="242" t="str" cm="1">
        <f t="array" ref="N4170">IF(AND(G4170&lt;&gt;0,G4170&lt;&gt;""),IF(F4170="","",IF(ISNUMBER(MATCH(SUBSTITUTE(F4170," ",""),SUBSTITUTE('Look Up Values'!$W$2:$W$30," ",""),0)),"","D&amp;R error")),"")</f>
        <v/>
      </c>
      <c r="O4170" s="256" t="str">
        <f t="shared" si="131"/>
        <v/>
      </c>
    </row>
    <row r="4171" spans="1:15" ht="15.75">
      <c r="A4171" s="250">
        <v>4164</v>
      </c>
      <c r="B4171" s="208"/>
      <c r="C4171" s="49"/>
      <c r="D4171" s="50"/>
      <c r="E4171" s="50"/>
      <c r="F4171" s="50"/>
      <c r="G4171" s="209"/>
      <c r="H4171" s="48"/>
      <c r="I4171" s="457" t="str">
        <f t="shared" si="130"/>
        <v/>
      </c>
      <c r="J4171" s="241" cm="1">
        <f t="array" ref="J4171">SUMPRODUCT(--(K4171:N4171&lt;&gt;"")) + IF(TRIM(O4171)="",0,LEN(O4171)-LEN(SUBSTITUTE(O4171,",",""))+1)</f>
        <v>0</v>
      </c>
      <c r="K4171" s="242" t="str">
        <f>IF(AND(G4171&lt;&gt;0,G4171&lt;&gt;""),IF(B4171="","",IF(ISNUMBER(MATCH(B4171,'Look Up Values'!$B$2:$B$500,0)),"","Dest. error")),"")</f>
        <v/>
      </c>
      <c r="L4171" s="242" t="str">
        <f>IF(AND(G4171&lt;&gt;0,G4171&lt;&gt;""),IF(C4171="","",IF(AND(ISNUMBER(--LEFT(C4171,FIND(" ",C4171&amp;" ")-1)),OR(LEN(LEFT(C4171,FIND(" ",C4171&amp;" ")-1))=6,LEN(LEFT(C4171,FIND(" ",C4171&amp;" ")-1))=7),OR(ISNUMBER(MATCH(LEFT(C4171,FIND(" ",C4171&amp;" ")-1),'Look Up Values'!$G$2:$G$1000,0)),ISNUMBER(MATCH(LEFT(C4171,FIND(" ",C4171&amp;" ")-1),'Look Up Values'!$AE$2:$AE$2000,0)))),"","EWC error")),"")</f>
        <v/>
      </c>
      <c r="M4171" s="242" t="str" cm="1">
        <f t="array" ref="M4171">IF(AND(G4171&lt;&gt;0,G4171&lt;&gt;""),IF(E4171="","",IF(ISNUMBER(MATCH(SUBSTITUTE(E4171," ",""),SUBSTITUTE('Look Up Values'!$I$2:$I$10," ",""),0)),"","State error")),"")</f>
        <v/>
      </c>
      <c r="N4171" s="242" t="str" cm="1">
        <f t="array" ref="N4171">IF(AND(G4171&lt;&gt;0,G4171&lt;&gt;""),IF(F4171="","",IF(ISNUMBER(MATCH(SUBSTITUTE(F4171," ",""),SUBSTITUTE('Look Up Values'!$W$2:$W$30," ",""),0)),"","D&amp;R error")),"")</f>
        <v/>
      </c>
      <c r="O4171" s="256" t="str">
        <f t="shared" si="131"/>
        <v/>
      </c>
    </row>
    <row r="4172" spans="1:15" ht="15.75">
      <c r="A4172" s="250">
        <v>4165</v>
      </c>
      <c r="B4172" s="208"/>
      <c r="C4172" s="49"/>
      <c r="D4172" s="50"/>
      <c r="E4172" s="50"/>
      <c r="F4172" s="50"/>
      <c r="G4172" s="209"/>
      <c r="H4172" s="48"/>
      <c r="I4172" s="457" t="str">
        <f t="shared" si="130"/>
        <v/>
      </c>
      <c r="J4172" s="241" cm="1">
        <f t="array" ref="J4172">SUMPRODUCT(--(K4172:N4172&lt;&gt;"")) + IF(TRIM(O4172)="",0,LEN(O4172)-LEN(SUBSTITUTE(O4172,",",""))+1)</f>
        <v>0</v>
      </c>
      <c r="K4172" s="242" t="str">
        <f>IF(AND(G4172&lt;&gt;0,G4172&lt;&gt;""),IF(B4172="","",IF(ISNUMBER(MATCH(B4172,'Look Up Values'!$B$2:$B$500,0)),"","Dest. error")),"")</f>
        <v/>
      </c>
      <c r="L4172" s="242" t="str">
        <f>IF(AND(G4172&lt;&gt;0,G4172&lt;&gt;""),IF(C4172="","",IF(AND(ISNUMBER(--LEFT(C4172,FIND(" ",C4172&amp;" ")-1)),OR(LEN(LEFT(C4172,FIND(" ",C4172&amp;" ")-1))=6,LEN(LEFT(C4172,FIND(" ",C4172&amp;" ")-1))=7),OR(ISNUMBER(MATCH(LEFT(C4172,FIND(" ",C4172&amp;" ")-1),'Look Up Values'!$G$2:$G$1000,0)),ISNUMBER(MATCH(LEFT(C4172,FIND(" ",C4172&amp;" ")-1),'Look Up Values'!$AE$2:$AE$2000,0)))),"","EWC error")),"")</f>
        <v/>
      </c>
      <c r="M4172" s="242" t="str" cm="1">
        <f t="array" ref="M4172">IF(AND(G4172&lt;&gt;0,G4172&lt;&gt;""),IF(E4172="","",IF(ISNUMBER(MATCH(SUBSTITUTE(E4172," ",""),SUBSTITUTE('Look Up Values'!$I$2:$I$10," ",""),0)),"","State error")),"")</f>
        <v/>
      </c>
      <c r="N4172" s="242" t="str" cm="1">
        <f t="array" ref="N4172">IF(AND(G4172&lt;&gt;0,G4172&lt;&gt;""),IF(F4172="","",IF(ISNUMBER(MATCH(SUBSTITUTE(F4172," ",""),SUBSTITUTE('Look Up Values'!$W$2:$W$30," ",""),0)),"","D&amp;R error")),"")</f>
        <v/>
      </c>
      <c r="O4172" s="256" t="str">
        <f t="shared" si="131"/>
        <v/>
      </c>
    </row>
    <row r="4173" spans="1:15" ht="15.75">
      <c r="A4173" s="250">
        <v>4166</v>
      </c>
      <c r="B4173" s="208"/>
      <c r="C4173" s="49"/>
      <c r="D4173" s="50"/>
      <c r="E4173" s="50"/>
      <c r="F4173" s="50"/>
      <c r="G4173" s="209"/>
      <c r="H4173" s="48"/>
      <c r="I4173" s="457" t="str">
        <f t="shared" si="130"/>
        <v/>
      </c>
      <c r="J4173" s="241" cm="1">
        <f t="array" ref="J4173">SUMPRODUCT(--(K4173:N4173&lt;&gt;"")) + IF(TRIM(O4173)="",0,LEN(O4173)-LEN(SUBSTITUTE(O4173,",",""))+1)</f>
        <v>0</v>
      </c>
      <c r="K4173" s="242" t="str">
        <f>IF(AND(G4173&lt;&gt;0,G4173&lt;&gt;""),IF(B4173="","",IF(ISNUMBER(MATCH(B4173,'Look Up Values'!$B$2:$B$500,0)),"","Dest. error")),"")</f>
        <v/>
      </c>
      <c r="L4173" s="242" t="str">
        <f>IF(AND(G4173&lt;&gt;0,G4173&lt;&gt;""),IF(C4173="","",IF(AND(ISNUMBER(--LEFT(C4173,FIND(" ",C4173&amp;" ")-1)),OR(LEN(LEFT(C4173,FIND(" ",C4173&amp;" ")-1))=6,LEN(LEFT(C4173,FIND(" ",C4173&amp;" ")-1))=7),OR(ISNUMBER(MATCH(LEFT(C4173,FIND(" ",C4173&amp;" ")-1),'Look Up Values'!$G$2:$G$1000,0)),ISNUMBER(MATCH(LEFT(C4173,FIND(" ",C4173&amp;" ")-1),'Look Up Values'!$AE$2:$AE$2000,0)))),"","EWC error")),"")</f>
        <v/>
      </c>
      <c r="M4173" s="242" t="str" cm="1">
        <f t="array" ref="M4173">IF(AND(G4173&lt;&gt;0,G4173&lt;&gt;""),IF(E4173="","",IF(ISNUMBER(MATCH(SUBSTITUTE(E4173," ",""),SUBSTITUTE('Look Up Values'!$I$2:$I$10," ",""),0)),"","State error")),"")</f>
        <v/>
      </c>
      <c r="N4173" s="242" t="str" cm="1">
        <f t="array" ref="N4173">IF(AND(G4173&lt;&gt;0,G4173&lt;&gt;""),IF(F4173="","",IF(ISNUMBER(MATCH(SUBSTITUTE(F4173," ",""),SUBSTITUTE('Look Up Values'!$W$2:$W$30," ",""),0)),"","D&amp;R error")),"")</f>
        <v/>
      </c>
      <c r="O4173" s="256" t="str">
        <f t="shared" si="131"/>
        <v/>
      </c>
    </row>
    <row r="4174" spans="1:15" ht="15.75">
      <c r="A4174" s="250">
        <v>4167</v>
      </c>
      <c r="B4174" s="208"/>
      <c r="C4174" s="49"/>
      <c r="D4174" s="50"/>
      <c r="E4174" s="50"/>
      <c r="F4174" s="50"/>
      <c r="G4174" s="209"/>
      <c r="H4174" s="48"/>
      <c r="I4174" s="457" t="str">
        <f t="shared" si="130"/>
        <v/>
      </c>
      <c r="J4174" s="241" cm="1">
        <f t="array" ref="J4174">SUMPRODUCT(--(K4174:N4174&lt;&gt;"")) + IF(TRIM(O4174)="",0,LEN(O4174)-LEN(SUBSTITUTE(O4174,",",""))+1)</f>
        <v>0</v>
      </c>
      <c r="K4174" s="242" t="str">
        <f>IF(AND(G4174&lt;&gt;0,G4174&lt;&gt;""),IF(B4174="","",IF(ISNUMBER(MATCH(B4174,'Look Up Values'!$B$2:$B$500,0)),"","Dest. error")),"")</f>
        <v/>
      </c>
      <c r="L4174" s="242" t="str">
        <f>IF(AND(G4174&lt;&gt;0,G4174&lt;&gt;""),IF(C4174="","",IF(AND(ISNUMBER(--LEFT(C4174,FIND(" ",C4174&amp;" ")-1)),OR(LEN(LEFT(C4174,FIND(" ",C4174&amp;" ")-1))=6,LEN(LEFT(C4174,FIND(" ",C4174&amp;" ")-1))=7),OR(ISNUMBER(MATCH(LEFT(C4174,FIND(" ",C4174&amp;" ")-1),'Look Up Values'!$G$2:$G$1000,0)),ISNUMBER(MATCH(LEFT(C4174,FIND(" ",C4174&amp;" ")-1),'Look Up Values'!$AE$2:$AE$2000,0)))),"","EWC error")),"")</f>
        <v/>
      </c>
      <c r="M4174" s="242" t="str" cm="1">
        <f t="array" ref="M4174">IF(AND(G4174&lt;&gt;0,G4174&lt;&gt;""),IF(E4174="","",IF(ISNUMBER(MATCH(SUBSTITUTE(E4174," ",""),SUBSTITUTE('Look Up Values'!$I$2:$I$10," ",""),0)),"","State error")),"")</f>
        <v/>
      </c>
      <c r="N4174" s="242" t="str" cm="1">
        <f t="array" ref="N4174">IF(AND(G4174&lt;&gt;0,G4174&lt;&gt;""),IF(F4174="","",IF(ISNUMBER(MATCH(SUBSTITUTE(F4174," ",""),SUBSTITUTE('Look Up Values'!$W$2:$W$30," ",""),0)),"","D&amp;R error")),"")</f>
        <v/>
      </c>
      <c r="O4174" s="256" t="str">
        <f t="shared" si="131"/>
        <v/>
      </c>
    </row>
    <row r="4175" spans="1:15" ht="15.75">
      <c r="A4175" s="250">
        <v>4168</v>
      </c>
      <c r="B4175" s="208"/>
      <c r="C4175" s="49"/>
      <c r="D4175" s="50"/>
      <c r="E4175" s="50"/>
      <c r="F4175" s="50"/>
      <c r="G4175" s="209"/>
      <c r="H4175" s="48"/>
      <c r="I4175" s="457" t="str">
        <f t="shared" si="130"/>
        <v/>
      </c>
      <c r="J4175" s="241" cm="1">
        <f t="array" ref="J4175">SUMPRODUCT(--(K4175:N4175&lt;&gt;"")) + IF(TRIM(O4175)="",0,LEN(O4175)-LEN(SUBSTITUTE(O4175,",",""))+1)</f>
        <v>0</v>
      </c>
      <c r="K4175" s="242" t="str">
        <f>IF(AND(G4175&lt;&gt;0,G4175&lt;&gt;""),IF(B4175="","",IF(ISNUMBER(MATCH(B4175,'Look Up Values'!$B$2:$B$500,0)),"","Dest. error")),"")</f>
        <v/>
      </c>
      <c r="L4175" s="242" t="str">
        <f>IF(AND(G4175&lt;&gt;0,G4175&lt;&gt;""),IF(C4175="","",IF(AND(ISNUMBER(--LEFT(C4175,FIND(" ",C4175&amp;" ")-1)),OR(LEN(LEFT(C4175,FIND(" ",C4175&amp;" ")-1))=6,LEN(LEFT(C4175,FIND(" ",C4175&amp;" ")-1))=7),OR(ISNUMBER(MATCH(LEFT(C4175,FIND(" ",C4175&amp;" ")-1),'Look Up Values'!$G$2:$G$1000,0)),ISNUMBER(MATCH(LEFT(C4175,FIND(" ",C4175&amp;" ")-1),'Look Up Values'!$AE$2:$AE$2000,0)))),"","EWC error")),"")</f>
        <v/>
      </c>
      <c r="M4175" s="242" t="str" cm="1">
        <f t="array" ref="M4175">IF(AND(G4175&lt;&gt;0,G4175&lt;&gt;""),IF(E4175="","",IF(ISNUMBER(MATCH(SUBSTITUTE(E4175," ",""),SUBSTITUTE('Look Up Values'!$I$2:$I$10," ",""),0)),"","State error")),"")</f>
        <v/>
      </c>
      <c r="N4175" s="242" t="str" cm="1">
        <f t="array" ref="N4175">IF(AND(G4175&lt;&gt;0,G4175&lt;&gt;""),IF(F4175="","",IF(ISNUMBER(MATCH(SUBSTITUTE(F4175," ",""),SUBSTITUTE('Look Up Values'!$W$2:$W$30," ",""),0)),"","D&amp;R error")),"")</f>
        <v/>
      </c>
      <c r="O4175" s="256" t="str">
        <f t="shared" si="131"/>
        <v/>
      </c>
    </row>
    <row r="4176" spans="1:15" ht="15.75">
      <c r="A4176" s="250">
        <v>4169</v>
      </c>
      <c r="B4176" s="208"/>
      <c r="C4176" s="49"/>
      <c r="D4176" s="50"/>
      <c r="E4176" s="50"/>
      <c r="F4176" s="50"/>
      <c r="G4176" s="209"/>
      <c r="H4176" s="48"/>
      <c r="I4176" s="457" t="str">
        <f t="shared" si="130"/>
        <v/>
      </c>
      <c r="J4176" s="241" cm="1">
        <f t="array" ref="J4176">SUMPRODUCT(--(K4176:N4176&lt;&gt;"")) + IF(TRIM(O4176)="",0,LEN(O4176)-LEN(SUBSTITUTE(O4176,",",""))+1)</f>
        <v>0</v>
      </c>
      <c r="K4176" s="242" t="str">
        <f>IF(AND(G4176&lt;&gt;0,G4176&lt;&gt;""),IF(B4176="","",IF(ISNUMBER(MATCH(B4176,'Look Up Values'!$B$2:$B$500,0)),"","Dest. error")),"")</f>
        <v/>
      </c>
      <c r="L4176" s="242" t="str">
        <f>IF(AND(G4176&lt;&gt;0,G4176&lt;&gt;""),IF(C4176="","",IF(AND(ISNUMBER(--LEFT(C4176,FIND(" ",C4176&amp;" ")-1)),OR(LEN(LEFT(C4176,FIND(" ",C4176&amp;" ")-1))=6,LEN(LEFT(C4176,FIND(" ",C4176&amp;" ")-1))=7),OR(ISNUMBER(MATCH(LEFT(C4176,FIND(" ",C4176&amp;" ")-1),'Look Up Values'!$G$2:$G$1000,0)),ISNUMBER(MATCH(LEFT(C4176,FIND(" ",C4176&amp;" ")-1),'Look Up Values'!$AE$2:$AE$2000,0)))),"","EWC error")),"")</f>
        <v/>
      </c>
      <c r="M4176" s="242" t="str" cm="1">
        <f t="array" ref="M4176">IF(AND(G4176&lt;&gt;0,G4176&lt;&gt;""),IF(E4176="","",IF(ISNUMBER(MATCH(SUBSTITUTE(E4176," ",""),SUBSTITUTE('Look Up Values'!$I$2:$I$10," ",""),0)),"","State error")),"")</f>
        <v/>
      </c>
      <c r="N4176" s="242" t="str" cm="1">
        <f t="array" ref="N4176">IF(AND(G4176&lt;&gt;0,G4176&lt;&gt;""),IF(F4176="","",IF(ISNUMBER(MATCH(SUBSTITUTE(F4176," ",""),SUBSTITUTE('Look Up Values'!$W$2:$W$30," ",""),0)),"","D&amp;R error")),"")</f>
        <v/>
      </c>
      <c r="O4176" s="256" t="str">
        <f t="shared" si="131"/>
        <v/>
      </c>
    </row>
    <row r="4177" spans="1:15" ht="15.75">
      <c r="A4177" s="250">
        <v>4170</v>
      </c>
      <c r="B4177" s="208"/>
      <c r="C4177" s="49"/>
      <c r="D4177" s="50"/>
      <c r="E4177" s="50"/>
      <c r="F4177" s="50"/>
      <c r="G4177" s="209"/>
      <c r="H4177" s="48"/>
      <c r="I4177" s="457" t="str">
        <f t="shared" si="130"/>
        <v/>
      </c>
      <c r="J4177" s="241" cm="1">
        <f t="array" ref="J4177">SUMPRODUCT(--(K4177:N4177&lt;&gt;"")) + IF(TRIM(O4177)="",0,LEN(O4177)-LEN(SUBSTITUTE(O4177,",",""))+1)</f>
        <v>0</v>
      </c>
      <c r="K4177" s="242" t="str">
        <f>IF(AND(G4177&lt;&gt;0,G4177&lt;&gt;""),IF(B4177="","",IF(ISNUMBER(MATCH(B4177,'Look Up Values'!$B$2:$B$500,0)),"","Dest. error")),"")</f>
        <v/>
      </c>
      <c r="L4177" s="242" t="str">
        <f>IF(AND(G4177&lt;&gt;0,G4177&lt;&gt;""),IF(C4177="","",IF(AND(ISNUMBER(--LEFT(C4177,FIND(" ",C4177&amp;" ")-1)),OR(LEN(LEFT(C4177,FIND(" ",C4177&amp;" ")-1))=6,LEN(LEFT(C4177,FIND(" ",C4177&amp;" ")-1))=7),OR(ISNUMBER(MATCH(LEFT(C4177,FIND(" ",C4177&amp;" ")-1),'Look Up Values'!$G$2:$G$1000,0)),ISNUMBER(MATCH(LEFT(C4177,FIND(" ",C4177&amp;" ")-1),'Look Up Values'!$AE$2:$AE$2000,0)))),"","EWC error")),"")</f>
        <v/>
      </c>
      <c r="M4177" s="242" t="str" cm="1">
        <f t="array" ref="M4177">IF(AND(G4177&lt;&gt;0,G4177&lt;&gt;""),IF(E4177="","",IF(ISNUMBER(MATCH(SUBSTITUTE(E4177," ",""),SUBSTITUTE('Look Up Values'!$I$2:$I$10," ",""),0)),"","State error")),"")</f>
        <v/>
      </c>
      <c r="N4177" s="242" t="str" cm="1">
        <f t="array" ref="N4177">IF(AND(G4177&lt;&gt;0,G4177&lt;&gt;""),IF(F4177="","",IF(ISNUMBER(MATCH(SUBSTITUTE(F4177," ",""),SUBSTITUTE('Look Up Values'!$W$2:$W$30," ",""),0)),"","D&amp;R error")),"")</f>
        <v/>
      </c>
      <c r="O4177" s="256" t="str">
        <f t="shared" si="131"/>
        <v/>
      </c>
    </row>
    <row r="4178" spans="1:15" ht="15.75">
      <c r="A4178" s="250">
        <v>4171</v>
      </c>
      <c r="B4178" s="208"/>
      <c r="C4178" s="49"/>
      <c r="D4178" s="50"/>
      <c r="E4178" s="50"/>
      <c r="F4178" s="50"/>
      <c r="G4178" s="209"/>
      <c r="H4178" s="48"/>
      <c r="I4178" s="457" t="str">
        <f t="shared" si="130"/>
        <v/>
      </c>
      <c r="J4178" s="241" cm="1">
        <f t="array" ref="J4178">SUMPRODUCT(--(K4178:N4178&lt;&gt;"")) + IF(TRIM(O4178)="",0,LEN(O4178)-LEN(SUBSTITUTE(O4178,",",""))+1)</f>
        <v>0</v>
      </c>
      <c r="K4178" s="242" t="str">
        <f>IF(AND(G4178&lt;&gt;0,G4178&lt;&gt;""),IF(B4178="","",IF(ISNUMBER(MATCH(B4178,'Look Up Values'!$B$2:$B$500,0)),"","Dest. error")),"")</f>
        <v/>
      </c>
      <c r="L4178" s="242" t="str">
        <f>IF(AND(G4178&lt;&gt;0,G4178&lt;&gt;""),IF(C4178="","",IF(AND(ISNUMBER(--LEFT(C4178,FIND(" ",C4178&amp;" ")-1)),OR(LEN(LEFT(C4178,FIND(" ",C4178&amp;" ")-1))=6,LEN(LEFT(C4178,FIND(" ",C4178&amp;" ")-1))=7),OR(ISNUMBER(MATCH(LEFT(C4178,FIND(" ",C4178&amp;" ")-1),'Look Up Values'!$G$2:$G$1000,0)),ISNUMBER(MATCH(LEFT(C4178,FIND(" ",C4178&amp;" ")-1),'Look Up Values'!$AE$2:$AE$2000,0)))),"","EWC error")),"")</f>
        <v/>
      </c>
      <c r="M4178" s="242" t="str" cm="1">
        <f t="array" ref="M4178">IF(AND(G4178&lt;&gt;0,G4178&lt;&gt;""),IF(E4178="","",IF(ISNUMBER(MATCH(SUBSTITUTE(E4178," ",""),SUBSTITUTE('Look Up Values'!$I$2:$I$10," ",""),0)),"","State error")),"")</f>
        <v/>
      </c>
      <c r="N4178" s="242" t="str" cm="1">
        <f t="array" ref="N4178">IF(AND(G4178&lt;&gt;0,G4178&lt;&gt;""),IF(F4178="","",IF(ISNUMBER(MATCH(SUBSTITUTE(F4178," ",""),SUBSTITUTE('Look Up Values'!$W$2:$W$30," ",""),0)),"","D&amp;R error")),"")</f>
        <v/>
      </c>
      <c r="O4178" s="256" t="str">
        <f t="shared" si="131"/>
        <v/>
      </c>
    </row>
    <row r="4179" spans="1:15" ht="15.75">
      <c r="A4179" s="250">
        <v>4172</v>
      </c>
      <c r="B4179" s="208"/>
      <c r="C4179" s="49"/>
      <c r="D4179" s="50"/>
      <c r="E4179" s="50"/>
      <c r="F4179" s="50"/>
      <c r="G4179" s="209"/>
      <c r="H4179" s="48"/>
      <c r="I4179" s="457" t="str">
        <f t="shared" si="130"/>
        <v/>
      </c>
      <c r="J4179" s="241" cm="1">
        <f t="array" ref="J4179">SUMPRODUCT(--(K4179:N4179&lt;&gt;"")) + IF(TRIM(O4179)="",0,LEN(O4179)-LEN(SUBSTITUTE(O4179,",",""))+1)</f>
        <v>0</v>
      </c>
      <c r="K4179" s="242" t="str">
        <f>IF(AND(G4179&lt;&gt;0,G4179&lt;&gt;""),IF(B4179="","",IF(ISNUMBER(MATCH(B4179,'Look Up Values'!$B$2:$B$500,0)),"","Dest. error")),"")</f>
        <v/>
      </c>
      <c r="L4179" s="242" t="str">
        <f>IF(AND(G4179&lt;&gt;0,G4179&lt;&gt;""),IF(C4179="","",IF(AND(ISNUMBER(--LEFT(C4179,FIND(" ",C4179&amp;" ")-1)),OR(LEN(LEFT(C4179,FIND(" ",C4179&amp;" ")-1))=6,LEN(LEFT(C4179,FIND(" ",C4179&amp;" ")-1))=7),OR(ISNUMBER(MATCH(LEFT(C4179,FIND(" ",C4179&amp;" ")-1),'Look Up Values'!$G$2:$G$1000,0)),ISNUMBER(MATCH(LEFT(C4179,FIND(" ",C4179&amp;" ")-1),'Look Up Values'!$AE$2:$AE$2000,0)))),"","EWC error")),"")</f>
        <v/>
      </c>
      <c r="M4179" s="242" t="str" cm="1">
        <f t="array" ref="M4179">IF(AND(G4179&lt;&gt;0,G4179&lt;&gt;""),IF(E4179="","",IF(ISNUMBER(MATCH(SUBSTITUTE(E4179," ",""),SUBSTITUTE('Look Up Values'!$I$2:$I$10," ",""),0)),"","State error")),"")</f>
        <v/>
      </c>
      <c r="N4179" s="242" t="str" cm="1">
        <f t="array" ref="N4179">IF(AND(G4179&lt;&gt;0,G4179&lt;&gt;""),IF(F4179="","",IF(ISNUMBER(MATCH(SUBSTITUTE(F4179," ",""),SUBSTITUTE('Look Up Values'!$W$2:$W$30," ",""),0)),"","D&amp;R error")),"")</f>
        <v/>
      </c>
      <c r="O4179" s="256" t="str">
        <f t="shared" si="131"/>
        <v/>
      </c>
    </row>
    <row r="4180" spans="1:15" ht="15.75">
      <c r="A4180" s="250">
        <v>4173</v>
      </c>
      <c r="B4180" s="208"/>
      <c r="C4180" s="49"/>
      <c r="D4180" s="50"/>
      <c r="E4180" s="50"/>
      <c r="F4180" s="50"/>
      <c r="G4180" s="209"/>
      <c r="H4180" s="48"/>
      <c r="I4180" s="457" t="str">
        <f t="shared" si="130"/>
        <v/>
      </c>
      <c r="J4180" s="241" cm="1">
        <f t="array" ref="J4180">SUMPRODUCT(--(K4180:N4180&lt;&gt;"")) + IF(TRIM(O4180)="",0,LEN(O4180)-LEN(SUBSTITUTE(O4180,",",""))+1)</f>
        <v>0</v>
      </c>
      <c r="K4180" s="242" t="str">
        <f>IF(AND(G4180&lt;&gt;0,G4180&lt;&gt;""),IF(B4180="","",IF(ISNUMBER(MATCH(B4180,'Look Up Values'!$B$2:$B$500,0)),"","Dest. error")),"")</f>
        <v/>
      </c>
      <c r="L4180" s="242" t="str">
        <f>IF(AND(G4180&lt;&gt;0,G4180&lt;&gt;""),IF(C4180="","",IF(AND(ISNUMBER(--LEFT(C4180,FIND(" ",C4180&amp;" ")-1)),OR(LEN(LEFT(C4180,FIND(" ",C4180&amp;" ")-1))=6,LEN(LEFT(C4180,FIND(" ",C4180&amp;" ")-1))=7),OR(ISNUMBER(MATCH(LEFT(C4180,FIND(" ",C4180&amp;" ")-1),'Look Up Values'!$G$2:$G$1000,0)),ISNUMBER(MATCH(LEFT(C4180,FIND(" ",C4180&amp;" ")-1),'Look Up Values'!$AE$2:$AE$2000,0)))),"","EWC error")),"")</f>
        <v/>
      </c>
      <c r="M4180" s="242" t="str" cm="1">
        <f t="array" ref="M4180">IF(AND(G4180&lt;&gt;0,G4180&lt;&gt;""),IF(E4180="","",IF(ISNUMBER(MATCH(SUBSTITUTE(E4180," ",""),SUBSTITUTE('Look Up Values'!$I$2:$I$10," ",""),0)),"","State error")),"")</f>
        <v/>
      </c>
      <c r="N4180" s="242" t="str" cm="1">
        <f t="array" ref="N4180">IF(AND(G4180&lt;&gt;0,G4180&lt;&gt;""),IF(F4180="","",IF(ISNUMBER(MATCH(SUBSTITUTE(F4180," ",""),SUBSTITUTE('Look Up Values'!$W$2:$W$30," ",""),0)),"","D&amp;R error")),"")</f>
        <v/>
      </c>
      <c r="O4180" s="256" t="str">
        <f t="shared" si="131"/>
        <v/>
      </c>
    </row>
    <row r="4181" spans="1:15" ht="15.75">
      <c r="A4181" s="250">
        <v>4174</v>
      </c>
      <c r="B4181" s="208"/>
      <c r="C4181" s="49"/>
      <c r="D4181" s="50"/>
      <c r="E4181" s="50"/>
      <c r="F4181" s="50"/>
      <c r="G4181" s="209"/>
      <c r="H4181" s="48"/>
      <c r="I4181" s="457" t="str">
        <f t="shared" si="130"/>
        <v/>
      </c>
      <c r="J4181" s="241" cm="1">
        <f t="array" ref="J4181">SUMPRODUCT(--(K4181:N4181&lt;&gt;"")) + IF(TRIM(O4181)="",0,LEN(O4181)-LEN(SUBSTITUTE(O4181,",",""))+1)</f>
        <v>0</v>
      </c>
      <c r="K4181" s="242" t="str">
        <f>IF(AND(G4181&lt;&gt;0,G4181&lt;&gt;""),IF(B4181="","",IF(ISNUMBER(MATCH(B4181,'Look Up Values'!$B$2:$B$500,0)),"","Dest. error")),"")</f>
        <v/>
      </c>
      <c r="L4181" s="242" t="str">
        <f>IF(AND(G4181&lt;&gt;0,G4181&lt;&gt;""),IF(C4181="","",IF(AND(ISNUMBER(--LEFT(C4181,FIND(" ",C4181&amp;" ")-1)),OR(LEN(LEFT(C4181,FIND(" ",C4181&amp;" ")-1))=6,LEN(LEFT(C4181,FIND(" ",C4181&amp;" ")-1))=7),OR(ISNUMBER(MATCH(LEFT(C4181,FIND(" ",C4181&amp;" ")-1),'Look Up Values'!$G$2:$G$1000,0)),ISNUMBER(MATCH(LEFT(C4181,FIND(" ",C4181&amp;" ")-1),'Look Up Values'!$AE$2:$AE$2000,0)))),"","EWC error")),"")</f>
        <v/>
      </c>
      <c r="M4181" s="242" t="str" cm="1">
        <f t="array" ref="M4181">IF(AND(G4181&lt;&gt;0,G4181&lt;&gt;""),IF(E4181="","",IF(ISNUMBER(MATCH(SUBSTITUTE(E4181," ",""),SUBSTITUTE('Look Up Values'!$I$2:$I$10," ",""),0)),"","State error")),"")</f>
        <v/>
      </c>
      <c r="N4181" s="242" t="str" cm="1">
        <f t="array" ref="N4181">IF(AND(G4181&lt;&gt;0,G4181&lt;&gt;""),IF(F4181="","",IF(ISNUMBER(MATCH(SUBSTITUTE(F4181," ",""),SUBSTITUTE('Look Up Values'!$W$2:$W$30," ",""),0)),"","D&amp;R error")),"")</f>
        <v/>
      </c>
      <c r="O4181" s="256" t="str">
        <f t="shared" si="131"/>
        <v/>
      </c>
    </row>
    <row r="4182" spans="1:15" ht="15.75">
      <c r="A4182" s="250">
        <v>4175</v>
      </c>
      <c r="B4182" s="208"/>
      <c r="C4182" s="49"/>
      <c r="D4182" s="50"/>
      <c r="E4182" s="50"/>
      <c r="F4182" s="50"/>
      <c r="G4182" s="209"/>
      <c r="H4182" s="48"/>
      <c r="I4182" s="457" t="str">
        <f t="shared" si="130"/>
        <v/>
      </c>
      <c r="J4182" s="241" cm="1">
        <f t="array" ref="J4182">SUMPRODUCT(--(K4182:N4182&lt;&gt;"")) + IF(TRIM(O4182)="",0,LEN(O4182)-LEN(SUBSTITUTE(O4182,",",""))+1)</f>
        <v>0</v>
      </c>
      <c r="K4182" s="242" t="str">
        <f>IF(AND(G4182&lt;&gt;0,G4182&lt;&gt;""),IF(B4182="","",IF(ISNUMBER(MATCH(B4182,'Look Up Values'!$B$2:$B$500,0)),"","Dest. error")),"")</f>
        <v/>
      </c>
      <c r="L4182" s="242" t="str">
        <f>IF(AND(G4182&lt;&gt;0,G4182&lt;&gt;""),IF(C4182="","",IF(AND(ISNUMBER(--LEFT(C4182,FIND(" ",C4182&amp;" ")-1)),OR(LEN(LEFT(C4182,FIND(" ",C4182&amp;" ")-1))=6,LEN(LEFT(C4182,FIND(" ",C4182&amp;" ")-1))=7),OR(ISNUMBER(MATCH(LEFT(C4182,FIND(" ",C4182&amp;" ")-1),'Look Up Values'!$G$2:$G$1000,0)),ISNUMBER(MATCH(LEFT(C4182,FIND(" ",C4182&amp;" ")-1),'Look Up Values'!$AE$2:$AE$2000,0)))),"","EWC error")),"")</f>
        <v/>
      </c>
      <c r="M4182" s="242" t="str" cm="1">
        <f t="array" ref="M4182">IF(AND(G4182&lt;&gt;0,G4182&lt;&gt;""),IF(E4182="","",IF(ISNUMBER(MATCH(SUBSTITUTE(E4182," ",""),SUBSTITUTE('Look Up Values'!$I$2:$I$10," ",""),0)),"","State error")),"")</f>
        <v/>
      </c>
      <c r="N4182" s="242" t="str" cm="1">
        <f t="array" ref="N4182">IF(AND(G4182&lt;&gt;0,G4182&lt;&gt;""),IF(F4182="","",IF(ISNUMBER(MATCH(SUBSTITUTE(F4182," ",""),SUBSTITUTE('Look Up Values'!$W$2:$W$30," ",""),0)),"","D&amp;R error")),"")</f>
        <v/>
      </c>
      <c r="O4182" s="256" t="str">
        <f t="shared" si="131"/>
        <v/>
      </c>
    </row>
    <row r="4183" spans="1:15" ht="15.75">
      <c r="A4183" s="250">
        <v>4176</v>
      </c>
      <c r="B4183" s="208"/>
      <c r="C4183" s="49"/>
      <c r="D4183" s="50"/>
      <c r="E4183" s="50"/>
      <c r="F4183" s="50"/>
      <c r="G4183" s="209"/>
      <c r="H4183" s="48"/>
      <c r="I4183" s="457" t="str">
        <f t="shared" si="130"/>
        <v/>
      </c>
      <c r="J4183" s="241" cm="1">
        <f t="array" ref="J4183">SUMPRODUCT(--(K4183:N4183&lt;&gt;"")) + IF(TRIM(O4183)="",0,LEN(O4183)-LEN(SUBSTITUTE(O4183,",",""))+1)</f>
        <v>0</v>
      </c>
      <c r="K4183" s="242" t="str">
        <f>IF(AND(G4183&lt;&gt;0,G4183&lt;&gt;""),IF(B4183="","",IF(ISNUMBER(MATCH(B4183,'Look Up Values'!$B$2:$B$500,0)),"","Dest. error")),"")</f>
        <v/>
      </c>
      <c r="L4183" s="242" t="str">
        <f>IF(AND(G4183&lt;&gt;0,G4183&lt;&gt;""),IF(C4183="","",IF(AND(ISNUMBER(--LEFT(C4183,FIND(" ",C4183&amp;" ")-1)),OR(LEN(LEFT(C4183,FIND(" ",C4183&amp;" ")-1))=6,LEN(LEFT(C4183,FIND(" ",C4183&amp;" ")-1))=7),OR(ISNUMBER(MATCH(LEFT(C4183,FIND(" ",C4183&amp;" ")-1),'Look Up Values'!$G$2:$G$1000,0)),ISNUMBER(MATCH(LEFT(C4183,FIND(" ",C4183&amp;" ")-1),'Look Up Values'!$AE$2:$AE$2000,0)))),"","EWC error")),"")</f>
        <v/>
      </c>
      <c r="M4183" s="242" t="str" cm="1">
        <f t="array" ref="M4183">IF(AND(G4183&lt;&gt;0,G4183&lt;&gt;""),IF(E4183="","",IF(ISNUMBER(MATCH(SUBSTITUTE(E4183," ",""),SUBSTITUTE('Look Up Values'!$I$2:$I$10," ",""),0)),"","State error")),"")</f>
        <v/>
      </c>
      <c r="N4183" s="242" t="str" cm="1">
        <f t="array" ref="N4183">IF(AND(G4183&lt;&gt;0,G4183&lt;&gt;""),IF(F4183="","",IF(ISNUMBER(MATCH(SUBSTITUTE(F4183," ",""),SUBSTITUTE('Look Up Values'!$W$2:$W$30," ",""),0)),"","D&amp;R error")),"")</f>
        <v/>
      </c>
      <c r="O4183" s="256" t="str">
        <f t="shared" si="131"/>
        <v/>
      </c>
    </row>
    <row r="4184" spans="1:15" ht="15.75">
      <c r="A4184" s="250">
        <v>4177</v>
      </c>
      <c r="B4184" s="208"/>
      <c r="C4184" s="49"/>
      <c r="D4184" s="50"/>
      <c r="E4184" s="50"/>
      <c r="F4184" s="50"/>
      <c r="G4184" s="209"/>
      <c r="H4184" s="48"/>
      <c r="I4184" s="457" t="str">
        <f t="shared" si="130"/>
        <v/>
      </c>
      <c r="J4184" s="241" cm="1">
        <f t="array" ref="J4184">SUMPRODUCT(--(K4184:N4184&lt;&gt;"")) + IF(TRIM(O4184)="",0,LEN(O4184)-LEN(SUBSTITUTE(O4184,",",""))+1)</f>
        <v>0</v>
      </c>
      <c r="K4184" s="242" t="str">
        <f>IF(AND(G4184&lt;&gt;0,G4184&lt;&gt;""),IF(B4184="","",IF(ISNUMBER(MATCH(B4184,'Look Up Values'!$B$2:$B$500,0)),"","Dest. error")),"")</f>
        <v/>
      </c>
      <c r="L4184" s="242" t="str">
        <f>IF(AND(G4184&lt;&gt;0,G4184&lt;&gt;""),IF(C4184="","",IF(AND(ISNUMBER(--LEFT(C4184,FIND(" ",C4184&amp;" ")-1)),OR(LEN(LEFT(C4184,FIND(" ",C4184&amp;" ")-1))=6,LEN(LEFT(C4184,FIND(" ",C4184&amp;" ")-1))=7),OR(ISNUMBER(MATCH(LEFT(C4184,FIND(" ",C4184&amp;" ")-1),'Look Up Values'!$G$2:$G$1000,0)),ISNUMBER(MATCH(LEFT(C4184,FIND(" ",C4184&amp;" ")-1),'Look Up Values'!$AE$2:$AE$2000,0)))),"","EWC error")),"")</f>
        <v/>
      </c>
      <c r="M4184" s="242" t="str" cm="1">
        <f t="array" ref="M4184">IF(AND(G4184&lt;&gt;0,G4184&lt;&gt;""),IF(E4184="","",IF(ISNUMBER(MATCH(SUBSTITUTE(E4184," ",""),SUBSTITUTE('Look Up Values'!$I$2:$I$10," ",""),0)),"","State error")),"")</f>
        <v/>
      </c>
      <c r="N4184" s="242" t="str" cm="1">
        <f t="array" ref="N4184">IF(AND(G4184&lt;&gt;0,G4184&lt;&gt;""),IF(F4184="","",IF(ISNUMBER(MATCH(SUBSTITUTE(F4184," ",""),SUBSTITUTE('Look Up Values'!$W$2:$W$30," ",""),0)),"","D&amp;R error")),"")</f>
        <v/>
      </c>
      <c r="O4184" s="256" t="str">
        <f t="shared" si="131"/>
        <v/>
      </c>
    </row>
    <row r="4185" spans="1:15" ht="15.75">
      <c r="A4185" s="250">
        <v>4178</v>
      </c>
      <c r="B4185" s="208"/>
      <c r="C4185" s="49"/>
      <c r="D4185" s="50"/>
      <c r="E4185" s="50"/>
      <c r="F4185" s="50"/>
      <c r="G4185" s="209"/>
      <c r="H4185" s="48"/>
      <c r="I4185" s="457" t="str">
        <f t="shared" si="130"/>
        <v/>
      </c>
      <c r="J4185" s="241" cm="1">
        <f t="array" ref="J4185">SUMPRODUCT(--(K4185:N4185&lt;&gt;"")) + IF(TRIM(O4185)="",0,LEN(O4185)-LEN(SUBSTITUTE(O4185,",",""))+1)</f>
        <v>0</v>
      </c>
      <c r="K4185" s="242" t="str">
        <f>IF(AND(G4185&lt;&gt;0,G4185&lt;&gt;""),IF(B4185="","",IF(ISNUMBER(MATCH(B4185,'Look Up Values'!$B$2:$B$500,0)),"","Dest. error")),"")</f>
        <v/>
      </c>
      <c r="L4185" s="242" t="str">
        <f>IF(AND(G4185&lt;&gt;0,G4185&lt;&gt;""),IF(C4185="","",IF(AND(ISNUMBER(--LEFT(C4185,FIND(" ",C4185&amp;" ")-1)),OR(LEN(LEFT(C4185,FIND(" ",C4185&amp;" ")-1))=6,LEN(LEFT(C4185,FIND(" ",C4185&amp;" ")-1))=7),OR(ISNUMBER(MATCH(LEFT(C4185,FIND(" ",C4185&amp;" ")-1),'Look Up Values'!$G$2:$G$1000,0)),ISNUMBER(MATCH(LEFT(C4185,FIND(" ",C4185&amp;" ")-1),'Look Up Values'!$AE$2:$AE$2000,0)))),"","EWC error")),"")</f>
        <v/>
      </c>
      <c r="M4185" s="242" t="str" cm="1">
        <f t="array" ref="M4185">IF(AND(G4185&lt;&gt;0,G4185&lt;&gt;""),IF(E4185="","",IF(ISNUMBER(MATCH(SUBSTITUTE(E4185," ",""),SUBSTITUTE('Look Up Values'!$I$2:$I$10," ",""),0)),"","State error")),"")</f>
        <v/>
      </c>
      <c r="N4185" s="242" t="str" cm="1">
        <f t="array" ref="N4185">IF(AND(G4185&lt;&gt;0,G4185&lt;&gt;""),IF(F4185="","",IF(ISNUMBER(MATCH(SUBSTITUTE(F4185," ",""),SUBSTITUTE('Look Up Values'!$W$2:$W$30," ",""),0)),"","D&amp;R error")),"")</f>
        <v/>
      </c>
      <c r="O4185" s="256" t="str">
        <f t="shared" si="131"/>
        <v/>
      </c>
    </row>
    <row r="4186" spans="1:15" ht="15.75">
      <c r="A4186" s="250">
        <v>4179</v>
      </c>
      <c r="B4186" s="208"/>
      <c r="C4186" s="49"/>
      <c r="D4186" s="50"/>
      <c r="E4186" s="50"/>
      <c r="F4186" s="50"/>
      <c r="G4186" s="209"/>
      <c r="H4186" s="48"/>
      <c r="I4186" s="457" t="str">
        <f t="shared" si="130"/>
        <v/>
      </c>
      <c r="J4186" s="241" cm="1">
        <f t="array" ref="J4186">SUMPRODUCT(--(K4186:N4186&lt;&gt;"")) + IF(TRIM(O4186)="",0,LEN(O4186)-LEN(SUBSTITUTE(O4186,",",""))+1)</f>
        <v>0</v>
      </c>
      <c r="K4186" s="242" t="str">
        <f>IF(AND(G4186&lt;&gt;0,G4186&lt;&gt;""),IF(B4186="","",IF(ISNUMBER(MATCH(B4186,'Look Up Values'!$B$2:$B$500,0)),"","Dest. error")),"")</f>
        <v/>
      </c>
      <c r="L4186" s="242" t="str">
        <f>IF(AND(G4186&lt;&gt;0,G4186&lt;&gt;""),IF(C4186="","",IF(AND(ISNUMBER(--LEFT(C4186,FIND(" ",C4186&amp;" ")-1)),OR(LEN(LEFT(C4186,FIND(" ",C4186&amp;" ")-1))=6,LEN(LEFT(C4186,FIND(" ",C4186&amp;" ")-1))=7),OR(ISNUMBER(MATCH(LEFT(C4186,FIND(" ",C4186&amp;" ")-1),'Look Up Values'!$G$2:$G$1000,0)),ISNUMBER(MATCH(LEFT(C4186,FIND(" ",C4186&amp;" ")-1),'Look Up Values'!$AE$2:$AE$2000,0)))),"","EWC error")),"")</f>
        <v/>
      </c>
      <c r="M4186" s="242" t="str" cm="1">
        <f t="array" ref="M4186">IF(AND(G4186&lt;&gt;0,G4186&lt;&gt;""),IF(E4186="","",IF(ISNUMBER(MATCH(SUBSTITUTE(E4186," ",""),SUBSTITUTE('Look Up Values'!$I$2:$I$10," ",""),0)),"","State error")),"")</f>
        <v/>
      </c>
      <c r="N4186" s="242" t="str" cm="1">
        <f t="array" ref="N4186">IF(AND(G4186&lt;&gt;0,G4186&lt;&gt;""),IF(F4186="","",IF(ISNUMBER(MATCH(SUBSTITUTE(F4186," ",""),SUBSTITUTE('Look Up Values'!$W$2:$W$30," ",""),0)),"","D&amp;R error")),"")</f>
        <v/>
      </c>
      <c r="O4186" s="256" t="str">
        <f t="shared" si="131"/>
        <v/>
      </c>
    </row>
    <row r="4187" spans="1:15" ht="15.75">
      <c r="A4187" s="250">
        <v>4180</v>
      </c>
      <c r="B4187" s="208"/>
      <c r="C4187" s="49"/>
      <c r="D4187" s="50"/>
      <c r="E4187" s="50"/>
      <c r="F4187" s="50"/>
      <c r="G4187" s="209"/>
      <c r="H4187" s="48"/>
      <c r="I4187" s="457" t="str">
        <f t="shared" si="130"/>
        <v/>
      </c>
      <c r="J4187" s="241" cm="1">
        <f t="array" ref="J4187">SUMPRODUCT(--(K4187:N4187&lt;&gt;"")) + IF(TRIM(O4187)="",0,LEN(O4187)-LEN(SUBSTITUTE(O4187,",",""))+1)</f>
        <v>0</v>
      </c>
      <c r="K4187" s="242" t="str">
        <f>IF(AND(G4187&lt;&gt;0,G4187&lt;&gt;""),IF(B4187="","",IF(ISNUMBER(MATCH(B4187,'Look Up Values'!$B$2:$B$500,0)),"","Dest. error")),"")</f>
        <v/>
      </c>
      <c r="L4187" s="242" t="str">
        <f>IF(AND(G4187&lt;&gt;0,G4187&lt;&gt;""),IF(C4187="","",IF(AND(ISNUMBER(--LEFT(C4187,FIND(" ",C4187&amp;" ")-1)),OR(LEN(LEFT(C4187,FIND(" ",C4187&amp;" ")-1))=6,LEN(LEFT(C4187,FIND(" ",C4187&amp;" ")-1))=7),OR(ISNUMBER(MATCH(LEFT(C4187,FIND(" ",C4187&amp;" ")-1),'Look Up Values'!$G$2:$G$1000,0)),ISNUMBER(MATCH(LEFT(C4187,FIND(" ",C4187&amp;" ")-1),'Look Up Values'!$AE$2:$AE$2000,0)))),"","EWC error")),"")</f>
        <v/>
      </c>
      <c r="M4187" s="242" t="str" cm="1">
        <f t="array" ref="M4187">IF(AND(G4187&lt;&gt;0,G4187&lt;&gt;""),IF(E4187="","",IF(ISNUMBER(MATCH(SUBSTITUTE(E4187," ",""),SUBSTITUTE('Look Up Values'!$I$2:$I$10," ",""),0)),"","State error")),"")</f>
        <v/>
      </c>
      <c r="N4187" s="242" t="str" cm="1">
        <f t="array" ref="N4187">IF(AND(G4187&lt;&gt;0,G4187&lt;&gt;""),IF(F4187="","",IF(ISNUMBER(MATCH(SUBSTITUTE(F4187," ",""),SUBSTITUTE('Look Up Values'!$W$2:$W$30," ",""),0)),"","D&amp;R error")),"")</f>
        <v/>
      </c>
      <c r="O4187" s="256" t="str">
        <f t="shared" si="131"/>
        <v/>
      </c>
    </row>
    <row r="4188" spans="1:15" ht="15.75">
      <c r="A4188" s="250">
        <v>4181</v>
      </c>
      <c r="B4188" s="208"/>
      <c r="C4188" s="49"/>
      <c r="D4188" s="50"/>
      <c r="E4188" s="50"/>
      <c r="F4188" s="50"/>
      <c r="G4188" s="209"/>
      <c r="H4188" s="48"/>
      <c r="I4188" s="457" t="str">
        <f t="shared" si="130"/>
        <v/>
      </c>
      <c r="J4188" s="241" cm="1">
        <f t="array" ref="J4188">SUMPRODUCT(--(K4188:N4188&lt;&gt;"")) + IF(TRIM(O4188)="",0,LEN(O4188)-LEN(SUBSTITUTE(O4188,",",""))+1)</f>
        <v>0</v>
      </c>
      <c r="K4188" s="242" t="str">
        <f>IF(AND(G4188&lt;&gt;0,G4188&lt;&gt;""),IF(B4188="","",IF(ISNUMBER(MATCH(B4188,'Look Up Values'!$B$2:$B$500,0)),"","Dest. error")),"")</f>
        <v/>
      </c>
      <c r="L4188" s="242" t="str">
        <f>IF(AND(G4188&lt;&gt;0,G4188&lt;&gt;""),IF(C4188="","",IF(AND(ISNUMBER(--LEFT(C4188,FIND(" ",C4188&amp;" ")-1)),OR(LEN(LEFT(C4188,FIND(" ",C4188&amp;" ")-1))=6,LEN(LEFT(C4188,FIND(" ",C4188&amp;" ")-1))=7),OR(ISNUMBER(MATCH(LEFT(C4188,FIND(" ",C4188&amp;" ")-1),'Look Up Values'!$G$2:$G$1000,0)),ISNUMBER(MATCH(LEFT(C4188,FIND(" ",C4188&amp;" ")-1),'Look Up Values'!$AE$2:$AE$2000,0)))),"","EWC error")),"")</f>
        <v/>
      </c>
      <c r="M4188" s="242" t="str" cm="1">
        <f t="array" ref="M4188">IF(AND(G4188&lt;&gt;0,G4188&lt;&gt;""),IF(E4188="","",IF(ISNUMBER(MATCH(SUBSTITUTE(E4188," ",""),SUBSTITUTE('Look Up Values'!$I$2:$I$10," ",""),0)),"","State error")),"")</f>
        <v/>
      </c>
      <c r="N4188" s="242" t="str" cm="1">
        <f t="array" ref="N4188">IF(AND(G4188&lt;&gt;0,G4188&lt;&gt;""),IF(F4188="","",IF(ISNUMBER(MATCH(SUBSTITUTE(F4188," ",""),SUBSTITUTE('Look Up Values'!$W$2:$W$30," ",""),0)),"","D&amp;R error")),"")</f>
        <v/>
      </c>
      <c r="O4188" s="256" t="str">
        <f t="shared" si="131"/>
        <v/>
      </c>
    </row>
    <row r="4189" spans="1:15" ht="15.75">
      <c r="A4189" s="250">
        <v>4182</v>
      </c>
      <c r="B4189" s="208"/>
      <c r="C4189" s="49"/>
      <c r="D4189" s="50"/>
      <c r="E4189" s="50"/>
      <c r="F4189" s="50"/>
      <c r="G4189" s="209"/>
      <c r="H4189" s="48"/>
      <c r="I4189" s="457" t="str">
        <f t="shared" si="130"/>
        <v/>
      </c>
      <c r="J4189" s="241" cm="1">
        <f t="array" ref="J4189">SUMPRODUCT(--(K4189:N4189&lt;&gt;"")) + IF(TRIM(O4189)="",0,LEN(O4189)-LEN(SUBSTITUTE(O4189,",",""))+1)</f>
        <v>0</v>
      </c>
      <c r="K4189" s="242" t="str">
        <f>IF(AND(G4189&lt;&gt;0,G4189&lt;&gt;""),IF(B4189="","",IF(ISNUMBER(MATCH(B4189,'Look Up Values'!$B$2:$B$500,0)),"","Dest. error")),"")</f>
        <v/>
      </c>
      <c r="L4189" s="242" t="str">
        <f>IF(AND(G4189&lt;&gt;0,G4189&lt;&gt;""),IF(C4189="","",IF(AND(ISNUMBER(--LEFT(C4189,FIND(" ",C4189&amp;" ")-1)),OR(LEN(LEFT(C4189,FIND(" ",C4189&amp;" ")-1))=6,LEN(LEFT(C4189,FIND(" ",C4189&amp;" ")-1))=7),OR(ISNUMBER(MATCH(LEFT(C4189,FIND(" ",C4189&amp;" ")-1),'Look Up Values'!$G$2:$G$1000,0)),ISNUMBER(MATCH(LEFT(C4189,FIND(" ",C4189&amp;" ")-1),'Look Up Values'!$AE$2:$AE$2000,0)))),"","EWC error")),"")</f>
        <v/>
      </c>
      <c r="M4189" s="242" t="str" cm="1">
        <f t="array" ref="M4189">IF(AND(G4189&lt;&gt;0,G4189&lt;&gt;""),IF(E4189="","",IF(ISNUMBER(MATCH(SUBSTITUTE(E4189," ",""),SUBSTITUTE('Look Up Values'!$I$2:$I$10," ",""),0)),"","State error")),"")</f>
        <v/>
      </c>
      <c r="N4189" s="242" t="str" cm="1">
        <f t="array" ref="N4189">IF(AND(G4189&lt;&gt;0,G4189&lt;&gt;""),IF(F4189="","",IF(ISNUMBER(MATCH(SUBSTITUTE(F4189," ",""),SUBSTITUTE('Look Up Values'!$W$2:$W$30," ",""),0)),"","D&amp;R error")),"")</f>
        <v/>
      </c>
      <c r="O4189" s="256" t="str">
        <f t="shared" si="131"/>
        <v/>
      </c>
    </row>
    <row r="4190" spans="1:15" ht="15.75">
      <c r="A4190" s="250">
        <v>4183</v>
      </c>
      <c r="B4190" s="208"/>
      <c r="C4190" s="49"/>
      <c r="D4190" s="50"/>
      <c r="E4190" s="50"/>
      <c r="F4190" s="50"/>
      <c r="G4190" s="209"/>
      <c r="H4190" s="48"/>
      <c r="I4190" s="457" t="str">
        <f t="shared" si="130"/>
        <v/>
      </c>
      <c r="J4190" s="241" cm="1">
        <f t="array" ref="J4190">SUMPRODUCT(--(K4190:N4190&lt;&gt;"")) + IF(TRIM(O4190)="",0,LEN(O4190)-LEN(SUBSTITUTE(O4190,",",""))+1)</f>
        <v>0</v>
      </c>
      <c r="K4190" s="242" t="str">
        <f>IF(AND(G4190&lt;&gt;0,G4190&lt;&gt;""),IF(B4190="","",IF(ISNUMBER(MATCH(B4190,'Look Up Values'!$B$2:$B$500,0)),"","Dest. error")),"")</f>
        <v/>
      </c>
      <c r="L4190" s="242" t="str">
        <f>IF(AND(G4190&lt;&gt;0,G4190&lt;&gt;""),IF(C4190="","",IF(AND(ISNUMBER(--LEFT(C4190,FIND(" ",C4190&amp;" ")-1)),OR(LEN(LEFT(C4190,FIND(" ",C4190&amp;" ")-1))=6,LEN(LEFT(C4190,FIND(" ",C4190&amp;" ")-1))=7),OR(ISNUMBER(MATCH(LEFT(C4190,FIND(" ",C4190&amp;" ")-1),'Look Up Values'!$G$2:$G$1000,0)),ISNUMBER(MATCH(LEFT(C4190,FIND(" ",C4190&amp;" ")-1),'Look Up Values'!$AE$2:$AE$2000,0)))),"","EWC error")),"")</f>
        <v/>
      </c>
      <c r="M4190" s="242" t="str" cm="1">
        <f t="array" ref="M4190">IF(AND(G4190&lt;&gt;0,G4190&lt;&gt;""),IF(E4190="","",IF(ISNUMBER(MATCH(SUBSTITUTE(E4190," ",""),SUBSTITUTE('Look Up Values'!$I$2:$I$10," ",""),0)),"","State error")),"")</f>
        <v/>
      </c>
      <c r="N4190" s="242" t="str" cm="1">
        <f t="array" ref="N4190">IF(AND(G4190&lt;&gt;0,G4190&lt;&gt;""),IF(F4190="","",IF(ISNUMBER(MATCH(SUBSTITUTE(F4190," ",""),SUBSTITUTE('Look Up Values'!$W$2:$W$30," ",""),0)),"","D&amp;R error")),"")</f>
        <v/>
      </c>
      <c r="O4190" s="256" t="str">
        <f t="shared" si="131"/>
        <v/>
      </c>
    </row>
    <row r="4191" spans="1:15" ht="15.75">
      <c r="A4191" s="250">
        <v>4184</v>
      </c>
      <c r="B4191" s="208"/>
      <c r="C4191" s="49"/>
      <c r="D4191" s="50"/>
      <c r="E4191" s="50"/>
      <c r="F4191" s="50"/>
      <c r="G4191" s="209"/>
      <c r="H4191" s="48"/>
      <c r="I4191" s="457" t="str">
        <f t="shared" si="130"/>
        <v/>
      </c>
      <c r="J4191" s="241" cm="1">
        <f t="array" ref="J4191">SUMPRODUCT(--(K4191:N4191&lt;&gt;"")) + IF(TRIM(O4191)="",0,LEN(O4191)-LEN(SUBSTITUTE(O4191,",",""))+1)</f>
        <v>0</v>
      </c>
      <c r="K4191" s="242" t="str">
        <f>IF(AND(G4191&lt;&gt;0,G4191&lt;&gt;""),IF(B4191="","",IF(ISNUMBER(MATCH(B4191,'Look Up Values'!$B$2:$B$500,0)),"","Dest. error")),"")</f>
        <v/>
      </c>
      <c r="L4191" s="242" t="str">
        <f>IF(AND(G4191&lt;&gt;0,G4191&lt;&gt;""),IF(C4191="","",IF(AND(ISNUMBER(--LEFT(C4191,FIND(" ",C4191&amp;" ")-1)),OR(LEN(LEFT(C4191,FIND(" ",C4191&amp;" ")-1))=6,LEN(LEFT(C4191,FIND(" ",C4191&amp;" ")-1))=7),OR(ISNUMBER(MATCH(LEFT(C4191,FIND(" ",C4191&amp;" ")-1),'Look Up Values'!$G$2:$G$1000,0)),ISNUMBER(MATCH(LEFT(C4191,FIND(" ",C4191&amp;" ")-1),'Look Up Values'!$AE$2:$AE$2000,0)))),"","EWC error")),"")</f>
        <v/>
      </c>
      <c r="M4191" s="242" t="str" cm="1">
        <f t="array" ref="M4191">IF(AND(G4191&lt;&gt;0,G4191&lt;&gt;""),IF(E4191="","",IF(ISNUMBER(MATCH(SUBSTITUTE(E4191," ",""),SUBSTITUTE('Look Up Values'!$I$2:$I$10," ",""),0)),"","State error")),"")</f>
        <v/>
      </c>
      <c r="N4191" s="242" t="str" cm="1">
        <f t="array" ref="N4191">IF(AND(G4191&lt;&gt;0,G4191&lt;&gt;""),IF(F4191="","",IF(ISNUMBER(MATCH(SUBSTITUTE(F4191," ",""),SUBSTITUTE('Look Up Values'!$W$2:$W$30," ",""),0)),"","D&amp;R error")),"")</f>
        <v/>
      </c>
      <c r="O4191" s="256" t="str">
        <f t="shared" si="131"/>
        <v/>
      </c>
    </row>
    <row r="4192" spans="1:15" ht="15.75">
      <c r="A4192" s="250">
        <v>4185</v>
      </c>
      <c r="B4192" s="208"/>
      <c r="C4192" s="49"/>
      <c r="D4192" s="50"/>
      <c r="E4192" s="50"/>
      <c r="F4192" s="50"/>
      <c r="G4192" s="209"/>
      <c r="H4192" s="48"/>
      <c r="I4192" s="457" t="str">
        <f t="shared" si="130"/>
        <v/>
      </c>
      <c r="J4192" s="241" cm="1">
        <f t="array" ref="J4192">SUMPRODUCT(--(K4192:N4192&lt;&gt;"")) + IF(TRIM(O4192)="",0,LEN(O4192)-LEN(SUBSTITUTE(O4192,",",""))+1)</f>
        <v>0</v>
      </c>
      <c r="K4192" s="242" t="str">
        <f>IF(AND(G4192&lt;&gt;0,G4192&lt;&gt;""),IF(B4192="","",IF(ISNUMBER(MATCH(B4192,'Look Up Values'!$B$2:$B$500,0)),"","Dest. error")),"")</f>
        <v/>
      </c>
      <c r="L4192" s="242" t="str">
        <f>IF(AND(G4192&lt;&gt;0,G4192&lt;&gt;""),IF(C4192="","",IF(AND(ISNUMBER(--LEFT(C4192,FIND(" ",C4192&amp;" ")-1)),OR(LEN(LEFT(C4192,FIND(" ",C4192&amp;" ")-1))=6,LEN(LEFT(C4192,FIND(" ",C4192&amp;" ")-1))=7),OR(ISNUMBER(MATCH(LEFT(C4192,FIND(" ",C4192&amp;" ")-1),'Look Up Values'!$G$2:$G$1000,0)),ISNUMBER(MATCH(LEFT(C4192,FIND(" ",C4192&amp;" ")-1),'Look Up Values'!$AE$2:$AE$2000,0)))),"","EWC error")),"")</f>
        <v/>
      </c>
      <c r="M4192" s="242" t="str" cm="1">
        <f t="array" ref="M4192">IF(AND(G4192&lt;&gt;0,G4192&lt;&gt;""),IF(E4192="","",IF(ISNUMBER(MATCH(SUBSTITUTE(E4192," ",""),SUBSTITUTE('Look Up Values'!$I$2:$I$10," ",""),0)),"","State error")),"")</f>
        <v/>
      </c>
      <c r="N4192" s="242" t="str" cm="1">
        <f t="array" ref="N4192">IF(AND(G4192&lt;&gt;0,G4192&lt;&gt;""),IF(F4192="","",IF(ISNUMBER(MATCH(SUBSTITUTE(F4192," ",""),SUBSTITUTE('Look Up Values'!$W$2:$W$30," ",""),0)),"","D&amp;R error")),"")</f>
        <v/>
      </c>
      <c r="O4192" s="256" t="str">
        <f t="shared" si="131"/>
        <v/>
      </c>
    </row>
    <row r="4193" spans="1:15" ht="15.75">
      <c r="A4193" s="250">
        <v>4186</v>
      </c>
      <c r="B4193" s="208"/>
      <c r="C4193" s="49"/>
      <c r="D4193" s="50"/>
      <c r="E4193" s="50"/>
      <c r="F4193" s="50"/>
      <c r="G4193" s="209"/>
      <c r="H4193" s="48"/>
      <c r="I4193" s="457" t="str">
        <f t="shared" si="130"/>
        <v/>
      </c>
      <c r="J4193" s="241" cm="1">
        <f t="array" ref="J4193">SUMPRODUCT(--(K4193:N4193&lt;&gt;"")) + IF(TRIM(O4193)="",0,LEN(O4193)-LEN(SUBSTITUTE(O4193,",",""))+1)</f>
        <v>0</v>
      </c>
      <c r="K4193" s="242" t="str">
        <f>IF(AND(G4193&lt;&gt;0,G4193&lt;&gt;""),IF(B4193="","",IF(ISNUMBER(MATCH(B4193,'Look Up Values'!$B$2:$B$500,0)),"","Dest. error")),"")</f>
        <v/>
      </c>
      <c r="L4193" s="242" t="str">
        <f>IF(AND(G4193&lt;&gt;0,G4193&lt;&gt;""),IF(C4193="","",IF(AND(ISNUMBER(--LEFT(C4193,FIND(" ",C4193&amp;" ")-1)),OR(LEN(LEFT(C4193,FIND(" ",C4193&amp;" ")-1))=6,LEN(LEFT(C4193,FIND(" ",C4193&amp;" ")-1))=7),OR(ISNUMBER(MATCH(LEFT(C4193,FIND(" ",C4193&amp;" ")-1),'Look Up Values'!$G$2:$G$1000,0)),ISNUMBER(MATCH(LEFT(C4193,FIND(" ",C4193&amp;" ")-1),'Look Up Values'!$AE$2:$AE$2000,0)))),"","EWC error")),"")</f>
        <v/>
      </c>
      <c r="M4193" s="242" t="str" cm="1">
        <f t="array" ref="M4193">IF(AND(G4193&lt;&gt;0,G4193&lt;&gt;""),IF(E4193="","",IF(ISNUMBER(MATCH(SUBSTITUTE(E4193," ",""),SUBSTITUTE('Look Up Values'!$I$2:$I$10," ",""),0)),"","State error")),"")</f>
        <v/>
      </c>
      <c r="N4193" s="242" t="str" cm="1">
        <f t="array" ref="N4193">IF(AND(G4193&lt;&gt;0,G4193&lt;&gt;""),IF(F4193="","",IF(ISNUMBER(MATCH(SUBSTITUTE(F4193," ",""),SUBSTITUTE('Look Up Values'!$W$2:$W$30," ",""),0)),"","D&amp;R error")),"")</f>
        <v/>
      </c>
      <c r="O4193" s="256" t="str">
        <f t="shared" si="131"/>
        <v/>
      </c>
    </row>
    <row r="4194" spans="1:15" ht="15.75">
      <c r="A4194" s="250">
        <v>4187</v>
      </c>
      <c r="B4194" s="208"/>
      <c r="C4194" s="49"/>
      <c r="D4194" s="50"/>
      <c r="E4194" s="50"/>
      <c r="F4194" s="50"/>
      <c r="G4194" s="209"/>
      <c r="H4194" s="48"/>
      <c r="I4194" s="457" t="str">
        <f t="shared" si="130"/>
        <v/>
      </c>
      <c r="J4194" s="241" cm="1">
        <f t="array" ref="J4194">SUMPRODUCT(--(K4194:N4194&lt;&gt;"")) + IF(TRIM(O4194)="",0,LEN(O4194)-LEN(SUBSTITUTE(O4194,",",""))+1)</f>
        <v>0</v>
      </c>
      <c r="K4194" s="242" t="str">
        <f>IF(AND(G4194&lt;&gt;0,G4194&lt;&gt;""),IF(B4194="","",IF(ISNUMBER(MATCH(B4194,'Look Up Values'!$B$2:$B$500,0)),"","Dest. error")),"")</f>
        <v/>
      </c>
      <c r="L4194" s="242" t="str">
        <f>IF(AND(G4194&lt;&gt;0,G4194&lt;&gt;""),IF(C4194="","",IF(AND(ISNUMBER(--LEFT(C4194,FIND(" ",C4194&amp;" ")-1)),OR(LEN(LEFT(C4194,FIND(" ",C4194&amp;" ")-1))=6,LEN(LEFT(C4194,FIND(" ",C4194&amp;" ")-1))=7),OR(ISNUMBER(MATCH(LEFT(C4194,FIND(" ",C4194&amp;" ")-1),'Look Up Values'!$G$2:$G$1000,0)),ISNUMBER(MATCH(LEFT(C4194,FIND(" ",C4194&amp;" ")-1),'Look Up Values'!$AE$2:$AE$2000,0)))),"","EWC error")),"")</f>
        <v/>
      </c>
      <c r="M4194" s="242" t="str" cm="1">
        <f t="array" ref="M4194">IF(AND(G4194&lt;&gt;0,G4194&lt;&gt;""),IF(E4194="","",IF(ISNUMBER(MATCH(SUBSTITUTE(E4194," ",""),SUBSTITUTE('Look Up Values'!$I$2:$I$10," ",""),0)),"","State error")),"")</f>
        <v/>
      </c>
      <c r="N4194" s="242" t="str" cm="1">
        <f t="array" ref="N4194">IF(AND(G4194&lt;&gt;0,G4194&lt;&gt;""),IF(F4194="","",IF(ISNUMBER(MATCH(SUBSTITUTE(F4194," ",""),SUBSTITUTE('Look Up Values'!$W$2:$W$30," ",""),0)),"","D&amp;R error")),"")</f>
        <v/>
      </c>
      <c r="O4194" s="256" t="str">
        <f t="shared" si="131"/>
        <v/>
      </c>
    </row>
    <row r="4195" spans="1:15" ht="15.75">
      <c r="A4195" s="250">
        <v>4188</v>
      </c>
      <c r="B4195" s="208"/>
      <c r="C4195" s="49"/>
      <c r="D4195" s="50"/>
      <c r="E4195" s="50"/>
      <c r="F4195" s="50"/>
      <c r="G4195" s="209"/>
      <c r="H4195" s="48"/>
      <c r="I4195" s="457" t="str">
        <f t="shared" si="130"/>
        <v/>
      </c>
      <c r="J4195" s="241" cm="1">
        <f t="array" ref="J4195">SUMPRODUCT(--(K4195:N4195&lt;&gt;"")) + IF(TRIM(O4195)="",0,LEN(O4195)-LEN(SUBSTITUTE(O4195,",",""))+1)</f>
        <v>0</v>
      </c>
      <c r="K4195" s="242" t="str">
        <f>IF(AND(G4195&lt;&gt;0,G4195&lt;&gt;""),IF(B4195="","",IF(ISNUMBER(MATCH(B4195,'Look Up Values'!$B$2:$B$500,0)),"","Dest. error")),"")</f>
        <v/>
      </c>
      <c r="L4195" s="242" t="str">
        <f>IF(AND(G4195&lt;&gt;0,G4195&lt;&gt;""),IF(C4195="","",IF(AND(ISNUMBER(--LEFT(C4195,FIND(" ",C4195&amp;" ")-1)),OR(LEN(LEFT(C4195,FIND(" ",C4195&amp;" ")-1))=6,LEN(LEFT(C4195,FIND(" ",C4195&amp;" ")-1))=7),OR(ISNUMBER(MATCH(LEFT(C4195,FIND(" ",C4195&amp;" ")-1),'Look Up Values'!$G$2:$G$1000,0)),ISNUMBER(MATCH(LEFT(C4195,FIND(" ",C4195&amp;" ")-1),'Look Up Values'!$AE$2:$AE$2000,0)))),"","EWC error")),"")</f>
        <v/>
      </c>
      <c r="M4195" s="242" t="str" cm="1">
        <f t="array" ref="M4195">IF(AND(G4195&lt;&gt;0,G4195&lt;&gt;""),IF(E4195="","",IF(ISNUMBER(MATCH(SUBSTITUTE(E4195," ",""),SUBSTITUTE('Look Up Values'!$I$2:$I$10," ",""),0)),"","State error")),"")</f>
        <v/>
      </c>
      <c r="N4195" s="242" t="str" cm="1">
        <f t="array" ref="N4195">IF(AND(G4195&lt;&gt;0,G4195&lt;&gt;""),IF(F4195="","",IF(ISNUMBER(MATCH(SUBSTITUTE(F4195," ",""),SUBSTITUTE('Look Up Values'!$W$2:$W$30," ",""),0)),"","D&amp;R error")),"")</f>
        <v/>
      </c>
      <c r="O4195" s="256" t="str">
        <f t="shared" si="131"/>
        <v/>
      </c>
    </row>
    <row r="4196" spans="1:15" ht="15.75">
      <c r="A4196" s="250">
        <v>4189</v>
      </c>
      <c r="B4196" s="208"/>
      <c r="C4196" s="49"/>
      <c r="D4196" s="50"/>
      <c r="E4196" s="50"/>
      <c r="F4196" s="50"/>
      <c r="G4196" s="209"/>
      <c r="H4196" s="48"/>
      <c r="I4196" s="457" t="str">
        <f t="shared" si="130"/>
        <v/>
      </c>
      <c r="J4196" s="241" cm="1">
        <f t="array" ref="J4196">SUMPRODUCT(--(K4196:N4196&lt;&gt;"")) + IF(TRIM(O4196)="",0,LEN(O4196)-LEN(SUBSTITUTE(O4196,",",""))+1)</f>
        <v>0</v>
      </c>
      <c r="K4196" s="242" t="str">
        <f>IF(AND(G4196&lt;&gt;0,G4196&lt;&gt;""),IF(B4196="","",IF(ISNUMBER(MATCH(B4196,'Look Up Values'!$B$2:$B$500,0)),"","Dest. error")),"")</f>
        <v/>
      </c>
      <c r="L4196" s="242" t="str">
        <f>IF(AND(G4196&lt;&gt;0,G4196&lt;&gt;""),IF(C4196="","",IF(AND(ISNUMBER(--LEFT(C4196,FIND(" ",C4196&amp;" ")-1)),OR(LEN(LEFT(C4196,FIND(" ",C4196&amp;" ")-1))=6,LEN(LEFT(C4196,FIND(" ",C4196&amp;" ")-1))=7),OR(ISNUMBER(MATCH(LEFT(C4196,FIND(" ",C4196&amp;" ")-1),'Look Up Values'!$G$2:$G$1000,0)),ISNUMBER(MATCH(LEFT(C4196,FIND(" ",C4196&amp;" ")-1),'Look Up Values'!$AE$2:$AE$2000,0)))),"","EWC error")),"")</f>
        <v/>
      </c>
      <c r="M4196" s="242" t="str" cm="1">
        <f t="array" ref="M4196">IF(AND(G4196&lt;&gt;0,G4196&lt;&gt;""),IF(E4196="","",IF(ISNUMBER(MATCH(SUBSTITUTE(E4196," ",""),SUBSTITUTE('Look Up Values'!$I$2:$I$10," ",""),0)),"","State error")),"")</f>
        <v/>
      </c>
      <c r="N4196" s="242" t="str" cm="1">
        <f t="array" ref="N4196">IF(AND(G4196&lt;&gt;0,G4196&lt;&gt;""),IF(F4196="","",IF(ISNUMBER(MATCH(SUBSTITUTE(F4196," ",""),SUBSTITUTE('Look Up Values'!$W$2:$W$30," ",""),0)),"","D&amp;R error")),"")</f>
        <v/>
      </c>
      <c r="O4196" s="256" t="str">
        <f t="shared" si="131"/>
        <v/>
      </c>
    </row>
    <row r="4197" spans="1:15" ht="15.75">
      <c r="A4197" s="250">
        <v>4190</v>
      </c>
      <c r="B4197" s="208"/>
      <c r="C4197" s="49"/>
      <c r="D4197" s="50"/>
      <c r="E4197" s="50"/>
      <c r="F4197" s="50"/>
      <c r="G4197" s="209"/>
      <c r="H4197" s="48"/>
      <c r="I4197" s="457" t="str">
        <f t="shared" si="130"/>
        <v/>
      </c>
      <c r="J4197" s="241" cm="1">
        <f t="array" ref="J4197">SUMPRODUCT(--(K4197:N4197&lt;&gt;"")) + IF(TRIM(O4197)="",0,LEN(O4197)-LEN(SUBSTITUTE(O4197,",",""))+1)</f>
        <v>0</v>
      </c>
      <c r="K4197" s="242" t="str">
        <f>IF(AND(G4197&lt;&gt;0,G4197&lt;&gt;""),IF(B4197="","",IF(ISNUMBER(MATCH(B4197,'Look Up Values'!$B$2:$B$500,0)),"","Dest. error")),"")</f>
        <v/>
      </c>
      <c r="L4197" s="242" t="str">
        <f>IF(AND(G4197&lt;&gt;0,G4197&lt;&gt;""),IF(C4197="","",IF(AND(ISNUMBER(--LEFT(C4197,FIND(" ",C4197&amp;" ")-1)),OR(LEN(LEFT(C4197,FIND(" ",C4197&amp;" ")-1))=6,LEN(LEFT(C4197,FIND(" ",C4197&amp;" ")-1))=7),OR(ISNUMBER(MATCH(LEFT(C4197,FIND(" ",C4197&amp;" ")-1),'Look Up Values'!$G$2:$G$1000,0)),ISNUMBER(MATCH(LEFT(C4197,FIND(" ",C4197&amp;" ")-1),'Look Up Values'!$AE$2:$AE$2000,0)))),"","EWC error")),"")</f>
        <v/>
      </c>
      <c r="M4197" s="242" t="str" cm="1">
        <f t="array" ref="M4197">IF(AND(G4197&lt;&gt;0,G4197&lt;&gt;""),IF(E4197="","",IF(ISNUMBER(MATCH(SUBSTITUTE(E4197," ",""),SUBSTITUTE('Look Up Values'!$I$2:$I$10," ",""),0)),"","State error")),"")</f>
        <v/>
      </c>
      <c r="N4197" s="242" t="str" cm="1">
        <f t="array" ref="N4197">IF(AND(G4197&lt;&gt;0,G4197&lt;&gt;""),IF(F4197="","",IF(ISNUMBER(MATCH(SUBSTITUTE(F4197," ",""),SUBSTITUTE('Look Up Values'!$W$2:$W$30," ",""),0)),"","D&amp;R error")),"")</f>
        <v/>
      </c>
      <c r="O4197" s="256" t="str">
        <f t="shared" si="131"/>
        <v/>
      </c>
    </row>
    <row r="4198" spans="1:15" ht="15.75">
      <c r="A4198" s="250">
        <v>4191</v>
      </c>
      <c r="B4198" s="208"/>
      <c r="C4198" s="49"/>
      <c r="D4198" s="50"/>
      <c r="E4198" s="50"/>
      <c r="F4198" s="50"/>
      <c r="G4198" s="209"/>
      <c r="H4198" s="48"/>
      <c r="I4198" s="457" t="str">
        <f t="shared" si="130"/>
        <v/>
      </c>
      <c r="J4198" s="241" cm="1">
        <f t="array" ref="J4198">SUMPRODUCT(--(K4198:N4198&lt;&gt;"")) + IF(TRIM(O4198)="",0,LEN(O4198)-LEN(SUBSTITUTE(O4198,",",""))+1)</f>
        <v>0</v>
      </c>
      <c r="K4198" s="242" t="str">
        <f>IF(AND(G4198&lt;&gt;0,G4198&lt;&gt;""),IF(B4198="","",IF(ISNUMBER(MATCH(B4198,'Look Up Values'!$B$2:$B$500,0)),"","Dest. error")),"")</f>
        <v/>
      </c>
      <c r="L4198" s="242" t="str">
        <f>IF(AND(G4198&lt;&gt;0,G4198&lt;&gt;""),IF(C4198="","",IF(AND(ISNUMBER(--LEFT(C4198,FIND(" ",C4198&amp;" ")-1)),OR(LEN(LEFT(C4198,FIND(" ",C4198&amp;" ")-1))=6,LEN(LEFT(C4198,FIND(" ",C4198&amp;" ")-1))=7),OR(ISNUMBER(MATCH(LEFT(C4198,FIND(" ",C4198&amp;" ")-1),'Look Up Values'!$G$2:$G$1000,0)),ISNUMBER(MATCH(LEFT(C4198,FIND(" ",C4198&amp;" ")-1),'Look Up Values'!$AE$2:$AE$2000,0)))),"","EWC error")),"")</f>
        <v/>
      </c>
      <c r="M4198" s="242" t="str" cm="1">
        <f t="array" ref="M4198">IF(AND(G4198&lt;&gt;0,G4198&lt;&gt;""),IF(E4198="","",IF(ISNUMBER(MATCH(SUBSTITUTE(E4198," ",""),SUBSTITUTE('Look Up Values'!$I$2:$I$10," ",""),0)),"","State error")),"")</f>
        <v/>
      </c>
      <c r="N4198" s="242" t="str" cm="1">
        <f t="array" ref="N4198">IF(AND(G4198&lt;&gt;0,G4198&lt;&gt;""),IF(F4198="","",IF(ISNUMBER(MATCH(SUBSTITUTE(F4198," ",""),SUBSTITUTE('Look Up Values'!$W$2:$W$30," ",""),0)),"","D&amp;R error")),"")</f>
        <v/>
      </c>
      <c r="O4198" s="256" t="str">
        <f t="shared" si="131"/>
        <v/>
      </c>
    </row>
    <row r="4199" spans="1:15" ht="15.75">
      <c r="A4199" s="250">
        <v>4192</v>
      </c>
      <c r="B4199" s="208"/>
      <c r="C4199" s="49"/>
      <c r="D4199" s="50"/>
      <c r="E4199" s="50"/>
      <c r="F4199" s="50"/>
      <c r="G4199" s="209"/>
      <c r="H4199" s="48"/>
      <c r="I4199" s="457" t="str">
        <f t="shared" si="130"/>
        <v/>
      </c>
      <c r="J4199" s="241" cm="1">
        <f t="array" ref="J4199">SUMPRODUCT(--(K4199:N4199&lt;&gt;"")) + IF(TRIM(O4199)="",0,LEN(O4199)-LEN(SUBSTITUTE(O4199,",",""))+1)</f>
        <v>0</v>
      </c>
      <c r="K4199" s="242" t="str">
        <f>IF(AND(G4199&lt;&gt;0,G4199&lt;&gt;""),IF(B4199="","",IF(ISNUMBER(MATCH(B4199,'Look Up Values'!$B$2:$B$500,0)),"","Dest. error")),"")</f>
        <v/>
      </c>
      <c r="L4199" s="242" t="str">
        <f>IF(AND(G4199&lt;&gt;0,G4199&lt;&gt;""),IF(C4199="","",IF(AND(ISNUMBER(--LEFT(C4199,FIND(" ",C4199&amp;" ")-1)),OR(LEN(LEFT(C4199,FIND(" ",C4199&amp;" ")-1))=6,LEN(LEFT(C4199,FIND(" ",C4199&amp;" ")-1))=7),OR(ISNUMBER(MATCH(LEFT(C4199,FIND(" ",C4199&amp;" ")-1),'Look Up Values'!$G$2:$G$1000,0)),ISNUMBER(MATCH(LEFT(C4199,FIND(" ",C4199&amp;" ")-1),'Look Up Values'!$AE$2:$AE$2000,0)))),"","EWC error")),"")</f>
        <v/>
      </c>
      <c r="M4199" s="242" t="str" cm="1">
        <f t="array" ref="M4199">IF(AND(G4199&lt;&gt;0,G4199&lt;&gt;""),IF(E4199="","",IF(ISNUMBER(MATCH(SUBSTITUTE(E4199," ",""),SUBSTITUTE('Look Up Values'!$I$2:$I$10," ",""),0)),"","State error")),"")</f>
        <v/>
      </c>
      <c r="N4199" s="242" t="str" cm="1">
        <f t="array" ref="N4199">IF(AND(G4199&lt;&gt;0,G4199&lt;&gt;""),IF(F4199="","",IF(ISNUMBER(MATCH(SUBSTITUTE(F4199," ",""),SUBSTITUTE('Look Up Values'!$W$2:$W$30," ",""),0)),"","D&amp;R error")),"")</f>
        <v/>
      </c>
      <c r="O4199" s="256" t="str">
        <f t="shared" si="131"/>
        <v/>
      </c>
    </row>
    <row r="4200" spans="1:15" ht="15.75">
      <c r="A4200" s="250">
        <v>4193</v>
      </c>
      <c r="B4200" s="208"/>
      <c r="C4200" s="49"/>
      <c r="D4200" s="50"/>
      <c r="E4200" s="50"/>
      <c r="F4200" s="50"/>
      <c r="G4200" s="209"/>
      <c r="H4200" s="48"/>
      <c r="I4200" s="457" t="str">
        <f t="shared" si="130"/>
        <v/>
      </c>
      <c r="J4200" s="241" cm="1">
        <f t="array" ref="J4200">SUMPRODUCT(--(K4200:N4200&lt;&gt;"")) + IF(TRIM(O4200)="",0,LEN(O4200)-LEN(SUBSTITUTE(O4200,",",""))+1)</f>
        <v>0</v>
      </c>
      <c r="K4200" s="242" t="str">
        <f>IF(AND(G4200&lt;&gt;0,G4200&lt;&gt;""),IF(B4200="","",IF(ISNUMBER(MATCH(B4200,'Look Up Values'!$B$2:$B$500,0)),"","Dest. error")),"")</f>
        <v/>
      </c>
      <c r="L4200" s="242" t="str">
        <f>IF(AND(G4200&lt;&gt;0,G4200&lt;&gt;""),IF(C4200="","",IF(AND(ISNUMBER(--LEFT(C4200,FIND(" ",C4200&amp;" ")-1)),OR(LEN(LEFT(C4200,FIND(" ",C4200&amp;" ")-1))=6,LEN(LEFT(C4200,FIND(" ",C4200&amp;" ")-1))=7),OR(ISNUMBER(MATCH(LEFT(C4200,FIND(" ",C4200&amp;" ")-1),'Look Up Values'!$G$2:$G$1000,0)),ISNUMBER(MATCH(LEFT(C4200,FIND(" ",C4200&amp;" ")-1),'Look Up Values'!$AE$2:$AE$2000,0)))),"","EWC error")),"")</f>
        <v/>
      </c>
      <c r="M4200" s="242" t="str" cm="1">
        <f t="array" ref="M4200">IF(AND(G4200&lt;&gt;0,G4200&lt;&gt;""),IF(E4200="","",IF(ISNUMBER(MATCH(SUBSTITUTE(E4200," ",""),SUBSTITUTE('Look Up Values'!$I$2:$I$10," ",""),0)),"","State error")),"")</f>
        <v/>
      </c>
      <c r="N4200" s="242" t="str" cm="1">
        <f t="array" ref="N4200">IF(AND(G4200&lt;&gt;0,G4200&lt;&gt;""),IF(F4200="","",IF(ISNUMBER(MATCH(SUBSTITUTE(F4200," ",""),SUBSTITUTE('Look Up Values'!$W$2:$W$30," ",""),0)),"","D&amp;R error")),"")</f>
        <v/>
      </c>
      <c r="O4200" s="256" t="str">
        <f t="shared" si="131"/>
        <v/>
      </c>
    </row>
    <row r="4201" spans="1:15" ht="15.75">
      <c r="A4201" s="250">
        <v>4194</v>
      </c>
      <c r="B4201" s="208"/>
      <c r="C4201" s="49"/>
      <c r="D4201" s="50"/>
      <c r="E4201" s="50"/>
      <c r="F4201" s="50"/>
      <c r="G4201" s="209"/>
      <c r="H4201" s="48"/>
      <c r="I4201" s="457" t="str">
        <f t="shared" si="130"/>
        <v/>
      </c>
      <c r="J4201" s="241" cm="1">
        <f t="array" ref="J4201">SUMPRODUCT(--(K4201:N4201&lt;&gt;"")) + IF(TRIM(O4201)="",0,LEN(O4201)-LEN(SUBSTITUTE(O4201,",",""))+1)</f>
        <v>0</v>
      </c>
      <c r="K4201" s="242" t="str">
        <f>IF(AND(G4201&lt;&gt;0,G4201&lt;&gt;""),IF(B4201="","",IF(ISNUMBER(MATCH(B4201,'Look Up Values'!$B$2:$B$500,0)),"","Dest. error")),"")</f>
        <v/>
      </c>
      <c r="L4201" s="242" t="str">
        <f>IF(AND(G4201&lt;&gt;0,G4201&lt;&gt;""),IF(C4201="","",IF(AND(ISNUMBER(--LEFT(C4201,FIND(" ",C4201&amp;" ")-1)),OR(LEN(LEFT(C4201,FIND(" ",C4201&amp;" ")-1))=6,LEN(LEFT(C4201,FIND(" ",C4201&amp;" ")-1))=7),OR(ISNUMBER(MATCH(LEFT(C4201,FIND(" ",C4201&amp;" ")-1),'Look Up Values'!$G$2:$G$1000,0)),ISNUMBER(MATCH(LEFT(C4201,FIND(" ",C4201&amp;" ")-1),'Look Up Values'!$AE$2:$AE$2000,0)))),"","EWC error")),"")</f>
        <v/>
      </c>
      <c r="M4201" s="242" t="str" cm="1">
        <f t="array" ref="M4201">IF(AND(G4201&lt;&gt;0,G4201&lt;&gt;""),IF(E4201="","",IF(ISNUMBER(MATCH(SUBSTITUTE(E4201," ",""),SUBSTITUTE('Look Up Values'!$I$2:$I$10," ",""),0)),"","State error")),"")</f>
        <v/>
      </c>
      <c r="N4201" s="242" t="str" cm="1">
        <f t="array" ref="N4201">IF(AND(G4201&lt;&gt;0,G4201&lt;&gt;""),IF(F4201="","",IF(ISNUMBER(MATCH(SUBSTITUTE(F4201," ",""),SUBSTITUTE('Look Up Values'!$W$2:$W$30," ",""),0)),"","D&amp;R error")),"")</f>
        <v/>
      </c>
      <c r="O4201" s="256" t="str">
        <f t="shared" si="131"/>
        <v/>
      </c>
    </row>
    <row r="4202" spans="1:15" ht="15.75">
      <c r="A4202" s="250">
        <v>4195</v>
      </c>
      <c r="B4202" s="208"/>
      <c r="C4202" s="49"/>
      <c r="D4202" s="50"/>
      <c r="E4202" s="50"/>
      <c r="F4202" s="50"/>
      <c r="G4202" s="209"/>
      <c r="H4202" s="48"/>
      <c r="I4202" s="457" t="str">
        <f t="shared" si="130"/>
        <v/>
      </c>
      <c r="J4202" s="241" cm="1">
        <f t="array" ref="J4202">SUMPRODUCT(--(K4202:N4202&lt;&gt;"")) + IF(TRIM(O4202)="",0,LEN(O4202)-LEN(SUBSTITUTE(O4202,",",""))+1)</f>
        <v>0</v>
      </c>
      <c r="K4202" s="242" t="str">
        <f>IF(AND(G4202&lt;&gt;0,G4202&lt;&gt;""),IF(B4202="","",IF(ISNUMBER(MATCH(B4202,'Look Up Values'!$B$2:$B$500,0)),"","Dest. error")),"")</f>
        <v/>
      </c>
      <c r="L4202" s="242" t="str">
        <f>IF(AND(G4202&lt;&gt;0,G4202&lt;&gt;""),IF(C4202="","",IF(AND(ISNUMBER(--LEFT(C4202,FIND(" ",C4202&amp;" ")-1)),OR(LEN(LEFT(C4202,FIND(" ",C4202&amp;" ")-1))=6,LEN(LEFT(C4202,FIND(" ",C4202&amp;" ")-1))=7),OR(ISNUMBER(MATCH(LEFT(C4202,FIND(" ",C4202&amp;" ")-1),'Look Up Values'!$G$2:$G$1000,0)),ISNUMBER(MATCH(LEFT(C4202,FIND(" ",C4202&amp;" ")-1),'Look Up Values'!$AE$2:$AE$2000,0)))),"","EWC error")),"")</f>
        <v/>
      </c>
      <c r="M4202" s="242" t="str" cm="1">
        <f t="array" ref="M4202">IF(AND(G4202&lt;&gt;0,G4202&lt;&gt;""),IF(E4202="","",IF(ISNUMBER(MATCH(SUBSTITUTE(E4202," ",""),SUBSTITUTE('Look Up Values'!$I$2:$I$10," ",""),0)),"","State error")),"")</f>
        <v/>
      </c>
      <c r="N4202" s="242" t="str" cm="1">
        <f t="array" ref="N4202">IF(AND(G4202&lt;&gt;0,G4202&lt;&gt;""),IF(F4202="","",IF(ISNUMBER(MATCH(SUBSTITUTE(F4202," ",""),SUBSTITUTE('Look Up Values'!$W$2:$W$30," ",""),0)),"","D&amp;R error")),"")</f>
        <v/>
      </c>
      <c r="O4202" s="256" t="str">
        <f t="shared" si="131"/>
        <v/>
      </c>
    </row>
    <row r="4203" spans="1:15" ht="15.75">
      <c r="A4203" s="250">
        <v>4196</v>
      </c>
      <c r="B4203" s="208"/>
      <c r="C4203" s="49"/>
      <c r="D4203" s="50"/>
      <c r="E4203" s="50"/>
      <c r="F4203" s="50"/>
      <c r="G4203" s="209"/>
      <c r="H4203" s="48"/>
      <c r="I4203" s="457" t="str">
        <f t="shared" si="130"/>
        <v/>
      </c>
      <c r="J4203" s="241" cm="1">
        <f t="array" ref="J4203">SUMPRODUCT(--(K4203:N4203&lt;&gt;"")) + IF(TRIM(O4203)="",0,LEN(O4203)-LEN(SUBSTITUTE(O4203,",",""))+1)</f>
        <v>0</v>
      </c>
      <c r="K4203" s="242" t="str">
        <f>IF(AND(G4203&lt;&gt;0,G4203&lt;&gt;""),IF(B4203="","",IF(ISNUMBER(MATCH(B4203,'Look Up Values'!$B$2:$B$500,0)),"","Dest. error")),"")</f>
        <v/>
      </c>
      <c r="L4203" s="242" t="str">
        <f>IF(AND(G4203&lt;&gt;0,G4203&lt;&gt;""),IF(C4203="","",IF(AND(ISNUMBER(--LEFT(C4203,FIND(" ",C4203&amp;" ")-1)),OR(LEN(LEFT(C4203,FIND(" ",C4203&amp;" ")-1))=6,LEN(LEFT(C4203,FIND(" ",C4203&amp;" ")-1))=7),OR(ISNUMBER(MATCH(LEFT(C4203,FIND(" ",C4203&amp;" ")-1),'Look Up Values'!$G$2:$G$1000,0)),ISNUMBER(MATCH(LEFT(C4203,FIND(" ",C4203&amp;" ")-1),'Look Up Values'!$AE$2:$AE$2000,0)))),"","EWC error")),"")</f>
        <v/>
      </c>
      <c r="M4203" s="242" t="str" cm="1">
        <f t="array" ref="M4203">IF(AND(G4203&lt;&gt;0,G4203&lt;&gt;""),IF(E4203="","",IF(ISNUMBER(MATCH(SUBSTITUTE(E4203," ",""),SUBSTITUTE('Look Up Values'!$I$2:$I$10," ",""),0)),"","State error")),"")</f>
        <v/>
      </c>
      <c r="N4203" s="242" t="str" cm="1">
        <f t="array" ref="N4203">IF(AND(G4203&lt;&gt;0,G4203&lt;&gt;""),IF(F4203="","",IF(ISNUMBER(MATCH(SUBSTITUTE(F4203," ",""),SUBSTITUTE('Look Up Values'!$W$2:$W$30," ",""),0)),"","D&amp;R error")),"")</f>
        <v/>
      </c>
      <c r="O4203" s="256" t="str">
        <f t="shared" si="131"/>
        <v/>
      </c>
    </row>
    <row r="4204" spans="1:15" ht="15.75">
      <c r="A4204" s="250">
        <v>4197</v>
      </c>
      <c r="B4204" s="208"/>
      <c r="C4204" s="49"/>
      <c r="D4204" s="50"/>
      <c r="E4204" s="50"/>
      <c r="F4204" s="50"/>
      <c r="G4204" s="209"/>
      <c r="H4204" s="48"/>
      <c r="I4204" s="457" t="str">
        <f t="shared" si="130"/>
        <v/>
      </c>
      <c r="J4204" s="241" cm="1">
        <f t="array" ref="J4204">SUMPRODUCT(--(K4204:N4204&lt;&gt;"")) + IF(TRIM(O4204)="",0,LEN(O4204)-LEN(SUBSTITUTE(O4204,",",""))+1)</f>
        <v>0</v>
      </c>
      <c r="K4204" s="242" t="str">
        <f>IF(AND(G4204&lt;&gt;0,G4204&lt;&gt;""),IF(B4204="","",IF(ISNUMBER(MATCH(B4204,'Look Up Values'!$B$2:$B$500,0)),"","Dest. error")),"")</f>
        <v/>
      </c>
      <c r="L4204" s="242" t="str">
        <f>IF(AND(G4204&lt;&gt;0,G4204&lt;&gt;""),IF(C4204="","",IF(AND(ISNUMBER(--LEFT(C4204,FIND(" ",C4204&amp;" ")-1)),OR(LEN(LEFT(C4204,FIND(" ",C4204&amp;" ")-1))=6,LEN(LEFT(C4204,FIND(" ",C4204&amp;" ")-1))=7),OR(ISNUMBER(MATCH(LEFT(C4204,FIND(" ",C4204&amp;" ")-1),'Look Up Values'!$G$2:$G$1000,0)),ISNUMBER(MATCH(LEFT(C4204,FIND(" ",C4204&amp;" ")-1),'Look Up Values'!$AE$2:$AE$2000,0)))),"","EWC error")),"")</f>
        <v/>
      </c>
      <c r="M4204" s="242" t="str" cm="1">
        <f t="array" ref="M4204">IF(AND(G4204&lt;&gt;0,G4204&lt;&gt;""),IF(E4204="","",IF(ISNUMBER(MATCH(SUBSTITUTE(E4204," ",""),SUBSTITUTE('Look Up Values'!$I$2:$I$10," ",""),0)),"","State error")),"")</f>
        <v/>
      </c>
      <c r="N4204" s="242" t="str" cm="1">
        <f t="array" ref="N4204">IF(AND(G4204&lt;&gt;0,G4204&lt;&gt;""),IF(F4204="","",IF(ISNUMBER(MATCH(SUBSTITUTE(F4204," ",""),SUBSTITUTE('Look Up Values'!$W$2:$W$30," ",""),0)),"","D&amp;R error")),"")</f>
        <v/>
      </c>
      <c r="O4204" s="256" t="str">
        <f t="shared" si="131"/>
        <v/>
      </c>
    </row>
    <row r="4205" spans="1:15" ht="15.75">
      <c r="A4205" s="250">
        <v>4198</v>
      </c>
      <c r="B4205" s="208"/>
      <c r="C4205" s="49"/>
      <c r="D4205" s="50"/>
      <c r="E4205" s="50"/>
      <c r="F4205" s="50"/>
      <c r="G4205" s="209"/>
      <c r="H4205" s="48"/>
      <c r="I4205" s="457" t="str">
        <f t="shared" si="130"/>
        <v/>
      </c>
      <c r="J4205" s="241" cm="1">
        <f t="array" ref="J4205">SUMPRODUCT(--(K4205:N4205&lt;&gt;"")) + IF(TRIM(O4205)="",0,LEN(O4205)-LEN(SUBSTITUTE(O4205,",",""))+1)</f>
        <v>0</v>
      </c>
      <c r="K4205" s="242" t="str">
        <f>IF(AND(G4205&lt;&gt;0,G4205&lt;&gt;""),IF(B4205="","",IF(ISNUMBER(MATCH(B4205,'Look Up Values'!$B$2:$B$500,0)),"","Dest. error")),"")</f>
        <v/>
      </c>
      <c r="L4205" s="242" t="str">
        <f>IF(AND(G4205&lt;&gt;0,G4205&lt;&gt;""),IF(C4205="","",IF(AND(ISNUMBER(--LEFT(C4205,FIND(" ",C4205&amp;" ")-1)),OR(LEN(LEFT(C4205,FIND(" ",C4205&amp;" ")-1))=6,LEN(LEFT(C4205,FIND(" ",C4205&amp;" ")-1))=7),OR(ISNUMBER(MATCH(LEFT(C4205,FIND(" ",C4205&amp;" ")-1),'Look Up Values'!$G$2:$G$1000,0)),ISNUMBER(MATCH(LEFT(C4205,FIND(" ",C4205&amp;" ")-1),'Look Up Values'!$AE$2:$AE$2000,0)))),"","EWC error")),"")</f>
        <v/>
      </c>
      <c r="M4205" s="242" t="str" cm="1">
        <f t="array" ref="M4205">IF(AND(G4205&lt;&gt;0,G4205&lt;&gt;""),IF(E4205="","",IF(ISNUMBER(MATCH(SUBSTITUTE(E4205," ",""),SUBSTITUTE('Look Up Values'!$I$2:$I$10," ",""),0)),"","State error")),"")</f>
        <v/>
      </c>
      <c r="N4205" s="242" t="str" cm="1">
        <f t="array" ref="N4205">IF(AND(G4205&lt;&gt;0,G4205&lt;&gt;""),IF(F4205="","",IF(ISNUMBER(MATCH(SUBSTITUTE(F4205," ",""),SUBSTITUTE('Look Up Values'!$W$2:$W$30," ",""),0)),"","D&amp;R error")),"")</f>
        <v/>
      </c>
      <c r="O4205" s="256" t="str">
        <f t="shared" si="131"/>
        <v/>
      </c>
    </row>
    <row r="4206" spans="1:15" ht="15.75">
      <c r="A4206" s="250">
        <v>4199</v>
      </c>
      <c r="B4206" s="208"/>
      <c r="C4206" s="49"/>
      <c r="D4206" s="50"/>
      <c r="E4206" s="50"/>
      <c r="F4206" s="50"/>
      <c r="G4206" s="209"/>
      <c r="H4206" s="48"/>
      <c r="I4206" s="457" t="str">
        <f t="shared" si="130"/>
        <v/>
      </c>
      <c r="J4206" s="241" cm="1">
        <f t="array" ref="J4206">SUMPRODUCT(--(K4206:N4206&lt;&gt;"")) + IF(TRIM(O4206)="",0,LEN(O4206)-LEN(SUBSTITUTE(O4206,",",""))+1)</f>
        <v>0</v>
      </c>
      <c r="K4206" s="242" t="str">
        <f>IF(AND(G4206&lt;&gt;0,G4206&lt;&gt;""),IF(B4206="","",IF(ISNUMBER(MATCH(B4206,'Look Up Values'!$B$2:$B$500,0)),"","Dest. error")),"")</f>
        <v/>
      </c>
      <c r="L4206" s="242" t="str">
        <f>IF(AND(G4206&lt;&gt;0,G4206&lt;&gt;""),IF(C4206="","",IF(AND(ISNUMBER(--LEFT(C4206,FIND(" ",C4206&amp;" ")-1)),OR(LEN(LEFT(C4206,FIND(" ",C4206&amp;" ")-1))=6,LEN(LEFT(C4206,FIND(" ",C4206&amp;" ")-1))=7),OR(ISNUMBER(MATCH(LEFT(C4206,FIND(" ",C4206&amp;" ")-1),'Look Up Values'!$G$2:$G$1000,0)),ISNUMBER(MATCH(LEFT(C4206,FIND(" ",C4206&amp;" ")-1),'Look Up Values'!$AE$2:$AE$2000,0)))),"","EWC error")),"")</f>
        <v/>
      </c>
      <c r="M4206" s="242" t="str" cm="1">
        <f t="array" ref="M4206">IF(AND(G4206&lt;&gt;0,G4206&lt;&gt;""),IF(E4206="","",IF(ISNUMBER(MATCH(SUBSTITUTE(E4206," ",""),SUBSTITUTE('Look Up Values'!$I$2:$I$10," ",""),0)),"","State error")),"")</f>
        <v/>
      </c>
      <c r="N4206" s="242" t="str" cm="1">
        <f t="array" ref="N4206">IF(AND(G4206&lt;&gt;0,G4206&lt;&gt;""),IF(F4206="","",IF(ISNUMBER(MATCH(SUBSTITUTE(F4206," ",""),SUBSTITUTE('Look Up Values'!$W$2:$W$30," ",""),0)),"","D&amp;R error")),"")</f>
        <v/>
      </c>
      <c r="O4206" s="256" t="str">
        <f t="shared" si="131"/>
        <v/>
      </c>
    </row>
    <row r="4207" spans="1:15" ht="15.75">
      <c r="A4207" s="250">
        <v>4200</v>
      </c>
      <c r="B4207" s="208"/>
      <c r="C4207" s="49"/>
      <c r="D4207" s="50"/>
      <c r="E4207" s="50"/>
      <c r="F4207" s="50"/>
      <c r="G4207" s="209"/>
      <c r="H4207" s="48"/>
      <c r="I4207" s="457" t="str">
        <f t="shared" si="130"/>
        <v/>
      </c>
      <c r="J4207" s="241" cm="1">
        <f t="array" ref="J4207">SUMPRODUCT(--(K4207:N4207&lt;&gt;"")) + IF(TRIM(O4207)="",0,LEN(O4207)-LEN(SUBSTITUTE(O4207,",",""))+1)</f>
        <v>0</v>
      </c>
      <c r="K4207" s="242" t="str">
        <f>IF(AND(G4207&lt;&gt;0,G4207&lt;&gt;""),IF(B4207="","",IF(ISNUMBER(MATCH(B4207,'Look Up Values'!$B$2:$B$500,0)),"","Dest. error")),"")</f>
        <v/>
      </c>
      <c r="L4207" s="242" t="str">
        <f>IF(AND(G4207&lt;&gt;0,G4207&lt;&gt;""),IF(C4207="","",IF(AND(ISNUMBER(--LEFT(C4207,FIND(" ",C4207&amp;" ")-1)),OR(LEN(LEFT(C4207,FIND(" ",C4207&amp;" ")-1))=6,LEN(LEFT(C4207,FIND(" ",C4207&amp;" ")-1))=7),OR(ISNUMBER(MATCH(LEFT(C4207,FIND(" ",C4207&amp;" ")-1),'Look Up Values'!$G$2:$G$1000,0)),ISNUMBER(MATCH(LEFT(C4207,FIND(" ",C4207&amp;" ")-1),'Look Up Values'!$AE$2:$AE$2000,0)))),"","EWC error")),"")</f>
        <v/>
      </c>
      <c r="M4207" s="242" t="str" cm="1">
        <f t="array" ref="M4207">IF(AND(G4207&lt;&gt;0,G4207&lt;&gt;""),IF(E4207="","",IF(ISNUMBER(MATCH(SUBSTITUTE(E4207," ",""),SUBSTITUTE('Look Up Values'!$I$2:$I$10," ",""),0)),"","State error")),"")</f>
        <v/>
      </c>
      <c r="N4207" s="242" t="str" cm="1">
        <f t="array" ref="N4207">IF(AND(G4207&lt;&gt;0,G4207&lt;&gt;""),IF(F4207="","",IF(ISNUMBER(MATCH(SUBSTITUTE(F4207," ",""),SUBSTITUTE('Look Up Values'!$W$2:$W$30," ",""),0)),"","D&amp;R error")),"")</f>
        <v/>
      </c>
      <c r="O4207" s="256" t="str">
        <f t="shared" si="131"/>
        <v/>
      </c>
    </row>
    <row r="4208" spans="1:15" ht="15.75">
      <c r="A4208" s="250">
        <v>4201</v>
      </c>
      <c r="B4208" s="208"/>
      <c r="C4208" s="49"/>
      <c r="D4208" s="50"/>
      <c r="E4208" s="50"/>
      <c r="F4208" s="50"/>
      <c r="G4208" s="209"/>
      <c r="H4208" s="48"/>
      <c r="I4208" s="457" t="str">
        <f t="shared" si="130"/>
        <v/>
      </c>
      <c r="J4208" s="241" cm="1">
        <f t="array" ref="J4208">SUMPRODUCT(--(K4208:N4208&lt;&gt;"")) + IF(TRIM(O4208)="",0,LEN(O4208)-LEN(SUBSTITUTE(O4208,",",""))+1)</f>
        <v>0</v>
      </c>
      <c r="K4208" s="242" t="str">
        <f>IF(AND(G4208&lt;&gt;0,G4208&lt;&gt;""),IF(B4208="","",IF(ISNUMBER(MATCH(B4208,'Look Up Values'!$B$2:$B$500,0)),"","Dest. error")),"")</f>
        <v/>
      </c>
      <c r="L4208" s="242" t="str">
        <f>IF(AND(G4208&lt;&gt;0,G4208&lt;&gt;""),IF(C4208="","",IF(AND(ISNUMBER(--LEFT(C4208,FIND(" ",C4208&amp;" ")-1)),OR(LEN(LEFT(C4208,FIND(" ",C4208&amp;" ")-1))=6,LEN(LEFT(C4208,FIND(" ",C4208&amp;" ")-1))=7),OR(ISNUMBER(MATCH(LEFT(C4208,FIND(" ",C4208&amp;" ")-1),'Look Up Values'!$G$2:$G$1000,0)),ISNUMBER(MATCH(LEFT(C4208,FIND(" ",C4208&amp;" ")-1),'Look Up Values'!$AE$2:$AE$2000,0)))),"","EWC error")),"")</f>
        <v/>
      </c>
      <c r="M4208" s="242" t="str" cm="1">
        <f t="array" ref="M4208">IF(AND(G4208&lt;&gt;0,G4208&lt;&gt;""),IF(E4208="","",IF(ISNUMBER(MATCH(SUBSTITUTE(E4208," ",""),SUBSTITUTE('Look Up Values'!$I$2:$I$10," ",""),0)),"","State error")),"")</f>
        <v/>
      </c>
      <c r="N4208" s="242" t="str" cm="1">
        <f t="array" ref="N4208">IF(AND(G4208&lt;&gt;0,G4208&lt;&gt;""),IF(F4208="","",IF(ISNUMBER(MATCH(SUBSTITUTE(F4208," ",""),SUBSTITUTE('Look Up Values'!$W$2:$W$30," ",""),0)),"","D&amp;R error")),"")</f>
        <v/>
      </c>
      <c r="O4208" s="256" t="str">
        <f t="shared" si="131"/>
        <v/>
      </c>
    </row>
    <row r="4209" spans="1:15" ht="15.75">
      <c r="A4209" s="250">
        <v>4202</v>
      </c>
      <c r="B4209" s="208"/>
      <c r="C4209" s="49"/>
      <c r="D4209" s="50"/>
      <c r="E4209" s="50"/>
      <c r="F4209" s="50"/>
      <c r="G4209" s="209"/>
      <c r="H4209" s="48"/>
      <c r="I4209" s="457" t="str">
        <f t="shared" si="130"/>
        <v/>
      </c>
      <c r="J4209" s="241" cm="1">
        <f t="array" ref="J4209">SUMPRODUCT(--(K4209:N4209&lt;&gt;"")) + IF(TRIM(O4209)="",0,LEN(O4209)-LEN(SUBSTITUTE(O4209,",",""))+1)</f>
        <v>0</v>
      </c>
      <c r="K4209" s="242" t="str">
        <f>IF(AND(G4209&lt;&gt;0,G4209&lt;&gt;""),IF(B4209="","",IF(ISNUMBER(MATCH(B4209,'Look Up Values'!$B$2:$B$500,0)),"","Dest. error")),"")</f>
        <v/>
      </c>
      <c r="L4209" s="242" t="str">
        <f>IF(AND(G4209&lt;&gt;0,G4209&lt;&gt;""),IF(C4209="","",IF(AND(ISNUMBER(--LEFT(C4209,FIND(" ",C4209&amp;" ")-1)),OR(LEN(LEFT(C4209,FIND(" ",C4209&amp;" ")-1))=6,LEN(LEFT(C4209,FIND(" ",C4209&amp;" ")-1))=7),OR(ISNUMBER(MATCH(LEFT(C4209,FIND(" ",C4209&amp;" ")-1),'Look Up Values'!$G$2:$G$1000,0)),ISNUMBER(MATCH(LEFT(C4209,FIND(" ",C4209&amp;" ")-1),'Look Up Values'!$AE$2:$AE$2000,0)))),"","EWC error")),"")</f>
        <v/>
      </c>
      <c r="M4209" s="242" t="str" cm="1">
        <f t="array" ref="M4209">IF(AND(G4209&lt;&gt;0,G4209&lt;&gt;""),IF(E4209="","",IF(ISNUMBER(MATCH(SUBSTITUTE(E4209," ",""),SUBSTITUTE('Look Up Values'!$I$2:$I$10," ",""),0)),"","State error")),"")</f>
        <v/>
      </c>
      <c r="N4209" s="242" t="str" cm="1">
        <f t="array" ref="N4209">IF(AND(G4209&lt;&gt;0,G4209&lt;&gt;""),IF(F4209="","",IF(ISNUMBER(MATCH(SUBSTITUTE(F4209," ",""),SUBSTITUTE('Look Up Values'!$W$2:$W$30," ",""),0)),"","D&amp;R error")),"")</f>
        <v/>
      </c>
      <c r="O4209" s="256" t="str">
        <f t="shared" si="131"/>
        <v/>
      </c>
    </row>
    <row r="4210" spans="1:15" ht="15.75">
      <c r="A4210" s="250">
        <v>4203</v>
      </c>
      <c r="B4210" s="208"/>
      <c r="C4210" s="49"/>
      <c r="D4210" s="50"/>
      <c r="E4210" s="50"/>
      <c r="F4210" s="50"/>
      <c r="G4210" s="209"/>
      <c r="H4210" s="48"/>
      <c r="I4210" s="457" t="str">
        <f t="shared" si="130"/>
        <v/>
      </c>
      <c r="J4210" s="241" cm="1">
        <f t="array" ref="J4210">SUMPRODUCT(--(K4210:N4210&lt;&gt;"")) + IF(TRIM(O4210)="",0,LEN(O4210)-LEN(SUBSTITUTE(O4210,",",""))+1)</f>
        <v>0</v>
      </c>
      <c r="K4210" s="242" t="str">
        <f>IF(AND(G4210&lt;&gt;0,G4210&lt;&gt;""),IF(B4210="","",IF(ISNUMBER(MATCH(B4210,'Look Up Values'!$B$2:$B$500,0)),"","Dest. error")),"")</f>
        <v/>
      </c>
      <c r="L4210" s="242" t="str">
        <f>IF(AND(G4210&lt;&gt;0,G4210&lt;&gt;""),IF(C4210="","",IF(AND(ISNUMBER(--LEFT(C4210,FIND(" ",C4210&amp;" ")-1)),OR(LEN(LEFT(C4210,FIND(" ",C4210&amp;" ")-1))=6,LEN(LEFT(C4210,FIND(" ",C4210&amp;" ")-1))=7),OR(ISNUMBER(MATCH(LEFT(C4210,FIND(" ",C4210&amp;" ")-1),'Look Up Values'!$G$2:$G$1000,0)),ISNUMBER(MATCH(LEFT(C4210,FIND(" ",C4210&amp;" ")-1),'Look Up Values'!$AE$2:$AE$2000,0)))),"","EWC error")),"")</f>
        <v/>
      </c>
      <c r="M4210" s="242" t="str" cm="1">
        <f t="array" ref="M4210">IF(AND(G4210&lt;&gt;0,G4210&lt;&gt;""),IF(E4210="","",IF(ISNUMBER(MATCH(SUBSTITUTE(E4210," ",""),SUBSTITUTE('Look Up Values'!$I$2:$I$10," ",""),0)),"","State error")),"")</f>
        <v/>
      </c>
      <c r="N4210" s="242" t="str" cm="1">
        <f t="array" ref="N4210">IF(AND(G4210&lt;&gt;0,G4210&lt;&gt;""),IF(F4210="","",IF(ISNUMBER(MATCH(SUBSTITUTE(F4210," ",""),SUBSTITUTE('Look Up Values'!$W$2:$W$30," ",""),0)),"","D&amp;R error")),"")</f>
        <v/>
      </c>
      <c r="O4210" s="256" t="str">
        <f t="shared" si="131"/>
        <v/>
      </c>
    </row>
    <row r="4211" spans="1:15" ht="15.75">
      <c r="A4211" s="250">
        <v>4204</v>
      </c>
      <c r="B4211" s="208"/>
      <c r="C4211" s="49"/>
      <c r="D4211" s="50"/>
      <c r="E4211" s="50"/>
      <c r="F4211" s="50"/>
      <c r="G4211" s="209"/>
      <c r="H4211" s="48"/>
      <c r="I4211" s="457" t="str">
        <f t="shared" si="130"/>
        <v/>
      </c>
      <c r="J4211" s="241" cm="1">
        <f t="array" ref="J4211">SUMPRODUCT(--(K4211:N4211&lt;&gt;"")) + IF(TRIM(O4211)="",0,LEN(O4211)-LEN(SUBSTITUTE(O4211,",",""))+1)</f>
        <v>0</v>
      </c>
      <c r="K4211" s="242" t="str">
        <f>IF(AND(G4211&lt;&gt;0,G4211&lt;&gt;""),IF(B4211="","",IF(ISNUMBER(MATCH(B4211,'Look Up Values'!$B$2:$B$500,0)),"","Dest. error")),"")</f>
        <v/>
      </c>
      <c r="L4211" s="242" t="str">
        <f>IF(AND(G4211&lt;&gt;0,G4211&lt;&gt;""),IF(C4211="","",IF(AND(ISNUMBER(--LEFT(C4211,FIND(" ",C4211&amp;" ")-1)),OR(LEN(LEFT(C4211,FIND(" ",C4211&amp;" ")-1))=6,LEN(LEFT(C4211,FIND(" ",C4211&amp;" ")-1))=7),OR(ISNUMBER(MATCH(LEFT(C4211,FIND(" ",C4211&amp;" ")-1),'Look Up Values'!$G$2:$G$1000,0)),ISNUMBER(MATCH(LEFT(C4211,FIND(" ",C4211&amp;" ")-1),'Look Up Values'!$AE$2:$AE$2000,0)))),"","EWC error")),"")</f>
        <v/>
      </c>
      <c r="M4211" s="242" t="str" cm="1">
        <f t="array" ref="M4211">IF(AND(G4211&lt;&gt;0,G4211&lt;&gt;""),IF(E4211="","",IF(ISNUMBER(MATCH(SUBSTITUTE(E4211," ",""),SUBSTITUTE('Look Up Values'!$I$2:$I$10," ",""),0)),"","State error")),"")</f>
        <v/>
      </c>
      <c r="N4211" s="242" t="str" cm="1">
        <f t="array" ref="N4211">IF(AND(G4211&lt;&gt;0,G4211&lt;&gt;""),IF(F4211="","",IF(ISNUMBER(MATCH(SUBSTITUTE(F4211," ",""),SUBSTITUTE('Look Up Values'!$W$2:$W$30," ",""),0)),"","D&amp;R error")),"")</f>
        <v/>
      </c>
      <c r="O4211" s="256" t="str">
        <f t="shared" si="131"/>
        <v/>
      </c>
    </row>
    <row r="4212" spans="1:15" ht="15.75">
      <c r="A4212" s="250">
        <v>4205</v>
      </c>
      <c r="B4212" s="208"/>
      <c r="C4212" s="49"/>
      <c r="D4212" s="50"/>
      <c r="E4212" s="50"/>
      <c r="F4212" s="50"/>
      <c r="G4212" s="209"/>
      <c r="H4212" s="48"/>
      <c r="I4212" s="457" t="str">
        <f t="shared" si="130"/>
        <v/>
      </c>
      <c r="J4212" s="241" cm="1">
        <f t="array" ref="J4212">SUMPRODUCT(--(K4212:N4212&lt;&gt;"")) + IF(TRIM(O4212)="",0,LEN(O4212)-LEN(SUBSTITUTE(O4212,",",""))+1)</f>
        <v>0</v>
      </c>
      <c r="K4212" s="242" t="str">
        <f>IF(AND(G4212&lt;&gt;0,G4212&lt;&gt;""),IF(B4212="","",IF(ISNUMBER(MATCH(B4212,'Look Up Values'!$B$2:$B$500,0)),"","Dest. error")),"")</f>
        <v/>
      </c>
      <c r="L4212" s="242" t="str">
        <f>IF(AND(G4212&lt;&gt;0,G4212&lt;&gt;""),IF(C4212="","",IF(AND(ISNUMBER(--LEFT(C4212,FIND(" ",C4212&amp;" ")-1)),OR(LEN(LEFT(C4212,FIND(" ",C4212&amp;" ")-1))=6,LEN(LEFT(C4212,FIND(" ",C4212&amp;" ")-1))=7),OR(ISNUMBER(MATCH(LEFT(C4212,FIND(" ",C4212&amp;" ")-1),'Look Up Values'!$G$2:$G$1000,0)),ISNUMBER(MATCH(LEFT(C4212,FIND(" ",C4212&amp;" ")-1),'Look Up Values'!$AE$2:$AE$2000,0)))),"","EWC error")),"")</f>
        <v/>
      </c>
      <c r="M4212" s="242" t="str" cm="1">
        <f t="array" ref="M4212">IF(AND(G4212&lt;&gt;0,G4212&lt;&gt;""),IF(E4212="","",IF(ISNUMBER(MATCH(SUBSTITUTE(E4212," ",""),SUBSTITUTE('Look Up Values'!$I$2:$I$10," ",""),0)),"","State error")),"")</f>
        <v/>
      </c>
      <c r="N4212" s="242" t="str" cm="1">
        <f t="array" ref="N4212">IF(AND(G4212&lt;&gt;0,G4212&lt;&gt;""),IF(F4212="","",IF(ISNUMBER(MATCH(SUBSTITUTE(F4212," ",""),SUBSTITUTE('Look Up Values'!$W$2:$W$30," ",""),0)),"","D&amp;R error")),"")</f>
        <v/>
      </c>
      <c r="O4212" s="256" t="str">
        <f t="shared" si="131"/>
        <v/>
      </c>
    </row>
    <row r="4213" spans="1:15" ht="15.75">
      <c r="A4213" s="250">
        <v>4206</v>
      </c>
      <c r="B4213" s="208"/>
      <c r="C4213" s="49"/>
      <c r="D4213" s="50"/>
      <c r="E4213" s="50"/>
      <c r="F4213" s="50"/>
      <c r="G4213" s="209"/>
      <c r="H4213" s="48"/>
      <c r="I4213" s="457" t="str">
        <f t="shared" si="130"/>
        <v/>
      </c>
      <c r="J4213" s="241" cm="1">
        <f t="array" ref="J4213">SUMPRODUCT(--(K4213:N4213&lt;&gt;"")) + IF(TRIM(O4213)="",0,LEN(O4213)-LEN(SUBSTITUTE(O4213,",",""))+1)</f>
        <v>0</v>
      </c>
      <c r="K4213" s="242" t="str">
        <f>IF(AND(G4213&lt;&gt;0,G4213&lt;&gt;""),IF(B4213="","",IF(ISNUMBER(MATCH(B4213,'Look Up Values'!$B$2:$B$500,0)),"","Dest. error")),"")</f>
        <v/>
      </c>
      <c r="L4213" s="242" t="str">
        <f>IF(AND(G4213&lt;&gt;0,G4213&lt;&gt;""),IF(C4213="","",IF(AND(ISNUMBER(--LEFT(C4213,FIND(" ",C4213&amp;" ")-1)),OR(LEN(LEFT(C4213,FIND(" ",C4213&amp;" ")-1))=6,LEN(LEFT(C4213,FIND(" ",C4213&amp;" ")-1))=7),OR(ISNUMBER(MATCH(LEFT(C4213,FIND(" ",C4213&amp;" ")-1),'Look Up Values'!$G$2:$G$1000,0)),ISNUMBER(MATCH(LEFT(C4213,FIND(" ",C4213&amp;" ")-1),'Look Up Values'!$AE$2:$AE$2000,0)))),"","EWC error")),"")</f>
        <v/>
      </c>
      <c r="M4213" s="242" t="str" cm="1">
        <f t="array" ref="M4213">IF(AND(G4213&lt;&gt;0,G4213&lt;&gt;""),IF(E4213="","",IF(ISNUMBER(MATCH(SUBSTITUTE(E4213," ",""),SUBSTITUTE('Look Up Values'!$I$2:$I$10," ",""),0)),"","State error")),"")</f>
        <v/>
      </c>
      <c r="N4213" s="242" t="str" cm="1">
        <f t="array" ref="N4213">IF(AND(G4213&lt;&gt;0,G4213&lt;&gt;""),IF(F4213="","",IF(ISNUMBER(MATCH(SUBSTITUTE(F4213," ",""),SUBSTITUTE('Look Up Values'!$W$2:$W$30," ",""),0)),"","D&amp;R error")),"")</f>
        <v/>
      </c>
      <c r="O4213" s="256" t="str">
        <f t="shared" si="131"/>
        <v/>
      </c>
    </row>
    <row r="4214" spans="1:15" ht="15.75">
      <c r="A4214" s="250">
        <v>4207</v>
      </c>
      <c r="B4214" s="208"/>
      <c r="C4214" s="49"/>
      <c r="D4214" s="50"/>
      <c r="E4214" s="50"/>
      <c r="F4214" s="50"/>
      <c r="G4214" s="209"/>
      <c r="H4214" s="48"/>
      <c r="I4214" s="457" t="str">
        <f t="shared" si="130"/>
        <v/>
      </c>
      <c r="J4214" s="241" cm="1">
        <f t="array" ref="J4214">SUMPRODUCT(--(K4214:N4214&lt;&gt;"")) + IF(TRIM(O4214)="",0,LEN(O4214)-LEN(SUBSTITUTE(O4214,",",""))+1)</f>
        <v>0</v>
      </c>
      <c r="K4214" s="242" t="str">
        <f>IF(AND(G4214&lt;&gt;0,G4214&lt;&gt;""),IF(B4214="","",IF(ISNUMBER(MATCH(B4214,'Look Up Values'!$B$2:$B$500,0)),"","Dest. error")),"")</f>
        <v/>
      </c>
      <c r="L4214" s="242" t="str">
        <f>IF(AND(G4214&lt;&gt;0,G4214&lt;&gt;""),IF(C4214="","",IF(AND(ISNUMBER(--LEFT(C4214,FIND(" ",C4214&amp;" ")-1)),OR(LEN(LEFT(C4214,FIND(" ",C4214&amp;" ")-1))=6,LEN(LEFT(C4214,FIND(" ",C4214&amp;" ")-1))=7),OR(ISNUMBER(MATCH(LEFT(C4214,FIND(" ",C4214&amp;" ")-1),'Look Up Values'!$G$2:$G$1000,0)),ISNUMBER(MATCH(LEFT(C4214,FIND(" ",C4214&amp;" ")-1),'Look Up Values'!$AE$2:$AE$2000,0)))),"","EWC error")),"")</f>
        <v/>
      </c>
      <c r="M4214" s="242" t="str" cm="1">
        <f t="array" ref="M4214">IF(AND(G4214&lt;&gt;0,G4214&lt;&gt;""),IF(E4214="","",IF(ISNUMBER(MATCH(SUBSTITUTE(E4214," ",""),SUBSTITUTE('Look Up Values'!$I$2:$I$10," ",""),0)),"","State error")),"")</f>
        <v/>
      </c>
      <c r="N4214" s="242" t="str" cm="1">
        <f t="array" ref="N4214">IF(AND(G4214&lt;&gt;0,G4214&lt;&gt;""),IF(F4214="","",IF(ISNUMBER(MATCH(SUBSTITUTE(F4214," ",""),SUBSTITUTE('Look Up Values'!$W$2:$W$30," ",""),0)),"","D&amp;R error")),"")</f>
        <v/>
      </c>
      <c r="O4214" s="256" t="str">
        <f t="shared" si="131"/>
        <v/>
      </c>
    </row>
    <row r="4215" spans="1:15" ht="15.75">
      <c r="A4215" s="250">
        <v>4208</v>
      </c>
      <c r="B4215" s="208"/>
      <c r="C4215" s="49"/>
      <c r="D4215" s="50"/>
      <c r="E4215" s="50"/>
      <c r="F4215" s="50"/>
      <c r="G4215" s="209"/>
      <c r="H4215" s="48"/>
      <c r="I4215" s="457" t="str">
        <f t="shared" si="130"/>
        <v/>
      </c>
      <c r="J4215" s="241" cm="1">
        <f t="array" ref="J4215">SUMPRODUCT(--(K4215:N4215&lt;&gt;"")) + IF(TRIM(O4215)="",0,LEN(O4215)-LEN(SUBSTITUTE(O4215,",",""))+1)</f>
        <v>0</v>
      </c>
      <c r="K4215" s="242" t="str">
        <f>IF(AND(G4215&lt;&gt;0,G4215&lt;&gt;""),IF(B4215="","",IF(ISNUMBER(MATCH(B4215,'Look Up Values'!$B$2:$B$500,0)),"","Dest. error")),"")</f>
        <v/>
      </c>
      <c r="L4215" s="242" t="str">
        <f>IF(AND(G4215&lt;&gt;0,G4215&lt;&gt;""),IF(C4215="","",IF(AND(ISNUMBER(--LEFT(C4215,FIND(" ",C4215&amp;" ")-1)),OR(LEN(LEFT(C4215,FIND(" ",C4215&amp;" ")-1))=6,LEN(LEFT(C4215,FIND(" ",C4215&amp;" ")-1))=7),OR(ISNUMBER(MATCH(LEFT(C4215,FIND(" ",C4215&amp;" ")-1),'Look Up Values'!$G$2:$G$1000,0)),ISNUMBER(MATCH(LEFT(C4215,FIND(" ",C4215&amp;" ")-1),'Look Up Values'!$AE$2:$AE$2000,0)))),"","EWC error")),"")</f>
        <v/>
      </c>
      <c r="M4215" s="242" t="str" cm="1">
        <f t="array" ref="M4215">IF(AND(G4215&lt;&gt;0,G4215&lt;&gt;""),IF(E4215="","",IF(ISNUMBER(MATCH(SUBSTITUTE(E4215," ",""),SUBSTITUTE('Look Up Values'!$I$2:$I$10," ",""),0)),"","State error")),"")</f>
        <v/>
      </c>
      <c r="N4215" s="242" t="str" cm="1">
        <f t="array" ref="N4215">IF(AND(G4215&lt;&gt;0,G4215&lt;&gt;""),IF(F4215="","",IF(ISNUMBER(MATCH(SUBSTITUTE(F4215," ",""),SUBSTITUTE('Look Up Values'!$W$2:$W$30," ",""),0)),"","D&amp;R error")),"")</f>
        <v/>
      </c>
      <c r="O4215" s="256" t="str">
        <f t="shared" si="131"/>
        <v/>
      </c>
    </row>
    <row r="4216" spans="1:15" ht="15.75">
      <c r="A4216" s="250">
        <v>4209</v>
      </c>
      <c r="B4216" s="208"/>
      <c r="C4216" s="49"/>
      <c r="D4216" s="50"/>
      <c r="E4216" s="50"/>
      <c r="F4216" s="50"/>
      <c r="G4216" s="209"/>
      <c r="H4216" s="48"/>
      <c r="I4216" s="457" t="str">
        <f t="shared" si="130"/>
        <v/>
      </c>
      <c r="J4216" s="241" cm="1">
        <f t="array" ref="J4216">SUMPRODUCT(--(K4216:N4216&lt;&gt;"")) + IF(TRIM(O4216)="",0,LEN(O4216)-LEN(SUBSTITUTE(O4216,",",""))+1)</f>
        <v>0</v>
      </c>
      <c r="K4216" s="242" t="str">
        <f>IF(AND(G4216&lt;&gt;0,G4216&lt;&gt;""),IF(B4216="","",IF(ISNUMBER(MATCH(B4216,'Look Up Values'!$B$2:$B$500,0)),"","Dest. error")),"")</f>
        <v/>
      </c>
      <c r="L4216" s="242" t="str">
        <f>IF(AND(G4216&lt;&gt;0,G4216&lt;&gt;""),IF(C4216="","",IF(AND(ISNUMBER(--LEFT(C4216,FIND(" ",C4216&amp;" ")-1)),OR(LEN(LEFT(C4216,FIND(" ",C4216&amp;" ")-1))=6,LEN(LEFT(C4216,FIND(" ",C4216&amp;" ")-1))=7),OR(ISNUMBER(MATCH(LEFT(C4216,FIND(" ",C4216&amp;" ")-1),'Look Up Values'!$G$2:$G$1000,0)),ISNUMBER(MATCH(LEFT(C4216,FIND(" ",C4216&amp;" ")-1),'Look Up Values'!$AE$2:$AE$2000,0)))),"","EWC error")),"")</f>
        <v/>
      </c>
      <c r="M4216" s="242" t="str" cm="1">
        <f t="array" ref="M4216">IF(AND(G4216&lt;&gt;0,G4216&lt;&gt;""),IF(E4216="","",IF(ISNUMBER(MATCH(SUBSTITUTE(E4216," ",""),SUBSTITUTE('Look Up Values'!$I$2:$I$10," ",""),0)),"","State error")),"")</f>
        <v/>
      </c>
      <c r="N4216" s="242" t="str" cm="1">
        <f t="array" ref="N4216">IF(AND(G4216&lt;&gt;0,G4216&lt;&gt;""),IF(F4216="","",IF(ISNUMBER(MATCH(SUBSTITUTE(F4216," ",""),SUBSTITUTE('Look Up Values'!$W$2:$W$30," ",""),0)),"","D&amp;R error")),"")</f>
        <v/>
      </c>
      <c r="O4216" s="256" t="str">
        <f t="shared" si="131"/>
        <v/>
      </c>
    </row>
    <row r="4217" spans="1:15" ht="15.75">
      <c r="A4217" s="250">
        <v>4210</v>
      </c>
      <c r="B4217" s="208"/>
      <c r="C4217" s="49"/>
      <c r="D4217" s="50"/>
      <c r="E4217" s="50"/>
      <c r="F4217" s="50"/>
      <c r="G4217" s="209"/>
      <c r="H4217" s="48"/>
      <c r="I4217" s="457" t="str">
        <f t="shared" si="130"/>
        <v/>
      </c>
      <c r="J4217" s="241" cm="1">
        <f t="array" ref="J4217">SUMPRODUCT(--(K4217:N4217&lt;&gt;"")) + IF(TRIM(O4217)="",0,LEN(O4217)-LEN(SUBSTITUTE(O4217,",",""))+1)</f>
        <v>0</v>
      </c>
      <c r="K4217" s="242" t="str">
        <f>IF(AND(G4217&lt;&gt;0,G4217&lt;&gt;""),IF(B4217="","",IF(ISNUMBER(MATCH(B4217,'Look Up Values'!$B$2:$B$500,0)),"","Dest. error")),"")</f>
        <v/>
      </c>
      <c r="L4217" s="242" t="str">
        <f>IF(AND(G4217&lt;&gt;0,G4217&lt;&gt;""),IF(C4217="","",IF(AND(ISNUMBER(--LEFT(C4217,FIND(" ",C4217&amp;" ")-1)),OR(LEN(LEFT(C4217,FIND(" ",C4217&amp;" ")-1))=6,LEN(LEFT(C4217,FIND(" ",C4217&amp;" ")-1))=7),OR(ISNUMBER(MATCH(LEFT(C4217,FIND(" ",C4217&amp;" ")-1),'Look Up Values'!$G$2:$G$1000,0)),ISNUMBER(MATCH(LEFT(C4217,FIND(" ",C4217&amp;" ")-1),'Look Up Values'!$AE$2:$AE$2000,0)))),"","EWC error")),"")</f>
        <v/>
      </c>
      <c r="M4217" s="242" t="str" cm="1">
        <f t="array" ref="M4217">IF(AND(G4217&lt;&gt;0,G4217&lt;&gt;""),IF(E4217="","",IF(ISNUMBER(MATCH(SUBSTITUTE(E4217," ",""),SUBSTITUTE('Look Up Values'!$I$2:$I$10," ",""),0)),"","State error")),"")</f>
        <v/>
      </c>
      <c r="N4217" s="242" t="str" cm="1">
        <f t="array" ref="N4217">IF(AND(G4217&lt;&gt;0,G4217&lt;&gt;""),IF(F4217="","",IF(ISNUMBER(MATCH(SUBSTITUTE(F4217," ",""),SUBSTITUTE('Look Up Values'!$W$2:$W$30," ",""),0)),"","D&amp;R error")),"")</f>
        <v/>
      </c>
      <c r="O4217" s="256" t="str">
        <f t="shared" si="131"/>
        <v/>
      </c>
    </row>
    <row r="4218" spans="1:15" ht="15.75">
      <c r="A4218" s="250">
        <v>4211</v>
      </c>
      <c r="B4218" s="208"/>
      <c r="C4218" s="49"/>
      <c r="D4218" s="50"/>
      <c r="E4218" s="50"/>
      <c r="F4218" s="50"/>
      <c r="G4218" s="209"/>
      <c r="H4218" s="48"/>
      <c r="I4218" s="457" t="str">
        <f t="shared" si="130"/>
        <v/>
      </c>
      <c r="J4218" s="241" cm="1">
        <f t="array" ref="J4218">SUMPRODUCT(--(K4218:N4218&lt;&gt;"")) + IF(TRIM(O4218)="",0,LEN(O4218)-LEN(SUBSTITUTE(O4218,",",""))+1)</f>
        <v>0</v>
      </c>
      <c r="K4218" s="242" t="str">
        <f>IF(AND(G4218&lt;&gt;0,G4218&lt;&gt;""),IF(B4218="","",IF(ISNUMBER(MATCH(B4218,'Look Up Values'!$B$2:$B$500,0)),"","Dest. error")),"")</f>
        <v/>
      </c>
      <c r="L4218" s="242" t="str">
        <f>IF(AND(G4218&lt;&gt;0,G4218&lt;&gt;""),IF(C4218="","",IF(AND(ISNUMBER(--LEFT(C4218,FIND(" ",C4218&amp;" ")-1)),OR(LEN(LEFT(C4218,FIND(" ",C4218&amp;" ")-1))=6,LEN(LEFT(C4218,FIND(" ",C4218&amp;" ")-1))=7),OR(ISNUMBER(MATCH(LEFT(C4218,FIND(" ",C4218&amp;" ")-1),'Look Up Values'!$G$2:$G$1000,0)),ISNUMBER(MATCH(LEFT(C4218,FIND(" ",C4218&amp;" ")-1),'Look Up Values'!$AE$2:$AE$2000,0)))),"","EWC error")),"")</f>
        <v/>
      </c>
      <c r="M4218" s="242" t="str" cm="1">
        <f t="array" ref="M4218">IF(AND(G4218&lt;&gt;0,G4218&lt;&gt;""),IF(E4218="","",IF(ISNUMBER(MATCH(SUBSTITUTE(E4218," ",""),SUBSTITUTE('Look Up Values'!$I$2:$I$10," ",""),0)),"","State error")),"")</f>
        <v/>
      </c>
      <c r="N4218" s="242" t="str" cm="1">
        <f t="array" ref="N4218">IF(AND(G4218&lt;&gt;0,G4218&lt;&gt;""),IF(F4218="","",IF(ISNUMBER(MATCH(SUBSTITUTE(F4218," ",""),SUBSTITUTE('Look Up Values'!$W$2:$W$30," ",""),0)),"","D&amp;R error")),"")</f>
        <v/>
      </c>
      <c r="O4218" s="256" t="str">
        <f t="shared" si="131"/>
        <v/>
      </c>
    </row>
    <row r="4219" spans="1:15" ht="15.75">
      <c r="A4219" s="250">
        <v>4212</v>
      </c>
      <c r="B4219" s="208"/>
      <c r="C4219" s="49"/>
      <c r="D4219" s="50"/>
      <c r="E4219" s="50"/>
      <c r="F4219" s="50"/>
      <c r="G4219" s="209"/>
      <c r="H4219" s="48"/>
      <c r="I4219" s="457" t="str">
        <f t="shared" si="130"/>
        <v/>
      </c>
      <c r="J4219" s="241" cm="1">
        <f t="array" ref="J4219">SUMPRODUCT(--(K4219:N4219&lt;&gt;"")) + IF(TRIM(O4219)="",0,LEN(O4219)-LEN(SUBSTITUTE(O4219,",",""))+1)</f>
        <v>0</v>
      </c>
      <c r="K4219" s="242" t="str">
        <f>IF(AND(G4219&lt;&gt;0,G4219&lt;&gt;""),IF(B4219="","",IF(ISNUMBER(MATCH(B4219,'Look Up Values'!$B$2:$B$500,0)),"","Dest. error")),"")</f>
        <v/>
      </c>
      <c r="L4219" s="242" t="str">
        <f>IF(AND(G4219&lt;&gt;0,G4219&lt;&gt;""),IF(C4219="","",IF(AND(ISNUMBER(--LEFT(C4219,FIND(" ",C4219&amp;" ")-1)),OR(LEN(LEFT(C4219,FIND(" ",C4219&amp;" ")-1))=6,LEN(LEFT(C4219,FIND(" ",C4219&amp;" ")-1))=7),OR(ISNUMBER(MATCH(LEFT(C4219,FIND(" ",C4219&amp;" ")-1),'Look Up Values'!$G$2:$G$1000,0)),ISNUMBER(MATCH(LEFT(C4219,FIND(" ",C4219&amp;" ")-1),'Look Up Values'!$AE$2:$AE$2000,0)))),"","EWC error")),"")</f>
        <v/>
      </c>
      <c r="M4219" s="242" t="str" cm="1">
        <f t="array" ref="M4219">IF(AND(G4219&lt;&gt;0,G4219&lt;&gt;""),IF(E4219="","",IF(ISNUMBER(MATCH(SUBSTITUTE(E4219," ",""),SUBSTITUTE('Look Up Values'!$I$2:$I$10," ",""),0)),"","State error")),"")</f>
        <v/>
      </c>
      <c r="N4219" s="242" t="str" cm="1">
        <f t="array" ref="N4219">IF(AND(G4219&lt;&gt;0,G4219&lt;&gt;""),IF(F4219="","",IF(ISNUMBER(MATCH(SUBSTITUTE(F4219," ",""),SUBSTITUTE('Look Up Values'!$W$2:$W$30," ",""),0)),"","D&amp;R error")),"")</f>
        <v/>
      </c>
      <c r="O4219" s="256" t="str">
        <f t="shared" si="131"/>
        <v/>
      </c>
    </row>
    <row r="4220" spans="1:15" ht="15.75">
      <c r="A4220" s="250">
        <v>4213</v>
      </c>
      <c r="B4220" s="208"/>
      <c r="C4220" s="49"/>
      <c r="D4220" s="50"/>
      <c r="E4220" s="50"/>
      <c r="F4220" s="50"/>
      <c r="G4220" s="209"/>
      <c r="H4220" s="48"/>
      <c r="I4220" s="457" t="str">
        <f t="shared" si="130"/>
        <v/>
      </c>
      <c r="J4220" s="241" cm="1">
        <f t="array" ref="J4220">SUMPRODUCT(--(K4220:N4220&lt;&gt;"")) + IF(TRIM(O4220)="",0,LEN(O4220)-LEN(SUBSTITUTE(O4220,",",""))+1)</f>
        <v>0</v>
      </c>
      <c r="K4220" s="242" t="str">
        <f>IF(AND(G4220&lt;&gt;0,G4220&lt;&gt;""),IF(B4220="","",IF(ISNUMBER(MATCH(B4220,'Look Up Values'!$B$2:$B$500,0)),"","Dest. error")),"")</f>
        <v/>
      </c>
      <c r="L4220" s="242" t="str">
        <f>IF(AND(G4220&lt;&gt;0,G4220&lt;&gt;""),IF(C4220="","",IF(AND(ISNUMBER(--LEFT(C4220,FIND(" ",C4220&amp;" ")-1)),OR(LEN(LEFT(C4220,FIND(" ",C4220&amp;" ")-1))=6,LEN(LEFT(C4220,FIND(" ",C4220&amp;" ")-1))=7),OR(ISNUMBER(MATCH(LEFT(C4220,FIND(" ",C4220&amp;" ")-1),'Look Up Values'!$G$2:$G$1000,0)),ISNUMBER(MATCH(LEFT(C4220,FIND(" ",C4220&amp;" ")-1),'Look Up Values'!$AE$2:$AE$2000,0)))),"","EWC error")),"")</f>
        <v/>
      </c>
      <c r="M4220" s="242" t="str" cm="1">
        <f t="array" ref="M4220">IF(AND(G4220&lt;&gt;0,G4220&lt;&gt;""),IF(E4220="","",IF(ISNUMBER(MATCH(SUBSTITUTE(E4220," ",""),SUBSTITUTE('Look Up Values'!$I$2:$I$10," ",""),0)),"","State error")),"")</f>
        <v/>
      </c>
      <c r="N4220" s="242" t="str" cm="1">
        <f t="array" ref="N4220">IF(AND(G4220&lt;&gt;0,G4220&lt;&gt;""),IF(F4220="","",IF(ISNUMBER(MATCH(SUBSTITUTE(F4220," ",""),SUBSTITUTE('Look Up Values'!$W$2:$W$30," ",""),0)),"","D&amp;R error")),"")</f>
        <v/>
      </c>
      <c r="O4220" s="256" t="str">
        <f t="shared" si="131"/>
        <v/>
      </c>
    </row>
    <row r="4221" spans="1:15" ht="15.75">
      <c r="A4221" s="250">
        <v>4214</v>
      </c>
      <c r="B4221" s="208"/>
      <c r="C4221" s="49"/>
      <c r="D4221" s="50"/>
      <c r="E4221" s="50"/>
      <c r="F4221" s="50"/>
      <c r="G4221" s="209"/>
      <c r="H4221" s="48"/>
      <c r="I4221" s="457" t="str">
        <f t="shared" si="130"/>
        <v/>
      </c>
      <c r="J4221" s="241" cm="1">
        <f t="array" ref="J4221">SUMPRODUCT(--(K4221:N4221&lt;&gt;"")) + IF(TRIM(O4221)="",0,LEN(O4221)-LEN(SUBSTITUTE(O4221,",",""))+1)</f>
        <v>0</v>
      </c>
      <c r="K4221" s="242" t="str">
        <f>IF(AND(G4221&lt;&gt;0,G4221&lt;&gt;""),IF(B4221="","",IF(ISNUMBER(MATCH(B4221,'Look Up Values'!$B$2:$B$500,0)),"","Dest. error")),"")</f>
        <v/>
      </c>
      <c r="L4221" s="242" t="str">
        <f>IF(AND(G4221&lt;&gt;0,G4221&lt;&gt;""),IF(C4221="","",IF(AND(ISNUMBER(--LEFT(C4221,FIND(" ",C4221&amp;" ")-1)),OR(LEN(LEFT(C4221,FIND(" ",C4221&amp;" ")-1))=6,LEN(LEFT(C4221,FIND(" ",C4221&amp;" ")-1))=7),OR(ISNUMBER(MATCH(LEFT(C4221,FIND(" ",C4221&amp;" ")-1),'Look Up Values'!$G$2:$G$1000,0)),ISNUMBER(MATCH(LEFT(C4221,FIND(" ",C4221&amp;" ")-1),'Look Up Values'!$AE$2:$AE$2000,0)))),"","EWC error")),"")</f>
        <v/>
      </c>
      <c r="M4221" s="242" t="str" cm="1">
        <f t="array" ref="M4221">IF(AND(G4221&lt;&gt;0,G4221&lt;&gt;""),IF(E4221="","",IF(ISNUMBER(MATCH(SUBSTITUTE(E4221," ",""),SUBSTITUTE('Look Up Values'!$I$2:$I$10," ",""),0)),"","State error")),"")</f>
        <v/>
      </c>
      <c r="N4221" s="242" t="str" cm="1">
        <f t="array" ref="N4221">IF(AND(G4221&lt;&gt;0,G4221&lt;&gt;""),IF(F4221="","",IF(ISNUMBER(MATCH(SUBSTITUTE(F4221," ",""),SUBSTITUTE('Look Up Values'!$W$2:$W$30," ",""),0)),"","D&amp;R error")),"")</f>
        <v/>
      </c>
      <c r="O4221" s="256" t="str">
        <f t="shared" si="131"/>
        <v/>
      </c>
    </row>
    <row r="4222" spans="1:15" ht="15.75">
      <c r="A4222" s="250">
        <v>4215</v>
      </c>
      <c r="B4222" s="208"/>
      <c r="C4222" s="49"/>
      <c r="D4222" s="50"/>
      <c r="E4222" s="50"/>
      <c r="F4222" s="50"/>
      <c r="G4222" s="209"/>
      <c r="H4222" s="48"/>
      <c r="I4222" s="457" t="str">
        <f t="shared" si="130"/>
        <v/>
      </c>
      <c r="J4222" s="241" cm="1">
        <f t="array" ref="J4222">SUMPRODUCT(--(K4222:N4222&lt;&gt;"")) + IF(TRIM(O4222)="",0,LEN(O4222)-LEN(SUBSTITUTE(O4222,",",""))+1)</f>
        <v>0</v>
      </c>
      <c r="K4222" s="242" t="str">
        <f>IF(AND(G4222&lt;&gt;0,G4222&lt;&gt;""),IF(B4222="","",IF(ISNUMBER(MATCH(B4222,'Look Up Values'!$B$2:$B$500,0)),"","Dest. error")),"")</f>
        <v/>
      </c>
      <c r="L4222" s="242" t="str">
        <f>IF(AND(G4222&lt;&gt;0,G4222&lt;&gt;""),IF(C4222="","",IF(AND(ISNUMBER(--LEFT(C4222,FIND(" ",C4222&amp;" ")-1)),OR(LEN(LEFT(C4222,FIND(" ",C4222&amp;" ")-1))=6,LEN(LEFT(C4222,FIND(" ",C4222&amp;" ")-1))=7),OR(ISNUMBER(MATCH(LEFT(C4222,FIND(" ",C4222&amp;" ")-1),'Look Up Values'!$G$2:$G$1000,0)),ISNUMBER(MATCH(LEFT(C4222,FIND(" ",C4222&amp;" ")-1),'Look Up Values'!$AE$2:$AE$2000,0)))),"","EWC error")),"")</f>
        <v/>
      </c>
      <c r="M4222" s="242" t="str" cm="1">
        <f t="array" ref="M4222">IF(AND(G4222&lt;&gt;0,G4222&lt;&gt;""),IF(E4222="","",IF(ISNUMBER(MATCH(SUBSTITUTE(E4222," ",""),SUBSTITUTE('Look Up Values'!$I$2:$I$10," ",""),0)),"","State error")),"")</f>
        <v/>
      </c>
      <c r="N4222" s="242" t="str" cm="1">
        <f t="array" ref="N4222">IF(AND(G4222&lt;&gt;0,G4222&lt;&gt;""),IF(F4222="","",IF(ISNUMBER(MATCH(SUBSTITUTE(F4222," ",""),SUBSTITUTE('Look Up Values'!$W$2:$W$30," ",""),0)),"","D&amp;R error")),"")</f>
        <v/>
      </c>
      <c r="O4222" s="256" t="str">
        <f t="shared" si="131"/>
        <v/>
      </c>
    </row>
    <row r="4223" spans="1:15" ht="15.75">
      <c r="A4223" s="250">
        <v>4216</v>
      </c>
      <c r="B4223" s="208"/>
      <c r="C4223" s="49"/>
      <c r="D4223" s="50"/>
      <c r="E4223" s="50"/>
      <c r="F4223" s="50"/>
      <c r="G4223" s="209"/>
      <c r="H4223" s="48"/>
      <c r="I4223" s="457" t="str">
        <f t="shared" si="130"/>
        <v/>
      </c>
      <c r="J4223" s="241" cm="1">
        <f t="array" ref="J4223">SUMPRODUCT(--(K4223:N4223&lt;&gt;"")) + IF(TRIM(O4223)="",0,LEN(O4223)-LEN(SUBSTITUTE(O4223,",",""))+1)</f>
        <v>0</v>
      </c>
      <c r="K4223" s="242" t="str">
        <f>IF(AND(G4223&lt;&gt;0,G4223&lt;&gt;""),IF(B4223="","",IF(ISNUMBER(MATCH(B4223,'Look Up Values'!$B$2:$B$500,0)),"","Dest. error")),"")</f>
        <v/>
      </c>
      <c r="L4223" s="242" t="str">
        <f>IF(AND(G4223&lt;&gt;0,G4223&lt;&gt;""),IF(C4223="","",IF(AND(ISNUMBER(--LEFT(C4223,FIND(" ",C4223&amp;" ")-1)),OR(LEN(LEFT(C4223,FIND(" ",C4223&amp;" ")-1))=6,LEN(LEFT(C4223,FIND(" ",C4223&amp;" ")-1))=7),OR(ISNUMBER(MATCH(LEFT(C4223,FIND(" ",C4223&amp;" ")-1),'Look Up Values'!$G$2:$G$1000,0)),ISNUMBER(MATCH(LEFT(C4223,FIND(" ",C4223&amp;" ")-1),'Look Up Values'!$AE$2:$AE$2000,0)))),"","EWC error")),"")</f>
        <v/>
      </c>
      <c r="M4223" s="242" t="str" cm="1">
        <f t="array" ref="M4223">IF(AND(G4223&lt;&gt;0,G4223&lt;&gt;""),IF(E4223="","",IF(ISNUMBER(MATCH(SUBSTITUTE(E4223," ",""),SUBSTITUTE('Look Up Values'!$I$2:$I$10," ",""),0)),"","State error")),"")</f>
        <v/>
      </c>
      <c r="N4223" s="242" t="str" cm="1">
        <f t="array" ref="N4223">IF(AND(G4223&lt;&gt;0,G4223&lt;&gt;""),IF(F4223="","",IF(ISNUMBER(MATCH(SUBSTITUTE(F4223," ",""),SUBSTITUTE('Look Up Values'!$W$2:$W$30," ",""),0)),"","D&amp;R error")),"")</f>
        <v/>
      </c>
      <c r="O4223" s="256" t="str">
        <f t="shared" si="131"/>
        <v/>
      </c>
    </row>
    <row r="4224" spans="1:15" ht="15.75">
      <c r="A4224" s="250">
        <v>4217</v>
      </c>
      <c r="B4224" s="208"/>
      <c r="C4224" s="49"/>
      <c r="D4224" s="50"/>
      <c r="E4224" s="50"/>
      <c r="F4224" s="50"/>
      <c r="G4224" s="209"/>
      <c r="H4224" s="48"/>
      <c r="I4224" s="457" t="str">
        <f t="shared" si="130"/>
        <v/>
      </c>
      <c r="J4224" s="241" cm="1">
        <f t="array" ref="J4224">SUMPRODUCT(--(K4224:N4224&lt;&gt;"")) + IF(TRIM(O4224)="",0,LEN(O4224)-LEN(SUBSTITUTE(O4224,",",""))+1)</f>
        <v>0</v>
      </c>
      <c r="K4224" s="242" t="str">
        <f>IF(AND(G4224&lt;&gt;0,G4224&lt;&gt;""),IF(B4224="","",IF(ISNUMBER(MATCH(B4224,'Look Up Values'!$B$2:$B$500,0)),"","Dest. error")),"")</f>
        <v/>
      </c>
      <c r="L4224" s="242" t="str">
        <f>IF(AND(G4224&lt;&gt;0,G4224&lt;&gt;""),IF(C4224="","",IF(AND(ISNUMBER(--LEFT(C4224,FIND(" ",C4224&amp;" ")-1)),OR(LEN(LEFT(C4224,FIND(" ",C4224&amp;" ")-1))=6,LEN(LEFT(C4224,FIND(" ",C4224&amp;" ")-1))=7),OR(ISNUMBER(MATCH(LEFT(C4224,FIND(" ",C4224&amp;" ")-1),'Look Up Values'!$G$2:$G$1000,0)),ISNUMBER(MATCH(LEFT(C4224,FIND(" ",C4224&amp;" ")-1),'Look Up Values'!$AE$2:$AE$2000,0)))),"","EWC error")),"")</f>
        <v/>
      </c>
      <c r="M4224" s="242" t="str" cm="1">
        <f t="array" ref="M4224">IF(AND(G4224&lt;&gt;0,G4224&lt;&gt;""),IF(E4224="","",IF(ISNUMBER(MATCH(SUBSTITUTE(E4224," ",""),SUBSTITUTE('Look Up Values'!$I$2:$I$10," ",""),0)),"","State error")),"")</f>
        <v/>
      </c>
      <c r="N4224" s="242" t="str" cm="1">
        <f t="array" ref="N4224">IF(AND(G4224&lt;&gt;0,G4224&lt;&gt;""),IF(F4224="","",IF(ISNUMBER(MATCH(SUBSTITUTE(F4224," ",""),SUBSTITUTE('Look Up Values'!$W$2:$W$30," ",""),0)),"","D&amp;R error")),"")</f>
        <v/>
      </c>
      <c r="O4224" s="256" t="str">
        <f t="shared" si="131"/>
        <v/>
      </c>
    </row>
    <row r="4225" spans="1:15" ht="15.75">
      <c r="A4225" s="250">
        <v>4218</v>
      </c>
      <c r="B4225" s="208"/>
      <c r="C4225" s="49"/>
      <c r="D4225" s="50"/>
      <c r="E4225" s="50"/>
      <c r="F4225" s="50"/>
      <c r="G4225" s="209"/>
      <c r="H4225" s="48"/>
      <c r="I4225" s="457" t="str">
        <f t="shared" si="130"/>
        <v/>
      </c>
      <c r="J4225" s="241" cm="1">
        <f t="array" ref="J4225">SUMPRODUCT(--(K4225:N4225&lt;&gt;"")) + IF(TRIM(O4225)="",0,LEN(O4225)-LEN(SUBSTITUTE(O4225,",",""))+1)</f>
        <v>0</v>
      </c>
      <c r="K4225" s="242" t="str">
        <f>IF(AND(G4225&lt;&gt;0,G4225&lt;&gt;""),IF(B4225="","",IF(ISNUMBER(MATCH(B4225,'Look Up Values'!$B$2:$B$500,0)),"","Dest. error")),"")</f>
        <v/>
      </c>
      <c r="L4225" s="242" t="str">
        <f>IF(AND(G4225&lt;&gt;0,G4225&lt;&gt;""),IF(C4225="","",IF(AND(ISNUMBER(--LEFT(C4225,FIND(" ",C4225&amp;" ")-1)),OR(LEN(LEFT(C4225,FIND(" ",C4225&amp;" ")-1))=6,LEN(LEFT(C4225,FIND(" ",C4225&amp;" ")-1))=7),OR(ISNUMBER(MATCH(LEFT(C4225,FIND(" ",C4225&amp;" ")-1),'Look Up Values'!$G$2:$G$1000,0)),ISNUMBER(MATCH(LEFT(C4225,FIND(" ",C4225&amp;" ")-1),'Look Up Values'!$AE$2:$AE$2000,0)))),"","EWC error")),"")</f>
        <v/>
      </c>
      <c r="M4225" s="242" t="str" cm="1">
        <f t="array" ref="M4225">IF(AND(G4225&lt;&gt;0,G4225&lt;&gt;""),IF(E4225="","",IF(ISNUMBER(MATCH(SUBSTITUTE(E4225," ",""),SUBSTITUTE('Look Up Values'!$I$2:$I$10," ",""),0)),"","State error")),"")</f>
        <v/>
      </c>
      <c r="N4225" s="242" t="str" cm="1">
        <f t="array" ref="N4225">IF(AND(G4225&lt;&gt;0,G4225&lt;&gt;""),IF(F4225="","",IF(ISNUMBER(MATCH(SUBSTITUTE(F4225," ",""),SUBSTITUTE('Look Up Values'!$W$2:$W$30," ",""),0)),"","D&amp;R error")),"")</f>
        <v/>
      </c>
      <c r="O4225" s="256" t="str">
        <f t="shared" si="131"/>
        <v/>
      </c>
    </row>
    <row r="4226" spans="1:15" ht="15.75">
      <c r="A4226" s="250">
        <v>4219</v>
      </c>
      <c r="B4226" s="208"/>
      <c r="C4226" s="49"/>
      <c r="D4226" s="50"/>
      <c r="E4226" s="50"/>
      <c r="F4226" s="50"/>
      <c r="G4226" s="209"/>
      <c r="H4226" s="48"/>
      <c r="I4226" s="457" t="str">
        <f t="shared" si="130"/>
        <v/>
      </c>
      <c r="J4226" s="241" cm="1">
        <f t="array" ref="J4226">SUMPRODUCT(--(K4226:N4226&lt;&gt;"")) + IF(TRIM(O4226)="",0,LEN(O4226)-LEN(SUBSTITUTE(O4226,",",""))+1)</f>
        <v>0</v>
      </c>
      <c r="K4226" s="242" t="str">
        <f>IF(AND(G4226&lt;&gt;0,G4226&lt;&gt;""),IF(B4226="","",IF(ISNUMBER(MATCH(B4226,'Look Up Values'!$B$2:$B$500,0)),"","Dest. error")),"")</f>
        <v/>
      </c>
      <c r="L4226" s="242" t="str">
        <f>IF(AND(G4226&lt;&gt;0,G4226&lt;&gt;""),IF(C4226="","",IF(AND(ISNUMBER(--LEFT(C4226,FIND(" ",C4226&amp;" ")-1)),OR(LEN(LEFT(C4226,FIND(" ",C4226&amp;" ")-1))=6,LEN(LEFT(C4226,FIND(" ",C4226&amp;" ")-1))=7),OR(ISNUMBER(MATCH(LEFT(C4226,FIND(" ",C4226&amp;" ")-1),'Look Up Values'!$G$2:$G$1000,0)),ISNUMBER(MATCH(LEFT(C4226,FIND(" ",C4226&amp;" ")-1),'Look Up Values'!$AE$2:$AE$2000,0)))),"","EWC error")),"")</f>
        <v/>
      </c>
      <c r="M4226" s="242" t="str" cm="1">
        <f t="array" ref="M4226">IF(AND(G4226&lt;&gt;0,G4226&lt;&gt;""),IF(E4226="","",IF(ISNUMBER(MATCH(SUBSTITUTE(E4226," ",""),SUBSTITUTE('Look Up Values'!$I$2:$I$10," ",""),0)),"","State error")),"")</f>
        <v/>
      </c>
      <c r="N4226" s="242" t="str" cm="1">
        <f t="array" ref="N4226">IF(AND(G4226&lt;&gt;0,G4226&lt;&gt;""),IF(F4226="","",IF(ISNUMBER(MATCH(SUBSTITUTE(F4226," ",""),SUBSTITUTE('Look Up Values'!$W$2:$W$30," ",""),0)),"","D&amp;R error")),"")</f>
        <v/>
      </c>
      <c r="O4226" s="256" t="str">
        <f t="shared" si="131"/>
        <v/>
      </c>
    </row>
    <row r="4227" spans="1:15" ht="15.75">
      <c r="A4227" s="250">
        <v>4220</v>
      </c>
      <c r="B4227" s="208"/>
      <c r="C4227" s="49"/>
      <c r="D4227" s="50"/>
      <c r="E4227" s="50"/>
      <c r="F4227" s="50"/>
      <c r="G4227" s="209"/>
      <c r="H4227" s="48"/>
      <c r="I4227" s="457" t="str">
        <f t="shared" si="130"/>
        <v/>
      </c>
      <c r="J4227" s="241" cm="1">
        <f t="array" ref="J4227">SUMPRODUCT(--(K4227:N4227&lt;&gt;"")) + IF(TRIM(O4227)="",0,LEN(O4227)-LEN(SUBSTITUTE(O4227,",",""))+1)</f>
        <v>0</v>
      </c>
      <c r="K4227" s="242" t="str">
        <f>IF(AND(G4227&lt;&gt;0,G4227&lt;&gt;""),IF(B4227="","",IF(ISNUMBER(MATCH(B4227,'Look Up Values'!$B$2:$B$500,0)),"","Dest. error")),"")</f>
        <v/>
      </c>
      <c r="L4227" s="242" t="str">
        <f>IF(AND(G4227&lt;&gt;0,G4227&lt;&gt;""),IF(C4227="","",IF(AND(ISNUMBER(--LEFT(C4227,FIND(" ",C4227&amp;" ")-1)),OR(LEN(LEFT(C4227,FIND(" ",C4227&amp;" ")-1))=6,LEN(LEFT(C4227,FIND(" ",C4227&amp;" ")-1))=7),OR(ISNUMBER(MATCH(LEFT(C4227,FIND(" ",C4227&amp;" ")-1),'Look Up Values'!$G$2:$G$1000,0)),ISNUMBER(MATCH(LEFT(C4227,FIND(" ",C4227&amp;" ")-1),'Look Up Values'!$AE$2:$AE$2000,0)))),"","EWC error")),"")</f>
        <v/>
      </c>
      <c r="M4227" s="242" t="str" cm="1">
        <f t="array" ref="M4227">IF(AND(G4227&lt;&gt;0,G4227&lt;&gt;""),IF(E4227="","",IF(ISNUMBER(MATCH(SUBSTITUTE(E4227," ",""),SUBSTITUTE('Look Up Values'!$I$2:$I$10," ",""),0)),"","State error")),"")</f>
        <v/>
      </c>
      <c r="N4227" s="242" t="str" cm="1">
        <f t="array" ref="N4227">IF(AND(G4227&lt;&gt;0,G4227&lt;&gt;""),IF(F4227="","",IF(ISNUMBER(MATCH(SUBSTITUTE(F4227," ",""),SUBSTITUTE('Look Up Values'!$W$2:$W$30," ",""),0)),"","D&amp;R error")),"")</f>
        <v/>
      </c>
      <c r="O4227" s="256" t="str">
        <f t="shared" si="131"/>
        <v/>
      </c>
    </row>
    <row r="4228" spans="1:15" ht="15.75">
      <c r="A4228" s="250">
        <v>4221</v>
      </c>
      <c r="B4228" s="208"/>
      <c r="C4228" s="49"/>
      <c r="D4228" s="50"/>
      <c r="E4228" s="50"/>
      <c r="F4228" s="50"/>
      <c r="G4228" s="209"/>
      <c r="H4228" s="48"/>
      <c r="I4228" s="457" t="str">
        <f t="shared" si="130"/>
        <v/>
      </c>
      <c r="J4228" s="241" cm="1">
        <f t="array" ref="J4228">SUMPRODUCT(--(K4228:N4228&lt;&gt;"")) + IF(TRIM(O4228)="",0,LEN(O4228)-LEN(SUBSTITUTE(O4228,",",""))+1)</f>
        <v>0</v>
      </c>
      <c r="K4228" s="242" t="str">
        <f>IF(AND(G4228&lt;&gt;0,G4228&lt;&gt;""),IF(B4228="","",IF(ISNUMBER(MATCH(B4228,'Look Up Values'!$B$2:$B$500,0)),"","Dest. error")),"")</f>
        <v/>
      </c>
      <c r="L4228" s="242" t="str">
        <f>IF(AND(G4228&lt;&gt;0,G4228&lt;&gt;""),IF(C4228="","",IF(AND(ISNUMBER(--LEFT(C4228,FIND(" ",C4228&amp;" ")-1)),OR(LEN(LEFT(C4228,FIND(" ",C4228&amp;" ")-1))=6,LEN(LEFT(C4228,FIND(" ",C4228&amp;" ")-1))=7),OR(ISNUMBER(MATCH(LEFT(C4228,FIND(" ",C4228&amp;" ")-1),'Look Up Values'!$G$2:$G$1000,0)),ISNUMBER(MATCH(LEFT(C4228,FIND(" ",C4228&amp;" ")-1),'Look Up Values'!$AE$2:$AE$2000,0)))),"","EWC error")),"")</f>
        <v/>
      </c>
      <c r="M4228" s="242" t="str" cm="1">
        <f t="array" ref="M4228">IF(AND(G4228&lt;&gt;0,G4228&lt;&gt;""),IF(E4228="","",IF(ISNUMBER(MATCH(SUBSTITUTE(E4228," ",""),SUBSTITUTE('Look Up Values'!$I$2:$I$10," ",""),0)),"","State error")),"")</f>
        <v/>
      </c>
      <c r="N4228" s="242" t="str" cm="1">
        <f t="array" ref="N4228">IF(AND(G4228&lt;&gt;0,G4228&lt;&gt;""),IF(F4228="","",IF(ISNUMBER(MATCH(SUBSTITUTE(F4228," ",""),SUBSTITUTE('Look Up Values'!$W$2:$W$30," ",""),0)),"","D&amp;R error")),"")</f>
        <v/>
      </c>
      <c r="O4228" s="256" t="str">
        <f t="shared" si="131"/>
        <v/>
      </c>
    </row>
    <row r="4229" spans="1:15" ht="15.75">
      <c r="A4229" s="250">
        <v>4222</v>
      </c>
      <c r="B4229" s="208"/>
      <c r="C4229" s="49"/>
      <c r="D4229" s="50"/>
      <c r="E4229" s="50"/>
      <c r="F4229" s="50"/>
      <c r="G4229" s="209"/>
      <c r="H4229" s="48"/>
      <c r="I4229" s="457" t="str">
        <f t="shared" si="130"/>
        <v/>
      </c>
      <c r="J4229" s="241" cm="1">
        <f t="array" ref="J4229">SUMPRODUCT(--(K4229:N4229&lt;&gt;"")) + IF(TRIM(O4229)="",0,LEN(O4229)-LEN(SUBSTITUTE(O4229,",",""))+1)</f>
        <v>0</v>
      </c>
      <c r="K4229" s="242" t="str">
        <f>IF(AND(G4229&lt;&gt;0,G4229&lt;&gt;""),IF(B4229="","",IF(ISNUMBER(MATCH(B4229,'Look Up Values'!$B$2:$B$500,0)),"","Dest. error")),"")</f>
        <v/>
      </c>
      <c r="L4229" s="242" t="str">
        <f>IF(AND(G4229&lt;&gt;0,G4229&lt;&gt;""),IF(C4229="","",IF(AND(ISNUMBER(--LEFT(C4229,FIND(" ",C4229&amp;" ")-1)),OR(LEN(LEFT(C4229,FIND(" ",C4229&amp;" ")-1))=6,LEN(LEFT(C4229,FIND(" ",C4229&amp;" ")-1))=7),OR(ISNUMBER(MATCH(LEFT(C4229,FIND(" ",C4229&amp;" ")-1),'Look Up Values'!$G$2:$G$1000,0)),ISNUMBER(MATCH(LEFT(C4229,FIND(" ",C4229&amp;" ")-1),'Look Up Values'!$AE$2:$AE$2000,0)))),"","EWC error")),"")</f>
        <v/>
      </c>
      <c r="M4229" s="242" t="str" cm="1">
        <f t="array" ref="M4229">IF(AND(G4229&lt;&gt;0,G4229&lt;&gt;""),IF(E4229="","",IF(ISNUMBER(MATCH(SUBSTITUTE(E4229," ",""),SUBSTITUTE('Look Up Values'!$I$2:$I$10," ",""),0)),"","State error")),"")</f>
        <v/>
      </c>
      <c r="N4229" s="242" t="str" cm="1">
        <f t="array" ref="N4229">IF(AND(G4229&lt;&gt;0,G4229&lt;&gt;""),IF(F4229="","",IF(ISNUMBER(MATCH(SUBSTITUTE(F4229," ",""),SUBSTITUTE('Look Up Values'!$W$2:$W$30," ",""),0)),"","D&amp;R error")),"")</f>
        <v/>
      </c>
      <c r="O4229" s="256" t="str">
        <f t="shared" si="131"/>
        <v/>
      </c>
    </row>
    <row r="4230" spans="1:15" ht="15.75">
      <c r="A4230" s="250">
        <v>4223</v>
      </c>
      <c r="B4230" s="208"/>
      <c r="C4230" s="49"/>
      <c r="D4230" s="50"/>
      <c r="E4230" s="50"/>
      <c r="F4230" s="50"/>
      <c r="G4230" s="209"/>
      <c r="H4230" s="48"/>
      <c r="I4230" s="457" t="str">
        <f t="shared" si="130"/>
        <v/>
      </c>
      <c r="J4230" s="241" cm="1">
        <f t="array" ref="J4230">SUMPRODUCT(--(K4230:N4230&lt;&gt;"")) + IF(TRIM(O4230)="",0,LEN(O4230)-LEN(SUBSTITUTE(O4230,",",""))+1)</f>
        <v>0</v>
      </c>
      <c r="K4230" s="242" t="str">
        <f>IF(AND(G4230&lt;&gt;0,G4230&lt;&gt;""),IF(B4230="","",IF(ISNUMBER(MATCH(B4230,'Look Up Values'!$B$2:$B$500,0)),"","Dest. error")),"")</f>
        <v/>
      </c>
      <c r="L4230" s="242" t="str">
        <f>IF(AND(G4230&lt;&gt;0,G4230&lt;&gt;""),IF(C4230="","",IF(AND(ISNUMBER(--LEFT(C4230,FIND(" ",C4230&amp;" ")-1)),OR(LEN(LEFT(C4230,FIND(" ",C4230&amp;" ")-1))=6,LEN(LEFT(C4230,FIND(" ",C4230&amp;" ")-1))=7),OR(ISNUMBER(MATCH(LEFT(C4230,FIND(" ",C4230&amp;" ")-1),'Look Up Values'!$G$2:$G$1000,0)),ISNUMBER(MATCH(LEFT(C4230,FIND(" ",C4230&amp;" ")-1),'Look Up Values'!$AE$2:$AE$2000,0)))),"","EWC error")),"")</f>
        <v/>
      </c>
      <c r="M4230" s="242" t="str" cm="1">
        <f t="array" ref="M4230">IF(AND(G4230&lt;&gt;0,G4230&lt;&gt;""),IF(E4230="","",IF(ISNUMBER(MATCH(SUBSTITUTE(E4230," ",""),SUBSTITUTE('Look Up Values'!$I$2:$I$10," ",""),0)),"","State error")),"")</f>
        <v/>
      </c>
      <c r="N4230" s="242" t="str" cm="1">
        <f t="array" ref="N4230">IF(AND(G4230&lt;&gt;0,G4230&lt;&gt;""),IF(F4230="","",IF(ISNUMBER(MATCH(SUBSTITUTE(F4230," ",""),SUBSTITUTE('Look Up Values'!$W$2:$W$30," ",""),0)),"","D&amp;R error")),"")</f>
        <v/>
      </c>
      <c r="O4230" s="256" t="str">
        <f t="shared" si="131"/>
        <v/>
      </c>
    </row>
    <row r="4231" spans="1:15" ht="15.75">
      <c r="A4231" s="250">
        <v>4224</v>
      </c>
      <c r="B4231" s="208"/>
      <c r="C4231" s="49"/>
      <c r="D4231" s="50"/>
      <c r="E4231" s="50"/>
      <c r="F4231" s="50"/>
      <c r="G4231" s="209"/>
      <c r="H4231" s="48"/>
      <c r="I4231" s="457" t="str">
        <f t="shared" si="130"/>
        <v/>
      </c>
      <c r="J4231" s="241" cm="1">
        <f t="array" ref="J4231">SUMPRODUCT(--(K4231:N4231&lt;&gt;"")) + IF(TRIM(O4231)="",0,LEN(O4231)-LEN(SUBSTITUTE(O4231,",",""))+1)</f>
        <v>0</v>
      </c>
      <c r="K4231" s="242" t="str">
        <f>IF(AND(G4231&lt;&gt;0,G4231&lt;&gt;""),IF(B4231="","",IF(ISNUMBER(MATCH(B4231,'Look Up Values'!$B$2:$B$500,0)),"","Dest. error")),"")</f>
        <v/>
      </c>
      <c r="L4231" s="242" t="str">
        <f>IF(AND(G4231&lt;&gt;0,G4231&lt;&gt;""),IF(C4231="","",IF(AND(ISNUMBER(--LEFT(C4231,FIND(" ",C4231&amp;" ")-1)),OR(LEN(LEFT(C4231,FIND(" ",C4231&amp;" ")-1))=6,LEN(LEFT(C4231,FIND(" ",C4231&amp;" ")-1))=7),OR(ISNUMBER(MATCH(LEFT(C4231,FIND(" ",C4231&amp;" ")-1),'Look Up Values'!$G$2:$G$1000,0)),ISNUMBER(MATCH(LEFT(C4231,FIND(" ",C4231&amp;" ")-1),'Look Up Values'!$AE$2:$AE$2000,0)))),"","EWC error")),"")</f>
        <v/>
      </c>
      <c r="M4231" s="242" t="str" cm="1">
        <f t="array" ref="M4231">IF(AND(G4231&lt;&gt;0,G4231&lt;&gt;""),IF(E4231="","",IF(ISNUMBER(MATCH(SUBSTITUTE(E4231," ",""),SUBSTITUTE('Look Up Values'!$I$2:$I$10," ",""),0)),"","State error")),"")</f>
        <v/>
      </c>
      <c r="N4231" s="242" t="str" cm="1">
        <f t="array" ref="N4231">IF(AND(G4231&lt;&gt;0,G4231&lt;&gt;""),IF(F4231="","",IF(ISNUMBER(MATCH(SUBSTITUTE(F4231," ",""),SUBSTITUTE('Look Up Values'!$W$2:$W$30," ",""),0)),"","D&amp;R error")),"")</f>
        <v/>
      </c>
      <c r="O4231" s="256" t="str">
        <f t="shared" si="131"/>
        <v/>
      </c>
    </row>
    <row r="4232" spans="1:15" ht="15.75">
      <c r="A4232" s="250">
        <v>4225</v>
      </c>
      <c r="B4232" s="208"/>
      <c r="C4232" s="49"/>
      <c r="D4232" s="50"/>
      <c r="E4232" s="50"/>
      <c r="F4232" s="50"/>
      <c r="G4232" s="209"/>
      <c r="H4232" s="48"/>
      <c r="I4232" s="457" t="str">
        <f t="shared" si="130"/>
        <v/>
      </c>
      <c r="J4232" s="241" cm="1">
        <f t="array" ref="J4232">SUMPRODUCT(--(K4232:N4232&lt;&gt;"")) + IF(TRIM(O4232)="",0,LEN(O4232)-LEN(SUBSTITUTE(O4232,",",""))+1)</f>
        <v>0</v>
      </c>
      <c r="K4232" s="242" t="str">
        <f>IF(AND(G4232&lt;&gt;0,G4232&lt;&gt;""),IF(B4232="","",IF(ISNUMBER(MATCH(B4232,'Look Up Values'!$B$2:$B$500,0)),"","Dest. error")),"")</f>
        <v/>
      </c>
      <c r="L4232" s="242" t="str">
        <f>IF(AND(G4232&lt;&gt;0,G4232&lt;&gt;""),IF(C4232="","",IF(AND(ISNUMBER(--LEFT(C4232,FIND(" ",C4232&amp;" ")-1)),OR(LEN(LEFT(C4232,FIND(" ",C4232&amp;" ")-1))=6,LEN(LEFT(C4232,FIND(" ",C4232&amp;" ")-1))=7),OR(ISNUMBER(MATCH(LEFT(C4232,FIND(" ",C4232&amp;" ")-1),'Look Up Values'!$G$2:$G$1000,0)),ISNUMBER(MATCH(LEFT(C4232,FIND(" ",C4232&amp;" ")-1),'Look Up Values'!$AE$2:$AE$2000,0)))),"","EWC error")),"")</f>
        <v/>
      </c>
      <c r="M4232" s="242" t="str" cm="1">
        <f t="array" ref="M4232">IF(AND(G4232&lt;&gt;0,G4232&lt;&gt;""),IF(E4232="","",IF(ISNUMBER(MATCH(SUBSTITUTE(E4232," ",""),SUBSTITUTE('Look Up Values'!$I$2:$I$10," ",""),0)),"","State error")),"")</f>
        <v/>
      </c>
      <c r="N4232" s="242" t="str" cm="1">
        <f t="array" ref="N4232">IF(AND(G4232&lt;&gt;0,G4232&lt;&gt;""),IF(F4232="","",IF(ISNUMBER(MATCH(SUBSTITUTE(F4232," ",""),SUBSTITUTE('Look Up Values'!$W$2:$W$30," ",""),0)),"","D&amp;R error")),"")</f>
        <v/>
      </c>
      <c r="O4232" s="256" t="str">
        <f t="shared" si="131"/>
        <v/>
      </c>
    </row>
    <row r="4233" spans="1:15" ht="15.75">
      <c r="A4233" s="250">
        <v>4226</v>
      </c>
      <c r="B4233" s="208"/>
      <c r="C4233" s="49"/>
      <c r="D4233" s="50"/>
      <c r="E4233" s="50"/>
      <c r="F4233" s="50"/>
      <c r="G4233" s="209"/>
      <c r="H4233" s="48"/>
      <c r="I4233" s="457" t="str">
        <f t="shared" ref="I4233:I4296" si="132">IF(IFERROR(--SUBSTITUTE(J4233,CHAR(160),""),0)&gt;0,A4233,"")</f>
        <v/>
      </c>
      <c r="J4233" s="241" cm="1">
        <f t="array" ref="J4233">SUMPRODUCT(--(K4233:N4233&lt;&gt;"")) + IF(TRIM(O4233)="",0,LEN(O4233)-LEN(SUBSTITUTE(O4233,",",""))+1)</f>
        <v>0</v>
      </c>
      <c r="K4233" s="242" t="str">
        <f>IF(AND(G4233&lt;&gt;0,G4233&lt;&gt;""),IF(B4233="","",IF(ISNUMBER(MATCH(B4233,'Look Up Values'!$B$2:$B$500,0)),"","Dest. error")),"")</f>
        <v/>
      </c>
      <c r="L4233" s="242" t="str">
        <f>IF(AND(G4233&lt;&gt;0,G4233&lt;&gt;""),IF(C4233="","",IF(AND(ISNUMBER(--LEFT(C4233,FIND(" ",C4233&amp;" ")-1)),OR(LEN(LEFT(C4233,FIND(" ",C4233&amp;" ")-1))=6,LEN(LEFT(C4233,FIND(" ",C4233&amp;" ")-1))=7),OR(ISNUMBER(MATCH(LEFT(C4233,FIND(" ",C4233&amp;" ")-1),'Look Up Values'!$G$2:$G$1000,0)),ISNUMBER(MATCH(LEFT(C4233,FIND(" ",C4233&amp;" ")-1),'Look Up Values'!$AE$2:$AE$2000,0)))),"","EWC error")),"")</f>
        <v/>
      </c>
      <c r="M4233" s="242" t="str" cm="1">
        <f t="array" ref="M4233">IF(AND(G4233&lt;&gt;0,G4233&lt;&gt;""),IF(E4233="","",IF(ISNUMBER(MATCH(SUBSTITUTE(E4233," ",""),SUBSTITUTE('Look Up Values'!$I$2:$I$10," ",""),0)),"","State error")),"")</f>
        <v/>
      </c>
      <c r="N4233" s="242" t="str" cm="1">
        <f t="array" ref="N4233">IF(AND(G4233&lt;&gt;0,G4233&lt;&gt;""),IF(F4233="","",IF(ISNUMBER(MATCH(SUBSTITUTE(F4233," ",""),SUBSTITUTE('Look Up Values'!$W$2:$W$30," ",""),0)),"","D&amp;R error")),"")</f>
        <v/>
      </c>
      <c r="O4233" s="256" t="str">
        <f t="shared" ref="O4233:O4296" si="133">IF(OR(G4233="",G4233=0),"",IF((TRIM(SUBSTITUTE(B4233,CHAR(160),""))&amp;TRIM(SUBSTITUTE(C4233,CHAR(160),""))&amp;TRIM(SUBSTITUTE(F4233,CHAR(160),""))&amp;TRIM(SUBSTITUTE(E4233,CHAR(160),"")))&lt;&gt;"",IF((--(TRIM(SUBSTITUTE(B4233,CHAR(160),""))&lt;&gt;"")+--(TRIM(SUBSTITUTE(C4233,CHAR(160),""))&lt;&gt;"")+--(TRIM(SUBSTITUTE(F4233,CHAR(160),""))&lt;&gt;"")+--(TRIM(SUBSTITUTE(E4233,CHAR(160),""))&lt;&gt;""))=4,"",LEFT(IF(TRIM(SUBSTITUTE(B4233,CHAR(160),""))="","Dest, ","")&amp;IF(TRIM(SUBSTITUTE(C4233,CHAR(160),""))="","EWC, ","")&amp;IF(TRIM(SUBSTITUTE(F4233,CHAR(160),""))="","D&amp;R, ","")&amp;IF(TRIM(SUBSTITUTE(E4233,CHAR(160),""))="","State, ",""),LEN(IF(TRIM(SUBSTITUTE(B4233,CHAR(160),""))="","Dest, ","")&amp;IF(TRIM(SUBSTITUTE(C4233,CHAR(160),""))="","EWC, ","")&amp;IF(TRIM(SUBSTITUTE(F4233,CHAR(160),""))="","D&amp;R, ","")&amp;IF(TRIM(SUBSTITUTE(E4233,CHAR(160),""))="","State, ",""))-2)),LEFT(IF(TRIM(SUBSTITUTE(B4233,CHAR(160),""))="","Dest, ","")&amp;IF(TRIM(SUBSTITUTE(C4233,CHAR(160),""))="","EWC, ","")&amp;IF(TRIM(SUBSTITUTE(F4233,CHAR(160),""))="","D&amp;R, ","")&amp;IF(TRIM(SUBSTITUTE(E4233,CHAR(160),""))="","State, ",""),LEN(IF(TRIM(SUBSTITUTE(B4233,CHAR(160),""))="","Dest, ","")&amp;IF(TRIM(SUBSTITUTE(C4233,CHAR(160),""))="","EWC, ","")&amp;IF(TRIM(SUBSTITUTE(F4233,CHAR(160),""))="","D&amp;R, ","")&amp;IF(TRIM(SUBSTITUTE(E4233,CHAR(160),""))="","State, ",""))-2)))</f>
        <v/>
      </c>
    </row>
    <row r="4234" spans="1:15" ht="15.75">
      <c r="A4234" s="250">
        <v>4227</v>
      </c>
      <c r="B4234" s="208"/>
      <c r="C4234" s="49"/>
      <c r="D4234" s="50"/>
      <c r="E4234" s="50"/>
      <c r="F4234" s="50"/>
      <c r="G4234" s="209"/>
      <c r="H4234" s="48"/>
      <c r="I4234" s="457" t="str">
        <f t="shared" si="132"/>
        <v/>
      </c>
      <c r="J4234" s="241" cm="1">
        <f t="array" ref="J4234">SUMPRODUCT(--(K4234:N4234&lt;&gt;"")) + IF(TRIM(O4234)="",0,LEN(O4234)-LEN(SUBSTITUTE(O4234,",",""))+1)</f>
        <v>0</v>
      </c>
      <c r="K4234" s="242" t="str">
        <f>IF(AND(G4234&lt;&gt;0,G4234&lt;&gt;""),IF(B4234="","",IF(ISNUMBER(MATCH(B4234,'Look Up Values'!$B$2:$B$500,0)),"","Dest. error")),"")</f>
        <v/>
      </c>
      <c r="L4234" s="242" t="str">
        <f>IF(AND(G4234&lt;&gt;0,G4234&lt;&gt;""),IF(C4234="","",IF(AND(ISNUMBER(--LEFT(C4234,FIND(" ",C4234&amp;" ")-1)),OR(LEN(LEFT(C4234,FIND(" ",C4234&amp;" ")-1))=6,LEN(LEFT(C4234,FIND(" ",C4234&amp;" ")-1))=7),OR(ISNUMBER(MATCH(LEFT(C4234,FIND(" ",C4234&amp;" ")-1),'Look Up Values'!$G$2:$G$1000,0)),ISNUMBER(MATCH(LEFT(C4234,FIND(" ",C4234&amp;" ")-1),'Look Up Values'!$AE$2:$AE$2000,0)))),"","EWC error")),"")</f>
        <v/>
      </c>
      <c r="M4234" s="242" t="str" cm="1">
        <f t="array" ref="M4234">IF(AND(G4234&lt;&gt;0,G4234&lt;&gt;""),IF(E4234="","",IF(ISNUMBER(MATCH(SUBSTITUTE(E4234," ",""),SUBSTITUTE('Look Up Values'!$I$2:$I$10," ",""),0)),"","State error")),"")</f>
        <v/>
      </c>
      <c r="N4234" s="242" t="str" cm="1">
        <f t="array" ref="N4234">IF(AND(G4234&lt;&gt;0,G4234&lt;&gt;""),IF(F4234="","",IF(ISNUMBER(MATCH(SUBSTITUTE(F4234," ",""),SUBSTITUTE('Look Up Values'!$W$2:$W$30," ",""),0)),"","D&amp;R error")),"")</f>
        <v/>
      </c>
      <c r="O4234" s="256" t="str">
        <f t="shared" si="133"/>
        <v/>
      </c>
    </row>
    <row r="4235" spans="1:15" ht="15.75">
      <c r="A4235" s="250">
        <v>4228</v>
      </c>
      <c r="B4235" s="208"/>
      <c r="C4235" s="49"/>
      <c r="D4235" s="50"/>
      <c r="E4235" s="50"/>
      <c r="F4235" s="50"/>
      <c r="G4235" s="209"/>
      <c r="H4235" s="48"/>
      <c r="I4235" s="457" t="str">
        <f t="shared" si="132"/>
        <v/>
      </c>
      <c r="J4235" s="241" cm="1">
        <f t="array" ref="J4235">SUMPRODUCT(--(K4235:N4235&lt;&gt;"")) + IF(TRIM(O4235)="",0,LEN(O4235)-LEN(SUBSTITUTE(O4235,",",""))+1)</f>
        <v>0</v>
      </c>
      <c r="K4235" s="242" t="str">
        <f>IF(AND(G4235&lt;&gt;0,G4235&lt;&gt;""),IF(B4235="","",IF(ISNUMBER(MATCH(B4235,'Look Up Values'!$B$2:$B$500,0)),"","Dest. error")),"")</f>
        <v/>
      </c>
      <c r="L4235" s="242" t="str">
        <f>IF(AND(G4235&lt;&gt;0,G4235&lt;&gt;""),IF(C4235="","",IF(AND(ISNUMBER(--LEFT(C4235,FIND(" ",C4235&amp;" ")-1)),OR(LEN(LEFT(C4235,FIND(" ",C4235&amp;" ")-1))=6,LEN(LEFT(C4235,FIND(" ",C4235&amp;" ")-1))=7),OR(ISNUMBER(MATCH(LEFT(C4235,FIND(" ",C4235&amp;" ")-1),'Look Up Values'!$G$2:$G$1000,0)),ISNUMBER(MATCH(LEFT(C4235,FIND(" ",C4235&amp;" ")-1),'Look Up Values'!$AE$2:$AE$2000,0)))),"","EWC error")),"")</f>
        <v/>
      </c>
      <c r="M4235" s="242" t="str" cm="1">
        <f t="array" ref="M4235">IF(AND(G4235&lt;&gt;0,G4235&lt;&gt;""),IF(E4235="","",IF(ISNUMBER(MATCH(SUBSTITUTE(E4235," ",""),SUBSTITUTE('Look Up Values'!$I$2:$I$10," ",""),0)),"","State error")),"")</f>
        <v/>
      </c>
      <c r="N4235" s="242" t="str" cm="1">
        <f t="array" ref="N4235">IF(AND(G4235&lt;&gt;0,G4235&lt;&gt;""),IF(F4235="","",IF(ISNUMBER(MATCH(SUBSTITUTE(F4235," ",""),SUBSTITUTE('Look Up Values'!$W$2:$W$30," ",""),0)),"","D&amp;R error")),"")</f>
        <v/>
      </c>
      <c r="O4235" s="256" t="str">
        <f t="shared" si="133"/>
        <v/>
      </c>
    </row>
    <row r="4236" spans="1:15" ht="15.75">
      <c r="A4236" s="250">
        <v>4229</v>
      </c>
      <c r="B4236" s="208"/>
      <c r="C4236" s="49"/>
      <c r="D4236" s="50"/>
      <c r="E4236" s="50"/>
      <c r="F4236" s="50"/>
      <c r="G4236" s="209"/>
      <c r="H4236" s="48"/>
      <c r="I4236" s="457" t="str">
        <f t="shared" si="132"/>
        <v/>
      </c>
      <c r="J4236" s="241" cm="1">
        <f t="array" ref="J4236">SUMPRODUCT(--(K4236:N4236&lt;&gt;"")) + IF(TRIM(O4236)="",0,LEN(O4236)-LEN(SUBSTITUTE(O4236,",",""))+1)</f>
        <v>0</v>
      </c>
      <c r="K4236" s="242" t="str">
        <f>IF(AND(G4236&lt;&gt;0,G4236&lt;&gt;""),IF(B4236="","",IF(ISNUMBER(MATCH(B4236,'Look Up Values'!$B$2:$B$500,0)),"","Dest. error")),"")</f>
        <v/>
      </c>
      <c r="L4236" s="242" t="str">
        <f>IF(AND(G4236&lt;&gt;0,G4236&lt;&gt;""),IF(C4236="","",IF(AND(ISNUMBER(--LEFT(C4236,FIND(" ",C4236&amp;" ")-1)),OR(LEN(LEFT(C4236,FIND(" ",C4236&amp;" ")-1))=6,LEN(LEFT(C4236,FIND(" ",C4236&amp;" ")-1))=7),OR(ISNUMBER(MATCH(LEFT(C4236,FIND(" ",C4236&amp;" ")-1),'Look Up Values'!$G$2:$G$1000,0)),ISNUMBER(MATCH(LEFT(C4236,FIND(" ",C4236&amp;" ")-1),'Look Up Values'!$AE$2:$AE$2000,0)))),"","EWC error")),"")</f>
        <v/>
      </c>
      <c r="M4236" s="242" t="str" cm="1">
        <f t="array" ref="M4236">IF(AND(G4236&lt;&gt;0,G4236&lt;&gt;""),IF(E4236="","",IF(ISNUMBER(MATCH(SUBSTITUTE(E4236," ",""),SUBSTITUTE('Look Up Values'!$I$2:$I$10," ",""),0)),"","State error")),"")</f>
        <v/>
      </c>
      <c r="N4236" s="242" t="str" cm="1">
        <f t="array" ref="N4236">IF(AND(G4236&lt;&gt;0,G4236&lt;&gt;""),IF(F4236="","",IF(ISNUMBER(MATCH(SUBSTITUTE(F4236," ",""),SUBSTITUTE('Look Up Values'!$W$2:$W$30," ",""),0)),"","D&amp;R error")),"")</f>
        <v/>
      </c>
      <c r="O4236" s="256" t="str">
        <f t="shared" si="133"/>
        <v/>
      </c>
    </row>
    <row r="4237" spans="1:15" ht="15.75">
      <c r="A4237" s="250">
        <v>4230</v>
      </c>
      <c r="B4237" s="208"/>
      <c r="C4237" s="49"/>
      <c r="D4237" s="50"/>
      <c r="E4237" s="50"/>
      <c r="F4237" s="50"/>
      <c r="G4237" s="209"/>
      <c r="H4237" s="48"/>
      <c r="I4237" s="457" t="str">
        <f t="shared" si="132"/>
        <v/>
      </c>
      <c r="J4237" s="241" cm="1">
        <f t="array" ref="J4237">SUMPRODUCT(--(K4237:N4237&lt;&gt;"")) + IF(TRIM(O4237)="",0,LEN(O4237)-LEN(SUBSTITUTE(O4237,",",""))+1)</f>
        <v>0</v>
      </c>
      <c r="K4237" s="242" t="str">
        <f>IF(AND(G4237&lt;&gt;0,G4237&lt;&gt;""),IF(B4237="","",IF(ISNUMBER(MATCH(B4237,'Look Up Values'!$B$2:$B$500,0)),"","Dest. error")),"")</f>
        <v/>
      </c>
      <c r="L4237" s="242" t="str">
        <f>IF(AND(G4237&lt;&gt;0,G4237&lt;&gt;""),IF(C4237="","",IF(AND(ISNUMBER(--LEFT(C4237,FIND(" ",C4237&amp;" ")-1)),OR(LEN(LEFT(C4237,FIND(" ",C4237&amp;" ")-1))=6,LEN(LEFT(C4237,FIND(" ",C4237&amp;" ")-1))=7),OR(ISNUMBER(MATCH(LEFT(C4237,FIND(" ",C4237&amp;" ")-1),'Look Up Values'!$G$2:$G$1000,0)),ISNUMBER(MATCH(LEFT(C4237,FIND(" ",C4237&amp;" ")-1),'Look Up Values'!$AE$2:$AE$2000,0)))),"","EWC error")),"")</f>
        <v/>
      </c>
      <c r="M4237" s="242" t="str" cm="1">
        <f t="array" ref="M4237">IF(AND(G4237&lt;&gt;0,G4237&lt;&gt;""),IF(E4237="","",IF(ISNUMBER(MATCH(SUBSTITUTE(E4237," ",""),SUBSTITUTE('Look Up Values'!$I$2:$I$10," ",""),0)),"","State error")),"")</f>
        <v/>
      </c>
      <c r="N4237" s="242" t="str" cm="1">
        <f t="array" ref="N4237">IF(AND(G4237&lt;&gt;0,G4237&lt;&gt;""),IF(F4237="","",IF(ISNUMBER(MATCH(SUBSTITUTE(F4237," ",""),SUBSTITUTE('Look Up Values'!$W$2:$W$30," ",""),0)),"","D&amp;R error")),"")</f>
        <v/>
      </c>
      <c r="O4237" s="256" t="str">
        <f t="shared" si="133"/>
        <v/>
      </c>
    </row>
    <row r="4238" spans="1:15" ht="15.75">
      <c r="A4238" s="250">
        <v>4231</v>
      </c>
      <c r="B4238" s="208"/>
      <c r="C4238" s="49"/>
      <c r="D4238" s="50"/>
      <c r="E4238" s="50"/>
      <c r="F4238" s="50"/>
      <c r="G4238" s="209"/>
      <c r="H4238" s="48"/>
      <c r="I4238" s="457" t="str">
        <f t="shared" si="132"/>
        <v/>
      </c>
      <c r="J4238" s="241" cm="1">
        <f t="array" ref="J4238">SUMPRODUCT(--(K4238:N4238&lt;&gt;"")) + IF(TRIM(O4238)="",0,LEN(O4238)-LEN(SUBSTITUTE(O4238,",",""))+1)</f>
        <v>0</v>
      </c>
      <c r="K4238" s="242" t="str">
        <f>IF(AND(G4238&lt;&gt;0,G4238&lt;&gt;""),IF(B4238="","",IF(ISNUMBER(MATCH(B4238,'Look Up Values'!$B$2:$B$500,0)),"","Dest. error")),"")</f>
        <v/>
      </c>
      <c r="L4238" s="242" t="str">
        <f>IF(AND(G4238&lt;&gt;0,G4238&lt;&gt;""),IF(C4238="","",IF(AND(ISNUMBER(--LEFT(C4238,FIND(" ",C4238&amp;" ")-1)),OR(LEN(LEFT(C4238,FIND(" ",C4238&amp;" ")-1))=6,LEN(LEFT(C4238,FIND(" ",C4238&amp;" ")-1))=7),OR(ISNUMBER(MATCH(LEFT(C4238,FIND(" ",C4238&amp;" ")-1),'Look Up Values'!$G$2:$G$1000,0)),ISNUMBER(MATCH(LEFT(C4238,FIND(" ",C4238&amp;" ")-1),'Look Up Values'!$AE$2:$AE$2000,0)))),"","EWC error")),"")</f>
        <v/>
      </c>
      <c r="M4238" s="242" t="str" cm="1">
        <f t="array" ref="M4238">IF(AND(G4238&lt;&gt;0,G4238&lt;&gt;""),IF(E4238="","",IF(ISNUMBER(MATCH(SUBSTITUTE(E4238," ",""),SUBSTITUTE('Look Up Values'!$I$2:$I$10," ",""),0)),"","State error")),"")</f>
        <v/>
      </c>
      <c r="N4238" s="242" t="str" cm="1">
        <f t="array" ref="N4238">IF(AND(G4238&lt;&gt;0,G4238&lt;&gt;""),IF(F4238="","",IF(ISNUMBER(MATCH(SUBSTITUTE(F4238," ",""),SUBSTITUTE('Look Up Values'!$W$2:$W$30," ",""),0)),"","D&amp;R error")),"")</f>
        <v/>
      </c>
      <c r="O4238" s="256" t="str">
        <f t="shared" si="133"/>
        <v/>
      </c>
    </row>
    <row r="4239" spans="1:15" ht="15.75">
      <c r="A4239" s="250">
        <v>4232</v>
      </c>
      <c r="B4239" s="208"/>
      <c r="C4239" s="49"/>
      <c r="D4239" s="50"/>
      <c r="E4239" s="50"/>
      <c r="F4239" s="50"/>
      <c r="G4239" s="209"/>
      <c r="H4239" s="48"/>
      <c r="I4239" s="457" t="str">
        <f t="shared" si="132"/>
        <v/>
      </c>
      <c r="J4239" s="241" cm="1">
        <f t="array" ref="J4239">SUMPRODUCT(--(K4239:N4239&lt;&gt;"")) + IF(TRIM(O4239)="",0,LEN(O4239)-LEN(SUBSTITUTE(O4239,",",""))+1)</f>
        <v>0</v>
      </c>
      <c r="K4239" s="242" t="str">
        <f>IF(AND(G4239&lt;&gt;0,G4239&lt;&gt;""),IF(B4239="","",IF(ISNUMBER(MATCH(B4239,'Look Up Values'!$B$2:$B$500,0)),"","Dest. error")),"")</f>
        <v/>
      </c>
      <c r="L4239" s="242" t="str">
        <f>IF(AND(G4239&lt;&gt;0,G4239&lt;&gt;""),IF(C4239="","",IF(AND(ISNUMBER(--LEFT(C4239,FIND(" ",C4239&amp;" ")-1)),OR(LEN(LEFT(C4239,FIND(" ",C4239&amp;" ")-1))=6,LEN(LEFT(C4239,FIND(" ",C4239&amp;" ")-1))=7),OR(ISNUMBER(MATCH(LEFT(C4239,FIND(" ",C4239&amp;" ")-1),'Look Up Values'!$G$2:$G$1000,0)),ISNUMBER(MATCH(LEFT(C4239,FIND(" ",C4239&amp;" ")-1),'Look Up Values'!$AE$2:$AE$2000,0)))),"","EWC error")),"")</f>
        <v/>
      </c>
      <c r="M4239" s="242" t="str" cm="1">
        <f t="array" ref="M4239">IF(AND(G4239&lt;&gt;0,G4239&lt;&gt;""),IF(E4239="","",IF(ISNUMBER(MATCH(SUBSTITUTE(E4239," ",""),SUBSTITUTE('Look Up Values'!$I$2:$I$10," ",""),0)),"","State error")),"")</f>
        <v/>
      </c>
      <c r="N4239" s="242" t="str" cm="1">
        <f t="array" ref="N4239">IF(AND(G4239&lt;&gt;0,G4239&lt;&gt;""),IF(F4239="","",IF(ISNUMBER(MATCH(SUBSTITUTE(F4239," ",""),SUBSTITUTE('Look Up Values'!$W$2:$W$30," ",""),0)),"","D&amp;R error")),"")</f>
        <v/>
      </c>
      <c r="O4239" s="256" t="str">
        <f t="shared" si="133"/>
        <v/>
      </c>
    </row>
    <row r="4240" spans="1:15" ht="15.75">
      <c r="A4240" s="250">
        <v>4233</v>
      </c>
      <c r="B4240" s="208"/>
      <c r="C4240" s="49"/>
      <c r="D4240" s="50"/>
      <c r="E4240" s="50"/>
      <c r="F4240" s="50"/>
      <c r="G4240" s="209"/>
      <c r="H4240" s="48"/>
      <c r="I4240" s="457" t="str">
        <f t="shared" si="132"/>
        <v/>
      </c>
      <c r="J4240" s="241" cm="1">
        <f t="array" ref="J4240">SUMPRODUCT(--(K4240:N4240&lt;&gt;"")) + IF(TRIM(O4240)="",0,LEN(O4240)-LEN(SUBSTITUTE(O4240,",",""))+1)</f>
        <v>0</v>
      </c>
      <c r="K4240" s="242" t="str">
        <f>IF(AND(G4240&lt;&gt;0,G4240&lt;&gt;""),IF(B4240="","",IF(ISNUMBER(MATCH(B4240,'Look Up Values'!$B$2:$B$500,0)),"","Dest. error")),"")</f>
        <v/>
      </c>
      <c r="L4240" s="242" t="str">
        <f>IF(AND(G4240&lt;&gt;0,G4240&lt;&gt;""),IF(C4240="","",IF(AND(ISNUMBER(--LEFT(C4240,FIND(" ",C4240&amp;" ")-1)),OR(LEN(LEFT(C4240,FIND(" ",C4240&amp;" ")-1))=6,LEN(LEFT(C4240,FIND(" ",C4240&amp;" ")-1))=7),OR(ISNUMBER(MATCH(LEFT(C4240,FIND(" ",C4240&amp;" ")-1),'Look Up Values'!$G$2:$G$1000,0)),ISNUMBER(MATCH(LEFT(C4240,FIND(" ",C4240&amp;" ")-1),'Look Up Values'!$AE$2:$AE$2000,0)))),"","EWC error")),"")</f>
        <v/>
      </c>
      <c r="M4240" s="242" t="str" cm="1">
        <f t="array" ref="M4240">IF(AND(G4240&lt;&gt;0,G4240&lt;&gt;""),IF(E4240="","",IF(ISNUMBER(MATCH(SUBSTITUTE(E4240," ",""),SUBSTITUTE('Look Up Values'!$I$2:$I$10," ",""),0)),"","State error")),"")</f>
        <v/>
      </c>
      <c r="N4240" s="242" t="str" cm="1">
        <f t="array" ref="N4240">IF(AND(G4240&lt;&gt;0,G4240&lt;&gt;""),IF(F4240="","",IF(ISNUMBER(MATCH(SUBSTITUTE(F4240," ",""),SUBSTITUTE('Look Up Values'!$W$2:$W$30," ",""),0)),"","D&amp;R error")),"")</f>
        <v/>
      </c>
      <c r="O4240" s="256" t="str">
        <f t="shared" si="133"/>
        <v/>
      </c>
    </row>
    <row r="4241" spans="1:15" ht="15.75">
      <c r="A4241" s="250">
        <v>4234</v>
      </c>
      <c r="B4241" s="208"/>
      <c r="C4241" s="49"/>
      <c r="D4241" s="50"/>
      <c r="E4241" s="50"/>
      <c r="F4241" s="50"/>
      <c r="G4241" s="209"/>
      <c r="H4241" s="48"/>
      <c r="I4241" s="457" t="str">
        <f t="shared" si="132"/>
        <v/>
      </c>
      <c r="J4241" s="241" cm="1">
        <f t="array" ref="J4241">SUMPRODUCT(--(K4241:N4241&lt;&gt;"")) + IF(TRIM(O4241)="",0,LEN(O4241)-LEN(SUBSTITUTE(O4241,",",""))+1)</f>
        <v>0</v>
      </c>
      <c r="K4241" s="242" t="str">
        <f>IF(AND(G4241&lt;&gt;0,G4241&lt;&gt;""),IF(B4241="","",IF(ISNUMBER(MATCH(B4241,'Look Up Values'!$B$2:$B$500,0)),"","Dest. error")),"")</f>
        <v/>
      </c>
      <c r="L4241" s="242" t="str">
        <f>IF(AND(G4241&lt;&gt;0,G4241&lt;&gt;""),IF(C4241="","",IF(AND(ISNUMBER(--LEFT(C4241,FIND(" ",C4241&amp;" ")-1)),OR(LEN(LEFT(C4241,FIND(" ",C4241&amp;" ")-1))=6,LEN(LEFT(C4241,FIND(" ",C4241&amp;" ")-1))=7),OR(ISNUMBER(MATCH(LEFT(C4241,FIND(" ",C4241&amp;" ")-1),'Look Up Values'!$G$2:$G$1000,0)),ISNUMBER(MATCH(LEFT(C4241,FIND(" ",C4241&amp;" ")-1),'Look Up Values'!$AE$2:$AE$2000,0)))),"","EWC error")),"")</f>
        <v/>
      </c>
      <c r="M4241" s="242" t="str" cm="1">
        <f t="array" ref="M4241">IF(AND(G4241&lt;&gt;0,G4241&lt;&gt;""),IF(E4241="","",IF(ISNUMBER(MATCH(SUBSTITUTE(E4241," ",""),SUBSTITUTE('Look Up Values'!$I$2:$I$10," ",""),0)),"","State error")),"")</f>
        <v/>
      </c>
      <c r="N4241" s="242" t="str" cm="1">
        <f t="array" ref="N4241">IF(AND(G4241&lt;&gt;0,G4241&lt;&gt;""),IF(F4241="","",IF(ISNUMBER(MATCH(SUBSTITUTE(F4241," ",""),SUBSTITUTE('Look Up Values'!$W$2:$W$30," ",""),0)),"","D&amp;R error")),"")</f>
        <v/>
      </c>
      <c r="O4241" s="256" t="str">
        <f t="shared" si="133"/>
        <v/>
      </c>
    </row>
    <row r="4242" spans="1:15" ht="15.75">
      <c r="A4242" s="250">
        <v>4235</v>
      </c>
      <c r="B4242" s="208"/>
      <c r="C4242" s="49"/>
      <c r="D4242" s="50"/>
      <c r="E4242" s="50"/>
      <c r="F4242" s="50"/>
      <c r="G4242" s="209"/>
      <c r="H4242" s="48"/>
      <c r="I4242" s="457" t="str">
        <f t="shared" si="132"/>
        <v/>
      </c>
      <c r="J4242" s="241" cm="1">
        <f t="array" ref="J4242">SUMPRODUCT(--(K4242:N4242&lt;&gt;"")) + IF(TRIM(O4242)="",0,LEN(O4242)-LEN(SUBSTITUTE(O4242,",",""))+1)</f>
        <v>0</v>
      </c>
      <c r="K4242" s="242" t="str">
        <f>IF(AND(G4242&lt;&gt;0,G4242&lt;&gt;""),IF(B4242="","",IF(ISNUMBER(MATCH(B4242,'Look Up Values'!$B$2:$B$500,0)),"","Dest. error")),"")</f>
        <v/>
      </c>
      <c r="L4242" s="242" t="str">
        <f>IF(AND(G4242&lt;&gt;0,G4242&lt;&gt;""),IF(C4242="","",IF(AND(ISNUMBER(--LEFT(C4242,FIND(" ",C4242&amp;" ")-1)),OR(LEN(LEFT(C4242,FIND(" ",C4242&amp;" ")-1))=6,LEN(LEFT(C4242,FIND(" ",C4242&amp;" ")-1))=7),OR(ISNUMBER(MATCH(LEFT(C4242,FIND(" ",C4242&amp;" ")-1),'Look Up Values'!$G$2:$G$1000,0)),ISNUMBER(MATCH(LEFT(C4242,FIND(" ",C4242&amp;" ")-1),'Look Up Values'!$AE$2:$AE$2000,0)))),"","EWC error")),"")</f>
        <v/>
      </c>
      <c r="M4242" s="242" t="str" cm="1">
        <f t="array" ref="M4242">IF(AND(G4242&lt;&gt;0,G4242&lt;&gt;""),IF(E4242="","",IF(ISNUMBER(MATCH(SUBSTITUTE(E4242," ",""),SUBSTITUTE('Look Up Values'!$I$2:$I$10," ",""),0)),"","State error")),"")</f>
        <v/>
      </c>
      <c r="N4242" s="242" t="str" cm="1">
        <f t="array" ref="N4242">IF(AND(G4242&lt;&gt;0,G4242&lt;&gt;""),IF(F4242="","",IF(ISNUMBER(MATCH(SUBSTITUTE(F4242," ",""),SUBSTITUTE('Look Up Values'!$W$2:$W$30," ",""),0)),"","D&amp;R error")),"")</f>
        <v/>
      </c>
      <c r="O4242" s="256" t="str">
        <f t="shared" si="133"/>
        <v/>
      </c>
    </row>
    <row r="4243" spans="1:15" ht="15.75">
      <c r="A4243" s="250">
        <v>4236</v>
      </c>
      <c r="B4243" s="208"/>
      <c r="C4243" s="49"/>
      <c r="D4243" s="50"/>
      <c r="E4243" s="50"/>
      <c r="F4243" s="50"/>
      <c r="G4243" s="209"/>
      <c r="H4243" s="48"/>
      <c r="I4243" s="457" t="str">
        <f t="shared" si="132"/>
        <v/>
      </c>
      <c r="J4243" s="241" cm="1">
        <f t="array" ref="J4243">SUMPRODUCT(--(K4243:N4243&lt;&gt;"")) + IF(TRIM(O4243)="",0,LEN(O4243)-LEN(SUBSTITUTE(O4243,",",""))+1)</f>
        <v>0</v>
      </c>
      <c r="K4243" s="242" t="str">
        <f>IF(AND(G4243&lt;&gt;0,G4243&lt;&gt;""),IF(B4243="","",IF(ISNUMBER(MATCH(B4243,'Look Up Values'!$B$2:$B$500,0)),"","Dest. error")),"")</f>
        <v/>
      </c>
      <c r="L4243" s="242" t="str">
        <f>IF(AND(G4243&lt;&gt;0,G4243&lt;&gt;""),IF(C4243="","",IF(AND(ISNUMBER(--LEFT(C4243,FIND(" ",C4243&amp;" ")-1)),OR(LEN(LEFT(C4243,FIND(" ",C4243&amp;" ")-1))=6,LEN(LEFT(C4243,FIND(" ",C4243&amp;" ")-1))=7),OR(ISNUMBER(MATCH(LEFT(C4243,FIND(" ",C4243&amp;" ")-1),'Look Up Values'!$G$2:$G$1000,0)),ISNUMBER(MATCH(LEFT(C4243,FIND(" ",C4243&amp;" ")-1),'Look Up Values'!$AE$2:$AE$2000,0)))),"","EWC error")),"")</f>
        <v/>
      </c>
      <c r="M4243" s="242" t="str" cm="1">
        <f t="array" ref="M4243">IF(AND(G4243&lt;&gt;0,G4243&lt;&gt;""),IF(E4243="","",IF(ISNUMBER(MATCH(SUBSTITUTE(E4243," ",""),SUBSTITUTE('Look Up Values'!$I$2:$I$10," ",""),0)),"","State error")),"")</f>
        <v/>
      </c>
      <c r="N4243" s="242" t="str" cm="1">
        <f t="array" ref="N4243">IF(AND(G4243&lt;&gt;0,G4243&lt;&gt;""),IF(F4243="","",IF(ISNUMBER(MATCH(SUBSTITUTE(F4243," ",""),SUBSTITUTE('Look Up Values'!$W$2:$W$30," ",""),0)),"","D&amp;R error")),"")</f>
        <v/>
      </c>
      <c r="O4243" s="256" t="str">
        <f t="shared" si="133"/>
        <v/>
      </c>
    </row>
    <row r="4244" spans="1:15" ht="15.75">
      <c r="A4244" s="250">
        <v>4237</v>
      </c>
      <c r="B4244" s="208"/>
      <c r="C4244" s="49"/>
      <c r="D4244" s="50"/>
      <c r="E4244" s="50"/>
      <c r="F4244" s="50"/>
      <c r="G4244" s="209"/>
      <c r="H4244" s="48"/>
      <c r="I4244" s="457" t="str">
        <f t="shared" si="132"/>
        <v/>
      </c>
      <c r="J4244" s="241" cm="1">
        <f t="array" ref="J4244">SUMPRODUCT(--(K4244:N4244&lt;&gt;"")) + IF(TRIM(O4244)="",0,LEN(O4244)-LEN(SUBSTITUTE(O4244,",",""))+1)</f>
        <v>0</v>
      </c>
      <c r="K4244" s="242" t="str">
        <f>IF(AND(G4244&lt;&gt;0,G4244&lt;&gt;""),IF(B4244="","",IF(ISNUMBER(MATCH(B4244,'Look Up Values'!$B$2:$B$500,0)),"","Dest. error")),"")</f>
        <v/>
      </c>
      <c r="L4244" s="242" t="str">
        <f>IF(AND(G4244&lt;&gt;0,G4244&lt;&gt;""),IF(C4244="","",IF(AND(ISNUMBER(--LEFT(C4244,FIND(" ",C4244&amp;" ")-1)),OR(LEN(LEFT(C4244,FIND(" ",C4244&amp;" ")-1))=6,LEN(LEFT(C4244,FIND(" ",C4244&amp;" ")-1))=7),OR(ISNUMBER(MATCH(LEFT(C4244,FIND(" ",C4244&amp;" ")-1),'Look Up Values'!$G$2:$G$1000,0)),ISNUMBER(MATCH(LEFT(C4244,FIND(" ",C4244&amp;" ")-1),'Look Up Values'!$AE$2:$AE$2000,0)))),"","EWC error")),"")</f>
        <v/>
      </c>
      <c r="M4244" s="242" t="str" cm="1">
        <f t="array" ref="M4244">IF(AND(G4244&lt;&gt;0,G4244&lt;&gt;""),IF(E4244="","",IF(ISNUMBER(MATCH(SUBSTITUTE(E4244," ",""),SUBSTITUTE('Look Up Values'!$I$2:$I$10," ",""),0)),"","State error")),"")</f>
        <v/>
      </c>
      <c r="N4244" s="242" t="str" cm="1">
        <f t="array" ref="N4244">IF(AND(G4244&lt;&gt;0,G4244&lt;&gt;""),IF(F4244="","",IF(ISNUMBER(MATCH(SUBSTITUTE(F4244," ",""),SUBSTITUTE('Look Up Values'!$W$2:$W$30," ",""),0)),"","D&amp;R error")),"")</f>
        <v/>
      </c>
      <c r="O4244" s="256" t="str">
        <f t="shared" si="133"/>
        <v/>
      </c>
    </row>
    <row r="4245" spans="1:15" ht="15.75">
      <c r="A4245" s="250">
        <v>4238</v>
      </c>
      <c r="B4245" s="208"/>
      <c r="C4245" s="49"/>
      <c r="D4245" s="50"/>
      <c r="E4245" s="50"/>
      <c r="F4245" s="50"/>
      <c r="G4245" s="209"/>
      <c r="H4245" s="48"/>
      <c r="I4245" s="457" t="str">
        <f t="shared" si="132"/>
        <v/>
      </c>
      <c r="J4245" s="241" cm="1">
        <f t="array" ref="J4245">SUMPRODUCT(--(K4245:N4245&lt;&gt;"")) + IF(TRIM(O4245)="",0,LEN(O4245)-LEN(SUBSTITUTE(O4245,",",""))+1)</f>
        <v>0</v>
      </c>
      <c r="K4245" s="242" t="str">
        <f>IF(AND(G4245&lt;&gt;0,G4245&lt;&gt;""),IF(B4245="","",IF(ISNUMBER(MATCH(B4245,'Look Up Values'!$B$2:$B$500,0)),"","Dest. error")),"")</f>
        <v/>
      </c>
      <c r="L4245" s="242" t="str">
        <f>IF(AND(G4245&lt;&gt;0,G4245&lt;&gt;""),IF(C4245="","",IF(AND(ISNUMBER(--LEFT(C4245,FIND(" ",C4245&amp;" ")-1)),OR(LEN(LEFT(C4245,FIND(" ",C4245&amp;" ")-1))=6,LEN(LEFT(C4245,FIND(" ",C4245&amp;" ")-1))=7),OR(ISNUMBER(MATCH(LEFT(C4245,FIND(" ",C4245&amp;" ")-1),'Look Up Values'!$G$2:$G$1000,0)),ISNUMBER(MATCH(LEFT(C4245,FIND(" ",C4245&amp;" ")-1),'Look Up Values'!$AE$2:$AE$2000,0)))),"","EWC error")),"")</f>
        <v/>
      </c>
      <c r="M4245" s="242" t="str" cm="1">
        <f t="array" ref="M4245">IF(AND(G4245&lt;&gt;0,G4245&lt;&gt;""),IF(E4245="","",IF(ISNUMBER(MATCH(SUBSTITUTE(E4245," ",""),SUBSTITUTE('Look Up Values'!$I$2:$I$10," ",""),0)),"","State error")),"")</f>
        <v/>
      </c>
      <c r="N4245" s="242" t="str" cm="1">
        <f t="array" ref="N4245">IF(AND(G4245&lt;&gt;0,G4245&lt;&gt;""),IF(F4245="","",IF(ISNUMBER(MATCH(SUBSTITUTE(F4245," ",""),SUBSTITUTE('Look Up Values'!$W$2:$W$30," ",""),0)),"","D&amp;R error")),"")</f>
        <v/>
      </c>
      <c r="O4245" s="256" t="str">
        <f t="shared" si="133"/>
        <v/>
      </c>
    </row>
    <row r="4246" spans="1:15" ht="15.75">
      <c r="A4246" s="250">
        <v>4239</v>
      </c>
      <c r="B4246" s="208"/>
      <c r="C4246" s="49"/>
      <c r="D4246" s="50"/>
      <c r="E4246" s="50"/>
      <c r="F4246" s="50"/>
      <c r="G4246" s="209"/>
      <c r="H4246" s="48"/>
      <c r="I4246" s="457" t="str">
        <f t="shared" si="132"/>
        <v/>
      </c>
      <c r="J4246" s="241" cm="1">
        <f t="array" ref="J4246">SUMPRODUCT(--(K4246:N4246&lt;&gt;"")) + IF(TRIM(O4246)="",0,LEN(O4246)-LEN(SUBSTITUTE(O4246,",",""))+1)</f>
        <v>0</v>
      </c>
      <c r="K4246" s="242" t="str">
        <f>IF(AND(G4246&lt;&gt;0,G4246&lt;&gt;""),IF(B4246="","",IF(ISNUMBER(MATCH(B4246,'Look Up Values'!$B$2:$B$500,0)),"","Dest. error")),"")</f>
        <v/>
      </c>
      <c r="L4246" s="242" t="str">
        <f>IF(AND(G4246&lt;&gt;0,G4246&lt;&gt;""),IF(C4246="","",IF(AND(ISNUMBER(--LEFT(C4246,FIND(" ",C4246&amp;" ")-1)),OR(LEN(LEFT(C4246,FIND(" ",C4246&amp;" ")-1))=6,LEN(LEFT(C4246,FIND(" ",C4246&amp;" ")-1))=7),OR(ISNUMBER(MATCH(LEFT(C4246,FIND(" ",C4246&amp;" ")-1),'Look Up Values'!$G$2:$G$1000,0)),ISNUMBER(MATCH(LEFT(C4246,FIND(" ",C4246&amp;" ")-1),'Look Up Values'!$AE$2:$AE$2000,0)))),"","EWC error")),"")</f>
        <v/>
      </c>
      <c r="M4246" s="242" t="str" cm="1">
        <f t="array" ref="M4246">IF(AND(G4246&lt;&gt;0,G4246&lt;&gt;""),IF(E4246="","",IF(ISNUMBER(MATCH(SUBSTITUTE(E4246," ",""),SUBSTITUTE('Look Up Values'!$I$2:$I$10," ",""),0)),"","State error")),"")</f>
        <v/>
      </c>
      <c r="N4246" s="242" t="str" cm="1">
        <f t="array" ref="N4246">IF(AND(G4246&lt;&gt;0,G4246&lt;&gt;""),IF(F4246="","",IF(ISNUMBER(MATCH(SUBSTITUTE(F4246," ",""),SUBSTITUTE('Look Up Values'!$W$2:$W$30," ",""),0)),"","D&amp;R error")),"")</f>
        <v/>
      </c>
      <c r="O4246" s="256" t="str">
        <f t="shared" si="133"/>
        <v/>
      </c>
    </row>
    <row r="4247" spans="1:15" ht="15.75">
      <c r="A4247" s="250">
        <v>4240</v>
      </c>
      <c r="B4247" s="208"/>
      <c r="C4247" s="49"/>
      <c r="D4247" s="50"/>
      <c r="E4247" s="50"/>
      <c r="F4247" s="50"/>
      <c r="G4247" s="209"/>
      <c r="H4247" s="48"/>
      <c r="I4247" s="457" t="str">
        <f t="shared" si="132"/>
        <v/>
      </c>
      <c r="J4247" s="241" cm="1">
        <f t="array" ref="J4247">SUMPRODUCT(--(K4247:N4247&lt;&gt;"")) + IF(TRIM(O4247)="",0,LEN(O4247)-LEN(SUBSTITUTE(O4247,",",""))+1)</f>
        <v>0</v>
      </c>
      <c r="K4247" s="242" t="str">
        <f>IF(AND(G4247&lt;&gt;0,G4247&lt;&gt;""),IF(B4247="","",IF(ISNUMBER(MATCH(B4247,'Look Up Values'!$B$2:$B$500,0)),"","Dest. error")),"")</f>
        <v/>
      </c>
      <c r="L4247" s="242" t="str">
        <f>IF(AND(G4247&lt;&gt;0,G4247&lt;&gt;""),IF(C4247="","",IF(AND(ISNUMBER(--LEFT(C4247,FIND(" ",C4247&amp;" ")-1)),OR(LEN(LEFT(C4247,FIND(" ",C4247&amp;" ")-1))=6,LEN(LEFT(C4247,FIND(" ",C4247&amp;" ")-1))=7),OR(ISNUMBER(MATCH(LEFT(C4247,FIND(" ",C4247&amp;" ")-1),'Look Up Values'!$G$2:$G$1000,0)),ISNUMBER(MATCH(LEFT(C4247,FIND(" ",C4247&amp;" ")-1),'Look Up Values'!$AE$2:$AE$2000,0)))),"","EWC error")),"")</f>
        <v/>
      </c>
      <c r="M4247" s="242" t="str" cm="1">
        <f t="array" ref="M4247">IF(AND(G4247&lt;&gt;0,G4247&lt;&gt;""),IF(E4247="","",IF(ISNUMBER(MATCH(SUBSTITUTE(E4247," ",""),SUBSTITUTE('Look Up Values'!$I$2:$I$10," ",""),0)),"","State error")),"")</f>
        <v/>
      </c>
      <c r="N4247" s="242" t="str" cm="1">
        <f t="array" ref="N4247">IF(AND(G4247&lt;&gt;0,G4247&lt;&gt;""),IF(F4247="","",IF(ISNUMBER(MATCH(SUBSTITUTE(F4247," ",""),SUBSTITUTE('Look Up Values'!$W$2:$W$30," ",""),0)),"","D&amp;R error")),"")</f>
        <v/>
      </c>
      <c r="O4247" s="256" t="str">
        <f t="shared" si="133"/>
        <v/>
      </c>
    </row>
    <row r="4248" spans="1:15" ht="15.75">
      <c r="A4248" s="250">
        <v>4241</v>
      </c>
      <c r="B4248" s="208"/>
      <c r="C4248" s="49"/>
      <c r="D4248" s="50"/>
      <c r="E4248" s="50"/>
      <c r="F4248" s="50"/>
      <c r="G4248" s="209"/>
      <c r="H4248" s="48"/>
      <c r="I4248" s="457" t="str">
        <f t="shared" si="132"/>
        <v/>
      </c>
      <c r="J4248" s="241" cm="1">
        <f t="array" ref="J4248">SUMPRODUCT(--(K4248:N4248&lt;&gt;"")) + IF(TRIM(O4248)="",0,LEN(O4248)-LEN(SUBSTITUTE(O4248,",",""))+1)</f>
        <v>0</v>
      </c>
      <c r="K4248" s="242" t="str">
        <f>IF(AND(G4248&lt;&gt;0,G4248&lt;&gt;""),IF(B4248="","",IF(ISNUMBER(MATCH(B4248,'Look Up Values'!$B$2:$B$500,0)),"","Dest. error")),"")</f>
        <v/>
      </c>
      <c r="L4248" s="242" t="str">
        <f>IF(AND(G4248&lt;&gt;0,G4248&lt;&gt;""),IF(C4248="","",IF(AND(ISNUMBER(--LEFT(C4248,FIND(" ",C4248&amp;" ")-1)),OR(LEN(LEFT(C4248,FIND(" ",C4248&amp;" ")-1))=6,LEN(LEFT(C4248,FIND(" ",C4248&amp;" ")-1))=7),OR(ISNUMBER(MATCH(LEFT(C4248,FIND(" ",C4248&amp;" ")-1),'Look Up Values'!$G$2:$G$1000,0)),ISNUMBER(MATCH(LEFT(C4248,FIND(" ",C4248&amp;" ")-1),'Look Up Values'!$AE$2:$AE$2000,0)))),"","EWC error")),"")</f>
        <v/>
      </c>
      <c r="M4248" s="242" t="str" cm="1">
        <f t="array" ref="M4248">IF(AND(G4248&lt;&gt;0,G4248&lt;&gt;""),IF(E4248="","",IF(ISNUMBER(MATCH(SUBSTITUTE(E4248," ",""),SUBSTITUTE('Look Up Values'!$I$2:$I$10," ",""),0)),"","State error")),"")</f>
        <v/>
      </c>
      <c r="N4248" s="242" t="str" cm="1">
        <f t="array" ref="N4248">IF(AND(G4248&lt;&gt;0,G4248&lt;&gt;""),IF(F4248="","",IF(ISNUMBER(MATCH(SUBSTITUTE(F4248," ",""),SUBSTITUTE('Look Up Values'!$W$2:$W$30," ",""),0)),"","D&amp;R error")),"")</f>
        <v/>
      </c>
      <c r="O4248" s="256" t="str">
        <f t="shared" si="133"/>
        <v/>
      </c>
    </row>
    <row r="4249" spans="1:15" ht="15.75">
      <c r="A4249" s="250">
        <v>4242</v>
      </c>
      <c r="B4249" s="208"/>
      <c r="C4249" s="49"/>
      <c r="D4249" s="50"/>
      <c r="E4249" s="50"/>
      <c r="F4249" s="50"/>
      <c r="G4249" s="209"/>
      <c r="H4249" s="48"/>
      <c r="I4249" s="457" t="str">
        <f t="shared" si="132"/>
        <v/>
      </c>
      <c r="J4249" s="241" cm="1">
        <f t="array" ref="J4249">SUMPRODUCT(--(K4249:N4249&lt;&gt;"")) + IF(TRIM(O4249)="",0,LEN(O4249)-LEN(SUBSTITUTE(O4249,",",""))+1)</f>
        <v>0</v>
      </c>
      <c r="K4249" s="242" t="str">
        <f>IF(AND(G4249&lt;&gt;0,G4249&lt;&gt;""),IF(B4249="","",IF(ISNUMBER(MATCH(B4249,'Look Up Values'!$B$2:$B$500,0)),"","Dest. error")),"")</f>
        <v/>
      </c>
      <c r="L4249" s="242" t="str">
        <f>IF(AND(G4249&lt;&gt;0,G4249&lt;&gt;""),IF(C4249="","",IF(AND(ISNUMBER(--LEFT(C4249,FIND(" ",C4249&amp;" ")-1)),OR(LEN(LEFT(C4249,FIND(" ",C4249&amp;" ")-1))=6,LEN(LEFT(C4249,FIND(" ",C4249&amp;" ")-1))=7),OR(ISNUMBER(MATCH(LEFT(C4249,FIND(" ",C4249&amp;" ")-1),'Look Up Values'!$G$2:$G$1000,0)),ISNUMBER(MATCH(LEFT(C4249,FIND(" ",C4249&amp;" ")-1),'Look Up Values'!$AE$2:$AE$2000,0)))),"","EWC error")),"")</f>
        <v/>
      </c>
      <c r="M4249" s="242" t="str" cm="1">
        <f t="array" ref="M4249">IF(AND(G4249&lt;&gt;0,G4249&lt;&gt;""),IF(E4249="","",IF(ISNUMBER(MATCH(SUBSTITUTE(E4249," ",""),SUBSTITUTE('Look Up Values'!$I$2:$I$10," ",""),0)),"","State error")),"")</f>
        <v/>
      </c>
      <c r="N4249" s="242" t="str" cm="1">
        <f t="array" ref="N4249">IF(AND(G4249&lt;&gt;0,G4249&lt;&gt;""),IF(F4249="","",IF(ISNUMBER(MATCH(SUBSTITUTE(F4249," ",""),SUBSTITUTE('Look Up Values'!$W$2:$W$30," ",""),0)),"","D&amp;R error")),"")</f>
        <v/>
      </c>
      <c r="O4249" s="256" t="str">
        <f t="shared" si="133"/>
        <v/>
      </c>
    </row>
    <row r="4250" spans="1:15" ht="15.75">
      <c r="A4250" s="250">
        <v>4243</v>
      </c>
      <c r="B4250" s="208"/>
      <c r="C4250" s="49"/>
      <c r="D4250" s="50"/>
      <c r="E4250" s="50"/>
      <c r="F4250" s="50"/>
      <c r="G4250" s="209"/>
      <c r="H4250" s="48"/>
      <c r="I4250" s="457" t="str">
        <f t="shared" si="132"/>
        <v/>
      </c>
      <c r="J4250" s="241" cm="1">
        <f t="array" ref="J4250">SUMPRODUCT(--(K4250:N4250&lt;&gt;"")) + IF(TRIM(O4250)="",0,LEN(O4250)-LEN(SUBSTITUTE(O4250,",",""))+1)</f>
        <v>0</v>
      </c>
      <c r="K4250" s="242" t="str">
        <f>IF(AND(G4250&lt;&gt;0,G4250&lt;&gt;""),IF(B4250="","",IF(ISNUMBER(MATCH(B4250,'Look Up Values'!$B$2:$B$500,0)),"","Dest. error")),"")</f>
        <v/>
      </c>
      <c r="L4250" s="242" t="str">
        <f>IF(AND(G4250&lt;&gt;0,G4250&lt;&gt;""),IF(C4250="","",IF(AND(ISNUMBER(--LEFT(C4250,FIND(" ",C4250&amp;" ")-1)),OR(LEN(LEFT(C4250,FIND(" ",C4250&amp;" ")-1))=6,LEN(LEFT(C4250,FIND(" ",C4250&amp;" ")-1))=7),OR(ISNUMBER(MATCH(LEFT(C4250,FIND(" ",C4250&amp;" ")-1),'Look Up Values'!$G$2:$G$1000,0)),ISNUMBER(MATCH(LEFT(C4250,FIND(" ",C4250&amp;" ")-1),'Look Up Values'!$AE$2:$AE$2000,0)))),"","EWC error")),"")</f>
        <v/>
      </c>
      <c r="M4250" s="242" t="str" cm="1">
        <f t="array" ref="M4250">IF(AND(G4250&lt;&gt;0,G4250&lt;&gt;""),IF(E4250="","",IF(ISNUMBER(MATCH(SUBSTITUTE(E4250," ",""),SUBSTITUTE('Look Up Values'!$I$2:$I$10," ",""),0)),"","State error")),"")</f>
        <v/>
      </c>
      <c r="N4250" s="242" t="str" cm="1">
        <f t="array" ref="N4250">IF(AND(G4250&lt;&gt;0,G4250&lt;&gt;""),IF(F4250="","",IF(ISNUMBER(MATCH(SUBSTITUTE(F4250," ",""),SUBSTITUTE('Look Up Values'!$W$2:$W$30," ",""),0)),"","D&amp;R error")),"")</f>
        <v/>
      </c>
      <c r="O4250" s="256" t="str">
        <f t="shared" si="133"/>
        <v/>
      </c>
    </row>
    <row r="4251" spans="1:15" ht="15.75">
      <c r="A4251" s="250">
        <v>4244</v>
      </c>
      <c r="B4251" s="208"/>
      <c r="C4251" s="49"/>
      <c r="D4251" s="50"/>
      <c r="E4251" s="50"/>
      <c r="F4251" s="50"/>
      <c r="G4251" s="209"/>
      <c r="H4251" s="48"/>
      <c r="I4251" s="457" t="str">
        <f t="shared" si="132"/>
        <v/>
      </c>
      <c r="J4251" s="241" cm="1">
        <f t="array" ref="J4251">SUMPRODUCT(--(K4251:N4251&lt;&gt;"")) + IF(TRIM(O4251)="",0,LEN(O4251)-LEN(SUBSTITUTE(O4251,",",""))+1)</f>
        <v>0</v>
      </c>
      <c r="K4251" s="242" t="str">
        <f>IF(AND(G4251&lt;&gt;0,G4251&lt;&gt;""),IF(B4251="","",IF(ISNUMBER(MATCH(B4251,'Look Up Values'!$B$2:$B$500,0)),"","Dest. error")),"")</f>
        <v/>
      </c>
      <c r="L4251" s="242" t="str">
        <f>IF(AND(G4251&lt;&gt;0,G4251&lt;&gt;""),IF(C4251="","",IF(AND(ISNUMBER(--LEFT(C4251,FIND(" ",C4251&amp;" ")-1)),OR(LEN(LEFT(C4251,FIND(" ",C4251&amp;" ")-1))=6,LEN(LEFT(C4251,FIND(" ",C4251&amp;" ")-1))=7),OR(ISNUMBER(MATCH(LEFT(C4251,FIND(" ",C4251&amp;" ")-1),'Look Up Values'!$G$2:$G$1000,0)),ISNUMBER(MATCH(LEFT(C4251,FIND(" ",C4251&amp;" ")-1),'Look Up Values'!$AE$2:$AE$2000,0)))),"","EWC error")),"")</f>
        <v/>
      </c>
      <c r="M4251" s="242" t="str" cm="1">
        <f t="array" ref="M4251">IF(AND(G4251&lt;&gt;0,G4251&lt;&gt;""),IF(E4251="","",IF(ISNUMBER(MATCH(SUBSTITUTE(E4251," ",""),SUBSTITUTE('Look Up Values'!$I$2:$I$10," ",""),0)),"","State error")),"")</f>
        <v/>
      </c>
      <c r="N4251" s="242" t="str" cm="1">
        <f t="array" ref="N4251">IF(AND(G4251&lt;&gt;0,G4251&lt;&gt;""),IF(F4251="","",IF(ISNUMBER(MATCH(SUBSTITUTE(F4251," ",""),SUBSTITUTE('Look Up Values'!$W$2:$W$30," ",""),0)),"","D&amp;R error")),"")</f>
        <v/>
      </c>
      <c r="O4251" s="256" t="str">
        <f t="shared" si="133"/>
        <v/>
      </c>
    </row>
    <row r="4252" spans="1:15" ht="15.75">
      <c r="A4252" s="250">
        <v>4245</v>
      </c>
      <c r="B4252" s="208"/>
      <c r="C4252" s="49"/>
      <c r="D4252" s="50"/>
      <c r="E4252" s="50"/>
      <c r="F4252" s="50"/>
      <c r="G4252" s="209"/>
      <c r="H4252" s="48"/>
      <c r="I4252" s="457" t="str">
        <f t="shared" si="132"/>
        <v/>
      </c>
      <c r="J4252" s="241" cm="1">
        <f t="array" ref="J4252">SUMPRODUCT(--(K4252:N4252&lt;&gt;"")) + IF(TRIM(O4252)="",0,LEN(O4252)-LEN(SUBSTITUTE(O4252,",",""))+1)</f>
        <v>0</v>
      </c>
      <c r="K4252" s="242" t="str">
        <f>IF(AND(G4252&lt;&gt;0,G4252&lt;&gt;""),IF(B4252="","",IF(ISNUMBER(MATCH(B4252,'Look Up Values'!$B$2:$B$500,0)),"","Dest. error")),"")</f>
        <v/>
      </c>
      <c r="L4252" s="242" t="str">
        <f>IF(AND(G4252&lt;&gt;0,G4252&lt;&gt;""),IF(C4252="","",IF(AND(ISNUMBER(--LEFT(C4252,FIND(" ",C4252&amp;" ")-1)),OR(LEN(LEFT(C4252,FIND(" ",C4252&amp;" ")-1))=6,LEN(LEFT(C4252,FIND(" ",C4252&amp;" ")-1))=7),OR(ISNUMBER(MATCH(LEFT(C4252,FIND(" ",C4252&amp;" ")-1),'Look Up Values'!$G$2:$G$1000,0)),ISNUMBER(MATCH(LEFT(C4252,FIND(" ",C4252&amp;" ")-1),'Look Up Values'!$AE$2:$AE$2000,0)))),"","EWC error")),"")</f>
        <v/>
      </c>
      <c r="M4252" s="242" t="str" cm="1">
        <f t="array" ref="M4252">IF(AND(G4252&lt;&gt;0,G4252&lt;&gt;""),IF(E4252="","",IF(ISNUMBER(MATCH(SUBSTITUTE(E4252," ",""),SUBSTITUTE('Look Up Values'!$I$2:$I$10," ",""),0)),"","State error")),"")</f>
        <v/>
      </c>
      <c r="N4252" s="242" t="str" cm="1">
        <f t="array" ref="N4252">IF(AND(G4252&lt;&gt;0,G4252&lt;&gt;""),IF(F4252="","",IF(ISNUMBER(MATCH(SUBSTITUTE(F4252," ",""),SUBSTITUTE('Look Up Values'!$W$2:$W$30," ",""),0)),"","D&amp;R error")),"")</f>
        <v/>
      </c>
      <c r="O4252" s="256" t="str">
        <f t="shared" si="133"/>
        <v/>
      </c>
    </row>
    <row r="4253" spans="1:15" ht="15.75">
      <c r="A4253" s="250">
        <v>4246</v>
      </c>
      <c r="B4253" s="208"/>
      <c r="C4253" s="49"/>
      <c r="D4253" s="50"/>
      <c r="E4253" s="50"/>
      <c r="F4253" s="50"/>
      <c r="G4253" s="209"/>
      <c r="H4253" s="48"/>
      <c r="I4253" s="457" t="str">
        <f t="shared" si="132"/>
        <v/>
      </c>
      <c r="J4253" s="241" cm="1">
        <f t="array" ref="J4253">SUMPRODUCT(--(K4253:N4253&lt;&gt;"")) + IF(TRIM(O4253)="",0,LEN(O4253)-LEN(SUBSTITUTE(O4253,",",""))+1)</f>
        <v>0</v>
      </c>
      <c r="K4253" s="242" t="str">
        <f>IF(AND(G4253&lt;&gt;0,G4253&lt;&gt;""),IF(B4253="","",IF(ISNUMBER(MATCH(B4253,'Look Up Values'!$B$2:$B$500,0)),"","Dest. error")),"")</f>
        <v/>
      </c>
      <c r="L4253" s="242" t="str">
        <f>IF(AND(G4253&lt;&gt;0,G4253&lt;&gt;""),IF(C4253="","",IF(AND(ISNUMBER(--LEFT(C4253,FIND(" ",C4253&amp;" ")-1)),OR(LEN(LEFT(C4253,FIND(" ",C4253&amp;" ")-1))=6,LEN(LEFT(C4253,FIND(" ",C4253&amp;" ")-1))=7),OR(ISNUMBER(MATCH(LEFT(C4253,FIND(" ",C4253&amp;" ")-1),'Look Up Values'!$G$2:$G$1000,0)),ISNUMBER(MATCH(LEFT(C4253,FIND(" ",C4253&amp;" ")-1),'Look Up Values'!$AE$2:$AE$2000,0)))),"","EWC error")),"")</f>
        <v/>
      </c>
      <c r="M4253" s="242" t="str" cm="1">
        <f t="array" ref="M4253">IF(AND(G4253&lt;&gt;0,G4253&lt;&gt;""),IF(E4253="","",IF(ISNUMBER(MATCH(SUBSTITUTE(E4253," ",""),SUBSTITUTE('Look Up Values'!$I$2:$I$10," ",""),0)),"","State error")),"")</f>
        <v/>
      </c>
      <c r="N4253" s="242" t="str" cm="1">
        <f t="array" ref="N4253">IF(AND(G4253&lt;&gt;0,G4253&lt;&gt;""),IF(F4253="","",IF(ISNUMBER(MATCH(SUBSTITUTE(F4253," ",""),SUBSTITUTE('Look Up Values'!$W$2:$W$30," ",""),0)),"","D&amp;R error")),"")</f>
        <v/>
      </c>
      <c r="O4253" s="256" t="str">
        <f t="shared" si="133"/>
        <v/>
      </c>
    </row>
    <row r="4254" spans="1:15" ht="15.75">
      <c r="A4254" s="250">
        <v>4247</v>
      </c>
      <c r="B4254" s="208"/>
      <c r="C4254" s="49"/>
      <c r="D4254" s="50"/>
      <c r="E4254" s="50"/>
      <c r="F4254" s="50"/>
      <c r="G4254" s="209"/>
      <c r="H4254" s="48"/>
      <c r="I4254" s="457" t="str">
        <f t="shared" si="132"/>
        <v/>
      </c>
      <c r="J4254" s="241" cm="1">
        <f t="array" ref="J4254">SUMPRODUCT(--(K4254:N4254&lt;&gt;"")) + IF(TRIM(O4254)="",0,LEN(O4254)-LEN(SUBSTITUTE(O4254,",",""))+1)</f>
        <v>0</v>
      </c>
      <c r="K4254" s="242" t="str">
        <f>IF(AND(G4254&lt;&gt;0,G4254&lt;&gt;""),IF(B4254="","",IF(ISNUMBER(MATCH(B4254,'Look Up Values'!$B$2:$B$500,0)),"","Dest. error")),"")</f>
        <v/>
      </c>
      <c r="L4254" s="242" t="str">
        <f>IF(AND(G4254&lt;&gt;0,G4254&lt;&gt;""),IF(C4254="","",IF(AND(ISNUMBER(--LEFT(C4254,FIND(" ",C4254&amp;" ")-1)),OR(LEN(LEFT(C4254,FIND(" ",C4254&amp;" ")-1))=6,LEN(LEFT(C4254,FIND(" ",C4254&amp;" ")-1))=7),OR(ISNUMBER(MATCH(LEFT(C4254,FIND(" ",C4254&amp;" ")-1),'Look Up Values'!$G$2:$G$1000,0)),ISNUMBER(MATCH(LEFT(C4254,FIND(" ",C4254&amp;" ")-1),'Look Up Values'!$AE$2:$AE$2000,0)))),"","EWC error")),"")</f>
        <v/>
      </c>
      <c r="M4254" s="242" t="str" cm="1">
        <f t="array" ref="M4254">IF(AND(G4254&lt;&gt;0,G4254&lt;&gt;""),IF(E4254="","",IF(ISNUMBER(MATCH(SUBSTITUTE(E4254," ",""),SUBSTITUTE('Look Up Values'!$I$2:$I$10," ",""),0)),"","State error")),"")</f>
        <v/>
      </c>
      <c r="N4254" s="242" t="str" cm="1">
        <f t="array" ref="N4254">IF(AND(G4254&lt;&gt;0,G4254&lt;&gt;""),IF(F4254="","",IF(ISNUMBER(MATCH(SUBSTITUTE(F4254," ",""),SUBSTITUTE('Look Up Values'!$W$2:$W$30," ",""),0)),"","D&amp;R error")),"")</f>
        <v/>
      </c>
      <c r="O4254" s="256" t="str">
        <f t="shared" si="133"/>
        <v/>
      </c>
    </row>
    <row r="4255" spans="1:15" ht="15.75">
      <c r="A4255" s="250">
        <v>4248</v>
      </c>
      <c r="B4255" s="208"/>
      <c r="C4255" s="49"/>
      <c r="D4255" s="50"/>
      <c r="E4255" s="50"/>
      <c r="F4255" s="50"/>
      <c r="G4255" s="209"/>
      <c r="H4255" s="48"/>
      <c r="I4255" s="457" t="str">
        <f t="shared" si="132"/>
        <v/>
      </c>
      <c r="J4255" s="241" cm="1">
        <f t="array" ref="J4255">SUMPRODUCT(--(K4255:N4255&lt;&gt;"")) + IF(TRIM(O4255)="",0,LEN(O4255)-LEN(SUBSTITUTE(O4255,",",""))+1)</f>
        <v>0</v>
      </c>
      <c r="K4255" s="242" t="str">
        <f>IF(AND(G4255&lt;&gt;0,G4255&lt;&gt;""),IF(B4255="","",IF(ISNUMBER(MATCH(B4255,'Look Up Values'!$B$2:$B$500,0)),"","Dest. error")),"")</f>
        <v/>
      </c>
      <c r="L4255" s="242" t="str">
        <f>IF(AND(G4255&lt;&gt;0,G4255&lt;&gt;""),IF(C4255="","",IF(AND(ISNUMBER(--LEFT(C4255,FIND(" ",C4255&amp;" ")-1)),OR(LEN(LEFT(C4255,FIND(" ",C4255&amp;" ")-1))=6,LEN(LEFT(C4255,FIND(" ",C4255&amp;" ")-1))=7),OR(ISNUMBER(MATCH(LEFT(C4255,FIND(" ",C4255&amp;" ")-1),'Look Up Values'!$G$2:$G$1000,0)),ISNUMBER(MATCH(LEFT(C4255,FIND(" ",C4255&amp;" ")-1),'Look Up Values'!$AE$2:$AE$2000,0)))),"","EWC error")),"")</f>
        <v/>
      </c>
      <c r="M4255" s="242" t="str" cm="1">
        <f t="array" ref="M4255">IF(AND(G4255&lt;&gt;0,G4255&lt;&gt;""),IF(E4255="","",IF(ISNUMBER(MATCH(SUBSTITUTE(E4255," ",""),SUBSTITUTE('Look Up Values'!$I$2:$I$10," ",""),0)),"","State error")),"")</f>
        <v/>
      </c>
      <c r="N4255" s="242" t="str" cm="1">
        <f t="array" ref="N4255">IF(AND(G4255&lt;&gt;0,G4255&lt;&gt;""),IF(F4255="","",IF(ISNUMBER(MATCH(SUBSTITUTE(F4255," ",""),SUBSTITUTE('Look Up Values'!$W$2:$W$30," ",""),0)),"","D&amp;R error")),"")</f>
        <v/>
      </c>
      <c r="O4255" s="256" t="str">
        <f t="shared" si="133"/>
        <v/>
      </c>
    </row>
    <row r="4256" spans="1:15" ht="15.75">
      <c r="A4256" s="250">
        <v>4249</v>
      </c>
      <c r="B4256" s="208"/>
      <c r="C4256" s="49"/>
      <c r="D4256" s="50"/>
      <c r="E4256" s="50"/>
      <c r="F4256" s="50"/>
      <c r="G4256" s="209"/>
      <c r="H4256" s="48"/>
      <c r="I4256" s="457" t="str">
        <f t="shared" si="132"/>
        <v/>
      </c>
      <c r="J4256" s="241" cm="1">
        <f t="array" ref="J4256">SUMPRODUCT(--(K4256:N4256&lt;&gt;"")) + IF(TRIM(O4256)="",0,LEN(O4256)-LEN(SUBSTITUTE(O4256,",",""))+1)</f>
        <v>0</v>
      </c>
      <c r="K4256" s="242" t="str">
        <f>IF(AND(G4256&lt;&gt;0,G4256&lt;&gt;""),IF(B4256="","",IF(ISNUMBER(MATCH(B4256,'Look Up Values'!$B$2:$B$500,0)),"","Dest. error")),"")</f>
        <v/>
      </c>
      <c r="L4256" s="242" t="str">
        <f>IF(AND(G4256&lt;&gt;0,G4256&lt;&gt;""),IF(C4256="","",IF(AND(ISNUMBER(--LEFT(C4256,FIND(" ",C4256&amp;" ")-1)),OR(LEN(LEFT(C4256,FIND(" ",C4256&amp;" ")-1))=6,LEN(LEFT(C4256,FIND(" ",C4256&amp;" ")-1))=7),OR(ISNUMBER(MATCH(LEFT(C4256,FIND(" ",C4256&amp;" ")-1),'Look Up Values'!$G$2:$G$1000,0)),ISNUMBER(MATCH(LEFT(C4256,FIND(" ",C4256&amp;" ")-1),'Look Up Values'!$AE$2:$AE$2000,0)))),"","EWC error")),"")</f>
        <v/>
      </c>
      <c r="M4256" s="242" t="str" cm="1">
        <f t="array" ref="M4256">IF(AND(G4256&lt;&gt;0,G4256&lt;&gt;""),IF(E4256="","",IF(ISNUMBER(MATCH(SUBSTITUTE(E4256," ",""),SUBSTITUTE('Look Up Values'!$I$2:$I$10," ",""),0)),"","State error")),"")</f>
        <v/>
      </c>
      <c r="N4256" s="242" t="str" cm="1">
        <f t="array" ref="N4256">IF(AND(G4256&lt;&gt;0,G4256&lt;&gt;""),IF(F4256="","",IF(ISNUMBER(MATCH(SUBSTITUTE(F4256," ",""),SUBSTITUTE('Look Up Values'!$W$2:$W$30," ",""),0)),"","D&amp;R error")),"")</f>
        <v/>
      </c>
      <c r="O4256" s="256" t="str">
        <f t="shared" si="133"/>
        <v/>
      </c>
    </row>
    <row r="4257" spans="1:15" ht="15.75">
      <c r="A4257" s="250">
        <v>4250</v>
      </c>
      <c r="B4257" s="208"/>
      <c r="C4257" s="49"/>
      <c r="D4257" s="50"/>
      <c r="E4257" s="50"/>
      <c r="F4257" s="50"/>
      <c r="G4257" s="209"/>
      <c r="H4257" s="48"/>
      <c r="I4257" s="457" t="str">
        <f t="shared" si="132"/>
        <v/>
      </c>
      <c r="J4257" s="241" cm="1">
        <f t="array" ref="J4257">SUMPRODUCT(--(K4257:N4257&lt;&gt;"")) + IF(TRIM(O4257)="",0,LEN(O4257)-LEN(SUBSTITUTE(O4257,",",""))+1)</f>
        <v>0</v>
      </c>
      <c r="K4257" s="242" t="str">
        <f>IF(AND(G4257&lt;&gt;0,G4257&lt;&gt;""),IF(B4257="","",IF(ISNUMBER(MATCH(B4257,'Look Up Values'!$B$2:$B$500,0)),"","Dest. error")),"")</f>
        <v/>
      </c>
      <c r="L4257" s="242" t="str">
        <f>IF(AND(G4257&lt;&gt;0,G4257&lt;&gt;""),IF(C4257="","",IF(AND(ISNUMBER(--LEFT(C4257,FIND(" ",C4257&amp;" ")-1)),OR(LEN(LEFT(C4257,FIND(" ",C4257&amp;" ")-1))=6,LEN(LEFT(C4257,FIND(" ",C4257&amp;" ")-1))=7),OR(ISNUMBER(MATCH(LEFT(C4257,FIND(" ",C4257&amp;" ")-1),'Look Up Values'!$G$2:$G$1000,0)),ISNUMBER(MATCH(LEFT(C4257,FIND(" ",C4257&amp;" ")-1),'Look Up Values'!$AE$2:$AE$2000,0)))),"","EWC error")),"")</f>
        <v/>
      </c>
      <c r="M4257" s="242" t="str" cm="1">
        <f t="array" ref="M4257">IF(AND(G4257&lt;&gt;0,G4257&lt;&gt;""),IF(E4257="","",IF(ISNUMBER(MATCH(SUBSTITUTE(E4257," ",""),SUBSTITUTE('Look Up Values'!$I$2:$I$10," ",""),0)),"","State error")),"")</f>
        <v/>
      </c>
      <c r="N4257" s="242" t="str" cm="1">
        <f t="array" ref="N4257">IF(AND(G4257&lt;&gt;0,G4257&lt;&gt;""),IF(F4257="","",IF(ISNUMBER(MATCH(SUBSTITUTE(F4257," ",""),SUBSTITUTE('Look Up Values'!$W$2:$W$30," ",""),0)),"","D&amp;R error")),"")</f>
        <v/>
      </c>
      <c r="O4257" s="256" t="str">
        <f t="shared" si="133"/>
        <v/>
      </c>
    </row>
    <row r="4258" spans="1:15" ht="15.75">
      <c r="A4258" s="250">
        <v>4251</v>
      </c>
      <c r="B4258" s="208"/>
      <c r="C4258" s="49"/>
      <c r="D4258" s="50"/>
      <c r="E4258" s="50"/>
      <c r="F4258" s="50"/>
      <c r="G4258" s="209"/>
      <c r="H4258" s="48"/>
      <c r="I4258" s="457" t="str">
        <f t="shared" si="132"/>
        <v/>
      </c>
      <c r="J4258" s="241" cm="1">
        <f t="array" ref="J4258">SUMPRODUCT(--(K4258:N4258&lt;&gt;"")) + IF(TRIM(O4258)="",0,LEN(O4258)-LEN(SUBSTITUTE(O4258,",",""))+1)</f>
        <v>0</v>
      </c>
      <c r="K4258" s="242" t="str">
        <f>IF(AND(G4258&lt;&gt;0,G4258&lt;&gt;""),IF(B4258="","",IF(ISNUMBER(MATCH(B4258,'Look Up Values'!$B$2:$B$500,0)),"","Dest. error")),"")</f>
        <v/>
      </c>
      <c r="L4258" s="242" t="str">
        <f>IF(AND(G4258&lt;&gt;0,G4258&lt;&gt;""),IF(C4258="","",IF(AND(ISNUMBER(--LEFT(C4258,FIND(" ",C4258&amp;" ")-1)),OR(LEN(LEFT(C4258,FIND(" ",C4258&amp;" ")-1))=6,LEN(LEFT(C4258,FIND(" ",C4258&amp;" ")-1))=7),OR(ISNUMBER(MATCH(LEFT(C4258,FIND(" ",C4258&amp;" ")-1),'Look Up Values'!$G$2:$G$1000,0)),ISNUMBER(MATCH(LEFT(C4258,FIND(" ",C4258&amp;" ")-1),'Look Up Values'!$AE$2:$AE$2000,0)))),"","EWC error")),"")</f>
        <v/>
      </c>
      <c r="M4258" s="242" t="str" cm="1">
        <f t="array" ref="M4258">IF(AND(G4258&lt;&gt;0,G4258&lt;&gt;""),IF(E4258="","",IF(ISNUMBER(MATCH(SUBSTITUTE(E4258," ",""),SUBSTITUTE('Look Up Values'!$I$2:$I$10," ",""),0)),"","State error")),"")</f>
        <v/>
      </c>
      <c r="N4258" s="242" t="str" cm="1">
        <f t="array" ref="N4258">IF(AND(G4258&lt;&gt;0,G4258&lt;&gt;""),IF(F4258="","",IF(ISNUMBER(MATCH(SUBSTITUTE(F4258," ",""),SUBSTITUTE('Look Up Values'!$W$2:$W$30," ",""),0)),"","D&amp;R error")),"")</f>
        <v/>
      </c>
      <c r="O4258" s="256" t="str">
        <f t="shared" si="133"/>
        <v/>
      </c>
    </row>
    <row r="4259" spans="1:15" ht="15.75">
      <c r="A4259" s="250">
        <v>4252</v>
      </c>
      <c r="B4259" s="208"/>
      <c r="C4259" s="49"/>
      <c r="D4259" s="50"/>
      <c r="E4259" s="50"/>
      <c r="F4259" s="50"/>
      <c r="G4259" s="209"/>
      <c r="H4259" s="48"/>
      <c r="I4259" s="457" t="str">
        <f t="shared" si="132"/>
        <v/>
      </c>
      <c r="J4259" s="241" cm="1">
        <f t="array" ref="J4259">SUMPRODUCT(--(K4259:N4259&lt;&gt;"")) + IF(TRIM(O4259)="",0,LEN(O4259)-LEN(SUBSTITUTE(O4259,",",""))+1)</f>
        <v>0</v>
      </c>
      <c r="K4259" s="242" t="str">
        <f>IF(AND(G4259&lt;&gt;0,G4259&lt;&gt;""),IF(B4259="","",IF(ISNUMBER(MATCH(B4259,'Look Up Values'!$B$2:$B$500,0)),"","Dest. error")),"")</f>
        <v/>
      </c>
      <c r="L4259" s="242" t="str">
        <f>IF(AND(G4259&lt;&gt;0,G4259&lt;&gt;""),IF(C4259="","",IF(AND(ISNUMBER(--LEFT(C4259,FIND(" ",C4259&amp;" ")-1)),OR(LEN(LEFT(C4259,FIND(" ",C4259&amp;" ")-1))=6,LEN(LEFT(C4259,FIND(" ",C4259&amp;" ")-1))=7),OR(ISNUMBER(MATCH(LEFT(C4259,FIND(" ",C4259&amp;" ")-1),'Look Up Values'!$G$2:$G$1000,0)),ISNUMBER(MATCH(LEFT(C4259,FIND(" ",C4259&amp;" ")-1),'Look Up Values'!$AE$2:$AE$2000,0)))),"","EWC error")),"")</f>
        <v/>
      </c>
      <c r="M4259" s="242" t="str" cm="1">
        <f t="array" ref="M4259">IF(AND(G4259&lt;&gt;0,G4259&lt;&gt;""),IF(E4259="","",IF(ISNUMBER(MATCH(SUBSTITUTE(E4259," ",""),SUBSTITUTE('Look Up Values'!$I$2:$I$10," ",""),0)),"","State error")),"")</f>
        <v/>
      </c>
      <c r="N4259" s="242" t="str" cm="1">
        <f t="array" ref="N4259">IF(AND(G4259&lt;&gt;0,G4259&lt;&gt;""),IF(F4259="","",IF(ISNUMBER(MATCH(SUBSTITUTE(F4259," ",""),SUBSTITUTE('Look Up Values'!$W$2:$W$30," ",""),0)),"","D&amp;R error")),"")</f>
        <v/>
      </c>
      <c r="O4259" s="256" t="str">
        <f t="shared" si="133"/>
        <v/>
      </c>
    </row>
    <row r="4260" spans="1:15" ht="15.75">
      <c r="A4260" s="250">
        <v>4253</v>
      </c>
      <c r="B4260" s="208"/>
      <c r="C4260" s="49"/>
      <c r="D4260" s="50"/>
      <c r="E4260" s="50"/>
      <c r="F4260" s="50"/>
      <c r="G4260" s="209"/>
      <c r="H4260" s="48"/>
      <c r="I4260" s="457" t="str">
        <f t="shared" si="132"/>
        <v/>
      </c>
      <c r="J4260" s="241" cm="1">
        <f t="array" ref="J4260">SUMPRODUCT(--(K4260:N4260&lt;&gt;"")) + IF(TRIM(O4260)="",0,LEN(O4260)-LEN(SUBSTITUTE(O4260,",",""))+1)</f>
        <v>0</v>
      </c>
      <c r="K4260" s="242" t="str">
        <f>IF(AND(G4260&lt;&gt;0,G4260&lt;&gt;""),IF(B4260="","",IF(ISNUMBER(MATCH(B4260,'Look Up Values'!$B$2:$B$500,0)),"","Dest. error")),"")</f>
        <v/>
      </c>
      <c r="L4260" s="242" t="str">
        <f>IF(AND(G4260&lt;&gt;0,G4260&lt;&gt;""),IF(C4260="","",IF(AND(ISNUMBER(--LEFT(C4260,FIND(" ",C4260&amp;" ")-1)),OR(LEN(LEFT(C4260,FIND(" ",C4260&amp;" ")-1))=6,LEN(LEFT(C4260,FIND(" ",C4260&amp;" ")-1))=7),OR(ISNUMBER(MATCH(LEFT(C4260,FIND(" ",C4260&amp;" ")-1),'Look Up Values'!$G$2:$G$1000,0)),ISNUMBER(MATCH(LEFT(C4260,FIND(" ",C4260&amp;" ")-1),'Look Up Values'!$AE$2:$AE$2000,0)))),"","EWC error")),"")</f>
        <v/>
      </c>
      <c r="M4260" s="242" t="str" cm="1">
        <f t="array" ref="M4260">IF(AND(G4260&lt;&gt;0,G4260&lt;&gt;""),IF(E4260="","",IF(ISNUMBER(MATCH(SUBSTITUTE(E4260," ",""),SUBSTITUTE('Look Up Values'!$I$2:$I$10," ",""),0)),"","State error")),"")</f>
        <v/>
      </c>
      <c r="N4260" s="242" t="str" cm="1">
        <f t="array" ref="N4260">IF(AND(G4260&lt;&gt;0,G4260&lt;&gt;""),IF(F4260="","",IF(ISNUMBER(MATCH(SUBSTITUTE(F4260," ",""),SUBSTITUTE('Look Up Values'!$W$2:$W$30," ",""),0)),"","D&amp;R error")),"")</f>
        <v/>
      </c>
      <c r="O4260" s="256" t="str">
        <f t="shared" si="133"/>
        <v/>
      </c>
    </row>
    <row r="4261" spans="1:15" ht="15.75">
      <c r="A4261" s="250">
        <v>4254</v>
      </c>
      <c r="B4261" s="208"/>
      <c r="C4261" s="49"/>
      <c r="D4261" s="50"/>
      <c r="E4261" s="50"/>
      <c r="F4261" s="50"/>
      <c r="G4261" s="209"/>
      <c r="H4261" s="48"/>
      <c r="I4261" s="457" t="str">
        <f t="shared" si="132"/>
        <v/>
      </c>
      <c r="J4261" s="241" cm="1">
        <f t="array" ref="J4261">SUMPRODUCT(--(K4261:N4261&lt;&gt;"")) + IF(TRIM(O4261)="",0,LEN(O4261)-LEN(SUBSTITUTE(O4261,",",""))+1)</f>
        <v>0</v>
      </c>
      <c r="K4261" s="242" t="str">
        <f>IF(AND(G4261&lt;&gt;0,G4261&lt;&gt;""),IF(B4261="","",IF(ISNUMBER(MATCH(B4261,'Look Up Values'!$B$2:$B$500,0)),"","Dest. error")),"")</f>
        <v/>
      </c>
      <c r="L4261" s="242" t="str">
        <f>IF(AND(G4261&lt;&gt;0,G4261&lt;&gt;""),IF(C4261="","",IF(AND(ISNUMBER(--LEFT(C4261,FIND(" ",C4261&amp;" ")-1)),OR(LEN(LEFT(C4261,FIND(" ",C4261&amp;" ")-1))=6,LEN(LEFT(C4261,FIND(" ",C4261&amp;" ")-1))=7),OR(ISNUMBER(MATCH(LEFT(C4261,FIND(" ",C4261&amp;" ")-1),'Look Up Values'!$G$2:$G$1000,0)),ISNUMBER(MATCH(LEFT(C4261,FIND(" ",C4261&amp;" ")-1),'Look Up Values'!$AE$2:$AE$2000,0)))),"","EWC error")),"")</f>
        <v/>
      </c>
      <c r="M4261" s="242" t="str" cm="1">
        <f t="array" ref="M4261">IF(AND(G4261&lt;&gt;0,G4261&lt;&gt;""),IF(E4261="","",IF(ISNUMBER(MATCH(SUBSTITUTE(E4261," ",""),SUBSTITUTE('Look Up Values'!$I$2:$I$10," ",""),0)),"","State error")),"")</f>
        <v/>
      </c>
      <c r="N4261" s="242" t="str" cm="1">
        <f t="array" ref="N4261">IF(AND(G4261&lt;&gt;0,G4261&lt;&gt;""),IF(F4261="","",IF(ISNUMBER(MATCH(SUBSTITUTE(F4261," ",""),SUBSTITUTE('Look Up Values'!$W$2:$W$30," ",""),0)),"","D&amp;R error")),"")</f>
        <v/>
      </c>
      <c r="O4261" s="256" t="str">
        <f t="shared" si="133"/>
        <v/>
      </c>
    </row>
    <row r="4262" spans="1:15" ht="15.75">
      <c r="A4262" s="250">
        <v>4255</v>
      </c>
      <c r="B4262" s="208"/>
      <c r="C4262" s="49"/>
      <c r="D4262" s="50"/>
      <c r="E4262" s="50"/>
      <c r="F4262" s="50"/>
      <c r="G4262" s="209"/>
      <c r="H4262" s="48"/>
      <c r="I4262" s="457" t="str">
        <f t="shared" si="132"/>
        <v/>
      </c>
      <c r="J4262" s="241" cm="1">
        <f t="array" ref="J4262">SUMPRODUCT(--(K4262:N4262&lt;&gt;"")) + IF(TRIM(O4262)="",0,LEN(O4262)-LEN(SUBSTITUTE(O4262,",",""))+1)</f>
        <v>0</v>
      </c>
      <c r="K4262" s="242" t="str">
        <f>IF(AND(G4262&lt;&gt;0,G4262&lt;&gt;""),IF(B4262="","",IF(ISNUMBER(MATCH(B4262,'Look Up Values'!$B$2:$B$500,0)),"","Dest. error")),"")</f>
        <v/>
      </c>
      <c r="L4262" s="242" t="str">
        <f>IF(AND(G4262&lt;&gt;0,G4262&lt;&gt;""),IF(C4262="","",IF(AND(ISNUMBER(--LEFT(C4262,FIND(" ",C4262&amp;" ")-1)),OR(LEN(LEFT(C4262,FIND(" ",C4262&amp;" ")-1))=6,LEN(LEFT(C4262,FIND(" ",C4262&amp;" ")-1))=7),OR(ISNUMBER(MATCH(LEFT(C4262,FIND(" ",C4262&amp;" ")-1),'Look Up Values'!$G$2:$G$1000,0)),ISNUMBER(MATCH(LEFT(C4262,FIND(" ",C4262&amp;" ")-1),'Look Up Values'!$AE$2:$AE$2000,0)))),"","EWC error")),"")</f>
        <v/>
      </c>
      <c r="M4262" s="242" t="str" cm="1">
        <f t="array" ref="M4262">IF(AND(G4262&lt;&gt;0,G4262&lt;&gt;""),IF(E4262="","",IF(ISNUMBER(MATCH(SUBSTITUTE(E4262," ",""),SUBSTITUTE('Look Up Values'!$I$2:$I$10," ",""),0)),"","State error")),"")</f>
        <v/>
      </c>
      <c r="N4262" s="242" t="str" cm="1">
        <f t="array" ref="N4262">IF(AND(G4262&lt;&gt;0,G4262&lt;&gt;""),IF(F4262="","",IF(ISNUMBER(MATCH(SUBSTITUTE(F4262," ",""),SUBSTITUTE('Look Up Values'!$W$2:$W$30," ",""),0)),"","D&amp;R error")),"")</f>
        <v/>
      </c>
      <c r="O4262" s="256" t="str">
        <f t="shared" si="133"/>
        <v/>
      </c>
    </row>
    <row r="4263" spans="1:15" ht="15.75">
      <c r="A4263" s="250">
        <v>4256</v>
      </c>
      <c r="B4263" s="208"/>
      <c r="C4263" s="49"/>
      <c r="D4263" s="50"/>
      <c r="E4263" s="50"/>
      <c r="F4263" s="50"/>
      <c r="G4263" s="209"/>
      <c r="H4263" s="48"/>
      <c r="I4263" s="457" t="str">
        <f t="shared" si="132"/>
        <v/>
      </c>
      <c r="J4263" s="241" cm="1">
        <f t="array" ref="J4263">SUMPRODUCT(--(K4263:N4263&lt;&gt;"")) + IF(TRIM(O4263)="",0,LEN(O4263)-LEN(SUBSTITUTE(O4263,",",""))+1)</f>
        <v>0</v>
      </c>
      <c r="K4263" s="242" t="str">
        <f>IF(AND(G4263&lt;&gt;0,G4263&lt;&gt;""),IF(B4263="","",IF(ISNUMBER(MATCH(B4263,'Look Up Values'!$B$2:$B$500,0)),"","Dest. error")),"")</f>
        <v/>
      </c>
      <c r="L4263" s="242" t="str">
        <f>IF(AND(G4263&lt;&gt;0,G4263&lt;&gt;""),IF(C4263="","",IF(AND(ISNUMBER(--LEFT(C4263,FIND(" ",C4263&amp;" ")-1)),OR(LEN(LEFT(C4263,FIND(" ",C4263&amp;" ")-1))=6,LEN(LEFT(C4263,FIND(" ",C4263&amp;" ")-1))=7),OR(ISNUMBER(MATCH(LEFT(C4263,FIND(" ",C4263&amp;" ")-1),'Look Up Values'!$G$2:$G$1000,0)),ISNUMBER(MATCH(LEFT(C4263,FIND(" ",C4263&amp;" ")-1),'Look Up Values'!$AE$2:$AE$2000,0)))),"","EWC error")),"")</f>
        <v/>
      </c>
      <c r="M4263" s="242" t="str" cm="1">
        <f t="array" ref="M4263">IF(AND(G4263&lt;&gt;0,G4263&lt;&gt;""),IF(E4263="","",IF(ISNUMBER(MATCH(SUBSTITUTE(E4263," ",""),SUBSTITUTE('Look Up Values'!$I$2:$I$10," ",""),0)),"","State error")),"")</f>
        <v/>
      </c>
      <c r="N4263" s="242" t="str" cm="1">
        <f t="array" ref="N4263">IF(AND(G4263&lt;&gt;0,G4263&lt;&gt;""),IF(F4263="","",IF(ISNUMBER(MATCH(SUBSTITUTE(F4263," ",""),SUBSTITUTE('Look Up Values'!$W$2:$W$30," ",""),0)),"","D&amp;R error")),"")</f>
        <v/>
      </c>
      <c r="O4263" s="256" t="str">
        <f t="shared" si="133"/>
        <v/>
      </c>
    </row>
    <row r="4264" spans="1:15" ht="15.75">
      <c r="A4264" s="250">
        <v>4257</v>
      </c>
      <c r="B4264" s="208"/>
      <c r="C4264" s="49"/>
      <c r="D4264" s="50"/>
      <c r="E4264" s="50"/>
      <c r="F4264" s="50"/>
      <c r="G4264" s="209"/>
      <c r="H4264" s="48"/>
      <c r="I4264" s="457" t="str">
        <f t="shared" si="132"/>
        <v/>
      </c>
      <c r="J4264" s="241" cm="1">
        <f t="array" ref="J4264">SUMPRODUCT(--(K4264:N4264&lt;&gt;"")) + IF(TRIM(O4264)="",0,LEN(O4264)-LEN(SUBSTITUTE(O4264,",",""))+1)</f>
        <v>0</v>
      </c>
      <c r="K4264" s="242" t="str">
        <f>IF(AND(G4264&lt;&gt;0,G4264&lt;&gt;""),IF(B4264="","",IF(ISNUMBER(MATCH(B4264,'Look Up Values'!$B$2:$B$500,0)),"","Dest. error")),"")</f>
        <v/>
      </c>
      <c r="L4264" s="242" t="str">
        <f>IF(AND(G4264&lt;&gt;0,G4264&lt;&gt;""),IF(C4264="","",IF(AND(ISNUMBER(--LEFT(C4264,FIND(" ",C4264&amp;" ")-1)),OR(LEN(LEFT(C4264,FIND(" ",C4264&amp;" ")-1))=6,LEN(LEFT(C4264,FIND(" ",C4264&amp;" ")-1))=7),OR(ISNUMBER(MATCH(LEFT(C4264,FIND(" ",C4264&amp;" ")-1),'Look Up Values'!$G$2:$G$1000,0)),ISNUMBER(MATCH(LEFT(C4264,FIND(" ",C4264&amp;" ")-1),'Look Up Values'!$AE$2:$AE$2000,0)))),"","EWC error")),"")</f>
        <v/>
      </c>
      <c r="M4264" s="242" t="str" cm="1">
        <f t="array" ref="M4264">IF(AND(G4264&lt;&gt;0,G4264&lt;&gt;""),IF(E4264="","",IF(ISNUMBER(MATCH(SUBSTITUTE(E4264," ",""),SUBSTITUTE('Look Up Values'!$I$2:$I$10," ",""),0)),"","State error")),"")</f>
        <v/>
      </c>
      <c r="N4264" s="242" t="str" cm="1">
        <f t="array" ref="N4264">IF(AND(G4264&lt;&gt;0,G4264&lt;&gt;""),IF(F4264="","",IF(ISNUMBER(MATCH(SUBSTITUTE(F4264," ",""),SUBSTITUTE('Look Up Values'!$W$2:$W$30," ",""),0)),"","D&amp;R error")),"")</f>
        <v/>
      </c>
      <c r="O4264" s="256" t="str">
        <f t="shared" si="133"/>
        <v/>
      </c>
    </row>
    <row r="4265" spans="1:15" ht="15.75">
      <c r="A4265" s="250">
        <v>4258</v>
      </c>
      <c r="B4265" s="208"/>
      <c r="C4265" s="49"/>
      <c r="D4265" s="50"/>
      <c r="E4265" s="50"/>
      <c r="F4265" s="50"/>
      <c r="G4265" s="209"/>
      <c r="H4265" s="48"/>
      <c r="I4265" s="457" t="str">
        <f t="shared" si="132"/>
        <v/>
      </c>
      <c r="J4265" s="241" cm="1">
        <f t="array" ref="J4265">SUMPRODUCT(--(K4265:N4265&lt;&gt;"")) + IF(TRIM(O4265)="",0,LEN(O4265)-LEN(SUBSTITUTE(O4265,",",""))+1)</f>
        <v>0</v>
      </c>
      <c r="K4265" s="242" t="str">
        <f>IF(AND(G4265&lt;&gt;0,G4265&lt;&gt;""),IF(B4265="","",IF(ISNUMBER(MATCH(B4265,'Look Up Values'!$B$2:$B$500,0)),"","Dest. error")),"")</f>
        <v/>
      </c>
      <c r="L4265" s="242" t="str">
        <f>IF(AND(G4265&lt;&gt;0,G4265&lt;&gt;""),IF(C4265="","",IF(AND(ISNUMBER(--LEFT(C4265,FIND(" ",C4265&amp;" ")-1)),OR(LEN(LEFT(C4265,FIND(" ",C4265&amp;" ")-1))=6,LEN(LEFT(C4265,FIND(" ",C4265&amp;" ")-1))=7),OR(ISNUMBER(MATCH(LEFT(C4265,FIND(" ",C4265&amp;" ")-1),'Look Up Values'!$G$2:$G$1000,0)),ISNUMBER(MATCH(LEFT(C4265,FIND(" ",C4265&amp;" ")-1),'Look Up Values'!$AE$2:$AE$2000,0)))),"","EWC error")),"")</f>
        <v/>
      </c>
      <c r="M4265" s="242" t="str" cm="1">
        <f t="array" ref="M4265">IF(AND(G4265&lt;&gt;0,G4265&lt;&gt;""),IF(E4265="","",IF(ISNUMBER(MATCH(SUBSTITUTE(E4265," ",""),SUBSTITUTE('Look Up Values'!$I$2:$I$10," ",""),0)),"","State error")),"")</f>
        <v/>
      </c>
      <c r="N4265" s="242" t="str" cm="1">
        <f t="array" ref="N4265">IF(AND(G4265&lt;&gt;0,G4265&lt;&gt;""),IF(F4265="","",IF(ISNUMBER(MATCH(SUBSTITUTE(F4265," ",""),SUBSTITUTE('Look Up Values'!$W$2:$W$30," ",""),0)),"","D&amp;R error")),"")</f>
        <v/>
      </c>
      <c r="O4265" s="256" t="str">
        <f t="shared" si="133"/>
        <v/>
      </c>
    </row>
    <row r="4266" spans="1:15" ht="15.75">
      <c r="A4266" s="250">
        <v>4259</v>
      </c>
      <c r="B4266" s="208"/>
      <c r="C4266" s="49"/>
      <c r="D4266" s="50"/>
      <c r="E4266" s="50"/>
      <c r="F4266" s="50"/>
      <c r="G4266" s="209"/>
      <c r="H4266" s="48"/>
      <c r="I4266" s="457" t="str">
        <f t="shared" si="132"/>
        <v/>
      </c>
      <c r="J4266" s="241" cm="1">
        <f t="array" ref="J4266">SUMPRODUCT(--(K4266:N4266&lt;&gt;"")) + IF(TRIM(O4266)="",0,LEN(O4266)-LEN(SUBSTITUTE(O4266,",",""))+1)</f>
        <v>0</v>
      </c>
      <c r="K4266" s="242" t="str">
        <f>IF(AND(G4266&lt;&gt;0,G4266&lt;&gt;""),IF(B4266="","",IF(ISNUMBER(MATCH(B4266,'Look Up Values'!$B$2:$B$500,0)),"","Dest. error")),"")</f>
        <v/>
      </c>
      <c r="L4266" s="242" t="str">
        <f>IF(AND(G4266&lt;&gt;0,G4266&lt;&gt;""),IF(C4266="","",IF(AND(ISNUMBER(--LEFT(C4266,FIND(" ",C4266&amp;" ")-1)),OR(LEN(LEFT(C4266,FIND(" ",C4266&amp;" ")-1))=6,LEN(LEFT(C4266,FIND(" ",C4266&amp;" ")-1))=7),OR(ISNUMBER(MATCH(LEFT(C4266,FIND(" ",C4266&amp;" ")-1),'Look Up Values'!$G$2:$G$1000,0)),ISNUMBER(MATCH(LEFT(C4266,FIND(" ",C4266&amp;" ")-1),'Look Up Values'!$AE$2:$AE$2000,0)))),"","EWC error")),"")</f>
        <v/>
      </c>
      <c r="M4266" s="242" t="str" cm="1">
        <f t="array" ref="M4266">IF(AND(G4266&lt;&gt;0,G4266&lt;&gt;""),IF(E4266="","",IF(ISNUMBER(MATCH(SUBSTITUTE(E4266," ",""),SUBSTITUTE('Look Up Values'!$I$2:$I$10," ",""),0)),"","State error")),"")</f>
        <v/>
      </c>
      <c r="N4266" s="242" t="str" cm="1">
        <f t="array" ref="N4266">IF(AND(G4266&lt;&gt;0,G4266&lt;&gt;""),IF(F4266="","",IF(ISNUMBER(MATCH(SUBSTITUTE(F4266," ",""),SUBSTITUTE('Look Up Values'!$W$2:$W$30," ",""),0)),"","D&amp;R error")),"")</f>
        <v/>
      </c>
      <c r="O4266" s="256" t="str">
        <f t="shared" si="133"/>
        <v/>
      </c>
    </row>
    <row r="4267" spans="1:15" ht="15.75">
      <c r="A4267" s="250">
        <v>4260</v>
      </c>
      <c r="B4267" s="208"/>
      <c r="C4267" s="49"/>
      <c r="D4267" s="50"/>
      <c r="E4267" s="50"/>
      <c r="F4267" s="50"/>
      <c r="G4267" s="209"/>
      <c r="H4267" s="48"/>
      <c r="I4267" s="457" t="str">
        <f t="shared" si="132"/>
        <v/>
      </c>
      <c r="J4267" s="241" cm="1">
        <f t="array" ref="J4267">SUMPRODUCT(--(K4267:N4267&lt;&gt;"")) + IF(TRIM(O4267)="",0,LEN(O4267)-LEN(SUBSTITUTE(O4267,",",""))+1)</f>
        <v>0</v>
      </c>
      <c r="K4267" s="242" t="str">
        <f>IF(AND(G4267&lt;&gt;0,G4267&lt;&gt;""),IF(B4267="","",IF(ISNUMBER(MATCH(B4267,'Look Up Values'!$B$2:$B$500,0)),"","Dest. error")),"")</f>
        <v/>
      </c>
      <c r="L4267" s="242" t="str">
        <f>IF(AND(G4267&lt;&gt;0,G4267&lt;&gt;""),IF(C4267="","",IF(AND(ISNUMBER(--LEFT(C4267,FIND(" ",C4267&amp;" ")-1)),OR(LEN(LEFT(C4267,FIND(" ",C4267&amp;" ")-1))=6,LEN(LEFT(C4267,FIND(" ",C4267&amp;" ")-1))=7),OR(ISNUMBER(MATCH(LEFT(C4267,FIND(" ",C4267&amp;" ")-1),'Look Up Values'!$G$2:$G$1000,0)),ISNUMBER(MATCH(LEFT(C4267,FIND(" ",C4267&amp;" ")-1),'Look Up Values'!$AE$2:$AE$2000,0)))),"","EWC error")),"")</f>
        <v/>
      </c>
      <c r="M4267" s="242" t="str" cm="1">
        <f t="array" ref="M4267">IF(AND(G4267&lt;&gt;0,G4267&lt;&gt;""),IF(E4267="","",IF(ISNUMBER(MATCH(SUBSTITUTE(E4267," ",""),SUBSTITUTE('Look Up Values'!$I$2:$I$10," ",""),0)),"","State error")),"")</f>
        <v/>
      </c>
      <c r="N4267" s="242" t="str" cm="1">
        <f t="array" ref="N4267">IF(AND(G4267&lt;&gt;0,G4267&lt;&gt;""),IF(F4267="","",IF(ISNUMBER(MATCH(SUBSTITUTE(F4267," ",""),SUBSTITUTE('Look Up Values'!$W$2:$W$30," ",""),0)),"","D&amp;R error")),"")</f>
        <v/>
      </c>
      <c r="O4267" s="256" t="str">
        <f t="shared" si="133"/>
        <v/>
      </c>
    </row>
    <row r="4268" spans="1:15" ht="15.75">
      <c r="A4268" s="250">
        <v>4261</v>
      </c>
      <c r="B4268" s="208"/>
      <c r="C4268" s="49"/>
      <c r="D4268" s="50"/>
      <c r="E4268" s="50"/>
      <c r="F4268" s="50"/>
      <c r="G4268" s="209"/>
      <c r="H4268" s="48"/>
      <c r="I4268" s="457" t="str">
        <f t="shared" si="132"/>
        <v/>
      </c>
      <c r="J4268" s="241" cm="1">
        <f t="array" ref="J4268">SUMPRODUCT(--(K4268:N4268&lt;&gt;"")) + IF(TRIM(O4268)="",0,LEN(O4268)-LEN(SUBSTITUTE(O4268,",",""))+1)</f>
        <v>0</v>
      </c>
      <c r="K4268" s="242" t="str">
        <f>IF(AND(G4268&lt;&gt;0,G4268&lt;&gt;""),IF(B4268="","",IF(ISNUMBER(MATCH(B4268,'Look Up Values'!$B$2:$B$500,0)),"","Dest. error")),"")</f>
        <v/>
      </c>
      <c r="L4268" s="242" t="str">
        <f>IF(AND(G4268&lt;&gt;0,G4268&lt;&gt;""),IF(C4268="","",IF(AND(ISNUMBER(--LEFT(C4268,FIND(" ",C4268&amp;" ")-1)),OR(LEN(LEFT(C4268,FIND(" ",C4268&amp;" ")-1))=6,LEN(LEFT(C4268,FIND(" ",C4268&amp;" ")-1))=7),OR(ISNUMBER(MATCH(LEFT(C4268,FIND(" ",C4268&amp;" ")-1),'Look Up Values'!$G$2:$G$1000,0)),ISNUMBER(MATCH(LEFT(C4268,FIND(" ",C4268&amp;" ")-1),'Look Up Values'!$AE$2:$AE$2000,0)))),"","EWC error")),"")</f>
        <v/>
      </c>
      <c r="M4268" s="242" t="str" cm="1">
        <f t="array" ref="M4268">IF(AND(G4268&lt;&gt;0,G4268&lt;&gt;""),IF(E4268="","",IF(ISNUMBER(MATCH(SUBSTITUTE(E4268," ",""),SUBSTITUTE('Look Up Values'!$I$2:$I$10," ",""),0)),"","State error")),"")</f>
        <v/>
      </c>
      <c r="N4268" s="242" t="str" cm="1">
        <f t="array" ref="N4268">IF(AND(G4268&lt;&gt;0,G4268&lt;&gt;""),IF(F4268="","",IF(ISNUMBER(MATCH(SUBSTITUTE(F4268," ",""),SUBSTITUTE('Look Up Values'!$W$2:$W$30," ",""),0)),"","D&amp;R error")),"")</f>
        <v/>
      </c>
      <c r="O4268" s="256" t="str">
        <f t="shared" si="133"/>
        <v/>
      </c>
    </row>
    <row r="4269" spans="1:15" ht="15.75">
      <c r="A4269" s="250">
        <v>4262</v>
      </c>
      <c r="B4269" s="208"/>
      <c r="C4269" s="49"/>
      <c r="D4269" s="50"/>
      <c r="E4269" s="50"/>
      <c r="F4269" s="50"/>
      <c r="G4269" s="209"/>
      <c r="H4269" s="48"/>
      <c r="I4269" s="457" t="str">
        <f t="shared" si="132"/>
        <v/>
      </c>
      <c r="J4269" s="241" cm="1">
        <f t="array" ref="J4269">SUMPRODUCT(--(K4269:N4269&lt;&gt;"")) + IF(TRIM(O4269)="",0,LEN(O4269)-LEN(SUBSTITUTE(O4269,",",""))+1)</f>
        <v>0</v>
      </c>
      <c r="K4269" s="242" t="str">
        <f>IF(AND(G4269&lt;&gt;0,G4269&lt;&gt;""),IF(B4269="","",IF(ISNUMBER(MATCH(B4269,'Look Up Values'!$B$2:$B$500,0)),"","Dest. error")),"")</f>
        <v/>
      </c>
      <c r="L4269" s="242" t="str">
        <f>IF(AND(G4269&lt;&gt;0,G4269&lt;&gt;""),IF(C4269="","",IF(AND(ISNUMBER(--LEFT(C4269,FIND(" ",C4269&amp;" ")-1)),OR(LEN(LEFT(C4269,FIND(" ",C4269&amp;" ")-1))=6,LEN(LEFT(C4269,FIND(" ",C4269&amp;" ")-1))=7),OR(ISNUMBER(MATCH(LEFT(C4269,FIND(" ",C4269&amp;" ")-1),'Look Up Values'!$G$2:$G$1000,0)),ISNUMBER(MATCH(LEFT(C4269,FIND(" ",C4269&amp;" ")-1),'Look Up Values'!$AE$2:$AE$2000,0)))),"","EWC error")),"")</f>
        <v/>
      </c>
      <c r="M4269" s="242" t="str" cm="1">
        <f t="array" ref="M4269">IF(AND(G4269&lt;&gt;0,G4269&lt;&gt;""),IF(E4269="","",IF(ISNUMBER(MATCH(SUBSTITUTE(E4269," ",""),SUBSTITUTE('Look Up Values'!$I$2:$I$10," ",""),0)),"","State error")),"")</f>
        <v/>
      </c>
      <c r="N4269" s="242" t="str" cm="1">
        <f t="array" ref="N4269">IF(AND(G4269&lt;&gt;0,G4269&lt;&gt;""),IF(F4269="","",IF(ISNUMBER(MATCH(SUBSTITUTE(F4269," ",""),SUBSTITUTE('Look Up Values'!$W$2:$W$30," ",""),0)),"","D&amp;R error")),"")</f>
        <v/>
      </c>
      <c r="O4269" s="256" t="str">
        <f t="shared" si="133"/>
        <v/>
      </c>
    </row>
    <row r="4270" spans="1:15" ht="15.75">
      <c r="A4270" s="250">
        <v>4263</v>
      </c>
      <c r="B4270" s="208"/>
      <c r="C4270" s="49"/>
      <c r="D4270" s="50"/>
      <c r="E4270" s="50"/>
      <c r="F4270" s="50"/>
      <c r="G4270" s="209"/>
      <c r="H4270" s="48"/>
      <c r="I4270" s="457" t="str">
        <f t="shared" si="132"/>
        <v/>
      </c>
      <c r="J4270" s="241" cm="1">
        <f t="array" ref="J4270">SUMPRODUCT(--(K4270:N4270&lt;&gt;"")) + IF(TRIM(O4270)="",0,LEN(O4270)-LEN(SUBSTITUTE(O4270,",",""))+1)</f>
        <v>0</v>
      </c>
      <c r="K4270" s="242" t="str">
        <f>IF(AND(G4270&lt;&gt;0,G4270&lt;&gt;""),IF(B4270="","",IF(ISNUMBER(MATCH(B4270,'Look Up Values'!$B$2:$B$500,0)),"","Dest. error")),"")</f>
        <v/>
      </c>
      <c r="L4270" s="242" t="str">
        <f>IF(AND(G4270&lt;&gt;0,G4270&lt;&gt;""),IF(C4270="","",IF(AND(ISNUMBER(--LEFT(C4270,FIND(" ",C4270&amp;" ")-1)),OR(LEN(LEFT(C4270,FIND(" ",C4270&amp;" ")-1))=6,LEN(LEFT(C4270,FIND(" ",C4270&amp;" ")-1))=7),OR(ISNUMBER(MATCH(LEFT(C4270,FIND(" ",C4270&amp;" ")-1),'Look Up Values'!$G$2:$G$1000,0)),ISNUMBER(MATCH(LEFT(C4270,FIND(" ",C4270&amp;" ")-1),'Look Up Values'!$AE$2:$AE$2000,0)))),"","EWC error")),"")</f>
        <v/>
      </c>
      <c r="M4270" s="242" t="str" cm="1">
        <f t="array" ref="M4270">IF(AND(G4270&lt;&gt;0,G4270&lt;&gt;""),IF(E4270="","",IF(ISNUMBER(MATCH(SUBSTITUTE(E4270," ",""),SUBSTITUTE('Look Up Values'!$I$2:$I$10," ",""),0)),"","State error")),"")</f>
        <v/>
      </c>
      <c r="N4270" s="242" t="str" cm="1">
        <f t="array" ref="N4270">IF(AND(G4270&lt;&gt;0,G4270&lt;&gt;""),IF(F4270="","",IF(ISNUMBER(MATCH(SUBSTITUTE(F4270," ",""),SUBSTITUTE('Look Up Values'!$W$2:$W$30," ",""),0)),"","D&amp;R error")),"")</f>
        <v/>
      </c>
      <c r="O4270" s="256" t="str">
        <f t="shared" si="133"/>
        <v/>
      </c>
    </row>
    <row r="4271" spans="1:15" ht="15.75">
      <c r="A4271" s="250">
        <v>4264</v>
      </c>
      <c r="B4271" s="208"/>
      <c r="C4271" s="49"/>
      <c r="D4271" s="50"/>
      <c r="E4271" s="50"/>
      <c r="F4271" s="50"/>
      <c r="G4271" s="209"/>
      <c r="H4271" s="48"/>
      <c r="I4271" s="457" t="str">
        <f t="shared" si="132"/>
        <v/>
      </c>
      <c r="J4271" s="241" cm="1">
        <f t="array" ref="J4271">SUMPRODUCT(--(K4271:N4271&lt;&gt;"")) + IF(TRIM(O4271)="",0,LEN(O4271)-LEN(SUBSTITUTE(O4271,",",""))+1)</f>
        <v>0</v>
      </c>
      <c r="K4271" s="242" t="str">
        <f>IF(AND(G4271&lt;&gt;0,G4271&lt;&gt;""),IF(B4271="","",IF(ISNUMBER(MATCH(B4271,'Look Up Values'!$B$2:$B$500,0)),"","Dest. error")),"")</f>
        <v/>
      </c>
      <c r="L4271" s="242" t="str">
        <f>IF(AND(G4271&lt;&gt;0,G4271&lt;&gt;""),IF(C4271="","",IF(AND(ISNUMBER(--LEFT(C4271,FIND(" ",C4271&amp;" ")-1)),OR(LEN(LEFT(C4271,FIND(" ",C4271&amp;" ")-1))=6,LEN(LEFT(C4271,FIND(" ",C4271&amp;" ")-1))=7),OR(ISNUMBER(MATCH(LEFT(C4271,FIND(" ",C4271&amp;" ")-1),'Look Up Values'!$G$2:$G$1000,0)),ISNUMBER(MATCH(LEFT(C4271,FIND(" ",C4271&amp;" ")-1),'Look Up Values'!$AE$2:$AE$2000,0)))),"","EWC error")),"")</f>
        <v/>
      </c>
      <c r="M4271" s="242" t="str" cm="1">
        <f t="array" ref="M4271">IF(AND(G4271&lt;&gt;0,G4271&lt;&gt;""),IF(E4271="","",IF(ISNUMBER(MATCH(SUBSTITUTE(E4271," ",""),SUBSTITUTE('Look Up Values'!$I$2:$I$10," ",""),0)),"","State error")),"")</f>
        <v/>
      </c>
      <c r="N4271" s="242" t="str" cm="1">
        <f t="array" ref="N4271">IF(AND(G4271&lt;&gt;0,G4271&lt;&gt;""),IF(F4271="","",IF(ISNUMBER(MATCH(SUBSTITUTE(F4271," ",""),SUBSTITUTE('Look Up Values'!$W$2:$W$30," ",""),0)),"","D&amp;R error")),"")</f>
        <v/>
      </c>
      <c r="O4271" s="256" t="str">
        <f t="shared" si="133"/>
        <v/>
      </c>
    </row>
    <row r="4272" spans="1:15" ht="15.75">
      <c r="A4272" s="250">
        <v>4265</v>
      </c>
      <c r="B4272" s="208"/>
      <c r="C4272" s="49"/>
      <c r="D4272" s="50"/>
      <c r="E4272" s="50"/>
      <c r="F4272" s="50"/>
      <c r="G4272" s="209"/>
      <c r="H4272" s="48"/>
      <c r="I4272" s="457" t="str">
        <f t="shared" si="132"/>
        <v/>
      </c>
      <c r="J4272" s="241" cm="1">
        <f t="array" ref="J4272">SUMPRODUCT(--(K4272:N4272&lt;&gt;"")) + IF(TRIM(O4272)="",0,LEN(O4272)-LEN(SUBSTITUTE(O4272,",",""))+1)</f>
        <v>0</v>
      </c>
      <c r="K4272" s="242" t="str">
        <f>IF(AND(G4272&lt;&gt;0,G4272&lt;&gt;""),IF(B4272="","",IF(ISNUMBER(MATCH(B4272,'Look Up Values'!$B$2:$B$500,0)),"","Dest. error")),"")</f>
        <v/>
      </c>
      <c r="L4272" s="242" t="str">
        <f>IF(AND(G4272&lt;&gt;0,G4272&lt;&gt;""),IF(C4272="","",IF(AND(ISNUMBER(--LEFT(C4272,FIND(" ",C4272&amp;" ")-1)),OR(LEN(LEFT(C4272,FIND(" ",C4272&amp;" ")-1))=6,LEN(LEFT(C4272,FIND(" ",C4272&amp;" ")-1))=7),OR(ISNUMBER(MATCH(LEFT(C4272,FIND(" ",C4272&amp;" ")-1),'Look Up Values'!$G$2:$G$1000,0)),ISNUMBER(MATCH(LEFT(C4272,FIND(" ",C4272&amp;" ")-1),'Look Up Values'!$AE$2:$AE$2000,0)))),"","EWC error")),"")</f>
        <v/>
      </c>
      <c r="M4272" s="242" t="str" cm="1">
        <f t="array" ref="M4272">IF(AND(G4272&lt;&gt;0,G4272&lt;&gt;""),IF(E4272="","",IF(ISNUMBER(MATCH(SUBSTITUTE(E4272," ",""),SUBSTITUTE('Look Up Values'!$I$2:$I$10," ",""),0)),"","State error")),"")</f>
        <v/>
      </c>
      <c r="N4272" s="242" t="str" cm="1">
        <f t="array" ref="N4272">IF(AND(G4272&lt;&gt;0,G4272&lt;&gt;""),IF(F4272="","",IF(ISNUMBER(MATCH(SUBSTITUTE(F4272," ",""),SUBSTITUTE('Look Up Values'!$W$2:$W$30," ",""),0)),"","D&amp;R error")),"")</f>
        <v/>
      </c>
      <c r="O4272" s="256" t="str">
        <f t="shared" si="133"/>
        <v/>
      </c>
    </row>
    <row r="4273" spans="1:15" ht="15.75">
      <c r="A4273" s="250">
        <v>4266</v>
      </c>
      <c r="B4273" s="208"/>
      <c r="C4273" s="49"/>
      <c r="D4273" s="50"/>
      <c r="E4273" s="50"/>
      <c r="F4273" s="50"/>
      <c r="G4273" s="209"/>
      <c r="H4273" s="48"/>
      <c r="I4273" s="457" t="str">
        <f t="shared" si="132"/>
        <v/>
      </c>
      <c r="J4273" s="241" cm="1">
        <f t="array" ref="J4273">SUMPRODUCT(--(K4273:N4273&lt;&gt;"")) + IF(TRIM(O4273)="",0,LEN(O4273)-LEN(SUBSTITUTE(O4273,",",""))+1)</f>
        <v>0</v>
      </c>
      <c r="K4273" s="242" t="str">
        <f>IF(AND(G4273&lt;&gt;0,G4273&lt;&gt;""),IF(B4273="","",IF(ISNUMBER(MATCH(B4273,'Look Up Values'!$B$2:$B$500,0)),"","Dest. error")),"")</f>
        <v/>
      </c>
      <c r="L4273" s="242" t="str">
        <f>IF(AND(G4273&lt;&gt;0,G4273&lt;&gt;""),IF(C4273="","",IF(AND(ISNUMBER(--LEFT(C4273,FIND(" ",C4273&amp;" ")-1)),OR(LEN(LEFT(C4273,FIND(" ",C4273&amp;" ")-1))=6,LEN(LEFT(C4273,FIND(" ",C4273&amp;" ")-1))=7),OR(ISNUMBER(MATCH(LEFT(C4273,FIND(" ",C4273&amp;" ")-1),'Look Up Values'!$G$2:$G$1000,0)),ISNUMBER(MATCH(LEFT(C4273,FIND(" ",C4273&amp;" ")-1),'Look Up Values'!$AE$2:$AE$2000,0)))),"","EWC error")),"")</f>
        <v/>
      </c>
      <c r="M4273" s="242" t="str" cm="1">
        <f t="array" ref="M4273">IF(AND(G4273&lt;&gt;0,G4273&lt;&gt;""),IF(E4273="","",IF(ISNUMBER(MATCH(SUBSTITUTE(E4273," ",""),SUBSTITUTE('Look Up Values'!$I$2:$I$10," ",""),0)),"","State error")),"")</f>
        <v/>
      </c>
      <c r="N4273" s="242" t="str" cm="1">
        <f t="array" ref="N4273">IF(AND(G4273&lt;&gt;0,G4273&lt;&gt;""),IF(F4273="","",IF(ISNUMBER(MATCH(SUBSTITUTE(F4273," ",""),SUBSTITUTE('Look Up Values'!$W$2:$W$30," ",""),0)),"","D&amp;R error")),"")</f>
        <v/>
      </c>
      <c r="O4273" s="256" t="str">
        <f t="shared" si="133"/>
        <v/>
      </c>
    </row>
    <row r="4274" spans="1:15" ht="15.75">
      <c r="A4274" s="250">
        <v>4267</v>
      </c>
      <c r="B4274" s="208"/>
      <c r="C4274" s="49"/>
      <c r="D4274" s="50"/>
      <c r="E4274" s="50"/>
      <c r="F4274" s="50"/>
      <c r="G4274" s="209"/>
      <c r="H4274" s="48"/>
      <c r="I4274" s="457" t="str">
        <f t="shared" si="132"/>
        <v/>
      </c>
      <c r="J4274" s="241" cm="1">
        <f t="array" ref="J4274">SUMPRODUCT(--(K4274:N4274&lt;&gt;"")) + IF(TRIM(O4274)="",0,LEN(O4274)-LEN(SUBSTITUTE(O4274,",",""))+1)</f>
        <v>0</v>
      </c>
      <c r="K4274" s="242" t="str">
        <f>IF(AND(G4274&lt;&gt;0,G4274&lt;&gt;""),IF(B4274="","",IF(ISNUMBER(MATCH(B4274,'Look Up Values'!$B$2:$B$500,0)),"","Dest. error")),"")</f>
        <v/>
      </c>
      <c r="L4274" s="242" t="str">
        <f>IF(AND(G4274&lt;&gt;0,G4274&lt;&gt;""),IF(C4274="","",IF(AND(ISNUMBER(--LEFT(C4274,FIND(" ",C4274&amp;" ")-1)),OR(LEN(LEFT(C4274,FIND(" ",C4274&amp;" ")-1))=6,LEN(LEFT(C4274,FIND(" ",C4274&amp;" ")-1))=7),OR(ISNUMBER(MATCH(LEFT(C4274,FIND(" ",C4274&amp;" ")-1),'Look Up Values'!$G$2:$G$1000,0)),ISNUMBER(MATCH(LEFT(C4274,FIND(" ",C4274&amp;" ")-1),'Look Up Values'!$AE$2:$AE$2000,0)))),"","EWC error")),"")</f>
        <v/>
      </c>
      <c r="M4274" s="242" t="str" cm="1">
        <f t="array" ref="M4274">IF(AND(G4274&lt;&gt;0,G4274&lt;&gt;""),IF(E4274="","",IF(ISNUMBER(MATCH(SUBSTITUTE(E4274," ",""),SUBSTITUTE('Look Up Values'!$I$2:$I$10," ",""),0)),"","State error")),"")</f>
        <v/>
      </c>
      <c r="N4274" s="242" t="str" cm="1">
        <f t="array" ref="N4274">IF(AND(G4274&lt;&gt;0,G4274&lt;&gt;""),IF(F4274="","",IF(ISNUMBER(MATCH(SUBSTITUTE(F4274," ",""),SUBSTITUTE('Look Up Values'!$W$2:$W$30," ",""),0)),"","D&amp;R error")),"")</f>
        <v/>
      </c>
      <c r="O4274" s="256" t="str">
        <f t="shared" si="133"/>
        <v/>
      </c>
    </row>
    <row r="4275" spans="1:15" ht="15.75">
      <c r="A4275" s="250">
        <v>4268</v>
      </c>
      <c r="B4275" s="208"/>
      <c r="C4275" s="49"/>
      <c r="D4275" s="50"/>
      <c r="E4275" s="50"/>
      <c r="F4275" s="50"/>
      <c r="G4275" s="209"/>
      <c r="H4275" s="48"/>
      <c r="I4275" s="457" t="str">
        <f t="shared" si="132"/>
        <v/>
      </c>
      <c r="J4275" s="241" cm="1">
        <f t="array" ref="J4275">SUMPRODUCT(--(K4275:N4275&lt;&gt;"")) + IF(TRIM(O4275)="",0,LEN(O4275)-LEN(SUBSTITUTE(O4275,",",""))+1)</f>
        <v>0</v>
      </c>
      <c r="K4275" s="242" t="str">
        <f>IF(AND(G4275&lt;&gt;0,G4275&lt;&gt;""),IF(B4275="","",IF(ISNUMBER(MATCH(B4275,'Look Up Values'!$B$2:$B$500,0)),"","Dest. error")),"")</f>
        <v/>
      </c>
      <c r="L4275" s="242" t="str">
        <f>IF(AND(G4275&lt;&gt;0,G4275&lt;&gt;""),IF(C4275="","",IF(AND(ISNUMBER(--LEFT(C4275,FIND(" ",C4275&amp;" ")-1)),OR(LEN(LEFT(C4275,FIND(" ",C4275&amp;" ")-1))=6,LEN(LEFT(C4275,FIND(" ",C4275&amp;" ")-1))=7),OR(ISNUMBER(MATCH(LEFT(C4275,FIND(" ",C4275&amp;" ")-1),'Look Up Values'!$G$2:$G$1000,0)),ISNUMBER(MATCH(LEFT(C4275,FIND(" ",C4275&amp;" ")-1),'Look Up Values'!$AE$2:$AE$2000,0)))),"","EWC error")),"")</f>
        <v/>
      </c>
      <c r="M4275" s="242" t="str" cm="1">
        <f t="array" ref="M4275">IF(AND(G4275&lt;&gt;0,G4275&lt;&gt;""),IF(E4275="","",IF(ISNUMBER(MATCH(SUBSTITUTE(E4275," ",""),SUBSTITUTE('Look Up Values'!$I$2:$I$10," ",""),0)),"","State error")),"")</f>
        <v/>
      </c>
      <c r="N4275" s="242" t="str" cm="1">
        <f t="array" ref="N4275">IF(AND(G4275&lt;&gt;0,G4275&lt;&gt;""),IF(F4275="","",IF(ISNUMBER(MATCH(SUBSTITUTE(F4275," ",""),SUBSTITUTE('Look Up Values'!$W$2:$W$30," ",""),0)),"","D&amp;R error")),"")</f>
        <v/>
      </c>
      <c r="O4275" s="256" t="str">
        <f t="shared" si="133"/>
        <v/>
      </c>
    </row>
    <row r="4276" spans="1:15" ht="15.75">
      <c r="A4276" s="250">
        <v>4269</v>
      </c>
      <c r="B4276" s="208"/>
      <c r="C4276" s="49"/>
      <c r="D4276" s="50"/>
      <c r="E4276" s="50"/>
      <c r="F4276" s="50"/>
      <c r="G4276" s="209"/>
      <c r="H4276" s="48"/>
      <c r="I4276" s="457" t="str">
        <f t="shared" si="132"/>
        <v/>
      </c>
      <c r="J4276" s="241" cm="1">
        <f t="array" ref="J4276">SUMPRODUCT(--(K4276:N4276&lt;&gt;"")) + IF(TRIM(O4276)="",0,LEN(O4276)-LEN(SUBSTITUTE(O4276,",",""))+1)</f>
        <v>0</v>
      </c>
      <c r="K4276" s="242" t="str">
        <f>IF(AND(G4276&lt;&gt;0,G4276&lt;&gt;""),IF(B4276="","",IF(ISNUMBER(MATCH(B4276,'Look Up Values'!$B$2:$B$500,0)),"","Dest. error")),"")</f>
        <v/>
      </c>
      <c r="L4276" s="242" t="str">
        <f>IF(AND(G4276&lt;&gt;0,G4276&lt;&gt;""),IF(C4276="","",IF(AND(ISNUMBER(--LEFT(C4276,FIND(" ",C4276&amp;" ")-1)),OR(LEN(LEFT(C4276,FIND(" ",C4276&amp;" ")-1))=6,LEN(LEFT(C4276,FIND(" ",C4276&amp;" ")-1))=7),OR(ISNUMBER(MATCH(LEFT(C4276,FIND(" ",C4276&amp;" ")-1),'Look Up Values'!$G$2:$G$1000,0)),ISNUMBER(MATCH(LEFT(C4276,FIND(" ",C4276&amp;" ")-1),'Look Up Values'!$AE$2:$AE$2000,0)))),"","EWC error")),"")</f>
        <v/>
      </c>
      <c r="M4276" s="242" t="str" cm="1">
        <f t="array" ref="M4276">IF(AND(G4276&lt;&gt;0,G4276&lt;&gt;""),IF(E4276="","",IF(ISNUMBER(MATCH(SUBSTITUTE(E4276," ",""),SUBSTITUTE('Look Up Values'!$I$2:$I$10," ",""),0)),"","State error")),"")</f>
        <v/>
      </c>
      <c r="N4276" s="242" t="str" cm="1">
        <f t="array" ref="N4276">IF(AND(G4276&lt;&gt;0,G4276&lt;&gt;""),IF(F4276="","",IF(ISNUMBER(MATCH(SUBSTITUTE(F4276," ",""),SUBSTITUTE('Look Up Values'!$W$2:$W$30," ",""),0)),"","D&amp;R error")),"")</f>
        <v/>
      </c>
      <c r="O4276" s="256" t="str">
        <f t="shared" si="133"/>
        <v/>
      </c>
    </row>
    <row r="4277" spans="1:15" ht="15.75">
      <c r="A4277" s="250">
        <v>4270</v>
      </c>
      <c r="B4277" s="208"/>
      <c r="C4277" s="49"/>
      <c r="D4277" s="50"/>
      <c r="E4277" s="50"/>
      <c r="F4277" s="50"/>
      <c r="G4277" s="209"/>
      <c r="H4277" s="48"/>
      <c r="I4277" s="457" t="str">
        <f t="shared" si="132"/>
        <v/>
      </c>
      <c r="J4277" s="241" cm="1">
        <f t="array" ref="J4277">SUMPRODUCT(--(K4277:N4277&lt;&gt;"")) + IF(TRIM(O4277)="",0,LEN(O4277)-LEN(SUBSTITUTE(O4277,",",""))+1)</f>
        <v>0</v>
      </c>
      <c r="K4277" s="242" t="str">
        <f>IF(AND(G4277&lt;&gt;0,G4277&lt;&gt;""),IF(B4277="","",IF(ISNUMBER(MATCH(B4277,'Look Up Values'!$B$2:$B$500,0)),"","Dest. error")),"")</f>
        <v/>
      </c>
      <c r="L4277" s="242" t="str">
        <f>IF(AND(G4277&lt;&gt;0,G4277&lt;&gt;""),IF(C4277="","",IF(AND(ISNUMBER(--LEFT(C4277,FIND(" ",C4277&amp;" ")-1)),OR(LEN(LEFT(C4277,FIND(" ",C4277&amp;" ")-1))=6,LEN(LEFT(C4277,FIND(" ",C4277&amp;" ")-1))=7),OR(ISNUMBER(MATCH(LEFT(C4277,FIND(" ",C4277&amp;" ")-1),'Look Up Values'!$G$2:$G$1000,0)),ISNUMBER(MATCH(LEFT(C4277,FIND(" ",C4277&amp;" ")-1),'Look Up Values'!$AE$2:$AE$2000,0)))),"","EWC error")),"")</f>
        <v/>
      </c>
      <c r="M4277" s="242" t="str" cm="1">
        <f t="array" ref="M4277">IF(AND(G4277&lt;&gt;0,G4277&lt;&gt;""),IF(E4277="","",IF(ISNUMBER(MATCH(SUBSTITUTE(E4277," ",""),SUBSTITUTE('Look Up Values'!$I$2:$I$10," ",""),0)),"","State error")),"")</f>
        <v/>
      </c>
      <c r="N4277" s="242" t="str" cm="1">
        <f t="array" ref="N4277">IF(AND(G4277&lt;&gt;0,G4277&lt;&gt;""),IF(F4277="","",IF(ISNUMBER(MATCH(SUBSTITUTE(F4277," ",""),SUBSTITUTE('Look Up Values'!$W$2:$W$30," ",""),0)),"","D&amp;R error")),"")</f>
        <v/>
      </c>
      <c r="O4277" s="256" t="str">
        <f t="shared" si="133"/>
        <v/>
      </c>
    </row>
    <row r="4278" spans="1:15" ht="15.75">
      <c r="A4278" s="250">
        <v>4271</v>
      </c>
      <c r="B4278" s="208"/>
      <c r="C4278" s="49"/>
      <c r="D4278" s="50"/>
      <c r="E4278" s="50"/>
      <c r="F4278" s="50"/>
      <c r="G4278" s="209"/>
      <c r="H4278" s="48"/>
      <c r="I4278" s="457" t="str">
        <f t="shared" si="132"/>
        <v/>
      </c>
      <c r="J4278" s="241" cm="1">
        <f t="array" ref="J4278">SUMPRODUCT(--(K4278:N4278&lt;&gt;"")) + IF(TRIM(O4278)="",0,LEN(O4278)-LEN(SUBSTITUTE(O4278,",",""))+1)</f>
        <v>0</v>
      </c>
      <c r="K4278" s="242" t="str">
        <f>IF(AND(G4278&lt;&gt;0,G4278&lt;&gt;""),IF(B4278="","",IF(ISNUMBER(MATCH(B4278,'Look Up Values'!$B$2:$B$500,0)),"","Dest. error")),"")</f>
        <v/>
      </c>
      <c r="L4278" s="242" t="str">
        <f>IF(AND(G4278&lt;&gt;0,G4278&lt;&gt;""),IF(C4278="","",IF(AND(ISNUMBER(--LEFT(C4278,FIND(" ",C4278&amp;" ")-1)),OR(LEN(LEFT(C4278,FIND(" ",C4278&amp;" ")-1))=6,LEN(LEFT(C4278,FIND(" ",C4278&amp;" ")-1))=7),OR(ISNUMBER(MATCH(LEFT(C4278,FIND(" ",C4278&amp;" ")-1),'Look Up Values'!$G$2:$G$1000,0)),ISNUMBER(MATCH(LEFT(C4278,FIND(" ",C4278&amp;" ")-1),'Look Up Values'!$AE$2:$AE$2000,0)))),"","EWC error")),"")</f>
        <v/>
      </c>
      <c r="M4278" s="242" t="str" cm="1">
        <f t="array" ref="M4278">IF(AND(G4278&lt;&gt;0,G4278&lt;&gt;""),IF(E4278="","",IF(ISNUMBER(MATCH(SUBSTITUTE(E4278," ",""),SUBSTITUTE('Look Up Values'!$I$2:$I$10," ",""),0)),"","State error")),"")</f>
        <v/>
      </c>
      <c r="N4278" s="242" t="str" cm="1">
        <f t="array" ref="N4278">IF(AND(G4278&lt;&gt;0,G4278&lt;&gt;""),IF(F4278="","",IF(ISNUMBER(MATCH(SUBSTITUTE(F4278," ",""),SUBSTITUTE('Look Up Values'!$W$2:$W$30," ",""),0)),"","D&amp;R error")),"")</f>
        <v/>
      </c>
      <c r="O4278" s="256" t="str">
        <f t="shared" si="133"/>
        <v/>
      </c>
    </row>
    <row r="4279" spans="1:15" ht="15.75">
      <c r="A4279" s="250">
        <v>4272</v>
      </c>
      <c r="B4279" s="208"/>
      <c r="C4279" s="49"/>
      <c r="D4279" s="50"/>
      <c r="E4279" s="50"/>
      <c r="F4279" s="50"/>
      <c r="G4279" s="209"/>
      <c r="H4279" s="48"/>
      <c r="I4279" s="457" t="str">
        <f t="shared" si="132"/>
        <v/>
      </c>
      <c r="J4279" s="241" cm="1">
        <f t="array" ref="J4279">SUMPRODUCT(--(K4279:N4279&lt;&gt;"")) + IF(TRIM(O4279)="",0,LEN(O4279)-LEN(SUBSTITUTE(O4279,",",""))+1)</f>
        <v>0</v>
      </c>
      <c r="K4279" s="242" t="str">
        <f>IF(AND(G4279&lt;&gt;0,G4279&lt;&gt;""),IF(B4279="","",IF(ISNUMBER(MATCH(B4279,'Look Up Values'!$B$2:$B$500,0)),"","Dest. error")),"")</f>
        <v/>
      </c>
      <c r="L4279" s="242" t="str">
        <f>IF(AND(G4279&lt;&gt;0,G4279&lt;&gt;""),IF(C4279="","",IF(AND(ISNUMBER(--LEFT(C4279,FIND(" ",C4279&amp;" ")-1)),OR(LEN(LEFT(C4279,FIND(" ",C4279&amp;" ")-1))=6,LEN(LEFT(C4279,FIND(" ",C4279&amp;" ")-1))=7),OR(ISNUMBER(MATCH(LEFT(C4279,FIND(" ",C4279&amp;" ")-1),'Look Up Values'!$G$2:$G$1000,0)),ISNUMBER(MATCH(LEFT(C4279,FIND(" ",C4279&amp;" ")-1),'Look Up Values'!$AE$2:$AE$2000,0)))),"","EWC error")),"")</f>
        <v/>
      </c>
      <c r="M4279" s="242" t="str" cm="1">
        <f t="array" ref="M4279">IF(AND(G4279&lt;&gt;0,G4279&lt;&gt;""),IF(E4279="","",IF(ISNUMBER(MATCH(SUBSTITUTE(E4279," ",""),SUBSTITUTE('Look Up Values'!$I$2:$I$10," ",""),0)),"","State error")),"")</f>
        <v/>
      </c>
      <c r="N4279" s="242" t="str" cm="1">
        <f t="array" ref="N4279">IF(AND(G4279&lt;&gt;0,G4279&lt;&gt;""),IF(F4279="","",IF(ISNUMBER(MATCH(SUBSTITUTE(F4279," ",""),SUBSTITUTE('Look Up Values'!$W$2:$W$30," ",""),0)),"","D&amp;R error")),"")</f>
        <v/>
      </c>
      <c r="O4279" s="256" t="str">
        <f t="shared" si="133"/>
        <v/>
      </c>
    </row>
    <row r="4280" spans="1:15" ht="15.75">
      <c r="A4280" s="250">
        <v>4273</v>
      </c>
      <c r="B4280" s="208"/>
      <c r="C4280" s="49"/>
      <c r="D4280" s="50"/>
      <c r="E4280" s="50"/>
      <c r="F4280" s="50"/>
      <c r="G4280" s="209"/>
      <c r="H4280" s="48"/>
      <c r="I4280" s="457" t="str">
        <f t="shared" si="132"/>
        <v/>
      </c>
      <c r="J4280" s="241" cm="1">
        <f t="array" ref="J4280">SUMPRODUCT(--(K4280:N4280&lt;&gt;"")) + IF(TRIM(O4280)="",0,LEN(O4280)-LEN(SUBSTITUTE(O4280,",",""))+1)</f>
        <v>0</v>
      </c>
      <c r="K4280" s="242" t="str">
        <f>IF(AND(G4280&lt;&gt;0,G4280&lt;&gt;""),IF(B4280="","",IF(ISNUMBER(MATCH(B4280,'Look Up Values'!$B$2:$B$500,0)),"","Dest. error")),"")</f>
        <v/>
      </c>
      <c r="L4280" s="242" t="str">
        <f>IF(AND(G4280&lt;&gt;0,G4280&lt;&gt;""),IF(C4280="","",IF(AND(ISNUMBER(--LEFT(C4280,FIND(" ",C4280&amp;" ")-1)),OR(LEN(LEFT(C4280,FIND(" ",C4280&amp;" ")-1))=6,LEN(LEFT(C4280,FIND(" ",C4280&amp;" ")-1))=7),OR(ISNUMBER(MATCH(LEFT(C4280,FIND(" ",C4280&amp;" ")-1),'Look Up Values'!$G$2:$G$1000,0)),ISNUMBER(MATCH(LEFT(C4280,FIND(" ",C4280&amp;" ")-1),'Look Up Values'!$AE$2:$AE$2000,0)))),"","EWC error")),"")</f>
        <v/>
      </c>
      <c r="M4280" s="242" t="str" cm="1">
        <f t="array" ref="M4280">IF(AND(G4280&lt;&gt;0,G4280&lt;&gt;""),IF(E4280="","",IF(ISNUMBER(MATCH(SUBSTITUTE(E4280," ",""),SUBSTITUTE('Look Up Values'!$I$2:$I$10," ",""),0)),"","State error")),"")</f>
        <v/>
      </c>
      <c r="N4280" s="242" t="str" cm="1">
        <f t="array" ref="N4280">IF(AND(G4280&lt;&gt;0,G4280&lt;&gt;""),IF(F4280="","",IF(ISNUMBER(MATCH(SUBSTITUTE(F4280," ",""),SUBSTITUTE('Look Up Values'!$W$2:$W$30," ",""),0)),"","D&amp;R error")),"")</f>
        <v/>
      </c>
      <c r="O4280" s="256" t="str">
        <f t="shared" si="133"/>
        <v/>
      </c>
    </row>
    <row r="4281" spans="1:15" ht="15.75">
      <c r="A4281" s="250">
        <v>4274</v>
      </c>
      <c r="B4281" s="208"/>
      <c r="C4281" s="49"/>
      <c r="D4281" s="50"/>
      <c r="E4281" s="50"/>
      <c r="F4281" s="50"/>
      <c r="G4281" s="209"/>
      <c r="H4281" s="48"/>
      <c r="I4281" s="457" t="str">
        <f t="shared" si="132"/>
        <v/>
      </c>
      <c r="J4281" s="241" cm="1">
        <f t="array" ref="J4281">SUMPRODUCT(--(K4281:N4281&lt;&gt;"")) + IF(TRIM(O4281)="",0,LEN(O4281)-LEN(SUBSTITUTE(O4281,",",""))+1)</f>
        <v>0</v>
      </c>
      <c r="K4281" s="242" t="str">
        <f>IF(AND(G4281&lt;&gt;0,G4281&lt;&gt;""),IF(B4281="","",IF(ISNUMBER(MATCH(B4281,'Look Up Values'!$B$2:$B$500,0)),"","Dest. error")),"")</f>
        <v/>
      </c>
      <c r="L4281" s="242" t="str">
        <f>IF(AND(G4281&lt;&gt;0,G4281&lt;&gt;""),IF(C4281="","",IF(AND(ISNUMBER(--LEFT(C4281,FIND(" ",C4281&amp;" ")-1)),OR(LEN(LEFT(C4281,FIND(" ",C4281&amp;" ")-1))=6,LEN(LEFT(C4281,FIND(" ",C4281&amp;" ")-1))=7),OR(ISNUMBER(MATCH(LEFT(C4281,FIND(" ",C4281&amp;" ")-1),'Look Up Values'!$G$2:$G$1000,0)),ISNUMBER(MATCH(LEFT(C4281,FIND(" ",C4281&amp;" ")-1),'Look Up Values'!$AE$2:$AE$2000,0)))),"","EWC error")),"")</f>
        <v/>
      </c>
      <c r="M4281" s="242" t="str" cm="1">
        <f t="array" ref="M4281">IF(AND(G4281&lt;&gt;0,G4281&lt;&gt;""),IF(E4281="","",IF(ISNUMBER(MATCH(SUBSTITUTE(E4281," ",""),SUBSTITUTE('Look Up Values'!$I$2:$I$10," ",""),0)),"","State error")),"")</f>
        <v/>
      </c>
      <c r="N4281" s="242" t="str" cm="1">
        <f t="array" ref="N4281">IF(AND(G4281&lt;&gt;0,G4281&lt;&gt;""),IF(F4281="","",IF(ISNUMBER(MATCH(SUBSTITUTE(F4281," ",""),SUBSTITUTE('Look Up Values'!$W$2:$W$30," ",""),0)),"","D&amp;R error")),"")</f>
        <v/>
      </c>
      <c r="O4281" s="256" t="str">
        <f t="shared" si="133"/>
        <v/>
      </c>
    </row>
    <row r="4282" spans="1:15" ht="15.75">
      <c r="A4282" s="250">
        <v>4275</v>
      </c>
      <c r="B4282" s="208"/>
      <c r="C4282" s="49"/>
      <c r="D4282" s="50"/>
      <c r="E4282" s="50"/>
      <c r="F4282" s="50"/>
      <c r="G4282" s="209"/>
      <c r="H4282" s="48"/>
      <c r="I4282" s="457" t="str">
        <f t="shared" si="132"/>
        <v/>
      </c>
      <c r="J4282" s="241" cm="1">
        <f t="array" ref="J4282">SUMPRODUCT(--(K4282:N4282&lt;&gt;"")) + IF(TRIM(O4282)="",0,LEN(O4282)-LEN(SUBSTITUTE(O4282,",",""))+1)</f>
        <v>0</v>
      </c>
      <c r="K4282" s="242" t="str">
        <f>IF(AND(G4282&lt;&gt;0,G4282&lt;&gt;""),IF(B4282="","",IF(ISNUMBER(MATCH(B4282,'Look Up Values'!$B$2:$B$500,0)),"","Dest. error")),"")</f>
        <v/>
      </c>
      <c r="L4282" s="242" t="str">
        <f>IF(AND(G4282&lt;&gt;0,G4282&lt;&gt;""),IF(C4282="","",IF(AND(ISNUMBER(--LEFT(C4282,FIND(" ",C4282&amp;" ")-1)),OR(LEN(LEFT(C4282,FIND(" ",C4282&amp;" ")-1))=6,LEN(LEFT(C4282,FIND(" ",C4282&amp;" ")-1))=7),OR(ISNUMBER(MATCH(LEFT(C4282,FIND(" ",C4282&amp;" ")-1),'Look Up Values'!$G$2:$G$1000,0)),ISNUMBER(MATCH(LEFT(C4282,FIND(" ",C4282&amp;" ")-1),'Look Up Values'!$AE$2:$AE$2000,0)))),"","EWC error")),"")</f>
        <v/>
      </c>
      <c r="M4282" s="242" t="str" cm="1">
        <f t="array" ref="M4282">IF(AND(G4282&lt;&gt;0,G4282&lt;&gt;""),IF(E4282="","",IF(ISNUMBER(MATCH(SUBSTITUTE(E4282," ",""),SUBSTITUTE('Look Up Values'!$I$2:$I$10," ",""),0)),"","State error")),"")</f>
        <v/>
      </c>
      <c r="N4282" s="242" t="str" cm="1">
        <f t="array" ref="N4282">IF(AND(G4282&lt;&gt;0,G4282&lt;&gt;""),IF(F4282="","",IF(ISNUMBER(MATCH(SUBSTITUTE(F4282," ",""),SUBSTITUTE('Look Up Values'!$W$2:$W$30," ",""),0)),"","D&amp;R error")),"")</f>
        <v/>
      </c>
      <c r="O4282" s="256" t="str">
        <f t="shared" si="133"/>
        <v/>
      </c>
    </row>
    <row r="4283" spans="1:15" ht="15.75">
      <c r="A4283" s="250">
        <v>4276</v>
      </c>
      <c r="B4283" s="208"/>
      <c r="C4283" s="49"/>
      <c r="D4283" s="50"/>
      <c r="E4283" s="50"/>
      <c r="F4283" s="50"/>
      <c r="G4283" s="209"/>
      <c r="H4283" s="48"/>
      <c r="I4283" s="457" t="str">
        <f t="shared" si="132"/>
        <v/>
      </c>
      <c r="J4283" s="241" cm="1">
        <f t="array" ref="J4283">SUMPRODUCT(--(K4283:N4283&lt;&gt;"")) + IF(TRIM(O4283)="",0,LEN(O4283)-LEN(SUBSTITUTE(O4283,",",""))+1)</f>
        <v>0</v>
      </c>
      <c r="K4283" s="242" t="str">
        <f>IF(AND(G4283&lt;&gt;0,G4283&lt;&gt;""),IF(B4283="","",IF(ISNUMBER(MATCH(B4283,'Look Up Values'!$B$2:$B$500,0)),"","Dest. error")),"")</f>
        <v/>
      </c>
      <c r="L4283" s="242" t="str">
        <f>IF(AND(G4283&lt;&gt;0,G4283&lt;&gt;""),IF(C4283="","",IF(AND(ISNUMBER(--LEFT(C4283,FIND(" ",C4283&amp;" ")-1)),OR(LEN(LEFT(C4283,FIND(" ",C4283&amp;" ")-1))=6,LEN(LEFT(C4283,FIND(" ",C4283&amp;" ")-1))=7),OR(ISNUMBER(MATCH(LEFT(C4283,FIND(" ",C4283&amp;" ")-1),'Look Up Values'!$G$2:$G$1000,0)),ISNUMBER(MATCH(LEFT(C4283,FIND(" ",C4283&amp;" ")-1),'Look Up Values'!$AE$2:$AE$2000,0)))),"","EWC error")),"")</f>
        <v/>
      </c>
      <c r="M4283" s="242" t="str" cm="1">
        <f t="array" ref="M4283">IF(AND(G4283&lt;&gt;0,G4283&lt;&gt;""),IF(E4283="","",IF(ISNUMBER(MATCH(SUBSTITUTE(E4283," ",""),SUBSTITUTE('Look Up Values'!$I$2:$I$10," ",""),0)),"","State error")),"")</f>
        <v/>
      </c>
      <c r="N4283" s="242" t="str" cm="1">
        <f t="array" ref="N4283">IF(AND(G4283&lt;&gt;0,G4283&lt;&gt;""),IF(F4283="","",IF(ISNUMBER(MATCH(SUBSTITUTE(F4283," ",""),SUBSTITUTE('Look Up Values'!$W$2:$W$30," ",""),0)),"","D&amp;R error")),"")</f>
        <v/>
      </c>
      <c r="O4283" s="256" t="str">
        <f t="shared" si="133"/>
        <v/>
      </c>
    </row>
    <row r="4284" spans="1:15" ht="15.75">
      <c r="A4284" s="250">
        <v>4277</v>
      </c>
      <c r="B4284" s="208"/>
      <c r="C4284" s="49"/>
      <c r="D4284" s="50"/>
      <c r="E4284" s="50"/>
      <c r="F4284" s="50"/>
      <c r="G4284" s="209"/>
      <c r="H4284" s="48"/>
      <c r="I4284" s="457" t="str">
        <f t="shared" si="132"/>
        <v/>
      </c>
      <c r="J4284" s="241" cm="1">
        <f t="array" ref="J4284">SUMPRODUCT(--(K4284:N4284&lt;&gt;"")) + IF(TRIM(O4284)="",0,LEN(O4284)-LEN(SUBSTITUTE(O4284,",",""))+1)</f>
        <v>0</v>
      </c>
      <c r="K4284" s="242" t="str">
        <f>IF(AND(G4284&lt;&gt;0,G4284&lt;&gt;""),IF(B4284="","",IF(ISNUMBER(MATCH(B4284,'Look Up Values'!$B$2:$B$500,0)),"","Dest. error")),"")</f>
        <v/>
      </c>
      <c r="L4284" s="242" t="str">
        <f>IF(AND(G4284&lt;&gt;0,G4284&lt;&gt;""),IF(C4284="","",IF(AND(ISNUMBER(--LEFT(C4284,FIND(" ",C4284&amp;" ")-1)),OR(LEN(LEFT(C4284,FIND(" ",C4284&amp;" ")-1))=6,LEN(LEFT(C4284,FIND(" ",C4284&amp;" ")-1))=7),OR(ISNUMBER(MATCH(LEFT(C4284,FIND(" ",C4284&amp;" ")-1),'Look Up Values'!$G$2:$G$1000,0)),ISNUMBER(MATCH(LEFT(C4284,FIND(" ",C4284&amp;" ")-1),'Look Up Values'!$AE$2:$AE$2000,0)))),"","EWC error")),"")</f>
        <v/>
      </c>
      <c r="M4284" s="242" t="str" cm="1">
        <f t="array" ref="M4284">IF(AND(G4284&lt;&gt;0,G4284&lt;&gt;""),IF(E4284="","",IF(ISNUMBER(MATCH(SUBSTITUTE(E4284," ",""),SUBSTITUTE('Look Up Values'!$I$2:$I$10," ",""),0)),"","State error")),"")</f>
        <v/>
      </c>
      <c r="N4284" s="242" t="str" cm="1">
        <f t="array" ref="N4284">IF(AND(G4284&lt;&gt;0,G4284&lt;&gt;""),IF(F4284="","",IF(ISNUMBER(MATCH(SUBSTITUTE(F4284," ",""),SUBSTITUTE('Look Up Values'!$W$2:$W$30," ",""),0)),"","D&amp;R error")),"")</f>
        <v/>
      </c>
      <c r="O4284" s="256" t="str">
        <f t="shared" si="133"/>
        <v/>
      </c>
    </row>
    <row r="4285" spans="1:15" ht="15.75">
      <c r="A4285" s="250">
        <v>4278</v>
      </c>
      <c r="B4285" s="208"/>
      <c r="C4285" s="49"/>
      <c r="D4285" s="50"/>
      <c r="E4285" s="50"/>
      <c r="F4285" s="50"/>
      <c r="G4285" s="209"/>
      <c r="H4285" s="48"/>
      <c r="I4285" s="457" t="str">
        <f t="shared" si="132"/>
        <v/>
      </c>
      <c r="J4285" s="241" cm="1">
        <f t="array" ref="J4285">SUMPRODUCT(--(K4285:N4285&lt;&gt;"")) + IF(TRIM(O4285)="",0,LEN(O4285)-LEN(SUBSTITUTE(O4285,",",""))+1)</f>
        <v>0</v>
      </c>
      <c r="K4285" s="242" t="str">
        <f>IF(AND(G4285&lt;&gt;0,G4285&lt;&gt;""),IF(B4285="","",IF(ISNUMBER(MATCH(B4285,'Look Up Values'!$B$2:$B$500,0)),"","Dest. error")),"")</f>
        <v/>
      </c>
      <c r="L4285" s="242" t="str">
        <f>IF(AND(G4285&lt;&gt;0,G4285&lt;&gt;""),IF(C4285="","",IF(AND(ISNUMBER(--LEFT(C4285,FIND(" ",C4285&amp;" ")-1)),OR(LEN(LEFT(C4285,FIND(" ",C4285&amp;" ")-1))=6,LEN(LEFT(C4285,FIND(" ",C4285&amp;" ")-1))=7),OR(ISNUMBER(MATCH(LEFT(C4285,FIND(" ",C4285&amp;" ")-1),'Look Up Values'!$G$2:$G$1000,0)),ISNUMBER(MATCH(LEFT(C4285,FIND(" ",C4285&amp;" ")-1),'Look Up Values'!$AE$2:$AE$2000,0)))),"","EWC error")),"")</f>
        <v/>
      </c>
      <c r="M4285" s="242" t="str" cm="1">
        <f t="array" ref="M4285">IF(AND(G4285&lt;&gt;0,G4285&lt;&gt;""),IF(E4285="","",IF(ISNUMBER(MATCH(SUBSTITUTE(E4285," ",""),SUBSTITUTE('Look Up Values'!$I$2:$I$10," ",""),0)),"","State error")),"")</f>
        <v/>
      </c>
      <c r="N4285" s="242" t="str" cm="1">
        <f t="array" ref="N4285">IF(AND(G4285&lt;&gt;0,G4285&lt;&gt;""),IF(F4285="","",IF(ISNUMBER(MATCH(SUBSTITUTE(F4285," ",""),SUBSTITUTE('Look Up Values'!$W$2:$W$30," ",""),0)),"","D&amp;R error")),"")</f>
        <v/>
      </c>
      <c r="O4285" s="256" t="str">
        <f t="shared" si="133"/>
        <v/>
      </c>
    </row>
    <row r="4286" spans="1:15" ht="15.75">
      <c r="A4286" s="250">
        <v>4279</v>
      </c>
      <c r="B4286" s="208"/>
      <c r="C4286" s="49"/>
      <c r="D4286" s="50"/>
      <c r="E4286" s="50"/>
      <c r="F4286" s="50"/>
      <c r="G4286" s="209"/>
      <c r="H4286" s="48"/>
      <c r="I4286" s="457" t="str">
        <f t="shared" si="132"/>
        <v/>
      </c>
      <c r="J4286" s="241" cm="1">
        <f t="array" ref="J4286">SUMPRODUCT(--(K4286:N4286&lt;&gt;"")) + IF(TRIM(O4286)="",0,LEN(O4286)-LEN(SUBSTITUTE(O4286,",",""))+1)</f>
        <v>0</v>
      </c>
      <c r="K4286" s="242" t="str">
        <f>IF(AND(G4286&lt;&gt;0,G4286&lt;&gt;""),IF(B4286="","",IF(ISNUMBER(MATCH(B4286,'Look Up Values'!$B$2:$B$500,0)),"","Dest. error")),"")</f>
        <v/>
      </c>
      <c r="L4286" s="242" t="str">
        <f>IF(AND(G4286&lt;&gt;0,G4286&lt;&gt;""),IF(C4286="","",IF(AND(ISNUMBER(--LEFT(C4286,FIND(" ",C4286&amp;" ")-1)),OR(LEN(LEFT(C4286,FIND(" ",C4286&amp;" ")-1))=6,LEN(LEFT(C4286,FIND(" ",C4286&amp;" ")-1))=7),OR(ISNUMBER(MATCH(LEFT(C4286,FIND(" ",C4286&amp;" ")-1),'Look Up Values'!$G$2:$G$1000,0)),ISNUMBER(MATCH(LEFT(C4286,FIND(" ",C4286&amp;" ")-1),'Look Up Values'!$AE$2:$AE$2000,0)))),"","EWC error")),"")</f>
        <v/>
      </c>
      <c r="M4286" s="242" t="str" cm="1">
        <f t="array" ref="M4286">IF(AND(G4286&lt;&gt;0,G4286&lt;&gt;""),IF(E4286="","",IF(ISNUMBER(MATCH(SUBSTITUTE(E4286," ",""),SUBSTITUTE('Look Up Values'!$I$2:$I$10," ",""),0)),"","State error")),"")</f>
        <v/>
      </c>
      <c r="N4286" s="242" t="str" cm="1">
        <f t="array" ref="N4286">IF(AND(G4286&lt;&gt;0,G4286&lt;&gt;""),IF(F4286="","",IF(ISNUMBER(MATCH(SUBSTITUTE(F4286," ",""),SUBSTITUTE('Look Up Values'!$W$2:$W$30," ",""),0)),"","D&amp;R error")),"")</f>
        <v/>
      </c>
      <c r="O4286" s="256" t="str">
        <f t="shared" si="133"/>
        <v/>
      </c>
    </row>
    <row r="4287" spans="1:15" ht="15.75">
      <c r="A4287" s="250">
        <v>4280</v>
      </c>
      <c r="B4287" s="208"/>
      <c r="C4287" s="49"/>
      <c r="D4287" s="50"/>
      <c r="E4287" s="50"/>
      <c r="F4287" s="50"/>
      <c r="G4287" s="209"/>
      <c r="H4287" s="48"/>
      <c r="I4287" s="457" t="str">
        <f t="shared" si="132"/>
        <v/>
      </c>
      <c r="J4287" s="241" cm="1">
        <f t="array" ref="J4287">SUMPRODUCT(--(K4287:N4287&lt;&gt;"")) + IF(TRIM(O4287)="",0,LEN(O4287)-LEN(SUBSTITUTE(O4287,",",""))+1)</f>
        <v>0</v>
      </c>
      <c r="K4287" s="242" t="str">
        <f>IF(AND(G4287&lt;&gt;0,G4287&lt;&gt;""),IF(B4287="","",IF(ISNUMBER(MATCH(B4287,'Look Up Values'!$B$2:$B$500,0)),"","Dest. error")),"")</f>
        <v/>
      </c>
      <c r="L4287" s="242" t="str">
        <f>IF(AND(G4287&lt;&gt;0,G4287&lt;&gt;""),IF(C4287="","",IF(AND(ISNUMBER(--LEFT(C4287,FIND(" ",C4287&amp;" ")-1)),OR(LEN(LEFT(C4287,FIND(" ",C4287&amp;" ")-1))=6,LEN(LEFT(C4287,FIND(" ",C4287&amp;" ")-1))=7),OR(ISNUMBER(MATCH(LEFT(C4287,FIND(" ",C4287&amp;" ")-1),'Look Up Values'!$G$2:$G$1000,0)),ISNUMBER(MATCH(LEFT(C4287,FIND(" ",C4287&amp;" ")-1),'Look Up Values'!$AE$2:$AE$2000,0)))),"","EWC error")),"")</f>
        <v/>
      </c>
      <c r="M4287" s="242" t="str" cm="1">
        <f t="array" ref="M4287">IF(AND(G4287&lt;&gt;0,G4287&lt;&gt;""),IF(E4287="","",IF(ISNUMBER(MATCH(SUBSTITUTE(E4287," ",""),SUBSTITUTE('Look Up Values'!$I$2:$I$10," ",""),0)),"","State error")),"")</f>
        <v/>
      </c>
      <c r="N4287" s="242" t="str" cm="1">
        <f t="array" ref="N4287">IF(AND(G4287&lt;&gt;0,G4287&lt;&gt;""),IF(F4287="","",IF(ISNUMBER(MATCH(SUBSTITUTE(F4287," ",""),SUBSTITUTE('Look Up Values'!$W$2:$W$30," ",""),0)),"","D&amp;R error")),"")</f>
        <v/>
      </c>
      <c r="O4287" s="256" t="str">
        <f t="shared" si="133"/>
        <v/>
      </c>
    </row>
    <row r="4288" spans="1:15" ht="15.75">
      <c r="A4288" s="250">
        <v>4281</v>
      </c>
      <c r="B4288" s="208"/>
      <c r="C4288" s="49"/>
      <c r="D4288" s="50"/>
      <c r="E4288" s="50"/>
      <c r="F4288" s="50"/>
      <c r="G4288" s="209"/>
      <c r="H4288" s="48"/>
      <c r="I4288" s="457" t="str">
        <f t="shared" si="132"/>
        <v/>
      </c>
      <c r="J4288" s="241" cm="1">
        <f t="array" ref="J4288">SUMPRODUCT(--(K4288:N4288&lt;&gt;"")) + IF(TRIM(O4288)="",0,LEN(O4288)-LEN(SUBSTITUTE(O4288,",",""))+1)</f>
        <v>0</v>
      </c>
      <c r="K4288" s="242" t="str">
        <f>IF(AND(G4288&lt;&gt;0,G4288&lt;&gt;""),IF(B4288="","",IF(ISNUMBER(MATCH(B4288,'Look Up Values'!$B$2:$B$500,0)),"","Dest. error")),"")</f>
        <v/>
      </c>
      <c r="L4288" s="242" t="str">
        <f>IF(AND(G4288&lt;&gt;0,G4288&lt;&gt;""),IF(C4288="","",IF(AND(ISNUMBER(--LEFT(C4288,FIND(" ",C4288&amp;" ")-1)),OR(LEN(LEFT(C4288,FIND(" ",C4288&amp;" ")-1))=6,LEN(LEFT(C4288,FIND(" ",C4288&amp;" ")-1))=7),OR(ISNUMBER(MATCH(LEFT(C4288,FIND(" ",C4288&amp;" ")-1),'Look Up Values'!$G$2:$G$1000,0)),ISNUMBER(MATCH(LEFT(C4288,FIND(" ",C4288&amp;" ")-1),'Look Up Values'!$AE$2:$AE$2000,0)))),"","EWC error")),"")</f>
        <v/>
      </c>
      <c r="M4288" s="242" t="str" cm="1">
        <f t="array" ref="M4288">IF(AND(G4288&lt;&gt;0,G4288&lt;&gt;""),IF(E4288="","",IF(ISNUMBER(MATCH(SUBSTITUTE(E4288," ",""),SUBSTITUTE('Look Up Values'!$I$2:$I$10," ",""),0)),"","State error")),"")</f>
        <v/>
      </c>
      <c r="N4288" s="242" t="str" cm="1">
        <f t="array" ref="N4288">IF(AND(G4288&lt;&gt;0,G4288&lt;&gt;""),IF(F4288="","",IF(ISNUMBER(MATCH(SUBSTITUTE(F4288," ",""),SUBSTITUTE('Look Up Values'!$W$2:$W$30," ",""),0)),"","D&amp;R error")),"")</f>
        <v/>
      </c>
      <c r="O4288" s="256" t="str">
        <f t="shared" si="133"/>
        <v/>
      </c>
    </row>
    <row r="4289" spans="1:15" ht="15.75">
      <c r="A4289" s="250">
        <v>4282</v>
      </c>
      <c r="B4289" s="208"/>
      <c r="C4289" s="49"/>
      <c r="D4289" s="50"/>
      <c r="E4289" s="50"/>
      <c r="F4289" s="50"/>
      <c r="G4289" s="209"/>
      <c r="H4289" s="48"/>
      <c r="I4289" s="457" t="str">
        <f t="shared" si="132"/>
        <v/>
      </c>
      <c r="J4289" s="241" cm="1">
        <f t="array" ref="J4289">SUMPRODUCT(--(K4289:N4289&lt;&gt;"")) + IF(TRIM(O4289)="",0,LEN(O4289)-LEN(SUBSTITUTE(O4289,",",""))+1)</f>
        <v>0</v>
      </c>
      <c r="K4289" s="242" t="str">
        <f>IF(AND(G4289&lt;&gt;0,G4289&lt;&gt;""),IF(B4289="","",IF(ISNUMBER(MATCH(B4289,'Look Up Values'!$B$2:$B$500,0)),"","Dest. error")),"")</f>
        <v/>
      </c>
      <c r="L4289" s="242" t="str">
        <f>IF(AND(G4289&lt;&gt;0,G4289&lt;&gt;""),IF(C4289="","",IF(AND(ISNUMBER(--LEFT(C4289,FIND(" ",C4289&amp;" ")-1)),OR(LEN(LEFT(C4289,FIND(" ",C4289&amp;" ")-1))=6,LEN(LEFT(C4289,FIND(" ",C4289&amp;" ")-1))=7),OR(ISNUMBER(MATCH(LEFT(C4289,FIND(" ",C4289&amp;" ")-1),'Look Up Values'!$G$2:$G$1000,0)),ISNUMBER(MATCH(LEFT(C4289,FIND(" ",C4289&amp;" ")-1),'Look Up Values'!$AE$2:$AE$2000,0)))),"","EWC error")),"")</f>
        <v/>
      </c>
      <c r="M4289" s="242" t="str" cm="1">
        <f t="array" ref="M4289">IF(AND(G4289&lt;&gt;0,G4289&lt;&gt;""),IF(E4289="","",IF(ISNUMBER(MATCH(SUBSTITUTE(E4289," ",""),SUBSTITUTE('Look Up Values'!$I$2:$I$10," ",""),0)),"","State error")),"")</f>
        <v/>
      </c>
      <c r="N4289" s="242" t="str" cm="1">
        <f t="array" ref="N4289">IF(AND(G4289&lt;&gt;0,G4289&lt;&gt;""),IF(F4289="","",IF(ISNUMBER(MATCH(SUBSTITUTE(F4289," ",""),SUBSTITUTE('Look Up Values'!$W$2:$W$30," ",""),0)),"","D&amp;R error")),"")</f>
        <v/>
      </c>
      <c r="O4289" s="256" t="str">
        <f t="shared" si="133"/>
        <v/>
      </c>
    </row>
    <row r="4290" spans="1:15" ht="15.75">
      <c r="A4290" s="250">
        <v>4283</v>
      </c>
      <c r="B4290" s="208"/>
      <c r="C4290" s="49"/>
      <c r="D4290" s="50"/>
      <c r="E4290" s="50"/>
      <c r="F4290" s="50"/>
      <c r="G4290" s="209"/>
      <c r="H4290" s="48"/>
      <c r="I4290" s="457" t="str">
        <f t="shared" si="132"/>
        <v/>
      </c>
      <c r="J4290" s="241" cm="1">
        <f t="array" ref="J4290">SUMPRODUCT(--(K4290:N4290&lt;&gt;"")) + IF(TRIM(O4290)="",0,LEN(O4290)-LEN(SUBSTITUTE(O4290,",",""))+1)</f>
        <v>0</v>
      </c>
      <c r="K4290" s="242" t="str">
        <f>IF(AND(G4290&lt;&gt;0,G4290&lt;&gt;""),IF(B4290="","",IF(ISNUMBER(MATCH(B4290,'Look Up Values'!$B$2:$B$500,0)),"","Dest. error")),"")</f>
        <v/>
      </c>
      <c r="L4290" s="242" t="str">
        <f>IF(AND(G4290&lt;&gt;0,G4290&lt;&gt;""),IF(C4290="","",IF(AND(ISNUMBER(--LEFT(C4290,FIND(" ",C4290&amp;" ")-1)),OR(LEN(LEFT(C4290,FIND(" ",C4290&amp;" ")-1))=6,LEN(LEFT(C4290,FIND(" ",C4290&amp;" ")-1))=7),OR(ISNUMBER(MATCH(LEFT(C4290,FIND(" ",C4290&amp;" ")-1),'Look Up Values'!$G$2:$G$1000,0)),ISNUMBER(MATCH(LEFT(C4290,FIND(" ",C4290&amp;" ")-1),'Look Up Values'!$AE$2:$AE$2000,0)))),"","EWC error")),"")</f>
        <v/>
      </c>
      <c r="M4290" s="242" t="str" cm="1">
        <f t="array" ref="M4290">IF(AND(G4290&lt;&gt;0,G4290&lt;&gt;""),IF(E4290="","",IF(ISNUMBER(MATCH(SUBSTITUTE(E4290," ",""),SUBSTITUTE('Look Up Values'!$I$2:$I$10," ",""),0)),"","State error")),"")</f>
        <v/>
      </c>
      <c r="N4290" s="242" t="str" cm="1">
        <f t="array" ref="N4290">IF(AND(G4290&lt;&gt;0,G4290&lt;&gt;""),IF(F4290="","",IF(ISNUMBER(MATCH(SUBSTITUTE(F4290," ",""),SUBSTITUTE('Look Up Values'!$W$2:$W$30," ",""),0)),"","D&amp;R error")),"")</f>
        <v/>
      </c>
      <c r="O4290" s="256" t="str">
        <f t="shared" si="133"/>
        <v/>
      </c>
    </row>
    <row r="4291" spans="1:15" ht="15.75">
      <c r="A4291" s="250">
        <v>4284</v>
      </c>
      <c r="B4291" s="208"/>
      <c r="C4291" s="49"/>
      <c r="D4291" s="50"/>
      <c r="E4291" s="50"/>
      <c r="F4291" s="50"/>
      <c r="G4291" s="209"/>
      <c r="H4291" s="48"/>
      <c r="I4291" s="457" t="str">
        <f t="shared" si="132"/>
        <v/>
      </c>
      <c r="J4291" s="241" cm="1">
        <f t="array" ref="J4291">SUMPRODUCT(--(K4291:N4291&lt;&gt;"")) + IF(TRIM(O4291)="",0,LEN(O4291)-LEN(SUBSTITUTE(O4291,",",""))+1)</f>
        <v>0</v>
      </c>
      <c r="K4291" s="242" t="str">
        <f>IF(AND(G4291&lt;&gt;0,G4291&lt;&gt;""),IF(B4291="","",IF(ISNUMBER(MATCH(B4291,'Look Up Values'!$B$2:$B$500,0)),"","Dest. error")),"")</f>
        <v/>
      </c>
      <c r="L4291" s="242" t="str">
        <f>IF(AND(G4291&lt;&gt;0,G4291&lt;&gt;""),IF(C4291="","",IF(AND(ISNUMBER(--LEFT(C4291,FIND(" ",C4291&amp;" ")-1)),OR(LEN(LEFT(C4291,FIND(" ",C4291&amp;" ")-1))=6,LEN(LEFT(C4291,FIND(" ",C4291&amp;" ")-1))=7),OR(ISNUMBER(MATCH(LEFT(C4291,FIND(" ",C4291&amp;" ")-1),'Look Up Values'!$G$2:$G$1000,0)),ISNUMBER(MATCH(LEFT(C4291,FIND(" ",C4291&amp;" ")-1),'Look Up Values'!$AE$2:$AE$2000,0)))),"","EWC error")),"")</f>
        <v/>
      </c>
      <c r="M4291" s="242" t="str" cm="1">
        <f t="array" ref="M4291">IF(AND(G4291&lt;&gt;0,G4291&lt;&gt;""),IF(E4291="","",IF(ISNUMBER(MATCH(SUBSTITUTE(E4291," ",""),SUBSTITUTE('Look Up Values'!$I$2:$I$10," ",""),0)),"","State error")),"")</f>
        <v/>
      </c>
      <c r="N4291" s="242" t="str" cm="1">
        <f t="array" ref="N4291">IF(AND(G4291&lt;&gt;0,G4291&lt;&gt;""),IF(F4291="","",IF(ISNUMBER(MATCH(SUBSTITUTE(F4291," ",""),SUBSTITUTE('Look Up Values'!$W$2:$W$30," ",""),0)),"","D&amp;R error")),"")</f>
        <v/>
      </c>
      <c r="O4291" s="256" t="str">
        <f t="shared" si="133"/>
        <v/>
      </c>
    </row>
    <row r="4292" spans="1:15" ht="15.75">
      <c r="A4292" s="250">
        <v>4285</v>
      </c>
      <c r="B4292" s="208"/>
      <c r="C4292" s="49"/>
      <c r="D4292" s="50"/>
      <c r="E4292" s="50"/>
      <c r="F4292" s="50"/>
      <c r="G4292" s="209"/>
      <c r="H4292" s="48"/>
      <c r="I4292" s="457" t="str">
        <f t="shared" si="132"/>
        <v/>
      </c>
      <c r="J4292" s="241" cm="1">
        <f t="array" ref="J4292">SUMPRODUCT(--(K4292:N4292&lt;&gt;"")) + IF(TRIM(O4292)="",0,LEN(O4292)-LEN(SUBSTITUTE(O4292,",",""))+1)</f>
        <v>0</v>
      </c>
      <c r="K4292" s="242" t="str">
        <f>IF(AND(G4292&lt;&gt;0,G4292&lt;&gt;""),IF(B4292="","",IF(ISNUMBER(MATCH(B4292,'Look Up Values'!$B$2:$B$500,0)),"","Dest. error")),"")</f>
        <v/>
      </c>
      <c r="L4292" s="242" t="str">
        <f>IF(AND(G4292&lt;&gt;0,G4292&lt;&gt;""),IF(C4292="","",IF(AND(ISNUMBER(--LEFT(C4292,FIND(" ",C4292&amp;" ")-1)),OR(LEN(LEFT(C4292,FIND(" ",C4292&amp;" ")-1))=6,LEN(LEFT(C4292,FIND(" ",C4292&amp;" ")-1))=7),OR(ISNUMBER(MATCH(LEFT(C4292,FIND(" ",C4292&amp;" ")-1),'Look Up Values'!$G$2:$G$1000,0)),ISNUMBER(MATCH(LEFT(C4292,FIND(" ",C4292&amp;" ")-1),'Look Up Values'!$AE$2:$AE$2000,0)))),"","EWC error")),"")</f>
        <v/>
      </c>
      <c r="M4292" s="242" t="str" cm="1">
        <f t="array" ref="M4292">IF(AND(G4292&lt;&gt;0,G4292&lt;&gt;""),IF(E4292="","",IF(ISNUMBER(MATCH(SUBSTITUTE(E4292," ",""),SUBSTITUTE('Look Up Values'!$I$2:$I$10," ",""),0)),"","State error")),"")</f>
        <v/>
      </c>
      <c r="N4292" s="242" t="str" cm="1">
        <f t="array" ref="N4292">IF(AND(G4292&lt;&gt;0,G4292&lt;&gt;""),IF(F4292="","",IF(ISNUMBER(MATCH(SUBSTITUTE(F4292," ",""),SUBSTITUTE('Look Up Values'!$W$2:$W$30," ",""),0)),"","D&amp;R error")),"")</f>
        <v/>
      </c>
      <c r="O4292" s="256" t="str">
        <f t="shared" si="133"/>
        <v/>
      </c>
    </row>
    <row r="4293" spans="1:15" ht="15.75">
      <c r="A4293" s="250">
        <v>4286</v>
      </c>
      <c r="B4293" s="208"/>
      <c r="C4293" s="49"/>
      <c r="D4293" s="50"/>
      <c r="E4293" s="50"/>
      <c r="F4293" s="50"/>
      <c r="G4293" s="209"/>
      <c r="H4293" s="48"/>
      <c r="I4293" s="457" t="str">
        <f t="shared" si="132"/>
        <v/>
      </c>
      <c r="J4293" s="241" cm="1">
        <f t="array" ref="J4293">SUMPRODUCT(--(K4293:N4293&lt;&gt;"")) + IF(TRIM(O4293)="",0,LEN(O4293)-LEN(SUBSTITUTE(O4293,",",""))+1)</f>
        <v>0</v>
      </c>
      <c r="K4293" s="242" t="str">
        <f>IF(AND(G4293&lt;&gt;0,G4293&lt;&gt;""),IF(B4293="","",IF(ISNUMBER(MATCH(B4293,'Look Up Values'!$B$2:$B$500,0)),"","Dest. error")),"")</f>
        <v/>
      </c>
      <c r="L4293" s="242" t="str">
        <f>IF(AND(G4293&lt;&gt;0,G4293&lt;&gt;""),IF(C4293="","",IF(AND(ISNUMBER(--LEFT(C4293,FIND(" ",C4293&amp;" ")-1)),OR(LEN(LEFT(C4293,FIND(" ",C4293&amp;" ")-1))=6,LEN(LEFT(C4293,FIND(" ",C4293&amp;" ")-1))=7),OR(ISNUMBER(MATCH(LEFT(C4293,FIND(" ",C4293&amp;" ")-1),'Look Up Values'!$G$2:$G$1000,0)),ISNUMBER(MATCH(LEFT(C4293,FIND(" ",C4293&amp;" ")-1),'Look Up Values'!$AE$2:$AE$2000,0)))),"","EWC error")),"")</f>
        <v/>
      </c>
      <c r="M4293" s="242" t="str" cm="1">
        <f t="array" ref="M4293">IF(AND(G4293&lt;&gt;0,G4293&lt;&gt;""),IF(E4293="","",IF(ISNUMBER(MATCH(SUBSTITUTE(E4293," ",""),SUBSTITUTE('Look Up Values'!$I$2:$I$10," ",""),0)),"","State error")),"")</f>
        <v/>
      </c>
      <c r="N4293" s="242" t="str" cm="1">
        <f t="array" ref="N4293">IF(AND(G4293&lt;&gt;0,G4293&lt;&gt;""),IF(F4293="","",IF(ISNUMBER(MATCH(SUBSTITUTE(F4293," ",""),SUBSTITUTE('Look Up Values'!$W$2:$W$30," ",""),0)),"","D&amp;R error")),"")</f>
        <v/>
      </c>
      <c r="O4293" s="256" t="str">
        <f t="shared" si="133"/>
        <v/>
      </c>
    </row>
    <row r="4294" spans="1:15" ht="15.75">
      <c r="A4294" s="250">
        <v>4287</v>
      </c>
      <c r="B4294" s="208"/>
      <c r="C4294" s="49"/>
      <c r="D4294" s="50"/>
      <c r="E4294" s="50"/>
      <c r="F4294" s="50"/>
      <c r="G4294" s="209"/>
      <c r="H4294" s="48"/>
      <c r="I4294" s="457" t="str">
        <f t="shared" si="132"/>
        <v/>
      </c>
      <c r="J4294" s="241" cm="1">
        <f t="array" ref="J4294">SUMPRODUCT(--(K4294:N4294&lt;&gt;"")) + IF(TRIM(O4294)="",0,LEN(O4294)-LEN(SUBSTITUTE(O4294,",",""))+1)</f>
        <v>0</v>
      </c>
      <c r="K4294" s="242" t="str">
        <f>IF(AND(G4294&lt;&gt;0,G4294&lt;&gt;""),IF(B4294="","",IF(ISNUMBER(MATCH(B4294,'Look Up Values'!$B$2:$B$500,0)),"","Dest. error")),"")</f>
        <v/>
      </c>
      <c r="L4294" s="242" t="str">
        <f>IF(AND(G4294&lt;&gt;0,G4294&lt;&gt;""),IF(C4294="","",IF(AND(ISNUMBER(--LEFT(C4294,FIND(" ",C4294&amp;" ")-1)),OR(LEN(LEFT(C4294,FIND(" ",C4294&amp;" ")-1))=6,LEN(LEFT(C4294,FIND(" ",C4294&amp;" ")-1))=7),OR(ISNUMBER(MATCH(LEFT(C4294,FIND(" ",C4294&amp;" ")-1),'Look Up Values'!$G$2:$G$1000,0)),ISNUMBER(MATCH(LEFT(C4294,FIND(" ",C4294&amp;" ")-1),'Look Up Values'!$AE$2:$AE$2000,0)))),"","EWC error")),"")</f>
        <v/>
      </c>
      <c r="M4294" s="242" t="str" cm="1">
        <f t="array" ref="M4294">IF(AND(G4294&lt;&gt;0,G4294&lt;&gt;""),IF(E4294="","",IF(ISNUMBER(MATCH(SUBSTITUTE(E4294," ",""),SUBSTITUTE('Look Up Values'!$I$2:$I$10," ",""),0)),"","State error")),"")</f>
        <v/>
      </c>
      <c r="N4294" s="242" t="str" cm="1">
        <f t="array" ref="N4294">IF(AND(G4294&lt;&gt;0,G4294&lt;&gt;""),IF(F4294="","",IF(ISNUMBER(MATCH(SUBSTITUTE(F4294," ",""),SUBSTITUTE('Look Up Values'!$W$2:$W$30," ",""),0)),"","D&amp;R error")),"")</f>
        <v/>
      </c>
      <c r="O4294" s="256" t="str">
        <f t="shared" si="133"/>
        <v/>
      </c>
    </row>
    <row r="4295" spans="1:15" ht="15.75">
      <c r="A4295" s="250">
        <v>4288</v>
      </c>
      <c r="B4295" s="208"/>
      <c r="C4295" s="49"/>
      <c r="D4295" s="50"/>
      <c r="E4295" s="50"/>
      <c r="F4295" s="50"/>
      <c r="G4295" s="209"/>
      <c r="H4295" s="48"/>
      <c r="I4295" s="457" t="str">
        <f t="shared" si="132"/>
        <v/>
      </c>
      <c r="J4295" s="241" cm="1">
        <f t="array" ref="J4295">SUMPRODUCT(--(K4295:N4295&lt;&gt;"")) + IF(TRIM(O4295)="",0,LEN(O4295)-LEN(SUBSTITUTE(O4295,",",""))+1)</f>
        <v>0</v>
      </c>
      <c r="K4295" s="242" t="str">
        <f>IF(AND(G4295&lt;&gt;0,G4295&lt;&gt;""),IF(B4295="","",IF(ISNUMBER(MATCH(B4295,'Look Up Values'!$B$2:$B$500,0)),"","Dest. error")),"")</f>
        <v/>
      </c>
      <c r="L4295" s="242" t="str">
        <f>IF(AND(G4295&lt;&gt;0,G4295&lt;&gt;""),IF(C4295="","",IF(AND(ISNUMBER(--LEFT(C4295,FIND(" ",C4295&amp;" ")-1)),OR(LEN(LEFT(C4295,FIND(" ",C4295&amp;" ")-1))=6,LEN(LEFT(C4295,FIND(" ",C4295&amp;" ")-1))=7),OR(ISNUMBER(MATCH(LEFT(C4295,FIND(" ",C4295&amp;" ")-1),'Look Up Values'!$G$2:$G$1000,0)),ISNUMBER(MATCH(LEFT(C4295,FIND(" ",C4295&amp;" ")-1),'Look Up Values'!$AE$2:$AE$2000,0)))),"","EWC error")),"")</f>
        <v/>
      </c>
      <c r="M4295" s="242" t="str" cm="1">
        <f t="array" ref="M4295">IF(AND(G4295&lt;&gt;0,G4295&lt;&gt;""),IF(E4295="","",IF(ISNUMBER(MATCH(SUBSTITUTE(E4295," ",""),SUBSTITUTE('Look Up Values'!$I$2:$I$10," ",""),0)),"","State error")),"")</f>
        <v/>
      </c>
      <c r="N4295" s="242" t="str" cm="1">
        <f t="array" ref="N4295">IF(AND(G4295&lt;&gt;0,G4295&lt;&gt;""),IF(F4295="","",IF(ISNUMBER(MATCH(SUBSTITUTE(F4295," ",""),SUBSTITUTE('Look Up Values'!$W$2:$W$30," ",""),0)),"","D&amp;R error")),"")</f>
        <v/>
      </c>
      <c r="O4295" s="256" t="str">
        <f t="shared" si="133"/>
        <v/>
      </c>
    </row>
    <row r="4296" spans="1:15" ht="15.75">
      <c r="A4296" s="250">
        <v>4289</v>
      </c>
      <c r="B4296" s="208"/>
      <c r="C4296" s="49"/>
      <c r="D4296" s="50"/>
      <c r="E4296" s="50"/>
      <c r="F4296" s="50"/>
      <c r="G4296" s="209"/>
      <c r="H4296" s="48"/>
      <c r="I4296" s="457" t="str">
        <f t="shared" si="132"/>
        <v/>
      </c>
      <c r="J4296" s="241" cm="1">
        <f t="array" ref="J4296">SUMPRODUCT(--(K4296:N4296&lt;&gt;"")) + IF(TRIM(O4296)="",0,LEN(O4296)-LEN(SUBSTITUTE(O4296,",",""))+1)</f>
        <v>0</v>
      </c>
      <c r="K4296" s="242" t="str">
        <f>IF(AND(G4296&lt;&gt;0,G4296&lt;&gt;""),IF(B4296="","",IF(ISNUMBER(MATCH(B4296,'Look Up Values'!$B$2:$B$500,0)),"","Dest. error")),"")</f>
        <v/>
      </c>
      <c r="L4296" s="242" t="str">
        <f>IF(AND(G4296&lt;&gt;0,G4296&lt;&gt;""),IF(C4296="","",IF(AND(ISNUMBER(--LEFT(C4296,FIND(" ",C4296&amp;" ")-1)),OR(LEN(LEFT(C4296,FIND(" ",C4296&amp;" ")-1))=6,LEN(LEFT(C4296,FIND(" ",C4296&amp;" ")-1))=7),OR(ISNUMBER(MATCH(LEFT(C4296,FIND(" ",C4296&amp;" ")-1),'Look Up Values'!$G$2:$G$1000,0)),ISNUMBER(MATCH(LEFT(C4296,FIND(" ",C4296&amp;" ")-1),'Look Up Values'!$AE$2:$AE$2000,0)))),"","EWC error")),"")</f>
        <v/>
      </c>
      <c r="M4296" s="242" t="str" cm="1">
        <f t="array" ref="M4296">IF(AND(G4296&lt;&gt;0,G4296&lt;&gt;""),IF(E4296="","",IF(ISNUMBER(MATCH(SUBSTITUTE(E4296," ",""),SUBSTITUTE('Look Up Values'!$I$2:$I$10," ",""),0)),"","State error")),"")</f>
        <v/>
      </c>
      <c r="N4296" s="242" t="str" cm="1">
        <f t="array" ref="N4296">IF(AND(G4296&lt;&gt;0,G4296&lt;&gt;""),IF(F4296="","",IF(ISNUMBER(MATCH(SUBSTITUTE(F4296," ",""),SUBSTITUTE('Look Up Values'!$W$2:$W$30," ",""),0)),"","D&amp;R error")),"")</f>
        <v/>
      </c>
      <c r="O4296" s="256" t="str">
        <f t="shared" si="133"/>
        <v/>
      </c>
    </row>
    <row r="4297" spans="1:15" ht="15.75">
      <c r="A4297" s="250">
        <v>4290</v>
      </c>
      <c r="B4297" s="208"/>
      <c r="C4297" s="49"/>
      <c r="D4297" s="50"/>
      <c r="E4297" s="50"/>
      <c r="F4297" s="50"/>
      <c r="G4297" s="209"/>
      <c r="H4297" s="48"/>
      <c r="I4297" s="457" t="str">
        <f t="shared" ref="I4297:I4360" si="134">IF(IFERROR(--SUBSTITUTE(J4297,CHAR(160),""),0)&gt;0,A4297,"")</f>
        <v/>
      </c>
      <c r="J4297" s="241" cm="1">
        <f t="array" ref="J4297">SUMPRODUCT(--(K4297:N4297&lt;&gt;"")) + IF(TRIM(O4297)="",0,LEN(O4297)-LEN(SUBSTITUTE(O4297,",",""))+1)</f>
        <v>0</v>
      </c>
      <c r="K4297" s="242" t="str">
        <f>IF(AND(G4297&lt;&gt;0,G4297&lt;&gt;""),IF(B4297="","",IF(ISNUMBER(MATCH(B4297,'Look Up Values'!$B$2:$B$500,0)),"","Dest. error")),"")</f>
        <v/>
      </c>
      <c r="L4297" s="242" t="str">
        <f>IF(AND(G4297&lt;&gt;0,G4297&lt;&gt;""),IF(C4297="","",IF(AND(ISNUMBER(--LEFT(C4297,FIND(" ",C4297&amp;" ")-1)),OR(LEN(LEFT(C4297,FIND(" ",C4297&amp;" ")-1))=6,LEN(LEFT(C4297,FIND(" ",C4297&amp;" ")-1))=7),OR(ISNUMBER(MATCH(LEFT(C4297,FIND(" ",C4297&amp;" ")-1),'Look Up Values'!$G$2:$G$1000,0)),ISNUMBER(MATCH(LEFT(C4297,FIND(" ",C4297&amp;" ")-1),'Look Up Values'!$AE$2:$AE$2000,0)))),"","EWC error")),"")</f>
        <v/>
      </c>
      <c r="M4297" s="242" t="str" cm="1">
        <f t="array" ref="M4297">IF(AND(G4297&lt;&gt;0,G4297&lt;&gt;""),IF(E4297="","",IF(ISNUMBER(MATCH(SUBSTITUTE(E4297," ",""),SUBSTITUTE('Look Up Values'!$I$2:$I$10," ",""),0)),"","State error")),"")</f>
        <v/>
      </c>
      <c r="N4297" s="242" t="str" cm="1">
        <f t="array" ref="N4297">IF(AND(G4297&lt;&gt;0,G4297&lt;&gt;""),IF(F4297="","",IF(ISNUMBER(MATCH(SUBSTITUTE(F4297," ",""),SUBSTITUTE('Look Up Values'!$W$2:$W$30," ",""),0)),"","D&amp;R error")),"")</f>
        <v/>
      </c>
      <c r="O4297" s="256" t="str">
        <f t="shared" ref="O4297:O4360" si="135">IF(OR(G4297="",G4297=0),"",IF((TRIM(SUBSTITUTE(B4297,CHAR(160),""))&amp;TRIM(SUBSTITUTE(C4297,CHAR(160),""))&amp;TRIM(SUBSTITUTE(F4297,CHAR(160),""))&amp;TRIM(SUBSTITUTE(E4297,CHAR(160),"")))&lt;&gt;"",IF((--(TRIM(SUBSTITUTE(B4297,CHAR(160),""))&lt;&gt;"")+--(TRIM(SUBSTITUTE(C4297,CHAR(160),""))&lt;&gt;"")+--(TRIM(SUBSTITUTE(F4297,CHAR(160),""))&lt;&gt;"")+--(TRIM(SUBSTITUTE(E4297,CHAR(160),""))&lt;&gt;""))=4,"",LEFT(IF(TRIM(SUBSTITUTE(B4297,CHAR(160),""))="","Dest, ","")&amp;IF(TRIM(SUBSTITUTE(C4297,CHAR(160),""))="","EWC, ","")&amp;IF(TRIM(SUBSTITUTE(F4297,CHAR(160),""))="","D&amp;R, ","")&amp;IF(TRIM(SUBSTITUTE(E4297,CHAR(160),""))="","State, ",""),LEN(IF(TRIM(SUBSTITUTE(B4297,CHAR(160),""))="","Dest, ","")&amp;IF(TRIM(SUBSTITUTE(C4297,CHAR(160),""))="","EWC, ","")&amp;IF(TRIM(SUBSTITUTE(F4297,CHAR(160),""))="","D&amp;R, ","")&amp;IF(TRIM(SUBSTITUTE(E4297,CHAR(160),""))="","State, ",""))-2)),LEFT(IF(TRIM(SUBSTITUTE(B4297,CHAR(160),""))="","Dest, ","")&amp;IF(TRIM(SUBSTITUTE(C4297,CHAR(160),""))="","EWC, ","")&amp;IF(TRIM(SUBSTITUTE(F4297,CHAR(160),""))="","D&amp;R, ","")&amp;IF(TRIM(SUBSTITUTE(E4297,CHAR(160),""))="","State, ",""),LEN(IF(TRIM(SUBSTITUTE(B4297,CHAR(160),""))="","Dest, ","")&amp;IF(TRIM(SUBSTITUTE(C4297,CHAR(160),""))="","EWC, ","")&amp;IF(TRIM(SUBSTITUTE(F4297,CHAR(160),""))="","D&amp;R, ","")&amp;IF(TRIM(SUBSTITUTE(E4297,CHAR(160),""))="","State, ",""))-2)))</f>
        <v/>
      </c>
    </row>
    <row r="4298" spans="1:15" ht="15.75">
      <c r="A4298" s="250">
        <v>4291</v>
      </c>
      <c r="B4298" s="208"/>
      <c r="C4298" s="49"/>
      <c r="D4298" s="50"/>
      <c r="E4298" s="50"/>
      <c r="F4298" s="50"/>
      <c r="G4298" s="209"/>
      <c r="H4298" s="48"/>
      <c r="I4298" s="457" t="str">
        <f t="shared" si="134"/>
        <v/>
      </c>
      <c r="J4298" s="241" cm="1">
        <f t="array" ref="J4298">SUMPRODUCT(--(K4298:N4298&lt;&gt;"")) + IF(TRIM(O4298)="",0,LEN(O4298)-LEN(SUBSTITUTE(O4298,",",""))+1)</f>
        <v>0</v>
      </c>
      <c r="K4298" s="242" t="str">
        <f>IF(AND(G4298&lt;&gt;0,G4298&lt;&gt;""),IF(B4298="","",IF(ISNUMBER(MATCH(B4298,'Look Up Values'!$B$2:$B$500,0)),"","Dest. error")),"")</f>
        <v/>
      </c>
      <c r="L4298" s="242" t="str">
        <f>IF(AND(G4298&lt;&gt;0,G4298&lt;&gt;""),IF(C4298="","",IF(AND(ISNUMBER(--LEFT(C4298,FIND(" ",C4298&amp;" ")-1)),OR(LEN(LEFT(C4298,FIND(" ",C4298&amp;" ")-1))=6,LEN(LEFT(C4298,FIND(" ",C4298&amp;" ")-1))=7),OR(ISNUMBER(MATCH(LEFT(C4298,FIND(" ",C4298&amp;" ")-1),'Look Up Values'!$G$2:$G$1000,0)),ISNUMBER(MATCH(LEFT(C4298,FIND(" ",C4298&amp;" ")-1),'Look Up Values'!$AE$2:$AE$2000,0)))),"","EWC error")),"")</f>
        <v/>
      </c>
      <c r="M4298" s="242" t="str" cm="1">
        <f t="array" ref="M4298">IF(AND(G4298&lt;&gt;0,G4298&lt;&gt;""),IF(E4298="","",IF(ISNUMBER(MATCH(SUBSTITUTE(E4298," ",""),SUBSTITUTE('Look Up Values'!$I$2:$I$10," ",""),0)),"","State error")),"")</f>
        <v/>
      </c>
      <c r="N4298" s="242" t="str" cm="1">
        <f t="array" ref="N4298">IF(AND(G4298&lt;&gt;0,G4298&lt;&gt;""),IF(F4298="","",IF(ISNUMBER(MATCH(SUBSTITUTE(F4298," ",""),SUBSTITUTE('Look Up Values'!$W$2:$W$30," ",""),0)),"","D&amp;R error")),"")</f>
        <v/>
      </c>
      <c r="O4298" s="256" t="str">
        <f t="shared" si="135"/>
        <v/>
      </c>
    </row>
    <row r="4299" spans="1:15" ht="15.75">
      <c r="A4299" s="250">
        <v>4292</v>
      </c>
      <c r="B4299" s="208"/>
      <c r="C4299" s="49"/>
      <c r="D4299" s="50"/>
      <c r="E4299" s="50"/>
      <c r="F4299" s="50"/>
      <c r="G4299" s="209"/>
      <c r="H4299" s="48"/>
      <c r="I4299" s="457" t="str">
        <f t="shared" si="134"/>
        <v/>
      </c>
      <c r="J4299" s="241" cm="1">
        <f t="array" ref="J4299">SUMPRODUCT(--(K4299:N4299&lt;&gt;"")) + IF(TRIM(O4299)="",0,LEN(O4299)-LEN(SUBSTITUTE(O4299,",",""))+1)</f>
        <v>0</v>
      </c>
      <c r="K4299" s="242" t="str">
        <f>IF(AND(G4299&lt;&gt;0,G4299&lt;&gt;""),IF(B4299="","",IF(ISNUMBER(MATCH(B4299,'Look Up Values'!$B$2:$B$500,0)),"","Dest. error")),"")</f>
        <v/>
      </c>
      <c r="L4299" s="242" t="str">
        <f>IF(AND(G4299&lt;&gt;0,G4299&lt;&gt;""),IF(C4299="","",IF(AND(ISNUMBER(--LEFT(C4299,FIND(" ",C4299&amp;" ")-1)),OR(LEN(LEFT(C4299,FIND(" ",C4299&amp;" ")-1))=6,LEN(LEFT(C4299,FIND(" ",C4299&amp;" ")-1))=7),OR(ISNUMBER(MATCH(LEFT(C4299,FIND(" ",C4299&amp;" ")-1),'Look Up Values'!$G$2:$G$1000,0)),ISNUMBER(MATCH(LEFT(C4299,FIND(" ",C4299&amp;" ")-1),'Look Up Values'!$AE$2:$AE$2000,0)))),"","EWC error")),"")</f>
        <v/>
      </c>
      <c r="M4299" s="242" t="str" cm="1">
        <f t="array" ref="M4299">IF(AND(G4299&lt;&gt;0,G4299&lt;&gt;""),IF(E4299="","",IF(ISNUMBER(MATCH(SUBSTITUTE(E4299," ",""),SUBSTITUTE('Look Up Values'!$I$2:$I$10," ",""),0)),"","State error")),"")</f>
        <v/>
      </c>
      <c r="N4299" s="242" t="str" cm="1">
        <f t="array" ref="N4299">IF(AND(G4299&lt;&gt;0,G4299&lt;&gt;""),IF(F4299="","",IF(ISNUMBER(MATCH(SUBSTITUTE(F4299," ",""),SUBSTITUTE('Look Up Values'!$W$2:$W$30," ",""),0)),"","D&amp;R error")),"")</f>
        <v/>
      </c>
      <c r="O4299" s="256" t="str">
        <f t="shared" si="135"/>
        <v/>
      </c>
    </row>
    <row r="4300" spans="1:15" ht="15.75">
      <c r="A4300" s="250">
        <v>4293</v>
      </c>
      <c r="B4300" s="208"/>
      <c r="C4300" s="49"/>
      <c r="D4300" s="50"/>
      <c r="E4300" s="50"/>
      <c r="F4300" s="50"/>
      <c r="G4300" s="209"/>
      <c r="H4300" s="48"/>
      <c r="I4300" s="457" t="str">
        <f t="shared" si="134"/>
        <v/>
      </c>
      <c r="J4300" s="241" cm="1">
        <f t="array" ref="J4300">SUMPRODUCT(--(K4300:N4300&lt;&gt;"")) + IF(TRIM(O4300)="",0,LEN(O4300)-LEN(SUBSTITUTE(O4300,",",""))+1)</f>
        <v>0</v>
      </c>
      <c r="K4300" s="242" t="str">
        <f>IF(AND(G4300&lt;&gt;0,G4300&lt;&gt;""),IF(B4300="","",IF(ISNUMBER(MATCH(B4300,'Look Up Values'!$B$2:$B$500,0)),"","Dest. error")),"")</f>
        <v/>
      </c>
      <c r="L4300" s="242" t="str">
        <f>IF(AND(G4300&lt;&gt;0,G4300&lt;&gt;""),IF(C4300="","",IF(AND(ISNUMBER(--LEFT(C4300,FIND(" ",C4300&amp;" ")-1)),OR(LEN(LEFT(C4300,FIND(" ",C4300&amp;" ")-1))=6,LEN(LEFT(C4300,FIND(" ",C4300&amp;" ")-1))=7),OR(ISNUMBER(MATCH(LEFT(C4300,FIND(" ",C4300&amp;" ")-1),'Look Up Values'!$G$2:$G$1000,0)),ISNUMBER(MATCH(LEFT(C4300,FIND(" ",C4300&amp;" ")-1),'Look Up Values'!$AE$2:$AE$2000,0)))),"","EWC error")),"")</f>
        <v/>
      </c>
      <c r="M4300" s="242" t="str" cm="1">
        <f t="array" ref="M4300">IF(AND(G4300&lt;&gt;0,G4300&lt;&gt;""),IF(E4300="","",IF(ISNUMBER(MATCH(SUBSTITUTE(E4300," ",""),SUBSTITUTE('Look Up Values'!$I$2:$I$10," ",""),0)),"","State error")),"")</f>
        <v/>
      </c>
      <c r="N4300" s="242" t="str" cm="1">
        <f t="array" ref="N4300">IF(AND(G4300&lt;&gt;0,G4300&lt;&gt;""),IF(F4300="","",IF(ISNUMBER(MATCH(SUBSTITUTE(F4300," ",""),SUBSTITUTE('Look Up Values'!$W$2:$W$30," ",""),0)),"","D&amp;R error")),"")</f>
        <v/>
      </c>
      <c r="O4300" s="256" t="str">
        <f t="shared" si="135"/>
        <v/>
      </c>
    </row>
    <row r="4301" spans="1:15" ht="15.75">
      <c r="A4301" s="250">
        <v>4294</v>
      </c>
      <c r="B4301" s="208"/>
      <c r="C4301" s="49"/>
      <c r="D4301" s="50"/>
      <c r="E4301" s="50"/>
      <c r="F4301" s="50"/>
      <c r="G4301" s="209"/>
      <c r="H4301" s="48"/>
      <c r="I4301" s="457" t="str">
        <f t="shared" si="134"/>
        <v/>
      </c>
      <c r="J4301" s="241" cm="1">
        <f t="array" ref="J4301">SUMPRODUCT(--(K4301:N4301&lt;&gt;"")) + IF(TRIM(O4301)="",0,LEN(O4301)-LEN(SUBSTITUTE(O4301,",",""))+1)</f>
        <v>0</v>
      </c>
      <c r="K4301" s="242" t="str">
        <f>IF(AND(G4301&lt;&gt;0,G4301&lt;&gt;""),IF(B4301="","",IF(ISNUMBER(MATCH(B4301,'Look Up Values'!$B$2:$B$500,0)),"","Dest. error")),"")</f>
        <v/>
      </c>
      <c r="L4301" s="242" t="str">
        <f>IF(AND(G4301&lt;&gt;0,G4301&lt;&gt;""),IF(C4301="","",IF(AND(ISNUMBER(--LEFT(C4301,FIND(" ",C4301&amp;" ")-1)),OR(LEN(LEFT(C4301,FIND(" ",C4301&amp;" ")-1))=6,LEN(LEFT(C4301,FIND(" ",C4301&amp;" ")-1))=7),OR(ISNUMBER(MATCH(LEFT(C4301,FIND(" ",C4301&amp;" ")-1),'Look Up Values'!$G$2:$G$1000,0)),ISNUMBER(MATCH(LEFT(C4301,FIND(" ",C4301&amp;" ")-1),'Look Up Values'!$AE$2:$AE$2000,0)))),"","EWC error")),"")</f>
        <v/>
      </c>
      <c r="M4301" s="242" t="str" cm="1">
        <f t="array" ref="M4301">IF(AND(G4301&lt;&gt;0,G4301&lt;&gt;""),IF(E4301="","",IF(ISNUMBER(MATCH(SUBSTITUTE(E4301," ",""),SUBSTITUTE('Look Up Values'!$I$2:$I$10," ",""),0)),"","State error")),"")</f>
        <v/>
      </c>
      <c r="N4301" s="242" t="str" cm="1">
        <f t="array" ref="N4301">IF(AND(G4301&lt;&gt;0,G4301&lt;&gt;""),IF(F4301="","",IF(ISNUMBER(MATCH(SUBSTITUTE(F4301," ",""),SUBSTITUTE('Look Up Values'!$W$2:$W$30," ",""),0)),"","D&amp;R error")),"")</f>
        <v/>
      </c>
      <c r="O4301" s="256" t="str">
        <f t="shared" si="135"/>
        <v/>
      </c>
    </row>
    <row r="4302" spans="1:15" ht="15.75">
      <c r="A4302" s="250">
        <v>4295</v>
      </c>
      <c r="B4302" s="208"/>
      <c r="C4302" s="49"/>
      <c r="D4302" s="50"/>
      <c r="E4302" s="50"/>
      <c r="F4302" s="50"/>
      <c r="G4302" s="209"/>
      <c r="H4302" s="48"/>
      <c r="I4302" s="457" t="str">
        <f t="shared" si="134"/>
        <v/>
      </c>
      <c r="J4302" s="241" cm="1">
        <f t="array" ref="J4302">SUMPRODUCT(--(K4302:N4302&lt;&gt;"")) + IF(TRIM(O4302)="",0,LEN(O4302)-LEN(SUBSTITUTE(O4302,",",""))+1)</f>
        <v>0</v>
      </c>
      <c r="K4302" s="242" t="str">
        <f>IF(AND(G4302&lt;&gt;0,G4302&lt;&gt;""),IF(B4302="","",IF(ISNUMBER(MATCH(B4302,'Look Up Values'!$B$2:$B$500,0)),"","Dest. error")),"")</f>
        <v/>
      </c>
      <c r="L4302" s="242" t="str">
        <f>IF(AND(G4302&lt;&gt;0,G4302&lt;&gt;""),IF(C4302="","",IF(AND(ISNUMBER(--LEFT(C4302,FIND(" ",C4302&amp;" ")-1)),OR(LEN(LEFT(C4302,FIND(" ",C4302&amp;" ")-1))=6,LEN(LEFT(C4302,FIND(" ",C4302&amp;" ")-1))=7),OR(ISNUMBER(MATCH(LEFT(C4302,FIND(" ",C4302&amp;" ")-1),'Look Up Values'!$G$2:$G$1000,0)),ISNUMBER(MATCH(LEFT(C4302,FIND(" ",C4302&amp;" ")-1),'Look Up Values'!$AE$2:$AE$2000,0)))),"","EWC error")),"")</f>
        <v/>
      </c>
      <c r="M4302" s="242" t="str" cm="1">
        <f t="array" ref="M4302">IF(AND(G4302&lt;&gt;0,G4302&lt;&gt;""),IF(E4302="","",IF(ISNUMBER(MATCH(SUBSTITUTE(E4302," ",""),SUBSTITUTE('Look Up Values'!$I$2:$I$10," ",""),0)),"","State error")),"")</f>
        <v/>
      </c>
      <c r="N4302" s="242" t="str" cm="1">
        <f t="array" ref="N4302">IF(AND(G4302&lt;&gt;0,G4302&lt;&gt;""),IF(F4302="","",IF(ISNUMBER(MATCH(SUBSTITUTE(F4302," ",""),SUBSTITUTE('Look Up Values'!$W$2:$W$30," ",""),0)),"","D&amp;R error")),"")</f>
        <v/>
      </c>
      <c r="O4302" s="256" t="str">
        <f t="shared" si="135"/>
        <v/>
      </c>
    </row>
    <row r="4303" spans="1:15" ht="15.75">
      <c r="A4303" s="250">
        <v>4296</v>
      </c>
      <c r="B4303" s="208"/>
      <c r="C4303" s="49"/>
      <c r="D4303" s="50"/>
      <c r="E4303" s="50"/>
      <c r="F4303" s="50"/>
      <c r="G4303" s="209"/>
      <c r="H4303" s="48"/>
      <c r="I4303" s="457" t="str">
        <f t="shared" si="134"/>
        <v/>
      </c>
      <c r="J4303" s="241" cm="1">
        <f t="array" ref="J4303">SUMPRODUCT(--(K4303:N4303&lt;&gt;"")) + IF(TRIM(O4303)="",0,LEN(O4303)-LEN(SUBSTITUTE(O4303,",",""))+1)</f>
        <v>0</v>
      </c>
      <c r="K4303" s="242" t="str">
        <f>IF(AND(G4303&lt;&gt;0,G4303&lt;&gt;""),IF(B4303="","",IF(ISNUMBER(MATCH(B4303,'Look Up Values'!$B$2:$B$500,0)),"","Dest. error")),"")</f>
        <v/>
      </c>
      <c r="L4303" s="242" t="str">
        <f>IF(AND(G4303&lt;&gt;0,G4303&lt;&gt;""),IF(C4303="","",IF(AND(ISNUMBER(--LEFT(C4303,FIND(" ",C4303&amp;" ")-1)),OR(LEN(LEFT(C4303,FIND(" ",C4303&amp;" ")-1))=6,LEN(LEFT(C4303,FIND(" ",C4303&amp;" ")-1))=7),OR(ISNUMBER(MATCH(LEFT(C4303,FIND(" ",C4303&amp;" ")-1),'Look Up Values'!$G$2:$G$1000,0)),ISNUMBER(MATCH(LEFT(C4303,FIND(" ",C4303&amp;" ")-1),'Look Up Values'!$AE$2:$AE$2000,0)))),"","EWC error")),"")</f>
        <v/>
      </c>
      <c r="M4303" s="242" t="str" cm="1">
        <f t="array" ref="M4303">IF(AND(G4303&lt;&gt;0,G4303&lt;&gt;""),IF(E4303="","",IF(ISNUMBER(MATCH(SUBSTITUTE(E4303," ",""),SUBSTITUTE('Look Up Values'!$I$2:$I$10," ",""),0)),"","State error")),"")</f>
        <v/>
      </c>
      <c r="N4303" s="242" t="str" cm="1">
        <f t="array" ref="N4303">IF(AND(G4303&lt;&gt;0,G4303&lt;&gt;""),IF(F4303="","",IF(ISNUMBER(MATCH(SUBSTITUTE(F4303," ",""),SUBSTITUTE('Look Up Values'!$W$2:$W$30," ",""),0)),"","D&amp;R error")),"")</f>
        <v/>
      </c>
      <c r="O4303" s="256" t="str">
        <f t="shared" si="135"/>
        <v/>
      </c>
    </row>
    <row r="4304" spans="1:15" ht="15.75">
      <c r="A4304" s="250">
        <v>4297</v>
      </c>
      <c r="B4304" s="208"/>
      <c r="C4304" s="49"/>
      <c r="D4304" s="50"/>
      <c r="E4304" s="50"/>
      <c r="F4304" s="50"/>
      <c r="G4304" s="209"/>
      <c r="H4304" s="48"/>
      <c r="I4304" s="457" t="str">
        <f t="shared" si="134"/>
        <v/>
      </c>
      <c r="J4304" s="241" cm="1">
        <f t="array" ref="J4304">SUMPRODUCT(--(K4304:N4304&lt;&gt;"")) + IF(TRIM(O4304)="",0,LEN(O4304)-LEN(SUBSTITUTE(O4304,",",""))+1)</f>
        <v>0</v>
      </c>
      <c r="K4304" s="242" t="str">
        <f>IF(AND(G4304&lt;&gt;0,G4304&lt;&gt;""),IF(B4304="","",IF(ISNUMBER(MATCH(B4304,'Look Up Values'!$B$2:$B$500,0)),"","Dest. error")),"")</f>
        <v/>
      </c>
      <c r="L4304" s="242" t="str">
        <f>IF(AND(G4304&lt;&gt;0,G4304&lt;&gt;""),IF(C4304="","",IF(AND(ISNUMBER(--LEFT(C4304,FIND(" ",C4304&amp;" ")-1)),OR(LEN(LEFT(C4304,FIND(" ",C4304&amp;" ")-1))=6,LEN(LEFT(C4304,FIND(" ",C4304&amp;" ")-1))=7),OR(ISNUMBER(MATCH(LEFT(C4304,FIND(" ",C4304&amp;" ")-1),'Look Up Values'!$G$2:$G$1000,0)),ISNUMBER(MATCH(LEFT(C4304,FIND(" ",C4304&amp;" ")-1),'Look Up Values'!$AE$2:$AE$2000,0)))),"","EWC error")),"")</f>
        <v/>
      </c>
      <c r="M4304" s="242" t="str" cm="1">
        <f t="array" ref="M4304">IF(AND(G4304&lt;&gt;0,G4304&lt;&gt;""),IF(E4304="","",IF(ISNUMBER(MATCH(SUBSTITUTE(E4304," ",""),SUBSTITUTE('Look Up Values'!$I$2:$I$10," ",""),0)),"","State error")),"")</f>
        <v/>
      </c>
      <c r="N4304" s="242" t="str" cm="1">
        <f t="array" ref="N4304">IF(AND(G4304&lt;&gt;0,G4304&lt;&gt;""),IF(F4304="","",IF(ISNUMBER(MATCH(SUBSTITUTE(F4304," ",""),SUBSTITUTE('Look Up Values'!$W$2:$W$30," ",""),0)),"","D&amp;R error")),"")</f>
        <v/>
      </c>
      <c r="O4304" s="256" t="str">
        <f t="shared" si="135"/>
        <v/>
      </c>
    </row>
    <row r="4305" spans="1:15" ht="15.75">
      <c r="A4305" s="250">
        <v>4298</v>
      </c>
      <c r="B4305" s="208"/>
      <c r="C4305" s="49"/>
      <c r="D4305" s="50"/>
      <c r="E4305" s="50"/>
      <c r="F4305" s="50"/>
      <c r="G4305" s="209"/>
      <c r="H4305" s="48"/>
      <c r="I4305" s="457" t="str">
        <f t="shared" si="134"/>
        <v/>
      </c>
      <c r="J4305" s="241" cm="1">
        <f t="array" ref="J4305">SUMPRODUCT(--(K4305:N4305&lt;&gt;"")) + IF(TRIM(O4305)="",0,LEN(O4305)-LEN(SUBSTITUTE(O4305,",",""))+1)</f>
        <v>0</v>
      </c>
      <c r="K4305" s="242" t="str">
        <f>IF(AND(G4305&lt;&gt;0,G4305&lt;&gt;""),IF(B4305="","",IF(ISNUMBER(MATCH(B4305,'Look Up Values'!$B$2:$B$500,0)),"","Dest. error")),"")</f>
        <v/>
      </c>
      <c r="L4305" s="242" t="str">
        <f>IF(AND(G4305&lt;&gt;0,G4305&lt;&gt;""),IF(C4305="","",IF(AND(ISNUMBER(--LEFT(C4305,FIND(" ",C4305&amp;" ")-1)),OR(LEN(LEFT(C4305,FIND(" ",C4305&amp;" ")-1))=6,LEN(LEFT(C4305,FIND(" ",C4305&amp;" ")-1))=7),OR(ISNUMBER(MATCH(LEFT(C4305,FIND(" ",C4305&amp;" ")-1),'Look Up Values'!$G$2:$G$1000,0)),ISNUMBER(MATCH(LEFT(C4305,FIND(" ",C4305&amp;" ")-1),'Look Up Values'!$AE$2:$AE$2000,0)))),"","EWC error")),"")</f>
        <v/>
      </c>
      <c r="M4305" s="242" t="str" cm="1">
        <f t="array" ref="M4305">IF(AND(G4305&lt;&gt;0,G4305&lt;&gt;""),IF(E4305="","",IF(ISNUMBER(MATCH(SUBSTITUTE(E4305," ",""),SUBSTITUTE('Look Up Values'!$I$2:$I$10," ",""),0)),"","State error")),"")</f>
        <v/>
      </c>
      <c r="N4305" s="242" t="str" cm="1">
        <f t="array" ref="N4305">IF(AND(G4305&lt;&gt;0,G4305&lt;&gt;""),IF(F4305="","",IF(ISNUMBER(MATCH(SUBSTITUTE(F4305," ",""),SUBSTITUTE('Look Up Values'!$W$2:$W$30," ",""),0)),"","D&amp;R error")),"")</f>
        <v/>
      </c>
      <c r="O4305" s="256" t="str">
        <f t="shared" si="135"/>
        <v/>
      </c>
    </row>
    <row r="4306" spans="1:15" ht="15.75">
      <c r="A4306" s="250">
        <v>4299</v>
      </c>
      <c r="B4306" s="208"/>
      <c r="C4306" s="49"/>
      <c r="D4306" s="50"/>
      <c r="E4306" s="50"/>
      <c r="F4306" s="50"/>
      <c r="G4306" s="209"/>
      <c r="H4306" s="48"/>
      <c r="I4306" s="457" t="str">
        <f t="shared" si="134"/>
        <v/>
      </c>
      <c r="J4306" s="241" cm="1">
        <f t="array" ref="J4306">SUMPRODUCT(--(K4306:N4306&lt;&gt;"")) + IF(TRIM(O4306)="",0,LEN(O4306)-LEN(SUBSTITUTE(O4306,",",""))+1)</f>
        <v>0</v>
      </c>
      <c r="K4306" s="242" t="str">
        <f>IF(AND(G4306&lt;&gt;0,G4306&lt;&gt;""),IF(B4306="","",IF(ISNUMBER(MATCH(B4306,'Look Up Values'!$B$2:$B$500,0)),"","Dest. error")),"")</f>
        <v/>
      </c>
      <c r="L4306" s="242" t="str">
        <f>IF(AND(G4306&lt;&gt;0,G4306&lt;&gt;""),IF(C4306="","",IF(AND(ISNUMBER(--LEFT(C4306,FIND(" ",C4306&amp;" ")-1)),OR(LEN(LEFT(C4306,FIND(" ",C4306&amp;" ")-1))=6,LEN(LEFT(C4306,FIND(" ",C4306&amp;" ")-1))=7),OR(ISNUMBER(MATCH(LEFT(C4306,FIND(" ",C4306&amp;" ")-1),'Look Up Values'!$G$2:$G$1000,0)),ISNUMBER(MATCH(LEFT(C4306,FIND(" ",C4306&amp;" ")-1),'Look Up Values'!$AE$2:$AE$2000,0)))),"","EWC error")),"")</f>
        <v/>
      </c>
      <c r="M4306" s="242" t="str" cm="1">
        <f t="array" ref="M4306">IF(AND(G4306&lt;&gt;0,G4306&lt;&gt;""),IF(E4306="","",IF(ISNUMBER(MATCH(SUBSTITUTE(E4306," ",""),SUBSTITUTE('Look Up Values'!$I$2:$I$10," ",""),0)),"","State error")),"")</f>
        <v/>
      </c>
      <c r="N4306" s="242" t="str" cm="1">
        <f t="array" ref="N4306">IF(AND(G4306&lt;&gt;0,G4306&lt;&gt;""),IF(F4306="","",IF(ISNUMBER(MATCH(SUBSTITUTE(F4306," ",""),SUBSTITUTE('Look Up Values'!$W$2:$W$30," ",""),0)),"","D&amp;R error")),"")</f>
        <v/>
      </c>
      <c r="O4306" s="256" t="str">
        <f t="shared" si="135"/>
        <v/>
      </c>
    </row>
    <row r="4307" spans="1:15" ht="15.75">
      <c r="A4307" s="250">
        <v>4300</v>
      </c>
      <c r="B4307" s="208"/>
      <c r="C4307" s="49"/>
      <c r="D4307" s="50"/>
      <c r="E4307" s="50"/>
      <c r="F4307" s="50"/>
      <c r="G4307" s="209"/>
      <c r="H4307" s="48"/>
      <c r="I4307" s="457" t="str">
        <f t="shared" si="134"/>
        <v/>
      </c>
      <c r="J4307" s="241" cm="1">
        <f t="array" ref="J4307">SUMPRODUCT(--(K4307:N4307&lt;&gt;"")) + IF(TRIM(O4307)="",0,LEN(O4307)-LEN(SUBSTITUTE(O4307,",",""))+1)</f>
        <v>0</v>
      </c>
      <c r="K4307" s="242" t="str">
        <f>IF(AND(G4307&lt;&gt;0,G4307&lt;&gt;""),IF(B4307="","",IF(ISNUMBER(MATCH(B4307,'Look Up Values'!$B$2:$B$500,0)),"","Dest. error")),"")</f>
        <v/>
      </c>
      <c r="L4307" s="242" t="str">
        <f>IF(AND(G4307&lt;&gt;0,G4307&lt;&gt;""),IF(C4307="","",IF(AND(ISNUMBER(--LEFT(C4307,FIND(" ",C4307&amp;" ")-1)),OR(LEN(LEFT(C4307,FIND(" ",C4307&amp;" ")-1))=6,LEN(LEFT(C4307,FIND(" ",C4307&amp;" ")-1))=7),OR(ISNUMBER(MATCH(LEFT(C4307,FIND(" ",C4307&amp;" ")-1),'Look Up Values'!$G$2:$G$1000,0)),ISNUMBER(MATCH(LEFT(C4307,FIND(" ",C4307&amp;" ")-1),'Look Up Values'!$AE$2:$AE$2000,0)))),"","EWC error")),"")</f>
        <v/>
      </c>
      <c r="M4307" s="242" t="str" cm="1">
        <f t="array" ref="M4307">IF(AND(G4307&lt;&gt;0,G4307&lt;&gt;""),IF(E4307="","",IF(ISNUMBER(MATCH(SUBSTITUTE(E4307," ",""),SUBSTITUTE('Look Up Values'!$I$2:$I$10," ",""),0)),"","State error")),"")</f>
        <v/>
      </c>
      <c r="N4307" s="242" t="str" cm="1">
        <f t="array" ref="N4307">IF(AND(G4307&lt;&gt;0,G4307&lt;&gt;""),IF(F4307="","",IF(ISNUMBER(MATCH(SUBSTITUTE(F4307," ",""),SUBSTITUTE('Look Up Values'!$W$2:$W$30," ",""),0)),"","D&amp;R error")),"")</f>
        <v/>
      </c>
      <c r="O4307" s="256" t="str">
        <f t="shared" si="135"/>
        <v/>
      </c>
    </row>
    <row r="4308" spans="1:15" ht="15.75">
      <c r="A4308" s="250">
        <v>4301</v>
      </c>
      <c r="B4308" s="208"/>
      <c r="C4308" s="49"/>
      <c r="D4308" s="50"/>
      <c r="E4308" s="50"/>
      <c r="F4308" s="50"/>
      <c r="G4308" s="209"/>
      <c r="H4308" s="48"/>
      <c r="I4308" s="457" t="str">
        <f t="shared" si="134"/>
        <v/>
      </c>
      <c r="J4308" s="241" cm="1">
        <f t="array" ref="J4308">SUMPRODUCT(--(K4308:N4308&lt;&gt;"")) + IF(TRIM(O4308)="",0,LEN(O4308)-LEN(SUBSTITUTE(O4308,",",""))+1)</f>
        <v>0</v>
      </c>
      <c r="K4308" s="242" t="str">
        <f>IF(AND(G4308&lt;&gt;0,G4308&lt;&gt;""),IF(B4308="","",IF(ISNUMBER(MATCH(B4308,'Look Up Values'!$B$2:$B$500,0)),"","Dest. error")),"")</f>
        <v/>
      </c>
      <c r="L4308" s="242" t="str">
        <f>IF(AND(G4308&lt;&gt;0,G4308&lt;&gt;""),IF(C4308="","",IF(AND(ISNUMBER(--LEFT(C4308,FIND(" ",C4308&amp;" ")-1)),OR(LEN(LEFT(C4308,FIND(" ",C4308&amp;" ")-1))=6,LEN(LEFT(C4308,FIND(" ",C4308&amp;" ")-1))=7),OR(ISNUMBER(MATCH(LEFT(C4308,FIND(" ",C4308&amp;" ")-1),'Look Up Values'!$G$2:$G$1000,0)),ISNUMBER(MATCH(LEFT(C4308,FIND(" ",C4308&amp;" ")-1),'Look Up Values'!$AE$2:$AE$2000,0)))),"","EWC error")),"")</f>
        <v/>
      </c>
      <c r="M4308" s="242" t="str" cm="1">
        <f t="array" ref="M4308">IF(AND(G4308&lt;&gt;0,G4308&lt;&gt;""),IF(E4308="","",IF(ISNUMBER(MATCH(SUBSTITUTE(E4308," ",""),SUBSTITUTE('Look Up Values'!$I$2:$I$10," ",""),0)),"","State error")),"")</f>
        <v/>
      </c>
      <c r="N4308" s="242" t="str" cm="1">
        <f t="array" ref="N4308">IF(AND(G4308&lt;&gt;0,G4308&lt;&gt;""),IF(F4308="","",IF(ISNUMBER(MATCH(SUBSTITUTE(F4308," ",""),SUBSTITUTE('Look Up Values'!$W$2:$W$30," ",""),0)),"","D&amp;R error")),"")</f>
        <v/>
      </c>
      <c r="O4308" s="256" t="str">
        <f t="shared" si="135"/>
        <v/>
      </c>
    </row>
    <row r="4309" spans="1:15" ht="15.75">
      <c r="A4309" s="250">
        <v>4302</v>
      </c>
      <c r="B4309" s="208"/>
      <c r="C4309" s="49"/>
      <c r="D4309" s="50"/>
      <c r="E4309" s="50"/>
      <c r="F4309" s="50"/>
      <c r="G4309" s="209"/>
      <c r="H4309" s="48"/>
      <c r="I4309" s="457" t="str">
        <f t="shared" si="134"/>
        <v/>
      </c>
      <c r="J4309" s="241" cm="1">
        <f t="array" ref="J4309">SUMPRODUCT(--(K4309:N4309&lt;&gt;"")) + IF(TRIM(O4309)="",0,LEN(O4309)-LEN(SUBSTITUTE(O4309,",",""))+1)</f>
        <v>0</v>
      </c>
      <c r="K4309" s="242" t="str">
        <f>IF(AND(G4309&lt;&gt;0,G4309&lt;&gt;""),IF(B4309="","",IF(ISNUMBER(MATCH(B4309,'Look Up Values'!$B$2:$B$500,0)),"","Dest. error")),"")</f>
        <v/>
      </c>
      <c r="L4309" s="242" t="str">
        <f>IF(AND(G4309&lt;&gt;0,G4309&lt;&gt;""),IF(C4309="","",IF(AND(ISNUMBER(--LEFT(C4309,FIND(" ",C4309&amp;" ")-1)),OR(LEN(LEFT(C4309,FIND(" ",C4309&amp;" ")-1))=6,LEN(LEFT(C4309,FIND(" ",C4309&amp;" ")-1))=7),OR(ISNUMBER(MATCH(LEFT(C4309,FIND(" ",C4309&amp;" ")-1),'Look Up Values'!$G$2:$G$1000,0)),ISNUMBER(MATCH(LEFT(C4309,FIND(" ",C4309&amp;" ")-1),'Look Up Values'!$AE$2:$AE$2000,0)))),"","EWC error")),"")</f>
        <v/>
      </c>
      <c r="M4309" s="242" t="str" cm="1">
        <f t="array" ref="M4309">IF(AND(G4309&lt;&gt;0,G4309&lt;&gt;""),IF(E4309="","",IF(ISNUMBER(MATCH(SUBSTITUTE(E4309," ",""),SUBSTITUTE('Look Up Values'!$I$2:$I$10," ",""),0)),"","State error")),"")</f>
        <v/>
      </c>
      <c r="N4309" s="242" t="str" cm="1">
        <f t="array" ref="N4309">IF(AND(G4309&lt;&gt;0,G4309&lt;&gt;""),IF(F4309="","",IF(ISNUMBER(MATCH(SUBSTITUTE(F4309," ",""),SUBSTITUTE('Look Up Values'!$W$2:$W$30," ",""),0)),"","D&amp;R error")),"")</f>
        <v/>
      </c>
      <c r="O4309" s="256" t="str">
        <f t="shared" si="135"/>
        <v/>
      </c>
    </row>
    <row r="4310" spans="1:15" ht="15.75">
      <c r="A4310" s="250">
        <v>4303</v>
      </c>
      <c r="B4310" s="208"/>
      <c r="C4310" s="49"/>
      <c r="D4310" s="50"/>
      <c r="E4310" s="50"/>
      <c r="F4310" s="50"/>
      <c r="G4310" s="209"/>
      <c r="H4310" s="48"/>
      <c r="I4310" s="457" t="str">
        <f t="shared" si="134"/>
        <v/>
      </c>
      <c r="J4310" s="241" cm="1">
        <f t="array" ref="J4310">SUMPRODUCT(--(K4310:N4310&lt;&gt;"")) + IF(TRIM(O4310)="",0,LEN(O4310)-LEN(SUBSTITUTE(O4310,",",""))+1)</f>
        <v>0</v>
      </c>
      <c r="K4310" s="242" t="str">
        <f>IF(AND(G4310&lt;&gt;0,G4310&lt;&gt;""),IF(B4310="","",IF(ISNUMBER(MATCH(B4310,'Look Up Values'!$B$2:$B$500,0)),"","Dest. error")),"")</f>
        <v/>
      </c>
      <c r="L4310" s="242" t="str">
        <f>IF(AND(G4310&lt;&gt;0,G4310&lt;&gt;""),IF(C4310="","",IF(AND(ISNUMBER(--LEFT(C4310,FIND(" ",C4310&amp;" ")-1)),OR(LEN(LEFT(C4310,FIND(" ",C4310&amp;" ")-1))=6,LEN(LEFT(C4310,FIND(" ",C4310&amp;" ")-1))=7),OR(ISNUMBER(MATCH(LEFT(C4310,FIND(" ",C4310&amp;" ")-1),'Look Up Values'!$G$2:$G$1000,0)),ISNUMBER(MATCH(LEFT(C4310,FIND(" ",C4310&amp;" ")-1),'Look Up Values'!$AE$2:$AE$2000,0)))),"","EWC error")),"")</f>
        <v/>
      </c>
      <c r="M4310" s="242" t="str" cm="1">
        <f t="array" ref="M4310">IF(AND(G4310&lt;&gt;0,G4310&lt;&gt;""),IF(E4310="","",IF(ISNUMBER(MATCH(SUBSTITUTE(E4310," ",""),SUBSTITUTE('Look Up Values'!$I$2:$I$10," ",""),0)),"","State error")),"")</f>
        <v/>
      </c>
      <c r="N4310" s="242" t="str" cm="1">
        <f t="array" ref="N4310">IF(AND(G4310&lt;&gt;0,G4310&lt;&gt;""),IF(F4310="","",IF(ISNUMBER(MATCH(SUBSTITUTE(F4310," ",""),SUBSTITUTE('Look Up Values'!$W$2:$W$30," ",""),0)),"","D&amp;R error")),"")</f>
        <v/>
      </c>
      <c r="O4310" s="256" t="str">
        <f t="shared" si="135"/>
        <v/>
      </c>
    </row>
    <row r="4311" spans="1:15" ht="15.75">
      <c r="A4311" s="250">
        <v>4304</v>
      </c>
      <c r="B4311" s="208"/>
      <c r="C4311" s="49"/>
      <c r="D4311" s="50"/>
      <c r="E4311" s="50"/>
      <c r="F4311" s="50"/>
      <c r="G4311" s="209"/>
      <c r="H4311" s="48"/>
      <c r="I4311" s="457" t="str">
        <f t="shared" si="134"/>
        <v/>
      </c>
      <c r="J4311" s="241" cm="1">
        <f t="array" ref="J4311">SUMPRODUCT(--(K4311:N4311&lt;&gt;"")) + IF(TRIM(O4311)="",0,LEN(O4311)-LEN(SUBSTITUTE(O4311,",",""))+1)</f>
        <v>0</v>
      </c>
      <c r="K4311" s="242" t="str">
        <f>IF(AND(G4311&lt;&gt;0,G4311&lt;&gt;""),IF(B4311="","",IF(ISNUMBER(MATCH(B4311,'Look Up Values'!$B$2:$B$500,0)),"","Dest. error")),"")</f>
        <v/>
      </c>
      <c r="L4311" s="242" t="str">
        <f>IF(AND(G4311&lt;&gt;0,G4311&lt;&gt;""),IF(C4311="","",IF(AND(ISNUMBER(--LEFT(C4311,FIND(" ",C4311&amp;" ")-1)),OR(LEN(LEFT(C4311,FIND(" ",C4311&amp;" ")-1))=6,LEN(LEFT(C4311,FIND(" ",C4311&amp;" ")-1))=7),OR(ISNUMBER(MATCH(LEFT(C4311,FIND(" ",C4311&amp;" ")-1),'Look Up Values'!$G$2:$G$1000,0)),ISNUMBER(MATCH(LEFT(C4311,FIND(" ",C4311&amp;" ")-1),'Look Up Values'!$AE$2:$AE$2000,0)))),"","EWC error")),"")</f>
        <v/>
      </c>
      <c r="M4311" s="242" t="str" cm="1">
        <f t="array" ref="M4311">IF(AND(G4311&lt;&gt;0,G4311&lt;&gt;""),IF(E4311="","",IF(ISNUMBER(MATCH(SUBSTITUTE(E4311," ",""),SUBSTITUTE('Look Up Values'!$I$2:$I$10," ",""),0)),"","State error")),"")</f>
        <v/>
      </c>
      <c r="N4311" s="242" t="str" cm="1">
        <f t="array" ref="N4311">IF(AND(G4311&lt;&gt;0,G4311&lt;&gt;""),IF(F4311="","",IF(ISNUMBER(MATCH(SUBSTITUTE(F4311," ",""),SUBSTITUTE('Look Up Values'!$W$2:$W$30," ",""),0)),"","D&amp;R error")),"")</f>
        <v/>
      </c>
      <c r="O4311" s="256" t="str">
        <f t="shared" si="135"/>
        <v/>
      </c>
    </row>
    <row r="4312" spans="1:15" ht="15.75">
      <c r="A4312" s="250">
        <v>4305</v>
      </c>
      <c r="B4312" s="208"/>
      <c r="C4312" s="49"/>
      <c r="D4312" s="50"/>
      <c r="E4312" s="50"/>
      <c r="F4312" s="50"/>
      <c r="G4312" s="209"/>
      <c r="H4312" s="48"/>
      <c r="I4312" s="457" t="str">
        <f t="shared" si="134"/>
        <v/>
      </c>
      <c r="J4312" s="241" cm="1">
        <f t="array" ref="J4312">SUMPRODUCT(--(K4312:N4312&lt;&gt;"")) + IF(TRIM(O4312)="",0,LEN(O4312)-LEN(SUBSTITUTE(O4312,",",""))+1)</f>
        <v>0</v>
      </c>
      <c r="K4312" s="242" t="str">
        <f>IF(AND(G4312&lt;&gt;0,G4312&lt;&gt;""),IF(B4312="","",IF(ISNUMBER(MATCH(B4312,'Look Up Values'!$B$2:$B$500,0)),"","Dest. error")),"")</f>
        <v/>
      </c>
      <c r="L4312" s="242" t="str">
        <f>IF(AND(G4312&lt;&gt;0,G4312&lt;&gt;""),IF(C4312="","",IF(AND(ISNUMBER(--LEFT(C4312,FIND(" ",C4312&amp;" ")-1)),OR(LEN(LEFT(C4312,FIND(" ",C4312&amp;" ")-1))=6,LEN(LEFT(C4312,FIND(" ",C4312&amp;" ")-1))=7),OR(ISNUMBER(MATCH(LEFT(C4312,FIND(" ",C4312&amp;" ")-1),'Look Up Values'!$G$2:$G$1000,0)),ISNUMBER(MATCH(LEFT(C4312,FIND(" ",C4312&amp;" ")-1),'Look Up Values'!$AE$2:$AE$2000,0)))),"","EWC error")),"")</f>
        <v/>
      </c>
      <c r="M4312" s="242" t="str" cm="1">
        <f t="array" ref="M4312">IF(AND(G4312&lt;&gt;0,G4312&lt;&gt;""),IF(E4312="","",IF(ISNUMBER(MATCH(SUBSTITUTE(E4312," ",""),SUBSTITUTE('Look Up Values'!$I$2:$I$10," ",""),0)),"","State error")),"")</f>
        <v/>
      </c>
      <c r="N4312" s="242" t="str" cm="1">
        <f t="array" ref="N4312">IF(AND(G4312&lt;&gt;0,G4312&lt;&gt;""),IF(F4312="","",IF(ISNUMBER(MATCH(SUBSTITUTE(F4312," ",""),SUBSTITUTE('Look Up Values'!$W$2:$W$30," ",""),0)),"","D&amp;R error")),"")</f>
        <v/>
      </c>
      <c r="O4312" s="256" t="str">
        <f t="shared" si="135"/>
        <v/>
      </c>
    </row>
    <row r="4313" spans="1:15" ht="15.75">
      <c r="A4313" s="250">
        <v>4306</v>
      </c>
      <c r="B4313" s="208"/>
      <c r="C4313" s="49"/>
      <c r="D4313" s="50"/>
      <c r="E4313" s="50"/>
      <c r="F4313" s="50"/>
      <c r="G4313" s="209"/>
      <c r="H4313" s="48"/>
      <c r="I4313" s="457" t="str">
        <f t="shared" si="134"/>
        <v/>
      </c>
      <c r="J4313" s="241" cm="1">
        <f t="array" ref="J4313">SUMPRODUCT(--(K4313:N4313&lt;&gt;"")) + IF(TRIM(O4313)="",0,LEN(O4313)-LEN(SUBSTITUTE(O4313,",",""))+1)</f>
        <v>0</v>
      </c>
      <c r="K4313" s="242" t="str">
        <f>IF(AND(G4313&lt;&gt;0,G4313&lt;&gt;""),IF(B4313="","",IF(ISNUMBER(MATCH(B4313,'Look Up Values'!$B$2:$B$500,0)),"","Dest. error")),"")</f>
        <v/>
      </c>
      <c r="L4313" s="242" t="str">
        <f>IF(AND(G4313&lt;&gt;0,G4313&lt;&gt;""),IF(C4313="","",IF(AND(ISNUMBER(--LEFT(C4313,FIND(" ",C4313&amp;" ")-1)),OR(LEN(LEFT(C4313,FIND(" ",C4313&amp;" ")-1))=6,LEN(LEFT(C4313,FIND(" ",C4313&amp;" ")-1))=7),OR(ISNUMBER(MATCH(LEFT(C4313,FIND(" ",C4313&amp;" ")-1),'Look Up Values'!$G$2:$G$1000,0)),ISNUMBER(MATCH(LEFT(C4313,FIND(" ",C4313&amp;" ")-1),'Look Up Values'!$AE$2:$AE$2000,0)))),"","EWC error")),"")</f>
        <v/>
      </c>
      <c r="M4313" s="242" t="str" cm="1">
        <f t="array" ref="M4313">IF(AND(G4313&lt;&gt;0,G4313&lt;&gt;""),IF(E4313="","",IF(ISNUMBER(MATCH(SUBSTITUTE(E4313," ",""),SUBSTITUTE('Look Up Values'!$I$2:$I$10," ",""),0)),"","State error")),"")</f>
        <v/>
      </c>
      <c r="N4313" s="242" t="str" cm="1">
        <f t="array" ref="N4313">IF(AND(G4313&lt;&gt;0,G4313&lt;&gt;""),IF(F4313="","",IF(ISNUMBER(MATCH(SUBSTITUTE(F4313," ",""),SUBSTITUTE('Look Up Values'!$W$2:$W$30," ",""),0)),"","D&amp;R error")),"")</f>
        <v/>
      </c>
      <c r="O4313" s="256" t="str">
        <f t="shared" si="135"/>
        <v/>
      </c>
    </row>
    <row r="4314" spans="1:15" ht="15.75">
      <c r="A4314" s="250">
        <v>4307</v>
      </c>
      <c r="B4314" s="208"/>
      <c r="C4314" s="49"/>
      <c r="D4314" s="50"/>
      <c r="E4314" s="50"/>
      <c r="F4314" s="50"/>
      <c r="G4314" s="209"/>
      <c r="H4314" s="48"/>
      <c r="I4314" s="457" t="str">
        <f t="shared" si="134"/>
        <v/>
      </c>
      <c r="J4314" s="241" cm="1">
        <f t="array" ref="J4314">SUMPRODUCT(--(K4314:N4314&lt;&gt;"")) + IF(TRIM(O4314)="",0,LEN(O4314)-LEN(SUBSTITUTE(O4314,",",""))+1)</f>
        <v>0</v>
      </c>
      <c r="K4314" s="242" t="str">
        <f>IF(AND(G4314&lt;&gt;0,G4314&lt;&gt;""),IF(B4314="","",IF(ISNUMBER(MATCH(B4314,'Look Up Values'!$B$2:$B$500,0)),"","Dest. error")),"")</f>
        <v/>
      </c>
      <c r="L4314" s="242" t="str">
        <f>IF(AND(G4314&lt;&gt;0,G4314&lt;&gt;""),IF(C4314="","",IF(AND(ISNUMBER(--LEFT(C4314,FIND(" ",C4314&amp;" ")-1)),OR(LEN(LEFT(C4314,FIND(" ",C4314&amp;" ")-1))=6,LEN(LEFT(C4314,FIND(" ",C4314&amp;" ")-1))=7),OR(ISNUMBER(MATCH(LEFT(C4314,FIND(" ",C4314&amp;" ")-1),'Look Up Values'!$G$2:$G$1000,0)),ISNUMBER(MATCH(LEFT(C4314,FIND(" ",C4314&amp;" ")-1),'Look Up Values'!$AE$2:$AE$2000,0)))),"","EWC error")),"")</f>
        <v/>
      </c>
      <c r="M4314" s="242" t="str" cm="1">
        <f t="array" ref="M4314">IF(AND(G4314&lt;&gt;0,G4314&lt;&gt;""),IF(E4314="","",IF(ISNUMBER(MATCH(SUBSTITUTE(E4314," ",""),SUBSTITUTE('Look Up Values'!$I$2:$I$10," ",""),0)),"","State error")),"")</f>
        <v/>
      </c>
      <c r="N4314" s="242" t="str" cm="1">
        <f t="array" ref="N4314">IF(AND(G4314&lt;&gt;0,G4314&lt;&gt;""),IF(F4314="","",IF(ISNUMBER(MATCH(SUBSTITUTE(F4314," ",""),SUBSTITUTE('Look Up Values'!$W$2:$W$30," ",""),0)),"","D&amp;R error")),"")</f>
        <v/>
      </c>
      <c r="O4314" s="256" t="str">
        <f t="shared" si="135"/>
        <v/>
      </c>
    </row>
    <row r="4315" spans="1:15" ht="15.75">
      <c r="A4315" s="250">
        <v>4308</v>
      </c>
      <c r="B4315" s="208"/>
      <c r="C4315" s="49"/>
      <c r="D4315" s="50"/>
      <c r="E4315" s="50"/>
      <c r="F4315" s="50"/>
      <c r="G4315" s="209"/>
      <c r="H4315" s="48"/>
      <c r="I4315" s="457" t="str">
        <f t="shared" si="134"/>
        <v/>
      </c>
      <c r="J4315" s="241" cm="1">
        <f t="array" ref="J4315">SUMPRODUCT(--(K4315:N4315&lt;&gt;"")) + IF(TRIM(O4315)="",0,LEN(O4315)-LEN(SUBSTITUTE(O4315,",",""))+1)</f>
        <v>0</v>
      </c>
      <c r="K4315" s="242" t="str">
        <f>IF(AND(G4315&lt;&gt;0,G4315&lt;&gt;""),IF(B4315="","",IF(ISNUMBER(MATCH(B4315,'Look Up Values'!$B$2:$B$500,0)),"","Dest. error")),"")</f>
        <v/>
      </c>
      <c r="L4315" s="242" t="str">
        <f>IF(AND(G4315&lt;&gt;0,G4315&lt;&gt;""),IF(C4315="","",IF(AND(ISNUMBER(--LEFT(C4315,FIND(" ",C4315&amp;" ")-1)),OR(LEN(LEFT(C4315,FIND(" ",C4315&amp;" ")-1))=6,LEN(LEFT(C4315,FIND(" ",C4315&amp;" ")-1))=7),OR(ISNUMBER(MATCH(LEFT(C4315,FIND(" ",C4315&amp;" ")-1),'Look Up Values'!$G$2:$G$1000,0)),ISNUMBER(MATCH(LEFT(C4315,FIND(" ",C4315&amp;" ")-1),'Look Up Values'!$AE$2:$AE$2000,0)))),"","EWC error")),"")</f>
        <v/>
      </c>
      <c r="M4315" s="242" t="str" cm="1">
        <f t="array" ref="M4315">IF(AND(G4315&lt;&gt;0,G4315&lt;&gt;""),IF(E4315="","",IF(ISNUMBER(MATCH(SUBSTITUTE(E4315," ",""),SUBSTITUTE('Look Up Values'!$I$2:$I$10," ",""),0)),"","State error")),"")</f>
        <v/>
      </c>
      <c r="N4315" s="242" t="str" cm="1">
        <f t="array" ref="N4315">IF(AND(G4315&lt;&gt;0,G4315&lt;&gt;""),IF(F4315="","",IF(ISNUMBER(MATCH(SUBSTITUTE(F4315," ",""),SUBSTITUTE('Look Up Values'!$W$2:$W$30," ",""),0)),"","D&amp;R error")),"")</f>
        <v/>
      </c>
      <c r="O4315" s="256" t="str">
        <f t="shared" si="135"/>
        <v/>
      </c>
    </row>
    <row r="4316" spans="1:15" ht="15.75">
      <c r="A4316" s="250">
        <v>4309</v>
      </c>
      <c r="B4316" s="208"/>
      <c r="C4316" s="49"/>
      <c r="D4316" s="50"/>
      <c r="E4316" s="50"/>
      <c r="F4316" s="50"/>
      <c r="G4316" s="209"/>
      <c r="H4316" s="48"/>
      <c r="I4316" s="457" t="str">
        <f t="shared" si="134"/>
        <v/>
      </c>
      <c r="J4316" s="241" cm="1">
        <f t="array" ref="J4316">SUMPRODUCT(--(K4316:N4316&lt;&gt;"")) + IF(TRIM(O4316)="",0,LEN(O4316)-LEN(SUBSTITUTE(O4316,",",""))+1)</f>
        <v>0</v>
      </c>
      <c r="K4316" s="242" t="str">
        <f>IF(AND(G4316&lt;&gt;0,G4316&lt;&gt;""),IF(B4316="","",IF(ISNUMBER(MATCH(B4316,'Look Up Values'!$B$2:$B$500,0)),"","Dest. error")),"")</f>
        <v/>
      </c>
      <c r="L4316" s="242" t="str">
        <f>IF(AND(G4316&lt;&gt;0,G4316&lt;&gt;""),IF(C4316="","",IF(AND(ISNUMBER(--LEFT(C4316,FIND(" ",C4316&amp;" ")-1)),OR(LEN(LEFT(C4316,FIND(" ",C4316&amp;" ")-1))=6,LEN(LEFT(C4316,FIND(" ",C4316&amp;" ")-1))=7),OR(ISNUMBER(MATCH(LEFT(C4316,FIND(" ",C4316&amp;" ")-1),'Look Up Values'!$G$2:$G$1000,0)),ISNUMBER(MATCH(LEFT(C4316,FIND(" ",C4316&amp;" ")-1),'Look Up Values'!$AE$2:$AE$2000,0)))),"","EWC error")),"")</f>
        <v/>
      </c>
      <c r="M4316" s="242" t="str" cm="1">
        <f t="array" ref="M4316">IF(AND(G4316&lt;&gt;0,G4316&lt;&gt;""),IF(E4316="","",IF(ISNUMBER(MATCH(SUBSTITUTE(E4316," ",""),SUBSTITUTE('Look Up Values'!$I$2:$I$10," ",""),0)),"","State error")),"")</f>
        <v/>
      </c>
      <c r="N4316" s="242" t="str" cm="1">
        <f t="array" ref="N4316">IF(AND(G4316&lt;&gt;0,G4316&lt;&gt;""),IF(F4316="","",IF(ISNUMBER(MATCH(SUBSTITUTE(F4316," ",""),SUBSTITUTE('Look Up Values'!$W$2:$W$30," ",""),0)),"","D&amp;R error")),"")</f>
        <v/>
      </c>
      <c r="O4316" s="256" t="str">
        <f t="shared" si="135"/>
        <v/>
      </c>
    </row>
    <row r="4317" spans="1:15" ht="15.75">
      <c r="A4317" s="250">
        <v>4310</v>
      </c>
      <c r="B4317" s="208"/>
      <c r="C4317" s="49"/>
      <c r="D4317" s="50"/>
      <c r="E4317" s="50"/>
      <c r="F4317" s="50"/>
      <c r="G4317" s="209"/>
      <c r="H4317" s="48"/>
      <c r="I4317" s="457" t="str">
        <f t="shared" si="134"/>
        <v/>
      </c>
      <c r="J4317" s="241" cm="1">
        <f t="array" ref="J4317">SUMPRODUCT(--(K4317:N4317&lt;&gt;"")) + IF(TRIM(O4317)="",0,LEN(O4317)-LEN(SUBSTITUTE(O4317,",",""))+1)</f>
        <v>0</v>
      </c>
      <c r="K4317" s="242" t="str">
        <f>IF(AND(G4317&lt;&gt;0,G4317&lt;&gt;""),IF(B4317="","",IF(ISNUMBER(MATCH(B4317,'Look Up Values'!$B$2:$B$500,0)),"","Dest. error")),"")</f>
        <v/>
      </c>
      <c r="L4317" s="242" t="str">
        <f>IF(AND(G4317&lt;&gt;0,G4317&lt;&gt;""),IF(C4317="","",IF(AND(ISNUMBER(--LEFT(C4317,FIND(" ",C4317&amp;" ")-1)),OR(LEN(LEFT(C4317,FIND(" ",C4317&amp;" ")-1))=6,LEN(LEFT(C4317,FIND(" ",C4317&amp;" ")-1))=7),OR(ISNUMBER(MATCH(LEFT(C4317,FIND(" ",C4317&amp;" ")-1),'Look Up Values'!$G$2:$G$1000,0)),ISNUMBER(MATCH(LEFT(C4317,FIND(" ",C4317&amp;" ")-1),'Look Up Values'!$AE$2:$AE$2000,0)))),"","EWC error")),"")</f>
        <v/>
      </c>
      <c r="M4317" s="242" t="str" cm="1">
        <f t="array" ref="M4317">IF(AND(G4317&lt;&gt;0,G4317&lt;&gt;""),IF(E4317="","",IF(ISNUMBER(MATCH(SUBSTITUTE(E4317," ",""),SUBSTITUTE('Look Up Values'!$I$2:$I$10," ",""),0)),"","State error")),"")</f>
        <v/>
      </c>
      <c r="N4317" s="242" t="str" cm="1">
        <f t="array" ref="N4317">IF(AND(G4317&lt;&gt;0,G4317&lt;&gt;""),IF(F4317="","",IF(ISNUMBER(MATCH(SUBSTITUTE(F4317," ",""),SUBSTITUTE('Look Up Values'!$W$2:$W$30," ",""),0)),"","D&amp;R error")),"")</f>
        <v/>
      </c>
      <c r="O4317" s="256" t="str">
        <f t="shared" si="135"/>
        <v/>
      </c>
    </row>
    <row r="4318" spans="1:15" ht="15.75">
      <c r="A4318" s="250">
        <v>4311</v>
      </c>
      <c r="B4318" s="208"/>
      <c r="C4318" s="49"/>
      <c r="D4318" s="50"/>
      <c r="E4318" s="50"/>
      <c r="F4318" s="50"/>
      <c r="G4318" s="209"/>
      <c r="H4318" s="48"/>
      <c r="I4318" s="457" t="str">
        <f t="shared" si="134"/>
        <v/>
      </c>
      <c r="J4318" s="241" cm="1">
        <f t="array" ref="J4318">SUMPRODUCT(--(K4318:N4318&lt;&gt;"")) + IF(TRIM(O4318)="",0,LEN(O4318)-LEN(SUBSTITUTE(O4318,",",""))+1)</f>
        <v>0</v>
      </c>
      <c r="K4318" s="242" t="str">
        <f>IF(AND(G4318&lt;&gt;0,G4318&lt;&gt;""),IF(B4318="","",IF(ISNUMBER(MATCH(B4318,'Look Up Values'!$B$2:$B$500,0)),"","Dest. error")),"")</f>
        <v/>
      </c>
      <c r="L4318" s="242" t="str">
        <f>IF(AND(G4318&lt;&gt;0,G4318&lt;&gt;""),IF(C4318="","",IF(AND(ISNUMBER(--LEFT(C4318,FIND(" ",C4318&amp;" ")-1)),OR(LEN(LEFT(C4318,FIND(" ",C4318&amp;" ")-1))=6,LEN(LEFT(C4318,FIND(" ",C4318&amp;" ")-1))=7),OR(ISNUMBER(MATCH(LEFT(C4318,FIND(" ",C4318&amp;" ")-1),'Look Up Values'!$G$2:$G$1000,0)),ISNUMBER(MATCH(LEFT(C4318,FIND(" ",C4318&amp;" ")-1),'Look Up Values'!$AE$2:$AE$2000,0)))),"","EWC error")),"")</f>
        <v/>
      </c>
      <c r="M4318" s="242" t="str" cm="1">
        <f t="array" ref="M4318">IF(AND(G4318&lt;&gt;0,G4318&lt;&gt;""),IF(E4318="","",IF(ISNUMBER(MATCH(SUBSTITUTE(E4318," ",""),SUBSTITUTE('Look Up Values'!$I$2:$I$10," ",""),0)),"","State error")),"")</f>
        <v/>
      </c>
      <c r="N4318" s="242" t="str" cm="1">
        <f t="array" ref="N4318">IF(AND(G4318&lt;&gt;0,G4318&lt;&gt;""),IF(F4318="","",IF(ISNUMBER(MATCH(SUBSTITUTE(F4318," ",""),SUBSTITUTE('Look Up Values'!$W$2:$W$30," ",""),0)),"","D&amp;R error")),"")</f>
        <v/>
      </c>
      <c r="O4318" s="256" t="str">
        <f t="shared" si="135"/>
        <v/>
      </c>
    </row>
    <row r="4319" spans="1:15" ht="15.75">
      <c r="A4319" s="250">
        <v>4312</v>
      </c>
      <c r="B4319" s="208"/>
      <c r="C4319" s="49"/>
      <c r="D4319" s="50"/>
      <c r="E4319" s="50"/>
      <c r="F4319" s="50"/>
      <c r="G4319" s="209"/>
      <c r="H4319" s="48"/>
      <c r="I4319" s="457" t="str">
        <f t="shared" si="134"/>
        <v/>
      </c>
      <c r="J4319" s="241" cm="1">
        <f t="array" ref="J4319">SUMPRODUCT(--(K4319:N4319&lt;&gt;"")) + IF(TRIM(O4319)="",0,LEN(O4319)-LEN(SUBSTITUTE(O4319,",",""))+1)</f>
        <v>0</v>
      </c>
      <c r="K4319" s="242" t="str">
        <f>IF(AND(G4319&lt;&gt;0,G4319&lt;&gt;""),IF(B4319="","",IF(ISNUMBER(MATCH(B4319,'Look Up Values'!$B$2:$B$500,0)),"","Dest. error")),"")</f>
        <v/>
      </c>
      <c r="L4319" s="242" t="str">
        <f>IF(AND(G4319&lt;&gt;0,G4319&lt;&gt;""),IF(C4319="","",IF(AND(ISNUMBER(--LEFT(C4319,FIND(" ",C4319&amp;" ")-1)),OR(LEN(LEFT(C4319,FIND(" ",C4319&amp;" ")-1))=6,LEN(LEFT(C4319,FIND(" ",C4319&amp;" ")-1))=7),OR(ISNUMBER(MATCH(LEFT(C4319,FIND(" ",C4319&amp;" ")-1),'Look Up Values'!$G$2:$G$1000,0)),ISNUMBER(MATCH(LEFT(C4319,FIND(" ",C4319&amp;" ")-1),'Look Up Values'!$AE$2:$AE$2000,0)))),"","EWC error")),"")</f>
        <v/>
      </c>
      <c r="M4319" s="242" t="str" cm="1">
        <f t="array" ref="M4319">IF(AND(G4319&lt;&gt;0,G4319&lt;&gt;""),IF(E4319="","",IF(ISNUMBER(MATCH(SUBSTITUTE(E4319," ",""),SUBSTITUTE('Look Up Values'!$I$2:$I$10," ",""),0)),"","State error")),"")</f>
        <v/>
      </c>
      <c r="N4319" s="242" t="str" cm="1">
        <f t="array" ref="N4319">IF(AND(G4319&lt;&gt;0,G4319&lt;&gt;""),IF(F4319="","",IF(ISNUMBER(MATCH(SUBSTITUTE(F4319," ",""),SUBSTITUTE('Look Up Values'!$W$2:$W$30," ",""),0)),"","D&amp;R error")),"")</f>
        <v/>
      </c>
      <c r="O4319" s="256" t="str">
        <f t="shared" si="135"/>
        <v/>
      </c>
    </row>
    <row r="4320" spans="1:15" ht="15.75">
      <c r="A4320" s="250">
        <v>4313</v>
      </c>
      <c r="B4320" s="208"/>
      <c r="C4320" s="49"/>
      <c r="D4320" s="50"/>
      <c r="E4320" s="50"/>
      <c r="F4320" s="50"/>
      <c r="G4320" s="209"/>
      <c r="H4320" s="48"/>
      <c r="I4320" s="457" t="str">
        <f t="shared" si="134"/>
        <v/>
      </c>
      <c r="J4320" s="241" cm="1">
        <f t="array" ref="J4320">SUMPRODUCT(--(K4320:N4320&lt;&gt;"")) + IF(TRIM(O4320)="",0,LEN(O4320)-LEN(SUBSTITUTE(O4320,",",""))+1)</f>
        <v>0</v>
      </c>
      <c r="K4320" s="242" t="str">
        <f>IF(AND(G4320&lt;&gt;0,G4320&lt;&gt;""),IF(B4320="","",IF(ISNUMBER(MATCH(B4320,'Look Up Values'!$B$2:$B$500,0)),"","Dest. error")),"")</f>
        <v/>
      </c>
      <c r="L4320" s="242" t="str">
        <f>IF(AND(G4320&lt;&gt;0,G4320&lt;&gt;""),IF(C4320="","",IF(AND(ISNUMBER(--LEFT(C4320,FIND(" ",C4320&amp;" ")-1)),OR(LEN(LEFT(C4320,FIND(" ",C4320&amp;" ")-1))=6,LEN(LEFT(C4320,FIND(" ",C4320&amp;" ")-1))=7),OR(ISNUMBER(MATCH(LEFT(C4320,FIND(" ",C4320&amp;" ")-1),'Look Up Values'!$G$2:$G$1000,0)),ISNUMBER(MATCH(LEFT(C4320,FIND(" ",C4320&amp;" ")-1),'Look Up Values'!$AE$2:$AE$2000,0)))),"","EWC error")),"")</f>
        <v/>
      </c>
      <c r="M4320" s="242" t="str" cm="1">
        <f t="array" ref="M4320">IF(AND(G4320&lt;&gt;0,G4320&lt;&gt;""),IF(E4320="","",IF(ISNUMBER(MATCH(SUBSTITUTE(E4320," ",""),SUBSTITUTE('Look Up Values'!$I$2:$I$10," ",""),0)),"","State error")),"")</f>
        <v/>
      </c>
      <c r="N4320" s="242" t="str" cm="1">
        <f t="array" ref="N4320">IF(AND(G4320&lt;&gt;0,G4320&lt;&gt;""),IF(F4320="","",IF(ISNUMBER(MATCH(SUBSTITUTE(F4320," ",""),SUBSTITUTE('Look Up Values'!$W$2:$W$30," ",""),0)),"","D&amp;R error")),"")</f>
        <v/>
      </c>
      <c r="O4320" s="256" t="str">
        <f t="shared" si="135"/>
        <v/>
      </c>
    </row>
    <row r="4321" spans="1:15" ht="15.75">
      <c r="A4321" s="250">
        <v>4314</v>
      </c>
      <c r="B4321" s="208"/>
      <c r="C4321" s="49"/>
      <c r="D4321" s="50"/>
      <c r="E4321" s="50"/>
      <c r="F4321" s="50"/>
      <c r="G4321" s="209"/>
      <c r="H4321" s="48"/>
      <c r="I4321" s="457" t="str">
        <f t="shared" si="134"/>
        <v/>
      </c>
      <c r="J4321" s="241" cm="1">
        <f t="array" ref="J4321">SUMPRODUCT(--(K4321:N4321&lt;&gt;"")) + IF(TRIM(O4321)="",0,LEN(O4321)-LEN(SUBSTITUTE(O4321,",",""))+1)</f>
        <v>0</v>
      </c>
      <c r="K4321" s="242" t="str">
        <f>IF(AND(G4321&lt;&gt;0,G4321&lt;&gt;""),IF(B4321="","",IF(ISNUMBER(MATCH(B4321,'Look Up Values'!$B$2:$B$500,0)),"","Dest. error")),"")</f>
        <v/>
      </c>
      <c r="L4321" s="242" t="str">
        <f>IF(AND(G4321&lt;&gt;0,G4321&lt;&gt;""),IF(C4321="","",IF(AND(ISNUMBER(--LEFT(C4321,FIND(" ",C4321&amp;" ")-1)),OR(LEN(LEFT(C4321,FIND(" ",C4321&amp;" ")-1))=6,LEN(LEFT(C4321,FIND(" ",C4321&amp;" ")-1))=7),OR(ISNUMBER(MATCH(LEFT(C4321,FIND(" ",C4321&amp;" ")-1),'Look Up Values'!$G$2:$G$1000,0)),ISNUMBER(MATCH(LEFT(C4321,FIND(" ",C4321&amp;" ")-1),'Look Up Values'!$AE$2:$AE$2000,0)))),"","EWC error")),"")</f>
        <v/>
      </c>
      <c r="M4321" s="242" t="str" cm="1">
        <f t="array" ref="M4321">IF(AND(G4321&lt;&gt;0,G4321&lt;&gt;""),IF(E4321="","",IF(ISNUMBER(MATCH(SUBSTITUTE(E4321," ",""),SUBSTITUTE('Look Up Values'!$I$2:$I$10," ",""),0)),"","State error")),"")</f>
        <v/>
      </c>
      <c r="N4321" s="242" t="str" cm="1">
        <f t="array" ref="N4321">IF(AND(G4321&lt;&gt;0,G4321&lt;&gt;""),IF(F4321="","",IF(ISNUMBER(MATCH(SUBSTITUTE(F4321," ",""),SUBSTITUTE('Look Up Values'!$W$2:$W$30," ",""),0)),"","D&amp;R error")),"")</f>
        <v/>
      </c>
      <c r="O4321" s="256" t="str">
        <f t="shared" si="135"/>
        <v/>
      </c>
    </row>
    <row r="4322" spans="1:15" ht="15.75">
      <c r="A4322" s="250">
        <v>4315</v>
      </c>
      <c r="B4322" s="208"/>
      <c r="C4322" s="49"/>
      <c r="D4322" s="50"/>
      <c r="E4322" s="50"/>
      <c r="F4322" s="50"/>
      <c r="G4322" s="209"/>
      <c r="H4322" s="48"/>
      <c r="I4322" s="457" t="str">
        <f t="shared" si="134"/>
        <v/>
      </c>
      <c r="J4322" s="241" cm="1">
        <f t="array" ref="J4322">SUMPRODUCT(--(K4322:N4322&lt;&gt;"")) + IF(TRIM(O4322)="",0,LEN(O4322)-LEN(SUBSTITUTE(O4322,",",""))+1)</f>
        <v>0</v>
      </c>
      <c r="K4322" s="242" t="str">
        <f>IF(AND(G4322&lt;&gt;0,G4322&lt;&gt;""),IF(B4322="","",IF(ISNUMBER(MATCH(B4322,'Look Up Values'!$B$2:$B$500,0)),"","Dest. error")),"")</f>
        <v/>
      </c>
      <c r="L4322" s="242" t="str">
        <f>IF(AND(G4322&lt;&gt;0,G4322&lt;&gt;""),IF(C4322="","",IF(AND(ISNUMBER(--LEFT(C4322,FIND(" ",C4322&amp;" ")-1)),OR(LEN(LEFT(C4322,FIND(" ",C4322&amp;" ")-1))=6,LEN(LEFT(C4322,FIND(" ",C4322&amp;" ")-1))=7),OR(ISNUMBER(MATCH(LEFT(C4322,FIND(" ",C4322&amp;" ")-1),'Look Up Values'!$G$2:$G$1000,0)),ISNUMBER(MATCH(LEFT(C4322,FIND(" ",C4322&amp;" ")-1),'Look Up Values'!$AE$2:$AE$2000,0)))),"","EWC error")),"")</f>
        <v/>
      </c>
      <c r="M4322" s="242" t="str" cm="1">
        <f t="array" ref="M4322">IF(AND(G4322&lt;&gt;0,G4322&lt;&gt;""),IF(E4322="","",IF(ISNUMBER(MATCH(SUBSTITUTE(E4322," ",""),SUBSTITUTE('Look Up Values'!$I$2:$I$10," ",""),0)),"","State error")),"")</f>
        <v/>
      </c>
      <c r="N4322" s="242" t="str" cm="1">
        <f t="array" ref="N4322">IF(AND(G4322&lt;&gt;0,G4322&lt;&gt;""),IF(F4322="","",IF(ISNUMBER(MATCH(SUBSTITUTE(F4322," ",""),SUBSTITUTE('Look Up Values'!$W$2:$W$30," ",""),0)),"","D&amp;R error")),"")</f>
        <v/>
      </c>
      <c r="O4322" s="256" t="str">
        <f t="shared" si="135"/>
        <v/>
      </c>
    </row>
    <row r="4323" spans="1:15" ht="15.75">
      <c r="A4323" s="250">
        <v>4316</v>
      </c>
      <c r="B4323" s="208"/>
      <c r="C4323" s="49"/>
      <c r="D4323" s="50"/>
      <c r="E4323" s="50"/>
      <c r="F4323" s="50"/>
      <c r="G4323" s="209"/>
      <c r="H4323" s="48"/>
      <c r="I4323" s="457" t="str">
        <f t="shared" si="134"/>
        <v/>
      </c>
      <c r="J4323" s="241" cm="1">
        <f t="array" ref="J4323">SUMPRODUCT(--(K4323:N4323&lt;&gt;"")) + IF(TRIM(O4323)="",0,LEN(O4323)-LEN(SUBSTITUTE(O4323,",",""))+1)</f>
        <v>0</v>
      </c>
      <c r="K4323" s="242" t="str">
        <f>IF(AND(G4323&lt;&gt;0,G4323&lt;&gt;""),IF(B4323="","",IF(ISNUMBER(MATCH(B4323,'Look Up Values'!$B$2:$B$500,0)),"","Dest. error")),"")</f>
        <v/>
      </c>
      <c r="L4323" s="242" t="str">
        <f>IF(AND(G4323&lt;&gt;0,G4323&lt;&gt;""),IF(C4323="","",IF(AND(ISNUMBER(--LEFT(C4323,FIND(" ",C4323&amp;" ")-1)),OR(LEN(LEFT(C4323,FIND(" ",C4323&amp;" ")-1))=6,LEN(LEFT(C4323,FIND(" ",C4323&amp;" ")-1))=7),OR(ISNUMBER(MATCH(LEFT(C4323,FIND(" ",C4323&amp;" ")-1),'Look Up Values'!$G$2:$G$1000,0)),ISNUMBER(MATCH(LEFT(C4323,FIND(" ",C4323&amp;" ")-1),'Look Up Values'!$AE$2:$AE$2000,0)))),"","EWC error")),"")</f>
        <v/>
      </c>
      <c r="M4323" s="242" t="str" cm="1">
        <f t="array" ref="M4323">IF(AND(G4323&lt;&gt;0,G4323&lt;&gt;""),IF(E4323="","",IF(ISNUMBER(MATCH(SUBSTITUTE(E4323," ",""),SUBSTITUTE('Look Up Values'!$I$2:$I$10," ",""),0)),"","State error")),"")</f>
        <v/>
      </c>
      <c r="N4323" s="242" t="str" cm="1">
        <f t="array" ref="N4323">IF(AND(G4323&lt;&gt;0,G4323&lt;&gt;""),IF(F4323="","",IF(ISNUMBER(MATCH(SUBSTITUTE(F4323," ",""),SUBSTITUTE('Look Up Values'!$W$2:$W$30," ",""),0)),"","D&amp;R error")),"")</f>
        <v/>
      </c>
      <c r="O4323" s="256" t="str">
        <f t="shared" si="135"/>
        <v/>
      </c>
    </row>
    <row r="4324" spans="1:15" ht="15.75">
      <c r="A4324" s="250">
        <v>4317</v>
      </c>
      <c r="B4324" s="208"/>
      <c r="C4324" s="49"/>
      <c r="D4324" s="50"/>
      <c r="E4324" s="50"/>
      <c r="F4324" s="50"/>
      <c r="G4324" s="209"/>
      <c r="H4324" s="48"/>
      <c r="I4324" s="457" t="str">
        <f t="shared" si="134"/>
        <v/>
      </c>
      <c r="J4324" s="241" cm="1">
        <f t="array" ref="J4324">SUMPRODUCT(--(K4324:N4324&lt;&gt;"")) + IF(TRIM(O4324)="",0,LEN(O4324)-LEN(SUBSTITUTE(O4324,",",""))+1)</f>
        <v>0</v>
      </c>
      <c r="K4324" s="242" t="str">
        <f>IF(AND(G4324&lt;&gt;0,G4324&lt;&gt;""),IF(B4324="","",IF(ISNUMBER(MATCH(B4324,'Look Up Values'!$B$2:$B$500,0)),"","Dest. error")),"")</f>
        <v/>
      </c>
      <c r="L4324" s="242" t="str">
        <f>IF(AND(G4324&lt;&gt;0,G4324&lt;&gt;""),IF(C4324="","",IF(AND(ISNUMBER(--LEFT(C4324,FIND(" ",C4324&amp;" ")-1)),OR(LEN(LEFT(C4324,FIND(" ",C4324&amp;" ")-1))=6,LEN(LEFT(C4324,FIND(" ",C4324&amp;" ")-1))=7),OR(ISNUMBER(MATCH(LEFT(C4324,FIND(" ",C4324&amp;" ")-1),'Look Up Values'!$G$2:$G$1000,0)),ISNUMBER(MATCH(LEFT(C4324,FIND(" ",C4324&amp;" ")-1),'Look Up Values'!$AE$2:$AE$2000,0)))),"","EWC error")),"")</f>
        <v/>
      </c>
      <c r="M4324" s="242" t="str" cm="1">
        <f t="array" ref="M4324">IF(AND(G4324&lt;&gt;0,G4324&lt;&gt;""),IF(E4324="","",IF(ISNUMBER(MATCH(SUBSTITUTE(E4324," ",""),SUBSTITUTE('Look Up Values'!$I$2:$I$10," ",""),0)),"","State error")),"")</f>
        <v/>
      </c>
      <c r="N4324" s="242" t="str" cm="1">
        <f t="array" ref="N4324">IF(AND(G4324&lt;&gt;0,G4324&lt;&gt;""),IF(F4324="","",IF(ISNUMBER(MATCH(SUBSTITUTE(F4324," ",""),SUBSTITUTE('Look Up Values'!$W$2:$W$30," ",""),0)),"","D&amp;R error")),"")</f>
        <v/>
      </c>
      <c r="O4324" s="256" t="str">
        <f t="shared" si="135"/>
        <v/>
      </c>
    </row>
    <row r="4325" spans="1:15" ht="15.75">
      <c r="A4325" s="250">
        <v>4318</v>
      </c>
      <c r="B4325" s="208"/>
      <c r="C4325" s="49"/>
      <c r="D4325" s="50"/>
      <c r="E4325" s="50"/>
      <c r="F4325" s="50"/>
      <c r="G4325" s="209"/>
      <c r="H4325" s="48"/>
      <c r="I4325" s="457" t="str">
        <f t="shared" si="134"/>
        <v/>
      </c>
      <c r="J4325" s="241" cm="1">
        <f t="array" ref="J4325">SUMPRODUCT(--(K4325:N4325&lt;&gt;"")) + IF(TRIM(O4325)="",0,LEN(O4325)-LEN(SUBSTITUTE(O4325,",",""))+1)</f>
        <v>0</v>
      </c>
      <c r="K4325" s="242" t="str">
        <f>IF(AND(G4325&lt;&gt;0,G4325&lt;&gt;""),IF(B4325="","",IF(ISNUMBER(MATCH(B4325,'Look Up Values'!$B$2:$B$500,0)),"","Dest. error")),"")</f>
        <v/>
      </c>
      <c r="L4325" s="242" t="str">
        <f>IF(AND(G4325&lt;&gt;0,G4325&lt;&gt;""),IF(C4325="","",IF(AND(ISNUMBER(--LEFT(C4325,FIND(" ",C4325&amp;" ")-1)),OR(LEN(LEFT(C4325,FIND(" ",C4325&amp;" ")-1))=6,LEN(LEFT(C4325,FIND(" ",C4325&amp;" ")-1))=7),OR(ISNUMBER(MATCH(LEFT(C4325,FIND(" ",C4325&amp;" ")-1),'Look Up Values'!$G$2:$G$1000,0)),ISNUMBER(MATCH(LEFT(C4325,FIND(" ",C4325&amp;" ")-1),'Look Up Values'!$AE$2:$AE$2000,0)))),"","EWC error")),"")</f>
        <v/>
      </c>
      <c r="M4325" s="242" t="str" cm="1">
        <f t="array" ref="M4325">IF(AND(G4325&lt;&gt;0,G4325&lt;&gt;""),IF(E4325="","",IF(ISNUMBER(MATCH(SUBSTITUTE(E4325," ",""),SUBSTITUTE('Look Up Values'!$I$2:$I$10," ",""),0)),"","State error")),"")</f>
        <v/>
      </c>
      <c r="N4325" s="242" t="str" cm="1">
        <f t="array" ref="N4325">IF(AND(G4325&lt;&gt;0,G4325&lt;&gt;""),IF(F4325="","",IF(ISNUMBER(MATCH(SUBSTITUTE(F4325," ",""),SUBSTITUTE('Look Up Values'!$W$2:$W$30," ",""),0)),"","D&amp;R error")),"")</f>
        <v/>
      </c>
      <c r="O4325" s="256" t="str">
        <f t="shared" si="135"/>
        <v/>
      </c>
    </row>
    <row r="4326" spans="1:15" ht="15.75">
      <c r="A4326" s="250">
        <v>4319</v>
      </c>
      <c r="B4326" s="208"/>
      <c r="C4326" s="49"/>
      <c r="D4326" s="50"/>
      <c r="E4326" s="50"/>
      <c r="F4326" s="50"/>
      <c r="G4326" s="209"/>
      <c r="H4326" s="48"/>
      <c r="I4326" s="457" t="str">
        <f t="shared" si="134"/>
        <v/>
      </c>
      <c r="J4326" s="241" cm="1">
        <f t="array" ref="J4326">SUMPRODUCT(--(K4326:N4326&lt;&gt;"")) + IF(TRIM(O4326)="",0,LEN(O4326)-LEN(SUBSTITUTE(O4326,",",""))+1)</f>
        <v>0</v>
      </c>
      <c r="K4326" s="242" t="str">
        <f>IF(AND(G4326&lt;&gt;0,G4326&lt;&gt;""),IF(B4326="","",IF(ISNUMBER(MATCH(B4326,'Look Up Values'!$B$2:$B$500,0)),"","Dest. error")),"")</f>
        <v/>
      </c>
      <c r="L4326" s="242" t="str">
        <f>IF(AND(G4326&lt;&gt;0,G4326&lt;&gt;""),IF(C4326="","",IF(AND(ISNUMBER(--LEFT(C4326,FIND(" ",C4326&amp;" ")-1)),OR(LEN(LEFT(C4326,FIND(" ",C4326&amp;" ")-1))=6,LEN(LEFT(C4326,FIND(" ",C4326&amp;" ")-1))=7),OR(ISNUMBER(MATCH(LEFT(C4326,FIND(" ",C4326&amp;" ")-1),'Look Up Values'!$G$2:$G$1000,0)),ISNUMBER(MATCH(LEFT(C4326,FIND(" ",C4326&amp;" ")-1),'Look Up Values'!$AE$2:$AE$2000,0)))),"","EWC error")),"")</f>
        <v/>
      </c>
      <c r="M4326" s="242" t="str" cm="1">
        <f t="array" ref="M4326">IF(AND(G4326&lt;&gt;0,G4326&lt;&gt;""),IF(E4326="","",IF(ISNUMBER(MATCH(SUBSTITUTE(E4326," ",""),SUBSTITUTE('Look Up Values'!$I$2:$I$10," ",""),0)),"","State error")),"")</f>
        <v/>
      </c>
      <c r="N4326" s="242" t="str" cm="1">
        <f t="array" ref="N4326">IF(AND(G4326&lt;&gt;0,G4326&lt;&gt;""),IF(F4326="","",IF(ISNUMBER(MATCH(SUBSTITUTE(F4326," ",""),SUBSTITUTE('Look Up Values'!$W$2:$W$30," ",""),0)),"","D&amp;R error")),"")</f>
        <v/>
      </c>
      <c r="O4326" s="256" t="str">
        <f t="shared" si="135"/>
        <v/>
      </c>
    </row>
    <row r="4327" spans="1:15" ht="15.75">
      <c r="A4327" s="250">
        <v>4320</v>
      </c>
      <c r="B4327" s="208"/>
      <c r="C4327" s="49"/>
      <c r="D4327" s="50"/>
      <c r="E4327" s="50"/>
      <c r="F4327" s="50"/>
      <c r="G4327" s="209"/>
      <c r="H4327" s="48"/>
      <c r="I4327" s="457" t="str">
        <f t="shared" si="134"/>
        <v/>
      </c>
      <c r="J4327" s="241" cm="1">
        <f t="array" ref="J4327">SUMPRODUCT(--(K4327:N4327&lt;&gt;"")) + IF(TRIM(O4327)="",0,LEN(O4327)-LEN(SUBSTITUTE(O4327,",",""))+1)</f>
        <v>0</v>
      </c>
      <c r="K4327" s="242" t="str">
        <f>IF(AND(G4327&lt;&gt;0,G4327&lt;&gt;""),IF(B4327="","",IF(ISNUMBER(MATCH(B4327,'Look Up Values'!$B$2:$B$500,0)),"","Dest. error")),"")</f>
        <v/>
      </c>
      <c r="L4327" s="242" t="str">
        <f>IF(AND(G4327&lt;&gt;0,G4327&lt;&gt;""),IF(C4327="","",IF(AND(ISNUMBER(--LEFT(C4327,FIND(" ",C4327&amp;" ")-1)),OR(LEN(LEFT(C4327,FIND(" ",C4327&amp;" ")-1))=6,LEN(LEFT(C4327,FIND(" ",C4327&amp;" ")-1))=7),OR(ISNUMBER(MATCH(LEFT(C4327,FIND(" ",C4327&amp;" ")-1),'Look Up Values'!$G$2:$G$1000,0)),ISNUMBER(MATCH(LEFT(C4327,FIND(" ",C4327&amp;" ")-1),'Look Up Values'!$AE$2:$AE$2000,0)))),"","EWC error")),"")</f>
        <v/>
      </c>
      <c r="M4327" s="242" t="str" cm="1">
        <f t="array" ref="M4327">IF(AND(G4327&lt;&gt;0,G4327&lt;&gt;""),IF(E4327="","",IF(ISNUMBER(MATCH(SUBSTITUTE(E4327," ",""),SUBSTITUTE('Look Up Values'!$I$2:$I$10," ",""),0)),"","State error")),"")</f>
        <v/>
      </c>
      <c r="N4327" s="242" t="str" cm="1">
        <f t="array" ref="N4327">IF(AND(G4327&lt;&gt;0,G4327&lt;&gt;""),IF(F4327="","",IF(ISNUMBER(MATCH(SUBSTITUTE(F4327," ",""),SUBSTITUTE('Look Up Values'!$W$2:$W$30," ",""),0)),"","D&amp;R error")),"")</f>
        <v/>
      </c>
      <c r="O4327" s="256" t="str">
        <f t="shared" si="135"/>
        <v/>
      </c>
    </row>
    <row r="4328" spans="1:15" ht="15.75">
      <c r="A4328" s="250">
        <v>4321</v>
      </c>
      <c r="B4328" s="208"/>
      <c r="C4328" s="49"/>
      <c r="D4328" s="50"/>
      <c r="E4328" s="50"/>
      <c r="F4328" s="50"/>
      <c r="G4328" s="209"/>
      <c r="H4328" s="48"/>
      <c r="I4328" s="457" t="str">
        <f t="shared" si="134"/>
        <v/>
      </c>
      <c r="J4328" s="241" cm="1">
        <f t="array" ref="J4328">SUMPRODUCT(--(K4328:N4328&lt;&gt;"")) + IF(TRIM(O4328)="",0,LEN(O4328)-LEN(SUBSTITUTE(O4328,",",""))+1)</f>
        <v>0</v>
      </c>
      <c r="K4328" s="242" t="str">
        <f>IF(AND(G4328&lt;&gt;0,G4328&lt;&gt;""),IF(B4328="","",IF(ISNUMBER(MATCH(B4328,'Look Up Values'!$B$2:$B$500,0)),"","Dest. error")),"")</f>
        <v/>
      </c>
      <c r="L4328" s="242" t="str">
        <f>IF(AND(G4328&lt;&gt;0,G4328&lt;&gt;""),IF(C4328="","",IF(AND(ISNUMBER(--LEFT(C4328,FIND(" ",C4328&amp;" ")-1)),OR(LEN(LEFT(C4328,FIND(" ",C4328&amp;" ")-1))=6,LEN(LEFT(C4328,FIND(" ",C4328&amp;" ")-1))=7),OR(ISNUMBER(MATCH(LEFT(C4328,FIND(" ",C4328&amp;" ")-1),'Look Up Values'!$G$2:$G$1000,0)),ISNUMBER(MATCH(LEFT(C4328,FIND(" ",C4328&amp;" ")-1),'Look Up Values'!$AE$2:$AE$2000,0)))),"","EWC error")),"")</f>
        <v/>
      </c>
      <c r="M4328" s="242" t="str" cm="1">
        <f t="array" ref="M4328">IF(AND(G4328&lt;&gt;0,G4328&lt;&gt;""),IF(E4328="","",IF(ISNUMBER(MATCH(SUBSTITUTE(E4328," ",""),SUBSTITUTE('Look Up Values'!$I$2:$I$10," ",""),0)),"","State error")),"")</f>
        <v/>
      </c>
      <c r="N4328" s="242" t="str" cm="1">
        <f t="array" ref="N4328">IF(AND(G4328&lt;&gt;0,G4328&lt;&gt;""),IF(F4328="","",IF(ISNUMBER(MATCH(SUBSTITUTE(F4328," ",""),SUBSTITUTE('Look Up Values'!$W$2:$W$30," ",""),0)),"","D&amp;R error")),"")</f>
        <v/>
      </c>
      <c r="O4328" s="256" t="str">
        <f t="shared" si="135"/>
        <v/>
      </c>
    </row>
    <row r="4329" spans="1:15" ht="15.75">
      <c r="A4329" s="250">
        <v>4322</v>
      </c>
      <c r="B4329" s="208"/>
      <c r="C4329" s="49"/>
      <c r="D4329" s="50"/>
      <c r="E4329" s="50"/>
      <c r="F4329" s="50"/>
      <c r="G4329" s="209"/>
      <c r="H4329" s="48"/>
      <c r="I4329" s="457" t="str">
        <f t="shared" si="134"/>
        <v/>
      </c>
      <c r="J4329" s="241" cm="1">
        <f t="array" ref="J4329">SUMPRODUCT(--(K4329:N4329&lt;&gt;"")) + IF(TRIM(O4329)="",0,LEN(O4329)-LEN(SUBSTITUTE(O4329,",",""))+1)</f>
        <v>0</v>
      </c>
      <c r="K4329" s="242" t="str">
        <f>IF(AND(G4329&lt;&gt;0,G4329&lt;&gt;""),IF(B4329="","",IF(ISNUMBER(MATCH(B4329,'Look Up Values'!$B$2:$B$500,0)),"","Dest. error")),"")</f>
        <v/>
      </c>
      <c r="L4329" s="242" t="str">
        <f>IF(AND(G4329&lt;&gt;0,G4329&lt;&gt;""),IF(C4329="","",IF(AND(ISNUMBER(--LEFT(C4329,FIND(" ",C4329&amp;" ")-1)),OR(LEN(LEFT(C4329,FIND(" ",C4329&amp;" ")-1))=6,LEN(LEFT(C4329,FIND(" ",C4329&amp;" ")-1))=7),OR(ISNUMBER(MATCH(LEFT(C4329,FIND(" ",C4329&amp;" ")-1),'Look Up Values'!$G$2:$G$1000,0)),ISNUMBER(MATCH(LEFT(C4329,FIND(" ",C4329&amp;" ")-1),'Look Up Values'!$AE$2:$AE$2000,0)))),"","EWC error")),"")</f>
        <v/>
      </c>
      <c r="M4329" s="242" t="str" cm="1">
        <f t="array" ref="M4329">IF(AND(G4329&lt;&gt;0,G4329&lt;&gt;""),IF(E4329="","",IF(ISNUMBER(MATCH(SUBSTITUTE(E4329," ",""),SUBSTITUTE('Look Up Values'!$I$2:$I$10," ",""),0)),"","State error")),"")</f>
        <v/>
      </c>
      <c r="N4329" s="242" t="str" cm="1">
        <f t="array" ref="N4329">IF(AND(G4329&lt;&gt;0,G4329&lt;&gt;""),IF(F4329="","",IF(ISNUMBER(MATCH(SUBSTITUTE(F4329," ",""),SUBSTITUTE('Look Up Values'!$W$2:$W$30," ",""),0)),"","D&amp;R error")),"")</f>
        <v/>
      </c>
      <c r="O4329" s="256" t="str">
        <f t="shared" si="135"/>
        <v/>
      </c>
    </row>
    <row r="4330" spans="1:15" ht="15.75">
      <c r="A4330" s="250">
        <v>4323</v>
      </c>
      <c r="B4330" s="208"/>
      <c r="C4330" s="49"/>
      <c r="D4330" s="50"/>
      <c r="E4330" s="50"/>
      <c r="F4330" s="50"/>
      <c r="G4330" s="209"/>
      <c r="H4330" s="48"/>
      <c r="I4330" s="457" t="str">
        <f t="shared" si="134"/>
        <v/>
      </c>
      <c r="J4330" s="241" cm="1">
        <f t="array" ref="J4330">SUMPRODUCT(--(K4330:N4330&lt;&gt;"")) + IF(TRIM(O4330)="",0,LEN(O4330)-LEN(SUBSTITUTE(O4330,",",""))+1)</f>
        <v>0</v>
      </c>
      <c r="K4330" s="242" t="str">
        <f>IF(AND(G4330&lt;&gt;0,G4330&lt;&gt;""),IF(B4330="","",IF(ISNUMBER(MATCH(B4330,'Look Up Values'!$B$2:$B$500,0)),"","Dest. error")),"")</f>
        <v/>
      </c>
      <c r="L4330" s="242" t="str">
        <f>IF(AND(G4330&lt;&gt;0,G4330&lt;&gt;""),IF(C4330="","",IF(AND(ISNUMBER(--LEFT(C4330,FIND(" ",C4330&amp;" ")-1)),OR(LEN(LEFT(C4330,FIND(" ",C4330&amp;" ")-1))=6,LEN(LEFT(C4330,FIND(" ",C4330&amp;" ")-1))=7),OR(ISNUMBER(MATCH(LEFT(C4330,FIND(" ",C4330&amp;" ")-1),'Look Up Values'!$G$2:$G$1000,0)),ISNUMBER(MATCH(LEFT(C4330,FIND(" ",C4330&amp;" ")-1),'Look Up Values'!$AE$2:$AE$2000,0)))),"","EWC error")),"")</f>
        <v/>
      </c>
      <c r="M4330" s="242" t="str" cm="1">
        <f t="array" ref="M4330">IF(AND(G4330&lt;&gt;0,G4330&lt;&gt;""),IF(E4330="","",IF(ISNUMBER(MATCH(SUBSTITUTE(E4330," ",""),SUBSTITUTE('Look Up Values'!$I$2:$I$10," ",""),0)),"","State error")),"")</f>
        <v/>
      </c>
      <c r="N4330" s="242" t="str" cm="1">
        <f t="array" ref="N4330">IF(AND(G4330&lt;&gt;0,G4330&lt;&gt;""),IF(F4330="","",IF(ISNUMBER(MATCH(SUBSTITUTE(F4330," ",""),SUBSTITUTE('Look Up Values'!$W$2:$W$30," ",""),0)),"","D&amp;R error")),"")</f>
        <v/>
      </c>
      <c r="O4330" s="256" t="str">
        <f t="shared" si="135"/>
        <v/>
      </c>
    </row>
    <row r="4331" spans="1:15" ht="15.75">
      <c r="A4331" s="250">
        <v>4324</v>
      </c>
      <c r="B4331" s="208"/>
      <c r="C4331" s="49"/>
      <c r="D4331" s="50"/>
      <c r="E4331" s="50"/>
      <c r="F4331" s="50"/>
      <c r="G4331" s="209"/>
      <c r="H4331" s="48"/>
      <c r="I4331" s="457" t="str">
        <f t="shared" si="134"/>
        <v/>
      </c>
      <c r="J4331" s="241" cm="1">
        <f t="array" ref="J4331">SUMPRODUCT(--(K4331:N4331&lt;&gt;"")) + IF(TRIM(O4331)="",0,LEN(O4331)-LEN(SUBSTITUTE(O4331,",",""))+1)</f>
        <v>0</v>
      </c>
      <c r="K4331" s="242" t="str">
        <f>IF(AND(G4331&lt;&gt;0,G4331&lt;&gt;""),IF(B4331="","",IF(ISNUMBER(MATCH(B4331,'Look Up Values'!$B$2:$B$500,0)),"","Dest. error")),"")</f>
        <v/>
      </c>
      <c r="L4331" s="242" t="str">
        <f>IF(AND(G4331&lt;&gt;0,G4331&lt;&gt;""),IF(C4331="","",IF(AND(ISNUMBER(--LEFT(C4331,FIND(" ",C4331&amp;" ")-1)),OR(LEN(LEFT(C4331,FIND(" ",C4331&amp;" ")-1))=6,LEN(LEFT(C4331,FIND(" ",C4331&amp;" ")-1))=7),OR(ISNUMBER(MATCH(LEFT(C4331,FIND(" ",C4331&amp;" ")-1),'Look Up Values'!$G$2:$G$1000,0)),ISNUMBER(MATCH(LEFT(C4331,FIND(" ",C4331&amp;" ")-1),'Look Up Values'!$AE$2:$AE$2000,0)))),"","EWC error")),"")</f>
        <v/>
      </c>
      <c r="M4331" s="242" t="str" cm="1">
        <f t="array" ref="M4331">IF(AND(G4331&lt;&gt;0,G4331&lt;&gt;""),IF(E4331="","",IF(ISNUMBER(MATCH(SUBSTITUTE(E4331," ",""),SUBSTITUTE('Look Up Values'!$I$2:$I$10," ",""),0)),"","State error")),"")</f>
        <v/>
      </c>
      <c r="N4331" s="242" t="str" cm="1">
        <f t="array" ref="N4331">IF(AND(G4331&lt;&gt;0,G4331&lt;&gt;""),IF(F4331="","",IF(ISNUMBER(MATCH(SUBSTITUTE(F4331," ",""),SUBSTITUTE('Look Up Values'!$W$2:$W$30," ",""),0)),"","D&amp;R error")),"")</f>
        <v/>
      </c>
      <c r="O4331" s="256" t="str">
        <f t="shared" si="135"/>
        <v/>
      </c>
    </row>
    <row r="4332" spans="1:15" ht="15.75">
      <c r="A4332" s="250">
        <v>4325</v>
      </c>
      <c r="B4332" s="208"/>
      <c r="C4332" s="49"/>
      <c r="D4332" s="50"/>
      <c r="E4332" s="50"/>
      <c r="F4332" s="50"/>
      <c r="G4332" s="209"/>
      <c r="H4332" s="48"/>
      <c r="I4332" s="457" t="str">
        <f t="shared" si="134"/>
        <v/>
      </c>
      <c r="J4332" s="241" cm="1">
        <f t="array" ref="J4332">SUMPRODUCT(--(K4332:N4332&lt;&gt;"")) + IF(TRIM(O4332)="",0,LEN(O4332)-LEN(SUBSTITUTE(O4332,",",""))+1)</f>
        <v>0</v>
      </c>
      <c r="K4332" s="242" t="str">
        <f>IF(AND(G4332&lt;&gt;0,G4332&lt;&gt;""),IF(B4332="","",IF(ISNUMBER(MATCH(B4332,'Look Up Values'!$B$2:$B$500,0)),"","Dest. error")),"")</f>
        <v/>
      </c>
      <c r="L4332" s="242" t="str">
        <f>IF(AND(G4332&lt;&gt;0,G4332&lt;&gt;""),IF(C4332="","",IF(AND(ISNUMBER(--LEFT(C4332,FIND(" ",C4332&amp;" ")-1)),OR(LEN(LEFT(C4332,FIND(" ",C4332&amp;" ")-1))=6,LEN(LEFT(C4332,FIND(" ",C4332&amp;" ")-1))=7),OR(ISNUMBER(MATCH(LEFT(C4332,FIND(" ",C4332&amp;" ")-1),'Look Up Values'!$G$2:$G$1000,0)),ISNUMBER(MATCH(LEFT(C4332,FIND(" ",C4332&amp;" ")-1),'Look Up Values'!$AE$2:$AE$2000,0)))),"","EWC error")),"")</f>
        <v/>
      </c>
      <c r="M4332" s="242" t="str" cm="1">
        <f t="array" ref="M4332">IF(AND(G4332&lt;&gt;0,G4332&lt;&gt;""),IF(E4332="","",IF(ISNUMBER(MATCH(SUBSTITUTE(E4332," ",""),SUBSTITUTE('Look Up Values'!$I$2:$I$10," ",""),0)),"","State error")),"")</f>
        <v/>
      </c>
      <c r="N4332" s="242" t="str" cm="1">
        <f t="array" ref="N4332">IF(AND(G4332&lt;&gt;0,G4332&lt;&gt;""),IF(F4332="","",IF(ISNUMBER(MATCH(SUBSTITUTE(F4332," ",""),SUBSTITUTE('Look Up Values'!$W$2:$W$30," ",""),0)),"","D&amp;R error")),"")</f>
        <v/>
      </c>
      <c r="O4332" s="256" t="str">
        <f t="shared" si="135"/>
        <v/>
      </c>
    </row>
    <row r="4333" spans="1:15" ht="15.75">
      <c r="A4333" s="250">
        <v>4326</v>
      </c>
      <c r="B4333" s="208"/>
      <c r="C4333" s="49"/>
      <c r="D4333" s="50"/>
      <c r="E4333" s="50"/>
      <c r="F4333" s="50"/>
      <c r="G4333" s="209"/>
      <c r="H4333" s="48"/>
      <c r="I4333" s="457" t="str">
        <f t="shared" si="134"/>
        <v/>
      </c>
      <c r="J4333" s="241" cm="1">
        <f t="array" ref="J4333">SUMPRODUCT(--(K4333:N4333&lt;&gt;"")) + IF(TRIM(O4333)="",0,LEN(O4333)-LEN(SUBSTITUTE(O4333,",",""))+1)</f>
        <v>0</v>
      </c>
      <c r="K4333" s="242" t="str">
        <f>IF(AND(G4333&lt;&gt;0,G4333&lt;&gt;""),IF(B4333="","",IF(ISNUMBER(MATCH(B4333,'Look Up Values'!$B$2:$B$500,0)),"","Dest. error")),"")</f>
        <v/>
      </c>
      <c r="L4333" s="242" t="str">
        <f>IF(AND(G4333&lt;&gt;0,G4333&lt;&gt;""),IF(C4333="","",IF(AND(ISNUMBER(--LEFT(C4333,FIND(" ",C4333&amp;" ")-1)),OR(LEN(LEFT(C4333,FIND(" ",C4333&amp;" ")-1))=6,LEN(LEFT(C4333,FIND(" ",C4333&amp;" ")-1))=7),OR(ISNUMBER(MATCH(LEFT(C4333,FIND(" ",C4333&amp;" ")-1),'Look Up Values'!$G$2:$G$1000,0)),ISNUMBER(MATCH(LEFT(C4333,FIND(" ",C4333&amp;" ")-1),'Look Up Values'!$AE$2:$AE$2000,0)))),"","EWC error")),"")</f>
        <v/>
      </c>
      <c r="M4333" s="242" t="str" cm="1">
        <f t="array" ref="M4333">IF(AND(G4333&lt;&gt;0,G4333&lt;&gt;""),IF(E4333="","",IF(ISNUMBER(MATCH(SUBSTITUTE(E4333," ",""),SUBSTITUTE('Look Up Values'!$I$2:$I$10," ",""),0)),"","State error")),"")</f>
        <v/>
      </c>
      <c r="N4333" s="242" t="str" cm="1">
        <f t="array" ref="N4333">IF(AND(G4333&lt;&gt;0,G4333&lt;&gt;""),IF(F4333="","",IF(ISNUMBER(MATCH(SUBSTITUTE(F4333," ",""),SUBSTITUTE('Look Up Values'!$W$2:$W$30," ",""),0)),"","D&amp;R error")),"")</f>
        <v/>
      </c>
      <c r="O4333" s="256" t="str">
        <f t="shared" si="135"/>
        <v/>
      </c>
    </row>
    <row r="4334" spans="1:15" ht="15.75">
      <c r="A4334" s="250">
        <v>4327</v>
      </c>
      <c r="B4334" s="208"/>
      <c r="C4334" s="49"/>
      <c r="D4334" s="50"/>
      <c r="E4334" s="50"/>
      <c r="F4334" s="50"/>
      <c r="G4334" s="209"/>
      <c r="H4334" s="48"/>
      <c r="I4334" s="457" t="str">
        <f t="shared" si="134"/>
        <v/>
      </c>
      <c r="J4334" s="241" cm="1">
        <f t="array" ref="J4334">SUMPRODUCT(--(K4334:N4334&lt;&gt;"")) + IF(TRIM(O4334)="",0,LEN(O4334)-LEN(SUBSTITUTE(O4334,",",""))+1)</f>
        <v>0</v>
      </c>
      <c r="K4334" s="242" t="str">
        <f>IF(AND(G4334&lt;&gt;0,G4334&lt;&gt;""),IF(B4334="","",IF(ISNUMBER(MATCH(B4334,'Look Up Values'!$B$2:$B$500,0)),"","Dest. error")),"")</f>
        <v/>
      </c>
      <c r="L4334" s="242" t="str">
        <f>IF(AND(G4334&lt;&gt;0,G4334&lt;&gt;""),IF(C4334="","",IF(AND(ISNUMBER(--LEFT(C4334,FIND(" ",C4334&amp;" ")-1)),OR(LEN(LEFT(C4334,FIND(" ",C4334&amp;" ")-1))=6,LEN(LEFT(C4334,FIND(" ",C4334&amp;" ")-1))=7),OR(ISNUMBER(MATCH(LEFT(C4334,FIND(" ",C4334&amp;" ")-1),'Look Up Values'!$G$2:$G$1000,0)),ISNUMBER(MATCH(LEFT(C4334,FIND(" ",C4334&amp;" ")-1),'Look Up Values'!$AE$2:$AE$2000,0)))),"","EWC error")),"")</f>
        <v/>
      </c>
      <c r="M4334" s="242" t="str" cm="1">
        <f t="array" ref="M4334">IF(AND(G4334&lt;&gt;0,G4334&lt;&gt;""),IF(E4334="","",IF(ISNUMBER(MATCH(SUBSTITUTE(E4334," ",""),SUBSTITUTE('Look Up Values'!$I$2:$I$10," ",""),0)),"","State error")),"")</f>
        <v/>
      </c>
      <c r="N4334" s="242" t="str" cm="1">
        <f t="array" ref="N4334">IF(AND(G4334&lt;&gt;0,G4334&lt;&gt;""),IF(F4334="","",IF(ISNUMBER(MATCH(SUBSTITUTE(F4334," ",""),SUBSTITUTE('Look Up Values'!$W$2:$W$30," ",""),0)),"","D&amp;R error")),"")</f>
        <v/>
      </c>
      <c r="O4334" s="256" t="str">
        <f t="shared" si="135"/>
        <v/>
      </c>
    </row>
    <row r="4335" spans="1:15" ht="15.75">
      <c r="A4335" s="250">
        <v>4328</v>
      </c>
      <c r="B4335" s="208"/>
      <c r="C4335" s="49"/>
      <c r="D4335" s="50"/>
      <c r="E4335" s="50"/>
      <c r="F4335" s="50"/>
      <c r="G4335" s="209"/>
      <c r="H4335" s="48"/>
      <c r="I4335" s="457" t="str">
        <f t="shared" si="134"/>
        <v/>
      </c>
      <c r="J4335" s="241" cm="1">
        <f t="array" ref="J4335">SUMPRODUCT(--(K4335:N4335&lt;&gt;"")) + IF(TRIM(O4335)="",0,LEN(O4335)-LEN(SUBSTITUTE(O4335,",",""))+1)</f>
        <v>0</v>
      </c>
      <c r="K4335" s="242" t="str">
        <f>IF(AND(G4335&lt;&gt;0,G4335&lt;&gt;""),IF(B4335="","",IF(ISNUMBER(MATCH(B4335,'Look Up Values'!$B$2:$B$500,0)),"","Dest. error")),"")</f>
        <v/>
      </c>
      <c r="L4335" s="242" t="str">
        <f>IF(AND(G4335&lt;&gt;0,G4335&lt;&gt;""),IF(C4335="","",IF(AND(ISNUMBER(--LEFT(C4335,FIND(" ",C4335&amp;" ")-1)),OR(LEN(LEFT(C4335,FIND(" ",C4335&amp;" ")-1))=6,LEN(LEFT(C4335,FIND(" ",C4335&amp;" ")-1))=7),OR(ISNUMBER(MATCH(LEFT(C4335,FIND(" ",C4335&amp;" ")-1),'Look Up Values'!$G$2:$G$1000,0)),ISNUMBER(MATCH(LEFT(C4335,FIND(" ",C4335&amp;" ")-1),'Look Up Values'!$AE$2:$AE$2000,0)))),"","EWC error")),"")</f>
        <v/>
      </c>
      <c r="M4335" s="242" t="str" cm="1">
        <f t="array" ref="M4335">IF(AND(G4335&lt;&gt;0,G4335&lt;&gt;""),IF(E4335="","",IF(ISNUMBER(MATCH(SUBSTITUTE(E4335," ",""),SUBSTITUTE('Look Up Values'!$I$2:$I$10," ",""),0)),"","State error")),"")</f>
        <v/>
      </c>
      <c r="N4335" s="242" t="str" cm="1">
        <f t="array" ref="N4335">IF(AND(G4335&lt;&gt;0,G4335&lt;&gt;""),IF(F4335="","",IF(ISNUMBER(MATCH(SUBSTITUTE(F4335," ",""),SUBSTITUTE('Look Up Values'!$W$2:$W$30," ",""),0)),"","D&amp;R error")),"")</f>
        <v/>
      </c>
      <c r="O4335" s="256" t="str">
        <f t="shared" si="135"/>
        <v/>
      </c>
    </row>
    <row r="4336" spans="1:15" ht="15.75">
      <c r="A4336" s="250">
        <v>4329</v>
      </c>
      <c r="B4336" s="208"/>
      <c r="C4336" s="49"/>
      <c r="D4336" s="50"/>
      <c r="E4336" s="50"/>
      <c r="F4336" s="50"/>
      <c r="G4336" s="209"/>
      <c r="H4336" s="48"/>
      <c r="I4336" s="457" t="str">
        <f t="shared" si="134"/>
        <v/>
      </c>
      <c r="J4336" s="241" cm="1">
        <f t="array" ref="J4336">SUMPRODUCT(--(K4336:N4336&lt;&gt;"")) + IF(TRIM(O4336)="",0,LEN(O4336)-LEN(SUBSTITUTE(O4336,",",""))+1)</f>
        <v>0</v>
      </c>
      <c r="K4336" s="242" t="str">
        <f>IF(AND(G4336&lt;&gt;0,G4336&lt;&gt;""),IF(B4336="","",IF(ISNUMBER(MATCH(B4336,'Look Up Values'!$B$2:$B$500,0)),"","Dest. error")),"")</f>
        <v/>
      </c>
      <c r="L4336" s="242" t="str">
        <f>IF(AND(G4336&lt;&gt;0,G4336&lt;&gt;""),IF(C4336="","",IF(AND(ISNUMBER(--LEFT(C4336,FIND(" ",C4336&amp;" ")-1)),OR(LEN(LEFT(C4336,FIND(" ",C4336&amp;" ")-1))=6,LEN(LEFT(C4336,FIND(" ",C4336&amp;" ")-1))=7),OR(ISNUMBER(MATCH(LEFT(C4336,FIND(" ",C4336&amp;" ")-1),'Look Up Values'!$G$2:$G$1000,0)),ISNUMBER(MATCH(LEFT(C4336,FIND(" ",C4336&amp;" ")-1),'Look Up Values'!$AE$2:$AE$2000,0)))),"","EWC error")),"")</f>
        <v/>
      </c>
      <c r="M4336" s="242" t="str" cm="1">
        <f t="array" ref="M4336">IF(AND(G4336&lt;&gt;0,G4336&lt;&gt;""),IF(E4336="","",IF(ISNUMBER(MATCH(SUBSTITUTE(E4336," ",""),SUBSTITUTE('Look Up Values'!$I$2:$I$10," ",""),0)),"","State error")),"")</f>
        <v/>
      </c>
      <c r="N4336" s="242" t="str" cm="1">
        <f t="array" ref="N4336">IF(AND(G4336&lt;&gt;0,G4336&lt;&gt;""),IF(F4336="","",IF(ISNUMBER(MATCH(SUBSTITUTE(F4336," ",""),SUBSTITUTE('Look Up Values'!$W$2:$W$30," ",""),0)),"","D&amp;R error")),"")</f>
        <v/>
      </c>
      <c r="O4336" s="256" t="str">
        <f t="shared" si="135"/>
        <v/>
      </c>
    </row>
    <row r="4337" spans="1:15" ht="15.75">
      <c r="A4337" s="250">
        <v>4330</v>
      </c>
      <c r="B4337" s="208"/>
      <c r="C4337" s="49"/>
      <c r="D4337" s="50"/>
      <c r="E4337" s="50"/>
      <c r="F4337" s="50"/>
      <c r="G4337" s="209"/>
      <c r="H4337" s="48"/>
      <c r="I4337" s="457" t="str">
        <f t="shared" si="134"/>
        <v/>
      </c>
      <c r="J4337" s="241" cm="1">
        <f t="array" ref="J4337">SUMPRODUCT(--(K4337:N4337&lt;&gt;"")) + IF(TRIM(O4337)="",0,LEN(O4337)-LEN(SUBSTITUTE(O4337,",",""))+1)</f>
        <v>0</v>
      </c>
      <c r="K4337" s="242" t="str">
        <f>IF(AND(G4337&lt;&gt;0,G4337&lt;&gt;""),IF(B4337="","",IF(ISNUMBER(MATCH(B4337,'Look Up Values'!$B$2:$B$500,0)),"","Dest. error")),"")</f>
        <v/>
      </c>
      <c r="L4337" s="242" t="str">
        <f>IF(AND(G4337&lt;&gt;0,G4337&lt;&gt;""),IF(C4337="","",IF(AND(ISNUMBER(--LEFT(C4337,FIND(" ",C4337&amp;" ")-1)),OR(LEN(LEFT(C4337,FIND(" ",C4337&amp;" ")-1))=6,LEN(LEFT(C4337,FIND(" ",C4337&amp;" ")-1))=7),OR(ISNUMBER(MATCH(LEFT(C4337,FIND(" ",C4337&amp;" ")-1),'Look Up Values'!$G$2:$G$1000,0)),ISNUMBER(MATCH(LEFT(C4337,FIND(" ",C4337&amp;" ")-1),'Look Up Values'!$AE$2:$AE$2000,0)))),"","EWC error")),"")</f>
        <v/>
      </c>
      <c r="M4337" s="242" t="str" cm="1">
        <f t="array" ref="M4337">IF(AND(G4337&lt;&gt;0,G4337&lt;&gt;""),IF(E4337="","",IF(ISNUMBER(MATCH(SUBSTITUTE(E4337," ",""),SUBSTITUTE('Look Up Values'!$I$2:$I$10," ",""),0)),"","State error")),"")</f>
        <v/>
      </c>
      <c r="N4337" s="242" t="str" cm="1">
        <f t="array" ref="N4337">IF(AND(G4337&lt;&gt;0,G4337&lt;&gt;""),IF(F4337="","",IF(ISNUMBER(MATCH(SUBSTITUTE(F4337," ",""),SUBSTITUTE('Look Up Values'!$W$2:$W$30," ",""),0)),"","D&amp;R error")),"")</f>
        <v/>
      </c>
      <c r="O4337" s="256" t="str">
        <f t="shared" si="135"/>
        <v/>
      </c>
    </row>
    <row r="4338" spans="1:15" ht="15.75">
      <c r="A4338" s="250">
        <v>4331</v>
      </c>
      <c r="B4338" s="208"/>
      <c r="C4338" s="49"/>
      <c r="D4338" s="50"/>
      <c r="E4338" s="50"/>
      <c r="F4338" s="50"/>
      <c r="G4338" s="209"/>
      <c r="H4338" s="48"/>
      <c r="I4338" s="457" t="str">
        <f t="shared" si="134"/>
        <v/>
      </c>
      <c r="J4338" s="241" cm="1">
        <f t="array" ref="J4338">SUMPRODUCT(--(K4338:N4338&lt;&gt;"")) + IF(TRIM(O4338)="",0,LEN(O4338)-LEN(SUBSTITUTE(O4338,",",""))+1)</f>
        <v>0</v>
      </c>
      <c r="K4338" s="242" t="str">
        <f>IF(AND(G4338&lt;&gt;0,G4338&lt;&gt;""),IF(B4338="","",IF(ISNUMBER(MATCH(B4338,'Look Up Values'!$B$2:$B$500,0)),"","Dest. error")),"")</f>
        <v/>
      </c>
      <c r="L4338" s="242" t="str">
        <f>IF(AND(G4338&lt;&gt;0,G4338&lt;&gt;""),IF(C4338="","",IF(AND(ISNUMBER(--LEFT(C4338,FIND(" ",C4338&amp;" ")-1)),OR(LEN(LEFT(C4338,FIND(" ",C4338&amp;" ")-1))=6,LEN(LEFT(C4338,FIND(" ",C4338&amp;" ")-1))=7),OR(ISNUMBER(MATCH(LEFT(C4338,FIND(" ",C4338&amp;" ")-1),'Look Up Values'!$G$2:$G$1000,0)),ISNUMBER(MATCH(LEFT(C4338,FIND(" ",C4338&amp;" ")-1),'Look Up Values'!$AE$2:$AE$2000,0)))),"","EWC error")),"")</f>
        <v/>
      </c>
      <c r="M4338" s="242" t="str" cm="1">
        <f t="array" ref="M4338">IF(AND(G4338&lt;&gt;0,G4338&lt;&gt;""),IF(E4338="","",IF(ISNUMBER(MATCH(SUBSTITUTE(E4338," ",""),SUBSTITUTE('Look Up Values'!$I$2:$I$10," ",""),0)),"","State error")),"")</f>
        <v/>
      </c>
      <c r="N4338" s="242" t="str" cm="1">
        <f t="array" ref="N4338">IF(AND(G4338&lt;&gt;0,G4338&lt;&gt;""),IF(F4338="","",IF(ISNUMBER(MATCH(SUBSTITUTE(F4338," ",""),SUBSTITUTE('Look Up Values'!$W$2:$W$30," ",""),0)),"","D&amp;R error")),"")</f>
        <v/>
      </c>
      <c r="O4338" s="256" t="str">
        <f t="shared" si="135"/>
        <v/>
      </c>
    </row>
    <row r="4339" spans="1:15" ht="15.75">
      <c r="A4339" s="250">
        <v>4332</v>
      </c>
      <c r="B4339" s="208"/>
      <c r="C4339" s="49"/>
      <c r="D4339" s="50"/>
      <c r="E4339" s="50"/>
      <c r="F4339" s="50"/>
      <c r="G4339" s="209"/>
      <c r="H4339" s="48"/>
      <c r="I4339" s="457" t="str">
        <f t="shared" si="134"/>
        <v/>
      </c>
      <c r="J4339" s="241" cm="1">
        <f t="array" ref="J4339">SUMPRODUCT(--(K4339:N4339&lt;&gt;"")) + IF(TRIM(O4339)="",0,LEN(O4339)-LEN(SUBSTITUTE(O4339,",",""))+1)</f>
        <v>0</v>
      </c>
      <c r="K4339" s="242" t="str">
        <f>IF(AND(G4339&lt;&gt;0,G4339&lt;&gt;""),IF(B4339="","",IF(ISNUMBER(MATCH(B4339,'Look Up Values'!$B$2:$B$500,0)),"","Dest. error")),"")</f>
        <v/>
      </c>
      <c r="L4339" s="242" t="str">
        <f>IF(AND(G4339&lt;&gt;0,G4339&lt;&gt;""),IF(C4339="","",IF(AND(ISNUMBER(--LEFT(C4339,FIND(" ",C4339&amp;" ")-1)),OR(LEN(LEFT(C4339,FIND(" ",C4339&amp;" ")-1))=6,LEN(LEFT(C4339,FIND(" ",C4339&amp;" ")-1))=7),OR(ISNUMBER(MATCH(LEFT(C4339,FIND(" ",C4339&amp;" ")-1),'Look Up Values'!$G$2:$G$1000,0)),ISNUMBER(MATCH(LEFT(C4339,FIND(" ",C4339&amp;" ")-1),'Look Up Values'!$AE$2:$AE$2000,0)))),"","EWC error")),"")</f>
        <v/>
      </c>
      <c r="M4339" s="242" t="str" cm="1">
        <f t="array" ref="M4339">IF(AND(G4339&lt;&gt;0,G4339&lt;&gt;""),IF(E4339="","",IF(ISNUMBER(MATCH(SUBSTITUTE(E4339," ",""),SUBSTITUTE('Look Up Values'!$I$2:$I$10," ",""),0)),"","State error")),"")</f>
        <v/>
      </c>
      <c r="N4339" s="242" t="str" cm="1">
        <f t="array" ref="N4339">IF(AND(G4339&lt;&gt;0,G4339&lt;&gt;""),IF(F4339="","",IF(ISNUMBER(MATCH(SUBSTITUTE(F4339," ",""),SUBSTITUTE('Look Up Values'!$W$2:$W$30," ",""),0)),"","D&amp;R error")),"")</f>
        <v/>
      </c>
      <c r="O4339" s="256" t="str">
        <f t="shared" si="135"/>
        <v/>
      </c>
    </row>
    <row r="4340" spans="1:15" ht="15.75">
      <c r="A4340" s="250">
        <v>4333</v>
      </c>
      <c r="B4340" s="208"/>
      <c r="C4340" s="49"/>
      <c r="D4340" s="50"/>
      <c r="E4340" s="50"/>
      <c r="F4340" s="50"/>
      <c r="G4340" s="209"/>
      <c r="H4340" s="48"/>
      <c r="I4340" s="457" t="str">
        <f t="shared" si="134"/>
        <v/>
      </c>
      <c r="J4340" s="241" cm="1">
        <f t="array" ref="J4340">SUMPRODUCT(--(K4340:N4340&lt;&gt;"")) + IF(TRIM(O4340)="",0,LEN(O4340)-LEN(SUBSTITUTE(O4340,",",""))+1)</f>
        <v>0</v>
      </c>
      <c r="K4340" s="242" t="str">
        <f>IF(AND(G4340&lt;&gt;0,G4340&lt;&gt;""),IF(B4340="","",IF(ISNUMBER(MATCH(B4340,'Look Up Values'!$B$2:$B$500,0)),"","Dest. error")),"")</f>
        <v/>
      </c>
      <c r="L4340" s="242" t="str">
        <f>IF(AND(G4340&lt;&gt;0,G4340&lt;&gt;""),IF(C4340="","",IF(AND(ISNUMBER(--LEFT(C4340,FIND(" ",C4340&amp;" ")-1)),OR(LEN(LEFT(C4340,FIND(" ",C4340&amp;" ")-1))=6,LEN(LEFT(C4340,FIND(" ",C4340&amp;" ")-1))=7),OR(ISNUMBER(MATCH(LEFT(C4340,FIND(" ",C4340&amp;" ")-1),'Look Up Values'!$G$2:$G$1000,0)),ISNUMBER(MATCH(LEFT(C4340,FIND(" ",C4340&amp;" ")-1),'Look Up Values'!$AE$2:$AE$2000,0)))),"","EWC error")),"")</f>
        <v/>
      </c>
      <c r="M4340" s="242" t="str" cm="1">
        <f t="array" ref="M4340">IF(AND(G4340&lt;&gt;0,G4340&lt;&gt;""),IF(E4340="","",IF(ISNUMBER(MATCH(SUBSTITUTE(E4340," ",""),SUBSTITUTE('Look Up Values'!$I$2:$I$10," ",""),0)),"","State error")),"")</f>
        <v/>
      </c>
      <c r="N4340" s="242" t="str" cm="1">
        <f t="array" ref="N4340">IF(AND(G4340&lt;&gt;0,G4340&lt;&gt;""),IF(F4340="","",IF(ISNUMBER(MATCH(SUBSTITUTE(F4340," ",""),SUBSTITUTE('Look Up Values'!$W$2:$W$30," ",""),0)),"","D&amp;R error")),"")</f>
        <v/>
      </c>
      <c r="O4340" s="256" t="str">
        <f t="shared" si="135"/>
        <v/>
      </c>
    </row>
    <row r="4341" spans="1:15" ht="15.75">
      <c r="A4341" s="250">
        <v>4334</v>
      </c>
      <c r="B4341" s="208"/>
      <c r="C4341" s="49"/>
      <c r="D4341" s="50"/>
      <c r="E4341" s="50"/>
      <c r="F4341" s="50"/>
      <c r="G4341" s="209"/>
      <c r="H4341" s="48"/>
      <c r="I4341" s="457" t="str">
        <f t="shared" si="134"/>
        <v/>
      </c>
      <c r="J4341" s="241" cm="1">
        <f t="array" ref="J4341">SUMPRODUCT(--(K4341:N4341&lt;&gt;"")) + IF(TRIM(O4341)="",0,LEN(O4341)-LEN(SUBSTITUTE(O4341,",",""))+1)</f>
        <v>0</v>
      </c>
      <c r="K4341" s="242" t="str">
        <f>IF(AND(G4341&lt;&gt;0,G4341&lt;&gt;""),IF(B4341="","",IF(ISNUMBER(MATCH(B4341,'Look Up Values'!$B$2:$B$500,0)),"","Dest. error")),"")</f>
        <v/>
      </c>
      <c r="L4341" s="242" t="str">
        <f>IF(AND(G4341&lt;&gt;0,G4341&lt;&gt;""),IF(C4341="","",IF(AND(ISNUMBER(--LEFT(C4341,FIND(" ",C4341&amp;" ")-1)),OR(LEN(LEFT(C4341,FIND(" ",C4341&amp;" ")-1))=6,LEN(LEFT(C4341,FIND(" ",C4341&amp;" ")-1))=7),OR(ISNUMBER(MATCH(LEFT(C4341,FIND(" ",C4341&amp;" ")-1),'Look Up Values'!$G$2:$G$1000,0)),ISNUMBER(MATCH(LEFT(C4341,FIND(" ",C4341&amp;" ")-1),'Look Up Values'!$AE$2:$AE$2000,0)))),"","EWC error")),"")</f>
        <v/>
      </c>
      <c r="M4341" s="242" t="str" cm="1">
        <f t="array" ref="M4341">IF(AND(G4341&lt;&gt;0,G4341&lt;&gt;""),IF(E4341="","",IF(ISNUMBER(MATCH(SUBSTITUTE(E4341," ",""),SUBSTITUTE('Look Up Values'!$I$2:$I$10," ",""),0)),"","State error")),"")</f>
        <v/>
      </c>
      <c r="N4341" s="242" t="str" cm="1">
        <f t="array" ref="N4341">IF(AND(G4341&lt;&gt;0,G4341&lt;&gt;""),IF(F4341="","",IF(ISNUMBER(MATCH(SUBSTITUTE(F4341," ",""),SUBSTITUTE('Look Up Values'!$W$2:$W$30," ",""),0)),"","D&amp;R error")),"")</f>
        <v/>
      </c>
      <c r="O4341" s="256" t="str">
        <f t="shared" si="135"/>
        <v/>
      </c>
    </row>
    <row r="4342" spans="1:15" ht="15.75">
      <c r="A4342" s="250">
        <v>4335</v>
      </c>
      <c r="B4342" s="208"/>
      <c r="C4342" s="49"/>
      <c r="D4342" s="50"/>
      <c r="E4342" s="50"/>
      <c r="F4342" s="50"/>
      <c r="G4342" s="209"/>
      <c r="H4342" s="48"/>
      <c r="I4342" s="457" t="str">
        <f t="shared" si="134"/>
        <v/>
      </c>
      <c r="J4342" s="241" cm="1">
        <f t="array" ref="J4342">SUMPRODUCT(--(K4342:N4342&lt;&gt;"")) + IF(TRIM(O4342)="",0,LEN(O4342)-LEN(SUBSTITUTE(O4342,",",""))+1)</f>
        <v>0</v>
      </c>
      <c r="K4342" s="242" t="str">
        <f>IF(AND(G4342&lt;&gt;0,G4342&lt;&gt;""),IF(B4342="","",IF(ISNUMBER(MATCH(B4342,'Look Up Values'!$B$2:$B$500,0)),"","Dest. error")),"")</f>
        <v/>
      </c>
      <c r="L4342" s="242" t="str">
        <f>IF(AND(G4342&lt;&gt;0,G4342&lt;&gt;""),IF(C4342="","",IF(AND(ISNUMBER(--LEFT(C4342,FIND(" ",C4342&amp;" ")-1)),OR(LEN(LEFT(C4342,FIND(" ",C4342&amp;" ")-1))=6,LEN(LEFT(C4342,FIND(" ",C4342&amp;" ")-1))=7),OR(ISNUMBER(MATCH(LEFT(C4342,FIND(" ",C4342&amp;" ")-1),'Look Up Values'!$G$2:$G$1000,0)),ISNUMBER(MATCH(LEFT(C4342,FIND(" ",C4342&amp;" ")-1),'Look Up Values'!$AE$2:$AE$2000,0)))),"","EWC error")),"")</f>
        <v/>
      </c>
      <c r="M4342" s="242" t="str" cm="1">
        <f t="array" ref="M4342">IF(AND(G4342&lt;&gt;0,G4342&lt;&gt;""),IF(E4342="","",IF(ISNUMBER(MATCH(SUBSTITUTE(E4342," ",""),SUBSTITUTE('Look Up Values'!$I$2:$I$10," ",""),0)),"","State error")),"")</f>
        <v/>
      </c>
      <c r="N4342" s="242" t="str" cm="1">
        <f t="array" ref="N4342">IF(AND(G4342&lt;&gt;0,G4342&lt;&gt;""),IF(F4342="","",IF(ISNUMBER(MATCH(SUBSTITUTE(F4342," ",""),SUBSTITUTE('Look Up Values'!$W$2:$W$30," ",""),0)),"","D&amp;R error")),"")</f>
        <v/>
      </c>
      <c r="O4342" s="256" t="str">
        <f t="shared" si="135"/>
        <v/>
      </c>
    </row>
    <row r="4343" spans="1:15" ht="15.75">
      <c r="A4343" s="250">
        <v>4336</v>
      </c>
      <c r="B4343" s="208"/>
      <c r="C4343" s="49"/>
      <c r="D4343" s="50"/>
      <c r="E4343" s="50"/>
      <c r="F4343" s="50"/>
      <c r="G4343" s="209"/>
      <c r="H4343" s="48"/>
      <c r="I4343" s="457" t="str">
        <f t="shared" si="134"/>
        <v/>
      </c>
      <c r="J4343" s="241" cm="1">
        <f t="array" ref="J4343">SUMPRODUCT(--(K4343:N4343&lt;&gt;"")) + IF(TRIM(O4343)="",0,LEN(O4343)-LEN(SUBSTITUTE(O4343,",",""))+1)</f>
        <v>0</v>
      </c>
      <c r="K4343" s="242" t="str">
        <f>IF(AND(G4343&lt;&gt;0,G4343&lt;&gt;""),IF(B4343="","",IF(ISNUMBER(MATCH(B4343,'Look Up Values'!$B$2:$B$500,0)),"","Dest. error")),"")</f>
        <v/>
      </c>
      <c r="L4343" s="242" t="str">
        <f>IF(AND(G4343&lt;&gt;0,G4343&lt;&gt;""),IF(C4343="","",IF(AND(ISNUMBER(--LEFT(C4343,FIND(" ",C4343&amp;" ")-1)),OR(LEN(LEFT(C4343,FIND(" ",C4343&amp;" ")-1))=6,LEN(LEFT(C4343,FIND(" ",C4343&amp;" ")-1))=7),OR(ISNUMBER(MATCH(LEFT(C4343,FIND(" ",C4343&amp;" ")-1),'Look Up Values'!$G$2:$G$1000,0)),ISNUMBER(MATCH(LEFT(C4343,FIND(" ",C4343&amp;" ")-1),'Look Up Values'!$AE$2:$AE$2000,0)))),"","EWC error")),"")</f>
        <v/>
      </c>
      <c r="M4343" s="242" t="str" cm="1">
        <f t="array" ref="M4343">IF(AND(G4343&lt;&gt;0,G4343&lt;&gt;""),IF(E4343="","",IF(ISNUMBER(MATCH(SUBSTITUTE(E4343," ",""),SUBSTITUTE('Look Up Values'!$I$2:$I$10," ",""),0)),"","State error")),"")</f>
        <v/>
      </c>
      <c r="N4343" s="242" t="str" cm="1">
        <f t="array" ref="N4343">IF(AND(G4343&lt;&gt;0,G4343&lt;&gt;""),IF(F4343="","",IF(ISNUMBER(MATCH(SUBSTITUTE(F4343," ",""),SUBSTITUTE('Look Up Values'!$W$2:$W$30," ",""),0)),"","D&amp;R error")),"")</f>
        <v/>
      </c>
      <c r="O4343" s="256" t="str">
        <f t="shared" si="135"/>
        <v/>
      </c>
    </row>
    <row r="4344" spans="1:15" ht="15.75">
      <c r="A4344" s="250">
        <v>4337</v>
      </c>
      <c r="B4344" s="208"/>
      <c r="C4344" s="49"/>
      <c r="D4344" s="50"/>
      <c r="E4344" s="50"/>
      <c r="F4344" s="50"/>
      <c r="G4344" s="209"/>
      <c r="H4344" s="48"/>
      <c r="I4344" s="457" t="str">
        <f t="shared" si="134"/>
        <v/>
      </c>
      <c r="J4344" s="241" cm="1">
        <f t="array" ref="J4344">SUMPRODUCT(--(K4344:N4344&lt;&gt;"")) + IF(TRIM(O4344)="",0,LEN(O4344)-LEN(SUBSTITUTE(O4344,",",""))+1)</f>
        <v>0</v>
      </c>
      <c r="K4344" s="242" t="str">
        <f>IF(AND(G4344&lt;&gt;0,G4344&lt;&gt;""),IF(B4344="","",IF(ISNUMBER(MATCH(B4344,'Look Up Values'!$B$2:$B$500,0)),"","Dest. error")),"")</f>
        <v/>
      </c>
      <c r="L4344" s="242" t="str">
        <f>IF(AND(G4344&lt;&gt;0,G4344&lt;&gt;""),IF(C4344="","",IF(AND(ISNUMBER(--LEFT(C4344,FIND(" ",C4344&amp;" ")-1)),OR(LEN(LEFT(C4344,FIND(" ",C4344&amp;" ")-1))=6,LEN(LEFT(C4344,FIND(" ",C4344&amp;" ")-1))=7),OR(ISNUMBER(MATCH(LEFT(C4344,FIND(" ",C4344&amp;" ")-1),'Look Up Values'!$G$2:$G$1000,0)),ISNUMBER(MATCH(LEFT(C4344,FIND(" ",C4344&amp;" ")-1),'Look Up Values'!$AE$2:$AE$2000,0)))),"","EWC error")),"")</f>
        <v/>
      </c>
      <c r="M4344" s="242" t="str" cm="1">
        <f t="array" ref="M4344">IF(AND(G4344&lt;&gt;0,G4344&lt;&gt;""),IF(E4344="","",IF(ISNUMBER(MATCH(SUBSTITUTE(E4344," ",""),SUBSTITUTE('Look Up Values'!$I$2:$I$10," ",""),0)),"","State error")),"")</f>
        <v/>
      </c>
      <c r="N4344" s="242" t="str" cm="1">
        <f t="array" ref="N4344">IF(AND(G4344&lt;&gt;0,G4344&lt;&gt;""),IF(F4344="","",IF(ISNUMBER(MATCH(SUBSTITUTE(F4344," ",""),SUBSTITUTE('Look Up Values'!$W$2:$W$30," ",""),0)),"","D&amp;R error")),"")</f>
        <v/>
      </c>
      <c r="O4344" s="256" t="str">
        <f t="shared" si="135"/>
        <v/>
      </c>
    </row>
    <row r="4345" spans="1:15" ht="15.75">
      <c r="A4345" s="250">
        <v>4338</v>
      </c>
      <c r="B4345" s="208"/>
      <c r="C4345" s="49"/>
      <c r="D4345" s="50"/>
      <c r="E4345" s="50"/>
      <c r="F4345" s="50"/>
      <c r="G4345" s="209"/>
      <c r="H4345" s="48"/>
      <c r="I4345" s="457" t="str">
        <f t="shared" si="134"/>
        <v/>
      </c>
      <c r="J4345" s="241" cm="1">
        <f t="array" ref="J4345">SUMPRODUCT(--(K4345:N4345&lt;&gt;"")) + IF(TRIM(O4345)="",0,LEN(O4345)-LEN(SUBSTITUTE(O4345,",",""))+1)</f>
        <v>0</v>
      </c>
      <c r="K4345" s="242" t="str">
        <f>IF(AND(G4345&lt;&gt;0,G4345&lt;&gt;""),IF(B4345="","",IF(ISNUMBER(MATCH(B4345,'Look Up Values'!$B$2:$B$500,0)),"","Dest. error")),"")</f>
        <v/>
      </c>
      <c r="L4345" s="242" t="str">
        <f>IF(AND(G4345&lt;&gt;0,G4345&lt;&gt;""),IF(C4345="","",IF(AND(ISNUMBER(--LEFT(C4345,FIND(" ",C4345&amp;" ")-1)),OR(LEN(LEFT(C4345,FIND(" ",C4345&amp;" ")-1))=6,LEN(LEFT(C4345,FIND(" ",C4345&amp;" ")-1))=7),OR(ISNUMBER(MATCH(LEFT(C4345,FIND(" ",C4345&amp;" ")-1),'Look Up Values'!$G$2:$G$1000,0)),ISNUMBER(MATCH(LEFT(C4345,FIND(" ",C4345&amp;" ")-1),'Look Up Values'!$AE$2:$AE$2000,0)))),"","EWC error")),"")</f>
        <v/>
      </c>
      <c r="M4345" s="242" t="str" cm="1">
        <f t="array" ref="M4345">IF(AND(G4345&lt;&gt;0,G4345&lt;&gt;""),IF(E4345="","",IF(ISNUMBER(MATCH(SUBSTITUTE(E4345," ",""),SUBSTITUTE('Look Up Values'!$I$2:$I$10," ",""),0)),"","State error")),"")</f>
        <v/>
      </c>
      <c r="N4345" s="242" t="str" cm="1">
        <f t="array" ref="N4345">IF(AND(G4345&lt;&gt;0,G4345&lt;&gt;""),IF(F4345="","",IF(ISNUMBER(MATCH(SUBSTITUTE(F4345," ",""),SUBSTITUTE('Look Up Values'!$W$2:$W$30," ",""),0)),"","D&amp;R error")),"")</f>
        <v/>
      </c>
      <c r="O4345" s="256" t="str">
        <f t="shared" si="135"/>
        <v/>
      </c>
    </row>
    <row r="4346" spans="1:15" ht="15.75">
      <c r="A4346" s="250">
        <v>4339</v>
      </c>
      <c r="B4346" s="208"/>
      <c r="C4346" s="49"/>
      <c r="D4346" s="50"/>
      <c r="E4346" s="50"/>
      <c r="F4346" s="50"/>
      <c r="G4346" s="209"/>
      <c r="H4346" s="48"/>
      <c r="I4346" s="457" t="str">
        <f t="shared" si="134"/>
        <v/>
      </c>
      <c r="J4346" s="241" cm="1">
        <f t="array" ref="J4346">SUMPRODUCT(--(K4346:N4346&lt;&gt;"")) + IF(TRIM(O4346)="",0,LEN(O4346)-LEN(SUBSTITUTE(O4346,",",""))+1)</f>
        <v>0</v>
      </c>
      <c r="K4346" s="242" t="str">
        <f>IF(AND(G4346&lt;&gt;0,G4346&lt;&gt;""),IF(B4346="","",IF(ISNUMBER(MATCH(B4346,'Look Up Values'!$B$2:$B$500,0)),"","Dest. error")),"")</f>
        <v/>
      </c>
      <c r="L4346" s="242" t="str">
        <f>IF(AND(G4346&lt;&gt;0,G4346&lt;&gt;""),IF(C4346="","",IF(AND(ISNUMBER(--LEFT(C4346,FIND(" ",C4346&amp;" ")-1)),OR(LEN(LEFT(C4346,FIND(" ",C4346&amp;" ")-1))=6,LEN(LEFT(C4346,FIND(" ",C4346&amp;" ")-1))=7),OR(ISNUMBER(MATCH(LEFT(C4346,FIND(" ",C4346&amp;" ")-1),'Look Up Values'!$G$2:$G$1000,0)),ISNUMBER(MATCH(LEFT(C4346,FIND(" ",C4346&amp;" ")-1),'Look Up Values'!$AE$2:$AE$2000,0)))),"","EWC error")),"")</f>
        <v/>
      </c>
      <c r="M4346" s="242" t="str" cm="1">
        <f t="array" ref="M4346">IF(AND(G4346&lt;&gt;0,G4346&lt;&gt;""),IF(E4346="","",IF(ISNUMBER(MATCH(SUBSTITUTE(E4346," ",""),SUBSTITUTE('Look Up Values'!$I$2:$I$10," ",""),0)),"","State error")),"")</f>
        <v/>
      </c>
      <c r="N4346" s="242" t="str" cm="1">
        <f t="array" ref="N4346">IF(AND(G4346&lt;&gt;0,G4346&lt;&gt;""),IF(F4346="","",IF(ISNUMBER(MATCH(SUBSTITUTE(F4346," ",""),SUBSTITUTE('Look Up Values'!$W$2:$W$30," ",""),0)),"","D&amp;R error")),"")</f>
        <v/>
      </c>
      <c r="O4346" s="256" t="str">
        <f t="shared" si="135"/>
        <v/>
      </c>
    </row>
    <row r="4347" spans="1:15" ht="15.75">
      <c r="A4347" s="250">
        <v>4340</v>
      </c>
      <c r="B4347" s="208"/>
      <c r="C4347" s="49"/>
      <c r="D4347" s="50"/>
      <c r="E4347" s="50"/>
      <c r="F4347" s="50"/>
      <c r="G4347" s="209"/>
      <c r="H4347" s="48"/>
      <c r="I4347" s="457" t="str">
        <f t="shared" si="134"/>
        <v/>
      </c>
      <c r="J4347" s="241" cm="1">
        <f t="array" ref="J4347">SUMPRODUCT(--(K4347:N4347&lt;&gt;"")) + IF(TRIM(O4347)="",0,LEN(O4347)-LEN(SUBSTITUTE(O4347,",",""))+1)</f>
        <v>0</v>
      </c>
      <c r="K4347" s="242" t="str">
        <f>IF(AND(G4347&lt;&gt;0,G4347&lt;&gt;""),IF(B4347="","",IF(ISNUMBER(MATCH(B4347,'Look Up Values'!$B$2:$B$500,0)),"","Dest. error")),"")</f>
        <v/>
      </c>
      <c r="L4347" s="242" t="str">
        <f>IF(AND(G4347&lt;&gt;0,G4347&lt;&gt;""),IF(C4347="","",IF(AND(ISNUMBER(--LEFT(C4347,FIND(" ",C4347&amp;" ")-1)),OR(LEN(LEFT(C4347,FIND(" ",C4347&amp;" ")-1))=6,LEN(LEFT(C4347,FIND(" ",C4347&amp;" ")-1))=7),OR(ISNUMBER(MATCH(LEFT(C4347,FIND(" ",C4347&amp;" ")-1),'Look Up Values'!$G$2:$G$1000,0)),ISNUMBER(MATCH(LEFT(C4347,FIND(" ",C4347&amp;" ")-1),'Look Up Values'!$AE$2:$AE$2000,0)))),"","EWC error")),"")</f>
        <v/>
      </c>
      <c r="M4347" s="242" t="str" cm="1">
        <f t="array" ref="M4347">IF(AND(G4347&lt;&gt;0,G4347&lt;&gt;""),IF(E4347="","",IF(ISNUMBER(MATCH(SUBSTITUTE(E4347," ",""),SUBSTITUTE('Look Up Values'!$I$2:$I$10," ",""),0)),"","State error")),"")</f>
        <v/>
      </c>
      <c r="N4347" s="242" t="str" cm="1">
        <f t="array" ref="N4347">IF(AND(G4347&lt;&gt;0,G4347&lt;&gt;""),IF(F4347="","",IF(ISNUMBER(MATCH(SUBSTITUTE(F4347," ",""),SUBSTITUTE('Look Up Values'!$W$2:$W$30," ",""),0)),"","D&amp;R error")),"")</f>
        <v/>
      </c>
      <c r="O4347" s="256" t="str">
        <f t="shared" si="135"/>
        <v/>
      </c>
    </row>
    <row r="4348" spans="1:15" ht="15.75">
      <c r="A4348" s="250">
        <v>4341</v>
      </c>
      <c r="B4348" s="208"/>
      <c r="C4348" s="49"/>
      <c r="D4348" s="50"/>
      <c r="E4348" s="50"/>
      <c r="F4348" s="50"/>
      <c r="G4348" s="209"/>
      <c r="H4348" s="48"/>
      <c r="I4348" s="457" t="str">
        <f t="shared" si="134"/>
        <v/>
      </c>
      <c r="J4348" s="241" cm="1">
        <f t="array" ref="J4348">SUMPRODUCT(--(K4348:N4348&lt;&gt;"")) + IF(TRIM(O4348)="",0,LEN(O4348)-LEN(SUBSTITUTE(O4348,",",""))+1)</f>
        <v>0</v>
      </c>
      <c r="K4348" s="242" t="str">
        <f>IF(AND(G4348&lt;&gt;0,G4348&lt;&gt;""),IF(B4348="","",IF(ISNUMBER(MATCH(B4348,'Look Up Values'!$B$2:$B$500,0)),"","Dest. error")),"")</f>
        <v/>
      </c>
      <c r="L4348" s="242" t="str">
        <f>IF(AND(G4348&lt;&gt;0,G4348&lt;&gt;""),IF(C4348="","",IF(AND(ISNUMBER(--LEFT(C4348,FIND(" ",C4348&amp;" ")-1)),OR(LEN(LEFT(C4348,FIND(" ",C4348&amp;" ")-1))=6,LEN(LEFT(C4348,FIND(" ",C4348&amp;" ")-1))=7),OR(ISNUMBER(MATCH(LEFT(C4348,FIND(" ",C4348&amp;" ")-1),'Look Up Values'!$G$2:$G$1000,0)),ISNUMBER(MATCH(LEFT(C4348,FIND(" ",C4348&amp;" ")-1),'Look Up Values'!$AE$2:$AE$2000,0)))),"","EWC error")),"")</f>
        <v/>
      </c>
      <c r="M4348" s="242" t="str" cm="1">
        <f t="array" ref="M4348">IF(AND(G4348&lt;&gt;0,G4348&lt;&gt;""),IF(E4348="","",IF(ISNUMBER(MATCH(SUBSTITUTE(E4348," ",""),SUBSTITUTE('Look Up Values'!$I$2:$I$10," ",""),0)),"","State error")),"")</f>
        <v/>
      </c>
      <c r="N4348" s="242" t="str" cm="1">
        <f t="array" ref="N4348">IF(AND(G4348&lt;&gt;0,G4348&lt;&gt;""),IF(F4348="","",IF(ISNUMBER(MATCH(SUBSTITUTE(F4348," ",""),SUBSTITUTE('Look Up Values'!$W$2:$W$30," ",""),0)),"","D&amp;R error")),"")</f>
        <v/>
      </c>
      <c r="O4348" s="256" t="str">
        <f t="shared" si="135"/>
        <v/>
      </c>
    </row>
    <row r="4349" spans="1:15" ht="15.75">
      <c r="A4349" s="250">
        <v>4342</v>
      </c>
      <c r="B4349" s="208"/>
      <c r="C4349" s="49"/>
      <c r="D4349" s="50"/>
      <c r="E4349" s="50"/>
      <c r="F4349" s="50"/>
      <c r="G4349" s="209"/>
      <c r="H4349" s="48"/>
      <c r="I4349" s="457" t="str">
        <f t="shared" si="134"/>
        <v/>
      </c>
      <c r="J4349" s="241" cm="1">
        <f t="array" ref="J4349">SUMPRODUCT(--(K4349:N4349&lt;&gt;"")) + IF(TRIM(O4349)="",0,LEN(O4349)-LEN(SUBSTITUTE(O4349,",",""))+1)</f>
        <v>0</v>
      </c>
      <c r="K4349" s="242" t="str">
        <f>IF(AND(G4349&lt;&gt;0,G4349&lt;&gt;""),IF(B4349="","",IF(ISNUMBER(MATCH(B4349,'Look Up Values'!$B$2:$B$500,0)),"","Dest. error")),"")</f>
        <v/>
      </c>
      <c r="L4349" s="242" t="str">
        <f>IF(AND(G4349&lt;&gt;0,G4349&lt;&gt;""),IF(C4349="","",IF(AND(ISNUMBER(--LEFT(C4349,FIND(" ",C4349&amp;" ")-1)),OR(LEN(LEFT(C4349,FIND(" ",C4349&amp;" ")-1))=6,LEN(LEFT(C4349,FIND(" ",C4349&amp;" ")-1))=7),OR(ISNUMBER(MATCH(LEFT(C4349,FIND(" ",C4349&amp;" ")-1),'Look Up Values'!$G$2:$G$1000,0)),ISNUMBER(MATCH(LEFT(C4349,FIND(" ",C4349&amp;" ")-1),'Look Up Values'!$AE$2:$AE$2000,0)))),"","EWC error")),"")</f>
        <v/>
      </c>
      <c r="M4349" s="242" t="str" cm="1">
        <f t="array" ref="M4349">IF(AND(G4349&lt;&gt;0,G4349&lt;&gt;""),IF(E4349="","",IF(ISNUMBER(MATCH(SUBSTITUTE(E4349," ",""),SUBSTITUTE('Look Up Values'!$I$2:$I$10," ",""),0)),"","State error")),"")</f>
        <v/>
      </c>
      <c r="N4349" s="242" t="str" cm="1">
        <f t="array" ref="N4349">IF(AND(G4349&lt;&gt;0,G4349&lt;&gt;""),IF(F4349="","",IF(ISNUMBER(MATCH(SUBSTITUTE(F4349," ",""),SUBSTITUTE('Look Up Values'!$W$2:$W$30," ",""),0)),"","D&amp;R error")),"")</f>
        <v/>
      </c>
      <c r="O4349" s="256" t="str">
        <f t="shared" si="135"/>
        <v/>
      </c>
    </row>
    <row r="4350" spans="1:15" ht="15.75">
      <c r="A4350" s="250">
        <v>4343</v>
      </c>
      <c r="B4350" s="208"/>
      <c r="C4350" s="49"/>
      <c r="D4350" s="50"/>
      <c r="E4350" s="50"/>
      <c r="F4350" s="50"/>
      <c r="G4350" s="209"/>
      <c r="H4350" s="48"/>
      <c r="I4350" s="457" t="str">
        <f t="shared" si="134"/>
        <v/>
      </c>
      <c r="J4350" s="241" cm="1">
        <f t="array" ref="J4350">SUMPRODUCT(--(K4350:N4350&lt;&gt;"")) + IF(TRIM(O4350)="",0,LEN(O4350)-LEN(SUBSTITUTE(O4350,",",""))+1)</f>
        <v>0</v>
      </c>
      <c r="K4350" s="242" t="str">
        <f>IF(AND(G4350&lt;&gt;0,G4350&lt;&gt;""),IF(B4350="","",IF(ISNUMBER(MATCH(B4350,'Look Up Values'!$B$2:$B$500,0)),"","Dest. error")),"")</f>
        <v/>
      </c>
      <c r="L4350" s="242" t="str">
        <f>IF(AND(G4350&lt;&gt;0,G4350&lt;&gt;""),IF(C4350="","",IF(AND(ISNUMBER(--LEFT(C4350,FIND(" ",C4350&amp;" ")-1)),OR(LEN(LEFT(C4350,FIND(" ",C4350&amp;" ")-1))=6,LEN(LEFT(C4350,FIND(" ",C4350&amp;" ")-1))=7),OR(ISNUMBER(MATCH(LEFT(C4350,FIND(" ",C4350&amp;" ")-1),'Look Up Values'!$G$2:$G$1000,0)),ISNUMBER(MATCH(LEFT(C4350,FIND(" ",C4350&amp;" ")-1),'Look Up Values'!$AE$2:$AE$2000,0)))),"","EWC error")),"")</f>
        <v/>
      </c>
      <c r="M4350" s="242" t="str" cm="1">
        <f t="array" ref="M4350">IF(AND(G4350&lt;&gt;0,G4350&lt;&gt;""),IF(E4350="","",IF(ISNUMBER(MATCH(SUBSTITUTE(E4350," ",""),SUBSTITUTE('Look Up Values'!$I$2:$I$10," ",""),0)),"","State error")),"")</f>
        <v/>
      </c>
      <c r="N4350" s="242" t="str" cm="1">
        <f t="array" ref="N4350">IF(AND(G4350&lt;&gt;0,G4350&lt;&gt;""),IF(F4350="","",IF(ISNUMBER(MATCH(SUBSTITUTE(F4350," ",""),SUBSTITUTE('Look Up Values'!$W$2:$W$30," ",""),0)),"","D&amp;R error")),"")</f>
        <v/>
      </c>
      <c r="O4350" s="256" t="str">
        <f t="shared" si="135"/>
        <v/>
      </c>
    </row>
    <row r="4351" spans="1:15" ht="15.75">
      <c r="A4351" s="250">
        <v>4344</v>
      </c>
      <c r="B4351" s="208"/>
      <c r="C4351" s="49"/>
      <c r="D4351" s="50"/>
      <c r="E4351" s="50"/>
      <c r="F4351" s="50"/>
      <c r="G4351" s="209"/>
      <c r="H4351" s="48"/>
      <c r="I4351" s="457" t="str">
        <f t="shared" si="134"/>
        <v/>
      </c>
      <c r="J4351" s="241" cm="1">
        <f t="array" ref="J4351">SUMPRODUCT(--(K4351:N4351&lt;&gt;"")) + IF(TRIM(O4351)="",0,LEN(O4351)-LEN(SUBSTITUTE(O4351,",",""))+1)</f>
        <v>0</v>
      </c>
      <c r="K4351" s="242" t="str">
        <f>IF(AND(G4351&lt;&gt;0,G4351&lt;&gt;""),IF(B4351="","",IF(ISNUMBER(MATCH(B4351,'Look Up Values'!$B$2:$B$500,0)),"","Dest. error")),"")</f>
        <v/>
      </c>
      <c r="L4351" s="242" t="str">
        <f>IF(AND(G4351&lt;&gt;0,G4351&lt;&gt;""),IF(C4351="","",IF(AND(ISNUMBER(--LEFT(C4351,FIND(" ",C4351&amp;" ")-1)),OR(LEN(LEFT(C4351,FIND(" ",C4351&amp;" ")-1))=6,LEN(LEFT(C4351,FIND(" ",C4351&amp;" ")-1))=7),OR(ISNUMBER(MATCH(LEFT(C4351,FIND(" ",C4351&amp;" ")-1),'Look Up Values'!$G$2:$G$1000,0)),ISNUMBER(MATCH(LEFT(C4351,FIND(" ",C4351&amp;" ")-1),'Look Up Values'!$AE$2:$AE$2000,0)))),"","EWC error")),"")</f>
        <v/>
      </c>
      <c r="M4351" s="242" t="str" cm="1">
        <f t="array" ref="M4351">IF(AND(G4351&lt;&gt;0,G4351&lt;&gt;""),IF(E4351="","",IF(ISNUMBER(MATCH(SUBSTITUTE(E4351," ",""),SUBSTITUTE('Look Up Values'!$I$2:$I$10," ",""),0)),"","State error")),"")</f>
        <v/>
      </c>
      <c r="N4351" s="242" t="str" cm="1">
        <f t="array" ref="N4351">IF(AND(G4351&lt;&gt;0,G4351&lt;&gt;""),IF(F4351="","",IF(ISNUMBER(MATCH(SUBSTITUTE(F4351," ",""),SUBSTITUTE('Look Up Values'!$W$2:$W$30," ",""),0)),"","D&amp;R error")),"")</f>
        <v/>
      </c>
      <c r="O4351" s="256" t="str">
        <f t="shared" si="135"/>
        <v/>
      </c>
    </row>
    <row r="4352" spans="1:15" ht="15.75">
      <c r="A4352" s="250">
        <v>4345</v>
      </c>
      <c r="B4352" s="208"/>
      <c r="C4352" s="49"/>
      <c r="D4352" s="50"/>
      <c r="E4352" s="50"/>
      <c r="F4352" s="50"/>
      <c r="G4352" s="209"/>
      <c r="H4352" s="48"/>
      <c r="I4352" s="457" t="str">
        <f t="shared" si="134"/>
        <v/>
      </c>
      <c r="J4352" s="241" cm="1">
        <f t="array" ref="J4352">SUMPRODUCT(--(K4352:N4352&lt;&gt;"")) + IF(TRIM(O4352)="",0,LEN(O4352)-LEN(SUBSTITUTE(O4352,",",""))+1)</f>
        <v>0</v>
      </c>
      <c r="K4352" s="242" t="str">
        <f>IF(AND(G4352&lt;&gt;0,G4352&lt;&gt;""),IF(B4352="","",IF(ISNUMBER(MATCH(B4352,'Look Up Values'!$B$2:$B$500,0)),"","Dest. error")),"")</f>
        <v/>
      </c>
      <c r="L4352" s="242" t="str">
        <f>IF(AND(G4352&lt;&gt;0,G4352&lt;&gt;""),IF(C4352="","",IF(AND(ISNUMBER(--LEFT(C4352,FIND(" ",C4352&amp;" ")-1)),OR(LEN(LEFT(C4352,FIND(" ",C4352&amp;" ")-1))=6,LEN(LEFT(C4352,FIND(" ",C4352&amp;" ")-1))=7),OR(ISNUMBER(MATCH(LEFT(C4352,FIND(" ",C4352&amp;" ")-1),'Look Up Values'!$G$2:$G$1000,0)),ISNUMBER(MATCH(LEFT(C4352,FIND(" ",C4352&amp;" ")-1),'Look Up Values'!$AE$2:$AE$2000,0)))),"","EWC error")),"")</f>
        <v/>
      </c>
      <c r="M4352" s="242" t="str" cm="1">
        <f t="array" ref="M4352">IF(AND(G4352&lt;&gt;0,G4352&lt;&gt;""),IF(E4352="","",IF(ISNUMBER(MATCH(SUBSTITUTE(E4352," ",""),SUBSTITUTE('Look Up Values'!$I$2:$I$10," ",""),0)),"","State error")),"")</f>
        <v/>
      </c>
      <c r="N4352" s="242" t="str" cm="1">
        <f t="array" ref="N4352">IF(AND(G4352&lt;&gt;0,G4352&lt;&gt;""),IF(F4352="","",IF(ISNUMBER(MATCH(SUBSTITUTE(F4352," ",""),SUBSTITUTE('Look Up Values'!$W$2:$W$30," ",""),0)),"","D&amp;R error")),"")</f>
        <v/>
      </c>
      <c r="O4352" s="256" t="str">
        <f t="shared" si="135"/>
        <v/>
      </c>
    </row>
    <row r="4353" spans="1:15" ht="15.75">
      <c r="A4353" s="250">
        <v>4346</v>
      </c>
      <c r="B4353" s="208"/>
      <c r="C4353" s="49"/>
      <c r="D4353" s="50"/>
      <c r="E4353" s="50"/>
      <c r="F4353" s="50"/>
      <c r="G4353" s="209"/>
      <c r="H4353" s="48"/>
      <c r="I4353" s="457" t="str">
        <f t="shared" si="134"/>
        <v/>
      </c>
      <c r="J4353" s="241" cm="1">
        <f t="array" ref="J4353">SUMPRODUCT(--(K4353:N4353&lt;&gt;"")) + IF(TRIM(O4353)="",0,LEN(O4353)-LEN(SUBSTITUTE(O4353,",",""))+1)</f>
        <v>0</v>
      </c>
      <c r="K4353" s="242" t="str">
        <f>IF(AND(G4353&lt;&gt;0,G4353&lt;&gt;""),IF(B4353="","",IF(ISNUMBER(MATCH(B4353,'Look Up Values'!$B$2:$B$500,0)),"","Dest. error")),"")</f>
        <v/>
      </c>
      <c r="L4353" s="242" t="str">
        <f>IF(AND(G4353&lt;&gt;0,G4353&lt;&gt;""),IF(C4353="","",IF(AND(ISNUMBER(--LEFT(C4353,FIND(" ",C4353&amp;" ")-1)),OR(LEN(LEFT(C4353,FIND(" ",C4353&amp;" ")-1))=6,LEN(LEFT(C4353,FIND(" ",C4353&amp;" ")-1))=7),OR(ISNUMBER(MATCH(LEFT(C4353,FIND(" ",C4353&amp;" ")-1),'Look Up Values'!$G$2:$G$1000,0)),ISNUMBER(MATCH(LEFT(C4353,FIND(" ",C4353&amp;" ")-1),'Look Up Values'!$AE$2:$AE$2000,0)))),"","EWC error")),"")</f>
        <v/>
      </c>
      <c r="M4353" s="242" t="str" cm="1">
        <f t="array" ref="M4353">IF(AND(G4353&lt;&gt;0,G4353&lt;&gt;""),IF(E4353="","",IF(ISNUMBER(MATCH(SUBSTITUTE(E4353," ",""),SUBSTITUTE('Look Up Values'!$I$2:$I$10," ",""),0)),"","State error")),"")</f>
        <v/>
      </c>
      <c r="N4353" s="242" t="str" cm="1">
        <f t="array" ref="N4353">IF(AND(G4353&lt;&gt;0,G4353&lt;&gt;""),IF(F4353="","",IF(ISNUMBER(MATCH(SUBSTITUTE(F4353," ",""),SUBSTITUTE('Look Up Values'!$W$2:$W$30," ",""),0)),"","D&amp;R error")),"")</f>
        <v/>
      </c>
      <c r="O4353" s="256" t="str">
        <f t="shared" si="135"/>
        <v/>
      </c>
    </row>
    <row r="4354" spans="1:15" ht="15.75">
      <c r="A4354" s="250">
        <v>4347</v>
      </c>
      <c r="B4354" s="208"/>
      <c r="C4354" s="49"/>
      <c r="D4354" s="50"/>
      <c r="E4354" s="50"/>
      <c r="F4354" s="50"/>
      <c r="G4354" s="209"/>
      <c r="H4354" s="48"/>
      <c r="I4354" s="457" t="str">
        <f t="shared" si="134"/>
        <v/>
      </c>
      <c r="J4354" s="241" cm="1">
        <f t="array" ref="J4354">SUMPRODUCT(--(K4354:N4354&lt;&gt;"")) + IF(TRIM(O4354)="",0,LEN(O4354)-LEN(SUBSTITUTE(O4354,",",""))+1)</f>
        <v>0</v>
      </c>
      <c r="K4354" s="242" t="str">
        <f>IF(AND(G4354&lt;&gt;0,G4354&lt;&gt;""),IF(B4354="","",IF(ISNUMBER(MATCH(B4354,'Look Up Values'!$B$2:$B$500,0)),"","Dest. error")),"")</f>
        <v/>
      </c>
      <c r="L4354" s="242" t="str">
        <f>IF(AND(G4354&lt;&gt;0,G4354&lt;&gt;""),IF(C4354="","",IF(AND(ISNUMBER(--LEFT(C4354,FIND(" ",C4354&amp;" ")-1)),OR(LEN(LEFT(C4354,FIND(" ",C4354&amp;" ")-1))=6,LEN(LEFT(C4354,FIND(" ",C4354&amp;" ")-1))=7),OR(ISNUMBER(MATCH(LEFT(C4354,FIND(" ",C4354&amp;" ")-1),'Look Up Values'!$G$2:$G$1000,0)),ISNUMBER(MATCH(LEFT(C4354,FIND(" ",C4354&amp;" ")-1),'Look Up Values'!$AE$2:$AE$2000,0)))),"","EWC error")),"")</f>
        <v/>
      </c>
      <c r="M4354" s="242" t="str" cm="1">
        <f t="array" ref="M4354">IF(AND(G4354&lt;&gt;0,G4354&lt;&gt;""),IF(E4354="","",IF(ISNUMBER(MATCH(SUBSTITUTE(E4354," ",""),SUBSTITUTE('Look Up Values'!$I$2:$I$10," ",""),0)),"","State error")),"")</f>
        <v/>
      </c>
      <c r="N4354" s="242" t="str" cm="1">
        <f t="array" ref="N4354">IF(AND(G4354&lt;&gt;0,G4354&lt;&gt;""),IF(F4354="","",IF(ISNUMBER(MATCH(SUBSTITUTE(F4354," ",""),SUBSTITUTE('Look Up Values'!$W$2:$W$30," ",""),0)),"","D&amp;R error")),"")</f>
        <v/>
      </c>
      <c r="O4354" s="256" t="str">
        <f t="shared" si="135"/>
        <v/>
      </c>
    </row>
    <row r="4355" spans="1:15" ht="15.75">
      <c r="A4355" s="250">
        <v>4348</v>
      </c>
      <c r="B4355" s="208"/>
      <c r="C4355" s="49"/>
      <c r="D4355" s="50"/>
      <c r="E4355" s="50"/>
      <c r="F4355" s="50"/>
      <c r="G4355" s="209"/>
      <c r="H4355" s="48"/>
      <c r="I4355" s="457" t="str">
        <f t="shared" si="134"/>
        <v/>
      </c>
      <c r="J4355" s="241" cm="1">
        <f t="array" ref="J4355">SUMPRODUCT(--(K4355:N4355&lt;&gt;"")) + IF(TRIM(O4355)="",0,LEN(O4355)-LEN(SUBSTITUTE(O4355,",",""))+1)</f>
        <v>0</v>
      </c>
      <c r="K4355" s="242" t="str">
        <f>IF(AND(G4355&lt;&gt;0,G4355&lt;&gt;""),IF(B4355="","",IF(ISNUMBER(MATCH(B4355,'Look Up Values'!$B$2:$B$500,0)),"","Dest. error")),"")</f>
        <v/>
      </c>
      <c r="L4355" s="242" t="str">
        <f>IF(AND(G4355&lt;&gt;0,G4355&lt;&gt;""),IF(C4355="","",IF(AND(ISNUMBER(--LEFT(C4355,FIND(" ",C4355&amp;" ")-1)),OR(LEN(LEFT(C4355,FIND(" ",C4355&amp;" ")-1))=6,LEN(LEFT(C4355,FIND(" ",C4355&amp;" ")-1))=7),OR(ISNUMBER(MATCH(LEFT(C4355,FIND(" ",C4355&amp;" ")-1),'Look Up Values'!$G$2:$G$1000,0)),ISNUMBER(MATCH(LEFT(C4355,FIND(" ",C4355&amp;" ")-1),'Look Up Values'!$AE$2:$AE$2000,0)))),"","EWC error")),"")</f>
        <v/>
      </c>
      <c r="M4355" s="242" t="str" cm="1">
        <f t="array" ref="M4355">IF(AND(G4355&lt;&gt;0,G4355&lt;&gt;""),IF(E4355="","",IF(ISNUMBER(MATCH(SUBSTITUTE(E4355," ",""),SUBSTITUTE('Look Up Values'!$I$2:$I$10," ",""),0)),"","State error")),"")</f>
        <v/>
      </c>
      <c r="N4355" s="242" t="str" cm="1">
        <f t="array" ref="N4355">IF(AND(G4355&lt;&gt;0,G4355&lt;&gt;""),IF(F4355="","",IF(ISNUMBER(MATCH(SUBSTITUTE(F4355," ",""),SUBSTITUTE('Look Up Values'!$W$2:$W$30," ",""),0)),"","D&amp;R error")),"")</f>
        <v/>
      </c>
      <c r="O4355" s="256" t="str">
        <f t="shared" si="135"/>
        <v/>
      </c>
    </row>
    <row r="4356" spans="1:15" ht="15.75">
      <c r="A4356" s="250">
        <v>4349</v>
      </c>
      <c r="B4356" s="208"/>
      <c r="C4356" s="49"/>
      <c r="D4356" s="50"/>
      <c r="E4356" s="50"/>
      <c r="F4356" s="50"/>
      <c r="G4356" s="209"/>
      <c r="H4356" s="48"/>
      <c r="I4356" s="457" t="str">
        <f t="shared" si="134"/>
        <v/>
      </c>
      <c r="J4356" s="241" cm="1">
        <f t="array" ref="J4356">SUMPRODUCT(--(K4356:N4356&lt;&gt;"")) + IF(TRIM(O4356)="",0,LEN(O4356)-LEN(SUBSTITUTE(O4356,",",""))+1)</f>
        <v>0</v>
      </c>
      <c r="K4356" s="242" t="str">
        <f>IF(AND(G4356&lt;&gt;0,G4356&lt;&gt;""),IF(B4356="","",IF(ISNUMBER(MATCH(B4356,'Look Up Values'!$B$2:$B$500,0)),"","Dest. error")),"")</f>
        <v/>
      </c>
      <c r="L4356" s="242" t="str">
        <f>IF(AND(G4356&lt;&gt;0,G4356&lt;&gt;""),IF(C4356="","",IF(AND(ISNUMBER(--LEFT(C4356,FIND(" ",C4356&amp;" ")-1)),OR(LEN(LEFT(C4356,FIND(" ",C4356&amp;" ")-1))=6,LEN(LEFT(C4356,FIND(" ",C4356&amp;" ")-1))=7),OR(ISNUMBER(MATCH(LEFT(C4356,FIND(" ",C4356&amp;" ")-1),'Look Up Values'!$G$2:$G$1000,0)),ISNUMBER(MATCH(LEFT(C4356,FIND(" ",C4356&amp;" ")-1),'Look Up Values'!$AE$2:$AE$2000,0)))),"","EWC error")),"")</f>
        <v/>
      </c>
      <c r="M4356" s="242" t="str" cm="1">
        <f t="array" ref="M4356">IF(AND(G4356&lt;&gt;0,G4356&lt;&gt;""),IF(E4356="","",IF(ISNUMBER(MATCH(SUBSTITUTE(E4356," ",""),SUBSTITUTE('Look Up Values'!$I$2:$I$10," ",""),0)),"","State error")),"")</f>
        <v/>
      </c>
      <c r="N4356" s="242" t="str" cm="1">
        <f t="array" ref="N4356">IF(AND(G4356&lt;&gt;0,G4356&lt;&gt;""),IF(F4356="","",IF(ISNUMBER(MATCH(SUBSTITUTE(F4356," ",""),SUBSTITUTE('Look Up Values'!$W$2:$W$30," ",""),0)),"","D&amp;R error")),"")</f>
        <v/>
      </c>
      <c r="O4356" s="256" t="str">
        <f t="shared" si="135"/>
        <v/>
      </c>
    </row>
    <row r="4357" spans="1:15" ht="15.75">
      <c r="A4357" s="250">
        <v>4350</v>
      </c>
      <c r="B4357" s="208"/>
      <c r="C4357" s="49"/>
      <c r="D4357" s="50"/>
      <c r="E4357" s="50"/>
      <c r="F4357" s="50"/>
      <c r="G4357" s="209"/>
      <c r="H4357" s="48"/>
      <c r="I4357" s="457" t="str">
        <f t="shared" si="134"/>
        <v/>
      </c>
      <c r="J4357" s="241" cm="1">
        <f t="array" ref="J4357">SUMPRODUCT(--(K4357:N4357&lt;&gt;"")) + IF(TRIM(O4357)="",0,LEN(O4357)-LEN(SUBSTITUTE(O4357,",",""))+1)</f>
        <v>0</v>
      </c>
      <c r="K4357" s="242" t="str">
        <f>IF(AND(G4357&lt;&gt;0,G4357&lt;&gt;""),IF(B4357="","",IF(ISNUMBER(MATCH(B4357,'Look Up Values'!$B$2:$B$500,0)),"","Dest. error")),"")</f>
        <v/>
      </c>
      <c r="L4357" s="242" t="str">
        <f>IF(AND(G4357&lt;&gt;0,G4357&lt;&gt;""),IF(C4357="","",IF(AND(ISNUMBER(--LEFT(C4357,FIND(" ",C4357&amp;" ")-1)),OR(LEN(LEFT(C4357,FIND(" ",C4357&amp;" ")-1))=6,LEN(LEFT(C4357,FIND(" ",C4357&amp;" ")-1))=7),OR(ISNUMBER(MATCH(LEFT(C4357,FIND(" ",C4357&amp;" ")-1),'Look Up Values'!$G$2:$G$1000,0)),ISNUMBER(MATCH(LEFT(C4357,FIND(" ",C4357&amp;" ")-1),'Look Up Values'!$AE$2:$AE$2000,0)))),"","EWC error")),"")</f>
        <v/>
      </c>
      <c r="M4357" s="242" t="str" cm="1">
        <f t="array" ref="M4357">IF(AND(G4357&lt;&gt;0,G4357&lt;&gt;""),IF(E4357="","",IF(ISNUMBER(MATCH(SUBSTITUTE(E4357," ",""),SUBSTITUTE('Look Up Values'!$I$2:$I$10," ",""),0)),"","State error")),"")</f>
        <v/>
      </c>
      <c r="N4357" s="242" t="str" cm="1">
        <f t="array" ref="N4357">IF(AND(G4357&lt;&gt;0,G4357&lt;&gt;""),IF(F4357="","",IF(ISNUMBER(MATCH(SUBSTITUTE(F4357," ",""),SUBSTITUTE('Look Up Values'!$W$2:$W$30," ",""),0)),"","D&amp;R error")),"")</f>
        <v/>
      </c>
      <c r="O4357" s="256" t="str">
        <f t="shared" si="135"/>
        <v/>
      </c>
    </row>
    <row r="4358" spans="1:15" ht="15.75">
      <c r="A4358" s="250">
        <v>4351</v>
      </c>
      <c r="B4358" s="208"/>
      <c r="C4358" s="49"/>
      <c r="D4358" s="50"/>
      <c r="E4358" s="50"/>
      <c r="F4358" s="50"/>
      <c r="G4358" s="209"/>
      <c r="H4358" s="48"/>
      <c r="I4358" s="457" t="str">
        <f t="shared" si="134"/>
        <v/>
      </c>
      <c r="J4358" s="241" cm="1">
        <f t="array" ref="J4358">SUMPRODUCT(--(K4358:N4358&lt;&gt;"")) + IF(TRIM(O4358)="",0,LEN(O4358)-LEN(SUBSTITUTE(O4358,",",""))+1)</f>
        <v>0</v>
      </c>
      <c r="K4358" s="242" t="str">
        <f>IF(AND(G4358&lt;&gt;0,G4358&lt;&gt;""),IF(B4358="","",IF(ISNUMBER(MATCH(B4358,'Look Up Values'!$B$2:$B$500,0)),"","Dest. error")),"")</f>
        <v/>
      </c>
      <c r="L4358" s="242" t="str">
        <f>IF(AND(G4358&lt;&gt;0,G4358&lt;&gt;""),IF(C4358="","",IF(AND(ISNUMBER(--LEFT(C4358,FIND(" ",C4358&amp;" ")-1)),OR(LEN(LEFT(C4358,FIND(" ",C4358&amp;" ")-1))=6,LEN(LEFT(C4358,FIND(" ",C4358&amp;" ")-1))=7),OR(ISNUMBER(MATCH(LEFT(C4358,FIND(" ",C4358&amp;" ")-1),'Look Up Values'!$G$2:$G$1000,0)),ISNUMBER(MATCH(LEFT(C4358,FIND(" ",C4358&amp;" ")-1),'Look Up Values'!$AE$2:$AE$2000,0)))),"","EWC error")),"")</f>
        <v/>
      </c>
      <c r="M4358" s="242" t="str" cm="1">
        <f t="array" ref="M4358">IF(AND(G4358&lt;&gt;0,G4358&lt;&gt;""),IF(E4358="","",IF(ISNUMBER(MATCH(SUBSTITUTE(E4358," ",""),SUBSTITUTE('Look Up Values'!$I$2:$I$10," ",""),0)),"","State error")),"")</f>
        <v/>
      </c>
      <c r="N4358" s="242" t="str" cm="1">
        <f t="array" ref="N4358">IF(AND(G4358&lt;&gt;0,G4358&lt;&gt;""),IF(F4358="","",IF(ISNUMBER(MATCH(SUBSTITUTE(F4358," ",""),SUBSTITUTE('Look Up Values'!$W$2:$W$30," ",""),0)),"","D&amp;R error")),"")</f>
        <v/>
      </c>
      <c r="O4358" s="256" t="str">
        <f t="shared" si="135"/>
        <v/>
      </c>
    </row>
    <row r="4359" spans="1:15" ht="15.75">
      <c r="A4359" s="250">
        <v>4352</v>
      </c>
      <c r="B4359" s="208"/>
      <c r="C4359" s="49"/>
      <c r="D4359" s="50"/>
      <c r="E4359" s="50"/>
      <c r="F4359" s="50"/>
      <c r="G4359" s="209"/>
      <c r="H4359" s="48"/>
      <c r="I4359" s="457" t="str">
        <f t="shared" si="134"/>
        <v/>
      </c>
      <c r="J4359" s="241" cm="1">
        <f t="array" ref="J4359">SUMPRODUCT(--(K4359:N4359&lt;&gt;"")) + IF(TRIM(O4359)="",0,LEN(O4359)-LEN(SUBSTITUTE(O4359,",",""))+1)</f>
        <v>0</v>
      </c>
      <c r="K4359" s="242" t="str">
        <f>IF(AND(G4359&lt;&gt;0,G4359&lt;&gt;""),IF(B4359="","",IF(ISNUMBER(MATCH(B4359,'Look Up Values'!$B$2:$B$500,0)),"","Dest. error")),"")</f>
        <v/>
      </c>
      <c r="L4359" s="242" t="str">
        <f>IF(AND(G4359&lt;&gt;0,G4359&lt;&gt;""),IF(C4359="","",IF(AND(ISNUMBER(--LEFT(C4359,FIND(" ",C4359&amp;" ")-1)),OR(LEN(LEFT(C4359,FIND(" ",C4359&amp;" ")-1))=6,LEN(LEFT(C4359,FIND(" ",C4359&amp;" ")-1))=7),OR(ISNUMBER(MATCH(LEFT(C4359,FIND(" ",C4359&amp;" ")-1),'Look Up Values'!$G$2:$G$1000,0)),ISNUMBER(MATCH(LEFT(C4359,FIND(" ",C4359&amp;" ")-1),'Look Up Values'!$AE$2:$AE$2000,0)))),"","EWC error")),"")</f>
        <v/>
      </c>
      <c r="M4359" s="242" t="str" cm="1">
        <f t="array" ref="M4359">IF(AND(G4359&lt;&gt;0,G4359&lt;&gt;""),IF(E4359="","",IF(ISNUMBER(MATCH(SUBSTITUTE(E4359," ",""),SUBSTITUTE('Look Up Values'!$I$2:$I$10," ",""),0)),"","State error")),"")</f>
        <v/>
      </c>
      <c r="N4359" s="242" t="str" cm="1">
        <f t="array" ref="N4359">IF(AND(G4359&lt;&gt;0,G4359&lt;&gt;""),IF(F4359="","",IF(ISNUMBER(MATCH(SUBSTITUTE(F4359," ",""),SUBSTITUTE('Look Up Values'!$W$2:$W$30," ",""),0)),"","D&amp;R error")),"")</f>
        <v/>
      </c>
      <c r="O4359" s="256" t="str">
        <f t="shared" si="135"/>
        <v/>
      </c>
    </row>
    <row r="4360" spans="1:15" ht="15.75">
      <c r="A4360" s="250">
        <v>4353</v>
      </c>
      <c r="B4360" s="208"/>
      <c r="C4360" s="49"/>
      <c r="D4360" s="50"/>
      <c r="E4360" s="50"/>
      <c r="F4360" s="50"/>
      <c r="G4360" s="209"/>
      <c r="H4360" s="48"/>
      <c r="I4360" s="457" t="str">
        <f t="shared" si="134"/>
        <v/>
      </c>
      <c r="J4360" s="241" cm="1">
        <f t="array" ref="J4360">SUMPRODUCT(--(K4360:N4360&lt;&gt;"")) + IF(TRIM(O4360)="",0,LEN(O4360)-LEN(SUBSTITUTE(O4360,",",""))+1)</f>
        <v>0</v>
      </c>
      <c r="K4360" s="242" t="str">
        <f>IF(AND(G4360&lt;&gt;0,G4360&lt;&gt;""),IF(B4360="","",IF(ISNUMBER(MATCH(B4360,'Look Up Values'!$B$2:$B$500,0)),"","Dest. error")),"")</f>
        <v/>
      </c>
      <c r="L4360" s="242" t="str">
        <f>IF(AND(G4360&lt;&gt;0,G4360&lt;&gt;""),IF(C4360="","",IF(AND(ISNUMBER(--LEFT(C4360,FIND(" ",C4360&amp;" ")-1)),OR(LEN(LEFT(C4360,FIND(" ",C4360&amp;" ")-1))=6,LEN(LEFT(C4360,FIND(" ",C4360&amp;" ")-1))=7),OR(ISNUMBER(MATCH(LEFT(C4360,FIND(" ",C4360&amp;" ")-1),'Look Up Values'!$G$2:$G$1000,0)),ISNUMBER(MATCH(LEFT(C4360,FIND(" ",C4360&amp;" ")-1),'Look Up Values'!$AE$2:$AE$2000,0)))),"","EWC error")),"")</f>
        <v/>
      </c>
      <c r="M4360" s="242" t="str" cm="1">
        <f t="array" ref="M4360">IF(AND(G4360&lt;&gt;0,G4360&lt;&gt;""),IF(E4360="","",IF(ISNUMBER(MATCH(SUBSTITUTE(E4360," ",""),SUBSTITUTE('Look Up Values'!$I$2:$I$10," ",""),0)),"","State error")),"")</f>
        <v/>
      </c>
      <c r="N4360" s="242" t="str" cm="1">
        <f t="array" ref="N4360">IF(AND(G4360&lt;&gt;0,G4360&lt;&gt;""),IF(F4360="","",IF(ISNUMBER(MATCH(SUBSTITUTE(F4360," ",""),SUBSTITUTE('Look Up Values'!$W$2:$W$30," ",""),0)),"","D&amp;R error")),"")</f>
        <v/>
      </c>
      <c r="O4360" s="256" t="str">
        <f t="shared" si="135"/>
        <v/>
      </c>
    </row>
    <row r="4361" spans="1:15" ht="15.75">
      <c r="A4361" s="250">
        <v>4354</v>
      </c>
      <c r="B4361" s="208"/>
      <c r="C4361" s="49"/>
      <c r="D4361" s="50"/>
      <c r="E4361" s="50"/>
      <c r="F4361" s="50"/>
      <c r="G4361" s="209"/>
      <c r="H4361" s="48"/>
      <c r="I4361" s="457" t="str">
        <f t="shared" ref="I4361:I4424" si="136">IF(IFERROR(--SUBSTITUTE(J4361,CHAR(160),""),0)&gt;0,A4361,"")</f>
        <v/>
      </c>
      <c r="J4361" s="241" cm="1">
        <f t="array" ref="J4361">SUMPRODUCT(--(K4361:N4361&lt;&gt;"")) + IF(TRIM(O4361)="",0,LEN(O4361)-LEN(SUBSTITUTE(O4361,",",""))+1)</f>
        <v>0</v>
      </c>
      <c r="K4361" s="242" t="str">
        <f>IF(AND(G4361&lt;&gt;0,G4361&lt;&gt;""),IF(B4361="","",IF(ISNUMBER(MATCH(B4361,'Look Up Values'!$B$2:$B$500,0)),"","Dest. error")),"")</f>
        <v/>
      </c>
      <c r="L4361" s="242" t="str">
        <f>IF(AND(G4361&lt;&gt;0,G4361&lt;&gt;""),IF(C4361="","",IF(AND(ISNUMBER(--LEFT(C4361,FIND(" ",C4361&amp;" ")-1)),OR(LEN(LEFT(C4361,FIND(" ",C4361&amp;" ")-1))=6,LEN(LEFT(C4361,FIND(" ",C4361&amp;" ")-1))=7),OR(ISNUMBER(MATCH(LEFT(C4361,FIND(" ",C4361&amp;" ")-1),'Look Up Values'!$G$2:$G$1000,0)),ISNUMBER(MATCH(LEFT(C4361,FIND(" ",C4361&amp;" ")-1),'Look Up Values'!$AE$2:$AE$2000,0)))),"","EWC error")),"")</f>
        <v/>
      </c>
      <c r="M4361" s="242" t="str" cm="1">
        <f t="array" ref="M4361">IF(AND(G4361&lt;&gt;0,G4361&lt;&gt;""),IF(E4361="","",IF(ISNUMBER(MATCH(SUBSTITUTE(E4361," ",""),SUBSTITUTE('Look Up Values'!$I$2:$I$10," ",""),0)),"","State error")),"")</f>
        <v/>
      </c>
      <c r="N4361" s="242" t="str" cm="1">
        <f t="array" ref="N4361">IF(AND(G4361&lt;&gt;0,G4361&lt;&gt;""),IF(F4361="","",IF(ISNUMBER(MATCH(SUBSTITUTE(F4361," ",""),SUBSTITUTE('Look Up Values'!$W$2:$W$30," ",""),0)),"","D&amp;R error")),"")</f>
        <v/>
      </c>
      <c r="O4361" s="256" t="str">
        <f t="shared" ref="O4361:O4424" si="137">IF(OR(G4361="",G4361=0),"",IF((TRIM(SUBSTITUTE(B4361,CHAR(160),""))&amp;TRIM(SUBSTITUTE(C4361,CHAR(160),""))&amp;TRIM(SUBSTITUTE(F4361,CHAR(160),""))&amp;TRIM(SUBSTITUTE(E4361,CHAR(160),"")))&lt;&gt;"",IF((--(TRIM(SUBSTITUTE(B4361,CHAR(160),""))&lt;&gt;"")+--(TRIM(SUBSTITUTE(C4361,CHAR(160),""))&lt;&gt;"")+--(TRIM(SUBSTITUTE(F4361,CHAR(160),""))&lt;&gt;"")+--(TRIM(SUBSTITUTE(E4361,CHAR(160),""))&lt;&gt;""))=4,"",LEFT(IF(TRIM(SUBSTITUTE(B4361,CHAR(160),""))="","Dest, ","")&amp;IF(TRIM(SUBSTITUTE(C4361,CHAR(160),""))="","EWC, ","")&amp;IF(TRIM(SUBSTITUTE(F4361,CHAR(160),""))="","D&amp;R, ","")&amp;IF(TRIM(SUBSTITUTE(E4361,CHAR(160),""))="","State, ",""),LEN(IF(TRIM(SUBSTITUTE(B4361,CHAR(160),""))="","Dest, ","")&amp;IF(TRIM(SUBSTITUTE(C4361,CHAR(160),""))="","EWC, ","")&amp;IF(TRIM(SUBSTITUTE(F4361,CHAR(160),""))="","D&amp;R, ","")&amp;IF(TRIM(SUBSTITUTE(E4361,CHAR(160),""))="","State, ",""))-2)),LEFT(IF(TRIM(SUBSTITUTE(B4361,CHAR(160),""))="","Dest, ","")&amp;IF(TRIM(SUBSTITUTE(C4361,CHAR(160),""))="","EWC, ","")&amp;IF(TRIM(SUBSTITUTE(F4361,CHAR(160),""))="","D&amp;R, ","")&amp;IF(TRIM(SUBSTITUTE(E4361,CHAR(160),""))="","State, ",""),LEN(IF(TRIM(SUBSTITUTE(B4361,CHAR(160),""))="","Dest, ","")&amp;IF(TRIM(SUBSTITUTE(C4361,CHAR(160),""))="","EWC, ","")&amp;IF(TRIM(SUBSTITUTE(F4361,CHAR(160),""))="","D&amp;R, ","")&amp;IF(TRIM(SUBSTITUTE(E4361,CHAR(160),""))="","State, ",""))-2)))</f>
        <v/>
      </c>
    </row>
    <row r="4362" spans="1:15" ht="15.75">
      <c r="A4362" s="250">
        <v>4355</v>
      </c>
      <c r="B4362" s="208"/>
      <c r="C4362" s="49"/>
      <c r="D4362" s="50"/>
      <c r="E4362" s="50"/>
      <c r="F4362" s="50"/>
      <c r="G4362" s="209"/>
      <c r="H4362" s="48"/>
      <c r="I4362" s="457" t="str">
        <f t="shared" si="136"/>
        <v/>
      </c>
      <c r="J4362" s="241" cm="1">
        <f t="array" ref="J4362">SUMPRODUCT(--(K4362:N4362&lt;&gt;"")) + IF(TRIM(O4362)="",0,LEN(O4362)-LEN(SUBSTITUTE(O4362,",",""))+1)</f>
        <v>0</v>
      </c>
      <c r="K4362" s="242" t="str">
        <f>IF(AND(G4362&lt;&gt;0,G4362&lt;&gt;""),IF(B4362="","",IF(ISNUMBER(MATCH(B4362,'Look Up Values'!$B$2:$B$500,0)),"","Dest. error")),"")</f>
        <v/>
      </c>
      <c r="L4362" s="242" t="str">
        <f>IF(AND(G4362&lt;&gt;0,G4362&lt;&gt;""),IF(C4362="","",IF(AND(ISNUMBER(--LEFT(C4362,FIND(" ",C4362&amp;" ")-1)),OR(LEN(LEFT(C4362,FIND(" ",C4362&amp;" ")-1))=6,LEN(LEFT(C4362,FIND(" ",C4362&amp;" ")-1))=7),OR(ISNUMBER(MATCH(LEFT(C4362,FIND(" ",C4362&amp;" ")-1),'Look Up Values'!$G$2:$G$1000,0)),ISNUMBER(MATCH(LEFT(C4362,FIND(" ",C4362&amp;" ")-1),'Look Up Values'!$AE$2:$AE$2000,0)))),"","EWC error")),"")</f>
        <v/>
      </c>
      <c r="M4362" s="242" t="str" cm="1">
        <f t="array" ref="M4362">IF(AND(G4362&lt;&gt;0,G4362&lt;&gt;""),IF(E4362="","",IF(ISNUMBER(MATCH(SUBSTITUTE(E4362," ",""),SUBSTITUTE('Look Up Values'!$I$2:$I$10," ",""),0)),"","State error")),"")</f>
        <v/>
      </c>
      <c r="N4362" s="242" t="str" cm="1">
        <f t="array" ref="N4362">IF(AND(G4362&lt;&gt;0,G4362&lt;&gt;""),IF(F4362="","",IF(ISNUMBER(MATCH(SUBSTITUTE(F4362," ",""),SUBSTITUTE('Look Up Values'!$W$2:$W$30," ",""),0)),"","D&amp;R error")),"")</f>
        <v/>
      </c>
      <c r="O4362" s="256" t="str">
        <f t="shared" si="137"/>
        <v/>
      </c>
    </row>
    <row r="4363" spans="1:15" ht="15.75">
      <c r="A4363" s="250">
        <v>4356</v>
      </c>
      <c r="B4363" s="208"/>
      <c r="C4363" s="49"/>
      <c r="D4363" s="50"/>
      <c r="E4363" s="50"/>
      <c r="F4363" s="50"/>
      <c r="G4363" s="209"/>
      <c r="H4363" s="48"/>
      <c r="I4363" s="457" t="str">
        <f t="shared" si="136"/>
        <v/>
      </c>
      <c r="J4363" s="241" cm="1">
        <f t="array" ref="J4363">SUMPRODUCT(--(K4363:N4363&lt;&gt;"")) + IF(TRIM(O4363)="",0,LEN(O4363)-LEN(SUBSTITUTE(O4363,",",""))+1)</f>
        <v>0</v>
      </c>
      <c r="K4363" s="242" t="str">
        <f>IF(AND(G4363&lt;&gt;0,G4363&lt;&gt;""),IF(B4363="","",IF(ISNUMBER(MATCH(B4363,'Look Up Values'!$B$2:$B$500,0)),"","Dest. error")),"")</f>
        <v/>
      </c>
      <c r="L4363" s="242" t="str">
        <f>IF(AND(G4363&lt;&gt;0,G4363&lt;&gt;""),IF(C4363="","",IF(AND(ISNUMBER(--LEFT(C4363,FIND(" ",C4363&amp;" ")-1)),OR(LEN(LEFT(C4363,FIND(" ",C4363&amp;" ")-1))=6,LEN(LEFT(C4363,FIND(" ",C4363&amp;" ")-1))=7),OR(ISNUMBER(MATCH(LEFT(C4363,FIND(" ",C4363&amp;" ")-1),'Look Up Values'!$G$2:$G$1000,0)),ISNUMBER(MATCH(LEFT(C4363,FIND(" ",C4363&amp;" ")-1),'Look Up Values'!$AE$2:$AE$2000,0)))),"","EWC error")),"")</f>
        <v/>
      </c>
      <c r="M4363" s="242" t="str" cm="1">
        <f t="array" ref="M4363">IF(AND(G4363&lt;&gt;0,G4363&lt;&gt;""),IF(E4363="","",IF(ISNUMBER(MATCH(SUBSTITUTE(E4363," ",""),SUBSTITUTE('Look Up Values'!$I$2:$I$10," ",""),0)),"","State error")),"")</f>
        <v/>
      </c>
      <c r="N4363" s="242" t="str" cm="1">
        <f t="array" ref="N4363">IF(AND(G4363&lt;&gt;0,G4363&lt;&gt;""),IF(F4363="","",IF(ISNUMBER(MATCH(SUBSTITUTE(F4363," ",""),SUBSTITUTE('Look Up Values'!$W$2:$W$30," ",""),0)),"","D&amp;R error")),"")</f>
        <v/>
      </c>
      <c r="O4363" s="256" t="str">
        <f t="shared" si="137"/>
        <v/>
      </c>
    </row>
    <row r="4364" spans="1:15" ht="15.75">
      <c r="A4364" s="250">
        <v>4357</v>
      </c>
      <c r="B4364" s="208"/>
      <c r="C4364" s="49"/>
      <c r="D4364" s="50"/>
      <c r="E4364" s="50"/>
      <c r="F4364" s="50"/>
      <c r="G4364" s="209"/>
      <c r="H4364" s="48"/>
      <c r="I4364" s="457" t="str">
        <f t="shared" si="136"/>
        <v/>
      </c>
      <c r="J4364" s="241" cm="1">
        <f t="array" ref="J4364">SUMPRODUCT(--(K4364:N4364&lt;&gt;"")) + IF(TRIM(O4364)="",0,LEN(O4364)-LEN(SUBSTITUTE(O4364,",",""))+1)</f>
        <v>0</v>
      </c>
      <c r="K4364" s="242" t="str">
        <f>IF(AND(G4364&lt;&gt;0,G4364&lt;&gt;""),IF(B4364="","",IF(ISNUMBER(MATCH(B4364,'Look Up Values'!$B$2:$B$500,0)),"","Dest. error")),"")</f>
        <v/>
      </c>
      <c r="L4364" s="242" t="str">
        <f>IF(AND(G4364&lt;&gt;0,G4364&lt;&gt;""),IF(C4364="","",IF(AND(ISNUMBER(--LEFT(C4364,FIND(" ",C4364&amp;" ")-1)),OR(LEN(LEFT(C4364,FIND(" ",C4364&amp;" ")-1))=6,LEN(LEFT(C4364,FIND(" ",C4364&amp;" ")-1))=7),OR(ISNUMBER(MATCH(LEFT(C4364,FIND(" ",C4364&amp;" ")-1),'Look Up Values'!$G$2:$G$1000,0)),ISNUMBER(MATCH(LEFT(C4364,FIND(" ",C4364&amp;" ")-1),'Look Up Values'!$AE$2:$AE$2000,0)))),"","EWC error")),"")</f>
        <v/>
      </c>
      <c r="M4364" s="242" t="str" cm="1">
        <f t="array" ref="M4364">IF(AND(G4364&lt;&gt;0,G4364&lt;&gt;""),IF(E4364="","",IF(ISNUMBER(MATCH(SUBSTITUTE(E4364," ",""),SUBSTITUTE('Look Up Values'!$I$2:$I$10," ",""),0)),"","State error")),"")</f>
        <v/>
      </c>
      <c r="N4364" s="242" t="str" cm="1">
        <f t="array" ref="N4364">IF(AND(G4364&lt;&gt;0,G4364&lt;&gt;""),IF(F4364="","",IF(ISNUMBER(MATCH(SUBSTITUTE(F4364," ",""),SUBSTITUTE('Look Up Values'!$W$2:$W$30," ",""),0)),"","D&amp;R error")),"")</f>
        <v/>
      </c>
      <c r="O4364" s="256" t="str">
        <f t="shared" si="137"/>
        <v/>
      </c>
    </row>
    <row r="4365" spans="1:15" ht="15.75">
      <c r="A4365" s="250">
        <v>4358</v>
      </c>
      <c r="B4365" s="208"/>
      <c r="C4365" s="49"/>
      <c r="D4365" s="50"/>
      <c r="E4365" s="50"/>
      <c r="F4365" s="50"/>
      <c r="G4365" s="209"/>
      <c r="H4365" s="48"/>
      <c r="I4365" s="457" t="str">
        <f t="shared" si="136"/>
        <v/>
      </c>
      <c r="J4365" s="241" cm="1">
        <f t="array" ref="J4365">SUMPRODUCT(--(K4365:N4365&lt;&gt;"")) + IF(TRIM(O4365)="",0,LEN(O4365)-LEN(SUBSTITUTE(O4365,",",""))+1)</f>
        <v>0</v>
      </c>
      <c r="K4365" s="242" t="str">
        <f>IF(AND(G4365&lt;&gt;0,G4365&lt;&gt;""),IF(B4365="","",IF(ISNUMBER(MATCH(B4365,'Look Up Values'!$B$2:$B$500,0)),"","Dest. error")),"")</f>
        <v/>
      </c>
      <c r="L4365" s="242" t="str">
        <f>IF(AND(G4365&lt;&gt;0,G4365&lt;&gt;""),IF(C4365="","",IF(AND(ISNUMBER(--LEFT(C4365,FIND(" ",C4365&amp;" ")-1)),OR(LEN(LEFT(C4365,FIND(" ",C4365&amp;" ")-1))=6,LEN(LEFT(C4365,FIND(" ",C4365&amp;" ")-1))=7),OR(ISNUMBER(MATCH(LEFT(C4365,FIND(" ",C4365&amp;" ")-1),'Look Up Values'!$G$2:$G$1000,0)),ISNUMBER(MATCH(LEFT(C4365,FIND(" ",C4365&amp;" ")-1),'Look Up Values'!$AE$2:$AE$2000,0)))),"","EWC error")),"")</f>
        <v/>
      </c>
      <c r="M4365" s="242" t="str" cm="1">
        <f t="array" ref="M4365">IF(AND(G4365&lt;&gt;0,G4365&lt;&gt;""),IF(E4365="","",IF(ISNUMBER(MATCH(SUBSTITUTE(E4365," ",""),SUBSTITUTE('Look Up Values'!$I$2:$I$10," ",""),0)),"","State error")),"")</f>
        <v/>
      </c>
      <c r="N4365" s="242" t="str" cm="1">
        <f t="array" ref="N4365">IF(AND(G4365&lt;&gt;0,G4365&lt;&gt;""),IF(F4365="","",IF(ISNUMBER(MATCH(SUBSTITUTE(F4365," ",""),SUBSTITUTE('Look Up Values'!$W$2:$W$30," ",""),0)),"","D&amp;R error")),"")</f>
        <v/>
      </c>
      <c r="O4365" s="256" t="str">
        <f t="shared" si="137"/>
        <v/>
      </c>
    </row>
    <row r="4366" spans="1:15" ht="15.75">
      <c r="A4366" s="250">
        <v>4359</v>
      </c>
      <c r="B4366" s="208"/>
      <c r="C4366" s="49"/>
      <c r="D4366" s="50"/>
      <c r="E4366" s="50"/>
      <c r="F4366" s="50"/>
      <c r="G4366" s="209"/>
      <c r="H4366" s="48"/>
      <c r="I4366" s="457" t="str">
        <f t="shared" si="136"/>
        <v/>
      </c>
      <c r="J4366" s="241" cm="1">
        <f t="array" ref="J4366">SUMPRODUCT(--(K4366:N4366&lt;&gt;"")) + IF(TRIM(O4366)="",0,LEN(O4366)-LEN(SUBSTITUTE(O4366,",",""))+1)</f>
        <v>0</v>
      </c>
      <c r="K4366" s="242" t="str">
        <f>IF(AND(G4366&lt;&gt;0,G4366&lt;&gt;""),IF(B4366="","",IF(ISNUMBER(MATCH(B4366,'Look Up Values'!$B$2:$B$500,0)),"","Dest. error")),"")</f>
        <v/>
      </c>
      <c r="L4366" s="242" t="str">
        <f>IF(AND(G4366&lt;&gt;0,G4366&lt;&gt;""),IF(C4366="","",IF(AND(ISNUMBER(--LEFT(C4366,FIND(" ",C4366&amp;" ")-1)),OR(LEN(LEFT(C4366,FIND(" ",C4366&amp;" ")-1))=6,LEN(LEFT(C4366,FIND(" ",C4366&amp;" ")-1))=7),OR(ISNUMBER(MATCH(LEFT(C4366,FIND(" ",C4366&amp;" ")-1),'Look Up Values'!$G$2:$G$1000,0)),ISNUMBER(MATCH(LEFT(C4366,FIND(" ",C4366&amp;" ")-1),'Look Up Values'!$AE$2:$AE$2000,0)))),"","EWC error")),"")</f>
        <v/>
      </c>
      <c r="M4366" s="242" t="str" cm="1">
        <f t="array" ref="M4366">IF(AND(G4366&lt;&gt;0,G4366&lt;&gt;""),IF(E4366="","",IF(ISNUMBER(MATCH(SUBSTITUTE(E4366," ",""),SUBSTITUTE('Look Up Values'!$I$2:$I$10," ",""),0)),"","State error")),"")</f>
        <v/>
      </c>
      <c r="N4366" s="242" t="str" cm="1">
        <f t="array" ref="N4366">IF(AND(G4366&lt;&gt;0,G4366&lt;&gt;""),IF(F4366="","",IF(ISNUMBER(MATCH(SUBSTITUTE(F4366," ",""),SUBSTITUTE('Look Up Values'!$W$2:$W$30," ",""),0)),"","D&amp;R error")),"")</f>
        <v/>
      </c>
      <c r="O4366" s="256" t="str">
        <f t="shared" si="137"/>
        <v/>
      </c>
    </row>
    <row r="4367" spans="1:15" ht="15.75">
      <c r="A4367" s="250">
        <v>4360</v>
      </c>
      <c r="B4367" s="208"/>
      <c r="C4367" s="49"/>
      <c r="D4367" s="50"/>
      <c r="E4367" s="50"/>
      <c r="F4367" s="50"/>
      <c r="G4367" s="209"/>
      <c r="H4367" s="48"/>
      <c r="I4367" s="457" t="str">
        <f t="shared" si="136"/>
        <v/>
      </c>
      <c r="J4367" s="241" cm="1">
        <f t="array" ref="J4367">SUMPRODUCT(--(K4367:N4367&lt;&gt;"")) + IF(TRIM(O4367)="",0,LEN(O4367)-LEN(SUBSTITUTE(O4367,",",""))+1)</f>
        <v>0</v>
      </c>
      <c r="K4367" s="242" t="str">
        <f>IF(AND(G4367&lt;&gt;0,G4367&lt;&gt;""),IF(B4367="","",IF(ISNUMBER(MATCH(B4367,'Look Up Values'!$B$2:$B$500,0)),"","Dest. error")),"")</f>
        <v/>
      </c>
      <c r="L4367" s="242" t="str">
        <f>IF(AND(G4367&lt;&gt;0,G4367&lt;&gt;""),IF(C4367="","",IF(AND(ISNUMBER(--LEFT(C4367,FIND(" ",C4367&amp;" ")-1)),OR(LEN(LEFT(C4367,FIND(" ",C4367&amp;" ")-1))=6,LEN(LEFT(C4367,FIND(" ",C4367&amp;" ")-1))=7),OR(ISNUMBER(MATCH(LEFT(C4367,FIND(" ",C4367&amp;" ")-1),'Look Up Values'!$G$2:$G$1000,0)),ISNUMBER(MATCH(LEFT(C4367,FIND(" ",C4367&amp;" ")-1),'Look Up Values'!$AE$2:$AE$2000,0)))),"","EWC error")),"")</f>
        <v/>
      </c>
      <c r="M4367" s="242" t="str" cm="1">
        <f t="array" ref="M4367">IF(AND(G4367&lt;&gt;0,G4367&lt;&gt;""),IF(E4367="","",IF(ISNUMBER(MATCH(SUBSTITUTE(E4367," ",""),SUBSTITUTE('Look Up Values'!$I$2:$I$10," ",""),0)),"","State error")),"")</f>
        <v/>
      </c>
      <c r="N4367" s="242" t="str" cm="1">
        <f t="array" ref="N4367">IF(AND(G4367&lt;&gt;0,G4367&lt;&gt;""),IF(F4367="","",IF(ISNUMBER(MATCH(SUBSTITUTE(F4367," ",""),SUBSTITUTE('Look Up Values'!$W$2:$W$30," ",""),0)),"","D&amp;R error")),"")</f>
        <v/>
      </c>
      <c r="O4367" s="256" t="str">
        <f t="shared" si="137"/>
        <v/>
      </c>
    </row>
    <row r="4368" spans="1:15" ht="15.75">
      <c r="A4368" s="250">
        <v>4361</v>
      </c>
      <c r="B4368" s="208"/>
      <c r="C4368" s="49"/>
      <c r="D4368" s="50"/>
      <c r="E4368" s="50"/>
      <c r="F4368" s="50"/>
      <c r="G4368" s="209"/>
      <c r="H4368" s="48"/>
      <c r="I4368" s="457" t="str">
        <f t="shared" si="136"/>
        <v/>
      </c>
      <c r="J4368" s="241" cm="1">
        <f t="array" ref="J4368">SUMPRODUCT(--(K4368:N4368&lt;&gt;"")) + IF(TRIM(O4368)="",0,LEN(O4368)-LEN(SUBSTITUTE(O4368,",",""))+1)</f>
        <v>0</v>
      </c>
      <c r="K4368" s="242" t="str">
        <f>IF(AND(G4368&lt;&gt;0,G4368&lt;&gt;""),IF(B4368="","",IF(ISNUMBER(MATCH(B4368,'Look Up Values'!$B$2:$B$500,0)),"","Dest. error")),"")</f>
        <v/>
      </c>
      <c r="L4368" s="242" t="str">
        <f>IF(AND(G4368&lt;&gt;0,G4368&lt;&gt;""),IF(C4368="","",IF(AND(ISNUMBER(--LEFT(C4368,FIND(" ",C4368&amp;" ")-1)),OR(LEN(LEFT(C4368,FIND(" ",C4368&amp;" ")-1))=6,LEN(LEFT(C4368,FIND(" ",C4368&amp;" ")-1))=7),OR(ISNUMBER(MATCH(LEFT(C4368,FIND(" ",C4368&amp;" ")-1),'Look Up Values'!$G$2:$G$1000,0)),ISNUMBER(MATCH(LEFT(C4368,FIND(" ",C4368&amp;" ")-1),'Look Up Values'!$AE$2:$AE$2000,0)))),"","EWC error")),"")</f>
        <v/>
      </c>
      <c r="M4368" s="242" t="str" cm="1">
        <f t="array" ref="M4368">IF(AND(G4368&lt;&gt;0,G4368&lt;&gt;""),IF(E4368="","",IF(ISNUMBER(MATCH(SUBSTITUTE(E4368," ",""),SUBSTITUTE('Look Up Values'!$I$2:$I$10," ",""),0)),"","State error")),"")</f>
        <v/>
      </c>
      <c r="N4368" s="242" t="str" cm="1">
        <f t="array" ref="N4368">IF(AND(G4368&lt;&gt;0,G4368&lt;&gt;""),IF(F4368="","",IF(ISNUMBER(MATCH(SUBSTITUTE(F4368," ",""),SUBSTITUTE('Look Up Values'!$W$2:$W$30," ",""),0)),"","D&amp;R error")),"")</f>
        <v/>
      </c>
      <c r="O4368" s="256" t="str">
        <f t="shared" si="137"/>
        <v/>
      </c>
    </row>
    <row r="4369" spans="1:15" ht="15.75">
      <c r="A4369" s="250">
        <v>4362</v>
      </c>
      <c r="B4369" s="208"/>
      <c r="C4369" s="49"/>
      <c r="D4369" s="50"/>
      <c r="E4369" s="50"/>
      <c r="F4369" s="50"/>
      <c r="G4369" s="209"/>
      <c r="H4369" s="48"/>
      <c r="I4369" s="457" t="str">
        <f t="shared" si="136"/>
        <v/>
      </c>
      <c r="J4369" s="241" cm="1">
        <f t="array" ref="J4369">SUMPRODUCT(--(K4369:N4369&lt;&gt;"")) + IF(TRIM(O4369)="",0,LEN(O4369)-LEN(SUBSTITUTE(O4369,",",""))+1)</f>
        <v>0</v>
      </c>
      <c r="K4369" s="242" t="str">
        <f>IF(AND(G4369&lt;&gt;0,G4369&lt;&gt;""),IF(B4369="","",IF(ISNUMBER(MATCH(B4369,'Look Up Values'!$B$2:$B$500,0)),"","Dest. error")),"")</f>
        <v/>
      </c>
      <c r="L4369" s="242" t="str">
        <f>IF(AND(G4369&lt;&gt;0,G4369&lt;&gt;""),IF(C4369="","",IF(AND(ISNUMBER(--LEFT(C4369,FIND(" ",C4369&amp;" ")-1)),OR(LEN(LEFT(C4369,FIND(" ",C4369&amp;" ")-1))=6,LEN(LEFT(C4369,FIND(" ",C4369&amp;" ")-1))=7),OR(ISNUMBER(MATCH(LEFT(C4369,FIND(" ",C4369&amp;" ")-1),'Look Up Values'!$G$2:$G$1000,0)),ISNUMBER(MATCH(LEFT(C4369,FIND(" ",C4369&amp;" ")-1),'Look Up Values'!$AE$2:$AE$2000,0)))),"","EWC error")),"")</f>
        <v/>
      </c>
      <c r="M4369" s="242" t="str" cm="1">
        <f t="array" ref="M4369">IF(AND(G4369&lt;&gt;0,G4369&lt;&gt;""),IF(E4369="","",IF(ISNUMBER(MATCH(SUBSTITUTE(E4369," ",""),SUBSTITUTE('Look Up Values'!$I$2:$I$10," ",""),0)),"","State error")),"")</f>
        <v/>
      </c>
      <c r="N4369" s="242" t="str" cm="1">
        <f t="array" ref="N4369">IF(AND(G4369&lt;&gt;0,G4369&lt;&gt;""),IF(F4369="","",IF(ISNUMBER(MATCH(SUBSTITUTE(F4369," ",""),SUBSTITUTE('Look Up Values'!$W$2:$W$30," ",""),0)),"","D&amp;R error")),"")</f>
        <v/>
      </c>
      <c r="O4369" s="256" t="str">
        <f t="shared" si="137"/>
        <v/>
      </c>
    </row>
    <row r="4370" spans="1:15" ht="15.75">
      <c r="A4370" s="250">
        <v>4363</v>
      </c>
      <c r="B4370" s="208"/>
      <c r="C4370" s="49"/>
      <c r="D4370" s="50"/>
      <c r="E4370" s="50"/>
      <c r="F4370" s="50"/>
      <c r="G4370" s="209"/>
      <c r="H4370" s="48"/>
      <c r="I4370" s="457" t="str">
        <f t="shared" si="136"/>
        <v/>
      </c>
      <c r="J4370" s="241" cm="1">
        <f t="array" ref="J4370">SUMPRODUCT(--(K4370:N4370&lt;&gt;"")) + IF(TRIM(O4370)="",0,LEN(O4370)-LEN(SUBSTITUTE(O4370,",",""))+1)</f>
        <v>0</v>
      </c>
      <c r="K4370" s="242" t="str">
        <f>IF(AND(G4370&lt;&gt;0,G4370&lt;&gt;""),IF(B4370="","",IF(ISNUMBER(MATCH(B4370,'Look Up Values'!$B$2:$B$500,0)),"","Dest. error")),"")</f>
        <v/>
      </c>
      <c r="L4370" s="242" t="str">
        <f>IF(AND(G4370&lt;&gt;0,G4370&lt;&gt;""),IF(C4370="","",IF(AND(ISNUMBER(--LEFT(C4370,FIND(" ",C4370&amp;" ")-1)),OR(LEN(LEFT(C4370,FIND(" ",C4370&amp;" ")-1))=6,LEN(LEFT(C4370,FIND(" ",C4370&amp;" ")-1))=7),OR(ISNUMBER(MATCH(LEFT(C4370,FIND(" ",C4370&amp;" ")-1),'Look Up Values'!$G$2:$G$1000,0)),ISNUMBER(MATCH(LEFT(C4370,FIND(" ",C4370&amp;" ")-1),'Look Up Values'!$AE$2:$AE$2000,0)))),"","EWC error")),"")</f>
        <v/>
      </c>
      <c r="M4370" s="242" t="str" cm="1">
        <f t="array" ref="M4370">IF(AND(G4370&lt;&gt;0,G4370&lt;&gt;""),IF(E4370="","",IF(ISNUMBER(MATCH(SUBSTITUTE(E4370," ",""),SUBSTITUTE('Look Up Values'!$I$2:$I$10," ",""),0)),"","State error")),"")</f>
        <v/>
      </c>
      <c r="N4370" s="242" t="str" cm="1">
        <f t="array" ref="N4370">IF(AND(G4370&lt;&gt;0,G4370&lt;&gt;""),IF(F4370="","",IF(ISNUMBER(MATCH(SUBSTITUTE(F4370," ",""),SUBSTITUTE('Look Up Values'!$W$2:$W$30," ",""),0)),"","D&amp;R error")),"")</f>
        <v/>
      </c>
      <c r="O4370" s="256" t="str">
        <f t="shared" si="137"/>
        <v/>
      </c>
    </row>
    <row r="4371" spans="1:15" ht="15.75">
      <c r="A4371" s="250">
        <v>4364</v>
      </c>
      <c r="B4371" s="208"/>
      <c r="C4371" s="49"/>
      <c r="D4371" s="50"/>
      <c r="E4371" s="50"/>
      <c r="F4371" s="50"/>
      <c r="G4371" s="209"/>
      <c r="H4371" s="48"/>
      <c r="I4371" s="457" t="str">
        <f t="shared" si="136"/>
        <v/>
      </c>
      <c r="J4371" s="241" cm="1">
        <f t="array" ref="J4371">SUMPRODUCT(--(K4371:N4371&lt;&gt;"")) + IF(TRIM(O4371)="",0,LEN(O4371)-LEN(SUBSTITUTE(O4371,",",""))+1)</f>
        <v>0</v>
      </c>
      <c r="K4371" s="242" t="str">
        <f>IF(AND(G4371&lt;&gt;0,G4371&lt;&gt;""),IF(B4371="","",IF(ISNUMBER(MATCH(B4371,'Look Up Values'!$B$2:$B$500,0)),"","Dest. error")),"")</f>
        <v/>
      </c>
      <c r="L4371" s="242" t="str">
        <f>IF(AND(G4371&lt;&gt;0,G4371&lt;&gt;""),IF(C4371="","",IF(AND(ISNUMBER(--LEFT(C4371,FIND(" ",C4371&amp;" ")-1)),OR(LEN(LEFT(C4371,FIND(" ",C4371&amp;" ")-1))=6,LEN(LEFT(C4371,FIND(" ",C4371&amp;" ")-1))=7),OR(ISNUMBER(MATCH(LEFT(C4371,FIND(" ",C4371&amp;" ")-1),'Look Up Values'!$G$2:$G$1000,0)),ISNUMBER(MATCH(LEFT(C4371,FIND(" ",C4371&amp;" ")-1),'Look Up Values'!$AE$2:$AE$2000,0)))),"","EWC error")),"")</f>
        <v/>
      </c>
      <c r="M4371" s="242" t="str" cm="1">
        <f t="array" ref="M4371">IF(AND(G4371&lt;&gt;0,G4371&lt;&gt;""),IF(E4371="","",IF(ISNUMBER(MATCH(SUBSTITUTE(E4371," ",""),SUBSTITUTE('Look Up Values'!$I$2:$I$10," ",""),0)),"","State error")),"")</f>
        <v/>
      </c>
      <c r="N4371" s="242" t="str" cm="1">
        <f t="array" ref="N4371">IF(AND(G4371&lt;&gt;0,G4371&lt;&gt;""),IF(F4371="","",IF(ISNUMBER(MATCH(SUBSTITUTE(F4371," ",""),SUBSTITUTE('Look Up Values'!$W$2:$W$30," ",""),0)),"","D&amp;R error")),"")</f>
        <v/>
      </c>
      <c r="O4371" s="256" t="str">
        <f t="shared" si="137"/>
        <v/>
      </c>
    </row>
    <row r="4372" spans="1:15" ht="15.75">
      <c r="A4372" s="250">
        <v>4365</v>
      </c>
      <c r="B4372" s="208"/>
      <c r="C4372" s="49"/>
      <c r="D4372" s="50"/>
      <c r="E4372" s="50"/>
      <c r="F4372" s="50"/>
      <c r="G4372" s="209"/>
      <c r="H4372" s="48"/>
      <c r="I4372" s="457" t="str">
        <f t="shared" si="136"/>
        <v/>
      </c>
      <c r="J4372" s="241" cm="1">
        <f t="array" ref="J4372">SUMPRODUCT(--(K4372:N4372&lt;&gt;"")) + IF(TRIM(O4372)="",0,LEN(O4372)-LEN(SUBSTITUTE(O4372,",",""))+1)</f>
        <v>0</v>
      </c>
      <c r="K4372" s="242" t="str">
        <f>IF(AND(G4372&lt;&gt;0,G4372&lt;&gt;""),IF(B4372="","",IF(ISNUMBER(MATCH(B4372,'Look Up Values'!$B$2:$B$500,0)),"","Dest. error")),"")</f>
        <v/>
      </c>
      <c r="L4372" s="242" t="str">
        <f>IF(AND(G4372&lt;&gt;0,G4372&lt;&gt;""),IF(C4372="","",IF(AND(ISNUMBER(--LEFT(C4372,FIND(" ",C4372&amp;" ")-1)),OR(LEN(LEFT(C4372,FIND(" ",C4372&amp;" ")-1))=6,LEN(LEFT(C4372,FIND(" ",C4372&amp;" ")-1))=7),OR(ISNUMBER(MATCH(LEFT(C4372,FIND(" ",C4372&amp;" ")-1),'Look Up Values'!$G$2:$G$1000,0)),ISNUMBER(MATCH(LEFT(C4372,FIND(" ",C4372&amp;" ")-1),'Look Up Values'!$AE$2:$AE$2000,0)))),"","EWC error")),"")</f>
        <v/>
      </c>
      <c r="M4372" s="242" t="str" cm="1">
        <f t="array" ref="M4372">IF(AND(G4372&lt;&gt;0,G4372&lt;&gt;""),IF(E4372="","",IF(ISNUMBER(MATCH(SUBSTITUTE(E4372," ",""),SUBSTITUTE('Look Up Values'!$I$2:$I$10," ",""),0)),"","State error")),"")</f>
        <v/>
      </c>
      <c r="N4372" s="242" t="str" cm="1">
        <f t="array" ref="N4372">IF(AND(G4372&lt;&gt;0,G4372&lt;&gt;""),IF(F4372="","",IF(ISNUMBER(MATCH(SUBSTITUTE(F4372," ",""),SUBSTITUTE('Look Up Values'!$W$2:$W$30," ",""),0)),"","D&amp;R error")),"")</f>
        <v/>
      </c>
      <c r="O4372" s="256" t="str">
        <f t="shared" si="137"/>
        <v/>
      </c>
    </row>
    <row r="4373" spans="1:15" ht="15.75">
      <c r="A4373" s="250">
        <v>4366</v>
      </c>
      <c r="B4373" s="208"/>
      <c r="C4373" s="49"/>
      <c r="D4373" s="50"/>
      <c r="E4373" s="50"/>
      <c r="F4373" s="50"/>
      <c r="G4373" s="209"/>
      <c r="H4373" s="48"/>
      <c r="I4373" s="457" t="str">
        <f t="shared" si="136"/>
        <v/>
      </c>
      <c r="J4373" s="241" cm="1">
        <f t="array" ref="J4373">SUMPRODUCT(--(K4373:N4373&lt;&gt;"")) + IF(TRIM(O4373)="",0,LEN(O4373)-LEN(SUBSTITUTE(O4373,",",""))+1)</f>
        <v>0</v>
      </c>
      <c r="K4373" s="242" t="str">
        <f>IF(AND(G4373&lt;&gt;0,G4373&lt;&gt;""),IF(B4373="","",IF(ISNUMBER(MATCH(B4373,'Look Up Values'!$B$2:$B$500,0)),"","Dest. error")),"")</f>
        <v/>
      </c>
      <c r="L4373" s="242" t="str">
        <f>IF(AND(G4373&lt;&gt;0,G4373&lt;&gt;""),IF(C4373="","",IF(AND(ISNUMBER(--LEFT(C4373,FIND(" ",C4373&amp;" ")-1)),OR(LEN(LEFT(C4373,FIND(" ",C4373&amp;" ")-1))=6,LEN(LEFT(C4373,FIND(" ",C4373&amp;" ")-1))=7),OR(ISNUMBER(MATCH(LEFT(C4373,FIND(" ",C4373&amp;" ")-1),'Look Up Values'!$G$2:$G$1000,0)),ISNUMBER(MATCH(LEFT(C4373,FIND(" ",C4373&amp;" ")-1),'Look Up Values'!$AE$2:$AE$2000,0)))),"","EWC error")),"")</f>
        <v/>
      </c>
      <c r="M4373" s="242" t="str" cm="1">
        <f t="array" ref="M4373">IF(AND(G4373&lt;&gt;0,G4373&lt;&gt;""),IF(E4373="","",IF(ISNUMBER(MATCH(SUBSTITUTE(E4373," ",""),SUBSTITUTE('Look Up Values'!$I$2:$I$10," ",""),0)),"","State error")),"")</f>
        <v/>
      </c>
      <c r="N4373" s="242" t="str" cm="1">
        <f t="array" ref="N4373">IF(AND(G4373&lt;&gt;0,G4373&lt;&gt;""),IF(F4373="","",IF(ISNUMBER(MATCH(SUBSTITUTE(F4373," ",""),SUBSTITUTE('Look Up Values'!$W$2:$W$30," ",""),0)),"","D&amp;R error")),"")</f>
        <v/>
      </c>
      <c r="O4373" s="256" t="str">
        <f t="shared" si="137"/>
        <v/>
      </c>
    </row>
    <row r="4374" spans="1:15" ht="15.75">
      <c r="A4374" s="250">
        <v>4367</v>
      </c>
      <c r="B4374" s="208"/>
      <c r="C4374" s="49"/>
      <c r="D4374" s="50"/>
      <c r="E4374" s="50"/>
      <c r="F4374" s="50"/>
      <c r="G4374" s="209"/>
      <c r="H4374" s="48"/>
      <c r="I4374" s="457" t="str">
        <f t="shared" si="136"/>
        <v/>
      </c>
      <c r="J4374" s="241" cm="1">
        <f t="array" ref="J4374">SUMPRODUCT(--(K4374:N4374&lt;&gt;"")) + IF(TRIM(O4374)="",0,LEN(O4374)-LEN(SUBSTITUTE(O4374,",",""))+1)</f>
        <v>0</v>
      </c>
      <c r="K4374" s="242" t="str">
        <f>IF(AND(G4374&lt;&gt;0,G4374&lt;&gt;""),IF(B4374="","",IF(ISNUMBER(MATCH(B4374,'Look Up Values'!$B$2:$B$500,0)),"","Dest. error")),"")</f>
        <v/>
      </c>
      <c r="L4374" s="242" t="str">
        <f>IF(AND(G4374&lt;&gt;0,G4374&lt;&gt;""),IF(C4374="","",IF(AND(ISNUMBER(--LEFT(C4374,FIND(" ",C4374&amp;" ")-1)),OR(LEN(LEFT(C4374,FIND(" ",C4374&amp;" ")-1))=6,LEN(LEFT(C4374,FIND(" ",C4374&amp;" ")-1))=7),OR(ISNUMBER(MATCH(LEFT(C4374,FIND(" ",C4374&amp;" ")-1),'Look Up Values'!$G$2:$G$1000,0)),ISNUMBER(MATCH(LEFT(C4374,FIND(" ",C4374&amp;" ")-1),'Look Up Values'!$AE$2:$AE$2000,0)))),"","EWC error")),"")</f>
        <v/>
      </c>
      <c r="M4374" s="242" t="str" cm="1">
        <f t="array" ref="M4374">IF(AND(G4374&lt;&gt;0,G4374&lt;&gt;""),IF(E4374="","",IF(ISNUMBER(MATCH(SUBSTITUTE(E4374," ",""),SUBSTITUTE('Look Up Values'!$I$2:$I$10," ",""),0)),"","State error")),"")</f>
        <v/>
      </c>
      <c r="N4374" s="242" t="str" cm="1">
        <f t="array" ref="N4374">IF(AND(G4374&lt;&gt;0,G4374&lt;&gt;""),IF(F4374="","",IF(ISNUMBER(MATCH(SUBSTITUTE(F4374," ",""),SUBSTITUTE('Look Up Values'!$W$2:$W$30," ",""),0)),"","D&amp;R error")),"")</f>
        <v/>
      </c>
      <c r="O4374" s="256" t="str">
        <f t="shared" si="137"/>
        <v/>
      </c>
    </row>
    <row r="4375" spans="1:15" ht="15.75">
      <c r="A4375" s="250">
        <v>4368</v>
      </c>
      <c r="B4375" s="208"/>
      <c r="C4375" s="49"/>
      <c r="D4375" s="50"/>
      <c r="E4375" s="50"/>
      <c r="F4375" s="50"/>
      <c r="G4375" s="209"/>
      <c r="H4375" s="48"/>
      <c r="I4375" s="457" t="str">
        <f t="shared" si="136"/>
        <v/>
      </c>
      <c r="J4375" s="241" cm="1">
        <f t="array" ref="J4375">SUMPRODUCT(--(K4375:N4375&lt;&gt;"")) + IF(TRIM(O4375)="",0,LEN(O4375)-LEN(SUBSTITUTE(O4375,",",""))+1)</f>
        <v>0</v>
      </c>
      <c r="K4375" s="242" t="str">
        <f>IF(AND(G4375&lt;&gt;0,G4375&lt;&gt;""),IF(B4375="","",IF(ISNUMBER(MATCH(B4375,'Look Up Values'!$B$2:$B$500,0)),"","Dest. error")),"")</f>
        <v/>
      </c>
      <c r="L4375" s="242" t="str">
        <f>IF(AND(G4375&lt;&gt;0,G4375&lt;&gt;""),IF(C4375="","",IF(AND(ISNUMBER(--LEFT(C4375,FIND(" ",C4375&amp;" ")-1)),OR(LEN(LEFT(C4375,FIND(" ",C4375&amp;" ")-1))=6,LEN(LEFT(C4375,FIND(" ",C4375&amp;" ")-1))=7),OR(ISNUMBER(MATCH(LEFT(C4375,FIND(" ",C4375&amp;" ")-1),'Look Up Values'!$G$2:$G$1000,0)),ISNUMBER(MATCH(LEFT(C4375,FIND(" ",C4375&amp;" ")-1),'Look Up Values'!$AE$2:$AE$2000,0)))),"","EWC error")),"")</f>
        <v/>
      </c>
      <c r="M4375" s="242" t="str" cm="1">
        <f t="array" ref="M4375">IF(AND(G4375&lt;&gt;0,G4375&lt;&gt;""),IF(E4375="","",IF(ISNUMBER(MATCH(SUBSTITUTE(E4375," ",""),SUBSTITUTE('Look Up Values'!$I$2:$I$10," ",""),0)),"","State error")),"")</f>
        <v/>
      </c>
      <c r="N4375" s="242" t="str" cm="1">
        <f t="array" ref="N4375">IF(AND(G4375&lt;&gt;0,G4375&lt;&gt;""),IF(F4375="","",IF(ISNUMBER(MATCH(SUBSTITUTE(F4375," ",""),SUBSTITUTE('Look Up Values'!$W$2:$W$30," ",""),0)),"","D&amp;R error")),"")</f>
        <v/>
      </c>
      <c r="O4375" s="256" t="str">
        <f t="shared" si="137"/>
        <v/>
      </c>
    </row>
    <row r="4376" spans="1:15" ht="15.75">
      <c r="A4376" s="250">
        <v>4369</v>
      </c>
      <c r="B4376" s="208"/>
      <c r="C4376" s="49"/>
      <c r="D4376" s="50"/>
      <c r="E4376" s="50"/>
      <c r="F4376" s="50"/>
      <c r="G4376" s="209"/>
      <c r="H4376" s="48"/>
      <c r="I4376" s="457" t="str">
        <f t="shared" si="136"/>
        <v/>
      </c>
      <c r="J4376" s="241" cm="1">
        <f t="array" ref="J4376">SUMPRODUCT(--(K4376:N4376&lt;&gt;"")) + IF(TRIM(O4376)="",0,LEN(O4376)-LEN(SUBSTITUTE(O4376,",",""))+1)</f>
        <v>0</v>
      </c>
      <c r="K4376" s="242" t="str">
        <f>IF(AND(G4376&lt;&gt;0,G4376&lt;&gt;""),IF(B4376="","",IF(ISNUMBER(MATCH(B4376,'Look Up Values'!$B$2:$B$500,0)),"","Dest. error")),"")</f>
        <v/>
      </c>
      <c r="L4376" s="242" t="str">
        <f>IF(AND(G4376&lt;&gt;0,G4376&lt;&gt;""),IF(C4376="","",IF(AND(ISNUMBER(--LEFT(C4376,FIND(" ",C4376&amp;" ")-1)),OR(LEN(LEFT(C4376,FIND(" ",C4376&amp;" ")-1))=6,LEN(LEFT(C4376,FIND(" ",C4376&amp;" ")-1))=7),OR(ISNUMBER(MATCH(LEFT(C4376,FIND(" ",C4376&amp;" ")-1),'Look Up Values'!$G$2:$G$1000,0)),ISNUMBER(MATCH(LEFT(C4376,FIND(" ",C4376&amp;" ")-1),'Look Up Values'!$AE$2:$AE$2000,0)))),"","EWC error")),"")</f>
        <v/>
      </c>
      <c r="M4376" s="242" t="str" cm="1">
        <f t="array" ref="M4376">IF(AND(G4376&lt;&gt;0,G4376&lt;&gt;""),IF(E4376="","",IF(ISNUMBER(MATCH(SUBSTITUTE(E4376," ",""),SUBSTITUTE('Look Up Values'!$I$2:$I$10," ",""),0)),"","State error")),"")</f>
        <v/>
      </c>
      <c r="N4376" s="242" t="str" cm="1">
        <f t="array" ref="N4376">IF(AND(G4376&lt;&gt;0,G4376&lt;&gt;""),IF(F4376="","",IF(ISNUMBER(MATCH(SUBSTITUTE(F4376," ",""),SUBSTITUTE('Look Up Values'!$W$2:$W$30," ",""),0)),"","D&amp;R error")),"")</f>
        <v/>
      </c>
      <c r="O4376" s="256" t="str">
        <f t="shared" si="137"/>
        <v/>
      </c>
    </row>
    <row r="4377" spans="1:15" ht="15.75">
      <c r="A4377" s="250">
        <v>4370</v>
      </c>
      <c r="B4377" s="208"/>
      <c r="C4377" s="49"/>
      <c r="D4377" s="50"/>
      <c r="E4377" s="50"/>
      <c r="F4377" s="50"/>
      <c r="G4377" s="209"/>
      <c r="H4377" s="48"/>
      <c r="I4377" s="457" t="str">
        <f t="shared" si="136"/>
        <v/>
      </c>
      <c r="J4377" s="241" cm="1">
        <f t="array" ref="J4377">SUMPRODUCT(--(K4377:N4377&lt;&gt;"")) + IF(TRIM(O4377)="",0,LEN(O4377)-LEN(SUBSTITUTE(O4377,",",""))+1)</f>
        <v>0</v>
      </c>
      <c r="K4377" s="242" t="str">
        <f>IF(AND(G4377&lt;&gt;0,G4377&lt;&gt;""),IF(B4377="","",IF(ISNUMBER(MATCH(B4377,'Look Up Values'!$B$2:$B$500,0)),"","Dest. error")),"")</f>
        <v/>
      </c>
      <c r="L4377" s="242" t="str">
        <f>IF(AND(G4377&lt;&gt;0,G4377&lt;&gt;""),IF(C4377="","",IF(AND(ISNUMBER(--LEFT(C4377,FIND(" ",C4377&amp;" ")-1)),OR(LEN(LEFT(C4377,FIND(" ",C4377&amp;" ")-1))=6,LEN(LEFT(C4377,FIND(" ",C4377&amp;" ")-1))=7),OR(ISNUMBER(MATCH(LEFT(C4377,FIND(" ",C4377&amp;" ")-1),'Look Up Values'!$G$2:$G$1000,0)),ISNUMBER(MATCH(LEFT(C4377,FIND(" ",C4377&amp;" ")-1),'Look Up Values'!$AE$2:$AE$2000,0)))),"","EWC error")),"")</f>
        <v/>
      </c>
      <c r="M4377" s="242" t="str" cm="1">
        <f t="array" ref="M4377">IF(AND(G4377&lt;&gt;0,G4377&lt;&gt;""),IF(E4377="","",IF(ISNUMBER(MATCH(SUBSTITUTE(E4377," ",""),SUBSTITUTE('Look Up Values'!$I$2:$I$10," ",""),0)),"","State error")),"")</f>
        <v/>
      </c>
      <c r="N4377" s="242" t="str" cm="1">
        <f t="array" ref="N4377">IF(AND(G4377&lt;&gt;0,G4377&lt;&gt;""),IF(F4377="","",IF(ISNUMBER(MATCH(SUBSTITUTE(F4377," ",""),SUBSTITUTE('Look Up Values'!$W$2:$W$30," ",""),0)),"","D&amp;R error")),"")</f>
        <v/>
      </c>
      <c r="O4377" s="256" t="str">
        <f t="shared" si="137"/>
        <v/>
      </c>
    </row>
    <row r="4378" spans="1:15" ht="15.75">
      <c r="A4378" s="250">
        <v>4371</v>
      </c>
      <c r="B4378" s="208"/>
      <c r="C4378" s="49"/>
      <c r="D4378" s="50"/>
      <c r="E4378" s="50"/>
      <c r="F4378" s="50"/>
      <c r="G4378" s="209"/>
      <c r="H4378" s="48"/>
      <c r="I4378" s="457" t="str">
        <f t="shared" si="136"/>
        <v/>
      </c>
      <c r="J4378" s="241" cm="1">
        <f t="array" ref="J4378">SUMPRODUCT(--(K4378:N4378&lt;&gt;"")) + IF(TRIM(O4378)="",0,LEN(O4378)-LEN(SUBSTITUTE(O4378,",",""))+1)</f>
        <v>0</v>
      </c>
      <c r="K4378" s="242" t="str">
        <f>IF(AND(G4378&lt;&gt;0,G4378&lt;&gt;""),IF(B4378="","",IF(ISNUMBER(MATCH(B4378,'Look Up Values'!$B$2:$B$500,0)),"","Dest. error")),"")</f>
        <v/>
      </c>
      <c r="L4378" s="242" t="str">
        <f>IF(AND(G4378&lt;&gt;0,G4378&lt;&gt;""),IF(C4378="","",IF(AND(ISNUMBER(--LEFT(C4378,FIND(" ",C4378&amp;" ")-1)),OR(LEN(LEFT(C4378,FIND(" ",C4378&amp;" ")-1))=6,LEN(LEFT(C4378,FIND(" ",C4378&amp;" ")-1))=7),OR(ISNUMBER(MATCH(LEFT(C4378,FIND(" ",C4378&amp;" ")-1),'Look Up Values'!$G$2:$G$1000,0)),ISNUMBER(MATCH(LEFT(C4378,FIND(" ",C4378&amp;" ")-1),'Look Up Values'!$AE$2:$AE$2000,0)))),"","EWC error")),"")</f>
        <v/>
      </c>
      <c r="M4378" s="242" t="str" cm="1">
        <f t="array" ref="M4378">IF(AND(G4378&lt;&gt;0,G4378&lt;&gt;""),IF(E4378="","",IF(ISNUMBER(MATCH(SUBSTITUTE(E4378," ",""),SUBSTITUTE('Look Up Values'!$I$2:$I$10," ",""),0)),"","State error")),"")</f>
        <v/>
      </c>
      <c r="N4378" s="242" t="str" cm="1">
        <f t="array" ref="N4378">IF(AND(G4378&lt;&gt;0,G4378&lt;&gt;""),IF(F4378="","",IF(ISNUMBER(MATCH(SUBSTITUTE(F4378," ",""),SUBSTITUTE('Look Up Values'!$W$2:$W$30," ",""),0)),"","D&amp;R error")),"")</f>
        <v/>
      </c>
      <c r="O4378" s="256" t="str">
        <f t="shared" si="137"/>
        <v/>
      </c>
    </row>
    <row r="4379" spans="1:15" ht="15.75">
      <c r="A4379" s="250">
        <v>4372</v>
      </c>
      <c r="B4379" s="208"/>
      <c r="C4379" s="49"/>
      <c r="D4379" s="50"/>
      <c r="E4379" s="50"/>
      <c r="F4379" s="50"/>
      <c r="G4379" s="209"/>
      <c r="H4379" s="48"/>
      <c r="I4379" s="457" t="str">
        <f t="shared" si="136"/>
        <v/>
      </c>
      <c r="J4379" s="241" cm="1">
        <f t="array" ref="J4379">SUMPRODUCT(--(K4379:N4379&lt;&gt;"")) + IF(TRIM(O4379)="",0,LEN(O4379)-LEN(SUBSTITUTE(O4379,",",""))+1)</f>
        <v>0</v>
      </c>
      <c r="K4379" s="242" t="str">
        <f>IF(AND(G4379&lt;&gt;0,G4379&lt;&gt;""),IF(B4379="","",IF(ISNUMBER(MATCH(B4379,'Look Up Values'!$B$2:$B$500,0)),"","Dest. error")),"")</f>
        <v/>
      </c>
      <c r="L4379" s="242" t="str">
        <f>IF(AND(G4379&lt;&gt;0,G4379&lt;&gt;""),IF(C4379="","",IF(AND(ISNUMBER(--LEFT(C4379,FIND(" ",C4379&amp;" ")-1)),OR(LEN(LEFT(C4379,FIND(" ",C4379&amp;" ")-1))=6,LEN(LEFT(C4379,FIND(" ",C4379&amp;" ")-1))=7),OR(ISNUMBER(MATCH(LEFT(C4379,FIND(" ",C4379&amp;" ")-1),'Look Up Values'!$G$2:$G$1000,0)),ISNUMBER(MATCH(LEFT(C4379,FIND(" ",C4379&amp;" ")-1),'Look Up Values'!$AE$2:$AE$2000,0)))),"","EWC error")),"")</f>
        <v/>
      </c>
      <c r="M4379" s="242" t="str" cm="1">
        <f t="array" ref="M4379">IF(AND(G4379&lt;&gt;0,G4379&lt;&gt;""),IF(E4379="","",IF(ISNUMBER(MATCH(SUBSTITUTE(E4379," ",""),SUBSTITUTE('Look Up Values'!$I$2:$I$10," ",""),0)),"","State error")),"")</f>
        <v/>
      </c>
      <c r="N4379" s="242" t="str" cm="1">
        <f t="array" ref="N4379">IF(AND(G4379&lt;&gt;0,G4379&lt;&gt;""),IF(F4379="","",IF(ISNUMBER(MATCH(SUBSTITUTE(F4379," ",""),SUBSTITUTE('Look Up Values'!$W$2:$W$30," ",""),0)),"","D&amp;R error")),"")</f>
        <v/>
      </c>
      <c r="O4379" s="256" t="str">
        <f t="shared" si="137"/>
        <v/>
      </c>
    </row>
    <row r="4380" spans="1:15" ht="15.75">
      <c r="A4380" s="250">
        <v>4373</v>
      </c>
      <c r="B4380" s="208"/>
      <c r="C4380" s="49"/>
      <c r="D4380" s="50"/>
      <c r="E4380" s="50"/>
      <c r="F4380" s="50"/>
      <c r="G4380" s="209"/>
      <c r="H4380" s="48"/>
      <c r="I4380" s="457" t="str">
        <f t="shared" si="136"/>
        <v/>
      </c>
      <c r="J4380" s="241" cm="1">
        <f t="array" ref="J4380">SUMPRODUCT(--(K4380:N4380&lt;&gt;"")) + IF(TRIM(O4380)="",0,LEN(O4380)-LEN(SUBSTITUTE(O4380,",",""))+1)</f>
        <v>0</v>
      </c>
      <c r="K4380" s="242" t="str">
        <f>IF(AND(G4380&lt;&gt;0,G4380&lt;&gt;""),IF(B4380="","",IF(ISNUMBER(MATCH(B4380,'Look Up Values'!$B$2:$B$500,0)),"","Dest. error")),"")</f>
        <v/>
      </c>
      <c r="L4380" s="242" t="str">
        <f>IF(AND(G4380&lt;&gt;0,G4380&lt;&gt;""),IF(C4380="","",IF(AND(ISNUMBER(--LEFT(C4380,FIND(" ",C4380&amp;" ")-1)),OR(LEN(LEFT(C4380,FIND(" ",C4380&amp;" ")-1))=6,LEN(LEFT(C4380,FIND(" ",C4380&amp;" ")-1))=7),OR(ISNUMBER(MATCH(LEFT(C4380,FIND(" ",C4380&amp;" ")-1),'Look Up Values'!$G$2:$G$1000,0)),ISNUMBER(MATCH(LEFT(C4380,FIND(" ",C4380&amp;" ")-1),'Look Up Values'!$AE$2:$AE$2000,0)))),"","EWC error")),"")</f>
        <v/>
      </c>
      <c r="M4380" s="242" t="str" cm="1">
        <f t="array" ref="M4380">IF(AND(G4380&lt;&gt;0,G4380&lt;&gt;""),IF(E4380="","",IF(ISNUMBER(MATCH(SUBSTITUTE(E4380," ",""),SUBSTITUTE('Look Up Values'!$I$2:$I$10," ",""),0)),"","State error")),"")</f>
        <v/>
      </c>
      <c r="N4380" s="242" t="str" cm="1">
        <f t="array" ref="N4380">IF(AND(G4380&lt;&gt;0,G4380&lt;&gt;""),IF(F4380="","",IF(ISNUMBER(MATCH(SUBSTITUTE(F4380," ",""),SUBSTITUTE('Look Up Values'!$W$2:$W$30," ",""),0)),"","D&amp;R error")),"")</f>
        <v/>
      </c>
      <c r="O4380" s="256" t="str">
        <f t="shared" si="137"/>
        <v/>
      </c>
    </row>
    <row r="4381" spans="1:15" ht="15.75">
      <c r="A4381" s="250">
        <v>4374</v>
      </c>
      <c r="B4381" s="208"/>
      <c r="C4381" s="49"/>
      <c r="D4381" s="50"/>
      <c r="E4381" s="50"/>
      <c r="F4381" s="50"/>
      <c r="G4381" s="209"/>
      <c r="H4381" s="48"/>
      <c r="I4381" s="457" t="str">
        <f t="shared" si="136"/>
        <v/>
      </c>
      <c r="J4381" s="241" cm="1">
        <f t="array" ref="J4381">SUMPRODUCT(--(K4381:N4381&lt;&gt;"")) + IF(TRIM(O4381)="",0,LEN(O4381)-LEN(SUBSTITUTE(O4381,",",""))+1)</f>
        <v>0</v>
      </c>
      <c r="K4381" s="242" t="str">
        <f>IF(AND(G4381&lt;&gt;0,G4381&lt;&gt;""),IF(B4381="","",IF(ISNUMBER(MATCH(B4381,'Look Up Values'!$B$2:$B$500,0)),"","Dest. error")),"")</f>
        <v/>
      </c>
      <c r="L4381" s="242" t="str">
        <f>IF(AND(G4381&lt;&gt;0,G4381&lt;&gt;""),IF(C4381="","",IF(AND(ISNUMBER(--LEFT(C4381,FIND(" ",C4381&amp;" ")-1)),OR(LEN(LEFT(C4381,FIND(" ",C4381&amp;" ")-1))=6,LEN(LEFT(C4381,FIND(" ",C4381&amp;" ")-1))=7),OR(ISNUMBER(MATCH(LEFT(C4381,FIND(" ",C4381&amp;" ")-1),'Look Up Values'!$G$2:$G$1000,0)),ISNUMBER(MATCH(LEFT(C4381,FIND(" ",C4381&amp;" ")-1),'Look Up Values'!$AE$2:$AE$2000,0)))),"","EWC error")),"")</f>
        <v/>
      </c>
      <c r="M4381" s="242" t="str" cm="1">
        <f t="array" ref="M4381">IF(AND(G4381&lt;&gt;0,G4381&lt;&gt;""),IF(E4381="","",IF(ISNUMBER(MATCH(SUBSTITUTE(E4381," ",""),SUBSTITUTE('Look Up Values'!$I$2:$I$10," ",""),0)),"","State error")),"")</f>
        <v/>
      </c>
      <c r="N4381" s="242" t="str" cm="1">
        <f t="array" ref="N4381">IF(AND(G4381&lt;&gt;0,G4381&lt;&gt;""),IF(F4381="","",IF(ISNUMBER(MATCH(SUBSTITUTE(F4381," ",""),SUBSTITUTE('Look Up Values'!$W$2:$W$30," ",""),0)),"","D&amp;R error")),"")</f>
        <v/>
      </c>
      <c r="O4381" s="256" t="str">
        <f t="shared" si="137"/>
        <v/>
      </c>
    </row>
    <row r="4382" spans="1:15" ht="15.75">
      <c r="A4382" s="250">
        <v>4375</v>
      </c>
      <c r="B4382" s="208"/>
      <c r="C4382" s="49"/>
      <c r="D4382" s="50"/>
      <c r="E4382" s="50"/>
      <c r="F4382" s="50"/>
      <c r="G4382" s="209"/>
      <c r="H4382" s="48"/>
      <c r="I4382" s="457" t="str">
        <f t="shared" si="136"/>
        <v/>
      </c>
      <c r="J4382" s="241" cm="1">
        <f t="array" ref="J4382">SUMPRODUCT(--(K4382:N4382&lt;&gt;"")) + IF(TRIM(O4382)="",0,LEN(O4382)-LEN(SUBSTITUTE(O4382,",",""))+1)</f>
        <v>0</v>
      </c>
      <c r="K4382" s="242" t="str">
        <f>IF(AND(G4382&lt;&gt;0,G4382&lt;&gt;""),IF(B4382="","",IF(ISNUMBER(MATCH(B4382,'Look Up Values'!$B$2:$B$500,0)),"","Dest. error")),"")</f>
        <v/>
      </c>
      <c r="L4382" s="242" t="str">
        <f>IF(AND(G4382&lt;&gt;0,G4382&lt;&gt;""),IF(C4382="","",IF(AND(ISNUMBER(--LEFT(C4382,FIND(" ",C4382&amp;" ")-1)),OR(LEN(LEFT(C4382,FIND(" ",C4382&amp;" ")-1))=6,LEN(LEFT(C4382,FIND(" ",C4382&amp;" ")-1))=7),OR(ISNUMBER(MATCH(LEFT(C4382,FIND(" ",C4382&amp;" ")-1),'Look Up Values'!$G$2:$G$1000,0)),ISNUMBER(MATCH(LEFT(C4382,FIND(" ",C4382&amp;" ")-1),'Look Up Values'!$AE$2:$AE$2000,0)))),"","EWC error")),"")</f>
        <v/>
      </c>
      <c r="M4382" s="242" t="str" cm="1">
        <f t="array" ref="M4382">IF(AND(G4382&lt;&gt;0,G4382&lt;&gt;""),IF(E4382="","",IF(ISNUMBER(MATCH(SUBSTITUTE(E4382," ",""),SUBSTITUTE('Look Up Values'!$I$2:$I$10," ",""),0)),"","State error")),"")</f>
        <v/>
      </c>
      <c r="N4382" s="242" t="str" cm="1">
        <f t="array" ref="N4382">IF(AND(G4382&lt;&gt;0,G4382&lt;&gt;""),IF(F4382="","",IF(ISNUMBER(MATCH(SUBSTITUTE(F4382," ",""),SUBSTITUTE('Look Up Values'!$W$2:$W$30," ",""),0)),"","D&amp;R error")),"")</f>
        <v/>
      </c>
      <c r="O4382" s="256" t="str">
        <f t="shared" si="137"/>
        <v/>
      </c>
    </row>
    <row r="4383" spans="1:15" ht="15.75">
      <c r="A4383" s="250">
        <v>4376</v>
      </c>
      <c r="B4383" s="208"/>
      <c r="C4383" s="49"/>
      <c r="D4383" s="50"/>
      <c r="E4383" s="50"/>
      <c r="F4383" s="50"/>
      <c r="G4383" s="209"/>
      <c r="H4383" s="48"/>
      <c r="I4383" s="457" t="str">
        <f t="shared" si="136"/>
        <v/>
      </c>
      <c r="J4383" s="241" cm="1">
        <f t="array" ref="J4383">SUMPRODUCT(--(K4383:N4383&lt;&gt;"")) + IF(TRIM(O4383)="",0,LEN(O4383)-LEN(SUBSTITUTE(O4383,",",""))+1)</f>
        <v>0</v>
      </c>
      <c r="K4383" s="242" t="str">
        <f>IF(AND(G4383&lt;&gt;0,G4383&lt;&gt;""),IF(B4383="","",IF(ISNUMBER(MATCH(B4383,'Look Up Values'!$B$2:$B$500,0)),"","Dest. error")),"")</f>
        <v/>
      </c>
      <c r="L4383" s="242" t="str">
        <f>IF(AND(G4383&lt;&gt;0,G4383&lt;&gt;""),IF(C4383="","",IF(AND(ISNUMBER(--LEFT(C4383,FIND(" ",C4383&amp;" ")-1)),OR(LEN(LEFT(C4383,FIND(" ",C4383&amp;" ")-1))=6,LEN(LEFT(C4383,FIND(" ",C4383&amp;" ")-1))=7),OR(ISNUMBER(MATCH(LEFT(C4383,FIND(" ",C4383&amp;" ")-1),'Look Up Values'!$G$2:$G$1000,0)),ISNUMBER(MATCH(LEFT(C4383,FIND(" ",C4383&amp;" ")-1),'Look Up Values'!$AE$2:$AE$2000,0)))),"","EWC error")),"")</f>
        <v/>
      </c>
      <c r="M4383" s="242" t="str" cm="1">
        <f t="array" ref="M4383">IF(AND(G4383&lt;&gt;0,G4383&lt;&gt;""),IF(E4383="","",IF(ISNUMBER(MATCH(SUBSTITUTE(E4383," ",""),SUBSTITUTE('Look Up Values'!$I$2:$I$10," ",""),0)),"","State error")),"")</f>
        <v/>
      </c>
      <c r="N4383" s="242" t="str" cm="1">
        <f t="array" ref="N4383">IF(AND(G4383&lt;&gt;0,G4383&lt;&gt;""),IF(F4383="","",IF(ISNUMBER(MATCH(SUBSTITUTE(F4383," ",""),SUBSTITUTE('Look Up Values'!$W$2:$W$30," ",""),0)),"","D&amp;R error")),"")</f>
        <v/>
      </c>
      <c r="O4383" s="256" t="str">
        <f t="shared" si="137"/>
        <v/>
      </c>
    </row>
    <row r="4384" spans="1:15" ht="15.75">
      <c r="A4384" s="250">
        <v>4377</v>
      </c>
      <c r="B4384" s="208"/>
      <c r="C4384" s="49"/>
      <c r="D4384" s="50"/>
      <c r="E4384" s="50"/>
      <c r="F4384" s="50"/>
      <c r="G4384" s="209"/>
      <c r="H4384" s="48"/>
      <c r="I4384" s="457" t="str">
        <f t="shared" si="136"/>
        <v/>
      </c>
      <c r="J4384" s="241" cm="1">
        <f t="array" ref="J4384">SUMPRODUCT(--(K4384:N4384&lt;&gt;"")) + IF(TRIM(O4384)="",0,LEN(O4384)-LEN(SUBSTITUTE(O4384,",",""))+1)</f>
        <v>0</v>
      </c>
      <c r="K4384" s="242" t="str">
        <f>IF(AND(G4384&lt;&gt;0,G4384&lt;&gt;""),IF(B4384="","",IF(ISNUMBER(MATCH(B4384,'Look Up Values'!$B$2:$B$500,0)),"","Dest. error")),"")</f>
        <v/>
      </c>
      <c r="L4384" s="242" t="str">
        <f>IF(AND(G4384&lt;&gt;0,G4384&lt;&gt;""),IF(C4384="","",IF(AND(ISNUMBER(--LEFT(C4384,FIND(" ",C4384&amp;" ")-1)),OR(LEN(LEFT(C4384,FIND(" ",C4384&amp;" ")-1))=6,LEN(LEFT(C4384,FIND(" ",C4384&amp;" ")-1))=7),OR(ISNUMBER(MATCH(LEFT(C4384,FIND(" ",C4384&amp;" ")-1),'Look Up Values'!$G$2:$G$1000,0)),ISNUMBER(MATCH(LEFT(C4384,FIND(" ",C4384&amp;" ")-1),'Look Up Values'!$AE$2:$AE$2000,0)))),"","EWC error")),"")</f>
        <v/>
      </c>
      <c r="M4384" s="242" t="str" cm="1">
        <f t="array" ref="M4384">IF(AND(G4384&lt;&gt;0,G4384&lt;&gt;""),IF(E4384="","",IF(ISNUMBER(MATCH(SUBSTITUTE(E4384," ",""),SUBSTITUTE('Look Up Values'!$I$2:$I$10," ",""),0)),"","State error")),"")</f>
        <v/>
      </c>
      <c r="N4384" s="242" t="str" cm="1">
        <f t="array" ref="N4384">IF(AND(G4384&lt;&gt;0,G4384&lt;&gt;""),IF(F4384="","",IF(ISNUMBER(MATCH(SUBSTITUTE(F4384," ",""),SUBSTITUTE('Look Up Values'!$W$2:$W$30," ",""),0)),"","D&amp;R error")),"")</f>
        <v/>
      </c>
      <c r="O4384" s="256" t="str">
        <f t="shared" si="137"/>
        <v/>
      </c>
    </row>
    <row r="4385" spans="1:15" ht="15.75">
      <c r="A4385" s="250">
        <v>4378</v>
      </c>
      <c r="B4385" s="208"/>
      <c r="C4385" s="49"/>
      <c r="D4385" s="50"/>
      <c r="E4385" s="50"/>
      <c r="F4385" s="50"/>
      <c r="G4385" s="209"/>
      <c r="H4385" s="48"/>
      <c r="I4385" s="457" t="str">
        <f t="shared" si="136"/>
        <v/>
      </c>
      <c r="J4385" s="241" cm="1">
        <f t="array" ref="J4385">SUMPRODUCT(--(K4385:N4385&lt;&gt;"")) + IF(TRIM(O4385)="",0,LEN(O4385)-LEN(SUBSTITUTE(O4385,",",""))+1)</f>
        <v>0</v>
      </c>
      <c r="K4385" s="242" t="str">
        <f>IF(AND(G4385&lt;&gt;0,G4385&lt;&gt;""),IF(B4385="","",IF(ISNUMBER(MATCH(B4385,'Look Up Values'!$B$2:$B$500,0)),"","Dest. error")),"")</f>
        <v/>
      </c>
      <c r="L4385" s="242" t="str">
        <f>IF(AND(G4385&lt;&gt;0,G4385&lt;&gt;""),IF(C4385="","",IF(AND(ISNUMBER(--LEFT(C4385,FIND(" ",C4385&amp;" ")-1)),OR(LEN(LEFT(C4385,FIND(" ",C4385&amp;" ")-1))=6,LEN(LEFT(C4385,FIND(" ",C4385&amp;" ")-1))=7),OR(ISNUMBER(MATCH(LEFT(C4385,FIND(" ",C4385&amp;" ")-1),'Look Up Values'!$G$2:$G$1000,0)),ISNUMBER(MATCH(LEFT(C4385,FIND(" ",C4385&amp;" ")-1),'Look Up Values'!$AE$2:$AE$2000,0)))),"","EWC error")),"")</f>
        <v/>
      </c>
      <c r="M4385" s="242" t="str" cm="1">
        <f t="array" ref="M4385">IF(AND(G4385&lt;&gt;0,G4385&lt;&gt;""),IF(E4385="","",IF(ISNUMBER(MATCH(SUBSTITUTE(E4385," ",""),SUBSTITUTE('Look Up Values'!$I$2:$I$10," ",""),0)),"","State error")),"")</f>
        <v/>
      </c>
      <c r="N4385" s="242" t="str" cm="1">
        <f t="array" ref="N4385">IF(AND(G4385&lt;&gt;0,G4385&lt;&gt;""),IF(F4385="","",IF(ISNUMBER(MATCH(SUBSTITUTE(F4385," ",""),SUBSTITUTE('Look Up Values'!$W$2:$W$30," ",""),0)),"","D&amp;R error")),"")</f>
        <v/>
      </c>
      <c r="O4385" s="256" t="str">
        <f t="shared" si="137"/>
        <v/>
      </c>
    </row>
    <row r="4386" spans="1:15" ht="15.75">
      <c r="A4386" s="250">
        <v>4379</v>
      </c>
      <c r="B4386" s="208"/>
      <c r="C4386" s="49"/>
      <c r="D4386" s="50"/>
      <c r="E4386" s="50"/>
      <c r="F4386" s="50"/>
      <c r="G4386" s="209"/>
      <c r="H4386" s="48"/>
      <c r="I4386" s="457" t="str">
        <f t="shared" si="136"/>
        <v/>
      </c>
      <c r="J4386" s="241" cm="1">
        <f t="array" ref="J4386">SUMPRODUCT(--(K4386:N4386&lt;&gt;"")) + IF(TRIM(O4386)="",0,LEN(O4386)-LEN(SUBSTITUTE(O4386,",",""))+1)</f>
        <v>0</v>
      </c>
      <c r="K4386" s="242" t="str">
        <f>IF(AND(G4386&lt;&gt;0,G4386&lt;&gt;""),IF(B4386="","",IF(ISNUMBER(MATCH(B4386,'Look Up Values'!$B$2:$B$500,0)),"","Dest. error")),"")</f>
        <v/>
      </c>
      <c r="L4386" s="242" t="str">
        <f>IF(AND(G4386&lt;&gt;0,G4386&lt;&gt;""),IF(C4386="","",IF(AND(ISNUMBER(--LEFT(C4386,FIND(" ",C4386&amp;" ")-1)),OR(LEN(LEFT(C4386,FIND(" ",C4386&amp;" ")-1))=6,LEN(LEFT(C4386,FIND(" ",C4386&amp;" ")-1))=7),OR(ISNUMBER(MATCH(LEFT(C4386,FIND(" ",C4386&amp;" ")-1),'Look Up Values'!$G$2:$G$1000,0)),ISNUMBER(MATCH(LEFT(C4386,FIND(" ",C4386&amp;" ")-1),'Look Up Values'!$AE$2:$AE$2000,0)))),"","EWC error")),"")</f>
        <v/>
      </c>
      <c r="M4386" s="242" t="str" cm="1">
        <f t="array" ref="M4386">IF(AND(G4386&lt;&gt;0,G4386&lt;&gt;""),IF(E4386="","",IF(ISNUMBER(MATCH(SUBSTITUTE(E4386," ",""),SUBSTITUTE('Look Up Values'!$I$2:$I$10," ",""),0)),"","State error")),"")</f>
        <v/>
      </c>
      <c r="N4386" s="242" t="str" cm="1">
        <f t="array" ref="N4386">IF(AND(G4386&lt;&gt;0,G4386&lt;&gt;""),IF(F4386="","",IF(ISNUMBER(MATCH(SUBSTITUTE(F4386," ",""),SUBSTITUTE('Look Up Values'!$W$2:$W$30," ",""),0)),"","D&amp;R error")),"")</f>
        <v/>
      </c>
      <c r="O4386" s="256" t="str">
        <f t="shared" si="137"/>
        <v/>
      </c>
    </row>
    <row r="4387" spans="1:15" ht="15.75">
      <c r="A4387" s="250">
        <v>4380</v>
      </c>
      <c r="B4387" s="208"/>
      <c r="C4387" s="49"/>
      <c r="D4387" s="50"/>
      <c r="E4387" s="50"/>
      <c r="F4387" s="50"/>
      <c r="G4387" s="209"/>
      <c r="H4387" s="48"/>
      <c r="I4387" s="457" t="str">
        <f t="shared" si="136"/>
        <v/>
      </c>
      <c r="J4387" s="241" cm="1">
        <f t="array" ref="J4387">SUMPRODUCT(--(K4387:N4387&lt;&gt;"")) + IF(TRIM(O4387)="",0,LEN(O4387)-LEN(SUBSTITUTE(O4387,",",""))+1)</f>
        <v>0</v>
      </c>
      <c r="K4387" s="242" t="str">
        <f>IF(AND(G4387&lt;&gt;0,G4387&lt;&gt;""),IF(B4387="","",IF(ISNUMBER(MATCH(B4387,'Look Up Values'!$B$2:$B$500,0)),"","Dest. error")),"")</f>
        <v/>
      </c>
      <c r="L4387" s="242" t="str">
        <f>IF(AND(G4387&lt;&gt;0,G4387&lt;&gt;""),IF(C4387="","",IF(AND(ISNUMBER(--LEFT(C4387,FIND(" ",C4387&amp;" ")-1)),OR(LEN(LEFT(C4387,FIND(" ",C4387&amp;" ")-1))=6,LEN(LEFT(C4387,FIND(" ",C4387&amp;" ")-1))=7),OR(ISNUMBER(MATCH(LEFT(C4387,FIND(" ",C4387&amp;" ")-1),'Look Up Values'!$G$2:$G$1000,0)),ISNUMBER(MATCH(LEFT(C4387,FIND(" ",C4387&amp;" ")-1),'Look Up Values'!$AE$2:$AE$2000,0)))),"","EWC error")),"")</f>
        <v/>
      </c>
      <c r="M4387" s="242" t="str" cm="1">
        <f t="array" ref="M4387">IF(AND(G4387&lt;&gt;0,G4387&lt;&gt;""),IF(E4387="","",IF(ISNUMBER(MATCH(SUBSTITUTE(E4387," ",""),SUBSTITUTE('Look Up Values'!$I$2:$I$10," ",""),0)),"","State error")),"")</f>
        <v/>
      </c>
      <c r="N4387" s="242" t="str" cm="1">
        <f t="array" ref="N4387">IF(AND(G4387&lt;&gt;0,G4387&lt;&gt;""),IF(F4387="","",IF(ISNUMBER(MATCH(SUBSTITUTE(F4387," ",""),SUBSTITUTE('Look Up Values'!$W$2:$W$30," ",""),0)),"","D&amp;R error")),"")</f>
        <v/>
      </c>
      <c r="O4387" s="256" t="str">
        <f t="shared" si="137"/>
        <v/>
      </c>
    </row>
    <row r="4388" spans="1:15" ht="15.75">
      <c r="A4388" s="250">
        <v>4381</v>
      </c>
      <c r="B4388" s="208"/>
      <c r="C4388" s="49"/>
      <c r="D4388" s="50"/>
      <c r="E4388" s="50"/>
      <c r="F4388" s="50"/>
      <c r="G4388" s="209"/>
      <c r="H4388" s="48"/>
      <c r="I4388" s="457" t="str">
        <f t="shared" si="136"/>
        <v/>
      </c>
      <c r="J4388" s="241" cm="1">
        <f t="array" ref="J4388">SUMPRODUCT(--(K4388:N4388&lt;&gt;"")) + IF(TRIM(O4388)="",0,LEN(O4388)-LEN(SUBSTITUTE(O4388,",",""))+1)</f>
        <v>0</v>
      </c>
      <c r="K4388" s="242" t="str">
        <f>IF(AND(G4388&lt;&gt;0,G4388&lt;&gt;""),IF(B4388="","",IF(ISNUMBER(MATCH(B4388,'Look Up Values'!$B$2:$B$500,0)),"","Dest. error")),"")</f>
        <v/>
      </c>
      <c r="L4388" s="242" t="str">
        <f>IF(AND(G4388&lt;&gt;0,G4388&lt;&gt;""),IF(C4388="","",IF(AND(ISNUMBER(--LEFT(C4388,FIND(" ",C4388&amp;" ")-1)),OR(LEN(LEFT(C4388,FIND(" ",C4388&amp;" ")-1))=6,LEN(LEFT(C4388,FIND(" ",C4388&amp;" ")-1))=7),OR(ISNUMBER(MATCH(LEFT(C4388,FIND(" ",C4388&amp;" ")-1),'Look Up Values'!$G$2:$G$1000,0)),ISNUMBER(MATCH(LEFT(C4388,FIND(" ",C4388&amp;" ")-1),'Look Up Values'!$AE$2:$AE$2000,0)))),"","EWC error")),"")</f>
        <v/>
      </c>
      <c r="M4388" s="242" t="str" cm="1">
        <f t="array" ref="M4388">IF(AND(G4388&lt;&gt;0,G4388&lt;&gt;""),IF(E4388="","",IF(ISNUMBER(MATCH(SUBSTITUTE(E4388," ",""),SUBSTITUTE('Look Up Values'!$I$2:$I$10," ",""),0)),"","State error")),"")</f>
        <v/>
      </c>
      <c r="N4388" s="242" t="str" cm="1">
        <f t="array" ref="N4388">IF(AND(G4388&lt;&gt;0,G4388&lt;&gt;""),IF(F4388="","",IF(ISNUMBER(MATCH(SUBSTITUTE(F4388," ",""),SUBSTITUTE('Look Up Values'!$W$2:$W$30," ",""),0)),"","D&amp;R error")),"")</f>
        <v/>
      </c>
      <c r="O4388" s="256" t="str">
        <f t="shared" si="137"/>
        <v/>
      </c>
    </row>
    <row r="4389" spans="1:15" ht="15.75">
      <c r="A4389" s="250">
        <v>4382</v>
      </c>
      <c r="B4389" s="208"/>
      <c r="C4389" s="49"/>
      <c r="D4389" s="50"/>
      <c r="E4389" s="50"/>
      <c r="F4389" s="50"/>
      <c r="G4389" s="209"/>
      <c r="H4389" s="48"/>
      <c r="I4389" s="457" t="str">
        <f t="shared" si="136"/>
        <v/>
      </c>
      <c r="J4389" s="241" cm="1">
        <f t="array" ref="J4389">SUMPRODUCT(--(K4389:N4389&lt;&gt;"")) + IF(TRIM(O4389)="",0,LEN(O4389)-LEN(SUBSTITUTE(O4389,",",""))+1)</f>
        <v>0</v>
      </c>
      <c r="K4389" s="242" t="str">
        <f>IF(AND(G4389&lt;&gt;0,G4389&lt;&gt;""),IF(B4389="","",IF(ISNUMBER(MATCH(B4389,'Look Up Values'!$B$2:$B$500,0)),"","Dest. error")),"")</f>
        <v/>
      </c>
      <c r="L4389" s="242" t="str">
        <f>IF(AND(G4389&lt;&gt;0,G4389&lt;&gt;""),IF(C4389="","",IF(AND(ISNUMBER(--LEFT(C4389,FIND(" ",C4389&amp;" ")-1)),OR(LEN(LEFT(C4389,FIND(" ",C4389&amp;" ")-1))=6,LEN(LEFT(C4389,FIND(" ",C4389&amp;" ")-1))=7),OR(ISNUMBER(MATCH(LEFT(C4389,FIND(" ",C4389&amp;" ")-1),'Look Up Values'!$G$2:$G$1000,0)),ISNUMBER(MATCH(LEFT(C4389,FIND(" ",C4389&amp;" ")-1),'Look Up Values'!$AE$2:$AE$2000,0)))),"","EWC error")),"")</f>
        <v/>
      </c>
      <c r="M4389" s="242" t="str" cm="1">
        <f t="array" ref="M4389">IF(AND(G4389&lt;&gt;0,G4389&lt;&gt;""),IF(E4389="","",IF(ISNUMBER(MATCH(SUBSTITUTE(E4389," ",""),SUBSTITUTE('Look Up Values'!$I$2:$I$10," ",""),0)),"","State error")),"")</f>
        <v/>
      </c>
      <c r="N4389" s="242" t="str" cm="1">
        <f t="array" ref="N4389">IF(AND(G4389&lt;&gt;0,G4389&lt;&gt;""),IF(F4389="","",IF(ISNUMBER(MATCH(SUBSTITUTE(F4389," ",""),SUBSTITUTE('Look Up Values'!$W$2:$W$30," ",""),0)),"","D&amp;R error")),"")</f>
        <v/>
      </c>
      <c r="O4389" s="256" t="str">
        <f t="shared" si="137"/>
        <v/>
      </c>
    </row>
    <row r="4390" spans="1:15" ht="15.75">
      <c r="A4390" s="250">
        <v>4383</v>
      </c>
      <c r="B4390" s="208"/>
      <c r="C4390" s="49"/>
      <c r="D4390" s="50"/>
      <c r="E4390" s="50"/>
      <c r="F4390" s="50"/>
      <c r="G4390" s="209"/>
      <c r="H4390" s="48"/>
      <c r="I4390" s="457" t="str">
        <f t="shared" si="136"/>
        <v/>
      </c>
      <c r="J4390" s="241" cm="1">
        <f t="array" ref="J4390">SUMPRODUCT(--(K4390:N4390&lt;&gt;"")) + IF(TRIM(O4390)="",0,LEN(O4390)-LEN(SUBSTITUTE(O4390,",",""))+1)</f>
        <v>0</v>
      </c>
      <c r="K4390" s="242" t="str">
        <f>IF(AND(G4390&lt;&gt;0,G4390&lt;&gt;""),IF(B4390="","",IF(ISNUMBER(MATCH(B4390,'Look Up Values'!$B$2:$B$500,0)),"","Dest. error")),"")</f>
        <v/>
      </c>
      <c r="L4390" s="242" t="str">
        <f>IF(AND(G4390&lt;&gt;0,G4390&lt;&gt;""),IF(C4390="","",IF(AND(ISNUMBER(--LEFT(C4390,FIND(" ",C4390&amp;" ")-1)),OR(LEN(LEFT(C4390,FIND(" ",C4390&amp;" ")-1))=6,LEN(LEFT(C4390,FIND(" ",C4390&amp;" ")-1))=7),OR(ISNUMBER(MATCH(LEFT(C4390,FIND(" ",C4390&amp;" ")-1),'Look Up Values'!$G$2:$G$1000,0)),ISNUMBER(MATCH(LEFT(C4390,FIND(" ",C4390&amp;" ")-1),'Look Up Values'!$AE$2:$AE$2000,0)))),"","EWC error")),"")</f>
        <v/>
      </c>
      <c r="M4390" s="242" t="str" cm="1">
        <f t="array" ref="M4390">IF(AND(G4390&lt;&gt;0,G4390&lt;&gt;""),IF(E4390="","",IF(ISNUMBER(MATCH(SUBSTITUTE(E4390," ",""),SUBSTITUTE('Look Up Values'!$I$2:$I$10," ",""),0)),"","State error")),"")</f>
        <v/>
      </c>
      <c r="N4390" s="242" t="str" cm="1">
        <f t="array" ref="N4390">IF(AND(G4390&lt;&gt;0,G4390&lt;&gt;""),IF(F4390="","",IF(ISNUMBER(MATCH(SUBSTITUTE(F4390," ",""),SUBSTITUTE('Look Up Values'!$W$2:$W$30," ",""),0)),"","D&amp;R error")),"")</f>
        <v/>
      </c>
      <c r="O4390" s="256" t="str">
        <f t="shared" si="137"/>
        <v/>
      </c>
    </row>
    <row r="4391" spans="1:15" ht="15.75">
      <c r="A4391" s="250">
        <v>4384</v>
      </c>
      <c r="B4391" s="208"/>
      <c r="C4391" s="49"/>
      <c r="D4391" s="50"/>
      <c r="E4391" s="50"/>
      <c r="F4391" s="50"/>
      <c r="G4391" s="209"/>
      <c r="H4391" s="48"/>
      <c r="I4391" s="457" t="str">
        <f t="shared" si="136"/>
        <v/>
      </c>
      <c r="J4391" s="241" cm="1">
        <f t="array" ref="J4391">SUMPRODUCT(--(K4391:N4391&lt;&gt;"")) + IF(TRIM(O4391)="",0,LEN(O4391)-LEN(SUBSTITUTE(O4391,",",""))+1)</f>
        <v>0</v>
      </c>
      <c r="K4391" s="242" t="str">
        <f>IF(AND(G4391&lt;&gt;0,G4391&lt;&gt;""),IF(B4391="","",IF(ISNUMBER(MATCH(B4391,'Look Up Values'!$B$2:$B$500,0)),"","Dest. error")),"")</f>
        <v/>
      </c>
      <c r="L4391" s="242" t="str">
        <f>IF(AND(G4391&lt;&gt;0,G4391&lt;&gt;""),IF(C4391="","",IF(AND(ISNUMBER(--LEFT(C4391,FIND(" ",C4391&amp;" ")-1)),OR(LEN(LEFT(C4391,FIND(" ",C4391&amp;" ")-1))=6,LEN(LEFT(C4391,FIND(" ",C4391&amp;" ")-1))=7),OR(ISNUMBER(MATCH(LEFT(C4391,FIND(" ",C4391&amp;" ")-1),'Look Up Values'!$G$2:$G$1000,0)),ISNUMBER(MATCH(LEFT(C4391,FIND(" ",C4391&amp;" ")-1),'Look Up Values'!$AE$2:$AE$2000,0)))),"","EWC error")),"")</f>
        <v/>
      </c>
      <c r="M4391" s="242" t="str" cm="1">
        <f t="array" ref="M4391">IF(AND(G4391&lt;&gt;0,G4391&lt;&gt;""),IF(E4391="","",IF(ISNUMBER(MATCH(SUBSTITUTE(E4391," ",""),SUBSTITUTE('Look Up Values'!$I$2:$I$10," ",""),0)),"","State error")),"")</f>
        <v/>
      </c>
      <c r="N4391" s="242" t="str" cm="1">
        <f t="array" ref="N4391">IF(AND(G4391&lt;&gt;0,G4391&lt;&gt;""),IF(F4391="","",IF(ISNUMBER(MATCH(SUBSTITUTE(F4391," ",""),SUBSTITUTE('Look Up Values'!$W$2:$W$30," ",""),0)),"","D&amp;R error")),"")</f>
        <v/>
      </c>
      <c r="O4391" s="256" t="str">
        <f t="shared" si="137"/>
        <v/>
      </c>
    </row>
    <row r="4392" spans="1:15" ht="15.75">
      <c r="A4392" s="250">
        <v>4385</v>
      </c>
      <c r="B4392" s="208"/>
      <c r="C4392" s="49"/>
      <c r="D4392" s="50"/>
      <c r="E4392" s="50"/>
      <c r="F4392" s="50"/>
      <c r="G4392" s="209"/>
      <c r="H4392" s="48"/>
      <c r="I4392" s="457" t="str">
        <f t="shared" si="136"/>
        <v/>
      </c>
      <c r="J4392" s="241" cm="1">
        <f t="array" ref="J4392">SUMPRODUCT(--(K4392:N4392&lt;&gt;"")) + IF(TRIM(O4392)="",0,LEN(O4392)-LEN(SUBSTITUTE(O4392,",",""))+1)</f>
        <v>0</v>
      </c>
      <c r="K4392" s="242" t="str">
        <f>IF(AND(G4392&lt;&gt;0,G4392&lt;&gt;""),IF(B4392="","",IF(ISNUMBER(MATCH(B4392,'Look Up Values'!$B$2:$B$500,0)),"","Dest. error")),"")</f>
        <v/>
      </c>
      <c r="L4392" s="242" t="str">
        <f>IF(AND(G4392&lt;&gt;0,G4392&lt;&gt;""),IF(C4392="","",IF(AND(ISNUMBER(--LEFT(C4392,FIND(" ",C4392&amp;" ")-1)),OR(LEN(LEFT(C4392,FIND(" ",C4392&amp;" ")-1))=6,LEN(LEFT(C4392,FIND(" ",C4392&amp;" ")-1))=7),OR(ISNUMBER(MATCH(LEFT(C4392,FIND(" ",C4392&amp;" ")-1),'Look Up Values'!$G$2:$G$1000,0)),ISNUMBER(MATCH(LEFT(C4392,FIND(" ",C4392&amp;" ")-1),'Look Up Values'!$AE$2:$AE$2000,0)))),"","EWC error")),"")</f>
        <v/>
      </c>
      <c r="M4392" s="242" t="str" cm="1">
        <f t="array" ref="M4392">IF(AND(G4392&lt;&gt;0,G4392&lt;&gt;""),IF(E4392="","",IF(ISNUMBER(MATCH(SUBSTITUTE(E4392," ",""),SUBSTITUTE('Look Up Values'!$I$2:$I$10," ",""),0)),"","State error")),"")</f>
        <v/>
      </c>
      <c r="N4392" s="242" t="str" cm="1">
        <f t="array" ref="N4392">IF(AND(G4392&lt;&gt;0,G4392&lt;&gt;""),IF(F4392="","",IF(ISNUMBER(MATCH(SUBSTITUTE(F4392," ",""),SUBSTITUTE('Look Up Values'!$W$2:$W$30," ",""),0)),"","D&amp;R error")),"")</f>
        <v/>
      </c>
      <c r="O4392" s="256" t="str">
        <f t="shared" si="137"/>
        <v/>
      </c>
    </row>
    <row r="4393" spans="1:15" ht="15.75">
      <c r="A4393" s="250">
        <v>4386</v>
      </c>
      <c r="B4393" s="208"/>
      <c r="C4393" s="49"/>
      <c r="D4393" s="50"/>
      <c r="E4393" s="50"/>
      <c r="F4393" s="50"/>
      <c r="G4393" s="209"/>
      <c r="H4393" s="48"/>
      <c r="I4393" s="457" t="str">
        <f t="shared" si="136"/>
        <v/>
      </c>
      <c r="J4393" s="241" cm="1">
        <f t="array" ref="J4393">SUMPRODUCT(--(K4393:N4393&lt;&gt;"")) + IF(TRIM(O4393)="",0,LEN(O4393)-LEN(SUBSTITUTE(O4393,",",""))+1)</f>
        <v>0</v>
      </c>
      <c r="K4393" s="242" t="str">
        <f>IF(AND(G4393&lt;&gt;0,G4393&lt;&gt;""),IF(B4393="","",IF(ISNUMBER(MATCH(B4393,'Look Up Values'!$B$2:$B$500,0)),"","Dest. error")),"")</f>
        <v/>
      </c>
      <c r="L4393" s="242" t="str">
        <f>IF(AND(G4393&lt;&gt;0,G4393&lt;&gt;""),IF(C4393="","",IF(AND(ISNUMBER(--LEFT(C4393,FIND(" ",C4393&amp;" ")-1)),OR(LEN(LEFT(C4393,FIND(" ",C4393&amp;" ")-1))=6,LEN(LEFT(C4393,FIND(" ",C4393&amp;" ")-1))=7),OR(ISNUMBER(MATCH(LEFT(C4393,FIND(" ",C4393&amp;" ")-1),'Look Up Values'!$G$2:$G$1000,0)),ISNUMBER(MATCH(LEFT(C4393,FIND(" ",C4393&amp;" ")-1),'Look Up Values'!$AE$2:$AE$2000,0)))),"","EWC error")),"")</f>
        <v/>
      </c>
      <c r="M4393" s="242" t="str" cm="1">
        <f t="array" ref="M4393">IF(AND(G4393&lt;&gt;0,G4393&lt;&gt;""),IF(E4393="","",IF(ISNUMBER(MATCH(SUBSTITUTE(E4393," ",""),SUBSTITUTE('Look Up Values'!$I$2:$I$10," ",""),0)),"","State error")),"")</f>
        <v/>
      </c>
      <c r="N4393" s="242" t="str" cm="1">
        <f t="array" ref="N4393">IF(AND(G4393&lt;&gt;0,G4393&lt;&gt;""),IF(F4393="","",IF(ISNUMBER(MATCH(SUBSTITUTE(F4393," ",""),SUBSTITUTE('Look Up Values'!$W$2:$W$30," ",""),0)),"","D&amp;R error")),"")</f>
        <v/>
      </c>
      <c r="O4393" s="256" t="str">
        <f t="shared" si="137"/>
        <v/>
      </c>
    </row>
    <row r="4394" spans="1:15" ht="15.75">
      <c r="A4394" s="250">
        <v>4387</v>
      </c>
      <c r="B4394" s="208"/>
      <c r="C4394" s="49"/>
      <c r="D4394" s="50"/>
      <c r="E4394" s="50"/>
      <c r="F4394" s="50"/>
      <c r="G4394" s="209"/>
      <c r="H4394" s="48"/>
      <c r="I4394" s="457" t="str">
        <f t="shared" si="136"/>
        <v/>
      </c>
      <c r="J4394" s="241" cm="1">
        <f t="array" ref="J4394">SUMPRODUCT(--(K4394:N4394&lt;&gt;"")) + IF(TRIM(O4394)="",0,LEN(O4394)-LEN(SUBSTITUTE(O4394,",",""))+1)</f>
        <v>0</v>
      </c>
      <c r="K4394" s="242" t="str">
        <f>IF(AND(G4394&lt;&gt;0,G4394&lt;&gt;""),IF(B4394="","",IF(ISNUMBER(MATCH(B4394,'Look Up Values'!$B$2:$B$500,0)),"","Dest. error")),"")</f>
        <v/>
      </c>
      <c r="L4394" s="242" t="str">
        <f>IF(AND(G4394&lt;&gt;0,G4394&lt;&gt;""),IF(C4394="","",IF(AND(ISNUMBER(--LEFT(C4394,FIND(" ",C4394&amp;" ")-1)),OR(LEN(LEFT(C4394,FIND(" ",C4394&amp;" ")-1))=6,LEN(LEFT(C4394,FIND(" ",C4394&amp;" ")-1))=7),OR(ISNUMBER(MATCH(LEFT(C4394,FIND(" ",C4394&amp;" ")-1),'Look Up Values'!$G$2:$G$1000,0)),ISNUMBER(MATCH(LEFT(C4394,FIND(" ",C4394&amp;" ")-1),'Look Up Values'!$AE$2:$AE$2000,0)))),"","EWC error")),"")</f>
        <v/>
      </c>
      <c r="M4394" s="242" t="str" cm="1">
        <f t="array" ref="M4394">IF(AND(G4394&lt;&gt;0,G4394&lt;&gt;""),IF(E4394="","",IF(ISNUMBER(MATCH(SUBSTITUTE(E4394," ",""),SUBSTITUTE('Look Up Values'!$I$2:$I$10," ",""),0)),"","State error")),"")</f>
        <v/>
      </c>
      <c r="N4394" s="242" t="str" cm="1">
        <f t="array" ref="N4394">IF(AND(G4394&lt;&gt;0,G4394&lt;&gt;""),IF(F4394="","",IF(ISNUMBER(MATCH(SUBSTITUTE(F4394," ",""),SUBSTITUTE('Look Up Values'!$W$2:$W$30," ",""),0)),"","D&amp;R error")),"")</f>
        <v/>
      </c>
      <c r="O4394" s="256" t="str">
        <f t="shared" si="137"/>
        <v/>
      </c>
    </row>
    <row r="4395" spans="1:15" ht="15.75">
      <c r="A4395" s="250">
        <v>4388</v>
      </c>
      <c r="B4395" s="208"/>
      <c r="C4395" s="49"/>
      <c r="D4395" s="50"/>
      <c r="E4395" s="50"/>
      <c r="F4395" s="50"/>
      <c r="G4395" s="209"/>
      <c r="H4395" s="48"/>
      <c r="I4395" s="457" t="str">
        <f t="shared" si="136"/>
        <v/>
      </c>
      <c r="J4395" s="241" cm="1">
        <f t="array" ref="J4395">SUMPRODUCT(--(K4395:N4395&lt;&gt;"")) + IF(TRIM(O4395)="",0,LEN(O4395)-LEN(SUBSTITUTE(O4395,",",""))+1)</f>
        <v>0</v>
      </c>
      <c r="K4395" s="242" t="str">
        <f>IF(AND(G4395&lt;&gt;0,G4395&lt;&gt;""),IF(B4395="","",IF(ISNUMBER(MATCH(B4395,'Look Up Values'!$B$2:$B$500,0)),"","Dest. error")),"")</f>
        <v/>
      </c>
      <c r="L4395" s="242" t="str">
        <f>IF(AND(G4395&lt;&gt;0,G4395&lt;&gt;""),IF(C4395="","",IF(AND(ISNUMBER(--LEFT(C4395,FIND(" ",C4395&amp;" ")-1)),OR(LEN(LEFT(C4395,FIND(" ",C4395&amp;" ")-1))=6,LEN(LEFT(C4395,FIND(" ",C4395&amp;" ")-1))=7),OR(ISNUMBER(MATCH(LEFT(C4395,FIND(" ",C4395&amp;" ")-1),'Look Up Values'!$G$2:$G$1000,0)),ISNUMBER(MATCH(LEFT(C4395,FIND(" ",C4395&amp;" ")-1),'Look Up Values'!$AE$2:$AE$2000,0)))),"","EWC error")),"")</f>
        <v/>
      </c>
      <c r="M4395" s="242" t="str" cm="1">
        <f t="array" ref="M4395">IF(AND(G4395&lt;&gt;0,G4395&lt;&gt;""),IF(E4395="","",IF(ISNUMBER(MATCH(SUBSTITUTE(E4395," ",""),SUBSTITUTE('Look Up Values'!$I$2:$I$10," ",""),0)),"","State error")),"")</f>
        <v/>
      </c>
      <c r="N4395" s="242" t="str" cm="1">
        <f t="array" ref="N4395">IF(AND(G4395&lt;&gt;0,G4395&lt;&gt;""),IF(F4395="","",IF(ISNUMBER(MATCH(SUBSTITUTE(F4395," ",""),SUBSTITUTE('Look Up Values'!$W$2:$W$30," ",""),0)),"","D&amp;R error")),"")</f>
        <v/>
      </c>
      <c r="O4395" s="256" t="str">
        <f t="shared" si="137"/>
        <v/>
      </c>
    </row>
    <row r="4396" spans="1:15" ht="15.75">
      <c r="A4396" s="250">
        <v>4389</v>
      </c>
      <c r="B4396" s="208"/>
      <c r="C4396" s="49"/>
      <c r="D4396" s="50"/>
      <c r="E4396" s="50"/>
      <c r="F4396" s="50"/>
      <c r="G4396" s="209"/>
      <c r="H4396" s="48"/>
      <c r="I4396" s="457" t="str">
        <f t="shared" si="136"/>
        <v/>
      </c>
      <c r="J4396" s="241" cm="1">
        <f t="array" ref="J4396">SUMPRODUCT(--(K4396:N4396&lt;&gt;"")) + IF(TRIM(O4396)="",0,LEN(O4396)-LEN(SUBSTITUTE(O4396,",",""))+1)</f>
        <v>0</v>
      </c>
      <c r="K4396" s="242" t="str">
        <f>IF(AND(G4396&lt;&gt;0,G4396&lt;&gt;""),IF(B4396="","",IF(ISNUMBER(MATCH(B4396,'Look Up Values'!$B$2:$B$500,0)),"","Dest. error")),"")</f>
        <v/>
      </c>
      <c r="L4396" s="242" t="str">
        <f>IF(AND(G4396&lt;&gt;0,G4396&lt;&gt;""),IF(C4396="","",IF(AND(ISNUMBER(--LEFT(C4396,FIND(" ",C4396&amp;" ")-1)),OR(LEN(LEFT(C4396,FIND(" ",C4396&amp;" ")-1))=6,LEN(LEFT(C4396,FIND(" ",C4396&amp;" ")-1))=7),OR(ISNUMBER(MATCH(LEFT(C4396,FIND(" ",C4396&amp;" ")-1),'Look Up Values'!$G$2:$G$1000,0)),ISNUMBER(MATCH(LEFT(C4396,FIND(" ",C4396&amp;" ")-1),'Look Up Values'!$AE$2:$AE$2000,0)))),"","EWC error")),"")</f>
        <v/>
      </c>
      <c r="M4396" s="242" t="str" cm="1">
        <f t="array" ref="M4396">IF(AND(G4396&lt;&gt;0,G4396&lt;&gt;""),IF(E4396="","",IF(ISNUMBER(MATCH(SUBSTITUTE(E4396," ",""),SUBSTITUTE('Look Up Values'!$I$2:$I$10," ",""),0)),"","State error")),"")</f>
        <v/>
      </c>
      <c r="N4396" s="242" t="str" cm="1">
        <f t="array" ref="N4396">IF(AND(G4396&lt;&gt;0,G4396&lt;&gt;""),IF(F4396="","",IF(ISNUMBER(MATCH(SUBSTITUTE(F4396," ",""),SUBSTITUTE('Look Up Values'!$W$2:$W$30," ",""),0)),"","D&amp;R error")),"")</f>
        <v/>
      </c>
      <c r="O4396" s="256" t="str">
        <f t="shared" si="137"/>
        <v/>
      </c>
    </row>
    <row r="4397" spans="1:15" ht="15.75">
      <c r="A4397" s="250">
        <v>4390</v>
      </c>
      <c r="B4397" s="208"/>
      <c r="C4397" s="49"/>
      <c r="D4397" s="50"/>
      <c r="E4397" s="50"/>
      <c r="F4397" s="50"/>
      <c r="G4397" s="209"/>
      <c r="H4397" s="48"/>
      <c r="I4397" s="457" t="str">
        <f t="shared" si="136"/>
        <v/>
      </c>
      <c r="J4397" s="241" cm="1">
        <f t="array" ref="J4397">SUMPRODUCT(--(K4397:N4397&lt;&gt;"")) + IF(TRIM(O4397)="",0,LEN(O4397)-LEN(SUBSTITUTE(O4397,",",""))+1)</f>
        <v>0</v>
      </c>
      <c r="K4397" s="242" t="str">
        <f>IF(AND(G4397&lt;&gt;0,G4397&lt;&gt;""),IF(B4397="","",IF(ISNUMBER(MATCH(B4397,'Look Up Values'!$B$2:$B$500,0)),"","Dest. error")),"")</f>
        <v/>
      </c>
      <c r="L4397" s="242" t="str">
        <f>IF(AND(G4397&lt;&gt;0,G4397&lt;&gt;""),IF(C4397="","",IF(AND(ISNUMBER(--LEFT(C4397,FIND(" ",C4397&amp;" ")-1)),OR(LEN(LEFT(C4397,FIND(" ",C4397&amp;" ")-1))=6,LEN(LEFT(C4397,FIND(" ",C4397&amp;" ")-1))=7),OR(ISNUMBER(MATCH(LEFT(C4397,FIND(" ",C4397&amp;" ")-1),'Look Up Values'!$G$2:$G$1000,0)),ISNUMBER(MATCH(LEFT(C4397,FIND(" ",C4397&amp;" ")-1),'Look Up Values'!$AE$2:$AE$2000,0)))),"","EWC error")),"")</f>
        <v/>
      </c>
      <c r="M4397" s="242" t="str" cm="1">
        <f t="array" ref="M4397">IF(AND(G4397&lt;&gt;0,G4397&lt;&gt;""),IF(E4397="","",IF(ISNUMBER(MATCH(SUBSTITUTE(E4397," ",""),SUBSTITUTE('Look Up Values'!$I$2:$I$10," ",""),0)),"","State error")),"")</f>
        <v/>
      </c>
      <c r="N4397" s="242" t="str" cm="1">
        <f t="array" ref="N4397">IF(AND(G4397&lt;&gt;0,G4397&lt;&gt;""),IF(F4397="","",IF(ISNUMBER(MATCH(SUBSTITUTE(F4397," ",""),SUBSTITUTE('Look Up Values'!$W$2:$W$30," ",""),0)),"","D&amp;R error")),"")</f>
        <v/>
      </c>
      <c r="O4397" s="256" t="str">
        <f t="shared" si="137"/>
        <v/>
      </c>
    </row>
    <row r="4398" spans="1:15" ht="15.75">
      <c r="A4398" s="250">
        <v>4391</v>
      </c>
      <c r="B4398" s="208"/>
      <c r="C4398" s="49"/>
      <c r="D4398" s="50"/>
      <c r="E4398" s="50"/>
      <c r="F4398" s="50"/>
      <c r="G4398" s="209"/>
      <c r="H4398" s="48"/>
      <c r="I4398" s="457" t="str">
        <f t="shared" si="136"/>
        <v/>
      </c>
      <c r="J4398" s="241" cm="1">
        <f t="array" ref="J4398">SUMPRODUCT(--(K4398:N4398&lt;&gt;"")) + IF(TRIM(O4398)="",0,LEN(O4398)-LEN(SUBSTITUTE(O4398,",",""))+1)</f>
        <v>0</v>
      </c>
      <c r="K4398" s="242" t="str">
        <f>IF(AND(G4398&lt;&gt;0,G4398&lt;&gt;""),IF(B4398="","",IF(ISNUMBER(MATCH(B4398,'Look Up Values'!$B$2:$B$500,0)),"","Dest. error")),"")</f>
        <v/>
      </c>
      <c r="L4398" s="242" t="str">
        <f>IF(AND(G4398&lt;&gt;0,G4398&lt;&gt;""),IF(C4398="","",IF(AND(ISNUMBER(--LEFT(C4398,FIND(" ",C4398&amp;" ")-1)),OR(LEN(LEFT(C4398,FIND(" ",C4398&amp;" ")-1))=6,LEN(LEFT(C4398,FIND(" ",C4398&amp;" ")-1))=7),OR(ISNUMBER(MATCH(LEFT(C4398,FIND(" ",C4398&amp;" ")-1),'Look Up Values'!$G$2:$G$1000,0)),ISNUMBER(MATCH(LEFT(C4398,FIND(" ",C4398&amp;" ")-1),'Look Up Values'!$AE$2:$AE$2000,0)))),"","EWC error")),"")</f>
        <v/>
      </c>
      <c r="M4398" s="242" t="str" cm="1">
        <f t="array" ref="M4398">IF(AND(G4398&lt;&gt;0,G4398&lt;&gt;""),IF(E4398="","",IF(ISNUMBER(MATCH(SUBSTITUTE(E4398," ",""),SUBSTITUTE('Look Up Values'!$I$2:$I$10," ",""),0)),"","State error")),"")</f>
        <v/>
      </c>
      <c r="N4398" s="242" t="str" cm="1">
        <f t="array" ref="N4398">IF(AND(G4398&lt;&gt;0,G4398&lt;&gt;""),IF(F4398="","",IF(ISNUMBER(MATCH(SUBSTITUTE(F4398," ",""),SUBSTITUTE('Look Up Values'!$W$2:$W$30," ",""),0)),"","D&amp;R error")),"")</f>
        <v/>
      </c>
      <c r="O4398" s="256" t="str">
        <f t="shared" si="137"/>
        <v/>
      </c>
    </row>
    <row r="4399" spans="1:15" ht="15.75">
      <c r="A4399" s="250">
        <v>4392</v>
      </c>
      <c r="B4399" s="208"/>
      <c r="C4399" s="49"/>
      <c r="D4399" s="50"/>
      <c r="E4399" s="50"/>
      <c r="F4399" s="50"/>
      <c r="G4399" s="209"/>
      <c r="H4399" s="48"/>
      <c r="I4399" s="457" t="str">
        <f t="shared" si="136"/>
        <v/>
      </c>
      <c r="J4399" s="241" cm="1">
        <f t="array" ref="J4399">SUMPRODUCT(--(K4399:N4399&lt;&gt;"")) + IF(TRIM(O4399)="",0,LEN(O4399)-LEN(SUBSTITUTE(O4399,",",""))+1)</f>
        <v>0</v>
      </c>
      <c r="K4399" s="242" t="str">
        <f>IF(AND(G4399&lt;&gt;0,G4399&lt;&gt;""),IF(B4399="","",IF(ISNUMBER(MATCH(B4399,'Look Up Values'!$B$2:$B$500,0)),"","Dest. error")),"")</f>
        <v/>
      </c>
      <c r="L4399" s="242" t="str">
        <f>IF(AND(G4399&lt;&gt;0,G4399&lt;&gt;""),IF(C4399="","",IF(AND(ISNUMBER(--LEFT(C4399,FIND(" ",C4399&amp;" ")-1)),OR(LEN(LEFT(C4399,FIND(" ",C4399&amp;" ")-1))=6,LEN(LEFT(C4399,FIND(" ",C4399&amp;" ")-1))=7),OR(ISNUMBER(MATCH(LEFT(C4399,FIND(" ",C4399&amp;" ")-1),'Look Up Values'!$G$2:$G$1000,0)),ISNUMBER(MATCH(LEFT(C4399,FIND(" ",C4399&amp;" ")-1),'Look Up Values'!$AE$2:$AE$2000,0)))),"","EWC error")),"")</f>
        <v/>
      </c>
      <c r="M4399" s="242" t="str" cm="1">
        <f t="array" ref="M4399">IF(AND(G4399&lt;&gt;0,G4399&lt;&gt;""),IF(E4399="","",IF(ISNUMBER(MATCH(SUBSTITUTE(E4399," ",""),SUBSTITUTE('Look Up Values'!$I$2:$I$10," ",""),0)),"","State error")),"")</f>
        <v/>
      </c>
      <c r="N4399" s="242" t="str" cm="1">
        <f t="array" ref="N4399">IF(AND(G4399&lt;&gt;0,G4399&lt;&gt;""),IF(F4399="","",IF(ISNUMBER(MATCH(SUBSTITUTE(F4399," ",""),SUBSTITUTE('Look Up Values'!$W$2:$W$30," ",""),0)),"","D&amp;R error")),"")</f>
        <v/>
      </c>
      <c r="O4399" s="256" t="str">
        <f t="shared" si="137"/>
        <v/>
      </c>
    </row>
    <row r="4400" spans="1:15" ht="15.75">
      <c r="A4400" s="250">
        <v>4393</v>
      </c>
      <c r="B4400" s="208"/>
      <c r="C4400" s="49"/>
      <c r="D4400" s="50"/>
      <c r="E4400" s="50"/>
      <c r="F4400" s="50"/>
      <c r="G4400" s="209"/>
      <c r="H4400" s="48"/>
      <c r="I4400" s="457" t="str">
        <f t="shared" si="136"/>
        <v/>
      </c>
      <c r="J4400" s="241" cm="1">
        <f t="array" ref="J4400">SUMPRODUCT(--(K4400:N4400&lt;&gt;"")) + IF(TRIM(O4400)="",0,LEN(O4400)-LEN(SUBSTITUTE(O4400,",",""))+1)</f>
        <v>0</v>
      </c>
      <c r="K4400" s="242" t="str">
        <f>IF(AND(G4400&lt;&gt;0,G4400&lt;&gt;""),IF(B4400="","",IF(ISNUMBER(MATCH(B4400,'Look Up Values'!$B$2:$B$500,0)),"","Dest. error")),"")</f>
        <v/>
      </c>
      <c r="L4400" s="242" t="str">
        <f>IF(AND(G4400&lt;&gt;0,G4400&lt;&gt;""),IF(C4400="","",IF(AND(ISNUMBER(--LEFT(C4400,FIND(" ",C4400&amp;" ")-1)),OR(LEN(LEFT(C4400,FIND(" ",C4400&amp;" ")-1))=6,LEN(LEFT(C4400,FIND(" ",C4400&amp;" ")-1))=7),OR(ISNUMBER(MATCH(LEFT(C4400,FIND(" ",C4400&amp;" ")-1),'Look Up Values'!$G$2:$G$1000,0)),ISNUMBER(MATCH(LEFT(C4400,FIND(" ",C4400&amp;" ")-1),'Look Up Values'!$AE$2:$AE$2000,0)))),"","EWC error")),"")</f>
        <v/>
      </c>
      <c r="M4400" s="242" t="str" cm="1">
        <f t="array" ref="M4400">IF(AND(G4400&lt;&gt;0,G4400&lt;&gt;""),IF(E4400="","",IF(ISNUMBER(MATCH(SUBSTITUTE(E4400," ",""),SUBSTITUTE('Look Up Values'!$I$2:$I$10," ",""),0)),"","State error")),"")</f>
        <v/>
      </c>
      <c r="N4400" s="242" t="str" cm="1">
        <f t="array" ref="N4400">IF(AND(G4400&lt;&gt;0,G4400&lt;&gt;""),IF(F4400="","",IF(ISNUMBER(MATCH(SUBSTITUTE(F4400," ",""),SUBSTITUTE('Look Up Values'!$W$2:$W$30," ",""),0)),"","D&amp;R error")),"")</f>
        <v/>
      </c>
      <c r="O4400" s="256" t="str">
        <f t="shared" si="137"/>
        <v/>
      </c>
    </row>
    <row r="4401" spans="1:15" ht="15.75">
      <c r="A4401" s="250">
        <v>4394</v>
      </c>
      <c r="B4401" s="208"/>
      <c r="C4401" s="49"/>
      <c r="D4401" s="50"/>
      <c r="E4401" s="50"/>
      <c r="F4401" s="50"/>
      <c r="G4401" s="209"/>
      <c r="H4401" s="48"/>
      <c r="I4401" s="457" t="str">
        <f t="shared" si="136"/>
        <v/>
      </c>
      <c r="J4401" s="241" cm="1">
        <f t="array" ref="J4401">SUMPRODUCT(--(K4401:N4401&lt;&gt;"")) + IF(TRIM(O4401)="",0,LEN(O4401)-LEN(SUBSTITUTE(O4401,",",""))+1)</f>
        <v>0</v>
      </c>
      <c r="K4401" s="242" t="str">
        <f>IF(AND(G4401&lt;&gt;0,G4401&lt;&gt;""),IF(B4401="","",IF(ISNUMBER(MATCH(B4401,'Look Up Values'!$B$2:$B$500,0)),"","Dest. error")),"")</f>
        <v/>
      </c>
      <c r="L4401" s="242" t="str">
        <f>IF(AND(G4401&lt;&gt;0,G4401&lt;&gt;""),IF(C4401="","",IF(AND(ISNUMBER(--LEFT(C4401,FIND(" ",C4401&amp;" ")-1)),OR(LEN(LEFT(C4401,FIND(" ",C4401&amp;" ")-1))=6,LEN(LEFT(C4401,FIND(" ",C4401&amp;" ")-1))=7),OR(ISNUMBER(MATCH(LEFT(C4401,FIND(" ",C4401&amp;" ")-1),'Look Up Values'!$G$2:$G$1000,0)),ISNUMBER(MATCH(LEFT(C4401,FIND(" ",C4401&amp;" ")-1),'Look Up Values'!$AE$2:$AE$2000,0)))),"","EWC error")),"")</f>
        <v/>
      </c>
      <c r="M4401" s="242" t="str" cm="1">
        <f t="array" ref="M4401">IF(AND(G4401&lt;&gt;0,G4401&lt;&gt;""),IF(E4401="","",IF(ISNUMBER(MATCH(SUBSTITUTE(E4401," ",""),SUBSTITUTE('Look Up Values'!$I$2:$I$10," ",""),0)),"","State error")),"")</f>
        <v/>
      </c>
      <c r="N4401" s="242" t="str" cm="1">
        <f t="array" ref="N4401">IF(AND(G4401&lt;&gt;0,G4401&lt;&gt;""),IF(F4401="","",IF(ISNUMBER(MATCH(SUBSTITUTE(F4401," ",""),SUBSTITUTE('Look Up Values'!$W$2:$W$30," ",""),0)),"","D&amp;R error")),"")</f>
        <v/>
      </c>
      <c r="O4401" s="256" t="str">
        <f t="shared" si="137"/>
        <v/>
      </c>
    </row>
    <row r="4402" spans="1:15" ht="15.75">
      <c r="A4402" s="250">
        <v>4395</v>
      </c>
      <c r="B4402" s="208"/>
      <c r="C4402" s="49"/>
      <c r="D4402" s="50"/>
      <c r="E4402" s="50"/>
      <c r="F4402" s="50"/>
      <c r="G4402" s="209"/>
      <c r="H4402" s="48"/>
      <c r="I4402" s="457" t="str">
        <f t="shared" si="136"/>
        <v/>
      </c>
      <c r="J4402" s="241" cm="1">
        <f t="array" ref="J4402">SUMPRODUCT(--(K4402:N4402&lt;&gt;"")) + IF(TRIM(O4402)="",0,LEN(O4402)-LEN(SUBSTITUTE(O4402,",",""))+1)</f>
        <v>0</v>
      </c>
      <c r="K4402" s="242" t="str">
        <f>IF(AND(G4402&lt;&gt;0,G4402&lt;&gt;""),IF(B4402="","",IF(ISNUMBER(MATCH(B4402,'Look Up Values'!$B$2:$B$500,0)),"","Dest. error")),"")</f>
        <v/>
      </c>
      <c r="L4402" s="242" t="str">
        <f>IF(AND(G4402&lt;&gt;0,G4402&lt;&gt;""),IF(C4402="","",IF(AND(ISNUMBER(--LEFT(C4402,FIND(" ",C4402&amp;" ")-1)),OR(LEN(LEFT(C4402,FIND(" ",C4402&amp;" ")-1))=6,LEN(LEFT(C4402,FIND(" ",C4402&amp;" ")-1))=7),OR(ISNUMBER(MATCH(LEFT(C4402,FIND(" ",C4402&amp;" ")-1),'Look Up Values'!$G$2:$G$1000,0)),ISNUMBER(MATCH(LEFT(C4402,FIND(" ",C4402&amp;" ")-1),'Look Up Values'!$AE$2:$AE$2000,0)))),"","EWC error")),"")</f>
        <v/>
      </c>
      <c r="M4402" s="242" t="str" cm="1">
        <f t="array" ref="M4402">IF(AND(G4402&lt;&gt;0,G4402&lt;&gt;""),IF(E4402="","",IF(ISNUMBER(MATCH(SUBSTITUTE(E4402," ",""),SUBSTITUTE('Look Up Values'!$I$2:$I$10," ",""),0)),"","State error")),"")</f>
        <v/>
      </c>
      <c r="N4402" s="242" t="str" cm="1">
        <f t="array" ref="N4402">IF(AND(G4402&lt;&gt;0,G4402&lt;&gt;""),IF(F4402="","",IF(ISNUMBER(MATCH(SUBSTITUTE(F4402," ",""),SUBSTITUTE('Look Up Values'!$W$2:$W$30," ",""),0)),"","D&amp;R error")),"")</f>
        <v/>
      </c>
      <c r="O4402" s="256" t="str">
        <f t="shared" si="137"/>
        <v/>
      </c>
    </row>
    <row r="4403" spans="1:15" ht="15.75">
      <c r="A4403" s="250">
        <v>4396</v>
      </c>
      <c r="B4403" s="208"/>
      <c r="C4403" s="49"/>
      <c r="D4403" s="50"/>
      <c r="E4403" s="50"/>
      <c r="F4403" s="50"/>
      <c r="G4403" s="209"/>
      <c r="H4403" s="48"/>
      <c r="I4403" s="457" t="str">
        <f t="shared" si="136"/>
        <v/>
      </c>
      <c r="J4403" s="241" cm="1">
        <f t="array" ref="J4403">SUMPRODUCT(--(K4403:N4403&lt;&gt;"")) + IF(TRIM(O4403)="",0,LEN(O4403)-LEN(SUBSTITUTE(O4403,",",""))+1)</f>
        <v>0</v>
      </c>
      <c r="K4403" s="242" t="str">
        <f>IF(AND(G4403&lt;&gt;0,G4403&lt;&gt;""),IF(B4403="","",IF(ISNUMBER(MATCH(B4403,'Look Up Values'!$B$2:$B$500,0)),"","Dest. error")),"")</f>
        <v/>
      </c>
      <c r="L4403" s="242" t="str">
        <f>IF(AND(G4403&lt;&gt;0,G4403&lt;&gt;""),IF(C4403="","",IF(AND(ISNUMBER(--LEFT(C4403,FIND(" ",C4403&amp;" ")-1)),OR(LEN(LEFT(C4403,FIND(" ",C4403&amp;" ")-1))=6,LEN(LEFT(C4403,FIND(" ",C4403&amp;" ")-1))=7),OR(ISNUMBER(MATCH(LEFT(C4403,FIND(" ",C4403&amp;" ")-1),'Look Up Values'!$G$2:$G$1000,0)),ISNUMBER(MATCH(LEFT(C4403,FIND(" ",C4403&amp;" ")-1),'Look Up Values'!$AE$2:$AE$2000,0)))),"","EWC error")),"")</f>
        <v/>
      </c>
      <c r="M4403" s="242" t="str" cm="1">
        <f t="array" ref="M4403">IF(AND(G4403&lt;&gt;0,G4403&lt;&gt;""),IF(E4403="","",IF(ISNUMBER(MATCH(SUBSTITUTE(E4403," ",""),SUBSTITUTE('Look Up Values'!$I$2:$I$10," ",""),0)),"","State error")),"")</f>
        <v/>
      </c>
      <c r="N4403" s="242" t="str" cm="1">
        <f t="array" ref="N4403">IF(AND(G4403&lt;&gt;0,G4403&lt;&gt;""),IF(F4403="","",IF(ISNUMBER(MATCH(SUBSTITUTE(F4403," ",""),SUBSTITUTE('Look Up Values'!$W$2:$W$30," ",""),0)),"","D&amp;R error")),"")</f>
        <v/>
      </c>
      <c r="O4403" s="256" t="str">
        <f t="shared" si="137"/>
        <v/>
      </c>
    </row>
    <row r="4404" spans="1:15" ht="15.75">
      <c r="A4404" s="250">
        <v>4397</v>
      </c>
      <c r="B4404" s="208"/>
      <c r="C4404" s="49"/>
      <c r="D4404" s="50"/>
      <c r="E4404" s="50"/>
      <c r="F4404" s="50"/>
      <c r="G4404" s="209"/>
      <c r="H4404" s="48"/>
      <c r="I4404" s="457" t="str">
        <f t="shared" si="136"/>
        <v/>
      </c>
      <c r="J4404" s="241" cm="1">
        <f t="array" ref="J4404">SUMPRODUCT(--(K4404:N4404&lt;&gt;"")) + IF(TRIM(O4404)="",0,LEN(O4404)-LEN(SUBSTITUTE(O4404,",",""))+1)</f>
        <v>0</v>
      </c>
      <c r="K4404" s="242" t="str">
        <f>IF(AND(G4404&lt;&gt;0,G4404&lt;&gt;""),IF(B4404="","",IF(ISNUMBER(MATCH(B4404,'Look Up Values'!$B$2:$B$500,0)),"","Dest. error")),"")</f>
        <v/>
      </c>
      <c r="L4404" s="242" t="str">
        <f>IF(AND(G4404&lt;&gt;0,G4404&lt;&gt;""),IF(C4404="","",IF(AND(ISNUMBER(--LEFT(C4404,FIND(" ",C4404&amp;" ")-1)),OR(LEN(LEFT(C4404,FIND(" ",C4404&amp;" ")-1))=6,LEN(LEFT(C4404,FIND(" ",C4404&amp;" ")-1))=7),OR(ISNUMBER(MATCH(LEFT(C4404,FIND(" ",C4404&amp;" ")-1),'Look Up Values'!$G$2:$G$1000,0)),ISNUMBER(MATCH(LEFT(C4404,FIND(" ",C4404&amp;" ")-1),'Look Up Values'!$AE$2:$AE$2000,0)))),"","EWC error")),"")</f>
        <v/>
      </c>
      <c r="M4404" s="242" t="str" cm="1">
        <f t="array" ref="M4404">IF(AND(G4404&lt;&gt;0,G4404&lt;&gt;""),IF(E4404="","",IF(ISNUMBER(MATCH(SUBSTITUTE(E4404," ",""),SUBSTITUTE('Look Up Values'!$I$2:$I$10," ",""),0)),"","State error")),"")</f>
        <v/>
      </c>
      <c r="N4404" s="242" t="str" cm="1">
        <f t="array" ref="N4404">IF(AND(G4404&lt;&gt;0,G4404&lt;&gt;""),IF(F4404="","",IF(ISNUMBER(MATCH(SUBSTITUTE(F4404," ",""),SUBSTITUTE('Look Up Values'!$W$2:$W$30," ",""),0)),"","D&amp;R error")),"")</f>
        <v/>
      </c>
      <c r="O4404" s="256" t="str">
        <f t="shared" si="137"/>
        <v/>
      </c>
    </row>
    <row r="4405" spans="1:15" ht="15.75">
      <c r="A4405" s="250">
        <v>4398</v>
      </c>
      <c r="B4405" s="208"/>
      <c r="C4405" s="49"/>
      <c r="D4405" s="50"/>
      <c r="E4405" s="50"/>
      <c r="F4405" s="50"/>
      <c r="G4405" s="209"/>
      <c r="H4405" s="48"/>
      <c r="I4405" s="457" t="str">
        <f t="shared" si="136"/>
        <v/>
      </c>
      <c r="J4405" s="241" cm="1">
        <f t="array" ref="J4405">SUMPRODUCT(--(K4405:N4405&lt;&gt;"")) + IF(TRIM(O4405)="",0,LEN(O4405)-LEN(SUBSTITUTE(O4405,",",""))+1)</f>
        <v>0</v>
      </c>
      <c r="K4405" s="242" t="str">
        <f>IF(AND(G4405&lt;&gt;0,G4405&lt;&gt;""),IF(B4405="","",IF(ISNUMBER(MATCH(B4405,'Look Up Values'!$B$2:$B$500,0)),"","Dest. error")),"")</f>
        <v/>
      </c>
      <c r="L4405" s="242" t="str">
        <f>IF(AND(G4405&lt;&gt;0,G4405&lt;&gt;""),IF(C4405="","",IF(AND(ISNUMBER(--LEFT(C4405,FIND(" ",C4405&amp;" ")-1)),OR(LEN(LEFT(C4405,FIND(" ",C4405&amp;" ")-1))=6,LEN(LEFT(C4405,FIND(" ",C4405&amp;" ")-1))=7),OR(ISNUMBER(MATCH(LEFT(C4405,FIND(" ",C4405&amp;" ")-1),'Look Up Values'!$G$2:$G$1000,0)),ISNUMBER(MATCH(LEFT(C4405,FIND(" ",C4405&amp;" ")-1),'Look Up Values'!$AE$2:$AE$2000,0)))),"","EWC error")),"")</f>
        <v/>
      </c>
      <c r="M4405" s="242" t="str" cm="1">
        <f t="array" ref="M4405">IF(AND(G4405&lt;&gt;0,G4405&lt;&gt;""),IF(E4405="","",IF(ISNUMBER(MATCH(SUBSTITUTE(E4405," ",""),SUBSTITUTE('Look Up Values'!$I$2:$I$10," ",""),0)),"","State error")),"")</f>
        <v/>
      </c>
      <c r="N4405" s="242" t="str" cm="1">
        <f t="array" ref="N4405">IF(AND(G4405&lt;&gt;0,G4405&lt;&gt;""),IF(F4405="","",IF(ISNUMBER(MATCH(SUBSTITUTE(F4405," ",""),SUBSTITUTE('Look Up Values'!$W$2:$W$30," ",""),0)),"","D&amp;R error")),"")</f>
        <v/>
      </c>
      <c r="O4405" s="256" t="str">
        <f t="shared" si="137"/>
        <v/>
      </c>
    </row>
    <row r="4406" spans="1:15" ht="15.75">
      <c r="A4406" s="250">
        <v>4399</v>
      </c>
      <c r="B4406" s="208"/>
      <c r="C4406" s="49"/>
      <c r="D4406" s="50"/>
      <c r="E4406" s="50"/>
      <c r="F4406" s="50"/>
      <c r="G4406" s="209"/>
      <c r="H4406" s="48"/>
      <c r="I4406" s="457" t="str">
        <f t="shared" si="136"/>
        <v/>
      </c>
      <c r="J4406" s="241" cm="1">
        <f t="array" ref="J4406">SUMPRODUCT(--(K4406:N4406&lt;&gt;"")) + IF(TRIM(O4406)="",0,LEN(O4406)-LEN(SUBSTITUTE(O4406,",",""))+1)</f>
        <v>0</v>
      </c>
      <c r="K4406" s="242" t="str">
        <f>IF(AND(G4406&lt;&gt;0,G4406&lt;&gt;""),IF(B4406="","",IF(ISNUMBER(MATCH(B4406,'Look Up Values'!$B$2:$B$500,0)),"","Dest. error")),"")</f>
        <v/>
      </c>
      <c r="L4406" s="242" t="str">
        <f>IF(AND(G4406&lt;&gt;0,G4406&lt;&gt;""),IF(C4406="","",IF(AND(ISNUMBER(--LEFT(C4406,FIND(" ",C4406&amp;" ")-1)),OR(LEN(LEFT(C4406,FIND(" ",C4406&amp;" ")-1))=6,LEN(LEFT(C4406,FIND(" ",C4406&amp;" ")-1))=7),OR(ISNUMBER(MATCH(LEFT(C4406,FIND(" ",C4406&amp;" ")-1),'Look Up Values'!$G$2:$G$1000,0)),ISNUMBER(MATCH(LEFT(C4406,FIND(" ",C4406&amp;" ")-1),'Look Up Values'!$AE$2:$AE$2000,0)))),"","EWC error")),"")</f>
        <v/>
      </c>
      <c r="M4406" s="242" t="str" cm="1">
        <f t="array" ref="M4406">IF(AND(G4406&lt;&gt;0,G4406&lt;&gt;""),IF(E4406="","",IF(ISNUMBER(MATCH(SUBSTITUTE(E4406," ",""),SUBSTITUTE('Look Up Values'!$I$2:$I$10," ",""),0)),"","State error")),"")</f>
        <v/>
      </c>
      <c r="N4406" s="242" t="str" cm="1">
        <f t="array" ref="N4406">IF(AND(G4406&lt;&gt;0,G4406&lt;&gt;""),IF(F4406="","",IF(ISNUMBER(MATCH(SUBSTITUTE(F4406," ",""),SUBSTITUTE('Look Up Values'!$W$2:$W$30," ",""),0)),"","D&amp;R error")),"")</f>
        <v/>
      </c>
      <c r="O4406" s="256" t="str">
        <f t="shared" si="137"/>
        <v/>
      </c>
    </row>
    <row r="4407" spans="1:15" ht="15.75">
      <c r="A4407" s="250">
        <v>4400</v>
      </c>
      <c r="B4407" s="208"/>
      <c r="C4407" s="49"/>
      <c r="D4407" s="50"/>
      <c r="E4407" s="50"/>
      <c r="F4407" s="50"/>
      <c r="G4407" s="209"/>
      <c r="H4407" s="48"/>
      <c r="I4407" s="457" t="str">
        <f t="shared" si="136"/>
        <v/>
      </c>
      <c r="J4407" s="241" cm="1">
        <f t="array" ref="J4407">SUMPRODUCT(--(K4407:N4407&lt;&gt;"")) + IF(TRIM(O4407)="",0,LEN(O4407)-LEN(SUBSTITUTE(O4407,",",""))+1)</f>
        <v>0</v>
      </c>
      <c r="K4407" s="242" t="str">
        <f>IF(AND(G4407&lt;&gt;0,G4407&lt;&gt;""),IF(B4407="","",IF(ISNUMBER(MATCH(B4407,'Look Up Values'!$B$2:$B$500,0)),"","Dest. error")),"")</f>
        <v/>
      </c>
      <c r="L4407" s="242" t="str">
        <f>IF(AND(G4407&lt;&gt;0,G4407&lt;&gt;""),IF(C4407="","",IF(AND(ISNUMBER(--LEFT(C4407,FIND(" ",C4407&amp;" ")-1)),OR(LEN(LEFT(C4407,FIND(" ",C4407&amp;" ")-1))=6,LEN(LEFT(C4407,FIND(" ",C4407&amp;" ")-1))=7),OR(ISNUMBER(MATCH(LEFT(C4407,FIND(" ",C4407&amp;" ")-1),'Look Up Values'!$G$2:$G$1000,0)),ISNUMBER(MATCH(LEFT(C4407,FIND(" ",C4407&amp;" ")-1),'Look Up Values'!$AE$2:$AE$2000,0)))),"","EWC error")),"")</f>
        <v/>
      </c>
      <c r="M4407" s="242" t="str" cm="1">
        <f t="array" ref="M4407">IF(AND(G4407&lt;&gt;0,G4407&lt;&gt;""),IF(E4407="","",IF(ISNUMBER(MATCH(SUBSTITUTE(E4407," ",""),SUBSTITUTE('Look Up Values'!$I$2:$I$10," ",""),0)),"","State error")),"")</f>
        <v/>
      </c>
      <c r="N4407" s="242" t="str" cm="1">
        <f t="array" ref="N4407">IF(AND(G4407&lt;&gt;0,G4407&lt;&gt;""),IF(F4407="","",IF(ISNUMBER(MATCH(SUBSTITUTE(F4407," ",""),SUBSTITUTE('Look Up Values'!$W$2:$W$30," ",""),0)),"","D&amp;R error")),"")</f>
        <v/>
      </c>
      <c r="O4407" s="256" t="str">
        <f t="shared" si="137"/>
        <v/>
      </c>
    </row>
    <row r="4408" spans="1:15" ht="15.75">
      <c r="A4408" s="250">
        <v>4401</v>
      </c>
      <c r="B4408" s="208"/>
      <c r="C4408" s="49"/>
      <c r="D4408" s="50"/>
      <c r="E4408" s="50"/>
      <c r="F4408" s="50"/>
      <c r="G4408" s="209"/>
      <c r="H4408" s="48"/>
      <c r="I4408" s="457" t="str">
        <f t="shared" si="136"/>
        <v/>
      </c>
      <c r="J4408" s="241" cm="1">
        <f t="array" ref="J4408">SUMPRODUCT(--(K4408:N4408&lt;&gt;"")) + IF(TRIM(O4408)="",0,LEN(O4408)-LEN(SUBSTITUTE(O4408,",",""))+1)</f>
        <v>0</v>
      </c>
      <c r="K4408" s="242" t="str">
        <f>IF(AND(G4408&lt;&gt;0,G4408&lt;&gt;""),IF(B4408="","",IF(ISNUMBER(MATCH(B4408,'Look Up Values'!$B$2:$B$500,0)),"","Dest. error")),"")</f>
        <v/>
      </c>
      <c r="L4408" s="242" t="str">
        <f>IF(AND(G4408&lt;&gt;0,G4408&lt;&gt;""),IF(C4408="","",IF(AND(ISNUMBER(--LEFT(C4408,FIND(" ",C4408&amp;" ")-1)),OR(LEN(LEFT(C4408,FIND(" ",C4408&amp;" ")-1))=6,LEN(LEFT(C4408,FIND(" ",C4408&amp;" ")-1))=7),OR(ISNUMBER(MATCH(LEFT(C4408,FIND(" ",C4408&amp;" ")-1),'Look Up Values'!$G$2:$G$1000,0)),ISNUMBER(MATCH(LEFT(C4408,FIND(" ",C4408&amp;" ")-1),'Look Up Values'!$AE$2:$AE$2000,0)))),"","EWC error")),"")</f>
        <v/>
      </c>
      <c r="M4408" s="242" t="str" cm="1">
        <f t="array" ref="M4408">IF(AND(G4408&lt;&gt;0,G4408&lt;&gt;""),IF(E4408="","",IF(ISNUMBER(MATCH(SUBSTITUTE(E4408," ",""),SUBSTITUTE('Look Up Values'!$I$2:$I$10," ",""),0)),"","State error")),"")</f>
        <v/>
      </c>
      <c r="N4408" s="242" t="str" cm="1">
        <f t="array" ref="N4408">IF(AND(G4408&lt;&gt;0,G4408&lt;&gt;""),IF(F4408="","",IF(ISNUMBER(MATCH(SUBSTITUTE(F4408," ",""),SUBSTITUTE('Look Up Values'!$W$2:$W$30," ",""),0)),"","D&amp;R error")),"")</f>
        <v/>
      </c>
      <c r="O4408" s="256" t="str">
        <f t="shared" si="137"/>
        <v/>
      </c>
    </row>
    <row r="4409" spans="1:15" ht="15.75">
      <c r="A4409" s="250">
        <v>4402</v>
      </c>
      <c r="B4409" s="208"/>
      <c r="C4409" s="49"/>
      <c r="D4409" s="50"/>
      <c r="E4409" s="50"/>
      <c r="F4409" s="50"/>
      <c r="G4409" s="209"/>
      <c r="H4409" s="48"/>
      <c r="I4409" s="457" t="str">
        <f t="shared" si="136"/>
        <v/>
      </c>
      <c r="J4409" s="241" cm="1">
        <f t="array" ref="J4409">SUMPRODUCT(--(K4409:N4409&lt;&gt;"")) + IF(TRIM(O4409)="",0,LEN(O4409)-LEN(SUBSTITUTE(O4409,",",""))+1)</f>
        <v>0</v>
      </c>
      <c r="K4409" s="242" t="str">
        <f>IF(AND(G4409&lt;&gt;0,G4409&lt;&gt;""),IF(B4409="","",IF(ISNUMBER(MATCH(B4409,'Look Up Values'!$B$2:$B$500,0)),"","Dest. error")),"")</f>
        <v/>
      </c>
      <c r="L4409" s="242" t="str">
        <f>IF(AND(G4409&lt;&gt;0,G4409&lt;&gt;""),IF(C4409="","",IF(AND(ISNUMBER(--LEFT(C4409,FIND(" ",C4409&amp;" ")-1)),OR(LEN(LEFT(C4409,FIND(" ",C4409&amp;" ")-1))=6,LEN(LEFT(C4409,FIND(" ",C4409&amp;" ")-1))=7),OR(ISNUMBER(MATCH(LEFT(C4409,FIND(" ",C4409&amp;" ")-1),'Look Up Values'!$G$2:$G$1000,0)),ISNUMBER(MATCH(LEFT(C4409,FIND(" ",C4409&amp;" ")-1),'Look Up Values'!$AE$2:$AE$2000,0)))),"","EWC error")),"")</f>
        <v/>
      </c>
      <c r="M4409" s="242" t="str" cm="1">
        <f t="array" ref="M4409">IF(AND(G4409&lt;&gt;0,G4409&lt;&gt;""),IF(E4409="","",IF(ISNUMBER(MATCH(SUBSTITUTE(E4409," ",""),SUBSTITUTE('Look Up Values'!$I$2:$I$10," ",""),0)),"","State error")),"")</f>
        <v/>
      </c>
      <c r="N4409" s="242" t="str" cm="1">
        <f t="array" ref="N4409">IF(AND(G4409&lt;&gt;0,G4409&lt;&gt;""),IF(F4409="","",IF(ISNUMBER(MATCH(SUBSTITUTE(F4409," ",""),SUBSTITUTE('Look Up Values'!$W$2:$W$30," ",""),0)),"","D&amp;R error")),"")</f>
        <v/>
      </c>
      <c r="O4409" s="256" t="str">
        <f t="shared" si="137"/>
        <v/>
      </c>
    </row>
    <row r="4410" spans="1:15" ht="15.75">
      <c r="A4410" s="250">
        <v>4403</v>
      </c>
      <c r="B4410" s="208"/>
      <c r="C4410" s="49"/>
      <c r="D4410" s="50"/>
      <c r="E4410" s="50"/>
      <c r="F4410" s="50"/>
      <c r="G4410" s="209"/>
      <c r="H4410" s="48"/>
      <c r="I4410" s="457" t="str">
        <f t="shared" si="136"/>
        <v/>
      </c>
      <c r="J4410" s="241" cm="1">
        <f t="array" ref="J4410">SUMPRODUCT(--(K4410:N4410&lt;&gt;"")) + IF(TRIM(O4410)="",0,LEN(O4410)-LEN(SUBSTITUTE(O4410,",",""))+1)</f>
        <v>0</v>
      </c>
      <c r="K4410" s="242" t="str">
        <f>IF(AND(G4410&lt;&gt;0,G4410&lt;&gt;""),IF(B4410="","",IF(ISNUMBER(MATCH(B4410,'Look Up Values'!$B$2:$B$500,0)),"","Dest. error")),"")</f>
        <v/>
      </c>
      <c r="L4410" s="242" t="str">
        <f>IF(AND(G4410&lt;&gt;0,G4410&lt;&gt;""),IF(C4410="","",IF(AND(ISNUMBER(--LEFT(C4410,FIND(" ",C4410&amp;" ")-1)),OR(LEN(LEFT(C4410,FIND(" ",C4410&amp;" ")-1))=6,LEN(LEFT(C4410,FIND(" ",C4410&amp;" ")-1))=7),OR(ISNUMBER(MATCH(LEFT(C4410,FIND(" ",C4410&amp;" ")-1),'Look Up Values'!$G$2:$G$1000,0)),ISNUMBER(MATCH(LEFT(C4410,FIND(" ",C4410&amp;" ")-1),'Look Up Values'!$AE$2:$AE$2000,0)))),"","EWC error")),"")</f>
        <v/>
      </c>
      <c r="M4410" s="242" t="str" cm="1">
        <f t="array" ref="M4410">IF(AND(G4410&lt;&gt;0,G4410&lt;&gt;""),IF(E4410="","",IF(ISNUMBER(MATCH(SUBSTITUTE(E4410," ",""),SUBSTITUTE('Look Up Values'!$I$2:$I$10," ",""),0)),"","State error")),"")</f>
        <v/>
      </c>
      <c r="N4410" s="242" t="str" cm="1">
        <f t="array" ref="N4410">IF(AND(G4410&lt;&gt;0,G4410&lt;&gt;""),IF(F4410="","",IF(ISNUMBER(MATCH(SUBSTITUTE(F4410," ",""),SUBSTITUTE('Look Up Values'!$W$2:$W$30," ",""),0)),"","D&amp;R error")),"")</f>
        <v/>
      </c>
      <c r="O4410" s="256" t="str">
        <f t="shared" si="137"/>
        <v/>
      </c>
    </row>
    <row r="4411" spans="1:15" ht="15.75">
      <c r="A4411" s="250">
        <v>4404</v>
      </c>
      <c r="B4411" s="208"/>
      <c r="C4411" s="49"/>
      <c r="D4411" s="50"/>
      <c r="E4411" s="50"/>
      <c r="F4411" s="50"/>
      <c r="G4411" s="209"/>
      <c r="H4411" s="48"/>
      <c r="I4411" s="457" t="str">
        <f t="shared" si="136"/>
        <v/>
      </c>
      <c r="J4411" s="241" cm="1">
        <f t="array" ref="J4411">SUMPRODUCT(--(K4411:N4411&lt;&gt;"")) + IF(TRIM(O4411)="",0,LEN(O4411)-LEN(SUBSTITUTE(O4411,",",""))+1)</f>
        <v>0</v>
      </c>
      <c r="K4411" s="242" t="str">
        <f>IF(AND(G4411&lt;&gt;0,G4411&lt;&gt;""),IF(B4411="","",IF(ISNUMBER(MATCH(B4411,'Look Up Values'!$B$2:$B$500,0)),"","Dest. error")),"")</f>
        <v/>
      </c>
      <c r="L4411" s="242" t="str">
        <f>IF(AND(G4411&lt;&gt;0,G4411&lt;&gt;""),IF(C4411="","",IF(AND(ISNUMBER(--LEFT(C4411,FIND(" ",C4411&amp;" ")-1)),OR(LEN(LEFT(C4411,FIND(" ",C4411&amp;" ")-1))=6,LEN(LEFT(C4411,FIND(" ",C4411&amp;" ")-1))=7),OR(ISNUMBER(MATCH(LEFT(C4411,FIND(" ",C4411&amp;" ")-1),'Look Up Values'!$G$2:$G$1000,0)),ISNUMBER(MATCH(LEFT(C4411,FIND(" ",C4411&amp;" ")-1),'Look Up Values'!$AE$2:$AE$2000,0)))),"","EWC error")),"")</f>
        <v/>
      </c>
      <c r="M4411" s="242" t="str" cm="1">
        <f t="array" ref="M4411">IF(AND(G4411&lt;&gt;0,G4411&lt;&gt;""),IF(E4411="","",IF(ISNUMBER(MATCH(SUBSTITUTE(E4411," ",""),SUBSTITUTE('Look Up Values'!$I$2:$I$10," ",""),0)),"","State error")),"")</f>
        <v/>
      </c>
      <c r="N4411" s="242" t="str" cm="1">
        <f t="array" ref="N4411">IF(AND(G4411&lt;&gt;0,G4411&lt;&gt;""),IF(F4411="","",IF(ISNUMBER(MATCH(SUBSTITUTE(F4411," ",""),SUBSTITUTE('Look Up Values'!$W$2:$W$30," ",""),0)),"","D&amp;R error")),"")</f>
        <v/>
      </c>
      <c r="O4411" s="256" t="str">
        <f t="shared" si="137"/>
        <v/>
      </c>
    </row>
    <row r="4412" spans="1:15" ht="15.75">
      <c r="A4412" s="250">
        <v>4405</v>
      </c>
      <c r="B4412" s="208"/>
      <c r="C4412" s="49"/>
      <c r="D4412" s="50"/>
      <c r="E4412" s="50"/>
      <c r="F4412" s="50"/>
      <c r="G4412" s="209"/>
      <c r="H4412" s="48"/>
      <c r="I4412" s="457" t="str">
        <f t="shared" si="136"/>
        <v/>
      </c>
      <c r="J4412" s="241" cm="1">
        <f t="array" ref="J4412">SUMPRODUCT(--(K4412:N4412&lt;&gt;"")) + IF(TRIM(O4412)="",0,LEN(O4412)-LEN(SUBSTITUTE(O4412,",",""))+1)</f>
        <v>0</v>
      </c>
      <c r="K4412" s="242" t="str">
        <f>IF(AND(G4412&lt;&gt;0,G4412&lt;&gt;""),IF(B4412="","",IF(ISNUMBER(MATCH(B4412,'Look Up Values'!$B$2:$B$500,0)),"","Dest. error")),"")</f>
        <v/>
      </c>
      <c r="L4412" s="242" t="str">
        <f>IF(AND(G4412&lt;&gt;0,G4412&lt;&gt;""),IF(C4412="","",IF(AND(ISNUMBER(--LEFT(C4412,FIND(" ",C4412&amp;" ")-1)),OR(LEN(LEFT(C4412,FIND(" ",C4412&amp;" ")-1))=6,LEN(LEFT(C4412,FIND(" ",C4412&amp;" ")-1))=7),OR(ISNUMBER(MATCH(LEFT(C4412,FIND(" ",C4412&amp;" ")-1),'Look Up Values'!$G$2:$G$1000,0)),ISNUMBER(MATCH(LEFT(C4412,FIND(" ",C4412&amp;" ")-1),'Look Up Values'!$AE$2:$AE$2000,0)))),"","EWC error")),"")</f>
        <v/>
      </c>
      <c r="M4412" s="242" t="str" cm="1">
        <f t="array" ref="M4412">IF(AND(G4412&lt;&gt;0,G4412&lt;&gt;""),IF(E4412="","",IF(ISNUMBER(MATCH(SUBSTITUTE(E4412," ",""),SUBSTITUTE('Look Up Values'!$I$2:$I$10," ",""),0)),"","State error")),"")</f>
        <v/>
      </c>
      <c r="N4412" s="242" t="str" cm="1">
        <f t="array" ref="N4412">IF(AND(G4412&lt;&gt;0,G4412&lt;&gt;""),IF(F4412="","",IF(ISNUMBER(MATCH(SUBSTITUTE(F4412," ",""),SUBSTITUTE('Look Up Values'!$W$2:$W$30," ",""),0)),"","D&amp;R error")),"")</f>
        <v/>
      </c>
      <c r="O4412" s="256" t="str">
        <f t="shared" si="137"/>
        <v/>
      </c>
    </row>
    <row r="4413" spans="1:15" ht="15.75">
      <c r="A4413" s="250">
        <v>4406</v>
      </c>
      <c r="B4413" s="208"/>
      <c r="C4413" s="49"/>
      <c r="D4413" s="50"/>
      <c r="E4413" s="50"/>
      <c r="F4413" s="50"/>
      <c r="G4413" s="209"/>
      <c r="H4413" s="48"/>
      <c r="I4413" s="457" t="str">
        <f t="shared" si="136"/>
        <v/>
      </c>
      <c r="J4413" s="241" cm="1">
        <f t="array" ref="J4413">SUMPRODUCT(--(K4413:N4413&lt;&gt;"")) + IF(TRIM(O4413)="",0,LEN(O4413)-LEN(SUBSTITUTE(O4413,",",""))+1)</f>
        <v>0</v>
      </c>
      <c r="K4413" s="242" t="str">
        <f>IF(AND(G4413&lt;&gt;0,G4413&lt;&gt;""),IF(B4413="","",IF(ISNUMBER(MATCH(B4413,'Look Up Values'!$B$2:$B$500,0)),"","Dest. error")),"")</f>
        <v/>
      </c>
      <c r="L4413" s="242" t="str">
        <f>IF(AND(G4413&lt;&gt;0,G4413&lt;&gt;""),IF(C4413="","",IF(AND(ISNUMBER(--LEFT(C4413,FIND(" ",C4413&amp;" ")-1)),OR(LEN(LEFT(C4413,FIND(" ",C4413&amp;" ")-1))=6,LEN(LEFT(C4413,FIND(" ",C4413&amp;" ")-1))=7),OR(ISNUMBER(MATCH(LEFT(C4413,FIND(" ",C4413&amp;" ")-1),'Look Up Values'!$G$2:$G$1000,0)),ISNUMBER(MATCH(LEFT(C4413,FIND(" ",C4413&amp;" ")-1),'Look Up Values'!$AE$2:$AE$2000,0)))),"","EWC error")),"")</f>
        <v/>
      </c>
      <c r="M4413" s="242" t="str" cm="1">
        <f t="array" ref="M4413">IF(AND(G4413&lt;&gt;0,G4413&lt;&gt;""),IF(E4413="","",IF(ISNUMBER(MATCH(SUBSTITUTE(E4413," ",""),SUBSTITUTE('Look Up Values'!$I$2:$I$10," ",""),0)),"","State error")),"")</f>
        <v/>
      </c>
      <c r="N4413" s="242" t="str" cm="1">
        <f t="array" ref="N4413">IF(AND(G4413&lt;&gt;0,G4413&lt;&gt;""),IF(F4413="","",IF(ISNUMBER(MATCH(SUBSTITUTE(F4413," ",""),SUBSTITUTE('Look Up Values'!$W$2:$W$30," ",""),0)),"","D&amp;R error")),"")</f>
        <v/>
      </c>
      <c r="O4413" s="256" t="str">
        <f t="shared" si="137"/>
        <v/>
      </c>
    </row>
    <row r="4414" spans="1:15" ht="15.75">
      <c r="A4414" s="250">
        <v>4407</v>
      </c>
      <c r="B4414" s="208"/>
      <c r="C4414" s="49"/>
      <c r="D4414" s="50"/>
      <c r="E4414" s="50"/>
      <c r="F4414" s="50"/>
      <c r="G4414" s="209"/>
      <c r="H4414" s="48"/>
      <c r="I4414" s="457" t="str">
        <f t="shared" si="136"/>
        <v/>
      </c>
      <c r="J4414" s="241" cm="1">
        <f t="array" ref="J4414">SUMPRODUCT(--(K4414:N4414&lt;&gt;"")) + IF(TRIM(O4414)="",0,LEN(O4414)-LEN(SUBSTITUTE(O4414,",",""))+1)</f>
        <v>0</v>
      </c>
      <c r="K4414" s="242" t="str">
        <f>IF(AND(G4414&lt;&gt;0,G4414&lt;&gt;""),IF(B4414="","",IF(ISNUMBER(MATCH(B4414,'Look Up Values'!$B$2:$B$500,0)),"","Dest. error")),"")</f>
        <v/>
      </c>
      <c r="L4414" s="242" t="str">
        <f>IF(AND(G4414&lt;&gt;0,G4414&lt;&gt;""),IF(C4414="","",IF(AND(ISNUMBER(--LEFT(C4414,FIND(" ",C4414&amp;" ")-1)),OR(LEN(LEFT(C4414,FIND(" ",C4414&amp;" ")-1))=6,LEN(LEFT(C4414,FIND(" ",C4414&amp;" ")-1))=7),OR(ISNUMBER(MATCH(LEFT(C4414,FIND(" ",C4414&amp;" ")-1),'Look Up Values'!$G$2:$G$1000,0)),ISNUMBER(MATCH(LEFT(C4414,FIND(" ",C4414&amp;" ")-1),'Look Up Values'!$AE$2:$AE$2000,0)))),"","EWC error")),"")</f>
        <v/>
      </c>
      <c r="M4414" s="242" t="str" cm="1">
        <f t="array" ref="M4414">IF(AND(G4414&lt;&gt;0,G4414&lt;&gt;""),IF(E4414="","",IF(ISNUMBER(MATCH(SUBSTITUTE(E4414," ",""),SUBSTITUTE('Look Up Values'!$I$2:$I$10," ",""),0)),"","State error")),"")</f>
        <v/>
      </c>
      <c r="N4414" s="242" t="str" cm="1">
        <f t="array" ref="N4414">IF(AND(G4414&lt;&gt;0,G4414&lt;&gt;""),IF(F4414="","",IF(ISNUMBER(MATCH(SUBSTITUTE(F4414," ",""),SUBSTITUTE('Look Up Values'!$W$2:$W$30," ",""),0)),"","D&amp;R error")),"")</f>
        <v/>
      </c>
      <c r="O4414" s="256" t="str">
        <f t="shared" si="137"/>
        <v/>
      </c>
    </row>
    <row r="4415" spans="1:15" ht="15.75">
      <c r="A4415" s="250">
        <v>4408</v>
      </c>
      <c r="B4415" s="208"/>
      <c r="C4415" s="49"/>
      <c r="D4415" s="50"/>
      <c r="E4415" s="50"/>
      <c r="F4415" s="50"/>
      <c r="G4415" s="209"/>
      <c r="H4415" s="48"/>
      <c r="I4415" s="457" t="str">
        <f t="shared" si="136"/>
        <v/>
      </c>
      <c r="J4415" s="241" cm="1">
        <f t="array" ref="J4415">SUMPRODUCT(--(K4415:N4415&lt;&gt;"")) + IF(TRIM(O4415)="",0,LEN(O4415)-LEN(SUBSTITUTE(O4415,",",""))+1)</f>
        <v>0</v>
      </c>
      <c r="K4415" s="242" t="str">
        <f>IF(AND(G4415&lt;&gt;0,G4415&lt;&gt;""),IF(B4415="","",IF(ISNUMBER(MATCH(B4415,'Look Up Values'!$B$2:$B$500,0)),"","Dest. error")),"")</f>
        <v/>
      </c>
      <c r="L4415" s="242" t="str">
        <f>IF(AND(G4415&lt;&gt;0,G4415&lt;&gt;""),IF(C4415="","",IF(AND(ISNUMBER(--LEFT(C4415,FIND(" ",C4415&amp;" ")-1)),OR(LEN(LEFT(C4415,FIND(" ",C4415&amp;" ")-1))=6,LEN(LEFT(C4415,FIND(" ",C4415&amp;" ")-1))=7),OR(ISNUMBER(MATCH(LEFT(C4415,FIND(" ",C4415&amp;" ")-1),'Look Up Values'!$G$2:$G$1000,0)),ISNUMBER(MATCH(LEFT(C4415,FIND(" ",C4415&amp;" ")-1),'Look Up Values'!$AE$2:$AE$2000,0)))),"","EWC error")),"")</f>
        <v/>
      </c>
      <c r="M4415" s="242" t="str" cm="1">
        <f t="array" ref="M4415">IF(AND(G4415&lt;&gt;0,G4415&lt;&gt;""),IF(E4415="","",IF(ISNUMBER(MATCH(SUBSTITUTE(E4415," ",""),SUBSTITUTE('Look Up Values'!$I$2:$I$10," ",""),0)),"","State error")),"")</f>
        <v/>
      </c>
      <c r="N4415" s="242" t="str" cm="1">
        <f t="array" ref="N4415">IF(AND(G4415&lt;&gt;0,G4415&lt;&gt;""),IF(F4415="","",IF(ISNUMBER(MATCH(SUBSTITUTE(F4415," ",""),SUBSTITUTE('Look Up Values'!$W$2:$W$30," ",""),0)),"","D&amp;R error")),"")</f>
        <v/>
      </c>
      <c r="O4415" s="256" t="str">
        <f t="shared" si="137"/>
        <v/>
      </c>
    </row>
    <row r="4416" spans="1:15" ht="15.75">
      <c r="A4416" s="250">
        <v>4409</v>
      </c>
      <c r="B4416" s="208"/>
      <c r="C4416" s="49"/>
      <c r="D4416" s="50"/>
      <c r="E4416" s="50"/>
      <c r="F4416" s="50"/>
      <c r="G4416" s="209"/>
      <c r="H4416" s="48"/>
      <c r="I4416" s="457" t="str">
        <f t="shared" si="136"/>
        <v/>
      </c>
      <c r="J4416" s="241" cm="1">
        <f t="array" ref="J4416">SUMPRODUCT(--(K4416:N4416&lt;&gt;"")) + IF(TRIM(O4416)="",0,LEN(O4416)-LEN(SUBSTITUTE(O4416,",",""))+1)</f>
        <v>0</v>
      </c>
      <c r="K4416" s="242" t="str">
        <f>IF(AND(G4416&lt;&gt;0,G4416&lt;&gt;""),IF(B4416="","",IF(ISNUMBER(MATCH(B4416,'Look Up Values'!$B$2:$B$500,0)),"","Dest. error")),"")</f>
        <v/>
      </c>
      <c r="L4416" s="242" t="str">
        <f>IF(AND(G4416&lt;&gt;0,G4416&lt;&gt;""),IF(C4416="","",IF(AND(ISNUMBER(--LEFT(C4416,FIND(" ",C4416&amp;" ")-1)),OR(LEN(LEFT(C4416,FIND(" ",C4416&amp;" ")-1))=6,LEN(LEFT(C4416,FIND(" ",C4416&amp;" ")-1))=7),OR(ISNUMBER(MATCH(LEFT(C4416,FIND(" ",C4416&amp;" ")-1),'Look Up Values'!$G$2:$G$1000,0)),ISNUMBER(MATCH(LEFT(C4416,FIND(" ",C4416&amp;" ")-1),'Look Up Values'!$AE$2:$AE$2000,0)))),"","EWC error")),"")</f>
        <v/>
      </c>
      <c r="M4416" s="242" t="str" cm="1">
        <f t="array" ref="M4416">IF(AND(G4416&lt;&gt;0,G4416&lt;&gt;""),IF(E4416="","",IF(ISNUMBER(MATCH(SUBSTITUTE(E4416," ",""),SUBSTITUTE('Look Up Values'!$I$2:$I$10," ",""),0)),"","State error")),"")</f>
        <v/>
      </c>
      <c r="N4416" s="242" t="str" cm="1">
        <f t="array" ref="N4416">IF(AND(G4416&lt;&gt;0,G4416&lt;&gt;""),IF(F4416="","",IF(ISNUMBER(MATCH(SUBSTITUTE(F4416," ",""),SUBSTITUTE('Look Up Values'!$W$2:$W$30," ",""),0)),"","D&amp;R error")),"")</f>
        <v/>
      </c>
      <c r="O4416" s="256" t="str">
        <f t="shared" si="137"/>
        <v/>
      </c>
    </row>
    <row r="4417" spans="1:15" ht="15.75">
      <c r="A4417" s="250">
        <v>4410</v>
      </c>
      <c r="B4417" s="208"/>
      <c r="C4417" s="49"/>
      <c r="D4417" s="50"/>
      <c r="E4417" s="50"/>
      <c r="F4417" s="50"/>
      <c r="G4417" s="209"/>
      <c r="H4417" s="48"/>
      <c r="I4417" s="457" t="str">
        <f t="shared" si="136"/>
        <v/>
      </c>
      <c r="J4417" s="241" cm="1">
        <f t="array" ref="J4417">SUMPRODUCT(--(K4417:N4417&lt;&gt;"")) + IF(TRIM(O4417)="",0,LEN(O4417)-LEN(SUBSTITUTE(O4417,",",""))+1)</f>
        <v>0</v>
      </c>
      <c r="K4417" s="242" t="str">
        <f>IF(AND(G4417&lt;&gt;0,G4417&lt;&gt;""),IF(B4417="","",IF(ISNUMBER(MATCH(B4417,'Look Up Values'!$B$2:$B$500,0)),"","Dest. error")),"")</f>
        <v/>
      </c>
      <c r="L4417" s="242" t="str">
        <f>IF(AND(G4417&lt;&gt;0,G4417&lt;&gt;""),IF(C4417="","",IF(AND(ISNUMBER(--LEFT(C4417,FIND(" ",C4417&amp;" ")-1)),OR(LEN(LEFT(C4417,FIND(" ",C4417&amp;" ")-1))=6,LEN(LEFT(C4417,FIND(" ",C4417&amp;" ")-1))=7),OR(ISNUMBER(MATCH(LEFT(C4417,FIND(" ",C4417&amp;" ")-1),'Look Up Values'!$G$2:$G$1000,0)),ISNUMBER(MATCH(LEFT(C4417,FIND(" ",C4417&amp;" ")-1),'Look Up Values'!$AE$2:$AE$2000,0)))),"","EWC error")),"")</f>
        <v/>
      </c>
      <c r="M4417" s="242" t="str" cm="1">
        <f t="array" ref="M4417">IF(AND(G4417&lt;&gt;0,G4417&lt;&gt;""),IF(E4417="","",IF(ISNUMBER(MATCH(SUBSTITUTE(E4417," ",""),SUBSTITUTE('Look Up Values'!$I$2:$I$10," ",""),0)),"","State error")),"")</f>
        <v/>
      </c>
      <c r="N4417" s="242" t="str" cm="1">
        <f t="array" ref="N4417">IF(AND(G4417&lt;&gt;0,G4417&lt;&gt;""),IF(F4417="","",IF(ISNUMBER(MATCH(SUBSTITUTE(F4417," ",""),SUBSTITUTE('Look Up Values'!$W$2:$W$30," ",""),0)),"","D&amp;R error")),"")</f>
        <v/>
      </c>
      <c r="O4417" s="256" t="str">
        <f t="shared" si="137"/>
        <v/>
      </c>
    </row>
    <row r="4418" spans="1:15" ht="15.75">
      <c r="A4418" s="250">
        <v>4411</v>
      </c>
      <c r="B4418" s="208"/>
      <c r="C4418" s="49"/>
      <c r="D4418" s="50"/>
      <c r="E4418" s="50"/>
      <c r="F4418" s="50"/>
      <c r="G4418" s="209"/>
      <c r="H4418" s="48"/>
      <c r="I4418" s="457" t="str">
        <f t="shared" si="136"/>
        <v/>
      </c>
      <c r="J4418" s="241" cm="1">
        <f t="array" ref="J4418">SUMPRODUCT(--(K4418:N4418&lt;&gt;"")) + IF(TRIM(O4418)="",0,LEN(O4418)-LEN(SUBSTITUTE(O4418,",",""))+1)</f>
        <v>0</v>
      </c>
      <c r="K4418" s="242" t="str">
        <f>IF(AND(G4418&lt;&gt;0,G4418&lt;&gt;""),IF(B4418="","",IF(ISNUMBER(MATCH(B4418,'Look Up Values'!$B$2:$B$500,0)),"","Dest. error")),"")</f>
        <v/>
      </c>
      <c r="L4418" s="242" t="str">
        <f>IF(AND(G4418&lt;&gt;0,G4418&lt;&gt;""),IF(C4418="","",IF(AND(ISNUMBER(--LEFT(C4418,FIND(" ",C4418&amp;" ")-1)),OR(LEN(LEFT(C4418,FIND(" ",C4418&amp;" ")-1))=6,LEN(LEFT(C4418,FIND(" ",C4418&amp;" ")-1))=7),OR(ISNUMBER(MATCH(LEFT(C4418,FIND(" ",C4418&amp;" ")-1),'Look Up Values'!$G$2:$G$1000,0)),ISNUMBER(MATCH(LEFT(C4418,FIND(" ",C4418&amp;" ")-1),'Look Up Values'!$AE$2:$AE$2000,0)))),"","EWC error")),"")</f>
        <v/>
      </c>
      <c r="M4418" s="242" t="str" cm="1">
        <f t="array" ref="M4418">IF(AND(G4418&lt;&gt;0,G4418&lt;&gt;""),IF(E4418="","",IF(ISNUMBER(MATCH(SUBSTITUTE(E4418," ",""),SUBSTITUTE('Look Up Values'!$I$2:$I$10," ",""),0)),"","State error")),"")</f>
        <v/>
      </c>
      <c r="N4418" s="242" t="str" cm="1">
        <f t="array" ref="N4418">IF(AND(G4418&lt;&gt;0,G4418&lt;&gt;""),IF(F4418="","",IF(ISNUMBER(MATCH(SUBSTITUTE(F4418," ",""),SUBSTITUTE('Look Up Values'!$W$2:$W$30," ",""),0)),"","D&amp;R error")),"")</f>
        <v/>
      </c>
      <c r="O4418" s="256" t="str">
        <f t="shared" si="137"/>
        <v/>
      </c>
    </row>
    <row r="4419" spans="1:15" ht="15.75">
      <c r="A4419" s="250">
        <v>4412</v>
      </c>
      <c r="B4419" s="208"/>
      <c r="C4419" s="49"/>
      <c r="D4419" s="50"/>
      <c r="E4419" s="50"/>
      <c r="F4419" s="50"/>
      <c r="G4419" s="209"/>
      <c r="H4419" s="48"/>
      <c r="I4419" s="457" t="str">
        <f t="shared" si="136"/>
        <v/>
      </c>
      <c r="J4419" s="241" cm="1">
        <f t="array" ref="J4419">SUMPRODUCT(--(K4419:N4419&lt;&gt;"")) + IF(TRIM(O4419)="",0,LEN(O4419)-LEN(SUBSTITUTE(O4419,",",""))+1)</f>
        <v>0</v>
      </c>
      <c r="K4419" s="242" t="str">
        <f>IF(AND(G4419&lt;&gt;0,G4419&lt;&gt;""),IF(B4419="","",IF(ISNUMBER(MATCH(B4419,'Look Up Values'!$B$2:$B$500,0)),"","Dest. error")),"")</f>
        <v/>
      </c>
      <c r="L4419" s="242" t="str">
        <f>IF(AND(G4419&lt;&gt;0,G4419&lt;&gt;""),IF(C4419="","",IF(AND(ISNUMBER(--LEFT(C4419,FIND(" ",C4419&amp;" ")-1)),OR(LEN(LEFT(C4419,FIND(" ",C4419&amp;" ")-1))=6,LEN(LEFT(C4419,FIND(" ",C4419&amp;" ")-1))=7),OR(ISNUMBER(MATCH(LEFT(C4419,FIND(" ",C4419&amp;" ")-1),'Look Up Values'!$G$2:$G$1000,0)),ISNUMBER(MATCH(LEFT(C4419,FIND(" ",C4419&amp;" ")-1),'Look Up Values'!$AE$2:$AE$2000,0)))),"","EWC error")),"")</f>
        <v/>
      </c>
      <c r="M4419" s="242" t="str" cm="1">
        <f t="array" ref="M4419">IF(AND(G4419&lt;&gt;0,G4419&lt;&gt;""),IF(E4419="","",IF(ISNUMBER(MATCH(SUBSTITUTE(E4419," ",""),SUBSTITUTE('Look Up Values'!$I$2:$I$10," ",""),0)),"","State error")),"")</f>
        <v/>
      </c>
      <c r="N4419" s="242" t="str" cm="1">
        <f t="array" ref="N4419">IF(AND(G4419&lt;&gt;0,G4419&lt;&gt;""),IF(F4419="","",IF(ISNUMBER(MATCH(SUBSTITUTE(F4419," ",""),SUBSTITUTE('Look Up Values'!$W$2:$W$30," ",""),0)),"","D&amp;R error")),"")</f>
        <v/>
      </c>
      <c r="O4419" s="256" t="str">
        <f t="shared" si="137"/>
        <v/>
      </c>
    </row>
    <row r="4420" spans="1:15" ht="15.75">
      <c r="A4420" s="250">
        <v>4413</v>
      </c>
      <c r="B4420" s="208"/>
      <c r="C4420" s="49"/>
      <c r="D4420" s="50"/>
      <c r="E4420" s="50"/>
      <c r="F4420" s="50"/>
      <c r="G4420" s="209"/>
      <c r="H4420" s="48"/>
      <c r="I4420" s="457" t="str">
        <f t="shared" si="136"/>
        <v/>
      </c>
      <c r="J4420" s="241" cm="1">
        <f t="array" ref="J4420">SUMPRODUCT(--(K4420:N4420&lt;&gt;"")) + IF(TRIM(O4420)="",0,LEN(O4420)-LEN(SUBSTITUTE(O4420,",",""))+1)</f>
        <v>0</v>
      </c>
      <c r="K4420" s="242" t="str">
        <f>IF(AND(G4420&lt;&gt;0,G4420&lt;&gt;""),IF(B4420="","",IF(ISNUMBER(MATCH(B4420,'Look Up Values'!$B$2:$B$500,0)),"","Dest. error")),"")</f>
        <v/>
      </c>
      <c r="L4420" s="242" t="str">
        <f>IF(AND(G4420&lt;&gt;0,G4420&lt;&gt;""),IF(C4420="","",IF(AND(ISNUMBER(--LEFT(C4420,FIND(" ",C4420&amp;" ")-1)),OR(LEN(LEFT(C4420,FIND(" ",C4420&amp;" ")-1))=6,LEN(LEFT(C4420,FIND(" ",C4420&amp;" ")-1))=7),OR(ISNUMBER(MATCH(LEFT(C4420,FIND(" ",C4420&amp;" ")-1),'Look Up Values'!$G$2:$G$1000,0)),ISNUMBER(MATCH(LEFT(C4420,FIND(" ",C4420&amp;" ")-1),'Look Up Values'!$AE$2:$AE$2000,0)))),"","EWC error")),"")</f>
        <v/>
      </c>
      <c r="M4420" s="242" t="str" cm="1">
        <f t="array" ref="M4420">IF(AND(G4420&lt;&gt;0,G4420&lt;&gt;""),IF(E4420="","",IF(ISNUMBER(MATCH(SUBSTITUTE(E4420," ",""),SUBSTITUTE('Look Up Values'!$I$2:$I$10," ",""),0)),"","State error")),"")</f>
        <v/>
      </c>
      <c r="N4420" s="242" t="str" cm="1">
        <f t="array" ref="N4420">IF(AND(G4420&lt;&gt;0,G4420&lt;&gt;""),IF(F4420="","",IF(ISNUMBER(MATCH(SUBSTITUTE(F4420," ",""),SUBSTITUTE('Look Up Values'!$W$2:$W$30," ",""),0)),"","D&amp;R error")),"")</f>
        <v/>
      </c>
      <c r="O4420" s="256" t="str">
        <f t="shared" si="137"/>
        <v/>
      </c>
    </row>
    <row r="4421" spans="1:15" ht="15.75">
      <c r="A4421" s="250">
        <v>4414</v>
      </c>
      <c r="B4421" s="208"/>
      <c r="C4421" s="49"/>
      <c r="D4421" s="50"/>
      <c r="E4421" s="50"/>
      <c r="F4421" s="50"/>
      <c r="G4421" s="209"/>
      <c r="H4421" s="48"/>
      <c r="I4421" s="457" t="str">
        <f t="shared" si="136"/>
        <v/>
      </c>
      <c r="J4421" s="241" cm="1">
        <f t="array" ref="J4421">SUMPRODUCT(--(K4421:N4421&lt;&gt;"")) + IF(TRIM(O4421)="",0,LEN(O4421)-LEN(SUBSTITUTE(O4421,",",""))+1)</f>
        <v>0</v>
      </c>
      <c r="K4421" s="242" t="str">
        <f>IF(AND(G4421&lt;&gt;0,G4421&lt;&gt;""),IF(B4421="","",IF(ISNUMBER(MATCH(B4421,'Look Up Values'!$B$2:$B$500,0)),"","Dest. error")),"")</f>
        <v/>
      </c>
      <c r="L4421" s="242" t="str">
        <f>IF(AND(G4421&lt;&gt;0,G4421&lt;&gt;""),IF(C4421="","",IF(AND(ISNUMBER(--LEFT(C4421,FIND(" ",C4421&amp;" ")-1)),OR(LEN(LEFT(C4421,FIND(" ",C4421&amp;" ")-1))=6,LEN(LEFT(C4421,FIND(" ",C4421&amp;" ")-1))=7),OR(ISNUMBER(MATCH(LEFT(C4421,FIND(" ",C4421&amp;" ")-1),'Look Up Values'!$G$2:$G$1000,0)),ISNUMBER(MATCH(LEFT(C4421,FIND(" ",C4421&amp;" ")-1),'Look Up Values'!$AE$2:$AE$2000,0)))),"","EWC error")),"")</f>
        <v/>
      </c>
      <c r="M4421" s="242" t="str" cm="1">
        <f t="array" ref="M4421">IF(AND(G4421&lt;&gt;0,G4421&lt;&gt;""),IF(E4421="","",IF(ISNUMBER(MATCH(SUBSTITUTE(E4421," ",""),SUBSTITUTE('Look Up Values'!$I$2:$I$10," ",""),0)),"","State error")),"")</f>
        <v/>
      </c>
      <c r="N4421" s="242" t="str" cm="1">
        <f t="array" ref="N4421">IF(AND(G4421&lt;&gt;0,G4421&lt;&gt;""),IF(F4421="","",IF(ISNUMBER(MATCH(SUBSTITUTE(F4421," ",""),SUBSTITUTE('Look Up Values'!$W$2:$W$30," ",""),0)),"","D&amp;R error")),"")</f>
        <v/>
      </c>
      <c r="O4421" s="256" t="str">
        <f t="shared" si="137"/>
        <v/>
      </c>
    </row>
    <row r="4422" spans="1:15" ht="15.75">
      <c r="A4422" s="250">
        <v>4415</v>
      </c>
      <c r="B4422" s="208"/>
      <c r="C4422" s="49"/>
      <c r="D4422" s="50"/>
      <c r="E4422" s="50"/>
      <c r="F4422" s="50"/>
      <c r="G4422" s="209"/>
      <c r="H4422" s="48"/>
      <c r="I4422" s="457" t="str">
        <f t="shared" si="136"/>
        <v/>
      </c>
      <c r="J4422" s="241" cm="1">
        <f t="array" ref="J4422">SUMPRODUCT(--(K4422:N4422&lt;&gt;"")) + IF(TRIM(O4422)="",0,LEN(O4422)-LEN(SUBSTITUTE(O4422,",",""))+1)</f>
        <v>0</v>
      </c>
      <c r="K4422" s="242" t="str">
        <f>IF(AND(G4422&lt;&gt;0,G4422&lt;&gt;""),IF(B4422="","",IF(ISNUMBER(MATCH(B4422,'Look Up Values'!$B$2:$B$500,0)),"","Dest. error")),"")</f>
        <v/>
      </c>
      <c r="L4422" s="242" t="str">
        <f>IF(AND(G4422&lt;&gt;0,G4422&lt;&gt;""),IF(C4422="","",IF(AND(ISNUMBER(--LEFT(C4422,FIND(" ",C4422&amp;" ")-1)),OR(LEN(LEFT(C4422,FIND(" ",C4422&amp;" ")-1))=6,LEN(LEFT(C4422,FIND(" ",C4422&amp;" ")-1))=7),OR(ISNUMBER(MATCH(LEFT(C4422,FIND(" ",C4422&amp;" ")-1),'Look Up Values'!$G$2:$G$1000,0)),ISNUMBER(MATCH(LEFT(C4422,FIND(" ",C4422&amp;" ")-1),'Look Up Values'!$AE$2:$AE$2000,0)))),"","EWC error")),"")</f>
        <v/>
      </c>
      <c r="M4422" s="242" t="str" cm="1">
        <f t="array" ref="M4422">IF(AND(G4422&lt;&gt;0,G4422&lt;&gt;""),IF(E4422="","",IF(ISNUMBER(MATCH(SUBSTITUTE(E4422," ",""),SUBSTITUTE('Look Up Values'!$I$2:$I$10," ",""),0)),"","State error")),"")</f>
        <v/>
      </c>
      <c r="N4422" s="242" t="str" cm="1">
        <f t="array" ref="N4422">IF(AND(G4422&lt;&gt;0,G4422&lt;&gt;""),IF(F4422="","",IF(ISNUMBER(MATCH(SUBSTITUTE(F4422," ",""),SUBSTITUTE('Look Up Values'!$W$2:$W$30," ",""),0)),"","D&amp;R error")),"")</f>
        <v/>
      </c>
      <c r="O4422" s="256" t="str">
        <f t="shared" si="137"/>
        <v/>
      </c>
    </row>
    <row r="4423" spans="1:15" ht="15.75">
      <c r="A4423" s="250">
        <v>4416</v>
      </c>
      <c r="B4423" s="208"/>
      <c r="C4423" s="49"/>
      <c r="D4423" s="50"/>
      <c r="E4423" s="50"/>
      <c r="F4423" s="50"/>
      <c r="G4423" s="209"/>
      <c r="H4423" s="48"/>
      <c r="I4423" s="457" t="str">
        <f t="shared" si="136"/>
        <v/>
      </c>
      <c r="J4423" s="241" cm="1">
        <f t="array" ref="J4423">SUMPRODUCT(--(K4423:N4423&lt;&gt;"")) + IF(TRIM(O4423)="",0,LEN(O4423)-LEN(SUBSTITUTE(O4423,",",""))+1)</f>
        <v>0</v>
      </c>
      <c r="K4423" s="242" t="str">
        <f>IF(AND(G4423&lt;&gt;0,G4423&lt;&gt;""),IF(B4423="","",IF(ISNUMBER(MATCH(B4423,'Look Up Values'!$B$2:$B$500,0)),"","Dest. error")),"")</f>
        <v/>
      </c>
      <c r="L4423" s="242" t="str">
        <f>IF(AND(G4423&lt;&gt;0,G4423&lt;&gt;""),IF(C4423="","",IF(AND(ISNUMBER(--LEFT(C4423,FIND(" ",C4423&amp;" ")-1)),OR(LEN(LEFT(C4423,FIND(" ",C4423&amp;" ")-1))=6,LEN(LEFT(C4423,FIND(" ",C4423&amp;" ")-1))=7),OR(ISNUMBER(MATCH(LEFT(C4423,FIND(" ",C4423&amp;" ")-1),'Look Up Values'!$G$2:$G$1000,0)),ISNUMBER(MATCH(LEFT(C4423,FIND(" ",C4423&amp;" ")-1),'Look Up Values'!$AE$2:$AE$2000,0)))),"","EWC error")),"")</f>
        <v/>
      </c>
      <c r="M4423" s="242" t="str" cm="1">
        <f t="array" ref="M4423">IF(AND(G4423&lt;&gt;0,G4423&lt;&gt;""),IF(E4423="","",IF(ISNUMBER(MATCH(SUBSTITUTE(E4423," ",""),SUBSTITUTE('Look Up Values'!$I$2:$I$10," ",""),0)),"","State error")),"")</f>
        <v/>
      </c>
      <c r="N4423" s="242" t="str" cm="1">
        <f t="array" ref="N4423">IF(AND(G4423&lt;&gt;0,G4423&lt;&gt;""),IF(F4423="","",IF(ISNUMBER(MATCH(SUBSTITUTE(F4423," ",""),SUBSTITUTE('Look Up Values'!$W$2:$W$30," ",""),0)),"","D&amp;R error")),"")</f>
        <v/>
      </c>
      <c r="O4423" s="256" t="str">
        <f t="shared" si="137"/>
        <v/>
      </c>
    </row>
    <row r="4424" spans="1:15" ht="15.75">
      <c r="A4424" s="250">
        <v>4417</v>
      </c>
      <c r="B4424" s="208"/>
      <c r="C4424" s="49"/>
      <c r="D4424" s="50"/>
      <c r="E4424" s="50"/>
      <c r="F4424" s="50"/>
      <c r="G4424" s="209"/>
      <c r="H4424" s="48"/>
      <c r="I4424" s="457" t="str">
        <f t="shared" si="136"/>
        <v/>
      </c>
      <c r="J4424" s="241" cm="1">
        <f t="array" ref="J4424">SUMPRODUCT(--(K4424:N4424&lt;&gt;"")) + IF(TRIM(O4424)="",0,LEN(O4424)-LEN(SUBSTITUTE(O4424,",",""))+1)</f>
        <v>0</v>
      </c>
      <c r="K4424" s="242" t="str">
        <f>IF(AND(G4424&lt;&gt;0,G4424&lt;&gt;""),IF(B4424="","",IF(ISNUMBER(MATCH(B4424,'Look Up Values'!$B$2:$B$500,0)),"","Dest. error")),"")</f>
        <v/>
      </c>
      <c r="L4424" s="242" t="str">
        <f>IF(AND(G4424&lt;&gt;0,G4424&lt;&gt;""),IF(C4424="","",IF(AND(ISNUMBER(--LEFT(C4424,FIND(" ",C4424&amp;" ")-1)),OR(LEN(LEFT(C4424,FIND(" ",C4424&amp;" ")-1))=6,LEN(LEFT(C4424,FIND(" ",C4424&amp;" ")-1))=7),OR(ISNUMBER(MATCH(LEFT(C4424,FIND(" ",C4424&amp;" ")-1),'Look Up Values'!$G$2:$G$1000,0)),ISNUMBER(MATCH(LEFT(C4424,FIND(" ",C4424&amp;" ")-1),'Look Up Values'!$AE$2:$AE$2000,0)))),"","EWC error")),"")</f>
        <v/>
      </c>
      <c r="M4424" s="242" t="str" cm="1">
        <f t="array" ref="M4424">IF(AND(G4424&lt;&gt;0,G4424&lt;&gt;""),IF(E4424="","",IF(ISNUMBER(MATCH(SUBSTITUTE(E4424," ",""),SUBSTITUTE('Look Up Values'!$I$2:$I$10," ",""),0)),"","State error")),"")</f>
        <v/>
      </c>
      <c r="N4424" s="242" t="str" cm="1">
        <f t="array" ref="N4424">IF(AND(G4424&lt;&gt;0,G4424&lt;&gt;""),IF(F4424="","",IF(ISNUMBER(MATCH(SUBSTITUTE(F4424," ",""),SUBSTITUTE('Look Up Values'!$W$2:$W$30," ",""),0)),"","D&amp;R error")),"")</f>
        <v/>
      </c>
      <c r="O4424" s="256" t="str">
        <f t="shared" si="137"/>
        <v/>
      </c>
    </row>
    <row r="4425" spans="1:15" ht="15.75">
      <c r="A4425" s="250">
        <v>4418</v>
      </c>
      <c r="B4425" s="208"/>
      <c r="C4425" s="49"/>
      <c r="D4425" s="50"/>
      <c r="E4425" s="50"/>
      <c r="F4425" s="50"/>
      <c r="G4425" s="209"/>
      <c r="H4425" s="48"/>
      <c r="I4425" s="457" t="str">
        <f t="shared" ref="I4425:I4488" si="138">IF(IFERROR(--SUBSTITUTE(J4425,CHAR(160),""),0)&gt;0,A4425,"")</f>
        <v/>
      </c>
      <c r="J4425" s="241" cm="1">
        <f t="array" ref="J4425">SUMPRODUCT(--(K4425:N4425&lt;&gt;"")) + IF(TRIM(O4425)="",0,LEN(O4425)-LEN(SUBSTITUTE(O4425,",",""))+1)</f>
        <v>0</v>
      </c>
      <c r="K4425" s="242" t="str">
        <f>IF(AND(G4425&lt;&gt;0,G4425&lt;&gt;""),IF(B4425="","",IF(ISNUMBER(MATCH(B4425,'Look Up Values'!$B$2:$B$500,0)),"","Dest. error")),"")</f>
        <v/>
      </c>
      <c r="L4425" s="242" t="str">
        <f>IF(AND(G4425&lt;&gt;0,G4425&lt;&gt;""),IF(C4425="","",IF(AND(ISNUMBER(--LEFT(C4425,FIND(" ",C4425&amp;" ")-1)),OR(LEN(LEFT(C4425,FIND(" ",C4425&amp;" ")-1))=6,LEN(LEFT(C4425,FIND(" ",C4425&amp;" ")-1))=7),OR(ISNUMBER(MATCH(LEFT(C4425,FIND(" ",C4425&amp;" ")-1),'Look Up Values'!$G$2:$G$1000,0)),ISNUMBER(MATCH(LEFT(C4425,FIND(" ",C4425&amp;" ")-1),'Look Up Values'!$AE$2:$AE$2000,0)))),"","EWC error")),"")</f>
        <v/>
      </c>
      <c r="M4425" s="242" t="str" cm="1">
        <f t="array" ref="M4425">IF(AND(G4425&lt;&gt;0,G4425&lt;&gt;""),IF(E4425="","",IF(ISNUMBER(MATCH(SUBSTITUTE(E4425," ",""),SUBSTITUTE('Look Up Values'!$I$2:$I$10," ",""),0)),"","State error")),"")</f>
        <v/>
      </c>
      <c r="N4425" s="242" t="str" cm="1">
        <f t="array" ref="N4425">IF(AND(G4425&lt;&gt;0,G4425&lt;&gt;""),IF(F4425="","",IF(ISNUMBER(MATCH(SUBSTITUTE(F4425," ",""),SUBSTITUTE('Look Up Values'!$W$2:$W$30," ",""),0)),"","D&amp;R error")),"")</f>
        <v/>
      </c>
      <c r="O4425" s="256" t="str">
        <f t="shared" ref="O4425:O4488" si="139">IF(OR(G4425="",G4425=0),"",IF((TRIM(SUBSTITUTE(B4425,CHAR(160),""))&amp;TRIM(SUBSTITUTE(C4425,CHAR(160),""))&amp;TRIM(SUBSTITUTE(F4425,CHAR(160),""))&amp;TRIM(SUBSTITUTE(E4425,CHAR(160),"")))&lt;&gt;"",IF((--(TRIM(SUBSTITUTE(B4425,CHAR(160),""))&lt;&gt;"")+--(TRIM(SUBSTITUTE(C4425,CHAR(160),""))&lt;&gt;"")+--(TRIM(SUBSTITUTE(F4425,CHAR(160),""))&lt;&gt;"")+--(TRIM(SUBSTITUTE(E4425,CHAR(160),""))&lt;&gt;""))=4,"",LEFT(IF(TRIM(SUBSTITUTE(B4425,CHAR(160),""))="","Dest, ","")&amp;IF(TRIM(SUBSTITUTE(C4425,CHAR(160),""))="","EWC, ","")&amp;IF(TRIM(SUBSTITUTE(F4425,CHAR(160),""))="","D&amp;R, ","")&amp;IF(TRIM(SUBSTITUTE(E4425,CHAR(160),""))="","State, ",""),LEN(IF(TRIM(SUBSTITUTE(B4425,CHAR(160),""))="","Dest, ","")&amp;IF(TRIM(SUBSTITUTE(C4425,CHAR(160),""))="","EWC, ","")&amp;IF(TRIM(SUBSTITUTE(F4425,CHAR(160),""))="","D&amp;R, ","")&amp;IF(TRIM(SUBSTITUTE(E4425,CHAR(160),""))="","State, ",""))-2)),LEFT(IF(TRIM(SUBSTITUTE(B4425,CHAR(160),""))="","Dest, ","")&amp;IF(TRIM(SUBSTITUTE(C4425,CHAR(160),""))="","EWC, ","")&amp;IF(TRIM(SUBSTITUTE(F4425,CHAR(160),""))="","D&amp;R, ","")&amp;IF(TRIM(SUBSTITUTE(E4425,CHAR(160),""))="","State, ",""),LEN(IF(TRIM(SUBSTITUTE(B4425,CHAR(160),""))="","Dest, ","")&amp;IF(TRIM(SUBSTITUTE(C4425,CHAR(160),""))="","EWC, ","")&amp;IF(TRIM(SUBSTITUTE(F4425,CHAR(160),""))="","D&amp;R, ","")&amp;IF(TRIM(SUBSTITUTE(E4425,CHAR(160),""))="","State, ",""))-2)))</f>
        <v/>
      </c>
    </row>
    <row r="4426" spans="1:15" ht="15.75">
      <c r="A4426" s="250">
        <v>4419</v>
      </c>
      <c r="B4426" s="208"/>
      <c r="C4426" s="49"/>
      <c r="D4426" s="50"/>
      <c r="E4426" s="50"/>
      <c r="F4426" s="50"/>
      <c r="G4426" s="209"/>
      <c r="H4426" s="48"/>
      <c r="I4426" s="457" t="str">
        <f t="shared" si="138"/>
        <v/>
      </c>
      <c r="J4426" s="241" cm="1">
        <f t="array" ref="J4426">SUMPRODUCT(--(K4426:N4426&lt;&gt;"")) + IF(TRIM(O4426)="",0,LEN(O4426)-LEN(SUBSTITUTE(O4426,",",""))+1)</f>
        <v>0</v>
      </c>
      <c r="K4426" s="242" t="str">
        <f>IF(AND(G4426&lt;&gt;0,G4426&lt;&gt;""),IF(B4426="","",IF(ISNUMBER(MATCH(B4426,'Look Up Values'!$B$2:$B$500,0)),"","Dest. error")),"")</f>
        <v/>
      </c>
      <c r="L4426" s="242" t="str">
        <f>IF(AND(G4426&lt;&gt;0,G4426&lt;&gt;""),IF(C4426="","",IF(AND(ISNUMBER(--LEFT(C4426,FIND(" ",C4426&amp;" ")-1)),OR(LEN(LEFT(C4426,FIND(" ",C4426&amp;" ")-1))=6,LEN(LEFT(C4426,FIND(" ",C4426&amp;" ")-1))=7),OR(ISNUMBER(MATCH(LEFT(C4426,FIND(" ",C4426&amp;" ")-1),'Look Up Values'!$G$2:$G$1000,0)),ISNUMBER(MATCH(LEFT(C4426,FIND(" ",C4426&amp;" ")-1),'Look Up Values'!$AE$2:$AE$2000,0)))),"","EWC error")),"")</f>
        <v/>
      </c>
      <c r="M4426" s="242" t="str" cm="1">
        <f t="array" ref="M4426">IF(AND(G4426&lt;&gt;0,G4426&lt;&gt;""),IF(E4426="","",IF(ISNUMBER(MATCH(SUBSTITUTE(E4426," ",""),SUBSTITUTE('Look Up Values'!$I$2:$I$10," ",""),0)),"","State error")),"")</f>
        <v/>
      </c>
      <c r="N4426" s="242" t="str" cm="1">
        <f t="array" ref="N4426">IF(AND(G4426&lt;&gt;0,G4426&lt;&gt;""),IF(F4426="","",IF(ISNUMBER(MATCH(SUBSTITUTE(F4426," ",""),SUBSTITUTE('Look Up Values'!$W$2:$W$30," ",""),0)),"","D&amp;R error")),"")</f>
        <v/>
      </c>
      <c r="O4426" s="256" t="str">
        <f t="shared" si="139"/>
        <v/>
      </c>
    </row>
    <row r="4427" spans="1:15" ht="15.75">
      <c r="A4427" s="250">
        <v>4420</v>
      </c>
      <c r="B4427" s="208"/>
      <c r="C4427" s="49"/>
      <c r="D4427" s="50"/>
      <c r="E4427" s="50"/>
      <c r="F4427" s="50"/>
      <c r="G4427" s="209"/>
      <c r="H4427" s="48"/>
      <c r="I4427" s="457" t="str">
        <f t="shared" si="138"/>
        <v/>
      </c>
      <c r="J4427" s="241" cm="1">
        <f t="array" ref="J4427">SUMPRODUCT(--(K4427:N4427&lt;&gt;"")) + IF(TRIM(O4427)="",0,LEN(O4427)-LEN(SUBSTITUTE(O4427,",",""))+1)</f>
        <v>0</v>
      </c>
      <c r="K4427" s="242" t="str">
        <f>IF(AND(G4427&lt;&gt;0,G4427&lt;&gt;""),IF(B4427="","",IF(ISNUMBER(MATCH(B4427,'Look Up Values'!$B$2:$B$500,0)),"","Dest. error")),"")</f>
        <v/>
      </c>
      <c r="L4427" s="242" t="str">
        <f>IF(AND(G4427&lt;&gt;0,G4427&lt;&gt;""),IF(C4427="","",IF(AND(ISNUMBER(--LEFT(C4427,FIND(" ",C4427&amp;" ")-1)),OR(LEN(LEFT(C4427,FIND(" ",C4427&amp;" ")-1))=6,LEN(LEFT(C4427,FIND(" ",C4427&amp;" ")-1))=7),OR(ISNUMBER(MATCH(LEFT(C4427,FIND(" ",C4427&amp;" ")-1),'Look Up Values'!$G$2:$G$1000,0)),ISNUMBER(MATCH(LEFT(C4427,FIND(" ",C4427&amp;" ")-1),'Look Up Values'!$AE$2:$AE$2000,0)))),"","EWC error")),"")</f>
        <v/>
      </c>
      <c r="M4427" s="242" t="str" cm="1">
        <f t="array" ref="M4427">IF(AND(G4427&lt;&gt;0,G4427&lt;&gt;""),IF(E4427="","",IF(ISNUMBER(MATCH(SUBSTITUTE(E4427," ",""),SUBSTITUTE('Look Up Values'!$I$2:$I$10," ",""),0)),"","State error")),"")</f>
        <v/>
      </c>
      <c r="N4427" s="242" t="str" cm="1">
        <f t="array" ref="N4427">IF(AND(G4427&lt;&gt;0,G4427&lt;&gt;""),IF(F4427="","",IF(ISNUMBER(MATCH(SUBSTITUTE(F4427," ",""),SUBSTITUTE('Look Up Values'!$W$2:$W$30," ",""),0)),"","D&amp;R error")),"")</f>
        <v/>
      </c>
      <c r="O4427" s="256" t="str">
        <f t="shared" si="139"/>
        <v/>
      </c>
    </row>
    <row r="4428" spans="1:15" ht="15.75">
      <c r="A4428" s="250">
        <v>4421</v>
      </c>
      <c r="B4428" s="208"/>
      <c r="C4428" s="49"/>
      <c r="D4428" s="50"/>
      <c r="E4428" s="50"/>
      <c r="F4428" s="50"/>
      <c r="G4428" s="209"/>
      <c r="H4428" s="48"/>
      <c r="I4428" s="457" t="str">
        <f t="shared" si="138"/>
        <v/>
      </c>
      <c r="J4428" s="241" cm="1">
        <f t="array" ref="J4428">SUMPRODUCT(--(K4428:N4428&lt;&gt;"")) + IF(TRIM(O4428)="",0,LEN(O4428)-LEN(SUBSTITUTE(O4428,",",""))+1)</f>
        <v>0</v>
      </c>
      <c r="K4428" s="242" t="str">
        <f>IF(AND(G4428&lt;&gt;0,G4428&lt;&gt;""),IF(B4428="","",IF(ISNUMBER(MATCH(B4428,'Look Up Values'!$B$2:$B$500,0)),"","Dest. error")),"")</f>
        <v/>
      </c>
      <c r="L4428" s="242" t="str">
        <f>IF(AND(G4428&lt;&gt;0,G4428&lt;&gt;""),IF(C4428="","",IF(AND(ISNUMBER(--LEFT(C4428,FIND(" ",C4428&amp;" ")-1)),OR(LEN(LEFT(C4428,FIND(" ",C4428&amp;" ")-1))=6,LEN(LEFT(C4428,FIND(" ",C4428&amp;" ")-1))=7),OR(ISNUMBER(MATCH(LEFT(C4428,FIND(" ",C4428&amp;" ")-1),'Look Up Values'!$G$2:$G$1000,0)),ISNUMBER(MATCH(LEFT(C4428,FIND(" ",C4428&amp;" ")-1),'Look Up Values'!$AE$2:$AE$2000,0)))),"","EWC error")),"")</f>
        <v/>
      </c>
      <c r="M4428" s="242" t="str" cm="1">
        <f t="array" ref="M4428">IF(AND(G4428&lt;&gt;0,G4428&lt;&gt;""),IF(E4428="","",IF(ISNUMBER(MATCH(SUBSTITUTE(E4428," ",""),SUBSTITUTE('Look Up Values'!$I$2:$I$10," ",""),0)),"","State error")),"")</f>
        <v/>
      </c>
      <c r="N4428" s="242" t="str" cm="1">
        <f t="array" ref="N4428">IF(AND(G4428&lt;&gt;0,G4428&lt;&gt;""),IF(F4428="","",IF(ISNUMBER(MATCH(SUBSTITUTE(F4428," ",""),SUBSTITUTE('Look Up Values'!$W$2:$W$30," ",""),0)),"","D&amp;R error")),"")</f>
        <v/>
      </c>
      <c r="O4428" s="256" t="str">
        <f t="shared" si="139"/>
        <v/>
      </c>
    </row>
    <row r="4429" spans="1:15" ht="15.75">
      <c r="A4429" s="250">
        <v>4422</v>
      </c>
      <c r="B4429" s="208"/>
      <c r="C4429" s="49"/>
      <c r="D4429" s="50"/>
      <c r="E4429" s="50"/>
      <c r="F4429" s="50"/>
      <c r="G4429" s="209"/>
      <c r="H4429" s="48"/>
      <c r="I4429" s="457" t="str">
        <f t="shared" si="138"/>
        <v/>
      </c>
      <c r="J4429" s="241" cm="1">
        <f t="array" ref="J4429">SUMPRODUCT(--(K4429:N4429&lt;&gt;"")) + IF(TRIM(O4429)="",0,LEN(O4429)-LEN(SUBSTITUTE(O4429,",",""))+1)</f>
        <v>0</v>
      </c>
      <c r="K4429" s="242" t="str">
        <f>IF(AND(G4429&lt;&gt;0,G4429&lt;&gt;""),IF(B4429="","",IF(ISNUMBER(MATCH(B4429,'Look Up Values'!$B$2:$B$500,0)),"","Dest. error")),"")</f>
        <v/>
      </c>
      <c r="L4429" s="242" t="str">
        <f>IF(AND(G4429&lt;&gt;0,G4429&lt;&gt;""),IF(C4429="","",IF(AND(ISNUMBER(--LEFT(C4429,FIND(" ",C4429&amp;" ")-1)),OR(LEN(LEFT(C4429,FIND(" ",C4429&amp;" ")-1))=6,LEN(LEFT(C4429,FIND(" ",C4429&amp;" ")-1))=7),OR(ISNUMBER(MATCH(LEFT(C4429,FIND(" ",C4429&amp;" ")-1),'Look Up Values'!$G$2:$G$1000,0)),ISNUMBER(MATCH(LEFT(C4429,FIND(" ",C4429&amp;" ")-1),'Look Up Values'!$AE$2:$AE$2000,0)))),"","EWC error")),"")</f>
        <v/>
      </c>
      <c r="M4429" s="242" t="str" cm="1">
        <f t="array" ref="M4429">IF(AND(G4429&lt;&gt;0,G4429&lt;&gt;""),IF(E4429="","",IF(ISNUMBER(MATCH(SUBSTITUTE(E4429," ",""),SUBSTITUTE('Look Up Values'!$I$2:$I$10," ",""),0)),"","State error")),"")</f>
        <v/>
      </c>
      <c r="N4429" s="242" t="str" cm="1">
        <f t="array" ref="N4429">IF(AND(G4429&lt;&gt;0,G4429&lt;&gt;""),IF(F4429="","",IF(ISNUMBER(MATCH(SUBSTITUTE(F4429," ",""),SUBSTITUTE('Look Up Values'!$W$2:$W$30," ",""),0)),"","D&amp;R error")),"")</f>
        <v/>
      </c>
      <c r="O4429" s="256" t="str">
        <f t="shared" si="139"/>
        <v/>
      </c>
    </row>
    <row r="4430" spans="1:15" ht="15.75">
      <c r="A4430" s="250">
        <v>4423</v>
      </c>
      <c r="B4430" s="208"/>
      <c r="C4430" s="49"/>
      <c r="D4430" s="50"/>
      <c r="E4430" s="50"/>
      <c r="F4430" s="50"/>
      <c r="G4430" s="209"/>
      <c r="H4430" s="48"/>
      <c r="I4430" s="457" t="str">
        <f t="shared" si="138"/>
        <v/>
      </c>
      <c r="J4430" s="241" cm="1">
        <f t="array" ref="J4430">SUMPRODUCT(--(K4430:N4430&lt;&gt;"")) + IF(TRIM(O4430)="",0,LEN(O4430)-LEN(SUBSTITUTE(O4430,",",""))+1)</f>
        <v>0</v>
      </c>
      <c r="K4430" s="242" t="str">
        <f>IF(AND(G4430&lt;&gt;0,G4430&lt;&gt;""),IF(B4430="","",IF(ISNUMBER(MATCH(B4430,'Look Up Values'!$B$2:$B$500,0)),"","Dest. error")),"")</f>
        <v/>
      </c>
      <c r="L4430" s="242" t="str">
        <f>IF(AND(G4430&lt;&gt;0,G4430&lt;&gt;""),IF(C4430="","",IF(AND(ISNUMBER(--LEFT(C4430,FIND(" ",C4430&amp;" ")-1)),OR(LEN(LEFT(C4430,FIND(" ",C4430&amp;" ")-1))=6,LEN(LEFT(C4430,FIND(" ",C4430&amp;" ")-1))=7),OR(ISNUMBER(MATCH(LEFT(C4430,FIND(" ",C4430&amp;" ")-1),'Look Up Values'!$G$2:$G$1000,0)),ISNUMBER(MATCH(LEFT(C4430,FIND(" ",C4430&amp;" ")-1),'Look Up Values'!$AE$2:$AE$2000,0)))),"","EWC error")),"")</f>
        <v/>
      </c>
      <c r="M4430" s="242" t="str" cm="1">
        <f t="array" ref="M4430">IF(AND(G4430&lt;&gt;0,G4430&lt;&gt;""),IF(E4430="","",IF(ISNUMBER(MATCH(SUBSTITUTE(E4430," ",""),SUBSTITUTE('Look Up Values'!$I$2:$I$10," ",""),0)),"","State error")),"")</f>
        <v/>
      </c>
      <c r="N4430" s="242" t="str" cm="1">
        <f t="array" ref="N4430">IF(AND(G4430&lt;&gt;0,G4430&lt;&gt;""),IF(F4430="","",IF(ISNUMBER(MATCH(SUBSTITUTE(F4430," ",""),SUBSTITUTE('Look Up Values'!$W$2:$W$30," ",""),0)),"","D&amp;R error")),"")</f>
        <v/>
      </c>
      <c r="O4430" s="256" t="str">
        <f t="shared" si="139"/>
        <v/>
      </c>
    </row>
    <row r="4431" spans="1:15" ht="15.75">
      <c r="A4431" s="250">
        <v>4424</v>
      </c>
      <c r="B4431" s="208"/>
      <c r="C4431" s="49"/>
      <c r="D4431" s="50"/>
      <c r="E4431" s="50"/>
      <c r="F4431" s="50"/>
      <c r="G4431" s="209"/>
      <c r="H4431" s="48"/>
      <c r="I4431" s="457" t="str">
        <f t="shared" si="138"/>
        <v/>
      </c>
      <c r="J4431" s="241" cm="1">
        <f t="array" ref="J4431">SUMPRODUCT(--(K4431:N4431&lt;&gt;"")) + IF(TRIM(O4431)="",0,LEN(O4431)-LEN(SUBSTITUTE(O4431,",",""))+1)</f>
        <v>0</v>
      </c>
      <c r="K4431" s="242" t="str">
        <f>IF(AND(G4431&lt;&gt;0,G4431&lt;&gt;""),IF(B4431="","",IF(ISNUMBER(MATCH(B4431,'Look Up Values'!$B$2:$B$500,0)),"","Dest. error")),"")</f>
        <v/>
      </c>
      <c r="L4431" s="242" t="str">
        <f>IF(AND(G4431&lt;&gt;0,G4431&lt;&gt;""),IF(C4431="","",IF(AND(ISNUMBER(--LEFT(C4431,FIND(" ",C4431&amp;" ")-1)),OR(LEN(LEFT(C4431,FIND(" ",C4431&amp;" ")-1))=6,LEN(LEFT(C4431,FIND(" ",C4431&amp;" ")-1))=7),OR(ISNUMBER(MATCH(LEFT(C4431,FIND(" ",C4431&amp;" ")-1),'Look Up Values'!$G$2:$G$1000,0)),ISNUMBER(MATCH(LEFT(C4431,FIND(" ",C4431&amp;" ")-1),'Look Up Values'!$AE$2:$AE$2000,0)))),"","EWC error")),"")</f>
        <v/>
      </c>
      <c r="M4431" s="242" t="str" cm="1">
        <f t="array" ref="M4431">IF(AND(G4431&lt;&gt;0,G4431&lt;&gt;""),IF(E4431="","",IF(ISNUMBER(MATCH(SUBSTITUTE(E4431," ",""),SUBSTITUTE('Look Up Values'!$I$2:$I$10," ",""),0)),"","State error")),"")</f>
        <v/>
      </c>
      <c r="N4431" s="242" t="str" cm="1">
        <f t="array" ref="N4431">IF(AND(G4431&lt;&gt;0,G4431&lt;&gt;""),IF(F4431="","",IF(ISNUMBER(MATCH(SUBSTITUTE(F4431," ",""),SUBSTITUTE('Look Up Values'!$W$2:$W$30," ",""),0)),"","D&amp;R error")),"")</f>
        <v/>
      </c>
      <c r="O4431" s="256" t="str">
        <f t="shared" si="139"/>
        <v/>
      </c>
    </row>
    <row r="4432" spans="1:15" ht="15.75">
      <c r="A4432" s="250">
        <v>4425</v>
      </c>
      <c r="B4432" s="208"/>
      <c r="C4432" s="49"/>
      <c r="D4432" s="50"/>
      <c r="E4432" s="50"/>
      <c r="F4432" s="50"/>
      <c r="G4432" s="209"/>
      <c r="H4432" s="48"/>
      <c r="I4432" s="457" t="str">
        <f t="shared" si="138"/>
        <v/>
      </c>
      <c r="J4432" s="241" cm="1">
        <f t="array" ref="J4432">SUMPRODUCT(--(K4432:N4432&lt;&gt;"")) + IF(TRIM(O4432)="",0,LEN(O4432)-LEN(SUBSTITUTE(O4432,",",""))+1)</f>
        <v>0</v>
      </c>
      <c r="K4432" s="242" t="str">
        <f>IF(AND(G4432&lt;&gt;0,G4432&lt;&gt;""),IF(B4432="","",IF(ISNUMBER(MATCH(B4432,'Look Up Values'!$B$2:$B$500,0)),"","Dest. error")),"")</f>
        <v/>
      </c>
      <c r="L4432" s="242" t="str">
        <f>IF(AND(G4432&lt;&gt;0,G4432&lt;&gt;""),IF(C4432="","",IF(AND(ISNUMBER(--LEFT(C4432,FIND(" ",C4432&amp;" ")-1)),OR(LEN(LEFT(C4432,FIND(" ",C4432&amp;" ")-1))=6,LEN(LEFT(C4432,FIND(" ",C4432&amp;" ")-1))=7),OR(ISNUMBER(MATCH(LEFT(C4432,FIND(" ",C4432&amp;" ")-1),'Look Up Values'!$G$2:$G$1000,0)),ISNUMBER(MATCH(LEFT(C4432,FIND(" ",C4432&amp;" ")-1),'Look Up Values'!$AE$2:$AE$2000,0)))),"","EWC error")),"")</f>
        <v/>
      </c>
      <c r="M4432" s="242" t="str" cm="1">
        <f t="array" ref="M4432">IF(AND(G4432&lt;&gt;0,G4432&lt;&gt;""),IF(E4432="","",IF(ISNUMBER(MATCH(SUBSTITUTE(E4432," ",""),SUBSTITUTE('Look Up Values'!$I$2:$I$10," ",""),0)),"","State error")),"")</f>
        <v/>
      </c>
      <c r="N4432" s="242" t="str" cm="1">
        <f t="array" ref="N4432">IF(AND(G4432&lt;&gt;0,G4432&lt;&gt;""),IF(F4432="","",IF(ISNUMBER(MATCH(SUBSTITUTE(F4432," ",""),SUBSTITUTE('Look Up Values'!$W$2:$W$30," ",""),0)),"","D&amp;R error")),"")</f>
        <v/>
      </c>
      <c r="O4432" s="256" t="str">
        <f t="shared" si="139"/>
        <v/>
      </c>
    </row>
    <row r="4433" spans="1:15" ht="15.75">
      <c r="A4433" s="250">
        <v>4426</v>
      </c>
      <c r="B4433" s="208"/>
      <c r="C4433" s="49"/>
      <c r="D4433" s="50"/>
      <c r="E4433" s="50"/>
      <c r="F4433" s="50"/>
      <c r="G4433" s="209"/>
      <c r="H4433" s="48"/>
      <c r="I4433" s="457" t="str">
        <f t="shared" si="138"/>
        <v/>
      </c>
      <c r="J4433" s="241" cm="1">
        <f t="array" ref="J4433">SUMPRODUCT(--(K4433:N4433&lt;&gt;"")) + IF(TRIM(O4433)="",0,LEN(O4433)-LEN(SUBSTITUTE(O4433,",",""))+1)</f>
        <v>0</v>
      </c>
      <c r="K4433" s="242" t="str">
        <f>IF(AND(G4433&lt;&gt;0,G4433&lt;&gt;""),IF(B4433="","",IF(ISNUMBER(MATCH(B4433,'Look Up Values'!$B$2:$B$500,0)),"","Dest. error")),"")</f>
        <v/>
      </c>
      <c r="L4433" s="242" t="str">
        <f>IF(AND(G4433&lt;&gt;0,G4433&lt;&gt;""),IF(C4433="","",IF(AND(ISNUMBER(--LEFT(C4433,FIND(" ",C4433&amp;" ")-1)),OR(LEN(LEFT(C4433,FIND(" ",C4433&amp;" ")-1))=6,LEN(LEFT(C4433,FIND(" ",C4433&amp;" ")-1))=7),OR(ISNUMBER(MATCH(LEFT(C4433,FIND(" ",C4433&amp;" ")-1),'Look Up Values'!$G$2:$G$1000,0)),ISNUMBER(MATCH(LEFT(C4433,FIND(" ",C4433&amp;" ")-1),'Look Up Values'!$AE$2:$AE$2000,0)))),"","EWC error")),"")</f>
        <v/>
      </c>
      <c r="M4433" s="242" t="str" cm="1">
        <f t="array" ref="M4433">IF(AND(G4433&lt;&gt;0,G4433&lt;&gt;""),IF(E4433="","",IF(ISNUMBER(MATCH(SUBSTITUTE(E4433," ",""),SUBSTITUTE('Look Up Values'!$I$2:$I$10," ",""),0)),"","State error")),"")</f>
        <v/>
      </c>
      <c r="N4433" s="242" t="str" cm="1">
        <f t="array" ref="N4433">IF(AND(G4433&lt;&gt;0,G4433&lt;&gt;""),IF(F4433="","",IF(ISNUMBER(MATCH(SUBSTITUTE(F4433," ",""),SUBSTITUTE('Look Up Values'!$W$2:$W$30," ",""),0)),"","D&amp;R error")),"")</f>
        <v/>
      </c>
      <c r="O4433" s="256" t="str">
        <f t="shared" si="139"/>
        <v/>
      </c>
    </row>
    <row r="4434" spans="1:15" ht="15.75">
      <c r="A4434" s="250">
        <v>4427</v>
      </c>
      <c r="B4434" s="208"/>
      <c r="C4434" s="49"/>
      <c r="D4434" s="50"/>
      <c r="E4434" s="50"/>
      <c r="F4434" s="50"/>
      <c r="G4434" s="209"/>
      <c r="H4434" s="48"/>
      <c r="I4434" s="457" t="str">
        <f t="shared" si="138"/>
        <v/>
      </c>
      <c r="J4434" s="241" cm="1">
        <f t="array" ref="J4434">SUMPRODUCT(--(K4434:N4434&lt;&gt;"")) + IF(TRIM(O4434)="",0,LEN(O4434)-LEN(SUBSTITUTE(O4434,",",""))+1)</f>
        <v>0</v>
      </c>
      <c r="K4434" s="242" t="str">
        <f>IF(AND(G4434&lt;&gt;0,G4434&lt;&gt;""),IF(B4434="","",IF(ISNUMBER(MATCH(B4434,'Look Up Values'!$B$2:$B$500,0)),"","Dest. error")),"")</f>
        <v/>
      </c>
      <c r="L4434" s="242" t="str">
        <f>IF(AND(G4434&lt;&gt;0,G4434&lt;&gt;""),IF(C4434="","",IF(AND(ISNUMBER(--LEFT(C4434,FIND(" ",C4434&amp;" ")-1)),OR(LEN(LEFT(C4434,FIND(" ",C4434&amp;" ")-1))=6,LEN(LEFT(C4434,FIND(" ",C4434&amp;" ")-1))=7),OR(ISNUMBER(MATCH(LEFT(C4434,FIND(" ",C4434&amp;" ")-1),'Look Up Values'!$G$2:$G$1000,0)),ISNUMBER(MATCH(LEFT(C4434,FIND(" ",C4434&amp;" ")-1),'Look Up Values'!$AE$2:$AE$2000,0)))),"","EWC error")),"")</f>
        <v/>
      </c>
      <c r="M4434" s="242" t="str" cm="1">
        <f t="array" ref="M4434">IF(AND(G4434&lt;&gt;0,G4434&lt;&gt;""),IF(E4434="","",IF(ISNUMBER(MATCH(SUBSTITUTE(E4434," ",""),SUBSTITUTE('Look Up Values'!$I$2:$I$10," ",""),0)),"","State error")),"")</f>
        <v/>
      </c>
      <c r="N4434" s="242" t="str" cm="1">
        <f t="array" ref="N4434">IF(AND(G4434&lt;&gt;0,G4434&lt;&gt;""),IF(F4434="","",IF(ISNUMBER(MATCH(SUBSTITUTE(F4434," ",""),SUBSTITUTE('Look Up Values'!$W$2:$W$30," ",""),0)),"","D&amp;R error")),"")</f>
        <v/>
      </c>
      <c r="O4434" s="256" t="str">
        <f t="shared" si="139"/>
        <v/>
      </c>
    </row>
    <row r="4435" spans="1:15" ht="15.75">
      <c r="A4435" s="250">
        <v>4428</v>
      </c>
      <c r="B4435" s="208"/>
      <c r="C4435" s="49"/>
      <c r="D4435" s="50"/>
      <c r="E4435" s="50"/>
      <c r="F4435" s="50"/>
      <c r="G4435" s="209"/>
      <c r="H4435" s="48"/>
      <c r="I4435" s="457" t="str">
        <f t="shared" si="138"/>
        <v/>
      </c>
      <c r="J4435" s="241" cm="1">
        <f t="array" ref="J4435">SUMPRODUCT(--(K4435:N4435&lt;&gt;"")) + IF(TRIM(O4435)="",0,LEN(O4435)-LEN(SUBSTITUTE(O4435,",",""))+1)</f>
        <v>0</v>
      </c>
      <c r="K4435" s="242" t="str">
        <f>IF(AND(G4435&lt;&gt;0,G4435&lt;&gt;""),IF(B4435="","",IF(ISNUMBER(MATCH(B4435,'Look Up Values'!$B$2:$B$500,0)),"","Dest. error")),"")</f>
        <v/>
      </c>
      <c r="L4435" s="242" t="str">
        <f>IF(AND(G4435&lt;&gt;0,G4435&lt;&gt;""),IF(C4435="","",IF(AND(ISNUMBER(--LEFT(C4435,FIND(" ",C4435&amp;" ")-1)),OR(LEN(LEFT(C4435,FIND(" ",C4435&amp;" ")-1))=6,LEN(LEFT(C4435,FIND(" ",C4435&amp;" ")-1))=7),OR(ISNUMBER(MATCH(LEFT(C4435,FIND(" ",C4435&amp;" ")-1),'Look Up Values'!$G$2:$G$1000,0)),ISNUMBER(MATCH(LEFT(C4435,FIND(" ",C4435&amp;" ")-1),'Look Up Values'!$AE$2:$AE$2000,0)))),"","EWC error")),"")</f>
        <v/>
      </c>
      <c r="M4435" s="242" t="str" cm="1">
        <f t="array" ref="M4435">IF(AND(G4435&lt;&gt;0,G4435&lt;&gt;""),IF(E4435="","",IF(ISNUMBER(MATCH(SUBSTITUTE(E4435," ",""),SUBSTITUTE('Look Up Values'!$I$2:$I$10," ",""),0)),"","State error")),"")</f>
        <v/>
      </c>
      <c r="N4435" s="242" t="str" cm="1">
        <f t="array" ref="N4435">IF(AND(G4435&lt;&gt;0,G4435&lt;&gt;""),IF(F4435="","",IF(ISNUMBER(MATCH(SUBSTITUTE(F4435," ",""),SUBSTITUTE('Look Up Values'!$W$2:$W$30," ",""),0)),"","D&amp;R error")),"")</f>
        <v/>
      </c>
      <c r="O4435" s="256" t="str">
        <f t="shared" si="139"/>
        <v/>
      </c>
    </row>
    <row r="4436" spans="1:15" ht="15.75">
      <c r="A4436" s="250">
        <v>4429</v>
      </c>
      <c r="B4436" s="208"/>
      <c r="C4436" s="49"/>
      <c r="D4436" s="50"/>
      <c r="E4436" s="50"/>
      <c r="F4436" s="50"/>
      <c r="G4436" s="209"/>
      <c r="H4436" s="48"/>
      <c r="I4436" s="457" t="str">
        <f t="shared" si="138"/>
        <v/>
      </c>
      <c r="J4436" s="241" cm="1">
        <f t="array" ref="J4436">SUMPRODUCT(--(K4436:N4436&lt;&gt;"")) + IF(TRIM(O4436)="",0,LEN(O4436)-LEN(SUBSTITUTE(O4436,",",""))+1)</f>
        <v>0</v>
      </c>
      <c r="K4436" s="242" t="str">
        <f>IF(AND(G4436&lt;&gt;0,G4436&lt;&gt;""),IF(B4436="","",IF(ISNUMBER(MATCH(B4436,'Look Up Values'!$B$2:$B$500,0)),"","Dest. error")),"")</f>
        <v/>
      </c>
      <c r="L4436" s="242" t="str">
        <f>IF(AND(G4436&lt;&gt;0,G4436&lt;&gt;""),IF(C4436="","",IF(AND(ISNUMBER(--LEFT(C4436,FIND(" ",C4436&amp;" ")-1)),OR(LEN(LEFT(C4436,FIND(" ",C4436&amp;" ")-1))=6,LEN(LEFT(C4436,FIND(" ",C4436&amp;" ")-1))=7),OR(ISNUMBER(MATCH(LEFT(C4436,FIND(" ",C4436&amp;" ")-1),'Look Up Values'!$G$2:$G$1000,0)),ISNUMBER(MATCH(LEFT(C4436,FIND(" ",C4436&amp;" ")-1),'Look Up Values'!$AE$2:$AE$2000,0)))),"","EWC error")),"")</f>
        <v/>
      </c>
      <c r="M4436" s="242" t="str" cm="1">
        <f t="array" ref="M4436">IF(AND(G4436&lt;&gt;0,G4436&lt;&gt;""),IF(E4436="","",IF(ISNUMBER(MATCH(SUBSTITUTE(E4436," ",""),SUBSTITUTE('Look Up Values'!$I$2:$I$10," ",""),0)),"","State error")),"")</f>
        <v/>
      </c>
      <c r="N4436" s="242" t="str" cm="1">
        <f t="array" ref="N4436">IF(AND(G4436&lt;&gt;0,G4436&lt;&gt;""),IF(F4436="","",IF(ISNUMBER(MATCH(SUBSTITUTE(F4436," ",""),SUBSTITUTE('Look Up Values'!$W$2:$W$30," ",""),0)),"","D&amp;R error")),"")</f>
        <v/>
      </c>
      <c r="O4436" s="256" t="str">
        <f t="shared" si="139"/>
        <v/>
      </c>
    </row>
    <row r="4437" spans="1:15" ht="15.75">
      <c r="A4437" s="250">
        <v>4430</v>
      </c>
      <c r="B4437" s="208"/>
      <c r="C4437" s="49"/>
      <c r="D4437" s="50"/>
      <c r="E4437" s="50"/>
      <c r="F4437" s="50"/>
      <c r="G4437" s="209"/>
      <c r="H4437" s="48"/>
      <c r="I4437" s="457" t="str">
        <f t="shared" si="138"/>
        <v/>
      </c>
      <c r="J4437" s="241" cm="1">
        <f t="array" ref="J4437">SUMPRODUCT(--(K4437:N4437&lt;&gt;"")) + IF(TRIM(O4437)="",0,LEN(O4437)-LEN(SUBSTITUTE(O4437,",",""))+1)</f>
        <v>0</v>
      </c>
      <c r="K4437" s="242" t="str">
        <f>IF(AND(G4437&lt;&gt;0,G4437&lt;&gt;""),IF(B4437="","",IF(ISNUMBER(MATCH(B4437,'Look Up Values'!$B$2:$B$500,0)),"","Dest. error")),"")</f>
        <v/>
      </c>
      <c r="L4437" s="242" t="str">
        <f>IF(AND(G4437&lt;&gt;0,G4437&lt;&gt;""),IF(C4437="","",IF(AND(ISNUMBER(--LEFT(C4437,FIND(" ",C4437&amp;" ")-1)),OR(LEN(LEFT(C4437,FIND(" ",C4437&amp;" ")-1))=6,LEN(LEFT(C4437,FIND(" ",C4437&amp;" ")-1))=7),OR(ISNUMBER(MATCH(LEFT(C4437,FIND(" ",C4437&amp;" ")-1),'Look Up Values'!$G$2:$G$1000,0)),ISNUMBER(MATCH(LEFT(C4437,FIND(" ",C4437&amp;" ")-1),'Look Up Values'!$AE$2:$AE$2000,0)))),"","EWC error")),"")</f>
        <v/>
      </c>
      <c r="M4437" s="242" t="str" cm="1">
        <f t="array" ref="M4437">IF(AND(G4437&lt;&gt;0,G4437&lt;&gt;""),IF(E4437="","",IF(ISNUMBER(MATCH(SUBSTITUTE(E4437," ",""),SUBSTITUTE('Look Up Values'!$I$2:$I$10," ",""),0)),"","State error")),"")</f>
        <v/>
      </c>
      <c r="N4437" s="242" t="str" cm="1">
        <f t="array" ref="N4437">IF(AND(G4437&lt;&gt;0,G4437&lt;&gt;""),IF(F4437="","",IF(ISNUMBER(MATCH(SUBSTITUTE(F4437," ",""),SUBSTITUTE('Look Up Values'!$W$2:$W$30," ",""),0)),"","D&amp;R error")),"")</f>
        <v/>
      </c>
      <c r="O4437" s="256" t="str">
        <f t="shared" si="139"/>
        <v/>
      </c>
    </row>
    <row r="4438" spans="1:15" ht="15.75">
      <c r="A4438" s="250">
        <v>4431</v>
      </c>
      <c r="B4438" s="208"/>
      <c r="C4438" s="49"/>
      <c r="D4438" s="50"/>
      <c r="E4438" s="50"/>
      <c r="F4438" s="50"/>
      <c r="G4438" s="209"/>
      <c r="H4438" s="48"/>
      <c r="I4438" s="457" t="str">
        <f t="shared" si="138"/>
        <v/>
      </c>
      <c r="J4438" s="241" cm="1">
        <f t="array" ref="J4438">SUMPRODUCT(--(K4438:N4438&lt;&gt;"")) + IF(TRIM(O4438)="",0,LEN(O4438)-LEN(SUBSTITUTE(O4438,",",""))+1)</f>
        <v>0</v>
      </c>
      <c r="K4438" s="242" t="str">
        <f>IF(AND(G4438&lt;&gt;0,G4438&lt;&gt;""),IF(B4438="","",IF(ISNUMBER(MATCH(B4438,'Look Up Values'!$B$2:$B$500,0)),"","Dest. error")),"")</f>
        <v/>
      </c>
      <c r="L4438" s="242" t="str">
        <f>IF(AND(G4438&lt;&gt;0,G4438&lt;&gt;""),IF(C4438="","",IF(AND(ISNUMBER(--LEFT(C4438,FIND(" ",C4438&amp;" ")-1)),OR(LEN(LEFT(C4438,FIND(" ",C4438&amp;" ")-1))=6,LEN(LEFT(C4438,FIND(" ",C4438&amp;" ")-1))=7),OR(ISNUMBER(MATCH(LEFT(C4438,FIND(" ",C4438&amp;" ")-1),'Look Up Values'!$G$2:$G$1000,0)),ISNUMBER(MATCH(LEFT(C4438,FIND(" ",C4438&amp;" ")-1),'Look Up Values'!$AE$2:$AE$2000,0)))),"","EWC error")),"")</f>
        <v/>
      </c>
      <c r="M4438" s="242" t="str" cm="1">
        <f t="array" ref="M4438">IF(AND(G4438&lt;&gt;0,G4438&lt;&gt;""),IF(E4438="","",IF(ISNUMBER(MATCH(SUBSTITUTE(E4438," ",""),SUBSTITUTE('Look Up Values'!$I$2:$I$10," ",""),0)),"","State error")),"")</f>
        <v/>
      </c>
      <c r="N4438" s="242" t="str" cm="1">
        <f t="array" ref="N4438">IF(AND(G4438&lt;&gt;0,G4438&lt;&gt;""),IF(F4438="","",IF(ISNUMBER(MATCH(SUBSTITUTE(F4438," ",""),SUBSTITUTE('Look Up Values'!$W$2:$W$30," ",""),0)),"","D&amp;R error")),"")</f>
        <v/>
      </c>
      <c r="O4438" s="256" t="str">
        <f t="shared" si="139"/>
        <v/>
      </c>
    </row>
    <row r="4439" spans="1:15" ht="15.75">
      <c r="A4439" s="250">
        <v>4432</v>
      </c>
      <c r="B4439" s="208"/>
      <c r="C4439" s="49"/>
      <c r="D4439" s="50"/>
      <c r="E4439" s="50"/>
      <c r="F4439" s="50"/>
      <c r="G4439" s="209"/>
      <c r="H4439" s="48"/>
      <c r="I4439" s="457" t="str">
        <f t="shared" si="138"/>
        <v/>
      </c>
      <c r="J4439" s="241" cm="1">
        <f t="array" ref="J4439">SUMPRODUCT(--(K4439:N4439&lt;&gt;"")) + IF(TRIM(O4439)="",0,LEN(O4439)-LEN(SUBSTITUTE(O4439,",",""))+1)</f>
        <v>0</v>
      </c>
      <c r="K4439" s="242" t="str">
        <f>IF(AND(G4439&lt;&gt;0,G4439&lt;&gt;""),IF(B4439="","",IF(ISNUMBER(MATCH(B4439,'Look Up Values'!$B$2:$B$500,0)),"","Dest. error")),"")</f>
        <v/>
      </c>
      <c r="L4439" s="242" t="str">
        <f>IF(AND(G4439&lt;&gt;0,G4439&lt;&gt;""),IF(C4439="","",IF(AND(ISNUMBER(--LEFT(C4439,FIND(" ",C4439&amp;" ")-1)),OR(LEN(LEFT(C4439,FIND(" ",C4439&amp;" ")-1))=6,LEN(LEFT(C4439,FIND(" ",C4439&amp;" ")-1))=7),OR(ISNUMBER(MATCH(LEFT(C4439,FIND(" ",C4439&amp;" ")-1),'Look Up Values'!$G$2:$G$1000,0)),ISNUMBER(MATCH(LEFT(C4439,FIND(" ",C4439&amp;" ")-1),'Look Up Values'!$AE$2:$AE$2000,0)))),"","EWC error")),"")</f>
        <v/>
      </c>
      <c r="M4439" s="242" t="str" cm="1">
        <f t="array" ref="M4439">IF(AND(G4439&lt;&gt;0,G4439&lt;&gt;""),IF(E4439="","",IF(ISNUMBER(MATCH(SUBSTITUTE(E4439," ",""),SUBSTITUTE('Look Up Values'!$I$2:$I$10," ",""),0)),"","State error")),"")</f>
        <v/>
      </c>
      <c r="N4439" s="242" t="str" cm="1">
        <f t="array" ref="N4439">IF(AND(G4439&lt;&gt;0,G4439&lt;&gt;""),IF(F4439="","",IF(ISNUMBER(MATCH(SUBSTITUTE(F4439," ",""),SUBSTITUTE('Look Up Values'!$W$2:$W$30," ",""),0)),"","D&amp;R error")),"")</f>
        <v/>
      </c>
      <c r="O4439" s="256" t="str">
        <f t="shared" si="139"/>
        <v/>
      </c>
    </row>
    <row r="4440" spans="1:15" ht="15.75">
      <c r="A4440" s="250">
        <v>4433</v>
      </c>
      <c r="B4440" s="208"/>
      <c r="C4440" s="49"/>
      <c r="D4440" s="50"/>
      <c r="E4440" s="50"/>
      <c r="F4440" s="50"/>
      <c r="G4440" s="209"/>
      <c r="H4440" s="48"/>
      <c r="I4440" s="457" t="str">
        <f t="shared" si="138"/>
        <v/>
      </c>
      <c r="J4440" s="241" cm="1">
        <f t="array" ref="J4440">SUMPRODUCT(--(K4440:N4440&lt;&gt;"")) + IF(TRIM(O4440)="",0,LEN(O4440)-LEN(SUBSTITUTE(O4440,",",""))+1)</f>
        <v>0</v>
      </c>
      <c r="K4440" s="242" t="str">
        <f>IF(AND(G4440&lt;&gt;0,G4440&lt;&gt;""),IF(B4440="","",IF(ISNUMBER(MATCH(B4440,'Look Up Values'!$B$2:$B$500,0)),"","Dest. error")),"")</f>
        <v/>
      </c>
      <c r="L4440" s="242" t="str">
        <f>IF(AND(G4440&lt;&gt;0,G4440&lt;&gt;""),IF(C4440="","",IF(AND(ISNUMBER(--LEFT(C4440,FIND(" ",C4440&amp;" ")-1)),OR(LEN(LEFT(C4440,FIND(" ",C4440&amp;" ")-1))=6,LEN(LEFT(C4440,FIND(" ",C4440&amp;" ")-1))=7),OR(ISNUMBER(MATCH(LEFT(C4440,FIND(" ",C4440&amp;" ")-1),'Look Up Values'!$G$2:$G$1000,0)),ISNUMBER(MATCH(LEFT(C4440,FIND(" ",C4440&amp;" ")-1),'Look Up Values'!$AE$2:$AE$2000,0)))),"","EWC error")),"")</f>
        <v/>
      </c>
      <c r="M4440" s="242" t="str" cm="1">
        <f t="array" ref="M4440">IF(AND(G4440&lt;&gt;0,G4440&lt;&gt;""),IF(E4440="","",IF(ISNUMBER(MATCH(SUBSTITUTE(E4440," ",""),SUBSTITUTE('Look Up Values'!$I$2:$I$10," ",""),0)),"","State error")),"")</f>
        <v/>
      </c>
      <c r="N4440" s="242" t="str" cm="1">
        <f t="array" ref="N4440">IF(AND(G4440&lt;&gt;0,G4440&lt;&gt;""),IF(F4440="","",IF(ISNUMBER(MATCH(SUBSTITUTE(F4440," ",""),SUBSTITUTE('Look Up Values'!$W$2:$W$30," ",""),0)),"","D&amp;R error")),"")</f>
        <v/>
      </c>
      <c r="O4440" s="256" t="str">
        <f t="shared" si="139"/>
        <v/>
      </c>
    </row>
    <row r="4441" spans="1:15" ht="15.75">
      <c r="A4441" s="250">
        <v>4434</v>
      </c>
      <c r="B4441" s="208"/>
      <c r="C4441" s="49"/>
      <c r="D4441" s="50"/>
      <c r="E4441" s="50"/>
      <c r="F4441" s="50"/>
      <c r="G4441" s="209"/>
      <c r="H4441" s="48"/>
      <c r="I4441" s="457" t="str">
        <f t="shared" si="138"/>
        <v/>
      </c>
      <c r="J4441" s="241" cm="1">
        <f t="array" ref="J4441">SUMPRODUCT(--(K4441:N4441&lt;&gt;"")) + IF(TRIM(O4441)="",0,LEN(O4441)-LEN(SUBSTITUTE(O4441,",",""))+1)</f>
        <v>0</v>
      </c>
      <c r="K4441" s="242" t="str">
        <f>IF(AND(G4441&lt;&gt;0,G4441&lt;&gt;""),IF(B4441="","",IF(ISNUMBER(MATCH(B4441,'Look Up Values'!$B$2:$B$500,0)),"","Dest. error")),"")</f>
        <v/>
      </c>
      <c r="L4441" s="242" t="str">
        <f>IF(AND(G4441&lt;&gt;0,G4441&lt;&gt;""),IF(C4441="","",IF(AND(ISNUMBER(--LEFT(C4441,FIND(" ",C4441&amp;" ")-1)),OR(LEN(LEFT(C4441,FIND(" ",C4441&amp;" ")-1))=6,LEN(LEFT(C4441,FIND(" ",C4441&amp;" ")-1))=7),OR(ISNUMBER(MATCH(LEFT(C4441,FIND(" ",C4441&amp;" ")-1),'Look Up Values'!$G$2:$G$1000,0)),ISNUMBER(MATCH(LEFT(C4441,FIND(" ",C4441&amp;" ")-1),'Look Up Values'!$AE$2:$AE$2000,0)))),"","EWC error")),"")</f>
        <v/>
      </c>
      <c r="M4441" s="242" t="str" cm="1">
        <f t="array" ref="M4441">IF(AND(G4441&lt;&gt;0,G4441&lt;&gt;""),IF(E4441="","",IF(ISNUMBER(MATCH(SUBSTITUTE(E4441," ",""),SUBSTITUTE('Look Up Values'!$I$2:$I$10," ",""),0)),"","State error")),"")</f>
        <v/>
      </c>
      <c r="N4441" s="242" t="str" cm="1">
        <f t="array" ref="N4441">IF(AND(G4441&lt;&gt;0,G4441&lt;&gt;""),IF(F4441="","",IF(ISNUMBER(MATCH(SUBSTITUTE(F4441," ",""),SUBSTITUTE('Look Up Values'!$W$2:$W$30," ",""),0)),"","D&amp;R error")),"")</f>
        <v/>
      </c>
      <c r="O4441" s="256" t="str">
        <f t="shared" si="139"/>
        <v/>
      </c>
    </row>
    <row r="4442" spans="1:15" ht="15.75">
      <c r="A4442" s="250">
        <v>4435</v>
      </c>
      <c r="B4442" s="208"/>
      <c r="C4442" s="49"/>
      <c r="D4442" s="50"/>
      <c r="E4442" s="50"/>
      <c r="F4442" s="50"/>
      <c r="G4442" s="209"/>
      <c r="H4442" s="48"/>
      <c r="I4442" s="457" t="str">
        <f t="shared" si="138"/>
        <v/>
      </c>
      <c r="J4442" s="241" cm="1">
        <f t="array" ref="J4442">SUMPRODUCT(--(K4442:N4442&lt;&gt;"")) + IF(TRIM(O4442)="",0,LEN(O4442)-LEN(SUBSTITUTE(O4442,",",""))+1)</f>
        <v>0</v>
      </c>
      <c r="K4442" s="242" t="str">
        <f>IF(AND(G4442&lt;&gt;0,G4442&lt;&gt;""),IF(B4442="","",IF(ISNUMBER(MATCH(B4442,'Look Up Values'!$B$2:$B$500,0)),"","Dest. error")),"")</f>
        <v/>
      </c>
      <c r="L4442" s="242" t="str">
        <f>IF(AND(G4442&lt;&gt;0,G4442&lt;&gt;""),IF(C4442="","",IF(AND(ISNUMBER(--LEFT(C4442,FIND(" ",C4442&amp;" ")-1)),OR(LEN(LEFT(C4442,FIND(" ",C4442&amp;" ")-1))=6,LEN(LEFT(C4442,FIND(" ",C4442&amp;" ")-1))=7),OR(ISNUMBER(MATCH(LEFT(C4442,FIND(" ",C4442&amp;" ")-1),'Look Up Values'!$G$2:$G$1000,0)),ISNUMBER(MATCH(LEFT(C4442,FIND(" ",C4442&amp;" ")-1),'Look Up Values'!$AE$2:$AE$2000,0)))),"","EWC error")),"")</f>
        <v/>
      </c>
      <c r="M4442" s="242" t="str" cm="1">
        <f t="array" ref="M4442">IF(AND(G4442&lt;&gt;0,G4442&lt;&gt;""),IF(E4442="","",IF(ISNUMBER(MATCH(SUBSTITUTE(E4442," ",""),SUBSTITUTE('Look Up Values'!$I$2:$I$10," ",""),0)),"","State error")),"")</f>
        <v/>
      </c>
      <c r="N4442" s="242" t="str" cm="1">
        <f t="array" ref="N4442">IF(AND(G4442&lt;&gt;0,G4442&lt;&gt;""),IF(F4442="","",IF(ISNUMBER(MATCH(SUBSTITUTE(F4442," ",""),SUBSTITUTE('Look Up Values'!$W$2:$W$30," ",""),0)),"","D&amp;R error")),"")</f>
        <v/>
      </c>
      <c r="O4442" s="256" t="str">
        <f t="shared" si="139"/>
        <v/>
      </c>
    </row>
    <row r="4443" spans="1:15" ht="15.75">
      <c r="A4443" s="250">
        <v>4436</v>
      </c>
      <c r="B4443" s="208"/>
      <c r="C4443" s="49"/>
      <c r="D4443" s="50"/>
      <c r="E4443" s="50"/>
      <c r="F4443" s="50"/>
      <c r="G4443" s="209"/>
      <c r="H4443" s="48"/>
      <c r="I4443" s="457" t="str">
        <f t="shared" si="138"/>
        <v/>
      </c>
      <c r="J4443" s="241" cm="1">
        <f t="array" ref="J4443">SUMPRODUCT(--(K4443:N4443&lt;&gt;"")) + IF(TRIM(O4443)="",0,LEN(O4443)-LEN(SUBSTITUTE(O4443,",",""))+1)</f>
        <v>0</v>
      </c>
      <c r="K4443" s="242" t="str">
        <f>IF(AND(G4443&lt;&gt;0,G4443&lt;&gt;""),IF(B4443="","",IF(ISNUMBER(MATCH(B4443,'Look Up Values'!$B$2:$B$500,0)),"","Dest. error")),"")</f>
        <v/>
      </c>
      <c r="L4443" s="242" t="str">
        <f>IF(AND(G4443&lt;&gt;0,G4443&lt;&gt;""),IF(C4443="","",IF(AND(ISNUMBER(--LEFT(C4443,FIND(" ",C4443&amp;" ")-1)),OR(LEN(LEFT(C4443,FIND(" ",C4443&amp;" ")-1))=6,LEN(LEFT(C4443,FIND(" ",C4443&amp;" ")-1))=7),OR(ISNUMBER(MATCH(LEFT(C4443,FIND(" ",C4443&amp;" ")-1),'Look Up Values'!$G$2:$G$1000,0)),ISNUMBER(MATCH(LEFT(C4443,FIND(" ",C4443&amp;" ")-1),'Look Up Values'!$AE$2:$AE$2000,0)))),"","EWC error")),"")</f>
        <v/>
      </c>
      <c r="M4443" s="242" t="str" cm="1">
        <f t="array" ref="M4443">IF(AND(G4443&lt;&gt;0,G4443&lt;&gt;""),IF(E4443="","",IF(ISNUMBER(MATCH(SUBSTITUTE(E4443," ",""),SUBSTITUTE('Look Up Values'!$I$2:$I$10," ",""),0)),"","State error")),"")</f>
        <v/>
      </c>
      <c r="N4443" s="242" t="str" cm="1">
        <f t="array" ref="N4443">IF(AND(G4443&lt;&gt;0,G4443&lt;&gt;""),IF(F4443="","",IF(ISNUMBER(MATCH(SUBSTITUTE(F4443," ",""),SUBSTITUTE('Look Up Values'!$W$2:$W$30," ",""),0)),"","D&amp;R error")),"")</f>
        <v/>
      </c>
      <c r="O4443" s="256" t="str">
        <f t="shared" si="139"/>
        <v/>
      </c>
    </row>
    <row r="4444" spans="1:15" ht="15.75">
      <c r="A4444" s="250">
        <v>4437</v>
      </c>
      <c r="B4444" s="208"/>
      <c r="C4444" s="49"/>
      <c r="D4444" s="50"/>
      <c r="E4444" s="50"/>
      <c r="F4444" s="50"/>
      <c r="G4444" s="209"/>
      <c r="H4444" s="48"/>
      <c r="I4444" s="457" t="str">
        <f t="shared" si="138"/>
        <v/>
      </c>
      <c r="J4444" s="241" cm="1">
        <f t="array" ref="J4444">SUMPRODUCT(--(K4444:N4444&lt;&gt;"")) + IF(TRIM(O4444)="",0,LEN(O4444)-LEN(SUBSTITUTE(O4444,",",""))+1)</f>
        <v>0</v>
      </c>
      <c r="K4444" s="242" t="str">
        <f>IF(AND(G4444&lt;&gt;0,G4444&lt;&gt;""),IF(B4444="","",IF(ISNUMBER(MATCH(B4444,'Look Up Values'!$B$2:$B$500,0)),"","Dest. error")),"")</f>
        <v/>
      </c>
      <c r="L4444" s="242" t="str">
        <f>IF(AND(G4444&lt;&gt;0,G4444&lt;&gt;""),IF(C4444="","",IF(AND(ISNUMBER(--LEFT(C4444,FIND(" ",C4444&amp;" ")-1)),OR(LEN(LEFT(C4444,FIND(" ",C4444&amp;" ")-1))=6,LEN(LEFT(C4444,FIND(" ",C4444&amp;" ")-1))=7),OR(ISNUMBER(MATCH(LEFT(C4444,FIND(" ",C4444&amp;" ")-1),'Look Up Values'!$G$2:$G$1000,0)),ISNUMBER(MATCH(LEFT(C4444,FIND(" ",C4444&amp;" ")-1),'Look Up Values'!$AE$2:$AE$2000,0)))),"","EWC error")),"")</f>
        <v/>
      </c>
      <c r="M4444" s="242" t="str" cm="1">
        <f t="array" ref="M4444">IF(AND(G4444&lt;&gt;0,G4444&lt;&gt;""),IF(E4444="","",IF(ISNUMBER(MATCH(SUBSTITUTE(E4444," ",""),SUBSTITUTE('Look Up Values'!$I$2:$I$10," ",""),0)),"","State error")),"")</f>
        <v/>
      </c>
      <c r="N4444" s="242" t="str" cm="1">
        <f t="array" ref="N4444">IF(AND(G4444&lt;&gt;0,G4444&lt;&gt;""),IF(F4444="","",IF(ISNUMBER(MATCH(SUBSTITUTE(F4444," ",""),SUBSTITUTE('Look Up Values'!$W$2:$W$30," ",""),0)),"","D&amp;R error")),"")</f>
        <v/>
      </c>
      <c r="O4444" s="256" t="str">
        <f t="shared" si="139"/>
        <v/>
      </c>
    </row>
    <row r="4445" spans="1:15" ht="15.75">
      <c r="A4445" s="250">
        <v>4438</v>
      </c>
      <c r="B4445" s="208"/>
      <c r="C4445" s="49"/>
      <c r="D4445" s="50"/>
      <c r="E4445" s="50"/>
      <c r="F4445" s="50"/>
      <c r="G4445" s="209"/>
      <c r="H4445" s="48"/>
      <c r="I4445" s="457" t="str">
        <f t="shared" si="138"/>
        <v/>
      </c>
      <c r="J4445" s="241" cm="1">
        <f t="array" ref="J4445">SUMPRODUCT(--(K4445:N4445&lt;&gt;"")) + IF(TRIM(O4445)="",0,LEN(O4445)-LEN(SUBSTITUTE(O4445,",",""))+1)</f>
        <v>0</v>
      </c>
      <c r="K4445" s="242" t="str">
        <f>IF(AND(G4445&lt;&gt;0,G4445&lt;&gt;""),IF(B4445="","",IF(ISNUMBER(MATCH(B4445,'Look Up Values'!$B$2:$B$500,0)),"","Dest. error")),"")</f>
        <v/>
      </c>
      <c r="L4445" s="242" t="str">
        <f>IF(AND(G4445&lt;&gt;0,G4445&lt;&gt;""),IF(C4445="","",IF(AND(ISNUMBER(--LEFT(C4445,FIND(" ",C4445&amp;" ")-1)),OR(LEN(LEFT(C4445,FIND(" ",C4445&amp;" ")-1))=6,LEN(LEFT(C4445,FIND(" ",C4445&amp;" ")-1))=7),OR(ISNUMBER(MATCH(LEFT(C4445,FIND(" ",C4445&amp;" ")-1),'Look Up Values'!$G$2:$G$1000,0)),ISNUMBER(MATCH(LEFT(C4445,FIND(" ",C4445&amp;" ")-1),'Look Up Values'!$AE$2:$AE$2000,0)))),"","EWC error")),"")</f>
        <v/>
      </c>
      <c r="M4445" s="242" t="str" cm="1">
        <f t="array" ref="M4445">IF(AND(G4445&lt;&gt;0,G4445&lt;&gt;""),IF(E4445="","",IF(ISNUMBER(MATCH(SUBSTITUTE(E4445," ",""),SUBSTITUTE('Look Up Values'!$I$2:$I$10," ",""),0)),"","State error")),"")</f>
        <v/>
      </c>
      <c r="N4445" s="242" t="str" cm="1">
        <f t="array" ref="N4445">IF(AND(G4445&lt;&gt;0,G4445&lt;&gt;""),IF(F4445="","",IF(ISNUMBER(MATCH(SUBSTITUTE(F4445," ",""),SUBSTITUTE('Look Up Values'!$W$2:$W$30," ",""),0)),"","D&amp;R error")),"")</f>
        <v/>
      </c>
      <c r="O4445" s="256" t="str">
        <f t="shared" si="139"/>
        <v/>
      </c>
    </row>
    <row r="4446" spans="1:15" ht="15.75">
      <c r="A4446" s="250">
        <v>4439</v>
      </c>
      <c r="B4446" s="208"/>
      <c r="C4446" s="49"/>
      <c r="D4446" s="50"/>
      <c r="E4446" s="50"/>
      <c r="F4446" s="50"/>
      <c r="G4446" s="209"/>
      <c r="H4446" s="48"/>
      <c r="I4446" s="457" t="str">
        <f t="shared" si="138"/>
        <v/>
      </c>
      <c r="J4446" s="241" cm="1">
        <f t="array" ref="J4446">SUMPRODUCT(--(K4446:N4446&lt;&gt;"")) + IF(TRIM(O4446)="",0,LEN(O4446)-LEN(SUBSTITUTE(O4446,",",""))+1)</f>
        <v>0</v>
      </c>
      <c r="K4446" s="242" t="str">
        <f>IF(AND(G4446&lt;&gt;0,G4446&lt;&gt;""),IF(B4446="","",IF(ISNUMBER(MATCH(B4446,'Look Up Values'!$B$2:$B$500,0)),"","Dest. error")),"")</f>
        <v/>
      </c>
      <c r="L4446" s="242" t="str">
        <f>IF(AND(G4446&lt;&gt;0,G4446&lt;&gt;""),IF(C4446="","",IF(AND(ISNUMBER(--LEFT(C4446,FIND(" ",C4446&amp;" ")-1)),OR(LEN(LEFT(C4446,FIND(" ",C4446&amp;" ")-1))=6,LEN(LEFT(C4446,FIND(" ",C4446&amp;" ")-1))=7),OR(ISNUMBER(MATCH(LEFT(C4446,FIND(" ",C4446&amp;" ")-1),'Look Up Values'!$G$2:$G$1000,0)),ISNUMBER(MATCH(LEFT(C4446,FIND(" ",C4446&amp;" ")-1),'Look Up Values'!$AE$2:$AE$2000,0)))),"","EWC error")),"")</f>
        <v/>
      </c>
      <c r="M4446" s="242" t="str" cm="1">
        <f t="array" ref="M4446">IF(AND(G4446&lt;&gt;0,G4446&lt;&gt;""),IF(E4446="","",IF(ISNUMBER(MATCH(SUBSTITUTE(E4446," ",""),SUBSTITUTE('Look Up Values'!$I$2:$I$10," ",""),0)),"","State error")),"")</f>
        <v/>
      </c>
      <c r="N4446" s="242" t="str" cm="1">
        <f t="array" ref="N4446">IF(AND(G4446&lt;&gt;0,G4446&lt;&gt;""),IF(F4446="","",IF(ISNUMBER(MATCH(SUBSTITUTE(F4446," ",""),SUBSTITUTE('Look Up Values'!$W$2:$W$30," ",""),0)),"","D&amp;R error")),"")</f>
        <v/>
      </c>
      <c r="O4446" s="256" t="str">
        <f t="shared" si="139"/>
        <v/>
      </c>
    </row>
    <row r="4447" spans="1:15" ht="15.75">
      <c r="A4447" s="250">
        <v>4440</v>
      </c>
      <c r="B4447" s="208"/>
      <c r="C4447" s="49"/>
      <c r="D4447" s="50"/>
      <c r="E4447" s="50"/>
      <c r="F4447" s="50"/>
      <c r="G4447" s="209"/>
      <c r="H4447" s="48"/>
      <c r="I4447" s="457" t="str">
        <f t="shared" si="138"/>
        <v/>
      </c>
      <c r="J4447" s="241" cm="1">
        <f t="array" ref="J4447">SUMPRODUCT(--(K4447:N4447&lt;&gt;"")) + IF(TRIM(O4447)="",0,LEN(O4447)-LEN(SUBSTITUTE(O4447,",",""))+1)</f>
        <v>0</v>
      </c>
      <c r="K4447" s="242" t="str">
        <f>IF(AND(G4447&lt;&gt;0,G4447&lt;&gt;""),IF(B4447="","",IF(ISNUMBER(MATCH(B4447,'Look Up Values'!$B$2:$B$500,0)),"","Dest. error")),"")</f>
        <v/>
      </c>
      <c r="L4447" s="242" t="str">
        <f>IF(AND(G4447&lt;&gt;0,G4447&lt;&gt;""),IF(C4447="","",IF(AND(ISNUMBER(--LEFT(C4447,FIND(" ",C4447&amp;" ")-1)),OR(LEN(LEFT(C4447,FIND(" ",C4447&amp;" ")-1))=6,LEN(LEFT(C4447,FIND(" ",C4447&amp;" ")-1))=7),OR(ISNUMBER(MATCH(LEFT(C4447,FIND(" ",C4447&amp;" ")-1),'Look Up Values'!$G$2:$G$1000,0)),ISNUMBER(MATCH(LEFT(C4447,FIND(" ",C4447&amp;" ")-1),'Look Up Values'!$AE$2:$AE$2000,0)))),"","EWC error")),"")</f>
        <v/>
      </c>
      <c r="M4447" s="242" t="str" cm="1">
        <f t="array" ref="M4447">IF(AND(G4447&lt;&gt;0,G4447&lt;&gt;""),IF(E4447="","",IF(ISNUMBER(MATCH(SUBSTITUTE(E4447," ",""),SUBSTITUTE('Look Up Values'!$I$2:$I$10," ",""),0)),"","State error")),"")</f>
        <v/>
      </c>
      <c r="N4447" s="242" t="str" cm="1">
        <f t="array" ref="N4447">IF(AND(G4447&lt;&gt;0,G4447&lt;&gt;""),IF(F4447="","",IF(ISNUMBER(MATCH(SUBSTITUTE(F4447," ",""),SUBSTITUTE('Look Up Values'!$W$2:$W$30," ",""),0)),"","D&amp;R error")),"")</f>
        <v/>
      </c>
      <c r="O4447" s="256" t="str">
        <f t="shared" si="139"/>
        <v/>
      </c>
    </row>
    <row r="4448" spans="1:15" ht="15.75">
      <c r="A4448" s="250">
        <v>4441</v>
      </c>
      <c r="B4448" s="208"/>
      <c r="C4448" s="49"/>
      <c r="D4448" s="50"/>
      <c r="E4448" s="50"/>
      <c r="F4448" s="50"/>
      <c r="G4448" s="209"/>
      <c r="H4448" s="48"/>
      <c r="I4448" s="457" t="str">
        <f t="shared" si="138"/>
        <v/>
      </c>
      <c r="J4448" s="241" cm="1">
        <f t="array" ref="J4448">SUMPRODUCT(--(K4448:N4448&lt;&gt;"")) + IF(TRIM(O4448)="",0,LEN(O4448)-LEN(SUBSTITUTE(O4448,",",""))+1)</f>
        <v>0</v>
      </c>
      <c r="K4448" s="242" t="str">
        <f>IF(AND(G4448&lt;&gt;0,G4448&lt;&gt;""),IF(B4448="","",IF(ISNUMBER(MATCH(B4448,'Look Up Values'!$B$2:$B$500,0)),"","Dest. error")),"")</f>
        <v/>
      </c>
      <c r="L4448" s="242" t="str">
        <f>IF(AND(G4448&lt;&gt;0,G4448&lt;&gt;""),IF(C4448="","",IF(AND(ISNUMBER(--LEFT(C4448,FIND(" ",C4448&amp;" ")-1)),OR(LEN(LEFT(C4448,FIND(" ",C4448&amp;" ")-1))=6,LEN(LEFT(C4448,FIND(" ",C4448&amp;" ")-1))=7),OR(ISNUMBER(MATCH(LEFT(C4448,FIND(" ",C4448&amp;" ")-1),'Look Up Values'!$G$2:$G$1000,0)),ISNUMBER(MATCH(LEFT(C4448,FIND(" ",C4448&amp;" ")-1),'Look Up Values'!$AE$2:$AE$2000,0)))),"","EWC error")),"")</f>
        <v/>
      </c>
      <c r="M4448" s="242" t="str" cm="1">
        <f t="array" ref="M4448">IF(AND(G4448&lt;&gt;0,G4448&lt;&gt;""),IF(E4448="","",IF(ISNUMBER(MATCH(SUBSTITUTE(E4448," ",""),SUBSTITUTE('Look Up Values'!$I$2:$I$10," ",""),0)),"","State error")),"")</f>
        <v/>
      </c>
      <c r="N4448" s="242" t="str" cm="1">
        <f t="array" ref="N4448">IF(AND(G4448&lt;&gt;0,G4448&lt;&gt;""),IF(F4448="","",IF(ISNUMBER(MATCH(SUBSTITUTE(F4448," ",""),SUBSTITUTE('Look Up Values'!$W$2:$W$30," ",""),0)),"","D&amp;R error")),"")</f>
        <v/>
      </c>
      <c r="O4448" s="256" t="str">
        <f t="shared" si="139"/>
        <v/>
      </c>
    </row>
    <row r="4449" spans="1:15" ht="15.75">
      <c r="A4449" s="250">
        <v>4442</v>
      </c>
      <c r="B4449" s="208"/>
      <c r="C4449" s="49"/>
      <c r="D4449" s="50"/>
      <c r="E4449" s="50"/>
      <c r="F4449" s="50"/>
      <c r="G4449" s="209"/>
      <c r="H4449" s="48"/>
      <c r="I4449" s="457" t="str">
        <f t="shared" si="138"/>
        <v/>
      </c>
      <c r="J4449" s="241" cm="1">
        <f t="array" ref="J4449">SUMPRODUCT(--(K4449:N4449&lt;&gt;"")) + IF(TRIM(O4449)="",0,LEN(O4449)-LEN(SUBSTITUTE(O4449,",",""))+1)</f>
        <v>0</v>
      </c>
      <c r="K4449" s="242" t="str">
        <f>IF(AND(G4449&lt;&gt;0,G4449&lt;&gt;""),IF(B4449="","",IF(ISNUMBER(MATCH(B4449,'Look Up Values'!$B$2:$B$500,0)),"","Dest. error")),"")</f>
        <v/>
      </c>
      <c r="L4449" s="242" t="str">
        <f>IF(AND(G4449&lt;&gt;0,G4449&lt;&gt;""),IF(C4449="","",IF(AND(ISNUMBER(--LEFT(C4449,FIND(" ",C4449&amp;" ")-1)),OR(LEN(LEFT(C4449,FIND(" ",C4449&amp;" ")-1))=6,LEN(LEFT(C4449,FIND(" ",C4449&amp;" ")-1))=7),OR(ISNUMBER(MATCH(LEFT(C4449,FIND(" ",C4449&amp;" ")-1),'Look Up Values'!$G$2:$G$1000,0)),ISNUMBER(MATCH(LEFT(C4449,FIND(" ",C4449&amp;" ")-1),'Look Up Values'!$AE$2:$AE$2000,0)))),"","EWC error")),"")</f>
        <v/>
      </c>
      <c r="M4449" s="242" t="str" cm="1">
        <f t="array" ref="M4449">IF(AND(G4449&lt;&gt;0,G4449&lt;&gt;""),IF(E4449="","",IF(ISNUMBER(MATCH(SUBSTITUTE(E4449," ",""),SUBSTITUTE('Look Up Values'!$I$2:$I$10," ",""),0)),"","State error")),"")</f>
        <v/>
      </c>
      <c r="N4449" s="242" t="str" cm="1">
        <f t="array" ref="N4449">IF(AND(G4449&lt;&gt;0,G4449&lt;&gt;""),IF(F4449="","",IF(ISNUMBER(MATCH(SUBSTITUTE(F4449," ",""),SUBSTITUTE('Look Up Values'!$W$2:$W$30," ",""),0)),"","D&amp;R error")),"")</f>
        <v/>
      </c>
      <c r="O4449" s="256" t="str">
        <f t="shared" si="139"/>
        <v/>
      </c>
    </row>
    <row r="4450" spans="1:15" ht="15.75">
      <c r="A4450" s="250">
        <v>4443</v>
      </c>
      <c r="B4450" s="208"/>
      <c r="C4450" s="49"/>
      <c r="D4450" s="50"/>
      <c r="E4450" s="50"/>
      <c r="F4450" s="50"/>
      <c r="G4450" s="209"/>
      <c r="H4450" s="48"/>
      <c r="I4450" s="457" t="str">
        <f t="shared" si="138"/>
        <v/>
      </c>
      <c r="J4450" s="241" cm="1">
        <f t="array" ref="J4450">SUMPRODUCT(--(K4450:N4450&lt;&gt;"")) + IF(TRIM(O4450)="",0,LEN(O4450)-LEN(SUBSTITUTE(O4450,",",""))+1)</f>
        <v>0</v>
      </c>
      <c r="K4450" s="242" t="str">
        <f>IF(AND(G4450&lt;&gt;0,G4450&lt;&gt;""),IF(B4450="","",IF(ISNUMBER(MATCH(B4450,'Look Up Values'!$B$2:$B$500,0)),"","Dest. error")),"")</f>
        <v/>
      </c>
      <c r="L4450" s="242" t="str">
        <f>IF(AND(G4450&lt;&gt;0,G4450&lt;&gt;""),IF(C4450="","",IF(AND(ISNUMBER(--LEFT(C4450,FIND(" ",C4450&amp;" ")-1)),OR(LEN(LEFT(C4450,FIND(" ",C4450&amp;" ")-1))=6,LEN(LEFT(C4450,FIND(" ",C4450&amp;" ")-1))=7),OR(ISNUMBER(MATCH(LEFT(C4450,FIND(" ",C4450&amp;" ")-1),'Look Up Values'!$G$2:$G$1000,0)),ISNUMBER(MATCH(LEFT(C4450,FIND(" ",C4450&amp;" ")-1),'Look Up Values'!$AE$2:$AE$2000,0)))),"","EWC error")),"")</f>
        <v/>
      </c>
      <c r="M4450" s="242" t="str" cm="1">
        <f t="array" ref="M4450">IF(AND(G4450&lt;&gt;0,G4450&lt;&gt;""),IF(E4450="","",IF(ISNUMBER(MATCH(SUBSTITUTE(E4450," ",""),SUBSTITUTE('Look Up Values'!$I$2:$I$10," ",""),0)),"","State error")),"")</f>
        <v/>
      </c>
      <c r="N4450" s="242" t="str" cm="1">
        <f t="array" ref="N4450">IF(AND(G4450&lt;&gt;0,G4450&lt;&gt;""),IF(F4450="","",IF(ISNUMBER(MATCH(SUBSTITUTE(F4450," ",""),SUBSTITUTE('Look Up Values'!$W$2:$W$30," ",""),0)),"","D&amp;R error")),"")</f>
        <v/>
      </c>
      <c r="O4450" s="256" t="str">
        <f t="shared" si="139"/>
        <v/>
      </c>
    </row>
    <row r="4451" spans="1:15" ht="15.75">
      <c r="A4451" s="250">
        <v>4444</v>
      </c>
      <c r="B4451" s="208"/>
      <c r="C4451" s="49"/>
      <c r="D4451" s="50"/>
      <c r="E4451" s="50"/>
      <c r="F4451" s="50"/>
      <c r="G4451" s="209"/>
      <c r="H4451" s="48"/>
      <c r="I4451" s="457" t="str">
        <f t="shared" si="138"/>
        <v/>
      </c>
      <c r="J4451" s="241" cm="1">
        <f t="array" ref="J4451">SUMPRODUCT(--(K4451:N4451&lt;&gt;"")) + IF(TRIM(O4451)="",0,LEN(O4451)-LEN(SUBSTITUTE(O4451,",",""))+1)</f>
        <v>0</v>
      </c>
      <c r="K4451" s="242" t="str">
        <f>IF(AND(G4451&lt;&gt;0,G4451&lt;&gt;""),IF(B4451="","",IF(ISNUMBER(MATCH(B4451,'Look Up Values'!$B$2:$B$500,0)),"","Dest. error")),"")</f>
        <v/>
      </c>
      <c r="L4451" s="242" t="str">
        <f>IF(AND(G4451&lt;&gt;0,G4451&lt;&gt;""),IF(C4451="","",IF(AND(ISNUMBER(--LEFT(C4451,FIND(" ",C4451&amp;" ")-1)),OR(LEN(LEFT(C4451,FIND(" ",C4451&amp;" ")-1))=6,LEN(LEFT(C4451,FIND(" ",C4451&amp;" ")-1))=7),OR(ISNUMBER(MATCH(LEFT(C4451,FIND(" ",C4451&amp;" ")-1),'Look Up Values'!$G$2:$G$1000,0)),ISNUMBER(MATCH(LEFT(C4451,FIND(" ",C4451&amp;" ")-1),'Look Up Values'!$AE$2:$AE$2000,0)))),"","EWC error")),"")</f>
        <v/>
      </c>
      <c r="M4451" s="242" t="str" cm="1">
        <f t="array" ref="M4451">IF(AND(G4451&lt;&gt;0,G4451&lt;&gt;""),IF(E4451="","",IF(ISNUMBER(MATCH(SUBSTITUTE(E4451," ",""),SUBSTITUTE('Look Up Values'!$I$2:$I$10," ",""),0)),"","State error")),"")</f>
        <v/>
      </c>
      <c r="N4451" s="242" t="str" cm="1">
        <f t="array" ref="N4451">IF(AND(G4451&lt;&gt;0,G4451&lt;&gt;""),IF(F4451="","",IF(ISNUMBER(MATCH(SUBSTITUTE(F4451," ",""),SUBSTITUTE('Look Up Values'!$W$2:$W$30," ",""),0)),"","D&amp;R error")),"")</f>
        <v/>
      </c>
      <c r="O4451" s="256" t="str">
        <f t="shared" si="139"/>
        <v/>
      </c>
    </row>
    <row r="4452" spans="1:15" ht="15.75">
      <c r="A4452" s="250">
        <v>4445</v>
      </c>
      <c r="B4452" s="208"/>
      <c r="C4452" s="49"/>
      <c r="D4452" s="50"/>
      <c r="E4452" s="50"/>
      <c r="F4452" s="50"/>
      <c r="G4452" s="209"/>
      <c r="H4452" s="48"/>
      <c r="I4452" s="457" t="str">
        <f t="shared" si="138"/>
        <v/>
      </c>
      <c r="J4452" s="241" cm="1">
        <f t="array" ref="J4452">SUMPRODUCT(--(K4452:N4452&lt;&gt;"")) + IF(TRIM(O4452)="",0,LEN(O4452)-LEN(SUBSTITUTE(O4452,",",""))+1)</f>
        <v>0</v>
      </c>
      <c r="K4452" s="242" t="str">
        <f>IF(AND(G4452&lt;&gt;0,G4452&lt;&gt;""),IF(B4452="","",IF(ISNUMBER(MATCH(B4452,'Look Up Values'!$B$2:$B$500,0)),"","Dest. error")),"")</f>
        <v/>
      </c>
      <c r="L4452" s="242" t="str">
        <f>IF(AND(G4452&lt;&gt;0,G4452&lt;&gt;""),IF(C4452="","",IF(AND(ISNUMBER(--LEFT(C4452,FIND(" ",C4452&amp;" ")-1)),OR(LEN(LEFT(C4452,FIND(" ",C4452&amp;" ")-1))=6,LEN(LEFT(C4452,FIND(" ",C4452&amp;" ")-1))=7),OR(ISNUMBER(MATCH(LEFT(C4452,FIND(" ",C4452&amp;" ")-1),'Look Up Values'!$G$2:$G$1000,0)),ISNUMBER(MATCH(LEFT(C4452,FIND(" ",C4452&amp;" ")-1),'Look Up Values'!$AE$2:$AE$2000,0)))),"","EWC error")),"")</f>
        <v/>
      </c>
      <c r="M4452" s="242" t="str" cm="1">
        <f t="array" ref="M4452">IF(AND(G4452&lt;&gt;0,G4452&lt;&gt;""),IF(E4452="","",IF(ISNUMBER(MATCH(SUBSTITUTE(E4452," ",""),SUBSTITUTE('Look Up Values'!$I$2:$I$10," ",""),0)),"","State error")),"")</f>
        <v/>
      </c>
      <c r="N4452" s="242" t="str" cm="1">
        <f t="array" ref="N4452">IF(AND(G4452&lt;&gt;0,G4452&lt;&gt;""),IF(F4452="","",IF(ISNUMBER(MATCH(SUBSTITUTE(F4452," ",""),SUBSTITUTE('Look Up Values'!$W$2:$W$30," ",""),0)),"","D&amp;R error")),"")</f>
        <v/>
      </c>
      <c r="O4452" s="256" t="str">
        <f t="shared" si="139"/>
        <v/>
      </c>
    </row>
    <row r="4453" spans="1:15" ht="15.75">
      <c r="A4453" s="250">
        <v>4446</v>
      </c>
      <c r="B4453" s="208"/>
      <c r="C4453" s="49"/>
      <c r="D4453" s="50"/>
      <c r="E4453" s="50"/>
      <c r="F4453" s="50"/>
      <c r="G4453" s="209"/>
      <c r="H4453" s="48"/>
      <c r="I4453" s="457" t="str">
        <f t="shared" si="138"/>
        <v/>
      </c>
      <c r="J4453" s="241" cm="1">
        <f t="array" ref="J4453">SUMPRODUCT(--(K4453:N4453&lt;&gt;"")) + IF(TRIM(O4453)="",0,LEN(O4453)-LEN(SUBSTITUTE(O4453,",",""))+1)</f>
        <v>0</v>
      </c>
      <c r="K4453" s="242" t="str">
        <f>IF(AND(G4453&lt;&gt;0,G4453&lt;&gt;""),IF(B4453="","",IF(ISNUMBER(MATCH(B4453,'Look Up Values'!$B$2:$B$500,0)),"","Dest. error")),"")</f>
        <v/>
      </c>
      <c r="L4453" s="242" t="str">
        <f>IF(AND(G4453&lt;&gt;0,G4453&lt;&gt;""),IF(C4453="","",IF(AND(ISNUMBER(--LEFT(C4453,FIND(" ",C4453&amp;" ")-1)),OR(LEN(LEFT(C4453,FIND(" ",C4453&amp;" ")-1))=6,LEN(LEFT(C4453,FIND(" ",C4453&amp;" ")-1))=7),OR(ISNUMBER(MATCH(LEFT(C4453,FIND(" ",C4453&amp;" ")-1),'Look Up Values'!$G$2:$G$1000,0)),ISNUMBER(MATCH(LEFT(C4453,FIND(" ",C4453&amp;" ")-1),'Look Up Values'!$AE$2:$AE$2000,0)))),"","EWC error")),"")</f>
        <v/>
      </c>
      <c r="M4453" s="242" t="str" cm="1">
        <f t="array" ref="M4453">IF(AND(G4453&lt;&gt;0,G4453&lt;&gt;""),IF(E4453="","",IF(ISNUMBER(MATCH(SUBSTITUTE(E4453," ",""),SUBSTITUTE('Look Up Values'!$I$2:$I$10," ",""),0)),"","State error")),"")</f>
        <v/>
      </c>
      <c r="N4453" s="242" t="str" cm="1">
        <f t="array" ref="N4453">IF(AND(G4453&lt;&gt;0,G4453&lt;&gt;""),IF(F4453="","",IF(ISNUMBER(MATCH(SUBSTITUTE(F4453," ",""),SUBSTITUTE('Look Up Values'!$W$2:$W$30," ",""),0)),"","D&amp;R error")),"")</f>
        <v/>
      </c>
      <c r="O4453" s="256" t="str">
        <f t="shared" si="139"/>
        <v/>
      </c>
    </row>
    <row r="4454" spans="1:15" ht="15.75">
      <c r="A4454" s="250">
        <v>4447</v>
      </c>
      <c r="B4454" s="208"/>
      <c r="C4454" s="49"/>
      <c r="D4454" s="50"/>
      <c r="E4454" s="50"/>
      <c r="F4454" s="50"/>
      <c r="G4454" s="209"/>
      <c r="H4454" s="48"/>
      <c r="I4454" s="457" t="str">
        <f t="shared" si="138"/>
        <v/>
      </c>
      <c r="J4454" s="241" cm="1">
        <f t="array" ref="J4454">SUMPRODUCT(--(K4454:N4454&lt;&gt;"")) + IF(TRIM(O4454)="",0,LEN(O4454)-LEN(SUBSTITUTE(O4454,",",""))+1)</f>
        <v>0</v>
      </c>
      <c r="K4454" s="242" t="str">
        <f>IF(AND(G4454&lt;&gt;0,G4454&lt;&gt;""),IF(B4454="","",IF(ISNUMBER(MATCH(B4454,'Look Up Values'!$B$2:$B$500,0)),"","Dest. error")),"")</f>
        <v/>
      </c>
      <c r="L4454" s="242" t="str">
        <f>IF(AND(G4454&lt;&gt;0,G4454&lt;&gt;""),IF(C4454="","",IF(AND(ISNUMBER(--LEFT(C4454,FIND(" ",C4454&amp;" ")-1)),OR(LEN(LEFT(C4454,FIND(" ",C4454&amp;" ")-1))=6,LEN(LEFT(C4454,FIND(" ",C4454&amp;" ")-1))=7),OR(ISNUMBER(MATCH(LEFT(C4454,FIND(" ",C4454&amp;" ")-1),'Look Up Values'!$G$2:$G$1000,0)),ISNUMBER(MATCH(LEFT(C4454,FIND(" ",C4454&amp;" ")-1),'Look Up Values'!$AE$2:$AE$2000,0)))),"","EWC error")),"")</f>
        <v/>
      </c>
      <c r="M4454" s="242" t="str" cm="1">
        <f t="array" ref="M4454">IF(AND(G4454&lt;&gt;0,G4454&lt;&gt;""),IF(E4454="","",IF(ISNUMBER(MATCH(SUBSTITUTE(E4454," ",""),SUBSTITUTE('Look Up Values'!$I$2:$I$10," ",""),0)),"","State error")),"")</f>
        <v/>
      </c>
      <c r="N4454" s="242" t="str" cm="1">
        <f t="array" ref="N4454">IF(AND(G4454&lt;&gt;0,G4454&lt;&gt;""),IF(F4454="","",IF(ISNUMBER(MATCH(SUBSTITUTE(F4454," ",""),SUBSTITUTE('Look Up Values'!$W$2:$W$30," ",""),0)),"","D&amp;R error")),"")</f>
        <v/>
      </c>
      <c r="O4454" s="256" t="str">
        <f t="shared" si="139"/>
        <v/>
      </c>
    </row>
    <row r="4455" spans="1:15" ht="15.75">
      <c r="A4455" s="250">
        <v>4448</v>
      </c>
      <c r="B4455" s="208"/>
      <c r="C4455" s="49"/>
      <c r="D4455" s="50"/>
      <c r="E4455" s="50"/>
      <c r="F4455" s="50"/>
      <c r="G4455" s="209"/>
      <c r="H4455" s="48"/>
      <c r="I4455" s="457" t="str">
        <f t="shared" si="138"/>
        <v/>
      </c>
      <c r="J4455" s="241" cm="1">
        <f t="array" ref="J4455">SUMPRODUCT(--(K4455:N4455&lt;&gt;"")) + IF(TRIM(O4455)="",0,LEN(O4455)-LEN(SUBSTITUTE(O4455,",",""))+1)</f>
        <v>0</v>
      </c>
      <c r="K4455" s="242" t="str">
        <f>IF(AND(G4455&lt;&gt;0,G4455&lt;&gt;""),IF(B4455="","",IF(ISNUMBER(MATCH(B4455,'Look Up Values'!$B$2:$B$500,0)),"","Dest. error")),"")</f>
        <v/>
      </c>
      <c r="L4455" s="242" t="str">
        <f>IF(AND(G4455&lt;&gt;0,G4455&lt;&gt;""),IF(C4455="","",IF(AND(ISNUMBER(--LEFT(C4455,FIND(" ",C4455&amp;" ")-1)),OR(LEN(LEFT(C4455,FIND(" ",C4455&amp;" ")-1))=6,LEN(LEFT(C4455,FIND(" ",C4455&amp;" ")-1))=7),OR(ISNUMBER(MATCH(LEFT(C4455,FIND(" ",C4455&amp;" ")-1),'Look Up Values'!$G$2:$G$1000,0)),ISNUMBER(MATCH(LEFT(C4455,FIND(" ",C4455&amp;" ")-1),'Look Up Values'!$AE$2:$AE$2000,0)))),"","EWC error")),"")</f>
        <v/>
      </c>
      <c r="M4455" s="242" t="str" cm="1">
        <f t="array" ref="M4455">IF(AND(G4455&lt;&gt;0,G4455&lt;&gt;""),IF(E4455="","",IF(ISNUMBER(MATCH(SUBSTITUTE(E4455," ",""),SUBSTITUTE('Look Up Values'!$I$2:$I$10," ",""),0)),"","State error")),"")</f>
        <v/>
      </c>
      <c r="N4455" s="242" t="str" cm="1">
        <f t="array" ref="N4455">IF(AND(G4455&lt;&gt;0,G4455&lt;&gt;""),IF(F4455="","",IF(ISNUMBER(MATCH(SUBSTITUTE(F4455," ",""),SUBSTITUTE('Look Up Values'!$W$2:$W$30," ",""),0)),"","D&amp;R error")),"")</f>
        <v/>
      </c>
      <c r="O4455" s="256" t="str">
        <f t="shared" si="139"/>
        <v/>
      </c>
    </row>
    <row r="4456" spans="1:15" ht="15.75">
      <c r="A4456" s="250">
        <v>4449</v>
      </c>
      <c r="B4456" s="208"/>
      <c r="C4456" s="49"/>
      <c r="D4456" s="50"/>
      <c r="E4456" s="50"/>
      <c r="F4456" s="50"/>
      <c r="G4456" s="209"/>
      <c r="H4456" s="48"/>
      <c r="I4456" s="457" t="str">
        <f t="shared" si="138"/>
        <v/>
      </c>
      <c r="J4456" s="241" cm="1">
        <f t="array" ref="J4456">SUMPRODUCT(--(K4456:N4456&lt;&gt;"")) + IF(TRIM(O4456)="",0,LEN(O4456)-LEN(SUBSTITUTE(O4456,",",""))+1)</f>
        <v>0</v>
      </c>
      <c r="K4456" s="242" t="str">
        <f>IF(AND(G4456&lt;&gt;0,G4456&lt;&gt;""),IF(B4456="","",IF(ISNUMBER(MATCH(B4456,'Look Up Values'!$B$2:$B$500,0)),"","Dest. error")),"")</f>
        <v/>
      </c>
      <c r="L4456" s="242" t="str">
        <f>IF(AND(G4456&lt;&gt;0,G4456&lt;&gt;""),IF(C4456="","",IF(AND(ISNUMBER(--LEFT(C4456,FIND(" ",C4456&amp;" ")-1)),OR(LEN(LEFT(C4456,FIND(" ",C4456&amp;" ")-1))=6,LEN(LEFT(C4456,FIND(" ",C4456&amp;" ")-1))=7),OR(ISNUMBER(MATCH(LEFT(C4456,FIND(" ",C4456&amp;" ")-1),'Look Up Values'!$G$2:$G$1000,0)),ISNUMBER(MATCH(LEFT(C4456,FIND(" ",C4456&amp;" ")-1),'Look Up Values'!$AE$2:$AE$2000,0)))),"","EWC error")),"")</f>
        <v/>
      </c>
      <c r="M4456" s="242" t="str" cm="1">
        <f t="array" ref="M4456">IF(AND(G4456&lt;&gt;0,G4456&lt;&gt;""),IF(E4456="","",IF(ISNUMBER(MATCH(SUBSTITUTE(E4456," ",""),SUBSTITUTE('Look Up Values'!$I$2:$I$10," ",""),0)),"","State error")),"")</f>
        <v/>
      </c>
      <c r="N4456" s="242" t="str" cm="1">
        <f t="array" ref="N4456">IF(AND(G4456&lt;&gt;0,G4456&lt;&gt;""),IF(F4456="","",IF(ISNUMBER(MATCH(SUBSTITUTE(F4456," ",""),SUBSTITUTE('Look Up Values'!$W$2:$W$30," ",""),0)),"","D&amp;R error")),"")</f>
        <v/>
      </c>
      <c r="O4456" s="256" t="str">
        <f t="shared" si="139"/>
        <v/>
      </c>
    </row>
    <row r="4457" spans="1:15" ht="15.75">
      <c r="A4457" s="250">
        <v>4450</v>
      </c>
      <c r="B4457" s="208"/>
      <c r="C4457" s="49"/>
      <c r="D4457" s="50"/>
      <c r="E4457" s="50"/>
      <c r="F4457" s="50"/>
      <c r="G4457" s="209"/>
      <c r="H4457" s="48"/>
      <c r="I4457" s="457" t="str">
        <f t="shared" si="138"/>
        <v/>
      </c>
      <c r="J4457" s="241" cm="1">
        <f t="array" ref="J4457">SUMPRODUCT(--(K4457:N4457&lt;&gt;"")) + IF(TRIM(O4457)="",0,LEN(O4457)-LEN(SUBSTITUTE(O4457,",",""))+1)</f>
        <v>0</v>
      </c>
      <c r="K4457" s="242" t="str">
        <f>IF(AND(G4457&lt;&gt;0,G4457&lt;&gt;""),IF(B4457="","",IF(ISNUMBER(MATCH(B4457,'Look Up Values'!$B$2:$B$500,0)),"","Dest. error")),"")</f>
        <v/>
      </c>
      <c r="L4457" s="242" t="str">
        <f>IF(AND(G4457&lt;&gt;0,G4457&lt;&gt;""),IF(C4457="","",IF(AND(ISNUMBER(--LEFT(C4457,FIND(" ",C4457&amp;" ")-1)),OR(LEN(LEFT(C4457,FIND(" ",C4457&amp;" ")-1))=6,LEN(LEFT(C4457,FIND(" ",C4457&amp;" ")-1))=7),OR(ISNUMBER(MATCH(LEFT(C4457,FIND(" ",C4457&amp;" ")-1),'Look Up Values'!$G$2:$G$1000,0)),ISNUMBER(MATCH(LEFT(C4457,FIND(" ",C4457&amp;" ")-1),'Look Up Values'!$AE$2:$AE$2000,0)))),"","EWC error")),"")</f>
        <v/>
      </c>
      <c r="M4457" s="242" t="str" cm="1">
        <f t="array" ref="M4457">IF(AND(G4457&lt;&gt;0,G4457&lt;&gt;""),IF(E4457="","",IF(ISNUMBER(MATCH(SUBSTITUTE(E4457," ",""),SUBSTITUTE('Look Up Values'!$I$2:$I$10," ",""),0)),"","State error")),"")</f>
        <v/>
      </c>
      <c r="N4457" s="242" t="str" cm="1">
        <f t="array" ref="N4457">IF(AND(G4457&lt;&gt;0,G4457&lt;&gt;""),IF(F4457="","",IF(ISNUMBER(MATCH(SUBSTITUTE(F4457," ",""),SUBSTITUTE('Look Up Values'!$W$2:$W$30," ",""),0)),"","D&amp;R error")),"")</f>
        <v/>
      </c>
      <c r="O4457" s="256" t="str">
        <f t="shared" si="139"/>
        <v/>
      </c>
    </row>
    <row r="4458" spans="1:15" ht="15.75">
      <c r="A4458" s="250">
        <v>4451</v>
      </c>
      <c r="B4458" s="208"/>
      <c r="C4458" s="49"/>
      <c r="D4458" s="50"/>
      <c r="E4458" s="50"/>
      <c r="F4458" s="50"/>
      <c r="G4458" s="209"/>
      <c r="H4458" s="48"/>
      <c r="I4458" s="457" t="str">
        <f t="shared" si="138"/>
        <v/>
      </c>
      <c r="J4458" s="241" cm="1">
        <f t="array" ref="J4458">SUMPRODUCT(--(K4458:N4458&lt;&gt;"")) + IF(TRIM(O4458)="",0,LEN(O4458)-LEN(SUBSTITUTE(O4458,",",""))+1)</f>
        <v>0</v>
      </c>
      <c r="K4458" s="242" t="str">
        <f>IF(AND(G4458&lt;&gt;0,G4458&lt;&gt;""),IF(B4458="","",IF(ISNUMBER(MATCH(B4458,'Look Up Values'!$B$2:$B$500,0)),"","Dest. error")),"")</f>
        <v/>
      </c>
      <c r="L4458" s="242" t="str">
        <f>IF(AND(G4458&lt;&gt;0,G4458&lt;&gt;""),IF(C4458="","",IF(AND(ISNUMBER(--LEFT(C4458,FIND(" ",C4458&amp;" ")-1)),OR(LEN(LEFT(C4458,FIND(" ",C4458&amp;" ")-1))=6,LEN(LEFT(C4458,FIND(" ",C4458&amp;" ")-1))=7),OR(ISNUMBER(MATCH(LEFT(C4458,FIND(" ",C4458&amp;" ")-1),'Look Up Values'!$G$2:$G$1000,0)),ISNUMBER(MATCH(LEFT(C4458,FIND(" ",C4458&amp;" ")-1),'Look Up Values'!$AE$2:$AE$2000,0)))),"","EWC error")),"")</f>
        <v/>
      </c>
      <c r="M4458" s="242" t="str" cm="1">
        <f t="array" ref="M4458">IF(AND(G4458&lt;&gt;0,G4458&lt;&gt;""),IF(E4458="","",IF(ISNUMBER(MATCH(SUBSTITUTE(E4458," ",""),SUBSTITUTE('Look Up Values'!$I$2:$I$10," ",""),0)),"","State error")),"")</f>
        <v/>
      </c>
      <c r="N4458" s="242" t="str" cm="1">
        <f t="array" ref="N4458">IF(AND(G4458&lt;&gt;0,G4458&lt;&gt;""),IF(F4458="","",IF(ISNUMBER(MATCH(SUBSTITUTE(F4458," ",""),SUBSTITUTE('Look Up Values'!$W$2:$W$30," ",""),0)),"","D&amp;R error")),"")</f>
        <v/>
      </c>
      <c r="O4458" s="256" t="str">
        <f t="shared" si="139"/>
        <v/>
      </c>
    </row>
    <row r="4459" spans="1:15" ht="15.75">
      <c r="A4459" s="250">
        <v>4452</v>
      </c>
      <c r="B4459" s="208"/>
      <c r="C4459" s="49"/>
      <c r="D4459" s="50"/>
      <c r="E4459" s="50"/>
      <c r="F4459" s="50"/>
      <c r="G4459" s="209"/>
      <c r="H4459" s="48"/>
      <c r="I4459" s="457" t="str">
        <f t="shared" si="138"/>
        <v/>
      </c>
      <c r="J4459" s="241" cm="1">
        <f t="array" ref="J4459">SUMPRODUCT(--(K4459:N4459&lt;&gt;"")) + IF(TRIM(O4459)="",0,LEN(O4459)-LEN(SUBSTITUTE(O4459,",",""))+1)</f>
        <v>0</v>
      </c>
      <c r="K4459" s="242" t="str">
        <f>IF(AND(G4459&lt;&gt;0,G4459&lt;&gt;""),IF(B4459="","",IF(ISNUMBER(MATCH(B4459,'Look Up Values'!$B$2:$B$500,0)),"","Dest. error")),"")</f>
        <v/>
      </c>
      <c r="L4459" s="242" t="str">
        <f>IF(AND(G4459&lt;&gt;0,G4459&lt;&gt;""),IF(C4459="","",IF(AND(ISNUMBER(--LEFT(C4459,FIND(" ",C4459&amp;" ")-1)),OR(LEN(LEFT(C4459,FIND(" ",C4459&amp;" ")-1))=6,LEN(LEFT(C4459,FIND(" ",C4459&amp;" ")-1))=7),OR(ISNUMBER(MATCH(LEFT(C4459,FIND(" ",C4459&amp;" ")-1),'Look Up Values'!$G$2:$G$1000,0)),ISNUMBER(MATCH(LEFT(C4459,FIND(" ",C4459&amp;" ")-1),'Look Up Values'!$AE$2:$AE$2000,0)))),"","EWC error")),"")</f>
        <v/>
      </c>
      <c r="M4459" s="242" t="str" cm="1">
        <f t="array" ref="M4459">IF(AND(G4459&lt;&gt;0,G4459&lt;&gt;""),IF(E4459="","",IF(ISNUMBER(MATCH(SUBSTITUTE(E4459," ",""),SUBSTITUTE('Look Up Values'!$I$2:$I$10," ",""),0)),"","State error")),"")</f>
        <v/>
      </c>
      <c r="N4459" s="242" t="str" cm="1">
        <f t="array" ref="N4459">IF(AND(G4459&lt;&gt;0,G4459&lt;&gt;""),IF(F4459="","",IF(ISNUMBER(MATCH(SUBSTITUTE(F4459," ",""),SUBSTITUTE('Look Up Values'!$W$2:$W$30," ",""),0)),"","D&amp;R error")),"")</f>
        <v/>
      </c>
      <c r="O4459" s="256" t="str">
        <f t="shared" si="139"/>
        <v/>
      </c>
    </row>
    <row r="4460" spans="1:15" ht="15.75">
      <c r="A4460" s="250">
        <v>4453</v>
      </c>
      <c r="B4460" s="208"/>
      <c r="C4460" s="49"/>
      <c r="D4460" s="50"/>
      <c r="E4460" s="50"/>
      <c r="F4460" s="50"/>
      <c r="G4460" s="209"/>
      <c r="H4460" s="48"/>
      <c r="I4460" s="457" t="str">
        <f t="shared" si="138"/>
        <v/>
      </c>
      <c r="J4460" s="241" cm="1">
        <f t="array" ref="J4460">SUMPRODUCT(--(K4460:N4460&lt;&gt;"")) + IF(TRIM(O4460)="",0,LEN(O4460)-LEN(SUBSTITUTE(O4460,",",""))+1)</f>
        <v>0</v>
      </c>
      <c r="K4460" s="242" t="str">
        <f>IF(AND(G4460&lt;&gt;0,G4460&lt;&gt;""),IF(B4460="","",IF(ISNUMBER(MATCH(B4460,'Look Up Values'!$B$2:$B$500,0)),"","Dest. error")),"")</f>
        <v/>
      </c>
      <c r="L4460" s="242" t="str">
        <f>IF(AND(G4460&lt;&gt;0,G4460&lt;&gt;""),IF(C4460="","",IF(AND(ISNUMBER(--LEFT(C4460,FIND(" ",C4460&amp;" ")-1)),OR(LEN(LEFT(C4460,FIND(" ",C4460&amp;" ")-1))=6,LEN(LEFT(C4460,FIND(" ",C4460&amp;" ")-1))=7),OR(ISNUMBER(MATCH(LEFT(C4460,FIND(" ",C4460&amp;" ")-1),'Look Up Values'!$G$2:$G$1000,0)),ISNUMBER(MATCH(LEFT(C4460,FIND(" ",C4460&amp;" ")-1),'Look Up Values'!$AE$2:$AE$2000,0)))),"","EWC error")),"")</f>
        <v/>
      </c>
      <c r="M4460" s="242" t="str" cm="1">
        <f t="array" ref="M4460">IF(AND(G4460&lt;&gt;0,G4460&lt;&gt;""),IF(E4460="","",IF(ISNUMBER(MATCH(SUBSTITUTE(E4460," ",""),SUBSTITUTE('Look Up Values'!$I$2:$I$10," ",""),0)),"","State error")),"")</f>
        <v/>
      </c>
      <c r="N4460" s="242" t="str" cm="1">
        <f t="array" ref="N4460">IF(AND(G4460&lt;&gt;0,G4460&lt;&gt;""),IF(F4460="","",IF(ISNUMBER(MATCH(SUBSTITUTE(F4460," ",""),SUBSTITUTE('Look Up Values'!$W$2:$W$30," ",""),0)),"","D&amp;R error")),"")</f>
        <v/>
      </c>
      <c r="O4460" s="256" t="str">
        <f t="shared" si="139"/>
        <v/>
      </c>
    </row>
    <row r="4461" spans="1:15" ht="15.75">
      <c r="A4461" s="250">
        <v>4454</v>
      </c>
      <c r="B4461" s="208"/>
      <c r="C4461" s="49"/>
      <c r="D4461" s="50"/>
      <c r="E4461" s="50"/>
      <c r="F4461" s="50"/>
      <c r="G4461" s="209"/>
      <c r="H4461" s="48"/>
      <c r="I4461" s="457" t="str">
        <f t="shared" si="138"/>
        <v/>
      </c>
      <c r="J4461" s="241" cm="1">
        <f t="array" ref="J4461">SUMPRODUCT(--(K4461:N4461&lt;&gt;"")) + IF(TRIM(O4461)="",0,LEN(O4461)-LEN(SUBSTITUTE(O4461,",",""))+1)</f>
        <v>0</v>
      </c>
      <c r="K4461" s="242" t="str">
        <f>IF(AND(G4461&lt;&gt;0,G4461&lt;&gt;""),IF(B4461="","",IF(ISNUMBER(MATCH(B4461,'Look Up Values'!$B$2:$B$500,0)),"","Dest. error")),"")</f>
        <v/>
      </c>
      <c r="L4461" s="242" t="str">
        <f>IF(AND(G4461&lt;&gt;0,G4461&lt;&gt;""),IF(C4461="","",IF(AND(ISNUMBER(--LEFT(C4461,FIND(" ",C4461&amp;" ")-1)),OR(LEN(LEFT(C4461,FIND(" ",C4461&amp;" ")-1))=6,LEN(LEFT(C4461,FIND(" ",C4461&amp;" ")-1))=7),OR(ISNUMBER(MATCH(LEFT(C4461,FIND(" ",C4461&amp;" ")-1),'Look Up Values'!$G$2:$G$1000,0)),ISNUMBER(MATCH(LEFT(C4461,FIND(" ",C4461&amp;" ")-1),'Look Up Values'!$AE$2:$AE$2000,0)))),"","EWC error")),"")</f>
        <v/>
      </c>
      <c r="M4461" s="242" t="str" cm="1">
        <f t="array" ref="M4461">IF(AND(G4461&lt;&gt;0,G4461&lt;&gt;""),IF(E4461="","",IF(ISNUMBER(MATCH(SUBSTITUTE(E4461," ",""),SUBSTITUTE('Look Up Values'!$I$2:$I$10," ",""),0)),"","State error")),"")</f>
        <v/>
      </c>
      <c r="N4461" s="242" t="str" cm="1">
        <f t="array" ref="N4461">IF(AND(G4461&lt;&gt;0,G4461&lt;&gt;""),IF(F4461="","",IF(ISNUMBER(MATCH(SUBSTITUTE(F4461," ",""),SUBSTITUTE('Look Up Values'!$W$2:$W$30," ",""),0)),"","D&amp;R error")),"")</f>
        <v/>
      </c>
      <c r="O4461" s="256" t="str">
        <f t="shared" si="139"/>
        <v/>
      </c>
    </row>
    <row r="4462" spans="1:15" ht="15.75">
      <c r="A4462" s="250">
        <v>4455</v>
      </c>
      <c r="B4462" s="208"/>
      <c r="C4462" s="49"/>
      <c r="D4462" s="50"/>
      <c r="E4462" s="50"/>
      <c r="F4462" s="50"/>
      <c r="G4462" s="209"/>
      <c r="H4462" s="48"/>
      <c r="I4462" s="457" t="str">
        <f t="shared" si="138"/>
        <v/>
      </c>
      <c r="J4462" s="241" cm="1">
        <f t="array" ref="J4462">SUMPRODUCT(--(K4462:N4462&lt;&gt;"")) + IF(TRIM(O4462)="",0,LEN(O4462)-LEN(SUBSTITUTE(O4462,",",""))+1)</f>
        <v>0</v>
      </c>
      <c r="K4462" s="242" t="str">
        <f>IF(AND(G4462&lt;&gt;0,G4462&lt;&gt;""),IF(B4462="","",IF(ISNUMBER(MATCH(B4462,'Look Up Values'!$B$2:$B$500,0)),"","Dest. error")),"")</f>
        <v/>
      </c>
      <c r="L4462" s="242" t="str">
        <f>IF(AND(G4462&lt;&gt;0,G4462&lt;&gt;""),IF(C4462="","",IF(AND(ISNUMBER(--LEFT(C4462,FIND(" ",C4462&amp;" ")-1)),OR(LEN(LEFT(C4462,FIND(" ",C4462&amp;" ")-1))=6,LEN(LEFT(C4462,FIND(" ",C4462&amp;" ")-1))=7),OR(ISNUMBER(MATCH(LEFT(C4462,FIND(" ",C4462&amp;" ")-1),'Look Up Values'!$G$2:$G$1000,0)),ISNUMBER(MATCH(LEFT(C4462,FIND(" ",C4462&amp;" ")-1),'Look Up Values'!$AE$2:$AE$2000,0)))),"","EWC error")),"")</f>
        <v/>
      </c>
      <c r="M4462" s="242" t="str" cm="1">
        <f t="array" ref="M4462">IF(AND(G4462&lt;&gt;0,G4462&lt;&gt;""),IF(E4462="","",IF(ISNUMBER(MATCH(SUBSTITUTE(E4462," ",""),SUBSTITUTE('Look Up Values'!$I$2:$I$10," ",""),0)),"","State error")),"")</f>
        <v/>
      </c>
      <c r="N4462" s="242" t="str" cm="1">
        <f t="array" ref="N4462">IF(AND(G4462&lt;&gt;0,G4462&lt;&gt;""),IF(F4462="","",IF(ISNUMBER(MATCH(SUBSTITUTE(F4462," ",""),SUBSTITUTE('Look Up Values'!$W$2:$W$30," ",""),0)),"","D&amp;R error")),"")</f>
        <v/>
      </c>
      <c r="O4462" s="256" t="str">
        <f t="shared" si="139"/>
        <v/>
      </c>
    </row>
    <row r="4463" spans="1:15" ht="15.75">
      <c r="A4463" s="250">
        <v>4456</v>
      </c>
      <c r="B4463" s="208"/>
      <c r="C4463" s="49"/>
      <c r="D4463" s="50"/>
      <c r="E4463" s="50"/>
      <c r="F4463" s="50"/>
      <c r="G4463" s="209"/>
      <c r="H4463" s="48"/>
      <c r="I4463" s="457" t="str">
        <f t="shared" si="138"/>
        <v/>
      </c>
      <c r="J4463" s="241" cm="1">
        <f t="array" ref="J4463">SUMPRODUCT(--(K4463:N4463&lt;&gt;"")) + IF(TRIM(O4463)="",0,LEN(O4463)-LEN(SUBSTITUTE(O4463,",",""))+1)</f>
        <v>0</v>
      </c>
      <c r="K4463" s="242" t="str">
        <f>IF(AND(G4463&lt;&gt;0,G4463&lt;&gt;""),IF(B4463="","",IF(ISNUMBER(MATCH(B4463,'Look Up Values'!$B$2:$B$500,0)),"","Dest. error")),"")</f>
        <v/>
      </c>
      <c r="L4463" s="242" t="str">
        <f>IF(AND(G4463&lt;&gt;0,G4463&lt;&gt;""),IF(C4463="","",IF(AND(ISNUMBER(--LEFT(C4463,FIND(" ",C4463&amp;" ")-1)),OR(LEN(LEFT(C4463,FIND(" ",C4463&amp;" ")-1))=6,LEN(LEFT(C4463,FIND(" ",C4463&amp;" ")-1))=7),OR(ISNUMBER(MATCH(LEFT(C4463,FIND(" ",C4463&amp;" ")-1),'Look Up Values'!$G$2:$G$1000,0)),ISNUMBER(MATCH(LEFT(C4463,FIND(" ",C4463&amp;" ")-1),'Look Up Values'!$AE$2:$AE$2000,0)))),"","EWC error")),"")</f>
        <v/>
      </c>
      <c r="M4463" s="242" t="str" cm="1">
        <f t="array" ref="M4463">IF(AND(G4463&lt;&gt;0,G4463&lt;&gt;""),IF(E4463="","",IF(ISNUMBER(MATCH(SUBSTITUTE(E4463," ",""),SUBSTITUTE('Look Up Values'!$I$2:$I$10," ",""),0)),"","State error")),"")</f>
        <v/>
      </c>
      <c r="N4463" s="242" t="str" cm="1">
        <f t="array" ref="N4463">IF(AND(G4463&lt;&gt;0,G4463&lt;&gt;""),IF(F4463="","",IF(ISNUMBER(MATCH(SUBSTITUTE(F4463," ",""),SUBSTITUTE('Look Up Values'!$W$2:$W$30," ",""),0)),"","D&amp;R error")),"")</f>
        <v/>
      </c>
      <c r="O4463" s="256" t="str">
        <f t="shared" si="139"/>
        <v/>
      </c>
    </row>
    <row r="4464" spans="1:15" ht="15.75">
      <c r="A4464" s="250">
        <v>4457</v>
      </c>
      <c r="B4464" s="208"/>
      <c r="C4464" s="49"/>
      <c r="D4464" s="50"/>
      <c r="E4464" s="50"/>
      <c r="F4464" s="50"/>
      <c r="G4464" s="209"/>
      <c r="H4464" s="48"/>
      <c r="I4464" s="457" t="str">
        <f t="shared" si="138"/>
        <v/>
      </c>
      <c r="J4464" s="241" cm="1">
        <f t="array" ref="J4464">SUMPRODUCT(--(K4464:N4464&lt;&gt;"")) + IF(TRIM(O4464)="",0,LEN(O4464)-LEN(SUBSTITUTE(O4464,",",""))+1)</f>
        <v>0</v>
      </c>
      <c r="K4464" s="242" t="str">
        <f>IF(AND(G4464&lt;&gt;0,G4464&lt;&gt;""),IF(B4464="","",IF(ISNUMBER(MATCH(B4464,'Look Up Values'!$B$2:$B$500,0)),"","Dest. error")),"")</f>
        <v/>
      </c>
      <c r="L4464" s="242" t="str">
        <f>IF(AND(G4464&lt;&gt;0,G4464&lt;&gt;""),IF(C4464="","",IF(AND(ISNUMBER(--LEFT(C4464,FIND(" ",C4464&amp;" ")-1)),OR(LEN(LEFT(C4464,FIND(" ",C4464&amp;" ")-1))=6,LEN(LEFT(C4464,FIND(" ",C4464&amp;" ")-1))=7),OR(ISNUMBER(MATCH(LEFT(C4464,FIND(" ",C4464&amp;" ")-1),'Look Up Values'!$G$2:$G$1000,0)),ISNUMBER(MATCH(LEFT(C4464,FIND(" ",C4464&amp;" ")-1),'Look Up Values'!$AE$2:$AE$2000,0)))),"","EWC error")),"")</f>
        <v/>
      </c>
      <c r="M4464" s="242" t="str" cm="1">
        <f t="array" ref="M4464">IF(AND(G4464&lt;&gt;0,G4464&lt;&gt;""),IF(E4464="","",IF(ISNUMBER(MATCH(SUBSTITUTE(E4464," ",""),SUBSTITUTE('Look Up Values'!$I$2:$I$10," ",""),0)),"","State error")),"")</f>
        <v/>
      </c>
      <c r="N4464" s="242" t="str" cm="1">
        <f t="array" ref="N4464">IF(AND(G4464&lt;&gt;0,G4464&lt;&gt;""),IF(F4464="","",IF(ISNUMBER(MATCH(SUBSTITUTE(F4464," ",""),SUBSTITUTE('Look Up Values'!$W$2:$W$30," ",""),0)),"","D&amp;R error")),"")</f>
        <v/>
      </c>
      <c r="O4464" s="256" t="str">
        <f t="shared" si="139"/>
        <v/>
      </c>
    </row>
    <row r="4465" spans="1:15" ht="15.75">
      <c r="A4465" s="250">
        <v>4458</v>
      </c>
      <c r="B4465" s="208"/>
      <c r="C4465" s="49"/>
      <c r="D4465" s="50"/>
      <c r="E4465" s="50"/>
      <c r="F4465" s="50"/>
      <c r="G4465" s="209"/>
      <c r="H4465" s="48"/>
      <c r="I4465" s="457" t="str">
        <f t="shared" si="138"/>
        <v/>
      </c>
      <c r="J4465" s="241" cm="1">
        <f t="array" ref="J4465">SUMPRODUCT(--(K4465:N4465&lt;&gt;"")) + IF(TRIM(O4465)="",0,LEN(O4465)-LEN(SUBSTITUTE(O4465,",",""))+1)</f>
        <v>0</v>
      </c>
      <c r="K4465" s="242" t="str">
        <f>IF(AND(G4465&lt;&gt;0,G4465&lt;&gt;""),IF(B4465="","",IF(ISNUMBER(MATCH(B4465,'Look Up Values'!$B$2:$B$500,0)),"","Dest. error")),"")</f>
        <v/>
      </c>
      <c r="L4465" s="242" t="str">
        <f>IF(AND(G4465&lt;&gt;0,G4465&lt;&gt;""),IF(C4465="","",IF(AND(ISNUMBER(--LEFT(C4465,FIND(" ",C4465&amp;" ")-1)),OR(LEN(LEFT(C4465,FIND(" ",C4465&amp;" ")-1))=6,LEN(LEFT(C4465,FIND(" ",C4465&amp;" ")-1))=7),OR(ISNUMBER(MATCH(LEFT(C4465,FIND(" ",C4465&amp;" ")-1),'Look Up Values'!$G$2:$G$1000,0)),ISNUMBER(MATCH(LEFT(C4465,FIND(" ",C4465&amp;" ")-1),'Look Up Values'!$AE$2:$AE$2000,0)))),"","EWC error")),"")</f>
        <v/>
      </c>
      <c r="M4465" s="242" t="str" cm="1">
        <f t="array" ref="M4465">IF(AND(G4465&lt;&gt;0,G4465&lt;&gt;""),IF(E4465="","",IF(ISNUMBER(MATCH(SUBSTITUTE(E4465," ",""),SUBSTITUTE('Look Up Values'!$I$2:$I$10," ",""),0)),"","State error")),"")</f>
        <v/>
      </c>
      <c r="N4465" s="242" t="str" cm="1">
        <f t="array" ref="N4465">IF(AND(G4465&lt;&gt;0,G4465&lt;&gt;""),IF(F4465="","",IF(ISNUMBER(MATCH(SUBSTITUTE(F4465," ",""),SUBSTITUTE('Look Up Values'!$W$2:$W$30," ",""),0)),"","D&amp;R error")),"")</f>
        <v/>
      </c>
      <c r="O4465" s="256" t="str">
        <f t="shared" si="139"/>
        <v/>
      </c>
    </row>
    <row r="4466" spans="1:15" ht="15.75">
      <c r="A4466" s="250">
        <v>4459</v>
      </c>
      <c r="B4466" s="208"/>
      <c r="C4466" s="49"/>
      <c r="D4466" s="50"/>
      <c r="E4466" s="50"/>
      <c r="F4466" s="50"/>
      <c r="G4466" s="209"/>
      <c r="H4466" s="48"/>
      <c r="I4466" s="457" t="str">
        <f t="shared" si="138"/>
        <v/>
      </c>
      <c r="J4466" s="241" cm="1">
        <f t="array" ref="J4466">SUMPRODUCT(--(K4466:N4466&lt;&gt;"")) + IF(TRIM(O4466)="",0,LEN(O4466)-LEN(SUBSTITUTE(O4466,",",""))+1)</f>
        <v>0</v>
      </c>
      <c r="K4466" s="242" t="str">
        <f>IF(AND(G4466&lt;&gt;0,G4466&lt;&gt;""),IF(B4466="","",IF(ISNUMBER(MATCH(B4466,'Look Up Values'!$B$2:$B$500,0)),"","Dest. error")),"")</f>
        <v/>
      </c>
      <c r="L4466" s="242" t="str">
        <f>IF(AND(G4466&lt;&gt;0,G4466&lt;&gt;""),IF(C4466="","",IF(AND(ISNUMBER(--LEFT(C4466,FIND(" ",C4466&amp;" ")-1)),OR(LEN(LEFT(C4466,FIND(" ",C4466&amp;" ")-1))=6,LEN(LEFT(C4466,FIND(" ",C4466&amp;" ")-1))=7),OR(ISNUMBER(MATCH(LEFT(C4466,FIND(" ",C4466&amp;" ")-1),'Look Up Values'!$G$2:$G$1000,0)),ISNUMBER(MATCH(LEFT(C4466,FIND(" ",C4466&amp;" ")-1),'Look Up Values'!$AE$2:$AE$2000,0)))),"","EWC error")),"")</f>
        <v/>
      </c>
      <c r="M4466" s="242" t="str" cm="1">
        <f t="array" ref="M4466">IF(AND(G4466&lt;&gt;0,G4466&lt;&gt;""),IF(E4466="","",IF(ISNUMBER(MATCH(SUBSTITUTE(E4466," ",""),SUBSTITUTE('Look Up Values'!$I$2:$I$10," ",""),0)),"","State error")),"")</f>
        <v/>
      </c>
      <c r="N4466" s="242" t="str" cm="1">
        <f t="array" ref="N4466">IF(AND(G4466&lt;&gt;0,G4466&lt;&gt;""),IF(F4466="","",IF(ISNUMBER(MATCH(SUBSTITUTE(F4466," ",""),SUBSTITUTE('Look Up Values'!$W$2:$W$30," ",""),0)),"","D&amp;R error")),"")</f>
        <v/>
      </c>
      <c r="O4466" s="256" t="str">
        <f t="shared" si="139"/>
        <v/>
      </c>
    </row>
    <row r="4467" spans="1:15" ht="15.75">
      <c r="A4467" s="250">
        <v>4460</v>
      </c>
      <c r="B4467" s="208"/>
      <c r="C4467" s="49"/>
      <c r="D4467" s="50"/>
      <c r="E4467" s="50"/>
      <c r="F4467" s="50"/>
      <c r="G4467" s="209"/>
      <c r="H4467" s="48"/>
      <c r="I4467" s="457" t="str">
        <f t="shared" si="138"/>
        <v/>
      </c>
      <c r="J4467" s="241" cm="1">
        <f t="array" ref="J4467">SUMPRODUCT(--(K4467:N4467&lt;&gt;"")) + IF(TRIM(O4467)="",0,LEN(O4467)-LEN(SUBSTITUTE(O4467,",",""))+1)</f>
        <v>0</v>
      </c>
      <c r="K4467" s="242" t="str">
        <f>IF(AND(G4467&lt;&gt;0,G4467&lt;&gt;""),IF(B4467="","",IF(ISNUMBER(MATCH(B4467,'Look Up Values'!$B$2:$B$500,0)),"","Dest. error")),"")</f>
        <v/>
      </c>
      <c r="L4467" s="242" t="str">
        <f>IF(AND(G4467&lt;&gt;0,G4467&lt;&gt;""),IF(C4467="","",IF(AND(ISNUMBER(--LEFT(C4467,FIND(" ",C4467&amp;" ")-1)),OR(LEN(LEFT(C4467,FIND(" ",C4467&amp;" ")-1))=6,LEN(LEFT(C4467,FIND(" ",C4467&amp;" ")-1))=7),OR(ISNUMBER(MATCH(LEFT(C4467,FIND(" ",C4467&amp;" ")-1),'Look Up Values'!$G$2:$G$1000,0)),ISNUMBER(MATCH(LEFT(C4467,FIND(" ",C4467&amp;" ")-1),'Look Up Values'!$AE$2:$AE$2000,0)))),"","EWC error")),"")</f>
        <v/>
      </c>
      <c r="M4467" s="242" t="str" cm="1">
        <f t="array" ref="M4467">IF(AND(G4467&lt;&gt;0,G4467&lt;&gt;""),IF(E4467="","",IF(ISNUMBER(MATCH(SUBSTITUTE(E4467," ",""),SUBSTITUTE('Look Up Values'!$I$2:$I$10," ",""),0)),"","State error")),"")</f>
        <v/>
      </c>
      <c r="N4467" s="242" t="str" cm="1">
        <f t="array" ref="N4467">IF(AND(G4467&lt;&gt;0,G4467&lt;&gt;""),IF(F4467="","",IF(ISNUMBER(MATCH(SUBSTITUTE(F4467," ",""),SUBSTITUTE('Look Up Values'!$W$2:$W$30," ",""),0)),"","D&amp;R error")),"")</f>
        <v/>
      </c>
      <c r="O4467" s="256" t="str">
        <f t="shared" si="139"/>
        <v/>
      </c>
    </row>
    <row r="4468" spans="1:15" ht="15.75">
      <c r="A4468" s="250">
        <v>4461</v>
      </c>
      <c r="B4468" s="208"/>
      <c r="C4468" s="49"/>
      <c r="D4468" s="50"/>
      <c r="E4468" s="50"/>
      <c r="F4468" s="50"/>
      <c r="G4468" s="209"/>
      <c r="H4468" s="48"/>
      <c r="I4468" s="457" t="str">
        <f t="shared" si="138"/>
        <v/>
      </c>
      <c r="J4468" s="241" cm="1">
        <f t="array" ref="J4468">SUMPRODUCT(--(K4468:N4468&lt;&gt;"")) + IF(TRIM(O4468)="",0,LEN(O4468)-LEN(SUBSTITUTE(O4468,",",""))+1)</f>
        <v>0</v>
      </c>
      <c r="K4468" s="242" t="str">
        <f>IF(AND(G4468&lt;&gt;0,G4468&lt;&gt;""),IF(B4468="","",IF(ISNUMBER(MATCH(B4468,'Look Up Values'!$B$2:$B$500,0)),"","Dest. error")),"")</f>
        <v/>
      </c>
      <c r="L4468" s="242" t="str">
        <f>IF(AND(G4468&lt;&gt;0,G4468&lt;&gt;""),IF(C4468="","",IF(AND(ISNUMBER(--LEFT(C4468,FIND(" ",C4468&amp;" ")-1)),OR(LEN(LEFT(C4468,FIND(" ",C4468&amp;" ")-1))=6,LEN(LEFT(C4468,FIND(" ",C4468&amp;" ")-1))=7),OR(ISNUMBER(MATCH(LEFT(C4468,FIND(" ",C4468&amp;" ")-1),'Look Up Values'!$G$2:$G$1000,0)),ISNUMBER(MATCH(LEFT(C4468,FIND(" ",C4468&amp;" ")-1),'Look Up Values'!$AE$2:$AE$2000,0)))),"","EWC error")),"")</f>
        <v/>
      </c>
      <c r="M4468" s="242" t="str" cm="1">
        <f t="array" ref="M4468">IF(AND(G4468&lt;&gt;0,G4468&lt;&gt;""),IF(E4468="","",IF(ISNUMBER(MATCH(SUBSTITUTE(E4468," ",""),SUBSTITUTE('Look Up Values'!$I$2:$I$10," ",""),0)),"","State error")),"")</f>
        <v/>
      </c>
      <c r="N4468" s="242" t="str" cm="1">
        <f t="array" ref="N4468">IF(AND(G4468&lt;&gt;0,G4468&lt;&gt;""),IF(F4468="","",IF(ISNUMBER(MATCH(SUBSTITUTE(F4468," ",""),SUBSTITUTE('Look Up Values'!$W$2:$W$30," ",""),0)),"","D&amp;R error")),"")</f>
        <v/>
      </c>
      <c r="O4468" s="256" t="str">
        <f t="shared" si="139"/>
        <v/>
      </c>
    </row>
    <row r="4469" spans="1:15" ht="15.75">
      <c r="A4469" s="250">
        <v>4462</v>
      </c>
      <c r="B4469" s="208"/>
      <c r="C4469" s="49"/>
      <c r="D4469" s="50"/>
      <c r="E4469" s="50"/>
      <c r="F4469" s="50"/>
      <c r="G4469" s="209"/>
      <c r="H4469" s="48"/>
      <c r="I4469" s="457" t="str">
        <f t="shared" si="138"/>
        <v/>
      </c>
      <c r="J4469" s="241" cm="1">
        <f t="array" ref="J4469">SUMPRODUCT(--(K4469:N4469&lt;&gt;"")) + IF(TRIM(O4469)="",0,LEN(O4469)-LEN(SUBSTITUTE(O4469,",",""))+1)</f>
        <v>0</v>
      </c>
      <c r="K4469" s="242" t="str">
        <f>IF(AND(G4469&lt;&gt;0,G4469&lt;&gt;""),IF(B4469="","",IF(ISNUMBER(MATCH(B4469,'Look Up Values'!$B$2:$B$500,0)),"","Dest. error")),"")</f>
        <v/>
      </c>
      <c r="L4469" s="242" t="str">
        <f>IF(AND(G4469&lt;&gt;0,G4469&lt;&gt;""),IF(C4469="","",IF(AND(ISNUMBER(--LEFT(C4469,FIND(" ",C4469&amp;" ")-1)),OR(LEN(LEFT(C4469,FIND(" ",C4469&amp;" ")-1))=6,LEN(LEFT(C4469,FIND(" ",C4469&amp;" ")-1))=7),OR(ISNUMBER(MATCH(LEFT(C4469,FIND(" ",C4469&amp;" ")-1),'Look Up Values'!$G$2:$G$1000,0)),ISNUMBER(MATCH(LEFT(C4469,FIND(" ",C4469&amp;" ")-1),'Look Up Values'!$AE$2:$AE$2000,0)))),"","EWC error")),"")</f>
        <v/>
      </c>
      <c r="M4469" s="242" t="str" cm="1">
        <f t="array" ref="M4469">IF(AND(G4469&lt;&gt;0,G4469&lt;&gt;""),IF(E4469="","",IF(ISNUMBER(MATCH(SUBSTITUTE(E4469," ",""),SUBSTITUTE('Look Up Values'!$I$2:$I$10," ",""),0)),"","State error")),"")</f>
        <v/>
      </c>
      <c r="N4469" s="242" t="str" cm="1">
        <f t="array" ref="N4469">IF(AND(G4469&lt;&gt;0,G4469&lt;&gt;""),IF(F4469="","",IF(ISNUMBER(MATCH(SUBSTITUTE(F4469," ",""),SUBSTITUTE('Look Up Values'!$W$2:$W$30," ",""),0)),"","D&amp;R error")),"")</f>
        <v/>
      </c>
      <c r="O4469" s="256" t="str">
        <f t="shared" si="139"/>
        <v/>
      </c>
    </row>
    <row r="4470" spans="1:15" ht="15.75">
      <c r="A4470" s="250">
        <v>4463</v>
      </c>
      <c r="B4470" s="208"/>
      <c r="C4470" s="49"/>
      <c r="D4470" s="50"/>
      <c r="E4470" s="50"/>
      <c r="F4470" s="50"/>
      <c r="G4470" s="209"/>
      <c r="H4470" s="48"/>
      <c r="I4470" s="457" t="str">
        <f t="shared" si="138"/>
        <v/>
      </c>
      <c r="J4470" s="241" cm="1">
        <f t="array" ref="J4470">SUMPRODUCT(--(K4470:N4470&lt;&gt;"")) + IF(TRIM(O4470)="",0,LEN(O4470)-LEN(SUBSTITUTE(O4470,",",""))+1)</f>
        <v>0</v>
      </c>
      <c r="K4470" s="242" t="str">
        <f>IF(AND(G4470&lt;&gt;0,G4470&lt;&gt;""),IF(B4470="","",IF(ISNUMBER(MATCH(B4470,'Look Up Values'!$B$2:$B$500,0)),"","Dest. error")),"")</f>
        <v/>
      </c>
      <c r="L4470" s="242" t="str">
        <f>IF(AND(G4470&lt;&gt;0,G4470&lt;&gt;""),IF(C4470="","",IF(AND(ISNUMBER(--LEFT(C4470,FIND(" ",C4470&amp;" ")-1)),OR(LEN(LEFT(C4470,FIND(" ",C4470&amp;" ")-1))=6,LEN(LEFT(C4470,FIND(" ",C4470&amp;" ")-1))=7),OR(ISNUMBER(MATCH(LEFT(C4470,FIND(" ",C4470&amp;" ")-1),'Look Up Values'!$G$2:$G$1000,0)),ISNUMBER(MATCH(LEFT(C4470,FIND(" ",C4470&amp;" ")-1),'Look Up Values'!$AE$2:$AE$2000,0)))),"","EWC error")),"")</f>
        <v/>
      </c>
      <c r="M4470" s="242" t="str" cm="1">
        <f t="array" ref="M4470">IF(AND(G4470&lt;&gt;0,G4470&lt;&gt;""),IF(E4470="","",IF(ISNUMBER(MATCH(SUBSTITUTE(E4470," ",""),SUBSTITUTE('Look Up Values'!$I$2:$I$10," ",""),0)),"","State error")),"")</f>
        <v/>
      </c>
      <c r="N4470" s="242" t="str" cm="1">
        <f t="array" ref="N4470">IF(AND(G4470&lt;&gt;0,G4470&lt;&gt;""),IF(F4470="","",IF(ISNUMBER(MATCH(SUBSTITUTE(F4470," ",""),SUBSTITUTE('Look Up Values'!$W$2:$W$30," ",""),0)),"","D&amp;R error")),"")</f>
        <v/>
      </c>
      <c r="O4470" s="256" t="str">
        <f t="shared" si="139"/>
        <v/>
      </c>
    </row>
    <row r="4471" spans="1:15" ht="15.75">
      <c r="A4471" s="250">
        <v>4464</v>
      </c>
      <c r="B4471" s="208"/>
      <c r="C4471" s="49"/>
      <c r="D4471" s="50"/>
      <c r="E4471" s="50"/>
      <c r="F4471" s="50"/>
      <c r="G4471" s="209"/>
      <c r="H4471" s="48"/>
      <c r="I4471" s="457" t="str">
        <f t="shared" si="138"/>
        <v/>
      </c>
      <c r="J4471" s="241" cm="1">
        <f t="array" ref="J4471">SUMPRODUCT(--(K4471:N4471&lt;&gt;"")) + IF(TRIM(O4471)="",0,LEN(O4471)-LEN(SUBSTITUTE(O4471,",",""))+1)</f>
        <v>0</v>
      </c>
      <c r="K4471" s="242" t="str">
        <f>IF(AND(G4471&lt;&gt;0,G4471&lt;&gt;""),IF(B4471="","",IF(ISNUMBER(MATCH(B4471,'Look Up Values'!$B$2:$B$500,0)),"","Dest. error")),"")</f>
        <v/>
      </c>
      <c r="L4471" s="242" t="str">
        <f>IF(AND(G4471&lt;&gt;0,G4471&lt;&gt;""),IF(C4471="","",IF(AND(ISNUMBER(--LEFT(C4471,FIND(" ",C4471&amp;" ")-1)),OR(LEN(LEFT(C4471,FIND(" ",C4471&amp;" ")-1))=6,LEN(LEFT(C4471,FIND(" ",C4471&amp;" ")-1))=7),OR(ISNUMBER(MATCH(LEFT(C4471,FIND(" ",C4471&amp;" ")-1),'Look Up Values'!$G$2:$G$1000,0)),ISNUMBER(MATCH(LEFT(C4471,FIND(" ",C4471&amp;" ")-1),'Look Up Values'!$AE$2:$AE$2000,0)))),"","EWC error")),"")</f>
        <v/>
      </c>
      <c r="M4471" s="242" t="str" cm="1">
        <f t="array" ref="M4471">IF(AND(G4471&lt;&gt;0,G4471&lt;&gt;""),IF(E4471="","",IF(ISNUMBER(MATCH(SUBSTITUTE(E4471," ",""),SUBSTITUTE('Look Up Values'!$I$2:$I$10," ",""),0)),"","State error")),"")</f>
        <v/>
      </c>
      <c r="N4471" s="242" t="str" cm="1">
        <f t="array" ref="N4471">IF(AND(G4471&lt;&gt;0,G4471&lt;&gt;""),IF(F4471="","",IF(ISNUMBER(MATCH(SUBSTITUTE(F4471," ",""),SUBSTITUTE('Look Up Values'!$W$2:$W$30," ",""),0)),"","D&amp;R error")),"")</f>
        <v/>
      </c>
      <c r="O4471" s="256" t="str">
        <f t="shared" si="139"/>
        <v/>
      </c>
    </row>
    <row r="4472" spans="1:15" ht="15.75">
      <c r="A4472" s="250">
        <v>4465</v>
      </c>
      <c r="B4472" s="208"/>
      <c r="C4472" s="49"/>
      <c r="D4472" s="50"/>
      <c r="E4472" s="50"/>
      <c r="F4472" s="50"/>
      <c r="G4472" s="209"/>
      <c r="H4472" s="48"/>
      <c r="I4472" s="457" t="str">
        <f t="shared" si="138"/>
        <v/>
      </c>
      <c r="J4472" s="241" cm="1">
        <f t="array" ref="J4472">SUMPRODUCT(--(K4472:N4472&lt;&gt;"")) + IF(TRIM(O4472)="",0,LEN(O4472)-LEN(SUBSTITUTE(O4472,",",""))+1)</f>
        <v>0</v>
      </c>
      <c r="K4472" s="242" t="str">
        <f>IF(AND(G4472&lt;&gt;0,G4472&lt;&gt;""),IF(B4472="","",IF(ISNUMBER(MATCH(B4472,'Look Up Values'!$B$2:$B$500,0)),"","Dest. error")),"")</f>
        <v/>
      </c>
      <c r="L4472" s="242" t="str">
        <f>IF(AND(G4472&lt;&gt;0,G4472&lt;&gt;""),IF(C4472="","",IF(AND(ISNUMBER(--LEFT(C4472,FIND(" ",C4472&amp;" ")-1)),OR(LEN(LEFT(C4472,FIND(" ",C4472&amp;" ")-1))=6,LEN(LEFT(C4472,FIND(" ",C4472&amp;" ")-1))=7),OR(ISNUMBER(MATCH(LEFT(C4472,FIND(" ",C4472&amp;" ")-1),'Look Up Values'!$G$2:$G$1000,0)),ISNUMBER(MATCH(LEFT(C4472,FIND(" ",C4472&amp;" ")-1),'Look Up Values'!$AE$2:$AE$2000,0)))),"","EWC error")),"")</f>
        <v/>
      </c>
      <c r="M4472" s="242" t="str" cm="1">
        <f t="array" ref="M4472">IF(AND(G4472&lt;&gt;0,G4472&lt;&gt;""),IF(E4472="","",IF(ISNUMBER(MATCH(SUBSTITUTE(E4472," ",""),SUBSTITUTE('Look Up Values'!$I$2:$I$10," ",""),0)),"","State error")),"")</f>
        <v/>
      </c>
      <c r="N4472" s="242" t="str" cm="1">
        <f t="array" ref="N4472">IF(AND(G4472&lt;&gt;0,G4472&lt;&gt;""),IF(F4472="","",IF(ISNUMBER(MATCH(SUBSTITUTE(F4472," ",""),SUBSTITUTE('Look Up Values'!$W$2:$W$30," ",""),0)),"","D&amp;R error")),"")</f>
        <v/>
      </c>
      <c r="O4472" s="256" t="str">
        <f t="shared" si="139"/>
        <v/>
      </c>
    </row>
    <row r="4473" spans="1:15" ht="15.75">
      <c r="A4473" s="250">
        <v>4466</v>
      </c>
      <c r="B4473" s="208"/>
      <c r="C4473" s="49"/>
      <c r="D4473" s="50"/>
      <c r="E4473" s="50"/>
      <c r="F4473" s="50"/>
      <c r="G4473" s="209"/>
      <c r="H4473" s="48"/>
      <c r="I4473" s="457" t="str">
        <f t="shared" si="138"/>
        <v/>
      </c>
      <c r="J4473" s="241" cm="1">
        <f t="array" ref="J4473">SUMPRODUCT(--(K4473:N4473&lt;&gt;"")) + IF(TRIM(O4473)="",0,LEN(O4473)-LEN(SUBSTITUTE(O4473,",",""))+1)</f>
        <v>0</v>
      </c>
      <c r="K4473" s="242" t="str">
        <f>IF(AND(G4473&lt;&gt;0,G4473&lt;&gt;""),IF(B4473="","",IF(ISNUMBER(MATCH(B4473,'Look Up Values'!$B$2:$B$500,0)),"","Dest. error")),"")</f>
        <v/>
      </c>
      <c r="L4473" s="242" t="str">
        <f>IF(AND(G4473&lt;&gt;0,G4473&lt;&gt;""),IF(C4473="","",IF(AND(ISNUMBER(--LEFT(C4473,FIND(" ",C4473&amp;" ")-1)),OR(LEN(LEFT(C4473,FIND(" ",C4473&amp;" ")-1))=6,LEN(LEFT(C4473,FIND(" ",C4473&amp;" ")-1))=7),OR(ISNUMBER(MATCH(LEFT(C4473,FIND(" ",C4473&amp;" ")-1),'Look Up Values'!$G$2:$G$1000,0)),ISNUMBER(MATCH(LEFT(C4473,FIND(" ",C4473&amp;" ")-1),'Look Up Values'!$AE$2:$AE$2000,0)))),"","EWC error")),"")</f>
        <v/>
      </c>
      <c r="M4473" s="242" t="str" cm="1">
        <f t="array" ref="M4473">IF(AND(G4473&lt;&gt;0,G4473&lt;&gt;""),IF(E4473="","",IF(ISNUMBER(MATCH(SUBSTITUTE(E4473," ",""),SUBSTITUTE('Look Up Values'!$I$2:$I$10," ",""),0)),"","State error")),"")</f>
        <v/>
      </c>
      <c r="N4473" s="242" t="str" cm="1">
        <f t="array" ref="N4473">IF(AND(G4473&lt;&gt;0,G4473&lt;&gt;""),IF(F4473="","",IF(ISNUMBER(MATCH(SUBSTITUTE(F4473," ",""),SUBSTITUTE('Look Up Values'!$W$2:$W$30," ",""),0)),"","D&amp;R error")),"")</f>
        <v/>
      </c>
      <c r="O4473" s="256" t="str">
        <f t="shared" si="139"/>
        <v/>
      </c>
    </row>
    <row r="4474" spans="1:15" ht="15.75">
      <c r="A4474" s="250">
        <v>4467</v>
      </c>
      <c r="B4474" s="208"/>
      <c r="C4474" s="49"/>
      <c r="D4474" s="50"/>
      <c r="E4474" s="50"/>
      <c r="F4474" s="50"/>
      <c r="G4474" s="209"/>
      <c r="H4474" s="48"/>
      <c r="I4474" s="457" t="str">
        <f t="shared" si="138"/>
        <v/>
      </c>
      <c r="J4474" s="241" cm="1">
        <f t="array" ref="J4474">SUMPRODUCT(--(K4474:N4474&lt;&gt;"")) + IF(TRIM(O4474)="",0,LEN(O4474)-LEN(SUBSTITUTE(O4474,",",""))+1)</f>
        <v>0</v>
      </c>
      <c r="K4474" s="242" t="str">
        <f>IF(AND(G4474&lt;&gt;0,G4474&lt;&gt;""),IF(B4474="","",IF(ISNUMBER(MATCH(B4474,'Look Up Values'!$B$2:$B$500,0)),"","Dest. error")),"")</f>
        <v/>
      </c>
      <c r="L4474" s="242" t="str">
        <f>IF(AND(G4474&lt;&gt;0,G4474&lt;&gt;""),IF(C4474="","",IF(AND(ISNUMBER(--LEFT(C4474,FIND(" ",C4474&amp;" ")-1)),OR(LEN(LEFT(C4474,FIND(" ",C4474&amp;" ")-1))=6,LEN(LEFT(C4474,FIND(" ",C4474&amp;" ")-1))=7),OR(ISNUMBER(MATCH(LEFT(C4474,FIND(" ",C4474&amp;" ")-1),'Look Up Values'!$G$2:$G$1000,0)),ISNUMBER(MATCH(LEFT(C4474,FIND(" ",C4474&amp;" ")-1),'Look Up Values'!$AE$2:$AE$2000,0)))),"","EWC error")),"")</f>
        <v/>
      </c>
      <c r="M4474" s="242" t="str" cm="1">
        <f t="array" ref="M4474">IF(AND(G4474&lt;&gt;0,G4474&lt;&gt;""),IF(E4474="","",IF(ISNUMBER(MATCH(SUBSTITUTE(E4474," ",""),SUBSTITUTE('Look Up Values'!$I$2:$I$10," ",""),0)),"","State error")),"")</f>
        <v/>
      </c>
      <c r="N4474" s="242" t="str" cm="1">
        <f t="array" ref="N4474">IF(AND(G4474&lt;&gt;0,G4474&lt;&gt;""),IF(F4474="","",IF(ISNUMBER(MATCH(SUBSTITUTE(F4474," ",""),SUBSTITUTE('Look Up Values'!$W$2:$W$30," ",""),0)),"","D&amp;R error")),"")</f>
        <v/>
      </c>
      <c r="O4474" s="256" t="str">
        <f t="shared" si="139"/>
        <v/>
      </c>
    </row>
    <row r="4475" spans="1:15" ht="15.75">
      <c r="A4475" s="250">
        <v>4468</v>
      </c>
      <c r="B4475" s="208"/>
      <c r="C4475" s="49"/>
      <c r="D4475" s="50"/>
      <c r="E4475" s="50"/>
      <c r="F4475" s="50"/>
      <c r="G4475" s="209"/>
      <c r="H4475" s="48"/>
      <c r="I4475" s="457" t="str">
        <f t="shared" si="138"/>
        <v/>
      </c>
      <c r="J4475" s="241" cm="1">
        <f t="array" ref="J4475">SUMPRODUCT(--(K4475:N4475&lt;&gt;"")) + IF(TRIM(O4475)="",0,LEN(O4475)-LEN(SUBSTITUTE(O4475,",",""))+1)</f>
        <v>0</v>
      </c>
      <c r="K4475" s="242" t="str">
        <f>IF(AND(G4475&lt;&gt;0,G4475&lt;&gt;""),IF(B4475="","",IF(ISNUMBER(MATCH(B4475,'Look Up Values'!$B$2:$B$500,0)),"","Dest. error")),"")</f>
        <v/>
      </c>
      <c r="L4475" s="242" t="str">
        <f>IF(AND(G4475&lt;&gt;0,G4475&lt;&gt;""),IF(C4475="","",IF(AND(ISNUMBER(--LEFT(C4475,FIND(" ",C4475&amp;" ")-1)),OR(LEN(LEFT(C4475,FIND(" ",C4475&amp;" ")-1))=6,LEN(LEFT(C4475,FIND(" ",C4475&amp;" ")-1))=7),OR(ISNUMBER(MATCH(LEFT(C4475,FIND(" ",C4475&amp;" ")-1),'Look Up Values'!$G$2:$G$1000,0)),ISNUMBER(MATCH(LEFT(C4475,FIND(" ",C4475&amp;" ")-1),'Look Up Values'!$AE$2:$AE$2000,0)))),"","EWC error")),"")</f>
        <v/>
      </c>
      <c r="M4475" s="242" t="str" cm="1">
        <f t="array" ref="M4475">IF(AND(G4475&lt;&gt;0,G4475&lt;&gt;""),IF(E4475="","",IF(ISNUMBER(MATCH(SUBSTITUTE(E4475," ",""),SUBSTITUTE('Look Up Values'!$I$2:$I$10," ",""),0)),"","State error")),"")</f>
        <v/>
      </c>
      <c r="N4475" s="242" t="str" cm="1">
        <f t="array" ref="N4475">IF(AND(G4475&lt;&gt;0,G4475&lt;&gt;""),IF(F4475="","",IF(ISNUMBER(MATCH(SUBSTITUTE(F4475," ",""),SUBSTITUTE('Look Up Values'!$W$2:$W$30," ",""),0)),"","D&amp;R error")),"")</f>
        <v/>
      </c>
      <c r="O4475" s="256" t="str">
        <f t="shared" si="139"/>
        <v/>
      </c>
    </row>
    <row r="4476" spans="1:15" ht="15.75">
      <c r="A4476" s="250">
        <v>4469</v>
      </c>
      <c r="B4476" s="208"/>
      <c r="C4476" s="49"/>
      <c r="D4476" s="50"/>
      <c r="E4476" s="50"/>
      <c r="F4476" s="50"/>
      <c r="G4476" s="209"/>
      <c r="H4476" s="48"/>
      <c r="I4476" s="457" t="str">
        <f t="shared" si="138"/>
        <v/>
      </c>
      <c r="J4476" s="241" cm="1">
        <f t="array" ref="J4476">SUMPRODUCT(--(K4476:N4476&lt;&gt;"")) + IF(TRIM(O4476)="",0,LEN(O4476)-LEN(SUBSTITUTE(O4476,",",""))+1)</f>
        <v>0</v>
      </c>
      <c r="K4476" s="242" t="str">
        <f>IF(AND(G4476&lt;&gt;0,G4476&lt;&gt;""),IF(B4476="","",IF(ISNUMBER(MATCH(B4476,'Look Up Values'!$B$2:$B$500,0)),"","Dest. error")),"")</f>
        <v/>
      </c>
      <c r="L4476" s="242" t="str">
        <f>IF(AND(G4476&lt;&gt;0,G4476&lt;&gt;""),IF(C4476="","",IF(AND(ISNUMBER(--LEFT(C4476,FIND(" ",C4476&amp;" ")-1)),OR(LEN(LEFT(C4476,FIND(" ",C4476&amp;" ")-1))=6,LEN(LEFT(C4476,FIND(" ",C4476&amp;" ")-1))=7),OR(ISNUMBER(MATCH(LEFT(C4476,FIND(" ",C4476&amp;" ")-1),'Look Up Values'!$G$2:$G$1000,0)),ISNUMBER(MATCH(LEFT(C4476,FIND(" ",C4476&amp;" ")-1),'Look Up Values'!$AE$2:$AE$2000,0)))),"","EWC error")),"")</f>
        <v/>
      </c>
      <c r="M4476" s="242" t="str" cm="1">
        <f t="array" ref="M4476">IF(AND(G4476&lt;&gt;0,G4476&lt;&gt;""),IF(E4476="","",IF(ISNUMBER(MATCH(SUBSTITUTE(E4476," ",""),SUBSTITUTE('Look Up Values'!$I$2:$I$10," ",""),0)),"","State error")),"")</f>
        <v/>
      </c>
      <c r="N4476" s="242" t="str" cm="1">
        <f t="array" ref="N4476">IF(AND(G4476&lt;&gt;0,G4476&lt;&gt;""),IF(F4476="","",IF(ISNUMBER(MATCH(SUBSTITUTE(F4476," ",""),SUBSTITUTE('Look Up Values'!$W$2:$W$30," ",""),0)),"","D&amp;R error")),"")</f>
        <v/>
      </c>
      <c r="O4476" s="256" t="str">
        <f t="shared" si="139"/>
        <v/>
      </c>
    </row>
    <row r="4477" spans="1:15" ht="15.75">
      <c r="A4477" s="250">
        <v>4470</v>
      </c>
      <c r="B4477" s="208"/>
      <c r="C4477" s="49"/>
      <c r="D4477" s="50"/>
      <c r="E4477" s="50"/>
      <c r="F4477" s="50"/>
      <c r="G4477" s="209"/>
      <c r="H4477" s="48"/>
      <c r="I4477" s="457" t="str">
        <f t="shared" si="138"/>
        <v/>
      </c>
      <c r="J4477" s="241" cm="1">
        <f t="array" ref="J4477">SUMPRODUCT(--(K4477:N4477&lt;&gt;"")) + IF(TRIM(O4477)="",0,LEN(O4477)-LEN(SUBSTITUTE(O4477,",",""))+1)</f>
        <v>0</v>
      </c>
      <c r="K4477" s="242" t="str">
        <f>IF(AND(G4477&lt;&gt;0,G4477&lt;&gt;""),IF(B4477="","",IF(ISNUMBER(MATCH(B4477,'Look Up Values'!$B$2:$B$500,0)),"","Dest. error")),"")</f>
        <v/>
      </c>
      <c r="L4477" s="242" t="str">
        <f>IF(AND(G4477&lt;&gt;0,G4477&lt;&gt;""),IF(C4477="","",IF(AND(ISNUMBER(--LEFT(C4477,FIND(" ",C4477&amp;" ")-1)),OR(LEN(LEFT(C4477,FIND(" ",C4477&amp;" ")-1))=6,LEN(LEFT(C4477,FIND(" ",C4477&amp;" ")-1))=7),OR(ISNUMBER(MATCH(LEFT(C4477,FIND(" ",C4477&amp;" ")-1),'Look Up Values'!$G$2:$G$1000,0)),ISNUMBER(MATCH(LEFT(C4477,FIND(" ",C4477&amp;" ")-1),'Look Up Values'!$AE$2:$AE$2000,0)))),"","EWC error")),"")</f>
        <v/>
      </c>
      <c r="M4477" s="242" t="str" cm="1">
        <f t="array" ref="M4477">IF(AND(G4477&lt;&gt;0,G4477&lt;&gt;""),IF(E4477="","",IF(ISNUMBER(MATCH(SUBSTITUTE(E4477," ",""),SUBSTITUTE('Look Up Values'!$I$2:$I$10," ",""),0)),"","State error")),"")</f>
        <v/>
      </c>
      <c r="N4477" s="242" t="str" cm="1">
        <f t="array" ref="N4477">IF(AND(G4477&lt;&gt;0,G4477&lt;&gt;""),IF(F4477="","",IF(ISNUMBER(MATCH(SUBSTITUTE(F4477," ",""),SUBSTITUTE('Look Up Values'!$W$2:$W$30," ",""),0)),"","D&amp;R error")),"")</f>
        <v/>
      </c>
      <c r="O4477" s="256" t="str">
        <f t="shared" si="139"/>
        <v/>
      </c>
    </row>
    <row r="4478" spans="1:15" ht="15.75">
      <c r="A4478" s="250">
        <v>4471</v>
      </c>
      <c r="B4478" s="208"/>
      <c r="C4478" s="49"/>
      <c r="D4478" s="50"/>
      <c r="E4478" s="50"/>
      <c r="F4478" s="50"/>
      <c r="G4478" s="209"/>
      <c r="H4478" s="48"/>
      <c r="I4478" s="457" t="str">
        <f t="shared" si="138"/>
        <v/>
      </c>
      <c r="J4478" s="241" cm="1">
        <f t="array" ref="J4478">SUMPRODUCT(--(K4478:N4478&lt;&gt;"")) + IF(TRIM(O4478)="",0,LEN(O4478)-LEN(SUBSTITUTE(O4478,",",""))+1)</f>
        <v>0</v>
      </c>
      <c r="K4478" s="242" t="str">
        <f>IF(AND(G4478&lt;&gt;0,G4478&lt;&gt;""),IF(B4478="","",IF(ISNUMBER(MATCH(B4478,'Look Up Values'!$B$2:$B$500,0)),"","Dest. error")),"")</f>
        <v/>
      </c>
      <c r="L4478" s="242" t="str">
        <f>IF(AND(G4478&lt;&gt;0,G4478&lt;&gt;""),IF(C4478="","",IF(AND(ISNUMBER(--LEFT(C4478,FIND(" ",C4478&amp;" ")-1)),OR(LEN(LEFT(C4478,FIND(" ",C4478&amp;" ")-1))=6,LEN(LEFT(C4478,FIND(" ",C4478&amp;" ")-1))=7),OR(ISNUMBER(MATCH(LEFT(C4478,FIND(" ",C4478&amp;" ")-1),'Look Up Values'!$G$2:$G$1000,0)),ISNUMBER(MATCH(LEFT(C4478,FIND(" ",C4478&amp;" ")-1),'Look Up Values'!$AE$2:$AE$2000,0)))),"","EWC error")),"")</f>
        <v/>
      </c>
      <c r="M4478" s="242" t="str" cm="1">
        <f t="array" ref="M4478">IF(AND(G4478&lt;&gt;0,G4478&lt;&gt;""),IF(E4478="","",IF(ISNUMBER(MATCH(SUBSTITUTE(E4478," ",""),SUBSTITUTE('Look Up Values'!$I$2:$I$10," ",""),0)),"","State error")),"")</f>
        <v/>
      </c>
      <c r="N4478" s="242" t="str" cm="1">
        <f t="array" ref="N4478">IF(AND(G4478&lt;&gt;0,G4478&lt;&gt;""),IF(F4478="","",IF(ISNUMBER(MATCH(SUBSTITUTE(F4478," ",""),SUBSTITUTE('Look Up Values'!$W$2:$W$30," ",""),0)),"","D&amp;R error")),"")</f>
        <v/>
      </c>
      <c r="O4478" s="256" t="str">
        <f t="shared" si="139"/>
        <v/>
      </c>
    </row>
    <row r="4479" spans="1:15" ht="15.75">
      <c r="A4479" s="250">
        <v>4472</v>
      </c>
      <c r="B4479" s="208"/>
      <c r="C4479" s="49"/>
      <c r="D4479" s="50"/>
      <c r="E4479" s="50"/>
      <c r="F4479" s="50"/>
      <c r="G4479" s="209"/>
      <c r="H4479" s="48"/>
      <c r="I4479" s="457" t="str">
        <f t="shared" si="138"/>
        <v/>
      </c>
      <c r="J4479" s="241" cm="1">
        <f t="array" ref="J4479">SUMPRODUCT(--(K4479:N4479&lt;&gt;"")) + IF(TRIM(O4479)="",0,LEN(O4479)-LEN(SUBSTITUTE(O4479,",",""))+1)</f>
        <v>0</v>
      </c>
      <c r="K4479" s="242" t="str">
        <f>IF(AND(G4479&lt;&gt;0,G4479&lt;&gt;""),IF(B4479="","",IF(ISNUMBER(MATCH(B4479,'Look Up Values'!$B$2:$B$500,0)),"","Dest. error")),"")</f>
        <v/>
      </c>
      <c r="L4479" s="242" t="str">
        <f>IF(AND(G4479&lt;&gt;0,G4479&lt;&gt;""),IF(C4479="","",IF(AND(ISNUMBER(--LEFT(C4479,FIND(" ",C4479&amp;" ")-1)),OR(LEN(LEFT(C4479,FIND(" ",C4479&amp;" ")-1))=6,LEN(LEFT(C4479,FIND(" ",C4479&amp;" ")-1))=7),OR(ISNUMBER(MATCH(LEFT(C4479,FIND(" ",C4479&amp;" ")-1),'Look Up Values'!$G$2:$G$1000,0)),ISNUMBER(MATCH(LEFT(C4479,FIND(" ",C4479&amp;" ")-1),'Look Up Values'!$AE$2:$AE$2000,0)))),"","EWC error")),"")</f>
        <v/>
      </c>
      <c r="M4479" s="242" t="str" cm="1">
        <f t="array" ref="M4479">IF(AND(G4479&lt;&gt;0,G4479&lt;&gt;""),IF(E4479="","",IF(ISNUMBER(MATCH(SUBSTITUTE(E4479," ",""),SUBSTITUTE('Look Up Values'!$I$2:$I$10," ",""),0)),"","State error")),"")</f>
        <v/>
      </c>
      <c r="N4479" s="242" t="str" cm="1">
        <f t="array" ref="N4479">IF(AND(G4479&lt;&gt;0,G4479&lt;&gt;""),IF(F4479="","",IF(ISNUMBER(MATCH(SUBSTITUTE(F4479," ",""),SUBSTITUTE('Look Up Values'!$W$2:$W$30," ",""),0)),"","D&amp;R error")),"")</f>
        <v/>
      </c>
      <c r="O4479" s="256" t="str">
        <f t="shared" si="139"/>
        <v/>
      </c>
    </row>
    <row r="4480" spans="1:15" ht="15.75">
      <c r="A4480" s="250">
        <v>4473</v>
      </c>
      <c r="B4480" s="208"/>
      <c r="C4480" s="49"/>
      <c r="D4480" s="50"/>
      <c r="E4480" s="50"/>
      <c r="F4480" s="50"/>
      <c r="G4480" s="209"/>
      <c r="H4480" s="48"/>
      <c r="I4480" s="457" t="str">
        <f t="shared" si="138"/>
        <v/>
      </c>
      <c r="J4480" s="241" cm="1">
        <f t="array" ref="J4480">SUMPRODUCT(--(K4480:N4480&lt;&gt;"")) + IF(TRIM(O4480)="",0,LEN(O4480)-LEN(SUBSTITUTE(O4480,",",""))+1)</f>
        <v>0</v>
      </c>
      <c r="K4480" s="242" t="str">
        <f>IF(AND(G4480&lt;&gt;0,G4480&lt;&gt;""),IF(B4480="","",IF(ISNUMBER(MATCH(B4480,'Look Up Values'!$B$2:$B$500,0)),"","Dest. error")),"")</f>
        <v/>
      </c>
      <c r="L4480" s="242" t="str">
        <f>IF(AND(G4480&lt;&gt;0,G4480&lt;&gt;""),IF(C4480="","",IF(AND(ISNUMBER(--LEFT(C4480,FIND(" ",C4480&amp;" ")-1)),OR(LEN(LEFT(C4480,FIND(" ",C4480&amp;" ")-1))=6,LEN(LEFT(C4480,FIND(" ",C4480&amp;" ")-1))=7),OR(ISNUMBER(MATCH(LEFT(C4480,FIND(" ",C4480&amp;" ")-1),'Look Up Values'!$G$2:$G$1000,0)),ISNUMBER(MATCH(LEFT(C4480,FIND(" ",C4480&amp;" ")-1),'Look Up Values'!$AE$2:$AE$2000,0)))),"","EWC error")),"")</f>
        <v/>
      </c>
      <c r="M4480" s="242" t="str" cm="1">
        <f t="array" ref="M4480">IF(AND(G4480&lt;&gt;0,G4480&lt;&gt;""),IF(E4480="","",IF(ISNUMBER(MATCH(SUBSTITUTE(E4480," ",""),SUBSTITUTE('Look Up Values'!$I$2:$I$10," ",""),0)),"","State error")),"")</f>
        <v/>
      </c>
      <c r="N4480" s="242" t="str" cm="1">
        <f t="array" ref="N4480">IF(AND(G4480&lt;&gt;0,G4480&lt;&gt;""),IF(F4480="","",IF(ISNUMBER(MATCH(SUBSTITUTE(F4480," ",""),SUBSTITUTE('Look Up Values'!$W$2:$W$30," ",""),0)),"","D&amp;R error")),"")</f>
        <v/>
      </c>
      <c r="O4480" s="256" t="str">
        <f t="shared" si="139"/>
        <v/>
      </c>
    </row>
    <row r="4481" spans="1:15" ht="15.75">
      <c r="A4481" s="250">
        <v>4474</v>
      </c>
      <c r="B4481" s="208"/>
      <c r="C4481" s="49"/>
      <c r="D4481" s="50"/>
      <c r="E4481" s="50"/>
      <c r="F4481" s="50"/>
      <c r="G4481" s="209"/>
      <c r="H4481" s="48"/>
      <c r="I4481" s="457" t="str">
        <f t="shared" si="138"/>
        <v/>
      </c>
      <c r="J4481" s="241" cm="1">
        <f t="array" ref="J4481">SUMPRODUCT(--(K4481:N4481&lt;&gt;"")) + IF(TRIM(O4481)="",0,LEN(O4481)-LEN(SUBSTITUTE(O4481,",",""))+1)</f>
        <v>0</v>
      </c>
      <c r="K4481" s="242" t="str">
        <f>IF(AND(G4481&lt;&gt;0,G4481&lt;&gt;""),IF(B4481="","",IF(ISNUMBER(MATCH(B4481,'Look Up Values'!$B$2:$B$500,0)),"","Dest. error")),"")</f>
        <v/>
      </c>
      <c r="L4481" s="242" t="str">
        <f>IF(AND(G4481&lt;&gt;0,G4481&lt;&gt;""),IF(C4481="","",IF(AND(ISNUMBER(--LEFT(C4481,FIND(" ",C4481&amp;" ")-1)),OR(LEN(LEFT(C4481,FIND(" ",C4481&amp;" ")-1))=6,LEN(LEFT(C4481,FIND(" ",C4481&amp;" ")-1))=7),OR(ISNUMBER(MATCH(LEFT(C4481,FIND(" ",C4481&amp;" ")-1),'Look Up Values'!$G$2:$G$1000,0)),ISNUMBER(MATCH(LEFT(C4481,FIND(" ",C4481&amp;" ")-1),'Look Up Values'!$AE$2:$AE$2000,0)))),"","EWC error")),"")</f>
        <v/>
      </c>
      <c r="M4481" s="242" t="str" cm="1">
        <f t="array" ref="M4481">IF(AND(G4481&lt;&gt;0,G4481&lt;&gt;""),IF(E4481="","",IF(ISNUMBER(MATCH(SUBSTITUTE(E4481," ",""),SUBSTITUTE('Look Up Values'!$I$2:$I$10," ",""),0)),"","State error")),"")</f>
        <v/>
      </c>
      <c r="N4481" s="242" t="str" cm="1">
        <f t="array" ref="N4481">IF(AND(G4481&lt;&gt;0,G4481&lt;&gt;""),IF(F4481="","",IF(ISNUMBER(MATCH(SUBSTITUTE(F4481," ",""),SUBSTITUTE('Look Up Values'!$W$2:$W$30," ",""),0)),"","D&amp;R error")),"")</f>
        <v/>
      </c>
      <c r="O4481" s="256" t="str">
        <f t="shared" si="139"/>
        <v/>
      </c>
    </row>
    <row r="4482" spans="1:15" ht="15.75">
      <c r="A4482" s="250">
        <v>4475</v>
      </c>
      <c r="B4482" s="208"/>
      <c r="C4482" s="49"/>
      <c r="D4482" s="50"/>
      <c r="E4482" s="50"/>
      <c r="F4482" s="50"/>
      <c r="G4482" s="209"/>
      <c r="H4482" s="48"/>
      <c r="I4482" s="457" t="str">
        <f t="shared" si="138"/>
        <v/>
      </c>
      <c r="J4482" s="241" cm="1">
        <f t="array" ref="J4482">SUMPRODUCT(--(K4482:N4482&lt;&gt;"")) + IF(TRIM(O4482)="",0,LEN(O4482)-LEN(SUBSTITUTE(O4482,",",""))+1)</f>
        <v>0</v>
      </c>
      <c r="K4482" s="242" t="str">
        <f>IF(AND(G4482&lt;&gt;0,G4482&lt;&gt;""),IF(B4482="","",IF(ISNUMBER(MATCH(B4482,'Look Up Values'!$B$2:$B$500,0)),"","Dest. error")),"")</f>
        <v/>
      </c>
      <c r="L4482" s="242" t="str">
        <f>IF(AND(G4482&lt;&gt;0,G4482&lt;&gt;""),IF(C4482="","",IF(AND(ISNUMBER(--LEFT(C4482,FIND(" ",C4482&amp;" ")-1)),OR(LEN(LEFT(C4482,FIND(" ",C4482&amp;" ")-1))=6,LEN(LEFT(C4482,FIND(" ",C4482&amp;" ")-1))=7),OR(ISNUMBER(MATCH(LEFT(C4482,FIND(" ",C4482&amp;" ")-1),'Look Up Values'!$G$2:$G$1000,0)),ISNUMBER(MATCH(LEFT(C4482,FIND(" ",C4482&amp;" ")-1),'Look Up Values'!$AE$2:$AE$2000,0)))),"","EWC error")),"")</f>
        <v/>
      </c>
      <c r="M4482" s="242" t="str" cm="1">
        <f t="array" ref="M4482">IF(AND(G4482&lt;&gt;0,G4482&lt;&gt;""),IF(E4482="","",IF(ISNUMBER(MATCH(SUBSTITUTE(E4482," ",""),SUBSTITUTE('Look Up Values'!$I$2:$I$10," ",""),0)),"","State error")),"")</f>
        <v/>
      </c>
      <c r="N4482" s="242" t="str" cm="1">
        <f t="array" ref="N4482">IF(AND(G4482&lt;&gt;0,G4482&lt;&gt;""),IF(F4482="","",IF(ISNUMBER(MATCH(SUBSTITUTE(F4482," ",""),SUBSTITUTE('Look Up Values'!$W$2:$W$30," ",""),0)),"","D&amp;R error")),"")</f>
        <v/>
      </c>
      <c r="O4482" s="256" t="str">
        <f t="shared" si="139"/>
        <v/>
      </c>
    </row>
    <row r="4483" spans="1:15" ht="15.75">
      <c r="A4483" s="250">
        <v>4476</v>
      </c>
      <c r="B4483" s="208"/>
      <c r="C4483" s="49"/>
      <c r="D4483" s="50"/>
      <c r="E4483" s="50"/>
      <c r="F4483" s="50"/>
      <c r="G4483" s="209"/>
      <c r="H4483" s="48"/>
      <c r="I4483" s="457" t="str">
        <f t="shared" si="138"/>
        <v/>
      </c>
      <c r="J4483" s="241" cm="1">
        <f t="array" ref="J4483">SUMPRODUCT(--(K4483:N4483&lt;&gt;"")) + IF(TRIM(O4483)="",0,LEN(O4483)-LEN(SUBSTITUTE(O4483,",",""))+1)</f>
        <v>0</v>
      </c>
      <c r="K4483" s="242" t="str">
        <f>IF(AND(G4483&lt;&gt;0,G4483&lt;&gt;""),IF(B4483="","",IF(ISNUMBER(MATCH(B4483,'Look Up Values'!$B$2:$B$500,0)),"","Dest. error")),"")</f>
        <v/>
      </c>
      <c r="L4483" s="242" t="str">
        <f>IF(AND(G4483&lt;&gt;0,G4483&lt;&gt;""),IF(C4483="","",IF(AND(ISNUMBER(--LEFT(C4483,FIND(" ",C4483&amp;" ")-1)),OR(LEN(LEFT(C4483,FIND(" ",C4483&amp;" ")-1))=6,LEN(LEFT(C4483,FIND(" ",C4483&amp;" ")-1))=7),OR(ISNUMBER(MATCH(LEFT(C4483,FIND(" ",C4483&amp;" ")-1),'Look Up Values'!$G$2:$G$1000,0)),ISNUMBER(MATCH(LEFT(C4483,FIND(" ",C4483&amp;" ")-1),'Look Up Values'!$AE$2:$AE$2000,0)))),"","EWC error")),"")</f>
        <v/>
      </c>
      <c r="M4483" s="242" t="str" cm="1">
        <f t="array" ref="M4483">IF(AND(G4483&lt;&gt;0,G4483&lt;&gt;""),IF(E4483="","",IF(ISNUMBER(MATCH(SUBSTITUTE(E4483," ",""),SUBSTITUTE('Look Up Values'!$I$2:$I$10," ",""),0)),"","State error")),"")</f>
        <v/>
      </c>
      <c r="N4483" s="242" t="str" cm="1">
        <f t="array" ref="N4483">IF(AND(G4483&lt;&gt;0,G4483&lt;&gt;""),IF(F4483="","",IF(ISNUMBER(MATCH(SUBSTITUTE(F4483," ",""),SUBSTITUTE('Look Up Values'!$W$2:$W$30," ",""),0)),"","D&amp;R error")),"")</f>
        <v/>
      </c>
      <c r="O4483" s="256" t="str">
        <f t="shared" si="139"/>
        <v/>
      </c>
    </row>
    <row r="4484" spans="1:15" ht="15.75">
      <c r="A4484" s="250">
        <v>4477</v>
      </c>
      <c r="B4484" s="208"/>
      <c r="C4484" s="49"/>
      <c r="D4484" s="50"/>
      <c r="E4484" s="50"/>
      <c r="F4484" s="50"/>
      <c r="G4484" s="209"/>
      <c r="H4484" s="48"/>
      <c r="I4484" s="457" t="str">
        <f t="shared" si="138"/>
        <v/>
      </c>
      <c r="J4484" s="241" cm="1">
        <f t="array" ref="J4484">SUMPRODUCT(--(K4484:N4484&lt;&gt;"")) + IF(TRIM(O4484)="",0,LEN(O4484)-LEN(SUBSTITUTE(O4484,",",""))+1)</f>
        <v>0</v>
      </c>
      <c r="K4484" s="242" t="str">
        <f>IF(AND(G4484&lt;&gt;0,G4484&lt;&gt;""),IF(B4484="","",IF(ISNUMBER(MATCH(B4484,'Look Up Values'!$B$2:$B$500,0)),"","Dest. error")),"")</f>
        <v/>
      </c>
      <c r="L4484" s="242" t="str">
        <f>IF(AND(G4484&lt;&gt;0,G4484&lt;&gt;""),IF(C4484="","",IF(AND(ISNUMBER(--LEFT(C4484,FIND(" ",C4484&amp;" ")-1)),OR(LEN(LEFT(C4484,FIND(" ",C4484&amp;" ")-1))=6,LEN(LEFT(C4484,FIND(" ",C4484&amp;" ")-1))=7),OR(ISNUMBER(MATCH(LEFT(C4484,FIND(" ",C4484&amp;" ")-1),'Look Up Values'!$G$2:$G$1000,0)),ISNUMBER(MATCH(LEFT(C4484,FIND(" ",C4484&amp;" ")-1),'Look Up Values'!$AE$2:$AE$2000,0)))),"","EWC error")),"")</f>
        <v/>
      </c>
      <c r="M4484" s="242" t="str" cm="1">
        <f t="array" ref="M4484">IF(AND(G4484&lt;&gt;0,G4484&lt;&gt;""),IF(E4484="","",IF(ISNUMBER(MATCH(SUBSTITUTE(E4484," ",""),SUBSTITUTE('Look Up Values'!$I$2:$I$10," ",""),0)),"","State error")),"")</f>
        <v/>
      </c>
      <c r="N4484" s="242" t="str" cm="1">
        <f t="array" ref="N4484">IF(AND(G4484&lt;&gt;0,G4484&lt;&gt;""),IF(F4484="","",IF(ISNUMBER(MATCH(SUBSTITUTE(F4484," ",""),SUBSTITUTE('Look Up Values'!$W$2:$W$30," ",""),0)),"","D&amp;R error")),"")</f>
        <v/>
      </c>
      <c r="O4484" s="256" t="str">
        <f t="shared" si="139"/>
        <v/>
      </c>
    </row>
    <row r="4485" spans="1:15" ht="15.75">
      <c r="A4485" s="250">
        <v>4478</v>
      </c>
      <c r="B4485" s="208"/>
      <c r="C4485" s="49"/>
      <c r="D4485" s="50"/>
      <c r="E4485" s="50"/>
      <c r="F4485" s="50"/>
      <c r="G4485" s="209"/>
      <c r="H4485" s="48"/>
      <c r="I4485" s="457" t="str">
        <f t="shared" si="138"/>
        <v/>
      </c>
      <c r="J4485" s="241" cm="1">
        <f t="array" ref="J4485">SUMPRODUCT(--(K4485:N4485&lt;&gt;"")) + IF(TRIM(O4485)="",0,LEN(O4485)-LEN(SUBSTITUTE(O4485,",",""))+1)</f>
        <v>0</v>
      </c>
      <c r="K4485" s="242" t="str">
        <f>IF(AND(G4485&lt;&gt;0,G4485&lt;&gt;""),IF(B4485="","",IF(ISNUMBER(MATCH(B4485,'Look Up Values'!$B$2:$B$500,0)),"","Dest. error")),"")</f>
        <v/>
      </c>
      <c r="L4485" s="242" t="str">
        <f>IF(AND(G4485&lt;&gt;0,G4485&lt;&gt;""),IF(C4485="","",IF(AND(ISNUMBER(--LEFT(C4485,FIND(" ",C4485&amp;" ")-1)),OR(LEN(LEFT(C4485,FIND(" ",C4485&amp;" ")-1))=6,LEN(LEFT(C4485,FIND(" ",C4485&amp;" ")-1))=7),OR(ISNUMBER(MATCH(LEFT(C4485,FIND(" ",C4485&amp;" ")-1),'Look Up Values'!$G$2:$G$1000,0)),ISNUMBER(MATCH(LEFT(C4485,FIND(" ",C4485&amp;" ")-1),'Look Up Values'!$AE$2:$AE$2000,0)))),"","EWC error")),"")</f>
        <v/>
      </c>
      <c r="M4485" s="242" t="str" cm="1">
        <f t="array" ref="M4485">IF(AND(G4485&lt;&gt;0,G4485&lt;&gt;""),IF(E4485="","",IF(ISNUMBER(MATCH(SUBSTITUTE(E4485," ",""),SUBSTITUTE('Look Up Values'!$I$2:$I$10," ",""),0)),"","State error")),"")</f>
        <v/>
      </c>
      <c r="N4485" s="242" t="str" cm="1">
        <f t="array" ref="N4485">IF(AND(G4485&lt;&gt;0,G4485&lt;&gt;""),IF(F4485="","",IF(ISNUMBER(MATCH(SUBSTITUTE(F4485," ",""),SUBSTITUTE('Look Up Values'!$W$2:$W$30," ",""),0)),"","D&amp;R error")),"")</f>
        <v/>
      </c>
      <c r="O4485" s="256" t="str">
        <f t="shared" si="139"/>
        <v/>
      </c>
    </row>
    <row r="4486" spans="1:15" ht="15.75">
      <c r="A4486" s="250">
        <v>4479</v>
      </c>
      <c r="B4486" s="208"/>
      <c r="C4486" s="49"/>
      <c r="D4486" s="50"/>
      <c r="E4486" s="50"/>
      <c r="F4486" s="50"/>
      <c r="G4486" s="209"/>
      <c r="H4486" s="48"/>
      <c r="I4486" s="457" t="str">
        <f t="shared" si="138"/>
        <v/>
      </c>
      <c r="J4486" s="241" cm="1">
        <f t="array" ref="J4486">SUMPRODUCT(--(K4486:N4486&lt;&gt;"")) + IF(TRIM(O4486)="",0,LEN(O4486)-LEN(SUBSTITUTE(O4486,",",""))+1)</f>
        <v>0</v>
      </c>
      <c r="K4486" s="242" t="str">
        <f>IF(AND(G4486&lt;&gt;0,G4486&lt;&gt;""),IF(B4486="","",IF(ISNUMBER(MATCH(B4486,'Look Up Values'!$B$2:$B$500,0)),"","Dest. error")),"")</f>
        <v/>
      </c>
      <c r="L4486" s="242" t="str">
        <f>IF(AND(G4486&lt;&gt;0,G4486&lt;&gt;""),IF(C4486="","",IF(AND(ISNUMBER(--LEFT(C4486,FIND(" ",C4486&amp;" ")-1)),OR(LEN(LEFT(C4486,FIND(" ",C4486&amp;" ")-1))=6,LEN(LEFT(C4486,FIND(" ",C4486&amp;" ")-1))=7),OR(ISNUMBER(MATCH(LEFT(C4486,FIND(" ",C4486&amp;" ")-1),'Look Up Values'!$G$2:$G$1000,0)),ISNUMBER(MATCH(LEFT(C4486,FIND(" ",C4486&amp;" ")-1),'Look Up Values'!$AE$2:$AE$2000,0)))),"","EWC error")),"")</f>
        <v/>
      </c>
      <c r="M4486" s="242" t="str" cm="1">
        <f t="array" ref="M4486">IF(AND(G4486&lt;&gt;0,G4486&lt;&gt;""),IF(E4486="","",IF(ISNUMBER(MATCH(SUBSTITUTE(E4486," ",""),SUBSTITUTE('Look Up Values'!$I$2:$I$10," ",""),0)),"","State error")),"")</f>
        <v/>
      </c>
      <c r="N4486" s="242" t="str" cm="1">
        <f t="array" ref="N4486">IF(AND(G4486&lt;&gt;0,G4486&lt;&gt;""),IF(F4486="","",IF(ISNUMBER(MATCH(SUBSTITUTE(F4486," ",""),SUBSTITUTE('Look Up Values'!$W$2:$W$30," ",""),0)),"","D&amp;R error")),"")</f>
        <v/>
      </c>
      <c r="O4486" s="256" t="str">
        <f t="shared" si="139"/>
        <v/>
      </c>
    </row>
    <row r="4487" spans="1:15" ht="15.75">
      <c r="A4487" s="250">
        <v>4480</v>
      </c>
      <c r="B4487" s="208"/>
      <c r="C4487" s="49"/>
      <c r="D4487" s="50"/>
      <c r="E4487" s="50"/>
      <c r="F4487" s="50"/>
      <c r="G4487" s="209"/>
      <c r="H4487" s="48"/>
      <c r="I4487" s="457" t="str">
        <f t="shared" si="138"/>
        <v/>
      </c>
      <c r="J4487" s="241" cm="1">
        <f t="array" ref="J4487">SUMPRODUCT(--(K4487:N4487&lt;&gt;"")) + IF(TRIM(O4487)="",0,LEN(O4487)-LEN(SUBSTITUTE(O4487,",",""))+1)</f>
        <v>0</v>
      </c>
      <c r="K4487" s="242" t="str">
        <f>IF(AND(G4487&lt;&gt;0,G4487&lt;&gt;""),IF(B4487="","",IF(ISNUMBER(MATCH(B4487,'Look Up Values'!$B$2:$B$500,0)),"","Dest. error")),"")</f>
        <v/>
      </c>
      <c r="L4487" s="242" t="str">
        <f>IF(AND(G4487&lt;&gt;0,G4487&lt;&gt;""),IF(C4487="","",IF(AND(ISNUMBER(--LEFT(C4487,FIND(" ",C4487&amp;" ")-1)),OR(LEN(LEFT(C4487,FIND(" ",C4487&amp;" ")-1))=6,LEN(LEFT(C4487,FIND(" ",C4487&amp;" ")-1))=7),OR(ISNUMBER(MATCH(LEFT(C4487,FIND(" ",C4487&amp;" ")-1),'Look Up Values'!$G$2:$G$1000,0)),ISNUMBER(MATCH(LEFT(C4487,FIND(" ",C4487&amp;" ")-1),'Look Up Values'!$AE$2:$AE$2000,0)))),"","EWC error")),"")</f>
        <v/>
      </c>
      <c r="M4487" s="242" t="str" cm="1">
        <f t="array" ref="M4487">IF(AND(G4487&lt;&gt;0,G4487&lt;&gt;""),IF(E4487="","",IF(ISNUMBER(MATCH(SUBSTITUTE(E4487," ",""),SUBSTITUTE('Look Up Values'!$I$2:$I$10," ",""),0)),"","State error")),"")</f>
        <v/>
      </c>
      <c r="N4487" s="242" t="str" cm="1">
        <f t="array" ref="N4487">IF(AND(G4487&lt;&gt;0,G4487&lt;&gt;""),IF(F4487="","",IF(ISNUMBER(MATCH(SUBSTITUTE(F4487," ",""),SUBSTITUTE('Look Up Values'!$W$2:$W$30," ",""),0)),"","D&amp;R error")),"")</f>
        <v/>
      </c>
      <c r="O4487" s="256" t="str">
        <f t="shared" si="139"/>
        <v/>
      </c>
    </row>
    <row r="4488" spans="1:15" ht="15.75">
      <c r="A4488" s="250">
        <v>4481</v>
      </c>
      <c r="B4488" s="208"/>
      <c r="C4488" s="49"/>
      <c r="D4488" s="50"/>
      <c r="E4488" s="50"/>
      <c r="F4488" s="50"/>
      <c r="G4488" s="209"/>
      <c r="H4488" s="48"/>
      <c r="I4488" s="457" t="str">
        <f t="shared" si="138"/>
        <v/>
      </c>
      <c r="J4488" s="241" cm="1">
        <f t="array" ref="J4488">SUMPRODUCT(--(K4488:N4488&lt;&gt;"")) + IF(TRIM(O4488)="",0,LEN(O4488)-LEN(SUBSTITUTE(O4488,",",""))+1)</f>
        <v>0</v>
      </c>
      <c r="K4488" s="242" t="str">
        <f>IF(AND(G4488&lt;&gt;0,G4488&lt;&gt;""),IF(B4488="","",IF(ISNUMBER(MATCH(B4488,'Look Up Values'!$B$2:$B$500,0)),"","Dest. error")),"")</f>
        <v/>
      </c>
      <c r="L4488" s="242" t="str">
        <f>IF(AND(G4488&lt;&gt;0,G4488&lt;&gt;""),IF(C4488="","",IF(AND(ISNUMBER(--LEFT(C4488,FIND(" ",C4488&amp;" ")-1)),OR(LEN(LEFT(C4488,FIND(" ",C4488&amp;" ")-1))=6,LEN(LEFT(C4488,FIND(" ",C4488&amp;" ")-1))=7),OR(ISNUMBER(MATCH(LEFT(C4488,FIND(" ",C4488&amp;" ")-1),'Look Up Values'!$G$2:$G$1000,0)),ISNUMBER(MATCH(LEFT(C4488,FIND(" ",C4488&amp;" ")-1),'Look Up Values'!$AE$2:$AE$2000,0)))),"","EWC error")),"")</f>
        <v/>
      </c>
      <c r="M4488" s="242" t="str" cm="1">
        <f t="array" ref="M4488">IF(AND(G4488&lt;&gt;0,G4488&lt;&gt;""),IF(E4488="","",IF(ISNUMBER(MATCH(SUBSTITUTE(E4488," ",""),SUBSTITUTE('Look Up Values'!$I$2:$I$10," ",""),0)),"","State error")),"")</f>
        <v/>
      </c>
      <c r="N4488" s="242" t="str" cm="1">
        <f t="array" ref="N4488">IF(AND(G4488&lt;&gt;0,G4488&lt;&gt;""),IF(F4488="","",IF(ISNUMBER(MATCH(SUBSTITUTE(F4488," ",""),SUBSTITUTE('Look Up Values'!$W$2:$W$30," ",""),0)),"","D&amp;R error")),"")</f>
        <v/>
      </c>
      <c r="O4488" s="256" t="str">
        <f t="shared" si="139"/>
        <v/>
      </c>
    </row>
    <row r="4489" spans="1:15" ht="15.75">
      <c r="A4489" s="250">
        <v>4482</v>
      </c>
      <c r="B4489" s="208"/>
      <c r="C4489" s="49"/>
      <c r="D4489" s="50"/>
      <c r="E4489" s="50"/>
      <c r="F4489" s="50"/>
      <c r="G4489" s="209"/>
      <c r="H4489" s="48"/>
      <c r="I4489" s="457" t="str">
        <f t="shared" ref="I4489:I4552" si="140">IF(IFERROR(--SUBSTITUTE(J4489,CHAR(160),""),0)&gt;0,A4489,"")</f>
        <v/>
      </c>
      <c r="J4489" s="241" cm="1">
        <f t="array" ref="J4489">SUMPRODUCT(--(K4489:N4489&lt;&gt;"")) + IF(TRIM(O4489)="",0,LEN(O4489)-LEN(SUBSTITUTE(O4489,",",""))+1)</f>
        <v>0</v>
      </c>
      <c r="K4489" s="242" t="str">
        <f>IF(AND(G4489&lt;&gt;0,G4489&lt;&gt;""),IF(B4489="","",IF(ISNUMBER(MATCH(B4489,'Look Up Values'!$B$2:$B$500,0)),"","Dest. error")),"")</f>
        <v/>
      </c>
      <c r="L4489" s="242" t="str">
        <f>IF(AND(G4489&lt;&gt;0,G4489&lt;&gt;""),IF(C4489="","",IF(AND(ISNUMBER(--LEFT(C4489,FIND(" ",C4489&amp;" ")-1)),OR(LEN(LEFT(C4489,FIND(" ",C4489&amp;" ")-1))=6,LEN(LEFT(C4489,FIND(" ",C4489&amp;" ")-1))=7),OR(ISNUMBER(MATCH(LEFT(C4489,FIND(" ",C4489&amp;" ")-1),'Look Up Values'!$G$2:$G$1000,0)),ISNUMBER(MATCH(LEFT(C4489,FIND(" ",C4489&amp;" ")-1),'Look Up Values'!$AE$2:$AE$2000,0)))),"","EWC error")),"")</f>
        <v/>
      </c>
      <c r="M4489" s="242" t="str" cm="1">
        <f t="array" ref="M4489">IF(AND(G4489&lt;&gt;0,G4489&lt;&gt;""),IF(E4489="","",IF(ISNUMBER(MATCH(SUBSTITUTE(E4489," ",""),SUBSTITUTE('Look Up Values'!$I$2:$I$10," ",""),0)),"","State error")),"")</f>
        <v/>
      </c>
      <c r="N4489" s="242" t="str" cm="1">
        <f t="array" ref="N4489">IF(AND(G4489&lt;&gt;0,G4489&lt;&gt;""),IF(F4489="","",IF(ISNUMBER(MATCH(SUBSTITUTE(F4489," ",""),SUBSTITUTE('Look Up Values'!$W$2:$W$30," ",""),0)),"","D&amp;R error")),"")</f>
        <v/>
      </c>
      <c r="O4489" s="256" t="str">
        <f t="shared" ref="O4489:O4552" si="141">IF(OR(G4489="",G4489=0),"",IF((TRIM(SUBSTITUTE(B4489,CHAR(160),""))&amp;TRIM(SUBSTITUTE(C4489,CHAR(160),""))&amp;TRIM(SUBSTITUTE(F4489,CHAR(160),""))&amp;TRIM(SUBSTITUTE(E4489,CHAR(160),"")))&lt;&gt;"",IF((--(TRIM(SUBSTITUTE(B4489,CHAR(160),""))&lt;&gt;"")+--(TRIM(SUBSTITUTE(C4489,CHAR(160),""))&lt;&gt;"")+--(TRIM(SUBSTITUTE(F4489,CHAR(160),""))&lt;&gt;"")+--(TRIM(SUBSTITUTE(E4489,CHAR(160),""))&lt;&gt;""))=4,"",LEFT(IF(TRIM(SUBSTITUTE(B4489,CHAR(160),""))="","Dest, ","")&amp;IF(TRIM(SUBSTITUTE(C4489,CHAR(160),""))="","EWC, ","")&amp;IF(TRIM(SUBSTITUTE(F4489,CHAR(160),""))="","D&amp;R, ","")&amp;IF(TRIM(SUBSTITUTE(E4489,CHAR(160),""))="","State, ",""),LEN(IF(TRIM(SUBSTITUTE(B4489,CHAR(160),""))="","Dest, ","")&amp;IF(TRIM(SUBSTITUTE(C4489,CHAR(160),""))="","EWC, ","")&amp;IF(TRIM(SUBSTITUTE(F4489,CHAR(160),""))="","D&amp;R, ","")&amp;IF(TRIM(SUBSTITUTE(E4489,CHAR(160),""))="","State, ",""))-2)),LEFT(IF(TRIM(SUBSTITUTE(B4489,CHAR(160),""))="","Dest, ","")&amp;IF(TRIM(SUBSTITUTE(C4489,CHAR(160),""))="","EWC, ","")&amp;IF(TRIM(SUBSTITUTE(F4489,CHAR(160),""))="","D&amp;R, ","")&amp;IF(TRIM(SUBSTITUTE(E4489,CHAR(160),""))="","State, ",""),LEN(IF(TRIM(SUBSTITUTE(B4489,CHAR(160),""))="","Dest, ","")&amp;IF(TRIM(SUBSTITUTE(C4489,CHAR(160),""))="","EWC, ","")&amp;IF(TRIM(SUBSTITUTE(F4489,CHAR(160),""))="","D&amp;R, ","")&amp;IF(TRIM(SUBSTITUTE(E4489,CHAR(160),""))="","State, ",""))-2)))</f>
        <v/>
      </c>
    </row>
    <row r="4490" spans="1:15" ht="15.75">
      <c r="A4490" s="250">
        <v>4483</v>
      </c>
      <c r="B4490" s="208"/>
      <c r="C4490" s="49"/>
      <c r="D4490" s="50"/>
      <c r="E4490" s="50"/>
      <c r="F4490" s="50"/>
      <c r="G4490" s="209"/>
      <c r="H4490" s="48"/>
      <c r="I4490" s="457" t="str">
        <f t="shared" si="140"/>
        <v/>
      </c>
      <c r="J4490" s="241" cm="1">
        <f t="array" ref="J4490">SUMPRODUCT(--(K4490:N4490&lt;&gt;"")) + IF(TRIM(O4490)="",0,LEN(O4490)-LEN(SUBSTITUTE(O4490,",",""))+1)</f>
        <v>0</v>
      </c>
      <c r="K4490" s="242" t="str">
        <f>IF(AND(G4490&lt;&gt;0,G4490&lt;&gt;""),IF(B4490="","",IF(ISNUMBER(MATCH(B4490,'Look Up Values'!$B$2:$B$500,0)),"","Dest. error")),"")</f>
        <v/>
      </c>
      <c r="L4490" s="242" t="str">
        <f>IF(AND(G4490&lt;&gt;0,G4490&lt;&gt;""),IF(C4490="","",IF(AND(ISNUMBER(--LEFT(C4490,FIND(" ",C4490&amp;" ")-1)),OR(LEN(LEFT(C4490,FIND(" ",C4490&amp;" ")-1))=6,LEN(LEFT(C4490,FIND(" ",C4490&amp;" ")-1))=7),OR(ISNUMBER(MATCH(LEFT(C4490,FIND(" ",C4490&amp;" ")-1),'Look Up Values'!$G$2:$G$1000,0)),ISNUMBER(MATCH(LEFT(C4490,FIND(" ",C4490&amp;" ")-1),'Look Up Values'!$AE$2:$AE$2000,0)))),"","EWC error")),"")</f>
        <v/>
      </c>
      <c r="M4490" s="242" t="str" cm="1">
        <f t="array" ref="M4490">IF(AND(G4490&lt;&gt;0,G4490&lt;&gt;""),IF(E4490="","",IF(ISNUMBER(MATCH(SUBSTITUTE(E4490," ",""),SUBSTITUTE('Look Up Values'!$I$2:$I$10," ",""),0)),"","State error")),"")</f>
        <v/>
      </c>
      <c r="N4490" s="242" t="str" cm="1">
        <f t="array" ref="N4490">IF(AND(G4490&lt;&gt;0,G4490&lt;&gt;""),IF(F4490="","",IF(ISNUMBER(MATCH(SUBSTITUTE(F4490," ",""),SUBSTITUTE('Look Up Values'!$W$2:$W$30," ",""),0)),"","D&amp;R error")),"")</f>
        <v/>
      </c>
      <c r="O4490" s="256" t="str">
        <f t="shared" si="141"/>
        <v/>
      </c>
    </row>
    <row r="4491" spans="1:15" ht="15.75">
      <c r="A4491" s="250">
        <v>4484</v>
      </c>
      <c r="B4491" s="208"/>
      <c r="C4491" s="49"/>
      <c r="D4491" s="50"/>
      <c r="E4491" s="50"/>
      <c r="F4491" s="50"/>
      <c r="G4491" s="209"/>
      <c r="H4491" s="48"/>
      <c r="I4491" s="457" t="str">
        <f t="shared" si="140"/>
        <v/>
      </c>
      <c r="J4491" s="241" cm="1">
        <f t="array" ref="J4491">SUMPRODUCT(--(K4491:N4491&lt;&gt;"")) + IF(TRIM(O4491)="",0,LEN(O4491)-LEN(SUBSTITUTE(O4491,",",""))+1)</f>
        <v>0</v>
      </c>
      <c r="K4491" s="242" t="str">
        <f>IF(AND(G4491&lt;&gt;0,G4491&lt;&gt;""),IF(B4491="","",IF(ISNUMBER(MATCH(B4491,'Look Up Values'!$B$2:$B$500,0)),"","Dest. error")),"")</f>
        <v/>
      </c>
      <c r="L4491" s="242" t="str">
        <f>IF(AND(G4491&lt;&gt;0,G4491&lt;&gt;""),IF(C4491="","",IF(AND(ISNUMBER(--LEFT(C4491,FIND(" ",C4491&amp;" ")-1)),OR(LEN(LEFT(C4491,FIND(" ",C4491&amp;" ")-1))=6,LEN(LEFT(C4491,FIND(" ",C4491&amp;" ")-1))=7),OR(ISNUMBER(MATCH(LEFT(C4491,FIND(" ",C4491&amp;" ")-1),'Look Up Values'!$G$2:$G$1000,0)),ISNUMBER(MATCH(LEFT(C4491,FIND(" ",C4491&amp;" ")-1),'Look Up Values'!$AE$2:$AE$2000,0)))),"","EWC error")),"")</f>
        <v/>
      </c>
      <c r="M4491" s="242" t="str" cm="1">
        <f t="array" ref="M4491">IF(AND(G4491&lt;&gt;0,G4491&lt;&gt;""),IF(E4491="","",IF(ISNUMBER(MATCH(SUBSTITUTE(E4491," ",""),SUBSTITUTE('Look Up Values'!$I$2:$I$10," ",""),0)),"","State error")),"")</f>
        <v/>
      </c>
      <c r="N4491" s="242" t="str" cm="1">
        <f t="array" ref="N4491">IF(AND(G4491&lt;&gt;0,G4491&lt;&gt;""),IF(F4491="","",IF(ISNUMBER(MATCH(SUBSTITUTE(F4491," ",""),SUBSTITUTE('Look Up Values'!$W$2:$W$30," ",""),0)),"","D&amp;R error")),"")</f>
        <v/>
      </c>
      <c r="O4491" s="256" t="str">
        <f t="shared" si="141"/>
        <v/>
      </c>
    </row>
    <row r="4492" spans="1:15" ht="15.75">
      <c r="A4492" s="250">
        <v>4485</v>
      </c>
      <c r="B4492" s="208"/>
      <c r="C4492" s="49"/>
      <c r="D4492" s="50"/>
      <c r="E4492" s="50"/>
      <c r="F4492" s="50"/>
      <c r="G4492" s="209"/>
      <c r="H4492" s="48"/>
      <c r="I4492" s="457" t="str">
        <f t="shared" si="140"/>
        <v/>
      </c>
      <c r="J4492" s="241" cm="1">
        <f t="array" ref="J4492">SUMPRODUCT(--(K4492:N4492&lt;&gt;"")) + IF(TRIM(O4492)="",0,LEN(O4492)-LEN(SUBSTITUTE(O4492,",",""))+1)</f>
        <v>0</v>
      </c>
      <c r="K4492" s="242" t="str">
        <f>IF(AND(G4492&lt;&gt;0,G4492&lt;&gt;""),IF(B4492="","",IF(ISNUMBER(MATCH(B4492,'Look Up Values'!$B$2:$B$500,0)),"","Dest. error")),"")</f>
        <v/>
      </c>
      <c r="L4492" s="242" t="str">
        <f>IF(AND(G4492&lt;&gt;0,G4492&lt;&gt;""),IF(C4492="","",IF(AND(ISNUMBER(--LEFT(C4492,FIND(" ",C4492&amp;" ")-1)),OR(LEN(LEFT(C4492,FIND(" ",C4492&amp;" ")-1))=6,LEN(LEFT(C4492,FIND(" ",C4492&amp;" ")-1))=7),OR(ISNUMBER(MATCH(LEFT(C4492,FIND(" ",C4492&amp;" ")-1),'Look Up Values'!$G$2:$G$1000,0)),ISNUMBER(MATCH(LEFT(C4492,FIND(" ",C4492&amp;" ")-1),'Look Up Values'!$AE$2:$AE$2000,0)))),"","EWC error")),"")</f>
        <v/>
      </c>
      <c r="M4492" s="242" t="str" cm="1">
        <f t="array" ref="M4492">IF(AND(G4492&lt;&gt;0,G4492&lt;&gt;""),IF(E4492="","",IF(ISNUMBER(MATCH(SUBSTITUTE(E4492," ",""),SUBSTITUTE('Look Up Values'!$I$2:$I$10," ",""),0)),"","State error")),"")</f>
        <v/>
      </c>
      <c r="N4492" s="242" t="str" cm="1">
        <f t="array" ref="N4492">IF(AND(G4492&lt;&gt;0,G4492&lt;&gt;""),IF(F4492="","",IF(ISNUMBER(MATCH(SUBSTITUTE(F4492," ",""),SUBSTITUTE('Look Up Values'!$W$2:$W$30," ",""),0)),"","D&amp;R error")),"")</f>
        <v/>
      </c>
      <c r="O4492" s="256" t="str">
        <f t="shared" si="141"/>
        <v/>
      </c>
    </row>
    <row r="4493" spans="1:15" ht="15.75">
      <c r="A4493" s="250">
        <v>4486</v>
      </c>
      <c r="B4493" s="208"/>
      <c r="C4493" s="49"/>
      <c r="D4493" s="50"/>
      <c r="E4493" s="50"/>
      <c r="F4493" s="50"/>
      <c r="G4493" s="209"/>
      <c r="H4493" s="48"/>
      <c r="I4493" s="457" t="str">
        <f t="shared" si="140"/>
        <v/>
      </c>
      <c r="J4493" s="241" cm="1">
        <f t="array" ref="J4493">SUMPRODUCT(--(K4493:N4493&lt;&gt;"")) + IF(TRIM(O4493)="",0,LEN(O4493)-LEN(SUBSTITUTE(O4493,",",""))+1)</f>
        <v>0</v>
      </c>
      <c r="K4493" s="242" t="str">
        <f>IF(AND(G4493&lt;&gt;0,G4493&lt;&gt;""),IF(B4493="","",IF(ISNUMBER(MATCH(B4493,'Look Up Values'!$B$2:$B$500,0)),"","Dest. error")),"")</f>
        <v/>
      </c>
      <c r="L4493" s="242" t="str">
        <f>IF(AND(G4493&lt;&gt;0,G4493&lt;&gt;""),IF(C4493="","",IF(AND(ISNUMBER(--LEFT(C4493,FIND(" ",C4493&amp;" ")-1)),OR(LEN(LEFT(C4493,FIND(" ",C4493&amp;" ")-1))=6,LEN(LEFT(C4493,FIND(" ",C4493&amp;" ")-1))=7),OR(ISNUMBER(MATCH(LEFT(C4493,FIND(" ",C4493&amp;" ")-1),'Look Up Values'!$G$2:$G$1000,0)),ISNUMBER(MATCH(LEFT(C4493,FIND(" ",C4493&amp;" ")-1),'Look Up Values'!$AE$2:$AE$2000,0)))),"","EWC error")),"")</f>
        <v/>
      </c>
      <c r="M4493" s="242" t="str" cm="1">
        <f t="array" ref="M4493">IF(AND(G4493&lt;&gt;0,G4493&lt;&gt;""),IF(E4493="","",IF(ISNUMBER(MATCH(SUBSTITUTE(E4493," ",""),SUBSTITUTE('Look Up Values'!$I$2:$I$10," ",""),0)),"","State error")),"")</f>
        <v/>
      </c>
      <c r="N4493" s="242" t="str" cm="1">
        <f t="array" ref="N4493">IF(AND(G4493&lt;&gt;0,G4493&lt;&gt;""),IF(F4493="","",IF(ISNUMBER(MATCH(SUBSTITUTE(F4493," ",""),SUBSTITUTE('Look Up Values'!$W$2:$W$30," ",""),0)),"","D&amp;R error")),"")</f>
        <v/>
      </c>
      <c r="O4493" s="256" t="str">
        <f t="shared" si="141"/>
        <v/>
      </c>
    </row>
    <row r="4494" spans="1:15" ht="15.75">
      <c r="A4494" s="250">
        <v>4487</v>
      </c>
      <c r="B4494" s="208"/>
      <c r="C4494" s="49"/>
      <c r="D4494" s="50"/>
      <c r="E4494" s="50"/>
      <c r="F4494" s="50"/>
      <c r="G4494" s="209"/>
      <c r="H4494" s="48"/>
      <c r="I4494" s="457" t="str">
        <f t="shared" si="140"/>
        <v/>
      </c>
      <c r="J4494" s="241" cm="1">
        <f t="array" ref="J4494">SUMPRODUCT(--(K4494:N4494&lt;&gt;"")) + IF(TRIM(O4494)="",0,LEN(O4494)-LEN(SUBSTITUTE(O4494,",",""))+1)</f>
        <v>0</v>
      </c>
      <c r="K4494" s="242" t="str">
        <f>IF(AND(G4494&lt;&gt;0,G4494&lt;&gt;""),IF(B4494="","",IF(ISNUMBER(MATCH(B4494,'Look Up Values'!$B$2:$B$500,0)),"","Dest. error")),"")</f>
        <v/>
      </c>
      <c r="L4494" s="242" t="str">
        <f>IF(AND(G4494&lt;&gt;0,G4494&lt;&gt;""),IF(C4494="","",IF(AND(ISNUMBER(--LEFT(C4494,FIND(" ",C4494&amp;" ")-1)),OR(LEN(LEFT(C4494,FIND(" ",C4494&amp;" ")-1))=6,LEN(LEFT(C4494,FIND(" ",C4494&amp;" ")-1))=7),OR(ISNUMBER(MATCH(LEFT(C4494,FIND(" ",C4494&amp;" ")-1),'Look Up Values'!$G$2:$G$1000,0)),ISNUMBER(MATCH(LEFT(C4494,FIND(" ",C4494&amp;" ")-1),'Look Up Values'!$AE$2:$AE$2000,0)))),"","EWC error")),"")</f>
        <v/>
      </c>
      <c r="M4494" s="242" t="str" cm="1">
        <f t="array" ref="M4494">IF(AND(G4494&lt;&gt;0,G4494&lt;&gt;""),IF(E4494="","",IF(ISNUMBER(MATCH(SUBSTITUTE(E4494," ",""),SUBSTITUTE('Look Up Values'!$I$2:$I$10," ",""),0)),"","State error")),"")</f>
        <v/>
      </c>
      <c r="N4494" s="242" t="str" cm="1">
        <f t="array" ref="N4494">IF(AND(G4494&lt;&gt;0,G4494&lt;&gt;""),IF(F4494="","",IF(ISNUMBER(MATCH(SUBSTITUTE(F4494," ",""),SUBSTITUTE('Look Up Values'!$W$2:$W$30," ",""),0)),"","D&amp;R error")),"")</f>
        <v/>
      </c>
      <c r="O4494" s="256" t="str">
        <f t="shared" si="141"/>
        <v/>
      </c>
    </row>
    <row r="4495" spans="1:15" ht="15.75">
      <c r="A4495" s="250">
        <v>4488</v>
      </c>
      <c r="B4495" s="208"/>
      <c r="C4495" s="49"/>
      <c r="D4495" s="50"/>
      <c r="E4495" s="50"/>
      <c r="F4495" s="50"/>
      <c r="G4495" s="209"/>
      <c r="H4495" s="48"/>
      <c r="I4495" s="457" t="str">
        <f t="shared" si="140"/>
        <v/>
      </c>
      <c r="J4495" s="241" cm="1">
        <f t="array" ref="J4495">SUMPRODUCT(--(K4495:N4495&lt;&gt;"")) + IF(TRIM(O4495)="",0,LEN(O4495)-LEN(SUBSTITUTE(O4495,",",""))+1)</f>
        <v>0</v>
      </c>
      <c r="K4495" s="242" t="str">
        <f>IF(AND(G4495&lt;&gt;0,G4495&lt;&gt;""),IF(B4495="","",IF(ISNUMBER(MATCH(B4495,'Look Up Values'!$B$2:$B$500,0)),"","Dest. error")),"")</f>
        <v/>
      </c>
      <c r="L4495" s="242" t="str">
        <f>IF(AND(G4495&lt;&gt;0,G4495&lt;&gt;""),IF(C4495="","",IF(AND(ISNUMBER(--LEFT(C4495,FIND(" ",C4495&amp;" ")-1)),OR(LEN(LEFT(C4495,FIND(" ",C4495&amp;" ")-1))=6,LEN(LEFT(C4495,FIND(" ",C4495&amp;" ")-1))=7),OR(ISNUMBER(MATCH(LEFT(C4495,FIND(" ",C4495&amp;" ")-1),'Look Up Values'!$G$2:$G$1000,0)),ISNUMBER(MATCH(LEFT(C4495,FIND(" ",C4495&amp;" ")-1),'Look Up Values'!$AE$2:$AE$2000,0)))),"","EWC error")),"")</f>
        <v/>
      </c>
      <c r="M4495" s="242" t="str" cm="1">
        <f t="array" ref="M4495">IF(AND(G4495&lt;&gt;0,G4495&lt;&gt;""),IF(E4495="","",IF(ISNUMBER(MATCH(SUBSTITUTE(E4495," ",""),SUBSTITUTE('Look Up Values'!$I$2:$I$10," ",""),0)),"","State error")),"")</f>
        <v/>
      </c>
      <c r="N4495" s="242" t="str" cm="1">
        <f t="array" ref="N4495">IF(AND(G4495&lt;&gt;0,G4495&lt;&gt;""),IF(F4495="","",IF(ISNUMBER(MATCH(SUBSTITUTE(F4495," ",""),SUBSTITUTE('Look Up Values'!$W$2:$W$30," ",""),0)),"","D&amp;R error")),"")</f>
        <v/>
      </c>
      <c r="O4495" s="256" t="str">
        <f t="shared" si="141"/>
        <v/>
      </c>
    </row>
    <row r="4496" spans="1:15" ht="15.75">
      <c r="A4496" s="250">
        <v>4489</v>
      </c>
      <c r="B4496" s="208"/>
      <c r="C4496" s="49"/>
      <c r="D4496" s="50"/>
      <c r="E4496" s="50"/>
      <c r="F4496" s="50"/>
      <c r="G4496" s="209"/>
      <c r="H4496" s="48"/>
      <c r="I4496" s="457" t="str">
        <f t="shared" si="140"/>
        <v/>
      </c>
      <c r="J4496" s="241" cm="1">
        <f t="array" ref="J4496">SUMPRODUCT(--(K4496:N4496&lt;&gt;"")) + IF(TRIM(O4496)="",0,LEN(O4496)-LEN(SUBSTITUTE(O4496,",",""))+1)</f>
        <v>0</v>
      </c>
      <c r="K4496" s="242" t="str">
        <f>IF(AND(G4496&lt;&gt;0,G4496&lt;&gt;""),IF(B4496="","",IF(ISNUMBER(MATCH(B4496,'Look Up Values'!$B$2:$B$500,0)),"","Dest. error")),"")</f>
        <v/>
      </c>
      <c r="L4496" s="242" t="str">
        <f>IF(AND(G4496&lt;&gt;0,G4496&lt;&gt;""),IF(C4496="","",IF(AND(ISNUMBER(--LEFT(C4496,FIND(" ",C4496&amp;" ")-1)),OR(LEN(LEFT(C4496,FIND(" ",C4496&amp;" ")-1))=6,LEN(LEFT(C4496,FIND(" ",C4496&amp;" ")-1))=7),OR(ISNUMBER(MATCH(LEFT(C4496,FIND(" ",C4496&amp;" ")-1),'Look Up Values'!$G$2:$G$1000,0)),ISNUMBER(MATCH(LEFT(C4496,FIND(" ",C4496&amp;" ")-1),'Look Up Values'!$AE$2:$AE$2000,0)))),"","EWC error")),"")</f>
        <v/>
      </c>
      <c r="M4496" s="242" t="str" cm="1">
        <f t="array" ref="M4496">IF(AND(G4496&lt;&gt;0,G4496&lt;&gt;""),IF(E4496="","",IF(ISNUMBER(MATCH(SUBSTITUTE(E4496," ",""),SUBSTITUTE('Look Up Values'!$I$2:$I$10," ",""),0)),"","State error")),"")</f>
        <v/>
      </c>
      <c r="N4496" s="242" t="str" cm="1">
        <f t="array" ref="N4496">IF(AND(G4496&lt;&gt;0,G4496&lt;&gt;""),IF(F4496="","",IF(ISNUMBER(MATCH(SUBSTITUTE(F4496," ",""),SUBSTITUTE('Look Up Values'!$W$2:$W$30," ",""),0)),"","D&amp;R error")),"")</f>
        <v/>
      </c>
      <c r="O4496" s="256" t="str">
        <f t="shared" si="141"/>
        <v/>
      </c>
    </row>
    <row r="4497" spans="1:15" ht="15.75">
      <c r="A4497" s="250">
        <v>4490</v>
      </c>
      <c r="B4497" s="208"/>
      <c r="C4497" s="49"/>
      <c r="D4497" s="50"/>
      <c r="E4497" s="50"/>
      <c r="F4497" s="50"/>
      <c r="G4497" s="209"/>
      <c r="H4497" s="48"/>
      <c r="I4497" s="457" t="str">
        <f t="shared" si="140"/>
        <v/>
      </c>
      <c r="J4497" s="241" cm="1">
        <f t="array" ref="J4497">SUMPRODUCT(--(K4497:N4497&lt;&gt;"")) + IF(TRIM(O4497)="",0,LEN(O4497)-LEN(SUBSTITUTE(O4497,",",""))+1)</f>
        <v>0</v>
      </c>
      <c r="K4497" s="242" t="str">
        <f>IF(AND(G4497&lt;&gt;0,G4497&lt;&gt;""),IF(B4497="","",IF(ISNUMBER(MATCH(B4497,'Look Up Values'!$B$2:$B$500,0)),"","Dest. error")),"")</f>
        <v/>
      </c>
      <c r="L4497" s="242" t="str">
        <f>IF(AND(G4497&lt;&gt;0,G4497&lt;&gt;""),IF(C4497="","",IF(AND(ISNUMBER(--LEFT(C4497,FIND(" ",C4497&amp;" ")-1)),OR(LEN(LEFT(C4497,FIND(" ",C4497&amp;" ")-1))=6,LEN(LEFT(C4497,FIND(" ",C4497&amp;" ")-1))=7),OR(ISNUMBER(MATCH(LEFT(C4497,FIND(" ",C4497&amp;" ")-1),'Look Up Values'!$G$2:$G$1000,0)),ISNUMBER(MATCH(LEFT(C4497,FIND(" ",C4497&amp;" ")-1),'Look Up Values'!$AE$2:$AE$2000,0)))),"","EWC error")),"")</f>
        <v/>
      </c>
      <c r="M4497" s="242" t="str" cm="1">
        <f t="array" ref="M4497">IF(AND(G4497&lt;&gt;0,G4497&lt;&gt;""),IF(E4497="","",IF(ISNUMBER(MATCH(SUBSTITUTE(E4497," ",""),SUBSTITUTE('Look Up Values'!$I$2:$I$10," ",""),0)),"","State error")),"")</f>
        <v/>
      </c>
      <c r="N4497" s="242" t="str" cm="1">
        <f t="array" ref="N4497">IF(AND(G4497&lt;&gt;0,G4497&lt;&gt;""),IF(F4497="","",IF(ISNUMBER(MATCH(SUBSTITUTE(F4497," ",""),SUBSTITUTE('Look Up Values'!$W$2:$W$30," ",""),0)),"","D&amp;R error")),"")</f>
        <v/>
      </c>
      <c r="O4497" s="256" t="str">
        <f t="shared" si="141"/>
        <v/>
      </c>
    </row>
    <row r="4498" spans="1:15" ht="15.75">
      <c r="A4498" s="250">
        <v>4491</v>
      </c>
      <c r="B4498" s="208"/>
      <c r="C4498" s="49"/>
      <c r="D4498" s="50"/>
      <c r="E4498" s="50"/>
      <c r="F4498" s="50"/>
      <c r="G4498" s="209"/>
      <c r="H4498" s="48"/>
      <c r="I4498" s="457" t="str">
        <f t="shared" si="140"/>
        <v/>
      </c>
      <c r="J4498" s="241" cm="1">
        <f t="array" ref="J4498">SUMPRODUCT(--(K4498:N4498&lt;&gt;"")) + IF(TRIM(O4498)="",0,LEN(O4498)-LEN(SUBSTITUTE(O4498,",",""))+1)</f>
        <v>0</v>
      </c>
      <c r="K4498" s="242" t="str">
        <f>IF(AND(G4498&lt;&gt;0,G4498&lt;&gt;""),IF(B4498="","",IF(ISNUMBER(MATCH(B4498,'Look Up Values'!$B$2:$B$500,0)),"","Dest. error")),"")</f>
        <v/>
      </c>
      <c r="L4498" s="242" t="str">
        <f>IF(AND(G4498&lt;&gt;0,G4498&lt;&gt;""),IF(C4498="","",IF(AND(ISNUMBER(--LEFT(C4498,FIND(" ",C4498&amp;" ")-1)),OR(LEN(LEFT(C4498,FIND(" ",C4498&amp;" ")-1))=6,LEN(LEFT(C4498,FIND(" ",C4498&amp;" ")-1))=7),OR(ISNUMBER(MATCH(LEFT(C4498,FIND(" ",C4498&amp;" ")-1),'Look Up Values'!$G$2:$G$1000,0)),ISNUMBER(MATCH(LEFT(C4498,FIND(" ",C4498&amp;" ")-1),'Look Up Values'!$AE$2:$AE$2000,0)))),"","EWC error")),"")</f>
        <v/>
      </c>
      <c r="M4498" s="242" t="str" cm="1">
        <f t="array" ref="M4498">IF(AND(G4498&lt;&gt;0,G4498&lt;&gt;""),IF(E4498="","",IF(ISNUMBER(MATCH(SUBSTITUTE(E4498," ",""),SUBSTITUTE('Look Up Values'!$I$2:$I$10," ",""),0)),"","State error")),"")</f>
        <v/>
      </c>
      <c r="N4498" s="242" t="str" cm="1">
        <f t="array" ref="N4498">IF(AND(G4498&lt;&gt;0,G4498&lt;&gt;""),IF(F4498="","",IF(ISNUMBER(MATCH(SUBSTITUTE(F4498," ",""),SUBSTITUTE('Look Up Values'!$W$2:$W$30," ",""),0)),"","D&amp;R error")),"")</f>
        <v/>
      </c>
      <c r="O4498" s="256" t="str">
        <f t="shared" si="141"/>
        <v/>
      </c>
    </row>
    <row r="4499" spans="1:15" ht="15.75">
      <c r="A4499" s="250">
        <v>4492</v>
      </c>
      <c r="B4499" s="208"/>
      <c r="C4499" s="49"/>
      <c r="D4499" s="50"/>
      <c r="E4499" s="50"/>
      <c r="F4499" s="50"/>
      <c r="G4499" s="209"/>
      <c r="H4499" s="48"/>
      <c r="I4499" s="457" t="str">
        <f t="shared" si="140"/>
        <v/>
      </c>
      <c r="J4499" s="241" cm="1">
        <f t="array" ref="J4499">SUMPRODUCT(--(K4499:N4499&lt;&gt;"")) + IF(TRIM(O4499)="",0,LEN(O4499)-LEN(SUBSTITUTE(O4499,",",""))+1)</f>
        <v>0</v>
      </c>
      <c r="K4499" s="242" t="str">
        <f>IF(AND(G4499&lt;&gt;0,G4499&lt;&gt;""),IF(B4499="","",IF(ISNUMBER(MATCH(B4499,'Look Up Values'!$B$2:$B$500,0)),"","Dest. error")),"")</f>
        <v/>
      </c>
      <c r="L4499" s="242" t="str">
        <f>IF(AND(G4499&lt;&gt;0,G4499&lt;&gt;""),IF(C4499="","",IF(AND(ISNUMBER(--LEFT(C4499,FIND(" ",C4499&amp;" ")-1)),OR(LEN(LEFT(C4499,FIND(" ",C4499&amp;" ")-1))=6,LEN(LEFT(C4499,FIND(" ",C4499&amp;" ")-1))=7),OR(ISNUMBER(MATCH(LEFT(C4499,FIND(" ",C4499&amp;" ")-1),'Look Up Values'!$G$2:$G$1000,0)),ISNUMBER(MATCH(LEFT(C4499,FIND(" ",C4499&amp;" ")-1),'Look Up Values'!$AE$2:$AE$2000,0)))),"","EWC error")),"")</f>
        <v/>
      </c>
      <c r="M4499" s="242" t="str" cm="1">
        <f t="array" ref="M4499">IF(AND(G4499&lt;&gt;0,G4499&lt;&gt;""),IF(E4499="","",IF(ISNUMBER(MATCH(SUBSTITUTE(E4499," ",""),SUBSTITUTE('Look Up Values'!$I$2:$I$10," ",""),0)),"","State error")),"")</f>
        <v/>
      </c>
      <c r="N4499" s="242" t="str" cm="1">
        <f t="array" ref="N4499">IF(AND(G4499&lt;&gt;0,G4499&lt;&gt;""),IF(F4499="","",IF(ISNUMBER(MATCH(SUBSTITUTE(F4499," ",""),SUBSTITUTE('Look Up Values'!$W$2:$W$30," ",""),0)),"","D&amp;R error")),"")</f>
        <v/>
      </c>
      <c r="O4499" s="256" t="str">
        <f t="shared" si="141"/>
        <v/>
      </c>
    </row>
    <row r="4500" spans="1:15" ht="15.75">
      <c r="A4500" s="250">
        <v>4493</v>
      </c>
      <c r="B4500" s="208"/>
      <c r="C4500" s="49"/>
      <c r="D4500" s="50"/>
      <c r="E4500" s="50"/>
      <c r="F4500" s="50"/>
      <c r="G4500" s="209"/>
      <c r="H4500" s="48"/>
      <c r="I4500" s="457" t="str">
        <f t="shared" si="140"/>
        <v/>
      </c>
      <c r="J4500" s="241" cm="1">
        <f t="array" ref="J4500">SUMPRODUCT(--(K4500:N4500&lt;&gt;"")) + IF(TRIM(O4500)="",0,LEN(O4500)-LEN(SUBSTITUTE(O4500,",",""))+1)</f>
        <v>0</v>
      </c>
      <c r="K4500" s="242" t="str">
        <f>IF(AND(G4500&lt;&gt;0,G4500&lt;&gt;""),IF(B4500="","",IF(ISNUMBER(MATCH(B4500,'Look Up Values'!$B$2:$B$500,0)),"","Dest. error")),"")</f>
        <v/>
      </c>
      <c r="L4500" s="242" t="str">
        <f>IF(AND(G4500&lt;&gt;0,G4500&lt;&gt;""),IF(C4500="","",IF(AND(ISNUMBER(--LEFT(C4500,FIND(" ",C4500&amp;" ")-1)),OR(LEN(LEFT(C4500,FIND(" ",C4500&amp;" ")-1))=6,LEN(LEFT(C4500,FIND(" ",C4500&amp;" ")-1))=7),OR(ISNUMBER(MATCH(LEFT(C4500,FIND(" ",C4500&amp;" ")-1),'Look Up Values'!$G$2:$G$1000,0)),ISNUMBER(MATCH(LEFT(C4500,FIND(" ",C4500&amp;" ")-1),'Look Up Values'!$AE$2:$AE$2000,0)))),"","EWC error")),"")</f>
        <v/>
      </c>
      <c r="M4500" s="242" t="str" cm="1">
        <f t="array" ref="M4500">IF(AND(G4500&lt;&gt;0,G4500&lt;&gt;""),IF(E4500="","",IF(ISNUMBER(MATCH(SUBSTITUTE(E4500," ",""),SUBSTITUTE('Look Up Values'!$I$2:$I$10," ",""),0)),"","State error")),"")</f>
        <v/>
      </c>
      <c r="N4500" s="242" t="str" cm="1">
        <f t="array" ref="N4500">IF(AND(G4500&lt;&gt;0,G4500&lt;&gt;""),IF(F4500="","",IF(ISNUMBER(MATCH(SUBSTITUTE(F4500," ",""),SUBSTITUTE('Look Up Values'!$W$2:$W$30," ",""),0)),"","D&amp;R error")),"")</f>
        <v/>
      </c>
      <c r="O4500" s="256" t="str">
        <f t="shared" si="141"/>
        <v/>
      </c>
    </row>
    <row r="4501" spans="1:15" ht="15.75">
      <c r="A4501" s="250">
        <v>4494</v>
      </c>
      <c r="B4501" s="208"/>
      <c r="C4501" s="49"/>
      <c r="D4501" s="50"/>
      <c r="E4501" s="50"/>
      <c r="F4501" s="50"/>
      <c r="G4501" s="209"/>
      <c r="H4501" s="48"/>
      <c r="I4501" s="457" t="str">
        <f t="shared" si="140"/>
        <v/>
      </c>
      <c r="J4501" s="241" cm="1">
        <f t="array" ref="J4501">SUMPRODUCT(--(K4501:N4501&lt;&gt;"")) + IF(TRIM(O4501)="",0,LEN(O4501)-LEN(SUBSTITUTE(O4501,",",""))+1)</f>
        <v>0</v>
      </c>
      <c r="K4501" s="242" t="str">
        <f>IF(AND(G4501&lt;&gt;0,G4501&lt;&gt;""),IF(B4501="","",IF(ISNUMBER(MATCH(B4501,'Look Up Values'!$B$2:$B$500,0)),"","Dest. error")),"")</f>
        <v/>
      </c>
      <c r="L4501" s="242" t="str">
        <f>IF(AND(G4501&lt;&gt;0,G4501&lt;&gt;""),IF(C4501="","",IF(AND(ISNUMBER(--LEFT(C4501,FIND(" ",C4501&amp;" ")-1)),OR(LEN(LEFT(C4501,FIND(" ",C4501&amp;" ")-1))=6,LEN(LEFT(C4501,FIND(" ",C4501&amp;" ")-1))=7),OR(ISNUMBER(MATCH(LEFT(C4501,FIND(" ",C4501&amp;" ")-1),'Look Up Values'!$G$2:$G$1000,0)),ISNUMBER(MATCH(LEFT(C4501,FIND(" ",C4501&amp;" ")-1),'Look Up Values'!$AE$2:$AE$2000,0)))),"","EWC error")),"")</f>
        <v/>
      </c>
      <c r="M4501" s="242" t="str" cm="1">
        <f t="array" ref="M4501">IF(AND(G4501&lt;&gt;0,G4501&lt;&gt;""),IF(E4501="","",IF(ISNUMBER(MATCH(SUBSTITUTE(E4501," ",""),SUBSTITUTE('Look Up Values'!$I$2:$I$10," ",""),0)),"","State error")),"")</f>
        <v/>
      </c>
      <c r="N4501" s="242" t="str" cm="1">
        <f t="array" ref="N4501">IF(AND(G4501&lt;&gt;0,G4501&lt;&gt;""),IF(F4501="","",IF(ISNUMBER(MATCH(SUBSTITUTE(F4501," ",""),SUBSTITUTE('Look Up Values'!$W$2:$W$30," ",""),0)),"","D&amp;R error")),"")</f>
        <v/>
      </c>
      <c r="O4501" s="256" t="str">
        <f t="shared" si="141"/>
        <v/>
      </c>
    </row>
    <row r="4502" spans="1:15" ht="15.75">
      <c r="A4502" s="250">
        <v>4495</v>
      </c>
      <c r="B4502" s="208"/>
      <c r="C4502" s="49"/>
      <c r="D4502" s="50"/>
      <c r="E4502" s="50"/>
      <c r="F4502" s="50"/>
      <c r="G4502" s="209"/>
      <c r="H4502" s="48"/>
      <c r="I4502" s="457" t="str">
        <f t="shared" si="140"/>
        <v/>
      </c>
      <c r="J4502" s="241" cm="1">
        <f t="array" ref="J4502">SUMPRODUCT(--(K4502:N4502&lt;&gt;"")) + IF(TRIM(O4502)="",0,LEN(O4502)-LEN(SUBSTITUTE(O4502,",",""))+1)</f>
        <v>0</v>
      </c>
      <c r="K4502" s="242" t="str">
        <f>IF(AND(G4502&lt;&gt;0,G4502&lt;&gt;""),IF(B4502="","",IF(ISNUMBER(MATCH(B4502,'Look Up Values'!$B$2:$B$500,0)),"","Dest. error")),"")</f>
        <v/>
      </c>
      <c r="L4502" s="242" t="str">
        <f>IF(AND(G4502&lt;&gt;0,G4502&lt;&gt;""),IF(C4502="","",IF(AND(ISNUMBER(--LEFT(C4502,FIND(" ",C4502&amp;" ")-1)),OR(LEN(LEFT(C4502,FIND(" ",C4502&amp;" ")-1))=6,LEN(LEFT(C4502,FIND(" ",C4502&amp;" ")-1))=7),OR(ISNUMBER(MATCH(LEFT(C4502,FIND(" ",C4502&amp;" ")-1),'Look Up Values'!$G$2:$G$1000,0)),ISNUMBER(MATCH(LEFT(C4502,FIND(" ",C4502&amp;" ")-1),'Look Up Values'!$AE$2:$AE$2000,0)))),"","EWC error")),"")</f>
        <v/>
      </c>
      <c r="M4502" s="242" t="str" cm="1">
        <f t="array" ref="M4502">IF(AND(G4502&lt;&gt;0,G4502&lt;&gt;""),IF(E4502="","",IF(ISNUMBER(MATCH(SUBSTITUTE(E4502," ",""),SUBSTITUTE('Look Up Values'!$I$2:$I$10," ",""),0)),"","State error")),"")</f>
        <v/>
      </c>
      <c r="N4502" s="242" t="str" cm="1">
        <f t="array" ref="N4502">IF(AND(G4502&lt;&gt;0,G4502&lt;&gt;""),IF(F4502="","",IF(ISNUMBER(MATCH(SUBSTITUTE(F4502," ",""),SUBSTITUTE('Look Up Values'!$W$2:$W$30," ",""),0)),"","D&amp;R error")),"")</f>
        <v/>
      </c>
      <c r="O4502" s="256" t="str">
        <f t="shared" si="141"/>
        <v/>
      </c>
    </row>
    <row r="4503" spans="1:15" ht="15.75">
      <c r="A4503" s="250">
        <v>4496</v>
      </c>
      <c r="B4503" s="208"/>
      <c r="C4503" s="49"/>
      <c r="D4503" s="50"/>
      <c r="E4503" s="50"/>
      <c r="F4503" s="50"/>
      <c r="G4503" s="209"/>
      <c r="H4503" s="48"/>
      <c r="I4503" s="457" t="str">
        <f t="shared" si="140"/>
        <v/>
      </c>
      <c r="J4503" s="241" cm="1">
        <f t="array" ref="J4503">SUMPRODUCT(--(K4503:N4503&lt;&gt;"")) + IF(TRIM(O4503)="",0,LEN(O4503)-LEN(SUBSTITUTE(O4503,",",""))+1)</f>
        <v>0</v>
      </c>
      <c r="K4503" s="242" t="str">
        <f>IF(AND(G4503&lt;&gt;0,G4503&lt;&gt;""),IF(B4503="","",IF(ISNUMBER(MATCH(B4503,'Look Up Values'!$B$2:$B$500,0)),"","Dest. error")),"")</f>
        <v/>
      </c>
      <c r="L4503" s="242" t="str">
        <f>IF(AND(G4503&lt;&gt;0,G4503&lt;&gt;""),IF(C4503="","",IF(AND(ISNUMBER(--LEFT(C4503,FIND(" ",C4503&amp;" ")-1)),OR(LEN(LEFT(C4503,FIND(" ",C4503&amp;" ")-1))=6,LEN(LEFT(C4503,FIND(" ",C4503&amp;" ")-1))=7),OR(ISNUMBER(MATCH(LEFT(C4503,FIND(" ",C4503&amp;" ")-1),'Look Up Values'!$G$2:$G$1000,0)),ISNUMBER(MATCH(LEFT(C4503,FIND(" ",C4503&amp;" ")-1),'Look Up Values'!$AE$2:$AE$2000,0)))),"","EWC error")),"")</f>
        <v/>
      </c>
      <c r="M4503" s="242" t="str" cm="1">
        <f t="array" ref="M4503">IF(AND(G4503&lt;&gt;0,G4503&lt;&gt;""),IF(E4503="","",IF(ISNUMBER(MATCH(SUBSTITUTE(E4503," ",""),SUBSTITUTE('Look Up Values'!$I$2:$I$10," ",""),0)),"","State error")),"")</f>
        <v/>
      </c>
      <c r="N4503" s="242" t="str" cm="1">
        <f t="array" ref="N4503">IF(AND(G4503&lt;&gt;0,G4503&lt;&gt;""),IF(F4503="","",IF(ISNUMBER(MATCH(SUBSTITUTE(F4503," ",""),SUBSTITUTE('Look Up Values'!$W$2:$W$30," ",""),0)),"","D&amp;R error")),"")</f>
        <v/>
      </c>
      <c r="O4503" s="256" t="str">
        <f t="shared" si="141"/>
        <v/>
      </c>
    </row>
    <row r="4504" spans="1:15" ht="15.75">
      <c r="A4504" s="250">
        <v>4497</v>
      </c>
      <c r="B4504" s="208"/>
      <c r="C4504" s="49"/>
      <c r="D4504" s="50"/>
      <c r="E4504" s="50"/>
      <c r="F4504" s="50"/>
      <c r="G4504" s="209"/>
      <c r="H4504" s="48"/>
      <c r="I4504" s="457" t="str">
        <f t="shared" si="140"/>
        <v/>
      </c>
      <c r="J4504" s="241" cm="1">
        <f t="array" ref="J4504">SUMPRODUCT(--(K4504:N4504&lt;&gt;"")) + IF(TRIM(O4504)="",0,LEN(O4504)-LEN(SUBSTITUTE(O4504,",",""))+1)</f>
        <v>0</v>
      </c>
      <c r="K4504" s="242" t="str">
        <f>IF(AND(G4504&lt;&gt;0,G4504&lt;&gt;""),IF(B4504="","",IF(ISNUMBER(MATCH(B4504,'Look Up Values'!$B$2:$B$500,0)),"","Dest. error")),"")</f>
        <v/>
      </c>
      <c r="L4504" s="242" t="str">
        <f>IF(AND(G4504&lt;&gt;0,G4504&lt;&gt;""),IF(C4504="","",IF(AND(ISNUMBER(--LEFT(C4504,FIND(" ",C4504&amp;" ")-1)),OR(LEN(LEFT(C4504,FIND(" ",C4504&amp;" ")-1))=6,LEN(LEFT(C4504,FIND(" ",C4504&amp;" ")-1))=7),OR(ISNUMBER(MATCH(LEFT(C4504,FIND(" ",C4504&amp;" ")-1),'Look Up Values'!$G$2:$G$1000,0)),ISNUMBER(MATCH(LEFT(C4504,FIND(" ",C4504&amp;" ")-1),'Look Up Values'!$AE$2:$AE$2000,0)))),"","EWC error")),"")</f>
        <v/>
      </c>
      <c r="M4504" s="242" t="str" cm="1">
        <f t="array" ref="M4504">IF(AND(G4504&lt;&gt;0,G4504&lt;&gt;""),IF(E4504="","",IF(ISNUMBER(MATCH(SUBSTITUTE(E4504," ",""),SUBSTITUTE('Look Up Values'!$I$2:$I$10," ",""),0)),"","State error")),"")</f>
        <v/>
      </c>
      <c r="N4504" s="242" t="str" cm="1">
        <f t="array" ref="N4504">IF(AND(G4504&lt;&gt;0,G4504&lt;&gt;""),IF(F4504="","",IF(ISNUMBER(MATCH(SUBSTITUTE(F4504," ",""),SUBSTITUTE('Look Up Values'!$W$2:$W$30," ",""),0)),"","D&amp;R error")),"")</f>
        <v/>
      </c>
      <c r="O4504" s="256" t="str">
        <f t="shared" si="141"/>
        <v/>
      </c>
    </row>
    <row r="4505" spans="1:15" ht="15.75">
      <c r="A4505" s="250">
        <v>4498</v>
      </c>
      <c r="B4505" s="208"/>
      <c r="C4505" s="49"/>
      <c r="D4505" s="50"/>
      <c r="E4505" s="50"/>
      <c r="F4505" s="50"/>
      <c r="G4505" s="209"/>
      <c r="H4505" s="48"/>
      <c r="I4505" s="457" t="str">
        <f t="shared" si="140"/>
        <v/>
      </c>
      <c r="J4505" s="241" cm="1">
        <f t="array" ref="J4505">SUMPRODUCT(--(K4505:N4505&lt;&gt;"")) + IF(TRIM(O4505)="",0,LEN(O4505)-LEN(SUBSTITUTE(O4505,",",""))+1)</f>
        <v>0</v>
      </c>
      <c r="K4505" s="242" t="str">
        <f>IF(AND(G4505&lt;&gt;0,G4505&lt;&gt;""),IF(B4505="","",IF(ISNUMBER(MATCH(B4505,'Look Up Values'!$B$2:$B$500,0)),"","Dest. error")),"")</f>
        <v/>
      </c>
      <c r="L4505" s="242" t="str">
        <f>IF(AND(G4505&lt;&gt;0,G4505&lt;&gt;""),IF(C4505="","",IF(AND(ISNUMBER(--LEFT(C4505,FIND(" ",C4505&amp;" ")-1)),OR(LEN(LEFT(C4505,FIND(" ",C4505&amp;" ")-1))=6,LEN(LEFT(C4505,FIND(" ",C4505&amp;" ")-1))=7),OR(ISNUMBER(MATCH(LEFT(C4505,FIND(" ",C4505&amp;" ")-1),'Look Up Values'!$G$2:$G$1000,0)),ISNUMBER(MATCH(LEFT(C4505,FIND(" ",C4505&amp;" ")-1),'Look Up Values'!$AE$2:$AE$2000,0)))),"","EWC error")),"")</f>
        <v/>
      </c>
      <c r="M4505" s="242" t="str" cm="1">
        <f t="array" ref="M4505">IF(AND(G4505&lt;&gt;0,G4505&lt;&gt;""),IF(E4505="","",IF(ISNUMBER(MATCH(SUBSTITUTE(E4505," ",""),SUBSTITUTE('Look Up Values'!$I$2:$I$10," ",""),0)),"","State error")),"")</f>
        <v/>
      </c>
      <c r="N4505" s="242" t="str" cm="1">
        <f t="array" ref="N4505">IF(AND(G4505&lt;&gt;0,G4505&lt;&gt;""),IF(F4505="","",IF(ISNUMBER(MATCH(SUBSTITUTE(F4505," ",""),SUBSTITUTE('Look Up Values'!$W$2:$W$30," ",""),0)),"","D&amp;R error")),"")</f>
        <v/>
      </c>
      <c r="O4505" s="256" t="str">
        <f t="shared" si="141"/>
        <v/>
      </c>
    </row>
    <row r="4506" spans="1:15" ht="15.75">
      <c r="A4506" s="250">
        <v>4499</v>
      </c>
      <c r="B4506" s="208"/>
      <c r="C4506" s="49"/>
      <c r="D4506" s="50"/>
      <c r="E4506" s="50"/>
      <c r="F4506" s="50"/>
      <c r="G4506" s="209"/>
      <c r="H4506" s="48"/>
      <c r="I4506" s="457" t="str">
        <f t="shared" si="140"/>
        <v/>
      </c>
      <c r="J4506" s="241" cm="1">
        <f t="array" ref="J4506">SUMPRODUCT(--(K4506:N4506&lt;&gt;"")) + IF(TRIM(O4506)="",0,LEN(O4506)-LEN(SUBSTITUTE(O4506,",",""))+1)</f>
        <v>0</v>
      </c>
      <c r="K4506" s="242" t="str">
        <f>IF(AND(G4506&lt;&gt;0,G4506&lt;&gt;""),IF(B4506="","",IF(ISNUMBER(MATCH(B4506,'Look Up Values'!$B$2:$B$500,0)),"","Dest. error")),"")</f>
        <v/>
      </c>
      <c r="L4506" s="242" t="str">
        <f>IF(AND(G4506&lt;&gt;0,G4506&lt;&gt;""),IF(C4506="","",IF(AND(ISNUMBER(--LEFT(C4506,FIND(" ",C4506&amp;" ")-1)),OR(LEN(LEFT(C4506,FIND(" ",C4506&amp;" ")-1))=6,LEN(LEFT(C4506,FIND(" ",C4506&amp;" ")-1))=7),OR(ISNUMBER(MATCH(LEFT(C4506,FIND(" ",C4506&amp;" ")-1),'Look Up Values'!$G$2:$G$1000,0)),ISNUMBER(MATCH(LEFT(C4506,FIND(" ",C4506&amp;" ")-1),'Look Up Values'!$AE$2:$AE$2000,0)))),"","EWC error")),"")</f>
        <v/>
      </c>
      <c r="M4506" s="242" t="str" cm="1">
        <f t="array" ref="M4506">IF(AND(G4506&lt;&gt;0,G4506&lt;&gt;""),IF(E4506="","",IF(ISNUMBER(MATCH(SUBSTITUTE(E4506," ",""),SUBSTITUTE('Look Up Values'!$I$2:$I$10," ",""),0)),"","State error")),"")</f>
        <v/>
      </c>
      <c r="N4506" s="242" t="str" cm="1">
        <f t="array" ref="N4506">IF(AND(G4506&lt;&gt;0,G4506&lt;&gt;""),IF(F4506="","",IF(ISNUMBER(MATCH(SUBSTITUTE(F4506," ",""),SUBSTITUTE('Look Up Values'!$W$2:$W$30," ",""),0)),"","D&amp;R error")),"")</f>
        <v/>
      </c>
      <c r="O4506" s="256" t="str">
        <f t="shared" si="141"/>
        <v/>
      </c>
    </row>
    <row r="4507" spans="1:15" ht="15.75">
      <c r="A4507" s="250">
        <v>4500</v>
      </c>
      <c r="B4507" s="208"/>
      <c r="C4507" s="49"/>
      <c r="D4507" s="50"/>
      <c r="E4507" s="50"/>
      <c r="F4507" s="50"/>
      <c r="G4507" s="209"/>
      <c r="H4507" s="48"/>
      <c r="I4507" s="457" t="str">
        <f t="shared" si="140"/>
        <v/>
      </c>
      <c r="J4507" s="241" cm="1">
        <f t="array" ref="J4507">SUMPRODUCT(--(K4507:N4507&lt;&gt;"")) + IF(TRIM(O4507)="",0,LEN(O4507)-LEN(SUBSTITUTE(O4507,",",""))+1)</f>
        <v>0</v>
      </c>
      <c r="K4507" s="242" t="str">
        <f>IF(AND(G4507&lt;&gt;0,G4507&lt;&gt;""),IF(B4507="","",IF(ISNUMBER(MATCH(B4507,'Look Up Values'!$B$2:$B$500,0)),"","Dest. error")),"")</f>
        <v/>
      </c>
      <c r="L4507" s="242" t="str">
        <f>IF(AND(G4507&lt;&gt;0,G4507&lt;&gt;""),IF(C4507="","",IF(AND(ISNUMBER(--LEFT(C4507,FIND(" ",C4507&amp;" ")-1)),OR(LEN(LEFT(C4507,FIND(" ",C4507&amp;" ")-1))=6,LEN(LEFT(C4507,FIND(" ",C4507&amp;" ")-1))=7),OR(ISNUMBER(MATCH(LEFT(C4507,FIND(" ",C4507&amp;" ")-1),'Look Up Values'!$G$2:$G$1000,0)),ISNUMBER(MATCH(LEFT(C4507,FIND(" ",C4507&amp;" ")-1),'Look Up Values'!$AE$2:$AE$2000,0)))),"","EWC error")),"")</f>
        <v/>
      </c>
      <c r="M4507" s="242" t="str" cm="1">
        <f t="array" ref="M4507">IF(AND(G4507&lt;&gt;0,G4507&lt;&gt;""),IF(E4507="","",IF(ISNUMBER(MATCH(SUBSTITUTE(E4507," ",""),SUBSTITUTE('Look Up Values'!$I$2:$I$10," ",""),0)),"","State error")),"")</f>
        <v/>
      </c>
      <c r="N4507" s="242" t="str" cm="1">
        <f t="array" ref="N4507">IF(AND(G4507&lt;&gt;0,G4507&lt;&gt;""),IF(F4507="","",IF(ISNUMBER(MATCH(SUBSTITUTE(F4507," ",""),SUBSTITUTE('Look Up Values'!$W$2:$W$30," ",""),0)),"","D&amp;R error")),"")</f>
        <v/>
      </c>
      <c r="O4507" s="256" t="str">
        <f t="shared" si="141"/>
        <v/>
      </c>
    </row>
    <row r="4508" spans="1:15" ht="15.75">
      <c r="A4508" s="250">
        <v>4501</v>
      </c>
      <c r="B4508" s="208"/>
      <c r="C4508" s="49"/>
      <c r="D4508" s="50"/>
      <c r="E4508" s="50"/>
      <c r="F4508" s="50"/>
      <c r="G4508" s="209"/>
      <c r="H4508" s="48"/>
      <c r="I4508" s="457" t="str">
        <f t="shared" si="140"/>
        <v/>
      </c>
      <c r="J4508" s="241" cm="1">
        <f t="array" ref="J4508">SUMPRODUCT(--(K4508:N4508&lt;&gt;"")) + IF(TRIM(O4508)="",0,LEN(O4508)-LEN(SUBSTITUTE(O4508,",",""))+1)</f>
        <v>0</v>
      </c>
      <c r="K4508" s="242" t="str">
        <f>IF(AND(G4508&lt;&gt;0,G4508&lt;&gt;""),IF(B4508="","",IF(ISNUMBER(MATCH(B4508,'Look Up Values'!$B$2:$B$500,0)),"","Dest. error")),"")</f>
        <v/>
      </c>
      <c r="L4508" s="242" t="str">
        <f>IF(AND(G4508&lt;&gt;0,G4508&lt;&gt;""),IF(C4508="","",IF(AND(ISNUMBER(--LEFT(C4508,FIND(" ",C4508&amp;" ")-1)),OR(LEN(LEFT(C4508,FIND(" ",C4508&amp;" ")-1))=6,LEN(LEFT(C4508,FIND(" ",C4508&amp;" ")-1))=7),OR(ISNUMBER(MATCH(LEFT(C4508,FIND(" ",C4508&amp;" ")-1),'Look Up Values'!$G$2:$G$1000,0)),ISNUMBER(MATCH(LEFT(C4508,FIND(" ",C4508&amp;" ")-1),'Look Up Values'!$AE$2:$AE$2000,0)))),"","EWC error")),"")</f>
        <v/>
      </c>
      <c r="M4508" s="242" t="str" cm="1">
        <f t="array" ref="M4508">IF(AND(G4508&lt;&gt;0,G4508&lt;&gt;""),IF(E4508="","",IF(ISNUMBER(MATCH(SUBSTITUTE(E4508," ",""),SUBSTITUTE('Look Up Values'!$I$2:$I$10," ",""),0)),"","State error")),"")</f>
        <v/>
      </c>
      <c r="N4508" s="242" t="str" cm="1">
        <f t="array" ref="N4508">IF(AND(G4508&lt;&gt;0,G4508&lt;&gt;""),IF(F4508="","",IF(ISNUMBER(MATCH(SUBSTITUTE(F4508," ",""),SUBSTITUTE('Look Up Values'!$W$2:$W$30," ",""),0)),"","D&amp;R error")),"")</f>
        <v/>
      </c>
      <c r="O4508" s="256" t="str">
        <f t="shared" si="141"/>
        <v/>
      </c>
    </row>
    <row r="4509" spans="1:15" ht="15.75">
      <c r="A4509" s="250">
        <v>4502</v>
      </c>
      <c r="B4509" s="208"/>
      <c r="C4509" s="49"/>
      <c r="D4509" s="50"/>
      <c r="E4509" s="50"/>
      <c r="F4509" s="50"/>
      <c r="G4509" s="209"/>
      <c r="H4509" s="48"/>
      <c r="I4509" s="457" t="str">
        <f t="shared" si="140"/>
        <v/>
      </c>
      <c r="J4509" s="241" cm="1">
        <f t="array" ref="J4509">SUMPRODUCT(--(K4509:N4509&lt;&gt;"")) + IF(TRIM(O4509)="",0,LEN(O4509)-LEN(SUBSTITUTE(O4509,",",""))+1)</f>
        <v>0</v>
      </c>
      <c r="K4509" s="242" t="str">
        <f>IF(AND(G4509&lt;&gt;0,G4509&lt;&gt;""),IF(B4509="","",IF(ISNUMBER(MATCH(B4509,'Look Up Values'!$B$2:$B$500,0)),"","Dest. error")),"")</f>
        <v/>
      </c>
      <c r="L4509" s="242" t="str">
        <f>IF(AND(G4509&lt;&gt;0,G4509&lt;&gt;""),IF(C4509="","",IF(AND(ISNUMBER(--LEFT(C4509,FIND(" ",C4509&amp;" ")-1)),OR(LEN(LEFT(C4509,FIND(" ",C4509&amp;" ")-1))=6,LEN(LEFT(C4509,FIND(" ",C4509&amp;" ")-1))=7),OR(ISNUMBER(MATCH(LEFT(C4509,FIND(" ",C4509&amp;" ")-1),'Look Up Values'!$G$2:$G$1000,0)),ISNUMBER(MATCH(LEFT(C4509,FIND(" ",C4509&amp;" ")-1),'Look Up Values'!$AE$2:$AE$2000,0)))),"","EWC error")),"")</f>
        <v/>
      </c>
      <c r="M4509" s="242" t="str" cm="1">
        <f t="array" ref="M4509">IF(AND(G4509&lt;&gt;0,G4509&lt;&gt;""),IF(E4509="","",IF(ISNUMBER(MATCH(SUBSTITUTE(E4509," ",""),SUBSTITUTE('Look Up Values'!$I$2:$I$10," ",""),0)),"","State error")),"")</f>
        <v/>
      </c>
      <c r="N4509" s="242" t="str" cm="1">
        <f t="array" ref="N4509">IF(AND(G4509&lt;&gt;0,G4509&lt;&gt;""),IF(F4509="","",IF(ISNUMBER(MATCH(SUBSTITUTE(F4509," ",""),SUBSTITUTE('Look Up Values'!$W$2:$W$30," ",""),0)),"","D&amp;R error")),"")</f>
        <v/>
      </c>
      <c r="O4509" s="256" t="str">
        <f t="shared" si="141"/>
        <v/>
      </c>
    </row>
    <row r="4510" spans="1:15" ht="15.75">
      <c r="A4510" s="250">
        <v>4503</v>
      </c>
      <c r="B4510" s="208"/>
      <c r="C4510" s="49"/>
      <c r="D4510" s="50"/>
      <c r="E4510" s="50"/>
      <c r="F4510" s="50"/>
      <c r="G4510" s="209"/>
      <c r="H4510" s="48"/>
      <c r="I4510" s="457" t="str">
        <f t="shared" si="140"/>
        <v/>
      </c>
      <c r="J4510" s="241" cm="1">
        <f t="array" ref="J4510">SUMPRODUCT(--(K4510:N4510&lt;&gt;"")) + IF(TRIM(O4510)="",0,LEN(O4510)-LEN(SUBSTITUTE(O4510,",",""))+1)</f>
        <v>0</v>
      </c>
      <c r="K4510" s="242" t="str">
        <f>IF(AND(G4510&lt;&gt;0,G4510&lt;&gt;""),IF(B4510="","",IF(ISNUMBER(MATCH(B4510,'Look Up Values'!$B$2:$B$500,0)),"","Dest. error")),"")</f>
        <v/>
      </c>
      <c r="L4510" s="242" t="str">
        <f>IF(AND(G4510&lt;&gt;0,G4510&lt;&gt;""),IF(C4510="","",IF(AND(ISNUMBER(--LEFT(C4510,FIND(" ",C4510&amp;" ")-1)),OR(LEN(LEFT(C4510,FIND(" ",C4510&amp;" ")-1))=6,LEN(LEFT(C4510,FIND(" ",C4510&amp;" ")-1))=7),OR(ISNUMBER(MATCH(LEFT(C4510,FIND(" ",C4510&amp;" ")-1),'Look Up Values'!$G$2:$G$1000,0)),ISNUMBER(MATCH(LEFT(C4510,FIND(" ",C4510&amp;" ")-1),'Look Up Values'!$AE$2:$AE$2000,0)))),"","EWC error")),"")</f>
        <v/>
      </c>
      <c r="M4510" s="242" t="str" cm="1">
        <f t="array" ref="M4510">IF(AND(G4510&lt;&gt;0,G4510&lt;&gt;""),IF(E4510="","",IF(ISNUMBER(MATCH(SUBSTITUTE(E4510," ",""),SUBSTITUTE('Look Up Values'!$I$2:$I$10," ",""),0)),"","State error")),"")</f>
        <v/>
      </c>
      <c r="N4510" s="242" t="str" cm="1">
        <f t="array" ref="N4510">IF(AND(G4510&lt;&gt;0,G4510&lt;&gt;""),IF(F4510="","",IF(ISNUMBER(MATCH(SUBSTITUTE(F4510," ",""),SUBSTITUTE('Look Up Values'!$W$2:$W$30," ",""),0)),"","D&amp;R error")),"")</f>
        <v/>
      </c>
      <c r="O4510" s="256" t="str">
        <f t="shared" si="141"/>
        <v/>
      </c>
    </row>
    <row r="4511" spans="1:15" ht="15.75">
      <c r="A4511" s="250">
        <v>4504</v>
      </c>
      <c r="B4511" s="208"/>
      <c r="C4511" s="49"/>
      <c r="D4511" s="50"/>
      <c r="E4511" s="50"/>
      <c r="F4511" s="50"/>
      <c r="G4511" s="209"/>
      <c r="H4511" s="48"/>
      <c r="I4511" s="457" t="str">
        <f t="shared" si="140"/>
        <v/>
      </c>
      <c r="J4511" s="241" cm="1">
        <f t="array" ref="J4511">SUMPRODUCT(--(K4511:N4511&lt;&gt;"")) + IF(TRIM(O4511)="",0,LEN(O4511)-LEN(SUBSTITUTE(O4511,",",""))+1)</f>
        <v>0</v>
      </c>
      <c r="K4511" s="242" t="str">
        <f>IF(AND(G4511&lt;&gt;0,G4511&lt;&gt;""),IF(B4511="","",IF(ISNUMBER(MATCH(B4511,'Look Up Values'!$B$2:$B$500,0)),"","Dest. error")),"")</f>
        <v/>
      </c>
      <c r="L4511" s="242" t="str">
        <f>IF(AND(G4511&lt;&gt;0,G4511&lt;&gt;""),IF(C4511="","",IF(AND(ISNUMBER(--LEFT(C4511,FIND(" ",C4511&amp;" ")-1)),OR(LEN(LEFT(C4511,FIND(" ",C4511&amp;" ")-1))=6,LEN(LEFT(C4511,FIND(" ",C4511&amp;" ")-1))=7),OR(ISNUMBER(MATCH(LEFT(C4511,FIND(" ",C4511&amp;" ")-1),'Look Up Values'!$G$2:$G$1000,0)),ISNUMBER(MATCH(LEFT(C4511,FIND(" ",C4511&amp;" ")-1),'Look Up Values'!$AE$2:$AE$2000,0)))),"","EWC error")),"")</f>
        <v/>
      </c>
      <c r="M4511" s="242" t="str" cm="1">
        <f t="array" ref="M4511">IF(AND(G4511&lt;&gt;0,G4511&lt;&gt;""),IF(E4511="","",IF(ISNUMBER(MATCH(SUBSTITUTE(E4511," ",""),SUBSTITUTE('Look Up Values'!$I$2:$I$10," ",""),0)),"","State error")),"")</f>
        <v/>
      </c>
      <c r="N4511" s="242" t="str" cm="1">
        <f t="array" ref="N4511">IF(AND(G4511&lt;&gt;0,G4511&lt;&gt;""),IF(F4511="","",IF(ISNUMBER(MATCH(SUBSTITUTE(F4511," ",""),SUBSTITUTE('Look Up Values'!$W$2:$W$30," ",""),0)),"","D&amp;R error")),"")</f>
        <v/>
      </c>
      <c r="O4511" s="256" t="str">
        <f t="shared" si="141"/>
        <v/>
      </c>
    </row>
    <row r="4512" spans="1:15" ht="15.75">
      <c r="A4512" s="250">
        <v>4505</v>
      </c>
      <c r="B4512" s="208"/>
      <c r="C4512" s="49"/>
      <c r="D4512" s="50"/>
      <c r="E4512" s="50"/>
      <c r="F4512" s="50"/>
      <c r="G4512" s="209"/>
      <c r="H4512" s="48"/>
      <c r="I4512" s="457" t="str">
        <f t="shared" si="140"/>
        <v/>
      </c>
      <c r="J4512" s="241" cm="1">
        <f t="array" ref="J4512">SUMPRODUCT(--(K4512:N4512&lt;&gt;"")) + IF(TRIM(O4512)="",0,LEN(O4512)-LEN(SUBSTITUTE(O4512,",",""))+1)</f>
        <v>0</v>
      </c>
      <c r="K4512" s="242" t="str">
        <f>IF(AND(G4512&lt;&gt;0,G4512&lt;&gt;""),IF(B4512="","",IF(ISNUMBER(MATCH(B4512,'Look Up Values'!$B$2:$B$500,0)),"","Dest. error")),"")</f>
        <v/>
      </c>
      <c r="L4512" s="242" t="str">
        <f>IF(AND(G4512&lt;&gt;0,G4512&lt;&gt;""),IF(C4512="","",IF(AND(ISNUMBER(--LEFT(C4512,FIND(" ",C4512&amp;" ")-1)),OR(LEN(LEFT(C4512,FIND(" ",C4512&amp;" ")-1))=6,LEN(LEFT(C4512,FIND(" ",C4512&amp;" ")-1))=7),OR(ISNUMBER(MATCH(LEFT(C4512,FIND(" ",C4512&amp;" ")-1),'Look Up Values'!$G$2:$G$1000,0)),ISNUMBER(MATCH(LEFT(C4512,FIND(" ",C4512&amp;" ")-1),'Look Up Values'!$AE$2:$AE$2000,0)))),"","EWC error")),"")</f>
        <v/>
      </c>
      <c r="M4512" s="242" t="str" cm="1">
        <f t="array" ref="M4512">IF(AND(G4512&lt;&gt;0,G4512&lt;&gt;""),IF(E4512="","",IF(ISNUMBER(MATCH(SUBSTITUTE(E4512," ",""),SUBSTITUTE('Look Up Values'!$I$2:$I$10," ",""),0)),"","State error")),"")</f>
        <v/>
      </c>
      <c r="N4512" s="242" t="str" cm="1">
        <f t="array" ref="N4512">IF(AND(G4512&lt;&gt;0,G4512&lt;&gt;""),IF(F4512="","",IF(ISNUMBER(MATCH(SUBSTITUTE(F4512," ",""),SUBSTITUTE('Look Up Values'!$W$2:$W$30," ",""),0)),"","D&amp;R error")),"")</f>
        <v/>
      </c>
      <c r="O4512" s="256" t="str">
        <f t="shared" si="141"/>
        <v/>
      </c>
    </row>
    <row r="4513" spans="1:15" ht="15.75">
      <c r="A4513" s="250">
        <v>4506</v>
      </c>
      <c r="B4513" s="208"/>
      <c r="C4513" s="49"/>
      <c r="D4513" s="50"/>
      <c r="E4513" s="50"/>
      <c r="F4513" s="50"/>
      <c r="G4513" s="209"/>
      <c r="H4513" s="48"/>
      <c r="I4513" s="457" t="str">
        <f t="shared" si="140"/>
        <v/>
      </c>
      <c r="J4513" s="241" cm="1">
        <f t="array" ref="J4513">SUMPRODUCT(--(K4513:N4513&lt;&gt;"")) + IF(TRIM(O4513)="",0,LEN(O4513)-LEN(SUBSTITUTE(O4513,",",""))+1)</f>
        <v>0</v>
      </c>
      <c r="K4513" s="242" t="str">
        <f>IF(AND(G4513&lt;&gt;0,G4513&lt;&gt;""),IF(B4513="","",IF(ISNUMBER(MATCH(B4513,'Look Up Values'!$B$2:$B$500,0)),"","Dest. error")),"")</f>
        <v/>
      </c>
      <c r="L4513" s="242" t="str">
        <f>IF(AND(G4513&lt;&gt;0,G4513&lt;&gt;""),IF(C4513="","",IF(AND(ISNUMBER(--LEFT(C4513,FIND(" ",C4513&amp;" ")-1)),OR(LEN(LEFT(C4513,FIND(" ",C4513&amp;" ")-1))=6,LEN(LEFT(C4513,FIND(" ",C4513&amp;" ")-1))=7),OR(ISNUMBER(MATCH(LEFT(C4513,FIND(" ",C4513&amp;" ")-1),'Look Up Values'!$G$2:$G$1000,0)),ISNUMBER(MATCH(LEFT(C4513,FIND(" ",C4513&amp;" ")-1),'Look Up Values'!$AE$2:$AE$2000,0)))),"","EWC error")),"")</f>
        <v/>
      </c>
      <c r="M4513" s="242" t="str" cm="1">
        <f t="array" ref="M4513">IF(AND(G4513&lt;&gt;0,G4513&lt;&gt;""),IF(E4513="","",IF(ISNUMBER(MATCH(SUBSTITUTE(E4513," ",""),SUBSTITUTE('Look Up Values'!$I$2:$I$10," ",""),0)),"","State error")),"")</f>
        <v/>
      </c>
      <c r="N4513" s="242" t="str" cm="1">
        <f t="array" ref="N4513">IF(AND(G4513&lt;&gt;0,G4513&lt;&gt;""),IF(F4513="","",IF(ISNUMBER(MATCH(SUBSTITUTE(F4513," ",""),SUBSTITUTE('Look Up Values'!$W$2:$W$30," ",""),0)),"","D&amp;R error")),"")</f>
        <v/>
      </c>
      <c r="O4513" s="256" t="str">
        <f t="shared" si="141"/>
        <v/>
      </c>
    </row>
    <row r="4514" spans="1:15" ht="15.75">
      <c r="A4514" s="250">
        <v>4507</v>
      </c>
      <c r="B4514" s="208"/>
      <c r="C4514" s="49"/>
      <c r="D4514" s="50"/>
      <c r="E4514" s="50"/>
      <c r="F4514" s="50"/>
      <c r="G4514" s="209"/>
      <c r="H4514" s="48"/>
      <c r="I4514" s="457" t="str">
        <f t="shared" si="140"/>
        <v/>
      </c>
      <c r="J4514" s="241" cm="1">
        <f t="array" ref="J4514">SUMPRODUCT(--(K4514:N4514&lt;&gt;"")) + IF(TRIM(O4514)="",0,LEN(O4514)-LEN(SUBSTITUTE(O4514,",",""))+1)</f>
        <v>0</v>
      </c>
      <c r="K4514" s="242" t="str">
        <f>IF(AND(G4514&lt;&gt;0,G4514&lt;&gt;""),IF(B4514="","",IF(ISNUMBER(MATCH(B4514,'Look Up Values'!$B$2:$B$500,0)),"","Dest. error")),"")</f>
        <v/>
      </c>
      <c r="L4514" s="242" t="str">
        <f>IF(AND(G4514&lt;&gt;0,G4514&lt;&gt;""),IF(C4514="","",IF(AND(ISNUMBER(--LEFT(C4514,FIND(" ",C4514&amp;" ")-1)),OR(LEN(LEFT(C4514,FIND(" ",C4514&amp;" ")-1))=6,LEN(LEFT(C4514,FIND(" ",C4514&amp;" ")-1))=7),OR(ISNUMBER(MATCH(LEFT(C4514,FIND(" ",C4514&amp;" ")-1),'Look Up Values'!$G$2:$G$1000,0)),ISNUMBER(MATCH(LEFT(C4514,FIND(" ",C4514&amp;" ")-1),'Look Up Values'!$AE$2:$AE$2000,0)))),"","EWC error")),"")</f>
        <v/>
      </c>
      <c r="M4514" s="242" t="str" cm="1">
        <f t="array" ref="M4514">IF(AND(G4514&lt;&gt;0,G4514&lt;&gt;""),IF(E4514="","",IF(ISNUMBER(MATCH(SUBSTITUTE(E4514," ",""),SUBSTITUTE('Look Up Values'!$I$2:$I$10," ",""),0)),"","State error")),"")</f>
        <v/>
      </c>
      <c r="N4514" s="242" t="str" cm="1">
        <f t="array" ref="N4514">IF(AND(G4514&lt;&gt;0,G4514&lt;&gt;""),IF(F4514="","",IF(ISNUMBER(MATCH(SUBSTITUTE(F4514," ",""),SUBSTITUTE('Look Up Values'!$W$2:$W$30," ",""),0)),"","D&amp;R error")),"")</f>
        <v/>
      </c>
      <c r="O4514" s="256" t="str">
        <f t="shared" si="141"/>
        <v/>
      </c>
    </row>
    <row r="4515" spans="1:15" ht="15.75">
      <c r="A4515" s="250">
        <v>4508</v>
      </c>
      <c r="B4515" s="208"/>
      <c r="C4515" s="49"/>
      <c r="D4515" s="50"/>
      <c r="E4515" s="50"/>
      <c r="F4515" s="50"/>
      <c r="G4515" s="209"/>
      <c r="H4515" s="48"/>
      <c r="I4515" s="457" t="str">
        <f t="shared" si="140"/>
        <v/>
      </c>
      <c r="J4515" s="241" cm="1">
        <f t="array" ref="J4515">SUMPRODUCT(--(K4515:N4515&lt;&gt;"")) + IF(TRIM(O4515)="",0,LEN(O4515)-LEN(SUBSTITUTE(O4515,",",""))+1)</f>
        <v>0</v>
      </c>
      <c r="K4515" s="242" t="str">
        <f>IF(AND(G4515&lt;&gt;0,G4515&lt;&gt;""),IF(B4515="","",IF(ISNUMBER(MATCH(B4515,'Look Up Values'!$B$2:$B$500,0)),"","Dest. error")),"")</f>
        <v/>
      </c>
      <c r="L4515" s="242" t="str">
        <f>IF(AND(G4515&lt;&gt;0,G4515&lt;&gt;""),IF(C4515="","",IF(AND(ISNUMBER(--LEFT(C4515,FIND(" ",C4515&amp;" ")-1)),OR(LEN(LEFT(C4515,FIND(" ",C4515&amp;" ")-1))=6,LEN(LEFT(C4515,FIND(" ",C4515&amp;" ")-1))=7),OR(ISNUMBER(MATCH(LEFT(C4515,FIND(" ",C4515&amp;" ")-1),'Look Up Values'!$G$2:$G$1000,0)),ISNUMBER(MATCH(LEFT(C4515,FIND(" ",C4515&amp;" ")-1),'Look Up Values'!$AE$2:$AE$2000,0)))),"","EWC error")),"")</f>
        <v/>
      </c>
      <c r="M4515" s="242" t="str" cm="1">
        <f t="array" ref="M4515">IF(AND(G4515&lt;&gt;0,G4515&lt;&gt;""),IF(E4515="","",IF(ISNUMBER(MATCH(SUBSTITUTE(E4515," ",""),SUBSTITUTE('Look Up Values'!$I$2:$I$10," ",""),0)),"","State error")),"")</f>
        <v/>
      </c>
      <c r="N4515" s="242" t="str" cm="1">
        <f t="array" ref="N4515">IF(AND(G4515&lt;&gt;0,G4515&lt;&gt;""),IF(F4515="","",IF(ISNUMBER(MATCH(SUBSTITUTE(F4515," ",""),SUBSTITUTE('Look Up Values'!$W$2:$W$30," ",""),0)),"","D&amp;R error")),"")</f>
        <v/>
      </c>
      <c r="O4515" s="256" t="str">
        <f t="shared" si="141"/>
        <v/>
      </c>
    </row>
    <row r="4516" spans="1:15" ht="15.75">
      <c r="A4516" s="250">
        <v>4509</v>
      </c>
      <c r="B4516" s="208"/>
      <c r="C4516" s="49"/>
      <c r="D4516" s="50"/>
      <c r="E4516" s="50"/>
      <c r="F4516" s="50"/>
      <c r="G4516" s="209"/>
      <c r="H4516" s="48"/>
      <c r="I4516" s="457" t="str">
        <f t="shared" si="140"/>
        <v/>
      </c>
      <c r="J4516" s="241" cm="1">
        <f t="array" ref="J4516">SUMPRODUCT(--(K4516:N4516&lt;&gt;"")) + IF(TRIM(O4516)="",0,LEN(O4516)-LEN(SUBSTITUTE(O4516,",",""))+1)</f>
        <v>0</v>
      </c>
      <c r="K4516" s="242" t="str">
        <f>IF(AND(G4516&lt;&gt;0,G4516&lt;&gt;""),IF(B4516="","",IF(ISNUMBER(MATCH(B4516,'Look Up Values'!$B$2:$B$500,0)),"","Dest. error")),"")</f>
        <v/>
      </c>
      <c r="L4516" s="242" t="str">
        <f>IF(AND(G4516&lt;&gt;0,G4516&lt;&gt;""),IF(C4516="","",IF(AND(ISNUMBER(--LEFT(C4516,FIND(" ",C4516&amp;" ")-1)),OR(LEN(LEFT(C4516,FIND(" ",C4516&amp;" ")-1))=6,LEN(LEFT(C4516,FIND(" ",C4516&amp;" ")-1))=7),OR(ISNUMBER(MATCH(LEFT(C4516,FIND(" ",C4516&amp;" ")-1),'Look Up Values'!$G$2:$G$1000,0)),ISNUMBER(MATCH(LEFT(C4516,FIND(" ",C4516&amp;" ")-1),'Look Up Values'!$AE$2:$AE$2000,0)))),"","EWC error")),"")</f>
        <v/>
      </c>
      <c r="M4516" s="242" t="str" cm="1">
        <f t="array" ref="M4516">IF(AND(G4516&lt;&gt;0,G4516&lt;&gt;""),IF(E4516="","",IF(ISNUMBER(MATCH(SUBSTITUTE(E4516," ",""),SUBSTITUTE('Look Up Values'!$I$2:$I$10," ",""),0)),"","State error")),"")</f>
        <v/>
      </c>
      <c r="N4516" s="242" t="str" cm="1">
        <f t="array" ref="N4516">IF(AND(G4516&lt;&gt;0,G4516&lt;&gt;""),IF(F4516="","",IF(ISNUMBER(MATCH(SUBSTITUTE(F4516," ",""),SUBSTITUTE('Look Up Values'!$W$2:$W$30," ",""),0)),"","D&amp;R error")),"")</f>
        <v/>
      </c>
      <c r="O4516" s="256" t="str">
        <f t="shared" si="141"/>
        <v/>
      </c>
    </row>
    <row r="4517" spans="1:15" ht="15.75">
      <c r="A4517" s="250">
        <v>4510</v>
      </c>
      <c r="B4517" s="208"/>
      <c r="C4517" s="49"/>
      <c r="D4517" s="50"/>
      <c r="E4517" s="50"/>
      <c r="F4517" s="50"/>
      <c r="G4517" s="209"/>
      <c r="H4517" s="48"/>
      <c r="I4517" s="457" t="str">
        <f t="shared" si="140"/>
        <v/>
      </c>
      <c r="J4517" s="241" cm="1">
        <f t="array" ref="J4517">SUMPRODUCT(--(K4517:N4517&lt;&gt;"")) + IF(TRIM(O4517)="",0,LEN(O4517)-LEN(SUBSTITUTE(O4517,",",""))+1)</f>
        <v>0</v>
      </c>
      <c r="K4517" s="242" t="str">
        <f>IF(AND(G4517&lt;&gt;0,G4517&lt;&gt;""),IF(B4517="","",IF(ISNUMBER(MATCH(B4517,'Look Up Values'!$B$2:$B$500,0)),"","Dest. error")),"")</f>
        <v/>
      </c>
      <c r="L4517" s="242" t="str">
        <f>IF(AND(G4517&lt;&gt;0,G4517&lt;&gt;""),IF(C4517="","",IF(AND(ISNUMBER(--LEFT(C4517,FIND(" ",C4517&amp;" ")-1)),OR(LEN(LEFT(C4517,FIND(" ",C4517&amp;" ")-1))=6,LEN(LEFT(C4517,FIND(" ",C4517&amp;" ")-1))=7),OR(ISNUMBER(MATCH(LEFT(C4517,FIND(" ",C4517&amp;" ")-1),'Look Up Values'!$G$2:$G$1000,0)),ISNUMBER(MATCH(LEFT(C4517,FIND(" ",C4517&amp;" ")-1),'Look Up Values'!$AE$2:$AE$2000,0)))),"","EWC error")),"")</f>
        <v/>
      </c>
      <c r="M4517" s="242" t="str" cm="1">
        <f t="array" ref="M4517">IF(AND(G4517&lt;&gt;0,G4517&lt;&gt;""),IF(E4517="","",IF(ISNUMBER(MATCH(SUBSTITUTE(E4517," ",""),SUBSTITUTE('Look Up Values'!$I$2:$I$10," ",""),0)),"","State error")),"")</f>
        <v/>
      </c>
      <c r="N4517" s="242" t="str" cm="1">
        <f t="array" ref="N4517">IF(AND(G4517&lt;&gt;0,G4517&lt;&gt;""),IF(F4517="","",IF(ISNUMBER(MATCH(SUBSTITUTE(F4517," ",""),SUBSTITUTE('Look Up Values'!$W$2:$W$30," ",""),0)),"","D&amp;R error")),"")</f>
        <v/>
      </c>
      <c r="O4517" s="256" t="str">
        <f t="shared" si="141"/>
        <v/>
      </c>
    </row>
    <row r="4518" spans="1:15" ht="15.75">
      <c r="A4518" s="250">
        <v>4511</v>
      </c>
      <c r="B4518" s="208"/>
      <c r="C4518" s="49"/>
      <c r="D4518" s="50"/>
      <c r="E4518" s="50"/>
      <c r="F4518" s="50"/>
      <c r="G4518" s="209"/>
      <c r="H4518" s="48"/>
      <c r="I4518" s="457" t="str">
        <f t="shared" si="140"/>
        <v/>
      </c>
      <c r="J4518" s="241" cm="1">
        <f t="array" ref="J4518">SUMPRODUCT(--(K4518:N4518&lt;&gt;"")) + IF(TRIM(O4518)="",0,LEN(O4518)-LEN(SUBSTITUTE(O4518,",",""))+1)</f>
        <v>0</v>
      </c>
      <c r="K4518" s="242" t="str">
        <f>IF(AND(G4518&lt;&gt;0,G4518&lt;&gt;""),IF(B4518="","",IF(ISNUMBER(MATCH(B4518,'Look Up Values'!$B$2:$B$500,0)),"","Dest. error")),"")</f>
        <v/>
      </c>
      <c r="L4518" s="242" t="str">
        <f>IF(AND(G4518&lt;&gt;0,G4518&lt;&gt;""),IF(C4518="","",IF(AND(ISNUMBER(--LEFT(C4518,FIND(" ",C4518&amp;" ")-1)),OR(LEN(LEFT(C4518,FIND(" ",C4518&amp;" ")-1))=6,LEN(LEFT(C4518,FIND(" ",C4518&amp;" ")-1))=7),OR(ISNUMBER(MATCH(LEFT(C4518,FIND(" ",C4518&amp;" ")-1),'Look Up Values'!$G$2:$G$1000,0)),ISNUMBER(MATCH(LEFT(C4518,FIND(" ",C4518&amp;" ")-1),'Look Up Values'!$AE$2:$AE$2000,0)))),"","EWC error")),"")</f>
        <v/>
      </c>
      <c r="M4518" s="242" t="str" cm="1">
        <f t="array" ref="M4518">IF(AND(G4518&lt;&gt;0,G4518&lt;&gt;""),IF(E4518="","",IF(ISNUMBER(MATCH(SUBSTITUTE(E4518," ",""),SUBSTITUTE('Look Up Values'!$I$2:$I$10," ",""),0)),"","State error")),"")</f>
        <v/>
      </c>
      <c r="N4518" s="242" t="str" cm="1">
        <f t="array" ref="N4518">IF(AND(G4518&lt;&gt;0,G4518&lt;&gt;""),IF(F4518="","",IF(ISNUMBER(MATCH(SUBSTITUTE(F4518," ",""),SUBSTITUTE('Look Up Values'!$W$2:$W$30," ",""),0)),"","D&amp;R error")),"")</f>
        <v/>
      </c>
      <c r="O4518" s="256" t="str">
        <f t="shared" si="141"/>
        <v/>
      </c>
    </row>
    <row r="4519" spans="1:15" ht="15.75">
      <c r="A4519" s="250">
        <v>4512</v>
      </c>
      <c r="B4519" s="208"/>
      <c r="C4519" s="49"/>
      <c r="D4519" s="50"/>
      <c r="E4519" s="50"/>
      <c r="F4519" s="50"/>
      <c r="G4519" s="209"/>
      <c r="H4519" s="48"/>
      <c r="I4519" s="457" t="str">
        <f t="shared" si="140"/>
        <v/>
      </c>
      <c r="J4519" s="241" cm="1">
        <f t="array" ref="J4519">SUMPRODUCT(--(K4519:N4519&lt;&gt;"")) + IF(TRIM(O4519)="",0,LEN(O4519)-LEN(SUBSTITUTE(O4519,",",""))+1)</f>
        <v>0</v>
      </c>
      <c r="K4519" s="242" t="str">
        <f>IF(AND(G4519&lt;&gt;0,G4519&lt;&gt;""),IF(B4519="","",IF(ISNUMBER(MATCH(B4519,'Look Up Values'!$B$2:$B$500,0)),"","Dest. error")),"")</f>
        <v/>
      </c>
      <c r="L4519" s="242" t="str">
        <f>IF(AND(G4519&lt;&gt;0,G4519&lt;&gt;""),IF(C4519="","",IF(AND(ISNUMBER(--LEFT(C4519,FIND(" ",C4519&amp;" ")-1)),OR(LEN(LEFT(C4519,FIND(" ",C4519&amp;" ")-1))=6,LEN(LEFT(C4519,FIND(" ",C4519&amp;" ")-1))=7),OR(ISNUMBER(MATCH(LEFT(C4519,FIND(" ",C4519&amp;" ")-1),'Look Up Values'!$G$2:$G$1000,0)),ISNUMBER(MATCH(LEFT(C4519,FIND(" ",C4519&amp;" ")-1),'Look Up Values'!$AE$2:$AE$2000,0)))),"","EWC error")),"")</f>
        <v/>
      </c>
      <c r="M4519" s="242" t="str" cm="1">
        <f t="array" ref="M4519">IF(AND(G4519&lt;&gt;0,G4519&lt;&gt;""),IF(E4519="","",IF(ISNUMBER(MATCH(SUBSTITUTE(E4519," ",""),SUBSTITUTE('Look Up Values'!$I$2:$I$10," ",""),0)),"","State error")),"")</f>
        <v/>
      </c>
      <c r="N4519" s="242" t="str" cm="1">
        <f t="array" ref="N4519">IF(AND(G4519&lt;&gt;0,G4519&lt;&gt;""),IF(F4519="","",IF(ISNUMBER(MATCH(SUBSTITUTE(F4519," ",""),SUBSTITUTE('Look Up Values'!$W$2:$W$30," ",""),0)),"","D&amp;R error")),"")</f>
        <v/>
      </c>
      <c r="O4519" s="256" t="str">
        <f t="shared" si="141"/>
        <v/>
      </c>
    </row>
    <row r="4520" spans="1:15" ht="15.75">
      <c r="A4520" s="250">
        <v>4513</v>
      </c>
      <c r="B4520" s="208"/>
      <c r="C4520" s="49"/>
      <c r="D4520" s="50"/>
      <c r="E4520" s="50"/>
      <c r="F4520" s="50"/>
      <c r="G4520" s="209"/>
      <c r="H4520" s="48"/>
      <c r="I4520" s="457" t="str">
        <f t="shared" si="140"/>
        <v/>
      </c>
      <c r="J4520" s="241" cm="1">
        <f t="array" ref="J4520">SUMPRODUCT(--(K4520:N4520&lt;&gt;"")) + IF(TRIM(O4520)="",0,LEN(O4520)-LEN(SUBSTITUTE(O4520,",",""))+1)</f>
        <v>0</v>
      </c>
      <c r="K4520" s="242" t="str">
        <f>IF(AND(G4520&lt;&gt;0,G4520&lt;&gt;""),IF(B4520="","",IF(ISNUMBER(MATCH(B4520,'Look Up Values'!$B$2:$B$500,0)),"","Dest. error")),"")</f>
        <v/>
      </c>
      <c r="L4520" s="242" t="str">
        <f>IF(AND(G4520&lt;&gt;0,G4520&lt;&gt;""),IF(C4520="","",IF(AND(ISNUMBER(--LEFT(C4520,FIND(" ",C4520&amp;" ")-1)),OR(LEN(LEFT(C4520,FIND(" ",C4520&amp;" ")-1))=6,LEN(LEFT(C4520,FIND(" ",C4520&amp;" ")-1))=7),OR(ISNUMBER(MATCH(LEFT(C4520,FIND(" ",C4520&amp;" ")-1),'Look Up Values'!$G$2:$G$1000,0)),ISNUMBER(MATCH(LEFT(C4520,FIND(" ",C4520&amp;" ")-1),'Look Up Values'!$AE$2:$AE$2000,0)))),"","EWC error")),"")</f>
        <v/>
      </c>
      <c r="M4520" s="242" t="str" cm="1">
        <f t="array" ref="M4520">IF(AND(G4520&lt;&gt;0,G4520&lt;&gt;""),IF(E4520="","",IF(ISNUMBER(MATCH(SUBSTITUTE(E4520," ",""),SUBSTITUTE('Look Up Values'!$I$2:$I$10," ",""),0)),"","State error")),"")</f>
        <v/>
      </c>
      <c r="N4520" s="242" t="str" cm="1">
        <f t="array" ref="N4520">IF(AND(G4520&lt;&gt;0,G4520&lt;&gt;""),IF(F4520="","",IF(ISNUMBER(MATCH(SUBSTITUTE(F4520," ",""),SUBSTITUTE('Look Up Values'!$W$2:$W$30," ",""),0)),"","D&amp;R error")),"")</f>
        <v/>
      </c>
      <c r="O4520" s="256" t="str">
        <f t="shared" si="141"/>
        <v/>
      </c>
    </row>
    <row r="4521" spans="1:15" ht="15.75">
      <c r="A4521" s="250">
        <v>4514</v>
      </c>
      <c r="B4521" s="208"/>
      <c r="C4521" s="49"/>
      <c r="D4521" s="50"/>
      <c r="E4521" s="50"/>
      <c r="F4521" s="50"/>
      <c r="G4521" s="209"/>
      <c r="H4521" s="48"/>
      <c r="I4521" s="457" t="str">
        <f t="shared" si="140"/>
        <v/>
      </c>
      <c r="J4521" s="241" cm="1">
        <f t="array" ref="J4521">SUMPRODUCT(--(K4521:N4521&lt;&gt;"")) + IF(TRIM(O4521)="",0,LEN(O4521)-LEN(SUBSTITUTE(O4521,",",""))+1)</f>
        <v>0</v>
      </c>
      <c r="K4521" s="242" t="str">
        <f>IF(AND(G4521&lt;&gt;0,G4521&lt;&gt;""),IF(B4521="","",IF(ISNUMBER(MATCH(B4521,'Look Up Values'!$B$2:$B$500,0)),"","Dest. error")),"")</f>
        <v/>
      </c>
      <c r="L4521" s="242" t="str">
        <f>IF(AND(G4521&lt;&gt;0,G4521&lt;&gt;""),IF(C4521="","",IF(AND(ISNUMBER(--LEFT(C4521,FIND(" ",C4521&amp;" ")-1)),OR(LEN(LEFT(C4521,FIND(" ",C4521&amp;" ")-1))=6,LEN(LEFT(C4521,FIND(" ",C4521&amp;" ")-1))=7),OR(ISNUMBER(MATCH(LEFT(C4521,FIND(" ",C4521&amp;" ")-1),'Look Up Values'!$G$2:$G$1000,0)),ISNUMBER(MATCH(LEFT(C4521,FIND(" ",C4521&amp;" ")-1),'Look Up Values'!$AE$2:$AE$2000,0)))),"","EWC error")),"")</f>
        <v/>
      </c>
      <c r="M4521" s="242" t="str" cm="1">
        <f t="array" ref="M4521">IF(AND(G4521&lt;&gt;0,G4521&lt;&gt;""),IF(E4521="","",IF(ISNUMBER(MATCH(SUBSTITUTE(E4521," ",""),SUBSTITUTE('Look Up Values'!$I$2:$I$10," ",""),0)),"","State error")),"")</f>
        <v/>
      </c>
      <c r="N4521" s="242" t="str" cm="1">
        <f t="array" ref="N4521">IF(AND(G4521&lt;&gt;0,G4521&lt;&gt;""),IF(F4521="","",IF(ISNUMBER(MATCH(SUBSTITUTE(F4521," ",""),SUBSTITUTE('Look Up Values'!$W$2:$W$30," ",""),0)),"","D&amp;R error")),"")</f>
        <v/>
      </c>
      <c r="O4521" s="256" t="str">
        <f t="shared" si="141"/>
        <v/>
      </c>
    </row>
    <row r="4522" spans="1:15" ht="15.75">
      <c r="A4522" s="250">
        <v>4515</v>
      </c>
      <c r="B4522" s="208"/>
      <c r="C4522" s="49"/>
      <c r="D4522" s="50"/>
      <c r="E4522" s="50"/>
      <c r="F4522" s="50"/>
      <c r="G4522" s="209"/>
      <c r="H4522" s="48"/>
      <c r="I4522" s="457" t="str">
        <f t="shared" si="140"/>
        <v/>
      </c>
      <c r="J4522" s="241" cm="1">
        <f t="array" ref="J4522">SUMPRODUCT(--(K4522:N4522&lt;&gt;"")) + IF(TRIM(O4522)="",0,LEN(O4522)-LEN(SUBSTITUTE(O4522,",",""))+1)</f>
        <v>0</v>
      </c>
      <c r="K4522" s="242" t="str">
        <f>IF(AND(G4522&lt;&gt;0,G4522&lt;&gt;""),IF(B4522="","",IF(ISNUMBER(MATCH(B4522,'Look Up Values'!$B$2:$B$500,0)),"","Dest. error")),"")</f>
        <v/>
      </c>
      <c r="L4522" s="242" t="str">
        <f>IF(AND(G4522&lt;&gt;0,G4522&lt;&gt;""),IF(C4522="","",IF(AND(ISNUMBER(--LEFT(C4522,FIND(" ",C4522&amp;" ")-1)),OR(LEN(LEFT(C4522,FIND(" ",C4522&amp;" ")-1))=6,LEN(LEFT(C4522,FIND(" ",C4522&amp;" ")-1))=7),OR(ISNUMBER(MATCH(LEFT(C4522,FIND(" ",C4522&amp;" ")-1),'Look Up Values'!$G$2:$G$1000,0)),ISNUMBER(MATCH(LEFT(C4522,FIND(" ",C4522&amp;" ")-1),'Look Up Values'!$AE$2:$AE$2000,0)))),"","EWC error")),"")</f>
        <v/>
      </c>
      <c r="M4522" s="242" t="str" cm="1">
        <f t="array" ref="M4522">IF(AND(G4522&lt;&gt;0,G4522&lt;&gt;""),IF(E4522="","",IF(ISNUMBER(MATCH(SUBSTITUTE(E4522," ",""),SUBSTITUTE('Look Up Values'!$I$2:$I$10," ",""),0)),"","State error")),"")</f>
        <v/>
      </c>
      <c r="N4522" s="242" t="str" cm="1">
        <f t="array" ref="N4522">IF(AND(G4522&lt;&gt;0,G4522&lt;&gt;""),IF(F4522="","",IF(ISNUMBER(MATCH(SUBSTITUTE(F4522," ",""),SUBSTITUTE('Look Up Values'!$W$2:$W$30," ",""),0)),"","D&amp;R error")),"")</f>
        <v/>
      </c>
      <c r="O4522" s="256" t="str">
        <f t="shared" si="141"/>
        <v/>
      </c>
    </row>
    <row r="4523" spans="1:15" ht="15.75">
      <c r="A4523" s="250">
        <v>4516</v>
      </c>
      <c r="B4523" s="208"/>
      <c r="C4523" s="49"/>
      <c r="D4523" s="50"/>
      <c r="E4523" s="50"/>
      <c r="F4523" s="50"/>
      <c r="G4523" s="209"/>
      <c r="H4523" s="48"/>
      <c r="I4523" s="457" t="str">
        <f t="shared" si="140"/>
        <v/>
      </c>
      <c r="J4523" s="241" cm="1">
        <f t="array" ref="J4523">SUMPRODUCT(--(K4523:N4523&lt;&gt;"")) + IF(TRIM(O4523)="",0,LEN(O4523)-LEN(SUBSTITUTE(O4523,",",""))+1)</f>
        <v>0</v>
      </c>
      <c r="K4523" s="242" t="str">
        <f>IF(AND(G4523&lt;&gt;0,G4523&lt;&gt;""),IF(B4523="","",IF(ISNUMBER(MATCH(B4523,'Look Up Values'!$B$2:$B$500,0)),"","Dest. error")),"")</f>
        <v/>
      </c>
      <c r="L4523" s="242" t="str">
        <f>IF(AND(G4523&lt;&gt;0,G4523&lt;&gt;""),IF(C4523="","",IF(AND(ISNUMBER(--LEFT(C4523,FIND(" ",C4523&amp;" ")-1)),OR(LEN(LEFT(C4523,FIND(" ",C4523&amp;" ")-1))=6,LEN(LEFT(C4523,FIND(" ",C4523&amp;" ")-1))=7),OR(ISNUMBER(MATCH(LEFT(C4523,FIND(" ",C4523&amp;" ")-1),'Look Up Values'!$G$2:$G$1000,0)),ISNUMBER(MATCH(LEFT(C4523,FIND(" ",C4523&amp;" ")-1),'Look Up Values'!$AE$2:$AE$2000,0)))),"","EWC error")),"")</f>
        <v/>
      </c>
      <c r="M4523" s="242" t="str" cm="1">
        <f t="array" ref="M4523">IF(AND(G4523&lt;&gt;0,G4523&lt;&gt;""),IF(E4523="","",IF(ISNUMBER(MATCH(SUBSTITUTE(E4523," ",""),SUBSTITUTE('Look Up Values'!$I$2:$I$10," ",""),0)),"","State error")),"")</f>
        <v/>
      </c>
      <c r="N4523" s="242" t="str" cm="1">
        <f t="array" ref="N4523">IF(AND(G4523&lt;&gt;0,G4523&lt;&gt;""),IF(F4523="","",IF(ISNUMBER(MATCH(SUBSTITUTE(F4523," ",""),SUBSTITUTE('Look Up Values'!$W$2:$W$30," ",""),0)),"","D&amp;R error")),"")</f>
        <v/>
      </c>
      <c r="O4523" s="256" t="str">
        <f t="shared" si="141"/>
        <v/>
      </c>
    </row>
    <row r="4524" spans="1:15" ht="15.75">
      <c r="A4524" s="250">
        <v>4517</v>
      </c>
      <c r="B4524" s="208"/>
      <c r="C4524" s="49"/>
      <c r="D4524" s="50"/>
      <c r="E4524" s="50"/>
      <c r="F4524" s="50"/>
      <c r="G4524" s="209"/>
      <c r="H4524" s="48"/>
      <c r="I4524" s="457" t="str">
        <f t="shared" si="140"/>
        <v/>
      </c>
      <c r="J4524" s="241" cm="1">
        <f t="array" ref="J4524">SUMPRODUCT(--(K4524:N4524&lt;&gt;"")) + IF(TRIM(O4524)="",0,LEN(O4524)-LEN(SUBSTITUTE(O4524,",",""))+1)</f>
        <v>0</v>
      </c>
      <c r="K4524" s="242" t="str">
        <f>IF(AND(G4524&lt;&gt;0,G4524&lt;&gt;""),IF(B4524="","",IF(ISNUMBER(MATCH(B4524,'Look Up Values'!$B$2:$B$500,0)),"","Dest. error")),"")</f>
        <v/>
      </c>
      <c r="L4524" s="242" t="str">
        <f>IF(AND(G4524&lt;&gt;0,G4524&lt;&gt;""),IF(C4524="","",IF(AND(ISNUMBER(--LEFT(C4524,FIND(" ",C4524&amp;" ")-1)),OR(LEN(LEFT(C4524,FIND(" ",C4524&amp;" ")-1))=6,LEN(LEFT(C4524,FIND(" ",C4524&amp;" ")-1))=7),OR(ISNUMBER(MATCH(LEFT(C4524,FIND(" ",C4524&amp;" ")-1),'Look Up Values'!$G$2:$G$1000,0)),ISNUMBER(MATCH(LEFT(C4524,FIND(" ",C4524&amp;" ")-1),'Look Up Values'!$AE$2:$AE$2000,0)))),"","EWC error")),"")</f>
        <v/>
      </c>
      <c r="M4524" s="242" t="str" cm="1">
        <f t="array" ref="M4524">IF(AND(G4524&lt;&gt;0,G4524&lt;&gt;""),IF(E4524="","",IF(ISNUMBER(MATCH(SUBSTITUTE(E4524," ",""),SUBSTITUTE('Look Up Values'!$I$2:$I$10," ",""),0)),"","State error")),"")</f>
        <v/>
      </c>
      <c r="N4524" s="242" t="str" cm="1">
        <f t="array" ref="N4524">IF(AND(G4524&lt;&gt;0,G4524&lt;&gt;""),IF(F4524="","",IF(ISNUMBER(MATCH(SUBSTITUTE(F4524," ",""),SUBSTITUTE('Look Up Values'!$W$2:$W$30," ",""),0)),"","D&amp;R error")),"")</f>
        <v/>
      </c>
      <c r="O4524" s="256" t="str">
        <f t="shared" si="141"/>
        <v/>
      </c>
    </row>
    <row r="4525" spans="1:15" ht="15.75">
      <c r="A4525" s="250">
        <v>4518</v>
      </c>
      <c r="B4525" s="208"/>
      <c r="C4525" s="49"/>
      <c r="D4525" s="50"/>
      <c r="E4525" s="50"/>
      <c r="F4525" s="50"/>
      <c r="G4525" s="209"/>
      <c r="H4525" s="48"/>
      <c r="I4525" s="457" t="str">
        <f t="shared" si="140"/>
        <v/>
      </c>
      <c r="J4525" s="241" cm="1">
        <f t="array" ref="J4525">SUMPRODUCT(--(K4525:N4525&lt;&gt;"")) + IF(TRIM(O4525)="",0,LEN(O4525)-LEN(SUBSTITUTE(O4525,",",""))+1)</f>
        <v>0</v>
      </c>
      <c r="K4525" s="242" t="str">
        <f>IF(AND(G4525&lt;&gt;0,G4525&lt;&gt;""),IF(B4525="","",IF(ISNUMBER(MATCH(B4525,'Look Up Values'!$B$2:$B$500,0)),"","Dest. error")),"")</f>
        <v/>
      </c>
      <c r="L4525" s="242" t="str">
        <f>IF(AND(G4525&lt;&gt;0,G4525&lt;&gt;""),IF(C4525="","",IF(AND(ISNUMBER(--LEFT(C4525,FIND(" ",C4525&amp;" ")-1)),OR(LEN(LEFT(C4525,FIND(" ",C4525&amp;" ")-1))=6,LEN(LEFT(C4525,FIND(" ",C4525&amp;" ")-1))=7),OR(ISNUMBER(MATCH(LEFT(C4525,FIND(" ",C4525&amp;" ")-1),'Look Up Values'!$G$2:$G$1000,0)),ISNUMBER(MATCH(LEFT(C4525,FIND(" ",C4525&amp;" ")-1),'Look Up Values'!$AE$2:$AE$2000,0)))),"","EWC error")),"")</f>
        <v/>
      </c>
      <c r="M4525" s="242" t="str" cm="1">
        <f t="array" ref="M4525">IF(AND(G4525&lt;&gt;0,G4525&lt;&gt;""),IF(E4525="","",IF(ISNUMBER(MATCH(SUBSTITUTE(E4525," ",""),SUBSTITUTE('Look Up Values'!$I$2:$I$10," ",""),0)),"","State error")),"")</f>
        <v/>
      </c>
      <c r="N4525" s="242" t="str" cm="1">
        <f t="array" ref="N4525">IF(AND(G4525&lt;&gt;0,G4525&lt;&gt;""),IF(F4525="","",IF(ISNUMBER(MATCH(SUBSTITUTE(F4525," ",""),SUBSTITUTE('Look Up Values'!$W$2:$W$30," ",""),0)),"","D&amp;R error")),"")</f>
        <v/>
      </c>
      <c r="O4525" s="256" t="str">
        <f t="shared" si="141"/>
        <v/>
      </c>
    </row>
    <row r="4526" spans="1:15" ht="15.75">
      <c r="A4526" s="250">
        <v>4519</v>
      </c>
      <c r="B4526" s="208"/>
      <c r="C4526" s="49"/>
      <c r="D4526" s="50"/>
      <c r="E4526" s="50"/>
      <c r="F4526" s="50"/>
      <c r="G4526" s="209"/>
      <c r="H4526" s="48"/>
      <c r="I4526" s="457" t="str">
        <f t="shared" si="140"/>
        <v/>
      </c>
      <c r="J4526" s="241" cm="1">
        <f t="array" ref="J4526">SUMPRODUCT(--(K4526:N4526&lt;&gt;"")) + IF(TRIM(O4526)="",0,LEN(O4526)-LEN(SUBSTITUTE(O4526,",",""))+1)</f>
        <v>0</v>
      </c>
      <c r="K4526" s="242" t="str">
        <f>IF(AND(G4526&lt;&gt;0,G4526&lt;&gt;""),IF(B4526="","",IF(ISNUMBER(MATCH(B4526,'Look Up Values'!$B$2:$B$500,0)),"","Dest. error")),"")</f>
        <v/>
      </c>
      <c r="L4526" s="242" t="str">
        <f>IF(AND(G4526&lt;&gt;0,G4526&lt;&gt;""),IF(C4526="","",IF(AND(ISNUMBER(--LEFT(C4526,FIND(" ",C4526&amp;" ")-1)),OR(LEN(LEFT(C4526,FIND(" ",C4526&amp;" ")-1))=6,LEN(LEFT(C4526,FIND(" ",C4526&amp;" ")-1))=7),OR(ISNUMBER(MATCH(LEFT(C4526,FIND(" ",C4526&amp;" ")-1),'Look Up Values'!$G$2:$G$1000,0)),ISNUMBER(MATCH(LEFT(C4526,FIND(" ",C4526&amp;" ")-1),'Look Up Values'!$AE$2:$AE$2000,0)))),"","EWC error")),"")</f>
        <v/>
      </c>
      <c r="M4526" s="242" t="str" cm="1">
        <f t="array" ref="M4526">IF(AND(G4526&lt;&gt;0,G4526&lt;&gt;""),IF(E4526="","",IF(ISNUMBER(MATCH(SUBSTITUTE(E4526," ",""),SUBSTITUTE('Look Up Values'!$I$2:$I$10," ",""),0)),"","State error")),"")</f>
        <v/>
      </c>
      <c r="N4526" s="242" t="str" cm="1">
        <f t="array" ref="N4526">IF(AND(G4526&lt;&gt;0,G4526&lt;&gt;""),IF(F4526="","",IF(ISNUMBER(MATCH(SUBSTITUTE(F4526," ",""),SUBSTITUTE('Look Up Values'!$W$2:$W$30," ",""),0)),"","D&amp;R error")),"")</f>
        <v/>
      </c>
      <c r="O4526" s="256" t="str">
        <f t="shared" si="141"/>
        <v/>
      </c>
    </row>
    <row r="4527" spans="1:15" ht="15.75">
      <c r="A4527" s="250">
        <v>4520</v>
      </c>
      <c r="B4527" s="208"/>
      <c r="C4527" s="49"/>
      <c r="D4527" s="50"/>
      <c r="E4527" s="50"/>
      <c r="F4527" s="50"/>
      <c r="G4527" s="209"/>
      <c r="H4527" s="48"/>
      <c r="I4527" s="457" t="str">
        <f t="shared" si="140"/>
        <v/>
      </c>
      <c r="J4527" s="241" cm="1">
        <f t="array" ref="J4527">SUMPRODUCT(--(K4527:N4527&lt;&gt;"")) + IF(TRIM(O4527)="",0,LEN(O4527)-LEN(SUBSTITUTE(O4527,",",""))+1)</f>
        <v>0</v>
      </c>
      <c r="K4527" s="242" t="str">
        <f>IF(AND(G4527&lt;&gt;0,G4527&lt;&gt;""),IF(B4527="","",IF(ISNUMBER(MATCH(B4527,'Look Up Values'!$B$2:$B$500,0)),"","Dest. error")),"")</f>
        <v/>
      </c>
      <c r="L4527" s="242" t="str">
        <f>IF(AND(G4527&lt;&gt;0,G4527&lt;&gt;""),IF(C4527="","",IF(AND(ISNUMBER(--LEFT(C4527,FIND(" ",C4527&amp;" ")-1)),OR(LEN(LEFT(C4527,FIND(" ",C4527&amp;" ")-1))=6,LEN(LEFT(C4527,FIND(" ",C4527&amp;" ")-1))=7),OR(ISNUMBER(MATCH(LEFT(C4527,FIND(" ",C4527&amp;" ")-1),'Look Up Values'!$G$2:$G$1000,0)),ISNUMBER(MATCH(LEFT(C4527,FIND(" ",C4527&amp;" ")-1),'Look Up Values'!$AE$2:$AE$2000,0)))),"","EWC error")),"")</f>
        <v/>
      </c>
      <c r="M4527" s="242" t="str" cm="1">
        <f t="array" ref="M4527">IF(AND(G4527&lt;&gt;0,G4527&lt;&gt;""),IF(E4527="","",IF(ISNUMBER(MATCH(SUBSTITUTE(E4527," ",""),SUBSTITUTE('Look Up Values'!$I$2:$I$10," ",""),0)),"","State error")),"")</f>
        <v/>
      </c>
      <c r="N4527" s="242" t="str" cm="1">
        <f t="array" ref="N4527">IF(AND(G4527&lt;&gt;0,G4527&lt;&gt;""),IF(F4527="","",IF(ISNUMBER(MATCH(SUBSTITUTE(F4527," ",""),SUBSTITUTE('Look Up Values'!$W$2:$W$30," ",""),0)),"","D&amp;R error")),"")</f>
        <v/>
      </c>
      <c r="O4527" s="256" t="str">
        <f t="shared" si="141"/>
        <v/>
      </c>
    </row>
    <row r="4528" spans="1:15" ht="15.75">
      <c r="A4528" s="250">
        <v>4521</v>
      </c>
      <c r="B4528" s="208"/>
      <c r="C4528" s="49"/>
      <c r="D4528" s="50"/>
      <c r="E4528" s="50"/>
      <c r="F4528" s="50"/>
      <c r="G4528" s="209"/>
      <c r="H4528" s="48"/>
      <c r="I4528" s="457" t="str">
        <f t="shared" si="140"/>
        <v/>
      </c>
      <c r="J4528" s="241" cm="1">
        <f t="array" ref="J4528">SUMPRODUCT(--(K4528:N4528&lt;&gt;"")) + IF(TRIM(O4528)="",0,LEN(O4528)-LEN(SUBSTITUTE(O4528,",",""))+1)</f>
        <v>0</v>
      </c>
      <c r="K4528" s="242" t="str">
        <f>IF(AND(G4528&lt;&gt;0,G4528&lt;&gt;""),IF(B4528="","",IF(ISNUMBER(MATCH(B4528,'Look Up Values'!$B$2:$B$500,0)),"","Dest. error")),"")</f>
        <v/>
      </c>
      <c r="L4528" s="242" t="str">
        <f>IF(AND(G4528&lt;&gt;0,G4528&lt;&gt;""),IF(C4528="","",IF(AND(ISNUMBER(--LEFT(C4528,FIND(" ",C4528&amp;" ")-1)),OR(LEN(LEFT(C4528,FIND(" ",C4528&amp;" ")-1))=6,LEN(LEFT(C4528,FIND(" ",C4528&amp;" ")-1))=7),OR(ISNUMBER(MATCH(LEFT(C4528,FIND(" ",C4528&amp;" ")-1),'Look Up Values'!$G$2:$G$1000,0)),ISNUMBER(MATCH(LEFT(C4528,FIND(" ",C4528&amp;" ")-1),'Look Up Values'!$AE$2:$AE$2000,0)))),"","EWC error")),"")</f>
        <v/>
      </c>
      <c r="M4528" s="242" t="str" cm="1">
        <f t="array" ref="M4528">IF(AND(G4528&lt;&gt;0,G4528&lt;&gt;""),IF(E4528="","",IF(ISNUMBER(MATCH(SUBSTITUTE(E4528," ",""),SUBSTITUTE('Look Up Values'!$I$2:$I$10," ",""),0)),"","State error")),"")</f>
        <v/>
      </c>
      <c r="N4528" s="242" t="str" cm="1">
        <f t="array" ref="N4528">IF(AND(G4528&lt;&gt;0,G4528&lt;&gt;""),IF(F4528="","",IF(ISNUMBER(MATCH(SUBSTITUTE(F4528," ",""),SUBSTITUTE('Look Up Values'!$W$2:$W$30," ",""),0)),"","D&amp;R error")),"")</f>
        <v/>
      </c>
      <c r="O4528" s="256" t="str">
        <f t="shared" si="141"/>
        <v/>
      </c>
    </row>
    <row r="4529" spans="1:15" ht="15.75">
      <c r="A4529" s="250">
        <v>4522</v>
      </c>
      <c r="B4529" s="208"/>
      <c r="C4529" s="49"/>
      <c r="D4529" s="50"/>
      <c r="E4529" s="50"/>
      <c r="F4529" s="50"/>
      <c r="G4529" s="209"/>
      <c r="H4529" s="48"/>
      <c r="I4529" s="457" t="str">
        <f t="shared" si="140"/>
        <v/>
      </c>
      <c r="J4529" s="241" cm="1">
        <f t="array" ref="J4529">SUMPRODUCT(--(K4529:N4529&lt;&gt;"")) + IF(TRIM(O4529)="",0,LEN(O4529)-LEN(SUBSTITUTE(O4529,",",""))+1)</f>
        <v>0</v>
      </c>
      <c r="K4529" s="242" t="str">
        <f>IF(AND(G4529&lt;&gt;0,G4529&lt;&gt;""),IF(B4529="","",IF(ISNUMBER(MATCH(B4529,'Look Up Values'!$B$2:$B$500,0)),"","Dest. error")),"")</f>
        <v/>
      </c>
      <c r="L4529" s="242" t="str">
        <f>IF(AND(G4529&lt;&gt;0,G4529&lt;&gt;""),IF(C4529="","",IF(AND(ISNUMBER(--LEFT(C4529,FIND(" ",C4529&amp;" ")-1)),OR(LEN(LEFT(C4529,FIND(" ",C4529&amp;" ")-1))=6,LEN(LEFT(C4529,FIND(" ",C4529&amp;" ")-1))=7),OR(ISNUMBER(MATCH(LEFT(C4529,FIND(" ",C4529&amp;" ")-1),'Look Up Values'!$G$2:$G$1000,0)),ISNUMBER(MATCH(LEFT(C4529,FIND(" ",C4529&amp;" ")-1),'Look Up Values'!$AE$2:$AE$2000,0)))),"","EWC error")),"")</f>
        <v/>
      </c>
      <c r="M4529" s="242" t="str" cm="1">
        <f t="array" ref="M4529">IF(AND(G4529&lt;&gt;0,G4529&lt;&gt;""),IF(E4529="","",IF(ISNUMBER(MATCH(SUBSTITUTE(E4529," ",""),SUBSTITUTE('Look Up Values'!$I$2:$I$10," ",""),0)),"","State error")),"")</f>
        <v/>
      </c>
      <c r="N4529" s="242" t="str" cm="1">
        <f t="array" ref="N4529">IF(AND(G4529&lt;&gt;0,G4529&lt;&gt;""),IF(F4529="","",IF(ISNUMBER(MATCH(SUBSTITUTE(F4529," ",""),SUBSTITUTE('Look Up Values'!$W$2:$W$30," ",""),0)),"","D&amp;R error")),"")</f>
        <v/>
      </c>
      <c r="O4529" s="256" t="str">
        <f t="shared" si="141"/>
        <v/>
      </c>
    </row>
    <row r="4530" spans="1:15" ht="15.75">
      <c r="A4530" s="250">
        <v>4523</v>
      </c>
      <c r="B4530" s="208"/>
      <c r="C4530" s="49"/>
      <c r="D4530" s="50"/>
      <c r="E4530" s="50"/>
      <c r="F4530" s="50"/>
      <c r="G4530" s="209"/>
      <c r="H4530" s="48"/>
      <c r="I4530" s="457" t="str">
        <f t="shared" si="140"/>
        <v/>
      </c>
      <c r="J4530" s="241" cm="1">
        <f t="array" ref="J4530">SUMPRODUCT(--(K4530:N4530&lt;&gt;"")) + IF(TRIM(O4530)="",0,LEN(O4530)-LEN(SUBSTITUTE(O4530,",",""))+1)</f>
        <v>0</v>
      </c>
      <c r="K4530" s="242" t="str">
        <f>IF(AND(G4530&lt;&gt;0,G4530&lt;&gt;""),IF(B4530="","",IF(ISNUMBER(MATCH(B4530,'Look Up Values'!$B$2:$B$500,0)),"","Dest. error")),"")</f>
        <v/>
      </c>
      <c r="L4530" s="242" t="str">
        <f>IF(AND(G4530&lt;&gt;0,G4530&lt;&gt;""),IF(C4530="","",IF(AND(ISNUMBER(--LEFT(C4530,FIND(" ",C4530&amp;" ")-1)),OR(LEN(LEFT(C4530,FIND(" ",C4530&amp;" ")-1))=6,LEN(LEFT(C4530,FIND(" ",C4530&amp;" ")-1))=7),OR(ISNUMBER(MATCH(LEFT(C4530,FIND(" ",C4530&amp;" ")-1),'Look Up Values'!$G$2:$G$1000,0)),ISNUMBER(MATCH(LEFT(C4530,FIND(" ",C4530&amp;" ")-1),'Look Up Values'!$AE$2:$AE$2000,0)))),"","EWC error")),"")</f>
        <v/>
      </c>
      <c r="M4530" s="242" t="str" cm="1">
        <f t="array" ref="M4530">IF(AND(G4530&lt;&gt;0,G4530&lt;&gt;""),IF(E4530="","",IF(ISNUMBER(MATCH(SUBSTITUTE(E4530," ",""),SUBSTITUTE('Look Up Values'!$I$2:$I$10," ",""),0)),"","State error")),"")</f>
        <v/>
      </c>
      <c r="N4530" s="242" t="str" cm="1">
        <f t="array" ref="N4530">IF(AND(G4530&lt;&gt;0,G4530&lt;&gt;""),IF(F4530="","",IF(ISNUMBER(MATCH(SUBSTITUTE(F4530," ",""),SUBSTITUTE('Look Up Values'!$W$2:$W$30," ",""),0)),"","D&amp;R error")),"")</f>
        <v/>
      </c>
      <c r="O4530" s="256" t="str">
        <f t="shared" si="141"/>
        <v/>
      </c>
    </row>
    <row r="4531" spans="1:15" ht="15.75">
      <c r="A4531" s="250">
        <v>4524</v>
      </c>
      <c r="B4531" s="208"/>
      <c r="C4531" s="49"/>
      <c r="D4531" s="50"/>
      <c r="E4531" s="50"/>
      <c r="F4531" s="50"/>
      <c r="G4531" s="209"/>
      <c r="H4531" s="48"/>
      <c r="I4531" s="457" t="str">
        <f t="shared" si="140"/>
        <v/>
      </c>
      <c r="J4531" s="241" cm="1">
        <f t="array" ref="J4531">SUMPRODUCT(--(K4531:N4531&lt;&gt;"")) + IF(TRIM(O4531)="",0,LEN(O4531)-LEN(SUBSTITUTE(O4531,",",""))+1)</f>
        <v>0</v>
      </c>
      <c r="K4531" s="242" t="str">
        <f>IF(AND(G4531&lt;&gt;0,G4531&lt;&gt;""),IF(B4531="","",IF(ISNUMBER(MATCH(B4531,'Look Up Values'!$B$2:$B$500,0)),"","Dest. error")),"")</f>
        <v/>
      </c>
      <c r="L4531" s="242" t="str">
        <f>IF(AND(G4531&lt;&gt;0,G4531&lt;&gt;""),IF(C4531="","",IF(AND(ISNUMBER(--LEFT(C4531,FIND(" ",C4531&amp;" ")-1)),OR(LEN(LEFT(C4531,FIND(" ",C4531&amp;" ")-1))=6,LEN(LEFT(C4531,FIND(" ",C4531&amp;" ")-1))=7),OR(ISNUMBER(MATCH(LEFT(C4531,FIND(" ",C4531&amp;" ")-1),'Look Up Values'!$G$2:$G$1000,0)),ISNUMBER(MATCH(LEFT(C4531,FIND(" ",C4531&amp;" ")-1),'Look Up Values'!$AE$2:$AE$2000,0)))),"","EWC error")),"")</f>
        <v/>
      </c>
      <c r="M4531" s="242" t="str" cm="1">
        <f t="array" ref="M4531">IF(AND(G4531&lt;&gt;0,G4531&lt;&gt;""),IF(E4531="","",IF(ISNUMBER(MATCH(SUBSTITUTE(E4531," ",""),SUBSTITUTE('Look Up Values'!$I$2:$I$10," ",""),0)),"","State error")),"")</f>
        <v/>
      </c>
      <c r="N4531" s="242" t="str" cm="1">
        <f t="array" ref="N4531">IF(AND(G4531&lt;&gt;0,G4531&lt;&gt;""),IF(F4531="","",IF(ISNUMBER(MATCH(SUBSTITUTE(F4531," ",""),SUBSTITUTE('Look Up Values'!$W$2:$W$30," ",""),0)),"","D&amp;R error")),"")</f>
        <v/>
      </c>
      <c r="O4531" s="256" t="str">
        <f t="shared" si="141"/>
        <v/>
      </c>
    </row>
    <row r="4532" spans="1:15" ht="15.75">
      <c r="A4532" s="250">
        <v>4525</v>
      </c>
      <c r="B4532" s="208"/>
      <c r="C4532" s="49"/>
      <c r="D4532" s="50"/>
      <c r="E4532" s="50"/>
      <c r="F4532" s="50"/>
      <c r="G4532" s="209"/>
      <c r="H4532" s="48"/>
      <c r="I4532" s="457" t="str">
        <f t="shared" si="140"/>
        <v/>
      </c>
      <c r="J4532" s="241" cm="1">
        <f t="array" ref="J4532">SUMPRODUCT(--(K4532:N4532&lt;&gt;"")) + IF(TRIM(O4532)="",0,LEN(O4532)-LEN(SUBSTITUTE(O4532,",",""))+1)</f>
        <v>0</v>
      </c>
      <c r="K4532" s="242" t="str">
        <f>IF(AND(G4532&lt;&gt;0,G4532&lt;&gt;""),IF(B4532="","",IF(ISNUMBER(MATCH(B4532,'Look Up Values'!$B$2:$B$500,0)),"","Dest. error")),"")</f>
        <v/>
      </c>
      <c r="L4532" s="242" t="str">
        <f>IF(AND(G4532&lt;&gt;0,G4532&lt;&gt;""),IF(C4532="","",IF(AND(ISNUMBER(--LEFT(C4532,FIND(" ",C4532&amp;" ")-1)),OR(LEN(LEFT(C4532,FIND(" ",C4532&amp;" ")-1))=6,LEN(LEFT(C4532,FIND(" ",C4532&amp;" ")-1))=7),OR(ISNUMBER(MATCH(LEFT(C4532,FIND(" ",C4532&amp;" ")-1),'Look Up Values'!$G$2:$G$1000,0)),ISNUMBER(MATCH(LEFT(C4532,FIND(" ",C4532&amp;" ")-1),'Look Up Values'!$AE$2:$AE$2000,0)))),"","EWC error")),"")</f>
        <v/>
      </c>
      <c r="M4532" s="242" t="str" cm="1">
        <f t="array" ref="M4532">IF(AND(G4532&lt;&gt;0,G4532&lt;&gt;""),IF(E4532="","",IF(ISNUMBER(MATCH(SUBSTITUTE(E4532," ",""),SUBSTITUTE('Look Up Values'!$I$2:$I$10," ",""),0)),"","State error")),"")</f>
        <v/>
      </c>
      <c r="N4532" s="242" t="str" cm="1">
        <f t="array" ref="N4532">IF(AND(G4532&lt;&gt;0,G4532&lt;&gt;""),IF(F4532="","",IF(ISNUMBER(MATCH(SUBSTITUTE(F4532," ",""),SUBSTITUTE('Look Up Values'!$W$2:$W$30," ",""),0)),"","D&amp;R error")),"")</f>
        <v/>
      </c>
      <c r="O4532" s="256" t="str">
        <f t="shared" si="141"/>
        <v/>
      </c>
    </row>
    <row r="4533" spans="1:15" ht="15.75">
      <c r="A4533" s="250">
        <v>4526</v>
      </c>
      <c r="B4533" s="208"/>
      <c r="C4533" s="49"/>
      <c r="D4533" s="50"/>
      <c r="E4533" s="50"/>
      <c r="F4533" s="50"/>
      <c r="G4533" s="209"/>
      <c r="H4533" s="48"/>
      <c r="I4533" s="457" t="str">
        <f t="shared" si="140"/>
        <v/>
      </c>
      <c r="J4533" s="241" cm="1">
        <f t="array" ref="J4533">SUMPRODUCT(--(K4533:N4533&lt;&gt;"")) + IF(TRIM(O4533)="",0,LEN(O4533)-LEN(SUBSTITUTE(O4533,",",""))+1)</f>
        <v>0</v>
      </c>
      <c r="K4533" s="242" t="str">
        <f>IF(AND(G4533&lt;&gt;0,G4533&lt;&gt;""),IF(B4533="","",IF(ISNUMBER(MATCH(B4533,'Look Up Values'!$B$2:$B$500,0)),"","Dest. error")),"")</f>
        <v/>
      </c>
      <c r="L4533" s="242" t="str">
        <f>IF(AND(G4533&lt;&gt;0,G4533&lt;&gt;""),IF(C4533="","",IF(AND(ISNUMBER(--LEFT(C4533,FIND(" ",C4533&amp;" ")-1)),OR(LEN(LEFT(C4533,FIND(" ",C4533&amp;" ")-1))=6,LEN(LEFT(C4533,FIND(" ",C4533&amp;" ")-1))=7),OR(ISNUMBER(MATCH(LEFT(C4533,FIND(" ",C4533&amp;" ")-1),'Look Up Values'!$G$2:$G$1000,0)),ISNUMBER(MATCH(LEFT(C4533,FIND(" ",C4533&amp;" ")-1),'Look Up Values'!$AE$2:$AE$2000,0)))),"","EWC error")),"")</f>
        <v/>
      </c>
      <c r="M4533" s="242" t="str" cm="1">
        <f t="array" ref="M4533">IF(AND(G4533&lt;&gt;0,G4533&lt;&gt;""),IF(E4533="","",IF(ISNUMBER(MATCH(SUBSTITUTE(E4533," ",""),SUBSTITUTE('Look Up Values'!$I$2:$I$10," ",""),0)),"","State error")),"")</f>
        <v/>
      </c>
      <c r="N4533" s="242" t="str" cm="1">
        <f t="array" ref="N4533">IF(AND(G4533&lt;&gt;0,G4533&lt;&gt;""),IF(F4533="","",IF(ISNUMBER(MATCH(SUBSTITUTE(F4533," ",""),SUBSTITUTE('Look Up Values'!$W$2:$W$30," ",""),0)),"","D&amp;R error")),"")</f>
        <v/>
      </c>
      <c r="O4533" s="256" t="str">
        <f t="shared" si="141"/>
        <v/>
      </c>
    </row>
    <row r="4534" spans="1:15" ht="15.75">
      <c r="A4534" s="250">
        <v>4527</v>
      </c>
      <c r="B4534" s="208"/>
      <c r="C4534" s="49"/>
      <c r="D4534" s="50"/>
      <c r="E4534" s="50"/>
      <c r="F4534" s="50"/>
      <c r="G4534" s="209"/>
      <c r="H4534" s="48"/>
      <c r="I4534" s="457" t="str">
        <f t="shared" si="140"/>
        <v/>
      </c>
      <c r="J4534" s="241" cm="1">
        <f t="array" ref="J4534">SUMPRODUCT(--(K4534:N4534&lt;&gt;"")) + IF(TRIM(O4534)="",0,LEN(O4534)-LEN(SUBSTITUTE(O4534,",",""))+1)</f>
        <v>0</v>
      </c>
      <c r="K4534" s="242" t="str">
        <f>IF(AND(G4534&lt;&gt;0,G4534&lt;&gt;""),IF(B4534="","",IF(ISNUMBER(MATCH(B4534,'Look Up Values'!$B$2:$B$500,0)),"","Dest. error")),"")</f>
        <v/>
      </c>
      <c r="L4534" s="242" t="str">
        <f>IF(AND(G4534&lt;&gt;0,G4534&lt;&gt;""),IF(C4534="","",IF(AND(ISNUMBER(--LEFT(C4534,FIND(" ",C4534&amp;" ")-1)),OR(LEN(LEFT(C4534,FIND(" ",C4534&amp;" ")-1))=6,LEN(LEFT(C4534,FIND(" ",C4534&amp;" ")-1))=7),OR(ISNUMBER(MATCH(LEFT(C4534,FIND(" ",C4534&amp;" ")-1),'Look Up Values'!$G$2:$G$1000,0)),ISNUMBER(MATCH(LEFT(C4534,FIND(" ",C4534&amp;" ")-1),'Look Up Values'!$AE$2:$AE$2000,0)))),"","EWC error")),"")</f>
        <v/>
      </c>
      <c r="M4534" s="242" t="str" cm="1">
        <f t="array" ref="M4534">IF(AND(G4534&lt;&gt;0,G4534&lt;&gt;""),IF(E4534="","",IF(ISNUMBER(MATCH(SUBSTITUTE(E4534," ",""),SUBSTITUTE('Look Up Values'!$I$2:$I$10," ",""),0)),"","State error")),"")</f>
        <v/>
      </c>
      <c r="N4534" s="242" t="str" cm="1">
        <f t="array" ref="N4534">IF(AND(G4534&lt;&gt;0,G4534&lt;&gt;""),IF(F4534="","",IF(ISNUMBER(MATCH(SUBSTITUTE(F4534," ",""),SUBSTITUTE('Look Up Values'!$W$2:$W$30," ",""),0)),"","D&amp;R error")),"")</f>
        <v/>
      </c>
      <c r="O4534" s="256" t="str">
        <f t="shared" si="141"/>
        <v/>
      </c>
    </row>
    <row r="4535" spans="1:15" ht="15.75">
      <c r="A4535" s="250">
        <v>4528</v>
      </c>
      <c r="B4535" s="208"/>
      <c r="C4535" s="49"/>
      <c r="D4535" s="50"/>
      <c r="E4535" s="50"/>
      <c r="F4535" s="50"/>
      <c r="G4535" s="209"/>
      <c r="H4535" s="48"/>
      <c r="I4535" s="457" t="str">
        <f t="shared" si="140"/>
        <v/>
      </c>
      <c r="J4535" s="241" cm="1">
        <f t="array" ref="J4535">SUMPRODUCT(--(K4535:N4535&lt;&gt;"")) + IF(TRIM(O4535)="",0,LEN(O4535)-LEN(SUBSTITUTE(O4535,",",""))+1)</f>
        <v>0</v>
      </c>
      <c r="K4535" s="242" t="str">
        <f>IF(AND(G4535&lt;&gt;0,G4535&lt;&gt;""),IF(B4535="","",IF(ISNUMBER(MATCH(B4535,'Look Up Values'!$B$2:$B$500,0)),"","Dest. error")),"")</f>
        <v/>
      </c>
      <c r="L4535" s="242" t="str">
        <f>IF(AND(G4535&lt;&gt;0,G4535&lt;&gt;""),IF(C4535="","",IF(AND(ISNUMBER(--LEFT(C4535,FIND(" ",C4535&amp;" ")-1)),OR(LEN(LEFT(C4535,FIND(" ",C4535&amp;" ")-1))=6,LEN(LEFT(C4535,FIND(" ",C4535&amp;" ")-1))=7),OR(ISNUMBER(MATCH(LEFT(C4535,FIND(" ",C4535&amp;" ")-1),'Look Up Values'!$G$2:$G$1000,0)),ISNUMBER(MATCH(LEFT(C4535,FIND(" ",C4535&amp;" ")-1),'Look Up Values'!$AE$2:$AE$2000,0)))),"","EWC error")),"")</f>
        <v/>
      </c>
      <c r="M4535" s="242" t="str" cm="1">
        <f t="array" ref="M4535">IF(AND(G4535&lt;&gt;0,G4535&lt;&gt;""),IF(E4535="","",IF(ISNUMBER(MATCH(SUBSTITUTE(E4535," ",""),SUBSTITUTE('Look Up Values'!$I$2:$I$10," ",""),0)),"","State error")),"")</f>
        <v/>
      </c>
      <c r="N4535" s="242" t="str" cm="1">
        <f t="array" ref="N4535">IF(AND(G4535&lt;&gt;0,G4535&lt;&gt;""),IF(F4535="","",IF(ISNUMBER(MATCH(SUBSTITUTE(F4535," ",""),SUBSTITUTE('Look Up Values'!$W$2:$W$30," ",""),0)),"","D&amp;R error")),"")</f>
        <v/>
      </c>
      <c r="O4535" s="256" t="str">
        <f t="shared" si="141"/>
        <v/>
      </c>
    </row>
    <row r="4536" spans="1:15" ht="15.75">
      <c r="A4536" s="250">
        <v>4529</v>
      </c>
      <c r="B4536" s="208"/>
      <c r="C4536" s="49"/>
      <c r="D4536" s="50"/>
      <c r="E4536" s="50"/>
      <c r="F4536" s="50"/>
      <c r="G4536" s="209"/>
      <c r="H4536" s="48"/>
      <c r="I4536" s="457" t="str">
        <f t="shared" si="140"/>
        <v/>
      </c>
      <c r="J4536" s="241" cm="1">
        <f t="array" ref="J4536">SUMPRODUCT(--(K4536:N4536&lt;&gt;"")) + IF(TRIM(O4536)="",0,LEN(O4536)-LEN(SUBSTITUTE(O4536,",",""))+1)</f>
        <v>0</v>
      </c>
      <c r="K4536" s="242" t="str">
        <f>IF(AND(G4536&lt;&gt;0,G4536&lt;&gt;""),IF(B4536="","",IF(ISNUMBER(MATCH(B4536,'Look Up Values'!$B$2:$B$500,0)),"","Dest. error")),"")</f>
        <v/>
      </c>
      <c r="L4536" s="242" t="str">
        <f>IF(AND(G4536&lt;&gt;0,G4536&lt;&gt;""),IF(C4536="","",IF(AND(ISNUMBER(--LEFT(C4536,FIND(" ",C4536&amp;" ")-1)),OR(LEN(LEFT(C4536,FIND(" ",C4536&amp;" ")-1))=6,LEN(LEFT(C4536,FIND(" ",C4536&amp;" ")-1))=7),OR(ISNUMBER(MATCH(LEFT(C4536,FIND(" ",C4536&amp;" ")-1),'Look Up Values'!$G$2:$G$1000,0)),ISNUMBER(MATCH(LEFT(C4536,FIND(" ",C4536&amp;" ")-1),'Look Up Values'!$AE$2:$AE$2000,0)))),"","EWC error")),"")</f>
        <v/>
      </c>
      <c r="M4536" s="242" t="str" cm="1">
        <f t="array" ref="M4536">IF(AND(G4536&lt;&gt;0,G4536&lt;&gt;""),IF(E4536="","",IF(ISNUMBER(MATCH(SUBSTITUTE(E4536," ",""),SUBSTITUTE('Look Up Values'!$I$2:$I$10," ",""),0)),"","State error")),"")</f>
        <v/>
      </c>
      <c r="N4536" s="242" t="str" cm="1">
        <f t="array" ref="N4536">IF(AND(G4536&lt;&gt;0,G4536&lt;&gt;""),IF(F4536="","",IF(ISNUMBER(MATCH(SUBSTITUTE(F4536," ",""),SUBSTITUTE('Look Up Values'!$W$2:$W$30," ",""),0)),"","D&amp;R error")),"")</f>
        <v/>
      </c>
      <c r="O4536" s="256" t="str">
        <f t="shared" si="141"/>
        <v/>
      </c>
    </row>
    <row r="4537" spans="1:15" ht="15.75">
      <c r="A4537" s="250">
        <v>4530</v>
      </c>
      <c r="B4537" s="208"/>
      <c r="C4537" s="49"/>
      <c r="D4537" s="50"/>
      <c r="E4537" s="50"/>
      <c r="F4537" s="50"/>
      <c r="G4537" s="209"/>
      <c r="H4537" s="48"/>
      <c r="I4537" s="457" t="str">
        <f t="shared" si="140"/>
        <v/>
      </c>
      <c r="J4537" s="241" cm="1">
        <f t="array" ref="J4537">SUMPRODUCT(--(K4537:N4537&lt;&gt;"")) + IF(TRIM(O4537)="",0,LEN(O4537)-LEN(SUBSTITUTE(O4537,",",""))+1)</f>
        <v>0</v>
      </c>
      <c r="K4537" s="242" t="str">
        <f>IF(AND(G4537&lt;&gt;0,G4537&lt;&gt;""),IF(B4537="","",IF(ISNUMBER(MATCH(B4537,'Look Up Values'!$B$2:$B$500,0)),"","Dest. error")),"")</f>
        <v/>
      </c>
      <c r="L4537" s="242" t="str">
        <f>IF(AND(G4537&lt;&gt;0,G4537&lt;&gt;""),IF(C4537="","",IF(AND(ISNUMBER(--LEFT(C4537,FIND(" ",C4537&amp;" ")-1)),OR(LEN(LEFT(C4537,FIND(" ",C4537&amp;" ")-1))=6,LEN(LEFT(C4537,FIND(" ",C4537&amp;" ")-1))=7),OR(ISNUMBER(MATCH(LEFT(C4537,FIND(" ",C4537&amp;" ")-1),'Look Up Values'!$G$2:$G$1000,0)),ISNUMBER(MATCH(LEFT(C4537,FIND(" ",C4537&amp;" ")-1),'Look Up Values'!$AE$2:$AE$2000,0)))),"","EWC error")),"")</f>
        <v/>
      </c>
      <c r="M4537" s="242" t="str" cm="1">
        <f t="array" ref="M4537">IF(AND(G4537&lt;&gt;0,G4537&lt;&gt;""),IF(E4537="","",IF(ISNUMBER(MATCH(SUBSTITUTE(E4537," ",""),SUBSTITUTE('Look Up Values'!$I$2:$I$10," ",""),0)),"","State error")),"")</f>
        <v/>
      </c>
      <c r="N4537" s="242" t="str" cm="1">
        <f t="array" ref="N4537">IF(AND(G4537&lt;&gt;0,G4537&lt;&gt;""),IF(F4537="","",IF(ISNUMBER(MATCH(SUBSTITUTE(F4537," ",""),SUBSTITUTE('Look Up Values'!$W$2:$W$30," ",""),0)),"","D&amp;R error")),"")</f>
        <v/>
      </c>
      <c r="O4537" s="256" t="str">
        <f t="shared" si="141"/>
        <v/>
      </c>
    </row>
    <row r="4538" spans="1:15" ht="15.75">
      <c r="A4538" s="250">
        <v>4531</v>
      </c>
      <c r="B4538" s="208"/>
      <c r="C4538" s="49"/>
      <c r="D4538" s="50"/>
      <c r="E4538" s="50"/>
      <c r="F4538" s="50"/>
      <c r="G4538" s="209"/>
      <c r="H4538" s="48"/>
      <c r="I4538" s="457" t="str">
        <f t="shared" si="140"/>
        <v/>
      </c>
      <c r="J4538" s="241" cm="1">
        <f t="array" ref="J4538">SUMPRODUCT(--(K4538:N4538&lt;&gt;"")) + IF(TRIM(O4538)="",0,LEN(O4538)-LEN(SUBSTITUTE(O4538,",",""))+1)</f>
        <v>0</v>
      </c>
      <c r="K4538" s="242" t="str">
        <f>IF(AND(G4538&lt;&gt;0,G4538&lt;&gt;""),IF(B4538="","",IF(ISNUMBER(MATCH(B4538,'Look Up Values'!$B$2:$B$500,0)),"","Dest. error")),"")</f>
        <v/>
      </c>
      <c r="L4538" s="242" t="str">
        <f>IF(AND(G4538&lt;&gt;0,G4538&lt;&gt;""),IF(C4538="","",IF(AND(ISNUMBER(--LEFT(C4538,FIND(" ",C4538&amp;" ")-1)),OR(LEN(LEFT(C4538,FIND(" ",C4538&amp;" ")-1))=6,LEN(LEFT(C4538,FIND(" ",C4538&amp;" ")-1))=7),OR(ISNUMBER(MATCH(LEFT(C4538,FIND(" ",C4538&amp;" ")-1),'Look Up Values'!$G$2:$G$1000,0)),ISNUMBER(MATCH(LEFT(C4538,FIND(" ",C4538&amp;" ")-1),'Look Up Values'!$AE$2:$AE$2000,0)))),"","EWC error")),"")</f>
        <v/>
      </c>
      <c r="M4538" s="242" t="str" cm="1">
        <f t="array" ref="M4538">IF(AND(G4538&lt;&gt;0,G4538&lt;&gt;""),IF(E4538="","",IF(ISNUMBER(MATCH(SUBSTITUTE(E4538," ",""),SUBSTITUTE('Look Up Values'!$I$2:$I$10," ",""),0)),"","State error")),"")</f>
        <v/>
      </c>
      <c r="N4538" s="242" t="str" cm="1">
        <f t="array" ref="N4538">IF(AND(G4538&lt;&gt;0,G4538&lt;&gt;""),IF(F4538="","",IF(ISNUMBER(MATCH(SUBSTITUTE(F4538," ",""),SUBSTITUTE('Look Up Values'!$W$2:$W$30," ",""),0)),"","D&amp;R error")),"")</f>
        <v/>
      </c>
      <c r="O4538" s="256" t="str">
        <f t="shared" si="141"/>
        <v/>
      </c>
    </row>
    <row r="4539" spans="1:15" ht="15.75">
      <c r="A4539" s="250">
        <v>4532</v>
      </c>
      <c r="B4539" s="208"/>
      <c r="C4539" s="49"/>
      <c r="D4539" s="50"/>
      <c r="E4539" s="50"/>
      <c r="F4539" s="50"/>
      <c r="G4539" s="209"/>
      <c r="H4539" s="48"/>
      <c r="I4539" s="457" t="str">
        <f t="shared" si="140"/>
        <v/>
      </c>
      <c r="J4539" s="241" cm="1">
        <f t="array" ref="J4539">SUMPRODUCT(--(K4539:N4539&lt;&gt;"")) + IF(TRIM(O4539)="",0,LEN(O4539)-LEN(SUBSTITUTE(O4539,",",""))+1)</f>
        <v>0</v>
      </c>
      <c r="K4539" s="242" t="str">
        <f>IF(AND(G4539&lt;&gt;0,G4539&lt;&gt;""),IF(B4539="","",IF(ISNUMBER(MATCH(B4539,'Look Up Values'!$B$2:$B$500,0)),"","Dest. error")),"")</f>
        <v/>
      </c>
      <c r="L4539" s="242" t="str">
        <f>IF(AND(G4539&lt;&gt;0,G4539&lt;&gt;""),IF(C4539="","",IF(AND(ISNUMBER(--LEFT(C4539,FIND(" ",C4539&amp;" ")-1)),OR(LEN(LEFT(C4539,FIND(" ",C4539&amp;" ")-1))=6,LEN(LEFT(C4539,FIND(" ",C4539&amp;" ")-1))=7),OR(ISNUMBER(MATCH(LEFT(C4539,FIND(" ",C4539&amp;" ")-1),'Look Up Values'!$G$2:$G$1000,0)),ISNUMBER(MATCH(LEFT(C4539,FIND(" ",C4539&amp;" ")-1),'Look Up Values'!$AE$2:$AE$2000,0)))),"","EWC error")),"")</f>
        <v/>
      </c>
      <c r="M4539" s="242" t="str" cm="1">
        <f t="array" ref="M4539">IF(AND(G4539&lt;&gt;0,G4539&lt;&gt;""),IF(E4539="","",IF(ISNUMBER(MATCH(SUBSTITUTE(E4539," ",""),SUBSTITUTE('Look Up Values'!$I$2:$I$10," ",""),0)),"","State error")),"")</f>
        <v/>
      </c>
      <c r="N4539" s="242" t="str" cm="1">
        <f t="array" ref="N4539">IF(AND(G4539&lt;&gt;0,G4539&lt;&gt;""),IF(F4539="","",IF(ISNUMBER(MATCH(SUBSTITUTE(F4539," ",""),SUBSTITUTE('Look Up Values'!$W$2:$W$30," ",""),0)),"","D&amp;R error")),"")</f>
        <v/>
      </c>
      <c r="O4539" s="256" t="str">
        <f t="shared" si="141"/>
        <v/>
      </c>
    </row>
    <row r="4540" spans="1:15" ht="15.75">
      <c r="A4540" s="250">
        <v>4533</v>
      </c>
      <c r="B4540" s="208"/>
      <c r="C4540" s="49"/>
      <c r="D4540" s="50"/>
      <c r="E4540" s="50"/>
      <c r="F4540" s="50"/>
      <c r="G4540" s="209"/>
      <c r="H4540" s="48"/>
      <c r="I4540" s="457" t="str">
        <f t="shared" si="140"/>
        <v/>
      </c>
      <c r="J4540" s="241" cm="1">
        <f t="array" ref="J4540">SUMPRODUCT(--(K4540:N4540&lt;&gt;"")) + IF(TRIM(O4540)="",0,LEN(O4540)-LEN(SUBSTITUTE(O4540,",",""))+1)</f>
        <v>0</v>
      </c>
      <c r="K4540" s="242" t="str">
        <f>IF(AND(G4540&lt;&gt;0,G4540&lt;&gt;""),IF(B4540="","",IF(ISNUMBER(MATCH(B4540,'Look Up Values'!$B$2:$B$500,0)),"","Dest. error")),"")</f>
        <v/>
      </c>
      <c r="L4540" s="242" t="str">
        <f>IF(AND(G4540&lt;&gt;0,G4540&lt;&gt;""),IF(C4540="","",IF(AND(ISNUMBER(--LEFT(C4540,FIND(" ",C4540&amp;" ")-1)),OR(LEN(LEFT(C4540,FIND(" ",C4540&amp;" ")-1))=6,LEN(LEFT(C4540,FIND(" ",C4540&amp;" ")-1))=7),OR(ISNUMBER(MATCH(LEFT(C4540,FIND(" ",C4540&amp;" ")-1),'Look Up Values'!$G$2:$G$1000,0)),ISNUMBER(MATCH(LEFT(C4540,FIND(" ",C4540&amp;" ")-1),'Look Up Values'!$AE$2:$AE$2000,0)))),"","EWC error")),"")</f>
        <v/>
      </c>
      <c r="M4540" s="242" t="str" cm="1">
        <f t="array" ref="M4540">IF(AND(G4540&lt;&gt;0,G4540&lt;&gt;""),IF(E4540="","",IF(ISNUMBER(MATCH(SUBSTITUTE(E4540," ",""),SUBSTITUTE('Look Up Values'!$I$2:$I$10," ",""),0)),"","State error")),"")</f>
        <v/>
      </c>
      <c r="N4540" s="242" t="str" cm="1">
        <f t="array" ref="N4540">IF(AND(G4540&lt;&gt;0,G4540&lt;&gt;""),IF(F4540="","",IF(ISNUMBER(MATCH(SUBSTITUTE(F4540," ",""),SUBSTITUTE('Look Up Values'!$W$2:$W$30," ",""),0)),"","D&amp;R error")),"")</f>
        <v/>
      </c>
      <c r="O4540" s="256" t="str">
        <f t="shared" si="141"/>
        <v/>
      </c>
    </row>
    <row r="4541" spans="1:15" ht="15.75">
      <c r="A4541" s="250">
        <v>4534</v>
      </c>
      <c r="B4541" s="208"/>
      <c r="C4541" s="49"/>
      <c r="D4541" s="50"/>
      <c r="E4541" s="50"/>
      <c r="F4541" s="50"/>
      <c r="G4541" s="209"/>
      <c r="H4541" s="48"/>
      <c r="I4541" s="457" t="str">
        <f t="shared" si="140"/>
        <v/>
      </c>
      <c r="J4541" s="241" cm="1">
        <f t="array" ref="J4541">SUMPRODUCT(--(K4541:N4541&lt;&gt;"")) + IF(TRIM(O4541)="",0,LEN(O4541)-LEN(SUBSTITUTE(O4541,",",""))+1)</f>
        <v>0</v>
      </c>
      <c r="K4541" s="242" t="str">
        <f>IF(AND(G4541&lt;&gt;0,G4541&lt;&gt;""),IF(B4541="","",IF(ISNUMBER(MATCH(B4541,'Look Up Values'!$B$2:$B$500,0)),"","Dest. error")),"")</f>
        <v/>
      </c>
      <c r="L4541" s="242" t="str">
        <f>IF(AND(G4541&lt;&gt;0,G4541&lt;&gt;""),IF(C4541="","",IF(AND(ISNUMBER(--LEFT(C4541,FIND(" ",C4541&amp;" ")-1)),OR(LEN(LEFT(C4541,FIND(" ",C4541&amp;" ")-1))=6,LEN(LEFT(C4541,FIND(" ",C4541&amp;" ")-1))=7),OR(ISNUMBER(MATCH(LEFT(C4541,FIND(" ",C4541&amp;" ")-1),'Look Up Values'!$G$2:$G$1000,0)),ISNUMBER(MATCH(LEFT(C4541,FIND(" ",C4541&amp;" ")-1),'Look Up Values'!$AE$2:$AE$2000,0)))),"","EWC error")),"")</f>
        <v/>
      </c>
      <c r="M4541" s="242" t="str" cm="1">
        <f t="array" ref="M4541">IF(AND(G4541&lt;&gt;0,G4541&lt;&gt;""),IF(E4541="","",IF(ISNUMBER(MATCH(SUBSTITUTE(E4541," ",""),SUBSTITUTE('Look Up Values'!$I$2:$I$10," ",""),0)),"","State error")),"")</f>
        <v/>
      </c>
      <c r="N4541" s="242" t="str" cm="1">
        <f t="array" ref="N4541">IF(AND(G4541&lt;&gt;0,G4541&lt;&gt;""),IF(F4541="","",IF(ISNUMBER(MATCH(SUBSTITUTE(F4541," ",""),SUBSTITUTE('Look Up Values'!$W$2:$W$30," ",""),0)),"","D&amp;R error")),"")</f>
        <v/>
      </c>
      <c r="O4541" s="256" t="str">
        <f t="shared" si="141"/>
        <v/>
      </c>
    </row>
    <row r="4542" spans="1:15" ht="15.75">
      <c r="A4542" s="250">
        <v>4535</v>
      </c>
      <c r="B4542" s="208"/>
      <c r="C4542" s="49"/>
      <c r="D4542" s="50"/>
      <c r="E4542" s="50"/>
      <c r="F4542" s="50"/>
      <c r="G4542" s="209"/>
      <c r="H4542" s="48"/>
      <c r="I4542" s="457" t="str">
        <f t="shared" si="140"/>
        <v/>
      </c>
      <c r="J4542" s="241" cm="1">
        <f t="array" ref="J4542">SUMPRODUCT(--(K4542:N4542&lt;&gt;"")) + IF(TRIM(O4542)="",0,LEN(O4542)-LEN(SUBSTITUTE(O4542,",",""))+1)</f>
        <v>0</v>
      </c>
      <c r="K4542" s="242" t="str">
        <f>IF(AND(G4542&lt;&gt;0,G4542&lt;&gt;""),IF(B4542="","",IF(ISNUMBER(MATCH(B4542,'Look Up Values'!$B$2:$B$500,0)),"","Dest. error")),"")</f>
        <v/>
      </c>
      <c r="L4542" s="242" t="str">
        <f>IF(AND(G4542&lt;&gt;0,G4542&lt;&gt;""),IF(C4542="","",IF(AND(ISNUMBER(--LEFT(C4542,FIND(" ",C4542&amp;" ")-1)),OR(LEN(LEFT(C4542,FIND(" ",C4542&amp;" ")-1))=6,LEN(LEFT(C4542,FIND(" ",C4542&amp;" ")-1))=7),OR(ISNUMBER(MATCH(LEFT(C4542,FIND(" ",C4542&amp;" ")-1),'Look Up Values'!$G$2:$G$1000,0)),ISNUMBER(MATCH(LEFT(C4542,FIND(" ",C4542&amp;" ")-1),'Look Up Values'!$AE$2:$AE$2000,0)))),"","EWC error")),"")</f>
        <v/>
      </c>
      <c r="M4542" s="242" t="str" cm="1">
        <f t="array" ref="M4542">IF(AND(G4542&lt;&gt;0,G4542&lt;&gt;""),IF(E4542="","",IF(ISNUMBER(MATCH(SUBSTITUTE(E4542," ",""),SUBSTITUTE('Look Up Values'!$I$2:$I$10," ",""),0)),"","State error")),"")</f>
        <v/>
      </c>
      <c r="N4542" s="242" t="str" cm="1">
        <f t="array" ref="N4542">IF(AND(G4542&lt;&gt;0,G4542&lt;&gt;""),IF(F4542="","",IF(ISNUMBER(MATCH(SUBSTITUTE(F4542," ",""),SUBSTITUTE('Look Up Values'!$W$2:$W$30," ",""),0)),"","D&amp;R error")),"")</f>
        <v/>
      </c>
      <c r="O4542" s="256" t="str">
        <f t="shared" si="141"/>
        <v/>
      </c>
    </row>
    <row r="4543" spans="1:15" ht="15.75">
      <c r="A4543" s="250">
        <v>4536</v>
      </c>
      <c r="B4543" s="208"/>
      <c r="C4543" s="49"/>
      <c r="D4543" s="50"/>
      <c r="E4543" s="50"/>
      <c r="F4543" s="50"/>
      <c r="G4543" s="209"/>
      <c r="H4543" s="48"/>
      <c r="I4543" s="457" t="str">
        <f t="shared" si="140"/>
        <v/>
      </c>
      <c r="J4543" s="241" cm="1">
        <f t="array" ref="J4543">SUMPRODUCT(--(K4543:N4543&lt;&gt;"")) + IF(TRIM(O4543)="",0,LEN(O4543)-LEN(SUBSTITUTE(O4543,",",""))+1)</f>
        <v>0</v>
      </c>
      <c r="K4543" s="242" t="str">
        <f>IF(AND(G4543&lt;&gt;0,G4543&lt;&gt;""),IF(B4543="","",IF(ISNUMBER(MATCH(B4543,'Look Up Values'!$B$2:$B$500,0)),"","Dest. error")),"")</f>
        <v/>
      </c>
      <c r="L4543" s="242" t="str">
        <f>IF(AND(G4543&lt;&gt;0,G4543&lt;&gt;""),IF(C4543="","",IF(AND(ISNUMBER(--LEFT(C4543,FIND(" ",C4543&amp;" ")-1)),OR(LEN(LEFT(C4543,FIND(" ",C4543&amp;" ")-1))=6,LEN(LEFT(C4543,FIND(" ",C4543&amp;" ")-1))=7),OR(ISNUMBER(MATCH(LEFT(C4543,FIND(" ",C4543&amp;" ")-1),'Look Up Values'!$G$2:$G$1000,0)),ISNUMBER(MATCH(LEFT(C4543,FIND(" ",C4543&amp;" ")-1),'Look Up Values'!$AE$2:$AE$2000,0)))),"","EWC error")),"")</f>
        <v/>
      </c>
      <c r="M4543" s="242" t="str" cm="1">
        <f t="array" ref="M4543">IF(AND(G4543&lt;&gt;0,G4543&lt;&gt;""),IF(E4543="","",IF(ISNUMBER(MATCH(SUBSTITUTE(E4543," ",""),SUBSTITUTE('Look Up Values'!$I$2:$I$10," ",""),0)),"","State error")),"")</f>
        <v/>
      </c>
      <c r="N4543" s="242" t="str" cm="1">
        <f t="array" ref="N4543">IF(AND(G4543&lt;&gt;0,G4543&lt;&gt;""),IF(F4543="","",IF(ISNUMBER(MATCH(SUBSTITUTE(F4543," ",""),SUBSTITUTE('Look Up Values'!$W$2:$W$30," ",""),0)),"","D&amp;R error")),"")</f>
        <v/>
      </c>
      <c r="O4543" s="256" t="str">
        <f t="shared" si="141"/>
        <v/>
      </c>
    </row>
    <row r="4544" spans="1:15" ht="15.75">
      <c r="A4544" s="250">
        <v>4537</v>
      </c>
      <c r="B4544" s="208"/>
      <c r="C4544" s="49"/>
      <c r="D4544" s="50"/>
      <c r="E4544" s="50"/>
      <c r="F4544" s="50"/>
      <c r="G4544" s="209"/>
      <c r="H4544" s="48"/>
      <c r="I4544" s="457" t="str">
        <f t="shared" si="140"/>
        <v/>
      </c>
      <c r="J4544" s="241" cm="1">
        <f t="array" ref="J4544">SUMPRODUCT(--(K4544:N4544&lt;&gt;"")) + IF(TRIM(O4544)="",0,LEN(O4544)-LEN(SUBSTITUTE(O4544,",",""))+1)</f>
        <v>0</v>
      </c>
      <c r="K4544" s="242" t="str">
        <f>IF(AND(G4544&lt;&gt;0,G4544&lt;&gt;""),IF(B4544="","",IF(ISNUMBER(MATCH(B4544,'Look Up Values'!$B$2:$B$500,0)),"","Dest. error")),"")</f>
        <v/>
      </c>
      <c r="L4544" s="242" t="str">
        <f>IF(AND(G4544&lt;&gt;0,G4544&lt;&gt;""),IF(C4544="","",IF(AND(ISNUMBER(--LEFT(C4544,FIND(" ",C4544&amp;" ")-1)),OR(LEN(LEFT(C4544,FIND(" ",C4544&amp;" ")-1))=6,LEN(LEFT(C4544,FIND(" ",C4544&amp;" ")-1))=7),OR(ISNUMBER(MATCH(LEFT(C4544,FIND(" ",C4544&amp;" ")-1),'Look Up Values'!$G$2:$G$1000,0)),ISNUMBER(MATCH(LEFT(C4544,FIND(" ",C4544&amp;" ")-1),'Look Up Values'!$AE$2:$AE$2000,0)))),"","EWC error")),"")</f>
        <v/>
      </c>
      <c r="M4544" s="242" t="str" cm="1">
        <f t="array" ref="M4544">IF(AND(G4544&lt;&gt;0,G4544&lt;&gt;""),IF(E4544="","",IF(ISNUMBER(MATCH(SUBSTITUTE(E4544," ",""),SUBSTITUTE('Look Up Values'!$I$2:$I$10," ",""),0)),"","State error")),"")</f>
        <v/>
      </c>
      <c r="N4544" s="242" t="str" cm="1">
        <f t="array" ref="N4544">IF(AND(G4544&lt;&gt;0,G4544&lt;&gt;""),IF(F4544="","",IF(ISNUMBER(MATCH(SUBSTITUTE(F4544," ",""),SUBSTITUTE('Look Up Values'!$W$2:$W$30," ",""),0)),"","D&amp;R error")),"")</f>
        <v/>
      </c>
      <c r="O4544" s="256" t="str">
        <f t="shared" si="141"/>
        <v/>
      </c>
    </row>
    <row r="4545" spans="1:15" ht="15.75">
      <c r="A4545" s="250">
        <v>4538</v>
      </c>
      <c r="B4545" s="208"/>
      <c r="C4545" s="49"/>
      <c r="D4545" s="50"/>
      <c r="E4545" s="50"/>
      <c r="F4545" s="50"/>
      <c r="G4545" s="209"/>
      <c r="H4545" s="48"/>
      <c r="I4545" s="457" t="str">
        <f t="shared" si="140"/>
        <v/>
      </c>
      <c r="J4545" s="241" cm="1">
        <f t="array" ref="J4545">SUMPRODUCT(--(K4545:N4545&lt;&gt;"")) + IF(TRIM(O4545)="",0,LEN(O4545)-LEN(SUBSTITUTE(O4545,",",""))+1)</f>
        <v>0</v>
      </c>
      <c r="K4545" s="242" t="str">
        <f>IF(AND(G4545&lt;&gt;0,G4545&lt;&gt;""),IF(B4545="","",IF(ISNUMBER(MATCH(B4545,'Look Up Values'!$B$2:$B$500,0)),"","Dest. error")),"")</f>
        <v/>
      </c>
      <c r="L4545" s="242" t="str">
        <f>IF(AND(G4545&lt;&gt;0,G4545&lt;&gt;""),IF(C4545="","",IF(AND(ISNUMBER(--LEFT(C4545,FIND(" ",C4545&amp;" ")-1)),OR(LEN(LEFT(C4545,FIND(" ",C4545&amp;" ")-1))=6,LEN(LEFT(C4545,FIND(" ",C4545&amp;" ")-1))=7),OR(ISNUMBER(MATCH(LEFT(C4545,FIND(" ",C4545&amp;" ")-1),'Look Up Values'!$G$2:$G$1000,0)),ISNUMBER(MATCH(LEFT(C4545,FIND(" ",C4545&amp;" ")-1),'Look Up Values'!$AE$2:$AE$2000,0)))),"","EWC error")),"")</f>
        <v/>
      </c>
      <c r="M4545" s="242" t="str" cm="1">
        <f t="array" ref="M4545">IF(AND(G4545&lt;&gt;0,G4545&lt;&gt;""),IF(E4545="","",IF(ISNUMBER(MATCH(SUBSTITUTE(E4545," ",""),SUBSTITUTE('Look Up Values'!$I$2:$I$10," ",""),0)),"","State error")),"")</f>
        <v/>
      </c>
      <c r="N4545" s="242" t="str" cm="1">
        <f t="array" ref="N4545">IF(AND(G4545&lt;&gt;0,G4545&lt;&gt;""),IF(F4545="","",IF(ISNUMBER(MATCH(SUBSTITUTE(F4545," ",""),SUBSTITUTE('Look Up Values'!$W$2:$W$30," ",""),0)),"","D&amp;R error")),"")</f>
        <v/>
      </c>
      <c r="O4545" s="256" t="str">
        <f t="shared" si="141"/>
        <v/>
      </c>
    </row>
    <row r="4546" spans="1:15" ht="15.75">
      <c r="A4546" s="250">
        <v>4539</v>
      </c>
      <c r="B4546" s="208"/>
      <c r="C4546" s="49"/>
      <c r="D4546" s="50"/>
      <c r="E4546" s="50"/>
      <c r="F4546" s="50"/>
      <c r="G4546" s="209"/>
      <c r="H4546" s="48"/>
      <c r="I4546" s="457" t="str">
        <f t="shared" si="140"/>
        <v/>
      </c>
      <c r="J4546" s="241" cm="1">
        <f t="array" ref="J4546">SUMPRODUCT(--(K4546:N4546&lt;&gt;"")) + IF(TRIM(O4546)="",0,LEN(O4546)-LEN(SUBSTITUTE(O4546,",",""))+1)</f>
        <v>0</v>
      </c>
      <c r="K4546" s="242" t="str">
        <f>IF(AND(G4546&lt;&gt;0,G4546&lt;&gt;""),IF(B4546="","",IF(ISNUMBER(MATCH(B4546,'Look Up Values'!$B$2:$B$500,0)),"","Dest. error")),"")</f>
        <v/>
      </c>
      <c r="L4546" s="242" t="str">
        <f>IF(AND(G4546&lt;&gt;0,G4546&lt;&gt;""),IF(C4546="","",IF(AND(ISNUMBER(--LEFT(C4546,FIND(" ",C4546&amp;" ")-1)),OR(LEN(LEFT(C4546,FIND(" ",C4546&amp;" ")-1))=6,LEN(LEFT(C4546,FIND(" ",C4546&amp;" ")-1))=7),OR(ISNUMBER(MATCH(LEFT(C4546,FIND(" ",C4546&amp;" ")-1),'Look Up Values'!$G$2:$G$1000,0)),ISNUMBER(MATCH(LEFT(C4546,FIND(" ",C4546&amp;" ")-1),'Look Up Values'!$AE$2:$AE$2000,0)))),"","EWC error")),"")</f>
        <v/>
      </c>
      <c r="M4546" s="242" t="str" cm="1">
        <f t="array" ref="M4546">IF(AND(G4546&lt;&gt;0,G4546&lt;&gt;""),IF(E4546="","",IF(ISNUMBER(MATCH(SUBSTITUTE(E4546," ",""),SUBSTITUTE('Look Up Values'!$I$2:$I$10," ",""),0)),"","State error")),"")</f>
        <v/>
      </c>
      <c r="N4546" s="242" t="str" cm="1">
        <f t="array" ref="N4546">IF(AND(G4546&lt;&gt;0,G4546&lt;&gt;""),IF(F4546="","",IF(ISNUMBER(MATCH(SUBSTITUTE(F4546," ",""),SUBSTITUTE('Look Up Values'!$W$2:$W$30," ",""),0)),"","D&amp;R error")),"")</f>
        <v/>
      </c>
      <c r="O4546" s="256" t="str">
        <f t="shared" si="141"/>
        <v/>
      </c>
    </row>
    <row r="4547" spans="1:15" ht="15.75">
      <c r="A4547" s="250">
        <v>4540</v>
      </c>
      <c r="B4547" s="208"/>
      <c r="C4547" s="49"/>
      <c r="D4547" s="50"/>
      <c r="E4547" s="50"/>
      <c r="F4547" s="50"/>
      <c r="G4547" s="209"/>
      <c r="H4547" s="48"/>
      <c r="I4547" s="457" t="str">
        <f t="shared" si="140"/>
        <v/>
      </c>
      <c r="J4547" s="241" cm="1">
        <f t="array" ref="J4547">SUMPRODUCT(--(K4547:N4547&lt;&gt;"")) + IF(TRIM(O4547)="",0,LEN(O4547)-LEN(SUBSTITUTE(O4547,",",""))+1)</f>
        <v>0</v>
      </c>
      <c r="K4547" s="242" t="str">
        <f>IF(AND(G4547&lt;&gt;0,G4547&lt;&gt;""),IF(B4547="","",IF(ISNUMBER(MATCH(B4547,'Look Up Values'!$B$2:$B$500,0)),"","Dest. error")),"")</f>
        <v/>
      </c>
      <c r="L4547" s="242" t="str">
        <f>IF(AND(G4547&lt;&gt;0,G4547&lt;&gt;""),IF(C4547="","",IF(AND(ISNUMBER(--LEFT(C4547,FIND(" ",C4547&amp;" ")-1)),OR(LEN(LEFT(C4547,FIND(" ",C4547&amp;" ")-1))=6,LEN(LEFT(C4547,FIND(" ",C4547&amp;" ")-1))=7),OR(ISNUMBER(MATCH(LEFT(C4547,FIND(" ",C4547&amp;" ")-1),'Look Up Values'!$G$2:$G$1000,0)),ISNUMBER(MATCH(LEFT(C4547,FIND(" ",C4547&amp;" ")-1),'Look Up Values'!$AE$2:$AE$2000,0)))),"","EWC error")),"")</f>
        <v/>
      </c>
      <c r="M4547" s="242" t="str" cm="1">
        <f t="array" ref="M4547">IF(AND(G4547&lt;&gt;0,G4547&lt;&gt;""),IF(E4547="","",IF(ISNUMBER(MATCH(SUBSTITUTE(E4547," ",""),SUBSTITUTE('Look Up Values'!$I$2:$I$10," ",""),0)),"","State error")),"")</f>
        <v/>
      </c>
      <c r="N4547" s="242" t="str" cm="1">
        <f t="array" ref="N4547">IF(AND(G4547&lt;&gt;0,G4547&lt;&gt;""),IF(F4547="","",IF(ISNUMBER(MATCH(SUBSTITUTE(F4547," ",""),SUBSTITUTE('Look Up Values'!$W$2:$W$30," ",""),0)),"","D&amp;R error")),"")</f>
        <v/>
      </c>
      <c r="O4547" s="256" t="str">
        <f t="shared" si="141"/>
        <v/>
      </c>
    </row>
    <row r="4548" spans="1:15" ht="15.75">
      <c r="A4548" s="250">
        <v>4541</v>
      </c>
      <c r="B4548" s="208"/>
      <c r="C4548" s="49"/>
      <c r="D4548" s="50"/>
      <c r="E4548" s="50"/>
      <c r="F4548" s="50"/>
      <c r="G4548" s="209"/>
      <c r="H4548" s="48"/>
      <c r="I4548" s="457" t="str">
        <f t="shared" si="140"/>
        <v/>
      </c>
      <c r="J4548" s="241" cm="1">
        <f t="array" ref="J4548">SUMPRODUCT(--(K4548:N4548&lt;&gt;"")) + IF(TRIM(O4548)="",0,LEN(O4548)-LEN(SUBSTITUTE(O4548,",",""))+1)</f>
        <v>0</v>
      </c>
      <c r="K4548" s="242" t="str">
        <f>IF(AND(G4548&lt;&gt;0,G4548&lt;&gt;""),IF(B4548="","",IF(ISNUMBER(MATCH(B4548,'Look Up Values'!$B$2:$B$500,0)),"","Dest. error")),"")</f>
        <v/>
      </c>
      <c r="L4548" s="242" t="str">
        <f>IF(AND(G4548&lt;&gt;0,G4548&lt;&gt;""),IF(C4548="","",IF(AND(ISNUMBER(--LEFT(C4548,FIND(" ",C4548&amp;" ")-1)),OR(LEN(LEFT(C4548,FIND(" ",C4548&amp;" ")-1))=6,LEN(LEFT(C4548,FIND(" ",C4548&amp;" ")-1))=7),OR(ISNUMBER(MATCH(LEFT(C4548,FIND(" ",C4548&amp;" ")-1),'Look Up Values'!$G$2:$G$1000,0)),ISNUMBER(MATCH(LEFT(C4548,FIND(" ",C4548&amp;" ")-1),'Look Up Values'!$AE$2:$AE$2000,0)))),"","EWC error")),"")</f>
        <v/>
      </c>
      <c r="M4548" s="242" t="str" cm="1">
        <f t="array" ref="M4548">IF(AND(G4548&lt;&gt;0,G4548&lt;&gt;""),IF(E4548="","",IF(ISNUMBER(MATCH(SUBSTITUTE(E4548," ",""),SUBSTITUTE('Look Up Values'!$I$2:$I$10," ",""),0)),"","State error")),"")</f>
        <v/>
      </c>
      <c r="N4548" s="242" t="str" cm="1">
        <f t="array" ref="N4548">IF(AND(G4548&lt;&gt;0,G4548&lt;&gt;""),IF(F4548="","",IF(ISNUMBER(MATCH(SUBSTITUTE(F4548," ",""),SUBSTITUTE('Look Up Values'!$W$2:$W$30," ",""),0)),"","D&amp;R error")),"")</f>
        <v/>
      </c>
      <c r="O4548" s="256" t="str">
        <f t="shared" si="141"/>
        <v/>
      </c>
    </row>
    <row r="4549" spans="1:15" ht="15.75">
      <c r="A4549" s="250">
        <v>4542</v>
      </c>
      <c r="B4549" s="208"/>
      <c r="C4549" s="49"/>
      <c r="D4549" s="50"/>
      <c r="E4549" s="50"/>
      <c r="F4549" s="50"/>
      <c r="G4549" s="209"/>
      <c r="H4549" s="48"/>
      <c r="I4549" s="457" t="str">
        <f t="shared" si="140"/>
        <v/>
      </c>
      <c r="J4549" s="241" cm="1">
        <f t="array" ref="J4549">SUMPRODUCT(--(K4549:N4549&lt;&gt;"")) + IF(TRIM(O4549)="",0,LEN(O4549)-LEN(SUBSTITUTE(O4549,",",""))+1)</f>
        <v>0</v>
      </c>
      <c r="K4549" s="242" t="str">
        <f>IF(AND(G4549&lt;&gt;0,G4549&lt;&gt;""),IF(B4549="","",IF(ISNUMBER(MATCH(B4549,'Look Up Values'!$B$2:$B$500,0)),"","Dest. error")),"")</f>
        <v/>
      </c>
      <c r="L4549" s="242" t="str">
        <f>IF(AND(G4549&lt;&gt;0,G4549&lt;&gt;""),IF(C4549="","",IF(AND(ISNUMBER(--LEFT(C4549,FIND(" ",C4549&amp;" ")-1)),OR(LEN(LEFT(C4549,FIND(" ",C4549&amp;" ")-1))=6,LEN(LEFT(C4549,FIND(" ",C4549&amp;" ")-1))=7),OR(ISNUMBER(MATCH(LEFT(C4549,FIND(" ",C4549&amp;" ")-1),'Look Up Values'!$G$2:$G$1000,0)),ISNUMBER(MATCH(LEFT(C4549,FIND(" ",C4549&amp;" ")-1),'Look Up Values'!$AE$2:$AE$2000,0)))),"","EWC error")),"")</f>
        <v/>
      </c>
      <c r="M4549" s="242" t="str" cm="1">
        <f t="array" ref="M4549">IF(AND(G4549&lt;&gt;0,G4549&lt;&gt;""),IF(E4549="","",IF(ISNUMBER(MATCH(SUBSTITUTE(E4549," ",""),SUBSTITUTE('Look Up Values'!$I$2:$I$10," ",""),0)),"","State error")),"")</f>
        <v/>
      </c>
      <c r="N4549" s="242" t="str" cm="1">
        <f t="array" ref="N4549">IF(AND(G4549&lt;&gt;0,G4549&lt;&gt;""),IF(F4549="","",IF(ISNUMBER(MATCH(SUBSTITUTE(F4549," ",""),SUBSTITUTE('Look Up Values'!$W$2:$W$30," ",""),0)),"","D&amp;R error")),"")</f>
        <v/>
      </c>
      <c r="O4549" s="256" t="str">
        <f t="shared" si="141"/>
        <v/>
      </c>
    </row>
    <row r="4550" spans="1:15" ht="15.75">
      <c r="A4550" s="250">
        <v>4543</v>
      </c>
      <c r="B4550" s="208"/>
      <c r="C4550" s="49"/>
      <c r="D4550" s="50"/>
      <c r="E4550" s="50"/>
      <c r="F4550" s="50"/>
      <c r="G4550" s="209"/>
      <c r="H4550" s="48"/>
      <c r="I4550" s="457" t="str">
        <f t="shared" si="140"/>
        <v/>
      </c>
      <c r="J4550" s="241" cm="1">
        <f t="array" ref="J4550">SUMPRODUCT(--(K4550:N4550&lt;&gt;"")) + IF(TRIM(O4550)="",0,LEN(O4550)-LEN(SUBSTITUTE(O4550,",",""))+1)</f>
        <v>0</v>
      </c>
      <c r="K4550" s="242" t="str">
        <f>IF(AND(G4550&lt;&gt;0,G4550&lt;&gt;""),IF(B4550="","",IF(ISNUMBER(MATCH(B4550,'Look Up Values'!$B$2:$B$500,0)),"","Dest. error")),"")</f>
        <v/>
      </c>
      <c r="L4550" s="242" t="str">
        <f>IF(AND(G4550&lt;&gt;0,G4550&lt;&gt;""),IF(C4550="","",IF(AND(ISNUMBER(--LEFT(C4550,FIND(" ",C4550&amp;" ")-1)),OR(LEN(LEFT(C4550,FIND(" ",C4550&amp;" ")-1))=6,LEN(LEFT(C4550,FIND(" ",C4550&amp;" ")-1))=7),OR(ISNUMBER(MATCH(LEFT(C4550,FIND(" ",C4550&amp;" ")-1),'Look Up Values'!$G$2:$G$1000,0)),ISNUMBER(MATCH(LEFT(C4550,FIND(" ",C4550&amp;" ")-1),'Look Up Values'!$AE$2:$AE$2000,0)))),"","EWC error")),"")</f>
        <v/>
      </c>
      <c r="M4550" s="242" t="str" cm="1">
        <f t="array" ref="M4550">IF(AND(G4550&lt;&gt;0,G4550&lt;&gt;""),IF(E4550="","",IF(ISNUMBER(MATCH(SUBSTITUTE(E4550," ",""),SUBSTITUTE('Look Up Values'!$I$2:$I$10," ",""),0)),"","State error")),"")</f>
        <v/>
      </c>
      <c r="N4550" s="242" t="str" cm="1">
        <f t="array" ref="N4550">IF(AND(G4550&lt;&gt;0,G4550&lt;&gt;""),IF(F4550="","",IF(ISNUMBER(MATCH(SUBSTITUTE(F4550," ",""),SUBSTITUTE('Look Up Values'!$W$2:$W$30," ",""),0)),"","D&amp;R error")),"")</f>
        <v/>
      </c>
      <c r="O4550" s="256" t="str">
        <f t="shared" si="141"/>
        <v/>
      </c>
    </row>
    <row r="4551" spans="1:15" ht="15.75">
      <c r="A4551" s="250">
        <v>4544</v>
      </c>
      <c r="B4551" s="208"/>
      <c r="C4551" s="49"/>
      <c r="D4551" s="50"/>
      <c r="E4551" s="50"/>
      <c r="F4551" s="50"/>
      <c r="G4551" s="209"/>
      <c r="H4551" s="48"/>
      <c r="I4551" s="457" t="str">
        <f t="shared" si="140"/>
        <v/>
      </c>
      <c r="J4551" s="241" cm="1">
        <f t="array" ref="J4551">SUMPRODUCT(--(K4551:N4551&lt;&gt;"")) + IF(TRIM(O4551)="",0,LEN(O4551)-LEN(SUBSTITUTE(O4551,",",""))+1)</f>
        <v>0</v>
      </c>
      <c r="K4551" s="242" t="str">
        <f>IF(AND(G4551&lt;&gt;0,G4551&lt;&gt;""),IF(B4551="","",IF(ISNUMBER(MATCH(B4551,'Look Up Values'!$B$2:$B$500,0)),"","Dest. error")),"")</f>
        <v/>
      </c>
      <c r="L4551" s="242" t="str">
        <f>IF(AND(G4551&lt;&gt;0,G4551&lt;&gt;""),IF(C4551="","",IF(AND(ISNUMBER(--LEFT(C4551,FIND(" ",C4551&amp;" ")-1)),OR(LEN(LEFT(C4551,FIND(" ",C4551&amp;" ")-1))=6,LEN(LEFT(C4551,FIND(" ",C4551&amp;" ")-1))=7),OR(ISNUMBER(MATCH(LEFT(C4551,FIND(" ",C4551&amp;" ")-1),'Look Up Values'!$G$2:$G$1000,0)),ISNUMBER(MATCH(LEFT(C4551,FIND(" ",C4551&amp;" ")-1),'Look Up Values'!$AE$2:$AE$2000,0)))),"","EWC error")),"")</f>
        <v/>
      </c>
      <c r="M4551" s="242" t="str" cm="1">
        <f t="array" ref="M4551">IF(AND(G4551&lt;&gt;0,G4551&lt;&gt;""),IF(E4551="","",IF(ISNUMBER(MATCH(SUBSTITUTE(E4551," ",""),SUBSTITUTE('Look Up Values'!$I$2:$I$10," ",""),0)),"","State error")),"")</f>
        <v/>
      </c>
      <c r="N4551" s="242" t="str" cm="1">
        <f t="array" ref="N4551">IF(AND(G4551&lt;&gt;0,G4551&lt;&gt;""),IF(F4551="","",IF(ISNUMBER(MATCH(SUBSTITUTE(F4551," ",""),SUBSTITUTE('Look Up Values'!$W$2:$W$30," ",""),0)),"","D&amp;R error")),"")</f>
        <v/>
      </c>
      <c r="O4551" s="256" t="str">
        <f t="shared" si="141"/>
        <v/>
      </c>
    </row>
    <row r="4552" spans="1:15" ht="15.75">
      <c r="A4552" s="250">
        <v>4545</v>
      </c>
      <c r="B4552" s="208"/>
      <c r="C4552" s="49"/>
      <c r="D4552" s="50"/>
      <c r="E4552" s="50"/>
      <c r="F4552" s="50"/>
      <c r="G4552" s="209"/>
      <c r="H4552" s="48"/>
      <c r="I4552" s="457" t="str">
        <f t="shared" si="140"/>
        <v/>
      </c>
      <c r="J4552" s="241" cm="1">
        <f t="array" ref="J4552">SUMPRODUCT(--(K4552:N4552&lt;&gt;"")) + IF(TRIM(O4552)="",0,LEN(O4552)-LEN(SUBSTITUTE(O4552,",",""))+1)</f>
        <v>0</v>
      </c>
      <c r="K4552" s="242" t="str">
        <f>IF(AND(G4552&lt;&gt;0,G4552&lt;&gt;""),IF(B4552="","",IF(ISNUMBER(MATCH(B4552,'Look Up Values'!$B$2:$B$500,0)),"","Dest. error")),"")</f>
        <v/>
      </c>
      <c r="L4552" s="242" t="str">
        <f>IF(AND(G4552&lt;&gt;0,G4552&lt;&gt;""),IF(C4552="","",IF(AND(ISNUMBER(--LEFT(C4552,FIND(" ",C4552&amp;" ")-1)),OR(LEN(LEFT(C4552,FIND(" ",C4552&amp;" ")-1))=6,LEN(LEFT(C4552,FIND(" ",C4552&amp;" ")-1))=7),OR(ISNUMBER(MATCH(LEFT(C4552,FIND(" ",C4552&amp;" ")-1),'Look Up Values'!$G$2:$G$1000,0)),ISNUMBER(MATCH(LEFT(C4552,FIND(" ",C4552&amp;" ")-1),'Look Up Values'!$AE$2:$AE$2000,0)))),"","EWC error")),"")</f>
        <v/>
      </c>
      <c r="M4552" s="242" t="str" cm="1">
        <f t="array" ref="M4552">IF(AND(G4552&lt;&gt;0,G4552&lt;&gt;""),IF(E4552="","",IF(ISNUMBER(MATCH(SUBSTITUTE(E4552," ",""),SUBSTITUTE('Look Up Values'!$I$2:$I$10," ",""),0)),"","State error")),"")</f>
        <v/>
      </c>
      <c r="N4552" s="242" t="str" cm="1">
        <f t="array" ref="N4552">IF(AND(G4552&lt;&gt;0,G4552&lt;&gt;""),IF(F4552="","",IF(ISNUMBER(MATCH(SUBSTITUTE(F4552," ",""),SUBSTITUTE('Look Up Values'!$W$2:$W$30," ",""),0)),"","D&amp;R error")),"")</f>
        <v/>
      </c>
      <c r="O4552" s="256" t="str">
        <f t="shared" si="141"/>
        <v/>
      </c>
    </row>
    <row r="4553" spans="1:15" ht="15.75">
      <c r="A4553" s="250">
        <v>4546</v>
      </c>
      <c r="B4553" s="208"/>
      <c r="C4553" s="49"/>
      <c r="D4553" s="50"/>
      <c r="E4553" s="50"/>
      <c r="F4553" s="50"/>
      <c r="G4553" s="209"/>
      <c r="H4553" s="48"/>
      <c r="I4553" s="457" t="str">
        <f t="shared" ref="I4553:I4616" si="142">IF(IFERROR(--SUBSTITUTE(J4553,CHAR(160),""),0)&gt;0,A4553,"")</f>
        <v/>
      </c>
      <c r="J4553" s="241" cm="1">
        <f t="array" ref="J4553">SUMPRODUCT(--(K4553:N4553&lt;&gt;"")) + IF(TRIM(O4553)="",0,LEN(O4553)-LEN(SUBSTITUTE(O4553,",",""))+1)</f>
        <v>0</v>
      </c>
      <c r="K4553" s="242" t="str">
        <f>IF(AND(G4553&lt;&gt;0,G4553&lt;&gt;""),IF(B4553="","",IF(ISNUMBER(MATCH(B4553,'Look Up Values'!$B$2:$B$500,0)),"","Dest. error")),"")</f>
        <v/>
      </c>
      <c r="L4553" s="242" t="str">
        <f>IF(AND(G4553&lt;&gt;0,G4553&lt;&gt;""),IF(C4553="","",IF(AND(ISNUMBER(--LEFT(C4553,FIND(" ",C4553&amp;" ")-1)),OR(LEN(LEFT(C4553,FIND(" ",C4553&amp;" ")-1))=6,LEN(LEFT(C4553,FIND(" ",C4553&amp;" ")-1))=7),OR(ISNUMBER(MATCH(LEFT(C4553,FIND(" ",C4553&amp;" ")-1),'Look Up Values'!$G$2:$G$1000,0)),ISNUMBER(MATCH(LEFT(C4553,FIND(" ",C4553&amp;" ")-1),'Look Up Values'!$AE$2:$AE$2000,0)))),"","EWC error")),"")</f>
        <v/>
      </c>
      <c r="M4553" s="242" t="str" cm="1">
        <f t="array" ref="M4553">IF(AND(G4553&lt;&gt;0,G4553&lt;&gt;""),IF(E4553="","",IF(ISNUMBER(MATCH(SUBSTITUTE(E4553," ",""),SUBSTITUTE('Look Up Values'!$I$2:$I$10," ",""),0)),"","State error")),"")</f>
        <v/>
      </c>
      <c r="N4553" s="242" t="str" cm="1">
        <f t="array" ref="N4553">IF(AND(G4553&lt;&gt;0,G4553&lt;&gt;""),IF(F4553="","",IF(ISNUMBER(MATCH(SUBSTITUTE(F4553," ",""),SUBSTITUTE('Look Up Values'!$W$2:$W$30," ",""),0)),"","D&amp;R error")),"")</f>
        <v/>
      </c>
      <c r="O4553" s="256" t="str">
        <f t="shared" ref="O4553:O4616" si="143">IF(OR(G4553="",G4553=0),"",IF((TRIM(SUBSTITUTE(B4553,CHAR(160),""))&amp;TRIM(SUBSTITUTE(C4553,CHAR(160),""))&amp;TRIM(SUBSTITUTE(F4553,CHAR(160),""))&amp;TRIM(SUBSTITUTE(E4553,CHAR(160),"")))&lt;&gt;"",IF((--(TRIM(SUBSTITUTE(B4553,CHAR(160),""))&lt;&gt;"")+--(TRIM(SUBSTITUTE(C4553,CHAR(160),""))&lt;&gt;"")+--(TRIM(SUBSTITUTE(F4553,CHAR(160),""))&lt;&gt;"")+--(TRIM(SUBSTITUTE(E4553,CHAR(160),""))&lt;&gt;""))=4,"",LEFT(IF(TRIM(SUBSTITUTE(B4553,CHAR(160),""))="","Dest, ","")&amp;IF(TRIM(SUBSTITUTE(C4553,CHAR(160),""))="","EWC, ","")&amp;IF(TRIM(SUBSTITUTE(F4553,CHAR(160),""))="","D&amp;R, ","")&amp;IF(TRIM(SUBSTITUTE(E4553,CHAR(160),""))="","State, ",""),LEN(IF(TRIM(SUBSTITUTE(B4553,CHAR(160),""))="","Dest, ","")&amp;IF(TRIM(SUBSTITUTE(C4553,CHAR(160),""))="","EWC, ","")&amp;IF(TRIM(SUBSTITUTE(F4553,CHAR(160),""))="","D&amp;R, ","")&amp;IF(TRIM(SUBSTITUTE(E4553,CHAR(160),""))="","State, ",""))-2)),LEFT(IF(TRIM(SUBSTITUTE(B4553,CHAR(160),""))="","Dest, ","")&amp;IF(TRIM(SUBSTITUTE(C4553,CHAR(160),""))="","EWC, ","")&amp;IF(TRIM(SUBSTITUTE(F4553,CHAR(160),""))="","D&amp;R, ","")&amp;IF(TRIM(SUBSTITUTE(E4553,CHAR(160),""))="","State, ",""),LEN(IF(TRIM(SUBSTITUTE(B4553,CHAR(160),""))="","Dest, ","")&amp;IF(TRIM(SUBSTITUTE(C4553,CHAR(160),""))="","EWC, ","")&amp;IF(TRIM(SUBSTITUTE(F4553,CHAR(160),""))="","D&amp;R, ","")&amp;IF(TRIM(SUBSTITUTE(E4553,CHAR(160),""))="","State, ",""))-2)))</f>
        <v/>
      </c>
    </row>
    <row r="4554" spans="1:15" ht="15.75">
      <c r="A4554" s="250">
        <v>4547</v>
      </c>
      <c r="B4554" s="208"/>
      <c r="C4554" s="49"/>
      <c r="D4554" s="50"/>
      <c r="E4554" s="50"/>
      <c r="F4554" s="50"/>
      <c r="G4554" s="209"/>
      <c r="H4554" s="48"/>
      <c r="I4554" s="457" t="str">
        <f t="shared" si="142"/>
        <v/>
      </c>
      <c r="J4554" s="241" cm="1">
        <f t="array" ref="J4554">SUMPRODUCT(--(K4554:N4554&lt;&gt;"")) + IF(TRIM(O4554)="",0,LEN(O4554)-LEN(SUBSTITUTE(O4554,",",""))+1)</f>
        <v>0</v>
      </c>
      <c r="K4554" s="242" t="str">
        <f>IF(AND(G4554&lt;&gt;0,G4554&lt;&gt;""),IF(B4554="","",IF(ISNUMBER(MATCH(B4554,'Look Up Values'!$B$2:$B$500,0)),"","Dest. error")),"")</f>
        <v/>
      </c>
      <c r="L4554" s="242" t="str">
        <f>IF(AND(G4554&lt;&gt;0,G4554&lt;&gt;""),IF(C4554="","",IF(AND(ISNUMBER(--LEFT(C4554,FIND(" ",C4554&amp;" ")-1)),OR(LEN(LEFT(C4554,FIND(" ",C4554&amp;" ")-1))=6,LEN(LEFT(C4554,FIND(" ",C4554&amp;" ")-1))=7),OR(ISNUMBER(MATCH(LEFT(C4554,FIND(" ",C4554&amp;" ")-1),'Look Up Values'!$G$2:$G$1000,0)),ISNUMBER(MATCH(LEFT(C4554,FIND(" ",C4554&amp;" ")-1),'Look Up Values'!$AE$2:$AE$2000,0)))),"","EWC error")),"")</f>
        <v/>
      </c>
      <c r="M4554" s="242" t="str" cm="1">
        <f t="array" ref="M4554">IF(AND(G4554&lt;&gt;0,G4554&lt;&gt;""),IF(E4554="","",IF(ISNUMBER(MATCH(SUBSTITUTE(E4554," ",""),SUBSTITUTE('Look Up Values'!$I$2:$I$10," ",""),0)),"","State error")),"")</f>
        <v/>
      </c>
      <c r="N4554" s="242" t="str" cm="1">
        <f t="array" ref="N4554">IF(AND(G4554&lt;&gt;0,G4554&lt;&gt;""),IF(F4554="","",IF(ISNUMBER(MATCH(SUBSTITUTE(F4554," ",""),SUBSTITUTE('Look Up Values'!$W$2:$W$30," ",""),0)),"","D&amp;R error")),"")</f>
        <v/>
      </c>
      <c r="O4554" s="256" t="str">
        <f t="shared" si="143"/>
        <v/>
      </c>
    </row>
    <row r="4555" spans="1:15" ht="15.75">
      <c r="A4555" s="250">
        <v>4548</v>
      </c>
      <c r="B4555" s="208"/>
      <c r="C4555" s="49"/>
      <c r="D4555" s="50"/>
      <c r="E4555" s="50"/>
      <c r="F4555" s="50"/>
      <c r="G4555" s="209"/>
      <c r="H4555" s="48"/>
      <c r="I4555" s="457" t="str">
        <f t="shared" si="142"/>
        <v/>
      </c>
      <c r="J4555" s="241" cm="1">
        <f t="array" ref="J4555">SUMPRODUCT(--(K4555:N4555&lt;&gt;"")) + IF(TRIM(O4555)="",0,LEN(O4555)-LEN(SUBSTITUTE(O4555,",",""))+1)</f>
        <v>0</v>
      </c>
      <c r="K4555" s="242" t="str">
        <f>IF(AND(G4555&lt;&gt;0,G4555&lt;&gt;""),IF(B4555="","",IF(ISNUMBER(MATCH(B4555,'Look Up Values'!$B$2:$B$500,0)),"","Dest. error")),"")</f>
        <v/>
      </c>
      <c r="L4555" s="242" t="str">
        <f>IF(AND(G4555&lt;&gt;0,G4555&lt;&gt;""),IF(C4555="","",IF(AND(ISNUMBER(--LEFT(C4555,FIND(" ",C4555&amp;" ")-1)),OR(LEN(LEFT(C4555,FIND(" ",C4555&amp;" ")-1))=6,LEN(LEFT(C4555,FIND(" ",C4555&amp;" ")-1))=7),OR(ISNUMBER(MATCH(LEFT(C4555,FIND(" ",C4555&amp;" ")-1),'Look Up Values'!$G$2:$G$1000,0)),ISNUMBER(MATCH(LEFT(C4555,FIND(" ",C4555&amp;" ")-1),'Look Up Values'!$AE$2:$AE$2000,0)))),"","EWC error")),"")</f>
        <v/>
      </c>
      <c r="M4555" s="242" t="str" cm="1">
        <f t="array" ref="M4555">IF(AND(G4555&lt;&gt;0,G4555&lt;&gt;""),IF(E4555="","",IF(ISNUMBER(MATCH(SUBSTITUTE(E4555," ",""),SUBSTITUTE('Look Up Values'!$I$2:$I$10," ",""),0)),"","State error")),"")</f>
        <v/>
      </c>
      <c r="N4555" s="242" t="str" cm="1">
        <f t="array" ref="N4555">IF(AND(G4555&lt;&gt;0,G4555&lt;&gt;""),IF(F4555="","",IF(ISNUMBER(MATCH(SUBSTITUTE(F4555," ",""),SUBSTITUTE('Look Up Values'!$W$2:$W$30," ",""),0)),"","D&amp;R error")),"")</f>
        <v/>
      </c>
      <c r="O4555" s="256" t="str">
        <f t="shared" si="143"/>
        <v/>
      </c>
    </row>
    <row r="4556" spans="1:15" ht="15.75">
      <c r="A4556" s="250">
        <v>4549</v>
      </c>
      <c r="B4556" s="208"/>
      <c r="C4556" s="49"/>
      <c r="D4556" s="50"/>
      <c r="E4556" s="50"/>
      <c r="F4556" s="50"/>
      <c r="G4556" s="209"/>
      <c r="H4556" s="48"/>
      <c r="I4556" s="457" t="str">
        <f t="shared" si="142"/>
        <v/>
      </c>
      <c r="J4556" s="241" cm="1">
        <f t="array" ref="J4556">SUMPRODUCT(--(K4556:N4556&lt;&gt;"")) + IF(TRIM(O4556)="",0,LEN(O4556)-LEN(SUBSTITUTE(O4556,",",""))+1)</f>
        <v>0</v>
      </c>
      <c r="K4556" s="242" t="str">
        <f>IF(AND(G4556&lt;&gt;0,G4556&lt;&gt;""),IF(B4556="","",IF(ISNUMBER(MATCH(B4556,'Look Up Values'!$B$2:$B$500,0)),"","Dest. error")),"")</f>
        <v/>
      </c>
      <c r="L4556" s="242" t="str">
        <f>IF(AND(G4556&lt;&gt;0,G4556&lt;&gt;""),IF(C4556="","",IF(AND(ISNUMBER(--LEFT(C4556,FIND(" ",C4556&amp;" ")-1)),OR(LEN(LEFT(C4556,FIND(" ",C4556&amp;" ")-1))=6,LEN(LEFT(C4556,FIND(" ",C4556&amp;" ")-1))=7),OR(ISNUMBER(MATCH(LEFT(C4556,FIND(" ",C4556&amp;" ")-1),'Look Up Values'!$G$2:$G$1000,0)),ISNUMBER(MATCH(LEFT(C4556,FIND(" ",C4556&amp;" ")-1),'Look Up Values'!$AE$2:$AE$2000,0)))),"","EWC error")),"")</f>
        <v/>
      </c>
      <c r="M4556" s="242" t="str" cm="1">
        <f t="array" ref="M4556">IF(AND(G4556&lt;&gt;0,G4556&lt;&gt;""),IF(E4556="","",IF(ISNUMBER(MATCH(SUBSTITUTE(E4556," ",""),SUBSTITUTE('Look Up Values'!$I$2:$I$10," ",""),0)),"","State error")),"")</f>
        <v/>
      </c>
      <c r="N4556" s="242" t="str" cm="1">
        <f t="array" ref="N4556">IF(AND(G4556&lt;&gt;0,G4556&lt;&gt;""),IF(F4556="","",IF(ISNUMBER(MATCH(SUBSTITUTE(F4556," ",""),SUBSTITUTE('Look Up Values'!$W$2:$W$30," ",""),0)),"","D&amp;R error")),"")</f>
        <v/>
      </c>
      <c r="O4556" s="256" t="str">
        <f t="shared" si="143"/>
        <v/>
      </c>
    </row>
    <row r="4557" spans="1:15" ht="15.75">
      <c r="A4557" s="250">
        <v>4550</v>
      </c>
      <c r="B4557" s="208"/>
      <c r="C4557" s="49"/>
      <c r="D4557" s="50"/>
      <c r="E4557" s="50"/>
      <c r="F4557" s="50"/>
      <c r="G4557" s="209"/>
      <c r="H4557" s="48"/>
      <c r="I4557" s="457" t="str">
        <f t="shared" si="142"/>
        <v/>
      </c>
      <c r="J4557" s="241" cm="1">
        <f t="array" ref="J4557">SUMPRODUCT(--(K4557:N4557&lt;&gt;"")) + IF(TRIM(O4557)="",0,LEN(O4557)-LEN(SUBSTITUTE(O4557,",",""))+1)</f>
        <v>0</v>
      </c>
      <c r="K4557" s="242" t="str">
        <f>IF(AND(G4557&lt;&gt;0,G4557&lt;&gt;""),IF(B4557="","",IF(ISNUMBER(MATCH(B4557,'Look Up Values'!$B$2:$B$500,0)),"","Dest. error")),"")</f>
        <v/>
      </c>
      <c r="L4557" s="242" t="str">
        <f>IF(AND(G4557&lt;&gt;0,G4557&lt;&gt;""),IF(C4557="","",IF(AND(ISNUMBER(--LEFT(C4557,FIND(" ",C4557&amp;" ")-1)),OR(LEN(LEFT(C4557,FIND(" ",C4557&amp;" ")-1))=6,LEN(LEFT(C4557,FIND(" ",C4557&amp;" ")-1))=7),OR(ISNUMBER(MATCH(LEFT(C4557,FIND(" ",C4557&amp;" ")-1),'Look Up Values'!$G$2:$G$1000,0)),ISNUMBER(MATCH(LEFT(C4557,FIND(" ",C4557&amp;" ")-1),'Look Up Values'!$AE$2:$AE$2000,0)))),"","EWC error")),"")</f>
        <v/>
      </c>
      <c r="M4557" s="242" t="str" cm="1">
        <f t="array" ref="M4557">IF(AND(G4557&lt;&gt;0,G4557&lt;&gt;""),IF(E4557="","",IF(ISNUMBER(MATCH(SUBSTITUTE(E4557," ",""),SUBSTITUTE('Look Up Values'!$I$2:$I$10," ",""),0)),"","State error")),"")</f>
        <v/>
      </c>
      <c r="N4557" s="242" t="str" cm="1">
        <f t="array" ref="N4557">IF(AND(G4557&lt;&gt;0,G4557&lt;&gt;""),IF(F4557="","",IF(ISNUMBER(MATCH(SUBSTITUTE(F4557," ",""),SUBSTITUTE('Look Up Values'!$W$2:$W$30," ",""),0)),"","D&amp;R error")),"")</f>
        <v/>
      </c>
      <c r="O4557" s="256" t="str">
        <f t="shared" si="143"/>
        <v/>
      </c>
    </row>
    <row r="4558" spans="1:15" ht="15.75">
      <c r="A4558" s="250">
        <v>4551</v>
      </c>
      <c r="B4558" s="208"/>
      <c r="C4558" s="49"/>
      <c r="D4558" s="50"/>
      <c r="E4558" s="50"/>
      <c r="F4558" s="50"/>
      <c r="G4558" s="209"/>
      <c r="H4558" s="48"/>
      <c r="I4558" s="457" t="str">
        <f t="shared" si="142"/>
        <v/>
      </c>
      <c r="J4558" s="241" cm="1">
        <f t="array" ref="J4558">SUMPRODUCT(--(K4558:N4558&lt;&gt;"")) + IF(TRIM(O4558)="",0,LEN(O4558)-LEN(SUBSTITUTE(O4558,",",""))+1)</f>
        <v>0</v>
      </c>
      <c r="K4558" s="242" t="str">
        <f>IF(AND(G4558&lt;&gt;0,G4558&lt;&gt;""),IF(B4558="","",IF(ISNUMBER(MATCH(B4558,'Look Up Values'!$B$2:$B$500,0)),"","Dest. error")),"")</f>
        <v/>
      </c>
      <c r="L4558" s="242" t="str">
        <f>IF(AND(G4558&lt;&gt;0,G4558&lt;&gt;""),IF(C4558="","",IF(AND(ISNUMBER(--LEFT(C4558,FIND(" ",C4558&amp;" ")-1)),OR(LEN(LEFT(C4558,FIND(" ",C4558&amp;" ")-1))=6,LEN(LEFT(C4558,FIND(" ",C4558&amp;" ")-1))=7),OR(ISNUMBER(MATCH(LEFT(C4558,FIND(" ",C4558&amp;" ")-1),'Look Up Values'!$G$2:$G$1000,0)),ISNUMBER(MATCH(LEFT(C4558,FIND(" ",C4558&amp;" ")-1),'Look Up Values'!$AE$2:$AE$2000,0)))),"","EWC error")),"")</f>
        <v/>
      </c>
      <c r="M4558" s="242" t="str" cm="1">
        <f t="array" ref="M4558">IF(AND(G4558&lt;&gt;0,G4558&lt;&gt;""),IF(E4558="","",IF(ISNUMBER(MATCH(SUBSTITUTE(E4558," ",""),SUBSTITUTE('Look Up Values'!$I$2:$I$10," ",""),0)),"","State error")),"")</f>
        <v/>
      </c>
      <c r="N4558" s="242" t="str" cm="1">
        <f t="array" ref="N4558">IF(AND(G4558&lt;&gt;0,G4558&lt;&gt;""),IF(F4558="","",IF(ISNUMBER(MATCH(SUBSTITUTE(F4558," ",""),SUBSTITUTE('Look Up Values'!$W$2:$W$30," ",""),0)),"","D&amp;R error")),"")</f>
        <v/>
      </c>
      <c r="O4558" s="256" t="str">
        <f t="shared" si="143"/>
        <v/>
      </c>
    </row>
    <row r="4559" spans="1:15" ht="15.75">
      <c r="A4559" s="250">
        <v>4552</v>
      </c>
      <c r="B4559" s="208"/>
      <c r="C4559" s="49"/>
      <c r="D4559" s="50"/>
      <c r="E4559" s="50"/>
      <c r="F4559" s="50"/>
      <c r="G4559" s="209"/>
      <c r="H4559" s="48"/>
      <c r="I4559" s="457" t="str">
        <f t="shared" si="142"/>
        <v/>
      </c>
      <c r="J4559" s="241" cm="1">
        <f t="array" ref="J4559">SUMPRODUCT(--(K4559:N4559&lt;&gt;"")) + IF(TRIM(O4559)="",0,LEN(O4559)-LEN(SUBSTITUTE(O4559,",",""))+1)</f>
        <v>0</v>
      </c>
      <c r="K4559" s="242" t="str">
        <f>IF(AND(G4559&lt;&gt;0,G4559&lt;&gt;""),IF(B4559="","",IF(ISNUMBER(MATCH(B4559,'Look Up Values'!$B$2:$B$500,0)),"","Dest. error")),"")</f>
        <v/>
      </c>
      <c r="L4559" s="242" t="str">
        <f>IF(AND(G4559&lt;&gt;0,G4559&lt;&gt;""),IF(C4559="","",IF(AND(ISNUMBER(--LEFT(C4559,FIND(" ",C4559&amp;" ")-1)),OR(LEN(LEFT(C4559,FIND(" ",C4559&amp;" ")-1))=6,LEN(LEFT(C4559,FIND(" ",C4559&amp;" ")-1))=7),OR(ISNUMBER(MATCH(LEFT(C4559,FIND(" ",C4559&amp;" ")-1),'Look Up Values'!$G$2:$G$1000,0)),ISNUMBER(MATCH(LEFT(C4559,FIND(" ",C4559&amp;" ")-1),'Look Up Values'!$AE$2:$AE$2000,0)))),"","EWC error")),"")</f>
        <v/>
      </c>
      <c r="M4559" s="242" t="str" cm="1">
        <f t="array" ref="M4559">IF(AND(G4559&lt;&gt;0,G4559&lt;&gt;""),IF(E4559="","",IF(ISNUMBER(MATCH(SUBSTITUTE(E4559," ",""),SUBSTITUTE('Look Up Values'!$I$2:$I$10," ",""),0)),"","State error")),"")</f>
        <v/>
      </c>
      <c r="N4559" s="242" t="str" cm="1">
        <f t="array" ref="N4559">IF(AND(G4559&lt;&gt;0,G4559&lt;&gt;""),IF(F4559="","",IF(ISNUMBER(MATCH(SUBSTITUTE(F4559," ",""),SUBSTITUTE('Look Up Values'!$W$2:$W$30," ",""),0)),"","D&amp;R error")),"")</f>
        <v/>
      </c>
      <c r="O4559" s="256" t="str">
        <f t="shared" si="143"/>
        <v/>
      </c>
    </row>
    <row r="4560" spans="1:15" ht="15.75">
      <c r="A4560" s="250">
        <v>4553</v>
      </c>
      <c r="B4560" s="208"/>
      <c r="C4560" s="49"/>
      <c r="D4560" s="50"/>
      <c r="E4560" s="50"/>
      <c r="F4560" s="50"/>
      <c r="G4560" s="209"/>
      <c r="H4560" s="48"/>
      <c r="I4560" s="457" t="str">
        <f t="shared" si="142"/>
        <v/>
      </c>
      <c r="J4560" s="241" cm="1">
        <f t="array" ref="J4560">SUMPRODUCT(--(K4560:N4560&lt;&gt;"")) + IF(TRIM(O4560)="",0,LEN(O4560)-LEN(SUBSTITUTE(O4560,",",""))+1)</f>
        <v>0</v>
      </c>
      <c r="K4560" s="242" t="str">
        <f>IF(AND(G4560&lt;&gt;0,G4560&lt;&gt;""),IF(B4560="","",IF(ISNUMBER(MATCH(B4560,'Look Up Values'!$B$2:$B$500,0)),"","Dest. error")),"")</f>
        <v/>
      </c>
      <c r="L4560" s="242" t="str">
        <f>IF(AND(G4560&lt;&gt;0,G4560&lt;&gt;""),IF(C4560="","",IF(AND(ISNUMBER(--LEFT(C4560,FIND(" ",C4560&amp;" ")-1)),OR(LEN(LEFT(C4560,FIND(" ",C4560&amp;" ")-1))=6,LEN(LEFT(C4560,FIND(" ",C4560&amp;" ")-1))=7),OR(ISNUMBER(MATCH(LEFT(C4560,FIND(" ",C4560&amp;" ")-1),'Look Up Values'!$G$2:$G$1000,0)),ISNUMBER(MATCH(LEFT(C4560,FIND(" ",C4560&amp;" ")-1),'Look Up Values'!$AE$2:$AE$2000,0)))),"","EWC error")),"")</f>
        <v/>
      </c>
      <c r="M4560" s="242" t="str" cm="1">
        <f t="array" ref="M4560">IF(AND(G4560&lt;&gt;0,G4560&lt;&gt;""),IF(E4560="","",IF(ISNUMBER(MATCH(SUBSTITUTE(E4560," ",""),SUBSTITUTE('Look Up Values'!$I$2:$I$10," ",""),0)),"","State error")),"")</f>
        <v/>
      </c>
      <c r="N4560" s="242" t="str" cm="1">
        <f t="array" ref="N4560">IF(AND(G4560&lt;&gt;0,G4560&lt;&gt;""),IF(F4560="","",IF(ISNUMBER(MATCH(SUBSTITUTE(F4560," ",""),SUBSTITUTE('Look Up Values'!$W$2:$W$30," ",""),0)),"","D&amp;R error")),"")</f>
        <v/>
      </c>
      <c r="O4560" s="256" t="str">
        <f t="shared" si="143"/>
        <v/>
      </c>
    </row>
    <row r="4561" spans="1:15" ht="15.75">
      <c r="A4561" s="250">
        <v>4554</v>
      </c>
      <c r="B4561" s="208"/>
      <c r="C4561" s="49"/>
      <c r="D4561" s="50"/>
      <c r="E4561" s="50"/>
      <c r="F4561" s="50"/>
      <c r="G4561" s="209"/>
      <c r="H4561" s="48"/>
      <c r="I4561" s="457" t="str">
        <f t="shared" si="142"/>
        <v/>
      </c>
      <c r="J4561" s="241" cm="1">
        <f t="array" ref="J4561">SUMPRODUCT(--(K4561:N4561&lt;&gt;"")) + IF(TRIM(O4561)="",0,LEN(O4561)-LEN(SUBSTITUTE(O4561,",",""))+1)</f>
        <v>0</v>
      </c>
      <c r="K4561" s="242" t="str">
        <f>IF(AND(G4561&lt;&gt;0,G4561&lt;&gt;""),IF(B4561="","",IF(ISNUMBER(MATCH(B4561,'Look Up Values'!$B$2:$B$500,0)),"","Dest. error")),"")</f>
        <v/>
      </c>
      <c r="L4561" s="242" t="str">
        <f>IF(AND(G4561&lt;&gt;0,G4561&lt;&gt;""),IF(C4561="","",IF(AND(ISNUMBER(--LEFT(C4561,FIND(" ",C4561&amp;" ")-1)),OR(LEN(LEFT(C4561,FIND(" ",C4561&amp;" ")-1))=6,LEN(LEFT(C4561,FIND(" ",C4561&amp;" ")-1))=7),OR(ISNUMBER(MATCH(LEFT(C4561,FIND(" ",C4561&amp;" ")-1),'Look Up Values'!$G$2:$G$1000,0)),ISNUMBER(MATCH(LEFT(C4561,FIND(" ",C4561&amp;" ")-1),'Look Up Values'!$AE$2:$AE$2000,0)))),"","EWC error")),"")</f>
        <v/>
      </c>
      <c r="M4561" s="242" t="str" cm="1">
        <f t="array" ref="M4561">IF(AND(G4561&lt;&gt;0,G4561&lt;&gt;""),IF(E4561="","",IF(ISNUMBER(MATCH(SUBSTITUTE(E4561," ",""),SUBSTITUTE('Look Up Values'!$I$2:$I$10," ",""),0)),"","State error")),"")</f>
        <v/>
      </c>
      <c r="N4561" s="242" t="str" cm="1">
        <f t="array" ref="N4561">IF(AND(G4561&lt;&gt;0,G4561&lt;&gt;""),IF(F4561="","",IF(ISNUMBER(MATCH(SUBSTITUTE(F4561," ",""),SUBSTITUTE('Look Up Values'!$W$2:$W$30," ",""),0)),"","D&amp;R error")),"")</f>
        <v/>
      </c>
      <c r="O4561" s="256" t="str">
        <f t="shared" si="143"/>
        <v/>
      </c>
    </row>
    <row r="4562" spans="1:15" ht="15.75">
      <c r="A4562" s="250">
        <v>4555</v>
      </c>
      <c r="B4562" s="208"/>
      <c r="C4562" s="49"/>
      <c r="D4562" s="50"/>
      <c r="E4562" s="50"/>
      <c r="F4562" s="50"/>
      <c r="G4562" s="209"/>
      <c r="H4562" s="48"/>
      <c r="I4562" s="457" t="str">
        <f t="shared" si="142"/>
        <v/>
      </c>
      <c r="J4562" s="241" cm="1">
        <f t="array" ref="J4562">SUMPRODUCT(--(K4562:N4562&lt;&gt;"")) + IF(TRIM(O4562)="",0,LEN(O4562)-LEN(SUBSTITUTE(O4562,",",""))+1)</f>
        <v>0</v>
      </c>
      <c r="K4562" s="242" t="str">
        <f>IF(AND(G4562&lt;&gt;0,G4562&lt;&gt;""),IF(B4562="","",IF(ISNUMBER(MATCH(B4562,'Look Up Values'!$B$2:$B$500,0)),"","Dest. error")),"")</f>
        <v/>
      </c>
      <c r="L4562" s="242" t="str">
        <f>IF(AND(G4562&lt;&gt;0,G4562&lt;&gt;""),IF(C4562="","",IF(AND(ISNUMBER(--LEFT(C4562,FIND(" ",C4562&amp;" ")-1)),OR(LEN(LEFT(C4562,FIND(" ",C4562&amp;" ")-1))=6,LEN(LEFT(C4562,FIND(" ",C4562&amp;" ")-1))=7),OR(ISNUMBER(MATCH(LEFT(C4562,FIND(" ",C4562&amp;" ")-1),'Look Up Values'!$G$2:$G$1000,0)),ISNUMBER(MATCH(LEFT(C4562,FIND(" ",C4562&amp;" ")-1),'Look Up Values'!$AE$2:$AE$2000,0)))),"","EWC error")),"")</f>
        <v/>
      </c>
      <c r="M4562" s="242" t="str" cm="1">
        <f t="array" ref="M4562">IF(AND(G4562&lt;&gt;0,G4562&lt;&gt;""),IF(E4562="","",IF(ISNUMBER(MATCH(SUBSTITUTE(E4562," ",""),SUBSTITUTE('Look Up Values'!$I$2:$I$10," ",""),0)),"","State error")),"")</f>
        <v/>
      </c>
      <c r="N4562" s="242" t="str" cm="1">
        <f t="array" ref="N4562">IF(AND(G4562&lt;&gt;0,G4562&lt;&gt;""),IF(F4562="","",IF(ISNUMBER(MATCH(SUBSTITUTE(F4562," ",""),SUBSTITUTE('Look Up Values'!$W$2:$W$30," ",""),0)),"","D&amp;R error")),"")</f>
        <v/>
      </c>
      <c r="O4562" s="256" t="str">
        <f t="shared" si="143"/>
        <v/>
      </c>
    </row>
    <row r="4563" spans="1:15" ht="15.75">
      <c r="A4563" s="250">
        <v>4556</v>
      </c>
      <c r="B4563" s="208"/>
      <c r="C4563" s="49"/>
      <c r="D4563" s="50"/>
      <c r="E4563" s="50"/>
      <c r="F4563" s="50"/>
      <c r="G4563" s="209"/>
      <c r="H4563" s="48"/>
      <c r="I4563" s="457" t="str">
        <f t="shared" si="142"/>
        <v/>
      </c>
      <c r="J4563" s="241" cm="1">
        <f t="array" ref="J4563">SUMPRODUCT(--(K4563:N4563&lt;&gt;"")) + IF(TRIM(O4563)="",0,LEN(O4563)-LEN(SUBSTITUTE(O4563,",",""))+1)</f>
        <v>0</v>
      </c>
      <c r="K4563" s="242" t="str">
        <f>IF(AND(G4563&lt;&gt;0,G4563&lt;&gt;""),IF(B4563="","",IF(ISNUMBER(MATCH(B4563,'Look Up Values'!$B$2:$B$500,0)),"","Dest. error")),"")</f>
        <v/>
      </c>
      <c r="L4563" s="242" t="str">
        <f>IF(AND(G4563&lt;&gt;0,G4563&lt;&gt;""),IF(C4563="","",IF(AND(ISNUMBER(--LEFT(C4563,FIND(" ",C4563&amp;" ")-1)),OR(LEN(LEFT(C4563,FIND(" ",C4563&amp;" ")-1))=6,LEN(LEFT(C4563,FIND(" ",C4563&amp;" ")-1))=7),OR(ISNUMBER(MATCH(LEFT(C4563,FIND(" ",C4563&amp;" ")-1),'Look Up Values'!$G$2:$G$1000,0)),ISNUMBER(MATCH(LEFT(C4563,FIND(" ",C4563&amp;" ")-1),'Look Up Values'!$AE$2:$AE$2000,0)))),"","EWC error")),"")</f>
        <v/>
      </c>
      <c r="M4563" s="242" t="str" cm="1">
        <f t="array" ref="M4563">IF(AND(G4563&lt;&gt;0,G4563&lt;&gt;""),IF(E4563="","",IF(ISNUMBER(MATCH(SUBSTITUTE(E4563," ",""),SUBSTITUTE('Look Up Values'!$I$2:$I$10," ",""),0)),"","State error")),"")</f>
        <v/>
      </c>
      <c r="N4563" s="242" t="str" cm="1">
        <f t="array" ref="N4563">IF(AND(G4563&lt;&gt;0,G4563&lt;&gt;""),IF(F4563="","",IF(ISNUMBER(MATCH(SUBSTITUTE(F4563," ",""),SUBSTITUTE('Look Up Values'!$W$2:$W$30," ",""),0)),"","D&amp;R error")),"")</f>
        <v/>
      </c>
      <c r="O4563" s="256" t="str">
        <f t="shared" si="143"/>
        <v/>
      </c>
    </row>
    <row r="4564" spans="1:15" ht="15.75">
      <c r="A4564" s="250">
        <v>4557</v>
      </c>
      <c r="B4564" s="208"/>
      <c r="C4564" s="49"/>
      <c r="D4564" s="50"/>
      <c r="E4564" s="50"/>
      <c r="F4564" s="50"/>
      <c r="G4564" s="209"/>
      <c r="H4564" s="48"/>
      <c r="I4564" s="457" t="str">
        <f t="shared" si="142"/>
        <v/>
      </c>
      <c r="J4564" s="241" cm="1">
        <f t="array" ref="J4564">SUMPRODUCT(--(K4564:N4564&lt;&gt;"")) + IF(TRIM(O4564)="",0,LEN(O4564)-LEN(SUBSTITUTE(O4564,",",""))+1)</f>
        <v>0</v>
      </c>
      <c r="K4564" s="242" t="str">
        <f>IF(AND(G4564&lt;&gt;0,G4564&lt;&gt;""),IF(B4564="","",IF(ISNUMBER(MATCH(B4564,'Look Up Values'!$B$2:$B$500,0)),"","Dest. error")),"")</f>
        <v/>
      </c>
      <c r="L4564" s="242" t="str">
        <f>IF(AND(G4564&lt;&gt;0,G4564&lt;&gt;""),IF(C4564="","",IF(AND(ISNUMBER(--LEFT(C4564,FIND(" ",C4564&amp;" ")-1)),OR(LEN(LEFT(C4564,FIND(" ",C4564&amp;" ")-1))=6,LEN(LEFT(C4564,FIND(" ",C4564&amp;" ")-1))=7),OR(ISNUMBER(MATCH(LEFT(C4564,FIND(" ",C4564&amp;" ")-1),'Look Up Values'!$G$2:$G$1000,0)),ISNUMBER(MATCH(LEFT(C4564,FIND(" ",C4564&amp;" ")-1),'Look Up Values'!$AE$2:$AE$2000,0)))),"","EWC error")),"")</f>
        <v/>
      </c>
      <c r="M4564" s="242" t="str" cm="1">
        <f t="array" ref="M4564">IF(AND(G4564&lt;&gt;0,G4564&lt;&gt;""),IF(E4564="","",IF(ISNUMBER(MATCH(SUBSTITUTE(E4564," ",""),SUBSTITUTE('Look Up Values'!$I$2:$I$10," ",""),0)),"","State error")),"")</f>
        <v/>
      </c>
      <c r="N4564" s="242" t="str" cm="1">
        <f t="array" ref="N4564">IF(AND(G4564&lt;&gt;0,G4564&lt;&gt;""),IF(F4564="","",IF(ISNUMBER(MATCH(SUBSTITUTE(F4564," ",""),SUBSTITUTE('Look Up Values'!$W$2:$W$30," ",""),0)),"","D&amp;R error")),"")</f>
        <v/>
      </c>
      <c r="O4564" s="256" t="str">
        <f t="shared" si="143"/>
        <v/>
      </c>
    </row>
    <row r="4565" spans="1:15" ht="15.75">
      <c r="A4565" s="250">
        <v>4558</v>
      </c>
      <c r="B4565" s="208"/>
      <c r="C4565" s="49"/>
      <c r="D4565" s="50"/>
      <c r="E4565" s="50"/>
      <c r="F4565" s="50"/>
      <c r="G4565" s="209"/>
      <c r="H4565" s="48"/>
      <c r="I4565" s="457" t="str">
        <f t="shared" si="142"/>
        <v/>
      </c>
      <c r="J4565" s="241" cm="1">
        <f t="array" ref="J4565">SUMPRODUCT(--(K4565:N4565&lt;&gt;"")) + IF(TRIM(O4565)="",0,LEN(O4565)-LEN(SUBSTITUTE(O4565,",",""))+1)</f>
        <v>0</v>
      </c>
      <c r="K4565" s="242" t="str">
        <f>IF(AND(G4565&lt;&gt;0,G4565&lt;&gt;""),IF(B4565="","",IF(ISNUMBER(MATCH(B4565,'Look Up Values'!$B$2:$B$500,0)),"","Dest. error")),"")</f>
        <v/>
      </c>
      <c r="L4565" s="242" t="str">
        <f>IF(AND(G4565&lt;&gt;0,G4565&lt;&gt;""),IF(C4565="","",IF(AND(ISNUMBER(--LEFT(C4565,FIND(" ",C4565&amp;" ")-1)),OR(LEN(LEFT(C4565,FIND(" ",C4565&amp;" ")-1))=6,LEN(LEFT(C4565,FIND(" ",C4565&amp;" ")-1))=7),OR(ISNUMBER(MATCH(LEFT(C4565,FIND(" ",C4565&amp;" ")-1),'Look Up Values'!$G$2:$G$1000,0)),ISNUMBER(MATCH(LEFT(C4565,FIND(" ",C4565&amp;" ")-1),'Look Up Values'!$AE$2:$AE$2000,0)))),"","EWC error")),"")</f>
        <v/>
      </c>
      <c r="M4565" s="242" t="str" cm="1">
        <f t="array" ref="M4565">IF(AND(G4565&lt;&gt;0,G4565&lt;&gt;""),IF(E4565="","",IF(ISNUMBER(MATCH(SUBSTITUTE(E4565," ",""),SUBSTITUTE('Look Up Values'!$I$2:$I$10," ",""),0)),"","State error")),"")</f>
        <v/>
      </c>
      <c r="N4565" s="242" t="str" cm="1">
        <f t="array" ref="N4565">IF(AND(G4565&lt;&gt;0,G4565&lt;&gt;""),IF(F4565="","",IF(ISNUMBER(MATCH(SUBSTITUTE(F4565," ",""),SUBSTITUTE('Look Up Values'!$W$2:$W$30," ",""),0)),"","D&amp;R error")),"")</f>
        <v/>
      </c>
      <c r="O4565" s="256" t="str">
        <f t="shared" si="143"/>
        <v/>
      </c>
    </row>
    <row r="4566" spans="1:15" ht="15.75">
      <c r="A4566" s="250">
        <v>4559</v>
      </c>
      <c r="B4566" s="208"/>
      <c r="C4566" s="49"/>
      <c r="D4566" s="50"/>
      <c r="E4566" s="50"/>
      <c r="F4566" s="50"/>
      <c r="G4566" s="209"/>
      <c r="H4566" s="48"/>
      <c r="I4566" s="457" t="str">
        <f t="shared" si="142"/>
        <v/>
      </c>
      <c r="J4566" s="241" cm="1">
        <f t="array" ref="J4566">SUMPRODUCT(--(K4566:N4566&lt;&gt;"")) + IF(TRIM(O4566)="",0,LEN(O4566)-LEN(SUBSTITUTE(O4566,",",""))+1)</f>
        <v>0</v>
      </c>
      <c r="K4566" s="242" t="str">
        <f>IF(AND(G4566&lt;&gt;0,G4566&lt;&gt;""),IF(B4566="","",IF(ISNUMBER(MATCH(B4566,'Look Up Values'!$B$2:$B$500,0)),"","Dest. error")),"")</f>
        <v/>
      </c>
      <c r="L4566" s="242" t="str">
        <f>IF(AND(G4566&lt;&gt;0,G4566&lt;&gt;""),IF(C4566="","",IF(AND(ISNUMBER(--LEFT(C4566,FIND(" ",C4566&amp;" ")-1)),OR(LEN(LEFT(C4566,FIND(" ",C4566&amp;" ")-1))=6,LEN(LEFT(C4566,FIND(" ",C4566&amp;" ")-1))=7),OR(ISNUMBER(MATCH(LEFT(C4566,FIND(" ",C4566&amp;" ")-1),'Look Up Values'!$G$2:$G$1000,0)),ISNUMBER(MATCH(LEFT(C4566,FIND(" ",C4566&amp;" ")-1),'Look Up Values'!$AE$2:$AE$2000,0)))),"","EWC error")),"")</f>
        <v/>
      </c>
      <c r="M4566" s="242" t="str" cm="1">
        <f t="array" ref="M4566">IF(AND(G4566&lt;&gt;0,G4566&lt;&gt;""),IF(E4566="","",IF(ISNUMBER(MATCH(SUBSTITUTE(E4566," ",""),SUBSTITUTE('Look Up Values'!$I$2:$I$10," ",""),0)),"","State error")),"")</f>
        <v/>
      </c>
      <c r="N4566" s="242" t="str" cm="1">
        <f t="array" ref="N4566">IF(AND(G4566&lt;&gt;0,G4566&lt;&gt;""),IF(F4566="","",IF(ISNUMBER(MATCH(SUBSTITUTE(F4566," ",""),SUBSTITUTE('Look Up Values'!$W$2:$W$30," ",""),0)),"","D&amp;R error")),"")</f>
        <v/>
      </c>
      <c r="O4566" s="256" t="str">
        <f t="shared" si="143"/>
        <v/>
      </c>
    </row>
    <row r="4567" spans="1:15" ht="15.75">
      <c r="A4567" s="250">
        <v>4560</v>
      </c>
      <c r="B4567" s="208"/>
      <c r="C4567" s="49"/>
      <c r="D4567" s="50"/>
      <c r="E4567" s="50"/>
      <c r="F4567" s="50"/>
      <c r="G4567" s="209"/>
      <c r="H4567" s="48"/>
      <c r="I4567" s="457" t="str">
        <f t="shared" si="142"/>
        <v/>
      </c>
      <c r="J4567" s="241" cm="1">
        <f t="array" ref="J4567">SUMPRODUCT(--(K4567:N4567&lt;&gt;"")) + IF(TRIM(O4567)="",0,LEN(O4567)-LEN(SUBSTITUTE(O4567,",",""))+1)</f>
        <v>0</v>
      </c>
      <c r="K4567" s="242" t="str">
        <f>IF(AND(G4567&lt;&gt;0,G4567&lt;&gt;""),IF(B4567="","",IF(ISNUMBER(MATCH(B4567,'Look Up Values'!$B$2:$B$500,0)),"","Dest. error")),"")</f>
        <v/>
      </c>
      <c r="L4567" s="242" t="str">
        <f>IF(AND(G4567&lt;&gt;0,G4567&lt;&gt;""),IF(C4567="","",IF(AND(ISNUMBER(--LEFT(C4567,FIND(" ",C4567&amp;" ")-1)),OR(LEN(LEFT(C4567,FIND(" ",C4567&amp;" ")-1))=6,LEN(LEFT(C4567,FIND(" ",C4567&amp;" ")-1))=7),OR(ISNUMBER(MATCH(LEFT(C4567,FIND(" ",C4567&amp;" ")-1),'Look Up Values'!$G$2:$G$1000,0)),ISNUMBER(MATCH(LEFT(C4567,FIND(" ",C4567&amp;" ")-1),'Look Up Values'!$AE$2:$AE$2000,0)))),"","EWC error")),"")</f>
        <v/>
      </c>
      <c r="M4567" s="242" t="str" cm="1">
        <f t="array" ref="M4567">IF(AND(G4567&lt;&gt;0,G4567&lt;&gt;""),IF(E4567="","",IF(ISNUMBER(MATCH(SUBSTITUTE(E4567," ",""),SUBSTITUTE('Look Up Values'!$I$2:$I$10," ",""),0)),"","State error")),"")</f>
        <v/>
      </c>
      <c r="N4567" s="242" t="str" cm="1">
        <f t="array" ref="N4567">IF(AND(G4567&lt;&gt;0,G4567&lt;&gt;""),IF(F4567="","",IF(ISNUMBER(MATCH(SUBSTITUTE(F4567," ",""),SUBSTITUTE('Look Up Values'!$W$2:$W$30," ",""),0)),"","D&amp;R error")),"")</f>
        <v/>
      </c>
      <c r="O4567" s="256" t="str">
        <f t="shared" si="143"/>
        <v/>
      </c>
    </row>
    <row r="4568" spans="1:15" ht="15.75">
      <c r="A4568" s="250">
        <v>4561</v>
      </c>
      <c r="B4568" s="208"/>
      <c r="C4568" s="49"/>
      <c r="D4568" s="50"/>
      <c r="E4568" s="50"/>
      <c r="F4568" s="50"/>
      <c r="G4568" s="209"/>
      <c r="H4568" s="48"/>
      <c r="I4568" s="457" t="str">
        <f t="shared" si="142"/>
        <v/>
      </c>
      <c r="J4568" s="241" cm="1">
        <f t="array" ref="J4568">SUMPRODUCT(--(K4568:N4568&lt;&gt;"")) + IF(TRIM(O4568)="",0,LEN(O4568)-LEN(SUBSTITUTE(O4568,",",""))+1)</f>
        <v>0</v>
      </c>
      <c r="K4568" s="242" t="str">
        <f>IF(AND(G4568&lt;&gt;0,G4568&lt;&gt;""),IF(B4568="","",IF(ISNUMBER(MATCH(B4568,'Look Up Values'!$B$2:$B$500,0)),"","Dest. error")),"")</f>
        <v/>
      </c>
      <c r="L4568" s="242" t="str">
        <f>IF(AND(G4568&lt;&gt;0,G4568&lt;&gt;""),IF(C4568="","",IF(AND(ISNUMBER(--LEFT(C4568,FIND(" ",C4568&amp;" ")-1)),OR(LEN(LEFT(C4568,FIND(" ",C4568&amp;" ")-1))=6,LEN(LEFT(C4568,FIND(" ",C4568&amp;" ")-1))=7),OR(ISNUMBER(MATCH(LEFT(C4568,FIND(" ",C4568&amp;" ")-1),'Look Up Values'!$G$2:$G$1000,0)),ISNUMBER(MATCH(LEFT(C4568,FIND(" ",C4568&amp;" ")-1),'Look Up Values'!$AE$2:$AE$2000,0)))),"","EWC error")),"")</f>
        <v/>
      </c>
      <c r="M4568" s="242" t="str" cm="1">
        <f t="array" ref="M4568">IF(AND(G4568&lt;&gt;0,G4568&lt;&gt;""),IF(E4568="","",IF(ISNUMBER(MATCH(SUBSTITUTE(E4568," ",""),SUBSTITUTE('Look Up Values'!$I$2:$I$10," ",""),0)),"","State error")),"")</f>
        <v/>
      </c>
      <c r="N4568" s="242" t="str" cm="1">
        <f t="array" ref="N4568">IF(AND(G4568&lt;&gt;0,G4568&lt;&gt;""),IF(F4568="","",IF(ISNUMBER(MATCH(SUBSTITUTE(F4568," ",""),SUBSTITUTE('Look Up Values'!$W$2:$W$30," ",""),0)),"","D&amp;R error")),"")</f>
        <v/>
      </c>
      <c r="O4568" s="256" t="str">
        <f t="shared" si="143"/>
        <v/>
      </c>
    </row>
    <row r="4569" spans="1:15" ht="15.75">
      <c r="A4569" s="250">
        <v>4562</v>
      </c>
      <c r="B4569" s="208"/>
      <c r="C4569" s="49"/>
      <c r="D4569" s="50"/>
      <c r="E4569" s="50"/>
      <c r="F4569" s="50"/>
      <c r="G4569" s="209"/>
      <c r="H4569" s="48"/>
      <c r="I4569" s="457" t="str">
        <f t="shared" si="142"/>
        <v/>
      </c>
      <c r="J4569" s="241" cm="1">
        <f t="array" ref="J4569">SUMPRODUCT(--(K4569:N4569&lt;&gt;"")) + IF(TRIM(O4569)="",0,LEN(O4569)-LEN(SUBSTITUTE(O4569,",",""))+1)</f>
        <v>0</v>
      </c>
      <c r="K4569" s="242" t="str">
        <f>IF(AND(G4569&lt;&gt;0,G4569&lt;&gt;""),IF(B4569="","",IF(ISNUMBER(MATCH(B4569,'Look Up Values'!$B$2:$B$500,0)),"","Dest. error")),"")</f>
        <v/>
      </c>
      <c r="L4569" s="242" t="str">
        <f>IF(AND(G4569&lt;&gt;0,G4569&lt;&gt;""),IF(C4569="","",IF(AND(ISNUMBER(--LEFT(C4569,FIND(" ",C4569&amp;" ")-1)),OR(LEN(LEFT(C4569,FIND(" ",C4569&amp;" ")-1))=6,LEN(LEFT(C4569,FIND(" ",C4569&amp;" ")-1))=7),OR(ISNUMBER(MATCH(LEFT(C4569,FIND(" ",C4569&amp;" ")-1),'Look Up Values'!$G$2:$G$1000,0)),ISNUMBER(MATCH(LEFT(C4569,FIND(" ",C4569&amp;" ")-1),'Look Up Values'!$AE$2:$AE$2000,0)))),"","EWC error")),"")</f>
        <v/>
      </c>
      <c r="M4569" s="242" t="str" cm="1">
        <f t="array" ref="M4569">IF(AND(G4569&lt;&gt;0,G4569&lt;&gt;""),IF(E4569="","",IF(ISNUMBER(MATCH(SUBSTITUTE(E4569," ",""),SUBSTITUTE('Look Up Values'!$I$2:$I$10," ",""),0)),"","State error")),"")</f>
        <v/>
      </c>
      <c r="N4569" s="242" t="str" cm="1">
        <f t="array" ref="N4569">IF(AND(G4569&lt;&gt;0,G4569&lt;&gt;""),IF(F4569="","",IF(ISNUMBER(MATCH(SUBSTITUTE(F4569," ",""),SUBSTITUTE('Look Up Values'!$W$2:$W$30," ",""),0)),"","D&amp;R error")),"")</f>
        <v/>
      </c>
      <c r="O4569" s="256" t="str">
        <f t="shared" si="143"/>
        <v/>
      </c>
    </row>
    <row r="4570" spans="1:15" ht="15.75">
      <c r="A4570" s="250">
        <v>4563</v>
      </c>
      <c r="B4570" s="208"/>
      <c r="C4570" s="49"/>
      <c r="D4570" s="50"/>
      <c r="E4570" s="50"/>
      <c r="F4570" s="50"/>
      <c r="G4570" s="209"/>
      <c r="H4570" s="48"/>
      <c r="I4570" s="457" t="str">
        <f t="shared" si="142"/>
        <v/>
      </c>
      <c r="J4570" s="241" cm="1">
        <f t="array" ref="J4570">SUMPRODUCT(--(K4570:N4570&lt;&gt;"")) + IF(TRIM(O4570)="",0,LEN(O4570)-LEN(SUBSTITUTE(O4570,",",""))+1)</f>
        <v>0</v>
      </c>
      <c r="K4570" s="242" t="str">
        <f>IF(AND(G4570&lt;&gt;0,G4570&lt;&gt;""),IF(B4570="","",IF(ISNUMBER(MATCH(B4570,'Look Up Values'!$B$2:$B$500,0)),"","Dest. error")),"")</f>
        <v/>
      </c>
      <c r="L4570" s="242" t="str">
        <f>IF(AND(G4570&lt;&gt;0,G4570&lt;&gt;""),IF(C4570="","",IF(AND(ISNUMBER(--LEFT(C4570,FIND(" ",C4570&amp;" ")-1)),OR(LEN(LEFT(C4570,FIND(" ",C4570&amp;" ")-1))=6,LEN(LEFT(C4570,FIND(" ",C4570&amp;" ")-1))=7),OR(ISNUMBER(MATCH(LEFT(C4570,FIND(" ",C4570&amp;" ")-1),'Look Up Values'!$G$2:$G$1000,0)),ISNUMBER(MATCH(LEFT(C4570,FIND(" ",C4570&amp;" ")-1),'Look Up Values'!$AE$2:$AE$2000,0)))),"","EWC error")),"")</f>
        <v/>
      </c>
      <c r="M4570" s="242" t="str" cm="1">
        <f t="array" ref="M4570">IF(AND(G4570&lt;&gt;0,G4570&lt;&gt;""),IF(E4570="","",IF(ISNUMBER(MATCH(SUBSTITUTE(E4570," ",""),SUBSTITUTE('Look Up Values'!$I$2:$I$10," ",""),0)),"","State error")),"")</f>
        <v/>
      </c>
      <c r="N4570" s="242" t="str" cm="1">
        <f t="array" ref="N4570">IF(AND(G4570&lt;&gt;0,G4570&lt;&gt;""),IF(F4570="","",IF(ISNUMBER(MATCH(SUBSTITUTE(F4570," ",""),SUBSTITUTE('Look Up Values'!$W$2:$W$30," ",""),0)),"","D&amp;R error")),"")</f>
        <v/>
      </c>
      <c r="O4570" s="256" t="str">
        <f t="shared" si="143"/>
        <v/>
      </c>
    </row>
    <row r="4571" spans="1:15" ht="15.75">
      <c r="A4571" s="250">
        <v>4564</v>
      </c>
      <c r="B4571" s="208"/>
      <c r="C4571" s="49"/>
      <c r="D4571" s="50"/>
      <c r="E4571" s="50"/>
      <c r="F4571" s="50"/>
      <c r="G4571" s="209"/>
      <c r="H4571" s="48"/>
      <c r="I4571" s="457" t="str">
        <f t="shared" si="142"/>
        <v/>
      </c>
      <c r="J4571" s="241" cm="1">
        <f t="array" ref="J4571">SUMPRODUCT(--(K4571:N4571&lt;&gt;"")) + IF(TRIM(O4571)="",0,LEN(O4571)-LEN(SUBSTITUTE(O4571,",",""))+1)</f>
        <v>0</v>
      </c>
      <c r="K4571" s="242" t="str">
        <f>IF(AND(G4571&lt;&gt;0,G4571&lt;&gt;""),IF(B4571="","",IF(ISNUMBER(MATCH(B4571,'Look Up Values'!$B$2:$B$500,0)),"","Dest. error")),"")</f>
        <v/>
      </c>
      <c r="L4571" s="242" t="str">
        <f>IF(AND(G4571&lt;&gt;0,G4571&lt;&gt;""),IF(C4571="","",IF(AND(ISNUMBER(--LEFT(C4571,FIND(" ",C4571&amp;" ")-1)),OR(LEN(LEFT(C4571,FIND(" ",C4571&amp;" ")-1))=6,LEN(LEFT(C4571,FIND(" ",C4571&amp;" ")-1))=7),OR(ISNUMBER(MATCH(LEFT(C4571,FIND(" ",C4571&amp;" ")-1),'Look Up Values'!$G$2:$G$1000,0)),ISNUMBER(MATCH(LEFT(C4571,FIND(" ",C4571&amp;" ")-1),'Look Up Values'!$AE$2:$AE$2000,0)))),"","EWC error")),"")</f>
        <v/>
      </c>
      <c r="M4571" s="242" t="str" cm="1">
        <f t="array" ref="M4571">IF(AND(G4571&lt;&gt;0,G4571&lt;&gt;""),IF(E4571="","",IF(ISNUMBER(MATCH(SUBSTITUTE(E4571," ",""),SUBSTITUTE('Look Up Values'!$I$2:$I$10," ",""),0)),"","State error")),"")</f>
        <v/>
      </c>
      <c r="N4571" s="242" t="str" cm="1">
        <f t="array" ref="N4571">IF(AND(G4571&lt;&gt;0,G4571&lt;&gt;""),IF(F4571="","",IF(ISNUMBER(MATCH(SUBSTITUTE(F4571," ",""),SUBSTITUTE('Look Up Values'!$W$2:$W$30," ",""),0)),"","D&amp;R error")),"")</f>
        <v/>
      </c>
      <c r="O4571" s="256" t="str">
        <f t="shared" si="143"/>
        <v/>
      </c>
    </row>
    <row r="4572" spans="1:15" ht="15.75">
      <c r="A4572" s="250">
        <v>4565</v>
      </c>
      <c r="B4572" s="208"/>
      <c r="C4572" s="49"/>
      <c r="D4572" s="50"/>
      <c r="E4572" s="50"/>
      <c r="F4572" s="50"/>
      <c r="G4572" s="209"/>
      <c r="H4572" s="48"/>
      <c r="I4572" s="457" t="str">
        <f t="shared" si="142"/>
        <v/>
      </c>
      <c r="J4572" s="241" cm="1">
        <f t="array" ref="J4572">SUMPRODUCT(--(K4572:N4572&lt;&gt;"")) + IF(TRIM(O4572)="",0,LEN(O4572)-LEN(SUBSTITUTE(O4572,",",""))+1)</f>
        <v>0</v>
      </c>
      <c r="K4572" s="242" t="str">
        <f>IF(AND(G4572&lt;&gt;0,G4572&lt;&gt;""),IF(B4572="","",IF(ISNUMBER(MATCH(B4572,'Look Up Values'!$B$2:$B$500,0)),"","Dest. error")),"")</f>
        <v/>
      </c>
      <c r="L4572" s="242" t="str">
        <f>IF(AND(G4572&lt;&gt;0,G4572&lt;&gt;""),IF(C4572="","",IF(AND(ISNUMBER(--LEFT(C4572,FIND(" ",C4572&amp;" ")-1)),OR(LEN(LEFT(C4572,FIND(" ",C4572&amp;" ")-1))=6,LEN(LEFT(C4572,FIND(" ",C4572&amp;" ")-1))=7),OR(ISNUMBER(MATCH(LEFT(C4572,FIND(" ",C4572&amp;" ")-1),'Look Up Values'!$G$2:$G$1000,0)),ISNUMBER(MATCH(LEFT(C4572,FIND(" ",C4572&amp;" ")-1),'Look Up Values'!$AE$2:$AE$2000,0)))),"","EWC error")),"")</f>
        <v/>
      </c>
      <c r="M4572" s="242" t="str" cm="1">
        <f t="array" ref="M4572">IF(AND(G4572&lt;&gt;0,G4572&lt;&gt;""),IF(E4572="","",IF(ISNUMBER(MATCH(SUBSTITUTE(E4572," ",""),SUBSTITUTE('Look Up Values'!$I$2:$I$10," ",""),0)),"","State error")),"")</f>
        <v/>
      </c>
      <c r="N4572" s="242" t="str" cm="1">
        <f t="array" ref="N4572">IF(AND(G4572&lt;&gt;0,G4572&lt;&gt;""),IF(F4572="","",IF(ISNUMBER(MATCH(SUBSTITUTE(F4572," ",""),SUBSTITUTE('Look Up Values'!$W$2:$W$30," ",""),0)),"","D&amp;R error")),"")</f>
        <v/>
      </c>
      <c r="O4572" s="256" t="str">
        <f t="shared" si="143"/>
        <v/>
      </c>
    </row>
    <row r="4573" spans="1:15" ht="15.75">
      <c r="A4573" s="250">
        <v>4566</v>
      </c>
      <c r="B4573" s="208"/>
      <c r="C4573" s="49"/>
      <c r="D4573" s="50"/>
      <c r="E4573" s="50"/>
      <c r="F4573" s="50"/>
      <c r="G4573" s="209"/>
      <c r="H4573" s="48"/>
      <c r="I4573" s="457" t="str">
        <f t="shared" si="142"/>
        <v/>
      </c>
      <c r="J4573" s="241" cm="1">
        <f t="array" ref="J4573">SUMPRODUCT(--(K4573:N4573&lt;&gt;"")) + IF(TRIM(O4573)="",0,LEN(O4573)-LEN(SUBSTITUTE(O4573,",",""))+1)</f>
        <v>0</v>
      </c>
      <c r="K4573" s="242" t="str">
        <f>IF(AND(G4573&lt;&gt;0,G4573&lt;&gt;""),IF(B4573="","",IF(ISNUMBER(MATCH(B4573,'Look Up Values'!$B$2:$B$500,0)),"","Dest. error")),"")</f>
        <v/>
      </c>
      <c r="L4573" s="242" t="str">
        <f>IF(AND(G4573&lt;&gt;0,G4573&lt;&gt;""),IF(C4573="","",IF(AND(ISNUMBER(--LEFT(C4573,FIND(" ",C4573&amp;" ")-1)),OR(LEN(LEFT(C4573,FIND(" ",C4573&amp;" ")-1))=6,LEN(LEFT(C4573,FIND(" ",C4573&amp;" ")-1))=7),OR(ISNUMBER(MATCH(LEFT(C4573,FIND(" ",C4573&amp;" ")-1),'Look Up Values'!$G$2:$G$1000,0)),ISNUMBER(MATCH(LEFT(C4573,FIND(" ",C4573&amp;" ")-1),'Look Up Values'!$AE$2:$AE$2000,0)))),"","EWC error")),"")</f>
        <v/>
      </c>
      <c r="M4573" s="242" t="str" cm="1">
        <f t="array" ref="M4573">IF(AND(G4573&lt;&gt;0,G4573&lt;&gt;""),IF(E4573="","",IF(ISNUMBER(MATCH(SUBSTITUTE(E4573," ",""),SUBSTITUTE('Look Up Values'!$I$2:$I$10," ",""),0)),"","State error")),"")</f>
        <v/>
      </c>
      <c r="N4573" s="242" t="str" cm="1">
        <f t="array" ref="N4573">IF(AND(G4573&lt;&gt;0,G4573&lt;&gt;""),IF(F4573="","",IF(ISNUMBER(MATCH(SUBSTITUTE(F4573," ",""),SUBSTITUTE('Look Up Values'!$W$2:$W$30," ",""),0)),"","D&amp;R error")),"")</f>
        <v/>
      </c>
      <c r="O4573" s="256" t="str">
        <f t="shared" si="143"/>
        <v/>
      </c>
    </row>
    <row r="4574" spans="1:15" ht="15.75">
      <c r="A4574" s="250">
        <v>4567</v>
      </c>
      <c r="B4574" s="208"/>
      <c r="C4574" s="49"/>
      <c r="D4574" s="50"/>
      <c r="E4574" s="50"/>
      <c r="F4574" s="50"/>
      <c r="G4574" s="209"/>
      <c r="H4574" s="48"/>
      <c r="I4574" s="457" t="str">
        <f t="shared" si="142"/>
        <v/>
      </c>
      <c r="J4574" s="241" cm="1">
        <f t="array" ref="J4574">SUMPRODUCT(--(K4574:N4574&lt;&gt;"")) + IF(TRIM(O4574)="",0,LEN(O4574)-LEN(SUBSTITUTE(O4574,",",""))+1)</f>
        <v>0</v>
      </c>
      <c r="K4574" s="242" t="str">
        <f>IF(AND(G4574&lt;&gt;0,G4574&lt;&gt;""),IF(B4574="","",IF(ISNUMBER(MATCH(B4574,'Look Up Values'!$B$2:$B$500,0)),"","Dest. error")),"")</f>
        <v/>
      </c>
      <c r="L4574" s="242" t="str">
        <f>IF(AND(G4574&lt;&gt;0,G4574&lt;&gt;""),IF(C4574="","",IF(AND(ISNUMBER(--LEFT(C4574,FIND(" ",C4574&amp;" ")-1)),OR(LEN(LEFT(C4574,FIND(" ",C4574&amp;" ")-1))=6,LEN(LEFT(C4574,FIND(" ",C4574&amp;" ")-1))=7),OR(ISNUMBER(MATCH(LEFT(C4574,FIND(" ",C4574&amp;" ")-1),'Look Up Values'!$G$2:$G$1000,0)),ISNUMBER(MATCH(LEFT(C4574,FIND(" ",C4574&amp;" ")-1),'Look Up Values'!$AE$2:$AE$2000,0)))),"","EWC error")),"")</f>
        <v/>
      </c>
      <c r="M4574" s="242" t="str" cm="1">
        <f t="array" ref="M4574">IF(AND(G4574&lt;&gt;0,G4574&lt;&gt;""),IF(E4574="","",IF(ISNUMBER(MATCH(SUBSTITUTE(E4574," ",""),SUBSTITUTE('Look Up Values'!$I$2:$I$10," ",""),0)),"","State error")),"")</f>
        <v/>
      </c>
      <c r="N4574" s="242" t="str" cm="1">
        <f t="array" ref="N4574">IF(AND(G4574&lt;&gt;0,G4574&lt;&gt;""),IF(F4574="","",IF(ISNUMBER(MATCH(SUBSTITUTE(F4574," ",""),SUBSTITUTE('Look Up Values'!$W$2:$W$30," ",""),0)),"","D&amp;R error")),"")</f>
        <v/>
      </c>
      <c r="O4574" s="256" t="str">
        <f t="shared" si="143"/>
        <v/>
      </c>
    </row>
    <row r="4575" spans="1:15" ht="15.75">
      <c r="A4575" s="250">
        <v>4568</v>
      </c>
      <c r="B4575" s="208"/>
      <c r="C4575" s="49"/>
      <c r="D4575" s="50"/>
      <c r="E4575" s="50"/>
      <c r="F4575" s="50"/>
      <c r="G4575" s="209"/>
      <c r="H4575" s="48"/>
      <c r="I4575" s="457" t="str">
        <f t="shared" si="142"/>
        <v/>
      </c>
      <c r="J4575" s="241" cm="1">
        <f t="array" ref="J4575">SUMPRODUCT(--(K4575:N4575&lt;&gt;"")) + IF(TRIM(O4575)="",0,LEN(O4575)-LEN(SUBSTITUTE(O4575,",",""))+1)</f>
        <v>0</v>
      </c>
      <c r="K4575" s="242" t="str">
        <f>IF(AND(G4575&lt;&gt;0,G4575&lt;&gt;""),IF(B4575="","",IF(ISNUMBER(MATCH(B4575,'Look Up Values'!$B$2:$B$500,0)),"","Dest. error")),"")</f>
        <v/>
      </c>
      <c r="L4575" s="242" t="str">
        <f>IF(AND(G4575&lt;&gt;0,G4575&lt;&gt;""),IF(C4575="","",IF(AND(ISNUMBER(--LEFT(C4575,FIND(" ",C4575&amp;" ")-1)),OR(LEN(LEFT(C4575,FIND(" ",C4575&amp;" ")-1))=6,LEN(LEFT(C4575,FIND(" ",C4575&amp;" ")-1))=7),OR(ISNUMBER(MATCH(LEFT(C4575,FIND(" ",C4575&amp;" ")-1),'Look Up Values'!$G$2:$G$1000,0)),ISNUMBER(MATCH(LEFT(C4575,FIND(" ",C4575&amp;" ")-1),'Look Up Values'!$AE$2:$AE$2000,0)))),"","EWC error")),"")</f>
        <v/>
      </c>
      <c r="M4575" s="242" t="str" cm="1">
        <f t="array" ref="M4575">IF(AND(G4575&lt;&gt;0,G4575&lt;&gt;""),IF(E4575="","",IF(ISNUMBER(MATCH(SUBSTITUTE(E4575," ",""),SUBSTITUTE('Look Up Values'!$I$2:$I$10," ",""),0)),"","State error")),"")</f>
        <v/>
      </c>
      <c r="N4575" s="242" t="str" cm="1">
        <f t="array" ref="N4575">IF(AND(G4575&lt;&gt;0,G4575&lt;&gt;""),IF(F4575="","",IF(ISNUMBER(MATCH(SUBSTITUTE(F4575," ",""),SUBSTITUTE('Look Up Values'!$W$2:$W$30," ",""),0)),"","D&amp;R error")),"")</f>
        <v/>
      </c>
      <c r="O4575" s="256" t="str">
        <f t="shared" si="143"/>
        <v/>
      </c>
    </row>
    <row r="4576" spans="1:15" ht="15.75">
      <c r="A4576" s="250">
        <v>4569</v>
      </c>
      <c r="B4576" s="208"/>
      <c r="C4576" s="49"/>
      <c r="D4576" s="50"/>
      <c r="E4576" s="50"/>
      <c r="F4576" s="50"/>
      <c r="G4576" s="209"/>
      <c r="H4576" s="48"/>
      <c r="I4576" s="457" t="str">
        <f t="shared" si="142"/>
        <v/>
      </c>
      <c r="J4576" s="241" cm="1">
        <f t="array" ref="J4576">SUMPRODUCT(--(K4576:N4576&lt;&gt;"")) + IF(TRIM(O4576)="",0,LEN(O4576)-LEN(SUBSTITUTE(O4576,",",""))+1)</f>
        <v>0</v>
      </c>
      <c r="K4576" s="242" t="str">
        <f>IF(AND(G4576&lt;&gt;0,G4576&lt;&gt;""),IF(B4576="","",IF(ISNUMBER(MATCH(B4576,'Look Up Values'!$B$2:$B$500,0)),"","Dest. error")),"")</f>
        <v/>
      </c>
      <c r="L4576" s="242" t="str">
        <f>IF(AND(G4576&lt;&gt;0,G4576&lt;&gt;""),IF(C4576="","",IF(AND(ISNUMBER(--LEFT(C4576,FIND(" ",C4576&amp;" ")-1)),OR(LEN(LEFT(C4576,FIND(" ",C4576&amp;" ")-1))=6,LEN(LEFT(C4576,FIND(" ",C4576&amp;" ")-1))=7),OR(ISNUMBER(MATCH(LEFT(C4576,FIND(" ",C4576&amp;" ")-1),'Look Up Values'!$G$2:$G$1000,0)),ISNUMBER(MATCH(LEFT(C4576,FIND(" ",C4576&amp;" ")-1),'Look Up Values'!$AE$2:$AE$2000,0)))),"","EWC error")),"")</f>
        <v/>
      </c>
      <c r="M4576" s="242" t="str" cm="1">
        <f t="array" ref="M4576">IF(AND(G4576&lt;&gt;0,G4576&lt;&gt;""),IF(E4576="","",IF(ISNUMBER(MATCH(SUBSTITUTE(E4576," ",""),SUBSTITUTE('Look Up Values'!$I$2:$I$10," ",""),0)),"","State error")),"")</f>
        <v/>
      </c>
      <c r="N4576" s="242" t="str" cm="1">
        <f t="array" ref="N4576">IF(AND(G4576&lt;&gt;0,G4576&lt;&gt;""),IF(F4576="","",IF(ISNUMBER(MATCH(SUBSTITUTE(F4576," ",""),SUBSTITUTE('Look Up Values'!$W$2:$W$30," ",""),0)),"","D&amp;R error")),"")</f>
        <v/>
      </c>
      <c r="O4576" s="256" t="str">
        <f t="shared" si="143"/>
        <v/>
      </c>
    </row>
    <row r="4577" spans="1:15" ht="15.75">
      <c r="A4577" s="250">
        <v>4570</v>
      </c>
      <c r="B4577" s="208"/>
      <c r="C4577" s="49"/>
      <c r="D4577" s="50"/>
      <c r="E4577" s="50"/>
      <c r="F4577" s="50"/>
      <c r="G4577" s="209"/>
      <c r="H4577" s="48"/>
      <c r="I4577" s="457" t="str">
        <f t="shared" si="142"/>
        <v/>
      </c>
      <c r="J4577" s="241" cm="1">
        <f t="array" ref="J4577">SUMPRODUCT(--(K4577:N4577&lt;&gt;"")) + IF(TRIM(O4577)="",0,LEN(O4577)-LEN(SUBSTITUTE(O4577,",",""))+1)</f>
        <v>0</v>
      </c>
      <c r="K4577" s="242" t="str">
        <f>IF(AND(G4577&lt;&gt;0,G4577&lt;&gt;""),IF(B4577="","",IF(ISNUMBER(MATCH(B4577,'Look Up Values'!$B$2:$B$500,0)),"","Dest. error")),"")</f>
        <v/>
      </c>
      <c r="L4577" s="242" t="str">
        <f>IF(AND(G4577&lt;&gt;0,G4577&lt;&gt;""),IF(C4577="","",IF(AND(ISNUMBER(--LEFT(C4577,FIND(" ",C4577&amp;" ")-1)),OR(LEN(LEFT(C4577,FIND(" ",C4577&amp;" ")-1))=6,LEN(LEFT(C4577,FIND(" ",C4577&amp;" ")-1))=7),OR(ISNUMBER(MATCH(LEFT(C4577,FIND(" ",C4577&amp;" ")-1),'Look Up Values'!$G$2:$G$1000,0)),ISNUMBER(MATCH(LEFT(C4577,FIND(" ",C4577&amp;" ")-1),'Look Up Values'!$AE$2:$AE$2000,0)))),"","EWC error")),"")</f>
        <v/>
      </c>
      <c r="M4577" s="242" t="str" cm="1">
        <f t="array" ref="M4577">IF(AND(G4577&lt;&gt;0,G4577&lt;&gt;""),IF(E4577="","",IF(ISNUMBER(MATCH(SUBSTITUTE(E4577," ",""),SUBSTITUTE('Look Up Values'!$I$2:$I$10," ",""),0)),"","State error")),"")</f>
        <v/>
      </c>
      <c r="N4577" s="242" t="str" cm="1">
        <f t="array" ref="N4577">IF(AND(G4577&lt;&gt;0,G4577&lt;&gt;""),IF(F4577="","",IF(ISNUMBER(MATCH(SUBSTITUTE(F4577," ",""),SUBSTITUTE('Look Up Values'!$W$2:$W$30," ",""),0)),"","D&amp;R error")),"")</f>
        <v/>
      </c>
      <c r="O4577" s="256" t="str">
        <f t="shared" si="143"/>
        <v/>
      </c>
    </row>
    <row r="4578" spans="1:15" ht="15.75">
      <c r="A4578" s="250">
        <v>4571</v>
      </c>
      <c r="B4578" s="208"/>
      <c r="C4578" s="49"/>
      <c r="D4578" s="50"/>
      <c r="E4578" s="50"/>
      <c r="F4578" s="50"/>
      <c r="G4578" s="209"/>
      <c r="H4578" s="48"/>
      <c r="I4578" s="457" t="str">
        <f t="shared" si="142"/>
        <v/>
      </c>
      <c r="J4578" s="241" cm="1">
        <f t="array" ref="J4578">SUMPRODUCT(--(K4578:N4578&lt;&gt;"")) + IF(TRIM(O4578)="",0,LEN(O4578)-LEN(SUBSTITUTE(O4578,",",""))+1)</f>
        <v>0</v>
      </c>
      <c r="K4578" s="242" t="str">
        <f>IF(AND(G4578&lt;&gt;0,G4578&lt;&gt;""),IF(B4578="","",IF(ISNUMBER(MATCH(B4578,'Look Up Values'!$B$2:$B$500,0)),"","Dest. error")),"")</f>
        <v/>
      </c>
      <c r="L4578" s="242" t="str">
        <f>IF(AND(G4578&lt;&gt;0,G4578&lt;&gt;""),IF(C4578="","",IF(AND(ISNUMBER(--LEFT(C4578,FIND(" ",C4578&amp;" ")-1)),OR(LEN(LEFT(C4578,FIND(" ",C4578&amp;" ")-1))=6,LEN(LEFT(C4578,FIND(" ",C4578&amp;" ")-1))=7),OR(ISNUMBER(MATCH(LEFT(C4578,FIND(" ",C4578&amp;" ")-1),'Look Up Values'!$G$2:$G$1000,0)),ISNUMBER(MATCH(LEFT(C4578,FIND(" ",C4578&amp;" ")-1),'Look Up Values'!$AE$2:$AE$2000,0)))),"","EWC error")),"")</f>
        <v/>
      </c>
      <c r="M4578" s="242" t="str" cm="1">
        <f t="array" ref="M4578">IF(AND(G4578&lt;&gt;0,G4578&lt;&gt;""),IF(E4578="","",IF(ISNUMBER(MATCH(SUBSTITUTE(E4578," ",""),SUBSTITUTE('Look Up Values'!$I$2:$I$10," ",""),0)),"","State error")),"")</f>
        <v/>
      </c>
      <c r="N4578" s="242" t="str" cm="1">
        <f t="array" ref="N4578">IF(AND(G4578&lt;&gt;0,G4578&lt;&gt;""),IF(F4578="","",IF(ISNUMBER(MATCH(SUBSTITUTE(F4578," ",""),SUBSTITUTE('Look Up Values'!$W$2:$W$30," ",""),0)),"","D&amp;R error")),"")</f>
        <v/>
      </c>
      <c r="O4578" s="256" t="str">
        <f t="shared" si="143"/>
        <v/>
      </c>
    </row>
    <row r="4579" spans="1:15" ht="15.75">
      <c r="A4579" s="250">
        <v>4572</v>
      </c>
      <c r="B4579" s="208"/>
      <c r="C4579" s="49"/>
      <c r="D4579" s="50"/>
      <c r="E4579" s="50"/>
      <c r="F4579" s="50"/>
      <c r="G4579" s="209"/>
      <c r="H4579" s="48"/>
      <c r="I4579" s="457" t="str">
        <f t="shared" si="142"/>
        <v/>
      </c>
      <c r="J4579" s="241" cm="1">
        <f t="array" ref="J4579">SUMPRODUCT(--(K4579:N4579&lt;&gt;"")) + IF(TRIM(O4579)="",0,LEN(O4579)-LEN(SUBSTITUTE(O4579,",",""))+1)</f>
        <v>0</v>
      </c>
      <c r="K4579" s="242" t="str">
        <f>IF(AND(G4579&lt;&gt;0,G4579&lt;&gt;""),IF(B4579="","",IF(ISNUMBER(MATCH(B4579,'Look Up Values'!$B$2:$B$500,0)),"","Dest. error")),"")</f>
        <v/>
      </c>
      <c r="L4579" s="242" t="str">
        <f>IF(AND(G4579&lt;&gt;0,G4579&lt;&gt;""),IF(C4579="","",IF(AND(ISNUMBER(--LEFT(C4579,FIND(" ",C4579&amp;" ")-1)),OR(LEN(LEFT(C4579,FIND(" ",C4579&amp;" ")-1))=6,LEN(LEFT(C4579,FIND(" ",C4579&amp;" ")-1))=7),OR(ISNUMBER(MATCH(LEFT(C4579,FIND(" ",C4579&amp;" ")-1),'Look Up Values'!$G$2:$G$1000,0)),ISNUMBER(MATCH(LEFT(C4579,FIND(" ",C4579&amp;" ")-1),'Look Up Values'!$AE$2:$AE$2000,0)))),"","EWC error")),"")</f>
        <v/>
      </c>
      <c r="M4579" s="242" t="str" cm="1">
        <f t="array" ref="M4579">IF(AND(G4579&lt;&gt;0,G4579&lt;&gt;""),IF(E4579="","",IF(ISNUMBER(MATCH(SUBSTITUTE(E4579," ",""),SUBSTITUTE('Look Up Values'!$I$2:$I$10," ",""),0)),"","State error")),"")</f>
        <v/>
      </c>
      <c r="N4579" s="242" t="str" cm="1">
        <f t="array" ref="N4579">IF(AND(G4579&lt;&gt;0,G4579&lt;&gt;""),IF(F4579="","",IF(ISNUMBER(MATCH(SUBSTITUTE(F4579," ",""),SUBSTITUTE('Look Up Values'!$W$2:$W$30," ",""),0)),"","D&amp;R error")),"")</f>
        <v/>
      </c>
      <c r="O4579" s="256" t="str">
        <f t="shared" si="143"/>
        <v/>
      </c>
    </row>
    <row r="4580" spans="1:15" ht="15.75">
      <c r="A4580" s="250">
        <v>4573</v>
      </c>
      <c r="B4580" s="208"/>
      <c r="C4580" s="49"/>
      <c r="D4580" s="50"/>
      <c r="E4580" s="50"/>
      <c r="F4580" s="50"/>
      <c r="G4580" s="209"/>
      <c r="H4580" s="48"/>
      <c r="I4580" s="457" t="str">
        <f t="shared" si="142"/>
        <v/>
      </c>
      <c r="J4580" s="241" cm="1">
        <f t="array" ref="J4580">SUMPRODUCT(--(K4580:N4580&lt;&gt;"")) + IF(TRIM(O4580)="",0,LEN(O4580)-LEN(SUBSTITUTE(O4580,",",""))+1)</f>
        <v>0</v>
      </c>
      <c r="K4580" s="242" t="str">
        <f>IF(AND(G4580&lt;&gt;0,G4580&lt;&gt;""),IF(B4580="","",IF(ISNUMBER(MATCH(B4580,'Look Up Values'!$B$2:$B$500,0)),"","Dest. error")),"")</f>
        <v/>
      </c>
      <c r="L4580" s="242" t="str">
        <f>IF(AND(G4580&lt;&gt;0,G4580&lt;&gt;""),IF(C4580="","",IF(AND(ISNUMBER(--LEFT(C4580,FIND(" ",C4580&amp;" ")-1)),OR(LEN(LEFT(C4580,FIND(" ",C4580&amp;" ")-1))=6,LEN(LEFT(C4580,FIND(" ",C4580&amp;" ")-1))=7),OR(ISNUMBER(MATCH(LEFT(C4580,FIND(" ",C4580&amp;" ")-1),'Look Up Values'!$G$2:$G$1000,0)),ISNUMBER(MATCH(LEFT(C4580,FIND(" ",C4580&amp;" ")-1),'Look Up Values'!$AE$2:$AE$2000,0)))),"","EWC error")),"")</f>
        <v/>
      </c>
      <c r="M4580" s="242" t="str" cm="1">
        <f t="array" ref="M4580">IF(AND(G4580&lt;&gt;0,G4580&lt;&gt;""),IF(E4580="","",IF(ISNUMBER(MATCH(SUBSTITUTE(E4580," ",""),SUBSTITUTE('Look Up Values'!$I$2:$I$10," ",""),0)),"","State error")),"")</f>
        <v/>
      </c>
      <c r="N4580" s="242" t="str" cm="1">
        <f t="array" ref="N4580">IF(AND(G4580&lt;&gt;0,G4580&lt;&gt;""),IF(F4580="","",IF(ISNUMBER(MATCH(SUBSTITUTE(F4580," ",""),SUBSTITUTE('Look Up Values'!$W$2:$W$30," ",""),0)),"","D&amp;R error")),"")</f>
        <v/>
      </c>
      <c r="O4580" s="256" t="str">
        <f t="shared" si="143"/>
        <v/>
      </c>
    </row>
    <row r="4581" spans="1:15" ht="15.75">
      <c r="A4581" s="250">
        <v>4574</v>
      </c>
      <c r="B4581" s="208"/>
      <c r="C4581" s="49"/>
      <c r="D4581" s="50"/>
      <c r="E4581" s="50"/>
      <c r="F4581" s="50"/>
      <c r="G4581" s="209"/>
      <c r="H4581" s="48"/>
      <c r="I4581" s="457" t="str">
        <f t="shared" si="142"/>
        <v/>
      </c>
      <c r="J4581" s="241" cm="1">
        <f t="array" ref="J4581">SUMPRODUCT(--(K4581:N4581&lt;&gt;"")) + IF(TRIM(O4581)="",0,LEN(O4581)-LEN(SUBSTITUTE(O4581,",",""))+1)</f>
        <v>0</v>
      </c>
      <c r="K4581" s="242" t="str">
        <f>IF(AND(G4581&lt;&gt;0,G4581&lt;&gt;""),IF(B4581="","",IF(ISNUMBER(MATCH(B4581,'Look Up Values'!$B$2:$B$500,0)),"","Dest. error")),"")</f>
        <v/>
      </c>
      <c r="L4581" s="242" t="str">
        <f>IF(AND(G4581&lt;&gt;0,G4581&lt;&gt;""),IF(C4581="","",IF(AND(ISNUMBER(--LEFT(C4581,FIND(" ",C4581&amp;" ")-1)),OR(LEN(LEFT(C4581,FIND(" ",C4581&amp;" ")-1))=6,LEN(LEFT(C4581,FIND(" ",C4581&amp;" ")-1))=7),OR(ISNUMBER(MATCH(LEFT(C4581,FIND(" ",C4581&amp;" ")-1),'Look Up Values'!$G$2:$G$1000,0)),ISNUMBER(MATCH(LEFT(C4581,FIND(" ",C4581&amp;" ")-1),'Look Up Values'!$AE$2:$AE$2000,0)))),"","EWC error")),"")</f>
        <v/>
      </c>
      <c r="M4581" s="242" t="str" cm="1">
        <f t="array" ref="M4581">IF(AND(G4581&lt;&gt;0,G4581&lt;&gt;""),IF(E4581="","",IF(ISNUMBER(MATCH(SUBSTITUTE(E4581," ",""),SUBSTITUTE('Look Up Values'!$I$2:$I$10," ",""),0)),"","State error")),"")</f>
        <v/>
      </c>
      <c r="N4581" s="242" t="str" cm="1">
        <f t="array" ref="N4581">IF(AND(G4581&lt;&gt;0,G4581&lt;&gt;""),IF(F4581="","",IF(ISNUMBER(MATCH(SUBSTITUTE(F4581," ",""),SUBSTITUTE('Look Up Values'!$W$2:$W$30," ",""),0)),"","D&amp;R error")),"")</f>
        <v/>
      </c>
      <c r="O4581" s="256" t="str">
        <f t="shared" si="143"/>
        <v/>
      </c>
    </row>
    <row r="4582" spans="1:15" ht="15.75">
      <c r="A4582" s="250">
        <v>4575</v>
      </c>
      <c r="B4582" s="208"/>
      <c r="C4582" s="49"/>
      <c r="D4582" s="50"/>
      <c r="E4582" s="50"/>
      <c r="F4582" s="50"/>
      <c r="G4582" s="209"/>
      <c r="H4582" s="48"/>
      <c r="I4582" s="457" t="str">
        <f t="shared" si="142"/>
        <v/>
      </c>
      <c r="J4582" s="241" cm="1">
        <f t="array" ref="J4582">SUMPRODUCT(--(K4582:N4582&lt;&gt;"")) + IF(TRIM(O4582)="",0,LEN(O4582)-LEN(SUBSTITUTE(O4582,",",""))+1)</f>
        <v>0</v>
      </c>
      <c r="K4582" s="242" t="str">
        <f>IF(AND(G4582&lt;&gt;0,G4582&lt;&gt;""),IF(B4582="","",IF(ISNUMBER(MATCH(B4582,'Look Up Values'!$B$2:$B$500,0)),"","Dest. error")),"")</f>
        <v/>
      </c>
      <c r="L4582" s="242" t="str">
        <f>IF(AND(G4582&lt;&gt;0,G4582&lt;&gt;""),IF(C4582="","",IF(AND(ISNUMBER(--LEFT(C4582,FIND(" ",C4582&amp;" ")-1)),OR(LEN(LEFT(C4582,FIND(" ",C4582&amp;" ")-1))=6,LEN(LEFT(C4582,FIND(" ",C4582&amp;" ")-1))=7),OR(ISNUMBER(MATCH(LEFT(C4582,FIND(" ",C4582&amp;" ")-1),'Look Up Values'!$G$2:$G$1000,0)),ISNUMBER(MATCH(LEFT(C4582,FIND(" ",C4582&amp;" ")-1),'Look Up Values'!$AE$2:$AE$2000,0)))),"","EWC error")),"")</f>
        <v/>
      </c>
      <c r="M4582" s="242" t="str" cm="1">
        <f t="array" ref="M4582">IF(AND(G4582&lt;&gt;0,G4582&lt;&gt;""),IF(E4582="","",IF(ISNUMBER(MATCH(SUBSTITUTE(E4582," ",""),SUBSTITUTE('Look Up Values'!$I$2:$I$10," ",""),0)),"","State error")),"")</f>
        <v/>
      </c>
      <c r="N4582" s="242" t="str" cm="1">
        <f t="array" ref="N4582">IF(AND(G4582&lt;&gt;0,G4582&lt;&gt;""),IF(F4582="","",IF(ISNUMBER(MATCH(SUBSTITUTE(F4582," ",""),SUBSTITUTE('Look Up Values'!$W$2:$W$30," ",""),0)),"","D&amp;R error")),"")</f>
        <v/>
      </c>
      <c r="O4582" s="256" t="str">
        <f t="shared" si="143"/>
        <v/>
      </c>
    </row>
    <row r="4583" spans="1:15" ht="15.75">
      <c r="A4583" s="250">
        <v>4576</v>
      </c>
      <c r="B4583" s="208"/>
      <c r="C4583" s="49"/>
      <c r="D4583" s="50"/>
      <c r="E4583" s="50"/>
      <c r="F4583" s="50"/>
      <c r="G4583" s="209"/>
      <c r="H4583" s="48"/>
      <c r="I4583" s="457" t="str">
        <f t="shared" si="142"/>
        <v/>
      </c>
      <c r="J4583" s="241" cm="1">
        <f t="array" ref="J4583">SUMPRODUCT(--(K4583:N4583&lt;&gt;"")) + IF(TRIM(O4583)="",0,LEN(O4583)-LEN(SUBSTITUTE(O4583,",",""))+1)</f>
        <v>0</v>
      </c>
      <c r="K4583" s="242" t="str">
        <f>IF(AND(G4583&lt;&gt;0,G4583&lt;&gt;""),IF(B4583="","",IF(ISNUMBER(MATCH(B4583,'Look Up Values'!$B$2:$B$500,0)),"","Dest. error")),"")</f>
        <v/>
      </c>
      <c r="L4583" s="242" t="str">
        <f>IF(AND(G4583&lt;&gt;0,G4583&lt;&gt;""),IF(C4583="","",IF(AND(ISNUMBER(--LEFT(C4583,FIND(" ",C4583&amp;" ")-1)),OR(LEN(LEFT(C4583,FIND(" ",C4583&amp;" ")-1))=6,LEN(LEFT(C4583,FIND(" ",C4583&amp;" ")-1))=7),OR(ISNUMBER(MATCH(LEFT(C4583,FIND(" ",C4583&amp;" ")-1),'Look Up Values'!$G$2:$G$1000,0)),ISNUMBER(MATCH(LEFT(C4583,FIND(" ",C4583&amp;" ")-1),'Look Up Values'!$AE$2:$AE$2000,0)))),"","EWC error")),"")</f>
        <v/>
      </c>
      <c r="M4583" s="242" t="str" cm="1">
        <f t="array" ref="M4583">IF(AND(G4583&lt;&gt;0,G4583&lt;&gt;""),IF(E4583="","",IF(ISNUMBER(MATCH(SUBSTITUTE(E4583," ",""),SUBSTITUTE('Look Up Values'!$I$2:$I$10," ",""),0)),"","State error")),"")</f>
        <v/>
      </c>
      <c r="N4583" s="242" t="str" cm="1">
        <f t="array" ref="N4583">IF(AND(G4583&lt;&gt;0,G4583&lt;&gt;""),IF(F4583="","",IF(ISNUMBER(MATCH(SUBSTITUTE(F4583," ",""),SUBSTITUTE('Look Up Values'!$W$2:$W$30," ",""),0)),"","D&amp;R error")),"")</f>
        <v/>
      </c>
      <c r="O4583" s="256" t="str">
        <f t="shared" si="143"/>
        <v/>
      </c>
    </row>
    <row r="4584" spans="1:15" ht="15.75">
      <c r="A4584" s="250">
        <v>4577</v>
      </c>
      <c r="B4584" s="208"/>
      <c r="C4584" s="49"/>
      <c r="D4584" s="50"/>
      <c r="E4584" s="50"/>
      <c r="F4584" s="50"/>
      <c r="G4584" s="209"/>
      <c r="H4584" s="48"/>
      <c r="I4584" s="457" t="str">
        <f t="shared" si="142"/>
        <v/>
      </c>
      <c r="J4584" s="241" cm="1">
        <f t="array" ref="J4584">SUMPRODUCT(--(K4584:N4584&lt;&gt;"")) + IF(TRIM(O4584)="",0,LEN(O4584)-LEN(SUBSTITUTE(O4584,",",""))+1)</f>
        <v>0</v>
      </c>
      <c r="K4584" s="242" t="str">
        <f>IF(AND(G4584&lt;&gt;0,G4584&lt;&gt;""),IF(B4584="","",IF(ISNUMBER(MATCH(B4584,'Look Up Values'!$B$2:$B$500,0)),"","Dest. error")),"")</f>
        <v/>
      </c>
      <c r="L4584" s="242" t="str">
        <f>IF(AND(G4584&lt;&gt;0,G4584&lt;&gt;""),IF(C4584="","",IF(AND(ISNUMBER(--LEFT(C4584,FIND(" ",C4584&amp;" ")-1)),OR(LEN(LEFT(C4584,FIND(" ",C4584&amp;" ")-1))=6,LEN(LEFT(C4584,FIND(" ",C4584&amp;" ")-1))=7),OR(ISNUMBER(MATCH(LEFT(C4584,FIND(" ",C4584&amp;" ")-1),'Look Up Values'!$G$2:$G$1000,0)),ISNUMBER(MATCH(LEFT(C4584,FIND(" ",C4584&amp;" ")-1),'Look Up Values'!$AE$2:$AE$2000,0)))),"","EWC error")),"")</f>
        <v/>
      </c>
      <c r="M4584" s="242" t="str" cm="1">
        <f t="array" ref="M4584">IF(AND(G4584&lt;&gt;0,G4584&lt;&gt;""),IF(E4584="","",IF(ISNUMBER(MATCH(SUBSTITUTE(E4584," ",""),SUBSTITUTE('Look Up Values'!$I$2:$I$10," ",""),0)),"","State error")),"")</f>
        <v/>
      </c>
      <c r="N4584" s="242" t="str" cm="1">
        <f t="array" ref="N4584">IF(AND(G4584&lt;&gt;0,G4584&lt;&gt;""),IF(F4584="","",IF(ISNUMBER(MATCH(SUBSTITUTE(F4584," ",""),SUBSTITUTE('Look Up Values'!$W$2:$W$30," ",""),0)),"","D&amp;R error")),"")</f>
        <v/>
      </c>
      <c r="O4584" s="256" t="str">
        <f t="shared" si="143"/>
        <v/>
      </c>
    </row>
    <row r="4585" spans="1:15" ht="15.75">
      <c r="A4585" s="250">
        <v>4578</v>
      </c>
      <c r="B4585" s="208"/>
      <c r="C4585" s="49"/>
      <c r="D4585" s="50"/>
      <c r="E4585" s="50"/>
      <c r="F4585" s="50"/>
      <c r="G4585" s="209"/>
      <c r="H4585" s="48"/>
      <c r="I4585" s="457" t="str">
        <f t="shared" si="142"/>
        <v/>
      </c>
      <c r="J4585" s="241" cm="1">
        <f t="array" ref="J4585">SUMPRODUCT(--(K4585:N4585&lt;&gt;"")) + IF(TRIM(O4585)="",0,LEN(O4585)-LEN(SUBSTITUTE(O4585,",",""))+1)</f>
        <v>0</v>
      </c>
      <c r="K4585" s="242" t="str">
        <f>IF(AND(G4585&lt;&gt;0,G4585&lt;&gt;""),IF(B4585="","",IF(ISNUMBER(MATCH(B4585,'Look Up Values'!$B$2:$B$500,0)),"","Dest. error")),"")</f>
        <v/>
      </c>
      <c r="L4585" s="242" t="str">
        <f>IF(AND(G4585&lt;&gt;0,G4585&lt;&gt;""),IF(C4585="","",IF(AND(ISNUMBER(--LEFT(C4585,FIND(" ",C4585&amp;" ")-1)),OR(LEN(LEFT(C4585,FIND(" ",C4585&amp;" ")-1))=6,LEN(LEFT(C4585,FIND(" ",C4585&amp;" ")-1))=7),OR(ISNUMBER(MATCH(LEFT(C4585,FIND(" ",C4585&amp;" ")-1),'Look Up Values'!$G$2:$G$1000,0)),ISNUMBER(MATCH(LEFT(C4585,FIND(" ",C4585&amp;" ")-1),'Look Up Values'!$AE$2:$AE$2000,0)))),"","EWC error")),"")</f>
        <v/>
      </c>
      <c r="M4585" s="242" t="str" cm="1">
        <f t="array" ref="M4585">IF(AND(G4585&lt;&gt;0,G4585&lt;&gt;""),IF(E4585="","",IF(ISNUMBER(MATCH(SUBSTITUTE(E4585," ",""),SUBSTITUTE('Look Up Values'!$I$2:$I$10," ",""),0)),"","State error")),"")</f>
        <v/>
      </c>
      <c r="N4585" s="242" t="str" cm="1">
        <f t="array" ref="N4585">IF(AND(G4585&lt;&gt;0,G4585&lt;&gt;""),IF(F4585="","",IF(ISNUMBER(MATCH(SUBSTITUTE(F4585," ",""),SUBSTITUTE('Look Up Values'!$W$2:$W$30," ",""),0)),"","D&amp;R error")),"")</f>
        <v/>
      </c>
      <c r="O4585" s="256" t="str">
        <f t="shared" si="143"/>
        <v/>
      </c>
    </row>
    <row r="4586" spans="1:15" ht="15.75">
      <c r="A4586" s="250">
        <v>4579</v>
      </c>
      <c r="B4586" s="208"/>
      <c r="C4586" s="49"/>
      <c r="D4586" s="50"/>
      <c r="E4586" s="50"/>
      <c r="F4586" s="50"/>
      <c r="G4586" s="209"/>
      <c r="H4586" s="48"/>
      <c r="I4586" s="457" t="str">
        <f t="shared" si="142"/>
        <v/>
      </c>
      <c r="J4586" s="241" cm="1">
        <f t="array" ref="J4586">SUMPRODUCT(--(K4586:N4586&lt;&gt;"")) + IF(TRIM(O4586)="",0,LEN(O4586)-LEN(SUBSTITUTE(O4586,",",""))+1)</f>
        <v>0</v>
      </c>
      <c r="K4586" s="242" t="str">
        <f>IF(AND(G4586&lt;&gt;0,G4586&lt;&gt;""),IF(B4586="","",IF(ISNUMBER(MATCH(B4586,'Look Up Values'!$B$2:$B$500,0)),"","Dest. error")),"")</f>
        <v/>
      </c>
      <c r="L4586" s="242" t="str">
        <f>IF(AND(G4586&lt;&gt;0,G4586&lt;&gt;""),IF(C4586="","",IF(AND(ISNUMBER(--LEFT(C4586,FIND(" ",C4586&amp;" ")-1)),OR(LEN(LEFT(C4586,FIND(" ",C4586&amp;" ")-1))=6,LEN(LEFT(C4586,FIND(" ",C4586&amp;" ")-1))=7),OR(ISNUMBER(MATCH(LEFT(C4586,FIND(" ",C4586&amp;" ")-1),'Look Up Values'!$G$2:$G$1000,0)),ISNUMBER(MATCH(LEFT(C4586,FIND(" ",C4586&amp;" ")-1),'Look Up Values'!$AE$2:$AE$2000,0)))),"","EWC error")),"")</f>
        <v/>
      </c>
      <c r="M4586" s="242" t="str" cm="1">
        <f t="array" ref="M4586">IF(AND(G4586&lt;&gt;0,G4586&lt;&gt;""),IF(E4586="","",IF(ISNUMBER(MATCH(SUBSTITUTE(E4586," ",""),SUBSTITUTE('Look Up Values'!$I$2:$I$10," ",""),0)),"","State error")),"")</f>
        <v/>
      </c>
      <c r="N4586" s="242" t="str" cm="1">
        <f t="array" ref="N4586">IF(AND(G4586&lt;&gt;0,G4586&lt;&gt;""),IF(F4586="","",IF(ISNUMBER(MATCH(SUBSTITUTE(F4586," ",""),SUBSTITUTE('Look Up Values'!$W$2:$W$30," ",""),0)),"","D&amp;R error")),"")</f>
        <v/>
      </c>
      <c r="O4586" s="256" t="str">
        <f t="shared" si="143"/>
        <v/>
      </c>
    </row>
    <row r="4587" spans="1:15" ht="15.75">
      <c r="A4587" s="250">
        <v>4580</v>
      </c>
      <c r="B4587" s="208"/>
      <c r="C4587" s="49"/>
      <c r="D4587" s="50"/>
      <c r="E4587" s="50"/>
      <c r="F4587" s="50"/>
      <c r="G4587" s="209"/>
      <c r="H4587" s="48"/>
      <c r="I4587" s="457" t="str">
        <f t="shared" si="142"/>
        <v/>
      </c>
      <c r="J4587" s="241" cm="1">
        <f t="array" ref="J4587">SUMPRODUCT(--(K4587:N4587&lt;&gt;"")) + IF(TRIM(O4587)="",0,LEN(O4587)-LEN(SUBSTITUTE(O4587,",",""))+1)</f>
        <v>0</v>
      </c>
      <c r="K4587" s="242" t="str">
        <f>IF(AND(G4587&lt;&gt;0,G4587&lt;&gt;""),IF(B4587="","",IF(ISNUMBER(MATCH(B4587,'Look Up Values'!$B$2:$B$500,0)),"","Dest. error")),"")</f>
        <v/>
      </c>
      <c r="L4587" s="242" t="str">
        <f>IF(AND(G4587&lt;&gt;0,G4587&lt;&gt;""),IF(C4587="","",IF(AND(ISNUMBER(--LEFT(C4587,FIND(" ",C4587&amp;" ")-1)),OR(LEN(LEFT(C4587,FIND(" ",C4587&amp;" ")-1))=6,LEN(LEFT(C4587,FIND(" ",C4587&amp;" ")-1))=7),OR(ISNUMBER(MATCH(LEFT(C4587,FIND(" ",C4587&amp;" ")-1),'Look Up Values'!$G$2:$G$1000,0)),ISNUMBER(MATCH(LEFT(C4587,FIND(" ",C4587&amp;" ")-1),'Look Up Values'!$AE$2:$AE$2000,0)))),"","EWC error")),"")</f>
        <v/>
      </c>
      <c r="M4587" s="242" t="str" cm="1">
        <f t="array" ref="M4587">IF(AND(G4587&lt;&gt;0,G4587&lt;&gt;""),IF(E4587="","",IF(ISNUMBER(MATCH(SUBSTITUTE(E4587," ",""),SUBSTITUTE('Look Up Values'!$I$2:$I$10," ",""),0)),"","State error")),"")</f>
        <v/>
      </c>
      <c r="N4587" s="242" t="str" cm="1">
        <f t="array" ref="N4587">IF(AND(G4587&lt;&gt;0,G4587&lt;&gt;""),IF(F4587="","",IF(ISNUMBER(MATCH(SUBSTITUTE(F4587," ",""),SUBSTITUTE('Look Up Values'!$W$2:$W$30," ",""),0)),"","D&amp;R error")),"")</f>
        <v/>
      </c>
      <c r="O4587" s="256" t="str">
        <f t="shared" si="143"/>
        <v/>
      </c>
    </row>
    <row r="4588" spans="1:15" ht="15.75">
      <c r="A4588" s="250">
        <v>4581</v>
      </c>
      <c r="B4588" s="208"/>
      <c r="C4588" s="49"/>
      <c r="D4588" s="50"/>
      <c r="E4588" s="50"/>
      <c r="F4588" s="50"/>
      <c r="G4588" s="209"/>
      <c r="H4588" s="48"/>
      <c r="I4588" s="457" t="str">
        <f t="shared" si="142"/>
        <v/>
      </c>
      <c r="J4588" s="241" cm="1">
        <f t="array" ref="J4588">SUMPRODUCT(--(K4588:N4588&lt;&gt;"")) + IF(TRIM(O4588)="",0,LEN(O4588)-LEN(SUBSTITUTE(O4588,",",""))+1)</f>
        <v>0</v>
      </c>
      <c r="K4588" s="242" t="str">
        <f>IF(AND(G4588&lt;&gt;0,G4588&lt;&gt;""),IF(B4588="","",IF(ISNUMBER(MATCH(B4588,'Look Up Values'!$B$2:$B$500,0)),"","Dest. error")),"")</f>
        <v/>
      </c>
      <c r="L4588" s="242" t="str">
        <f>IF(AND(G4588&lt;&gt;0,G4588&lt;&gt;""),IF(C4588="","",IF(AND(ISNUMBER(--LEFT(C4588,FIND(" ",C4588&amp;" ")-1)),OR(LEN(LEFT(C4588,FIND(" ",C4588&amp;" ")-1))=6,LEN(LEFT(C4588,FIND(" ",C4588&amp;" ")-1))=7),OR(ISNUMBER(MATCH(LEFT(C4588,FIND(" ",C4588&amp;" ")-1),'Look Up Values'!$G$2:$G$1000,0)),ISNUMBER(MATCH(LEFT(C4588,FIND(" ",C4588&amp;" ")-1),'Look Up Values'!$AE$2:$AE$2000,0)))),"","EWC error")),"")</f>
        <v/>
      </c>
      <c r="M4588" s="242" t="str" cm="1">
        <f t="array" ref="M4588">IF(AND(G4588&lt;&gt;0,G4588&lt;&gt;""),IF(E4588="","",IF(ISNUMBER(MATCH(SUBSTITUTE(E4588," ",""),SUBSTITUTE('Look Up Values'!$I$2:$I$10," ",""),0)),"","State error")),"")</f>
        <v/>
      </c>
      <c r="N4588" s="242" t="str" cm="1">
        <f t="array" ref="N4588">IF(AND(G4588&lt;&gt;0,G4588&lt;&gt;""),IF(F4588="","",IF(ISNUMBER(MATCH(SUBSTITUTE(F4588," ",""),SUBSTITUTE('Look Up Values'!$W$2:$W$30," ",""),0)),"","D&amp;R error")),"")</f>
        <v/>
      </c>
      <c r="O4588" s="256" t="str">
        <f t="shared" si="143"/>
        <v/>
      </c>
    </row>
    <row r="4589" spans="1:15" ht="15.75">
      <c r="A4589" s="250">
        <v>4582</v>
      </c>
      <c r="B4589" s="208"/>
      <c r="C4589" s="49"/>
      <c r="D4589" s="50"/>
      <c r="E4589" s="50"/>
      <c r="F4589" s="50"/>
      <c r="G4589" s="209"/>
      <c r="H4589" s="48"/>
      <c r="I4589" s="457" t="str">
        <f t="shared" si="142"/>
        <v/>
      </c>
      <c r="J4589" s="241" cm="1">
        <f t="array" ref="J4589">SUMPRODUCT(--(K4589:N4589&lt;&gt;"")) + IF(TRIM(O4589)="",0,LEN(O4589)-LEN(SUBSTITUTE(O4589,",",""))+1)</f>
        <v>0</v>
      </c>
      <c r="K4589" s="242" t="str">
        <f>IF(AND(G4589&lt;&gt;0,G4589&lt;&gt;""),IF(B4589="","",IF(ISNUMBER(MATCH(B4589,'Look Up Values'!$B$2:$B$500,0)),"","Dest. error")),"")</f>
        <v/>
      </c>
      <c r="L4589" s="242" t="str">
        <f>IF(AND(G4589&lt;&gt;0,G4589&lt;&gt;""),IF(C4589="","",IF(AND(ISNUMBER(--LEFT(C4589,FIND(" ",C4589&amp;" ")-1)),OR(LEN(LEFT(C4589,FIND(" ",C4589&amp;" ")-1))=6,LEN(LEFT(C4589,FIND(" ",C4589&amp;" ")-1))=7),OR(ISNUMBER(MATCH(LEFT(C4589,FIND(" ",C4589&amp;" ")-1),'Look Up Values'!$G$2:$G$1000,0)),ISNUMBER(MATCH(LEFT(C4589,FIND(" ",C4589&amp;" ")-1),'Look Up Values'!$AE$2:$AE$2000,0)))),"","EWC error")),"")</f>
        <v/>
      </c>
      <c r="M4589" s="242" t="str" cm="1">
        <f t="array" ref="M4589">IF(AND(G4589&lt;&gt;0,G4589&lt;&gt;""),IF(E4589="","",IF(ISNUMBER(MATCH(SUBSTITUTE(E4589," ",""),SUBSTITUTE('Look Up Values'!$I$2:$I$10," ",""),0)),"","State error")),"")</f>
        <v/>
      </c>
      <c r="N4589" s="242" t="str" cm="1">
        <f t="array" ref="N4589">IF(AND(G4589&lt;&gt;0,G4589&lt;&gt;""),IF(F4589="","",IF(ISNUMBER(MATCH(SUBSTITUTE(F4589," ",""),SUBSTITUTE('Look Up Values'!$W$2:$W$30," ",""),0)),"","D&amp;R error")),"")</f>
        <v/>
      </c>
      <c r="O4589" s="256" t="str">
        <f t="shared" si="143"/>
        <v/>
      </c>
    </row>
    <row r="4590" spans="1:15" ht="15.75">
      <c r="A4590" s="250">
        <v>4583</v>
      </c>
      <c r="B4590" s="208"/>
      <c r="C4590" s="49"/>
      <c r="D4590" s="50"/>
      <c r="E4590" s="50"/>
      <c r="F4590" s="50"/>
      <c r="G4590" s="209"/>
      <c r="H4590" s="48"/>
      <c r="I4590" s="457" t="str">
        <f t="shared" si="142"/>
        <v/>
      </c>
      <c r="J4590" s="241" cm="1">
        <f t="array" ref="J4590">SUMPRODUCT(--(K4590:N4590&lt;&gt;"")) + IF(TRIM(O4590)="",0,LEN(O4590)-LEN(SUBSTITUTE(O4590,",",""))+1)</f>
        <v>0</v>
      </c>
      <c r="K4590" s="242" t="str">
        <f>IF(AND(G4590&lt;&gt;0,G4590&lt;&gt;""),IF(B4590="","",IF(ISNUMBER(MATCH(B4590,'Look Up Values'!$B$2:$B$500,0)),"","Dest. error")),"")</f>
        <v/>
      </c>
      <c r="L4590" s="242" t="str">
        <f>IF(AND(G4590&lt;&gt;0,G4590&lt;&gt;""),IF(C4590="","",IF(AND(ISNUMBER(--LEFT(C4590,FIND(" ",C4590&amp;" ")-1)),OR(LEN(LEFT(C4590,FIND(" ",C4590&amp;" ")-1))=6,LEN(LEFT(C4590,FIND(" ",C4590&amp;" ")-1))=7),OR(ISNUMBER(MATCH(LEFT(C4590,FIND(" ",C4590&amp;" ")-1),'Look Up Values'!$G$2:$G$1000,0)),ISNUMBER(MATCH(LEFT(C4590,FIND(" ",C4590&amp;" ")-1),'Look Up Values'!$AE$2:$AE$2000,0)))),"","EWC error")),"")</f>
        <v/>
      </c>
      <c r="M4590" s="242" t="str" cm="1">
        <f t="array" ref="M4590">IF(AND(G4590&lt;&gt;0,G4590&lt;&gt;""),IF(E4590="","",IF(ISNUMBER(MATCH(SUBSTITUTE(E4590," ",""),SUBSTITUTE('Look Up Values'!$I$2:$I$10," ",""),0)),"","State error")),"")</f>
        <v/>
      </c>
      <c r="N4590" s="242" t="str" cm="1">
        <f t="array" ref="N4590">IF(AND(G4590&lt;&gt;0,G4590&lt;&gt;""),IF(F4590="","",IF(ISNUMBER(MATCH(SUBSTITUTE(F4590," ",""),SUBSTITUTE('Look Up Values'!$W$2:$W$30," ",""),0)),"","D&amp;R error")),"")</f>
        <v/>
      </c>
      <c r="O4590" s="256" t="str">
        <f t="shared" si="143"/>
        <v/>
      </c>
    </row>
    <row r="4591" spans="1:15" ht="15.75">
      <c r="A4591" s="250">
        <v>4584</v>
      </c>
      <c r="B4591" s="208"/>
      <c r="C4591" s="49"/>
      <c r="D4591" s="50"/>
      <c r="E4591" s="50"/>
      <c r="F4591" s="50"/>
      <c r="G4591" s="209"/>
      <c r="H4591" s="48"/>
      <c r="I4591" s="457" t="str">
        <f t="shared" si="142"/>
        <v/>
      </c>
      <c r="J4591" s="241" cm="1">
        <f t="array" ref="J4591">SUMPRODUCT(--(K4591:N4591&lt;&gt;"")) + IF(TRIM(O4591)="",0,LEN(O4591)-LEN(SUBSTITUTE(O4591,",",""))+1)</f>
        <v>0</v>
      </c>
      <c r="K4591" s="242" t="str">
        <f>IF(AND(G4591&lt;&gt;0,G4591&lt;&gt;""),IF(B4591="","",IF(ISNUMBER(MATCH(B4591,'Look Up Values'!$B$2:$B$500,0)),"","Dest. error")),"")</f>
        <v/>
      </c>
      <c r="L4591" s="242" t="str">
        <f>IF(AND(G4591&lt;&gt;0,G4591&lt;&gt;""),IF(C4591="","",IF(AND(ISNUMBER(--LEFT(C4591,FIND(" ",C4591&amp;" ")-1)),OR(LEN(LEFT(C4591,FIND(" ",C4591&amp;" ")-1))=6,LEN(LEFT(C4591,FIND(" ",C4591&amp;" ")-1))=7),OR(ISNUMBER(MATCH(LEFT(C4591,FIND(" ",C4591&amp;" ")-1),'Look Up Values'!$G$2:$G$1000,0)),ISNUMBER(MATCH(LEFT(C4591,FIND(" ",C4591&amp;" ")-1),'Look Up Values'!$AE$2:$AE$2000,0)))),"","EWC error")),"")</f>
        <v/>
      </c>
      <c r="M4591" s="242" t="str" cm="1">
        <f t="array" ref="M4591">IF(AND(G4591&lt;&gt;0,G4591&lt;&gt;""),IF(E4591="","",IF(ISNUMBER(MATCH(SUBSTITUTE(E4591," ",""),SUBSTITUTE('Look Up Values'!$I$2:$I$10," ",""),0)),"","State error")),"")</f>
        <v/>
      </c>
      <c r="N4591" s="242" t="str" cm="1">
        <f t="array" ref="N4591">IF(AND(G4591&lt;&gt;0,G4591&lt;&gt;""),IF(F4591="","",IF(ISNUMBER(MATCH(SUBSTITUTE(F4591," ",""),SUBSTITUTE('Look Up Values'!$W$2:$W$30," ",""),0)),"","D&amp;R error")),"")</f>
        <v/>
      </c>
      <c r="O4591" s="256" t="str">
        <f t="shared" si="143"/>
        <v/>
      </c>
    </row>
    <row r="4592" spans="1:15" ht="15.75">
      <c r="A4592" s="250">
        <v>4585</v>
      </c>
      <c r="B4592" s="208"/>
      <c r="C4592" s="49"/>
      <c r="D4592" s="50"/>
      <c r="E4592" s="50"/>
      <c r="F4592" s="50"/>
      <c r="G4592" s="209"/>
      <c r="H4592" s="48"/>
      <c r="I4592" s="457" t="str">
        <f t="shared" si="142"/>
        <v/>
      </c>
      <c r="J4592" s="241" cm="1">
        <f t="array" ref="J4592">SUMPRODUCT(--(K4592:N4592&lt;&gt;"")) + IF(TRIM(O4592)="",0,LEN(O4592)-LEN(SUBSTITUTE(O4592,",",""))+1)</f>
        <v>0</v>
      </c>
      <c r="K4592" s="242" t="str">
        <f>IF(AND(G4592&lt;&gt;0,G4592&lt;&gt;""),IF(B4592="","",IF(ISNUMBER(MATCH(B4592,'Look Up Values'!$B$2:$B$500,0)),"","Dest. error")),"")</f>
        <v/>
      </c>
      <c r="L4592" s="242" t="str">
        <f>IF(AND(G4592&lt;&gt;0,G4592&lt;&gt;""),IF(C4592="","",IF(AND(ISNUMBER(--LEFT(C4592,FIND(" ",C4592&amp;" ")-1)),OR(LEN(LEFT(C4592,FIND(" ",C4592&amp;" ")-1))=6,LEN(LEFT(C4592,FIND(" ",C4592&amp;" ")-1))=7),OR(ISNUMBER(MATCH(LEFT(C4592,FIND(" ",C4592&amp;" ")-1),'Look Up Values'!$G$2:$G$1000,0)),ISNUMBER(MATCH(LEFT(C4592,FIND(" ",C4592&amp;" ")-1),'Look Up Values'!$AE$2:$AE$2000,0)))),"","EWC error")),"")</f>
        <v/>
      </c>
      <c r="M4592" s="242" t="str" cm="1">
        <f t="array" ref="M4592">IF(AND(G4592&lt;&gt;0,G4592&lt;&gt;""),IF(E4592="","",IF(ISNUMBER(MATCH(SUBSTITUTE(E4592," ",""),SUBSTITUTE('Look Up Values'!$I$2:$I$10," ",""),0)),"","State error")),"")</f>
        <v/>
      </c>
      <c r="N4592" s="242" t="str" cm="1">
        <f t="array" ref="N4592">IF(AND(G4592&lt;&gt;0,G4592&lt;&gt;""),IF(F4592="","",IF(ISNUMBER(MATCH(SUBSTITUTE(F4592," ",""),SUBSTITUTE('Look Up Values'!$W$2:$W$30," ",""),0)),"","D&amp;R error")),"")</f>
        <v/>
      </c>
      <c r="O4592" s="256" t="str">
        <f t="shared" si="143"/>
        <v/>
      </c>
    </row>
    <row r="4593" spans="1:15" ht="15.75">
      <c r="A4593" s="250">
        <v>4586</v>
      </c>
      <c r="B4593" s="208"/>
      <c r="C4593" s="49"/>
      <c r="D4593" s="50"/>
      <c r="E4593" s="50"/>
      <c r="F4593" s="50"/>
      <c r="G4593" s="209"/>
      <c r="H4593" s="48"/>
      <c r="I4593" s="457" t="str">
        <f t="shared" si="142"/>
        <v/>
      </c>
      <c r="J4593" s="241" cm="1">
        <f t="array" ref="J4593">SUMPRODUCT(--(K4593:N4593&lt;&gt;"")) + IF(TRIM(O4593)="",0,LEN(O4593)-LEN(SUBSTITUTE(O4593,",",""))+1)</f>
        <v>0</v>
      </c>
      <c r="K4593" s="242" t="str">
        <f>IF(AND(G4593&lt;&gt;0,G4593&lt;&gt;""),IF(B4593="","",IF(ISNUMBER(MATCH(B4593,'Look Up Values'!$B$2:$B$500,0)),"","Dest. error")),"")</f>
        <v/>
      </c>
      <c r="L4593" s="242" t="str">
        <f>IF(AND(G4593&lt;&gt;0,G4593&lt;&gt;""),IF(C4593="","",IF(AND(ISNUMBER(--LEFT(C4593,FIND(" ",C4593&amp;" ")-1)),OR(LEN(LEFT(C4593,FIND(" ",C4593&amp;" ")-1))=6,LEN(LEFT(C4593,FIND(" ",C4593&amp;" ")-1))=7),OR(ISNUMBER(MATCH(LEFT(C4593,FIND(" ",C4593&amp;" ")-1),'Look Up Values'!$G$2:$G$1000,0)),ISNUMBER(MATCH(LEFT(C4593,FIND(" ",C4593&amp;" ")-1),'Look Up Values'!$AE$2:$AE$2000,0)))),"","EWC error")),"")</f>
        <v/>
      </c>
      <c r="M4593" s="242" t="str" cm="1">
        <f t="array" ref="M4593">IF(AND(G4593&lt;&gt;0,G4593&lt;&gt;""),IF(E4593="","",IF(ISNUMBER(MATCH(SUBSTITUTE(E4593," ",""),SUBSTITUTE('Look Up Values'!$I$2:$I$10," ",""),0)),"","State error")),"")</f>
        <v/>
      </c>
      <c r="N4593" s="242" t="str" cm="1">
        <f t="array" ref="N4593">IF(AND(G4593&lt;&gt;0,G4593&lt;&gt;""),IF(F4593="","",IF(ISNUMBER(MATCH(SUBSTITUTE(F4593," ",""),SUBSTITUTE('Look Up Values'!$W$2:$W$30," ",""),0)),"","D&amp;R error")),"")</f>
        <v/>
      </c>
      <c r="O4593" s="256" t="str">
        <f t="shared" si="143"/>
        <v/>
      </c>
    </row>
    <row r="4594" spans="1:15" ht="15.75">
      <c r="A4594" s="250">
        <v>4587</v>
      </c>
      <c r="B4594" s="208"/>
      <c r="C4594" s="49"/>
      <c r="D4594" s="50"/>
      <c r="E4594" s="50"/>
      <c r="F4594" s="50"/>
      <c r="G4594" s="209"/>
      <c r="H4594" s="48"/>
      <c r="I4594" s="457" t="str">
        <f t="shared" si="142"/>
        <v/>
      </c>
      <c r="J4594" s="241" cm="1">
        <f t="array" ref="J4594">SUMPRODUCT(--(K4594:N4594&lt;&gt;"")) + IF(TRIM(O4594)="",0,LEN(O4594)-LEN(SUBSTITUTE(O4594,",",""))+1)</f>
        <v>0</v>
      </c>
      <c r="K4594" s="242" t="str">
        <f>IF(AND(G4594&lt;&gt;0,G4594&lt;&gt;""),IF(B4594="","",IF(ISNUMBER(MATCH(B4594,'Look Up Values'!$B$2:$B$500,0)),"","Dest. error")),"")</f>
        <v/>
      </c>
      <c r="L4594" s="242" t="str">
        <f>IF(AND(G4594&lt;&gt;0,G4594&lt;&gt;""),IF(C4594="","",IF(AND(ISNUMBER(--LEFT(C4594,FIND(" ",C4594&amp;" ")-1)),OR(LEN(LEFT(C4594,FIND(" ",C4594&amp;" ")-1))=6,LEN(LEFT(C4594,FIND(" ",C4594&amp;" ")-1))=7),OR(ISNUMBER(MATCH(LEFT(C4594,FIND(" ",C4594&amp;" ")-1),'Look Up Values'!$G$2:$G$1000,0)),ISNUMBER(MATCH(LEFT(C4594,FIND(" ",C4594&amp;" ")-1),'Look Up Values'!$AE$2:$AE$2000,0)))),"","EWC error")),"")</f>
        <v/>
      </c>
      <c r="M4594" s="242" t="str" cm="1">
        <f t="array" ref="M4594">IF(AND(G4594&lt;&gt;0,G4594&lt;&gt;""),IF(E4594="","",IF(ISNUMBER(MATCH(SUBSTITUTE(E4594," ",""),SUBSTITUTE('Look Up Values'!$I$2:$I$10," ",""),0)),"","State error")),"")</f>
        <v/>
      </c>
      <c r="N4594" s="242" t="str" cm="1">
        <f t="array" ref="N4594">IF(AND(G4594&lt;&gt;0,G4594&lt;&gt;""),IF(F4594="","",IF(ISNUMBER(MATCH(SUBSTITUTE(F4594," ",""),SUBSTITUTE('Look Up Values'!$W$2:$W$30," ",""),0)),"","D&amp;R error")),"")</f>
        <v/>
      </c>
      <c r="O4594" s="256" t="str">
        <f t="shared" si="143"/>
        <v/>
      </c>
    </row>
    <row r="4595" spans="1:15" ht="15.75">
      <c r="A4595" s="250">
        <v>4588</v>
      </c>
      <c r="B4595" s="208"/>
      <c r="C4595" s="49"/>
      <c r="D4595" s="50"/>
      <c r="E4595" s="50"/>
      <c r="F4595" s="50"/>
      <c r="G4595" s="209"/>
      <c r="H4595" s="48"/>
      <c r="I4595" s="457" t="str">
        <f t="shared" si="142"/>
        <v/>
      </c>
      <c r="J4595" s="241" cm="1">
        <f t="array" ref="J4595">SUMPRODUCT(--(K4595:N4595&lt;&gt;"")) + IF(TRIM(O4595)="",0,LEN(O4595)-LEN(SUBSTITUTE(O4595,",",""))+1)</f>
        <v>0</v>
      </c>
      <c r="K4595" s="242" t="str">
        <f>IF(AND(G4595&lt;&gt;0,G4595&lt;&gt;""),IF(B4595="","",IF(ISNUMBER(MATCH(B4595,'Look Up Values'!$B$2:$B$500,0)),"","Dest. error")),"")</f>
        <v/>
      </c>
      <c r="L4595" s="242" t="str">
        <f>IF(AND(G4595&lt;&gt;0,G4595&lt;&gt;""),IF(C4595="","",IF(AND(ISNUMBER(--LEFT(C4595,FIND(" ",C4595&amp;" ")-1)),OR(LEN(LEFT(C4595,FIND(" ",C4595&amp;" ")-1))=6,LEN(LEFT(C4595,FIND(" ",C4595&amp;" ")-1))=7),OR(ISNUMBER(MATCH(LEFT(C4595,FIND(" ",C4595&amp;" ")-1),'Look Up Values'!$G$2:$G$1000,0)),ISNUMBER(MATCH(LEFT(C4595,FIND(" ",C4595&amp;" ")-1),'Look Up Values'!$AE$2:$AE$2000,0)))),"","EWC error")),"")</f>
        <v/>
      </c>
      <c r="M4595" s="242" t="str" cm="1">
        <f t="array" ref="M4595">IF(AND(G4595&lt;&gt;0,G4595&lt;&gt;""),IF(E4595="","",IF(ISNUMBER(MATCH(SUBSTITUTE(E4595," ",""),SUBSTITUTE('Look Up Values'!$I$2:$I$10," ",""),0)),"","State error")),"")</f>
        <v/>
      </c>
      <c r="N4595" s="242" t="str" cm="1">
        <f t="array" ref="N4595">IF(AND(G4595&lt;&gt;0,G4595&lt;&gt;""),IF(F4595="","",IF(ISNUMBER(MATCH(SUBSTITUTE(F4595," ",""),SUBSTITUTE('Look Up Values'!$W$2:$W$30," ",""),0)),"","D&amp;R error")),"")</f>
        <v/>
      </c>
      <c r="O4595" s="256" t="str">
        <f t="shared" si="143"/>
        <v/>
      </c>
    </row>
    <row r="4596" spans="1:15" ht="15.75">
      <c r="A4596" s="250">
        <v>4589</v>
      </c>
      <c r="B4596" s="208"/>
      <c r="C4596" s="49"/>
      <c r="D4596" s="50"/>
      <c r="E4596" s="50"/>
      <c r="F4596" s="50"/>
      <c r="G4596" s="209"/>
      <c r="H4596" s="48"/>
      <c r="I4596" s="457" t="str">
        <f t="shared" si="142"/>
        <v/>
      </c>
      <c r="J4596" s="241" cm="1">
        <f t="array" ref="J4596">SUMPRODUCT(--(K4596:N4596&lt;&gt;"")) + IF(TRIM(O4596)="",0,LEN(O4596)-LEN(SUBSTITUTE(O4596,",",""))+1)</f>
        <v>0</v>
      </c>
      <c r="K4596" s="242" t="str">
        <f>IF(AND(G4596&lt;&gt;0,G4596&lt;&gt;""),IF(B4596="","",IF(ISNUMBER(MATCH(B4596,'Look Up Values'!$B$2:$B$500,0)),"","Dest. error")),"")</f>
        <v/>
      </c>
      <c r="L4596" s="242" t="str">
        <f>IF(AND(G4596&lt;&gt;0,G4596&lt;&gt;""),IF(C4596="","",IF(AND(ISNUMBER(--LEFT(C4596,FIND(" ",C4596&amp;" ")-1)),OR(LEN(LEFT(C4596,FIND(" ",C4596&amp;" ")-1))=6,LEN(LEFT(C4596,FIND(" ",C4596&amp;" ")-1))=7),OR(ISNUMBER(MATCH(LEFT(C4596,FIND(" ",C4596&amp;" ")-1),'Look Up Values'!$G$2:$G$1000,0)),ISNUMBER(MATCH(LEFT(C4596,FIND(" ",C4596&amp;" ")-1),'Look Up Values'!$AE$2:$AE$2000,0)))),"","EWC error")),"")</f>
        <v/>
      </c>
      <c r="M4596" s="242" t="str" cm="1">
        <f t="array" ref="M4596">IF(AND(G4596&lt;&gt;0,G4596&lt;&gt;""),IF(E4596="","",IF(ISNUMBER(MATCH(SUBSTITUTE(E4596," ",""),SUBSTITUTE('Look Up Values'!$I$2:$I$10," ",""),0)),"","State error")),"")</f>
        <v/>
      </c>
      <c r="N4596" s="242" t="str" cm="1">
        <f t="array" ref="N4596">IF(AND(G4596&lt;&gt;0,G4596&lt;&gt;""),IF(F4596="","",IF(ISNUMBER(MATCH(SUBSTITUTE(F4596," ",""),SUBSTITUTE('Look Up Values'!$W$2:$W$30," ",""),0)),"","D&amp;R error")),"")</f>
        <v/>
      </c>
      <c r="O4596" s="256" t="str">
        <f t="shared" si="143"/>
        <v/>
      </c>
    </row>
    <row r="4597" spans="1:15" ht="15.75">
      <c r="A4597" s="250">
        <v>4590</v>
      </c>
      <c r="B4597" s="208"/>
      <c r="C4597" s="49"/>
      <c r="D4597" s="50"/>
      <c r="E4597" s="50"/>
      <c r="F4597" s="50"/>
      <c r="G4597" s="209"/>
      <c r="H4597" s="48"/>
      <c r="I4597" s="457" t="str">
        <f t="shared" si="142"/>
        <v/>
      </c>
      <c r="J4597" s="241" cm="1">
        <f t="array" ref="J4597">SUMPRODUCT(--(K4597:N4597&lt;&gt;"")) + IF(TRIM(O4597)="",0,LEN(O4597)-LEN(SUBSTITUTE(O4597,",",""))+1)</f>
        <v>0</v>
      </c>
      <c r="K4597" s="242" t="str">
        <f>IF(AND(G4597&lt;&gt;0,G4597&lt;&gt;""),IF(B4597="","",IF(ISNUMBER(MATCH(B4597,'Look Up Values'!$B$2:$B$500,0)),"","Dest. error")),"")</f>
        <v/>
      </c>
      <c r="L4597" s="242" t="str">
        <f>IF(AND(G4597&lt;&gt;0,G4597&lt;&gt;""),IF(C4597="","",IF(AND(ISNUMBER(--LEFT(C4597,FIND(" ",C4597&amp;" ")-1)),OR(LEN(LEFT(C4597,FIND(" ",C4597&amp;" ")-1))=6,LEN(LEFT(C4597,FIND(" ",C4597&amp;" ")-1))=7),OR(ISNUMBER(MATCH(LEFT(C4597,FIND(" ",C4597&amp;" ")-1),'Look Up Values'!$G$2:$G$1000,0)),ISNUMBER(MATCH(LEFT(C4597,FIND(" ",C4597&amp;" ")-1),'Look Up Values'!$AE$2:$AE$2000,0)))),"","EWC error")),"")</f>
        <v/>
      </c>
      <c r="M4597" s="242" t="str" cm="1">
        <f t="array" ref="M4597">IF(AND(G4597&lt;&gt;0,G4597&lt;&gt;""),IF(E4597="","",IF(ISNUMBER(MATCH(SUBSTITUTE(E4597," ",""),SUBSTITUTE('Look Up Values'!$I$2:$I$10," ",""),0)),"","State error")),"")</f>
        <v/>
      </c>
      <c r="N4597" s="242" t="str" cm="1">
        <f t="array" ref="N4597">IF(AND(G4597&lt;&gt;0,G4597&lt;&gt;""),IF(F4597="","",IF(ISNUMBER(MATCH(SUBSTITUTE(F4597," ",""),SUBSTITUTE('Look Up Values'!$W$2:$W$30," ",""),0)),"","D&amp;R error")),"")</f>
        <v/>
      </c>
      <c r="O4597" s="256" t="str">
        <f t="shared" si="143"/>
        <v/>
      </c>
    </row>
    <row r="4598" spans="1:15" ht="15.75">
      <c r="A4598" s="250">
        <v>4591</v>
      </c>
      <c r="B4598" s="208"/>
      <c r="C4598" s="49"/>
      <c r="D4598" s="50"/>
      <c r="E4598" s="50"/>
      <c r="F4598" s="50"/>
      <c r="G4598" s="209"/>
      <c r="H4598" s="48"/>
      <c r="I4598" s="457" t="str">
        <f t="shared" si="142"/>
        <v/>
      </c>
      <c r="J4598" s="241" cm="1">
        <f t="array" ref="J4598">SUMPRODUCT(--(K4598:N4598&lt;&gt;"")) + IF(TRIM(O4598)="",0,LEN(O4598)-LEN(SUBSTITUTE(O4598,",",""))+1)</f>
        <v>0</v>
      </c>
      <c r="K4598" s="242" t="str">
        <f>IF(AND(G4598&lt;&gt;0,G4598&lt;&gt;""),IF(B4598="","",IF(ISNUMBER(MATCH(B4598,'Look Up Values'!$B$2:$B$500,0)),"","Dest. error")),"")</f>
        <v/>
      </c>
      <c r="L4598" s="242" t="str">
        <f>IF(AND(G4598&lt;&gt;0,G4598&lt;&gt;""),IF(C4598="","",IF(AND(ISNUMBER(--LEFT(C4598,FIND(" ",C4598&amp;" ")-1)),OR(LEN(LEFT(C4598,FIND(" ",C4598&amp;" ")-1))=6,LEN(LEFT(C4598,FIND(" ",C4598&amp;" ")-1))=7),OR(ISNUMBER(MATCH(LEFT(C4598,FIND(" ",C4598&amp;" ")-1),'Look Up Values'!$G$2:$G$1000,0)),ISNUMBER(MATCH(LEFT(C4598,FIND(" ",C4598&amp;" ")-1),'Look Up Values'!$AE$2:$AE$2000,0)))),"","EWC error")),"")</f>
        <v/>
      </c>
      <c r="M4598" s="242" t="str" cm="1">
        <f t="array" ref="M4598">IF(AND(G4598&lt;&gt;0,G4598&lt;&gt;""),IF(E4598="","",IF(ISNUMBER(MATCH(SUBSTITUTE(E4598," ",""),SUBSTITUTE('Look Up Values'!$I$2:$I$10," ",""),0)),"","State error")),"")</f>
        <v/>
      </c>
      <c r="N4598" s="242" t="str" cm="1">
        <f t="array" ref="N4598">IF(AND(G4598&lt;&gt;0,G4598&lt;&gt;""),IF(F4598="","",IF(ISNUMBER(MATCH(SUBSTITUTE(F4598," ",""),SUBSTITUTE('Look Up Values'!$W$2:$W$30," ",""),0)),"","D&amp;R error")),"")</f>
        <v/>
      </c>
      <c r="O4598" s="256" t="str">
        <f t="shared" si="143"/>
        <v/>
      </c>
    </row>
    <row r="4599" spans="1:15" ht="15.75">
      <c r="A4599" s="250">
        <v>4592</v>
      </c>
      <c r="B4599" s="208"/>
      <c r="C4599" s="49"/>
      <c r="D4599" s="50"/>
      <c r="E4599" s="50"/>
      <c r="F4599" s="50"/>
      <c r="G4599" s="209"/>
      <c r="H4599" s="48"/>
      <c r="I4599" s="457" t="str">
        <f t="shared" si="142"/>
        <v/>
      </c>
      <c r="J4599" s="241" cm="1">
        <f t="array" ref="J4599">SUMPRODUCT(--(K4599:N4599&lt;&gt;"")) + IF(TRIM(O4599)="",0,LEN(O4599)-LEN(SUBSTITUTE(O4599,",",""))+1)</f>
        <v>0</v>
      </c>
      <c r="K4599" s="242" t="str">
        <f>IF(AND(G4599&lt;&gt;0,G4599&lt;&gt;""),IF(B4599="","",IF(ISNUMBER(MATCH(B4599,'Look Up Values'!$B$2:$B$500,0)),"","Dest. error")),"")</f>
        <v/>
      </c>
      <c r="L4599" s="242" t="str">
        <f>IF(AND(G4599&lt;&gt;0,G4599&lt;&gt;""),IF(C4599="","",IF(AND(ISNUMBER(--LEFT(C4599,FIND(" ",C4599&amp;" ")-1)),OR(LEN(LEFT(C4599,FIND(" ",C4599&amp;" ")-1))=6,LEN(LEFT(C4599,FIND(" ",C4599&amp;" ")-1))=7),OR(ISNUMBER(MATCH(LEFT(C4599,FIND(" ",C4599&amp;" ")-1),'Look Up Values'!$G$2:$G$1000,0)),ISNUMBER(MATCH(LEFT(C4599,FIND(" ",C4599&amp;" ")-1),'Look Up Values'!$AE$2:$AE$2000,0)))),"","EWC error")),"")</f>
        <v/>
      </c>
      <c r="M4599" s="242" t="str" cm="1">
        <f t="array" ref="M4599">IF(AND(G4599&lt;&gt;0,G4599&lt;&gt;""),IF(E4599="","",IF(ISNUMBER(MATCH(SUBSTITUTE(E4599," ",""),SUBSTITUTE('Look Up Values'!$I$2:$I$10," ",""),0)),"","State error")),"")</f>
        <v/>
      </c>
      <c r="N4599" s="242" t="str" cm="1">
        <f t="array" ref="N4599">IF(AND(G4599&lt;&gt;0,G4599&lt;&gt;""),IF(F4599="","",IF(ISNUMBER(MATCH(SUBSTITUTE(F4599," ",""),SUBSTITUTE('Look Up Values'!$W$2:$W$30," ",""),0)),"","D&amp;R error")),"")</f>
        <v/>
      </c>
      <c r="O4599" s="256" t="str">
        <f t="shared" si="143"/>
        <v/>
      </c>
    </row>
    <row r="4600" spans="1:15" ht="15.75">
      <c r="A4600" s="250">
        <v>4593</v>
      </c>
      <c r="B4600" s="208"/>
      <c r="C4600" s="49"/>
      <c r="D4600" s="50"/>
      <c r="E4600" s="50"/>
      <c r="F4600" s="50"/>
      <c r="G4600" s="209"/>
      <c r="H4600" s="48"/>
      <c r="I4600" s="457" t="str">
        <f t="shared" si="142"/>
        <v/>
      </c>
      <c r="J4600" s="241" cm="1">
        <f t="array" ref="J4600">SUMPRODUCT(--(K4600:N4600&lt;&gt;"")) + IF(TRIM(O4600)="",0,LEN(O4600)-LEN(SUBSTITUTE(O4600,",",""))+1)</f>
        <v>0</v>
      </c>
      <c r="K4600" s="242" t="str">
        <f>IF(AND(G4600&lt;&gt;0,G4600&lt;&gt;""),IF(B4600="","",IF(ISNUMBER(MATCH(B4600,'Look Up Values'!$B$2:$B$500,0)),"","Dest. error")),"")</f>
        <v/>
      </c>
      <c r="L4600" s="242" t="str">
        <f>IF(AND(G4600&lt;&gt;0,G4600&lt;&gt;""),IF(C4600="","",IF(AND(ISNUMBER(--LEFT(C4600,FIND(" ",C4600&amp;" ")-1)),OR(LEN(LEFT(C4600,FIND(" ",C4600&amp;" ")-1))=6,LEN(LEFT(C4600,FIND(" ",C4600&amp;" ")-1))=7),OR(ISNUMBER(MATCH(LEFT(C4600,FIND(" ",C4600&amp;" ")-1),'Look Up Values'!$G$2:$G$1000,0)),ISNUMBER(MATCH(LEFT(C4600,FIND(" ",C4600&amp;" ")-1),'Look Up Values'!$AE$2:$AE$2000,0)))),"","EWC error")),"")</f>
        <v/>
      </c>
      <c r="M4600" s="242" t="str" cm="1">
        <f t="array" ref="M4600">IF(AND(G4600&lt;&gt;0,G4600&lt;&gt;""),IF(E4600="","",IF(ISNUMBER(MATCH(SUBSTITUTE(E4600," ",""),SUBSTITUTE('Look Up Values'!$I$2:$I$10," ",""),0)),"","State error")),"")</f>
        <v/>
      </c>
      <c r="N4600" s="242" t="str" cm="1">
        <f t="array" ref="N4600">IF(AND(G4600&lt;&gt;0,G4600&lt;&gt;""),IF(F4600="","",IF(ISNUMBER(MATCH(SUBSTITUTE(F4600," ",""),SUBSTITUTE('Look Up Values'!$W$2:$W$30," ",""),0)),"","D&amp;R error")),"")</f>
        <v/>
      </c>
      <c r="O4600" s="256" t="str">
        <f t="shared" si="143"/>
        <v/>
      </c>
    </row>
    <row r="4601" spans="1:15" ht="15.75">
      <c r="A4601" s="250">
        <v>4594</v>
      </c>
      <c r="B4601" s="208"/>
      <c r="C4601" s="49"/>
      <c r="D4601" s="50"/>
      <c r="E4601" s="50"/>
      <c r="F4601" s="50"/>
      <c r="G4601" s="209"/>
      <c r="H4601" s="48"/>
      <c r="I4601" s="457" t="str">
        <f t="shared" si="142"/>
        <v/>
      </c>
      <c r="J4601" s="241" cm="1">
        <f t="array" ref="J4601">SUMPRODUCT(--(K4601:N4601&lt;&gt;"")) + IF(TRIM(O4601)="",0,LEN(O4601)-LEN(SUBSTITUTE(O4601,",",""))+1)</f>
        <v>0</v>
      </c>
      <c r="K4601" s="242" t="str">
        <f>IF(AND(G4601&lt;&gt;0,G4601&lt;&gt;""),IF(B4601="","",IF(ISNUMBER(MATCH(B4601,'Look Up Values'!$B$2:$B$500,0)),"","Dest. error")),"")</f>
        <v/>
      </c>
      <c r="L4601" s="242" t="str">
        <f>IF(AND(G4601&lt;&gt;0,G4601&lt;&gt;""),IF(C4601="","",IF(AND(ISNUMBER(--LEFT(C4601,FIND(" ",C4601&amp;" ")-1)),OR(LEN(LEFT(C4601,FIND(" ",C4601&amp;" ")-1))=6,LEN(LEFT(C4601,FIND(" ",C4601&amp;" ")-1))=7),OR(ISNUMBER(MATCH(LEFT(C4601,FIND(" ",C4601&amp;" ")-1),'Look Up Values'!$G$2:$G$1000,0)),ISNUMBER(MATCH(LEFT(C4601,FIND(" ",C4601&amp;" ")-1),'Look Up Values'!$AE$2:$AE$2000,0)))),"","EWC error")),"")</f>
        <v/>
      </c>
      <c r="M4601" s="242" t="str" cm="1">
        <f t="array" ref="M4601">IF(AND(G4601&lt;&gt;0,G4601&lt;&gt;""),IF(E4601="","",IF(ISNUMBER(MATCH(SUBSTITUTE(E4601," ",""),SUBSTITUTE('Look Up Values'!$I$2:$I$10," ",""),0)),"","State error")),"")</f>
        <v/>
      </c>
      <c r="N4601" s="242" t="str" cm="1">
        <f t="array" ref="N4601">IF(AND(G4601&lt;&gt;0,G4601&lt;&gt;""),IF(F4601="","",IF(ISNUMBER(MATCH(SUBSTITUTE(F4601," ",""),SUBSTITUTE('Look Up Values'!$W$2:$W$30," ",""),0)),"","D&amp;R error")),"")</f>
        <v/>
      </c>
      <c r="O4601" s="256" t="str">
        <f t="shared" si="143"/>
        <v/>
      </c>
    </row>
    <row r="4602" spans="1:15" ht="15.75">
      <c r="A4602" s="250">
        <v>4595</v>
      </c>
      <c r="B4602" s="208"/>
      <c r="C4602" s="49"/>
      <c r="D4602" s="50"/>
      <c r="E4602" s="50"/>
      <c r="F4602" s="50"/>
      <c r="G4602" s="209"/>
      <c r="H4602" s="48"/>
      <c r="I4602" s="457" t="str">
        <f t="shared" si="142"/>
        <v/>
      </c>
      <c r="J4602" s="241" cm="1">
        <f t="array" ref="J4602">SUMPRODUCT(--(K4602:N4602&lt;&gt;"")) + IF(TRIM(O4602)="",0,LEN(O4602)-LEN(SUBSTITUTE(O4602,",",""))+1)</f>
        <v>0</v>
      </c>
      <c r="K4602" s="242" t="str">
        <f>IF(AND(G4602&lt;&gt;0,G4602&lt;&gt;""),IF(B4602="","",IF(ISNUMBER(MATCH(B4602,'Look Up Values'!$B$2:$B$500,0)),"","Dest. error")),"")</f>
        <v/>
      </c>
      <c r="L4602" s="242" t="str">
        <f>IF(AND(G4602&lt;&gt;0,G4602&lt;&gt;""),IF(C4602="","",IF(AND(ISNUMBER(--LEFT(C4602,FIND(" ",C4602&amp;" ")-1)),OR(LEN(LEFT(C4602,FIND(" ",C4602&amp;" ")-1))=6,LEN(LEFT(C4602,FIND(" ",C4602&amp;" ")-1))=7),OR(ISNUMBER(MATCH(LEFT(C4602,FIND(" ",C4602&amp;" ")-1),'Look Up Values'!$G$2:$G$1000,0)),ISNUMBER(MATCH(LEFT(C4602,FIND(" ",C4602&amp;" ")-1),'Look Up Values'!$AE$2:$AE$2000,0)))),"","EWC error")),"")</f>
        <v/>
      </c>
      <c r="M4602" s="242" t="str" cm="1">
        <f t="array" ref="M4602">IF(AND(G4602&lt;&gt;0,G4602&lt;&gt;""),IF(E4602="","",IF(ISNUMBER(MATCH(SUBSTITUTE(E4602," ",""),SUBSTITUTE('Look Up Values'!$I$2:$I$10," ",""),0)),"","State error")),"")</f>
        <v/>
      </c>
      <c r="N4602" s="242" t="str" cm="1">
        <f t="array" ref="N4602">IF(AND(G4602&lt;&gt;0,G4602&lt;&gt;""),IF(F4602="","",IF(ISNUMBER(MATCH(SUBSTITUTE(F4602," ",""),SUBSTITUTE('Look Up Values'!$W$2:$W$30," ",""),0)),"","D&amp;R error")),"")</f>
        <v/>
      </c>
      <c r="O4602" s="256" t="str">
        <f t="shared" si="143"/>
        <v/>
      </c>
    </row>
    <row r="4603" spans="1:15" ht="15.75">
      <c r="A4603" s="250">
        <v>4596</v>
      </c>
      <c r="B4603" s="208"/>
      <c r="C4603" s="49"/>
      <c r="D4603" s="50"/>
      <c r="E4603" s="50"/>
      <c r="F4603" s="50"/>
      <c r="G4603" s="209"/>
      <c r="H4603" s="48"/>
      <c r="I4603" s="457" t="str">
        <f t="shared" si="142"/>
        <v/>
      </c>
      <c r="J4603" s="241" cm="1">
        <f t="array" ref="J4603">SUMPRODUCT(--(K4603:N4603&lt;&gt;"")) + IF(TRIM(O4603)="",0,LEN(O4603)-LEN(SUBSTITUTE(O4603,",",""))+1)</f>
        <v>0</v>
      </c>
      <c r="K4603" s="242" t="str">
        <f>IF(AND(G4603&lt;&gt;0,G4603&lt;&gt;""),IF(B4603="","",IF(ISNUMBER(MATCH(B4603,'Look Up Values'!$B$2:$B$500,0)),"","Dest. error")),"")</f>
        <v/>
      </c>
      <c r="L4603" s="242" t="str">
        <f>IF(AND(G4603&lt;&gt;0,G4603&lt;&gt;""),IF(C4603="","",IF(AND(ISNUMBER(--LEFT(C4603,FIND(" ",C4603&amp;" ")-1)),OR(LEN(LEFT(C4603,FIND(" ",C4603&amp;" ")-1))=6,LEN(LEFT(C4603,FIND(" ",C4603&amp;" ")-1))=7),OR(ISNUMBER(MATCH(LEFT(C4603,FIND(" ",C4603&amp;" ")-1),'Look Up Values'!$G$2:$G$1000,0)),ISNUMBER(MATCH(LEFT(C4603,FIND(" ",C4603&amp;" ")-1),'Look Up Values'!$AE$2:$AE$2000,0)))),"","EWC error")),"")</f>
        <v/>
      </c>
      <c r="M4603" s="242" t="str" cm="1">
        <f t="array" ref="M4603">IF(AND(G4603&lt;&gt;0,G4603&lt;&gt;""),IF(E4603="","",IF(ISNUMBER(MATCH(SUBSTITUTE(E4603," ",""),SUBSTITUTE('Look Up Values'!$I$2:$I$10," ",""),0)),"","State error")),"")</f>
        <v/>
      </c>
      <c r="N4603" s="242" t="str" cm="1">
        <f t="array" ref="N4603">IF(AND(G4603&lt;&gt;0,G4603&lt;&gt;""),IF(F4603="","",IF(ISNUMBER(MATCH(SUBSTITUTE(F4603," ",""),SUBSTITUTE('Look Up Values'!$W$2:$W$30," ",""),0)),"","D&amp;R error")),"")</f>
        <v/>
      </c>
      <c r="O4603" s="256" t="str">
        <f t="shared" si="143"/>
        <v/>
      </c>
    </row>
    <row r="4604" spans="1:15" ht="15.75">
      <c r="A4604" s="250">
        <v>4597</v>
      </c>
      <c r="B4604" s="208"/>
      <c r="C4604" s="49"/>
      <c r="D4604" s="50"/>
      <c r="E4604" s="50"/>
      <c r="F4604" s="50"/>
      <c r="G4604" s="209"/>
      <c r="H4604" s="48"/>
      <c r="I4604" s="457" t="str">
        <f t="shared" si="142"/>
        <v/>
      </c>
      <c r="J4604" s="241" cm="1">
        <f t="array" ref="J4604">SUMPRODUCT(--(K4604:N4604&lt;&gt;"")) + IF(TRIM(O4604)="",0,LEN(O4604)-LEN(SUBSTITUTE(O4604,",",""))+1)</f>
        <v>0</v>
      </c>
      <c r="K4604" s="242" t="str">
        <f>IF(AND(G4604&lt;&gt;0,G4604&lt;&gt;""),IF(B4604="","",IF(ISNUMBER(MATCH(B4604,'Look Up Values'!$B$2:$B$500,0)),"","Dest. error")),"")</f>
        <v/>
      </c>
      <c r="L4604" s="242" t="str">
        <f>IF(AND(G4604&lt;&gt;0,G4604&lt;&gt;""),IF(C4604="","",IF(AND(ISNUMBER(--LEFT(C4604,FIND(" ",C4604&amp;" ")-1)),OR(LEN(LEFT(C4604,FIND(" ",C4604&amp;" ")-1))=6,LEN(LEFT(C4604,FIND(" ",C4604&amp;" ")-1))=7),OR(ISNUMBER(MATCH(LEFT(C4604,FIND(" ",C4604&amp;" ")-1),'Look Up Values'!$G$2:$G$1000,0)),ISNUMBER(MATCH(LEFT(C4604,FIND(" ",C4604&amp;" ")-1),'Look Up Values'!$AE$2:$AE$2000,0)))),"","EWC error")),"")</f>
        <v/>
      </c>
      <c r="M4604" s="242" t="str" cm="1">
        <f t="array" ref="M4604">IF(AND(G4604&lt;&gt;0,G4604&lt;&gt;""),IF(E4604="","",IF(ISNUMBER(MATCH(SUBSTITUTE(E4604," ",""),SUBSTITUTE('Look Up Values'!$I$2:$I$10," ",""),0)),"","State error")),"")</f>
        <v/>
      </c>
      <c r="N4604" s="242" t="str" cm="1">
        <f t="array" ref="N4604">IF(AND(G4604&lt;&gt;0,G4604&lt;&gt;""),IF(F4604="","",IF(ISNUMBER(MATCH(SUBSTITUTE(F4604," ",""),SUBSTITUTE('Look Up Values'!$W$2:$W$30," ",""),0)),"","D&amp;R error")),"")</f>
        <v/>
      </c>
      <c r="O4604" s="256" t="str">
        <f t="shared" si="143"/>
        <v/>
      </c>
    </row>
    <row r="4605" spans="1:15" ht="15.75">
      <c r="A4605" s="250">
        <v>4598</v>
      </c>
      <c r="B4605" s="208"/>
      <c r="C4605" s="49"/>
      <c r="D4605" s="50"/>
      <c r="E4605" s="50"/>
      <c r="F4605" s="50"/>
      <c r="G4605" s="209"/>
      <c r="H4605" s="48"/>
      <c r="I4605" s="457" t="str">
        <f t="shared" si="142"/>
        <v/>
      </c>
      <c r="J4605" s="241" cm="1">
        <f t="array" ref="J4605">SUMPRODUCT(--(K4605:N4605&lt;&gt;"")) + IF(TRIM(O4605)="",0,LEN(O4605)-LEN(SUBSTITUTE(O4605,",",""))+1)</f>
        <v>0</v>
      </c>
      <c r="K4605" s="242" t="str">
        <f>IF(AND(G4605&lt;&gt;0,G4605&lt;&gt;""),IF(B4605="","",IF(ISNUMBER(MATCH(B4605,'Look Up Values'!$B$2:$B$500,0)),"","Dest. error")),"")</f>
        <v/>
      </c>
      <c r="L4605" s="242" t="str">
        <f>IF(AND(G4605&lt;&gt;0,G4605&lt;&gt;""),IF(C4605="","",IF(AND(ISNUMBER(--LEFT(C4605,FIND(" ",C4605&amp;" ")-1)),OR(LEN(LEFT(C4605,FIND(" ",C4605&amp;" ")-1))=6,LEN(LEFT(C4605,FIND(" ",C4605&amp;" ")-1))=7),OR(ISNUMBER(MATCH(LEFT(C4605,FIND(" ",C4605&amp;" ")-1),'Look Up Values'!$G$2:$G$1000,0)),ISNUMBER(MATCH(LEFT(C4605,FIND(" ",C4605&amp;" ")-1),'Look Up Values'!$AE$2:$AE$2000,0)))),"","EWC error")),"")</f>
        <v/>
      </c>
      <c r="M4605" s="242" t="str" cm="1">
        <f t="array" ref="M4605">IF(AND(G4605&lt;&gt;0,G4605&lt;&gt;""),IF(E4605="","",IF(ISNUMBER(MATCH(SUBSTITUTE(E4605," ",""),SUBSTITUTE('Look Up Values'!$I$2:$I$10," ",""),0)),"","State error")),"")</f>
        <v/>
      </c>
      <c r="N4605" s="242" t="str" cm="1">
        <f t="array" ref="N4605">IF(AND(G4605&lt;&gt;0,G4605&lt;&gt;""),IF(F4605="","",IF(ISNUMBER(MATCH(SUBSTITUTE(F4605," ",""),SUBSTITUTE('Look Up Values'!$W$2:$W$30," ",""),0)),"","D&amp;R error")),"")</f>
        <v/>
      </c>
      <c r="O4605" s="256" t="str">
        <f t="shared" si="143"/>
        <v/>
      </c>
    </row>
    <row r="4606" spans="1:15" ht="15.75">
      <c r="A4606" s="250">
        <v>4599</v>
      </c>
      <c r="B4606" s="208"/>
      <c r="C4606" s="49"/>
      <c r="D4606" s="50"/>
      <c r="E4606" s="50"/>
      <c r="F4606" s="50"/>
      <c r="G4606" s="209"/>
      <c r="H4606" s="48"/>
      <c r="I4606" s="457" t="str">
        <f t="shared" si="142"/>
        <v/>
      </c>
      <c r="J4606" s="241" cm="1">
        <f t="array" ref="J4606">SUMPRODUCT(--(K4606:N4606&lt;&gt;"")) + IF(TRIM(O4606)="",0,LEN(O4606)-LEN(SUBSTITUTE(O4606,",",""))+1)</f>
        <v>0</v>
      </c>
      <c r="K4606" s="242" t="str">
        <f>IF(AND(G4606&lt;&gt;0,G4606&lt;&gt;""),IF(B4606="","",IF(ISNUMBER(MATCH(B4606,'Look Up Values'!$B$2:$B$500,0)),"","Dest. error")),"")</f>
        <v/>
      </c>
      <c r="L4606" s="242" t="str">
        <f>IF(AND(G4606&lt;&gt;0,G4606&lt;&gt;""),IF(C4606="","",IF(AND(ISNUMBER(--LEFT(C4606,FIND(" ",C4606&amp;" ")-1)),OR(LEN(LEFT(C4606,FIND(" ",C4606&amp;" ")-1))=6,LEN(LEFT(C4606,FIND(" ",C4606&amp;" ")-1))=7),OR(ISNUMBER(MATCH(LEFT(C4606,FIND(" ",C4606&amp;" ")-1),'Look Up Values'!$G$2:$G$1000,0)),ISNUMBER(MATCH(LEFT(C4606,FIND(" ",C4606&amp;" ")-1),'Look Up Values'!$AE$2:$AE$2000,0)))),"","EWC error")),"")</f>
        <v/>
      </c>
      <c r="M4606" s="242" t="str" cm="1">
        <f t="array" ref="M4606">IF(AND(G4606&lt;&gt;0,G4606&lt;&gt;""),IF(E4606="","",IF(ISNUMBER(MATCH(SUBSTITUTE(E4606," ",""),SUBSTITUTE('Look Up Values'!$I$2:$I$10," ",""),0)),"","State error")),"")</f>
        <v/>
      </c>
      <c r="N4606" s="242" t="str" cm="1">
        <f t="array" ref="N4606">IF(AND(G4606&lt;&gt;0,G4606&lt;&gt;""),IF(F4606="","",IF(ISNUMBER(MATCH(SUBSTITUTE(F4606," ",""),SUBSTITUTE('Look Up Values'!$W$2:$W$30," ",""),0)),"","D&amp;R error")),"")</f>
        <v/>
      </c>
      <c r="O4606" s="256" t="str">
        <f t="shared" si="143"/>
        <v/>
      </c>
    </row>
    <row r="4607" spans="1:15" ht="15.75">
      <c r="A4607" s="250">
        <v>4600</v>
      </c>
      <c r="B4607" s="208"/>
      <c r="C4607" s="49"/>
      <c r="D4607" s="50"/>
      <c r="E4607" s="50"/>
      <c r="F4607" s="50"/>
      <c r="G4607" s="209"/>
      <c r="H4607" s="48"/>
      <c r="I4607" s="457" t="str">
        <f t="shared" si="142"/>
        <v/>
      </c>
      <c r="J4607" s="241" cm="1">
        <f t="array" ref="J4607">SUMPRODUCT(--(K4607:N4607&lt;&gt;"")) + IF(TRIM(O4607)="",0,LEN(O4607)-LEN(SUBSTITUTE(O4607,",",""))+1)</f>
        <v>0</v>
      </c>
      <c r="K4607" s="242" t="str">
        <f>IF(AND(G4607&lt;&gt;0,G4607&lt;&gt;""),IF(B4607="","",IF(ISNUMBER(MATCH(B4607,'Look Up Values'!$B$2:$B$500,0)),"","Dest. error")),"")</f>
        <v/>
      </c>
      <c r="L4607" s="242" t="str">
        <f>IF(AND(G4607&lt;&gt;0,G4607&lt;&gt;""),IF(C4607="","",IF(AND(ISNUMBER(--LEFT(C4607,FIND(" ",C4607&amp;" ")-1)),OR(LEN(LEFT(C4607,FIND(" ",C4607&amp;" ")-1))=6,LEN(LEFT(C4607,FIND(" ",C4607&amp;" ")-1))=7),OR(ISNUMBER(MATCH(LEFT(C4607,FIND(" ",C4607&amp;" ")-1),'Look Up Values'!$G$2:$G$1000,0)),ISNUMBER(MATCH(LEFT(C4607,FIND(" ",C4607&amp;" ")-1),'Look Up Values'!$AE$2:$AE$2000,0)))),"","EWC error")),"")</f>
        <v/>
      </c>
      <c r="M4607" s="242" t="str" cm="1">
        <f t="array" ref="M4607">IF(AND(G4607&lt;&gt;0,G4607&lt;&gt;""),IF(E4607="","",IF(ISNUMBER(MATCH(SUBSTITUTE(E4607," ",""),SUBSTITUTE('Look Up Values'!$I$2:$I$10," ",""),0)),"","State error")),"")</f>
        <v/>
      </c>
      <c r="N4607" s="242" t="str" cm="1">
        <f t="array" ref="N4607">IF(AND(G4607&lt;&gt;0,G4607&lt;&gt;""),IF(F4607="","",IF(ISNUMBER(MATCH(SUBSTITUTE(F4607," ",""),SUBSTITUTE('Look Up Values'!$W$2:$W$30," ",""),0)),"","D&amp;R error")),"")</f>
        <v/>
      </c>
      <c r="O4607" s="256" t="str">
        <f t="shared" si="143"/>
        <v/>
      </c>
    </row>
    <row r="4608" spans="1:15" ht="15.75">
      <c r="A4608" s="250">
        <v>4601</v>
      </c>
      <c r="B4608" s="208"/>
      <c r="C4608" s="49"/>
      <c r="D4608" s="50"/>
      <c r="E4608" s="50"/>
      <c r="F4608" s="50"/>
      <c r="G4608" s="209"/>
      <c r="H4608" s="48"/>
      <c r="I4608" s="457" t="str">
        <f t="shared" si="142"/>
        <v/>
      </c>
      <c r="J4608" s="241" cm="1">
        <f t="array" ref="J4608">SUMPRODUCT(--(K4608:N4608&lt;&gt;"")) + IF(TRIM(O4608)="",0,LEN(O4608)-LEN(SUBSTITUTE(O4608,",",""))+1)</f>
        <v>0</v>
      </c>
      <c r="K4608" s="242" t="str">
        <f>IF(AND(G4608&lt;&gt;0,G4608&lt;&gt;""),IF(B4608="","",IF(ISNUMBER(MATCH(B4608,'Look Up Values'!$B$2:$B$500,0)),"","Dest. error")),"")</f>
        <v/>
      </c>
      <c r="L4608" s="242" t="str">
        <f>IF(AND(G4608&lt;&gt;0,G4608&lt;&gt;""),IF(C4608="","",IF(AND(ISNUMBER(--LEFT(C4608,FIND(" ",C4608&amp;" ")-1)),OR(LEN(LEFT(C4608,FIND(" ",C4608&amp;" ")-1))=6,LEN(LEFT(C4608,FIND(" ",C4608&amp;" ")-1))=7),OR(ISNUMBER(MATCH(LEFT(C4608,FIND(" ",C4608&amp;" ")-1),'Look Up Values'!$G$2:$G$1000,0)),ISNUMBER(MATCH(LEFT(C4608,FIND(" ",C4608&amp;" ")-1),'Look Up Values'!$AE$2:$AE$2000,0)))),"","EWC error")),"")</f>
        <v/>
      </c>
      <c r="M4608" s="242" t="str" cm="1">
        <f t="array" ref="M4608">IF(AND(G4608&lt;&gt;0,G4608&lt;&gt;""),IF(E4608="","",IF(ISNUMBER(MATCH(SUBSTITUTE(E4608," ",""),SUBSTITUTE('Look Up Values'!$I$2:$I$10," ",""),0)),"","State error")),"")</f>
        <v/>
      </c>
      <c r="N4608" s="242" t="str" cm="1">
        <f t="array" ref="N4608">IF(AND(G4608&lt;&gt;0,G4608&lt;&gt;""),IF(F4608="","",IF(ISNUMBER(MATCH(SUBSTITUTE(F4608," ",""),SUBSTITUTE('Look Up Values'!$W$2:$W$30," ",""),0)),"","D&amp;R error")),"")</f>
        <v/>
      </c>
      <c r="O4608" s="256" t="str">
        <f t="shared" si="143"/>
        <v/>
      </c>
    </row>
    <row r="4609" spans="1:15" ht="15.75">
      <c r="A4609" s="250">
        <v>4602</v>
      </c>
      <c r="B4609" s="208"/>
      <c r="C4609" s="49"/>
      <c r="D4609" s="50"/>
      <c r="E4609" s="50"/>
      <c r="F4609" s="50"/>
      <c r="G4609" s="209"/>
      <c r="H4609" s="48"/>
      <c r="I4609" s="457" t="str">
        <f t="shared" si="142"/>
        <v/>
      </c>
      <c r="J4609" s="241" cm="1">
        <f t="array" ref="J4609">SUMPRODUCT(--(K4609:N4609&lt;&gt;"")) + IF(TRIM(O4609)="",0,LEN(O4609)-LEN(SUBSTITUTE(O4609,",",""))+1)</f>
        <v>0</v>
      </c>
      <c r="K4609" s="242" t="str">
        <f>IF(AND(G4609&lt;&gt;0,G4609&lt;&gt;""),IF(B4609="","",IF(ISNUMBER(MATCH(B4609,'Look Up Values'!$B$2:$B$500,0)),"","Dest. error")),"")</f>
        <v/>
      </c>
      <c r="L4609" s="242" t="str">
        <f>IF(AND(G4609&lt;&gt;0,G4609&lt;&gt;""),IF(C4609="","",IF(AND(ISNUMBER(--LEFT(C4609,FIND(" ",C4609&amp;" ")-1)),OR(LEN(LEFT(C4609,FIND(" ",C4609&amp;" ")-1))=6,LEN(LEFT(C4609,FIND(" ",C4609&amp;" ")-1))=7),OR(ISNUMBER(MATCH(LEFT(C4609,FIND(" ",C4609&amp;" ")-1),'Look Up Values'!$G$2:$G$1000,0)),ISNUMBER(MATCH(LEFT(C4609,FIND(" ",C4609&amp;" ")-1),'Look Up Values'!$AE$2:$AE$2000,0)))),"","EWC error")),"")</f>
        <v/>
      </c>
      <c r="M4609" s="242" t="str" cm="1">
        <f t="array" ref="M4609">IF(AND(G4609&lt;&gt;0,G4609&lt;&gt;""),IF(E4609="","",IF(ISNUMBER(MATCH(SUBSTITUTE(E4609," ",""),SUBSTITUTE('Look Up Values'!$I$2:$I$10," ",""),0)),"","State error")),"")</f>
        <v/>
      </c>
      <c r="N4609" s="242" t="str" cm="1">
        <f t="array" ref="N4609">IF(AND(G4609&lt;&gt;0,G4609&lt;&gt;""),IF(F4609="","",IF(ISNUMBER(MATCH(SUBSTITUTE(F4609," ",""),SUBSTITUTE('Look Up Values'!$W$2:$W$30," ",""),0)),"","D&amp;R error")),"")</f>
        <v/>
      </c>
      <c r="O4609" s="256" t="str">
        <f t="shared" si="143"/>
        <v/>
      </c>
    </row>
    <row r="4610" spans="1:15" ht="15.75">
      <c r="A4610" s="250">
        <v>4603</v>
      </c>
      <c r="B4610" s="208"/>
      <c r="C4610" s="49"/>
      <c r="D4610" s="50"/>
      <c r="E4610" s="50"/>
      <c r="F4610" s="50"/>
      <c r="G4610" s="209"/>
      <c r="H4610" s="48"/>
      <c r="I4610" s="457" t="str">
        <f t="shared" si="142"/>
        <v/>
      </c>
      <c r="J4610" s="241" cm="1">
        <f t="array" ref="J4610">SUMPRODUCT(--(K4610:N4610&lt;&gt;"")) + IF(TRIM(O4610)="",0,LEN(O4610)-LEN(SUBSTITUTE(O4610,",",""))+1)</f>
        <v>0</v>
      </c>
      <c r="K4610" s="242" t="str">
        <f>IF(AND(G4610&lt;&gt;0,G4610&lt;&gt;""),IF(B4610="","",IF(ISNUMBER(MATCH(B4610,'Look Up Values'!$B$2:$B$500,0)),"","Dest. error")),"")</f>
        <v/>
      </c>
      <c r="L4610" s="242" t="str">
        <f>IF(AND(G4610&lt;&gt;0,G4610&lt;&gt;""),IF(C4610="","",IF(AND(ISNUMBER(--LEFT(C4610,FIND(" ",C4610&amp;" ")-1)),OR(LEN(LEFT(C4610,FIND(" ",C4610&amp;" ")-1))=6,LEN(LEFT(C4610,FIND(" ",C4610&amp;" ")-1))=7),OR(ISNUMBER(MATCH(LEFT(C4610,FIND(" ",C4610&amp;" ")-1),'Look Up Values'!$G$2:$G$1000,0)),ISNUMBER(MATCH(LEFT(C4610,FIND(" ",C4610&amp;" ")-1),'Look Up Values'!$AE$2:$AE$2000,0)))),"","EWC error")),"")</f>
        <v/>
      </c>
      <c r="M4610" s="242" t="str" cm="1">
        <f t="array" ref="M4610">IF(AND(G4610&lt;&gt;0,G4610&lt;&gt;""),IF(E4610="","",IF(ISNUMBER(MATCH(SUBSTITUTE(E4610," ",""),SUBSTITUTE('Look Up Values'!$I$2:$I$10," ",""),0)),"","State error")),"")</f>
        <v/>
      </c>
      <c r="N4610" s="242" t="str" cm="1">
        <f t="array" ref="N4610">IF(AND(G4610&lt;&gt;0,G4610&lt;&gt;""),IF(F4610="","",IF(ISNUMBER(MATCH(SUBSTITUTE(F4610," ",""),SUBSTITUTE('Look Up Values'!$W$2:$W$30," ",""),0)),"","D&amp;R error")),"")</f>
        <v/>
      </c>
      <c r="O4610" s="256" t="str">
        <f t="shared" si="143"/>
        <v/>
      </c>
    </row>
    <row r="4611" spans="1:15" ht="15.75">
      <c r="A4611" s="250">
        <v>4604</v>
      </c>
      <c r="B4611" s="208"/>
      <c r="C4611" s="49"/>
      <c r="D4611" s="50"/>
      <c r="E4611" s="50"/>
      <c r="F4611" s="50"/>
      <c r="G4611" s="209"/>
      <c r="H4611" s="48"/>
      <c r="I4611" s="457" t="str">
        <f t="shared" si="142"/>
        <v/>
      </c>
      <c r="J4611" s="241" cm="1">
        <f t="array" ref="J4611">SUMPRODUCT(--(K4611:N4611&lt;&gt;"")) + IF(TRIM(O4611)="",0,LEN(O4611)-LEN(SUBSTITUTE(O4611,",",""))+1)</f>
        <v>0</v>
      </c>
      <c r="K4611" s="242" t="str">
        <f>IF(AND(G4611&lt;&gt;0,G4611&lt;&gt;""),IF(B4611="","",IF(ISNUMBER(MATCH(B4611,'Look Up Values'!$B$2:$B$500,0)),"","Dest. error")),"")</f>
        <v/>
      </c>
      <c r="L4611" s="242" t="str">
        <f>IF(AND(G4611&lt;&gt;0,G4611&lt;&gt;""),IF(C4611="","",IF(AND(ISNUMBER(--LEFT(C4611,FIND(" ",C4611&amp;" ")-1)),OR(LEN(LEFT(C4611,FIND(" ",C4611&amp;" ")-1))=6,LEN(LEFT(C4611,FIND(" ",C4611&amp;" ")-1))=7),OR(ISNUMBER(MATCH(LEFT(C4611,FIND(" ",C4611&amp;" ")-1),'Look Up Values'!$G$2:$G$1000,0)),ISNUMBER(MATCH(LEFT(C4611,FIND(" ",C4611&amp;" ")-1),'Look Up Values'!$AE$2:$AE$2000,0)))),"","EWC error")),"")</f>
        <v/>
      </c>
      <c r="M4611" s="242" t="str" cm="1">
        <f t="array" ref="M4611">IF(AND(G4611&lt;&gt;0,G4611&lt;&gt;""),IF(E4611="","",IF(ISNUMBER(MATCH(SUBSTITUTE(E4611," ",""),SUBSTITUTE('Look Up Values'!$I$2:$I$10," ",""),0)),"","State error")),"")</f>
        <v/>
      </c>
      <c r="N4611" s="242" t="str" cm="1">
        <f t="array" ref="N4611">IF(AND(G4611&lt;&gt;0,G4611&lt;&gt;""),IF(F4611="","",IF(ISNUMBER(MATCH(SUBSTITUTE(F4611," ",""),SUBSTITUTE('Look Up Values'!$W$2:$W$30," ",""),0)),"","D&amp;R error")),"")</f>
        <v/>
      </c>
      <c r="O4611" s="256" t="str">
        <f t="shared" si="143"/>
        <v/>
      </c>
    </row>
    <row r="4612" spans="1:15" ht="15.75">
      <c r="A4612" s="250">
        <v>4605</v>
      </c>
      <c r="B4612" s="208"/>
      <c r="C4612" s="49"/>
      <c r="D4612" s="50"/>
      <c r="E4612" s="50"/>
      <c r="F4612" s="50"/>
      <c r="G4612" s="209"/>
      <c r="H4612" s="48"/>
      <c r="I4612" s="457" t="str">
        <f t="shared" si="142"/>
        <v/>
      </c>
      <c r="J4612" s="241" cm="1">
        <f t="array" ref="J4612">SUMPRODUCT(--(K4612:N4612&lt;&gt;"")) + IF(TRIM(O4612)="",0,LEN(O4612)-LEN(SUBSTITUTE(O4612,",",""))+1)</f>
        <v>0</v>
      </c>
      <c r="K4612" s="242" t="str">
        <f>IF(AND(G4612&lt;&gt;0,G4612&lt;&gt;""),IF(B4612="","",IF(ISNUMBER(MATCH(B4612,'Look Up Values'!$B$2:$B$500,0)),"","Dest. error")),"")</f>
        <v/>
      </c>
      <c r="L4612" s="242" t="str">
        <f>IF(AND(G4612&lt;&gt;0,G4612&lt;&gt;""),IF(C4612="","",IF(AND(ISNUMBER(--LEFT(C4612,FIND(" ",C4612&amp;" ")-1)),OR(LEN(LEFT(C4612,FIND(" ",C4612&amp;" ")-1))=6,LEN(LEFT(C4612,FIND(" ",C4612&amp;" ")-1))=7),OR(ISNUMBER(MATCH(LEFT(C4612,FIND(" ",C4612&amp;" ")-1),'Look Up Values'!$G$2:$G$1000,0)),ISNUMBER(MATCH(LEFT(C4612,FIND(" ",C4612&amp;" ")-1),'Look Up Values'!$AE$2:$AE$2000,0)))),"","EWC error")),"")</f>
        <v/>
      </c>
      <c r="M4612" s="242" t="str" cm="1">
        <f t="array" ref="M4612">IF(AND(G4612&lt;&gt;0,G4612&lt;&gt;""),IF(E4612="","",IF(ISNUMBER(MATCH(SUBSTITUTE(E4612," ",""),SUBSTITUTE('Look Up Values'!$I$2:$I$10," ",""),0)),"","State error")),"")</f>
        <v/>
      </c>
      <c r="N4612" s="242" t="str" cm="1">
        <f t="array" ref="N4612">IF(AND(G4612&lt;&gt;0,G4612&lt;&gt;""),IF(F4612="","",IF(ISNUMBER(MATCH(SUBSTITUTE(F4612," ",""),SUBSTITUTE('Look Up Values'!$W$2:$W$30," ",""),0)),"","D&amp;R error")),"")</f>
        <v/>
      </c>
      <c r="O4612" s="256" t="str">
        <f t="shared" si="143"/>
        <v/>
      </c>
    </row>
    <row r="4613" spans="1:15" ht="15.75">
      <c r="A4613" s="250">
        <v>4606</v>
      </c>
      <c r="B4613" s="208"/>
      <c r="C4613" s="49"/>
      <c r="D4613" s="50"/>
      <c r="E4613" s="50"/>
      <c r="F4613" s="50"/>
      <c r="G4613" s="209"/>
      <c r="H4613" s="48"/>
      <c r="I4613" s="457" t="str">
        <f t="shared" si="142"/>
        <v/>
      </c>
      <c r="J4613" s="241" cm="1">
        <f t="array" ref="J4613">SUMPRODUCT(--(K4613:N4613&lt;&gt;"")) + IF(TRIM(O4613)="",0,LEN(O4613)-LEN(SUBSTITUTE(O4613,",",""))+1)</f>
        <v>0</v>
      </c>
      <c r="K4613" s="242" t="str">
        <f>IF(AND(G4613&lt;&gt;0,G4613&lt;&gt;""),IF(B4613="","",IF(ISNUMBER(MATCH(B4613,'Look Up Values'!$B$2:$B$500,0)),"","Dest. error")),"")</f>
        <v/>
      </c>
      <c r="L4613" s="242" t="str">
        <f>IF(AND(G4613&lt;&gt;0,G4613&lt;&gt;""),IF(C4613="","",IF(AND(ISNUMBER(--LEFT(C4613,FIND(" ",C4613&amp;" ")-1)),OR(LEN(LEFT(C4613,FIND(" ",C4613&amp;" ")-1))=6,LEN(LEFT(C4613,FIND(" ",C4613&amp;" ")-1))=7),OR(ISNUMBER(MATCH(LEFT(C4613,FIND(" ",C4613&amp;" ")-1),'Look Up Values'!$G$2:$G$1000,0)),ISNUMBER(MATCH(LEFT(C4613,FIND(" ",C4613&amp;" ")-1),'Look Up Values'!$AE$2:$AE$2000,0)))),"","EWC error")),"")</f>
        <v/>
      </c>
      <c r="M4613" s="242" t="str" cm="1">
        <f t="array" ref="M4613">IF(AND(G4613&lt;&gt;0,G4613&lt;&gt;""),IF(E4613="","",IF(ISNUMBER(MATCH(SUBSTITUTE(E4613," ",""),SUBSTITUTE('Look Up Values'!$I$2:$I$10," ",""),0)),"","State error")),"")</f>
        <v/>
      </c>
      <c r="N4613" s="242" t="str" cm="1">
        <f t="array" ref="N4613">IF(AND(G4613&lt;&gt;0,G4613&lt;&gt;""),IF(F4613="","",IF(ISNUMBER(MATCH(SUBSTITUTE(F4613," ",""),SUBSTITUTE('Look Up Values'!$W$2:$W$30," ",""),0)),"","D&amp;R error")),"")</f>
        <v/>
      </c>
      <c r="O4613" s="256" t="str">
        <f t="shared" si="143"/>
        <v/>
      </c>
    </row>
    <row r="4614" spans="1:15" ht="15.75">
      <c r="A4614" s="250">
        <v>4607</v>
      </c>
      <c r="B4614" s="208"/>
      <c r="C4614" s="49"/>
      <c r="D4614" s="50"/>
      <c r="E4614" s="50"/>
      <c r="F4614" s="50"/>
      <c r="G4614" s="209"/>
      <c r="H4614" s="48"/>
      <c r="I4614" s="457" t="str">
        <f t="shared" si="142"/>
        <v/>
      </c>
      <c r="J4614" s="241" cm="1">
        <f t="array" ref="J4614">SUMPRODUCT(--(K4614:N4614&lt;&gt;"")) + IF(TRIM(O4614)="",0,LEN(O4614)-LEN(SUBSTITUTE(O4614,",",""))+1)</f>
        <v>0</v>
      </c>
      <c r="K4614" s="242" t="str">
        <f>IF(AND(G4614&lt;&gt;0,G4614&lt;&gt;""),IF(B4614="","",IF(ISNUMBER(MATCH(B4614,'Look Up Values'!$B$2:$B$500,0)),"","Dest. error")),"")</f>
        <v/>
      </c>
      <c r="L4614" s="242" t="str">
        <f>IF(AND(G4614&lt;&gt;0,G4614&lt;&gt;""),IF(C4614="","",IF(AND(ISNUMBER(--LEFT(C4614,FIND(" ",C4614&amp;" ")-1)),OR(LEN(LEFT(C4614,FIND(" ",C4614&amp;" ")-1))=6,LEN(LEFT(C4614,FIND(" ",C4614&amp;" ")-1))=7),OR(ISNUMBER(MATCH(LEFT(C4614,FIND(" ",C4614&amp;" ")-1),'Look Up Values'!$G$2:$G$1000,0)),ISNUMBER(MATCH(LEFT(C4614,FIND(" ",C4614&amp;" ")-1),'Look Up Values'!$AE$2:$AE$2000,0)))),"","EWC error")),"")</f>
        <v/>
      </c>
      <c r="M4614" s="242" t="str" cm="1">
        <f t="array" ref="M4614">IF(AND(G4614&lt;&gt;0,G4614&lt;&gt;""),IF(E4614="","",IF(ISNUMBER(MATCH(SUBSTITUTE(E4614," ",""),SUBSTITUTE('Look Up Values'!$I$2:$I$10," ",""),0)),"","State error")),"")</f>
        <v/>
      </c>
      <c r="N4614" s="242" t="str" cm="1">
        <f t="array" ref="N4614">IF(AND(G4614&lt;&gt;0,G4614&lt;&gt;""),IF(F4614="","",IF(ISNUMBER(MATCH(SUBSTITUTE(F4614," ",""),SUBSTITUTE('Look Up Values'!$W$2:$W$30," ",""),0)),"","D&amp;R error")),"")</f>
        <v/>
      </c>
      <c r="O4614" s="256" t="str">
        <f t="shared" si="143"/>
        <v/>
      </c>
    </row>
    <row r="4615" spans="1:15" ht="15.75">
      <c r="A4615" s="250">
        <v>4608</v>
      </c>
      <c r="B4615" s="208"/>
      <c r="C4615" s="49"/>
      <c r="D4615" s="50"/>
      <c r="E4615" s="50"/>
      <c r="F4615" s="50"/>
      <c r="G4615" s="209"/>
      <c r="H4615" s="48"/>
      <c r="I4615" s="457" t="str">
        <f t="shared" si="142"/>
        <v/>
      </c>
      <c r="J4615" s="241" cm="1">
        <f t="array" ref="J4615">SUMPRODUCT(--(K4615:N4615&lt;&gt;"")) + IF(TRIM(O4615)="",0,LEN(O4615)-LEN(SUBSTITUTE(O4615,",",""))+1)</f>
        <v>0</v>
      </c>
      <c r="K4615" s="242" t="str">
        <f>IF(AND(G4615&lt;&gt;0,G4615&lt;&gt;""),IF(B4615="","",IF(ISNUMBER(MATCH(B4615,'Look Up Values'!$B$2:$B$500,0)),"","Dest. error")),"")</f>
        <v/>
      </c>
      <c r="L4615" s="242" t="str">
        <f>IF(AND(G4615&lt;&gt;0,G4615&lt;&gt;""),IF(C4615="","",IF(AND(ISNUMBER(--LEFT(C4615,FIND(" ",C4615&amp;" ")-1)),OR(LEN(LEFT(C4615,FIND(" ",C4615&amp;" ")-1))=6,LEN(LEFT(C4615,FIND(" ",C4615&amp;" ")-1))=7),OR(ISNUMBER(MATCH(LEFT(C4615,FIND(" ",C4615&amp;" ")-1),'Look Up Values'!$G$2:$G$1000,0)),ISNUMBER(MATCH(LEFT(C4615,FIND(" ",C4615&amp;" ")-1),'Look Up Values'!$AE$2:$AE$2000,0)))),"","EWC error")),"")</f>
        <v/>
      </c>
      <c r="M4615" s="242" t="str" cm="1">
        <f t="array" ref="M4615">IF(AND(G4615&lt;&gt;0,G4615&lt;&gt;""),IF(E4615="","",IF(ISNUMBER(MATCH(SUBSTITUTE(E4615," ",""),SUBSTITUTE('Look Up Values'!$I$2:$I$10," ",""),0)),"","State error")),"")</f>
        <v/>
      </c>
      <c r="N4615" s="242" t="str" cm="1">
        <f t="array" ref="N4615">IF(AND(G4615&lt;&gt;0,G4615&lt;&gt;""),IF(F4615="","",IF(ISNUMBER(MATCH(SUBSTITUTE(F4615," ",""),SUBSTITUTE('Look Up Values'!$W$2:$W$30," ",""),0)),"","D&amp;R error")),"")</f>
        <v/>
      </c>
      <c r="O4615" s="256" t="str">
        <f t="shared" si="143"/>
        <v/>
      </c>
    </row>
    <row r="4616" spans="1:15" ht="15.75">
      <c r="A4616" s="250">
        <v>4609</v>
      </c>
      <c r="B4616" s="208"/>
      <c r="C4616" s="49"/>
      <c r="D4616" s="50"/>
      <c r="E4616" s="50"/>
      <c r="F4616" s="50"/>
      <c r="G4616" s="209"/>
      <c r="H4616" s="48"/>
      <c r="I4616" s="457" t="str">
        <f t="shared" si="142"/>
        <v/>
      </c>
      <c r="J4616" s="241" cm="1">
        <f t="array" ref="J4616">SUMPRODUCT(--(K4616:N4616&lt;&gt;"")) + IF(TRIM(O4616)="",0,LEN(O4616)-LEN(SUBSTITUTE(O4616,",",""))+1)</f>
        <v>0</v>
      </c>
      <c r="K4616" s="242" t="str">
        <f>IF(AND(G4616&lt;&gt;0,G4616&lt;&gt;""),IF(B4616="","",IF(ISNUMBER(MATCH(B4616,'Look Up Values'!$B$2:$B$500,0)),"","Dest. error")),"")</f>
        <v/>
      </c>
      <c r="L4616" s="242" t="str">
        <f>IF(AND(G4616&lt;&gt;0,G4616&lt;&gt;""),IF(C4616="","",IF(AND(ISNUMBER(--LEFT(C4616,FIND(" ",C4616&amp;" ")-1)),OR(LEN(LEFT(C4616,FIND(" ",C4616&amp;" ")-1))=6,LEN(LEFT(C4616,FIND(" ",C4616&amp;" ")-1))=7),OR(ISNUMBER(MATCH(LEFT(C4616,FIND(" ",C4616&amp;" ")-1),'Look Up Values'!$G$2:$G$1000,0)),ISNUMBER(MATCH(LEFT(C4616,FIND(" ",C4616&amp;" ")-1),'Look Up Values'!$AE$2:$AE$2000,0)))),"","EWC error")),"")</f>
        <v/>
      </c>
      <c r="M4616" s="242" t="str" cm="1">
        <f t="array" ref="M4616">IF(AND(G4616&lt;&gt;0,G4616&lt;&gt;""),IF(E4616="","",IF(ISNUMBER(MATCH(SUBSTITUTE(E4616," ",""),SUBSTITUTE('Look Up Values'!$I$2:$I$10," ",""),0)),"","State error")),"")</f>
        <v/>
      </c>
      <c r="N4616" s="242" t="str" cm="1">
        <f t="array" ref="N4616">IF(AND(G4616&lt;&gt;0,G4616&lt;&gt;""),IF(F4616="","",IF(ISNUMBER(MATCH(SUBSTITUTE(F4616," ",""),SUBSTITUTE('Look Up Values'!$W$2:$W$30," ",""),0)),"","D&amp;R error")),"")</f>
        <v/>
      </c>
      <c r="O4616" s="256" t="str">
        <f t="shared" si="143"/>
        <v/>
      </c>
    </row>
    <row r="4617" spans="1:15" ht="15.75">
      <c r="A4617" s="250">
        <v>4610</v>
      </c>
      <c r="B4617" s="208"/>
      <c r="C4617" s="49"/>
      <c r="D4617" s="50"/>
      <c r="E4617" s="50"/>
      <c r="F4617" s="50"/>
      <c r="G4617" s="209"/>
      <c r="H4617" s="48"/>
      <c r="I4617" s="457" t="str">
        <f t="shared" ref="I4617:I4680" si="144">IF(IFERROR(--SUBSTITUTE(J4617,CHAR(160),""),0)&gt;0,A4617,"")</f>
        <v/>
      </c>
      <c r="J4617" s="241" cm="1">
        <f t="array" ref="J4617">SUMPRODUCT(--(K4617:N4617&lt;&gt;"")) + IF(TRIM(O4617)="",0,LEN(O4617)-LEN(SUBSTITUTE(O4617,",",""))+1)</f>
        <v>0</v>
      </c>
      <c r="K4617" s="242" t="str">
        <f>IF(AND(G4617&lt;&gt;0,G4617&lt;&gt;""),IF(B4617="","",IF(ISNUMBER(MATCH(B4617,'Look Up Values'!$B$2:$B$500,0)),"","Dest. error")),"")</f>
        <v/>
      </c>
      <c r="L4617" s="242" t="str">
        <f>IF(AND(G4617&lt;&gt;0,G4617&lt;&gt;""),IF(C4617="","",IF(AND(ISNUMBER(--LEFT(C4617,FIND(" ",C4617&amp;" ")-1)),OR(LEN(LEFT(C4617,FIND(" ",C4617&amp;" ")-1))=6,LEN(LEFT(C4617,FIND(" ",C4617&amp;" ")-1))=7),OR(ISNUMBER(MATCH(LEFT(C4617,FIND(" ",C4617&amp;" ")-1),'Look Up Values'!$G$2:$G$1000,0)),ISNUMBER(MATCH(LEFT(C4617,FIND(" ",C4617&amp;" ")-1),'Look Up Values'!$AE$2:$AE$2000,0)))),"","EWC error")),"")</f>
        <v/>
      </c>
      <c r="M4617" s="242" t="str" cm="1">
        <f t="array" ref="M4617">IF(AND(G4617&lt;&gt;0,G4617&lt;&gt;""),IF(E4617="","",IF(ISNUMBER(MATCH(SUBSTITUTE(E4617," ",""),SUBSTITUTE('Look Up Values'!$I$2:$I$10," ",""),0)),"","State error")),"")</f>
        <v/>
      </c>
      <c r="N4617" s="242" t="str" cm="1">
        <f t="array" ref="N4617">IF(AND(G4617&lt;&gt;0,G4617&lt;&gt;""),IF(F4617="","",IF(ISNUMBER(MATCH(SUBSTITUTE(F4617," ",""),SUBSTITUTE('Look Up Values'!$W$2:$W$30," ",""),0)),"","D&amp;R error")),"")</f>
        <v/>
      </c>
      <c r="O4617" s="256" t="str">
        <f t="shared" ref="O4617:O4680" si="145">IF(OR(G4617="",G4617=0),"",IF((TRIM(SUBSTITUTE(B4617,CHAR(160),""))&amp;TRIM(SUBSTITUTE(C4617,CHAR(160),""))&amp;TRIM(SUBSTITUTE(F4617,CHAR(160),""))&amp;TRIM(SUBSTITUTE(E4617,CHAR(160),"")))&lt;&gt;"",IF((--(TRIM(SUBSTITUTE(B4617,CHAR(160),""))&lt;&gt;"")+--(TRIM(SUBSTITUTE(C4617,CHAR(160),""))&lt;&gt;"")+--(TRIM(SUBSTITUTE(F4617,CHAR(160),""))&lt;&gt;"")+--(TRIM(SUBSTITUTE(E4617,CHAR(160),""))&lt;&gt;""))=4,"",LEFT(IF(TRIM(SUBSTITUTE(B4617,CHAR(160),""))="","Dest, ","")&amp;IF(TRIM(SUBSTITUTE(C4617,CHAR(160),""))="","EWC, ","")&amp;IF(TRIM(SUBSTITUTE(F4617,CHAR(160),""))="","D&amp;R, ","")&amp;IF(TRIM(SUBSTITUTE(E4617,CHAR(160),""))="","State, ",""),LEN(IF(TRIM(SUBSTITUTE(B4617,CHAR(160),""))="","Dest, ","")&amp;IF(TRIM(SUBSTITUTE(C4617,CHAR(160),""))="","EWC, ","")&amp;IF(TRIM(SUBSTITUTE(F4617,CHAR(160),""))="","D&amp;R, ","")&amp;IF(TRIM(SUBSTITUTE(E4617,CHAR(160),""))="","State, ",""))-2)),LEFT(IF(TRIM(SUBSTITUTE(B4617,CHAR(160),""))="","Dest, ","")&amp;IF(TRIM(SUBSTITUTE(C4617,CHAR(160),""))="","EWC, ","")&amp;IF(TRIM(SUBSTITUTE(F4617,CHAR(160),""))="","D&amp;R, ","")&amp;IF(TRIM(SUBSTITUTE(E4617,CHAR(160),""))="","State, ",""),LEN(IF(TRIM(SUBSTITUTE(B4617,CHAR(160),""))="","Dest, ","")&amp;IF(TRIM(SUBSTITUTE(C4617,CHAR(160),""))="","EWC, ","")&amp;IF(TRIM(SUBSTITUTE(F4617,CHAR(160),""))="","D&amp;R, ","")&amp;IF(TRIM(SUBSTITUTE(E4617,CHAR(160),""))="","State, ",""))-2)))</f>
        <v/>
      </c>
    </row>
    <row r="4618" spans="1:15" ht="15.75">
      <c r="A4618" s="250">
        <v>4611</v>
      </c>
      <c r="B4618" s="208"/>
      <c r="C4618" s="49"/>
      <c r="D4618" s="50"/>
      <c r="E4618" s="50"/>
      <c r="F4618" s="50"/>
      <c r="G4618" s="209"/>
      <c r="H4618" s="48"/>
      <c r="I4618" s="457" t="str">
        <f t="shared" si="144"/>
        <v/>
      </c>
      <c r="J4618" s="241" cm="1">
        <f t="array" ref="J4618">SUMPRODUCT(--(K4618:N4618&lt;&gt;"")) + IF(TRIM(O4618)="",0,LEN(O4618)-LEN(SUBSTITUTE(O4618,",",""))+1)</f>
        <v>0</v>
      </c>
      <c r="K4618" s="242" t="str">
        <f>IF(AND(G4618&lt;&gt;0,G4618&lt;&gt;""),IF(B4618="","",IF(ISNUMBER(MATCH(B4618,'Look Up Values'!$B$2:$B$500,0)),"","Dest. error")),"")</f>
        <v/>
      </c>
      <c r="L4618" s="242" t="str">
        <f>IF(AND(G4618&lt;&gt;0,G4618&lt;&gt;""),IF(C4618="","",IF(AND(ISNUMBER(--LEFT(C4618,FIND(" ",C4618&amp;" ")-1)),OR(LEN(LEFT(C4618,FIND(" ",C4618&amp;" ")-1))=6,LEN(LEFT(C4618,FIND(" ",C4618&amp;" ")-1))=7),OR(ISNUMBER(MATCH(LEFT(C4618,FIND(" ",C4618&amp;" ")-1),'Look Up Values'!$G$2:$G$1000,0)),ISNUMBER(MATCH(LEFT(C4618,FIND(" ",C4618&amp;" ")-1),'Look Up Values'!$AE$2:$AE$2000,0)))),"","EWC error")),"")</f>
        <v/>
      </c>
      <c r="M4618" s="242" t="str" cm="1">
        <f t="array" ref="M4618">IF(AND(G4618&lt;&gt;0,G4618&lt;&gt;""),IF(E4618="","",IF(ISNUMBER(MATCH(SUBSTITUTE(E4618," ",""),SUBSTITUTE('Look Up Values'!$I$2:$I$10," ",""),0)),"","State error")),"")</f>
        <v/>
      </c>
      <c r="N4618" s="242" t="str" cm="1">
        <f t="array" ref="N4618">IF(AND(G4618&lt;&gt;0,G4618&lt;&gt;""),IF(F4618="","",IF(ISNUMBER(MATCH(SUBSTITUTE(F4618," ",""),SUBSTITUTE('Look Up Values'!$W$2:$W$30," ",""),0)),"","D&amp;R error")),"")</f>
        <v/>
      </c>
      <c r="O4618" s="256" t="str">
        <f t="shared" si="145"/>
        <v/>
      </c>
    </row>
    <row r="4619" spans="1:15" ht="15.75">
      <c r="A4619" s="250">
        <v>4612</v>
      </c>
      <c r="B4619" s="208"/>
      <c r="C4619" s="49"/>
      <c r="D4619" s="50"/>
      <c r="E4619" s="50"/>
      <c r="F4619" s="50"/>
      <c r="G4619" s="209"/>
      <c r="H4619" s="48"/>
      <c r="I4619" s="457" t="str">
        <f t="shared" si="144"/>
        <v/>
      </c>
      <c r="J4619" s="241" cm="1">
        <f t="array" ref="J4619">SUMPRODUCT(--(K4619:N4619&lt;&gt;"")) + IF(TRIM(O4619)="",0,LEN(O4619)-LEN(SUBSTITUTE(O4619,",",""))+1)</f>
        <v>0</v>
      </c>
      <c r="K4619" s="242" t="str">
        <f>IF(AND(G4619&lt;&gt;0,G4619&lt;&gt;""),IF(B4619="","",IF(ISNUMBER(MATCH(B4619,'Look Up Values'!$B$2:$B$500,0)),"","Dest. error")),"")</f>
        <v/>
      </c>
      <c r="L4619" s="242" t="str">
        <f>IF(AND(G4619&lt;&gt;0,G4619&lt;&gt;""),IF(C4619="","",IF(AND(ISNUMBER(--LEFT(C4619,FIND(" ",C4619&amp;" ")-1)),OR(LEN(LEFT(C4619,FIND(" ",C4619&amp;" ")-1))=6,LEN(LEFT(C4619,FIND(" ",C4619&amp;" ")-1))=7),OR(ISNUMBER(MATCH(LEFT(C4619,FIND(" ",C4619&amp;" ")-1),'Look Up Values'!$G$2:$G$1000,0)),ISNUMBER(MATCH(LEFT(C4619,FIND(" ",C4619&amp;" ")-1),'Look Up Values'!$AE$2:$AE$2000,0)))),"","EWC error")),"")</f>
        <v/>
      </c>
      <c r="M4619" s="242" t="str" cm="1">
        <f t="array" ref="M4619">IF(AND(G4619&lt;&gt;0,G4619&lt;&gt;""),IF(E4619="","",IF(ISNUMBER(MATCH(SUBSTITUTE(E4619," ",""),SUBSTITUTE('Look Up Values'!$I$2:$I$10," ",""),0)),"","State error")),"")</f>
        <v/>
      </c>
      <c r="N4619" s="242" t="str" cm="1">
        <f t="array" ref="N4619">IF(AND(G4619&lt;&gt;0,G4619&lt;&gt;""),IF(F4619="","",IF(ISNUMBER(MATCH(SUBSTITUTE(F4619," ",""),SUBSTITUTE('Look Up Values'!$W$2:$W$30," ",""),0)),"","D&amp;R error")),"")</f>
        <v/>
      </c>
      <c r="O4619" s="256" t="str">
        <f t="shared" si="145"/>
        <v/>
      </c>
    </row>
    <row r="4620" spans="1:15" ht="15.75">
      <c r="A4620" s="250">
        <v>4613</v>
      </c>
      <c r="B4620" s="208"/>
      <c r="C4620" s="49"/>
      <c r="D4620" s="50"/>
      <c r="E4620" s="50"/>
      <c r="F4620" s="50"/>
      <c r="G4620" s="209"/>
      <c r="H4620" s="48"/>
      <c r="I4620" s="457" t="str">
        <f t="shared" si="144"/>
        <v/>
      </c>
      <c r="J4620" s="241" cm="1">
        <f t="array" ref="J4620">SUMPRODUCT(--(K4620:N4620&lt;&gt;"")) + IF(TRIM(O4620)="",0,LEN(O4620)-LEN(SUBSTITUTE(O4620,",",""))+1)</f>
        <v>0</v>
      </c>
      <c r="K4620" s="242" t="str">
        <f>IF(AND(G4620&lt;&gt;0,G4620&lt;&gt;""),IF(B4620="","",IF(ISNUMBER(MATCH(B4620,'Look Up Values'!$B$2:$B$500,0)),"","Dest. error")),"")</f>
        <v/>
      </c>
      <c r="L4620" s="242" t="str">
        <f>IF(AND(G4620&lt;&gt;0,G4620&lt;&gt;""),IF(C4620="","",IF(AND(ISNUMBER(--LEFT(C4620,FIND(" ",C4620&amp;" ")-1)),OR(LEN(LEFT(C4620,FIND(" ",C4620&amp;" ")-1))=6,LEN(LEFT(C4620,FIND(" ",C4620&amp;" ")-1))=7),OR(ISNUMBER(MATCH(LEFT(C4620,FIND(" ",C4620&amp;" ")-1),'Look Up Values'!$G$2:$G$1000,0)),ISNUMBER(MATCH(LEFT(C4620,FIND(" ",C4620&amp;" ")-1),'Look Up Values'!$AE$2:$AE$2000,0)))),"","EWC error")),"")</f>
        <v/>
      </c>
      <c r="M4620" s="242" t="str" cm="1">
        <f t="array" ref="M4620">IF(AND(G4620&lt;&gt;0,G4620&lt;&gt;""),IF(E4620="","",IF(ISNUMBER(MATCH(SUBSTITUTE(E4620," ",""),SUBSTITUTE('Look Up Values'!$I$2:$I$10," ",""),0)),"","State error")),"")</f>
        <v/>
      </c>
      <c r="N4620" s="242" t="str" cm="1">
        <f t="array" ref="N4620">IF(AND(G4620&lt;&gt;0,G4620&lt;&gt;""),IF(F4620="","",IF(ISNUMBER(MATCH(SUBSTITUTE(F4620," ",""),SUBSTITUTE('Look Up Values'!$W$2:$W$30," ",""),0)),"","D&amp;R error")),"")</f>
        <v/>
      </c>
      <c r="O4620" s="256" t="str">
        <f t="shared" si="145"/>
        <v/>
      </c>
    </row>
    <row r="4621" spans="1:15" ht="15.75">
      <c r="A4621" s="250">
        <v>4614</v>
      </c>
      <c r="B4621" s="208"/>
      <c r="C4621" s="49"/>
      <c r="D4621" s="50"/>
      <c r="E4621" s="50"/>
      <c r="F4621" s="50"/>
      <c r="G4621" s="209"/>
      <c r="H4621" s="48"/>
      <c r="I4621" s="457" t="str">
        <f t="shared" si="144"/>
        <v/>
      </c>
      <c r="J4621" s="241" cm="1">
        <f t="array" ref="J4621">SUMPRODUCT(--(K4621:N4621&lt;&gt;"")) + IF(TRIM(O4621)="",0,LEN(O4621)-LEN(SUBSTITUTE(O4621,",",""))+1)</f>
        <v>0</v>
      </c>
      <c r="K4621" s="242" t="str">
        <f>IF(AND(G4621&lt;&gt;0,G4621&lt;&gt;""),IF(B4621="","",IF(ISNUMBER(MATCH(B4621,'Look Up Values'!$B$2:$B$500,0)),"","Dest. error")),"")</f>
        <v/>
      </c>
      <c r="L4621" s="242" t="str">
        <f>IF(AND(G4621&lt;&gt;0,G4621&lt;&gt;""),IF(C4621="","",IF(AND(ISNUMBER(--LEFT(C4621,FIND(" ",C4621&amp;" ")-1)),OR(LEN(LEFT(C4621,FIND(" ",C4621&amp;" ")-1))=6,LEN(LEFT(C4621,FIND(" ",C4621&amp;" ")-1))=7),OR(ISNUMBER(MATCH(LEFT(C4621,FIND(" ",C4621&amp;" ")-1),'Look Up Values'!$G$2:$G$1000,0)),ISNUMBER(MATCH(LEFT(C4621,FIND(" ",C4621&amp;" ")-1),'Look Up Values'!$AE$2:$AE$2000,0)))),"","EWC error")),"")</f>
        <v/>
      </c>
      <c r="M4621" s="242" t="str" cm="1">
        <f t="array" ref="M4621">IF(AND(G4621&lt;&gt;0,G4621&lt;&gt;""),IF(E4621="","",IF(ISNUMBER(MATCH(SUBSTITUTE(E4621," ",""),SUBSTITUTE('Look Up Values'!$I$2:$I$10," ",""),0)),"","State error")),"")</f>
        <v/>
      </c>
      <c r="N4621" s="242" t="str" cm="1">
        <f t="array" ref="N4621">IF(AND(G4621&lt;&gt;0,G4621&lt;&gt;""),IF(F4621="","",IF(ISNUMBER(MATCH(SUBSTITUTE(F4621," ",""),SUBSTITUTE('Look Up Values'!$W$2:$W$30," ",""),0)),"","D&amp;R error")),"")</f>
        <v/>
      </c>
      <c r="O4621" s="256" t="str">
        <f t="shared" si="145"/>
        <v/>
      </c>
    </row>
    <row r="4622" spans="1:15" ht="15.75">
      <c r="A4622" s="250">
        <v>4615</v>
      </c>
      <c r="B4622" s="208"/>
      <c r="C4622" s="49"/>
      <c r="D4622" s="50"/>
      <c r="E4622" s="50"/>
      <c r="F4622" s="50"/>
      <c r="G4622" s="209"/>
      <c r="H4622" s="48"/>
      <c r="I4622" s="457" t="str">
        <f t="shared" si="144"/>
        <v/>
      </c>
      <c r="J4622" s="241" cm="1">
        <f t="array" ref="J4622">SUMPRODUCT(--(K4622:N4622&lt;&gt;"")) + IF(TRIM(O4622)="",0,LEN(O4622)-LEN(SUBSTITUTE(O4622,",",""))+1)</f>
        <v>0</v>
      </c>
      <c r="K4622" s="242" t="str">
        <f>IF(AND(G4622&lt;&gt;0,G4622&lt;&gt;""),IF(B4622="","",IF(ISNUMBER(MATCH(B4622,'Look Up Values'!$B$2:$B$500,0)),"","Dest. error")),"")</f>
        <v/>
      </c>
      <c r="L4622" s="242" t="str">
        <f>IF(AND(G4622&lt;&gt;0,G4622&lt;&gt;""),IF(C4622="","",IF(AND(ISNUMBER(--LEFT(C4622,FIND(" ",C4622&amp;" ")-1)),OR(LEN(LEFT(C4622,FIND(" ",C4622&amp;" ")-1))=6,LEN(LEFT(C4622,FIND(" ",C4622&amp;" ")-1))=7),OR(ISNUMBER(MATCH(LEFT(C4622,FIND(" ",C4622&amp;" ")-1),'Look Up Values'!$G$2:$G$1000,0)),ISNUMBER(MATCH(LEFT(C4622,FIND(" ",C4622&amp;" ")-1),'Look Up Values'!$AE$2:$AE$2000,0)))),"","EWC error")),"")</f>
        <v/>
      </c>
      <c r="M4622" s="242" t="str" cm="1">
        <f t="array" ref="M4622">IF(AND(G4622&lt;&gt;0,G4622&lt;&gt;""),IF(E4622="","",IF(ISNUMBER(MATCH(SUBSTITUTE(E4622," ",""),SUBSTITUTE('Look Up Values'!$I$2:$I$10," ",""),0)),"","State error")),"")</f>
        <v/>
      </c>
      <c r="N4622" s="242" t="str" cm="1">
        <f t="array" ref="N4622">IF(AND(G4622&lt;&gt;0,G4622&lt;&gt;""),IF(F4622="","",IF(ISNUMBER(MATCH(SUBSTITUTE(F4622," ",""),SUBSTITUTE('Look Up Values'!$W$2:$W$30," ",""),0)),"","D&amp;R error")),"")</f>
        <v/>
      </c>
      <c r="O4622" s="256" t="str">
        <f t="shared" si="145"/>
        <v/>
      </c>
    </row>
    <row r="4623" spans="1:15" ht="15.75">
      <c r="A4623" s="250">
        <v>4616</v>
      </c>
      <c r="B4623" s="208"/>
      <c r="C4623" s="49"/>
      <c r="D4623" s="50"/>
      <c r="E4623" s="50"/>
      <c r="F4623" s="50"/>
      <c r="G4623" s="209"/>
      <c r="H4623" s="48"/>
      <c r="I4623" s="457" t="str">
        <f t="shared" si="144"/>
        <v/>
      </c>
      <c r="J4623" s="241" cm="1">
        <f t="array" ref="J4623">SUMPRODUCT(--(K4623:N4623&lt;&gt;"")) + IF(TRIM(O4623)="",0,LEN(O4623)-LEN(SUBSTITUTE(O4623,",",""))+1)</f>
        <v>0</v>
      </c>
      <c r="K4623" s="242" t="str">
        <f>IF(AND(G4623&lt;&gt;0,G4623&lt;&gt;""),IF(B4623="","",IF(ISNUMBER(MATCH(B4623,'Look Up Values'!$B$2:$B$500,0)),"","Dest. error")),"")</f>
        <v/>
      </c>
      <c r="L4623" s="242" t="str">
        <f>IF(AND(G4623&lt;&gt;0,G4623&lt;&gt;""),IF(C4623="","",IF(AND(ISNUMBER(--LEFT(C4623,FIND(" ",C4623&amp;" ")-1)),OR(LEN(LEFT(C4623,FIND(" ",C4623&amp;" ")-1))=6,LEN(LEFT(C4623,FIND(" ",C4623&amp;" ")-1))=7),OR(ISNUMBER(MATCH(LEFT(C4623,FIND(" ",C4623&amp;" ")-1),'Look Up Values'!$G$2:$G$1000,0)),ISNUMBER(MATCH(LEFT(C4623,FIND(" ",C4623&amp;" ")-1),'Look Up Values'!$AE$2:$AE$2000,0)))),"","EWC error")),"")</f>
        <v/>
      </c>
      <c r="M4623" s="242" t="str" cm="1">
        <f t="array" ref="M4623">IF(AND(G4623&lt;&gt;0,G4623&lt;&gt;""),IF(E4623="","",IF(ISNUMBER(MATCH(SUBSTITUTE(E4623," ",""),SUBSTITUTE('Look Up Values'!$I$2:$I$10," ",""),0)),"","State error")),"")</f>
        <v/>
      </c>
      <c r="N4623" s="242" t="str" cm="1">
        <f t="array" ref="N4623">IF(AND(G4623&lt;&gt;0,G4623&lt;&gt;""),IF(F4623="","",IF(ISNUMBER(MATCH(SUBSTITUTE(F4623," ",""),SUBSTITUTE('Look Up Values'!$W$2:$W$30," ",""),0)),"","D&amp;R error")),"")</f>
        <v/>
      </c>
      <c r="O4623" s="256" t="str">
        <f t="shared" si="145"/>
        <v/>
      </c>
    </row>
    <row r="4624" spans="1:15" ht="15.75">
      <c r="A4624" s="250">
        <v>4617</v>
      </c>
      <c r="B4624" s="208"/>
      <c r="C4624" s="49"/>
      <c r="D4624" s="50"/>
      <c r="E4624" s="50"/>
      <c r="F4624" s="50"/>
      <c r="G4624" s="209"/>
      <c r="H4624" s="48"/>
      <c r="I4624" s="457" t="str">
        <f t="shared" si="144"/>
        <v/>
      </c>
      <c r="J4624" s="241" cm="1">
        <f t="array" ref="J4624">SUMPRODUCT(--(K4624:N4624&lt;&gt;"")) + IF(TRIM(O4624)="",0,LEN(O4624)-LEN(SUBSTITUTE(O4624,",",""))+1)</f>
        <v>0</v>
      </c>
      <c r="K4624" s="242" t="str">
        <f>IF(AND(G4624&lt;&gt;0,G4624&lt;&gt;""),IF(B4624="","",IF(ISNUMBER(MATCH(B4624,'Look Up Values'!$B$2:$B$500,0)),"","Dest. error")),"")</f>
        <v/>
      </c>
      <c r="L4624" s="242" t="str">
        <f>IF(AND(G4624&lt;&gt;0,G4624&lt;&gt;""),IF(C4624="","",IF(AND(ISNUMBER(--LEFT(C4624,FIND(" ",C4624&amp;" ")-1)),OR(LEN(LEFT(C4624,FIND(" ",C4624&amp;" ")-1))=6,LEN(LEFT(C4624,FIND(" ",C4624&amp;" ")-1))=7),OR(ISNUMBER(MATCH(LEFT(C4624,FIND(" ",C4624&amp;" ")-1),'Look Up Values'!$G$2:$G$1000,0)),ISNUMBER(MATCH(LEFT(C4624,FIND(" ",C4624&amp;" ")-1),'Look Up Values'!$AE$2:$AE$2000,0)))),"","EWC error")),"")</f>
        <v/>
      </c>
      <c r="M4624" s="242" t="str" cm="1">
        <f t="array" ref="M4624">IF(AND(G4624&lt;&gt;0,G4624&lt;&gt;""),IF(E4624="","",IF(ISNUMBER(MATCH(SUBSTITUTE(E4624," ",""),SUBSTITUTE('Look Up Values'!$I$2:$I$10," ",""),0)),"","State error")),"")</f>
        <v/>
      </c>
      <c r="N4624" s="242" t="str" cm="1">
        <f t="array" ref="N4624">IF(AND(G4624&lt;&gt;0,G4624&lt;&gt;""),IF(F4624="","",IF(ISNUMBER(MATCH(SUBSTITUTE(F4624," ",""),SUBSTITUTE('Look Up Values'!$W$2:$W$30," ",""),0)),"","D&amp;R error")),"")</f>
        <v/>
      </c>
      <c r="O4624" s="256" t="str">
        <f t="shared" si="145"/>
        <v/>
      </c>
    </row>
    <row r="4625" spans="1:15" ht="15.75">
      <c r="A4625" s="250">
        <v>4618</v>
      </c>
      <c r="B4625" s="208"/>
      <c r="C4625" s="49"/>
      <c r="D4625" s="50"/>
      <c r="E4625" s="50"/>
      <c r="F4625" s="50"/>
      <c r="G4625" s="209"/>
      <c r="H4625" s="48"/>
      <c r="I4625" s="457" t="str">
        <f t="shared" si="144"/>
        <v/>
      </c>
      <c r="J4625" s="241" cm="1">
        <f t="array" ref="J4625">SUMPRODUCT(--(K4625:N4625&lt;&gt;"")) + IF(TRIM(O4625)="",0,LEN(O4625)-LEN(SUBSTITUTE(O4625,",",""))+1)</f>
        <v>0</v>
      </c>
      <c r="K4625" s="242" t="str">
        <f>IF(AND(G4625&lt;&gt;0,G4625&lt;&gt;""),IF(B4625="","",IF(ISNUMBER(MATCH(B4625,'Look Up Values'!$B$2:$B$500,0)),"","Dest. error")),"")</f>
        <v/>
      </c>
      <c r="L4625" s="242" t="str">
        <f>IF(AND(G4625&lt;&gt;0,G4625&lt;&gt;""),IF(C4625="","",IF(AND(ISNUMBER(--LEFT(C4625,FIND(" ",C4625&amp;" ")-1)),OR(LEN(LEFT(C4625,FIND(" ",C4625&amp;" ")-1))=6,LEN(LEFT(C4625,FIND(" ",C4625&amp;" ")-1))=7),OR(ISNUMBER(MATCH(LEFT(C4625,FIND(" ",C4625&amp;" ")-1),'Look Up Values'!$G$2:$G$1000,0)),ISNUMBER(MATCH(LEFT(C4625,FIND(" ",C4625&amp;" ")-1),'Look Up Values'!$AE$2:$AE$2000,0)))),"","EWC error")),"")</f>
        <v/>
      </c>
      <c r="M4625" s="242" t="str" cm="1">
        <f t="array" ref="M4625">IF(AND(G4625&lt;&gt;0,G4625&lt;&gt;""),IF(E4625="","",IF(ISNUMBER(MATCH(SUBSTITUTE(E4625," ",""),SUBSTITUTE('Look Up Values'!$I$2:$I$10," ",""),0)),"","State error")),"")</f>
        <v/>
      </c>
      <c r="N4625" s="242" t="str" cm="1">
        <f t="array" ref="N4625">IF(AND(G4625&lt;&gt;0,G4625&lt;&gt;""),IF(F4625="","",IF(ISNUMBER(MATCH(SUBSTITUTE(F4625," ",""),SUBSTITUTE('Look Up Values'!$W$2:$W$30," ",""),0)),"","D&amp;R error")),"")</f>
        <v/>
      </c>
      <c r="O4625" s="256" t="str">
        <f t="shared" si="145"/>
        <v/>
      </c>
    </row>
    <row r="4626" spans="1:15" ht="15.75">
      <c r="A4626" s="250">
        <v>4619</v>
      </c>
      <c r="B4626" s="208"/>
      <c r="C4626" s="49"/>
      <c r="D4626" s="50"/>
      <c r="E4626" s="50"/>
      <c r="F4626" s="50"/>
      <c r="G4626" s="209"/>
      <c r="H4626" s="48"/>
      <c r="I4626" s="457" t="str">
        <f t="shared" si="144"/>
        <v/>
      </c>
      <c r="J4626" s="241" cm="1">
        <f t="array" ref="J4626">SUMPRODUCT(--(K4626:N4626&lt;&gt;"")) + IF(TRIM(O4626)="",0,LEN(O4626)-LEN(SUBSTITUTE(O4626,",",""))+1)</f>
        <v>0</v>
      </c>
      <c r="K4626" s="242" t="str">
        <f>IF(AND(G4626&lt;&gt;0,G4626&lt;&gt;""),IF(B4626="","",IF(ISNUMBER(MATCH(B4626,'Look Up Values'!$B$2:$B$500,0)),"","Dest. error")),"")</f>
        <v/>
      </c>
      <c r="L4626" s="242" t="str">
        <f>IF(AND(G4626&lt;&gt;0,G4626&lt;&gt;""),IF(C4626="","",IF(AND(ISNUMBER(--LEFT(C4626,FIND(" ",C4626&amp;" ")-1)),OR(LEN(LEFT(C4626,FIND(" ",C4626&amp;" ")-1))=6,LEN(LEFT(C4626,FIND(" ",C4626&amp;" ")-1))=7),OR(ISNUMBER(MATCH(LEFT(C4626,FIND(" ",C4626&amp;" ")-1),'Look Up Values'!$G$2:$G$1000,0)),ISNUMBER(MATCH(LEFT(C4626,FIND(" ",C4626&amp;" ")-1),'Look Up Values'!$AE$2:$AE$2000,0)))),"","EWC error")),"")</f>
        <v/>
      </c>
      <c r="M4626" s="242" t="str" cm="1">
        <f t="array" ref="M4626">IF(AND(G4626&lt;&gt;0,G4626&lt;&gt;""),IF(E4626="","",IF(ISNUMBER(MATCH(SUBSTITUTE(E4626," ",""),SUBSTITUTE('Look Up Values'!$I$2:$I$10," ",""),0)),"","State error")),"")</f>
        <v/>
      </c>
      <c r="N4626" s="242" t="str" cm="1">
        <f t="array" ref="N4626">IF(AND(G4626&lt;&gt;0,G4626&lt;&gt;""),IF(F4626="","",IF(ISNUMBER(MATCH(SUBSTITUTE(F4626," ",""),SUBSTITUTE('Look Up Values'!$W$2:$W$30," ",""),0)),"","D&amp;R error")),"")</f>
        <v/>
      </c>
      <c r="O4626" s="256" t="str">
        <f t="shared" si="145"/>
        <v/>
      </c>
    </row>
    <row r="4627" spans="1:15" ht="15.75">
      <c r="A4627" s="250">
        <v>4620</v>
      </c>
      <c r="B4627" s="208"/>
      <c r="C4627" s="49"/>
      <c r="D4627" s="50"/>
      <c r="E4627" s="50"/>
      <c r="F4627" s="50"/>
      <c r="G4627" s="209"/>
      <c r="H4627" s="48"/>
      <c r="I4627" s="457" t="str">
        <f t="shared" si="144"/>
        <v/>
      </c>
      <c r="J4627" s="241" cm="1">
        <f t="array" ref="J4627">SUMPRODUCT(--(K4627:N4627&lt;&gt;"")) + IF(TRIM(O4627)="",0,LEN(O4627)-LEN(SUBSTITUTE(O4627,",",""))+1)</f>
        <v>0</v>
      </c>
      <c r="K4627" s="242" t="str">
        <f>IF(AND(G4627&lt;&gt;0,G4627&lt;&gt;""),IF(B4627="","",IF(ISNUMBER(MATCH(B4627,'Look Up Values'!$B$2:$B$500,0)),"","Dest. error")),"")</f>
        <v/>
      </c>
      <c r="L4627" s="242" t="str">
        <f>IF(AND(G4627&lt;&gt;0,G4627&lt;&gt;""),IF(C4627="","",IF(AND(ISNUMBER(--LEFT(C4627,FIND(" ",C4627&amp;" ")-1)),OR(LEN(LEFT(C4627,FIND(" ",C4627&amp;" ")-1))=6,LEN(LEFT(C4627,FIND(" ",C4627&amp;" ")-1))=7),OR(ISNUMBER(MATCH(LEFT(C4627,FIND(" ",C4627&amp;" ")-1),'Look Up Values'!$G$2:$G$1000,0)),ISNUMBER(MATCH(LEFT(C4627,FIND(" ",C4627&amp;" ")-1),'Look Up Values'!$AE$2:$AE$2000,0)))),"","EWC error")),"")</f>
        <v/>
      </c>
      <c r="M4627" s="242" t="str" cm="1">
        <f t="array" ref="M4627">IF(AND(G4627&lt;&gt;0,G4627&lt;&gt;""),IF(E4627="","",IF(ISNUMBER(MATCH(SUBSTITUTE(E4627," ",""),SUBSTITUTE('Look Up Values'!$I$2:$I$10," ",""),0)),"","State error")),"")</f>
        <v/>
      </c>
      <c r="N4627" s="242" t="str" cm="1">
        <f t="array" ref="N4627">IF(AND(G4627&lt;&gt;0,G4627&lt;&gt;""),IF(F4627="","",IF(ISNUMBER(MATCH(SUBSTITUTE(F4627," ",""),SUBSTITUTE('Look Up Values'!$W$2:$W$30," ",""),0)),"","D&amp;R error")),"")</f>
        <v/>
      </c>
      <c r="O4627" s="256" t="str">
        <f t="shared" si="145"/>
        <v/>
      </c>
    </row>
    <row r="4628" spans="1:15" ht="15.75">
      <c r="A4628" s="250">
        <v>4621</v>
      </c>
      <c r="B4628" s="208"/>
      <c r="C4628" s="49"/>
      <c r="D4628" s="50"/>
      <c r="E4628" s="50"/>
      <c r="F4628" s="50"/>
      <c r="G4628" s="209"/>
      <c r="H4628" s="48"/>
      <c r="I4628" s="457" t="str">
        <f t="shared" si="144"/>
        <v/>
      </c>
      <c r="J4628" s="241" cm="1">
        <f t="array" ref="J4628">SUMPRODUCT(--(K4628:N4628&lt;&gt;"")) + IF(TRIM(O4628)="",0,LEN(O4628)-LEN(SUBSTITUTE(O4628,",",""))+1)</f>
        <v>0</v>
      </c>
      <c r="K4628" s="242" t="str">
        <f>IF(AND(G4628&lt;&gt;0,G4628&lt;&gt;""),IF(B4628="","",IF(ISNUMBER(MATCH(B4628,'Look Up Values'!$B$2:$B$500,0)),"","Dest. error")),"")</f>
        <v/>
      </c>
      <c r="L4628" s="242" t="str">
        <f>IF(AND(G4628&lt;&gt;0,G4628&lt;&gt;""),IF(C4628="","",IF(AND(ISNUMBER(--LEFT(C4628,FIND(" ",C4628&amp;" ")-1)),OR(LEN(LEFT(C4628,FIND(" ",C4628&amp;" ")-1))=6,LEN(LEFT(C4628,FIND(" ",C4628&amp;" ")-1))=7),OR(ISNUMBER(MATCH(LEFT(C4628,FIND(" ",C4628&amp;" ")-1),'Look Up Values'!$G$2:$G$1000,0)),ISNUMBER(MATCH(LEFT(C4628,FIND(" ",C4628&amp;" ")-1),'Look Up Values'!$AE$2:$AE$2000,0)))),"","EWC error")),"")</f>
        <v/>
      </c>
      <c r="M4628" s="242" t="str" cm="1">
        <f t="array" ref="M4628">IF(AND(G4628&lt;&gt;0,G4628&lt;&gt;""),IF(E4628="","",IF(ISNUMBER(MATCH(SUBSTITUTE(E4628," ",""),SUBSTITUTE('Look Up Values'!$I$2:$I$10," ",""),0)),"","State error")),"")</f>
        <v/>
      </c>
      <c r="N4628" s="242" t="str" cm="1">
        <f t="array" ref="N4628">IF(AND(G4628&lt;&gt;0,G4628&lt;&gt;""),IF(F4628="","",IF(ISNUMBER(MATCH(SUBSTITUTE(F4628," ",""),SUBSTITUTE('Look Up Values'!$W$2:$W$30," ",""),0)),"","D&amp;R error")),"")</f>
        <v/>
      </c>
      <c r="O4628" s="256" t="str">
        <f t="shared" si="145"/>
        <v/>
      </c>
    </row>
    <row r="4629" spans="1:15" ht="15.75">
      <c r="A4629" s="250">
        <v>4622</v>
      </c>
      <c r="B4629" s="208"/>
      <c r="C4629" s="49"/>
      <c r="D4629" s="50"/>
      <c r="E4629" s="50"/>
      <c r="F4629" s="50"/>
      <c r="G4629" s="209"/>
      <c r="H4629" s="48"/>
      <c r="I4629" s="457" t="str">
        <f t="shared" si="144"/>
        <v/>
      </c>
      <c r="J4629" s="241" cm="1">
        <f t="array" ref="J4629">SUMPRODUCT(--(K4629:N4629&lt;&gt;"")) + IF(TRIM(O4629)="",0,LEN(O4629)-LEN(SUBSTITUTE(O4629,",",""))+1)</f>
        <v>0</v>
      </c>
      <c r="K4629" s="242" t="str">
        <f>IF(AND(G4629&lt;&gt;0,G4629&lt;&gt;""),IF(B4629="","",IF(ISNUMBER(MATCH(B4629,'Look Up Values'!$B$2:$B$500,0)),"","Dest. error")),"")</f>
        <v/>
      </c>
      <c r="L4629" s="242" t="str">
        <f>IF(AND(G4629&lt;&gt;0,G4629&lt;&gt;""),IF(C4629="","",IF(AND(ISNUMBER(--LEFT(C4629,FIND(" ",C4629&amp;" ")-1)),OR(LEN(LEFT(C4629,FIND(" ",C4629&amp;" ")-1))=6,LEN(LEFT(C4629,FIND(" ",C4629&amp;" ")-1))=7),OR(ISNUMBER(MATCH(LEFT(C4629,FIND(" ",C4629&amp;" ")-1),'Look Up Values'!$G$2:$G$1000,0)),ISNUMBER(MATCH(LEFT(C4629,FIND(" ",C4629&amp;" ")-1),'Look Up Values'!$AE$2:$AE$2000,0)))),"","EWC error")),"")</f>
        <v/>
      </c>
      <c r="M4629" s="242" t="str" cm="1">
        <f t="array" ref="M4629">IF(AND(G4629&lt;&gt;0,G4629&lt;&gt;""),IF(E4629="","",IF(ISNUMBER(MATCH(SUBSTITUTE(E4629," ",""),SUBSTITUTE('Look Up Values'!$I$2:$I$10," ",""),0)),"","State error")),"")</f>
        <v/>
      </c>
      <c r="N4629" s="242" t="str" cm="1">
        <f t="array" ref="N4629">IF(AND(G4629&lt;&gt;0,G4629&lt;&gt;""),IF(F4629="","",IF(ISNUMBER(MATCH(SUBSTITUTE(F4629," ",""),SUBSTITUTE('Look Up Values'!$W$2:$W$30," ",""),0)),"","D&amp;R error")),"")</f>
        <v/>
      </c>
      <c r="O4629" s="256" t="str">
        <f t="shared" si="145"/>
        <v/>
      </c>
    </row>
    <row r="4630" spans="1:15" ht="15.75">
      <c r="A4630" s="250">
        <v>4623</v>
      </c>
      <c r="B4630" s="208"/>
      <c r="C4630" s="49"/>
      <c r="D4630" s="50"/>
      <c r="E4630" s="50"/>
      <c r="F4630" s="50"/>
      <c r="G4630" s="209"/>
      <c r="H4630" s="48"/>
      <c r="I4630" s="457" t="str">
        <f t="shared" si="144"/>
        <v/>
      </c>
      <c r="J4630" s="241" cm="1">
        <f t="array" ref="J4630">SUMPRODUCT(--(K4630:N4630&lt;&gt;"")) + IF(TRIM(O4630)="",0,LEN(O4630)-LEN(SUBSTITUTE(O4630,",",""))+1)</f>
        <v>0</v>
      </c>
      <c r="K4630" s="242" t="str">
        <f>IF(AND(G4630&lt;&gt;0,G4630&lt;&gt;""),IF(B4630="","",IF(ISNUMBER(MATCH(B4630,'Look Up Values'!$B$2:$B$500,0)),"","Dest. error")),"")</f>
        <v/>
      </c>
      <c r="L4630" s="242" t="str">
        <f>IF(AND(G4630&lt;&gt;0,G4630&lt;&gt;""),IF(C4630="","",IF(AND(ISNUMBER(--LEFT(C4630,FIND(" ",C4630&amp;" ")-1)),OR(LEN(LEFT(C4630,FIND(" ",C4630&amp;" ")-1))=6,LEN(LEFT(C4630,FIND(" ",C4630&amp;" ")-1))=7),OR(ISNUMBER(MATCH(LEFT(C4630,FIND(" ",C4630&amp;" ")-1),'Look Up Values'!$G$2:$G$1000,0)),ISNUMBER(MATCH(LEFT(C4630,FIND(" ",C4630&amp;" ")-1),'Look Up Values'!$AE$2:$AE$2000,0)))),"","EWC error")),"")</f>
        <v/>
      </c>
      <c r="M4630" s="242" t="str" cm="1">
        <f t="array" ref="M4630">IF(AND(G4630&lt;&gt;0,G4630&lt;&gt;""),IF(E4630="","",IF(ISNUMBER(MATCH(SUBSTITUTE(E4630," ",""),SUBSTITUTE('Look Up Values'!$I$2:$I$10," ",""),0)),"","State error")),"")</f>
        <v/>
      </c>
      <c r="N4630" s="242" t="str" cm="1">
        <f t="array" ref="N4630">IF(AND(G4630&lt;&gt;0,G4630&lt;&gt;""),IF(F4630="","",IF(ISNUMBER(MATCH(SUBSTITUTE(F4630," ",""),SUBSTITUTE('Look Up Values'!$W$2:$W$30," ",""),0)),"","D&amp;R error")),"")</f>
        <v/>
      </c>
      <c r="O4630" s="256" t="str">
        <f t="shared" si="145"/>
        <v/>
      </c>
    </row>
    <row r="4631" spans="1:15" ht="15.75">
      <c r="A4631" s="250">
        <v>4624</v>
      </c>
      <c r="B4631" s="208"/>
      <c r="C4631" s="49"/>
      <c r="D4631" s="50"/>
      <c r="E4631" s="50"/>
      <c r="F4631" s="50"/>
      <c r="G4631" s="209"/>
      <c r="H4631" s="48"/>
      <c r="I4631" s="457" t="str">
        <f t="shared" si="144"/>
        <v/>
      </c>
      <c r="J4631" s="241" cm="1">
        <f t="array" ref="J4631">SUMPRODUCT(--(K4631:N4631&lt;&gt;"")) + IF(TRIM(O4631)="",0,LEN(O4631)-LEN(SUBSTITUTE(O4631,",",""))+1)</f>
        <v>0</v>
      </c>
      <c r="K4631" s="242" t="str">
        <f>IF(AND(G4631&lt;&gt;0,G4631&lt;&gt;""),IF(B4631="","",IF(ISNUMBER(MATCH(B4631,'Look Up Values'!$B$2:$B$500,0)),"","Dest. error")),"")</f>
        <v/>
      </c>
      <c r="L4631" s="242" t="str">
        <f>IF(AND(G4631&lt;&gt;0,G4631&lt;&gt;""),IF(C4631="","",IF(AND(ISNUMBER(--LEFT(C4631,FIND(" ",C4631&amp;" ")-1)),OR(LEN(LEFT(C4631,FIND(" ",C4631&amp;" ")-1))=6,LEN(LEFT(C4631,FIND(" ",C4631&amp;" ")-1))=7),OR(ISNUMBER(MATCH(LEFT(C4631,FIND(" ",C4631&amp;" ")-1),'Look Up Values'!$G$2:$G$1000,0)),ISNUMBER(MATCH(LEFT(C4631,FIND(" ",C4631&amp;" ")-1),'Look Up Values'!$AE$2:$AE$2000,0)))),"","EWC error")),"")</f>
        <v/>
      </c>
      <c r="M4631" s="242" t="str" cm="1">
        <f t="array" ref="M4631">IF(AND(G4631&lt;&gt;0,G4631&lt;&gt;""),IF(E4631="","",IF(ISNUMBER(MATCH(SUBSTITUTE(E4631," ",""),SUBSTITUTE('Look Up Values'!$I$2:$I$10," ",""),0)),"","State error")),"")</f>
        <v/>
      </c>
      <c r="N4631" s="242" t="str" cm="1">
        <f t="array" ref="N4631">IF(AND(G4631&lt;&gt;0,G4631&lt;&gt;""),IF(F4631="","",IF(ISNUMBER(MATCH(SUBSTITUTE(F4631," ",""),SUBSTITUTE('Look Up Values'!$W$2:$W$30," ",""),0)),"","D&amp;R error")),"")</f>
        <v/>
      </c>
      <c r="O4631" s="256" t="str">
        <f t="shared" si="145"/>
        <v/>
      </c>
    </row>
    <row r="4632" spans="1:15" ht="15.75">
      <c r="A4632" s="250">
        <v>4625</v>
      </c>
      <c r="B4632" s="208"/>
      <c r="C4632" s="49"/>
      <c r="D4632" s="50"/>
      <c r="E4632" s="50"/>
      <c r="F4632" s="50"/>
      <c r="G4632" s="209"/>
      <c r="H4632" s="48"/>
      <c r="I4632" s="457" t="str">
        <f t="shared" si="144"/>
        <v/>
      </c>
      <c r="J4632" s="241" cm="1">
        <f t="array" ref="J4632">SUMPRODUCT(--(K4632:N4632&lt;&gt;"")) + IF(TRIM(O4632)="",0,LEN(O4632)-LEN(SUBSTITUTE(O4632,",",""))+1)</f>
        <v>0</v>
      </c>
      <c r="K4632" s="242" t="str">
        <f>IF(AND(G4632&lt;&gt;0,G4632&lt;&gt;""),IF(B4632="","",IF(ISNUMBER(MATCH(B4632,'Look Up Values'!$B$2:$B$500,0)),"","Dest. error")),"")</f>
        <v/>
      </c>
      <c r="L4632" s="242" t="str">
        <f>IF(AND(G4632&lt;&gt;0,G4632&lt;&gt;""),IF(C4632="","",IF(AND(ISNUMBER(--LEFT(C4632,FIND(" ",C4632&amp;" ")-1)),OR(LEN(LEFT(C4632,FIND(" ",C4632&amp;" ")-1))=6,LEN(LEFT(C4632,FIND(" ",C4632&amp;" ")-1))=7),OR(ISNUMBER(MATCH(LEFT(C4632,FIND(" ",C4632&amp;" ")-1),'Look Up Values'!$G$2:$G$1000,0)),ISNUMBER(MATCH(LEFT(C4632,FIND(" ",C4632&amp;" ")-1),'Look Up Values'!$AE$2:$AE$2000,0)))),"","EWC error")),"")</f>
        <v/>
      </c>
      <c r="M4632" s="242" t="str" cm="1">
        <f t="array" ref="M4632">IF(AND(G4632&lt;&gt;0,G4632&lt;&gt;""),IF(E4632="","",IF(ISNUMBER(MATCH(SUBSTITUTE(E4632," ",""),SUBSTITUTE('Look Up Values'!$I$2:$I$10," ",""),0)),"","State error")),"")</f>
        <v/>
      </c>
      <c r="N4632" s="242" t="str" cm="1">
        <f t="array" ref="N4632">IF(AND(G4632&lt;&gt;0,G4632&lt;&gt;""),IF(F4632="","",IF(ISNUMBER(MATCH(SUBSTITUTE(F4632," ",""),SUBSTITUTE('Look Up Values'!$W$2:$W$30," ",""),0)),"","D&amp;R error")),"")</f>
        <v/>
      </c>
      <c r="O4632" s="256" t="str">
        <f t="shared" si="145"/>
        <v/>
      </c>
    </row>
    <row r="4633" spans="1:15" ht="15.75">
      <c r="A4633" s="250">
        <v>4626</v>
      </c>
      <c r="B4633" s="208"/>
      <c r="C4633" s="49"/>
      <c r="D4633" s="50"/>
      <c r="E4633" s="50"/>
      <c r="F4633" s="50"/>
      <c r="G4633" s="209"/>
      <c r="H4633" s="48"/>
      <c r="I4633" s="457" t="str">
        <f t="shared" si="144"/>
        <v/>
      </c>
      <c r="J4633" s="241" cm="1">
        <f t="array" ref="J4633">SUMPRODUCT(--(K4633:N4633&lt;&gt;"")) + IF(TRIM(O4633)="",0,LEN(O4633)-LEN(SUBSTITUTE(O4633,",",""))+1)</f>
        <v>0</v>
      </c>
      <c r="K4633" s="242" t="str">
        <f>IF(AND(G4633&lt;&gt;0,G4633&lt;&gt;""),IF(B4633="","",IF(ISNUMBER(MATCH(B4633,'Look Up Values'!$B$2:$B$500,0)),"","Dest. error")),"")</f>
        <v/>
      </c>
      <c r="L4633" s="242" t="str">
        <f>IF(AND(G4633&lt;&gt;0,G4633&lt;&gt;""),IF(C4633="","",IF(AND(ISNUMBER(--LEFT(C4633,FIND(" ",C4633&amp;" ")-1)),OR(LEN(LEFT(C4633,FIND(" ",C4633&amp;" ")-1))=6,LEN(LEFT(C4633,FIND(" ",C4633&amp;" ")-1))=7),OR(ISNUMBER(MATCH(LEFT(C4633,FIND(" ",C4633&amp;" ")-1),'Look Up Values'!$G$2:$G$1000,0)),ISNUMBER(MATCH(LEFT(C4633,FIND(" ",C4633&amp;" ")-1),'Look Up Values'!$AE$2:$AE$2000,0)))),"","EWC error")),"")</f>
        <v/>
      </c>
      <c r="M4633" s="242" t="str" cm="1">
        <f t="array" ref="M4633">IF(AND(G4633&lt;&gt;0,G4633&lt;&gt;""),IF(E4633="","",IF(ISNUMBER(MATCH(SUBSTITUTE(E4633," ",""),SUBSTITUTE('Look Up Values'!$I$2:$I$10," ",""),0)),"","State error")),"")</f>
        <v/>
      </c>
      <c r="N4633" s="242" t="str" cm="1">
        <f t="array" ref="N4633">IF(AND(G4633&lt;&gt;0,G4633&lt;&gt;""),IF(F4633="","",IF(ISNUMBER(MATCH(SUBSTITUTE(F4633," ",""),SUBSTITUTE('Look Up Values'!$W$2:$W$30," ",""),0)),"","D&amp;R error")),"")</f>
        <v/>
      </c>
      <c r="O4633" s="256" t="str">
        <f t="shared" si="145"/>
        <v/>
      </c>
    </row>
    <row r="4634" spans="1:15" ht="15.75">
      <c r="A4634" s="250">
        <v>4627</v>
      </c>
      <c r="B4634" s="208"/>
      <c r="C4634" s="49"/>
      <c r="D4634" s="50"/>
      <c r="E4634" s="50"/>
      <c r="F4634" s="50"/>
      <c r="G4634" s="209"/>
      <c r="H4634" s="48"/>
      <c r="I4634" s="457" t="str">
        <f t="shared" si="144"/>
        <v/>
      </c>
      <c r="J4634" s="241" cm="1">
        <f t="array" ref="J4634">SUMPRODUCT(--(K4634:N4634&lt;&gt;"")) + IF(TRIM(O4634)="",0,LEN(O4634)-LEN(SUBSTITUTE(O4634,",",""))+1)</f>
        <v>0</v>
      </c>
      <c r="K4634" s="242" t="str">
        <f>IF(AND(G4634&lt;&gt;0,G4634&lt;&gt;""),IF(B4634="","",IF(ISNUMBER(MATCH(B4634,'Look Up Values'!$B$2:$B$500,0)),"","Dest. error")),"")</f>
        <v/>
      </c>
      <c r="L4634" s="242" t="str">
        <f>IF(AND(G4634&lt;&gt;0,G4634&lt;&gt;""),IF(C4634="","",IF(AND(ISNUMBER(--LEFT(C4634,FIND(" ",C4634&amp;" ")-1)),OR(LEN(LEFT(C4634,FIND(" ",C4634&amp;" ")-1))=6,LEN(LEFT(C4634,FIND(" ",C4634&amp;" ")-1))=7),OR(ISNUMBER(MATCH(LEFT(C4634,FIND(" ",C4634&amp;" ")-1),'Look Up Values'!$G$2:$G$1000,0)),ISNUMBER(MATCH(LEFT(C4634,FIND(" ",C4634&amp;" ")-1),'Look Up Values'!$AE$2:$AE$2000,0)))),"","EWC error")),"")</f>
        <v/>
      </c>
      <c r="M4634" s="242" t="str" cm="1">
        <f t="array" ref="M4634">IF(AND(G4634&lt;&gt;0,G4634&lt;&gt;""),IF(E4634="","",IF(ISNUMBER(MATCH(SUBSTITUTE(E4634," ",""),SUBSTITUTE('Look Up Values'!$I$2:$I$10," ",""),0)),"","State error")),"")</f>
        <v/>
      </c>
      <c r="N4634" s="242" t="str" cm="1">
        <f t="array" ref="N4634">IF(AND(G4634&lt;&gt;0,G4634&lt;&gt;""),IF(F4634="","",IF(ISNUMBER(MATCH(SUBSTITUTE(F4634," ",""),SUBSTITUTE('Look Up Values'!$W$2:$W$30," ",""),0)),"","D&amp;R error")),"")</f>
        <v/>
      </c>
      <c r="O4634" s="256" t="str">
        <f t="shared" si="145"/>
        <v/>
      </c>
    </row>
    <row r="4635" spans="1:15" ht="15.75">
      <c r="A4635" s="250">
        <v>4628</v>
      </c>
      <c r="B4635" s="208"/>
      <c r="C4635" s="49"/>
      <c r="D4635" s="50"/>
      <c r="E4635" s="50"/>
      <c r="F4635" s="50"/>
      <c r="G4635" s="209"/>
      <c r="H4635" s="48"/>
      <c r="I4635" s="457" t="str">
        <f t="shared" si="144"/>
        <v/>
      </c>
      <c r="J4635" s="241" cm="1">
        <f t="array" ref="J4635">SUMPRODUCT(--(K4635:N4635&lt;&gt;"")) + IF(TRIM(O4635)="",0,LEN(O4635)-LEN(SUBSTITUTE(O4635,",",""))+1)</f>
        <v>0</v>
      </c>
      <c r="K4635" s="242" t="str">
        <f>IF(AND(G4635&lt;&gt;0,G4635&lt;&gt;""),IF(B4635="","",IF(ISNUMBER(MATCH(B4635,'Look Up Values'!$B$2:$B$500,0)),"","Dest. error")),"")</f>
        <v/>
      </c>
      <c r="L4635" s="242" t="str">
        <f>IF(AND(G4635&lt;&gt;0,G4635&lt;&gt;""),IF(C4635="","",IF(AND(ISNUMBER(--LEFT(C4635,FIND(" ",C4635&amp;" ")-1)),OR(LEN(LEFT(C4635,FIND(" ",C4635&amp;" ")-1))=6,LEN(LEFT(C4635,FIND(" ",C4635&amp;" ")-1))=7),OR(ISNUMBER(MATCH(LEFT(C4635,FIND(" ",C4635&amp;" ")-1),'Look Up Values'!$G$2:$G$1000,0)),ISNUMBER(MATCH(LEFT(C4635,FIND(" ",C4635&amp;" ")-1),'Look Up Values'!$AE$2:$AE$2000,0)))),"","EWC error")),"")</f>
        <v/>
      </c>
      <c r="M4635" s="242" t="str" cm="1">
        <f t="array" ref="M4635">IF(AND(G4635&lt;&gt;0,G4635&lt;&gt;""),IF(E4635="","",IF(ISNUMBER(MATCH(SUBSTITUTE(E4635," ",""),SUBSTITUTE('Look Up Values'!$I$2:$I$10," ",""),0)),"","State error")),"")</f>
        <v/>
      </c>
      <c r="N4635" s="242" t="str" cm="1">
        <f t="array" ref="N4635">IF(AND(G4635&lt;&gt;0,G4635&lt;&gt;""),IF(F4635="","",IF(ISNUMBER(MATCH(SUBSTITUTE(F4635," ",""),SUBSTITUTE('Look Up Values'!$W$2:$W$30," ",""),0)),"","D&amp;R error")),"")</f>
        <v/>
      </c>
      <c r="O4635" s="256" t="str">
        <f t="shared" si="145"/>
        <v/>
      </c>
    </row>
    <row r="4636" spans="1:15" ht="15.75">
      <c r="A4636" s="250">
        <v>4629</v>
      </c>
      <c r="B4636" s="208"/>
      <c r="C4636" s="49"/>
      <c r="D4636" s="50"/>
      <c r="E4636" s="50"/>
      <c r="F4636" s="50"/>
      <c r="G4636" s="209"/>
      <c r="H4636" s="48"/>
      <c r="I4636" s="457" t="str">
        <f t="shared" si="144"/>
        <v/>
      </c>
      <c r="J4636" s="241" cm="1">
        <f t="array" ref="J4636">SUMPRODUCT(--(K4636:N4636&lt;&gt;"")) + IF(TRIM(O4636)="",0,LEN(O4636)-LEN(SUBSTITUTE(O4636,",",""))+1)</f>
        <v>0</v>
      </c>
      <c r="K4636" s="242" t="str">
        <f>IF(AND(G4636&lt;&gt;0,G4636&lt;&gt;""),IF(B4636="","",IF(ISNUMBER(MATCH(B4636,'Look Up Values'!$B$2:$B$500,0)),"","Dest. error")),"")</f>
        <v/>
      </c>
      <c r="L4636" s="242" t="str">
        <f>IF(AND(G4636&lt;&gt;0,G4636&lt;&gt;""),IF(C4636="","",IF(AND(ISNUMBER(--LEFT(C4636,FIND(" ",C4636&amp;" ")-1)),OR(LEN(LEFT(C4636,FIND(" ",C4636&amp;" ")-1))=6,LEN(LEFT(C4636,FIND(" ",C4636&amp;" ")-1))=7),OR(ISNUMBER(MATCH(LEFT(C4636,FIND(" ",C4636&amp;" ")-1),'Look Up Values'!$G$2:$G$1000,0)),ISNUMBER(MATCH(LEFT(C4636,FIND(" ",C4636&amp;" ")-1),'Look Up Values'!$AE$2:$AE$2000,0)))),"","EWC error")),"")</f>
        <v/>
      </c>
      <c r="M4636" s="242" t="str" cm="1">
        <f t="array" ref="M4636">IF(AND(G4636&lt;&gt;0,G4636&lt;&gt;""),IF(E4636="","",IF(ISNUMBER(MATCH(SUBSTITUTE(E4636," ",""),SUBSTITUTE('Look Up Values'!$I$2:$I$10," ",""),0)),"","State error")),"")</f>
        <v/>
      </c>
      <c r="N4636" s="242" t="str" cm="1">
        <f t="array" ref="N4636">IF(AND(G4636&lt;&gt;0,G4636&lt;&gt;""),IF(F4636="","",IF(ISNUMBER(MATCH(SUBSTITUTE(F4636," ",""),SUBSTITUTE('Look Up Values'!$W$2:$W$30," ",""),0)),"","D&amp;R error")),"")</f>
        <v/>
      </c>
      <c r="O4636" s="256" t="str">
        <f t="shared" si="145"/>
        <v/>
      </c>
    </row>
    <row r="4637" spans="1:15" ht="15.75">
      <c r="A4637" s="250">
        <v>4630</v>
      </c>
      <c r="B4637" s="208"/>
      <c r="C4637" s="49"/>
      <c r="D4637" s="50"/>
      <c r="E4637" s="50"/>
      <c r="F4637" s="50"/>
      <c r="G4637" s="209"/>
      <c r="H4637" s="48"/>
      <c r="I4637" s="457" t="str">
        <f t="shared" si="144"/>
        <v/>
      </c>
      <c r="J4637" s="241" cm="1">
        <f t="array" ref="J4637">SUMPRODUCT(--(K4637:N4637&lt;&gt;"")) + IF(TRIM(O4637)="",0,LEN(O4637)-LEN(SUBSTITUTE(O4637,",",""))+1)</f>
        <v>0</v>
      </c>
      <c r="K4637" s="242" t="str">
        <f>IF(AND(G4637&lt;&gt;0,G4637&lt;&gt;""),IF(B4637="","",IF(ISNUMBER(MATCH(B4637,'Look Up Values'!$B$2:$B$500,0)),"","Dest. error")),"")</f>
        <v/>
      </c>
      <c r="L4637" s="242" t="str">
        <f>IF(AND(G4637&lt;&gt;0,G4637&lt;&gt;""),IF(C4637="","",IF(AND(ISNUMBER(--LEFT(C4637,FIND(" ",C4637&amp;" ")-1)),OR(LEN(LEFT(C4637,FIND(" ",C4637&amp;" ")-1))=6,LEN(LEFT(C4637,FIND(" ",C4637&amp;" ")-1))=7),OR(ISNUMBER(MATCH(LEFT(C4637,FIND(" ",C4637&amp;" ")-1),'Look Up Values'!$G$2:$G$1000,0)),ISNUMBER(MATCH(LEFT(C4637,FIND(" ",C4637&amp;" ")-1),'Look Up Values'!$AE$2:$AE$2000,0)))),"","EWC error")),"")</f>
        <v/>
      </c>
      <c r="M4637" s="242" t="str" cm="1">
        <f t="array" ref="M4637">IF(AND(G4637&lt;&gt;0,G4637&lt;&gt;""),IF(E4637="","",IF(ISNUMBER(MATCH(SUBSTITUTE(E4637," ",""),SUBSTITUTE('Look Up Values'!$I$2:$I$10," ",""),0)),"","State error")),"")</f>
        <v/>
      </c>
      <c r="N4637" s="242" t="str" cm="1">
        <f t="array" ref="N4637">IF(AND(G4637&lt;&gt;0,G4637&lt;&gt;""),IF(F4637="","",IF(ISNUMBER(MATCH(SUBSTITUTE(F4637," ",""),SUBSTITUTE('Look Up Values'!$W$2:$W$30," ",""),0)),"","D&amp;R error")),"")</f>
        <v/>
      </c>
      <c r="O4637" s="256" t="str">
        <f t="shared" si="145"/>
        <v/>
      </c>
    </row>
    <row r="4638" spans="1:15" ht="15.75">
      <c r="A4638" s="250">
        <v>4631</v>
      </c>
      <c r="B4638" s="208"/>
      <c r="C4638" s="49"/>
      <c r="D4638" s="50"/>
      <c r="E4638" s="50"/>
      <c r="F4638" s="50"/>
      <c r="G4638" s="209"/>
      <c r="H4638" s="48"/>
      <c r="I4638" s="457" t="str">
        <f t="shared" si="144"/>
        <v/>
      </c>
      <c r="J4638" s="241" cm="1">
        <f t="array" ref="J4638">SUMPRODUCT(--(K4638:N4638&lt;&gt;"")) + IF(TRIM(O4638)="",0,LEN(O4638)-LEN(SUBSTITUTE(O4638,",",""))+1)</f>
        <v>0</v>
      </c>
      <c r="K4638" s="242" t="str">
        <f>IF(AND(G4638&lt;&gt;0,G4638&lt;&gt;""),IF(B4638="","",IF(ISNUMBER(MATCH(B4638,'Look Up Values'!$B$2:$B$500,0)),"","Dest. error")),"")</f>
        <v/>
      </c>
      <c r="L4638" s="242" t="str">
        <f>IF(AND(G4638&lt;&gt;0,G4638&lt;&gt;""),IF(C4638="","",IF(AND(ISNUMBER(--LEFT(C4638,FIND(" ",C4638&amp;" ")-1)),OR(LEN(LEFT(C4638,FIND(" ",C4638&amp;" ")-1))=6,LEN(LEFT(C4638,FIND(" ",C4638&amp;" ")-1))=7),OR(ISNUMBER(MATCH(LEFT(C4638,FIND(" ",C4638&amp;" ")-1),'Look Up Values'!$G$2:$G$1000,0)),ISNUMBER(MATCH(LEFT(C4638,FIND(" ",C4638&amp;" ")-1),'Look Up Values'!$AE$2:$AE$2000,0)))),"","EWC error")),"")</f>
        <v/>
      </c>
      <c r="M4638" s="242" t="str" cm="1">
        <f t="array" ref="M4638">IF(AND(G4638&lt;&gt;0,G4638&lt;&gt;""),IF(E4638="","",IF(ISNUMBER(MATCH(SUBSTITUTE(E4638," ",""),SUBSTITUTE('Look Up Values'!$I$2:$I$10," ",""),0)),"","State error")),"")</f>
        <v/>
      </c>
      <c r="N4638" s="242" t="str" cm="1">
        <f t="array" ref="N4638">IF(AND(G4638&lt;&gt;0,G4638&lt;&gt;""),IF(F4638="","",IF(ISNUMBER(MATCH(SUBSTITUTE(F4638," ",""),SUBSTITUTE('Look Up Values'!$W$2:$W$30," ",""),0)),"","D&amp;R error")),"")</f>
        <v/>
      </c>
      <c r="O4638" s="256" t="str">
        <f t="shared" si="145"/>
        <v/>
      </c>
    </row>
    <row r="4639" spans="1:15" ht="15.75">
      <c r="A4639" s="250">
        <v>4632</v>
      </c>
      <c r="B4639" s="208"/>
      <c r="C4639" s="49"/>
      <c r="D4639" s="50"/>
      <c r="E4639" s="50"/>
      <c r="F4639" s="50"/>
      <c r="G4639" s="209"/>
      <c r="H4639" s="48"/>
      <c r="I4639" s="457" t="str">
        <f t="shared" si="144"/>
        <v/>
      </c>
      <c r="J4639" s="241" cm="1">
        <f t="array" ref="J4639">SUMPRODUCT(--(K4639:N4639&lt;&gt;"")) + IF(TRIM(O4639)="",0,LEN(O4639)-LEN(SUBSTITUTE(O4639,",",""))+1)</f>
        <v>0</v>
      </c>
      <c r="K4639" s="242" t="str">
        <f>IF(AND(G4639&lt;&gt;0,G4639&lt;&gt;""),IF(B4639="","",IF(ISNUMBER(MATCH(B4639,'Look Up Values'!$B$2:$B$500,0)),"","Dest. error")),"")</f>
        <v/>
      </c>
      <c r="L4639" s="242" t="str">
        <f>IF(AND(G4639&lt;&gt;0,G4639&lt;&gt;""),IF(C4639="","",IF(AND(ISNUMBER(--LEFT(C4639,FIND(" ",C4639&amp;" ")-1)),OR(LEN(LEFT(C4639,FIND(" ",C4639&amp;" ")-1))=6,LEN(LEFT(C4639,FIND(" ",C4639&amp;" ")-1))=7),OR(ISNUMBER(MATCH(LEFT(C4639,FIND(" ",C4639&amp;" ")-1),'Look Up Values'!$G$2:$G$1000,0)),ISNUMBER(MATCH(LEFT(C4639,FIND(" ",C4639&amp;" ")-1),'Look Up Values'!$AE$2:$AE$2000,0)))),"","EWC error")),"")</f>
        <v/>
      </c>
      <c r="M4639" s="242" t="str" cm="1">
        <f t="array" ref="M4639">IF(AND(G4639&lt;&gt;0,G4639&lt;&gt;""),IF(E4639="","",IF(ISNUMBER(MATCH(SUBSTITUTE(E4639," ",""),SUBSTITUTE('Look Up Values'!$I$2:$I$10," ",""),0)),"","State error")),"")</f>
        <v/>
      </c>
      <c r="N4639" s="242" t="str" cm="1">
        <f t="array" ref="N4639">IF(AND(G4639&lt;&gt;0,G4639&lt;&gt;""),IF(F4639="","",IF(ISNUMBER(MATCH(SUBSTITUTE(F4639," ",""),SUBSTITUTE('Look Up Values'!$W$2:$W$30," ",""),0)),"","D&amp;R error")),"")</f>
        <v/>
      </c>
      <c r="O4639" s="256" t="str">
        <f t="shared" si="145"/>
        <v/>
      </c>
    </row>
    <row r="4640" spans="1:15" ht="15.75">
      <c r="A4640" s="250">
        <v>4633</v>
      </c>
      <c r="B4640" s="208"/>
      <c r="C4640" s="49"/>
      <c r="D4640" s="50"/>
      <c r="E4640" s="50"/>
      <c r="F4640" s="50"/>
      <c r="G4640" s="209"/>
      <c r="H4640" s="48"/>
      <c r="I4640" s="457" t="str">
        <f t="shared" si="144"/>
        <v/>
      </c>
      <c r="J4640" s="241" cm="1">
        <f t="array" ref="J4640">SUMPRODUCT(--(K4640:N4640&lt;&gt;"")) + IF(TRIM(O4640)="",0,LEN(O4640)-LEN(SUBSTITUTE(O4640,",",""))+1)</f>
        <v>0</v>
      </c>
      <c r="K4640" s="242" t="str">
        <f>IF(AND(G4640&lt;&gt;0,G4640&lt;&gt;""),IF(B4640="","",IF(ISNUMBER(MATCH(B4640,'Look Up Values'!$B$2:$B$500,0)),"","Dest. error")),"")</f>
        <v/>
      </c>
      <c r="L4640" s="242" t="str">
        <f>IF(AND(G4640&lt;&gt;0,G4640&lt;&gt;""),IF(C4640="","",IF(AND(ISNUMBER(--LEFT(C4640,FIND(" ",C4640&amp;" ")-1)),OR(LEN(LEFT(C4640,FIND(" ",C4640&amp;" ")-1))=6,LEN(LEFT(C4640,FIND(" ",C4640&amp;" ")-1))=7),OR(ISNUMBER(MATCH(LEFT(C4640,FIND(" ",C4640&amp;" ")-1),'Look Up Values'!$G$2:$G$1000,0)),ISNUMBER(MATCH(LEFT(C4640,FIND(" ",C4640&amp;" ")-1),'Look Up Values'!$AE$2:$AE$2000,0)))),"","EWC error")),"")</f>
        <v/>
      </c>
      <c r="M4640" s="242" t="str" cm="1">
        <f t="array" ref="M4640">IF(AND(G4640&lt;&gt;0,G4640&lt;&gt;""),IF(E4640="","",IF(ISNUMBER(MATCH(SUBSTITUTE(E4640," ",""),SUBSTITUTE('Look Up Values'!$I$2:$I$10," ",""),0)),"","State error")),"")</f>
        <v/>
      </c>
      <c r="N4640" s="242" t="str" cm="1">
        <f t="array" ref="N4640">IF(AND(G4640&lt;&gt;0,G4640&lt;&gt;""),IF(F4640="","",IF(ISNUMBER(MATCH(SUBSTITUTE(F4640," ",""),SUBSTITUTE('Look Up Values'!$W$2:$W$30," ",""),0)),"","D&amp;R error")),"")</f>
        <v/>
      </c>
      <c r="O4640" s="256" t="str">
        <f t="shared" si="145"/>
        <v/>
      </c>
    </row>
    <row r="4641" spans="1:15" ht="15.75">
      <c r="A4641" s="250">
        <v>4634</v>
      </c>
      <c r="B4641" s="208"/>
      <c r="C4641" s="49"/>
      <c r="D4641" s="50"/>
      <c r="E4641" s="50"/>
      <c r="F4641" s="50"/>
      <c r="G4641" s="209"/>
      <c r="H4641" s="48"/>
      <c r="I4641" s="457" t="str">
        <f t="shared" si="144"/>
        <v/>
      </c>
      <c r="J4641" s="241" cm="1">
        <f t="array" ref="J4641">SUMPRODUCT(--(K4641:N4641&lt;&gt;"")) + IF(TRIM(O4641)="",0,LEN(O4641)-LEN(SUBSTITUTE(O4641,",",""))+1)</f>
        <v>0</v>
      </c>
      <c r="K4641" s="242" t="str">
        <f>IF(AND(G4641&lt;&gt;0,G4641&lt;&gt;""),IF(B4641="","",IF(ISNUMBER(MATCH(B4641,'Look Up Values'!$B$2:$B$500,0)),"","Dest. error")),"")</f>
        <v/>
      </c>
      <c r="L4641" s="242" t="str">
        <f>IF(AND(G4641&lt;&gt;0,G4641&lt;&gt;""),IF(C4641="","",IF(AND(ISNUMBER(--LEFT(C4641,FIND(" ",C4641&amp;" ")-1)),OR(LEN(LEFT(C4641,FIND(" ",C4641&amp;" ")-1))=6,LEN(LEFT(C4641,FIND(" ",C4641&amp;" ")-1))=7),OR(ISNUMBER(MATCH(LEFT(C4641,FIND(" ",C4641&amp;" ")-1),'Look Up Values'!$G$2:$G$1000,0)),ISNUMBER(MATCH(LEFT(C4641,FIND(" ",C4641&amp;" ")-1),'Look Up Values'!$AE$2:$AE$2000,0)))),"","EWC error")),"")</f>
        <v/>
      </c>
      <c r="M4641" s="242" t="str" cm="1">
        <f t="array" ref="M4641">IF(AND(G4641&lt;&gt;0,G4641&lt;&gt;""),IF(E4641="","",IF(ISNUMBER(MATCH(SUBSTITUTE(E4641," ",""),SUBSTITUTE('Look Up Values'!$I$2:$I$10," ",""),0)),"","State error")),"")</f>
        <v/>
      </c>
      <c r="N4641" s="242" t="str" cm="1">
        <f t="array" ref="N4641">IF(AND(G4641&lt;&gt;0,G4641&lt;&gt;""),IF(F4641="","",IF(ISNUMBER(MATCH(SUBSTITUTE(F4641," ",""),SUBSTITUTE('Look Up Values'!$W$2:$W$30," ",""),0)),"","D&amp;R error")),"")</f>
        <v/>
      </c>
      <c r="O4641" s="256" t="str">
        <f t="shared" si="145"/>
        <v/>
      </c>
    </row>
    <row r="4642" spans="1:15" ht="15.75">
      <c r="A4642" s="250">
        <v>4635</v>
      </c>
      <c r="B4642" s="208"/>
      <c r="C4642" s="49"/>
      <c r="D4642" s="50"/>
      <c r="E4642" s="50"/>
      <c r="F4642" s="50"/>
      <c r="G4642" s="209"/>
      <c r="H4642" s="48"/>
      <c r="I4642" s="457" t="str">
        <f t="shared" si="144"/>
        <v/>
      </c>
      <c r="J4642" s="241" cm="1">
        <f t="array" ref="J4642">SUMPRODUCT(--(K4642:N4642&lt;&gt;"")) + IF(TRIM(O4642)="",0,LEN(O4642)-LEN(SUBSTITUTE(O4642,",",""))+1)</f>
        <v>0</v>
      </c>
      <c r="K4642" s="242" t="str">
        <f>IF(AND(G4642&lt;&gt;0,G4642&lt;&gt;""),IF(B4642="","",IF(ISNUMBER(MATCH(B4642,'Look Up Values'!$B$2:$B$500,0)),"","Dest. error")),"")</f>
        <v/>
      </c>
      <c r="L4642" s="242" t="str">
        <f>IF(AND(G4642&lt;&gt;0,G4642&lt;&gt;""),IF(C4642="","",IF(AND(ISNUMBER(--LEFT(C4642,FIND(" ",C4642&amp;" ")-1)),OR(LEN(LEFT(C4642,FIND(" ",C4642&amp;" ")-1))=6,LEN(LEFT(C4642,FIND(" ",C4642&amp;" ")-1))=7),OR(ISNUMBER(MATCH(LEFT(C4642,FIND(" ",C4642&amp;" ")-1),'Look Up Values'!$G$2:$G$1000,0)),ISNUMBER(MATCH(LEFT(C4642,FIND(" ",C4642&amp;" ")-1),'Look Up Values'!$AE$2:$AE$2000,0)))),"","EWC error")),"")</f>
        <v/>
      </c>
      <c r="M4642" s="242" t="str" cm="1">
        <f t="array" ref="M4642">IF(AND(G4642&lt;&gt;0,G4642&lt;&gt;""),IF(E4642="","",IF(ISNUMBER(MATCH(SUBSTITUTE(E4642," ",""),SUBSTITUTE('Look Up Values'!$I$2:$I$10," ",""),0)),"","State error")),"")</f>
        <v/>
      </c>
      <c r="N4642" s="242" t="str" cm="1">
        <f t="array" ref="N4642">IF(AND(G4642&lt;&gt;0,G4642&lt;&gt;""),IF(F4642="","",IF(ISNUMBER(MATCH(SUBSTITUTE(F4642," ",""),SUBSTITUTE('Look Up Values'!$W$2:$W$30," ",""),0)),"","D&amp;R error")),"")</f>
        <v/>
      </c>
      <c r="O4642" s="256" t="str">
        <f t="shared" si="145"/>
        <v/>
      </c>
    </row>
    <row r="4643" spans="1:15" ht="15.75">
      <c r="A4643" s="250">
        <v>4636</v>
      </c>
      <c r="B4643" s="208"/>
      <c r="C4643" s="49"/>
      <c r="D4643" s="50"/>
      <c r="E4643" s="50"/>
      <c r="F4643" s="50"/>
      <c r="G4643" s="209"/>
      <c r="H4643" s="48"/>
      <c r="I4643" s="457" t="str">
        <f t="shared" si="144"/>
        <v/>
      </c>
      <c r="J4643" s="241" cm="1">
        <f t="array" ref="J4643">SUMPRODUCT(--(K4643:N4643&lt;&gt;"")) + IF(TRIM(O4643)="",0,LEN(O4643)-LEN(SUBSTITUTE(O4643,",",""))+1)</f>
        <v>0</v>
      </c>
      <c r="K4643" s="242" t="str">
        <f>IF(AND(G4643&lt;&gt;0,G4643&lt;&gt;""),IF(B4643="","",IF(ISNUMBER(MATCH(B4643,'Look Up Values'!$B$2:$B$500,0)),"","Dest. error")),"")</f>
        <v/>
      </c>
      <c r="L4643" s="242" t="str">
        <f>IF(AND(G4643&lt;&gt;0,G4643&lt;&gt;""),IF(C4643="","",IF(AND(ISNUMBER(--LEFT(C4643,FIND(" ",C4643&amp;" ")-1)),OR(LEN(LEFT(C4643,FIND(" ",C4643&amp;" ")-1))=6,LEN(LEFT(C4643,FIND(" ",C4643&amp;" ")-1))=7),OR(ISNUMBER(MATCH(LEFT(C4643,FIND(" ",C4643&amp;" ")-1),'Look Up Values'!$G$2:$G$1000,0)),ISNUMBER(MATCH(LEFT(C4643,FIND(" ",C4643&amp;" ")-1),'Look Up Values'!$AE$2:$AE$2000,0)))),"","EWC error")),"")</f>
        <v/>
      </c>
      <c r="M4643" s="242" t="str" cm="1">
        <f t="array" ref="M4643">IF(AND(G4643&lt;&gt;0,G4643&lt;&gt;""),IF(E4643="","",IF(ISNUMBER(MATCH(SUBSTITUTE(E4643," ",""),SUBSTITUTE('Look Up Values'!$I$2:$I$10," ",""),0)),"","State error")),"")</f>
        <v/>
      </c>
      <c r="N4643" s="242" t="str" cm="1">
        <f t="array" ref="N4643">IF(AND(G4643&lt;&gt;0,G4643&lt;&gt;""),IF(F4643="","",IF(ISNUMBER(MATCH(SUBSTITUTE(F4643," ",""),SUBSTITUTE('Look Up Values'!$W$2:$W$30," ",""),0)),"","D&amp;R error")),"")</f>
        <v/>
      </c>
      <c r="O4643" s="256" t="str">
        <f t="shared" si="145"/>
        <v/>
      </c>
    </row>
    <row r="4644" spans="1:15" ht="15.75">
      <c r="A4644" s="250">
        <v>4637</v>
      </c>
      <c r="B4644" s="208"/>
      <c r="C4644" s="49"/>
      <c r="D4644" s="50"/>
      <c r="E4644" s="50"/>
      <c r="F4644" s="50"/>
      <c r="G4644" s="209"/>
      <c r="H4644" s="48"/>
      <c r="I4644" s="457" t="str">
        <f t="shared" si="144"/>
        <v/>
      </c>
      <c r="J4644" s="241" cm="1">
        <f t="array" ref="J4644">SUMPRODUCT(--(K4644:N4644&lt;&gt;"")) + IF(TRIM(O4644)="",0,LEN(O4644)-LEN(SUBSTITUTE(O4644,",",""))+1)</f>
        <v>0</v>
      </c>
      <c r="K4644" s="242" t="str">
        <f>IF(AND(G4644&lt;&gt;0,G4644&lt;&gt;""),IF(B4644="","",IF(ISNUMBER(MATCH(B4644,'Look Up Values'!$B$2:$B$500,0)),"","Dest. error")),"")</f>
        <v/>
      </c>
      <c r="L4644" s="242" t="str">
        <f>IF(AND(G4644&lt;&gt;0,G4644&lt;&gt;""),IF(C4644="","",IF(AND(ISNUMBER(--LEFT(C4644,FIND(" ",C4644&amp;" ")-1)),OR(LEN(LEFT(C4644,FIND(" ",C4644&amp;" ")-1))=6,LEN(LEFT(C4644,FIND(" ",C4644&amp;" ")-1))=7),OR(ISNUMBER(MATCH(LEFT(C4644,FIND(" ",C4644&amp;" ")-1),'Look Up Values'!$G$2:$G$1000,0)),ISNUMBER(MATCH(LEFT(C4644,FIND(" ",C4644&amp;" ")-1),'Look Up Values'!$AE$2:$AE$2000,0)))),"","EWC error")),"")</f>
        <v/>
      </c>
      <c r="M4644" s="242" t="str" cm="1">
        <f t="array" ref="M4644">IF(AND(G4644&lt;&gt;0,G4644&lt;&gt;""),IF(E4644="","",IF(ISNUMBER(MATCH(SUBSTITUTE(E4644," ",""),SUBSTITUTE('Look Up Values'!$I$2:$I$10," ",""),0)),"","State error")),"")</f>
        <v/>
      </c>
      <c r="N4644" s="242" t="str" cm="1">
        <f t="array" ref="N4644">IF(AND(G4644&lt;&gt;0,G4644&lt;&gt;""),IF(F4644="","",IF(ISNUMBER(MATCH(SUBSTITUTE(F4644," ",""),SUBSTITUTE('Look Up Values'!$W$2:$W$30," ",""),0)),"","D&amp;R error")),"")</f>
        <v/>
      </c>
      <c r="O4644" s="256" t="str">
        <f t="shared" si="145"/>
        <v/>
      </c>
    </row>
    <row r="4645" spans="1:15" ht="15.75">
      <c r="A4645" s="250">
        <v>4638</v>
      </c>
      <c r="B4645" s="208"/>
      <c r="C4645" s="49"/>
      <c r="D4645" s="50"/>
      <c r="E4645" s="50"/>
      <c r="F4645" s="50"/>
      <c r="G4645" s="209"/>
      <c r="H4645" s="48"/>
      <c r="I4645" s="457" t="str">
        <f t="shared" si="144"/>
        <v/>
      </c>
      <c r="J4645" s="241" cm="1">
        <f t="array" ref="J4645">SUMPRODUCT(--(K4645:N4645&lt;&gt;"")) + IF(TRIM(O4645)="",0,LEN(O4645)-LEN(SUBSTITUTE(O4645,",",""))+1)</f>
        <v>0</v>
      </c>
      <c r="K4645" s="242" t="str">
        <f>IF(AND(G4645&lt;&gt;0,G4645&lt;&gt;""),IF(B4645="","",IF(ISNUMBER(MATCH(B4645,'Look Up Values'!$B$2:$B$500,0)),"","Dest. error")),"")</f>
        <v/>
      </c>
      <c r="L4645" s="242" t="str">
        <f>IF(AND(G4645&lt;&gt;0,G4645&lt;&gt;""),IF(C4645="","",IF(AND(ISNUMBER(--LEFT(C4645,FIND(" ",C4645&amp;" ")-1)),OR(LEN(LEFT(C4645,FIND(" ",C4645&amp;" ")-1))=6,LEN(LEFT(C4645,FIND(" ",C4645&amp;" ")-1))=7),OR(ISNUMBER(MATCH(LEFT(C4645,FIND(" ",C4645&amp;" ")-1),'Look Up Values'!$G$2:$G$1000,0)),ISNUMBER(MATCH(LEFT(C4645,FIND(" ",C4645&amp;" ")-1),'Look Up Values'!$AE$2:$AE$2000,0)))),"","EWC error")),"")</f>
        <v/>
      </c>
      <c r="M4645" s="242" t="str" cm="1">
        <f t="array" ref="M4645">IF(AND(G4645&lt;&gt;0,G4645&lt;&gt;""),IF(E4645="","",IF(ISNUMBER(MATCH(SUBSTITUTE(E4645," ",""),SUBSTITUTE('Look Up Values'!$I$2:$I$10," ",""),0)),"","State error")),"")</f>
        <v/>
      </c>
      <c r="N4645" s="242" t="str" cm="1">
        <f t="array" ref="N4645">IF(AND(G4645&lt;&gt;0,G4645&lt;&gt;""),IF(F4645="","",IF(ISNUMBER(MATCH(SUBSTITUTE(F4645," ",""),SUBSTITUTE('Look Up Values'!$W$2:$W$30," ",""),0)),"","D&amp;R error")),"")</f>
        <v/>
      </c>
      <c r="O4645" s="256" t="str">
        <f t="shared" si="145"/>
        <v/>
      </c>
    </row>
    <row r="4646" spans="1:15" ht="15.75">
      <c r="A4646" s="250">
        <v>4639</v>
      </c>
      <c r="B4646" s="208"/>
      <c r="C4646" s="49"/>
      <c r="D4646" s="50"/>
      <c r="E4646" s="50"/>
      <c r="F4646" s="50"/>
      <c r="G4646" s="209"/>
      <c r="H4646" s="48"/>
      <c r="I4646" s="457" t="str">
        <f t="shared" si="144"/>
        <v/>
      </c>
      <c r="J4646" s="241" cm="1">
        <f t="array" ref="J4646">SUMPRODUCT(--(K4646:N4646&lt;&gt;"")) + IF(TRIM(O4646)="",0,LEN(O4646)-LEN(SUBSTITUTE(O4646,",",""))+1)</f>
        <v>0</v>
      </c>
      <c r="K4646" s="242" t="str">
        <f>IF(AND(G4646&lt;&gt;0,G4646&lt;&gt;""),IF(B4646="","",IF(ISNUMBER(MATCH(B4646,'Look Up Values'!$B$2:$B$500,0)),"","Dest. error")),"")</f>
        <v/>
      </c>
      <c r="L4646" s="242" t="str">
        <f>IF(AND(G4646&lt;&gt;0,G4646&lt;&gt;""),IF(C4646="","",IF(AND(ISNUMBER(--LEFT(C4646,FIND(" ",C4646&amp;" ")-1)),OR(LEN(LEFT(C4646,FIND(" ",C4646&amp;" ")-1))=6,LEN(LEFT(C4646,FIND(" ",C4646&amp;" ")-1))=7),OR(ISNUMBER(MATCH(LEFT(C4646,FIND(" ",C4646&amp;" ")-1),'Look Up Values'!$G$2:$G$1000,0)),ISNUMBER(MATCH(LEFT(C4646,FIND(" ",C4646&amp;" ")-1),'Look Up Values'!$AE$2:$AE$2000,0)))),"","EWC error")),"")</f>
        <v/>
      </c>
      <c r="M4646" s="242" t="str" cm="1">
        <f t="array" ref="M4646">IF(AND(G4646&lt;&gt;0,G4646&lt;&gt;""),IF(E4646="","",IF(ISNUMBER(MATCH(SUBSTITUTE(E4646," ",""),SUBSTITUTE('Look Up Values'!$I$2:$I$10," ",""),0)),"","State error")),"")</f>
        <v/>
      </c>
      <c r="N4646" s="242" t="str" cm="1">
        <f t="array" ref="N4646">IF(AND(G4646&lt;&gt;0,G4646&lt;&gt;""),IF(F4646="","",IF(ISNUMBER(MATCH(SUBSTITUTE(F4646," ",""),SUBSTITUTE('Look Up Values'!$W$2:$W$30," ",""),0)),"","D&amp;R error")),"")</f>
        <v/>
      </c>
      <c r="O4646" s="256" t="str">
        <f t="shared" si="145"/>
        <v/>
      </c>
    </row>
    <row r="4647" spans="1:15" ht="15.75">
      <c r="A4647" s="250">
        <v>4640</v>
      </c>
      <c r="B4647" s="208"/>
      <c r="C4647" s="49"/>
      <c r="D4647" s="50"/>
      <c r="E4647" s="50"/>
      <c r="F4647" s="50"/>
      <c r="G4647" s="209"/>
      <c r="H4647" s="48"/>
      <c r="I4647" s="457" t="str">
        <f t="shared" si="144"/>
        <v/>
      </c>
      <c r="J4647" s="241" cm="1">
        <f t="array" ref="J4647">SUMPRODUCT(--(K4647:N4647&lt;&gt;"")) + IF(TRIM(O4647)="",0,LEN(O4647)-LEN(SUBSTITUTE(O4647,",",""))+1)</f>
        <v>0</v>
      </c>
      <c r="K4647" s="242" t="str">
        <f>IF(AND(G4647&lt;&gt;0,G4647&lt;&gt;""),IF(B4647="","",IF(ISNUMBER(MATCH(B4647,'Look Up Values'!$B$2:$B$500,0)),"","Dest. error")),"")</f>
        <v/>
      </c>
      <c r="L4647" s="242" t="str">
        <f>IF(AND(G4647&lt;&gt;0,G4647&lt;&gt;""),IF(C4647="","",IF(AND(ISNUMBER(--LEFT(C4647,FIND(" ",C4647&amp;" ")-1)),OR(LEN(LEFT(C4647,FIND(" ",C4647&amp;" ")-1))=6,LEN(LEFT(C4647,FIND(" ",C4647&amp;" ")-1))=7),OR(ISNUMBER(MATCH(LEFT(C4647,FIND(" ",C4647&amp;" ")-1),'Look Up Values'!$G$2:$G$1000,0)),ISNUMBER(MATCH(LEFT(C4647,FIND(" ",C4647&amp;" ")-1),'Look Up Values'!$AE$2:$AE$2000,0)))),"","EWC error")),"")</f>
        <v/>
      </c>
      <c r="M4647" s="242" t="str" cm="1">
        <f t="array" ref="M4647">IF(AND(G4647&lt;&gt;0,G4647&lt;&gt;""),IF(E4647="","",IF(ISNUMBER(MATCH(SUBSTITUTE(E4647," ",""),SUBSTITUTE('Look Up Values'!$I$2:$I$10," ",""),0)),"","State error")),"")</f>
        <v/>
      </c>
      <c r="N4647" s="242" t="str" cm="1">
        <f t="array" ref="N4647">IF(AND(G4647&lt;&gt;0,G4647&lt;&gt;""),IF(F4647="","",IF(ISNUMBER(MATCH(SUBSTITUTE(F4647," ",""),SUBSTITUTE('Look Up Values'!$W$2:$W$30," ",""),0)),"","D&amp;R error")),"")</f>
        <v/>
      </c>
      <c r="O4647" s="256" t="str">
        <f t="shared" si="145"/>
        <v/>
      </c>
    </row>
    <row r="4648" spans="1:15" ht="15.75">
      <c r="A4648" s="250">
        <v>4641</v>
      </c>
      <c r="B4648" s="208"/>
      <c r="C4648" s="49"/>
      <c r="D4648" s="50"/>
      <c r="E4648" s="50"/>
      <c r="F4648" s="50"/>
      <c r="G4648" s="209"/>
      <c r="H4648" s="48"/>
      <c r="I4648" s="457" t="str">
        <f t="shared" si="144"/>
        <v/>
      </c>
      <c r="J4648" s="241" cm="1">
        <f t="array" ref="J4648">SUMPRODUCT(--(K4648:N4648&lt;&gt;"")) + IF(TRIM(O4648)="",0,LEN(O4648)-LEN(SUBSTITUTE(O4648,",",""))+1)</f>
        <v>0</v>
      </c>
      <c r="K4648" s="242" t="str">
        <f>IF(AND(G4648&lt;&gt;0,G4648&lt;&gt;""),IF(B4648="","",IF(ISNUMBER(MATCH(B4648,'Look Up Values'!$B$2:$B$500,0)),"","Dest. error")),"")</f>
        <v/>
      </c>
      <c r="L4648" s="242" t="str">
        <f>IF(AND(G4648&lt;&gt;0,G4648&lt;&gt;""),IF(C4648="","",IF(AND(ISNUMBER(--LEFT(C4648,FIND(" ",C4648&amp;" ")-1)),OR(LEN(LEFT(C4648,FIND(" ",C4648&amp;" ")-1))=6,LEN(LEFT(C4648,FIND(" ",C4648&amp;" ")-1))=7),OR(ISNUMBER(MATCH(LEFT(C4648,FIND(" ",C4648&amp;" ")-1),'Look Up Values'!$G$2:$G$1000,0)),ISNUMBER(MATCH(LEFT(C4648,FIND(" ",C4648&amp;" ")-1),'Look Up Values'!$AE$2:$AE$2000,0)))),"","EWC error")),"")</f>
        <v/>
      </c>
      <c r="M4648" s="242" t="str" cm="1">
        <f t="array" ref="M4648">IF(AND(G4648&lt;&gt;0,G4648&lt;&gt;""),IF(E4648="","",IF(ISNUMBER(MATCH(SUBSTITUTE(E4648," ",""),SUBSTITUTE('Look Up Values'!$I$2:$I$10," ",""),0)),"","State error")),"")</f>
        <v/>
      </c>
      <c r="N4648" s="242" t="str" cm="1">
        <f t="array" ref="N4648">IF(AND(G4648&lt;&gt;0,G4648&lt;&gt;""),IF(F4648="","",IF(ISNUMBER(MATCH(SUBSTITUTE(F4648," ",""),SUBSTITUTE('Look Up Values'!$W$2:$W$30," ",""),0)),"","D&amp;R error")),"")</f>
        <v/>
      </c>
      <c r="O4648" s="256" t="str">
        <f t="shared" si="145"/>
        <v/>
      </c>
    </row>
    <row r="4649" spans="1:15" ht="15.75">
      <c r="A4649" s="250">
        <v>4642</v>
      </c>
      <c r="B4649" s="208"/>
      <c r="C4649" s="49"/>
      <c r="D4649" s="50"/>
      <c r="E4649" s="50"/>
      <c r="F4649" s="50"/>
      <c r="G4649" s="209"/>
      <c r="H4649" s="48"/>
      <c r="I4649" s="457" t="str">
        <f t="shared" si="144"/>
        <v/>
      </c>
      <c r="J4649" s="241" cm="1">
        <f t="array" ref="J4649">SUMPRODUCT(--(K4649:N4649&lt;&gt;"")) + IF(TRIM(O4649)="",0,LEN(O4649)-LEN(SUBSTITUTE(O4649,",",""))+1)</f>
        <v>0</v>
      </c>
      <c r="K4649" s="242" t="str">
        <f>IF(AND(G4649&lt;&gt;0,G4649&lt;&gt;""),IF(B4649="","",IF(ISNUMBER(MATCH(B4649,'Look Up Values'!$B$2:$B$500,0)),"","Dest. error")),"")</f>
        <v/>
      </c>
      <c r="L4649" s="242" t="str">
        <f>IF(AND(G4649&lt;&gt;0,G4649&lt;&gt;""),IF(C4649="","",IF(AND(ISNUMBER(--LEFT(C4649,FIND(" ",C4649&amp;" ")-1)),OR(LEN(LEFT(C4649,FIND(" ",C4649&amp;" ")-1))=6,LEN(LEFT(C4649,FIND(" ",C4649&amp;" ")-1))=7),OR(ISNUMBER(MATCH(LEFT(C4649,FIND(" ",C4649&amp;" ")-1),'Look Up Values'!$G$2:$G$1000,0)),ISNUMBER(MATCH(LEFT(C4649,FIND(" ",C4649&amp;" ")-1),'Look Up Values'!$AE$2:$AE$2000,0)))),"","EWC error")),"")</f>
        <v/>
      </c>
      <c r="M4649" s="242" t="str" cm="1">
        <f t="array" ref="M4649">IF(AND(G4649&lt;&gt;0,G4649&lt;&gt;""),IF(E4649="","",IF(ISNUMBER(MATCH(SUBSTITUTE(E4649," ",""),SUBSTITUTE('Look Up Values'!$I$2:$I$10," ",""),0)),"","State error")),"")</f>
        <v/>
      </c>
      <c r="N4649" s="242" t="str" cm="1">
        <f t="array" ref="N4649">IF(AND(G4649&lt;&gt;0,G4649&lt;&gt;""),IF(F4649="","",IF(ISNUMBER(MATCH(SUBSTITUTE(F4649," ",""),SUBSTITUTE('Look Up Values'!$W$2:$W$30," ",""),0)),"","D&amp;R error")),"")</f>
        <v/>
      </c>
      <c r="O4649" s="256" t="str">
        <f t="shared" si="145"/>
        <v/>
      </c>
    </row>
    <row r="4650" spans="1:15" ht="15.75">
      <c r="A4650" s="250">
        <v>4643</v>
      </c>
      <c r="B4650" s="208"/>
      <c r="C4650" s="49"/>
      <c r="D4650" s="50"/>
      <c r="E4650" s="50"/>
      <c r="F4650" s="50"/>
      <c r="G4650" s="209"/>
      <c r="H4650" s="48"/>
      <c r="I4650" s="457" t="str">
        <f t="shared" si="144"/>
        <v/>
      </c>
      <c r="J4650" s="241" cm="1">
        <f t="array" ref="J4650">SUMPRODUCT(--(K4650:N4650&lt;&gt;"")) + IF(TRIM(O4650)="",0,LEN(O4650)-LEN(SUBSTITUTE(O4650,",",""))+1)</f>
        <v>0</v>
      </c>
      <c r="K4650" s="242" t="str">
        <f>IF(AND(G4650&lt;&gt;0,G4650&lt;&gt;""),IF(B4650="","",IF(ISNUMBER(MATCH(B4650,'Look Up Values'!$B$2:$B$500,0)),"","Dest. error")),"")</f>
        <v/>
      </c>
      <c r="L4650" s="242" t="str">
        <f>IF(AND(G4650&lt;&gt;0,G4650&lt;&gt;""),IF(C4650="","",IF(AND(ISNUMBER(--LEFT(C4650,FIND(" ",C4650&amp;" ")-1)),OR(LEN(LEFT(C4650,FIND(" ",C4650&amp;" ")-1))=6,LEN(LEFT(C4650,FIND(" ",C4650&amp;" ")-1))=7),OR(ISNUMBER(MATCH(LEFT(C4650,FIND(" ",C4650&amp;" ")-1),'Look Up Values'!$G$2:$G$1000,0)),ISNUMBER(MATCH(LEFT(C4650,FIND(" ",C4650&amp;" ")-1),'Look Up Values'!$AE$2:$AE$2000,0)))),"","EWC error")),"")</f>
        <v/>
      </c>
      <c r="M4650" s="242" t="str" cm="1">
        <f t="array" ref="M4650">IF(AND(G4650&lt;&gt;0,G4650&lt;&gt;""),IF(E4650="","",IF(ISNUMBER(MATCH(SUBSTITUTE(E4650," ",""),SUBSTITUTE('Look Up Values'!$I$2:$I$10," ",""),0)),"","State error")),"")</f>
        <v/>
      </c>
      <c r="N4650" s="242" t="str" cm="1">
        <f t="array" ref="N4650">IF(AND(G4650&lt;&gt;0,G4650&lt;&gt;""),IF(F4650="","",IF(ISNUMBER(MATCH(SUBSTITUTE(F4650," ",""),SUBSTITUTE('Look Up Values'!$W$2:$W$30," ",""),0)),"","D&amp;R error")),"")</f>
        <v/>
      </c>
      <c r="O4650" s="256" t="str">
        <f t="shared" si="145"/>
        <v/>
      </c>
    </row>
    <row r="4651" spans="1:15" ht="15.75">
      <c r="A4651" s="250">
        <v>4644</v>
      </c>
      <c r="B4651" s="208"/>
      <c r="C4651" s="49"/>
      <c r="D4651" s="50"/>
      <c r="E4651" s="50"/>
      <c r="F4651" s="50"/>
      <c r="G4651" s="209"/>
      <c r="H4651" s="48"/>
      <c r="I4651" s="457" t="str">
        <f t="shared" si="144"/>
        <v/>
      </c>
      <c r="J4651" s="241" cm="1">
        <f t="array" ref="J4651">SUMPRODUCT(--(K4651:N4651&lt;&gt;"")) + IF(TRIM(O4651)="",0,LEN(O4651)-LEN(SUBSTITUTE(O4651,",",""))+1)</f>
        <v>0</v>
      </c>
      <c r="K4651" s="242" t="str">
        <f>IF(AND(G4651&lt;&gt;0,G4651&lt;&gt;""),IF(B4651="","",IF(ISNUMBER(MATCH(B4651,'Look Up Values'!$B$2:$B$500,0)),"","Dest. error")),"")</f>
        <v/>
      </c>
      <c r="L4651" s="242" t="str">
        <f>IF(AND(G4651&lt;&gt;0,G4651&lt;&gt;""),IF(C4651="","",IF(AND(ISNUMBER(--LEFT(C4651,FIND(" ",C4651&amp;" ")-1)),OR(LEN(LEFT(C4651,FIND(" ",C4651&amp;" ")-1))=6,LEN(LEFT(C4651,FIND(" ",C4651&amp;" ")-1))=7),OR(ISNUMBER(MATCH(LEFT(C4651,FIND(" ",C4651&amp;" ")-1),'Look Up Values'!$G$2:$G$1000,0)),ISNUMBER(MATCH(LEFT(C4651,FIND(" ",C4651&amp;" ")-1),'Look Up Values'!$AE$2:$AE$2000,0)))),"","EWC error")),"")</f>
        <v/>
      </c>
      <c r="M4651" s="242" t="str" cm="1">
        <f t="array" ref="M4651">IF(AND(G4651&lt;&gt;0,G4651&lt;&gt;""),IF(E4651="","",IF(ISNUMBER(MATCH(SUBSTITUTE(E4651," ",""),SUBSTITUTE('Look Up Values'!$I$2:$I$10," ",""),0)),"","State error")),"")</f>
        <v/>
      </c>
      <c r="N4651" s="242" t="str" cm="1">
        <f t="array" ref="N4651">IF(AND(G4651&lt;&gt;0,G4651&lt;&gt;""),IF(F4651="","",IF(ISNUMBER(MATCH(SUBSTITUTE(F4651," ",""),SUBSTITUTE('Look Up Values'!$W$2:$W$30," ",""),0)),"","D&amp;R error")),"")</f>
        <v/>
      </c>
      <c r="O4651" s="256" t="str">
        <f t="shared" si="145"/>
        <v/>
      </c>
    </row>
    <row r="4652" spans="1:15" ht="15.75">
      <c r="A4652" s="250">
        <v>4645</v>
      </c>
      <c r="B4652" s="208"/>
      <c r="C4652" s="49"/>
      <c r="D4652" s="50"/>
      <c r="E4652" s="50"/>
      <c r="F4652" s="50"/>
      <c r="G4652" s="209"/>
      <c r="H4652" s="48"/>
      <c r="I4652" s="457" t="str">
        <f t="shared" si="144"/>
        <v/>
      </c>
      <c r="J4652" s="241" cm="1">
        <f t="array" ref="J4652">SUMPRODUCT(--(K4652:N4652&lt;&gt;"")) + IF(TRIM(O4652)="",0,LEN(O4652)-LEN(SUBSTITUTE(O4652,",",""))+1)</f>
        <v>0</v>
      </c>
      <c r="K4652" s="242" t="str">
        <f>IF(AND(G4652&lt;&gt;0,G4652&lt;&gt;""),IF(B4652="","",IF(ISNUMBER(MATCH(B4652,'Look Up Values'!$B$2:$B$500,0)),"","Dest. error")),"")</f>
        <v/>
      </c>
      <c r="L4652" s="242" t="str">
        <f>IF(AND(G4652&lt;&gt;0,G4652&lt;&gt;""),IF(C4652="","",IF(AND(ISNUMBER(--LEFT(C4652,FIND(" ",C4652&amp;" ")-1)),OR(LEN(LEFT(C4652,FIND(" ",C4652&amp;" ")-1))=6,LEN(LEFT(C4652,FIND(" ",C4652&amp;" ")-1))=7),OR(ISNUMBER(MATCH(LEFT(C4652,FIND(" ",C4652&amp;" ")-1),'Look Up Values'!$G$2:$G$1000,0)),ISNUMBER(MATCH(LEFT(C4652,FIND(" ",C4652&amp;" ")-1),'Look Up Values'!$AE$2:$AE$2000,0)))),"","EWC error")),"")</f>
        <v/>
      </c>
      <c r="M4652" s="242" t="str" cm="1">
        <f t="array" ref="M4652">IF(AND(G4652&lt;&gt;0,G4652&lt;&gt;""),IF(E4652="","",IF(ISNUMBER(MATCH(SUBSTITUTE(E4652," ",""),SUBSTITUTE('Look Up Values'!$I$2:$I$10," ",""),0)),"","State error")),"")</f>
        <v/>
      </c>
      <c r="N4652" s="242" t="str" cm="1">
        <f t="array" ref="N4652">IF(AND(G4652&lt;&gt;0,G4652&lt;&gt;""),IF(F4652="","",IF(ISNUMBER(MATCH(SUBSTITUTE(F4652," ",""),SUBSTITUTE('Look Up Values'!$W$2:$W$30," ",""),0)),"","D&amp;R error")),"")</f>
        <v/>
      </c>
      <c r="O4652" s="256" t="str">
        <f t="shared" si="145"/>
        <v/>
      </c>
    </row>
    <row r="4653" spans="1:15" ht="15.75">
      <c r="A4653" s="250">
        <v>4646</v>
      </c>
      <c r="B4653" s="208"/>
      <c r="C4653" s="49"/>
      <c r="D4653" s="50"/>
      <c r="E4653" s="50"/>
      <c r="F4653" s="50"/>
      <c r="G4653" s="209"/>
      <c r="H4653" s="48"/>
      <c r="I4653" s="457" t="str">
        <f t="shared" si="144"/>
        <v/>
      </c>
      <c r="J4653" s="241" cm="1">
        <f t="array" ref="J4653">SUMPRODUCT(--(K4653:N4653&lt;&gt;"")) + IF(TRIM(O4653)="",0,LEN(O4653)-LEN(SUBSTITUTE(O4653,",",""))+1)</f>
        <v>0</v>
      </c>
      <c r="K4653" s="242" t="str">
        <f>IF(AND(G4653&lt;&gt;0,G4653&lt;&gt;""),IF(B4653="","",IF(ISNUMBER(MATCH(B4653,'Look Up Values'!$B$2:$B$500,0)),"","Dest. error")),"")</f>
        <v/>
      </c>
      <c r="L4653" s="242" t="str">
        <f>IF(AND(G4653&lt;&gt;0,G4653&lt;&gt;""),IF(C4653="","",IF(AND(ISNUMBER(--LEFT(C4653,FIND(" ",C4653&amp;" ")-1)),OR(LEN(LEFT(C4653,FIND(" ",C4653&amp;" ")-1))=6,LEN(LEFT(C4653,FIND(" ",C4653&amp;" ")-1))=7),OR(ISNUMBER(MATCH(LEFT(C4653,FIND(" ",C4653&amp;" ")-1),'Look Up Values'!$G$2:$G$1000,0)),ISNUMBER(MATCH(LEFT(C4653,FIND(" ",C4653&amp;" ")-1),'Look Up Values'!$AE$2:$AE$2000,0)))),"","EWC error")),"")</f>
        <v/>
      </c>
      <c r="M4653" s="242" t="str" cm="1">
        <f t="array" ref="M4653">IF(AND(G4653&lt;&gt;0,G4653&lt;&gt;""),IF(E4653="","",IF(ISNUMBER(MATCH(SUBSTITUTE(E4653," ",""),SUBSTITUTE('Look Up Values'!$I$2:$I$10," ",""),0)),"","State error")),"")</f>
        <v/>
      </c>
      <c r="N4653" s="242" t="str" cm="1">
        <f t="array" ref="N4653">IF(AND(G4653&lt;&gt;0,G4653&lt;&gt;""),IF(F4653="","",IF(ISNUMBER(MATCH(SUBSTITUTE(F4653," ",""),SUBSTITUTE('Look Up Values'!$W$2:$W$30," ",""),0)),"","D&amp;R error")),"")</f>
        <v/>
      </c>
      <c r="O4653" s="256" t="str">
        <f t="shared" si="145"/>
        <v/>
      </c>
    </row>
    <row r="4654" spans="1:15" ht="15.75">
      <c r="A4654" s="250">
        <v>4647</v>
      </c>
      <c r="B4654" s="208"/>
      <c r="C4654" s="49"/>
      <c r="D4654" s="50"/>
      <c r="E4654" s="50"/>
      <c r="F4654" s="50"/>
      <c r="G4654" s="209"/>
      <c r="H4654" s="48"/>
      <c r="I4654" s="457" t="str">
        <f t="shared" si="144"/>
        <v/>
      </c>
      <c r="J4654" s="241" cm="1">
        <f t="array" ref="J4654">SUMPRODUCT(--(K4654:N4654&lt;&gt;"")) + IF(TRIM(O4654)="",0,LEN(O4654)-LEN(SUBSTITUTE(O4654,",",""))+1)</f>
        <v>0</v>
      </c>
      <c r="K4654" s="242" t="str">
        <f>IF(AND(G4654&lt;&gt;0,G4654&lt;&gt;""),IF(B4654="","",IF(ISNUMBER(MATCH(B4654,'Look Up Values'!$B$2:$B$500,0)),"","Dest. error")),"")</f>
        <v/>
      </c>
      <c r="L4654" s="242" t="str">
        <f>IF(AND(G4654&lt;&gt;0,G4654&lt;&gt;""),IF(C4654="","",IF(AND(ISNUMBER(--LEFT(C4654,FIND(" ",C4654&amp;" ")-1)),OR(LEN(LEFT(C4654,FIND(" ",C4654&amp;" ")-1))=6,LEN(LEFT(C4654,FIND(" ",C4654&amp;" ")-1))=7),OR(ISNUMBER(MATCH(LEFT(C4654,FIND(" ",C4654&amp;" ")-1),'Look Up Values'!$G$2:$G$1000,0)),ISNUMBER(MATCH(LEFT(C4654,FIND(" ",C4654&amp;" ")-1),'Look Up Values'!$AE$2:$AE$2000,0)))),"","EWC error")),"")</f>
        <v/>
      </c>
      <c r="M4654" s="242" t="str" cm="1">
        <f t="array" ref="M4654">IF(AND(G4654&lt;&gt;0,G4654&lt;&gt;""),IF(E4654="","",IF(ISNUMBER(MATCH(SUBSTITUTE(E4654," ",""),SUBSTITUTE('Look Up Values'!$I$2:$I$10," ",""),0)),"","State error")),"")</f>
        <v/>
      </c>
      <c r="N4654" s="242" t="str" cm="1">
        <f t="array" ref="N4654">IF(AND(G4654&lt;&gt;0,G4654&lt;&gt;""),IF(F4654="","",IF(ISNUMBER(MATCH(SUBSTITUTE(F4654," ",""),SUBSTITUTE('Look Up Values'!$W$2:$W$30," ",""),0)),"","D&amp;R error")),"")</f>
        <v/>
      </c>
      <c r="O4654" s="256" t="str">
        <f t="shared" si="145"/>
        <v/>
      </c>
    </row>
    <row r="4655" spans="1:15" ht="15.75">
      <c r="A4655" s="250">
        <v>4648</v>
      </c>
      <c r="B4655" s="208"/>
      <c r="C4655" s="49"/>
      <c r="D4655" s="50"/>
      <c r="E4655" s="50"/>
      <c r="F4655" s="50"/>
      <c r="G4655" s="209"/>
      <c r="H4655" s="48"/>
      <c r="I4655" s="457" t="str">
        <f t="shared" si="144"/>
        <v/>
      </c>
      <c r="J4655" s="241" cm="1">
        <f t="array" ref="J4655">SUMPRODUCT(--(K4655:N4655&lt;&gt;"")) + IF(TRIM(O4655)="",0,LEN(O4655)-LEN(SUBSTITUTE(O4655,",",""))+1)</f>
        <v>0</v>
      </c>
      <c r="K4655" s="242" t="str">
        <f>IF(AND(G4655&lt;&gt;0,G4655&lt;&gt;""),IF(B4655="","",IF(ISNUMBER(MATCH(B4655,'Look Up Values'!$B$2:$B$500,0)),"","Dest. error")),"")</f>
        <v/>
      </c>
      <c r="L4655" s="242" t="str">
        <f>IF(AND(G4655&lt;&gt;0,G4655&lt;&gt;""),IF(C4655="","",IF(AND(ISNUMBER(--LEFT(C4655,FIND(" ",C4655&amp;" ")-1)),OR(LEN(LEFT(C4655,FIND(" ",C4655&amp;" ")-1))=6,LEN(LEFT(C4655,FIND(" ",C4655&amp;" ")-1))=7),OR(ISNUMBER(MATCH(LEFT(C4655,FIND(" ",C4655&amp;" ")-1),'Look Up Values'!$G$2:$G$1000,0)),ISNUMBER(MATCH(LEFT(C4655,FIND(" ",C4655&amp;" ")-1),'Look Up Values'!$AE$2:$AE$2000,0)))),"","EWC error")),"")</f>
        <v/>
      </c>
      <c r="M4655" s="242" t="str" cm="1">
        <f t="array" ref="M4655">IF(AND(G4655&lt;&gt;0,G4655&lt;&gt;""),IF(E4655="","",IF(ISNUMBER(MATCH(SUBSTITUTE(E4655," ",""),SUBSTITUTE('Look Up Values'!$I$2:$I$10," ",""),0)),"","State error")),"")</f>
        <v/>
      </c>
      <c r="N4655" s="242" t="str" cm="1">
        <f t="array" ref="N4655">IF(AND(G4655&lt;&gt;0,G4655&lt;&gt;""),IF(F4655="","",IF(ISNUMBER(MATCH(SUBSTITUTE(F4655," ",""),SUBSTITUTE('Look Up Values'!$W$2:$W$30," ",""),0)),"","D&amp;R error")),"")</f>
        <v/>
      </c>
      <c r="O4655" s="256" t="str">
        <f t="shared" si="145"/>
        <v/>
      </c>
    </row>
    <row r="4656" spans="1:15" ht="15.75">
      <c r="A4656" s="250">
        <v>4649</v>
      </c>
      <c r="B4656" s="208"/>
      <c r="C4656" s="49"/>
      <c r="D4656" s="50"/>
      <c r="E4656" s="50"/>
      <c r="F4656" s="50"/>
      <c r="G4656" s="209"/>
      <c r="H4656" s="48"/>
      <c r="I4656" s="457" t="str">
        <f t="shared" si="144"/>
        <v/>
      </c>
      <c r="J4656" s="241" cm="1">
        <f t="array" ref="J4656">SUMPRODUCT(--(K4656:N4656&lt;&gt;"")) + IF(TRIM(O4656)="",0,LEN(O4656)-LEN(SUBSTITUTE(O4656,",",""))+1)</f>
        <v>0</v>
      </c>
      <c r="K4656" s="242" t="str">
        <f>IF(AND(G4656&lt;&gt;0,G4656&lt;&gt;""),IF(B4656="","",IF(ISNUMBER(MATCH(B4656,'Look Up Values'!$B$2:$B$500,0)),"","Dest. error")),"")</f>
        <v/>
      </c>
      <c r="L4656" s="242" t="str">
        <f>IF(AND(G4656&lt;&gt;0,G4656&lt;&gt;""),IF(C4656="","",IF(AND(ISNUMBER(--LEFT(C4656,FIND(" ",C4656&amp;" ")-1)),OR(LEN(LEFT(C4656,FIND(" ",C4656&amp;" ")-1))=6,LEN(LEFT(C4656,FIND(" ",C4656&amp;" ")-1))=7),OR(ISNUMBER(MATCH(LEFT(C4656,FIND(" ",C4656&amp;" ")-1),'Look Up Values'!$G$2:$G$1000,0)),ISNUMBER(MATCH(LEFT(C4656,FIND(" ",C4656&amp;" ")-1),'Look Up Values'!$AE$2:$AE$2000,0)))),"","EWC error")),"")</f>
        <v/>
      </c>
      <c r="M4656" s="242" t="str" cm="1">
        <f t="array" ref="M4656">IF(AND(G4656&lt;&gt;0,G4656&lt;&gt;""),IF(E4656="","",IF(ISNUMBER(MATCH(SUBSTITUTE(E4656," ",""),SUBSTITUTE('Look Up Values'!$I$2:$I$10," ",""),0)),"","State error")),"")</f>
        <v/>
      </c>
      <c r="N4656" s="242" t="str" cm="1">
        <f t="array" ref="N4656">IF(AND(G4656&lt;&gt;0,G4656&lt;&gt;""),IF(F4656="","",IF(ISNUMBER(MATCH(SUBSTITUTE(F4656," ",""),SUBSTITUTE('Look Up Values'!$W$2:$W$30," ",""),0)),"","D&amp;R error")),"")</f>
        <v/>
      </c>
      <c r="O4656" s="256" t="str">
        <f t="shared" si="145"/>
        <v/>
      </c>
    </row>
    <row r="4657" spans="1:15" ht="15.75">
      <c r="A4657" s="250">
        <v>4650</v>
      </c>
      <c r="B4657" s="208"/>
      <c r="C4657" s="49"/>
      <c r="D4657" s="50"/>
      <c r="E4657" s="50"/>
      <c r="F4657" s="50"/>
      <c r="G4657" s="209"/>
      <c r="H4657" s="48"/>
      <c r="I4657" s="457" t="str">
        <f t="shared" si="144"/>
        <v/>
      </c>
      <c r="J4657" s="241" cm="1">
        <f t="array" ref="J4657">SUMPRODUCT(--(K4657:N4657&lt;&gt;"")) + IF(TRIM(O4657)="",0,LEN(O4657)-LEN(SUBSTITUTE(O4657,",",""))+1)</f>
        <v>0</v>
      </c>
      <c r="K4657" s="242" t="str">
        <f>IF(AND(G4657&lt;&gt;0,G4657&lt;&gt;""),IF(B4657="","",IF(ISNUMBER(MATCH(B4657,'Look Up Values'!$B$2:$B$500,0)),"","Dest. error")),"")</f>
        <v/>
      </c>
      <c r="L4657" s="242" t="str">
        <f>IF(AND(G4657&lt;&gt;0,G4657&lt;&gt;""),IF(C4657="","",IF(AND(ISNUMBER(--LEFT(C4657,FIND(" ",C4657&amp;" ")-1)),OR(LEN(LEFT(C4657,FIND(" ",C4657&amp;" ")-1))=6,LEN(LEFT(C4657,FIND(" ",C4657&amp;" ")-1))=7),OR(ISNUMBER(MATCH(LEFT(C4657,FIND(" ",C4657&amp;" ")-1),'Look Up Values'!$G$2:$G$1000,0)),ISNUMBER(MATCH(LEFT(C4657,FIND(" ",C4657&amp;" ")-1),'Look Up Values'!$AE$2:$AE$2000,0)))),"","EWC error")),"")</f>
        <v/>
      </c>
      <c r="M4657" s="242" t="str" cm="1">
        <f t="array" ref="M4657">IF(AND(G4657&lt;&gt;0,G4657&lt;&gt;""),IF(E4657="","",IF(ISNUMBER(MATCH(SUBSTITUTE(E4657," ",""),SUBSTITUTE('Look Up Values'!$I$2:$I$10," ",""),0)),"","State error")),"")</f>
        <v/>
      </c>
      <c r="N4657" s="242" t="str" cm="1">
        <f t="array" ref="N4657">IF(AND(G4657&lt;&gt;0,G4657&lt;&gt;""),IF(F4657="","",IF(ISNUMBER(MATCH(SUBSTITUTE(F4657," ",""),SUBSTITUTE('Look Up Values'!$W$2:$W$30," ",""),0)),"","D&amp;R error")),"")</f>
        <v/>
      </c>
      <c r="O4657" s="256" t="str">
        <f t="shared" si="145"/>
        <v/>
      </c>
    </row>
    <row r="4658" spans="1:15" ht="15.75">
      <c r="A4658" s="250">
        <v>4651</v>
      </c>
      <c r="B4658" s="208"/>
      <c r="C4658" s="49"/>
      <c r="D4658" s="50"/>
      <c r="E4658" s="50"/>
      <c r="F4658" s="50"/>
      <c r="G4658" s="209"/>
      <c r="H4658" s="48"/>
      <c r="I4658" s="457" t="str">
        <f t="shared" si="144"/>
        <v/>
      </c>
      <c r="J4658" s="241" cm="1">
        <f t="array" ref="J4658">SUMPRODUCT(--(K4658:N4658&lt;&gt;"")) + IF(TRIM(O4658)="",0,LEN(O4658)-LEN(SUBSTITUTE(O4658,",",""))+1)</f>
        <v>0</v>
      </c>
      <c r="K4658" s="242" t="str">
        <f>IF(AND(G4658&lt;&gt;0,G4658&lt;&gt;""),IF(B4658="","",IF(ISNUMBER(MATCH(B4658,'Look Up Values'!$B$2:$B$500,0)),"","Dest. error")),"")</f>
        <v/>
      </c>
      <c r="L4658" s="242" t="str">
        <f>IF(AND(G4658&lt;&gt;0,G4658&lt;&gt;""),IF(C4658="","",IF(AND(ISNUMBER(--LEFT(C4658,FIND(" ",C4658&amp;" ")-1)),OR(LEN(LEFT(C4658,FIND(" ",C4658&amp;" ")-1))=6,LEN(LEFT(C4658,FIND(" ",C4658&amp;" ")-1))=7),OR(ISNUMBER(MATCH(LEFT(C4658,FIND(" ",C4658&amp;" ")-1),'Look Up Values'!$G$2:$G$1000,0)),ISNUMBER(MATCH(LEFT(C4658,FIND(" ",C4658&amp;" ")-1),'Look Up Values'!$AE$2:$AE$2000,0)))),"","EWC error")),"")</f>
        <v/>
      </c>
      <c r="M4658" s="242" t="str" cm="1">
        <f t="array" ref="M4658">IF(AND(G4658&lt;&gt;0,G4658&lt;&gt;""),IF(E4658="","",IF(ISNUMBER(MATCH(SUBSTITUTE(E4658," ",""),SUBSTITUTE('Look Up Values'!$I$2:$I$10," ",""),0)),"","State error")),"")</f>
        <v/>
      </c>
      <c r="N4658" s="242" t="str" cm="1">
        <f t="array" ref="N4658">IF(AND(G4658&lt;&gt;0,G4658&lt;&gt;""),IF(F4658="","",IF(ISNUMBER(MATCH(SUBSTITUTE(F4658," ",""),SUBSTITUTE('Look Up Values'!$W$2:$W$30," ",""),0)),"","D&amp;R error")),"")</f>
        <v/>
      </c>
      <c r="O4658" s="256" t="str">
        <f t="shared" si="145"/>
        <v/>
      </c>
    </row>
    <row r="4659" spans="1:15" ht="15.75">
      <c r="A4659" s="250">
        <v>4652</v>
      </c>
      <c r="B4659" s="208"/>
      <c r="C4659" s="49"/>
      <c r="D4659" s="50"/>
      <c r="E4659" s="50"/>
      <c r="F4659" s="50"/>
      <c r="G4659" s="209"/>
      <c r="H4659" s="48"/>
      <c r="I4659" s="457" t="str">
        <f t="shared" si="144"/>
        <v/>
      </c>
      <c r="J4659" s="241" cm="1">
        <f t="array" ref="J4659">SUMPRODUCT(--(K4659:N4659&lt;&gt;"")) + IF(TRIM(O4659)="",0,LEN(O4659)-LEN(SUBSTITUTE(O4659,",",""))+1)</f>
        <v>0</v>
      </c>
      <c r="K4659" s="242" t="str">
        <f>IF(AND(G4659&lt;&gt;0,G4659&lt;&gt;""),IF(B4659="","",IF(ISNUMBER(MATCH(B4659,'Look Up Values'!$B$2:$B$500,0)),"","Dest. error")),"")</f>
        <v/>
      </c>
      <c r="L4659" s="242" t="str">
        <f>IF(AND(G4659&lt;&gt;0,G4659&lt;&gt;""),IF(C4659="","",IF(AND(ISNUMBER(--LEFT(C4659,FIND(" ",C4659&amp;" ")-1)),OR(LEN(LEFT(C4659,FIND(" ",C4659&amp;" ")-1))=6,LEN(LEFT(C4659,FIND(" ",C4659&amp;" ")-1))=7),OR(ISNUMBER(MATCH(LEFT(C4659,FIND(" ",C4659&amp;" ")-1),'Look Up Values'!$G$2:$G$1000,0)),ISNUMBER(MATCH(LEFT(C4659,FIND(" ",C4659&amp;" ")-1),'Look Up Values'!$AE$2:$AE$2000,0)))),"","EWC error")),"")</f>
        <v/>
      </c>
      <c r="M4659" s="242" t="str" cm="1">
        <f t="array" ref="M4659">IF(AND(G4659&lt;&gt;0,G4659&lt;&gt;""),IF(E4659="","",IF(ISNUMBER(MATCH(SUBSTITUTE(E4659," ",""),SUBSTITUTE('Look Up Values'!$I$2:$I$10," ",""),0)),"","State error")),"")</f>
        <v/>
      </c>
      <c r="N4659" s="242" t="str" cm="1">
        <f t="array" ref="N4659">IF(AND(G4659&lt;&gt;0,G4659&lt;&gt;""),IF(F4659="","",IF(ISNUMBER(MATCH(SUBSTITUTE(F4659," ",""),SUBSTITUTE('Look Up Values'!$W$2:$W$30," ",""),0)),"","D&amp;R error")),"")</f>
        <v/>
      </c>
      <c r="O4659" s="256" t="str">
        <f t="shared" si="145"/>
        <v/>
      </c>
    </row>
    <row r="4660" spans="1:15" ht="15.75">
      <c r="A4660" s="250">
        <v>4653</v>
      </c>
      <c r="B4660" s="208"/>
      <c r="C4660" s="49"/>
      <c r="D4660" s="50"/>
      <c r="E4660" s="50"/>
      <c r="F4660" s="50"/>
      <c r="G4660" s="209"/>
      <c r="H4660" s="48"/>
      <c r="I4660" s="457" t="str">
        <f t="shared" si="144"/>
        <v/>
      </c>
      <c r="J4660" s="241" cm="1">
        <f t="array" ref="J4660">SUMPRODUCT(--(K4660:N4660&lt;&gt;"")) + IF(TRIM(O4660)="",0,LEN(O4660)-LEN(SUBSTITUTE(O4660,",",""))+1)</f>
        <v>0</v>
      </c>
      <c r="K4660" s="242" t="str">
        <f>IF(AND(G4660&lt;&gt;0,G4660&lt;&gt;""),IF(B4660="","",IF(ISNUMBER(MATCH(B4660,'Look Up Values'!$B$2:$B$500,0)),"","Dest. error")),"")</f>
        <v/>
      </c>
      <c r="L4660" s="242" t="str">
        <f>IF(AND(G4660&lt;&gt;0,G4660&lt;&gt;""),IF(C4660="","",IF(AND(ISNUMBER(--LEFT(C4660,FIND(" ",C4660&amp;" ")-1)),OR(LEN(LEFT(C4660,FIND(" ",C4660&amp;" ")-1))=6,LEN(LEFT(C4660,FIND(" ",C4660&amp;" ")-1))=7),OR(ISNUMBER(MATCH(LEFT(C4660,FIND(" ",C4660&amp;" ")-1),'Look Up Values'!$G$2:$G$1000,0)),ISNUMBER(MATCH(LEFT(C4660,FIND(" ",C4660&amp;" ")-1),'Look Up Values'!$AE$2:$AE$2000,0)))),"","EWC error")),"")</f>
        <v/>
      </c>
      <c r="M4660" s="242" t="str" cm="1">
        <f t="array" ref="M4660">IF(AND(G4660&lt;&gt;0,G4660&lt;&gt;""),IF(E4660="","",IF(ISNUMBER(MATCH(SUBSTITUTE(E4660," ",""),SUBSTITUTE('Look Up Values'!$I$2:$I$10," ",""),0)),"","State error")),"")</f>
        <v/>
      </c>
      <c r="N4660" s="242" t="str" cm="1">
        <f t="array" ref="N4660">IF(AND(G4660&lt;&gt;0,G4660&lt;&gt;""),IF(F4660="","",IF(ISNUMBER(MATCH(SUBSTITUTE(F4660," ",""),SUBSTITUTE('Look Up Values'!$W$2:$W$30," ",""),0)),"","D&amp;R error")),"")</f>
        <v/>
      </c>
      <c r="O4660" s="256" t="str">
        <f t="shared" si="145"/>
        <v/>
      </c>
    </row>
    <row r="4661" spans="1:15" ht="15.75">
      <c r="A4661" s="250">
        <v>4654</v>
      </c>
      <c r="B4661" s="208"/>
      <c r="C4661" s="49"/>
      <c r="D4661" s="50"/>
      <c r="E4661" s="50"/>
      <c r="F4661" s="50"/>
      <c r="G4661" s="209"/>
      <c r="H4661" s="48"/>
      <c r="I4661" s="457" t="str">
        <f t="shared" si="144"/>
        <v/>
      </c>
      <c r="J4661" s="241" cm="1">
        <f t="array" ref="J4661">SUMPRODUCT(--(K4661:N4661&lt;&gt;"")) + IF(TRIM(O4661)="",0,LEN(O4661)-LEN(SUBSTITUTE(O4661,",",""))+1)</f>
        <v>0</v>
      </c>
      <c r="K4661" s="242" t="str">
        <f>IF(AND(G4661&lt;&gt;0,G4661&lt;&gt;""),IF(B4661="","",IF(ISNUMBER(MATCH(B4661,'Look Up Values'!$B$2:$B$500,0)),"","Dest. error")),"")</f>
        <v/>
      </c>
      <c r="L4661" s="242" t="str">
        <f>IF(AND(G4661&lt;&gt;0,G4661&lt;&gt;""),IF(C4661="","",IF(AND(ISNUMBER(--LEFT(C4661,FIND(" ",C4661&amp;" ")-1)),OR(LEN(LEFT(C4661,FIND(" ",C4661&amp;" ")-1))=6,LEN(LEFT(C4661,FIND(" ",C4661&amp;" ")-1))=7),OR(ISNUMBER(MATCH(LEFT(C4661,FIND(" ",C4661&amp;" ")-1),'Look Up Values'!$G$2:$G$1000,0)),ISNUMBER(MATCH(LEFT(C4661,FIND(" ",C4661&amp;" ")-1),'Look Up Values'!$AE$2:$AE$2000,0)))),"","EWC error")),"")</f>
        <v/>
      </c>
      <c r="M4661" s="242" t="str" cm="1">
        <f t="array" ref="M4661">IF(AND(G4661&lt;&gt;0,G4661&lt;&gt;""),IF(E4661="","",IF(ISNUMBER(MATCH(SUBSTITUTE(E4661," ",""),SUBSTITUTE('Look Up Values'!$I$2:$I$10," ",""),0)),"","State error")),"")</f>
        <v/>
      </c>
      <c r="N4661" s="242" t="str" cm="1">
        <f t="array" ref="N4661">IF(AND(G4661&lt;&gt;0,G4661&lt;&gt;""),IF(F4661="","",IF(ISNUMBER(MATCH(SUBSTITUTE(F4661," ",""),SUBSTITUTE('Look Up Values'!$W$2:$W$30," ",""),0)),"","D&amp;R error")),"")</f>
        <v/>
      </c>
      <c r="O4661" s="256" t="str">
        <f t="shared" si="145"/>
        <v/>
      </c>
    </row>
    <row r="4662" spans="1:15" ht="15.75">
      <c r="A4662" s="250">
        <v>4655</v>
      </c>
      <c r="B4662" s="208"/>
      <c r="C4662" s="49"/>
      <c r="D4662" s="50"/>
      <c r="E4662" s="50"/>
      <c r="F4662" s="50"/>
      <c r="G4662" s="209"/>
      <c r="H4662" s="48"/>
      <c r="I4662" s="457" t="str">
        <f t="shared" si="144"/>
        <v/>
      </c>
      <c r="J4662" s="241" cm="1">
        <f t="array" ref="J4662">SUMPRODUCT(--(K4662:N4662&lt;&gt;"")) + IF(TRIM(O4662)="",0,LEN(O4662)-LEN(SUBSTITUTE(O4662,",",""))+1)</f>
        <v>0</v>
      </c>
      <c r="K4662" s="242" t="str">
        <f>IF(AND(G4662&lt;&gt;0,G4662&lt;&gt;""),IF(B4662="","",IF(ISNUMBER(MATCH(B4662,'Look Up Values'!$B$2:$B$500,0)),"","Dest. error")),"")</f>
        <v/>
      </c>
      <c r="L4662" s="242" t="str">
        <f>IF(AND(G4662&lt;&gt;0,G4662&lt;&gt;""),IF(C4662="","",IF(AND(ISNUMBER(--LEFT(C4662,FIND(" ",C4662&amp;" ")-1)),OR(LEN(LEFT(C4662,FIND(" ",C4662&amp;" ")-1))=6,LEN(LEFT(C4662,FIND(" ",C4662&amp;" ")-1))=7),OR(ISNUMBER(MATCH(LEFT(C4662,FIND(" ",C4662&amp;" ")-1),'Look Up Values'!$G$2:$G$1000,0)),ISNUMBER(MATCH(LEFT(C4662,FIND(" ",C4662&amp;" ")-1),'Look Up Values'!$AE$2:$AE$2000,0)))),"","EWC error")),"")</f>
        <v/>
      </c>
      <c r="M4662" s="242" t="str" cm="1">
        <f t="array" ref="M4662">IF(AND(G4662&lt;&gt;0,G4662&lt;&gt;""),IF(E4662="","",IF(ISNUMBER(MATCH(SUBSTITUTE(E4662," ",""),SUBSTITUTE('Look Up Values'!$I$2:$I$10," ",""),0)),"","State error")),"")</f>
        <v/>
      </c>
      <c r="N4662" s="242" t="str" cm="1">
        <f t="array" ref="N4662">IF(AND(G4662&lt;&gt;0,G4662&lt;&gt;""),IF(F4662="","",IF(ISNUMBER(MATCH(SUBSTITUTE(F4662," ",""),SUBSTITUTE('Look Up Values'!$W$2:$W$30," ",""),0)),"","D&amp;R error")),"")</f>
        <v/>
      </c>
      <c r="O4662" s="256" t="str">
        <f t="shared" si="145"/>
        <v/>
      </c>
    </row>
    <row r="4663" spans="1:15" ht="15.75">
      <c r="A4663" s="250">
        <v>4656</v>
      </c>
      <c r="B4663" s="208"/>
      <c r="C4663" s="49"/>
      <c r="D4663" s="50"/>
      <c r="E4663" s="50"/>
      <c r="F4663" s="50"/>
      <c r="G4663" s="209"/>
      <c r="H4663" s="48"/>
      <c r="I4663" s="457" t="str">
        <f t="shared" si="144"/>
        <v/>
      </c>
      <c r="J4663" s="241" cm="1">
        <f t="array" ref="J4663">SUMPRODUCT(--(K4663:N4663&lt;&gt;"")) + IF(TRIM(O4663)="",0,LEN(O4663)-LEN(SUBSTITUTE(O4663,",",""))+1)</f>
        <v>0</v>
      </c>
      <c r="K4663" s="242" t="str">
        <f>IF(AND(G4663&lt;&gt;0,G4663&lt;&gt;""),IF(B4663="","",IF(ISNUMBER(MATCH(B4663,'Look Up Values'!$B$2:$B$500,0)),"","Dest. error")),"")</f>
        <v/>
      </c>
      <c r="L4663" s="242" t="str">
        <f>IF(AND(G4663&lt;&gt;0,G4663&lt;&gt;""),IF(C4663="","",IF(AND(ISNUMBER(--LEFT(C4663,FIND(" ",C4663&amp;" ")-1)),OR(LEN(LEFT(C4663,FIND(" ",C4663&amp;" ")-1))=6,LEN(LEFT(C4663,FIND(" ",C4663&amp;" ")-1))=7),OR(ISNUMBER(MATCH(LEFT(C4663,FIND(" ",C4663&amp;" ")-1),'Look Up Values'!$G$2:$G$1000,0)),ISNUMBER(MATCH(LEFT(C4663,FIND(" ",C4663&amp;" ")-1),'Look Up Values'!$AE$2:$AE$2000,0)))),"","EWC error")),"")</f>
        <v/>
      </c>
      <c r="M4663" s="242" t="str" cm="1">
        <f t="array" ref="M4663">IF(AND(G4663&lt;&gt;0,G4663&lt;&gt;""),IF(E4663="","",IF(ISNUMBER(MATCH(SUBSTITUTE(E4663," ",""),SUBSTITUTE('Look Up Values'!$I$2:$I$10," ",""),0)),"","State error")),"")</f>
        <v/>
      </c>
      <c r="N4663" s="242" t="str" cm="1">
        <f t="array" ref="N4663">IF(AND(G4663&lt;&gt;0,G4663&lt;&gt;""),IF(F4663="","",IF(ISNUMBER(MATCH(SUBSTITUTE(F4663," ",""),SUBSTITUTE('Look Up Values'!$W$2:$W$30," ",""),0)),"","D&amp;R error")),"")</f>
        <v/>
      </c>
      <c r="O4663" s="256" t="str">
        <f t="shared" si="145"/>
        <v/>
      </c>
    </row>
    <row r="4664" spans="1:15" ht="15.75">
      <c r="A4664" s="250">
        <v>4657</v>
      </c>
      <c r="B4664" s="208"/>
      <c r="C4664" s="49"/>
      <c r="D4664" s="50"/>
      <c r="E4664" s="50"/>
      <c r="F4664" s="50"/>
      <c r="G4664" s="209"/>
      <c r="H4664" s="48"/>
      <c r="I4664" s="457" t="str">
        <f t="shared" si="144"/>
        <v/>
      </c>
      <c r="J4664" s="241" cm="1">
        <f t="array" ref="J4664">SUMPRODUCT(--(K4664:N4664&lt;&gt;"")) + IF(TRIM(O4664)="",0,LEN(O4664)-LEN(SUBSTITUTE(O4664,",",""))+1)</f>
        <v>0</v>
      </c>
      <c r="K4664" s="242" t="str">
        <f>IF(AND(G4664&lt;&gt;0,G4664&lt;&gt;""),IF(B4664="","",IF(ISNUMBER(MATCH(B4664,'Look Up Values'!$B$2:$B$500,0)),"","Dest. error")),"")</f>
        <v/>
      </c>
      <c r="L4664" s="242" t="str">
        <f>IF(AND(G4664&lt;&gt;0,G4664&lt;&gt;""),IF(C4664="","",IF(AND(ISNUMBER(--LEFT(C4664,FIND(" ",C4664&amp;" ")-1)),OR(LEN(LEFT(C4664,FIND(" ",C4664&amp;" ")-1))=6,LEN(LEFT(C4664,FIND(" ",C4664&amp;" ")-1))=7),OR(ISNUMBER(MATCH(LEFT(C4664,FIND(" ",C4664&amp;" ")-1),'Look Up Values'!$G$2:$G$1000,0)),ISNUMBER(MATCH(LEFT(C4664,FIND(" ",C4664&amp;" ")-1),'Look Up Values'!$AE$2:$AE$2000,0)))),"","EWC error")),"")</f>
        <v/>
      </c>
      <c r="M4664" s="242" t="str" cm="1">
        <f t="array" ref="M4664">IF(AND(G4664&lt;&gt;0,G4664&lt;&gt;""),IF(E4664="","",IF(ISNUMBER(MATCH(SUBSTITUTE(E4664," ",""),SUBSTITUTE('Look Up Values'!$I$2:$I$10," ",""),0)),"","State error")),"")</f>
        <v/>
      </c>
      <c r="N4664" s="242" t="str" cm="1">
        <f t="array" ref="N4664">IF(AND(G4664&lt;&gt;0,G4664&lt;&gt;""),IF(F4664="","",IF(ISNUMBER(MATCH(SUBSTITUTE(F4664," ",""),SUBSTITUTE('Look Up Values'!$W$2:$W$30," ",""),0)),"","D&amp;R error")),"")</f>
        <v/>
      </c>
      <c r="O4664" s="256" t="str">
        <f t="shared" si="145"/>
        <v/>
      </c>
    </row>
    <row r="4665" spans="1:15" ht="15.75">
      <c r="A4665" s="250">
        <v>4658</v>
      </c>
      <c r="B4665" s="208"/>
      <c r="C4665" s="49"/>
      <c r="D4665" s="50"/>
      <c r="E4665" s="50"/>
      <c r="F4665" s="50"/>
      <c r="G4665" s="209"/>
      <c r="H4665" s="48"/>
      <c r="I4665" s="457" t="str">
        <f t="shared" si="144"/>
        <v/>
      </c>
      <c r="J4665" s="241" cm="1">
        <f t="array" ref="J4665">SUMPRODUCT(--(K4665:N4665&lt;&gt;"")) + IF(TRIM(O4665)="",0,LEN(O4665)-LEN(SUBSTITUTE(O4665,",",""))+1)</f>
        <v>0</v>
      </c>
      <c r="K4665" s="242" t="str">
        <f>IF(AND(G4665&lt;&gt;0,G4665&lt;&gt;""),IF(B4665="","",IF(ISNUMBER(MATCH(B4665,'Look Up Values'!$B$2:$B$500,0)),"","Dest. error")),"")</f>
        <v/>
      </c>
      <c r="L4665" s="242" t="str">
        <f>IF(AND(G4665&lt;&gt;0,G4665&lt;&gt;""),IF(C4665="","",IF(AND(ISNUMBER(--LEFT(C4665,FIND(" ",C4665&amp;" ")-1)),OR(LEN(LEFT(C4665,FIND(" ",C4665&amp;" ")-1))=6,LEN(LEFT(C4665,FIND(" ",C4665&amp;" ")-1))=7),OR(ISNUMBER(MATCH(LEFT(C4665,FIND(" ",C4665&amp;" ")-1),'Look Up Values'!$G$2:$G$1000,0)),ISNUMBER(MATCH(LEFT(C4665,FIND(" ",C4665&amp;" ")-1),'Look Up Values'!$AE$2:$AE$2000,0)))),"","EWC error")),"")</f>
        <v/>
      </c>
      <c r="M4665" s="242" t="str" cm="1">
        <f t="array" ref="M4665">IF(AND(G4665&lt;&gt;0,G4665&lt;&gt;""),IF(E4665="","",IF(ISNUMBER(MATCH(SUBSTITUTE(E4665," ",""),SUBSTITUTE('Look Up Values'!$I$2:$I$10," ",""),0)),"","State error")),"")</f>
        <v/>
      </c>
      <c r="N4665" s="242" t="str" cm="1">
        <f t="array" ref="N4665">IF(AND(G4665&lt;&gt;0,G4665&lt;&gt;""),IF(F4665="","",IF(ISNUMBER(MATCH(SUBSTITUTE(F4665," ",""),SUBSTITUTE('Look Up Values'!$W$2:$W$30," ",""),0)),"","D&amp;R error")),"")</f>
        <v/>
      </c>
      <c r="O4665" s="256" t="str">
        <f t="shared" si="145"/>
        <v/>
      </c>
    </row>
    <row r="4666" spans="1:15" ht="15.75">
      <c r="A4666" s="250">
        <v>4659</v>
      </c>
      <c r="B4666" s="208"/>
      <c r="C4666" s="49"/>
      <c r="D4666" s="50"/>
      <c r="E4666" s="50"/>
      <c r="F4666" s="50"/>
      <c r="G4666" s="209"/>
      <c r="H4666" s="48"/>
      <c r="I4666" s="457" t="str">
        <f t="shared" si="144"/>
        <v/>
      </c>
      <c r="J4666" s="241" cm="1">
        <f t="array" ref="J4666">SUMPRODUCT(--(K4666:N4666&lt;&gt;"")) + IF(TRIM(O4666)="",0,LEN(O4666)-LEN(SUBSTITUTE(O4666,",",""))+1)</f>
        <v>0</v>
      </c>
      <c r="K4666" s="242" t="str">
        <f>IF(AND(G4666&lt;&gt;0,G4666&lt;&gt;""),IF(B4666="","",IF(ISNUMBER(MATCH(B4666,'Look Up Values'!$B$2:$B$500,0)),"","Dest. error")),"")</f>
        <v/>
      </c>
      <c r="L4666" s="242" t="str">
        <f>IF(AND(G4666&lt;&gt;0,G4666&lt;&gt;""),IF(C4666="","",IF(AND(ISNUMBER(--LEFT(C4666,FIND(" ",C4666&amp;" ")-1)),OR(LEN(LEFT(C4666,FIND(" ",C4666&amp;" ")-1))=6,LEN(LEFT(C4666,FIND(" ",C4666&amp;" ")-1))=7),OR(ISNUMBER(MATCH(LEFT(C4666,FIND(" ",C4666&amp;" ")-1),'Look Up Values'!$G$2:$G$1000,0)),ISNUMBER(MATCH(LEFT(C4666,FIND(" ",C4666&amp;" ")-1),'Look Up Values'!$AE$2:$AE$2000,0)))),"","EWC error")),"")</f>
        <v/>
      </c>
      <c r="M4666" s="242" t="str" cm="1">
        <f t="array" ref="M4666">IF(AND(G4666&lt;&gt;0,G4666&lt;&gt;""),IF(E4666="","",IF(ISNUMBER(MATCH(SUBSTITUTE(E4666," ",""),SUBSTITUTE('Look Up Values'!$I$2:$I$10," ",""),0)),"","State error")),"")</f>
        <v/>
      </c>
      <c r="N4666" s="242" t="str" cm="1">
        <f t="array" ref="N4666">IF(AND(G4666&lt;&gt;0,G4666&lt;&gt;""),IF(F4666="","",IF(ISNUMBER(MATCH(SUBSTITUTE(F4666," ",""),SUBSTITUTE('Look Up Values'!$W$2:$W$30," ",""),0)),"","D&amp;R error")),"")</f>
        <v/>
      </c>
      <c r="O4666" s="256" t="str">
        <f t="shared" si="145"/>
        <v/>
      </c>
    </row>
    <row r="4667" spans="1:15" ht="15.75">
      <c r="A4667" s="250">
        <v>4660</v>
      </c>
      <c r="B4667" s="208"/>
      <c r="C4667" s="49"/>
      <c r="D4667" s="50"/>
      <c r="E4667" s="50"/>
      <c r="F4667" s="50"/>
      <c r="G4667" s="209"/>
      <c r="H4667" s="48"/>
      <c r="I4667" s="457" t="str">
        <f t="shared" si="144"/>
        <v/>
      </c>
      <c r="J4667" s="241" cm="1">
        <f t="array" ref="J4667">SUMPRODUCT(--(K4667:N4667&lt;&gt;"")) + IF(TRIM(O4667)="",0,LEN(O4667)-LEN(SUBSTITUTE(O4667,",",""))+1)</f>
        <v>0</v>
      </c>
      <c r="K4667" s="242" t="str">
        <f>IF(AND(G4667&lt;&gt;0,G4667&lt;&gt;""),IF(B4667="","",IF(ISNUMBER(MATCH(B4667,'Look Up Values'!$B$2:$B$500,0)),"","Dest. error")),"")</f>
        <v/>
      </c>
      <c r="L4667" s="242" t="str">
        <f>IF(AND(G4667&lt;&gt;0,G4667&lt;&gt;""),IF(C4667="","",IF(AND(ISNUMBER(--LEFT(C4667,FIND(" ",C4667&amp;" ")-1)),OR(LEN(LEFT(C4667,FIND(" ",C4667&amp;" ")-1))=6,LEN(LEFT(C4667,FIND(" ",C4667&amp;" ")-1))=7),OR(ISNUMBER(MATCH(LEFT(C4667,FIND(" ",C4667&amp;" ")-1),'Look Up Values'!$G$2:$G$1000,0)),ISNUMBER(MATCH(LEFT(C4667,FIND(" ",C4667&amp;" ")-1),'Look Up Values'!$AE$2:$AE$2000,0)))),"","EWC error")),"")</f>
        <v/>
      </c>
      <c r="M4667" s="242" t="str" cm="1">
        <f t="array" ref="M4667">IF(AND(G4667&lt;&gt;0,G4667&lt;&gt;""),IF(E4667="","",IF(ISNUMBER(MATCH(SUBSTITUTE(E4667," ",""),SUBSTITUTE('Look Up Values'!$I$2:$I$10," ",""),0)),"","State error")),"")</f>
        <v/>
      </c>
      <c r="N4667" s="242" t="str" cm="1">
        <f t="array" ref="N4667">IF(AND(G4667&lt;&gt;0,G4667&lt;&gt;""),IF(F4667="","",IF(ISNUMBER(MATCH(SUBSTITUTE(F4667," ",""),SUBSTITUTE('Look Up Values'!$W$2:$W$30," ",""),0)),"","D&amp;R error")),"")</f>
        <v/>
      </c>
      <c r="O4667" s="256" t="str">
        <f t="shared" si="145"/>
        <v/>
      </c>
    </row>
    <row r="4668" spans="1:15" ht="15.75">
      <c r="A4668" s="250">
        <v>4661</v>
      </c>
      <c r="B4668" s="208"/>
      <c r="C4668" s="49"/>
      <c r="D4668" s="50"/>
      <c r="E4668" s="50"/>
      <c r="F4668" s="50"/>
      <c r="G4668" s="209"/>
      <c r="H4668" s="48"/>
      <c r="I4668" s="457" t="str">
        <f t="shared" si="144"/>
        <v/>
      </c>
      <c r="J4668" s="241" cm="1">
        <f t="array" ref="J4668">SUMPRODUCT(--(K4668:N4668&lt;&gt;"")) + IF(TRIM(O4668)="",0,LEN(O4668)-LEN(SUBSTITUTE(O4668,",",""))+1)</f>
        <v>0</v>
      </c>
      <c r="K4668" s="242" t="str">
        <f>IF(AND(G4668&lt;&gt;0,G4668&lt;&gt;""),IF(B4668="","",IF(ISNUMBER(MATCH(B4668,'Look Up Values'!$B$2:$B$500,0)),"","Dest. error")),"")</f>
        <v/>
      </c>
      <c r="L4668" s="242" t="str">
        <f>IF(AND(G4668&lt;&gt;0,G4668&lt;&gt;""),IF(C4668="","",IF(AND(ISNUMBER(--LEFT(C4668,FIND(" ",C4668&amp;" ")-1)),OR(LEN(LEFT(C4668,FIND(" ",C4668&amp;" ")-1))=6,LEN(LEFT(C4668,FIND(" ",C4668&amp;" ")-1))=7),OR(ISNUMBER(MATCH(LEFT(C4668,FIND(" ",C4668&amp;" ")-1),'Look Up Values'!$G$2:$G$1000,0)),ISNUMBER(MATCH(LEFT(C4668,FIND(" ",C4668&amp;" ")-1),'Look Up Values'!$AE$2:$AE$2000,0)))),"","EWC error")),"")</f>
        <v/>
      </c>
      <c r="M4668" s="242" t="str" cm="1">
        <f t="array" ref="M4668">IF(AND(G4668&lt;&gt;0,G4668&lt;&gt;""),IF(E4668="","",IF(ISNUMBER(MATCH(SUBSTITUTE(E4668," ",""),SUBSTITUTE('Look Up Values'!$I$2:$I$10," ",""),0)),"","State error")),"")</f>
        <v/>
      </c>
      <c r="N4668" s="242" t="str" cm="1">
        <f t="array" ref="N4668">IF(AND(G4668&lt;&gt;0,G4668&lt;&gt;""),IF(F4668="","",IF(ISNUMBER(MATCH(SUBSTITUTE(F4668," ",""),SUBSTITUTE('Look Up Values'!$W$2:$W$30," ",""),0)),"","D&amp;R error")),"")</f>
        <v/>
      </c>
      <c r="O4668" s="256" t="str">
        <f t="shared" si="145"/>
        <v/>
      </c>
    </row>
    <row r="4669" spans="1:15" ht="15.75">
      <c r="A4669" s="250">
        <v>4662</v>
      </c>
      <c r="B4669" s="208"/>
      <c r="C4669" s="49"/>
      <c r="D4669" s="50"/>
      <c r="E4669" s="50"/>
      <c r="F4669" s="50"/>
      <c r="G4669" s="209"/>
      <c r="H4669" s="48"/>
      <c r="I4669" s="457" t="str">
        <f t="shared" si="144"/>
        <v/>
      </c>
      <c r="J4669" s="241" cm="1">
        <f t="array" ref="J4669">SUMPRODUCT(--(K4669:N4669&lt;&gt;"")) + IF(TRIM(O4669)="",0,LEN(O4669)-LEN(SUBSTITUTE(O4669,",",""))+1)</f>
        <v>0</v>
      </c>
      <c r="K4669" s="242" t="str">
        <f>IF(AND(G4669&lt;&gt;0,G4669&lt;&gt;""),IF(B4669="","",IF(ISNUMBER(MATCH(B4669,'Look Up Values'!$B$2:$B$500,0)),"","Dest. error")),"")</f>
        <v/>
      </c>
      <c r="L4669" s="242" t="str">
        <f>IF(AND(G4669&lt;&gt;0,G4669&lt;&gt;""),IF(C4669="","",IF(AND(ISNUMBER(--LEFT(C4669,FIND(" ",C4669&amp;" ")-1)),OR(LEN(LEFT(C4669,FIND(" ",C4669&amp;" ")-1))=6,LEN(LEFT(C4669,FIND(" ",C4669&amp;" ")-1))=7),OR(ISNUMBER(MATCH(LEFT(C4669,FIND(" ",C4669&amp;" ")-1),'Look Up Values'!$G$2:$G$1000,0)),ISNUMBER(MATCH(LEFT(C4669,FIND(" ",C4669&amp;" ")-1),'Look Up Values'!$AE$2:$AE$2000,0)))),"","EWC error")),"")</f>
        <v/>
      </c>
      <c r="M4669" s="242" t="str" cm="1">
        <f t="array" ref="M4669">IF(AND(G4669&lt;&gt;0,G4669&lt;&gt;""),IF(E4669="","",IF(ISNUMBER(MATCH(SUBSTITUTE(E4669," ",""),SUBSTITUTE('Look Up Values'!$I$2:$I$10," ",""),0)),"","State error")),"")</f>
        <v/>
      </c>
      <c r="N4669" s="242" t="str" cm="1">
        <f t="array" ref="N4669">IF(AND(G4669&lt;&gt;0,G4669&lt;&gt;""),IF(F4669="","",IF(ISNUMBER(MATCH(SUBSTITUTE(F4669," ",""),SUBSTITUTE('Look Up Values'!$W$2:$W$30," ",""),0)),"","D&amp;R error")),"")</f>
        <v/>
      </c>
      <c r="O4669" s="256" t="str">
        <f t="shared" si="145"/>
        <v/>
      </c>
    </row>
    <row r="4670" spans="1:15" ht="15.75">
      <c r="A4670" s="250">
        <v>4663</v>
      </c>
      <c r="B4670" s="208"/>
      <c r="C4670" s="49"/>
      <c r="D4670" s="50"/>
      <c r="E4670" s="50"/>
      <c r="F4670" s="50"/>
      <c r="G4670" s="209"/>
      <c r="H4670" s="48"/>
      <c r="I4670" s="457" t="str">
        <f t="shared" si="144"/>
        <v/>
      </c>
      <c r="J4670" s="241" cm="1">
        <f t="array" ref="J4670">SUMPRODUCT(--(K4670:N4670&lt;&gt;"")) + IF(TRIM(O4670)="",0,LEN(O4670)-LEN(SUBSTITUTE(O4670,",",""))+1)</f>
        <v>0</v>
      </c>
      <c r="K4670" s="242" t="str">
        <f>IF(AND(G4670&lt;&gt;0,G4670&lt;&gt;""),IF(B4670="","",IF(ISNUMBER(MATCH(B4670,'Look Up Values'!$B$2:$B$500,0)),"","Dest. error")),"")</f>
        <v/>
      </c>
      <c r="L4670" s="242" t="str">
        <f>IF(AND(G4670&lt;&gt;0,G4670&lt;&gt;""),IF(C4670="","",IF(AND(ISNUMBER(--LEFT(C4670,FIND(" ",C4670&amp;" ")-1)),OR(LEN(LEFT(C4670,FIND(" ",C4670&amp;" ")-1))=6,LEN(LEFT(C4670,FIND(" ",C4670&amp;" ")-1))=7),OR(ISNUMBER(MATCH(LEFT(C4670,FIND(" ",C4670&amp;" ")-1),'Look Up Values'!$G$2:$G$1000,0)),ISNUMBER(MATCH(LEFT(C4670,FIND(" ",C4670&amp;" ")-1),'Look Up Values'!$AE$2:$AE$2000,0)))),"","EWC error")),"")</f>
        <v/>
      </c>
      <c r="M4670" s="242" t="str" cm="1">
        <f t="array" ref="M4670">IF(AND(G4670&lt;&gt;0,G4670&lt;&gt;""),IF(E4670="","",IF(ISNUMBER(MATCH(SUBSTITUTE(E4670," ",""),SUBSTITUTE('Look Up Values'!$I$2:$I$10," ",""),0)),"","State error")),"")</f>
        <v/>
      </c>
      <c r="N4670" s="242" t="str" cm="1">
        <f t="array" ref="N4670">IF(AND(G4670&lt;&gt;0,G4670&lt;&gt;""),IF(F4670="","",IF(ISNUMBER(MATCH(SUBSTITUTE(F4670," ",""),SUBSTITUTE('Look Up Values'!$W$2:$W$30," ",""),0)),"","D&amp;R error")),"")</f>
        <v/>
      </c>
      <c r="O4670" s="256" t="str">
        <f t="shared" si="145"/>
        <v/>
      </c>
    </row>
    <row r="4671" spans="1:15" ht="15.75">
      <c r="A4671" s="250">
        <v>4664</v>
      </c>
      <c r="B4671" s="208"/>
      <c r="C4671" s="49"/>
      <c r="D4671" s="50"/>
      <c r="E4671" s="50"/>
      <c r="F4671" s="50"/>
      <c r="G4671" s="209"/>
      <c r="H4671" s="48"/>
      <c r="I4671" s="457" t="str">
        <f t="shared" si="144"/>
        <v/>
      </c>
      <c r="J4671" s="241" cm="1">
        <f t="array" ref="J4671">SUMPRODUCT(--(K4671:N4671&lt;&gt;"")) + IF(TRIM(O4671)="",0,LEN(O4671)-LEN(SUBSTITUTE(O4671,",",""))+1)</f>
        <v>0</v>
      </c>
      <c r="K4671" s="242" t="str">
        <f>IF(AND(G4671&lt;&gt;0,G4671&lt;&gt;""),IF(B4671="","",IF(ISNUMBER(MATCH(B4671,'Look Up Values'!$B$2:$B$500,0)),"","Dest. error")),"")</f>
        <v/>
      </c>
      <c r="L4671" s="242" t="str">
        <f>IF(AND(G4671&lt;&gt;0,G4671&lt;&gt;""),IF(C4671="","",IF(AND(ISNUMBER(--LEFT(C4671,FIND(" ",C4671&amp;" ")-1)),OR(LEN(LEFT(C4671,FIND(" ",C4671&amp;" ")-1))=6,LEN(LEFT(C4671,FIND(" ",C4671&amp;" ")-1))=7),OR(ISNUMBER(MATCH(LEFT(C4671,FIND(" ",C4671&amp;" ")-1),'Look Up Values'!$G$2:$G$1000,0)),ISNUMBER(MATCH(LEFT(C4671,FIND(" ",C4671&amp;" ")-1),'Look Up Values'!$AE$2:$AE$2000,0)))),"","EWC error")),"")</f>
        <v/>
      </c>
      <c r="M4671" s="242" t="str" cm="1">
        <f t="array" ref="M4671">IF(AND(G4671&lt;&gt;0,G4671&lt;&gt;""),IF(E4671="","",IF(ISNUMBER(MATCH(SUBSTITUTE(E4671," ",""),SUBSTITUTE('Look Up Values'!$I$2:$I$10," ",""),0)),"","State error")),"")</f>
        <v/>
      </c>
      <c r="N4671" s="242" t="str" cm="1">
        <f t="array" ref="N4671">IF(AND(G4671&lt;&gt;0,G4671&lt;&gt;""),IF(F4671="","",IF(ISNUMBER(MATCH(SUBSTITUTE(F4671," ",""),SUBSTITUTE('Look Up Values'!$W$2:$W$30," ",""),0)),"","D&amp;R error")),"")</f>
        <v/>
      </c>
      <c r="O4671" s="256" t="str">
        <f t="shared" si="145"/>
        <v/>
      </c>
    </row>
    <row r="4672" spans="1:15" ht="15.75">
      <c r="A4672" s="250">
        <v>4665</v>
      </c>
      <c r="B4672" s="208"/>
      <c r="C4672" s="49"/>
      <c r="D4672" s="50"/>
      <c r="E4672" s="50"/>
      <c r="F4672" s="50"/>
      <c r="G4672" s="209"/>
      <c r="H4672" s="48"/>
      <c r="I4672" s="457" t="str">
        <f t="shared" si="144"/>
        <v/>
      </c>
      <c r="J4672" s="241" cm="1">
        <f t="array" ref="J4672">SUMPRODUCT(--(K4672:N4672&lt;&gt;"")) + IF(TRIM(O4672)="",0,LEN(O4672)-LEN(SUBSTITUTE(O4672,",",""))+1)</f>
        <v>0</v>
      </c>
      <c r="K4672" s="242" t="str">
        <f>IF(AND(G4672&lt;&gt;0,G4672&lt;&gt;""),IF(B4672="","",IF(ISNUMBER(MATCH(B4672,'Look Up Values'!$B$2:$B$500,0)),"","Dest. error")),"")</f>
        <v/>
      </c>
      <c r="L4672" s="242" t="str">
        <f>IF(AND(G4672&lt;&gt;0,G4672&lt;&gt;""),IF(C4672="","",IF(AND(ISNUMBER(--LEFT(C4672,FIND(" ",C4672&amp;" ")-1)),OR(LEN(LEFT(C4672,FIND(" ",C4672&amp;" ")-1))=6,LEN(LEFT(C4672,FIND(" ",C4672&amp;" ")-1))=7),OR(ISNUMBER(MATCH(LEFT(C4672,FIND(" ",C4672&amp;" ")-1),'Look Up Values'!$G$2:$G$1000,0)),ISNUMBER(MATCH(LEFT(C4672,FIND(" ",C4672&amp;" ")-1),'Look Up Values'!$AE$2:$AE$2000,0)))),"","EWC error")),"")</f>
        <v/>
      </c>
      <c r="M4672" s="242" t="str" cm="1">
        <f t="array" ref="M4672">IF(AND(G4672&lt;&gt;0,G4672&lt;&gt;""),IF(E4672="","",IF(ISNUMBER(MATCH(SUBSTITUTE(E4672," ",""),SUBSTITUTE('Look Up Values'!$I$2:$I$10," ",""),0)),"","State error")),"")</f>
        <v/>
      </c>
      <c r="N4672" s="242" t="str" cm="1">
        <f t="array" ref="N4672">IF(AND(G4672&lt;&gt;0,G4672&lt;&gt;""),IF(F4672="","",IF(ISNUMBER(MATCH(SUBSTITUTE(F4672," ",""),SUBSTITUTE('Look Up Values'!$W$2:$W$30," ",""),0)),"","D&amp;R error")),"")</f>
        <v/>
      </c>
      <c r="O4672" s="256" t="str">
        <f t="shared" si="145"/>
        <v/>
      </c>
    </row>
    <row r="4673" spans="1:15" ht="15.75">
      <c r="A4673" s="250">
        <v>4666</v>
      </c>
      <c r="B4673" s="208"/>
      <c r="C4673" s="49"/>
      <c r="D4673" s="50"/>
      <c r="E4673" s="50"/>
      <c r="F4673" s="50"/>
      <c r="G4673" s="209"/>
      <c r="H4673" s="48"/>
      <c r="I4673" s="457" t="str">
        <f t="shared" si="144"/>
        <v/>
      </c>
      <c r="J4673" s="241" cm="1">
        <f t="array" ref="J4673">SUMPRODUCT(--(K4673:N4673&lt;&gt;"")) + IF(TRIM(O4673)="",0,LEN(O4673)-LEN(SUBSTITUTE(O4673,",",""))+1)</f>
        <v>0</v>
      </c>
      <c r="K4673" s="242" t="str">
        <f>IF(AND(G4673&lt;&gt;0,G4673&lt;&gt;""),IF(B4673="","",IF(ISNUMBER(MATCH(B4673,'Look Up Values'!$B$2:$B$500,0)),"","Dest. error")),"")</f>
        <v/>
      </c>
      <c r="L4673" s="242" t="str">
        <f>IF(AND(G4673&lt;&gt;0,G4673&lt;&gt;""),IF(C4673="","",IF(AND(ISNUMBER(--LEFT(C4673,FIND(" ",C4673&amp;" ")-1)),OR(LEN(LEFT(C4673,FIND(" ",C4673&amp;" ")-1))=6,LEN(LEFT(C4673,FIND(" ",C4673&amp;" ")-1))=7),OR(ISNUMBER(MATCH(LEFT(C4673,FIND(" ",C4673&amp;" ")-1),'Look Up Values'!$G$2:$G$1000,0)),ISNUMBER(MATCH(LEFT(C4673,FIND(" ",C4673&amp;" ")-1),'Look Up Values'!$AE$2:$AE$2000,0)))),"","EWC error")),"")</f>
        <v/>
      </c>
      <c r="M4673" s="242" t="str" cm="1">
        <f t="array" ref="M4673">IF(AND(G4673&lt;&gt;0,G4673&lt;&gt;""),IF(E4673="","",IF(ISNUMBER(MATCH(SUBSTITUTE(E4673," ",""),SUBSTITUTE('Look Up Values'!$I$2:$I$10," ",""),0)),"","State error")),"")</f>
        <v/>
      </c>
      <c r="N4673" s="242" t="str" cm="1">
        <f t="array" ref="N4673">IF(AND(G4673&lt;&gt;0,G4673&lt;&gt;""),IF(F4673="","",IF(ISNUMBER(MATCH(SUBSTITUTE(F4673," ",""),SUBSTITUTE('Look Up Values'!$W$2:$W$30," ",""),0)),"","D&amp;R error")),"")</f>
        <v/>
      </c>
      <c r="O4673" s="256" t="str">
        <f t="shared" si="145"/>
        <v/>
      </c>
    </row>
    <row r="4674" spans="1:15" ht="15.75">
      <c r="A4674" s="250">
        <v>4667</v>
      </c>
      <c r="B4674" s="208"/>
      <c r="C4674" s="49"/>
      <c r="D4674" s="50"/>
      <c r="E4674" s="50"/>
      <c r="F4674" s="50"/>
      <c r="G4674" s="209"/>
      <c r="H4674" s="48"/>
      <c r="I4674" s="457" t="str">
        <f t="shared" si="144"/>
        <v/>
      </c>
      <c r="J4674" s="241" cm="1">
        <f t="array" ref="J4674">SUMPRODUCT(--(K4674:N4674&lt;&gt;"")) + IF(TRIM(O4674)="",0,LEN(O4674)-LEN(SUBSTITUTE(O4674,",",""))+1)</f>
        <v>0</v>
      </c>
      <c r="K4674" s="242" t="str">
        <f>IF(AND(G4674&lt;&gt;0,G4674&lt;&gt;""),IF(B4674="","",IF(ISNUMBER(MATCH(B4674,'Look Up Values'!$B$2:$B$500,0)),"","Dest. error")),"")</f>
        <v/>
      </c>
      <c r="L4674" s="242" t="str">
        <f>IF(AND(G4674&lt;&gt;0,G4674&lt;&gt;""),IF(C4674="","",IF(AND(ISNUMBER(--LEFT(C4674,FIND(" ",C4674&amp;" ")-1)),OR(LEN(LEFT(C4674,FIND(" ",C4674&amp;" ")-1))=6,LEN(LEFT(C4674,FIND(" ",C4674&amp;" ")-1))=7),OR(ISNUMBER(MATCH(LEFT(C4674,FIND(" ",C4674&amp;" ")-1),'Look Up Values'!$G$2:$G$1000,0)),ISNUMBER(MATCH(LEFT(C4674,FIND(" ",C4674&amp;" ")-1),'Look Up Values'!$AE$2:$AE$2000,0)))),"","EWC error")),"")</f>
        <v/>
      </c>
      <c r="M4674" s="242" t="str" cm="1">
        <f t="array" ref="M4674">IF(AND(G4674&lt;&gt;0,G4674&lt;&gt;""),IF(E4674="","",IF(ISNUMBER(MATCH(SUBSTITUTE(E4674," ",""),SUBSTITUTE('Look Up Values'!$I$2:$I$10," ",""),0)),"","State error")),"")</f>
        <v/>
      </c>
      <c r="N4674" s="242" t="str" cm="1">
        <f t="array" ref="N4674">IF(AND(G4674&lt;&gt;0,G4674&lt;&gt;""),IF(F4674="","",IF(ISNUMBER(MATCH(SUBSTITUTE(F4674," ",""),SUBSTITUTE('Look Up Values'!$W$2:$W$30," ",""),0)),"","D&amp;R error")),"")</f>
        <v/>
      </c>
      <c r="O4674" s="256" t="str">
        <f t="shared" si="145"/>
        <v/>
      </c>
    </row>
    <row r="4675" spans="1:15" ht="15.75">
      <c r="A4675" s="250">
        <v>4668</v>
      </c>
      <c r="B4675" s="208"/>
      <c r="C4675" s="49"/>
      <c r="D4675" s="50"/>
      <c r="E4675" s="50"/>
      <c r="F4675" s="50"/>
      <c r="G4675" s="209"/>
      <c r="H4675" s="48"/>
      <c r="I4675" s="457" t="str">
        <f t="shared" si="144"/>
        <v/>
      </c>
      <c r="J4675" s="241" cm="1">
        <f t="array" ref="J4675">SUMPRODUCT(--(K4675:N4675&lt;&gt;"")) + IF(TRIM(O4675)="",0,LEN(O4675)-LEN(SUBSTITUTE(O4675,",",""))+1)</f>
        <v>0</v>
      </c>
      <c r="K4675" s="242" t="str">
        <f>IF(AND(G4675&lt;&gt;0,G4675&lt;&gt;""),IF(B4675="","",IF(ISNUMBER(MATCH(B4675,'Look Up Values'!$B$2:$B$500,0)),"","Dest. error")),"")</f>
        <v/>
      </c>
      <c r="L4675" s="242" t="str">
        <f>IF(AND(G4675&lt;&gt;0,G4675&lt;&gt;""),IF(C4675="","",IF(AND(ISNUMBER(--LEFT(C4675,FIND(" ",C4675&amp;" ")-1)),OR(LEN(LEFT(C4675,FIND(" ",C4675&amp;" ")-1))=6,LEN(LEFT(C4675,FIND(" ",C4675&amp;" ")-1))=7),OR(ISNUMBER(MATCH(LEFT(C4675,FIND(" ",C4675&amp;" ")-1),'Look Up Values'!$G$2:$G$1000,0)),ISNUMBER(MATCH(LEFT(C4675,FIND(" ",C4675&amp;" ")-1),'Look Up Values'!$AE$2:$AE$2000,0)))),"","EWC error")),"")</f>
        <v/>
      </c>
      <c r="M4675" s="242" t="str" cm="1">
        <f t="array" ref="M4675">IF(AND(G4675&lt;&gt;0,G4675&lt;&gt;""),IF(E4675="","",IF(ISNUMBER(MATCH(SUBSTITUTE(E4675," ",""),SUBSTITUTE('Look Up Values'!$I$2:$I$10," ",""),0)),"","State error")),"")</f>
        <v/>
      </c>
      <c r="N4675" s="242" t="str" cm="1">
        <f t="array" ref="N4675">IF(AND(G4675&lt;&gt;0,G4675&lt;&gt;""),IF(F4675="","",IF(ISNUMBER(MATCH(SUBSTITUTE(F4675," ",""),SUBSTITUTE('Look Up Values'!$W$2:$W$30," ",""),0)),"","D&amp;R error")),"")</f>
        <v/>
      </c>
      <c r="O4675" s="256" t="str">
        <f t="shared" si="145"/>
        <v/>
      </c>
    </row>
    <row r="4676" spans="1:15" ht="15.75">
      <c r="A4676" s="250">
        <v>4669</v>
      </c>
      <c r="B4676" s="208"/>
      <c r="C4676" s="49"/>
      <c r="D4676" s="50"/>
      <c r="E4676" s="50"/>
      <c r="F4676" s="50"/>
      <c r="G4676" s="209"/>
      <c r="H4676" s="48"/>
      <c r="I4676" s="457" t="str">
        <f t="shared" si="144"/>
        <v/>
      </c>
      <c r="J4676" s="241" cm="1">
        <f t="array" ref="J4676">SUMPRODUCT(--(K4676:N4676&lt;&gt;"")) + IF(TRIM(O4676)="",0,LEN(O4676)-LEN(SUBSTITUTE(O4676,",",""))+1)</f>
        <v>0</v>
      </c>
      <c r="K4676" s="242" t="str">
        <f>IF(AND(G4676&lt;&gt;0,G4676&lt;&gt;""),IF(B4676="","",IF(ISNUMBER(MATCH(B4676,'Look Up Values'!$B$2:$B$500,0)),"","Dest. error")),"")</f>
        <v/>
      </c>
      <c r="L4676" s="242" t="str">
        <f>IF(AND(G4676&lt;&gt;0,G4676&lt;&gt;""),IF(C4676="","",IF(AND(ISNUMBER(--LEFT(C4676,FIND(" ",C4676&amp;" ")-1)),OR(LEN(LEFT(C4676,FIND(" ",C4676&amp;" ")-1))=6,LEN(LEFT(C4676,FIND(" ",C4676&amp;" ")-1))=7),OR(ISNUMBER(MATCH(LEFT(C4676,FIND(" ",C4676&amp;" ")-1),'Look Up Values'!$G$2:$G$1000,0)),ISNUMBER(MATCH(LEFT(C4676,FIND(" ",C4676&amp;" ")-1),'Look Up Values'!$AE$2:$AE$2000,0)))),"","EWC error")),"")</f>
        <v/>
      </c>
      <c r="M4676" s="242" t="str" cm="1">
        <f t="array" ref="M4676">IF(AND(G4676&lt;&gt;0,G4676&lt;&gt;""),IF(E4676="","",IF(ISNUMBER(MATCH(SUBSTITUTE(E4676," ",""),SUBSTITUTE('Look Up Values'!$I$2:$I$10," ",""),0)),"","State error")),"")</f>
        <v/>
      </c>
      <c r="N4676" s="242" t="str" cm="1">
        <f t="array" ref="N4676">IF(AND(G4676&lt;&gt;0,G4676&lt;&gt;""),IF(F4676="","",IF(ISNUMBER(MATCH(SUBSTITUTE(F4676," ",""),SUBSTITUTE('Look Up Values'!$W$2:$W$30," ",""),0)),"","D&amp;R error")),"")</f>
        <v/>
      </c>
      <c r="O4676" s="256" t="str">
        <f t="shared" si="145"/>
        <v/>
      </c>
    </row>
    <row r="4677" spans="1:15" ht="15.75">
      <c r="A4677" s="250">
        <v>4670</v>
      </c>
      <c r="B4677" s="208"/>
      <c r="C4677" s="49"/>
      <c r="D4677" s="50"/>
      <c r="E4677" s="50"/>
      <c r="F4677" s="50"/>
      <c r="G4677" s="209"/>
      <c r="H4677" s="48"/>
      <c r="I4677" s="457" t="str">
        <f t="shared" si="144"/>
        <v/>
      </c>
      <c r="J4677" s="241" cm="1">
        <f t="array" ref="J4677">SUMPRODUCT(--(K4677:N4677&lt;&gt;"")) + IF(TRIM(O4677)="",0,LEN(O4677)-LEN(SUBSTITUTE(O4677,",",""))+1)</f>
        <v>0</v>
      </c>
      <c r="K4677" s="242" t="str">
        <f>IF(AND(G4677&lt;&gt;0,G4677&lt;&gt;""),IF(B4677="","",IF(ISNUMBER(MATCH(B4677,'Look Up Values'!$B$2:$B$500,0)),"","Dest. error")),"")</f>
        <v/>
      </c>
      <c r="L4677" s="242" t="str">
        <f>IF(AND(G4677&lt;&gt;0,G4677&lt;&gt;""),IF(C4677="","",IF(AND(ISNUMBER(--LEFT(C4677,FIND(" ",C4677&amp;" ")-1)),OR(LEN(LEFT(C4677,FIND(" ",C4677&amp;" ")-1))=6,LEN(LEFT(C4677,FIND(" ",C4677&amp;" ")-1))=7),OR(ISNUMBER(MATCH(LEFT(C4677,FIND(" ",C4677&amp;" ")-1),'Look Up Values'!$G$2:$G$1000,0)),ISNUMBER(MATCH(LEFT(C4677,FIND(" ",C4677&amp;" ")-1),'Look Up Values'!$AE$2:$AE$2000,0)))),"","EWC error")),"")</f>
        <v/>
      </c>
      <c r="M4677" s="242" t="str" cm="1">
        <f t="array" ref="M4677">IF(AND(G4677&lt;&gt;0,G4677&lt;&gt;""),IF(E4677="","",IF(ISNUMBER(MATCH(SUBSTITUTE(E4677," ",""),SUBSTITUTE('Look Up Values'!$I$2:$I$10," ",""),0)),"","State error")),"")</f>
        <v/>
      </c>
      <c r="N4677" s="242" t="str" cm="1">
        <f t="array" ref="N4677">IF(AND(G4677&lt;&gt;0,G4677&lt;&gt;""),IF(F4677="","",IF(ISNUMBER(MATCH(SUBSTITUTE(F4677," ",""),SUBSTITUTE('Look Up Values'!$W$2:$W$30," ",""),0)),"","D&amp;R error")),"")</f>
        <v/>
      </c>
      <c r="O4677" s="256" t="str">
        <f t="shared" si="145"/>
        <v/>
      </c>
    </row>
    <row r="4678" spans="1:15" ht="15.75">
      <c r="A4678" s="250">
        <v>4671</v>
      </c>
      <c r="B4678" s="208"/>
      <c r="C4678" s="49"/>
      <c r="D4678" s="50"/>
      <c r="E4678" s="50"/>
      <c r="F4678" s="50"/>
      <c r="G4678" s="209"/>
      <c r="H4678" s="48"/>
      <c r="I4678" s="457" t="str">
        <f t="shared" si="144"/>
        <v/>
      </c>
      <c r="J4678" s="241" cm="1">
        <f t="array" ref="J4678">SUMPRODUCT(--(K4678:N4678&lt;&gt;"")) + IF(TRIM(O4678)="",0,LEN(O4678)-LEN(SUBSTITUTE(O4678,",",""))+1)</f>
        <v>0</v>
      </c>
      <c r="K4678" s="242" t="str">
        <f>IF(AND(G4678&lt;&gt;0,G4678&lt;&gt;""),IF(B4678="","",IF(ISNUMBER(MATCH(B4678,'Look Up Values'!$B$2:$B$500,0)),"","Dest. error")),"")</f>
        <v/>
      </c>
      <c r="L4678" s="242" t="str">
        <f>IF(AND(G4678&lt;&gt;0,G4678&lt;&gt;""),IF(C4678="","",IF(AND(ISNUMBER(--LEFT(C4678,FIND(" ",C4678&amp;" ")-1)),OR(LEN(LEFT(C4678,FIND(" ",C4678&amp;" ")-1))=6,LEN(LEFT(C4678,FIND(" ",C4678&amp;" ")-1))=7),OR(ISNUMBER(MATCH(LEFT(C4678,FIND(" ",C4678&amp;" ")-1),'Look Up Values'!$G$2:$G$1000,0)),ISNUMBER(MATCH(LEFT(C4678,FIND(" ",C4678&amp;" ")-1),'Look Up Values'!$AE$2:$AE$2000,0)))),"","EWC error")),"")</f>
        <v/>
      </c>
      <c r="M4678" s="242" t="str" cm="1">
        <f t="array" ref="M4678">IF(AND(G4678&lt;&gt;0,G4678&lt;&gt;""),IF(E4678="","",IF(ISNUMBER(MATCH(SUBSTITUTE(E4678," ",""),SUBSTITUTE('Look Up Values'!$I$2:$I$10," ",""),0)),"","State error")),"")</f>
        <v/>
      </c>
      <c r="N4678" s="242" t="str" cm="1">
        <f t="array" ref="N4678">IF(AND(G4678&lt;&gt;0,G4678&lt;&gt;""),IF(F4678="","",IF(ISNUMBER(MATCH(SUBSTITUTE(F4678," ",""),SUBSTITUTE('Look Up Values'!$W$2:$W$30," ",""),0)),"","D&amp;R error")),"")</f>
        <v/>
      </c>
      <c r="O4678" s="256" t="str">
        <f t="shared" si="145"/>
        <v/>
      </c>
    </row>
    <row r="4679" spans="1:15" ht="15.75">
      <c r="A4679" s="250">
        <v>4672</v>
      </c>
      <c r="B4679" s="208"/>
      <c r="C4679" s="49"/>
      <c r="D4679" s="50"/>
      <c r="E4679" s="50"/>
      <c r="F4679" s="50"/>
      <c r="G4679" s="209"/>
      <c r="H4679" s="48"/>
      <c r="I4679" s="457" t="str">
        <f t="shared" si="144"/>
        <v/>
      </c>
      <c r="J4679" s="241" cm="1">
        <f t="array" ref="J4679">SUMPRODUCT(--(K4679:N4679&lt;&gt;"")) + IF(TRIM(O4679)="",0,LEN(O4679)-LEN(SUBSTITUTE(O4679,",",""))+1)</f>
        <v>0</v>
      </c>
      <c r="K4679" s="242" t="str">
        <f>IF(AND(G4679&lt;&gt;0,G4679&lt;&gt;""),IF(B4679="","",IF(ISNUMBER(MATCH(B4679,'Look Up Values'!$B$2:$B$500,0)),"","Dest. error")),"")</f>
        <v/>
      </c>
      <c r="L4679" s="242" t="str">
        <f>IF(AND(G4679&lt;&gt;0,G4679&lt;&gt;""),IF(C4679="","",IF(AND(ISNUMBER(--LEFT(C4679,FIND(" ",C4679&amp;" ")-1)),OR(LEN(LEFT(C4679,FIND(" ",C4679&amp;" ")-1))=6,LEN(LEFT(C4679,FIND(" ",C4679&amp;" ")-1))=7),OR(ISNUMBER(MATCH(LEFT(C4679,FIND(" ",C4679&amp;" ")-1),'Look Up Values'!$G$2:$G$1000,0)),ISNUMBER(MATCH(LEFT(C4679,FIND(" ",C4679&amp;" ")-1),'Look Up Values'!$AE$2:$AE$2000,0)))),"","EWC error")),"")</f>
        <v/>
      </c>
      <c r="M4679" s="242" t="str" cm="1">
        <f t="array" ref="M4679">IF(AND(G4679&lt;&gt;0,G4679&lt;&gt;""),IF(E4679="","",IF(ISNUMBER(MATCH(SUBSTITUTE(E4679," ",""),SUBSTITUTE('Look Up Values'!$I$2:$I$10," ",""),0)),"","State error")),"")</f>
        <v/>
      </c>
      <c r="N4679" s="242" t="str" cm="1">
        <f t="array" ref="N4679">IF(AND(G4679&lt;&gt;0,G4679&lt;&gt;""),IF(F4679="","",IF(ISNUMBER(MATCH(SUBSTITUTE(F4679," ",""),SUBSTITUTE('Look Up Values'!$W$2:$W$30," ",""),0)),"","D&amp;R error")),"")</f>
        <v/>
      </c>
      <c r="O4679" s="256" t="str">
        <f t="shared" si="145"/>
        <v/>
      </c>
    </row>
    <row r="4680" spans="1:15" ht="15.75">
      <c r="A4680" s="250">
        <v>4673</v>
      </c>
      <c r="B4680" s="208"/>
      <c r="C4680" s="49"/>
      <c r="D4680" s="50"/>
      <c r="E4680" s="50"/>
      <c r="F4680" s="50"/>
      <c r="G4680" s="209"/>
      <c r="H4680" s="48"/>
      <c r="I4680" s="457" t="str">
        <f t="shared" si="144"/>
        <v/>
      </c>
      <c r="J4680" s="241" cm="1">
        <f t="array" ref="J4680">SUMPRODUCT(--(K4680:N4680&lt;&gt;"")) + IF(TRIM(O4680)="",0,LEN(O4680)-LEN(SUBSTITUTE(O4680,",",""))+1)</f>
        <v>0</v>
      </c>
      <c r="K4680" s="242" t="str">
        <f>IF(AND(G4680&lt;&gt;0,G4680&lt;&gt;""),IF(B4680="","",IF(ISNUMBER(MATCH(B4680,'Look Up Values'!$B$2:$B$500,0)),"","Dest. error")),"")</f>
        <v/>
      </c>
      <c r="L4680" s="242" t="str">
        <f>IF(AND(G4680&lt;&gt;0,G4680&lt;&gt;""),IF(C4680="","",IF(AND(ISNUMBER(--LEFT(C4680,FIND(" ",C4680&amp;" ")-1)),OR(LEN(LEFT(C4680,FIND(" ",C4680&amp;" ")-1))=6,LEN(LEFT(C4680,FIND(" ",C4680&amp;" ")-1))=7),OR(ISNUMBER(MATCH(LEFT(C4680,FIND(" ",C4680&amp;" ")-1),'Look Up Values'!$G$2:$G$1000,0)),ISNUMBER(MATCH(LEFT(C4680,FIND(" ",C4680&amp;" ")-1),'Look Up Values'!$AE$2:$AE$2000,0)))),"","EWC error")),"")</f>
        <v/>
      </c>
      <c r="M4680" s="242" t="str" cm="1">
        <f t="array" ref="M4680">IF(AND(G4680&lt;&gt;0,G4680&lt;&gt;""),IF(E4680="","",IF(ISNUMBER(MATCH(SUBSTITUTE(E4680," ",""),SUBSTITUTE('Look Up Values'!$I$2:$I$10," ",""),0)),"","State error")),"")</f>
        <v/>
      </c>
      <c r="N4680" s="242" t="str" cm="1">
        <f t="array" ref="N4680">IF(AND(G4680&lt;&gt;0,G4680&lt;&gt;""),IF(F4680="","",IF(ISNUMBER(MATCH(SUBSTITUTE(F4680," ",""),SUBSTITUTE('Look Up Values'!$W$2:$W$30," ",""),0)),"","D&amp;R error")),"")</f>
        <v/>
      </c>
      <c r="O4680" s="256" t="str">
        <f t="shared" si="145"/>
        <v/>
      </c>
    </row>
    <row r="4681" spans="1:15" ht="15.75">
      <c r="A4681" s="250">
        <v>4674</v>
      </c>
      <c r="B4681" s="208"/>
      <c r="C4681" s="49"/>
      <c r="D4681" s="50"/>
      <c r="E4681" s="50"/>
      <c r="F4681" s="50"/>
      <c r="G4681" s="209"/>
      <c r="H4681" s="48"/>
      <c r="I4681" s="457" t="str">
        <f t="shared" ref="I4681:I4744" si="146">IF(IFERROR(--SUBSTITUTE(J4681,CHAR(160),""),0)&gt;0,A4681,"")</f>
        <v/>
      </c>
      <c r="J4681" s="241" cm="1">
        <f t="array" ref="J4681">SUMPRODUCT(--(K4681:N4681&lt;&gt;"")) + IF(TRIM(O4681)="",0,LEN(O4681)-LEN(SUBSTITUTE(O4681,",",""))+1)</f>
        <v>0</v>
      </c>
      <c r="K4681" s="242" t="str">
        <f>IF(AND(G4681&lt;&gt;0,G4681&lt;&gt;""),IF(B4681="","",IF(ISNUMBER(MATCH(B4681,'Look Up Values'!$B$2:$B$500,0)),"","Dest. error")),"")</f>
        <v/>
      </c>
      <c r="L4681" s="242" t="str">
        <f>IF(AND(G4681&lt;&gt;0,G4681&lt;&gt;""),IF(C4681="","",IF(AND(ISNUMBER(--LEFT(C4681,FIND(" ",C4681&amp;" ")-1)),OR(LEN(LEFT(C4681,FIND(" ",C4681&amp;" ")-1))=6,LEN(LEFT(C4681,FIND(" ",C4681&amp;" ")-1))=7),OR(ISNUMBER(MATCH(LEFT(C4681,FIND(" ",C4681&amp;" ")-1),'Look Up Values'!$G$2:$G$1000,0)),ISNUMBER(MATCH(LEFT(C4681,FIND(" ",C4681&amp;" ")-1),'Look Up Values'!$AE$2:$AE$2000,0)))),"","EWC error")),"")</f>
        <v/>
      </c>
      <c r="M4681" s="242" t="str" cm="1">
        <f t="array" ref="M4681">IF(AND(G4681&lt;&gt;0,G4681&lt;&gt;""),IF(E4681="","",IF(ISNUMBER(MATCH(SUBSTITUTE(E4681," ",""),SUBSTITUTE('Look Up Values'!$I$2:$I$10," ",""),0)),"","State error")),"")</f>
        <v/>
      </c>
      <c r="N4681" s="242" t="str" cm="1">
        <f t="array" ref="N4681">IF(AND(G4681&lt;&gt;0,G4681&lt;&gt;""),IF(F4681="","",IF(ISNUMBER(MATCH(SUBSTITUTE(F4681," ",""),SUBSTITUTE('Look Up Values'!$W$2:$W$30," ",""),0)),"","D&amp;R error")),"")</f>
        <v/>
      </c>
      <c r="O4681" s="256" t="str">
        <f t="shared" ref="O4681:O4744" si="147">IF(OR(G4681="",G4681=0),"",IF((TRIM(SUBSTITUTE(B4681,CHAR(160),""))&amp;TRIM(SUBSTITUTE(C4681,CHAR(160),""))&amp;TRIM(SUBSTITUTE(F4681,CHAR(160),""))&amp;TRIM(SUBSTITUTE(E4681,CHAR(160),"")))&lt;&gt;"",IF((--(TRIM(SUBSTITUTE(B4681,CHAR(160),""))&lt;&gt;"")+--(TRIM(SUBSTITUTE(C4681,CHAR(160),""))&lt;&gt;"")+--(TRIM(SUBSTITUTE(F4681,CHAR(160),""))&lt;&gt;"")+--(TRIM(SUBSTITUTE(E4681,CHAR(160),""))&lt;&gt;""))=4,"",LEFT(IF(TRIM(SUBSTITUTE(B4681,CHAR(160),""))="","Dest, ","")&amp;IF(TRIM(SUBSTITUTE(C4681,CHAR(160),""))="","EWC, ","")&amp;IF(TRIM(SUBSTITUTE(F4681,CHAR(160),""))="","D&amp;R, ","")&amp;IF(TRIM(SUBSTITUTE(E4681,CHAR(160),""))="","State, ",""),LEN(IF(TRIM(SUBSTITUTE(B4681,CHAR(160),""))="","Dest, ","")&amp;IF(TRIM(SUBSTITUTE(C4681,CHAR(160),""))="","EWC, ","")&amp;IF(TRIM(SUBSTITUTE(F4681,CHAR(160),""))="","D&amp;R, ","")&amp;IF(TRIM(SUBSTITUTE(E4681,CHAR(160),""))="","State, ",""))-2)),LEFT(IF(TRIM(SUBSTITUTE(B4681,CHAR(160),""))="","Dest, ","")&amp;IF(TRIM(SUBSTITUTE(C4681,CHAR(160),""))="","EWC, ","")&amp;IF(TRIM(SUBSTITUTE(F4681,CHAR(160),""))="","D&amp;R, ","")&amp;IF(TRIM(SUBSTITUTE(E4681,CHAR(160),""))="","State, ",""),LEN(IF(TRIM(SUBSTITUTE(B4681,CHAR(160),""))="","Dest, ","")&amp;IF(TRIM(SUBSTITUTE(C4681,CHAR(160),""))="","EWC, ","")&amp;IF(TRIM(SUBSTITUTE(F4681,CHAR(160),""))="","D&amp;R, ","")&amp;IF(TRIM(SUBSTITUTE(E4681,CHAR(160),""))="","State, ",""))-2)))</f>
        <v/>
      </c>
    </row>
    <row r="4682" spans="1:15" ht="15.75">
      <c r="A4682" s="250">
        <v>4675</v>
      </c>
      <c r="B4682" s="208"/>
      <c r="C4682" s="49"/>
      <c r="D4682" s="50"/>
      <c r="E4682" s="50"/>
      <c r="F4682" s="50"/>
      <c r="G4682" s="209"/>
      <c r="H4682" s="48"/>
      <c r="I4682" s="457" t="str">
        <f t="shared" si="146"/>
        <v/>
      </c>
      <c r="J4682" s="241" cm="1">
        <f t="array" ref="J4682">SUMPRODUCT(--(K4682:N4682&lt;&gt;"")) + IF(TRIM(O4682)="",0,LEN(O4682)-LEN(SUBSTITUTE(O4682,",",""))+1)</f>
        <v>0</v>
      </c>
      <c r="K4682" s="242" t="str">
        <f>IF(AND(G4682&lt;&gt;0,G4682&lt;&gt;""),IF(B4682="","",IF(ISNUMBER(MATCH(B4682,'Look Up Values'!$B$2:$B$500,0)),"","Dest. error")),"")</f>
        <v/>
      </c>
      <c r="L4682" s="242" t="str">
        <f>IF(AND(G4682&lt;&gt;0,G4682&lt;&gt;""),IF(C4682="","",IF(AND(ISNUMBER(--LEFT(C4682,FIND(" ",C4682&amp;" ")-1)),OR(LEN(LEFT(C4682,FIND(" ",C4682&amp;" ")-1))=6,LEN(LEFT(C4682,FIND(" ",C4682&amp;" ")-1))=7),OR(ISNUMBER(MATCH(LEFT(C4682,FIND(" ",C4682&amp;" ")-1),'Look Up Values'!$G$2:$G$1000,0)),ISNUMBER(MATCH(LEFT(C4682,FIND(" ",C4682&amp;" ")-1),'Look Up Values'!$AE$2:$AE$2000,0)))),"","EWC error")),"")</f>
        <v/>
      </c>
      <c r="M4682" s="242" t="str" cm="1">
        <f t="array" ref="M4682">IF(AND(G4682&lt;&gt;0,G4682&lt;&gt;""),IF(E4682="","",IF(ISNUMBER(MATCH(SUBSTITUTE(E4682," ",""),SUBSTITUTE('Look Up Values'!$I$2:$I$10," ",""),0)),"","State error")),"")</f>
        <v/>
      </c>
      <c r="N4682" s="242" t="str" cm="1">
        <f t="array" ref="N4682">IF(AND(G4682&lt;&gt;0,G4682&lt;&gt;""),IF(F4682="","",IF(ISNUMBER(MATCH(SUBSTITUTE(F4682," ",""),SUBSTITUTE('Look Up Values'!$W$2:$W$30," ",""),0)),"","D&amp;R error")),"")</f>
        <v/>
      </c>
      <c r="O4682" s="256" t="str">
        <f t="shared" si="147"/>
        <v/>
      </c>
    </row>
    <row r="4683" spans="1:15" ht="15.75">
      <c r="A4683" s="250">
        <v>4676</v>
      </c>
      <c r="B4683" s="208"/>
      <c r="C4683" s="49"/>
      <c r="D4683" s="50"/>
      <c r="E4683" s="50"/>
      <c r="F4683" s="50"/>
      <c r="G4683" s="209"/>
      <c r="H4683" s="48"/>
      <c r="I4683" s="457" t="str">
        <f t="shared" si="146"/>
        <v/>
      </c>
      <c r="J4683" s="241" cm="1">
        <f t="array" ref="J4683">SUMPRODUCT(--(K4683:N4683&lt;&gt;"")) + IF(TRIM(O4683)="",0,LEN(O4683)-LEN(SUBSTITUTE(O4683,",",""))+1)</f>
        <v>0</v>
      </c>
      <c r="K4683" s="242" t="str">
        <f>IF(AND(G4683&lt;&gt;0,G4683&lt;&gt;""),IF(B4683="","",IF(ISNUMBER(MATCH(B4683,'Look Up Values'!$B$2:$B$500,0)),"","Dest. error")),"")</f>
        <v/>
      </c>
      <c r="L4683" s="242" t="str">
        <f>IF(AND(G4683&lt;&gt;0,G4683&lt;&gt;""),IF(C4683="","",IF(AND(ISNUMBER(--LEFT(C4683,FIND(" ",C4683&amp;" ")-1)),OR(LEN(LEFT(C4683,FIND(" ",C4683&amp;" ")-1))=6,LEN(LEFT(C4683,FIND(" ",C4683&amp;" ")-1))=7),OR(ISNUMBER(MATCH(LEFT(C4683,FIND(" ",C4683&amp;" ")-1),'Look Up Values'!$G$2:$G$1000,0)),ISNUMBER(MATCH(LEFT(C4683,FIND(" ",C4683&amp;" ")-1),'Look Up Values'!$AE$2:$AE$2000,0)))),"","EWC error")),"")</f>
        <v/>
      </c>
      <c r="M4683" s="242" t="str" cm="1">
        <f t="array" ref="M4683">IF(AND(G4683&lt;&gt;0,G4683&lt;&gt;""),IF(E4683="","",IF(ISNUMBER(MATCH(SUBSTITUTE(E4683," ",""),SUBSTITUTE('Look Up Values'!$I$2:$I$10," ",""),0)),"","State error")),"")</f>
        <v/>
      </c>
      <c r="N4683" s="242" t="str" cm="1">
        <f t="array" ref="N4683">IF(AND(G4683&lt;&gt;0,G4683&lt;&gt;""),IF(F4683="","",IF(ISNUMBER(MATCH(SUBSTITUTE(F4683," ",""),SUBSTITUTE('Look Up Values'!$W$2:$W$30," ",""),0)),"","D&amp;R error")),"")</f>
        <v/>
      </c>
      <c r="O4683" s="256" t="str">
        <f t="shared" si="147"/>
        <v/>
      </c>
    </row>
    <row r="4684" spans="1:15" ht="15.75">
      <c r="A4684" s="250">
        <v>4677</v>
      </c>
      <c r="B4684" s="208"/>
      <c r="C4684" s="49"/>
      <c r="D4684" s="50"/>
      <c r="E4684" s="50"/>
      <c r="F4684" s="50"/>
      <c r="G4684" s="209"/>
      <c r="H4684" s="48"/>
      <c r="I4684" s="457" t="str">
        <f t="shared" si="146"/>
        <v/>
      </c>
      <c r="J4684" s="241" cm="1">
        <f t="array" ref="J4684">SUMPRODUCT(--(K4684:N4684&lt;&gt;"")) + IF(TRIM(O4684)="",0,LEN(O4684)-LEN(SUBSTITUTE(O4684,",",""))+1)</f>
        <v>0</v>
      </c>
      <c r="K4684" s="242" t="str">
        <f>IF(AND(G4684&lt;&gt;0,G4684&lt;&gt;""),IF(B4684="","",IF(ISNUMBER(MATCH(B4684,'Look Up Values'!$B$2:$B$500,0)),"","Dest. error")),"")</f>
        <v/>
      </c>
      <c r="L4684" s="242" t="str">
        <f>IF(AND(G4684&lt;&gt;0,G4684&lt;&gt;""),IF(C4684="","",IF(AND(ISNUMBER(--LEFT(C4684,FIND(" ",C4684&amp;" ")-1)),OR(LEN(LEFT(C4684,FIND(" ",C4684&amp;" ")-1))=6,LEN(LEFT(C4684,FIND(" ",C4684&amp;" ")-1))=7),OR(ISNUMBER(MATCH(LEFT(C4684,FIND(" ",C4684&amp;" ")-1),'Look Up Values'!$G$2:$G$1000,0)),ISNUMBER(MATCH(LEFT(C4684,FIND(" ",C4684&amp;" ")-1),'Look Up Values'!$AE$2:$AE$2000,0)))),"","EWC error")),"")</f>
        <v/>
      </c>
      <c r="M4684" s="242" t="str" cm="1">
        <f t="array" ref="M4684">IF(AND(G4684&lt;&gt;0,G4684&lt;&gt;""),IF(E4684="","",IF(ISNUMBER(MATCH(SUBSTITUTE(E4684," ",""),SUBSTITUTE('Look Up Values'!$I$2:$I$10," ",""),0)),"","State error")),"")</f>
        <v/>
      </c>
      <c r="N4684" s="242" t="str" cm="1">
        <f t="array" ref="N4684">IF(AND(G4684&lt;&gt;0,G4684&lt;&gt;""),IF(F4684="","",IF(ISNUMBER(MATCH(SUBSTITUTE(F4684," ",""),SUBSTITUTE('Look Up Values'!$W$2:$W$30," ",""),0)),"","D&amp;R error")),"")</f>
        <v/>
      </c>
      <c r="O4684" s="256" t="str">
        <f t="shared" si="147"/>
        <v/>
      </c>
    </row>
    <row r="4685" spans="1:15" ht="15.75">
      <c r="A4685" s="250">
        <v>4678</v>
      </c>
      <c r="B4685" s="208"/>
      <c r="C4685" s="49"/>
      <c r="D4685" s="50"/>
      <c r="E4685" s="50"/>
      <c r="F4685" s="50"/>
      <c r="G4685" s="209"/>
      <c r="H4685" s="48"/>
      <c r="I4685" s="457" t="str">
        <f t="shared" si="146"/>
        <v/>
      </c>
      <c r="J4685" s="241" cm="1">
        <f t="array" ref="J4685">SUMPRODUCT(--(K4685:N4685&lt;&gt;"")) + IF(TRIM(O4685)="",0,LEN(O4685)-LEN(SUBSTITUTE(O4685,",",""))+1)</f>
        <v>0</v>
      </c>
      <c r="K4685" s="242" t="str">
        <f>IF(AND(G4685&lt;&gt;0,G4685&lt;&gt;""),IF(B4685="","",IF(ISNUMBER(MATCH(B4685,'Look Up Values'!$B$2:$B$500,0)),"","Dest. error")),"")</f>
        <v/>
      </c>
      <c r="L4685" s="242" t="str">
        <f>IF(AND(G4685&lt;&gt;0,G4685&lt;&gt;""),IF(C4685="","",IF(AND(ISNUMBER(--LEFT(C4685,FIND(" ",C4685&amp;" ")-1)),OR(LEN(LEFT(C4685,FIND(" ",C4685&amp;" ")-1))=6,LEN(LEFT(C4685,FIND(" ",C4685&amp;" ")-1))=7),OR(ISNUMBER(MATCH(LEFT(C4685,FIND(" ",C4685&amp;" ")-1),'Look Up Values'!$G$2:$G$1000,0)),ISNUMBER(MATCH(LEFT(C4685,FIND(" ",C4685&amp;" ")-1),'Look Up Values'!$AE$2:$AE$2000,0)))),"","EWC error")),"")</f>
        <v/>
      </c>
      <c r="M4685" s="242" t="str" cm="1">
        <f t="array" ref="M4685">IF(AND(G4685&lt;&gt;0,G4685&lt;&gt;""),IF(E4685="","",IF(ISNUMBER(MATCH(SUBSTITUTE(E4685," ",""),SUBSTITUTE('Look Up Values'!$I$2:$I$10," ",""),0)),"","State error")),"")</f>
        <v/>
      </c>
      <c r="N4685" s="242" t="str" cm="1">
        <f t="array" ref="N4685">IF(AND(G4685&lt;&gt;0,G4685&lt;&gt;""),IF(F4685="","",IF(ISNUMBER(MATCH(SUBSTITUTE(F4685," ",""),SUBSTITUTE('Look Up Values'!$W$2:$W$30," ",""),0)),"","D&amp;R error")),"")</f>
        <v/>
      </c>
      <c r="O4685" s="256" t="str">
        <f t="shared" si="147"/>
        <v/>
      </c>
    </row>
    <row r="4686" spans="1:15" ht="15.75">
      <c r="A4686" s="250">
        <v>4679</v>
      </c>
      <c r="B4686" s="208"/>
      <c r="C4686" s="49"/>
      <c r="D4686" s="50"/>
      <c r="E4686" s="50"/>
      <c r="F4686" s="50"/>
      <c r="G4686" s="209"/>
      <c r="H4686" s="48"/>
      <c r="I4686" s="457" t="str">
        <f t="shared" si="146"/>
        <v/>
      </c>
      <c r="J4686" s="241" cm="1">
        <f t="array" ref="J4686">SUMPRODUCT(--(K4686:N4686&lt;&gt;"")) + IF(TRIM(O4686)="",0,LEN(O4686)-LEN(SUBSTITUTE(O4686,",",""))+1)</f>
        <v>0</v>
      </c>
      <c r="K4686" s="242" t="str">
        <f>IF(AND(G4686&lt;&gt;0,G4686&lt;&gt;""),IF(B4686="","",IF(ISNUMBER(MATCH(B4686,'Look Up Values'!$B$2:$B$500,0)),"","Dest. error")),"")</f>
        <v/>
      </c>
      <c r="L4686" s="242" t="str">
        <f>IF(AND(G4686&lt;&gt;0,G4686&lt;&gt;""),IF(C4686="","",IF(AND(ISNUMBER(--LEFT(C4686,FIND(" ",C4686&amp;" ")-1)),OR(LEN(LEFT(C4686,FIND(" ",C4686&amp;" ")-1))=6,LEN(LEFT(C4686,FIND(" ",C4686&amp;" ")-1))=7),OR(ISNUMBER(MATCH(LEFT(C4686,FIND(" ",C4686&amp;" ")-1),'Look Up Values'!$G$2:$G$1000,0)),ISNUMBER(MATCH(LEFT(C4686,FIND(" ",C4686&amp;" ")-1),'Look Up Values'!$AE$2:$AE$2000,0)))),"","EWC error")),"")</f>
        <v/>
      </c>
      <c r="M4686" s="242" t="str" cm="1">
        <f t="array" ref="M4686">IF(AND(G4686&lt;&gt;0,G4686&lt;&gt;""),IF(E4686="","",IF(ISNUMBER(MATCH(SUBSTITUTE(E4686," ",""),SUBSTITUTE('Look Up Values'!$I$2:$I$10," ",""),0)),"","State error")),"")</f>
        <v/>
      </c>
      <c r="N4686" s="242" t="str" cm="1">
        <f t="array" ref="N4686">IF(AND(G4686&lt;&gt;0,G4686&lt;&gt;""),IF(F4686="","",IF(ISNUMBER(MATCH(SUBSTITUTE(F4686," ",""),SUBSTITUTE('Look Up Values'!$W$2:$W$30," ",""),0)),"","D&amp;R error")),"")</f>
        <v/>
      </c>
      <c r="O4686" s="256" t="str">
        <f t="shared" si="147"/>
        <v/>
      </c>
    </row>
    <row r="4687" spans="1:15" ht="15.75">
      <c r="A4687" s="250">
        <v>4680</v>
      </c>
      <c r="B4687" s="208"/>
      <c r="C4687" s="49"/>
      <c r="D4687" s="50"/>
      <c r="E4687" s="50"/>
      <c r="F4687" s="50"/>
      <c r="G4687" s="209"/>
      <c r="H4687" s="48"/>
      <c r="I4687" s="457" t="str">
        <f t="shared" si="146"/>
        <v/>
      </c>
      <c r="J4687" s="241" cm="1">
        <f t="array" ref="J4687">SUMPRODUCT(--(K4687:N4687&lt;&gt;"")) + IF(TRIM(O4687)="",0,LEN(O4687)-LEN(SUBSTITUTE(O4687,",",""))+1)</f>
        <v>0</v>
      </c>
      <c r="K4687" s="242" t="str">
        <f>IF(AND(G4687&lt;&gt;0,G4687&lt;&gt;""),IF(B4687="","",IF(ISNUMBER(MATCH(B4687,'Look Up Values'!$B$2:$B$500,0)),"","Dest. error")),"")</f>
        <v/>
      </c>
      <c r="L4687" s="242" t="str">
        <f>IF(AND(G4687&lt;&gt;0,G4687&lt;&gt;""),IF(C4687="","",IF(AND(ISNUMBER(--LEFT(C4687,FIND(" ",C4687&amp;" ")-1)),OR(LEN(LEFT(C4687,FIND(" ",C4687&amp;" ")-1))=6,LEN(LEFT(C4687,FIND(" ",C4687&amp;" ")-1))=7),OR(ISNUMBER(MATCH(LEFT(C4687,FIND(" ",C4687&amp;" ")-1),'Look Up Values'!$G$2:$G$1000,0)),ISNUMBER(MATCH(LEFT(C4687,FIND(" ",C4687&amp;" ")-1),'Look Up Values'!$AE$2:$AE$2000,0)))),"","EWC error")),"")</f>
        <v/>
      </c>
      <c r="M4687" s="242" t="str" cm="1">
        <f t="array" ref="M4687">IF(AND(G4687&lt;&gt;0,G4687&lt;&gt;""),IF(E4687="","",IF(ISNUMBER(MATCH(SUBSTITUTE(E4687," ",""),SUBSTITUTE('Look Up Values'!$I$2:$I$10," ",""),0)),"","State error")),"")</f>
        <v/>
      </c>
      <c r="N4687" s="242" t="str" cm="1">
        <f t="array" ref="N4687">IF(AND(G4687&lt;&gt;0,G4687&lt;&gt;""),IF(F4687="","",IF(ISNUMBER(MATCH(SUBSTITUTE(F4687," ",""),SUBSTITUTE('Look Up Values'!$W$2:$W$30," ",""),0)),"","D&amp;R error")),"")</f>
        <v/>
      </c>
      <c r="O4687" s="256" t="str">
        <f t="shared" si="147"/>
        <v/>
      </c>
    </row>
    <row r="4688" spans="1:15" ht="15.75">
      <c r="A4688" s="250">
        <v>4681</v>
      </c>
      <c r="B4688" s="208"/>
      <c r="C4688" s="49"/>
      <c r="D4688" s="50"/>
      <c r="E4688" s="50"/>
      <c r="F4688" s="50"/>
      <c r="G4688" s="209"/>
      <c r="H4688" s="48"/>
      <c r="I4688" s="457" t="str">
        <f t="shared" si="146"/>
        <v/>
      </c>
      <c r="J4688" s="241" cm="1">
        <f t="array" ref="J4688">SUMPRODUCT(--(K4688:N4688&lt;&gt;"")) + IF(TRIM(O4688)="",0,LEN(O4688)-LEN(SUBSTITUTE(O4688,",",""))+1)</f>
        <v>0</v>
      </c>
      <c r="K4688" s="242" t="str">
        <f>IF(AND(G4688&lt;&gt;0,G4688&lt;&gt;""),IF(B4688="","",IF(ISNUMBER(MATCH(B4688,'Look Up Values'!$B$2:$B$500,0)),"","Dest. error")),"")</f>
        <v/>
      </c>
      <c r="L4688" s="242" t="str">
        <f>IF(AND(G4688&lt;&gt;0,G4688&lt;&gt;""),IF(C4688="","",IF(AND(ISNUMBER(--LEFT(C4688,FIND(" ",C4688&amp;" ")-1)),OR(LEN(LEFT(C4688,FIND(" ",C4688&amp;" ")-1))=6,LEN(LEFT(C4688,FIND(" ",C4688&amp;" ")-1))=7),OR(ISNUMBER(MATCH(LEFT(C4688,FIND(" ",C4688&amp;" ")-1),'Look Up Values'!$G$2:$G$1000,0)),ISNUMBER(MATCH(LEFT(C4688,FIND(" ",C4688&amp;" ")-1),'Look Up Values'!$AE$2:$AE$2000,0)))),"","EWC error")),"")</f>
        <v/>
      </c>
      <c r="M4688" s="242" t="str" cm="1">
        <f t="array" ref="M4688">IF(AND(G4688&lt;&gt;0,G4688&lt;&gt;""),IF(E4688="","",IF(ISNUMBER(MATCH(SUBSTITUTE(E4688," ",""),SUBSTITUTE('Look Up Values'!$I$2:$I$10," ",""),0)),"","State error")),"")</f>
        <v/>
      </c>
      <c r="N4688" s="242" t="str" cm="1">
        <f t="array" ref="N4688">IF(AND(G4688&lt;&gt;0,G4688&lt;&gt;""),IF(F4688="","",IF(ISNUMBER(MATCH(SUBSTITUTE(F4688," ",""),SUBSTITUTE('Look Up Values'!$W$2:$W$30," ",""),0)),"","D&amp;R error")),"")</f>
        <v/>
      </c>
      <c r="O4688" s="256" t="str">
        <f t="shared" si="147"/>
        <v/>
      </c>
    </row>
    <row r="4689" spans="1:15" ht="15.75">
      <c r="A4689" s="250">
        <v>4682</v>
      </c>
      <c r="B4689" s="208"/>
      <c r="C4689" s="49"/>
      <c r="D4689" s="50"/>
      <c r="E4689" s="50"/>
      <c r="F4689" s="50"/>
      <c r="G4689" s="209"/>
      <c r="H4689" s="48"/>
      <c r="I4689" s="457" t="str">
        <f t="shared" si="146"/>
        <v/>
      </c>
      <c r="J4689" s="241" cm="1">
        <f t="array" ref="J4689">SUMPRODUCT(--(K4689:N4689&lt;&gt;"")) + IF(TRIM(O4689)="",0,LEN(O4689)-LEN(SUBSTITUTE(O4689,",",""))+1)</f>
        <v>0</v>
      </c>
      <c r="K4689" s="242" t="str">
        <f>IF(AND(G4689&lt;&gt;0,G4689&lt;&gt;""),IF(B4689="","",IF(ISNUMBER(MATCH(B4689,'Look Up Values'!$B$2:$B$500,0)),"","Dest. error")),"")</f>
        <v/>
      </c>
      <c r="L4689" s="242" t="str">
        <f>IF(AND(G4689&lt;&gt;0,G4689&lt;&gt;""),IF(C4689="","",IF(AND(ISNUMBER(--LEFT(C4689,FIND(" ",C4689&amp;" ")-1)),OR(LEN(LEFT(C4689,FIND(" ",C4689&amp;" ")-1))=6,LEN(LEFT(C4689,FIND(" ",C4689&amp;" ")-1))=7),OR(ISNUMBER(MATCH(LEFT(C4689,FIND(" ",C4689&amp;" ")-1),'Look Up Values'!$G$2:$G$1000,0)),ISNUMBER(MATCH(LEFT(C4689,FIND(" ",C4689&amp;" ")-1),'Look Up Values'!$AE$2:$AE$2000,0)))),"","EWC error")),"")</f>
        <v/>
      </c>
      <c r="M4689" s="242" t="str" cm="1">
        <f t="array" ref="M4689">IF(AND(G4689&lt;&gt;0,G4689&lt;&gt;""),IF(E4689="","",IF(ISNUMBER(MATCH(SUBSTITUTE(E4689," ",""),SUBSTITUTE('Look Up Values'!$I$2:$I$10," ",""),0)),"","State error")),"")</f>
        <v/>
      </c>
      <c r="N4689" s="242" t="str" cm="1">
        <f t="array" ref="N4689">IF(AND(G4689&lt;&gt;0,G4689&lt;&gt;""),IF(F4689="","",IF(ISNUMBER(MATCH(SUBSTITUTE(F4689," ",""),SUBSTITUTE('Look Up Values'!$W$2:$W$30," ",""),0)),"","D&amp;R error")),"")</f>
        <v/>
      </c>
      <c r="O4689" s="256" t="str">
        <f t="shared" si="147"/>
        <v/>
      </c>
    </row>
    <row r="4690" spans="1:15" ht="15.75">
      <c r="A4690" s="250">
        <v>4683</v>
      </c>
      <c r="B4690" s="208"/>
      <c r="C4690" s="49"/>
      <c r="D4690" s="50"/>
      <c r="E4690" s="50"/>
      <c r="F4690" s="50"/>
      <c r="G4690" s="209"/>
      <c r="H4690" s="48"/>
      <c r="I4690" s="457" t="str">
        <f t="shared" si="146"/>
        <v/>
      </c>
      <c r="J4690" s="241" cm="1">
        <f t="array" ref="J4690">SUMPRODUCT(--(K4690:N4690&lt;&gt;"")) + IF(TRIM(O4690)="",0,LEN(O4690)-LEN(SUBSTITUTE(O4690,",",""))+1)</f>
        <v>0</v>
      </c>
      <c r="K4690" s="242" t="str">
        <f>IF(AND(G4690&lt;&gt;0,G4690&lt;&gt;""),IF(B4690="","",IF(ISNUMBER(MATCH(B4690,'Look Up Values'!$B$2:$B$500,0)),"","Dest. error")),"")</f>
        <v/>
      </c>
      <c r="L4690" s="242" t="str">
        <f>IF(AND(G4690&lt;&gt;0,G4690&lt;&gt;""),IF(C4690="","",IF(AND(ISNUMBER(--LEFT(C4690,FIND(" ",C4690&amp;" ")-1)),OR(LEN(LEFT(C4690,FIND(" ",C4690&amp;" ")-1))=6,LEN(LEFT(C4690,FIND(" ",C4690&amp;" ")-1))=7),OR(ISNUMBER(MATCH(LEFT(C4690,FIND(" ",C4690&amp;" ")-1),'Look Up Values'!$G$2:$G$1000,0)),ISNUMBER(MATCH(LEFT(C4690,FIND(" ",C4690&amp;" ")-1),'Look Up Values'!$AE$2:$AE$2000,0)))),"","EWC error")),"")</f>
        <v/>
      </c>
      <c r="M4690" s="242" t="str" cm="1">
        <f t="array" ref="M4690">IF(AND(G4690&lt;&gt;0,G4690&lt;&gt;""),IF(E4690="","",IF(ISNUMBER(MATCH(SUBSTITUTE(E4690," ",""),SUBSTITUTE('Look Up Values'!$I$2:$I$10," ",""),0)),"","State error")),"")</f>
        <v/>
      </c>
      <c r="N4690" s="242" t="str" cm="1">
        <f t="array" ref="N4690">IF(AND(G4690&lt;&gt;0,G4690&lt;&gt;""),IF(F4690="","",IF(ISNUMBER(MATCH(SUBSTITUTE(F4690," ",""),SUBSTITUTE('Look Up Values'!$W$2:$W$30," ",""),0)),"","D&amp;R error")),"")</f>
        <v/>
      </c>
      <c r="O4690" s="256" t="str">
        <f t="shared" si="147"/>
        <v/>
      </c>
    </row>
    <row r="4691" spans="1:15" ht="15.75">
      <c r="A4691" s="250">
        <v>4684</v>
      </c>
      <c r="B4691" s="208"/>
      <c r="C4691" s="49"/>
      <c r="D4691" s="50"/>
      <c r="E4691" s="50"/>
      <c r="F4691" s="50"/>
      <c r="G4691" s="209"/>
      <c r="H4691" s="48"/>
      <c r="I4691" s="457" t="str">
        <f t="shared" si="146"/>
        <v/>
      </c>
      <c r="J4691" s="241" cm="1">
        <f t="array" ref="J4691">SUMPRODUCT(--(K4691:N4691&lt;&gt;"")) + IF(TRIM(O4691)="",0,LEN(O4691)-LEN(SUBSTITUTE(O4691,",",""))+1)</f>
        <v>0</v>
      </c>
      <c r="K4691" s="242" t="str">
        <f>IF(AND(G4691&lt;&gt;0,G4691&lt;&gt;""),IF(B4691="","",IF(ISNUMBER(MATCH(B4691,'Look Up Values'!$B$2:$B$500,0)),"","Dest. error")),"")</f>
        <v/>
      </c>
      <c r="L4691" s="242" t="str">
        <f>IF(AND(G4691&lt;&gt;0,G4691&lt;&gt;""),IF(C4691="","",IF(AND(ISNUMBER(--LEFT(C4691,FIND(" ",C4691&amp;" ")-1)),OR(LEN(LEFT(C4691,FIND(" ",C4691&amp;" ")-1))=6,LEN(LEFT(C4691,FIND(" ",C4691&amp;" ")-1))=7),OR(ISNUMBER(MATCH(LEFT(C4691,FIND(" ",C4691&amp;" ")-1),'Look Up Values'!$G$2:$G$1000,0)),ISNUMBER(MATCH(LEFT(C4691,FIND(" ",C4691&amp;" ")-1),'Look Up Values'!$AE$2:$AE$2000,0)))),"","EWC error")),"")</f>
        <v/>
      </c>
      <c r="M4691" s="242" t="str" cm="1">
        <f t="array" ref="M4691">IF(AND(G4691&lt;&gt;0,G4691&lt;&gt;""),IF(E4691="","",IF(ISNUMBER(MATCH(SUBSTITUTE(E4691," ",""),SUBSTITUTE('Look Up Values'!$I$2:$I$10," ",""),0)),"","State error")),"")</f>
        <v/>
      </c>
      <c r="N4691" s="242" t="str" cm="1">
        <f t="array" ref="N4691">IF(AND(G4691&lt;&gt;0,G4691&lt;&gt;""),IF(F4691="","",IF(ISNUMBER(MATCH(SUBSTITUTE(F4691," ",""),SUBSTITUTE('Look Up Values'!$W$2:$W$30," ",""),0)),"","D&amp;R error")),"")</f>
        <v/>
      </c>
      <c r="O4691" s="256" t="str">
        <f t="shared" si="147"/>
        <v/>
      </c>
    </row>
    <row r="4692" spans="1:15" ht="15.75">
      <c r="A4692" s="250">
        <v>4685</v>
      </c>
      <c r="B4692" s="208"/>
      <c r="C4692" s="49"/>
      <c r="D4692" s="50"/>
      <c r="E4692" s="50"/>
      <c r="F4692" s="50"/>
      <c r="G4692" s="209"/>
      <c r="H4692" s="48"/>
      <c r="I4692" s="457" t="str">
        <f t="shared" si="146"/>
        <v/>
      </c>
      <c r="J4692" s="241" cm="1">
        <f t="array" ref="J4692">SUMPRODUCT(--(K4692:N4692&lt;&gt;"")) + IF(TRIM(O4692)="",0,LEN(O4692)-LEN(SUBSTITUTE(O4692,",",""))+1)</f>
        <v>0</v>
      </c>
      <c r="K4692" s="242" t="str">
        <f>IF(AND(G4692&lt;&gt;0,G4692&lt;&gt;""),IF(B4692="","",IF(ISNUMBER(MATCH(B4692,'Look Up Values'!$B$2:$B$500,0)),"","Dest. error")),"")</f>
        <v/>
      </c>
      <c r="L4692" s="242" t="str">
        <f>IF(AND(G4692&lt;&gt;0,G4692&lt;&gt;""),IF(C4692="","",IF(AND(ISNUMBER(--LEFT(C4692,FIND(" ",C4692&amp;" ")-1)),OR(LEN(LEFT(C4692,FIND(" ",C4692&amp;" ")-1))=6,LEN(LEFT(C4692,FIND(" ",C4692&amp;" ")-1))=7),OR(ISNUMBER(MATCH(LEFT(C4692,FIND(" ",C4692&amp;" ")-1),'Look Up Values'!$G$2:$G$1000,0)),ISNUMBER(MATCH(LEFT(C4692,FIND(" ",C4692&amp;" ")-1),'Look Up Values'!$AE$2:$AE$2000,0)))),"","EWC error")),"")</f>
        <v/>
      </c>
      <c r="M4692" s="242" t="str" cm="1">
        <f t="array" ref="M4692">IF(AND(G4692&lt;&gt;0,G4692&lt;&gt;""),IF(E4692="","",IF(ISNUMBER(MATCH(SUBSTITUTE(E4692," ",""),SUBSTITUTE('Look Up Values'!$I$2:$I$10," ",""),0)),"","State error")),"")</f>
        <v/>
      </c>
      <c r="N4692" s="242" t="str" cm="1">
        <f t="array" ref="N4692">IF(AND(G4692&lt;&gt;0,G4692&lt;&gt;""),IF(F4692="","",IF(ISNUMBER(MATCH(SUBSTITUTE(F4692," ",""),SUBSTITUTE('Look Up Values'!$W$2:$W$30," ",""),0)),"","D&amp;R error")),"")</f>
        <v/>
      </c>
      <c r="O4692" s="256" t="str">
        <f t="shared" si="147"/>
        <v/>
      </c>
    </row>
    <row r="4693" spans="1:15" ht="15.75">
      <c r="A4693" s="250">
        <v>4686</v>
      </c>
      <c r="B4693" s="208"/>
      <c r="C4693" s="49"/>
      <c r="D4693" s="50"/>
      <c r="E4693" s="50"/>
      <c r="F4693" s="50"/>
      <c r="G4693" s="209"/>
      <c r="H4693" s="48"/>
      <c r="I4693" s="457" t="str">
        <f t="shared" si="146"/>
        <v/>
      </c>
      <c r="J4693" s="241" cm="1">
        <f t="array" ref="J4693">SUMPRODUCT(--(K4693:N4693&lt;&gt;"")) + IF(TRIM(O4693)="",0,LEN(O4693)-LEN(SUBSTITUTE(O4693,",",""))+1)</f>
        <v>0</v>
      </c>
      <c r="K4693" s="242" t="str">
        <f>IF(AND(G4693&lt;&gt;0,G4693&lt;&gt;""),IF(B4693="","",IF(ISNUMBER(MATCH(B4693,'Look Up Values'!$B$2:$B$500,0)),"","Dest. error")),"")</f>
        <v/>
      </c>
      <c r="L4693" s="242" t="str">
        <f>IF(AND(G4693&lt;&gt;0,G4693&lt;&gt;""),IF(C4693="","",IF(AND(ISNUMBER(--LEFT(C4693,FIND(" ",C4693&amp;" ")-1)),OR(LEN(LEFT(C4693,FIND(" ",C4693&amp;" ")-1))=6,LEN(LEFT(C4693,FIND(" ",C4693&amp;" ")-1))=7),OR(ISNUMBER(MATCH(LEFT(C4693,FIND(" ",C4693&amp;" ")-1),'Look Up Values'!$G$2:$G$1000,0)),ISNUMBER(MATCH(LEFT(C4693,FIND(" ",C4693&amp;" ")-1),'Look Up Values'!$AE$2:$AE$2000,0)))),"","EWC error")),"")</f>
        <v/>
      </c>
      <c r="M4693" s="242" t="str" cm="1">
        <f t="array" ref="M4693">IF(AND(G4693&lt;&gt;0,G4693&lt;&gt;""),IF(E4693="","",IF(ISNUMBER(MATCH(SUBSTITUTE(E4693," ",""),SUBSTITUTE('Look Up Values'!$I$2:$I$10," ",""),0)),"","State error")),"")</f>
        <v/>
      </c>
      <c r="N4693" s="242" t="str" cm="1">
        <f t="array" ref="N4693">IF(AND(G4693&lt;&gt;0,G4693&lt;&gt;""),IF(F4693="","",IF(ISNUMBER(MATCH(SUBSTITUTE(F4693," ",""),SUBSTITUTE('Look Up Values'!$W$2:$W$30," ",""),0)),"","D&amp;R error")),"")</f>
        <v/>
      </c>
      <c r="O4693" s="256" t="str">
        <f t="shared" si="147"/>
        <v/>
      </c>
    </row>
    <row r="4694" spans="1:15" ht="15.75">
      <c r="A4694" s="250">
        <v>4687</v>
      </c>
      <c r="B4694" s="208"/>
      <c r="C4694" s="49"/>
      <c r="D4694" s="50"/>
      <c r="E4694" s="50"/>
      <c r="F4694" s="50"/>
      <c r="G4694" s="209"/>
      <c r="H4694" s="48"/>
      <c r="I4694" s="457" t="str">
        <f t="shared" si="146"/>
        <v/>
      </c>
      <c r="J4694" s="241" cm="1">
        <f t="array" ref="J4694">SUMPRODUCT(--(K4694:N4694&lt;&gt;"")) + IF(TRIM(O4694)="",0,LEN(O4694)-LEN(SUBSTITUTE(O4694,",",""))+1)</f>
        <v>0</v>
      </c>
      <c r="K4694" s="242" t="str">
        <f>IF(AND(G4694&lt;&gt;0,G4694&lt;&gt;""),IF(B4694="","",IF(ISNUMBER(MATCH(B4694,'Look Up Values'!$B$2:$B$500,0)),"","Dest. error")),"")</f>
        <v/>
      </c>
      <c r="L4694" s="242" t="str">
        <f>IF(AND(G4694&lt;&gt;0,G4694&lt;&gt;""),IF(C4694="","",IF(AND(ISNUMBER(--LEFT(C4694,FIND(" ",C4694&amp;" ")-1)),OR(LEN(LEFT(C4694,FIND(" ",C4694&amp;" ")-1))=6,LEN(LEFT(C4694,FIND(" ",C4694&amp;" ")-1))=7),OR(ISNUMBER(MATCH(LEFT(C4694,FIND(" ",C4694&amp;" ")-1),'Look Up Values'!$G$2:$G$1000,0)),ISNUMBER(MATCH(LEFT(C4694,FIND(" ",C4694&amp;" ")-1),'Look Up Values'!$AE$2:$AE$2000,0)))),"","EWC error")),"")</f>
        <v/>
      </c>
      <c r="M4694" s="242" t="str" cm="1">
        <f t="array" ref="M4694">IF(AND(G4694&lt;&gt;0,G4694&lt;&gt;""),IF(E4694="","",IF(ISNUMBER(MATCH(SUBSTITUTE(E4694," ",""),SUBSTITUTE('Look Up Values'!$I$2:$I$10," ",""),0)),"","State error")),"")</f>
        <v/>
      </c>
      <c r="N4694" s="242" t="str" cm="1">
        <f t="array" ref="N4694">IF(AND(G4694&lt;&gt;0,G4694&lt;&gt;""),IF(F4694="","",IF(ISNUMBER(MATCH(SUBSTITUTE(F4694," ",""),SUBSTITUTE('Look Up Values'!$W$2:$W$30," ",""),0)),"","D&amp;R error")),"")</f>
        <v/>
      </c>
      <c r="O4694" s="256" t="str">
        <f t="shared" si="147"/>
        <v/>
      </c>
    </row>
    <row r="4695" spans="1:15" ht="15.75">
      <c r="A4695" s="250">
        <v>4688</v>
      </c>
      <c r="B4695" s="208"/>
      <c r="C4695" s="49"/>
      <c r="D4695" s="50"/>
      <c r="E4695" s="50"/>
      <c r="F4695" s="50"/>
      <c r="G4695" s="209"/>
      <c r="H4695" s="48"/>
      <c r="I4695" s="457" t="str">
        <f t="shared" si="146"/>
        <v/>
      </c>
      <c r="J4695" s="241" cm="1">
        <f t="array" ref="J4695">SUMPRODUCT(--(K4695:N4695&lt;&gt;"")) + IF(TRIM(O4695)="",0,LEN(O4695)-LEN(SUBSTITUTE(O4695,",",""))+1)</f>
        <v>0</v>
      </c>
      <c r="K4695" s="242" t="str">
        <f>IF(AND(G4695&lt;&gt;0,G4695&lt;&gt;""),IF(B4695="","",IF(ISNUMBER(MATCH(B4695,'Look Up Values'!$B$2:$B$500,0)),"","Dest. error")),"")</f>
        <v/>
      </c>
      <c r="L4695" s="242" t="str">
        <f>IF(AND(G4695&lt;&gt;0,G4695&lt;&gt;""),IF(C4695="","",IF(AND(ISNUMBER(--LEFT(C4695,FIND(" ",C4695&amp;" ")-1)),OR(LEN(LEFT(C4695,FIND(" ",C4695&amp;" ")-1))=6,LEN(LEFT(C4695,FIND(" ",C4695&amp;" ")-1))=7),OR(ISNUMBER(MATCH(LEFT(C4695,FIND(" ",C4695&amp;" ")-1),'Look Up Values'!$G$2:$G$1000,0)),ISNUMBER(MATCH(LEFT(C4695,FIND(" ",C4695&amp;" ")-1),'Look Up Values'!$AE$2:$AE$2000,0)))),"","EWC error")),"")</f>
        <v/>
      </c>
      <c r="M4695" s="242" t="str" cm="1">
        <f t="array" ref="M4695">IF(AND(G4695&lt;&gt;0,G4695&lt;&gt;""),IF(E4695="","",IF(ISNUMBER(MATCH(SUBSTITUTE(E4695," ",""),SUBSTITUTE('Look Up Values'!$I$2:$I$10," ",""),0)),"","State error")),"")</f>
        <v/>
      </c>
      <c r="N4695" s="242" t="str" cm="1">
        <f t="array" ref="N4695">IF(AND(G4695&lt;&gt;0,G4695&lt;&gt;""),IF(F4695="","",IF(ISNUMBER(MATCH(SUBSTITUTE(F4695," ",""),SUBSTITUTE('Look Up Values'!$W$2:$W$30," ",""),0)),"","D&amp;R error")),"")</f>
        <v/>
      </c>
      <c r="O4695" s="256" t="str">
        <f t="shared" si="147"/>
        <v/>
      </c>
    </row>
    <row r="4696" spans="1:15" ht="15.75">
      <c r="A4696" s="250">
        <v>4689</v>
      </c>
      <c r="B4696" s="208"/>
      <c r="C4696" s="49"/>
      <c r="D4696" s="50"/>
      <c r="E4696" s="50"/>
      <c r="F4696" s="50"/>
      <c r="G4696" s="209"/>
      <c r="H4696" s="48"/>
      <c r="I4696" s="457" t="str">
        <f t="shared" si="146"/>
        <v/>
      </c>
      <c r="J4696" s="241" cm="1">
        <f t="array" ref="J4696">SUMPRODUCT(--(K4696:N4696&lt;&gt;"")) + IF(TRIM(O4696)="",0,LEN(O4696)-LEN(SUBSTITUTE(O4696,",",""))+1)</f>
        <v>0</v>
      </c>
      <c r="K4696" s="242" t="str">
        <f>IF(AND(G4696&lt;&gt;0,G4696&lt;&gt;""),IF(B4696="","",IF(ISNUMBER(MATCH(B4696,'Look Up Values'!$B$2:$B$500,0)),"","Dest. error")),"")</f>
        <v/>
      </c>
      <c r="L4696" s="242" t="str">
        <f>IF(AND(G4696&lt;&gt;0,G4696&lt;&gt;""),IF(C4696="","",IF(AND(ISNUMBER(--LEFT(C4696,FIND(" ",C4696&amp;" ")-1)),OR(LEN(LEFT(C4696,FIND(" ",C4696&amp;" ")-1))=6,LEN(LEFT(C4696,FIND(" ",C4696&amp;" ")-1))=7),OR(ISNUMBER(MATCH(LEFT(C4696,FIND(" ",C4696&amp;" ")-1),'Look Up Values'!$G$2:$G$1000,0)),ISNUMBER(MATCH(LEFT(C4696,FIND(" ",C4696&amp;" ")-1),'Look Up Values'!$AE$2:$AE$2000,0)))),"","EWC error")),"")</f>
        <v/>
      </c>
      <c r="M4696" s="242" t="str" cm="1">
        <f t="array" ref="M4696">IF(AND(G4696&lt;&gt;0,G4696&lt;&gt;""),IF(E4696="","",IF(ISNUMBER(MATCH(SUBSTITUTE(E4696," ",""),SUBSTITUTE('Look Up Values'!$I$2:$I$10," ",""),0)),"","State error")),"")</f>
        <v/>
      </c>
      <c r="N4696" s="242" t="str" cm="1">
        <f t="array" ref="N4696">IF(AND(G4696&lt;&gt;0,G4696&lt;&gt;""),IF(F4696="","",IF(ISNUMBER(MATCH(SUBSTITUTE(F4696," ",""),SUBSTITUTE('Look Up Values'!$W$2:$W$30," ",""),0)),"","D&amp;R error")),"")</f>
        <v/>
      </c>
      <c r="O4696" s="256" t="str">
        <f t="shared" si="147"/>
        <v/>
      </c>
    </row>
    <row r="4697" spans="1:15" ht="15.75">
      <c r="A4697" s="250">
        <v>4690</v>
      </c>
      <c r="B4697" s="208"/>
      <c r="C4697" s="49"/>
      <c r="D4697" s="50"/>
      <c r="E4697" s="50"/>
      <c r="F4697" s="50"/>
      <c r="G4697" s="209"/>
      <c r="H4697" s="48"/>
      <c r="I4697" s="457" t="str">
        <f t="shared" si="146"/>
        <v/>
      </c>
      <c r="J4697" s="241" cm="1">
        <f t="array" ref="J4697">SUMPRODUCT(--(K4697:N4697&lt;&gt;"")) + IF(TRIM(O4697)="",0,LEN(O4697)-LEN(SUBSTITUTE(O4697,",",""))+1)</f>
        <v>0</v>
      </c>
      <c r="K4697" s="242" t="str">
        <f>IF(AND(G4697&lt;&gt;0,G4697&lt;&gt;""),IF(B4697="","",IF(ISNUMBER(MATCH(B4697,'Look Up Values'!$B$2:$B$500,0)),"","Dest. error")),"")</f>
        <v/>
      </c>
      <c r="L4697" s="242" t="str">
        <f>IF(AND(G4697&lt;&gt;0,G4697&lt;&gt;""),IF(C4697="","",IF(AND(ISNUMBER(--LEFT(C4697,FIND(" ",C4697&amp;" ")-1)),OR(LEN(LEFT(C4697,FIND(" ",C4697&amp;" ")-1))=6,LEN(LEFT(C4697,FIND(" ",C4697&amp;" ")-1))=7),OR(ISNUMBER(MATCH(LEFT(C4697,FIND(" ",C4697&amp;" ")-1),'Look Up Values'!$G$2:$G$1000,0)),ISNUMBER(MATCH(LEFT(C4697,FIND(" ",C4697&amp;" ")-1),'Look Up Values'!$AE$2:$AE$2000,0)))),"","EWC error")),"")</f>
        <v/>
      </c>
      <c r="M4697" s="242" t="str" cm="1">
        <f t="array" ref="M4697">IF(AND(G4697&lt;&gt;0,G4697&lt;&gt;""),IF(E4697="","",IF(ISNUMBER(MATCH(SUBSTITUTE(E4697," ",""),SUBSTITUTE('Look Up Values'!$I$2:$I$10," ",""),0)),"","State error")),"")</f>
        <v/>
      </c>
      <c r="N4697" s="242" t="str" cm="1">
        <f t="array" ref="N4697">IF(AND(G4697&lt;&gt;0,G4697&lt;&gt;""),IF(F4697="","",IF(ISNUMBER(MATCH(SUBSTITUTE(F4697," ",""),SUBSTITUTE('Look Up Values'!$W$2:$W$30," ",""),0)),"","D&amp;R error")),"")</f>
        <v/>
      </c>
      <c r="O4697" s="256" t="str">
        <f t="shared" si="147"/>
        <v/>
      </c>
    </row>
    <row r="4698" spans="1:15" ht="15.75">
      <c r="A4698" s="250">
        <v>4691</v>
      </c>
      <c r="B4698" s="208"/>
      <c r="C4698" s="49"/>
      <c r="D4698" s="50"/>
      <c r="E4698" s="50"/>
      <c r="F4698" s="50"/>
      <c r="G4698" s="209"/>
      <c r="H4698" s="48"/>
      <c r="I4698" s="457" t="str">
        <f t="shared" si="146"/>
        <v/>
      </c>
      <c r="J4698" s="241" cm="1">
        <f t="array" ref="J4698">SUMPRODUCT(--(K4698:N4698&lt;&gt;"")) + IF(TRIM(O4698)="",0,LEN(O4698)-LEN(SUBSTITUTE(O4698,",",""))+1)</f>
        <v>0</v>
      </c>
      <c r="K4698" s="242" t="str">
        <f>IF(AND(G4698&lt;&gt;0,G4698&lt;&gt;""),IF(B4698="","",IF(ISNUMBER(MATCH(B4698,'Look Up Values'!$B$2:$B$500,0)),"","Dest. error")),"")</f>
        <v/>
      </c>
      <c r="L4698" s="242" t="str">
        <f>IF(AND(G4698&lt;&gt;0,G4698&lt;&gt;""),IF(C4698="","",IF(AND(ISNUMBER(--LEFT(C4698,FIND(" ",C4698&amp;" ")-1)),OR(LEN(LEFT(C4698,FIND(" ",C4698&amp;" ")-1))=6,LEN(LEFT(C4698,FIND(" ",C4698&amp;" ")-1))=7),OR(ISNUMBER(MATCH(LEFT(C4698,FIND(" ",C4698&amp;" ")-1),'Look Up Values'!$G$2:$G$1000,0)),ISNUMBER(MATCH(LEFT(C4698,FIND(" ",C4698&amp;" ")-1),'Look Up Values'!$AE$2:$AE$2000,0)))),"","EWC error")),"")</f>
        <v/>
      </c>
      <c r="M4698" s="242" t="str" cm="1">
        <f t="array" ref="M4698">IF(AND(G4698&lt;&gt;0,G4698&lt;&gt;""),IF(E4698="","",IF(ISNUMBER(MATCH(SUBSTITUTE(E4698," ",""),SUBSTITUTE('Look Up Values'!$I$2:$I$10," ",""),0)),"","State error")),"")</f>
        <v/>
      </c>
      <c r="N4698" s="242" t="str" cm="1">
        <f t="array" ref="N4698">IF(AND(G4698&lt;&gt;0,G4698&lt;&gt;""),IF(F4698="","",IF(ISNUMBER(MATCH(SUBSTITUTE(F4698," ",""),SUBSTITUTE('Look Up Values'!$W$2:$W$30," ",""),0)),"","D&amp;R error")),"")</f>
        <v/>
      </c>
      <c r="O4698" s="256" t="str">
        <f t="shared" si="147"/>
        <v/>
      </c>
    </row>
    <row r="4699" spans="1:15" ht="15.75">
      <c r="A4699" s="250">
        <v>4692</v>
      </c>
      <c r="B4699" s="208"/>
      <c r="C4699" s="49"/>
      <c r="D4699" s="50"/>
      <c r="E4699" s="50"/>
      <c r="F4699" s="50"/>
      <c r="G4699" s="209"/>
      <c r="H4699" s="48"/>
      <c r="I4699" s="457" t="str">
        <f t="shared" si="146"/>
        <v/>
      </c>
      <c r="J4699" s="241" cm="1">
        <f t="array" ref="J4699">SUMPRODUCT(--(K4699:N4699&lt;&gt;"")) + IF(TRIM(O4699)="",0,LEN(O4699)-LEN(SUBSTITUTE(O4699,",",""))+1)</f>
        <v>0</v>
      </c>
      <c r="K4699" s="242" t="str">
        <f>IF(AND(G4699&lt;&gt;0,G4699&lt;&gt;""),IF(B4699="","",IF(ISNUMBER(MATCH(B4699,'Look Up Values'!$B$2:$B$500,0)),"","Dest. error")),"")</f>
        <v/>
      </c>
      <c r="L4699" s="242" t="str">
        <f>IF(AND(G4699&lt;&gt;0,G4699&lt;&gt;""),IF(C4699="","",IF(AND(ISNUMBER(--LEFT(C4699,FIND(" ",C4699&amp;" ")-1)),OR(LEN(LEFT(C4699,FIND(" ",C4699&amp;" ")-1))=6,LEN(LEFT(C4699,FIND(" ",C4699&amp;" ")-1))=7),OR(ISNUMBER(MATCH(LEFT(C4699,FIND(" ",C4699&amp;" ")-1),'Look Up Values'!$G$2:$G$1000,0)),ISNUMBER(MATCH(LEFT(C4699,FIND(" ",C4699&amp;" ")-1),'Look Up Values'!$AE$2:$AE$2000,0)))),"","EWC error")),"")</f>
        <v/>
      </c>
      <c r="M4699" s="242" t="str" cm="1">
        <f t="array" ref="M4699">IF(AND(G4699&lt;&gt;0,G4699&lt;&gt;""),IF(E4699="","",IF(ISNUMBER(MATCH(SUBSTITUTE(E4699," ",""),SUBSTITUTE('Look Up Values'!$I$2:$I$10," ",""),0)),"","State error")),"")</f>
        <v/>
      </c>
      <c r="N4699" s="242" t="str" cm="1">
        <f t="array" ref="N4699">IF(AND(G4699&lt;&gt;0,G4699&lt;&gt;""),IF(F4699="","",IF(ISNUMBER(MATCH(SUBSTITUTE(F4699," ",""),SUBSTITUTE('Look Up Values'!$W$2:$W$30," ",""),0)),"","D&amp;R error")),"")</f>
        <v/>
      </c>
      <c r="O4699" s="256" t="str">
        <f t="shared" si="147"/>
        <v/>
      </c>
    </row>
    <row r="4700" spans="1:15" ht="15.75">
      <c r="A4700" s="250">
        <v>4693</v>
      </c>
      <c r="B4700" s="208"/>
      <c r="C4700" s="49"/>
      <c r="D4700" s="50"/>
      <c r="E4700" s="50"/>
      <c r="F4700" s="50"/>
      <c r="G4700" s="209"/>
      <c r="H4700" s="48"/>
      <c r="I4700" s="457" t="str">
        <f t="shared" si="146"/>
        <v/>
      </c>
      <c r="J4700" s="241" cm="1">
        <f t="array" ref="J4700">SUMPRODUCT(--(K4700:N4700&lt;&gt;"")) + IF(TRIM(O4700)="",0,LEN(O4700)-LEN(SUBSTITUTE(O4700,",",""))+1)</f>
        <v>0</v>
      </c>
      <c r="K4700" s="242" t="str">
        <f>IF(AND(G4700&lt;&gt;0,G4700&lt;&gt;""),IF(B4700="","",IF(ISNUMBER(MATCH(B4700,'Look Up Values'!$B$2:$B$500,0)),"","Dest. error")),"")</f>
        <v/>
      </c>
      <c r="L4700" s="242" t="str">
        <f>IF(AND(G4700&lt;&gt;0,G4700&lt;&gt;""),IF(C4700="","",IF(AND(ISNUMBER(--LEFT(C4700,FIND(" ",C4700&amp;" ")-1)),OR(LEN(LEFT(C4700,FIND(" ",C4700&amp;" ")-1))=6,LEN(LEFT(C4700,FIND(" ",C4700&amp;" ")-1))=7),OR(ISNUMBER(MATCH(LEFT(C4700,FIND(" ",C4700&amp;" ")-1),'Look Up Values'!$G$2:$G$1000,0)),ISNUMBER(MATCH(LEFT(C4700,FIND(" ",C4700&amp;" ")-1),'Look Up Values'!$AE$2:$AE$2000,0)))),"","EWC error")),"")</f>
        <v/>
      </c>
      <c r="M4700" s="242" t="str" cm="1">
        <f t="array" ref="M4700">IF(AND(G4700&lt;&gt;0,G4700&lt;&gt;""),IF(E4700="","",IF(ISNUMBER(MATCH(SUBSTITUTE(E4700," ",""),SUBSTITUTE('Look Up Values'!$I$2:$I$10," ",""),0)),"","State error")),"")</f>
        <v/>
      </c>
      <c r="N4700" s="242" t="str" cm="1">
        <f t="array" ref="N4700">IF(AND(G4700&lt;&gt;0,G4700&lt;&gt;""),IF(F4700="","",IF(ISNUMBER(MATCH(SUBSTITUTE(F4700," ",""),SUBSTITUTE('Look Up Values'!$W$2:$W$30," ",""),0)),"","D&amp;R error")),"")</f>
        <v/>
      </c>
      <c r="O4700" s="256" t="str">
        <f t="shared" si="147"/>
        <v/>
      </c>
    </row>
    <row r="4701" spans="1:15" ht="15.75">
      <c r="A4701" s="250">
        <v>4694</v>
      </c>
      <c r="B4701" s="208"/>
      <c r="C4701" s="49"/>
      <c r="D4701" s="50"/>
      <c r="E4701" s="50"/>
      <c r="F4701" s="50"/>
      <c r="G4701" s="209"/>
      <c r="H4701" s="48"/>
      <c r="I4701" s="457" t="str">
        <f t="shared" si="146"/>
        <v/>
      </c>
      <c r="J4701" s="241" cm="1">
        <f t="array" ref="J4701">SUMPRODUCT(--(K4701:N4701&lt;&gt;"")) + IF(TRIM(O4701)="",0,LEN(O4701)-LEN(SUBSTITUTE(O4701,",",""))+1)</f>
        <v>0</v>
      </c>
      <c r="K4701" s="242" t="str">
        <f>IF(AND(G4701&lt;&gt;0,G4701&lt;&gt;""),IF(B4701="","",IF(ISNUMBER(MATCH(B4701,'Look Up Values'!$B$2:$B$500,0)),"","Dest. error")),"")</f>
        <v/>
      </c>
      <c r="L4701" s="242" t="str">
        <f>IF(AND(G4701&lt;&gt;0,G4701&lt;&gt;""),IF(C4701="","",IF(AND(ISNUMBER(--LEFT(C4701,FIND(" ",C4701&amp;" ")-1)),OR(LEN(LEFT(C4701,FIND(" ",C4701&amp;" ")-1))=6,LEN(LEFT(C4701,FIND(" ",C4701&amp;" ")-1))=7),OR(ISNUMBER(MATCH(LEFT(C4701,FIND(" ",C4701&amp;" ")-1),'Look Up Values'!$G$2:$G$1000,0)),ISNUMBER(MATCH(LEFT(C4701,FIND(" ",C4701&amp;" ")-1),'Look Up Values'!$AE$2:$AE$2000,0)))),"","EWC error")),"")</f>
        <v/>
      </c>
      <c r="M4701" s="242" t="str" cm="1">
        <f t="array" ref="M4701">IF(AND(G4701&lt;&gt;0,G4701&lt;&gt;""),IF(E4701="","",IF(ISNUMBER(MATCH(SUBSTITUTE(E4701," ",""),SUBSTITUTE('Look Up Values'!$I$2:$I$10," ",""),0)),"","State error")),"")</f>
        <v/>
      </c>
      <c r="N4701" s="242" t="str" cm="1">
        <f t="array" ref="N4701">IF(AND(G4701&lt;&gt;0,G4701&lt;&gt;""),IF(F4701="","",IF(ISNUMBER(MATCH(SUBSTITUTE(F4701," ",""),SUBSTITUTE('Look Up Values'!$W$2:$W$30," ",""),0)),"","D&amp;R error")),"")</f>
        <v/>
      </c>
      <c r="O4701" s="256" t="str">
        <f t="shared" si="147"/>
        <v/>
      </c>
    </row>
    <row r="4702" spans="1:15" ht="15.75">
      <c r="A4702" s="250">
        <v>4695</v>
      </c>
      <c r="B4702" s="208"/>
      <c r="C4702" s="49"/>
      <c r="D4702" s="50"/>
      <c r="E4702" s="50"/>
      <c r="F4702" s="50"/>
      <c r="G4702" s="209"/>
      <c r="H4702" s="48"/>
      <c r="I4702" s="457" t="str">
        <f t="shared" si="146"/>
        <v/>
      </c>
      <c r="J4702" s="241" cm="1">
        <f t="array" ref="J4702">SUMPRODUCT(--(K4702:N4702&lt;&gt;"")) + IF(TRIM(O4702)="",0,LEN(O4702)-LEN(SUBSTITUTE(O4702,",",""))+1)</f>
        <v>0</v>
      </c>
      <c r="K4702" s="242" t="str">
        <f>IF(AND(G4702&lt;&gt;0,G4702&lt;&gt;""),IF(B4702="","",IF(ISNUMBER(MATCH(B4702,'Look Up Values'!$B$2:$B$500,0)),"","Dest. error")),"")</f>
        <v/>
      </c>
      <c r="L4702" s="242" t="str">
        <f>IF(AND(G4702&lt;&gt;0,G4702&lt;&gt;""),IF(C4702="","",IF(AND(ISNUMBER(--LEFT(C4702,FIND(" ",C4702&amp;" ")-1)),OR(LEN(LEFT(C4702,FIND(" ",C4702&amp;" ")-1))=6,LEN(LEFT(C4702,FIND(" ",C4702&amp;" ")-1))=7),OR(ISNUMBER(MATCH(LEFT(C4702,FIND(" ",C4702&amp;" ")-1),'Look Up Values'!$G$2:$G$1000,0)),ISNUMBER(MATCH(LEFT(C4702,FIND(" ",C4702&amp;" ")-1),'Look Up Values'!$AE$2:$AE$2000,0)))),"","EWC error")),"")</f>
        <v/>
      </c>
      <c r="M4702" s="242" t="str" cm="1">
        <f t="array" ref="M4702">IF(AND(G4702&lt;&gt;0,G4702&lt;&gt;""),IF(E4702="","",IF(ISNUMBER(MATCH(SUBSTITUTE(E4702," ",""),SUBSTITUTE('Look Up Values'!$I$2:$I$10," ",""),0)),"","State error")),"")</f>
        <v/>
      </c>
      <c r="N4702" s="242" t="str" cm="1">
        <f t="array" ref="N4702">IF(AND(G4702&lt;&gt;0,G4702&lt;&gt;""),IF(F4702="","",IF(ISNUMBER(MATCH(SUBSTITUTE(F4702," ",""),SUBSTITUTE('Look Up Values'!$W$2:$W$30," ",""),0)),"","D&amp;R error")),"")</f>
        <v/>
      </c>
      <c r="O4702" s="256" t="str">
        <f t="shared" si="147"/>
        <v/>
      </c>
    </row>
    <row r="4703" spans="1:15" ht="15.75">
      <c r="A4703" s="250">
        <v>4696</v>
      </c>
      <c r="B4703" s="208"/>
      <c r="C4703" s="49"/>
      <c r="D4703" s="50"/>
      <c r="E4703" s="50"/>
      <c r="F4703" s="50"/>
      <c r="G4703" s="209"/>
      <c r="H4703" s="48"/>
      <c r="I4703" s="457" t="str">
        <f t="shared" si="146"/>
        <v/>
      </c>
      <c r="J4703" s="241" cm="1">
        <f t="array" ref="J4703">SUMPRODUCT(--(K4703:N4703&lt;&gt;"")) + IF(TRIM(O4703)="",0,LEN(O4703)-LEN(SUBSTITUTE(O4703,",",""))+1)</f>
        <v>0</v>
      </c>
      <c r="K4703" s="242" t="str">
        <f>IF(AND(G4703&lt;&gt;0,G4703&lt;&gt;""),IF(B4703="","",IF(ISNUMBER(MATCH(B4703,'Look Up Values'!$B$2:$B$500,0)),"","Dest. error")),"")</f>
        <v/>
      </c>
      <c r="L4703" s="242" t="str">
        <f>IF(AND(G4703&lt;&gt;0,G4703&lt;&gt;""),IF(C4703="","",IF(AND(ISNUMBER(--LEFT(C4703,FIND(" ",C4703&amp;" ")-1)),OR(LEN(LEFT(C4703,FIND(" ",C4703&amp;" ")-1))=6,LEN(LEFT(C4703,FIND(" ",C4703&amp;" ")-1))=7),OR(ISNUMBER(MATCH(LEFT(C4703,FIND(" ",C4703&amp;" ")-1),'Look Up Values'!$G$2:$G$1000,0)),ISNUMBER(MATCH(LEFT(C4703,FIND(" ",C4703&amp;" ")-1),'Look Up Values'!$AE$2:$AE$2000,0)))),"","EWC error")),"")</f>
        <v/>
      </c>
      <c r="M4703" s="242" t="str" cm="1">
        <f t="array" ref="M4703">IF(AND(G4703&lt;&gt;0,G4703&lt;&gt;""),IF(E4703="","",IF(ISNUMBER(MATCH(SUBSTITUTE(E4703," ",""),SUBSTITUTE('Look Up Values'!$I$2:$I$10," ",""),0)),"","State error")),"")</f>
        <v/>
      </c>
      <c r="N4703" s="242" t="str" cm="1">
        <f t="array" ref="N4703">IF(AND(G4703&lt;&gt;0,G4703&lt;&gt;""),IF(F4703="","",IF(ISNUMBER(MATCH(SUBSTITUTE(F4703," ",""),SUBSTITUTE('Look Up Values'!$W$2:$W$30," ",""),0)),"","D&amp;R error")),"")</f>
        <v/>
      </c>
      <c r="O4703" s="256" t="str">
        <f t="shared" si="147"/>
        <v/>
      </c>
    </row>
    <row r="4704" spans="1:15" ht="15.75">
      <c r="A4704" s="250">
        <v>4697</v>
      </c>
      <c r="B4704" s="208"/>
      <c r="C4704" s="49"/>
      <c r="D4704" s="50"/>
      <c r="E4704" s="50"/>
      <c r="F4704" s="50"/>
      <c r="G4704" s="209"/>
      <c r="H4704" s="48"/>
      <c r="I4704" s="457" t="str">
        <f t="shared" si="146"/>
        <v/>
      </c>
      <c r="J4704" s="241" cm="1">
        <f t="array" ref="J4704">SUMPRODUCT(--(K4704:N4704&lt;&gt;"")) + IF(TRIM(O4704)="",0,LEN(O4704)-LEN(SUBSTITUTE(O4704,",",""))+1)</f>
        <v>0</v>
      </c>
      <c r="K4704" s="242" t="str">
        <f>IF(AND(G4704&lt;&gt;0,G4704&lt;&gt;""),IF(B4704="","",IF(ISNUMBER(MATCH(B4704,'Look Up Values'!$B$2:$B$500,0)),"","Dest. error")),"")</f>
        <v/>
      </c>
      <c r="L4704" s="242" t="str">
        <f>IF(AND(G4704&lt;&gt;0,G4704&lt;&gt;""),IF(C4704="","",IF(AND(ISNUMBER(--LEFT(C4704,FIND(" ",C4704&amp;" ")-1)),OR(LEN(LEFT(C4704,FIND(" ",C4704&amp;" ")-1))=6,LEN(LEFT(C4704,FIND(" ",C4704&amp;" ")-1))=7),OR(ISNUMBER(MATCH(LEFT(C4704,FIND(" ",C4704&amp;" ")-1),'Look Up Values'!$G$2:$G$1000,0)),ISNUMBER(MATCH(LEFT(C4704,FIND(" ",C4704&amp;" ")-1),'Look Up Values'!$AE$2:$AE$2000,0)))),"","EWC error")),"")</f>
        <v/>
      </c>
      <c r="M4704" s="242" t="str" cm="1">
        <f t="array" ref="M4704">IF(AND(G4704&lt;&gt;0,G4704&lt;&gt;""),IF(E4704="","",IF(ISNUMBER(MATCH(SUBSTITUTE(E4704," ",""),SUBSTITUTE('Look Up Values'!$I$2:$I$10," ",""),0)),"","State error")),"")</f>
        <v/>
      </c>
      <c r="N4704" s="242" t="str" cm="1">
        <f t="array" ref="N4704">IF(AND(G4704&lt;&gt;0,G4704&lt;&gt;""),IF(F4704="","",IF(ISNUMBER(MATCH(SUBSTITUTE(F4704," ",""),SUBSTITUTE('Look Up Values'!$W$2:$W$30," ",""),0)),"","D&amp;R error")),"")</f>
        <v/>
      </c>
      <c r="O4704" s="256" t="str">
        <f t="shared" si="147"/>
        <v/>
      </c>
    </row>
    <row r="4705" spans="1:15" ht="15.75">
      <c r="A4705" s="250">
        <v>4698</v>
      </c>
      <c r="B4705" s="208"/>
      <c r="C4705" s="49"/>
      <c r="D4705" s="50"/>
      <c r="E4705" s="50"/>
      <c r="F4705" s="50"/>
      <c r="G4705" s="209"/>
      <c r="H4705" s="48"/>
      <c r="I4705" s="457" t="str">
        <f t="shared" si="146"/>
        <v/>
      </c>
      <c r="J4705" s="241" cm="1">
        <f t="array" ref="J4705">SUMPRODUCT(--(K4705:N4705&lt;&gt;"")) + IF(TRIM(O4705)="",0,LEN(O4705)-LEN(SUBSTITUTE(O4705,",",""))+1)</f>
        <v>0</v>
      </c>
      <c r="K4705" s="242" t="str">
        <f>IF(AND(G4705&lt;&gt;0,G4705&lt;&gt;""),IF(B4705="","",IF(ISNUMBER(MATCH(B4705,'Look Up Values'!$B$2:$B$500,0)),"","Dest. error")),"")</f>
        <v/>
      </c>
      <c r="L4705" s="242" t="str">
        <f>IF(AND(G4705&lt;&gt;0,G4705&lt;&gt;""),IF(C4705="","",IF(AND(ISNUMBER(--LEFT(C4705,FIND(" ",C4705&amp;" ")-1)),OR(LEN(LEFT(C4705,FIND(" ",C4705&amp;" ")-1))=6,LEN(LEFT(C4705,FIND(" ",C4705&amp;" ")-1))=7),OR(ISNUMBER(MATCH(LEFT(C4705,FIND(" ",C4705&amp;" ")-1),'Look Up Values'!$G$2:$G$1000,0)),ISNUMBER(MATCH(LEFT(C4705,FIND(" ",C4705&amp;" ")-1),'Look Up Values'!$AE$2:$AE$2000,0)))),"","EWC error")),"")</f>
        <v/>
      </c>
      <c r="M4705" s="242" t="str" cm="1">
        <f t="array" ref="M4705">IF(AND(G4705&lt;&gt;0,G4705&lt;&gt;""),IF(E4705="","",IF(ISNUMBER(MATCH(SUBSTITUTE(E4705," ",""),SUBSTITUTE('Look Up Values'!$I$2:$I$10," ",""),0)),"","State error")),"")</f>
        <v/>
      </c>
      <c r="N4705" s="242" t="str" cm="1">
        <f t="array" ref="N4705">IF(AND(G4705&lt;&gt;0,G4705&lt;&gt;""),IF(F4705="","",IF(ISNUMBER(MATCH(SUBSTITUTE(F4705," ",""),SUBSTITUTE('Look Up Values'!$W$2:$W$30," ",""),0)),"","D&amp;R error")),"")</f>
        <v/>
      </c>
      <c r="O4705" s="256" t="str">
        <f t="shared" si="147"/>
        <v/>
      </c>
    </row>
    <row r="4706" spans="1:15" ht="15.75">
      <c r="A4706" s="250">
        <v>4699</v>
      </c>
      <c r="B4706" s="208"/>
      <c r="C4706" s="49"/>
      <c r="D4706" s="50"/>
      <c r="E4706" s="50"/>
      <c r="F4706" s="50"/>
      <c r="G4706" s="209"/>
      <c r="H4706" s="48"/>
      <c r="I4706" s="457" t="str">
        <f t="shared" si="146"/>
        <v/>
      </c>
      <c r="J4706" s="241" cm="1">
        <f t="array" ref="J4706">SUMPRODUCT(--(K4706:N4706&lt;&gt;"")) + IF(TRIM(O4706)="",0,LEN(O4706)-LEN(SUBSTITUTE(O4706,",",""))+1)</f>
        <v>0</v>
      </c>
      <c r="K4706" s="242" t="str">
        <f>IF(AND(G4706&lt;&gt;0,G4706&lt;&gt;""),IF(B4706="","",IF(ISNUMBER(MATCH(B4706,'Look Up Values'!$B$2:$B$500,0)),"","Dest. error")),"")</f>
        <v/>
      </c>
      <c r="L4706" s="242" t="str">
        <f>IF(AND(G4706&lt;&gt;0,G4706&lt;&gt;""),IF(C4706="","",IF(AND(ISNUMBER(--LEFT(C4706,FIND(" ",C4706&amp;" ")-1)),OR(LEN(LEFT(C4706,FIND(" ",C4706&amp;" ")-1))=6,LEN(LEFT(C4706,FIND(" ",C4706&amp;" ")-1))=7),OR(ISNUMBER(MATCH(LEFT(C4706,FIND(" ",C4706&amp;" ")-1),'Look Up Values'!$G$2:$G$1000,0)),ISNUMBER(MATCH(LEFT(C4706,FIND(" ",C4706&amp;" ")-1),'Look Up Values'!$AE$2:$AE$2000,0)))),"","EWC error")),"")</f>
        <v/>
      </c>
      <c r="M4706" s="242" t="str" cm="1">
        <f t="array" ref="M4706">IF(AND(G4706&lt;&gt;0,G4706&lt;&gt;""),IF(E4706="","",IF(ISNUMBER(MATCH(SUBSTITUTE(E4706," ",""),SUBSTITUTE('Look Up Values'!$I$2:$I$10," ",""),0)),"","State error")),"")</f>
        <v/>
      </c>
      <c r="N4706" s="242" t="str" cm="1">
        <f t="array" ref="N4706">IF(AND(G4706&lt;&gt;0,G4706&lt;&gt;""),IF(F4706="","",IF(ISNUMBER(MATCH(SUBSTITUTE(F4706," ",""),SUBSTITUTE('Look Up Values'!$W$2:$W$30," ",""),0)),"","D&amp;R error")),"")</f>
        <v/>
      </c>
      <c r="O4706" s="256" t="str">
        <f t="shared" si="147"/>
        <v/>
      </c>
    </row>
    <row r="4707" spans="1:15" ht="15.75">
      <c r="A4707" s="250">
        <v>4700</v>
      </c>
      <c r="B4707" s="208"/>
      <c r="C4707" s="49"/>
      <c r="D4707" s="50"/>
      <c r="E4707" s="50"/>
      <c r="F4707" s="50"/>
      <c r="G4707" s="209"/>
      <c r="H4707" s="48"/>
      <c r="I4707" s="457" t="str">
        <f t="shared" si="146"/>
        <v/>
      </c>
      <c r="J4707" s="241" cm="1">
        <f t="array" ref="J4707">SUMPRODUCT(--(K4707:N4707&lt;&gt;"")) + IF(TRIM(O4707)="",0,LEN(O4707)-LEN(SUBSTITUTE(O4707,",",""))+1)</f>
        <v>0</v>
      </c>
      <c r="K4707" s="242" t="str">
        <f>IF(AND(G4707&lt;&gt;0,G4707&lt;&gt;""),IF(B4707="","",IF(ISNUMBER(MATCH(B4707,'Look Up Values'!$B$2:$B$500,0)),"","Dest. error")),"")</f>
        <v/>
      </c>
      <c r="L4707" s="242" t="str">
        <f>IF(AND(G4707&lt;&gt;0,G4707&lt;&gt;""),IF(C4707="","",IF(AND(ISNUMBER(--LEFT(C4707,FIND(" ",C4707&amp;" ")-1)),OR(LEN(LEFT(C4707,FIND(" ",C4707&amp;" ")-1))=6,LEN(LEFT(C4707,FIND(" ",C4707&amp;" ")-1))=7),OR(ISNUMBER(MATCH(LEFT(C4707,FIND(" ",C4707&amp;" ")-1),'Look Up Values'!$G$2:$G$1000,0)),ISNUMBER(MATCH(LEFT(C4707,FIND(" ",C4707&amp;" ")-1),'Look Up Values'!$AE$2:$AE$2000,0)))),"","EWC error")),"")</f>
        <v/>
      </c>
      <c r="M4707" s="242" t="str" cm="1">
        <f t="array" ref="M4707">IF(AND(G4707&lt;&gt;0,G4707&lt;&gt;""),IF(E4707="","",IF(ISNUMBER(MATCH(SUBSTITUTE(E4707," ",""),SUBSTITUTE('Look Up Values'!$I$2:$I$10," ",""),0)),"","State error")),"")</f>
        <v/>
      </c>
      <c r="N4707" s="242" t="str" cm="1">
        <f t="array" ref="N4707">IF(AND(G4707&lt;&gt;0,G4707&lt;&gt;""),IF(F4707="","",IF(ISNUMBER(MATCH(SUBSTITUTE(F4707," ",""),SUBSTITUTE('Look Up Values'!$W$2:$W$30," ",""),0)),"","D&amp;R error")),"")</f>
        <v/>
      </c>
      <c r="O4707" s="256" t="str">
        <f t="shared" si="147"/>
        <v/>
      </c>
    </row>
    <row r="4708" spans="1:15" ht="15.75">
      <c r="A4708" s="250">
        <v>4701</v>
      </c>
      <c r="B4708" s="208"/>
      <c r="C4708" s="49"/>
      <c r="D4708" s="50"/>
      <c r="E4708" s="50"/>
      <c r="F4708" s="50"/>
      <c r="G4708" s="209"/>
      <c r="H4708" s="48"/>
      <c r="I4708" s="457" t="str">
        <f t="shared" si="146"/>
        <v/>
      </c>
      <c r="J4708" s="241" cm="1">
        <f t="array" ref="J4708">SUMPRODUCT(--(K4708:N4708&lt;&gt;"")) + IF(TRIM(O4708)="",0,LEN(O4708)-LEN(SUBSTITUTE(O4708,",",""))+1)</f>
        <v>0</v>
      </c>
      <c r="K4708" s="242" t="str">
        <f>IF(AND(G4708&lt;&gt;0,G4708&lt;&gt;""),IF(B4708="","",IF(ISNUMBER(MATCH(B4708,'Look Up Values'!$B$2:$B$500,0)),"","Dest. error")),"")</f>
        <v/>
      </c>
      <c r="L4708" s="242" t="str">
        <f>IF(AND(G4708&lt;&gt;0,G4708&lt;&gt;""),IF(C4708="","",IF(AND(ISNUMBER(--LEFT(C4708,FIND(" ",C4708&amp;" ")-1)),OR(LEN(LEFT(C4708,FIND(" ",C4708&amp;" ")-1))=6,LEN(LEFT(C4708,FIND(" ",C4708&amp;" ")-1))=7),OR(ISNUMBER(MATCH(LEFT(C4708,FIND(" ",C4708&amp;" ")-1),'Look Up Values'!$G$2:$G$1000,0)),ISNUMBER(MATCH(LEFT(C4708,FIND(" ",C4708&amp;" ")-1),'Look Up Values'!$AE$2:$AE$2000,0)))),"","EWC error")),"")</f>
        <v/>
      </c>
      <c r="M4708" s="242" t="str" cm="1">
        <f t="array" ref="M4708">IF(AND(G4708&lt;&gt;0,G4708&lt;&gt;""),IF(E4708="","",IF(ISNUMBER(MATCH(SUBSTITUTE(E4708," ",""),SUBSTITUTE('Look Up Values'!$I$2:$I$10," ",""),0)),"","State error")),"")</f>
        <v/>
      </c>
      <c r="N4708" s="242" t="str" cm="1">
        <f t="array" ref="N4708">IF(AND(G4708&lt;&gt;0,G4708&lt;&gt;""),IF(F4708="","",IF(ISNUMBER(MATCH(SUBSTITUTE(F4708," ",""),SUBSTITUTE('Look Up Values'!$W$2:$W$30," ",""),0)),"","D&amp;R error")),"")</f>
        <v/>
      </c>
      <c r="O4708" s="256" t="str">
        <f t="shared" si="147"/>
        <v/>
      </c>
    </row>
    <row r="4709" spans="1:15" ht="15.75">
      <c r="A4709" s="250">
        <v>4702</v>
      </c>
      <c r="B4709" s="208"/>
      <c r="C4709" s="49"/>
      <c r="D4709" s="50"/>
      <c r="E4709" s="50"/>
      <c r="F4709" s="50"/>
      <c r="G4709" s="209"/>
      <c r="H4709" s="48"/>
      <c r="I4709" s="457" t="str">
        <f t="shared" si="146"/>
        <v/>
      </c>
      <c r="J4709" s="241" cm="1">
        <f t="array" ref="J4709">SUMPRODUCT(--(K4709:N4709&lt;&gt;"")) + IF(TRIM(O4709)="",0,LEN(O4709)-LEN(SUBSTITUTE(O4709,",",""))+1)</f>
        <v>0</v>
      </c>
      <c r="K4709" s="242" t="str">
        <f>IF(AND(G4709&lt;&gt;0,G4709&lt;&gt;""),IF(B4709="","",IF(ISNUMBER(MATCH(B4709,'Look Up Values'!$B$2:$B$500,0)),"","Dest. error")),"")</f>
        <v/>
      </c>
      <c r="L4709" s="242" t="str">
        <f>IF(AND(G4709&lt;&gt;0,G4709&lt;&gt;""),IF(C4709="","",IF(AND(ISNUMBER(--LEFT(C4709,FIND(" ",C4709&amp;" ")-1)),OR(LEN(LEFT(C4709,FIND(" ",C4709&amp;" ")-1))=6,LEN(LEFT(C4709,FIND(" ",C4709&amp;" ")-1))=7),OR(ISNUMBER(MATCH(LEFT(C4709,FIND(" ",C4709&amp;" ")-1),'Look Up Values'!$G$2:$G$1000,0)),ISNUMBER(MATCH(LEFT(C4709,FIND(" ",C4709&amp;" ")-1),'Look Up Values'!$AE$2:$AE$2000,0)))),"","EWC error")),"")</f>
        <v/>
      </c>
      <c r="M4709" s="242" t="str" cm="1">
        <f t="array" ref="M4709">IF(AND(G4709&lt;&gt;0,G4709&lt;&gt;""),IF(E4709="","",IF(ISNUMBER(MATCH(SUBSTITUTE(E4709," ",""),SUBSTITUTE('Look Up Values'!$I$2:$I$10," ",""),0)),"","State error")),"")</f>
        <v/>
      </c>
      <c r="N4709" s="242" t="str" cm="1">
        <f t="array" ref="N4709">IF(AND(G4709&lt;&gt;0,G4709&lt;&gt;""),IF(F4709="","",IF(ISNUMBER(MATCH(SUBSTITUTE(F4709," ",""),SUBSTITUTE('Look Up Values'!$W$2:$W$30," ",""),0)),"","D&amp;R error")),"")</f>
        <v/>
      </c>
      <c r="O4709" s="256" t="str">
        <f t="shared" si="147"/>
        <v/>
      </c>
    </row>
    <row r="4710" spans="1:15" ht="15.75">
      <c r="A4710" s="250">
        <v>4703</v>
      </c>
      <c r="B4710" s="208"/>
      <c r="C4710" s="49"/>
      <c r="D4710" s="50"/>
      <c r="E4710" s="50"/>
      <c r="F4710" s="50"/>
      <c r="G4710" s="209"/>
      <c r="H4710" s="48"/>
      <c r="I4710" s="457" t="str">
        <f t="shared" si="146"/>
        <v/>
      </c>
      <c r="J4710" s="241" cm="1">
        <f t="array" ref="J4710">SUMPRODUCT(--(K4710:N4710&lt;&gt;"")) + IF(TRIM(O4710)="",0,LEN(O4710)-LEN(SUBSTITUTE(O4710,",",""))+1)</f>
        <v>0</v>
      </c>
      <c r="K4710" s="242" t="str">
        <f>IF(AND(G4710&lt;&gt;0,G4710&lt;&gt;""),IF(B4710="","",IF(ISNUMBER(MATCH(B4710,'Look Up Values'!$B$2:$B$500,0)),"","Dest. error")),"")</f>
        <v/>
      </c>
      <c r="L4710" s="242" t="str">
        <f>IF(AND(G4710&lt;&gt;0,G4710&lt;&gt;""),IF(C4710="","",IF(AND(ISNUMBER(--LEFT(C4710,FIND(" ",C4710&amp;" ")-1)),OR(LEN(LEFT(C4710,FIND(" ",C4710&amp;" ")-1))=6,LEN(LEFT(C4710,FIND(" ",C4710&amp;" ")-1))=7),OR(ISNUMBER(MATCH(LEFT(C4710,FIND(" ",C4710&amp;" ")-1),'Look Up Values'!$G$2:$G$1000,0)),ISNUMBER(MATCH(LEFT(C4710,FIND(" ",C4710&amp;" ")-1),'Look Up Values'!$AE$2:$AE$2000,0)))),"","EWC error")),"")</f>
        <v/>
      </c>
      <c r="M4710" s="242" t="str" cm="1">
        <f t="array" ref="M4710">IF(AND(G4710&lt;&gt;0,G4710&lt;&gt;""),IF(E4710="","",IF(ISNUMBER(MATCH(SUBSTITUTE(E4710," ",""),SUBSTITUTE('Look Up Values'!$I$2:$I$10," ",""),0)),"","State error")),"")</f>
        <v/>
      </c>
      <c r="N4710" s="242" t="str" cm="1">
        <f t="array" ref="N4710">IF(AND(G4710&lt;&gt;0,G4710&lt;&gt;""),IF(F4710="","",IF(ISNUMBER(MATCH(SUBSTITUTE(F4710," ",""),SUBSTITUTE('Look Up Values'!$W$2:$W$30," ",""),0)),"","D&amp;R error")),"")</f>
        <v/>
      </c>
      <c r="O4710" s="256" t="str">
        <f t="shared" si="147"/>
        <v/>
      </c>
    </row>
    <row r="4711" spans="1:15" ht="15.75">
      <c r="A4711" s="250">
        <v>4704</v>
      </c>
      <c r="B4711" s="208"/>
      <c r="C4711" s="49"/>
      <c r="D4711" s="50"/>
      <c r="E4711" s="50"/>
      <c r="F4711" s="50"/>
      <c r="G4711" s="209"/>
      <c r="H4711" s="48"/>
      <c r="I4711" s="457" t="str">
        <f t="shared" si="146"/>
        <v/>
      </c>
      <c r="J4711" s="241" cm="1">
        <f t="array" ref="J4711">SUMPRODUCT(--(K4711:N4711&lt;&gt;"")) + IF(TRIM(O4711)="",0,LEN(O4711)-LEN(SUBSTITUTE(O4711,",",""))+1)</f>
        <v>0</v>
      </c>
      <c r="K4711" s="242" t="str">
        <f>IF(AND(G4711&lt;&gt;0,G4711&lt;&gt;""),IF(B4711="","",IF(ISNUMBER(MATCH(B4711,'Look Up Values'!$B$2:$B$500,0)),"","Dest. error")),"")</f>
        <v/>
      </c>
      <c r="L4711" s="242" t="str">
        <f>IF(AND(G4711&lt;&gt;0,G4711&lt;&gt;""),IF(C4711="","",IF(AND(ISNUMBER(--LEFT(C4711,FIND(" ",C4711&amp;" ")-1)),OR(LEN(LEFT(C4711,FIND(" ",C4711&amp;" ")-1))=6,LEN(LEFT(C4711,FIND(" ",C4711&amp;" ")-1))=7),OR(ISNUMBER(MATCH(LEFT(C4711,FIND(" ",C4711&amp;" ")-1),'Look Up Values'!$G$2:$G$1000,0)),ISNUMBER(MATCH(LEFT(C4711,FIND(" ",C4711&amp;" ")-1),'Look Up Values'!$AE$2:$AE$2000,0)))),"","EWC error")),"")</f>
        <v/>
      </c>
      <c r="M4711" s="242" t="str" cm="1">
        <f t="array" ref="M4711">IF(AND(G4711&lt;&gt;0,G4711&lt;&gt;""),IF(E4711="","",IF(ISNUMBER(MATCH(SUBSTITUTE(E4711," ",""),SUBSTITUTE('Look Up Values'!$I$2:$I$10," ",""),0)),"","State error")),"")</f>
        <v/>
      </c>
      <c r="N4711" s="242" t="str" cm="1">
        <f t="array" ref="N4711">IF(AND(G4711&lt;&gt;0,G4711&lt;&gt;""),IF(F4711="","",IF(ISNUMBER(MATCH(SUBSTITUTE(F4711," ",""),SUBSTITUTE('Look Up Values'!$W$2:$W$30," ",""),0)),"","D&amp;R error")),"")</f>
        <v/>
      </c>
      <c r="O4711" s="256" t="str">
        <f t="shared" si="147"/>
        <v/>
      </c>
    </row>
    <row r="4712" spans="1:15" ht="15.75">
      <c r="A4712" s="250">
        <v>4705</v>
      </c>
      <c r="B4712" s="208"/>
      <c r="C4712" s="49"/>
      <c r="D4712" s="50"/>
      <c r="E4712" s="50"/>
      <c r="F4712" s="50"/>
      <c r="G4712" s="209"/>
      <c r="H4712" s="48"/>
      <c r="I4712" s="457" t="str">
        <f t="shared" si="146"/>
        <v/>
      </c>
      <c r="J4712" s="241" cm="1">
        <f t="array" ref="J4712">SUMPRODUCT(--(K4712:N4712&lt;&gt;"")) + IF(TRIM(O4712)="",0,LEN(O4712)-LEN(SUBSTITUTE(O4712,",",""))+1)</f>
        <v>0</v>
      </c>
      <c r="K4712" s="242" t="str">
        <f>IF(AND(G4712&lt;&gt;0,G4712&lt;&gt;""),IF(B4712="","",IF(ISNUMBER(MATCH(B4712,'Look Up Values'!$B$2:$B$500,0)),"","Dest. error")),"")</f>
        <v/>
      </c>
      <c r="L4712" s="242" t="str">
        <f>IF(AND(G4712&lt;&gt;0,G4712&lt;&gt;""),IF(C4712="","",IF(AND(ISNUMBER(--LEFT(C4712,FIND(" ",C4712&amp;" ")-1)),OR(LEN(LEFT(C4712,FIND(" ",C4712&amp;" ")-1))=6,LEN(LEFT(C4712,FIND(" ",C4712&amp;" ")-1))=7),OR(ISNUMBER(MATCH(LEFT(C4712,FIND(" ",C4712&amp;" ")-1),'Look Up Values'!$G$2:$G$1000,0)),ISNUMBER(MATCH(LEFT(C4712,FIND(" ",C4712&amp;" ")-1),'Look Up Values'!$AE$2:$AE$2000,0)))),"","EWC error")),"")</f>
        <v/>
      </c>
      <c r="M4712" s="242" t="str" cm="1">
        <f t="array" ref="M4712">IF(AND(G4712&lt;&gt;0,G4712&lt;&gt;""),IF(E4712="","",IF(ISNUMBER(MATCH(SUBSTITUTE(E4712," ",""),SUBSTITUTE('Look Up Values'!$I$2:$I$10," ",""),0)),"","State error")),"")</f>
        <v/>
      </c>
      <c r="N4712" s="242" t="str" cm="1">
        <f t="array" ref="N4712">IF(AND(G4712&lt;&gt;0,G4712&lt;&gt;""),IF(F4712="","",IF(ISNUMBER(MATCH(SUBSTITUTE(F4712," ",""),SUBSTITUTE('Look Up Values'!$W$2:$W$30," ",""),0)),"","D&amp;R error")),"")</f>
        <v/>
      </c>
      <c r="O4712" s="256" t="str">
        <f t="shared" si="147"/>
        <v/>
      </c>
    </row>
    <row r="4713" spans="1:15" ht="15.75">
      <c r="A4713" s="250">
        <v>4706</v>
      </c>
      <c r="B4713" s="208"/>
      <c r="C4713" s="49"/>
      <c r="D4713" s="50"/>
      <c r="E4713" s="50"/>
      <c r="F4713" s="50"/>
      <c r="G4713" s="209"/>
      <c r="H4713" s="48"/>
      <c r="I4713" s="457" t="str">
        <f t="shared" si="146"/>
        <v/>
      </c>
      <c r="J4713" s="241" cm="1">
        <f t="array" ref="J4713">SUMPRODUCT(--(K4713:N4713&lt;&gt;"")) + IF(TRIM(O4713)="",0,LEN(O4713)-LEN(SUBSTITUTE(O4713,",",""))+1)</f>
        <v>0</v>
      </c>
      <c r="K4713" s="242" t="str">
        <f>IF(AND(G4713&lt;&gt;0,G4713&lt;&gt;""),IF(B4713="","",IF(ISNUMBER(MATCH(B4713,'Look Up Values'!$B$2:$B$500,0)),"","Dest. error")),"")</f>
        <v/>
      </c>
      <c r="L4713" s="242" t="str">
        <f>IF(AND(G4713&lt;&gt;0,G4713&lt;&gt;""),IF(C4713="","",IF(AND(ISNUMBER(--LEFT(C4713,FIND(" ",C4713&amp;" ")-1)),OR(LEN(LEFT(C4713,FIND(" ",C4713&amp;" ")-1))=6,LEN(LEFT(C4713,FIND(" ",C4713&amp;" ")-1))=7),OR(ISNUMBER(MATCH(LEFT(C4713,FIND(" ",C4713&amp;" ")-1),'Look Up Values'!$G$2:$G$1000,0)),ISNUMBER(MATCH(LEFT(C4713,FIND(" ",C4713&amp;" ")-1),'Look Up Values'!$AE$2:$AE$2000,0)))),"","EWC error")),"")</f>
        <v/>
      </c>
      <c r="M4713" s="242" t="str" cm="1">
        <f t="array" ref="M4713">IF(AND(G4713&lt;&gt;0,G4713&lt;&gt;""),IF(E4713="","",IF(ISNUMBER(MATCH(SUBSTITUTE(E4713," ",""),SUBSTITUTE('Look Up Values'!$I$2:$I$10," ",""),0)),"","State error")),"")</f>
        <v/>
      </c>
      <c r="N4713" s="242" t="str" cm="1">
        <f t="array" ref="N4713">IF(AND(G4713&lt;&gt;0,G4713&lt;&gt;""),IF(F4713="","",IF(ISNUMBER(MATCH(SUBSTITUTE(F4713," ",""),SUBSTITUTE('Look Up Values'!$W$2:$W$30," ",""),0)),"","D&amp;R error")),"")</f>
        <v/>
      </c>
      <c r="O4713" s="256" t="str">
        <f t="shared" si="147"/>
        <v/>
      </c>
    </row>
    <row r="4714" spans="1:15" ht="15.75">
      <c r="A4714" s="250">
        <v>4707</v>
      </c>
      <c r="B4714" s="208"/>
      <c r="C4714" s="49"/>
      <c r="D4714" s="50"/>
      <c r="E4714" s="50"/>
      <c r="F4714" s="50"/>
      <c r="G4714" s="209"/>
      <c r="H4714" s="48"/>
      <c r="I4714" s="457" t="str">
        <f t="shared" si="146"/>
        <v/>
      </c>
      <c r="J4714" s="241" cm="1">
        <f t="array" ref="J4714">SUMPRODUCT(--(K4714:N4714&lt;&gt;"")) + IF(TRIM(O4714)="",0,LEN(O4714)-LEN(SUBSTITUTE(O4714,",",""))+1)</f>
        <v>0</v>
      </c>
      <c r="K4714" s="242" t="str">
        <f>IF(AND(G4714&lt;&gt;0,G4714&lt;&gt;""),IF(B4714="","",IF(ISNUMBER(MATCH(B4714,'Look Up Values'!$B$2:$B$500,0)),"","Dest. error")),"")</f>
        <v/>
      </c>
      <c r="L4714" s="242" t="str">
        <f>IF(AND(G4714&lt;&gt;0,G4714&lt;&gt;""),IF(C4714="","",IF(AND(ISNUMBER(--LEFT(C4714,FIND(" ",C4714&amp;" ")-1)),OR(LEN(LEFT(C4714,FIND(" ",C4714&amp;" ")-1))=6,LEN(LEFT(C4714,FIND(" ",C4714&amp;" ")-1))=7),OR(ISNUMBER(MATCH(LEFT(C4714,FIND(" ",C4714&amp;" ")-1),'Look Up Values'!$G$2:$G$1000,0)),ISNUMBER(MATCH(LEFT(C4714,FIND(" ",C4714&amp;" ")-1),'Look Up Values'!$AE$2:$AE$2000,0)))),"","EWC error")),"")</f>
        <v/>
      </c>
      <c r="M4714" s="242" t="str" cm="1">
        <f t="array" ref="M4714">IF(AND(G4714&lt;&gt;0,G4714&lt;&gt;""),IF(E4714="","",IF(ISNUMBER(MATCH(SUBSTITUTE(E4714," ",""),SUBSTITUTE('Look Up Values'!$I$2:$I$10," ",""),0)),"","State error")),"")</f>
        <v/>
      </c>
      <c r="N4714" s="242" t="str" cm="1">
        <f t="array" ref="N4714">IF(AND(G4714&lt;&gt;0,G4714&lt;&gt;""),IF(F4714="","",IF(ISNUMBER(MATCH(SUBSTITUTE(F4714," ",""),SUBSTITUTE('Look Up Values'!$W$2:$W$30," ",""),0)),"","D&amp;R error")),"")</f>
        <v/>
      </c>
      <c r="O4714" s="256" t="str">
        <f t="shared" si="147"/>
        <v/>
      </c>
    </row>
    <row r="4715" spans="1:15" ht="15.75">
      <c r="A4715" s="250">
        <v>4708</v>
      </c>
      <c r="B4715" s="208"/>
      <c r="C4715" s="49"/>
      <c r="D4715" s="50"/>
      <c r="E4715" s="50"/>
      <c r="F4715" s="50"/>
      <c r="G4715" s="209"/>
      <c r="H4715" s="48"/>
      <c r="I4715" s="457" t="str">
        <f t="shared" si="146"/>
        <v/>
      </c>
      <c r="J4715" s="241" cm="1">
        <f t="array" ref="J4715">SUMPRODUCT(--(K4715:N4715&lt;&gt;"")) + IF(TRIM(O4715)="",0,LEN(O4715)-LEN(SUBSTITUTE(O4715,",",""))+1)</f>
        <v>0</v>
      </c>
      <c r="K4715" s="242" t="str">
        <f>IF(AND(G4715&lt;&gt;0,G4715&lt;&gt;""),IF(B4715="","",IF(ISNUMBER(MATCH(B4715,'Look Up Values'!$B$2:$B$500,0)),"","Dest. error")),"")</f>
        <v/>
      </c>
      <c r="L4715" s="242" t="str">
        <f>IF(AND(G4715&lt;&gt;0,G4715&lt;&gt;""),IF(C4715="","",IF(AND(ISNUMBER(--LEFT(C4715,FIND(" ",C4715&amp;" ")-1)),OR(LEN(LEFT(C4715,FIND(" ",C4715&amp;" ")-1))=6,LEN(LEFT(C4715,FIND(" ",C4715&amp;" ")-1))=7),OR(ISNUMBER(MATCH(LEFT(C4715,FIND(" ",C4715&amp;" ")-1),'Look Up Values'!$G$2:$G$1000,0)),ISNUMBER(MATCH(LEFT(C4715,FIND(" ",C4715&amp;" ")-1),'Look Up Values'!$AE$2:$AE$2000,0)))),"","EWC error")),"")</f>
        <v/>
      </c>
      <c r="M4715" s="242" t="str" cm="1">
        <f t="array" ref="M4715">IF(AND(G4715&lt;&gt;0,G4715&lt;&gt;""),IF(E4715="","",IF(ISNUMBER(MATCH(SUBSTITUTE(E4715," ",""),SUBSTITUTE('Look Up Values'!$I$2:$I$10," ",""),0)),"","State error")),"")</f>
        <v/>
      </c>
      <c r="N4715" s="242" t="str" cm="1">
        <f t="array" ref="N4715">IF(AND(G4715&lt;&gt;0,G4715&lt;&gt;""),IF(F4715="","",IF(ISNUMBER(MATCH(SUBSTITUTE(F4715," ",""),SUBSTITUTE('Look Up Values'!$W$2:$W$30," ",""),0)),"","D&amp;R error")),"")</f>
        <v/>
      </c>
      <c r="O4715" s="256" t="str">
        <f t="shared" si="147"/>
        <v/>
      </c>
    </row>
    <row r="4716" spans="1:15" ht="15.75">
      <c r="A4716" s="250">
        <v>4709</v>
      </c>
      <c r="B4716" s="208"/>
      <c r="C4716" s="49"/>
      <c r="D4716" s="50"/>
      <c r="E4716" s="50"/>
      <c r="F4716" s="50"/>
      <c r="G4716" s="209"/>
      <c r="H4716" s="48"/>
      <c r="I4716" s="457" t="str">
        <f t="shared" si="146"/>
        <v/>
      </c>
      <c r="J4716" s="241" cm="1">
        <f t="array" ref="J4716">SUMPRODUCT(--(K4716:N4716&lt;&gt;"")) + IF(TRIM(O4716)="",0,LEN(O4716)-LEN(SUBSTITUTE(O4716,",",""))+1)</f>
        <v>0</v>
      </c>
      <c r="K4716" s="242" t="str">
        <f>IF(AND(G4716&lt;&gt;0,G4716&lt;&gt;""),IF(B4716="","",IF(ISNUMBER(MATCH(B4716,'Look Up Values'!$B$2:$B$500,0)),"","Dest. error")),"")</f>
        <v/>
      </c>
      <c r="L4716" s="242" t="str">
        <f>IF(AND(G4716&lt;&gt;0,G4716&lt;&gt;""),IF(C4716="","",IF(AND(ISNUMBER(--LEFT(C4716,FIND(" ",C4716&amp;" ")-1)),OR(LEN(LEFT(C4716,FIND(" ",C4716&amp;" ")-1))=6,LEN(LEFT(C4716,FIND(" ",C4716&amp;" ")-1))=7),OR(ISNUMBER(MATCH(LEFT(C4716,FIND(" ",C4716&amp;" ")-1),'Look Up Values'!$G$2:$G$1000,0)),ISNUMBER(MATCH(LEFT(C4716,FIND(" ",C4716&amp;" ")-1),'Look Up Values'!$AE$2:$AE$2000,0)))),"","EWC error")),"")</f>
        <v/>
      </c>
      <c r="M4716" s="242" t="str" cm="1">
        <f t="array" ref="M4716">IF(AND(G4716&lt;&gt;0,G4716&lt;&gt;""),IF(E4716="","",IF(ISNUMBER(MATCH(SUBSTITUTE(E4716," ",""),SUBSTITUTE('Look Up Values'!$I$2:$I$10," ",""),0)),"","State error")),"")</f>
        <v/>
      </c>
      <c r="N4716" s="242" t="str" cm="1">
        <f t="array" ref="N4716">IF(AND(G4716&lt;&gt;0,G4716&lt;&gt;""),IF(F4716="","",IF(ISNUMBER(MATCH(SUBSTITUTE(F4716," ",""),SUBSTITUTE('Look Up Values'!$W$2:$W$30," ",""),0)),"","D&amp;R error")),"")</f>
        <v/>
      </c>
      <c r="O4716" s="256" t="str">
        <f t="shared" si="147"/>
        <v/>
      </c>
    </row>
    <row r="4717" spans="1:15" ht="15.75">
      <c r="A4717" s="250">
        <v>4710</v>
      </c>
      <c r="B4717" s="208"/>
      <c r="C4717" s="49"/>
      <c r="D4717" s="50"/>
      <c r="E4717" s="50"/>
      <c r="F4717" s="50"/>
      <c r="G4717" s="209"/>
      <c r="H4717" s="48"/>
      <c r="I4717" s="457" t="str">
        <f t="shared" si="146"/>
        <v/>
      </c>
      <c r="J4717" s="241" cm="1">
        <f t="array" ref="J4717">SUMPRODUCT(--(K4717:N4717&lt;&gt;"")) + IF(TRIM(O4717)="",0,LEN(O4717)-LEN(SUBSTITUTE(O4717,",",""))+1)</f>
        <v>0</v>
      </c>
      <c r="K4717" s="242" t="str">
        <f>IF(AND(G4717&lt;&gt;0,G4717&lt;&gt;""),IF(B4717="","",IF(ISNUMBER(MATCH(B4717,'Look Up Values'!$B$2:$B$500,0)),"","Dest. error")),"")</f>
        <v/>
      </c>
      <c r="L4717" s="242" t="str">
        <f>IF(AND(G4717&lt;&gt;0,G4717&lt;&gt;""),IF(C4717="","",IF(AND(ISNUMBER(--LEFT(C4717,FIND(" ",C4717&amp;" ")-1)),OR(LEN(LEFT(C4717,FIND(" ",C4717&amp;" ")-1))=6,LEN(LEFT(C4717,FIND(" ",C4717&amp;" ")-1))=7),OR(ISNUMBER(MATCH(LEFT(C4717,FIND(" ",C4717&amp;" ")-1),'Look Up Values'!$G$2:$G$1000,0)),ISNUMBER(MATCH(LEFT(C4717,FIND(" ",C4717&amp;" ")-1),'Look Up Values'!$AE$2:$AE$2000,0)))),"","EWC error")),"")</f>
        <v/>
      </c>
      <c r="M4717" s="242" t="str" cm="1">
        <f t="array" ref="M4717">IF(AND(G4717&lt;&gt;0,G4717&lt;&gt;""),IF(E4717="","",IF(ISNUMBER(MATCH(SUBSTITUTE(E4717," ",""),SUBSTITUTE('Look Up Values'!$I$2:$I$10," ",""),0)),"","State error")),"")</f>
        <v/>
      </c>
      <c r="N4717" s="242" t="str" cm="1">
        <f t="array" ref="N4717">IF(AND(G4717&lt;&gt;0,G4717&lt;&gt;""),IF(F4717="","",IF(ISNUMBER(MATCH(SUBSTITUTE(F4717," ",""),SUBSTITUTE('Look Up Values'!$W$2:$W$30," ",""),0)),"","D&amp;R error")),"")</f>
        <v/>
      </c>
      <c r="O4717" s="256" t="str">
        <f t="shared" si="147"/>
        <v/>
      </c>
    </row>
    <row r="4718" spans="1:15" ht="15.75">
      <c r="A4718" s="250">
        <v>4711</v>
      </c>
      <c r="B4718" s="208"/>
      <c r="C4718" s="49"/>
      <c r="D4718" s="50"/>
      <c r="E4718" s="50"/>
      <c r="F4718" s="50"/>
      <c r="G4718" s="209"/>
      <c r="H4718" s="48"/>
      <c r="I4718" s="457" t="str">
        <f t="shared" si="146"/>
        <v/>
      </c>
      <c r="J4718" s="241" cm="1">
        <f t="array" ref="J4718">SUMPRODUCT(--(K4718:N4718&lt;&gt;"")) + IF(TRIM(O4718)="",0,LEN(O4718)-LEN(SUBSTITUTE(O4718,",",""))+1)</f>
        <v>0</v>
      </c>
      <c r="K4718" s="242" t="str">
        <f>IF(AND(G4718&lt;&gt;0,G4718&lt;&gt;""),IF(B4718="","",IF(ISNUMBER(MATCH(B4718,'Look Up Values'!$B$2:$B$500,0)),"","Dest. error")),"")</f>
        <v/>
      </c>
      <c r="L4718" s="242" t="str">
        <f>IF(AND(G4718&lt;&gt;0,G4718&lt;&gt;""),IF(C4718="","",IF(AND(ISNUMBER(--LEFT(C4718,FIND(" ",C4718&amp;" ")-1)),OR(LEN(LEFT(C4718,FIND(" ",C4718&amp;" ")-1))=6,LEN(LEFT(C4718,FIND(" ",C4718&amp;" ")-1))=7),OR(ISNUMBER(MATCH(LEFT(C4718,FIND(" ",C4718&amp;" ")-1),'Look Up Values'!$G$2:$G$1000,0)),ISNUMBER(MATCH(LEFT(C4718,FIND(" ",C4718&amp;" ")-1),'Look Up Values'!$AE$2:$AE$2000,0)))),"","EWC error")),"")</f>
        <v/>
      </c>
      <c r="M4718" s="242" t="str" cm="1">
        <f t="array" ref="M4718">IF(AND(G4718&lt;&gt;0,G4718&lt;&gt;""),IF(E4718="","",IF(ISNUMBER(MATCH(SUBSTITUTE(E4718," ",""),SUBSTITUTE('Look Up Values'!$I$2:$I$10," ",""),0)),"","State error")),"")</f>
        <v/>
      </c>
      <c r="N4718" s="242" t="str" cm="1">
        <f t="array" ref="N4718">IF(AND(G4718&lt;&gt;0,G4718&lt;&gt;""),IF(F4718="","",IF(ISNUMBER(MATCH(SUBSTITUTE(F4718," ",""),SUBSTITUTE('Look Up Values'!$W$2:$W$30," ",""),0)),"","D&amp;R error")),"")</f>
        <v/>
      </c>
      <c r="O4718" s="256" t="str">
        <f t="shared" si="147"/>
        <v/>
      </c>
    </row>
    <row r="4719" spans="1:15" ht="15.75">
      <c r="A4719" s="250">
        <v>4712</v>
      </c>
      <c r="B4719" s="208"/>
      <c r="C4719" s="49"/>
      <c r="D4719" s="50"/>
      <c r="E4719" s="50"/>
      <c r="F4719" s="50"/>
      <c r="G4719" s="209"/>
      <c r="H4719" s="48"/>
      <c r="I4719" s="457" t="str">
        <f t="shared" si="146"/>
        <v/>
      </c>
      <c r="J4719" s="241" cm="1">
        <f t="array" ref="J4719">SUMPRODUCT(--(K4719:N4719&lt;&gt;"")) + IF(TRIM(O4719)="",0,LEN(O4719)-LEN(SUBSTITUTE(O4719,",",""))+1)</f>
        <v>0</v>
      </c>
      <c r="K4719" s="242" t="str">
        <f>IF(AND(G4719&lt;&gt;0,G4719&lt;&gt;""),IF(B4719="","",IF(ISNUMBER(MATCH(B4719,'Look Up Values'!$B$2:$B$500,0)),"","Dest. error")),"")</f>
        <v/>
      </c>
      <c r="L4719" s="242" t="str">
        <f>IF(AND(G4719&lt;&gt;0,G4719&lt;&gt;""),IF(C4719="","",IF(AND(ISNUMBER(--LEFT(C4719,FIND(" ",C4719&amp;" ")-1)),OR(LEN(LEFT(C4719,FIND(" ",C4719&amp;" ")-1))=6,LEN(LEFT(C4719,FIND(" ",C4719&amp;" ")-1))=7),OR(ISNUMBER(MATCH(LEFT(C4719,FIND(" ",C4719&amp;" ")-1),'Look Up Values'!$G$2:$G$1000,0)),ISNUMBER(MATCH(LEFT(C4719,FIND(" ",C4719&amp;" ")-1),'Look Up Values'!$AE$2:$AE$2000,0)))),"","EWC error")),"")</f>
        <v/>
      </c>
      <c r="M4719" s="242" t="str" cm="1">
        <f t="array" ref="M4719">IF(AND(G4719&lt;&gt;0,G4719&lt;&gt;""),IF(E4719="","",IF(ISNUMBER(MATCH(SUBSTITUTE(E4719," ",""),SUBSTITUTE('Look Up Values'!$I$2:$I$10," ",""),0)),"","State error")),"")</f>
        <v/>
      </c>
      <c r="N4719" s="242" t="str" cm="1">
        <f t="array" ref="N4719">IF(AND(G4719&lt;&gt;0,G4719&lt;&gt;""),IF(F4719="","",IF(ISNUMBER(MATCH(SUBSTITUTE(F4719," ",""),SUBSTITUTE('Look Up Values'!$W$2:$W$30," ",""),0)),"","D&amp;R error")),"")</f>
        <v/>
      </c>
      <c r="O4719" s="256" t="str">
        <f t="shared" si="147"/>
        <v/>
      </c>
    </row>
    <row r="4720" spans="1:15" ht="15.75">
      <c r="A4720" s="250">
        <v>4713</v>
      </c>
      <c r="B4720" s="208"/>
      <c r="C4720" s="49"/>
      <c r="D4720" s="50"/>
      <c r="E4720" s="50"/>
      <c r="F4720" s="50"/>
      <c r="G4720" s="209"/>
      <c r="H4720" s="48"/>
      <c r="I4720" s="457" t="str">
        <f t="shared" si="146"/>
        <v/>
      </c>
      <c r="J4720" s="241" cm="1">
        <f t="array" ref="J4720">SUMPRODUCT(--(K4720:N4720&lt;&gt;"")) + IF(TRIM(O4720)="",0,LEN(O4720)-LEN(SUBSTITUTE(O4720,",",""))+1)</f>
        <v>0</v>
      </c>
      <c r="K4720" s="242" t="str">
        <f>IF(AND(G4720&lt;&gt;0,G4720&lt;&gt;""),IF(B4720="","",IF(ISNUMBER(MATCH(B4720,'Look Up Values'!$B$2:$B$500,0)),"","Dest. error")),"")</f>
        <v/>
      </c>
      <c r="L4720" s="242" t="str">
        <f>IF(AND(G4720&lt;&gt;0,G4720&lt;&gt;""),IF(C4720="","",IF(AND(ISNUMBER(--LEFT(C4720,FIND(" ",C4720&amp;" ")-1)),OR(LEN(LEFT(C4720,FIND(" ",C4720&amp;" ")-1))=6,LEN(LEFT(C4720,FIND(" ",C4720&amp;" ")-1))=7),OR(ISNUMBER(MATCH(LEFT(C4720,FIND(" ",C4720&amp;" ")-1),'Look Up Values'!$G$2:$G$1000,0)),ISNUMBER(MATCH(LEFT(C4720,FIND(" ",C4720&amp;" ")-1),'Look Up Values'!$AE$2:$AE$2000,0)))),"","EWC error")),"")</f>
        <v/>
      </c>
      <c r="M4720" s="242" t="str" cm="1">
        <f t="array" ref="M4720">IF(AND(G4720&lt;&gt;0,G4720&lt;&gt;""),IF(E4720="","",IF(ISNUMBER(MATCH(SUBSTITUTE(E4720," ",""),SUBSTITUTE('Look Up Values'!$I$2:$I$10," ",""),0)),"","State error")),"")</f>
        <v/>
      </c>
      <c r="N4720" s="242" t="str" cm="1">
        <f t="array" ref="N4720">IF(AND(G4720&lt;&gt;0,G4720&lt;&gt;""),IF(F4720="","",IF(ISNUMBER(MATCH(SUBSTITUTE(F4720," ",""),SUBSTITUTE('Look Up Values'!$W$2:$W$30," ",""),0)),"","D&amp;R error")),"")</f>
        <v/>
      </c>
      <c r="O4720" s="256" t="str">
        <f t="shared" si="147"/>
        <v/>
      </c>
    </row>
    <row r="4721" spans="1:15" ht="15.75">
      <c r="A4721" s="250">
        <v>4714</v>
      </c>
      <c r="B4721" s="208"/>
      <c r="C4721" s="49"/>
      <c r="D4721" s="50"/>
      <c r="E4721" s="50"/>
      <c r="F4721" s="50"/>
      <c r="G4721" s="209"/>
      <c r="H4721" s="48"/>
      <c r="I4721" s="457" t="str">
        <f t="shared" si="146"/>
        <v/>
      </c>
      <c r="J4721" s="241" cm="1">
        <f t="array" ref="J4721">SUMPRODUCT(--(K4721:N4721&lt;&gt;"")) + IF(TRIM(O4721)="",0,LEN(O4721)-LEN(SUBSTITUTE(O4721,",",""))+1)</f>
        <v>0</v>
      </c>
      <c r="K4721" s="242" t="str">
        <f>IF(AND(G4721&lt;&gt;0,G4721&lt;&gt;""),IF(B4721="","",IF(ISNUMBER(MATCH(B4721,'Look Up Values'!$B$2:$B$500,0)),"","Dest. error")),"")</f>
        <v/>
      </c>
      <c r="L4721" s="242" t="str">
        <f>IF(AND(G4721&lt;&gt;0,G4721&lt;&gt;""),IF(C4721="","",IF(AND(ISNUMBER(--LEFT(C4721,FIND(" ",C4721&amp;" ")-1)),OR(LEN(LEFT(C4721,FIND(" ",C4721&amp;" ")-1))=6,LEN(LEFT(C4721,FIND(" ",C4721&amp;" ")-1))=7),OR(ISNUMBER(MATCH(LEFT(C4721,FIND(" ",C4721&amp;" ")-1),'Look Up Values'!$G$2:$G$1000,0)),ISNUMBER(MATCH(LEFT(C4721,FIND(" ",C4721&amp;" ")-1),'Look Up Values'!$AE$2:$AE$2000,0)))),"","EWC error")),"")</f>
        <v/>
      </c>
      <c r="M4721" s="242" t="str" cm="1">
        <f t="array" ref="M4721">IF(AND(G4721&lt;&gt;0,G4721&lt;&gt;""),IF(E4721="","",IF(ISNUMBER(MATCH(SUBSTITUTE(E4721," ",""),SUBSTITUTE('Look Up Values'!$I$2:$I$10," ",""),0)),"","State error")),"")</f>
        <v/>
      </c>
      <c r="N4721" s="242" t="str" cm="1">
        <f t="array" ref="N4721">IF(AND(G4721&lt;&gt;0,G4721&lt;&gt;""),IF(F4721="","",IF(ISNUMBER(MATCH(SUBSTITUTE(F4721," ",""),SUBSTITUTE('Look Up Values'!$W$2:$W$30," ",""),0)),"","D&amp;R error")),"")</f>
        <v/>
      </c>
      <c r="O4721" s="256" t="str">
        <f t="shared" si="147"/>
        <v/>
      </c>
    </row>
    <row r="4722" spans="1:15" ht="15.75">
      <c r="A4722" s="250">
        <v>4715</v>
      </c>
      <c r="B4722" s="208"/>
      <c r="C4722" s="49"/>
      <c r="D4722" s="50"/>
      <c r="E4722" s="50"/>
      <c r="F4722" s="50"/>
      <c r="G4722" s="209"/>
      <c r="H4722" s="48"/>
      <c r="I4722" s="457" t="str">
        <f t="shared" si="146"/>
        <v/>
      </c>
      <c r="J4722" s="241" cm="1">
        <f t="array" ref="J4722">SUMPRODUCT(--(K4722:N4722&lt;&gt;"")) + IF(TRIM(O4722)="",0,LEN(O4722)-LEN(SUBSTITUTE(O4722,",",""))+1)</f>
        <v>0</v>
      </c>
      <c r="K4722" s="242" t="str">
        <f>IF(AND(G4722&lt;&gt;0,G4722&lt;&gt;""),IF(B4722="","",IF(ISNUMBER(MATCH(B4722,'Look Up Values'!$B$2:$B$500,0)),"","Dest. error")),"")</f>
        <v/>
      </c>
      <c r="L4722" s="242" t="str">
        <f>IF(AND(G4722&lt;&gt;0,G4722&lt;&gt;""),IF(C4722="","",IF(AND(ISNUMBER(--LEFT(C4722,FIND(" ",C4722&amp;" ")-1)),OR(LEN(LEFT(C4722,FIND(" ",C4722&amp;" ")-1))=6,LEN(LEFT(C4722,FIND(" ",C4722&amp;" ")-1))=7),OR(ISNUMBER(MATCH(LEFT(C4722,FIND(" ",C4722&amp;" ")-1),'Look Up Values'!$G$2:$G$1000,0)),ISNUMBER(MATCH(LEFT(C4722,FIND(" ",C4722&amp;" ")-1),'Look Up Values'!$AE$2:$AE$2000,0)))),"","EWC error")),"")</f>
        <v/>
      </c>
      <c r="M4722" s="242" t="str" cm="1">
        <f t="array" ref="M4722">IF(AND(G4722&lt;&gt;0,G4722&lt;&gt;""),IF(E4722="","",IF(ISNUMBER(MATCH(SUBSTITUTE(E4722," ",""),SUBSTITUTE('Look Up Values'!$I$2:$I$10," ",""),0)),"","State error")),"")</f>
        <v/>
      </c>
      <c r="N4722" s="242" t="str" cm="1">
        <f t="array" ref="N4722">IF(AND(G4722&lt;&gt;0,G4722&lt;&gt;""),IF(F4722="","",IF(ISNUMBER(MATCH(SUBSTITUTE(F4722," ",""),SUBSTITUTE('Look Up Values'!$W$2:$W$30," ",""),0)),"","D&amp;R error")),"")</f>
        <v/>
      </c>
      <c r="O4722" s="256" t="str">
        <f t="shared" si="147"/>
        <v/>
      </c>
    </row>
    <row r="4723" spans="1:15" ht="15.75">
      <c r="A4723" s="250">
        <v>4716</v>
      </c>
      <c r="B4723" s="208"/>
      <c r="C4723" s="49"/>
      <c r="D4723" s="50"/>
      <c r="E4723" s="50"/>
      <c r="F4723" s="50"/>
      <c r="G4723" s="209"/>
      <c r="H4723" s="48"/>
      <c r="I4723" s="457" t="str">
        <f t="shared" si="146"/>
        <v/>
      </c>
      <c r="J4723" s="241" cm="1">
        <f t="array" ref="J4723">SUMPRODUCT(--(K4723:N4723&lt;&gt;"")) + IF(TRIM(O4723)="",0,LEN(O4723)-LEN(SUBSTITUTE(O4723,",",""))+1)</f>
        <v>0</v>
      </c>
      <c r="K4723" s="242" t="str">
        <f>IF(AND(G4723&lt;&gt;0,G4723&lt;&gt;""),IF(B4723="","",IF(ISNUMBER(MATCH(B4723,'Look Up Values'!$B$2:$B$500,0)),"","Dest. error")),"")</f>
        <v/>
      </c>
      <c r="L4723" s="242" t="str">
        <f>IF(AND(G4723&lt;&gt;0,G4723&lt;&gt;""),IF(C4723="","",IF(AND(ISNUMBER(--LEFT(C4723,FIND(" ",C4723&amp;" ")-1)),OR(LEN(LEFT(C4723,FIND(" ",C4723&amp;" ")-1))=6,LEN(LEFT(C4723,FIND(" ",C4723&amp;" ")-1))=7),OR(ISNUMBER(MATCH(LEFT(C4723,FIND(" ",C4723&amp;" ")-1),'Look Up Values'!$G$2:$G$1000,0)),ISNUMBER(MATCH(LEFT(C4723,FIND(" ",C4723&amp;" ")-1),'Look Up Values'!$AE$2:$AE$2000,0)))),"","EWC error")),"")</f>
        <v/>
      </c>
      <c r="M4723" s="242" t="str" cm="1">
        <f t="array" ref="M4723">IF(AND(G4723&lt;&gt;0,G4723&lt;&gt;""),IF(E4723="","",IF(ISNUMBER(MATCH(SUBSTITUTE(E4723," ",""),SUBSTITUTE('Look Up Values'!$I$2:$I$10," ",""),0)),"","State error")),"")</f>
        <v/>
      </c>
      <c r="N4723" s="242" t="str" cm="1">
        <f t="array" ref="N4723">IF(AND(G4723&lt;&gt;0,G4723&lt;&gt;""),IF(F4723="","",IF(ISNUMBER(MATCH(SUBSTITUTE(F4723," ",""),SUBSTITUTE('Look Up Values'!$W$2:$W$30," ",""),0)),"","D&amp;R error")),"")</f>
        <v/>
      </c>
      <c r="O4723" s="256" t="str">
        <f t="shared" si="147"/>
        <v/>
      </c>
    </row>
    <row r="4724" spans="1:15" ht="15.75">
      <c r="A4724" s="250">
        <v>4717</v>
      </c>
      <c r="B4724" s="208"/>
      <c r="C4724" s="49"/>
      <c r="D4724" s="50"/>
      <c r="E4724" s="50"/>
      <c r="F4724" s="50"/>
      <c r="G4724" s="209"/>
      <c r="H4724" s="48"/>
      <c r="I4724" s="457" t="str">
        <f t="shared" si="146"/>
        <v/>
      </c>
      <c r="J4724" s="241" cm="1">
        <f t="array" ref="J4724">SUMPRODUCT(--(K4724:N4724&lt;&gt;"")) + IF(TRIM(O4724)="",0,LEN(O4724)-LEN(SUBSTITUTE(O4724,",",""))+1)</f>
        <v>0</v>
      </c>
      <c r="K4724" s="242" t="str">
        <f>IF(AND(G4724&lt;&gt;0,G4724&lt;&gt;""),IF(B4724="","",IF(ISNUMBER(MATCH(B4724,'Look Up Values'!$B$2:$B$500,0)),"","Dest. error")),"")</f>
        <v/>
      </c>
      <c r="L4724" s="242" t="str">
        <f>IF(AND(G4724&lt;&gt;0,G4724&lt;&gt;""),IF(C4724="","",IF(AND(ISNUMBER(--LEFT(C4724,FIND(" ",C4724&amp;" ")-1)),OR(LEN(LEFT(C4724,FIND(" ",C4724&amp;" ")-1))=6,LEN(LEFT(C4724,FIND(" ",C4724&amp;" ")-1))=7),OR(ISNUMBER(MATCH(LEFT(C4724,FIND(" ",C4724&amp;" ")-1),'Look Up Values'!$G$2:$G$1000,0)),ISNUMBER(MATCH(LEFT(C4724,FIND(" ",C4724&amp;" ")-1),'Look Up Values'!$AE$2:$AE$2000,0)))),"","EWC error")),"")</f>
        <v/>
      </c>
      <c r="M4724" s="242" t="str" cm="1">
        <f t="array" ref="M4724">IF(AND(G4724&lt;&gt;0,G4724&lt;&gt;""),IF(E4724="","",IF(ISNUMBER(MATCH(SUBSTITUTE(E4724," ",""),SUBSTITUTE('Look Up Values'!$I$2:$I$10," ",""),0)),"","State error")),"")</f>
        <v/>
      </c>
      <c r="N4724" s="242" t="str" cm="1">
        <f t="array" ref="N4724">IF(AND(G4724&lt;&gt;0,G4724&lt;&gt;""),IF(F4724="","",IF(ISNUMBER(MATCH(SUBSTITUTE(F4724," ",""),SUBSTITUTE('Look Up Values'!$W$2:$W$30," ",""),0)),"","D&amp;R error")),"")</f>
        <v/>
      </c>
      <c r="O4724" s="256" t="str">
        <f t="shared" si="147"/>
        <v/>
      </c>
    </row>
    <row r="4725" spans="1:15" ht="15.75">
      <c r="A4725" s="250">
        <v>4718</v>
      </c>
      <c r="B4725" s="208"/>
      <c r="C4725" s="49"/>
      <c r="D4725" s="50"/>
      <c r="E4725" s="50"/>
      <c r="F4725" s="50"/>
      <c r="G4725" s="209"/>
      <c r="H4725" s="48"/>
      <c r="I4725" s="457" t="str">
        <f t="shared" si="146"/>
        <v/>
      </c>
      <c r="J4725" s="241" cm="1">
        <f t="array" ref="J4725">SUMPRODUCT(--(K4725:N4725&lt;&gt;"")) + IF(TRIM(O4725)="",0,LEN(O4725)-LEN(SUBSTITUTE(O4725,",",""))+1)</f>
        <v>0</v>
      </c>
      <c r="K4725" s="242" t="str">
        <f>IF(AND(G4725&lt;&gt;0,G4725&lt;&gt;""),IF(B4725="","",IF(ISNUMBER(MATCH(B4725,'Look Up Values'!$B$2:$B$500,0)),"","Dest. error")),"")</f>
        <v/>
      </c>
      <c r="L4725" s="242" t="str">
        <f>IF(AND(G4725&lt;&gt;0,G4725&lt;&gt;""),IF(C4725="","",IF(AND(ISNUMBER(--LEFT(C4725,FIND(" ",C4725&amp;" ")-1)),OR(LEN(LEFT(C4725,FIND(" ",C4725&amp;" ")-1))=6,LEN(LEFT(C4725,FIND(" ",C4725&amp;" ")-1))=7),OR(ISNUMBER(MATCH(LEFT(C4725,FIND(" ",C4725&amp;" ")-1),'Look Up Values'!$G$2:$G$1000,0)),ISNUMBER(MATCH(LEFT(C4725,FIND(" ",C4725&amp;" ")-1),'Look Up Values'!$AE$2:$AE$2000,0)))),"","EWC error")),"")</f>
        <v/>
      </c>
      <c r="M4725" s="242" t="str" cm="1">
        <f t="array" ref="M4725">IF(AND(G4725&lt;&gt;0,G4725&lt;&gt;""),IF(E4725="","",IF(ISNUMBER(MATCH(SUBSTITUTE(E4725," ",""),SUBSTITUTE('Look Up Values'!$I$2:$I$10," ",""),0)),"","State error")),"")</f>
        <v/>
      </c>
      <c r="N4725" s="242" t="str" cm="1">
        <f t="array" ref="N4725">IF(AND(G4725&lt;&gt;0,G4725&lt;&gt;""),IF(F4725="","",IF(ISNUMBER(MATCH(SUBSTITUTE(F4725," ",""),SUBSTITUTE('Look Up Values'!$W$2:$W$30," ",""),0)),"","D&amp;R error")),"")</f>
        <v/>
      </c>
      <c r="O4725" s="256" t="str">
        <f t="shared" si="147"/>
        <v/>
      </c>
    </row>
    <row r="4726" spans="1:15" ht="15.75">
      <c r="A4726" s="250">
        <v>4719</v>
      </c>
      <c r="B4726" s="208"/>
      <c r="C4726" s="49"/>
      <c r="D4726" s="50"/>
      <c r="E4726" s="50"/>
      <c r="F4726" s="50"/>
      <c r="G4726" s="209"/>
      <c r="H4726" s="48"/>
      <c r="I4726" s="457" t="str">
        <f t="shared" si="146"/>
        <v/>
      </c>
      <c r="J4726" s="241" cm="1">
        <f t="array" ref="J4726">SUMPRODUCT(--(K4726:N4726&lt;&gt;"")) + IF(TRIM(O4726)="",0,LEN(O4726)-LEN(SUBSTITUTE(O4726,",",""))+1)</f>
        <v>0</v>
      </c>
      <c r="K4726" s="242" t="str">
        <f>IF(AND(G4726&lt;&gt;0,G4726&lt;&gt;""),IF(B4726="","",IF(ISNUMBER(MATCH(B4726,'Look Up Values'!$B$2:$B$500,0)),"","Dest. error")),"")</f>
        <v/>
      </c>
      <c r="L4726" s="242" t="str">
        <f>IF(AND(G4726&lt;&gt;0,G4726&lt;&gt;""),IF(C4726="","",IF(AND(ISNUMBER(--LEFT(C4726,FIND(" ",C4726&amp;" ")-1)),OR(LEN(LEFT(C4726,FIND(" ",C4726&amp;" ")-1))=6,LEN(LEFT(C4726,FIND(" ",C4726&amp;" ")-1))=7),OR(ISNUMBER(MATCH(LEFT(C4726,FIND(" ",C4726&amp;" ")-1),'Look Up Values'!$G$2:$G$1000,0)),ISNUMBER(MATCH(LEFT(C4726,FIND(" ",C4726&amp;" ")-1),'Look Up Values'!$AE$2:$AE$2000,0)))),"","EWC error")),"")</f>
        <v/>
      </c>
      <c r="M4726" s="242" t="str" cm="1">
        <f t="array" ref="M4726">IF(AND(G4726&lt;&gt;0,G4726&lt;&gt;""),IF(E4726="","",IF(ISNUMBER(MATCH(SUBSTITUTE(E4726," ",""),SUBSTITUTE('Look Up Values'!$I$2:$I$10," ",""),0)),"","State error")),"")</f>
        <v/>
      </c>
      <c r="N4726" s="242" t="str" cm="1">
        <f t="array" ref="N4726">IF(AND(G4726&lt;&gt;0,G4726&lt;&gt;""),IF(F4726="","",IF(ISNUMBER(MATCH(SUBSTITUTE(F4726," ",""),SUBSTITUTE('Look Up Values'!$W$2:$W$30," ",""),0)),"","D&amp;R error")),"")</f>
        <v/>
      </c>
      <c r="O4726" s="256" t="str">
        <f t="shared" si="147"/>
        <v/>
      </c>
    </row>
    <row r="4727" spans="1:15" ht="15.75">
      <c r="A4727" s="250">
        <v>4720</v>
      </c>
      <c r="B4727" s="208"/>
      <c r="C4727" s="49"/>
      <c r="D4727" s="50"/>
      <c r="E4727" s="50"/>
      <c r="F4727" s="50"/>
      <c r="G4727" s="209"/>
      <c r="H4727" s="48"/>
      <c r="I4727" s="457" t="str">
        <f t="shared" si="146"/>
        <v/>
      </c>
      <c r="J4727" s="241" cm="1">
        <f t="array" ref="J4727">SUMPRODUCT(--(K4727:N4727&lt;&gt;"")) + IF(TRIM(O4727)="",0,LEN(O4727)-LEN(SUBSTITUTE(O4727,",",""))+1)</f>
        <v>0</v>
      </c>
      <c r="K4727" s="242" t="str">
        <f>IF(AND(G4727&lt;&gt;0,G4727&lt;&gt;""),IF(B4727="","",IF(ISNUMBER(MATCH(B4727,'Look Up Values'!$B$2:$B$500,0)),"","Dest. error")),"")</f>
        <v/>
      </c>
      <c r="L4727" s="242" t="str">
        <f>IF(AND(G4727&lt;&gt;0,G4727&lt;&gt;""),IF(C4727="","",IF(AND(ISNUMBER(--LEFT(C4727,FIND(" ",C4727&amp;" ")-1)),OR(LEN(LEFT(C4727,FIND(" ",C4727&amp;" ")-1))=6,LEN(LEFT(C4727,FIND(" ",C4727&amp;" ")-1))=7),OR(ISNUMBER(MATCH(LEFT(C4727,FIND(" ",C4727&amp;" ")-1),'Look Up Values'!$G$2:$G$1000,0)),ISNUMBER(MATCH(LEFT(C4727,FIND(" ",C4727&amp;" ")-1),'Look Up Values'!$AE$2:$AE$2000,0)))),"","EWC error")),"")</f>
        <v/>
      </c>
      <c r="M4727" s="242" t="str" cm="1">
        <f t="array" ref="M4727">IF(AND(G4727&lt;&gt;0,G4727&lt;&gt;""),IF(E4727="","",IF(ISNUMBER(MATCH(SUBSTITUTE(E4727," ",""),SUBSTITUTE('Look Up Values'!$I$2:$I$10," ",""),0)),"","State error")),"")</f>
        <v/>
      </c>
      <c r="N4727" s="242" t="str" cm="1">
        <f t="array" ref="N4727">IF(AND(G4727&lt;&gt;0,G4727&lt;&gt;""),IF(F4727="","",IF(ISNUMBER(MATCH(SUBSTITUTE(F4727," ",""),SUBSTITUTE('Look Up Values'!$W$2:$W$30," ",""),0)),"","D&amp;R error")),"")</f>
        <v/>
      </c>
      <c r="O4727" s="256" t="str">
        <f t="shared" si="147"/>
        <v/>
      </c>
    </row>
    <row r="4728" spans="1:15" ht="15.75">
      <c r="A4728" s="250">
        <v>4721</v>
      </c>
      <c r="B4728" s="208"/>
      <c r="C4728" s="49"/>
      <c r="D4728" s="50"/>
      <c r="E4728" s="50"/>
      <c r="F4728" s="50"/>
      <c r="G4728" s="209"/>
      <c r="H4728" s="48"/>
      <c r="I4728" s="457" t="str">
        <f t="shared" si="146"/>
        <v/>
      </c>
      <c r="J4728" s="241" cm="1">
        <f t="array" ref="J4728">SUMPRODUCT(--(K4728:N4728&lt;&gt;"")) + IF(TRIM(O4728)="",0,LEN(O4728)-LEN(SUBSTITUTE(O4728,",",""))+1)</f>
        <v>0</v>
      </c>
      <c r="K4728" s="242" t="str">
        <f>IF(AND(G4728&lt;&gt;0,G4728&lt;&gt;""),IF(B4728="","",IF(ISNUMBER(MATCH(B4728,'Look Up Values'!$B$2:$B$500,0)),"","Dest. error")),"")</f>
        <v/>
      </c>
      <c r="L4728" s="242" t="str">
        <f>IF(AND(G4728&lt;&gt;0,G4728&lt;&gt;""),IF(C4728="","",IF(AND(ISNUMBER(--LEFT(C4728,FIND(" ",C4728&amp;" ")-1)),OR(LEN(LEFT(C4728,FIND(" ",C4728&amp;" ")-1))=6,LEN(LEFT(C4728,FIND(" ",C4728&amp;" ")-1))=7),OR(ISNUMBER(MATCH(LEFT(C4728,FIND(" ",C4728&amp;" ")-1),'Look Up Values'!$G$2:$G$1000,0)),ISNUMBER(MATCH(LEFT(C4728,FIND(" ",C4728&amp;" ")-1),'Look Up Values'!$AE$2:$AE$2000,0)))),"","EWC error")),"")</f>
        <v/>
      </c>
      <c r="M4728" s="242" t="str" cm="1">
        <f t="array" ref="M4728">IF(AND(G4728&lt;&gt;0,G4728&lt;&gt;""),IF(E4728="","",IF(ISNUMBER(MATCH(SUBSTITUTE(E4728," ",""),SUBSTITUTE('Look Up Values'!$I$2:$I$10," ",""),0)),"","State error")),"")</f>
        <v/>
      </c>
      <c r="N4728" s="242" t="str" cm="1">
        <f t="array" ref="N4728">IF(AND(G4728&lt;&gt;0,G4728&lt;&gt;""),IF(F4728="","",IF(ISNUMBER(MATCH(SUBSTITUTE(F4728," ",""),SUBSTITUTE('Look Up Values'!$W$2:$W$30," ",""),0)),"","D&amp;R error")),"")</f>
        <v/>
      </c>
      <c r="O4728" s="256" t="str">
        <f t="shared" si="147"/>
        <v/>
      </c>
    </row>
    <row r="4729" spans="1:15" ht="15.75">
      <c r="A4729" s="250">
        <v>4722</v>
      </c>
      <c r="B4729" s="208"/>
      <c r="C4729" s="49"/>
      <c r="D4729" s="50"/>
      <c r="E4729" s="50"/>
      <c r="F4729" s="50"/>
      <c r="G4729" s="209"/>
      <c r="H4729" s="48"/>
      <c r="I4729" s="457" t="str">
        <f t="shared" si="146"/>
        <v/>
      </c>
      <c r="J4729" s="241" cm="1">
        <f t="array" ref="J4729">SUMPRODUCT(--(K4729:N4729&lt;&gt;"")) + IF(TRIM(O4729)="",0,LEN(O4729)-LEN(SUBSTITUTE(O4729,",",""))+1)</f>
        <v>0</v>
      </c>
      <c r="K4729" s="242" t="str">
        <f>IF(AND(G4729&lt;&gt;0,G4729&lt;&gt;""),IF(B4729="","",IF(ISNUMBER(MATCH(B4729,'Look Up Values'!$B$2:$B$500,0)),"","Dest. error")),"")</f>
        <v/>
      </c>
      <c r="L4729" s="242" t="str">
        <f>IF(AND(G4729&lt;&gt;0,G4729&lt;&gt;""),IF(C4729="","",IF(AND(ISNUMBER(--LEFT(C4729,FIND(" ",C4729&amp;" ")-1)),OR(LEN(LEFT(C4729,FIND(" ",C4729&amp;" ")-1))=6,LEN(LEFT(C4729,FIND(" ",C4729&amp;" ")-1))=7),OR(ISNUMBER(MATCH(LEFT(C4729,FIND(" ",C4729&amp;" ")-1),'Look Up Values'!$G$2:$G$1000,0)),ISNUMBER(MATCH(LEFT(C4729,FIND(" ",C4729&amp;" ")-1),'Look Up Values'!$AE$2:$AE$2000,0)))),"","EWC error")),"")</f>
        <v/>
      </c>
      <c r="M4729" s="242" t="str" cm="1">
        <f t="array" ref="M4729">IF(AND(G4729&lt;&gt;0,G4729&lt;&gt;""),IF(E4729="","",IF(ISNUMBER(MATCH(SUBSTITUTE(E4729," ",""),SUBSTITUTE('Look Up Values'!$I$2:$I$10," ",""),0)),"","State error")),"")</f>
        <v/>
      </c>
      <c r="N4729" s="242" t="str" cm="1">
        <f t="array" ref="N4729">IF(AND(G4729&lt;&gt;0,G4729&lt;&gt;""),IF(F4729="","",IF(ISNUMBER(MATCH(SUBSTITUTE(F4729," ",""),SUBSTITUTE('Look Up Values'!$W$2:$W$30," ",""),0)),"","D&amp;R error")),"")</f>
        <v/>
      </c>
      <c r="O4729" s="256" t="str">
        <f t="shared" si="147"/>
        <v/>
      </c>
    </row>
    <row r="4730" spans="1:15" ht="15.75">
      <c r="A4730" s="250">
        <v>4723</v>
      </c>
      <c r="B4730" s="208"/>
      <c r="C4730" s="49"/>
      <c r="D4730" s="50"/>
      <c r="E4730" s="50"/>
      <c r="F4730" s="50"/>
      <c r="G4730" s="209"/>
      <c r="H4730" s="48"/>
      <c r="I4730" s="457" t="str">
        <f t="shared" si="146"/>
        <v/>
      </c>
      <c r="J4730" s="241" cm="1">
        <f t="array" ref="J4730">SUMPRODUCT(--(K4730:N4730&lt;&gt;"")) + IF(TRIM(O4730)="",0,LEN(O4730)-LEN(SUBSTITUTE(O4730,",",""))+1)</f>
        <v>0</v>
      </c>
      <c r="K4730" s="242" t="str">
        <f>IF(AND(G4730&lt;&gt;0,G4730&lt;&gt;""),IF(B4730="","",IF(ISNUMBER(MATCH(B4730,'Look Up Values'!$B$2:$B$500,0)),"","Dest. error")),"")</f>
        <v/>
      </c>
      <c r="L4730" s="242" t="str">
        <f>IF(AND(G4730&lt;&gt;0,G4730&lt;&gt;""),IF(C4730="","",IF(AND(ISNUMBER(--LEFT(C4730,FIND(" ",C4730&amp;" ")-1)),OR(LEN(LEFT(C4730,FIND(" ",C4730&amp;" ")-1))=6,LEN(LEFT(C4730,FIND(" ",C4730&amp;" ")-1))=7),OR(ISNUMBER(MATCH(LEFT(C4730,FIND(" ",C4730&amp;" ")-1),'Look Up Values'!$G$2:$G$1000,0)),ISNUMBER(MATCH(LEFT(C4730,FIND(" ",C4730&amp;" ")-1),'Look Up Values'!$AE$2:$AE$2000,0)))),"","EWC error")),"")</f>
        <v/>
      </c>
      <c r="M4730" s="242" t="str" cm="1">
        <f t="array" ref="M4730">IF(AND(G4730&lt;&gt;0,G4730&lt;&gt;""),IF(E4730="","",IF(ISNUMBER(MATCH(SUBSTITUTE(E4730," ",""),SUBSTITUTE('Look Up Values'!$I$2:$I$10," ",""),0)),"","State error")),"")</f>
        <v/>
      </c>
      <c r="N4730" s="242" t="str" cm="1">
        <f t="array" ref="N4730">IF(AND(G4730&lt;&gt;0,G4730&lt;&gt;""),IF(F4730="","",IF(ISNUMBER(MATCH(SUBSTITUTE(F4730," ",""),SUBSTITUTE('Look Up Values'!$W$2:$W$30," ",""),0)),"","D&amp;R error")),"")</f>
        <v/>
      </c>
      <c r="O4730" s="256" t="str">
        <f t="shared" si="147"/>
        <v/>
      </c>
    </row>
    <row r="4731" spans="1:15" ht="15.75">
      <c r="A4731" s="250">
        <v>4724</v>
      </c>
      <c r="B4731" s="208"/>
      <c r="C4731" s="49"/>
      <c r="D4731" s="50"/>
      <c r="E4731" s="50"/>
      <c r="F4731" s="50"/>
      <c r="G4731" s="209"/>
      <c r="H4731" s="48"/>
      <c r="I4731" s="457" t="str">
        <f t="shared" si="146"/>
        <v/>
      </c>
      <c r="J4731" s="241" cm="1">
        <f t="array" ref="J4731">SUMPRODUCT(--(K4731:N4731&lt;&gt;"")) + IF(TRIM(O4731)="",0,LEN(O4731)-LEN(SUBSTITUTE(O4731,",",""))+1)</f>
        <v>0</v>
      </c>
      <c r="K4731" s="242" t="str">
        <f>IF(AND(G4731&lt;&gt;0,G4731&lt;&gt;""),IF(B4731="","",IF(ISNUMBER(MATCH(B4731,'Look Up Values'!$B$2:$B$500,0)),"","Dest. error")),"")</f>
        <v/>
      </c>
      <c r="L4731" s="242" t="str">
        <f>IF(AND(G4731&lt;&gt;0,G4731&lt;&gt;""),IF(C4731="","",IF(AND(ISNUMBER(--LEFT(C4731,FIND(" ",C4731&amp;" ")-1)),OR(LEN(LEFT(C4731,FIND(" ",C4731&amp;" ")-1))=6,LEN(LEFT(C4731,FIND(" ",C4731&amp;" ")-1))=7),OR(ISNUMBER(MATCH(LEFT(C4731,FIND(" ",C4731&amp;" ")-1),'Look Up Values'!$G$2:$G$1000,0)),ISNUMBER(MATCH(LEFT(C4731,FIND(" ",C4731&amp;" ")-1),'Look Up Values'!$AE$2:$AE$2000,0)))),"","EWC error")),"")</f>
        <v/>
      </c>
      <c r="M4731" s="242" t="str" cm="1">
        <f t="array" ref="M4731">IF(AND(G4731&lt;&gt;0,G4731&lt;&gt;""),IF(E4731="","",IF(ISNUMBER(MATCH(SUBSTITUTE(E4731," ",""),SUBSTITUTE('Look Up Values'!$I$2:$I$10," ",""),0)),"","State error")),"")</f>
        <v/>
      </c>
      <c r="N4731" s="242" t="str" cm="1">
        <f t="array" ref="N4731">IF(AND(G4731&lt;&gt;0,G4731&lt;&gt;""),IF(F4731="","",IF(ISNUMBER(MATCH(SUBSTITUTE(F4731," ",""),SUBSTITUTE('Look Up Values'!$W$2:$W$30," ",""),0)),"","D&amp;R error")),"")</f>
        <v/>
      </c>
      <c r="O4731" s="256" t="str">
        <f t="shared" si="147"/>
        <v/>
      </c>
    </row>
    <row r="4732" spans="1:15" ht="15.75">
      <c r="A4732" s="250">
        <v>4725</v>
      </c>
      <c r="B4732" s="208"/>
      <c r="C4732" s="49"/>
      <c r="D4732" s="50"/>
      <c r="E4732" s="50"/>
      <c r="F4732" s="50"/>
      <c r="G4732" s="209"/>
      <c r="H4732" s="48"/>
      <c r="I4732" s="457" t="str">
        <f t="shared" si="146"/>
        <v/>
      </c>
      <c r="J4732" s="241" cm="1">
        <f t="array" ref="J4732">SUMPRODUCT(--(K4732:N4732&lt;&gt;"")) + IF(TRIM(O4732)="",0,LEN(O4732)-LEN(SUBSTITUTE(O4732,",",""))+1)</f>
        <v>0</v>
      </c>
      <c r="K4732" s="242" t="str">
        <f>IF(AND(G4732&lt;&gt;0,G4732&lt;&gt;""),IF(B4732="","",IF(ISNUMBER(MATCH(B4732,'Look Up Values'!$B$2:$B$500,0)),"","Dest. error")),"")</f>
        <v/>
      </c>
      <c r="L4732" s="242" t="str">
        <f>IF(AND(G4732&lt;&gt;0,G4732&lt;&gt;""),IF(C4732="","",IF(AND(ISNUMBER(--LEFT(C4732,FIND(" ",C4732&amp;" ")-1)),OR(LEN(LEFT(C4732,FIND(" ",C4732&amp;" ")-1))=6,LEN(LEFT(C4732,FIND(" ",C4732&amp;" ")-1))=7),OR(ISNUMBER(MATCH(LEFT(C4732,FIND(" ",C4732&amp;" ")-1),'Look Up Values'!$G$2:$G$1000,0)),ISNUMBER(MATCH(LEFT(C4732,FIND(" ",C4732&amp;" ")-1),'Look Up Values'!$AE$2:$AE$2000,0)))),"","EWC error")),"")</f>
        <v/>
      </c>
      <c r="M4732" s="242" t="str" cm="1">
        <f t="array" ref="M4732">IF(AND(G4732&lt;&gt;0,G4732&lt;&gt;""),IF(E4732="","",IF(ISNUMBER(MATCH(SUBSTITUTE(E4732," ",""),SUBSTITUTE('Look Up Values'!$I$2:$I$10," ",""),0)),"","State error")),"")</f>
        <v/>
      </c>
      <c r="N4732" s="242" t="str" cm="1">
        <f t="array" ref="N4732">IF(AND(G4732&lt;&gt;0,G4732&lt;&gt;""),IF(F4732="","",IF(ISNUMBER(MATCH(SUBSTITUTE(F4732," ",""),SUBSTITUTE('Look Up Values'!$W$2:$W$30," ",""),0)),"","D&amp;R error")),"")</f>
        <v/>
      </c>
      <c r="O4732" s="256" t="str">
        <f t="shared" si="147"/>
        <v/>
      </c>
    </row>
    <row r="4733" spans="1:15" ht="15.75">
      <c r="A4733" s="250">
        <v>4726</v>
      </c>
      <c r="B4733" s="208"/>
      <c r="C4733" s="49"/>
      <c r="D4733" s="50"/>
      <c r="E4733" s="50"/>
      <c r="F4733" s="50"/>
      <c r="G4733" s="209"/>
      <c r="H4733" s="48"/>
      <c r="I4733" s="457" t="str">
        <f t="shared" si="146"/>
        <v/>
      </c>
      <c r="J4733" s="241" cm="1">
        <f t="array" ref="J4733">SUMPRODUCT(--(K4733:N4733&lt;&gt;"")) + IF(TRIM(O4733)="",0,LEN(O4733)-LEN(SUBSTITUTE(O4733,",",""))+1)</f>
        <v>0</v>
      </c>
      <c r="K4733" s="242" t="str">
        <f>IF(AND(G4733&lt;&gt;0,G4733&lt;&gt;""),IF(B4733="","",IF(ISNUMBER(MATCH(B4733,'Look Up Values'!$B$2:$B$500,0)),"","Dest. error")),"")</f>
        <v/>
      </c>
      <c r="L4733" s="242" t="str">
        <f>IF(AND(G4733&lt;&gt;0,G4733&lt;&gt;""),IF(C4733="","",IF(AND(ISNUMBER(--LEFT(C4733,FIND(" ",C4733&amp;" ")-1)),OR(LEN(LEFT(C4733,FIND(" ",C4733&amp;" ")-1))=6,LEN(LEFT(C4733,FIND(" ",C4733&amp;" ")-1))=7),OR(ISNUMBER(MATCH(LEFT(C4733,FIND(" ",C4733&amp;" ")-1),'Look Up Values'!$G$2:$G$1000,0)),ISNUMBER(MATCH(LEFT(C4733,FIND(" ",C4733&amp;" ")-1),'Look Up Values'!$AE$2:$AE$2000,0)))),"","EWC error")),"")</f>
        <v/>
      </c>
      <c r="M4733" s="242" t="str" cm="1">
        <f t="array" ref="M4733">IF(AND(G4733&lt;&gt;0,G4733&lt;&gt;""),IF(E4733="","",IF(ISNUMBER(MATCH(SUBSTITUTE(E4733," ",""),SUBSTITUTE('Look Up Values'!$I$2:$I$10," ",""),0)),"","State error")),"")</f>
        <v/>
      </c>
      <c r="N4733" s="242" t="str" cm="1">
        <f t="array" ref="N4733">IF(AND(G4733&lt;&gt;0,G4733&lt;&gt;""),IF(F4733="","",IF(ISNUMBER(MATCH(SUBSTITUTE(F4733," ",""),SUBSTITUTE('Look Up Values'!$W$2:$W$30," ",""),0)),"","D&amp;R error")),"")</f>
        <v/>
      </c>
      <c r="O4733" s="256" t="str">
        <f t="shared" si="147"/>
        <v/>
      </c>
    </row>
    <row r="4734" spans="1:15" ht="15.75">
      <c r="A4734" s="250">
        <v>4727</v>
      </c>
      <c r="B4734" s="208"/>
      <c r="C4734" s="49"/>
      <c r="D4734" s="50"/>
      <c r="E4734" s="50"/>
      <c r="F4734" s="50"/>
      <c r="G4734" s="209"/>
      <c r="H4734" s="48"/>
      <c r="I4734" s="457" t="str">
        <f t="shared" si="146"/>
        <v/>
      </c>
      <c r="J4734" s="241" cm="1">
        <f t="array" ref="J4734">SUMPRODUCT(--(K4734:N4734&lt;&gt;"")) + IF(TRIM(O4734)="",0,LEN(O4734)-LEN(SUBSTITUTE(O4734,",",""))+1)</f>
        <v>0</v>
      </c>
      <c r="K4734" s="242" t="str">
        <f>IF(AND(G4734&lt;&gt;0,G4734&lt;&gt;""),IF(B4734="","",IF(ISNUMBER(MATCH(B4734,'Look Up Values'!$B$2:$B$500,0)),"","Dest. error")),"")</f>
        <v/>
      </c>
      <c r="L4734" s="242" t="str">
        <f>IF(AND(G4734&lt;&gt;0,G4734&lt;&gt;""),IF(C4734="","",IF(AND(ISNUMBER(--LEFT(C4734,FIND(" ",C4734&amp;" ")-1)),OR(LEN(LEFT(C4734,FIND(" ",C4734&amp;" ")-1))=6,LEN(LEFT(C4734,FIND(" ",C4734&amp;" ")-1))=7),OR(ISNUMBER(MATCH(LEFT(C4734,FIND(" ",C4734&amp;" ")-1),'Look Up Values'!$G$2:$G$1000,0)),ISNUMBER(MATCH(LEFT(C4734,FIND(" ",C4734&amp;" ")-1),'Look Up Values'!$AE$2:$AE$2000,0)))),"","EWC error")),"")</f>
        <v/>
      </c>
      <c r="M4734" s="242" t="str" cm="1">
        <f t="array" ref="M4734">IF(AND(G4734&lt;&gt;0,G4734&lt;&gt;""),IF(E4734="","",IF(ISNUMBER(MATCH(SUBSTITUTE(E4734," ",""),SUBSTITUTE('Look Up Values'!$I$2:$I$10," ",""),0)),"","State error")),"")</f>
        <v/>
      </c>
      <c r="N4734" s="242" t="str" cm="1">
        <f t="array" ref="N4734">IF(AND(G4734&lt;&gt;0,G4734&lt;&gt;""),IF(F4734="","",IF(ISNUMBER(MATCH(SUBSTITUTE(F4734," ",""),SUBSTITUTE('Look Up Values'!$W$2:$W$30," ",""),0)),"","D&amp;R error")),"")</f>
        <v/>
      </c>
      <c r="O4734" s="256" t="str">
        <f t="shared" si="147"/>
        <v/>
      </c>
    </row>
    <row r="4735" spans="1:15" ht="15.75">
      <c r="A4735" s="250">
        <v>4728</v>
      </c>
      <c r="B4735" s="208"/>
      <c r="C4735" s="49"/>
      <c r="D4735" s="50"/>
      <c r="E4735" s="50"/>
      <c r="F4735" s="50"/>
      <c r="G4735" s="209"/>
      <c r="H4735" s="48"/>
      <c r="I4735" s="457" t="str">
        <f t="shared" si="146"/>
        <v/>
      </c>
      <c r="J4735" s="241" cm="1">
        <f t="array" ref="J4735">SUMPRODUCT(--(K4735:N4735&lt;&gt;"")) + IF(TRIM(O4735)="",0,LEN(O4735)-LEN(SUBSTITUTE(O4735,",",""))+1)</f>
        <v>0</v>
      </c>
      <c r="K4735" s="242" t="str">
        <f>IF(AND(G4735&lt;&gt;0,G4735&lt;&gt;""),IF(B4735="","",IF(ISNUMBER(MATCH(B4735,'Look Up Values'!$B$2:$B$500,0)),"","Dest. error")),"")</f>
        <v/>
      </c>
      <c r="L4735" s="242" t="str">
        <f>IF(AND(G4735&lt;&gt;0,G4735&lt;&gt;""),IF(C4735="","",IF(AND(ISNUMBER(--LEFT(C4735,FIND(" ",C4735&amp;" ")-1)),OR(LEN(LEFT(C4735,FIND(" ",C4735&amp;" ")-1))=6,LEN(LEFT(C4735,FIND(" ",C4735&amp;" ")-1))=7),OR(ISNUMBER(MATCH(LEFT(C4735,FIND(" ",C4735&amp;" ")-1),'Look Up Values'!$G$2:$G$1000,0)),ISNUMBER(MATCH(LEFT(C4735,FIND(" ",C4735&amp;" ")-1),'Look Up Values'!$AE$2:$AE$2000,0)))),"","EWC error")),"")</f>
        <v/>
      </c>
      <c r="M4735" s="242" t="str" cm="1">
        <f t="array" ref="M4735">IF(AND(G4735&lt;&gt;0,G4735&lt;&gt;""),IF(E4735="","",IF(ISNUMBER(MATCH(SUBSTITUTE(E4735," ",""),SUBSTITUTE('Look Up Values'!$I$2:$I$10," ",""),0)),"","State error")),"")</f>
        <v/>
      </c>
      <c r="N4735" s="242" t="str" cm="1">
        <f t="array" ref="N4735">IF(AND(G4735&lt;&gt;0,G4735&lt;&gt;""),IF(F4735="","",IF(ISNUMBER(MATCH(SUBSTITUTE(F4735," ",""),SUBSTITUTE('Look Up Values'!$W$2:$W$30," ",""),0)),"","D&amp;R error")),"")</f>
        <v/>
      </c>
      <c r="O4735" s="256" t="str">
        <f t="shared" si="147"/>
        <v/>
      </c>
    </row>
    <row r="4736" spans="1:15" ht="15.75">
      <c r="A4736" s="250">
        <v>4729</v>
      </c>
      <c r="B4736" s="208"/>
      <c r="C4736" s="49"/>
      <c r="D4736" s="50"/>
      <c r="E4736" s="50"/>
      <c r="F4736" s="50"/>
      <c r="G4736" s="209"/>
      <c r="H4736" s="48"/>
      <c r="I4736" s="457" t="str">
        <f t="shared" si="146"/>
        <v/>
      </c>
      <c r="J4736" s="241" cm="1">
        <f t="array" ref="J4736">SUMPRODUCT(--(K4736:N4736&lt;&gt;"")) + IF(TRIM(O4736)="",0,LEN(O4736)-LEN(SUBSTITUTE(O4736,",",""))+1)</f>
        <v>0</v>
      </c>
      <c r="K4736" s="242" t="str">
        <f>IF(AND(G4736&lt;&gt;0,G4736&lt;&gt;""),IF(B4736="","",IF(ISNUMBER(MATCH(B4736,'Look Up Values'!$B$2:$B$500,0)),"","Dest. error")),"")</f>
        <v/>
      </c>
      <c r="L4736" s="242" t="str">
        <f>IF(AND(G4736&lt;&gt;0,G4736&lt;&gt;""),IF(C4736="","",IF(AND(ISNUMBER(--LEFT(C4736,FIND(" ",C4736&amp;" ")-1)),OR(LEN(LEFT(C4736,FIND(" ",C4736&amp;" ")-1))=6,LEN(LEFT(C4736,FIND(" ",C4736&amp;" ")-1))=7),OR(ISNUMBER(MATCH(LEFT(C4736,FIND(" ",C4736&amp;" ")-1),'Look Up Values'!$G$2:$G$1000,0)),ISNUMBER(MATCH(LEFT(C4736,FIND(" ",C4736&amp;" ")-1),'Look Up Values'!$AE$2:$AE$2000,0)))),"","EWC error")),"")</f>
        <v/>
      </c>
      <c r="M4736" s="242" t="str" cm="1">
        <f t="array" ref="M4736">IF(AND(G4736&lt;&gt;0,G4736&lt;&gt;""),IF(E4736="","",IF(ISNUMBER(MATCH(SUBSTITUTE(E4736," ",""),SUBSTITUTE('Look Up Values'!$I$2:$I$10," ",""),0)),"","State error")),"")</f>
        <v/>
      </c>
      <c r="N4736" s="242" t="str" cm="1">
        <f t="array" ref="N4736">IF(AND(G4736&lt;&gt;0,G4736&lt;&gt;""),IF(F4736="","",IF(ISNUMBER(MATCH(SUBSTITUTE(F4736," ",""),SUBSTITUTE('Look Up Values'!$W$2:$W$30," ",""),0)),"","D&amp;R error")),"")</f>
        <v/>
      </c>
      <c r="O4736" s="256" t="str">
        <f t="shared" si="147"/>
        <v/>
      </c>
    </row>
    <row r="4737" spans="1:15" ht="15.75">
      <c r="A4737" s="250">
        <v>4730</v>
      </c>
      <c r="B4737" s="208"/>
      <c r="C4737" s="49"/>
      <c r="D4737" s="50"/>
      <c r="E4737" s="50"/>
      <c r="F4737" s="50"/>
      <c r="G4737" s="209"/>
      <c r="H4737" s="48"/>
      <c r="I4737" s="457" t="str">
        <f t="shared" si="146"/>
        <v/>
      </c>
      <c r="J4737" s="241" cm="1">
        <f t="array" ref="J4737">SUMPRODUCT(--(K4737:N4737&lt;&gt;"")) + IF(TRIM(O4737)="",0,LEN(O4737)-LEN(SUBSTITUTE(O4737,",",""))+1)</f>
        <v>0</v>
      </c>
      <c r="K4737" s="242" t="str">
        <f>IF(AND(G4737&lt;&gt;0,G4737&lt;&gt;""),IF(B4737="","",IF(ISNUMBER(MATCH(B4737,'Look Up Values'!$B$2:$B$500,0)),"","Dest. error")),"")</f>
        <v/>
      </c>
      <c r="L4737" s="242" t="str">
        <f>IF(AND(G4737&lt;&gt;0,G4737&lt;&gt;""),IF(C4737="","",IF(AND(ISNUMBER(--LEFT(C4737,FIND(" ",C4737&amp;" ")-1)),OR(LEN(LEFT(C4737,FIND(" ",C4737&amp;" ")-1))=6,LEN(LEFT(C4737,FIND(" ",C4737&amp;" ")-1))=7),OR(ISNUMBER(MATCH(LEFT(C4737,FIND(" ",C4737&amp;" ")-1),'Look Up Values'!$G$2:$G$1000,0)),ISNUMBER(MATCH(LEFT(C4737,FIND(" ",C4737&amp;" ")-1),'Look Up Values'!$AE$2:$AE$2000,0)))),"","EWC error")),"")</f>
        <v/>
      </c>
      <c r="M4737" s="242" t="str" cm="1">
        <f t="array" ref="M4737">IF(AND(G4737&lt;&gt;0,G4737&lt;&gt;""),IF(E4737="","",IF(ISNUMBER(MATCH(SUBSTITUTE(E4737," ",""),SUBSTITUTE('Look Up Values'!$I$2:$I$10," ",""),0)),"","State error")),"")</f>
        <v/>
      </c>
      <c r="N4737" s="242" t="str" cm="1">
        <f t="array" ref="N4737">IF(AND(G4737&lt;&gt;0,G4737&lt;&gt;""),IF(F4737="","",IF(ISNUMBER(MATCH(SUBSTITUTE(F4737," ",""),SUBSTITUTE('Look Up Values'!$W$2:$W$30," ",""),0)),"","D&amp;R error")),"")</f>
        <v/>
      </c>
      <c r="O4737" s="256" t="str">
        <f t="shared" si="147"/>
        <v/>
      </c>
    </row>
    <row r="4738" spans="1:15" ht="15.75">
      <c r="A4738" s="250">
        <v>4731</v>
      </c>
      <c r="B4738" s="208"/>
      <c r="C4738" s="49"/>
      <c r="D4738" s="50"/>
      <c r="E4738" s="50"/>
      <c r="F4738" s="50"/>
      <c r="G4738" s="209"/>
      <c r="H4738" s="48"/>
      <c r="I4738" s="457" t="str">
        <f t="shared" si="146"/>
        <v/>
      </c>
      <c r="J4738" s="241" cm="1">
        <f t="array" ref="J4738">SUMPRODUCT(--(K4738:N4738&lt;&gt;"")) + IF(TRIM(O4738)="",0,LEN(O4738)-LEN(SUBSTITUTE(O4738,",",""))+1)</f>
        <v>0</v>
      </c>
      <c r="K4738" s="242" t="str">
        <f>IF(AND(G4738&lt;&gt;0,G4738&lt;&gt;""),IF(B4738="","",IF(ISNUMBER(MATCH(B4738,'Look Up Values'!$B$2:$B$500,0)),"","Dest. error")),"")</f>
        <v/>
      </c>
      <c r="L4738" s="242" t="str">
        <f>IF(AND(G4738&lt;&gt;0,G4738&lt;&gt;""),IF(C4738="","",IF(AND(ISNUMBER(--LEFT(C4738,FIND(" ",C4738&amp;" ")-1)),OR(LEN(LEFT(C4738,FIND(" ",C4738&amp;" ")-1))=6,LEN(LEFT(C4738,FIND(" ",C4738&amp;" ")-1))=7),OR(ISNUMBER(MATCH(LEFT(C4738,FIND(" ",C4738&amp;" ")-1),'Look Up Values'!$G$2:$G$1000,0)),ISNUMBER(MATCH(LEFT(C4738,FIND(" ",C4738&amp;" ")-1),'Look Up Values'!$AE$2:$AE$2000,0)))),"","EWC error")),"")</f>
        <v/>
      </c>
      <c r="M4738" s="242" t="str" cm="1">
        <f t="array" ref="M4738">IF(AND(G4738&lt;&gt;0,G4738&lt;&gt;""),IF(E4738="","",IF(ISNUMBER(MATCH(SUBSTITUTE(E4738," ",""),SUBSTITUTE('Look Up Values'!$I$2:$I$10," ",""),0)),"","State error")),"")</f>
        <v/>
      </c>
      <c r="N4738" s="242" t="str" cm="1">
        <f t="array" ref="N4738">IF(AND(G4738&lt;&gt;0,G4738&lt;&gt;""),IF(F4738="","",IF(ISNUMBER(MATCH(SUBSTITUTE(F4738," ",""),SUBSTITUTE('Look Up Values'!$W$2:$W$30," ",""),0)),"","D&amp;R error")),"")</f>
        <v/>
      </c>
      <c r="O4738" s="256" t="str">
        <f t="shared" si="147"/>
        <v/>
      </c>
    </row>
    <row r="4739" spans="1:15" ht="15.75">
      <c r="A4739" s="250">
        <v>4732</v>
      </c>
      <c r="B4739" s="208"/>
      <c r="C4739" s="49"/>
      <c r="D4739" s="50"/>
      <c r="E4739" s="50"/>
      <c r="F4739" s="50"/>
      <c r="G4739" s="209"/>
      <c r="H4739" s="48"/>
      <c r="I4739" s="457" t="str">
        <f t="shared" si="146"/>
        <v/>
      </c>
      <c r="J4739" s="241" cm="1">
        <f t="array" ref="J4739">SUMPRODUCT(--(K4739:N4739&lt;&gt;"")) + IF(TRIM(O4739)="",0,LEN(O4739)-LEN(SUBSTITUTE(O4739,",",""))+1)</f>
        <v>0</v>
      </c>
      <c r="K4739" s="242" t="str">
        <f>IF(AND(G4739&lt;&gt;0,G4739&lt;&gt;""),IF(B4739="","",IF(ISNUMBER(MATCH(B4739,'Look Up Values'!$B$2:$B$500,0)),"","Dest. error")),"")</f>
        <v/>
      </c>
      <c r="L4739" s="242" t="str">
        <f>IF(AND(G4739&lt;&gt;0,G4739&lt;&gt;""),IF(C4739="","",IF(AND(ISNUMBER(--LEFT(C4739,FIND(" ",C4739&amp;" ")-1)),OR(LEN(LEFT(C4739,FIND(" ",C4739&amp;" ")-1))=6,LEN(LEFT(C4739,FIND(" ",C4739&amp;" ")-1))=7),OR(ISNUMBER(MATCH(LEFT(C4739,FIND(" ",C4739&amp;" ")-1),'Look Up Values'!$G$2:$G$1000,0)),ISNUMBER(MATCH(LEFT(C4739,FIND(" ",C4739&amp;" ")-1),'Look Up Values'!$AE$2:$AE$2000,0)))),"","EWC error")),"")</f>
        <v/>
      </c>
      <c r="M4739" s="242" t="str" cm="1">
        <f t="array" ref="M4739">IF(AND(G4739&lt;&gt;0,G4739&lt;&gt;""),IF(E4739="","",IF(ISNUMBER(MATCH(SUBSTITUTE(E4739," ",""),SUBSTITUTE('Look Up Values'!$I$2:$I$10," ",""),0)),"","State error")),"")</f>
        <v/>
      </c>
      <c r="N4739" s="242" t="str" cm="1">
        <f t="array" ref="N4739">IF(AND(G4739&lt;&gt;0,G4739&lt;&gt;""),IF(F4739="","",IF(ISNUMBER(MATCH(SUBSTITUTE(F4739," ",""),SUBSTITUTE('Look Up Values'!$W$2:$W$30," ",""),0)),"","D&amp;R error")),"")</f>
        <v/>
      </c>
      <c r="O4739" s="256" t="str">
        <f t="shared" si="147"/>
        <v/>
      </c>
    </row>
    <row r="4740" spans="1:15" ht="15.75">
      <c r="A4740" s="250">
        <v>4733</v>
      </c>
      <c r="B4740" s="208"/>
      <c r="C4740" s="49"/>
      <c r="D4740" s="50"/>
      <c r="E4740" s="50"/>
      <c r="F4740" s="50"/>
      <c r="G4740" s="209"/>
      <c r="H4740" s="48"/>
      <c r="I4740" s="457" t="str">
        <f t="shared" si="146"/>
        <v/>
      </c>
      <c r="J4740" s="241" cm="1">
        <f t="array" ref="J4740">SUMPRODUCT(--(K4740:N4740&lt;&gt;"")) + IF(TRIM(O4740)="",0,LEN(O4740)-LEN(SUBSTITUTE(O4740,",",""))+1)</f>
        <v>0</v>
      </c>
      <c r="K4740" s="242" t="str">
        <f>IF(AND(G4740&lt;&gt;0,G4740&lt;&gt;""),IF(B4740="","",IF(ISNUMBER(MATCH(B4740,'Look Up Values'!$B$2:$B$500,0)),"","Dest. error")),"")</f>
        <v/>
      </c>
      <c r="L4740" s="242" t="str">
        <f>IF(AND(G4740&lt;&gt;0,G4740&lt;&gt;""),IF(C4740="","",IF(AND(ISNUMBER(--LEFT(C4740,FIND(" ",C4740&amp;" ")-1)),OR(LEN(LEFT(C4740,FIND(" ",C4740&amp;" ")-1))=6,LEN(LEFT(C4740,FIND(" ",C4740&amp;" ")-1))=7),OR(ISNUMBER(MATCH(LEFT(C4740,FIND(" ",C4740&amp;" ")-1),'Look Up Values'!$G$2:$G$1000,0)),ISNUMBER(MATCH(LEFT(C4740,FIND(" ",C4740&amp;" ")-1),'Look Up Values'!$AE$2:$AE$2000,0)))),"","EWC error")),"")</f>
        <v/>
      </c>
      <c r="M4740" s="242" t="str" cm="1">
        <f t="array" ref="M4740">IF(AND(G4740&lt;&gt;0,G4740&lt;&gt;""),IF(E4740="","",IF(ISNUMBER(MATCH(SUBSTITUTE(E4740," ",""),SUBSTITUTE('Look Up Values'!$I$2:$I$10," ",""),0)),"","State error")),"")</f>
        <v/>
      </c>
      <c r="N4740" s="242" t="str" cm="1">
        <f t="array" ref="N4740">IF(AND(G4740&lt;&gt;0,G4740&lt;&gt;""),IF(F4740="","",IF(ISNUMBER(MATCH(SUBSTITUTE(F4740," ",""),SUBSTITUTE('Look Up Values'!$W$2:$W$30," ",""),0)),"","D&amp;R error")),"")</f>
        <v/>
      </c>
      <c r="O4740" s="256" t="str">
        <f t="shared" si="147"/>
        <v/>
      </c>
    </row>
    <row r="4741" spans="1:15" ht="15.75">
      <c r="A4741" s="250">
        <v>4734</v>
      </c>
      <c r="B4741" s="208"/>
      <c r="C4741" s="49"/>
      <c r="D4741" s="50"/>
      <c r="E4741" s="50"/>
      <c r="F4741" s="50"/>
      <c r="G4741" s="209"/>
      <c r="H4741" s="48"/>
      <c r="I4741" s="457" t="str">
        <f t="shared" si="146"/>
        <v/>
      </c>
      <c r="J4741" s="241" cm="1">
        <f t="array" ref="J4741">SUMPRODUCT(--(K4741:N4741&lt;&gt;"")) + IF(TRIM(O4741)="",0,LEN(O4741)-LEN(SUBSTITUTE(O4741,",",""))+1)</f>
        <v>0</v>
      </c>
      <c r="K4741" s="242" t="str">
        <f>IF(AND(G4741&lt;&gt;0,G4741&lt;&gt;""),IF(B4741="","",IF(ISNUMBER(MATCH(B4741,'Look Up Values'!$B$2:$B$500,0)),"","Dest. error")),"")</f>
        <v/>
      </c>
      <c r="L4741" s="242" t="str">
        <f>IF(AND(G4741&lt;&gt;0,G4741&lt;&gt;""),IF(C4741="","",IF(AND(ISNUMBER(--LEFT(C4741,FIND(" ",C4741&amp;" ")-1)),OR(LEN(LEFT(C4741,FIND(" ",C4741&amp;" ")-1))=6,LEN(LEFT(C4741,FIND(" ",C4741&amp;" ")-1))=7),OR(ISNUMBER(MATCH(LEFT(C4741,FIND(" ",C4741&amp;" ")-1),'Look Up Values'!$G$2:$G$1000,0)),ISNUMBER(MATCH(LEFT(C4741,FIND(" ",C4741&amp;" ")-1),'Look Up Values'!$AE$2:$AE$2000,0)))),"","EWC error")),"")</f>
        <v/>
      </c>
      <c r="M4741" s="242" t="str" cm="1">
        <f t="array" ref="M4741">IF(AND(G4741&lt;&gt;0,G4741&lt;&gt;""),IF(E4741="","",IF(ISNUMBER(MATCH(SUBSTITUTE(E4741," ",""),SUBSTITUTE('Look Up Values'!$I$2:$I$10," ",""),0)),"","State error")),"")</f>
        <v/>
      </c>
      <c r="N4741" s="242" t="str" cm="1">
        <f t="array" ref="N4741">IF(AND(G4741&lt;&gt;0,G4741&lt;&gt;""),IF(F4741="","",IF(ISNUMBER(MATCH(SUBSTITUTE(F4741," ",""),SUBSTITUTE('Look Up Values'!$W$2:$W$30," ",""),0)),"","D&amp;R error")),"")</f>
        <v/>
      </c>
      <c r="O4741" s="256" t="str">
        <f t="shared" si="147"/>
        <v/>
      </c>
    </row>
    <row r="4742" spans="1:15" ht="15.75">
      <c r="A4742" s="250">
        <v>4735</v>
      </c>
      <c r="B4742" s="208"/>
      <c r="C4742" s="49"/>
      <c r="D4742" s="50"/>
      <c r="E4742" s="50"/>
      <c r="F4742" s="50"/>
      <c r="G4742" s="209"/>
      <c r="H4742" s="48"/>
      <c r="I4742" s="457" t="str">
        <f t="shared" si="146"/>
        <v/>
      </c>
      <c r="J4742" s="241" cm="1">
        <f t="array" ref="J4742">SUMPRODUCT(--(K4742:N4742&lt;&gt;"")) + IF(TRIM(O4742)="",0,LEN(O4742)-LEN(SUBSTITUTE(O4742,",",""))+1)</f>
        <v>0</v>
      </c>
      <c r="K4742" s="242" t="str">
        <f>IF(AND(G4742&lt;&gt;0,G4742&lt;&gt;""),IF(B4742="","",IF(ISNUMBER(MATCH(B4742,'Look Up Values'!$B$2:$B$500,0)),"","Dest. error")),"")</f>
        <v/>
      </c>
      <c r="L4742" s="242" t="str">
        <f>IF(AND(G4742&lt;&gt;0,G4742&lt;&gt;""),IF(C4742="","",IF(AND(ISNUMBER(--LEFT(C4742,FIND(" ",C4742&amp;" ")-1)),OR(LEN(LEFT(C4742,FIND(" ",C4742&amp;" ")-1))=6,LEN(LEFT(C4742,FIND(" ",C4742&amp;" ")-1))=7),OR(ISNUMBER(MATCH(LEFT(C4742,FIND(" ",C4742&amp;" ")-1),'Look Up Values'!$G$2:$G$1000,0)),ISNUMBER(MATCH(LEFT(C4742,FIND(" ",C4742&amp;" ")-1),'Look Up Values'!$AE$2:$AE$2000,0)))),"","EWC error")),"")</f>
        <v/>
      </c>
      <c r="M4742" s="242" t="str" cm="1">
        <f t="array" ref="M4742">IF(AND(G4742&lt;&gt;0,G4742&lt;&gt;""),IF(E4742="","",IF(ISNUMBER(MATCH(SUBSTITUTE(E4742," ",""),SUBSTITUTE('Look Up Values'!$I$2:$I$10," ",""),0)),"","State error")),"")</f>
        <v/>
      </c>
      <c r="N4742" s="242" t="str" cm="1">
        <f t="array" ref="N4742">IF(AND(G4742&lt;&gt;0,G4742&lt;&gt;""),IF(F4742="","",IF(ISNUMBER(MATCH(SUBSTITUTE(F4742," ",""),SUBSTITUTE('Look Up Values'!$W$2:$W$30," ",""),0)),"","D&amp;R error")),"")</f>
        <v/>
      </c>
      <c r="O4742" s="256" t="str">
        <f t="shared" si="147"/>
        <v/>
      </c>
    </row>
    <row r="4743" spans="1:15" ht="15.75">
      <c r="A4743" s="250">
        <v>4736</v>
      </c>
      <c r="B4743" s="208"/>
      <c r="C4743" s="49"/>
      <c r="D4743" s="50"/>
      <c r="E4743" s="50"/>
      <c r="F4743" s="50"/>
      <c r="G4743" s="209"/>
      <c r="H4743" s="48"/>
      <c r="I4743" s="457" t="str">
        <f t="shared" si="146"/>
        <v/>
      </c>
      <c r="J4743" s="241" cm="1">
        <f t="array" ref="J4743">SUMPRODUCT(--(K4743:N4743&lt;&gt;"")) + IF(TRIM(O4743)="",0,LEN(O4743)-LEN(SUBSTITUTE(O4743,",",""))+1)</f>
        <v>0</v>
      </c>
      <c r="K4743" s="242" t="str">
        <f>IF(AND(G4743&lt;&gt;0,G4743&lt;&gt;""),IF(B4743="","",IF(ISNUMBER(MATCH(B4743,'Look Up Values'!$B$2:$B$500,0)),"","Dest. error")),"")</f>
        <v/>
      </c>
      <c r="L4743" s="242" t="str">
        <f>IF(AND(G4743&lt;&gt;0,G4743&lt;&gt;""),IF(C4743="","",IF(AND(ISNUMBER(--LEFT(C4743,FIND(" ",C4743&amp;" ")-1)),OR(LEN(LEFT(C4743,FIND(" ",C4743&amp;" ")-1))=6,LEN(LEFT(C4743,FIND(" ",C4743&amp;" ")-1))=7),OR(ISNUMBER(MATCH(LEFT(C4743,FIND(" ",C4743&amp;" ")-1),'Look Up Values'!$G$2:$G$1000,0)),ISNUMBER(MATCH(LEFT(C4743,FIND(" ",C4743&amp;" ")-1),'Look Up Values'!$AE$2:$AE$2000,0)))),"","EWC error")),"")</f>
        <v/>
      </c>
      <c r="M4743" s="242" t="str" cm="1">
        <f t="array" ref="M4743">IF(AND(G4743&lt;&gt;0,G4743&lt;&gt;""),IF(E4743="","",IF(ISNUMBER(MATCH(SUBSTITUTE(E4743," ",""),SUBSTITUTE('Look Up Values'!$I$2:$I$10," ",""),0)),"","State error")),"")</f>
        <v/>
      </c>
      <c r="N4743" s="242" t="str" cm="1">
        <f t="array" ref="N4743">IF(AND(G4743&lt;&gt;0,G4743&lt;&gt;""),IF(F4743="","",IF(ISNUMBER(MATCH(SUBSTITUTE(F4743," ",""),SUBSTITUTE('Look Up Values'!$W$2:$W$30," ",""),0)),"","D&amp;R error")),"")</f>
        <v/>
      </c>
      <c r="O4743" s="256" t="str">
        <f t="shared" si="147"/>
        <v/>
      </c>
    </row>
    <row r="4744" spans="1:15" ht="15.75">
      <c r="A4744" s="250">
        <v>4737</v>
      </c>
      <c r="B4744" s="208"/>
      <c r="C4744" s="49"/>
      <c r="D4744" s="50"/>
      <c r="E4744" s="50"/>
      <c r="F4744" s="50"/>
      <c r="G4744" s="209"/>
      <c r="H4744" s="48"/>
      <c r="I4744" s="457" t="str">
        <f t="shared" si="146"/>
        <v/>
      </c>
      <c r="J4744" s="241" cm="1">
        <f t="array" ref="J4744">SUMPRODUCT(--(K4744:N4744&lt;&gt;"")) + IF(TRIM(O4744)="",0,LEN(O4744)-LEN(SUBSTITUTE(O4744,",",""))+1)</f>
        <v>0</v>
      </c>
      <c r="K4744" s="242" t="str">
        <f>IF(AND(G4744&lt;&gt;0,G4744&lt;&gt;""),IF(B4744="","",IF(ISNUMBER(MATCH(B4744,'Look Up Values'!$B$2:$B$500,0)),"","Dest. error")),"")</f>
        <v/>
      </c>
      <c r="L4744" s="242" t="str">
        <f>IF(AND(G4744&lt;&gt;0,G4744&lt;&gt;""),IF(C4744="","",IF(AND(ISNUMBER(--LEFT(C4744,FIND(" ",C4744&amp;" ")-1)),OR(LEN(LEFT(C4744,FIND(" ",C4744&amp;" ")-1))=6,LEN(LEFT(C4744,FIND(" ",C4744&amp;" ")-1))=7),OR(ISNUMBER(MATCH(LEFT(C4744,FIND(" ",C4744&amp;" ")-1),'Look Up Values'!$G$2:$G$1000,0)),ISNUMBER(MATCH(LEFT(C4744,FIND(" ",C4744&amp;" ")-1),'Look Up Values'!$AE$2:$AE$2000,0)))),"","EWC error")),"")</f>
        <v/>
      </c>
      <c r="M4744" s="242" t="str" cm="1">
        <f t="array" ref="M4744">IF(AND(G4744&lt;&gt;0,G4744&lt;&gt;""),IF(E4744="","",IF(ISNUMBER(MATCH(SUBSTITUTE(E4744," ",""),SUBSTITUTE('Look Up Values'!$I$2:$I$10," ",""),0)),"","State error")),"")</f>
        <v/>
      </c>
      <c r="N4744" s="242" t="str" cm="1">
        <f t="array" ref="N4744">IF(AND(G4744&lt;&gt;0,G4744&lt;&gt;""),IF(F4744="","",IF(ISNUMBER(MATCH(SUBSTITUTE(F4744," ",""),SUBSTITUTE('Look Up Values'!$W$2:$W$30," ",""),0)),"","D&amp;R error")),"")</f>
        <v/>
      </c>
      <c r="O4744" s="256" t="str">
        <f t="shared" si="147"/>
        <v/>
      </c>
    </row>
    <row r="4745" spans="1:15" ht="15.75">
      <c r="A4745" s="250">
        <v>4738</v>
      </c>
      <c r="B4745" s="208"/>
      <c r="C4745" s="49"/>
      <c r="D4745" s="50"/>
      <c r="E4745" s="50"/>
      <c r="F4745" s="50"/>
      <c r="G4745" s="209"/>
      <c r="H4745" s="48"/>
      <c r="I4745" s="457" t="str">
        <f t="shared" ref="I4745:I4808" si="148">IF(IFERROR(--SUBSTITUTE(J4745,CHAR(160),""),0)&gt;0,A4745,"")</f>
        <v/>
      </c>
      <c r="J4745" s="241" cm="1">
        <f t="array" ref="J4745">SUMPRODUCT(--(K4745:N4745&lt;&gt;"")) + IF(TRIM(O4745)="",0,LEN(O4745)-LEN(SUBSTITUTE(O4745,",",""))+1)</f>
        <v>0</v>
      </c>
      <c r="K4745" s="242" t="str">
        <f>IF(AND(G4745&lt;&gt;0,G4745&lt;&gt;""),IF(B4745="","",IF(ISNUMBER(MATCH(B4745,'Look Up Values'!$B$2:$B$500,0)),"","Dest. error")),"")</f>
        <v/>
      </c>
      <c r="L4745" s="242" t="str">
        <f>IF(AND(G4745&lt;&gt;0,G4745&lt;&gt;""),IF(C4745="","",IF(AND(ISNUMBER(--LEFT(C4745,FIND(" ",C4745&amp;" ")-1)),OR(LEN(LEFT(C4745,FIND(" ",C4745&amp;" ")-1))=6,LEN(LEFT(C4745,FIND(" ",C4745&amp;" ")-1))=7),OR(ISNUMBER(MATCH(LEFT(C4745,FIND(" ",C4745&amp;" ")-1),'Look Up Values'!$G$2:$G$1000,0)),ISNUMBER(MATCH(LEFT(C4745,FIND(" ",C4745&amp;" ")-1),'Look Up Values'!$AE$2:$AE$2000,0)))),"","EWC error")),"")</f>
        <v/>
      </c>
      <c r="M4745" s="242" t="str" cm="1">
        <f t="array" ref="M4745">IF(AND(G4745&lt;&gt;0,G4745&lt;&gt;""),IF(E4745="","",IF(ISNUMBER(MATCH(SUBSTITUTE(E4745," ",""),SUBSTITUTE('Look Up Values'!$I$2:$I$10," ",""),0)),"","State error")),"")</f>
        <v/>
      </c>
      <c r="N4745" s="242" t="str" cm="1">
        <f t="array" ref="N4745">IF(AND(G4745&lt;&gt;0,G4745&lt;&gt;""),IF(F4745="","",IF(ISNUMBER(MATCH(SUBSTITUTE(F4745," ",""),SUBSTITUTE('Look Up Values'!$W$2:$W$30," ",""),0)),"","D&amp;R error")),"")</f>
        <v/>
      </c>
      <c r="O4745" s="256" t="str">
        <f t="shared" ref="O4745:O4808" si="149">IF(OR(G4745="",G4745=0),"",IF((TRIM(SUBSTITUTE(B4745,CHAR(160),""))&amp;TRIM(SUBSTITUTE(C4745,CHAR(160),""))&amp;TRIM(SUBSTITUTE(F4745,CHAR(160),""))&amp;TRIM(SUBSTITUTE(E4745,CHAR(160),"")))&lt;&gt;"",IF((--(TRIM(SUBSTITUTE(B4745,CHAR(160),""))&lt;&gt;"")+--(TRIM(SUBSTITUTE(C4745,CHAR(160),""))&lt;&gt;"")+--(TRIM(SUBSTITUTE(F4745,CHAR(160),""))&lt;&gt;"")+--(TRIM(SUBSTITUTE(E4745,CHAR(160),""))&lt;&gt;""))=4,"",LEFT(IF(TRIM(SUBSTITUTE(B4745,CHAR(160),""))="","Dest, ","")&amp;IF(TRIM(SUBSTITUTE(C4745,CHAR(160),""))="","EWC, ","")&amp;IF(TRIM(SUBSTITUTE(F4745,CHAR(160),""))="","D&amp;R, ","")&amp;IF(TRIM(SUBSTITUTE(E4745,CHAR(160),""))="","State, ",""),LEN(IF(TRIM(SUBSTITUTE(B4745,CHAR(160),""))="","Dest, ","")&amp;IF(TRIM(SUBSTITUTE(C4745,CHAR(160),""))="","EWC, ","")&amp;IF(TRIM(SUBSTITUTE(F4745,CHAR(160),""))="","D&amp;R, ","")&amp;IF(TRIM(SUBSTITUTE(E4745,CHAR(160),""))="","State, ",""))-2)),LEFT(IF(TRIM(SUBSTITUTE(B4745,CHAR(160),""))="","Dest, ","")&amp;IF(TRIM(SUBSTITUTE(C4745,CHAR(160),""))="","EWC, ","")&amp;IF(TRIM(SUBSTITUTE(F4745,CHAR(160),""))="","D&amp;R, ","")&amp;IF(TRIM(SUBSTITUTE(E4745,CHAR(160),""))="","State, ",""),LEN(IF(TRIM(SUBSTITUTE(B4745,CHAR(160),""))="","Dest, ","")&amp;IF(TRIM(SUBSTITUTE(C4745,CHAR(160),""))="","EWC, ","")&amp;IF(TRIM(SUBSTITUTE(F4745,CHAR(160),""))="","D&amp;R, ","")&amp;IF(TRIM(SUBSTITUTE(E4745,CHAR(160),""))="","State, ",""))-2)))</f>
        <v/>
      </c>
    </row>
    <row r="4746" spans="1:15" ht="15.75">
      <c r="A4746" s="250">
        <v>4739</v>
      </c>
      <c r="B4746" s="208"/>
      <c r="C4746" s="49"/>
      <c r="D4746" s="50"/>
      <c r="E4746" s="50"/>
      <c r="F4746" s="50"/>
      <c r="G4746" s="209"/>
      <c r="H4746" s="48"/>
      <c r="I4746" s="457" t="str">
        <f t="shared" si="148"/>
        <v/>
      </c>
      <c r="J4746" s="241" cm="1">
        <f t="array" ref="J4746">SUMPRODUCT(--(K4746:N4746&lt;&gt;"")) + IF(TRIM(O4746)="",0,LEN(O4746)-LEN(SUBSTITUTE(O4746,",",""))+1)</f>
        <v>0</v>
      </c>
      <c r="K4746" s="242" t="str">
        <f>IF(AND(G4746&lt;&gt;0,G4746&lt;&gt;""),IF(B4746="","",IF(ISNUMBER(MATCH(B4746,'Look Up Values'!$B$2:$B$500,0)),"","Dest. error")),"")</f>
        <v/>
      </c>
      <c r="L4746" s="242" t="str">
        <f>IF(AND(G4746&lt;&gt;0,G4746&lt;&gt;""),IF(C4746="","",IF(AND(ISNUMBER(--LEFT(C4746,FIND(" ",C4746&amp;" ")-1)),OR(LEN(LEFT(C4746,FIND(" ",C4746&amp;" ")-1))=6,LEN(LEFT(C4746,FIND(" ",C4746&amp;" ")-1))=7),OR(ISNUMBER(MATCH(LEFT(C4746,FIND(" ",C4746&amp;" ")-1),'Look Up Values'!$G$2:$G$1000,0)),ISNUMBER(MATCH(LEFT(C4746,FIND(" ",C4746&amp;" ")-1),'Look Up Values'!$AE$2:$AE$2000,0)))),"","EWC error")),"")</f>
        <v/>
      </c>
      <c r="M4746" s="242" t="str" cm="1">
        <f t="array" ref="M4746">IF(AND(G4746&lt;&gt;0,G4746&lt;&gt;""),IF(E4746="","",IF(ISNUMBER(MATCH(SUBSTITUTE(E4746," ",""),SUBSTITUTE('Look Up Values'!$I$2:$I$10," ",""),0)),"","State error")),"")</f>
        <v/>
      </c>
      <c r="N4746" s="242" t="str" cm="1">
        <f t="array" ref="N4746">IF(AND(G4746&lt;&gt;0,G4746&lt;&gt;""),IF(F4746="","",IF(ISNUMBER(MATCH(SUBSTITUTE(F4746," ",""),SUBSTITUTE('Look Up Values'!$W$2:$W$30," ",""),0)),"","D&amp;R error")),"")</f>
        <v/>
      </c>
      <c r="O4746" s="256" t="str">
        <f t="shared" si="149"/>
        <v/>
      </c>
    </row>
    <row r="4747" spans="1:15" ht="15.75">
      <c r="A4747" s="250">
        <v>4740</v>
      </c>
      <c r="B4747" s="208"/>
      <c r="C4747" s="49"/>
      <c r="D4747" s="50"/>
      <c r="E4747" s="50"/>
      <c r="F4747" s="50"/>
      <c r="G4747" s="209"/>
      <c r="H4747" s="48"/>
      <c r="I4747" s="457" t="str">
        <f t="shared" si="148"/>
        <v/>
      </c>
      <c r="J4747" s="241" cm="1">
        <f t="array" ref="J4747">SUMPRODUCT(--(K4747:N4747&lt;&gt;"")) + IF(TRIM(O4747)="",0,LEN(O4747)-LEN(SUBSTITUTE(O4747,",",""))+1)</f>
        <v>0</v>
      </c>
      <c r="K4747" s="242" t="str">
        <f>IF(AND(G4747&lt;&gt;0,G4747&lt;&gt;""),IF(B4747="","",IF(ISNUMBER(MATCH(B4747,'Look Up Values'!$B$2:$B$500,0)),"","Dest. error")),"")</f>
        <v/>
      </c>
      <c r="L4747" s="242" t="str">
        <f>IF(AND(G4747&lt;&gt;0,G4747&lt;&gt;""),IF(C4747="","",IF(AND(ISNUMBER(--LEFT(C4747,FIND(" ",C4747&amp;" ")-1)),OR(LEN(LEFT(C4747,FIND(" ",C4747&amp;" ")-1))=6,LEN(LEFT(C4747,FIND(" ",C4747&amp;" ")-1))=7),OR(ISNUMBER(MATCH(LEFT(C4747,FIND(" ",C4747&amp;" ")-1),'Look Up Values'!$G$2:$G$1000,0)),ISNUMBER(MATCH(LEFT(C4747,FIND(" ",C4747&amp;" ")-1),'Look Up Values'!$AE$2:$AE$2000,0)))),"","EWC error")),"")</f>
        <v/>
      </c>
      <c r="M4747" s="242" t="str" cm="1">
        <f t="array" ref="M4747">IF(AND(G4747&lt;&gt;0,G4747&lt;&gt;""),IF(E4747="","",IF(ISNUMBER(MATCH(SUBSTITUTE(E4747," ",""),SUBSTITUTE('Look Up Values'!$I$2:$I$10," ",""),0)),"","State error")),"")</f>
        <v/>
      </c>
      <c r="N4747" s="242" t="str" cm="1">
        <f t="array" ref="N4747">IF(AND(G4747&lt;&gt;0,G4747&lt;&gt;""),IF(F4747="","",IF(ISNUMBER(MATCH(SUBSTITUTE(F4747," ",""),SUBSTITUTE('Look Up Values'!$W$2:$W$30," ",""),0)),"","D&amp;R error")),"")</f>
        <v/>
      </c>
      <c r="O4747" s="256" t="str">
        <f t="shared" si="149"/>
        <v/>
      </c>
    </row>
    <row r="4748" spans="1:15" ht="15.75">
      <c r="A4748" s="250">
        <v>4741</v>
      </c>
      <c r="B4748" s="208"/>
      <c r="C4748" s="49"/>
      <c r="D4748" s="50"/>
      <c r="E4748" s="50"/>
      <c r="F4748" s="50"/>
      <c r="G4748" s="209"/>
      <c r="H4748" s="48"/>
      <c r="I4748" s="457" t="str">
        <f t="shared" si="148"/>
        <v/>
      </c>
      <c r="J4748" s="241" cm="1">
        <f t="array" ref="J4748">SUMPRODUCT(--(K4748:N4748&lt;&gt;"")) + IF(TRIM(O4748)="",0,LEN(O4748)-LEN(SUBSTITUTE(O4748,",",""))+1)</f>
        <v>0</v>
      </c>
      <c r="K4748" s="242" t="str">
        <f>IF(AND(G4748&lt;&gt;0,G4748&lt;&gt;""),IF(B4748="","",IF(ISNUMBER(MATCH(B4748,'Look Up Values'!$B$2:$B$500,0)),"","Dest. error")),"")</f>
        <v/>
      </c>
      <c r="L4748" s="242" t="str">
        <f>IF(AND(G4748&lt;&gt;0,G4748&lt;&gt;""),IF(C4748="","",IF(AND(ISNUMBER(--LEFT(C4748,FIND(" ",C4748&amp;" ")-1)),OR(LEN(LEFT(C4748,FIND(" ",C4748&amp;" ")-1))=6,LEN(LEFT(C4748,FIND(" ",C4748&amp;" ")-1))=7),OR(ISNUMBER(MATCH(LEFT(C4748,FIND(" ",C4748&amp;" ")-1),'Look Up Values'!$G$2:$G$1000,0)),ISNUMBER(MATCH(LEFT(C4748,FIND(" ",C4748&amp;" ")-1),'Look Up Values'!$AE$2:$AE$2000,0)))),"","EWC error")),"")</f>
        <v/>
      </c>
      <c r="M4748" s="242" t="str" cm="1">
        <f t="array" ref="M4748">IF(AND(G4748&lt;&gt;0,G4748&lt;&gt;""),IF(E4748="","",IF(ISNUMBER(MATCH(SUBSTITUTE(E4748," ",""),SUBSTITUTE('Look Up Values'!$I$2:$I$10," ",""),0)),"","State error")),"")</f>
        <v/>
      </c>
      <c r="N4748" s="242" t="str" cm="1">
        <f t="array" ref="N4748">IF(AND(G4748&lt;&gt;0,G4748&lt;&gt;""),IF(F4748="","",IF(ISNUMBER(MATCH(SUBSTITUTE(F4748," ",""),SUBSTITUTE('Look Up Values'!$W$2:$W$30," ",""),0)),"","D&amp;R error")),"")</f>
        <v/>
      </c>
      <c r="O4748" s="256" t="str">
        <f t="shared" si="149"/>
        <v/>
      </c>
    </row>
    <row r="4749" spans="1:15" ht="15.75">
      <c r="A4749" s="250">
        <v>4742</v>
      </c>
      <c r="B4749" s="208"/>
      <c r="C4749" s="49"/>
      <c r="D4749" s="50"/>
      <c r="E4749" s="50"/>
      <c r="F4749" s="50"/>
      <c r="G4749" s="209"/>
      <c r="H4749" s="48"/>
      <c r="I4749" s="457" t="str">
        <f t="shared" si="148"/>
        <v/>
      </c>
      <c r="J4749" s="241" cm="1">
        <f t="array" ref="J4749">SUMPRODUCT(--(K4749:N4749&lt;&gt;"")) + IF(TRIM(O4749)="",0,LEN(O4749)-LEN(SUBSTITUTE(O4749,",",""))+1)</f>
        <v>0</v>
      </c>
      <c r="K4749" s="242" t="str">
        <f>IF(AND(G4749&lt;&gt;0,G4749&lt;&gt;""),IF(B4749="","",IF(ISNUMBER(MATCH(B4749,'Look Up Values'!$B$2:$B$500,0)),"","Dest. error")),"")</f>
        <v/>
      </c>
      <c r="L4749" s="242" t="str">
        <f>IF(AND(G4749&lt;&gt;0,G4749&lt;&gt;""),IF(C4749="","",IF(AND(ISNUMBER(--LEFT(C4749,FIND(" ",C4749&amp;" ")-1)),OR(LEN(LEFT(C4749,FIND(" ",C4749&amp;" ")-1))=6,LEN(LEFT(C4749,FIND(" ",C4749&amp;" ")-1))=7),OR(ISNUMBER(MATCH(LEFT(C4749,FIND(" ",C4749&amp;" ")-1),'Look Up Values'!$G$2:$G$1000,0)),ISNUMBER(MATCH(LEFT(C4749,FIND(" ",C4749&amp;" ")-1),'Look Up Values'!$AE$2:$AE$2000,0)))),"","EWC error")),"")</f>
        <v/>
      </c>
      <c r="M4749" s="242" t="str" cm="1">
        <f t="array" ref="M4749">IF(AND(G4749&lt;&gt;0,G4749&lt;&gt;""),IF(E4749="","",IF(ISNUMBER(MATCH(SUBSTITUTE(E4749," ",""),SUBSTITUTE('Look Up Values'!$I$2:$I$10," ",""),0)),"","State error")),"")</f>
        <v/>
      </c>
      <c r="N4749" s="242" t="str" cm="1">
        <f t="array" ref="N4749">IF(AND(G4749&lt;&gt;0,G4749&lt;&gt;""),IF(F4749="","",IF(ISNUMBER(MATCH(SUBSTITUTE(F4749," ",""),SUBSTITUTE('Look Up Values'!$W$2:$W$30," ",""),0)),"","D&amp;R error")),"")</f>
        <v/>
      </c>
      <c r="O4749" s="256" t="str">
        <f t="shared" si="149"/>
        <v/>
      </c>
    </row>
    <row r="4750" spans="1:15" ht="15.75">
      <c r="A4750" s="250">
        <v>4743</v>
      </c>
      <c r="B4750" s="208"/>
      <c r="C4750" s="49"/>
      <c r="D4750" s="50"/>
      <c r="E4750" s="50"/>
      <c r="F4750" s="50"/>
      <c r="G4750" s="209"/>
      <c r="H4750" s="48"/>
      <c r="I4750" s="457" t="str">
        <f t="shared" si="148"/>
        <v/>
      </c>
      <c r="J4750" s="241" cm="1">
        <f t="array" ref="J4750">SUMPRODUCT(--(K4750:N4750&lt;&gt;"")) + IF(TRIM(O4750)="",0,LEN(O4750)-LEN(SUBSTITUTE(O4750,",",""))+1)</f>
        <v>0</v>
      </c>
      <c r="K4750" s="242" t="str">
        <f>IF(AND(G4750&lt;&gt;0,G4750&lt;&gt;""),IF(B4750="","",IF(ISNUMBER(MATCH(B4750,'Look Up Values'!$B$2:$B$500,0)),"","Dest. error")),"")</f>
        <v/>
      </c>
      <c r="L4750" s="242" t="str">
        <f>IF(AND(G4750&lt;&gt;0,G4750&lt;&gt;""),IF(C4750="","",IF(AND(ISNUMBER(--LEFT(C4750,FIND(" ",C4750&amp;" ")-1)),OR(LEN(LEFT(C4750,FIND(" ",C4750&amp;" ")-1))=6,LEN(LEFT(C4750,FIND(" ",C4750&amp;" ")-1))=7),OR(ISNUMBER(MATCH(LEFT(C4750,FIND(" ",C4750&amp;" ")-1),'Look Up Values'!$G$2:$G$1000,0)),ISNUMBER(MATCH(LEFT(C4750,FIND(" ",C4750&amp;" ")-1),'Look Up Values'!$AE$2:$AE$2000,0)))),"","EWC error")),"")</f>
        <v/>
      </c>
      <c r="M4750" s="242" t="str" cm="1">
        <f t="array" ref="M4750">IF(AND(G4750&lt;&gt;0,G4750&lt;&gt;""),IF(E4750="","",IF(ISNUMBER(MATCH(SUBSTITUTE(E4750," ",""),SUBSTITUTE('Look Up Values'!$I$2:$I$10," ",""),0)),"","State error")),"")</f>
        <v/>
      </c>
      <c r="N4750" s="242" t="str" cm="1">
        <f t="array" ref="N4750">IF(AND(G4750&lt;&gt;0,G4750&lt;&gt;""),IF(F4750="","",IF(ISNUMBER(MATCH(SUBSTITUTE(F4750," ",""),SUBSTITUTE('Look Up Values'!$W$2:$W$30," ",""),0)),"","D&amp;R error")),"")</f>
        <v/>
      </c>
      <c r="O4750" s="256" t="str">
        <f t="shared" si="149"/>
        <v/>
      </c>
    </row>
    <row r="4751" spans="1:15" ht="15.75">
      <c r="A4751" s="250">
        <v>4744</v>
      </c>
      <c r="B4751" s="208"/>
      <c r="C4751" s="49"/>
      <c r="D4751" s="50"/>
      <c r="E4751" s="50"/>
      <c r="F4751" s="50"/>
      <c r="G4751" s="209"/>
      <c r="H4751" s="48"/>
      <c r="I4751" s="457" t="str">
        <f t="shared" si="148"/>
        <v/>
      </c>
      <c r="J4751" s="241" cm="1">
        <f t="array" ref="J4751">SUMPRODUCT(--(K4751:N4751&lt;&gt;"")) + IF(TRIM(O4751)="",0,LEN(O4751)-LEN(SUBSTITUTE(O4751,",",""))+1)</f>
        <v>0</v>
      </c>
      <c r="K4751" s="242" t="str">
        <f>IF(AND(G4751&lt;&gt;0,G4751&lt;&gt;""),IF(B4751="","",IF(ISNUMBER(MATCH(B4751,'Look Up Values'!$B$2:$B$500,0)),"","Dest. error")),"")</f>
        <v/>
      </c>
      <c r="L4751" s="242" t="str">
        <f>IF(AND(G4751&lt;&gt;0,G4751&lt;&gt;""),IF(C4751="","",IF(AND(ISNUMBER(--LEFT(C4751,FIND(" ",C4751&amp;" ")-1)),OR(LEN(LEFT(C4751,FIND(" ",C4751&amp;" ")-1))=6,LEN(LEFT(C4751,FIND(" ",C4751&amp;" ")-1))=7),OR(ISNUMBER(MATCH(LEFT(C4751,FIND(" ",C4751&amp;" ")-1),'Look Up Values'!$G$2:$G$1000,0)),ISNUMBER(MATCH(LEFT(C4751,FIND(" ",C4751&amp;" ")-1),'Look Up Values'!$AE$2:$AE$2000,0)))),"","EWC error")),"")</f>
        <v/>
      </c>
      <c r="M4751" s="242" t="str" cm="1">
        <f t="array" ref="M4751">IF(AND(G4751&lt;&gt;0,G4751&lt;&gt;""),IF(E4751="","",IF(ISNUMBER(MATCH(SUBSTITUTE(E4751," ",""),SUBSTITUTE('Look Up Values'!$I$2:$I$10," ",""),0)),"","State error")),"")</f>
        <v/>
      </c>
      <c r="N4751" s="242" t="str" cm="1">
        <f t="array" ref="N4751">IF(AND(G4751&lt;&gt;0,G4751&lt;&gt;""),IF(F4751="","",IF(ISNUMBER(MATCH(SUBSTITUTE(F4751," ",""),SUBSTITUTE('Look Up Values'!$W$2:$W$30," ",""),0)),"","D&amp;R error")),"")</f>
        <v/>
      </c>
      <c r="O4751" s="256" t="str">
        <f t="shared" si="149"/>
        <v/>
      </c>
    </row>
    <row r="4752" spans="1:15" ht="15.75">
      <c r="A4752" s="250">
        <v>4745</v>
      </c>
      <c r="B4752" s="208"/>
      <c r="C4752" s="49"/>
      <c r="D4752" s="50"/>
      <c r="E4752" s="50"/>
      <c r="F4752" s="50"/>
      <c r="G4752" s="209"/>
      <c r="H4752" s="48"/>
      <c r="I4752" s="457" t="str">
        <f t="shared" si="148"/>
        <v/>
      </c>
      <c r="J4752" s="241" cm="1">
        <f t="array" ref="J4752">SUMPRODUCT(--(K4752:N4752&lt;&gt;"")) + IF(TRIM(O4752)="",0,LEN(O4752)-LEN(SUBSTITUTE(O4752,",",""))+1)</f>
        <v>0</v>
      </c>
      <c r="K4752" s="242" t="str">
        <f>IF(AND(G4752&lt;&gt;0,G4752&lt;&gt;""),IF(B4752="","",IF(ISNUMBER(MATCH(B4752,'Look Up Values'!$B$2:$B$500,0)),"","Dest. error")),"")</f>
        <v/>
      </c>
      <c r="L4752" s="242" t="str">
        <f>IF(AND(G4752&lt;&gt;0,G4752&lt;&gt;""),IF(C4752="","",IF(AND(ISNUMBER(--LEFT(C4752,FIND(" ",C4752&amp;" ")-1)),OR(LEN(LEFT(C4752,FIND(" ",C4752&amp;" ")-1))=6,LEN(LEFT(C4752,FIND(" ",C4752&amp;" ")-1))=7),OR(ISNUMBER(MATCH(LEFT(C4752,FIND(" ",C4752&amp;" ")-1),'Look Up Values'!$G$2:$G$1000,0)),ISNUMBER(MATCH(LEFT(C4752,FIND(" ",C4752&amp;" ")-1),'Look Up Values'!$AE$2:$AE$2000,0)))),"","EWC error")),"")</f>
        <v/>
      </c>
      <c r="M4752" s="242" t="str" cm="1">
        <f t="array" ref="M4752">IF(AND(G4752&lt;&gt;0,G4752&lt;&gt;""),IF(E4752="","",IF(ISNUMBER(MATCH(SUBSTITUTE(E4752," ",""),SUBSTITUTE('Look Up Values'!$I$2:$I$10," ",""),0)),"","State error")),"")</f>
        <v/>
      </c>
      <c r="N4752" s="242" t="str" cm="1">
        <f t="array" ref="N4752">IF(AND(G4752&lt;&gt;0,G4752&lt;&gt;""),IF(F4752="","",IF(ISNUMBER(MATCH(SUBSTITUTE(F4752," ",""),SUBSTITUTE('Look Up Values'!$W$2:$W$30," ",""),0)),"","D&amp;R error")),"")</f>
        <v/>
      </c>
      <c r="O4752" s="256" t="str">
        <f t="shared" si="149"/>
        <v/>
      </c>
    </row>
    <row r="4753" spans="1:15" ht="15.75">
      <c r="A4753" s="250">
        <v>4746</v>
      </c>
      <c r="B4753" s="208"/>
      <c r="C4753" s="49"/>
      <c r="D4753" s="50"/>
      <c r="E4753" s="50"/>
      <c r="F4753" s="50"/>
      <c r="G4753" s="209"/>
      <c r="H4753" s="48"/>
      <c r="I4753" s="457" t="str">
        <f t="shared" si="148"/>
        <v/>
      </c>
      <c r="J4753" s="241" cm="1">
        <f t="array" ref="J4753">SUMPRODUCT(--(K4753:N4753&lt;&gt;"")) + IF(TRIM(O4753)="",0,LEN(O4753)-LEN(SUBSTITUTE(O4753,",",""))+1)</f>
        <v>0</v>
      </c>
      <c r="K4753" s="242" t="str">
        <f>IF(AND(G4753&lt;&gt;0,G4753&lt;&gt;""),IF(B4753="","",IF(ISNUMBER(MATCH(B4753,'Look Up Values'!$B$2:$B$500,0)),"","Dest. error")),"")</f>
        <v/>
      </c>
      <c r="L4753" s="242" t="str">
        <f>IF(AND(G4753&lt;&gt;0,G4753&lt;&gt;""),IF(C4753="","",IF(AND(ISNUMBER(--LEFT(C4753,FIND(" ",C4753&amp;" ")-1)),OR(LEN(LEFT(C4753,FIND(" ",C4753&amp;" ")-1))=6,LEN(LEFT(C4753,FIND(" ",C4753&amp;" ")-1))=7),OR(ISNUMBER(MATCH(LEFT(C4753,FIND(" ",C4753&amp;" ")-1),'Look Up Values'!$G$2:$G$1000,0)),ISNUMBER(MATCH(LEFT(C4753,FIND(" ",C4753&amp;" ")-1),'Look Up Values'!$AE$2:$AE$2000,0)))),"","EWC error")),"")</f>
        <v/>
      </c>
      <c r="M4753" s="242" t="str" cm="1">
        <f t="array" ref="M4753">IF(AND(G4753&lt;&gt;0,G4753&lt;&gt;""),IF(E4753="","",IF(ISNUMBER(MATCH(SUBSTITUTE(E4753," ",""),SUBSTITUTE('Look Up Values'!$I$2:$I$10," ",""),0)),"","State error")),"")</f>
        <v/>
      </c>
      <c r="N4753" s="242" t="str" cm="1">
        <f t="array" ref="N4753">IF(AND(G4753&lt;&gt;0,G4753&lt;&gt;""),IF(F4753="","",IF(ISNUMBER(MATCH(SUBSTITUTE(F4753," ",""),SUBSTITUTE('Look Up Values'!$W$2:$W$30," ",""),0)),"","D&amp;R error")),"")</f>
        <v/>
      </c>
      <c r="O4753" s="256" t="str">
        <f t="shared" si="149"/>
        <v/>
      </c>
    </row>
    <row r="4754" spans="1:15" ht="15.75">
      <c r="A4754" s="250">
        <v>4747</v>
      </c>
      <c r="B4754" s="208"/>
      <c r="C4754" s="49"/>
      <c r="D4754" s="50"/>
      <c r="E4754" s="50"/>
      <c r="F4754" s="50"/>
      <c r="G4754" s="209"/>
      <c r="H4754" s="48"/>
      <c r="I4754" s="457" t="str">
        <f t="shared" si="148"/>
        <v/>
      </c>
      <c r="J4754" s="241" cm="1">
        <f t="array" ref="J4754">SUMPRODUCT(--(K4754:N4754&lt;&gt;"")) + IF(TRIM(O4754)="",0,LEN(O4754)-LEN(SUBSTITUTE(O4754,",",""))+1)</f>
        <v>0</v>
      </c>
      <c r="K4754" s="242" t="str">
        <f>IF(AND(G4754&lt;&gt;0,G4754&lt;&gt;""),IF(B4754="","",IF(ISNUMBER(MATCH(B4754,'Look Up Values'!$B$2:$B$500,0)),"","Dest. error")),"")</f>
        <v/>
      </c>
      <c r="L4754" s="242" t="str">
        <f>IF(AND(G4754&lt;&gt;0,G4754&lt;&gt;""),IF(C4754="","",IF(AND(ISNUMBER(--LEFT(C4754,FIND(" ",C4754&amp;" ")-1)),OR(LEN(LEFT(C4754,FIND(" ",C4754&amp;" ")-1))=6,LEN(LEFT(C4754,FIND(" ",C4754&amp;" ")-1))=7),OR(ISNUMBER(MATCH(LEFT(C4754,FIND(" ",C4754&amp;" ")-1),'Look Up Values'!$G$2:$G$1000,0)),ISNUMBER(MATCH(LEFT(C4754,FIND(" ",C4754&amp;" ")-1),'Look Up Values'!$AE$2:$AE$2000,0)))),"","EWC error")),"")</f>
        <v/>
      </c>
      <c r="M4754" s="242" t="str" cm="1">
        <f t="array" ref="M4754">IF(AND(G4754&lt;&gt;0,G4754&lt;&gt;""),IF(E4754="","",IF(ISNUMBER(MATCH(SUBSTITUTE(E4754," ",""),SUBSTITUTE('Look Up Values'!$I$2:$I$10," ",""),0)),"","State error")),"")</f>
        <v/>
      </c>
      <c r="N4754" s="242" t="str" cm="1">
        <f t="array" ref="N4754">IF(AND(G4754&lt;&gt;0,G4754&lt;&gt;""),IF(F4754="","",IF(ISNUMBER(MATCH(SUBSTITUTE(F4754," ",""),SUBSTITUTE('Look Up Values'!$W$2:$W$30," ",""),0)),"","D&amp;R error")),"")</f>
        <v/>
      </c>
      <c r="O4754" s="256" t="str">
        <f t="shared" si="149"/>
        <v/>
      </c>
    </row>
    <row r="4755" spans="1:15" ht="15.75">
      <c r="A4755" s="250">
        <v>4748</v>
      </c>
      <c r="B4755" s="208"/>
      <c r="C4755" s="49"/>
      <c r="D4755" s="50"/>
      <c r="E4755" s="50"/>
      <c r="F4755" s="50"/>
      <c r="G4755" s="209"/>
      <c r="H4755" s="48"/>
      <c r="I4755" s="457" t="str">
        <f t="shared" si="148"/>
        <v/>
      </c>
      <c r="J4755" s="241" cm="1">
        <f t="array" ref="J4755">SUMPRODUCT(--(K4755:N4755&lt;&gt;"")) + IF(TRIM(O4755)="",0,LEN(O4755)-LEN(SUBSTITUTE(O4755,",",""))+1)</f>
        <v>0</v>
      </c>
      <c r="K4755" s="242" t="str">
        <f>IF(AND(G4755&lt;&gt;0,G4755&lt;&gt;""),IF(B4755="","",IF(ISNUMBER(MATCH(B4755,'Look Up Values'!$B$2:$B$500,0)),"","Dest. error")),"")</f>
        <v/>
      </c>
      <c r="L4755" s="242" t="str">
        <f>IF(AND(G4755&lt;&gt;0,G4755&lt;&gt;""),IF(C4755="","",IF(AND(ISNUMBER(--LEFT(C4755,FIND(" ",C4755&amp;" ")-1)),OR(LEN(LEFT(C4755,FIND(" ",C4755&amp;" ")-1))=6,LEN(LEFT(C4755,FIND(" ",C4755&amp;" ")-1))=7),OR(ISNUMBER(MATCH(LEFT(C4755,FIND(" ",C4755&amp;" ")-1),'Look Up Values'!$G$2:$G$1000,0)),ISNUMBER(MATCH(LEFT(C4755,FIND(" ",C4755&amp;" ")-1),'Look Up Values'!$AE$2:$AE$2000,0)))),"","EWC error")),"")</f>
        <v/>
      </c>
      <c r="M4755" s="242" t="str" cm="1">
        <f t="array" ref="M4755">IF(AND(G4755&lt;&gt;0,G4755&lt;&gt;""),IF(E4755="","",IF(ISNUMBER(MATCH(SUBSTITUTE(E4755," ",""),SUBSTITUTE('Look Up Values'!$I$2:$I$10," ",""),0)),"","State error")),"")</f>
        <v/>
      </c>
      <c r="N4755" s="242" t="str" cm="1">
        <f t="array" ref="N4755">IF(AND(G4755&lt;&gt;0,G4755&lt;&gt;""),IF(F4755="","",IF(ISNUMBER(MATCH(SUBSTITUTE(F4755," ",""),SUBSTITUTE('Look Up Values'!$W$2:$W$30," ",""),0)),"","D&amp;R error")),"")</f>
        <v/>
      </c>
      <c r="O4755" s="256" t="str">
        <f t="shared" si="149"/>
        <v/>
      </c>
    </row>
    <row r="4756" spans="1:15" ht="15.75">
      <c r="A4756" s="250">
        <v>4749</v>
      </c>
      <c r="B4756" s="208"/>
      <c r="C4756" s="49"/>
      <c r="D4756" s="50"/>
      <c r="E4756" s="50"/>
      <c r="F4756" s="50"/>
      <c r="G4756" s="209"/>
      <c r="H4756" s="48"/>
      <c r="I4756" s="457" t="str">
        <f t="shared" si="148"/>
        <v/>
      </c>
      <c r="J4756" s="241" cm="1">
        <f t="array" ref="J4756">SUMPRODUCT(--(K4756:N4756&lt;&gt;"")) + IF(TRIM(O4756)="",0,LEN(O4756)-LEN(SUBSTITUTE(O4756,",",""))+1)</f>
        <v>0</v>
      </c>
      <c r="K4756" s="242" t="str">
        <f>IF(AND(G4756&lt;&gt;0,G4756&lt;&gt;""),IF(B4756="","",IF(ISNUMBER(MATCH(B4756,'Look Up Values'!$B$2:$B$500,0)),"","Dest. error")),"")</f>
        <v/>
      </c>
      <c r="L4756" s="242" t="str">
        <f>IF(AND(G4756&lt;&gt;0,G4756&lt;&gt;""),IF(C4756="","",IF(AND(ISNUMBER(--LEFT(C4756,FIND(" ",C4756&amp;" ")-1)),OR(LEN(LEFT(C4756,FIND(" ",C4756&amp;" ")-1))=6,LEN(LEFT(C4756,FIND(" ",C4756&amp;" ")-1))=7),OR(ISNUMBER(MATCH(LEFT(C4756,FIND(" ",C4756&amp;" ")-1),'Look Up Values'!$G$2:$G$1000,0)),ISNUMBER(MATCH(LEFT(C4756,FIND(" ",C4756&amp;" ")-1),'Look Up Values'!$AE$2:$AE$2000,0)))),"","EWC error")),"")</f>
        <v/>
      </c>
      <c r="M4756" s="242" t="str" cm="1">
        <f t="array" ref="M4756">IF(AND(G4756&lt;&gt;0,G4756&lt;&gt;""),IF(E4756="","",IF(ISNUMBER(MATCH(SUBSTITUTE(E4756," ",""),SUBSTITUTE('Look Up Values'!$I$2:$I$10," ",""),0)),"","State error")),"")</f>
        <v/>
      </c>
      <c r="N4756" s="242" t="str" cm="1">
        <f t="array" ref="N4756">IF(AND(G4756&lt;&gt;0,G4756&lt;&gt;""),IF(F4756="","",IF(ISNUMBER(MATCH(SUBSTITUTE(F4756," ",""),SUBSTITUTE('Look Up Values'!$W$2:$W$30," ",""),0)),"","D&amp;R error")),"")</f>
        <v/>
      </c>
      <c r="O4756" s="256" t="str">
        <f t="shared" si="149"/>
        <v/>
      </c>
    </row>
    <row r="4757" spans="1:15" ht="15.75">
      <c r="A4757" s="250">
        <v>4750</v>
      </c>
      <c r="B4757" s="208"/>
      <c r="C4757" s="49"/>
      <c r="D4757" s="50"/>
      <c r="E4757" s="50"/>
      <c r="F4757" s="50"/>
      <c r="G4757" s="209"/>
      <c r="H4757" s="48"/>
      <c r="I4757" s="457" t="str">
        <f t="shared" si="148"/>
        <v/>
      </c>
      <c r="J4757" s="241" cm="1">
        <f t="array" ref="J4757">SUMPRODUCT(--(K4757:N4757&lt;&gt;"")) + IF(TRIM(O4757)="",0,LEN(O4757)-LEN(SUBSTITUTE(O4757,",",""))+1)</f>
        <v>0</v>
      </c>
      <c r="K4757" s="242" t="str">
        <f>IF(AND(G4757&lt;&gt;0,G4757&lt;&gt;""),IF(B4757="","",IF(ISNUMBER(MATCH(B4757,'Look Up Values'!$B$2:$B$500,0)),"","Dest. error")),"")</f>
        <v/>
      </c>
      <c r="L4757" s="242" t="str">
        <f>IF(AND(G4757&lt;&gt;0,G4757&lt;&gt;""),IF(C4757="","",IF(AND(ISNUMBER(--LEFT(C4757,FIND(" ",C4757&amp;" ")-1)),OR(LEN(LEFT(C4757,FIND(" ",C4757&amp;" ")-1))=6,LEN(LEFT(C4757,FIND(" ",C4757&amp;" ")-1))=7),OR(ISNUMBER(MATCH(LEFT(C4757,FIND(" ",C4757&amp;" ")-1),'Look Up Values'!$G$2:$G$1000,0)),ISNUMBER(MATCH(LEFT(C4757,FIND(" ",C4757&amp;" ")-1),'Look Up Values'!$AE$2:$AE$2000,0)))),"","EWC error")),"")</f>
        <v/>
      </c>
      <c r="M4757" s="242" t="str" cm="1">
        <f t="array" ref="M4757">IF(AND(G4757&lt;&gt;0,G4757&lt;&gt;""),IF(E4757="","",IF(ISNUMBER(MATCH(SUBSTITUTE(E4757," ",""),SUBSTITUTE('Look Up Values'!$I$2:$I$10," ",""),0)),"","State error")),"")</f>
        <v/>
      </c>
      <c r="N4757" s="242" t="str" cm="1">
        <f t="array" ref="N4757">IF(AND(G4757&lt;&gt;0,G4757&lt;&gt;""),IF(F4757="","",IF(ISNUMBER(MATCH(SUBSTITUTE(F4757," ",""),SUBSTITUTE('Look Up Values'!$W$2:$W$30," ",""),0)),"","D&amp;R error")),"")</f>
        <v/>
      </c>
      <c r="O4757" s="256" t="str">
        <f t="shared" si="149"/>
        <v/>
      </c>
    </row>
    <row r="4758" spans="1:15" ht="15.75">
      <c r="A4758" s="250">
        <v>4751</v>
      </c>
      <c r="B4758" s="208"/>
      <c r="C4758" s="49"/>
      <c r="D4758" s="50"/>
      <c r="E4758" s="50"/>
      <c r="F4758" s="50"/>
      <c r="G4758" s="209"/>
      <c r="H4758" s="48"/>
      <c r="I4758" s="457" t="str">
        <f t="shared" si="148"/>
        <v/>
      </c>
      <c r="J4758" s="241" cm="1">
        <f t="array" ref="J4758">SUMPRODUCT(--(K4758:N4758&lt;&gt;"")) + IF(TRIM(O4758)="",0,LEN(O4758)-LEN(SUBSTITUTE(O4758,",",""))+1)</f>
        <v>0</v>
      </c>
      <c r="K4758" s="242" t="str">
        <f>IF(AND(G4758&lt;&gt;0,G4758&lt;&gt;""),IF(B4758="","",IF(ISNUMBER(MATCH(B4758,'Look Up Values'!$B$2:$B$500,0)),"","Dest. error")),"")</f>
        <v/>
      </c>
      <c r="L4758" s="242" t="str">
        <f>IF(AND(G4758&lt;&gt;0,G4758&lt;&gt;""),IF(C4758="","",IF(AND(ISNUMBER(--LEFT(C4758,FIND(" ",C4758&amp;" ")-1)),OR(LEN(LEFT(C4758,FIND(" ",C4758&amp;" ")-1))=6,LEN(LEFT(C4758,FIND(" ",C4758&amp;" ")-1))=7),OR(ISNUMBER(MATCH(LEFT(C4758,FIND(" ",C4758&amp;" ")-1),'Look Up Values'!$G$2:$G$1000,0)),ISNUMBER(MATCH(LEFT(C4758,FIND(" ",C4758&amp;" ")-1),'Look Up Values'!$AE$2:$AE$2000,0)))),"","EWC error")),"")</f>
        <v/>
      </c>
      <c r="M4758" s="242" t="str" cm="1">
        <f t="array" ref="M4758">IF(AND(G4758&lt;&gt;0,G4758&lt;&gt;""),IF(E4758="","",IF(ISNUMBER(MATCH(SUBSTITUTE(E4758," ",""),SUBSTITUTE('Look Up Values'!$I$2:$I$10," ",""),0)),"","State error")),"")</f>
        <v/>
      </c>
      <c r="N4758" s="242" t="str" cm="1">
        <f t="array" ref="N4758">IF(AND(G4758&lt;&gt;0,G4758&lt;&gt;""),IF(F4758="","",IF(ISNUMBER(MATCH(SUBSTITUTE(F4758," ",""),SUBSTITUTE('Look Up Values'!$W$2:$W$30," ",""),0)),"","D&amp;R error")),"")</f>
        <v/>
      </c>
      <c r="O4758" s="256" t="str">
        <f t="shared" si="149"/>
        <v/>
      </c>
    </row>
    <row r="4759" spans="1:15" ht="15.75">
      <c r="A4759" s="250">
        <v>4752</v>
      </c>
      <c r="B4759" s="208"/>
      <c r="C4759" s="49"/>
      <c r="D4759" s="50"/>
      <c r="E4759" s="50"/>
      <c r="F4759" s="50"/>
      <c r="G4759" s="209"/>
      <c r="H4759" s="48"/>
      <c r="I4759" s="457" t="str">
        <f t="shared" si="148"/>
        <v/>
      </c>
      <c r="J4759" s="241" cm="1">
        <f t="array" ref="J4759">SUMPRODUCT(--(K4759:N4759&lt;&gt;"")) + IF(TRIM(O4759)="",0,LEN(O4759)-LEN(SUBSTITUTE(O4759,",",""))+1)</f>
        <v>0</v>
      </c>
      <c r="K4759" s="242" t="str">
        <f>IF(AND(G4759&lt;&gt;0,G4759&lt;&gt;""),IF(B4759="","",IF(ISNUMBER(MATCH(B4759,'Look Up Values'!$B$2:$B$500,0)),"","Dest. error")),"")</f>
        <v/>
      </c>
      <c r="L4759" s="242" t="str">
        <f>IF(AND(G4759&lt;&gt;0,G4759&lt;&gt;""),IF(C4759="","",IF(AND(ISNUMBER(--LEFT(C4759,FIND(" ",C4759&amp;" ")-1)),OR(LEN(LEFT(C4759,FIND(" ",C4759&amp;" ")-1))=6,LEN(LEFT(C4759,FIND(" ",C4759&amp;" ")-1))=7),OR(ISNUMBER(MATCH(LEFT(C4759,FIND(" ",C4759&amp;" ")-1),'Look Up Values'!$G$2:$G$1000,0)),ISNUMBER(MATCH(LEFT(C4759,FIND(" ",C4759&amp;" ")-1),'Look Up Values'!$AE$2:$AE$2000,0)))),"","EWC error")),"")</f>
        <v/>
      </c>
      <c r="M4759" s="242" t="str" cm="1">
        <f t="array" ref="M4759">IF(AND(G4759&lt;&gt;0,G4759&lt;&gt;""),IF(E4759="","",IF(ISNUMBER(MATCH(SUBSTITUTE(E4759," ",""),SUBSTITUTE('Look Up Values'!$I$2:$I$10," ",""),0)),"","State error")),"")</f>
        <v/>
      </c>
      <c r="N4759" s="242" t="str" cm="1">
        <f t="array" ref="N4759">IF(AND(G4759&lt;&gt;0,G4759&lt;&gt;""),IF(F4759="","",IF(ISNUMBER(MATCH(SUBSTITUTE(F4759," ",""),SUBSTITUTE('Look Up Values'!$W$2:$W$30," ",""),0)),"","D&amp;R error")),"")</f>
        <v/>
      </c>
      <c r="O4759" s="256" t="str">
        <f t="shared" si="149"/>
        <v/>
      </c>
    </row>
    <row r="4760" spans="1:15" ht="15.75">
      <c r="A4760" s="250">
        <v>4753</v>
      </c>
      <c r="B4760" s="208"/>
      <c r="C4760" s="49"/>
      <c r="D4760" s="50"/>
      <c r="E4760" s="50"/>
      <c r="F4760" s="50"/>
      <c r="G4760" s="209"/>
      <c r="H4760" s="48"/>
      <c r="I4760" s="457" t="str">
        <f t="shared" si="148"/>
        <v/>
      </c>
      <c r="J4760" s="241" cm="1">
        <f t="array" ref="J4760">SUMPRODUCT(--(K4760:N4760&lt;&gt;"")) + IF(TRIM(O4760)="",0,LEN(O4760)-LEN(SUBSTITUTE(O4760,",",""))+1)</f>
        <v>0</v>
      </c>
      <c r="K4760" s="242" t="str">
        <f>IF(AND(G4760&lt;&gt;0,G4760&lt;&gt;""),IF(B4760="","",IF(ISNUMBER(MATCH(B4760,'Look Up Values'!$B$2:$B$500,0)),"","Dest. error")),"")</f>
        <v/>
      </c>
      <c r="L4760" s="242" t="str">
        <f>IF(AND(G4760&lt;&gt;0,G4760&lt;&gt;""),IF(C4760="","",IF(AND(ISNUMBER(--LEFT(C4760,FIND(" ",C4760&amp;" ")-1)),OR(LEN(LEFT(C4760,FIND(" ",C4760&amp;" ")-1))=6,LEN(LEFT(C4760,FIND(" ",C4760&amp;" ")-1))=7),OR(ISNUMBER(MATCH(LEFT(C4760,FIND(" ",C4760&amp;" ")-1),'Look Up Values'!$G$2:$G$1000,0)),ISNUMBER(MATCH(LEFT(C4760,FIND(" ",C4760&amp;" ")-1),'Look Up Values'!$AE$2:$AE$2000,0)))),"","EWC error")),"")</f>
        <v/>
      </c>
      <c r="M4760" s="242" t="str" cm="1">
        <f t="array" ref="M4760">IF(AND(G4760&lt;&gt;0,G4760&lt;&gt;""),IF(E4760="","",IF(ISNUMBER(MATCH(SUBSTITUTE(E4760," ",""),SUBSTITUTE('Look Up Values'!$I$2:$I$10," ",""),0)),"","State error")),"")</f>
        <v/>
      </c>
      <c r="N4760" s="242" t="str" cm="1">
        <f t="array" ref="N4760">IF(AND(G4760&lt;&gt;0,G4760&lt;&gt;""),IF(F4760="","",IF(ISNUMBER(MATCH(SUBSTITUTE(F4760," ",""),SUBSTITUTE('Look Up Values'!$W$2:$W$30," ",""),0)),"","D&amp;R error")),"")</f>
        <v/>
      </c>
      <c r="O4760" s="256" t="str">
        <f t="shared" si="149"/>
        <v/>
      </c>
    </row>
    <row r="4761" spans="1:15" ht="15.75">
      <c r="A4761" s="250">
        <v>4754</v>
      </c>
      <c r="B4761" s="208"/>
      <c r="C4761" s="49"/>
      <c r="D4761" s="50"/>
      <c r="E4761" s="50"/>
      <c r="F4761" s="50"/>
      <c r="G4761" s="209"/>
      <c r="H4761" s="48"/>
      <c r="I4761" s="457" t="str">
        <f t="shared" si="148"/>
        <v/>
      </c>
      <c r="J4761" s="241" cm="1">
        <f t="array" ref="J4761">SUMPRODUCT(--(K4761:N4761&lt;&gt;"")) + IF(TRIM(O4761)="",0,LEN(O4761)-LEN(SUBSTITUTE(O4761,",",""))+1)</f>
        <v>0</v>
      </c>
      <c r="K4761" s="242" t="str">
        <f>IF(AND(G4761&lt;&gt;0,G4761&lt;&gt;""),IF(B4761="","",IF(ISNUMBER(MATCH(B4761,'Look Up Values'!$B$2:$B$500,0)),"","Dest. error")),"")</f>
        <v/>
      </c>
      <c r="L4761" s="242" t="str">
        <f>IF(AND(G4761&lt;&gt;0,G4761&lt;&gt;""),IF(C4761="","",IF(AND(ISNUMBER(--LEFT(C4761,FIND(" ",C4761&amp;" ")-1)),OR(LEN(LEFT(C4761,FIND(" ",C4761&amp;" ")-1))=6,LEN(LEFT(C4761,FIND(" ",C4761&amp;" ")-1))=7),OR(ISNUMBER(MATCH(LEFT(C4761,FIND(" ",C4761&amp;" ")-1),'Look Up Values'!$G$2:$G$1000,0)),ISNUMBER(MATCH(LEFT(C4761,FIND(" ",C4761&amp;" ")-1),'Look Up Values'!$AE$2:$AE$2000,0)))),"","EWC error")),"")</f>
        <v/>
      </c>
      <c r="M4761" s="242" t="str" cm="1">
        <f t="array" ref="M4761">IF(AND(G4761&lt;&gt;0,G4761&lt;&gt;""),IF(E4761="","",IF(ISNUMBER(MATCH(SUBSTITUTE(E4761," ",""),SUBSTITUTE('Look Up Values'!$I$2:$I$10," ",""),0)),"","State error")),"")</f>
        <v/>
      </c>
      <c r="N4761" s="242" t="str" cm="1">
        <f t="array" ref="N4761">IF(AND(G4761&lt;&gt;0,G4761&lt;&gt;""),IF(F4761="","",IF(ISNUMBER(MATCH(SUBSTITUTE(F4761," ",""),SUBSTITUTE('Look Up Values'!$W$2:$W$30," ",""),0)),"","D&amp;R error")),"")</f>
        <v/>
      </c>
      <c r="O4761" s="256" t="str">
        <f t="shared" si="149"/>
        <v/>
      </c>
    </row>
    <row r="4762" spans="1:15" ht="15.75">
      <c r="A4762" s="250">
        <v>4755</v>
      </c>
      <c r="B4762" s="208"/>
      <c r="C4762" s="49"/>
      <c r="D4762" s="50"/>
      <c r="E4762" s="50"/>
      <c r="F4762" s="50"/>
      <c r="G4762" s="209"/>
      <c r="H4762" s="48"/>
      <c r="I4762" s="457" t="str">
        <f t="shared" si="148"/>
        <v/>
      </c>
      <c r="J4762" s="241" cm="1">
        <f t="array" ref="J4762">SUMPRODUCT(--(K4762:N4762&lt;&gt;"")) + IF(TRIM(O4762)="",0,LEN(O4762)-LEN(SUBSTITUTE(O4762,",",""))+1)</f>
        <v>0</v>
      </c>
      <c r="K4762" s="242" t="str">
        <f>IF(AND(G4762&lt;&gt;0,G4762&lt;&gt;""),IF(B4762="","",IF(ISNUMBER(MATCH(B4762,'Look Up Values'!$B$2:$B$500,0)),"","Dest. error")),"")</f>
        <v/>
      </c>
      <c r="L4762" s="242" t="str">
        <f>IF(AND(G4762&lt;&gt;0,G4762&lt;&gt;""),IF(C4762="","",IF(AND(ISNUMBER(--LEFT(C4762,FIND(" ",C4762&amp;" ")-1)),OR(LEN(LEFT(C4762,FIND(" ",C4762&amp;" ")-1))=6,LEN(LEFT(C4762,FIND(" ",C4762&amp;" ")-1))=7),OR(ISNUMBER(MATCH(LEFT(C4762,FIND(" ",C4762&amp;" ")-1),'Look Up Values'!$G$2:$G$1000,0)),ISNUMBER(MATCH(LEFT(C4762,FIND(" ",C4762&amp;" ")-1),'Look Up Values'!$AE$2:$AE$2000,0)))),"","EWC error")),"")</f>
        <v/>
      </c>
      <c r="M4762" s="242" t="str" cm="1">
        <f t="array" ref="M4762">IF(AND(G4762&lt;&gt;0,G4762&lt;&gt;""),IF(E4762="","",IF(ISNUMBER(MATCH(SUBSTITUTE(E4762," ",""),SUBSTITUTE('Look Up Values'!$I$2:$I$10," ",""),0)),"","State error")),"")</f>
        <v/>
      </c>
      <c r="N4762" s="242" t="str" cm="1">
        <f t="array" ref="N4762">IF(AND(G4762&lt;&gt;0,G4762&lt;&gt;""),IF(F4762="","",IF(ISNUMBER(MATCH(SUBSTITUTE(F4762," ",""),SUBSTITUTE('Look Up Values'!$W$2:$W$30," ",""),0)),"","D&amp;R error")),"")</f>
        <v/>
      </c>
      <c r="O4762" s="256" t="str">
        <f t="shared" si="149"/>
        <v/>
      </c>
    </row>
    <row r="4763" spans="1:15" ht="15.75">
      <c r="A4763" s="250">
        <v>4756</v>
      </c>
      <c r="B4763" s="208"/>
      <c r="C4763" s="49"/>
      <c r="D4763" s="50"/>
      <c r="E4763" s="50"/>
      <c r="F4763" s="50"/>
      <c r="G4763" s="209"/>
      <c r="H4763" s="48"/>
      <c r="I4763" s="457" t="str">
        <f t="shared" si="148"/>
        <v/>
      </c>
      <c r="J4763" s="241" cm="1">
        <f t="array" ref="J4763">SUMPRODUCT(--(K4763:N4763&lt;&gt;"")) + IF(TRIM(O4763)="",0,LEN(O4763)-LEN(SUBSTITUTE(O4763,",",""))+1)</f>
        <v>0</v>
      </c>
      <c r="K4763" s="242" t="str">
        <f>IF(AND(G4763&lt;&gt;0,G4763&lt;&gt;""),IF(B4763="","",IF(ISNUMBER(MATCH(B4763,'Look Up Values'!$B$2:$B$500,0)),"","Dest. error")),"")</f>
        <v/>
      </c>
      <c r="L4763" s="242" t="str">
        <f>IF(AND(G4763&lt;&gt;0,G4763&lt;&gt;""),IF(C4763="","",IF(AND(ISNUMBER(--LEFT(C4763,FIND(" ",C4763&amp;" ")-1)),OR(LEN(LEFT(C4763,FIND(" ",C4763&amp;" ")-1))=6,LEN(LEFT(C4763,FIND(" ",C4763&amp;" ")-1))=7),OR(ISNUMBER(MATCH(LEFT(C4763,FIND(" ",C4763&amp;" ")-1),'Look Up Values'!$G$2:$G$1000,0)),ISNUMBER(MATCH(LEFT(C4763,FIND(" ",C4763&amp;" ")-1),'Look Up Values'!$AE$2:$AE$2000,0)))),"","EWC error")),"")</f>
        <v/>
      </c>
      <c r="M4763" s="242" t="str" cm="1">
        <f t="array" ref="M4763">IF(AND(G4763&lt;&gt;0,G4763&lt;&gt;""),IF(E4763="","",IF(ISNUMBER(MATCH(SUBSTITUTE(E4763," ",""),SUBSTITUTE('Look Up Values'!$I$2:$I$10," ",""),0)),"","State error")),"")</f>
        <v/>
      </c>
      <c r="N4763" s="242" t="str" cm="1">
        <f t="array" ref="N4763">IF(AND(G4763&lt;&gt;0,G4763&lt;&gt;""),IF(F4763="","",IF(ISNUMBER(MATCH(SUBSTITUTE(F4763," ",""),SUBSTITUTE('Look Up Values'!$W$2:$W$30," ",""),0)),"","D&amp;R error")),"")</f>
        <v/>
      </c>
      <c r="O4763" s="256" t="str">
        <f t="shared" si="149"/>
        <v/>
      </c>
    </row>
    <row r="4764" spans="1:15" ht="15.75">
      <c r="A4764" s="250">
        <v>4757</v>
      </c>
      <c r="B4764" s="208"/>
      <c r="C4764" s="49"/>
      <c r="D4764" s="50"/>
      <c r="E4764" s="50"/>
      <c r="F4764" s="50"/>
      <c r="G4764" s="209"/>
      <c r="H4764" s="48"/>
      <c r="I4764" s="457" t="str">
        <f t="shared" si="148"/>
        <v/>
      </c>
      <c r="J4764" s="241" cm="1">
        <f t="array" ref="J4764">SUMPRODUCT(--(K4764:N4764&lt;&gt;"")) + IF(TRIM(O4764)="",0,LEN(O4764)-LEN(SUBSTITUTE(O4764,",",""))+1)</f>
        <v>0</v>
      </c>
      <c r="K4764" s="242" t="str">
        <f>IF(AND(G4764&lt;&gt;0,G4764&lt;&gt;""),IF(B4764="","",IF(ISNUMBER(MATCH(B4764,'Look Up Values'!$B$2:$B$500,0)),"","Dest. error")),"")</f>
        <v/>
      </c>
      <c r="L4764" s="242" t="str">
        <f>IF(AND(G4764&lt;&gt;0,G4764&lt;&gt;""),IF(C4764="","",IF(AND(ISNUMBER(--LEFT(C4764,FIND(" ",C4764&amp;" ")-1)),OR(LEN(LEFT(C4764,FIND(" ",C4764&amp;" ")-1))=6,LEN(LEFT(C4764,FIND(" ",C4764&amp;" ")-1))=7),OR(ISNUMBER(MATCH(LEFT(C4764,FIND(" ",C4764&amp;" ")-1),'Look Up Values'!$G$2:$G$1000,0)),ISNUMBER(MATCH(LEFT(C4764,FIND(" ",C4764&amp;" ")-1),'Look Up Values'!$AE$2:$AE$2000,0)))),"","EWC error")),"")</f>
        <v/>
      </c>
      <c r="M4764" s="242" t="str" cm="1">
        <f t="array" ref="M4764">IF(AND(G4764&lt;&gt;0,G4764&lt;&gt;""),IF(E4764="","",IF(ISNUMBER(MATCH(SUBSTITUTE(E4764," ",""),SUBSTITUTE('Look Up Values'!$I$2:$I$10," ",""),0)),"","State error")),"")</f>
        <v/>
      </c>
      <c r="N4764" s="242" t="str" cm="1">
        <f t="array" ref="N4764">IF(AND(G4764&lt;&gt;0,G4764&lt;&gt;""),IF(F4764="","",IF(ISNUMBER(MATCH(SUBSTITUTE(F4764," ",""),SUBSTITUTE('Look Up Values'!$W$2:$W$30," ",""),0)),"","D&amp;R error")),"")</f>
        <v/>
      </c>
      <c r="O4764" s="256" t="str">
        <f t="shared" si="149"/>
        <v/>
      </c>
    </row>
    <row r="4765" spans="1:15" ht="15.75">
      <c r="A4765" s="250">
        <v>4758</v>
      </c>
      <c r="B4765" s="208"/>
      <c r="C4765" s="49"/>
      <c r="D4765" s="50"/>
      <c r="E4765" s="50"/>
      <c r="F4765" s="50"/>
      <c r="G4765" s="209"/>
      <c r="H4765" s="48"/>
      <c r="I4765" s="457" t="str">
        <f t="shared" si="148"/>
        <v/>
      </c>
      <c r="J4765" s="241" cm="1">
        <f t="array" ref="J4765">SUMPRODUCT(--(K4765:N4765&lt;&gt;"")) + IF(TRIM(O4765)="",0,LEN(O4765)-LEN(SUBSTITUTE(O4765,",",""))+1)</f>
        <v>0</v>
      </c>
      <c r="K4765" s="242" t="str">
        <f>IF(AND(G4765&lt;&gt;0,G4765&lt;&gt;""),IF(B4765="","",IF(ISNUMBER(MATCH(B4765,'Look Up Values'!$B$2:$B$500,0)),"","Dest. error")),"")</f>
        <v/>
      </c>
      <c r="L4765" s="242" t="str">
        <f>IF(AND(G4765&lt;&gt;0,G4765&lt;&gt;""),IF(C4765="","",IF(AND(ISNUMBER(--LEFT(C4765,FIND(" ",C4765&amp;" ")-1)),OR(LEN(LEFT(C4765,FIND(" ",C4765&amp;" ")-1))=6,LEN(LEFT(C4765,FIND(" ",C4765&amp;" ")-1))=7),OR(ISNUMBER(MATCH(LEFT(C4765,FIND(" ",C4765&amp;" ")-1),'Look Up Values'!$G$2:$G$1000,0)),ISNUMBER(MATCH(LEFT(C4765,FIND(" ",C4765&amp;" ")-1),'Look Up Values'!$AE$2:$AE$2000,0)))),"","EWC error")),"")</f>
        <v/>
      </c>
      <c r="M4765" s="242" t="str" cm="1">
        <f t="array" ref="M4765">IF(AND(G4765&lt;&gt;0,G4765&lt;&gt;""),IF(E4765="","",IF(ISNUMBER(MATCH(SUBSTITUTE(E4765," ",""),SUBSTITUTE('Look Up Values'!$I$2:$I$10," ",""),0)),"","State error")),"")</f>
        <v/>
      </c>
      <c r="N4765" s="242" t="str" cm="1">
        <f t="array" ref="N4765">IF(AND(G4765&lt;&gt;0,G4765&lt;&gt;""),IF(F4765="","",IF(ISNUMBER(MATCH(SUBSTITUTE(F4765," ",""),SUBSTITUTE('Look Up Values'!$W$2:$W$30," ",""),0)),"","D&amp;R error")),"")</f>
        <v/>
      </c>
      <c r="O4765" s="256" t="str">
        <f t="shared" si="149"/>
        <v/>
      </c>
    </row>
    <row r="4766" spans="1:15" ht="15.75">
      <c r="A4766" s="250">
        <v>4759</v>
      </c>
      <c r="B4766" s="208"/>
      <c r="C4766" s="49"/>
      <c r="D4766" s="50"/>
      <c r="E4766" s="50"/>
      <c r="F4766" s="50"/>
      <c r="G4766" s="209"/>
      <c r="H4766" s="48"/>
      <c r="I4766" s="457" t="str">
        <f t="shared" si="148"/>
        <v/>
      </c>
      <c r="J4766" s="241" cm="1">
        <f t="array" ref="J4766">SUMPRODUCT(--(K4766:N4766&lt;&gt;"")) + IF(TRIM(O4766)="",0,LEN(O4766)-LEN(SUBSTITUTE(O4766,",",""))+1)</f>
        <v>0</v>
      </c>
      <c r="K4766" s="242" t="str">
        <f>IF(AND(G4766&lt;&gt;0,G4766&lt;&gt;""),IF(B4766="","",IF(ISNUMBER(MATCH(B4766,'Look Up Values'!$B$2:$B$500,0)),"","Dest. error")),"")</f>
        <v/>
      </c>
      <c r="L4766" s="242" t="str">
        <f>IF(AND(G4766&lt;&gt;0,G4766&lt;&gt;""),IF(C4766="","",IF(AND(ISNUMBER(--LEFT(C4766,FIND(" ",C4766&amp;" ")-1)),OR(LEN(LEFT(C4766,FIND(" ",C4766&amp;" ")-1))=6,LEN(LEFT(C4766,FIND(" ",C4766&amp;" ")-1))=7),OR(ISNUMBER(MATCH(LEFT(C4766,FIND(" ",C4766&amp;" ")-1),'Look Up Values'!$G$2:$G$1000,0)),ISNUMBER(MATCH(LEFT(C4766,FIND(" ",C4766&amp;" ")-1),'Look Up Values'!$AE$2:$AE$2000,0)))),"","EWC error")),"")</f>
        <v/>
      </c>
      <c r="M4766" s="242" t="str" cm="1">
        <f t="array" ref="M4766">IF(AND(G4766&lt;&gt;0,G4766&lt;&gt;""),IF(E4766="","",IF(ISNUMBER(MATCH(SUBSTITUTE(E4766," ",""),SUBSTITUTE('Look Up Values'!$I$2:$I$10," ",""),0)),"","State error")),"")</f>
        <v/>
      </c>
      <c r="N4766" s="242" t="str" cm="1">
        <f t="array" ref="N4766">IF(AND(G4766&lt;&gt;0,G4766&lt;&gt;""),IF(F4766="","",IF(ISNUMBER(MATCH(SUBSTITUTE(F4766," ",""),SUBSTITUTE('Look Up Values'!$W$2:$W$30," ",""),0)),"","D&amp;R error")),"")</f>
        <v/>
      </c>
      <c r="O4766" s="256" t="str">
        <f t="shared" si="149"/>
        <v/>
      </c>
    </row>
    <row r="4767" spans="1:15" ht="15.75">
      <c r="A4767" s="250">
        <v>4760</v>
      </c>
      <c r="B4767" s="208"/>
      <c r="C4767" s="49"/>
      <c r="D4767" s="50"/>
      <c r="E4767" s="50"/>
      <c r="F4767" s="50"/>
      <c r="G4767" s="209"/>
      <c r="H4767" s="48"/>
      <c r="I4767" s="457" t="str">
        <f t="shared" si="148"/>
        <v/>
      </c>
      <c r="J4767" s="241" cm="1">
        <f t="array" ref="J4767">SUMPRODUCT(--(K4767:N4767&lt;&gt;"")) + IF(TRIM(O4767)="",0,LEN(O4767)-LEN(SUBSTITUTE(O4767,",",""))+1)</f>
        <v>0</v>
      </c>
      <c r="K4767" s="242" t="str">
        <f>IF(AND(G4767&lt;&gt;0,G4767&lt;&gt;""),IF(B4767="","",IF(ISNUMBER(MATCH(B4767,'Look Up Values'!$B$2:$B$500,0)),"","Dest. error")),"")</f>
        <v/>
      </c>
      <c r="L4767" s="242" t="str">
        <f>IF(AND(G4767&lt;&gt;0,G4767&lt;&gt;""),IF(C4767="","",IF(AND(ISNUMBER(--LEFT(C4767,FIND(" ",C4767&amp;" ")-1)),OR(LEN(LEFT(C4767,FIND(" ",C4767&amp;" ")-1))=6,LEN(LEFT(C4767,FIND(" ",C4767&amp;" ")-1))=7),OR(ISNUMBER(MATCH(LEFT(C4767,FIND(" ",C4767&amp;" ")-1),'Look Up Values'!$G$2:$G$1000,0)),ISNUMBER(MATCH(LEFT(C4767,FIND(" ",C4767&amp;" ")-1),'Look Up Values'!$AE$2:$AE$2000,0)))),"","EWC error")),"")</f>
        <v/>
      </c>
      <c r="M4767" s="242" t="str" cm="1">
        <f t="array" ref="M4767">IF(AND(G4767&lt;&gt;0,G4767&lt;&gt;""),IF(E4767="","",IF(ISNUMBER(MATCH(SUBSTITUTE(E4767," ",""),SUBSTITUTE('Look Up Values'!$I$2:$I$10," ",""),0)),"","State error")),"")</f>
        <v/>
      </c>
      <c r="N4767" s="242" t="str" cm="1">
        <f t="array" ref="N4767">IF(AND(G4767&lt;&gt;0,G4767&lt;&gt;""),IF(F4767="","",IF(ISNUMBER(MATCH(SUBSTITUTE(F4767," ",""),SUBSTITUTE('Look Up Values'!$W$2:$W$30," ",""),0)),"","D&amp;R error")),"")</f>
        <v/>
      </c>
      <c r="O4767" s="256" t="str">
        <f t="shared" si="149"/>
        <v/>
      </c>
    </row>
    <row r="4768" spans="1:15" ht="15.75">
      <c r="A4768" s="250">
        <v>4761</v>
      </c>
      <c r="B4768" s="208"/>
      <c r="C4768" s="49"/>
      <c r="D4768" s="50"/>
      <c r="E4768" s="50"/>
      <c r="F4768" s="50"/>
      <c r="G4768" s="209"/>
      <c r="H4768" s="48"/>
      <c r="I4768" s="457" t="str">
        <f t="shared" si="148"/>
        <v/>
      </c>
      <c r="J4768" s="241" cm="1">
        <f t="array" ref="J4768">SUMPRODUCT(--(K4768:N4768&lt;&gt;"")) + IF(TRIM(O4768)="",0,LEN(O4768)-LEN(SUBSTITUTE(O4768,",",""))+1)</f>
        <v>0</v>
      </c>
      <c r="K4768" s="242" t="str">
        <f>IF(AND(G4768&lt;&gt;0,G4768&lt;&gt;""),IF(B4768="","",IF(ISNUMBER(MATCH(B4768,'Look Up Values'!$B$2:$B$500,0)),"","Dest. error")),"")</f>
        <v/>
      </c>
      <c r="L4768" s="242" t="str">
        <f>IF(AND(G4768&lt;&gt;0,G4768&lt;&gt;""),IF(C4768="","",IF(AND(ISNUMBER(--LEFT(C4768,FIND(" ",C4768&amp;" ")-1)),OR(LEN(LEFT(C4768,FIND(" ",C4768&amp;" ")-1))=6,LEN(LEFT(C4768,FIND(" ",C4768&amp;" ")-1))=7),OR(ISNUMBER(MATCH(LEFT(C4768,FIND(" ",C4768&amp;" ")-1),'Look Up Values'!$G$2:$G$1000,0)),ISNUMBER(MATCH(LEFT(C4768,FIND(" ",C4768&amp;" ")-1),'Look Up Values'!$AE$2:$AE$2000,0)))),"","EWC error")),"")</f>
        <v/>
      </c>
      <c r="M4768" s="242" t="str" cm="1">
        <f t="array" ref="M4768">IF(AND(G4768&lt;&gt;0,G4768&lt;&gt;""),IF(E4768="","",IF(ISNUMBER(MATCH(SUBSTITUTE(E4768," ",""),SUBSTITUTE('Look Up Values'!$I$2:$I$10," ",""),0)),"","State error")),"")</f>
        <v/>
      </c>
      <c r="N4768" s="242" t="str" cm="1">
        <f t="array" ref="N4768">IF(AND(G4768&lt;&gt;0,G4768&lt;&gt;""),IF(F4768="","",IF(ISNUMBER(MATCH(SUBSTITUTE(F4768," ",""),SUBSTITUTE('Look Up Values'!$W$2:$W$30," ",""),0)),"","D&amp;R error")),"")</f>
        <v/>
      </c>
      <c r="O4768" s="256" t="str">
        <f t="shared" si="149"/>
        <v/>
      </c>
    </row>
    <row r="4769" spans="1:15" ht="15.75">
      <c r="A4769" s="250">
        <v>4762</v>
      </c>
      <c r="B4769" s="208"/>
      <c r="C4769" s="49"/>
      <c r="D4769" s="50"/>
      <c r="E4769" s="50"/>
      <c r="F4769" s="50"/>
      <c r="G4769" s="209"/>
      <c r="H4769" s="48"/>
      <c r="I4769" s="457" t="str">
        <f t="shared" si="148"/>
        <v/>
      </c>
      <c r="J4769" s="241" cm="1">
        <f t="array" ref="J4769">SUMPRODUCT(--(K4769:N4769&lt;&gt;"")) + IF(TRIM(O4769)="",0,LEN(O4769)-LEN(SUBSTITUTE(O4769,",",""))+1)</f>
        <v>0</v>
      </c>
      <c r="K4769" s="242" t="str">
        <f>IF(AND(G4769&lt;&gt;0,G4769&lt;&gt;""),IF(B4769="","",IF(ISNUMBER(MATCH(B4769,'Look Up Values'!$B$2:$B$500,0)),"","Dest. error")),"")</f>
        <v/>
      </c>
      <c r="L4769" s="242" t="str">
        <f>IF(AND(G4769&lt;&gt;0,G4769&lt;&gt;""),IF(C4769="","",IF(AND(ISNUMBER(--LEFT(C4769,FIND(" ",C4769&amp;" ")-1)),OR(LEN(LEFT(C4769,FIND(" ",C4769&amp;" ")-1))=6,LEN(LEFT(C4769,FIND(" ",C4769&amp;" ")-1))=7),OR(ISNUMBER(MATCH(LEFT(C4769,FIND(" ",C4769&amp;" ")-1),'Look Up Values'!$G$2:$G$1000,0)),ISNUMBER(MATCH(LEFT(C4769,FIND(" ",C4769&amp;" ")-1),'Look Up Values'!$AE$2:$AE$2000,0)))),"","EWC error")),"")</f>
        <v/>
      </c>
      <c r="M4769" s="242" t="str" cm="1">
        <f t="array" ref="M4769">IF(AND(G4769&lt;&gt;0,G4769&lt;&gt;""),IF(E4769="","",IF(ISNUMBER(MATCH(SUBSTITUTE(E4769," ",""),SUBSTITUTE('Look Up Values'!$I$2:$I$10," ",""),0)),"","State error")),"")</f>
        <v/>
      </c>
      <c r="N4769" s="242" t="str" cm="1">
        <f t="array" ref="N4769">IF(AND(G4769&lt;&gt;0,G4769&lt;&gt;""),IF(F4769="","",IF(ISNUMBER(MATCH(SUBSTITUTE(F4769," ",""),SUBSTITUTE('Look Up Values'!$W$2:$W$30," ",""),0)),"","D&amp;R error")),"")</f>
        <v/>
      </c>
      <c r="O4769" s="256" t="str">
        <f t="shared" si="149"/>
        <v/>
      </c>
    </row>
    <row r="4770" spans="1:15" ht="15.75">
      <c r="A4770" s="250">
        <v>4763</v>
      </c>
      <c r="B4770" s="208"/>
      <c r="C4770" s="49"/>
      <c r="D4770" s="50"/>
      <c r="E4770" s="50"/>
      <c r="F4770" s="50"/>
      <c r="G4770" s="209"/>
      <c r="H4770" s="48"/>
      <c r="I4770" s="457" t="str">
        <f t="shared" si="148"/>
        <v/>
      </c>
      <c r="J4770" s="241" cm="1">
        <f t="array" ref="J4770">SUMPRODUCT(--(K4770:N4770&lt;&gt;"")) + IF(TRIM(O4770)="",0,LEN(O4770)-LEN(SUBSTITUTE(O4770,",",""))+1)</f>
        <v>0</v>
      </c>
      <c r="K4770" s="242" t="str">
        <f>IF(AND(G4770&lt;&gt;0,G4770&lt;&gt;""),IF(B4770="","",IF(ISNUMBER(MATCH(B4770,'Look Up Values'!$B$2:$B$500,0)),"","Dest. error")),"")</f>
        <v/>
      </c>
      <c r="L4770" s="242" t="str">
        <f>IF(AND(G4770&lt;&gt;0,G4770&lt;&gt;""),IF(C4770="","",IF(AND(ISNUMBER(--LEFT(C4770,FIND(" ",C4770&amp;" ")-1)),OR(LEN(LEFT(C4770,FIND(" ",C4770&amp;" ")-1))=6,LEN(LEFT(C4770,FIND(" ",C4770&amp;" ")-1))=7),OR(ISNUMBER(MATCH(LEFT(C4770,FIND(" ",C4770&amp;" ")-1),'Look Up Values'!$G$2:$G$1000,0)),ISNUMBER(MATCH(LEFT(C4770,FIND(" ",C4770&amp;" ")-1),'Look Up Values'!$AE$2:$AE$2000,0)))),"","EWC error")),"")</f>
        <v/>
      </c>
      <c r="M4770" s="242" t="str" cm="1">
        <f t="array" ref="M4770">IF(AND(G4770&lt;&gt;0,G4770&lt;&gt;""),IF(E4770="","",IF(ISNUMBER(MATCH(SUBSTITUTE(E4770," ",""),SUBSTITUTE('Look Up Values'!$I$2:$I$10," ",""),0)),"","State error")),"")</f>
        <v/>
      </c>
      <c r="N4770" s="242" t="str" cm="1">
        <f t="array" ref="N4770">IF(AND(G4770&lt;&gt;0,G4770&lt;&gt;""),IF(F4770="","",IF(ISNUMBER(MATCH(SUBSTITUTE(F4770," ",""),SUBSTITUTE('Look Up Values'!$W$2:$W$30," ",""),0)),"","D&amp;R error")),"")</f>
        <v/>
      </c>
      <c r="O4770" s="256" t="str">
        <f t="shared" si="149"/>
        <v/>
      </c>
    </row>
    <row r="4771" spans="1:15" ht="15.75">
      <c r="A4771" s="250">
        <v>4764</v>
      </c>
      <c r="B4771" s="208"/>
      <c r="C4771" s="49"/>
      <c r="D4771" s="50"/>
      <c r="E4771" s="50"/>
      <c r="F4771" s="50"/>
      <c r="G4771" s="209"/>
      <c r="H4771" s="48"/>
      <c r="I4771" s="457" t="str">
        <f t="shared" si="148"/>
        <v/>
      </c>
      <c r="J4771" s="241" cm="1">
        <f t="array" ref="J4771">SUMPRODUCT(--(K4771:N4771&lt;&gt;"")) + IF(TRIM(O4771)="",0,LEN(O4771)-LEN(SUBSTITUTE(O4771,",",""))+1)</f>
        <v>0</v>
      </c>
      <c r="K4771" s="242" t="str">
        <f>IF(AND(G4771&lt;&gt;0,G4771&lt;&gt;""),IF(B4771="","",IF(ISNUMBER(MATCH(B4771,'Look Up Values'!$B$2:$B$500,0)),"","Dest. error")),"")</f>
        <v/>
      </c>
      <c r="L4771" s="242" t="str">
        <f>IF(AND(G4771&lt;&gt;0,G4771&lt;&gt;""),IF(C4771="","",IF(AND(ISNUMBER(--LEFT(C4771,FIND(" ",C4771&amp;" ")-1)),OR(LEN(LEFT(C4771,FIND(" ",C4771&amp;" ")-1))=6,LEN(LEFT(C4771,FIND(" ",C4771&amp;" ")-1))=7),OR(ISNUMBER(MATCH(LEFT(C4771,FIND(" ",C4771&amp;" ")-1),'Look Up Values'!$G$2:$G$1000,0)),ISNUMBER(MATCH(LEFT(C4771,FIND(" ",C4771&amp;" ")-1),'Look Up Values'!$AE$2:$AE$2000,0)))),"","EWC error")),"")</f>
        <v/>
      </c>
      <c r="M4771" s="242" t="str" cm="1">
        <f t="array" ref="M4771">IF(AND(G4771&lt;&gt;0,G4771&lt;&gt;""),IF(E4771="","",IF(ISNUMBER(MATCH(SUBSTITUTE(E4771," ",""),SUBSTITUTE('Look Up Values'!$I$2:$I$10," ",""),0)),"","State error")),"")</f>
        <v/>
      </c>
      <c r="N4771" s="242" t="str" cm="1">
        <f t="array" ref="N4771">IF(AND(G4771&lt;&gt;0,G4771&lt;&gt;""),IF(F4771="","",IF(ISNUMBER(MATCH(SUBSTITUTE(F4771," ",""),SUBSTITUTE('Look Up Values'!$W$2:$W$30," ",""),0)),"","D&amp;R error")),"")</f>
        <v/>
      </c>
      <c r="O4771" s="256" t="str">
        <f t="shared" si="149"/>
        <v/>
      </c>
    </row>
    <row r="4772" spans="1:15" ht="15.75">
      <c r="A4772" s="250">
        <v>4765</v>
      </c>
      <c r="B4772" s="208"/>
      <c r="C4772" s="49"/>
      <c r="D4772" s="50"/>
      <c r="E4772" s="50"/>
      <c r="F4772" s="50"/>
      <c r="G4772" s="209"/>
      <c r="H4772" s="48"/>
      <c r="I4772" s="457" t="str">
        <f t="shared" si="148"/>
        <v/>
      </c>
      <c r="J4772" s="241" cm="1">
        <f t="array" ref="J4772">SUMPRODUCT(--(K4772:N4772&lt;&gt;"")) + IF(TRIM(O4772)="",0,LEN(O4772)-LEN(SUBSTITUTE(O4772,",",""))+1)</f>
        <v>0</v>
      </c>
      <c r="K4772" s="242" t="str">
        <f>IF(AND(G4772&lt;&gt;0,G4772&lt;&gt;""),IF(B4772="","",IF(ISNUMBER(MATCH(B4772,'Look Up Values'!$B$2:$B$500,0)),"","Dest. error")),"")</f>
        <v/>
      </c>
      <c r="L4772" s="242" t="str">
        <f>IF(AND(G4772&lt;&gt;0,G4772&lt;&gt;""),IF(C4772="","",IF(AND(ISNUMBER(--LEFT(C4772,FIND(" ",C4772&amp;" ")-1)),OR(LEN(LEFT(C4772,FIND(" ",C4772&amp;" ")-1))=6,LEN(LEFT(C4772,FIND(" ",C4772&amp;" ")-1))=7),OR(ISNUMBER(MATCH(LEFT(C4772,FIND(" ",C4772&amp;" ")-1),'Look Up Values'!$G$2:$G$1000,0)),ISNUMBER(MATCH(LEFT(C4772,FIND(" ",C4772&amp;" ")-1),'Look Up Values'!$AE$2:$AE$2000,0)))),"","EWC error")),"")</f>
        <v/>
      </c>
      <c r="M4772" s="242" t="str" cm="1">
        <f t="array" ref="M4772">IF(AND(G4772&lt;&gt;0,G4772&lt;&gt;""),IF(E4772="","",IF(ISNUMBER(MATCH(SUBSTITUTE(E4772," ",""),SUBSTITUTE('Look Up Values'!$I$2:$I$10," ",""),0)),"","State error")),"")</f>
        <v/>
      </c>
      <c r="N4772" s="242" t="str" cm="1">
        <f t="array" ref="N4772">IF(AND(G4772&lt;&gt;0,G4772&lt;&gt;""),IF(F4772="","",IF(ISNUMBER(MATCH(SUBSTITUTE(F4772," ",""),SUBSTITUTE('Look Up Values'!$W$2:$W$30," ",""),0)),"","D&amp;R error")),"")</f>
        <v/>
      </c>
      <c r="O4772" s="256" t="str">
        <f t="shared" si="149"/>
        <v/>
      </c>
    </row>
    <row r="4773" spans="1:15" ht="15.75">
      <c r="A4773" s="250">
        <v>4766</v>
      </c>
      <c r="B4773" s="208"/>
      <c r="C4773" s="49"/>
      <c r="D4773" s="50"/>
      <c r="E4773" s="50"/>
      <c r="F4773" s="50"/>
      <c r="G4773" s="209"/>
      <c r="H4773" s="48"/>
      <c r="I4773" s="457" t="str">
        <f t="shared" si="148"/>
        <v/>
      </c>
      <c r="J4773" s="241" cm="1">
        <f t="array" ref="J4773">SUMPRODUCT(--(K4773:N4773&lt;&gt;"")) + IF(TRIM(O4773)="",0,LEN(O4773)-LEN(SUBSTITUTE(O4773,",",""))+1)</f>
        <v>0</v>
      </c>
      <c r="K4773" s="242" t="str">
        <f>IF(AND(G4773&lt;&gt;0,G4773&lt;&gt;""),IF(B4773="","",IF(ISNUMBER(MATCH(B4773,'Look Up Values'!$B$2:$B$500,0)),"","Dest. error")),"")</f>
        <v/>
      </c>
      <c r="L4773" s="242" t="str">
        <f>IF(AND(G4773&lt;&gt;0,G4773&lt;&gt;""),IF(C4773="","",IF(AND(ISNUMBER(--LEFT(C4773,FIND(" ",C4773&amp;" ")-1)),OR(LEN(LEFT(C4773,FIND(" ",C4773&amp;" ")-1))=6,LEN(LEFT(C4773,FIND(" ",C4773&amp;" ")-1))=7),OR(ISNUMBER(MATCH(LEFT(C4773,FIND(" ",C4773&amp;" ")-1),'Look Up Values'!$G$2:$G$1000,0)),ISNUMBER(MATCH(LEFT(C4773,FIND(" ",C4773&amp;" ")-1),'Look Up Values'!$AE$2:$AE$2000,0)))),"","EWC error")),"")</f>
        <v/>
      </c>
      <c r="M4773" s="242" t="str" cm="1">
        <f t="array" ref="M4773">IF(AND(G4773&lt;&gt;0,G4773&lt;&gt;""),IF(E4773="","",IF(ISNUMBER(MATCH(SUBSTITUTE(E4773," ",""),SUBSTITUTE('Look Up Values'!$I$2:$I$10," ",""),0)),"","State error")),"")</f>
        <v/>
      </c>
      <c r="N4773" s="242" t="str" cm="1">
        <f t="array" ref="N4773">IF(AND(G4773&lt;&gt;0,G4773&lt;&gt;""),IF(F4773="","",IF(ISNUMBER(MATCH(SUBSTITUTE(F4773," ",""),SUBSTITUTE('Look Up Values'!$W$2:$W$30," ",""),0)),"","D&amp;R error")),"")</f>
        <v/>
      </c>
      <c r="O4773" s="256" t="str">
        <f t="shared" si="149"/>
        <v/>
      </c>
    </row>
    <row r="4774" spans="1:15" ht="15.75">
      <c r="A4774" s="250">
        <v>4767</v>
      </c>
      <c r="B4774" s="208"/>
      <c r="C4774" s="49"/>
      <c r="D4774" s="50"/>
      <c r="E4774" s="50"/>
      <c r="F4774" s="50"/>
      <c r="G4774" s="209"/>
      <c r="H4774" s="48"/>
      <c r="I4774" s="457" t="str">
        <f t="shared" si="148"/>
        <v/>
      </c>
      <c r="J4774" s="241" cm="1">
        <f t="array" ref="J4774">SUMPRODUCT(--(K4774:N4774&lt;&gt;"")) + IF(TRIM(O4774)="",0,LEN(O4774)-LEN(SUBSTITUTE(O4774,",",""))+1)</f>
        <v>0</v>
      </c>
      <c r="K4774" s="242" t="str">
        <f>IF(AND(G4774&lt;&gt;0,G4774&lt;&gt;""),IF(B4774="","",IF(ISNUMBER(MATCH(B4774,'Look Up Values'!$B$2:$B$500,0)),"","Dest. error")),"")</f>
        <v/>
      </c>
      <c r="L4774" s="242" t="str">
        <f>IF(AND(G4774&lt;&gt;0,G4774&lt;&gt;""),IF(C4774="","",IF(AND(ISNUMBER(--LEFT(C4774,FIND(" ",C4774&amp;" ")-1)),OR(LEN(LEFT(C4774,FIND(" ",C4774&amp;" ")-1))=6,LEN(LEFT(C4774,FIND(" ",C4774&amp;" ")-1))=7),OR(ISNUMBER(MATCH(LEFT(C4774,FIND(" ",C4774&amp;" ")-1),'Look Up Values'!$G$2:$G$1000,0)),ISNUMBER(MATCH(LEFT(C4774,FIND(" ",C4774&amp;" ")-1),'Look Up Values'!$AE$2:$AE$2000,0)))),"","EWC error")),"")</f>
        <v/>
      </c>
      <c r="M4774" s="242" t="str" cm="1">
        <f t="array" ref="M4774">IF(AND(G4774&lt;&gt;0,G4774&lt;&gt;""),IF(E4774="","",IF(ISNUMBER(MATCH(SUBSTITUTE(E4774," ",""),SUBSTITUTE('Look Up Values'!$I$2:$I$10," ",""),0)),"","State error")),"")</f>
        <v/>
      </c>
      <c r="N4774" s="242" t="str" cm="1">
        <f t="array" ref="N4774">IF(AND(G4774&lt;&gt;0,G4774&lt;&gt;""),IF(F4774="","",IF(ISNUMBER(MATCH(SUBSTITUTE(F4774," ",""),SUBSTITUTE('Look Up Values'!$W$2:$W$30," ",""),0)),"","D&amp;R error")),"")</f>
        <v/>
      </c>
      <c r="O4774" s="256" t="str">
        <f t="shared" si="149"/>
        <v/>
      </c>
    </row>
    <row r="4775" spans="1:15" ht="15.75">
      <c r="A4775" s="250">
        <v>4768</v>
      </c>
      <c r="B4775" s="208"/>
      <c r="C4775" s="49"/>
      <c r="D4775" s="50"/>
      <c r="E4775" s="50"/>
      <c r="F4775" s="50"/>
      <c r="G4775" s="209"/>
      <c r="H4775" s="48"/>
      <c r="I4775" s="457" t="str">
        <f t="shared" si="148"/>
        <v/>
      </c>
      <c r="J4775" s="241" cm="1">
        <f t="array" ref="J4775">SUMPRODUCT(--(K4775:N4775&lt;&gt;"")) + IF(TRIM(O4775)="",0,LEN(O4775)-LEN(SUBSTITUTE(O4775,",",""))+1)</f>
        <v>0</v>
      </c>
      <c r="K4775" s="242" t="str">
        <f>IF(AND(G4775&lt;&gt;0,G4775&lt;&gt;""),IF(B4775="","",IF(ISNUMBER(MATCH(B4775,'Look Up Values'!$B$2:$B$500,0)),"","Dest. error")),"")</f>
        <v/>
      </c>
      <c r="L4775" s="242" t="str">
        <f>IF(AND(G4775&lt;&gt;0,G4775&lt;&gt;""),IF(C4775="","",IF(AND(ISNUMBER(--LEFT(C4775,FIND(" ",C4775&amp;" ")-1)),OR(LEN(LEFT(C4775,FIND(" ",C4775&amp;" ")-1))=6,LEN(LEFT(C4775,FIND(" ",C4775&amp;" ")-1))=7),OR(ISNUMBER(MATCH(LEFT(C4775,FIND(" ",C4775&amp;" ")-1),'Look Up Values'!$G$2:$G$1000,0)),ISNUMBER(MATCH(LEFT(C4775,FIND(" ",C4775&amp;" ")-1),'Look Up Values'!$AE$2:$AE$2000,0)))),"","EWC error")),"")</f>
        <v/>
      </c>
      <c r="M4775" s="242" t="str" cm="1">
        <f t="array" ref="M4775">IF(AND(G4775&lt;&gt;0,G4775&lt;&gt;""),IF(E4775="","",IF(ISNUMBER(MATCH(SUBSTITUTE(E4775," ",""),SUBSTITUTE('Look Up Values'!$I$2:$I$10," ",""),0)),"","State error")),"")</f>
        <v/>
      </c>
      <c r="N4775" s="242" t="str" cm="1">
        <f t="array" ref="N4775">IF(AND(G4775&lt;&gt;0,G4775&lt;&gt;""),IF(F4775="","",IF(ISNUMBER(MATCH(SUBSTITUTE(F4775," ",""),SUBSTITUTE('Look Up Values'!$W$2:$W$30," ",""),0)),"","D&amp;R error")),"")</f>
        <v/>
      </c>
      <c r="O4775" s="256" t="str">
        <f t="shared" si="149"/>
        <v/>
      </c>
    </row>
    <row r="4776" spans="1:15" ht="15.75">
      <c r="A4776" s="250">
        <v>4769</v>
      </c>
      <c r="B4776" s="208"/>
      <c r="C4776" s="49"/>
      <c r="D4776" s="50"/>
      <c r="E4776" s="50"/>
      <c r="F4776" s="50"/>
      <c r="G4776" s="209"/>
      <c r="H4776" s="48"/>
      <c r="I4776" s="457" t="str">
        <f t="shared" si="148"/>
        <v/>
      </c>
      <c r="J4776" s="241" cm="1">
        <f t="array" ref="J4776">SUMPRODUCT(--(K4776:N4776&lt;&gt;"")) + IF(TRIM(O4776)="",0,LEN(O4776)-LEN(SUBSTITUTE(O4776,",",""))+1)</f>
        <v>0</v>
      </c>
      <c r="K4776" s="242" t="str">
        <f>IF(AND(G4776&lt;&gt;0,G4776&lt;&gt;""),IF(B4776="","",IF(ISNUMBER(MATCH(B4776,'Look Up Values'!$B$2:$B$500,0)),"","Dest. error")),"")</f>
        <v/>
      </c>
      <c r="L4776" s="242" t="str">
        <f>IF(AND(G4776&lt;&gt;0,G4776&lt;&gt;""),IF(C4776="","",IF(AND(ISNUMBER(--LEFT(C4776,FIND(" ",C4776&amp;" ")-1)),OR(LEN(LEFT(C4776,FIND(" ",C4776&amp;" ")-1))=6,LEN(LEFT(C4776,FIND(" ",C4776&amp;" ")-1))=7),OR(ISNUMBER(MATCH(LEFT(C4776,FIND(" ",C4776&amp;" ")-1),'Look Up Values'!$G$2:$G$1000,0)),ISNUMBER(MATCH(LEFT(C4776,FIND(" ",C4776&amp;" ")-1),'Look Up Values'!$AE$2:$AE$2000,0)))),"","EWC error")),"")</f>
        <v/>
      </c>
      <c r="M4776" s="242" t="str" cm="1">
        <f t="array" ref="M4776">IF(AND(G4776&lt;&gt;0,G4776&lt;&gt;""),IF(E4776="","",IF(ISNUMBER(MATCH(SUBSTITUTE(E4776," ",""),SUBSTITUTE('Look Up Values'!$I$2:$I$10," ",""),0)),"","State error")),"")</f>
        <v/>
      </c>
      <c r="N4776" s="242" t="str" cm="1">
        <f t="array" ref="N4776">IF(AND(G4776&lt;&gt;0,G4776&lt;&gt;""),IF(F4776="","",IF(ISNUMBER(MATCH(SUBSTITUTE(F4776," ",""),SUBSTITUTE('Look Up Values'!$W$2:$W$30," ",""),0)),"","D&amp;R error")),"")</f>
        <v/>
      </c>
      <c r="O4776" s="256" t="str">
        <f t="shared" si="149"/>
        <v/>
      </c>
    </row>
    <row r="4777" spans="1:15" ht="15.75">
      <c r="A4777" s="250">
        <v>4770</v>
      </c>
      <c r="B4777" s="208"/>
      <c r="C4777" s="49"/>
      <c r="D4777" s="50"/>
      <c r="E4777" s="50"/>
      <c r="F4777" s="50"/>
      <c r="G4777" s="209"/>
      <c r="H4777" s="48"/>
      <c r="I4777" s="457" t="str">
        <f t="shared" si="148"/>
        <v/>
      </c>
      <c r="J4777" s="241" cm="1">
        <f t="array" ref="J4777">SUMPRODUCT(--(K4777:N4777&lt;&gt;"")) + IF(TRIM(O4777)="",0,LEN(O4777)-LEN(SUBSTITUTE(O4777,",",""))+1)</f>
        <v>0</v>
      </c>
      <c r="K4777" s="242" t="str">
        <f>IF(AND(G4777&lt;&gt;0,G4777&lt;&gt;""),IF(B4777="","",IF(ISNUMBER(MATCH(B4777,'Look Up Values'!$B$2:$B$500,0)),"","Dest. error")),"")</f>
        <v/>
      </c>
      <c r="L4777" s="242" t="str">
        <f>IF(AND(G4777&lt;&gt;0,G4777&lt;&gt;""),IF(C4777="","",IF(AND(ISNUMBER(--LEFT(C4777,FIND(" ",C4777&amp;" ")-1)),OR(LEN(LEFT(C4777,FIND(" ",C4777&amp;" ")-1))=6,LEN(LEFT(C4777,FIND(" ",C4777&amp;" ")-1))=7),OR(ISNUMBER(MATCH(LEFT(C4777,FIND(" ",C4777&amp;" ")-1),'Look Up Values'!$G$2:$G$1000,0)),ISNUMBER(MATCH(LEFT(C4777,FIND(" ",C4777&amp;" ")-1),'Look Up Values'!$AE$2:$AE$2000,0)))),"","EWC error")),"")</f>
        <v/>
      </c>
      <c r="M4777" s="242" t="str" cm="1">
        <f t="array" ref="M4777">IF(AND(G4777&lt;&gt;0,G4777&lt;&gt;""),IF(E4777="","",IF(ISNUMBER(MATCH(SUBSTITUTE(E4777," ",""),SUBSTITUTE('Look Up Values'!$I$2:$I$10," ",""),0)),"","State error")),"")</f>
        <v/>
      </c>
      <c r="N4777" s="242" t="str" cm="1">
        <f t="array" ref="N4777">IF(AND(G4777&lt;&gt;0,G4777&lt;&gt;""),IF(F4777="","",IF(ISNUMBER(MATCH(SUBSTITUTE(F4777," ",""),SUBSTITUTE('Look Up Values'!$W$2:$W$30," ",""),0)),"","D&amp;R error")),"")</f>
        <v/>
      </c>
      <c r="O4777" s="256" t="str">
        <f t="shared" si="149"/>
        <v/>
      </c>
    </row>
    <row r="4778" spans="1:15" ht="15.75">
      <c r="A4778" s="250">
        <v>4771</v>
      </c>
      <c r="B4778" s="208"/>
      <c r="C4778" s="49"/>
      <c r="D4778" s="50"/>
      <c r="E4778" s="50"/>
      <c r="F4778" s="50"/>
      <c r="G4778" s="209"/>
      <c r="H4778" s="48"/>
      <c r="I4778" s="457" t="str">
        <f t="shared" si="148"/>
        <v/>
      </c>
      <c r="J4778" s="241" cm="1">
        <f t="array" ref="J4778">SUMPRODUCT(--(K4778:N4778&lt;&gt;"")) + IF(TRIM(O4778)="",0,LEN(O4778)-LEN(SUBSTITUTE(O4778,",",""))+1)</f>
        <v>0</v>
      </c>
      <c r="K4778" s="242" t="str">
        <f>IF(AND(G4778&lt;&gt;0,G4778&lt;&gt;""),IF(B4778="","",IF(ISNUMBER(MATCH(B4778,'Look Up Values'!$B$2:$B$500,0)),"","Dest. error")),"")</f>
        <v/>
      </c>
      <c r="L4778" s="242" t="str">
        <f>IF(AND(G4778&lt;&gt;0,G4778&lt;&gt;""),IF(C4778="","",IF(AND(ISNUMBER(--LEFT(C4778,FIND(" ",C4778&amp;" ")-1)),OR(LEN(LEFT(C4778,FIND(" ",C4778&amp;" ")-1))=6,LEN(LEFT(C4778,FIND(" ",C4778&amp;" ")-1))=7),OR(ISNUMBER(MATCH(LEFT(C4778,FIND(" ",C4778&amp;" ")-1),'Look Up Values'!$G$2:$G$1000,0)),ISNUMBER(MATCH(LEFT(C4778,FIND(" ",C4778&amp;" ")-1),'Look Up Values'!$AE$2:$AE$2000,0)))),"","EWC error")),"")</f>
        <v/>
      </c>
      <c r="M4778" s="242" t="str" cm="1">
        <f t="array" ref="M4778">IF(AND(G4778&lt;&gt;0,G4778&lt;&gt;""),IF(E4778="","",IF(ISNUMBER(MATCH(SUBSTITUTE(E4778," ",""),SUBSTITUTE('Look Up Values'!$I$2:$I$10," ",""),0)),"","State error")),"")</f>
        <v/>
      </c>
      <c r="N4778" s="242" t="str" cm="1">
        <f t="array" ref="N4778">IF(AND(G4778&lt;&gt;0,G4778&lt;&gt;""),IF(F4778="","",IF(ISNUMBER(MATCH(SUBSTITUTE(F4778," ",""),SUBSTITUTE('Look Up Values'!$W$2:$W$30," ",""),0)),"","D&amp;R error")),"")</f>
        <v/>
      </c>
      <c r="O4778" s="256" t="str">
        <f t="shared" si="149"/>
        <v/>
      </c>
    </row>
    <row r="4779" spans="1:15" ht="15.75">
      <c r="A4779" s="250">
        <v>4772</v>
      </c>
      <c r="B4779" s="208"/>
      <c r="C4779" s="49"/>
      <c r="D4779" s="50"/>
      <c r="E4779" s="50"/>
      <c r="F4779" s="50"/>
      <c r="G4779" s="209"/>
      <c r="H4779" s="48"/>
      <c r="I4779" s="457" t="str">
        <f t="shared" si="148"/>
        <v/>
      </c>
      <c r="J4779" s="241" cm="1">
        <f t="array" ref="J4779">SUMPRODUCT(--(K4779:N4779&lt;&gt;"")) + IF(TRIM(O4779)="",0,LEN(O4779)-LEN(SUBSTITUTE(O4779,",",""))+1)</f>
        <v>0</v>
      </c>
      <c r="K4779" s="242" t="str">
        <f>IF(AND(G4779&lt;&gt;0,G4779&lt;&gt;""),IF(B4779="","",IF(ISNUMBER(MATCH(B4779,'Look Up Values'!$B$2:$B$500,0)),"","Dest. error")),"")</f>
        <v/>
      </c>
      <c r="L4779" s="242" t="str">
        <f>IF(AND(G4779&lt;&gt;0,G4779&lt;&gt;""),IF(C4779="","",IF(AND(ISNUMBER(--LEFT(C4779,FIND(" ",C4779&amp;" ")-1)),OR(LEN(LEFT(C4779,FIND(" ",C4779&amp;" ")-1))=6,LEN(LEFT(C4779,FIND(" ",C4779&amp;" ")-1))=7),OR(ISNUMBER(MATCH(LEFT(C4779,FIND(" ",C4779&amp;" ")-1),'Look Up Values'!$G$2:$G$1000,0)),ISNUMBER(MATCH(LEFT(C4779,FIND(" ",C4779&amp;" ")-1),'Look Up Values'!$AE$2:$AE$2000,0)))),"","EWC error")),"")</f>
        <v/>
      </c>
      <c r="M4779" s="242" t="str" cm="1">
        <f t="array" ref="M4779">IF(AND(G4779&lt;&gt;0,G4779&lt;&gt;""),IF(E4779="","",IF(ISNUMBER(MATCH(SUBSTITUTE(E4779," ",""),SUBSTITUTE('Look Up Values'!$I$2:$I$10," ",""),0)),"","State error")),"")</f>
        <v/>
      </c>
      <c r="N4779" s="242" t="str" cm="1">
        <f t="array" ref="N4779">IF(AND(G4779&lt;&gt;0,G4779&lt;&gt;""),IF(F4779="","",IF(ISNUMBER(MATCH(SUBSTITUTE(F4779," ",""),SUBSTITUTE('Look Up Values'!$W$2:$W$30," ",""),0)),"","D&amp;R error")),"")</f>
        <v/>
      </c>
      <c r="O4779" s="256" t="str">
        <f t="shared" si="149"/>
        <v/>
      </c>
    </row>
    <row r="4780" spans="1:15" ht="15.75">
      <c r="A4780" s="250">
        <v>4773</v>
      </c>
      <c r="B4780" s="208"/>
      <c r="C4780" s="49"/>
      <c r="D4780" s="50"/>
      <c r="E4780" s="50"/>
      <c r="F4780" s="50"/>
      <c r="G4780" s="209"/>
      <c r="H4780" s="48"/>
      <c r="I4780" s="457" t="str">
        <f t="shared" si="148"/>
        <v/>
      </c>
      <c r="J4780" s="241" cm="1">
        <f t="array" ref="J4780">SUMPRODUCT(--(K4780:N4780&lt;&gt;"")) + IF(TRIM(O4780)="",0,LEN(O4780)-LEN(SUBSTITUTE(O4780,",",""))+1)</f>
        <v>0</v>
      </c>
      <c r="K4780" s="242" t="str">
        <f>IF(AND(G4780&lt;&gt;0,G4780&lt;&gt;""),IF(B4780="","",IF(ISNUMBER(MATCH(B4780,'Look Up Values'!$B$2:$B$500,0)),"","Dest. error")),"")</f>
        <v/>
      </c>
      <c r="L4780" s="242" t="str">
        <f>IF(AND(G4780&lt;&gt;0,G4780&lt;&gt;""),IF(C4780="","",IF(AND(ISNUMBER(--LEFT(C4780,FIND(" ",C4780&amp;" ")-1)),OR(LEN(LEFT(C4780,FIND(" ",C4780&amp;" ")-1))=6,LEN(LEFT(C4780,FIND(" ",C4780&amp;" ")-1))=7),OR(ISNUMBER(MATCH(LEFT(C4780,FIND(" ",C4780&amp;" ")-1),'Look Up Values'!$G$2:$G$1000,0)),ISNUMBER(MATCH(LEFT(C4780,FIND(" ",C4780&amp;" ")-1),'Look Up Values'!$AE$2:$AE$2000,0)))),"","EWC error")),"")</f>
        <v/>
      </c>
      <c r="M4780" s="242" t="str" cm="1">
        <f t="array" ref="M4780">IF(AND(G4780&lt;&gt;0,G4780&lt;&gt;""),IF(E4780="","",IF(ISNUMBER(MATCH(SUBSTITUTE(E4780," ",""),SUBSTITUTE('Look Up Values'!$I$2:$I$10," ",""),0)),"","State error")),"")</f>
        <v/>
      </c>
      <c r="N4780" s="242" t="str" cm="1">
        <f t="array" ref="N4780">IF(AND(G4780&lt;&gt;0,G4780&lt;&gt;""),IF(F4780="","",IF(ISNUMBER(MATCH(SUBSTITUTE(F4780," ",""),SUBSTITUTE('Look Up Values'!$W$2:$W$30," ",""),0)),"","D&amp;R error")),"")</f>
        <v/>
      </c>
      <c r="O4780" s="256" t="str">
        <f t="shared" si="149"/>
        <v/>
      </c>
    </row>
    <row r="4781" spans="1:15" ht="15.75">
      <c r="A4781" s="250">
        <v>4774</v>
      </c>
      <c r="B4781" s="208"/>
      <c r="C4781" s="49"/>
      <c r="D4781" s="50"/>
      <c r="E4781" s="50"/>
      <c r="F4781" s="50"/>
      <c r="G4781" s="209"/>
      <c r="H4781" s="48"/>
      <c r="I4781" s="457" t="str">
        <f t="shared" si="148"/>
        <v/>
      </c>
      <c r="J4781" s="241" cm="1">
        <f t="array" ref="J4781">SUMPRODUCT(--(K4781:N4781&lt;&gt;"")) + IF(TRIM(O4781)="",0,LEN(O4781)-LEN(SUBSTITUTE(O4781,",",""))+1)</f>
        <v>0</v>
      </c>
      <c r="K4781" s="242" t="str">
        <f>IF(AND(G4781&lt;&gt;0,G4781&lt;&gt;""),IF(B4781="","",IF(ISNUMBER(MATCH(B4781,'Look Up Values'!$B$2:$B$500,0)),"","Dest. error")),"")</f>
        <v/>
      </c>
      <c r="L4781" s="242" t="str">
        <f>IF(AND(G4781&lt;&gt;0,G4781&lt;&gt;""),IF(C4781="","",IF(AND(ISNUMBER(--LEFT(C4781,FIND(" ",C4781&amp;" ")-1)),OR(LEN(LEFT(C4781,FIND(" ",C4781&amp;" ")-1))=6,LEN(LEFT(C4781,FIND(" ",C4781&amp;" ")-1))=7),OR(ISNUMBER(MATCH(LEFT(C4781,FIND(" ",C4781&amp;" ")-1),'Look Up Values'!$G$2:$G$1000,0)),ISNUMBER(MATCH(LEFT(C4781,FIND(" ",C4781&amp;" ")-1),'Look Up Values'!$AE$2:$AE$2000,0)))),"","EWC error")),"")</f>
        <v/>
      </c>
      <c r="M4781" s="242" t="str" cm="1">
        <f t="array" ref="M4781">IF(AND(G4781&lt;&gt;0,G4781&lt;&gt;""),IF(E4781="","",IF(ISNUMBER(MATCH(SUBSTITUTE(E4781," ",""),SUBSTITUTE('Look Up Values'!$I$2:$I$10," ",""),0)),"","State error")),"")</f>
        <v/>
      </c>
      <c r="N4781" s="242" t="str" cm="1">
        <f t="array" ref="N4781">IF(AND(G4781&lt;&gt;0,G4781&lt;&gt;""),IF(F4781="","",IF(ISNUMBER(MATCH(SUBSTITUTE(F4781," ",""),SUBSTITUTE('Look Up Values'!$W$2:$W$30," ",""),0)),"","D&amp;R error")),"")</f>
        <v/>
      </c>
      <c r="O4781" s="256" t="str">
        <f t="shared" si="149"/>
        <v/>
      </c>
    </row>
    <row r="4782" spans="1:15" ht="15.75">
      <c r="A4782" s="250">
        <v>4775</v>
      </c>
      <c r="B4782" s="208"/>
      <c r="C4782" s="49"/>
      <c r="D4782" s="50"/>
      <c r="E4782" s="50"/>
      <c r="F4782" s="50"/>
      <c r="G4782" s="209"/>
      <c r="H4782" s="48"/>
      <c r="I4782" s="457" t="str">
        <f t="shared" si="148"/>
        <v/>
      </c>
      <c r="J4782" s="241" cm="1">
        <f t="array" ref="J4782">SUMPRODUCT(--(K4782:N4782&lt;&gt;"")) + IF(TRIM(O4782)="",0,LEN(O4782)-LEN(SUBSTITUTE(O4782,",",""))+1)</f>
        <v>0</v>
      </c>
      <c r="K4782" s="242" t="str">
        <f>IF(AND(G4782&lt;&gt;0,G4782&lt;&gt;""),IF(B4782="","",IF(ISNUMBER(MATCH(B4782,'Look Up Values'!$B$2:$B$500,0)),"","Dest. error")),"")</f>
        <v/>
      </c>
      <c r="L4782" s="242" t="str">
        <f>IF(AND(G4782&lt;&gt;0,G4782&lt;&gt;""),IF(C4782="","",IF(AND(ISNUMBER(--LEFT(C4782,FIND(" ",C4782&amp;" ")-1)),OR(LEN(LEFT(C4782,FIND(" ",C4782&amp;" ")-1))=6,LEN(LEFT(C4782,FIND(" ",C4782&amp;" ")-1))=7),OR(ISNUMBER(MATCH(LEFT(C4782,FIND(" ",C4782&amp;" ")-1),'Look Up Values'!$G$2:$G$1000,0)),ISNUMBER(MATCH(LEFT(C4782,FIND(" ",C4782&amp;" ")-1),'Look Up Values'!$AE$2:$AE$2000,0)))),"","EWC error")),"")</f>
        <v/>
      </c>
      <c r="M4782" s="242" t="str" cm="1">
        <f t="array" ref="M4782">IF(AND(G4782&lt;&gt;0,G4782&lt;&gt;""),IF(E4782="","",IF(ISNUMBER(MATCH(SUBSTITUTE(E4782," ",""),SUBSTITUTE('Look Up Values'!$I$2:$I$10," ",""),0)),"","State error")),"")</f>
        <v/>
      </c>
      <c r="N4782" s="242" t="str" cm="1">
        <f t="array" ref="N4782">IF(AND(G4782&lt;&gt;0,G4782&lt;&gt;""),IF(F4782="","",IF(ISNUMBER(MATCH(SUBSTITUTE(F4782," ",""),SUBSTITUTE('Look Up Values'!$W$2:$W$30," ",""),0)),"","D&amp;R error")),"")</f>
        <v/>
      </c>
      <c r="O4782" s="256" t="str">
        <f t="shared" si="149"/>
        <v/>
      </c>
    </row>
    <row r="4783" spans="1:15" ht="15.75">
      <c r="A4783" s="250">
        <v>4776</v>
      </c>
      <c r="B4783" s="208"/>
      <c r="C4783" s="49"/>
      <c r="D4783" s="50"/>
      <c r="E4783" s="50"/>
      <c r="F4783" s="50"/>
      <c r="G4783" s="209"/>
      <c r="H4783" s="48"/>
      <c r="I4783" s="457" t="str">
        <f t="shared" si="148"/>
        <v/>
      </c>
      <c r="J4783" s="241" cm="1">
        <f t="array" ref="J4783">SUMPRODUCT(--(K4783:N4783&lt;&gt;"")) + IF(TRIM(O4783)="",0,LEN(O4783)-LEN(SUBSTITUTE(O4783,",",""))+1)</f>
        <v>0</v>
      </c>
      <c r="K4783" s="242" t="str">
        <f>IF(AND(G4783&lt;&gt;0,G4783&lt;&gt;""),IF(B4783="","",IF(ISNUMBER(MATCH(B4783,'Look Up Values'!$B$2:$B$500,0)),"","Dest. error")),"")</f>
        <v/>
      </c>
      <c r="L4783" s="242" t="str">
        <f>IF(AND(G4783&lt;&gt;0,G4783&lt;&gt;""),IF(C4783="","",IF(AND(ISNUMBER(--LEFT(C4783,FIND(" ",C4783&amp;" ")-1)),OR(LEN(LEFT(C4783,FIND(" ",C4783&amp;" ")-1))=6,LEN(LEFT(C4783,FIND(" ",C4783&amp;" ")-1))=7),OR(ISNUMBER(MATCH(LEFT(C4783,FIND(" ",C4783&amp;" ")-1),'Look Up Values'!$G$2:$G$1000,0)),ISNUMBER(MATCH(LEFT(C4783,FIND(" ",C4783&amp;" ")-1),'Look Up Values'!$AE$2:$AE$2000,0)))),"","EWC error")),"")</f>
        <v/>
      </c>
      <c r="M4783" s="242" t="str" cm="1">
        <f t="array" ref="M4783">IF(AND(G4783&lt;&gt;0,G4783&lt;&gt;""),IF(E4783="","",IF(ISNUMBER(MATCH(SUBSTITUTE(E4783," ",""),SUBSTITUTE('Look Up Values'!$I$2:$I$10," ",""),0)),"","State error")),"")</f>
        <v/>
      </c>
      <c r="N4783" s="242" t="str" cm="1">
        <f t="array" ref="N4783">IF(AND(G4783&lt;&gt;0,G4783&lt;&gt;""),IF(F4783="","",IF(ISNUMBER(MATCH(SUBSTITUTE(F4783," ",""),SUBSTITUTE('Look Up Values'!$W$2:$W$30," ",""),0)),"","D&amp;R error")),"")</f>
        <v/>
      </c>
      <c r="O4783" s="256" t="str">
        <f t="shared" si="149"/>
        <v/>
      </c>
    </row>
    <row r="4784" spans="1:15" ht="15.75">
      <c r="A4784" s="250">
        <v>4777</v>
      </c>
      <c r="B4784" s="208"/>
      <c r="C4784" s="49"/>
      <c r="D4784" s="50"/>
      <c r="E4784" s="50"/>
      <c r="F4784" s="50"/>
      <c r="G4784" s="209"/>
      <c r="H4784" s="48"/>
      <c r="I4784" s="457" t="str">
        <f t="shared" si="148"/>
        <v/>
      </c>
      <c r="J4784" s="241" cm="1">
        <f t="array" ref="J4784">SUMPRODUCT(--(K4784:N4784&lt;&gt;"")) + IF(TRIM(O4784)="",0,LEN(O4784)-LEN(SUBSTITUTE(O4784,",",""))+1)</f>
        <v>0</v>
      </c>
      <c r="K4784" s="242" t="str">
        <f>IF(AND(G4784&lt;&gt;0,G4784&lt;&gt;""),IF(B4784="","",IF(ISNUMBER(MATCH(B4784,'Look Up Values'!$B$2:$B$500,0)),"","Dest. error")),"")</f>
        <v/>
      </c>
      <c r="L4784" s="242" t="str">
        <f>IF(AND(G4784&lt;&gt;0,G4784&lt;&gt;""),IF(C4784="","",IF(AND(ISNUMBER(--LEFT(C4784,FIND(" ",C4784&amp;" ")-1)),OR(LEN(LEFT(C4784,FIND(" ",C4784&amp;" ")-1))=6,LEN(LEFT(C4784,FIND(" ",C4784&amp;" ")-1))=7),OR(ISNUMBER(MATCH(LEFT(C4784,FIND(" ",C4784&amp;" ")-1),'Look Up Values'!$G$2:$G$1000,0)),ISNUMBER(MATCH(LEFT(C4784,FIND(" ",C4784&amp;" ")-1),'Look Up Values'!$AE$2:$AE$2000,0)))),"","EWC error")),"")</f>
        <v/>
      </c>
      <c r="M4784" s="242" t="str" cm="1">
        <f t="array" ref="M4784">IF(AND(G4784&lt;&gt;0,G4784&lt;&gt;""),IF(E4784="","",IF(ISNUMBER(MATCH(SUBSTITUTE(E4784," ",""),SUBSTITUTE('Look Up Values'!$I$2:$I$10," ",""),0)),"","State error")),"")</f>
        <v/>
      </c>
      <c r="N4784" s="242" t="str" cm="1">
        <f t="array" ref="N4784">IF(AND(G4784&lt;&gt;0,G4784&lt;&gt;""),IF(F4784="","",IF(ISNUMBER(MATCH(SUBSTITUTE(F4784," ",""),SUBSTITUTE('Look Up Values'!$W$2:$W$30," ",""),0)),"","D&amp;R error")),"")</f>
        <v/>
      </c>
      <c r="O4784" s="256" t="str">
        <f t="shared" si="149"/>
        <v/>
      </c>
    </row>
    <row r="4785" spans="1:15" ht="15.75">
      <c r="A4785" s="250">
        <v>4778</v>
      </c>
      <c r="B4785" s="208"/>
      <c r="C4785" s="49"/>
      <c r="D4785" s="50"/>
      <c r="E4785" s="50"/>
      <c r="F4785" s="50"/>
      <c r="G4785" s="209"/>
      <c r="H4785" s="48"/>
      <c r="I4785" s="457" t="str">
        <f t="shared" si="148"/>
        <v/>
      </c>
      <c r="J4785" s="241" cm="1">
        <f t="array" ref="J4785">SUMPRODUCT(--(K4785:N4785&lt;&gt;"")) + IF(TRIM(O4785)="",0,LEN(O4785)-LEN(SUBSTITUTE(O4785,",",""))+1)</f>
        <v>0</v>
      </c>
      <c r="K4785" s="242" t="str">
        <f>IF(AND(G4785&lt;&gt;0,G4785&lt;&gt;""),IF(B4785="","",IF(ISNUMBER(MATCH(B4785,'Look Up Values'!$B$2:$B$500,0)),"","Dest. error")),"")</f>
        <v/>
      </c>
      <c r="L4785" s="242" t="str">
        <f>IF(AND(G4785&lt;&gt;0,G4785&lt;&gt;""),IF(C4785="","",IF(AND(ISNUMBER(--LEFT(C4785,FIND(" ",C4785&amp;" ")-1)),OR(LEN(LEFT(C4785,FIND(" ",C4785&amp;" ")-1))=6,LEN(LEFT(C4785,FIND(" ",C4785&amp;" ")-1))=7),OR(ISNUMBER(MATCH(LEFT(C4785,FIND(" ",C4785&amp;" ")-1),'Look Up Values'!$G$2:$G$1000,0)),ISNUMBER(MATCH(LEFT(C4785,FIND(" ",C4785&amp;" ")-1),'Look Up Values'!$AE$2:$AE$2000,0)))),"","EWC error")),"")</f>
        <v/>
      </c>
      <c r="M4785" s="242" t="str" cm="1">
        <f t="array" ref="M4785">IF(AND(G4785&lt;&gt;0,G4785&lt;&gt;""),IF(E4785="","",IF(ISNUMBER(MATCH(SUBSTITUTE(E4785," ",""),SUBSTITUTE('Look Up Values'!$I$2:$I$10," ",""),0)),"","State error")),"")</f>
        <v/>
      </c>
      <c r="N4785" s="242" t="str" cm="1">
        <f t="array" ref="N4785">IF(AND(G4785&lt;&gt;0,G4785&lt;&gt;""),IF(F4785="","",IF(ISNUMBER(MATCH(SUBSTITUTE(F4785," ",""),SUBSTITUTE('Look Up Values'!$W$2:$W$30," ",""),0)),"","D&amp;R error")),"")</f>
        <v/>
      </c>
      <c r="O4785" s="256" t="str">
        <f t="shared" si="149"/>
        <v/>
      </c>
    </row>
    <row r="4786" spans="1:15" ht="15.75">
      <c r="A4786" s="250">
        <v>4779</v>
      </c>
      <c r="B4786" s="208"/>
      <c r="C4786" s="49"/>
      <c r="D4786" s="50"/>
      <c r="E4786" s="50"/>
      <c r="F4786" s="50"/>
      <c r="G4786" s="209"/>
      <c r="H4786" s="48"/>
      <c r="I4786" s="457" t="str">
        <f t="shared" si="148"/>
        <v/>
      </c>
      <c r="J4786" s="241" cm="1">
        <f t="array" ref="J4786">SUMPRODUCT(--(K4786:N4786&lt;&gt;"")) + IF(TRIM(O4786)="",0,LEN(O4786)-LEN(SUBSTITUTE(O4786,",",""))+1)</f>
        <v>0</v>
      </c>
      <c r="K4786" s="242" t="str">
        <f>IF(AND(G4786&lt;&gt;0,G4786&lt;&gt;""),IF(B4786="","",IF(ISNUMBER(MATCH(B4786,'Look Up Values'!$B$2:$B$500,0)),"","Dest. error")),"")</f>
        <v/>
      </c>
      <c r="L4786" s="242" t="str">
        <f>IF(AND(G4786&lt;&gt;0,G4786&lt;&gt;""),IF(C4786="","",IF(AND(ISNUMBER(--LEFT(C4786,FIND(" ",C4786&amp;" ")-1)),OR(LEN(LEFT(C4786,FIND(" ",C4786&amp;" ")-1))=6,LEN(LEFT(C4786,FIND(" ",C4786&amp;" ")-1))=7),OR(ISNUMBER(MATCH(LEFT(C4786,FIND(" ",C4786&amp;" ")-1),'Look Up Values'!$G$2:$G$1000,0)),ISNUMBER(MATCH(LEFT(C4786,FIND(" ",C4786&amp;" ")-1),'Look Up Values'!$AE$2:$AE$2000,0)))),"","EWC error")),"")</f>
        <v/>
      </c>
      <c r="M4786" s="242" t="str" cm="1">
        <f t="array" ref="M4786">IF(AND(G4786&lt;&gt;0,G4786&lt;&gt;""),IF(E4786="","",IF(ISNUMBER(MATCH(SUBSTITUTE(E4786," ",""),SUBSTITUTE('Look Up Values'!$I$2:$I$10," ",""),0)),"","State error")),"")</f>
        <v/>
      </c>
      <c r="N4786" s="242" t="str" cm="1">
        <f t="array" ref="N4786">IF(AND(G4786&lt;&gt;0,G4786&lt;&gt;""),IF(F4786="","",IF(ISNUMBER(MATCH(SUBSTITUTE(F4786," ",""),SUBSTITUTE('Look Up Values'!$W$2:$W$30," ",""),0)),"","D&amp;R error")),"")</f>
        <v/>
      </c>
      <c r="O4786" s="256" t="str">
        <f t="shared" si="149"/>
        <v/>
      </c>
    </row>
    <row r="4787" spans="1:15" ht="15.75">
      <c r="A4787" s="250">
        <v>4780</v>
      </c>
      <c r="B4787" s="208"/>
      <c r="C4787" s="49"/>
      <c r="D4787" s="50"/>
      <c r="E4787" s="50"/>
      <c r="F4787" s="50"/>
      <c r="G4787" s="209"/>
      <c r="H4787" s="48"/>
      <c r="I4787" s="457" t="str">
        <f t="shared" si="148"/>
        <v/>
      </c>
      <c r="J4787" s="241" cm="1">
        <f t="array" ref="J4787">SUMPRODUCT(--(K4787:N4787&lt;&gt;"")) + IF(TRIM(O4787)="",0,LEN(O4787)-LEN(SUBSTITUTE(O4787,",",""))+1)</f>
        <v>0</v>
      </c>
      <c r="K4787" s="242" t="str">
        <f>IF(AND(G4787&lt;&gt;0,G4787&lt;&gt;""),IF(B4787="","",IF(ISNUMBER(MATCH(B4787,'Look Up Values'!$B$2:$B$500,0)),"","Dest. error")),"")</f>
        <v/>
      </c>
      <c r="L4787" s="242" t="str">
        <f>IF(AND(G4787&lt;&gt;0,G4787&lt;&gt;""),IF(C4787="","",IF(AND(ISNUMBER(--LEFT(C4787,FIND(" ",C4787&amp;" ")-1)),OR(LEN(LEFT(C4787,FIND(" ",C4787&amp;" ")-1))=6,LEN(LEFT(C4787,FIND(" ",C4787&amp;" ")-1))=7),OR(ISNUMBER(MATCH(LEFT(C4787,FIND(" ",C4787&amp;" ")-1),'Look Up Values'!$G$2:$G$1000,0)),ISNUMBER(MATCH(LEFT(C4787,FIND(" ",C4787&amp;" ")-1),'Look Up Values'!$AE$2:$AE$2000,0)))),"","EWC error")),"")</f>
        <v/>
      </c>
      <c r="M4787" s="242" t="str" cm="1">
        <f t="array" ref="M4787">IF(AND(G4787&lt;&gt;0,G4787&lt;&gt;""),IF(E4787="","",IF(ISNUMBER(MATCH(SUBSTITUTE(E4787," ",""),SUBSTITUTE('Look Up Values'!$I$2:$I$10," ",""),0)),"","State error")),"")</f>
        <v/>
      </c>
      <c r="N4787" s="242" t="str" cm="1">
        <f t="array" ref="N4787">IF(AND(G4787&lt;&gt;0,G4787&lt;&gt;""),IF(F4787="","",IF(ISNUMBER(MATCH(SUBSTITUTE(F4787," ",""),SUBSTITUTE('Look Up Values'!$W$2:$W$30," ",""),0)),"","D&amp;R error")),"")</f>
        <v/>
      </c>
      <c r="O4787" s="256" t="str">
        <f t="shared" si="149"/>
        <v/>
      </c>
    </row>
    <row r="4788" spans="1:15" ht="15.75">
      <c r="A4788" s="250">
        <v>4781</v>
      </c>
      <c r="B4788" s="208"/>
      <c r="C4788" s="49"/>
      <c r="D4788" s="50"/>
      <c r="E4788" s="50"/>
      <c r="F4788" s="50"/>
      <c r="G4788" s="209"/>
      <c r="H4788" s="48"/>
      <c r="I4788" s="457" t="str">
        <f t="shared" si="148"/>
        <v/>
      </c>
      <c r="J4788" s="241" cm="1">
        <f t="array" ref="J4788">SUMPRODUCT(--(K4788:N4788&lt;&gt;"")) + IF(TRIM(O4788)="",0,LEN(O4788)-LEN(SUBSTITUTE(O4788,",",""))+1)</f>
        <v>0</v>
      </c>
      <c r="K4788" s="242" t="str">
        <f>IF(AND(G4788&lt;&gt;0,G4788&lt;&gt;""),IF(B4788="","",IF(ISNUMBER(MATCH(B4788,'Look Up Values'!$B$2:$B$500,0)),"","Dest. error")),"")</f>
        <v/>
      </c>
      <c r="L4788" s="242" t="str">
        <f>IF(AND(G4788&lt;&gt;0,G4788&lt;&gt;""),IF(C4788="","",IF(AND(ISNUMBER(--LEFT(C4788,FIND(" ",C4788&amp;" ")-1)),OR(LEN(LEFT(C4788,FIND(" ",C4788&amp;" ")-1))=6,LEN(LEFT(C4788,FIND(" ",C4788&amp;" ")-1))=7),OR(ISNUMBER(MATCH(LEFT(C4788,FIND(" ",C4788&amp;" ")-1),'Look Up Values'!$G$2:$G$1000,0)),ISNUMBER(MATCH(LEFT(C4788,FIND(" ",C4788&amp;" ")-1),'Look Up Values'!$AE$2:$AE$2000,0)))),"","EWC error")),"")</f>
        <v/>
      </c>
      <c r="M4788" s="242" t="str" cm="1">
        <f t="array" ref="M4788">IF(AND(G4788&lt;&gt;0,G4788&lt;&gt;""),IF(E4788="","",IF(ISNUMBER(MATCH(SUBSTITUTE(E4788," ",""),SUBSTITUTE('Look Up Values'!$I$2:$I$10," ",""),0)),"","State error")),"")</f>
        <v/>
      </c>
      <c r="N4788" s="242" t="str" cm="1">
        <f t="array" ref="N4788">IF(AND(G4788&lt;&gt;0,G4788&lt;&gt;""),IF(F4788="","",IF(ISNUMBER(MATCH(SUBSTITUTE(F4788," ",""),SUBSTITUTE('Look Up Values'!$W$2:$W$30," ",""),0)),"","D&amp;R error")),"")</f>
        <v/>
      </c>
      <c r="O4788" s="256" t="str">
        <f t="shared" si="149"/>
        <v/>
      </c>
    </row>
    <row r="4789" spans="1:15" ht="15.75">
      <c r="A4789" s="250">
        <v>4782</v>
      </c>
      <c r="B4789" s="208"/>
      <c r="C4789" s="49"/>
      <c r="D4789" s="50"/>
      <c r="E4789" s="50"/>
      <c r="F4789" s="50"/>
      <c r="G4789" s="209"/>
      <c r="H4789" s="48"/>
      <c r="I4789" s="457" t="str">
        <f t="shared" si="148"/>
        <v/>
      </c>
      <c r="J4789" s="241" cm="1">
        <f t="array" ref="J4789">SUMPRODUCT(--(K4789:N4789&lt;&gt;"")) + IF(TRIM(O4789)="",0,LEN(O4789)-LEN(SUBSTITUTE(O4789,",",""))+1)</f>
        <v>0</v>
      </c>
      <c r="K4789" s="242" t="str">
        <f>IF(AND(G4789&lt;&gt;0,G4789&lt;&gt;""),IF(B4789="","",IF(ISNUMBER(MATCH(B4789,'Look Up Values'!$B$2:$B$500,0)),"","Dest. error")),"")</f>
        <v/>
      </c>
      <c r="L4789" s="242" t="str">
        <f>IF(AND(G4789&lt;&gt;0,G4789&lt;&gt;""),IF(C4789="","",IF(AND(ISNUMBER(--LEFT(C4789,FIND(" ",C4789&amp;" ")-1)),OR(LEN(LEFT(C4789,FIND(" ",C4789&amp;" ")-1))=6,LEN(LEFT(C4789,FIND(" ",C4789&amp;" ")-1))=7),OR(ISNUMBER(MATCH(LEFT(C4789,FIND(" ",C4789&amp;" ")-1),'Look Up Values'!$G$2:$G$1000,0)),ISNUMBER(MATCH(LEFT(C4789,FIND(" ",C4789&amp;" ")-1),'Look Up Values'!$AE$2:$AE$2000,0)))),"","EWC error")),"")</f>
        <v/>
      </c>
      <c r="M4789" s="242" t="str" cm="1">
        <f t="array" ref="M4789">IF(AND(G4789&lt;&gt;0,G4789&lt;&gt;""),IF(E4789="","",IF(ISNUMBER(MATCH(SUBSTITUTE(E4789," ",""),SUBSTITUTE('Look Up Values'!$I$2:$I$10," ",""),0)),"","State error")),"")</f>
        <v/>
      </c>
      <c r="N4789" s="242" t="str" cm="1">
        <f t="array" ref="N4789">IF(AND(G4789&lt;&gt;0,G4789&lt;&gt;""),IF(F4789="","",IF(ISNUMBER(MATCH(SUBSTITUTE(F4789," ",""),SUBSTITUTE('Look Up Values'!$W$2:$W$30," ",""),0)),"","D&amp;R error")),"")</f>
        <v/>
      </c>
      <c r="O4789" s="256" t="str">
        <f t="shared" si="149"/>
        <v/>
      </c>
    </row>
    <row r="4790" spans="1:15" ht="15.75">
      <c r="A4790" s="250">
        <v>4783</v>
      </c>
      <c r="B4790" s="208"/>
      <c r="C4790" s="49"/>
      <c r="D4790" s="50"/>
      <c r="E4790" s="50"/>
      <c r="F4790" s="50"/>
      <c r="G4790" s="209"/>
      <c r="H4790" s="48"/>
      <c r="I4790" s="457" t="str">
        <f t="shared" si="148"/>
        <v/>
      </c>
      <c r="J4790" s="241" cm="1">
        <f t="array" ref="J4790">SUMPRODUCT(--(K4790:N4790&lt;&gt;"")) + IF(TRIM(O4790)="",0,LEN(O4790)-LEN(SUBSTITUTE(O4790,",",""))+1)</f>
        <v>0</v>
      </c>
      <c r="K4790" s="242" t="str">
        <f>IF(AND(G4790&lt;&gt;0,G4790&lt;&gt;""),IF(B4790="","",IF(ISNUMBER(MATCH(B4790,'Look Up Values'!$B$2:$B$500,0)),"","Dest. error")),"")</f>
        <v/>
      </c>
      <c r="L4790" s="242" t="str">
        <f>IF(AND(G4790&lt;&gt;0,G4790&lt;&gt;""),IF(C4790="","",IF(AND(ISNUMBER(--LEFT(C4790,FIND(" ",C4790&amp;" ")-1)),OR(LEN(LEFT(C4790,FIND(" ",C4790&amp;" ")-1))=6,LEN(LEFT(C4790,FIND(" ",C4790&amp;" ")-1))=7),OR(ISNUMBER(MATCH(LEFT(C4790,FIND(" ",C4790&amp;" ")-1),'Look Up Values'!$G$2:$G$1000,0)),ISNUMBER(MATCH(LEFT(C4790,FIND(" ",C4790&amp;" ")-1),'Look Up Values'!$AE$2:$AE$2000,0)))),"","EWC error")),"")</f>
        <v/>
      </c>
      <c r="M4790" s="242" t="str" cm="1">
        <f t="array" ref="M4790">IF(AND(G4790&lt;&gt;0,G4790&lt;&gt;""),IF(E4790="","",IF(ISNUMBER(MATCH(SUBSTITUTE(E4790," ",""),SUBSTITUTE('Look Up Values'!$I$2:$I$10," ",""),0)),"","State error")),"")</f>
        <v/>
      </c>
      <c r="N4790" s="242" t="str" cm="1">
        <f t="array" ref="N4790">IF(AND(G4790&lt;&gt;0,G4790&lt;&gt;""),IF(F4790="","",IF(ISNUMBER(MATCH(SUBSTITUTE(F4790," ",""),SUBSTITUTE('Look Up Values'!$W$2:$W$30," ",""),0)),"","D&amp;R error")),"")</f>
        <v/>
      </c>
      <c r="O4790" s="256" t="str">
        <f t="shared" si="149"/>
        <v/>
      </c>
    </row>
    <row r="4791" spans="1:15" ht="15.75">
      <c r="A4791" s="250">
        <v>4784</v>
      </c>
      <c r="B4791" s="208"/>
      <c r="C4791" s="49"/>
      <c r="D4791" s="50"/>
      <c r="E4791" s="50"/>
      <c r="F4791" s="50"/>
      <c r="G4791" s="209"/>
      <c r="H4791" s="48"/>
      <c r="I4791" s="457" t="str">
        <f t="shared" si="148"/>
        <v/>
      </c>
      <c r="J4791" s="241" cm="1">
        <f t="array" ref="J4791">SUMPRODUCT(--(K4791:N4791&lt;&gt;"")) + IF(TRIM(O4791)="",0,LEN(O4791)-LEN(SUBSTITUTE(O4791,",",""))+1)</f>
        <v>0</v>
      </c>
      <c r="K4791" s="242" t="str">
        <f>IF(AND(G4791&lt;&gt;0,G4791&lt;&gt;""),IF(B4791="","",IF(ISNUMBER(MATCH(B4791,'Look Up Values'!$B$2:$B$500,0)),"","Dest. error")),"")</f>
        <v/>
      </c>
      <c r="L4791" s="242" t="str">
        <f>IF(AND(G4791&lt;&gt;0,G4791&lt;&gt;""),IF(C4791="","",IF(AND(ISNUMBER(--LEFT(C4791,FIND(" ",C4791&amp;" ")-1)),OR(LEN(LEFT(C4791,FIND(" ",C4791&amp;" ")-1))=6,LEN(LEFT(C4791,FIND(" ",C4791&amp;" ")-1))=7),OR(ISNUMBER(MATCH(LEFT(C4791,FIND(" ",C4791&amp;" ")-1),'Look Up Values'!$G$2:$G$1000,0)),ISNUMBER(MATCH(LEFT(C4791,FIND(" ",C4791&amp;" ")-1),'Look Up Values'!$AE$2:$AE$2000,0)))),"","EWC error")),"")</f>
        <v/>
      </c>
      <c r="M4791" s="242" t="str" cm="1">
        <f t="array" ref="M4791">IF(AND(G4791&lt;&gt;0,G4791&lt;&gt;""),IF(E4791="","",IF(ISNUMBER(MATCH(SUBSTITUTE(E4791," ",""),SUBSTITUTE('Look Up Values'!$I$2:$I$10," ",""),0)),"","State error")),"")</f>
        <v/>
      </c>
      <c r="N4791" s="242" t="str" cm="1">
        <f t="array" ref="N4791">IF(AND(G4791&lt;&gt;0,G4791&lt;&gt;""),IF(F4791="","",IF(ISNUMBER(MATCH(SUBSTITUTE(F4791," ",""),SUBSTITUTE('Look Up Values'!$W$2:$W$30," ",""),0)),"","D&amp;R error")),"")</f>
        <v/>
      </c>
      <c r="O4791" s="256" t="str">
        <f t="shared" si="149"/>
        <v/>
      </c>
    </row>
    <row r="4792" spans="1:15" ht="15.75">
      <c r="A4792" s="250">
        <v>4785</v>
      </c>
      <c r="B4792" s="208"/>
      <c r="C4792" s="49"/>
      <c r="D4792" s="50"/>
      <c r="E4792" s="50"/>
      <c r="F4792" s="50"/>
      <c r="G4792" s="209"/>
      <c r="H4792" s="48"/>
      <c r="I4792" s="457" t="str">
        <f t="shared" si="148"/>
        <v/>
      </c>
      <c r="J4792" s="241" cm="1">
        <f t="array" ref="J4792">SUMPRODUCT(--(K4792:N4792&lt;&gt;"")) + IF(TRIM(O4792)="",0,LEN(O4792)-LEN(SUBSTITUTE(O4792,",",""))+1)</f>
        <v>0</v>
      </c>
      <c r="K4792" s="242" t="str">
        <f>IF(AND(G4792&lt;&gt;0,G4792&lt;&gt;""),IF(B4792="","",IF(ISNUMBER(MATCH(B4792,'Look Up Values'!$B$2:$B$500,0)),"","Dest. error")),"")</f>
        <v/>
      </c>
      <c r="L4792" s="242" t="str">
        <f>IF(AND(G4792&lt;&gt;0,G4792&lt;&gt;""),IF(C4792="","",IF(AND(ISNUMBER(--LEFT(C4792,FIND(" ",C4792&amp;" ")-1)),OR(LEN(LEFT(C4792,FIND(" ",C4792&amp;" ")-1))=6,LEN(LEFT(C4792,FIND(" ",C4792&amp;" ")-1))=7),OR(ISNUMBER(MATCH(LEFT(C4792,FIND(" ",C4792&amp;" ")-1),'Look Up Values'!$G$2:$G$1000,0)),ISNUMBER(MATCH(LEFT(C4792,FIND(" ",C4792&amp;" ")-1),'Look Up Values'!$AE$2:$AE$2000,0)))),"","EWC error")),"")</f>
        <v/>
      </c>
      <c r="M4792" s="242" t="str" cm="1">
        <f t="array" ref="M4792">IF(AND(G4792&lt;&gt;0,G4792&lt;&gt;""),IF(E4792="","",IF(ISNUMBER(MATCH(SUBSTITUTE(E4792," ",""),SUBSTITUTE('Look Up Values'!$I$2:$I$10," ",""),0)),"","State error")),"")</f>
        <v/>
      </c>
      <c r="N4792" s="242" t="str" cm="1">
        <f t="array" ref="N4792">IF(AND(G4792&lt;&gt;0,G4792&lt;&gt;""),IF(F4792="","",IF(ISNUMBER(MATCH(SUBSTITUTE(F4792," ",""),SUBSTITUTE('Look Up Values'!$W$2:$W$30," ",""),0)),"","D&amp;R error")),"")</f>
        <v/>
      </c>
      <c r="O4792" s="256" t="str">
        <f t="shared" si="149"/>
        <v/>
      </c>
    </row>
    <row r="4793" spans="1:15" ht="15.75">
      <c r="A4793" s="250">
        <v>4786</v>
      </c>
      <c r="B4793" s="208"/>
      <c r="C4793" s="49"/>
      <c r="D4793" s="50"/>
      <c r="E4793" s="50"/>
      <c r="F4793" s="50"/>
      <c r="G4793" s="209"/>
      <c r="H4793" s="48"/>
      <c r="I4793" s="457" t="str">
        <f t="shared" si="148"/>
        <v/>
      </c>
      <c r="J4793" s="241" cm="1">
        <f t="array" ref="J4793">SUMPRODUCT(--(K4793:N4793&lt;&gt;"")) + IF(TRIM(O4793)="",0,LEN(O4793)-LEN(SUBSTITUTE(O4793,",",""))+1)</f>
        <v>0</v>
      </c>
      <c r="K4793" s="242" t="str">
        <f>IF(AND(G4793&lt;&gt;0,G4793&lt;&gt;""),IF(B4793="","",IF(ISNUMBER(MATCH(B4793,'Look Up Values'!$B$2:$B$500,0)),"","Dest. error")),"")</f>
        <v/>
      </c>
      <c r="L4793" s="242" t="str">
        <f>IF(AND(G4793&lt;&gt;0,G4793&lt;&gt;""),IF(C4793="","",IF(AND(ISNUMBER(--LEFT(C4793,FIND(" ",C4793&amp;" ")-1)),OR(LEN(LEFT(C4793,FIND(" ",C4793&amp;" ")-1))=6,LEN(LEFT(C4793,FIND(" ",C4793&amp;" ")-1))=7),OR(ISNUMBER(MATCH(LEFT(C4793,FIND(" ",C4793&amp;" ")-1),'Look Up Values'!$G$2:$G$1000,0)),ISNUMBER(MATCH(LEFT(C4793,FIND(" ",C4793&amp;" ")-1),'Look Up Values'!$AE$2:$AE$2000,0)))),"","EWC error")),"")</f>
        <v/>
      </c>
      <c r="M4793" s="242" t="str" cm="1">
        <f t="array" ref="M4793">IF(AND(G4793&lt;&gt;0,G4793&lt;&gt;""),IF(E4793="","",IF(ISNUMBER(MATCH(SUBSTITUTE(E4793," ",""),SUBSTITUTE('Look Up Values'!$I$2:$I$10," ",""),0)),"","State error")),"")</f>
        <v/>
      </c>
      <c r="N4793" s="242" t="str" cm="1">
        <f t="array" ref="N4793">IF(AND(G4793&lt;&gt;0,G4793&lt;&gt;""),IF(F4793="","",IF(ISNUMBER(MATCH(SUBSTITUTE(F4793," ",""),SUBSTITUTE('Look Up Values'!$W$2:$W$30," ",""),0)),"","D&amp;R error")),"")</f>
        <v/>
      </c>
      <c r="O4793" s="256" t="str">
        <f t="shared" si="149"/>
        <v/>
      </c>
    </row>
    <row r="4794" spans="1:15" ht="15.75">
      <c r="A4794" s="250">
        <v>4787</v>
      </c>
      <c r="B4794" s="208"/>
      <c r="C4794" s="49"/>
      <c r="D4794" s="50"/>
      <c r="E4794" s="50"/>
      <c r="F4794" s="50"/>
      <c r="G4794" s="209"/>
      <c r="H4794" s="48"/>
      <c r="I4794" s="457" t="str">
        <f t="shared" si="148"/>
        <v/>
      </c>
      <c r="J4794" s="241" cm="1">
        <f t="array" ref="J4794">SUMPRODUCT(--(K4794:N4794&lt;&gt;"")) + IF(TRIM(O4794)="",0,LEN(O4794)-LEN(SUBSTITUTE(O4794,",",""))+1)</f>
        <v>0</v>
      </c>
      <c r="K4794" s="242" t="str">
        <f>IF(AND(G4794&lt;&gt;0,G4794&lt;&gt;""),IF(B4794="","",IF(ISNUMBER(MATCH(B4794,'Look Up Values'!$B$2:$B$500,0)),"","Dest. error")),"")</f>
        <v/>
      </c>
      <c r="L4794" s="242" t="str">
        <f>IF(AND(G4794&lt;&gt;0,G4794&lt;&gt;""),IF(C4794="","",IF(AND(ISNUMBER(--LEFT(C4794,FIND(" ",C4794&amp;" ")-1)),OR(LEN(LEFT(C4794,FIND(" ",C4794&amp;" ")-1))=6,LEN(LEFT(C4794,FIND(" ",C4794&amp;" ")-1))=7),OR(ISNUMBER(MATCH(LEFT(C4794,FIND(" ",C4794&amp;" ")-1),'Look Up Values'!$G$2:$G$1000,0)),ISNUMBER(MATCH(LEFT(C4794,FIND(" ",C4794&amp;" ")-1),'Look Up Values'!$AE$2:$AE$2000,0)))),"","EWC error")),"")</f>
        <v/>
      </c>
      <c r="M4794" s="242" t="str" cm="1">
        <f t="array" ref="M4794">IF(AND(G4794&lt;&gt;0,G4794&lt;&gt;""),IF(E4794="","",IF(ISNUMBER(MATCH(SUBSTITUTE(E4794," ",""),SUBSTITUTE('Look Up Values'!$I$2:$I$10," ",""),0)),"","State error")),"")</f>
        <v/>
      </c>
      <c r="N4794" s="242" t="str" cm="1">
        <f t="array" ref="N4794">IF(AND(G4794&lt;&gt;0,G4794&lt;&gt;""),IF(F4794="","",IF(ISNUMBER(MATCH(SUBSTITUTE(F4794," ",""),SUBSTITUTE('Look Up Values'!$W$2:$W$30," ",""),0)),"","D&amp;R error")),"")</f>
        <v/>
      </c>
      <c r="O4794" s="256" t="str">
        <f t="shared" si="149"/>
        <v/>
      </c>
    </row>
    <row r="4795" spans="1:15" ht="15.75">
      <c r="A4795" s="250">
        <v>4788</v>
      </c>
      <c r="B4795" s="208"/>
      <c r="C4795" s="49"/>
      <c r="D4795" s="50"/>
      <c r="E4795" s="50"/>
      <c r="F4795" s="50"/>
      <c r="G4795" s="209"/>
      <c r="H4795" s="48"/>
      <c r="I4795" s="457" t="str">
        <f t="shared" si="148"/>
        <v/>
      </c>
      <c r="J4795" s="241" cm="1">
        <f t="array" ref="J4795">SUMPRODUCT(--(K4795:N4795&lt;&gt;"")) + IF(TRIM(O4795)="",0,LEN(O4795)-LEN(SUBSTITUTE(O4795,",",""))+1)</f>
        <v>0</v>
      </c>
      <c r="K4795" s="242" t="str">
        <f>IF(AND(G4795&lt;&gt;0,G4795&lt;&gt;""),IF(B4795="","",IF(ISNUMBER(MATCH(B4795,'Look Up Values'!$B$2:$B$500,0)),"","Dest. error")),"")</f>
        <v/>
      </c>
      <c r="L4795" s="242" t="str">
        <f>IF(AND(G4795&lt;&gt;0,G4795&lt;&gt;""),IF(C4795="","",IF(AND(ISNUMBER(--LEFT(C4795,FIND(" ",C4795&amp;" ")-1)),OR(LEN(LEFT(C4795,FIND(" ",C4795&amp;" ")-1))=6,LEN(LEFT(C4795,FIND(" ",C4795&amp;" ")-1))=7),OR(ISNUMBER(MATCH(LEFT(C4795,FIND(" ",C4795&amp;" ")-1),'Look Up Values'!$G$2:$G$1000,0)),ISNUMBER(MATCH(LEFT(C4795,FIND(" ",C4795&amp;" ")-1),'Look Up Values'!$AE$2:$AE$2000,0)))),"","EWC error")),"")</f>
        <v/>
      </c>
      <c r="M4795" s="242" t="str" cm="1">
        <f t="array" ref="M4795">IF(AND(G4795&lt;&gt;0,G4795&lt;&gt;""),IF(E4795="","",IF(ISNUMBER(MATCH(SUBSTITUTE(E4795," ",""),SUBSTITUTE('Look Up Values'!$I$2:$I$10," ",""),0)),"","State error")),"")</f>
        <v/>
      </c>
      <c r="N4795" s="242" t="str" cm="1">
        <f t="array" ref="N4795">IF(AND(G4795&lt;&gt;0,G4795&lt;&gt;""),IF(F4795="","",IF(ISNUMBER(MATCH(SUBSTITUTE(F4795," ",""),SUBSTITUTE('Look Up Values'!$W$2:$W$30," ",""),0)),"","D&amp;R error")),"")</f>
        <v/>
      </c>
      <c r="O4795" s="256" t="str">
        <f t="shared" si="149"/>
        <v/>
      </c>
    </row>
    <row r="4796" spans="1:15" ht="15.75">
      <c r="A4796" s="250">
        <v>4789</v>
      </c>
      <c r="B4796" s="208"/>
      <c r="C4796" s="49"/>
      <c r="D4796" s="50"/>
      <c r="E4796" s="50"/>
      <c r="F4796" s="50"/>
      <c r="G4796" s="209"/>
      <c r="H4796" s="48"/>
      <c r="I4796" s="457" t="str">
        <f t="shared" si="148"/>
        <v/>
      </c>
      <c r="J4796" s="241" cm="1">
        <f t="array" ref="J4796">SUMPRODUCT(--(K4796:N4796&lt;&gt;"")) + IF(TRIM(O4796)="",0,LEN(O4796)-LEN(SUBSTITUTE(O4796,",",""))+1)</f>
        <v>0</v>
      </c>
      <c r="K4796" s="242" t="str">
        <f>IF(AND(G4796&lt;&gt;0,G4796&lt;&gt;""),IF(B4796="","",IF(ISNUMBER(MATCH(B4796,'Look Up Values'!$B$2:$B$500,0)),"","Dest. error")),"")</f>
        <v/>
      </c>
      <c r="L4796" s="242" t="str">
        <f>IF(AND(G4796&lt;&gt;0,G4796&lt;&gt;""),IF(C4796="","",IF(AND(ISNUMBER(--LEFT(C4796,FIND(" ",C4796&amp;" ")-1)),OR(LEN(LEFT(C4796,FIND(" ",C4796&amp;" ")-1))=6,LEN(LEFT(C4796,FIND(" ",C4796&amp;" ")-1))=7),OR(ISNUMBER(MATCH(LEFT(C4796,FIND(" ",C4796&amp;" ")-1),'Look Up Values'!$G$2:$G$1000,0)),ISNUMBER(MATCH(LEFT(C4796,FIND(" ",C4796&amp;" ")-1),'Look Up Values'!$AE$2:$AE$2000,0)))),"","EWC error")),"")</f>
        <v/>
      </c>
      <c r="M4796" s="242" t="str" cm="1">
        <f t="array" ref="M4796">IF(AND(G4796&lt;&gt;0,G4796&lt;&gt;""),IF(E4796="","",IF(ISNUMBER(MATCH(SUBSTITUTE(E4796," ",""),SUBSTITUTE('Look Up Values'!$I$2:$I$10," ",""),0)),"","State error")),"")</f>
        <v/>
      </c>
      <c r="N4796" s="242" t="str" cm="1">
        <f t="array" ref="N4796">IF(AND(G4796&lt;&gt;0,G4796&lt;&gt;""),IF(F4796="","",IF(ISNUMBER(MATCH(SUBSTITUTE(F4796," ",""),SUBSTITUTE('Look Up Values'!$W$2:$W$30," ",""),0)),"","D&amp;R error")),"")</f>
        <v/>
      </c>
      <c r="O4796" s="256" t="str">
        <f t="shared" si="149"/>
        <v/>
      </c>
    </row>
    <row r="4797" spans="1:15" ht="15.75">
      <c r="A4797" s="250">
        <v>4790</v>
      </c>
      <c r="B4797" s="208"/>
      <c r="C4797" s="49"/>
      <c r="D4797" s="50"/>
      <c r="E4797" s="50"/>
      <c r="F4797" s="50"/>
      <c r="G4797" s="209"/>
      <c r="H4797" s="48"/>
      <c r="I4797" s="457" t="str">
        <f t="shared" si="148"/>
        <v/>
      </c>
      <c r="J4797" s="241" cm="1">
        <f t="array" ref="J4797">SUMPRODUCT(--(K4797:N4797&lt;&gt;"")) + IF(TRIM(O4797)="",0,LEN(O4797)-LEN(SUBSTITUTE(O4797,",",""))+1)</f>
        <v>0</v>
      </c>
      <c r="K4797" s="242" t="str">
        <f>IF(AND(G4797&lt;&gt;0,G4797&lt;&gt;""),IF(B4797="","",IF(ISNUMBER(MATCH(B4797,'Look Up Values'!$B$2:$B$500,0)),"","Dest. error")),"")</f>
        <v/>
      </c>
      <c r="L4797" s="242" t="str">
        <f>IF(AND(G4797&lt;&gt;0,G4797&lt;&gt;""),IF(C4797="","",IF(AND(ISNUMBER(--LEFT(C4797,FIND(" ",C4797&amp;" ")-1)),OR(LEN(LEFT(C4797,FIND(" ",C4797&amp;" ")-1))=6,LEN(LEFT(C4797,FIND(" ",C4797&amp;" ")-1))=7),OR(ISNUMBER(MATCH(LEFT(C4797,FIND(" ",C4797&amp;" ")-1),'Look Up Values'!$G$2:$G$1000,0)),ISNUMBER(MATCH(LEFT(C4797,FIND(" ",C4797&amp;" ")-1),'Look Up Values'!$AE$2:$AE$2000,0)))),"","EWC error")),"")</f>
        <v/>
      </c>
      <c r="M4797" s="242" t="str" cm="1">
        <f t="array" ref="M4797">IF(AND(G4797&lt;&gt;0,G4797&lt;&gt;""),IF(E4797="","",IF(ISNUMBER(MATCH(SUBSTITUTE(E4797," ",""),SUBSTITUTE('Look Up Values'!$I$2:$I$10," ",""),0)),"","State error")),"")</f>
        <v/>
      </c>
      <c r="N4797" s="242" t="str" cm="1">
        <f t="array" ref="N4797">IF(AND(G4797&lt;&gt;0,G4797&lt;&gt;""),IF(F4797="","",IF(ISNUMBER(MATCH(SUBSTITUTE(F4797," ",""),SUBSTITUTE('Look Up Values'!$W$2:$W$30," ",""),0)),"","D&amp;R error")),"")</f>
        <v/>
      </c>
      <c r="O4797" s="256" t="str">
        <f t="shared" si="149"/>
        <v/>
      </c>
    </row>
    <row r="4798" spans="1:15" ht="15.75">
      <c r="A4798" s="250">
        <v>4791</v>
      </c>
      <c r="B4798" s="208"/>
      <c r="C4798" s="49"/>
      <c r="D4798" s="50"/>
      <c r="E4798" s="50"/>
      <c r="F4798" s="50"/>
      <c r="G4798" s="209"/>
      <c r="H4798" s="48"/>
      <c r="I4798" s="457" t="str">
        <f t="shared" si="148"/>
        <v/>
      </c>
      <c r="J4798" s="241" cm="1">
        <f t="array" ref="J4798">SUMPRODUCT(--(K4798:N4798&lt;&gt;"")) + IF(TRIM(O4798)="",0,LEN(O4798)-LEN(SUBSTITUTE(O4798,",",""))+1)</f>
        <v>0</v>
      </c>
      <c r="K4798" s="242" t="str">
        <f>IF(AND(G4798&lt;&gt;0,G4798&lt;&gt;""),IF(B4798="","",IF(ISNUMBER(MATCH(B4798,'Look Up Values'!$B$2:$B$500,0)),"","Dest. error")),"")</f>
        <v/>
      </c>
      <c r="L4798" s="242" t="str">
        <f>IF(AND(G4798&lt;&gt;0,G4798&lt;&gt;""),IF(C4798="","",IF(AND(ISNUMBER(--LEFT(C4798,FIND(" ",C4798&amp;" ")-1)),OR(LEN(LEFT(C4798,FIND(" ",C4798&amp;" ")-1))=6,LEN(LEFT(C4798,FIND(" ",C4798&amp;" ")-1))=7),OR(ISNUMBER(MATCH(LEFT(C4798,FIND(" ",C4798&amp;" ")-1),'Look Up Values'!$G$2:$G$1000,0)),ISNUMBER(MATCH(LEFT(C4798,FIND(" ",C4798&amp;" ")-1),'Look Up Values'!$AE$2:$AE$2000,0)))),"","EWC error")),"")</f>
        <v/>
      </c>
      <c r="M4798" s="242" t="str" cm="1">
        <f t="array" ref="M4798">IF(AND(G4798&lt;&gt;0,G4798&lt;&gt;""),IF(E4798="","",IF(ISNUMBER(MATCH(SUBSTITUTE(E4798," ",""),SUBSTITUTE('Look Up Values'!$I$2:$I$10," ",""),0)),"","State error")),"")</f>
        <v/>
      </c>
      <c r="N4798" s="242" t="str" cm="1">
        <f t="array" ref="N4798">IF(AND(G4798&lt;&gt;0,G4798&lt;&gt;""),IF(F4798="","",IF(ISNUMBER(MATCH(SUBSTITUTE(F4798," ",""),SUBSTITUTE('Look Up Values'!$W$2:$W$30," ",""),0)),"","D&amp;R error")),"")</f>
        <v/>
      </c>
      <c r="O4798" s="256" t="str">
        <f t="shared" si="149"/>
        <v/>
      </c>
    </row>
    <row r="4799" spans="1:15" ht="15.75">
      <c r="A4799" s="250">
        <v>4792</v>
      </c>
      <c r="B4799" s="208"/>
      <c r="C4799" s="49"/>
      <c r="D4799" s="50"/>
      <c r="E4799" s="50"/>
      <c r="F4799" s="50"/>
      <c r="G4799" s="209"/>
      <c r="H4799" s="48"/>
      <c r="I4799" s="457" t="str">
        <f t="shared" si="148"/>
        <v/>
      </c>
      <c r="J4799" s="241" cm="1">
        <f t="array" ref="J4799">SUMPRODUCT(--(K4799:N4799&lt;&gt;"")) + IF(TRIM(O4799)="",0,LEN(O4799)-LEN(SUBSTITUTE(O4799,",",""))+1)</f>
        <v>0</v>
      </c>
      <c r="K4799" s="242" t="str">
        <f>IF(AND(G4799&lt;&gt;0,G4799&lt;&gt;""),IF(B4799="","",IF(ISNUMBER(MATCH(B4799,'Look Up Values'!$B$2:$B$500,0)),"","Dest. error")),"")</f>
        <v/>
      </c>
      <c r="L4799" s="242" t="str">
        <f>IF(AND(G4799&lt;&gt;0,G4799&lt;&gt;""),IF(C4799="","",IF(AND(ISNUMBER(--LEFT(C4799,FIND(" ",C4799&amp;" ")-1)),OR(LEN(LEFT(C4799,FIND(" ",C4799&amp;" ")-1))=6,LEN(LEFT(C4799,FIND(" ",C4799&amp;" ")-1))=7),OR(ISNUMBER(MATCH(LEFT(C4799,FIND(" ",C4799&amp;" ")-1),'Look Up Values'!$G$2:$G$1000,0)),ISNUMBER(MATCH(LEFT(C4799,FIND(" ",C4799&amp;" ")-1),'Look Up Values'!$AE$2:$AE$2000,0)))),"","EWC error")),"")</f>
        <v/>
      </c>
      <c r="M4799" s="242" t="str" cm="1">
        <f t="array" ref="M4799">IF(AND(G4799&lt;&gt;0,G4799&lt;&gt;""),IF(E4799="","",IF(ISNUMBER(MATCH(SUBSTITUTE(E4799," ",""),SUBSTITUTE('Look Up Values'!$I$2:$I$10," ",""),0)),"","State error")),"")</f>
        <v/>
      </c>
      <c r="N4799" s="242" t="str" cm="1">
        <f t="array" ref="N4799">IF(AND(G4799&lt;&gt;0,G4799&lt;&gt;""),IF(F4799="","",IF(ISNUMBER(MATCH(SUBSTITUTE(F4799," ",""),SUBSTITUTE('Look Up Values'!$W$2:$W$30," ",""),0)),"","D&amp;R error")),"")</f>
        <v/>
      </c>
      <c r="O4799" s="256" t="str">
        <f t="shared" si="149"/>
        <v/>
      </c>
    </row>
    <row r="4800" spans="1:15" ht="15.75">
      <c r="A4800" s="250">
        <v>4793</v>
      </c>
      <c r="B4800" s="208"/>
      <c r="C4800" s="49"/>
      <c r="D4800" s="50"/>
      <c r="E4800" s="50"/>
      <c r="F4800" s="50"/>
      <c r="G4800" s="209"/>
      <c r="H4800" s="48"/>
      <c r="I4800" s="457" t="str">
        <f t="shared" si="148"/>
        <v/>
      </c>
      <c r="J4800" s="241" cm="1">
        <f t="array" ref="J4800">SUMPRODUCT(--(K4800:N4800&lt;&gt;"")) + IF(TRIM(O4800)="",0,LEN(O4800)-LEN(SUBSTITUTE(O4800,",",""))+1)</f>
        <v>0</v>
      </c>
      <c r="K4800" s="242" t="str">
        <f>IF(AND(G4800&lt;&gt;0,G4800&lt;&gt;""),IF(B4800="","",IF(ISNUMBER(MATCH(B4800,'Look Up Values'!$B$2:$B$500,0)),"","Dest. error")),"")</f>
        <v/>
      </c>
      <c r="L4800" s="242" t="str">
        <f>IF(AND(G4800&lt;&gt;0,G4800&lt;&gt;""),IF(C4800="","",IF(AND(ISNUMBER(--LEFT(C4800,FIND(" ",C4800&amp;" ")-1)),OR(LEN(LEFT(C4800,FIND(" ",C4800&amp;" ")-1))=6,LEN(LEFT(C4800,FIND(" ",C4800&amp;" ")-1))=7),OR(ISNUMBER(MATCH(LEFT(C4800,FIND(" ",C4800&amp;" ")-1),'Look Up Values'!$G$2:$G$1000,0)),ISNUMBER(MATCH(LEFT(C4800,FIND(" ",C4800&amp;" ")-1),'Look Up Values'!$AE$2:$AE$2000,0)))),"","EWC error")),"")</f>
        <v/>
      </c>
      <c r="M4800" s="242" t="str" cm="1">
        <f t="array" ref="M4800">IF(AND(G4800&lt;&gt;0,G4800&lt;&gt;""),IF(E4800="","",IF(ISNUMBER(MATCH(SUBSTITUTE(E4800," ",""),SUBSTITUTE('Look Up Values'!$I$2:$I$10," ",""),0)),"","State error")),"")</f>
        <v/>
      </c>
      <c r="N4800" s="242" t="str" cm="1">
        <f t="array" ref="N4800">IF(AND(G4800&lt;&gt;0,G4800&lt;&gt;""),IF(F4800="","",IF(ISNUMBER(MATCH(SUBSTITUTE(F4800," ",""),SUBSTITUTE('Look Up Values'!$W$2:$W$30," ",""),0)),"","D&amp;R error")),"")</f>
        <v/>
      </c>
      <c r="O4800" s="256" t="str">
        <f t="shared" si="149"/>
        <v/>
      </c>
    </row>
    <row r="4801" spans="1:15" ht="15.75">
      <c r="A4801" s="250">
        <v>4794</v>
      </c>
      <c r="B4801" s="208"/>
      <c r="C4801" s="49"/>
      <c r="D4801" s="50"/>
      <c r="E4801" s="50"/>
      <c r="F4801" s="50"/>
      <c r="G4801" s="209"/>
      <c r="H4801" s="48"/>
      <c r="I4801" s="457" t="str">
        <f t="shared" si="148"/>
        <v/>
      </c>
      <c r="J4801" s="241" cm="1">
        <f t="array" ref="J4801">SUMPRODUCT(--(K4801:N4801&lt;&gt;"")) + IF(TRIM(O4801)="",0,LEN(O4801)-LEN(SUBSTITUTE(O4801,",",""))+1)</f>
        <v>0</v>
      </c>
      <c r="K4801" s="242" t="str">
        <f>IF(AND(G4801&lt;&gt;0,G4801&lt;&gt;""),IF(B4801="","",IF(ISNUMBER(MATCH(B4801,'Look Up Values'!$B$2:$B$500,0)),"","Dest. error")),"")</f>
        <v/>
      </c>
      <c r="L4801" s="242" t="str">
        <f>IF(AND(G4801&lt;&gt;0,G4801&lt;&gt;""),IF(C4801="","",IF(AND(ISNUMBER(--LEFT(C4801,FIND(" ",C4801&amp;" ")-1)),OR(LEN(LEFT(C4801,FIND(" ",C4801&amp;" ")-1))=6,LEN(LEFT(C4801,FIND(" ",C4801&amp;" ")-1))=7),OR(ISNUMBER(MATCH(LEFT(C4801,FIND(" ",C4801&amp;" ")-1),'Look Up Values'!$G$2:$G$1000,0)),ISNUMBER(MATCH(LEFT(C4801,FIND(" ",C4801&amp;" ")-1),'Look Up Values'!$AE$2:$AE$2000,0)))),"","EWC error")),"")</f>
        <v/>
      </c>
      <c r="M4801" s="242" t="str" cm="1">
        <f t="array" ref="M4801">IF(AND(G4801&lt;&gt;0,G4801&lt;&gt;""),IF(E4801="","",IF(ISNUMBER(MATCH(SUBSTITUTE(E4801," ",""),SUBSTITUTE('Look Up Values'!$I$2:$I$10," ",""),0)),"","State error")),"")</f>
        <v/>
      </c>
      <c r="N4801" s="242" t="str" cm="1">
        <f t="array" ref="N4801">IF(AND(G4801&lt;&gt;0,G4801&lt;&gt;""),IF(F4801="","",IF(ISNUMBER(MATCH(SUBSTITUTE(F4801," ",""),SUBSTITUTE('Look Up Values'!$W$2:$W$30," ",""),0)),"","D&amp;R error")),"")</f>
        <v/>
      </c>
      <c r="O4801" s="256" t="str">
        <f t="shared" si="149"/>
        <v/>
      </c>
    </row>
    <row r="4802" spans="1:15" ht="15.75">
      <c r="A4802" s="250">
        <v>4795</v>
      </c>
      <c r="B4802" s="208"/>
      <c r="C4802" s="49"/>
      <c r="D4802" s="50"/>
      <c r="E4802" s="50"/>
      <c r="F4802" s="50"/>
      <c r="G4802" s="209"/>
      <c r="H4802" s="48"/>
      <c r="I4802" s="457" t="str">
        <f t="shared" si="148"/>
        <v/>
      </c>
      <c r="J4802" s="241" cm="1">
        <f t="array" ref="J4802">SUMPRODUCT(--(K4802:N4802&lt;&gt;"")) + IF(TRIM(O4802)="",0,LEN(O4802)-LEN(SUBSTITUTE(O4802,",",""))+1)</f>
        <v>0</v>
      </c>
      <c r="K4802" s="242" t="str">
        <f>IF(AND(G4802&lt;&gt;0,G4802&lt;&gt;""),IF(B4802="","",IF(ISNUMBER(MATCH(B4802,'Look Up Values'!$B$2:$B$500,0)),"","Dest. error")),"")</f>
        <v/>
      </c>
      <c r="L4802" s="242" t="str">
        <f>IF(AND(G4802&lt;&gt;0,G4802&lt;&gt;""),IF(C4802="","",IF(AND(ISNUMBER(--LEFT(C4802,FIND(" ",C4802&amp;" ")-1)),OR(LEN(LEFT(C4802,FIND(" ",C4802&amp;" ")-1))=6,LEN(LEFT(C4802,FIND(" ",C4802&amp;" ")-1))=7),OR(ISNUMBER(MATCH(LEFT(C4802,FIND(" ",C4802&amp;" ")-1),'Look Up Values'!$G$2:$G$1000,0)),ISNUMBER(MATCH(LEFT(C4802,FIND(" ",C4802&amp;" ")-1),'Look Up Values'!$AE$2:$AE$2000,0)))),"","EWC error")),"")</f>
        <v/>
      </c>
      <c r="M4802" s="242" t="str" cm="1">
        <f t="array" ref="M4802">IF(AND(G4802&lt;&gt;0,G4802&lt;&gt;""),IF(E4802="","",IF(ISNUMBER(MATCH(SUBSTITUTE(E4802," ",""),SUBSTITUTE('Look Up Values'!$I$2:$I$10," ",""),0)),"","State error")),"")</f>
        <v/>
      </c>
      <c r="N4802" s="242" t="str" cm="1">
        <f t="array" ref="N4802">IF(AND(G4802&lt;&gt;0,G4802&lt;&gt;""),IF(F4802="","",IF(ISNUMBER(MATCH(SUBSTITUTE(F4802," ",""),SUBSTITUTE('Look Up Values'!$W$2:$W$30," ",""),0)),"","D&amp;R error")),"")</f>
        <v/>
      </c>
      <c r="O4802" s="256" t="str">
        <f t="shared" si="149"/>
        <v/>
      </c>
    </row>
    <row r="4803" spans="1:15" ht="15.75">
      <c r="A4803" s="250">
        <v>4796</v>
      </c>
      <c r="B4803" s="208"/>
      <c r="C4803" s="49"/>
      <c r="D4803" s="50"/>
      <c r="E4803" s="50"/>
      <c r="F4803" s="50"/>
      <c r="G4803" s="209"/>
      <c r="H4803" s="48"/>
      <c r="I4803" s="457" t="str">
        <f t="shared" si="148"/>
        <v/>
      </c>
      <c r="J4803" s="241" cm="1">
        <f t="array" ref="J4803">SUMPRODUCT(--(K4803:N4803&lt;&gt;"")) + IF(TRIM(O4803)="",0,LEN(O4803)-LEN(SUBSTITUTE(O4803,",",""))+1)</f>
        <v>0</v>
      </c>
      <c r="K4803" s="242" t="str">
        <f>IF(AND(G4803&lt;&gt;0,G4803&lt;&gt;""),IF(B4803="","",IF(ISNUMBER(MATCH(B4803,'Look Up Values'!$B$2:$B$500,0)),"","Dest. error")),"")</f>
        <v/>
      </c>
      <c r="L4803" s="242" t="str">
        <f>IF(AND(G4803&lt;&gt;0,G4803&lt;&gt;""),IF(C4803="","",IF(AND(ISNUMBER(--LEFT(C4803,FIND(" ",C4803&amp;" ")-1)),OR(LEN(LEFT(C4803,FIND(" ",C4803&amp;" ")-1))=6,LEN(LEFT(C4803,FIND(" ",C4803&amp;" ")-1))=7),OR(ISNUMBER(MATCH(LEFT(C4803,FIND(" ",C4803&amp;" ")-1),'Look Up Values'!$G$2:$G$1000,0)),ISNUMBER(MATCH(LEFT(C4803,FIND(" ",C4803&amp;" ")-1),'Look Up Values'!$AE$2:$AE$2000,0)))),"","EWC error")),"")</f>
        <v/>
      </c>
      <c r="M4803" s="242" t="str" cm="1">
        <f t="array" ref="M4803">IF(AND(G4803&lt;&gt;0,G4803&lt;&gt;""),IF(E4803="","",IF(ISNUMBER(MATCH(SUBSTITUTE(E4803," ",""),SUBSTITUTE('Look Up Values'!$I$2:$I$10," ",""),0)),"","State error")),"")</f>
        <v/>
      </c>
      <c r="N4803" s="242" t="str" cm="1">
        <f t="array" ref="N4803">IF(AND(G4803&lt;&gt;0,G4803&lt;&gt;""),IF(F4803="","",IF(ISNUMBER(MATCH(SUBSTITUTE(F4803," ",""),SUBSTITUTE('Look Up Values'!$W$2:$W$30," ",""),0)),"","D&amp;R error")),"")</f>
        <v/>
      </c>
      <c r="O4803" s="256" t="str">
        <f t="shared" si="149"/>
        <v/>
      </c>
    </row>
    <row r="4804" spans="1:15" ht="15.75">
      <c r="A4804" s="250">
        <v>4797</v>
      </c>
      <c r="B4804" s="208"/>
      <c r="C4804" s="49"/>
      <c r="D4804" s="50"/>
      <c r="E4804" s="50"/>
      <c r="F4804" s="50"/>
      <c r="G4804" s="209"/>
      <c r="H4804" s="48"/>
      <c r="I4804" s="457" t="str">
        <f t="shared" si="148"/>
        <v/>
      </c>
      <c r="J4804" s="241" cm="1">
        <f t="array" ref="J4804">SUMPRODUCT(--(K4804:N4804&lt;&gt;"")) + IF(TRIM(O4804)="",0,LEN(O4804)-LEN(SUBSTITUTE(O4804,",",""))+1)</f>
        <v>0</v>
      </c>
      <c r="K4804" s="242" t="str">
        <f>IF(AND(G4804&lt;&gt;0,G4804&lt;&gt;""),IF(B4804="","",IF(ISNUMBER(MATCH(B4804,'Look Up Values'!$B$2:$B$500,0)),"","Dest. error")),"")</f>
        <v/>
      </c>
      <c r="L4804" s="242" t="str">
        <f>IF(AND(G4804&lt;&gt;0,G4804&lt;&gt;""),IF(C4804="","",IF(AND(ISNUMBER(--LEFT(C4804,FIND(" ",C4804&amp;" ")-1)),OR(LEN(LEFT(C4804,FIND(" ",C4804&amp;" ")-1))=6,LEN(LEFT(C4804,FIND(" ",C4804&amp;" ")-1))=7),OR(ISNUMBER(MATCH(LEFT(C4804,FIND(" ",C4804&amp;" ")-1),'Look Up Values'!$G$2:$G$1000,0)),ISNUMBER(MATCH(LEFT(C4804,FIND(" ",C4804&amp;" ")-1),'Look Up Values'!$AE$2:$AE$2000,0)))),"","EWC error")),"")</f>
        <v/>
      </c>
      <c r="M4804" s="242" t="str" cm="1">
        <f t="array" ref="M4804">IF(AND(G4804&lt;&gt;0,G4804&lt;&gt;""),IF(E4804="","",IF(ISNUMBER(MATCH(SUBSTITUTE(E4804," ",""),SUBSTITUTE('Look Up Values'!$I$2:$I$10," ",""),0)),"","State error")),"")</f>
        <v/>
      </c>
      <c r="N4804" s="242" t="str" cm="1">
        <f t="array" ref="N4804">IF(AND(G4804&lt;&gt;0,G4804&lt;&gt;""),IF(F4804="","",IF(ISNUMBER(MATCH(SUBSTITUTE(F4804," ",""),SUBSTITUTE('Look Up Values'!$W$2:$W$30," ",""),0)),"","D&amp;R error")),"")</f>
        <v/>
      </c>
      <c r="O4804" s="256" t="str">
        <f t="shared" si="149"/>
        <v/>
      </c>
    </row>
    <row r="4805" spans="1:15" ht="15.75">
      <c r="A4805" s="250">
        <v>4798</v>
      </c>
      <c r="B4805" s="208"/>
      <c r="C4805" s="49"/>
      <c r="D4805" s="50"/>
      <c r="E4805" s="50"/>
      <c r="F4805" s="50"/>
      <c r="G4805" s="209"/>
      <c r="H4805" s="48"/>
      <c r="I4805" s="457" t="str">
        <f t="shared" si="148"/>
        <v/>
      </c>
      <c r="J4805" s="241" cm="1">
        <f t="array" ref="J4805">SUMPRODUCT(--(K4805:N4805&lt;&gt;"")) + IF(TRIM(O4805)="",0,LEN(O4805)-LEN(SUBSTITUTE(O4805,",",""))+1)</f>
        <v>0</v>
      </c>
      <c r="K4805" s="242" t="str">
        <f>IF(AND(G4805&lt;&gt;0,G4805&lt;&gt;""),IF(B4805="","",IF(ISNUMBER(MATCH(B4805,'Look Up Values'!$B$2:$B$500,0)),"","Dest. error")),"")</f>
        <v/>
      </c>
      <c r="L4805" s="242" t="str">
        <f>IF(AND(G4805&lt;&gt;0,G4805&lt;&gt;""),IF(C4805="","",IF(AND(ISNUMBER(--LEFT(C4805,FIND(" ",C4805&amp;" ")-1)),OR(LEN(LEFT(C4805,FIND(" ",C4805&amp;" ")-1))=6,LEN(LEFT(C4805,FIND(" ",C4805&amp;" ")-1))=7),OR(ISNUMBER(MATCH(LEFT(C4805,FIND(" ",C4805&amp;" ")-1),'Look Up Values'!$G$2:$G$1000,0)),ISNUMBER(MATCH(LEFT(C4805,FIND(" ",C4805&amp;" ")-1),'Look Up Values'!$AE$2:$AE$2000,0)))),"","EWC error")),"")</f>
        <v/>
      </c>
      <c r="M4805" s="242" t="str" cm="1">
        <f t="array" ref="M4805">IF(AND(G4805&lt;&gt;0,G4805&lt;&gt;""),IF(E4805="","",IF(ISNUMBER(MATCH(SUBSTITUTE(E4805," ",""),SUBSTITUTE('Look Up Values'!$I$2:$I$10," ",""),0)),"","State error")),"")</f>
        <v/>
      </c>
      <c r="N4805" s="242" t="str" cm="1">
        <f t="array" ref="N4805">IF(AND(G4805&lt;&gt;0,G4805&lt;&gt;""),IF(F4805="","",IF(ISNUMBER(MATCH(SUBSTITUTE(F4805," ",""),SUBSTITUTE('Look Up Values'!$W$2:$W$30," ",""),0)),"","D&amp;R error")),"")</f>
        <v/>
      </c>
      <c r="O4805" s="256" t="str">
        <f t="shared" si="149"/>
        <v/>
      </c>
    </row>
    <row r="4806" spans="1:15" ht="15.75">
      <c r="A4806" s="250">
        <v>4799</v>
      </c>
      <c r="B4806" s="208"/>
      <c r="C4806" s="49"/>
      <c r="D4806" s="50"/>
      <c r="E4806" s="50"/>
      <c r="F4806" s="50"/>
      <c r="G4806" s="209"/>
      <c r="H4806" s="48"/>
      <c r="I4806" s="457" t="str">
        <f t="shared" si="148"/>
        <v/>
      </c>
      <c r="J4806" s="241" cm="1">
        <f t="array" ref="J4806">SUMPRODUCT(--(K4806:N4806&lt;&gt;"")) + IF(TRIM(O4806)="",0,LEN(O4806)-LEN(SUBSTITUTE(O4806,",",""))+1)</f>
        <v>0</v>
      </c>
      <c r="K4806" s="242" t="str">
        <f>IF(AND(G4806&lt;&gt;0,G4806&lt;&gt;""),IF(B4806="","",IF(ISNUMBER(MATCH(B4806,'Look Up Values'!$B$2:$B$500,0)),"","Dest. error")),"")</f>
        <v/>
      </c>
      <c r="L4806" s="242" t="str">
        <f>IF(AND(G4806&lt;&gt;0,G4806&lt;&gt;""),IF(C4806="","",IF(AND(ISNUMBER(--LEFT(C4806,FIND(" ",C4806&amp;" ")-1)),OR(LEN(LEFT(C4806,FIND(" ",C4806&amp;" ")-1))=6,LEN(LEFT(C4806,FIND(" ",C4806&amp;" ")-1))=7),OR(ISNUMBER(MATCH(LEFT(C4806,FIND(" ",C4806&amp;" ")-1),'Look Up Values'!$G$2:$G$1000,0)),ISNUMBER(MATCH(LEFT(C4806,FIND(" ",C4806&amp;" ")-1),'Look Up Values'!$AE$2:$AE$2000,0)))),"","EWC error")),"")</f>
        <v/>
      </c>
      <c r="M4806" s="242" t="str" cm="1">
        <f t="array" ref="M4806">IF(AND(G4806&lt;&gt;0,G4806&lt;&gt;""),IF(E4806="","",IF(ISNUMBER(MATCH(SUBSTITUTE(E4806," ",""),SUBSTITUTE('Look Up Values'!$I$2:$I$10," ",""),0)),"","State error")),"")</f>
        <v/>
      </c>
      <c r="N4806" s="242" t="str" cm="1">
        <f t="array" ref="N4806">IF(AND(G4806&lt;&gt;0,G4806&lt;&gt;""),IF(F4806="","",IF(ISNUMBER(MATCH(SUBSTITUTE(F4806," ",""),SUBSTITUTE('Look Up Values'!$W$2:$W$30," ",""),0)),"","D&amp;R error")),"")</f>
        <v/>
      </c>
      <c r="O4806" s="256" t="str">
        <f t="shared" si="149"/>
        <v/>
      </c>
    </row>
    <row r="4807" spans="1:15" ht="15.75">
      <c r="A4807" s="250">
        <v>4800</v>
      </c>
      <c r="B4807" s="208"/>
      <c r="C4807" s="49"/>
      <c r="D4807" s="50"/>
      <c r="E4807" s="50"/>
      <c r="F4807" s="50"/>
      <c r="G4807" s="209"/>
      <c r="H4807" s="48"/>
      <c r="I4807" s="457" t="str">
        <f t="shared" si="148"/>
        <v/>
      </c>
      <c r="J4807" s="241" cm="1">
        <f t="array" ref="J4807">SUMPRODUCT(--(K4807:N4807&lt;&gt;"")) + IF(TRIM(O4807)="",0,LEN(O4807)-LEN(SUBSTITUTE(O4807,",",""))+1)</f>
        <v>0</v>
      </c>
      <c r="K4807" s="242" t="str">
        <f>IF(AND(G4807&lt;&gt;0,G4807&lt;&gt;""),IF(B4807="","",IF(ISNUMBER(MATCH(B4807,'Look Up Values'!$B$2:$B$500,0)),"","Dest. error")),"")</f>
        <v/>
      </c>
      <c r="L4807" s="242" t="str">
        <f>IF(AND(G4807&lt;&gt;0,G4807&lt;&gt;""),IF(C4807="","",IF(AND(ISNUMBER(--LEFT(C4807,FIND(" ",C4807&amp;" ")-1)),OR(LEN(LEFT(C4807,FIND(" ",C4807&amp;" ")-1))=6,LEN(LEFT(C4807,FIND(" ",C4807&amp;" ")-1))=7),OR(ISNUMBER(MATCH(LEFT(C4807,FIND(" ",C4807&amp;" ")-1),'Look Up Values'!$G$2:$G$1000,0)),ISNUMBER(MATCH(LEFT(C4807,FIND(" ",C4807&amp;" ")-1),'Look Up Values'!$AE$2:$AE$2000,0)))),"","EWC error")),"")</f>
        <v/>
      </c>
      <c r="M4807" s="242" t="str" cm="1">
        <f t="array" ref="M4807">IF(AND(G4807&lt;&gt;0,G4807&lt;&gt;""),IF(E4807="","",IF(ISNUMBER(MATCH(SUBSTITUTE(E4807," ",""),SUBSTITUTE('Look Up Values'!$I$2:$I$10," ",""),0)),"","State error")),"")</f>
        <v/>
      </c>
      <c r="N4807" s="242" t="str" cm="1">
        <f t="array" ref="N4807">IF(AND(G4807&lt;&gt;0,G4807&lt;&gt;""),IF(F4807="","",IF(ISNUMBER(MATCH(SUBSTITUTE(F4807," ",""),SUBSTITUTE('Look Up Values'!$W$2:$W$30," ",""),0)),"","D&amp;R error")),"")</f>
        <v/>
      </c>
      <c r="O4807" s="256" t="str">
        <f t="shared" si="149"/>
        <v/>
      </c>
    </row>
    <row r="4808" spans="1:15" ht="15.75">
      <c r="A4808" s="250">
        <v>4801</v>
      </c>
      <c r="B4808" s="208"/>
      <c r="C4808" s="49"/>
      <c r="D4808" s="50"/>
      <c r="E4808" s="50"/>
      <c r="F4808" s="50"/>
      <c r="G4808" s="209"/>
      <c r="H4808" s="48"/>
      <c r="I4808" s="457" t="str">
        <f t="shared" si="148"/>
        <v/>
      </c>
      <c r="J4808" s="241" cm="1">
        <f t="array" ref="J4808">SUMPRODUCT(--(K4808:N4808&lt;&gt;"")) + IF(TRIM(O4808)="",0,LEN(O4808)-LEN(SUBSTITUTE(O4808,",",""))+1)</f>
        <v>0</v>
      </c>
      <c r="K4808" s="242" t="str">
        <f>IF(AND(G4808&lt;&gt;0,G4808&lt;&gt;""),IF(B4808="","",IF(ISNUMBER(MATCH(B4808,'Look Up Values'!$B$2:$B$500,0)),"","Dest. error")),"")</f>
        <v/>
      </c>
      <c r="L4808" s="242" t="str">
        <f>IF(AND(G4808&lt;&gt;0,G4808&lt;&gt;""),IF(C4808="","",IF(AND(ISNUMBER(--LEFT(C4808,FIND(" ",C4808&amp;" ")-1)),OR(LEN(LEFT(C4808,FIND(" ",C4808&amp;" ")-1))=6,LEN(LEFT(C4808,FIND(" ",C4808&amp;" ")-1))=7),OR(ISNUMBER(MATCH(LEFT(C4808,FIND(" ",C4808&amp;" ")-1),'Look Up Values'!$G$2:$G$1000,0)),ISNUMBER(MATCH(LEFT(C4808,FIND(" ",C4808&amp;" ")-1),'Look Up Values'!$AE$2:$AE$2000,0)))),"","EWC error")),"")</f>
        <v/>
      </c>
      <c r="M4808" s="242" t="str" cm="1">
        <f t="array" ref="M4808">IF(AND(G4808&lt;&gt;0,G4808&lt;&gt;""),IF(E4808="","",IF(ISNUMBER(MATCH(SUBSTITUTE(E4808," ",""),SUBSTITUTE('Look Up Values'!$I$2:$I$10," ",""),0)),"","State error")),"")</f>
        <v/>
      </c>
      <c r="N4808" s="242" t="str" cm="1">
        <f t="array" ref="N4808">IF(AND(G4808&lt;&gt;0,G4808&lt;&gt;""),IF(F4808="","",IF(ISNUMBER(MATCH(SUBSTITUTE(F4808," ",""),SUBSTITUTE('Look Up Values'!$W$2:$W$30," ",""),0)),"","D&amp;R error")),"")</f>
        <v/>
      </c>
      <c r="O4808" s="256" t="str">
        <f t="shared" si="149"/>
        <v/>
      </c>
    </row>
    <row r="4809" spans="1:15" ht="15.75">
      <c r="A4809" s="250">
        <v>4802</v>
      </c>
      <c r="B4809" s="208"/>
      <c r="C4809" s="49"/>
      <c r="D4809" s="50"/>
      <c r="E4809" s="50"/>
      <c r="F4809" s="50"/>
      <c r="G4809" s="209"/>
      <c r="H4809" s="48"/>
      <c r="I4809" s="457" t="str">
        <f t="shared" ref="I4809:I4872" si="150">IF(IFERROR(--SUBSTITUTE(J4809,CHAR(160),""),0)&gt;0,A4809,"")</f>
        <v/>
      </c>
      <c r="J4809" s="241" cm="1">
        <f t="array" ref="J4809">SUMPRODUCT(--(K4809:N4809&lt;&gt;"")) + IF(TRIM(O4809)="",0,LEN(O4809)-LEN(SUBSTITUTE(O4809,",",""))+1)</f>
        <v>0</v>
      </c>
      <c r="K4809" s="242" t="str">
        <f>IF(AND(G4809&lt;&gt;0,G4809&lt;&gt;""),IF(B4809="","",IF(ISNUMBER(MATCH(B4809,'Look Up Values'!$B$2:$B$500,0)),"","Dest. error")),"")</f>
        <v/>
      </c>
      <c r="L4809" s="242" t="str">
        <f>IF(AND(G4809&lt;&gt;0,G4809&lt;&gt;""),IF(C4809="","",IF(AND(ISNUMBER(--LEFT(C4809,FIND(" ",C4809&amp;" ")-1)),OR(LEN(LEFT(C4809,FIND(" ",C4809&amp;" ")-1))=6,LEN(LEFT(C4809,FIND(" ",C4809&amp;" ")-1))=7),OR(ISNUMBER(MATCH(LEFT(C4809,FIND(" ",C4809&amp;" ")-1),'Look Up Values'!$G$2:$G$1000,0)),ISNUMBER(MATCH(LEFT(C4809,FIND(" ",C4809&amp;" ")-1),'Look Up Values'!$AE$2:$AE$2000,0)))),"","EWC error")),"")</f>
        <v/>
      </c>
      <c r="M4809" s="242" t="str" cm="1">
        <f t="array" ref="M4809">IF(AND(G4809&lt;&gt;0,G4809&lt;&gt;""),IF(E4809="","",IF(ISNUMBER(MATCH(SUBSTITUTE(E4809," ",""),SUBSTITUTE('Look Up Values'!$I$2:$I$10," ",""),0)),"","State error")),"")</f>
        <v/>
      </c>
      <c r="N4809" s="242" t="str" cm="1">
        <f t="array" ref="N4809">IF(AND(G4809&lt;&gt;0,G4809&lt;&gt;""),IF(F4809="","",IF(ISNUMBER(MATCH(SUBSTITUTE(F4809," ",""),SUBSTITUTE('Look Up Values'!$W$2:$W$30," ",""),0)),"","D&amp;R error")),"")</f>
        <v/>
      </c>
      <c r="O4809" s="256" t="str">
        <f t="shared" ref="O4809:O4872" si="151">IF(OR(G4809="",G4809=0),"",IF((TRIM(SUBSTITUTE(B4809,CHAR(160),""))&amp;TRIM(SUBSTITUTE(C4809,CHAR(160),""))&amp;TRIM(SUBSTITUTE(F4809,CHAR(160),""))&amp;TRIM(SUBSTITUTE(E4809,CHAR(160),"")))&lt;&gt;"",IF((--(TRIM(SUBSTITUTE(B4809,CHAR(160),""))&lt;&gt;"")+--(TRIM(SUBSTITUTE(C4809,CHAR(160),""))&lt;&gt;"")+--(TRIM(SUBSTITUTE(F4809,CHAR(160),""))&lt;&gt;"")+--(TRIM(SUBSTITUTE(E4809,CHAR(160),""))&lt;&gt;""))=4,"",LEFT(IF(TRIM(SUBSTITUTE(B4809,CHAR(160),""))="","Dest, ","")&amp;IF(TRIM(SUBSTITUTE(C4809,CHAR(160),""))="","EWC, ","")&amp;IF(TRIM(SUBSTITUTE(F4809,CHAR(160),""))="","D&amp;R, ","")&amp;IF(TRIM(SUBSTITUTE(E4809,CHAR(160),""))="","State, ",""),LEN(IF(TRIM(SUBSTITUTE(B4809,CHAR(160),""))="","Dest, ","")&amp;IF(TRIM(SUBSTITUTE(C4809,CHAR(160),""))="","EWC, ","")&amp;IF(TRIM(SUBSTITUTE(F4809,CHAR(160),""))="","D&amp;R, ","")&amp;IF(TRIM(SUBSTITUTE(E4809,CHAR(160),""))="","State, ",""))-2)),LEFT(IF(TRIM(SUBSTITUTE(B4809,CHAR(160),""))="","Dest, ","")&amp;IF(TRIM(SUBSTITUTE(C4809,CHAR(160),""))="","EWC, ","")&amp;IF(TRIM(SUBSTITUTE(F4809,CHAR(160),""))="","D&amp;R, ","")&amp;IF(TRIM(SUBSTITUTE(E4809,CHAR(160),""))="","State, ",""),LEN(IF(TRIM(SUBSTITUTE(B4809,CHAR(160),""))="","Dest, ","")&amp;IF(TRIM(SUBSTITUTE(C4809,CHAR(160),""))="","EWC, ","")&amp;IF(TRIM(SUBSTITUTE(F4809,CHAR(160),""))="","D&amp;R, ","")&amp;IF(TRIM(SUBSTITUTE(E4809,CHAR(160),""))="","State, ",""))-2)))</f>
        <v/>
      </c>
    </row>
    <row r="4810" spans="1:15" ht="15.75">
      <c r="A4810" s="250">
        <v>4803</v>
      </c>
      <c r="B4810" s="208"/>
      <c r="C4810" s="49"/>
      <c r="D4810" s="50"/>
      <c r="E4810" s="50"/>
      <c r="F4810" s="50"/>
      <c r="G4810" s="209"/>
      <c r="H4810" s="48"/>
      <c r="I4810" s="457" t="str">
        <f t="shared" si="150"/>
        <v/>
      </c>
      <c r="J4810" s="241" cm="1">
        <f t="array" ref="J4810">SUMPRODUCT(--(K4810:N4810&lt;&gt;"")) + IF(TRIM(O4810)="",0,LEN(O4810)-LEN(SUBSTITUTE(O4810,",",""))+1)</f>
        <v>0</v>
      </c>
      <c r="K4810" s="242" t="str">
        <f>IF(AND(G4810&lt;&gt;0,G4810&lt;&gt;""),IF(B4810="","",IF(ISNUMBER(MATCH(B4810,'Look Up Values'!$B$2:$B$500,0)),"","Dest. error")),"")</f>
        <v/>
      </c>
      <c r="L4810" s="242" t="str">
        <f>IF(AND(G4810&lt;&gt;0,G4810&lt;&gt;""),IF(C4810="","",IF(AND(ISNUMBER(--LEFT(C4810,FIND(" ",C4810&amp;" ")-1)),OR(LEN(LEFT(C4810,FIND(" ",C4810&amp;" ")-1))=6,LEN(LEFT(C4810,FIND(" ",C4810&amp;" ")-1))=7),OR(ISNUMBER(MATCH(LEFT(C4810,FIND(" ",C4810&amp;" ")-1),'Look Up Values'!$G$2:$G$1000,0)),ISNUMBER(MATCH(LEFT(C4810,FIND(" ",C4810&amp;" ")-1),'Look Up Values'!$AE$2:$AE$2000,0)))),"","EWC error")),"")</f>
        <v/>
      </c>
      <c r="M4810" s="242" t="str" cm="1">
        <f t="array" ref="M4810">IF(AND(G4810&lt;&gt;0,G4810&lt;&gt;""),IF(E4810="","",IF(ISNUMBER(MATCH(SUBSTITUTE(E4810," ",""),SUBSTITUTE('Look Up Values'!$I$2:$I$10," ",""),0)),"","State error")),"")</f>
        <v/>
      </c>
      <c r="N4810" s="242" t="str" cm="1">
        <f t="array" ref="N4810">IF(AND(G4810&lt;&gt;0,G4810&lt;&gt;""),IF(F4810="","",IF(ISNUMBER(MATCH(SUBSTITUTE(F4810," ",""),SUBSTITUTE('Look Up Values'!$W$2:$W$30," ",""),0)),"","D&amp;R error")),"")</f>
        <v/>
      </c>
      <c r="O4810" s="256" t="str">
        <f t="shared" si="151"/>
        <v/>
      </c>
    </row>
    <row r="4811" spans="1:15" ht="15.75">
      <c r="A4811" s="250">
        <v>4804</v>
      </c>
      <c r="B4811" s="208"/>
      <c r="C4811" s="49"/>
      <c r="D4811" s="50"/>
      <c r="E4811" s="50"/>
      <c r="F4811" s="50"/>
      <c r="G4811" s="209"/>
      <c r="H4811" s="48"/>
      <c r="I4811" s="457" t="str">
        <f t="shared" si="150"/>
        <v/>
      </c>
      <c r="J4811" s="241" cm="1">
        <f t="array" ref="J4811">SUMPRODUCT(--(K4811:N4811&lt;&gt;"")) + IF(TRIM(O4811)="",0,LEN(O4811)-LEN(SUBSTITUTE(O4811,",",""))+1)</f>
        <v>0</v>
      </c>
      <c r="K4811" s="242" t="str">
        <f>IF(AND(G4811&lt;&gt;0,G4811&lt;&gt;""),IF(B4811="","",IF(ISNUMBER(MATCH(B4811,'Look Up Values'!$B$2:$B$500,0)),"","Dest. error")),"")</f>
        <v/>
      </c>
      <c r="L4811" s="242" t="str">
        <f>IF(AND(G4811&lt;&gt;0,G4811&lt;&gt;""),IF(C4811="","",IF(AND(ISNUMBER(--LEFT(C4811,FIND(" ",C4811&amp;" ")-1)),OR(LEN(LEFT(C4811,FIND(" ",C4811&amp;" ")-1))=6,LEN(LEFT(C4811,FIND(" ",C4811&amp;" ")-1))=7),OR(ISNUMBER(MATCH(LEFT(C4811,FIND(" ",C4811&amp;" ")-1),'Look Up Values'!$G$2:$G$1000,0)),ISNUMBER(MATCH(LEFT(C4811,FIND(" ",C4811&amp;" ")-1),'Look Up Values'!$AE$2:$AE$2000,0)))),"","EWC error")),"")</f>
        <v/>
      </c>
      <c r="M4811" s="242" t="str" cm="1">
        <f t="array" ref="M4811">IF(AND(G4811&lt;&gt;0,G4811&lt;&gt;""),IF(E4811="","",IF(ISNUMBER(MATCH(SUBSTITUTE(E4811," ",""),SUBSTITUTE('Look Up Values'!$I$2:$I$10," ",""),0)),"","State error")),"")</f>
        <v/>
      </c>
      <c r="N4811" s="242" t="str" cm="1">
        <f t="array" ref="N4811">IF(AND(G4811&lt;&gt;0,G4811&lt;&gt;""),IF(F4811="","",IF(ISNUMBER(MATCH(SUBSTITUTE(F4811," ",""),SUBSTITUTE('Look Up Values'!$W$2:$W$30," ",""),0)),"","D&amp;R error")),"")</f>
        <v/>
      </c>
      <c r="O4811" s="256" t="str">
        <f t="shared" si="151"/>
        <v/>
      </c>
    </row>
    <row r="4812" spans="1:15" ht="15.75">
      <c r="A4812" s="250">
        <v>4805</v>
      </c>
      <c r="B4812" s="208"/>
      <c r="C4812" s="49"/>
      <c r="D4812" s="50"/>
      <c r="E4812" s="50"/>
      <c r="F4812" s="50"/>
      <c r="G4812" s="209"/>
      <c r="H4812" s="48"/>
      <c r="I4812" s="457" t="str">
        <f t="shared" si="150"/>
        <v/>
      </c>
      <c r="J4812" s="241" cm="1">
        <f t="array" ref="J4812">SUMPRODUCT(--(K4812:N4812&lt;&gt;"")) + IF(TRIM(O4812)="",0,LEN(O4812)-LEN(SUBSTITUTE(O4812,",",""))+1)</f>
        <v>0</v>
      </c>
      <c r="K4812" s="242" t="str">
        <f>IF(AND(G4812&lt;&gt;0,G4812&lt;&gt;""),IF(B4812="","",IF(ISNUMBER(MATCH(B4812,'Look Up Values'!$B$2:$B$500,0)),"","Dest. error")),"")</f>
        <v/>
      </c>
      <c r="L4812" s="242" t="str">
        <f>IF(AND(G4812&lt;&gt;0,G4812&lt;&gt;""),IF(C4812="","",IF(AND(ISNUMBER(--LEFT(C4812,FIND(" ",C4812&amp;" ")-1)),OR(LEN(LEFT(C4812,FIND(" ",C4812&amp;" ")-1))=6,LEN(LEFT(C4812,FIND(" ",C4812&amp;" ")-1))=7),OR(ISNUMBER(MATCH(LEFT(C4812,FIND(" ",C4812&amp;" ")-1),'Look Up Values'!$G$2:$G$1000,0)),ISNUMBER(MATCH(LEFT(C4812,FIND(" ",C4812&amp;" ")-1),'Look Up Values'!$AE$2:$AE$2000,0)))),"","EWC error")),"")</f>
        <v/>
      </c>
      <c r="M4812" s="242" t="str" cm="1">
        <f t="array" ref="M4812">IF(AND(G4812&lt;&gt;0,G4812&lt;&gt;""),IF(E4812="","",IF(ISNUMBER(MATCH(SUBSTITUTE(E4812," ",""),SUBSTITUTE('Look Up Values'!$I$2:$I$10," ",""),0)),"","State error")),"")</f>
        <v/>
      </c>
      <c r="N4812" s="242" t="str" cm="1">
        <f t="array" ref="N4812">IF(AND(G4812&lt;&gt;0,G4812&lt;&gt;""),IF(F4812="","",IF(ISNUMBER(MATCH(SUBSTITUTE(F4812," ",""),SUBSTITUTE('Look Up Values'!$W$2:$W$30," ",""),0)),"","D&amp;R error")),"")</f>
        <v/>
      </c>
      <c r="O4812" s="256" t="str">
        <f t="shared" si="151"/>
        <v/>
      </c>
    </row>
    <row r="4813" spans="1:15" ht="15.75">
      <c r="A4813" s="250">
        <v>4806</v>
      </c>
      <c r="B4813" s="208"/>
      <c r="C4813" s="49"/>
      <c r="D4813" s="50"/>
      <c r="E4813" s="50"/>
      <c r="F4813" s="50"/>
      <c r="G4813" s="209"/>
      <c r="H4813" s="48"/>
      <c r="I4813" s="457" t="str">
        <f t="shared" si="150"/>
        <v/>
      </c>
      <c r="J4813" s="241" cm="1">
        <f t="array" ref="J4813">SUMPRODUCT(--(K4813:N4813&lt;&gt;"")) + IF(TRIM(O4813)="",0,LEN(O4813)-LEN(SUBSTITUTE(O4813,",",""))+1)</f>
        <v>0</v>
      </c>
      <c r="K4813" s="242" t="str">
        <f>IF(AND(G4813&lt;&gt;0,G4813&lt;&gt;""),IF(B4813="","",IF(ISNUMBER(MATCH(B4813,'Look Up Values'!$B$2:$B$500,0)),"","Dest. error")),"")</f>
        <v/>
      </c>
      <c r="L4813" s="242" t="str">
        <f>IF(AND(G4813&lt;&gt;0,G4813&lt;&gt;""),IF(C4813="","",IF(AND(ISNUMBER(--LEFT(C4813,FIND(" ",C4813&amp;" ")-1)),OR(LEN(LEFT(C4813,FIND(" ",C4813&amp;" ")-1))=6,LEN(LEFT(C4813,FIND(" ",C4813&amp;" ")-1))=7),OR(ISNUMBER(MATCH(LEFT(C4813,FIND(" ",C4813&amp;" ")-1),'Look Up Values'!$G$2:$G$1000,0)),ISNUMBER(MATCH(LEFT(C4813,FIND(" ",C4813&amp;" ")-1),'Look Up Values'!$AE$2:$AE$2000,0)))),"","EWC error")),"")</f>
        <v/>
      </c>
      <c r="M4813" s="242" t="str" cm="1">
        <f t="array" ref="M4813">IF(AND(G4813&lt;&gt;0,G4813&lt;&gt;""),IF(E4813="","",IF(ISNUMBER(MATCH(SUBSTITUTE(E4813," ",""),SUBSTITUTE('Look Up Values'!$I$2:$I$10," ",""),0)),"","State error")),"")</f>
        <v/>
      </c>
      <c r="N4813" s="242" t="str" cm="1">
        <f t="array" ref="N4813">IF(AND(G4813&lt;&gt;0,G4813&lt;&gt;""),IF(F4813="","",IF(ISNUMBER(MATCH(SUBSTITUTE(F4813," ",""),SUBSTITUTE('Look Up Values'!$W$2:$W$30," ",""),0)),"","D&amp;R error")),"")</f>
        <v/>
      </c>
      <c r="O4813" s="256" t="str">
        <f t="shared" si="151"/>
        <v/>
      </c>
    </row>
    <row r="4814" spans="1:15" ht="15.75">
      <c r="A4814" s="250">
        <v>4807</v>
      </c>
      <c r="B4814" s="208"/>
      <c r="C4814" s="49"/>
      <c r="D4814" s="50"/>
      <c r="E4814" s="50"/>
      <c r="F4814" s="50"/>
      <c r="G4814" s="209"/>
      <c r="H4814" s="48"/>
      <c r="I4814" s="457" t="str">
        <f t="shared" si="150"/>
        <v/>
      </c>
      <c r="J4814" s="241" cm="1">
        <f t="array" ref="J4814">SUMPRODUCT(--(K4814:N4814&lt;&gt;"")) + IF(TRIM(O4814)="",0,LEN(O4814)-LEN(SUBSTITUTE(O4814,",",""))+1)</f>
        <v>0</v>
      </c>
      <c r="K4814" s="242" t="str">
        <f>IF(AND(G4814&lt;&gt;0,G4814&lt;&gt;""),IF(B4814="","",IF(ISNUMBER(MATCH(B4814,'Look Up Values'!$B$2:$B$500,0)),"","Dest. error")),"")</f>
        <v/>
      </c>
      <c r="L4814" s="242" t="str">
        <f>IF(AND(G4814&lt;&gt;0,G4814&lt;&gt;""),IF(C4814="","",IF(AND(ISNUMBER(--LEFT(C4814,FIND(" ",C4814&amp;" ")-1)),OR(LEN(LEFT(C4814,FIND(" ",C4814&amp;" ")-1))=6,LEN(LEFT(C4814,FIND(" ",C4814&amp;" ")-1))=7),OR(ISNUMBER(MATCH(LEFT(C4814,FIND(" ",C4814&amp;" ")-1),'Look Up Values'!$G$2:$G$1000,0)),ISNUMBER(MATCH(LEFT(C4814,FIND(" ",C4814&amp;" ")-1),'Look Up Values'!$AE$2:$AE$2000,0)))),"","EWC error")),"")</f>
        <v/>
      </c>
      <c r="M4814" s="242" t="str" cm="1">
        <f t="array" ref="M4814">IF(AND(G4814&lt;&gt;0,G4814&lt;&gt;""),IF(E4814="","",IF(ISNUMBER(MATCH(SUBSTITUTE(E4814," ",""),SUBSTITUTE('Look Up Values'!$I$2:$I$10," ",""),0)),"","State error")),"")</f>
        <v/>
      </c>
      <c r="N4814" s="242" t="str" cm="1">
        <f t="array" ref="N4814">IF(AND(G4814&lt;&gt;0,G4814&lt;&gt;""),IF(F4814="","",IF(ISNUMBER(MATCH(SUBSTITUTE(F4814," ",""),SUBSTITUTE('Look Up Values'!$W$2:$W$30," ",""),0)),"","D&amp;R error")),"")</f>
        <v/>
      </c>
      <c r="O4814" s="256" t="str">
        <f t="shared" si="151"/>
        <v/>
      </c>
    </row>
    <row r="4815" spans="1:15" ht="15.75">
      <c r="A4815" s="250">
        <v>4808</v>
      </c>
      <c r="B4815" s="208"/>
      <c r="C4815" s="49"/>
      <c r="D4815" s="50"/>
      <c r="E4815" s="50"/>
      <c r="F4815" s="50"/>
      <c r="G4815" s="209"/>
      <c r="H4815" s="48"/>
      <c r="I4815" s="457" t="str">
        <f t="shared" si="150"/>
        <v/>
      </c>
      <c r="J4815" s="241" cm="1">
        <f t="array" ref="J4815">SUMPRODUCT(--(K4815:N4815&lt;&gt;"")) + IF(TRIM(O4815)="",0,LEN(O4815)-LEN(SUBSTITUTE(O4815,",",""))+1)</f>
        <v>0</v>
      </c>
      <c r="K4815" s="242" t="str">
        <f>IF(AND(G4815&lt;&gt;0,G4815&lt;&gt;""),IF(B4815="","",IF(ISNUMBER(MATCH(B4815,'Look Up Values'!$B$2:$B$500,0)),"","Dest. error")),"")</f>
        <v/>
      </c>
      <c r="L4815" s="242" t="str">
        <f>IF(AND(G4815&lt;&gt;0,G4815&lt;&gt;""),IF(C4815="","",IF(AND(ISNUMBER(--LEFT(C4815,FIND(" ",C4815&amp;" ")-1)),OR(LEN(LEFT(C4815,FIND(" ",C4815&amp;" ")-1))=6,LEN(LEFT(C4815,FIND(" ",C4815&amp;" ")-1))=7),OR(ISNUMBER(MATCH(LEFT(C4815,FIND(" ",C4815&amp;" ")-1),'Look Up Values'!$G$2:$G$1000,0)),ISNUMBER(MATCH(LEFT(C4815,FIND(" ",C4815&amp;" ")-1),'Look Up Values'!$AE$2:$AE$2000,0)))),"","EWC error")),"")</f>
        <v/>
      </c>
      <c r="M4815" s="242" t="str" cm="1">
        <f t="array" ref="M4815">IF(AND(G4815&lt;&gt;0,G4815&lt;&gt;""),IF(E4815="","",IF(ISNUMBER(MATCH(SUBSTITUTE(E4815," ",""),SUBSTITUTE('Look Up Values'!$I$2:$I$10," ",""),0)),"","State error")),"")</f>
        <v/>
      </c>
      <c r="N4815" s="242" t="str" cm="1">
        <f t="array" ref="N4815">IF(AND(G4815&lt;&gt;0,G4815&lt;&gt;""),IF(F4815="","",IF(ISNUMBER(MATCH(SUBSTITUTE(F4815," ",""),SUBSTITUTE('Look Up Values'!$W$2:$W$30," ",""),0)),"","D&amp;R error")),"")</f>
        <v/>
      </c>
      <c r="O4815" s="256" t="str">
        <f t="shared" si="151"/>
        <v/>
      </c>
    </row>
    <row r="4816" spans="1:15" ht="15.75">
      <c r="A4816" s="250">
        <v>4809</v>
      </c>
      <c r="B4816" s="208"/>
      <c r="C4816" s="49"/>
      <c r="D4816" s="50"/>
      <c r="E4816" s="50"/>
      <c r="F4816" s="50"/>
      <c r="G4816" s="209"/>
      <c r="H4816" s="48"/>
      <c r="I4816" s="457" t="str">
        <f t="shared" si="150"/>
        <v/>
      </c>
      <c r="J4816" s="241" cm="1">
        <f t="array" ref="J4816">SUMPRODUCT(--(K4816:N4816&lt;&gt;"")) + IF(TRIM(O4816)="",0,LEN(O4816)-LEN(SUBSTITUTE(O4816,",",""))+1)</f>
        <v>0</v>
      </c>
      <c r="K4816" s="242" t="str">
        <f>IF(AND(G4816&lt;&gt;0,G4816&lt;&gt;""),IF(B4816="","",IF(ISNUMBER(MATCH(B4816,'Look Up Values'!$B$2:$B$500,0)),"","Dest. error")),"")</f>
        <v/>
      </c>
      <c r="L4816" s="242" t="str">
        <f>IF(AND(G4816&lt;&gt;0,G4816&lt;&gt;""),IF(C4816="","",IF(AND(ISNUMBER(--LEFT(C4816,FIND(" ",C4816&amp;" ")-1)),OR(LEN(LEFT(C4816,FIND(" ",C4816&amp;" ")-1))=6,LEN(LEFT(C4816,FIND(" ",C4816&amp;" ")-1))=7),OR(ISNUMBER(MATCH(LEFT(C4816,FIND(" ",C4816&amp;" ")-1),'Look Up Values'!$G$2:$G$1000,0)),ISNUMBER(MATCH(LEFT(C4816,FIND(" ",C4816&amp;" ")-1),'Look Up Values'!$AE$2:$AE$2000,0)))),"","EWC error")),"")</f>
        <v/>
      </c>
      <c r="M4816" s="242" t="str" cm="1">
        <f t="array" ref="M4816">IF(AND(G4816&lt;&gt;0,G4816&lt;&gt;""),IF(E4816="","",IF(ISNUMBER(MATCH(SUBSTITUTE(E4816," ",""),SUBSTITUTE('Look Up Values'!$I$2:$I$10," ",""),0)),"","State error")),"")</f>
        <v/>
      </c>
      <c r="N4816" s="242" t="str" cm="1">
        <f t="array" ref="N4816">IF(AND(G4816&lt;&gt;0,G4816&lt;&gt;""),IF(F4816="","",IF(ISNUMBER(MATCH(SUBSTITUTE(F4816," ",""),SUBSTITUTE('Look Up Values'!$W$2:$W$30," ",""),0)),"","D&amp;R error")),"")</f>
        <v/>
      </c>
      <c r="O4816" s="256" t="str">
        <f t="shared" si="151"/>
        <v/>
      </c>
    </row>
    <row r="4817" spans="1:15" ht="15.75">
      <c r="A4817" s="250">
        <v>4810</v>
      </c>
      <c r="B4817" s="208"/>
      <c r="C4817" s="49"/>
      <c r="D4817" s="50"/>
      <c r="E4817" s="50"/>
      <c r="F4817" s="50"/>
      <c r="G4817" s="209"/>
      <c r="H4817" s="48"/>
      <c r="I4817" s="457" t="str">
        <f t="shared" si="150"/>
        <v/>
      </c>
      <c r="J4817" s="241" cm="1">
        <f t="array" ref="J4817">SUMPRODUCT(--(K4817:N4817&lt;&gt;"")) + IF(TRIM(O4817)="",0,LEN(O4817)-LEN(SUBSTITUTE(O4817,",",""))+1)</f>
        <v>0</v>
      </c>
      <c r="K4817" s="242" t="str">
        <f>IF(AND(G4817&lt;&gt;0,G4817&lt;&gt;""),IF(B4817="","",IF(ISNUMBER(MATCH(B4817,'Look Up Values'!$B$2:$B$500,0)),"","Dest. error")),"")</f>
        <v/>
      </c>
      <c r="L4817" s="242" t="str">
        <f>IF(AND(G4817&lt;&gt;0,G4817&lt;&gt;""),IF(C4817="","",IF(AND(ISNUMBER(--LEFT(C4817,FIND(" ",C4817&amp;" ")-1)),OR(LEN(LEFT(C4817,FIND(" ",C4817&amp;" ")-1))=6,LEN(LEFT(C4817,FIND(" ",C4817&amp;" ")-1))=7),OR(ISNUMBER(MATCH(LEFT(C4817,FIND(" ",C4817&amp;" ")-1),'Look Up Values'!$G$2:$G$1000,0)),ISNUMBER(MATCH(LEFT(C4817,FIND(" ",C4817&amp;" ")-1),'Look Up Values'!$AE$2:$AE$2000,0)))),"","EWC error")),"")</f>
        <v/>
      </c>
      <c r="M4817" s="242" t="str" cm="1">
        <f t="array" ref="M4817">IF(AND(G4817&lt;&gt;0,G4817&lt;&gt;""),IF(E4817="","",IF(ISNUMBER(MATCH(SUBSTITUTE(E4817," ",""),SUBSTITUTE('Look Up Values'!$I$2:$I$10," ",""),0)),"","State error")),"")</f>
        <v/>
      </c>
      <c r="N4817" s="242" t="str" cm="1">
        <f t="array" ref="N4817">IF(AND(G4817&lt;&gt;0,G4817&lt;&gt;""),IF(F4817="","",IF(ISNUMBER(MATCH(SUBSTITUTE(F4817," ",""),SUBSTITUTE('Look Up Values'!$W$2:$W$30," ",""),0)),"","D&amp;R error")),"")</f>
        <v/>
      </c>
      <c r="O4817" s="256" t="str">
        <f t="shared" si="151"/>
        <v/>
      </c>
    </row>
    <row r="4818" spans="1:15" ht="15.75">
      <c r="A4818" s="250">
        <v>4811</v>
      </c>
      <c r="B4818" s="208"/>
      <c r="C4818" s="49"/>
      <c r="D4818" s="50"/>
      <c r="E4818" s="50"/>
      <c r="F4818" s="50"/>
      <c r="G4818" s="209"/>
      <c r="H4818" s="48"/>
      <c r="I4818" s="457" t="str">
        <f t="shared" si="150"/>
        <v/>
      </c>
      <c r="J4818" s="241" cm="1">
        <f t="array" ref="J4818">SUMPRODUCT(--(K4818:N4818&lt;&gt;"")) + IF(TRIM(O4818)="",0,LEN(O4818)-LEN(SUBSTITUTE(O4818,",",""))+1)</f>
        <v>0</v>
      </c>
      <c r="K4818" s="242" t="str">
        <f>IF(AND(G4818&lt;&gt;0,G4818&lt;&gt;""),IF(B4818="","",IF(ISNUMBER(MATCH(B4818,'Look Up Values'!$B$2:$B$500,0)),"","Dest. error")),"")</f>
        <v/>
      </c>
      <c r="L4818" s="242" t="str">
        <f>IF(AND(G4818&lt;&gt;0,G4818&lt;&gt;""),IF(C4818="","",IF(AND(ISNUMBER(--LEFT(C4818,FIND(" ",C4818&amp;" ")-1)),OR(LEN(LEFT(C4818,FIND(" ",C4818&amp;" ")-1))=6,LEN(LEFT(C4818,FIND(" ",C4818&amp;" ")-1))=7),OR(ISNUMBER(MATCH(LEFT(C4818,FIND(" ",C4818&amp;" ")-1),'Look Up Values'!$G$2:$G$1000,0)),ISNUMBER(MATCH(LEFT(C4818,FIND(" ",C4818&amp;" ")-1),'Look Up Values'!$AE$2:$AE$2000,0)))),"","EWC error")),"")</f>
        <v/>
      </c>
      <c r="M4818" s="242" t="str" cm="1">
        <f t="array" ref="M4818">IF(AND(G4818&lt;&gt;0,G4818&lt;&gt;""),IF(E4818="","",IF(ISNUMBER(MATCH(SUBSTITUTE(E4818," ",""),SUBSTITUTE('Look Up Values'!$I$2:$I$10," ",""),0)),"","State error")),"")</f>
        <v/>
      </c>
      <c r="N4818" s="242" t="str" cm="1">
        <f t="array" ref="N4818">IF(AND(G4818&lt;&gt;0,G4818&lt;&gt;""),IF(F4818="","",IF(ISNUMBER(MATCH(SUBSTITUTE(F4818," ",""),SUBSTITUTE('Look Up Values'!$W$2:$W$30," ",""),0)),"","D&amp;R error")),"")</f>
        <v/>
      </c>
      <c r="O4818" s="256" t="str">
        <f t="shared" si="151"/>
        <v/>
      </c>
    </row>
    <row r="4819" spans="1:15" ht="15.75">
      <c r="A4819" s="250">
        <v>4812</v>
      </c>
      <c r="B4819" s="208"/>
      <c r="C4819" s="49"/>
      <c r="D4819" s="50"/>
      <c r="E4819" s="50"/>
      <c r="F4819" s="50"/>
      <c r="G4819" s="209"/>
      <c r="H4819" s="48"/>
      <c r="I4819" s="457" t="str">
        <f t="shared" si="150"/>
        <v/>
      </c>
      <c r="J4819" s="241" cm="1">
        <f t="array" ref="J4819">SUMPRODUCT(--(K4819:N4819&lt;&gt;"")) + IF(TRIM(O4819)="",0,LEN(O4819)-LEN(SUBSTITUTE(O4819,",",""))+1)</f>
        <v>0</v>
      </c>
      <c r="K4819" s="242" t="str">
        <f>IF(AND(G4819&lt;&gt;0,G4819&lt;&gt;""),IF(B4819="","",IF(ISNUMBER(MATCH(B4819,'Look Up Values'!$B$2:$B$500,0)),"","Dest. error")),"")</f>
        <v/>
      </c>
      <c r="L4819" s="242" t="str">
        <f>IF(AND(G4819&lt;&gt;0,G4819&lt;&gt;""),IF(C4819="","",IF(AND(ISNUMBER(--LEFT(C4819,FIND(" ",C4819&amp;" ")-1)),OR(LEN(LEFT(C4819,FIND(" ",C4819&amp;" ")-1))=6,LEN(LEFT(C4819,FIND(" ",C4819&amp;" ")-1))=7),OR(ISNUMBER(MATCH(LEFT(C4819,FIND(" ",C4819&amp;" ")-1),'Look Up Values'!$G$2:$G$1000,0)),ISNUMBER(MATCH(LEFT(C4819,FIND(" ",C4819&amp;" ")-1),'Look Up Values'!$AE$2:$AE$2000,0)))),"","EWC error")),"")</f>
        <v/>
      </c>
      <c r="M4819" s="242" t="str" cm="1">
        <f t="array" ref="M4819">IF(AND(G4819&lt;&gt;0,G4819&lt;&gt;""),IF(E4819="","",IF(ISNUMBER(MATCH(SUBSTITUTE(E4819," ",""),SUBSTITUTE('Look Up Values'!$I$2:$I$10," ",""),0)),"","State error")),"")</f>
        <v/>
      </c>
      <c r="N4819" s="242" t="str" cm="1">
        <f t="array" ref="N4819">IF(AND(G4819&lt;&gt;0,G4819&lt;&gt;""),IF(F4819="","",IF(ISNUMBER(MATCH(SUBSTITUTE(F4819," ",""),SUBSTITUTE('Look Up Values'!$W$2:$W$30," ",""),0)),"","D&amp;R error")),"")</f>
        <v/>
      </c>
      <c r="O4819" s="256" t="str">
        <f t="shared" si="151"/>
        <v/>
      </c>
    </row>
    <row r="4820" spans="1:15" ht="15.75">
      <c r="A4820" s="250">
        <v>4813</v>
      </c>
      <c r="B4820" s="208"/>
      <c r="C4820" s="49"/>
      <c r="D4820" s="50"/>
      <c r="E4820" s="50"/>
      <c r="F4820" s="50"/>
      <c r="G4820" s="209"/>
      <c r="H4820" s="48"/>
      <c r="I4820" s="457" t="str">
        <f t="shared" si="150"/>
        <v/>
      </c>
      <c r="J4820" s="241" cm="1">
        <f t="array" ref="J4820">SUMPRODUCT(--(K4820:N4820&lt;&gt;"")) + IF(TRIM(O4820)="",0,LEN(O4820)-LEN(SUBSTITUTE(O4820,",",""))+1)</f>
        <v>0</v>
      </c>
      <c r="K4820" s="242" t="str">
        <f>IF(AND(G4820&lt;&gt;0,G4820&lt;&gt;""),IF(B4820="","",IF(ISNUMBER(MATCH(B4820,'Look Up Values'!$B$2:$B$500,0)),"","Dest. error")),"")</f>
        <v/>
      </c>
      <c r="L4820" s="242" t="str">
        <f>IF(AND(G4820&lt;&gt;0,G4820&lt;&gt;""),IF(C4820="","",IF(AND(ISNUMBER(--LEFT(C4820,FIND(" ",C4820&amp;" ")-1)),OR(LEN(LEFT(C4820,FIND(" ",C4820&amp;" ")-1))=6,LEN(LEFT(C4820,FIND(" ",C4820&amp;" ")-1))=7),OR(ISNUMBER(MATCH(LEFT(C4820,FIND(" ",C4820&amp;" ")-1),'Look Up Values'!$G$2:$G$1000,0)),ISNUMBER(MATCH(LEFT(C4820,FIND(" ",C4820&amp;" ")-1),'Look Up Values'!$AE$2:$AE$2000,0)))),"","EWC error")),"")</f>
        <v/>
      </c>
      <c r="M4820" s="242" t="str" cm="1">
        <f t="array" ref="M4820">IF(AND(G4820&lt;&gt;0,G4820&lt;&gt;""),IF(E4820="","",IF(ISNUMBER(MATCH(SUBSTITUTE(E4820," ",""),SUBSTITUTE('Look Up Values'!$I$2:$I$10," ",""),0)),"","State error")),"")</f>
        <v/>
      </c>
      <c r="N4820" s="242" t="str" cm="1">
        <f t="array" ref="N4820">IF(AND(G4820&lt;&gt;0,G4820&lt;&gt;""),IF(F4820="","",IF(ISNUMBER(MATCH(SUBSTITUTE(F4820," ",""),SUBSTITUTE('Look Up Values'!$W$2:$W$30," ",""),0)),"","D&amp;R error")),"")</f>
        <v/>
      </c>
      <c r="O4820" s="256" t="str">
        <f t="shared" si="151"/>
        <v/>
      </c>
    </row>
    <row r="4821" spans="1:15" ht="15.75">
      <c r="A4821" s="250">
        <v>4814</v>
      </c>
      <c r="B4821" s="208"/>
      <c r="C4821" s="49"/>
      <c r="D4821" s="50"/>
      <c r="E4821" s="50"/>
      <c r="F4821" s="50"/>
      <c r="G4821" s="209"/>
      <c r="H4821" s="48"/>
      <c r="I4821" s="457" t="str">
        <f t="shared" si="150"/>
        <v/>
      </c>
      <c r="J4821" s="241" cm="1">
        <f t="array" ref="J4821">SUMPRODUCT(--(K4821:N4821&lt;&gt;"")) + IF(TRIM(O4821)="",0,LEN(O4821)-LEN(SUBSTITUTE(O4821,",",""))+1)</f>
        <v>0</v>
      </c>
      <c r="K4821" s="242" t="str">
        <f>IF(AND(G4821&lt;&gt;0,G4821&lt;&gt;""),IF(B4821="","",IF(ISNUMBER(MATCH(B4821,'Look Up Values'!$B$2:$B$500,0)),"","Dest. error")),"")</f>
        <v/>
      </c>
      <c r="L4821" s="242" t="str">
        <f>IF(AND(G4821&lt;&gt;0,G4821&lt;&gt;""),IF(C4821="","",IF(AND(ISNUMBER(--LEFT(C4821,FIND(" ",C4821&amp;" ")-1)),OR(LEN(LEFT(C4821,FIND(" ",C4821&amp;" ")-1))=6,LEN(LEFT(C4821,FIND(" ",C4821&amp;" ")-1))=7),OR(ISNUMBER(MATCH(LEFT(C4821,FIND(" ",C4821&amp;" ")-1),'Look Up Values'!$G$2:$G$1000,0)),ISNUMBER(MATCH(LEFT(C4821,FIND(" ",C4821&amp;" ")-1),'Look Up Values'!$AE$2:$AE$2000,0)))),"","EWC error")),"")</f>
        <v/>
      </c>
      <c r="M4821" s="242" t="str" cm="1">
        <f t="array" ref="M4821">IF(AND(G4821&lt;&gt;0,G4821&lt;&gt;""),IF(E4821="","",IF(ISNUMBER(MATCH(SUBSTITUTE(E4821," ",""),SUBSTITUTE('Look Up Values'!$I$2:$I$10," ",""),0)),"","State error")),"")</f>
        <v/>
      </c>
      <c r="N4821" s="242" t="str" cm="1">
        <f t="array" ref="N4821">IF(AND(G4821&lt;&gt;0,G4821&lt;&gt;""),IF(F4821="","",IF(ISNUMBER(MATCH(SUBSTITUTE(F4821," ",""),SUBSTITUTE('Look Up Values'!$W$2:$W$30," ",""),0)),"","D&amp;R error")),"")</f>
        <v/>
      </c>
      <c r="O4821" s="256" t="str">
        <f t="shared" si="151"/>
        <v/>
      </c>
    </row>
    <row r="4822" spans="1:15" ht="15.75">
      <c r="A4822" s="250">
        <v>4815</v>
      </c>
      <c r="B4822" s="208"/>
      <c r="C4822" s="49"/>
      <c r="D4822" s="50"/>
      <c r="E4822" s="50"/>
      <c r="F4822" s="50"/>
      <c r="G4822" s="209"/>
      <c r="H4822" s="48"/>
      <c r="I4822" s="457" t="str">
        <f t="shared" si="150"/>
        <v/>
      </c>
      <c r="J4822" s="241" cm="1">
        <f t="array" ref="J4822">SUMPRODUCT(--(K4822:N4822&lt;&gt;"")) + IF(TRIM(O4822)="",0,LEN(O4822)-LEN(SUBSTITUTE(O4822,",",""))+1)</f>
        <v>0</v>
      </c>
      <c r="K4822" s="242" t="str">
        <f>IF(AND(G4822&lt;&gt;0,G4822&lt;&gt;""),IF(B4822="","",IF(ISNUMBER(MATCH(B4822,'Look Up Values'!$B$2:$B$500,0)),"","Dest. error")),"")</f>
        <v/>
      </c>
      <c r="L4822" s="242" t="str">
        <f>IF(AND(G4822&lt;&gt;0,G4822&lt;&gt;""),IF(C4822="","",IF(AND(ISNUMBER(--LEFT(C4822,FIND(" ",C4822&amp;" ")-1)),OR(LEN(LEFT(C4822,FIND(" ",C4822&amp;" ")-1))=6,LEN(LEFT(C4822,FIND(" ",C4822&amp;" ")-1))=7),OR(ISNUMBER(MATCH(LEFT(C4822,FIND(" ",C4822&amp;" ")-1),'Look Up Values'!$G$2:$G$1000,0)),ISNUMBER(MATCH(LEFT(C4822,FIND(" ",C4822&amp;" ")-1),'Look Up Values'!$AE$2:$AE$2000,0)))),"","EWC error")),"")</f>
        <v/>
      </c>
      <c r="M4822" s="242" t="str" cm="1">
        <f t="array" ref="M4822">IF(AND(G4822&lt;&gt;0,G4822&lt;&gt;""),IF(E4822="","",IF(ISNUMBER(MATCH(SUBSTITUTE(E4822," ",""),SUBSTITUTE('Look Up Values'!$I$2:$I$10," ",""),0)),"","State error")),"")</f>
        <v/>
      </c>
      <c r="N4822" s="242" t="str" cm="1">
        <f t="array" ref="N4822">IF(AND(G4822&lt;&gt;0,G4822&lt;&gt;""),IF(F4822="","",IF(ISNUMBER(MATCH(SUBSTITUTE(F4822," ",""),SUBSTITUTE('Look Up Values'!$W$2:$W$30," ",""),0)),"","D&amp;R error")),"")</f>
        <v/>
      </c>
      <c r="O4822" s="256" t="str">
        <f t="shared" si="151"/>
        <v/>
      </c>
    </row>
    <row r="4823" spans="1:15" ht="15.75">
      <c r="A4823" s="250">
        <v>4816</v>
      </c>
      <c r="B4823" s="208"/>
      <c r="C4823" s="49"/>
      <c r="D4823" s="50"/>
      <c r="E4823" s="50"/>
      <c r="F4823" s="50"/>
      <c r="G4823" s="209"/>
      <c r="H4823" s="48"/>
      <c r="I4823" s="457" t="str">
        <f t="shared" si="150"/>
        <v/>
      </c>
      <c r="J4823" s="241" cm="1">
        <f t="array" ref="J4823">SUMPRODUCT(--(K4823:N4823&lt;&gt;"")) + IF(TRIM(O4823)="",0,LEN(O4823)-LEN(SUBSTITUTE(O4823,",",""))+1)</f>
        <v>0</v>
      </c>
      <c r="K4823" s="242" t="str">
        <f>IF(AND(G4823&lt;&gt;0,G4823&lt;&gt;""),IF(B4823="","",IF(ISNUMBER(MATCH(B4823,'Look Up Values'!$B$2:$B$500,0)),"","Dest. error")),"")</f>
        <v/>
      </c>
      <c r="L4823" s="242" t="str">
        <f>IF(AND(G4823&lt;&gt;0,G4823&lt;&gt;""),IF(C4823="","",IF(AND(ISNUMBER(--LEFT(C4823,FIND(" ",C4823&amp;" ")-1)),OR(LEN(LEFT(C4823,FIND(" ",C4823&amp;" ")-1))=6,LEN(LEFT(C4823,FIND(" ",C4823&amp;" ")-1))=7),OR(ISNUMBER(MATCH(LEFT(C4823,FIND(" ",C4823&amp;" ")-1),'Look Up Values'!$G$2:$G$1000,0)),ISNUMBER(MATCH(LEFT(C4823,FIND(" ",C4823&amp;" ")-1),'Look Up Values'!$AE$2:$AE$2000,0)))),"","EWC error")),"")</f>
        <v/>
      </c>
      <c r="M4823" s="242" t="str" cm="1">
        <f t="array" ref="M4823">IF(AND(G4823&lt;&gt;0,G4823&lt;&gt;""),IF(E4823="","",IF(ISNUMBER(MATCH(SUBSTITUTE(E4823," ",""),SUBSTITUTE('Look Up Values'!$I$2:$I$10," ",""),0)),"","State error")),"")</f>
        <v/>
      </c>
      <c r="N4823" s="242" t="str" cm="1">
        <f t="array" ref="N4823">IF(AND(G4823&lt;&gt;0,G4823&lt;&gt;""),IF(F4823="","",IF(ISNUMBER(MATCH(SUBSTITUTE(F4823," ",""),SUBSTITUTE('Look Up Values'!$W$2:$W$30," ",""),0)),"","D&amp;R error")),"")</f>
        <v/>
      </c>
      <c r="O4823" s="256" t="str">
        <f t="shared" si="151"/>
        <v/>
      </c>
    </row>
    <row r="4824" spans="1:15" ht="15.75">
      <c r="A4824" s="250">
        <v>4817</v>
      </c>
      <c r="B4824" s="208"/>
      <c r="C4824" s="49"/>
      <c r="D4824" s="50"/>
      <c r="E4824" s="50"/>
      <c r="F4824" s="50"/>
      <c r="G4824" s="209"/>
      <c r="H4824" s="48"/>
      <c r="I4824" s="457" t="str">
        <f t="shared" si="150"/>
        <v/>
      </c>
      <c r="J4824" s="241" cm="1">
        <f t="array" ref="J4824">SUMPRODUCT(--(K4824:N4824&lt;&gt;"")) + IF(TRIM(O4824)="",0,LEN(O4824)-LEN(SUBSTITUTE(O4824,",",""))+1)</f>
        <v>0</v>
      </c>
      <c r="K4824" s="242" t="str">
        <f>IF(AND(G4824&lt;&gt;0,G4824&lt;&gt;""),IF(B4824="","",IF(ISNUMBER(MATCH(B4824,'Look Up Values'!$B$2:$B$500,0)),"","Dest. error")),"")</f>
        <v/>
      </c>
      <c r="L4824" s="242" t="str">
        <f>IF(AND(G4824&lt;&gt;0,G4824&lt;&gt;""),IF(C4824="","",IF(AND(ISNUMBER(--LEFT(C4824,FIND(" ",C4824&amp;" ")-1)),OR(LEN(LEFT(C4824,FIND(" ",C4824&amp;" ")-1))=6,LEN(LEFT(C4824,FIND(" ",C4824&amp;" ")-1))=7),OR(ISNUMBER(MATCH(LEFT(C4824,FIND(" ",C4824&amp;" ")-1),'Look Up Values'!$G$2:$G$1000,0)),ISNUMBER(MATCH(LEFT(C4824,FIND(" ",C4824&amp;" ")-1),'Look Up Values'!$AE$2:$AE$2000,0)))),"","EWC error")),"")</f>
        <v/>
      </c>
      <c r="M4824" s="242" t="str" cm="1">
        <f t="array" ref="M4824">IF(AND(G4824&lt;&gt;0,G4824&lt;&gt;""),IF(E4824="","",IF(ISNUMBER(MATCH(SUBSTITUTE(E4824," ",""),SUBSTITUTE('Look Up Values'!$I$2:$I$10," ",""),0)),"","State error")),"")</f>
        <v/>
      </c>
      <c r="N4824" s="242" t="str" cm="1">
        <f t="array" ref="N4824">IF(AND(G4824&lt;&gt;0,G4824&lt;&gt;""),IF(F4824="","",IF(ISNUMBER(MATCH(SUBSTITUTE(F4824," ",""),SUBSTITUTE('Look Up Values'!$W$2:$W$30," ",""),0)),"","D&amp;R error")),"")</f>
        <v/>
      </c>
      <c r="O4824" s="256" t="str">
        <f t="shared" si="151"/>
        <v/>
      </c>
    </row>
    <row r="4825" spans="1:15" ht="15.75">
      <c r="A4825" s="250">
        <v>4818</v>
      </c>
      <c r="B4825" s="208"/>
      <c r="C4825" s="49"/>
      <c r="D4825" s="50"/>
      <c r="E4825" s="50"/>
      <c r="F4825" s="50"/>
      <c r="G4825" s="209"/>
      <c r="H4825" s="48"/>
      <c r="I4825" s="457" t="str">
        <f t="shared" si="150"/>
        <v/>
      </c>
      <c r="J4825" s="241" cm="1">
        <f t="array" ref="J4825">SUMPRODUCT(--(K4825:N4825&lt;&gt;"")) + IF(TRIM(O4825)="",0,LEN(O4825)-LEN(SUBSTITUTE(O4825,",",""))+1)</f>
        <v>0</v>
      </c>
      <c r="K4825" s="242" t="str">
        <f>IF(AND(G4825&lt;&gt;0,G4825&lt;&gt;""),IF(B4825="","",IF(ISNUMBER(MATCH(B4825,'Look Up Values'!$B$2:$B$500,0)),"","Dest. error")),"")</f>
        <v/>
      </c>
      <c r="L4825" s="242" t="str">
        <f>IF(AND(G4825&lt;&gt;0,G4825&lt;&gt;""),IF(C4825="","",IF(AND(ISNUMBER(--LEFT(C4825,FIND(" ",C4825&amp;" ")-1)),OR(LEN(LEFT(C4825,FIND(" ",C4825&amp;" ")-1))=6,LEN(LEFT(C4825,FIND(" ",C4825&amp;" ")-1))=7),OR(ISNUMBER(MATCH(LEFT(C4825,FIND(" ",C4825&amp;" ")-1),'Look Up Values'!$G$2:$G$1000,0)),ISNUMBER(MATCH(LEFT(C4825,FIND(" ",C4825&amp;" ")-1),'Look Up Values'!$AE$2:$AE$2000,0)))),"","EWC error")),"")</f>
        <v/>
      </c>
      <c r="M4825" s="242" t="str" cm="1">
        <f t="array" ref="M4825">IF(AND(G4825&lt;&gt;0,G4825&lt;&gt;""),IF(E4825="","",IF(ISNUMBER(MATCH(SUBSTITUTE(E4825," ",""),SUBSTITUTE('Look Up Values'!$I$2:$I$10," ",""),0)),"","State error")),"")</f>
        <v/>
      </c>
      <c r="N4825" s="242" t="str" cm="1">
        <f t="array" ref="N4825">IF(AND(G4825&lt;&gt;0,G4825&lt;&gt;""),IF(F4825="","",IF(ISNUMBER(MATCH(SUBSTITUTE(F4825," ",""),SUBSTITUTE('Look Up Values'!$W$2:$W$30," ",""),0)),"","D&amp;R error")),"")</f>
        <v/>
      </c>
      <c r="O4825" s="256" t="str">
        <f t="shared" si="151"/>
        <v/>
      </c>
    </row>
    <row r="4826" spans="1:15" ht="15.75">
      <c r="A4826" s="250">
        <v>4819</v>
      </c>
      <c r="B4826" s="208"/>
      <c r="C4826" s="49"/>
      <c r="D4826" s="50"/>
      <c r="E4826" s="50"/>
      <c r="F4826" s="50"/>
      <c r="G4826" s="209"/>
      <c r="H4826" s="48"/>
      <c r="I4826" s="457" t="str">
        <f t="shared" si="150"/>
        <v/>
      </c>
      <c r="J4826" s="241" cm="1">
        <f t="array" ref="J4826">SUMPRODUCT(--(K4826:N4826&lt;&gt;"")) + IF(TRIM(O4826)="",0,LEN(O4826)-LEN(SUBSTITUTE(O4826,",",""))+1)</f>
        <v>0</v>
      </c>
      <c r="K4826" s="242" t="str">
        <f>IF(AND(G4826&lt;&gt;0,G4826&lt;&gt;""),IF(B4826="","",IF(ISNUMBER(MATCH(B4826,'Look Up Values'!$B$2:$B$500,0)),"","Dest. error")),"")</f>
        <v/>
      </c>
      <c r="L4826" s="242" t="str">
        <f>IF(AND(G4826&lt;&gt;0,G4826&lt;&gt;""),IF(C4826="","",IF(AND(ISNUMBER(--LEFT(C4826,FIND(" ",C4826&amp;" ")-1)),OR(LEN(LEFT(C4826,FIND(" ",C4826&amp;" ")-1))=6,LEN(LEFT(C4826,FIND(" ",C4826&amp;" ")-1))=7),OR(ISNUMBER(MATCH(LEFT(C4826,FIND(" ",C4826&amp;" ")-1),'Look Up Values'!$G$2:$G$1000,0)),ISNUMBER(MATCH(LEFT(C4826,FIND(" ",C4826&amp;" ")-1),'Look Up Values'!$AE$2:$AE$2000,0)))),"","EWC error")),"")</f>
        <v/>
      </c>
      <c r="M4826" s="242" t="str" cm="1">
        <f t="array" ref="M4826">IF(AND(G4826&lt;&gt;0,G4826&lt;&gt;""),IF(E4826="","",IF(ISNUMBER(MATCH(SUBSTITUTE(E4826," ",""),SUBSTITUTE('Look Up Values'!$I$2:$I$10," ",""),0)),"","State error")),"")</f>
        <v/>
      </c>
      <c r="N4826" s="242" t="str" cm="1">
        <f t="array" ref="N4826">IF(AND(G4826&lt;&gt;0,G4826&lt;&gt;""),IF(F4826="","",IF(ISNUMBER(MATCH(SUBSTITUTE(F4826," ",""),SUBSTITUTE('Look Up Values'!$W$2:$W$30," ",""),0)),"","D&amp;R error")),"")</f>
        <v/>
      </c>
      <c r="O4826" s="256" t="str">
        <f t="shared" si="151"/>
        <v/>
      </c>
    </row>
    <row r="4827" spans="1:15" ht="15.75">
      <c r="A4827" s="250">
        <v>4820</v>
      </c>
      <c r="B4827" s="208"/>
      <c r="C4827" s="49"/>
      <c r="D4827" s="50"/>
      <c r="E4827" s="50"/>
      <c r="F4827" s="50"/>
      <c r="G4827" s="209"/>
      <c r="H4827" s="48"/>
      <c r="I4827" s="457" t="str">
        <f t="shared" si="150"/>
        <v/>
      </c>
      <c r="J4827" s="241" cm="1">
        <f t="array" ref="J4827">SUMPRODUCT(--(K4827:N4827&lt;&gt;"")) + IF(TRIM(O4827)="",0,LEN(O4827)-LEN(SUBSTITUTE(O4827,",",""))+1)</f>
        <v>0</v>
      </c>
      <c r="K4827" s="242" t="str">
        <f>IF(AND(G4827&lt;&gt;0,G4827&lt;&gt;""),IF(B4827="","",IF(ISNUMBER(MATCH(B4827,'Look Up Values'!$B$2:$B$500,0)),"","Dest. error")),"")</f>
        <v/>
      </c>
      <c r="L4827" s="242" t="str">
        <f>IF(AND(G4827&lt;&gt;0,G4827&lt;&gt;""),IF(C4827="","",IF(AND(ISNUMBER(--LEFT(C4827,FIND(" ",C4827&amp;" ")-1)),OR(LEN(LEFT(C4827,FIND(" ",C4827&amp;" ")-1))=6,LEN(LEFT(C4827,FIND(" ",C4827&amp;" ")-1))=7),OR(ISNUMBER(MATCH(LEFT(C4827,FIND(" ",C4827&amp;" ")-1),'Look Up Values'!$G$2:$G$1000,0)),ISNUMBER(MATCH(LEFT(C4827,FIND(" ",C4827&amp;" ")-1),'Look Up Values'!$AE$2:$AE$2000,0)))),"","EWC error")),"")</f>
        <v/>
      </c>
      <c r="M4827" s="242" t="str" cm="1">
        <f t="array" ref="M4827">IF(AND(G4827&lt;&gt;0,G4827&lt;&gt;""),IF(E4827="","",IF(ISNUMBER(MATCH(SUBSTITUTE(E4827," ",""),SUBSTITUTE('Look Up Values'!$I$2:$I$10," ",""),0)),"","State error")),"")</f>
        <v/>
      </c>
      <c r="N4827" s="242" t="str" cm="1">
        <f t="array" ref="N4827">IF(AND(G4827&lt;&gt;0,G4827&lt;&gt;""),IF(F4827="","",IF(ISNUMBER(MATCH(SUBSTITUTE(F4827," ",""),SUBSTITUTE('Look Up Values'!$W$2:$W$30," ",""),0)),"","D&amp;R error")),"")</f>
        <v/>
      </c>
      <c r="O4827" s="256" t="str">
        <f t="shared" si="151"/>
        <v/>
      </c>
    </row>
    <row r="4828" spans="1:15" ht="15.75">
      <c r="A4828" s="250">
        <v>4821</v>
      </c>
      <c r="B4828" s="208"/>
      <c r="C4828" s="49"/>
      <c r="D4828" s="50"/>
      <c r="E4828" s="50"/>
      <c r="F4828" s="50"/>
      <c r="G4828" s="209"/>
      <c r="H4828" s="48"/>
      <c r="I4828" s="457" t="str">
        <f t="shared" si="150"/>
        <v/>
      </c>
      <c r="J4828" s="241" cm="1">
        <f t="array" ref="J4828">SUMPRODUCT(--(K4828:N4828&lt;&gt;"")) + IF(TRIM(O4828)="",0,LEN(O4828)-LEN(SUBSTITUTE(O4828,",",""))+1)</f>
        <v>0</v>
      </c>
      <c r="K4828" s="242" t="str">
        <f>IF(AND(G4828&lt;&gt;0,G4828&lt;&gt;""),IF(B4828="","",IF(ISNUMBER(MATCH(B4828,'Look Up Values'!$B$2:$B$500,0)),"","Dest. error")),"")</f>
        <v/>
      </c>
      <c r="L4828" s="242" t="str">
        <f>IF(AND(G4828&lt;&gt;0,G4828&lt;&gt;""),IF(C4828="","",IF(AND(ISNUMBER(--LEFT(C4828,FIND(" ",C4828&amp;" ")-1)),OR(LEN(LEFT(C4828,FIND(" ",C4828&amp;" ")-1))=6,LEN(LEFT(C4828,FIND(" ",C4828&amp;" ")-1))=7),OR(ISNUMBER(MATCH(LEFT(C4828,FIND(" ",C4828&amp;" ")-1),'Look Up Values'!$G$2:$G$1000,0)),ISNUMBER(MATCH(LEFT(C4828,FIND(" ",C4828&amp;" ")-1),'Look Up Values'!$AE$2:$AE$2000,0)))),"","EWC error")),"")</f>
        <v/>
      </c>
      <c r="M4828" s="242" t="str" cm="1">
        <f t="array" ref="M4828">IF(AND(G4828&lt;&gt;0,G4828&lt;&gt;""),IF(E4828="","",IF(ISNUMBER(MATCH(SUBSTITUTE(E4828," ",""),SUBSTITUTE('Look Up Values'!$I$2:$I$10," ",""),0)),"","State error")),"")</f>
        <v/>
      </c>
      <c r="N4828" s="242" t="str" cm="1">
        <f t="array" ref="N4828">IF(AND(G4828&lt;&gt;0,G4828&lt;&gt;""),IF(F4828="","",IF(ISNUMBER(MATCH(SUBSTITUTE(F4828," ",""),SUBSTITUTE('Look Up Values'!$W$2:$W$30," ",""),0)),"","D&amp;R error")),"")</f>
        <v/>
      </c>
      <c r="O4828" s="256" t="str">
        <f t="shared" si="151"/>
        <v/>
      </c>
    </row>
    <row r="4829" spans="1:15" ht="15.75">
      <c r="A4829" s="250">
        <v>4822</v>
      </c>
      <c r="B4829" s="208"/>
      <c r="C4829" s="49"/>
      <c r="D4829" s="50"/>
      <c r="E4829" s="50"/>
      <c r="F4829" s="50"/>
      <c r="G4829" s="209"/>
      <c r="H4829" s="48"/>
      <c r="I4829" s="457" t="str">
        <f t="shared" si="150"/>
        <v/>
      </c>
      <c r="J4829" s="241" cm="1">
        <f t="array" ref="J4829">SUMPRODUCT(--(K4829:N4829&lt;&gt;"")) + IF(TRIM(O4829)="",0,LEN(O4829)-LEN(SUBSTITUTE(O4829,",",""))+1)</f>
        <v>0</v>
      </c>
      <c r="K4829" s="242" t="str">
        <f>IF(AND(G4829&lt;&gt;0,G4829&lt;&gt;""),IF(B4829="","",IF(ISNUMBER(MATCH(B4829,'Look Up Values'!$B$2:$B$500,0)),"","Dest. error")),"")</f>
        <v/>
      </c>
      <c r="L4829" s="242" t="str">
        <f>IF(AND(G4829&lt;&gt;0,G4829&lt;&gt;""),IF(C4829="","",IF(AND(ISNUMBER(--LEFT(C4829,FIND(" ",C4829&amp;" ")-1)),OR(LEN(LEFT(C4829,FIND(" ",C4829&amp;" ")-1))=6,LEN(LEFT(C4829,FIND(" ",C4829&amp;" ")-1))=7),OR(ISNUMBER(MATCH(LEFT(C4829,FIND(" ",C4829&amp;" ")-1),'Look Up Values'!$G$2:$G$1000,0)),ISNUMBER(MATCH(LEFT(C4829,FIND(" ",C4829&amp;" ")-1),'Look Up Values'!$AE$2:$AE$2000,0)))),"","EWC error")),"")</f>
        <v/>
      </c>
      <c r="M4829" s="242" t="str" cm="1">
        <f t="array" ref="M4829">IF(AND(G4829&lt;&gt;0,G4829&lt;&gt;""),IF(E4829="","",IF(ISNUMBER(MATCH(SUBSTITUTE(E4829," ",""),SUBSTITUTE('Look Up Values'!$I$2:$I$10," ",""),0)),"","State error")),"")</f>
        <v/>
      </c>
      <c r="N4829" s="242" t="str" cm="1">
        <f t="array" ref="N4829">IF(AND(G4829&lt;&gt;0,G4829&lt;&gt;""),IF(F4829="","",IF(ISNUMBER(MATCH(SUBSTITUTE(F4829," ",""),SUBSTITUTE('Look Up Values'!$W$2:$W$30," ",""),0)),"","D&amp;R error")),"")</f>
        <v/>
      </c>
      <c r="O4829" s="256" t="str">
        <f t="shared" si="151"/>
        <v/>
      </c>
    </row>
    <row r="4830" spans="1:15" ht="15.75">
      <c r="A4830" s="250">
        <v>4823</v>
      </c>
      <c r="B4830" s="208"/>
      <c r="C4830" s="49"/>
      <c r="D4830" s="50"/>
      <c r="E4830" s="50"/>
      <c r="F4830" s="50"/>
      <c r="G4830" s="209"/>
      <c r="H4830" s="48"/>
      <c r="I4830" s="457" t="str">
        <f t="shared" si="150"/>
        <v/>
      </c>
      <c r="J4830" s="241" cm="1">
        <f t="array" ref="J4830">SUMPRODUCT(--(K4830:N4830&lt;&gt;"")) + IF(TRIM(O4830)="",0,LEN(O4830)-LEN(SUBSTITUTE(O4830,",",""))+1)</f>
        <v>0</v>
      </c>
      <c r="K4830" s="242" t="str">
        <f>IF(AND(G4830&lt;&gt;0,G4830&lt;&gt;""),IF(B4830="","",IF(ISNUMBER(MATCH(B4830,'Look Up Values'!$B$2:$B$500,0)),"","Dest. error")),"")</f>
        <v/>
      </c>
      <c r="L4830" s="242" t="str">
        <f>IF(AND(G4830&lt;&gt;0,G4830&lt;&gt;""),IF(C4830="","",IF(AND(ISNUMBER(--LEFT(C4830,FIND(" ",C4830&amp;" ")-1)),OR(LEN(LEFT(C4830,FIND(" ",C4830&amp;" ")-1))=6,LEN(LEFT(C4830,FIND(" ",C4830&amp;" ")-1))=7),OR(ISNUMBER(MATCH(LEFT(C4830,FIND(" ",C4830&amp;" ")-1),'Look Up Values'!$G$2:$G$1000,0)),ISNUMBER(MATCH(LEFT(C4830,FIND(" ",C4830&amp;" ")-1),'Look Up Values'!$AE$2:$AE$2000,0)))),"","EWC error")),"")</f>
        <v/>
      </c>
      <c r="M4830" s="242" t="str" cm="1">
        <f t="array" ref="M4830">IF(AND(G4830&lt;&gt;0,G4830&lt;&gt;""),IF(E4830="","",IF(ISNUMBER(MATCH(SUBSTITUTE(E4830," ",""),SUBSTITUTE('Look Up Values'!$I$2:$I$10," ",""),0)),"","State error")),"")</f>
        <v/>
      </c>
      <c r="N4830" s="242" t="str" cm="1">
        <f t="array" ref="N4830">IF(AND(G4830&lt;&gt;0,G4830&lt;&gt;""),IF(F4830="","",IF(ISNUMBER(MATCH(SUBSTITUTE(F4830," ",""),SUBSTITUTE('Look Up Values'!$W$2:$W$30," ",""),0)),"","D&amp;R error")),"")</f>
        <v/>
      </c>
      <c r="O4830" s="256" t="str">
        <f t="shared" si="151"/>
        <v/>
      </c>
    </row>
    <row r="4831" spans="1:15" ht="15.75">
      <c r="A4831" s="250">
        <v>4824</v>
      </c>
      <c r="B4831" s="208"/>
      <c r="C4831" s="49"/>
      <c r="D4831" s="50"/>
      <c r="E4831" s="50"/>
      <c r="F4831" s="50"/>
      <c r="G4831" s="209"/>
      <c r="H4831" s="48"/>
      <c r="I4831" s="457" t="str">
        <f t="shared" si="150"/>
        <v/>
      </c>
      <c r="J4831" s="241" cm="1">
        <f t="array" ref="J4831">SUMPRODUCT(--(K4831:N4831&lt;&gt;"")) + IF(TRIM(O4831)="",0,LEN(O4831)-LEN(SUBSTITUTE(O4831,",",""))+1)</f>
        <v>0</v>
      </c>
      <c r="K4831" s="242" t="str">
        <f>IF(AND(G4831&lt;&gt;0,G4831&lt;&gt;""),IF(B4831="","",IF(ISNUMBER(MATCH(B4831,'Look Up Values'!$B$2:$B$500,0)),"","Dest. error")),"")</f>
        <v/>
      </c>
      <c r="L4831" s="242" t="str">
        <f>IF(AND(G4831&lt;&gt;0,G4831&lt;&gt;""),IF(C4831="","",IF(AND(ISNUMBER(--LEFT(C4831,FIND(" ",C4831&amp;" ")-1)),OR(LEN(LEFT(C4831,FIND(" ",C4831&amp;" ")-1))=6,LEN(LEFT(C4831,FIND(" ",C4831&amp;" ")-1))=7),OR(ISNUMBER(MATCH(LEFT(C4831,FIND(" ",C4831&amp;" ")-1),'Look Up Values'!$G$2:$G$1000,0)),ISNUMBER(MATCH(LEFT(C4831,FIND(" ",C4831&amp;" ")-1),'Look Up Values'!$AE$2:$AE$2000,0)))),"","EWC error")),"")</f>
        <v/>
      </c>
      <c r="M4831" s="242" t="str" cm="1">
        <f t="array" ref="M4831">IF(AND(G4831&lt;&gt;0,G4831&lt;&gt;""),IF(E4831="","",IF(ISNUMBER(MATCH(SUBSTITUTE(E4831," ",""),SUBSTITUTE('Look Up Values'!$I$2:$I$10," ",""),0)),"","State error")),"")</f>
        <v/>
      </c>
      <c r="N4831" s="242" t="str" cm="1">
        <f t="array" ref="N4831">IF(AND(G4831&lt;&gt;0,G4831&lt;&gt;""),IF(F4831="","",IF(ISNUMBER(MATCH(SUBSTITUTE(F4831," ",""),SUBSTITUTE('Look Up Values'!$W$2:$W$30," ",""),0)),"","D&amp;R error")),"")</f>
        <v/>
      </c>
      <c r="O4831" s="256" t="str">
        <f t="shared" si="151"/>
        <v/>
      </c>
    </row>
    <row r="4832" spans="1:15" ht="15.75">
      <c r="A4832" s="250">
        <v>4825</v>
      </c>
      <c r="B4832" s="208"/>
      <c r="C4832" s="49"/>
      <c r="D4832" s="50"/>
      <c r="E4832" s="50"/>
      <c r="F4832" s="50"/>
      <c r="G4832" s="209"/>
      <c r="H4832" s="48"/>
      <c r="I4832" s="457" t="str">
        <f t="shared" si="150"/>
        <v/>
      </c>
      <c r="J4832" s="241" cm="1">
        <f t="array" ref="J4832">SUMPRODUCT(--(K4832:N4832&lt;&gt;"")) + IF(TRIM(O4832)="",0,LEN(O4832)-LEN(SUBSTITUTE(O4832,",",""))+1)</f>
        <v>0</v>
      </c>
      <c r="K4832" s="242" t="str">
        <f>IF(AND(G4832&lt;&gt;0,G4832&lt;&gt;""),IF(B4832="","",IF(ISNUMBER(MATCH(B4832,'Look Up Values'!$B$2:$B$500,0)),"","Dest. error")),"")</f>
        <v/>
      </c>
      <c r="L4832" s="242" t="str">
        <f>IF(AND(G4832&lt;&gt;0,G4832&lt;&gt;""),IF(C4832="","",IF(AND(ISNUMBER(--LEFT(C4832,FIND(" ",C4832&amp;" ")-1)),OR(LEN(LEFT(C4832,FIND(" ",C4832&amp;" ")-1))=6,LEN(LEFT(C4832,FIND(" ",C4832&amp;" ")-1))=7),OR(ISNUMBER(MATCH(LEFT(C4832,FIND(" ",C4832&amp;" ")-1),'Look Up Values'!$G$2:$G$1000,0)),ISNUMBER(MATCH(LEFT(C4832,FIND(" ",C4832&amp;" ")-1),'Look Up Values'!$AE$2:$AE$2000,0)))),"","EWC error")),"")</f>
        <v/>
      </c>
      <c r="M4832" s="242" t="str" cm="1">
        <f t="array" ref="M4832">IF(AND(G4832&lt;&gt;0,G4832&lt;&gt;""),IF(E4832="","",IF(ISNUMBER(MATCH(SUBSTITUTE(E4832," ",""),SUBSTITUTE('Look Up Values'!$I$2:$I$10," ",""),0)),"","State error")),"")</f>
        <v/>
      </c>
      <c r="N4832" s="242" t="str" cm="1">
        <f t="array" ref="N4832">IF(AND(G4832&lt;&gt;0,G4832&lt;&gt;""),IF(F4832="","",IF(ISNUMBER(MATCH(SUBSTITUTE(F4832," ",""),SUBSTITUTE('Look Up Values'!$W$2:$W$30," ",""),0)),"","D&amp;R error")),"")</f>
        <v/>
      </c>
      <c r="O4832" s="256" t="str">
        <f t="shared" si="151"/>
        <v/>
      </c>
    </row>
    <row r="4833" spans="1:15" ht="15.75">
      <c r="A4833" s="250">
        <v>4826</v>
      </c>
      <c r="B4833" s="208"/>
      <c r="C4833" s="49"/>
      <c r="D4833" s="50"/>
      <c r="E4833" s="50"/>
      <c r="F4833" s="50"/>
      <c r="G4833" s="209"/>
      <c r="H4833" s="48"/>
      <c r="I4833" s="457" t="str">
        <f t="shared" si="150"/>
        <v/>
      </c>
      <c r="J4833" s="241" cm="1">
        <f t="array" ref="J4833">SUMPRODUCT(--(K4833:N4833&lt;&gt;"")) + IF(TRIM(O4833)="",0,LEN(O4833)-LEN(SUBSTITUTE(O4833,",",""))+1)</f>
        <v>0</v>
      </c>
      <c r="K4833" s="242" t="str">
        <f>IF(AND(G4833&lt;&gt;0,G4833&lt;&gt;""),IF(B4833="","",IF(ISNUMBER(MATCH(B4833,'Look Up Values'!$B$2:$B$500,0)),"","Dest. error")),"")</f>
        <v/>
      </c>
      <c r="L4833" s="242" t="str">
        <f>IF(AND(G4833&lt;&gt;0,G4833&lt;&gt;""),IF(C4833="","",IF(AND(ISNUMBER(--LEFT(C4833,FIND(" ",C4833&amp;" ")-1)),OR(LEN(LEFT(C4833,FIND(" ",C4833&amp;" ")-1))=6,LEN(LEFT(C4833,FIND(" ",C4833&amp;" ")-1))=7),OR(ISNUMBER(MATCH(LEFT(C4833,FIND(" ",C4833&amp;" ")-1),'Look Up Values'!$G$2:$G$1000,0)),ISNUMBER(MATCH(LEFT(C4833,FIND(" ",C4833&amp;" ")-1),'Look Up Values'!$AE$2:$AE$2000,0)))),"","EWC error")),"")</f>
        <v/>
      </c>
      <c r="M4833" s="242" t="str" cm="1">
        <f t="array" ref="M4833">IF(AND(G4833&lt;&gt;0,G4833&lt;&gt;""),IF(E4833="","",IF(ISNUMBER(MATCH(SUBSTITUTE(E4833," ",""),SUBSTITUTE('Look Up Values'!$I$2:$I$10," ",""),0)),"","State error")),"")</f>
        <v/>
      </c>
      <c r="N4833" s="242" t="str" cm="1">
        <f t="array" ref="N4833">IF(AND(G4833&lt;&gt;0,G4833&lt;&gt;""),IF(F4833="","",IF(ISNUMBER(MATCH(SUBSTITUTE(F4833," ",""),SUBSTITUTE('Look Up Values'!$W$2:$W$30," ",""),0)),"","D&amp;R error")),"")</f>
        <v/>
      </c>
      <c r="O4833" s="256" t="str">
        <f t="shared" si="151"/>
        <v/>
      </c>
    </row>
    <row r="4834" spans="1:15" ht="15.75">
      <c r="A4834" s="250">
        <v>4827</v>
      </c>
      <c r="B4834" s="208"/>
      <c r="C4834" s="49"/>
      <c r="D4834" s="50"/>
      <c r="E4834" s="50"/>
      <c r="F4834" s="50"/>
      <c r="G4834" s="209"/>
      <c r="H4834" s="48"/>
      <c r="I4834" s="457" t="str">
        <f t="shared" si="150"/>
        <v/>
      </c>
      <c r="J4834" s="241" cm="1">
        <f t="array" ref="J4834">SUMPRODUCT(--(K4834:N4834&lt;&gt;"")) + IF(TRIM(O4834)="",0,LEN(O4834)-LEN(SUBSTITUTE(O4834,",",""))+1)</f>
        <v>0</v>
      </c>
      <c r="K4834" s="242" t="str">
        <f>IF(AND(G4834&lt;&gt;0,G4834&lt;&gt;""),IF(B4834="","",IF(ISNUMBER(MATCH(B4834,'Look Up Values'!$B$2:$B$500,0)),"","Dest. error")),"")</f>
        <v/>
      </c>
      <c r="L4834" s="242" t="str">
        <f>IF(AND(G4834&lt;&gt;0,G4834&lt;&gt;""),IF(C4834="","",IF(AND(ISNUMBER(--LEFT(C4834,FIND(" ",C4834&amp;" ")-1)),OR(LEN(LEFT(C4834,FIND(" ",C4834&amp;" ")-1))=6,LEN(LEFT(C4834,FIND(" ",C4834&amp;" ")-1))=7),OR(ISNUMBER(MATCH(LEFT(C4834,FIND(" ",C4834&amp;" ")-1),'Look Up Values'!$G$2:$G$1000,0)),ISNUMBER(MATCH(LEFT(C4834,FIND(" ",C4834&amp;" ")-1),'Look Up Values'!$AE$2:$AE$2000,0)))),"","EWC error")),"")</f>
        <v/>
      </c>
      <c r="M4834" s="242" t="str" cm="1">
        <f t="array" ref="M4834">IF(AND(G4834&lt;&gt;0,G4834&lt;&gt;""),IF(E4834="","",IF(ISNUMBER(MATCH(SUBSTITUTE(E4834," ",""),SUBSTITUTE('Look Up Values'!$I$2:$I$10," ",""),0)),"","State error")),"")</f>
        <v/>
      </c>
      <c r="N4834" s="242" t="str" cm="1">
        <f t="array" ref="N4834">IF(AND(G4834&lt;&gt;0,G4834&lt;&gt;""),IF(F4834="","",IF(ISNUMBER(MATCH(SUBSTITUTE(F4834," ",""),SUBSTITUTE('Look Up Values'!$W$2:$W$30," ",""),0)),"","D&amp;R error")),"")</f>
        <v/>
      </c>
      <c r="O4834" s="256" t="str">
        <f t="shared" si="151"/>
        <v/>
      </c>
    </row>
    <row r="4835" spans="1:15" ht="15.75">
      <c r="A4835" s="250">
        <v>4828</v>
      </c>
      <c r="B4835" s="208"/>
      <c r="C4835" s="49"/>
      <c r="D4835" s="50"/>
      <c r="E4835" s="50"/>
      <c r="F4835" s="50"/>
      <c r="G4835" s="209"/>
      <c r="H4835" s="48"/>
      <c r="I4835" s="457" t="str">
        <f t="shared" si="150"/>
        <v/>
      </c>
      <c r="J4835" s="241" cm="1">
        <f t="array" ref="J4835">SUMPRODUCT(--(K4835:N4835&lt;&gt;"")) + IF(TRIM(O4835)="",0,LEN(O4835)-LEN(SUBSTITUTE(O4835,",",""))+1)</f>
        <v>0</v>
      </c>
      <c r="K4835" s="242" t="str">
        <f>IF(AND(G4835&lt;&gt;0,G4835&lt;&gt;""),IF(B4835="","",IF(ISNUMBER(MATCH(B4835,'Look Up Values'!$B$2:$B$500,0)),"","Dest. error")),"")</f>
        <v/>
      </c>
      <c r="L4835" s="242" t="str">
        <f>IF(AND(G4835&lt;&gt;0,G4835&lt;&gt;""),IF(C4835="","",IF(AND(ISNUMBER(--LEFT(C4835,FIND(" ",C4835&amp;" ")-1)),OR(LEN(LEFT(C4835,FIND(" ",C4835&amp;" ")-1))=6,LEN(LEFT(C4835,FIND(" ",C4835&amp;" ")-1))=7),OR(ISNUMBER(MATCH(LEFT(C4835,FIND(" ",C4835&amp;" ")-1),'Look Up Values'!$G$2:$G$1000,0)),ISNUMBER(MATCH(LEFT(C4835,FIND(" ",C4835&amp;" ")-1),'Look Up Values'!$AE$2:$AE$2000,0)))),"","EWC error")),"")</f>
        <v/>
      </c>
      <c r="M4835" s="242" t="str" cm="1">
        <f t="array" ref="M4835">IF(AND(G4835&lt;&gt;0,G4835&lt;&gt;""),IF(E4835="","",IF(ISNUMBER(MATCH(SUBSTITUTE(E4835," ",""),SUBSTITUTE('Look Up Values'!$I$2:$I$10," ",""),0)),"","State error")),"")</f>
        <v/>
      </c>
      <c r="N4835" s="242" t="str" cm="1">
        <f t="array" ref="N4835">IF(AND(G4835&lt;&gt;0,G4835&lt;&gt;""),IF(F4835="","",IF(ISNUMBER(MATCH(SUBSTITUTE(F4835," ",""),SUBSTITUTE('Look Up Values'!$W$2:$W$30," ",""),0)),"","D&amp;R error")),"")</f>
        <v/>
      </c>
      <c r="O4835" s="256" t="str">
        <f t="shared" si="151"/>
        <v/>
      </c>
    </row>
    <row r="4836" spans="1:15" ht="15.75">
      <c r="A4836" s="250">
        <v>4829</v>
      </c>
      <c r="B4836" s="208"/>
      <c r="C4836" s="49"/>
      <c r="D4836" s="50"/>
      <c r="E4836" s="50"/>
      <c r="F4836" s="50"/>
      <c r="G4836" s="209"/>
      <c r="H4836" s="48"/>
      <c r="I4836" s="457" t="str">
        <f t="shared" si="150"/>
        <v/>
      </c>
      <c r="J4836" s="241" cm="1">
        <f t="array" ref="J4836">SUMPRODUCT(--(K4836:N4836&lt;&gt;"")) + IF(TRIM(O4836)="",0,LEN(O4836)-LEN(SUBSTITUTE(O4836,",",""))+1)</f>
        <v>0</v>
      </c>
      <c r="K4836" s="242" t="str">
        <f>IF(AND(G4836&lt;&gt;0,G4836&lt;&gt;""),IF(B4836="","",IF(ISNUMBER(MATCH(B4836,'Look Up Values'!$B$2:$B$500,0)),"","Dest. error")),"")</f>
        <v/>
      </c>
      <c r="L4836" s="242" t="str">
        <f>IF(AND(G4836&lt;&gt;0,G4836&lt;&gt;""),IF(C4836="","",IF(AND(ISNUMBER(--LEFT(C4836,FIND(" ",C4836&amp;" ")-1)),OR(LEN(LEFT(C4836,FIND(" ",C4836&amp;" ")-1))=6,LEN(LEFT(C4836,FIND(" ",C4836&amp;" ")-1))=7),OR(ISNUMBER(MATCH(LEFT(C4836,FIND(" ",C4836&amp;" ")-1),'Look Up Values'!$G$2:$G$1000,0)),ISNUMBER(MATCH(LEFT(C4836,FIND(" ",C4836&amp;" ")-1),'Look Up Values'!$AE$2:$AE$2000,0)))),"","EWC error")),"")</f>
        <v/>
      </c>
      <c r="M4836" s="242" t="str" cm="1">
        <f t="array" ref="M4836">IF(AND(G4836&lt;&gt;0,G4836&lt;&gt;""),IF(E4836="","",IF(ISNUMBER(MATCH(SUBSTITUTE(E4836," ",""),SUBSTITUTE('Look Up Values'!$I$2:$I$10," ",""),0)),"","State error")),"")</f>
        <v/>
      </c>
      <c r="N4836" s="242" t="str" cm="1">
        <f t="array" ref="N4836">IF(AND(G4836&lt;&gt;0,G4836&lt;&gt;""),IF(F4836="","",IF(ISNUMBER(MATCH(SUBSTITUTE(F4836," ",""),SUBSTITUTE('Look Up Values'!$W$2:$W$30," ",""),0)),"","D&amp;R error")),"")</f>
        <v/>
      </c>
      <c r="O4836" s="256" t="str">
        <f t="shared" si="151"/>
        <v/>
      </c>
    </row>
    <row r="4837" spans="1:15" ht="15.75">
      <c r="A4837" s="250">
        <v>4830</v>
      </c>
      <c r="B4837" s="208"/>
      <c r="C4837" s="49"/>
      <c r="D4837" s="50"/>
      <c r="E4837" s="50"/>
      <c r="F4837" s="50"/>
      <c r="G4837" s="209"/>
      <c r="H4837" s="48"/>
      <c r="I4837" s="457" t="str">
        <f t="shared" si="150"/>
        <v/>
      </c>
      <c r="J4837" s="241" cm="1">
        <f t="array" ref="J4837">SUMPRODUCT(--(K4837:N4837&lt;&gt;"")) + IF(TRIM(O4837)="",0,LEN(O4837)-LEN(SUBSTITUTE(O4837,",",""))+1)</f>
        <v>0</v>
      </c>
      <c r="K4837" s="242" t="str">
        <f>IF(AND(G4837&lt;&gt;0,G4837&lt;&gt;""),IF(B4837="","",IF(ISNUMBER(MATCH(B4837,'Look Up Values'!$B$2:$B$500,0)),"","Dest. error")),"")</f>
        <v/>
      </c>
      <c r="L4837" s="242" t="str">
        <f>IF(AND(G4837&lt;&gt;0,G4837&lt;&gt;""),IF(C4837="","",IF(AND(ISNUMBER(--LEFT(C4837,FIND(" ",C4837&amp;" ")-1)),OR(LEN(LEFT(C4837,FIND(" ",C4837&amp;" ")-1))=6,LEN(LEFT(C4837,FIND(" ",C4837&amp;" ")-1))=7),OR(ISNUMBER(MATCH(LEFT(C4837,FIND(" ",C4837&amp;" ")-1),'Look Up Values'!$G$2:$G$1000,0)),ISNUMBER(MATCH(LEFT(C4837,FIND(" ",C4837&amp;" ")-1),'Look Up Values'!$AE$2:$AE$2000,0)))),"","EWC error")),"")</f>
        <v/>
      </c>
      <c r="M4837" s="242" t="str" cm="1">
        <f t="array" ref="M4837">IF(AND(G4837&lt;&gt;0,G4837&lt;&gt;""),IF(E4837="","",IF(ISNUMBER(MATCH(SUBSTITUTE(E4837," ",""),SUBSTITUTE('Look Up Values'!$I$2:$I$10," ",""),0)),"","State error")),"")</f>
        <v/>
      </c>
      <c r="N4837" s="242" t="str" cm="1">
        <f t="array" ref="N4837">IF(AND(G4837&lt;&gt;0,G4837&lt;&gt;""),IF(F4837="","",IF(ISNUMBER(MATCH(SUBSTITUTE(F4837," ",""),SUBSTITUTE('Look Up Values'!$W$2:$W$30," ",""),0)),"","D&amp;R error")),"")</f>
        <v/>
      </c>
      <c r="O4837" s="256" t="str">
        <f t="shared" si="151"/>
        <v/>
      </c>
    </row>
    <row r="4838" spans="1:15" ht="15.75">
      <c r="A4838" s="250">
        <v>4831</v>
      </c>
      <c r="B4838" s="208"/>
      <c r="C4838" s="49"/>
      <c r="D4838" s="50"/>
      <c r="E4838" s="50"/>
      <c r="F4838" s="50"/>
      <c r="G4838" s="209"/>
      <c r="H4838" s="48"/>
      <c r="I4838" s="457" t="str">
        <f t="shared" si="150"/>
        <v/>
      </c>
      <c r="J4838" s="241" cm="1">
        <f t="array" ref="J4838">SUMPRODUCT(--(K4838:N4838&lt;&gt;"")) + IF(TRIM(O4838)="",0,LEN(O4838)-LEN(SUBSTITUTE(O4838,",",""))+1)</f>
        <v>0</v>
      </c>
      <c r="K4838" s="242" t="str">
        <f>IF(AND(G4838&lt;&gt;0,G4838&lt;&gt;""),IF(B4838="","",IF(ISNUMBER(MATCH(B4838,'Look Up Values'!$B$2:$B$500,0)),"","Dest. error")),"")</f>
        <v/>
      </c>
      <c r="L4838" s="242" t="str">
        <f>IF(AND(G4838&lt;&gt;0,G4838&lt;&gt;""),IF(C4838="","",IF(AND(ISNUMBER(--LEFT(C4838,FIND(" ",C4838&amp;" ")-1)),OR(LEN(LEFT(C4838,FIND(" ",C4838&amp;" ")-1))=6,LEN(LEFT(C4838,FIND(" ",C4838&amp;" ")-1))=7),OR(ISNUMBER(MATCH(LEFT(C4838,FIND(" ",C4838&amp;" ")-1),'Look Up Values'!$G$2:$G$1000,0)),ISNUMBER(MATCH(LEFT(C4838,FIND(" ",C4838&amp;" ")-1),'Look Up Values'!$AE$2:$AE$2000,0)))),"","EWC error")),"")</f>
        <v/>
      </c>
      <c r="M4838" s="242" t="str" cm="1">
        <f t="array" ref="M4838">IF(AND(G4838&lt;&gt;0,G4838&lt;&gt;""),IF(E4838="","",IF(ISNUMBER(MATCH(SUBSTITUTE(E4838," ",""),SUBSTITUTE('Look Up Values'!$I$2:$I$10," ",""),0)),"","State error")),"")</f>
        <v/>
      </c>
      <c r="N4838" s="242" t="str" cm="1">
        <f t="array" ref="N4838">IF(AND(G4838&lt;&gt;0,G4838&lt;&gt;""),IF(F4838="","",IF(ISNUMBER(MATCH(SUBSTITUTE(F4838," ",""),SUBSTITUTE('Look Up Values'!$W$2:$W$30," ",""),0)),"","D&amp;R error")),"")</f>
        <v/>
      </c>
      <c r="O4838" s="256" t="str">
        <f t="shared" si="151"/>
        <v/>
      </c>
    </row>
    <row r="4839" spans="1:15" ht="15.75">
      <c r="A4839" s="250">
        <v>4832</v>
      </c>
      <c r="B4839" s="208"/>
      <c r="C4839" s="49"/>
      <c r="D4839" s="50"/>
      <c r="E4839" s="50"/>
      <c r="F4839" s="50"/>
      <c r="G4839" s="209"/>
      <c r="H4839" s="48"/>
      <c r="I4839" s="457" t="str">
        <f t="shared" si="150"/>
        <v/>
      </c>
      <c r="J4839" s="241" cm="1">
        <f t="array" ref="J4839">SUMPRODUCT(--(K4839:N4839&lt;&gt;"")) + IF(TRIM(O4839)="",0,LEN(O4839)-LEN(SUBSTITUTE(O4839,",",""))+1)</f>
        <v>0</v>
      </c>
      <c r="K4839" s="242" t="str">
        <f>IF(AND(G4839&lt;&gt;0,G4839&lt;&gt;""),IF(B4839="","",IF(ISNUMBER(MATCH(B4839,'Look Up Values'!$B$2:$B$500,0)),"","Dest. error")),"")</f>
        <v/>
      </c>
      <c r="L4839" s="242" t="str">
        <f>IF(AND(G4839&lt;&gt;0,G4839&lt;&gt;""),IF(C4839="","",IF(AND(ISNUMBER(--LEFT(C4839,FIND(" ",C4839&amp;" ")-1)),OR(LEN(LEFT(C4839,FIND(" ",C4839&amp;" ")-1))=6,LEN(LEFT(C4839,FIND(" ",C4839&amp;" ")-1))=7),OR(ISNUMBER(MATCH(LEFT(C4839,FIND(" ",C4839&amp;" ")-1),'Look Up Values'!$G$2:$G$1000,0)),ISNUMBER(MATCH(LEFT(C4839,FIND(" ",C4839&amp;" ")-1),'Look Up Values'!$AE$2:$AE$2000,0)))),"","EWC error")),"")</f>
        <v/>
      </c>
      <c r="M4839" s="242" t="str" cm="1">
        <f t="array" ref="M4839">IF(AND(G4839&lt;&gt;0,G4839&lt;&gt;""),IF(E4839="","",IF(ISNUMBER(MATCH(SUBSTITUTE(E4839," ",""),SUBSTITUTE('Look Up Values'!$I$2:$I$10," ",""),0)),"","State error")),"")</f>
        <v/>
      </c>
      <c r="N4839" s="242" t="str" cm="1">
        <f t="array" ref="N4839">IF(AND(G4839&lt;&gt;0,G4839&lt;&gt;""),IF(F4839="","",IF(ISNUMBER(MATCH(SUBSTITUTE(F4839," ",""),SUBSTITUTE('Look Up Values'!$W$2:$W$30," ",""),0)),"","D&amp;R error")),"")</f>
        <v/>
      </c>
      <c r="O4839" s="256" t="str">
        <f t="shared" si="151"/>
        <v/>
      </c>
    </row>
    <row r="4840" spans="1:15" ht="15.75">
      <c r="A4840" s="250">
        <v>4833</v>
      </c>
      <c r="B4840" s="208"/>
      <c r="C4840" s="49"/>
      <c r="D4840" s="50"/>
      <c r="E4840" s="50"/>
      <c r="F4840" s="50"/>
      <c r="G4840" s="209"/>
      <c r="H4840" s="48"/>
      <c r="I4840" s="457" t="str">
        <f t="shared" si="150"/>
        <v/>
      </c>
      <c r="J4840" s="241" cm="1">
        <f t="array" ref="J4840">SUMPRODUCT(--(K4840:N4840&lt;&gt;"")) + IF(TRIM(O4840)="",0,LEN(O4840)-LEN(SUBSTITUTE(O4840,",",""))+1)</f>
        <v>0</v>
      </c>
      <c r="K4840" s="242" t="str">
        <f>IF(AND(G4840&lt;&gt;0,G4840&lt;&gt;""),IF(B4840="","",IF(ISNUMBER(MATCH(B4840,'Look Up Values'!$B$2:$B$500,0)),"","Dest. error")),"")</f>
        <v/>
      </c>
      <c r="L4840" s="242" t="str">
        <f>IF(AND(G4840&lt;&gt;0,G4840&lt;&gt;""),IF(C4840="","",IF(AND(ISNUMBER(--LEFT(C4840,FIND(" ",C4840&amp;" ")-1)),OR(LEN(LEFT(C4840,FIND(" ",C4840&amp;" ")-1))=6,LEN(LEFT(C4840,FIND(" ",C4840&amp;" ")-1))=7),OR(ISNUMBER(MATCH(LEFT(C4840,FIND(" ",C4840&amp;" ")-1),'Look Up Values'!$G$2:$G$1000,0)),ISNUMBER(MATCH(LEFT(C4840,FIND(" ",C4840&amp;" ")-1),'Look Up Values'!$AE$2:$AE$2000,0)))),"","EWC error")),"")</f>
        <v/>
      </c>
      <c r="M4840" s="242" t="str" cm="1">
        <f t="array" ref="M4840">IF(AND(G4840&lt;&gt;0,G4840&lt;&gt;""),IF(E4840="","",IF(ISNUMBER(MATCH(SUBSTITUTE(E4840," ",""),SUBSTITUTE('Look Up Values'!$I$2:$I$10," ",""),0)),"","State error")),"")</f>
        <v/>
      </c>
      <c r="N4840" s="242" t="str" cm="1">
        <f t="array" ref="N4840">IF(AND(G4840&lt;&gt;0,G4840&lt;&gt;""),IF(F4840="","",IF(ISNUMBER(MATCH(SUBSTITUTE(F4840," ",""),SUBSTITUTE('Look Up Values'!$W$2:$W$30," ",""),0)),"","D&amp;R error")),"")</f>
        <v/>
      </c>
      <c r="O4840" s="256" t="str">
        <f t="shared" si="151"/>
        <v/>
      </c>
    </row>
    <row r="4841" spans="1:15" ht="15.75">
      <c r="A4841" s="250">
        <v>4834</v>
      </c>
      <c r="B4841" s="208"/>
      <c r="C4841" s="49"/>
      <c r="D4841" s="50"/>
      <c r="E4841" s="50"/>
      <c r="F4841" s="50"/>
      <c r="G4841" s="209"/>
      <c r="H4841" s="48"/>
      <c r="I4841" s="457" t="str">
        <f t="shared" si="150"/>
        <v/>
      </c>
      <c r="J4841" s="241" cm="1">
        <f t="array" ref="J4841">SUMPRODUCT(--(K4841:N4841&lt;&gt;"")) + IF(TRIM(O4841)="",0,LEN(O4841)-LEN(SUBSTITUTE(O4841,",",""))+1)</f>
        <v>0</v>
      </c>
      <c r="K4841" s="242" t="str">
        <f>IF(AND(G4841&lt;&gt;0,G4841&lt;&gt;""),IF(B4841="","",IF(ISNUMBER(MATCH(B4841,'Look Up Values'!$B$2:$B$500,0)),"","Dest. error")),"")</f>
        <v/>
      </c>
      <c r="L4841" s="242" t="str">
        <f>IF(AND(G4841&lt;&gt;0,G4841&lt;&gt;""),IF(C4841="","",IF(AND(ISNUMBER(--LEFT(C4841,FIND(" ",C4841&amp;" ")-1)),OR(LEN(LEFT(C4841,FIND(" ",C4841&amp;" ")-1))=6,LEN(LEFT(C4841,FIND(" ",C4841&amp;" ")-1))=7),OR(ISNUMBER(MATCH(LEFT(C4841,FIND(" ",C4841&amp;" ")-1),'Look Up Values'!$G$2:$G$1000,0)),ISNUMBER(MATCH(LEFT(C4841,FIND(" ",C4841&amp;" ")-1),'Look Up Values'!$AE$2:$AE$2000,0)))),"","EWC error")),"")</f>
        <v/>
      </c>
      <c r="M4841" s="242" t="str" cm="1">
        <f t="array" ref="M4841">IF(AND(G4841&lt;&gt;0,G4841&lt;&gt;""),IF(E4841="","",IF(ISNUMBER(MATCH(SUBSTITUTE(E4841," ",""),SUBSTITUTE('Look Up Values'!$I$2:$I$10," ",""),0)),"","State error")),"")</f>
        <v/>
      </c>
      <c r="N4841" s="242" t="str" cm="1">
        <f t="array" ref="N4841">IF(AND(G4841&lt;&gt;0,G4841&lt;&gt;""),IF(F4841="","",IF(ISNUMBER(MATCH(SUBSTITUTE(F4841," ",""),SUBSTITUTE('Look Up Values'!$W$2:$W$30," ",""),0)),"","D&amp;R error")),"")</f>
        <v/>
      </c>
      <c r="O4841" s="256" t="str">
        <f t="shared" si="151"/>
        <v/>
      </c>
    </row>
    <row r="4842" spans="1:15" ht="15.75">
      <c r="A4842" s="250">
        <v>4835</v>
      </c>
      <c r="B4842" s="208"/>
      <c r="C4842" s="49"/>
      <c r="D4842" s="50"/>
      <c r="E4842" s="50"/>
      <c r="F4842" s="50"/>
      <c r="G4842" s="209"/>
      <c r="H4842" s="48"/>
      <c r="I4842" s="457" t="str">
        <f t="shared" si="150"/>
        <v/>
      </c>
      <c r="J4842" s="241" cm="1">
        <f t="array" ref="J4842">SUMPRODUCT(--(K4842:N4842&lt;&gt;"")) + IF(TRIM(O4842)="",0,LEN(O4842)-LEN(SUBSTITUTE(O4842,",",""))+1)</f>
        <v>0</v>
      </c>
      <c r="K4842" s="242" t="str">
        <f>IF(AND(G4842&lt;&gt;0,G4842&lt;&gt;""),IF(B4842="","",IF(ISNUMBER(MATCH(B4842,'Look Up Values'!$B$2:$B$500,0)),"","Dest. error")),"")</f>
        <v/>
      </c>
      <c r="L4842" s="242" t="str">
        <f>IF(AND(G4842&lt;&gt;0,G4842&lt;&gt;""),IF(C4842="","",IF(AND(ISNUMBER(--LEFT(C4842,FIND(" ",C4842&amp;" ")-1)),OR(LEN(LEFT(C4842,FIND(" ",C4842&amp;" ")-1))=6,LEN(LEFT(C4842,FIND(" ",C4842&amp;" ")-1))=7),OR(ISNUMBER(MATCH(LEFT(C4842,FIND(" ",C4842&amp;" ")-1),'Look Up Values'!$G$2:$G$1000,0)),ISNUMBER(MATCH(LEFT(C4842,FIND(" ",C4842&amp;" ")-1),'Look Up Values'!$AE$2:$AE$2000,0)))),"","EWC error")),"")</f>
        <v/>
      </c>
      <c r="M4842" s="242" t="str" cm="1">
        <f t="array" ref="M4842">IF(AND(G4842&lt;&gt;0,G4842&lt;&gt;""),IF(E4842="","",IF(ISNUMBER(MATCH(SUBSTITUTE(E4842," ",""),SUBSTITUTE('Look Up Values'!$I$2:$I$10," ",""),0)),"","State error")),"")</f>
        <v/>
      </c>
      <c r="N4842" s="242" t="str" cm="1">
        <f t="array" ref="N4842">IF(AND(G4842&lt;&gt;0,G4842&lt;&gt;""),IF(F4842="","",IF(ISNUMBER(MATCH(SUBSTITUTE(F4842," ",""),SUBSTITUTE('Look Up Values'!$W$2:$W$30," ",""),0)),"","D&amp;R error")),"")</f>
        <v/>
      </c>
      <c r="O4842" s="256" t="str">
        <f t="shared" si="151"/>
        <v/>
      </c>
    </row>
    <row r="4843" spans="1:15" ht="15.75">
      <c r="A4843" s="250">
        <v>4836</v>
      </c>
      <c r="B4843" s="208"/>
      <c r="C4843" s="49"/>
      <c r="D4843" s="50"/>
      <c r="E4843" s="50"/>
      <c r="F4843" s="50"/>
      <c r="G4843" s="209"/>
      <c r="H4843" s="48"/>
      <c r="I4843" s="457" t="str">
        <f t="shared" si="150"/>
        <v/>
      </c>
      <c r="J4843" s="241" cm="1">
        <f t="array" ref="J4843">SUMPRODUCT(--(K4843:N4843&lt;&gt;"")) + IF(TRIM(O4843)="",0,LEN(O4843)-LEN(SUBSTITUTE(O4843,",",""))+1)</f>
        <v>0</v>
      </c>
      <c r="K4843" s="242" t="str">
        <f>IF(AND(G4843&lt;&gt;0,G4843&lt;&gt;""),IF(B4843="","",IF(ISNUMBER(MATCH(B4843,'Look Up Values'!$B$2:$B$500,0)),"","Dest. error")),"")</f>
        <v/>
      </c>
      <c r="L4843" s="242" t="str">
        <f>IF(AND(G4843&lt;&gt;0,G4843&lt;&gt;""),IF(C4843="","",IF(AND(ISNUMBER(--LEFT(C4843,FIND(" ",C4843&amp;" ")-1)),OR(LEN(LEFT(C4843,FIND(" ",C4843&amp;" ")-1))=6,LEN(LEFT(C4843,FIND(" ",C4843&amp;" ")-1))=7),OR(ISNUMBER(MATCH(LEFT(C4843,FIND(" ",C4843&amp;" ")-1),'Look Up Values'!$G$2:$G$1000,0)),ISNUMBER(MATCH(LEFT(C4843,FIND(" ",C4843&amp;" ")-1),'Look Up Values'!$AE$2:$AE$2000,0)))),"","EWC error")),"")</f>
        <v/>
      </c>
      <c r="M4843" s="242" t="str" cm="1">
        <f t="array" ref="M4843">IF(AND(G4843&lt;&gt;0,G4843&lt;&gt;""),IF(E4843="","",IF(ISNUMBER(MATCH(SUBSTITUTE(E4843," ",""),SUBSTITUTE('Look Up Values'!$I$2:$I$10," ",""),0)),"","State error")),"")</f>
        <v/>
      </c>
      <c r="N4843" s="242" t="str" cm="1">
        <f t="array" ref="N4843">IF(AND(G4843&lt;&gt;0,G4843&lt;&gt;""),IF(F4843="","",IF(ISNUMBER(MATCH(SUBSTITUTE(F4843," ",""),SUBSTITUTE('Look Up Values'!$W$2:$W$30," ",""),0)),"","D&amp;R error")),"")</f>
        <v/>
      </c>
      <c r="O4843" s="256" t="str">
        <f t="shared" si="151"/>
        <v/>
      </c>
    </row>
    <row r="4844" spans="1:15" ht="15.75">
      <c r="A4844" s="250">
        <v>4837</v>
      </c>
      <c r="B4844" s="208"/>
      <c r="C4844" s="49"/>
      <c r="D4844" s="50"/>
      <c r="E4844" s="50"/>
      <c r="F4844" s="50"/>
      <c r="G4844" s="209"/>
      <c r="H4844" s="48"/>
      <c r="I4844" s="457" t="str">
        <f t="shared" si="150"/>
        <v/>
      </c>
      <c r="J4844" s="241" cm="1">
        <f t="array" ref="J4844">SUMPRODUCT(--(K4844:N4844&lt;&gt;"")) + IF(TRIM(O4844)="",0,LEN(O4844)-LEN(SUBSTITUTE(O4844,",",""))+1)</f>
        <v>0</v>
      </c>
      <c r="K4844" s="242" t="str">
        <f>IF(AND(G4844&lt;&gt;0,G4844&lt;&gt;""),IF(B4844="","",IF(ISNUMBER(MATCH(B4844,'Look Up Values'!$B$2:$B$500,0)),"","Dest. error")),"")</f>
        <v/>
      </c>
      <c r="L4844" s="242" t="str">
        <f>IF(AND(G4844&lt;&gt;0,G4844&lt;&gt;""),IF(C4844="","",IF(AND(ISNUMBER(--LEFT(C4844,FIND(" ",C4844&amp;" ")-1)),OR(LEN(LEFT(C4844,FIND(" ",C4844&amp;" ")-1))=6,LEN(LEFT(C4844,FIND(" ",C4844&amp;" ")-1))=7),OR(ISNUMBER(MATCH(LEFT(C4844,FIND(" ",C4844&amp;" ")-1),'Look Up Values'!$G$2:$G$1000,0)),ISNUMBER(MATCH(LEFT(C4844,FIND(" ",C4844&amp;" ")-1),'Look Up Values'!$AE$2:$AE$2000,0)))),"","EWC error")),"")</f>
        <v/>
      </c>
      <c r="M4844" s="242" t="str" cm="1">
        <f t="array" ref="M4844">IF(AND(G4844&lt;&gt;0,G4844&lt;&gt;""),IF(E4844="","",IF(ISNUMBER(MATCH(SUBSTITUTE(E4844," ",""),SUBSTITUTE('Look Up Values'!$I$2:$I$10," ",""),0)),"","State error")),"")</f>
        <v/>
      </c>
      <c r="N4844" s="242" t="str" cm="1">
        <f t="array" ref="N4844">IF(AND(G4844&lt;&gt;0,G4844&lt;&gt;""),IF(F4844="","",IF(ISNUMBER(MATCH(SUBSTITUTE(F4844," ",""),SUBSTITUTE('Look Up Values'!$W$2:$W$30," ",""),0)),"","D&amp;R error")),"")</f>
        <v/>
      </c>
      <c r="O4844" s="256" t="str">
        <f t="shared" si="151"/>
        <v/>
      </c>
    </row>
    <row r="4845" spans="1:15" ht="15.75">
      <c r="A4845" s="250">
        <v>4838</v>
      </c>
      <c r="B4845" s="208"/>
      <c r="C4845" s="49"/>
      <c r="D4845" s="50"/>
      <c r="E4845" s="50"/>
      <c r="F4845" s="50"/>
      <c r="G4845" s="209"/>
      <c r="H4845" s="48"/>
      <c r="I4845" s="457" t="str">
        <f t="shared" si="150"/>
        <v/>
      </c>
      <c r="J4845" s="241" cm="1">
        <f t="array" ref="J4845">SUMPRODUCT(--(K4845:N4845&lt;&gt;"")) + IF(TRIM(O4845)="",0,LEN(O4845)-LEN(SUBSTITUTE(O4845,",",""))+1)</f>
        <v>0</v>
      </c>
      <c r="K4845" s="242" t="str">
        <f>IF(AND(G4845&lt;&gt;0,G4845&lt;&gt;""),IF(B4845="","",IF(ISNUMBER(MATCH(B4845,'Look Up Values'!$B$2:$B$500,0)),"","Dest. error")),"")</f>
        <v/>
      </c>
      <c r="L4845" s="242" t="str">
        <f>IF(AND(G4845&lt;&gt;0,G4845&lt;&gt;""),IF(C4845="","",IF(AND(ISNUMBER(--LEFT(C4845,FIND(" ",C4845&amp;" ")-1)),OR(LEN(LEFT(C4845,FIND(" ",C4845&amp;" ")-1))=6,LEN(LEFT(C4845,FIND(" ",C4845&amp;" ")-1))=7),OR(ISNUMBER(MATCH(LEFT(C4845,FIND(" ",C4845&amp;" ")-1),'Look Up Values'!$G$2:$G$1000,0)),ISNUMBER(MATCH(LEFT(C4845,FIND(" ",C4845&amp;" ")-1),'Look Up Values'!$AE$2:$AE$2000,0)))),"","EWC error")),"")</f>
        <v/>
      </c>
      <c r="M4845" s="242" t="str" cm="1">
        <f t="array" ref="M4845">IF(AND(G4845&lt;&gt;0,G4845&lt;&gt;""),IF(E4845="","",IF(ISNUMBER(MATCH(SUBSTITUTE(E4845," ",""),SUBSTITUTE('Look Up Values'!$I$2:$I$10," ",""),0)),"","State error")),"")</f>
        <v/>
      </c>
      <c r="N4845" s="242" t="str" cm="1">
        <f t="array" ref="N4845">IF(AND(G4845&lt;&gt;0,G4845&lt;&gt;""),IF(F4845="","",IF(ISNUMBER(MATCH(SUBSTITUTE(F4845," ",""),SUBSTITUTE('Look Up Values'!$W$2:$W$30," ",""),0)),"","D&amp;R error")),"")</f>
        <v/>
      </c>
      <c r="O4845" s="256" t="str">
        <f t="shared" si="151"/>
        <v/>
      </c>
    </row>
    <row r="4846" spans="1:15" ht="15.75">
      <c r="A4846" s="250">
        <v>4839</v>
      </c>
      <c r="B4846" s="208"/>
      <c r="C4846" s="49"/>
      <c r="D4846" s="50"/>
      <c r="E4846" s="50"/>
      <c r="F4846" s="50"/>
      <c r="G4846" s="209"/>
      <c r="H4846" s="48"/>
      <c r="I4846" s="457" t="str">
        <f t="shared" si="150"/>
        <v/>
      </c>
      <c r="J4846" s="241" cm="1">
        <f t="array" ref="J4846">SUMPRODUCT(--(K4846:N4846&lt;&gt;"")) + IF(TRIM(O4846)="",0,LEN(O4846)-LEN(SUBSTITUTE(O4846,",",""))+1)</f>
        <v>0</v>
      </c>
      <c r="K4846" s="242" t="str">
        <f>IF(AND(G4846&lt;&gt;0,G4846&lt;&gt;""),IF(B4846="","",IF(ISNUMBER(MATCH(B4846,'Look Up Values'!$B$2:$B$500,0)),"","Dest. error")),"")</f>
        <v/>
      </c>
      <c r="L4846" s="242" t="str">
        <f>IF(AND(G4846&lt;&gt;0,G4846&lt;&gt;""),IF(C4846="","",IF(AND(ISNUMBER(--LEFT(C4846,FIND(" ",C4846&amp;" ")-1)),OR(LEN(LEFT(C4846,FIND(" ",C4846&amp;" ")-1))=6,LEN(LEFT(C4846,FIND(" ",C4846&amp;" ")-1))=7),OR(ISNUMBER(MATCH(LEFT(C4846,FIND(" ",C4846&amp;" ")-1),'Look Up Values'!$G$2:$G$1000,0)),ISNUMBER(MATCH(LEFT(C4846,FIND(" ",C4846&amp;" ")-1),'Look Up Values'!$AE$2:$AE$2000,0)))),"","EWC error")),"")</f>
        <v/>
      </c>
      <c r="M4846" s="242" t="str" cm="1">
        <f t="array" ref="M4846">IF(AND(G4846&lt;&gt;0,G4846&lt;&gt;""),IF(E4846="","",IF(ISNUMBER(MATCH(SUBSTITUTE(E4846," ",""),SUBSTITUTE('Look Up Values'!$I$2:$I$10," ",""),0)),"","State error")),"")</f>
        <v/>
      </c>
      <c r="N4846" s="242" t="str" cm="1">
        <f t="array" ref="N4846">IF(AND(G4846&lt;&gt;0,G4846&lt;&gt;""),IF(F4846="","",IF(ISNUMBER(MATCH(SUBSTITUTE(F4846," ",""),SUBSTITUTE('Look Up Values'!$W$2:$W$30," ",""),0)),"","D&amp;R error")),"")</f>
        <v/>
      </c>
      <c r="O4846" s="256" t="str">
        <f t="shared" si="151"/>
        <v/>
      </c>
    </row>
    <row r="4847" spans="1:15" ht="15.75">
      <c r="A4847" s="250">
        <v>4840</v>
      </c>
      <c r="B4847" s="208"/>
      <c r="C4847" s="49"/>
      <c r="D4847" s="50"/>
      <c r="E4847" s="50"/>
      <c r="F4847" s="50"/>
      <c r="G4847" s="209"/>
      <c r="H4847" s="48"/>
      <c r="I4847" s="457" t="str">
        <f t="shared" si="150"/>
        <v/>
      </c>
      <c r="J4847" s="241" cm="1">
        <f t="array" ref="J4847">SUMPRODUCT(--(K4847:N4847&lt;&gt;"")) + IF(TRIM(O4847)="",0,LEN(O4847)-LEN(SUBSTITUTE(O4847,",",""))+1)</f>
        <v>0</v>
      </c>
      <c r="K4847" s="242" t="str">
        <f>IF(AND(G4847&lt;&gt;0,G4847&lt;&gt;""),IF(B4847="","",IF(ISNUMBER(MATCH(B4847,'Look Up Values'!$B$2:$B$500,0)),"","Dest. error")),"")</f>
        <v/>
      </c>
      <c r="L4847" s="242" t="str">
        <f>IF(AND(G4847&lt;&gt;0,G4847&lt;&gt;""),IF(C4847="","",IF(AND(ISNUMBER(--LEFT(C4847,FIND(" ",C4847&amp;" ")-1)),OR(LEN(LEFT(C4847,FIND(" ",C4847&amp;" ")-1))=6,LEN(LEFT(C4847,FIND(" ",C4847&amp;" ")-1))=7),OR(ISNUMBER(MATCH(LEFT(C4847,FIND(" ",C4847&amp;" ")-1),'Look Up Values'!$G$2:$G$1000,0)),ISNUMBER(MATCH(LEFT(C4847,FIND(" ",C4847&amp;" ")-1),'Look Up Values'!$AE$2:$AE$2000,0)))),"","EWC error")),"")</f>
        <v/>
      </c>
      <c r="M4847" s="242" t="str" cm="1">
        <f t="array" ref="M4847">IF(AND(G4847&lt;&gt;0,G4847&lt;&gt;""),IF(E4847="","",IF(ISNUMBER(MATCH(SUBSTITUTE(E4847," ",""),SUBSTITUTE('Look Up Values'!$I$2:$I$10," ",""),0)),"","State error")),"")</f>
        <v/>
      </c>
      <c r="N4847" s="242" t="str" cm="1">
        <f t="array" ref="N4847">IF(AND(G4847&lt;&gt;0,G4847&lt;&gt;""),IF(F4847="","",IF(ISNUMBER(MATCH(SUBSTITUTE(F4847," ",""),SUBSTITUTE('Look Up Values'!$W$2:$W$30," ",""),0)),"","D&amp;R error")),"")</f>
        <v/>
      </c>
      <c r="O4847" s="256" t="str">
        <f t="shared" si="151"/>
        <v/>
      </c>
    </row>
    <row r="4848" spans="1:15" ht="15.75">
      <c r="A4848" s="250">
        <v>4841</v>
      </c>
      <c r="B4848" s="208"/>
      <c r="C4848" s="49"/>
      <c r="D4848" s="50"/>
      <c r="E4848" s="50"/>
      <c r="F4848" s="50"/>
      <c r="G4848" s="209"/>
      <c r="H4848" s="48"/>
      <c r="I4848" s="457" t="str">
        <f t="shared" si="150"/>
        <v/>
      </c>
      <c r="J4848" s="241" cm="1">
        <f t="array" ref="J4848">SUMPRODUCT(--(K4848:N4848&lt;&gt;"")) + IF(TRIM(O4848)="",0,LEN(O4848)-LEN(SUBSTITUTE(O4848,",",""))+1)</f>
        <v>0</v>
      </c>
      <c r="K4848" s="242" t="str">
        <f>IF(AND(G4848&lt;&gt;0,G4848&lt;&gt;""),IF(B4848="","",IF(ISNUMBER(MATCH(B4848,'Look Up Values'!$B$2:$B$500,0)),"","Dest. error")),"")</f>
        <v/>
      </c>
      <c r="L4848" s="242" t="str">
        <f>IF(AND(G4848&lt;&gt;0,G4848&lt;&gt;""),IF(C4848="","",IF(AND(ISNUMBER(--LEFT(C4848,FIND(" ",C4848&amp;" ")-1)),OR(LEN(LEFT(C4848,FIND(" ",C4848&amp;" ")-1))=6,LEN(LEFT(C4848,FIND(" ",C4848&amp;" ")-1))=7),OR(ISNUMBER(MATCH(LEFT(C4848,FIND(" ",C4848&amp;" ")-1),'Look Up Values'!$G$2:$G$1000,0)),ISNUMBER(MATCH(LEFT(C4848,FIND(" ",C4848&amp;" ")-1),'Look Up Values'!$AE$2:$AE$2000,0)))),"","EWC error")),"")</f>
        <v/>
      </c>
      <c r="M4848" s="242" t="str" cm="1">
        <f t="array" ref="M4848">IF(AND(G4848&lt;&gt;0,G4848&lt;&gt;""),IF(E4848="","",IF(ISNUMBER(MATCH(SUBSTITUTE(E4848," ",""),SUBSTITUTE('Look Up Values'!$I$2:$I$10," ",""),0)),"","State error")),"")</f>
        <v/>
      </c>
      <c r="N4848" s="242" t="str" cm="1">
        <f t="array" ref="N4848">IF(AND(G4848&lt;&gt;0,G4848&lt;&gt;""),IF(F4848="","",IF(ISNUMBER(MATCH(SUBSTITUTE(F4848," ",""),SUBSTITUTE('Look Up Values'!$W$2:$W$30," ",""),0)),"","D&amp;R error")),"")</f>
        <v/>
      </c>
      <c r="O4848" s="256" t="str">
        <f t="shared" si="151"/>
        <v/>
      </c>
    </row>
    <row r="4849" spans="1:15" ht="15.75">
      <c r="A4849" s="250">
        <v>4842</v>
      </c>
      <c r="B4849" s="208"/>
      <c r="C4849" s="49"/>
      <c r="D4849" s="50"/>
      <c r="E4849" s="50"/>
      <c r="F4849" s="50"/>
      <c r="G4849" s="209"/>
      <c r="H4849" s="48"/>
      <c r="I4849" s="457" t="str">
        <f t="shared" si="150"/>
        <v/>
      </c>
      <c r="J4849" s="241" cm="1">
        <f t="array" ref="J4849">SUMPRODUCT(--(K4849:N4849&lt;&gt;"")) + IF(TRIM(O4849)="",0,LEN(O4849)-LEN(SUBSTITUTE(O4849,",",""))+1)</f>
        <v>0</v>
      </c>
      <c r="K4849" s="242" t="str">
        <f>IF(AND(G4849&lt;&gt;0,G4849&lt;&gt;""),IF(B4849="","",IF(ISNUMBER(MATCH(B4849,'Look Up Values'!$B$2:$B$500,0)),"","Dest. error")),"")</f>
        <v/>
      </c>
      <c r="L4849" s="242" t="str">
        <f>IF(AND(G4849&lt;&gt;0,G4849&lt;&gt;""),IF(C4849="","",IF(AND(ISNUMBER(--LEFT(C4849,FIND(" ",C4849&amp;" ")-1)),OR(LEN(LEFT(C4849,FIND(" ",C4849&amp;" ")-1))=6,LEN(LEFT(C4849,FIND(" ",C4849&amp;" ")-1))=7),OR(ISNUMBER(MATCH(LEFT(C4849,FIND(" ",C4849&amp;" ")-1),'Look Up Values'!$G$2:$G$1000,0)),ISNUMBER(MATCH(LEFT(C4849,FIND(" ",C4849&amp;" ")-1),'Look Up Values'!$AE$2:$AE$2000,0)))),"","EWC error")),"")</f>
        <v/>
      </c>
      <c r="M4849" s="242" t="str" cm="1">
        <f t="array" ref="M4849">IF(AND(G4849&lt;&gt;0,G4849&lt;&gt;""),IF(E4849="","",IF(ISNUMBER(MATCH(SUBSTITUTE(E4849," ",""),SUBSTITUTE('Look Up Values'!$I$2:$I$10," ",""),0)),"","State error")),"")</f>
        <v/>
      </c>
      <c r="N4849" s="242" t="str" cm="1">
        <f t="array" ref="N4849">IF(AND(G4849&lt;&gt;0,G4849&lt;&gt;""),IF(F4849="","",IF(ISNUMBER(MATCH(SUBSTITUTE(F4849," ",""),SUBSTITUTE('Look Up Values'!$W$2:$W$30," ",""),0)),"","D&amp;R error")),"")</f>
        <v/>
      </c>
      <c r="O4849" s="256" t="str">
        <f t="shared" si="151"/>
        <v/>
      </c>
    </row>
    <row r="4850" spans="1:15" ht="15.75">
      <c r="A4850" s="250">
        <v>4843</v>
      </c>
      <c r="B4850" s="208"/>
      <c r="C4850" s="49"/>
      <c r="D4850" s="50"/>
      <c r="E4850" s="50"/>
      <c r="F4850" s="50"/>
      <c r="G4850" s="209"/>
      <c r="H4850" s="48"/>
      <c r="I4850" s="457" t="str">
        <f t="shared" si="150"/>
        <v/>
      </c>
      <c r="J4850" s="241" cm="1">
        <f t="array" ref="J4850">SUMPRODUCT(--(K4850:N4850&lt;&gt;"")) + IF(TRIM(O4850)="",0,LEN(O4850)-LEN(SUBSTITUTE(O4850,",",""))+1)</f>
        <v>0</v>
      </c>
      <c r="K4850" s="242" t="str">
        <f>IF(AND(G4850&lt;&gt;0,G4850&lt;&gt;""),IF(B4850="","",IF(ISNUMBER(MATCH(B4850,'Look Up Values'!$B$2:$B$500,0)),"","Dest. error")),"")</f>
        <v/>
      </c>
      <c r="L4850" s="242" t="str">
        <f>IF(AND(G4850&lt;&gt;0,G4850&lt;&gt;""),IF(C4850="","",IF(AND(ISNUMBER(--LEFT(C4850,FIND(" ",C4850&amp;" ")-1)),OR(LEN(LEFT(C4850,FIND(" ",C4850&amp;" ")-1))=6,LEN(LEFT(C4850,FIND(" ",C4850&amp;" ")-1))=7),OR(ISNUMBER(MATCH(LEFT(C4850,FIND(" ",C4850&amp;" ")-1),'Look Up Values'!$G$2:$G$1000,0)),ISNUMBER(MATCH(LEFT(C4850,FIND(" ",C4850&amp;" ")-1),'Look Up Values'!$AE$2:$AE$2000,0)))),"","EWC error")),"")</f>
        <v/>
      </c>
      <c r="M4850" s="242" t="str" cm="1">
        <f t="array" ref="M4850">IF(AND(G4850&lt;&gt;0,G4850&lt;&gt;""),IF(E4850="","",IF(ISNUMBER(MATCH(SUBSTITUTE(E4850," ",""),SUBSTITUTE('Look Up Values'!$I$2:$I$10," ",""),0)),"","State error")),"")</f>
        <v/>
      </c>
      <c r="N4850" s="242" t="str" cm="1">
        <f t="array" ref="N4850">IF(AND(G4850&lt;&gt;0,G4850&lt;&gt;""),IF(F4850="","",IF(ISNUMBER(MATCH(SUBSTITUTE(F4850," ",""),SUBSTITUTE('Look Up Values'!$W$2:$W$30," ",""),0)),"","D&amp;R error")),"")</f>
        <v/>
      </c>
      <c r="O4850" s="256" t="str">
        <f t="shared" si="151"/>
        <v/>
      </c>
    </row>
    <row r="4851" spans="1:15" ht="15.75">
      <c r="A4851" s="250">
        <v>4844</v>
      </c>
      <c r="B4851" s="208"/>
      <c r="C4851" s="49"/>
      <c r="D4851" s="50"/>
      <c r="E4851" s="50"/>
      <c r="F4851" s="50"/>
      <c r="G4851" s="209"/>
      <c r="H4851" s="48"/>
      <c r="I4851" s="457" t="str">
        <f t="shared" si="150"/>
        <v/>
      </c>
      <c r="J4851" s="241" cm="1">
        <f t="array" ref="J4851">SUMPRODUCT(--(K4851:N4851&lt;&gt;"")) + IF(TRIM(O4851)="",0,LEN(O4851)-LEN(SUBSTITUTE(O4851,",",""))+1)</f>
        <v>0</v>
      </c>
      <c r="K4851" s="242" t="str">
        <f>IF(AND(G4851&lt;&gt;0,G4851&lt;&gt;""),IF(B4851="","",IF(ISNUMBER(MATCH(B4851,'Look Up Values'!$B$2:$B$500,0)),"","Dest. error")),"")</f>
        <v/>
      </c>
      <c r="L4851" s="242" t="str">
        <f>IF(AND(G4851&lt;&gt;0,G4851&lt;&gt;""),IF(C4851="","",IF(AND(ISNUMBER(--LEFT(C4851,FIND(" ",C4851&amp;" ")-1)),OR(LEN(LEFT(C4851,FIND(" ",C4851&amp;" ")-1))=6,LEN(LEFT(C4851,FIND(" ",C4851&amp;" ")-1))=7),OR(ISNUMBER(MATCH(LEFT(C4851,FIND(" ",C4851&amp;" ")-1),'Look Up Values'!$G$2:$G$1000,0)),ISNUMBER(MATCH(LEFT(C4851,FIND(" ",C4851&amp;" ")-1),'Look Up Values'!$AE$2:$AE$2000,0)))),"","EWC error")),"")</f>
        <v/>
      </c>
      <c r="M4851" s="242" t="str" cm="1">
        <f t="array" ref="M4851">IF(AND(G4851&lt;&gt;0,G4851&lt;&gt;""),IF(E4851="","",IF(ISNUMBER(MATCH(SUBSTITUTE(E4851," ",""),SUBSTITUTE('Look Up Values'!$I$2:$I$10," ",""),0)),"","State error")),"")</f>
        <v/>
      </c>
      <c r="N4851" s="242" t="str" cm="1">
        <f t="array" ref="N4851">IF(AND(G4851&lt;&gt;0,G4851&lt;&gt;""),IF(F4851="","",IF(ISNUMBER(MATCH(SUBSTITUTE(F4851," ",""),SUBSTITUTE('Look Up Values'!$W$2:$W$30," ",""),0)),"","D&amp;R error")),"")</f>
        <v/>
      </c>
      <c r="O4851" s="256" t="str">
        <f t="shared" si="151"/>
        <v/>
      </c>
    </row>
    <row r="4852" spans="1:15" ht="15.75">
      <c r="A4852" s="250">
        <v>4845</v>
      </c>
      <c r="B4852" s="208"/>
      <c r="C4852" s="49"/>
      <c r="D4852" s="50"/>
      <c r="E4852" s="50"/>
      <c r="F4852" s="50"/>
      <c r="G4852" s="209"/>
      <c r="H4852" s="48"/>
      <c r="I4852" s="457" t="str">
        <f t="shared" si="150"/>
        <v/>
      </c>
      <c r="J4852" s="241" cm="1">
        <f t="array" ref="J4852">SUMPRODUCT(--(K4852:N4852&lt;&gt;"")) + IF(TRIM(O4852)="",0,LEN(O4852)-LEN(SUBSTITUTE(O4852,",",""))+1)</f>
        <v>0</v>
      </c>
      <c r="K4852" s="242" t="str">
        <f>IF(AND(G4852&lt;&gt;0,G4852&lt;&gt;""),IF(B4852="","",IF(ISNUMBER(MATCH(B4852,'Look Up Values'!$B$2:$B$500,0)),"","Dest. error")),"")</f>
        <v/>
      </c>
      <c r="L4852" s="242" t="str">
        <f>IF(AND(G4852&lt;&gt;0,G4852&lt;&gt;""),IF(C4852="","",IF(AND(ISNUMBER(--LEFT(C4852,FIND(" ",C4852&amp;" ")-1)),OR(LEN(LEFT(C4852,FIND(" ",C4852&amp;" ")-1))=6,LEN(LEFT(C4852,FIND(" ",C4852&amp;" ")-1))=7),OR(ISNUMBER(MATCH(LEFT(C4852,FIND(" ",C4852&amp;" ")-1),'Look Up Values'!$G$2:$G$1000,0)),ISNUMBER(MATCH(LEFT(C4852,FIND(" ",C4852&amp;" ")-1),'Look Up Values'!$AE$2:$AE$2000,0)))),"","EWC error")),"")</f>
        <v/>
      </c>
      <c r="M4852" s="242" t="str" cm="1">
        <f t="array" ref="M4852">IF(AND(G4852&lt;&gt;0,G4852&lt;&gt;""),IF(E4852="","",IF(ISNUMBER(MATCH(SUBSTITUTE(E4852," ",""),SUBSTITUTE('Look Up Values'!$I$2:$I$10," ",""),0)),"","State error")),"")</f>
        <v/>
      </c>
      <c r="N4852" s="242" t="str" cm="1">
        <f t="array" ref="N4852">IF(AND(G4852&lt;&gt;0,G4852&lt;&gt;""),IF(F4852="","",IF(ISNUMBER(MATCH(SUBSTITUTE(F4852," ",""),SUBSTITUTE('Look Up Values'!$W$2:$W$30," ",""),0)),"","D&amp;R error")),"")</f>
        <v/>
      </c>
      <c r="O4852" s="256" t="str">
        <f t="shared" si="151"/>
        <v/>
      </c>
    </row>
    <row r="4853" spans="1:15" ht="15.75">
      <c r="A4853" s="250">
        <v>4846</v>
      </c>
      <c r="B4853" s="208"/>
      <c r="C4853" s="49"/>
      <c r="D4853" s="50"/>
      <c r="E4853" s="50"/>
      <c r="F4853" s="50"/>
      <c r="G4853" s="209"/>
      <c r="H4853" s="48"/>
      <c r="I4853" s="457" t="str">
        <f t="shared" si="150"/>
        <v/>
      </c>
      <c r="J4853" s="241" cm="1">
        <f t="array" ref="J4853">SUMPRODUCT(--(K4853:N4853&lt;&gt;"")) + IF(TRIM(O4853)="",0,LEN(O4853)-LEN(SUBSTITUTE(O4853,",",""))+1)</f>
        <v>0</v>
      </c>
      <c r="K4853" s="242" t="str">
        <f>IF(AND(G4853&lt;&gt;0,G4853&lt;&gt;""),IF(B4853="","",IF(ISNUMBER(MATCH(B4853,'Look Up Values'!$B$2:$B$500,0)),"","Dest. error")),"")</f>
        <v/>
      </c>
      <c r="L4853" s="242" t="str">
        <f>IF(AND(G4853&lt;&gt;0,G4853&lt;&gt;""),IF(C4853="","",IF(AND(ISNUMBER(--LEFT(C4853,FIND(" ",C4853&amp;" ")-1)),OR(LEN(LEFT(C4853,FIND(" ",C4853&amp;" ")-1))=6,LEN(LEFT(C4853,FIND(" ",C4853&amp;" ")-1))=7),OR(ISNUMBER(MATCH(LEFT(C4853,FIND(" ",C4853&amp;" ")-1),'Look Up Values'!$G$2:$G$1000,0)),ISNUMBER(MATCH(LEFT(C4853,FIND(" ",C4853&amp;" ")-1),'Look Up Values'!$AE$2:$AE$2000,0)))),"","EWC error")),"")</f>
        <v/>
      </c>
      <c r="M4853" s="242" t="str" cm="1">
        <f t="array" ref="M4853">IF(AND(G4853&lt;&gt;0,G4853&lt;&gt;""),IF(E4853="","",IF(ISNUMBER(MATCH(SUBSTITUTE(E4853," ",""),SUBSTITUTE('Look Up Values'!$I$2:$I$10," ",""),0)),"","State error")),"")</f>
        <v/>
      </c>
      <c r="N4853" s="242" t="str" cm="1">
        <f t="array" ref="N4853">IF(AND(G4853&lt;&gt;0,G4853&lt;&gt;""),IF(F4853="","",IF(ISNUMBER(MATCH(SUBSTITUTE(F4853," ",""),SUBSTITUTE('Look Up Values'!$W$2:$W$30," ",""),0)),"","D&amp;R error")),"")</f>
        <v/>
      </c>
      <c r="O4853" s="256" t="str">
        <f t="shared" si="151"/>
        <v/>
      </c>
    </row>
    <row r="4854" spans="1:15" ht="15.75">
      <c r="A4854" s="250">
        <v>4847</v>
      </c>
      <c r="B4854" s="208"/>
      <c r="C4854" s="49"/>
      <c r="D4854" s="50"/>
      <c r="E4854" s="50"/>
      <c r="F4854" s="50"/>
      <c r="G4854" s="209"/>
      <c r="H4854" s="48"/>
      <c r="I4854" s="457" t="str">
        <f t="shared" si="150"/>
        <v/>
      </c>
      <c r="J4854" s="241" cm="1">
        <f t="array" ref="J4854">SUMPRODUCT(--(K4854:N4854&lt;&gt;"")) + IF(TRIM(O4854)="",0,LEN(O4854)-LEN(SUBSTITUTE(O4854,",",""))+1)</f>
        <v>0</v>
      </c>
      <c r="K4854" s="242" t="str">
        <f>IF(AND(G4854&lt;&gt;0,G4854&lt;&gt;""),IF(B4854="","",IF(ISNUMBER(MATCH(B4854,'Look Up Values'!$B$2:$B$500,0)),"","Dest. error")),"")</f>
        <v/>
      </c>
      <c r="L4854" s="242" t="str">
        <f>IF(AND(G4854&lt;&gt;0,G4854&lt;&gt;""),IF(C4854="","",IF(AND(ISNUMBER(--LEFT(C4854,FIND(" ",C4854&amp;" ")-1)),OR(LEN(LEFT(C4854,FIND(" ",C4854&amp;" ")-1))=6,LEN(LEFT(C4854,FIND(" ",C4854&amp;" ")-1))=7),OR(ISNUMBER(MATCH(LEFT(C4854,FIND(" ",C4854&amp;" ")-1),'Look Up Values'!$G$2:$G$1000,0)),ISNUMBER(MATCH(LEFT(C4854,FIND(" ",C4854&amp;" ")-1),'Look Up Values'!$AE$2:$AE$2000,0)))),"","EWC error")),"")</f>
        <v/>
      </c>
      <c r="M4854" s="242" t="str" cm="1">
        <f t="array" ref="M4854">IF(AND(G4854&lt;&gt;0,G4854&lt;&gt;""),IF(E4854="","",IF(ISNUMBER(MATCH(SUBSTITUTE(E4854," ",""),SUBSTITUTE('Look Up Values'!$I$2:$I$10," ",""),0)),"","State error")),"")</f>
        <v/>
      </c>
      <c r="N4854" s="242" t="str" cm="1">
        <f t="array" ref="N4854">IF(AND(G4854&lt;&gt;0,G4854&lt;&gt;""),IF(F4854="","",IF(ISNUMBER(MATCH(SUBSTITUTE(F4854," ",""),SUBSTITUTE('Look Up Values'!$W$2:$W$30," ",""),0)),"","D&amp;R error")),"")</f>
        <v/>
      </c>
      <c r="O4854" s="256" t="str">
        <f t="shared" si="151"/>
        <v/>
      </c>
    </row>
    <row r="4855" spans="1:15" ht="15.75">
      <c r="A4855" s="250">
        <v>4848</v>
      </c>
      <c r="B4855" s="208"/>
      <c r="C4855" s="49"/>
      <c r="D4855" s="50"/>
      <c r="E4855" s="50"/>
      <c r="F4855" s="50"/>
      <c r="G4855" s="209"/>
      <c r="H4855" s="48"/>
      <c r="I4855" s="457" t="str">
        <f t="shared" si="150"/>
        <v/>
      </c>
      <c r="J4855" s="241" cm="1">
        <f t="array" ref="J4855">SUMPRODUCT(--(K4855:N4855&lt;&gt;"")) + IF(TRIM(O4855)="",0,LEN(O4855)-LEN(SUBSTITUTE(O4855,",",""))+1)</f>
        <v>0</v>
      </c>
      <c r="K4855" s="242" t="str">
        <f>IF(AND(G4855&lt;&gt;0,G4855&lt;&gt;""),IF(B4855="","",IF(ISNUMBER(MATCH(B4855,'Look Up Values'!$B$2:$B$500,0)),"","Dest. error")),"")</f>
        <v/>
      </c>
      <c r="L4855" s="242" t="str">
        <f>IF(AND(G4855&lt;&gt;0,G4855&lt;&gt;""),IF(C4855="","",IF(AND(ISNUMBER(--LEFT(C4855,FIND(" ",C4855&amp;" ")-1)),OR(LEN(LEFT(C4855,FIND(" ",C4855&amp;" ")-1))=6,LEN(LEFT(C4855,FIND(" ",C4855&amp;" ")-1))=7),OR(ISNUMBER(MATCH(LEFT(C4855,FIND(" ",C4855&amp;" ")-1),'Look Up Values'!$G$2:$G$1000,0)),ISNUMBER(MATCH(LEFT(C4855,FIND(" ",C4855&amp;" ")-1),'Look Up Values'!$AE$2:$AE$2000,0)))),"","EWC error")),"")</f>
        <v/>
      </c>
      <c r="M4855" s="242" t="str" cm="1">
        <f t="array" ref="M4855">IF(AND(G4855&lt;&gt;0,G4855&lt;&gt;""),IF(E4855="","",IF(ISNUMBER(MATCH(SUBSTITUTE(E4855," ",""),SUBSTITUTE('Look Up Values'!$I$2:$I$10," ",""),0)),"","State error")),"")</f>
        <v/>
      </c>
      <c r="N4855" s="242" t="str" cm="1">
        <f t="array" ref="N4855">IF(AND(G4855&lt;&gt;0,G4855&lt;&gt;""),IF(F4855="","",IF(ISNUMBER(MATCH(SUBSTITUTE(F4855," ",""),SUBSTITUTE('Look Up Values'!$W$2:$W$30," ",""),0)),"","D&amp;R error")),"")</f>
        <v/>
      </c>
      <c r="O4855" s="256" t="str">
        <f t="shared" si="151"/>
        <v/>
      </c>
    </row>
    <row r="4856" spans="1:15" ht="15.75">
      <c r="A4856" s="250">
        <v>4849</v>
      </c>
      <c r="B4856" s="208"/>
      <c r="C4856" s="49"/>
      <c r="D4856" s="50"/>
      <c r="E4856" s="50"/>
      <c r="F4856" s="50"/>
      <c r="G4856" s="209"/>
      <c r="H4856" s="48"/>
      <c r="I4856" s="457" t="str">
        <f t="shared" si="150"/>
        <v/>
      </c>
      <c r="J4856" s="241" cm="1">
        <f t="array" ref="J4856">SUMPRODUCT(--(K4856:N4856&lt;&gt;"")) + IF(TRIM(O4856)="",0,LEN(O4856)-LEN(SUBSTITUTE(O4856,",",""))+1)</f>
        <v>0</v>
      </c>
      <c r="K4856" s="242" t="str">
        <f>IF(AND(G4856&lt;&gt;0,G4856&lt;&gt;""),IF(B4856="","",IF(ISNUMBER(MATCH(B4856,'Look Up Values'!$B$2:$B$500,0)),"","Dest. error")),"")</f>
        <v/>
      </c>
      <c r="L4856" s="242" t="str">
        <f>IF(AND(G4856&lt;&gt;0,G4856&lt;&gt;""),IF(C4856="","",IF(AND(ISNUMBER(--LEFT(C4856,FIND(" ",C4856&amp;" ")-1)),OR(LEN(LEFT(C4856,FIND(" ",C4856&amp;" ")-1))=6,LEN(LEFT(C4856,FIND(" ",C4856&amp;" ")-1))=7),OR(ISNUMBER(MATCH(LEFT(C4856,FIND(" ",C4856&amp;" ")-1),'Look Up Values'!$G$2:$G$1000,0)),ISNUMBER(MATCH(LEFT(C4856,FIND(" ",C4856&amp;" ")-1),'Look Up Values'!$AE$2:$AE$2000,0)))),"","EWC error")),"")</f>
        <v/>
      </c>
      <c r="M4856" s="242" t="str" cm="1">
        <f t="array" ref="M4856">IF(AND(G4856&lt;&gt;0,G4856&lt;&gt;""),IF(E4856="","",IF(ISNUMBER(MATCH(SUBSTITUTE(E4856," ",""),SUBSTITUTE('Look Up Values'!$I$2:$I$10," ",""),0)),"","State error")),"")</f>
        <v/>
      </c>
      <c r="N4856" s="242" t="str" cm="1">
        <f t="array" ref="N4856">IF(AND(G4856&lt;&gt;0,G4856&lt;&gt;""),IF(F4856="","",IF(ISNUMBER(MATCH(SUBSTITUTE(F4856," ",""),SUBSTITUTE('Look Up Values'!$W$2:$W$30," ",""),0)),"","D&amp;R error")),"")</f>
        <v/>
      </c>
      <c r="O4856" s="256" t="str">
        <f t="shared" si="151"/>
        <v/>
      </c>
    </row>
    <row r="4857" spans="1:15" ht="15.75">
      <c r="A4857" s="250">
        <v>4850</v>
      </c>
      <c r="B4857" s="208"/>
      <c r="C4857" s="49"/>
      <c r="D4857" s="50"/>
      <c r="E4857" s="50"/>
      <c r="F4857" s="50"/>
      <c r="G4857" s="209"/>
      <c r="H4857" s="48"/>
      <c r="I4857" s="457" t="str">
        <f t="shared" si="150"/>
        <v/>
      </c>
      <c r="J4857" s="241" cm="1">
        <f t="array" ref="J4857">SUMPRODUCT(--(K4857:N4857&lt;&gt;"")) + IF(TRIM(O4857)="",0,LEN(O4857)-LEN(SUBSTITUTE(O4857,",",""))+1)</f>
        <v>0</v>
      </c>
      <c r="K4857" s="242" t="str">
        <f>IF(AND(G4857&lt;&gt;0,G4857&lt;&gt;""),IF(B4857="","",IF(ISNUMBER(MATCH(B4857,'Look Up Values'!$B$2:$B$500,0)),"","Dest. error")),"")</f>
        <v/>
      </c>
      <c r="L4857" s="242" t="str">
        <f>IF(AND(G4857&lt;&gt;0,G4857&lt;&gt;""),IF(C4857="","",IF(AND(ISNUMBER(--LEFT(C4857,FIND(" ",C4857&amp;" ")-1)),OR(LEN(LEFT(C4857,FIND(" ",C4857&amp;" ")-1))=6,LEN(LEFT(C4857,FIND(" ",C4857&amp;" ")-1))=7),OR(ISNUMBER(MATCH(LEFT(C4857,FIND(" ",C4857&amp;" ")-1),'Look Up Values'!$G$2:$G$1000,0)),ISNUMBER(MATCH(LEFT(C4857,FIND(" ",C4857&amp;" ")-1),'Look Up Values'!$AE$2:$AE$2000,0)))),"","EWC error")),"")</f>
        <v/>
      </c>
      <c r="M4857" s="242" t="str" cm="1">
        <f t="array" ref="M4857">IF(AND(G4857&lt;&gt;0,G4857&lt;&gt;""),IF(E4857="","",IF(ISNUMBER(MATCH(SUBSTITUTE(E4857," ",""),SUBSTITUTE('Look Up Values'!$I$2:$I$10," ",""),0)),"","State error")),"")</f>
        <v/>
      </c>
      <c r="N4857" s="242" t="str" cm="1">
        <f t="array" ref="N4857">IF(AND(G4857&lt;&gt;0,G4857&lt;&gt;""),IF(F4857="","",IF(ISNUMBER(MATCH(SUBSTITUTE(F4857," ",""),SUBSTITUTE('Look Up Values'!$W$2:$W$30," ",""),0)),"","D&amp;R error")),"")</f>
        <v/>
      </c>
      <c r="O4857" s="256" t="str">
        <f t="shared" si="151"/>
        <v/>
      </c>
    </row>
    <row r="4858" spans="1:15" ht="15.75">
      <c r="A4858" s="250">
        <v>4851</v>
      </c>
      <c r="B4858" s="208"/>
      <c r="C4858" s="49"/>
      <c r="D4858" s="50"/>
      <c r="E4858" s="50"/>
      <c r="F4858" s="50"/>
      <c r="G4858" s="209"/>
      <c r="H4858" s="48"/>
      <c r="I4858" s="457" t="str">
        <f t="shared" si="150"/>
        <v/>
      </c>
      <c r="J4858" s="241" cm="1">
        <f t="array" ref="J4858">SUMPRODUCT(--(K4858:N4858&lt;&gt;"")) + IF(TRIM(O4858)="",0,LEN(O4858)-LEN(SUBSTITUTE(O4858,",",""))+1)</f>
        <v>0</v>
      </c>
      <c r="K4858" s="242" t="str">
        <f>IF(AND(G4858&lt;&gt;0,G4858&lt;&gt;""),IF(B4858="","",IF(ISNUMBER(MATCH(B4858,'Look Up Values'!$B$2:$B$500,0)),"","Dest. error")),"")</f>
        <v/>
      </c>
      <c r="L4858" s="242" t="str">
        <f>IF(AND(G4858&lt;&gt;0,G4858&lt;&gt;""),IF(C4858="","",IF(AND(ISNUMBER(--LEFT(C4858,FIND(" ",C4858&amp;" ")-1)),OR(LEN(LEFT(C4858,FIND(" ",C4858&amp;" ")-1))=6,LEN(LEFT(C4858,FIND(" ",C4858&amp;" ")-1))=7),OR(ISNUMBER(MATCH(LEFT(C4858,FIND(" ",C4858&amp;" ")-1),'Look Up Values'!$G$2:$G$1000,0)),ISNUMBER(MATCH(LEFT(C4858,FIND(" ",C4858&amp;" ")-1),'Look Up Values'!$AE$2:$AE$2000,0)))),"","EWC error")),"")</f>
        <v/>
      </c>
      <c r="M4858" s="242" t="str" cm="1">
        <f t="array" ref="M4858">IF(AND(G4858&lt;&gt;0,G4858&lt;&gt;""),IF(E4858="","",IF(ISNUMBER(MATCH(SUBSTITUTE(E4858," ",""),SUBSTITUTE('Look Up Values'!$I$2:$I$10," ",""),0)),"","State error")),"")</f>
        <v/>
      </c>
      <c r="N4858" s="242" t="str" cm="1">
        <f t="array" ref="N4858">IF(AND(G4858&lt;&gt;0,G4858&lt;&gt;""),IF(F4858="","",IF(ISNUMBER(MATCH(SUBSTITUTE(F4858," ",""),SUBSTITUTE('Look Up Values'!$W$2:$W$30," ",""),0)),"","D&amp;R error")),"")</f>
        <v/>
      </c>
      <c r="O4858" s="256" t="str">
        <f t="shared" si="151"/>
        <v/>
      </c>
    </row>
    <row r="4859" spans="1:15" ht="15.75">
      <c r="A4859" s="250">
        <v>4852</v>
      </c>
      <c r="B4859" s="208"/>
      <c r="C4859" s="49"/>
      <c r="D4859" s="50"/>
      <c r="E4859" s="50"/>
      <c r="F4859" s="50"/>
      <c r="G4859" s="209"/>
      <c r="H4859" s="48"/>
      <c r="I4859" s="457" t="str">
        <f t="shared" si="150"/>
        <v/>
      </c>
      <c r="J4859" s="241" cm="1">
        <f t="array" ref="J4859">SUMPRODUCT(--(K4859:N4859&lt;&gt;"")) + IF(TRIM(O4859)="",0,LEN(O4859)-LEN(SUBSTITUTE(O4859,",",""))+1)</f>
        <v>0</v>
      </c>
      <c r="K4859" s="242" t="str">
        <f>IF(AND(G4859&lt;&gt;0,G4859&lt;&gt;""),IF(B4859="","",IF(ISNUMBER(MATCH(B4859,'Look Up Values'!$B$2:$B$500,0)),"","Dest. error")),"")</f>
        <v/>
      </c>
      <c r="L4859" s="242" t="str">
        <f>IF(AND(G4859&lt;&gt;0,G4859&lt;&gt;""),IF(C4859="","",IF(AND(ISNUMBER(--LEFT(C4859,FIND(" ",C4859&amp;" ")-1)),OR(LEN(LEFT(C4859,FIND(" ",C4859&amp;" ")-1))=6,LEN(LEFT(C4859,FIND(" ",C4859&amp;" ")-1))=7),OR(ISNUMBER(MATCH(LEFT(C4859,FIND(" ",C4859&amp;" ")-1),'Look Up Values'!$G$2:$G$1000,0)),ISNUMBER(MATCH(LEFT(C4859,FIND(" ",C4859&amp;" ")-1),'Look Up Values'!$AE$2:$AE$2000,0)))),"","EWC error")),"")</f>
        <v/>
      </c>
      <c r="M4859" s="242" t="str" cm="1">
        <f t="array" ref="M4859">IF(AND(G4859&lt;&gt;0,G4859&lt;&gt;""),IF(E4859="","",IF(ISNUMBER(MATCH(SUBSTITUTE(E4859," ",""),SUBSTITUTE('Look Up Values'!$I$2:$I$10," ",""),0)),"","State error")),"")</f>
        <v/>
      </c>
      <c r="N4859" s="242" t="str" cm="1">
        <f t="array" ref="N4859">IF(AND(G4859&lt;&gt;0,G4859&lt;&gt;""),IF(F4859="","",IF(ISNUMBER(MATCH(SUBSTITUTE(F4859," ",""),SUBSTITUTE('Look Up Values'!$W$2:$W$30," ",""),0)),"","D&amp;R error")),"")</f>
        <v/>
      </c>
      <c r="O4859" s="256" t="str">
        <f t="shared" si="151"/>
        <v/>
      </c>
    </row>
    <row r="4860" spans="1:15" ht="15.75">
      <c r="A4860" s="250">
        <v>4853</v>
      </c>
      <c r="B4860" s="208"/>
      <c r="C4860" s="49"/>
      <c r="D4860" s="50"/>
      <c r="E4860" s="50"/>
      <c r="F4860" s="50"/>
      <c r="G4860" s="209"/>
      <c r="H4860" s="48"/>
      <c r="I4860" s="457" t="str">
        <f t="shared" si="150"/>
        <v/>
      </c>
      <c r="J4860" s="241" cm="1">
        <f t="array" ref="J4860">SUMPRODUCT(--(K4860:N4860&lt;&gt;"")) + IF(TRIM(O4860)="",0,LEN(O4860)-LEN(SUBSTITUTE(O4860,",",""))+1)</f>
        <v>0</v>
      </c>
      <c r="K4860" s="242" t="str">
        <f>IF(AND(G4860&lt;&gt;0,G4860&lt;&gt;""),IF(B4860="","",IF(ISNUMBER(MATCH(B4860,'Look Up Values'!$B$2:$B$500,0)),"","Dest. error")),"")</f>
        <v/>
      </c>
      <c r="L4860" s="242" t="str">
        <f>IF(AND(G4860&lt;&gt;0,G4860&lt;&gt;""),IF(C4860="","",IF(AND(ISNUMBER(--LEFT(C4860,FIND(" ",C4860&amp;" ")-1)),OR(LEN(LEFT(C4860,FIND(" ",C4860&amp;" ")-1))=6,LEN(LEFT(C4860,FIND(" ",C4860&amp;" ")-1))=7),OR(ISNUMBER(MATCH(LEFT(C4860,FIND(" ",C4860&amp;" ")-1),'Look Up Values'!$G$2:$G$1000,0)),ISNUMBER(MATCH(LEFT(C4860,FIND(" ",C4860&amp;" ")-1),'Look Up Values'!$AE$2:$AE$2000,0)))),"","EWC error")),"")</f>
        <v/>
      </c>
      <c r="M4860" s="242" t="str" cm="1">
        <f t="array" ref="M4860">IF(AND(G4860&lt;&gt;0,G4860&lt;&gt;""),IF(E4860="","",IF(ISNUMBER(MATCH(SUBSTITUTE(E4860," ",""),SUBSTITUTE('Look Up Values'!$I$2:$I$10," ",""),0)),"","State error")),"")</f>
        <v/>
      </c>
      <c r="N4860" s="242" t="str" cm="1">
        <f t="array" ref="N4860">IF(AND(G4860&lt;&gt;0,G4860&lt;&gt;""),IF(F4860="","",IF(ISNUMBER(MATCH(SUBSTITUTE(F4860," ",""),SUBSTITUTE('Look Up Values'!$W$2:$W$30," ",""),0)),"","D&amp;R error")),"")</f>
        <v/>
      </c>
      <c r="O4860" s="256" t="str">
        <f t="shared" si="151"/>
        <v/>
      </c>
    </row>
    <row r="4861" spans="1:15" ht="15.75">
      <c r="A4861" s="250">
        <v>4854</v>
      </c>
      <c r="B4861" s="208"/>
      <c r="C4861" s="49"/>
      <c r="D4861" s="50"/>
      <c r="E4861" s="50"/>
      <c r="F4861" s="50"/>
      <c r="G4861" s="209"/>
      <c r="H4861" s="48"/>
      <c r="I4861" s="457" t="str">
        <f t="shared" si="150"/>
        <v/>
      </c>
      <c r="J4861" s="241" cm="1">
        <f t="array" ref="J4861">SUMPRODUCT(--(K4861:N4861&lt;&gt;"")) + IF(TRIM(O4861)="",0,LEN(O4861)-LEN(SUBSTITUTE(O4861,",",""))+1)</f>
        <v>0</v>
      </c>
      <c r="K4861" s="242" t="str">
        <f>IF(AND(G4861&lt;&gt;0,G4861&lt;&gt;""),IF(B4861="","",IF(ISNUMBER(MATCH(B4861,'Look Up Values'!$B$2:$B$500,0)),"","Dest. error")),"")</f>
        <v/>
      </c>
      <c r="L4861" s="242" t="str">
        <f>IF(AND(G4861&lt;&gt;0,G4861&lt;&gt;""),IF(C4861="","",IF(AND(ISNUMBER(--LEFT(C4861,FIND(" ",C4861&amp;" ")-1)),OR(LEN(LEFT(C4861,FIND(" ",C4861&amp;" ")-1))=6,LEN(LEFT(C4861,FIND(" ",C4861&amp;" ")-1))=7),OR(ISNUMBER(MATCH(LEFT(C4861,FIND(" ",C4861&amp;" ")-1),'Look Up Values'!$G$2:$G$1000,0)),ISNUMBER(MATCH(LEFT(C4861,FIND(" ",C4861&amp;" ")-1),'Look Up Values'!$AE$2:$AE$2000,0)))),"","EWC error")),"")</f>
        <v/>
      </c>
      <c r="M4861" s="242" t="str" cm="1">
        <f t="array" ref="M4861">IF(AND(G4861&lt;&gt;0,G4861&lt;&gt;""),IF(E4861="","",IF(ISNUMBER(MATCH(SUBSTITUTE(E4861," ",""),SUBSTITUTE('Look Up Values'!$I$2:$I$10," ",""),0)),"","State error")),"")</f>
        <v/>
      </c>
      <c r="N4861" s="242" t="str" cm="1">
        <f t="array" ref="N4861">IF(AND(G4861&lt;&gt;0,G4861&lt;&gt;""),IF(F4861="","",IF(ISNUMBER(MATCH(SUBSTITUTE(F4861," ",""),SUBSTITUTE('Look Up Values'!$W$2:$W$30," ",""),0)),"","D&amp;R error")),"")</f>
        <v/>
      </c>
      <c r="O4861" s="256" t="str">
        <f t="shared" si="151"/>
        <v/>
      </c>
    </row>
    <row r="4862" spans="1:15" ht="15.75">
      <c r="A4862" s="250">
        <v>4855</v>
      </c>
      <c r="B4862" s="208"/>
      <c r="C4862" s="49"/>
      <c r="D4862" s="50"/>
      <c r="E4862" s="50"/>
      <c r="F4862" s="50"/>
      <c r="G4862" s="209"/>
      <c r="H4862" s="48"/>
      <c r="I4862" s="457" t="str">
        <f t="shared" si="150"/>
        <v/>
      </c>
      <c r="J4862" s="241" cm="1">
        <f t="array" ref="J4862">SUMPRODUCT(--(K4862:N4862&lt;&gt;"")) + IF(TRIM(O4862)="",0,LEN(O4862)-LEN(SUBSTITUTE(O4862,",",""))+1)</f>
        <v>0</v>
      </c>
      <c r="K4862" s="242" t="str">
        <f>IF(AND(G4862&lt;&gt;0,G4862&lt;&gt;""),IF(B4862="","",IF(ISNUMBER(MATCH(B4862,'Look Up Values'!$B$2:$B$500,0)),"","Dest. error")),"")</f>
        <v/>
      </c>
      <c r="L4862" s="242" t="str">
        <f>IF(AND(G4862&lt;&gt;0,G4862&lt;&gt;""),IF(C4862="","",IF(AND(ISNUMBER(--LEFT(C4862,FIND(" ",C4862&amp;" ")-1)),OR(LEN(LEFT(C4862,FIND(" ",C4862&amp;" ")-1))=6,LEN(LEFT(C4862,FIND(" ",C4862&amp;" ")-1))=7),OR(ISNUMBER(MATCH(LEFT(C4862,FIND(" ",C4862&amp;" ")-1),'Look Up Values'!$G$2:$G$1000,0)),ISNUMBER(MATCH(LEFT(C4862,FIND(" ",C4862&amp;" ")-1),'Look Up Values'!$AE$2:$AE$2000,0)))),"","EWC error")),"")</f>
        <v/>
      </c>
      <c r="M4862" s="242" t="str" cm="1">
        <f t="array" ref="M4862">IF(AND(G4862&lt;&gt;0,G4862&lt;&gt;""),IF(E4862="","",IF(ISNUMBER(MATCH(SUBSTITUTE(E4862," ",""),SUBSTITUTE('Look Up Values'!$I$2:$I$10," ",""),0)),"","State error")),"")</f>
        <v/>
      </c>
      <c r="N4862" s="242" t="str" cm="1">
        <f t="array" ref="N4862">IF(AND(G4862&lt;&gt;0,G4862&lt;&gt;""),IF(F4862="","",IF(ISNUMBER(MATCH(SUBSTITUTE(F4862," ",""),SUBSTITUTE('Look Up Values'!$W$2:$W$30," ",""),0)),"","D&amp;R error")),"")</f>
        <v/>
      </c>
      <c r="O4862" s="256" t="str">
        <f t="shared" si="151"/>
        <v/>
      </c>
    </row>
    <row r="4863" spans="1:15" ht="15.75">
      <c r="A4863" s="250">
        <v>4856</v>
      </c>
      <c r="B4863" s="208"/>
      <c r="C4863" s="49"/>
      <c r="D4863" s="50"/>
      <c r="E4863" s="50"/>
      <c r="F4863" s="50"/>
      <c r="G4863" s="209"/>
      <c r="H4863" s="48"/>
      <c r="I4863" s="457" t="str">
        <f t="shared" si="150"/>
        <v/>
      </c>
      <c r="J4863" s="241" cm="1">
        <f t="array" ref="J4863">SUMPRODUCT(--(K4863:N4863&lt;&gt;"")) + IF(TRIM(O4863)="",0,LEN(O4863)-LEN(SUBSTITUTE(O4863,",",""))+1)</f>
        <v>0</v>
      </c>
      <c r="K4863" s="242" t="str">
        <f>IF(AND(G4863&lt;&gt;0,G4863&lt;&gt;""),IF(B4863="","",IF(ISNUMBER(MATCH(B4863,'Look Up Values'!$B$2:$B$500,0)),"","Dest. error")),"")</f>
        <v/>
      </c>
      <c r="L4863" s="242" t="str">
        <f>IF(AND(G4863&lt;&gt;0,G4863&lt;&gt;""),IF(C4863="","",IF(AND(ISNUMBER(--LEFT(C4863,FIND(" ",C4863&amp;" ")-1)),OR(LEN(LEFT(C4863,FIND(" ",C4863&amp;" ")-1))=6,LEN(LEFT(C4863,FIND(" ",C4863&amp;" ")-1))=7),OR(ISNUMBER(MATCH(LEFT(C4863,FIND(" ",C4863&amp;" ")-1),'Look Up Values'!$G$2:$G$1000,0)),ISNUMBER(MATCH(LEFT(C4863,FIND(" ",C4863&amp;" ")-1),'Look Up Values'!$AE$2:$AE$2000,0)))),"","EWC error")),"")</f>
        <v/>
      </c>
      <c r="M4863" s="242" t="str" cm="1">
        <f t="array" ref="M4863">IF(AND(G4863&lt;&gt;0,G4863&lt;&gt;""),IF(E4863="","",IF(ISNUMBER(MATCH(SUBSTITUTE(E4863," ",""),SUBSTITUTE('Look Up Values'!$I$2:$I$10," ",""),0)),"","State error")),"")</f>
        <v/>
      </c>
      <c r="N4863" s="242" t="str" cm="1">
        <f t="array" ref="N4863">IF(AND(G4863&lt;&gt;0,G4863&lt;&gt;""),IF(F4863="","",IF(ISNUMBER(MATCH(SUBSTITUTE(F4863," ",""),SUBSTITUTE('Look Up Values'!$W$2:$W$30," ",""),0)),"","D&amp;R error")),"")</f>
        <v/>
      </c>
      <c r="O4863" s="256" t="str">
        <f t="shared" si="151"/>
        <v/>
      </c>
    </row>
    <row r="4864" spans="1:15" ht="15.75">
      <c r="A4864" s="250">
        <v>4857</v>
      </c>
      <c r="B4864" s="208"/>
      <c r="C4864" s="49"/>
      <c r="D4864" s="50"/>
      <c r="E4864" s="50"/>
      <c r="F4864" s="50"/>
      <c r="G4864" s="209"/>
      <c r="H4864" s="48"/>
      <c r="I4864" s="457" t="str">
        <f t="shared" si="150"/>
        <v/>
      </c>
      <c r="J4864" s="241" cm="1">
        <f t="array" ref="J4864">SUMPRODUCT(--(K4864:N4864&lt;&gt;"")) + IF(TRIM(O4864)="",0,LEN(O4864)-LEN(SUBSTITUTE(O4864,",",""))+1)</f>
        <v>0</v>
      </c>
      <c r="K4864" s="242" t="str">
        <f>IF(AND(G4864&lt;&gt;0,G4864&lt;&gt;""),IF(B4864="","",IF(ISNUMBER(MATCH(B4864,'Look Up Values'!$B$2:$B$500,0)),"","Dest. error")),"")</f>
        <v/>
      </c>
      <c r="L4864" s="242" t="str">
        <f>IF(AND(G4864&lt;&gt;0,G4864&lt;&gt;""),IF(C4864="","",IF(AND(ISNUMBER(--LEFT(C4864,FIND(" ",C4864&amp;" ")-1)),OR(LEN(LEFT(C4864,FIND(" ",C4864&amp;" ")-1))=6,LEN(LEFT(C4864,FIND(" ",C4864&amp;" ")-1))=7),OR(ISNUMBER(MATCH(LEFT(C4864,FIND(" ",C4864&amp;" ")-1),'Look Up Values'!$G$2:$G$1000,0)),ISNUMBER(MATCH(LEFT(C4864,FIND(" ",C4864&amp;" ")-1),'Look Up Values'!$AE$2:$AE$2000,0)))),"","EWC error")),"")</f>
        <v/>
      </c>
      <c r="M4864" s="242" t="str" cm="1">
        <f t="array" ref="M4864">IF(AND(G4864&lt;&gt;0,G4864&lt;&gt;""),IF(E4864="","",IF(ISNUMBER(MATCH(SUBSTITUTE(E4864," ",""),SUBSTITUTE('Look Up Values'!$I$2:$I$10," ",""),0)),"","State error")),"")</f>
        <v/>
      </c>
      <c r="N4864" s="242" t="str" cm="1">
        <f t="array" ref="N4864">IF(AND(G4864&lt;&gt;0,G4864&lt;&gt;""),IF(F4864="","",IF(ISNUMBER(MATCH(SUBSTITUTE(F4864," ",""),SUBSTITUTE('Look Up Values'!$W$2:$W$30," ",""),0)),"","D&amp;R error")),"")</f>
        <v/>
      </c>
      <c r="O4864" s="256" t="str">
        <f t="shared" si="151"/>
        <v/>
      </c>
    </row>
    <row r="4865" spans="1:15" ht="15.75">
      <c r="A4865" s="250">
        <v>4858</v>
      </c>
      <c r="B4865" s="208"/>
      <c r="C4865" s="49"/>
      <c r="D4865" s="50"/>
      <c r="E4865" s="50"/>
      <c r="F4865" s="50"/>
      <c r="G4865" s="209"/>
      <c r="H4865" s="48"/>
      <c r="I4865" s="457" t="str">
        <f t="shared" si="150"/>
        <v/>
      </c>
      <c r="J4865" s="241" cm="1">
        <f t="array" ref="J4865">SUMPRODUCT(--(K4865:N4865&lt;&gt;"")) + IF(TRIM(O4865)="",0,LEN(O4865)-LEN(SUBSTITUTE(O4865,",",""))+1)</f>
        <v>0</v>
      </c>
      <c r="K4865" s="242" t="str">
        <f>IF(AND(G4865&lt;&gt;0,G4865&lt;&gt;""),IF(B4865="","",IF(ISNUMBER(MATCH(B4865,'Look Up Values'!$B$2:$B$500,0)),"","Dest. error")),"")</f>
        <v/>
      </c>
      <c r="L4865" s="242" t="str">
        <f>IF(AND(G4865&lt;&gt;0,G4865&lt;&gt;""),IF(C4865="","",IF(AND(ISNUMBER(--LEFT(C4865,FIND(" ",C4865&amp;" ")-1)),OR(LEN(LEFT(C4865,FIND(" ",C4865&amp;" ")-1))=6,LEN(LEFT(C4865,FIND(" ",C4865&amp;" ")-1))=7),OR(ISNUMBER(MATCH(LEFT(C4865,FIND(" ",C4865&amp;" ")-1),'Look Up Values'!$G$2:$G$1000,0)),ISNUMBER(MATCH(LEFT(C4865,FIND(" ",C4865&amp;" ")-1),'Look Up Values'!$AE$2:$AE$2000,0)))),"","EWC error")),"")</f>
        <v/>
      </c>
      <c r="M4865" s="242" t="str" cm="1">
        <f t="array" ref="M4865">IF(AND(G4865&lt;&gt;0,G4865&lt;&gt;""),IF(E4865="","",IF(ISNUMBER(MATCH(SUBSTITUTE(E4865," ",""),SUBSTITUTE('Look Up Values'!$I$2:$I$10," ",""),0)),"","State error")),"")</f>
        <v/>
      </c>
      <c r="N4865" s="242" t="str" cm="1">
        <f t="array" ref="N4865">IF(AND(G4865&lt;&gt;0,G4865&lt;&gt;""),IF(F4865="","",IF(ISNUMBER(MATCH(SUBSTITUTE(F4865," ",""),SUBSTITUTE('Look Up Values'!$W$2:$W$30," ",""),0)),"","D&amp;R error")),"")</f>
        <v/>
      </c>
      <c r="O4865" s="256" t="str">
        <f t="shared" si="151"/>
        <v/>
      </c>
    </row>
    <row r="4866" spans="1:15" ht="15.75">
      <c r="A4866" s="250">
        <v>4859</v>
      </c>
      <c r="B4866" s="208"/>
      <c r="C4866" s="49"/>
      <c r="D4866" s="50"/>
      <c r="E4866" s="50"/>
      <c r="F4866" s="50"/>
      <c r="G4866" s="209"/>
      <c r="H4866" s="48"/>
      <c r="I4866" s="457" t="str">
        <f t="shared" si="150"/>
        <v/>
      </c>
      <c r="J4866" s="241" cm="1">
        <f t="array" ref="J4866">SUMPRODUCT(--(K4866:N4866&lt;&gt;"")) + IF(TRIM(O4866)="",0,LEN(O4866)-LEN(SUBSTITUTE(O4866,",",""))+1)</f>
        <v>0</v>
      </c>
      <c r="K4866" s="242" t="str">
        <f>IF(AND(G4866&lt;&gt;0,G4866&lt;&gt;""),IF(B4866="","",IF(ISNUMBER(MATCH(B4866,'Look Up Values'!$B$2:$B$500,0)),"","Dest. error")),"")</f>
        <v/>
      </c>
      <c r="L4866" s="242" t="str">
        <f>IF(AND(G4866&lt;&gt;0,G4866&lt;&gt;""),IF(C4866="","",IF(AND(ISNUMBER(--LEFT(C4866,FIND(" ",C4866&amp;" ")-1)),OR(LEN(LEFT(C4866,FIND(" ",C4866&amp;" ")-1))=6,LEN(LEFT(C4866,FIND(" ",C4866&amp;" ")-1))=7),OR(ISNUMBER(MATCH(LEFT(C4866,FIND(" ",C4866&amp;" ")-1),'Look Up Values'!$G$2:$G$1000,0)),ISNUMBER(MATCH(LEFT(C4866,FIND(" ",C4866&amp;" ")-1),'Look Up Values'!$AE$2:$AE$2000,0)))),"","EWC error")),"")</f>
        <v/>
      </c>
      <c r="M4866" s="242" t="str" cm="1">
        <f t="array" ref="M4866">IF(AND(G4866&lt;&gt;0,G4866&lt;&gt;""),IF(E4866="","",IF(ISNUMBER(MATCH(SUBSTITUTE(E4866," ",""),SUBSTITUTE('Look Up Values'!$I$2:$I$10," ",""),0)),"","State error")),"")</f>
        <v/>
      </c>
      <c r="N4866" s="242" t="str" cm="1">
        <f t="array" ref="N4866">IF(AND(G4866&lt;&gt;0,G4866&lt;&gt;""),IF(F4866="","",IF(ISNUMBER(MATCH(SUBSTITUTE(F4866," ",""),SUBSTITUTE('Look Up Values'!$W$2:$W$30," ",""),0)),"","D&amp;R error")),"")</f>
        <v/>
      </c>
      <c r="O4866" s="256" t="str">
        <f t="shared" si="151"/>
        <v/>
      </c>
    </row>
    <row r="4867" spans="1:15" ht="15.75">
      <c r="A4867" s="250">
        <v>4860</v>
      </c>
      <c r="B4867" s="208"/>
      <c r="C4867" s="49"/>
      <c r="D4867" s="50"/>
      <c r="E4867" s="50"/>
      <c r="F4867" s="50"/>
      <c r="G4867" s="209"/>
      <c r="H4867" s="48"/>
      <c r="I4867" s="457" t="str">
        <f t="shared" si="150"/>
        <v/>
      </c>
      <c r="J4867" s="241" cm="1">
        <f t="array" ref="J4867">SUMPRODUCT(--(K4867:N4867&lt;&gt;"")) + IF(TRIM(O4867)="",0,LEN(O4867)-LEN(SUBSTITUTE(O4867,",",""))+1)</f>
        <v>0</v>
      </c>
      <c r="K4867" s="242" t="str">
        <f>IF(AND(G4867&lt;&gt;0,G4867&lt;&gt;""),IF(B4867="","",IF(ISNUMBER(MATCH(B4867,'Look Up Values'!$B$2:$B$500,0)),"","Dest. error")),"")</f>
        <v/>
      </c>
      <c r="L4867" s="242" t="str">
        <f>IF(AND(G4867&lt;&gt;0,G4867&lt;&gt;""),IF(C4867="","",IF(AND(ISNUMBER(--LEFT(C4867,FIND(" ",C4867&amp;" ")-1)),OR(LEN(LEFT(C4867,FIND(" ",C4867&amp;" ")-1))=6,LEN(LEFT(C4867,FIND(" ",C4867&amp;" ")-1))=7),OR(ISNUMBER(MATCH(LEFT(C4867,FIND(" ",C4867&amp;" ")-1),'Look Up Values'!$G$2:$G$1000,0)),ISNUMBER(MATCH(LEFT(C4867,FIND(" ",C4867&amp;" ")-1),'Look Up Values'!$AE$2:$AE$2000,0)))),"","EWC error")),"")</f>
        <v/>
      </c>
      <c r="M4867" s="242" t="str" cm="1">
        <f t="array" ref="M4867">IF(AND(G4867&lt;&gt;0,G4867&lt;&gt;""),IF(E4867="","",IF(ISNUMBER(MATCH(SUBSTITUTE(E4867," ",""),SUBSTITUTE('Look Up Values'!$I$2:$I$10," ",""),0)),"","State error")),"")</f>
        <v/>
      </c>
      <c r="N4867" s="242" t="str" cm="1">
        <f t="array" ref="N4867">IF(AND(G4867&lt;&gt;0,G4867&lt;&gt;""),IF(F4867="","",IF(ISNUMBER(MATCH(SUBSTITUTE(F4867," ",""),SUBSTITUTE('Look Up Values'!$W$2:$W$30," ",""),0)),"","D&amp;R error")),"")</f>
        <v/>
      </c>
      <c r="O4867" s="256" t="str">
        <f t="shared" si="151"/>
        <v/>
      </c>
    </row>
    <row r="4868" spans="1:15" ht="15.75">
      <c r="A4868" s="250">
        <v>4861</v>
      </c>
      <c r="B4868" s="208"/>
      <c r="C4868" s="49"/>
      <c r="D4868" s="50"/>
      <c r="E4868" s="50"/>
      <c r="F4868" s="50"/>
      <c r="G4868" s="209"/>
      <c r="H4868" s="48"/>
      <c r="I4868" s="457" t="str">
        <f t="shared" si="150"/>
        <v/>
      </c>
      <c r="J4868" s="241" cm="1">
        <f t="array" ref="J4868">SUMPRODUCT(--(K4868:N4868&lt;&gt;"")) + IF(TRIM(O4868)="",0,LEN(O4868)-LEN(SUBSTITUTE(O4868,",",""))+1)</f>
        <v>0</v>
      </c>
      <c r="K4868" s="242" t="str">
        <f>IF(AND(G4868&lt;&gt;0,G4868&lt;&gt;""),IF(B4868="","",IF(ISNUMBER(MATCH(B4868,'Look Up Values'!$B$2:$B$500,0)),"","Dest. error")),"")</f>
        <v/>
      </c>
      <c r="L4868" s="242" t="str">
        <f>IF(AND(G4868&lt;&gt;0,G4868&lt;&gt;""),IF(C4868="","",IF(AND(ISNUMBER(--LEFT(C4868,FIND(" ",C4868&amp;" ")-1)),OR(LEN(LEFT(C4868,FIND(" ",C4868&amp;" ")-1))=6,LEN(LEFT(C4868,FIND(" ",C4868&amp;" ")-1))=7),OR(ISNUMBER(MATCH(LEFT(C4868,FIND(" ",C4868&amp;" ")-1),'Look Up Values'!$G$2:$G$1000,0)),ISNUMBER(MATCH(LEFT(C4868,FIND(" ",C4868&amp;" ")-1),'Look Up Values'!$AE$2:$AE$2000,0)))),"","EWC error")),"")</f>
        <v/>
      </c>
      <c r="M4868" s="242" t="str" cm="1">
        <f t="array" ref="M4868">IF(AND(G4868&lt;&gt;0,G4868&lt;&gt;""),IF(E4868="","",IF(ISNUMBER(MATCH(SUBSTITUTE(E4868," ",""),SUBSTITUTE('Look Up Values'!$I$2:$I$10," ",""),0)),"","State error")),"")</f>
        <v/>
      </c>
      <c r="N4868" s="242" t="str" cm="1">
        <f t="array" ref="N4868">IF(AND(G4868&lt;&gt;0,G4868&lt;&gt;""),IF(F4868="","",IF(ISNUMBER(MATCH(SUBSTITUTE(F4868," ",""),SUBSTITUTE('Look Up Values'!$W$2:$W$30," ",""),0)),"","D&amp;R error")),"")</f>
        <v/>
      </c>
      <c r="O4868" s="256" t="str">
        <f t="shared" si="151"/>
        <v/>
      </c>
    </row>
    <row r="4869" spans="1:15" ht="15.75">
      <c r="A4869" s="250">
        <v>4862</v>
      </c>
      <c r="B4869" s="208"/>
      <c r="C4869" s="49"/>
      <c r="D4869" s="50"/>
      <c r="E4869" s="50"/>
      <c r="F4869" s="50"/>
      <c r="G4869" s="209"/>
      <c r="H4869" s="48"/>
      <c r="I4869" s="457" t="str">
        <f t="shared" si="150"/>
        <v/>
      </c>
      <c r="J4869" s="241" cm="1">
        <f t="array" ref="J4869">SUMPRODUCT(--(K4869:N4869&lt;&gt;"")) + IF(TRIM(O4869)="",0,LEN(O4869)-LEN(SUBSTITUTE(O4869,",",""))+1)</f>
        <v>0</v>
      </c>
      <c r="K4869" s="242" t="str">
        <f>IF(AND(G4869&lt;&gt;0,G4869&lt;&gt;""),IF(B4869="","",IF(ISNUMBER(MATCH(B4869,'Look Up Values'!$B$2:$B$500,0)),"","Dest. error")),"")</f>
        <v/>
      </c>
      <c r="L4869" s="242" t="str">
        <f>IF(AND(G4869&lt;&gt;0,G4869&lt;&gt;""),IF(C4869="","",IF(AND(ISNUMBER(--LEFT(C4869,FIND(" ",C4869&amp;" ")-1)),OR(LEN(LEFT(C4869,FIND(" ",C4869&amp;" ")-1))=6,LEN(LEFT(C4869,FIND(" ",C4869&amp;" ")-1))=7),OR(ISNUMBER(MATCH(LEFT(C4869,FIND(" ",C4869&amp;" ")-1),'Look Up Values'!$G$2:$G$1000,0)),ISNUMBER(MATCH(LEFT(C4869,FIND(" ",C4869&amp;" ")-1),'Look Up Values'!$AE$2:$AE$2000,0)))),"","EWC error")),"")</f>
        <v/>
      </c>
      <c r="M4869" s="242" t="str" cm="1">
        <f t="array" ref="M4869">IF(AND(G4869&lt;&gt;0,G4869&lt;&gt;""),IF(E4869="","",IF(ISNUMBER(MATCH(SUBSTITUTE(E4869," ",""),SUBSTITUTE('Look Up Values'!$I$2:$I$10," ",""),0)),"","State error")),"")</f>
        <v/>
      </c>
      <c r="N4869" s="242" t="str" cm="1">
        <f t="array" ref="N4869">IF(AND(G4869&lt;&gt;0,G4869&lt;&gt;""),IF(F4869="","",IF(ISNUMBER(MATCH(SUBSTITUTE(F4869," ",""),SUBSTITUTE('Look Up Values'!$W$2:$W$30," ",""),0)),"","D&amp;R error")),"")</f>
        <v/>
      </c>
      <c r="O4869" s="256" t="str">
        <f t="shared" si="151"/>
        <v/>
      </c>
    </row>
    <row r="4870" spans="1:15" ht="15.75">
      <c r="A4870" s="250">
        <v>4863</v>
      </c>
      <c r="B4870" s="208"/>
      <c r="C4870" s="49"/>
      <c r="D4870" s="50"/>
      <c r="E4870" s="50"/>
      <c r="F4870" s="50"/>
      <c r="G4870" s="209"/>
      <c r="H4870" s="48"/>
      <c r="I4870" s="457" t="str">
        <f t="shared" si="150"/>
        <v/>
      </c>
      <c r="J4870" s="241" cm="1">
        <f t="array" ref="J4870">SUMPRODUCT(--(K4870:N4870&lt;&gt;"")) + IF(TRIM(O4870)="",0,LEN(O4870)-LEN(SUBSTITUTE(O4870,",",""))+1)</f>
        <v>0</v>
      </c>
      <c r="K4870" s="242" t="str">
        <f>IF(AND(G4870&lt;&gt;0,G4870&lt;&gt;""),IF(B4870="","",IF(ISNUMBER(MATCH(B4870,'Look Up Values'!$B$2:$B$500,0)),"","Dest. error")),"")</f>
        <v/>
      </c>
      <c r="L4870" s="242" t="str">
        <f>IF(AND(G4870&lt;&gt;0,G4870&lt;&gt;""),IF(C4870="","",IF(AND(ISNUMBER(--LEFT(C4870,FIND(" ",C4870&amp;" ")-1)),OR(LEN(LEFT(C4870,FIND(" ",C4870&amp;" ")-1))=6,LEN(LEFT(C4870,FIND(" ",C4870&amp;" ")-1))=7),OR(ISNUMBER(MATCH(LEFT(C4870,FIND(" ",C4870&amp;" ")-1),'Look Up Values'!$G$2:$G$1000,0)),ISNUMBER(MATCH(LEFT(C4870,FIND(" ",C4870&amp;" ")-1),'Look Up Values'!$AE$2:$AE$2000,0)))),"","EWC error")),"")</f>
        <v/>
      </c>
      <c r="M4870" s="242" t="str" cm="1">
        <f t="array" ref="M4870">IF(AND(G4870&lt;&gt;0,G4870&lt;&gt;""),IF(E4870="","",IF(ISNUMBER(MATCH(SUBSTITUTE(E4870," ",""),SUBSTITUTE('Look Up Values'!$I$2:$I$10," ",""),0)),"","State error")),"")</f>
        <v/>
      </c>
      <c r="N4870" s="242" t="str" cm="1">
        <f t="array" ref="N4870">IF(AND(G4870&lt;&gt;0,G4870&lt;&gt;""),IF(F4870="","",IF(ISNUMBER(MATCH(SUBSTITUTE(F4870," ",""),SUBSTITUTE('Look Up Values'!$W$2:$W$30," ",""),0)),"","D&amp;R error")),"")</f>
        <v/>
      </c>
      <c r="O4870" s="256" t="str">
        <f t="shared" si="151"/>
        <v/>
      </c>
    </row>
    <row r="4871" spans="1:15" ht="15.75">
      <c r="A4871" s="250">
        <v>4864</v>
      </c>
      <c r="B4871" s="208"/>
      <c r="C4871" s="49"/>
      <c r="D4871" s="50"/>
      <c r="E4871" s="50"/>
      <c r="F4871" s="50"/>
      <c r="G4871" s="209"/>
      <c r="H4871" s="48"/>
      <c r="I4871" s="457" t="str">
        <f t="shared" si="150"/>
        <v/>
      </c>
      <c r="J4871" s="241" cm="1">
        <f t="array" ref="J4871">SUMPRODUCT(--(K4871:N4871&lt;&gt;"")) + IF(TRIM(O4871)="",0,LEN(O4871)-LEN(SUBSTITUTE(O4871,",",""))+1)</f>
        <v>0</v>
      </c>
      <c r="K4871" s="242" t="str">
        <f>IF(AND(G4871&lt;&gt;0,G4871&lt;&gt;""),IF(B4871="","",IF(ISNUMBER(MATCH(B4871,'Look Up Values'!$B$2:$B$500,0)),"","Dest. error")),"")</f>
        <v/>
      </c>
      <c r="L4871" s="242" t="str">
        <f>IF(AND(G4871&lt;&gt;0,G4871&lt;&gt;""),IF(C4871="","",IF(AND(ISNUMBER(--LEFT(C4871,FIND(" ",C4871&amp;" ")-1)),OR(LEN(LEFT(C4871,FIND(" ",C4871&amp;" ")-1))=6,LEN(LEFT(C4871,FIND(" ",C4871&amp;" ")-1))=7),OR(ISNUMBER(MATCH(LEFT(C4871,FIND(" ",C4871&amp;" ")-1),'Look Up Values'!$G$2:$G$1000,0)),ISNUMBER(MATCH(LEFT(C4871,FIND(" ",C4871&amp;" ")-1),'Look Up Values'!$AE$2:$AE$2000,0)))),"","EWC error")),"")</f>
        <v/>
      </c>
      <c r="M4871" s="242" t="str" cm="1">
        <f t="array" ref="M4871">IF(AND(G4871&lt;&gt;0,G4871&lt;&gt;""),IF(E4871="","",IF(ISNUMBER(MATCH(SUBSTITUTE(E4871," ",""),SUBSTITUTE('Look Up Values'!$I$2:$I$10," ",""),0)),"","State error")),"")</f>
        <v/>
      </c>
      <c r="N4871" s="242" t="str" cm="1">
        <f t="array" ref="N4871">IF(AND(G4871&lt;&gt;0,G4871&lt;&gt;""),IF(F4871="","",IF(ISNUMBER(MATCH(SUBSTITUTE(F4871," ",""),SUBSTITUTE('Look Up Values'!$W$2:$W$30," ",""),0)),"","D&amp;R error")),"")</f>
        <v/>
      </c>
      <c r="O4871" s="256" t="str">
        <f t="shared" si="151"/>
        <v/>
      </c>
    </row>
    <row r="4872" spans="1:15" ht="15.75">
      <c r="A4872" s="250">
        <v>4865</v>
      </c>
      <c r="B4872" s="208"/>
      <c r="C4872" s="49"/>
      <c r="D4872" s="50"/>
      <c r="E4872" s="50"/>
      <c r="F4872" s="50"/>
      <c r="G4872" s="209"/>
      <c r="H4872" s="48"/>
      <c r="I4872" s="457" t="str">
        <f t="shared" si="150"/>
        <v/>
      </c>
      <c r="J4872" s="241" cm="1">
        <f t="array" ref="J4872">SUMPRODUCT(--(K4872:N4872&lt;&gt;"")) + IF(TRIM(O4872)="",0,LEN(O4872)-LEN(SUBSTITUTE(O4872,",",""))+1)</f>
        <v>0</v>
      </c>
      <c r="K4872" s="242" t="str">
        <f>IF(AND(G4872&lt;&gt;0,G4872&lt;&gt;""),IF(B4872="","",IF(ISNUMBER(MATCH(B4872,'Look Up Values'!$B$2:$B$500,0)),"","Dest. error")),"")</f>
        <v/>
      </c>
      <c r="L4872" s="242" t="str">
        <f>IF(AND(G4872&lt;&gt;0,G4872&lt;&gt;""),IF(C4872="","",IF(AND(ISNUMBER(--LEFT(C4872,FIND(" ",C4872&amp;" ")-1)),OR(LEN(LEFT(C4872,FIND(" ",C4872&amp;" ")-1))=6,LEN(LEFT(C4872,FIND(" ",C4872&amp;" ")-1))=7),OR(ISNUMBER(MATCH(LEFT(C4872,FIND(" ",C4872&amp;" ")-1),'Look Up Values'!$G$2:$G$1000,0)),ISNUMBER(MATCH(LEFT(C4872,FIND(" ",C4872&amp;" ")-1),'Look Up Values'!$AE$2:$AE$2000,0)))),"","EWC error")),"")</f>
        <v/>
      </c>
      <c r="M4872" s="242" t="str" cm="1">
        <f t="array" ref="M4872">IF(AND(G4872&lt;&gt;0,G4872&lt;&gt;""),IF(E4872="","",IF(ISNUMBER(MATCH(SUBSTITUTE(E4872," ",""),SUBSTITUTE('Look Up Values'!$I$2:$I$10," ",""),0)),"","State error")),"")</f>
        <v/>
      </c>
      <c r="N4872" s="242" t="str" cm="1">
        <f t="array" ref="N4872">IF(AND(G4872&lt;&gt;0,G4872&lt;&gt;""),IF(F4872="","",IF(ISNUMBER(MATCH(SUBSTITUTE(F4872," ",""),SUBSTITUTE('Look Up Values'!$W$2:$W$30," ",""),0)),"","D&amp;R error")),"")</f>
        <v/>
      </c>
      <c r="O4872" s="256" t="str">
        <f t="shared" si="151"/>
        <v/>
      </c>
    </row>
    <row r="4873" spans="1:15" ht="15.75">
      <c r="A4873" s="250">
        <v>4866</v>
      </c>
      <c r="B4873" s="208"/>
      <c r="C4873" s="49"/>
      <c r="D4873" s="50"/>
      <c r="E4873" s="50"/>
      <c r="F4873" s="50"/>
      <c r="G4873" s="209"/>
      <c r="H4873" s="48"/>
      <c r="I4873" s="457" t="str">
        <f t="shared" ref="I4873:I4936" si="152">IF(IFERROR(--SUBSTITUTE(J4873,CHAR(160),""),0)&gt;0,A4873,"")</f>
        <v/>
      </c>
      <c r="J4873" s="241" cm="1">
        <f t="array" ref="J4873">SUMPRODUCT(--(K4873:N4873&lt;&gt;"")) + IF(TRIM(O4873)="",0,LEN(O4873)-LEN(SUBSTITUTE(O4873,",",""))+1)</f>
        <v>0</v>
      </c>
      <c r="K4873" s="242" t="str">
        <f>IF(AND(G4873&lt;&gt;0,G4873&lt;&gt;""),IF(B4873="","",IF(ISNUMBER(MATCH(B4873,'Look Up Values'!$B$2:$B$500,0)),"","Dest. error")),"")</f>
        <v/>
      </c>
      <c r="L4873" s="242" t="str">
        <f>IF(AND(G4873&lt;&gt;0,G4873&lt;&gt;""),IF(C4873="","",IF(AND(ISNUMBER(--LEFT(C4873,FIND(" ",C4873&amp;" ")-1)),OR(LEN(LEFT(C4873,FIND(" ",C4873&amp;" ")-1))=6,LEN(LEFT(C4873,FIND(" ",C4873&amp;" ")-1))=7),OR(ISNUMBER(MATCH(LEFT(C4873,FIND(" ",C4873&amp;" ")-1),'Look Up Values'!$G$2:$G$1000,0)),ISNUMBER(MATCH(LEFT(C4873,FIND(" ",C4873&amp;" ")-1),'Look Up Values'!$AE$2:$AE$2000,0)))),"","EWC error")),"")</f>
        <v/>
      </c>
      <c r="M4873" s="242" t="str" cm="1">
        <f t="array" ref="M4873">IF(AND(G4873&lt;&gt;0,G4873&lt;&gt;""),IF(E4873="","",IF(ISNUMBER(MATCH(SUBSTITUTE(E4873," ",""),SUBSTITUTE('Look Up Values'!$I$2:$I$10," ",""),0)),"","State error")),"")</f>
        <v/>
      </c>
      <c r="N4873" s="242" t="str" cm="1">
        <f t="array" ref="N4873">IF(AND(G4873&lt;&gt;0,G4873&lt;&gt;""),IF(F4873="","",IF(ISNUMBER(MATCH(SUBSTITUTE(F4873," ",""),SUBSTITUTE('Look Up Values'!$W$2:$W$30," ",""),0)),"","D&amp;R error")),"")</f>
        <v/>
      </c>
      <c r="O4873" s="256" t="str">
        <f t="shared" ref="O4873:O4936" si="153">IF(OR(G4873="",G4873=0),"",IF((TRIM(SUBSTITUTE(B4873,CHAR(160),""))&amp;TRIM(SUBSTITUTE(C4873,CHAR(160),""))&amp;TRIM(SUBSTITUTE(F4873,CHAR(160),""))&amp;TRIM(SUBSTITUTE(E4873,CHAR(160),"")))&lt;&gt;"",IF((--(TRIM(SUBSTITUTE(B4873,CHAR(160),""))&lt;&gt;"")+--(TRIM(SUBSTITUTE(C4873,CHAR(160),""))&lt;&gt;"")+--(TRIM(SUBSTITUTE(F4873,CHAR(160),""))&lt;&gt;"")+--(TRIM(SUBSTITUTE(E4873,CHAR(160),""))&lt;&gt;""))=4,"",LEFT(IF(TRIM(SUBSTITUTE(B4873,CHAR(160),""))="","Dest, ","")&amp;IF(TRIM(SUBSTITUTE(C4873,CHAR(160),""))="","EWC, ","")&amp;IF(TRIM(SUBSTITUTE(F4873,CHAR(160),""))="","D&amp;R, ","")&amp;IF(TRIM(SUBSTITUTE(E4873,CHAR(160),""))="","State, ",""),LEN(IF(TRIM(SUBSTITUTE(B4873,CHAR(160),""))="","Dest, ","")&amp;IF(TRIM(SUBSTITUTE(C4873,CHAR(160),""))="","EWC, ","")&amp;IF(TRIM(SUBSTITUTE(F4873,CHAR(160),""))="","D&amp;R, ","")&amp;IF(TRIM(SUBSTITUTE(E4873,CHAR(160),""))="","State, ",""))-2)),LEFT(IF(TRIM(SUBSTITUTE(B4873,CHAR(160),""))="","Dest, ","")&amp;IF(TRIM(SUBSTITUTE(C4873,CHAR(160),""))="","EWC, ","")&amp;IF(TRIM(SUBSTITUTE(F4873,CHAR(160),""))="","D&amp;R, ","")&amp;IF(TRIM(SUBSTITUTE(E4873,CHAR(160),""))="","State, ",""),LEN(IF(TRIM(SUBSTITUTE(B4873,CHAR(160),""))="","Dest, ","")&amp;IF(TRIM(SUBSTITUTE(C4873,CHAR(160),""))="","EWC, ","")&amp;IF(TRIM(SUBSTITUTE(F4873,CHAR(160),""))="","D&amp;R, ","")&amp;IF(TRIM(SUBSTITUTE(E4873,CHAR(160),""))="","State, ",""))-2)))</f>
        <v/>
      </c>
    </row>
    <row r="4874" spans="1:15" ht="15.75">
      <c r="A4874" s="250">
        <v>4867</v>
      </c>
      <c r="B4874" s="208"/>
      <c r="C4874" s="49"/>
      <c r="D4874" s="50"/>
      <c r="E4874" s="50"/>
      <c r="F4874" s="50"/>
      <c r="G4874" s="209"/>
      <c r="H4874" s="48"/>
      <c r="I4874" s="457" t="str">
        <f t="shared" si="152"/>
        <v/>
      </c>
      <c r="J4874" s="241" cm="1">
        <f t="array" ref="J4874">SUMPRODUCT(--(K4874:N4874&lt;&gt;"")) + IF(TRIM(O4874)="",0,LEN(O4874)-LEN(SUBSTITUTE(O4874,",",""))+1)</f>
        <v>0</v>
      </c>
      <c r="K4874" s="242" t="str">
        <f>IF(AND(G4874&lt;&gt;0,G4874&lt;&gt;""),IF(B4874="","",IF(ISNUMBER(MATCH(B4874,'Look Up Values'!$B$2:$B$500,0)),"","Dest. error")),"")</f>
        <v/>
      </c>
      <c r="L4874" s="242" t="str">
        <f>IF(AND(G4874&lt;&gt;0,G4874&lt;&gt;""),IF(C4874="","",IF(AND(ISNUMBER(--LEFT(C4874,FIND(" ",C4874&amp;" ")-1)),OR(LEN(LEFT(C4874,FIND(" ",C4874&amp;" ")-1))=6,LEN(LEFT(C4874,FIND(" ",C4874&amp;" ")-1))=7),OR(ISNUMBER(MATCH(LEFT(C4874,FIND(" ",C4874&amp;" ")-1),'Look Up Values'!$G$2:$G$1000,0)),ISNUMBER(MATCH(LEFT(C4874,FIND(" ",C4874&amp;" ")-1),'Look Up Values'!$AE$2:$AE$2000,0)))),"","EWC error")),"")</f>
        <v/>
      </c>
      <c r="M4874" s="242" t="str" cm="1">
        <f t="array" ref="M4874">IF(AND(G4874&lt;&gt;0,G4874&lt;&gt;""),IF(E4874="","",IF(ISNUMBER(MATCH(SUBSTITUTE(E4874," ",""),SUBSTITUTE('Look Up Values'!$I$2:$I$10," ",""),0)),"","State error")),"")</f>
        <v/>
      </c>
      <c r="N4874" s="242" t="str" cm="1">
        <f t="array" ref="N4874">IF(AND(G4874&lt;&gt;0,G4874&lt;&gt;""),IF(F4874="","",IF(ISNUMBER(MATCH(SUBSTITUTE(F4874," ",""),SUBSTITUTE('Look Up Values'!$W$2:$W$30," ",""),0)),"","D&amp;R error")),"")</f>
        <v/>
      </c>
      <c r="O4874" s="256" t="str">
        <f t="shared" si="153"/>
        <v/>
      </c>
    </row>
    <row r="4875" spans="1:15" ht="15.75">
      <c r="A4875" s="250">
        <v>4868</v>
      </c>
      <c r="B4875" s="208"/>
      <c r="C4875" s="49"/>
      <c r="D4875" s="50"/>
      <c r="E4875" s="50"/>
      <c r="F4875" s="50"/>
      <c r="G4875" s="209"/>
      <c r="H4875" s="48"/>
      <c r="I4875" s="457" t="str">
        <f t="shared" si="152"/>
        <v/>
      </c>
      <c r="J4875" s="241" cm="1">
        <f t="array" ref="J4875">SUMPRODUCT(--(K4875:N4875&lt;&gt;"")) + IF(TRIM(O4875)="",0,LEN(O4875)-LEN(SUBSTITUTE(O4875,",",""))+1)</f>
        <v>0</v>
      </c>
      <c r="K4875" s="242" t="str">
        <f>IF(AND(G4875&lt;&gt;0,G4875&lt;&gt;""),IF(B4875="","",IF(ISNUMBER(MATCH(B4875,'Look Up Values'!$B$2:$B$500,0)),"","Dest. error")),"")</f>
        <v/>
      </c>
      <c r="L4875" s="242" t="str">
        <f>IF(AND(G4875&lt;&gt;0,G4875&lt;&gt;""),IF(C4875="","",IF(AND(ISNUMBER(--LEFT(C4875,FIND(" ",C4875&amp;" ")-1)),OR(LEN(LEFT(C4875,FIND(" ",C4875&amp;" ")-1))=6,LEN(LEFT(C4875,FIND(" ",C4875&amp;" ")-1))=7),OR(ISNUMBER(MATCH(LEFT(C4875,FIND(" ",C4875&amp;" ")-1),'Look Up Values'!$G$2:$G$1000,0)),ISNUMBER(MATCH(LEFT(C4875,FIND(" ",C4875&amp;" ")-1),'Look Up Values'!$AE$2:$AE$2000,0)))),"","EWC error")),"")</f>
        <v/>
      </c>
      <c r="M4875" s="242" t="str" cm="1">
        <f t="array" ref="M4875">IF(AND(G4875&lt;&gt;0,G4875&lt;&gt;""),IF(E4875="","",IF(ISNUMBER(MATCH(SUBSTITUTE(E4875," ",""),SUBSTITUTE('Look Up Values'!$I$2:$I$10," ",""),0)),"","State error")),"")</f>
        <v/>
      </c>
      <c r="N4875" s="242" t="str" cm="1">
        <f t="array" ref="N4875">IF(AND(G4875&lt;&gt;0,G4875&lt;&gt;""),IF(F4875="","",IF(ISNUMBER(MATCH(SUBSTITUTE(F4875," ",""),SUBSTITUTE('Look Up Values'!$W$2:$W$30," ",""),0)),"","D&amp;R error")),"")</f>
        <v/>
      </c>
      <c r="O4875" s="256" t="str">
        <f t="shared" si="153"/>
        <v/>
      </c>
    </row>
    <row r="4876" spans="1:15" ht="15.75">
      <c r="A4876" s="250">
        <v>4869</v>
      </c>
      <c r="B4876" s="208"/>
      <c r="C4876" s="49"/>
      <c r="D4876" s="50"/>
      <c r="E4876" s="50"/>
      <c r="F4876" s="50"/>
      <c r="G4876" s="209"/>
      <c r="H4876" s="48"/>
      <c r="I4876" s="457" t="str">
        <f t="shared" si="152"/>
        <v/>
      </c>
      <c r="J4876" s="241" cm="1">
        <f t="array" ref="J4876">SUMPRODUCT(--(K4876:N4876&lt;&gt;"")) + IF(TRIM(O4876)="",0,LEN(O4876)-LEN(SUBSTITUTE(O4876,",",""))+1)</f>
        <v>0</v>
      </c>
      <c r="K4876" s="242" t="str">
        <f>IF(AND(G4876&lt;&gt;0,G4876&lt;&gt;""),IF(B4876="","",IF(ISNUMBER(MATCH(B4876,'Look Up Values'!$B$2:$B$500,0)),"","Dest. error")),"")</f>
        <v/>
      </c>
      <c r="L4876" s="242" t="str">
        <f>IF(AND(G4876&lt;&gt;0,G4876&lt;&gt;""),IF(C4876="","",IF(AND(ISNUMBER(--LEFT(C4876,FIND(" ",C4876&amp;" ")-1)),OR(LEN(LEFT(C4876,FIND(" ",C4876&amp;" ")-1))=6,LEN(LEFT(C4876,FIND(" ",C4876&amp;" ")-1))=7),OR(ISNUMBER(MATCH(LEFT(C4876,FIND(" ",C4876&amp;" ")-1),'Look Up Values'!$G$2:$G$1000,0)),ISNUMBER(MATCH(LEFT(C4876,FIND(" ",C4876&amp;" ")-1),'Look Up Values'!$AE$2:$AE$2000,0)))),"","EWC error")),"")</f>
        <v/>
      </c>
      <c r="M4876" s="242" t="str" cm="1">
        <f t="array" ref="M4876">IF(AND(G4876&lt;&gt;0,G4876&lt;&gt;""),IF(E4876="","",IF(ISNUMBER(MATCH(SUBSTITUTE(E4876," ",""),SUBSTITUTE('Look Up Values'!$I$2:$I$10," ",""),0)),"","State error")),"")</f>
        <v/>
      </c>
      <c r="N4876" s="242" t="str" cm="1">
        <f t="array" ref="N4876">IF(AND(G4876&lt;&gt;0,G4876&lt;&gt;""),IF(F4876="","",IF(ISNUMBER(MATCH(SUBSTITUTE(F4876," ",""),SUBSTITUTE('Look Up Values'!$W$2:$W$30," ",""),0)),"","D&amp;R error")),"")</f>
        <v/>
      </c>
      <c r="O4876" s="256" t="str">
        <f t="shared" si="153"/>
        <v/>
      </c>
    </row>
    <row r="4877" spans="1:15" ht="15.75">
      <c r="A4877" s="250">
        <v>4870</v>
      </c>
      <c r="B4877" s="208"/>
      <c r="C4877" s="49"/>
      <c r="D4877" s="50"/>
      <c r="E4877" s="50"/>
      <c r="F4877" s="50"/>
      <c r="G4877" s="209"/>
      <c r="H4877" s="48"/>
      <c r="I4877" s="457" t="str">
        <f t="shared" si="152"/>
        <v/>
      </c>
      <c r="J4877" s="241" cm="1">
        <f t="array" ref="J4877">SUMPRODUCT(--(K4877:N4877&lt;&gt;"")) + IF(TRIM(O4877)="",0,LEN(O4877)-LEN(SUBSTITUTE(O4877,",",""))+1)</f>
        <v>0</v>
      </c>
      <c r="K4877" s="242" t="str">
        <f>IF(AND(G4877&lt;&gt;0,G4877&lt;&gt;""),IF(B4877="","",IF(ISNUMBER(MATCH(B4877,'Look Up Values'!$B$2:$B$500,0)),"","Dest. error")),"")</f>
        <v/>
      </c>
      <c r="L4877" s="242" t="str">
        <f>IF(AND(G4877&lt;&gt;0,G4877&lt;&gt;""),IF(C4877="","",IF(AND(ISNUMBER(--LEFT(C4877,FIND(" ",C4877&amp;" ")-1)),OR(LEN(LEFT(C4877,FIND(" ",C4877&amp;" ")-1))=6,LEN(LEFT(C4877,FIND(" ",C4877&amp;" ")-1))=7),OR(ISNUMBER(MATCH(LEFT(C4877,FIND(" ",C4877&amp;" ")-1),'Look Up Values'!$G$2:$G$1000,0)),ISNUMBER(MATCH(LEFT(C4877,FIND(" ",C4877&amp;" ")-1),'Look Up Values'!$AE$2:$AE$2000,0)))),"","EWC error")),"")</f>
        <v/>
      </c>
      <c r="M4877" s="242" t="str" cm="1">
        <f t="array" ref="M4877">IF(AND(G4877&lt;&gt;0,G4877&lt;&gt;""),IF(E4877="","",IF(ISNUMBER(MATCH(SUBSTITUTE(E4877," ",""),SUBSTITUTE('Look Up Values'!$I$2:$I$10," ",""),0)),"","State error")),"")</f>
        <v/>
      </c>
      <c r="N4877" s="242" t="str" cm="1">
        <f t="array" ref="N4877">IF(AND(G4877&lt;&gt;0,G4877&lt;&gt;""),IF(F4877="","",IF(ISNUMBER(MATCH(SUBSTITUTE(F4877," ",""),SUBSTITUTE('Look Up Values'!$W$2:$W$30," ",""),0)),"","D&amp;R error")),"")</f>
        <v/>
      </c>
      <c r="O4877" s="256" t="str">
        <f t="shared" si="153"/>
        <v/>
      </c>
    </row>
    <row r="4878" spans="1:15" ht="15.75">
      <c r="A4878" s="250">
        <v>4871</v>
      </c>
      <c r="B4878" s="208"/>
      <c r="C4878" s="49"/>
      <c r="D4878" s="50"/>
      <c r="E4878" s="50"/>
      <c r="F4878" s="50"/>
      <c r="G4878" s="209"/>
      <c r="H4878" s="48"/>
      <c r="I4878" s="457" t="str">
        <f t="shared" si="152"/>
        <v/>
      </c>
      <c r="J4878" s="241" cm="1">
        <f t="array" ref="J4878">SUMPRODUCT(--(K4878:N4878&lt;&gt;"")) + IF(TRIM(O4878)="",0,LEN(O4878)-LEN(SUBSTITUTE(O4878,",",""))+1)</f>
        <v>0</v>
      </c>
      <c r="K4878" s="242" t="str">
        <f>IF(AND(G4878&lt;&gt;0,G4878&lt;&gt;""),IF(B4878="","",IF(ISNUMBER(MATCH(B4878,'Look Up Values'!$B$2:$B$500,0)),"","Dest. error")),"")</f>
        <v/>
      </c>
      <c r="L4878" s="242" t="str">
        <f>IF(AND(G4878&lt;&gt;0,G4878&lt;&gt;""),IF(C4878="","",IF(AND(ISNUMBER(--LEFT(C4878,FIND(" ",C4878&amp;" ")-1)),OR(LEN(LEFT(C4878,FIND(" ",C4878&amp;" ")-1))=6,LEN(LEFT(C4878,FIND(" ",C4878&amp;" ")-1))=7),OR(ISNUMBER(MATCH(LEFT(C4878,FIND(" ",C4878&amp;" ")-1),'Look Up Values'!$G$2:$G$1000,0)),ISNUMBER(MATCH(LEFT(C4878,FIND(" ",C4878&amp;" ")-1),'Look Up Values'!$AE$2:$AE$2000,0)))),"","EWC error")),"")</f>
        <v/>
      </c>
      <c r="M4878" s="242" t="str" cm="1">
        <f t="array" ref="M4878">IF(AND(G4878&lt;&gt;0,G4878&lt;&gt;""),IF(E4878="","",IF(ISNUMBER(MATCH(SUBSTITUTE(E4878," ",""),SUBSTITUTE('Look Up Values'!$I$2:$I$10," ",""),0)),"","State error")),"")</f>
        <v/>
      </c>
      <c r="N4878" s="242" t="str" cm="1">
        <f t="array" ref="N4878">IF(AND(G4878&lt;&gt;0,G4878&lt;&gt;""),IF(F4878="","",IF(ISNUMBER(MATCH(SUBSTITUTE(F4878," ",""),SUBSTITUTE('Look Up Values'!$W$2:$W$30," ",""),0)),"","D&amp;R error")),"")</f>
        <v/>
      </c>
      <c r="O4878" s="256" t="str">
        <f t="shared" si="153"/>
        <v/>
      </c>
    </row>
    <row r="4879" spans="1:15" ht="15.75">
      <c r="A4879" s="250">
        <v>4872</v>
      </c>
      <c r="B4879" s="208"/>
      <c r="C4879" s="49"/>
      <c r="D4879" s="50"/>
      <c r="E4879" s="50"/>
      <c r="F4879" s="50"/>
      <c r="G4879" s="209"/>
      <c r="H4879" s="48"/>
      <c r="I4879" s="457" t="str">
        <f t="shared" si="152"/>
        <v/>
      </c>
      <c r="J4879" s="241" cm="1">
        <f t="array" ref="J4879">SUMPRODUCT(--(K4879:N4879&lt;&gt;"")) + IF(TRIM(O4879)="",0,LEN(O4879)-LEN(SUBSTITUTE(O4879,",",""))+1)</f>
        <v>0</v>
      </c>
      <c r="K4879" s="242" t="str">
        <f>IF(AND(G4879&lt;&gt;0,G4879&lt;&gt;""),IF(B4879="","",IF(ISNUMBER(MATCH(B4879,'Look Up Values'!$B$2:$B$500,0)),"","Dest. error")),"")</f>
        <v/>
      </c>
      <c r="L4879" s="242" t="str">
        <f>IF(AND(G4879&lt;&gt;0,G4879&lt;&gt;""),IF(C4879="","",IF(AND(ISNUMBER(--LEFT(C4879,FIND(" ",C4879&amp;" ")-1)),OR(LEN(LEFT(C4879,FIND(" ",C4879&amp;" ")-1))=6,LEN(LEFT(C4879,FIND(" ",C4879&amp;" ")-1))=7),OR(ISNUMBER(MATCH(LEFT(C4879,FIND(" ",C4879&amp;" ")-1),'Look Up Values'!$G$2:$G$1000,0)),ISNUMBER(MATCH(LEFT(C4879,FIND(" ",C4879&amp;" ")-1),'Look Up Values'!$AE$2:$AE$2000,0)))),"","EWC error")),"")</f>
        <v/>
      </c>
      <c r="M4879" s="242" t="str" cm="1">
        <f t="array" ref="M4879">IF(AND(G4879&lt;&gt;0,G4879&lt;&gt;""),IF(E4879="","",IF(ISNUMBER(MATCH(SUBSTITUTE(E4879," ",""),SUBSTITUTE('Look Up Values'!$I$2:$I$10," ",""),0)),"","State error")),"")</f>
        <v/>
      </c>
      <c r="N4879" s="242" t="str" cm="1">
        <f t="array" ref="N4879">IF(AND(G4879&lt;&gt;0,G4879&lt;&gt;""),IF(F4879="","",IF(ISNUMBER(MATCH(SUBSTITUTE(F4879," ",""),SUBSTITUTE('Look Up Values'!$W$2:$W$30," ",""),0)),"","D&amp;R error")),"")</f>
        <v/>
      </c>
      <c r="O4879" s="256" t="str">
        <f t="shared" si="153"/>
        <v/>
      </c>
    </row>
    <row r="4880" spans="1:15" ht="15.75">
      <c r="A4880" s="250">
        <v>4873</v>
      </c>
      <c r="B4880" s="208"/>
      <c r="C4880" s="49"/>
      <c r="D4880" s="50"/>
      <c r="E4880" s="50"/>
      <c r="F4880" s="50"/>
      <c r="G4880" s="209"/>
      <c r="H4880" s="48"/>
      <c r="I4880" s="457" t="str">
        <f t="shared" si="152"/>
        <v/>
      </c>
      <c r="J4880" s="241" cm="1">
        <f t="array" ref="J4880">SUMPRODUCT(--(K4880:N4880&lt;&gt;"")) + IF(TRIM(O4880)="",0,LEN(O4880)-LEN(SUBSTITUTE(O4880,",",""))+1)</f>
        <v>0</v>
      </c>
      <c r="K4880" s="242" t="str">
        <f>IF(AND(G4880&lt;&gt;0,G4880&lt;&gt;""),IF(B4880="","",IF(ISNUMBER(MATCH(B4880,'Look Up Values'!$B$2:$B$500,0)),"","Dest. error")),"")</f>
        <v/>
      </c>
      <c r="L4880" s="242" t="str">
        <f>IF(AND(G4880&lt;&gt;0,G4880&lt;&gt;""),IF(C4880="","",IF(AND(ISNUMBER(--LEFT(C4880,FIND(" ",C4880&amp;" ")-1)),OR(LEN(LEFT(C4880,FIND(" ",C4880&amp;" ")-1))=6,LEN(LEFT(C4880,FIND(" ",C4880&amp;" ")-1))=7),OR(ISNUMBER(MATCH(LEFT(C4880,FIND(" ",C4880&amp;" ")-1),'Look Up Values'!$G$2:$G$1000,0)),ISNUMBER(MATCH(LEFT(C4880,FIND(" ",C4880&amp;" ")-1),'Look Up Values'!$AE$2:$AE$2000,0)))),"","EWC error")),"")</f>
        <v/>
      </c>
      <c r="M4880" s="242" t="str" cm="1">
        <f t="array" ref="M4880">IF(AND(G4880&lt;&gt;0,G4880&lt;&gt;""),IF(E4880="","",IF(ISNUMBER(MATCH(SUBSTITUTE(E4880," ",""),SUBSTITUTE('Look Up Values'!$I$2:$I$10," ",""),0)),"","State error")),"")</f>
        <v/>
      </c>
      <c r="N4880" s="242" t="str" cm="1">
        <f t="array" ref="N4880">IF(AND(G4880&lt;&gt;0,G4880&lt;&gt;""),IF(F4880="","",IF(ISNUMBER(MATCH(SUBSTITUTE(F4880," ",""),SUBSTITUTE('Look Up Values'!$W$2:$W$30," ",""),0)),"","D&amp;R error")),"")</f>
        <v/>
      </c>
      <c r="O4880" s="256" t="str">
        <f t="shared" si="153"/>
        <v/>
      </c>
    </row>
    <row r="4881" spans="1:15" ht="15.75">
      <c r="A4881" s="250">
        <v>4874</v>
      </c>
      <c r="B4881" s="208"/>
      <c r="C4881" s="49"/>
      <c r="D4881" s="50"/>
      <c r="E4881" s="50"/>
      <c r="F4881" s="50"/>
      <c r="G4881" s="209"/>
      <c r="H4881" s="48"/>
      <c r="I4881" s="457" t="str">
        <f t="shared" si="152"/>
        <v/>
      </c>
      <c r="J4881" s="241" cm="1">
        <f t="array" ref="J4881">SUMPRODUCT(--(K4881:N4881&lt;&gt;"")) + IF(TRIM(O4881)="",0,LEN(O4881)-LEN(SUBSTITUTE(O4881,",",""))+1)</f>
        <v>0</v>
      </c>
      <c r="K4881" s="242" t="str">
        <f>IF(AND(G4881&lt;&gt;0,G4881&lt;&gt;""),IF(B4881="","",IF(ISNUMBER(MATCH(B4881,'Look Up Values'!$B$2:$B$500,0)),"","Dest. error")),"")</f>
        <v/>
      </c>
      <c r="L4881" s="242" t="str">
        <f>IF(AND(G4881&lt;&gt;0,G4881&lt;&gt;""),IF(C4881="","",IF(AND(ISNUMBER(--LEFT(C4881,FIND(" ",C4881&amp;" ")-1)),OR(LEN(LEFT(C4881,FIND(" ",C4881&amp;" ")-1))=6,LEN(LEFT(C4881,FIND(" ",C4881&amp;" ")-1))=7),OR(ISNUMBER(MATCH(LEFT(C4881,FIND(" ",C4881&amp;" ")-1),'Look Up Values'!$G$2:$G$1000,0)),ISNUMBER(MATCH(LEFT(C4881,FIND(" ",C4881&amp;" ")-1),'Look Up Values'!$AE$2:$AE$2000,0)))),"","EWC error")),"")</f>
        <v/>
      </c>
      <c r="M4881" s="242" t="str" cm="1">
        <f t="array" ref="M4881">IF(AND(G4881&lt;&gt;0,G4881&lt;&gt;""),IF(E4881="","",IF(ISNUMBER(MATCH(SUBSTITUTE(E4881," ",""),SUBSTITUTE('Look Up Values'!$I$2:$I$10," ",""),0)),"","State error")),"")</f>
        <v/>
      </c>
      <c r="N4881" s="242" t="str" cm="1">
        <f t="array" ref="N4881">IF(AND(G4881&lt;&gt;0,G4881&lt;&gt;""),IF(F4881="","",IF(ISNUMBER(MATCH(SUBSTITUTE(F4881," ",""),SUBSTITUTE('Look Up Values'!$W$2:$W$30," ",""),0)),"","D&amp;R error")),"")</f>
        <v/>
      </c>
      <c r="O4881" s="256" t="str">
        <f t="shared" si="153"/>
        <v/>
      </c>
    </row>
    <row r="4882" spans="1:15" ht="15.75">
      <c r="A4882" s="250">
        <v>4875</v>
      </c>
      <c r="B4882" s="208"/>
      <c r="C4882" s="49"/>
      <c r="D4882" s="50"/>
      <c r="E4882" s="50"/>
      <c r="F4882" s="50"/>
      <c r="G4882" s="209"/>
      <c r="H4882" s="48"/>
      <c r="I4882" s="457" t="str">
        <f t="shared" si="152"/>
        <v/>
      </c>
      <c r="J4882" s="241" cm="1">
        <f t="array" ref="J4882">SUMPRODUCT(--(K4882:N4882&lt;&gt;"")) + IF(TRIM(O4882)="",0,LEN(O4882)-LEN(SUBSTITUTE(O4882,",",""))+1)</f>
        <v>0</v>
      </c>
      <c r="K4882" s="242" t="str">
        <f>IF(AND(G4882&lt;&gt;0,G4882&lt;&gt;""),IF(B4882="","",IF(ISNUMBER(MATCH(B4882,'Look Up Values'!$B$2:$B$500,0)),"","Dest. error")),"")</f>
        <v/>
      </c>
      <c r="L4882" s="242" t="str">
        <f>IF(AND(G4882&lt;&gt;0,G4882&lt;&gt;""),IF(C4882="","",IF(AND(ISNUMBER(--LEFT(C4882,FIND(" ",C4882&amp;" ")-1)),OR(LEN(LEFT(C4882,FIND(" ",C4882&amp;" ")-1))=6,LEN(LEFT(C4882,FIND(" ",C4882&amp;" ")-1))=7),OR(ISNUMBER(MATCH(LEFT(C4882,FIND(" ",C4882&amp;" ")-1),'Look Up Values'!$G$2:$G$1000,0)),ISNUMBER(MATCH(LEFT(C4882,FIND(" ",C4882&amp;" ")-1),'Look Up Values'!$AE$2:$AE$2000,0)))),"","EWC error")),"")</f>
        <v/>
      </c>
      <c r="M4882" s="242" t="str" cm="1">
        <f t="array" ref="M4882">IF(AND(G4882&lt;&gt;0,G4882&lt;&gt;""),IF(E4882="","",IF(ISNUMBER(MATCH(SUBSTITUTE(E4882," ",""),SUBSTITUTE('Look Up Values'!$I$2:$I$10," ",""),0)),"","State error")),"")</f>
        <v/>
      </c>
      <c r="N4882" s="242" t="str" cm="1">
        <f t="array" ref="N4882">IF(AND(G4882&lt;&gt;0,G4882&lt;&gt;""),IF(F4882="","",IF(ISNUMBER(MATCH(SUBSTITUTE(F4882," ",""),SUBSTITUTE('Look Up Values'!$W$2:$W$30," ",""),0)),"","D&amp;R error")),"")</f>
        <v/>
      </c>
      <c r="O4882" s="256" t="str">
        <f t="shared" si="153"/>
        <v/>
      </c>
    </row>
    <row r="4883" spans="1:15" ht="15.75">
      <c r="A4883" s="250">
        <v>4876</v>
      </c>
      <c r="B4883" s="208"/>
      <c r="C4883" s="49"/>
      <c r="D4883" s="50"/>
      <c r="E4883" s="50"/>
      <c r="F4883" s="50"/>
      <c r="G4883" s="209"/>
      <c r="H4883" s="48"/>
      <c r="I4883" s="457" t="str">
        <f t="shared" si="152"/>
        <v/>
      </c>
      <c r="J4883" s="241" cm="1">
        <f t="array" ref="J4883">SUMPRODUCT(--(K4883:N4883&lt;&gt;"")) + IF(TRIM(O4883)="",0,LEN(O4883)-LEN(SUBSTITUTE(O4883,",",""))+1)</f>
        <v>0</v>
      </c>
      <c r="K4883" s="242" t="str">
        <f>IF(AND(G4883&lt;&gt;0,G4883&lt;&gt;""),IF(B4883="","",IF(ISNUMBER(MATCH(B4883,'Look Up Values'!$B$2:$B$500,0)),"","Dest. error")),"")</f>
        <v/>
      </c>
      <c r="L4883" s="242" t="str">
        <f>IF(AND(G4883&lt;&gt;0,G4883&lt;&gt;""),IF(C4883="","",IF(AND(ISNUMBER(--LEFT(C4883,FIND(" ",C4883&amp;" ")-1)),OR(LEN(LEFT(C4883,FIND(" ",C4883&amp;" ")-1))=6,LEN(LEFT(C4883,FIND(" ",C4883&amp;" ")-1))=7),OR(ISNUMBER(MATCH(LEFT(C4883,FIND(" ",C4883&amp;" ")-1),'Look Up Values'!$G$2:$G$1000,0)),ISNUMBER(MATCH(LEFT(C4883,FIND(" ",C4883&amp;" ")-1),'Look Up Values'!$AE$2:$AE$2000,0)))),"","EWC error")),"")</f>
        <v/>
      </c>
      <c r="M4883" s="242" t="str" cm="1">
        <f t="array" ref="M4883">IF(AND(G4883&lt;&gt;0,G4883&lt;&gt;""),IF(E4883="","",IF(ISNUMBER(MATCH(SUBSTITUTE(E4883," ",""),SUBSTITUTE('Look Up Values'!$I$2:$I$10," ",""),0)),"","State error")),"")</f>
        <v/>
      </c>
      <c r="N4883" s="242" t="str" cm="1">
        <f t="array" ref="N4883">IF(AND(G4883&lt;&gt;0,G4883&lt;&gt;""),IF(F4883="","",IF(ISNUMBER(MATCH(SUBSTITUTE(F4883," ",""),SUBSTITUTE('Look Up Values'!$W$2:$W$30," ",""),0)),"","D&amp;R error")),"")</f>
        <v/>
      </c>
      <c r="O4883" s="256" t="str">
        <f t="shared" si="153"/>
        <v/>
      </c>
    </row>
    <row r="4884" spans="1:15" ht="15.75">
      <c r="A4884" s="250">
        <v>4877</v>
      </c>
      <c r="B4884" s="208"/>
      <c r="C4884" s="49"/>
      <c r="D4884" s="50"/>
      <c r="E4884" s="50"/>
      <c r="F4884" s="50"/>
      <c r="G4884" s="209"/>
      <c r="H4884" s="48"/>
      <c r="I4884" s="457" t="str">
        <f t="shared" si="152"/>
        <v/>
      </c>
      <c r="J4884" s="241" cm="1">
        <f t="array" ref="J4884">SUMPRODUCT(--(K4884:N4884&lt;&gt;"")) + IF(TRIM(O4884)="",0,LEN(O4884)-LEN(SUBSTITUTE(O4884,",",""))+1)</f>
        <v>0</v>
      </c>
      <c r="K4884" s="242" t="str">
        <f>IF(AND(G4884&lt;&gt;0,G4884&lt;&gt;""),IF(B4884="","",IF(ISNUMBER(MATCH(B4884,'Look Up Values'!$B$2:$B$500,0)),"","Dest. error")),"")</f>
        <v/>
      </c>
      <c r="L4884" s="242" t="str">
        <f>IF(AND(G4884&lt;&gt;0,G4884&lt;&gt;""),IF(C4884="","",IF(AND(ISNUMBER(--LEFT(C4884,FIND(" ",C4884&amp;" ")-1)),OR(LEN(LEFT(C4884,FIND(" ",C4884&amp;" ")-1))=6,LEN(LEFT(C4884,FIND(" ",C4884&amp;" ")-1))=7),OR(ISNUMBER(MATCH(LEFT(C4884,FIND(" ",C4884&amp;" ")-1),'Look Up Values'!$G$2:$G$1000,0)),ISNUMBER(MATCH(LEFT(C4884,FIND(" ",C4884&amp;" ")-1),'Look Up Values'!$AE$2:$AE$2000,0)))),"","EWC error")),"")</f>
        <v/>
      </c>
      <c r="M4884" s="242" t="str" cm="1">
        <f t="array" ref="M4884">IF(AND(G4884&lt;&gt;0,G4884&lt;&gt;""),IF(E4884="","",IF(ISNUMBER(MATCH(SUBSTITUTE(E4884," ",""),SUBSTITUTE('Look Up Values'!$I$2:$I$10," ",""),0)),"","State error")),"")</f>
        <v/>
      </c>
      <c r="N4884" s="242" t="str" cm="1">
        <f t="array" ref="N4884">IF(AND(G4884&lt;&gt;0,G4884&lt;&gt;""),IF(F4884="","",IF(ISNUMBER(MATCH(SUBSTITUTE(F4884," ",""),SUBSTITUTE('Look Up Values'!$W$2:$W$30," ",""),0)),"","D&amp;R error")),"")</f>
        <v/>
      </c>
      <c r="O4884" s="256" t="str">
        <f t="shared" si="153"/>
        <v/>
      </c>
    </row>
    <row r="4885" spans="1:15" ht="15.75">
      <c r="A4885" s="250">
        <v>4878</v>
      </c>
      <c r="B4885" s="208"/>
      <c r="C4885" s="49"/>
      <c r="D4885" s="50"/>
      <c r="E4885" s="50"/>
      <c r="F4885" s="50"/>
      <c r="G4885" s="209"/>
      <c r="H4885" s="48"/>
      <c r="I4885" s="457" t="str">
        <f t="shared" si="152"/>
        <v/>
      </c>
      <c r="J4885" s="241" cm="1">
        <f t="array" ref="J4885">SUMPRODUCT(--(K4885:N4885&lt;&gt;"")) + IF(TRIM(O4885)="",0,LEN(O4885)-LEN(SUBSTITUTE(O4885,",",""))+1)</f>
        <v>0</v>
      </c>
      <c r="K4885" s="242" t="str">
        <f>IF(AND(G4885&lt;&gt;0,G4885&lt;&gt;""),IF(B4885="","",IF(ISNUMBER(MATCH(B4885,'Look Up Values'!$B$2:$B$500,0)),"","Dest. error")),"")</f>
        <v/>
      </c>
      <c r="L4885" s="242" t="str">
        <f>IF(AND(G4885&lt;&gt;0,G4885&lt;&gt;""),IF(C4885="","",IF(AND(ISNUMBER(--LEFT(C4885,FIND(" ",C4885&amp;" ")-1)),OR(LEN(LEFT(C4885,FIND(" ",C4885&amp;" ")-1))=6,LEN(LEFT(C4885,FIND(" ",C4885&amp;" ")-1))=7),OR(ISNUMBER(MATCH(LEFT(C4885,FIND(" ",C4885&amp;" ")-1),'Look Up Values'!$G$2:$G$1000,0)),ISNUMBER(MATCH(LEFT(C4885,FIND(" ",C4885&amp;" ")-1),'Look Up Values'!$AE$2:$AE$2000,0)))),"","EWC error")),"")</f>
        <v/>
      </c>
      <c r="M4885" s="242" t="str" cm="1">
        <f t="array" ref="M4885">IF(AND(G4885&lt;&gt;0,G4885&lt;&gt;""),IF(E4885="","",IF(ISNUMBER(MATCH(SUBSTITUTE(E4885," ",""),SUBSTITUTE('Look Up Values'!$I$2:$I$10," ",""),0)),"","State error")),"")</f>
        <v/>
      </c>
      <c r="N4885" s="242" t="str" cm="1">
        <f t="array" ref="N4885">IF(AND(G4885&lt;&gt;0,G4885&lt;&gt;""),IF(F4885="","",IF(ISNUMBER(MATCH(SUBSTITUTE(F4885," ",""),SUBSTITUTE('Look Up Values'!$W$2:$W$30," ",""),0)),"","D&amp;R error")),"")</f>
        <v/>
      </c>
      <c r="O4885" s="256" t="str">
        <f t="shared" si="153"/>
        <v/>
      </c>
    </row>
    <row r="4886" spans="1:15" ht="15.75">
      <c r="A4886" s="250">
        <v>4879</v>
      </c>
      <c r="B4886" s="208"/>
      <c r="C4886" s="49"/>
      <c r="D4886" s="50"/>
      <c r="E4886" s="50"/>
      <c r="F4886" s="50"/>
      <c r="G4886" s="209"/>
      <c r="H4886" s="48"/>
      <c r="I4886" s="457" t="str">
        <f t="shared" si="152"/>
        <v/>
      </c>
      <c r="J4886" s="241" cm="1">
        <f t="array" ref="J4886">SUMPRODUCT(--(K4886:N4886&lt;&gt;"")) + IF(TRIM(O4886)="",0,LEN(O4886)-LEN(SUBSTITUTE(O4886,",",""))+1)</f>
        <v>0</v>
      </c>
      <c r="K4886" s="242" t="str">
        <f>IF(AND(G4886&lt;&gt;0,G4886&lt;&gt;""),IF(B4886="","",IF(ISNUMBER(MATCH(B4886,'Look Up Values'!$B$2:$B$500,0)),"","Dest. error")),"")</f>
        <v/>
      </c>
      <c r="L4886" s="242" t="str">
        <f>IF(AND(G4886&lt;&gt;0,G4886&lt;&gt;""),IF(C4886="","",IF(AND(ISNUMBER(--LEFT(C4886,FIND(" ",C4886&amp;" ")-1)),OR(LEN(LEFT(C4886,FIND(" ",C4886&amp;" ")-1))=6,LEN(LEFT(C4886,FIND(" ",C4886&amp;" ")-1))=7),OR(ISNUMBER(MATCH(LEFT(C4886,FIND(" ",C4886&amp;" ")-1),'Look Up Values'!$G$2:$G$1000,0)),ISNUMBER(MATCH(LEFT(C4886,FIND(" ",C4886&amp;" ")-1),'Look Up Values'!$AE$2:$AE$2000,0)))),"","EWC error")),"")</f>
        <v/>
      </c>
      <c r="M4886" s="242" t="str" cm="1">
        <f t="array" ref="M4886">IF(AND(G4886&lt;&gt;0,G4886&lt;&gt;""),IF(E4886="","",IF(ISNUMBER(MATCH(SUBSTITUTE(E4886," ",""),SUBSTITUTE('Look Up Values'!$I$2:$I$10," ",""),0)),"","State error")),"")</f>
        <v/>
      </c>
      <c r="N4886" s="242" t="str" cm="1">
        <f t="array" ref="N4886">IF(AND(G4886&lt;&gt;0,G4886&lt;&gt;""),IF(F4886="","",IF(ISNUMBER(MATCH(SUBSTITUTE(F4886," ",""),SUBSTITUTE('Look Up Values'!$W$2:$W$30," ",""),0)),"","D&amp;R error")),"")</f>
        <v/>
      </c>
      <c r="O4886" s="256" t="str">
        <f t="shared" si="153"/>
        <v/>
      </c>
    </row>
    <row r="4887" spans="1:15" ht="15.75">
      <c r="A4887" s="250">
        <v>4880</v>
      </c>
      <c r="B4887" s="208"/>
      <c r="C4887" s="49"/>
      <c r="D4887" s="50"/>
      <c r="E4887" s="50"/>
      <c r="F4887" s="50"/>
      <c r="G4887" s="209"/>
      <c r="H4887" s="48"/>
      <c r="I4887" s="457" t="str">
        <f t="shared" si="152"/>
        <v/>
      </c>
      <c r="J4887" s="241" cm="1">
        <f t="array" ref="J4887">SUMPRODUCT(--(K4887:N4887&lt;&gt;"")) + IF(TRIM(O4887)="",0,LEN(O4887)-LEN(SUBSTITUTE(O4887,",",""))+1)</f>
        <v>0</v>
      </c>
      <c r="K4887" s="242" t="str">
        <f>IF(AND(G4887&lt;&gt;0,G4887&lt;&gt;""),IF(B4887="","",IF(ISNUMBER(MATCH(B4887,'Look Up Values'!$B$2:$B$500,0)),"","Dest. error")),"")</f>
        <v/>
      </c>
      <c r="L4887" s="242" t="str">
        <f>IF(AND(G4887&lt;&gt;0,G4887&lt;&gt;""),IF(C4887="","",IF(AND(ISNUMBER(--LEFT(C4887,FIND(" ",C4887&amp;" ")-1)),OR(LEN(LEFT(C4887,FIND(" ",C4887&amp;" ")-1))=6,LEN(LEFT(C4887,FIND(" ",C4887&amp;" ")-1))=7),OR(ISNUMBER(MATCH(LEFT(C4887,FIND(" ",C4887&amp;" ")-1),'Look Up Values'!$G$2:$G$1000,0)),ISNUMBER(MATCH(LEFT(C4887,FIND(" ",C4887&amp;" ")-1),'Look Up Values'!$AE$2:$AE$2000,0)))),"","EWC error")),"")</f>
        <v/>
      </c>
      <c r="M4887" s="242" t="str" cm="1">
        <f t="array" ref="M4887">IF(AND(G4887&lt;&gt;0,G4887&lt;&gt;""),IF(E4887="","",IF(ISNUMBER(MATCH(SUBSTITUTE(E4887," ",""),SUBSTITUTE('Look Up Values'!$I$2:$I$10," ",""),0)),"","State error")),"")</f>
        <v/>
      </c>
      <c r="N4887" s="242" t="str" cm="1">
        <f t="array" ref="N4887">IF(AND(G4887&lt;&gt;0,G4887&lt;&gt;""),IF(F4887="","",IF(ISNUMBER(MATCH(SUBSTITUTE(F4887," ",""),SUBSTITUTE('Look Up Values'!$W$2:$W$30," ",""),0)),"","D&amp;R error")),"")</f>
        <v/>
      </c>
      <c r="O4887" s="256" t="str">
        <f t="shared" si="153"/>
        <v/>
      </c>
    </row>
    <row r="4888" spans="1:15" ht="15.75">
      <c r="A4888" s="250">
        <v>4881</v>
      </c>
      <c r="B4888" s="208"/>
      <c r="C4888" s="49"/>
      <c r="D4888" s="50"/>
      <c r="E4888" s="50"/>
      <c r="F4888" s="50"/>
      <c r="G4888" s="209"/>
      <c r="H4888" s="48"/>
      <c r="I4888" s="457" t="str">
        <f t="shared" si="152"/>
        <v/>
      </c>
      <c r="J4888" s="241" cm="1">
        <f t="array" ref="J4888">SUMPRODUCT(--(K4888:N4888&lt;&gt;"")) + IF(TRIM(O4888)="",0,LEN(O4888)-LEN(SUBSTITUTE(O4888,",",""))+1)</f>
        <v>0</v>
      </c>
      <c r="K4888" s="242" t="str">
        <f>IF(AND(G4888&lt;&gt;0,G4888&lt;&gt;""),IF(B4888="","",IF(ISNUMBER(MATCH(B4888,'Look Up Values'!$B$2:$B$500,0)),"","Dest. error")),"")</f>
        <v/>
      </c>
      <c r="L4888" s="242" t="str">
        <f>IF(AND(G4888&lt;&gt;0,G4888&lt;&gt;""),IF(C4888="","",IF(AND(ISNUMBER(--LEFT(C4888,FIND(" ",C4888&amp;" ")-1)),OR(LEN(LEFT(C4888,FIND(" ",C4888&amp;" ")-1))=6,LEN(LEFT(C4888,FIND(" ",C4888&amp;" ")-1))=7),OR(ISNUMBER(MATCH(LEFT(C4888,FIND(" ",C4888&amp;" ")-1),'Look Up Values'!$G$2:$G$1000,0)),ISNUMBER(MATCH(LEFT(C4888,FIND(" ",C4888&amp;" ")-1),'Look Up Values'!$AE$2:$AE$2000,0)))),"","EWC error")),"")</f>
        <v/>
      </c>
      <c r="M4888" s="242" t="str" cm="1">
        <f t="array" ref="M4888">IF(AND(G4888&lt;&gt;0,G4888&lt;&gt;""),IF(E4888="","",IF(ISNUMBER(MATCH(SUBSTITUTE(E4888," ",""),SUBSTITUTE('Look Up Values'!$I$2:$I$10," ",""),0)),"","State error")),"")</f>
        <v/>
      </c>
      <c r="N4888" s="242" t="str" cm="1">
        <f t="array" ref="N4888">IF(AND(G4888&lt;&gt;0,G4888&lt;&gt;""),IF(F4888="","",IF(ISNUMBER(MATCH(SUBSTITUTE(F4888," ",""),SUBSTITUTE('Look Up Values'!$W$2:$W$30," ",""),0)),"","D&amp;R error")),"")</f>
        <v/>
      </c>
      <c r="O4888" s="256" t="str">
        <f t="shared" si="153"/>
        <v/>
      </c>
    </row>
    <row r="4889" spans="1:15" ht="15.75">
      <c r="A4889" s="250">
        <v>4882</v>
      </c>
      <c r="B4889" s="208"/>
      <c r="C4889" s="49"/>
      <c r="D4889" s="50"/>
      <c r="E4889" s="50"/>
      <c r="F4889" s="50"/>
      <c r="G4889" s="209"/>
      <c r="H4889" s="48"/>
      <c r="I4889" s="457" t="str">
        <f t="shared" si="152"/>
        <v/>
      </c>
      <c r="J4889" s="241" cm="1">
        <f t="array" ref="J4889">SUMPRODUCT(--(K4889:N4889&lt;&gt;"")) + IF(TRIM(O4889)="",0,LEN(O4889)-LEN(SUBSTITUTE(O4889,",",""))+1)</f>
        <v>0</v>
      </c>
      <c r="K4889" s="242" t="str">
        <f>IF(AND(G4889&lt;&gt;0,G4889&lt;&gt;""),IF(B4889="","",IF(ISNUMBER(MATCH(B4889,'Look Up Values'!$B$2:$B$500,0)),"","Dest. error")),"")</f>
        <v/>
      </c>
      <c r="L4889" s="242" t="str">
        <f>IF(AND(G4889&lt;&gt;0,G4889&lt;&gt;""),IF(C4889="","",IF(AND(ISNUMBER(--LEFT(C4889,FIND(" ",C4889&amp;" ")-1)),OR(LEN(LEFT(C4889,FIND(" ",C4889&amp;" ")-1))=6,LEN(LEFT(C4889,FIND(" ",C4889&amp;" ")-1))=7),OR(ISNUMBER(MATCH(LEFT(C4889,FIND(" ",C4889&amp;" ")-1),'Look Up Values'!$G$2:$G$1000,0)),ISNUMBER(MATCH(LEFT(C4889,FIND(" ",C4889&amp;" ")-1),'Look Up Values'!$AE$2:$AE$2000,0)))),"","EWC error")),"")</f>
        <v/>
      </c>
      <c r="M4889" s="242" t="str" cm="1">
        <f t="array" ref="M4889">IF(AND(G4889&lt;&gt;0,G4889&lt;&gt;""),IF(E4889="","",IF(ISNUMBER(MATCH(SUBSTITUTE(E4889," ",""),SUBSTITUTE('Look Up Values'!$I$2:$I$10," ",""),0)),"","State error")),"")</f>
        <v/>
      </c>
      <c r="N4889" s="242" t="str" cm="1">
        <f t="array" ref="N4889">IF(AND(G4889&lt;&gt;0,G4889&lt;&gt;""),IF(F4889="","",IF(ISNUMBER(MATCH(SUBSTITUTE(F4889," ",""),SUBSTITUTE('Look Up Values'!$W$2:$W$30," ",""),0)),"","D&amp;R error")),"")</f>
        <v/>
      </c>
      <c r="O4889" s="256" t="str">
        <f t="shared" si="153"/>
        <v/>
      </c>
    </row>
    <row r="4890" spans="1:15" ht="15.75">
      <c r="A4890" s="250">
        <v>4883</v>
      </c>
      <c r="B4890" s="208"/>
      <c r="C4890" s="49"/>
      <c r="D4890" s="50"/>
      <c r="E4890" s="50"/>
      <c r="F4890" s="50"/>
      <c r="G4890" s="209"/>
      <c r="H4890" s="48"/>
      <c r="I4890" s="457" t="str">
        <f t="shared" si="152"/>
        <v/>
      </c>
      <c r="J4890" s="241" cm="1">
        <f t="array" ref="J4890">SUMPRODUCT(--(K4890:N4890&lt;&gt;"")) + IF(TRIM(O4890)="",0,LEN(O4890)-LEN(SUBSTITUTE(O4890,",",""))+1)</f>
        <v>0</v>
      </c>
      <c r="K4890" s="242" t="str">
        <f>IF(AND(G4890&lt;&gt;0,G4890&lt;&gt;""),IF(B4890="","",IF(ISNUMBER(MATCH(B4890,'Look Up Values'!$B$2:$B$500,0)),"","Dest. error")),"")</f>
        <v/>
      </c>
      <c r="L4890" s="242" t="str">
        <f>IF(AND(G4890&lt;&gt;0,G4890&lt;&gt;""),IF(C4890="","",IF(AND(ISNUMBER(--LEFT(C4890,FIND(" ",C4890&amp;" ")-1)),OR(LEN(LEFT(C4890,FIND(" ",C4890&amp;" ")-1))=6,LEN(LEFT(C4890,FIND(" ",C4890&amp;" ")-1))=7),OR(ISNUMBER(MATCH(LEFT(C4890,FIND(" ",C4890&amp;" ")-1),'Look Up Values'!$G$2:$G$1000,0)),ISNUMBER(MATCH(LEFT(C4890,FIND(" ",C4890&amp;" ")-1),'Look Up Values'!$AE$2:$AE$2000,0)))),"","EWC error")),"")</f>
        <v/>
      </c>
      <c r="M4890" s="242" t="str" cm="1">
        <f t="array" ref="M4890">IF(AND(G4890&lt;&gt;0,G4890&lt;&gt;""),IF(E4890="","",IF(ISNUMBER(MATCH(SUBSTITUTE(E4890," ",""),SUBSTITUTE('Look Up Values'!$I$2:$I$10," ",""),0)),"","State error")),"")</f>
        <v/>
      </c>
      <c r="N4890" s="242" t="str" cm="1">
        <f t="array" ref="N4890">IF(AND(G4890&lt;&gt;0,G4890&lt;&gt;""),IF(F4890="","",IF(ISNUMBER(MATCH(SUBSTITUTE(F4890," ",""),SUBSTITUTE('Look Up Values'!$W$2:$W$30," ",""),0)),"","D&amp;R error")),"")</f>
        <v/>
      </c>
      <c r="O4890" s="256" t="str">
        <f t="shared" si="153"/>
        <v/>
      </c>
    </row>
    <row r="4891" spans="1:15" ht="15.75">
      <c r="A4891" s="250">
        <v>4884</v>
      </c>
      <c r="B4891" s="208"/>
      <c r="C4891" s="49"/>
      <c r="D4891" s="50"/>
      <c r="E4891" s="50"/>
      <c r="F4891" s="50"/>
      <c r="G4891" s="209"/>
      <c r="H4891" s="48"/>
      <c r="I4891" s="457" t="str">
        <f t="shared" si="152"/>
        <v/>
      </c>
      <c r="J4891" s="241" cm="1">
        <f t="array" ref="J4891">SUMPRODUCT(--(K4891:N4891&lt;&gt;"")) + IF(TRIM(O4891)="",0,LEN(O4891)-LEN(SUBSTITUTE(O4891,",",""))+1)</f>
        <v>0</v>
      </c>
      <c r="K4891" s="242" t="str">
        <f>IF(AND(G4891&lt;&gt;0,G4891&lt;&gt;""),IF(B4891="","",IF(ISNUMBER(MATCH(B4891,'Look Up Values'!$B$2:$B$500,0)),"","Dest. error")),"")</f>
        <v/>
      </c>
      <c r="L4891" s="242" t="str">
        <f>IF(AND(G4891&lt;&gt;0,G4891&lt;&gt;""),IF(C4891="","",IF(AND(ISNUMBER(--LEFT(C4891,FIND(" ",C4891&amp;" ")-1)),OR(LEN(LEFT(C4891,FIND(" ",C4891&amp;" ")-1))=6,LEN(LEFT(C4891,FIND(" ",C4891&amp;" ")-1))=7),OR(ISNUMBER(MATCH(LEFT(C4891,FIND(" ",C4891&amp;" ")-1),'Look Up Values'!$G$2:$G$1000,0)),ISNUMBER(MATCH(LEFT(C4891,FIND(" ",C4891&amp;" ")-1),'Look Up Values'!$AE$2:$AE$2000,0)))),"","EWC error")),"")</f>
        <v/>
      </c>
      <c r="M4891" s="242" t="str" cm="1">
        <f t="array" ref="M4891">IF(AND(G4891&lt;&gt;0,G4891&lt;&gt;""),IF(E4891="","",IF(ISNUMBER(MATCH(SUBSTITUTE(E4891," ",""),SUBSTITUTE('Look Up Values'!$I$2:$I$10," ",""),0)),"","State error")),"")</f>
        <v/>
      </c>
      <c r="N4891" s="242" t="str" cm="1">
        <f t="array" ref="N4891">IF(AND(G4891&lt;&gt;0,G4891&lt;&gt;""),IF(F4891="","",IF(ISNUMBER(MATCH(SUBSTITUTE(F4891," ",""),SUBSTITUTE('Look Up Values'!$W$2:$W$30," ",""),0)),"","D&amp;R error")),"")</f>
        <v/>
      </c>
      <c r="O4891" s="256" t="str">
        <f t="shared" si="153"/>
        <v/>
      </c>
    </row>
    <row r="4892" spans="1:15" ht="15.75">
      <c r="A4892" s="250">
        <v>4885</v>
      </c>
      <c r="B4892" s="208"/>
      <c r="C4892" s="49"/>
      <c r="D4892" s="50"/>
      <c r="E4892" s="50"/>
      <c r="F4892" s="50"/>
      <c r="G4892" s="209"/>
      <c r="H4892" s="48"/>
      <c r="I4892" s="457" t="str">
        <f t="shared" si="152"/>
        <v/>
      </c>
      <c r="J4892" s="241" cm="1">
        <f t="array" ref="J4892">SUMPRODUCT(--(K4892:N4892&lt;&gt;"")) + IF(TRIM(O4892)="",0,LEN(O4892)-LEN(SUBSTITUTE(O4892,",",""))+1)</f>
        <v>0</v>
      </c>
      <c r="K4892" s="242" t="str">
        <f>IF(AND(G4892&lt;&gt;0,G4892&lt;&gt;""),IF(B4892="","",IF(ISNUMBER(MATCH(B4892,'Look Up Values'!$B$2:$B$500,0)),"","Dest. error")),"")</f>
        <v/>
      </c>
      <c r="L4892" s="242" t="str">
        <f>IF(AND(G4892&lt;&gt;0,G4892&lt;&gt;""),IF(C4892="","",IF(AND(ISNUMBER(--LEFT(C4892,FIND(" ",C4892&amp;" ")-1)),OR(LEN(LEFT(C4892,FIND(" ",C4892&amp;" ")-1))=6,LEN(LEFT(C4892,FIND(" ",C4892&amp;" ")-1))=7),OR(ISNUMBER(MATCH(LEFT(C4892,FIND(" ",C4892&amp;" ")-1),'Look Up Values'!$G$2:$G$1000,0)),ISNUMBER(MATCH(LEFT(C4892,FIND(" ",C4892&amp;" ")-1),'Look Up Values'!$AE$2:$AE$2000,0)))),"","EWC error")),"")</f>
        <v/>
      </c>
      <c r="M4892" s="242" t="str" cm="1">
        <f t="array" ref="M4892">IF(AND(G4892&lt;&gt;0,G4892&lt;&gt;""),IF(E4892="","",IF(ISNUMBER(MATCH(SUBSTITUTE(E4892," ",""),SUBSTITUTE('Look Up Values'!$I$2:$I$10," ",""),0)),"","State error")),"")</f>
        <v/>
      </c>
      <c r="N4892" s="242" t="str" cm="1">
        <f t="array" ref="N4892">IF(AND(G4892&lt;&gt;0,G4892&lt;&gt;""),IF(F4892="","",IF(ISNUMBER(MATCH(SUBSTITUTE(F4892," ",""),SUBSTITUTE('Look Up Values'!$W$2:$W$30," ",""),0)),"","D&amp;R error")),"")</f>
        <v/>
      </c>
      <c r="O4892" s="256" t="str">
        <f t="shared" si="153"/>
        <v/>
      </c>
    </row>
    <row r="4893" spans="1:15" ht="15.75">
      <c r="A4893" s="250">
        <v>4886</v>
      </c>
      <c r="B4893" s="208"/>
      <c r="C4893" s="49"/>
      <c r="D4893" s="50"/>
      <c r="E4893" s="50"/>
      <c r="F4893" s="50"/>
      <c r="G4893" s="209"/>
      <c r="H4893" s="48"/>
      <c r="I4893" s="457" t="str">
        <f t="shared" si="152"/>
        <v/>
      </c>
      <c r="J4893" s="241" cm="1">
        <f t="array" ref="J4893">SUMPRODUCT(--(K4893:N4893&lt;&gt;"")) + IF(TRIM(O4893)="",0,LEN(O4893)-LEN(SUBSTITUTE(O4893,",",""))+1)</f>
        <v>0</v>
      </c>
      <c r="K4893" s="242" t="str">
        <f>IF(AND(G4893&lt;&gt;0,G4893&lt;&gt;""),IF(B4893="","",IF(ISNUMBER(MATCH(B4893,'Look Up Values'!$B$2:$B$500,0)),"","Dest. error")),"")</f>
        <v/>
      </c>
      <c r="L4893" s="242" t="str">
        <f>IF(AND(G4893&lt;&gt;0,G4893&lt;&gt;""),IF(C4893="","",IF(AND(ISNUMBER(--LEFT(C4893,FIND(" ",C4893&amp;" ")-1)),OR(LEN(LEFT(C4893,FIND(" ",C4893&amp;" ")-1))=6,LEN(LEFT(C4893,FIND(" ",C4893&amp;" ")-1))=7),OR(ISNUMBER(MATCH(LEFT(C4893,FIND(" ",C4893&amp;" ")-1),'Look Up Values'!$G$2:$G$1000,0)),ISNUMBER(MATCH(LEFT(C4893,FIND(" ",C4893&amp;" ")-1),'Look Up Values'!$AE$2:$AE$2000,0)))),"","EWC error")),"")</f>
        <v/>
      </c>
      <c r="M4893" s="242" t="str" cm="1">
        <f t="array" ref="M4893">IF(AND(G4893&lt;&gt;0,G4893&lt;&gt;""),IF(E4893="","",IF(ISNUMBER(MATCH(SUBSTITUTE(E4893," ",""),SUBSTITUTE('Look Up Values'!$I$2:$I$10," ",""),0)),"","State error")),"")</f>
        <v/>
      </c>
      <c r="N4893" s="242" t="str" cm="1">
        <f t="array" ref="N4893">IF(AND(G4893&lt;&gt;0,G4893&lt;&gt;""),IF(F4893="","",IF(ISNUMBER(MATCH(SUBSTITUTE(F4893," ",""),SUBSTITUTE('Look Up Values'!$W$2:$W$30," ",""),0)),"","D&amp;R error")),"")</f>
        <v/>
      </c>
      <c r="O4893" s="256" t="str">
        <f t="shared" si="153"/>
        <v/>
      </c>
    </row>
    <row r="4894" spans="1:15" ht="15.75">
      <c r="A4894" s="250">
        <v>4887</v>
      </c>
      <c r="B4894" s="208"/>
      <c r="C4894" s="49"/>
      <c r="D4894" s="50"/>
      <c r="E4894" s="50"/>
      <c r="F4894" s="50"/>
      <c r="G4894" s="209"/>
      <c r="H4894" s="48"/>
      <c r="I4894" s="457" t="str">
        <f t="shared" si="152"/>
        <v/>
      </c>
      <c r="J4894" s="241" cm="1">
        <f t="array" ref="J4894">SUMPRODUCT(--(K4894:N4894&lt;&gt;"")) + IF(TRIM(O4894)="",0,LEN(O4894)-LEN(SUBSTITUTE(O4894,",",""))+1)</f>
        <v>0</v>
      </c>
      <c r="K4894" s="242" t="str">
        <f>IF(AND(G4894&lt;&gt;0,G4894&lt;&gt;""),IF(B4894="","",IF(ISNUMBER(MATCH(B4894,'Look Up Values'!$B$2:$B$500,0)),"","Dest. error")),"")</f>
        <v/>
      </c>
      <c r="L4894" s="242" t="str">
        <f>IF(AND(G4894&lt;&gt;0,G4894&lt;&gt;""),IF(C4894="","",IF(AND(ISNUMBER(--LEFT(C4894,FIND(" ",C4894&amp;" ")-1)),OR(LEN(LEFT(C4894,FIND(" ",C4894&amp;" ")-1))=6,LEN(LEFT(C4894,FIND(" ",C4894&amp;" ")-1))=7),OR(ISNUMBER(MATCH(LEFT(C4894,FIND(" ",C4894&amp;" ")-1),'Look Up Values'!$G$2:$G$1000,0)),ISNUMBER(MATCH(LEFT(C4894,FIND(" ",C4894&amp;" ")-1),'Look Up Values'!$AE$2:$AE$2000,0)))),"","EWC error")),"")</f>
        <v/>
      </c>
      <c r="M4894" s="242" t="str" cm="1">
        <f t="array" ref="M4894">IF(AND(G4894&lt;&gt;0,G4894&lt;&gt;""),IF(E4894="","",IF(ISNUMBER(MATCH(SUBSTITUTE(E4894," ",""),SUBSTITUTE('Look Up Values'!$I$2:$I$10," ",""),0)),"","State error")),"")</f>
        <v/>
      </c>
      <c r="N4894" s="242" t="str" cm="1">
        <f t="array" ref="N4894">IF(AND(G4894&lt;&gt;0,G4894&lt;&gt;""),IF(F4894="","",IF(ISNUMBER(MATCH(SUBSTITUTE(F4894," ",""),SUBSTITUTE('Look Up Values'!$W$2:$W$30," ",""),0)),"","D&amp;R error")),"")</f>
        <v/>
      </c>
      <c r="O4894" s="256" t="str">
        <f t="shared" si="153"/>
        <v/>
      </c>
    </row>
    <row r="4895" spans="1:15" ht="15.75">
      <c r="A4895" s="250">
        <v>4888</v>
      </c>
      <c r="B4895" s="208"/>
      <c r="C4895" s="49"/>
      <c r="D4895" s="50"/>
      <c r="E4895" s="50"/>
      <c r="F4895" s="50"/>
      <c r="G4895" s="209"/>
      <c r="H4895" s="48"/>
      <c r="I4895" s="457" t="str">
        <f t="shared" si="152"/>
        <v/>
      </c>
      <c r="J4895" s="241" cm="1">
        <f t="array" ref="J4895">SUMPRODUCT(--(K4895:N4895&lt;&gt;"")) + IF(TRIM(O4895)="",0,LEN(O4895)-LEN(SUBSTITUTE(O4895,",",""))+1)</f>
        <v>0</v>
      </c>
      <c r="K4895" s="242" t="str">
        <f>IF(AND(G4895&lt;&gt;0,G4895&lt;&gt;""),IF(B4895="","",IF(ISNUMBER(MATCH(B4895,'Look Up Values'!$B$2:$B$500,0)),"","Dest. error")),"")</f>
        <v/>
      </c>
      <c r="L4895" s="242" t="str">
        <f>IF(AND(G4895&lt;&gt;0,G4895&lt;&gt;""),IF(C4895="","",IF(AND(ISNUMBER(--LEFT(C4895,FIND(" ",C4895&amp;" ")-1)),OR(LEN(LEFT(C4895,FIND(" ",C4895&amp;" ")-1))=6,LEN(LEFT(C4895,FIND(" ",C4895&amp;" ")-1))=7),OR(ISNUMBER(MATCH(LEFT(C4895,FIND(" ",C4895&amp;" ")-1),'Look Up Values'!$G$2:$G$1000,0)),ISNUMBER(MATCH(LEFT(C4895,FIND(" ",C4895&amp;" ")-1),'Look Up Values'!$AE$2:$AE$2000,0)))),"","EWC error")),"")</f>
        <v/>
      </c>
      <c r="M4895" s="242" t="str" cm="1">
        <f t="array" ref="M4895">IF(AND(G4895&lt;&gt;0,G4895&lt;&gt;""),IF(E4895="","",IF(ISNUMBER(MATCH(SUBSTITUTE(E4895," ",""),SUBSTITUTE('Look Up Values'!$I$2:$I$10," ",""),0)),"","State error")),"")</f>
        <v/>
      </c>
      <c r="N4895" s="242" t="str" cm="1">
        <f t="array" ref="N4895">IF(AND(G4895&lt;&gt;0,G4895&lt;&gt;""),IF(F4895="","",IF(ISNUMBER(MATCH(SUBSTITUTE(F4895," ",""),SUBSTITUTE('Look Up Values'!$W$2:$W$30," ",""),0)),"","D&amp;R error")),"")</f>
        <v/>
      </c>
      <c r="O4895" s="256" t="str">
        <f t="shared" si="153"/>
        <v/>
      </c>
    </row>
    <row r="4896" spans="1:15" ht="15.75">
      <c r="A4896" s="250">
        <v>4889</v>
      </c>
      <c r="B4896" s="208"/>
      <c r="C4896" s="49"/>
      <c r="D4896" s="50"/>
      <c r="E4896" s="50"/>
      <c r="F4896" s="50"/>
      <c r="G4896" s="209"/>
      <c r="H4896" s="48"/>
      <c r="I4896" s="457" t="str">
        <f t="shared" si="152"/>
        <v/>
      </c>
      <c r="J4896" s="241" cm="1">
        <f t="array" ref="J4896">SUMPRODUCT(--(K4896:N4896&lt;&gt;"")) + IF(TRIM(O4896)="",0,LEN(O4896)-LEN(SUBSTITUTE(O4896,",",""))+1)</f>
        <v>0</v>
      </c>
      <c r="K4896" s="242" t="str">
        <f>IF(AND(G4896&lt;&gt;0,G4896&lt;&gt;""),IF(B4896="","",IF(ISNUMBER(MATCH(B4896,'Look Up Values'!$B$2:$B$500,0)),"","Dest. error")),"")</f>
        <v/>
      </c>
      <c r="L4896" s="242" t="str">
        <f>IF(AND(G4896&lt;&gt;0,G4896&lt;&gt;""),IF(C4896="","",IF(AND(ISNUMBER(--LEFT(C4896,FIND(" ",C4896&amp;" ")-1)),OR(LEN(LEFT(C4896,FIND(" ",C4896&amp;" ")-1))=6,LEN(LEFT(C4896,FIND(" ",C4896&amp;" ")-1))=7),OR(ISNUMBER(MATCH(LEFT(C4896,FIND(" ",C4896&amp;" ")-1),'Look Up Values'!$G$2:$G$1000,0)),ISNUMBER(MATCH(LEFT(C4896,FIND(" ",C4896&amp;" ")-1),'Look Up Values'!$AE$2:$AE$2000,0)))),"","EWC error")),"")</f>
        <v/>
      </c>
      <c r="M4896" s="242" t="str" cm="1">
        <f t="array" ref="M4896">IF(AND(G4896&lt;&gt;0,G4896&lt;&gt;""),IF(E4896="","",IF(ISNUMBER(MATCH(SUBSTITUTE(E4896," ",""),SUBSTITUTE('Look Up Values'!$I$2:$I$10," ",""),0)),"","State error")),"")</f>
        <v/>
      </c>
      <c r="N4896" s="242" t="str" cm="1">
        <f t="array" ref="N4896">IF(AND(G4896&lt;&gt;0,G4896&lt;&gt;""),IF(F4896="","",IF(ISNUMBER(MATCH(SUBSTITUTE(F4896," ",""),SUBSTITUTE('Look Up Values'!$W$2:$W$30," ",""),0)),"","D&amp;R error")),"")</f>
        <v/>
      </c>
      <c r="O4896" s="256" t="str">
        <f t="shared" si="153"/>
        <v/>
      </c>
    </row>
    <row r="4897" spans="1:15" ht="15.75">
      <c r="A4897" s="250">
        <v>4890</v>
      </c>
      <c r="B4897" s="208"/>
      <c r="C4897" s="49"/>
      <c r="D4897" s="50"/>
      <c r="E4897" s="50"/>
      <c r="F4897" s="50"/>
      <c r="G4897" s="209"/>
      <c r="H4897" s="48"/>
      <c r="I4897" s="457" t="str">
        <f t="shared" si="152"/>
        <v/>
      </c>
      <c r="J4897" s="241" cm="1">
        <f t="array" ref="J4897">SUMPRODUCT(--(K4897:N4897&lt;&gt;"")) + IF(TRIM(O4897)="",0,LEN(O4897)-LEN(SUBSTITUTE(O4897,",",""))+1)</f>
        <v>0</v>
      </c>
      <c r="K4897" s="242" t="str">
        <f>IF(AND(G4897&lt;&gt;0,G4897&lt;&gt;""),IF(B4897="","",IF(ISNUMBER(MATCH(B4897,'Look Up Values'!$B$2:$B$500,0)),"","Dest. error")),"")</f>
        <v/>
      </c>
      <c r="L4897" s="242" t="str">
        <f>IF(AND(G4897&lt;&gt;0,G4897&lt;&gt;""),IF(C4897="","",IF(AND(ISNUMBER(--LEFT(C4897,FIND(" ",C4897&amp;" ")-1)),OR(LEN(LEFT(C4897,FIND(" ",C4897&amp;" ")-1))=6,LEN(LEFT(C4897,FIND(" ",C4897&amp;" ")-1))=7),OR(ISNUMBER(MATCH(LEFT(C4897,FIND(" ",C4897&amp;" ")-1),'Look Up Values'!$G$2:$G$1000,0)),ISNUMBER(MATCH(LEFT(C4897,FIND(" ",C4897&amp;" ")-1),'Look Up Values'!$AE$2:$AE$2000,0)))),"","EWC error")),"")</f>
        <v/>
      </c>
      <c r="M4897" s="242" t="str" cm="1">
        <f t="array" ref="M4897">IF(AND(G4897&lt;&gt;0,G4897&lt;&gt;""),IF(E4897="","",IF(ISNUMBER(MATCH(SUBSTITUTE(E4897," ",""),SUBSTITUTE('Look Up Values'!$I$2:$I$10," ",""),0)),"","State error")),"")</f>
        <v/>
      </c>
      <c r="N4897" s="242" t="str" cm="1">
        <f t="array" ref="N4897">IF(AND(G4897&lt;&gt;0,G4897&lt;&gt;""),IF(F4897="","",IF(ISNUMBER(MATCH(SUBSTITUTE(F4897," ",""),SUBSTITUTE('Look Up Values'!$W$2:$W$30," ",""),0)),"","D&amp;R error")),"")</f>
        <v/>
      </c>
      <c r="O4897" s="256" t="str">
        <f t="shared" si="153"/>
        <v/>
      </c>
    </row>
    <row r="4898" spans="1:15" ht="15.75">
      <c r="A4898" s="250">
        <v>4891</v>
      </c>
      <c r="B4898" s="208"/>
      <c r="C4898" s="49"/>
      <c r="D4898" s="50"/>
      <c r="E4898" s="50"/>
      <c r="F4898" s="50"/>
      <c r="G4898" s="209"/>
      <c r="H4898" s="48"/>
      <c r="I4898" s="457" t="str">
        <f t="shared" si="152"/>
        <v/>
      </c>
      <c r="J4898" s="241" cm="1">
        <f t="array" ref="J4898">SUMPRODUCT(--(K4898:N4898&lt;&gt;"")) + IF(TRIM(O4898)="",0,LEN(O4898)-LEN(SUBSTITUTE(O4898,",",""))+1)</f>
        <v>0</v>
      </c>
      <c r="K4898" s="242" t="str">
        <f>IF(AND(G4898&lt;&gt;0,G4898&lt;&gt;""),IF(B4898="","",IF(ISNUMBER(MATCH(B4898,'Look Up Values'!$B$2:$B$500,0)),"","Dest. error")),"")</f>
        <v/>
      </c>
      <c r="L4898" s="242" t="str">
        <f>IF(AND(G4898&lt;&gt;0,G4898&lt;&gt;""),IF(C4898="","",IF(AND(ISNUMBER(--LEFT(C4898,FIND(" ",C4898&amp;" ")-1)),OR(LEN(LEFT(C4898,FIND(" ",C4898&amp;" ")-1))=6,LEN(LEFT(C4898,FIND(" ",C4898&amp;" ")-1))=7),OR(ISNUMBER(MATCH(LEFT(C4898,FIND(" ",C4898&amp;" ")-1),'Look Up Values'!$G$2:$G$1000,0)),ISNUMBER(MATCH(LEFT(C4898,FIND(" ",C4898&amp;" ")-1),'Look Up Values'!$AE$2:$AE$2000,0)))),"","EWC error")),"")</f>
        <v/>
      </c>
      <c r="M4898" s="242" t="str" cm="1">
        <f t="array" ref="M4898">IF(AND(G4898&lt;&gt;0,G4898&lt;&gt;""),IF(E4898="","",IF(ISNUMBER(MATCH(SUBSTITUTE(E4898," ",""),SUBSTITUTE('Look Up Values'!$I$2:$I$10," ",""),0)),"","State error")),"")</f>
        <v/>
      </c>
      <c r="N4898" s="242" t="str" cm="1">
        <f t="array" ref="N4898">IF(AND(G4898&lt;&gt;0,G4898&lt;&gt;""),IF(F4898="","",IF(ISNUMBER(MATCH(SUBSTITUTE(F4898," ",""),SUBSTITUTE('Look Up Values'!$W$2:$W$30," ",""),0)),"","D&amp;R error")),"")</f>
        <v/>
      </c>
      <c r="O4898" s="256" t="str">
        <f t="shared" si="153"/>
        <v/>
      </c>
    </row>
    <row r="4899" spans="1:15" ht="15.75">
      <c r="A4899" s="250">
        <v>4892</v>
      </c>
      <c r="B4899" s="208"/>
      <c r="C4899" s="49"/>
      <c r="D4899" s="50"/>
      <c r="E4899" s="50"/>
      <c r="F4899" s="50"/>
      <c r="G4899" s="209"/>
      <c r="H4899" s="48"/>
      <c r="I4899" s="457" t="str">
        <f t="shared" si="152"/>
        <v/>
      </c>
      <c r="J4899" s="241" cm="1">
        <f t="array" ref="J4899">SUMPRODUCT(--(K4899:N4899&lt;&gt;"")) + IF(TRIM(O4899)="",0,LEN(O4899)-LEN(SUBSTITUTE(O4899,",",""))+1)</f>
        <v>0</v>
      </c>
      <c r="K4899" s="242" t="str">
        <f>IF(AND(G4899&lt;&gt;0,G4899&lt;&gt;""),IF(B4899="","",IF(ISNUMBER(MATCH(B4899,'Look Up Values'!$B$2:$B$500,0)),"","Dest. error")),"")</f>
        <v/>
      </c>
      <c r="L4899" s="242" t="str">
        <f>IF(AND(G4899&lt;&gt;0,G4899&lt;&gt;""),IF(C4899="","",IF(AND(ISNUMBER(--LEFT(C4899,FIND(" ",C4899&amp;" ")-1)),OR(LEN(LEFT(C4899,FIND(" ",C4899&amp;" ")-1))=6,LEN(LEFT(C4899,FIND(" ",C4899&amp;" ")-1))=7),OR(ISNUMBER(MATCH(LEFT(C4899,FIND(" ",C4899&amp;" ")-1),'Look Up Values'!$G$2:$G$1000,0)),ISNUMBER(MATCH(LEFT(C4899,FIND(" ",C4899&amp;" ")-1),'Look Up Values'!$AE$2:$AE$2000,0)))),"","EWC error")),"")</f>
        <v/>
      </c>
      <c r="M4899" s="242" t="str" cm="1">
        <f t="array" ref="M4899">IF(AND(G4899&lt;&gt;0,G4899&lt;&gt;""),IF(E4899="","",IF(ISNUMBER(MATCH(SUBSTITUTE(E4899," ",""),SUBSTITUTE('Look Up Values'!$I$2:$I$10," ",""),0)),"","State error")),"")</f>
        <v/>
      </c>
      <c r="N4899" s="242" t="str" cm="1">
        <f t="array" ref="N4899">IF(AND(G4899&lt;&gt;0,G4899&lt;&gt;""),IF(F4899="","",IF(ISNUMBER(MATCH(SUBSTITUTE(F4899," ",""),SUBSTITUTE('Look Up Values'!$W$2:$W$30," ",""),0)),"","D&amp;R error")),"")</f>
        <v/>
      </c>
      <c r="O4899" s="256" t="str">
        <f t="shared" si="153"/>
        <v/>
      </c>
    </row>
    <row r="4900" spans="1:15" ht="15.75">
      <c r="A4900" s="250">
        <v>4893</v>
      </c>
      <c r="B4900" s="208"/>
      <c r="C4900" s="49"/>
      <c r="D4900" s="50"/>
      <c r="E4900" s="50"/>
      <c r="F4900" s="50"/>
      <c r="G4900" s="209"/>
      <c r="H4900" s="48"/>
      <c r="I4900" s="457" t="str">
        <f t="shared" si="152"/>
        <v/>
      </c>
      <c r="J4900" s="241" cm="1">
        <f t="array" ref="J4900">SUMPRODUCT(--(K4900:N4900&lt;&gt;"")) + IF(TRIM(O4900)="",0,LEN(O4900)-LEN(SUBSTITUTE(O4900,",",""))+1)</f>
        <v>0</v>
      </c>
      <c r="K4900" s="242" t="str">
        <f>IF(AND(G4900&lt;&gt;0,G4900&lt;&gt;""),IF(B4900="","",IF(ISNUMBER(MATCH(B4900,'Look Up Values'!$B$2:$B$500,0)),"","Dest. error")),"")</f>
        <v/>
      </c>
      <c r="L4900" s="242" t="str">
        <f>IF(AND(G4900&lt;&gt;0,G4900&lt;&gt;""),IF(C4900="","",IF(AND(ISNUMBER(--LEFT(C4900,FIND(" ",C4900&amp;" ")-1)),OR(LEN(LEFT(C4900,FIND(" ",C4900&amp;" ")-1))=6,LEN(LEFT(C4900,FIND(" ",C4900&amp;" ")-1))=7),OR(ISNUMBER(MATCH(LEFT(C4900,FIND(" ",C4900&amp;" ")-1),'Look Up Values'!$G$2:$G$1000,0)),ISNUMBER(MATCH(LEFT(C4900,FIND(" ",C4900&amp;" ")-1),'Look Up Values'!$AE$2:$AE$2000,0)))),"","EWC error")),"")</f>
        <v/>
      </c>
      <c r="M4900" s="242" t="str" cm="1">
        <f t="array" ref="M4900">IF(AND(G4900&lt;&gt;0,G4900&lt;&gt;""),IF(E4900="","",IF(ISNUMBER(MATCH(SUBSTITUTE(E4900," ",""),SUBSTITUTE('Look Up Values'!$I$2:$I$10," ",""),0)),"","State error")),"")</f>
        <v/>
      </c>
      <c r="N4900" s="242" t="str" cm="1">
        <f t="array" ref="N4900">IF(AND(G4900&lt;&gt;0,G4900&lt;&gt;""),IF(F4900="","",IF(ISNUMBER(MATCH(SUBSTITUTE(F4900," ",""),SUBSTITUTE('Look Up Values'!$W$2:$W$30," ",""),0)),"","D&amp;R error")),"")</f>
        <v/>
      </c>
      <c r="O4900" s="256" t="str">
        <f t="shared" si="153"/>
        <v/>
      </c>
    </row>
    <row r="4901" spans="1:15" ht="15.75">
      <c r="A4901" s="250">
        <v>4894</v>
      </c>
      <c r="B4901" s="208"/>
      <c r="C4901" s="49"/>
      <c r="D4901" s="50"/>
      <c r="E4901" s="50"/>
      <c r="F4901" s="50"/>
      <c r="G4901" s="209"/>
      <c r="H4901" s="48"/>
      <c r="I4901" s="457" t="str">
        <f t="shared" si="152"/>
        <v/>
      </c>
      <c r="J4901" s="241" cm="1">
        <f t="array" ref="J4901">SUMPRODUCT(--(K4901:N4901&lt;&gt;"")) + IF(TRIM(O4901)="",0,LEN(O4901)-LEN(SUBSTITUTE(O4901,",",""))+1)</f>
        <v>0</v>
      </c>
      <c r="K4901" s="242" t="str">
        <f>IF(AND(G4901&lt;&gt;0,G4901&lt;&gt;""),IF(B4901="","",IF(ISNUMBER(MATCH(B4901,'Look Up Values'!$B$2:$B$500,0)),"","Dest. error")),"")</f>
        <v/>
      </c>
      <c r="L4901" s="242" t="str">
        <f>IF(AND(G4901&lt;&gt;0,G4901&lt;&gt;""),IF(C4901="","",IF(AND(ISNUMBER(--LEFT(C4901,FIND(" ",C4901&amp;" ")-1)),OR(LEN(LEFT(C4901,FIND(" ",C4901&amp;" ")-1))=6,LEN(LEFT(C4901,FIND(" ",C4901&amp;" ")-1))=7),OR(ISNUMBER(MATCH(LEFT(C4901,FIND(" ",C4901&amp;" ")-1),'Look Up Values'!$G$2:$G$1000,0)),ISNUMBER(MATCH(LEFT(C4901,FIND(" ",C4901&amp;" ")-1),'Look Up Values'!$AE$2:$AE$2000,0)))),"","EWC error")),"")</f>
        <v/>
      </c>
      <c r="M4901" s="242" t="str" cm="1">
        <f t="array" ref="M4901">IF(AND(G4901&lt;&gt;0,G4901&lt;&gt;""),IF(E4901="","",IF(ISNUMBER(MATCH(SUBSTITUTE(E4901," ",""),SUBSTITUTE('Look Up Values'!$I$2:$I$10," ",""),0)),"","State error")),"")</f>
        <v/>
      </c>
      <c r="N4901" s="242" t="str" cm="1">
        <f t="array" ref="N4901">IF(AND(G4901&lt;&gt;0,G4901&lt;&gt;""),IF(F4901="","",IF(ISNUMBER(MATCH(SUBSTITUTE(F4901," ",""),SUBSTITUTE('Look Up Values'!$W$2:$W$30," ",""),0)),"","D&amp;R error")),"")</f>
        <v/>
      </c>
      <c r="O4901" s="256" t="str">
        <f t="shared" si="153"/>
        <v/>
      </c>
    </row>
    <row r="4902" spans="1:15" ht="15.75">
      <c r="A4902" s="250">
        <v>4895</v>
      </c>
      <c r="B4902" s="208"/>
      <c r="C4902" s="49"/>
      <c r="D4902" s="50"/>
      <c r="E4902" s="50"/>
      <c r="F4902" s="50"/>
      <c r="G4902" s="209"/>
      <c r="H4902" s="48"/>
      <c r="I4902" s="457" t="str">
        <f t="shared" si="152"/>
        <v/>
      </c>
      <c r="J4902" s="241" cm="1">
        <f t="array" ref="J4902">SUMPRODUCT(--(K4902:N4902&lt;&gt;"")) + IF(TRIM(O4902)="",0,LEN(O4902)-LEN(SUBSTITUTE(O4902,",",""))+1)</f>
        <v>0</v>
      </c>
      <c r="K4902" s="242" t="str">
        <f>IF(AND(G4902&lt;&gt;0,G4902&lt;&gt;""),IF(B4902="","",IF(ISNUMBER(MATCH(B4902,'Look Up Values'!$B$2:$B$500,0)),"","Dest. error")),"")</f>
        <v/>
      </c>
      <c r="L4902" s="242" t="str">
        <f>IF(AND(G4902&lt;&gt;0,G4902&lt;&gt;""),IF(C4902="","",IF(AND(ISNUMBER(--LEFT(C4902,FIND(" ",C4902&amp;" ")-1)),OR(LEN(LEFT(C4902,FIND(" ",C4902&amp;" ")-1))=6,LEN(LEFT(C4902,FIND(" ",C4902&amp;" ")-1))=7),OR(ISNUMBER(MATCH(LEFT(C4902,FIND(" ",C4902&amp;" ")-1),'Look Up Values'!$G$2:$G$1000,0)),ISNUMBER(MATCH(LEFT(C4902,FIND(" ",C4902&amp;" ")-1),'Look Up Values'!$AE$2:$AE$2000,0)))),"","EWC error")),"")</f>
        <v/>
      </c>
      <c r="M4902" s="242" t="str" cm="1">
        <f t="array" ref="M4902">IF(AND(G4902&lt;&gt;0,G4902&lt;&gt;""),IF(E4902="","",IF(ISNUMBER(MATCH(SUBSTITUTE(E4902," ",""),SUBSTITUTE('Look Up Values'!$I$2:$I$10," ",""),0)),"","State error")),"")</f>
        <v/>
      </c>
      <c r="N4902" s="242" t="str" cm="1">
        <f t="array" ref="N4902">IF(AND(G4902&lt;&gt;0,G4902&lt;&gt;""),IF(F4902="","",IF(ISNUMBER(MATCH(SUBSTITUTE(F4902," ",""),SUBSTITUTE('Look Up Values'!$W$2:$W$30," ",""),0)),"","D&amp;R error")),"")</f>
        <v/>
      </c>
      <c r="O4902" s="256" t="str">
        <f t="shared" si="153"/>
        <v/>
      </c>
    </row>
    <row r="4903" spans="1:15" ht="15.75">
      <c r="A4903" s="250">
        <v>4896</v>
      </c>
      <c r="B4903" s="208"/>
      <c r="C4903" s="49"/>
      <c r="D4903" s="50"/>
      <c r="E4903" s="50"/>
      <c r="F4903" s="50"/>
      <c r="G4903" s="209"/>
      <c r="H4903" s="48"/>
      <c r="I4903" s="457" t="str">
        <f t="shared" si="152"/>
        <v/>
      </c>
      <c r="J4903" s="241" cm="1">
        <f t="array" ref="J4903">SUMPRODUCT(--(K4903:N4903&lt;&gt;"")) + IF(TRIM(O4903)="",0,LEN(O4903)-LEN(SUBSTITUTE(O4903,",",""))+1)</f>
        <v>0</v>
      </c>
      <c r="K4903" s="242" t="str">
        <f>IF(AND(G4903&lt;&gt;0,G4903&lt;&gt;""),IF(B4903="","",IF(ISNUMBER(MATCH(B4903,'Look Up Values'!$B$2:$B$500,0)),"","Dest. error")),"")</f>
        <v/>
      </c>
      <c r="L4903" s="242" t="str">
        <f>IF(AND(G4903&lt;&gt;0,G4903&lt;&gt;""),IF(C4903="","",IF(AND(ISNUMBER(--LEFT(C4903,FIND(" ",C4903&amp;" ")-1)),OR(LEN(LEFT(C4903,FIND(" ",C4903&amp;" ")-1))=6,LEN(LEFT(C4903,FIND(" ",C4903&amp;" ")-1))=7),OR(ISNUMBER(MATCH(LEFT(C4903,FIND(" ",C4903&amp;" ")-1),'Look Up Values'!$G$2:$G$1000,0)),ISNUMBER(MATCH(LEFT(C4903,FIND(" ",C4903&amp;" ")-1),'Look Up Values'!$AE$2:$AE$2000,0)))),"","EWC error")),"")</f>
        <v/>
      </c>
      <c r="M4903" s="242" t="str" cm="1">
        <f t="array" ref="M4903">IF(AND(G4903&lt;&gt;0,G4903&lt;&gt;""),IF(E4903="","",IF(ISNUMBER(MATCH(SUBSTITUTE(E4903," ",""),SUBSTITUTE('Look Up Values'!$I$2:$I$10," ",""),0)),"","State error")),"")</f>
        <v/>
      </c>
      <c r="N4903" s="242" t="str" cm="1">
        <f t="array" ref="N4903">IF(AND(G4903&lt;&gt;0,G4903&lt;&gt;""),IF(F4903="","",IF(ISNUMBER(MATCH(SUBSTITUTE(F4903," ",""),SUBSTITUTE('Look Up Values'!$W$2:$W$30," ",""),0)),"","D&amp;R error")),"")</f>
        <v/>
      </c>
      <c r="O4903" s="256" t="str">
        <f t="shared" si="153"/>
        <v/>
      </c>
    </row>
    <row r="4904" spans="1:15" ht="15.75">
      <c r="A4904" s="250">
        <v>4897</v>
      </c>
      <c r="B4904" s="208"/>
      <c r="C4904" s="49"/>
      <c r="D4904" s="50"/>
      <c r="E4904" s="50"/>
      <c r="F4904" s="50"/>
      <c r="G4904" s="209"/>
      <c r="H4904" s="48"/>
      <c r="I4904" s="457" t="str">
        <f t="shared" si="152"/>
        <v/>
      </c>
      <c r="J4904" s="241" cm="1">
        <f t="array" ref="J4904">SUMPRODUCT(--(K4904:N4904&lt;&gt;"")) + IF(TRIM(O4904)="",0,LEN(O4904)-LEN(SUBSTITUTE(O4904,",",""))+1)</f>
        <v>0</v>
      </c>
      <c r="K4904" s="242" t="str">
        <f>IF(AND(G4904&lt;&gt;0,G4904&lt;&gt;""),IF(B4904="","",IF(ISNUMBER(MATCH(B4904,'Look Up Values'!$B$2:$B$500,0)),"","Dest. error")),"")</f>
        <v/>
      </c>
      <c r="L4904" s="242" t="str">
        <f>IF(AND(G4904&lt;&gt;0,G4904&lt;&gt;""),IF(C4904="","",IF(AND(ISNUMBER(--LEFT(C4904,FIND(" ",C4904&amp;" ")-1)),OR(LEN(LEFT(C4904,FIND(" ",C4904&amp;" ")-1))=6,LEN(LEFT(C4904,FIND(" ",C4904&amp;" ")-1))=7),OR(ISNUMBER(MATCH(LEFT(C4904,FIND(" ",C4904&amp;" ")-1),'Look Up Values'!$G$2:$G$1000,0)),ISNUMBER(MATCH(LEFT(C4904,FIND(" ",C4904&amp;" ")-1),'Look Up Values'!$AE$2:$AE$2000,0)))),"","EWC error")),"")</f>
        <v/>
      </c>
      <c r="M4904" s="242" t="str" cm="1">
        <f t="array" ref="M4904">IF(AND(G4904&lt;&gt;0,G4904&lt;&gt;""),IF(E4904="","",IF(ISNUMBER(MATCH(SUBSTITUTE(E4904," ",""),SUBSTITUTE('Look Up Values'!$I$2:$I$10," ",""),0)),"","State error")),"")</f>
        <v/>
      </c>
      <c r="N4904" s="242" t="str" cm="1">
        <f t="array" ref="N4904">IF(AND(G4904&lt;&gt;0,G4904&lt;&gt;""),IF(F4904="","",IF(ISNUMBER(MATCH(SUBSTITUTE(F4904," ",""),SUBSTITUTE('Look Up Values'!$W$2:$W$30," ",""),0)),"","D&amp;R error")),"")</f>
        <v/>
      </c>
      <c r="O4904" s="256" t="str">
        <f t="shared" si="153"/>
        <v/>
      </c>
    </row>
    <row r="4905" spans="1:15" ht="15.75">
      <c r="A4905" s="250">
        <v>4898</v>
      </c>
      <c r="B4905" s="208"/>
      <c r="C4905" s="49"/>
      <c r="D4905" s="50"/>
      <c r="E4905" s="50"/>
      <c r="F4905" s="50"/>
      <c r="G4905" s="209"/>
      <c r="H4905" s="48"/>
      <c r="I4905" s="457" t="str">
        <f t="shared" si="152"/>
        <v/>
      </c>
      <c r="J4905" s="241" cm="1">
        <f t="array" ref="J4905">SUMPRODUCT(--(K4905:N4905&lt;&gt;"")) + IF(TRIM(O4905)="",0,LEN(O4905)-LEN(SUBSTITUTE(O4905,",",""))+1)</f>
        <v>0</v>
      </c>
      <c r="K4905" s="242" t="str">
        <f>IF(AND(G4905&lt;&gt;0,G4905&lt;&gt;""),IF(B4905="","",IF(ISNUMBER(MATCH(B4905,'Look Up Values'!$B$2:$B$500,0)),"","Dest. error")),"")</f>
        <v/>
      </c>
      <c r="L4905" s="242" t="str">
        <f>IF(AND(G4905&lt;&gt;0,G4905&lt;&gt;""),IF(C4905="","",IF(AND(ISNUMBER(--LEFT(C4905,FIND(" ",C4905&amp;" ")-1)),OR(LEN(LEFT(C4905,FIND(" ",C4905&amp;" ")-1))=6,LEN(LEFT(C4905,FIND(" ",C4905&amp;" ")-1))=7),OR(ISNUMBER(MATCH(LEFT(C4905,FIND(" ",C4905&amp;" ")-1),'Look Up Values'!$G$2:$G$1000,0)),ISNUMBER(MATCH(LEFT(C4905,FIND(" ",C4905&amp;" ")-1),'Look Up Values'!$AE$2:$AE$2000,0)))),"","EWC error")),"")</f>
        <v/>
      </c>
      <c r="M4905" s="242" t="str" cm="1">
        <f t="array" ref="M4905">IF(AND(G4905&lt;&gt;0,G4905&lt;&gt;""),IF(E4905="","",IF(ISNUMBER(MATCH(SUBSTITUTE(E4905," ",""),SUBSTITUTE('Look Up Values'!$I$2:$I$10," ",""),0)),"","State error")),"")</f>
        <v/>
      </c>
      <c r="N4905" s="242" t="str" cm="1">
        <f t="array" ref="N4905">IF(AND(G4905&lt;&gt;0,G4905&lt;&gt;""),IF(F4905="","",IF(ISNUMBER(MATCH(SUBSTITUTE(F4905," ",""),SUBSTITUTE('Look Up Values'!$W$2:$W$30," ",""),0)),"","D&amp;R error")),"")</f>
        <v/>
      </c>
      <c r="O4905" s="256" t="str">
        <f t="shared" si="153"/>
        <v/>
      </c>
    </row>
    <row r="4906" spans="1:15" ht="15.75">
      <c r="A4906" s="250">
        <v>4899</v>
      </c>
      <c r="B4906" s="208"/>
      <c r="C4906" s="49"/>
      <c r="D4906" s="50"/>
      <c r="E4906" s="50"/>
      <c r="F4906" s="50"/>
      <c r="G4906" s="209"/>
      <c r="H4906" s="48"/>
      <c r="I4906" s="457" t="str">
        <f t="shared" si="152"/>
        <v/>
      </c>
      <c r="J4906" s="241" cm="1">
        <f t="array" ref="J4906">SUMPRODUCT(--(K4906:N4906&lt;&gt;"")) + IF(TRIM(O4906)="",0,LEN(O4906)-LEN(SUBSTITUTE(O4906,",",""))+1)</f>
        <v>0</v>
      </c>
      <c r="K4906" s="242" t="str">
        <f>IF(AND(G4906&lt;&gt;0,G4906&lt;&gt;""),IF(B4906="","",IF(ISNUMBER(MATCH(B4906,'Look Up Values'!$B$2:$B$500,0)),"","Dest. error")),"")</f>
        <v/>
      </c>
      <c r="L4906" s="242" t="str">
        <f>IF(AND(G4906&lt;&gt;0,G4906&lt;&gt;""),IF(C4906="","",IF(AND(ISNUMBER(--LEFT(C4906,FIND(" ",C4906&amp;" ")-1)),OR(LEN(LEFT(C4906,FIND(" ",C4906&amp;" ")-1))=6,LEN(LEFT(C4906,FIND(" ",C4906&amp;" ")-1))=7),OR(ISNUMBER(MATCH(LEFT(C4906,FIND(" ",C4906&amp;" ")-1),'Look Up Values'!$G$2:$G$1000,0)),ISNUMBER(MATCH(LEFT(C4906,FIND(" ",C4906&amp;" ")-1),'Look Up Values'!$AE$2:$AE$2000,0)))),"","EWC error")),"")</f>
        <v/>
      </c>
      <c r="M4906" s="242" t="str" cm="1">
        <f t="array" ref="M4906">IF(AND(G4906&lt;&gt;0,G4906&lt;&gt;""),IF(E4906="","",IF(ISNUMBER(MATCH(SUBSTITUTE(E4906," ",""),SUBSTITUTE('Look Up Values'!$I$2:$I$10," ",""),0)),"","State error")),"")</f>
        <v/>
      </c>
      <c r="N4906" s="242" t="str" cm="1">
        <f t="array" ref="N4906">IF(AND(G4906&lt;&gt;0,G4906&lt;&gt;""),IF(F4906="","",IF(ISNUMBER(MATCH(SUBSTITUTE(F4906," ",""),SUBSTITUTE('Look Up Values'!$W$2:$W$30," ",""),0)),"","D&amp;R error")),"")</f>
        <v/>
      </c>
      <c r="O4906" s="256" t="str">
        <f t="shared" si="153"/>
        <v/>
      </c>
    </row>
    <row r="4907" spans="1:15" ht="15.75">
      <c r="A4907" s="250">
        <v>4900</v>
      </c>
      <c r="B4907" s="208"/>
      <c r="C4907" s="49"/>
      <c r="D4907" s="50"/>
      <c r="E4907" s="50"/>
      <c r="F4907" s="50"/>
      <c r="G4907" s="209"/>
      <c r="H4907" s="48"/>
      <c r="I4907" s="457" t="str">
        <f t="shared" si="152"/>
        <v/>
      </c>
      <c r="J4907" s="241" cm="1">
        <f t="array" ref="J4907">SUMPRODUCT(--(K4907:N4907&lt;&gt;"")) + IF(TRIM(O4907)="",0,LEN(O4907)-LEN(SUBSTITUTE(O4907,",",""))+1)</f>
        <v>0</v>
      </c>
      <c r="K4907" s="242" t="str">
        <f>IF(AND(G4907&lt;&gt;0,G4907&lt;&gt;""),IF(B4907="","",IF(ISNUMBER(MATCH(B4907,'Look Up Values'!$B$2:$B$500,0)),"","Dest. error")),"")</f>
        <v/>
      </c>
      <c r="L4907" s="242" t="str">
        <f>IF(AND(G4907&lt;&gt;0,G4907&lt;&gt;""),IF(C4907="","",IF(AND(ISNUMBER(--LEFT(C4907,FIND(" ",C4907&amp;" ")-1)),OR(LEN(LEFT(C4907,FIND(" ",C4907&amp;" ")-1))=6,LEN(LEFT(C4907,FIND(" ",C4907&amp;" ")-1))=7),OR(ISNUMBER(MATCH(LEFT(C4907,FIND(" ",C4907&amp;" ")-1),'Look Up Values'!$G$2:$G$1000,0)),ISNUMBER(MATCH(LEFT(C4907,FIND(" ",C4907&amp;" ")-1),'Look Up Values'!$AE$2:$AE$2000,0)))),"","EWC error")),"")</f>
        <v/>
      </c>
      <c r="M4907" s="242" t="str" cm="1">
        <f t="array" ref="M4907">IF(AND(G4907&lt;&gt;0,G4907&lt;&gt;""),IF(E4907="","",IF(ISNUMBER(MATCH(SUBSTITUTE(E4907," ",""),SUBSTITUTE('Look Up Values'!$I$2:$I$10," ",""),0)),"","State error")),"")</f>
        <v/>
      </c>
      <c r="N4907" s="242" t="str" cm="1">
        <f t="array" ref="N4907">IF(AND(G4907&lt;&gt;0,G4907&lt;&gt;""),IF(F4907="","",IF(ISNUMBER(MATCH(SUBSTITUTE(F4907," ",""),SUBSTITUTE('Look Up Values'!$W$2:$W$30," ",""),0)),"","D&amp;R error")),"")</f>
        <v/>
      </c>
      <c r="O4907" s="256" t="str">
        <f t="shared" si="153"/>
        <v/>
      </c>
    </row>
    <row r="4908" spans="1:15" ht="15.75">
      <c r="A4908" s="250">
        <v>4901</v>
      </c>
      <c r="B4908" s="208"/>
      <c r="C4908" s="49"/>
      <c r="D4908" s="50"/>
      <c r="E4908" s="50"/>
      <c r="F4908" s="50"/>
      <c r="G4908" s="209"/>
      <c r="H4908" s="48"/>
      <c r="I4908" s="457" t="str">
        <f t="shared" si="152"/>
        <v/>
      </c>
      <c r="J4908" s="241" cm="1">
        <f t="array" ref="J4908">SUMPRODUCT(--(K4908:N4908&lt;&gt;"")) + IF(TRIM(O4908)="",0,LEN(O4908)-LEN(SUBSTITUTE(O4908,",",""))+1)</f>
        <v>0</v>
      </c>
      <c r="K4908" s="242" t="str">
        <f>IF(AND(G4908&lt;&gt;0,G4908&lt;&gt;""),IF(B4908="","",IF(ISNUMBER(MATCH(B4908,'Look Up Values'!$B$2:$B$500,0)),"","Dest. error")),"")</f>
        <v/>
      </c>
      <c r="L4908" s="242" t="str">
        <f>IF(AND(G4908&lt;&gt;0,G4908&lt;&gt;""),IF(C4908="","",IF(AND(ISNUMBER(--LEFT(C4908,FIND(" ",C4908&amp;" ")-1)),OR(LEN(LEFT(C4908,FIND(" ",C4908&amp;" ")-1))=6,LEN(LEFT(C4908,FIND(" ",C4908&amp;" ")-1))=7),OR(ISNUMBER(MATCH(LEFT(C4908,FIND(" ",C4908&amp;" ")-1),'Look Up Values'!$G$2:$G$1000,0)),ISNUMBER(MATCH(LEFT(C4908,FIND(" ",C4908&amp;" ")-1),'Look Up Values'!$AE$2:$AE$2000,0)))),"","EWC error")),"")</f>
        <v/>
      </c>
      <c r="M4908" s="242" t="str" cm="1">
        <f t="array" ref="M4908">IF(AND(G4908&lt;&gt;0,G4908&lt;&gt;""),IF(E4908="","",IF(ISNUMBER(MATCH(SUBSTITUTE(E4908," ",""),SUBSTITUTE('Look Up Values'!$I$2:$I$10," ",""),0)),"","State error")),"")</f>
        <v/>
      </c>
      <c r="N4908" s="242" t="str" cm="1">
        <f t="array" ref="N4908">IF(AND(G4908&lt;&gt;0,G4908&lt;&gt;""),IF(F4908="","",IF(ISNUMBER(MATCH(SUBSTITUTE(F4908," ",""),SUBSTITUTE('Look Up Values'!$W$2:$W$30," ",""),0)),"","D&amp;R error")),"")</f>
        <v/>
      </c>
      <c r="O4908" s="256" t="str">
        <f t="shared" si="153"/>
        <v/>
      </c>
    </row>
    <row r="4909" spans="1:15" ht="15.75">
      <c r="A4909" s="250">
        <v>4902</v>
      </c>
      <c r="B4909" s="208"/>
      <c r="C4909" s="49"/>
      <c r="D4909" s="50"/>
      <c r="E4909" s="50"/>
      <c r="F4909" s="50"/>
      <c r="G4909" s="209"/>
      <c r="H4909" s="48"/>
      <c r="I4909" s="457" t="str">
        <f t="shared" si="152"/>
        <v/>
      </c>
      <c r="J4909" s="241" cm="1">
        <f t="array" ref="J4909">SUMPRODUCT(--(K4909:N4909&lt;&gt;"")) + IF(TRIM(O4909)="",0,LEN(O4909)-LEN(SUBSTITUTE(O4909,",",""))+1)</f>
        <v>0</v>
      </c>
      <c r="K4909" s="242" t="str">
        <f>IF(AND(G4909&lt;&gt;0,G4909&lt;&gt;""),IF(B4909="","",IF(ISNUMBER(MATCH(B4909,'Look Up Values'!$B$2:$B$500,0)),"","Dest. error")),"")</f>
        <v/>
      </c>
      <c r="L4909" s="242" t="str">
        <f>IF(AND(G4909&lt;&gt;0,G4909&lt;&gt;""),IF(C4909="","",IF(AND(ISNUMBER(--LEFT(C4909,FIND(" ",C4909&amp;" ")-1)),OR(LEN(LEFT(C4909,FIND(" ",C4909&amp;" ")-1))=6,LEN(LEFT(C4909,FIND(" ",C4909&amp;" ")-1))=7),OR(ISNUMBER(MATCH(LEFT(C4909,FIND(" ",C4909&amp;" ")-1),'Look Up Values'!$G$2:$G$1000,0)),ISNUMBER(MATCH(LEFT(C4909,FIND(" ",C4909&amp;" ")-1),'Look Up Values'!$AE$2:$AE$2000,0)))),"","EWC error")),"")</f>
        <v/>
      </c>
      <c r="M4909" s="242" t="str" cm="1">
        <f t="array" ref="M4909">IF(AND(G4909&lt;&gt;0,G4909&lt;&gt;""),IF(E4909="","",IF(ISNUMBER(MATCH(SUBSTITUTE(E4909," ",""),SUBSTITUTE('Look Up Values'!$I$2:$I$10," ",""),0)),"","State error")),"")</f>
        <v/>
      </c>
      <c r="N4909" s="242" t="str" cm="1">
        <f t="array" ref="N4909">IF(AND(G4909&lt;&gt;0,G4909&lt;&gt;""),IF(F4909="","",IF(ISNUMBER(MATCH(SUBSTITUTE(F4909," ",""),SUBSTITUTE('Look Up Values'!$W$2:$W$30," ",""),0)),"","D&amp;R error")),"")</f>
        <v/>
      </c>
      <c r="O4909" s="256" t="str">
        <f t="shared" si="153"/>
        <v/>
      </c>
    </row>
    <row r="4910" spans="1:15" ht="15.75">
      <c r="A4910" s="250">
        <v>4903</v>
      </c>
      <c r="B4910" s="208"/>
      <c r="C4910" s="49"/>
      <c r="D4910" s="50"/>
      <c r="E4910" s="50"/>
      <c r="F4910" s="50"/>
      <c r="G4910" s="209"/>
      <c r="H4910" s="48"/>
      <c r="I4910" s="457" t="str">
        <f t="shared" si="152"/>
        <v/>
      </c>
      <c r="J4910" s="241" cm="1">
        <f t="array" ref="J4910">SUMPRODUCT(--(K4910:N4910&lt;&gt;"")) + IF(TRIM(O4910)="",0,LEN(O4910)-LEN(SUBSTITUTE(O4910,",",""))+1)</f>
        <v>0</v>
      </c>
      <c r="K4910" s="242" t="str">
        <f>IF(AND(G4910&lt;&gt;0,G4910&lt;&gt;""),IF(B4910="","",IF(ISNUMBER(MATCH(B4910,'Look Up Values'!$B$2:$B$500,0)),"","Dest. error")),"")</f>
        <v/>
      </c>
      <c r="L4910" s="242" t="str">
        <f>IF(AND(G4910&lt;&gt;0,G4910&lt;&gt;""),IF(C4910="","",IF(AND(ISNUMBER(--LEFT(C4910,FIND(" ",C4910&amp;" ")-1)),OR(LEN(LEFT(C4910,FIND(" ",C4910&amp;" ")-1))=6,LEN(LEFT(C4910,FIND(" ",C4910&amp;" ")-1))=7),OR(ISNUMBER(MATCH(LEFT(C4910,FIND(" ",C4910&amp;" ")-1),'Look Up Values'!$G$2:$G$1000,0)),ISNUMBER(MATCH(LEFT(C4910,FIND(" ",C4910&amp;" ")-1),'Look Up Values'!$AE$2:$AE$2000,0)))),"","EWC error")),"")</f>
        <v/>
      </c>
      <c r="M4910" s="242" t="str" cm="1">
        <f t="array" ref="M4910">IF(AND(G4910&lt;&gt;0,G4910&lt;&gt;""),IF(E4910="","",IF(ISNUMBER(MATCH(SUBSTITUTE(E4910," ",""),SUBSTITUTE('Look Up Values'!$I$2:$I$10," ",""),0)),"","State error")),"")</f>
        <v/>
      </c>
      <c r="N4910" s="242" t="str" cm="1">
        <f t="array" ref="N4910">IF(AND(G4910&lt;&gt;0,G4910&lt;&gt;""),IF(F4910="","",IF(ISNUMBER(MATCH(SUBSTITUTE(F4910," ",""),SUBSTITUTE('Look Up Values'!$W$2:$W$30," ",""),0)),"","D&amp;R error")),"")</f>
        <v/>
      </c>
      <c r="O4910" s="256" t="str">
        <f t="shared" si="153"/>
        <v/>
      </c>
    </row>
    <row r="4911" spans="1:15" ht="15.75">
      <c r="A4911" s="250">
        <v>4904</v>
      </c>
      <c r="B4911" s="208"/>
      <c r="C4911" s="49"/>
      <c r="D4911" s="50"/>
      <c r="E4911" s="50"/>
      <c r="F4911" s="50"/>
      <c r="G4911" s="209"/>
      <c r="H4911" s="48"/>
      <c r="I4911" s="457" t="str">
        <f t="shared" si="152"/>
        <v/>
      </c>
      <c r="J4911" s="241" cm="1">
        <f t="array" ref="J4911">SUMPRODUCT(--(K4911:N4911&lt;&gt;"")) + IF(TRIM(O4911)="",0,LEN(O4911)-LEN(SUBSTITUTE(O4911,",",""))+1)</f>
        <v>0</v>
      </c>
      <c r="K4911" s="242" t="str">
        <f>IF(AND(G4911&lt;&gt;0,G4911&lt;&gt;""),IF(B4911="","",IF(ISNUMBER(MATCH(B4911,'Look Up Values'!$B$2:$B$500,0)),"","Dest. error")),"")</f>
        <v/>
      </c>
      <c r="L4911" s="242" t="str">
        <f>IF(AND(G4911&lt;&gt;0,G4911&lt;&gt;""),IF(C4911="","",IF(AND(ISNUMBER(--LEFT(C4911,FIND(" ",C4911&amp;" ")-1)),OR(LEN(LEFT(C4911,FIND(" ",C4911&amp;" ")-1))=6,LEN(LEFT(C4911,FIND(" ",C4911&amp;" ")-1))=7),OR(ISNUMBER(MATCH(LEFT(C4911,FIND(" ",C4911&amp;" ")-1),'Look Up Values'!$G$2:$G$1000,0)),ISNUMBER(MATCH(LEFT(C4911,FIND(" ",C4911&amp;" ")-1),'Look Up Values'!$AE$2:$AE$2000,0)))),"","EWC error")),"")</f>
        <v/>
      </c>
      <c r="M4911" s="242" t="str" cm="1">
        <f t="array" ref="M4911">IF(AND(G4911&lt;&gt;0,G4911&lt;&gt;""),IF(E4911="","",IF(ISNUMBER(MATCH(SUBSTITUTE(E4911," ",""),SUBSTITUTE('Look Up Values'!$I$2:$I$10," ",""),0)),"","State error")),"")</f>
        <v/>
      </c>
      <c r="N4911" s="242" t="str" cm="1">
        <f t="array" ref="N4911">IF(AND(G4911&lt;&gt;0,G4911&lt;&gt;""),IF(F4911="","",IF(ISNUMBER(MATCH(SUBSTITUTE(F4911," ",""),SUBSTITUTE('Look Up Values'!$W$2:$W$30," ",""),0)),"","D&amp;R error")),"")</f>
        <v/>
      </c>
      <c r="O4911" s="256" t="str">
        <f t="shared" si="153"/>
        <v/>
      </c>
    </row>
    <row r="4912" spans="1:15" ht="15.75">
      <c r="A4912" s="250">
        <v>4905</v>
      </c>
      <c r="B4912" s="208"/>
      <c r="C4912" s="49"/>
      <c r="D4912" s="50"/>
      <c r="E4912" s="50"/>
      <c r="F4912" s="50"/>
      <c r="G4912" s="209"/>
      <c r="H4912" s="48"/>
      <c r="I4912" s="457" t="str">
        <f t="shared" si="152"/>
        <v/>
      </c>
      <c r="J4912" s="241" cm="1">
        <f t="array" ref="J4912">SUMPRODUCT(--(K4912:N4912&lt;&gt;"")) + IF(TRIM(O4912)="",0,LEN(O4912)-LEN(SUBSTITUTE(O4912,",",""))+1)</f>
        <v>0</v>
      </c>
      <c r="K4912" s="242" t="str">
        <f>IF(AND(G4912&lt;&gt;0,G4912&lt;&gt;""),IF(B4912="","",IF(ISNUMBER(MATCH(B4912,'Look Up Values'!$B$2:$B$500,0)),"","Dest. error")),"")</f>
        <v/>
      </c>
      <c r="L4912" s="242" t="str">
        <f>IF(AND(G4912&lt;&gt;0,G4912&lt;&gt;""),IF(C4912="","",IF(AND(ISNUMBER(--LEFT(C4912,FIND(" ",C4912&amp;" ")-1)),OR(LEN(LEFT(C4912,FIND(" ",C4912&amp;" ")-1))=6,LEN(LEFT(C4912,FIND(" ",C4912&amp;" ")-1))=7),OR(ISNUMBER(MATCH(LEFT(C4912,FIND(" ",C4912&amp;" ")-1),'Look Up Values'!$G$2:$G$1000,0)),ISNUMBER(MATCH(LEFT(C4912,FIND(" ",C4912&amp;" ")-1),'Look Up Values'!$AE$2:$AE$2000,0)))),"","EWC error")),"")</f>
        <v/>
      </c>
      <c r="M4912" s="242" t="str" cm="1">
        <f t="array" ref="M4912">IF(AND(G4912&lt;&gt;0,G4912&lt;&gt;""),IF(E4912="","",IF(ISNUMBER(MATCH(SUBSTITUTE(E4912," ",""),SUBSTITUTE('Look Up Values'!$I$2:$I$10," ",""),0)),"","State error")),"")</f>
        <v/>
      </c>
      <c r="N4912" s="242" t="str" cm="1">
        <f t="array" ref="N4912">IF(AND(G4912&lt;&gt;0,G4912&lt;&gt;""),IF(F4912="","",IF(ISNUMBER(MATCH(SUBSTITUTE(F4912," ",""),SUBSTITUTE('Look Up Values'!$W$2:$W$30," ",""),0)),"","D&amp;R error")),"")</f>
        <v/>
      </c>
      <c r="O4912" s="256" t="str">
        <f t="shared" si="153"/>
        <v/>
      </c>
    </row>
    <row r="4913" spans="1:15" ht="15.75">
      <c r="A4913" s="250">
        <v>4906</v>
      </c>
      <c r="B4913" s="208"/>
      <c r="C4913" s="49"/>
      <c r="D4913" s="50"/>
      <c r="E4913" s="50"/>
      <c r="F4913" s="50"/>
      <c r="G4913" s="209"/>
      <c r="H4913" s="48"/>
      <c r="I4913" s="457" t="str">
        <f t="shared" si="152"/>
        <v/>
      </c>
      <c r="J4913" s="241" cm="1">
        <f t="array" ref="J4913">SUMPRODUCT(--(K4913:N4913&lt;&gt;"")) + IF(TRIM(O4913)="",0,LEN(O4913)-LEN(SUBSTITUTE(O4913,",",""))+1)</f>
        <v>0</v>
      </c>
      <c r="K4913" s="242" t="str">
        <f>IF(AND(G4913&lt;&gt;0,G4913&lt;&gt;""),IF(B4913="","",IF(ISNUMBER(MATCH(B4913,'Look Up Values'!$B$2:$B$500,0)),"","Dest. error")),"")</f>
        <v/>
      </c>
      <c r="L4913" s="242" t="str">
        <f>IF(AND(G4913&lt;&gt;0,G4913&lt;&gt;""),IF(C4913="","",IF(AND(ISNUMBER(--LEFT(C4913,FIND(" ",C4913&amp;" ")-1)),OR(LEN(LEFT(C4913,FIND(" ",C4913&amp;" ")-1))=6,LEN(LEFT(C4913,FIND(" ",C4913&amp;" ")-1))=7),OR(ISNUMBER(MATCH(LEFT(C4913,FIND(" ",C4913&amp;" ")-1),'Look Up Values'!$G$2:$G$1000,0)),ISNUMBER(MATCH(LEFT(C4913,FIND(" ",C4913&amp;" ")-1),'Look Up Values'!$AE$2:$AE$2000,0)))),"","EWC error")),"")</f>
        <v/>
      </c>
      <c r="M4913" s="242" t="str" cm="1">
        <f t="array" ref="M4913">IF(AND(G4913&lt;&gt;0,G4913&lt;&gt;""),IF(E4913="","",IF(ISNUMBER(MATCH(SUBSTITUTE(E4913," ",""),SUBSTITUTE('Look Up Values'!$I$2:$I$10," ",""),0)),"","State error")),"")</f>
        <v/>
      </c>
      <c r="N4913" s="242" t="str" cm="1">
        <f t="array" ref="N4913">IF(AND(G4913&lt;&gt;0,G4913&lt;&gt;""),IF(F4913="","",IF(ISNUMBER(MATCH(SUBSTITUTE(F4913," ",""),SUBSTITUTE('Look Up Values'!$W$2:$W$30," ",""),0)),"","D&amp;R error")),"")</f>
        <v/>
      </c>
      <c r="O4913" s="256" t="str">
        <f t="shared" si="153"/>
        <v/>
      </c>
    </row>
    <row r="4914" spans="1:15" ht="15.75">
      <c r="A4914" s="250">
        <v>4907</v>
      </c>
      <c r="B4914" s="208"/>
      <c r="C4914" s="49"/>
      <c r="D4914" s="50"/>
      <c r="E4914" s="50"/>
      <c r="F4914" s="50"/>
      <c r="G4914" s="209"/>
      <c r="H4914" s="48"/>
      <c r="I4914" s="457" t="str">
        <f t="shared" si="152"/>
        <v/>
      </c>
      <c r="J4914" s="241" cm="1">
        <f t="array" ref="J4914">SUMPRODUCT(--(K4914:N4914&lt;&gt;"")) + IF(TRIM(O4914)="",0,LEN(O4914)-LEN(SUBSTITUTE(O4914,",",""))+1)</f>
        <v>0</v>
      </c>
      <c r="K4914" s="242" t="str">
        <f>IF(AND(G4914&lt;&gt;0,G4914&lt;&gt;""),IF(B4914="","",IF(ISNUMBER(MATCH(B4914,'Look Up Values'!$B$2:$B$500,0)),"","Dest. error")),"")</f>
        <v/>
      </c>
      <c r="L4914" s="242" t="str">
        <f>IF(AND(G4914&lt;&gt;0,G4914&lt;&gt;""),IF(C4914="","",IF(AND(ISNUMBER(--LEFT(C4914,FIND(" ",C4914&amp;" ")-1)),OR(LEN(LEFT(C4914,FIND(" ",C4914&amp;" ")-1))=6,LEN(LEFT(C4914,FIND(" ",C4914&amp;" ")-1))=7),OR(ISNUMBER(MATCH(LEFT(C4914,FIND(" ",C4914&amp;" ")-1),'Look Up Values'!$G$2:$G$1000,0)),ISNUMBER(MATCH(LEFT(C4914,FIND(" ",C4914&amp;" ")-1),'Look Up Values'!$AE$2:$AE$2000,0)))),"","EWC error")),"")</f>
        <v/>
      </c>
      <c r="M4914" s="242" t="str" cm="1">
        <f t="array" ref="M4914">IF(AND(G4914&lt;&gt;0,G4914&lt;&gt;""),IF(E4914="","",IF(ISNUMBER(MATCH(SUBSTITUTE(E4914," ",""),SUBSTITUTE('Look Up Values'!$I$2:$I$10," ",""),0)),"","State error")),"")</f>
        <v/>
      </c>
      <c r="N4914" s="242" t="str" cm="1">
        <f t="array" ref="N4914">IF(AND(G4914&lt;&gt;0,G4914&lt;&gt;""),IF(F4914="","",IF(ISNUMBER(MATCH(SUBSTITUTE(F4914," ",""),SUBSTITUTE('Look Up Values'!$W$2:$W$30," ",""),0)),"","D&amp;R error")),"")</f>
        <v/>
      </c>
      <c r="O4914" s="256" t="str">
        <f t="shared" si="153"/>
        <v/>
      </c>
    </row>
    <row r="4915" spans="1:15" ht="15.75">
      <c r="A4915" s="250">
        <v>4908</v>
      </c>
      <c r="B4915" s="208"/>
      <c r="C4915" s="49"/>
      <c r="D4915" s="50"/>
      <c r="E4915" s="50"/>
      <c r="F4915" s="50"/>
      <c r="G4915" s="209"/>
      <c r="H4915" s="48"/>
      <c r="I4915" s="457" t="str">
        <f t="shared" si="152"/>
        <v/>
      </c>
      <c r="J4915" s="241" cm="1">
        <f t="array" ref="J4915">SUMPRODUCT(--(K4915:N4915&lt;&gt;"")) + IF(TRIM(O4915)="",0,LEN(O4915)-LEN(SUBSTITUTE(O4915,",",""))+1)</f>
        <v>0</v>
      </c>
      <c r="K4915" s="242" t="str">
        <f>IF(AND(G4915&lt;&gt;0,G4915&lt;&gt;""),IF(B4915="","",IF(ISNUMBER(MATCH(B4915,'Look Up Values'!$B$2:$B$500,0)),"","Dest. error")),"")</f>
        <v/>
      </c>
      <c r="L4915" s="242" t="str">
        <f>IF(AND(G4915&lt;&gt;0,G4915&lt;&gt;""),IF(C4915="","",IF(AND(ISNUMBER(--LEFT(C4915,FIND(" ",C4915&amp;" ")-1)),OR(LEN(LEFT(C4915,FIND(" ",C4915&amp;" ")-1))=6,LEN(LEFT(C4915,FIND(" ",C4915&amp;" ")-1))=7),OR(ISNUMBER(MATCH(LEFT(C4915,FIND(" ",C4915&amp;" ")-1),'Look Up Values'!$G$2:$G$1000,0)),ISNUMBER(MATCH(LEFT(C4915,FIND(" ",C4915&amp;" ")-1),'Look Up Values'!$AE$2:$AE$2000,0)))),"","EWC error")),"")</f>
        <v/>
      </c>
      <c r="M4915" s="242" t="str" cm="1">
        <f t="array" ref="M4915">IF(AND(G4915&lt;&gt;0,G4915&lt;&gt;""),IF(E4915="","",IF(ISNUMBER(MATCH(SUBSTITUTE(E4915," ",""),SUBSTITUTE('Look Up Values'!$I$2:$I$10," ",""),0)),"","State error")),"")</f>
        <v/>
      </c>
      <c r="N4915" s="242" t="str" cm="1">
        <f t="array" ref="N4915">IF(AND(G4915&lt;&gt;0,G4915&lt;&gt;""),IF(F4915="","",IF(ISNUMBER(MATCH(SUBSTITUTE(F4915," ",""),SUBSTITUTE('Look Up Values'!$W$2:$W$30," ",""),0)),"","D&amp;R error")),"")</f>
        <v/>
      </c>
      <c r="O4915" s="256" t="str">
        <f t="shared" si="153"/>
        <v/>
      </c>
    </row>
    <row r="4916" spans="1:15" ht="15.75">
      <c r="A4916" s="250">
        <v>4909</v>
      </c>
      <c r="B4916" s="208"/>
      <c r="C4916" s="49"/>
      <c r="D4916" s="50"/>
      <c r="E4916" s="50"/>
      <c r="F4916" s="50"/>
      <c r="G4916" s="209"/>
      <c r="H4916" s="48"/>
      <c r="I4916" s="457" t="str">
        <f t="shared" si="152"/>
        <v/>
      </c>
      <c r="J4916" s="241" cm="1">
        <f t="array" ref="J4916">SUMPRODUCT(--(K4916:N4916&lt;&gt;"")) + IF(TRIM(O4916)="",0,LEN(O4916)-LEN(SUBSTITUTE(O4916,",",""))+1)</f>
        <v>0</v>
      </c>
      <c r="K4916" s="242" t="str">
        <f>IF(AND(G4916&lt;&gt;0,G4916&lt;&gt;""),IF(B4916="","",IF(ISNUMBER(MATCH(B4916,'Look Up Values'!$B$2:$B$500,0)),"","Dest. error")),"")</f>
        <v/>
      </c>
      <c r="L4916" s="242" t="str">
        <f>IF(AND(G4916&lt;&gt;0,G4916&lt;&gt;""),IF(C4916="","",IF(AND(ISNUMBER(--LEFT(C4916,FIND(" ",C4916&amp;" ")-1)),OR(LEN(LEFT(C4916,FIND(" ",C4916&amp;" ")-1))=6,LEN(LEFT(C4916,FIND(" ",C4916&amp;" ")-1))=7),OR(ISNUMBER(MATCH(LEFT(C4916,FIND(" ",C4916&amp;" ")-1),'Look Up Values'!$G$2:$G$1000,0)),ISNUMBER(MATCH(LEFT(C4916,FIND(" ",C4916&amp;" ")-1),'Look Up Values'!$AE$2:$AE$2000,0)))),"","EWC error")),"")</f>
        <v/>
      </c>
      <c r="M4916" s="242" t="str" cm="1">
        <f t="array" ref="M4916">IF(AND(G4916&lt;&gt;0,G4916&lt;&gt;""),IF(E4916="","",IF(ISNUMBER(MATCH(SUBSTITUTE(E4916," ",""),SUBSTITUTE('Look Up Values'!$I$2:$I$10," ",""),0)),"","State error")),"")</f>
        <v/>
      </c>
      <c r="N4916" s="242" t="str" cm="1">
        <f t="array" ref="N4916">IF(AND(G4916&lt;&gt;0,G4916&lt;&gt;""),IF(F4916="","",IF(ISNUMBER(MATCH(SUBSTITUTE(F4916," ",""),SUBSTITUTE('Look Up Values'!$W$2:$W$30," ",""),0)),"","D&amp;R error")),"")</f>
        <v/>
      </c>
      <c r="O4916" s="256" t="str">
        <f t="shared" si="153"/>
        <v/>
      </c>
    </row>
    <row r="4917" spans="1:15" ht="15.75">
      <c r="A4917" s="250">
        <v>4910</v>
      </c>
      <c r="B4917" s="208"/>
      <c r="C4917" s="49"/>
      <c r="D4917" s="50"/>
      <c r="E4917" s="50"/>
      <c r="F4917" s="50"/>
      <c r="G4917" s="209"/>
      <c r="H4917" s="48"/>
      <c r="I4917" s="457" t="str">
        <f t="shared" si="152"/>
        <v/>
      </c>
      <c r="J4917" s="241" cm="1">
        <f t="array" ref="J4917">SUMPRODUCT(--(K4917:N4917&lt;&gt;"")) + IF(TRIM(O4917)="",0,LEN(O4917)-LEN(SUBSTITUTE(O4917,",",""))+1)</f>
        <v>0</v>
      </c>
      <c r="K4917" s="242" t="str">
        <f>IF(AND(G4917&lt;&gt;0,G4917&lt;&gt;""),IF(B4917="","",IF(ISNUMBER(MATCH(B4917,'Look Up Values'!$B$2:$B$500,0)),"","Dest. error")),"")</f>
        <v/>
      </c>
      <c r="L4917" s="242" t="str">
        <f>IF(AND(G4917&lt;&gt;0,G4917&lt;&gt;""),IF(C4917="","",IF(AND(ISNUMBER(--LEFT(C4917,FIND(" ",C4917&amp;" ")-1)),OR(LEN(LEFT(C4917,FIND(" ",C4917&amp;" ")-1))=6,LEN(LEFT(C4917,FIND(" ",C4917&amp;" ")-1))=7),OR(ISNUMBER(MATCH(LEFT(C4917,FIND(" ",C4917&amp;" ")-1),'Look Up Values'!$G$2:$G$1000,0)),ISNUMBER(MATCH(LEFT(C4917,FIND(" ",C4917&amp;" ")-1),'Look Up Values'!$AE$2:$AE$2000,0)))),"","EWC error")),"")</f>
        <v/>
      </c>
      <c r="M4917" s="242" t="str" cm="1">
        <f t="array" ref="M4917">IF(AND(G4917&lt;&gt;0,G4917&lt;&gt;""),IF(E4917="","",IF(ISNUMBER(MATCH(SUBSTITUTE(E4917," ",""),SUBSTITUTE('Look Up Values'!$I$2:$I$10," ",""),0)),"","State error")),"")</f>
        <v/>
      </c>
      <c r="N4917" s="242" t="str" cm="1">
        <f t="array" ref="N4917">IF(AND(G4917&lt;&gt;0,G4917&lt;&gt;""),IF(F4917="","",IF(ISNUMBER(MATCH(SUBSTITUTE(F4917," ",""),SUBSTITUTE('Look Up Values'!$W$2:$W$30," ",""),0)),"","D&amp;R error")),"")</f>
        <v/>
      </c>
      <c r="O4917" s="256" t="str">
        <f t="shared" si="153"/>
        <v/>
      </c>
    </row>
    <row r="4918" spans="1:15" ht="15.75">
      <c r="A4918" s="250">
        <v>4911</v>
      </c>
      <c r="B4918" s="208"/>
      <c r="C4918" s="49"/>
      <c r="D4918" s="50"/>
      <c r="E4918" s="50"/>
      <c r="F4918" s="50"/>
      <c r="G4918" s="209"/>
      <c r="H4918" s="48"/>
      <c r="I4918" s="457" t="str">
        <f t="shared" si="152"/>
        <v/>
      </c>
      <c r="J4918" s="241" cm="1">
        <f t="array" ref="J4918">SUMPRODUCT(--(K4918:N4918&lt;&gt;"")) + IF(TRIM(O4918)="",0,LEN(O4918)-LEN(SUBSTITUTE(O4918,",",""))+1)</f>
        <v>0</v>
      </c>
      <c r="K4918" s="242" t="str">
        <f>IF(AND(G4918&lt;&gt;0,G4918&lt;&gt;""),IF(B4918="","",IF(ISNUMBER(MATCH(B4918,'Look Up Values'!$B$2:$B$500,0)),"","Dest. error")),"")</f>
        <v/>
      </c>
      <c r="L4918" s="242" t="str">
        <f>IF(AND(G4918&lt;&gt;0,G4918&lt;&gt;""),IF(C4918="","",IF(AND(ISNUMBER(--LEFT(C4918,FIND(" ",C4918&amp;" ")-1)),OR(LEN(LEFT(C4918,FIND(" ",C4918&amp;" ")-1))=6,LEN(LEFT(C4918,FIND(" ",C4918&amp;" ")-1))=7),OR(ISNUMBER(MATCH(LEFT(C4918,FIND(" ",C4918&amp;" ")-1),'Look Up Values'!$G$2:$G$1000,0)),ISNUMBER(MATCH(LEFT(C4918,FIND(" ",C4918&amp;" ")-1),'Look Up Values'!$AE$2:$AE$2000,0)))),"","EWC error")),"")</f>
        <v/>
      </c>
      <c r="M4918" s="242" t="str" cm="1">
        <f t="array" ref="M4918">IF(AND(G4918&lt;&gt;0,G4918&lt;&gt;""),IF(E4918="","",IF(ISNUMBER(MATCH(SUBSTITUTE(E4918," ",""),SUBSTITUTE('Look Up Values'!$I$2:$I$10," ",""),0)),"","State error")),"")</f>
        <v/>
      </c>
      <c r="N4918" s="242" t="str" cm="1">
        <f t="array" ref="N4918">IF(AND(G4918&lt;&gt;0,G4918&lt;&gt;""),IF(F4918="","",IF(ISNUMBER(MATCH(SUBSTITUTE(F4918," ",""),SUBSTITUTE('Look Up Values'!$W$2:$W$30," ",""),0)),"","D&amp;R error")),"")</f>
        <v/>
      </c>
      <c r="O4918" s="256" t="str">
        <f t="shared" si="153"/>
        <v/>
      </c>
    </row>
    <row r="4919" spans="1:15" ht="15.75">
      <c r="A4919" s="250">
        <v>4912</v>
      </c>
      <c r="B4919" s="208"/>
      <c r="C4919" s="49"/>
      <c r="D4919" s="50"/>
      <c r="E4919" s="50"/>
      <c r="F4919" s="50"/>
      <c r="G4919" s="209"/>
      <c r="H4919" s="48"/>
      <c r="I4919" s="457" t="str">
        <f t="shared" si="152"/>
        <v/>
      </c>
      <c r="J4919" s="241" cm="1">
        <f t="array" ref="J4919">SUMPRODUCT(--(K4919:N4919&lt;&gt;"")) + IF(TRIM(O4919)="",0,LEN(O4919)-LEN(SUBSTITUTE(O4919,",",""))+1)</f>
        <v>0</v>
      </c>
      <c r="K4919" s="242" t="str">
        <f>IF(AND(G4919&lt;&gt;0,G4919&lt;&gt;""),IF(B4919="","",IF(ISNUMBER(MATCH(B4919,'Look Up Values'!$B$2:$B$500,0)),"","Dest. error")),"")</f>
        <v/>
      </c>
      <c r="L4919" s="242" t="str">
        <f>IF(AND(G4919&lt;&gt;0,G4919&lt;&gt;""),IF(C4919="","",IF(AND(ISNUMBER(--LEFT(C4919,FIND(" ",C4919&amp;" ")-1)),OR(LEN(LEFT(C4919,FIND(" ",C4919&amp;" ")-1))=6,LEN(LEFT(C4919,FIND(" ",C4919&amp;" ")-1))=7),OR(ISNUMBER(MATCH(LEFT(C4919,FIND(" ",C4919&amp;" ")-1),'Look Up Values'!$G$2:$G$1000,0)),ISNUMBER(MATCH(LEFT(C4919,FIND(" ",C4919&amp;" ")-1),'Look Up Values'!$AE$2:$AE$2000,0)))),"","EWC error")),"")</f>
        <v/>
      </c>
      <c r="M4919" s="242" t="str" cm="1">
        <f t="array" ref="M4919">IF(AND(G4919&lt;&gt;0,G4919&lt;&gt;""),IF(E4919="","",IF(ISNUMBER(MATCH(SUBSTITUTE(E4919," ",""),SUBSTITUTE('Look Up Values'!$I$2:$I$10," ",""),0)),"","State error")),"")</f>
        <v/>
      </c>
      <c r="N4919" s="242" t="str" cm="1">
        <f t="array" ref="N4919">IF(AND(G4919&lt;&gt;0,G4919&lt;&gt;""),IF(F4919="","",IF(ISNUMBER(MATCH(SUBSTITUTE(F4919," ",""),SUBSTITUTE('Look Up Values'!$W$2:$W$30," ",""),0)),"","D&amp;R error")),"")</f>
        <v/>
      </c>
      <c r="O4919" s="256" t="str">
        <f t="shared" si="153"/>
        <v/>
      </c>
    </row>
    <row r="4920" spans="1:15" ht="15.75">
      <c r="A4920" s="250">
        <v>4913</v>
      </c>
      <c r="B4920" s="208"/>
      <c r="C4920" s="49"/>
      <c r="D4920" s="50"/>
      <c r="E4920" s="50"/>
      <c r="F4920" s="50"/>
      <c r="G4920" s="209"/>
      <c r="H4920" s="48"/>
      <c r="I4920" s="457" t="str">
        <f t="shared" si="152"/>
        <v/>
      </c>
      <c r="J4920" s="241" cm="1">
        <f t="array" ref="J4920">SUMPRODUCT(--(K4920:N4920&lt;&gt;"")) + IF(TRIM(O4920)="",0,LEN(O4920)-LEN(SUBSTITUTE(O4920,",",""))+1)</f>
        <v>0</v>
      </c>
      <c r="K4920" s="242" t="str">
        <f>IF(AND(G4920&lt;&gt;0,G4920&lt;&gt;""),IF(B4920="","",IF(ISNUMBER(MATCH(B4920,'Look Up Values'!$B$2:$B$500,0)),"","Dest. error")),"")</f>
        <v/>
      </c>
      <c r="L4920" s="242" t="str">
        <f>IF(AND(G4920&lt;&gt;0,G4920&lt;&gt;""),IF(C4920="","",IF(AND(ISNUMBER(--LEFT(C4920,FIND(" ",C4920&amp;" ")-1)),OR(LEN(LEFT(C4920,FIND(" ",C4920&amp;" ")-1))=6,LEN(LEFT(C4920,FIND(" ",C4920&amp;" ")-1))=7),OR(ISNUMBER(MATCH(LEFT(C4920,FIND(" ",C4920&amp;" ")-1),'Look Up Values'!$G$2:$G$1000,0)),ISNUMBER(MATCH(LEFT(C4920,FIND(" ",C4920&amp;" ")-1),'Look Up Values'!$AE$2:$AE$2000,0)))),"","EWC error")),"")</f>
        <v/>
      </c>
      <c r="M4920" s="242" t="str" cm="1">
        <f t="array" ref="M4920">IF(AND(G4920&lt;&gt;0,G4920&lt;&gt;""),IF(E4920="","",IF(ISNUMBER(MATCH(SUBSTITUTE(E4920," ",""),SUBSTITUTE('Look Up Values'!$I$2:$I$10," ",""),0)),"","State error")),"")</f>
        <v/>
      </c>
      <c r="N4920" s="242" t="str" cm="1">
        <f t="array" ref="N4920">IF(AND(G4920&lt;&gt;0,G4920&lt;&gt;""),IF(F4920="","",IF(ISNUMBER(MATCH(SUBSTITUTE(F4920," ",""),SUBSTITUTE('Look Up Values'!$W$2:$W$30," ",""),0)),"","D&amp;R error")),"")</f>
        <v/>
      </c>
      <c r="O4920" s="256" t="str">
        <f t="shared" si="153"/>
        <v/>
      </c>
    </row>
    <row r="4921" spans="1:15" ht="15.75">
      <c r="A4921" s="250">
        <v>4914</v>
      </c>
      <c r="B4921" s="208"/>
      <c r="C4921" s="49"/>
      <c r="D4921" s="50"/>
      <c r="E4921" s="50"/>
      <c r="F4921" s="50"/>
      <c r="G4921" s="209"/>
      <c r="H4921" s="48"/>
      <c r="I4921" s="457" t="str">
        <f t="shared" si="152"/>
        <v/>
      </c>
      <c r="J4921" s="241" cm="1">
        <f t="array" ref="J4921">SUMPRODUCT(--(K4921:N4921&lt;&gt;"")) + IF(TRIM(O4921)="",0,LEN(O4921)-LEN(SUBSTITUTE(O4921,",",""))+1)</f>
        <v>0</v>
      </c>
      <c r="K4921" s="242" t="str">
        <f>IF(AND(G4921&lt;&gt;0,G4921&lt;&gt;""),IF(B4921="","",IF(ISNUMBER(MATCH(B4921,'Look Up Values'!$B$2:$B$500,0)),"","Dest. error")),"")</f>
        <v/>
      </c>
      <c r="L4921" s="242" t="str">
        <f>IF(AND(G4921&lt;&gt;0,G4921&lt;&gt;""),IF(C4921="","",IF(AND(ISNUMBER(--LEFT(C4921,FIND(" ",C4921&amp;" ")-1)),OR(LEN(LEFT(C4921,FIND(" ",C4921&amp;" ")-1))=6,LEN(LEFT(C4921,FIND(" ",C4921&amp;" ")-1))=7),OR(ISNUMBER(MATCH(LEFT(C4921,FIND(" ",C4921&amp;" ")-1),'Look Up Values'!$G$2:$G$1000,0)),ISNUMBER(MATCH(LEFT(C4921,FIND(" ",C4921&amp;" ")-1),'Look Up Values'!$AE$2:$AE$2000,0)))),"","EWC error")),"")</f>
        <v/>
      </c>
      <c r="M4921" s="242" t="str" cm="1">
        <f t="array" ref="M4921">IF(AND(G4921&lt;&gt;0,G4921&lt;&gt;""),IF(E4921="","",IF(ISNUMBER(MATCH(SUBSTITUTE(E4921," ",""),SUBSTITUTE('Look Up Values'!$I$2:$I$10," ",""),0)),"","State error")),"")</f>
        <v/>
      </c>
      <c r="N4921" s="242" t="str" cm="1">
        <f t="array" ref="N4921">IF(AND(G4921&lt;&gt;0,G4921&lt;&gt;""),IF(F4921="","",IF(ISNUMBER(MATCH(SUBSTITUTE(F4921," ",""),SUBSTITUTE('Look Up Values'!$W$2:$W$30," ",""),0)),"","D&amp;R error")),"")</f>
        <v/>
      </c>
      <c r="O4921" s="256" t="str">
        <f t="shared" si="153"/>
        <v/>
      </c>
    </row>
    <row r="4922" spans="1:15" ht="15.75">
      <c r="A4922" s="250">
        <v>4915</v>
      </c>
      <c r="B4922" s="208"/>
      <c r="C4922" s="49"/>
      <c r="D4922" s="50"/>
      <c r="E4922" s="50"/>
      <c r="F4922" s="50"/>
      <c r="G4922" s="209"/>
      <c r="H4922" s="48"/>
      <c r="I4922" s="457" t="str">
        <f t="shared" si="152"/>
        <v/>
      </c>
      <c r="J4922" s="241" cm="1">
        <f t="array" ref="J4922">SUMPRODUCT(--(K4922:N4922&lt;&gt;"")) + IF(TRIM(O4922)="",0,LEN(O4922)-LEN(SUBSTITUTE(O4922,",",""))+1)</f>
        <v>0</v>
      </c>
      <c r="K4922" s="242" t="str">
        <f>IF(AND(G4922&lt;&gt;0,G4922&lt;&gt;""),IF(B4922="","",IF(ISNUMBER(MATCH(B4922,'Look Up Values'!$B$2:$B$500,0)),"","Dest. error")),"")</f>
        <v/>
      </c>
      <c r="L4922" s="242" t="str">
        <f>IF(AND(G4922&lt;&gt;0,G4922&lt;&gt;""),IF(C4922="","",IF(AND(ISNUMBER(--LEFT(C4922,FIND(" ",C4922&amp;" ")-1)),OR(LEN(LEFT(C4922,FIND(" ",C4922&amp;" ")-1))=6,LEN(LEFT(C4922,FIND(" ",C4922&amp;" ")-1))=7),OR(ISNUMBER(MATCH(LEFT(C4922,FIND(" ",C4922&amp;" ")-1),'Look Up Values'!$G$2:$G$1000,0)),ISNUMBER(MATCH(LEFT(C4922,FIND(" ",C4922&amp;" ")-1),'Look Up Values'!$AE$2:$AE$2000,0)))),"","EWC error")),"")</f>
        <v/>
      </c>
      <c r="M4922" s="242" t="str" cm="1">
        <f t="array" ref="M4922">IF(AND(G4922&lt;&gt;0,G4922&lt;&gt;""),IF(E4922="","",IF(ISNUMBER(MATCH(SUBSTITUTE(E4922," ",""),SUBSTITUTE('Look Up Values'!$I$2:$I$10," ",""),0)),"","State error")),"")</f>
        <v/>
      </c>
      <c r="N4922" s="242" t="str" cm="1">
        <f t="array" ref="N4922">IF(AND(G4922&lt;&gt;0,G4922&lt;&gt;""),IF(F4922="","",IF(ISNUMBER(MATCH(SUBSTITUTE(F4922," ",""),SUBSTITUTE('Look Up Values'!$W$2:$W$30," ",""),0)),"","D&amp;R error")),"")</f>
        <v/>
      </c>
      <c r="O4922" s="256" t="str">
        <f t="shared" si="153"/>
        <v/>
      </c>
    </row>
    <row r="4923" spans="1:15" ht="15.75">
      <c r="A4923" s="250">
        <v>4916</v>
      </c>
      <c r="B4923" s="208"/>
      <c r="C4923" s="49"/>
      <c r="D4923" s="50"/>
      <c r="E4923" s="50"/>
      <c r="F4923" s="50"/>
      <c r="G4923" s="209"/>
      <c r="H4923" s="48"/>
      <c r="I4923" s="457" t="str">
        <f t="shared" si="152"/>
        <v/>
      </c>
      <c r="J4923" s="241" cm="1">
        <f t="array" ref="J4923">SUMPRODUCT(--(K4923:N4923&lt;&gt;"")) + IF(TRIM(O4923)="",0,LEN(O4923)-LEN(SUBSTITUTE(O4923,",",""))+1)</f>
        <v>0</v>
      </c>
      <c r="K4923" s="242" t="str">
        <f>IF(AND(G4923&lt;&gt;0,G4923&lt;&gt;""),IF(B4923="","",IF(ISNUMBER(MATCH(B4923,'Look Up Values'!$B$2:$B$500,0)),"","Dest. error")),"")</f>
        <v/>
      </c>
      <c r="L4923" s="242" t="str">
        <f>IF(AND(G4923&lt;&gt;0,G4923&lt;&gt;""),IF(C4923="","",IF(AND(ISNUMBER(--LEFT(C4923,FIND(" ",C4923&amp;" ")-1)),OR(LEN(LEFT(C4923,FIND(" ",C4923&amp;" ")-1))=6,LEN(LEFT(C4923,FIND(" ",C4923&amp;" ")-1))=7),OR(ISNUMBER(MATCH(LEFT(C4923,FIND(" ",C4923&amp;" ")-1),'Look Up Values'!$G$2:$G$1000,0)),ISNUMBER(MATCH(LEFT(C4923,FIND(" ",C4923&amp;" ")-1),'Look Up Values'!$AE$2:$AE$2000,0)))),"","EWC error")),"")</f>
        <v/>
      </c>
      <c r="M4923" s="242" t="str" cm="1">
        <f t="array" ref="M4923">IF(AND(G4923&lt;&gt;0,G4923&lt;&gt;""),IF(E4923="","",IF(ISNUMBER(MATCH(SUBSTITUTE(E4923," ",""),SUBSTITUTE('Look Up Values'!$I$2:$I$10," ",""),0)),"","State error")),"")</f>
        <v/>
      </c>
      <c r="N4923" s="242" t="str" cm="1">
        <f t="array" ref="N4923">IF(AND(G4923&lt;&gt;0,G4923&lt;&gt;""),IF(F4923="","",IF(ISNUMBER(MATCH(SUBSTITUTE(F4923," ",""),SUBSTITUTE('Look Up Values'!$W$2:$W$30," ",""),0)),"","D&amp;R error")),"")</f>
        <v/>
      </c>
      <c r="O4923" s="256" t="str">
        <f t="shared" si="153"/>
        <v/>
      </c>
    </row>
    <row r="4924" spans="1:15" ht="15.75">
      <c r="A4924" s="250">
        <v>4917</v>
      </c>
      <c r="B4924" s="208"/>
      <c r="C4924" s="49"/>
      <c r="D4924" s="50"/>
      <c r="E4924" s="50"/>
      <c r="F4924" s="50"/>
      <c r="G4924" s="209"/>
      <c r="H4924" s="48"/>
      <c r="I4924" s="457" t="str">
        <f t="shared" si="152"/>
        <v/>
      </c>
      <c r="J4924" s="241" cm="1">
        <f t="array" ref="J4924">SUMPRODUCT(--(K4924:N4924&lt;&gt;"")) + IF(TRIM(O4924)="",0,LEN(O4924)-LEN(SUBSTITUTE(O4924,",",""))+1)</f>
        <v>0</v>
      </c>
      <c r="K4924" s="242" t="str">
        <f>IF(AND(G4924&lt;&gt;0,G4924&lt;&gt;""),IF(B4924="","",IF(ISNUMBER(MATCH(B4924,'Look Up Values'!$B$2:$B$500,0)),"","Dest. error")),"")</f>
        <v/>
      </c>
      <c r="L4924" s="242" t="str">
        <f>IF(AND(G4924&lt;&gt;0,G4924&lt;&gt;""),IF(C4924="","",IF(AND(ISNUMBER(--LEFT(C4924,FIND(" ",C4924&amp;" ")-1)),OR(LEN(LEFT(C4924,FIND(" ",C4924&amp;" ")-1))=6,LEN(LEFT(C4924,FIND(" ",C4924&amp;" ")-1))=7),OR(ISNUMBER(MATCH(LEFT(C4924,FIND(" ",C4924&amp;" ")-1),'Look Up Values'!$G$2:$G$1000,0)),ISNUMBER(MATCH(LEFT(C4924,FIND(" ",C4924&amp;" ")-1),'Look Up Values'!$AE$2:$AE$2000,0)))),"","EWC error")),"")</f>
        <v/>
      </c>
      <c r="M4924" s="242" t="str" cm="1">
        <f t="array" ref="M4924">IF(AND(G4924&lt;&gt;0,G4924&lt;&gt;""),IF(E4924="","",IF(ISNUMBER(MATCH(SUBSTITUTE(E4924," ",""),SUBSTITUTE('Look Up Values'!$I$2:$I$10," ",""),0)),"","State error")),"")</f>
        <v/>
      </c>
      <c r="N4924" s="242" t="str" cm="1">
        <f t="array" ref="N4924">IF(AND(G4924&lt;&gt;0,G4924&lt;&gt;""),IF(F4924="","",IF(ISNUMBER(MATCH(SUBSTITUTE(F4924," ",""),SUBSTITUTE('Look Up Values'!$W$2:$W$30," ",""),0)),"","D&amp;R error")),"")</f>
        <v/>
      </c>
      <c r="O4924" s="256" t="str">
        <f t="shared" si="153"/>
        <v/>
      </c>
    </row>
    <row r="4925" spans="1:15" ht="15.75">
      <c r="A4925" s="250">
        <v>4918</v>
      </c>
      <c r="B4925" s="208"/>
      <c r="C4925" s="49"/>
      <c r="D4925" s="50"/>
      <c r="E4925" s="50"/>
      <c r="F4925" s="50"/>
      <c r="G4925" s="209"/>
      <c r="H4925" s="48"/>
      <c r="I4925" s="457" t="str">
        <f t="shared" si="152"/>
        <v/>
      </c>
      <c r="J4925" s="241" cm="1">
        <f t="array" ref="J4925">SUMPRODUCT(--(K4925:N4925&lt;&gt;"")) + IF(TRIM(O4925)="",0,LEN(O4925)-LEN(SUBSTITUTE(O4925,",",""))+1)</f>
        <v>0</v>
      </c>
      <c r="K4925" s="242" t="str">
        <f>IF(AND(G4925&lt;&gt;0,G4925&lt;&gt;""),IF(B4925="","",IF(ISNUMBER(MATCH(B4925,'Look Up Values'!$B$2:$B$500,0)),"","Dest. error")),"")</f>
        <v/>
      </c>
      <c r="L4925" s="242" t="str">
        <f>IF(AND(G4925&lt;&gt;0,G4925&lt;&gt;""),IF(C4925="","",IF(AND(ISNUMBER(--LEFT(C4925,FIND(" ",C4925&amp;" ")-1)),OR(LEN(LEFT(C4925,FIND(" ",C4925&amp;" ")-1))=6,LEN(LEFT(C4925,FIND(" ",C4925&amp;" ")-1))=7),OR(ISNUMBER(MATCH(LEFT(C4925,FIND(" ",C4925&amp;" ")-1),'Look Up Values'!$G$2:$G$1000,0)),ISNUMBER(MATCH(LEFT(C4925,FIND(" ",C4925&amp;" ")-1),'Look Up Values'!$AE$2:$AE$2000,0)))),"","EWC error")),"")</f>
        <v/>
      </c>
      <c r="M4925" s="242" t="str" cm="1">
        <f t="array" ref="M4925">IF(AND(G4925&lt;&gt;0,G4925&lt;&gt;""),IF(E4925="","",IF(ISNUMBER(MATCH(SUBSTITUTE(E4925," ",""),SUBSTITUTE('Look Up Values'!$I$2:$I$10," ",""),0)),"","State error")),"")</f>
        <v/>
      </c>
      <c r="N4925" s="242" t="str" cm="1">
        <f t="array" ref="N4925">IF(AND(G4925&lt;&gt;0,G4925&lt;&gt;""),IF(F4925="","",IF(ISNUMBER(MATCH(SUBSTITUTE(F4925," ",""),SUBSTITUTE('Look Up Values'!$W$2:$W$30," ",""),0)),"","D&amp;R error")),"")</f>
        <v/>
      </c>
      <c r="O4925" s="256" t="str">
        <f t="shared" si="153"/>
        <v/>
      </c>
    </row>
    <row r="4926" spans="1:15" ht="15.75">
      <c r="A4926" s="250">
        <v>4919</v>
      </c>
      <c r="B4926" s="208"/>
      <c r="C4926" s="49"/>
      <c r="D4926" s="50"/>
      <c r="E4926" s="50"/>
      <c r="F4926" s="50"/>
      <c r="G4926" s="209"/>
      <c r="H4926" s="48"/>
      <c r="I4926" s="457" t="str">
        <f t="shared" si="152"/>
        <v/>
      </c>
      <c r="J4926" s="241" cm="1">
        <f t="array" ref="J4926">SUMPRODUCT(--(K4926:N4926&lt;&gt;"")) + IF(TRIM(O4926)="",0,LEN(O4926)-LEN(SUBSTITUTE(O4926,",",""))+1)</f>
        <v>0</v>
      </c>
      <c r="K4926" s="242" t="str">
        <f>IF(AND(G4926&lt;&gt;0,G4926&lt;&gt;""),IF(B4926="","",IF(ISNUMBER(MATCH(B4926,'Look Up Values'!$B$2:$B$500,0)),"","Dest. error")),"")</f>
        <v/>
      </c>
      <c r="L4926" s="242" t="str">
        <f>IF(AND(G4926&lt;&gt;0,G4926&lt;&gt;""),IF(C4926="","",IF(AND(ISNUMBER(--LEFT(C4926,FIND(" ",C4926&amp;" ")-1)),OR(LEN(LEFT(C4926,FIND(" ",C4926&amp;" ")-1))=6,LEN(LEFT(C4926,FIND(" ",C4926&amp;" ")-1))=7),OR(ISNUMBER(MATCH(LEFT(C4926,FIND(" ",C4926&amp;" ")-1),'Look Up Values'!$G$2:$G$1000,0)),ISNUMBER(MATCH(LEFT(C4926,FIND(" ",C4926&amp;" ")-1),'Look Up Values'!$AE$2:$AE$2000,0)))),"","EWC error")),"")</f>
        <v/>
      </c>
      <c r="M4926" s="242" t="str" cm="1">
        <f t="array" ref="M4926">IF(AND(G4926&lt;&gt;0,G4926&lt;&gt;""),IF(E4926="","",IF(ISNUMBER(MATCH(SUBSTITUTE(E4926," ",""),SUBSTITUTE('Look Up Values'!$I$2:$I$10," ",""),0)),"","State error")),"")</f>
        <v/>
      </c>
      <c r="N4926" s="242" t="str" cm="1">
        <f t="array" ref="N4926">IF(AND(G4926&lt;&gt;0,G4926&lt;&gt;""),IF(F4926="","",IF(ISNUMBER(MATCH(SUBSTITUTE(F4926," ",""),SUBSTITUTE('Look Up Values'!$W$2:$W$30," ",""),0)),"","D&amp;R error")),"")</f>
        <v/>
      </c>
      <c r="O4926" s="256" t="str">
        <f t="shared" si="153"/>
        <v/>
      </c>
    </row>
    <row r="4927" spans="1:15" ht="15.75">
      <c r="A4927" s="250">
        <v>4920</v>
      </c>
      <c r="B4927" s="208"/>
      <c r="C4927" s="49"/>
      <c r="D4927" s="50"/>
      <c r="E4927" s="50"/>
      <c r="F4927" s="50"/>
      <c r="G4927" s="209"/>
      <c r="H4927" s="48"/>
      <c r="I4927" s="457" t="str">
        <f t="shared" si="152"/>
        <v/>
      </c>
      <c r="J4927" s="241" cm="1">
        <f t="array" ref="J4927">SUMPRODUCT(--(K4927:N4927&lt;&gt;"")) + IF(TRIM(O4927)="",0,LEN(O4927)-LEN(SUBSTITUTE(O4927,",",""))+1)</f>
        <v>0</v>
      </c>
      <c r="K4927" s="242" t="str">
        <f>IF(AND(G4927&lt;&gt;0,G4927&lt;&gt;""),IF(B4927="","",IF(ISNUMBER(MATCH(B4927,'Look Up Values'!$B$2:$B$500,0)),"","Dest. error")),"")</f>
        <v/>
      </c>
      <c r="L4927" s="242" t="str">
        <f>IF(AND(G4927&lt;&gt;0,G4927&lt;&gt;""),IF(C4927="","",IF(AND(ISNUMBER(--LEFT(C4927,FIND(" ",C4927&amp;" ")-1)),OR(LEN(LEFT(C4927,FIND(" ",C4927&amp;" ")-1))=6,LEN(LEFT(C4927,FIND(" ",C4927&amp;" ")-1))=7),OR(ISNUMBER(MATCH(LEFT(C4927,FIND(" ",C4927&amp;" ")-1),'Look Up Values'!$G$2:$G$1000,0)),ISNUMBER(MATCH(LEFT(C4927,FIND(" ",C4927&amp;" ")-1),'Look Up Values'!$AE$2:$AE$2000,0)))),"","EWC error")),"")</f>
        <v/>
      </c>
      <c r="M4927" s="242" t="str" cm="1">
        <f t="array" ref="M4927">IF(AND(G4927&lt;&gt;0,G4927&lt;&gt;""),IF(E4927="","",IF(ISNUMBER(MATCH(SUBSTITUTE(E4927," ",""),SUBSTITUTE('Look Up Values'!$I$2:$I$10," ",""),0)),"","State error")),"")</f>
        <v/>
      </c>
      <c r="N4927" s="242" t="str" cm="1">
        <f t="array" ref="N4927">IF(AND(G4927&lt;&gt;0,G4927&lt;&gt;""),IF(F4927="","",IF(ISNUMBER(MATCH(SUBSTITUTE(F4927," ",""),SUBSTITUTE('Look Up Values'!$W$2:$W$30," ",""),0)),"","D&amp;R error")),"")</f>
        <v/>
      </c>
      <c r="O4927" s="256" t="str">
        <f t="shared" si="153"/>
        <v/>
      </c>
    </row>
    <row r="4928" spans="1:15" ht="15.75">
      <c r="A4928" s="250">
        <v>4921</v>
      </c>
      <c r="B4928" s="208"/>
      <c r="C4928" s="49"/>
      <c r="D4928" s="50"/>
      <c r="E4928" s="50"/>
      <c r="F4928" s="50"/>
      <c r="G4928" s="209"/>
      <c r="H4928" s="48"/>
      <c r="I4928" s="457" t="str">
        <f t="shared" si="152"/>
        <v/>
      </c>
      <c r="J4928" s="241" cm="1">
        <f t="array" ref="J4928">SUMPRODUCT(--(K4928:N4928&lt;&gt;"")) + IF(TRIM(O4928)="",0,LEN(O4928)-LEN(SUBSTITUTE(O4928,",",""))+1)</f>
        <v>0</v>
      </c>
      <c r="K4928" s="242" t="str">
        <f>IF(AND(G4928&lt;&gt;0,G4928&lt;&gt;""),IF(B4928="","",IF(ISNUMBER(MATCH(B4928,'Look Up Values'!$B$2:$B$500,0)),"","Dest. error")),"")</f>
        <v/>
      </c>
      <c r="L4928" s="242" t="str">
        <f>IF(AND(G4928&lt;&gt;0,G4928&lt;&gt;""),IF(C4928="","",IF(AND(ISNUMBER(--LEFT(C4928,FIND(" ",C4928&amp;" ")-1)),OR(LEN(LEFT(C4928,FIND(" ",C4928&amp;" ")-1))=6,LEN(LEFT(C4928,FIND(" ",C4928&amp;" ")-1))=7),OR(ISNUMBER(MATCH(LEFT(C4928,FIND(" ",C4928&amp;" ")-1),'Look Up Values'!$G$2:$G$1000,0)),ISNUMBER(MATCH(LEFT(C4928,FIND(" ",C4928&amp;" ")-1),'Look Up Values'!$AE$2:$AE$2000,0)))),"","EWC error")),"")</f>
        <v/>
      </c>
      <c r="M4928" s="242" t="str" cm="1">
        <f t="array" ref="M4928">IF(AND(G4928&lt;&gt;0,G4928&lt;&gt;""),IF(E4928="","",IF(ISNUMBER(MATCH(SUBSTITUTE(E4928," ",""),SUBSTITUTE('Look Up Values'!$I$2:$I$10," ",""),0)),"","State error")),"")</f>
        <v/>
      </c>
      <c r="N4928" s="242" t="str" cm="1">
        <f t="array" ref="N4928">IF(AND(G4928&lt;&gt;0,G4928&lt;&gt;""),IF(F4928="","",IF(ISNUMBER(MATCH(SUBSTITUTE(F4928," ",""),SUBSTITUTE('Look Up Values'!$W$2:$W$30," ",""),0)),"","D&amp;R error")),"")</f>
        <v/>
      </c>
      <c r="O4928" s="256" t="str">
        <f t="shared" si="153"/>
        <v/>
      </c>
    </row>
    <row r="4929" spans="1:15" ht="15.75">
      <c r="A4929" s="250">
        <v>4922</v>
      </c>
      <c r="B4929" s="208"/>
      <c r="C4929" s="49"/>
      <c r="D4929" s="50"/>
      <c r="E4929" s="50"/>
      <c r="F4929" s="50"/>
      <c r="G4929" s="209"/>
      <c r="H4929" s="48"/>
      <c r="I4929" s="457" t="str">
        <f t="shared" si="152"/>
        <v/>
      </c>
      <c r="J4929" s="241" cm="1">
        <f t="array" ref="J4929">SUMPRODUCT(--(K4929:N4929&lt;&gt;"")) + IF(TRIM(O4929)="",0,LEN(O4929)-LEN(SUBSTITUTE(O4929,",",""))+1)</f>
        <v>0</v>
      </c>
      <c r="K4929" s="242" t="str">
        <f>IF(AND(G4929&lt;&gt;0,G4929&lt;&gt;""),IF(B4929="","",IF(ISNUMBER(MATCH(B4929,'Look Up Values'!$B$2:$B$500,0)),"","Dest. error")),"")</f>
        <v/>
      </c>
      <c r="L4929" s="242" t="str">
        <f>IF(AND(G4929&lt;&gt;0,G4929&lt;&gt;""),IF(C4929="","",IF(AND(ISNUMBER(--LEFT(C4929,FIND(" ",C4929&amp;" ")-1)),OR(LEN(LEFT(C4929,FIND(" ",C4929&amp;" ")-1))=6,LEN(LEFT(C4929,FIND(" ",C4929&amp;" ")-1))=7),OR(ISNUMBER(MATCH(LEFT(C4929,FIND(" ",C4929&amp;" ")-1),'Look Up Values'!$G$2:$G$1000,0)),ISNUMBER(MATCH(LEFT(C4929,FIND(" ",C4929&amp;" ")-1),'Look Up Values'!$AE$2:$AE$2000,0)))),"","EWC error")),"")</f>
        <v/>
      </c>
      <c r="M4929" s="242" t="str" cm="1">
        <f t="array" ref="M4929">IF(AND(G4929&lt;&gt;0,G4929&lt;&gt;""),IF(E4929="","",IF(ISNUMBER(MATCH(SUBSTITUTE(E4929," ",""),SUBSTITUTE('Look Up Values'!$I$2:$I$10," ",""),0)),"","State error")),"")</f>
        <v/>
      </c>
      <c r="N4929" s="242" t="str" cm="1">
        <f t="array" ref="N4929">IF(AND(G4929&lt;&gt;0,G4929&lt;&gt;""),IF(F4929="","",IF(ISNUMBER(MATCH(SUBSTITUTE(F4929," ",""),SUBSTITUTE('Look Up Values'!$W$2:$W$30," ",""),0)),"","D&amp;R error")),"")</f>
        <v/>
      </c>
      <c r="O4929" s="256" t="str">
        <f t="shared" si="153"/>
        <v/>
      </c>
    </row>
    <row r="4930" spans="1:15" ht="15.75">
      <c r="A4930" s="250">
        <v>4923</v>
      </c>
      <c r="B4930" s="208"/>
      <c r="C4930" s="49"/>
      <c r="D4930" s="50"/>
      <c r="E4930" s="50"/>
      <c r="F4930" s="50"/>
      <c r="G4930" s="209"/>
      <c r="H4930" s="48"/>
      <c r="I4930" s="457" t="str">
        <f t="shared" si="152"/>
        <v/>
      </c>
      <c r="J4930" s="241" cm="1">
        <f t="array" ref="J4930">SUMPRODUCT(--(K4930:N4930&lt;&gt;"")) + IF(TRIM(O4930)="",0,LEN(O4930)-LEN(SUBSTITUTE(O4930,",",""))+1)</f>
        <v>0</v>
      </c>
      <c r="K4930" s="242" t="str">
        <f>IF(AND(G4930&lt;&gt;0,G4930&lt;&gt;""),IF(B4930="","",IF(ISNUMBER(MATCH(B4930,'Look Up Values'!$B$2:$B$500,0)),"","Dest. error")),"")</f>
        <v/>
      </c>
      <c r="L4930" s="242" t="str">
        <f>IF(AND(G4930&lt;&gt;0,G4930&lt;&gt;""),IF(C4930="","",IF(AND(ISNUMBER(--LEFT(C4930,FIND(" ",C4930&amp;" ")-1)),OR(LEN(LEFT(C4930,FIND(" ",C4930&amp;" ")-1))=6,LEN(LEFT(C4930,FIND(" ",C4930&amp;" ")-1))=7),OR(ISNUMBER(MATCH(LEFT(C4930,FIND(" ",C4930&amp;" ")-1),'Look Up Values'!$G$2:$G$1000,0)),ISNUMBER(MATCH(LEFT(C4930,FIND(" ",C4930&amp;" ")-1),'Look Up Values'!$AE$2:$AE$2000,0)))),"","EWC error")),"")</f>
        <v/>
      </c>
      <c r="M4930" s="242" t="str" cm="1">
        <f t="array" ref="M4930">IF(AND(G4930&lt;&gt;0,G4930&lt;&gt;""),IF(E4930="","",IF(ISNUMBER(MATCH(SUBSTITUTE(E4930," ",""),SUBSTITUTE('Look Up Values'!$I$2:$I$10," ",""),0)),"","State error")),"")</f>
        <v/>
      </c>
      <c r="N4930" s="242" t="str" cm="1">
        <f t="array" ref="N4930">IF(AND(G4930&lt;&gt;0,G4930&lt;&gt;""),IF(F4930="","",IF(ISNUMBER(MATCH(SUBSTITUTE(F4930," ",""),SUBSTITUTE('Look Up Values'!$W$2:$W$30," ",""),0)),"","D&amp;R error")),"")</f>
        <v/>
      </c>
      <c r="O4930" s="256" t="str">
        <f t="shared" si="153"/>
        <v/>
      </c>
    </row>
    <row r="4931" spans="1:15" ht="15.75">
      <c r="A4931" s="250">
        <v>4924</v>
      </c>
      <c r="B4931" s="208"/>
      <c r="C4931" s="49"/>
      <c r="D4931" s="50"/>
      <c r="E4931" s="50"/>
      <c r="F4931" s="50"/>
      <c r="G4931" s="209"/>
      <c r="H4931" s="48"/>
      <c r="I4931" s="457" t="str">
        <f t="shared" si="152"/>
        <v/>
      </c>
      <c r="J4931" s="241" cm="1">
        <f t="array" ref="J4931">SUMPRODUCT(--(K4931:N4931&lt;&gt;"")) + IF(TRIM(O4931)="",0,LEN(O4931)-LEN(SUBSTITUTE(O4931,",",""))+1)</f>
        <v>0</v>
      </c>
      <c r="K4931" s="242" t="str">
        <f>IF(AND(G4931&lt;&gt;0,G4931&lt;&gt;""),IF(B4931="","",IF(ISNUMBER(MATCH(B4931,'Look Up Values'!$B$2:$B$500,0)),"","Dest. error")),"")</f>
        <v/>
      </c>
      <c r="L4931" s="242" t="str">
        <f>IF(AND(G4931&lt;&gt;0,G4931&lt;&gt;""),IF(C4931="","",IF(AND(ISNUMBER(--LEFT(C4931,FIND(" ",C4931&amp;" ")-1)),OR(LEN(LEFT(C4931,FIND(" ",C4931&amp;" ")-1))=6,LEN(LEFT(C4931,FIND(" ",C4931&amp;" ")-1))=7),OR(ISNUMBER(MATCH(LEFT(C4931,FIND(" ",C4931&amp;" ")-1),'Look Up Values'!$G$2:$G$1000,0)),ISNUMBER(MATCH(LEFT(C4931,FIND(" ",C4931&amp;" ")-1),'Look Up Values'!$AE$2:$AE$2000,0)))),"","EWC error")),"")</f>
        <v/>
      </c>
      <c r="M4931" s="242" t="str" cm="1">
        <f t="array" ref="M4931">IF(AND(G4931&lt;&gt;0,G4931&lt;&gt;""),IF(E4931="","",IF(ISNUMBER(MATCH(SUBSTITUTE(E4931," ",""),SUBSTITUTE('Look Up Values'!$I$2:$I$10," ",""),0)),"","State error")),"")</f>
        <v/>
      </c>
      <c r="N4931" s="242" t="str" cm="1">
        <f t="array" ref="N4931">IF(AND(G4931&lt;&gt;0,G4931&lt;&gt;""),IF(F4931="","",IF(ISNUMBER(MATCH(SUBSTITUTE(F4931," ",""),SUBSTITUTE('Look Up Values'!$W$2:$W$30," ",""),0)),"","D&amp;R error")),"")</f>
        <v/>
      </c>
      <c r="O4931" s="256" t="str">
        <f t="shared" si="153"/>
        <v/>
      </c>
    </row>
    <row r="4932" spans="1:15" ht="15.75">
      <c r="A4932" s="250">
        <v>4925</v>
      </c>
      <c r="B4932" s="208"/>
      <c r="C4932" s="49"/>
      <c r="D4932" s="50"/>
      <c r="E4932" s="50"/>
      <c r="F4932" s="50"/>
      <c r="G4932" s="209"/>
      <c r="H4932" s="48"/>
      <c r="I4932" s="457" t="str">
        <f t="shared" si="152"/>
        <v/>
      </c>
      <c r="J4932" s="241" cm="1">
        <f t="array" ref="J4932">SUMPRODUCT(--(K4932:N4932&lt;&gt;"")) + IF(TRIM(O4932)="",0,LEN(O4932)-LEN(SUBSTITUTE(O4932,",",""))+1)</f>
        <v>0</v>
      </c>
      <c r="K4932" s="242" t="str">
        <f>IF(AND(G4932&lt;&gt;0,G4932&lt;&gt;""),IF(B4932="","",IF(ISNUMBER(MATCH(B4932,'Look Up Values'!$B$2:$B$500,0)),"","Dest. error")),"")</f>
        <v/>
      </c>
      <c r="L4932" s="242" t="str">
        <f>IF(AND(G4932&lt;&gt;0,G4932&lt;&gt;""),IF(C4932="","",IF(AND(ISNUMBER(--LEFT(C4932,FIND(" ",C4932&amp;" ")-1)),OR(LEN(LEFT(C4932,FIND(" ",C4932&amp;" ")-1))=6,LEN(LEFT(C4932,FIND(" ",C4932&amp;" ")-1))=7),OR(ISNUMBER(MATCH(LEFT(C4932,FIND(" ",C4932&amp;" ")-1),'Look Up Values'!$G$2:$G$1000,0)),ISNUMBER(MATCH(LEFT(C4932,FIND(" ",C4932&amp;" ")-1),'Look Up Values'!$AE$2:$AE$2000,0)))),"","EWC error")),"")</f>
        <v/>
      </c>
      <c r="M4932" s="242" t="str" cm="1">
        <f t="array" ref="M4932">IF(AND(G4932&lt;&gt;0,G4932&lt;&gt;""),IF(E4932="","",IF(ISNUMBER(MATCH(SUBSTITUTE(E4932," ",""),SUBSTITUTE('Look Up Values'!$I$2:$I$10," ",""),0)),"","State error")),"")</f>
        <v/>
      </c>
      <c r="N4932" s="242" t="str" cm="1">
        <f t="array" ref="N4932">IF(AND(G4932&lt;&gt;0,G4932&lt;&gt;""),IF(F4932="","",IF(ISNUMBER(MATCH(SUBSTITUTE(F4932," ",""),SUBSTITUTE('Look Up Values'!$W$2:$W$30," ",""),0)),"","D&amp;R error")),"")</f>
        <v/>
      </c>
      <c r="O4932" s="256" t="str">
        <f t="shared" si="153"/>
        <v/>
      </c>
    </row>
    <row r="4933" spans="1:15" ht="15.75">
      <c r="A4933" s="250">
        <v>4926</v>
      </c>
      <c r="B4933" s="208"/>
      <c r="C4933" s="49"/>
      <c r="D4933" s="50"/>
      <c r="E4933" s="50"/>
      <c r="F4933" s="50"/>
      <c r="G4933" s="209"/>
      <c r="H4933" s="48"/>
      <c r="I4933" s="457" t="str">
        <f t="shared" si="152"/>
        <v/>
      </c>
      <c r="J4933" s="241" cm="1">
        <f t="array" ref="J4933">SUMPRODUCT(--(K4933:N4933&lt;&gt;"")) + IF(TRIM(O4933)="",0,LEN(O4933)-LEN(SUBSTITUTE(O4933,",",""))+1)</f>
        <v>0</v>
      </c>
      <c r="K4933" s="242" t="str">
        <f>IF(AND(G4933&lt;&gt;0,G4933&lt;&gt;""),IF(B4933="","",IF(ISNUMBER(MATCH(B4933,'Look Up Values'!$B$2:$B$500,0)),"","Dest. error")),"")</f>
        <v/>
      </c>
      <c r="L4933" s="242" t="str">
        <f>IF(AND(G4933&lt;&gt;0,G4933&lt;&gt;""),IF(C4933="","",IF(AND(ISNUMBER(--LEFT(C4933,FIND(" ",C4933&amp;" ")-1)),OR(LEN(LEFT(C4933,FIND(" ",C4933&amp;" ")-1))=6,LEN(LEFT(C4933,FIND(" ",C4933&amp;" ")-1))=7),OR(ISNUMBER(MATCH(LEFT(C4933,FIND(" ",C4933&amp;" ")-1),'Look Up Values'!$G$2:$G$1000,0)),ISNUMBER(MATCH(LEFT(C4933,FIND(" ",C4933&amp;" ")-1),'Look Up Values'!$AE$2:$AE$2000,0)))),"","EWC error")),"")</f>
        <v/>
      </c>
      <c r="M4933" s="242" t="str" cm="1">
        <f t="array" ref="M4933">IF(AND(G4933&lt;&gt;0,G4933&lt;&gt;""),IF(E4933="","",IF(ISNUMBER(MATCH(SUBSTITUTE(E4933," ",""),SUBSTITUTE('Look Up Values'!$I$2:$I$10," ",""),0)),"","State error")),"")</f>
        <v/>
      </c>
      <c r="N4933" s="242" t="str" cm="1">
        <f t="array" ref="N4933">IF(AND(G4933&lt;&gt;0,G4933&lt;&gt;""),IF(F4933="","",IF(ISNUMBER(MATCH(SUBSTITUTE(F4933," ",""),SUBSTITUTE('Look Up Values'!$W$2:$W$30," ",""),0)),"","D&amp;R error")),"")</f>
        <v/>
      </c>
      <c r="O4933" s="256" t="str">
        <f t="shared" si="153"/>
        <v/>
      </c>
    </row>
    <row r="4934" spans="1:15" ht="15.75">
      <c r="A4934" s="250">
        <v>4927</v>
      </c>
      <c r="B4934" s="208"/>
      <c r="C4934" s="49"/>
      <c r="D4934" s="50"/>
      <c r="E4934" s="50"/>
      <c r="F4934" s="50"/>
      <c r="G4934" s="209"/>
      <c r="H4934" s="48"/>
      <c r="I4934" s="457" t="str">
        <f t="shared" si="152"/>
        <v/>
      </c>
      <c r="J4934" s="241" cm="1">
        <f t="array" ref="J4934">SUMPRODUCT(--(K4934:N4934&lt;&gt;"")) + IF(TRIM(O4934)="",0,LEN(O4934)-LEN(SUBSTITUTE(O4934,",",""))+1)</f>
        <v>0</v>
      </c>
      <c r="K4934" s="242" t="str">
        <f>IF(AND(G4934&lt;&gt;0,G4934&lt;&gt;""),IF(B4934="","",IF(ISNUMBER(MATCH(B4934,'Look Up Values'!$B$2:$B$500,0)),"","Dest. error")),"")</f>
        <v/>
      </c>
      <c r="L4934" s="242" t="str">
        <f>IF(AND(G4934&lt;&gt;0,G4934&lt;&gt;""),IF(C4934="","",IF(AND(ISNUMBER(--LEFT(C4934,FIND(" ",C4934&amp;" ")-1)),OR(LEN(LEFT(C4934,FIND(" ",C4934&amp;" ")-1))=6,LEN(LEFT(C4934,FIND(" ",C4934&amp;" ")-1))=7),OR(ISNUMBER(MATCH(LEFT(C4934,FIND(" ",C4934&amp;" ")-1),'Look Up Values'!$G$2:$G$1000,0)),ISNUMBER(MATCH(LEFT(C4934,FIND(" ",C4934&amp;" ")-1),'Look Up Values'!$AE$2:$AE$2000,0)))),"","EWC error")),"")</f>
        <v/>
      </c>
      <c r="M4934" s="242" t="str" cm="1">
        <f t="array" ref="M4934">IF(AND(G4934&lt;&gt;0,G4934&lt;&gt;""),IF(E4934="","",IF(ISNUMBER(MATCH(SUBSTITUTE(E4934," ",""),SUBSTITUTE('Look Up Values'!$I$2:$I$10," ",""),0)),"","State error")),"")</f>
        <v/>
      </c>
      <c r="N4934" s="242" t="str" cm="1">
        <f t="array" ref="N4934">IF(AND(G4934&lt;&gt;0,G4934&lt;&gt;""),IF(F4934="","",IF(ISNUMBER(MATCH(SUBSTITUTE(F4934," ",""),SUBSTITUTE('Look Up Values'!$W$2:$W$30," ",""),0)),"","D&amp;R error")),"")</f>
        <v/>
      </c>
      <c r="O4934" s="256" t="str">
        <f t="shared" si="153"/>
        <v/>
      </c>
    </row>
    <row r="4935" spans="1:15" ht="15.75">
      <c r="A4935" s="250">
        <v>4928</v>
      </c>
      <c r="B4935" s="208"/>
      <c r="C4935" s="49"/>
      <c r="D4935" s="50"/>
      <c r="E4935" s="50"/>
      <c r="F4935" s="50"/>
      <c r="G4935" s="209"/>
      <c r="H4935" s="48"/>
      <c r="I4935" s="457" t="str">
        <f t="shared" si="152"/>
        <v/>
      </c>
      <c r="J4935" s="241" cm="1">
        <f t="array" ref="J4935">SUMPRODUCT(--(K4935:N4935&lt;&gt;"")) + IF(TRIM(O4935)="",0,LEN(O4935)-LEN(SUBSTITUTE(O4935,",",""))+1)</f>
        <v>0</v>
      </c>
      <c r="K4935" s="242" t="str">
        <f>IF(AND(G4935&lt;&gt;0,G4935&lt;&gt;""),IF(B4935="","",IF(ISNUMBER(MATCH(B4935,'Look Up Values'!$B$2:$B$500,0)),"","Dest. error")),"")</f>
        <v/>
      </c>
      <c r="L4935" s="242" t="str">
        <f>IF(AND(G4935&lt;&gt;0,G4935&lt;&gt;""),IF(C4935="","",IF(AND(ISNUMBER(--LEFT(C4935,FIND(" ",C4935&amp;" ")-1)),OR(LEN(LEFT(C4935,FIND(" ",C4935&amp;" ")-1))=6,LEN(LEFT(C4935,FIND(" ",C4935&amp;" ")-1))=7),OR(ISNUMBER(MATCH(LEFT(C4935,FIND(" ",C4935&amp;" ")-1),'Look Up Values'!$G$2:$G$1000,0)),ISNUMBER(MATCH(LEFT(C4935,FIND(" ",C4935&amp;" ")-1),'Look Up Values'!$AE$2:$AE$2000,0)))),"","EWC error")),"")</f>
        <v/>
      </c>
      <c r="M4935" s="242" t="str" cm="1">
        <f t="array" ref="M4935">IF(AND(G4935&lt;&gt;0,G4935&lt;&gt;""),IF(E4935="","",IF(ISNUMBER(MATCH(SUBSTITUTE(E4935," ",""),SUBSTITUTE('Look Up Values'!$I$2:$I$10," ",""),0)),"","State error")),"")</f>
        <v/>
      </c>
      <c r="N4935" s="242" t="str" cm="1">
        <f t="array" ref="N4935">IF(AND(G4935&lt;&gt;0,G4935&lt;&gt;""),IF(F4935="","",IF(ISNUMBER(MATCH(SUBSTITUTE(F4935," ",""),SUBSTITUTE('Look Up Values'!$W$2:$W$30," ",""),0)),"","D&amp;R error")),"")</f>
        <v/>
      </c>
      <c r="O4935" s="256" t="str">
        <f t="shared" si="153"/>
        <v/>
      </c>
    </row>
    <row r="4936" spans="1:15" ht="15.75">
      <c r="A4936" s="250">
        <v>4929</v>
      </c>
      <c r="B4936" s="208"/>
      <c r="C4936" s="49"/>
      <c r="D4936" s="50"/>
      <c r="E4936" s="50"/>
      <c r="F4936" s="50"/>
      <c r="G4936" s="209"/>
      <c r="H4936" s="48"/>
      <c r="I4936" s="457" t="str">
        <f t="shared" si="152"/>
        <v/>
      </c>
      <c r="J4936" s="241" cm="1">
        <f t="array" ref="J4936">SUMPRODUCT(--(K4936:N4936&lt;&gt;"")) + IF(TRIM(O4936)="",0,LEN(O4936)-LEN(SUBSTITUTE(O4936,",",""))+1)</f>
        <v>0</v>
      </c>
      <c r="K4936" s="242" t="str">
        <f>IF(AND(G4936&lt;&gt;0,G4936&lt;&gt;""),IF(B4936="","",IF(ISNUMBER(MATCH(B4936,'Look Up Values'!$B$2:$B$500,0)),"","Dest. error")),"")</f>
        <v/>
      </c>
      <c r="L4936" s="242" t="str">
        <f>IF(AND(G4936&lt;&gt;0,G4936&lt;&gt;""),IF(C4936="","",IF(AND(ISNUMBER(--LEFT(C4936,FIND(" ",C4936&amp;" ")-1)),OR(LEN(LEFT(C4936,FIND(" ",C4936&amp;" ")-1))=6,LEN(LEFT(C4936,FIND(" ",C4936&amp;" ")-1))=7),OR(ISNUMBER(MATCH(LEFT(C4936,FIND(" ",C4936&amp;" ")-1),'Look Up Values'!$G$2:$G$1000,0)),ISNUMBER(MATCH(LEFT(C4936,FIND(" ",C4936&amp;" ")-1),'Look Up Values'!$AE$2:$AE$2000,0)))),"","EWC error")),"")</f>
        <v/>
      </c>
      <c r="M4936" s="242" t="str" cm="1">
        <f t="array" ref="M4936">IF(AND(G4936&lt;&gt;0,G4936&lt;&gt;""),IF(E4936="","",IF(ISNUMBER(MATCH(SUBSTITUTE(E4936," ",""),SUBSTITUTE('Look Up Values'!$I$2:$I$10," ",""),0)),"","State error")),"")</f>
        <v/>
      </c>
      <c r="N4936" s="242" t="str" cm="1">
        <f t="array" ref="N4936">IF(AND(G4936&lt;&gt;0,G4936&lt;&gt;""),IF(F4936="","",IF(ISNUMBER(MATCH(SUBSTITUTE(F4936," ",""),SUBSTITUTE('Look Up Values'!$W$2:$W$30," ",""),0)),"","D&amp;R error")),"")</f>
        <v/>
      </c>
      <c r="O4936" s="256" t="str">
        <f t="shared" si="153"/>
        <v/>
      </c>
    </row>
    <row r="4937" spans="1:15" ht="15.75">
      <c r="A4937" s="250">
        <v>4930</v>
      </c>
      <c r="B4937" s="208"/>
      <c r="C4937" s="49"/>
      <c r="D4937" s="50"/>
      <c r="E4937" s="50"/>
      <c r="F4937" s="50"/>
      <c r="G4937" s="209"/>
      <c r="H4937" s="48"/>
      <c r="I4937" s="457" t="str">
        <f t="shared" ref="I4937:I5000" si="154">IF(IFERROR(--SUBSTITUTE(J4937,CHAR(160),""),0)&gt;0,A4937,"")</f>
        <v/>
      </c>
      <c r="J4937" s="241" cm="1">
        <f t="array" ref="J4937">SUMPRODUCT(--(K4937:N4937&lt;&gt;"")) + IF(TRIM(O4937)="",0,LEN(O4937)-LEN(SUBSTITUTE(O4937,",",""))+1)</f>
        <v>0</v>
      </c>
      <c r="K4937" s="242" t="str">
        <f>IF(AND(G4937&lt;&gt;0,G4937&lt;&gt;""),IF(B4937="","",IF(ISNUMBER(MATCH(B4937,'Look Up Values'!$B$2:$B$500,0)),"","Dest. error")),"")</f>
        <v/>
      </c>
      <c r="L4937" s="242" t="str">
        <f>IF(AND(G4937&lt;&gt;0,G4937&lt;&gt;""),IF(C4937="","",IF(AND(ISNUMBER(--LEFT(C4937,FIND(" ",C4937&amp;" ")-1)),OR(LEN(LEFT(C4937,FIND(" ",C4937&amp;" ")-1))=6,LEN(LEFT(C4937,FIND(" ",C4937&amp;" ")-1))=7),OR(ISNUMBER(MATCH(LEFT(C4937,FIND(" ",C4937&amp;" ")-1),'Look Up Values'!$G$2:$G$1000,0)),ISNUMBER(MATCH(LEFT(C4937,FIND(" ",C4937&amp;" ")-1),'Look Up Values'!$AE$2:$AE$2000,0)))),"","EWC error")),"")</f>
        <v/>
      </c>
      <c r="M4937" s="242" t="str" cm="1">
        <f t="array" ref="M4937">IF(AND(G4937&lt;&gt;0,G4937&lt;&gt;""),IF(E4937="","",IF(ISNUMBER(MATCH(SUBSTITUTE(E4937," ",""),SUBSTITUTE('Look Up Values'!$I$2:$I$10," ",""),0)),"","State error")),"")</f>
        <v/>
      </c>
      <c r="N4937" s="242" t="str" cm="1">
        <f t="array" ref="N4937">IF(AND(G4937&lt;&gt;0,G4937&lt;&gt;""),IF(F4937="","",IF(ISNUMBER(MATCH(SUBSTITUTE(F4937," ",""),SUBSTITUTE('Look Up Values'!$W$2:$W$30," ",""),0)),"","D&amp;R error")),"")</f>
        <v/>
      </c>
      <c r="O4937" s="256" t="str">
        <f t="shared" ref="O4937:O5000" si="155">IF(OR(G4937="",G4937=0),"",IF((TRIM(SUBSTITUTE(B4937,CHAR(160),""))&amp;TRIM(SUBSTITUTE(C4937,CHAR(160),""))&amp;TRIM(SUBSTITUTE(F4937,CHAR(160),""))&amp;TRIM(SUBSTITUTE(E4937,CHAR(160),"")))&lt;&gt;"",IF((--(TRIM(SUBSTITUTE(B4937,CHAR(160),""))&lt;&gt;"")+--(TRIM(SUBSTITUTE(C4937,CHAR(160),""))&lt;&gt;"")+--(TRIM(SUBSTITUTE(F4937,CHAR(160),""))&lt;&gt;"")+--(TRIM(SUBSTITUTE(E4937,CHAR(160),""))&lt;&gt;""))=4,"",LEFT(IF(TRIM(SUBSTITUTE(B4937,CHAR(160),""))="","Dest, ","")&amp;IF(TRIM(SUBSTITUTE(C4937,CHAR(160),""))="","EWC, ","")&amp;IF(TRIM(SUBSTITUTE(F4937,CHAR(160),""))="","D&amp;R, ","")&amp;IF(TRIM(SUBSTITUTE(E4937,CHAR(160),""))="","State, ",""),LEN(IF(TRIM(SUBSTITUTE(B4937,CHAR(160),""))="","Dest, ","")&amp;IF(TRIM(SUBSTITUTE(C4937,CHAR(160),""))="","EWC, ","")&amp;IF(TRIM(SUBSTITUTE(F4937,CHAR(160),""))="","D&amp;R, ","")&amp;IF(TRIM(SUBSTITUTE(E4937,CHAR(160),""))="","State, ",""))-2)),LEFT(IF(TRIM(SUBSTITUTE(B4937,CHAR(160),""))="","Dest, ","")&amp;IF(TRIM(SUBSTITUTE(C4937,CHAR(160),""))="","EWC, ","")&amp;IF(TRIM(SUBSTITUTE(F4937,CHAR(160),""))="","D&amp;R, ","")&amp;IF(TRIM(SUBSTITUTE(E4937,CHAR(160),""))="","State, ",""),LEN(IF(TRIM(SUBSTITUTE(B4937,CHAR(160),""))="","Dest, ","")&amp;IF(TRIM(SUBSTITUTE(C4937,CHAR(160),""))="","EWC, ","")&amp;IF(TRIM(SUBSTITUTE(F4937,CHAR(160),""))="","D&amp;R, ","")&amp;IF(TRIM(SUBSTITUTE(E4937,CHAR(160),""))="","State, ",""))-2)))</f>
        <v/>
      </c>
    </row>
    <row r="4938" spans="1:15" ht="15.75">
      <c r="A4938" s="250">
        <v>4931</v>
      </c>
      <c r="B4938" s="208"/>
      <c r="C4938" s="49"/>
      <c r="D4938" s="50"/>
      <c r="E4938" s="50"/>
      <c r="F4938" s="50"/>
      <c r="G4938" s="209"/>
      <c r="H4938" s="48"/>
      <c r="I4938" s="457" t="str">
        <f t="shared" si="154"/>
        <v/>
      </c>
      <c r="J4938" s="241" cm="1">
        <f t="array" ref="J4938">SUMPRODUCT(--(K4938:N4938&lt;&gt;"")) + IF(TRIM(O4938)="",0,LEN(O4938)-LEN(SUBSTITUTE(O4938,",",""))+1)</f>
        <v>0</v>
      </c>
      <c r="K4938" s="242" t="str">
        <f>IF(AND(G4938&lt;&gt;0,G4938&lt;&gt;""),IF(B4938="","",IF(ISNUMBER(MATCH(B4938,'Look Up Values'!$B$2:$B$500,0)),"","Dest. error")),"")</f>
        <v/>
      </c>
      <c r="L4938" s="242" t="str">
        <f>IF(AND(G4938&lt;&gt;0,G4938&lt;&gt;""),IF(C4938="","",IF(AND(ISNUMBER(--LEFT(C4938,FIND(" ",C4938&amp;" ")-1)),OR(LEN(LEFT(C4938,FIND(" ",C4938&amp;" ")-1))=6,LEN(LEFT(C4938,FIND(" ",C4938&amp;" ")-1))=7),OR(ISNUMBER(MATCH(LEFT(C4938,FIND(" ",C4938&amp;" ")-1),'Look Up Values'!$G$2:$G$1000,0)),ISNUMBER(MATCH(LEFT(C4938,FIND(" ",C4938&amp;" ")-1),'Look Up Values'!$AE$2:$AE$2000,0)))),"","EWC error")),"")</f>
        <v/>
      </c>
      <c r="M4938" s="242" t="str" cm="1">
        <f t="array" ref="M4938">IF(AND(G4938&lt;&gt;0,G4938&lt;&gt;""),IF(E4938="","",IF(ISNUMBER(MATCH(SUBSTITUTE(E4938," ",""),SUBSTITUTE('Look Up Values'!$I$2:$I$10," ",""),0)),"","State error")),"")</f>
        <v/>
      </c>
      <c r="N4938" s="242" t="str" cm="1">
        <f t="array" ref="N4938">IF(AND(G4938&lt;&gt;0,G4938&lt;&gt;""),IF(F4938="","",IF(ISNUMBER(MATCH(SUBSTITUTE(F4938," ",""),SUBSTITUTE('Look Up Values'!$W$2:$W$30," ",""),0)),"","D&amp;R error")),"")</f>
        <v/>
      </c>
      <c r="O4938" s="256" t="str">
        <f t="shared" si="155"/>
        <v/>
      </c>
    </row>
    <row r="4939" spans="1:15" ht="15.75">
      <c r="A4939" s="250">
        <v>4932</v>
      </c>
      <c r="B4939" s="208"/>
      <c r="C4939" s="49"/>
      <c r="D4939" s="50"/>
      <c r="E4939" s="50"/>
      <c r="F4939" s="50"/>
      <c r="G4939" s="209"/>
      <c r="H4939" s="48"/>
      <c r="I4939" s="457" t="str">
        <f t="shared" si="154"/>
        <v/>
      </c>
      <c r="J4939" s="241" cm="1">
        <f t="array" ref="J4939">SUMPRODUCT(--(K4939:N4939&lt;&gt;"")) + IF(TRIM(O4939)="",0,LEN(O4939)-LEN(SUBSTITUTE(O4939,",",""))+1)</f>
        <v>0</v>
      </c>
      <c r="K4939" s="242" t="str">
        <f>IF(AND(G4939&lt;&gt;0,G4939&lt;&gt;""),IF(B4939="","",IF(ISNUMBER(MATCH(B4939,'Look Up Values'!$B$2:$B$500,0)),"","Dest. error")),"")</f>
        <v/>
      </c>
      <c r="L4939" s="242" t="str">
        <f>IF(AND(G4939&lt;&gt;0,G4939&lt;&gt;""),IF(C4939="","",IF(AND(ISNUMBER(--LEFT(C4939,FIND(" ",C4939&amp;" ")-1)),OR(LEN(LEFT(C4939,FIND(" ",C4939&amp;" ")-1))=6,LEN(LEFT(C4939,FIND(" ",C4939&amp;" ")-1))=7),OR(ISNUMBER(MATCH(LEFT(C4939,FIND(" ",C4939&amp;" ")-1),'Look Up Values'!$G$2:$G$1000,0)),ISNUMBER(MATCH(LEFT(C4939,FIND(" ",C4939&amp;" ")-1),'Look Up Values'!$AE$2:$AE$2000,0)))),"","EWC error")),"")</f>
        <v/>
      </c>
      <c r="M4939" s="242" t="str" cm="1">
        <f t="array" ref="M4939">IF(AND(G4939&lt;&gt;0,G4939&lt;&gt;""),IF(E4939="","",IF(ISNUMBER(MATCH(SUBSTITUTE(E4939," ",""),SUBSTITUTE('Look Up Values'!$I$2:$I$10," ",""),0)),"","State error")),"")</f>
        <v/>
      </c>
      <c r="N4939" s="242" t="str" cm="1">
        <f t="array" ref="N4939">IF(AND(G4939&lt;&gt;0,G4939&lt;&gt;""),IF(F4939="","",IF(ISNUMBER(MATCH(SUBSTITUTE(F4939," ",""),SUBSTITUTE('Look Up Values'!$W$2:$W$30," ",""),0)),"","D&amp;R error")),"")</f>
        <v/>
      </c>
      <c r="O4939" s="256" t="str">
        <f t="shared" si="155"/>
        <v/>
      </c>
    </row>
    <row r="4940" spans="1:15" ht="15.75">
      <c r="A4940" s="250">
        <v>4933</v>
      </c>
      <c r="B4940" s="208"/>
      <c r="C4940" s="49"/>
      <c r="D4940" s="50"/>
      <c r="E4940" s="50"/>
      <c r="F4940" s="50"/>
      <c r="G4940" s="209"/>
      <c r="H4940" s="48"/>
      <c r="I4940" s="457" t="str">
        <f t="shared" si="154"/>
        <v/>
      </c>
      <c r="J4940" s="241" cm="1">
        <f t="array" ref="J4940">SUMPRODUCT(--(K4940:N4940&lt;&gt;"")) + IF(TRIM(O4940)="",0,LEN(O4940)-LEN(SUBSTITUTE(O4940,",",""))+1)</f>
        <v>0</v>
      </c>
      <c r="K4940" s="242" t="str">
        <f>IF(AND(G4940&lt;&gt;0,G4940&lt;&gt;""),IF(B4940="","",IF(ISNUMBER(MATCH(B4940,'Look Up Values'!$B$2:$B$500,0)),"","Dest. error")),"")</f>
        <v/>
      </c>
      <c r="L4940" s="242" t="str">
        <f>IF(AND(G4940&lt;&gt;0,G4940&lt;&gt;""),IF(C4940="","",IF(AND(ISNUMBER(--LEFT(C4940,FIND(" ",C4940&amp;" ")-1)),OR(LEN(LEFT(C4940,FIND(" ",C4940&amp;" ")-1))=6,LEN(LEFT(C4940,FIND(" ",C4940&amp;" ")-1))=7),OR(ISNUMBER(MATCH(LEFT(C4940,FIND(" ",C4940&amp;" ")-1),'Look Up Values'!$G$2:$G$1000,0)),ISNUMBER(MATCH(LEFT(C4940,FIND(" ",C4940&amp;" ")-1),'Look Up Values'!$AE$2:$AE$2000,0)))),"","EWC error")),"")</f>
        <v/>
      </c>
      <c r="M4940" s="242" t="str" cm="1">
        <f t="array" ref="M4940">IF(AND(G4940&lt;&gt;0,G4940&lt;&gt;""),IF(E4940="","",IF(ISNUMBER(MATCH(SUBSTITUTE(E4940," ",""),SUBSTITUTE('Look Up Values'!$I$2:$I$10," ",""),0)),"","State error")),"")</f>
        <v/>
      </c>
      <c r="N4940" s="242" t="str" cm="1">
        <f t="array" ref="N4940">IF(AND(G4940&lt;&gt;0,G4940&lt;&gt;""),IF(F4940="","",IF(ISNUMBER(MATCH(SUBSTITUTE(F4940," ",""),SUBSTITUTE('Look Up Values'!$W$2:$W$30," ",""),0)),"","D&amp;R error")),"")</f>
        <v/>
      </c>
      <c r="O4940" s="256" t="str">
        <f t="shared" si="155"/>
        <v/>
      </c>
    </row>
    <row r="4941" spans="1:15" ht="15.75">
      <c r="A4941" s="250">
        <v>4934</v>
      </c>
      <c r="B4941" s="208"/>
      <c r="C4941" s="49"/>
      <c r="D4941" s="50"/>
      <c r="E4941" s="50"/>
      <c r="F4941" s="50"/>
      <c r="G4941" s="209"/>
      <c r="H4941" s="48"/>
      <c r="I4941" s="457" t="str">
        <f t="shared" si="154"/>
        <v/>
      </c>
      <c r="J4941" s="241" cm="1">
        <f t="array" ref="J4941">SUMPRODUCT(--(K4941:N4941&lt;&gt;"")) + IF(TRIM(O4941)="",0,LEN(O4941)-LEN(SUBSTITUTE(O4941,",",""))+1)</f>
        <v>0</v>
      </c>
      <c r="K4941" s="242" t="str">
        <f>IF(AND(G4941&lt;&gt;0,G4941&lt;&gt;""),IF(B4941="","",IF(ISNUMBER(MATCH(B4941,'Look Up Values'!$B$2:$B$500,0)),"","Dest. error")),"")</f>
        <v/>
      </c>
      <c r="L4941" s="242" t="str">
        <f>IF(AND(G4941&lt;&gt;0,G4941&lt;&gt;""),IF(C4941="","",IF(AND(ISNUMBER(--LEFT(C4941,FIND(" ",C4941&amp;" ")-1)),OR(LEN(LEFT(C4941,FIND(" ",C4941&amp;" ")-1))=6,LEN(LEFT(C4941,FIND(" ",C4941&amp;" ")-1))=7),OR(ISNUMBER(MATCH(LEFT(C4941,FIND(" ",C4941&amp;" ")-1),'Look Up Values'!$G$2:$G$1000,0)),ISNUMBER(MATCH(LEFT(C4941,FIND(" ",C4941&amp;" ")-1),'Look Up Values'!$AE$2:$AE$2000,0)))),"","EWC error")),"")</f>
        <v/>
      </c>
      <c r="M4941" s="242" t="str" cm="1">
        <f t="array" ref="M4941">IF(AND(G4941&lt;&gt;0,G4941&lt;&gt;""),IF(E4941="","",IF(ISNUMBER(MATCH(SUBSTITUTE(E4941," ",""),SUBSTITUTE('Look Up Values'!$I$2:$I$10," ",""),0)),"","State error")),"")</f>
        <v/>
      </c>
      <c r="N4941" s="242" t="str" cm="1">
        <f t="array" ref="N4941">IF(AND(G4941&lt;&gt;0,G4941&lt;&gt;""),IF(F4941="","",IF(ISNUMBER(MATCH(SUBSTITUTE(F4941," ",""),SUBSTITUTE('Look Up Values'!$W$2:$W$30," ",""),0)),"","D&amp;R error")),"")</f>
        <v/>
      </c>
      <c r="O4941" s="256" t="str">
        <f t="shared" si="155"/>
        <v/>
      </c>
    </row>
    <row r="4942" spans="1:15" ht="15.75">
      <c r="A4942" s="250">
        <v>4935</v>
      </c>
      <c r="B4942" s="208"/>
      <c r="C4942" s="49"/>
      <c r="D4942" s="50"/>
      <c r="E4942" s="50"/>
      <c r="F4942" s="50"/>
      <c r="G4942" s="209"/>
      <c r="H4942" s="48"/>
      <c r="I4942" s="457" t="str">
        <f t="shared" si="154"/>
        <v/>
      </c>
      <c r="J4942" s="241" cm="1">
        <f t="array" ref="J4942">SUMPRODUCT(--(K4942:N4942&lt;&gt;"")) + IF(TRIM(O4942)="",0,LEN(O4942)-LEN(SUBSTITUTE(O4942,",",""))+1)</f>
        <v>0</v>
      </c>
      <c r="K4942" s="242" t="str">
        <f>IF(AND(G4942&lt;&gt;0,G4942&lt;&gt;""),IF(B4942="","",IF(ISNUMBER(MATCH(B4942,'Look Up Values'!$B$2:$B$500,0)),"","Dest. error")),"")</f>
        <v/>
      </c>
      <c r="L4942" s="242" t="str">
        <f>IF(AND(G4942&lt;&gt;0,G4942&lt;&gt;""),IF(C4942="","",IF(AND(ISNUMBER(--LEFT(C4942,FIND(" ",C4942&amp;" ")-1)),OR(LEN(LEFT(C4942,FIND(" ",C4942&amp;" ")-1))=6,LEN(LEFT(C4942,FIND(" ",C4942&amp;" ")-1))=7),OR(ISNUMBER(MATCH(LEFT(C4942,FIND(" ",C4942&amp;" ")-1),'Look Up Values'!$G$2:$G$1000,0)),ISNUMBER(MATCH(LEFT(C4942,FIND(" ",C4942&amp;" ")-1),'Look Up Values'!$AE$2:$AE$2000,0)))),"","EWC error")),"")</f>
        <v/>
      </c>
      <c r="M4942" s="242" t="str" cm="1">
        <f t="array" ref="M4942">IF(AND(G4942&lt;&gt;0,G4942&lt;&gt;""),IF(E4942="","",IF(ISNUMBER(MATCH(SUBSTITUTE(E4942," ",""),SUBSTITUTE('Look Up Values'!$I$2:$I$10," ",""),0)),"","State error")),"")</f>
        <v/>
      </c>
      <c r="N4942" s="242" t="str" cm="1">
        <f t="array" ref="N4942">IF(AND(G4942&lt;&gt;0,G4942&lt;&gt;""),IF(F4942="","",IF(ISNUMBER(MATCH(SUBSTITUTE(F4942," ",""),SUBSTITUTE('Look Up Values'!$W$2:$W$30," ",""),0)),"","D&amp;R error")),"")</f>
        <v/>
      </c>
      <c r="O4942" s="256" t="str">
        <f t="shared" si="155"/>
        <v/>
      </c>
    </row>
    <row r="4943" spans="1:15" ht="15.75">
      <c r="A4943" s="250">
        <v>4936</v>
      </c>
      <c r="B4943" s="208"/>
      <c r="C4943" s="49"/>
      <c r="D4943" s="50"/>
      <c r="E4943" s="50"/>
      <c r="F4943" s="50"/>
      <c r="G4943" s="209"/>
      <c r="H4943" s="48"/>
      <c r="I4943" s="457" t="str">
        <f t="shared" si="154"/>
        <v/>
      </c>
      <c r="J4943" s="241" cm="1">
        <f t="array" ref="J4943">SUMPRODUCT(--(K4943:N4943&lt;&gt;"")) + IF(TRIM(O4943)="",0,LEN(O4943)-LEN(SUBSTITUTE(O4943,",",""))+1)</f>
        <v>0</v>
      </c>
      <c r="K4943" s="242" t="str">
        <f>IF(AND(G4943&lt;&gt;0,G4943&lt;&gt;""),IF(B4943="","",IF(ISNUMBER(MATCH(B4943,'Look Up Values'!$B$2:$B$500,0)),"","Dest. error")),"")</f>
        <v/>
      </c>
      <c r="L4943" s="242" t="str">
        <f>IF(AND(G4943&lt;&gt;0,G4943&lt;&gt;""),IF(C4943="","",IF(AND(ISNUMBER(--LEFT(C4943,FIND(" ",C4943&amp;" ")-1)),OR(LEN(LEFT(C4943,FIND(" ",C4943&amp;" ")-1))=6,LEN(LEFT(C4943,FIND(" ",C4943&amp;" ")-1))=7),OR(ISNUMBER(MATCH(LEFT(C4943,FIND(" ",C4943&amp;" ")-1),'Look Up Values'!$G$2:$G$1000,0)),ISNUMBER(MATCH(LEFT(C4943,FIND(" ",C4943&amp;" ")-1),'Look Up Values'!$AE$2:$AE$2000,0)))),"","EWC error")),"")</f>
        <v/>
      </c>
      <c r="M4943" s="242" t="str" cm="1">
        <f t="array" ref="M4943">IF(AND(G4943&lt;&gt;0,G4943&lt;&gt;""),IF(E4943="","",IF(ISNUMBER(MATCH(SUBSTITUTE(E4943," ",""),SUBSTITUTE('Look Up Values'!$I$2:$I$10," ",""),0)),"","State error")),"")</f>
        <v/>
      </c>
      <c r="N4943" s="242" t="str" cm="1">
        <f t="array" ref="N4943">IF(AND(G4943&lt;&gt;0,G4943&lt;&gt;""),IF(F4943="","",IF(ISNUMBER(MATCH(SUBSTITUTE(F4943," ",""),SUBSTITUTE('Look Up Values'!$W$2:$W$30," ",""),0)),"","D&amp;R error")),"")</f>
        <v/>
      </c>
      <c r="O4943" s="256" t="str">
        <f t="shared" si="155"/>
        <v/>
      </c>
    </row>
    <row r="4944" spans="1:15" ht="15.75">
      <c r="A4944" s="250">
        <v>4937</v>
      </c>
      <c r="B4944" s="208"/>
      <c r="C4944" s="49"/>
      <c r="D4944" s="50"/>
      <c r="E4944" s="50"/>
      <c r="F4944" s="50"/>
      <c r="G4944" s="209"/>
      <c r="H4944" s="48"/>
      <c r="I4944" s="457" t="str">
        <f t="shared" si="154"/>
        <v/>
      </c>
      <c r="J4944" s="241" cm="1">
        <f t="array" ref="J4944">SUMPRODUCT(--(K4944:N4944&lt;&gt;"")) + IF(TRIM(O4944)="",0,LEN(O4944)-LEN(SUBSTITUTE(O4944,",",""))+1)</f>
        <v>0</v>
      </c>
      <c r="K4944" s="242" t="str">
        <f>IF(AND(G4944&lt;&gt;0,G4944&lt;&gt;""),IF(B4944="","",IF(ISNUMBER(MATCH(B4944,'Look Up Values'!$B$2:$B$500,0)),"","Dest. error")),"")</f>
        <v/>
      </c>
      <c r="L4944" s="242" t="str">
        <f>IF(AND(G4944&lt;&gt;0,G4944&lt;&gt;""),IF(C4944="","",IF(AND(ISNUMBER(--LEFT(C4944,FIND(" ",C4944&amp;" ")-1)),OR(LEN(LEFT(C4944,FIND(" ",C4944&amp;" ")-1))=6,LEN(LEFT(C4944,FIND(" ",C4944&amp;" ")-1))=7),OR(ISNUMBER(MATCH(LEFT(C4944,FIND(" ",C4944&amp;" ")-1),'Look Up Values'!$G$2:$G$1000,0)),ISNUMBER(MATCH(LEFT(C4944,FIND(" ",C4944&amp;" ")-1),'Look Up Values'!$AE$2:$AE$2000,0)))),"","EWC error")),"")</f>
        <v/>
      </c>
      <c r="M4944" s="242" t="str" cm="1">
        <f t="array" ref="M4944">IF(AND(G4944&lt;&gt;0,G4944&lt;&gt;""),IF(E4944="","",IF(ISNUMBER(MATCH(SUBSTITUTE(E4944," ",""),SUBSTITUTE('Look Up Values'!$I$2:$I$10," ",""),0)),"","State error")),"")</f>
        <v/>
      </c>
      <c r="N4944" s="242" t="str" cm="1">
        <f t="array" ref="N4944">IF(AND(G4944&lt;&gt;0,G4944&lt;&gt;""),IF(F4944="","",IF(ISNUMBER(MATCH(SUBSTITUTE(F4944," ",""),SUBSTITUTE('Look Up Values'!$W$2:$W$30," ",""),0)),"","D&amp;R error")),"")</f>
        <v/>
      </c>
      <c r="O4944" s="256" t="str">
        <f t="shared" si="155"/>
        <v/>
      </c>
    </row>
    <row r="4945" spans="1:15" ht="15.75">
      <c r="A4945" s="250">
        <v>4938</v>
      </c>
      <c r="B4945" s="208"/>
      <c r="C4945" s="49"/>
      <c r="D4945" s="50"/>
      <c r="E4945" s="50"/>
      <c r="F4945" s="50"/>
      <c r="G4945" s="209"/>
      <c r="H4945" s="48"/>
      <c r="I4945" s="457" t="str">
        <f t="shared" si="154"/>
        <v/>
      </c>
      <c r="J4945" s="241" cm="1">
        <f t="array" ref="J4945">SUMPRODUCT(--(K4945:N4945&lt;&gt;"")) + IF(TRIM(O4945)="",0,LEN(O4945)-LEN(SUBSTITUTE(O4945,",",""))+1)</f>
        <v>0</v>
      </c>
      <c r="K4945" s="242" t="str">
        <f>IF(AND(G4945&lt;&gt;0,G4945&lt;&gt;""),IF(B4945="","",IF(ISNUMBER(MATCH(B4945,'Look Up Values'!$B$2:$B$500,0)),"","Dest. error")),"")</f>
        <v/>
      </c>
      <c r="L4945" s="242" t="str">
        <f>IF(AND(G4945&lt;&gt;0,G4945&lt;&gt;""),IF(C4945="","",IF(AND(ISNUMBER(--LEFT(C4945,FIND(" ",C4945&amp;" ")-1)),OR(LEN(LEFT(C4945,FIND(" ",C4945&amp;" ")-1))=6,LEN(LEFT(C4945,FIND(" ",C4945&amp;" ")-1))=7),OR(ISNUMBER(MATCH(LEFT(C4945,FIND(" ",C4945&amp;" ")-1),'Look Up Values'!$G$2:$G$1000,0)),ISNUMBER(MATCH(LEFT(C4945,FIND(" ",C4945&amp;" ")-1),'Look Up Values'!$AE$2:$AE$2000,0)))),"","EWC error")),"")</f>
        <v/>
      </c>
      <c r="M4945" s="242" t="str" cm="1">
        <f t="array" ref="M4945">IF(AND(G4945&lt;&gt;0,G4945&lt;&gt;""),IF(E4945="","",IF(ISNUMBER(MATCH(SUBSTITUTE(E4945," ",""),SUBSTITUTE('Look Up Values'!$I$2:$I$10," ",""),0)),"","State error")),"")</f>
        <v/>
      </c>
      <c r="N4945" s="242" t="str" cm="1">
        <f t="array" ref="N4945">IF(AND(G4945&lt;&gt;0,G4945&lt;&gt;""),IF(F4945="","",IF(ISNUMBER(MATCH(SUBSTITUTE(F4945," ",""),SUBSTITUTE('Look Up Values'!$W$2:$W$30," ",""),0)),"","D&amp;R error")),"")</f>
        <v/>
      </c>
      <c r="O4945" s="256" t="str">
        <f t="shared" si="155"/>
        <v/>
      </c>
    </row>
    <row r="4946" spans="1:15" ht="15.75">
      <c r="A4946" s="250">
        <v>4939</v>
      </c>
      <c r="B4946" s="208"/>
      <c r="C4946" s="49"/>
      <c r="D4946" s="50"/>
      <c r="E4946" s="50"/>
      <c r="F4946" s="50"/>
      <c r="G4946" s="209"/>
      <c r="H4946" s="48"/>
      <c r="I4946" s="457" t="str">
        <f t="shared" si="154"/>
        <v/>
      </c>
      <c r="J4946" s="241" cm="1">
        <f t="array" ref="J4946">SUMPRODUCT(--(K4946:N4946&lt;&gt;"")) + IF(TRIM(O4946)="",0,LEN(O4946)-LEN(SUBSTITUTE(O4946,",",""))+1)</f>
        <v>0</v>
      </c>
      <c r="K4946" s="242" t="str">
        <f>IF(AND(G4946&lt;&gt;0,G4946&lt;&gt;""),IF(B4946="","",IF(ISNUMBER(MATCH(B4946,'Look Up Values'!$B$2:$B$500,0)),"","Dest. error")),"")</f>
        <v/>
      </c>
      <c r="L4946" s="242" t="str">
        <f>IF(AND(G4946&lt;&gt;0,G4946&lt;&gt;""),IF(C4946="","",IF(AND(ISNUMBER(--LEFT(C4946,FIND(" ",C4946&amp;" ")-1)),OR(LEN(LEFT(C4946,FIND(" ",C4946&amp;" ")-1))=6,LEN(LEFT(C4946,FIND(" ",C4946&amp;" ")-1))=7),OR(ISNUMBER(MATCH(LEFT(C4946,FIND(" ",C4946&amp;" ")-1),'Look Up Values'!$G$2:$G$1000,0)),ISNUMBER(MATCH(LEFT(C4946,FIND(" ",C4946&amp;" ")-1),'Look Up Values'!$AE$2:$AE$2000,0)))),"","EWC error")),"")</f>
        <v/>
      </c>
      <c r="M4946" s="242" t="str" cm="1">
        <f t="array" ref="M4946">IF(AND(G4946&lt;&gt;0,G4946&lt;&gt;""),IF(E4946="","",IF(ISNUMBER(MATCH(SUBSTITUTE(E4946," ",""),SUBSTITUTE('Look Up Values'!$I$2:$I$10," ",""),0)),"","State error")),"")</f>
        <v/>
      </c>
      <c r="N4946" s="242" t="str" cm="1">
        <f t="array" ref="N4946">IF(AND(G4946&lt;&gt;0,G4946&lt;&gt;""),IF(F4946="","",IF(ISNUMBER(MATCH(SUBSTITUTE(F4946," ",""),SUBSTITUTE('Look Up Values'!$W$2:$W$30," ",""),0)),"","D&amp;R error")),"")</f>
        <v/>
      </c>
      <c r="O4946" s="256" t="str">
        <f t="shared" si="155"/>
        <v/>
      </c>
    </row>
    <row r="4947" spans="1:15" ht="15.75">
      <c r="A4947" s="250">
        <v>4940</v>
      </c>
      <c r="B4947" s="208"/>
      <c r="C4947" s="49"/>
      <c r="D4947" s="50"/>
      <c r="E4947" s="50"/>
      <c r="F4947" s="50"/>
      <c r="G4947" s="209"/>
      <c r="H4947" s="48"/>
      <c r="I4947" s="457" t="str">
        <f t="shared" si="154"/>
        <v/>
      </c>
      <c r="J4947" s="241" cm="1">
        <f t="array" ref="J4947">SUMPRODUCT(--(K4947:N4947&lt;&gt;"")) + IF(TRIM(O4947)="",0,LEN(O4947)-LEN(SUBSTITUTE(O4947,",",""))+1)</f>
        <v>0</v>
      </c>
      <c r="K4947" s="242" t="str">
        <f>IF(AND(G4947&lt;&gt;0,G4947&lt;&gt;""),IF(B4947="","",IF(ISNUMBER(MATCH(B4947,'Look Up Values'!$B$2:$B$500,0)),"","Dest. error")),"")</f>
        <v/>
      </c>
      <c r="L4947" s="242" t="str">
        <f>IF(AND(G4947&lt;&gt;0,G4947&lt;&gt;""),IF(C4947="","",IF(AND(ISNUMBER(--LEFT(C4947,FIND(" ",C4947&amp;" ")-1)),OR(LEN(LEFT(C4947,FIND(" ",C4947&amp;" ")-1))=6,LEN(LEFT(C4947,FIND(" ",C4947&amp;" ")-1))=7),OR(ISNUMBER(MATCH(LEFT(C4947,FIND(" ",C4947&amp;" ")-1),'Look Up Values'!$G$2:$G$1000,0)),ISNUMBER(MATCH(LEFT(C4947,FIND(" ",C4947&amp;" ")-1),'Look Up Values'!$AE$2:$AE$2000,0)))),"","EWC error")),"")</f>
        <v/>
      </c>
      <c r="M4947" s="242" t="str" cm="1">
        <f t="array" ref="M4947">IF(AND(G4947&lt;&gt;0,G4947&lt;&gt;""),IF(E4947="","",IF(ISNUMBER(MATCH(SUBSTITUTE(E4947," ",""),SUBSTITUTE('Look Up Values'!$I$2:$I$10," ",""),0)),"","State error")),"")</f>
        <v/>
      </c>
      <c r="N4947" s="242" t="str" cm="1">
        <f t="array" ref="N4947">IF(AND(G4947&lt;&gt;0,G4947&lt;&gt;""),IF(F4947="","",IF(ISNUMBER(MATCH(SUBSTITUTE(F4947," ",""),SUBSTITUTE('Look Up Values'!$W$2:$W$30," ",""),0)),"","D&amp;R error")),"")</f>
        <v/>
      </c>
      <c r="O4947" s="256" t="str">
        <f t="shared" si="155"/>
        <v/>
      </c>
    </row>
    <row r="4948" spans="1:15" ht="15.75">
      <c r="A4948" s="250">
        <v>4941</v>
      </c>
      <c r="B4948" s="208"/>
      <c r="C4948" s="49"/>
      <c r="D4948" s="50"/>
      <c r="E4948" s="50"/>
      <c r="F4948" s="50"/>
      <c r="G4948" s="209"/>
      <c r="H4948" s="48"/>
      <c r="I4948" s="457" t="str">
        <f t="shared" si="154"/>
        <v/>
      </c>
      <c r="J4948" s="241" cm="1">
        <f t="array" ref="J4948">SUMPRODUCT(--(K4948:N4948&lt;&gt;"")) + IF(TRIM(O4948)="",0,LEN(O4948)-LEN(SUBSTITUTE(O4948,",",""))+1)</f>
        <v>0</v>
      </c>
      <c r="K4948" s="242" t="str">
        <f>IF(AND(G4948&lt;&gt;0,G4948&lt;&gt;""),IF(B4948="","",IF(ISNUMBER(MATCH(B4948,'Look Up Values'!$B$2:$B$500,0)),"","Dest. error")),"")</f>
        <v/>
      </c>
      <c r="L4948" s="242" t="str">
        <f>IF(AND(G4948&lt;&gt;0,G4948&lt;&gt;""),IF(C4948="","",IF(AND(ISNUMBER(--LEFT(C4948,FIND(" ",C4948&amp;" ")-1)),OR(LEN(LEFT(C4948,FIND(" ",C4948&amp;" ")-1))=6,LEN(LEFT(C4948,FIND(" ",C4948&amp;" ")-1))=7),OR(ISNUMBER(MATCH(LEFT(C4948,FIND(" ",C4948&amp;" ")-1),'Look Up Values'!$G$2:$G$1000,0)),ISNUMBER(MATCH(LEFT(C4948,FIND(" ",C4948&amp;" ")-1),'Look Up Values'!$AE$2:$AE$2000,0)))),"","EWC error")),"")</f>
        <v/>
      </c>
      <c r="M4948" s="242" t="str" cm="1">
        <f t="array" ref="M4948">IF(AND(G4948&lt;&gt;0,G4948&lt;&gt;""),IF(E4948="","",IF(ISNUMBER(MATCH(SUBSTITUTE(E4948," ",""),SUBSTITUTE('Look Up Values'!$I$2:$I$10," ",""),0)),"","State error")),"")</f>
        <v/>
      </c>
      <c r="N4948" s="242" t="str" cm="1">
        <f t="array" ref="N4948">IF(AND(G4948&lt;&gt;0,G4948&lt;&gt;""),IF(F4948="","",IF(ISNUMBER(MATCH(SUBSTITUTE(F4948," ",""),SUBSTITUTE('Look Up Values'!$W$2:$W$30," ",""),0)),"","D&amp;R error")),"")</f>
        <v/>
      </c>
      <c r="O4948" s="256" t="str">
        <f t="shared" si="155"/>
        <v/>
      </c>
    </row>
    <row r="4949" spans="1:15" ht="15.75">
      <c r="A4949" s="250">
        <v>4942</v>
      </c>
      <c r="B4949" s="208"/>
      <c r="C4949" s="49"/>
      <c r="D4949" s="50"/>
      <c r="E4949" s="50"/>
      <c r="F4949" s="50"/>
      <c r="G4949" s="209"/>
      <c r="H4949" s="48"/>
      <c r="I4949" s="457" t="str">
        <f t="shared" si="154"/>
        <v/>
      </c>
      <c r="J4949" s="241" cm="1">
        <f t="array" ref="J4949">SUMPRODUCT(--(K4949:N4949&lt;&gt;"")) + IF(TRIM(O4949)="",0,LEN(O4949)-LEN(SUBSTITUTE(O4949,",",""))+1)</f>
        <v>0</v>
      </c>
      <c r="K4949" s="242" t="str">
        <f>IF(AND(G4949&lt;&gt;0,G4949&lt;&gt;""),IF(B4949="","",IF(ISNUMBER(MATCH(B4949,'Look Up Values'!$B$2:$B$500,0)),"","Dest. error")),"")</f>
        <v/>
      </c>
      <c r="L4949" s="242" t="str">
        <f>IF(AND(G4949&lt;&gt;0,G4949&lt;&gt;""),IF(C4949="","",IF(AND(ISNUMBER(--LEFT(C4949,FIND(" ",C4949&amp;" ")-1)),OR(LEN(LEFT(C4949,FIND(" ",C4949&amp;" ")-1))=6,LEN(LEFT(C4949,FIND(" ",C4949&amp;" ")-1))=7),OR(ISNUMBER(MATCH(LEFT(C4949,FIND(" ",C4949&amp;" ")-1),'Look Up Values'!$G$2:$G$1000,0)),ISNUMBER(MATCH(LEFT(C4949,FIND(" ",C4949&amp;" ")-1),'Look Up Values'!$AE$2:$AE$2000,0)))),"","EWC error")),"")</f>
        <v/>
      </c>
      <c r="M4949" s="242" t="str" cm="1">
        <f t="array" ref="M4949">IF(AND(G4949&lt;&gt;0,G4949&lt;&gt;""),IF(E4949="","",IF(ISNUMBER(MATCH(SUBSTITUTE(E4949," ",""),SUBSTITUTE('Look Up Values'!$I$2:$I$10," ",""),0)),"","State error")),"")</f>
        <v/>
      </c>
      <c r="N4949" s="242" t="str" cm="1">
        <f t="array" ref="N4949">IF(AND(G4949&lt;&gt;0,G4949&lt;&gt;""),IF(F4949="","",IF(ISNUMBER(MATCH(SUBSTITUTE(F4949," ",""),SUBSTITUTE('Look Up Values'!$W$2:$W$30," ",""),0)),"","D&amp;R error")),"")</f>
        <v/>
      </c>
      <c r="O4949" s="256" t="str">
        <f t="shared" si="155"/>
        <v/>
      </c>
    </row>
    <row r="4950" spans="1:15" ht="15.75">
      <c r="A4950" s="250">
        <v>4943</v>
      </c>
      <c r="B4950" s="208"/>
      <c r="C4950" s="49"/>
      <c r="D4950" s="50"/>
      <c r="E4950" s="50"/>
      <c r="F4950" s="50"/>
      <c r="G4950" s="209"/>
      <c r="H4950" s="48"/>
      <c r="I4950" s="457" t="str">
        <f t="shared" si="154"/>
        <v/>
      </c>
      <c r="J4950" s="241" cm="1">
        <f t="array" ref="J4950">SUMPRODUCT(--(K4950:N4950&lt;&gt;"")) + IF(TRIM(O4950)="",0,LEN(O4950)-LEN(SUBSTITUTE(O4950,",",""))+1)</f>
        <v>0</v>
      </c>
      <c r="K4950" s="242" t="str">
        <f>IF(AND(G4950&lt;&gt;0,G4950&lt;&gt;""),IF(B4950="","",IF(ISNUMBER(MATCH(B4950,'Look Up Values'!$B$2:$B$500,0)),"","Dest. error")),"")</f>
        <v/>
      </c>
      <c r="L4950" s="242" t="str">
        <f>IF(AND(G4950&lt;&gt;0,G4950&lt;&gt;""),IF(C4950="","",IF(AND(ISNUMBER(--LEFT(C4950,FIND(" ",C4950&amp;" ")-1)),OR(LEN(LEFT(C4950,FIND(" ",C4950&amp;" ")-1))=6,LEN(LEFT(C4950,FIND(" ",C4950&amp;" ")-1))=7),OR(ISNUMBER(MATCH(LEFT(C4950,FIND(" ",C4950&amp;" ")-1),'Look Up Values'!$G$2:$G$1000,0)),ISNUMBER(MATCH(LEFT(C4950,FIND(" ",C4950&amp;" ")-1),'Look Up Values'!$AE$2:$AE$2000,0)))),"","EWC error")),"")</f>
        <v/>
      </c>
      <c r="M4950" s="242" t="str" cm="1">
        <f t="array" ref="M4950">IF(AND(G4950&lt;&gt;0,G4950&lt;&gt;""),IF(E4950="","",IF(ISNUMBER(MATCH(SUBSTITUTE(E4950," ",""),SUBSTITUTE('Look Up Values'!$I$2:$I$10," ",""),0)),"","State error")),"")</f>
        <v/>
      </c>
      <c r="N4950" s="242" t="str" cm="1">
        <f t="array" ref="N4950">IF(AND(G4950&lt;&gt;0,G4950&lt;&gt;""),IF(F4950="","",IF(ISNUMBER(MATCH(SUBSTITUTE(F4950," ",""),SUBSTITUTE('Look Up Values'!$W$2:$W$30," ",""),0)),"","D&amp;R error")),"")</f>
        <v/>
      </c>
      <c r="O4950" s="256" t="str">
        <f t="shared" si="155"/>
        <v/>
      </c>
    </row>
    <row r="4951" spans="1:15" ht="15.75">
      <c r="A4951" s="250">
        <v>4944</v>
      </c>
      <c r="B4951" s="208"/>
      <c r="C4951" s="49"/>
      <c r="D4951" s="50"/>
      <c r="E4951" s="50"/>
      <c r="F4951" s="50"/>
      <c r="G4951" s="209"/>
      <c r="H4951" s="48"/>
      <c r="I4951" s="457" t="str">
        <f t="shared" si="154"/>
        <v/>
      </c>
      <c r="J4951" s="241" cm="1">
        <f t="array" ref="J4951">SUMPRODUCT(--(K4951:N4951&lt;&gt;"")) + IF(TRIM(O4951)="",0,LEN(O4951)-LEN(SUBSTITUTE(O4951,",",""))+1)</f>
        <v>0</v>
      </c>
      <c r="K4951" s="242" t="str">
        <f>IF(AND(G4951&lt;&gt;0,G4951&lt;&gt;""),IF(B4951="","",IF(ISNUMBER(MATCH(B4951,'Look Up Values'!$B$2:$B$500,0)),"","Dest. error")),"")</f>
        <v/>
      </c>
      <c r="L4951" s="242" t="str">
        <f>IF(AND(G4951&lt;&gt;0,G4951&lt;&gt;""),IF(C4951="","",IF(AND(ISNUMBER(--LEFT(C4951,FIND(" ",C4951&amp;" ")-1)),OR(LEN(LEFT(C4951,FIND(" ",C4951&amp;" ")-1))=6,LEN(LEFT(C4951,FIND(" ",C4951&amp;" ")-1))=7),OR(ISNUMBER(MATCH(LEFT(C4951,FIND(" ",C4951&amp;" ")-1),'Look Up Values'!$G$2:$G$1000,0)),ISNUMBER(MATCH(LEFT(C4951,FIND(" ",C4951&amp;" ")-1),'Look Up Values'!$AE$2:$AE$2000,0)))),"","EWC error")),"")</f>
        <v/>
      </c>
      <c r="M4951" s="242" t="str" cm="1">
        <f t="array" ref="M4951">IF(AND(G4951&lt;&gt;0,G4951&lt;&gt;""),IF(E4951="","",IF(ISNUMBER(MATCH(SUBSTITUTE(E4951," ",""),SUBSTITUTE('Look Up Values'!$I$2:$I$10," ",""),0)),"","State error")),"")</f>
        <v/>
      </c>
      <c r="N4951" s="242" t="str" cm="1">
        <f t="array" ref="N4951">IF(AND(G4951&lt;&gt;0,G4951&lt;&gt;""),IF(F4951="","",IF(ISNUMBER(MATCH(SUBSTITUTE(F4951," ",""),SUBSTITUTE('Look Up Values'!$W$2:$W$30," ",""),0)),"","D&amp;R error")),"")</f>
        <v/>
      </c>
      <c r="O4951" s="256" t="str">
        <f t="shared" si="155"/>
        <v/>
      </c>
    </row>
    <row r="4952" spans="1:15" ht="15.75">
      <c r="A4952" s="250">
        <v>4945</v>
      </c>
      <c r="B4952" s="208"/>
      <c r="C4952" s="49"/>
      <c r="D4952" s="50"/>
      <c r="E4952" s="50"/>
      <c r="F4952" s="50"/>
      <c r="G4952" s="209"/>
      <c r="H4952" s="48"/>
      <c r="I4952" s="457" t="str">
        <f t="shared" si="154"/>
        <v/>
      </c>
      <c r="J4952" s="241" cm="1">
        <f t="array" ref="J4952">SUMPRODUCT(--(K4952:N4952&lt;&gt;"")) + IF(TRIM(O4952)="",0,LEN(O4952)-LEN(SUBSTITUTE(O4952,",",""))+1)</f>
        <v>0</v>
      </c>
      <c r="K4952" s="242" t="str">
        <f>IF(AND(G4952&lt;&gt;0,G4952&lt;&gt;""),IF(B4952="","",IF(ISNUMBER(MATCH(B4952,'Look Up Values'!$B$2:$B$500,0)),"","Dest. error")),"")</f>
        <v/>
      </c>
      <c r="L4952" s="242" t="str">
        <f>IF(AND(G4952&lt;&gt;0,G4952&lt;&gt;""),IF(C4952="","",IF(AND(ISNUMBER(--LEFT(C4952,FIND(" ",C4952&amp;" ")-1)),OR(LEN(LEFT(C4952,FIND(" ",C4952&amp;" ")-1))=6,LEN(LEFT(C4952,FIND(" ",C4952&amp;" ")-1))=7),OR(ISNUMBER(MATCH(LEFT(C4952,FIND(" ",C4952&amp;" ")-1),'Look Up Values'!$G$2:$G$1000,0)),ISNUMBER(MATCH(LEFT(C4952,FIND(" ",C4952&amp;" ")-1),'Look Up Values'!$AE$2:$AE$2000,0)))),"","EWC error")),"")</f>
        <v/>
      </c>
      <c r="M4952" s="242" t="str" cm="1">
        <f t="array" ref="M4952">IF(AND(G4952&lt;&gt;0,G4952&lt;&gt;""),IF(E4952="","",IF(ISNUMBER(MATCH(SUBSTITUTE(E4952," ",""),SUBSTITUTE('Look Up Values'!$I$2:$I$10," ",""),0)),"","State error")),"")</f>
        <v/>
      </c>
      <c r="N4952" s="242" t="str" cm="1">
        <f t="array" ref="N4952">IF(AND(G4952&lt;&gt;0,G4952&lt;&gt;""),IF(F4952="","",IF(ISNUMBER(MATCH(SUBSTITUTE(F4952," ",""),SUBSTITUTE('Look Up Values'!$W$2:$W$30," ",""),0)),"","D&amp;R error")),"")</f>
        <v/>
      </c>
      <c r="O4952" s="256" t="str">
        <f t="shared" si="155"/>
        <v/>
      </c>
    </row>
    <row r="4953" spans="1:15" ht="15.75">
      <c r="A4953" s="250">
        <v>4946</v>
      </c>
      <c r="B4953" s="208"/>
      <c r="C4953" s="49"/>
      <c r="D4953" s="50"/>
      <c r="E4953" s="50"/>
      <c r="F4953" s="50"/>
      <c r="G4953" s="209"/>
      <c r="H4953" s="48"/>
      <c r="I4953" s="457" t="str">
        <f t="shared" si="154"/>
        <v/>
      </c>
      <c r="J4953" s="241" cm="1">
        <f t="array" ref="J4953">SUMPRODUCT(--(K4953:N4953&lt;&gt;"")) + IF(TRIM(O4953)="",0,LEN(O4953)-LEN(SUBSTITUTE(O4953,",",""))+1)</f>
        <v>0</v>
      </c>
      <c r="K4953" s="242" t="str">
        <f>IF(AND(G4953&lt;&gt;0,G4953&lt;&gt;""),IF(B4953="","",IF(ISNUMBER(MATCH(B4953,'Look Up Values'!$B$2:$B$500,0)),"","Dest. error")),"")</f>
        <v/>
      </c>
      <c r="L4953" s="242" t="str">
        <f>IF(AND(G4953&lt;&gt;0,G4953&lt;&gt;""),IF(C4953="","",IF(AND(ISNUMBER(--LEFT(C4953,FIND(" ",C4953&amp;" ")-1)),OR(LEN(LEFT(C4953,FIND(" ",C4953&amp;" ")-1))=6,LEN(LEFT(C4953,FIND(" ",C4953&amp;" ")-1))=7),OR(ISNUMBER(MATCH(LEFT(C4953,FIND(" ",C4953&amp;" ")-1),'Look Up Values'!$G$2:$G$1000,0)),ISNUMBER(MATCH(LEFT(C4953,FIND(" ",C4953&amp;" ")-1),'Look Up Values'!$AE$2:$AE$2000,0)))),"","EWC error")),"")</f>
        <v/>
      </c>
      <c r="M4953" s="242" t="str" cm="1">
        <f t="array" ref="M4953">IF(AND(G4953&lt;&gt;0,G4953&lt;&gt;""),IF(E4953="","",IF(ISNUMBER(MATCH(SUBSTITUTE(E4953," ",""),SUBSTITUTE('Look Up Values'!$I$2:$I$10," ",""),0)),"","State error")),"")</f>
        <v/>
      </c>
      <c r="N4953" s="242" t="str" cm="1">
        <f t="array" ref="N4953">IF(AND(G4953&lt;&gt;0,G4953&lt;&gt;""),IF(F4953="","",IF(ISNUMBER(MATCH(SUBSTITUTE(F4953," ",""),SUBSTITUTE('Look Up Values'!$W$2:$W$30," ",""),0)),"","D&amp;R error")),"")</f>
        <v/>
      </c>
      <c r="O4953" s="256" t="str">
        <f t="shared" si="155"/>
        <v/>
      </c>
    </row>
    <row r="4954" spans="1:15" ht="15.75">
      <c r="A4954" s="250">
        <v>4947</v>
      </c>
      <c r="B4954" s="208"/>
      <c r="C4954" s="49"/>
      <c r="D4954" s="50"/>
      <c r="E4954" s="50"/>
      <c r="F4954" s="50"/>
      <c r="G4954" s="209"/>
      <c r="H4954" s="48"/>
      <c r="I4954" s="457" t="str">
        <f t="shared" si="154"/>
        <v/>
      </c>
      <c r="J4954" s="241" cm="1">
        <f t="array" ref="J4954">SUMPRODUCT(--(K4954:N4954&lt;&gt;"")) + IF(TRIM(O4954)="",0,LEN(O4954)-LEN(SUBSTITUTE(O4954,",",""))+1)</f>
        <v>0</v>
      </c>
      <c r="K4954" s="242" t="str">
        <f>IF(AND(G4954&lt;&gt;0,G4954&lt;&gt;""),IF(B4954="","",IF(ISNUMBER(MATCH(B4954,'Look Up Values'!$B$2:$B$500,0)),"","Dest. error")),"")</f>
        <v/>
      </c>
      <c r="L4954" s="242" t="str">
        <f>IF(AND(G4954&lt;&gt;0,G4954&lt;&gt;""),IF(C4954="","",IF(AND(ISNUMBER(--LEFT(C4954,FIND(" ",C4954&amp;" ")-1)),OR(LEN(LEFT(C4954,FIND(" ",C4954&amp;" ")-1))=6,LEN(LEFT(C4954,FIND(" ",C4954&amp;" ")-1))=7),OR(ISNUMBER(MATCH(LEFT(C4954,FIND(" ",C4954&amp;" ")-1),'Look Up Values'!$G$2:$G$1000,0)),ISNUMBER(MATCH(LEFT(C4954,FIND(" ",C4954&amp;" ")-1),'Look Up Values'!$AE$2:$AE$2000,0)))),"","EWC error")),"")</f>
        <v/>
      </c>
      <c r="M4954" s="242" t="str" cm="1">
        <f t="array" ref="M4954">IF(AND(G4954&lt;&gt;0,G4954&lt;&gt;""),IF(E4954="","",IF(ISNUMBER(MATCH(SUBSTITUTE(E4954," ",""),SUBSTITUTE('Look Up Values'!$I$2:$I$10," ",""),0)),"","State error")),"")</f>
        <v/>
      </c>
      <c r="N4954" s="242" t="str" cm="1">
        <f t="array" ref="N4954">IF(AND(G4954&lt;&gt;0,G4954&lt;&gt;""),IF(F4954="","",IF(ISNUMBER(MATCH(SUBSTITUTE(F4954," ",""),SUBSTITUTE('Look Up Values'!$W$2:$W$30," ",""),0)),"","D&amp;R error")),"")</f>
        <v/>
      </c>
      <c r="O4954" s="256" t="str">
        <f t="shared" si="155"/>
        <v/>
      </c>
    </row>
    <row r="4955" spans="1:15" ht="15.75">
      <c r="A4955" s="250">
        <v>4948</v>
      </c>
      <c r="B4955" s="208"/>
      <c r="C4955" s="49"/>
      <c r="D4955" s="50"/>
      <c r="E4955" s="50"/>
      <c r="F4955" s="50"/>
      <c r="G4955" s="209"/>
      <c r="H4955" s="48"/>
      <c r="I4955" s="457" t="str">
        <f t="shared" si="154"/>
        <v/>
      </c>
      <c r="J4955" s="241" cm="1">
        <f t="array" ref="J4955">SUMPRODUCT(--(K4955:N4955&lt;&gt;"")) + IF(TRIM(O4955)="",0,LEN(O4955)-LEN(SUBSTITUTE(O4955,",",""))+1)</f>
        <v>0</v>
      </c>
      <c r="K4955" s="242" t="str">
        <f>IF(AND(G4955&lt;&gt;0,G4955&lt;&gt;""),IF(B4955="","",IF(ISNUMBER(MATCH(B4955,'Look Up Values'!$B$2:$B$500,0)),"","Dest. error")),"")</f>
        <v/>
      </c>
      <c r="L4955" s="242" t="str">
        <f>IF(AND(G4955&lt;&gt;0,G4955&lt;&gt;""),IF(C4955="","",IF(AND(ISNUMBER(--LEFT(C4955,FIND(" ",C4955&amp;" ")-1)),OR(LEN(LEFT(C4955,FIND(" ",C4955&amp;" ")-1))=6,LEN(LEFT(C4955,FIND(" ",C4955&amp;" ")-1))=7),OR(ISNUMBER(MATCH(LEFT(C4955,FIND(" ",C4955&amp;" ")-1),'Look Up Values'!$G$2:$G$1000,0)),ISNUMBER(MATCH(LEFT(C4955,FIND(" ",C4955&amp;" ")-1),'Look Up Values'!$AE$2:$AE$2000,0)))),"","EWC error")),"")</f>
        <v/>
      </c>
      <c r="M4955" s="242" t="str" cm="1">
        <f t="array" ref="M4955">IF(AND(G4955&lt;&gt;0,G4955&lt;&gt;""),IF(E4955="","",IF(ISNUMBER(MATCH(SUBSTITUTE(E4955," ",""),SUBSTITUTE('Look Up Values'!$I$2:$I$10," ",""),0)),"","State error")),"")</f>
        <v/>
      </c>
      <c r="N4955" s="242" t="str" cm="1">
        <f t="array" ref="N4955">IF(AND(G4955&lt;&gt;0,G4955&lt;&gt;""),IF(F4955="","",IF(ISNUMBER(MATCH(SUBSTITUTE(F4955," ",""),SUBSTITUTE('Look Up Values'!$W$2:$W$30," ",""),0)),"","D&amp;R error")),"")</f>
        <v/>
      </c>
      <c r="O4955" s="256" t="str">
        <f t="shared" si="155"/>
        <v/>
      </c>
    </row>
    <row r="4956" spans="1:15" ht="15.75">
      <c r="A4956" s="250">
        <v>4949</v>
      </c>
      <c r="B4956" s="208"/>
      <c r="C4956" s="49"/>
      <c r="D4956" s="50"/>
      <c r="E4956" s="50"/>
      <c r="F4956" s="50"/>
      <c r="G4956" s="209"/>
      <c r="H4956" s="48"/>
      <c r="I4956" s="457" t="str">
        <f t="shared" si="154"/>
        <v/>
      </c>
      <c r="J4956" s="241" cm="1">
        <f t="array" ref="J4956">SUMPRODUCT(--(K4956:N4956&lt;&gt;"")) + IF(TRIM(O4956)="",0,LEN(O4956)-LEN(SUBSTITUTE(O4956,",",""))+1)</f>
        <v>0</v>
      </c>
      <c r="K4956" s="242" t="str">
        <f>IF(AND(G4956&lt;&gt;0,G4956&lt;&gt;""),IF(B4956="","",IF(ISNUMBER(MATCH(B4956,'Look Up Values'!$B$2:$B$500,0)),"","Dest. error")),"")</f>
        <v/>
      </c>
      <c r="L4956" s="242" t="str">
        <f>IF(AND(G4956&lt;&gt;0,G4956&lt;&gt;""),IF(C4956="","",IF(AND(ISNUMBER(--LEFT(C4956,FIND(" ",C4956&amp;" ")-1)),OR(LEN(LEFT(C4956,FIND(" ",C4956&amp;" ")-1))=6,LEN(LEFT(C4956,FIND(" ",C4956&amp;" ")-1))=7),OR(ISNUMBER(MATCH(LEFT(C4956,FIND(" ",C4956&amp;" ")-1),'Look Up Values'!$G$2:$G$1000,0)),ISNUMBER(MATCH(LEFT(C4956,FIND(" ",C4956&amp;" ")-1),'Look Up Values'!$AE$2:$AE$2000,0)))),"","EWC error")),"")</f>
        <v/>
      </c>
      <c r="M4956" s="242" t="str" cm="1">
        <f t="array" ref="M4956">IF(AND(G4956&lt;&gt;0,G4956&lt;&gt;""),IF(E4956="","",IF(ISNUMBER(MATCH(SUBSTITUTE(E4956," ",""),SUBSTITUTE('Look Up Values'!$I$2:$I$10," ",""),0)),"","State error")),"")</f>
        <v/>
      </c>
      <c r="N4956" s="242" t="str" cm="1">
        <f t="array" ref="N4956">IF(AND(G4956&lt;&gt;0,G4956&lt;&gt;""),IF(F4956="","",IF(ISNUMBER(MATCH(SUBSTITUTE(F4956," ",""),SUBSTITUTE('Look Up Values'!$W$2:$W$30," ",""),0)),"","D&amp;R error")),"")</f>
        <v/>
      </c>
      <c r="O4956" s="256" t="str">
        <f t="shared" si="155"/>
        <v/>
      </c>
    </row>
    <row r="4957" spans="1:15" ht="15.75">
      <c r="A4957" s="250">
        <v>4950</v>
      </c>
      <c r="B4957" s="208"/>
      <c r="C4957" s="49"/>
      <c r="D4957" s="50"/>
      <c r="E4957" s="50"/>
      <c r="F4957" s="50"/>
      <c r="G4957" s="209"/>
      <c r="H4957" s="48"/>
      <c r="I4957" s="457" t="str">
        <f t="shared" si="154"/>
        <v/>
      </c>
      <c r="J4957" s="241" cm="1">
        <f t="array" ref="J4957">SUMPRODUCT(--(K4957:N4957&lt;&gt;"")) + IF(TRIM(O4957)="",0,LEN(O4957)-LEN(SUBSTITUTE(O4957,",",""))+1)</f>
        <v>0</v>
      </c>
      <c r="K4957" s="242" t="str">
        <f>IF(AND(G4957&lt;&gt;0,G4957&lt;&gt;""),IF(B4957="","",IF(ISNUMBER(MATCH(B4957,'Look Up Values'!$B$2:$B$500,0)),"","Dest. error")),"")</f>
        <v/>
      </c>
      <c r="L4957" s="242" t="str">
        <f>IF(AND(G4957&lt;&gt;0,G4957&lt;&gt;""),IF(C4957="","",IF(AND(ISNUMBER(--LEFT(C4957,FIND(" ",C4957&amp;" ")-1)),OR(LEN(LEFT(C4957,FIND(" ",C4957&amp;" ")-1))=6,LEN(LEFT(C4957,FIND(" ",C4957&amp;" ")-1))=7),OR(ISNUMBER(MATCH(LEFT(C4957,FIND(" ",C4957&amp;" ")-1),'Look Up Values'!$G$2:$G$1000,0)),ISNUMBER(MATCH(LEFT(C4957,FIND(" ",C4957&amp;" ")-1),'Look Up Values'!$AE$2:$AE$2000,0)))),"","EWC error")),"")</f>
        <v/>
      </c>
      <c r="M4957" s="242" t="str" cm="1">
        <f t="array" ref="M4957">IF(AND(G4957&lt;&gt;0,G4957&lt;&gt;""),IF(E4957="","",IF(ISNUMBER(MATCH(SUBSTITUTE(E4957," ",""),SUBSTITUTE('Look Up Values'!$I$2:$I$10," ",""),0)),"","State error")),"")</f>
        <v/>
      </c>
      <c r="N4957" s="242" t="str" cm="1">
        <f t="array" ref="N4957">IF(AND(G4957&lt;&gt;0,G4957&lt;&gt;""),IF(F4957="","",IF(ISNUMBER(MATCH(SUBSTITUTE(F4957," ",""),SUBSTITUTE('Look Up Values'!$W$2:$W$30," ",""),0)),"","D&amp;R error")),"")</f>
        <v/>
      </c>
      <c r="O4957" s="256" t="str">
        <f t="shared" si="155"/>
        <v/>
      </c>
    </row>
    <row r="4958" spans="1:15" ht="15.75">
      <c r="A4958" s="250">
        <v>4951</v>
      </c>
      <c r="B4958" s="208"/>
      <c r="C4958" s="49"/>
      <c r="D4958" s="50"/>
      <c r="E4958" s="50"/>
      <c r="F4958" s="50"/>
      <c r="G4958" s="209"/>
      <c r="H4958" s="48"/>
      <c r="I4958" s="457" t="str">
        <f t="shared" si="154"/>
        <v/>
      </c>
      <c r="J4958" s="241" cm="1">
        <f t="array" ref="J4958">SUMPRODUCT(--(K4958:N4958&lt;&gt;"")) + IF(TRIM(O4958)="",0,LEN(O4958)-LEN(SUBSTITUTE(O4958,",",""))+1)</f>
        <v>0</v>
      </c>
      <c r="K4958" s="242" t="str">
        <f>IF(AND(G4958&lt;&gt;0,G4958&lt;&gt;""),IF(B4958="","",IF(ISNUMBER(MATCH(B4958,'Look Up Values'!$B$2:$B$500,0)),"","Dest. error")),"")</f>
        <v/>
      </c>
      <c r="L4958" s="242" t="str">
        <f>IF(AND(G4958&lt;&gt;0,G4958&lt;&gt;""),IF(C4958="","",IF(AND(ISNUMBER(--LEFT(C4958,FIND(" ",C4958&amp;" ")-1)),OR(LEN(LEFT(C4958,FIND(" ",C4958&amp;" ")-1))=6,LEN(LEFT(C4958,FIND(" ",C4958&amp;" ")-1))=7),OR(ISNUMBER(MATCH(LEFT(C4958,FIND(" ",C4958&amp;" ")-1),'Look Up Values'!$G$2:$G$1000,0)),ISNUMBER(MATCH(LEFT(C4958,FIND(" ",C4958&amp;" ")-1),'Look Up Values'!$AE$2:$AE$2000,0)))),"","EWC error")),"")</f>
        <v/>
      </c>
      <c r="M4958" s="242" t="str" cm="1">
        <f t="array" ref="M4958">IF(AND(G4958&lt;&gt;0,G4958&lt;&gt;""),IF(E4958="","",IF(ISNUMBER(MATCH(SUBSTITUTE(E4958," ",""),SUBSTITUTE('Look Up Values'!$I$2:$I$10," ",""),0)),"","State error")),"")</f>
        <v/>
      </c>
      <c r="N4958" s="242" t="str" cm="1">
        <f t="array" ref="N4958">IF(AND(G4958&lt;&gt;0,G4958&lt;&gt;""),IF(F4958="","",IF(ISNUMBER(MATCH(SUBSTITUTE(F4958," ",""),SUBSTITUTE('Look Up Values'!$W$2:$W$30," ",""),0)),"","D&amp;R error")),"")</f>
        <v/>
      </c>
      <c r="O4958" s="256" t="str">
        <f t="shared" si="155"/>
        <v/>
      </c>
    </row>
    <row r="4959" spans="1:15" ht="15.75">
      <c r="A4959" s="250">
        <v>4952</v>
      </c>
      <c r="B4959" s="208"/>
      <c r="C4959" s="49"/>
      <c r="D4959" s="50"/>
      <c r="E4959" s="50"/>
      <c r="F4959" s="50"/>
      <c r="G4959" s="209"/>
      <c r="H4959" s="48"/>
      <c r="I4959" s="457" t="str">
        <f t="shared" si="154"/>
        <v/>
      </c>
      <c r="J4959" s="241" cm="1">
        <f t="array" ref="J4959">SUMPRODUCT(--(K4959:N4959&lt;&gt;"")) + IF(TRIM(O4959)="",0,LEN(O4959)-LEN(SUBSTITUTE(O4959,",",""))+1)</f>
        <v>0</v>
      </c>
      <c r="K4959" s="242" t="str">
        <f>IF(AND(G4959&lt;&gt;0,G4959&lt;&gt;""),IF(B4959="","",IF(ISNUMBER(MATCH(B4959,'Look Up Values'!$B$2:$B$500,0)),"","Dest. error")),"")</f>
        <v/>
      </c>
      <c r="L4959" s="242" t="str">
        <f>IF(AND(G4959&lt;&gt;0,G4959&lt;&gt;""),IF(C4959="","",IF(AND(ISNUMBER(--LEFT(C4959,FIND(" ",C4959&amp;" ")-1)),OR(LEN(LEFT(C4959,FIND(" ",C4959&amp;" ")-1))=6,LEN(LEFT(C4959,FIND(" ",C4959&amp;" ")-1))=7),OR(ISNUMBER(MATCH(LEFT(C4959,FIND(" ",C4959&amp;" ")-1),'Look Up Values'!$G$2:$G$1000,0)),ISNUMBER(MATCH(LEFT(C4959,FIND(" ",C4959&amp;" ")-1),'Look Up Values'!$AE$2:$AE$2000,0)))),"","EWC error")),"")</f>
        <v/>
      </c>
      <c r="M4959" s="242" t="str" cm="1">
        <f t="array" ref="M4959">IF(AND(G4959&lt;&gt;0,G4959&lt;&gt;""),IF(E4959="","",IF(ISNUMBER(MATCH(SUBSTITUTE(E4959," ",""),SUBSTITUTE('Look Up Values'!$I$2:$I$10," ",""),0)),"","State error")),"")</f>
        <v/>
      </c>
      <c r="N4959" s="242" t="str" cm="1">
        <f t="array" ref="N4959">IF(AND(G4959&lt;&gt;0,G4959&lt;&gt;""),IF(F4959="","",IF(ISNUMBER(MATCH(SUBSTITUTE(F4959," ",""),SUBSTITUTE('Look Up Values'!$W$2:$W$30," ",""),0)),"","D&amp;R error")),"")</f>
        <v/>
      </c>
      <c r="O4959" s="256" t="str">
        <f t="shared" si="155"/>
        <v/>
      </c>
    </row>
    <row r="4960" spans="1:15" ht="15.75">
      <c r="A4960" s="250">
        <v>4953</v>
      </c>
      <c r="B4960" s="208"/>
      <c r="C4960" s="49"/>
      <c r="D4960" s="50"/>
      <c r="E4960" s="50"/>
      <c r="F4960" s="50"/>
      <c r="G4960" s="209"/>
      <c r="H4960" s="48"/>
      <c r="I4960" s="457" t="str">
        <f t="shared" si="154"/>
        <v/>
      </c>
      <c r="J4960" s="241" cm="1">
        <f t="array" ref="J4960">SUMPRODUCT(--(K4960:N4960&lt;&gt;"")) + IF(TRIM(O4960)="",0,LEN(O4960)-LEN(SUBSTITUTE(O4960,",",""))+1)</f>
        <v>0</v>
      </c>
      <c r="K4960" s="242" t="str">
        <f>IF(AND(G4960&lt;&gt;0,G4960&lt;&gt;""),IF(B4960="","",IF(ISNUMBER(MATCH(B4960,'Look Up Values'!$B$2:$B$500,0)),"","Dest. error")),"")</f>
        <v/>
      </c>
      <c r="L4960" s="242" t="str">
        <f>IF(AND(G4960&lt;&gt;0,G4960&lt;&gt;""),IF(C4960="","",IF(AND(ISNUMBER(--LEFT(C4960,FIND(" ",C4960&amp;" ")-1)),OR(LEN(LEFT(C4960,FIND(" ",C4960&amp;" ")-1))=6,LEN(LEFT(C4960,FIND(" ",C4960&amp;" ")-1))=7),OR(ISNUMBER(MATCH(LEFT(C4960,FIND(" ",C4960&amp;" ")-1),'Look Up Values'!$G$2:$G$1000,0)),ISNUMBER(MATCH(LEFT(C4960,FIND(" ",C4960&amp;" ")-1),'Look Up Values'!$AE$2:$AE$2000,0)))),"","EWC error")),"")</f>
        <v/>
      </c>
      <c r="M4960" s="242" t="str" cm="1">
        <f t="array" ref="M4960">IF(AND(G4960&lt;&gt;0,G4960&lt;&gt;""),IF(E4960="","",IF(ISNUMBER(MATCH(SUBSTITUTE(E4960," ",""),SUBSTITUTE('Look Up Values'!$I$2:$I$10," ",""),0)),"","State error")),"")</f>
        <v/>
      </c>
      <c r="N4960" s="242" t="str" cm="1">
        <f t="array" ref="N4960">IF(AND(G4960&lt;&gt;0,G4960&lt;&gt;""),IF(F4960="","",IF(ISNUMBER(MATCH(SUBSTITUTE(F4960," ",""),SUBSTITUTE('Look Up Values'!$W$2:$W$30," ",""),0)),"","D&amp;R error")),"")</f>
        <v/>
      </c>
      <c r="O4960" s="256" t="str">
        <f t="shared" si="155"/>
        <v/>
      </c>
    </row>
    <row r="4961" spans="1:15" ht="15.75">
      <c r="A4961" s="250">
        <v>4954</v>
      </c>
      <c r="B4961" s="208"/>
      <c r="C4961" s="49"/>
      <c r="D4961" s="50"/>
      <c r="E4961" s="50"/>
      <c r="F4961" s="50"/>
      <c r="G4961" s="209"/>
      <c r="H4961" s="48"/>
      <c r="I4961" s="457" t="str">
        <f t="shared" si="154"/>
        <v/>
      </c>
      <c r="J4961" s="241" cm="1">
        <f t="array" ref="J4961">SUMPRODUCT(--(K4961:N4961&lt;&gt;"")) + IF(TRIM(O4961)="",0,LEN(O4961)-LEN(SUBSTITUTE(O4961,",",""))+1)</f>
        <v>0</v>
      </c>
      <c r="K4961" s="242" t="str">
        <f>IF(AND(G4961&lt;&gt;0,G4961&lt;&gt;""),IF(B4961="","",IF(ISNUMBER(MATCH(B4961,'Look Up Values'!$B$2:$B$500,0)),"","Dest. error")),"")</f>
        <v/>
      </c>
      <c r="L4961" s="242" t="str">
        <f>IF(AND(G4961&lt;&gt;0,G4961&lt;&gt;""),IF(C4961="","",IF(AND(ISNUMBER(--LEFT(C4961,FIND(" ",C4961&amp;" ")-1)),OR(LEN(LEFT(C4961,FIND(" ",C4961&amp;" ")-1))=6,LEN(LEFT(C4961,FIND(" ",C4961&amp;" ")-1))=7),OR(ISNUMBER(MATCH(LEFT(C4961,FIND(" ",C4961&amp;" ")-1),'Look Up Values'!$G$2:$G$1000,0)),ISNUMBER(MATCH(LEFT(C4961,FIND(" ",C4961&amp;" ")-1),'Look Up Values'!$AE$2:$AE$2000,0)))),"","EWC error")),"")</f>
        <v/>
      </c>
      <c r="M4961" s="242" t="str" cm="1">
        <f t="array" ref="M4961">IF(AND(G4961&lt;&gt;0,G4961&lt;&gt;""),IF(E4961="","",IF(ISNUMBER(MATCH(SUBSTITUTE(E4961," ",""),SUBSTITUTE('Look Up Values'!$I$2:$I$10," ",""),0)),"","State error")),"")</f>
        <v/>
      </c>
      <c r="N4961" s="242" t="str" cm="1">
        <f t="array" ref="N4961">IF(AND(G4961&lt;&gt;0,G4961&lt;&gt;""),IF(F4961="","",IF(ISNUMBER(MATCH(SUBSTITUTE(F4961," ",""),SUBSTITUTE('Look Up Values'!$W$2:$W$30," ",""),0)),"","D&amp;R error")),"")</f>
        <v/>
      </c>
      <c r="O4961" s="256" t="str">
        <f t="shared" si="155"/>
        <v/>
      </c>
    </row>
    <row r="4962" spans="1:15" ht="15.75">
      <c r="A4962" s="250">
        <v>4955</v>
      </c>
      <c r="B4962" s="208"/>
      <c r="C4962" s="49"/>
      <c r="D4962" s="50"/>
      <c r="E4962" s="50"/>
      <c r="F4962" s="50"/>
      <c r="G4962" s="209"/>
      <c r="H4962" s="48"/>
      <c r="I4962" s="457" t="str">
        <f t="shared" si="154"/>
        <v/>
      </c>
      <c r="J4962" s="241" cm="1">
        <f t="array" ref="J4962">SUMPRODUCT(--(K4962:N4962&lt;&gt;"")) + IF(TRIM(O4962)="",0,LEN(O4962)-LEN(SUBSTITUTE(O4962,",",""))+1)</f>
        <v>0</v>
      </c>
      <c r="K4962" s="242" t="str">
        <f>IF(AND(G4962&lt;&gt;0,G4962&lt;&gt;""),IF(B4962="","",IF(ISNUMBER(MATCH(B4962,'Look Up Values'!$B$2:$B$500,0)),"","Dest. error")),"")</f>
        <v/>
      </c>
      <c r="L4962" s="242" t="str">
        <f>IF(AND(G4962&lt;&gt;0,G4962&lt;&gt;""),IF(C4962="","",IF(AND(ISNUMBER(--LEFT(C4962,FIND(" ",C4962&amp;" ")-1)),OR(LEN(LEFT(C4962,FIND(" ",C4962&amp;" ")-1))=6,LEN(LEFT(C4962,FIND(" ",C4962&amp;" ")-1))=7),OR(ISNUMBER(MATCH(LEFT(C4962,FIND(" ",C4962&amp;" ")-1),'Look Up Values'!$G$2:$G$1000,0)),ISNUMBER(MATCH(LEFT(C4962,FIND(" ",C4962&amp;" ")-1),'Look Up Values'!$AE$2:$AE$2000,0)))),"","EWC error")),"")</f>
        <v/>
      </c>
      <c r="M4962" s="242" t="str" cm="1">
        <f t="array" ref="M4962">IF(AND(G4962&lt;&gt;0,G4962&lt;&gt;""),IF(E4962="","",IF(ISNUMBER(MATCH(SUBSTITUTE(E4962," ",""),SUBSTITUTE('Look Up Values'!$I$2:$I$10," ",""),0)),"","State error")),"")</f>
        <v/>
      </c>
      <c r="N4962" s="242" t="str" cm="1">
        <f t="array" ref="N4962">IF(AND(G4962&lt;&gt;0,G4962&lt;&gt;""),IF(F4962="","",IF(ISNUMBER(MATCH(SUBSTITUTE(F4962," ",""),SUBSTITUTE('Look Up Values'!$W$2:$W$30," ",""),0)),"","D&amp;R error")),"")</f>
        <v/>
      </c>
      <c r="O4962" s="256" t="str">
        <f t="shared" si="155"/>
        <v/>
      </c>
    </row>
    <row r="4963" spans="1:15" ht="15.75">
      <c r="A4963" s="250">
        <v>4956</v>
      </c>
      <c r="B4963" s="208"/>
      <c r="C4963" s="49"/>
      <c r="D4963" s="50"/>
      <c r="E4963" s="50"/>
      <c r="F4963" s="50"/>
      <c r="G4963" s="209"/>
      <c r="H4963" s="48"/>
      <c r="I4963" s="457" t="str">
        <f t="shared" si="154"/>
        <v/>
      </c>
      <c r="J4963" s="241" cm="1">
        <f t="array" ref="J4963">SUMPRODUCT(--(K4963:N4963&lt;&gt;"")) + IF(TRIM(O4963)="",0,LEN(O4963)-LEN(SUBSTITUTE(O4963,",",""))+1)</f>
        <v>0</v>
      </c>
      <c r="K4963" s="242" t="str">
        <f>IF(AND(G4963&lt;&gt;0,G4963&lt;&gt;""),IF(B4963="","",IF(ISNUMBER(MATCH(B4963,'Look Up Values'!$B$2:$B$500,0)),"","Dest. error")),"")</f>
        <v/>
      </c>
      <c r="L4963" s="242" t="str">
        <f>IF(AND(G4963&lt;&gt;0,G4963&lt;&gt;""),IF(C4963="","",IF(AND(ISNUMBER(--LEFT(C4963,FIND(" ",C4963&amp;" ")-1)),OR(LEN(LEFT(C4963,FIND(" ",C4963&amp;" ")-1))=6,LEN(LEFT(C4963,FIND(" ",C4963&amp;" ")-1))=7),OR(ISNUMBER(MATCH(LEFT(C4963,FIND(" ",C4963&amp;" ")-1),'Look Up Values'!$G$2:$G$1000,0)),ISNUMBER(MATCH(LEFT(C4963,FIND(" ",C4963&amp;" ")-1),'Look Up Values'!$AE$2:$AE$2000,0)))),"","EWC error")),"")</f>
        <v/>
      </c>
      <c r="M4963" s="242" t="str" cm="1">
        <f t="array" ref="M4963">IF(AND(G4963&lt;&gt;0,G4963&lt;&gt;""),IF(E4963="","",IF(ISNUMBER(MATCH(SUBSTITUTE(E4963," ",""),SUBSTITUTE('Look Up Values'!$I$2:$I$10," ",""),0)),"","State error")),"")</f>
        <v/>
      </c>
      <c r="N4963" s="242" t="str" cm="1">
        <f t="array" ref="N4963">IF(AND(G4963&lt;&gt;0,G4963&lt;&gt;""),IF(F4963="","",IF(ISNUMBER(MATCH(SUBSTITUTE(F4963," ",""),SUBSTITUTE('Look Up Values'!$W$2:$W$30," ",""),0)),"","D&amp;R error")),"")</f>
        <v/>
      </c>
      <c r="O4963" s="256" t="str">
        <f t="shared" si="155"/>
        <v/>
      </c>
    </row>
    <row r="4964" spans="1:15" ht="15.75">
      <c r="A4964" s="250">
        <v>4957</v>
      </c>
      <c r="B4964" s="208"/>
      <c r="C4964" s="49"/>
      <c r="D4964" s="50"/>
      <c r="E4964" s="50"/>
      <c r="F4964" s="50"/>
      <c r="G4964" s="209"/>
      <c r="H4964" s="48"/>
      <c r="I4964" s="457" t="str">
        <f t="shared" si="154"/>
        <v/>
      </c>
      <c r="J4964" s="241" cm="1">
        <f t="array" ref="J4964">SUMPRODUCT(--(K4964:N4964&lt;&gt;"")) + IF(TRIM(O4964)="",0,LEN(O4964)-LEN(SUBSTITUTE(O4964,",",""))+1)</f>
        <v>0</v>
      </c>
      <c r="K4964" s="242" t="str">
        <f>IF(AND(G4964&lt;&gt;0,G4964&lt;&gt;""),IF(B4964="","",IF(ISNUMBER(MATCH(B4964,'Look Up Values'!$B$2:$B$500,0)),"","Dest. error")),"")</f>
        <v/>
      </c>
      <c r="L4964" s="242" t="str">
        <f>IF(AND(G4964&lt;&gt;0,G4964&lt;&gt;""),IF(C4964="","",IF(AND(ISNUMBER(--LEFT(C4964,FIND(" ",C4964&amp;" ")-1)),OR(LEN(LEFT(C4964,FIND(" ",C4964&amp;" ")-1))=6,LEN(LEFT(C4964,FIND(" ",C4964&amp;" ")-1))=7),OR(ISNUMBER(MATCH(LEFT(C4964,FIND(" ",C4964&amp;" ")-1),'Look Up Values'!$G$2:$G$1000,0)),ISNUMBER(MATCH(LEFT(C4964,FIND(" ",C4964&amp;" ")-1),'Look Up Values'!$AE$2:$AE$2000,0)))),"","EWC error")),"")</f>
        <v/>
      </c>
      <c r="M4964" s="242" t="str" cm="1">
        <f t="array" ref="M4964">IF(AND(G4964&lt;&gt;0,G4964&lt;&gt;""),IF(E4964="","",IF(ISNUMBER(MATCH(SUBSTITUTE(E4964," ",""),SUBSTITUTE('Look Up Values'!$I$2:$I$10," ",""),0)),"","State error")),"")</f>
        <v/>
      </c>
      <c r="N4964" s="242" t="str" cm="1">
        <f t="array" ref="N4964">IF(AND(G4964&lt;&gt;0,G4964&lt;&gt;""),IF(F4964="","",IF(ISNUMBER(MATCH(SUBSTITUTE(F4964," ",""),SUBSTITUTE('Look Up Values'!$W$2:$W$30," ",""),0)),"","D&amp;R error")),"")</f>
        <v/>
      </c>
      <c r="O4964" s="256" t="str">
        <f t="shared" si="155"/>
        <v/>
      </c>
    </row>
    <row r="4965" spans="1:15" ht="15.75">
      <c r="A4965" s="250">
        <v>4958</v>
      </c>
      <c r="B4965" s="208"/>
      <c r="C4965" s="49"/>
      <c r="D4965" s="50"/>
      <c r="E4965" s="50"/>
      <c r="F4965" s="50"/>
      <c r="G4965" s="209"/>
      <c r="H4965" s="48"/>
      <c r="I4965" s="457" t="str">
        <f t="shared" si="154"/>
        <v/>
      </c>
      <c r="J4965" s="241" cm="1">
        <f t="array" ref="J4965">SUMPRODUCT(--(K4965:N4965&lt;&gt;"")) + IF(TRIM(O4965)="",0,LEN(O4965)-LEN(SUBSTITUTE(O4965,",",""))+1)</f>
        <v>0</v>
      </c>
      <c r="K4965" s="242" t="str">
        <f>IF(AND(G4965&lt;&gt;0,G4965&lt;&gt;""),IF(B4965="","",IF(ISNUMBER(MATCH(B4965,'Look Up Values'!$B$2:$B$500,0)),"","Dest. error")),"")</f>
        <v/>
      </c>
      <c r="L4965" s="242" t="str">
        <f>IF(AND(G4965&lt;&gt;0,G4965&lt;&gt;""),IF(C4965="","",IF(AND(ISNUMBER(--LEFT(C4965,FIND(" ",C4965&amp;" ")-1)),OR(LEN(LEFT(C4965,FIND(" ",C4965&amp;" ")-1))=6,LEN(LEFT(C4965,FIND(" ",C4965&amp;" ")-1))=7),OR(ISNUMBER(MATCH(LEFT(C4965,FIND(" ",C4965&amp;" ")-1),'Look Up Values'!$G$2:$G$1000,0)),ISNUMBER(MATCH(LEFT(C4965,FIND(" ",C4965&amp;" ")-1),'Look Up Values'!$AE$2:$AE$2000,0)))),"","EWC error")),"")</f>
        <v/>
      </c>
      <c r="M4965" s="242" t="str" cm="1">
        <f t="array" ref="M4965">IF(AND(G4965&lt;&gt;0,G4965&lt;&gt;""),IF(E4965="","",IF(ISNUMBER(MATCH(SUBSTITUTE(E4965," ",""),SUBSTITUTE('Look Up Values'!$I$2:$I$10," ",""),0)),"","State error")),"")</f>
        <v/>
      </c>
      <c r="N4965" s="242" t="str" cm="1">
        <f t="array" ref="N4965">IF(AND(G4965&lt;&gt;0,G4965&lt;&gt;""),IF(F4965="","",IF(ISNUMBER(MATCH(SUBSTITUTE(F4965," ",""),SUBSTITUTE('Look Up Values'!$W$2:$W$30," ",""),0)),"","D&amp;R error")),"")</f>
        <v/>
      </c>
      <c r="O4965" s="256" t="str">
        <f t="shared" si="155"/>
        <v/>
      </c>
    </row>
    <row r="4966" spans="1:15" ht="15.75">
      <c r="A4966" s="250">
        <v>4959</v>
      </c>
      <c r="B4966" s="208"/>
      <c r="C4966" s="49"/>
      <c r="D4966" s="50"/>
      <c r="E4966" s="50"/>
      <c r="F4966" s="50"/>
      <c r="G4966" s="209"/>
      <c r="H4966" s="48"/>
      <c r="I4966" s="457" t="str">
        <f t="shared" si="154"/>
        <v/>
      </c>
      <c r="J4966" s="241" cm="1">
        <f t="array" ref="J4966">SUMPRODUCT(--(K4966:N4966&lt;&gt;"")) + IF(TRIM(O4966)="",0,LEN(O4966)-LEN(SUBSTITUTE(O4966,",",""))+1)</f>
        <v>0</v>
      </c>
      <c r="K4966" s="242" t="str">
        <f>IF(AND(G4966&lt;&gt;0,G4966&lt;&gt;""),IF(B4966="","",IF(ISNUMBER(MATCH(B4966,'Look Up Values'!$B$2:$B$500,0)),"","Dest. error")),"")</f>
        <v/>
      </c>
      <c r="L4966" s="242" t="str">
        <f>IF(AND(G4966&lt;&gt;0,G4966&lt;&gt;""),IF(C4966="","",IF(AND(ISNUMBER(--LEFT(C4966,FIND(" ",C4966&amp;" ")-1)),OR(LEN(LEFT(C4966,FIND(" ",C4966&amp;" ")-1))=6,LEN(LEFT(C4966,FIND(" ",C4966&amp;" ")-1))=7),OR(ISNUMBER(MATCH(LEFT(C4966,FIND(" ",C4966&amp;" ")-1),'Look Up Values'!$G$2:$G$1000,0)),ISNUMBER(MATCH(LEFT(C4966,FIND(" ",C4966&amp;" ")-1),'Look Up Values'!$AE$2:$AE$2000,0)))),"","EWC error")),"")</f>
        <v/>
      </c>
      <c r="M4966" s="242" t="str" cm="1">
        <f t="array" ref="M4966">IF(AND(G4966&lt;&gt;0,G4966&lt;&gt;""),IF(E4966="","",IF(ISNUMBER(MATCH(SUBSTITUTE(E4966," ",""),SUBSTITUTE('Look Up Values'!$I$2:$I$10," ",""),0)),"","State error")),"")</f>
        <v/>
      </c>
      <c r="N4966" s="242" t="str" cm="1">
        <f t="array" ref="N4966">IF(AND(G4966&lt;&gt;0,G4966&lt;&gt;""),IF(F4966="","",IF(ISNUMBER(MATCH(SUBSTITUTE(F4966," ",""),SUBSTITUTE('Look Up Values'!$W$2:$W$30," ",""),0)),"","D&amp;R error")),"")</f>
        <v/>
      </c>
      <c r="O4966" s="256" t="str">
        <f t="shared" si="155"/>
        <v/>
      </c>
    </row>
    <row r="4967" spans="1:15" ht="15.75">
      <c r="A4967" s="250">
        <v>4960</v>
      </c>
      <c r="B4967" s="208"/>
      <c r="C4967" s="49"/>
      <c r="D4967" s="50"/>
      <c r="E4967" s="50"/>
      <c r="F4967" s="50"/>
      <c r="G4967" s="209"/>
      <c r="H4967" s="48"/>
      <c r="I4967" s="457" t="str">
        <f t="shared" si="154"/>
        <v/>
      </c>
      <c r="J4967" s="241" cm="1">
        <f t="array" ref="J4967">SUMPRODUCT(--(K4967:N4967&lt;&gt;"")) + IF(TRIM(O4967)="",0,LEN(O4967)-LEN(SUBSTITUTE(O4967,",",""))+1)</f>
        <v>0</v>
      </c>
      <c r="K4967" s="242" t="str">
        <f>IF(AND(G4967&lt;&gt;0,G4967&lt;&gt;""),IF(B4967="","",IF(ISNUMBER(MATCH(B4967,'Look Up Values'!$B$2:$B$500,0)),"","Dest. error")),"")</f>
        <v/>
      </c>
      <c r="L4967" s="242" t="str">
        <f>IF(AND(G4967&lt;&gt;0,G4967&lt;&gt;""),IF(C4967="","",IF(AND(ISNUMBER(--LEFT(C4967,FIND(" ",C4967&amp;" ")-1)),OR(LEN(LEFT(C4967,FIND(" ",C4967&amp;" ")-1))=6,LEN(LEFT(C4967,FIND(" ",C4967&amp;" ")-1))=7),OR(ISNUMBER(MATCH(LEFT(C4967,FIND(" ",C4967&amp;" ")-1),'Look Up Values'!$G$2:$G$1000,0)),ISNUMBER(MATCH(LEFT(C4967,FIND(" ",C4967&amp;" ")-1),'Look Up Values'!$AE$2:$AE$2000,0)))),"","EWC error")),"")</f>
        <v/>
      </c>
      <c r="M4967" s="242" t="str" cm="1">
        <f t="array" ref="M4967">IF(AND(G4967&lt;&gt;0,G4967&lt;&gt;""),IF(E4967="","",IF(ISNUMBER(MATCH(SUBSTITUTE(E4967," ",""),SUBSTITUTE('Look Up Values'!$I$2:$I$10," ",""),0)),"","State error")),"")</f>
        <v/>
      </c>
      <c r="N4967" s="242" t="str" cm="1">
        <f t="array" ref="N4967">IF(AND(G4967&lt;&gt;0,G4967&lt;&gt;""),IF(F4967="","",IF(ISNUMBER(MATCH(SUBSTITUTE(F4967," ",""),SUBSTITUTE('Look Up Values'!$W$2:$W$30," ",""),0)),"","D&amp;R error")),"")</f>
        <v/>
      </c>
      <c r="O4967" s="256" t="str">
        <f t="shared" si="155"/>
        <v/>
      </c>
    </row>
    <row r="4968" spans="1:15" ht="15.75">
      <c r="A4968" s="250">
        <v>4961</v>
      </c>
      <c r="B4968" s="208"/>
      <c r="C4968" s="49"/>
      <c r="D4968" s="50"/>
      <c r="E4968" s="50"/>
      <c r="F4968" s="50"/>
      <c r="G4968" s="209"/>
      <c r="H4968" s="48"/>
      <c r="I4968" s="457" t="str">
        <f t="shared" si="154"/>
        <v/>
      </c>
      <c r="J4968" s="241" cm="1">
        <f t="array" ref="J4968">SUMPRODUCT(--(K4968:N4968&lt;&gt;"")) + IF(TRIM(O4968)="",0,LEN(O4968)-LEN(SUBSTITUTE(O4968,",",""))+1)</f>
        <v>0</v>
      </c>
      <c r="K4968" s="242" t="str">
        <f>IF(AND(G4968&lt;&gt;0,G4968&lt;&gt;""),IF(B4968="","",IF(ISNUMBER(MATCH(B4968,'Look Up Values'!$B$2:$B$500,0)),"","Dest. error")),"")</f>
        <v/>
      </c>
      <c r="L4968" s="242" t="str">
        <f>IF(AND(G4968&lt;&gt;0,G4968&lt;&gt;""),IF(C4968="","",IF(AND(ISNUMBER(--LEFT(C4968,FIND(" ",C4968&amp;" ")-1)),OR(LEN(LEFT(C4968,FIND(" ",C4968&amp;" ")-1))=6,LEN(LEFT(C4968,FIND(" ",C4968&amp;" ")-1))=7),OR(ISNUMBER(MATCH(LEFT(C4968,FIND(" ",C4968&amp;" ")-1),'Look Up Values'!$G$2:$G$1000,0)),ISNUMBER(MATCH(LEFT(C4968,FIND(" ",C4968&amp;" ")-1),'Look Up Values'!$AE$2:$AE$2000,0)))),"","EWC error")),"")</f>
        <v/>
      </c>
      <c r="M4968" s="242" t="str" cm="1">
        <f t="array" ref="M4968">IF(AND(G4968&lt;&gt;0,G4968&lt;&gt;""),IF(E4968="","",IF(ISNUMBER(MATCH(SUBSTITUTE(E4968," ",""),SUBSTITUTE('Look Up Values'!$I$2:$I$10," ",""),0)),"","State error")),"")</f>
        <v/>
      </c>
      <c r="N4968" s="242" t="str" cm="1">
        <f t="array" ref="N4968">IF(AND(G4968&lt;&gt;0,G4968&lt;&gt;""),IF(F4968="","",IF(ISNUMBER(MATCH(SUBSTITUTE(F4968," ",""),SUBSTITUTE('Look Up Values'!$W$2:$W$30," ",""),0)),"","D&amp;R error")),"")</f>
        <v/>
      </c>
      <c r="O4968" s="256" t="str">
        <f t="shared" si="155"/>
        <v/>
      </c>
    </row>
    <row r="4969" spans="1:15" ht="15.75">
      <c r="A4969" s="250">
        <v>4962</v>
      </c>
      <c r="B4969" s="208"/>
      <c r="C4969" s="49"/>
      <c r="D4969" s="50"/>
      <c r="E4969" s="50"/>
      <c r="F4969" s="50"/>
      <c r="G4969" s="209"/>
      <c r="H4969" s="48"/>
      <c r="I4969" s="457" t="str">
        <f t="shared" si="154"/>
        <v/>
      </c>
      <c r="J4969" s="241" cm="1">
        <f t="array" ref="J4969">SUMPRODUCT(--(K4969:N4969&lt;&gt;"")) + IF(TRIM(O4969)="",0,LEN(O4969)-LEN(SUBSTITUTE(O4969,",",""))+1)</f>
        <v>0</v>
      </c>
      <c r="K4969" s="242" t="str">
        <f>IF(AND(G4969&lt;&gt;0,G4969&lt;&gt;""),IF(B4969="","",IF(ISNUMBER(MATCH(B4969,'Look Up Values'!$B$2:$B$500,0)),"","Dest. error")),"")</f>
        <v/>
      </c>
      <c r="L4969" s="242" t="str">
        <f>IF(AND(G4969&lt;&gt;0,G4969&lt;&gt;""),IF(C4969="","",IF(AND(ISNUMBER(--LEFT(C4969,FIND(" ",C4969&amp;" ")-1)),OR(LEN(LEFT(C4969,FIND(" ",C4969&amp;" ")-1))=6,LEN(LEFT(C4969,FIND(" ",C4969&amp;" ")-1))=7),OR(ISNUMBER(MATCH(LEFT(C4969,FIND(" ",C4969&amp;" ")-1),'Look Up Values'!$G$2:$G$1000,0)),ISNUMBER(MATCH(LEFT(C4969,FIND(" ",C4969&amp;" ")-1),'Look Up Values'!$AE$2:$AE$2000,0)))),"","EWC error")),"")</f>
        <v/>
      </c>
      <c r="M4969" s="242" t="str" cm="1">
        <f t="array" ref="M4969">IF(AND(G4969&lt;&gt;0,G4969&lt;&gt;""),IF(E4969="","",IF(ISNUMBER(MATCH(SUBSTITUTE(E4969," ",""),SUBSTITUTE('Look Up Values'!$I$2:$I$10," ",""),0)),"","State error")),"")</f>
        <v/>
      </c>
      <c r="N4969" s="242" t="str" cm="1">
        <f t="array" ref="N4969">IF(AND(G4969&lt;&gt;0,G4969&lt;&gt;""),IF(F4969="","",IF(ISNUMBER(MATCH(SUBSTITUTE(F4969," ",""),SUBSTITUTE('Look Up Values'!$W$2:$W$30," ",""),0)),"","D&amp;R error")),"")</f>
        <v/>
      </c>
      <c r="O4969" s="256" t="str">
        <f t="shared" si="155"/>
        <v/>
      </c>
    </row>
    <row r="4970" spans="1:15" ht="15.75">
      <c r="A4970" s="250">
        <v>4963</v>
      </c>
      <c r="B4970" s="208"/>
      <c r="C4970" s="49"/>
      <c r="D4970" s="50"/>
      <c r="E4970" s="50"/>
      <c r="F4970" s="50"/>
      <c r="G4970" s="209"/>
      <c r="H4970" s="48"/>
      <c r="I4970" s="457" t="str">
        <f t="shared" si="154"/>
        <v/>
      </c>
      <c r="J4970" s="241" cm="1">
        <f t="array" ref="J4970">SUMPRODUCT(--(K4970:N4970&lt;&gt;"")) + IF(TRIM(O4970)="",0,LEN(O4970)-LEN(SUBSTITUTE(O4970,",",""))+1)</f>
        <v>0</v>
      </c>
      <c r="K4970" s="242" t="str">
        <f>IF(AND(G4970&lt;&gt;0,G4970&lt;&gt;""),IF(B4970="","",IF(ISNUMBER(MATCH(B4970,'Look Up Values'!$B$2:$B$500,0)),"","Dest. error")),"")</f>
        <v/>
      </c>
      <c r="L4970" s="242" t="str">
        <f>IF(AND(G4970&lt;&gt;0,G4970&lt;&gt;""),IF(C4970="","",IF(AND(ISNUMBER(--LEFT(C4970,FIND(" ",C4970&amp;" ")-1)),OR(LEN(LEFT(C4970,FIND(" ",C4970&amp;" ")-1))=6,LEN(LEFT(C4970,FIND(" ",C4970&amp;" ")-1))=7),OR(ISNUMBER(MATCH(LEFT(C4970,FIND(" ",C4970&amp;" ")-1),'Look Up Values'!$G$2:$G$1000,0)),ISNUMBER(MATCH(LEFT(C4970,FIND(" ",C4970&amp;" ")-1),'Look Up Values'!$AE$2:$AE$2000,0)))),"","EWC error")),"")</f>
        <v/>
      </c>
      <c r="M4970" s="242" t="str" cm="1">
        <f t="array" ref="M4970">IF(AND(G4970&lt;&gt;0,G4970&lt;&gt;""),IF(E4970="","",IF(ISNUMBER(MATCH(SUBSTITUTE(E4970," ",""),SUBSTITUTE('Look Up Values'!$I$2:$I$10," ",""),0)),"","State error")),"")</f>
        <v/>
      </c>
      <c r="N4970" s="242" t="str" cm="1">
        <f t="array" ref="N4970">IF(AND(G4970&lt;&gt;0,G4970&lt;&gt;""),IF(F4970="","",IF(ISNUMBER(MATCH(SUBSTITUTE(F4970," ",""),SUBSTITUTE('Look Up Values'!$W$2:$W$30," ",""),0)),"","D&amp;R error")),"")</f>
        <v/>
      </c>
      <c r="O4970" s="256" t="str">
        <f t="shared" si="155"/>
        <v/>
      </c>
    </row>
    <row r="4971" spans="1:15" ht="15.75">
      <c r="A4971" s="250">
        <v>4964</v>
      </c>
      <c r="B4971" s="208"/>
      <c r="C4971" s="49"/>
      <c r="D4971" s="50"/>
      <c r="E4971" s="50"/>
      <c r="F4971" s="50"/>
      <c r="G4971" s="209"/>
      <c r="H4971" s="48"/>
      <c r="I4971" s="457" t="str">
        <f t="shared" si="154"/>
        <v/>
      </c>
      <c r="J4971" s="241" cm="1">
        <f t="array" ref="J4971">SUMPRODUCT(--(K4971:N4971&lt;&gt;"")) + IF(TRIM(O4971)="",0,LEN(O4971)-LEN(SUBSTITUTE(O4971,",",""))+1)</f>
        <v>0</v>
      </c>
      <c r="K4971" s="242" t="str">
        <f>IF(AND(G4971&lt;&gt;0,G4971&lt;&gt;""),IF(B4971="","",IF(ISNUMBER(MATCH(B4971,'Look Up Values'!$B$2:$B$500,0)),"","Dest. error")),"")</f>
        <v/>
      </c>
      <c r="L4971" s="242" t="str">
        <f>IF(AND(G4971&lt;&gt;0,G4971&lt;&gt;""),IF(C4971="","",IF(AND(ISNUMBER(--LEFT(C4971,FIND(" ",C4971&amp;" ")-1)),OR(LEN(LEFT(C4971,FIND(" ",C4971&amp;" ")-1))=6,LEN(LEFT(C4971,FIND(" ",C4971&amp;" ")-1))=7),OR(ISNUMBER(MATCH(LEFT(C4971,FIND(" ",C4971&amp;" ")-1),'Look Up Values'!$G$2:$G$1000,0)),ISNUMBER(MATCH(LEFT(C4971,FIND(" ",C4971&amp;" ")-1),'Look Up Values'!$AE$2:$AE$2000,0)))),"","EWC error")),"")</f>
        <v/>
      </c>
      <c r="M4971" s="242" t="str" cm="1">
        <f t="array" ref="M4971">IF(AND(G4971&lt;&gt;0,G4971&lt;&gt;""),IF(E4971="","",IF(ISNUMBER(MATCH(SUBSTITUTE(E4971," ",""),SUBSTITUTE('Look Up Values'!$I$2:$I$10," ",""),0)),"","State error")),"")</f>
        <v/>
      </c>
      <c r="N4971" s="242" t="str" cm="1">
        <f t="array" ref="N4971">IF(AND(G4971&lt;&gt;0,G4971&lt;&gt;""),IF(F4971="","",IF(ISNUMBER(MATCH(SUBSTITUTE(F4971," ",""),SUBSTITUTE('Look Up Values'!$W$2:$W$30," ",""),0)),"","D&amp;R error")),"")</f>
        <v/>
      </c>
      <c r="O4971" s="256" t="str">
        <f t="shared" si="155"/>
        <v/>
      </c>
    </row>
    <row r="4972" spans="1:15" ht="15.75">
      <c r="A4972" s="250">
        <v>4965</v>
      </c>
      <c r="B4972" s="208"/>
      <c r="C4972" s="49"/>
      <c r="D4972" s="50"/>
      <c r="E4972" s="50"/>
      <c r="F4972" s="50"/>
      <c r="G4972" s="209"/>
      <c r="H4972" s="48"/>
      <c r="I4972" s="457" t="str">
        <f t="shared" si="154"/>
        <v/>
      </c>
      <c r="J4972" s="241" cm="1">
        <f t="array" ref="J4972">SUMPRODUCT(--(K4972:N4972&lt;&gt;"")) + IF(TRIM(O4972)="",0,LEN(O4972)-LEN(SUBSTITUTE(O4972,",",""))+1)</f>
        <v>0</v>
      </c>
      <c r="K4972" s="242" t="str">
        <f>IF(AND(G4972&lt;&gt;0,G4972&lt;&gt;""),IF(B4972="","",IF(ISNUMBER(MATCH(B4972,'Look Up Values'!$B$2:$B$500,0)),"","Dest. error")),"")</f>
        <v/>
      </c>
      <c r="L4972" s="242" t="str">
        <f>IF(AND(G4972&lt;&gt;0,G4972&lt;&gt;""),IF(C4972="","",IF(AND(ISNUMBER(--LEFT(C4972,FIND(" ",C4972&amp;" ")-1)),OR(LEN(LEFT(C4972,FIND(" ",C4972&amp;" ")-1))=6,LEN(LEFT(C4972,FIND(" ",C4972&amp;" ")-1))=7),OR(ISNUMBER(MATCH(LEFT(C4972,FIND(" ",C4972&amp;" ")-1),'Look Up Values'!$G$2:$G$1000,0)),ISNUMBER(MATCH(LEFT(C4972,FIND(" ",C4972&amp;" ")-1),'Look Up Values'!$AE$2:$AE$2000,0)))),"","EWC error")),"")</f>
        <v/>
      </c>
      <c r="M4972" s="242" t="str" cm="1">
        <f t="array" ref="M4972">IF(AND(G4972&lt;&gt;0,G4972&lt;&gt;""),IF(E4972="","",IF(ISNUMBER(MATCH(SUBSTITUTE(E4972," ",""),SUBSTITUTE('Look Up Values'!$I$2:$I$10," ",""),0)),"","State error")),"")</f>
        <v/>
      </c>
      <c r="N4972" s="242" t="str" cm="1">
        <f t="array" ref="N4972">IF(AND(G4972&lt;&gt;0,G4972&lt;&gt;""),IF(F4972="","",IF(ISNUMBER(MATCH(SUBSTITUTE(F4972," ",""),SUBSTITUTE('Look Up Values'!$W$2:$W$30," ",""),0)),"","D&amp;R error")),"")</f>
        <v/>
      </c>
      <c r="O4972" s="256" t="str">
        <f t="shared" si="155"/>
        <v/>
      </c>
    </row>
    <row r="4973" spans="1:15" ht="15.75">
      <c r="A4973" s="250">
        <v>4966</v>
      </c>
      <c r="B4973" s="208"/>
      <c r="C4973" s="49"/>
      <c r="D4973" s="50"/>
      <c r="E4973" s="50"/>
      <c r="F4973" s="50"/>
      <c r="G4973" s="209"/>
      <c r="H4973" s="48"/>
      <c r="I4973" s="457" t="str">
        <f t="shared" si="154"/>
        <v/>
      </c>
      <c r="J4973" s="241" cm="1">
        <f t="array" ref="J4973">SUMPRODUCT(--(K4973:N4973&lt;&gt;"")) + IF(TRIM(O4973)="",0,LEN(O4973)-LEN(SUBSTITUTE(O4973,",",""))+1)</f>
        <v>0</v>
      </c>
      <c r="K4973" s="242" t="str">
        <f>IF(AND(G4973&lt;&gt;0,G4973&lt;&gt;""),IF(B4973="","",IF(ISNUMBER(MATCH(B4973,'Look Up Values'!$B$2:$B$500,0)),"","Dest. error")),"")</f>
        <v/>
      </c>
      <c r="L4973" s="242" t="str">
        <f>IF(AND(G4973&lt;&gt;0,G4973&lt;&gt;""),IF(C4973="","",IF(AND(ISNUMBER(--LEFT(C4973,FIND(" ",C4973&amp;" ")-1)),OR(LEN(LEFT(C4973,FIND(" ",C4973&amp;" ")-1))=6,LEN(LEFT(C4973,FIND(" ",C4973&amp;" ")-1))=7),OR(ISNUMBER(MATCH(LEFT(C4973,FIND(" ",C4973&amp;" ")-1),'Look Up Values'!$G$2:$G$1000,0)),ISNUMBER(MATCH(LEFT(C4973,FIND(" ",C4973&amp;" ")-1),'Look Up Values'!$AE$2:$AE$2000,0)))),"","EWC error")),"")</f>
        <v/>
      </c>
      <c r="M4973" s="242" t="str" cm="1">
        <f t="array" ref="M4973">IF(AND(G4973&lt;&gt;0,G4973&lt;&gt;""),IF(E4973="","",IF(ISNUMBER(MATCH(SUBSTITUTE(E4973," ",""),SUBSTITUTE('Look Up Values'!$I$2:$I$10," ",""),0)),"","State error")),"")</f>
        <v/>
      </c>
      <c r="N4973" s="242" t="str" cm="1">
        <f t="array" ref="N4973">IF(AND(G4973&lt;&gt;0,G4973&lt;&gt;""),IF(F4973="","",IF(ISNUMBER(MATCH(SUBSTITUTE(F4973," ",""),SUBSTITUTE('Look Up Values'!$W$2:$W$30," ",""),0)),"","D&amp;R error")),"")</f>
        <v/>
      </c>
      <c r="O4973" s="256" t="str">
        <f t="shared" si="155"/>
        <v/>
      </c>
    </row>
    <row r="4974" spans="1:15" ht="15.75">
      <c r="A4974" s="250">
        <v>4967</v>
      </c>
      <c r="B4974" s="208"/>
      <c r="C4974" s="49"/>
      <c r="D4974" s="50"/>
      <c r="E4974" s="50"/>
      <c r="F4974" s="50"/>
      <c r="G4974" s="209"/>
      <c r="H4974" s="48"/>
      <c r="I4974" s="457" t="str">
        <f t="shared" si="154"/>
        <v/>
      </c>
      <c r="J4974" s="241" cm="1">
        <f t="array" ref="J4974">SUMPRODUCT(--(K4974:N4974&lt;&gt;"")) + IF(TRIM(O4974)="",0,LEN(O4974)-LEN(SUBSTITUTE(O4974,",",""))+1)</f>
        <v>0</v>
      </c>
      <c r="K4974" s="242" t="str">
        <f>IF(AND(G4974&lt;&gt;0,G4974&lt;&gt;""),IF(B4974="","",IF(ISNUMBER(MATCH(B4974,'Look Up Values'!$B$2:$B$500,0)),"","Dest. error")),"")</f>
        <v/>
      </c>
      <c r="L4974" s="242" t="str">
        <f>IF(AND(G4974&lt;&gt;0,G4974&lt;&gt;""),IF(C4974="","",IF(AND(ISNUMBER(--LEFT(C4974,FIND(" ",C4974&amp;" ")-1)),OR(LEN(LEFT(C4974,FIND(" ",C4974&amp;" ")-1))=6,LEN(LEFT(C4974,FIND(" ",C4974&amp;" ")-1))=7),OR(ISNUMBER(MATCH(LEFT(C4974,FIND(" ",C4974&amp;" ")-1),'Look Up Values'!$G$2:$G$1000,0)),ISNUMBER(MATCH(LEFT(C4974,FIND(" ",C4974&amp;" ")-1),'Look Up Values'!$AE$2:$AE$2000,0)))),"","EWC error")),"")</f>
        <v/>
      </c>
      <c r="M4974" s="242" t="str" cm="1">
        <f t="array" ref="M4974">IF(AND(G4974&lt;&gt;0,G4974&lt;&gt;""),IF(E4974="","",IF(ISNUMBER(MATCH(SUBSTITUTE(E4974," ",""),SUBSTITUTE('Look Up Values'!$I$2:$I$10," ",""),0)),"","State error")),"")</f>
        <v/>
      </c>
      <c r="N4974" s="242" t="str" cm="1">
        <f t="array" ref="N4974">IF(AND(G4974&lt;&gt;0,G4974&lt;&gt;""),IF(F4974="","",IF(ISNUMBER(MATCH(SUBSTITUTE(F4974," ",""),SUBSTITUTE('Look Up Values'!$W$2:$W$30," ",""),0)),"","D&amp;R error")),"")</f>
        <v/>
      </c>
      <c r="O4974" s="256" t="str">
        <f t="shared" si="155"/>
        <v/>
      </c>
    </row>
    <row r="4975" spans="1:15" ht="15.75">
      <c r="A4975" s="250">
        <v>4968</v>
      </c>
      <c r="B4975" s="208"/>
      <c r="C4975" s="49"/>
      <c r="D4975" s="50"/>
      <c r="E4975" s="50"/>
      <c r="F4975" s="50"/>
      <c r="G4975" s="209"/>
      <c r="H4975" s="48"/>
      <c r="I4975" s="457" t="str">
        <f t="shared" si="154"/>
        <v/>
      </c>
      <c r="J4975" s="241" cm="1">
        <f t="array" ref="J4975">SUMPRODUCT(--(K4975:N4975&lt;&gt;"")) + IF(TRIM(O4975)="",0,LEN(O4975)-LEN(SUBSTITUTE(O4975,",",""))+1)</f>
        <v>0</v>
      </c>
      <c r="K4975" s="242" t="str">
        <f>IF(AND(G4975&lt;&gt;0,G4975&lt;&gt;""),IF(B4975="","",IF(ISNUMBER(MATCH(B4975,'Look Up Values'!$B$2:$B$500,0)),"","Dest. error")),"")</f>
        <v/>
      </c>
      <c r="L4975" s="242" t="str">
        <f>IF(AND(G4975&lt;&gt;0,G4975&lt;&gt;""),IF(C4975="","",IF(AND(ISNUMBER(--LEFT(C4975,FIND(" ",C4975&amp;" ")-1)),OR(LEN(LEFT(C4975,FIND(" ",C4975&amp;" ")-1))=6,LEN(LEFT(C4975,FIND(" ",C4975&amp;" ")-1))=7),OR(ISNUMBER(MATCH(LEFT(C4975,FIND(" ",C4975&amp;" ")-1),'Look Up Values'!$G$2:$G$1000,0)),ISNUMBER(MATCH(LEFT(C4975,FIND(" ",C4975&amp;" ")-1),'Look Up Values'!$AE$2:$AE$2000,0)))),"","EWC error")),"")</f>
        <v/>
      </c>
      <c r="M4975" s="242" t="str" cm="1">
        <f t="array" ref="M4975">IF(AND(G4975&lt;&gt;0,G4975&lt;&gt;""),IF(E4975="","",IF(ISNUMBER(MATCH(SUBSTITUTE(E4975," ",""),SUBSTITUTE('Look Up Values'!$I$2:$I$10," ",""),0)),"","State error")),"")</f>
        <v/>
      </c>
      <c r="N4975" s="242" t="str" cm="1">
        <f t="array" ref="N4975">IF(AND(G4975&lt;&gt;0,G4975&lt;&gt;""),IF(F4975="","",IF(ISNUMBER(MATCH(SUBSTITUTE(F4975," ",""),SUBSTITUTE('Look Up Values'!$W$2:$W$30," ",""),0)),"","D&amp;R error")),"")</f>
        <v/>
      </c>
      <c r="O4975" s="256" t="str">
        <f t="shared" si="155"/>
        <v/>
      </c>
    </row>
    <row r="4976" spans="1:15" ht="15.75">
      <c r="A4976" s="250">
        <v>4969</v>
      </c>
      <c r="B4976" s="208"/>
      <c r="C4976" s="49"/>
      <c r="D4976" s="50"/>
      <c r="E4976" s="50"/>
      <c r="F4976" s="50"/>
      <c r="G4976" s="209"/>
      <c r="H4976" s="48"/>
      <c r="I4976" s="457" t="str">
        <f t="shared" si="154"/>
        <v/>
      </c>
      <c r="J4976" s="241" cm="1">
        <f t="array" ref="J4976">SUMPRODUCT(--(K4976:N4976&lt;&gt;"")) + IF(TRIM(O4976)="",0,LEN(O4976)-LEN(SUBSTITUTE(O4976,",",""))+1)</f>
        <v>0</v>
      </c>
      <c r="K4976" s="242" t="str">
        <f>IF(AND(G4976&lt;&gt;0,G4976&lt;&gt;""),IF(B4976="","",IF(ISNUMBER(MATCH(B4976,'Look Up Values'!$B$2:$B$500,0)),"","Dest. error")),"")</f>
        <v/>
      </c>
      <c r="L4976" s="242" t="str">
        <f>IF(AND(G4976&lt;&gt;0,G4976&lt;&gt;""),IF(C4976="","",IF(AND(ISNUMBER(--LEFT(C4976,FIND(" ",C4976&amp;" ")-1)),OR(LEN(LEFT(C4976,FIND(" ",C4976&amp;" ")-1))=6,LEN(LEFT(C4976,FIND(" ",C4976&amp;" ")-1))=7),OR(ISNUMBER(MATCH(LEFT(C4976,FIND(" ",C4976&amp;" ")-1),'Look Up Values'!$G$2:$G$1000,0)),ISNUMBER(MATCH(LEFT(C4976,FIND(" ",C4976&amp;" ")-1),'Look Up Values'!$AE$2:$AE$2000,0)))),"","EWC error")),"")</f>
        <v/>
      </c>
      <c r="M4976" s="242" t="str" cm="1">
        <f t="array" ref="M4976">IF(AND(G4976&lt;&gt;0,G4976&lt;&gt;""),IF(E4976="","",IF(ISNUMBER(MATCH(SUBSTITUTE(E4976," ",""),SUBSTITUTE('Look Up Values'!$I$2:$I$10," ",""),0)),"","State error")),"")</f>
        <v/>
      </c>
      <c r="N4976" s="242" t="str" cm="1">
        <f t="array" ref="N4976">IF(AND(G4976&lt;&gt;0,G4976&lt;&gt;""),IF(F4976="","",IF(ISNUMBER(MATCH(SUBSTITUTE(F4976," ",""),SUBSTITUTE('Look Up Values'!$W$2:$W$30," ",""),0)),"","D&amp;R error")),"")</f>
        <v/>
      </c>
      <c r="O4976" s="256" t="str">
        <f t="shared" si="155"/>
        <v/>
      </c>
    </row>
    <row r="4977" spans="1:15" ht="15.75">
      <c r="A4977" s="250">
        <v>4970</v>
      </c>
      <c r="B4977" s="208"/>
      <c r="C4977" s="49"/>
      <c r="D4977" s="50"/>
      <c r="E4977" s="50"/>
      <c r="F4977" s="50"/>
      <c r="G4977" s="209"/>
      <c r="H4977" s="48"/>
      <c r="I4977" s="457" t="str">
        <f t="shared" si="154"/>
        <v/>
      </c>
      <c r="J4977" s="241" cm="1">
        <f t="array" ref="J4977">SUMPRODUCT(--(K4977:N4977&lt;&gt;"")) + IF(TRIM(O4977)="",0,LEN(O4977)-LEN(SUBSTITUTE(O4977,",",""))+1)</f>
        <v>0</v>
      </c>
      <c r="K4977" s="242" t="str">
        <f>IF(AND(G4977&lt;&gt;0,G4977&lt;&gt;""),IF(B4977="","",IF(ISNUMBER(MATCH(B4977,'Look Up Values'!$B$2:$B$500,0)),"","Dest. error")),"")</f>
        <v/>
      </c>
      <c r="L4977" s="242" t="str">
        <f>IF(AND(G4977&lt;&gt;0,G4977&lt;&gt;""),IF(C4977="","",IF(AND(ISNUMBER(--LEFT(C4977,FIND(" ",C4977&amp;" ")-1)),OR(LEN(LEFT(C4977,FIND(" ",C4977&amp;" ")-1))=6,LEN(LEFT(C4977,FIND(" ",C4977&amp;" ")-1))=7),OR(ISNUMBER(MATCH(LEFT(C4977,FIND(" ",C4977&amp;" ")-1),'Look Up Values'!$G$2:$G$1000,0)),ISNUMBER(MATCH(LEFT(C4977,FIND(" ",C4977&amp;" ")-1),'Look Up Values'!$AE$2:$AE$2000,0)))),"","EWC error")),"")</f>
        <v/>
      </c>
      <c r="M4977" s="242" t="str" cm="1">
        <f t="array" ref="M4977">IF(AND(G4977&lt;&gt;0,G4977&lt;&gt;""),IF(E4977="","",IF(ISNUMBER(MATCH(SUBSTITUTE(E4977," ",""),SUBSTITUTE('Look Up Values'!$I$2:$I$10," ",""),0)),"","State error")),"")</f>
        <v/>
      </c>
      <c r="N4977" s="242" t="str" cm="1">
        <f t="array" ref="N4977">IF(AND(G4977&lt;&gt;0,G4977&lt;&gt;""),IF(F4977="","",IF(ISNUMBER(MATCH(SUBSTITUTE(F4977," ",""),SUBSTITUTE('Look Up Values'!$W$2:$W$30," ",""),0)),"","D&amp;R error")),"")</f>
        <v/>
      </c>
      <c r="O4977" s="256" t="str">
        <f t="shared" si="155"/>
        <v/>
      </c>
    </row>
    <row r="4978" spans="1:15" ht="15.75">
      <c r="A4978" s="250">
        <v>4971</v>
      </c>
      <c r="B4978" s="208"/>
      <c r="C4978" s="49"/>
      <c r="D4978" s="50"/>
      <c r="E4978" s="50"/>
      <c r="F4978" s="50"/>
      <c r="G4978" s="209"/>
      <c r="H4978" s="48"/>
      <c r="I4978" s="457" t="str">
        <f t="shared" si="154"/>
        <v/>
      </c>
      <c r="J4978" s="241" cm="1">
        <f t="array" ref="J4978">SUMPRODUCT(--(K4978:N4978&lt;&gt;"")) + IF(TRIM(O4978)="",0,LEN(O4978)-LEN(SUBSTITUTE(O4978,",",""))+1)</f>
        <v>0</v>
      </c>
      <c r="K4978" s="242" t="str">
        <f>IF(AND(G4978&lt;&gt;0,G4978&lt;&gt;""),IF(B4978="","",IF(ISNUMBER(MATCH(B4978,'Look Up Values'!$B$2:$B$500,0)),"","Dest. error")),"")</f>
        <v/>
      </c>
      <c r="L4978" s="242" t="str">
        <f>IF(AND(G4978&lt;&gt;0,G4978&lt;&gt;""),IF(C4978="","",IF(AND(ISNUMBER(--LEFT(C4978,FIND(" ",C4978&amp;" ")-1)),OR(LEN(LEFT(C4978,FIND(" ",C4978&amp;" ")-1))=6,LEN(LEFT(C4978,FIND(" ",C4978&amp;" ")-1))=7),OR(ISNUMBER(MATCH(LEFT(C4978,FIND(" ",C4978&amp;" ")-1),'Look Up Values'!$G$2:$G$1000,0)),ISNUMBER(MATCH(LEFT(C4978,FIND(" ",C4978&amp;" ")-1),'Look Up Values'!$AE$2:$AE$2000,0)))),"","EWC error")),"")</f>
        <v/>
      </c>
      <c r="M4978" s="242" t="str" cm="1">
        <f t="array" ref="M4978">IF(AND(G4978&lt;&gt;0,G4978&lt;&gt;""),IF(E4978="","",IF(ISNUMBER(MATCH(SUBSTITUTE(E4978," ",""),SUBSTITUTE('Look Up Values'!$I$2:$I$10," ",""),0)),"","State error")),"")</f>
        <v/>
      </c>
      <c r="N4978" s="242" t="str" cm="1">
        <f t="array" ref="N4978">IF(AND(G4978&lt;&gt;0,G4978&lt;&gt;""),IF(F4978="","",IF(ISNUMBER(MATCH(SUBSTITUTE(F4978," ",""),SUBSTITUTE('Look Up Values'!$W$2:$W$30," ",""),0)),"","D&amp;R error")),"")</f>
        <v/>
      </c>
      <c r="O4978" s="256" t="str">
        <f t="shared" si="155"/>
        <v/>
      </c>
    </row>
    <row r="4979" spans="1:15" ht="15.75">
      <c r="A4979" s="250">
        <v>4972</v>
      </c>
      <c r="B4979" s="208"/>
      <c r="C4979" s="49"/>
      <c r="D4979" s="50"/>
      <c r="E4979" s="50"/>
      <c r="F4979" s="50"/>
      <c r="G4979" s="209"/>
      <c r="H4979" s="48"/>
      <c r="I4979" s="457" t="str">
        <f t="shared" si="154"/>
        <v/>
      </c>
      <c r="J4979" s="241" cm="1">
        <f t="array" ref="J4979">SUMPRODUCT(--(K4979:N4979&lt;&gt;"")) + IF(TRIM(O4979)="",0,LEN(O4979)-LEN(SUBSTITUTE(O4979,",",""))+1)</f>
        <v>0</v>
      </c>
      <c r="K4979" s="242" t="str">
        <f>IF(AND(G4979&lt;&gt;0,G4979&lt;&gt;""),IF(B4979="","",IF(ISNUMBER(MATCH(B4979,'Look Up Values'!$B$2:$B$500,0)),"","Dest. error")),"")</f>
        <v/>
      </c>
      <c r="L4979" s="242" t="str">
        <f>IF(AND(G4979&lt;&gt;0,G4979&lt;&gt;""),IF(C4979="","",IF(AND(ISNUMBER(--LEFT(C4979,FIND(" ",C4979&amp;" ")-1)),OR(LEN(LEFT(C4979,FIND(" ",C4979&amp;" ")-1))=6,LEN(LEFT(C4979,FIND(" ",C4979&amp;" ")-1))=7),OR(ISNUMBER(MATCH(LEFT(C4979,FIND(" ",C4979&amp;" ")-1),'Look Up Values'!$G$2:$G$1000,0)),ISNUMBER(MATCH(LEFT(C4979,FIND(" ",C4979&amp;" ")-1),'Look Up Values'!$AE$2:$AE$2000,0)))),"","EWC error")),"")</f>
        <v/>
      </c>
      <c r="M4979" s="242" t="str" cm="1">
        <f t="array" ref="M4979">IF(AND(G4979&lt;&gt;0,G4979&lt;&gt;""),IF(E4979="","",IF(ISNUMBER(MATCH(SUBSTITUTE(E4979," ",""),SUBSTITUTE('Look Up Values'!$I$2:$I$10," ",""),0)),"","State error")),"")</f>
        <v/>
      </c>
      <c r="N4979" s="242" t="str" cm="1">
        <f t="array" ref="N4979">IF(AND(G4979&lt;&gt;0,G4979&lt;&gt;""),IF(F4979="","",IF(ISNUMBER(MATCH(SUBSTITUTE(F4979," ",""),SUBSTITUTE('Look Up Values'!$W$2:$W$30," ",""),0)),"","D&amp;R error")),"")</f>
        <v/>
      </c>
      <c r="O4979" s="256" t="str">
        <f t="shared" si="155"/>
        <v/>
      </c>
    </row>
    <row r="4980" spans="1:15" ht="15.75">
      <c r="A4980" s="250">
        <v>4973</v>
      </c>
      <c r="B4980" s="208"/>
      <c r="C4980" s="49"/>
      <c r="D4980" s="50"/>
      <c r="E4980" s="50"/>
      <c r="F4980" s="50"/>
      <c r="G4980" s="209"/>
      <c r="H4980" s="48"/>
      <c r="I4980" s="457" t="str">
        <f t="shared" si="154"/>
        <v/>
      </c>
      <c r="J4980" s="241" cm="1">
        <f t="array" ref="J4980">SUMPRODUCT(--(K4980:N4980&lt;&gt;"")) + IF(TRIM(O4980)="",0,LEN(O4980)-LEN(SUBSTITUTE(O4980,",",""))+1)</f>
        <v>0</v>
      </c>
      <c r="K4980" s="242" t="str">
        <f>IF(AND(G4980&lt;&gt;0,G4980&lt;&gt;""),IF(B4980="","",IF(ISNUMBER(MATCH(B4980,'Look Up Values'!$B$2:$B$500,0)),"","Dest. error")),"")</f>
        <v/>
      </c>
      <c r="L4980" s="242" t="str">
        <f>IF(AND(G4980&lt;&gt;0,G4980&lt;&gt;""),IF(C4980="","",IF(AND(ISNUMBER(--LEFT(C4980,FIND(" ",C4980&amp;" ")-1)),OR(LEN(LEFT(C4980,FIND(" ",C4980&amp;" ")-1))=6,LEN(LEFT(C4980,FIND(" ",C4980&amp;" ")-1))=7),OR(ISNUMBER(MATCH(LEFT(C4980,FIND(" ",C4980&amp;" ")-1),'Look Up Values'!$G$2:$G$1000,0)),ISNUMBER(MATCH(LEFT(C4980,FIND(" ",C4980&amp;" ")-1),'Look Up Values'!$AE$2:$AE$2000,0)))),"","EWC error")),"")</f>
        <v/>
      </c>
      <c r="M4980" s="242" t="str" cm="1">
        <f t="array" ref="M4980">IF(AND(G4980&lt;&gt;0,G4980&lt;&gt;""),IF(E4980="","",IF(ISNUMBER(MATCH(SUBSTITUTE(E4980," ",""),SUBSTITUTE('Look Up Values'!$I$2:$I$10," ",""),0)),"","State error")),"")</f>
        <v/>
      </c>
      <c r="N4980" s="242" t="str" cm="1">
        <f t="array" ref="N4980">IF(AND(G4980&lt;&gt;0,G4980&lt;&gt;""),IF(F4980="","",IF(ISNUMBER(MATCH(SUBSTITUTE(F4980," ",""),SUBSTITUTE('Look Up Values'!$W$2:$W$30," ",""),0)),"","D&amp;R error")),"")</f>
        <v/>
      </c>
      <c r="O4980" s="256" t="str">
        <f t="shared" si="155"/>
        <v/>
      </c>
    </row>
    <row r="4981" spans="1:15" ht="15.75">
      <c r="A4981" s="250">
        <v>4974</v>
      </c>
      <c r="B4981" s="208"/>
      <c r="C4981" s="49"/>
      <c r="D4981" s="50"/>
      <c r="E4981" s="50"/>
      <c r="F4981" s="50"/>
      <c r="G4981" s="209"/>
      <c r="H4981" s="48"/>
      <c r="I4981" s="457" t="str">
        <f t="shared" si="154"/>
        <v/>
      </c>
      <c r="J4981" s="241" cm="1">
        <f t="array" ref="J4981">SUMPRODUCT(--(K4981:N4981&lt;&gt;"")) + IF(TRIM(O4981)="",0,LEN(O4981)-LEN(SUBSTITUTE(O4981,",",""))+1)</f>
        <v>0</v>
      </c>
      <c r="K4981" s="242" t="str">
        <f>IF(AND(G4981&lt;&gt;0,G4981&lt;&gt;""),IF(B4981="","",IF(ISNUMBER(MATCH(B4981,'Look Up Values'!$B$2:$B$500,0)),"","Dest. error")),"")</f>
        <v/>
      </c>
      <c r="L4981" s="242" t="str">
        <f>IF(AND(G4981&lt;&gt;0,G4981&lt;&gt;""),IF(C4981="","",IF(AND(ISNUMBER(--LEFT(C4981,FIND(" ",C4981&amp;" ")-1)),OR(LEN(LEFT(C4981,FIND(" ",C4981&amp;" ")-1))=6,LEN(LEFT(C4981,FIND(" ",C4981&amp;" ")-1))=7),OR(ISNUMBER(MATCH(LEFT(C4981,FIND(" ",C4981&amp;" ")-1),'Look Up Values'!$G$2:$G$1000,0)),ISNUMBER(MATCH(LEFT(C4981,FIND(" ",C4981&amp;" ")-1),'Look Up Values'!$AE$2:$AE$2000,0)))),"","EWC error")),"")</f>
        <v/>
      </c>
      <c r="M4981" s="242" t="str" cm="1">
        <f t="array" ref="M4981">IF(AND(G4981&lt;&gt;0,G4981&lt;&gt;""),IF(E4981="","",IF(ISNUMBER(MATCH(SUBSTITUTE(E4981," ",""),SUBSTITUTE('Look Up Values'!$I$2:$I$10," ",""),0)),"","State error")),"")</f>
        <v/>
      </c>
      <c r="N4981" s="242" t="str" cm="1">
        <f t="array" ref="N4981">IF(AND(G4981&lt;&gt;0,G4981&lt;&gt;""),IF(F4981="","",IF(ISNUMBER(MATCH(SUBSTITUTE(F4981," ",""),SUBSTITUTE('Look Up Values'!$W$2:$W$30," ",""),0)),"","D&amp;R error")),"")</f>
        <v/>
      </c>
      <c r="O4981" s="256" t="str">
        <f t="shared" si="155"/>
        <v/>
      </c>
    </row>
    <row r="4982" spans="1:15" ht="15.75">
      <c r="A4982" s="250">
        <v>4975</v>
      </c>
      <c r="B4982" s="208"/>
      <c r="C4982" s="49"/>
      <c r="D4982" s="50"/>
      <c r="E4982" s="50"/>
      <c r="F4982" s="50"/>
      <c r="G4982" s="209"/>
      <c r="H4982" s="48"/>
      <c r="I4982" s="457" t="str">
        <f t="shared" si="154"/>
        <v/>
      </c>
      <c r="J4982" s="241" cm="1">
        <f t="array" ref="J4982">SUMPRODUCT(--(K4982:N4982&lt;&gt;"")) + IF(TRIM(O4982)="",0,LEN(O4982)-LEN(SUBSTITUTE(O4982,",",""))+1)</f>
        <v>0</v>
      </c>
      <c r="K4982" s="242" t="str">
        <f>IF(AND(G4982&lt;&gt;0,G4982&lt;&gt;""),IF(B4982="","",IF(ISNUMBER(MATCH(B4982,'Look Up Values'!$B$2:$B$500,0)),"","Dest. error")),"")</f>
        <v/>
      </c>
      <c r="L4982" s="242" t="str">
        <f>IF(AND(G4982&lt;&gt;0,G4982&lt;&gt;""),IF(C4982="","",IF(AND(ISNUMBER(--LEFT(C4982,FIND(" ",C4982&amp;" ")-1)),OR(LEN(LEFT(C4982,FIND(" ",C4982&amp;" ")-1))=6,LEN(LEFT(C4982,FIND(" ",C4982&amp;" ")-1))=7),OR(ISNUMBER(MATCH(LEFT(C4982,FIND(" ",C4982&amp;" ")-1),'Look Up Values'!$G$2:$G$1000,0)),ISNUMBER(MATCH(LEFT(C4982,FIND(" ",C4982&amp;" ")-1),'Look Up Values'!$AE$2:$AE$2000,0)))),"","EWC error")),"")</f>
        <v/>
      </c>
      <c r="M4982" s="242" t="str" cm="1">
        <f t="array" ref="M4982">IF(AND(G4982&lt;&gt;0,G4982&lt;&gt;""),IF(E4982="","",IF(ISNUMBER(MATCH(SUBSTITUTE(E4982," ",""),SUBSTITUTE('Look Up Values'!$I$2:$I$10," ",""),0)),"","State error")),"")</f>
        <v/>
      </c>
      <c r="N4982" s="242" t="str" cm="1">
        <f t="array" ref="N4982">IF(AND(G4982&lt;&gt;0,G4982&lt;&gt;""),IF(F4982="","",IF(ISNUMBER(MATCH(SUBSTITUTE(F4982," ",""),SUBSTITUTE('Look Up Values'!$W$2:$W$30," ",""),0)),"","D&amp;R error")),"")</f>
        <v/>
      </c>
      <c r="O4982" s="256" t="str">
        <f t="shared" si="155"/>
        <v/>
      </c>
    </row>
    <row r="4983" spans="1:15" ht="15.75">
      <c r="A4983" s="250">
        <v>4976</v>
      </c>
      <c r="B4983" s="208"/>
      <c r="C4983" s="49"/>
      <c r="D4983" s="50"/>
      <c r="E4983" s="50"/>
      <c r="F4983" s="50"/>
      <c r="G4983" s="209"/>
      <c r="H4983" s="48"/>
      <c r="I4983" s="457" t="str">
        <f t="shared" si="154"/>
        <v/>
      </c>
      <c r="J4983" s="241" cm="1">
        <f t="array" ref="J4983">SUMPRODUCT(--(K4983:N4983&lt;&gt;"")) + IF(TRIM(O4983)="",0,LEN(O4983)-LEN(SUBSTITUTE(O4983,",",""))+1)</f>
        <v>0</v>
      </c>
      <c r="K4983" s="242" t="str">
        <f>IF(AND(G4983&lt;&gt;0,G4983&lt;&gt;""),IF(B4983="","",IF(ISNUMBER(MATCH(B4983,'Look Up Values'!$B$2:$B$500,0)),"","Dest. error")),"")</f>
        <v/>
      </c>
      <c r="L4983" s="242" t="str">
        <f>IF(AND(G4983&lt;&gt;0,G4983&lt;&gt;""),IF(C4983="","",IF(AND(ISNUMBER(--LEFT(C4983,FIND(" ",C4983&amp;" ")-1)),OR(LEN(LEFT(C4983,FIND(" ",C4983&amp;" ")-1))=6,LEN(LEFT(C4983,FIND(" ",C4983&amp;" ")-1))=7),OR(ISNUMBER(MATCH(LEFT(C4983,FIND(" ",C4983&amp;" ")-1),'Look Up Values'!$G$2:$G$1000,0)),ISNUMBER(MATCH(LEFT(C4983,FIND(" ",C4983&amp;" ")-1),'Look Up Values'!$AE$2:$AE$2000,0)))),"","EWC error")),"")</f>
        <v/>
      </c>
      <c r="M4983" s="242" t="str" cm="1">
        <f t="array" ref="M4983">IF(AND(G4983&lt;&gt;0,G4983&lt;&gt;""),IF(E4983="","",IF(ISNUMBER(MATCH(SUBSTITUTE(E4983," ",""),SUBSTITUTE('Look Up Values'!$I$2:$I$10," ",""),0)),"","State error")),"")</f>
        <v/>
      </c>
      <c r="N4983" s="242" t="str" cm="1">
        <f t="array" ref="N4983">IF(AND(G4983&lt;&gt;0,G4983&lt;&gt;""),IF(F4983="","",IF(ISNUMBER(MATCH(SUBSTITUTE(F4983," ",""),SUBSTITUTE('Look Up Values'!$W$2:$W$30," ",""),0)),"","D&amp;R error")),"")</f>
        <v/>
      </c>
      <c r="O4983" s="256" t="str">
        <f t="shared" si="155"/>
        <v/>
      </c>
    </row>
    <row r="4984" spans="1:15" ht="15.75">
      <c r="A4984" s="250">
        <v>4977</v>
      </c>
      <c r="B4984" s="208"/>
      <c r="C4984" s="49"/>
      <c r="D4984" s="50"/>
      <c r="E4984" s="50"/>
      <c r="F4984" s="50"/>
      <c r="G4984" s="209"/>
      <c r="H4984" s="48"/>
      <c r="I4984" s="457" t="str">
        <f t="shared" si="154"/>
        <v/>
      </c>
      <c r="J4984" s="241" cm="1">
        <f t="array" ref="J4984">SUMPRODUCT(--(K4984:N4984&lt;&gt;"")) + IF(TRIM(O4984)="",0,LEN(O4984)-LEN(SUBSTITUTE(O4984,",",""))+1)</f>
        <v>0</v>
      </c>
      <c r="K4984" s="242" t="str">
        <f>IF(AND(G4984&lt;&gt;0,G4984&lt;&gt;""),IF(B4984="","",IF(ISNUMBER(MATCH(B4984,'Look Up Values'!$B$2:$B$500,0)),"","Dest. error")),"")</f>
        <v/>
      </c>
      <c r="L4984" s="242" t="str">
        <f>IF(AND(G4984&lt;&gt;0,G4984&lt;&gt;""),IF(C4984="","",IF(AND(ISNUMBER(--LEFT(C4984,FIND(" ",C4984&amp;" ")-1)),OR(LEN(LEFT(C4984,FIND(" ",C4984&amp;" ")-1))=6,LEN(LEFT(C4984,FIND(" ",C4984&amp;" ")-1))=7),OR(ISNUMBER(MATCH(LEFT(C4984,FIND(" ",C4984&amp;" ")-1),'Look Up Values'!$G$2:$G$1000,0)),ISNUMBER(MATCH(LEFT(C4984,FIND(" ",C4984&amp;" ")-1),'Look Up Values'!$AE$2:$AE$2000,0)))),"","EWC error")),"")</f>
        <v/>
      </c>
      <c r="M4984" s="242" t="str" cm="1">
        <f t="array" ref="M4984">IF(AND(G4984&lt;&gt;0,G4984&lt;&gt;""),IF(E4984="","",IF(ISNUMBER(MATCH(SUBSTITUTE(E4984," ",""),SUBSTITUTE('Look Up Values'!$I$2:$I$10," ",""),0)),"","State error")),"")</f>
        <v/>
      </c>
      <c r="N4984" s="242" t="str" cm="1">
        <f t="array" ref="N4984">IF(AND(G4984&lt;&gt;0,G4984&lt;&gt;""),IF(F4984="","",IF(ISNUMBER(MATCH(SUBSTITUTE(F4984," ",""),SUBSTITUTE('Look Up Values'!$W$2:$W$30," ",""),0)),"","D&amp;R error")),"")</f>
        <v/>
      </c>
      <c r="O4984" s="256" t="str">
        <f t="shared" si="155"/>
        <v/>
      </c>
    </row>
    <row r="4985" spans="1:15" ht="15.75">
      <c r="A4985" s="250">
        <v>4978</v>
      </c>
      <c r="B4985" s="208"/>
      <c r="C4985" s="49"/>
      <c r="D4985" s="50"/>
      <c r="E4985" s="50"/>
      <c r="F4985" s="50"/>
      <c r="G4985" s="209"/>
      <c r="H4985" s="48"/>
      <c r="I4985" s="457" t="str">
        <f t="shared" si="154"/>
        <v/>
      </c>
      <c r="J4985" s="241" cm="1">
        <f t="array" ref="J4985">SUMPRODUCT(--(K4985:N4985&lt;&gt;"")) + IF(TRIM(O4985)="",0,LEN(O4985)-LEN(SUBSTITUTE(O4985,",",""))+1)</f>
        <v>0</v>
      </c>
      <c r="K4985" s="242" t="str">
        <f>IF(AND(G4985&lt;&gt;0,G4985&lt;&gt;""),IF(B4985="","",IF(ISNUMBER(MATCH(B4985,'Look Up Values'!$B$2:$B$500,0)),"","Dest. error")),"")</f>
        <v/>
      </c>
      <c r="L4985" s="242" t="str">
        <f>IF(AND(G4985&lt;&gt;0,G4985&lt;&gt;""),IF(C4985="","",IF(AND(ISNUMBER(--LEFT(C4985,FIND(" ",C4985&amp;" ")-1)),OR(LEN(LEFT(C4985,FIND(" ",C4985&amp;" ")-1))=6,LEN(LEFT(C4985,FIND(" ",C4985&amp;" ")-1))=7),OR(ISNUMBER(MATCH(LEFT(C4985,FIND(" ",C4985&amp;" ")-1),'Look Up Values'!$G$2:$G$1000,0)),ISNUMBER(MATCH(LEFT(C4985,FIND(" ",C4985&amp;" ")-1),'Look Up Values'!$AE$2:$AE$2000,0)))),"","EWC error")),"")</f>
        <v/>
      </c>
      <c r="M4985" s="242" t="str" cm="1">
        <f t="array" ref="M4985">IF(AND(G4985&lt;&gt;0,G4985&lt;&gt;""),IF(E4985="","",IF(ISNUMBER(MATCH(SUBSTITUTE(E4985," ",""),SUBSTITUTE('Look Up Values'!$I$2:$I$10," ",""),0)),"","State error")),"")</f>
        <v/>
      </c>
      <c r="N4985" s="242" t="str" cm="1">
        <f t="array" ref="N4985">IF(AND(G4985&lt;&gt;0,G4985&lt;&gt;""),IF(F4985="","",IF(ISNUMBER(MATCH(SUBSTITUTE(F4985," ",""),SUBSTITUTE('Look Up Values'!$W$2:$W$30," ",""),0)),"","D&amp;R error")),"")</f>
        <v/>
      </c>
      <c r="O4985" s="256" t="str">
        <f t="shared" si="155"/>
        <v/>
      </c>
    </row>
    <row r="4986" spans="1:15" ht="15.75">
      <c r="A4986" s="250">
        <v>4979</v>
      </c>
      <c r="B4986" s="208"/>
      <c r="C4986" s="49"/>
      <c r="D4986" s="50"/>
      <c r="E4986" s="50"/>
      <c r="F4986" s="50"/>
      <c r="G4986" s="209"/>
      <c r="H4986" s="48"/>
      <c r="I4986" s="457" t="str">
        <f t="shared" si="154"/>
        <v/>
      </c>
      <c r="J4986" s="241" cm="1">
        <f t="array" ref="J4986">SUMPRODUCT(--(K4986:N4986&lt;&gt;"")) + IF(TRIM(O4986)="",0,LEN(O4986)-LEN(SUBSTITUTE(O4986,",",""))+1)</f>
        <v>0</v>
      </c>
      <c r="K4986" s="242" t="str">
        <f>IF(AND(G4986&lt;&gt;0,G4986&lt;&gt;""),IF(B4986="","",IF(ISNUMBER(MATCH(B4986,'Look Up Values'!$B$2:$B$500,0)),"","Dest. error")),"")</f>
        <v/>
      </c>
      <c r="L4986" s="242" t="str">
        <f>IF(AND(G4986&lt;&gt;0,G4986&lt;&gt;""),IF(C4986="","",IF(AND(ISNUMBER(--LEFT(C4986,FIND(" ",C4986&amp;" ")-1)),OR(LEN(LEFT(C4986,FIND(" ",C4986&amp;" ")-1))=6,LEN(LEFT(C4986,FIND(" ",C4986&amp;" ")-1))=7),OR(ISNUMBER(MATCH(LEFT(C4986,FIND(" ",C4986&amp;" ")-1),'Look Up Values'!$G$2:$G$1000,0)),ISNUMBER(MATCH(LEFT(C4986,FIND(" ",C4986&amp;" ")-1),'Look Up Values'!$AE$2:$AE$2000,0)))),"","EWC error")),"")</f>
        <v/>
      </c>
      <c r="M4986" s="242" t="str" cm="1">
        <f t="array" ref="M4986">IF(AND(G4986&lt;&gt;0,G4986&lt;&gt;""),IF(E4986="","",IF(ISNUMBER(MATCH(SUBSTITUTE(E4986," ",""),SUBSTITUTE('Look Up Values'!$I$2:$I$10," ",""),0)),"","State error")),"")</f>
        <v/>
      </c>
      <c r="N4986" s="242" t="str" cm="1">
        <f t="array" ref="N4986">IF(AND(G4986&lt;&gt;0,G4986&lt;&gt;""),IF(F4986="","",IF(ISNUMBER(MATCH(SUBSTITUTE(F4986," ",""),SUBSTITUTE('Look Up Values'!$W$2:$W$30," ",""),0)),"","D&amp;R error")),"")</f>
        <v/>
      </c>
      <c r="O4986" s="256" t="str">
        <f t="shared" si="155"/>
        <v/>
      </c>
    </row>
    <row r="4987" spans="1:15" ht="15.75">
      <c r="A4987" s="250">
        <v>4980</v>
      </c>
      <c r="B4987" s="208"/>
      <c r="C4987" s="49"/>
      <c r="D4987" s="50"/>
      <c r="E4987" s="50"/>
      <c r="F4987" s="50"/>
      <c r="G4987" s="209"/>
      <c r="H4987" s="48"/>
      <c r="I4987" s="457" t="str">
        <f t="shared" si="154"/>
        <v/>
      </c>
      <c r="J4987" s="241" cm="1">
        <f t="array" ref="J4987">SUMPRODUCT(--(K4987:N4987&lt;&gt;"")) + IF(TRIM(O4987)="",0,LEN(O4987)-LEN(SUBSTITUTE(O4987,",",""))+1)</f>
        <v>0</v>
      </c>
      <c r="K4987" s="242" t="str">
        <f>IF(AND(G4987&lt;&gt;0,G4987&lt;&gt;""),IF(B4987="","",IF(ISNUMBER(MATCH(B4987,'Look Up Values'!$B$2:$B$500,0)),"","Dest. error")),"")</f>
        <v/>
      </c>
      <c r="L4987" s="242" t="str">
        <f>IF(AND(G4987&lt;&gt;0,G4987&lt;&gt;""),IF(C4987="","",IF(AND(ISNUMBER(--LEFT(C4987,FIND(" ",C4987&amp;" ")-1)),OR(LEN(LEFT(C4987,FIND(" ",C4987&amp;" ")-1))=6,LEN(LEFT(C4987,FIND(" ",C4987&amp;" ")-1))=7),OR(ISNUMBER(MATCH(LEFT(C4987,FIND(" ",C4987&amp;" ")-1),'Look Up Values'!$G$2:$G$1000,0)),ISNUMBER(MATCH(LEFT(C4987,FIND(" ",C4987&amp;" ")-1),'Look Up Values'!$AE$2:$AE$2000,0)))),"","EWC error")),"")</f>
        <v/>
      </c>
      <c r="M4987" s="242" t="str" cm="1">
        <f t="array" ref="M4987">IF(AND(G4987&lt;&gt;0,G4987&lt;&gt;""),IF(E4987="","",IF(ISNUMBER(MATCH(SUBSTITUTE(E4987," ",""),SUBSTITUTE('Look Up Values'!$I$2:$I$10," ",""),0)),"","State error")),"")</f>
        <v/>
      </c>
      <c r="N4987" s="242" t="str" cm="1">
        <f t="array" ref="N4987">IF(AND(G4987&lt;&gt;0,G4987&lt;&gt;""),IF(F4987="","",IF(ISNUMBER(MATCH(SUBSTITUTE(F4987," ",""),SUBSTITUTE('Look Up Values'!$W$2:$W$30," ",""),0)),"","D&amp;R error")),"")</f>
        <v/>
      </c>
      <c r="O4987" s="256" t="str">
        <f t="shared" si="155"/>
        <v/>
      </c>
    </row>
    <row r="4988" spans="1:15" ht="15.75">
      <c r="A4988" s="250">
        <v>4981</v>
      </c>
      <c r="B4988" s="208"/>
      <c r="C4988" s="49"/>
      <c r="D4988" s="50"/>
      <c r="E4988" s="50"/>
      <c r="F4988" s="50"/>
      <c r="G4988" s="209"/>
      <c r="H4988" s="48"/>
      <c r="I4988" s="457" t="str">
        <f t="shared" si="154"/>
        <v/>
      </c>
      <c r="J4988" s="241" cm="1">
        <f t="array" ref="J4988">SUMPRODUCT(--(K4988:N4988&lt;&gt;"")) + IF(TRIM(O4988)="",0,LEN(O4988)-LEN(SUBSTITUTE(O4988,",",""))+1)</f>
        <v>0</v>
      </c>
      <c r="K4988" s="242" t="str">
        <f>IF(AND(G4988&lt;&gt;0,G4988&lt;&gt;""),IF(B4988="","",IF(ISNUMBER(MATCH(B4988,'Look Up Values'!$B$2:$B$500,0)),"","Dest. error")),"")</f>
        <v/>
      </c>
      <c r="L4988" s="242" t="str">
        <f>IF(AND(G4988&lt;&gt;0,G4988&lt;&gt;""),IF(C4988="","",IF(AND(ISNUMBER(--LEFT(C4988,FIND(" ",C4988&amp;" ")-1)),OR(LEN(LEFT(C4988,FIND(" ",C4988&amp;" ")-1))=6,LEN(LEFT(C4988,FIND(" ",C4988&amp;" ")-1))=7),OR(ISNUMBER(MATCH(LEFT(C4988,FIND(" ",C4988&amp;" ")-1),'Look Up Values'!$G$2:$G$1000,0)),ISNUMBER(MATCH(LEFT(C4988,FIND(" ",C4988&amp;" ")-1),'Look Up Values'!$AE$2:$AE$2000,0)))),"","EWC error")),"")</f>
        <v/>
      </c>
      <c r="M4988" s="242" t="str" cm="1">
        <f t="array" ref="M4988">IF(AND(G4988&lt;&gt;0,G4988&lt;&gt;""),IF(E4988="","",IF(ISNUMBER(MATCH(SUBSTITUTE(E4988," ",""),SUBSTITUTE('Look Up Values'!$I$2:$I$10," ",""),0)),"","State error")),"")</f>
        <v/>
      </c>
      <c r="N4988" s="242" t="str" cm="1">
        <f t="array" ref="N4988">IF(AND(G4988&lt;&gt;0,G4988&lt;&gt;""),IF(F4988="","",IF(ISNUMBER(MATCH(SUBSTITUTE(F4988," ",""),SUBSTITUTE('Look Up Values'!$W$2:$W$30," ",""),0)),"","D&amp;R error")),"")</f>
        <v/>
      </c>
      <c r="O4988" s="256" t="str">
        <f t="shared" si="155"/>
        <v/>
      </c>
    </row>
    <row r="4989" spans="1:15" ht="15.75">
      <c r="A4989" s="250">
        <v>4982</v>
      </c>
      <c r="B4989" s="208"/>
      <c r="C4989" s="49"/>
      <c r="D4989" s="50"/>
      <c r="E4989" s="50"/>
      <c r="F4989" s="50"/>
      <c r="G4989" s="209"/>
      <c r="H4989" s="48"/>
      <c r="I4989" s="457" t="str">
        <f t="shared" si="154"/>
        <v/>
      </c>
      <c r="J4989" s="241" cm="1">
        <f t="array" ref="J4989">SUMPRODUCT(--(K4989:N4989&lt;&gt;"")) + IF(TRIM(O4989)="",0,LEN(O4989)-LEN(SUBSTITUTE(O4989,",",""))+1)</f>
        <v>0</v>
      </c>
      <c r="K4989" s="242" t="str">
        <f>IF(AND(G4989&lt;&gt;0,G4989&lt;&gt;""),IF(B4989="","",IF(ISNUMBER(MATCH(B4989,'Look Up Values'!$B$2:$B$500,0)),"","Dest. error")),"")</f>
        <v/>
      </c>
      <c r="L4989" s="242" t="str">
        <f>IF(AND(G4989&lt;&gt;0,G4989&lt;&gt;""),IF(C4989="","",IF(AND(ISNUMBER(--LEFT(C4989,FIND(" ",C4989&amp;" ")-1)),OR(LEN(LEFT(C4989,FIND(" ",C4989&amp;" ")-1))=6,LEN(LEFT(C4989,FIND(" ",C4989&amp;" ")-1))=7),OR(ISNUMBER(MATCH(LEFT(C4989,FIND(" ",C4989&amp;" ")-1),'Look Up Values'!$G$2:$G$1000,0)),ISNUMBER(MATCH(LEFT(C4989,FIND(" ",C4989&amp;" ")-1),'Look Up Values'!$AE$2:$AE$2000,0)))),"","EWC error")),"")</f>
        <v/>
      </c>
      <c r="M4989" s="242" t="str" cm="1">
        <f t="array" ref="M4989">IF(AND(G4989&lt;&gt;0,G4989&lt;&gt;""),IF(E4989="","",IF(ISNUMBER(MATCH(SUBSTITUTE(E4989," ",""),SUBSTITUTE('Look Up Values'!$I$2:$I$10," ",""),0)),"","State error")),"")</f>
        <v/>
      </c>
      <c r="N4989" s="242" t="str" cm="1">
        <f t="array" ref="N4989">IF(AND(G4989&lt;&gt;0,G4989&lt;&gt;""),IF(F4989="","",IF(ISNUMBER(MATCH(SUBSTITUTE(F4989," ",""),SUBSTITUTE('Look Up Values'!$W$2:$W$30," ",""),0)),"","D&amp;R error")),"")</f>
        <v/>
      </c>
      <c r="O4989" s="256" t="str">
        <f t="shared" si="155"/>
        <v/>
      </c>
    </row>
    <row r="4990" spans="1:15" ht="15.75">
      <c r="A4990" s="250">
        <v>4983</v>
      </c>
      <c r="B4990" s="208"/>
      <c r="C4990" s="49"/>
      <c r="D4990" s="50"/>
      <c r="E4990" s="50"/>
      <c r="F4990" s="50"/>
      <c r="G4990" s="209"/>
      <c r="H4990" s="48"/>
      <c r="I4990" s="457" t="str">
        <f t="shared" si="154"/>
        <v/>
      </c>
      <c r="J4990" s="241" cm="1">
        <f t="array" ref="J4990">SUMPRODUCT(--(K4990:N4990&lt;&gt;"")) + IF(TRIM(O4990)="",0,LEN(O4990)-LEN(SUBSTITUTE(O4990,",",""))+1)</f>
        <v>0</v>
      </c>
      <c r="K4990" s="242" t="str">
        <f>IF(AND(G4990&lt;&gt;0,G4990&lt;&gt;""),IF(B4990="","",IF(ISNUMBER(MATCH(B4990,'Look Up Values'!$B$2:$B$500,0)),"","Dest. error")),"")</f>
        <v/>
      </c>
      <c r="L4990" s="242" t="str">
        <f>IF(AND(G4990&lt;&gt;0,G4990&lt;&gt;""),IF(C4990="","",IF(AND(ISNUMBER(--LEFT(C4990,FIND(" ",C4990&amp;" ")-1)),OR(LEN(LEFT(C4990,FIND(" ",C4990&amp;" ")-1))=6,LEN(LEFT(C4990,FIND(" ",C4990&amp;" ")-1))=7),OR(ISNUMBER(MATCH(LEFT(C4990,FIND(" ",C4990&amp;" ")-1),'Look Up Values'!$G$2:$G$1000,0)),ISNUMBER(MATCH(LEFT(C4990,FIND(" ",C4990&amp;" ")-1),'Look Up Values'!$AE$2:$AE$2000,0)))),"","EWC error")),"")</f>
        <v/>
      </c>
      <c r="M4990" s="242" t="str" cm="1">
        <f t="array" ref="M4990">IF(AND(G4990&lt;&gt;0,G4990&lt;&gt;""),IF(E4990="","",IF(ISNUMBER(MATCH(SUBSTITUTE(E4990," ",""),SUBSTITUTE('Look Up Values'!$I$2:$I$10," ",""),0)),"","State error")),"")</f>
        <v/>
      </c>
      <c r="N4990" s="242" t="str" cm="1">
        <f t="array" ref="N4990">IF(AND(G4990&lt;&gt;0,G4990&lt;&gt;""),IF(F4990="","",IF(ISNUMBER(MATCH(SUBSTITUTE(F4990," ",""),SUBSTITUTE('Look Up Values'!$W$2:$W$30," ",""),0)),"","D&amp;R error")),"")</f>
        <v/>
      </c>
      <c r="O4990" s="256" t="str">
        <f t="shared" si="155"/>
        <v/>
      </c>
    </row>
    <row r="4991" spans="1:15" ht="15.75">
      <c r="A4991" s="250">
        <v>4984</v>
      </c>
      <c r="B4991" s="208"/>
      <c r="C4991" s="49"/>
      <c r="D4991" s="50"/>
      <c r="E4991" s="50"/>
      <c r="F4991" s="50"/>
      <c r="G4991" s="209"/>
      <c r="H4991" s="48"/>
      <c r="I4991" s="457" t="str">
        <f t="shared" si="154"/>
        <v/>
      </c>
      <c r="J4991" s="241" cm="1">
        <f t="array" ref="J4991">SUMPRODUCT(--(K4991:N4991&lt;&gt;"")) + IF(TRIM(O4991)="",0,LEN(O4991)-LEN(SUBSTITUTE(O4991,",",""))+1)</f>
        <v>0</v>
      </c>
      <c r="K4991" s="242" t="str">
        <f>IF(AND(G4991&lt;&gt;0,G4991&lt;&gt;""),IF(B4991="","",IF(ISNUMBER(MATCH(B4991,'Look Up Values'!$B$2:$B$500,0)),"","Dest. error")),"")</f>
        <v/>
      </c>
      <c r="L4991" s="242" t="str">
        <f>IF(AND(G4991&lt;&gt;0,G4991&lt;&gt;""),IF(C4991="","",IF(AND(ISNUMBER(--LEFT(C4991,FIND(" ",C4991&amp;" ")-1)),OR(LEN(LEFT(C4991,FIND(" ",C4991&amp;" ")-1))=6,LEN(LEFT(C4991,FIND(" ",C4991&amp;" ")-1))=7),OR(ISNUMBER(MATCH(LEFT(C4991,FIND(" ",C4991&amp;" ")-1),'Look Up Values'!$G$2:$G$1000,0)),ISNUMBER(MATCH(LEFT(C4991,FIND(" ",C4991&amp;" ")-1),'Look Up Values'!$AE$2:$AE$2000,0)))),"","EWC error")),"")</f>
        <v/>
      </c>
      <c r="M4991" s="242" t="str" cm="1">
        <f t="array" ref="M4991">IF(AND(G4991&lt;&gt;0,G4991&lt;&gt;""),IF(E4991="","",IF(ISNUMBER(MATCH(SUBSTITUTE(E4991," ",""),SUBSTITUTE('Look Up Values'!$I$2:$I$10," ",""),0)),"","State error")),"")</f>
        <v/>
      </c>
      <c r="N4991" s="242" t="str" cm="1">
        <f t="array" ref="N4991">IF(AND(G4991&lt;&gt;0,G4991&lt;&gt;""),IF(F4991="","",IF(ISNUMBER(MATCH(SUBSTITUTE(F4991," ",""),SUBSTITUTE('Look Up Values'!$W$2:$W$30," ",""),0)),"","D&amp;R error")),"")</f>
        <v/>
      </c>
      <c r="O4991" s="256" t="str">
        <f t="shared" si="155"/>
        <v/>
      </c>
    </row>
    <row r="4992" spans="1:15" ht="15.75">
      <c r="A4992" s="250">
        <v>4985</v>
      </c>
      <c r="B4992" s="208"/>
      <c r="C4992" s="49"/>
      <c r="D4992" s="50"/>
      <c r="E4992" s="50"/>
      <c r="F4992" s="50"/>
      <c r="G4992" s="209"/>
      <c r="H4992" s="48"/>
      <c r="I4992" s="457" t="str">
        <f t="shared" si="154"/>
        <v/>
      </c>
      <c r="J4992" s="241" cm="1">
        <f t="array" ref="J4992">SUMPRODUCT(--(K4992:N4992&lt;&gt;"")) + IF(TRIM(O4992)="",0,LEN(O4992)-LEN(SUBSTITUTE(O4992,",",""))+1)</f>
        <v>0</v>
      </c>
      <c r="K4992" s="242" t="str">
        <f>IF(AND(G4992&lt;&gt;0,G4992&lt;&gt;""),IF(B4992="","",IF(ISNUMBER(MATCH(B4992,'Look Up Values'!$B$2:$B$500,0)),"","Dest. error")),"")</f>
        <v/>
      </c>
      <c r="L4992" s="242" t="str">
        <f>IF(AND(G4992&lt;&gt;0,G4992&lt;&gt;""),IF(C4992="","",IF(AND(ISNUMBER(--LEFT(C4992,FIND(" ",C4992&amp;" ")-1)),OR(LEN(LEFT(C4992,FIND(" ",C4992&amp;" ")-1))=6,LEN(LEFT(C4992,FIND(" ",C4992&amp;" ")-1))=7),OR(ISNUMBER(MATCH(LEFT(C4992,FIND(" ",C4992&amp;" ")-1),'Look Up Values'!$G$2:$G$1000,0)),ISNUMBER(MATCH(LEFT(C4992,FIND(" ",C4992&amp;" ")-1),'Look Up Values'!$AE$2:$AE$2000,0)))),"","EWC error")),"")</f>
        <v/>
      </c>
      <c r="M4992" s="242" t="str" cm="1">
        <f t="array" ref="M4992">IF(AND(G4992&lt;&gt;0,G4992&lt;&gt;""),IF(E4992="","",IF(ISNUMBER(MATCH(SUBSTITUTE(E4992," ",""),SUBSTITUTE('Look Up Values'!$I$2:$I$10," ",""),0)),"","State error")),"")</f>
        <v/>
      </c>
      <c r="N4992" s="242" t="str" cm="1">
        <f t="array" ref="N4992">IF(AND(G4992&lt;&gt;0,G4992&lt;&gt;""),IF(F4992="","",IF(ISNUMBER(MATCH(SUBSTITUTE(F4992," ",""),SUBSTITUTE('Look Up Values'!$W$2:$W$30," ",""),0)),"","D&amp;R error")),"")</f>
        <v/>
      </c>
      <c r="O4992" s="256" t="str">
        <f t="shared" si="155"/>
        <v/>
      </c>
    </row>
    <row r="4993" spans="1:15" ht="15.75">
      <c r="A4993" s="250">
        <v>4986</v>
      </c>
      <c r="B4993" s="208"/>
      <c r="C4993" s="49"/>
      <c r="D4993" s="50"/>
      <c r="E4993" s="50"/>
      <c r="F4993" s="50"/>
      <c r="G4993" s="209"/>
      <c r="H4993" s="48"/>
      <c r="I4993" s="457" t="str">
        <f t="shared" si="154"/>
        <v/>
      </c>
      <c r="J4993" s="241" cm="1">
        <f t="array" ref="J4993">SUMPRODUCT(--(K4993:N4993&lt;&gt;"")) + IF(TRIM(O4993)="",0,LEN(O4993)-LEN(SUBSTITUTE(O4993,",",""))+1)</f>
        <v>0</v>
      </c>
      <c r="K4993" s="242" t="str">
        <f>IF(AND(G4993&lt;&gt;0,G4993&lt;&gt;""),IF(B4993="","",IF(ISNUMBER(MATCH(B4993,'Look Up Values'!$B$2:$B$500,0)),"","Dest. error")),"")</f>
        <v/>
      </c>
      <c r="L4993" s="242" t="str">
        <f>IF(AND(G4993&lt;&gt;0,G4993&lt;&gt;""),IF(C4993="","",IF(AND(ISNUMBER(--LEFT(C4993,FIND(" ",C4993&amp;" ")-1)),OR(LEN(LEFT(C4993,FIND(" ",C4993&amp;" ")-1))=6,LEN(LEFT(C4993,FIND(" ",C4993&amp;" ")-1))=7),OR(ISNUMBER(MATCH(LEFT(C4993,FIND(" ",C4993&amp;" ")-1),'Look Up Values'!$G$2:$G$1000,0)),ISNUMBER(MATCH(LEFT(C4993,FIND(" ",C4993&amp;" ")-1),'Look Up Values'!$AE$2:$AE$2000,0)))),"","EWC error")),"")</f>
        <v/>
      </c>
      <c r="M4993" s="242" t="str" cm="1">
        <f t="array" ref="M4993">IF(AND(G4993&lt;&gt;0,G4993&lt;&gt;""),IF(E4993="","",IF(ISNUMBER(MATCH(SUBSTITUTE(E4993," ",""),SUBSTITUTE('Look Up Values'!$I$2:$I$10," ",""),0)),"","State error")),"")</f>
        <v/>
      </c>
      <c r="N4993" s="242" t="str" cm="1">
        <f t="array" ref="N4993">IF(AND(G4993&lt;&gt;0,G4993&lt;&gt;""),IF(F4993="","",IF(ISNUMBER(MATCH(SUBSTITUTE(F4993," ",""),SUBSTITUTE('Look Up Values'!$W$2:$W$30," ",""),0)),"","D&amp;R error")),"")</f>
        <v/>
      </c>
      <c r="O4993" s="256" t="str">
        <f t="shared" si="155"/>
        <v/>
      </c>
    </row>
    <row r="4994" spans="1:15" ht="15.75">
      <c r="A4994" s="250">
        <v>4987</v>
      </c>
      <c r="B4994" s="208"/>
      <c r="C4994" s="49"/>
      <c r="D4994" s="50"/>
      <c r="E4994" s="50"/>
      <c r="F4994" s="50"/>
      <c r="G4994" s="209"/>
      <c r="H4994" s="48"/>
      <c r="I4994" s="457" t="str">
        <f t="shared" si="154"/>
        <v/>
      </c>
      <c r="J4994" s="241" cm="1">
        <f t="array" ref="J4994">SUMPRODUCT(--(K4994:N4994&lt;&gt;"")) + IF(TRIM(O4994)="",0,LEN(O4994)-LEN(SUBSTITUTE(O4994,",",""))+1)</f>
        <v>0</v>
      </c>
      <c r="K4994" s="242" t="str">
        <f>IF(AND(G4994&lt;&gt;0,G4994&lt;&gt;""),IF(B4994="","",IF(ISNUMBER(MATCH(B4994,'Look Up Values'!$B$2:$B$500,0)),"","Dest. error")),"")</f>
        <v/>
      </c>
      <c r="L4994" s="242" t="str">
        <f>IF(AND(G4994&lt;&gt;0,G4994&lt;&gt;""),IF(C4994="","",IF(AND(ISNUMBER(--LEFT(C4994,FIND(" ",C4994&amp;" ")-1)),OR(LEN(LEFT(C4994,FIND(" ",C4994&amp;" ")-1))=6,LEN(LEFT(C4994,FIND(" ",C4994&amp;" ")-1))=7),OR(ISNUMBER(MATCH(LEFT(C4994,FIND(" ",C4994&amp;" ")-1),'Look Up Values'!$G$2:$G$1000,0)),ISNUMBER(MATCH(LEFT(C4994,FIND(" ",C4994&amp;" ")-1),'Look Up Values'!$AE$2:$AE$2000,0)))),"","EWC error")),"")</f>
        <v/>
      </c>
      <c r="M4994" s="242" t="str" cm="1">
        <f t="array" ref="M4994">IF(AND(G4994&lt;&gt;0,G4994&lt;&gt;""),IF(E4994="","",IF(ISNUMBER(MATCH(SUBSTITUTE(E4994," ",""),SUBSTITUTE('Look Up Values'!$I$2:$I$10," ",""),0)),"","State error")),"")</f>
        <v/>
      </c>
      <c r="N4994" s="242" t="str" cm="1">
        <f t="array" ref="N4994">IF(AND(G4994&lt;&gt;0,G4994&lt;&gt;""),IF(F4994="","",IF(ISNUMBER(MATCH(SUBSTITUTE(F4994," ",""),SUBSTITUTE('Look Up Values'!$W$2:$W$30," ",""),0)),"","D&amp;R error")),"")</f>
        <v/>
      </c>
      <c r="O4994" s="256" t="str">
        <f t="shared" si="155"/>
        <v/>
      </c>
    </row>
    <row r="4995" spans="1:15" ht="15.75">
      <c r="A4995" s="250">
        <v>4988</v>
      </c>
      <c r="B4995" s="208"/>
      <c r="C4995" s="49"/>
      <c r="D4995" s="50"/>
      <c r="E4995" s="50"/>
      <c r="F4995" s="50"/>
      <c r="G4995" s="209"/>
      <c r="H4995" s="48"/>
      <c r="I4995" s="457" t="str">
        <f t="shared" si="154"/>
        <v/>
      </c>
      <c r="J4995" s="241" cm="1">
        <f t="array" ref="J4995">SUMPRODUCT(--(K4995:N4995&lt;&gt;"")) + IF(TRIM(O4995)="",0,LEN(O4995)-LEN(SUBSTITUTE(O4995,",",""))+1)</f>
        <v>0</v>
      </c>
      <c r="K4995" s="242" t="str">
        <f>IF(AND(G4995&lt;&gt;0,G4995&lt;&gt;""),IF(B4995="","",IF(ISNUMBER(MATCH(B4995,'Look Up Values'!$B$2:$B$500,0)),"","Dest. error")),"")</f>
        <v/>
      </c>
      <c r="L4995" s="242" t="str">
        <f>IF(AND(G4995&lt;&gt;0,G4995&lt;&gt;""),IF(C4995="","",IF(AND(ISNUMBER(--LEFT(C4995,FIND(" ",C4995&amp;" ")-1)),OR(LEN(LEFT(C4995,FIND(" ",C4995&amp;" ")-1))=6,LEN(LEFT(C4995,FIND(" ",C4995&amp;" ")-1))=7),OR(ISNUMBER(MATCH(LEFT(C4995,FIND(" ",C4995&amp;" ")-1),'Look Up Values'!$G$2:$G$1000,0)),ISNUMBER(MATCH(LEFT(C4995,FIND(" ",C4995&amp;" ")-1),'Look Up Values'!$AE$2:$AE$2000,0)))),"","EWC error")),"")</f>
        <v/>
      </c>
      <c r="M4995" s="242" t="str" cm="1">
        <f t="array" ref="M4995">IF(AND(G4995&lt;&gt;0,G4995&lt;&gt;""),IF(E4995="","",IF(ISNUMBER(MATCH(SUBSTITUTE(E4995," ",""),SUBSTITUTE('Look Up Values'!$I$2:$I$10," ",""),0)),"","State error")),"")</f>
        <v/>
      </c>
      <c r="N4995" s="242" t="str" cm="1">
        <f t="array" ref="N4995">IF(AND(G4995&lt;&gt;0,G4995&lt;&gt;""),IF(F4995="","",IF(ISNUMBER(MATCH(SUBSTITUTE(F4995," ",""),SUBSTITUTE('Look Up Values'!$W$2:$W$30," ",""),0)),"","D&amp;R error")),"")</f>
        <v/>
      </c>
      <c r="O4995" s="256" t="str">
        <f t="shared" si="155"/>
        <v/>
      </c>
    </row>
    <row r="4996" spans="1:15" ht="15.75">
      <c r="A4996" s="250">
        <v>4989</v>
      </c>
      <c r="B4996" s="208"/>
      <c r="C4996" s="49"/>
      <c r="D4996" s="50"/>
      <c r="E4996" s="50"/>
      <c r="F4996" s="50"/>
      <c r="G4996" s="209"/>
      <c r="H4996" s="48"/>
      <c r="I4996" s="457" t="str">
        <f t="shared" si="154"/>
        <v/>
      </c>
      <c r="J4996" s="241" cm="1">
        <f t="array" ref="J4996">SUMPRODUCT(--(K4996:N4996&lt;&gt;"")) + IF(TRIM(O4996)="",0,LEN(O4996)-LEN(SUBSTITUTE(O4996,",",""))+1)</f>
        <v>0</v>
      </c>
      <c r="K4996" s="242" t="str">
        <f>IF(AND(G4996&lt;&gt;0,G4996&lt;&gt;""),IF(B4996="","",IF(ISNUMBER(MATCH(B4996,'Look Up Values'!$B$2:$B$500,0)),"","Dest. error")),"")</f>
        <v/>
      </c>
      <c r="L4996" s="242" t="str">
        <f>IF(AND(G4996&lt;&gt;0,G4996&lt;&gt;""),IF(C4996="","",IF(AND(ISNUMBER(--LEFT(C4996,FIND(" ",C4996&amp;" ")-1)),OR(LEN(LEFT(C4996,FIND(" ",C4996&amp;" ")-1))=6,LEN(LEFT(C4996,FIND(" ",C4996&amp;" ")-1))=7),OR(ISNUMBER(MATCH(LEFT(C4996,FIND(" ",C4996&amp;" ")-1),'Look Up Values'!$G$2:$G$1000,0)),ISNUMBER(MATCH(LEFT(C4996,FIND(" ",C4996&amp;" ")-1),'Look Up Values'!$AE$2:$AE$2000,0)))),"","EWC error")),"")</f>
        <v/>
      </c>
      <c r="M4996" s="242" t="str" cm="1">
        <f t="array" ref="M4996">IF(AND(G4996&lt;&gt;0,G4996&lt;&gt;""),IF(E4996="","",IF(ISNUMBER(MATCH(SUBSTITUTE(E4996," ",""),SUBSTITUTE('Look Up Values'!$I$2:$I$10," ",""),0)),"","State error")),"")</f>
        <v/>
      </c>
      <c r="N4996" s="242" t="str" cm="1">
        <f t="array" ref="N4996">IF(AND(G4996&lt;&gt;0,G4996&lt;&gt;""),IF(F4996="","",IF(ISNUMBER(MATCH(SUBSTITUTE(F4996," ",""),SUBSTITUTE('Look Up Values'!$W$2:$W$30," ",""),0)),"","D&amp;R error")),"")</f>
        <v/>
      </c>
      <c r="O4996" s="256" t="str">
        <f t="shared" si="155"/>
        <v/>
      </c>
    </row>
    <row r="4997" spans="1:15" ht="15.75">
      <c r="A4997" s="250">
        <v>4990</v>
      </c>
      <c r="B4997" s="208"/>
      <c r="C4997" s="49"/>
      <c r="D4997" s="50"/>
      <c r="E4997" s="50"/>
      <c r="F4997" s="50"/>
      <c r="G4997" s="209"/>
      <c r="H4997" s="48"/>
      <c r="I4997" s="457" t="str">
        <f t="shared" si="154"/>
        <v/>
      </c>
      <c r="J4997" s="241" cm="1">
        <f t="array" ref="J4997">SUMPRODUCT(--(K4997:N4997&lt;&gt;"")) + IF(TRIM(O4997)="",0,LEN(O4997)-LEN(SUBSTITUTE(O4997,",",""))+1)</f>
        <v>0</v>
      </c>
      <c r="K4997" s="242" t="str">
        <f>IF(AND(G4997&lt;&gt;0,G4997&lt;&gt;""),IF(B4997="","",IF(ISNUMBER(MATCH(B4997,'Look Up Values'!$B$2:$B$500,0)),"","Dest. error")),"")</f>
        <v/>
      </c>
      <c r="L4997" s="242" t="str">
        <f>IF(AND(G4997&lt;&gt;0,G4997&lt;&gt;""),IF(C4997="","",IF(AND(ISNUMBER(--LEFT(C4997,FIND(" ",C4997&amp;" ")-1)),OR(LEN(LEFT(C4997,FIND(" ",C4997&amp;" ")-1))=6,LEN(LEFT(C4997,FIND(" ",C4997&amp;" ")-1))=7),OR(ISNUMBER(MATCH(LEFT(C4997,FIND(" ",C4997&amp;" ")-1),'Look Up Values'!$G$2:$G$1000,0)),ISNUMBER(MATCH(LEFT(C4997,FIND(" ",C4997&amp;" ")-1),'Look Up Values'!$AE$2:$AE$2000,0)))),"","EWC error")),"")</f>
        <v/>
      </c>
      <c r="M4997" s="242" t="str" cm="1">
        <f t="array" ref="M4997">IF(AND(G4997&lt;&gt;0,G4997&lt;&gt;""),IF(E4997="","",IF(ISNUMBER(MATCH(SUBSTITUTE(E4997," ",""),SUBSTITUTE('Look Up Values'!$I$2:$I$10," ",""),0)),"","State error")),"")</f>
        <v/>
      </c>
      <c r="N4997" s="242" t="str" cm="1">
        <f t="array" ref="N4997">IF(AND(G4997&lt;&gt;0,G4997&lt;&gt;""),IF(F4997="","",IF(ISNUMBER(MATCH(SUBSTITUTE(F4997," ",""),SUBSTITUTE('Look Up Values'!$W$2:$W$30," ",""),0)),"","D&amp;R error")),"")</f>
        <v/>
      </c>
      <c r="O4997" s="256" t="str">
        <f t="shared" si="155"/>
        <v/>
      </c>
    </row>
    <row r="4998" spans="1:15" ht="15.75">
      <c r="A4998" s="250">
        <v>4991</v>
      </c>
      <c r="B4998" s="208"/>
      <c r="C4998" s="49"/>
      <c r="D4998" s="50"/>
      <c r="E4998" s="50"/>
      <c r="F4998" s="50"/>
      <c r="G4998" s="209"/>
      <c r="H4998" s="48"/>
      <c r="I4998" s="457" t="str">
        <f t="shared" si="154"/>
        <v/>
      </c>
      <c r="J4998" s="241" cm="1">
        <f t="array" ref="J4998">SUMPRODUCT(--(K4998:N4998&lt;&gt;"")) + IF(TRIM(O4998)="",0,LEN(O4998)-LEN(SUBSTITUTE(O4998,",",""))+1)</f>
        <v>0</v>
      </c>
      <c r="K4998" s="242" t="str">
        <f>IF(AND(G4998&lt;&gt;0,G4998&lt;&gt;""),IF(B4998="","",IF(ISNUMBER(MATCH(B4998,'Look Up Values'!$B$2:$B$500,0)),"","Dest. error")),"")</f>
        <v/>
      </c>
      <c r="L4998" s="242" t="str">
        <f>IF(AND(G4998&lt;&gt;0,G4998&lt;&gt;""),IF(C4998="","",IF(AND(ISNUMBER(--LEFT(C4998,FIND(" ",C4998&amp;" ")-1)),OR(LEN(LEFT(C4998,FIND(" ",C4998&amp;" ")-1))=6,LEN(LEFT(C4998,FIND(" ",C4998&amp;" ")-1))=7),OR(ISNUMBER(MATCH(LEFT(C4998,FIND(" ",C4998&amp;" ")-1),'Look Up Values'!$G$2:$G$1000,0)),ISNUMBER(MATCH(LEFT(C4998,FIND(" ",C4998&amp;" ")-1),'Look Up Values'!$AE$2:$AE$2000,0)))),"","EWC error")),"")</f>
        <v/>
      </c>
      <c r="M4998" s="242" t="str" cm="1">
        <f t="array" ref="M4998">IF(AND(G4998&lt;&gt;0,G4998&lt;&gt;""),IF(E4998="","",IF(ISNUMBER(MATCH(SUBSTITUTE(E4998," ",""),SUBSTITUTE('Look Up Values'!$I$2:$I$10," ",""),0)),"","State error")),"")</f>
        <v/>
      </c>
      <c r="N4998" s="242" t="str" cm="1">
        <f t="array" ref="N4998">IF(AND(G4998&lt;&gt;0,G4998&lt;&gt;""),IF(F4998="","",IF(ISNUMBER(MATCH(SUBSTITUTE(F4998," ",""),SUBSTITUTE('Look Up Values'!$W$2:$W$30," ",""),0)),"","D&amp;R error")),"")</f>
        <v/>
      </c>
      <c r="O4998" s="256" t="str">
        <f t="shared" si="155"/>
        <v/>
      </c>
    </row>
    <row r="4999" spans="1:15" ht="15.75">
      <c r="A4999" s="250">
        <v>4992</v>
      </c>
      <c r="B4999" s="208"/>
      <c r="C4999" s="49"/>
      <c r="D4999" s="50"/>
      <c r="E4999" s="50"/>
      <c r="F4999" s="50"/>
      <c r="G4999" s="209"/>
      <c r="H4999" s="48"/>
      <c r="I4999" s="457" t="str">
        <f t="shared" si="154"/>
        <v/>
      </c>
      <c r="J4999" s="241" cm="1">
        <f t="array" ref="J4999">SUMPRODUCT(--(K4999:N4999&lt;&gt;"")) + IF(TRIM(O4999)="",0,LEN(O4999)-LEN(SUBSTITUTE(O4999,",",""))+1)</f>
        <v>0</v>
      </c>
      <c r="K4999" s="242" t="str">
        <f>IF(AND(G4999&lt;&gt;0,G4999&lt;&gt;""),IF(B4999="","",IF(ISNUMBER(MATCH(B4999,'Look Up Values'!$B$2:$B$500,0)),"","Dest. error")),"")</f>
        <v/>
      </c>
      <c r="L4999" s="242" t="str">
        <f>IF(AND(G4999&lt;&gt;0,G4999&lt;&gt;""),IF(C4999="","",IF(AND(ISNUMBER(--LEFT(C4999,FIND(" ",C4999&amp;" ")-1)),OR(LEN(LEFT(C4999,FIND(" ",C4999&amp;" ")-1))=6,LEN(LEFT(C4999,FIND(" ",C4999&amp;" ")-1))=7),OR(ISNUMBER(MATCH(LEFT(C4999,FIND(" ",C4999&amp;" ")-1),'Look Up Values'!$G$2:$G$1000,0)),ISNUMBER(MATCH(LEFT(C4999,FIND(" ",C4999&amp;" ")-1),'Look Up Values'!$AE$2:$AE$2000,0)))),"","EWC error")),"")</f>
        <v/>
      </c>
      <c r="M4999" s="242" t="str" cm="1">
        <f t="array" ref="M4999">IF(AND(G4999&lt;&gt;0,G4999&lt;&gt;""),IF(E4999="","",IF(ISNUMBER(MATCH(SUBSTITUTE(E4999," ",""),SUBSTITUTE('Look Up Values'!$I$2:$I$10," ",""),0)),"","State error")),"")</f>
        <v/>
      </c>
      <c r="N4999" s="242" t="str" cm="1">
        <f t="array" ref="N4999">IF(AND(G4999&lt;&gt;0,G4999&lt;&gt;""),IF(F4999="","",IF(ISNUMBER(MATCH(SUBSTITUTE(F4999," ",""),SUBSTITUTE('Look Up Values'!$W$2:$W$30," ",""),0)),"","D&amp;R error")),"")</f>
        <v/>
      </c>
      <c r="O4999" s="256" t="str">
        <f t="shared" si="155"/>
        <v/>
      </c>
    </row>
    <row r="5000" spans="1:15" ht="15.75">
      <c r="A5000" s="250">
        <v>4993</v>
      </c>
      <c r="B5000" s="208"/>
      <c r="C5000" s="49"/>
      <c r="D5000" s="50"/>
      <c r="E5000" s="50"/>
      <c r="F5000" s="50"/>
      <c r="G5000" s="209"/>
      <c r="H5000" s="48"/>
      <c r="I5000" s="457" t="str">
        <f t="shared" si="154"/>
        <v/>
      </c>
      <c r="J5000" s="241" cm="1">
        <f t="array" ref="J5000">SUMPRODUCT(--(K5000:N5000&lt;&gt;"")) + IF(TRIM(O5000)="",0,LEN(O5000)-LEN(SUBSTITUTE(O5000,",",""))+1)</f>
        <v>0</v>
      </c>
      <c r="K5000" s="242" t="str">
        <f>IF(AND(G5000&lt;&gt;0,G5000&lt;&gt;""),IF(B5000="","",IF(ISNUMBER(MATCH(B5000,'Look Up Values'!$B$2:$B$500,0)),"","Dest. error")),"")</f>
        <v/>
      </c>
      <c r="L5000" s="242" t="str">
        <f>IF(AND(G5000&lt;&gt;0,G5000&lt;&gt;""),IF(C5000="","",IF(AND(ISNUMBER(--LEFT(C5000,FIND(" ",C5000&amp;" ")-1)),OR(LEN(LEFT(C5000,FIND(" ",C5000&amp;" ")-1))=6,LEN(LEFT(C5000,FIND(" ",C5000&amp;" ")-1))=7),OR(ISNUMBER(MATCH(LEFT(C5000,FIND(" ",C5000&amp;" ")-1),'Look Up Values'!$G$2:$G$1000,0)),ISNUMBER(MATCH(LEFT(C5000,FIND(" ",C5000&amp;" ")-1),'Look Up Values'!$AE$2:$AE$2000,0)))),"","EWC error")),"")</f>
        <v/>
      </c>
      <c r="M5000" s="242" t="str" cm="1">
        <f t="array" ref="M5000">IF(AND(G5000&lt;&gt;0,G5000&lt;&gt;""),IF(E5000="","",IF(ISNUMBER(MATCH(SUBSTITUTE(E5000," ",""),SUBSTITUTE('Look Up Values'!$I$2:$I$10," ",""),0)),"","State error")),"")</f>
        <v/>
      </c>
      <c r="N5000" s="242" t="str" cm="1">
        <f t="array" ref="N5000">IF(AND(G5000&lt;&gt;0,G5000&lt;&gt;""),IF(F5000="","",IF(ISNUMBER(MATCH(SUBSTITUTE(F5000," ",""),SUBSTITUTE('Look Up Values'!$W$2:$W$30," ",""),0)),"","D&amp;R error")),"")</f>
        <v/>
      </c>
      <c r="O5000" s="256" t="str">
        <f t="shared" si="155"/>
        <v/>
      </c>
    </row>
    <row r="5001" spans="1:15" ht="15.75">
      <c r="A5001" s="250">
        <v>4994</v>
      </c>
      <c r="B5001" s="208"/>
      <c r="C5001" s="49"/>
      <c r="D5001" s="50"/>
      <c r="E5001" s="50"/>
      <c r="F5001" s="50"/>
      <c r="G5001" s="209"/>
      <c r="H5001" s="48"/>
      <c r="I5001" s="457" t="str">
        <f t="shared" ref="I5001:I5007" si="156">IF(IFERROR(--SUBSTITUTE(J5001,CHAR(160),""),0)&gt;0,A5001,"")</f>
        <v/>
      </c>
      <c r="J5001" s="241" cm="1">
        <f t="array" ref="J5001">SUMPRODUCT(--(K5001:N5001&lt;&gt;"")) + IF(TRIM(O5001)="",0,LEN(O5001)-LEN(SUBSTITUTE(O5001,",",""))+1)</f>
        <v>0</v>
      </c>
      <c r="K5001" s="242" t="str">
        <f>IF(AND(G5001&lt;&gt;0,G5001&lt;&gt;""),IF(B5001="","",IF(ISNUMBER(MATCH(B5001,'Look Up Values'!$B$2:$B$500,0)),"","Dest. error")),"")</f>
        <v/>
      </c>
      <c r="L5001" s="242" t="str">
        <f>IF(AND(G5001&lt;&gt;0,G5001&lt;&gt;""),IF(C5001="","",IF(AND(ISNUMBER(--LEFT(C5001,FIND(" ",C5001&amp;" ")-1)),OR(LEN(LEFT(C5001,FIND(" ",C5001&amp;" ")-1))=6,LEN(LEFT(C5001,FIND(" ",C5001&amp;" ")-1))=7),OR(ISNUMBER(MATCH(LEFT(C5001,FIND(" ",C5001&amp;" ")-1),'Look Up Values'!$G$2:$G$1000,0)),ISNUMBER(MATCH(LEFT(C5001,FIND(" ",C5001&amp;" ")-1),'Look Up Values'!$AE$2:$AE$2000,0)))),"","EWC error")),"")</f>
        <v/>
      </c>
      <c r="M5001" s="242" t="str" cm="1">
        <f t="array" ref="M5001">IF(AND(G5001&lt;&gt;0,G5001&lt;&gt;""),IF(E5001="","",IF(ISNUMBER(MATCH(SUBSTITUTE(E5001," ",""),SUBSTITUTE('Look Up Values'!$I$2:$I$10," ",""),0)),"","State error")),"")</f>
        <v/>
      </c>
      <c r="N5001" s="242" t="str" cm="1">
        <f t="array" ref="N5001">IF(AND(G5001&lt;&gt;0,G5001&lt;&gt;""),IF(F5001="","",IF(ISNUMBER(MATCH(SUBSTITUTE(F5001," ",""),SUBSTITUTE('Look Up Values'!$W$2:$W$30," ",""),0)),"","D&amp;R error")),"")</f>
        <v/>
      </c>
      <c r="O5001" s="256" t="str">
        <f t="shared" ref="O5001:O5007" si="157">IF(OR(G5001="",G5001=0),"",IF((TRIM(SUBSTITUTE(B5001,CHAR(160),""))&amp;TRIM(SUBSTITUTE(C5001,CHAR(160),""))&amp;TRIM(SUBSTITUTE(F5001,CHAR(160),""))&amp;TRIM(SUBSTITUTE(E5001,CHAR(160),"")))&lt;&gt;"",IF((--(TRIM(SUBSTITUTE(B5001,CHAR(160),""))&lt;&gt;"")+--(TRIM(SUBSTITUTE(C5001,CHAR(160),""))&lt;&gt;"")+--(TRIM(SUBSTITUTE(F5001,CHAR(160),""))&lt;&gt;"")+--(TRIM(SUBSTITUTE(E5001,CHAR(160),""))&lt;&gt;""))=4,"",LEFT(IF(TRIM(SUBSTITUTE(B5001,CHAR(160),""))="","Dest, ","")&amp;IF(TRIM(SUBSTITUTE(C5001,CHAR(160),""))="","EWC, ","")&amp;IF(TRIM(SUBSTITUTE(F5001,CHAR(160),""))="","D&amp;R, ","")&amp;IF(TRIM(SUBSTITUTE(E5001,CHAR(160),""))="","State, ",""),LEN(IF(TRIM(SUBSTITUTE(B5001,CHAR(160),""))="","Dest, ","")&amp;IF(TRIM(SUBSTITUTE(C5001,CHAR(160),""))="","EWC, ","")&amp;IF(TRIM(SUBSTITUTE(F5001,CHAR(160),""))="","D&amp;R, ","")&amp;IF(TRIM(SUBSTITUTE(E5001,CHAR(160),""))="","State, ",""))-2)),LEFT(IF(TRIM(SUBSTITUTE(B5001,CHAR(160),""))="","Dest, ","")&amp;IF(TRIM(SUBSTITUTE(C5001,CHAR(160),""))="","EWC, ","")&amp;IF(TRIM(SUBSTITUTE(F5001,CHAR(160),""))="","D&amp;R, ","")&amp;IF(TRIM(SUBSTITUTE(E5001,CHAR(160),""))="","State, ",""),LEN(IF(TRIM(SUBSTITUTE(B5001,CHAR(160),""))="","Dest, ","")&amp;IF(TRIM(SUBSTITUTE(C5001,CHAR(160),""))="","EWC, ","")&amp;IF(TRIM(SUBSTITUTE(F5001,CHAR(160),""))="","D&amp;R, ","")&amp;IF(TRIM(SUBSTITUTE(E5001,CHAR(160),""))="","State, ",""))-2)))</f>
        <v/>
      </c>
    </row>
    <row r="5002" spans="1:15" ht="15.75">
      <c r="A5002" s="250">
        <v>4995</v>
      </c>
      <c r="B5002" s="208"/>
      <c r="C5002" s="49"/>
      <c r="D5002" s="50"/>
      <c r="E5002" s="50"/>
      <c r="F5002" s="50"/>
      <c r="G5002" s="209"/>
      <c r="H5002" s="48"/>
      <c r="I5002" s="457" t="str">
        <f t="shared" si="156"/>
        <v/>
      </c>
      <c r="J5002" s="241" cm="1">
        <f t="array" ref="J5002">SUMPRODUCT(--(K5002:N5002&lt;&gt;"")) + IF(TRIM(O5002)="",0,LEN(O5002)-LEN(SUBSTITUTE(O5002,",",""))+1)</f>
        <v>0</v>
      </c>
      <c r="K5002" s="242" t="str">
        <f>IF(AND(G5002&lt;&gt;0,G5002&lt;&gt;""),IF(B5002="","",IF(ISNUMBER(MATCH(B5002,'Look Up Values'!$B$2:$B$500,0)),"","Dest. error")),"")</f>
        <v/>
      </c>
      <c r="L5002" s="242" t="str">
        <f>IF(AND(G5002&lt;&gt;0,G5002&lt;&gt;""),IF(C5002="","",IF(AND(ISNUMBER(--LEFT(C5002,FIND(" ",C5002&amp;" ")-1)),OR(LEN(LEFT(C5002,FIND(" ",C5002&amp;" ")-1))=6,LEN(LEFT(C5002,FIND(" ",C5002&amp;" ")-1))=7),OR(ISNUMBER(MATCH(LEFT(C5002,FIND(" ",C5002&amp;" ")-1),'Look Up Values'!$G$2:$G$1000,0)),ISNUMBER(MATCH(LEFT(C5002,FIND(" ",C5002&amp;" ")-1),'Look Up Values'!$AE$2:$AE$2000,0)))),"","EWC error")),"")</f>
        <v/>
      </c>
      <c r="M5002" s="242" t="str" cm="1">
        <f t="array" ref="M5002">IF(AND(G5002&lt;&gt;0,G5002&lt;&gt;""),IF(E5002="","",IF(ISNUMBER(MATCH(SUBSTITUTE(E5002," ",""),SUBSTITUTE('Look Up Values'!$I$2:$I$10," ",""),0)),"","State error")),"")</f>
        <v/>
      </c>
      <c r="N5002" s="242" t="str" cm="1">
        <f t="array" ref="N5002">IF(AND(G5002&lt;&gt;0,G5002&lt;&gt;""),IF(F5002="","",IF(ISNUMBER(MATCH(SUBSTITUTE(F5002," ",""),SUBSTITUTE('Look Up Values'!$W$2:$W$30," ",""),0)),"","D&amp;R error")),"")</f>
        <v/>
      </c>
      <c r="O5002" s="256" t="str">
        <f t="shared" si="157"/>
        <v/>
      </c>
    </row>
    <row r="5003" spans="1:15" ht="15.75">
      <c r="A5003" s="250">
        <v>4996</v>
      </c>
      <c r="B5003" s="208"/>
      <c r="C5003" s="49"/>
      <c r="D5003" s="50"/>
      <c r="E5003" s="50"/>
      <c r="F5003" s="50"/>
      <c r="G5003" s="209"/>
      <c r="H5003" s="48"/>
      <c r="I5003" s="457" t="str">
        <f t="shared" si="156"/>
        <v/>
      </c>
      <c r="J5003" s="241" cm="1">
        <f t="array" ref="J5003">SUMPRODUCT(--(K5003:N5003&lt;&gt;"")) + IF(TRIM(O5003)="",0,LEN(O5003)-LEN(SUBSTITUTE(O5003,",",""))+1)</f>
        <v>0</v>
      </c>
      <c r="K5003" s="242" t="str">
        <f>IF(AND(G5003&lt;&gt;0,G5003&lt;&gt;""),IF(B5003="","",IF(ISNUMBER(MATCH(B5003,'Look Up Values'!$B$2:$B$500,0)),"","Dest. error")),"")</f>
        <v/>
      </c>
      <c r="L5003" s="242" t="str">
        <f>IF(AND(G5003&lt;&gt;0,G5003&lt;&gt;""),IF(C5003="","",IF(AND(ISNUMBER(--LEFT(C5003,FIND(" ",C5003&amp;" ")-1)),OR(LEN(LEFT(C5003,FIND(" ",C5003&amp;" ")-1))=6,LEN(LEFT(C5003,FIND(" ",C5003&amp;" ")-1))=7),OR(ISNUMBER(MATCH(LEFT(C5003,FIND(" ",C5003&amp;" ")-1),'Look Up Values'!$G$2:$G$1000,0)),ISNUMBER(MATCH(LEFT(C5003,FIND(" ",C5003&amp;" ")-1),'Look Up Values'!$AE$2:$AE$2000,0)))),"","EWC error")),"")</f>
        <v/>
      </c>
      <c r="M5003" s="242" t="str" cm="1">
        <f t="array" ref="M5003">IF(AND(G5003&lt;&gt;0,G5003&lt;&gt;""),IF(E5003="","",IF(ISNUMBER(MATCH(SUBSTITUTE(E5003," ",""),SUBSTITUTE('Look Up Values'!$I$2:$I$10," ",""),0)),"","State error")),"")</f>
        <v/>
      </c>
      <c r="N5003" s="242" t="str" cm="1">
        <f t="array" ref="N5003">IF(AND(G5003&lt;&gt;0,G5003&lt;&gt;""),IF(F5003="","",IF(ISNUMBER(MATCH(SUBSTITUTE(F5003," ",""),SUBSTITUTE('Look Up Values'!$W$2:$W$30," ",""),0)),"","D&amp;R error")),"")</f>
        <v/>
      </c>
      <c r="O5003" s="256" t="str">
        <f t="shared" si="157"/>
        <v/>
      </c>
    </row>
    <row r="5004" spans="1:15" ht="15.75">
      <c r="A5004" s="250">
        <v>4997</v>
      </c>
      <c r="B5004" s="208"/>
      <c r="C5004" s="49"/>
      <c r="D5004" s="50"/>
      <c r="E5004" s="50"/>
      <c r="F5004" s="50"/>
      <c r="G5004" s="209"/>
      <c r="H5004" s="48"/>
      <c r="I5004" s="457" t="str">
        <f t="shared" si="156"/>
        <v/>
      </c>
      <c r="J5004" s="241" cm="1">
        <f t="array" ref="J5004">SUMPRODUCT(--(K5004:N5004&lt;&gt;"")) + IF(TRIM(O5004)="",0,LEN(O5004)-LEN(SUBSTITUTE(O5004,",",""))+1)</f>
        <v>0</v>
      </c>
      <c r="K5004" s="242" t="str">
        <f>IF(AND(G5004&lt;&gt;0,G5004&lt;&gt;""),IF(B5004="","",IF(ISNUMBER(MATCH(B5004,'Look Up Values'!$B$2:$B$500,0)),"","Dest. error")),"")</f>
        <v/>
      </c>
      <c r="L5004" s="242" t="str">
        <f>IF(AND(G5004&lt;&gt;0,G5004&lt;&gt;""),IF(C5004="","",IF(AND(ISNUMBER(--LEFT(C5004,FIND(" ",C5004&amp;" ")-1)),OR(LEN(LEFT(C5004,FIND(" ",C5004&amp;" ")-1))=6,LEN(LEFT(C5004,FIND(" ",C5004&amp;" ")-1))=7),OR(ISNUMBER(MATCH(LEFT(C5004,FIND(" ",C5004&amp;" ")-1),'Look Up Values'!$G$2:$G$1000,0)),ISNUMBER(MATCH(LEFT(C5004,FIND(" ",C5004&amp;" ")-1),'Look Up Values'!$AE$2:$AE$2000,0)))),"","EWC error")),"")</f>
        <v/>
      </c>
      <c r="M5004" s="242" t="str" cm="1">
        <f t="array" ref="M5004">IF(AND(G5004&lt;&gt;0,G5004&lt;&gt;""),IF(E5004="","",IF(ISNUMBER(MATCH(SUBSTITUTE(E5004," ",""),SUBSTITUTE('Look Up Values'!$I$2:$I$10," ",""),0)),"","State error")),"")</f>
        <v/>
      </c>
      <c r="N5004" s="242" t="str" cm="1">
        <f t="array" ref="N5004">IF(AND(G5004&lt;&gt;0,G5004&lt;&gt;""),IF(F5004="","",IF(ISNUMBER(MATCH(SUBSTITUTE(F5004," ",""),SUBSTITUTE('Look Up Values'!$W$2:$W$30," ",""),0)),"","D&amp;R error")),"")</f>
        <v/>
      </c>
      <c r="O5004" s="256" t="str">
        <f t="shared" si="157"/>
        <v/>
      </c>
    </row>
    <row r="5005" spans="1:15" ht="15.75">
      <c r="A5005" s="250">
        <v>4998</v>
      </c>
      <c r="B5005" s="208"/>
      <c r="C5005" s="49"/>
      <c r="D5005" s="50"/>
      <c r="E5005" s="50"/>
      <c r="F5005" s="50"/>
      <c r="G5005" s="209"/>
      <c r="H5005" s="48"/>
      <c r="I5005" s="457" t="str">
        <f t="shared" si="156"/>
        <v/>
      </c>
      <c r="J5005" s="241" cm="1">
        <f t="array" ref="J5005">SUMPRODUCT(--(K5005:N5005&lt;&gt;"")) + IF(TRIM(O5005)="",0,LEN(O5005)-LEN(SUBSTITUTE(O5005,",",""))+1)</f>
        <v>0</v>
      </c>
      <c r="K5005" s="242" t="str">
        <f>IF(AND(G5005&lt;&gt;0,G5005&lt;&gt;""),IF(B5005="","",IF(ISNUMBER(MATCH(B5005,'Look Up Values'!$B$2:$B$500,0)),"","Dest. error")),"")</f>
        <v/>
      </c>
      <c r="L5005" s="242" t="str">
        <f>IF(AND(G5005&lt;&gt;0,G5005&lt;&gt;""),IF(C5005="","",IF(AND(ISNUMBER(--LEFT(C5005,FIND(" ",C5005&amp;" ")-1)),OR(LEN(LEFT(C5005,FIND(" ",C5005&amp;" ")-1))=6,LEN(LEFT(C5005,FIND(" ",C5005&amp;" ")-1))=7),OR(ISNUMBER(MATCH(LEFT(C5005,FIND(" ",C5005&amp;" ")-1),'Look Up Values'!$G$2:$G$1000,0)),ISNUMBER(MATCH(LEFT(C5005,FIND(" ",C5005&amp;" ")-1),'Look Up Values'!$AE$2:$AE$2000,0)))),"","EWC error")),"")</f>
        <v/>
      </c>
      <c r="M5005" s="242" t="str" cm="1">
        <f t="array" ref="M5005">IF(AND(G5005&lt;&gt;0,G5005&lt;&gt;""),IF(E5005="","",IF(ISNUMBER(MATCH(SUBSTITUTE(E5005," ",""),SUBSTITUTE('Look Up Values'!$I$2:$I$10," ",""),0)),"","State error")),"")</f>
        <v/>
      </c>
      <c r="N5005" s="242" t="str" cm="1">
        <f t="array" ref="N5005">IF(AND(G5005&lt;&gt;0,G5005&lt;&gt;""),IF(F5005="","",IF(ISNUMBER(MATCH(SUBSTITUTE(F5005," ",""),SUBSTITUTE('Look Up Values'!$W$2:$W$30," ",""),0)),"","D&amp;R error")),"")</f>
        <v/>
      </c>
      <c r="O5005" s="256" t="str">
        <f t="shared" si="157"/>
        <v/>
      </c>
    </row>
    <row r="5006" spans="1:15" ht="15.75">
      <c r="A5006" s="250">
        <v>4999</v>
      </c>
      <c r="B5006" s="208"/>
      <c r="C5006" s="49"/>
      <c r="D5006" s="50"/>
      <c r="E5006" s="50"/>
      <c r="F5006" s="50"/>
      <c r="G5006" s="209"/>
      <c r="H5006" s="48"/>
      <c r="I5006" s="457" t="str">
        <f t="shared" si="156"/>
        <v/>
      </c>
      <c r="J5006" s="241" cm="1">
        <f t="array" ref="J5006">SUMPRODUCT(--(K5006:N5006&lt;&gt;"")) + IF(TRIM(O5006)="",0,LEN(O5006)-LEN(SUBSTITUTE(O5006,",",""))+1)</f>
        <v>0</v>
      </c>
      <c r="K5006" s="242" t="str">
        <f>IF(AND(G5006&lt;&gt;0,G5006&lt;&gt;""),IF(B5006="","",IF(ISNUMBER(MATCH(B5006,'Look Up Values'!$B$2:$B$500,0)),"","Dest. error")),"")</f>
        <v/>
      </c>
      <c r="L5006" s="242" t="str">
        <f>IF(AND(G5006&lt;&gt;0,G5006&lt;&gt;""),IF(C5006="","",IF(AND(ISNUMBER(--LEFT(C5006,FIND(" ",C5006&amp;" ")-1)),OR(LEN(LEFT(C5006,FIND(" ",C5006&amp;" ")-1))=6,LEN(LEFT(C5006,FIND(" ",C5006&amp;" ")-1))=7),OR(ISNUMBER(MATCH(LEFT(C5006,FIND(" ",C5006&amp;" ")-1),'Look Up Values'!$G$2:$G$1000,0)),ISNUMBER(MATCH(LEFT(C5006,FIND(" ",C5006&amp;" ")-1),'Look Up Values'!$AE$2:$AE$2000,0)))),"","EWC error")),"")</f>
        <v/>
      </c>
      <c r="M5006" s="242" t="str" cm="1">
        <f t="array" ref="M5006">IF(AND(G5006&lt;&gt;0,G5006&lt;&gt;""),IF(E5006="","",IF(ISNUMBER(MATCH(SUBSTITUTE(E5006," ",""),SUBSTITUTE('Look Up Values'!$I$2:$I$10," ",""),0)),"","State error")),"")</f>
        <v/>
      </c>
      <c r="N5006" s="242" t="str" cm="1">
        <f t="array" ref="N5006">IF(AND(G5006&lt;&gt;0,G5006&lt;&gt;""),IF(F5006="","",IF(ISNUMBER(MATCH(SUBSTITUTE(F5006," ",""),SUBSTITUTE('Look Up Values'!$W$2:$W$30," ",""),0)),"","D&amp;R error")),"")</f>
        <v/>
      </c>
      <c r="O5006" s="256" t="str">
        <f t="shared" si="157"/>
        <v/>
      </c>
    </row>
    <row r="5007" spans="1:15" ht="15.75">
      <c r="A5007" s="251">
        <v>5000</v>
      </c>
      <c r="B5007" s="210"/>
      <c r="C5007" s="176"/>
      <c r="D5007" s="211"/>
      <c r="E5007" s="211"/>
      <c r="F5007" s="211"/>
      <c r="G5007" s="212"/>
      <c r="H5007" s="48"/>
      <c r="I5007" s="458" t="str">
        <f t="shared" si="156"/>
        <v/>
      </c>
      <c r="J5007" s="243" cm="1">
        <f t="array" ref="J5007">SUMPRODUCT(--(K5007:N5007&lt;&gt;"")) + IF(TRIM(O5007)="",0,LEN(O5007)-LEN(SUBSTITUTE(O5007,",",""))+1)</f>
        <v>0</v>
      </c>
      <c r="K5007" s="244" t="str">
        <f>IF(AND(G5007&lt;&gt;0,G5007&lt;&gt;""),IF(B5007="","",IF(ISNUMBER(MATCH(B5007,'Look Up Values'!$B$2:$B$500,0)),"","Dest. error")),"")</f>
        <v/>
      </c>
      <c r="L5007" s="244" t="str">
        <f>IF(AND(G5007&lt;&gt;0,G5007&lt;&gt;""),IF(C5007="","",IF(AND(ISNUMBER(--LEFT(C5007,FIND(" ",C5007&amp;" ")-1)),OR(LEN(LEFT(C5007,FIND(" ",C5007&amp;" ")-1))=6,LEN(LEFT(C5007,FIND(" ",C5007&amp;" ")-1))=7),OR(ISNUMBER(MATCH(LEFT(C5007,FIND(" ",C5007&amp;" ")-1),'Look Up Values'!$G$2:$G$1000,0)),ISNUMBER(MATCH(LEFT(C5007,FIND(" ",C5007&amp;" ")-1),'Look Up Values'!$AE$2:$AE$2000,0)))),"","EWC error")),"")</f>
        <v/>
      </c>
      <c r="M5007" s="244" t="str" cm="1">
        <f t="array" ref="M5007">IF(AND(G5007&lt;&gt;0,G5007&lt;&gt;""),IF(E5007="","",IF(ISNUMBER(MATCH(SUBSTITUTE(E5007," ",""),SUBSTITUTE('Look Up Values'!$I$2:$I$10," ",""),0)),"","State error")),"")</f>
        <v/>
      </c>
      <c r="N5007" s="244" t="str" cm="1">
        <f t="array" ref="N5007">IF(AND(G5007&lt;&gt;0,G5007&lt;&gt;""),IF(F5007="","",IF(ISNUMBER(MATCH(SUBSTITUTE(F5007," ",""),SUBSTITUTE('Look Up Values'!$W$2:$W$30," ",""),0)),"","D&amp;R error")),"")</f>
        <v/>
      </c>
      <c r="O5007" s="257" t="str">
        <f t="shared" si="157"/>
        <v/>
      </c>
    </row>
  </sheetData>
  <sheetProtection algorithmName="SHA-512" hashValue="PAGSg0JwNG6ZogQ1s9G6UMzkscDdsRPxAAuzAkyl/F1bWBgGJd/notx1ZxCE9MtcujV9Wm7chvvKqFznENMIqA==" saltValue="SbGS66veOn7F6diSYfzKSg==" spinCount="100000" sheet="1" objects="1" scenarios="1"/>
  <dataConsolidate/>
  <mergeCells count="12">
    <mergeCell ref="B2:G2"/>
    <mergeCell ref="B3:G3"/>
    <mergeCell ref="B5:F5"/>
    <mergeCell ref="B4:D4"/>
    <mergeCell ref="J2:O2"/>
    <mergeCell ref="M3:N3"/>
    <mergeCell ref="J3:K3"/>
    <mergeCell ref="I3:I5"/>
    <mergeCell ref="J4:K4"/>
    <mergeCell ref="L4:O5"/>
    <mergeCell ref="J5:K5"/>
    <mergeCell ref="E4:F4"/>
  </mergeCells>
  <phoneticPr fontId="8" type="noConversion"/>
  <conditionalFormatting sqref="A8:A5007">
    <cfRule type="expression" dxfId="46" priority="13">
      <formula>$J8&gt;0</formula>
    </cfRule>
  </conditionalFormatting>
  <conditionalFormatting sqref="I6">
    <cfRule type="expression" dxfId="45" priority="3">
      <formula>$L3&gt;0</formula>
    </cfRule>
  </conditionalFormatting>
  <conditionalFormatting sqref="I8:I5007">
    <cfRule type="notContainsBlanks" dxfId="44" priority="4">
      <formula>LEN(TRIM(I8))&gt;0</formula>
    </cfRule>
  </conditionalFormatting>
  <conditionalFormatting sqref="J8:J5007">
    <cfRule type="cellIs" dxfId="43" priority="16" operator="equal">
      <formula>0</formula>
    </cfRule>
  </conditionalFormatting>
  <conditionalFormatting sqref="K8:O5007">
    <cfRule type="containsText" dxfId="42" priority="14" operator="containsText" text="Clear space">
      <formula>NOT(ISERROR(SEARCH("Clear space",K8)))</formula>
    </cfRule>
  </conditionalFormatting>
  <conditionalFormatting sqref="L3">
    <cfRule type="cellIs" dxfId="41" priority="2" operator="equal">
      <formula>0</formula>
    </cfRule>
  </conditionalFormatting>
  <conditionalFormatting sqref="L4">
    <cfRule type="cellIs" dxfId="40" priority="1" operator="equal">
      <formula>0</formula>
    </cfRule>
  </conditionalFormatting>
  <dataValidations xWindow="714" yWindow="615" count="9">
    <dataValidation type="list" allowBlank="1" showInputMessage="1" showErrorMessage="1" errorTitle="Please enter a valid EWC code" promptTitle="EWC Code" prompt="Please state a valid European Waste Catalogue  (EWC) code. The format should match the list selection in the drop-down menu." sqref="C7" xr:uid="{58B1E7EF-8586-4DD1-88C3-EF751B2E9091}">
      <formula1>EWC_Desc</formula1>
    </dataValidation>
    <dataValidation allowBlank="1" showInputMessage="1" showErrorMessage="1" promptTitle="Your Waste's Destination:" prompt="Use the smallest area you can find:_x000a_1)  Local Authority District_x000a_2)  County_x000a_3)   Region _x000a_See Origin_Destination worksheet for list" sqref="B6" xr:uid="{CAF6F45F-5A4D-4AB3-A5C5-9D6479926BD5}"/>
    <dataValidation allowBlank="1" showInputMessage="1" showErrorMessage="1" promptTitle="Municiple Waste:" prompt="_x000a_Is your waste from Domestic Source? _x000a__x000a_This includes:_x000a__x000a_1. Council Household Collections_x000a_2. Public Deliveries" sqref="D6" xr:uid="{1C956AA9-F6D9-46A5-A010-6721DEE3C92B}"/>
    <dataValidation allowBlank="1" showInputMessage="1" showErrorMessage="1" promptTitle="Waste Physical Form:" prompt="_x000a_Select from the dropdown list only:_x000a__x000a_1. Liquid_x000a_2. Sludge_x000a_3. Solid_x000a_4. Powder_x000a_5. Gas_x000a__x000a_This is now a mandatory entry" sqref="E6" xr:uid="{0E58D985-9259-4CC2-BFBF-2596D774800B}"/>
    <dataValidation allowBlank="1" showInputMessage="1" showErrorMessage="1" promptTitle="Waste Tonnage" prompt="_x000a_1)  Enter waste values in tonnes only. _x000a_2)  Use a dot to show decimal points._x000a_3)  Only values greater than 0 (Zero) will activate validation._x000a__x000a_When using this form as a template for your next submission, enter 0 (zero) or leave blank._x000a_" sqref="G6" xr:uid="{F77AF1D3-6C4A-43C6-B31E-05B74B51BA2F}"/>
    <dataValidation allowBlank="1" showInputMessage="1" showErrorMessage="1" promptTitle="European Waste Catelogue Codes:" prompt="_x000a_1)  Use EWC codes from Schedule 2 of your permit only._x000a_2)  Entries must match the dropdown list._x000a_3)  Enter 6 (Six) digit code OR Enter code &amp; description as shown on the list_x000a_4)  Codes must NOT have spaces or asterisks *._x000a_" sqref="C6" xr:uid="{2FED5C2E-DBE8-4FEE-A171-5A6DBF8C1338}"/>
    <dataValidation type="list" allowBlank="1" showInputMessage="1" showErrorMessage="1" errorTitle="Invalid entry" error="Only options provided in the dropdown list are valid." sqref="E8:E5007" xr:uid="{5949ED52-9AE9-4F76-BE76-3F462E8A17AF}">
      <formula1>State</formula1>
    </dataValidation>
    <dataValidation type="decimal" allowBlank="1" showInputMessage="1" showErrorMessage="1" errorTitle="Tonnage value error" error="Please check the tonnage amount" sqref="G8:G5007" xr:uid="{A48F8749-D985-422E-A6D4-5378F853A378}">
      <formula1>0</formula1>
      <formula2>1000000</formula2>
    </dataValidation>
    <dataValidation allowBlank="1" showInputMessage="1" showErrorMessage="1" promptTitle="Disposal &amp; Recovery Codes:" prompt="_x000a_1)  Use codes from Schedule 1 of your permit only._x000a_2)  D&amp;R Codes NOT on the list are NOT VALID._x000a_3)  Enter code exactly as shown on list._x000a_4)  Do not enter descriptions." sqref="F6" xr:uid="{6B99EDDB-7298-4E8F-842B-D6A466C48B8B}"/>
  </dataValidations>
  <printOptions horizontalCentered="1" verticalCentered="1"/>
  <pageMargins left="0.23622047244094491" right="0.15748031496062992" top="0.27559055118110237" bottom="0.27559055118110237" header="0.27559055118110237" footer="0.15748031496062992"/>
  <pageSetup paperSize="9" scale="60" orientation="landscape" r:id="rId1"/>
  <headerFooter alignWithMargins="0">
    <oddFooter>&amp;C&amp;N&amp;R&amp;F</oddFooter>
  </headerFooter>
  <drawing r:id="rId2"/>
  <extLst>
    <ext xmlns:x14="http://schemas.microsoft.com/office/spreadsheetml/2009/9/main" uri="{CCE6A557-97BC-4b89-ADB6-D9C93CAAB3DF}">
      <x14:dataValidations xmlns:xm="http://schemas.microsoft.com/office/excel/2006/main" xWindow="714" yWindow="615" count="4">
        <x14:dataValidation type="list" showInputMessage="1" showErrorMessage="1" errorTitle="Invalid Destination entry" error="Only select an destination from the dropdown list._x000a__x000a_• Choose the local authority district/borough if known._x000a_• If not known, choose the county or planning region instead." xr:uid="{06581602-3A21-4F24-9F1E-9021180E0A32}">
          <x14:formula1>
            <xm:f>'Optional- Customise Your Lists'!$G$5:$G$421</xm:f>
          </x14:formula1>
          <xm:sqref>B8:B5007</xm:sqref>
        </x14:dataValidation>
        <x14:dataValidation type="list" showInputMessage="1" showErrorMessage="1" errorTitle="Invalid EWC code" error="Only select EWC code from the dropdown list._x000a__x000a_• If entering manually, use a 6‑digit EWC code with no spaces or extra characters._x000a_• Alternatively, choose the full code and description exactly as shown in the list." xr:uid="{F1FE394E-E448-4EEE-8659-B4E7AFD7B47D}">
          <x14:formula1>
            <xm:f>'Optional- Customise Your Lists'!$W$5:$W$1688</xm:f>
          </x14:formula1>
          <xm:sqref>C8:C5007</xm:sqref>
        </x14:dataValidation>
        <x14:dataValidation type="list" allowBlank="1" showInputMessage="1" showErrorMessage="1" errorTitle="Invalid entry" error="Only ‘Yes’ or ‘No’ are accepted" xr:uid="{3942CC30-081B-437C-B78C-7C1D98F820C3}">
          <x14:formula1>
            <xm:f>'Look Up Values'!$M$2:$M$3</xm:f>
          </x14:formula1>
          <xm:sqref>D8:D5007</xm:sqref>
        </x14:dataValidation>
        <x14:dataValidation type="list" showInputMessage="1" showErrorMessage="1" errorTitle="Invalid D&amp;R Code" error="Only select a D&amp;R code from the dropdown list._x000a__x000a_• Enter the code exactly as shown on the list (no descriptions or extra characters)." xr:uid="{D6C9EBFA-4459-4ED9-9E89-4188549B2203}">
          <x14:formula1>
            <xm:f>'Optional- Customise Your Lists'!$O$5:$O$31</xm:f>
          </x14:formula1>
          <xm:sqref>F8:F5007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071E8-0A9F-4B84-9DD2-B65F466E8F28}">
  <sheetPr codeName="Sheet3">
    <tabColor rgb="FFD0F0C0"/>
  </sheetPr>
  <dimension ref="A1:L51"/>
  <sheetViews>
    <sheetView showGridLines="0" showRowColHeaders="0" zoomScale="80" zoomScaleNormal="80" workbookViewId="0">
      <selection activeCell="I2" sqref="I2"/>
      <extLst>
        <ext xmlns:xlsdti="http://schemas.microsoft.com/office/spreadsheetml/2023/showDataTypeIcons" uri="{77bfe23e-c014-4d31-8a63-9c772dbf06b6}">
          <xlsdti:showDataTypeIcons visible="0"/>
        </ext>
      </extLst>
    </sheetView>
  </sheetViews>
  <sheetFormatPr defaultColWidth="13.42578125" defaultRowHeight="16.5" customHeight="1"/>
  <cols>
    <col min="1" max="1" width="19" style="16" customWidth="1"/>
    <col min="2" max="4" width="13.42578125" style="16"/>
    <col min="5" max="5" width="55.28515625" style="16" customWidth="1"/>
    <col min="6" max="6" width="4.5703125" style="64" customWidth="1"/>
    <col min="7" max="7" width="6.28515625" style="70" customWidth="1"/>
    <col min="8" max="8" width="55.85546875" style="37" customWidth="1"/>
    <col min="9" max="9" width="38.42578125" style="37" customWidth="1"/>
    <col min="10" max="10" width="32.28515625" style="38" customWidth="1"/>
    <col min="11" max="11" width="30.85546875" style="37" customWidth="1"/>
    <col min="12" max="12" width="36.7109375" style="37" customWidth="1"/>
    <col min="13" max="16384" width="13.42578125" style="16"/>
  </cols>
  <sheetData>
    <row r="1" spans="1:11" ht="99" customHeight="1">
      <c r="A1" s="813" t="s">
        <v>145</v>
      </c>
      <c r="B1" s="814"/>
      <c r="C1" s="814"/>
      <c r="D1" s="814"/>
      <c r="E1" s="814"/>
      <c r="F1" s="481"/>
      <c r="G1" s="802" t="s">
        <v>146</v>
      </c>
      <c r="H1" s="802"/>
      <c r="I1" s="802"/>
      <c r="J1" s="801" t="str">
        <f>IF(AND(Site_Information!B37="",I2&lt;&gt;""),"Error: Facility Type on Site Information page must be selected before completing this page","")</f>
        <v/>
      </c>
      <c r="K1" s="801"/>
    </row>
    <row r="2" spans="1:11" ht="45.75" customHeight="1">
      <c r="A2" s="810" t="s">
        <v>147</v>
      </c>
      <c r="B2" s="811"/>
      <c r="C2" s="811"/>
      <c r="D2" s="811"/>
      <c r="E2" s="812"/>
      <c r="F2" s="62"/>
      <c r="G2" s="445" t="s">
        <v>148</v>
      </c>
      <c r="H2" s="446" t="s">
        <v>149</v>
      </c>
      <c r="I2" s="447"/>
      <c r="J2" s="800" t="str" cm="1">
        <f t="array" ref="J2">IF(AND(NOT(ISNUMBER(SEARCH("wamitab",LOWER(I2)))),SUMPRODUCT(--(H11:I16&lt;&gt;""))&gt;0),"WARNING: Personal data has been entered where it is not required. This may result in a data breach. Please select WAMITAB/CIWM and clear names and DOBs.",IF(AND(NOT(ISNUMBER(SEARCH("eu",LOWER(I2)))),OR(TRIM(H7&amp;"")&lt;&gt;"",TRIM(I7&amp;"")&lt;&gt;"")),"WARNING: We cannot process your return as conflicting data is present. Please select EU Skills/ESA to clear accreditation data and Certification Number.",""))</f>
        <v/>
      </c>
      <c r="K2" s="800"/>
    </row>
    <row r="3" spans="1:11" ht="27" customHeight="1">
      <c r="A3" s="793" t="s">
        <v>150</v>
      </c>
      <c r="B3" s="794"/>
      <c r="C3" s="794"/>
      <c r="D3" s="795"/>
      <c r="E3" s="809"/>
      <c r="F3" s="63"/>
      <c r="G3" s="776" t="s">
        <v>151</v>
      </c>
      <c r="H3" s="782" t="s">
        <v>152</v>
      </c>
      <c r="I3" s="783"/>
      <c r="J3" s="800"/>
      <c r="K3" s="800"/>
    </row>
    <row r="4" spans="1:11" ht="48" customHeight="1">
      <c r="A4" s="796"/>
      <c r="B4" s="797"/>
      <c r="C4" s="797"/>
      <c r="D4" s="798"/>
      <c r="E4" s="809"/>
      <c r="F4" s="63"/>
      <c r="G4" s="777"/>
      <c r="H4" s="784"/>
      <c r="I4" s="785"/>
      <c r="J4" s="800"/>
      <c r="K4" s="800"/>
    </row>
    <row r="5" spans="1:11" ht="38.25" customHeight="1">
      <c r="A5" s="778" t="s">
        <v>153</v>
      </c>
      <c r="B5" s="778"/>
      <c r="C5" s="778"/>
      <c r="D5" s="779"/>
      <c r="E5" s="482" t="str" cm="1">
        <f t="array" ref="E5">IF(E3="","Select Yes or No above",IF(E3="No",IF(I2="No Scheme","No Scheme",IF(I2="","Select  NO SCHEME only","Error - select  NO SCHEME")),IF(AND(ISNUMBER(SEARCH("Wamitab",I2)),COUNTBLANK(J11:J22)&lt;&gt;12),INDEX(_xlfn._xlws.FILTER(J11:J22,J11:J22&lt;&gt;""),1),IF(AND(ISNUMBER(SEARCH("EU Skills",I2)),J7&lt;&gt;""),J7,IF(AND(E3="Yes",I2&lt;&gt;""),"No Scheme",IF(E3="Yes","Please select scheme",""))))))</f>
        <v>Select Yes or No above</v>
      </c>
      <c r="F5" s="63"/>
      <c r="G5" s="777"/>
      <c r="H5" s="786" t="s">
        <v>154</v>
      </c>
      <c r="I5" s="787"/>
      <c r="J5" s="71"/>
      <c r="K5" s="16"/>
    </row>
    <row r="6" spans="1:11" ht="35.25" customHeight="1">
      <c r="A6" s="799" t="s">
        <v>155</v>
      </c>
      <c r="B6" s="799"/>
      <c r="C6" s="799"/>
      <c r="D6" s="799"/>
      <c r="E6" s="799"/>
      <c r="G6" s="792" t="s">
        <v>156</v>
      </c>
      <c r="H6" s="792"/>
      <c r="I6" s="483" t="s">
        <v>157</v>
      </c>
      <c r="J6" s="484" t="s">
        <v>158</v>
      </c>
      <c r="K6" s="16"/>
    </row>
    <row r="7" spans="1:11" ht="33.75" customHeight="1">
      <c r="A7" s="806" t="s">
        <v>159</v>
      </c>
      <c r="B7" s="807"/>
      <c r="C7" s="807"/>
      <c r="D7" s="807"/>
      <c r="E7" s="808"/>
      <c r="G7" s="485"/>
      <c r="H7" s="486"/>
      <c r="I7" s="487"/>
      <c r="J7" s="488" t="str">
        <f>IF(AND(TRIM(H7)="",TRIM(I7)=""),"Enter Accreditation &amp; Cert No.",IF(AND(TRIM(H7)="",TRIM(I7)&lt;&gt;""),"Select Accreditation Body",IF(ISNA(MATCH(H7,'Look Up Values'!$AC$2:$AC$4,0)),"Invalid entry - choose from dropdown list only",IF(AND(TRIM(H7)&lt;&gt;"",TRIM(I7)=""),"Enter Cert. no",""))))</f>
        <v>Enter Accreditation &amp; Cert No.</v>
      </c>
      <c r="K7" s="16"/>
    </row>
    <row r="8" spans="1:11" ht="31.9" customHeight="1">
      <c r="A8" s="803" t="s">
        <v>160</v>
      </c>
      <c r="B8" s="804"/>
      <c r="C8" s="804"/>
      <c r="D8" s="804"/>
      <c r="E8" s="805"/>
      <c r="G8" s="780" t="s">
        <v>161</v>
      </c>
      <c r="H8" s="788" t="s">
        <v>162</v>
      </c>
      <c r="I8" s="788"/>
      <c r="J8" s="789"/>
      <c r="K8" s="16"/>
    </row>
    <row r="9" spans="1:11" ht="61.5" customHeight="1">
      <c r="A9" s="803"/>
      <c r="B9" s="804"/>
      <c r="C9" s="804"/>
      <c r="D9" s="804"/>
      <c r="E9" s="805"/>
      <c r="G9" s="781"/>
      <c r="H9" s="790"/>
      <c r="I9" s="790"/>
      <c r="J9" s="791"/>
      <c r="K9" s="16"/>
    </row>
    <row r="10" spans="1:11" ht="28.5" customHeight="1">
      <c r="A10" s="183"/>
      <c r="E10" s="184"/>
      <c r="G10" s="91"/>
      <c r="H10" s="92" t="s">
        <v>163</v>
      </c>
      <c r="I10" s="93" t="s">
        <v>164</v>
      </c>
      <c r="J10" s="94" t="s">
        <v>158</v>
      </c>
      <c r="K10" s="16"/>
    </row>
    <row r="11" spans="1:11" ht="15.75">
      <c r="A11" s="183"/>
      <c r="E11" s="184"/>
      <c r="G11" s="95">
        <v>1</v>
      </c>
      <c r="H11" s="272"/>
      <c r="I11" s="273"/>
      <c r="J11" s="274" t="str">
        <f ca="1">IF(AND(COUNTA($H$11:$H$22)=0,COUNTA($I$11:$I$22)=0),"Enter TCM data",IF(I11="",IF(H11&lt;&gt;"","Fill in DOB",""),IF(H11="","Fill in Name",IFERROR(IF(DATEDIF(I11,TODAY(),"Y")&gt;=16,"","Age not Valid"),"Enter valid DOB"))))</f>
        <v>Enter TCM data</v>
      </c>
      <c r="K11" s="16"/>
    </row>
    <row r="12" spans="1:11" ht="15.75">
      <c r="A12" s="183"/>
      <c r="E12" s="184"/>
      <c r="G12" s="489">
        <v>2</v>
      </c>
      <c r="H12" s="275"/>
      <c r="I12" s="273"/>
      <c r="J12" s="274" t="str">
        <f t="shared" ref="J12:J22" ca="1" si="0">IF(AND(COUNTA($H$11:$H$22)=0,COUNTA($I$11:$I$22)=0),"Enter TCM data",IF(I12="",IF(H12&lt;&gt;"","Fill in DOB",""),IF(H12="","Fill in Name",IFERROR(IF(DATEDIF(I12,TODAY(),"Y")&gt;=16,"","Age not Valid"),"Enter valid DOB"))))</f>
        <v>Enter TCM data</v>
      </c>
      <c r="K12" s="16"/>
    </row>
    <row r="13" spans="1:11" ht="15.75">
      <c r="A13" s="183"/>
      <c r="E13" s="184"/>
      <c r="G13" s="489">
        <v>3</v>
      </c>
      <c r="H13" s="275"/>
      <c r="I13" s="273"/>
      <c r="J13" s="274" t="str">
        <f t="shared" ca="1" si="0"/>
        <v>Enter TCM data</v>
      </c>
      <c r="K13" s="16"/>
    </row>
    <row r="14" spans="1:11" ht="15.75">
      <c r="A14" s="183"/>
      <c r="E14" s="184"/>
      <c r="G14" s="489">
        <v>4</v>
      </c>
      <c r="H14" s="275"/>
      <c r="I14" s="273"/>
      <c r="J14" s="274" t="str">
        <f t="shared" ca="1" si="0"/>
        <v>Enter TCM data</v>
      </c>
      <c r="K14" s="16"/>
    </row>
    <row r="15" spans="1:11" ht="15.75">
      <c r="A15" s="183"/>
      <c r="E15" s="184"/>
      <c r="G15" s="489">
        <v>5</v>
      </c>
      <c r="H15" s="275"/>
      <c r="I15" s="273"/>
      <c r="J15" s="274" t="str">
        <f t="shared" ca="1" si="0"/>
        <v>Enter TCM data</v>
      </c>
      <c r="K15" s="16"/>
    </row>
    <row r="16" spans="1:11" ht="15.75">
      <c r="A16" s="183"/>
      <c r="E16" s="184"/>
      <c r="G16" s="489">
        <v>6</v>
      </c>
      <c r="H16" s="275"/>
      <c r="I16" s="273"/>
      <c r="J16" s="274" t="str">
        <f t="shared" ca="1" si="0"/>
        <v>Enter TCM data</v>
      </c>
      <c r="K16" s="16"/>
    </row>
    <row r="17" spans="1:12" ht="15.75">
      <c r="A17" s="183"/>
      <c r="E17" s="184"/>
      <c r="G17" s="489">
        <v>7</v>
      </c>
      <c r="H17" s="275"/>
      <c r="I17" s="273"/>
      <c r="J17" s="274" t="str">
        <f t="shared" ca="1" si="0"/>
        <v>Enter TCM data</v>
      </c>
      <c r="K17" s="16"/>
    </row>
    <row r="18" spans="1:12" ht="15.75">
      <c r="A18" s="183"/>
      <c r="E18" s="184"/>
      <c r="G18" s="489">
        <v>8</v>
      </c>
      <c r="H18" s="275"/>
      <c r="I18" s="273"/>
      <c r="J18" s="274" t="str">
        <f t="shared" ca="1" si="0"/>
        <v>Enter TCM data</v>
      </c>
      <c r="K18" s="16"/>
    </row>
    <row r="19" spans="1:12" ht="15.75">
      <c r="A19" s="183"/>
      <c r="E19" s="184"/>
      <c r="G19" s="489">
        <v>9</v>
      </c>
      <c r="H19" s="275"/>
      <c r="I19" s="273"/>
      <c r="J19" s="274" t="str">
        <f t="shared" ca="1" si="0"/>
        <v>Enter TCM data</v>
      </c>
      <c r="K19" s="16"/>
    </row>
    <row r="20" spans="1:12" ht="15.75">
      <c r="A20" s="183"/>
      <c r="E20" s="184"/>
      <c r="G20" s="489">
        <v>10</v>
      </c>
      <c r="H20" s="275"/>
      <c r="I20" s="273"/>
      <c r="J20" s="274" t="str">
        <f t="shared" ca="1" si="0"/>
        <v>Enter TCM data</v>
      </c>
      <c r="K20" s="16"/>
    </row>
    <row r="21" spans="1:12" ht="15.75">
      <c r="A21" s="183"/>
      <c r="E21" s="184"/>
      <c r="G21" s="489">
        <v>11</v>
      </c>
      <c r="H21" s="275"/>
      <c r="I21" s="273"/>
      <c r="J21" s="274" t="str">
        <f t="shared" ca="1" si="0"/>
        <v>Enter TCM data</v>
      </c>
      <c r="K21" s="16"/>
    </row>
    <row r="22" spans="1:12" ht="15.75">
      <c r="A22" s="183"/>
      <c r="E22" s="184"/>
      <c r="G22" s="489">
        <v>12</v>
      </c>
      <c r="H22" s="276"/>
      <c r="I22" s="273"/>
      <c r="J22" s="274" t="str">
        <f t="shared" ca="1" si="0"/>
        <v>Enter TCM data</v>
      </c>
      <c r="K22" s="16"/>
    </row>
    <row r="23" spans="1:12" ht="14.25">
      <c r="A23" s="183"/>
      <c r="E23" s="184"/>
      <c r="H23" s="72"/>
      <c r="I23" s="73"/>
      <c r="J23" s="74"/>
      <c r="K23" s="16"/>
    </row>
    <row r="24" spans="1:12" s="17" customFormat="1" ht="18">
      <c r="A24" s="183"/>
      <c r="B24" s="16"/>
      <c r="C24" s="16"/>
      <c r="D24" s="16"/>
      <c r="E24" s="184"/>
      <c r="F24" s="65"/>
      <c r="G24" s="774" t="s">
        <v>165</v>
      </c>
      <c r="H24" s="775"/>
      <c r="I24" s="490"/>
      <c r="J24" s="491"/>
      <c r="K24" s="16"/>
      <c r="L24" s="37"/>
    </row>
    <row r="25" spans="1:12" s="18" customFormat="1" ht="15.75">
      <c r="A25" s="183"/>
      <c r="B25" s="16"/>
      <c r="C25" s="16"/>
      <c r="D25" s="16"/>
      <c r="E25" s="184"/>
      <c r="F25" s="64"/>
      <c r="G25" s="66"/>
      <c r="H25" s="56"/>
      <c r="I25" s="57"/>
      <c r="J25" s="132"/>
      <c r="K25" s="16"/>
      <c r="L25" s="37"/>
    </row>
    <row r="26" spans="1:12" ht="15.75">
      <c r="A26" s="183"/>
      <c r="E26" s="184"/>
      <c r="G26" s="67" t="s">
        <v>166</v>
      </c>
      <c r="H26" s="55"/>
      <c r="I26" s="57"/>
      <c r="J26" s="132"/>
      <c r="K26" s="16"/>
    </row>
    <row r="27" spans="1:12" ht="16.5" customHeight="1">
      <c r="A27" s="183"/>
      <c r="E27" s="184"/>
      <c r="G27" s="67" t="s">
        <v>167</v>
      </c>
      <c r="H27" s="55"/>
      <c r="I27" s="57"/>
      <c r="J27" s="133"/>
      <c r="K27" s="16"/>
    </row>
    <row r="28" spans="1:12" ht="15.75">
      <c r="A28" s="183"/>
      <c r="E28" s="184"/>
      <c r="G28" s="67" t="s">
        <v>168</v>
      </c>
      <c r="H28" s="55"/>
      <c r="I28" s="57"/>
      <c r="J28" s="133"/>
      <c r="K28" s="16"/>
    </row>
    <row r="29" spans="1:12" ht="15.75">
      <c r="A29" s="183"/>
      <c r="E29" s="184"/>
      <c r="G29" s="67" t="s">
        <v>169</v>
      </c>
      <c r="H29" s="55"/>
      <c r="I29" s="59"/>
      <c r="J29" s="132"/>
      <c r="K29" s="16"/>
    </row>
    <row r="30" spans="1:12" ht="15.75" customHeight="1">
      <c r="A30" s="183"/>
      <c r="E30" s="184"/>
      <c r="G30" s="771" t="s">
        <v>170</v>
      </c>
      <c r="H30" s="772"/>
      <c r="I30" s="772"/>
      <c r="J30" s="773"/>
      <c r="K30" s="16"/>
    </row>
    <row r="31" spans="1:12" ht="15.75">
      <c r="A31" s="183"/>
      <c r="E31" s="184"/>
      <c r="G31" s="66"/>
      <c r="H31" s="56"/>
      <c r="I31" s="57"/>
      <c r="J31" s="102"/>
      <c r="K31" s="16"/>
    </row>
    <row r="32" spans="1:12" ht="15.75">
      <c r="A32" s="183"/>
      <c r="E32" s="184"/>
      <c r="G32" s="68" t="s">
        <v>32</v>
      </c>
      <c r="H32" s="55"/>
      <c r="I32" s="57"/>
      <c r="J32" s="102"/>
      <c r="K32" s="16"/>
    </row>
    <row r="33" spans="1:12" ht="15.75">
      <c r="A33" s="183"/>
      <c r="E33" s="184"/>
      <c r="G33" s="67" t="s">
        <v>171</v>
      </c>
      <c r="H33" s="55"/>
      <c r="I33" s="57"/>
      <c r="J33" s="102"/>
      <c r="K33" s="16"/>
    </row>
    <row r="34" spans="1:12" ht="15.75">
      <c r="A34" s="183"/>
      <c r="E34" s="184"/>
      <c r="G34" s="67" t="s">
        <v>172</v>
      </c>
      <c r="H34" s="55"/>
      <c r="I34" s="54"/>
      <c r="J34" s="102"/>
      <c r="K34" s="16"/>
    </row>
    <row r="35" spans="1:12" ht="15.75">
      <c r="A35" s="183"/>
      <c r="E35" s="184"/>
      <c r="G35" s="67" t="s">
        <v>173</v>
      </c>
      <c r="H35" s="55"/>
      <c r="I35" s="54"/>
      <c r="J35" s="75"/>
      <c r="K35" s="16"/>
    </row>
    <row r="36" spans="1:12" ht="15.75">
      <c r="A36" s="183"/>
      <c r="E36" s="184"/>
      <c r="G36" s="67" t="s">
        <v>174</v>
      </c>
      <c r="H36" s="55"/>
      <c r="I36" s="54"/>
      <c r="J36" s="75"/>
      <c r="K36" s="16"/>
    </row>
    <row r="37" spans="1:12" s="19" customFormat="1" ht="18">
      <c r="A37" s="183"/>
      <c r="B37" s="16"/>
      <c r="C37" s="16"/>
      <c r="D37" s="16"/>
      <c r="E37" s="184"/>
      <c r="F37" s="64"/>
      <c r="G37" s="66"/>
      <c r="H37" s="56"/>
      <c r="I37" s="54"/>
      <c r="J37" s="75"/>
      <c r="K37" s="16"/>
      <c r="L37" s="37"/>
    </row>
    <row r="38" spans="1:12" ht="15.75">
      <c r="A38" s="183"/>
      <c r="E38" s="184"/>
      <c r="G38" s="68" t="s">
        <v>175</v>
      </c>
      <c r="H38" s="55"/>
      <c r="I38" s="54"/>
      <c r="J38" s="75"/>
      <c r="K38" s="16"/>
    </row>
    <row r="39" spans="1:12" ht="15.75">
      <c r="A39" s="183"/>
      <c r="E39" s="184"/>
      <c r="G39" s="67" t="s">
        <v>176</v>
      </c>
      <c r="H39" s="58"/>
      <c r="I39" s="54"/>
      <c r="J39" s="75"/>
      <c r="K39" s="16"/>
    </row>
    <row r="40" spans="1:12" ht="30.75" customHeight="1">
      <c r="A40" s="183"/>
      <c r="C40" s="181"/>
      <c r="D40" s="181"/>
      <c r="E40" s="184"/>
      <c r="G40" s="67" t="s">
        <v>177</v>
      </c>
      <c r="H40" s="58"/>
      <c r="I40" s="54"/>
      <c r="J40" s="75"/>
      <c r="K40" s="16"/>
    </row>
    <row r="41" spans="1:12" ht="15.75">
      <c r="A41" s="183"/>
      <c r="C41" s="181"/>
      <c r="D41" s="182"/>
      <c r="E41" s="184"/>
      <c r="G41" s="67" t="s">
        <v>178</v>
      </c>
      <c r="H41" s="58"/>
      <c r="I41" s="54"/>
      <c r="J41" s="75"/>
      <c r="K41" s="16"/>
    </row>
    <row r="42" spans="1:12" ht="15">
      <c r="A42" s="185"/>
      <c r="B42" s="180"/>
      <c r="C42" s="180"/>
      <c r="D42" s="180"/>
      <c r="E42" s="186"/>
      <c r="G42" s="771" t="s">
        <v>179</v>
      </c>
      <c r="H42" s="772"/>
      <c r="I42" s="772"/>
      <c r="J42" s="773"/>
      <c r="K42" s="16"/>
    </row>
    <row r="43" spans="1:12" ht="15">
      <c r="A43"/>
      <c r="B43"/>
      <c r="C43"/>
      <c r="D43"/>
      <c r="E43"/>
      <c r="G43" s="69"/>
      <c r="H43" s="60"/>
      <c r="I43" s="61"/>
      <c r="J43" s="76"/>
      <c r="K43" s="16"/>
    </row>
    <row r="44" spans="1:12" ht="12">
      <c r="A44"/>
      <c r="B44"/>
      <c r="C44"/>
      <c r="D44"/>
      <c r="E44"/>
      <c r="H44" s="16"/>
      <c r="I44" s="16"/>
      <c r="J44" s="74"/>
      <c r="K44" s="16"/>
    </row>
    <row r="45" spans="1:12" ht="12">
      <c r="H45" s="16"/>
      <c r="I45" s="16"/>
      <c r="J45" s="74"/>
      <c r="K45" s="16"/>
    </row>
    <row r="46" spans="1:12" ht="12">
      <c r="H46" s="16"/>
      <c r="I46" s="16"/>
      <c r="J46" s="74"/>
      <c r="K46" s="16"/>
    </row>
    <row r="47" spans="1:12" ht="12">
      <c r="H47" s="16"/>
      <c r="I47" s="16"/>
      <c r="J47" s="74"/>
      <c r="K47" s="16"/>
    </row>
    <row r="48" spans="1:12" ht="12">
      <c r="H48" s="16"/>
      <c r="I48" s="16"/>
      <c r="J48" s="74"/>
      <c r="K48" s="16"/>
    </row>
    <row r="49" spans="8:11" ht="12">
      <c r="H49" s="16"/>
      <c r="I49" s="16"/>
      <c r="J49" s="74"/>
      <c r="K49" s="16"/>
    </row>
    <row r="50" spans="8:11" ht="12">
      <c r="H50" s="16"/>
      <c r="I50" s="16"/>
      <c r="J50" s="74"/>
      <c r="K50" s="16"/>
    </row>
    <row r="51" spans="8:11" ht="12">
      <c r="H51" s="16"/>
      <c r="I51" s="16"/>
      <c r="J51" s="74"/>
      <c r="K51" s="16"/>
    </row>
  </sheetData>
  <sheetProtection algorithmName="SHA-512" hashValue="51MF/cJC/dMVMC5JZC9FkW8v+LW9+eygaELYySiHiBTHgDWdt+8dtKzWQrkapS01RV3sF1yXhqo/whrky+GlXw==" saltValue="MhB1spJ8uzUwHVQAThY65A==" spinCount="100000" sheet="1" objects="1" scenarios="1"/>
  <mergeCells count="20">
    <mergeCell ref="J1:K1"/>
    <mergeCell ref="G1:I1"/>
    <mergeCell ref="A8:E9"/>
    <mergeCell ref="A7:E7"/>
    <mergeCell ref="E3:E4"/>
    <mergeCell ref="A2:E2"/>
    <mergeCell ref="A1:E1"/>
    <mergeCell ref="G30:J30"/>
    <mergeCell ref="G42:J42"/>
    <mergeCell ref="G24:H24"/>
    <mergeCell ref="G3:G5"/>
    <mergeCell ref="A5:D5"/>
    <mergeCell ref="G8:G9"/>
    <mergeCell ref="H3:I4"/>
    <mergeCell ref="H5:I5"/>
    <mergeCell ref="H8:J9"/>
    <mergeCell ref="G6:H6"/>
    <mergeCell ref="A3:D4"/>
    <mergeCell ref="A6:E6"/>
    <mergeCell ref="J2:K4"/>
  </mergeCells>
  <conditionalFormatting sqref="E5">
    <cfRule type="expression" dxfId="35" priority="5">
      <formula>TRIM($E$5)="No Scheme"</formula>
    </cfRule>
    <cfRule type="containsText" dxfId="34" priority="34" operator="containsText" text="Y">
      <formula>NOT(ISERROR(SEARCH("Y",E5)))</formula>
    </cfRule>
    <cfRule type="containsBlanks" dxfId="33" priority="244">
      <formula>LEN(TRIM(E5))=0</formula>
    </cfRule>
  </conditionalFormatting>
  <conditionalFormatting sqref="G8:H8 G9">
    <cfRule type="expression" dxfId="31" priority="62">
      <formula>$I$2="WAMITAB / CIWM"</formula>
    </cfRule>
    <cfRule type="expression" dxfId="30" priority="58">
      <formula>$I$2="EU Skills / ESA"</formula>
    </cfRule>
  </conditionalFormatting>
  <conditionalFormatting sqref="G2:I2">
    <cfRule type="expression" dxfId="28" priority="252">
      <formula>$I$2=""</formula>
    </cfRule>
    <cfRule type="expression" dxfId="27" priority="253">
      <formula>OR(EXACT(TRIM($I$2),"No Scheme"),EXACT(TRIM($I$2),"No TCM Change Since Last Return"))</formula>
    </cfRule>
    <cfRule type="expression" dxfId="26" priority="254">
      <formula>$I$2="WAMITAB / CIWM"</formula>
    </cfRule>
  </conditionalFormatting>
  <conditionalFormatting sqref="G3:I3">
    <cfRule type="expression" dxfId="25" priority="249">
      <formula>ISNUMBER(SEARCH("Error - Select No Scheme",$E$3))</formula>
    </cfRule>
  </conditionalFormatting>
  <conditionalFormatting sqref="G3:I4 G5:K29 G30 K30 G31:K41 G42 K42 G43:K43">
    <cfRule type="expression" dxfId="24" priority="51">
      <formula>$I$2=""</formula>
    </cfRule>
  </conditionalFormatting>
  <conditionalFormatting sqref="G3:I5">
    <cfRule type="expression" dxfId="23" priority="255">
      <formula>$E$3=""</formula>
    </cfRule>
    <cfRule type="expression" dxfId="22" priority="3">
      <formula>TRIM(LOWER($E$3))="no"</formula>
    </cfRule>
    <cfRule type="expression" dxfId="21" priority="6">
      <formula>$I$2="EU Skills / ESA"</formula>
    </cfRule>
  </conditionalFormatting>
  <conditionalFormatting sqref="G5:J29 G3:I4 G30 G31:J41 G42 G43:J45">
    <cfRule type="expression" dxfId="20" priority="248">
      <formula>ISNUMBER(SEARCH("Error - Select No Scheme",$E$3))</formula>
    </cfRule>
  </conditionalFormatting>
  <conditionalFormatting sqref="G7:J7 G8:H8 G9 G3:I4 G5:J5 K5:K43 G6 I6:J6">
    <cfRule type="expression" dxfId="19" priority="60">
      <formula>OR($I$2="No Scheme",$I$2="No TCM Change Since Last Return")</formula>
    </cfRule>
  </conditionalFormatting>
  <conditionalFormatting sqref="G7:J7 G3:I4 G5:J5 K5:K7 G6 I6:J6">
    <cfRule type="expression" dxfId="18" priority="63">
      <formula>$I$2="WAMITAB / CIWM"</formula>
    </cfRule>
  </conditionalFormatting>
  <conditionalFormatting sqref="G7:J7">
    <cfRule type="expression" dxfId="17" priority="57">
      <formula>$I$2="EU Skills / ESA"</formula>
    </cfRule>
  </conditionalFormatting>
  <conditionalFormatting sqref="G8:J9">
    <cfRule type="expression" dxfId="16" priority="54">
      <formula>$I$2="WAMITAB / CIWM"</formula>
    </cfRule>
  </conditionalFormatting>
  <conditionalFormatting sqref="G10:J29 G30 G31:J41 G42 G43:J44">
    <cfRule type="expression" dxfId="15" priority="49">
      <formula>OR($I$2="No Scheme",$I$2="No TCM Change Since Last Return")</formula>
    </cfRule>
    <cfRule type="expression" dxfId="14" priority="48">
      <formula>$I$2="EU Skills / ESA"</formula>
    </cfRule>
  </conditionalFormatting>
  <conditionalFormatting sqref="H11:I22">
    <cfRule type="expression" priority="47">
      <formula>IF(AND(TRIM(I2&amp;"")&lt;&gt;"",NOT(ISNUMBER(SEARCH("WAMITAB / CIWM",I2)))),"Clear data","")</formula>
    </cfRule>
  </conditionalFormatting>
  <conditionalFormatting sqref="H5:J5 G6:J29 G30 G31:J41 G42 G43:J43">
    <cfRule type="expression" dxfId="12" priority="2">
      <formula>TRIM(LOWER($E$3))="no"</formula>
    </cfRule>
  </conditionalFormatting>
  <conditionalFormatting sqref="J1">
    <cfRule type="expression" dxfId="11" priority="52">
      <formula>$J$1=""</formula>
    </cfRule>
  </conditionalFormatting>
  <conditionalFormatting sqref="J2:K4">
    <cfRule type="expression" dxfId="10" priority="1">
      <formula>LEN($J2)&gt;0</formula>
    </cfRule>
  </conditionalFormatting>
  <conditionalFormatting sqref="K7:K10">
    <cfRule type="expression" dxfId="9" priority="53">
      <formula>$I$2="No Scheme"</formula>
    </cfRule>
  </conditionalFormatting>
  <conditionalFormatting sqref="K8:K10">
    <cfRule type="expression" dxfId="8" priority="55">
      <formula>$I$2="EU Skills / ESA"</formula>
    </cfRule>
  </conditionalFormatting>
  <dataValidations count="7">
    <dataValidation type="list" allowBlank="1" showInputMessage="1" showErrorMessage="1" sqref="I2" xr:uid="{A41AFA7C-AD7E-46BB-BA0C-41C05E4B4431}">
      <formula1>TCM_List</formula1>
    </dataValidation>
    <dataValidation allowBlank="1" showInputMessage="1" showErrorMessage="1" error="TCM Age must be over 16 Years" sqref="J12:J22" xr:uid="{DE97EE43-CD43-4A1F-8EBF-8CD5E1B919E5}"/>
    <dataValidation type="date" allowBlank="1" showInputMessage="1" showErrorMessage="1" sqref="I23" xr:uid="{AB62CA98-983B-45A4-AF4A-D3DEA983D490}">
      <formula1>J39</formula1>
      <formula2>J40</formula2>
    </dataValidation>
    <dataValidation type="date" allowBlank="1" showInputMessage="1" showErrorMessage="1" sqref="I45:I51" xr:uid="{0560A14A-BEC3-4644-9917-9C3BD35CC702}">
      <formula1>J52</formula1>
      <formula2>J53</formula2>
    </dataValidation>
    <dataValidation type="date" allowBlank="1" showInputMessage="1" showErrorMessage="1" sqref="I44" xr:uid="{9CC3D088-5EB8-47CF-BD36-1D11102C9FD0}">
      <formula1>#REF!</formula1>
      <formula2>J52</formula2>
    </dataValidation>
    <dataValidation type="list" showInputMessage="1" showErrorMessage="1" errorTitle="Invalid Entry" error="_x000a_Please select a value from the list._x000a_Free text is not permitted." sqref="E3" xr:uid="{B311ACAC-1785-403C-B07A-21465724A6A2}">
      <formula1>YesOrNo</formula1>
    </dataValidation>
    <dataValidation type="custom" allowBlank="1" showInputMessage="1" showErrorMessage="1" errorTitle="Invalid Name Format" error="Enter a first name and surname, each starting with a capital letter. _x000a_Names cannot be duplicated." sqref="H11:H22" xr:uid="{E0558D0D-E76D-4834-A9B6-485F35C1DA0F}">
      <formula1>AND(OR(H11="",IFERROR(AND(ISNUMBER(FIND(" ",TRIM(H11))),EXACT(LEFT(TRIM(H11),1),UPPER(LEFT(TRIM(H11),1))),EXACT(MID(TRIM(H11),FIND(" ",TRIM(H11))+1,1),UPPER(MID(TRIM(H11),FIND(" ",TRIM(H11))+1,1)))),FALSE)),COUNTIF($H$11:$H$22,H11)&lt;=1)</formula1>
    </dataValidation>
  </dataValidations>
  <hyperlinks>
    <hyperlink ref="G30" r:id="rId1" xr:uid="{4AAC9D1B-69D3-4046-A133-CC75C5C98FE2}"/>
    <hyperlink ref="G42" r:id="rId2" xr:uid="{45283221-AB65-47D0-942D-F31A84F77F7F}"/>
  </hyperlinks>
  <printOptions horizontalCentered="1" verticalCentered="1"/>
  <pageMargins left="0.43307086614173229" right="0.35433070866141736" top="0.43307086614173229" bottom="0.43307086614173229" header="0.31496062992125984" footer="0.23622047244094491"/>
  <pageSetup paperSize="9" scale="65" orientation="landscape" r:id="rId3"/>
  <headerFooter>
    <oddFooter>Page &amp;P&amp;R&amp;F</oddFooter>
  </headerFooter>
  <colBreaks count="1" manualBreakCount="1">
    <brk id="10" max="1048575" man="1"/>
  </colBreaks>
  <ignoredErrors>
    <ignoredError sqref="G2:G3 G8" numberStoredAsText="1"/>
  </ignoredErrors>
  <drawing r:id="rId4"/>
  <extLst>
    <ext xmlns:x14="http://schemas.microsoft.com/office/spreadsheetml/2009/9/main" uri="{78C0D931-6437-407d-A8EE-F0AAD7539E65}">
      <x14:conditionalFormattings>
        <x14:conditionalFormatting xmlns:xm="http://schemas.microsoft.com/office/excel/2006/main">
          <x14:cfRule type="expression" priority="12" id="{DD995CA0-E8A2-4F62-A60C-39BDE3963FF3}">
            <xm:f>TRIM('Look Up Values'!$AG$2)="False"</xm:f>
            <x14:dxf>
              <font>
                <color theme="0"/>
              </font>
              <fill>
                <patternFill>
                  <bgColor theme="0"/>
                </patternFill>
              </fill>
              <border>
                <left/>
                <right/>
                <top/>
                <bottom/>
                <vertical/>
                <horizontal/>
              </border>
            </x14:dxf>
          </x14:cfRule>
          <x14:cfRule type="expression" priority="15" id="{A147E95F-0A18-42AD-81F8-0EF1F455A493}">
            <xm:f>TRIM('Look Up Values'!$AG$2)=""</xm:f>
            <x14:dxf>
              <font>
                <color theme="0"/>
              </font>
              <fill>
                <patternFill>
                  <bgColor theme="0"/>
                </patternFill>
              </fill>
              <border>
                <left/>
                <right/>
                <top/>
                <bottom/>
                <vertical/>
                <horizontal/>
              </border>
            </x14:dxf>
          </x14:cfRule>
          <xm:sqref>A2:E5</xm:sqref>
        </x14:conditionalFormatting>
        <x14:conditionalFormatting xmlns:xm="http://schemas.microsoft.com/office/excel/2006/main">
          <x14:cfRule type="expression" priority="13" id="{E176A56B-1698-4DBD-85B2-6A84C1D5986A}">
            <xm:f>TRIM('Look Up Values'!$AG$2)="FALSE"</xm:f>
            <x14:dxf>
              <font>
                <color theme="0"/>
              </font>
              <fill>
                <patternFill>
                  <bgColor theme="0"/>
                </patternFill>
              </fill>
              <border>
                <left/>
                <right/>
                <top/>
                <bottom style="thin">
                  <color auto="1"/>
                </bottom>
                <vertical/>
                <horizontal/>
              </border>
            </x14:dxf>
          </x14:cfRule>
          <x14:cfRule type="expression" priority="14" id="{1B65F2CB-D032-44D8-9663-8626BC51F568}">
            <xm:f>TRIM('Look Up Values'!$AG$2)=""</xm:f>
            <x14:dxf>
              <font>
                <color theme="0"/>
              </font>
              <fill>
                <patternFill>
                  <bgColor theme="0"/>
                </patternFill>
              </fill>
              <border>
                <left/>
                <right/>
                <top/>
                <bottom style="thin">
                  <color auto="1"/>
                </bottom>
                <vertical/>
                <horizontal/>
              </border>
            </x14:dxf>
          </x14:cfRule>
          <xm:sqref>A5:E5</xm:sqref>
        </x14:conditionalFormatting>
        <x14:conditionalFormatting xmlns:xm="http://schemas.microsoft.com/office/excel/2006/main">
          <x14:cfRule type="expression" priority="38" id="{6D933AF2-8D7D-4C0D-8CDB-66DA3363FACA}">
            <xm:f>'Look Up Values'!$AG$2=TRUE</xm:f>
            <x14:dxf>
              <border>
                <top style="thin">
                  <color auto="1"/>
                </top>
                <vertical/>
                <horizontal/>
              </border>
            </x14:dxf>
          </x14:cfRule>
          <xm:sqref>G3:G5</xm:sqref>
        </x14:conditionalFormatting>
        <x14:conditionalFormatting xmlns:xm="http://schemas.microsoft.com/office/excel/2006/main">
          <x14:cfRule type="expression" priority="10" id="{BA0089A0-B376-49DC-83F8-EFC0BB35AB50}">
            <xm:f>'Look Up Values'!$AG$2="False"</xm:f>
            <x14:dxf>
              <font>
                <color theme="0"/>
              </font>
              <fill>
                <patternFill>
                  <bgColor theme="0"/>
                </patternFill>
              </fill>
              <border>
                <left/>
                <right/>
                <top/>
                <bottom/>
                <vertical/>
                <horizontal/>
              </border>
            </x14:dxf>
          </x14:cfRule>
          <xm:sqref>G1:I2</xm:sqref>
        </x14:conditionalFormatting>
        <x14:conditionalFormatting xmlns:xm="http://schemas.microsoft.com/office/excel/2006/main">
          <x14:cfRule type="expression" priority="37" id="{EE8970D4-7A85-43B6-9D59-8F11A14BABE8}">
            <xm:f>'Look Up Values'!$AG$2=TRUE</xm:f>
            <x14:dxf>
              <border>
                <top style="thin">
                  <color auto="1"/>
                </top>
              </border>
            </x14:dxf>
          </x14:cfRule>
          <xm:sqref>H3:I4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BDDBF90-1991-4B29-A5FF-6EF3312D6253}">
          <x14:formula1>
            <xm:f>'Look Up Values'!$AC$2:$AC$4</xm:f>
          </x14:formula1>
          <xm:sqref>H7</xm:sqref>
        </x14:dataValidation>
        <x14:dataValidation type="date" allowBlank="1" showInputMessage="1" showErrorMessage="1" error="Enter DD/MM/YYYY_x000a__x000a_TCM age is miminum 16 Years" xr:uid="{0FEE2B0B-3300-43E8-8B64-1FA17D94E0E2}">
          <x14:formula1>
            <xm:f>Lookup_Submission!$B$27</xm:f>
          </x14:formula1>
          <x14:formula2>
            <xm:f>Lookup_Submission!$B$28</xm:f>
          </x14:formula2>
          <xm:sqref>I11:I22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82BD8-D2BA-4070-BA10-683CBF376876}">
  <sheetPr codeName="Sheet5">
    <tabColor rgb="FFF69F00"/>
    <outlinePr showOutlineSymbols="0"/>
  </sheetPr>
  <dimension ref="A1:W1708"/>
  <sheetViews>
    <sheetView showGridLines="0" showRowColHeaders="0" showOutlineSymbols="0" zoomScale="80" zoomScaleNormal="80" workbookViewId="0">
      <pane ySplit="4" topLeftCell="A5" activePane="bottomLeft" state="frozen"/>
      <selection pane="bottomLeft" sqref="A1:G1"/>
      <extLst>
        <ext xmlns:xlsdti="http://schemas.microsoft.com/office/spreadsheetml/2023/showDataTypeIcons" uri="{77bfe23e-c014-4d31-8a63-9c772dbf06b6}">
          <xlsdti:showDataTypeIcons visible="0"/>
        </ext>
      </extLst>
    </sheetView>
  </sheetViews>
  <sheetFormatPr defaultColWidth="9.140625" defaultRowHeight="33" customHeight="1"/>
  <cols>
    <col min="1" max="1" width="45" style="109" customWidth="1"/>
    <col min="2" max="2" width="17.42578125" style="109" customWidth="1"/>
    <col min="3" max="3" width="45" style="109" customWidth="1"/>
    <col min="4" max="4" width="7.42578125" style="214" customWidth="1"/>
    <col min="5" max="5" width="45" style="109" customWidth="1"/>
    <col min="6" max="6" width="18.42578125" style="109" customWidth="1"/>
    <col min="7" max="7" width="45" style="109" customWidth="1"/>
    <col min="8" max="8" width="7.42578125" style="214" customWidth="1"/>
    <col min="9" max="9" width="28.5703125" style="109" customWidth="1"/>
    <col min="10" max="10" width="17.42578125" style="109" customWidth="1"/>
    <col min="11" max="11" width="28.85546875" style="109" customWidth="1"/>
    <col min="12" max="12" width="7.42578125" style="214" customWidth="1"/>
    <col min="13" max="13" width="28.5703125" style="109" customWidth="1"/>
    <col min="14" max="14" width="17.42578125" style="109" customWidth="1"/>
    <col min="15" max="15" width="28.85546875" style="109" customWidth="1"/>
    <col min="16" max="16" width="7.42578125" style="214" customWidth="1"/>
    <col min="17" max="17" width="92.7109375" style="227" customWidth="1"/>
    <col min="18" max="18" width="17.42578125" style="109" customWidth="1"/>
    <col min="19" max="19" width="97" style="230" customWidth="1"/>
    <col min="20" max="20" width="6.42578125" style="230" customWidth="1"/>
    <col min="21" max="21" width="114.28515625" style="227" customWidth="1"/>
    <col min="22" max="22" width="17.42578125" style="109" customWidth="1"/>
    <col min="23" max="23" width="97" style="230" customWidth="1"/>
    <col min="24" max="16384" width="9.140625" style="109"/>
  </cols>
  <sheetData>
    <row r="1" spans="1:23" ht="53.25" customHeight="1" thickBot="1">
      <c r="A1" s="821" t="s">
        <v>180</v>
      </c>
      <c r="B1" s="822"/>
      <c r="C1" s="822"/>
      <c r="D1" s="822"/>
      <c r="E1" s="822"/>
      <c r="F1" s="822"/>
      <c r="G1" s="822"/>
      <c r="H1" s="465"/>
      <c r="I1" s="828" t="s">
        <v>3929</v>
      </c>
      <c r="J1" s="829"/>
      <c r="K1" s="829"/>
      <c r="L1" s="215"/>
      <c r="M1" s="828" t="s">
        <v>3929</v>
      </c>
      <c r="N1" s="829"/>
      <c r="O1" s="829"/>
      <c r="P1" s="216"/>
      <c r="Q1" s="815" t="s">
        <v>181</v>
      </c>
      <c r="R1" s="816"/>
      <c r="S1" s="819" t="s">
        <v>3931</v>
      </c>
      <c r="T1" s="466"/>
      <c r="U1" s="815" t="s">
        <v>182</v>
      </c>
      <c r="V1" s="816"/>
      <c r="W1" s="819" t="s">
        <v>3930</v>
      </c>
    </row>
    <row r="2" spans="1:23" ht="53.25" customHeight="1" thickBot="1">
      <c r="A2" s="461" t="s">
        <v>183</v>
      </c>
      <c r="B2" s="826" t="s">
        <v>3929</v>
      </c>
      <c r="C2" s="827"/>
      <c r="D2" s="217"/>
      <c r="E2" s="464" t="s">
        <v>184</v>
      </c>
      <c r="F2" s="826" t="s">
        <v>3929</v>
      </c>
      <c r="G2" s="827"/>
      <c r="H2" s="217"/>
      <c r="I2" s="823" t="s">
        <v>185</v>
      </c>
      <c r="J2" s="824"/>
      <c r="K2" s="825"/>
      <c r="L2" s="215"/>
      <c r="M2" s="823" t="s">
        <v>186</v>
      </c>
      <c r="N2" s="824"/>
      <c r="O2" s="825"/>
      <c r="P2" s="216"/>
      <c r="Q2" s="817"/>
      <c r="R2" s="818"/>
      <c r="S2" s="820"/>
      <c r="T2" s="467"/>
      <c r="U2" s="817"/>
      <c r="V2" s="818"/>
      <c r="W2" s="820"/>
    </row>
    <row r="3" spans="1:23" s="280" customFormat="1" ht="78.75">
      <c r="A3" s="277" t="s">
        <v>187</v>
      </c>
      <c r="B3" s="463" t="s">
        <v>188</v>
      </c>
      <c r="C3" s="462" t="s">
        <v>189</v>
      </c>
      <c r="D3" s="285"/>
      <c r="E3" s="278" t="s">
        <v>187</v>
      </c>
      <c r="F3" s="492" t="s">
        <v>190</v>
      </c>
      <c r="G3" s="284" t="s">
        <v>189</v>
      </c>
      <c r="H3" s="285"/>
      <c r="I3" s="287" t="s">
        <v>191</v>
      </c>
      <c r="J3" s="492" t="s">
        <v>192</v>
      </c>
      <c r="K3" s="284" t="s">
        <v>189</v>
      </c>
      <c r="L3" s="285"/>
      <c r="M3" s="287" t="s">
        <v>191</v>
      </c>
      <c r="N3" s="492" t="s">
        <v>193</v>
      </c>
      <c r="O3" s="284" t="s">
        <v>189</v>
      </c>
      <c r="P3" s="286"/>
      <c r="Q3" s="303" t="s">
        <v>194</v>
      </c>
      <c r="R3" s="492" t="s">
        <v>195</v>
      </c>
      <c r="S3" s="284" t="s">
        <v>196</v>
      </c>
      <c r="T3" s="282"/>
      <c r="U3" s="303" t="s">
        <v>194</v>
      </c>
      <c r="V3" s="492" t="s">
        <v>197</v>
      </c>
      <c r="W3" s="288" t="s">
        <v>196</v>
      </c>
    </row>
    <row r="4" spans="1:23" s="283" customFormat="1" ht="66.75" customHeight="1">
      <c r="A4" s="279" t="s">
        <v>198</v>
      </c>
      <c r="B4" s="492" t="s">
        <v>199</v>
      </c>
      <c r="C4" s="270" t="s">
        <v>200</v>
      </c>
      <c r="D4" s="280"/>
      <c r="E4" s="281" t="s">
        <v>201</v>
      </c>
      <c r="F4" s="492" t="s">
        <v>199</v>
      </c>
      <c r="G4" s="271" t="s">
        <v>202</v>
      </c>
      <c r="H4" s="280"/>
      <c r="I4" s="289" t="s">
        <v>203</v>
      </c>
      <c r="J4" s="492" t="s">
        <v>199</v>
      </c>
      <c r="K4" s="290" t="s">
        <v>204</v>
      </c>
      <c r="L4" s="280"/>
      <c r="M4" s="289" t="s">
        <v>205</v>
      </c>
      <c r="N4" s="492" t="s">
        <v>199</v>
      </c>
      <c r="O4" s="290" t="s">
        <v>206</v>
      </c>
      <c r="P4" s="280"/>
      <c r="Q4" s="304" t="s">
        <v>207</v>
      </c>
      <c r="R4" s="492" t="s">
        <v>199</v>
      </c>
      <c r="S4" s="290" t="s">
        <v>208</v>
      </c>
      <c r="T4" s="282"/>
      <c r="U4" s="304" t="s">
        <v>209</v>
      </c>
      <c r="V4" s="492" t="s">
        <v>199</v>
      </c>
      <c r="W4" s="290" t="s">
        <v>210</v>
      </c>
    </row>
    <row r="5" spans="1:23" ht="33" customHeight="1">
      <c r="A5" s="264" t="str" cm="1">
        <f t="array" ref="A5:A421">'Look Up Values'!B2:B418</f>
        <v>Aberdeen City</v>
      </c>
      <c r="B5" s="107" t="s">
        <v>100</v>
      </c>
      <c r="C5" s="268" t="str">
        <f t="shared" ref="C5:C69" si="0">IF(B5="Yes",A5,"")</f>
        <v>Aberdeen City</v>
      </c>
      <c r="D5" s="109"/>
      <c r="E5" s="264" t="str" cm="1">
        <f t="array" ref="E5:E421">'Look Up Values'!B2:B418</f>
        <v>Aberdeen City</v>
      </c>
      <c r="F5" s="177" t="s">
        <v>100</v>
      </c>
      <c r="G5" s="267" t="str">
        <f t="shared" ref="G5:G70" si="1">IF(F5="Yes",E5,"")</f>
        <v>Aberdeen City</v>
      </c>
      <c r="H5" s="109"/>
      <c r="I5" s="291" t="str">
        <f>'Look Up Values'!S2</f>
        <v>D01</v>
      </c>
      <c r="J5" s="177" t="s">
        <v>100</v>
      </c>
      <c r="K5" s="295" t="str">
        <f>IF(J5="Yes",I5,"")</f>
        <v>D01</v>
      </c>
      <c r="L5" s="109"/>
      <c r="M5" s="291" t="str">
        <f>'Look Up Values'!W2</f>
        <v>D01</v>
      </c>
      <c r="N5" s="177" t="s">
        <v>100</v>
      </c>
      <c r="O5" s="292" t="str">
        <f>IF(N5="Yes",M5,"")</f>
        <v>D01</v>
      </c>
      <c r="P5" s="109"/>
      <c r="Q5" s="309" t="str">
        <f>'Look Up Values'!AE2</f>
        <v>010101 wastes from mineral metalliferous excavation</v>
      </c>
      <c r="R5" s="177" t="s">
        <v>100</v>
      </c>
      <c r="S5" s="295" t="str">
        <f>IF(R5="Yes",Q5,"")</f>
        <v>010101 wastes from mineral metalliferous excavation</v>
      </c>
      <c r="T5" s="228"/>
      <c r="U5" s="309" t="str">
        <f>'Look Up Values'!AE2</f>
        <v>010101 wastes from mineral metalliferous excavation</v>
      </c>
      <c r="V5" s="177" t="s">
        <v>100</v>
      </c>
      <c r="W5" s="295" t="str">
        <f>IF(V5="Yes",U5,"")</f>
        <v>010101 wastes from mineral metalliferous excavation</v>
      </c>
    </row>
    <row r="6" spans="1:23" ht="33" customHeight="1">
      <c r="A6" s="265" t="str">
        <v>Aberdeenshire</v>
      </c>
      <c r="B6" s="107" t="s">
        <v>100</v>
      </c>
      <c r="C6" s="268" t="str">
        <f t="shared" si="0"/>
        <v>Aberdeenshire</v>
      </c>
      <c r="D6" s="109"/>
      <c r="E6" s="265" t="str">
        <v>Aberdeenshire</v>
      </c>
      <c r="F6" s="107" t="s">
        <v>100</v>
      </c>
      <c r="G6" s="268" t="str">
        <f t="shared" si="1"/>
        <v>Aberdeenshire</v>
      </c>
      <c r="H6" s="109"/>
      <c r="I6" s="293" t="str">
        <f>'Look Up Values'!S3</f>
        <v>D01.01</v>
      </c>
      <c r="J6" s="177" t="s">
        <v>100</v>
      </c>
      <c r="K6" s="296" t="str">
        <f t="shared" ref="K6:K69" si="2">IF(J6="Yes",I6,"")</f>
        <v>D01.01</v>
      </c>
      <c r="L6" s="109"/>
      <c r="M6" s="293" t="str">
        <f>'Look Up Values'!W3</f>
        <v>D02</v>
      </c>
      <c r="N6" s="177" t="s">
        <v>100</v>
      </c>
      <c r="O6" s="292" t="str">
        <f t="shared" ref="O6:O31" si="3">IF(N6="Yes",M6,"")</f>
        <v>D02</v>
      </c>
      <c r="P6" s="109"/>
      <c r="Q6" s="305" t="str">
        <f>'Look Up Values'!AE3</f>
        <v>010102 wastes from mineral non-metalliferous excavation</v>
      </c>
      <c r="R6" s="177" t="s">
        <v>100</v>
      </c>
      <c r="S6" s="296" t="str">
        <f t="shared" ref="S6:S69" si="4">IF(R6="Yes",Q6,"")</f>
        <v>010102 wastes from mineral non-metalliferous excavation</v>
      </c>
      <c r="T6" s="228"/>
      <c r="U6" s="305" t="str">
        <f>'Look Up Values'!AE3</f>
        <v>010102 wastes from mineral non-metalliferous excavation</v>
      </c>
      <c r="V6" s="177" t="s">
        <v>100</v>
      </c>
      <c r="W6" s="296" t="str">
        <f t="shared" ref="W6:W69" si="5">IF(V6="Yes",U6,"")</f>
        <v>010102 wastes from mineral non-metalliferous excavation</v>
      </c>
    </row>
    <row r="7" spans="1:23" ht="33" customHeight="1">
      <c r="A7" s="265" t="str">
        <v>Adur</v>
      </c>
      <c r="B7" s="107" t="s">
        <v>100</v>
      </c>
      <c r="C7" s="268" t="str">
        <f t="shared" si="0"/>
        <v>Adur</v>
      </c>
      <c r="D7" s="109"/>
      <c r="E7" s="265" t="str">
        <v>Adur</v>
      </c>
      <c r="F7" s="107" t="s">
        <v>100</v>
      </c>
      <c r="G7" s="268" t="str">
        <f t="shared" si="1"/>
        <v>Adur</v>
      </c>
      <c r="H7" s="109"/>
      <c r="I7" s="293" t="str">
        <f>'Look Up Values'!S4</f>
        <v>D01.02</v>
      </c>
      <c r="J7" s="177" t="s">
        <v>100</v>
      </c>
      <c r="K7" s="296" t="str">
        <f t="shared" si="2"/>
        <v>D01.02</v>
      </c>
      <c r="L7" s="109"/>
      <c r="M7" s="293" t="str">
        <f>'Look Up Values'!W4</f>
        <v>D03</v>
      </c>
      <c r="N7" s="177" t="s">
        <v>100</v>
      </c>
      <c r="O7" s="292" t="str">
        <f t="shared" si="3"/>
        <v>D03</v>
      </c>
      <c r="P7" s="109"/>
      <c r="Q7" s="305" t="str">
        <f>'Look Up Values'!AE4</f>
        <v>010304 acid-generating tailings from processing of sulphide ore</v>
      </c>
      <c r="R7" s="177" t="s">
        <v>100</v>
      </c>
      <c r="S7" s="296" t="str">
        <f t="shared" si="4"/>
        <v>010304 acid-generating tailings from processing of sulphide ore</v>
      </c>
      <c r="T7" s="228"/>
      <c r="U7" s="305" t="str">
        <f>'Look Up Values'!AE4</f>
        <v>010304 acid-generating tailings from processing of sulphide ore</v>
      </c>
      <c r="V7" s="177" t="s">
        <v>100</v>
      </c>
      <c r="W7" s="296" t="str">
        <f t="shared" si="5"/>
        <v>010304 acid-generating tailings from processing of sulphide ore</v>
      </c>
    </row>
    <row r="8" spans="1:23" ht="33" customHeight="1">
      <c r="A8" s="265" t="str">
        <v>Amber Valley</v>
      </c>
      <c r="B8" s="107" t="s">
        <v>100</v>
      </c>
      <c r="C8" s="268" t="str">
        <f t="shared" si="0"/>
        <v>Amber Valley</v>
      </c>
      <c r="D8" s="109"/>
      <c r="E8" s="265" t="str">
        <v>Amber Valley</v>
      </c>
      <c r="F8" s="107" t="s">
        <v>100</v>
      </c>
      <c r="G8" s="268" t="str">
        <f t="shared" si="1"/>
        <v>Amber Valley</v>
      </c>
      <c r="H8" s="109"/>
      <c r="I8" s="293" t="str">
        <f>'Look Up Values'!S5</f>
        <v>D01.03</v>
      </c>
      <c r="J8" s="177" t="s">
        <v>100</v>
      </c>
      <c r="K8" s="296" t="str">
        <f t="shared" si="2"/>
        <v>D01.03</v>
      </c>
      <c r="L8" s="109"/>
      <c r="M8" s="293" t="str">
        <f>'Look Up Values'!W5</f>
        <v>D04</v>
      </c>
      <c r="N8" s="177" t="s">
        <v>100</v>
      </c>
      <c r="O8" s="292" t="str">
        <f t="shared" si="3"/>
        <v>D04</v>
      </c>
      <c r="P8" s="109"/>
      <c r="Q8" s="305" t="str">
        <f>'Look Up Values'!AE5</f>
        <v>010305 other tailings containing hazardous substances</v>
      </c>
      <c r="R8" s="177" t="s">
        <v>100</v>
      </c>
      <c r="S8" s="296" t="str">
        <f t="shared" si="4"/>
        <v>010305 other tailings containing hazardous substances</v>
      </c>
      <c r="T8" s="228"/>
      <c r="U8" s="305" t="str">
        <f>'Look Up Values'!AE5</f>
        <v>010305 other tailings containing hazardous substances</v>
      </c>
      <c r="V8" s="177" t="s">
        <v>100</v>
      </c>
      <c r="W8" s="296" t="str">
        <f t="shared" si="5"/>
        <v>010305 other tailings containing hazardous substances</v>
      </c>
    </row>
    <row r="9" spans="1:23" ht="33" customHeight="1">
      <c r="A9" s="265" t="str">
        <v>Angus</v>
      </c>
      <c r="B9" s="107" t="s">
        <v>100</v>
      </c>
      <c r="C9" s="268" t="str">
        <f t="shared" si="0"/>
        <v>Angus</v>
      </c>
      <c r="D9" s="109"/>
      <c r="E9" s="265" t="str">
        <v>Angus</v>
      </c>
      <c r="F9" s="107" t="s">
        <v>100</v>
      </c>
      <c r="G9" s="268" t="str">
        <f t="shared" si="1"/>
        <v>Angus</v>
      </c>
      <c r="H9" s="109"/>
      <c r="I9" s="293" t="str">
        <f>'Look Up Values'!S6</f>
        <v>D01.04</v>
      </c>
      <c r="J9" s="177" t="s">
        <v>100</v>
      </c>
      <c r="K9" s="296" t="str">
        <f t="shared" si="2"/>
        <v>D01.04</v>
      </c>
      <c r="L9" s="109"/>
      <c r="M9" s="293" t="str">
        <f>'Look Up Values'!W6</f>
        <v>D05</v>
      </c>
      <c r="N9" s="177" t="s">
        <v>100</v>
      </c>
      <c r="O9" s="292" t="str">
        <f t="shared" si="3"/>
        <v>D05</v>
      </c>
      <c r="P9" s="109"/>
      <c r="Q9" s="305" t="str">
        <f>'Look Up Values'!AE6</f>
        <v>010306 tailings other than those mentioned in 01 03 04 and 01 03 05</v>
      </c>
      <c r="R9" s="177" t="s">
        <v>100</v>
      </c>
      <c r="S9" s="296" t="str">
        <f t="shared" si="4"/>
        <v>010306 tailings other than those mentioned in 01 03 04 and 01 03 05</v>
      </c>
      <c r="T9" s="228"/>
      <c r="U9" s="305" t="str">
        <f>'Look Up Values'!AE6</f>
        <v>010306 tailings other than those mentioned in 01 03 04 and 01 03 05</v>
      </c>
      <c r="V9" s="177" t="s">
        <v>100</v>
      </c>
      <c r="W9" s="296" t="str">
        <f t="shared" si="5"/>
        <v>010306 tailings other than those mentioned in 01 03 04 and 01 03 05</v>
      </c>
    </row>
    <row r="10" spans="1:23" ht="33" customHeight="1">
      <c r="A10" s="265" t="str">
        <v>Antrim and Newtownabbey</v>
      </c>
      <c r="B10" s="107" t="s">
        <v>100</v>
      </c>
      <c r="C10" s="268" t="str">
        <f t="shared" si="0"/>
        <v>Antrim and Newtownabbey</v>
      </c>
      <c r="D10" s="109"/>
      <c r="E10" s="265" t="str">
        <v>Antrim and Newtownabbey</v>
      </c>
      <c r="F10" s="107" t="s">
        <v>100</v>
      </c>
      <c r="G10" s="268" t="str">
        <f t="shared" si="1"/>
        <v>Antrim and Newtownabbey</v>
      </c>
      <c r="H10" s="109"/>
      <c r="I10" s="293" t="str">
        <f>'Look Up Values'!S7</f>
        <v>D02</v>
      </c>
      <c r="J10" s="177" t="s">
        <v>100</v>
      </c>
      <c r="K10" s="296" t="str">
        <f t="shared" si="2"/>
        <v>D02</v>
      </c>
      <c r="L10" s="109"/>
      <c r="M10" s="293" t="str">
        <f>'Look Up Values'!W7</f>
        <v xml:space="preserve">D06 </v>
      </c>
      <c r="N10" s="177" t="s">
        <v>100</v>
      </c>
      <c r="O10" s="292" t="str">
        <f t="shared" si="3"/>
        <v xml:space="preserve">D06 </v>
      </c>
      <c r="P10" s="109"/>
      <c r="Q10" s="305" t="str">
        <f>'Look Up Values'!AE7</f>
        <v>010307 other wastes containing hazardous substances from physical and chemical processing of metalliferous minerals</v>
      </c>
      <c r="R10" s="177" t="s">
        <v>100</v>
      </c>
      <c r="S10" s="296" t="str">
        <f t="shared" si="4"/>
        <v>010307 other wastes containing hazardous substances from physical and chemical processing of metalliferous minerals</v>
      </c>
      <c r="T10" s="228"/>
      <c r="U10" s="305" t="str">
        <f>'Look Up Values'!AE7</f>
        <v>010307 other wastes containing hazardous substances from physical and chemical processing of metalliferous minerals</v>
      </c>
      <c r="V10" s="177" t="s">
        <v>100</v>
      </c>
      <c r="W10" s="296" t="str">
        <f t="shared" si="5"/>
        <v>010307 other wastes containing hazardous substances from physical and chemical processing of metalliferous minerals</v>
      </c>
    </row>
    <row r="11" spans="1:23" ht="33" customHeight="1">
      <c r="A11" s="265" t="str">
        <v>Ards and North Down</v>
      </c>
      <c r="B11" s="107" t="s">
        <v>100</v>
      </c>
      <c r="C11" s="268" t="str">
        <f t="shared" si="0"/>
        <v>Ards and North Down</v>
      </c>
      <c r="D11" s="109"/>
      <c r="E11" s="265" t="str">
        <v>Ards and North Down</v>
      </c>
      <c r="F11" s="107" t="s">
        <v>100</v>
      </c>
      <c r="G11" s="268" t="str">
        <f t="shared" si="1"/>
        <v>Ards and North Down</v>
      </c>
      <c r="H11" s="109"/>
      <c r="I11" s="293" t="str">
        <f>'Look Up Values'!S8</f>
        <v>D03</v>
      </c>
      <c r="J11" s="177" t="s">
        <v>100</v>
      </c>
      <c r="K11" s="296" t="str">
        <f t="shared" si="2"/>
        <v>D03</v>
      </c>
      <c r="L11" s="109"/>
      <c r="M11" s="293" t="str">
        <f>'Look Up Values'!W8</f>
        <v xml:space="preserve">D07 </v>
      </c>
      <c r="N11" s="177" t="s">
        <v>100</v>
      </c>
      <c r="O11" s="292" t="str">
        <f t="shared" si="3"/>
        <v xml:space="preserve">D07 </v>
      </c>
      <c r="P11" s="109"/>
      <c r="Q11" s="305" t="str">
        <f>'Look Up Values'!AE8</f>
        <v>010308 dusty and powdery wastes other than those mentioned in 01 03 07</v>
      </c>
      <c r="R11" s="177" t="s">
        <v>100</v>
      </c>
      <c r="S11" s="296" t="str">
        <f t="shared" si="4"/>
        <v>010308 dusty and powdery wastes other than those mentioned in 01 03 07</v>
      </c>
      <c r="T11" s="228"/>
      <c r="U11" s="305" t="str">
        <f>'Look Up Values'!AE8</f>
        <v>010308 dusty and powdery wastes other than those mentioned in 01 03 07</v>
      </c>
      <c r="V11" s="177" t="s">
        <v>100</v>
      </c>
      <c r="W11" s="296" t="str">
        <f t="shared" si="5"/>
        <v>010308 dusty and powdery wastes other than those mentioned in 01 03 07</v>
      </c>
    </row>
    <row r="12" spans="1:23" ht="33" customHeight="1">
      <c r="A12" s="265" t="str">
        <v>Argyll and Bute</v>
      </c>
      <c r="B12" s="107" t="s">
        <v>100</v>
      </c>
      <c r="C12" s="268" t="str">
        <f t="shared" si="0"/>
        <v>Argyll and Bute</v>
      </c>
      <c r="D12" s="109"/>
      <c r="E12" s="265" t="str">
        <v>Argyll and Bute</v>
      </c>
      <c r="F12" s="107" t="s">
        <v>100</v>
      </c>
      <c r="G12" s="268" t="str">
        <f t="shared" si="1"/>
        <v>Argyll and Bute</v>
      </c>
      <c r="H12" s="109"/>
      <c r="I12" s="293" t="str">
        <f>'Look Up Values'!S9</f>
        <v>D04</v>
      </c>
      <c r="J12" s="177" t="s">
        <v>100</v>
      </c>
      <c r="K12" s="296" t="str">
        <f t="shared" si="2"/>
        <v>D04</v>
      </c>
      <c r="L12" s="109"/>
      <c r="M12" s="293" t="str">
        <f>'Look Up Values'!W9</f>
        <v xml:space="preserve">D08 </v>
      </c>
      <c r="N12" s="177" t="s">
        <v>100</v>
      </c>
      <c r="O12" s="292" t="str">
        <f t="shared" si="3"/>
        <v xml:space="preserve">D08 </v>
      </c>
      <c r="P12" s="109"/>
      <c r="Q12" s="305" t="str">
        <f>'Look Up Values'!AE9</f>
        <v>010309 red mud from alumina production other than the wastes mentioned in 01 03 10</v>
      </c>
      <c r="R12" s="177" t="s">
        <v>100</v>
      </c>
      <c r="S12" s="296" t="str">
        <f t="shared" si="4"/>
        <v>010309 red mud from alumina production other than the wastes mentioned in 01 03 10</v>
      </c>
      <c r="T12" s="228"/>
      <c r="U12" s="305" t="str">
        <f>'Look Up Values'!AE9</f>
        <v>010309 red mud from alumina production other than the wastes mentioned in 01 03 10</v>
      </c>
      <c r="V12" s="177" t="s">
        <v>100</v>
      </c>
      <c r="W12" s="296" t="str">
        <f t="shared" si="5"/>
        <v>010309 red mud from alumina production other than the wastes mentioned in 01 03 10</v>
      </c>
    </row>
    <row r="13" spans="1:23" ht="33" customHeight="1">
      <c r="A13" s="265" t="str">
        <v>Armagh City, Banbridge and Craigavon</v>
      </c>
      <c r="B13" s="107" t="s">
        <v>100</v>
      </c>
      <c r="C13" s="268" t="str">
        <f t="shared" si="0"/>
        <v>Armagh City, Banbridge and Craigavon</v>
      </c>
      <c r="D13" s="109"/>
      <c r="E13" s="265" t="str">
        <v>Armagh City, Banbridge and Craigavon</v>
      </c>
      <c r="F13" s="107" t="s">
        <v>100</v>
      </c>
      <c r="G13" s="268" t="str">
        <f t="shared" si="1"/>
        <v>Armagh City, Banbridge and Craigavon</v>
      </c>
      <c r="H13" s="109"/>
      <c r="I13" s="293" t="str">
        <f>'Look Up Values'!S10</f>
        <v>D05</v>
      </c>
      <c r="J13" s="177" t="s">
        <v>100</v>
      </c>
      <c r="K13" s="296" t="str">
        <f t="shared" si="2"/>
        <v>D05</v>
      </c>
      <c r="L13" s="109"/>
      <c r="M13" s="293" t="str">
        <f>'Look Up Values'!W10</f>
        <v xml:space="preserve">D09 </v>
      </c>
      <c r="N13" s="177" t="s">
        <v>100</v>
      </c>
      <c r="O13" s="292" t="str">
        <f t="shared" si="3"/>
        <v xml:space="preserve">D09 </v>
      </c>
      <c r="P13" s="109"/>
      <c r="Q13" s="305" t="str">
        <f>'Look Up Values'!AE10</f>
        <v>010310 red mud from alumina production containing hazardous substances other than the wastes mentioned in 01 03 07</v>
      </c>
      <c r="R13" s="177" t="s">
        <v>100</v>
      </c>
      <c r="S13" s="296" t="str">
        <f t="shared" si="4"/>
        <v>010310 red mud from alumina production containing hazardous substances other than the wastes mentioned in 01 03 07</v>
      </c>
      <c r="T13" s="228"/>
      <c r="U13" s="305" t="str">
        <f>'Look Up Values'!AE10</f>
        <v>010310 red mud from alumina production containing hazardous substances other than the wastes mentioned in 01 03 07</v>
      </c>
      <c r="V13" s="177" t="s">
        <v>100</v>
      </c>
      <c r="W13" s="296" t="str">
        <f t="shared" si="5"/>
        <v>010310 red mud from alumina production containing hazardous substances other than the wastes mentioned in 01 03 07</v>
      </c>
    </row>
    <row r="14" spans="1:23" ht="33" customHeight="1">
      <c r="A14" s="265" t="str">
        <v>Arun</v>
      </c>
      <c r="B14" s="107" t="s">
        <v>100</v>
      </c>
      <c r="C14" s="268" t="str">
        <f t="shared" si="0"/>
        <v>Arun</v>
      </c>
      <c r="D14" s="109"/>
      <c r="E14" s="265" t="str">
        <v>Arun</v>
      </c>
      <c r="F14" s="107" t="s">
        <v>100</v>
      </c>
      <c r="G14" s="268" t="str">
        <f t="shared" si="1"/>
        <v>Arun</v>
      </c>
      <c r="H14" s="109"/>
      <c r="I14" s="293" t="str">
        <f>'Look Up Values'!S11</f>
        <v>D06</v>
      </c>
      <c r="J14" s="177" t="s">
        <v>100</v>
      </c>
      <c r="K14" s="296" t="str">
        <f t="shared" si="2"/>
        <v>D06</v>
      </c>
      <c r="L14" s="109"/>
      <c r="M14" s="293" t="str">
        <f>'Look Up Values'!W11</f>
        <v xml:space="preserve">D10 </v>
      </c>
      <c r="N14" s="177" t="s">
        <v>100</v>
      </c>
      <c r="O14" s="292" t="str">
        <f t="shared" si="3"/>
        <v xml:space="preserve">D10 </v>
      </c>
      <c r="P14" s="109"/>
      <c r="Q14" s="305" t="str">
        <f>'Look Up Values'!AE11</f>
        <v>010399 wastes not otherwise specified</v>
      </c>
      <c r="R14" s="177" t="s">
        <v>100</v>
      </c>
      <c r="S14" s="296" t="str">
        <f t="shared" si="4"/>
        <v>010399 wastes not otherwise specified</v>
      </c>
      <c r="T14" s="228"/>
      <c r="U14" s="305" t="str">
        <f>'Look Up Values'!AE11</f>
        <v>010399 wastes not otherwise specified</v>
      </c>
      <c r="V14" s="177" t="s">
        <v>100</v>
      </c>
      <c r="W14" s="296" t="str">
        <f t="shared" si="5"/>
        <v>010399 wastes not otherwise specified</v>
      </c>
    </row>
    <row r="15" spans="1:23" ht="33" customHeight="1">
      <c r="A15" s="265" t="str">
        <v>Ashfield</v>
      </c>
      <c r="B15" s="107" t="s">
        <v>100</v>
      </c>
      <c r="C15" s="268" t="str">
        <f t="shared" si="0"/>
        <v>Ashfield</v>
      </c>
      <c r="D15" s="109"/>
      <c r="E15" s="265" t="str">
        <v>Ashfield</v>
      </c>
      <c r="F15" s="107" t="s">
        <v>100</v>
      </c>
      <c r="G15" s="268" t="str">
        <f t="shared" si="1"/>
        <v>Ashfield</v>
      </c>
      <c r="H15" s="109"/>
      <c r="I15" s="293" t="str">
        <f>'Look Up Values'!S12</f>
        <v>D07</v>
      </c>
      <c r="J15" s="177" t="s">
        <v>100</v>
      </c>
      <c r="K15" s="296" t="str">
        <f t="shared" si="2"/>
        <v>D07</v>
      </c>
      <c r="L15" s="109"/>
      <c r="M15" s="293" t="str">
        <f>'Look Up Values'!W12</f>
        <v xml:space="preserve">D12 </v>
      </c>
      <c r="N15" s="177" t="s">
        <v>100</v>
      </c>
      <c r="O15" s="292" t="str">
        <f t="shared" si="3"/>
        <v xml:space="preserve">D12 </v>
      </c>
      <c r="P15" s="109"/>
      <c r="Q15" s="305" t="str">
        <f>'Look Up Values'!AE12</f>
        <v>010407 wastes containing hazardous substances from physical and chemical processing of non-metalliferous minerals</v>
      </c>
      <c r="R15" s="177" t="s">
        <v>100</v>
      </c>
      <c r="S15" s="296" t="str">
        <f t="shared" si="4"/>
        <v>010407 wastes containing hazardous substances from physical and chemical processing of non-metalliferous minerals</v>
      </c>
      <c r="T15" s="228"/>
      <c r="U15" s="305" t="str">
        <f>'Look Up Values'!AE12</f>
        <v>010407 wastes containing hazardous substances from physical and chemical processing of non-metalliferous minerals</v>
      </c>
      <c r="V15" s="177" t="s">
        <v>100</v>
      </c>
      <c r="W15" s="296" t="str">
        <f t="shared" si="5"/>
        <v>010407 wastes containing hazardous substances from physical and chemical processing of non-metalliferous minerals</v>
      </c>
    </row>
    <row r="16" spans="1:23" ht="33" customHeight="1">
      <c r="A16" s="265" t="str">
        <v>Ashford</v>
      </c>
      <c r="B16" s="107" t="s">
        <v>100</v>
      </c>
      <c r="C16" s="268" t="str">
        <f t="shared" si="0"/>
        <v>Ashford</v>
      </c>
      <c r="D16" s="109"/>
      <c r="E16" s="265" t="str">
        <v>Ashford</v>
      </c>
      <c r="F16" s="107" t="s">
        <v>100</v>
      </c>
      <c r="G16" s="268" t="str">
        <f t="shared" si="1"/>
        <v>Ashford</v>
      </c>
      <c r="H16" s="109"/>
      <c r="I16" s="293" t="str">
        <f>'Look Up Values'!S13</f>
        <v>D08</v>
      </c>
      <c r="J16" s="177" t="s">
        <v>100</v>
      </c>
      <c r="K16" s="296" t="str">
        <f t="shared" si="2"/>
        <v>D08</v>
      </c>
      <c r="L16" s="109"/>
      <c r="M16" s="293" t="str">
        <f>'Look Up Values'!W13</f>
        <v>D13</v>
      </c>
      <c r="N16" s="177" t="s">
        <v>100</v>
      </c>
      <c r="O16" s="292" t="str">
        <f t="shared" si="3"/>
        <v>D13</v>
      </c>
      <c r="P16" s="109"/>
      <c r="Q16" s="305" t="str">
        <f>'Look Up Values'!AE13</f>
        <v>010408 waste gravel and crushed rocks other than those mentioned in 01 04 07</v>
      </c>
      <c r="R16" s="177" t="s">
        <v>100</v>
      </c>
      <c r="S16" s="296" t="str">
        <f t="shared" si="4"/>
        <v>010408 waste gravel and crushed rocks other than those mentioned in 01 04 07</v>
      </c>
      <c r="T16" s="228"/>
      <c r="U16" s="305" t="str">
        <f>'Look Up Values'!AE13</f>
        <v>010408 waste gravel and crushed rocks other than those mentioned in 01 04 07</v>
      </c>
      <c r="V16" s="177" t="s">
        <v>100</v>
      </c>
      <c r="W16" s="296" t="str">
        <f t="shared" si="5"/>
        <v>010408 waste gravel and crushed rocks other than those mentioned in 01 04 07</v>
      </c>
    </row>
    <row r="17" spans="1:23" ht="33" customHeight="1">
      <c r="A17" s="265" t="str">
        <v>Babergh</v>
      </c>
      <c r="B17" s="107" t="s">
        <v>100</v>
      </c>
      <c r="C17" s="268" t="str">
        <f t="shared" si="0"/>
        <v>Babergh</v>
      </c>
      <c r="D17" s="109"/>
      <c r="E17" s="265" t="str">
        <v>Babergh</v>
      </c>
      <c r="F17" s="107" t="s">
        <v>100</v>
      </c>
      <c r="G17" s="268" t="str">
        <f t="shared" si="1"/>
        <v>Babergh</v>
      </c>
      <c r="H17" s="109"/>
      <c r="I17" s="293" t="str">
        <f>'Look Up Values'!S14</f>
        <v>D08.01</v>
      </c>
      <c r="J17" s="177" t="s">
        <v>100</v>
      </c>
      <c r="K17" s="296" t="str">
        <f t="shared" si="2"/>
        <v>D08.01</v>
      </c>
      <c r="L17" s="109"/>
      <c r="M17" s="293" t="str">
        <f>'Look Up Values'!W14</f>
        <v>D14</v>
      </c>
      <c r="N17" s="177" t="s">
        <v>100</v>
      </c>
      <c r="O17" s="292" t="str">
        <f t="shared" si="3"/>
        <v>D14</v>
      </c>
      <c r="P17" s="109"/>
      <c r="Q17" s="305" t="str">
        <f>'Look Up Values'!AE14</f>
        <v>010409 waste sand and clays</v>
      </c>
      <c r="R17" s="177" t="s">
        <v>100</v>
      </c>
      <c r="S17" s="296" t="str">
        <f t="shared" si="4"/>
        <v>010409 waste sand and clays</v>
      </c>
      <c r="T17" s="228"/>
      <c r="U17" s="305" t="str">
        <f>'Look Up Values'!AE14</f>
        <v>010409 waste sand and clays</v>
      </c>
      <c r="V17" s="177" t="s">
        <v>100</v>
      </c>
      <c r="W17" s="296" t="str">
        <f t="shared" si="5"/>
        <v>010409 waste sand and clays</v>
      </c>
    </row>
    <row r="18" spans="1:23" ht="33" customHeight="1">
      <c r="A18" s="265" t="str">
        <v>Barking and Dagenham</v>
      </c>
      <c r="B18" s="107" t="s">
        <v>100</v>
      </c>
      <c r="C18" s="268" t="str">
        <f t="shared" si="0"/>
        <v>Barking and Dagenham</v>
      </c>
      <c r="D18" s="109"/>
      <c r="E18" s="265" t="str">
        <v>Barking and Dagenham</v>
      </c>
      <c r="F18" s="107" t="s">
        <v>100</v>
      </c>
      <c r="G18" s="268" t="str">
        <f t="shared" si="1"/>
        <v>Barking and Dagenham</v>
      </c>
      <c r="H18" s="109"/>
      <c r="I18" s="293" t="str">
        <f>'Look Up Values'!S15</f>
        <v>D09</v>
      </c>
      <c r="J18" s="177" t="s">
        <v>100</v>
      </c>
      <c r="K18" s="296" t="str">
        <f t="shared" si="2"/>
        <v>D09</v>
      </c>
      <c r="L18" s="109"/>
      <c r="M18" s="293" t="str">
        <f>'Look Up Values'!W15</f>
        <v>D15</v>
      </c>
      <c r="N18" s="177" t="s">
        <v>100</v>
      </c>
      <c r="O18" s="292" t="str">
        <f t="shared" si="3"/>
        <v>D15</v>
      </c>
      <c r="P18" s="109"/>
      <c r="Q18" s="305" t="str">
        <f>'Look Up Values'!AE15</f>
        <v>010410 dusty and powdery wastes other than those mentioned in 01 04 07</v>
      </c>
      <c r="R18" s="177" t="s">
        <v>100</v>
      </c>
      <c r="S18" s="296" t="str">
        <f t="shared" si="4"/>
        <v>010410 dusty and powdery wastes other than those mentioned in 01 04 07</v>
      </c>
      <c r="T18" s="228"/>
      <c r="U18" s="305" t="str">
        <f>'Look Up Values'!AE15</f>
        <v>010410 dusty and powdery wastes other than those mentioned in 01 04 07</v>
      </c>
      <c r="V18" s="177" t="s">
        <v>100</v>
      </c>
      <c r="W18" s="296" t="str">
        <f t="shared" si="5"/>
        <v>010410 dusty and powdery wastes other than those mentioned in 01 04 07</v>
      </c>
    </row>
    <row r="19" spans="1:23" ht="33" customHeight="1">
      <c r="A19" s="265" t="str">
        <v>Barnet</v>
      </c>
      <c r="B19" s="107" t="s">
        <v>100</v>
      </c>
      <c r="C19" s="268" t="str">
        <f t="shared" si="0"/>
        <v>Barnet</v>
      </c>
      <c r="D19" s="109"/>
      <c r="E19" s="265" t="str">
        <v>Barnet</v>
      </c>
      <c r="F19" s="107" t="s">
        <v>100</v>
      </c>
      <c r="G19" s="268" t="str">
        <f t="shared" si="1"/>
        <v>Barnet</v>
      </c>
      <c r="H19" s="109"/>
      <c r="I19" s="293" t="str">
        <f>'Look Up Values'!S16</f>
        <v>D10</v>
      </c>
      <c r="J19" s="177" t="s">
        <v>100</v>
      </c>
      <c r="K19" s="296" t="str">
        <f t="shared" si="2"/>
        <v>D10</v>
      </c>
      <c r="L19" s="109"/>
      <c r="M19" s="293" t="str">
        <f>'Look Up Values'!W16</f>
        <v xml:space="preserve">R01 </v>
      </c>
      <c r="N19" s="177" t="s">
        <v>100</v>
      </c>
      <c r="O19" s="292" t="str">
        <f t="shared" si="3"/>
        <v xml:space="preserve">R01 </v>
      </c>
      <c r="P19" s="109"/>
      <c r="Q19" s="305" t="str">
        <f>'Look Up Values'!AE16</f>
        <v>010411 wastes from potash and rock salt processing other than those mentioned in 01 04 07</v>
      </c>
      <c r="R19" s="177" t="s">
        <v>100</v>
      </c>
      <c r="S19" s="296" t="str">
        <f t="shared" si="4"/>
        <v>010411 wastes from potash and rock salt processing other than those mentioned in 01 04 07</v>
      </c>
      <c r="T19" s="228"/>
      <c r="U19" s="305" t="str">
        <f>'Look Up Values'!AE16</f>
        <v>010411 wastes from potash and rock salt processing other than those mentioned in 01 04 07</v>
      </c>
      <c r="V19" s="177" t="s">
        <v>100</v>
      </c>
      <c r="W19" s="296" t="str">
        <f t="shared" si="5"/>
        <v>010411 wastes from potash and rock salt processing other than those mentioned in 01 04 07</v>
      </c>
    </row>
    <row r="20" spans="1:23" ht="33" customHeight="1">
      <c r="A20" s="265" t="str">
        <v>Barnsley</v>
      </c>
      <c r="B20" s="107" t="s">
        <v>100</v>
      </c>
      <c r="C20" s="268" t="str">
        <f t="shared" si="0"/>
        <v>Barnsley</v>
      </c>
      <c r="D20" s="109"/>
      <c r="E20" s="265" t="str">
        <v>Barnsley</v>
      </c>
      <c r="F20" s="107" t="s">
        <v>100</v>
      </c>
      <c r="G20" s="268" t="str">
        <f t="shared" si="1"/>
        <v>Barnsley</v>
      </c>
      <c r="H20" s="109"/>
      <c r="I20" s="293" t="str">
        <f>'Look Up Values'!S17</f>
        <v>D10.01</v>
      </c>
      <c r="J20" s="177" t="s">
        <v>100</v>
      </c>
      <c r="K20" s="296" t="str">
        <f t="shared" si="2"/>
        <v>D10.01</v>
      </c>
      <c r="L20" s="109"/>
      <c r="M20" s="293" t="str">
        <f>'Look Up Values'!W17</f>
        <v>R02</v>
      </c>
      <c r="N20" s="177" t="s">
        <v>100</v>
      </c>
      <c r="O20" s="292" t="str">
        <f t="shared" si="3"/>
        <v>R02</v>
      </c>
      <c r="P20" s="109"/>
      <c r="Q20" s="305" t="str">
        <f>'Look Up Values'!AE17</f>
        <v>010412 tailings and other wastes from washing and cleaning of minerals other than those mentioned in 01 04 07 and 01 04 11</v>
      </c>
      <c r="R20" s="177" t="s">
        <v>100</v>
      </c>
      <c r="S20" s="296" t="str">
        <f t="shared" si="4"/>
        <v>010412 tailings and other wastes from washing and cleaning of minerals other than those mentioned in 01 04 07 and 01 04 11</v>
      </c>
      <c r="T20" s="228"/>
      <c r="U20" s="305" t="str">
        <f>'Look Up Values'!AE17</f>
        <v>010412 tailings and other wastes from washing and cleaning of minerals other than those mentioned in 01 04 07 and 01 04 11</v>
      </c>
      <c r="V20" s="177" t="s">
        <v>100</v>
      </c>
      <c r="W20" s="296" t="str">
        <f t="shared" si="5"/>
        <v>010412 tailings and other wastes from washing and cleaning of minerals other than those mentioned in 01 04 07 and 01 04 11</v>
      </c>
    </row>
    <row r="21" spans="1:23" ht="33" customHeight="1">
      <c r="A21" s="265" t="str">
        <v>Basildon</v>
      </c>
      <c r="B21" s="107" t="s">
        <v>100</v>
      </c>
      <c r="C21" s="268" t="str">
        <f t="shared" si="0"/>
        <v>Basildon</v>
      </c>
      <c r="D21" s="109"/>
      <c r="E21" s="265" t="str">
        <v>Basildon</v>
      </c>
      <c r="F21" s="107" t="s">
        <v>100</v>
      </c>
      <c r="G21" s="268" t="str">
        <f t="shared" si="1"/>
        <v>Basildon</v>
      </c>
      <c r="H21" s="109"/>
      <c r="I21" s="293" t="str">
        <f>'Look Up Values'!S18</f>
        <v>D10.02</v>
      </c>
      <c r="J21" s="177" t="s">
        <v>100</v>
      </c>
      <c r="K21" s="296" t="str">
        <f t="shared" si="2"/>
        <v>D10.02</v>
      </c>
      <c r="L21" s="109"/>
      <c r="M21" s="293" t="str">
        <f>'Look Up Values'!W18</f>
        <v xml:space="preserve">R03 </v>
      </c>
      <c r="N21" s="177" t="s">
        <v>100</v>
      </c>
      <c r="O21" s="292" t="str">
        <f t="shared" si="3"/>
        <v xml:space="preserve">R03 </v>
      </c>
      <c r="P21" s="109"/>
      <c r="Q21" s="305" t="str">
        <f>'Look Up Values'!AE18</f>
        <v>010413 wastes from stone cutting and sawing other than those mentioned in 01 04 07</v>
      </c>
      <c r="R21" s="177" t="s">
        <v>100</v>
      </c>
      <c r="S21" s="296" t="str">
        <f t="shared" si="4"/>
        <v>010413 wastes from stone cutting and sawing other than those mentioned in 01 04 07</v>
      </c>
      <c r="T21" s="228"/>
      <c r="U21" s="305" t="str">
        <f>'Look Up Values'!AE18</f>
        <v>010413 wastes from stone cutting and sawing other than those mentioned in 01 04 07</v>
      </c>
      <c r="V21" s="177" t="s">
        <v>100</v>
      </c>
      <c r="W21" s="296" t="str">
        <f t="shared" si="5"/>
        <v>010413 wastes from stone cutting and sawing other than those mentioned in 01 04 07</v>
      </c>
    </row>
    <row r="22" spans="1:23" ht="33" customHeight="1">
      <c r="A22" s="265" t="str">
        <v>Basingstoke and Deane</v>
      </c>
      <c r="B22" s="107" t="s">
        <v>100</v>
      </c>
      <c r="C22" s="268" t="str">
        <f t="shared" si="0"/>
        <v>Basingstoke and Deane</v>
      </c>
      <c r="D22" s="109"/>
      <c r="E22" s="265" t="str">
        <v>Basingstoke and Deane</v>
      </c>
      <c r="F22" s="107" t="s">
        <v>100</v>
      </c>
      <c r="G22" s="268" t="str">
        <f t="shared" si="1"/>
        <v>Basingstoke and Deane</v>
      </c>
      <c r="H22" s="109"/>
      <c r="I22" s="293" t="str">
        <f>'Look Up Values'!S19</f>
        <v>D10.03</v>
      </c>
      <c r="J22" s="177" t="s">
        <v>100</v>
      </c>
      <c r="K22" s="296" t="str">
        <f t="shared" si="2"/>
        <v>D10.03</v>
      </c>
      <c r="L22" s="109"/>
      <c r="M22" s="293" t="str">
        <f>'Look Up Values'!W19</f>
        <v xml:space="preserve">R04 </v>
      </c>
      <c r="N22" s="177" t="s">
        <v>100</v>
      </c>
      <c r="O22" s="292" t="str">
        <f t="shared" si="3"/>
        <v xml:space="preserve">R04 </v>
      </c>
      <c r="P22" s="109"/>
      <c r="Q22" s="305" t="str">
        <f>'Look Up Values'!AE19</f>
        <v>010499 wastes not otherwise specified</v>
      </c>
      <c r="R22" s="177" t="s">
        <v>100</v>
      </c>
      <c r="S22" s="296" t="str">
        <f t="shared" si="4"/>
        <v>010499 wastes not otherwise specified</v>
      </c>
      <c r="T22" s="228"/>
      <c r="U22" s="305" t="str">
        <f>'Look Up Values'!AE19</f>
        <v>010499 wastes not otherwise specified</v>
      </c>
      <c r="V22" s="177" t="s">
        <v>100</v>
      </c>
      <c r="W22" s="296" t="str">
        <f t="shared" si="5"/>
        <v>010499 wastes not otherwise specified</v>
      </c>
    </row>
    <row r="23" spans="1:23" ht="33" customHeight="1">
      <c r="A23" s="265" t="str">
        <v>Bassetlaw</v>
      </c>
      <c r="B23" s="107" t="s">
        <v>100</v>
      </c>
      <c r="C23" s="268" t="str">
        <f t="shared" si="0"/>
        <v>Bassetlaw</v>
      </c>
      <c r="D23" s="109"/>
      <c r="E23" s="265" t="str">
        <v>Bassetlaw</v>
      </c>
      <c r="F23" s="107" t="s">
        <v>100</v>
      </c>
      <c r="G23" s="268" t="str">
        <f t="shared" si="1"/>
        <v>Bassetlaw</v>
      </c>
      <c r="H23" s="109"/>
      <c r="I23" s="293" t="str">
        <f>'Look Up Values'!S20</f>
        <v>D10.04</v>
      </c>
      <c r="J23" s="177" t="s">
        <v>100</v>
      </c>
      <c r="K23" s="296" t="str">
        <f t="shared" si="2"/>
        <v>D10.04</v>
      </c>
      <c r="L23" s="109"/>
      <c r="M23" s="293" t="str">
        <f>'Look Up Values'!W20</f>
        <v xml:space="preserve">R05 </v>
      </c>
      <c r="N23" s="177" t="s">
        <v>100</v>
      </c>
      <c r="O23" s="292" t="str">
        <f t="shared" si="3"/>
        <v xml:space="preserve">R05 </v>
      </c>
      <c r="P23" s="109"/>
      <c r="Q23" s="305" t="str">
        <f>'Look Up Values'!AE20</f>
        <v>010504 freshwater drilling muds and wastes</v>
      </c>
      <c r="R23" s="177" t="s">
        <v>100</v>
      </c>
      <c r="S23" s="296" t="str">
        <f t="shared" si="4"/>
        <v>010504 freshwater drilling muds and wastes</v>
      </c>
      <c r="T23" s="228"/>
      <c r="U23" s="305" t="str">
        <f>'Look Up Values'!AE20</f>
        <v>010504 freshwater drilling muds and wastes</v>
      </c>
      <c r="V23" s="177" t="s">
        <v>100</v>
      </c>
      <c r="W23" s="296" t="str">
        <f t="shared" si="5"/>
        <v>010504 freshwater drilling muds and wastes</v>
      </c>
    </row>
    <row r="24" spans="1:23" ht="33" customHeight="1">
      <c r="A24" s="265" t="str">
        <v>Bath and North East Somerset</v>
      </c>
      <c r="B24" s="107" t="s">
        <v>100</v>
      </c>
      <c r="C24" s="268" t="str">
        <f t="shared" si="0"/>
        <v>Bath and North East Somerset</v>
      </c>
      <c r="D24" s="109"/>
      <c r="E24" s="265" t="str">
        <v>Bath and North East Somerset</v>
      </c>
      <c r="F24" s="107" t="s">
        <v>100</v>
      </c>
      <c r="G24" s="268" t="str">
        <f t="shared" si="1"/>
        <v>Bath and North East Somerset</v>
      </c>
      <c r="H24" s="109"/>
      <c r="I24" s="293" t="str">
        <f>'Look Up Values'!S21</f>
        <v>D10.05</v>
      </c>
      <c r="J24" s="177" t="s">
        <v>100</v>
      </c>
      <c r="K24" s="296" t="str">
        <f t="shared" si="2"/>
        <v>D10.05</v>
      </c>
      <c r="L24" s="109"/>
      <c r="M24" s="293" t="str">
        <f>'Look Up Values'!W21</f>
        <v xml:space="preserve">R06 </v>
      </c>
      <c r="N24" s="177" t="s">
        <v>100</v>
      </c>
      <c r="O24" s="292" t="str">
        <f t="shared" si="3"/>
        <v xml:space="preserve">R06 </v>
      </c>
      <c r="P24" s="109"/>
      <c r="Q24" s="305" t="str">
        <f>'Look Up Values'!AE21</f>
        <v>010505 oil-containing drilling muds and wastes</v>
      </c>
      <c r="R24" s="177" t="s">
        <v>100</v>
      </c>
      <c r="S24" s="296" t="str">
        <f t="shared" si="4"/>
        <v>010505 oil-containing drilling muds and wastes</v>
      </c>
      <c r="T24" s="228"/>
      <c r="U24" s="305" t="str">
        <f>'Look Up Values'!AE21</f>
        <v>010505 oil-containing drilling muds and wastes</v>
      </c>
      <c r="V24" s="177" t="s">
        <v>100</v>
      </c>
      <c r="W24" s="296" t="str">
        <f t="shared" si="5"/>
        <v>010505 oil-containing drilling muds and wastes</v>
      </c>
    </row>
    <row r="25" spans="1:23" ht="33" customHeight="1">
      <c r="A25" s="265" t="str">
        <v>Bath, Bristol and S Glo</v>
      </c>
      <c r="B25" s="107" t="s">
        <v>100</v>
      </c>
      <c r="C25" s="268" t="str">
        <f t="shared" si="0"/>
        <v>Bath, Bristol and S Glo</v>
      </c>
      <c r="D25" s="109"/>
      <c r="E25" s="265" t="str">
        <v>Bath, Bristol and S Glo</v>
      </c>
      <c r="F25" s="107" t="s">
        <v>100</v>
      </c>
      <c r="G25" s="268" t="str">
        <f t="shared" si="1"/>
        <v>Bath, Bristol and S Glo</v>
      </c>
      <c r="H25" s="109"/>
      <c r="I25" s="293" t="str">
        <f>'Look Up Values'!S22</f>
        <v>D10.06</v>
      </c>
      <c r="J25" s="177" t="s">
        <v>100</v>
      </c>
      <c r="K25" s="296" t="str">
        <f t="shared" si="2"/>
        <v>D10.06</v>
      </c>
      <c r="L25" s="109"/>
      <c r="M25" s="293" t="str">
        <f>'Look Up Values'!W22</f>
        <v>R07</v>
      </c>
      <c r="N25" s="177" t="s">
        <v>100</v>
      </c>
      <c r="O25" s="292" t="str">
        <f t="shared" si="3"/>
        <v>R07</v>
      </c>
      <c r="P25" s="109"/>
      <c r="Q25" s="305" t="str">
        <f>'Look Up Values'!AE22</f>
        <v>010506 drilling muds and other drilling wastes containing hazardous substances</v>
      </c>
      <c r="R25" s="177" t="s">
        <v>100</v>
      </c>
      <c r="S25" s="296" t="str">
        <f t="shared" si="4"/>
        <v>010506 drilling muds and other drilling wastes containing hazardous substances</v>
      </c>
      <c r="T25" s="228"/>
      <c r="U25" s="305" t="str">
        <f>'Look Up Values'!AE22</f>
        <v>010506 drilling muds and other drilling wastes containing hazardous substances</v>
      </c>
      <c r="V25" s="177" t="s">
        <v>100</v>
      </c>
      <c r="W25" s="296" t="str">
        <f t="shared" si="5"/>
        <v>010506 drilling muds and other drilling wastes containing hazardous substances</v>
      </c>
    </row>
    <row r="26" spans="1:23" ht="33" customHeight="1">
      <c r="A26" s="265" t="str">
        <v>Bedford</v>
      </c>
      <c r="B26" s="107" t="s">
        <v>100</v>
      </c>
      <c r="C26" s="268" t="str">
        <f t="shared" si="0"/>
        <v>Bedford</v>
      </c>
      <c r="D26" s="109"/>
      <c r="E26" s="265" t="str">
        <v>Bedford</v>
      </c>
      <c r="F26" s="107" t="s">
        <v>100</v>
      </c>
      <c r="G26" s="268" t="str">
        <f t="shared" si="1"/>
        <v>Bedford</v>
      </c>
      <c r="H26" s="109"/>
      <c r="I26" s="293" t="str">
        <f>'Look Up Values'!S23</f>
        <v>D10.07</v>
      </c>
      <c r="J26" s="177" t="s">
        <v>100</v>
      </c>
      <c r="K26" s="296" t="str">
        <f t="shared" si="2"/>
        <v>D10.07</v>
      </c>
      <c r="L26" s="109"/>
      <c r="M26" s="293" t="str">
        <f>'Look Up Values'!W23</f>
        <v>R08</v>
      </c>
      <c r="N26" s="177" t="s">
        <v>100</v>
      </c>
      <c r="O26" s="292" t="str">
        <f t="shared" si="3"/>
        <v>R08</v>
      </c>
      <c r="P26" s="109"/>
      <c r="Q26" s="305" t="str">
        <f>'Look Up Values'!AE23</f>
        <v>010507 barite-containing drilling muds and wastes other than those mentioned in 01 05 05 and 01 05 06</v>
      </c>
      <c r="R26" s="177" t="s">
        <v>100</v>
      </c>
      <c r="S26" s="296" t="str">
        <f t="shared" si="4"/>
        <v>010507 barite-containing drilling muds and wastes other than those mentioned in 01 05 05 and 01 05 06</v>
      </c>
      <c r="T26" s="228"/>
      <c r="U26" s="305" t="str">
        <f>'Look Up Values'!AE23</f>
        <v>010507 barite-containing drilling muds and wastes other than those mentioned in 01 05 05 and 01 05 06</v>
      </c>
      <c r="V26" s="177" t="s">
        <v>100</v>
      </c>
      <c r="W26" s="296" t="str">
        <f t="shared" si="5"/>
        <v>010507 barite-containing drilling muds and wastes other than those mentioned in 01 05 05 and 01 05 06</v>
      </c>
    </row>
    <row r="27" spans="1:23" ht="33" customHeight="1">
      <c r="A27" s="265" t="str">
        <v>Bedfordshire</v>
      </c>
      <c r="B27" s="107" t="s">
        <v>100</v>
      </c>
      <c r="C27" s="268" t="str">
        <f t="shared" si="0"/>
        <v>Bedfordshire</v>
      </c>
      <c r="D27" s="109"/>
      <c r="E27" s="265" t="str">
        <v>Bedfordshire</v>
      </c>
      <c r="F27" s="107" t="s">
        <v>100</v>
      </c>
      <c r="G27" s="268" t="str">
        <f t="shared" si="1"/>
        <v>Bedfordshire</v>
      </c>
      <c r="H27" s="109"/>
      <c r="I27" s="293" t="str">
        <f>'Look Up Values'!S24</f>
        <v>D12</v>
      </c>
      <c r="J27" s="177" t="s">
        <v>100</v>
      </c>
      <c r="K27" s="296" t="str">
        <f t="shared" si="2"/>
        <v>D12</v>
      </c>
      <c r="L27" s="109"/>
      <c r="M27" s="293" t="str">
        <f>'Look Up Values'!W24</f>
        <v>R09</v>
      </c>
      <c r="N27" s="177" t="s">
        <v>100</v>
      </c>
      <c r="O27" s="292" t="str">
        <f t="shared" si="3"/>
        <v>R09</v>
      </c>
      <c r="P27" s="109"/>
      <c r="Q27" s="305" t="str">
        <f>'Look Up Values'!AE24</f>
        <v>010508 chloride-containing drilling muds and wastes other than those mentioned in 01 05 05 and 01 05 06</v>
      </c>
      <c r="R27" s="177" t="s">
        <v>100</v>
      </c>
      <c r="S27" s="296" t="str">
        <f t="shared" si="4"/>
        <v>010508 chloride-containing drilling muds and wastes other than those mentioned in 01 05 05 and 01 05 06</v>
      </c>
      <c r="T27" s="228"/>
      <c r="U27" s="305" t="str">
        <f>'Look Up Values'!AE24</f>
        <v>010508 chloride-containing drilling muds and wastes other than those mentioned in 01 05 05 and 01 05 06</v>
      </c>
      <c r="V27" s="177" t="s">
        <v>100</v>
      </c>
      <c r="W27" s="296" t="str">
        <f t="shared" si="5"/>
        <v>010508 chloride-containing drilling muds and wastes other than those mentioned in 01 05 05 and 01 05 06</v>
      </c>
    </row>
    <row r="28" spans="1:23" ht="33" customHeight="1">
      <c r="A28" s="265" t="str">
        <v>Belfast</v>
      </c>
      <c r="B28" s="107" t="s">
        <v>100</v>
      </c>
      <c r="C28" s="268" t="str">
        <f t="shared" si="0"/>
        <v>Belfast</v>
      </c>
      <c r="D28" s="109"/>
      <c r="E28" s="265" t="str">
        <v>Belfast</v>
      </c>
      <c r="F28" s="107" t="s">
        <v>100</v>
      </c>
      <c r="G28" s="268" t="str">
        <f t="shared" si="1"/>
        <v>Belfast</v>
      </c>
      <c r="H28" s="109"/>
      <c r="I28" s="293" t="str">
        <f>'Look Up Values'!S25</f>
        <v>D13</v>
      </c>
      <c r="J28" s="177" t="s">
        <v>100</v>
      </c>
      <c r="K28" s="296" t="str">
        <f t="shared" si="2"/>
        <v>D13</v>
      </c>
      <c r="L28" s="109"/>
      <c r="M28" s="293" t="str">
        <f>'Look Up Values'!W25</f>
        <v>R10</v>
      </c>
      <c r="N28" s="177" t="s">
        <v>100</v>
      </c>
      <c r="O28" s="292" t="str">
        <f t="shared" si="3"/>
        <v>R10</v>
      </c>
      <c r="P28" s="109"/>
      <c r="Q28" s="305" t="str">
        <f>'Look Up Values'!AE25</f>
        <v>010599 wastes not otherwise specified</v>
      </c>
      <c r="R28" s="177" t="s">
        <v>100</v>
      </c>
      <c r="S28" s="296" t="str">
        <f t="shared" si="4"/>
        <v>010599 wastes not otherwise specified</v>
      </c>
      <c r="T28" s="228"/>
      <c r="U28" s="305" t="str">
        <f>'Look Up Values'!AE25</f>
        <v>010599 wastes not otherwise specified</v>
      </c>
      <c r="V28" s="177" t="s">
        <v>100</v>
      </c>
      <c r="W28" s="296" t="str">
        <f t="shared" si="5"/>
        <v>010599 wastes not otherwise specified</v>
      </c>
    </row>
    <row r="29" spans="1:23" ht="33" customHeight="1">
      <c r="A29" s="265" t="str">
        <v>Berkshire</v>
      </c>
      <c r="B29" s="107" t="s">
        <v>100</v>
      </c>
      <c r="C29" s="268" t="str">
        <f t="shared" si="0"/>
        <v>Berkshire</v>
      </c>
      <c r="D29" s="109"/>
      <c r="E29" s="265" t="str">
        <v>Berkshire</v>
      </c>
      <c r="F29" s="107" t="s">
        <v>100</v>
      </c>
      <c r="G29" s="268" t="str">
        <f t="shared" si="1"/>
        <v>Berkshire</v>
      </c>
      <c r="H29" s="109"/>
      <c r="I29" s="293" t="str">
        <f>'Look Up Values'!S26</f>
        <v>D14</v>
      </c>
      <c r="J29" s="177" t="s">
        <v>100</v>
      </c>
      <c r="K29" s="296" t="str">
        <f t="shared" si="2"/>
        <v>D14</v>
      </c>
      <c r="L29" s="109"/>
      <c r="M29" s="293" t="str">
        <f>'Look Up Values'!W26</f>
        <v>R11</v>
      </c>
      <c r="N29" s="177" t="s">
        <v>100</v>
      </c>
      <c r="O29" s="292" t="str">
        <f t="shared" si="3"/>
        <v>R11</v>
      </c>
      <c r="P29" s="109"/>
      <c r="Q29" s="305" t="str">
        <f>'Look Up Values'!AE26</f>
        <v>020101 sludges from washing and cleaning</v>
      </c>
      <c r="R29" s="177" t="s">
        <v>100</v>
      </c>
      <c r="S29" s="296" t="str">
        <f t="shared" si="4"/>
        <v>020101 sludges from washing and cleaning</v>
      </c>
      <c r="T29" s="228"/>
      <c r="U29" s="305" t="str">
        <f>'Look Up Values'!AE26</f>
        <v>020101 sludges from washing and cleaning</v>
      </c>
      <c r="V29" s="177" t="s">
        <v>100</v>
      </c>
      <c r="W29" s="296" t="str">
        <f t="shared" si="5"/>
        <v>020101 sludges from washing and cleaning</v>
      </c>
    </row>
    <row r="30" spans="1:23" ht="33" customHeight="1">
      <c r="A30" s="265" t="str">
        <v>Bexley</v>
      </c>
      <c r="B30" s="107" t="s">
        <v>100</v>
      </c>
      <c r="C30" s="268" t="str">
        <f t="shared" si="0"/>
        <v>Bexley</v>
      </c>
      <c r="D30" s="109"/>
      <c r="E30" s="265" t="str">
        <v>Bexley</v>
      </c>
      <c r="F30" s="107" t="s">
        <v>100</v>
      </c>
      <c r="G30" s="268" t="str">
        <f t="shared" si="1"/>
        <v>Bexley</v>
      </c>
      <c r="H30" s="109"/>
      <c r="I30" s="293" t="str">
        <f>'Look Up Values'!S27</f>
        <v>D15</v>
      </c>
      <c r="J30" s="177" t="s">
        <v>100</v>
      </c>
      <c r="K30" s="296" t="str">
        <f t="shared" si="2"/>
        <v>D15</v>
      </c>
      <c r="L30" s="109"/>
      <c r="M30" s="299" t="str">
        <f>'Look Up Values'!W27</f>
        <v>R12</v>
      </c>
      <c r="N30" s="177" t="s">
        <v>100</v>
      </c>
      <c r="O30" s="300" t="str">
        <f t="shared" si="3"/>
        <v>R12</v>
      </c>
      <c r="P30" s="109"/>
      <c r="Q30" s="305" t="str">
        <f>'Look Up Values'!AE27</f>
        <v>020102 animal-tissue waste</v>
      </c>
      <c r="R30" s="177" t="s">
        <v>100</v>
      </c>
      <c r="S30" s="296" t="str">
        <f t="shared" si="4"/>
        <v>020102 animal-tissue waste</v>
      </c>
      <c r="T30" s="228"/>
      <c r="U30" s="305" t="str">
        <f>'Look Up Values'!AE27</f>
        <v>020102 animal-tissue waste</v>
      </c>
      <c r="V30" s="177" t="s">
        <v>100</v>
      </c>
      <c r="W30" s="296" t="str">
        <f t="shared" si="5"/>
        <v>020102 animal-tissue waste</v>
      </c>
    </row>
    <row r="31" spans="1:23" ht="33" customHeight="1" thickBot="1">
      <c r="A31" s="265" t="str">
        <v>Birmingham City</v>
      </c>
      <c r="B31" s="107" t="s">
        <v>100</v>
      </c>
      <c r="C31" s="268" t="str">
        <f t="shared" si="0"/>
        <v>Birmingham City</v>
      </c>
      <c r="D31" s="109"/>
      <c r="E31" s="265" t="str">
        <v>Birmingham City</v>
      </c>
      <c r="F31" s="107" t="s">
        <v>100</v>
      </c>
      <c r="G31" s="268" t="str">
        <f t="shared" si="1"/>
        <v>Birmingham City</v>
      </c>
      <c r="H31" s="109"/>
      <c r="I31" s="293" t="str">
        <f>'Look Up Values'!S28</f>
        <v>R01</v>
      </c>
      <c r="J31" s="177" t="s">
        <v>100</v>
      </c>
      <c r="K31" s="296" t="str">
        <f t="shared" si="2"/>
        <v>R01</v>
      </c>
      <c r="L31" s="109"/>
      <c r="M31" s="294" t="str">
        <f>'Look Up Values'!W28</f>
        <v>R13</v>
      </c>
      <c r="N31" s="177" t="s">
        <v>100</v>
      </c>
      <c r="O31" s="301" t="str">
        <f t="shared" si="3"/>
        <v>R13</v>
      </c>
      <c r="P31" s="109"/>
      <c r="Q31" s="305" t="str">
        <f>'Look Up Values'!AE28</f>
        <v>020103 plant-tissue waste</v>
      </c>
      <c r="R31" s="177" t="s">
        <v>100</v>
      </c>
      <c r="S31" s="296" t="str">
        <f t="shared" si="4"/>
        <v>020103 plant-tissue waste</v>
      </c>
      <c r="T31" s="228"/>
      <c r="U31" s="305" t="str">
        <f>'Look Up Values'!AE28</f>
        <v>020103 plant-tissue waste</v>
      </c>
      <c r="V31" s="177" t="s">
        <v>100</v>
      </c>
      <c r="W31" s="296" t="str">
        <f t="shared" si="5"/>
        <v>020103 plant-tissue waste</v>
      </c>
    </row>
    <row r="32" spans="1:23" ht="33" customHeight="1">
      <c r="A32" s="265" t="str">
        <v>Blaby</v>
      </c>
      <c r="B32" s="107" t="s">
        <v>100</v>
      </c>
      <c r="C32" s="268" t="str">
        <f t="shared" si="0"/>
        <v>Blaby</v>
      </c>
      <c r="D32" s="109"/>
      <c r="E32" s="265" t="str">
        <v>Blaby</v>
      </c>
      <c r="F32" s="107" t="s">
        <v>100</v>
      </c>
      <c r="G32" s="268" t="str">
        <f t="shared" si="1"/>
        <v>Blaby</v>
      </c>
      <c r="H32" s="109"/>
      <c r="I32" s="293" t="str">
        <f>'Look Up Values'!S29</f>
        <v>R01.01</v>
      </c>
      <c r="J32" s="177" t="s">
        <v>100</v>
      </c>
      <c r="K32" s="296" t="str">
        <f t="shared" si="2"/>
        <v>R01.01</v>
      </c>
      <c r="L32" s="109"/>
      <c r="M32" s="151"/>
      <c r="N32" s="298"/>
      <c r="O32" s="151"/>
      <c r="P32" s="109"/>
      <c r="Q32" s="305" t="str">
        <f>'Look Up Values'!AE29</f>
        <v>020104 waste plastics (except packaging)</v>
      </c>
      <c r="R32" s="177" t="s">
        <v>100</v>
      </c>
      <c r="S32" s="296" t="str">
        <f t="shared" si="4"/>
        <v>020104 waste plastics (except packaging)</v>
      </c>
      <c r="T32" s="228"/>
      <c r="U32" s="305" t="str">
        <f>'Look Up Values'!AE29</f>
        <v>020104 waste plastics (except packaging)</v>
      </c>
      <c r="V32" s="177" t="s">
        <v>100</v>
      </c>
      <c r="W32" s="296" t="str">
        <f t="shared" si="5"/>
        <v>020104 waste plastics (except packaging)</v>
      </c>
    </row>
    <row r="33" spans="1:23" ht="33" customHeight="1">
      <c r="A33" s="265" t="str">
        <v>Blackburn with Darwen</v>
      </c>
      <c r="B33" s="107" t="s">
        <v>100</v>
      </c>
      <c r="C33" s="268" t="str">
        <f t="shared" si="0"/>
        <v>Blackburn with Darwen</v>
      </c>
      <c r="D33" s="109"/>
      <c r="E33" s="265" t="str">
        <v>Blackburn with Darwen</v>
      </c>
      <c r="F33" s="107" t="s">
        <v>100</v>
      </c>
      <c r="G33" s="268" t="str">
        <f t="shared" si="1"/>
        <v>Blackburn with Darwen</v>
      </c>
      <c r="H33" s="109"/>
      <c r="I33" s="293" t="str">
        <f>'Look Up Values'!S30</f>
        <v>R01.02</v>
      </c>
      <c r="J33" s="177" t="s">
        <v>100</v>
      </c>
      <c r="K33" s="296" t="str">
        <f t="shared" si="2"/>
        <v>R01.02</v>
      </c>
      <c r="L33" s="109"/>
      <c r="M33" s="151"/>
      <c r="N33" s="298"/>
      <c r="O33" s="151"/>
      <c r="P33" s="109"/>
      <c r="Q33" s="305" t="str">
        <f>'Look Up Values'!AE30</f>
        <v>020106 animal faeces, urine and manure (including spoiled straw), effluent, collected separately and treated off-site</v>
      </c>
      <c r="R33" s="177" t="s">
        <v>100</v>
      </c>
      <c r="S33" s="296" t="str">
        <f t="shared" si="4"/>
        <v>020106 animal faeces, urine and manure (including spoiled straw), effluent, collected separately and treated off-site</v>
      </c>
      <c r="T33" s="228"/>
      <c r="U33" s="305" t="str">
        <f>'Look Up Values'!AE30</f>
        <v>020106 animal faeces, urine and manure (including spoiled straw), effluent, collected separately and treated off-site</v>
      </c>
      <c r="V33" s="177" t="s">
        <v>100</v>
      </c>
      <c r="W33" s="296" t="str">
        <f t="shared" si="5"/>
        <v>020106 animal faeces, urine and manure (including spoiled straw), effluent, collected separately and treated off-site</v>
      </c>
    </row>
    <row r="34" spans="1:23" ht="33" customHeight="1">
      <c r="A34" s="265" t="str">
        <v>Blackpool</v>
      </c>
      <c r="B34" s="107" t="s">
        <v>100</v>
      </c>
      <c r="C34" s="268" t="str">
        <f t="shared" si="0"/>
        <v>Blackpool</v>
      </c>
      <c r="D34" s="109"/>
      <c r="E34" s="265" t="str">
        <v>Blackpool</v>
      </c>
      <c r="F34" s="107" t="s">
        <v>100</v>
      </c>
      <c r="G34" s="268" t="str">
        <f t="shared" si="1"/>
        <v>Blackpool</v>
      </c>
      <c r="H34" s="109"/>
      <c r="I34" s="293" t="str">
        <f>'Look Up Values'!S31</f>
        <v>R01.03</v>
      </c>
      <c r="J34" s="177" t="s">
        <v>100</v>
      </c>
      <c r="K34" s="296" t="str">
        <f t="shared" si="2"/>
        <v>R01.03</v>
      </c>
      <c r="L34" s="109"/>
      <c r="M34" s="151"/>
      <c r="N34" s="298"/>
      <c r="O34" s="151"/>
      <c r="P34" s="109"/>
      <c r="Q34" s="305" t="str">
        <f>'Look Up Values'!AE31</f>
        <v>020107 wastes from forestry</v>
      </c>
      <c r="R34" s="177" t="s">
        <v>100</v>
      </c>
      <c r="S34" s="296" t="str">
        <f t="shared" si="4"/>
        <v>020107 wastes from forestry</v>
      </c>
      <c r="T34" s="228"/>
      <c r="U34" s="305" t="str">
        <f>'Look Up Values'!AE31</f>
        <v>020107 wastes from forestry</v>
      </c>
      <c r="V34" s="177" t="s">
        <v>100</v>
      </c>
      <c r="W34" s="296" t="str">
        <f t="shared" si="5"/>
        <v>020107 wastes from forestry</v>
      </c>
    </row>
    <row r="35" spans="1:23" ht="33" customHeight="1">
      <c r="A35" s="265" t="str">
        <v>Blaenau Gwent</v>
      </c>
      <c r="B35" s="107" t="s">
        <v>100</v>
      </c>
      <c r="C35" s="268" t="str">
        <f t="shared" si="0"/>
        <v>Blaenau Gwent</v>
      </c>
      <c r="D35" s="109"/>
      <c r="E35" s="265" t="str">
        <v>Blaenau Gwent</v>
      </c>
      <c r="F35" s="107" t="s">
        <v>100</v>
      </c>
      <c r="G35" s="268" t="str">
        <f t="shared" si="1"/>
        <v>Blaenau Gwent</v>
      </c>
      <c r="H35" s="109"/>
      <c r="I35" s="293" t="str">
        <f>'Look Up Values'!S32</f>
        <v>R01.04</v>
      </c>
      <c r="J35" s="177" t="s">
        <v>100</v>
      </c>
      <c r="K35" s="296" t="str">
        <f t="shared" si="2"/>
        <v>R01.04</v>
      </c>
      <c r="L35" s="109"/>
      <c r="M35" s="151"/>
      <c r="N35" s="298"/>
      <c r="O35" s="151"/>
      <c r="P35" s="109"/>
      <c r="Q35" s="305" t="str">
        <f>'Look Up Values'!AE32</f>
        <v>020108 agrochemical waste containing hazardous substances</v>
      </c>
      <c r="R35" s="177" t="s">
        <v>100</v>
      </c>
      <c r="S35" s="296" t="str">
        <f t="shared" si="4"/>
        <v>020108 agrochemical waste containing hazardous substances</v>
      </c>
      <c r="T35" s="228"/>
      <c r="U35" s="305" t="str">
        <f>'Look Up Values'!AE32</f>
        <v>020108 agrochemical waste containing hazardous substances</v>
      </c>
      <c r="V35" s="177" t="s">
        <v>100</v>
      </c>
      <c r="W35" s="296" t="str">
        <f t="shared" si="5"/>
        <v>020108 agrochemical waste containing hazardous substances</v>
      </c>
    </row>
    <row r="36" spans="1:23" ht="33" customHeight="1">
      <c r="A36" s="265" t="str">
        <v>Bolsover</v>
      </c>
      <c r="B36" s="107" t="s">
        <v>100</v>
      </c>
      <c r="C36" s="268" t="str">
        <f t="shared" si="0"/>
        <v>Bolsover</v>
      </c>
      <c r="D36" s="109"/>
      <c r="E36" s="265" t="str">
        <v>Bolsover</v>
      </c>
      <c r="F36" s="107" t="s">
        <v>100</v>
      </c>
      <c r="G36" s="268" t="str">
        <f t="shared" si="1"/>
        <v>Bolsover</v>
      </c>
      <c r="H36" s="109"/>
      <c r="I36" s="293" t="str">
        <f>'Look Up Values'!S33</f>
        <v>R01.05</v>
      </c>
      <c r="J36" s="177" t="s">
        <v>100</v>
      </c>
      <c r="K36" s="296" t="str">
        <f t="shared" si="2"/>
        <v>R01.05</v>
      </c>
      <c r="L36" s="109"/>
      <c r="M36" s="151"/>
      <c r="N36" s="298"/>
      <c r="O36" s="151"/>
      <c r="P36" s="109"/>
      <c r="Q36" s="305" t="str">
        <f>'Look Up Values'!AE33</f>
        <v>020109 agrochemical waste other than those mentioned in 02 01 08</v>
      </c>
      <c r="R36" s="177" t="s">
        <v>100</v>
      </c>
      <c r="S36" s="296" t="str">
        <f t="shared" si="4"/>
        <v>020109 agrochemical waste other than those mentioned in 02 01 08</v>
      </c>
      <c r="T36" s="228"/>
      <c r="U36" s="305" t="str">
        <f>'Look Up Values'!AE33</f>
        <v>020109 agrochemical waste other than those mentioned in 02 01 08</v>
      </c>
      <c r="V36" s="177" t="s">
        <v>100</v>
      </c>
      <c r="W36" s="296" t="str">
        <f t="shared" si="5"/>
        <v>020109 agrochemical waste other than those mentioned in 02 01 08</v>
      </c>
    </row>
    <row r="37" spans="1:23" ht="33" customHeight="1">
      <c r="A37" s="265" t="str">
        <v>Bolton</v>
      </c>
      <c r="B37" s="107" t="s">
        <v>100</v>
      </c>
      <c r="C37" s="268" t="str">
        <f t="shared" si="0"/>
        <v>Bolton</v>
      </c>
      <c r="D37" s="109"/>
      <c r="E37" s="265" t="str">
        <v>Bolton</v>
      </c>
      <c r="F37" s="107" t="s">
        <v>100</v>
      </c>
      <c r="G37" s="268" t="str">
        <f t="shared" si="1"/>
        <v>Bolton</v>
      </c>
      <c r="H37" s="109"/>
      <c r="I37" s="293" t="str">
        <f>'Look Up Values'!S34</f>
        <v>R01.06</v>
      </c>
      <c r="J37" s="177" t="s">
        <v>100</v>
      </c>
      <c r="K37" s="296" t="str">
        <f t="shared" si="2"/>
        <v>R01.06</v>
      </c>
      <c r="L37" s="109"/>
      <c r="M37" s="151"/>
      <c r="N37" s="298"/>
      <c r="O37" s="151"/>
      <c r="P37" s="109"/>
      <c r="Q37" s="305" t="str">
        <f>'Look Up Values'!AE34</f>
        <v>020110 waste metal</v>
      </c>
      <c r="R37" s="177" t="s">
        <v>100</v>
      </c>
      <c r="S37" s="296" t="str">
        <f t="shared" si="4"/>
        <v>020110 waste metal</v>
      </c>
      <c r="T37" s="228"/>
      <c r="U37" s="305" t="str">
        <f>'Look Up Values'!AE34</f>
        <v>020110 waste metal</v>
      </c>
      <c r="V37" s="177" t="s">
        <v>100</v>
      </c>
      <c r="W37" s="296" t="str">
        <f t="shared" si="5"/>
        <v>020110 waste metal</v>
      </c>
    </row>
    <row r="38" spans="1:23" ht="33" customHeight="1">
      <c r="A38" s="265" t="str">
        <v>Boston</v>
      </c>
      <c r="B38" s="107" t="s">
        <v>100</v>
      </c>
      <c r="C38" s="268" t="str">
        <f t="shared" si="0"/>
        <v>Boston</v>
      </c>
      <c r="D38" s="109"/>
      <c r="E38" s="265" t="str">
        <v>Boston</v>
      </c>
      <c r="F38" s="107" t="s">
        <v>100</v>
      </c>
      <c r="G38" s="268" t="str">
        <f t="shared" si="1"/>
        <v>Boston</v>
      </c>
      <c r="H38" s="109"/>
      <c r="I38" s="293" t="str">
        <f>'Look Up Values'!S35</f>
        <v>R02</v>
      </c>
      <c r="J38" s="177" t="s">
        <v>100</v>
      </c>
      <c r="K38" s="296" t="str">
        <f t="shared" si="2"/>
        <v>R02</v>
      </c>
      <c r="L38" s="109"/>
      <c r="M38" s="151"/>
      <c r="N38" s="298"/>
      <c r="O38" s="151"/>
      <c r="P38" s="109"/>
      <c r="Q38" s="305" t="str">
        <f>'Look Up Values'!AE35</f>
        <v>020199 wastes not otherwise specified</v>
      </c>
      <c r="R38" s="177" t="s">
        <v>100</v>
      </c>
      <c r="S38" s="296" t="str">
        <f t="shared" si="4"/>
        <v>020199 wastes not otherwise specified</v>
      </c>
      <c r="T38" s="228"/>
      <c r="U38" s="305" t="str">
        <f>'Look Up Values'!AE35</f>
        <v>020199 wastes not otherwise specified</v>
      </c>
      <c r="V38" s="177" t="s">
        <v>100</v>
      </c>
      <c r="W38" s="296" t="str">
        <f t="shared" si="5"/>
        <v>020199 wastes not otherwise specified</v>
      </c>
    </row>
    <row r="39" spans="1:23" ht="33" customHeight="1">
      <c r="A39" s="265" t="str">
        <v>Bournemouth, Christchurch and Poole</v>
      </c>
      <c r="B39" s="107" t="s">
        <v>100</v>
      </c>
      <c r="C39" s="268" t="str">
        <f t="shared" si="0"/>
        <v>Bournemouth, Christchurch and Poole</v>
      </c>
      <c r="D39" s="109"/>
      <c r="E39" s="265" t="str">
        <v>Bournemouth, Christchurch and Poole</v>
      </c>
      <c r="F39" s="107" t="s">
        <v>100</v>
      </c>
      <c r="G39" s="268" t="str">
        <f t="shared" si="1"/>
        <v>Bournemouth, Christchurch and Poole</v>
      </c>
      <c r="H39" s="109"/>
      <c r="I39" s="293" t="str">
        <f>'Look Up Values'!S36</f>
        <v>R03</v>
      </c>
      <c r="J39" s="177" t="s">
        <v>100</v>
      </c>
      <c r="K39" s="296" t="str">
        <f t="shared" si="2"/>
        <v>R03</v>
      </c>
      <c r="L39" s="109"/>
      <c r="M39" s="151"/>
      <c r="N39" s="298"/>
      <c r="O39" s="151"/>
      <c r="P39" s="109"/>
      <c r="Q39" s="305" t="str">
        <f>'Look Up Values'!AE36</f>
        <v>020201 sludges from washing and cleaning</v>
      </c>
      <c r="R39" s="177" t="s">
        <v>100</v>
      </c>
      <c r="S39" s="296" t="str">
        <f t="shared" si="4"/>
        <v>020201 sludges from washing and cleaning</v>
      </c>
      <c r="T39" s="228"/>
      <c r="U39" s="305" t="str">
        <f>'Look Up Values'!AE36</f>
        <v>020201 sludges from washing and cleaning</v>
      </c>
      <c r="V39" s="177" t="s">
        <v>100</v>
      </c>
      <c r="W39" s="296" t="str">
        <f t="shared" si="5"/>
        <v>020201 sludges from washing and cleaning</v>
      </c>
    </row>
    <row r="40" spans="1:23" ht="33" customHeight="1">
      <c r="A40" s="265" t="str">
        <v>Bracknell Forest</v>
      </c>
      <c r="B40" s="107" t="s">
        <v>100</v>
      </c>
      <c r="C40" s="268" t="str">
        <f t="shared" si="0"/>
        <v>Bracknell Forest</v>
      </c>
      <c r="D40" s="109"/>
      <c r="E40" s="265" t="str">
        <v>Bracknell Forest</v>
      </c>
      <c r="F40" s="107" t="s">
        <v>100</v>
      </c>
      <c r="G40" s="268" t="str">
        <f t="shared" si="1"/>
        <v>Bracknell Forest</v>
      </c>
      <c r="H40" s="109"/>
      <c r="I40" s="293" t="str">
        <f>'Look Up Values'!S37</f>
        <v>R03.01</v>
      </c>
      <c r="J40" s="177" t="s">
        <v>100</v>
      </c>
      <c r="K40" s="296" t="str">
        <f t="shared" si="2"/>
        <v>R03.01</v>
      </c>
      <c r="L40" s="109"/>
      <c r="M40" s="151"/>
      <c r="N40" s="298"/>
      <c r="O40" s="151"/>
      <c r="P40" s="109"/>
      <c r="Q40" s="305" t="str">
        <f>'Look Up Values'!AE37</f>
        <v>020202 animal-tissue waste</v>
      </c>
      <c r="R40" s="177" t="s">
        <v>100</v>
      </c>
      <c r="S40" s="296" t="str">
        <f t="shared" si="4"/>
        <v>020202 animal-tissue waste</v>
      </c>
      <c r="T40" s="228"/>
      <c r="U40" s="305" t="str">
        <f>'Look Up Values'!AE37</f>
        <v>020202 animal-tissue waste</v>
      </c>
      <c r="V40" s="177" t="s">
        <v>100</v>
      </c>
      <c r="W40" s="296" t="str">
        <f t="shared" si="5"/>
        <v>020202 animal-tissue waste</v>
      </c>
    </row>
    <row r="41" spans="1:23" ht="33" customHeight="1">
      <c r="A41" s="265" t="str">
        <v>Bradford City</v>
      </c>
      <c r="B41" s="107" t="s">
        <v>100</v>
      </c>
      <c r="C41" s="268" t="str">
        <f t="shared" si="0"/>
        <v>Bradford City</v>
      </c>
      <c r="D41" s="109"/>
      <c r="E41" s="265" t="str">
        <v>Bradford City</v>
      </c>
      <c r="F41" s="107" t="s">
        <v>100</v>
      </c>
      <c r="G41" s="268" t="str">
        <f t="shared" si="1"/>
        <v>Bradford City</v>
      </c>
      <c r="H41" s="109"/>
      <c r="I41" s="293" t="str">
        <f>'Look Up Values'!S38</f>
        <v>R03.01.01</v>
      </c>
      <c r="J41" s="177" t="s">
        <v>100</v>
      </c>
      <c r="K41" s="296" t="str">
        <f t="shared" si="2"/>
        <v>R03.01.01</v>
      </c>
      <c r="L41" s="109"/>
      <c r="M41" s="151"/>
      <c r="N41" s="298"/>
      <c r="O41" s="151"/>
      <c r="P41" s="109"/>
      <c r="Q41" s="305" t="str">
        <f>'Look Up Values'!AE38</f>
        <v>020203 materials unsuitable for consumption or processing</v>
      </c>
      <c r="R41" s="177" t="s">
        <v>100</v>
      </c>
      <c r="S41" s="296" t="str">
        <f t="shared" si="4"/>
        <v>020203 materials unsuitable for consumption or processing</v>
      </c>
      <c r="T41" s="228"/>
      <c r="U41" s="305" t="str">
        <f>'Look Up Values'!AE38</f>
        <v>020203 materials unsuitable for consumption or processing</v>
      </c>
      <c r="V41" s="177" t="s">
        <v>100</v>
      </c>
      <c r="W41" s="296" t="str">
        <f t="shared" si="5"/>
        <v>020203 materials unsuitable for consumption or processing</v>
      </c>
    </row>
    <row r="42" spans="1:23" ht="33" customHeight="1">
      <c r="A42" s="265" t="str">
        <v>Braintree</v>
      </c>
      <c r="B42" s="107" t="s">
        <v>100</v>
      </c>
      <c r="C42" s="268" t="str">
        <f t="shared" si="0"/>
        <v>Braintree</v>
      </c>
      <c r="D42" s="109"/>
      <c r="E42" s="265" t="str">
        <v>Braintree</v>
      </c>
      <c r="F42" s="107" t="s">
        <v>100</v>
      </c>
      <c r="G42" s="268" t="str">
        <f t="shared" si="1"/>
        <v>Braintree</v>
      </c>
      <c r="H42" s="109"/>
      <c r="I42" s="293" t="str">
        <f>'Look Up Values'!S39</f>
        <v>R03.01.02</v>
      </c>
      <c r="J42" s="177" t="s">
        <v>100</v>
      </c>
      <c r="K42" s="296" t="str">
        <f t="shared" si="2"/>
        <v>R03.01.02</v>
      </c>
      <c r="L42" s="109"/>
      <c r="M42" s="151"/>
      <c r="N42" s="298"/>
      <c r="O42" s="151"/>
      <c r="P42" s="109"/>
      <c r="Q42" s="305" t="str">
        <f>'Look Up Values'!AE39</f>
        <v>020204 sludges from on-site effluent treatment</v>
      </c>
      <c r="R42" s="177" t="s">
        <v>100</v>
      </c>
      <c r="S42" s="296" t="str">
        <f t="shared" si="4"/>
        <v>020204 sludges from on-site effluent treatment</v>
      </c>
      <c r="T42" s="228"/>
      <c r="U42" s="305" t="str">
        <f>'Look Up Values'!AE39</f>
        <v>020204 sludges from on-site effluent treatment</v>
      </c>
      <c r="V42" s="177" t="s">
        <v>100</v>
      </c>
      <c r="W42" s="296" t="str">
        <f t="shared" si="5"/>
        <v>020204 sludges from on-site effluent treatment</v>
      </c>
    </row>
    <row r="43" spans="1:23" ht="33" customHeight="1">
      <c r="A43" s="265" t="str">
        <v>Breckland</v>
      </c>
      <c r="B43" s="107" t="s">
        <v>100</v>
      </c>
      <c r="C43" s="268" t="str">
        <f t="shared" si="0"/>
        <v>Breckland</v>
      </c>
      <c r="D43" s="109"/>
      <c r="E43" s="265" t="str">
        <v>Breckland</v>
      </c>
      <c r="F43" s="107" t="s">
        <v>100</v>
      </c>
      <c r="G43" s="268" t="str">
        <f t="shared" si="1"/>
        <v>Breckland</v>
      </c>
      <c r="H43" s="109"/>
      <c r="I43" s="293" t="str">
        <f>'Look Up Values'!S40</f>
        <v>R03.01.03</v>
      </c>
      <c r="J43" s="177" t="s">
        <v>100</v>
      </c>
      <c r="K43" s="296" t="str">
        <f t="shared" si="2"/>
        <v>R03.01.03</v>
      </c>
      <c r="L43" s="109"/>
      <c r="M43" s="151"/>
      <c r="N43" s="298"/>
      <c r="O43" s="151"/>
      <c r="P43" s="109"/>
      <c r="Q43" s="305" t="str">
        <f>'Look Up Values'!AE40</f>
        <v>020299 wastes not otherwise specified</v>
      </c>
      <c r="R43" s="177" t="s">
        <v>100</v>
      </c>
      <c r="S43" s="296" t="str">
        <f t="shared" si="4"/>
        <v>020299 wastes not otherwise specified</v>
      </c>
      <c r="T43" s="228"/>
      <c r="U43" s="305" t="str">
        <f>'Look Up Values'!AE40</f>
        <v>020299 wastes not otherwise specified</v>
      </c>
      <c r="V43" s="177" t="s">
        <v>100</v>
      </c>
      <c r="W43" s="296" t="str">
        <f t="shared" si="5"/>
        <v>020299 wastes not otherwise specified</v>
      </c>
    </row>
    <row r="44" spans="1:23" ht="33" customHeight="1">
      <c r="A44" s="265" t="str">
        <v>Brent</v>
      </c>
      <c r="B44" s="107" t="s">
        <v>100</v>
      </c>
      <c r="C44" s="268" t="str">
        <f t="shared" si="0"/>
        <v>Brent</v>
      </c>
      <c r="D44" s="109"/>
      <c r="E44" s="265" t="str">
        <v>Brent</v>
      </c>
      <c r="F44" s="107" t="s">
        <v>100</v>
      </c>
      <c r="G44" s="268" t="str">
        <f t="shared" si="1"/>
        <v>Brent</v>
      </c>
      <c r="H44" s="109"/>
      <c r="I44" s="293" t="str">
        <f>'Look Up Values'!S41</f>
        <v>R03.01.04</v>
      </c>
      <c r="J44" s="177" t="s">
        <v>100</v>
      </c>
      <c r="K44" s="296" t="str">
        <f t="shared" si="2"/>
        <v>R03.01.04</v>
      </c>
      <c r="L44" s="109"/>
      <c r="M44" s="151"/>
      <c r="N44" s="298"/>
      <c r="O44" s="151"/>
      <c r="P44" s="109"/>
      <c r="Q44" s="305" t="str">
        <f>'Look Up Values'!AE41</f>
        <v>020301 sludges from washing, cleaning, peeling, centrifuging and separation</v>
      </c>
      <c r="R44" s="177" t="s">
        <v>100</v>
      </c>
      <c r="S44" s="296" t="str">
        <f t="shared" si="4"/>
        <v>020301 sludges from washing, cleaning, peeling, centrifuging and separation</v>
      </c>
      <c r="T44" s="228"/>
      <c r="U44" s="305" t="str">
        <f>'Look Up Values'!AE41</f>
        <v>020301 sludges from washing, cleaning, peeling, centrifuging and separation</v>
      </c>
      <c r="V44" s="177" t="s">
        <v>100</v>
      </c>
      <c r="W44" s="296" t="str">
        <f t="shared" si="5"/>
        <v>020301 sludges from washing, cleaning, peeling, centrifuging and separation</v>
      </c>
    </row>
    <row r="45" spans="1:23" ht="33" customHeight="1">
      <c r="A45" s="265" t="str">
        <v>Brentwood</v>
      </c>
      <c r="B45" s="107" t="s">
        <v>100</v>
      </c>
      <c r="C45" s="268" t="str">
        <f t="shared" si="0"/>
        <v>Brentwood</v>
      </c>
      <c r="D45" s="109"/>
      <c r="E45" s="265" t="str">
        <v>Brentwood</v>
      </c>
      <c r="F45" s="107" t="s">
        <v>100</v>
      </c>
      <c r="G45" s="268" t="str">
        <f t="shared" si="1"/>
        <v>Brentwood</v>
      </c>
      <c r="H45" s="109"/>
      <c r="I45" s="293" t="str">
        <f>'Look Up Values'!S42</f>
        <v>R03.01.05</v>
      </c>
      <c r="J45" s="177" t="s">
        <v>100</v>
      </c>
      <c r="K45" s="296" t="str">
        <f t="shared" si="2"/>
        <v>R03.01.05</v>
      </c>
      <c r="L45" s="109"/>
      <c r="M45" s="151"/>
      <c r="N45" s="298"/>
      <c r="O45" s="151"/>
      <c r="P45" s="109"/>
      <c r="Q45" s="305" t="str">
        <f>'Look Up Values'!AE42</f>
        <v>020302 wastes from preserving agents</v>
      </c>
      <c r="R45" s="177" t="s">
        <v>100</v>
      </c>
      <c r="S45" s="296" t="str">
        <f t="shared" si="4"/>
        <v>020302 wastes from preserving agents</v>
      </c>
      <c r="T45" s="228"/>
      <c r="U45" s="305" t="str">
        <f>'Look Up Values'!AE42</f>
        <v>020302 wastes from preserving agents</v>
      </c>
      <c r="V45" s="177" t="s">
        <v>100</v>
      </c>
      <c r="W45" s="296" t="str">
        <f t="shared" si="5"/>
        <v>020302 wastes from preserving agents</v>
      </c>
    </row>
    <row r="46" spans="1:23" ht="33" customHeight="1">
      <c r="A46" s="265" t="str">
        <v>Bridgend</v>
      </c>
      <c r="B46" s="107" t="s">
        <v>100</v>
      </c>
      <c r="C46" s="268" t="str">
        <f t="shared" si="0"/>
        <v>Bridgend</v>
      </c>
      <c r="D46" s="109"/>
      <c r="E46" s="265" t="str">
        <v>Bridgend</v>
      </c>
      <c r="F46" s="107" t="s">
        <v>100</v>
      </c>
      <c r="G46" s="268" t="str">
        <f t="shared" si="1"/>
        <v>Bridgend</v>
      </c>
      <c r="H46" s="109"/>
      <c r="I46" s="293" t="str">
        <f>'Look Up Values'!S43</f>
        <v>R03.01.06</v>
      </c>
      <c r="J46" s="177" t="s">
        <v>100</v>
      </c>
      <c r="K46" s="296" t="str">
        <f t="shared" si="2"/>
        <v>R03.01.06</v>
      </c>
      <c r="L46" s="109"/>
      <c r="M46" s="151"/>
      <c r="N46" s="298"/>
      <c r="O46" s="151"/>
      <c r="P46" s="109"/>
      <c r="Q46" s="305" t="str">
        <f>'Look Up Values'!AE43</f>
        <v>020303 wastes from solvent extraction</v>
      </c>
      <c r="R46" s="177" t="s">
        <v>100</v>
      </c>
      <c r="S46" s="296" t="str">
        <f t="shared" si="4"/>
        <v>020303 wastes from solvent extraction</v>
      </c>
      <c r="T46" s="228"/>
      <c r="U46" s="305" t="str">
        <f>'Look Up Values'!AE43</f>
        <v>020303 wastes from solvent extraction</v>
      </c>
      <c r="V46" s="177" t="s">
        <v>100</v>
      </c>
      <c r="W46" s="296" t="str">
        <f t="shared" si="5"/>
        <v>020303 wastes from solvent extraction</v>
      </c>
    </row>
    <row r="47" spans="1:23" ht="33" customHeight="1">
      <c r="A47" s="265" t="str">
        <v>Brighton and Hove</v>
      </c>
      <c r="B47" s="107" t="s">
        <v>100</v>
      </c>
      <c r="C47" s="268" t="str">
        <f t="shared" si="0"/>
        <v>Brighton and Hove</v>
      </c>
      <c r="D47" s="109"/>
      <c r="E47" s="265" t="str">
        <v>Brighton and Hove</v>
      </c>
      <c r="F47" s="107" t="s">
        <v>100</v>
      </c>
      <c r="G47" s="268" t="str">
        <f t="shared" si="1"/>
        <v>Brighton and Hove</v>
      </c>
      <c r="H47" s="109"/>
      <c r="I47" s="293" t="str">
        <f>'Look Up Values'!S44</f>
        <v>R03.01.07</v>
      </c>
      <c r="J47" s="177" t="s">
        <v>100</v>
      </c>
      <c r="K47" s="296" t="str">
        <f t="shared" si="2"/>
        <v>R03.01.07</v>
      </c>
      <c r="L47" s="109"/>
      <c r="M47" s="151"/>
      <c r="N47" s="298"/>
      <c r="O47" s="151"/>
      <c r="P47" s="109"/>
      <c r="Q47" s="305" t="str">
        <f>'Look Up Values'!AE44</f>
        <v>020304 materials unsuitable for consumption or processing</v>
      </c>
      <c r="R47" s="177" t="s">
        <v>100</v>
      </c>
      <c r="S47" s="296" t="str">
        <f t="shared" si="4"/>
        <v>020304 materials unsuitable for consumption or processing</v>
      </c>
      <c r="T47" s="228"/>
      <c r="U47" s="305" t="str">
        <f>'Look Up Values'!AE44</f>
        <v>020304 materials unsuitable for consumption or processing</v>
      </c>
      <c r="V47" s="177" t="s">
        <v>100</v>
      </c>
      <c r="W47" s="296" t="str">
        <f t="shared" si="5"/>
        <v>020304 materials unsuitable for consumption or processing</v>
      </c>
    </row>
    <row r="48" spans="1:23" ht="33" customHeight="1">
      <c r="A48" s="265" t="str">
        <v>Bristol City</v>
      </c>
      <c r="B48" s="107" t="s">
        <v>100</v>
      </c>
      <c r="C48" s="268" t="str">
        <f t="shared" si="0"/>
        <v>Bristol City</v>
      </c>
      <c r="D48" s="109"/>
      <c r="E48" s="265" t="str">
        <v>Bristol City</v>
      </c>
      <c r="F48" s="107" t="s">
        <v>100</v>
      </c>
      <c r="G48" s="268" t="str">
        <f t="shared" si="1"/>
        <v>Bristol City</v>
      </c>
      <c r="H48" s="109"/>
      <c r="I48" s="293" t="str">
        <f>'Look Up Values'!S45</f>
        <v>R03.02</v>
      </c>
      <c r="J48" s="177" t="s">
        <v>100</v>
      </c>
      <c r="K48" s="296" t="str">
        <f t="shared" si="2"/>
        <v>R03.02</v>
      </c>
      <c r="L48" s="109"/>
      <c r="M48" s="151"/>
      <c r="N48" s="298"/>
      <c r="O48" s="151"/>
      <c r="P48" s="109"/>
      <c r="Q48" s="305" t="str">
        <f>'Look Up Values'!AE45</f>
        <v>020305 sludges from on-site effluent treatment</v>
      </c>
      <c r="R48" s="177" t="s">
        <v>100</v>
      </c>
      <c r="S48" s="296" t="str">
        <f t="shared" si="4"/>
        <v>020305 sludges from on-site effluent treatment</v>
      </c>
      <c r="T48" s="228"/>
      <c r="U48" s="305" t="str">
        <f>'Look Up Values'!AE45</f>
        <v>020305 sludges from on-site effluent treatment</v>
      </c>
      <c r="V48" s="177" t="s">
        <v>100</v>
      </c>
      <c r="W48" s="296" t="str">
        <f t="shared" si="5"/>
        <v>020305 sludges from on-site effluent treatment</v>
      </c>
    </row>
    <row r="49" spans="1:23" ht="33" customHeight="1">
      <c r="A49" s="265" t="str">
        <v>Broadland</v>
      </c>
      <c r="B49" s="107" t="s">
        <v>100</v>
      </c>
      <c r="C49" s="268" t="str">
        <f t="shared" si="0"/>
        <v>Broadland</v>
      </c>
      <c r="D49" s="109"/>
      <c r="E49" s="265" t="str">
        <v>Broadland</v>
      </c>
      <c r="F49" s="107" t="s">
        <v>100</v>
      </c>
      <c r="G49" s="268" t="str">
        <f t="shared" si="1"/>
        <v>Broadland</v>
      </c>
      <c r="H49" s="109"/>
      <c r="I49" s="293" t="str">
        <f>'Look Up Values'!S46</f>
        <v>R03.02.01</v>
      </c>
      <c r="J49" s="177" t="s">
        <v>100</v>
      </c>
      <c r="K49" s="296" t="str">
        <f t="shared" si="2"/>
        <v>R03.02.01</v>
      </c>
      <c r="L49" s="109"/>
      <c r="M49" s="151"/>
      <c r="N49" s="298"/>
      <c r="O49" s="151"/>
      <c r="P49" s="109"/>
      <c r="Q49" s="305" t="str">
        <f>'Look Up Values'!AE46</f>
        <v>020399 wastes not otherwise specified</v>
      </c>
      <c r="R49" s="177" t="s">
        <v>100</v>
      </c>
      <c r="S49" s="296" t="str">
        <f t="shared" si="4"/>
        <v>020399 wastes not otherwise specified</v>
      </c>
      <c r="T49" s="228"/>
      <c r="U49" s="305" t="str">
        <f>'Look Up Values'!AE46</f>
        <v>020399 wastes not otherwise specified</v>
      </c>
      <c r="V49" s="177" t="s">
        <v>100</v>
      </c>
      <c r="W49" s="296" t="str">
        <f t="shared" si="5"/>
        <v>020399 wastes not otherwise specified</v>
      </c>
    </row>
    <row r="50" spans="1:23" ht="33" customHeight="1">
      <c r="A50" s="265" t="str">
        <v>Bromley</v>
      </c>
      <c r="B50" s="107" t="s">
        <v>100</v>
      </c>
      <c r="C50" s="268" t="str">
        <f t="shared" si="0"/>
        <v>Bromley</v>
      </c>
      <c r="D50" s="109"/>
      <c r="E50" s="265" t="str">
        <v>Bromley</v>
      </c>
      <c r="F50" s="107" t="s">
        <v>100</v>
      </c>
      <c r="G50" s="268" t="str">
        <f t="shared" si="1"/>
        <v>Bromley</v>
      </c>
      <c r="H50" s="109"/>
      <c r="I50" s="293" t="str">
        <f>'Look Up Values'!S47</f>
        <v>R03.02.02</v>
      </c>
      <c r="J50" s="177" t="s">
        <v>100</v>
      </c>
      <c r="K50" s="296" t="str">
        <f t="shared" si="2"/>
        <v>R03.02.02</v>
      </c>
      <c r="L50" s="109"/>
      <c r="M50" s="151"/>
      <c r="N50" s="298"/>
      <c r="O50" s="151"/>
      <c r="P50" s="109"/>
      <c r="Q50" s="305" t="str">
        <f>'Look Up Values'!AE47</f>
        <v>020401 soil from cleaning and washing beet</v>
      </c>
      <c r="R50" s="177" t="s">
        <v>100</v>
      </c>
      <c r="S50" s="296" t="str">
        <f t="shared" si="4"/>
        <v>020401 soil from cleaning and washing beet</v>
      </c>
      <c r="T50" s="228"/>
      <c r="U50" s="305" t="str">
        <f>'Look Up Values'!AE47</f>
        <v>020401 soil from cleaning and washing beet</v>
      </c>
      <c r="V50" s="177" t="s">
        <v>100</v>
      </c>
      <c r="W50" s="296" t="str">
        <f t="shared" si="5"/>
        <v>020401 soil from cleaning and washing beet</v>
      </c>
    </row>
    <row r="51" spans="1:23" ht="33" customHeight="1">
      <c r="A51" s="265" t="str">
        <v>Bromsgrove</v>
      </c>
      <c r="B51" s="107" t="s">
        <v>100</v>
      </c>
      <c r="C51" s="268" t="str">
        <f t="shared" si="0"/>
        <v>Bromsgrove</v>
      </c>
      <c r="D51" s="109"/>
      <c r="E51" s="265" t="str">
        <v>Bromsgrove</v>
      </c>
      <c r="F51" s="107" t="s">
        <v>100</v>
      </c>
      <c r="G51" s="268" t="str">
        <f t="shared" si="1"/>
        <v>Bromsgrove</v>
      </c>
      <c r="H51" s="109"/>
      <c r="I51" s="293" t="str">
        <f>'Look Up Values'!S48</f>
        <v>R03.03</v>
      </c>
      <c r="J51" s="177" t="s">
        <v>100</v>
      </c>
      <c r="K51" s="296" t="str">
        <f t="shared" si="2"/>
        <v>R03.03</v>
      </c>
      <c r="L51" s="109"/>
      <c r="M51" s="151"/>
      <c r="N51" s="298"/>
      <c r="O51" s="151"/>
      <c r="P51" s="109"/>
      <c r="Q51" s="305" t="str">
        <f>'Look Up Values'!AE48</f>
        <v>020402 off-specification calcium carbonate</v>
      </c>
      <c r="R51" s="177" t="s">
        <v>100</v>
      </c>
      <c r="S51" s="296" t="str">
        <f t="shared" si="4"/>
        <v>020402 off-specification calcium carbonate</v>
      </c>
      <c r="T51" s="228"/>
      <c r="U51" s="305" t="str">
        <f>'Look Up Values'!AE48</f>
        <v>020402 off-specification calcium carbonate</v>
      </c>
      <c r="V51" s="177" t="s">
        <v>100</v>
      </c>
      <c r="W51" s="296" t="str">
        <f t="shared" si="5"/>
        <v>020402 off-specification calcium carbonate</v>
      </c>
    </row>
    <row r="52" spans="1:23" ht="33" customHeight="1">
      <c r="A52" s="265" t="str">
        <v>Broxbourne</v>
      </c>
      <c r="B52" s="107" t="s">
        <v>100</v>
      </c>
      <c r="C52" s="268" t="str">
        <f t="shared" si="0"/>
        <v>Broxbourne</v>
      </c>
      <c r="D52" s="109"/>
      <c r="E52" s="265" t="str">
        <v>Broxbourne</v>
      </c>
      <c r="F52" s="107" t="s">
        <v>100</v>
      </c>
      <c r="G52" s="268" t="str">
        <f t="shared" si="1"/>
        <v>Broxbourne</v>
      </c>
      <c r="H52" s="109"/>
      <c r="I52" s="293" t="str">
        <f>'Look Up Values'!S49</f>
        <v>R03.04</v>
      </c>
      <c r="J52" s="177" t="s">
        <v>100</v>
      </c>
      <c r="K52" s="296" t="str">
        <f t="shared" si="2"/>
        <v>R03.04</v>
      </c>
      <c r="L52" s="109"/>
      <c r="M52" s="151"/>
      <c r="N52" s="298"/>
      <c r="O52" s="151"/>
      <c r="P52" s="109"/>
      <c r="Q52" s="305" t="str">
        <f>'Look Up Values'!AE49</f>
        <v>020403 sludges from on-site effluent treatment</v>
      </c>
      <c r="R52" s="177" t="s">
        <v>100</v>
      </c>
      <c r="S52" s="296" t="str">
        <f t="shared" si="4"/>
        <v>020403 sludges from on-site effluent treatment</v>
      </c>
      <c r="T52" s="228"/>
      <c r="U52" s="305" t="str">
        <f>'Look Up Values'!AE49</f>
        <v>020403 sludges from on-site effluent treatment</v>
      </c>
      <c r="V52" s="177" t="s">
        <v>100</v>
      </c>
      <c r="W52" s="296" t="str">
        <f t="shared" si="5"/>
        <v>020403 sludges from on-site effluent treatment</v>
      </c>
    </row>
    <row r="53" spans="1:23" ht="33" customHeight="1">
      <c r="A53" s="265" t="str">
        <v>Broxtowe</v>
      </c>
      <c r="B53" s="107" t="s">
        <v>100</v>
      </c>
      <c r="C53" s="268" t="str">
        <f t="shared" si="0"/>
        <v>Broxtowe</v>
      </c>
      <c r="D53" s="109"/>
      <c r="E53" s="265" t="str">
        <v>Broxtowe</v>
      </c>
      <c r="F53" s="107" t="s">
        <v>100</v>
      </c>
      <c r="G53" s="268" t="str">
        <f t="shared" si="1"/>
        <v>Broxtowe</v>
      </c>
      <c r="H53" s="109"/>
      <c r="I53" s="293" t="str">
        <f>'Look Up Values'!S50</f>
        <v>R03.04.01</v>
      </c>
      <c r="J53" s="177" t="s">
        <v>100</v>
      </c>
      <c r="K53" s="296" t="str">
        <f t="shared" si="2"/>
        <v>R03.04.01</v>
      </c>
      <c r="L53" s="109"/>
      <c r="M53" s="151"/>
      <c r="N53" s="298"/>
      <c r="O53" s="151"/>
      <c r="P53" s="109"/>
      <c r="Q53" s="305" t="str">
        <f>'Look Up Values'!AE50</f>
        <v>020499 wastes not otherwise specified</v>
      </c>
      <c r="R53" s="177" t="s">
        <v>100</v>
      </c>
      <c r="S53" s="296" t="str">
        <f t="shared" si="4"/>
        <v>020499 wastes not otherwise specified</v>
      </c>
      <c r="T53" s="228"/>
      <c r="U53" s="305" t="str">
        <f>'Look Up Values'!AE50</f>
        <v>020499 wastes not otherwise specified</v>
      </c>
      <c r="V53" s="177" t="s">
        <v>100</v>
      </c>
      <c r="W53" s="296" t="str">
        <f t="shared" si="5"/>
        <v>020499 wastes not otherwise specified</v>
      </c>
    </row>
    <row r="54" spans="1:23" ht="33" customHeight="1">
      <c r="A54" s="265" t="str">
        <v>Buckinghamshire</v>
      </c>
      <c r="B54" s="107" t="s">
        <v>100</v>
      </c>
      <c r="C54" s="268" t="str">
        <f t="shared" si="0"/>
        <v>Buckinghamshire</v>
      </c>
      <c r="D54" s="109"/>
      <c r="E54" s="265" t="str">
        <v>Buckinghamshire</v>
      </c>
      <c r="F54" s="107" t="s">
        <v>100</v>
      </c>
      <c r="G54" s="268" t="str">
        <f t="shared" si="1"/>
        <v>Buckinghamshire</v>
      </c>
      <c r="H54" s="109"/>
      <c r="I54" s="293" t="str">
        <f>'Look Up Values'!S51</f>
        <v>R03.04.02</v>
      </c>
      <c r="J54" s="177" t="s">
        <v>100</v>
      </c>
      <c r="K54" s="296" t="str">
        <f t="shared" si="2"/>
        <v>R03.04.02</v>
      </c>
      <c r="L54" s="109"/>
      <c r="M54" s="151"/>
      <c r="N54" s="298"/>
      <c r="O54" s="151"/>
      <c r="P54" s="109"/>
      <c r="Q54" s="305" t="str">
        <f>'Look Up Values'!AE51</f>
        <v>020501 materials unsuitable for consumption or processing</v>
      </c>
      <c r="R54" s="177" t="s">
        <v>100</v>
      </c>
      <c r="S54" s="296" t="str">
        <f t="shared" si="4"/>
        <v>020501 materials unsuitable for consumption or processing</v>
      </c>
      <c r="T54" s="228"/>
      <c r="U54" s="305" t="str">
        <f>'Look Up Values'!AE51</f>
        <v>020501 materials unsuitable for consumption or processing</v>
      </c>
      <c r="V54" s="177" t="s">
        <v>100</v>
      </c>
      <c r="W54" s="296" t="str">
        <f t="shared" si="5"/>
        <v>020501 materials unsuitable for consumption or processing</v>
      </c>
    </row>
    <row r="55" spans="1:23" ht="33" customHeight="1">
      <c r="A55" s="265" t="str">
        <v>Burnley</v>
      </c>
      <c r="B55" s="107" t="s">
        <v>100</v>
      </c>
      <c r="C55" s="268" t="str">
        <f t="shared" si="0"/>
        <v>Burnley</v>
      </c>
      <c r="D55" s="109"/>
      <c r="E55" s="265" t="str">
        <v>Burnley</v>
      </c>
      <c r="F55" s="107" t="s">
        <v>100</v>
      </c>
      <c r="G55" s="268" t="str">
        <f t="shared" si="1"/>
        <v>Burnley</v>
      </c>
      <c r="H55" s="109"/>
      <c r="I55" s="293" t="str">
        <f>'Look Up Values'!S52</f>
        <v>R03.04.03</v>
      </c>
      <c r="J55" s="177" t="s">
        <v>100</v>
      </c>
      <c r="K55" s="296" t="str">
        <f t="shared" si="2"/>
        <v>R03.04.03</v>
      </c>
      <c r="L55" s="109"/>
      <c r="M55" s="151"/>
      <c r="N55" s="298"/>
      <c r="O55" s="151"/>
      <c r="P55" s="109"/>
      <c r="Q55" s="305" t="str">
        <f>'Look Up Values'!AE52</f>
        <v>020502 sludges from on-site effluent treatment</v>
      </c>
      <c r="R55" s="177" t="s">
        <v>100</v>
      </c>
      <c r="S55" s="296" t="str">
        <f t="shared" si="4"/>
        <v>020502 sludges from on-site effluent treatment</v>
      </c>
      <c r="T55" s="228"/>
      <c r="U55" s="305" t="str">
        <f>'Look Up Values'!AE52</f>
        <v>020502 sludges from on-site effluent treatment</v>
      </c>
      <c r="V55" s="177" t="s">
        <v>100</v>
      </c>
      <c r="W55" s="296" t="str">
        <f t="shared" si="5"/>
        <v>020502 sludges from on-site effluent treatment</v>
      </c>
    </row>
    <row r="56" spans="1:23" ht="33" customHeight="1">
      <c r="A56" s="265" t="str">
        <v>Bury</v>
      </c>
      <c r="B56" s="107" t="s">
        <v>100</v>
      </c>
      <c r="C56" s="268" t="str">
        <f t="shared" si="0"/>
        <v>Bury</v>
      </c>
      <c r="D56" s="109"/>
      <c r="E56" s="265" t="str">
        <v>Bury</v>
      </c>
      <c r="F56" s="107" t="s">
        <v>100</v>
      </c>
      <c r="G56" s="268" t="str">
        <f t="shared" si="1"/>
        <v>Bury</v>
      </c>
      <c r="H56" s="109"/>
      <c r="I56" s="293" t="str">
        <f>'Look Up Values'!S53</f>
        <v>R03.04.04</v>
      </c>
      <c r="J56" s="177" t="s">
        <v>100</v>
      </c>
      <c r="K56" s="296" t="str">
        <f t="shared" si="2"/>
        <v>R03.04.04</v>
      </c>
      <c r="L56" s="109"/>
      <c r="M56" s="151"/>
      <c r="N56" s="298"/>
      <c r="O56" s="151"/>
      <c r="P56" s="109"/>
      <c r="Q56" s="305" t="str">
        <f>'Look Up Values'!AE53</f>
        <v>020599 wastes not otherwise specified</v>
      </c>
      <c r="R56" s="177" t="s">
        <v>100</v>
      </c>
      <c r="S56" s="296" t="str">
        <f t="shared" si="4"/>
        <v>020599 wastes not otherwise specified</v>
      </c>
      <c r="T56" s="228"/>
      <c r="U56" s="305" t="str">
        <f>'Look Up Values'!AE53</f>
        <v>020599 wastes not otherwise specified</v>
      </c>
      <c r="V56" s="177" t="s">
        <v>100</v>
      </c>
      <c r="W56" s="296" t="str">
        <f t="shared" si="5"/>
        <v>020599 wastes not otherwise specified</v>
      </c>
    </row>
    <row r="57" spans="1:23" ht="33" customHeight="1">
      <c r="A57" s="265" t="str">
        <v>Caerphilly</v>
      </c>
      <c r="B57" s="107" t="s">
        <v>100</v>
      </c>
      <c r="C57" s="268" t="str">
        <f t="shared" si="0"/>
        <v>Caerphilly</v>
      </c>
      <c r="D57" s="109"/>
      <c r="E57" s="265" t="str">
        <v>Caerphilly</v>
      </c>
      <c r="F57" s="107" t="s">
        <v>100</v>
      </c>
      <c r="G57" s="268" t="str">
        <f t="shared" si="1"/>
        <v>Caerphilly</v>
      </c>
      <c r="H57" s="109"/>
      <c r="I57" s="293" t="str">
        <f>'Look Up Values'!S54</f>
        <v>R03.05</v>
      </c>
      <c r="J57" s="177" t="s">
        <v>100</v>
      </c>
      <c r="K57" s="296" t="str">
        <f t="shared" si="2"/>
        <v>R03.05</v>
      </c>
      <c r="L57" s="109"/>
      <c r="M57" s="151"/>
      <c r="N57" s="298"/>
      <c r="O57" s="151"/>
      <c r="P57" s="109"/>
      <c r="Q57" s="305" t="str">
        <f>'Look Up Values'!AE54</f>
        <v>020601 materials unsuitable for consumption or processing</v>
      </c>
      <c r="R57" s="177" t="s">
        <v>100</v>
      </c>
      <c r="S57" s="296" t="str">
        <f t="shared" si="4"/>
        <v>020601 materials unsuitable for consumption or processing</v>
      </c>
      <c r="T57" s="228"/>
      <c r="U57" s="305" t="str">
        <f>'Look Up Values'!AE54</f>
        <v>020601 materials unsuitable for consumption or processing</v>
      </c>
      <c r="V57" s="177" t="s">
        <v>100</v>
      </c>
      <c r="W57" s="296" t="str">
        <f t="shared" si="5"/>
        <v>020601 materials unsuitable for consumption or processing</v>
      </c>
    </row>
    <row r="58" spans="1:23" ht="33" customHeight="1">
      <c r="A58" s="265" t="str">
        <v>Calderdale</v>
      </c>
      <c r="B58" s="107" t="s">
        <v>100</v>
      </c>
      <c r="C58" s="268" t="str">
        <f t="shared" si="0"/>
        <v>Calderdale</v>
      </c>
      <c r="D58" s="109"/>
      <c r="E58" s="265" t="str">
        <v>Calderdale</v>
      </c>
      <c r="F58" s="107" t="s">
        <v>100</v>
      </c>
      <c r="G58" s="268" t="str">
        <f t="shared" si="1"/>
        <v>Calderdale</v>
      </c>
      <c r="H58" s="109"/>
      <c r="I58" s="293" t="str">
        <f>'Look Up Values'!S55</f>
        <v>R03.06</v>
      </c>
      <c r="J58" s="177" t="s">
        <v>100</v>
      </c>
      <c r="K58" s="296" t="str">
        <f t="shared" si="2"/>
        <v>R03.06</v>
      </c>
      <c r="L58" s="109"/>
      <c r="M58" s="151"/>
      <c r="N58" s="298"/>
      <c r="O58" s="151"/>
      <c r="P58" s="109"/>
      <c r="Q58" s="305" t="str">
        <f>'Look Up Values'!AE55</f>
        <v>020602 wastes from preserving agents</v>
      </c>
      <c r="R58" s="177" t="s">
        <v>100</v>
      </c>
      <c r="S58" s="296" t="str">
        <f t="shared" si="4"/>
        <v>020602 wastes from preserving agents</v>
      </c>
      <c r="T58" s="228"/>
      <c r="U58" s="305" t="str">
        <f>'Look Up Values'!AE55</f>
        <v>020602 wastes from preserving agents</v>
      </c>
      <c r="V58" s="177" t="s">
        <v>100</v>
      </c>
      <c r="W58" s="296" t="str">
        <f t="shared" si="5"/>
        <v>020602 wastes from preserving agents</v>
      </c>
    </row>
    <row r="59" spans="1:23" ht="33" customHeight="1">
      <c r="A59" s="265" t="str">
        <v>Cambridge</v>
      </c>
      <c r="B59" s="107" t="s">
        <v>100</v>
      </c>
      <c r="C59" s="268" t="str">
        <f t="shared" si="0"/>
        <v>Cambridge</v>
      </c>
      <c r="D59" s="109"/>
      <c r="E59" s="265" t="str">
        <v>Cambridge</v>
      </c>
      <c r="F59" s="107" t="s">
        <v>100</v>
      </c>
      <c r="G59" s="268" t="str">
        <f t="shared" si="1"/>
        <v>Cambridge</v>
      </c>
      <c r="H59" s="109"/>
      <c r="I59" s="293" t="str">
        <f>'Look Up Values'!S56</f>
        <v>R03.07</v>
      </c>
      <c r="J59" s="177" t="s">
        <v>100</v>
      </c>
      <c r="K59" s="296" t="str">
        <f t="shared" si="2"/>
        <v>R03.07</v>
      </c>
      <c r="L59" s="109"/>
      <c r="M59" s="151"/>
      <c r="N59" s="298"/>
      <c r="O59" s="151"/>
      <c r="P59" s="109"/>
      <c r="Q59" s="305" t="str">
        <f>'Look Up Values'!AE56</f>
        <v>020603 sludges from on-site effluent treatment</v>
      </c>
      <c r="R59" s="177" t="s">
        <v>100</v>
      </c>
      <c r="S59" s="296" t="str">
        <f t="shared" si="4"/>
        <v>020603 sludges from on-site effluent treatment</v>
      </c>
      <c r="T59" s="228"/>
      <c r="U59" s="305" t="str">
        <f>'Look Up Values'!AE56</f>
        <v>020603 sludges from on-site effluent treatment</v>
      </c>
      <c r="V59" s="177" t="s">
        <v>100</v>
      </c>
      <c r="W59" s="296" t="str">
        <f t="shared" si="5"/>
        <v>020603 sludges from on-site effluent treatment</v>
      </c>
    </row>
    <row r="60" spans="1:23" ht="33" customHeight="1">
      <c r="A60" s="265" t="str">
        <v>Cambridgeshire</v>
      </c>
      <c r="B60" s="107" t="s">
        <v>100</v>
      </c>
      <c r="C60" s="268" t="str">
        <f t="shared" si="0"/>
        <v>Cambridgeshire</v>
      </c>
      <c r="D60" s="109"/>
      <c r="E60" s="265" t="str">
        <v>Cambridgeshire</v>
      </c>
      <c r="F60" s="107" t="s">
        <v>100</v>
      </c>
      <c r="G60" s="268" t="str">
        <f t="shared" si="1"/>
        <v>Cambridgeshire</v>
      </c>
      <c r="H60" s="109"/>
      <c r="I60" s="293" t="str">
        <f>'Look Up Values'!S57</f>
        <v>R03.07.01</v>
      </c>
      <c r="J60" s="177" t="s">
        <v>100</v>
      </c>
      <c r="K60" s="296" t="str">
        <f t="shared" si="2"/>
        <v>R03.07.01</v>
      </c>
      <c r="L60" s="109"/>
      <c r="M60" s="151"/>
      <c r="N60" s="298"/>
      <c r="O60" s="151"/>
      <c r="P60" s="109"/>
      <c r="Q60" s="305" t="str">
        <f>'Look Up Values'!AE57</f>
        <v>020699 wastes not otherwise specified</v>
      </c>
      <c r="R60" s="177" t="s">
        <v>100</v>
      </c>
      <c r="S60" s="296" t="str">
        <f t="shared" si="4"/>
        <v>020699 wastes not otherwise specified</v>
      </c>
      <c r="T60" s="228"/>
      <c r="U60" s="305" t="str">
        <f>'Look Up Values'!AE57</f>
        <v>020699 wastes not otherwise specified</v>
      </c>
      <c r="V60" s="177" t="s">
        <v>100</v>
      </c>
      <c r="W60" s="296" t="str">
        <f t="shared" si="5"/>
        <v>020699 wastes not otherwise specified</v>
      </c>
    </row>
    <row r="61" spans="1:23" ht="33" customHeight="1">
      <c r="A61" s="265" t="str">
        <v>Camden</v>
      </c>
      <c r="B61" s="107" t="s">
        <v>100</v>
      </c>
      <c r="C61" s="268" t="str">
        <f t="shared" si="0"/>
        <v>Camden</v>
      </c>
      <c r="D61" s="109"/>
      <c r="E61" s="265" t="str">
        <v>Camden</v>
      </c>
      <c r="F61" s="107" t="s">
        <v>100</v>
      </c>
      <c r="G61" s="268" t="str">
        <f t="shared" si="1"/>
        <v>Camden</v>
      </c>
      <c r="H61" s="109"/>
      <c r="I61" s="293" t="str">
        <f>'Look Up Values'!S58</f>
        <v>R03.07.02</v>
      </c>
      <c r="J61" s="177" t="s">
        <v>100</v>
      </c>
      <c r="K61" s="296" t="str">
        <f t="shared" si="2"/>
        <v>R03.07.02</v>
      </c>
      <c r="L61" s="109"/>
      <c r="M61" s="151"/>
      <c r="N61" s="298"/>
      <c r="O61" s="151"/>
      <c r="P61" s="109"/>
      <c r="Q61" s="305" t="str">
        <f>'Look Up Values'!AE58</f>
        <v>020701 wastes from washing, cleaning and mechanical reduction of raw materials</v>
      </c>
      <c r="R61" s="177" t="s">
        <v>100</v>
      </c>
      <c r="S61" s="296" t="str">
        <f t="shared" si="4"/>
        <v>020701 wastes from washing, cleaning and mechanical reduction of raw materials</v>
      </c>
      <c r="T61" s="228"/>
      <c r="U61" s="305" t="str">
        <f>'Look Up Values'!AE58</f>
        <v>020701 wastes from washing, cleaning and mechanical reduction of raw materials</v>
      </c>
      <c r="V61" s="177" t="s">
        <v>100</v>
      </c>
      <c r="W61" s="296" t="str">
        <f t="shared" si="5"/>
        <v>020701 wastes from washing, cleaning and mechanical reduction of raw materials</v>
      </c>
    </row>
    <row r="62" spans="1:23" ht="33" customHeight="1">
      <c r="A62" s="265" t="str">
        <v>Cannock Chase</v>
      </c>
      <c r="B62" s="107" t="s">
        <v>100</v>
      </c>
      <c r="C62" s="268" t="str">
        <f t="shared" si="0"/>
        <v>Cannock Chase</v>
      </c>
      <c r="D62" s="109"/>
      <c r="E62" s="265" t="str">
        <v>Cannock Chase</v>
      </c>
      <c r="F62" s="107" t="s">
        <v>100</v>
      </c>
      <c r="G62" s="268" t="str">
        <f t="shared" si="1"/>
        <v>Cannock Chase</v>
      </c>
      <c r="H62" s="109"/>
      <c r="I62" s="293" t="str">
        <f>'Look Up Values'!S59</f>
        <v>R03.07.03</v>
      </c>
      <c r="J62" s="177" t="s">
        <v>100</v>
      </c>
      <c r="K62" s="296" t="str">
        <f t="shared" si="2"/>
        <v>R03.07.03</v>
      </c>
      <c r="L62" s="109"/>
      <c r="M62" s="151"/>
      <c r="N62" s="298"/>
      <c r="O62" s="151"/>
      <c r="P62" s="109"/>
      <c r="Q62" s="305" t="str">
        <f>'Look Up Values'!AE59</f>
        <v>020702 wastes from spirits distillation</v>
      </c>
      <c r="R62" s="177" t="s">
        <v>100</v>
      </c>
      <c r="S62" s="296" t="str">
        <f t="shared" si="4"/>
        <v>020702 wastes from spirits distillation</v>
      </c>
      <c r="T62" s="228"/>
      <c r="U62" s="305" t="str">
        <f>'Look Up Values'!AE59</f>
        <v>020702 wastes from spirits distillation</v>
      </c>
      <c r="V62" s="177" t="s">
        <v>100</v>
      </c>
      <c r="W62" s="296" t="str">
        <f t="shared" si="5"/>
        <v>020702 wastes from spirits distillation</v>
      </c>
    </row>
    <row r="63" spans="1:23" ht="33" customHeight="1">
      <c r="A63" s="265" t="str">
        <v>Canterbury</v>
      </c>
      <c r="B63" s="107" t="s">
        <v>100</v>
      </c>
      <c r="C63" s="268" t="str">
        <f t="shared" si="0"/>
        <v>Canterbury</v>
      </c>
      <c r="D63" s="109"/>
      <c r="E63" s="265" t="str">
        <v>Canterbury</v>
      </c>
      <c r="F63" s="107" t="s">
        <v>100</v>
      </c>
      <c r="G63" s="268" t="str">
        <f t="shared" si="1"/>
        <v>Canterbury</v>
      </c>
      <c r="H63" s="109"/>
      <c r="I63" s="293" t="str">
        <f>'Look Up Values'!S60</f>
        <v>R03.10</v>
      </c>
      <c r="J63" s="177" t="s">
        <v>100</v>
      </c>
      <c r="K63" s="296" t="str">
        <f t="shared" si="2"/>
        <v>R03.10</v>
      </c>
      <c r="L63" s="109"/>
      <c r="M63" s="151"/>
      <c r="N63" s="298"/>
      <c r="O63" s="151"/>
      <c r="P63" s="109"/>
      <c r="Q63" s="305" t="str">
        <f>'Look Up Values'!AE60</f>
        <v>020703 wastes from chemical treatment</v>
      </c>
      <c r="R63" s="177" t="s">
        <v>100</v>
      </c>
      <c r="S63" s="296" t="str">
        <f t="shared" si="4"/>
        <v>020703 wastes from chemical treatment</v>
      </c>
      <c r="T63" s="228"/>
      <c r="U63" s="305" t="str">
        <f>'Look Up Values'!AE60</f>
        <v>020703 wastes from chemical treatment</v>
      </c>
      <c r="V63" s="177" t="s">
        <v>100</v>
      </c>
      <c r="W63" s="296" t="str">
        <f t="shared" si="5"/>
        <v>020703 wastes from chemical treatment</v>
      </c>
    </row>
    <row r="64" spans="1:23" ht="33" customHeight="1">
      <c r="A64" s="265" t="str">
        <v>Cardiff</v>
      </c>
      <c r="B64" s="107" t="s">
        <v>100</v>
      </c>
      <c r="C64" s="268" t="str">
        <f t="shared" si="0"/>
        <v>Cardiff</v>
      </c>
      <c r="D64" s="109"/>
      <c r="E64" s="265" t="str">
        <v>Cardiff</v>
      </c>
      <c r="F64" s="107" t="s">
        <v>100</v>
      </c>
      <c r="G64" s="268" t="str">
        <f t="shared" si="1"/>
        <v>Cardiff</v>
      </c>
      <c r="H64" s="109"/>
      <c r="I64" s="293" t="str">
        <f>'Look Up Values'!S61</f>
        <v>R04</v>
      </c>
      <c r="J64" s="177" t="s">
        <v>100</v>
      </c>
      <c r="K64" s="296" t="str">
        <f t="shared" si="2"/>
        <v>R04</v>
      </c>
      <c r="L64" s="109"/>
      <c r="M64" s="151"/>
      <c r="N64" s="298"/>
      <c r="O64" s="151"/>
      <c r="P64" s="109"/>
      <c r="Q64" s="305" t="str">
        <f>'Look Up Values'!AE61</f>
        <v>020704 materials unsuitable for consumption or processing</v>
      </c>
      <c r="R64" s="177" t="s">
        <v>100</v>
      </c>
      <c r="S64" s="296" t="str">
        <f t="shared" si="4"/>
        <v>020704 materials unsuitable for consumption or processing</v>
      </c>
      <c r="T64" s="228"/>
      <c r="U64" s="305" t="str">
        <f>'Look Up Values'!AE61</f>
        <v>020704 materials unsuitable for consumption or processing</v>
      </c>
      <c r="V64" s="177" t="s">
        <v>100</v>
      </c>
      <c r="W64" s="296" t="str">
        <f t="shared" si="5"/>
        <v>020704 materials unsuitable for consumption or processing</v>
      </c>
    </row>
    <row r="65" spans="1:23" ht="33" customHeight="1">
      <c r="A65" s="265" t="str">
        <v>Carmarthenshire</v>
      </c>
      <c r="B65" s="107" t="s">
        <v>100</v>
      </c>
      <c r="C65" s="268" t="str">
        <f t="shared" si="0"/>
        <v>Carmarthenshire</v>
      </c>
      <c r="D65" s="109"/>
      <c r="E65" s="265" t="str">
        <v>Carmarthenshire</v>
      </c>
      <c r="F65" s="107" t="s">
        <v>100</v>
      </c>
      <c r="G65" s="268" t="str">
        <f t="shared" si="1"/>
        <v>Carmarthenshire</v>
      </c>
      <c r="H65" s="109"/>
      <c r="I65" s="293" t="str">
        <f>'Look Up Values'!S62</f>
        <v>R04.01</v>
      </c>
      <c r="J65" s="177" t="s">
        <v>100</v>
      </c>
      <c r="K65" s="296" t="str">
        <f t="shared" si="2"/>
        <v>R04.01</v>
      </c>
      <c r="L65" s="109"/>
      <c r="M65" s="151"/>
      <c r="N65" s="298"/>
      <c r="O65" s="151"/>
      <c r="P65" s="109"/>
      <c r="Q65" s="305" t="str">
        <f>'Look Up Values'!AE62</f>
        <v>020705 sludges from on-site effluent treatment</v>
      </c>
      <c r="R65" s="177" t="s">
        <v>100</v>
      </c>
      <c r="S65" s="296" t="str">
        <f t="shared" si="4"/>
        <v>020705 sludges from on-site effluent treatment</v>
      </c>
      <c r="T65" s="228"/>
      <c r="U65" s="305" t="str">
        <f>'Look Up Values'!AE62</f>
        <v>020705 sludges from on-site effluent treatment</v>
      </c>
      <c r="V65" s="177" t="s">
        <v>100</v>
      </c>
      <c r="W65" s="296" t="str">
        <f t="shared" si="5"/>
        <v>020705 sludges from on-site effluent treatment</v>
      </c>
    </row>
    <row r="66" spans="1:23" ht="33" customHeight="1">
      <c r="A66" s="265" t="str">
        <v>Castle Point</v>
      </c>
      <c r="B66" s="107" t="s">
        <v>100</v>
      </c>
      <c r="C66" s="268" t="str">
        <f t="shared" si="0"/>
        <v>Castle Point</v>
      </c>
      <c r="D66" s="109"/>
      <c r="E66" s="265" t="str">
        <v>Castle Point</v>
      </c>
      <c r="F66" s="107" t="s">
        <v>100</v>
      </c>
      <c r="G66" s="268" t="str">
        <f t="shared" si="1"/>
        <v>Castle Point</v>
      </c>
      <c r="H66" s="109"/>
      <c r="I66" s="293" t="str">
        <f>'Look Up Values'!S63</f>
        <v>R04.01.01</v>
      </c>
      <c r="J66" s="177" t="s">
        <v>100</v>
      </c>
      <c r="K66" s="296" t="str">
        <f t="shared" si="2"/>
        <v>R04.01.01</v>
      </c>
      <c r="L66" s="109"/>
      <c r="M66" s="151"/>
      <c r="N66" s="298"/>
      <c r="O66" s="151"/>
      <c r="P66" s="109"/>
      <c r="Q66" s="305" t="str">
        <f>'Look Up Values'!AE63</f>
        <v>020799 wastes not otherwise specified</v>
      </c>
      <c r="R66" s="177" t="s">
        <v>100</v>
      </c>
      <c r="S66" s="296" t="str">
        <f t="shared" si="4"/>
        <v>020799 wastes not otherwise specified</v>
      </c>
      <c r="T66" s="228"/>
      <c r="U66" s="305" t="str">
        <f>'Look Up Values'!AE63</f>
        <v>020799 wastes not otherwise specified</v>
      </c>
      <c r="V66" s="177" t="s">
        <v>100</v>
      </c>
      <c r="W66" s="296" t="str">
        <f t="shared" si="5"/>
        <v>020799 wastes not otherwise specified</v>
      </c>
    </row>
    <row r="67" spans="1:23" ht="33" customHeight="1">
      <c r="A67" s="265" t="str">
        <v>Causeway Coast and Glens</v>
      </c>
      <c r="B67" s="107" t="s">
        <v>100</v>
      </c>
      <c r="C67" s="268" t="str">
        <f t="shared" si="0"/>
        <v>Causeway Coast and Glens</v>
      </c>
      <c r="D67" s="109"/>
      <c r="E67" s="265" t="str">
        <v>Causeway Coast and Glens</v>
      </c>
      <c r="F67" s="107" t="s">
        <v>100</v>
      </c>
      <c r="G67" s="268" t="str">
        <f t="shared" si="1"/>
        <v>Causeway Coast and Glens</v>
      </c>
      <c r="H67" s="109"/>
      <c r="I67" s="293" t="str">
        <f>'Look Up Values'!S64</f>
        <v>R04.01.02</v>
      </c>
      <c r="J67" s="177" t="s">
        <v>100</v>
      </c>
      <c r="K67" s="296" t="str">
        <f t="shared" si="2"/>
        <v>R04.01.02</v>
      </c>
      <c r="L67" s="109"/>
      <c r="M67" s="151"/>
      <c r="N67" s="298"/>
      <c r="O67" s="151"/>
      <c r="P67" s="109"/>
      <c r="Q67" s="305" t="str">
        <f>'Look Up Values'!AE64</f>
        <v>030101 waste bark and cork</v>
      </c>
      <c r="R67" s="177" t="s">
        <v>100</v>
      </c>
      <c r="S67" s="296" t="str">
        <f t="shared" si="4"/>
        <v>030101 waste bark and cork</v>
      </c>
      <c r="T67" s="228"/>
      <c r="U67" s="305" t="str">
        <f>'Look Up Values'!AE64</f>
        <v>030101 waste bark and cork</v>
      </c>
      <c r="V67" s="177" t="s">
        <v>100</v>
      </c>
      <c r="W67" s="296" t="str">
        <f t="shared" si="5"/>
        <v>030101 waste bark and cork</v>
      </c>
    </row>
    <row r="68" spans="1:23" ht="33" customHeight="1">
      <c r="A68" s="265" t="str">
        <v>Central Bedfordshire</v>
      </c>
      <c r="B68" s="107" t="s">
        <v>100</v>
      </c>
      <c r="C68" s="268" t="str">
        <f t="shared" si="0"/>
        <v>Central Bedfordshire</v>
      </c>
      <c r="D68" s="109"/>
      <c r="E68" s="265" t="str">
        <v>Central Bedfordshire</v>
      </c>
      <c r="F68" s="107" t="s">
        <v>100</v>
      </c>
      <c r="G68" s="268" t="str">
        <f t="shared" si="1"/>
        <v>Central Bedfordshire</v>
      </c>
      <c r="H68" s="109"/>
      <c r="I68" s="293" t="str">
        <f>'Look Up Values'!S65</f>
        <v>R04.02</v>
      </c>
      <c r="J68" s="177" t="s">
        <v>100</v>
      </c>
      <c r="K68" s="296" t="str">
        <f t="shared" si="2"/>
        <v>R04.02</v>
      </c>
      <c r="L68" s="109"/>
      <c r="M68" s="151"/>
      <c r="N68" s="298"/>
      <c r="O68" s="151"/>
      <c r="P68" s="109"/>
      <c r="Q68" s="305" t="str">
        <f>'Look Up Values'!AE65</f>
        <v>030104 sawdust, shavings, cuttings, wood, particle board and veneer containing hazardous substances</v>
      </c>
      <c r="R68" s="177" t="s">
        <v>100</v>
      </c>
      <c r="S68" s="296" t="str">
        <f t="shared" si="4"/>
        <v>030104 sawdust, shavings, cuttings, wood, particle board and veneer containing hazardous substances</v>
      </c>
      <c r="T68" s="228"/>
      <c r="U68" s="305" t="str">
        <f>'Look Up Values'!AE65</f>
        <v>030104 sawdust, shavings, cuttings, wood, particle board and veneer containing hazardous substances</v>
      </c>
      <c r="V68" s="177" t="s">
        <v>100</v>
      </c>
      <c r="W68" s="296" t="str">
        <f t="shared" si="5"/>
        <v>030104 sawdust, shavings, cuttings, wood, particle board and veneer containing hazardous substances</v>
      </c>
    </row>
    <row r="69" spans="1:23" ht="33" customHeight="1">
      <c r="A69" s="265" t="str">
        <v>Central London</v>
      </c>
      <c r="B69" s="107" t="s">
        <v>100</v>
      </c>
      <c r="C69" s="268" t="str">
        <f t="shared" si="0"/>
        <v>Central London</v>
      </c>
      <c r="D69" s="109"/>
      <c r="E69" s="265" t="str">
        <v>Central London</v>
      </c>
      <c r="F69" s="107" t="s">
        <v>100</v>
      </c>
      <c r="G69" s="268" t="str">
        <f t="shared" si="1"/>
        <v>Central London</v>
      </c>
      <c r="H69" s="109"/>
      <c r="I69" s="293" t="str">
        <f>'Look Up Values'!S66</f>
        <v>R04.02.01</v>
      </c>
      <c r="J69" s="177" t="s">
        <v>100</v>
      </c>
      <c r="K69" s="296" t="str">
        <f t="shared" si="2"/>
        <v>R04.02.01</v>
      </c>
      <c r="L69" s="109"/>
      <c r="M69" s="151"/>
      <c r="N69" s="298"/>
      <c r="O69" s="151"/>
      <c r="P69" s="109"/>
      <c r="Q69" s="305" t="str">
        <f>'Look Up Values'!AE66</f>
        <v>030105 sawdust, shavings, cuttings, wood, particle board and veneer other than those mentioned in 03 01 04</v>
      </c>
      <c r="R69" s="177" t="s">
        <v>100</v>
      </c>
      <c r="S69" s="296" t="str">
        <f t="shared" si="4"/>
        <v>030105 sawdust, shavings, cuttings, wood, particle board and veneer other than those mentioned in 03 01 04</v>
      </c>
      <c r="T69" s="228"/>
      <c r="U69" s="305" t="str">
        <f>'Look Up Values'!AE66</f>
        <v>030105 sawdust, shavings, cuttings, wood, particle board and veneer other than those mentioned in 03 01 04</v>
      </c>
      <c r="V69" s="177" t="s">
        <v>100</v>
      </c>
      <c r="W69" s="296" t="str">
        <f t="shared" si="5"/>
        <v>030105 sawdust, shavings, cuttings, wood, particle board and veneer other than those mentioned in 03 01 04</v>
      </c>
    </row>
    <row r="70" spans="1:23" ht="33" customHeight="1">
      <c r="A70" s="265" t="str">
        <v>Ceredigion</v>
      </c>
      <c r="B70" s="107" t="s">
        <v>100</v>
      </c>
      <c r="C70" s="268" t="str">
        <f t="shared" ref="C70:C133" si="6">IF(B70="Yes",A70,"")</f>
        <v>Ceredigion</v>
      </c>
      <c r="D70" s="109"/>
      <c r="E70" s="265" t="str">
        <v>Ceredigion</v>
      </c>
      <c r="F70" s="107" t="s">
        <v>100</v>
      </c>
      <c r="G70" s="268" t="str">
        <f t="shared" si="1"/>
        <v>Ceredigion</v>
      </c>
      <c r="H70" s="109"/>
      <c r="I70" s="293" t="str">
        <f>'Look Up Values'!S67</f>
        <v>R04.02.02</v>
      </c>
      <c r="J70" s="177" t="s">
        <v>100</v>
      </c>
      <c r="K70" s="296" t="str">
        <f t="shared" ref="K70:K115" si="7">IF(J70="Yes",I70,"")</f>
        <v>R04.02.02</v>
      </c>
      <c r="L70" s="109"/>
      <c r="M70" s="151"/>
      <c r="N70" s="298"/>
      <c r="O70" s="151"/>
      <c r="P70" s="109"/>
      <c r="Q70" s="305" t="str">
        <f>'Look Up Values'!AE67</f>
        <v>030199 wastes not otherwise specified</v>
      </c>
      <c r="R70" s="177" t="s">
        <v>100</v>
      </c>
      <c r="S70" s="296" t="str">
        <f t="shared" ref="S70:S133" si="8">IF(R70="Yes",Q70,"")</f>
        <v>030199 wastes not otherwise specified</v>
      </c>
      <c r="T70" s="228"/>
      <c r="U70" s="305" t="str">
        <f>'Look Up Values'!AE67</f>
        <v>030199 wastes not otherwise specified</v>
      </c>
      <c r="V70" s="177" t="s">
        <v>100</v>
      </c>
      <c r="W70" s="296" t="str">
        <f t="shared" ref="W70:W133" si="9">IF(V70="Yes",U70,"")</f>
        <v>030199 wastes not otherwise specified</v>
      </c>
    </row>
    <row r="71" spans="1:23" ht="33" customHeight="1">
      <c r="A71" s="265" t="str">
        <v>Charnwood</v>
      </c>
      <c r="B71" s="107" t="s">
        <v>100</v>
      </c>
      <c r="C71" s="268" t="str">
        <f t="shared" si="6"/>
        <v>Charnwood</v>
      </c>
      <c r="D71" s="109"/>
      <c r="E71" s="265" t="str">
        <v>Charnwood</v>
      </c>
      <c r="F71" s="107" t="s">
        <v>100</v>
      </c>
      <c r="G71" s="268" t="str">
        <f t="shared" ref="G71:G134" si="10">IF(F71="Yes",E71,"")</f>
        <v>Charnwood</v>
      </c>
      <c r="H71" s="109"/>
      <c r="I71" s="293" t="str">
        <f>'Look Up Values'!S68</f>
        <v>R04.02.03</v>
      </c>
      <c r="J71" s="177" t="s">
        <v>100</v>
      </c>
      <c r="K71" s="296" t="str">
        <f t="shared" si="7"/>
        <v>R04.02.03</v>
      </c>
      <c r="L71" s="109"/>
      <c r="M71" s="151"/>
      <c r="N71" s="298"/>
      <c r="O71" s="151"/>
      <c r="P71" s="109"/>
      <c r="Q71" s="305" t="str">
        <f>'Look Up Values'!AE68</f>
        <v>030201 non-halogenated organic wood preservatives</v>
      </c>
      <c r="R71" s="177" t="s">
        <v>100</v>
      </c>
      <c r="S71" s="296" t="str">
        <f t="shared" si="8"/>
        <v>030201 non-halogenated organic wood preservatives</v>
      </c>
      <c r="T71" s="228"/>
      <c r="U71" s="305" t="str">
        <f>'Look Up Values'!AE68</f>
        <v>030201 non-halogenated organic wood preservatives</v>
      </c>
      <c r="V71" s="177" t="s">
        <v>100</v>
      </c>
      <c r="W71" s="296" t="str">
        <f t="shared" si="9"/>
        <v>030201 non-halogenated organic wood preservatives</v>
      </c>
    </row>
    <row r="72" spans="1:23" ht="33" customHeight="1">
      <c r="A72" s="265" t="str">
        <v>Chelmsford</v>
      </c>
      <c r="B72" s="107" t="s">
        <v>100</v>
      </c>
      <c r="C72" s="268" t="str">
        <f t="shared" si="6"/>
        <v>Chelmsford</v>
      </c>
      <c r="D72" s="109"/>
      <c r="E72" s="265" t="str">
        <v>Chelmsford</v>
      </c>
      <c r="F72" s="107" t="s">
        <v>100</v>
      </c>
      <c r="G72" s="268" t="str">
        <f t="shared" si="10"/>
        <v>Chelmsford</v>
      </c>
      <c r="H72" s="109"/>
      <c r="I72" s="293" t="str">
        <f>'Look Up Values'!S69</f>
        <v>R04.03</v>
      </c>
      <c r="J72" s="177" t="s">
        <v>100</v>
      </c>
      <c r="K72" s="296" t="str">
        <f t="shared" si="7"/>
        <v>R04.03</v>
      </c>
      <c r="L72" s="109"/>
      <c r="M72" s="151"/>
      <c r="N72" s="298"/>
      <c r="O72" s="151"/>
      <c r="P72" s="109"/>
      <c r="Q72" s="305" t="str">
        <f>'Look Up Values'!AE69</f>
        <v>030202 organochlorinated wood preservatives</v>
      </c>
      <c r="R72" s="177" t="s">
        <v>100</v>
      </c>
      <c r="S72" s="296" t="str">
        <f t="shared" si="8"/>
        <v>030202 organochlorinated wood preservatives</v>
      </c>
      <c r="T72" s="228"/>
      <c r="U72" s="305" t="str">
        <f>'Look Up Values'!AE69</f>
        <v>030202 organochlorinated wood preservatives</v>
      </c>
      <c r="V72" s="177" t="s">
        <v>100</v>
      </c>
      <c r="W72" s="296" t="str">
        <f t="shared" si="9"/>
        <v>030202 organochlorinated wood preservatives</v>
      </c>
    </row>
    <row r="73" spans="1:23" ht="33" customHeight="1">
      <c r="A73" s="265" t="str">
        <v>Cheltenham</v>
      </c>
      <c r="B73" s="107" t="s">
        <v>100</v>
      </c>
      <c r="C73" s="268" t="str">
        <f t="shared" si="6"/>
        <v>Cheltenham</v>
      </c>
      <c r="D73" s="109"/>
      <c r="E73" s="265" t="str">
        <v>Cheltenham</v>
      </c>
      <c r="F73" s="107" t="s">
        <v>100</v>
      </c>
      <c r="G73" s="268" t="str">
        <f t="shared" si="10"/>
        <v>Cheltenham</v>
      </c>
      <c r="H73" s="109"/>
      <c r="I73" s="293" t="str">
        <f>'Look Up Values'!S70</f>
        <v>R04.03.01</v>
      </c>
      <c r="J73" s="177" t="s">
        <v>100</v>
      </c>
      <c r="K73" s="296" t="str">
        <f t="shared" si="7"/>
        <v>R04.03.01</v>
      </c>
      <c r="L73" s="109"/>
      <c r="M73" s="151"/>
      <c r="N73" s="298"/>
      <c r="O73" s="151"/>
      <c r="P73" s="109"/>
      <c r="Q73" s="305" t="str">
        <f>'Look Up Values'!AE70</f>
        <v>030203 organometallic wood preservatives</v>
      </c>
      <c r="R73" s="177" t="s">
        <v>100</v>
      </c>
      <c r="S73" s="296" t="str">
        <f t="shared" si="8"/>
        <v>030203 organometallic wood preservatives</v>
      </c>
      <c r="T73" s="228"/>
      <c r="U73" s="305" t="str">
        <f>'Look Up Values'!AE70</f>
        <v>030203 organometallic wood preservatives</v>
      </c>
      <c r="V73" s="177" t="s">
        <v>100</v>
      </c>
      <c r="W73" s="296" t="str">
        <f t="shared" si="9"/>
        <v>030203 organometallic wood preservatives</v>
      </c>
    </row>
    <row r="74" spans="1:23" ht="33" customHeight="1">
      <c r="A74" s="265" t="str">
        <v>Cherwell</v>
      </c>
      <c r="B74" s="107" t="s">
        <v>100</v>
      </c>
      <c r="C74" s="268" t="str">
        <f t="shared" si="6"/>
        <v>Cherwell</v>
      </c>
      <c r="D74" s="109"/>
      <c r="E74" s="265" t="str">
        <v>Cherwell</v>
      </c>
      <c r="F74" s="107" t="s">
        <v>100</v>
      </c>
      <c r="G74" s="268" t="str">
        <f t="shared" si="10"/>
        <v>Cherwell</v>
      </c>
      <c r="H74" s="109"/>
      <c r="I74" s="293" t="str">
        <f>'Look Up Values'!S71</f>
        <v>R04.03.02</v>
      </c>
      <c r="J74" s="177" t="s">
        <v>100</v>
      </c>
      <c r="K74" s="296" t="str">
        <f t="shared" si="7"/>
        <v>R04.03.02</v>
      </c>
      <c r="L74" s="109"/>
      <c r="M74" s="151"/>
      <c r="N74" s="298"/>
      <c r="O74" s="151"/>
      <c r="P74" s="109"/>
      <c r="Q74" s="305" t="str">
        <f>'Look Up Values'!AE71</f>
        <v>030204 inorganic wood preservatives</v>
      </c>
      <c r="R74" s="177" t="s">
        <v>100</v>
      </c>
      <c r="S74" s="296" t="str">
        <f t="shared" si="8"/>
        <v>030204 inorganic wood preservatives</v>
      </c>
      <c r="T74" s="228"/>
      <c r="U74" s="305" t="str">
        <f>'Look Up Values'!AE71</f>
        <v>030204 inorganic wood preservatives</v>
      </c>
      <c r="V74" s="177" t="s">
        <v>100</v>
      </c>
      <c r="W74" s="296" t="str">
        <f t="shared" si="9"/>
        <v>030204 inorganic wood preservatives</v>
      </c>
    </row>
    <row r="75" spans="1:23" ht="33" customHeight="1">
      <c r="A75" s="265" t="str">
        <v>Cheshire</v>
      </c>
      <c r="B75" s="107" t="s">
        <v>100</v>
      </c>
      <c r="C75" s="268" t="str">
        <f t="shared" si="6"/>
        <v>Cheshire</v>
      </c>
      <c r="D75" s="109"/>
      <c r="E75" s="265" t="str">
        <v>Cheshire</v>
      </c>
      <c r="F75" s="107" t="s">
        <v>100</v>
      </c>
      <c r="G75" s="268" t="str">
        <f t="shared" si="10"/>
        <v>Cheshire</v>
      </c>
      <c r="H75" s="109"/>
      <c r="I75" s="293" t="str">
        <f>'Look Up Values'!S72</f>
        <v>R04.04</v>
      </c>
      <c r="J75" s="177" t="s">
        <v>100</v>
      </c>
      <c r="K75" s="296" t="str">
        <f t="shared" si="7"/>
        <v>R04.04</v>
      </c>
      <c r="L75" s="109"/>
      <c r="M75" s="151"/>
      <c r="N75" s="298"/>
      <c r="O75" s="151"/>
      <c r="P75" s="109"/>
      <c r="Q75" s="305" t="str">
        <f>'Look Up Values'!AE72</f>
        <v>030205 other wood preservatives containing hazardous substances</v>
      </c>
      <c r="R75" s="177" t="s">
        <v>100</v>
      </c>
      <c r="S75" s="296" t="str">
        <f t="shared" si="8"/>
        <v>030205 other wood preservatives containing hazardous substances</v>
      </c>
      <c r="T75" s="228"/>
      <c r="U75" s="305" t="str">
        <f>'Look Up Values'!AE72</f>
        <v>030205 other wood preservatives containing hazardous substances</v>
      </c>
      <c r="V75" s="177" t="s">
        <v>100</v>
      </c>
      <c r="W75" s="296" t="str">
        <f t="shared" si="9"/>
        <v>030205 other wood preservatives containing hazardous substances</v>
      </c>
    </row>
    <row r="76" spans="1:23" ht="33" customHeight="1">
      <c r="A76" s="265" t="str">
        <v>Cheshire East</v>
      </c>
      <c r="B76" s="107" t="s">
        <v>100</v>
      </c>
      <c r="C76" s="268" t="str">
        <f t="shared" si="6"/>
        <v>Cheshire East</v>
      </c>
      <c r="D76" s="109"/>
      <c r="E76" s="265" t="str">
        <v>Cheshire East</v>
      </c>
      <c r="F76" s="107" t="s">
        <v>100</v>
      </c>
      <c r="G76" s="268" t="str">
        <f t="shared" si="10"/>
        <v>Cheshire East</v>
      </c>
      <c r="H76" s="109"/>
      <c r="I76" s="293" t="str">
        <f>'Look Up Values'!S73</f>
        <v>R04.05</v>
      </c>
      <c r="J76" s="177" t="s">
        <v>100</v>
      </c>
      <c r="K76" s="296" t="str">
        <f t="shared" si="7"/>
        <v>R04.05</v>
      </c>
      <c r="L76" s="109"/>
      <c r="M76" s="151"/>
      <c r="N76" s="298"/>
      <c r="O76" s="151"/>
      <c r="P76" s="109"/>
      <c r="Q76" s="305" t="str">
        <f>'Look Up Values'!AE73</f>
        <v>030299 wood preservatives not otherwise specified</v>
      </c>
      <c r="R76" s="177" t="s">
        <v>100</v>
      </c>
      <c r="S76" s="296" t="str">
        <f t="shared" si="8"/>
        <v>030299 wood preservatives not otherwise specified</v>
      </c>
      <c r="T76" s="228"/>
      <c r="U76" s="305" t="str">
        <f>'Look Up Values'!AE73</f>
        <v>030299 wood preservatives not otherwise specified</v>
      </c>
      <c r="V76" s="177" t="s">
        <v>100</v>
      </c>
      <c r="W76" s="296" t="str">
        <f t="shared" si="9"/>
        <v>030299 wood preservatives not otherwise specified</v>
      </c>
    </row>
    <row r="77" spans="1:23" ht="33" customHeight="1">
      <c r="A77" s="265" t="str">
        <v>Cheshire West and Chester</v>
      </c>
      <c r="B77" s="107" t="s">
        <v>100</v>
      </c>
      <c r="C77" s="268" t="str">
        <f t="shared" si="6"/>
        <v>Cheshire West and Chester</v>
      </c>
      <c r="D77" s="109"/>
      <c r="E77" s="265" t="str">
        <v>Cheshire West and Chester</v>
      </c>
      <c r="F77" s="107" t="s">
        <v>100</v>
      </c>
      <c r="G77" s="268" t="str">
        <f t="shared" si="10"/>
        <v>Cheshire West and Chester</v>
      </c>
      <c r="H77" s="109"/>
      <c r="I77" s="293" t="str">
        <f>'Look Up Values'!S74</f>
        <v>R04.05.01</v>
      </c>
      <c r="J77" s="177" t="s">
        <v>100</v>
      </c>
      <c r="K77" s="296" t="str">
        <f t="shared" si="7"/>
        <v>R04.05.01</v>
      </c>
      <c r="L77" s="109"/>
      <c r="M77" s="151"/>
      <c r="N77" s="298"/>
      <c r="O77" s="151"/>
      <c r="P77" s="109"/>
      <c r="Q77" s="305" t="str">
        <f>'Look Up Values'!AE74</f>
        <v>030301 waste bark and wood</v>
      </c>
      <c r="R77" s="177" t="s">
        <v>100</v>
      </c>
      <c r="S77" s="296" t="str">
        <f t="shared" si="8"/>
        <v>030301 waste bark and wood</v>
      </c>
      <c r="T77" s="228"/>
      <c r="U77" s="305" t="str">
        <f>'Look Up Values'!AE74</f>
        <v>030301 waste bark and wood</v>
      </c>
      <c r="V77" s="177" t="s">
        <v>100</v>
      </c>
      <c r="W77" s="296" t="str">
        <f t="shared" si="9"/>
        <v>030301 waste bark and wood</v>
      </c>
    </row>
    <row r="78" spans="1:23" ht="33" customHeight="1">
      <c r="A78" s="265" t="str">
        <v>Chesterfield</v>
      </c>
      <c r="B78" s="107" t="s">
        <v>100</v>
      </c>
      <c r="C78" s="268" t="str">
        <f t="shared" si="6"/>
        <v>Chesterfield</v>
      </c>
      <c r="D78" s="109"/>
      <c r="E78" s="265" t="str">
        <v>Chesterfield</v>
      </c>
      <c r="F78" s="107" t="s">
        <v>100</v>
      </c>
      <c r="G78" s="268" t="str">
        <f t="shared" si="10"/>
        <v>Chesterfield</v>
      </c>
      <c r="H78" s="109"/>
      <c r="I78" s="293" t="str">
        <f>'Look Up Values'!S75</f>
        <v>R04.05.02</v>
      </c>
      <c r="J78" s="177" t="s">
        <v>100</v>
      </c>
      <c r="K78" s="296" t="str">
        <f t="shared" si="7"/>
        <v>R04.05.02</v>
      </c>
      <c r="L78" s="109"/>
      <c r="M78" s="151"/>
      <c r="N78" s="298"/>
      <c r="O78" s="151"/>
      <c r="P78" s="109"/>
      <c r="Q78" s="305" t="str">
        <f>'Look Up Values'!AE75</f>
        <v>030302 green liquor sludge (from recovery of cooking liquor)</v>
      </c>
      <c r="R78" s="177" t="s">
        <v>100</v>
      </c>
      <c r="S78" s="296" t="str">
        <f t="shared" si="8"/>
        <v>030302 green liquor sludge (from recovery of cooking liquor)</v>
      </c>
      <c r="T78" s="228"/>
      <c r="U78" s="305" t="str">
        <f>'Look Up Values'!AE75</f>
        <v>030302 green liquor sludge (from recovery of cooking liquor)</v>
      </c>
      <c r="V78" s="177" t="s">
        <v>100</v>
      </c>
      <c r="W78" s="296" t="str">
        <f t="shared" si="9"/>
        <v>030302 green liquor sludge (from recovery of cooking liquor)</v>
      </c>
    </row>
    <row r="79" spans="1:23" ht="33" customHeight="1">
      <c r="A79" s="265" t="str">
        <v>Chichester</v>
      </c>
      <c r="B79" s="107" t="s">
        <v>100</v>
      </c>
      <c r="C79" s="268" t="str">
        <f t="shared" si="6"/>
        <v>Chichester</v>
      </c>
      <c r="D79" s="109"/>
      <c r="E79" s="265" t="str">
        <v>Chichester</v>
      </c>
      <c r="F79" s="107" t="s">
        <v>100</v>
      </c>
      <c r="G79" s="268" t="str">
        <f t="shared" si="10"/>
        <v>Chichester</v>
      </c>
      <c r="H79" s="109"/>
      <c r="I79" s="293" t="str">
        <f>'Look Up Values'!S76</f>
        <v>R04.06</v>
      </c>
      <c r="J79" s="177" t="s">
        <v>100</v>
      </c>
      <c r="K79" s="296" t="str">
        <f t="shared" si="7"/>
        <v>R04.06</v>
      </c>
      <c r="L79" s="109"/>
      <c r="M79" s="151"/>
      <c r="N79" s="298"/>
      <c r="O79" s="151"/>
      <c r="P79" s="109"/>
      <c r="Q79" s="305" t="str">
        <f>'Look Up Values'!AE76</f>
        <v>030305 de-inking sludges from paper recycling</v>
      </c>
      <c r="R79" s="177" t="s">
        <v>100</v>
      </c>
      <c r="S79" s="296" t="str">
        <f t="shared" si="8"/>
        <v>030305 de-inking sludges from paper recycling</v>
      </c>
      <c r="T79" s="228"/>
      <c r="U79" s="305" t="str">
        <f>'Look Up Values'!AE76</f>
        <v>030305 de-inking sludges from paper recycling</v>
      </c>
      <c r="V79" s="177" t="s">
        <v>100</v>
      </c>
      <c r="W79" s="296" t="str">
        <f t="shared" si="9"/>
        <v>030305 de-inking sludges from paper recycling</v>
      </c>
    </row>
    <row r="80" spans="1:23" ht="33" customHeight="1">
      <c r="A80" s="265" t="str">
        <v>Chorley</v>
      </c>
      <c r="B80" s="107" t="s">
        <v>100</v>
      </c>
      <c r="C80" s="268" t="str">
        <f t="shared" si="6"/>
        <v>Chorley</v>
      </c>
      <c r="D80" s="109"/>
      <c r="E80" s="265" t="str">
        <v>Chorley</v>
      </c>
      <c r="F80" s="107" t="s">
        <v>100</v>
      </c>
      <c r="G80" s="268" t="str">
        <f t="shared" si="10"/>
        <v>Chorley</v>
      </c>
      <c r="H80" s="109"/>
      <c r="I80" s="293" t="str">
        <f>'Look Up Values'!S77</f>
        <v>R05</v>
      </c>
      <c r="J80" s="177" t="s">
        <v>100</v>
      </c>
      <c r="K80" s="296" t="str">
        <f t="shared" si="7"/>
        <v>R05</v>
      </c>
      <c r="L80" s="109"/>
      <c r="M80" s="151"/>
      <c r="N80" s="298"/>
      <c r="O80" s="151"/>
      <c r="P80" s="109"/>
      <c r="Q80" s="305" t="str">
        <f>'Look Up Values'!AE77</f>
        <v>030307 mechanically separated rejects from pulping of waste paper and cardboard</v>
      </c>
      <c r="R80" s="177" t="s">
        <v>100</v>
      </c>
      <c r="S80" s="296" t="str">
        <f t="shared" si="8"/>
        <v>030307 mechanically separated rejects from pulping of waste paper and cardboard</v>
      </c>
      <c r="T80" s="228"/>
      <c r="U80" s="305" t="str">
        <f>'Look Up Values'!AE77</f>
        <v>030307 mechanically separated rejects from pulping of waste paper and cardboard</v>
      </c>
      <c r="V80" s="177" t="s">
        <v>100</v>
      </c>
      <c r="W80" s="296" t="str">
        <f t="shared" si="9"/>
        <v>030307 mechanically separated rejects from pulping of waste paper and cardboard</v>
      </c>
    </row>
    <row r="81" spans="1:23" ht="33" customHeight="1">
      <c r="A81" s="265" t="str">
        <v>City of Derby</v>
      </c>
      <c r="B81" s="107" t="s">
        <v>100</v>
      </c>
      <c r="C81" s="268" t="str">
        <f t="shared" si="6"/>
        <v>City of Derby</v>
      </c>
      <c r="D81" s="109"/>
      <c r="E81" s="265" t="str">
        <v>City of Derby</v>
      </c>
      <c r="F81" s="107" t="s">
        <v>100</v>
      </c>
      <c r="G81" s="268" t="str">
        <f t="shared" si="10"/>
        <v>City of Derby</v>
      </c>
      <c r="H81" s="109"/>
      <c r="I81" s="293" t="str">
        <f>'Look Up Values'!S78</f>
        <v>R05.01</v>
      </c>
      <c r="J81" s="177" t="s">
        <v>100</v>
      </c>
      <c r="K81" s="296" t="str">
        <f t="shared" si="7"/>
        <v>R05.01</v>
      </c>
      <c r="L81" s="109"/>
      <c r="M81" s="151"/>
      <c r="N81" s="298"/>
      <c r="O81" s="151"/>
      <c r="P81" s="109"/>
      <c r="Q81" s="305" t="str">
        <f>'Look Up Values'!AE78</f>
        <v>030308 wastes from sorting of paper and cardboard destined for recycling</v>
      </c>
      <c r="R81" s="177" t="s">
        <v>100</v>
      </c>
      <c r="S81" s="296" t="str">
        <f t="shared" si="8"/>
        <v>030308 wastes from sorting of paper and cardboard destined for recycling</v>
      </c>
      <c r="T81" s="228"/>
      <c r="U81" s="305" t="str">
        <f>'Look Up Values'!AE78</f>
        <v>030308 wastes from sorting of paper and cardboard destined for recycling</v>
      </c>
      <c r="V81" s="177" t="s">
        <v>100</v>
      </c>
      <c r="W81" s="296" t="str">
        <f t="shared" si="9"/>
        <v>030308 wastes from sorting of paper and cardboard destined for recycling</v>
      </c>
    </row>
    <row r="82" spans="1:23" ht="33" customHeight="1">
      <c r="A82" s="265" t="str">
        <v>City of Edinburgh</v>
      </c>
      <c r="B82" s="107" t="s">
        <v>100</v>
      </c>
      <c r="C82" s="268" t="str">
        <f t="shared" si="6"/>
        <v>City of Edinburgh</v>
      </c>
      <c r="D82" s="109"/>
      <c r="E82" s="265" t="str">
        <v>City of Edinburgh</v>
      </c>
      <c r="F82" s="107" t="s">
        <v>100</v>
      </c>
      <c r="G82" s="268" t="str">
        <f t="shared" si="10"/>
        <v>City of Edinburgh</v>
      </c>
      <c r="H82" s="109"/>
      <c r="I82" s="293" t="str">
        <f>'Look Up Values'!S79</f>
        <v>R05.01.01</v>
      </c>
      <c r="J82" s="177" t="s">
        <v>100</v>
      </c>
      <c r="K82" s="296" t="str">
        <f t="shared" si="7"/>
        <v>R05.01.01</v>
      </c>
      <c r="L82" s="109"/>
      <c r="M82" s="151"/>
      <c r="N82" s="298"/>
      <c r="O82" s="151"/>
      <c r="P82" s="109"/>
      <c r="Q82" s="305" t="str">
        <f>'Look Up Values'!AE79</f>
        <v>030309 lime mud waste</v>
      </c>
      <c r="R82" s="177" t="s">
        <v>100</v>
      </c>
      <c r="S82" s="296" t="str">
        <f t="shared" si="8"/>
        <v>030309 lime mud waste</v>
      </c>
      <c r="T82" s="228"/>
      <c r="U82" s="305" t="str">
        <f>'Look Up Values'!AE79</f>
        <v>030309 lime mud waste</v>
      </c>
      <c r="V82" s="177" t="s">
        <v>100</v>
      </c>
      <c r="W82" s="296" t="str">
        <f t="shared" si="9"/>
        <v>030309 lime mud waste</v>
      </c>
    </row>
    <row r="83" spans="1:23" ht="33" customHeight="1">
      <c r="A83" s="265" t="str">
        <v>City of London</v>
      </c>
      <c r="B83" s="107" t="s">
        <v>100</v>
      </c>
      <c r="C83" s="268" t="str">
        <f t="shared" si="6"/>
        <v>City of London</v>
      </c>
      <c r="D83" s="109"/>
      <c r="E83" s="265" t="str">
        <v>City of London</v>
      </c>
      <c r="F83" s="107" t="s">
        <v>100</v>
      </c>
      <c r="G83" s="268" t="str">
        <f t="shared" si="10"/>
        <v>City of London</v>
      </c>
      <c r="H83" s="109"/>
      <c r="I83" s="293" t="str">
        <f>'Look Up Values'!S80</f>
        <v>R05.02</v>
      </c>
      <c r="J83" s="177" t="s">
        <v>100</v>
      </c>
      <c r="K83" s="296" t="str">
        <f t="shared" si="7"/>
        <v>R05.02</v>
      </c>
      <c r="L83" s="109"/>
      <c r="M83" s="151"/>
      <c r="N83" s="298"/>
      <c r="O83" s="151"/>
      <c r="P83" s="109"/>
      <c r="Q83" s="305" t="str">
        <f>'Look Up Values'!AE80</f>
        <v>030310 fibre rejects, fibre-, filler- and coating-sludges from mechanical separation</v>
      </c>
      <c r="R83" s="177" t="s">
        <v>100</v>
      </c>
      <c r="S83" s="296" t="str">
        <f t="shared" si="8"/>
        <v>030310 fibre rejects, fibre-, filler- and coating-sludges from mechanical separation</v>
      </c>
      <c r="T83" s="228"/>
      <c r="U83" s="305" t="str">
        <f>'Look Up Values'!AE80</f>
        <v>030310 fibre rejects, fibre-, filler- and coating-sludges from mechanical separation</v>
      </c>
      <c r="V83" s="177" t="s">
        <v>100</v>
      </c>
      <c r="W83" s="296" t="str">
        <f t="shared" si="9"/>
        <v>030310 fibre rejects, fibre-, filler- and coating-sludges from mechanical separation</v>
      </c>
    </row>
    <row r="84" spans="1:23" ht="33" customHeight="1">
      <c r="A84" s="265" t="str">
        <v>Clackmannanshire</v>
      </c>
      <c r="B84" s="107" t="s">
        <v>100</v>
      </c>
      <c r="C84" s="268" t="str">
        <f t="shared" si="6"/>
        <v>Clackmannanshire</v>
      </c>
      <c r="D84" s="109"/>
      <c r="E84" s="265" t="str">
        <v>Clackmannanshire</v>
      </c>
      <c r="F84" s="107" t="s">
        <v>100</v>
      </c>
      <c r="G84" s="268" t="str">
        <f t="shared" si="10"/>
        <v>Clackmannanshire</v>
      </c>
      <c r="H84" s="109"/>
      <c r="I84" s="293" t="str">
        <f>'Look Up Values'!S81</f>
        <v>R05.03</v>
      </c>
      <c r="J84" s="177" t="s">
        <v>100</v>
      </c>
      <c r="K84" s="296" t="str">
        <f t="shared" si="7"/>
        <v>R05.03</v>
      </c>
      <c r="L84" s="109"/>
      <c r="M84" s="151"/>
      <c r="N84" s="298"/>
      <c r="O84" s="151"/>
      <c r="P84" s="109"/>
      <c r="Q84" s="305" t="str">
        <f>'Look Up Values'!AE81</f>
        <v>030311 sludges from on-site effluent treatment other than those mentioned in 03 03 10</v>
      </c>
      <c r="R84" s="177" t="s">
        <v>100</v>
      </c>
      <c r="S84" s="296" t="str">
        <f t="shared" si="8"/>
        <v>030311 sludges from on-site effluent treatment other than those mentioned in 03 03 10</v>
      </c>
      <c r="T84" s="228"/>
      <c r="U84" s="305" t="str">
        <f>'Look Up Values'!AE81</f>
        <v>030311 sludges from on-site effluent treatment other than those mentioned in 03 03 10</v>
      </c>
      <c r="V84" s="177" t="s">
        <v>100</v>
      </c>
      <c r="W84" s="296" t="str">
        <f t="shared" si="9"/>
        <v>030311 sludges from on-site effluent treatment other than those mentioned in 03 03 10</v>
      </c>
    </row>
    <row r="85" spans="1:23" ht="33" customHeight="1">
      <c r="A85" s="265" t="str">
        <v>Colchester</v>
      </c>
      <c r="B85" s="107" t="s">
        <v>100</v>
      </c>
      <c r="C85" s="268" t="str">
        <f t="shared" si="6"/>
        <v>Colchester</v>
      </c>
      <c r="D85" s="109"/>
      <c r="E85" s="265" t="str">
        <v>Colchester</v>
      </c>
      <c r="F85" s="107" t="s">
        <v>100</v>
      </c>
      <c r="G85" s="268" t="str">
        <f t="shared" si="10"/>
        <v>Colchester</v>
      </c>
      <c r="H85" s="109"/>
      <c r="I85" s="293" t="str">
        <f>'Look Up Values'!S82</f>
        <v>R05.03.01</v>
      </c>
      <c r="J85" s="177" t="s">
        <v>100</v>
      </c>
      <c r="K85" s="296" t="str">
        <f t="shared" si="7"/>
        <v>R05.03.01</v>
      </c>
      <c r="L85" s="109"/>
      <c r="M85" s="151"/>
      <c r="N85" s="298"/>
      <c r="O85" s="151"/>
      <c r="P85" s="109"/>
      <c r="Q85" s="305" t="str">
        <f>'Look Up Values'!AE82</f>
        <v>030399 wastes not otherwise specified</v>
      </c>
      <c r="R85" s="177" t="s">
        <v>100</v>
      </c>
      <c r="S85" s="296" t="str">
        <f t="shared" si="8"/>
        <v>030399 wastes not otherwise specified</v>
      </c>
      <c r="T85" s="228"/>
      <c r="U85" s="305" t="str">
        <f>'Look Up Values'!AE82</f>
        <v>030399 wastes not otherwise specified</v>
      </c>
      <c r="V85" s="177" t="s">
        <v>100</v>
      </c>
      <c r="W85" s="296" t="str">
        <f t="shared" si="9"/>
        <v>030399 wastes not otherwise specified</v>
      </c>
    </row>
    <row r="86" spans="1:23" ht="33" customHeight="1">
      <c r="A86" s="265" t="str">
        <v>Conwy</v>
      </c>
      <c r="B86" s="107" t="s">
        <v>100</v>
      </c>
      <c r="C86" s="268" t="str">
        <f t="shared" si="6"/>
        <v>Conwy</v>
      </c>
      <c r="D86" s="109"/>
      <c r="E86" s="265" t="str">
        <v>Conwy</v>
      </c>
      <c r="F86" s="107" t="s">
        <v>100</v>
      </c>
      <c r="G86" s="268" t="str">
        <f t="shared" si="10"/>
        <v>Conwy</v>
      </c>
      <c r="H86" s="109"/>
      <c r="I86" s="293" t="str">
        <f>'Look Up Values'!S83</f>
        <v>R05.03.02</v>
      </c>
      <c r="J86" s="177" t="s">
        <v>100</v>
      </c>
      <c r="K86" s="296" t="str">
        <f t="shared" si="7"/>
        <v>R05.03.02</v>
      </c>
      <c r="L86" s="109"/>
      <c r="M86" s="151"/>
      <c r="N86" s="298"/>
      <c r="O86" s="151"/>
      <c r="P86" s="109"/>
      <c r="Q86" s="305" t="str">
        <f>'Look Up Values'!AE83</f>
        <v>040101 fleshings and lime split wastes</v>
      </c>
      <c r="R86" s="177" t="s">
        <v>100</v>
      </c>
      <c r="S86" s="296" t="str">
        <f t="shared" si="8"/>
        <v>040101 fleshings and lime split wastes</v>
      </c>
      <c r="T86" s="228"/>
      <c r="U86" s="305" t="str">
        <f>'Look Up Values'!AE83</f>
        <v>040101 fleshings and lime split wastes</v>
      </c>
      <c r="V86" s="177" t="s">
        <v>100</v>
      </c>
      <c r="W86" s="296" t="str">
        <f t="shared" si="9"/>
        <v>040101 fleshings and lime split wastes</v>
      </c>
    </row>
    <row r="87" spans="1:23" ht="33" customHeight="1">
      <c r="A87" s="265" t="str">
        <v>Cornwall</v>
      </c>
      <c r="B87" s="107" t="s">
        <v>100</v>
      </c>
      <c r="C87" s="268" t="str">
        <f t="shared" si="6"/>
        <v>Cornwall</v>
      </c>
      <c r="D87" s="109"/>
      <c r="E87" s="265" t="str">
        <v>Cornwall</v>
      </c>
      <c r="F87" s="107" t="s">
        <v>100</v>
      </c>
      <c r="G87" s="268" t="str">
        <f t="shared" si="10"/>
        <v>Cornwall</v>
      </c>
      <c r="H87" s="109"/>
      <c r="I87" s="293" t="str">
        <f>'Look Up Values'!S84</f>
        <v>R05.03.03</v>
      </c>
      <c r="J87" s="177" t="s">
        <v>100</v>
      </c>
      <c r="K87" s="296" t="str">
        <f t="shared" si="7"/>
        <v>R05.03.03</v>
      </c>
      <c r="L87" s="109"/>
      <c r="M87" s="151"/>
      <c r="N87" s="298"/>
      <c r="O87" s="151"/>
      <c r="P87" s="109"/>
      <c r="Q87" s="305" t="str">
        <f>'Look Up Values'!AE84</f>
        <v>040102 liming waste</v>
      </c>
      <c r="R87" s="177" t="s">
        <v>100</v>
      </c>
      <c r="S87" s="296" t="str">
        <f t="shared" si="8"/>
        <v>040102 liming waste</v>
      </c>
      <c r="T87" s="228"/>
      <c r="U87" s="305" t="str">
        <f>'Look Up Values'!AE84</f>
        <v>040102 liming waste</v>
      </c>
      <c r="V87" s="177" t="s">
        <v>100</v>
      </c>
      <c r="W87" s="296" t="str">
        <f t="shared" si="9"/>
        <v>040102 liming waste</v>
      </c>
    </row>
    <row r="88" spans="1:23" ht="33" customHeight="1">
      <c r="A88" s="265" t="str">
        <v>Cotswold</v>
      </c>
      <c r="B88" s="107" t="s">
        <v>100</v>
      </c>
      <c r="C88" s="268" t="str">
        <f t="shared" si="6"/>
        <v>Cotswold</v>
      </c>
      <c r="D88" s="109"/>
      <c r="E88" s="265" t="str">
        <v>Cotswold</v>
      </c>
      <c r="F88" s="107" t="s">
        <v>100</v>
      </c>
      <c r="G88" s="268" t="str">
        <f t="shared" si="10"/>
        <v>Cotswold</v>
      </c>
      <c r="H88" s="109"/>
      <c r="I88" s="293" t="str">
        <f>'Look Up Values'!S85</f>
        <v>R05.03.04</v>
      </c>
      <c r="J88" s="177" t="s">
        <v>100</v>
      </c>
      <c r="K88" s="296" t="str">
        <f t="shared" si="7"/>
        <v>R05.03.04</v>
      </c>
      <c r="L88" s="109"/>
      <c r="M88" s="151"/>
      <c r="N88" s="298"/>
      <c r="O88" s="151"/>
      <c r="P88" s="109"/>
      <c r="Q88" s="305" t="str">
        <f>'Look Up Values'!AE85</f>
        <v>040103 degreasing wastes containing solvents without a liquid phase</v>
      </c>
      <c r="R88" s="177" t="s">
        <v>100</v>
      </c>
      <c r="S88" s="296" t="str">
        <f t="shared" si="8"/>
        <v>040103 degreasing wastes containing solvents without a liquid phase</v>
      </c>
      <c r="T88" s="228"/>
      <c r="U88" s="305" t="str">
        <f>'Look Up Values'!AE85</f>
        <v>040103 degreasing wastes containing solvents without a liquid phase</v>
      </c>
      <c r="V88" s="177" t="s">
        <v>100</v>
      </c>
      <c r="W88" s="296" t="str">
        <f t="shared" si="9"/>
        <v>040103 degreasing wastes containing solvents without a liquid phase</v>
      </c>
    </row>
    <row r="89" spans="1:23" ht="33" customHeight="1">
      <c r="A89" s="265" t="str">
        <v>County Durham</v>
      </c>
      <c r="B89" s="107" t="s">
        <v>100</v>
      </c>
      <c r="C89" s="268" t="str">
        <f t="shared" si="6"/>
        <v>County Durham</v>
      </c>
      <c r="D89" s="109"/>
      <c r="E89" s="265" t="str">
        <v>County Durham</v>
      </c>
      <c r="F89" s="107" t="s">
        <v>100</v>
      </c>
      <c r="G89" s="268" t="str">
        <f t="shared" si="10"/>
        <v>County Durham</v>
      </c>
      <c r="H89" s="109"/>
      <c r="I89" s="293" t="str">
        <f>'Look Up Values'!S86</f>
        <v>R05.03.05</v>
      </c>
      <c r="J89" s="177" t="s">
        <v>100</v>
      </c>
      <c r="K89" s="296" t="str">
        <f t="shared" si="7"/>
        <v>R05.03.05</v>
      </c>
      <c r="L89" s="109"/>
      <c r="M89" s="151"/>
      <c r="N89" s="298"/>
      <c r="O89" s="151"/>
      <c r="P89" s="109"/>
      <c r="Q89" s="305" t="str">
        <f>'Look Up Values'!AE86</f>
        <v>040104 tanning liquor containing chromium</v>
      </c>
      <c r="R89" s="177" t="s">
        <v>100</v>
      </c>
      <c r="S89" s="296" t="str">
        <f t="shared" si="8"/>
        <v>040104 tanning liquor containing chromium</v>
      </c>
      <c r="T89" s="228"/>
      <c r="U89" s="305" t="str">
        <f>'Look Up Values'!AE86</f>
        <v>040104 tanning liquor containing chromium</v>
      </c>
      <c r="V89" s="177" t="s">
        <v>100</v>
      </c>
      <c r="W89" s="296" t="str">
        <f t="shared" si="9"/>
        <v>040104 tanning liquor containing chromium</v>
      </c>
    </row>
    <row r="90" spans="1:23" ht="33" customHeight="1">
      <c r="A90" s="265" t="str">
        <v>Coventry</v>
      </c>
      <c r="B90" s="107" t="s">
        <v>100</v>
      </c>
      <c r="C90" s="268" t="str">
        <f t="shared" si="6"/>
        <v>Coventry</v>
      </c>
      <c r="D90" s="109"/>
      <c r="E90" s="265" t="str">
        <v>Coventry</v>
      </c>
      <c r="F90" s="107" t="s">
        <v>100</v>
      </c>
      <c r="G90" s="268" t="str">
        <f t="shared" si="10"/>
        <v>Coventry</v>
      </c>
      <c r="H90" s="109"/>
      <c r="I90" s="293" t="str">
        <f>'Look Up Values'!S87</f>
        <v>R05.04</v>
      </c>
      <c r="J90" s="177" t="s">
        <v>100</v>
      </c>
      <c r="K90" s="296" t="str">
        <f t="shared" si="7"/>
        <v>R05.04</v>
      </c>
      <c r="L90" s="109"/>
      <c r="M90" s="151"/>
      <c r="N90" s="298"/>
      <c r="O90" s="151"/>
      <c r="P90" s="109"/>
      <c r="Q90" s="305" t="str">
        <f>'Look Up Values'!AE87</f>
        <v>040105 tanning liquor free of chromium</v>
      </c>
      <c r="R90" s="177" t="s">
        <v>100</v>
      </c>
      <c r="S90" s="296" t="str">
        <f t="shared" si="8"/>
        <v>040105 tanning liquor free of chromium</v>
      </c>
      <c r="T90" s="228"/>
      <c r="U90" s="305" t="str">
        <f>'Look Up Values'!AE87</f>
        <v>040105 tanning liquor free of chromium</v>
      </c>
      <c r="V90" s="177" t="s">
        <v>100</v>
      </c>
      <c r="W90" s="296" t="str">
        <f t="shared" si="9"/>
        <v>040105 tanning liquor free of chromium</v>
      </c>
    </row>
    <row r="91" spans="1:23" ht="33" customHeight="1">
      <c r="A91" s="265" t="str">
        <v>Crawley</v>
      </c>
      <c r="B91" s="107" t="s">
        <v>100</v>
      </c>
      <c r="C91" s="268" t="str">
        <f t="shared" si="6"/>
        <v>Crawley</v>
      </c>
      <c r="D91" s="109"/>
      <c r="E91" s="265" t="str">
        <v>Crawley</v>
      </c>
      <c r="F91" s="107" t="s">
        <v>100</v>
      </c>
      <c r="G91" s="268" t="str">
        <f t="shared" si="10"/>
        <v>Crawley</v>
      </c>
      <c r="H91" s="109"/>
      <c r="I91" s="293" t="str">
        <f>'Look Up Values'!S88</f>
        <v>R05.05</v>
      </c>
      <c r="J91" s="177" t="s">
        <v>100</v>
      </c>
      <c r="K91" s="296" t="str">
        <f t="shared" si="7"/>
        <v>R05.05</v>
      </c>
      <c r="L91" s="109"/>
      <c r="M91" s="151"/>
      <c r="N91" s="298"/>
      <c r="O91" s="151"/>
      <c r="P91" s="109"/>
      <c r="Q91" s="305" t="str">
        <f>'Look Up Values'!AE88</f>
        <v>040106 sludges, in particular from on-site effluent treatment containing chromium</v>
      </c>
      <c r="R91" s="177" t="s">
        <v>100</v>
      </c>
      <c r="S91" s="296" t="str">
        <f t="shared" si="8"/>
        <v>040106 sludges, in particular from on-site effluent treatment containing chromium</v>
      </c>
      <c r="T91" s="228"/>
      <c r="U91" s="305" t="str">
        <f>'Look Up Values'!AE88</f>
        <v>040106 sludges, in particular from on-site effluent treatment containing chromium</v>
      </c>
      <c r="V91" s="177" t="s">
        <v>100</v>
      </c>
      <c r="W91" s="296" t="str">
        <f t="shared" si="9"/>
        <v>040106 sludges, in particular from on-site effluent treatment containing chromium</v>
      </c>
    </row>
    <row r="92" spans="1:23" ht="33" customHeight="1">
      <c r="A92" s="265" t="str">
        <v>Croydon</v>
      </c>
      <c r="B92" s="107" t="s">
        <v>100</v>
      </c>
      <c r="C92" s="268" t="str">
        <f t="shared" si="6"/>
        <v>Croydon</v>
      </c>
      <c r="D92" s="109"/>
      <c r="E92" s="265" t="str">
        <v>Croydon</v>
      </c>
      <c r="F92" s="107" t="s">
        <v>100</v>
      </c>
      <c r="G92" s="268" t="str">
        <f t="shared" si="10"/>
        <v>Croydon</v>
      </c>
      <c r="H92" s="109"/>
      <c r="I92" s="293" t="str">
        <f>'Look Up Values'!S89</f>
        <v>R05.05.01</v>
      </c>
      <c r="J92" s="177" t="s">
        <v>100</v>
      </c>
      <c r="K92" s="296" t="str">
        <f t="shared" si="7"/>
        <v>R05.05.01</v>
      </c>
      <c r="L92" s="109"/>
      <c r="M92" s="151"/>
      <c r="N92" s="298"/>
      <c r="O92" s="151"/>
      <c r="P92" s="109"/>
      <c r="Q92" s="305" t="str">
        <f>'Look Up Values'!AE89</f>
        <v>040107 sludges, in particular from on-site effluent treatment free of chromium</v>
      </c>
      <c r="R92" s="177" t="s">
        <v>100</v>
      </c>
      <c r="S92" s="296" t="str">
        <f t="shared" si="8"/>
        <v>040107 sludges, in particular from on-site effluent treatment free of chromium</v>
      </c>
      <c r="T92" s="228"/>
      <c r="U92" s="305" t="str">
        <f>'Look Up Values'!AE89</f>
        <v>040107 sludges, in particular from on-site effluent treatment free of chromium</v>
      </c>
      <c r="V92" s="177" t="s">
        <v>100</v>
      </c>
      <c r="W92" s="296" t="str">
        <f t="shared" si="9"/>
        <v>040107 sludges, in particular from on-site effluent treatment free of chromium</v>
      </c>
    </row>
    <row r="93" spans="1:23" ht="33" customHeight="1">
      <c r="A93" s="265" t="str">
        <v>Cumberland</v>
      </c>
      <c r="B93" s="107" t="s">
        <v>100</v>
      </c>
      <c r="C93" s="268" t="str">
        <f t="shared" si="6"/>
        <v>Cumberland</v>
      </c>
      <c r="D93" s="109"/>
      <c r="E93" s="265" t="str">
        <v>Cumberland</v>
      </c>
      <c r="F93" s="107" t="s">
        <v>100</v>
      </c>
      <c r="G93" s="268" t="str">
        <f t="shared" si="10"/>
        <v>Cumberland</v>
      </c>
      <c r="H93" s="109"/>
      <c r="I93" s="293" t="str">
        <f>'Look Up Values'!S90</f>
        <v>R05.05.02</v>
      </c>
      <c r="J93" s="177" t="s">
        <v>100</v>
      </c>
      <c r="K93" s="296" t="str">
        <f t="shared" si="7"/>
        <v>R05.05.02</v>
      </c>
      <c r="L93" s="109"/>
      <c r="M93" s="151"/>
      <c r="N93" s="298"/>
      <c r="O93" s="151"/>
      <c r="P93" s="109"/>
      <c r="Q93" s="305" t="str">
        <f>'Look Up Values'!AE90</f>
        <v>040108 waste tanned leather (blue sheetings, shavings, cuttings, buffing dust) containing chromium</v>
      </c>
      <c r="R93" s="177" t="s">
        <v>100</v>
      </c>
      <c r="S93" s="296" t="str">
        <f t="shared" si="8"/>
        <v>040108 waste tanned leather (blue sheetings, shavings, cuttings, buffing dust) containing chromium</v>
      </c>
      <c r="T93" s="228"/>
      <c r="U93" s="305" t="str">
        <f>'Look Up Values'!AE90</f>
        <v>040108 waste tanned leather (blue sheetings, shavings, cuttings, buffing dust) containing chromium</v>
      </c>
      <c r="V93" s="177" t="s">
        <v>100</v>
      </c>
      <c r="W93" s="296" t="str">
        <f t="shared" si="9"/>
        <v>040108 waste tanned leather (blue sheetings, shavings, cuttings, buffing dust) containing chromium</v>
      </c>
    </row>
    <row r="94" spans="1:23" ht="33" customHeight="1">
      <c r="A94" s="265" t="str">
        <v>Cumbria</v>
      </c>
      <c r="B94" s="107" t="s">
        <v>100</v>
      </c>
      <c r="C94" s="268" t="str">
        <f t="shared" si="6"/>
        <v>Cumbria</v>
      </c>
      <c r="D94" s="109"/>
      <c r="E94" s="265" t="str">
        <v>Cumbria</v>
      </c>
      <c r="F94" s="107" t="s">
        <v>100</v>
      </c>
      <c r="G94" s="268" t="str">
        <f t="shared" si="10"/>
        <v>Cumbria</v>
      </c>
      <c r="H94" s="109"/>
      <c r="I94" s="293" t="str">
        <f>'Look Up Values'!S91</f>
        <v>R05.06</v>
      </c>
      <c r="J94" s="177" t="s">
        <v>100</v>
      </c>
      <c r="K94" s="296" t="str">
        <f t="shared" si="7"/>
        <v>R05.06</v>
      </c>
      <c r="L94" s="109"/>
      <c r="M94" s="151"/>
      <c r="N94" s="298"/>
      <c r="O94" s="151"/>
      <c r="P94" s="109"/>
      <c r="Q94" s="305" t="str">
        <f>'Look Up Values'!AE91</f>
        <v>040109 wastes from dressing and finishing</v>
      </c>
      <c r="R94" s="177" t="s">
        <v>100</v>
      </c>
      <c r="S94" s="296" t="str">
        <f t="shared" si="8"/>
        <v>040109 wastes from dressing and finishing</v>
      </c>
      <c r="T94" s="228"/>
      <c r="U94" s="305" t="str">
        <f>'Look Up Values'!AE91</f>
        <v>040109 wastes from dressing and finishing</v>
      </c>
      <c r="V94" s="177" t="s">
        <v>100</v>
      </c>
      <c r="W94" s="296" t="str">
        <f t="shared" si="9"/>
        <v>040109 wastes from dressing and finishing</v>
      </c>
    </row>
    <row r="95" spans="1:23" ht="33" customHeight="1">
      <c r="A95" s="265" t="str">
        <v>Dacorum</v>
      </c>
      <c r="B95" s="107" t="s">
        <v>100</v>
      </c>
      <c r="C95" s="268" t="str">
        <f t="shared" si="6"/>
        <v>Dacorum</v>
      </c>
      <c r="D95" s="109"/>
      <c r="E95" s="265" t="str">
        <v>Dacorum</v>
      </c>
      <c r="F95" s="107" t="s">
        <v>100</v>
      </c>
      <c r="G95" s="268" t="str">
        <f t="shared" si="10"/>
        <v>Dacorum</v>
      </c>
      <c r="H95" s="109"/>
      <c r="I95" s="293" t="str">
        <f>'Look Up Values'!S92</f>
        <v>R05.06.01</v>
      </c>
      <c r="J95" s="177" t="s">
        <v>100</v>
      </c>
      <c r="K95" s="296" t="str">
        <f t="shared" si="7"/>
        <v>R05.06.01</v>
      </c>
      <c r="L95" s="109"/>
      <c r="M95" s="151"/>
      <c r="N95" s="298"/>
      <c r="O95" s="151"/>
      <c r="P95" s="109"/>
      <c r="Q95" s="305" t="str">
        <f>'Look Up Values'!AE92</f>
        <v>040199 wastes not otherwise specified.</v>
      </c>
      <c r="R95" s="177" t="s">
        <v>100</v>
      </c>
      <c r="S95" s="296" t="str">
        <f t="shared" si="8"/>
        <v>040199 wastes not otherwise specified.</v>
      </c>
      <c r="T95" s="228"/>
      <c r="U95" s="305" t="str">
        <f>'Look Up Values'!AE92</f>
        <v>040199 wastes not otherwise specified.</v>
      </c>
      <c r="V95" s="177" t="s">
        <v>100</v>
      </c>
      <c r="W95" s="296" t="str">
        <f t="shared" si="9"/>
        <v>040199 wastes not otherwise specified.</v>
      </c>
    </row>
    <row r="96" spans="1:23" ht="33" customHeight="1">
      <c r="A96" s="265" t="str">
        <v>Darlington</v>
      </c>
      <c r="B96" s="107" t="s">
        <v>100</v>
      </c>
      <c r="C96" s="268" t="str">
        <f t="shared" si="6"/>
        <v>Darlington</v>
      </c>
      <c r="D96" s="109"/>
      <c r="E96" s="265" t="str">
        <v>Darlington</v>
      </c>
      <c r="F96" s="107" t="s">
        <v>100</v>
      </c>
      <c r="G96" s="268" t="str">
        <f t="shared" si="10"/>
        <v>Darlington</v>
      </c>
      <c r="H96" s="109"/>
      <c r="I96" s="293" t="str">
        <f>'Look Up Values'!S93</f>
        <v>R05.06.02</v>
      </c>
      <c r="J96" s="177" t="s">
        <v>100</v>
      </c>
      <c r="K96" s="296" t="str">
        <f t="shared" si="7"/>
        <v>R05.06.02</v>
      </c>
      <c r="L96" s="109"/>
      <c r="M96" s="151"/>
      <c r="N96" s="298"/>
      <c r="O96" s="151"/>
      <c r="P96" s="109"/>
      <c r="Q96" s="305" t="str">
        <f>'Look Up Values'!AE93</f>
        <v>040209 wastes from composite materials (impregnated textile, elastomer, plastomer)</v>
      </c>
      <c r="R96" s="177" t="s">
        <v>100</v>
      </c>
      <c r="S96" s="296" t="str">
        <f t="shared" si="8"/>
        <v>040209 wastes from composite materials (impregnated textile, elastomer, plastomer)</v>
      </c>
      <c r="T96" s="228"/>
      <c r="U96" s="305" t="str">
        <f>'Look Up Values'!AE93</f>
        <v>040209 wastes from composite materials (impregnated textile, elastomer, plastomer)</v>
      </c>
      <c r="V96" s="177" t="s">
        <v>100</v>
      </c>
      <c r="W96" s="296" t="str">
        <f t="shared" si="9"/>
        <v>040209 wastes from composite materials (impregnated textile, elastomer, plastomer)</v>
      </c>
    </row>
    <row r="97" spans="1:23" ht="33" customHeight="1">
      <c r="A97" s="265" t="str">
        <v>Dartford</v>
      </c>
      <c r="B97" s="107" t="s">
        <v>100</v>
      </c>
      <c r="C97" s="268" t="str">
        <f t="shared" si="6"/>
        <v>Dartford</v>
      </c>
      <c r="D97" s="109"/>
      <c r="E97" s="265" t="str">
        <v>Dartford</v>
      </c>
      <c r="F97" s="107" t="s">
        <v>100</v>
      </c>
      <c r="G97" s="268" t="str">
        <f t="shared" si="10"/>
        <v>Dartford</v>
      </c>
      <c r="H97" s="109"/>
      <c r="I97" s="293" t="str">
        <f>'Look Up Values'!S94</f>
        <v>R05.07</v>
      </c>
      <c r="J97" s="177" t="s">
        <v>100</v>
      </c>
      <c r="K97" s="296" t="str">
        <f t="shared" si="7"/>
        <v>R05.07</v>
      </c>
      <c r="L97" s="109"/>
      <c r="M97" s="151"/>
      <c r="N97" s="298"/>
      <c r="O97" s="151"/>
      <c r="P97" s="109"/>
      <c r="Q97" s="305" t="str">
        <f>'Look Up Values'!AE94</f>
        <v>040210 organic matter from natural products (for example grease, wax)</v>
      </c>
      <c r="R97" s="177" t="s">
        <v>100</v>
      </c>
      <c r="S97" s="296" t="str">
        <f t="shared" si="8"/>
        <v>040210 organic matter from natural products (for example grease, wax)</v>
      </c>
      <c r="T97" s="228"/>
      <c r="U97" s="305" t="str">
        <f>'Look Up Values'!AE94</f>
        <v>040210 organic matter from natural products (for example grease, wax)</v>
      </c>
      <c r="V97" s="177" t="s">
        <v>100</v>
      </c>
      <c r="W97" s="296" t="str">
        <f t="shared" si="9"/>
        <v>040210 organic matter from natural products (for example grease, wax)</v>
      </c>
    </row>
    <row r="98" spans="1:23" ht="33" customHeight="1">
      <c r="A98" s="265" t="str">
        <v>Denbighshire</v>
      </c>
      <c r="B98" s="107" t="s">
        <v>100</v>
      </c>
      <c r="C98" s="268" t="str">
        <f t="shared" si="6"/>
        <v>Denbighshire</v>
      </c>
      <c r="D98" s="109"/>
      <c r="E98" s="265" t="str">
        <v>Denbighshire</v>
      </c>
      <c r="F98" s="107" t="s">
        <v>100</v>
      </c>
      <c r="G98" s="268" t="str">
        <f t="shared" si="10"/>
        <v>Denbighshire</v>
      </c>
      <c r="H98" s="109"/>
      <c r="I98" s="293" t="str">
        <f>'Look Up Values'!S95</f>
        <v>R05.07.01</v>
      </c>
      <c r="J98" s="177" t="s">
        <v>100</v>
      </c>
      <c r="K98" s="296" t="str">
        <f t="shared" si="7"/>
        <v>R05.07.01</v>
      </c>
      <c r="L98" s="109"/>
      <c r="M98" s="151"/>
      <c r="N98" s="298"/>
      <c r="O98" s="151"/>
      <c r="P98" s="109"/>
      <c r="Q98" s="305" t="str">
        <f>'Look Up Values'!AE95</f>
        <v>040214 wastes from finishing containing organic solvents</v>
      </c>
      <c r="R98" s="177" t="s">
        <v>100</v>
      </c>
      <c r="S98" s="296" t="str">
        <f t="shared" si="8"/>
        <v>040214 wastes from finishing containing organic solvents</v>
      </c>
      <c r="T98" s="228"/>
      <c r="U98" s="305" t="str">
        <f>'Look Up Values'!AE95</f>
        <v>040214 wastes from finishing containing organic solvents</v>
      </c>
      <c r="V98" s="177" t="s">
        <v>100</v>
      </c>
      <c r="W98" s="296" t="str">
        <f t="shared" si="9"/>
        <v>040214 wastes from finishing containing organic solvents</v>
      </c>
    </row>
    <row r="99" spans="1:23" ht="33" customHeight="1">
      <c r="A99" s="265" t="str">
        <v>Derbyshire</v>
      </c>
      <c r="B99" s="107" t="s">
        <v>100</v>
      </c>
      <c r="C99" s="268" t="str">
        <f t="shared" si="6"/>
        <v>Derbyshire</v>
      </c>
      <c r="D99" s="109"/>
      <c r="E99" s="265" t="str">
        <v>Derbyshire</v>
      </c>
      <c r="F99" s="107" t="s">
        <v>100</v>
      </c>
      <c r="G99" s="268" t="str">
        <f t="shared" si="10"/>
        <v>Derbyshire</v>
      </c>
      <c r="H99" s="109"/>
      <c r="I99" s="293" t="str">
        <f>'Look Up Values'!S96</f>
        <v>R05.07.02</v>
      </c>
      <c r="J99" s="177" t="s">
        <v>100</v>
      </c>
      <c r="K99" s="296" t="str">
        <f t="shared" si="7"/>
        <v>R05.07.02</v>
      </c>
      <c r="L99" s="109"/>
      <c r="M99" s="151"/>
      <c r="N99" s="298"/>
      <c r="O99" s="151"/>
      <c r="P99" s="109"/>
      <c r="Q99" s="305" t="str">
        <f>'Look Up Values'!AE96</f>
        <v>040215 wastes from finishing other than those mentioned in 04 02 14</v>
      </c>
      <c r="R99" s="177" t="s">
        <v>100</v>
      </c>
      <c r="S99" s="296" t="str">
        <f t="shared" si="8"/>
        <v>040215 wastes from finishing other than those mentioned in 04 02 14</v>
      </c>
      <c r="T99" s="228"/>
      <c r="U99" s="305" t="str">
        <f>'Look Up Values'!AE96</f>
        <v>040215 wastes from finishing other than those mentioned in 04 02 14</v>
      </c>
      <c r="V99" s="177" t="s">
        <v>100</v>
      </c>
      <c r="W99" s="296" t="str">
        <f t="shared" si="9"/>
        <v>040215 wastes from finishing other than those mentioned in 04 02 14</v>
      </c>
    </row>
    <row r="100" spans="1:23" ht="33" customHeight="1">
      <c r="A100" s="265" t="str">
        <v>Derbyshire Dales</v>
      </c>
      <c r="B100" s="107" t="s">
        <v>100</v>
      </c>
      <c r="C100" s="268" t="str">
        <f t="shared" si="6"/>
        <v>Derbyshire Dales</v>
      </c>
      <c r="D100" s="109"/>
      <c r="E100" s="265" t="str">
        <v>Derbyshire Dales</v>
      </c>
      <c r="F100" s="107" t="s">
        <v>100</v>
      </c>
      <c r="G100" s="268" t="str">
        <f t="shared" si="10"/>
        <v>Derbyshire Dales</v>
      </c>
      <c r="H100" s="109"/>
      <c r="I100" s="293" t="str">
        <f>'Look Up Values'!S97</f>
        <v>R05.07.03</v>
      </c>
      <c r="J100" s="177" t="s">
        <v>100</v>
      </c>
      <c r="K100" s="296" t="str">
        <f t="shared" si="7"/>
        <v>R05.07.03</v>
      </c>
      <c r="L100" s="109"/>
      <c r="M100" s="151"/>
      <c r="N100" s="298"/>
      <c r="O100" s="151"/>
      <c r="P100" s="109"/>
      <c r="Q100" s="305" t="str">
        <f>'Look Up Values'!AE97</f>
        <v>040216 dyestuffs and pigments containing hazardous substances</v>
      </c>
      <c r="R100" s="177" t="s">
        <v>100</v>
      </c>
      <c r="S100" s="296" t="str">
        <f t="shared" si="8"/>
        <v>040216 dyestuffs and pigments containing hazardous substances</v>
      </c>
      <c r="T100" s="228"/>
      <c r="U100" s="305" t="str">
        <f>'Look Up Values'!AE97</f>
        <v>040216 dyestuffs and pigments containing hazardous substances</v>
      </c>
      <c r="V100" s="177" t="s">
        <v>100</v>
      </c>
      <c r="W100" s="296" t="str">
        <f t="shared" si="9"/>
        <v>040216 dyestuffs and pigments containing hazardous substances</v>
      </c>
    </row>
    <row r="101" spans="1:23" ht="33" customHeight="1">
      <c r="A101" s="265" t="str">
        <v>Derry City and Strabane</v>
      </c>
      <c r="B101" s="107" t="s">
        <v>100</v>
      </c>
      <c r="C101" s="268" t="str">
        <f t="shared" si="6"/>
        <v>Derry City and Strabane</v>
      </c>
      <c r="D101" s="109"/>
      <c r="E101" s="265" t="str">
        <v>Derry City and Strabane</v>
      </c>
      <c r="F101" s="107" t="s">
        <v>100</v>
      </c>
      <c r="G101" s="268" t="str">
        <f t="shared" si="10"/>
        <v>Derry City and Strabane</v>
      </c>
      <c r="H101" s="109"/>
      <c r="I101" s="293" t="str">
        <f>'Look Up Values'!S98</f>
        <v>R05.07.04</v>
      </c>
      <c r="J101" s="177" t="s">
        <v>100</v>
      </c>
      <c r="K101" s="296" t="str">
        <f t="shared" si="7"/>
        <v>R05.07.04</v>
      </c>
      <c r="L101" s="109"/>
      <c r="M101" s="151"/>
      <c r="N101" s="298"/>
      <c r="O101" s="151"/>
      <c r="P101" s="109"/>
      <c r="Q101" s="305" t="str">
        <f>'Look Up Values'!AE98</f>
        <v>040217 dyestuffs and pigments other than those mentioned in 04 02 16</v>
      </c>
      <c r="R101" s="177" t="s">
        <v>100</v>
      </c>
      <c r="S101" s="296" t="str">
        <f t="shared" si="8"/>
        <v>040217 dyestuffs and pigments other than those mentioned in 04 02 16</v>
      </c>
      <c r="T101" s="228"/>
      <c r="U101" s="305" t="str">
        <f>'Look Up Values'!AE98</f>
        <v>040217 dyestuffs and pigments other than those mentioned in 04 02 16</v>
      </c>
      <c r="V101" s="177" t="s">
        <v>100</v>
      </c>
      <c r="W101" s="296" t="str">
        <f t="shared" si="9"/>
        <v>040217 dyestuffs and pigments other than those mentioned in 04 02 16</v>
      </c>
    </row>
    <row r="102" spans="1:23" ht="33" customHeight="1">
      <c r="A102" s="265" t="str">
        <v>Devon</v>
      </c>
      <c r="B102" s="107" t="s">
        <v>100</v>
      </c>
      <c r="C102" s="268" t="str">
        <f t="shared" si="6"/>
        <v>Devon</v>
      </c>
      <c r="D102" s="109"/>
      <c r="E102" s="265" t="str">
        <v>Devon</v>
      </c>
      <c r="F102" s="107" t="s">
        <v>100</v>
      </c>
      <c r="G102" s="268" t="str">
        <f t="shared" si="10"/>
        <v>Devon</v>
      </c>
      <c r="H102" s="109"/>
      <c r="I102" s="293" t="str">
        <f>'Look Up Values'!S99</f>
        <v>R05.07.05</v>
      </c>
      <c r="J102" s="177" t="s">
        <v>100</v>
      </c>
      <c r="K102" s="296" t="str">
        <f t="shared" si="7"/>
        <v>R05.07.05</v>
      </c>
      <c r="L102" s="109"/>
      <c r="M102" s="151"/>
      <c r="N102" s="298"/>
      <c r="O102" s="151"/>
      <c r="P102" s="109"/>
      <c r="Q102" s="305" t="str">
        <f>'Look Up Values'!AE99</f>
        <v>040219 sludges from on-site effluent treatment containing hazardous substances</v>
      </c>
      <c r="R102" s="177" t="s">
        <v>100</v>
      </c>
      <c r="S102" s="296" t="str">
        <f t="shared" si="8"/>
        <v>040219 sludges from on-site effluent treatment containing hazardous substances</v>
      </c>
      <c r="T102" s="228"/>
      <c r="U102" s="305" t="str">
        <f>'Look Up Values'!AE99</f>
        <v>040219 sludges from on-site effluent treatment containing hazardous substances</v>
      </c>
      <c r="V102" s="177" t="s">
        <v>100</v>
      </c>
      <c r="W102" s="296" t="str">
        <f t="shared" si="9"/>
        <v>040219 sludges from on-site effluent treatment containing hazardous substances</v>
      </c>
    </row>
    <row r="103" spans="1:23" ht="33" customHeight="1">
      <c r="A103" s="265" t="str">
        <v>Doncaster</v>
      </c>
      <c r="B103" s="107" t="s">
        <v>100</v>
      </c>
      <c r="C103" s="268" t="str">
        <f t="shared" si="6"/>
        <v>Doncaster</v>
      </c>
      <c r="D103" s="109"/>
      <c r="E103" s="265" t="str">
        <v>Doncaster</v>
      </c>
      <c r="F103" s="107" t="s">
        <v>100</v>
      </c>
      <c r="G103" s="268" t="str">
        <f t="shared" si="10"/>
        <v>Doncaster</v>
      </c>
      <c r="H103" s="109"/>
      <c r="I103" s="293" t="str">
        <f>'Look Up Values'!S100</f>
        <v>R05.07.06</v>
      </c>
      <c r="J103" s="177" t="s">
        <v>100</v>
      </c>
      <c r="K103" s="296" t="str">
        <f t="shared" si="7"/>
        <v>R05.07.06</v>
      </c>
      <c r="L103" s="109"/>
      <c r="M103" s="151"/>
      <c r="N103" s="298"/>
      <c r="O103" s="151"/>
      <c r="P103" s="109"/>
      <c r="Q103" s="305" t="str">
        <f>'Look Up Values'!AE100</f>
        <v>040220 sludges from on-site effluent treatment other than those mentioned in 04 02 19</v>
      </c>
      <c r="R103" s="177" t="s">
        <v>100</v>
      </c>
      <c r="S103" s="296" t="str">
        <f t="shared" si="8"/>
        <v>040220 sludges from on-site effluent treatment other than those mentioned in 04 02 19</v>
      </c>
      <c r="T103" s="228"/>
      <c r="U103" s="305" t="str">
        <f>'Look Up Values'!AE100</f>
        <v>040220 sludges from on-site effluent treatment other than those mentioned in 04 02 19</v>
      </c>
      <c r="V103" s="177" t="s">
        <v>100</v>
      </c>
      <c r="W103" s="296" t="str">
        <f t="shared" si="9"/>
        <v>040220 sludges from on-site effluent treatment other than those mentioned in 04 02 19</v>
      </c>
    </row>
    <row r="104" spans="1:23" ht="33" customHeight="1">
      <c r="A104" s="265" t="str">
        <v>Dorset</v>
      </c>
      <c r="B104" s="107" t="s">
        <v>100</v>
      </c>
      <c r="C104" s="268" t="str">
        <f t="shared" si="6"/>
        <v>Dorset</v>
      </c>
      <c r="D104" s="109"/>
      <c r="E104" s="265" t="str">
        <v>Dorset</v>
      </c>
      <c r="F104" s="107" t="s">
        <v>100</v>
      </c>
      <c r="G104" s="268" t="str">
        <f t="shared" si="10"/>
        <v>Dorset</v>
      </c>
      <c r="H104" s="109"/>
      <c r="I104" s="293" t="str">
        <f>'Look Up Values'!S101</f>
        <v>R05.07.07</v>
      </c>
      <c r="J104" s="177" t="s">
        <v>100</v>
      </c>
      <c r="K104" s="296" t="str">
        <f t="shared" si="7"/>
        <v>R05.07.07</v>
      </c>
      <c r="L104" s="109"/>
      <c r="M104" s="151"/>
      <c r="N104" s="298"/>
      <c r="O104" s="151"/>
      <c r="P104" s="109"/>
      <c r="Q104" s="305" t="str">
        <f>'Look Up Values'!AE101</f>
        <v>040221 wastes from unprocessed textile fibres</v>
      </c>
      <c r="R104" s="177" t="s">
        <v>100</v>
      </c>
      <c r="S104" s="296" t="str">
        <f t="shared" si="8"/>
        <v>040221 wastes from unprocessed textile fibres</v>
      </c>
      <c r="T104" s="228"/>
      <c r="U104" s="305" t="str">
        <f>'Look Up Values'!AE101</f>
        <v>040221 wastes from unprocessed textile fibres</v>
      </c>
      <c r="V104" s="177" t="s">
        <v>100</v>
      </c>
      <c r="W104" s="296" t="str">
        <f t="shared" si="9"/>
        <v>040221 wastes from unprocessed textile fibres</v>
      </c>
    </row>
    <row r="105" spans="1:23" ht="33" customHeight="1">
      <c r="A105" s="265" t="str">
        <v>Dover</v>
      </c>
      <c r="B105" s="107" t="s">
        <v>100</v>
      </c>
      <c r="C105" s="268" t="str">
        <f t="shared" si="6"/>
        <v>Dover</v>
      </c>
      <c r="D105" s="109"/>
      <c r="E105" s="265" t="str">
        <v>Dover</v>
      </c>
      <c r="F105" s="107" t="s">
        <v>100</v>
      </c>
      <c r="G105" s="268" t="str">
        <f t="shared" si="10"/>
        <v>Dover</v>
      </c>
      <c r="H105" s="109"/>
      <c r="I105" s="293" t="str">
        <f>'Look Up Values'!S102</f>
        <v>R05.08</v>
      </c>
      <c r="J105" s="177" t="s">
        <v>100</v>
      </c>
      <c r="K105" s="296" t="str">
        <f t="shared" si="7"/>
        <v>R05.08</v>
      </c>
      <c r="L105" s="109"/>
      <c r="M105" s="151"/>
      <c r="N105" s="298"/>
      <c r="O105" s="151"/>
      <c r="P105" s="109"/>
      <c r="Q105" s="305" t="str">
        <f>'Look Up Values'!AE102</f>
        <v>040222 wastes from processed textile fibres</v>
      </c>
      <c r="R105" s="177" t="s">
        <v>100</v>
      </c>
      <c r="S105" s="296" t="str">
        <f t="shared" si="8"/>
        <v>040222 wastes from processed textile fibres</v>
      </c>
      <c r="T105" s="228"/>
      <c r="U105" s="305" t="str">
        <f>'Look Up Values'!AE102</f>
        <v>040222 wastes from processed textile fibres</v>
      </c>
      <c r="V105" s="177" t="s">
        <v>100</v>
      </c>
      <c r="W105" s="296" t="str">
        <f t="shared" si="9"/>
        <v>040222 wastes from processed textile fibres</v>
      </c>
    </row>
    <row r="106" spans="1:23" ht="33" customHeight="1">
      <c r="A106" s="265" t="str">
        <v>Dudley</v>
      </c>
      <c r="B106" s="107" t="s">
        <v>100</v>
      </c>
      <c r="C106" s="268" t="str">
        <f t="shared" si="6"/>
        <v>Dudley</v>
      </c>
      <c r="D106" s="109"/>
      <c r="E106" s="265" t="str">
        <v>Dudley</v>
      </c>
      <c r="F106" s="107" t="s">
        <v>100</v>
      </c>
      <c r="G106" s="268" t="str">
        <f t="shared" si="10"/>
        <v>Dudley</v>
      </c>
      <c r="H106" s="109"/>
      <c r="I106" s="293" t="str">
        <f>'Look Up Values'!S103</f>
        <v>R06</v>
      </c>
      <c r="J106" s="177" t="s">
        <v>100</v>
      </c>
      <c r="K106" s="296" t="str">
        <f t="shared" si="7"/>
        <v>R06</v>
      </c>
      <c r="L106" s="109"/>
      <c r="M106" s="151"/>
      <c r="N106" s="298"/>
      <c r="O106" s="151"/>
      <c r="P106" s="109"/>
      <c r="Q106" s="305" t="str">
        <f>'Look Up Values'!AE103</f>
        <v>040299 wastes not otherwise specified</v>
      </c>
      <c r="R106" s="177" t="s">
        <v>100</v>
      </c>
      <c r="S106" s="296" t="str">
        <f t="shared" si="8"/>
        <v>040299 wastes not otherwise specified</v>
      </c>
      <c r="T106" s="228"/>
      <c r="U106" s="305" t="str">
        <f>'Look Up Values'!AE103</f>
        <v>040299 wastes not otherwise specified</v>
      </c>
      <c r="V106" s="177" t="s">
        <v>100</v>
      </c>
      <c r="W106" s="296" t="str">
        <f t="shared" si="9"/>
        <v>040299 wastes not otherwise specified</v>
      </c>
    </row>
    <row r="107" spans="1:23" ht="33" customHeight="1">
      <c r="A107" s="265" t="str">
        <v>Dumfries and Galloway</v>
      </c>
      <c r="B107" s="107" t="s">
        <v>100</v>
      </c>
      <c r="C107" s="268" t="str">
        <f t="shared" si="6"/>
        <v>Dumfries and Galloway</v>
      </c>
      <c r="D107" s="109"/>
      <c r="E107" s="265" t="str">
        <v>Dumfries and Galloway</v>
      </c>
      <c r="F107" s="107" t="s">
        <v>100</v>
      </c>
      <c r="G107" s="268" t="str">
        <f t="shared" si="10"/>
        <v>Dumfries and Galloway</v>
      </c>
      <c r="H107" s="109"/>
      <c r="I107" s="293" t="str">
        <f>'Look Up Values'!S104</f>
        <v>R07</v>
      </c>
      <c r="J107" s="177" t="s">
        <v>100</v>
      </c>
      <c r="K107" s="296" t="str">
        <f t="shared" si="7"/>
        <v>R07</v>
      </c>
      <c r="L107" s="109"/>
      <c r="M107" s="151"/>
      <c r="N107" s="298"/>
      <c r="O107" s="151"/>
      <c r="P107" s="109"/>
      <c r="Q107" s="305" t="str">
        <f>'Look Up Values'!AE104</f>
        <v>050102 desalter sludges</v>
      </c>
      <c r="R107" s="177" t="s">
        <v>100</v>
      </c>
      <c r="S107" s="296" t="str">
        <f t="shared" si="8"/>
        <v>050102 desalter sludges</v>
      </c>
      <c r="T107" s="228"/>
      <c r="U107" s="305" t="str">
        <f>'Look Up Values'!AE104</f>
        <v>050102 desalter sludges</v>
      </c>
      <c r="V107" s="177" t="s">
        <v>100</v>
      </c>
      <c r="W107" s="296" t="str">
        <f t="shared" si="9"/>
        <v>050102 desalter sludges</v>
      </c>
    </row>
    <row r="108" spans="1:23" ht="33" customHeight="1">
      <c r="A108" s="265" t="str">
        <v>Dundee City</v>
      </c>
      <c r="B108" s="107" t="s">
        <v>100</v>
      </c>
      <c r="C108" s="268" t="str">
        <f t="shared" si="6"/>
        <v>Dundee City</v>
      </c>
      <c r="D108" s="109"/>
      <c r="E108" s="265" t="str">
        <v>Dundee City</v>
      </c>
      <c r="F108" s="107" t="s">
        <v>100</v>
      </c>
      <c r="G108" s="268" t="str">
        <f t="shared" si="10"/>
        <v>Dundee City</v>
      </c>
      <c r="H108" s="109"/>
      <c r="I108" s="293" t="str">
        <f>'Look Up Values'!S105</f>
        <v>R08</v>
      </c>
      <c r="J108" s="177" t="s">
        <v>100</v>
      </c>
      <c r="K108" s="296" t="str">
        <f t="shared" si="7"/>
        <v>R08</v>
      </c>
      <c r="L108" s="109"/>
      <c r="M108" s="151"/>
      <c r="N108" s="298"/>
      <c r="O108" s="151"/>
      <c r="P108" s="109"/>
      <c r="Q108" s="305" t="str">
        <f>'Look Up Values'!AE105</f>
        <v>050103 tank bottom sludges</v>
      </c>
      <c r="R108" s="177" t="s">
        <v>100</v>
      </c>
      <c r="S108" s="296" t="str">
        <f t="shared" si="8"/>
        <v>050103 tank bottom sludges</v>
      </c>
      <c r="T108" s="228"/>
      <c r="U108" s="305" t="str">
        <f>'Look Up Values'!AE105</f>
        <v>050103 tank bottom sludges</v>
      </c>
      <c r="V108" s="177" t="s">
        <v>100</v>
      </c>
      <c r="W108" s="296" t="str">
        <f t="shared" si="9"/>
        <v>050103 tank bottom sludges</v>
      </c>
    </row>
    <row r="109" spans="1:23" ht="33" customHeight="1">
      <c r="A109" s="265" t="str">
        <v>Ealing</v>
      </c>
      <c r="B109" s="107" t="s">
        <v>100</v>
      </c>
      <c r="C109" s="268" t="str">
        <f t="shared" si="6"/>
        <v>Ealing</v>
      </c>
      <c r="D109" s="109"/>
      <c r="E109" s="265" t="str">
        <v>Ealing</v>
      </c>
      <c r="F109" s="107" t="s">
        <v>100</v>
      </c>
      <c r="G109" s="268" t="str">
        <f t="shared" si="10"/>
        <v>Ealing</v>
      </c>
      <c r="H109" s="109"/>
      <c r="I109" s="293" t="str">
        <f>'Look Up Values'!S106</f>
        <v>R09</v>
      </c>
      <c r="J109" s="177" t="s">
        <v>100</v>
      </c>
      <c r="K109" s="296" t="str">
        <f t="shared" si="7"/>
        <v>R09</v>
      </c>
      <c r="L109" s="109"/>
      <c r="M109" s="151"/>
      <c r="N109" s="298"/>
      <c r="O109" s="151"/>
      <c r="P109" s="109"/>
      <c r="Q109" s="305" t="str">
        <f>'Look Up Values'!AE106</f>
        <v>050104 acid alkyl sludges</v>
      </c>
      <c r="R109" s="177" t="s">
        <v>100</v>
      </c>
      <c r="S109" s="296" t="str">
        <f t="shared" si="8"/>
        <v>050104 acid alkyl sludges</v>
      </c>
      <c r="T109" s="228"/>
      <c r="U109" s="305" t="str">
        <f>'Look Up Values'!AE106</f>
        <v>050104 acid alkyl sludges</v>
      </c>
      <c r="V109" s="177" t="s">
        <v>100</v>
      </c>
      <c r="W109" s="296" t="str">
        <f t="shared" si="9"/>
        <v>050104 acid alkyl sludges</v>
      </c>
    </row>
    <row r="110" spans="1:23" ht="33" customHeight="1">
      <c r="A110" s="265" t="str">
        <v>East Ayrshire</v>
      </c>
      <c r="B110" s="107" t="s">
        <v>100</v>
      </c>
      <c r="C110" s="268" t="str">
        <f t="shared" si="6"/>
        <v>East Ayrshire</v>
      </c>
      <c r="D110" s="109"/>
      <c r="E110" s="265" t="str">
        <v>East Ayrshire</v>
      </c>
      <c r="F110" s="107" t="s">
        <v>100</v>
      </c>
      <c r="G110" s="268" t="str">
        <f t="shared" si="10"/>
        <v>East Ayrshire</v>
      </c>
      <c r="H110" s="109"/>
      <c r="I110" s="293" t="str">
        <f>'Look Up Values'!S107</f>
        <v>R10</v>
      </c>
      <c r="J110" s="177" t="s">
        <v>100</v>
      </c>
      <c r="K110" s="296" t="str">
        <f t="shared" si="7"/>
        <v>R10</v>
      </c>
      <c r="L110" s="109"/>
      <c r="M110" s="151"/>
      <c r="N110" s="298"/>
      <c r="O110" s="151"/>
      <c r="P110" s="109"/>
      <c r="Q110" s="305" t="str">
        <f>'Look Up Values'!AE107</f>
        <v>050105 oil spills</v>
      </c>
      <c r="R110" s="177" t="s">
        <v>100</v>
      </c>
      <c r="S110" s="296" t="str">
        <f t="shared" si="8"/>
        <v>050105 oil spills</v>
      </c>
      <c r="T110" s="228"/>
      <c r="U110" s="305" t="str">
        <f>'Look Up Values'!AE107</f>
        <v>050105 oil spills</v>
      </c>
      <c r="V110" s="177" t="s">
        <v>100</v>
      </c>
      <c r="W110" s="296" t="str">
        <f t="shared" si="9"/>
        <v>050105 oil spills</v>
      </c>
    </row>
    <row r="111" spans="1:23" ht="33" customHeight="1">
      <c r="A111" s="265" t="str">
        <v>East Cambridgeshire</v>
      </c>
      <c r="B111" s="107" t="s">
        <v>100</v>
      </c>
      <c r="C111" s="268" t="str">
        <f t="shared" si="6"/>
        <v>East Cambridgeshire</v>
      </c>
      <c r="D111" s="109"/>
      <c r="E111" s="265" t="str">
        <v>East Cambridgeshire</v>
      </c>
      <c r="F111" s="107" t="s">
        <v>100</v>
      </c>
      <c r="G111" s="268" t="str">
        <f t="shared" si="10"/>
        <v>East Cambridgeshire</v>
      </c>
      <c r="H111" s="109"/>
      <c r="I111" s="293" t="str">
        <f>'Look Up Values'!S108</f>
        <v>R10.01</v>
      </c>
      <c r="J111" s="177" t="s">
        <v>100</v>
      </c>
      <c r="K111" s="296" t="str">
        <f t="shared" si="7"/>
        <v>R10.01</v>
      </c>
      <c r="L111" s="109"/>
      <c r="M111" s="151"/>
      <c r="N111" s="298"/>
      <c r="O111" s="151"/>
      <c r="P111" s="109"/>
      <c r="Q111" s="305" t="str">
        <f>'Look Up Values'!AE108</f>
        <v>050106 oily sludges from maintenance operations of the plant or equipment</v>
      </c>
      <c r="R111" s="177" t="s">
        <v>100</v>
      </c>
      <c r="S111" s="296" t="str">
        <f t="shared" si="8"/>
        <v>050106 oily sludges from maintenance operations of the plant or equipment</v>
      </c>
      <c r="T111" s="228"/>
      <c r="U111" s="305" t="str">
        <f>'Look Up Values'!AE108</f>
        <v>050106 oily sludges from maintenance operations of the plant or equipment</v>
      </c>
      <c r="V111" s="177" t="s">
        <v>100</v>
      </c>
      <c r="W111" s="296" t="str">
        <f t="shared" si="9"/>
        <v>050106 oily sludges from maintenance operations of the plant or equipment</v>
      </c>
    </row>
    <row r="112" spans="1:23" ht="33" customHeight="1">
      <c r="A112" s="265" t="str">
        <v>East Devon</v>
      </c>
      <c r="B112" s="107" t="s">
        <v>100</v>
      </c>
      <c r="C112" s="268" t="str">
        <f t="shared" si="6"/>
        <v>East Devon</v>
      </c>
      <c r="D112" s="109"/>
      <c r="E112" s="265" t="str">
        <v>East Devon</v>
      </c>
      <c r="F112" s="107" t="s">
        <v>100</v>
      </c>
      <c r="G112" s="268" t="str">
        <f t="shared" si="10"/>
        <v>East Devon</v>
      </c>
      <c r="H112" s="109"/>
      <c r="I112" s="293" t="str">
        <f>'Look Up Values'!S109</f>
        <v>R10.02</v>
      </c>
      <c r="J112" s="177" t="s">
        <v>100</v>
      </c>
      <c r="K112" s="296" t="str">
        <f t="shared" si="7"/>
        <v>R10.02</v>
      </c>
      <c r="L112" s="109"/>
      <c r="M112" s="151"/>
      <c r="N112" s="298"/>
      <c r="O112" s="151"/>
      <c r="P112" s="109"/>
      <c r="Q112" s="305" t="str">
        <f>'Look Up Values'!AE109</f>
        <v>050107 acid tars</v>
      </c>
      <c r="R112" s="177" t="s">
        <v>100</v>
      </c>
      <c r="S112" s="296" t="str">
        <f t="shared" si="8"/>
        <v>050107 acid tars</v>
      </c>
      <c r="T112" s="228"/>
      <c r="U112" s="305" t="str">
        <f>'Look Up Values'!AE109</f>
        <v>050107 acid tars</v>
      </c>
      <c r="V112" s="177" t="s">
        <v>100</v>
      </c>
      <c r="W112" s="296" t="str">
        <f t="shared" si="9"/>
        <v>050107 acid tars</v>
      </c>
    </row>
    <row r="113" spans="1:23" ht="33" customHeight="1">
      <c r="A113" s="265" t="str">
        <v>East Dunbartonshire</v>
      </c>
      <c r="B113" s="107" t="s">
        <v>100</v>
      </c>
      <c r="C113" s="268" t="str">
        <f t="shared" si="6"/>
        <v>East Dunbartonshire</v>
      </c>
      <c r="D113" s="109"/>
      <c r="E113" s="265" t="str">
        <v>East Dunbartonshire</v>
      </c>
      <c r="F113" s="107" t="s">
        <v>100</v>
      </c>
      <c r="G113" s="268" t="str">
        <f t="shared" si="10"/>
        <v>East Dunbartonshire</v>
      </c>
      <c r="H113" s="109"/>
      <c r="I113" s="293" t="str">
        <f>'Look Up Values'!S110</f>
        <v>R11</v>
      </c>
      <c r="J113" s="177" t="s">
        <v>100</v>
      </c>
      <c r="K113" s="296" t="str">
        <f t="shared" si="7"/>
        <v>R11</v>
      </c>
      <c r="L113" s="109"/>
      <c r="M113" s="151"/>
      <c r="N113" s="298"/>
      <c r="O113" s="151"/>
      <c r="P113" s="109"/>
      <c r="Q113" s="305" t="str">
        <f>'Look Up Values'!AE110</f>
        <v>050108 other tars</v>
      </c>
      <c r="R113" s="177" t="s">
        <v>100</v>
      </c>
      <c r="S113" s="296" t="str">
        <f t="shared" si="8"/>
        <v>050108 other tars</v>
      </c>
      <c r="T113" s="228"/>
      <c r="U113" s="305" t="str">
        <f>'Look Up Values'!AE110</f>
        <v>050108 other tars</v>
      </c>
      <c r="V113" s="177" t="s">
        <v>100</v>
      </c>
      <c r="W113" s="296" t="str">
        <f t="shared" si="9"/>
        <v>050108 other tars</v>
      </c>
    </row>
    <row r="114" spans="1:23" ht="33" customHeight="1">
      <c r="A114" s="265" t="str">
        <v>East Hampshire</v>
      </c>
      <c r="B114" s="107" t="s">
        <v>100</v>
      </c>
      <c r="C114" s="268" t="str">
        <f t="shared" si="6"/>
        <v>East Hampshire</v>
      </c>
      <c r="D114" s="109"/>
      <c r="E114" s="265" t="str">
        <v>East Hampshire</v>
      </c>
      <c r="F114" s="107" t="s">
        <v>100</v>
      </c>
      <c r="G114" s="268" t="str">
        <f t="shared" si="10"/>
        <v>East Hampshire</v>
      </c>
      <c r="H114" s="109"/>
      <c r="I114" s="293" t="str">
        <f>'Look Up Values'!S111</f>
        <v>R12</v>
      </c>
      <c r="J114" s="177" t="s">
        <v>100</v>
      </c>
      <c r="K114" s="296" t="str">
        <f t="shared" si="7"/>
        <v>R12</v>
      </c>
      <c r="L114" s="109"/>
      <c r="M114" s="151"/>
      <c r="N114" s="298"/>
      <c r="O114" s="151"/>
      <c r="P114" s="109"/>
      <c r="Q114" s="305" t="str">
        <f>'Look Up Values'!AE111</f>
        <v>050109 sludges from on-site effluent treatment containing hazardous substances</v>
      </c>
      <c r="R114" s="177" t="s">
        <v>100</v>
      </c>
      <c r="S114" s="296" t="str">
        <f t="shared" si="8"/>
        <v>050109 sludges from on-site effluent treatment containing hazardous substances</v>
      </c>
      <c r="T114" s="228"/>
      <c r="U114" s="305" t="str">
        <f>'Look Up Values'!AE111</f>
        <v>050109 sludges from on-site effluent treatment containing hazardous substances</v>
      </c>
      <c r="V114" s="177" t="s">
        <v>100</v>
      </c>
      <c r="W114" s="296" t="str">
        <f t="shared" si="9"/>
        <v>050109 sludges from on-site effluent treatment containing hazardous substances</v>
      </c>
    </row>
    <row r="115" spans="1:23" ht="33" customHeight="1" thickBot="1">
      <c r="A115" s="265" t="str">
        <v>East Hertfordshire</v>
      </c>
      <c r="B115" s="107" t="s">
        <v>100</v>
      </c>
      <c r="C115" s="268" t="str">
        <f t="shared" si="6"/>
        <v>East Hertfordshire</v>
      </c>
      <c r="D115" s="109"/>
      <c r="E115" s="265" t="str">
        <v>East Hertfordshire</v>
      </c>
      <c r="F115" s="107" t="s">
        <v>100</v>
      </c>
      <c r="G115" s="268" t="str">
        <f t="shared" si="10"/>
        <v>East Hertfordshire</v>
      </c>
      <c r="H115" s="109"/>
      <c r="I115" s="294" t="str">
        <f>'Look Up Values'!S112</f>
        <v>R13</v>
      </c>
      <c r="J115" s="177" t="s">
        <v>100</v>
      </c>
      <c r="K115" s="297" t="str">
        <f t="shared" si="7"/>
        <v>R13</v>
      </c>
      <c r="L115" s="109"/>
      <c r="M115" s="151"/>
      <c r="N115" s="298"/>
      <c r="O115" s="151"/>
      <c r="P115" s="109"/>
      <c r="Q115" s="305" t="str">
        <f>'Look Up Values'!AE112</f>
        <v>050110 sludges from on-site effluent treatment other than those mentioned in 05 01 09</v>
      </c>
      <c r="R115" s="177" t="s">
        <v>100</v>
      </c>
      <c r="S115" s="296" t="str">
        <f t="shared" si="8"/>
        <v>050110 sludges from on-site effluent treatment other than those mentioned in 05 01 09</v>
      </c>
      <c r="T115" s="228"/>
      <c r="U115" s="305" t="str">
        <f>'Look Up Values'!AE112</f>
        <v>050110 sludges from on-site effluent treatment other than those mentioned in 05 01 09</v>
      </c>
      <c r="V115" s="177" t="s">
        <v>100</v>
      </c>
      <c r="W115" s="296" t="str">
        <f t="shared" si="9"/>
        <v>050110 sludges from on-site effluent treatment other than those mentioned in 05 01 09</v>
      </c>
    </row>
    <row r="116" spans="1:23" ht="33" customHeight="1">
      <c r="A116" s="265" t="str">
        <v>East Lindsey</v>
      </c>
      <c r="B116" s="107" t="s">
        <v>100</v>
      </c>
      <c r="C116" s="268" t="str">
        <f t="shared" si="6"/>
        <v>East Lindsey</v>
      </c>
      <c r="D116" s="109"/>
      <c r="E116" s="265" t="str">
        <v>East Lindsey</v>
      </c>
      <c r="F116" s="107" t="s">
        <v>100</v>
      </c>
      <c r="G116" s="268" t="str">
        <f t="shared" si="10"/>
        <v>East Lindsey</v>
      </c>
      <c r="H116" s="109"/>
      <c r="I116" s="151"/>
      <c r="J116"/>
      <c r="K116"/>
      <c r="L116"/>
      <c r="M116"/>
      <c r="N116"/>
      <c r="O116" s="151"/>
      <c r="P116" s="109"/>
      <c r="Q116" s="305" t="str">
        <f>'Look Up Values'!AE113</f>
        <v>050111 wastes from cleaning of fuels with bases</v>
      </c>
      <c r="R116" s="177" t="s">
        <v>100</v>
      </c>
      <c r="S116" s="296" t="str">
        <f t="shared" si="8"/>
        <v>050111 wastes from cleaning of fuels with bases</v>
      </c>
      <c r="T116" s="228"/>
      <c r="U116" s="305" t="str">
        <f>'Look Up Values'!AE113</f>
        <v>050111 wastes from cleaning of fuels with bases</v>
      </c>
      <c r="V116" s="177" t="s">
        <v>100</v>
      </c>
      <c r="W116" s="296" t="str">
        <f t="shared" si="9"/>
        <v>050111 wastes from cleaning of fuels with bases</v>
      </c>
    </row>
    <row r="117" spans="1:23" ht="33" customHeight="1">
      <c r="A117" s="265" t="str">
        <v>East London Waste Authority</v>
      </c>
      <c r="B117" s="107" t="s">
        <v>100</v>
      </c>
      <c r="C117" s="268" t="str">
        <f t="shared" si="6"/>
        <v>East London Waste Authority</v>
      </c>
      <c r="D117" s="109"/>
      <c r="E117" s="265" t="str">
        <v>East London Waste Authority</v>
      </c>
      <c r="F117" s="107" t="s">
        <v>100</v>
      </c>
      <c r="G117" s="268" t="str">
        <f t="shared" si="10"/>
        <v>East London Waste Authority</v>
      </c>
      <c r="H117" s="109"/>
      <c r="I117" s="151"/>
      <c r="J117"/>
      <c r="K117"/>
      <c r="L117"/>
      <c r="M117"/>
      <c r="N117"/>
      <c r="O117" s="151"/>
      <c r="P117" s="109"/>
      <c r="Q117" s="305" t="str">
        <f>'Look Up Values'!AE114</f>
        <v>050112 oil containing acids</v>
      </c>
      <c r="R117" s="177" t="s">
        <v>100</v>
      </c>
      <c r="S117" s="296" t="str">
        <f t="shared" si="8"/>
        <v>050112 oil containing acids</v>
      </c>
      <c r="T117" s="228"/>
      <c r="U117" s="305" t="str">
        <f>'Look Up Values'!AE114</f>
        <v>050112 oil containing acids</v>
      </c>
      <c r="V117" s="177" t="s">
        <v>100</v>
      </c>
      <c r="W117" s="296" t="str">
        <f t="shared" si="9"/>
        <v>050112 oil containing acids</v>
      </c>
    </row>
    <row r="118" spans="1:23" ht="33" customHeight="1">
      <c r="A118" s="265" t="str">
        <v>East Lothian</v>
      </c>
      <c r="B118" s="107" t="s">
        <v>100</v>
      </c>
      <c r="C118" s="268" t="str">
        <f t="shared" si="6"/>
        <v>East Lothian</v>
      </c>
      <c r="D118" s="109"/>
      <c r="E118" s="265" t="str">
        <v>East Lothian</v>
      </c>
      <c r="F118" s="107" t="s">
        <v>100</v>
      </c>
      <c r="G118" s="268" t="str">
        <f t="shared" si="10"/>
        <v>East Lothian</v>
      </c>
      <c r="H118" s="109"/>
      <c r="I118" s="151"/>
      <c r="J118"/>
      <c r="K118"/>
      <c r="L118"/>
      <c r="M118"/>
      <c r="N118"/>
      <c r="O118" s="151"/>
      <c r="P118" s="109"/>
      <c r="Q118" s="305" t="str">
        <f>'Look Up Values'!AE115</f>
        <v>050113 boiler feedwater sludges</v>
      </c>
      <c r="R118" s="177" t="s">
        <v>100</v>
      </c>
      <c r="S118" s="296" t="str">
        <f t="shared" si="8"/>
        <v>050113 boiler feedwater sludges</v>
      </c>
      <c r="T118" s="228"/>
      <c r="U118" s="305" t="str">
        <f>'Look Up Values'!AE115</f>
        <v>050113 boiler feedwater sludges</v>
      </c>
      <c r="V118" s="177" t="s">
        <v>100</v>
      </c>
      <c r="W118" s="296" t="str">
        <f t="shared" si="9"/>
        <v>050113 boiler feedwater sludges</v>
      </c>
    </row>
    <row r="119" spans="1:23" ht="33" customHeight="1">
      <c r="A119" s="265" t="str">
        <v>East Midlands</v>
      </c>
      <c r="B119" s="107" t="s">
        <v>100</v>
      </c>
      <c r="C119" s="268" t="str">
        <f t="shared" si="6"/>
        <v>East Midlands</v>
      </c>
      <c r="D119" s="109"/>
      <c r="E119" s="265" t="str">
        <v>East Midlands</v>
      </c>
      <c r="F119" s="107" t="s">
        <v>100</v>
      </c>
      <c r="G119" s="268" t="str">
        <f t="shared" si="10"/>
        <v>East Midlands</v>
      </c>
      <c r="H119" s="109"/>
      <c r="I119" s="151"/>
      <c r="J119"/>
      <c r="K119"/>
      <c r="L119"/>
      <c r="M119"/>
      <c r="N119"/>
      <c r="O119" s="151"/>
      <c r="P119" s="109"/>
      <c r="Q119" s="305" t="str">
        <f>'Look Up Values'!AE116</f>
        <v>050114 wastes from cooling columns</v>
      </c>
      <c r="R119" s="177" t="s">
        <v>100</v>
      </c>
      <c r="S119" s="296" t="str">
        <f t="shared" si="8"/>
        <v>050114 wastes from cooling columns</v>
      </c>
      <c r="T119" s="228"/>
      <c r="U119" s="305" t="str">
        <f>'Look Up Values'!AE116</f>
        <v>050114 wastes from cooling columns</v>
      </c>
      <c r="V119" s="177" t="s">
        <v>100</v>
      </c>
      <c r="W119" s="296" t="str">
        <f t="shared" si="9"/>
        <v>050114 wastes from cooling columns</v>
      </c>
    </row>
    <row r="120" spans="1:23" ht="33" customHeight="1">
      <c r="A120" s="265" t="str">
        <v>East of England</v>
      </c>
      <c r="B120" s="107" t="s">
        <v>100</v>
      </c>
      <c r="C120" s="268" t="str">
        <f t="shared" si="6"/>
        <v>East of England</v>
      </c>
      <c r="D120" s="109"/>
      <c r="E120" s="265" t="str">
        <v>East of England</v>
      </c>
      <c r="F120" s="107" t="s">
        <v>100</v>
      </c>
      <c r="G120" s="268" t="str">
        <f t="shared" si="10"/>
        <v>East of England</v>
      </c>
      <c r="H120" s="109"/>
      <c r="I120" s="151"/>
      <c r="J120"/>
      <c r="K120"/>
      <c r="L120"/>
      <c r="M120"/>
      <c r="N120"/>
      <c r="O120" s="151"/>
      <c r="P120" s="109"/>
      <c r="Q120" s="305" t="str">
        <f>'Look Up Values'!AE117</f>
        <v>050115 spent filter clays</v>
      </c>
      <c r="R120" s="177" t="s">
        <v>100</v>
      </c>
      <c r="S120" s="296" t="str">
        <f t="shared" si="8"/>
        <v>050115 spent filter clays</v>
      </c>
      <c r="T120" s="228"/>
      <c r="U120" s="305" t="str">
        <f>'Look Up Values'!AE117</f>
        <v>050115 spent filter clays</v>
      </c>
      <c r="V120" s="177" t="s">
        <v>100</v>
      </c>
      <c r="W120" s="296" t="str">
        <f t="shared" si="9"/>
        <v>050115 spent filter clays</v>
      </c>
    </row>
    <row r="121" spans="1:23" ht="33" customHeight="1">
      <c r="A121" s="265" t="str">
        <v>East Renfrewshire</v>
      </c>
      <c r="B121" s="107" t="s">
        <v>100</v>
      </c>
      <c r="C121" s="268" t="str">
        <f t="shared" si="6"/>
        <v>East Renfrewshire</v>
      </c>
      <c r="D121" s="109"/>
      <c r="E121" s="265" t="str">
        <v>East Renfrewshire</v>
      </c>
      <c r="F121" s="107" t="s">
        <v>100</v>
      </c>
      <c r="G121" s="268" t="str">
        <f t="shared" si="10"/>
        <v>East Renfrewshire</v>
      </c>
      <c r="H121" s="109"/>
      <c r="I121" s="151"/>
      <c r="J121"/>
      <c r="K121"/>
      <c r="L121"/>
      <c r="M121"/>
      <c r="N121"/>
      <c r="O121" s="151"/>
      <c r="P121" s="109"/>
      <c r="Q121" s="305" t="str">
        <f>'Look Up Values'!AE118</f>
        <v>050116 sulphur-containing wastes from petroleum desulphurisation</v>
      </c>
      <c r="R121" s="177" t="s">
        <v>100</v>
      </c>
      <c r="S121" s="296" t="str">
        <f t="shared" si="8"/>
        <v>050116 sulphur-containing wastes from petroleum desulphurisation</v>
      </c>
      <c r="T121" s="228"/>
      <c r="U121" s="305" t="str">
        <f>'Look Up Values'!AE118</f>
        <v>050116 sulphur-containing wastes from petroleum desulphurisation</v>
      </c>
      <c r="V121" s="177" t="s">
        <v>100</v>
      </c>
      <c r="W121" s="296" t="str">
        <f t="shared" si="9"/>
        <v>050116 sulphur-containing wastes from petroleum desulphurisation</v>
      </c>
    </row>
    <row r="122" spans="1:23" ht="33" customHeight="1">
      <c r="A122" s="265" t="str">
        <v>East Riding of Yorkshire</v>
      </c>
      <c r="B122" s="107" t="s">
        <v>100</v>
      </c>
      <c r="C122" s="268" t="str">
        <f t="shared" si="6"/>
        <v>East Riding of Yorkshire</v>
      </c>
      <c r="D122" s="109"/>
      <c r="E122" s="265" t="str">
        <v>East Riding of Yorkshire</v>
      </c>
      <c r="F122" s="107" t="s">
        <v>100</v>
      </c>
      <c r="G122" s="268" t="str">
        <f t="shared" si="10"/>
        <v>East Riding of Yorkshire</v>
      </c>
      <c r="H122" s="109"/>
      <c r="I122" s="151"/>
      <c r="J122"/>
      <c r="K122"/>
      <c r="L122"/>
      <c r="M122"/>
      <c r="N122"/>
      <c r="O122" s="151"/>
      <c r="P122" s="109"/>
      <c r="Q122" s="305" t="str">
        <f>'Look Up Values'!AE119</f>
        <v>050117 bitumen</v>
      </c>
      <c r="R122" s="177" t="s">
        <v>100</v>
      </c>
      <c r="S122" s="296" t="str">
        <f t="shared" si="8"/>
        <v>050117 bitumen</v>
      </c>
      <c r="T122" s="228"/>
      <c r="U122" s="305" t="str">
        <f>'Look Up Values'!AE119</f>
        <v>050117 bitumen</v>
      </c>
      <c r="V122" s="177" t="s">
        <v>100</v>
      </c>
      <c r="W122" s="296" t="str">
        <f t="shared" si="9"/>
        <v>050117 bitumen</v>
      </c>
    </row>
    <row r="123" spans="1:23" ht="33" customHeight="1">
      <c r="A123" s="265" t="str">
        <v>East Staffordshire</v>
      </c>
      <c r="B123" s="107" t="s">
        <v>100</v>
      </c>
      <c r="C123" s="268" t="str">
        <f t="shared" si="6"/>
        <v>East Staffordshire</v>
      </c>
      <c r="D123" s="109"/>
      <c r="E123" s="265" t="str">
        <v>East Staffordshire</v>
      </c>
      <c r="F123" s="107" t="s">
        <v>100</v>
      </c>
      <c r="G123" s="268" t="str">
        <f t="shared" si="10"/>
        <v>East Staffordshire</v>
      </c>
      <c r="H123" s="109"/>
      <c r="I123" s="151"/>
      <c r="J123"/>
      <c r="K123"/>
      <c r="L123"/>
      <c r="M123"/>
      <c r="N123"/>
      <c r="O123" s="151"/>
      <c r="P123" s="109"/>
      <c r="Q123" s="305" t="str">
        <f>'Look Up Values'!AE120</f>
        <v>050199 wastes not otherwise specified</v>
      </c>
      <c r="R123" s="177" t="s">
        <v>100</v>
      </c>
      <c r="S123" s="296" t="str">
        <f t="shared" si="8"/>
        <v>050199 wastes not otherwise specified</v>
      </c>
      <c r="T123" s="228"/>
      <c r="U123" s="305" t="str">
        <f>'Look Up Values'!AE120</f>
        <v>050199 wastes not otherwise specified</v>
      </c>
      <c r="V123" s="177" t="s">
        <v>100</v>
      </c>
      <c r="W123" s="296" t="str">
        <f t="shared" si="9"/>
        <v>050199 wastes not otherwise specified</v>
      </c>
    </row>
    <row r="124" spans="1:23" ht="33" customHeight="1">
      <c r="A124" s="265" t="str">
        <v>East Suffolk</v>
      </c>
      <c r="B124" s="107" t="s">
        <v>100</v>
      </c>
      <c r="C124" s="268" t="str">
        <f t="shared" si="6"/>
        <v>East Suffolk</v>
      </c>
      <c r="D124" s="109"/>
      <c r="E124" s="265" t="str">
        <v>East Suffolk</v>
      </c>
      <c r="F124" s="107" t="s">
        <v>100</v>
      </c>
      <c r="G124" s="268" t="str">
        <f t="shared" si="10"/>
        <v>East Suffolk</v>
      </c>
      <c r="H124" s="109"/>
      <c r="I124" s="151"/>
      <c r="J124"/>
      <c r="K124"/>
      <c r="L124"/>
      <c r="M124"/>
      <c r="N124"/>
      <c r="O124" s="151"/>
      <c r="P124" s="109"/>
      <c r="Q124" s="305" t="str">
        <f>'Look Up Values'!AE121</f>
        <v>050601 acid tars</v>
      </c>
      <c r="R124" s="177" t="s">
        <v>100</v>
      </c>
      <c r="S124" s="296" t="str">
        <f t="shared" si="8"/>
        <v>050601 acid tars</v>
      </c>
      <c r="T124" s="228"/>
      <c r="U124" s="305" t="str">
        <f>'Look Up Values'!AE121</f>
        <v>050601 acid tars</v>
      </c>
      <c r="V124" s="177" t="s">
        <v>100</v>
      </c>
      <c r="W124" s="296" t="str">
        <f t="shared" si="9"/>
        <v>050601 acid tars</v>
      </c>
    </row>
    <row r="125" spans="1:23" ht="33" customHeight="1">
      <c r="A125" s="265" t="str">
        <v>East Sussex</v>
      </c>
      <c r="B125" s="107" t="s">
        <v>100</v>
      </c>
      <c r="C125" s="268" t="str">
        <f t="shared" si="6"/>
        <v>East Sussex</v>
      </c>
      <c r="D125" s="109"/>
      <c r="E125" s="265" t="str">
        <v>East Sussex</v>
      </c>
      <c r="F125" s="107" t="s">
        <v>100</v>
      </c>
      <c r="G125" s="268" t="str">
        <f t="shared" si="10"/>
        <v>East Sussex</v>
      </c>
      <c r="H125" s="109"/>
      <c r="I125" s="151"/>
      <c r="J125"/>
      <c r="K125"/>
      <c r="L125"/>
      <c r="M125"/>
      <c r="N125"/>
      <c r="O125" s="151"/>
      <c r="P125" s="109"/>
      <c r="Q125" s="305" t="str">
        <f>'Look Up Values'!AE122</f>
        <v>050603 other tars</v>
      </c>
      <c r="R125" s="177" t="s">
        <v>100</v>
      </c>
      <c r="S125" s="296" t="str">
        <f t="shared" si="8"/>
        <v>050603 other tars</v>
      </c>
      <c r="T125" s="228"/>
      <c r="U125" s="305" t="str">
        <f>'Look Up Values'!AE122</f>
        <v>050603 other tars</v>
      </c>
      <c r="V125" s="177" t="s">
        <v>100</v>
      </c>
      <c r="W125" s="296" t="str">
        <f t="shared" si="9"/>
        <v>050603 other tars</v>
      </c>
    </row>
    <row r="126" spans="1:23" ht="33" customHeight="1">
      <c r="A126" s="265" t="str">
        <v>Eastbourne</v>
      </c>
      <c r="B126" s="107" t="s">
        <v>100</v>
      </c>
      <c r="C126" s="268" t="str">
        <f t="shared" si="6"/>
        <v>Eastbourne</v>
      </c>
      <c r="D126" s="109"/>
      <c r="E126" s="265" t="str">
        <v>Eastbourne</v>
      </c>
      <c r="F126" s="107" t="s">
        <v>100</v>
      </c>
      <c r="G126" s="268" t="str">
        <f t="shared" si="10"/>
        <v>Eastbourne</v>
      </c>
      <c r="H126" s="109"/>
      <c r="I126" s="151"/>
      <c r="J126"/>
      <c r="K126"/>
      <c r="L126"/>
      <c r="M126"/>
      <c r="N126"/>
      <c r="O126" s="151"/>
      <c r="P126" s="109"/>
      <c r="Q126" s="305" t="str">
        <f>'Look Up Values'!AE123</f>
        <v>050604 waste from cooling columns</v>
      </c>
      <c r="R126" s="177" t="s">
        <v>100</v>
      </c>
      <c r="S126" s="296" t="str">
        <f t="shared" si="8"/>
        <v>050604 waste from cooling columns</v>
      </c>
      <c r="T126" s="228"/>
      <c r="U126" s="305" t="str">
        <f>'Look Up Values'!AE123</f>
        <v>050604 waste from cooling columns</v>
      </c>
      <c r="V126" s="177" t="s">
        <v>100</v>
      </c>
      <c r="W126" s="296" t="str">
        <f t="shared" si="9"/>
        <v>050604 waste from cooling columns</v>
      </c>
    </row>
    <row r="127" spans="1:23" ht="33" customHeight="1">
      <c r="A127" s="265" t="str">
        <v>Eastleigh</v>
      </c>
      <c r="B127" s="107" t="s">
        <v>100</v>
      </c>
      <c r="C127" s="268" t="str">
        <f t="shared" si="6"/>
        <v>Eastleigh</v>
      </c>
      <c r="D127" s="109"/>
      <c r="E127" s="265" t="str">
        <v>Eastleigh</v>
      </c>
      <c r="F127" s="107" t="s">
        <v>100</v>
      </c>
      <c r="G127" s="268" t="str">
        <f t="shared" si="10"/>
        <v>Eastleigh</v>
      </c>
      <c r="H127" s="109"/>
      <c r="I127" s="151"/>
      <c r="J127"/>
      <c r="K127"/>
      <c r="L127"/>
      <c r="M127"/>
      <c r="N127"/>
      <c r="O127" s="151"/>
      <c r="P127" s="109"/>
      <c r="Q127" s="305" t="str">
        <f>'Look Up Values'!AE124</f>
        <v>050699 wastes not otherwise specified</v>
      </c>
      <c r="R127" s="177" t="s">
        <v>100</v>
      </c>
      <c r="S127" s="296" t="str">
        <f t="shared" si="8"/>
        <v>050699 wastes not otherwise specified</v>
      </c>
      <c r="T127" s="228"/>
      <c r="U127" s="305" t="str">
        <f>'Look Up Values'!AE124</f>
        <v>050699 wastes not otherwise specified</v>
      </c>
      <c r="V127" s="177" t="s">
        <v>100</v>
      </c>
      <c r="W127" s="296" t="str">
        <f t="shared" si="9"/>
        <v>050699 wastes not otherwise specified</v>
      </c>
    </row>
    <row r="128" spans="1:23" ht="33" customHeight="1">
      <c r="A128" s="265" t="str">
        <v>Elmbridge</v>
      </c>
      <c r="B128" s="107" t="s">
        <v>100</v>
      </c>
      <c r="C128" s="268" t="str">
        <f t="shared" si="6"/>
        <v>Elmbridge</v>
      </c>
      <c r="D128" s="109"/>
      <c r="E128" s="265" t="str">
        <v>Elmbridge</v>
      </c>
      <c r="F128" s="107" t="s">
        <v>100</v>
      </c>
      <c r="G128" s="268" t="str">
        <f t="shared" si="10"/>
        <v>Elmbridge</v>
      </c>
      <c r="H128" s="109"/>
      <c r="I128" s="151"/>
      <c r="J128"/>
      <c r="K128"/>
      <c r="L128"/>
      <c r="M128"/>
      <c r="N128"/>
      <c r="O128" s="151"/>
      <c r="P128" s="109"/>
      <c r="Q128" s="305" t="str">
        <f>'Look Up Values'!AE125</f>
        <v>050701 wastes containing mercury</v>
      </c>
      <c r="R128" s="177" t="s">
        <v>100</v>
      </c>
      <c r="S128" s="296" t="str">
        <f t="shared" si="8"/>
        <v>050701 wastes containing mercury</v>
      </c>
      <c r="T128" s="228"/>
      <c r="U128" s="305" t="str">
        <f>'Look Up Values'!AE125</f>
        <v>050701 wastes containing mercury</v>
      </c>
      <c r="V128" s="177" t="s">
        <v>100</v>
      </c>
      <c r="W128" s="296" t="str">
        <f t="shared" si="9"/>
        <v>050701 wastes containing mercury</v>
      </c>
    </row>
    <row r="129" spans="1:23" ht="33" customHeight="1">
      <c r="A129" s="265" t="str">
        <v>Enfield</v>
      </c>
      <c r="B129" s="107" t="s">
        <v>100</v>
      </c>
      <c r="C129" s="268" t="str">
        <f t="shared" si="6"/>
        <v>Enfield</v>
      </c>
      <c r="D129" s="109"/>
      <c r="E129" s="265" t="str">
        <v>Enfield</v>
      </c>
      <c r="F129" s="107" t="s">
        <v>100</v>
      </c>
      <c r="G129" s="268" t="str">
        <f t="shared" si="10"/>
        <v>Enfield</v>
      </c>
      <c r="H129" s="109"/>
      <c r="I129" s="151"/>
      <c r="J129"/>
      <c r="K129"/>
      <c r="L129"/>
      <c r="M129"/>
      <c r="N129"/>
      <c r="O129" s="151"/>
      <c r="P129" s="109"/>
      <c r="Q129" s="305" t="str">
        <f>'Look Up Values'!AE126</f>
        <v>050702 wastes containing sulphur</v>
      </c>
      <c r="R129" s="177" t="s">
        <v>100</v>
      </c>
      <c r="S129" s="296" t="str">
        <f t="shared" si="8"/>
        <v>050702 wastes containing sulphur</v>
      </c>
      <c r="T129" s="228"/>
      <c r="U129" s="305" t="str">
        <f>'Look Up Values'!AE126</f>
        <v>050702 wastes containing sulphur</v>
      </c>
      <c r="V129" s="177" t="s">
        <v>100</v>
      </c>
      <c r="W129" s="296" t="str">
        <f t="shared" si="9"/>
        <v>050702 wastes containing sulphur</v>
      </c>
    </row>
    <row r="130" spans="1:23" ht="33" customHeight="1">
      <c r="A130" s="265" t="str">
        <v>Epping Forest</v>
      </c>
      <c r="B130" s="107" t="s">
        <v>100</v>
      </c>
      <c r="C130" s="268" t="str">
        <f t="shared" si="6"/>
        <v>Epping Forest</v>
      </c>
      <c r="D130" s="109"/>
      <c r="E130" s="265" t="str">
        <v>Epping Forest</v>
      </c>
      <c r="F130" s="107" t="s">
        <v>100</v>
      </c>
      <c r="G130" s="268" t="str">
        <f t="shared" si="10"/>
        <v>Epping Forest</v>
      </c>
      <c r="H130" s="109"/>
      <c r="I130" s="151"/>
      <c r="J130"/>
      <c r="K130"/>
      <c r="L130"/>
      <c r="M130"/>
      <c r="N130"/>
      <c r="O130" s="151"/>
      <c r="P130" s="109"/>
      <c r="Q130" s="305" t="str">
        <f>'Look Up Values'!AE127</f>
        <v>050799 wastes not otherwise specified</v>
      </c>
      <c r="R130" s="177" t="s">
        <v>100</v>
      </c>
      <c r="S130" s="296" t="str">
        <f t="shared" si="8"/>
        <v>050799 wastes not otherwise specified</v>
      </c>
      <c r="T130" s="228"/>
      <c r="U130" s="305" t="str">
        <f>'Look Up Values'!AE127</f>
        <v>050799 wastes not otherwise specified</v>
      </c>
      <c r="V130" s="177" t="s">
        <v>100</v>
      </c>
      <c r="W130" s="296" t="str">
        <f t="shared" si="9"/>
        <v>050799 wastes not otherwise specified</v>
      </c>
    </row>
    <row r="131" spans="1:23" ht="33" customHeight="1">
      <c r="A131" s="265" t="str">
        <v>Epsom and Ewell</v>
      </c>
      <c r="B131" s="107" t="s">
        <v>100</v>
      </c>
      <c r="C131" s="268" t="str">
        <f t="shared" si="6"/>
        <v>Epsom and Ewell</v>
      </c>
      <c r="D131" s="109"/>
      <c r="E131" s="265" t="str">
        <v>Epsom and Ewell</v>
      </c>
      <c r="F131" s="107" t="s">
        <v>100</v>
      </c>
      <c r="G131" s="268" t="str">
        <f t="shared" si="10"/>
        <v>Epsom and Ewell</v>
      </c>
      <c r="H131" s="109"/>
      <c r="I131" s="151"/>
      <c r="J131"/>
      <c r="K131"/>
      <c r="L131"/>
      <c r="M131"/>
      <c r="N131"/>
      <c r="O131" s="151"/>
      <c r="P131" s="109"/>
      <c r="Q131" s="305" t="str">
        <f>'Look Up Values'!AE128</f>
        <v>060101 sulphuric acid and sulphurous acid</v>
      </c>
      <c r="R131" s="177" t="s">
        <v>100</v>
      </c>
      <c r="S131" s="296" t="str">
        <f t="shared" si="8"/>
        <v>060101 sulphuric acid and sulphurous acid</v>
      </c>
      <c r="T131" s="228"/>
      <c r="U131" s="305" t="str">
        <f>'Look Up Values'!AE128</f>
        <v>060101 sulphuric acid and sulphurous acid</v>
      </c>
      <c r="V131" s="177" t="s">
        <v>100</v>
      </c>
      <c r="W131" s="296" t="str">
        <f t="shared" si="9"/>
        <v>060101 sulphuric acid and sulphurous acid</v>
      </c>
    </row>
    <row r="132" spans="1:23" ht="33" customHeight="1">
      <c r="A132" s="265" t="str">
        <v>Erewash</v>
      </c>
      <c r="B132" s="107" t="s">
        <v>100</v>
      </c>
      <c r="C132" s="268" t="str">
        <f t="shared" si="6"/>
        <v>Erewash</v>
      </c>
      <c r="D132" s="109"/>
      <c r="E132" s="265" t="str">
        <v>Erewash</v>
      </c>
      <c r="F132" s="107" t="s">
        <v>100</v>
      </c>
      <c r="G132" s="268" t="str">
        <f t="shared" si="10"/>
        <v>Erewash</v>
      </c>
      <c r="H132" s="109"/>
      <c r="I132" s="151"/>
      <c r="J132"/>
      <c r="K132"/>
      <c r="L132"/>
      <c r="M132"/>
      <c r="N132"/>
      <c r="O132" s="151"/>
      <c r="P132" s="109"/>
      <c r="Q132" s="305" t="str">
        <f>'Look Up Values'!AE129</f>
        <v>060102 hydrochloric acid</v>
      </c>
      <c r="R132" s="177" t="s">
        <v>100</v>
      </c>
      <c r="S132" s="296" t="str">
        <f t="shared" si="8"/>
        <v>060102 hydrochloric acid</v>
      </c>
      <c r="T132" s="228"/>
      <c r="U132" s="305" t="str">
        <f>'Look Up Values'!AE129</f>
        <v>060102 hydrochloric acid</v>
      </c>
      <c r="V132" s="177" t="s">
        <v>100</v>
      </c>
      <c r="W132" s="296" t="str">
        <f t="shared" si="9"/>
        <v>060102 hydrochloric acid</v>
      </c>
    </row>
    <row r="133" spans="1:23" ht="33" customHeight="1">
      <c r="A133" s="265" t="str">
        <v>Essex</v>
      </c>
      <c r="B133" s="107" t="s">
        <v>100</v>
      </c>
      <c r="C133" s="268" t="str">
        <f t="shared" si="6"/>
        <v>Essex</v>
      </c>
      <c r="D133" s="109"/>
      <c r="E133" s="265" t="str">
        <v>Essex</v>
      </c>
      <c r="F133" s="107" t="s">
        <v>100</v>
      </c>
      <c r="G133" s="268" t="str">
        <f t="shared" si="10"/>
        <v>Essex</v>
      </c>
      <c r="H133" s="109"/>
      <c r="I133" s="151"/>
      <c r="J133"/>
      <c r="K133"/>
      <c r="L133"/>
      <c r="M133"/>
      <c r="N133"/>
      <c r="O133" s="151"/>
      <c r="P133" s="109"/>
      <c r="Q133" s="305" t="str">
        <f>'Look Up Values'!AE130</f>
        <v>060103 hydrofluoric acid</v>
      </c>
      <c r="R133" s="177" t="s">
        <v>100</v>
      </c>
      <c r="S133" s="296" t="str">
        <f t="shared" si="8"/>
        <v>060103 hydrofluoric acid</v>
      </c>
      <c r="T133" s="228"/>
      <c r="U133" s="305" t="str">
        <f>'Look Up Values'!AE130</f>
        <v>060103 hydrofluoric acid</v>
      </c>
      <c r="V133" s="177" t="s">
        <v>100</v>
      </c>
      <c r="W133" s="296" t="str">
        <f t="shared" si="9"/>
        <v>060103 hydrofluoric acid</v>
      </c>
    </row>
    <row r="134" spans="1:23" ht="33" customHeight="1">
      <c r="A134" s="265" t="str">
        <v>Exeter</v>
      </c>
      <c r="B134" s="107" t="s">
        <v>100</v>
      </c>
      <c r="C134" s="268" t="str">
        <f t="shared" ref="C134:C197" si="11">IF(B134="Yes",A134,"")</f>
        <v>Exeter</v>
      </c>
      <c r="D134" s="109"/>
      <c r="E134" s="265" t="str">
        <v>Exeter</v>
      </c>
      <c r="F134" s="107" t="s">
        <v>100</v>
      </c>
      <c r="G134" s="268" t="str">
        <f t="shared" si="10"/>
        <v>Exeter</v>
      </c>
      <c r="H134" s="109"/>
      <c r="I134" s="151"/>
      <c r="J134"/>
      <c r="K134"/>
      <c r="L134"/>
      <c r="M134"/>
      <c r="N134"/>
      <c r="O134" s="151"/>
      <c r="P134" s="109"/>
      <c r="Q134" s="305" t="str">
        <f>'Look Up Values'!AE131</f>
        <v>060104 phosphoric and phosphorous acid</v>
      </c>
      <c r="R134" s="177" t="s">
        <v>100</v>
      </c>
      <c r="S134" s="296" t="str">
        <f t="shared" ref="S134:S197" si="12">IF(R134="Yes",Q134,"")</f>
        <v>060104 phosphoric and phosphorous acid</v>
      </c>
      <c r="T134" s="228"/>
      <c r="U134" s="305" t="str">
        <f>'Look Up Values'!AE131</f>
        <v>060104 phosphoric and phosphorous acid</v>
      </c>
      <c r="V134" s="177" t="s">
        <v>100</v>
      </c>
      <c r="W134" s="296" t="str">
        <f t="shared" ref="W134:W197" si="13">IF(V134="Yes",U134,"")</f>
        <v>060104 phosphoric and phosphorous acid</v>
      </c>
    </row>
    <row r="135" spans="1:23" ht="33" customHeight="1">
      <c r="A135" s="265" t="str">
        <v>Falkirk</v>
      </c>
      <c r="B135" s="107" t="s">
        <v>100</v>
      </c>
      <c r="C135" s="268" t="str">
        <f t="shared" si="11"/>
        <v>Falkirk</v>
      </c>
      <c r="D135" s="109"/>
      <c r="E135" s="265" t="str">
        <v>Falkirk</v>
      </c>
      <c r="F135" s="107" t="s">
        <v>100</v>
      </c>
      <c r="G135" s="268" t="str">
        <f t="shared" ref="G135:G198" si="14">IF(F135="Yes",E135,"")</f>
        <v>Falkirk</v>
      </c>
      <c r="H135" s="109"/>
      <c r="I135" s="151"/>
      <c r="J135"/>
      <c r="K135"/>
      <c r="L135"/>
      <c r="M135"/>
      <c r="N135"/>
      <c r="O135" s="151"/>
      <c r="P135" s="109"/>
      <c r="Q135" s="305" t="str">
        <f>'Look Up Values'!AE132</f>
        <v>060105 nitric acid and nitrous acid</v>
      </c>
      <c r="R135" s="177" t="s">
        <v>100</v>
      </c>
      <c r="S135" s="296" t="str">
        <f t="shared" si="12"/>
        <v>060105 nitric acid and nitrous acid</v>
      </c>
      <c r="T135" s="228"/>
      <c r="U135" s="305" t="str">
        <f>'Look Up Values'!AE132</f>
        <v>060105 nitric acid and nitrous acid</v>
      </c>
      <c r="V135" s="177" t="s">
        <v>100</v>
      </c>
      <c r="W135" s="296" t="str">
        <f t="shared" si="13"/>
        <v>060105 nitric acid and nitrous acid</v>
      </c>
    </row>
    <row r="136" spans="1:23" ht="33" customHeight="1">
      <c r="A136" s="265" t="str">
        <v>Fareham</v>
      </c>
      <c r="B136" s="107" t="s">
        <v>100</v>
      </c>
      <c r="C136" s="268" t="str">
        <f t="shared" si="11"/>
        <v>Fareham</v>
      </c>
      <c r="D136" s="109"/>
      <c r="E136" s="265" t="str">
        <v>Fareham</v>
      </c>
      <c r="F136" s="107" t="s">
        <v>100</v>
      </c>
      <c r="G136" s="268" t="str">
        <f t="shared" si="14"/>
        <v>Fareham</v>
      </c>
      <c r="H136" s="109"/>
      <c r="I136" s="151"/>
      <c r="J136"/>
      <c r="K136"/>
      <c r="L136"/>
      <c r="M136"/>
      <c r="N136"/>
      <c r="O136" s="151"/>
      <c r="P136" s="109"/>
      <c r="Q136" s="305" t="str">
        <f>'Look Up Values'!AE133</f>
        <v>060106 other acids</v>
      </c>
      <c r="R136" s="177" t="s">
        <v>100</v>
      </c>
      <c r="S136" s="296" t="str">
        <f t="shared" si="12"/>
        <v>060106 other acids</v>
      </c>
      <c r="T136" s="228"/>
      <c r="U136" s="305" t="str">
        <f>'Look Up Values'!AE133</f>
        <v>060106 other acids</v>
      </c>
      <c r="V136" s="177" t="s">
        <v>100</v>
      </c>
      <c r="W136" s="296" t="str">
        <f t="shared" si="13"/>
        <v>060106 other acids</v>
      </c>
    </row>
    <row r="137" spans="1:23" ht="33" customHeight="1">
      <c r="A137" s="265" t="str">
        <v>Fenland</v>
      </c>
      <c r="B137" s="107" t="s">
        <v>100</v>
      </c>
      <c r="C137" s="268" t="str">
        <f t="shared" si="11"/>
        <v>Fenland</v>
      </c>
      <c r="D137" s="109"/>
      <c r="E137" s="265" t="str">
        <v>Fenland</v>
      </c>
      <c r="F137" s="107" t="s">
        <v>100</v>
      </c>
      <c r="G137" s="268" t="str">
        <f t="shared" si="14"/>
        <v>Fenland</v>
      </c>
      <c r="H137" s="109"/>
      <c r="I137" s="151"/>
      <c r="J137"/>
      <c r="K137"/>
      <c r="L137"/>
      <c r="M137"/>
      <c r="N137"/>
      <c r="O137" s="151"/>
      <c r="P137" s="109"/>
      <c r="Q137" s="305" t="str">
        <f>'Look Up Values'!AE134</f>
        <v>060199 wastes not otherwise specified</v>
      </c>
      <c r="R137" s="177" t="s">
        <v>100</v>
      </c>
      <c r="S137" s="296" t="str">
        <f t="shared" si="12"/>
        <v>060199 wastes not otherwise specified</v>
      </c>
      <c r="T137" s="228"/>
      <c r="U137" s="305" t="str">
        <f>'Look Up Values'!AE134</f>
        <v>060199 wastes not otherwise specified</v>
      </c>
      <c r="V137" s="177" t="s">
        <v>100</v>
      </c>
      <c r="W137" s="296" t="str">
        <f t="shared" si="13"/>
        <v>060199 wastes not otherwise specified</v>
      </c>
    </row>
    <row r="138" spans="1:23" ht="33" customHeight="1">
      <c r="A138" s="265" t="str">
        <v>Fermanagh and Omagh</v>
      </c>
      <c r="B138" s="107" t="s">
        <v>100</v>
      </c>
      <c r="C138" s="268" t="str">
        <f t="shared" si="11"/>
        <v>Fermanagh and Omagh</v>
      </c>
      <c r="D138" s="109"/>
      <c r="E138" s="265" t="str">
        <v>Fermanagh and Omagh</v>
      </c>
      <c r="F138" s="107" t="s">
        <v>100</v>
      </c>
      <c r="G138" s="268" t="str">
        <f t="shared" si="14"/>
        <v>Fermanagh and Omagh</v>
      </c>
      <c r="H138" s="109"/>
      <c r="I138" s="151"/>
      <c r="J138"/>
      <c r="K138"/>
      <c r="L138"/>
      <c r="M138"/>
      <c r="N138"/>
      <c r="O138" s="151"/>
      <c r="P138" s="109"/>
      <c r="Q138" s="305" t="str">
        <f>'Look Up Values'!AE135</f>
        <v>060201 calcium hydroxide</v>
      </c>
      <c r="R138" s="177" t="s">
        <v>100</v>
      </c>
      <c r="S138" s="296" t="str">
        <f t="shared" si="12"/>
        <v>060201 calcium hydroxide</v>
      </c>
      <c r="T138" s="228"/>
      <c r="U138" s="305" t="str">
        <f>'Look Up Values'!AE135</f>
        <v>060201 calcium hydroxide</v>
      </c>
      <c r="V138" s="177" t="s">
        <v>100</v>
      </c>
      <c r="W138" s="296" t="str">
        <f t="shared" si="13"/>
        <v>060201 calcium hydroxide</v>
      </c>
    </row>
    <row r="139" spans="1:23" ht="33" customHeight="1">
      <c r="A139" s="265" t="str">
        <v>Fife</v>
      </c>
      <c r="B139" s="107" t="s">
        <v>100</v>
      </c>
      <c r="C139" s="268" t="str">
        <f t="shared" si="11"/>
        <v>Fife</v>
      </c>
      <c r="D139" s="109"/>
      <c r="E139" s="265" t="str">
        <v>Fife</v>
      </c>
      <c r="F139" s="107" t="s">
        <v>100</v>
      </c>
      <c r="G139" s="268" t="str">
        <f t="shared" si="14"/>
        <v>Fife</v>
      </c>
      <c r="H139" s="109"/>
      <c r="I139" s="151"/>
      <c r="J139"/>
      <c r="K139"/>
      <c r="L139"/>
      <c r="M139"/>
      <c r="N139"/>
      <c r="O139" s="151"/>
      <c r="P139" s="109"/>
      <c r="Q139" s="305" t="str">
        <f>'Look Up Values'!AE136</f>
        <v>060203 ammonium hydroxide</v>
      </c>
      <c r="R139" s="177" t="s">
        <v>100</v>
      </c>
      <c r="S139" s="296" t="str">
        <f t="shared" si="12"/>
        <v>060203 ammonium hydroxide</v>
      </c>
      <c r="T139" s="228"/>
      <c r="U139" s="305" t="str">
        <f>'Look Up Values'!AE136</f>
        <v>060203 ammonium hydroxide</v>
      </c>
      <c r="V139" s="177" t="s">
        <v>100</v>
      </c>
      <c r="W139" s="296" t="str">
        <f t="shared" si="13"/>
        <v>060203 ammonium hydroxide</v>
      </c>
    </row>
    <row r="140" spans="1:23" ht="33" customHeight="1">
      <c r="A140" s="265" t="str">
        <v>Flintshire</v>
      </c>
      <c r="B140" s="107" t="s">
        <v>100</v>
      </c>
      <c r="C140" s="268" t="str">
        <f t="shared" si="11"/>
        <v>Flintshire</v>
      </c>
      <c r="D140" s="109"/>
      <c r="E140" s="265" t="str">
        <v>Flintshire</v>
      </c>
      <c r="F140" s="107" t="s">
        <v>100</v>
      </c>
      <c r="G140" s="268" t="str">
        <f t="shared" si="14"/>
        <v>Flintshire</v>
      </c>
      <c r="H140" s="109"/>
      <c r="I140" s="151"/>
      <c r="J140"/>
      <c r="K140"/>
      <c r="L140"/>
      <c r="M140"/>
      <c r="N140"/>
      <c r="O140" s="151"/>
      <c r="P140" s="109"/>
      <c r="Q140" s="305" t="str">
        <f>'Look Up Values'!AE137</f>
        <v>060204 sodium and potassium hydroxide</v>
      </c>
      <c r="R140" s="177" t="s">
        <v>100</v>
      </c>
      <c r="S140" s="296" t="str">
        <f t="shared" si="12"/>
        <v>060204 sodium and potassium hydroxide</v>
      </c>
      <c r="T140" s="228"/>
      <c r="U140" s="305" t="str">
        <f>'Look Up Values'!AE137</f>
        <v>060204 sodium and potassium hydroxide</v>
      </c>
      <c r="V140" s="177" t="s">
        <v>100</v>
      </c>
      <c r="W140" s="296" t="str">
        <f t="shared" si="13"/>
        <v>060204 sodium and potassium hydroxide</v>
      </c>
    </row>
    <row r="141" spans="1:23" ht="33" customHeight="1">
      <c r="A141" s="265" t="str">
        <v>Folkestone and Hythe</v>
      </c>
      <c r="B141" s="107" t="s">
        <v>100</v>
      </c>
      <c r="C141" s="268" t="str">
        <f t="shared" si="11"/>
        <v>Folkestone and Hythe</v>
      </c>
      <c r="D141" s="109"/>
      <c r="E141" s="265" t="str">
        <v>Folkestone and Hythe</v>
      </c>
      <c r="F141" s="107" t="s">
        <v>100</v>
      </c>
      <c r="G141" s="268" t="str">
        <f t="shared" si="14"/>
        <v>Folkestone and Hythe</v>
      </c>
      <c r="H141" s="109"/>
      <c r="I141" s="151"/>
      <c r="J141"/>
      <c r="K141"/>
      <c r="L141"/>
      <c r="M141"/>
      <c r="N141"/>
      <c r="O141" s="151"/>
      <c r="P141" s="109"/>
      <c r="Q141" s="305" t="str">
        <f>'Look Up Values'!AE138</f>
        <v>060205 other bases</v>
      </c>
      <c r="R141" s="177" t="s">
        <v>100</v>
      </c>
      <c r="S141" s="296" t="str">
        <f t="shared" si="12"/>
        <v>060205 other bases</v>
      </c>
      <c r="T141" s="228"/>
      <c r="U141" s="305" t="str">
        <f>'Look Up Values'!AE138</f>
        <v>060205 other bases</v>
      </c>
      <c r="V141" s="177" t="s">
        <v>100</v>
      </c>
      <c r="W141" s="296" t="str">
        <f t="shared" si="13"/>
        <v>060205 other bases</v>
      </c>
    </row>
    <row r="142" spans="1:23" ht="33" customHeight="1">
      <c r="A142" s="265" t="str">
        <v>Forest of Dean</v>
      </c>
      <c r="B142" s="107" t="s">
        <v>100</v>
      </c>
      <c r="C142" s="268" t="str">
        <f t="shared" si="11"/>
        <v>Forest of Dean</v>
      </c>
      <c r="D142" s="109"/>
      <c r="E142" s="265" t="str">
        <v>Forest of Dean</v>
      </c>
      <c r="F142" s="107" t="s">
        <v>100</v>
      </c>
      <c r="G142" s="268" t="str">
        <f t="shared" si="14"/>
        <v>Forest of Dean</v>
      </c>
      <c r="H142" s="109"/>
      <c r="I142" s="151"/>
      <c r="J142"/>
      <c r="K142"/>
      <c r="L142"/>
      <c r="M142"/>
      <c r="N142"/>
      <c r="O142" s="151"/>
      <c r="P142" s="109"/>
      <c r="Q142" s="305" t="str">
        <f>'Look Up Values'!AE139</f>
        <v>060299 wastes not otherwise specified</v>
      </c>
      <c r="R142" s="177" t="s">
        <v>100</v>
      </c>
      <c r="S142" s="296" t="str">
        <f t="shared" si="12"/>
        <v>060299 wastes not otherwise specified</v>
      </c>
      <c r="T142" s="228"/>
      <c r="U142" s="305" t="str">
        <f>'Look Up Values'!AE139</f>
        <v>060299 wastes not otherwise specified</v>
      </c>
      <c r="V142" s="177" t="s">
        <v>100</v>
      </c>
      <c r="W142" s="296" t="str">
        <f t="shared" si="13"/>
        <v>060299 wastes not otherwise specified</v>
      </c>
    </row>
    <row r="143" spans="1:23" ht="33" customHeight="1">
      <c r="A143" s="265" t="str">
        <v>Former Humberside</v>
      </c>
      <c r="B143" s="107" t="s">
        <v>100</v>
      </c>
      <c r="C143" s="268" t="str">
        <f t="shared" si="11"/>
        <v>Former Humberside</v>
      </c>
      <c r="D143" s="109"/>
      <c r="E143" s="265" t="str">
        <v>Former Humberside</v>
      </c>
      <c r="F143" s="107" t="s">
        <v>100</v>
      </c>
      <c r="G143" s="268" t="str">
        <f t="shared" si="14"/>
        <v>Former Humberside</v>
      </c>
      <c r="H143" s="109"/>
      <c r="I143" s="151"/>
      <c r="J143"/>
      <c r="K143"/>
      <c r="L143"/>
      <c r="M143"/>
      <c r="N143"/>
      <c r="O143" s="151"/>
      <c r="P143" s="109"/>
      <c r="Q143" s="305" t="str">
        <f>'Look Up Values'!AE140</f>
        <v>060311 solid salts and solutions containing cyanides</v>
      </c>
      <c r="R143" s="177" t="s">
        <v>100</v>
      </c>
      <c r="S143" s="296" t="str">
        <f t="shared" si="12"/>
        <v>060311 solid salts and solutions containing cyanides</v>
      </c>
      <c r="T143" s="228"/>
      <c r="U143" s="305" t="str">
        <f>'Look Up Values'!AE140</f>
        <v>060311 solid salts and solutions containing cyanides</v>
      </c>
      <c r="V143" s="177" t="s">
        <v>100</v>
      </c>
      <c r="W143" s="296" t="str">
        <f t="shared" si="13"/>
        <v>060311 solid salts and solutions containing cyanides</v>
      </c>
    </row>
    <row r="144" spans="1:23" ht="33" customHeight="1">
      <c r="A144" s="265" t="str">
        <v>Fylde</v>
      </c>
      <c r="B144" s="107" t="s">
        <v>100</v>
      </c>
      <c r="C144" s="268" t="str">
        <f t="shared" si="11"/>
        <v>Fylde</v>
      </c>
      <c r="D144" s="109"/>
      <c r="E144" s="265" t="str">
        <v>Fylde</v>
      </c>
      <c r="F144" s="107" t="s">
        <v>100</v>
      </c>
      <c r="G144" s="268" t="str">
        <f t="shared" si="14"/>
        <v>Fylde</v>
      </c>
      <c r="H144" s="109"/>
      <c r="I144" s="151"/>
      <c r="J144"/>
      <c r="K144"/>
      <c r="L144"/>
      <c r="M144"/>
      <c r="N144"/>
      <c r="O144" s="151"/>
      <c r="P144" s="109"/>
      <c r="Q144" s="305" t="str">
        <f>'Look Up Values'!AE141</f>
        <v>060313 solid salts and solutions containing heavy metals</v>
      </c>
      <c r="R144" s="177" t="s">
        <v>100</v>
      </c>
      <c r="S144" s="296" t="str">
        <f t="shared" si="12"/>
        <v>060313 solid salts and solutions containing heavy metals</v>
      </c>
      <c r="T144" s="228"/>
      <c r="U144" s="305" t="str">
        <f>'Look Up Values'!AE141</f>
        <v>060313 solid salts and solutions containing heavy metals</v>
      </c>
      <c r="V144" s="177" t="s">
        <v>100</v>
      </c>
      <c r="W144" s="296" t="str">
        <f t="shared" si="13"/>
        <v>060313 solid salts and solutions containing heavy metals</v>
      </c>
    </row>
    <row r="145" spans="1:23" ht="33" customHeight="1">
      <c r="A145" s="265" t="str">
        <v>Gateshead</v>
      </c>
      <c r="B145" s="107" t="s">
        <v>100</v>
      </c>
      <c r="C145" s="268" t="str">
        <f t="shared" si="11"/>
        <v>Gateshead</v>
      </c>
      <c r="D145" s="109"/>
      <c r="E145" s="265" t="str">
        <v>Gateshead</v>
      </c>
      <c r="F145" s="107" t="s">
        <v>100</v>
      </c>
      <c r="G145" s="268" t="str">
        <f t="shared" si="14"/>
        <v>Gateshead</v>
      </c>
      <c r="H145" s="109"/>
      <c r="I145" s="151"/>
      <c r="J145"/>
      <c r="K145"/>
      <c r="L145"/>
      <c r="M145"/>
      <c r="N145"/>
      <c r="O145" s="151"/>
      <c r="P145" s="109"/>
      <c r="Q145" s="305" t="str">
        <f>'Look Up Values'!AE142</f>
        <v>060314 solid salts and solutions other than those mentioned in 06 03 11 and 06 03 13</v>
      </c>
      <c r="R145" s="177" t="s">
        <v>100</v>
      </c>
      <c r="S145" s="296" t="str">
        <f t="shared" si="12"/>
        <v>060314 solid salts and solutions other than those mentioned in 06 03 11 and 06 03 13</v>
      </c>
      <c r="T145" s="228"/>
      <c r="U145" s="305" t="str">
        <f>'Look Up Values'!AE142</f>
        <v>060314 solid salts and solutions other than those mentioned in 06 03 11 and 06 03 13</v>
      </c>
      <c r="V145" s="177" t="s">
        <v>100</v>
      </c>
      <c r="W145" s="296" t="str">
        <f t="shared" si="13"/>
        <v>060314 solid salts and solutions other than those mentioned in 06 03 11 and 06 03 13</v>
      </c>
    </row>
    <row r="146" spans="1:23" ht="33" customHeight="1">
      <c r="A146" s="265" t="str">
        <v>Gedling</v>
      </c>
      <c r="B146" s="107" t="s">
        <v>100</v>
      </c>
      <c r="C146" s="268" t="str">
        <f t="shared" si="11"/>
        <v>Gedling</v>
      </c>
      <c r="D146" s="109"/>
      <c r="E146" s="265" t="str">
        <v>Gedling</v>
      </c>
      <c r="F146" s="107" t="s">
        <v>100</v>
      </c>
      <c r="G146" s="268" t="str">
        <f t="shared" si="14"/>
        <v>Gedling</v>
      </c>
      <c r="H146" s="109"/>
      <c r="I146" s="151"/>
      <c r="J146"/>
      <c r="K146"/>
      <c r="L146"/>
      <c r="M146"/>
      <c r="N146"/>
      <c r="O146" s="151"/>
      <c r="P146" s="109"/>
      <c r="Q146" s="305" t="str">
        <f>'Look Up Values'!AE143</f>
        <v>060315 metallic oxides containing heavy metals</v>
      </c>
      <c r="R146" s="177" t="s">
        <v>100</v>
      </c>
      <c r="S146" s="296" t="str">
        <f t="shared" si="12"/>
        <v>060315 metallic oxides containing heavy metals</v>
      </c>
      <c r="T146" s="228"/>
      <c r="U146" s="305" t="str">
        <f>'Look Up Values'!AE143</f>
        <v>060315 metallic oxides containing heavy metals</v>
      </c>
      <c r="V146" s="177" t="s">
        <v>100</v>
      </c>
      <c r="W146" s="296" t="str">
        <f t="shared" si="13"/>
        <v>060315 metallic oxides containing heavy metals</v>
      </c>
    </row>
    <row r="147" spans="1:23" ht="33" customHeight="1">
      <c r="A147" s="265" t="str">
        <v>Glasgow City</v>
      </c>
      <c r="B147" s="107" t="s">
        <v>100</v>
      </c>
      <c r="C147" s="268" t="str">
        <f t="shared" si="11"/>
        <v>Glasgow City</v>
      </c>
      <c r="D147" s="109"/>
      <c r="E147" s="265" t="str">
        <v>Glasgow City</v>
      </c>
      <c r="F147" s="107" t="s">
        <v>100</v>
      </c>
      <c r="G147" s="268" t="str">
        <f t="shared" si="14"/>
        <v>Glasgow City</v>
      </c>
      <c r="H147" s="109"/>
      <c r="I147" s="151"/>
      <c r="J147"/>
      <c r="K147"/>
      <c r="L147"/>
      <c r="M147"/>
      <c r="N147"/>
      <c r="O147" s="151"/>
      <c r="P147" s="109"/>
      <c r="Q147" s="305" t="str">
        <f>'Look Up Values'!AE144</f>
        <v>060316 metallic oxides other than those mentioned in 06 03 15</v>
      </c>
      <c r="R147" s="177" t="s">
        <v>100</v>
      </c>
      <c r="S147" s="296" t="str">
        <f t="shared" si="12"/>
        <v>060316 metallic oxides other than those mentioned in 06 03 15</v>
      </c>
      <c r="T147" s="228"/>
      <c r="U147" s="305" t="str">
        <f>'Look Up Values'!AE144</f>
        <v>060316 metallic oxides other than those mentioned in 06 03 15</v>
      </c>
      <c r="V147" s="177" t="s">
        <v>100</v>
      </c>
      <c r="W147" s="296" t="str">
        <f t="shared" si="13"/>
        <v>060316 metallic oxides other than those mentioned in 06 03 15</v>
      </c>
    </row>
    <row r="148" spans="1:23" ht="33" customHeight="1">
      <c r="A148" s="265" t="str">
        <v>Gloucester</v>
      </c>
      <c r="B148" s="107" t="s">
        <v>100</v>
      </c>
      <c r="C148" s="268" t="str">
        <f t="shared" si="11"/>
        <v>Gloucester</v>
      </c>
      <c r="D148" s="109"/>
      <c r="E148" s="265" t="str">
        <v>Gloucester</v>
      </c>
      <c r="F148" s="107" t="s">
        <v>100</v>
      </c>
      <c r="G148" s="268" t="str">
        <f t="shared" si="14"/>
        <v>Gloucester</v>
      </c>
      <c r="H148" s="109"/>
      <c r="I148" s="151"/>
      <c r="J148"/>
      <c r="K148"/>
      <c r="L148"/>
      <c r="M148"/>
      <c r="N148"/>
      <c r="O148" s="151"/>
      <c r="P148" s="109"/>
      <c r="Q148" s="305" t="str">
        <f>'Look Up Values'!AE145</f>
        <v>060399 wastes not otherwise specified</v>
      </c>
      <c r="R148" s="177" t="s">
        <v>100</v>
      </c>
      <c r="S148" s="296" t="str">
        <f t="shared" si="12"/>
        <v>060399 wastes not otherwise specified</v>
      </c>
      <c r="T148" s="228"/>
      <c r="U148" s="305" t="str">
        <f>'Look Up Values'!AE145</f>
        <v>060399 wastes not otherwise specified</v>
      </c>
      <c r="V148" s="177" t="s">
        <v>100</v>
      </c>
      <c r="W148" s="296" t="str">
        <f t="shared" si="13"/>
        <v>060399 wastes not otherwise specified</v>
      </c>
    </row>
    <row r="149" spans="1:23" ht="33" customHeight="1">
      <c r="A149" s="265" t="str">
        <v>Gloucestershire</v>
      </c>
      <c r="B149" s="107" t="s">
        <v>100</v>
      </c>
      <c r="C149" s="268" t="str">
        <f t="shared" si="11"/>
        <v>Gloucestershire</v>
      </c>
      <c r="D149" s="109"/>
      <c r="E149" s="265" t="str">
        <v>Gloucestershire</v>
      </c>
      <c r="F149" s="107" t="s">
        <v>100</v>
      </c>
      <c r="G149" s="268" t="str">
        <f t="shared" si="14"/>
        <v>Gloucestershire</v>
      </c>
      <c r="H149" s="109"/>
      <c r="I149" s="151"/>
      <c r="J149"/>
      <c r="K149"/>
      <c r="L149"/>
      <c r="M149"/>
      <c r="N149"/>
      <c r="O149" s="151"/>
      <c r="P149" s="109"/>
      <c r="Q149" s="305" t="str">
        <f>'Look Up Values'!AE146</f>
        <v>060403 wastes containing arsenic</v>
      </c>
      <c r="R149" s="177" t="s">
        <v>100</v>
      </c>
      <c r="S149" s="296" t="str">
        <f t="shared" si="12"/>
        <v>060403 wastes containing arsenic</v>
      </c>
      <c r="T149" s="228"/>
      <c r="U149" s="305" t="str">
        <f>'Look Up Values'!AE146</f>
        <v>060403 wastes containing arsenic</v>
      </c>
      <c r="V149" s="177" t="s">
        <v>100</v>
      </c>
      <c r="W149" s="296" t="str">
        <f t="shared" si="13"/>
        <v>060403 wastes containing arsenic</v>
      </c>
    </row>
    <row r="150" spans="1:23" ht="33" customHeight="1">
      <c r="A150" s="265" t="str">
        <v>Gosport</v>
      </c>
      <c r="B150" s="107" t="s">
        <v>100</v>
      </c>
      <c r="C150" s="268" t="str">
        <f t="shared" si="11"/>
        <v>Gosport</v>
      </c>
      <c r="D150" s="109"/>
      <c r="E150" s="265" t="str">
        <v>Gosport</v>
      </c>
      <c r="F150" s="107" t="s">
        <v>100</v>
      </c>
      <c r="G150" s="268" t="str">
        <f t="shared" si="14"/>
        <v>Gosport</v>
      </c>
      <c r="H150" s="109"/>
      <c r="I150" s="151"/>
      <c r="J150"/>
      <c r="K150"/>
      <c r="L150"/>
      <c r="M150"/>
      <c r="N150"/>
      <c r="O150" s="151"/>
      <c r="P150" s="109"/>
      <c r="Q150" s="305" t="str">
        <f>'Look Up Values'!AE147</f>
        <v>060404 wastes containing mercury</v>
      </c>
      <c r="R150" s="177" t="s">
        <v>100</v>
      </c>
      <c r="S150" s="296" t="str">
        <f t="shared" si="12"/>
        <v>060404 wastes containing mercury</v>
      </c>
      <c r="T150" s="228"/>
      <c r="U150" s="305" t="str">
        <f>'Look Up Values'!AE147</f>
        <v>060404 wastes containing mercury</v>
      </c>
      <c r="V150" s="177" t="s">
        <v>100</v>
      </c>
      <c r="W150" s="296" t="str">
        <f t="shared" si="13"/>
        <v>060404 wastes containing mercury</v>
      </c>
    </row>
    <row r="151" spans="1:23" ht="33" customHeight="1">
      <c r="A151" s="265" t="str">
        <v>Gravesham</v>
      </c>
      <c r="B151" s="107" t="s">
        <v>100</v>
      </c>
      <c r="C151" s="268" t="str">
        <f t="shared" si="11"/>
        <v>Gravesham</v>
      </c>
      <c r="D151" s="109"/>
      <c r="E151" s="265" t="str">
        <v>Gravesham</v>
      </c>
      <c r="F151" s="107" t="s">
        <v>100</v>
      </c>
      <c r="G151" s="268" t="str">
        <f t="shared" si="14"/>
        <v>Gravesham</v>
      </c>
      <c r="H151" s="109"/>
      <c r="I151" s="151"/>
      <c r="J151"/>
      <c r="K151"/>
      <c r="L151"/>
      <c r="M151"/>
      <c r="N151"/>
      <c r="O151" s="151"/>
      <c r="P151" s="109"/>
      <c r="Q151" s="305" t="str">
        <f>'Look Up Values'!AE148</f>
        <v>060405 wastes containing other heavy metals</v>
      </c>
      <c r="R151" s="177" t="s">
        <v>100</v>
      </c>
      <c r="S151" s="296" t="str">
        <f t="shared" si="12"/>
        <v>060405 wastes containing other heavy metals</v>
      </c>
      <c r="T151" s="228"/>
      <c r="U151" s="305" t="str">
        <f>'Look Up Values'!AE148</f>
        <v>060405 wastes containing other heavy metals</v>
      </c>
      <c r="V151" s="177" t="s">
        <v>100</v>
      </c>
      <c r="W151" s="296" t="str">
        <f t="shared" si="13"/>
        <v>060405 wastes containing other heavy metals</v>
      </c>
    </row>
    <row r="152" spans="1:23" ht="33" customHeight="1">
      <c r="A152" s="265" t="str">
        <v>Great Yarmouth</v>
      </c>
      <c r="B152" s="107" t="s">
        <v>100</v>
      </c>
      <c r="C152" s="268" t="str">
        <f t="shared" si="11"/>
        <v>Great Yarmouth</v>
      </c>
      <c r="D152" s="109"/>
      <c r="E152" s="265" t="str">
        <v>Great Yarmouth</v>
      </c>
      <c r="F152" s="107" t="s">
        <v>100</v>
      </c>
      <c r="G152" s="268" t="str">
        <f t="shared" si="14"/>
        <v>Great Yarmouth</v>
      </c>
      <c r="H152" s="109"/>
      <c r="I152" s="151"/>
      <c r="J152"/>
      <c r="K152"/>
      <c r="L152"/>
      <c r="M152"/>
      <c r="N152"/>
      <c r="O152" s="151"/>
      <c r="P152" s="109"/>
      <c r="Q152" s="305" t="str">
        <f>'Look Up Values'!AE149</f>
        <v>060499 wastes not otherwise specified</v>
      </c>
      <c r="R152" s="177" t="s">
        <v>100</v>
      </c>
      <c r="S152" s="296" t="str">
        <f t="shared" si="12"/>
        <v>060499 wastes not otherwise specified</v>
      </c>
      <c r="T152" s="228"/>
      <c r="U152" s="305" t="str">
        <f>'Look Up Values'!AE149</f>
        <v>060499 wastes not otherwise specified</v>
      </c>
      <c r="V152" s="177" t="s">
        <v>100</v>
      </c>
      <c r="W152" s="296" t="str">
        <f t="shared" si="13"/>
        <v>060499 wastes not otherwise specified</v>
      </c>
    </row>
    <row r="153" spans="1:23" ht="33" customHeight="1">
      <c r="A153" s="265" t="str">
        <v>Greater Manchester</v>
      </c>
      <c r="B153" s="107" t="s">
        <v>100</v>
      </c>
      <c r="C153" s="268" t="str">
        <f t="shared" si="11"/>
        <v>Greater Manchester</v>
      </c>
      <c r="D153" s="109"/>
      <c r="E153" s="265" t="str">
        <v>Greater Manchester</v>
      </c>
      <c r="F153" s="107" t="s">
        <v>100</v>
      </c>
      <c r="G153" s="268" t="str">
        <f t="shared" si="14"/>
        <v>Greater Manchester</v>
      </c>
      <c r="H153" s="109"/>
      <c r="I153" s="151"/>
      <c r="J153"/>
      <c r="K153"/>
      <c r="L153"/>
      <c r="M153"/>
      <c r="N153"/>
      <c r="O153" s="151"/>
      <c r="P153" s="109"/>
      <c r="Q153" s="305" t="str">
        <f>'Look Up Values'!AE150</f>
        <v>060502 sludges from on-site effluent treatment containing hazardous substances</v>
      </c>
      <c r="R153" s="177" t="s">
        <v>100</v>
      </c>
      <c r="S153" s="296" t="str">
        <f t="shared" si="12"/>
        <v>060502 sludges from on-site effluent treatment containing hazardous substances</v>
      </c>
      <c r="T153" s="228"/>
      <c r="U153" s="305" t="str">
        <f>'Look Up Values'!AE150</f>
        <v>060502 sludges from on-site effluent treatment containing hazardous substances</v>
      </c>
      <c r="V153" s="177" t="s">
        <v>100</v>
      </c>
      <c r="W153" s="296" t="str">
        <f t="shared" si="13"/>
        <v>060502 sludges from on-site effluent treatment containing hazardous substances</v>
      </c>
    </row>
    <row r="154" spans="1:23" ht="33" customHeight="1">
      <c r="A154" s="265" t="str">
        <v>Greenwich</v>
      </c>
      <c r="B154" s="107" t="s">
        <v>100</v>
      </c>
      <c r="C154" s="268" t="str">
        <f t="shared" si="11"/>
        <v>Greenwich</v>
      </c>
      <c r="D154" s="109"/>
      <c r="E154" s="265" t="str">
        <v>Greenwich</v>
      </c>
      <c r="F154" s="107" t="s">
        <v>100</v>
      </c>
      <c r="G154" s="268" t="str">
        <f t="shared" si="14"/>
        <v>Greenwich</v>
      </c>
      <c r="H154" s="109"/>
      <c r="I154" s="151"/>
      <c r="J154"/>
      <c r="K154"/>
      <c r="L154"/>
      <c r="M154"/>
      <c r="N154"/>
      <c r="O154" s="151"/>
      <c r="P154" s="109"/>
      <c r="Q154" s="305" t="str">
        <f>'Look Up Values'!AE151</f>
        <v>060503 sludges from on-site effluent treatment other than those mentioned in 06 05 02</v>
      </c>
      <c r="R154" s="177" t="s">
        <v>100</v>
      </c>
      <c r="S154" s="296" t="str">
        <f t="shared" si="12"/>
        <v>060503 sludges from on-site effluent treatment other than those mentioned in 06 05 02</v>
      </c>
      <c r="T154" s="228"/>
      <c r="U154" s="305" t="str">
        <f>'Look Up Values'!AE151</f>
        <v>060503 sludges from on-site effluent treatment other than those mentioned in 06 05 02</v>
      </c>
      <c r="V154" s="177" t="s">
        <v>100</v>
      </c>
      <c r="W154" s="296" t="str">
        <f t="shared" si="13"/>
        <v>060503 sludges from on-site effluent treatment other than those mentioned in 06 05 02</v>
      </c>
    </row>
    <row r="155" spans="1:23" ht="33" customHeight="1">
      <c r="A155" s="265" t="str">
        <v>Guildford</v>
      </c>
      <c r="B155" s="107" t="s">
        <v>100</v>
      </c>
      <c r="C155" s="268" t="str">
        <f t="shared" si="11"/>
        <v>Guildford</v>
      </c>
      <c r="D155" s="109"/>
      <c r="E155" s="265" t="str">
        <v>Guildford</v>
      </c>
      <c r="F155" s="107" t="s">
        <v>100</v>
      </c>
      <c r="G155" s="268" t="str">
        <f t="shared" si="14"/>
        <v>Guildford</v>
      </c>
      <c r="H155" s="109"/>
      <c r="I155" s="151"/>
      <c r="J155"/>
      <c r="K155"/>
      <c r="L155"/>
      <c r="M155"/>
      <c r="N155"/>
      <c r="O155" s="151"/>
      <c r="P155" s="109"/>
      <c r="Q155" s="305" t="str">
        <f>'Look Up Values'!AE152</f>
        <v>060602 wastes containing dangerous sulphides</v>
      </c>
      <c r="R155" s="177" t="s">
        <v>100</v>
      </c>
      <c r="S155" s="296" t="str">
        <f t="shared" si="12"/>
        <v>060602 wastes containing dangerous sulphides</v>
      </c>
      <c r="T155" s="228"/>
      <c r="U155" s="305" t="str">
        <f>'Look Up Values'!AE152</f>
        <v>060602 wastes containing dangerous sulphides</v>
      </c>
      <c r="V155" s="177" t="s">
        <v>100</v>
      </c>
      <c r="W155" s="296" t="str">
        <f t="shared" si="13"/>
        <v>060602 wastes containing dangerous sulphides</v>
      </c>
    </row>
    <row r="156" spans="1:23" ht="33" customHeight="1">
      <c r="A156" s="265" t="str">
        <v>Gwynedd</v>
      </c>
      <c r="B156" s="107" t="s">
        <v>100</v>
      </c>
      <c r="C156" s="268" t="str">
        <f t="shared" si="11"/>
        <v>Gwynedd</v>
      </c>
      <c r="D156" s="109"/>
      <c r="E156" s="265" t="str">
        <v>Gwynedd</v>
      </c>
      <c r="F156" s="107" t="s">
        <v>100</v>
      </c>
      <c r="G156" s="268" t="str">
        <f t="shared" si="14"/>
        <v>Gwynedd</v>
      </c>
      <c r="H156" s="109"/>
      <c r="I156" s="151"/>
      <c r="J156"/>
      <c r="K156"/>
      <c r="L156"/>
      <c r="M156"/>
      <c r="N156"/>
      <c r="O156" s="151"/>
      <c r="P156" s="109"/>
      <c r="Q156" s="305" t="str">
        <f>'Look Up Values'!AE153</f>
        <v>060603 wastes containing sulphides other than those mentioned in 06 06 02</v>
      </c>
      <c r="R156" s="177" t="s">
        <v>100</v>
      </c>
      <c r="S156" s="296" t="str">
        <f t="shared" si="12"/>
        <v>060603 wastes containing sulphides other than those mentioned in 06 06 02</v>
      </c>
      <c r="T156" s="228"/>
      <c r="U156" s="305" t="str">
        <f>'Look Up Values'!AE153</f>
        <v>060603 wastes containing sulphides other than those mentioned in 06 06 02</v>
      </c>
      <c r="V156" s="177" t="s">
        <v>100</v>
      </c>
      <c r="W156" s="296" t="str">
        <f t="shared" si="13"/>
        <v>060603 wastes containing sulphides other than those mentioned in 06 06 02</v>
      </c>
    </row>
    <row r="157" spans="1:23" ht="33" customHeight="1">
      <c r="A157" s="265" t="str">
        <v>Hackney</v>
      </c>
      <c r="B157" s="107" t="s">
        <v>100</v>
      </c>
      <c r="C157" s="268" t="str">
        <f t="shared" si="11"/>
        <v>Hackney</v>
      </c>
      <c r="D157" s="109"/>
      <c r="E157" s="265" t="str">
        <v>Hackney</v>
      </c>
      <c r="F157" s="107" t="s">
        <v>100</v>
      </c>
      <c r="G157" s="268" t="str">
        <f t="shared" si="14"/>
        <v>Hackney</v>
      </c>
      <c r="H157" s="109"/>
      <c r="I157" s="151"/>
      <c r="J157"/>
      <c r="K157"/>
      <c r="L157"/>
      <c r="M157"/>
      <c r="N157"/>
      <c r="O157" s="151"/>
      <c r="P157" s="109"/>
      <c r="Q157" s="305" t="str">
        <f>'Look Up Values'!AE154</f>
        <v>060699 wastes not otherwise specified</v>
      </c>
      <c r="R157" s="177" t="s">
        <v>100</v>
      </c>
      <c r="S157" s="296" t="str">
        <f t="shared" si="12"/>
        <v>060699 wastes not otherwise specified</v>
      </c>
      <c r="T157" s="228"/>
      <c r="U157" s="305" t="str">
        <f>'Look Up Values'!AE154</f>
        <v>060699 wastes not otherwise specified</v>
      </c>
      <c r="V157" s="177" t="s">
        <v>100</v>
      </c>
      <c r="W157" s="296" t="str">
        <f t="shared" si="13"/>
        <v>060699 wastes not otherwise specified</v>
      </c>
    </row>
    <row r="158" spans="1:23" ht="33" customHeight="1">
      <c r="A158" s="265" t="str">
        <v>Halton</v>
      </c>
      <c r="B158" s="107" t="s">
        <v>100</v>
      </c>
      <c r="C158" s="268" t="str">
        <f t="shared" si="11"/>
        <v>Halton</v>
      </c>
      <c r="D158" s="109"/>
      <c r="E158" s="265" t="str">
        <v>Halton</v>
      </c>
      <c r="F158" s="107" t="s">
        <v>100</v>
      </c>
      <c r="G158" s="268" t="str">
        <f t="shared" si="14"/>
        <v>Halton</v>
      </c>
      <c r="H158" s="109"/>
      <c r="I158" s="151"/>
      <c r="J158"/>
      <c r="K158"/>
      <c r="L158"/>
      <c r="M158"/>
      <c r="N158"/>
      <c r="O158" s="151"/>
      <c r="P158" s="109"/>
      <c r="Q158" s="305" t="str">
        <f>'Look Up Values'!AE155</f>
        <v>060701 wastes containing asbestos from electrolysis</v>
      </c>
      <c r="R158" s="177" t="s">
        <v>100</v>
      </c>
      <c r="S158" s="296" t="str">
        <f t="shared" si="12"/>
        <v>060701 wastes containing asbestos from electrolysis</v>
      </c>
      <c r="T158" s="228"/>
      <c r="U158" s="305" t="str">
        <f>'Look Up Values'!AE155</f>
        <v>060701 wastes containing asbestos from electrolysis</v>
      </c>
      <c r="V158" s="177" t="s">
        <v>100</v>
      </c>
      <c r="W158" s="296" t="str">
        <f t="shared" si="13"/>
        <v>060701 wastes containing asbestos from electrolysis</v>
      </c>
    </row>
    <row r="159" spans="1:23" ht="33" customHeight="1">
      <c r="A159" s="265" t="str">
        <v>Hammersmith and Fulham</v>
      </c>
      <c r="B159" s="107" t="s">
        <v>100</v>
      </c>
      <c r="C159" s="268" t="str">
        <f t="shared" si="11"/>
        <v>Hammersmith and Fulham</v>
      </c>
      <c r="D159" s="109"/>
      <c r="E159" s="265" t="str">
        <v>Hammersmith and Fulham</v>
      </c>
      <c r="F159" s="107" t="s">
        <v>100</v>
      </c>
      <c r="G159" s="268" t="str">
        <f t="shared" si="14"/>
        <v>Hammersmith and Fulham</v>
      </c>
      <c r="H159" s="109"/>
      <c r="I159" s="151"/>
      <c r="J159"/>
      <c r="K159"/>
      <c r="L159"/>
      <c r="M159"/>
      <c r="N159"/>
      <c r="O159" s="151"/>
      <c r="P159" s="109"/>
      <c r="Q159" s="305" t="str">
        <f>'Look Up Values'!AE156</f>
        <v>060702 activated carbon from chlorine production</v>
      </c>
      <c r="R159" s="177" t="s">
        <v>100</v>
      </c>
      <c r="S159" s="296" t="str">
        <f t="shared" si="12"/>
        <v>060702 activated carbon from chlorine production</v>
      </c>
      <c r="T159" s="228"/>
      <c r="U159" s="305" t="str">
        <f>'Look Up Values'!AE156</f>
        <v>060702 activated carbon from chlorine production</v>
      </c>
      <c r="V159" s="177" t="s">
        <v>100</v>
      </c>
      <c r="W159" s="296" t="str">
        <f t="shared" si="13"/>
        <v>060702 activated carbon from chlorine production</v>
      </c>
    </row>
    <row r="160" spans="1:23" ht="33" customHeight="1">
      <c r="A160" s="265" t="str">
        <v>Hampshire</v>
      </c>
      <c r="B160" s="107" t="s">
        <v>100</v>
      </c>
      <c r="C160" s="268" t="str">
        <f t="shared" si="11"/>
        <v>Hampshire</v>
      </c>
      <c r="D160" s="109"/>
      <c r="E160" s="265" t="str">
        <v>Hampshire</v>
      </c>
      <c r="F160" s="107" t="s">
        <v>100</v>
      </c>
      <c r="G160" s="268" t="str">
        <f t="shared" si="14"/>
        <v>Hampshire</v>
      </c>
      <c r="H160" s="109"/>
      <c r="I160" s="151"/>
      <c r="J160"/>
      <c r="K160"/>
      <c r="L160"/>
      <c r="M160"/>
      <c r="N160"/>
      <c r="O160" s="151"/>
      <c r="P160" s="109"/>
      <c r="Q160" s="305" t="str">
        <f>'Look Up Values'!AE157</f>
        <v>060703 barium sulphate sludge containing mercury</v>
      </c>
      <c r="R160" s="177" t="s">
        <v>100</v>
      </c>
      <c r="S160" s="296" t="str">
        <f t="shared" si="12"/>
        <v>060703 barium sulphate sludge containing mercury</v>
      </c>
      <c r="T160" s="228"/>
      <c r="U160" s="305" t="str">
        <f>'Look Up Values'!AE157</f>
        <v>060703 barium sulphate sludge containing mercury</v>
      </c>
      <c r="V160" s="177" t="s">
        <v>100</v>
      </c>
      <c r="W160" s="296" t="str">
        <f t="shared" si="13"/>
        <v>060703 barium sulphate sludge containing mercury</v>
      </c>
    </row>
    <row r="161" spans="1:23" ht="33" customHeight="1">
      <c r="A161" s="265" t="str">
        <v>Harborough</v>
      </c>
      <c r="B161" s="107" t="s">
        <v>100</v>
      </c>
      <c r="C161" s="268" t="str">
        <f t="shared" si="11"/>
        <v>Harborough</v>
      </c>
      <c r="D161" s="109"/>
      <c r="E161" s="265" t="str">
        <v>Harborough</v>
      </c>
      <c r="F161" s="107" t="s">
        <v>100</v>
      </c>
      <c r="G161" s="268" t="str">
        <f t="shared" si="14"/>
        <v>Harborough</v>
      </c>
      <c r="H161" s="109"/>
      <c r="I161" s="151"/>
      <c r="J161"/>
      <c r="K161"/>
      <c r="L161"/>
      <c r="M161"/>
      <c r="N161"/>
      <c r="O161" s="151"/>
      <c r="P161" s="109"/>
      <c r="Q161" s="305" t="str">
        <f>'Look Up Values'!AE158</f>
        <v>060704 solutions and acids, for example contact acid</v>
      </c>
      <c r="R161" s="177" t="s">
        <v>100</v>
      </c>
      <c r="S161" s="296" t="str">
        <f t="shared" si="12"/>
        <v>060704 solutions and acids, for example contact acid</v>
      </c>
      <c r="T161" s="228"/>
      <c r="U161" s="305" t="str">
        <f>'Look Up Values'!AE158</f>
        <v>060704 solutions and acids, for example contact acid</v>
      </c>
      <c r="V161" s="177" t="s">
        <v>100</v>
      </c>
      <c r="W161" s="296" t="str">
        <f t="shared" si="13"/>
        <v>060704 solutions and acids, for example contact acid</v>
      </c>
    </row>
    <row r="162" spans="1:23" ht="33" customHeight="1">
      <c r="A162" s="265" t="str">
        <v>Haringey</v>
      </c>
      <c r="B162" s="107" t="s">
        <v>100</v>
      </c>
      <c r="C162" s="268" t="str">
        <f t="shared" si="11"/>
        <v>Haringey</v>
      </c>
      <c r="D162" s="109"/>
      <c r="E162" s="265" t="str">
        <v>Haringey</v>
      </c>
      <c r="F162" s="107" t="s">
        <v>100</v>
      </c>
      <c r="G162" s="268" t="str">
        <f t="shared" si="14"/>
        <v>Haringey</v>
      </c>
      <c r="H162" s="109"/>
      <c r="I162" s="151"/>
      <c r="J162"/>
      <c r="K162"/>
      <c r="L162"/>
      <c r="M162"/>
      <c r="N162"/>
      <c r="O162" s="151"/>
      <c r="P162" s="109"/>
      <c r="Q162" s="305" t="str">
        <f>'Look Up Values'!AE159</f>
        <v>060799 wastes not otherwise specified</v>
      </c>
      <c r="R162" s="177" t="s">
        <v>100</v>
      </c>
      <c r="S162" s="296" t="str">
        <f t="shared" si="12"/>
        <v>060799 wastes not otherwise specified</v>
      </c>
      <c r="T162" s="228"/>
      <c r="U162" s="305" t="str">
        <f>'Look Up Values'!AE159</f>
        <v>060799 wastes not otherwise specified</v>
      </c>
      <c r="V162" s="177" t="s">
        <v>100</v>
      </c>
      <c r="W162" s="296" t="str">
        <f t="shared" si="13"/>
        <v>060799 wastes not otherwise specified</v>
      </c>
    </row>
    <row r="163" spans="1:23" ht="33" customHeight="1">
      <c r="A163" s="265" t="str">
        <v>Harlow</v>
      </c>
      <c r="B163" s="107" t="s">
        <v>100</v>
      </c>
      <c r="C163" s="268" t="str">
        <f t="shared" si="11"/>
        <v>Harlow</v>
      </c>
      <c r="D163" s="109"/>
      <c r="E163" s="265" t="str">
        <v>Harlow</v>
      </c>
      <c r="F163" s="107" t="s">
        <v>100</v>
      </c>
      <c r="G163" s="268" t="str">
        <f t="shared" si="14"/>
        <v>Harlow</v>
      </c>
      <c r="H163" s="109"/>
      <c r="I163" s="151"/>
      <c r="J163"/>
      <c r="K163"/>
      <c r="L163"/>
      <c r="M163"/>
      <c r="N163"/>
      <c r="O163" s="151"/>
      <c r="P163" s="109"/>
      <c r="Q163" s="305" t="str">
        <f>'Look Up Values'!AE160</f>
        <v>060802 waste containing hazardous chlorosilanes</v>
      </c>
      <c r="R163" s="177" t="s">
        <v>100</v>
      </c>
      <c r="S163" s="296" t="str">
        <f t="shared" si="12"/>
        <v>060802 waste containing hazardous chlorosilanes</v>
      </c>
      <c r="T163" s="228"/>
      <c r="U163" s="305" t="str">
        <f>'Look Up Values'!AE160</f>
        <v>060802 waste containing hazardous chlorosilanes</v>
      </c>
      <c r="V163" s="177" t="s">
        <v>100</v>
      </c>
      <c r="W163" s="296" t="str">
        <f t="shared" si="13"/>
        <v>060802 waste containing hazardous chlorosilanes</v>
      </c>
    </row>
    <row r="164" spans="1:23" ht="33" customHeight="1">
      <c r="A164" s="265" t="str">
        <v>Harrow</v>
      </c>
      <c r="B164" s="107" t="s">
        <v>100</v>
      </c>
      <c r="C164" s="268" t="str">
        <f t="shared" si="11"/>
        <v>Harrow</v>
      </c>
      <c r="D164" s="109"/>
      <c r="E164" s="265" t="str">
        <v>Harrow</v>
      </c>
      <c r="F164" s="107" t="s">
        <v>100</v>
      </c>
      <c r="G164" s="268" t="str">
        <f t="shared" si="14"/>
        <v>Harrow</v>
      </c>
      <c r="H164" s="109"/>
      <c r="I164" s="151"/>
      <c r="J164"/>
      <c r="K164"/>
      <c r="L164"/>
      <c r="M164"/>
      <c r="N164"/>
      <c r="O164" s="151"/>
      <c r="P164" s="109"/>
      <c r="Q164" s="305" t="str">
        <f>'Look Up Values'!AE161</f>
        <v>060899 wastes not otherwise specified</v>
      </c>
      <c r="R164" s="177" t="s">
        <v>100</v>
      </c>
      <c r="S164" s="296" t="str">
        <f t="shared" si="12"/>
        <v>060899 wastes not otherwise specified</v>
      </c>
      <c r="T164" s="228"/>
      <c r="U164" s="305" t="str">
        <f>'Look Up Values'!AE161</f>
        <v>060899 wastes not otherwise specified</v>
      </c>
      <c r="V164" s="177" t="s">
        <v>100</v>
      </c>
      <c r="W164" s="296" t="str">
        <f t="shared" si="13"/>
        <v>060899 wastes not otherwise specified</v>
      </c>
    </row>
    <row r="165" spans="1:23" ht="33" customHeight="1">
      <c r="A165" s="265" t="str">
        <v>Hart</v>
      </c>
      <c r="B165" s="107" t="s">
        <v>100</v>
      </c>
      <c r="C165" s="268" t="str">
        <f t="shared" si="11"/>
        <v>Hart</v>
      </c>
      <c r="D165" s="109"/>
      <c r="E165" s="265" t="str">
        <v>Hart</v>
      </c>
      <c r="F165" s="107" t="s">
        <v>100</v>
      </c>
      <c r="G165" s="268" t="str">
        <f t="shared" si="14"/>
        <v>Hart</v>
      </c>
      <c r="H165" s="109"/>
      <c r="I165" s="151"/>
      <c r="J165"/>
      <c r="K165"/>
      <c r="L165"/>
      <c r="M165"/>
      <c r="N165"/>
      <c r="O165" s="151"/>
      <c r="P165" s="109"/>
      <c r="Q165" s="305" t="str">
        <f>'Look Up Values'!AE162</f>
        <v>060902 phosphorous slag</v>
      </c>
      <c r="R165" s="177" t="s">
        <v>100</v>
      </c>
      <c r="S165" s="296" t="str">
        <f t="shared" si="12"/>
        <v>060902 phosphorous slag</v>
      </c>
      <c r="T165" s="228"/>
      <c r="U165" s="305" t="str">
        <f>'Look Up Values'!AE162</f>
        <v>060902 phosphorous slag</v>
      </c>
      <c r="V165" s="177" t="s">
        <v>100</v>
      </c>
      <c r="W165" s="296" t="str">
        <f t="shared" si="13"/>
        <v>060902 phosphorous slag</v>
      </c>
    </row>
    <row r="166" spans="1:23" ht="33" customHeight="1">
      <c r="A166" s="265" t="str">
        <v>Hartlepool</v>
      </c>
      <c r="B166" s="107" t="s">
        <v>100</v>
      </c>
      <c r="C166" s="268" t="str">
        <f t="shared" si="11"/>
        <v>Hartlepool</v>
      </c>
      <c r="D166" s="109"/>
      <c r="E166" s="265" t="str">
        <v>Hartlepool</v>
      </c>
      <c r="F166" s="107" t="s">
        <v>100</v>
      </c>
      <c r="G166" s="268" t="str">
        <f t="shared" si="14"/>
        <v>Hartlepool</v>
      </c>
      <c r="H166" s="109"/>
      <c r="I166" s="151"/>
      <c r="J166"/>
      <c r="K166"/>
      <c r="L166"/>
      <c r="M166"/>
      <c r="N166"/>
      <c r="O166" s="151"/>
      <c r="P166" s="109"/>
      <c r="Q166" s="305" t="str">
        <f>'Look Up Values'!AE163</f>
        <v>060903 calcium-based reaction wastes containing or contaminated with hazardous substances</v>
      </c>
      <c r="R166" s="177" t="s">
        <v>100</v>
      </c>
      <c r="S166" s="296" t="str">
        <f t="shared" si="12"/>
        <v>060903 calcium-based reaction wastes containing or contaminated with hazardous substances</v>
      </c>
      <c r="T166" s="228"/>
      <c r="U166" s="305" t="str">
        <f>'Look Up Values'!AE163</f>
        <v>060903 calcium-based reaction wastes containing or contaminated with hazardous substances</v>
      </c>
      <c r="V166" s="177" t="s">
        <v>100</v>
      </c>
      <c r="W166" s="296" t="str">
        <f t="shared" si="13"/>
        <v>060903 calcium-based reaction wastes containing or contaminated with hazardous substances</v>
      </c>
    </row>
    <row r="167" spans="1:23" ht="33" customHeight="1">
      <c r="A167" s="265" t="str">
        <v>Hastings</v>
      </c>
      <c r="B167" s="107" t="s">
        <v>100</v>
      </c>
      <c r="C167" s="268" t="str">
        <f t="shared" si="11"/>
        <v>Hastings</v>
      </c>
      <c r="D167" s="109"/>
      <c r="E167" s="265" t="str">
        <v>Hastings</v>
      </c>
      <c r="F167" s="107" t="s">
        <v>100</v>
      </c>
      <c r="G167" s="268" t="str">
        <f t="shared" si="14"/>
        <v>Hastings</v>
      </c>
      <c r="H167" s="109"/>
      <c r="I167" s="151"/>
      <c r="J167"/>
      <c r="K167"/>
      <c r="L167"/>
      <c r="M167"/>
      <c r="N167"/>
      <c r="O167" s="151"/>
      <c r="P167" s="109"/>
      <c r="Q167" s="305" t="str">
        <f>'Look Up Values'!AE164</f>
        <v>060904 calcium-based reaction wastes other than those mentioned in 06 09 03</v>
      </c>
      <c r="R167" s="177" t="s">
        <v>100</v>
      </c>
      <c r="S167" s="296" t="str">
        <f t="shared" si="12"/>
        <v>060904 calcium-based reaction wastes other than those mentioned in 06 09 03</v>
      </c>
      <c r="T167" s="228"/>
      <c r="U167" s="305" t="str">
        <f>'Look Up Values'!AE164</f>
        <v>060904 calcium-based reaction wastes other than those mentioned in 06 09 03</v>
      </c>
      <c r="V167" s="177" t="s">
        <v>100</v>
      </c>
      <c r="W167" s="296" t="str">
        <f t="shared" si="13"/>
        <v>060904 calcium-based reaction wastes other than those mentioned in 06 09 03</v>
      </c>
    </row>
    <row r="168" spans="1:23" ht="33" customHeight="1">
      <c r="A168" s="265" t="str">
        <v>Havant</v>
      </c>
      <c r="B168" s="107" t="s">
        <v>100</v>
      </c>
      <c r="C168" s="268" t="str">
        <f t="shared" si="11"/>
        <v>Havant</v>
      </c>
      <c r="D168" s="109"/>
      <c r="E168" s="265" t="str">
        <v>Havant</v>
      </c>
      <c r="F168" s="107" t="s">
        <v>100</v>
      </c>
      <c r="G168" s="268" t="str">
        <f t="shared" si="14"/>
        <v>Havant</v>
      </c>
      <c r="H168" s="109"/>
      <c r="I168" s="151"/>
      <c r="J168"/>
      <c r="K168"/>
      <c r="L168"/>
      <c r="M168"/>
      <c r="N168"/>
      <c r="O168" s="151"/>
      <c r="P168" s="109"/>
      <c r="Q168" s="305" t="str">
        <f>'Look Up Values'!AE165</f>
        <v>060999 wastes not otherwise specified</v>
      </c>
      <c r="R168" s="177" t="s">
        <v>100</v>
      </c>
      <c r="S168" s="296" t="str">
        <f t="shared" si="12"/>
        <v>060999 wastes not otherwise specified</v>
      </c>
      <c r="T168" s="228"/>
      <c r="U168" s="305" t="str">
        <f>'Look Up Values'!AE165</f>
        <v>060999 wastes not otherwise specified</v>
      </c>
      <c r="V168" s="177" t="s">
        <v>100</v>
      </c>
      <c r="W168" s="296" t="str">
        <f t="shared" si="13"/>
        <v>060999 wastes not otherwise specified</v>
      </c>
    </row>
    <row r="169" spans="1:23" ht="33" customHeight="1">
      <c r="A169" s="265" t="str">
        <v>Havering</v>
      </c>
      <c r="B169" s="107" t="s">
        <v>100</v>
      </c>
      <c r="C169" s="268" t="str">
        <f t="shared" si="11"/>
        <v>Havering</v>
      </c>
      <c r="D169" s="109"/>
      <c r="E169" s="265" t="str">
        <v>Havering</v>
      </c>
      <c r="F169" s="107" t="s">
        <v>100</v>
      </c>
      <c r="G169" s="268" t="str">
        <f t="shared" si="14"/>
        <v>Havering</v>
      </c>
      <c r="H169" s="109"/>
      <c r="I169" s="151"/>
      <c r="J169"/>
      <c r="K169"/>
      <c r="L169"/>
      <c r="M169"/>
      <c r="N169"/>
      <c r="O169" s="151"/>
      <c r="P169" s="109"/>
      <c r="Q169" s="305" t="str">
        <f>'Look Up Values'!AE166</f>
        <v>061002 wastes containing hazardous substances</v>
      </c>
      <c r="R169" s="177" t="s">
        <v>100</v>
      </c>
      <c r="S169" s="296" t="str">
        <f t="shared" si="12"/>
        <v>061002 wastes containing hazardous substances</v>
      </c>
      <c r="T169" s="228"/>
      <c r="U169" s="305" t="str">
        <f>'Look Up Values'!AE166</f>
        <v>061002 wastes containing hazardous substances</v>
      </c>
      <c r="V169" s="177" t="s">
        <v>100</v>
      </c>
      <c r="W169" s="296" t="str">
        <f t="shared" si="13"/>
        <v>061002 wastes containing hazardous substances</v>
      </c>
    </row>
    <row r="170" spans="1:23" ht="33" customHeight="1">
      <c r="A170" s="265" t="str">
        <v>Herefordshire</v>
      </c>
      <c r="B170" s="107" t="s">
        <v>100</v>
      </c>
      <c r="C170" s="268" t="str">
        <f t="shared" si="11"/>
        <v>Herefordshire</v>
      </c>
      <c r="D170" s="109"/>
      <c r="E170" s="265" t="str">
        <v>Herefordshire</v>
      </c>
      <c r="F170" s="107" t="s">
        <v>100</v>
      </c>
      <c r="G170" s="268" t="str">
        <f t="shared" si="14"/>
        <v>Herefordshire</v>
      </c>
      <c r="H170" s="109"/>
      <c r="I170" s="151"/>
      <c r="J170"/>
      <c r="K170"/>
      <c r="L170"/>
      <c r="M170"/>
      <c r="N170"/>
      <c r="O170" s="151"/>
      <c r="P170" s="109"/>
      <c r="Q170" s="305" t="str">
        <f>'Look Up Values'!AE167</f>
        <v>061099 wastes not otherwise specified</v>
      </c>
      <c r="R170" s="177" t="s">
        <v>100</v>
      </c>
      <c r="S170" s="296" t="str">
        <f t="shared" si="12"/>
        <v>061099 wastes not otherwise specified</v>
      </c>
      <c r="T170" s="228"/>
      <c r="U170" s="305" t="str">
        <f>'Look Up Values'!AE167</f>
        <v>061099 wastes not otherwise specified</v>
      </c>
      <c r="V170" s="177" t="s">
        <v>100</v>
      </c>
      <c r="W170" s="296" t="str">
        <f t="shared" si="13"/>
        <v>061099 wastes not otherwise specified</v>
      </c>
    </row>
    <row r="171" spans="1:23" ht="33" customHeight="1">
      <c r="A171" s="265" t="str">
        <v>Herefordshire, The County of</v>
      </c>
      <c r="B171" s="107" t="s">
        <v>100</v>
      </c>
      <c r="C171" s="268" t="str">
        <f t="shared" si="11"/>
        <v>Herefordshire, The County of</v>
      </c>
      <c r="D171" s="109"/>
      <c r="E171" s="265" t="str">
        <v>Herefordshire, The County of</v>
      </c>
      <c r="F171" s="107" t="s">
        <v>100</v>
      </c>
      <c r="G171" s="268" t="str">
        <f t="shared" si="14"/>
        <v>Herefordshire, The County of</v>
      </c>
      <c r="H171" s="109"/>
      <c r="I171" s="151"/>
      <c r="J171"/>
      <c r="K171"/>
      <c r="L171"/>
      <c r="M171"/>
      <c r="N171"/>
      <c r="O171" s="151"/>
      <c r="P171" s="109"/>
      <c r="Q171" s="305" t="str">
        <f>'Look Up Values'!AE168</f>
        <v>061101 calcium-based reaction wastes from titanium dioxide production</v>
      </c>
      <c r="R171" s="177" t="s">
        <v>100</v>
      </c>
      <c r="S171" s="296" t="str">
        <f t="shared" si="12"/>
        <v>061101 calcium-based reaction wastes from titanium dioxide production</v>
      </c>
      <c r="T171" s="228"/>
      <c r="U171" s="305" t="str">
        <f>'Look Up Values'!AE168</f>
        <v>061101 calcium-based reaction wastes from titanium dioxide production</v>
      </c>
      <c r="V171" s="177" t="s">
        <v>100</v>
      </c>
      <c r="W171" s="296" t="str">
        <f t="shared" si="13"/>
        <v>061101 calcium-based reaction wastes from titanium dioxide production</v>
      </c>
    </row>
    <row r="172" spans="1:23" ht="33" customHeight="1">
      <c r="A172" s="265" t="str">
        <v>Hertfordshire</v>
      </c>
      <c r="B172" s="107" t="s">
        <v>100</v>
      </c>
      <c r="C172" s="268" t="str">
        <f t="shared" si="11"/>
        <v>Hertfordshire</v>
      </c>
      <c r="D172" s="109"/>
      <c r="E172" s="265" t="str">
        <v>Hertfordshire</v>
      </c>
      <c r="F172" s="107" t="s">
        <v>100</v>
      </c>
      <c r="G172" s="268" t="str">
        <f t="shared" si="14"/>
        <v>Hertfordshire</v>
      </c>
      <c r="H172" s="109"/>
      <c r="I172" s="151"/>
      <c r="J172"/>
      <c r="K172"/>
      <c r="L172"/>
      <c r="M172"/>
      <c r="N172"/>
      <c r="O172" s="151"/>
      <c r="P172" s="109"/>
      <c r="Q172" s="305" t="str">
        <f>'Look Up Values'!AE169</f>
        <v>061199 wastes not otherwise specified</v>
      </c>
      <c r="R172" s="177" t="s">
        <v>100</v>
      </c>
      <c r="S172" s="296" t="str">
        <f t="shared" si="12"/>
        <v>061199 wastes not otherwise specified</v>
      </c>
      <c r="T172" s="228"/>
      <c r="U172" s="305" t="str">
        <f>'Look Up Values'!AE169</f>
        <v>061199 wastes not otherwise specified</v>
      </c>
      <c r="V172" s="177" t="s">
        <v>100</v>
      </c>
      <c r="W172" s="296" t="str">
        <f t="shared" si="13"/>
        <v>061199 wastes not otherwise specified</v>
      </c>
    </row>
    <row r="173" spans="1:23" ht="33" customHeight="1">
      <c r="A173" s="265" t="str">
        <v>Hertsmere</v>
      </c>
      <c r="B173" s="107" t="s">
        <v>100</v>
      </c>
      <c r="C173" s="268" t="str">
        <f t="shared" si="11"/>
        <v>Hertsmere</v>
      </c>
      <c r="D173" s="109"/>
      <c r="E173" s="265" t="str">
        <v>Hertsmere</v>
      </c>
      <c r="F173" s="107" t="s">
        <v>100</v>
      </c>
      <c r="G173" s="268" t="str">
        <f t="shared" si="14"/>
        <v>Hertsmere</v>
      </c>
      <c r="H173" s="109"/>
      <c r="I173" s="151"/>
      <c r="J173"/>
      <c r="K173"/>
      <c r="L173"/>
      <c r="M173"/>
      <c r="N173"/>
      <c r="O173" s="151"/>
      <c r="P173" s="109"/>
      <c r="Q173" s="305" t="str">
        <f>'Look Up Values'!AE170</f>
        <v>061301 inorganic plant protection products, wood-preserving agents and other biocides.</v>
      </c>
      <c r="R173" s="177" t="s">
        <v>100</v>
      </c>
      <c r="S173" s="296" t="str">
        <f t="shared" si="12"/>
        <v>061301 inorganic plant protection products, wood-preserving agents and other biocides.</v>
      </c>
      <c r="T173" s="228"/>
      <c r="U173" s="305" t="str">
        <f>'Look Up Values'!AE170</f>
        <v>061301 inorganic plant protection products, wood-preserving agents and other biocides.</v>
      </c>
      <c r="V173" s="177" t="s">
        <v>100</v>
      </c>
      <c r="W173" s="296" t="str">
        <f t="shared" si="13"/>
        <v>061301 inorganic plant protection products, wood-preserving agents and other biocides.</v>
      </c>
    </row>
    <row r="174" spans="1:23" ht="33" customHeight="1">
      <c r="A174" s="265" t="str">
        <v>High Peak</v>
      </c>
      <c r="B174" s="107" t="s">
        <v>100</v>
      </c>
      <c r="C174" s="268" t="str">
        <f t="shared" si="11"/>
        <v>High Peak</v>
      </c>
      <c r="D174" s="109"/>
      <c r="E174" s="265" t="str">
        <v>High Peak</v>
      </c>
      <c r="F174" s="107" t="s">
        <v>100</v>
      </c>
      <c r="G174" s="268" t="str">
        <f t="shared" si="14"/>
        <v>High Peak</v>
      </c>
      <c r="H174" s="109"/>
      <c r="I174" s="151"/>
      <c r="J174"/>
      <c r="K174"/>
      <c r="L174"/>
      <c r="M174"/>
      <c r="N174"/>
      <c r="O174" s="151"/>
      <c r="P174" s="109"/>
      <c r="Q174" s="305" t="str">
        <f>'Look Up Values'!AE171</f>
        <v>061302 spent activated carbon (except 06 07 02)</v>
      </c>
      <c r="R174" s="177" t="s">
        <v>100</v>
      </c>
      <c r="S174" s="296" t="str">
        <f t="shared" si="12"/>
        <v>061302 spent activated carbon (except 06 07 02)</v>
      </c>
      <c r="T174" s="228"/>
      <c r="U174" s="305" t="str">
        <f>'Look Up Values'!AE171</f>
        <v>061302 spent activated carbon (except 06 07 02)</v>
      </c>
      <c r="V174" s="177" t="s">
        <v>100</v>
      </c>
      <c r="W174" s="296" t="str">
        <f t="shared" si="13"/>
        <v>061302 spent activated carbon (except 06 07 02)</v>
      </c>
    </row>
    <row r="175" spans="1:23" ht="33" customHeight="1">
      <c r="A175" s="265" t="str">
        <v>Highland</v>
      </c>
      <c r="B175" s="107" t="s">
        <v>100</v>
      </c>
      <c r="C175" s="268" t="str">
        <f t="shared" si="11"/>
        <v>Highland</v>
      </c>
      <c r="D175" s="109"/>
      <c r="E175" s="265" t="str">
        <v>Highland</v>
      </c>
      <c r="F175" s="107" t="s">
        <v>100</v>
      </c>
      <c r="G175" s="268" t="str">
        <f t="shared" si="14"/>
        <v>Highland</v>
      </c>
      <c r="H175" s="109"/>
      <c r="I175" s="151"/>
      <c r="J175"/>
      <c r="K175"/>
      <c r="L175"/>
      <c r="M175"/>
      <c r="N175"/>
      <c r="O175" s="151"/>
      <c r="P175" s="109"/>
      <c r="Q175" s="305" t="str">
        <f>'Look Up Values'!AE172</f>
        <v>061303 carbon black</v>
      </c>
      <c r="R175" s="177" t="s">
        <v>100</v>
      </c>
      <c r="S175" s="296" t="str">
        <f t="shared" si="12"/>
        <v>061303 carbon black</v>
      </c>
      <c r="T175" s="228"/>
      <c r="U175" s="305" t="str">
        <f>'Look Up Values'!AE172</f>
        <v>061303 carbon black</v>
      </c>
      <c r="V175" s="177" t="s">
        <v>100</v>
      </c>
      <c r="W175" s="296" t="str">
        <f t="shared" si="13"/>
        <v>061303 carbon black</v>
      </c>
    </row>
    <row r="176" spans="1:23" ht="33" customHeight="1">
      <c r="A176" s="265" t="str">
        <v>Hillingdon</v>
      </c>
      <c r="B176" s="107" t="s">
        <v>100</v>
      </c>
      <c r="C176" s="268" t="str">
        <f t="shared" si="11"/>
        <v>Hillingdon</v>
      </c>
      <c r="D176" s="109"/>
      <c r="E176" s="265" t="str">
        <v>Hillingdon</v>
      </c>
      <c r="F176" s="107" t="s">
        <v>100</v>
      </c>
      <c r="G176" s="268" t="str">
        <f t="shared" si="14"/>
        <v>Hillingdon</v>
      </c>
      <c r="H176" s="109"/>
      <c r="I176" s="151"/>
      <c r="J176"/>
      <c r="K176"/>
      <c r="L176"/>
      <c r="M176"/>
      <c r="N176"/>
      <c r="O176" s="151"/>
      <c r="P176" s="109"/>
      <c r="Q176" s="305" t="str">
        <f>'Look Up Values'!AE173</f>
        <v>061304 wastes from asbestos processing</v>
      </c>
      <c r="R176" s="177" t="s">
        <v>100</v>
      </c>
      <c r="S176" s="296" t="str">
        <f t="shared" si="12"/>
        <v>061304 wastes from asbestos processing</v>
      </c>
      <c r="T176" s="228"/>
      <c r="U176" s="305" t="str">
        <f>'Look Up Values'!AE173</f>
        <v>061304 wastes from asbestos processing</v>
      </c>
      <c r="V176" s="177" t="s">
        <v>100</v>
      </c>
      <c r="W176" s="296" t="str">
        <f t="shared" si="13"/>
        <v>061304 wastes from asbestos processing</v>
      </c>
    </row>
    <row r="177" spans="1:23" ht="33" customHeight="1">
      <c r="A177" s="265" t="str">
        <v>Hinckley and Bosworth</v>
      </c>
      <c r="B177" s="107" t="s">
        <v>100</v>
      </c>
      <c r="C177" s="268" t="str">
        <f t="shared" si="11"/>
        <v>Hinckley and Bosworth</v>
      </c>
      <c r="D177" s="109"/>
      <c r="E177" s="265" t="str">
        <v>Hinckley and Bosworth</v>
      </c>
      <c r="F177" s="107" t="s">
        <v>100</v>
      </c>
      <c r="G177" s="268" t="str">
        <f t="shared" si="14"/>
        <v>Hinckley and Bosworth</v>
      </c>
      <c r="H177" s="109"/>
      <c r="I177" s="151"/>
      <c r="J177"/>
      <c r="K177"/>
      <c r="L177"/>
      <c r="M177"/>
      <c r="N177"/>
      <c r="O177" s="151"/>
      <c r="P177" s="109"/>
      <c r="Q177" s="305" t="str">
        <f>'Look Up Values'!AE174</f>
        <v>061305 soot</v>
      </c>
      <c r="R177" s="177" t="s">
        <v>100</v>
      </c>
      <c r="S177" s="296" t="str">
        <f t="shared" si="12"/>
        <v>061305 soot</v>
      </c>
      <c r="T177" s="228"/>
      <c r="U177" s="305" t="str">
        <f>'Look Up Values'!AE174</f>
        <v>061305 soot</v>
      </c>
      <c r="V177" s="177" t="s">
        <v>100</v>
      </c>
      <c r="W177" s="296" t="str">
        <f t="shared" si="13"/>
        <v>061305 soot</v>
      </c>
    </row>
    <row r="178" spans="1:23" ht="33" customHeight="1">
      <c r="A178" s="265" t="str">
        <v>Horsham</v>
      </c>
      <c r="B178" s="107" t="s">
        <v>100</v>
      </c>
      <c r="C178" s="268" t="str">
        <f t="shared" si="11"/>
        <v>Horsham</v>
      </c>
      <c r="D178" s="109"/>
      <c r="E178" s="265" t="str">
        <v>Horsham</v>
      </c>
      <c r="F178" s="107" t="s">
        <v>100</v>
      </c>
      <c r="G178" s="268" t="str">
        <f t="shared" si="14"/>
        <v>Horsham</v>
      </c>
      <c r="H178" s="109"/>
      <c r="I178" s="151"/>
      <c r="J178"/>
      <c r="K178"/>
      <c r="L178"/>
      <c r="M178"/>
      <c r="N178"/>
      <c r="O178" s="151"/>
      <c r="P178" s="109"/>
      <c r="Q178" s="305" t="str">
        <f>'Look Up Values'!AE175</f>
        <v>061399 wastes not otherwise specified</v>
      </c>
      <c r="R178" s="177" t="s">
        <v>100</v>
      </c>
      <c r="S178" s="296" t="str">
        <f t="shared" si="12"/>
        <v>061399 wastes not otherwise specified</v>
      </c>
      <c r="T178" s="228"/>
      <c r="U178" s="305" t="str">
        <f>'Look Up Values'!AE175</f>
        <v>061399 wastes not otherwise specified</v>
      </c>
      <c r="V178" s="177" t="s">
        <v>100</v>
      </c>
      <c r="W178" s="296" t="str">
        <f t="shared" si="13"/>
        <v>061399 wastes not otherwise specified</v>
      </c>
    </row>
    <row r="179" spans="1:23" ht="33" customHeight="1">
      <c r="A179" s="265" t="str">
        <v>Hounslow</v>
      </c>
      <c r="B179" s="107" t="s">
        <v>100</v>
      </c>
      <c r="C179" s="268" t="str">
        <f t="shared" si="11"/>
        <v>Hounslow</v>
      </c>
      <c r="D179" s="109"/>
      <c r="E179" s="265" t="str">
        <v>Hounslow</v>
      </c>
      <c r="F179" s="107" t="s">
        <v>100</v>
      </c>
      <c r="G179" s="268" t="str">
        <f t="shared" si="14"/>
        <v>Hounslow</v>
      </c>
      <c r="H179" s="109"/>
      <c r="I179" s="151"/>
      <c r="J179"/>
      <c r="K179"/>
      <c r="L179"/>
      <c r="M179"/>
      <c r="N179"/>
      <c r="O179" s="151"/>
      <c r="P179" s="109"/>
      <c r="Q179" s="305" t="str">
        <f>'Look Up Values'!AE176</f>
        <v>070101 aqueous washing liquids and mother liquors</v>
      </c>
      <c r="R179" s="177" t="s">
        <v>100</v>
      </c>
      <c r="S179" s="296" t="str">
        <f t="shared" si="12"/>
        <v>070101 aqueous washing liquids and mother liquors</v>
      </c>
      <c r="T179" s="228"/>
      <c r="U179" s="305" t="str">
        <f>'Look Up Values'!AE176</f>
        <v>070101 aqueous washing liquids and mother liquors</v>
      </c>
      <c r="V179" s="177" t="s">
        <v>100</v>
      </c>
      <c r="W179" s="296" t="str">
        <f t="shared" si="13"/>
        <v>070101 aqueous washing liquids and mother liquors</v>
      </c>
    </row>
    <row r="180" spans="1:23" ht="33" customHeight="1">
      <c r="A180" s="265" t="str">
        <v>Huntingdonshire</v>
      </c>
      <c r="B180" s="107" t="s">
        <v>100</v>
      </c>
      <c r="C180" s="268" t="str">
        <f t="shared" si="11"/>
        <v>Huntingdonshire</v>
      </c>
      <c r="D180" s="109"/>
      <c r="E180" s="265" t="str">
        <v>Huntingdonshire</v>
      </c>
      <c r="F180" s="107" t="s">
        <v>100</v>
      </c>
      <c r="G180" s="268" t="str">
        <f t="shared" si="14"/>
        <v>Huntingdonshire</v>
      </c>
      <c r="H180" s="109"/>
      <c r="I180" s="151"/>
      <c r="J180"/>
      <c r="K180"/>
      <c r="L180"/>
      <c r="M180"/>
      <c r="N180"/>
      <c r="O180" s="151"/>
      <c r="P180" s="109"/>
      <c r="Q180" s="305" t="str">
        <f>'Look Up Values'!AE177</f>
        <v>070103 organic halogenated solvents, washing liquids and mother liquors</v>
      </c>
      <c r="R180" s="177" t="s">
        <v>100</v>
      </c>
      <c r="S180" s="296" t="str">
        <f t="shared" si="12"/>
        <v>070103 organic halogenated solvents, washing liquids and mother liquors</v>
      </c>
      <c r="T180" s="228"/>
      <c r="U180" s="305" t="str">
        <f>'Look Up Values'!AE177</f>
        <v>070103 organic halogenated solvents, washing liquids and mother liquors</v>
      </c>
      <c r="V180" s="177" t="s">
        <v>100</v>
      </c>
      <c r="W180" s="296" t="str">
        <f t="shared" si="13"/>
        <v>070103 organic halogenated solvents, washing liquids and mother liquors</v>
      </c>
    </row>
    <row r="181" spans="1:23" ht="33" customHeight="1">
      <c r="A181" s="265" t="str">
        <v>Hyndburn</v>
      </c>
      <c r="B181" s="107" t="s">
        <v>100</v>
      </c>
      <c r="C181" s="268" t="str">
        <f t="shared" si="11"/>
        <v>Hyndburn</v>
      </c>
      <c r="D181" s="109"/>
      <c r="E181" s="265" t="str">
        <v>Hyndburn</v>
      </c>
      <c r="F181" s="107" t="s">
        <v>100</v>
      </c>
      <c r="G181" s="268" t="str">
        <f t="shared" si="14"/>
        <v>Hyndburn</v>
      </c>
      <c r="H181" s="109"/>
      <c r="I181" s="151"/>
      <c r="J181"/>
      <c r="K181"/>
      <c r="L181"/>
      <c r="M181"/>
      <c r="N181"/>
      <c r="O181" s="151"/>
      <c r="P181" s="109"/>
      <c r="Q181" s="305" t="str">
        <f>'Look Up Values'!AE178</f>
        <v>070104 other organic solvents, washing liquids and mother liquors</v>
      </c>
      <c r="R181" s="177" t="s">
        <v>100</v>
      </c>
      <c r="S181" s="296" t="str">
        <f t="shared" si="12"/>
        <v>070104 other organic solvents, washing liquids and mother liquors</v>
      </c>
      <c r="T181" s="228"/>
      <c r="U181" s="305" t="str">
        <f>'Look Up Values'!AE178</f>
        <v>070104 other organic solvents, washing liquids and mother liquors</v>
      </c>
      <c r="V181" s="177" t="s">
        <v>100</v>
      </c>
      <c r="W181" s="296" t="str">
        <f t="shared" si="13"/>
        <v>070104 other organic solvents, washing liquids and mother liquors</v>
      </c>
    </row>
    <row r="182" spans="1:23" ht="33" customHeight="1">
      <c r="A182" s="265" t="str">
        <v>Inverclyde</v>
      </c>
      <c r="B182" s="107" t="s">
        <v>100</v>
      </c>
      <c r="C182" s="268" t="str">
        <f t="shared" si="11"/>
        <v>Inverclyde</v>
      </c>
      <c r="D182" s="109"/>
      <c r="E182" s="265" t="str">
        <v>Inverclyde</v>
      </c>
      <c r="F182" s="107" t="s">
        <v>100</v>
      </c>
      <c r="G182" s="268" t="str">
        <f t="shared" si="14"/>
        <v>Inverclyde</v>
      </c>
      <c r="H182" s="109"/>
      <c r="I182" s="151"/>
      <c r="J182"/>
      <c r="K182"/>
      <c r="L182"/>
      <c r="M182"/>
      <c r="N182"/>
      <c r="O182" s="151"/>
      <c r="P182" s="109"/>
      <c r="Q182" s="305" t="str">
        <f>'Look Up Values'!AE179</f>
        <v>070107 halogenated still bottoms and reaction residues</v>
      </c>
      <c r="R182" s="177" t="s">
        <v>100</v>
      </c>
      <c r="S182" s="296" t="str">
        <f t="shared" si="12"/>
        <v>070107 halogenated still bottoms and reaction residues</v>
      </c>
      <c r="T182" s="228"/>
      <c r="U182" s="305" t="str">
        <f>'Look Up Values'!AE179</f>
        <v>070107 halogenated still bottoms and reaction residues</v>
      </c>
      <c r="V182" s="177" t="s">
        <v>100</v>
      </c>
      <c r="W182" s="296" t="str">
        <f t="shared" si="13"/>
        <v>070107 halogenated still bottoms and reaction residues</v>
      </c>
    </row>
    <row r="183" spans="1:23" ht="33" customHeight="1">
      <c r="A183" s="265" t="str">
        <v>Ipswich</v>
      </c>
      <c r="B183" s="107" t="s">
        <v>100</v>
      </c>
      <c r="C183" s="268" t="str">
        <f t="shared" si="11"/>
        <v>Ipswich</v>
      </c>
      <c r="D183" s="109"/>
      <c r="E183" s="265" t="str">
        <v>Ipswich</v>
      </c>
      <c r="F183" s="107" t="s">
        <v>100</v>
      </c>
      <c r="G183" s="268" t="str">
        <f t="shared" si="14"/>
        <v>Ipswich</v>
      </c>
      <c r="H183" s="109"/>
      <c r="I183" s="151"/>
      <c r="J183"/>
      <c r="K183"/>
      <c r="L183"/>
      <c r="M183"/>
      <c r="N183"/>
      <c r="O183" s="151"/>
      <c r="P183" s="109"/>
      <c r="Q183" s="305" t="str">
        <f>'Look Up Values'!AE180</f>
        <v>070108 other still bottoms and reaction residues</v>
      </c>
      <c r="R183" s="177" t="s">
        <v>100</v>
      </c>
      <c r="S183" s="296" t="str">
        <f t="shared" si="12"/>
        <v>070108 other still bottoms and reaction residues</v>
      </c>
      <c r="T183" s="228"/>
      <c r="U183" s="305" t="str">
        <f>'Look Up Values'!AE180</f>
        <v>070108 other still bottoms and reaction residues</v>
      </c>
      <c r="V183" s="177" t="s">
        <v>100</v>
      </c>
      <c r="W183" s="296" t="str">
        <f t="shared" si="13"/>
        <v>070108 other still bottoms and reaction residues</v>
      </c>
    </row>
    <row r="184" spans="1:23" ht="33" customHeight="1">
      <c r="A184" s="265" t="str">
        <v>Isle of Anglesey</v>
      </c>
      <c r="B184" s="107" t="s">
        <v>100</v>
      </c>
      <c r="C184" s="268" t="str">
        <f t="shared" si="11"/>
        <v>Isle of Anglesey</v>
      </c>
      <c r="D184" s="109"/>
      <c r="E184" s="265" t="str">
        <v>Isle of Anglesey</v>
      </c>
      <c r="F184" s="107" t="s">
        <v>100</v>
      </c>
      <c r="G184" s="268" t="str">
        <f t="shared" si="14"/>
        <v>Isle of Anglesey</v>
      </c>
      <c r="H184" s="109"/>
      <c r="I184" s="151"/>
      <c r="J184"/>
      <c r="K184"/>
      <c r="L184"/>
      <c r="M184"/>
      <c r="N184"/>
      <c r="O184" s="151"/>
      <c r="P184" s="109"/>
      <c r="Q184" s="305" t="str">
        <f>'Look Up Values'!AE181</f>
        <v>070109 halogenated filter cakes and spent absorbents</v>
      </c>
      <c r="R184" s="177" t="s">
        <v>100</v>
      </c>
      <c r="S184" s="296" t="str">
        <f t="shared" si="12"/>
        <v>070109 halogenated filter cakes and spent absorbents</v>
      </c>
      <c r="T184" s="228"/>
      <c r="U184" s="305" t="str">
        <f>'Look Up Values'!AE181</f>
        <v>070109 halogenated filter cakes and spent absorbents</v>
      </c>
      <c r="V184" s="177" t="s">
        <v>100</v>
      </c>
      <c r="W184" s="296" t="str">
        <f t="shared" si="13"/>
        <v>070109 halogenated filter cakes and spent absorbents</v>
      </c>
    </row>
    <row r="185" spans="1:23" ht="33" customHeight="1">
      <c r="A185" s="265" t="str">
        <v>Isle of Wight</v>
      </c>
      <c r="B185" s="107" t="s">
        <v>100</v>
      </c>
      <c r="C185" s="268" t="str">
        <f t="shared" si="11"/>
        <v>Isle of Wight</v>
      </c>
      <c r="D185" s="109"/>
      <c r="E185" s="265" t="str">
        <v>Isle of Wight</v>
      </c>
      <c r="F185" s="107" t="s">
        <v>100</v>
      </c>
      <c r="G185" s="268" t="str">
        <f t="shared" si="14"/>
        <v>Isle of Wight</v>
      </c>
      <c r="H185" s="109"/>
      <c r="I185" s="151"/>
      <c r="J185"/>
      <c r="K185"/>
      <c r="L185"/>
      <c r="M185"/>
      <c r="N185"/>
      <c r="O185" s="151"/>
      <c r="P185" s="109"/>
      <c r="Q185" s="305" t="str">
        <f>'Look Up Values'!AE182</f>
        <v>070110 other filter cakes and spent absorbents</v>
      </c>
      <c r="R185" s="177" t="s">
        <v>100</v>
      </c>
      <c r="S185" s="296" t="str">
        <f t="shared" si="12"/>
        <v>070110 other filter cakes and spent absorbents</v>
      </c>
      <c r="T185" s="228"/>
      <c r="U185" s="305" t="str">
        <f>'Look Up Values'!AE182</f>
        <v>070110 other filter cakes and spent absorbents</v>
      </c>
      <c r="V185" s="177" t="s">
        <v>100</v>
      </c>
      <c r="W185" s="296" t="str">
        <f t="shared" si="13"/>
        <v>070110 other filter cakes and spent absorbents</v>
      </c>
    </row>
    <row r="186" spans="1:23" ht="33" customHeight="1">
      <c r="A186" s="265" t="str">
        <v>Isles of Scilly</v>
      </c>
      <c r="B186" s="107" t="s">
        <v>100</v>
      </c>
      <c r="C186" s="268" t="str">
        <f t="shared" si="11"/>
        <v>Isles of Scilly</v>
      </c>
      <c r="D186" s="109"/>
      <c r="E186" s="265" t="str">
        <v>Isles of Scilly</v>
      </c>
      <c r="F186" s="107" t="s">
        <v>100</v>
      </c>
      <c r="G186" s="268" t="str">
        <f t="shared" si="14"/>
        <v>Isles of Scilly</v>
      </c>
      <c r="H186" s="109"/>
      <c r="I186" s="151"/>
      <c r="J186"/>
      <c r="K186"/>
      <c r="L186"/>
      <c r="M186"/>
      <c r="N186"/>
      <c r="O186" s="151"/>
      <c r="P186" s="109"/>
      <c r="Q186" s="305" t="str">
        <f>'Look Up Values'!AE183</f>
        <v>070111 sludges from on-site effluent treatment containing hazardous substances</v>
      </c>
      <c r="R186" s="177" t="s">
        <v>100</v>
      </c>
      <c r="S186" s="296" t="str">
        <f t="shared" si="12"/>
        <v>070111 sludges from on-site effluent treatment containing hazardous substances</v>
      </c>
      <c r="T186" s="228"/>
      <c r="U186" s="305" t="str">
        <f>'Look Up Values'!AE183</f>
        <v>070111 sludges from on-site effluent treatment containing hazardous substances</v>
      </c>
      <c r="V186" s="177" t="s">
        <v>100</v>
      </c>
      <c r="W186" s="296" t="str">
        <f t="shared" si="13"/>
        <v>070111 sludges from on-site effluent treatment containing hazardous substances</v>
      </c>
    </row>
    <row r="187" spans="1:23" ht="33" customHeight="1">
      <c r="A187" s="265" t="str">
        <v>Islington</v>
      </c>
      <c r="B187" s="107" t="s">
        <v>100</v>
      </c>
      <c r="C187" s="268" t="str">
        <f t="shared" si="11"/>
        <v>Islington</v>
      </c>
      <c r="D187" s="109"/>
      <c r="E187" s="265" t="str">
        <v>Islington</v>
      </c>
      <c r="F187" s="107" t="s">
        <v>100</v>
      </c>
      <c r="G187" s="268" t="str">
        <f t="shared" si="14"/>
        <v>Islington</v>
      </c>
      <c r="H187" s="109"/>
      <c r="I187" s="151"/>
      <c r="J187"/>
      <c r="K187"/>
      <c r="L187"/>
      <c r="M187"/>
      <c r="N187"/>
      <c r="O187" s="151"/>
      <c r="P187" s="109"/>
      <c r="Q187" s="305" t="str">
        <f>'Look Up Values'!AE184</f>
        <v>070112 sludges from on-site effluent treatment other than those mentioned in 07 01 11</v>
      </c>
      <c r="R187" s="177" t="s">
        <v>100</v>
      </c>
      <c r="S187" s="296" t="str">
        <f t="shared" si="12"/>
        <v>070112 sludges from on-site effluent treatment other than those mentioned in 07 01 11</v>
      </c>
      <c r="T187" s="228"/>
      <c r="U187" s="305" t="str">
        <f>'Look Up Values'!AE184</f>
        <v>070112 sludges from on-site effluent treatment other than those mentioned in 07 01 11</v>
      </c>
      <c r="V187" s="177" t="s">
        <v>100</v>
      </c>
      <c r="W187" s="296" t="str">
        <f t="shared" si="13"/>
        <v>070112 sludges from on-site effluent treatment other than those mentioned in 07 01 11</v>
      </c>
    </row>
    <row r="188" spans="1:23" ht="33" customHeight="1">
      <c r="A188" s="265" t="str">
        <v>Kensington and Chelsea</v>
      </c>
      <c r="B188" s="107" t="s">
        <v>100</v>
      </c>
      <c r="C188" s="268" t="str">
        <f t="shared" si="11"/>
        <v>Kensington and Chelsea</v>
      </c>
      <c r="D188" s="109"/>
      <c r="E188" s="265" t="str">
        <v>Kensington and Chelsea</v>
      </c>
      <c r="F188" s="107" t="s">
        <v>100</v>
      </c>
      <c r="G188" s="268" t="str">
        <f t="shared" si="14"/>
        <v>Kensington and Chelsea</v>
      </c>
      <c r="H188" s="109"/>
      <c r="I188" s="151"/>
      <c r="J188"/>
      <c r="K188"/>
      <c r="L188"/>
      <c r="M188"/>
      <c r="N188"/>
      <c r="O188" s="151"/>
      <c r="P188" s="109"/>
      <c r="Q188" s="305" t="str">
        <f>'Look Up Values'!AE185</f>
        <v>070199 wastes not otherwise specified</v>
      </c>
      <c r="R188" s="177" t="s">
        <v>100</v>
      </c>
      <c r="S188" s="296" t="str">
        <f t="shared" si="12"/>
        <v>070199 wastes not otherwise specified</v>
      </c>
      <c r="T188" s="228"/>
      <c r="U188" s="305" t="str">
        <f>'Look Up Values'!AE185</f>
        <v>070199 wastes not otherwise specified</v>
      </c>
      <c r="V188" s="177" t="s">
        <v>100</v>
      </c>
      <c r="W188" s="296" t="str">
        <f t="shared" si="13"/>
        <v>070199 wastes not otherwise specified</v>
      </c>
    </row>
    <row r="189" spans="1:23" ht="33" customHeight="1">
      <c r="A189" s="265" t="str">
        <v>Kent</v>
      </c>
      <c r="B189" s="107" t="s">
        <v>100</v>
      </c>
      <c r="C189" s="268" t="str">
        <f t="shared" si="11"/>
        <v>Kent</v>
      </c>
      <c r="D189" s="109"/>
      <c r="E189" s="265" t="str">
        <v>Kent</v>
      </c>
      <c r="F189" s="107" t="s">
        <v>100</v>
      </c>
      <c r="G189" s="268" t="str">
        <f t="shared" si="14"/>
        <v>Kent</v>
      </c>
      <c r="H189" s="109"/>
      <c r="I189" s="151"/>
      <c r="J189"/>
      <c r="K189"/>
      <c r="L189"/>
      <c r="M189"/>
      <c r="N189"/>
      <c r="O189" s="151"/>
      <c r="P189" s="109"/>
      <c r="Q189" s="305" t="str">
        <f>'Look Up Values'!AE186</f>
        <v>070201 aqueous washing liquids and mother liquors</v>
      </c>
      <c r="R189" s="177" t="s">
        <v>100</v>
      </c>
      <c r="S189" s="296" t="str">
        <f t="shared" si="12"/>
        <v>070201 aqueous washing liquids and mother liquors</v>
      </c>
      <c r="T189" s="228"/>
      <c r="U189" s="305" t="str">
        <f>'Look Up Values'!AE186</f>
        <v>070201 aqueous washing liquids and mother liquors</v>
      </c>
      <c r="V189" s="177" t="s">
        <v>100</v>
      </c>
      <c r="W189" s="296" t="str">
        <f t="shared" si="13"/>
        <v>070201 aqueous washing liquids and mother liquors</v>
      </c>
    </row>
    <row r="190" spans="1:23" ht="33" customHeight="1">
      <c r="A190" s="265" t="str">
        <v>King's Lynn and West Norfolk</v>
      </c>
      <c r="B190" s="107" t="s">
        <v>100</v>
      </c>
      <c r="C190" s="268" t="str">
        <f t="shared" si="11"/>
        <v>King's Lynn and West Norfolk</v>
      </c>
      <c r="D190" s="109"/>
      <c r="E190" s="265" t="str">
        <v>King's Lynn and West Norfolk</v>
      </c>
      <c r="F190" s="107" t="s">
        <v>100</v>
      </c>
      <c r="G190" s="268" t="str">
        <f t="shared" si="14"/>
        <v>King's Lynn and West Norfolk</v>
      </c>
      <c r="H190" s="109"/>
      <c r="I190" s="151"/>
      <c r="J190"/>
      <c r="K190"/>
      <c r="L190"/>
      <c r="M190"/>
      <c r="N190"/>
      <c r="O190" s="151"/>
      <c r="P190" s="109"/>
      <c r="Q190" s="305" t="str">
        <f>'Look Up Values'!AE187</f>
        <v>070203 organic halogenated solvents, washing liquids and mother liquors</v>
      </c>
      <c r="R190" s="177" t="s">
        <v>100</v>
      </c>
      <c r="S190" s="296" t="str">
        <f t="shared" si="12"/>
        <v>070203 organic halogenated solvents, washing liquids and mother liquors</v>
      </c>
      <c r="T190" s="228"/>
      <c r="U190" s="305" t="str">
        <f>'Look Up Values'!AE187</f>
        <v>070203 organic halogenated solvents, washing liquids and mother liquors</v>
      </c>
      <c r="V190" s="177" t="s">
        <v>100</v>
      </c>
      <c r="W190" s="296" t="str">
        <f t="shared" si="13"/>
        <v>070203 organic halogenated solvents, washing liquids and mother liquors</v>
      </c>
    </row>
    <row r="191" spans="1:23" ht="33" customHeight="1">
      <c r="A191" s="265" t="str">
        <v>Kingston Upon Hull City</v>
      </c>
      <c r="B191" s="107" t="s">
        <v>100</v>
      </c>
      <c r="C191" s="268" t="str">
        <f t="shared" si="11"/>
        <v>Kingston Upon Hull City</v>
      </c>
      <c r="D191" s="109"/>
      <c r="E191" s="265" t="str">
        <v>Kingston Upon Hull City</v>
      </c>
      <c r="F191" s="107" t="s">
        <v>100</v>
      </c>
      <c r="G191" s="268" t="str">
        <f t="shared" si="14"/>
        <v>Kingston Upon Hull City</v>
      </c>
      <c r="H191" s="109"/>
      <c r="I191" s="151"/>
      <c r="J191"/>
      <c r="K191"/>
      <c r="L191"/>
      <c r="M191"/>
      <c r="N191"/>
      <c r="O191" s="151"/>
      <c r="P191" s="109"/>
      <c r="Q191" s="305" t="str">
        <f>'Look Up Values'!AE188</f>
        <v>070204 other organic solvents, washing liquids and mother liquors</v>
      </c>
      <c r="R191" s="177" t="s">
        <v>100</v>
      </c>
      <c r="S191" s="296" t="str">
        <f t="shared" si="12"/>
        <v>070204 other organic solvents, washing liquids and mother liquors</v>
      </c>
      <c r="T191" s="228"/>
      <c r="U191" s="305" t="str">
        <f>'Look Up Values'!AE188</f>
        <v>070204 other organic solvents, washing liquids and mother liquors</v>
      </c>
      <c r="V191" s="177" t="s">
        <v>100</v>
      </c>
      <c r="W191" s="296" t="str">
        <f t="shared" si="13"/>
        <v>070204 other organic solvents, washing liquids and mother liquors</v>
      </c>
    </row>
    <row r="192" spans="1:23" ht="33" customHeight="1">
      <c r="A192" s="265" t="str">
        <v>Kingston upon Thames</v>
      </c>
      <c r="B192" s="107" t="s">
        <v>100</v>
      </c>
      <c r="C192" s="268" t="str">
        <f t="shared" si="11"/>
        <v>Kingston upon Thames</v>
      </c>
      <c r="D192" s="109"/>
      <c r="E192" s="265" t="str">
        <v>Kingston upon Thames</v>
      </c>
      <c r="F192" s="107" t="s">
        <v>100</v>
      </c>
      <c r="G192" s="268" t="str">
        <f t="shared" si="14"/>
        <v>Kingston upon Thames</v>
      </c>
      <c r="H192" s="109"/>
      <c r="I192" s="151"/>
      <c r="J192"/>
      <c r="K192"/>
      <c r="L192"/>
      <c r="M192"/>
      <c r="N192"/>
      <c r="O192" s="151"/>
      <c r="P192" s="109"/>
      <c r="Q192" s="305" t="str">
        <f>'Look Up Values'!AE189</f>
        <v>070207 halogenated still bottoms and reaction residues</v>
      </c>
      <c r="R192" s="177" t="s">
        <v>100</v>
      </c>
      <c r="S192" s="296" t="str">
        <f t="shared" si="12"/>
        <v>070207 halogenated still bottoms and reaction residues</v>
      </c>
      <c r="T192" s="228"/>
      <c r="U192" s="305" t="str">
        <f>'Look Up Values'!AE189</f>
        <v>070207 halogenated still bottoms and reaction residues</v>
      </c>
      <c r="V192" s="177" t="s">
        <v>100</v>
      </c>
      <c r="W192" s="296" t="str">
        <f t="shared" si="13"/>
        <v>070207 halogenated still bottoms and reaction residues</v>
      </c>
    </row>
    <row r="193" spans="1:23" ht="33" customHeight="1">
      <c r="A193" s="265" t="str">
        <v>Kirklees</v>
      </c>
      <c r="B193" s="107" t="s">
        <v>100</v>
      </c>
      <c r="C193" s="268" t="str">
        <f t="shared" si="11"/>
        <v>Kirklees</v>
      </c>
      <c r="D193" s="109"/>
      <c r="E193" s="265" t="str">
        <v>Kirklees</v>
      </c>
      <c r="F193" s="107" t="s">
        <v>100</v>
      </c>
      <c r="G193" s="268" t="str">
        <f t="shared" si="14"/>
        <v>Kirklees</v>
      </c>
      <c r="H193" s="109"/>
      <c r="I193" s="151"/>
      <c r="J193"/>
      <c r="K193"/>
      <c r="L193"/>
      <c r="M193"/>
      <c r="N193"/>
      <c r="O193" s="151"/>
      <c r="P193" s="109"/>
      <c r="Q193" s="305" t="str">
        <f>'Look Up Values'!AE190</f>
        <v>070208 other still bottoms and reaction residues</v>
      </c>
      <c r="R193" s="177" t="s">
        <v>100</v>
      </c>
      <c r="S193" s="296" t="str">
        <f t="shared" si="12"/>
        <v>070208 other still bottoms and reaction residues</v>
      </c>
      <c r="T193" s="228"/>
      <c r="U193" s="305" t="str">
        <f>'Look Up Values'!AE190</f>
        <v>070208 other still bottoms and reaction residues</v>
      </c>
      <c r="V193" s="177" t="s">
        <v>100</v>
      </c>
      <c r="W193" s="296" t="str">
        <f t="shared" si="13"/>
        <v>070208 other still bottoms and reaction residues</v>
      </c>
    </row>
    <row r="194" spans="1:23" ht="33" customHeight="1">
      <c r="A194" s="265" t="str">
        <v>Knowsley</v>
      </c>
      <c r="B194" s="107" t="s">
        <v>100</v>
      </c>
      <c r="C194" s="268" t="str">
        <f t="shared" si="11"/>
        <v>Knowsley</v>
      </c>
      <c r="D194" s="109"/>
      <c r="E194" s="265" t="str">
        <v>Knowsley</v>
      </c>
      <c r="F194" s="107" t="s">
        <v>100</v>
      </c>
      <c r="G194" s="268" t="str">
        <f t="shared" si="14"/>
        <v>Knowsley</v>
      </c>
      <c r="H194" s="109"/>
      <c r="I194" s="151"/>
      <c r="J194"/>
      <c r="K194"/>
      <c r="L194"/>
      <c r="M194"/>
      <c r="N194"/>
      <c r="O194" s="151"/>
      <c r="P194" s="109"/>
      <c r="Q194" s="305" t="str">
        <f>'Look Up Values'!AE191</f>
        <v>070209 halogenated filter cakes and spent absorbents</v>
      </c>
      <c r="R194" s="177" t="s">
        <v>100</v>
      </c>
      <c r="S194" s="296" t="str">
        <f t="shared" si="12"/>
        <v>070209 halogenated filter cakes and spent absorbents</v>
      </c>
      <c r="T194" s="228"/>
      <c r="U194" s="305" t="str">
        <f>'Look Up Values'!AE191</f>
        <v>070209 halogenated filter cakes and spent absorbents</v>
      </c>
      <c r="V194" s="177" t="s">
        <v>100</v>
      </c>
      <c r="W194" s="296" t="str">
        <f t="shared" si="13"/>
        <v>070209 halogenated filter cakes and spent absorbents</v>
      </c>
    </row>
    <row r="195" spans="1:23" ht="33" customHeight="1">
      <c r="A195" s="265" t="str">
        <v>Lambeth</v>
      </c>
      <c r="B195" s="107" t="s">
        <v>100</v>
      </c>
      <c r="C195" s="268" t="str">
        <f t="shared" si="11"/>
        <v>Lambeth</v>
      </c>
      <c r="D195" s="109"/>
      <c r="E195" s="265" t="str">
        <v>Lambeth</v>
      </c>
      <c r="F195" s="107" t="s">
        <v>100</v>
      </c>
      <c r="G195" s="268" t="str">
        <f t="shared" si="14"/>
        <v>Lambeth</v>
      </c>
      <c r="H195" s="109"/>
      <c r="I195" s="151"/>
      <c r="J195"/>
      <c r="K195"/>
      <c r="L195"/>
      <c r="M195"/>
      <c r="N195"/>
      <c r="O195" s="151"/>
      <c r="P195" s="109"/>
      <c r="Q195" s="305" t="str">
        <f>'Look Up Values'!AE192</f>
        <v>070210 other filter cakes and spent absorbents</v>
      </c>
      <c r="R195" s="177" t="s">
        <v>100</v>
      </c>
      <c r="S195" s="296" t="str">
        <f t="shared" si="12"/>
        <v>070210 other filter cakes and spent absorbents</v>
      </c>
      <c r="T195" s="228"/>
      <c r="U195" s="305" t="str">
        <f>'Look Up Values'!AE192</f>
        <v>070210 other filter cakes and spent absorbents</v>
      </c>
      <c r="V195" s="177" t="s">
        <v>100</v>
      </c>
      <c r="W195" s="296" t="str">
        <f t="shared" si="13"/>
        <v>070210 other filter cakes and spent absorbents</v>
      </c>
    </row>
    <row r="196" spans="1:23" ht="33" customHeight="1">
      <c r="A196" s="265" t="str">
        <v>Lancashire</v>
      </c>
      <c r="B196" s="107" t="s">
        <v>100</v>
      </c>
      <c r="C196" s="268" t="str">
        <f t="shared" si="11"/>
        <v>Lancashire</v>
      </c>
      <c r="D196" s="109"/>
      <c r="E196" s="265" t="str">
        <v>Lancashire</v>
      </c>
      <c r="F196" s="107" t="s">
        <v>100</v>
      </c>
      <c r="G196" s="268" t="str">
        <f t="shared" si="14"/>
        <v>Lancashire</v>
      </c>
      <c r="H196" s="109"/>
      <c r="I196" s="151"/>
      <c r="J196"/>
      <c r="K196"/>
      <c r="L196"/>
      <c r="M196"/>
      <c r="N196"/>
      <c r="O196" s="151"/>
      <c r="P196" s="109"/>
      <c r="Q196" s="305" t="str">
        <f>'Look Up Values'!AE193</f>
        <v>070211 sludges from on-site effluent treatment containing hazardous substances</v>
      </c>
      <c r="R196" s="177" t="s">
        <v>100</v>
      </c>
      <c r="S196" s="296" t="str">
        <f t="shared" si="12"/>
        <v>070211 sludges from on-site effluent treatment containing hazardous substances</v>
      </c>
      <c r="T196" s="228"/>
      <c r="U196" s="305" t="str">
        <f>'Look Up Values'!AE193</f>
        <v>070211 sludges from on-site effluent treatment containing hazardous substances</v>
      </c>
      <c r="V196" s="177" t="s">
        <v>100</v>
      </c>
      <c r="W196" s="296" t="str">
        <f t="shared" si="13"/>
        <v>070211 sludges from on-site effluent treatment containing hazardous substances</v>
      </c>
    </row>
    <row r="197" spans="1:23" ht="33" customHeight="1">
      <c r="A197" s="265" t="str">
        <v>Lancaster</v>
      </c>
      <c r="B197" s="107" t="s">
        <v>100</v>
      </c>
      <c r="C197" s="268" t="str">
        <f t="shared" si="11"/>
        <v>Lancaster</v>
      </c>
      <c r="D197" s="109"/>
      <c r="E197" s="265" t="str">
        <v>Lancaster</v>
      </c>
      <c r="F197" s="107" t="s">
        <v>100</v>
      </c>
      <c r="G197" s="268" t="str">
        <f t="shared" si="14"/>
        <v>Lancaster</v>
      </c>
      <c r="H197" s="109"/>
      <c r="I197" s="151"/>
      <c r="J197"/>
      <c r="K197"/>
      <c r="L197"/>
      <c r="M197"/>
      <c r="N197"/>
      <c r="O197" s="151"/>
      <c r="P197" s="109"/>
      <c r="Q197" s="305" t="str">
        <f>'Look Up Values'!AE194</f>
        <v>070212 sludges from on-site effluent treatment other than those mentioned in 07 02 11</v>
      </c>
      <c r="R197" s="177" t="s">
        <v>100</v>
      </c>
      <c r="S197" s="296" t="str">
        <f t="shared" si="12"/>
        <v>070212 sludges from on-site effluent treatment other than those mentioned in 07 02 11</v>
      </c>
      <c r="T197" s="228"/>
      <c r="U197" s="305" t="str">
        <f>'Look Up Values'!AE194</f>
        <v>070212 sludges from on-site effluent treatment other than those mentioned in 07 02 11</v>
      </c>
      <c r="V197" s="177" t="s">
        <v>100</v>
      </c>
      <c r="W197" s="296" t="str">
        <f t="shared" si="13"/>
        <v>070212 sludges from on-site effluent treatment other than those mentioned in 07 02 11</v>
      </c>
    </row>
    <row r="198" spans="1:23" ht="33" customHeight="1">
      <c r="A198" s="265" t="str">
        <v>Leeds</v>
      </c>
      <c r="B198" s="107" t="s">
        <v>100</v>
      </c>
      <c r="C198" s="268" t="str">
        <f t="shared" ref="C198:C261" si="15">IF(B198="Yes",A198,"")</f>
        <v>Leeds</v>
      </c>
      <c r="D198" s="109"/>
      <c r="E198" s="265" t="str">
        <v>Leeds</v>
      </c>
      <c r="F198" s="107" t="s">
        <v>100</v>
      </c>
      <c r="G198" s="268" t="str">
        <f t="shared" si="14"/>
        <v>Leeds</v>
      </c>
      <c r="H198" s="109"/>
      <c r="I198" s="151"/>
      <c r="J198"/>
      <c r="K198"/>
      <c r="L198"/>
      <c r="M198"/>
      <c r="N198"/>
      <c r="O198" s="151"/>
      <c r="P198" s="109"/>
      <c r="Q198" s="305" t="str">
        <f>'Look Up Values'!AE195</f>
        <v>070213 waste plastic</v>
      </c>
      <c r="R198" s="177" t="s">
        <v>100</v>
      </c>
      <c r="S198" s="296" t="str">
        <f t="shared" ref="S198:S261" si="16">IF(R198="Yes",Q198,"")</f>
        <v>070213 waste plastic</v>
      </c>
      <c r="T198" s="228"/>
      <c r="U198" s="305" t="str">
        <f>'Look Up Values'!AE195</f>
        <v>070213 waste plastic</v>
      </c>
      <c r="V198" s="177" t="s">
        <v>100</v>
      </c>
      <c r="W198" s="296" t="str">
        <f t="shared" ref="W198:W261" si="17">IF(V198="Yes",U198,"")</f>
        <v>070213 waste plastic</v>
      </c>
    </row>
    <row r="199" spans="1:23" ht="33" customHeight="1">
      <c r="A199" s="265" t="str">
        <v>Leicester City</v>
      </c>
      <c r="B199" s="107" t="s">
        <v>100</v>
      </c>
      <c r="C199" s="268" t="str">
        <f t="shared" si="15"/>
        <v>Leicester City</v>
      </c>
      <c r="D199" s="109"/>
      <c r="E199" s="265" t="str">
        <v>Leicester City</v>
      </c>
      <c r="F199" s="107" t="s">
        <v>100</v>
      </c>
      <c r="G199" s="268" t="str">
        <f t="shared" ref="G199:G262" si="18">IF(F199="Yes",E199,"")</f>
        <v>Leicester City</v>
      </c>
      <c r="H199" s="109"/>
      <c r="I199" s="151"/>
      <c r="J199"/>
      <c r="K199"/>
      <c r="L199"/>
      <c r="M199"/>
      <c r="N199"/>
      <c r="O199" s="151"/>
      <c r="P199" s="109"/>
      <c r="Q199" s="305" t="str">
        <f>'Look Up Values'!AE196</f>
        <v>070214 wastes from additives containing hazardous substances</v>
      </c>
      <c r="R199" s="177" t="s">
        <v>100</v>
      </c>
      <c r="S199" s="296" t="str">
        <f t="shared" si="16"/>
        <v>070214 wastes from additives containing hazardous substances</v>
      </c>
      <c r="T199" s="228"/>
      <c r="U199" s="305" t="str">
        <f>'Look Up Values'!AE196</f>
        <v>070214 wastes from additives containing hazardous substances</v>
      </c>
      <c r="V199" s="177" t="s">
        <v>100</v>
      </c>
      <c r="W199" s="296" t="str">
        <f t="shared" si="17"/>
        <v>070214 wastes from additives containing hazardous substances</v>
      </c>
    </row>
    <row r="200" spans="1:23" ht="33" customHeight="1">
      <c r="A200" s="265" t="str">
        <v>Leicestershire</v>
      </c>
      <c r="B200" s="107" t="s">
        <v>100</v>
      </c>
      <c r="C200" s="268" t="str">
        <f t="shared" si="15"/>
        <v>Leicestershire</v>
      </c>
      <c r="D200" s="109"/>
      <c r="E200" s="265" t="str">
        <v>Leicestershire</v>
      </c>
      <c r="F200" s="107" t="s">
        <v>100</v>
      </c>
      <c r="G200" s="268" t="str">
        <f t="shared" si="18"/>
        <v>Leicestershire</v>
      </c>
      <c r="H200" s="109"/>
      <c r="I200" s="151"/>
      <c r="J200"/>
      <c r="K200"/>
      <c r="L200"/>
      <c r="M200"/>
      <c r="N200"/>
      <c r="O200" s="151"/>
      <c r="P200" s="109"/>
      <c r="Q200" s="305" t="str">
        <f>'Look Up Values'!AE197</f>
        <v>070215 wastes from additives other than those mentioned in 07 02 14</v>
      </c>
      <c r="R200" s="177" t="s">
        <v>100</v>
      </c>
      <c r="S200" s="296" t="str">
        <f t="shared" si="16"/>
        <v>070215 wastes from additives other than those mentioned in 07 02 14</v>
      </c>
      <c r="T200" s="228"/>
      <c r="U200" s="305" t="str">
        <f>'Look Up Values'!AE197</f>
        <v>070215 wastes from additives other than those mentioned in 07 02 14</v>
      </c>
      <c r="V200" s="177" t="s">
        <v>100</v>
      </c>
      <c r="W200" s="296" t="str">
        <f t="shared" si="17"/>
        <v>070215 wastes from additives other than those mentioned in 07 02 14</v>
      </c>
    </row>
    <row r="201" spans="1:23" ht="33" customHeight="1">
      <c r="A201" s="265" t="str">
        <v>Lewes</v>
      </c>
      <c r="B201" s="107" t="s">
        <v>100</v>
      </c>
      <c r="C201" s="268" t="str">
        <f t="shared" si="15"/>
        <v>Lewes</v>
      </c>
      <c r="D201" s="109"/>
      <c r="E201" s="265" t="str">
        <v>Lewes</v>
      </c>
      <c r="F201" s="107" t="s">
        <v>100</v>
      </c>
      <c r="G201" s="268" t="str">
        <f t="shared" si="18"/>
        <v>Lewes</v>
      </c>
      <c r="H201" s="109"/>
      <c r="I201" s="151"/>
      <c r="J201"/>
      <c r="K201"/>
      <c r="L201"/>
      <c r="M201"/>
      <c r="N201"/>
      <c r="O201" s="151"/>
      <c r="P201" s="109"/>
      <c r="Q201" s="305" t="str">
        <f>'Look Up Values'!AE198</f>
        <v>070216 wastes containing dangerous silicones</v>
      </c>
      <c r="R201" s="177" t="s">
        <v>100</v>
      </c>
      <c r="S201" s="296" t="str">
        <f t="shared" si="16"/>
        <v>070216 wastes containing dangerous silicones</v>
      </c>
      <c r="T201" s="228"/>
      <c r="U201" s="305" t="str">
        <f>'Look Up Values'!AE198</f>
        <v>070216 wastes containing dangerous silicones</v>
      </c>
      <c r="V201" s="177" t="s">
        <v>100</v>
      </c>
      <c r="W201" s="296" t="str">
        <f t="shared" si="17"/>
        <v>070216 wastes containing dangerous silicones</v>
      </c>
    </row>
    <row r="202" spans="1:23" ht="33" customHeight="1">
      <c r="A202" s="265" t="str">
        <v>Lewisham</v>
      </c>
      <c r="B202" s="107" t="s">
        <v>100</v>
      </c>
      <c r="C202" s="268" t="str">
        <f t="shared" si="15"/>
        <v>Lewisham</v>
      </c>
      <c r="D202" s="109"/>
      <c r="E202" s="265" t="str">
        <v>Lewisham</v>
      </c>
      <c r="F202" s="107" t="s">
        <v>100</v>
      </c>
      <c r="G202" s="268" t="str">
        <f t="shared" si="18"/>
        <v>Lewisham</v>
      </c>
      <c r="H202" s="109"/>
      <c r="I202" s="151"/>
      <c r="J202"/>
      <c r="K202"/>
      <c r="L202"/>
      <c r="M202"/>
      <c r="N202"/>
      <c r="O202" s="151"/>
      <c r="P202" s="109"/>
      <c r="Q202" s="305" t="str">
        <f>'Look Up Values'!AE199</f>
        <v>070217 wastes containing silicones other than those mentioned in 07 02 16</v>
      </c>
      <c r="R202" s="177" t="s">
        <v>100</v>
      </c>
      <c r="S202" s="296" t="str">
        <f t="shared" si="16"/>
        <v>070217 wastes containing silicones other than those mentioned in 07 02 16</v>
      </c>
      <c r="T202" s="228"/>
      <c r="U202" s="305" t="str">
        <f>'Look Up Values'!AE199</f>
        <v>070217 wastes containing silicones other than those mentioned in 07 02 16</v>
      </c>
      <c r="V202" s="177" t="s">
        <v>100</v>
      </c>
      <c r="W202" s="296" t="str">
        <f t="shared" si="17"/>
        <v>070217 wastes containing silicones other than those mentioned in 07 02 16</v>
      </c>
    </row>
    <row r="203" spans="1:23" ht="33" customHeight="1">
      <c r="A203" s="265" t="str">
        <v>Lichfield</v>
      </c>
      <c r="B203" s="107" t="s">
        <v>100</v>
      </c>
      <c r="C203" s="268" t="str">
        <f t="shared" si="15"/>
        <v>Lichfield</v>
      </c>
      <c r="D203" s="109"/>
      <c r="E203" s="265" t="str">
        <v>Lichfield</v>
      </c>
      <c r="F203" s="107" t="s">
        <v>100</v>
      </c>
      <c r="G203" s="268" t="str">
        <f t="shared" si="18"/>
        <v>Lichfield</v>
      </c>
      <c r="H203" s="109"/>
      <c r="I203" s="151"/>
      <c r="J203"/>
      <c r="K203"/>
      <c r="L203"/>
      <c r="M203"/>
      <c r="N203"/>
      <c r="O203" s="151"/>
      <c r="P203" s="109"/>
      <c r="Q203" s="305" t="str">
        <f>'Look Up Values'!AE200</f>
        <v>070299 wastes not otherwise specified</v>
      </c>
      <c r="R203" s="177" t="s">
        <v>100</v>
      </c>
      <c r="S203" s="296" t="str">
        <f t="shared" si="16"/>
        <v>070299 wastes not otherwise specified</v>
      </c>
      <c r="T203" s="228"/>
      <c r="U203" s="305" t="str">
        <f>'Look Up Values'!AE200</f>
        <v>070299 wastes not otherwise specified</v>
      </c>
      <c r="V203" s="177" t="s">
        <v>100</v>
      </c>
      <c r="W203" s="296" t="str">
        <f t="shared" si="17"/>
        <v>070299 wastes not otherwise specified</v>
      </c>
    </row>
    <row r="204" spans="1:23" ht="33" customHeight="1">
      <c r="A204" s="265" t="str">
        <v>Lincoln</v>
      </c>
      <c r="B204" s="107" t="s">
        <v>100</v>
      </c>
      <c r="C204" s="268" t="str">
        <f t="shared" si="15"/>
        <v>Lincoln</v>
      </c>
      <c r="D204" s="109"/>
      <c r="E204" s="265" t="str">
        <v>Lincoln</v>
      </c>
      <c r="F204" s="107" t="s">
        <v>100</v>
      </c>
      <c r="G204" s="268" t="str">
        <f t="shared" si="18"/>
        <v>Lincoln</v>
      </c>
      <c r="H204" s="109"/>
      <c r="I204" s="151"/>
      <c r="J204"/>
      <c r="K204"/>
      <c r="L204"/>
      <c r="M204"/>
      <c r="N204"/>
      <c r="O204" s="151"/>
      <c r="P204" s="109"/>
      <c r="Q204" s="305" t="str">
        <f>'Look Up Values'!AE201</f>
        <v>070301 aqueous washing liquids and mother liquors</v>
      </c>
      <c r="R204" s="177" t="s">
        <v>100</v>
      </c>
      <c r="S204" s="296" t="str">
        <f t="shared" si="16"/>
        <v>070301 aqueous washing liquids and mother liquors</v>
      </c>
      <c r="T204" s="228"/>
      <c r="U204" s="305" t="str">
        <f>'Look Up Values'!AE201</f>
        <v>070301 aqueous washing liquids and mother liquors</v>
      </c>
      <c r="V204" s="177" t="s">
        <v>100</v>
      </c>
      <c r="W204" s="296" t="str">
        <f t="shared" si="17"/>
        <v>070301 aqueous washing liquids and mother liquors</v>
      </c>
    </row>
    <row r="205" spans="1:23" ht="33" customHeight="1">
      <c r="A205" s="265" t="str">
        <v>Lincolnshire</v>
      </c>
      <c r="B205" s="107" t="s">
        <v>100</v>
      </c>
      <c r="C205" s="268" t="str">
        <f t="shared" si="15"/>
        <v>Lincolnshire</v>
      </c>
      <c r="D205" s="109"/>
      <c r="E205" s="265" t="str">
        <v>Lincolnshire</v>
      </c>
      <c r="F205" s="107" t="s">
        <v>100</v>
      </c>
      <c r="G205" s="268" t="str">
        <f t="shared" si="18"/>
        <v>Lincolnshire</v>
      </c>
      <c r="H205" s="109"/>
      <c r="I205" s="151"/>
      <c r="J205"/>
      <c r="K205"/>
      <c r="L205"/>
      <c r="M205"/>
      <c r="N205"/>
      <c r="O205" s="151"/>
      <c r="P205" s="109"/>
      <c r="Q205" s="305" t="str">
        <f>'Look Up Values'!AE202</f>
        <v>070303 organic halogenated solvents, washing liquids and mother liquors</v>
      </c>
      <c r="R205" s="177" t="s">
        <v>100</v>
      </c>
      <c r="S205" s="296" t="str">
        <f t="shared" si="16"/>
        <v>070303 organic halogenated solvents, washing liquids and mother liquors</v>
      </c>
      <c r="T205" s="228"/>
      <c r="U205" s="305" t="str">
        <f>'Look Up Values'!AE202</f>
        <v>070303 organic halogenated solvents, washing liquids and mother liquors</v>
      </c>
      <c r="V205" s="177" t="s">
        <v>100</v>
      </c>
      <c r="W205" s="296" t="str">
        <f t="shared" si="17"/>
        <v>070303 organic halogenated solvents, washing liquids and mother liquors</v>
      </c>
    </row>
    <row r="206" spans="1:23" ht="33" customHeight="1">
      <c r="A206" s="265" t="str">
        <v>Lisburn and Castlereagh</v>
      </c>
      <c r="B206" s="107" t="s">
        <v>100</v>
      </c>
      <c r="C206" s="268" t="str">
        <f t="shared" si="15"/>
        <v>Lisburn and Castlereagh</v>
      </c>
      <c r="D206" s="109"/>
      <c r="E206" s="265" t="str">
        <v>Lisburn and Castlereagh</v>
      </c>
      <c r="F206" s="107" t="s">
        <v>100</v>
      </c>
      <c r="G206" s="268" t="str">
        <f t="shared" si="18"/>
        <v>Lisburn and Castlereagh</v>
      </c>
      <c r="H206" s="109"/>
      <c r="I206" s="151"/>
      <c r="J206"/>
      <c r="K206"/>
      <c r="L206"/>
      <c r="M206"/>
      <c r="N206"/>
      <c r="O206" s="151"/>
      <c r="P206" s="109"/>
      <c r="Q206" s="305" t="str">
        <f>'Look Up Values'!AE203</f>
        <v>070304 other organic solvents, washing liquids and mother liquors</v>
      </c>
      <c r="R206" s="177" t="s">
        <v>100</v>
      </c>
      <c r="S206" s="296" t="str">
        <f t="shared" si="16"/>
        <v>070304 other organic solvents, washing liquids and mother liquors</v>
      </c>
      <c r="T206" s="228"/>
      <c r="U206" s="305" t="str">
        <f>'Look Up Values'!AE203</f>
        <v>070304 other organic solvents, washing liquids and mother liquors</v>
      </c>
      <c r="V206" s="177" t="s">
        <v>100</v>
      </c>
      <c r="W206" s="296" t="str">
        <f t="shared" si="17"/>
        <v>070304 other organic solvents, washing liquids and mother liquors</v>
      </c>
    </row>
    <row r="207" spans="1:23" ht="33" customHeight="1">
      <c r="A207" s="265" t="str">
        <v>Liverpool</v>
      </c>
      <c r="B207" s="107" t="s">
        <v>100</v>
      </c>
      <c r="C207" s="268" t="str">
        <f t="shared" si="15"/>
        <v>Liverpool</v>
      </c>
      <c r="D207" s="109"/>
      <c r="E207" s="265" t="str">
        <v>Liverpool</v>
      </c>
      <c r="F207" s="107" t="s">
        <v>100</v>
      </c>
      <c r="G207" s="268" t="str">
        <f t="shared" si="18"/>
        <v>Liverpool</v>
      </c>
      <c r="H207" s="109"/>
      <c r="I207" s="151"/>
      <c r="J207"/>
      <c r="K207"/>
      <c r="L207"/>
      <c r="M207"/>
      <c r="N207"/>
      <c r="O207" s="151"/>
      <c r="P207" s="109"/>
      <c r="Q207" s="305" t="str">
        <f>'Look Up Values'!AE204</f>
        <v>070307 halogenated still bottoms and reaction residues</v>
      </c>
      <c r="R207" s="177" t="s">
        <v>100</v>
      </c>
      <c r="S207" s="296" t="str">
        <f t="shared" si="16"/>
        <v>070307 halogenated still bottoms and reaction residues</v>
      </c>
      <c r="T207" s="228"/>
      <c r="U207" s="305" t="str">
        <f>'Look Up Values'!AE204</f>
        <v>070307 halogenated still bottoms and reaction residues</v>
      </c>
      <c r="V207" s="177" t="s">
        <v>100</v>
      </c>
      <c r="W207" s="296" t="str">
        <f t="shared" si="17"/>
        <v>070307 halogenated still bottoms and reaction residues</v>
      </c>
    </row>
    <row r="208" spans="1:23" ht="33" customHeight="1">
      <c r="A208" s="265" t="str">
        <v>London</v>
      </c>
      <c r="B208" s="107" t="s">
        <v>100</v>
      </c>
      <c r="C208" s="268" t="str">
        <f t="shared" si="15"/>
        <v>London</v>
      </c>
      <c r="D208" s="109"/>
      <c r="E208" s="265" t="str">
        <v>London</v>
      </c>
      <c r="F208" s="107" t="s">
        <v>100</v>
      </c>
      <c r="G208" s="268" t="str">
        <f t="shared" si="18"/>
        <v>London</v>
      </c>
      <c r="H208" s="109"/>
      <c r="I208" s="151"/>
      <c r="J208"/>
      <c r="K208"/>
      <c r="L208"/>
      <c r="M208"/>
      <c r="N208"/>
      <c r="O208" s="151"/>
      <c r="P208" s="109"/>
      <c r="Q208" s="305" t="str">
        <f>'Look Up Values'!AE205</f>
        <v>070308 other still bottoms and reaction residues</v>
      </c>
      <c r="R208" s="177" t="s">
        <v>100</v>
      </c>
      <c r="S208" s="296" t="str">
        <f t="shared" si="16"/>
        <v>070308 other still bottoms and reaction residues</v>
      </c>
      <c r="T208" s="228"/>
      <c r="U208" s="305" t="str">
        <f>'Look Up Values'!AE205</f>
        <v>070308 other still bottoms and reaction residues</v>
      </c>
      <c r="V208" s="177" t="s">
        <v>100</v>
      </c>
      <c r="W208" s="296" t="str">
        <f t="shared" si="17"/>
        <v>070308 other still bottoms and reaction residues</v>
      </c>
    </row>
    <row r="209" spans="1:23" ht="33" customHeight="1">
      <c r="A209" s="265" t="str">
        <v>Luton</v>
      </c>
      <c r="B209" s="107" t="s">
        <v>100</v>
      </c>
      <c r="C209" s="268" t="str">
        <f t="shared" si="15"/>
        <v>Luton</v>
      </c>
      <c r="D209" s="109"/>
      <c r="E209" s="265" t="str">
        <v>Luton</v>
      </c>
      <c r="F209" s="107" t="s">
        <v>100</v>
      </c>
      <c r="G209" s="268" t="str">
        <f t="shared" si="18"/>
        <v>Luton</v>
      </c>
      <c r="H209" s="109"/>
      <c r="I209" s="151"/>
      <c r="J209"/>
      <c r="K209"/>
      <c r="L209"/>
      <c r="M209"/>
      <c r="N209"/>
      <c r="O209" s="151"/>
      <c r="P209" s="109"/>
      <c r="Q209" s="305" t="str">
        <f>'Look Up Values'!AE206</f>
        <v>070309 halogenated filter cakes and spent absorbents</v>
      </c>
      <c r="R209" s="177" t="s">
        <v>100</v>
      </c>
      <c r="S209" s="296" t="str">
        <f t="shared" si="16"/>
        <v>070309 halogenated filter cakes and spent absorbents</v>
      </c>
      <c r="T209" s="228"/>
      <c r="U209" s="305" t="str">
        <f>'Look Up Values'!AE206</f>
        <v>070309 halogenated filter cakes and spent absorbents</v>
      </c>
      <c r="V209" s="177" t="s">
        <v>100</v>
      </c>
      <c r="W209" s="296" t="str">
        <f t="shared" si="17"/>
        <v>070309 halogenated filter cakes and spent absorbents</v>
      </c>
    </row>
    <row r="210" spans="1:23" ht="33" customHeight="1">
      <c r="A210" s="265" t="str">
        <v>Maidstone</v>
      </c>
      <c r="B210" s="107" t="s">
        <v>100</v>
      </c>
      <c r="C210" s="268" t="str">
        <f t="shared" si="15"/>
        <v>Maidstone</v>
      </c>
      <c r="D210" s="109"/>
      <c r="E210" s="265" t="str">
        <v>Maidstone</v>
      </c>
      <c r="F210" s="107" t="s">
        <v>100</v>
      </c>
      <c r="G210" s="268" t="str">
        <f t="shared" si="18"/>
        <v>Maidstone</v>
      </c>
      <c r="H210" s="109"/>
      <c r="I210" s="151"/>
      <c r="J210"/>
      <c r="K210"/>
      <c r="L210"/>
      <c r="M210"/>
      <c r="N210"/>
      <c r="O210" s="151"/>
      <c r="P210" s="109"/>
      <c r="Q210" s="305" t="str">
        <f>'Look Up Values'!AE207</f>
        <v>070310 other filter cakes and spent absorbents</v>
      </c>
      <c r="R210" s="177" t="s">
        <v>100</v>
      </c>
      <c r="S210" s="296" t="str">
        <f t="shared" si="16"/>
        <v>070310 other filter cakes and spent absorbents</v>
      </c>
      <c r="T210" s="228"/>
      <c r="U210" s="305" t="str">
        <f>'Look Up Values'!AE207</f>
        <v>070310 other filter cakes and spent absorbents</v>
      </c>
      <c r="V210" s="177" t="s">
        <v>100</v>
      </c>
      <c r="W210" s="296" t="str">
        <f t="shared" si="17"/>
        <v>070310 other filter cakes and spent absorbents</v>
      </c>
    </row>
    <row r="211" spans="1:23" ht="33" customHeight="1">
      <c r="A211" s="265" t="str">
        <v>Maldon</v>
      </c>
      <c r="B211" s="107" t="s">
        <v>100</v>
      </c>
      <c r="C211" s="268" t="str">
        <f t="shared" si="15"/>
        <v>Maldon</v>
      </c>
      <c r="D211" s="109"/>
      <c r="E211" s="265" t="str">
        <v>Maldon</v>
      </c>
      <c r="F211" s="107" t="s">
        <v>100</v>
      </c>
      <c r="G211" s="268" t="str">
        <f t="shared" si="18"/>
        <v>Maldon</v>
      </c>
      <c r="H211" s="109"/>
      <c r="I211" s="151"/>
      <c r="J211"/>
      <c r="K211"/>
      <c r="L211"/>
      <c r="M211"/>
      <c r="N211"/>
      <c r="O211" s="151"/>
      <c r="P211" s="109"/>
      <c r="Q211" s="305" t="str">
        <f>'Look Up Values'!AE208</f>
        <v>070311 sludges from on-site effluent treatment containing hazardous substances</v>
      </c>
      <c r="R211" s="177" t="s">
        <v>100</v>
      </c>
      <c r="S211" s="296" t="str">
        <f t="shared" si="16"/>
        <v>070311 sludges from on-site effluent treatment containing hazardous substances</v>
      </c>
      <c r="T211" s="228"/>
      <c r="U211" s="305" t="str">
        <f>'Look Up Values'!AE208</f>
        <v>070311 sludges from on-site effluent treatment containing hazardous substances</v>
      </c>
      <c r="V211" s="177" t="s">
        <v>100</v>
      </c>
      <c r="W211" s="296" t="str">
        <f t="shared" si="17"/>
        <v>070311 sludges from on-site effluent treatment containing hazardous substances</v>
      </c>
    </row>
    <row r="212" spans="1:23" ht="33" customHeight="1">
      <c r="A212" s="265" t="str">
        <v>Malvern Hills</v>
      </c>
      <c r="B212" s="107" t="s">
        <v>100</v>
      </c>
      <c r="C212" s="268" t="str">
        <f t="shared" si="15"/>
        <v>Malvern Hills</v>
      </c>
      <c r="D212" s="109"/>
      <c r="E212" s="265" t="str">
        <v>Malvern Hills</v>
      </c>
      <c r="F212" s="107" t="s">
        <v>100</v>
      </c>
      <c r="G212" s="268" t="str">
        <f t="shared" si="18"/>
        <v>Malvern Hills</v>
      </c>
      <c r="H212" s="109"/>
      <c r="I212" s="151"/>
      <c r="J212"/>
      <c r="K212"/>
      <c r="L212"/>
      <c r="M212"/>
      <c r="N212"/>
      <c r="O212" s="151"/>
      <c r="P212" s="109"/>
      <c r="Q212" s="305" t="str">
        <f>'Look Up Values'!AE209</f>
        <v>070312 sludges from on-site effluent treatment other than those mentioned in 07 03 11</v>
      </c>
      <c r="R212" s="177" t="s">
        <v>100</v>
      </c>
      <c r="S212" s="296" t="str">
        <f t="shared" si="16"/>
        <v>070312 sludges from on-site effluent treatment other than those mentioned in 07 03 11</v>
      </c>
      <c r="T212" s="228"/>
      <c r="U212" s="305" t="str">
        <f>'Look Up Values'!AE209</f>
        <v>070312 sludges from on-site effluent treatment other than those mentioned in 07 03 11</v>
      </c>
      <c r="V212" s="177" t="s">
        <v>100</v>
      </c>
      <c r="W212" s="296" t="str">
        <f t="shared" si="17"/>
        <v>070312 sludges from on-site effluent treatment other than those mentioned in 07 03 11</v>
      </c>
    </row>
    <row r="213" spans="1:23" ht="33" customHeight="1">
      <c r="A213" s="265" t="str">
        <v>Manchester</v>
      </c>
      <c r="B213" s="107" t="s">
        <v>100</v>
      </c>
      <c r="C213" s="268" t="str">
        <f t="shared" si="15"/>
        <v>Manchester</v>
      </c>
      <c r="D213" s="109"/>
      <c r="E213" s="265" t="str">
        <v>Manchester</v>
      </c>
      <c r="F213" s="107" t="s">
        <v>100</v>
      </c>
      <c r="G213" s="268" t="str">
        <f t="shared" si="18"/>
        <v>Manchester</v>
      </c>
      <c r="H213" s="109"/>
      <c r="I213" s="151"/>
      <c r="J213"/>
      <c r="K213"/>
      <c r="L213"/>
      <c r="M213"/>
      <c r="N213"/>
      <c r="O213" s="151"/>
      <c r="P213" s="109"/>
      <c r="Q213" s="305" t="str">
        <f>'Look Up Values'!AE210</f>
        <v>070399 wastes not otherwise specified</v>
      </c>
      <c r="R213" s="177" t="s">
        <v>100</v>
      </c>
      <c r="S213" s="296" t="str">
        <f t="shared" si="16"/>
        <v>070399 wastes not otherwise specified</v>
      </c>
      <c r="T213" s="228"/>
      <c r="U213" s="305" t="str">
        <f>'Look Up Values'!AE210</f>
        <v>070399 wastes not otherwise specified</v>
      </c>
      <c r="V213" s="177" t="s">
        <v>100</v>
      </c>
      <c r="W213" s="296" t="str">
        <f t="shared" si="17"/>
        <v>070399 wastes not otherwise specified</v>
      </c>
    </row>
    <row r="214" spans="1:23" ht="33" customHeight="1">
      <c r="A214" s="265" t="str">
        <v>Mansfield</v>
      </c>
      <c r="B214" s="107" t="s">
        <v>100</v>
      </c>
      <c r="C214" s="268" t="str">
        <f t="shared" si="15"/>
        <v>Mansfield</v>
      </c>
      <c r="D214" s="109"/>
      <c r="E214" s="265" t="str">
        <v>Mansfield</v>
      </c>
      <c r="F214" s="107" t="s">
        <v>100</v>
      </c>
      <c r="G214" s="268" t="str">
        <f t="shared" si="18"/>
        <v>Mansfield</v>
      </c>
      <c r="H214" s="109"/>
      <c r="I214" s="151"/>
      <c r="J214"/>
      <c r="K214"/>
      <c r="L214"/>
      <c r="M214"/>
      <c r="N214"/>
      <c r="O214" s="151"/>
      <c r="P214" s="109"/>
      <c r="Q214" s="305" t="str">
        <f>'Look Up Values'!AE211</f>
        <v>070401 aqueous washing liquids and mother liquors</v>
      </c>
      <c r="R214" s="177" t="s">
        <v>100</v>
      </c>
      <c r="S214" s="296" t="str">
        <f t="shared" si="16"/>
        <v>070401 aqueous washing liquids and mother liquors</v>
      </c>
      <c r="T214" s="228"/>
      <c r="U214" s="305" t="str">
        <f>'Look Up Values'!AE211</f>
        <v>070401 aqueous washing liquids and mother liquors</v>
      </c>
      <c r="V214" s="177" t="s">
        <v>100</v>
      </c>
      <c r="W214" s="296" t="str">
        <f t="shared" si="17"/>
        <v>070401 aqueous washing liquids and mother liquors</v>
      </c>
    </row>
    <row r="215" spans="1:23" ht="33" customHeight="1">
      <c r="A215" s="265" t="str">
        <v>Medway</v>
      </c>
      <c r="B215" s="107" t="s">
        <v>100</v>
      </c>
      <c r="C215" s="268" t="str">
        <f t="shared" si="15"/>
        <v>Medway</v>
      </c>
      <c r="D215" s="109"/>
      <c r="E215" s="265" t="str">
        <v>Medway</v>
      </c>
      <c r="F215" s="107" t="s">
        <v>100</v>
      </c>
      <c r="G215" s="268" t="str">
        <f t="shared" si="18"/>
        <v>Medway</v>
      </c>
      <c r="H215" s="109"/>
      <c r="I215" s="151"/>
      <c r="J215"/>
      <c r="K215"/>
      <c r="L215"/>
      <c r="M215"/>
      <c r="N215"/>
      <c r="O215" s="151"/>
      <c r="P215" s="109"/>
      <c r="Q215" s="305" t="str">
        <f>'Look Up Values'!AE212</f>
        <v>070403 organic halogenated solvents, washing liquids and mother liquors</v>
      </c>
      <c r="R215" s="177" t="s">
        <v>100</v>
      </c>
      <c r="S215" s="296" t="str">
        <f t="shared" si="16"/>
        <v>070403 organic halogenated solvents, washing liquids and mother liquors</v>
      </c>
      <c r="T215" s="228"/>
      <c r="U215" s="305" t="str">
        <f>'Look Up Values'!AE212</f>
        <v>070403 organic halogenated solvents, washing liquids and mother liquors</v>
      </c>
      <c r="V215" s="177" t="s">
        <v>100</v>
      </c>
      <c r="W215" s="296" t="str">
        <f t="shared" si="17"/>
        <v>070403 organic halogenated solvents, washing liquids and mother liquors</v>
      </c>
    </row>
    <row r="216" spans="1:23" ht="33" customHeight="1">
      <c r="A216" s="265" t="str">
        <v>Melton</v>
      </c>
      <c r="B216" s="107" t="s">
        <v>100</v>
      </c>
      <c r="C216" s="268" t="str">
        <f t="shared" si="15"/>
        <v>Melton</v>
      </c>
      <c r="D216" s="109"/>
      <c r="E216" s="265" t="str">
        <v>Melton</v>
      </c>
      <c r="F216" s="107" t="s">
        <v>100</v>
      </c>
      <c r="G216" s="268" t="str">
        <f t="shared" si="18"/>
        <v>Melton</v>
      </c>
      <c r="H216" s="109"/>
      <c r="I216" s="151"/>
      <c r="J216"/>
      <c r="K216"/>
      <c r="L216"/>
      <c r="M216"/>
      <c r="N216"/>
      <c r="O216" s="151"/>
      <c r="P216" s="109"/>
      <c r="Q216" s="305" t="str">
        <f>'Look Up Values'!AE213</f>
        <v>070404 other organic solvents, washing liquids and mother liquors</v>
      </c>
      <c r="R216" s="177" t="s">
        <v>100</v>
      </c>
      <c r="S216" s="296" t="str">
        <f t="shared" si="16"/>
        <v>070404 other organic solvents, washing liquids and mother liquors</v>
      </c>
      <c r="T216" s="228"/>
      <c r="U216" s="305" t="str">
        <f>'Look Up Values'!AE213</f>
        <v>070404 other organic solvents, washing liquids and mother liquors</v>
      </c>
      <c r="V216" s="177" t="s">
        <v>100</v>
      </c>
      <c r="W216" s="296" t="str">
        <f t="shared" si="17"/>
        <v>070404 other organic solvents, washing liquids and mother liquors</v>
      </c>
    </row>
    <row r="217" spans="1:23" ht="33" customHeight="1">
      <c r="A217" s="265" t="str">
        <v>Merseyside</v>
      </c>
      <c r="B217" s="107" t="s">
        <v>100</v>
      </c>
      <c r="C217" s="268" t="str">
        <f t="shared" si="15"/>
        <v>Merseyside</v>
      </c>
      <c r="D217" s="109"/>
      <c r="E217" s="265" t="str">
        <v>Merseyside</v>
      </c>
      <c r="F217" s="107" t="s">
        <v>100</v>
      </c>
      <c r="G217" s="268" t="str">
        <f t="shared" si="18"/>
        <v>Merseyside</v>
      </c>
      <c r="H217" s="109"/>
      <c r="I217" s="151"/>
      <c r="J217"/>
      <c r="K217"/>
      <c r="L217"/>
      <c r="M217"/>
      <c r="N217"/>
      <c r="O217" s="151"/>
      <c r="P217" s="109"/>
      <c r="Q217" s="305" t="str">
        <f>'Look Up Values'!AE214</f>
        <v>070407 halogenated still bottoms and reaction residues</v>
      </c>
      <c r="R217" s="177" t="s">
        <v>100</v>
      </c>
      <c r="S217" s="296" t="str">
        <f t="shared" si="16"/>
        <v>070407 halogenated still bottoms and reaction residues</v>
      </c>
      <c r="T217" s="228"/>
      <c r="U217" s="305" t="str">
        <f>'Look Up Values'!AE214</f>
        <v>070407 halogenated still bottoms and reaction residues</v>
      </c>
      <c r="V217" s="177" t="s">
        <v>100</v>
      </c>
      <c r="W217" s="296" t="str">
        <f t="shared" si="17"/>
        <v>070407 halogenated still bottoms and reaction residues</v>
      </c>
    </row>
    <row r="218" spans="1:23" ht="33" customHeight="1">
      <c r="A218" s="265" t="str">
        <v>Merthyr Tydfil</v>
      </c>
      <c r="B218" s="107" t="s">
        <v>100</v>
      </c>
      <c r="C218" s="268" t="str">
        <f t="shared" si="15"/>
        <v>Merthyr Tydfil</v>
      </c>
      <c r="D218" s="109"/>
      <c r="E218" s="265" t="str">
        <v>Merthyr Tydfil</v>
      </c>
      <c r="F218" s="107" t="s">
        <v>100</v>
      </c>
      <c r="G218" s="268" t="str">
        <f t="shared" si="18"/>
        <v>Merthyr Tydfil</v>
      </c>
      <c r="H218" s="109"/>
      <c r="I218" s="151"/>
      <c r="J218"/>
      <c r="K218"/>
      <c r="L218"/>
      <c r="M218"/>
      <c r="N218"/>
      <c r="O218" s="151"/>
      <c r="P218" s="109"/>
      <c r="Q218" s="305" t="str">
        <f>'Look Up Values'!AE215</f>
        <v>070408 other still bottoms and reaction residues</v>
      </c>
      <c r="R218" s="177" t="s">
        <v>100</v>
      </c>
      <c r="S218" s="296" t="str">
        <f t="shared" si="16"/>
        <v>070408 other still bottoms and reaction residues</v>
      </c>
      <c r="T218" s="228"/>
      <c r="U218" s="305" t="str">
        <f>'Look Up Values'!AE215</f>
        <v>070408 other still bottoms and reaction residues</v>
      </c>
      <c r="V218" s="177" t="s">
        <v>100</v>
      </c>
      <c r="W218" s="296" t="str">
        <f t="shared" si="17"/>
        <v>070408 other still bottoms and reaction residues</v>
      </c>
    </row>
    <row r="219" spans="1:23" ht="33" customHeight="1">
      <c r="A219" s="265" t="str">
        <v>Merton</v>
      </c>
      <c r="B219" s="107" t="s">
        <v>100</v>
      </c>
      <c r="C219" s="268" t="str">
        <f t="shared" si="15"/>
        <v>Merton</v>
      </c>
      <c r="D219" s="109"/>
      <c r="E219" s="265" t="str">
        <v>Merton</v>
      </c>
      <c r="F219" s="107" t="s">
        <v>100</v>
      </c>
      <c r="G219" s="268" t="str">
        <f t="shared" si="18"/>
        <v>Merton</v>
      </c>
      <c r="H219" s="109"/>
      <c r="I219" s="151"/>
      <c r="J219"/>
      <c r="K219"/>
      <c r="L219"/>
      <c r="M219"/>
      <c r="N219"/>
      <c r="O219" s="151"/>
      <c r="P219" s="109"/>
      <c r="Q219" s="305" t="str">
        <f>'Look Up Values'!AE216</f>
        <v>070409 halogenated filter cakes and spent absorbents</v>
      </c>
      <c r="R219" s="177" t="s">
        <v>100</v>
      </c>
      <c r="S219" s="296" t="str">
        <f t="shared" si="16"/>
        <v>070409 halogenated filter cakes and spent absorbents</v>
      </c>
      <c r="T219" s="228"/>
      <c r="U219" s="305" t="str">
        <f>'Look Up Values'!AE216</f>
        <v>070409 halogenated filter cakes and spent absorbents</v>
      </c>
      <c r="V219" s="177" t="s">
        <v>100</v>
      </c>
      <c r="W219" s="296" t="str">
        <f t="shared" si="17"/>
        <v>070409 halogenated filter cakes and spent absorbents</v>
      </c>
    </row>
    <row r="220" spans="1:23" ht="33" customHeight="1">
      <c r="A220" s="265" t="str">
        <v>Mid and East Antrim</v>
      </c>
      <c r="B220" s="107" t="s">
        <v>100</v>
      </c>
      <c r="C220" s="268" t="str">
        <f t="shared" si="15"/>
        <v>Mid and East Antrim</v>
      </c>
      <c r="D220" s="109"/>
      <c r="E220" s="265" t="str">
        <v>Mid and East Antrim</v>
      </c>
      <c r="F220" s="107" t="s">
        <v>100</v>
      </c>
      <c r="G220" s="268" t="str">
        <f t="shared" si="18"/>
        <v>Mid and East Antrim</v>
      </c>
      <c r="H220" s="109"/>
      <c r="I220" s="151"/>
      <c r="J220"/>
      <c r="K220"/>
      <c r="L220"/>
      <c r="M220"/>
      <c r="N220"/>
      <c r="O220" s="151"/>
      <c r="P220" s="109"/>
      <c r="Q220" s="305" t="str">
        <f>'Look Up Values'!AE217</f>
        <v>070410 other filter cakes and spent absorbents</v>
      </c>
      <c r="R220" s="177" t="s">
        <v>100</v>
      </c>
      <c r="S220" s="296" t="str">
        <f t="shared" si="16"/>
        <v>070410 other filter cakes and spent absorbents</v>
      </c>
      <c r="T220" s="228"/>
      <c r="U220" s="305" t="str">
        <f>'Look Up Values'!AE217</f>
        <v>070410 other filter cakes and spent absorbents</v>
      </c>
      <c r="V220" s="177" t="s">
        <v>100</v>
      </c>
      <c r="W220" s="296" t="str">
        <f t="shared" si="17"/>
        <v>070410 other filter cakes and spent absorbents</v>
      </c>
    </row>
    <row r="221" spans="1:23" ht="33" customHeight="1">
      <c r="A221" s="265" t="str">
        <v>Mid Devon</v>
      </c>
      <c r="B221" s="107" t="s">
        <v>100</v>
      </c>
      <c r="C221" s="268" t="str">
        <f t="shared" si="15"/>
        <v>Mid Devon</v>
      </c>
      <c r="D221" s="109"/>
      <c r="E221" s="265" t="str">
        <v>Mid Devon</v>
      </c>
      <c r="F221" s="107" t="s">
        <v>100</v>
      </c>
      <c r="G221" s="268" t="str">
        <f t="shared" si="18"/>
        <v>Mid Devon</v>
      </c>
      <c r="H221" s="109"/>
      <c r="I221" s="151"/>
      <c r="J221"/>
      <c r="K221"/>
      <c r="L221"/>
      <c r="M221"/>
      <c r="N221"/>
      <c r="O221" s="151"/>
      <c r="P221" s="109"/>
      <c r="Q221" s="305" t="str">
        <f>'Look Up Values'!AE218</f>
        <v>070411 sludges from on-site effluent treatment containing hazardous substances</v>
      </c>
      <c r="R221" s="177" t="s">
        <v>100</v>
      </c>
      <c r="S221" s="296" t="str">
        <f t="shared" si="16"/>
        <v>070411 sludges from on-site effluent treatment containing hazardous substances</v>
      </c>
      <c r="T221" s="228"/>
      <c r="U221" s="305" t="str">
        <f>'Look Up Values'!AE218</f>
        <v>070411 sludges from on-site effluent treatment containing hazardous substances</v>
      </c>
      <c r="V221" s="177" t="s">
        <v>100</v>
      </c>
      <c r="W221" s="296" t="str">
        <f t="shared" si="17"/>
        <v>070411 sludges from on-site effluent treatment containing hazardous substances</v>
      </c>
    </row>
    <row r="222" spans="1:23" ht="33" customHeight="1">
      <c r="A222" s="265" t="str">
        <v>Mid Suffolk</v>
      </c>
      <c r="B222" s="107" t="s">
        <v>100</v>
      </c>
      <c r="C222" s="268" t="str">
        <f t="shared" si="15"/>
        <v>Mid Suffolk</v>
      </c>
      <c r="D222" s="109"/>
      <c r="E222" s="265" t="str">
        <v>Mid Suffolk</v>
      </c>
      <c r="F222" s="107" t="s">
        <v>100</v>
      </c>
      <c r="G222" s="268" t="str">
        <f t="shared" si="18"/>
        <v>Mid Suffolk</v>
      </c>
      <c r="H222" s="109"/>
      <c r="I222" s="151"/>
      <c r="J222"/>
      <c r="K222"/>
      <c r="L222"/>
      <c r="M222"/>
      <c r="N222"/>
      <c r="O222" s="151"/>
      <c r="P222" s="109"/>
      <c r="Q222" s="305" t="str">
        <f>'Look Up Values'!AE219</f>
        <v>070412 sludges from on-site effluent treatment other than those mentioned in 07 04 11</v>
      </c>
      <c r="R222" s="177" t="s">
        <v>100</v>
      </c>
      <c r="S222" s="296" t="str">
        <f t="shared" si="16"/>
        <v>070412 sludges from on-site effluent treatment other than those mentioned in 07 04 11</v>
      </c>
      <c r="T222" s="228"/>
      <c r="U222" s="305" t="str">
        <f>'Look Up Values'!AE219</f>
        <v>070412 sludges from on-site effluent treatment other than those mentioned in 07 04 11</v>
      </c>
      <c r="V222" s="177" t="s">
        <v>100</v>
      </c>
      <c r="W222" s="296" t="str">
        <f t="shared" si="17"/>
        <v>070412 sludges from on-site effluent treatment other than those mentioned in 07 04 11</v>
      </c>
    </row>
    <row r="223" spans="1:23" ht="33" customHeight="1">
      <c r="A223" s="265" t="str">
        <v>Mid Sussex</v>
      </c>
      <c r="B223" s="107" t="s">
        <v>100</v>
      </c>
      <c r="C223" s="268" t="str">
        <f t="shared" si="15"/>
        <v>Mid Sussex</v>
      </c>
      <c r="D223" s="109"/>
      <c r="E223" s="265" t="str">
        <v>Mid Sussex</v>
      </c>
      <c r="F223" s="107" t="s">
        <v>100</v>
      </c>
      <c r="G223" s="268" t="str">
        <f t="shared" si="18"/>
        <v>Mid Sussex</v>
      </c>
      <c r="H223" s="109"/>
      <c r="I223" s="151"/>
      <c r="J223"/>
      <c r="K223"/>
      <c r="L223"/>
      <c r="M223"/>
      <c r="N223"/>
      <c r="O223" s="151"/>
      <c r="P223" s="109"/>
      <c r="Q223" s="305" t="str">
        <f>'Look Up Values'!AE220</f>
        <v>070413 solid wastes containing hazardous substances</v>
      </c>
      <c r="R223" s="177" t="s">
        <v>100</v>
      </c>
      <c r="S223" s="296" t="str">
        <f t="shared" si="16"/>
        <v>070413 solid wastes containing hazardous substances</v>
      </c>
      <c r="T223" s="228"/>
      <c r="U223" s="305" t="str">
        <f>'Look Up Values'!AE220</f>
        <v>070413 solid wastes containing hazardous substances</v>
      </c>
      <c r="V223" s="177" t="s">
        <v>100</v>
      </c>
      <c r="W223" s="296" t="str">
        <f t="shared" si="17"/>
        <v>070413 solid wastes containing hazardous substances</v>
      </c>
    </row>
    <row r="224" spans="1:23" ht="33" customHeight="1">
      <c r="A224" s="265" t="str">
        <v>Mid Ulster</v>
      </c>
      <c r="B224" s="107" t="s">
        <v>100</v>
      </c>
      <c r="C224" s="268" t="str">
        <f t="shared" si="15"/>
        <v>Mid Ulster</v>
      </c>
      <c r="D224" s="109"/>
      <c r="E224" s="265" t="str">
        <v>Mid Ulster</v>
      </c>
      <c r="F224" s="107" t="s">
        <v>100</v>
      </c>
      <c r="G224" s="268" t="str">
        <f t="shared" si="18"/>
        <v>Mid Ulster</v>
      </c>
      <c r="H224" s="109"/>
      <c r="I224" s="151"/>
      <c r="J224"/>
      <c r="K224"/>
      <c r="L224"/>
      <c r="M224"/>
      <c r="N224"/>
      <c r="O224" s="151"/>
      <c r="P224" s="109"/>
      <c r="Q224" s="305" t="str">
        <f>'Look Up Values'!AE221</f>
        <v>070499 wastes not otherwise specified</v>
      </c>
      <c r="R224" s="177" t="s">
        <v>100</v>
      </c>
      <c r="S224" s="296" t="str">
        <f t="shared" si="16"/>
        <v>070499 wastes not otherwise specified</v>
      </c>
      <c r="T224" s="228"/>
      <c r="U224" s="305" t="str">
        <f>'Look Up Values'!AE221</f>
        <v>070499 wastes not otherwise specified</v>
      </c>
      <c r="V224" s="177" t="s">
        <v>100</v>
      </c>
      <c r="W224" s="296" t="str">
        <f t="shared" si="17"/>
        <v>070499 wastes not otherwise specified</v>
      </c>
    </row>
    <row r="225" spans="1:23" ht="33" customHeight="1">
      <c r="A225" s="265" t="str">
        <v>Middlesbrough</v>
      </c>
      <c r="B225" s="107" t="s">
        <v>100</v>
      </c>
      <c r="C225" s="268" t="str">
        <f t="shared" si="15"/>
        <v>Middlesbrough</v>
      </c>
      <c r="D225" s="109"/>
      <c r="E225" s="265" t="str">
        <v>Middlesbrough</v>
      </c>
      <c r="F225" s="107" t="s">
        <v>100</v>
      </c>
      <c r="G225" s="268" t="str">
        <f t="shared" si="18"/>
        <v>Middlesbrough</v>
      </c>
      <c r="H225" s="109"/>
      <c r="I225" s="151"/>
      <c r="J225"/>
      <c r="K225"/>
      <c r="L225"/>
      <c r="M225"/>
      <c r="N225"/>
      <c r="O225" s="151"/>
      <c r="P225" s="109"/>
      <c r="Q225" s="305" t="str">
        <f>'Look Up Values'!AE222</f>
        <v>070501 aqueous washing liquids and mother liquors</v>
      </c>
      <c r="R225" s="177" t="s">
        <v>100</v>
      </c>
      <c r="S225" s="296" t="str">
        <f t="shared" si="16"/>
        <v>070501 aqueous washing liquids and mother liquors</v>
      </c>
      <c r="T225" s="228"/>
      <c r="U225" s="305" t="str">
        <f>'Look Up Values'!AE222</f>
        <v>070501 aqueous washing liquids and mother liquors</v>
      </c>
      <c r="V225" s="177" t="s">
        <v>100</v>
      </c>
      <c r="W225" s="296" t="str">
        <f t="shared" si="17"/>
        <v>070501 aqueous washing liquids and mother liquors</v>
      </c>
    </row>
    <row r="226" spans="1:23" ht="33" customHeight="1">
      <c r="A226" s="265" t="str">
        <v>Midlothian</v>
      </c>
      <c r="B226" s="107" t="s">
        <v>100</v>
      </c>
      <c r="C226" s="268" t="str">
        <f t="shared" si="15"/>
        <v>Midlothian</v>
      </c>
      <c r="D226" s="109"/>
      <c r="E226" s="265" t="str">
        <v>Midlothian</v>
      </c>
      <c r="F226" s="107" t="s">
        <v>100</v>
      </c>
      <c r="G226" s="268" t="str">
        <f t="shared" si="18"/>
        <v>Midlothian</v>
      </c>
      <c r="H226" s="109"/>
      <c r="I226" s="151"/>
      <c r="J226"/>
      <c r="K226"/>
      <c r="L226"/>
      <c r="M226"/>
      <c r="N226"/>
      <c r="O226" s="151"/>
      <c r="P226" s="109"/>
      <c r="Q226" s="305" t="str">
        <f>'Look Up Values'!AE223</f>
        <v>070503 organic halogenated solvents, washing liquids and mother liquors</v>
      </c>
      <c r="R226" s="177" t="s">
        <v>100</v>
      </c>
      <c r="S226" s="296" t="str">
        <f t="shared" si="16"/>
        <v>070503 organic halogenated solvents, washing liquids and mother liquors</v>
      </c>
      <c r="T226" s="228"/>
      <c r="U226" s="305" t="str">
        <f>'Look Up Values'!AE223</f>
        <v>070503 organic halogenated solvents, washing liquids and mother liquors</v>
      </c>
      <c r="V226" s="177" t="s">
        <v>100</v>
      </c>
      <c r="W226" s="296" t="str">
        <f t="shared" si="17"/>
        <v>070503 organic halogenated solvents, washing liquids and mother liquors</v>
      </c>
    </row>
    <row r="227" spans="1:23" ht="33" customHeight="1">
      <c r="A227" s="265" t="str">
        <v>Milton Keynes</v>
      </c>
      <c r="B227" s="107" t="s">
        <v>100</v>
      </c>
      <c r="C227" s="268" t="str">
        <f t="shared" si="15"/>
        <v>Milton Keynes</v>
      </c>
      <c r="D227" s="109"/>
      <c r="E227" s="265" t="str">
        <v>Milton Keynes</v>
      </c>
      <c r="F227" s="107" t="s">
        <v>100</v>
      </c>
      <c r="G227" s="268" t="str">
        <f t="shared" si="18"/>
        <v>Milton Keynes</v>
      </c>
      <c r="H227" s="109"/>
      <c r="I227" s="151"/>
      <c r="J227"/>
      <c r="K227"/>
      <c r="L227"/>
      <c r="M227"/>
      <c r="N227"/>
      <c r="O227" s="151"/>
      <c r="P227" s="109"/>
      <c r="Q227" s="305" t="str">
        <f>'Look Up Values'!AE224</f>
        <v>070504 other organic solvents, washing liquids and mother liquors</v>
      </c>
      <c r="R227" s="177" t="s">
        <v>100</v>
      </c>
      <c r="S227" s="296" t="str">
        <f t="shared" si="16"/>
        <v>070504 other organic solvents, washing liquids and mother liquors</v>
      </c>
      <c r="T227" s="228"/>
      <c r="U227" s="305" t="str">
        <f>'Look Up Values'!AE224</f>
        <v>070504 other organic solvents, washing liquids and mother liquors</v>
      </c>
      <c r="V227" s="177" t="s">
        <v>100</v>
      </c>
      <c r="W227" s="296" t="str">
        <f t="shared" si="17"/>
        <v>070504 other organic solvents, washing liquids and mother liquors</v>
      </c>
    </row>
    <row r="228" spans="1:23" ht="33" customHeight="1">
      <c r="A228" s="265" t="str">
        <v>Mole Valley</v>
      </c>
      <c r="B228" s="107" t="s">
        <v>100</v>
      </c>
      <c r="C228" s="268" t="str">
        <f t="shared" si="15"/>
        <v>Mole Valley</v>
      </c>
      <c r="D228" s="109"/>
      <c r="E228" s="265" t="str">
        <v>Mole Valley</v>
      </c>
      <c r="F228" s="107" t="s">
        <v>100</v>
      </c>
      <c r="G228" s="268" t="str">
        <f t="shared" si="18"/>
        <v>Mole Valley</v>
      </c>
      <c r="H228" s="109"/>
      <c r="I228" s="151"/>
      <c r="J228"/>
      <c r="K228"/>
      <c r="L228"/>
      <c r="M228"/>
      <c r="N228"/>
      <c r="O228" s="151"/>
      <c r="P228" s="109"/>
      <c r="Q228" s="305" t="str">
        <f>'Look Up Values'!AE225</f>
        <v>070507 halogenated still bottoms and reaction residues</v>
      </c>
      <c r="R228" s="177" t="s">
        <v>100</v>
      </c>
      <c r="S228" s="296" t="str">
        <f t="shared" si="16"/>
        <v>070507 halogenated still bottoms and reaction residues</v>
      </c>
      <c r="T228" s="228"/>
      <c r="U228" s="305" t="str">
        <f>'Look Up Values'!AE225</f>
        <v>070507 halogenated still bottoms and reaction residues</v>
      </c>
      <c r="V228" s="177" t="s">
        <v>100</v>
      </c>
      <c r="W228" s="296" t="str">
        <f t="shared" si="17"/>
        <v>070507 halogenated still bottoms and reaction residues</v>
      </c>
    </row>
    <row r="229" spans="1:23" ht="33" customHeight="1">
      <c r="A229" s="265" t="str">
        <v>Monmouthshire</v>
      </c>
      <c r="B229" s="107" t="s">
        <v>100</v>
      </c>
      <c r="C229" s="268" t="str">
        <f t="shared" si="15"/>
        <v>Monmouthshire</v>
      </c>
      <c r="D229" s="109"/>
      <c r="E229" s="265" t="str">
        <v>Monmouthshire</v>
      </c>
      <c r="F229" s="107" t="s">
        <v>100</v>
      </c>
      <c r="G229" s="268" t="str">
        <f t="shared" si="18"/>
        <v>Monmouthshire</v>
      </c>
      <c r="H229" s="109"/>
      <c r="I229" s="151"/>
      <c r="J229"/>
      <c r="K229"/>
      <c r="L229"/>
      <c r="M229"/>
      <c r="N229"/>
      <c r="O229" s="151"/>
      <c r="P229" s="109"/>
      <c r="Q229" s="305" t="str">
        <f>'Look Up Values'!AE226</f>
        <v>070508 other still bottoms and reaction residues</v>
      </c>
      <c r="R229" s="177" t="s">
        <v>100</v>
      </c>
      <c r="S229" s="296" t="str">
        <f t="shared" si="16"/>
        <v>070508 other still bottoms and reaction residues</v>
      </c>
      <c r="T229" s="228"/>
      <c r="U229" s="305" t="str">
        <f>'Look Up Values'!AE226</f>
        <v>070508 other still bottoms and reaction residues</v>
      </c>
      <c r="V229" s="177" t="s">
        <v>100</v>
      </c>
      <c r="W229" s="296" t="str">
        <f t="shared" si="17"/>
        <v>070508 other still bottoms and reaction residues</v>
      </c>
    </row>
    <row r="230" spans="1:23" ht="33" customHeight="1">
      <c r="A230" s="265" t="str">
        <v>Moray</v>
      </c>
      <c r="B230" s="107" t="s">
        <v>100</v>
      </c>
      <c r="C230" s="268" t="str">
        <f t="shared" si="15"/>
        <v>Moray</v>
      </c>
      <c r="D230" s="109"/>
      <c r="E230" s="265" t="str">
        <v>Moray</v>
      </c>
      <c r="F230" s="107" t="s">
        <v>100</v>
      </c>
      <c r="G230" s="268" t="str">
        <f t="shared" si="18"/>
        <v>Moray</v>
      </c>
      <c r="H230" s="109"/>
      <c r="I230" s="151"/>
      <c r="J230"/>
      <c r="K230"/>
      <c r="L230"/>
      <c r="M230"/>
      <c r="N230"/>
      <c r="O230" s="151"/>
      <c r="P230" s="109"/>
      <c r="Q230" s="305" t="str">
        <f>'Look Up Values'!AE227</f>
        <v>070509 halogenated filter cakes and spent absorbents</v>
      </c>
      <c r="R230" s="177" t="s">
        <v>100</v>
      </c>
      <c r="S230" s="296" t="str">
        <f t="shared" si="16"/>
        <v>070509 halogenated filter cakes and spent absorbents</v>
      </c>
      <c r="T230" s="228"/>
      <c r="U230" s="305" t="str">
        <f>'Look Up Values'!AE227</f>
        <v>070509 halogenated filter cakes and spent absorbents</v>
      </c>
      <c r="V230" s="177" t="s">
        <v>100</v>
      </c>
      <c r="W230" s="296" t="str">
        <f t="shared" si="17"/>
        <v>070509 halogenated filter cakes and spent absorbents</v>
      </c>
    </row>
    <row r="231" spans="1:23" ht="33" customHeight="1">
      <c r="A231" s="265" t="str">
        <v>Na h-Eileanan Siar</v>
      </c>
      <c r="B231" s="107" t="s">
        <v>100</v>
      </c>
      <c r="C231" s="268" t="str">
        <f t="shared" si="15"/>
        <v>Na h-Eileanan Siar</v>
      </c>
      <c r="D231" s="109"/>
      <c r="E231" s="265" t="str">
        <v>Na h-Eileanan Siar</v>
      </c>
      <c r="F231" s="107" t="s">
        <v>100</v>
      </c>
      <c r="G231" s="268" t="str">
        <f t="shared" si="18"/>
        <v>Na h-Eileanan Siar</v>
      </c>
      <c r="H231" s="109"/>
      <c r="I231" s="151"/>
      <c r="J231"/>
      <c r="K231"/>
      <c r="L231"/>
      <c r="M231"/>
      <c r="N231"/>
      <c r="O231" s="151"/>
      <c r="P231" s="109"/>
      <c r="Q231" s="305" t="str">
        <f>'Look Up Values'!AE228</f>
        <v>070510 other filter cakes and spent absorbents</v>
      </c>
      <c r="R231" s="177" t="s">
        <v>100</v>
      </c>
      <c r="S231" s="296" t="str">
        <f t="shared" si="16"/>
        <v>070510 other filter cakes and spent absorbents</v>
      </c>
      <c r="T231" s="228"/>
      <c r="U231" s="305" t="str">
        <f>'Look Up Values'!AE228</f>
        <v>070510 other filter cakes and spent absorbents</v>
      </c>
      <c r="V231" s="177" t="s">
        <v>100</v>
      </c>
      <c r="W231" s="296" t="str">
        <f t="shared" si="17"/>
        <v>070510 other filter cakes and spent absorbents</v>
      </c>
    </row>
    <row r="232" spans="1:23" ht="33" customHeight="1">
      <c r="A232" s="265" t="str">
        <v>Neath Port Talbot</v>
      </c>
      <c r="B232" s="107" t="s">
        <v>100</v>
      </c>
      <c r="C232" s="268" t="str">
        <f t="shared" si="15"/>
        <v>Neath Port Talbot</v>
      </c>
      <c r="D232" s="109"/>
      <c r="E232" s="265" t="str">
        <v>Neath Port Talbot</v>
      </c>
      <c r="F232" s="107" t="s">
        <v>100</v>
      </c>
      <c r="G232" s="268" t="str">
        <f t="shared" si="18"/>
        <v>Neath Port Talbot</v>
      </c>
      <c r="H232" s="109"/>
      <c r="I232" s="151"/>
      <c r="J232"/>
      <c r="K232"/>
      <c r="L232"/>
      <c r="M232"/>
      <c r="N232"/>
      <c r="O232" s="151"/>
      <c r="P232" s="109"/>
      <c r="Q232" s="305" t="str">
        <f>'Look Up Values'!AE229</f>
        <v>070511 sludges from on-site effluent treatment containing hazardous substances</v>
      </c>
      <c r="R232" s="177" t="s">
        <v>100</v>
      </c>
      <c r="S232" s="296" t="str">
        <f t="shared" si="16"/>
        <v>070511 sludges from on-site effluent treatment containing hazardous substances</v>
      </c>
      <c r="T232" s="228"/>
      <c r="U232" s="305" t="str">
        <f>'Look Up Values'!AE229</f>
        <v>070511 sludges from on-site effluent treatment containing hazardous substances</v>
      </c>
      <c r="V232" s="177" t="s">
        <v>100</v>
      </c>
      <c r="W232" s="296" t="str">
        <f t="shared" si="17"/>
        <v>070511 sludges from on-site effluent treatment containing hazardous substances</v>
      </c>
    </row>
    <row r="233" spans="1:23" ht="33" customHeight="1">
      <c r="A233" s="265" t="str">
        <v>New Forest</v>
      </c>
      <c r="B233" s="107" t="s">
        <v>100</v>
      </c>
      <c r="C233" s="268" t="str">
        <f t="shared" si="15"/>
        <v>New Forest</v>
      </c>
      <c r="D233" s="109"/>
      <c r="E233" s="265" t="str">
        <v>New Forest</v>
      </c>
      <c r="F233" s="107" t="s">
        <v>100</v>
      </c>
      <c r="G233" s="268" t="str">
        <f t="shared" si="18"/>
        <v>New Forest</v>
      </c>
      <c r="H233" s="109"/>
      <c r="I233" s="151"/>
      <c r="J233"/>
      <c r="K233"/>
      <c r="L233"/>
      <c r="M233"/>
      <c r="N233"/>
      <c r="O233" s="151"/>
      <c r="P233" s="109"/>
      <c r="Q233" s="305" t="str">
        <f>'Look Up Values'!AE230</f>
        <v>070512 sludges from on-site effluent treatment other than those mentioned in 07 05 11</v>
      </c>
      <c r="R233" s="177" t="s">
        <v>100</v>
      </c>
      <c r="S233" s="296" t="str">
        <f t="shared" si="16"/>
        <v>070512 sludges from on-site effluent treatment other than those mentioned in 07 05 11</v>
      </c>
      <c r="T233" s="228"/>
      <c r="U233" s="305" t="str">
        <f>'Look Up Values'!AE230</f>
        <v>070512 sludges from on-site effluent treatment other than those mentioned in 07 05 11</v>
      </c>
      <c r="V233" s="177" t="s">
        <v>100</v>
      </c>
      <c r="W233" s="296" t="str">
        <f t="shared" si="17"/>
        <v>070512 sludges from on-site effluent treatment other than those mentioned in 07 05 11</v>
      </c>
    </row>
    <row r="234" spans="1:23" ht="33" customHeight="1">
      <c r="A234" s="265" t="str">
        <v>Newark and Sherwood</v>
      </c>
      <c r="B234" s="107" t="s">
        <v>100</v>
      </c>
      <c r="C234" s="268" t="str">
        <f t="shared" si="15"/>
        <v>Newark and Sherwood</v>
      </c>
      <c r="D234" s="109"/>
      <c r="E234" s="265" t="str">
        <v>Newark and Sherwood</v>
      </c>
      <c r="F234" s="107" t="s">
        <v>100</v>
      </c>
      <c r="G234" s="268" t="str">
        <f t="shared" si="18"/>
        <v>Newark and Sherwood</v>
      </c>
      <c r="H234" s="109"/>
      <c r="I234" s="151"/>
      <c r="J234"/>
      <c r="K234"/>
      <c r="L234"/>
      <c r="M234"/>
      <c r="N234"/>
      <c r="O234" s="151"/>
      <c r="P234" s="109"/>
      <c r="Q234" s="305" t="str">
        <f>'Look Up Values'!AE231</f>
        <v>070513 solid wastes containing hazardous substances</v>
      </c>
      <c r="R234" s="177" t="s">
        <v>100</v>
      </c>
      <c r="S234" s="296" t="str">
        <f t="shared" si="16"/>
        <v>070513 solid wastes containing hazardous substances</v>
      </c>
      <c r="T234" s="228"/>
      <c r="U234" s="305" t="str">
        <f>'Look Up Values'!AE231</f>
        <v>070513 solid wastes containing hazardous substances</v>
      </c>
      <c r="V234" s="177" t="s">
        <v>100</v>
      </c>
      <c r="W234" s="296" t="str">
        <f t="shared" si="17"/>
        <v>070513 solid wastes containing hazardous substances</v>
      </c>
    </row>
    <row r="235" spans="1:23" ht="33" customHeight="1">
      <c r="A235" s="265" t="str">
        <v>Newcastle upon Tyne</v>
      </c>
      <c r="B235" s="107" t="s">
        <v>100</v>
      </c>
      <c r="C235" s="268" t="str">
        <f t="shared" si="15"/>
        <v>Newcastle upon Tyne</v>
      </c>
      <c r="D235" s="109"/>
      <c r="E235" s="265" t="str">
        <v>Newcastle upon Tyne</v>
      </c>
      <c r="F235" s="107" t="s">
        <v>100</v>
      </c>
      <c r="G235" s="268" t="str">
        <f t="shared" si="18"/>
        <v>Newcastle upon Tyne</v>
      </c>
      <c r="H235" s="109"/>
      <c r="I235" s="151"/>
      <c r="J235"/>
      <c r="K235"/>
      <c r="L235"/>
      <c r="M235"/>
      <c r="N235"/>
      <c r="O235" s="151"/>
      <c r="P235" s="109"/>
      <c r="Q235" s="305" t="str">
        <f>'Look Up Values'!AE232</f>
        <v>070514 solid wastes other than those mentioned in 07 05 13</v>
      </c>
      <c r="R235" s="177" t="s">
        <v>100</v>
      </c>
      <c r="S235" s="296" t="str">
        <f t="shared" si="16"/>
        <v>070514 solid wastes other than those mentioned in 07 05 13</v>
      </c>
      <c r="T235" s="228"/>
      <c r="U235" s="305" t="str">
        <f>'Look Up Values'!AE232</f>
        <v>070514 solid wastes other than those mentioned in 07 05 13</v>
      </c>
      <c r="V235" s="177" t="s">
        <v>100</v>
      </c>
      <c r="W235" s="296" t="str">
        <f t="shared" si="17"/>
        <v>070514 solid wastes other than those mentioned in 07 05 13</v>
      </c>
    </row>
    <row r="236" spans="1:23" ht="33" customHeight="1">
      <c r="A236" s="265" t="str">
        <v>Newcastle-under-Lyme</v>
      </c>
      <c r="B236" s="107" t="s">
        <v>100</v>
      </c>
      <c r="C236" s="268" t="str">
        <f t="shared" si="15"/>
        <v>Newcastle-under-Lyme</v>
      </c>
      <c r="D236" s="109"/>
      <c r="E236" s="265" t="str">
        <v>Newcastle-under-Lyme</v>
      </c>
      <c r="F236" s="107" t="s">
        <v>100</v>
      </c>
      <c r="G236" s="268" t="str">
        <f t="shared" si="18"/>
        <v>Newcastle-under-Lyme</v>
      </c>
      <c r="H236" s="109"/>
      <c r="I236" s="151"/>
      <c r="J236"/>
      <c r="K236"/>
      <c r="L236"/>
      <c r="M236"/>
      <c r="N236"/>
      <c r="O236" s="151"/>
      <c r="P236" s="109"/>
      <c r="Q236" s="305" t="str">
        <f>'Look Up Values'!AE233</f>
        <v>070599 wastes not otherwise specified</v>
      </c>
      <c r="R236" s="177" t="s">
        <v>100</v>
      </c>
      <c r="S236" s="296" t="str">
        <f t="shared" si="16"/>
        <v>070599 wastes not otherwise specified</v>
      </c>
      <c r="T236" s="228"/>
      <c r="U236" s="305" t="str">
        <f>'Look Up Values'!AE233</f>
        <v>070599 wastes not otherwise specified</v>
      </c>
      <c r="V236" s="177" t="s">
        <v>100</v>
      </c>
      <c r="W236" s="296" t="str">
        <f t="shared" si="17"/>
        <v>070599 wastes not otherwise specified</v>
      </c>
    </row>
    <row r="237" spans="1:23" ht="33" customHeight="1">
      <c r="A237" s="265" t="str">
        <v>Newham</v>
      </c>
      <c r="B237" s="107" t="s">
        <v>100</v>
      </c>
      <c r="C237" s="268" t="str">
        <f t="shared" si="15"/>
        <v>Newham</v>
      </c>
      <c r="D237" s="109"/>
      <c r="E237" s="265" t="str">
        <v>Newham</v>
      </c>
      <c r="F237" s="107" t="s">
        <v>100</v>
      </c>
      <c r="G237" s="268" t="str">
        <f t="shared" si="18"/>
        <v>Newham</v>
      </c>
      <c r="H237" s="109"/>
      <c r="I237" s="151"/>
      <c r="J237"/>
      <c r="K237"/>
      <c r="L237"/>
      <c r="M237"/>
      <c r="N237"/>
      <c r="O237" s="151"/>
      <c r="P237" s="109"/>
      <c r="Q237" s="305" t="str">
        <f>'Look Up Values'!AE234</f>
        <v>070601 aqueous washing liquids and mother liquors</v>
      </c>
      <c r="R237" s="177" t="s">
        <v>100</v>
      </c>
      <c r="S237" s="296" t="str">
        <f t="shared" si="16"/>
        <v>070601 aqueous washing liquids and mother liquors</v>
      </c>
      <c r="T237" s="228"/>
      <c r="U237" s="305" t="str">
        <f>'Look Up Values'!AE234</f>
        <v>070601 aqueous washing liquids and mother liquors</v>
      </c>
      <c r="V237" s="177" t="s">
        <v>100</v>
      </c>
      <c r="W237" s="296" t="str">
        <f t="shared" si="17"/>
        <v>070601 aqueous washing liquids and mother liquors</v>
      </c>
    </row>
    <row r="238" spans="1:23" ht="33" customHeight="1">
      <c r="A238" s="265" t="str">
        <v>Newport</v>
      </c>
      <c r="B238" s="107" t="s">
        <v>100</v>
      </c>
      <c r="C238" s="268" t="str">
        <f t="shared" si="15"/>
        <v>Newport</v>
      </c>
      <c r="D238" s="109"/>
      <c r="E238" s="265" t="str">
        <v>Newport</v>
      </c>
      <c r="F238" s="107" t="s">
        <v>100</v>
      </c>
      <c r="G238" s="268" t="str">
        <f t="shared" si="18"/>
        <v>Newport</v>
      </c>
      <c r="H238" s="109"/>
      <c r="I238" s="151"/>
      <c r="J238"/>
      <c r="K238"/>
      <c r="L238"/>
      <c r="M238"/>
      <c r="N238"/>
      <c r="O238" s="151"/>
      <c r="P238" s="109"/>
      <c r="Q238" s="305" t="str">
        <f>'Look Up Values'!AE235</f>
        <v>070603 organic halogenated solvents, washing liquids and mother liquors</v>
      </c>
      <c r="R238" s="177" t="s">
        <v>100</v>
      </c>
      <c r="S238" s="296" t="str">
        <f t="shared" si="16"/>
        <v>070603 organic halogenated solvents, washing liquids and mother liquors</v>
      </c>
      <c r="T238" s="228"/>
      <c r="U238" s="305" t="str">
        <f>'Look Up Values'!AE235</f>
        <v>070603 organic halogenated solvents, washing liquids and mother liquors</v>
      </c>
      <c r="V238" s="177" t="s">
        <v>100</v>
      </c>
      <c r="W238" s="296" t="str">
        <f t="shared" si="17"/>
        <v>070603 organic halogenated solvents, washing liquids and mother liquors</v>
      </c>
    </row>
    <row r="239" spans="1:23" ht="33" customHeight="1">
      <c r="A239" s="265" t="str">
        <v>Newry, Mourne and Down</v>
      </c>
      <c r="B239" s="107" t="s">
        <v>100</v>
      </c>
      <c r="C239" s="268" t="str">
        <f t="shared" si="15"/>
        <v>Newry, Mourne and Down</v>
      </c>
      <c r="D239" s="109"/>
      <c r="E239" s="265" t="str">
        <v>Newry, Mourne and Down</v>
      </c>
      <c r="F239" s="107" t="s">
        <v>100</v>
      </c>
      <c r="G239" s="268" t="str">
        <f t="shared" si="18"/>
        <v>Newry, Mourne and Down</v>
      </c>
      <c r="H239" s="109"/>
      <c r="I239" s="151"/>
      <c r="J239"/>
      <c r="K239"/>
      <c r="L239"/>
      <c r="M239"/>
      <c r="N239"/>
      <c r="O239" s="151"/>
      <c r="P239" s="109"/>
      <c r="Q239" s="305" t="str">
        <f>'Look Up Values'!AE236</f>
        <v>070604 other organic solvents, washing liquids and mother liquors</v>
      </c>
      <c r="R239" s="177" t="s">
        <v>100</v>
      </c>
      <c r="S239" s="296" t="str">
        <f t="shared" si="16"/>
        <v>070604 other organic solvents, washing liquids and mother liquors</v>
      </c>
      <c r="T239" s="228"/>
      <c r="U239" s="305" t="str">
        <f>'Look Up Values'!AE236</f>
        <v>070604 other organic solvents, washing liquids and mother liquors</v>
      </c>
      <c r="V239" s="177" t="s">
        <v>100</v>
      </c>
      <c r="W239" s="296" t="str">
        <f t="shared" si="17"/>
        <v>070604 other organic solvents, washing liquids and mother liquors</v>
      </c>
    </row>
    <row r="240" spans="1:23" ht="33" customHeight="1">
      <c r="A240" s="265" t="str">
        <v>Norfolk</v>
      </c>
      <c r="B240" s="107" t="s">
        <v>100</v>
      </c>
      <c r="C240" s="268" t="str">
        <f t="shared" si="15"/>
        <v>Norfolk</v>
      </c>
      <c r="D240" s="109"/>
      <c r="E240" s="265" t="str">
        <v>Norfolk</v>
      </c>
      <c r="F240" s="107" t="s">
        <v>100</v>
      </c>
      <c r="G240" s="268" t="str">
        <f t="shared" si="18"/>
        <v>Norfolk</v>
      </c>
      <c r="H240" s="109"/>
      <c r="I240" s="151"/>
      <c r="J240"/>
      <c r="K240"/>
      <c r="L240"/>
      <c r="M240"/>
      <c r="N240"/>
      <c r="O240" s="151"/>
      <c r="P240" s="109"/>
      <c r="Q240" s="305" t="str">
        <f>'Look Up Values'!AE237</f>
        <v>070607 halogenated still bottoms and reaction residues</v>
      </c>
      <c r="R240" s="177" t="s">
        <v>100</v>
      </c>
      <c r="S240" s="296" t="str">
        <f t="shared" si="16"/>
        <v>070607 halogenated still bottoms and reaction residues</v>
      </c>
      <c r="T240" s="228"/>
      <c r="U240" s="305" t="str">
        <f>'Look Up Values'!AE237</f>
        <v>070607 halogenated still bottoms and reaction residues</v>
      </c>
      <c r="V240" s="177" t="s">
        <v>100</v>
      </c>
      <c r="W240" s="296" t="str">
        <f t="shared" si="17"/>
        <v>070607 halogenated still bottoms and reaction residues</v>
      </c>
    </row>
    <row r="241" spans="1:23" ht="33" customHeight="1">
      <c r="A241" s="265" t="str">
        <v>North Ayrshire</v>
      </c>
      <c r="B241" s="107" t="s">
        <v>100</v>
      </c>
      <c r="C241" s="268" t="str">
        <f t="shared" si="15"/>
        <v>North Ayrshire</v>
      </c>
      <c r="D241" s="109"/>
      <c r="E241" s="265" t="str">
        <v>North Ayrshire</v>
      </c>
      <c r="F241" s="107" t="s">
        <v>100</v>
      </c>
      <c r="G241" s="268" t="str">
        <f t="shared" si="18"/>
        <v>North Ayrshire</v>
      </c>
      <c r="H241" s="109"/>
      <c r="I241" s="151"/>
      <c r="J241"/>
      <c r="K241"/>
      <c r="L241"/>
      <c r="M241"/>
      <c r="N241"/>
      <c r="O241" s="151"/>
      <c r="P241" s="109"/>
      <c r="Q241" s="305" t="str">
        <f>'Look Up Values'!AE238</f>
        <v>070608 other still bottoms and reaction residues</v>
      </c>
      <c r="R241" s="177" t="s">
        <v>100</v>
      </c>
      <c r="S241" s="296" t="str">
        <f t="shared" si="16"/>
        <v>070608 other still bottoms and reaction residues</v>
      </c>
      <c r="T241" s="228"/>
      <c r="U241" s="305" t="str">
        <f>'Look Up Values'!AE238</f>
        <v>070608 other still bottoms and reaction residues</v>
      </c>
      <c r="V241" s="177" t="s">
        <v>100</v>
      </c>
      <c r="W241" s="296" t="str">
        <f t="shared" si="17"/>
        <v>070608 other still bottoms and reaction residues</v>
      </c>
    </row>
    <row r="242" spans="1:23" ht="33" customHeight="1">
      <c r="A242" s="265" t="str">
        <v>North Devon</v>
      </c>
      <c r="B242" s="107" t="s">
        <v>100</v>
      </c>
      <c r="C242" s="268" t="str">
        <f t="shared" si="15"/>
        <v>North Devon</v>
      </c>
      <c r="D242" s="109"/>
      <c r="E242" s="265" t="str">
        <v>North Devon</v>
      </c>
      <c r="F242" s="107" t="s">
        <v>100</v>
      </c>
      <c r="G242" s="268" t="str">
        <f t="shared" si="18"/>
        <v>North Devon</v>
      </c>
      <c r="H242" s="109"/>
      <c r="I242" s="151"/>
      <c r="J242"/>
      <c r="K242"/>
      <c r="L242"/>
      <c r="M242"/>
      <c r="N242"/>
      <c r="O242" s="151"/>
      <c r="P242" s="109"/>
      <c r="Q242" s="305" t="str">
        <f>'Look Up Values'!AE239</f>
        <v>070609 halogenated filter cakes and spent absorbents</v>
      </c>
      <c r="R242" s="177" t="s">
        <v>100</v>
      </c>
      <c r="S242" s="296" t="str">
        <f t="shared" si="16"/>
        <v>070609 halogenated filter cakes and spent absorbents</v>
      </c>
      <c r="T242" s="228"/>
      <c r="U242" s="305" t="str">
        <f>'Look Up Values'!AE239</f>
        <v>070609 halogenated filter cakes and spent absorbents</v>
      </c>
      <c r="V242" s="177" t="s">
        <v>100</v>
      </c>
      <c r="W242" s="296" t="str">
        <f t="shared" si="17"/>
        <v>070609 halogenated filter cakes and spent absorbents</v>
      </c>
    </row>
    <row r="243" spans="1:23" ht="33" customHeight="1">
      <c r="A243" s="265" t="str">
        <v>North East</v>
      </c>
      <c r="B243" s="107" t="s">
        <v>100</v>
      </c>
      <c r="C243" s="268" t="str">
        <f t="shared" si="15"/>
        <v>North East</v>
      </c>
      <c r="D243" s="109"/>
      <c r="E243" s="265" t="str">
        <v>North East</v>
      </c>
      <c r="F243" s="107" t="s">
        <v>100</v>
      </c>
      <c r="G243" s="268" t="str">
        <f t="shared" si="18"/>
        <v>North East</v>
      </c>
      <c r="H243" s="109"/>
      <c r="I243" s="151"/>
      <c r="J243"/>
      <c r="K243"/>
      <c r="L243"/>
      <c r="M243"/>
      <c r="N243"/>
      <c r="O243" s="151"/>
      <c r="P243" s="109"/>
      <c r="Q243" s="305" t="str">
        <f>'Look Up Values'!AE240</f>
        <v>070610 other filter cakes and spent absorbents</v>
      </c>
      <c r="R243" s="177" t="s">
        <v>100</v>
      </c>
      <c r="S243" s="296" t="str">
        <f t="shared" si="16"/>
        <v>070610 other filter cakes and spent absorbents</v>
      </c>
      <c r="T243" s="228"/>
      <c r="U243" s="305" t="str">
        <f>'Look Up Values'!AE240</f>
        <v>070610 other filter cakes and spent absorbents</v>
      </c>
      <c r="V243" s="177" t="s">
        <v>100</v>
      </c>
      <c r="W243" s="296" t="str">
        <f t="shared" si="17"/>
        <v>070610 other filter cakes and spent absorbents</v>
      </c>
    </row>
    <row r="244" spans="1:23" ht="33" customHeight="1">
      <c r="A244" s="265" t="str">
        <v>North East Derbyshire</v>
      </c>
      <c r="B244" s="107" t="s">
        <v>100</v>
      </c>
      <c r="C244" s="268" t="str">
        <f t="shared" si="15"/>
        <v>North East Derbyshire</v>
      </c>
      <c r="D244" s="109"/>
      <c r="E244" s="265" t="str">
        <v>North East Derbyshire</v>
      </c>
      <c r="F244" s="107" t="s">
        <v>100</v>
      </c>
      <c r="G244" s="268" t="str">
        <f t="shared" si="18"/>
        <v>North East Derbyshire</v>
      </c>
      <c r="H244" s="109"/>
      <c r="I244" s="151"/>
      <c r="J244"/>
      <c r="K244"/>
      <c r="L244"/>
      <c r="M244"/>
      <c r="N244"/>
      <c r="O244" s="151"/>
      <c r="P244" s="109"/>
      <c r="Q244" s="305" t="str">
        <f>'Look Up Values'!AE241</f>
        <v>070611 sludges from on-site effluent treatment containing hazardous substances</v>
      </c>
      <c r="R244" s="177" t="s">
        <v>100</v>
      </c>
      <c r="S244" s="296" t="str">
        <f t="shared" si="16"/>
        <v>070611 sludges from on-site effluent treatment containing hazardous substances</v>
      </c>
      <c r="T244" s="228"/>
      <c r="U244" s="305" t="str">
        <f>'Look Up Values'!AE241</f>
        <v>070611 sludges from on-site effluent treatment containing hazardous substances</v>
      </c>
      <c r="V244" s="177" t="s">
        <v>100</v>
      </c>
      <c r="W244" s="296" t="str">
        <f t="shared" si="17"/>
        <v>070611 sludges from on-site effluent treatment containing hazardous substances</v>
      </c>
    </row>
    <row r="245" spans="1:23" ht="33" customHeight="1">
      <c r="A245" s="265" t="str">
        <v>North East Lincolnshire</v>
      </c>
      <c r="B245" s="107" t="s">
        <v>100</v>
      </c>
      <c r="C245" s="268" t="str">
        <f t="shared" si="15"/>
        <v>North East Lincolnshire</v>
      </c>
      <c r="D245" s="109"/>
      <c r="E245" s="265" t="str">
        <v>North East Lincolnshire</v>
      </c>
      <c r="F245" s="107" t="s">
        <v>100</v>
      </c>
      <c r="G245" s="268" t="str">
        <f t="shared" si="18"/>
        <v>North East Lincolnshire</v>
      </c>
      <c r="H245" s="109"/>
      <c r="I245" s="151"/>
      <c r="J245"/>
      <c r="K245"/>
      <c r="L245"/>
      <c r="M245"/>
      <c r="N245"/>
      <c r="O245" s="151"/>
      <c r="P245" s="109"/>
      <c r="Q245" s="305" t="str">
        <f>'Look Up Values'!AE242</f>
        <v>070612 sludges from on-site effluent treatment other than those mentioned in 07 06 11</v>
      </c>
      <c r="R245" s="177" t="s">
        <v>100</v>
      </c>
      <c r="S245" s="296" t="str">
        <f t="shared" si="16"/>
        <v>070612 sludges from on-site effluent treatment other than those mentioned in 07 06 11</v>
      </c>
      <c r="T245" s="228"/>
      <c r="U245" s="305" t="str">
        <f>'Look Up Values'!AE242</f>
        <v>070612 sludges from on-site effluent treatment other than those mentioned in 07 06 11</v>
      </c>
      <c r="V245" s="177" t="s">
        <v>100</v>
      </c>
      <c r="W245" s="296" t="str">
        <f t="shared" si="17"/>
        <v>070612 sludges from on-site effluent treatment other than those mentioned in 07 06 11</v>
      </c>
    </row>
    <row r="246" spans="1:23" ht="33" customHeight="1">
      <c r="A246" s="265" t="str">
        <v>North Hertfordshire</v>
      </c>
      <c r="B246" s="107" t="s">
        <v>100</v>
      </c>
      <c r="C246" s="268" t="str">
        <f t="shared" si="15"/>
        <v>North Hertfordshire</v>
      </c>
      <c r="D246" s="109"/>
      <c r="E246" s="265" t="str">
        <v>North Hertfordshire</v>
      </c>
      <c r="F246" s="107" t="s">
        <v>100</v>
      </c>
      <c r="G246" s="268" t="str">
        <f t="shared" si="18"/>
        <v>North Hertfordshire</v>
      </c>
      <c r="H246" s="109"/>
      <c r="I246" s="151"/>
      <c r="J246"/>
      <c r="K246"/>
      <c r="L246"/>
      <c r="M246"/>
      <c r="N246"/>
      <c r="O246" s="151"/>
      <c r="P246" s="109"/>
      <c r="Q246" s="305" t="str">
        <f>'Look Up Values'!AE243</f>
        <v>070699 wastes not otherwise specified</v>
      </c>
      <c r="R246" s="177" t="s">
        <v>100</v>
      </c>
      <c r="S246" s="296" t="str">
        <f t="shared" si="16"/>
        <v>070699 wastes not otherwise specified</v>
      </c>
      <c r="T246" s="228"/>
      <c r="U246" s="305" t="str">
        <f>'Look Up Values'!AE243</f>
        <v>070699 wastes not otherwise specified</v>
      </c>
      <c r="V246" s="177" t="s">
        <v>100</v>
      </c>
      <c r="W246" s="296" t="str">
        <f t="shared" si="17"/>
        <v>070699 wastes not otherwise specified</v>
      </c>
    </row>
    <row r="247" spans="1:23" ht="33" customHeight="1">
      <c r="A247" s="265" t="str">
        <v>North Kesteven</v>
      </c>
      <c r="B247" s="107" t="s">
        <v>100</v>
      </c>
      <c r="C247" s="268" t="str">
        <f t="shared" si="15"/>
        <v>North Kesteven</v>
      </c>
      <c r="D247" s="109"/>
      <c r="E247" s="265" t="str">
        <v>North Kesteven</v>
      </c>
      <c r="F247" s="107" t="s">
        <v>100</v>
      </c>
      <c r="G247" s="268" t="str">
        <f t="shared" si="18"/>
        <v>North Kesteven</v>
      </c>
      <c r="H247" s="109"/>
      <c r="I247" s="151"/>
      <c r="J247"/>
      <c r="K247"/>
      <c r="L247"/>
      <c r="M247"/>
      <c r="N247"/>
      <c r="O247" s="151"/>
      <c r="P247" s="109"/>
      <c r="Q247" s="305" t="str">
        <f>'Look Up Values'!AE244</f>
        <v>070701 aqueous washing liquids and mother liquors</v>
      </c>
      <c r="R247" s="177" t="s">
        <v>100</v>
      </c>
      <c r="S247" s="296" t="str">
        <f t="shared" si="16"/>
        <v>070701 aqueous washing liquids and mother liquors</v>
      </c>
      <c r="T247" s="228"/>
      <c r="U247" s="305" t="str">
        <f>'Look Up Values'!AE244</f>
        <v>070701 aqueous washing liquids and mother liquors</v>
      </c>
      <c r="V247" s="177" t="s">
        <v>100</v>
      </c>
      <c r="W247" s="296" t="str">
        <f t="shared" si="17"/>
        <v>070701 aqueous washing liquids and mother liquors</v>
      </c>
    </row>
    <row r="248" spans="1:23" ht="33" customHeight="1">
      <c r="A248" s="265" t="str">
        <v>North Lanarkshire</v>
      </c>
      <c r="B248" s="107" t="s">
        <v>100</v>
      </c>
      <c r="C248" s="268" t="str">
        <f t="shared" si="15"/>
        <v>North Lanarkshire</v>
      </c>
      <c r="D248" s="109"/>
      <c r="E248" s="265" t="str">
        <v>North Lanarkshire</v>
      </c>
      <c r="F248" s="107" t="s">
        <v>100</v>
      </c>
      <c r="G248" s="268" t="str">
        <f t="shared" si="18"/>
        <v>North Lanarkshire</v>
      </c>
      <c r="H248" s="109"/>
      <c r="I248" s="151"/>
      <c r="J248"/>
      <c r="K248"/>
      <c r="L248"/>
      <c r="M248"/>
      <c r="N248"/>
      <c r="O248" s="151"/>
      <c r="P248" s="109"/>
      <c r="Q248" s="305" t="str">
        <f>'Look Up Values'!AE245</f>
        <v>070703 organic halogenated solvents, washing liquids and mother liquors</v>
      </c>
      <c r="R248" s="177" t="s">
        <v>100</v>
      </c>
      <c r="S248" s="296" t="str">
        <f t="shared" si="16"/>
        <v>070703 organic halogenated solvents, washing liquids and mother liquors</v>
      </c>
      <c r="T248" s="228"/>
      <c r="U248" s="305" t="str">
        <f>'Look Up Values'!AE245</f>
        <v>070703 organic halogenated solvents, washing liquids and mother liquors</v>
      </c>
      <c r="V248" s="177" t="s">
        <v>100</v>
      </c>
      <c r="W248" s="296" t="str">
        <f t="shared" si="17"/>
        <v>070703 organic halogenated solvents, washing liquids and mother liquors</v>
      </c>
    </row>
    <row r="249" spans="1:23" ht="33" customHeight="1">
      <c r="A249" s="265" t="str">
        <v>North Lincolnshire</v>
      </c>
      <c r="B249" s="107" t="s">
        <v>100</v>
      </c>
      <c r="C249" s="268" t="str">
        <f t="shared" si="15"/>
        <v>North Lincolnshire</v>
      </c>
      <c r="D249" s="109"/>
      <c r="E249" s="265" t="str">
        <v>North Lincolnshire</v>
      </c>
      <c r="F249" s="107" t="s">
        <v>100</v>
      </c>
      <c r="G249" s="268" t="str">
        <f t="shared" si="18"/>
        <v>North Lincolnshire</v>
      </c>
      <c r="H249" s="109"/>
      <c r="I249" s="151"/>
      <c r="J249"/>
      <c r="K249"/>
      <c r="L249"/>
      <c r="M249"/>
      <c r="N249"/>
      <c r="O249" s="151"/>
      <c r="P249" s="109"/>
      <c r="Q249" s="305" t="str">
        <f>'Look Up Values'!AE246</f>
        <v>070704 other organic solvents, washing liquids and mother liquors</v>
      </c>
      <c r="R249" s="177" t="s">
        <v>100</v>
      </c>
      <c r="S249" s="296" t="str">
        <f t="shared" si="16"/>
        <v>070704 other organic solvents, washing liquids and mother liquors</v>
      </c>
      <c r="T249" s="228"/>
      <c r="U249" s="305" t="str">
        <f>'Look Up Values'!AE246</f>
        <v>070704 other organic solvents, washing liquids and mother liquors</v>
      </c>
      <c r="V249" s="177" t="s">
        <v>100</v>
      </c>
      <c r="W249" s="296" t="str">
        <f t="shared" si="17"/>
        <v>070704 other organic solvents, washing liquids and mother liquors</v>
      </c>
    </row>
    <row r="250" spans="1:23" ht="33" customHeight="1">
      <c r="A250" s="265" t="str">
        <v>North London Waste Authority</v>
      </c>
      <c r="B250" s="107" t="s">
        <v>100</v>
      </c>
      <c r="C250" s="268" t="str">
        <f t="shared" si="15"/>
        <v>North London Waste Authority</v>
      </c>
      <c r="D250" s="109"/>
      <c r="E250" s="265" t="str">
        <v>North London Waste Authority</v>
      </c>
      <c r="F250" s="107" t="s">
        <v>100</v>
      </c>
      <c r="G250" s="268" t="str">
        <f t="shared" si="18"/>
        <v>North London Waste Authority</v>
      </c>
      <c r="H250" s="109"/>
      <c r="I250" s="151"/>
      <c r="J250"/>
      <c r="K250"/>
      <c r="L250"/>
      <c r="M250"/>
      <c r="N250"/>
      <c r="O250" s="151"/>
      <c r="P250" s="109"/>
      <c r="Q250" s="305" t="str">
        <f>'Look Up Values'!AE247</f>
        <v>070707 halogenated still bottoms and reaction residues</v>
      </c>
      <c r="R250" s="177" t="s">
        <v>100</v>
      </c>
      <c r="S250" s="296" t="str">
        <f t="shared" si="16"/>
        <v>070707 halogenated still bottoms and reaction residues</v>
      </c>
      <c r="T250" s="228"/>
      <c r="U250" s="305" t="str">
        <f>'Look Up Values'!AE247</f>
        <v>070707 halogenated still bottoms and reaction residues</v>
      </c>
      <c r="V250" s="177" t="s">
        <v>100</v>
      </c>
      <c r="W250" s="296" t="str">
        <f t="shared" si="17"/>
        <v>070707 halogenated still bottoms and reaction residues</v>
      </c>
    </row>
    <row r="251" spans="1:23" ht="33" customHeight="1">
      <c r="A251" s="265" t="str">
        <v>North Norfolk</v>
      </c>
      <c r="B251" s="107" t="s">
        <v>100</v>
      </c>
      <c r="C251" s="268" t="str">
        <f t="shared" si="15"/>
        <v>North Norfolk</v>
      </c>
      <c r="D251" s="109"/>
      <c r="E251" s="265" t="str">
        <v>North Norfolk</v>
      </c>
      <c r="F251" s="107" t="s">
        <v>100</v>
      </c>
      <c r="G251" s="268" t="str">
        <f t="shared" si="18"/>
        <v>North Norfolk</v>
      </c>
      <c r="H251" s="109"/>
      <c r="I251" s="151"/>
      <c r="J251"/>
      <c r="K251"/>
      <c r="L251"/>
      <c r="M251"/>
      <c r="N251"/>
      <c r="O251" s="151"/>
      <c r="P251" s="109"/>
      <c r="Q251" s="305" t="str">
        <f>'Look Up Values'!AE248</f>
        <v>070708 other still bottoms and reaction residues</v>
      </c>
      <c r="R251" s="177" t="s">
        <v>100</v>
      </c>
      <c r="S251" s="296" t="str">
        <f t="shared" si="16"/>
        <v>070708 other still bottoms and reaction residues</v>
      </c>
      <c r="T251" s="228"/>
      <c r="U251" s="305" t="str">
        <f>'Look Up Values'!AE248</f>
        <v>070708 other still bottoms and reaction residues</v>
      </c>
      <c r="V251" s="177" t="s">
        <v>100</v>
      </c>
      <c r="W251" s="296" t="str">
        <f t="shared" si="17"/>
        <v>070708 other still bottoms and reaction residues</v>
      </c>
    </row>
    <row r="252" spans="1:23" ht="33" customHeight="1">
      <c r="A252" s="265" t="str">
        <v>North Northamptonshire</v>
      </c>
      <c r="B252" s="107" t="s">
        <v>100</v>
      </c>
      <c r="C252" s="268" t="str">
        <f t="shared" si="15"/>
        <v>North Northamptonshire</v>
      </c>
      <c r="D252" s="109"/>
      <c r="E252" s="265" t="str">
        <v>North Northamptonshire</v>
      </c>
      <c r="F252" s="107" t="s">
        <v>100</v>
      </c>
      <c r="G252" s="268" t="str">
        <f t="shared" si="18"/>
        <v>North Northamptonshire</v>
      </c>
      <c r="H252" s="109"/>
      <c r="I252" s="151"/>
      <c r="J252"/>
      <c r="K252"/>
      <c r="L252"/>
      <c r="M252"/>
      <c r="N252"/>
      <c r="O252" s="151"/>
      <c r="P252" s="109"/>
      <c r="Q252" s="305" t="str">
        <f>'Look Up Values'!AE249</f>
        <v>070709 halogenated filter cakes and spent absorbents</v>
      </c>
      <c r="R252" s="177" t="s">
        <v>100</v>
      </c>
      <c r="S252" s="296" t="str">
        <f t="shared" si="16"/>
        <v>070709 halogenated filter cakes and spent absorbents</v>
      </c>
      <c r="T252" s="228"/>
      <c r="U252" s="305" t="str">
        <f>'Look Up Values'!AE249</f>
        <v>070709 halogenated filter cakes and spent absorbents</v>
      </c>
      <c r="V252" s="177" t="s">
        <v>100</v>
      </c>
      <c r="W252" s="296" t="str">
        <f t="shared" si="17"/>
        <v>070709 halogenated filter cakes and spent absorbents</v>
      </c>
    </row>
    <row r="253" spans="1:23" ht="33" customHeight="1">
      <c r="A253" s="265" t="str">
        <v>North Somerset</v>
      </c>
      <c r="B253" s="107" t="s">
        <v>100</v>
      </c>
      <c r="C253" s="268" t="str">
        <f t="shared" si="15"/>
        <v>North Somerset</v>
      </c>
      <c r="D253" s="109"/>
      <c r="E253" s="265" t="str">
        <v>North Somerset</v>
      </c>
      <c r="F253" s="107" t="s">
        <v>100</v>
      </c>
      <c r="G253" s="268" t="str">
        <f t="shared" si="18"/>
        <v>North Somerset</v>
      </c>
      <c r="H253" s="109"/>
      <c r="I253" s="151"/>
      <c r="J253"/>
      <c r="K253"/>
      <c r="L253"/>
      <c r="M253"/>
      <c r="N253"/>
      <c r="O253" s="151"/>
      <c r="P253" s="109"/>
      <c r="Q253" s="305" t="str">
        <f>'Look Up Values'!AE250</f>
        <v>070710 other filter cakes and spent absorbents</v>
      </c>
      <c r="R253" s="177" t="s">
        <v>100</v>
      </c>
      <c r="S253" s="296" t="str">
        <f t="shared" si="16"/>
        <v>070710 other filter cakes and spent absorbents</v>
      </c>
      <c r="T253" s="228"/>
      <c r="U253" s="305" t="str">
        <f>'Look Up Values'!AE250</f>
        <v>070710 other filter cakes and spent absorbents</v>
      </c>
      <c r="V253" s="177" t="s">
        <v>100</v>
      </c>
      <c r="W253" s="296" t="str">
        <f t="shared" si="17"/>
        <v>070710 other filter cakes and spent absorbents</v>
      </c>
    </row>
    <row r="254" spans="1:23" ht="33" customHeight="1">
      <c r="A254" s="265" t="str">
        <v>North Tyneside</v>
      </c>
      <c r="B254" s="107" t="s">
        <v>100</v>
      </c>
      <c r="C254" s="268" t="str">
        <f t="shared" si="15"/>
        <v>North Tyneside</v>
      </c>
      <c r="D254" s="109"/>
      <c r="E254" s="265" t="str">
        <v>North Tyneside</v>
      </c>
      <c r="F254" s="107" t="s">
        <v>100</v>
      </c>
      <c r="G254" s="268" t="str">
        <f t="shared" si="18"/>
        <v>North Tyneside</v>
      </c>
      <c r="H254" s="109"/>
      <c r="I254" s="151"/>
      <c r="J254"/>
      <c r="K254"/>
      <c r="L254"/>
      <c r="M254"/>
      <c r="N254"/>
      <c r="O254" s="151"/>
      <c r="P254" s="109"/>
      <c r="Q254" s="305" t="str">
        <f>'Look Up Values'!AE251</f>
        <v>070711 sludges from on-site effluent treatment containing hazardous substances</v>
      </c>
      <c r="R254" s="177" t="s">
        <v>100</v>
      </c>
      <c r="S254" s="296" t="str">
        <f t="shared" si="16"/>
        <v>070711 sludges from on-site effluent treatment containing hazardous substances</v>
      </c>
      <c r="T254" s="228"/>
      <c r="U254" s="305" t="str">
        <f>'Look Up Values'!AE251</f>
        <v>070711 sludges from on-site effluent treatment containing hazardous substances</v>
      </c>
      <c r="V254" s="177" t="s">
        <v>100</v>
      </c>
      <c r="W254" s="296" t="str">
        <f t="shared" si="17"/>
        <v>070711 sludges from on-site effluent treatment containing hazardous substances</v>
      </c>
    </row>
    <row r="255" spans="1:23" ht="33" customHeight="1">
      <c r="A255" s="265" t="str">
        <v>North Warwickshire</v>
      </c>
      <c r="B255" s="107" t="s">
        <v>100</v>
      </c>
      <c r="C255" s="268" t="str">
        <f t="shared" si="15"/>
        <v>North Warwickshire</v>
      </c>
      <c r="D255" s="109"/>
      <c r="E255" s="265" t="str">
        <v>North Warwickshire</v>
      </c>
      <c r="F255" s="107" t="s">
        <v>100</v>
      </c>
      <c r="G255" s="268" t="str">
        <f t="shared" si="18"/>
        <v>North Warwickshire</v>
      </c>
      <c r="H255" s="109"/>
      <c r="I255" s="151"/>
      <c r="J255"/>
      <c r="K255"/>
      <c r="L255"/>
      <c r="M255"/>
      <c r="N255"/>
      <c r="O255" s="151"/>
      <c r="P255" s="109"/>
      <c r="Q255" s="305" t="str">
        <f>'Look Up Values'!AE252</f>
        <v>070712 sludges from on-site effluent treatment other than those mentioned in 07 07 11</v>
      </c>
      <c r="R255" s="177" t="s">
        <v>100</v>
      </c>
      <c r="S255" s="296" t="str">
        <f t="shared" si="16"/>
        <v>070712 sludges from on-site effluent treatment other than those mentioned in 07 07 11</v>
      </c>
      <c r="T255" s="228"/>
      <c r="U255" s="305" t="str">
        <f>'Look Up Values'!AE252</f>
        <v>070712 sludges from on-site effluent treatment other than those mentioned in 07 07 11</v>
      </c>
      <c r="V255" s="177" t="s">
        <v>100</v>
      </c>
      <c r="W255" s="296" t="str">
        <f t="shared" si="17"/>
        <v>070712 sludges from on-site effluent treatment other than those mentioned in 07 07 11</v>
      </c>
    </row>
    <row r="256" spans="1:23" ht="33" customHeight="1">
      <c r="A256" s="265" t="str">
        <v>North West</v>
      </c>
      <c r="B256" s="107" t="s">
        <v>100</v>
      </c>
      <c r="C256" s="268" t="str">
        <f t="shared" si="15"/>
        <v>North West</v>
      </c>
      <c r="D256" s="109"/>
      <c r="E256" s="265" t="str">
        <v>North West</v>
      </c>
      <c r="F256" s="107" t="s">
        <v>100</v>
      </c>
      <c r="G256" s="268" t="str">
        <f t="shared" si="18"/>
        <v>North West</v>
      </c>
      <c r="H256" s="109"/>
      <c r="I256" s="151"/>
      <c r="J256"/>
      <c r="K256"/>
      <c r="L256"/>
      <c r="M256"/>
      <c r="N256"/>
      <c r="O256" s="151"/>
      <c r="P256" s="109"/>
      <c r="Q256" s="305" t="str">
        <f>'Look Up Values'!AE253</f>
        <v>070799 wastes not otherwise specified</v>
      </c>
      <c r="R256" s="177" t="s">
        <v>100</v>
      </c>
      <c r="S256" s="296" t="str">
        <f t="shared" si="16"/>
        <v>070799 wastes not otherwise specified</v>
      </c>
      <c r="T256" s="228"/>
      <c r="U256" s="305" t="str">
        <f>'Look Up Values'!AE253</f>
        <v>070799 wastes not otherwise specified</v>
      </c>
      <c r="V256" s="177" t="s">
        <v>100</v>
      </c>
      <c r="W256" s="296" t="str">
        <f t="shared" si="17"/>
        <v>070799 wastes not otherwise specified</v>
      </c>
    </row>
    <row r="257" spans="1:23" ht="33" customHeight="1">
      <c r="A257" s="265" t="str">
        <v>North West Leicestershire</v>
      </c>
      <c r="B257" s="107" t="s">
        <v>100</v>
      </c>
      <c r="C257" s="268" t="str">
        <f t="shared" si="15"/>
        <v>North West Leicestershire</v>
      </c>
      <c r="D257" s="109"/>
      <c r="E257" s="265" t="str">
        <v>North West Leicestershire</v>
      </c>
      <c r="F257" s="107" t="s">
        <v>100</v>
      </c>
      <c r="G257" s="268" t="str">
        <f t="shared" si="18"/>
        <v>North West Leicestershire</v>
      </c>
      <c r="H257" s="109"/>
      <c r="I257" s="151"/>
      <c r="J257"/>
      <c r="K257"/>
      <c r="L257"/>
      <c r="M257"/>
      <c r="N257"/>
      <c r="O257" s="151"/>
      <c r="P257" s="109"/>
      <c r="Q257" s="305" t="str">
        <f>'Look Up Values'!AE254</f>
        <v>080111 waste paint and varnish containing organic solvents or other hazardous substances</v>
      </c>
      <c r="R257" s="177" t="s">
        <v>100</v>
      </c>
      <c r="S257" s="296" t="str">
        <f t="shared" si="16"/>
        <v>080111 waste paint and varnish containing organic solvents or other hazardous substances</v>
      </c>
      <c r="T257" s="228"/>
      <c r="U257" s="305" t="str">
        <f>'Look Up Values'!AE254</f>
        <v>080111 waste paint and varnish containing organic solvents or other hazardous substances</v>
      </c>
      <c r="V257" s="177" t="s">
        <v>100</v>
      </c>
      <c r="W257" s="296" t="str">
        <f t="shared" si="17"/>
        <v>080111 waste paint and varnish containing organic solvents or other hazardous substances</v>
      </c>
    </row>
    <row r="258" spans="1:23" ht="33" customHeight="1">
      <c r="A258" s="265" t="str">
        <v>North Yorkshire</v>
      </c>
      <c r="B258" s="107" t="s">
        <v>100</v>
      </c>
      <c r="C258" s="268" t="str">
        <f t="shared" si="15"/>
        <v>North Yorkshire</v>
      </c>
      <c r="D258" s="109"/>
      <c r="E258" s="265" t="str">
        <v>North Yorkshire</v>
      </c>
      <c r="F258" s="107" t="s">
        <v>100</v>
      </c>
      <c r="G258" s="268" t="str">
        <f t="shared" si="18"/>
        <v>North Yorkshire</v>
      </c>
      <c r="H258" s="109"/>
      <c r="I258" s="151"/>
      <c r="J258"/>
      <c r="K258"/>
      <c r="L258"/>
      <c r="M258"/>
      <c r="N258"/>
      <c r="O258" s="151"/>
      <c r="P258" s="109"/>
      <c r="Q258" s="305" t="str">
        <f>'Look Up Values'!AE255</f>
        <v>080112 waste paint and varnish other than those mentioned in 08 01 11</v>
      </c>
      <c r="R258" s="177" t="s">
        <v>100</v>
      </c>
      <c r="S258" s="296" t="str">
        <f t="shared" si="16"/>
        <v>080112 waste paint and varnish other than those mentioned in 08 01 11</v>
      </c>
      <c r="T258" s="228"/>
      <c r="U258" s="305" t="str">
        <f>'Look Up Values'!AE255</f>
        <v>080112 waste paint and varnish other than those mentioned in 08 01 11</v>
      </c>
      <c r="V258" s="177" t="s">
        <v>100</v>
      </c>
      <c r="W258" s="296" t="str">
        <f t="shared" si="17"/>
        <v>080112 waste paint and varnish other than those mentioned in 08 01 11</v>
      </c>
    </row>
    <row r="259" spans="1:23" ht="33" customHeight="1">
      <c r="A259" s="265" t="str">
        <v>Northamptonshire</v>
      </c>
      <c r="B259" s="107" t="s">
        <v>100</v>
      </c>
      <c r="C259" s="268" t="str">
        <f t="shared" si="15"/>
        <v>Northamptonshire</v>
      </c>
      <c r="D259" s="109"/>
      <c r="E259" s="265" t="str">
        <v>Northamptonshire</v>
      </c>
      <c r="F259" s="107" t="s">
        <v>100</v>
      </c>
      <c r="G259" s="268" t="str">
        <f t="shared" si="18"/>
        <v>Northamptonshire</v>
      </c>
      <c r="H259" s="109"/>
      <c r="I259" s="151"/>
      <c r="J259"/>
      <c r="K259"/>
      <c r="L259"/>
      <c r="M259"/>
      <c r="N259"/>
      <c r="O259" s="151"/>
      <c r="P259" s="109"/>
      <c r="Q259" s="305" t="str">
        <f>'Look Up Values'!AE256</f>
        <v>080113 sludges from paint or varnish containing organic solvents or other hazardous substances</v>
      </c>
      <c r="R259" s="177" t="s">
        <v>100</v>
      </c>
      <c r="S259" s="296" t="str">
        <f t="shared" si="16"/>
        <v>080113 sludges from paint or varnish containing organic solvents or other hazardous substances</v>
      </c>
      <c r="T259" s="228"/>
      <c r="U259" s="305" t="str">
        <f>'Look Up Values'!AE256</f>
        <v>080113 sludges from paint or varnish containing organic solvents or other hazardous substances</v>
      </c>
      <c r="V259" s="177" t="s">
        <v>100</v>
      </c>
      <c r="W259" s="296" t="str">
        <f t="shared" si="17"/>
        <v>080113 sludges from paint or varnish containing organic solvents or other hazardous substances</v>
      </c>
    </row>
    <row r="260" spans="1:23" ht="33" customHeight="1">
      <c r="A260" s="265" t="str">
        <v>Northern Ireland</v>
      </c>
      <c r="B260" s="107" t="s">
        <v>100</v>
      </c>
      <c r="C260" s="268" t="str">
        <f t="shared" si="15"/>
        <v>Northern Ireland</v>
      </c>
      <c r="D260" s="109"/>
      <c r="E260" s="265" t="str">
        <v>Northern Ireland</v>
      </c>
      <c r="F260" s="107" t="s">
        <v>100</v>
      </c>
      <c r="G260" s="268" t="str">
        <f t="shared" si="18"/>
        <v>Northern Ireland</v>
      </c>
      <c r="H260" s="109"/>
      <c r="I260" s="151"/>
      <c r="J260"/>
      <c r="K260"/>
      <c r="L260"/>
      <c r="M260"/>
      <c r="N260"/>
      <c r="O260" s="151"/>
      <c r="P260" s="109"/>
      <c r="Q260" s="305" t="str">
        <f>'Look Up Values'!AE257</f>
        <v>080114 sludges from paint or varnish other than those mentioned in 08 01 13</v>
      </c>
      <c r="R260" s="177" t="s">
        <v>100</v>
      </c>
      <c r="S260" s="296" t="str">
        <f t="shared" si="16"/>
        <v>080114 sludges from paint or varnish other than those mentioned in 08 01 13</v>
      </c>
      <c r="T260" s="228"/>
      <c r="U260" s="305" t="str">
        <f>'Look Up Values'!AE257</f>
        <v>080114 sludges from paint or varnish other than those mentioned in 08 01 13</v>
      </c>
      <c r="V260" s="177" t="s">
        <v>100</v>
      </c>
      <c r="W260" s="296" t="str">
        <f t="shared" si="17"/>
        <v>080114 sludges from paint or varnish other than those mentioned in 08 01 13</v>
      </c>
    </row>
    <row r="261" spans="1:23" ht="33" customHeight="1">
      <c r="A261" s="265" t="str">
        <v>Northumberland</v>
      </c>
      <c r="B261" s="107" t="s">
        <v>100</v>
      </c>
      <c r="C261" s="268" t="str">
        <f t="shared" si="15"/>
        <v>Northumberland</v>
      </c>
      <c r="D261" s="109"/>
      <c r="E261" s="265" t="str">
        <v>Northumberland</v>
      </c>
      <c r="F261" s="107" t="s">
        <v>100</v>
      </c>
      <c r="G261" s="268" t="str">
        <f t="shared" si="18"/>
        <v>Northumberland</v>
      </c>
      <c r="H261" s="109"/>
      <c r="I261" s="151"/>
      <c r="J261"/>
      <c r="K261"/>
      <c r="L261"/>
      <c r="M261"/>
      <c r="N261"/>
      <c r="O261" s="151"/>
      <c r="P261" s="109"/>
      <c r="Q261" s="305" t="str">
        <f>'Look Up Values'!AE258</f>
        <v>080115 aqueous sludges containing paint or varnish containing organic solvents or other hazardous substances</v>
      </c>
      <c r="R261" s="177" t="s">
        <v>100</v>
      </c>
      <c r="S261" s="296" t="str">
        <f t="shared" si="16"/>
        <v>080115 aqueous sludges containing paint or varnish containing organic solvents or other hazardous substances</v>
      </c>
      <c r="T261" s="228"/>
      <c r="U261" s="305" t="str">
        <f>'Look Up Values'!AE258</f>
        <v>080115 aqueous sludges containing paint or varnish containing organic solvents or other hazardous substances</v>
      </c>
      <c r="V261" s="177" t="s">
        <v>100</v>
      </c>
      <c r="W261" s="296" t="str">
        <f t="shared" si="17"/>
        <v>080115 aqueous sludges containing paint or varnish containing organic solvents or other hazardous substances</v>
      </c>
    </row>
    <row r="262" spans="1:23" ht="33" customHeight="1">
      <c r="A262" s="265" t="str">
        <v>Norwich</v>
      </c>
      <c r="B262" s="107" t="s">
        <v>100</v>
      </c>
      <c r="C262" s="268" t="str">
        <f t="shared" ref="C262:C325" si="19">IF(B262="Yes",A262,"")</f>
        <v>Norwich</v>
      </c>
      <c r="D262" s="109"/>
      <c r="E262" s="265" t="str">
        <v>Norwich</v>
      </c>
      <c r="F262" s="107" t="s">
        <v>100</v>
      </c>
      <c r="G262" s="268" t="str">
        <f t="shared" si="18"/>
        <v>Norwich</v>
      </c>
      <c r="H262" s="109"/>
      <c r="I262" s="151"/>
      <c r="J262"/>
      <c r="K262"/>
      <c r="L262"/>
      <c r="M262"/>
      <c r="N262"/>
      <c r="O262" s="151"/>
      <c r="P262" s="109"/>
      <c r="Q262" s="305" t="str">
        <f>'Look Up Values'!AE259</f>
        <v>080116 aqueous sludges containing paint or varnish other than those mentioned in 08 01 15</v>
      </c>
      <c r="R262" s="177" t="s">
        <v>100</v>
      </c>
      <c r="S262" s="296" t="str">
        <f t="shared" ref="S262:S325" si="20">IF(R262="Yes",Q262,"")</f>
        <v>080116 aqueous sludges containing paint or varnish other than those mentioned in 08 01 15</v>
      </c>
      <c r="T262" s="228"/>
      <c r="U262" s="305" t="str">
        <f>'Look Up Values'!AE259</f>
        <v>080116 aqueous sludges containing paint or varnish other than those mentioned in 08 01 15</v>
      </c>
      <c r="V262" s="177" t="s">
        <v>100</v>
      </c>
      <c r="W262" s="296" t="str">
        <f t="shared" ref="W262:W325" si="21">IF(V262="Yes",U262,"")</f>
        <v>080116 aqueous sludges containing paint or varnish other than those mentioned in 08 01 15</v>
      </c>
    </row>
    <row r="263" spans="1:23" ht="33" customHeight="1">
      <c r="A263" s="265" t="str">
        <v>Nottingham City</v>
      </c>
      <c r="B263" s="107" t="s">
        <v>100</v>
      </c>
      <c r="C263" s="268" t="str">
        <f t="shared" si="19"/>
        <v>Nottingham City</v>
      </c>
      <c r="D263" s="109"/>
      <c r="E263" s="265" t="str">
        <v>Nottingham City</v>
      </c>
      <c r="F263" s="107" t="s">
        <v>100</v>
      </c>
      <c r="G263" s="268" t="str">
        <f t="shared" ref="G263:G326" si="22">IF(F263="Yes",E263,"")</f>
        <v>Nottingham City</v>
      </c>
      <c r="H263" s="109"/>
      <c r="I263" s="151"/>
      <c r="J263"/>
      <c r="K263"/>
      <c r="L263"/>
      <c r="M263"/>
      <c r="N263"/>
      <c r="O263" s="151"/>
      <c r="P263" s="109"/>
      <c r="Q263" s="305" t="str">
        <f>'Look Up Values'!AE260</f>
        <v>080117 wastes from paint or varnish removal containing organic solvents or other hazardous substances</v>
      </c>
      <c r="R263" s="177" t="s">
        <v>100</v>
      </c>
      <c r="S263" s="296" t="str">
        <f t="shared" si="20"/>
        <v>080117 wastes from paint or varnish removal containing organic solvents or other hazardous substances</v>
      </c>
      <c r="T263" s="228"/>
      <c r="U263" s="305" t="str">
        <f>'Look Up Values'!AE260</f>
        <v>080117 wastes from paint or varnish removal containing organic solvents or other hazardous substances</v>
      </c>
      <c r="V263" s="177" t="s">
        <v>100</v>
      </c>
      <c r="W263" s="296" t="str">
        <f t="shared" si="21"/>
        <v>080117 wastes from paint or varnish removal containing organic solvents or other hazardous substances</v>
      </c>
    </row>
    <row r="264" spans="1:23" ht="33" customHeight="1">
      <c r="A264" s="265" t="str">
        <v>Nottinghamshire</v>
      </c>
      <c r="B264" s="107" t="s">
        <v>100</v>
      </c>
      <c r="C264" s="268" t="str">
        <f t="shared" si="19"/>
        <v>Nottinghamshire</v>
      </c>
      <c r="D264" s="109"/>
      <c r="E264" s="265" t="str">
        <v>Nottinghamshire</v>
      </c>
      <c r="F264" s="107" t="s">
        <v>100</v>
      </c>
      <c r="G264" s="268" t="str">
        <f t="shared" si="22"/>
        <v>Nottinghamshire</v>
      </c>
      <c r="H264" s="109"/>
      <c r="I264" s="151"/>
      <c r="J264"/>
      <c r="K264"/>
      <c r="L264"/>
      <c r="M264"/>
      <c r="N264"/>
      <c r="O264" s="151"/>
      <c r="P264" s="109"/>
      <c r="Q264" s="305" t="str">
        <f>'Look Up Values'!AE261</f>
        <v>080118 wastes from paint or varnish removal other than those mentioned in 08 01 17</v>
      </c>
      <c r="R264" s="177" t="s">
        <v>100</v>
      </c>
      <c r="S264" s="296" t="str">
        <f t="shared" si="20"/>
        <v>080118 wastes from paint or varnish removal other than those mentioned in 08 01 17</v>
      </c>
      <c r="T264" s="228"/>
      <c r="U264" s="305" t="str">
        <f>'Look Up Values'!AE261</f>
        <v>080118 wastes from paint or varnish removal other than those mentioned in 08 01 17</v>
      </c>
      <c r="V264" s="177" t="s">
        <v>100</v>
      </c>
      <c r="W264" s="296" t="str">
        <f t="shared" si="21"/>
        <v>080118 wastes from paint or varnish removal other than those mentioned in 08 01 17</v>
      </c>
    </row>
    <row r="265" spans="1:23" ht="33" customHeight="1">
      <c r="A265" s="265" t="str">
        <v>Nuneaton and Bedworth</v>
      </c>
      <c r="B265" s="107" t="s">
        <v>100</v>
      </c>
      <c r="C265" s="268" t="str">
        <f t="shared" si="19"/>
        <v>Nuneaton and Bedworth</v>
      </c>
      <c r="D265" s="109"/>
      <c r="E265" s="265" t="str">
        <v>Nuneaton and Bedworth</v>
      </c>
      <c r="F265" s="107" t="s">
        <v>100</v>
      </c>
      <c r="G265" s="268" t="str">
        <f t="shared" si="22"/>
        <v>Nuneaton and Bedworth</v>
      </c>
      <c r="H265" s="109"/>
      <c r="I265" s="151"/>
      <c r="J265"/>
      <c r="K265"/>
      <c r="L265"/>
      <c r="M265"/>
      <c r="N265"/>
      <c r="O265" s="151"/>
      <c r="P265" s="109"/>
      <c r="Q265" s="305" t="str">
        <f>'Look Up Values'!AE262</f>
        <v>080119 aqueous suspensions containing paint or varnish containing organic solvents or other hazardous substances</v>
      </c>
      <c r="R265" s="177" t="s">
        <v>100</v>
      </c>
      <c r="S265" s="296" t="str">
        <f t="shared" si="20"/>
        <v>080119 aqueous suspensions containing paint or varnish containing organic solvents or other hazardous substances</v>
      </c>
      <c r="T265" s="228"/>
      <c r="U265" s="305" t="str">
        <f>'Look Up Values'!AE262</f>
        <v>080119 aqueous suspensions containing paint or varnish containing organic solvents or other hazardous substances</v>
      </c>
      <c r="V265" s="177" t="s">
        <v>100</v>
      </c>
      <c r="W265" s="296" t="str">
        <f t="shared" si="21"/>
        <v>080119 aqueous suspensions containing paint or varnish containing organic solvents or other hazardous substances</v>
      </c>
    </row>
    <row r="266" spans="1:23" ht="33" customHeight="1">
      <c r="A266" s="265" t="str">
        <v>Oadby and Wigston</v>
      </c>
      <c r="B266" s="107" t="s">
        <v>100</v>
      </c>
      <c r="C266" s="268" t="str">
        <f t="shared" si="19"/>
        <v>Oadby and Wigston</v>
      </c>
      <c r="D266" s="109"/>
      <c r="E266" s="265" t="str">
        <v>Oadby and Wigston</v>
      </c>
      <c r="F266" s="107" t="s">
        <v>100</v>
      </c>
      <c r="G266" s="268" t="str">
        <f t="shared" si="22"/>
        <v>Oadby and Wigston</v>
      </c>
      <c r="H266" s="109"/>
      <c r="I266" s="151"/>
      <c r="J266"/>
      <c r="K266"/>
      <c r="L266"/>
      <c r="M266"/>
      <c r="N266"/>
      <c r="O266" s="151"/>
      <c r="P266" s="109"/>
      <c r="Q266" s="305" t="str">
        <f>'Look Up Values'!AE263</f>
        <v>080120 aqueous suspensions containing paint or varnish other than those mentioned in 08 01 19</v>
      </c>
      <c r="R266" s="177" t="s">
        <v>100</v>
      </c>
      <c r="S266" s="296" t="str">
        <f t="shared" si="20"/>
        <v>080120 aqueous suspensions containing paint or varnish other than those mentioned in 08 01 19</v>
      </c>
      <c r="T266" s="228"/>
      <c r="U266" s="305" t="str">
        <f>'Look Up Values'!AE263</f>
        <v>080120 aqueous suspensions containing paint or varnish other than those mentioned in 08 01 19</v>
      </c>
      <c r="V266" s="177" t="s">
        <v>100</v>
      </c>
      <c r="W266" s="296" t="str">
        <f t="shared" si="21"/>
        <v>080120 aqueous suspensions containing paint or varnish other than those mentioned in 08 01 19</v>
      </c>
    </row>
    <row r="267" spans="1:23" ht="33" customHeight="1">
      <c r="A267" s="265" t="str">
        <v>Oldham</v>
      </c>
      <c r="B267" s="107" t="s">
        <v>100</v>
      </c>
      <c r="C267" s="268" t="str">
        <f t="shared" si="19"/>
        <v>Oldham</v>
      </c>
      <c r="D267" s="109"/>
      <c r="E267" s="265" t="str">
        <v>Oldham</v>
      </c>
      <c r="F267" s="107" t="s">
        <v>100</v>
      </c>
      <c r="G267" s="268" t="str">
        <f t="shared" si="22"/>
        <v>Oldham</v>
      </c>
      <c r="H267" s="109"/>
      <c r="I267" s="151"/>
      <c r="J267"/>
      <c r="K267"/>
      <c r="L267"/>
      <c r="M267"/>
      <c r="N267"/>
      <c r="O267" s="151"/>
      <c r="P267" s="109"/>
      <c r="Q267" s="305" t="str">
        <f>'Look Up Values'!AE264</f>
        <v>080121 waste paint or varnish remover</v>
      </c>
      <c r="R267" s="177" t="s">
        <v>100</v>
      </c>
      <c r="S267" s="296" t="str">
        <f t="shared" si="20"/>
        <v>080121 waste paint or varnish remover</v>
      </c>
      <c r="T267" s="228"/>
      <c r="U267" s="305" t="str">
        <f>'Look Up Values'!AE264</f>
        <v>080121 waste paint or varnish remover</v>
      </c>
      <c r="V267" s="177" t="s">
        <v>100</v>
      </c>
      <c r="W267" s="296" t="str">
        <f t="shared" si="21"/>
        <v>080121 waste paint or varnish remover</v>
      </c>
    </row>
    <row r="268" spans="1:23" ht="33" customHeight="1">
      <c r="A268" s="265" t="str">
        <v>Orkney Islands</v>
      </c>
      <c r="B268" s="107" t="s">
        <v>100</v>
      </c>
      <c r="C268" s="268" t="str">
        <f t="shared" si="19"/>
        <v>Orkney Islands</v>
      </c>
      <c r="D268" s="109"/>
      <c r="E268" s="265" t="str">
        <v>Orkney Islands</v>
      </c>
      <c r="F268" s="107" t="s">
        <v>100</v>
      </c>
      <c r="G268" s="268" t="str">
        <f t="shared" si="22"/>
        <v>Orkney Islands</v>
      </c>
      <c r="H268" s="109"/>
      <c r="I268" s="151"/>
      <c r="J268"/>
      <c r="K268"/>
      <c r="L268"/>
      <c r="M268"/>
      <c r="N268"/>
      <c r="O268" s="151"/>
      <c r="P268" s="109"/>
      <c r="Q268" s="305" t="str">
        <f>'Look Up Values'!AE265</f>
        <v>080199 wastes not otherwise specified</v>
      </c>
      <c r="R268" s="177" t="s">
        <v>100</v>
      </c>
      <c r="S268" s="296" t="str">
        <f t="shared" si="20"/>
        <v>080199 wastes not otherwise specified</v>
      </c>
      <c r="T268" s="228"/>
      <c r="U268" s="305" t="str">
        <f>'Look Up Values'!AE265</f>
        <v>080199 wastes not otherwise specified</v>
      </c>
      <c r="V268" s="177" t="s">
        <v>100</v>
      </c>
      <c r="W268" s="296" t="str">
        <f t="shared" si="21"/>
        <v>080199 wastes not otherwise specified</v>
      </c>
    </row>
    <row r="269" spans="1:23" ht="33" customHeight="1">
      <c r="A269" s="265" t="str">
        <v>Oxford</v>
      </c>
      <c r="B269" s="107" t="s">
        <v>100</v>
      </c>
      <c r="C269" s="268" t="str">
        <f t="shared" si="19"/>
        <v>Oxford</v>
      </c>
      <c r="D269" s="109"/>
      <c r="E269" s="265" t="str">
        <v>Oxford</v>
      </c>
      <c r="F269" s="107" t="s">
        <v>100</v>
      </c>
      <c r="G269" s="268" t="str">
        <f t="shared" si="22"/>
        <v>Oxford</v>
      </c>
      <c r="H269" s="109"/>
      <c r="I269" s="151"/>
      <c r="J269"/>
      <c r="K269"/>
      <c r="L269"/>
      <c r="M269"/>
      <c r="N269"/>
      <c r="O269" s="151"/>
      <c r="P269" s="109"/>
      <c r="Q269" s="305" t="str">
        <f>'Look Up Values'!AE266</f>
        <v>080201 waste coating powders</v>
      </c>
      <c r="R269" s="177" t="s">
        <v>100</v>
      </c>
      <c r="S269" s="296" t="str">
        <f t="shared" si="20"/>
        <v>080201 waste coating powders</v>
      </c>
      <c r="T269" s="228"/>
      <c r="U269" s="305" t="str">
        <f>'Look Up Values'!AE266</f>
        <v>080201 waste coating powders</v>
      </c>
      <c r="V269" s="177" t="s">
        <v>100</v>
      </c>
      <c r="W269" s="296" t="str">
        <f t="shared" si="21"/>
        <v>080201 waste coating powders</v>
      </c>
    </row>
    <row r="270" spans="1:23" ht="33" customHeight="1">
      <c r="A270" s="265" t="str">
        <v>Oxfordshire</v>
      </c>
      <c r="B270" s="107" t="s">
        <v>100</v>
      </c>
      <c r="C270" s="268" t="str">
        <f t="shared" si="19"/>
        <v>Oxfordshire</v>
      </c>
      <c r="D270" s="109"/>
      <c r="E270" s="265" t="str">
        <v>Oxfordshire</v>
      </c>
      <c r="F270" s="107" t="s">
        <v>100</v>
      </c>
      <c r="G270" s="268" t="str">
        <f t="shared" si="22"/>
        <v>Oxfordshire</v>
      </c>
      <c r="H270" s="109"/>
      <c r="I270" s="151"/>
      <c r="J270"/>
      <c r="K270"/>
      <c r="L270"/>
      <c r="M270"/>
      <c r="N270"/>
      <c r="O270" s="151"/>
      <c r="P270" s="109"/>
      <c r="Q270" s="305" t="str">
        <f>'Look Up Values'!AE267</f>
        <v>080202 aqueous sludges containing ceramic materials</v>
      </c>
      <c r="R270" s="177" t="s">
        <v>100</v>
      </c>
      <c r="S270" s="296" t="str">
        <f t="shared" si="20"/>
        <v>080202 aqueous sludges containing ceramic materials</v>
      </c>
      <c r="T270" s="228"/>
      <c r="U270" s="305" t="str">
        <f>'Look Up Values'!AE267</f>
        <v>080202 aqueous sludges containing ceramic materials</v>
      </c>
      <c r="V270" s="177" t="s">
        <v>100</v>
      </c>
      <c r="W270" s="296" t="str">
        <f t="shared" si="21"/>
        <v>080202 aqueous sludges containing ceramic materials</v>
      </c>
    </row>
    <row r="271" spans="1:23" ht="33" customHeight="1">
      <c r="A271" s="265" t="str">
        <v>Pembrokeshire</v>
      </c>
      <c r="B271" s="107" t="s">
        <v>100</v>
      </c>
      <c r="C271" s="268" t="str">
        <f t="shared" si="19"/>
        <v>Pembrokeshire</v>
      </c>
      <c r="D271" s="109"/>
      <c r="E271" s="265" t="str">
        <v>Pembrokeshire</v>
      </c>
      <c r="F271" s="107" t="s">
        <v>100</v>
      </c>
      <c r="G271" s="268" t="str">
        <f t="shared" si="22"/>
        <v>Pembrokeshire</v>
      </c>
      <c r="H271" s="109"/>
      <c r="I271" s="151"/>
      <c r="J271"/>
      <c r="K271"/>
      <c r="L271"/>
      <c r="M271"/>
      <c r="N271"/>
      <c r="O271" s="151"/>
      <c r="P271" s="109"/>
      <c r="Q271" s="305" t="str">
        <f>'Look Up Values'!AE268</f>
        <v>080203 aqueous suspensions containing ceramic materials</v>
      </c>
      <c r="R271" s="177" t="s">
        <v>100</v>
      </c>
      <c r="S271" s="296" t="str">
        <f t="shared" si="20"/>
        <v>080203 aqueous suspensions containing ceramic materials</v>
      </c>
      <c r="T271" s="228"/>
      <c r="U271" s="305" t="str">
        <f>'Look Up Values'!AE268</f>
        <v>080203 aqueous suspensions containing ceramic materials</v>
      </c>
      <c r="V271" s="177" t="s">
        <v>100</v>
      </c>
      <c r="W271" s="296" t="str">
        <f t="shared" si="21"/>
        <v>080203 aqueous suspensions containing ceramic materials</v>
      </c>
    </row>
    <row r="272" spans="1:23" ht="33" customHeight="1">
      <c r="A272" s="265" t="str">
        <v>Pendle</v>
      </c>
      <c r="B272" s="107" t="s">
        <v>100</v>
      </c>
      <c r="C272" s="268" t="str">
        <f t="shared" si="19"/>
        <v>Pendle</v>
      </c>
      <c r="D272" s="109"/>
      <c r="E272" s="265" t="str">
        <v>Pendle</v>
      </c>
      <c r="F272" s="107" t="s">
        <v>100</v>
      </c>
      <c r="G272" s="268" t="str">
        <f t="shared" si="22"/>
        <v>Pendle</v>
      </c>
      <c r="H272" s="109"/>
      <c r="I272" s="151"/>
      <c r="J272"/>
      <c r="K272"/>
      <c r="L272"/>
      <c r="M272"/>
      <c r="N272"/>
      <c r="O272" s="151"/>
      <c r="P272" s="109"/>
      <c r="Q272" s="305" t="str">
        <f>'Look Up Values'!AE269</f>
        <v>080299 wastes not otherwise specified</v>
      </c>
      <c r="R272" s="177" t="s">
        <v>100</v>
      </c>
      <c r="S272" s="296" t="str">
        <f t="shared" si="20"/>
        <v>080299 wastes not otherwise specified</v>
      </c>
      <c r="T272" s="228"/>
      <c r="U272" s="305" t="str">
        <f>'Look Up Values'!AE269</f>
        <v>080299 wastes not otherwise specified</v>
      </c>
      <c r="V272" s="177" t="s">
        <v>100</v>
      </c>
      <c r="W272" s="296" t="str">
        <f t="shared" si="21"/>
        <v>080299 wastes not otherwise specified</v>
      </c>
    </row>
    <row r="273" spans="1:23" ht="33" customHeight="1">
      <c r="A273" s="265" t="str">
        <v>Perth and Kinross</v>
      </c>
      <c r="B273" s="107" t="s">
        <v>100</v>
      </c>
      <c r="C273" s="268" t="str">
        <f t="shared" si="19"/>
        <v>Perth and Kinross</v>
      </c>
      <c r="D273" s="109"/>
      <c r="E273" s="265" t="str">
        <v>Perth and Kinross</v>
      </c>
      <c r="F273" s="107" t="s">
        <v>100</v>
      </c>
      <c r="G273" s="268" t="str">
        <f t="shared" si="22"/>
        <v>Perth and Kinross</v>
      </c>
      <c r="H273" s="109"/>
      <c r="I273" s="151"/>
      <c r="J273"/>
      <c r="K273"/>
      <c r="L273"/>
      <c r="M273"/>
      <c r="N273"/>
      <c r="O273" s="151"/>
      <c r="P273" s="109"/>
      <c r="Q273" s="305" t="str">
        <f>'Look Up Values'!AE270</f>
        <v>080307 aqueous sludges containing ink</v>
      </c>
      <c r="R273" s="177" t="s">
        <v>100</v>
      </c>
      <c r="S273" s="296" t="str">
        <f t="shared" si="20"/>
        <v>080307 aqueous sludges containing ink</v>
      </c>
      <c r="T273" s="228"/>
      <c r="U273" s="305" t="str">
        <f>'Look Up Values'!AE270</f>
        <v>080307 aqueous sludges containing ink</v>
      </c>
      <c r="V273" s="177" t="s">
        <v>100</v>
      </c>
      <c r="W273" s="296" t="str">
        <f t="shared" si="21"/>
        <v>080307 aqueous sludges containing ink</v>
      </c>
    </row>
    <row r="274" spans="1:23" ht="33" customHeight="1">
      <c r="A274" s="265" t="str">
        <v>Peterborough</v>
      </c>
      <c r="B274" s="107" t="s">
        <v>100</v>
      </c>
      <c r="C274" s="268" t="str">
        <f t="shared" si="19"/>
        <v>Peterborough</v>
      </c>
      <c r="D274" s="109"/>
      <c r="E274" s="265" t="str">
        <v>Peterborough</v>
      </c>
      <c r="F274" s="107" t="s">
        <v>100</v>
      </c>
      <c r="G274" s="268" t="str">
        <f t="shared" si="22"/>
        <v>Peterborough</v>
      </c>
      <c r="H274" s="109"/>
      <c r="I274" s="151"/>
      <c r="J274"/>
      <c r="K274"/>
      <c r="L274"/>
      <c r="M274"/>
      <c r="N274"/>
      <c r="O274" s="151"/>
      <c r="P274" s="109"/>
      <c r="Q274" s="305" t="str">
        <f>'Look Up Values'!AE271</f>
        <v>080308 aqueous liquid waste containing ink</v>
      </c>
      <c r="R274" s="177" t="s">
        <v>100</v>
      </c>
      <c r="S274" s="296" t="str">
        <f t="shared" si="20"/>
        <v>080308 aqueous liquid waste containing ink</v>
      </c>
      <c r="T274" s="228"/>
      <c r="U274" s="305" t="str">
        <f>'Look Up Values'!AE271</f>
        <v>080308 aqueous liquid waste containing ink</v>
      </c>
      <c r="V274" s="177" t="s">
        <v>100</v>
      </c>
      <c r="W274" s="296" t="str">
        <f t="shared" si="21"/>
        <v>080308 aqueous liquid waste containing ink</v>
      </c>
    </row>
    <row r="275" spans="1:23" ht="33" customHeight="1">
      <c r="A275" s="265" t="str">
        <v>Plymouth</v>
      </c>
      <c r="B275" s="107" t="s">
        <v>100</v>
      </c>
      <c r="C275" s="268" t="str">
        <f t="shared" si="19"/>
        <v>Plymouth</v>
      </c>
      <c r="D275" s="109"/>
      <c r="E275" s="265" t="str">
        <v>Plymouth</v>
      </c>
      <c r="F275" s="107" t="s">
        <v>100</v>
      </c>
      <c r="G275" s="268" t="str">
        <f t="shared" si="22"/>
        <v>Plymouth</v>
      </c>
      <c r="H275" s="109"/>
      <c r="I275" s="151"/>
      <c r="J275"/>
      <c r="K275"/>
      <c r="L275"/>
      <c r="M275"/>
      <c r="N275"/>
      <c r="O275" s="151"/>
      <c r="P275" s="109"/>
      <c r="Q275" s="305" t="str">
        <f>'Look Up Values'!AE272</f>
        <v>080312 waste ink containing hazardous substances</v>
      </c>
      <c r="R275" s="177" t="s">
        <v>100</v>
      </c>
      <c r="S275" s="296" t="str">
        <f t="shared" si="20"/>
        <v>080312 waste ink containing hazardous substances</v>
      </c>
      <c r="T275" s="228"/>
      <c r="U275" s="305" t="str">
        <f>'Look Up Values'!AE272</f>
        <v>080312 waste ink containing hazardous substances</v>
      </c>
      <c r="V275" s="177" t="s">
        <v>100</v>
      </c>
      <c r="W275" s="296" t="str">
        <f t="shared" si="21"/>
        <v>080312 waste ink containing hazardous substances</v>
      </c>
    </row>
    <row r="276" spans="1:23" ht="33" customHeight="1">
      <c r="A276" s="265" t="str">
        <v>Portsmouth</v>
      </c>
      <c r="B276" s="107" t="s">
        <v>100</v>
      </c>
      <c r="C276" s="268" t="str">
        <f t="shared" si="19"/>
        <v>Portsmouth</v>
      </c>
      <c r="D276" s="109"/>
      <c r="E276" s="265" t="str">
        <v>Portsmouth</v>
      </c>
      <c r="F276" s="107" t="s">
        <v>100</v>
      </c>
      <c r="G276" s="268" t="str">
        <f t="shared" si="22"/>
        <v>Portsmouth</v>
      </c>
      <c r="H276" s="109"/>
      <c r="I276" s="151"/>
      <c r="J276"/>
      <c r="K276"/>
      <c r="L276"/>
      <c r="M276"/>
      <c r="N276"/>
      <c r="O276" s="151"/>
      <c r="P276" s="109"/>
      <c r="Q276" s="305" t="str">
        <f>'Look Up Values'!AE273</f>
        <v>080313 waste ink other than those mentioned in 08 03 12</v>
      </c>
      <c r="R276" s="177" t="s">
        <v>100</v>
      </c>
      <c r="S276" s="296" t="str">
        <f t="shared" si="20"/>
        <v>080313 waste ink other than those mentioned in 08 03 12</v>
      </c>
      <c r="T276" s="228"/>
      <c r="U276" s="305" t="str">
        <f>'Look Up Values'!AE273</f>
        <v>080313 waste ink other than those mentioned in 08 03 12</v>
      </c>
      <c r="V276" s="177" t="s">
        <v>100</v>
      </c>
      <c r="W276" s="296" t="str">
        <f t="shared" si="21"/>
        <v>080313 waste ink other than those mentioned in 08 03 12</v>
      </c>
    </row>
    <row r="277" spans="1:23" ht="33" customHeight="1">
      <c r="A277" s="265" t="str">
        <v>Powys</v>
      </c>
      <c r="B277" s="107" t="s">
        <v>100</v>
      </c>
      <c r="C277" s="268" t="str">
        <f t="shared" si="19"/>
        <v>Powys</v>
      </c>
      <c r="D277" s="109"/>
      <c r="E277" s="265" t="str">
        <v>Powys</v>
      </c>
      <c r="F277" s="107" t="s">
        <v>100</v>
      </c>
      <c r="G277" s="268" t="str">
        <f t="shared" si="22"/>
        <v>Powys</v>
      </c>
      <c r="H277" s="109"/>
      <c r="I277" s="151"/>
      <c r="J277"/>
      <c r="K277"/>
      <c r="L277"/>
      <c r="M277"/>
      <c r="N277"/>
      <c r="O277" s="151"/>
      <c r="P277" s="109"/>
      <c r="Q277" s="305" t="str">
        <f>'Look Up Values'!AE274</f>
        <v>080314 ink sludges containing hazardous substances</v>
      </c>
      <c r="R277" s="177" t="s">
        <v>100</v>
      </c>
      <c r="S277" s="296" t="str">
        <f t="shared" si="20"/>
        <v>080314 ink sludges containing hazardous substances</v>
      </c>
      <c r="T277" s="228"/>
      <c r="U277" s="305" t="str">
        <f>'Look Up Values'!AE274</f>
        <v>080314 ink sludges containing hazardous substances</v>
      </c>
      <c r="V277" s="177" t="s">
        <v>100</v>
      </c>
      <c r="W277" s="296" t="str">
        <f t="shared" si="21"/>
        <v>080314 ink sludges containing hazardous substances</v>
      </c>
    </row>
    <row r="278" spans="1:23" ht="33" customHeight="1">
      <c r="A278" s="265" t="str">
        <v>Preston</v>
      </c>
      <c r="B278" s="107" t="s">
        <v>100</v>
      </c>
      <c r="C278" s="268" t="str">
        <f t="shared" si="19"/>
        <v>Preston</v>
      </c>
      <c r="D278" s="109"/>
      <c r="E278" s="265" t="str">
        <v>Preston</v>
      </c>
      <c r="F278" s="107" t="s">
        <v>100</v>
      </c>
      <c r="G278" s="268" t="str">
        <f t="shared" si="22"/>
        <v>Preston</v>
      </c>
      <c r="H278" s="109"/>
      <c r="I278" s="151"/>
      <c r="J278"/>
      <c r="K278"/>
      <c r="L278"/>
      <c r="M278"/>
      <c r="N278"/>
      <c r="O278" s="151"/>
      <c r="P278" s="109"/>
      <c r="Q278" s="305" t="str">
        <f>'Look Up Values'!AE275</f>
        <v>080315 ink sludges other than those mentioned in 08 03 14</v>
      </c>
      <c r="R278" s="177" t="s">
        <v>100</v>
      </c>
      <c r="S278" s="296" t="str">
        <f t="shared" si="20"/>
        <v>080315 ink sludges other than those mentioned in 08 03 14</v>
      </c>
      <c r="T278" s="228"/>
      <c r="U278" s="305" t="str">
        <f>'Look Up Values'!AE275</f>
        <v>080315 ink sludges other than those mentioned in 08 03 14</v>
      </c>
      <c r="V278" s="177" t="s">
        <v>100</v>
      </c>
      <c r="W278" s="296" t="str">
        <f t="shared" si="21"/>
        <v>080315 ink sludges other than those mentioned in 08 03 14</v>
      </c>
    </row>
    <row r="279" spans="1:23" ht="33" customHeight="1">
      <c r="A279" s="265" t="str">
        <v>Reading</v>
      </c>
      <c r="B279" s="107" t="s">
        <v>100</v>
      </c>
      <c r="C279" s="268" t="str">
        <f t="shared" si="19"/>
        <v>Reading</v>
      </c>
      <c r="D279" s="109"/>
      <c r="E279" s="265" t="str">
        <v>Reading</v>
      </c>
      <c r="F279" s="107" t="s">
        <v>100</v>
      </c>
      <c r="G279" s="268" t="str">
        <f t="shared" si="22"/>
        <v>Reading</v>
      </c>
      <c r="H279" s="109"/>
      <c r="I279" s="151"/>
      <c r="J279"/>
      <c r="K279"/>
      <c r="L279"/>
      <c r="M279"/>
      <c r="N279"/>
      <c r="O279" s="151"/>
      <c r="P279" s="109"/>
      <c r="Q279" s="305" t="str">
        <f>'Look Up Values'!AE276</f>
        <v>080316 waste etching solutions</v>
      </c>
      <c r="R279" s="177" t="s">
        <v>100</v>
      </c>
      <c r="S279" s="296" t="str">
        <f t="shared" si="20"/>
        <v>080316 waste etching solutions</v>
      </c>
      <c r="T279" s="228"/>
      <c r="U279" s="305" t="str">
        <f>'Look Up Values'!AE276</f>
        <v>080316 waste etching solutions</v>
      </c>
      <c r="V279" s="177" t="s">
        <v>100</v>
      </c>
      <c r="W279" s="296" t="str">
        <f t="shared" si="21"/>
        <v>080316 waste etching solutions</v>
      </c>
    </row>
    <row r="280" spans="1:23" ht="33" customHeight="1">
      <c r="A280" s="265" t="str">
        <v>Redbridge</v>
      </c>
      <c r="B280" s="107" t="s">
        <v>100</v>
      </c>
      <c r="C280" s="268" t="str">
        <f t="shared" si="19"/>
        <v>Redbridge</v>
      </c>
      <c r="D280" s="109"/>
      <c r="E280" s="265" t="str">
        <v>Redbridge</v>
      </c>
      <c r="F280" s="107" t="s">
        <v>100</v>
      </c>
      <c r="G280" s="268" t="str">
        <f t="shared" si="22"/>
        <v>Redbridge</v>
      </c>
      <c r="H280" s="109"/>
      <c r="I280" s="151"/>
      <c r="J280"/>
      <c r="K280"/>
      <c r="L280"/>
      <c r="M280"/>
      <c r="N280"/>
      <c r="O280" s="151"/>
      <c r="P280" s="109"/>
      <c r="Q280" s="305" t="str">
        <f>'Look Up Values'!AE277</f>
        <v>080317 waste printing toner containing hazardous substances</v>
      </c>
      <c r="R280" s="177" t="s">
        <v>100</v>
      </c>
      <c r="S280" s="296" t="str">
        <f t="shared" si="20"/>
        <v>080317 waste printing toner containing hazardous substances</v>
      </c>
      <c r="T280" s="228"/>
      <c r="U280" s="305" t="str">
        <f>'Look Up Values'!AE277</f>
        <v>080317 waste printing toner containing hazardous substances</v>
      </c>
      <c r="V280" s="177" t="s">
        <v>100</v>
      </c>
      <c r="W280" s="296" t="str">
        <f t="shared" si="21"/>
        <v>080317 waste printing toner containing hazardous substances</v>
      </c>
    </row>
    <row r="281" spans="1:23" ht="33" customHeight="1">
      <c r="A281" s="265" t="str">
        <v>Redcar and Cleveland</v>
      </c>
      <c r="B281" s="107" t="s">
        <v>100</v>
      </c>
      <c r="C281" s="268" t="str">
        <f t="shared" si="19"/>
        <v>Redcar and Cleveland</v>
      </c>
      <c r="D281" s="109"/>
      <c r="E281" s="265" t="str">
        <v>Redcar and Cleveland</v>
      </c>
      <c r="F281" s="107" t="s">
        <v>100</v>
      </c>
      <c r="G281" s="268" t="str">
        <f t="shared" si="22"/>
        <v>Redcar and Cleveland</v>
      </c>
      <c r="H281" s="109"/>
      <c r="I281" s="151"/>
      <c r="J281"/>
      <c r="K281"/>
      <c r="L281"/>
      <c r="M281"/>
      <c r="N281"/>
      <c r="O281" s="151"/>
      <c r="P281" s="109"/>
      <c r="Q281" s="305" t="str">
        <f>'Look Up Values'!AE278</f>
        <v>080318 waste printing toner other than those mentioned in 08 03 17</v>
      </c>
      <c r="R281" s="177" t="s">
        <v>100</v>
      </c>
      <c r="S281" s="296" t="str">
        <f t="shared" si="20"/>
        <v>080318 waste printing toner other than those mentioned in 08 03 17</v>
      </c>
      <c r="T281" s="228"/>
      <c r="U281" s="305" t="str">
        <f>'Look Up Values'!AE278</f>
        <v>080318 waste printing toner other than those mentioned in 08 03 17</v>
      </c>
      <c r="V281" s="177" t="s">
        <v>100</v>
      </c>
      <c r="W281" s="296" t="str">
        <f t="shared" si="21"/>
        <v>080318 waste printing toner other than those mentioned in 08 03 17</v>
      </c>
    </row>
    <row r="282" spans="1:23" ht="33" customHeight="1">
      <c r="A282" s="265" t="str">
        <v>Redditch</v>
      </c>
      <c r="B282" s="107" t="s">
        <v>100</v>
      </c>
      <c r="C282" s="268" t="str">
        <f t="shared" si="19"/>
        <v>Redditch</v>
      </c>
      <c r="D282" s="109"/>
      <c r="E282" s="265" t="str">
        <v>Redditch</v>
      </c>
      <c r="F282" s="107" t="s">
        <v>100</v>
      </c>
      <c r="G282" s="268" t="str">
        <f t="shared" si="22"/>
        <v>Redditch</v>
      </c>
      <c r="H282" s="109"/>
      <c r="I282" s="151"/>
      <c r="J282"/>
      <c r="K282"/>
      <c r="L282"/>
      <c r="M282"/>
      <c r="N282"/>
      <c r="O282" s="151"/>
      <c r="P282" s="109"/>
      <c r="Q282" s="305" t="str">
        <f>'Look Up Values'!AE279</f>
        <v>080319 disperse oil</v>
      </c>
      <c r="R282" s="177" t="s">
        <v>100</v>
      </c>
      <c r="S282" s="296" t="str">
        <f t="shared" si="20"/>
        <v>080319 disperse oil</v>
      </c>
      <c r="T282" s="228"/>
      <c r="U282" s="305" t="str">
        <f>'Look Up Values'!AE279</f>
        <v>080319 disperse oil</v>
      </c>
      <c r="V282" s="177" t="s">
        <v>100</v>
      </c>
      <c r="W282" s="296" t="str">
        <f t="shared" si="21"/>
        <v>080319 disperse oil</v>
      </c>
    </row>
    <row r="283" spans="1:23" ht="33" customHeight="1">
      <c r="A283" s="265" t="str">
        <v>Reigate and Banstead</v>
      </c>
      <c r="B283" s="107" t="s">
        <v>100</v>
      </c>
      <c r="C283" s="268" t="str">
        <f t="shared" si="19"/>
        <v>Reigate and Banstead</v>
      </c>
      <c r="D283" s="109"/>
      <c r="E283" s="265" t="str">
        <v>Reigate and Banstead</v>
      </c>
      <c r="F283" s="107" t="s">
        <v>100</v>
      </c>
      <c r="G283" s="268" t="str">
        <f t="shared" si="22"/>
        <v>Reigate and Banstead</v>
      </c>
      <c r="H283" s="109"/>
      <c r="I283" s="151"/>
      <c r="J283"/>
      <c r="K283"/>
      <c r="L283"/>
      <c r="M283"/>
      <c r="N283"/>
      <c r="O283" s="151"/>
      <c r="P283" s="109"/>
      <c r="Q283" s="305" t="str">
        <f>'Look Up Values'!AE280</f>
        <v>080399 wastes not otherwise specified</v>
      </c>
      <c r="R283" s="177" t="s">
        <v>100</v>
      </c>
      <c r="S283" s="296" t="str">
        <f t="shared" si="20"/>
        <v>080399 wastes not otherwise specified</v>
      </c>
      <c r="T283" s="228"/>
      <c r="U283" s="305" t="str">
        <f>'Look Up Values'!AE280</f>
        <v>080399 wastes not otherwise specified</v>
      </c>
      <c r="V283" s="177" t="s">
        <v>100</v>
      </c>
      <c r="W283" s="296" t="str">
        <f t="shared" si="21"/>
        <v>080399 wastes not otherwise specified</v>
      </c>
    </row>
    <row r="284" spans="1:23" ht="33" customHeight="1">
      <c r="A284" s="265" t="str">
        <v>Renfrewshire</v>
      </c>
      <c r="B284" s="107" t="s">
        <v>100</v>
      </c>
      <c r="C284" s="268" t="str">
        <f t="shared" si="19"/>
        <v>Renfrewshire</v>
      </c>
      <c r="D284" s="109"/>
      <c r="E284" s="265" t="str">
        <v>Renfrewshire</v>
      </c>
      <c r="F284" s="107" t="s">
        <v>100</v>
      </c>
      <c r="G284" s="268" t="str">
        <f t="shared" si="22"/>
        <v>Renfrewshire</v>
      </c>
      <c r="H284" s="109"/>
      <c r="I284" s="151"/>
      <c r="J284"/>
      <c r="K284"/>
      <c r="L284"/>
      <c r="M284"/>
      <c r="N284"/>
      <c r="O284" s="151"/>
      <c r="P284" s="109"/>
      <c r="Q284" s="305" t="str">
        <f>'Look Up Values'!AE281</f>
        <v>080409 waste adhesives and sealants containing organic solvents or other hazardous substances</v>
      </c>
      <c r="R284" s="177" t="s">
        <v>100</v>
      </c>
      <c r="S284" s="296" t="str">
        <f t="shared" si="20"/>
        <v>080409 waste adhesives and sealants containing organic solvents or other hazardous substances</v>
      </c>
      <c r="T284" s="228"/>
      <c r="U284" s="305" t="str">
        <f>'Look Up Values'!AE281</f>
        <v>080409 waste adhesives and sealants containing organic solvents or other hazardous substances</v>
      </c>
      <c r="V284" s="177" t="s">
        <v>100</v>
      </c>
      <c r="W284" s="296" t="str">
        <f t="shared" si="21"/>
        <v>080409 waste adhesives and sealants containing organic solvents or other hazardous substances</v>
      </c>
    </row>
    <row r="285" spans="1:23" ht="33" customHeight="1">
      <c r="A285" s="265" t="str">
        <v>Rhondda Cynon Taf</v>
      </c>
      <c r="B285" s="107" t="s">
        <v>100</v>
      </c>
      <c r="C285" s="268" t="str">
        <f t="shared" si="19"/>
        <v>Rhondda Cynon Taf</v>
      </c>
      <c r="D285" s="109"/>
      <c r="E285" s="265" t="str">
        <v>Rhondda Cynon Taf</v>
      </c>
      <c r="F285" s="107" t="s">
        <v>100</v>
      </c>
      <c r="G285" s="268" t="str">
        <f t="shared" si="22"/>
        <v>Rhondda Cynon Taf</v>
      </c>
      <c r="H285" s="109"/>
      <c r="I285" s="151"/>
      <c r="J285"/>
      <c r="K285"/>
      <c r="L285"/>
      <c r="M285"/>
      <c r="N285"/>
      <c r="O285" s="151"/>
      <c r="P285" s="109"/>
      <c r="Q285" s="305" t="str">
        <f>'Look Up Values'!AE282</f>
        <v>080410 waste adhesives and sealants other than those mentioned in 08 04 09</v>
      </c>
      <c r="R285" s="177" t="s">
        <v>100</v>
      </c>
      <c r="S285" s="296" t="str">
        <f t="shared" si="20"/>
        <v>080410 waste adhesives and sealants other than those mentioned in 08 04 09</v>
      </c>
      <c r="T285" s="228"/>
      <c r="U285" s="305" t="str">
        <f>'Look Up Values'!AE282</f>
        <v>080410 waste adhesives and sealants other than those mentioned in 08 04 09</v>
      </c>
      <c r="V285" s="177" t="s">
        <v>100</v>
      </c>
      <c r="W285" s="296" t="str">
        <f t="shared" si="21"/>
        <v>080410 waste adhesives and sealants other than those mentioned in 08 04 09</v>
      </c>
    </row>
    <row r="286" spans="1:23" ht="33" customHeight="1">
      <c r="A286" s="265" t="str">
        <v>Ribble Valley</v>
      </c>
      <c r="B286" s="107" t="s">
        <v>100</v>
      </c>
      <c r="C286" s="268" t="str">
        <f t="shared" si="19"/>
        <v>Ribble Valley</v>
      </c>
      <c r="D286" s="109"/>
      <c r="E286" s="265" t="str">
        <v>Ribble Valley</v>
      </c>
      <c r="F286" s="107" t="s">
        <v>100</v>
      </c>
      <c r="G286" s="268" t="str">
        <f t="shared" si="22"/>
        <v>Ribble Valley</v>
      </c>
      <c r="H286" s="109"/>
      <c r="I286" s="151"/>
      <c r="J286"/>
      <c r="K286"/>
      <c r="L286"/>
      <c r="M286"/>
      <c r="N286"/>
      <c r="O286" s="151"/>
      <c r="P286" s="109"/>
      <c r="Q286" s="305" t="str">
        <f>'Look Up Values'!AE283</f>
        <v>080411 adhesive and sealant sludges containing organic solvents or other hazardous substances</v>
      </c>
      <c r="R286" s="177" t="s">
        <v>100</v>
      </c>
      <c r="S286" s="296" t="str">
        <f t="shared" si="20"/>
        <v>080411 adhesive and sealant sludges containing organic solvents or other hazardous substances</v>
      </c>
      <c r="T286" s="228"/>
      <c r="U286" s="305" t="str">
        <f>'Look Up Values'!AE283</f>
        <v>080411 adhesive and sealant sludges containing organic solvents or other hazardous substances</v>
      </c>
      <c r="V286" s="177" t="s">
        <v>100</v>
      </c>
      <c r="W286" s="296" t="str">
        <f t="shared" si="21"/>
        <v>080411 adhesive and sealant sludges containing organic solvents or other hazardous substances</v>
      </c>
    </row>
    <row r="287" spans="1:23" ht="33" customHeight="1">
      <c r="A287" s="265" t="str">
        <v>Richmond upon Thames</v>
      </c>
      <c r="B287" s="107" t="s">
        <v>100</v>
      </c>
      <c r="C287" s="268" t="str">
        <f t="shared" si="19"/>
        <v>Richmond upon Thames</v>
      </c>
      <c r="D287" s="109"/>
      <c r="E287" s="265" t="str">
        <v>Richmond upon Thames</v>
      </c>
      <c r="F287" s="107" t="s">
        <v>100</v>
      </c>
      <c r="G287" s="268" t="str">
        <f t="shared" si="22"/>
        <v>Richmond upon Thames</v>
      </c>
      <c r="H287" s="109"/>
      <c r="I287" s="151"/>
      <c r="J287"/>
      <c r="K287"/>
      <c r="L287"/>
      <c r="M287"/>
      <c r="N287"/>
      <c r="O287" s="151"/>
      <c r="P287" s="109"/>
      <c r="Q287" s="305" t="str">
        <f>'Look Up Values'!AE284</f>
        <v>080412 adhesive and sealant sludges other than those mentioned in 08 04 11</v>
      </c>
      <c r="R287" s="177" t="s">
        <v>100</v>
      </c>
      <c r="S287" s="296" t="str">
        <f t="shared" si="20"/>
        <v>080412 adhesive and sealant sludges other than those mentioned in 08 04 11</v>
      </c>
      <c r="T287" s="228"/>
      <c r="U287" s="305" t="str">
        <f>'Look Up Values'!AE284</f>
        <v>080412 adhesive and sealant sludges other than those mentioned in 08 04 11</v>
      </c>
      <c r="V287" s="177" t="s">
        <v>100</v>
      </c>
      <c r="W287" s="296" t="str">
        <f t="shared" si="21"/>
        <v>080412 adhesive and sealant sludges other than those mentioned in 08 04 11</v>
      </c>
    </row>
    <row r="288" spans="1:23" ht="33" customHeight="1">
      <c r="A288" s="265" t="str">
        <v>Rochdale</v>
      </c>
      <c r="B288" s="107" t="s">
        <v>100</v>
      </c>
      <c r="C288" s="268" t="str">
        <f t="shared" si="19"/>
        <v>Rochdale</v>
      </c>
      <c r="D288" s="109"/>
      <c r="E288" s="265" t="str">
        <v>Rochdale</v>
      </c>
      <c r="F288" s="107" t="s">
        <v>100</v>
      </c>
      <c r="G288" s="268" t="str">
        <f t="shared" si="22"/>
        <v>Rochdale</v>
      </c>
      <c r="H288" s="109"/>
      <c r="I288" s="151"/>
      <c r="J288"/>
      <c r="K288"/>
      <c r="L288"/>
      <c r="M288"/>
      <c r="N288"/>
      <c r="O288" s="151"/>
      <c r="P288" s="109"/>
      <c r="Q288" s="305" t="str">
        <f>'Look Up Values'!AE285</f>
        <v>080413 aqueous sludges containing adhesives or sealants containing organic solvents or other hazardous substances</v>
      </c>
      <c r="R288" s="177" t="s">
        <v>100</v>
      </c>
      <c r="S288" s="296" t="str">
        <f t="shared" si="20"/>
        <v>080413 aqueous sludges containing adhesives or sealants containing organic solvents or other hazardous substances</v>
      </c>
      <c r="T288" s="228"/>
      <c r="U288" s="305" t="str">
        <f>'Look Up Values'!AE285</f>
        <v>080413 aqueous sludges containing adhesives or sealants containing organic solvents or other hazardous substances</v>
      </c>
      <c r="V288" s="177" t="s">
        <v>100</v>
      </c>
      <c r="W288" s="296" t="str">
        <f t="shared" si="21"/>
        <v>080413 aqueous sludges containing adhesives or sealants containing organic solvents or other hazardous substances</v>
      </c>
    </row>
    <row r="289" spans="1:23" ht="33" customHeight="1">
      <c r="A289" s="265" t="str">
        <v>Rochford</v>
      </c>
      <c r="B289" s="107" t="s">
        <v>100</v>
      </c>
      <c r="C289" s="268" t="str">
        <f t="shared" si="19"/>
        <v>Rochford</v>
      </c>
      <c r="D289" s="109"/>
      <c r="E289" s="265" t="str">
        <v>Rochford</v>
      </c>
      <c r="F289" s="107" t="s">
        <v>100</v>
      </c>
      <c r="G289" s="268" t="str">
        <f t="shared" si="22"/>
        <v>Rochford</v>
      </c>
      <c r="H289" s="109"/>
      <c r="I289" s="151"/>
      <c r="J289"/>
      <c r="K289"/>
      <c r="L289"/>
      <c r="M289"/>
      <c r="N289"/>
      <c r="O289" s="151"/>
      <c r="P289" s="109"/>
      <c r="Q289" s="305" t="str">
        <f>'Look Up Values'!AE286</f>
        <v>080414 aqueous sludges containing adhesives or sealants other than those mentioned in 08 04 13</v>
      </c>
      <c r="R289" s="177" t="s">
        <v>100</v>
      </c>
      <c r="S289" s="296" t="str">
        <f t="shared" si="20"/>
        <v>080414 aqueous sludges containing adhesives or sealants other than those mentioned in 08 04 13</v>
      </c>
      <c r="T289" s="228"/>
      <c r="U289" s="305" t="str">
        <f>'Look Up Values'!AE286</f>
        <v>080414 aqueous sludges containing adhesives or sealants other than those mentioned in 08 04 13</v>
      </c>
      <c r="V289" s="177" t="s">
        <v>100</v>
      </c>
      <c r="W289" s="296" t="str">
        <f t="shared" si="21"/>
        <v>080414 aqueous sludges containing adhesives or sealants other than those mentioned in 08 04 13</v>
      </c>
    </row>
    <row r="290" spans="1:23" ht="33" customHeight="1">
      <c r="A290" s="265" t="str">
        <v>Rossendale</v>
      </c>
      <c r="B290" s="107" t="s">
        <v>100</v>
      </c>
      <c r="C290" s="268" t="str">
        <f t="shared" si="19"/>
        <v>Rossendale</v>
      </c>
      <c r="D290" s="109"/>
      <c r="E290" s="265" t="str">
        <v>Rossendale</v>
      </c>
      <c r="F290" s="107" t="s">
        <v>100</v>
      </c>
      <c r="G290" s="268" t="str">
        <f t="shared" si="22"/>
        <v>Rossendale</v>
      </c>
      <c r="H290" s="109"/>
      <c r="I290" s="151"/>
      <c r="J290"/>
      <c r="K290"/>
      <c r="L290"/>
      <c r="M290"/>
      <c r="N290"/>
      <c r="O290" s="151"/>
      <c r="P290" s="109"/>
      <c r="Q290" s="305" t="str">
        <f>'Look Up Values'!AE287</f>
        <v>080415 aqueous liquid waste containing adhesives or sealants containing organic solvents or other hazardous substances</v>
      </c>
      <c r="R290" s="177" t="s">
        <v>100</v>
      </c>
      <c r="S290" s="296" t="str">
        <f t="shared" si="20"/>
        <v>080415 aqueous liquid waste containing adhesives or sealants containing organic solvents or other hazardous substances</v>
      </c>
      <c r="T290" s="228"/>
      <c r="U290" s="305" t="str">
        <f>'Look Up Values'!AE287</f>
        <v>080415 aqueous liquid waste containing adhesives or sealants containing organic solvents or other hazardous substances</v>
      </c>
      <c r="V290" s="177" t="s">
        <v>100</v>
      </c>
      <c r="W290" s="296" t="str">
        <f t="shared" si="21"/>
        <v>080415 aqueous liquid waste containing adhesives or sealants containing organic solvents or other hazardous substances</v>
      </c>
    </row>
    <row r="291" spans="1:23" ht="33" customHeight="1">
      <c r="A291" s="265" t="str">
        <v>Rother</v>
      </c>
      <c r="B291" s="107" t="s">
        <v>100</v>
      </c>
      <c r="C291" s="268" t="str">
        <f t="shared" si="19"/>
        <v>Rother</v>
      </c>
      <c r="D291" s="109"/>
      <c r="E291" s="265" t="str">
        <v>Rother</v>
      </c>
      <c r="F291" s="107" t="s">
        <v>100</v>
      </c>
      <c r="G291" s="268" t="str">
        <f t="shared" si="22"/>
        <v>Rother</v>
      </c>
      <c r="H291" s="109"/>
      <c r="I291" s="151"/>
      <c r="J291"/>
      <c r="K291"/>
      <c r="L291"/>
      <c r="M291"/>
      <c r="N291"/>
      <c r="O291" s="151"/>
      <c r="P291" s="109"/>
      <c r="Q291" s="305" t="str">
        <f>'Look Up Values'!AE288</f>
        <v>080416 aqueous liquid waste containing adhesives or sealants other than those mentioned in 08 04 15</v>
      </c>
      <c r="R291" s="177" t="s">
        <v>100</v>
      </c>
      <c r="S291" s="296" t="str">
        <f t="shared" si="20"/>
        <v>080416 aqueous liquid waste containing adhesives or sealants other than those mentioned in 08 04 15</v>
      </c>
      <c r="T291" s="228"/>
      <c r="U291" s="305" t="str">
        <f>'Look Up Values'!AE288</f>
        <v>080416 aqueous liquid waste containing adhesives or sealants other than those mentioned in 08 04 15</v>
      </c>
      <c r="V291" s="177" t="s">
        <v>100</v>
      </c>
      <c r="W291" s="296" t="str">
        <f t="shared" si="21"/>
        <v>080416 aqueous liquid waste containing adhesives or sealants other than those mentioned in 08 04 15</v>
      </c>
    </row>
    <row r="292" spans="1:23" ht="33" customHeight="1">
      <c r="A292" s="265" t="str">
        <v>Rotherham</v>
      </c>
      <c r="B292" s="107" t="s">
        <v>100</v>
      </c>
      <c r="C292" s="268" t="str">
        <f t="shared" si="19"/>
        <v>Rotherham</v>
      </c>
      <c r="D292" s="109"/>
      <c r="E292" s="265" t="str">
        <v>Rotherham</v>
      </c>
      <c r="F292" s="107" t="s">
        <v>100</v>
      </c>
      <c r="G292" s="268" t="str">
        <f t="shared" si="22"/>
        <v>Rotherham</v>
      </c>
      <c r="H292" s="109"/>
      <c r="I292" s="151"/>
      <c r="J292"/>
      <c r="K292"/>
      <c r="L292"/>
      <c r="M292"/>
      <c r="N292"/>
      <c r="O292" s="151"/>
      <c r="P292" s="109"/>
      <c r="Q292" s="305" t="str">
        <f>'Look Up Values'!AE289</f>
        <v>080417 rosin oil</v>
      </c>
      <c r="R292" s="177" t="s">
        <v>100</v>
      </c>
      <c r="S292" s="296" t="str">
        <f t="shared" si="20"/>
        <v>080417 rosin oil</v>
      </c>
      <c r="T292" s="228"/>
      <c r="U292" s="305" t="str">
        <f>'Look Up Values'!AE289</f>
        <v>080417 rosin oil</v>
      </c>
      <c r="V292" s="177" t="s">
        <v>100</v>
      </c>
      <c r="W292" s="296" t="str">
        <f t="shared" si="21"/>
        <v>080417 rosin oil</v>
      </c>
    </row>
    <row r="293" spans="1:23" ht="33" customHeight="1">
      <c r="A293" s="265" t="str">
        <v>Rugby</v>
      </c>
      <c r="B293" s="107" t="s">
        <v>100</v>
      </c>
      <c r="C293" s="268" t="str">
        <f t="shared" si="19"/>
        <v>Rugby</v>
      </c>
      <c r="D293" s="109"/>
      <c r="E293" s="265" t="str">
        <v>Rugby</v>
      </c>
      <c r="F293" s="107" t="s">
        <v>100</v>
      </c>
      <c r="G293" s="268" t="str">
        <f t="shared" si="22"/>
        <v>Rugby</v>
      </c>
      <c r="H293" s="109"/>
      <c r="I293" s="151"/>
      <c r="J293"/>
      <c r="K293"/>
      <c r="L293"/>
      <c r="M293"/>
      <c r="N293"/>
      <c r="O293" s="151"/>
      <c r="P293" s="109"/>
      <c r="Q293" s="305" t="str">
        <f>'Look Up Values'!AE290</f>
        <v>080499 wastes not otherwise specified</v>
      </c>
      <c r="R293" s="177" t="s">
        <v>100</v>
      </c>
      <c r="S293" s="296" t="str">
        <f t="shared" si="20"/>
        <v>080499 wastes not otherwise specified</v>
      </c>
      <c r="T293" s="228"/>
      <c r="U293" s="305" t="str">
        <f>'Look Up Values'!AE290</f>
        <v>080499 wastes not otherwise specified</v>
      </c>
      <c r="V293" s="177" t="s">
        <v>100</v>
      </c>
      <c r="W293" s="296" t="str">
        <f t="shared" si="21"/>
        <v>080499 wastes not otherwise specified</v>
      </c>
    </row>
    <row r="294" spans="1:23" ht="33" customHeight="1">
      <c r="A294" s="265" t="str">
        <v>Runnymede</v>
      </c>
      <c r="B294" s="107" t="s">
        <v>100</v>
      </c>
      <c r="C294" s="268" t="str">
        <f t="shared" si="19"/>
        <v>Runnymede</v>
      </c>
      <c r="D294" s="109"/>
      <c r="E294" s="265" t="str">
        <v>Runnymede</v>
      </c>
      <c r="F294" s="107" t="s">
        <v>100</v>
      </c>
      <c r="G294" s="268" t="str">
        <f t="shared" si="22"/>
        <v>Runnymede</v>
      </c>
      <c r="H294" s="109"/>
      <c r="I294" s="151"/>
      <c r="J294"/>
      <c r="K294"/>
      <c r="L294"/>
      <c r="M294"/>
      <c r="N294"/>
      <c r="O294" s="151"/>
      <c r="P294" s="109"/>
      <c r="Q294" s="305" t="str">
        <f>'Look Up Values'!AE291</f>
        <v>080501 waste isocyanates</v>
      </c>
      <c r="R294" s="177" t="s">
        <v>100</v>
      </c>
      <c r="S294" s="296" t="str">
        <f t="shared" si="20"/>
        <v>080501 waste isocyanates</v>
      </c>
      <c r="T294" s="228"/>
      <c r="U294" s="305" t="str">
        <f>'Look Up Values'!AE291</f>
        <v>080501 waste isocyanates</v>
      </c>
      <c r="V294" s="177" t="s">
        <v>100</v>
      </c>
      <c r="W294" s="296" t="str">
        <f t="shared" si="21"/>
        <v>080501 waste isocyanates</v>
      </c>
    </row>
    <row r="295" spans="1:23" ht="33" customHeight="1">
      <c r="A295" s="265" t="str">
        <v>Rushcliffe</v>
      </c>
      <c r="B295" s="107" t="s">
        <v>100</v>
      </c>
      <c r="C295" s="268" t="str">
        <f t="shared" si="19"/>
        <v>Rushcliffe</v>
      </c>
      <c r="D295" s="109"/>
      <c r="E295" s="265" t="str">
        <v>Rushcliffe</v>
      </c>
      <c r="F295" s="107" t="s">
        <v>100</v>
      </c>
      <c r="G295" s="268" t="str">
        <f t="shared" si="22"/>
        <v>Rushcliffe</v>
      </c>
      <c r="H295" s="109"/>
      <c r="I295" s="151"/>
      <c r="J295"/>
      <c r="K295"/>
      <c r="L295"/>
      <c r="M295"/>
      <c r="N295"/>
      <c r="O295" s="151"/>
      <c r="P295" s="109"/>
      <c r="Q295" s="305" t="str">
        <f>'Look Up Values'!AE292</f>
        <v>090101 water-based developer and activator solutions</v>
      </c>
      <c r="R295" s="177" t="s">
        <v>100</v>
      </c>
      <c r="S295" s="296" t="str">
        <f t="shared" si="20"/>
        <v>090101 water-based developer and activator solutions</v>
      </c>
      <c r="T295" s="228"/>
      <c r="U295" s="305" t="str">
        <f>'Look Up Values'!AE292</f>
        <v>090101 water-based developer and activator solutions</v>
      </c>
      <c r="V295" s="177" t="s">
        <v>100</v>
      </c>
      <c r="W295" s="296" t="str">
        <f t="shared" si="21"/>
        <v>090101 water-based developer and activator solutions</v>
      </c>
    </row>
    <row r="296" spans="1:23" ht="33" customHeight="1">
      <c r="A296" s="265" t="str">
        <v>Rushmoor</v>
      </c>
      <c r="B296" s="107" t="s">
        <v>100</v>
      </c>
      <c r="C296" s="268" t="str">
        <f t="shared" si="19"/>
        <v>Rushmoor</v>
      </c>
      <c r="D296" s="109"/>
      <c r="E296" s="265" t="str">
        <v>Rushmoor</v>
      </c>
      <c r="F296" s="107" t="s">
        <v>100</v>
      </c>
      <c r="G296" s="268" t="str">
        <f t="shared" si="22"/>
        <v>Rushmoor</v>
      </c>
      <c r="H296" s="109"/>
      <c r="I296" s="151"/>
      <c r="J296"/>
      <c r="K296"/>
      <c r="L296"/>
      <c r="M296"/>
      <c r="N296"/>
      <c r="O296" s="151"/>
      <c r="P296" s="109"/>
      <c r="Q296" s="305" t="str">
        <f>'Look Up Values'!AE293</f>
        <v>090102 water-based offset plate developer solutions</v>
      </c>
      <c r="R296" s="177" t="s">
        <v>100</v>
      </c>
      <c r="S296" s="296" t="str">
        <f t="shared" si="20"/>
        <v>090102 water-based offset plate developer solutions</v>
      </c>
      <c r="T296" s="228"/>
      <c r="U296" s="305" t="str">
        <f>'Look Up Values'!AE293</f>
        <v>090102 water-based offset plate developer solutions</v>
      </c>
      <c r="V296" s="177" t="s">
        <v>100</v>
      </c>
      <c r="W296" s="296" t="str">
        <f t="shared" si="21"/>
        <v>090102 water-based offset plate developer solutions</v>
      </c>
    </row>
    <row r="297" spans="1:23" ht="33" customHeight="1">
      <c r="A297" s="265" t="str">
        <v>Rutland</v>
      </c>
      <c r="B297" s="107" t="s">
        <v>100</v>
      </c>
      <c r="C297" s="268" t="str">
        <f t="shared" si="19"/>
        <v>Rutland</v>
      </c>
      <c r="D297" s="109"/>
      <c r="E297" s="265" t="str">
        <v>Rutland</v>
      </c>
      <c r="F297" s="107" t="s">
        <v>100</v>
      </c>
      <c r="G297" s="268" t="str">
        <f t="shared" si="22"/>
        <v>Rutland</v>
      </c>
      <c r="H297" s="109"/>
      <c r="I297" s="151"/>
      <c r="J297"/>
      <c r="K297"/>
      <c r="L297"/>
      <c r="M297"/>
      <c r="N297"/>
      <c r="O297" s="151"/>
      <c r="P297" s="109"/>
      <c r="Q297" s="305" t="str">
        <f>'Look Up Values'!AE294</f>
        <v>090103 solvent-based developer solutions</v>
      </c>
      <c r="R297" s="177" t="s">
        <v>100</v>
      </c>
      <c r="S297" s="296" t="str">
        <f t="shared" si="20"/>
        <v>090103 solvent-based developer solutions</v>
      </c>
      <c r="T297" s="228"/>
      <c r="U297" s="305" t="str">
        <f>'Look Up Values'!AE294</f>
        <v>090103 solvent-based developer solutions</v>
      </c>
      <c r="V297" s="177" t="s">
        <v>100</v>
      </c>
      <c r="W297" s="296" t="str">
        <f t="shared" si="21"/>
        <v>090103 solvent-based developer solutions</v>
      </c>
    </row>
    <row r="298" spans="1:23" ht="33" customHeight="1">
      <c r="A298" s="265" t="str">
        <v>Salford</v>
      </c>
      <c r="B298" s="107" t="s">
        <v>100</v>
      </c>
      <c r="C298" s="268" t="str">
        <f t="shared" si="19"/>
        <v>Salford</v>
      </c>
      <c r="D298" s="109"/>
      <c r="E298" s="265" t="str">
        <v>Salford</v>
      </c>
      <c r="F298" s="107" t="s">
        <v>100</v>
      </c>
      <c r="G298" s="268" t="str">
        <f t="shared" si="22"/>
        <v>Salford</v>
      </c>
      <c r="H298" s="109"/>
      <c r="I298" s="151"/>
      <c r="J298"/>
      <c r="K298"/>
      <c r="L298"/>
      <c r="M298"/>
      <c r="N298"/>
      <c r="O298" s="151"/>
      <c r="P298" s="109"/>
      <c r="Q298" s="305" t="str">
        <f>'Look Up Values'!AE295</f>
        <v>090104 fixer solutions</v>
      </c>
      <c r="R298" s="177" t="s">
        <v>100</v>
      </c>
      <c r="S298" s="296" t="str">
        <f t="shared" si="20"/>
        <v>090104 fixer solutions</v>
      </c>
      <c r="T298" s="228"/>
      <c r="U298" s="305" t="str">
        <f>'Look Up Values'!AE295</f>
        <v>090104 fixer solutions</v>
      </c>
      <c r="V298" s="177" t="s">
        <v>100</v>
      </c>
      <c r="W298" s="296" t="str">
        <f t="shared" si="21"/>
        <v>090104 fixer solutions</v>
      </c>
    </row>
    <row r="299" spans="1:23" ht="33" customHeight="1">
      <c r="A299" s="265" t="str">
        <v>Sandwell</v>
      </c>
      <c r="B299" s="107" t="s">
        <v>100</v>
      </c>
      <c r="C299" s="268" t="str">
        <f t="shared" si="19"/>
        <v>Sandwell</v>
      </c>
      <c r="D299" s="109"/>
      <c r="E299" s="265" t="str">
        <v>Sandwell</v>
      </c>
      <c r="F299" s="107" t="s">
        <v>100</v>
      </c>
      <c r="G299" s="268" t="str">
        <f t="shared" si="22"/>
        <v>Sandwell</v>
      </c>
      <c r="H299" s="109"/>
      <c r="I299" s="151"/>
      <c r="J299"/>
      <c r="K299"/>
      <c r="L299"/>
      <c r="M299"/>
      <c r="N299"/>
      <c r="O299" s="151"/>
      <c r="P299" s="109"/>
      <c r="Q299" s="305" t="str">
        <f>'Look Up Values'!AE296</f>
        <v>090105 bleach solutions and bleach fixer solutions</v>
      </c>
      <c r="R299" s="177" t="s">
        <v>100</v>
      </c>
      <c r="S299" s="296" t="str">
        <f t="shared" si="20"/>
        <v>090105 bleach solutions and bleach fixer solutions</v>
      </c>
      <c r="T299" s="228"/>
      <c r="U299" s="305" t="str">
        <f>'Look Up Values'!AE296</f>
        <v>090105 bleach solutions and bleach fixer solutions</v>
      </c>
      <c r="V299" s="177" t="s">
        <v>100</v>
      </c>
      <c r="W299" s="296" t="str">
        <f t="shared" si="21"/>
        <v>090105 bleach solutions and bleach fixer solutions</v>
      </c>
    </row>
    <row r="300" spans="1:23" ht="33" customHeight="1">
      <c r="A300" s="265" t="str">
        <v>Scotland</v>
      </c>
      <c r="B300" s="107" t="s">
        <v>100</v>
      </c>
      <c r="C300" s="268" t="str">
        <f t="shared" si="19"/>
        <v>Scotland</v>
      </c>
      <c r="D300" s="109"/>
      <c r="E300" s="265" t="str">
        <v>Scotland</v>
      </c>
      <c r="F300" s="107" t="s">
        <v>100</v>
      </c>
      <c r="G300" s="268" t="str">
        <f t="shared" si="22"/>
        <v>Scotland</v>
      </c>
      <c r="H300" s="109"/>
      <c r="I300" s="151"/>
      <c r="J300"/>
      <c r="K300"/>
      <c r="L300"/>
      <c r="M300"/>
      <c r="N300"/>
      <c r="O300" s="151"/>
      <c r="P300" s="109"/>
      <c r="Q300" s="305" t="str">
        <f>'Look Up Values'!AE297</f>
        <v>090106 wastes containing silver from on-site treatment of photographic wastes</v>
      </c>
      <c r="R300" s="177" t="s">
        <v>100</v>
      </c>
      <c r="S300" s="296" t="str">
        <f t="shared" si="20"/>
        <v>090106 wastes containing silver from on-site treatment of photographic wastes</v>
      </c>
      <c r="T300" s="228"/>
      <c r="U300" s="305" t="str">
        <f>'Look Up Values'!AE297</f>
        <v>090106 wastes containing silver from on-site treatment of photographic wastes</v>
      </c>
      <c r="V300" s="177" t="s">
        <v>100</v>
      </c>
      <c r="W300" s="296" t="str">
        <f t="shared" si="21"/>
        <v>090106 wastes containing silver from on-site treatment of photographic wastes</v>
      </c>
    </row>
    <row r="301" spans="1:23" ht="33" customHeight="1">
      <c r="A301" s="265" t="str">
        <v>Scottish Borders</v>
      </c>
      <c r="B301" s="107" t="s">
        <v>100</v>
      </c>
      <c r="C301" s="268" t="str">
        <f t="shared" si="19"/>
        <v>Scottish Borders</v>
      </c>
      <c r="D301" s="109"/>
      <c r="E301" s="265" t="str">
        <v>Scottish Borders</v>
      </c>
      <c r="F301" s="107" t="s">
        <v>100</v>
      </c>
      <c r="G301" s="268" t="str">
        <f t="shared" si="22"/>
        <v>Scottish Borders</v>
      </c>
      <c r="H301" s="109"/>
      <c r="I301" s="151"/>
      <c r="J301"/>
      <c r="K301"/>
      <c r="L301"/>
      <c r="M301"/>
      <c r="N301"/>
      <c r="O301" s="151"/>
      <c r="P301" s="109"/>
      <c r="Q301" s="305" t="str">
        <f>'Look Up Values'!AE298</f>
        <v>090107 photographic film and paper containing silver or silver compounds</v>
      </c>
      <c r="R301" s="177" t="s">
        <v>100</v>
      </c>
      <c r="S301" s="296" t="str">
        <f t="shared" si="20"/>
        <v>090107 photographic film and paper containing silver or silver compounds</v>
      </c>
      <c r="T301" s="228"/>
      <c r="U301" s="305" t="str">
        <f>'Look Up Values'!AE298</f>
        <v>090107 photographic film and paper containing silver or silver compounds</v>
      </c>
      <c r="V301" s="177" t="s">
        <v>100</v>
      </c>
      <c r="W301" s="296" t="str">
        <f t="shared" si="21"/>
        <v>090107 photographic film and paper containing silver or silver compounds</v>
      </c>
    </row>
    <row r="302" spans="1:23" ht="33" customHeight="1">
      <c r="A302" s="265" t="str">
        <v>Sefton</v>
      </c>
      <c r="B302" s="107" t="s">
        <v>100</v>
      </c>
      <c r="C302" s="268" t="str">
        <f t="shared" si="19"/>
        <v>Sefton</v>
      </c>
      <c r="D302" s="109"/>
      <c r="E302" s="265" t="str">
        <v>Sefton</v>
      </c>
      <c r="F302" s="107" t="s">
        <v>100</v>
      </c>
      <c r="G302" s="268" t="str">
        <f t="shared" si="22"/>
        <v>Sefton</v>
      </c>
      <c r="H302" s="109"/>
      <c r="I302" s="151"/>
      <c r="J302"/>
      <c r="K302"/>
      <c r="L302"/>
      <c r="M302"/>
      <c r="N302"/>
      <c r="O302" s="151"/>
      <c r="P302" s="109"/>
      <c r="Q302" s="305" t="str">
        <f>'Look Up Values'!AE299</f>
        <v>090108 photographic film and paper free of silver or silver compounds</v>
      </c>
      <c r="R302" s="177" t="s">
        <v>100</v>
      </c>
      <c r="S302" s="296" t="str">
        <f t="shared" si="20"/>
        <v>090108 photographic film and paper free of silver or silver compounds</v>
      </c>
      <c r="T302" s="228"/>
      <c r="U302" s="305" t="str">
        <f>'Look Up Values'!AE299</f>
        <v>090108 photographic film and paper free of silver or silver compounds</v>
      </c>
      <c r="V302" s="177" t="s">
        <v>100</v>
      </c>
      <c r="W302" s="296" t="str">
        <f t="shared" si="21"/>
        <v>090108 photographic film and paper free of silver or silver compounds</v>
      </c>
    </row>
    <row r="303" spans="1:23" ht="33" customHeight="1">
      <c r="A303" s="265" t="str">
        <v>Sevenoaks</v>
      </c>
      <c r="B303" s="107" t="s">
        <v>100</v>
      </c>
      <c r="C303" s="268" t="str">
        <f t="shared" si="19"/>
        <v>Sevenoaks</v>
      </c>
      <c r="D303" s="109"/>
      <c r="E303" s="265" t="str">
        <v>Sevenoaks</v>
      </c>
      <c r="F303" s="107" t="s">
        <v>100</v>
      </c>
      <c r="G303" s="268" t="str">
        <f t="shared" si="22"/>
        <v>Sevenoaks</v>
      </c>
      <c r="H303" s="109"/>
      <c r="I303" s="151"/>
      <c r="J303"/>
      <c r="K303"/>
      <c r="L303"/>
      <c r="M303"/>
      <c r="N303"/>
      <c r="O303" s="151"/>
      <c r="P303" s="109"/>
      <c r="Q303" s="305" t="str">
        <f>'Look Up Values'!AE300</f>
        <v>090110 single-use cameras without batteries</v>
      </c>
      <c r="R303" s="177" t="s">
        <v>100</v>
      </c>
      <c r="S303" s="296" t="str">
        <f t="shared" si="20"/>
        <v>090110 single-use cameras without batteries</v>
      </c>
      <c r="T303" s="228"/>
      <c r="U303" s="305" t="str">
        <f>'Look Up Values'!AE300</f>
        <v>090110 single-use cameras without batteries</v>
      </c>
      <c r="V303" s="177" t="s">
        <v>100</v>
      </c>
      <c r="W303" s="296" t="str">
        <f t="shared" si="21"/>
        <v>090110 single-use cameras without batteries</v>
      </c>
    </row>
    <row r="304" spans="1:23" ht="33" customHeight="1">
      <c r="A304" s="265" t="str">
        <v>Sheffield</v>
      </c>
      <c r="B304" s="107" t="s">
        <v>100</v>
      </c>
      <c r="C304" s="268" t="str">
        <f t="shared" si="19"/>
        <v>Sheffield</v>
      </c>
      <c r="D304" s="109"/>
      <c r="E304" s="265" t="str">
        <v>Sheffield</v>
      </c>
      <c r="F304" s="107" t="s">
        <v>100</v>
      </c>
      <c r="G304" s="268" t="str">
        <f t="shared" si="22"/>
        <v>Sheffield</v>
      </c>
      <c r="H304" s="109"/>
      <c r="I304" s="151"/>
      <c r="J304"/>
      <c r="K304"/>
      <c r="L304"/>
      <c r="M304"/>
      <c r="N304"/>
      <c r="O304" s="151"/>
      <c r="P304" s="109"/>
      <c r="Q304" s="305" t="str">
        <f>'Look Up Values'!AE301</f>
        <v>090111 single-use cameras containing batteries included in 16 06 01, 16 06 02 or 16 06 03</v>
      </c>
      <c r="R304" s="177" t="s">
        <v>100</v>
      </c>
      <c r="S304" s="296" t="str">
        <f t="shared" si="20"/>
        <v>090111 single-use cameras containing batteries included in 16 06 01, 16 06 02 or 16 06 03</v>
      </c>
      <c r="T304" s="228"/>
      <c r="U304" s="305" t="str">
        <f>'Look Up Values'!AE301</f>
        <v>090111 single-use cameras containing batteries included in 16 06 01, 16 06 02 or 16 06 03</v>
      </c>
      <c r="V304" s="177" t="s">
        <v>100</v>
      </c>
      <c r="W304" s="296" t="str">
        <f t="shared" si="21"/>
        <v>090111 single-use cameras containing batteries included in 16 06 01, 16 06 02 or 16 06 03</v>
      </c>
    </row>
    <row r="305" spans="1:23" ht="33" customHeight="1">
      <c r="A305" s="265" t="str">
        <v>Shetland Islands</v>
      </c>
      <c r="B305" s="107" t="s">
        <v>100</v>
      </c>
      <c r="C305" s="268" t="str">
        <f t="shared" si="19"/>
        <v>Shetland Islands</v>
      </c>
      <c r="D305" s="109"/>
      <c r="E305" s="265" t="str">
        <v>Shetland Islands</v>
      </c>
      <c r="F305" s="107" t="s">
        <v>100</v>
      </c>
      <c r="G305" s="268" t="str">
        <f t="shared" si="22"/>
        <v>Shetland Islands</v>
      </c>
      <c r="H305" s="109"/>
      <c r="I305" s="151"/>
      <c r="J305"/>
      <c r="K305"/>
      <c r="L305"/>
      <c r="M305"/>
      <c r="N305"/>
      <c r="O305" s="151"/>
      <c r="P305" s="109"/>
      <c r="Q305" s="305" t="str">
        <f>'Look Up Values'!AE302</f>
        <v>090112 single-use cameras containing batteries other than those mentioned in 09 01 11</v>
      </c>
      <c r="R305" s="177" t="s">
        <v>100</v>
      </c>
      <c r="S305" s="296" t="str">
        <f t="shared" si="20"/>
        <v>090112 single-use cameras containing batteries other than those mentioned in 09 01 11</v>
      </c>
      <c r="T305" s="228"/>
      <c r="U305" s="305" t="str">
        <f>'Look Up Values'!AE302</f>
        <v>090112 single-use cameras containing batteries other than those mentioned in 09 01 11</v>
      </c>
      <c r="V305" s="177" t="s">
        <v>100</v>
      </c>
      <c r="W305" s="296" t="str">
        <f t="shared" si="21"/>
        <v>090112 single-use cameras containing batteries other than those mentioned in 09 01 11</v>
      </c>
    </row>
    <row r="306" spans="1:23" ht="33" customHeight="1">
      <c r="A306" s="265" t="str">
        <v>Shropshire</v>
      </c>
      <c r="B306" s="107" t="s">
        <v>100</v>
      </c>
      <c r="C306" s="268" t="str">
        <f t="shared" si="19"/>
        <v>Shropshire</v>
      </c>
      <c r="D306" s="109"/>
      <c r="E306" s="265" t="str">
        <v>Shropshire</v>
      </c>
      <c r="F306" s="107" t="s">
        <v>100</v>
      </c>
      <c r="G306" s="268" t="str">
        <f t="shared" si="22"/>
        <v>Shropshire</v>
      </c>
      <c r="H306" s="109"/>
      <c r="I306" s="151"/>
      <c r="J306"/>
      <c r="K306"/>
      <c r="L306"/>
      <c r="M306"/>
      <c r="N306"/>
      <c r="O306" s="151"/>
      <c r="P306" s="109"/>
      <c r="Q306" s="305" t="str">
        <f>'Look Up Values'!AE303</f>
        <v>090113 aqueous liquid waste from on-site reclamation of silver other than those mentioned in 09 01 06</v>
      </c>
      <c r="R306" s="177" t="s">
        <v>100</v>
      </c>
      <c r="S306" s="296" t="str">
        <f t="shared" si="20"/>
        <v>090113 aqueous liquid waste from on-site reclamation of silver other than those mentioned in 09 01 06</v>
      </c>
      <c r="T306" s="228"/>
      <c r="U306" s="305" t="str">
        <f>'Look Up Values'!AE303</f>
        <v>090113 aqueous liquid waste from on-site reclamation of silver other than those mentioned in 09 01 06</v>
      </c>
      <c r="V306" s="177" t="s">
        <v>100</v>
      </c>
      <c r="W306" s="296" t="str">
        <f t="shared" si="21"/>
        <v>090113 aqueous liquid waste from on-site reclamation of silver other than those mentioned in 09 01 06</v>
      </c>
    </row>
    <row r="307" spans="1:23" ht="33" customHeight="1">
      <c r="A307" s="265" t="str">
        <v>Slough</v>
      </c>
      <c r="B307" s="107" t="s">
        <v>100</v>
      </c>
      <c r="C307" s="268" t="str">
        <f t="shared" si="19"/>
        <v>Slough</v>
      </c>
      <c r="D307" s="109"/>
      <c r="E307" s="265" t="str">
        <v>Slough</v>
      </c>
      <c r="F307" s="107" t="s">
        <v>100</v>
      </c>
      <c r="G307" s="268" t="str">
        <f t="shared" si="22"/>
        <v>Slough</v>
      </c>
      <c r="H307" s="109"/>
      <c r="I307" s="151"/>
      <c r="J307"/>
      <c r="K307"/>
      <c r="L307"/>
      <c r="M307"/>
      <c r="N307"/>
      <c r="O307" s="151"/>
      <c r="P307" s="109"/>
      <c r="Q307" s="305" t="str">
        <f>'Look Up Values'!AE304</f>
        <v>090199 wastes not otherwise specified</v>
      </c>
      <c r="R307" s="177" t="s">
        <v>100</v>
      </c>
      <c r="S307" s="296" t="str">
        <f t="shared" si="20"/>
        <v>090199 wastes not otherwise specified</v>
      </c>
      <c r="T307" s="228"/>
      <c r="U307" s="305" t="str">
        <f>'Look Up Values'!AE304</f>
        <v>090199 wastes not otherwise specified</v>
      </c>
      <c r="V307" s="177" t="s">
        <v>100</v>
      </c>
      <c r="W307" s="296" t="str">
        <f t="shared" si="21"/>
        <v>090199 wastes not otherwise specified</v>
      </c>
    </row>
    <row r="308" spans="1:23" ht="33" customHeight="1">
      <c r="A308" s="265" t="str">
        <v>Solihull</v>
      </c>
      <c r="B308" s="107" t="s">
        <v>100</v>
      </c>
      <c r="C308" s="268" t="str">
        <f t="shared" si="19"/>
        <v>Solihull</v>
      </c>
      <c r="D308" s="109"/>
      <c r="E308" s="265" t="str">
        <v>Solihull</v>
      </c>
      <c r="F308" s="107" t="s">
        <v>100</v>
      </c>
      <c r="G308" s="268" t="str">
        <f t="shared" si="22"/>
        <v>Solihull</v>
      </c>
      <c r="H308" s="109"/>
      <c r="I308" s="151"/>
      <c r="J308"/>
      <c r="K308"/>
      <c r="L308"/>
      <c r="M308"/>
      <c r="N308"/>
      <c r="O308" s="151"/>
      <c r="P308" s="109"/>
      <c r="Q308" s="305" t="str">
        <f>'Look Up Values'!AE305</f>
        <v>100101 bottom ash, slag and boiler dust (excluding boiler dust mentioned in 10 01 04)</v>
      </c>
      <c r="R308" s="177" t="s">
        <v>100</v>
      </c>
      <c r="S308" s="296" t="str">
        <f t="shared" si="20"/>
        <v>100101 bottom ash, slag and boiler dust (excluding boiler dust mentioned in 10 01 04)</v>
      </c>
      <c r="T308" s="228"/>
      <c r="U308" s="305" t="str">
        <f>'Look Up Values'!AE305</f>
        <v>100101 bottom ash, slag and boiler dust (excluding boiler dust mentioned in 10 01 04)</v>
      </c>
      <c r="V308" s="177" t="s">
        <v>100</v>
      </c>
      <c r="W308" s="296" t="str">
        <f t="shared" si="21"/>
        <v>100101 bottom ash, slag and boiler dust (excluding boiler dust mentioned in 10 01 04)</v>
      </c>
    </row>
    <row r="309" spans="1:23" ht="33" customHeight="1">
      <c r="A309" s="265" t="str">
        <v>Somerset</v>
      </c>
      <c r="B309" s="107" t="s">
        <v>100</v>
      </c>
      <c r="C309" s="268" t="str">
        <f t="shared" si="19"/>
        <v>Somerset</v>
      </c>
      <c r="D309" s="109"/>
      <c r="E309" s="265" t="str">
        <v>Somerset</v>
      </c>
      <c r="F309" s="107" t="s">
        <v>100</v>
      </c>
      <c r="G309" s="268" t="str">
        <f t="shared" si="22"/>
        <v>Somerset</v>
      </c>
      <c r="H309" s="109"/>
      <c r="I309" s="151"/>
      <c r="J309"/>
      <c r="K309"/>
      <c r="L309"/>
      <c r="M309"/>
      <c r="N309"/>
      <c r="O309" s="151"/>
      <c r="P309" s="109"/>
      <c r="Q309" s="305" t="str">
        <f>'Look Up Values'!AE306</f>
        <v>100102 coal fly ash</v>
      </c>
      <c r="R309" s="177" t="s">
        <v>100</v>
      </c>
      <c r="S309" s="296" t="str">
        <f t="shared" si="20"/>
        <v>100102 coal fly ash</v>
      </c>
      <c r="T309" s="228"/>
      <c r="U309" s="305" t="str">
        <f>'Look Up Values'!AE306</f>
        <v>100102 coal fly ash</v>
      </c>
      <c r="V309" s="177" t="s">
        <v>100</v>
      </c>
      <c r="W309" s="296" t="str">
        <f t="shared" si="21"/>
        <v>100102 coal fly ash</v>
      </c>
    </row>
    <row r="310" spans="1:23" ht="33" customHeight="1">
      <c r="A310" s="265" t="str">
        <v>South Ayrshire</v>
      </c>
      <c r="B310" s="107" t="s">
        <v>100</v>
      </c>
      <c r="C310" s="268" t="str">
        <f t="shared" si="19"/>
        <v>South Ayrshire</v>
      </c>
      <c r="D310" s="109"/>
      <c r="E310" s="265" t="str">
        <v>South Ayrshire</v>
      </c>
      <c r="F310" s="107" t="s">
        <v>100</v>
      </c>
      <c r="G310" s="268" t="str">
        <f t="shared" si="22"/>
        <v>South Ayrshire</v>
      </c>
      <c r="H310" s="109"/>
      <c r="I310" s="151"/>
      <c r="J310"/>
      <c r="K310"/>
      <c r="L310"/>
      <c r="M310"/>
      <c r="N310"/>
      <c r="O310" s="151"/>
      <c r="P310" s="109"/>
      <c r="Q310" s="305" t="str">
        <f>'Look Up Values'!AE307</f>
        <v>100103 fly ash from peat and untreated wood</v>
      </c>
      <c r="R310" s="177" t="s">
        <v>100</v>
      </c>
      <c r="S310" s="296" t="str">
        <f t="shared" si="20"/>
        <v>100103 fly ash from peat and untreated wood</v>
      </c>
      <c r="T310" s="228"/>
      <c r="U310" s="305" t="str">
        <f>'Look Up Values'!AE307</f>
        <v>100103 fly ash from peat and untreated wood</v>
      </c>
      <c r="V310" s="177" t="s">
        <v>100</v>
      </c>
      <c r="W310" s="296" t="str">
        <f t="shared" si="21"/>
        <v>100103 fly ash from peat and untreated wood</v>
      </c>
    </row>
    <row r="311" spans="1:23" ht="33" customHeight="1">
      <c r="A311" s="265" t="str">
        <v>South Cambridgeshire</v>
      </c>
      <c r="B311" s="107" t="s">
        <v>100</v>
      </c>
      <c r="C311" s="268" t="str">
        <f t="shared" si="19"/>
        <v>South Cambridgeshire</v>
      </c>
      <c r="D311" s="109"/>
      <c r="E311" s="265" t="str">
        <v>South Cambridgeshire</v>
      </c>
      <c r="F311" s="107" t="s">
        <v>100</v>
      </c>
      <c r="G311" s="268" t="str">
        <f t="shared" si="22"/>
        <v>South Cambridgeshire</v>
      </c>
      <c r="H311" s="109"/>
      <c r="I311" s="151"/>
      <c r="J311"/>
      <c r="K311"/>
      <c r="L311"/>
      <c r="M311"/>
      <c r="N311"/>
      <c r="O311" s="151"/>
      <c r="P311" s="109"/>
      <c r="Q311" s="305" t="str">
        <f>'Look Up Values'!AE308</f>
        <v>100104 oil fly ash and boiler dust</v>
      </c>
      <c r="R311" s="177" t="s">
        <v>100</v>
      </c>
      <c r="S311" s="296" t="str">
        <f t="shared" si="20"/>
        <v>100104 oil fly ash and boiler dust</v>
      </c>
      <c r="T311" s="228"/>
      <c r="U311" s="305" t="str">
        <f>'Look Up Values'!AE308</f>
        <v>100104 oil fly ash and boiler dust</v>
      </c>
      <c r="V311" s="177" t="s">
        <v>100</v>
      </c>
      <c r="W311" s="296" t="str">
        <f t="shared" si="21"/>
        <v>100104 oil fly ash and boiler dust</v>
      </c>
    </row>
    <row r="312" spans="1:23" ht="33" customHeight="1">
      <c r="A312" s="265" t="str">
        <v>South Derbyshire</v>
      </c>
      <c r="B312" s="107" t="s">
        <v>100</v>
      </c>
      <c r="C312" s="268" t="str">
        <f t="shared" si="19"/>
        <v>South Derbyshire</v>
      </c>
      <c r="D312" s="109"/>
      <c r="E312" s="265" t="str">
        <v>South Derbyshire</v>
      </c>
      <c r="F312" s="107" t="s">
        <v>100</v>
      </c>
      <c r="G312" s="268" t="str">
        <f t="shared" si="22"/>
        <v>South Derbyshire</v>
      </c>
      <c r="H312" s="109"/>
      <c r="I312" s="151"/>
      <c r="J312"/>
      <c r="K312"/>
      <c r="L312"/>
      <c r="M312"/>
      <c r="N312"/>
      <c r="O312" s="151"/>
      <c r="P312" s="109"/>
      <c r="Q312" s="305" t="str">
        <f>'Look Up Values'!AE309</f>
        <v>100105 calcium-based reaction wastes from flue-gas desulphurisation in solid form</v>
      </c>
      <c r="R312" s="177" t="s">
        <v>100</v>
      </c>
      <c r="S312" s="296" t="str">
        <f t="shared" si="20"/>
        <v>100105 calcium-based reaction wastes from flue-gas desulphurisation in solid form</v>
      </c>
      <c r="T312" s="228"/>
      <c r="U312" s="305" t="str">
        <f>'Look Up Values'!AE309</f>
        <v>100105 calcium-based reaction wastes from flue-gas desulphurisation in solid form</v>
      </c>
      <c r="V312" s="177" t="s">
        <v>100</v>
      </c>
      <c r="W312" s="296" t="str">
        <f t="shared" si="21"/>
        <v>100105 calcium-based reaction wastes from flue-gas desulphurisation in solid form</v>
      </c>
    </row>
    <row r="313" spans="1:23" ht="33" customHeight="1">
      <c r="A313" s="265" t="str">
        <v>South East</v>
      </c>
      <c r="B313" s="107" t="s">
        <v>100</v>
      </c>
      <c r="C313" s="268" t="str">
        <f t="shared" si="19"/>
        <v>South East</v>
      </c>
      <c r="D313" s="109"/>
      <c r="E313" s="265" t="str">
        <v>South East</v>
      </c>
      <c r="F313" s="107" t="s">
        <v>100</v>
      </c>
      <c r="G313" s="268" t="str">
        <f t="shared" si="22"/>
        <v>South East</v>
      </c>
      <c r="H313" s="109"/>
      <c r="I313" s="151"/>
      <c r="J313"/>
      <c r="K313"/>
      <c r="L313"/>
      <c r="M313"/>
      <c r="N313"/>
      <c r="O313" s="151"/>
      <c r="P313" s="109"/>
      <c r="Q313" s="305" t="str">
        <f>'Look Up Values'!AE310</f>
        <v>100107 calcium-based reaction wastes from flue-gas desulphurisation in sludge form</v>
      </c>
      <c r="R313" s="177" t="s">
        <v>100</v>
      </c>
      <c r="S313" s="296" t="str">
        <f t="shared" si="20"/>
        <v>100107 calcium-based reaction wastes from flue-gas desulphurisation in sludge form</v>
      </c>
      <c r="T313" s="228"/>
      <c r="U313" s="305" t="str">
        <f>'Look Up Values'!AE310</f>
        <v>100107 calcium-based reaction wastes from flue-gas desulphurisation in sludge form</v>
      </c>
      <c r="V313" s="177" t="s">
        <v>100</v>
      </c>
      <c r="W313" s="296" t="str">
        <f t="shared" si="21"/>
        <v>100107 calcium-based reaction wastes from flue-gas desulphurisation in sludge form</v>
      </c>
    </row>
    <row r="314" spans="1:23" ht="33" customHeight="1">
      <c r="A314" s="265" t="str">
        <v>South East London</v>
      </c>
      <c r="B314" s="107" t="s">
        <v>100</v>
      </c>
      <c r="C314" s="268" t="str">
        <f t="shared" si="19"/>
        <v>South East London</v>
      </c>
      <c r="D314" s="109"/>
      <c r="E314" s="265" t="str">
        <v>South East London</v>
      </c>
      <c r="F314" s="107" t="s">
        <v>100</v>
      </c>
      <c r="G314" s="268" t="str">
        <f t="shared" si="22"/>
        <v>South East London</v>
      </c>
      <c r="H314" s="109"/>
      <c r="I314" s="151"/>
      <c r="J314"/>
      <c r="K314"/>
      <c r="L314"/>
      <c r="M314"/>
      <c r="N314"/>
      <c r="O314" s="151"/>
      <c r="P314" s="109"/>
      <c r="Q314" s="305" t="str">
        <f>'Look Up Values'!AE311</f>
        <v>100109 sulphuric acid</v>
      </c>
      <c r="R314" s="177" t="s">
        <v>100</v>
      </c>
      <c r="S314" s="296" t="str">
        <f t="shared" si="20"/>
        <v>100109 sulphuric acid</v>
      </c>
      <c r="T314" s="228"/>
      <c r="U314" s="305" t="str">
        <f>'Look Up Values'!AE311</f>
        <v>100109 sulphuric acid</v>
      </c>
      <c r="V314" s="177" t="s">
        <v>100</v>
      </c>
      <c r="W314" s="296" t="str">
        <f t="shared" si="21"/>
        <v>100109 sulphuric acid</v>
      </c>
    </row>
    <row r="315" spans="1:23" ht="33" customHeight="1">
      <c r="A315" s="265" t="str">
        <v>South Gloucestershire</v>
      </c>
      <c r="B315" s="107" t="s">
        <v>100</v>
      </c>
      <c r="C315" s="268" t="str">
        <f t="shared" si="19"/>
        <v>South Gloucestershire</v>
      </c>
      <c r="D315" s="109"/>
      <c r="E315" s="265" t="str">
        <v>South Gloucestershire</v>
      </c>
      <c r="F315" s="107" t="s">
        <v>100</v>
      </c>
      <c r="G315" s="268" t="str">
        <f t="shared" si="22"/>
        <v>South Gloucestershire</v>
      </c>
      <c r="H315" s="109"/>
      <c r="I315" s="151"/>
      <c r="J315"/>
      <c r="K315"/>
      <c r="L315"/>
      <c r="M315"/>
      <c r="N315"/>
      <c r="O315" s="151"/>
      <c r="P315" s="109"/>
      <c r="Q315" s="305" t="str">
        <f>'Look Up Values'!AE312</f>
        <v>100113 fly ash from emulsified hydrocarbons used as fuel</v>
      </c>
      <c r="R315" s="177" t="s">
        <v>100</v>
      </c>
      <c r="S315" s="296" t="str">
        <f t="shared" si="20"/>
        <v>100113 fly ash from emulsified hydrocarbons used as fuel</v>
      </c>
      <c r="T315" s="228"/>
      <c r="U315" s="305" t="str">
        <f>'Look Up Values'!AE312</f>
        <v>100113 fly ash from emulsified hydrocarbons used as fuel</v>
      </c>
      <c r="V315" s="177" t="s">
        <v>100</v>
      </c>
      <c r="W315" s="296" t="str">
        <f t="shared" si="21"/>
        <v>100113 fly ash from emulsified hydrocarbons used as fuel</v>
      </c>
    </row>
    <row r="316" spans="1:23" ht="33" customHeight="1">
      <c r="A316" s="265" t="str">
        <v>South Hams</v>
      </c>
      <c r="B316" s="107" t="s">
        <v>100</v>
      </c>
      <c r="C316" s="268" t="str">
        <f t="shared" si="19"/>
        <v>South Hams</v>
      </c>
      <c r="D316" s="109"/>
      <c r="E316" s="265" t="str">
        <v>South Hams</v>
      </c>
      <c r="F316" s="107" t="s">
        <v>100</v>
      </c>
      <c r="G316" s="268" t="str">
        <f t="shared" si="22"/>
        <v>South Hams</v>
      </c>
      <c r="H316" s="109"/>
      <c r="I316" s="151"/>
      <c r="J316"/>
      <c r="K316"/>
      <c r="L316"/>
      <c r="M316"/>
      <c r="N316"/>
      <c r="O316" s="151"/>
      <c r="P316" s="109"/>
      <c r="Q316" s="305" t="str">
        <f>'Look Up Values'!AE313</f>
        <v>100114 bottom ash, slag and boiler dust from co-incineration containing hazardous substances</v>
      </c>
      <c r="R316" s="177" t="s">
        <v>100</v>
      </c>
      <c r="S316" s="296" t="str">
        <f t="shared" si="20"/>
        <v>100114 bottom ash, slag and boiler dust from co-incineration containing hazardous substances</v>
      </c>
      <c r="T316" s="228"/>
      <c r="U316" s="305" t="str">
        <f>'Look Up Values'!AE313</f>
        <v>100114 bottom ash, slag and boiler dust from co-incineration containing hazardous substances</v>
      </c>
      <c r="V316" s="177" t="s">
        <v>100</v>
      </c>
      <c r="W316" s="296" t="str">
        <f t="shared" si="21"/>
        <v>100114 bottom ash, slag and boiler dust from co-incineration containing hazardous substances</v>
      </c>
    </row>
    <row r="317" spans="1:23" ht="33" customHeight="1">
      <c r="A317" s="265" t="str">
        <v>South Holland</v>
      </c>
      <c r="B317" s="107" t="s">
        <v>100</v>
      </c>
      <c r="C317" s="268" t="str">
        <f t="shared" si="19"/>
        <v>South Holland</v>
      </c>
      <c r="D317" s="109"/>
      <c r="E317" s="265" t="str">
        <v>South Holland</v>
      </c>
      <c r="F317" s="107" t="s">
        <v>100</v>
      </c>
      <c r="G317" s="268" t="str">
        <f t="shared" si="22"/>
        <v>South Holland</v>
      </c>
      <c r="H317" s="109"/>
      <c r="I317" s="151"/>
      <c r="J317"/>
      <c r="K317"/>
      <c r="L317"/>
      <c r="M317"/>
      <c r="N317"/>
      <c r="O317" s="151"/>
      <c r="P317" s="109"/>
      <c r="Q317" s="305" t="str">
        <f>'Look Up Values'!AE314</f>
        <v>100115 bottom ash, slag and boiler dust from co-incineration other than those mentioned in 10 01 14</v>
      </c>
      <c r="R317" s="177" t="s">
        <v>100</v>
      </c>
      <c r="S317" s="296" t="str">
        <f t="shared" si="20"/>
        <v>100115 bottom ash, slag and boiler dust from co-incineration other than those mentioned in 10 01 14</v>
      </c>
      <c r="T317" s="228"/>
      <c r="U317" s="305" t="str">
        <f>'Look Up Values'!AE314</f>
        <v>100115 bottom ash, slag and boiler dust from co-incineration other than those mentioned in 10 01 14</v>
      </c>
      <c r="V317" s="177" t="s">
        <v>100</v>
      </c>
      <c r="W317" s="296" t="str">
        <f t="shared" si="21"/>
        <v>100115 bottom ash, slag and boiler dust from co-incineration other than those mentioned in 10 01 14</v>
      </c>
    </row>
    <row r="318" spans="1:23" ht="33" customHeight="1">
      <c r="A318" s="265" t="str">
        <v>South Kesteven</v>
      </c>
      <c r="B318" s="107" t="s">
        <v>100</v>
      </c>
      <c r="C318" s="268" t="str">
        <f t="shared" si="19"/>
        <v>South Kesteven</v>
      </c>
      <c r="D318" s="109"/>
      <c r="E318" s="265" t="str">
        <v>South Kesteven</v>
      </c>
      <c r="F318" s="107" t="s">
        <v>100</v>
      </c>
      <c r="G318" s="268" t="str">
        <f t="shared" si="22"/>
        <v>South Kesteven</v>
      </c>
      <c r="H318" s="109"/>
      <c r="I318" s="151"/>
      <c r="J318"/>
      <c r="K318"/>
      <c r="L318"/>
      <c r="M318"/>
      <c r="N318"/>
      <c r="O318" s="151"/>
      <c r="P318" s="109"/>
      <c r="Q318" s="305" t="str">
        <f>'Look Up Values'!AE315</f>
        <v>100116 fly ash from co-incineration containing hazardous substances</v>
      </c>
      <c r="R318" s="177" t="s">
        <v>100</v>
      </c>
      <c r="S318" s="296" t="str">
        <f t="shared" si="20"/>
        <v>100116 fly ash from co-incineration containing hazardous substances</v>
      </c>
      <c r="T318" s="228"/>
      <c r="U318" s="305" t="str">
        <f>'Look Up Values'!AE315</f>
        <v>100116 fly ash from co-incineration containing hazardous substances</v>
      </c>
      <c r="V318" s="177" t="s">
        <v>100</v>
      </c>
      <c r="W318" s="296" t="str">
        <f t="shared" si="21"/>
        <v>100116 fly ash from co-incineration containing hazardous substances</v>
      </c>
    </row>
    <row r="319" spans="1:23" ht="33" customHeight="1">
      <c r="A319" s="265" t="str">
        <v>South Lanarkshire</v>
      </c>
      <c r="B319" s="107" t="s">
        <v>100</v>
      </c>
      <c r="C319" s="268" t="str">
        <f t="shared" si="19"/>
        <v>South Lanarkshire</v>
      </c>
      <c r="D319" s="109"/>
      <c r="E319" s="265" t="str">
        <v>South Lanarkshire</v>
      </c>
      <c r="F319" s="107" t="s">
        <v>100</v>
      </c>
      <c r="G319" s="268" t="str">
        <f t="shared" si="22"/>
        <v>South Lanarkshire</v>
      </c>
      <c r="H319" s="109"/>
      <c r="I319" s="151"/>
      <c r="J319"/>
      <c r="K319"/>
      <c r="L319"/>
      <c r="M319"/>
      <c r="N319"/>
      <c r="O319" s="151"/>
      <c r="P319" s="109"/>
      <c r="Q319" s="305" t="str">
        <f>'Look Up Values'!AE316</f>
        <v>100117 fly ash from co-incineration other than those mentioned in 10 01 16</v>
      </c>
      <c r="R319" s="177" t="s">
        <v>100</v>
      </c>
      <c r="S319" s="296" t="str">
        <f t="shared" si="20"/>
        <v>100117 fly ash from co-incineration other than those mentioned in 10 01 16</v>
      </c>
      <c r="T319" s="228"/>
      <c r="U319" s="305" t="str">
        <f>'Look Up Values'!AE316</f>
        <v>100117 fly ash from co-incineration other than those mentioned in 10 01 16</v>
      </c>
      <c r="V319" s="177" t="s">
        <v>100</v>
      </c>
      <c r="W319" s="296" t="str">
        <f t="shared" si="21"/>
        <v>100117 fly ash from co-incineration other than those mentioned in 10 01 16</v>
      </c>
    </row>
    <row r="320" spans="1:23" ht="33" customHeight="1">
      <c r="A320" s="265" t="str">
        <v>South London</v>
      </c>
      <c r="B320" s="107" t="s">
        <v>100</v>
      </c>
      <c r="C320" s="268" t="str">
        <f t="shared" si="19"/>
        <v>South London</v>
      </c>
      <c r="D320" s="109"/>
      <c r="E320" s="265" t="str">
        <v>South London</v>
      </c>
      <c r="F320" s="107" t="s">
        <v>100</v>
      </c>
      <c r="G320" s="268" t="str">
        <f t="shared" si="22"/>
        <v>South London</v>
      </c>
      <c r="H320" s="109"/>
      <c r="I320" s="151"/>
      <c r="J320"/>
      <c r="K320"/>
      <c r="L320"/>
      <c r="M320"/>
      <c r="N320"/>
      <c r="O320" s="151"/>
      <c r="P320" s="109"/>
      <c r="Q320" s="305" t="str">
        <f>'Look Up Values'!AE317</f>
        <v>100118 wastes from gas cleaning containing hazardous substances</v>
      </c>
      <c r="R320" s="177" t="s">
        <v>100</v>
      </c>
      <c r="S320" s="296" t="str">
        <f t="shared" si="20"/>
        <v>100118 wastes from gas cleaning containing hazardous substances</v>
      </c>
      <c r="T320" s="228"/>
      <c r="U320" s="305" t="str">
        <f>'Look Up Values'!AE317</f>
        <v>100118 wastes from gas cleaning containing hazardous substances</v>
      </c>
      <c r="V320" s="177" t="s">
        <v>100</v>
      </c>
      <c r="W320" s="296" t="str">
        <f t="shared" si="21"/>
        <v>100118 wastes from gas cleaning containing hazardous substances</v>
      </c>
    </row>
    <row r="321" spans="1:23" ht="33" customHeight="1">
      <c r="A321" s="265" t="str">
        <v>South Norfolk</v>
      </c>
      <c r="B321" s="107" t="s">
        <v>100</v>
      </c>
      <c r="C321" s="268" t="str">
        <f t="shared" si="19"/>
        <v>South Norfolk</v>
      </c>
      <c r="D321" s="109"/>
      <c r="E321" s="265" t="str">
        <v>South Norfolk</v>
      </c>
      <c r="F321" s="107" t="s">
        <v>100</v>
      </c>
      <c r="G321" s="268" t="str">
        <f t="shared" si="22"/>
        <v>South Norfolk</v>
      </c>
      <c r="H321" s="109"/>
      <c r="I321" s="151"/>
      <c r="J321"/>
      <c r="K321"/>
      <c r="L321"/>
      <c r="M321"/>
      <c r="N321"/>
      <c r="O321" s="151"/>
      <c r="P321" s="109"/>
      <c r="Q321" s="305" t="str">
        <f>'Look Up Values'!AE318</f>
        <v>100119 wastes from gas cleaning other than those mentioned in 10 01 05, 10 01 07 and 10 01 18</v>
      </c>
      <c r="R321" s="177" t="s">
        <v>100</v>
      </c>
      <c r="S321" s="296" t="str">
        <f t="shared" si="20"/>
        <v>100119 wastes from gas cleaning other than those mentioned in 10 01 05, 10 01 07 and 10 01 18</v>
      </c>
      <c r="T321" s="228"/>
      <c r="U321" s="305" t="str">
        <f>'Look Up Values'!AE318</f>
        <v>100119 wastes from gas cleaning other than those mentioned in 10 01 05, 10 01 07 and 10 01 18</v>
      </c>
      <c r="V321" s="177" t="s">
        <v>100</v>
      </c>
      <c r="W321" s="296" t="str">
        <f t="shared" si="21"/>
        <v>100119 wastes from gas cleaning other than those mentioned in 10 01 05, 10 01 07 and 10 01 18</v>
      </c>
    </row>
    <row r="322" spans="1:23" ht="33" customHeight="1">
      <c r="A322" s="265" t="str">
        <v>South Oxfordshire</v>
      </c>
      <c r="B322" s="107" t="s">
        <v>100</v>
      </c>
      <c r="C322" s="268" t="str">
        <f t="shared" si="19"/>
        <v>South Oxfordshire</v>
      </c>
      <c r="D322" s="109"/>
      <c r="E322" s="265" t="str">
        <v>South Oxfordshire</v>
      </c>
      <c r="F322" s="107" t="s">
        <v>100</v>
      </c>
      <c r="G322" s="268" t="str">
        <f t="shared" si="22"/>
        <v>South Oxfordshire</v>
      </c>
      <c r="H322" s="109"/>
      <c r="I322" s="151"/>
      <c r="J322"/>
      <c r="K322"/>
      <c r="L322"/>
      <c r="M322"/>
      <c r="N322"/>
      <c r="O322" s="151"/>
      <c r="P322" s="109"/>
      <c r="Q322" s="305" t="str">
        <f>'Look Up Values'!AE319</f>
        <v>100120 sludges from on-site effluent treatment containing hazardous substances</v>
      </c>
      <c r="R322" s="177" t="s">
        <v>100</v>
      </c>
      <c r="S322" s="296" t="str">
        <f t="shared" si="20"/>
        <v>100120 sludges from on-site effluent treatment containing hazardous substances</v>
      </c>
      <c r="T322" s="228"/>
      <c r="U322" s="305" t="str">
        <f>'Look Up Values'!AE319</f>
        <v>100120 sludges from on-site effluent treatment containing hazardous substances</v>
      </c>
      <c r="V322" s="177" t="s">
        <v>100</v>
      </c>
      <c r="W322" s="296" t="str">
        <f t="shared" si="21"/>
        <v>100120 sludges from on-site effluent treatment containing hazardous substances</v>
      </c>
    </row>
    <row r="323" spans="1:23" ht="33" customHeight="1">
      <c r="A323" s="265" t="str">
        <v>South Ribble</v>
      </c>
      <c r="B323" s="107" t="s">
        <v>100</v>
      </c>
      <c r="C323" s="268" t="str">
        <f t="shared" si="19"/>
        <v>South Ribble</v>
      </c>
      <c r="D323" s="109"/>
      <c r="E323" s="265" t="str">
        <v>South Ribble</v>
      </c>
      <c r="F323" s="107" t="s">
        <v>100</v>
      </c>
      <c r="G323" s="268" t="str">
        <f t="shared" si="22"/>
        <v>South Ribble</v>
      </c>
      <c r="H323" s="109"/>
      <c r="I323" s="151"/>
      <c r="J323"/>
      <c r="K323"/>
      <c r="L323"/>
      <c r="M323"/>
      <c r="N323"/>
      <c r="O323" s="151"/>
      <c r="P323" s="109"/>
      <c r="Q323" s="305" t="str">
        <f>'Look Up Values'!AE320</f>
        <v>100121 sludges from on-site effluent treatment other than those mentioned in 10 01 20</v>
      </c>
      <c r="R323" s="177" t="s">
        <v>100</v>
      </c>
      <c r="S323" s="296" t="str">
        <f t="shared" si="20"/>
        <v>100121 sludges from on-site effluent treatment other than those mentioned in 10 01 20</v>
      </c>
      <c r="T323" s="228"/>
      <c r="U323" s="305" t="str">
        <f>'Look Up Values'!AE320</f>
        <v>100121 sludges from on-site effluent treatment other than those mentioned in 10 01 20</v>
      </c>
      <c r="V323" s="177" t="s">
        <v>100</v>
      </c>
      <c r="W323" s="296" t="str">
        <f t="shared" si="21"/>
        <v>100121 sludges from on-site effluent treatment other than those mentioned in 10 01 20</v>
      </c>
    </row>
    <row r="324" spans="1:23" ht="33" customHeight="1">
      <c r="A324" s="265" t="str">
        <v>South Staffordshire</v>
      </c>
      <c r="B324" s="107" t="s">
        <v>100</v>
      </c>
      <c r="C324" s="268" t="str">
        <f t="shared" si="19"/>
        <v>South Staffordshire</v>
      </c>
      <c r="D324" s="109"/>
      <c r="E324" s="265" t="str">
        <v>South Staffordshire</v>
      </c>
      <c r="F324" s="107" t="s">
        <v>100</v>
      </c>
      <c r="G324" s="268" t="str">
        <f t="shared" si="22"/>
        <v>South Staffordshire</v>
      </c>
      <c r="H324" s="109"/>
      <c r="I324" s="151"/>
      <c r="J324"/>
      <c r="K324"/>
      <c r="L324"/>
      <c r="M324"/>
      <c r="N324"/>
      <c r="O324" s="151"/>
      <c r="P324" s="109"/>
      <c r="Q324" s="305" t="str">
        <f>'Look Up Values'!AE321</f>
        <v>100122 aqueous sludges from boiler cleansing containing hazardous substances</v>
      </c>
      <c r="R324" s="177" t="s">
        <v>100</v>
      </c>
      <c r="S324" s="296" t="str">
        <f t="shared" si="20"/>
        <v>100122 aqueous sludges from boiler cleansing containing hazardous substances</v>
      </c>
      <c r="T324" s="228"/>
      <c r="U324" s="305" t="str">
        <f>'Look Up Values'!AE321</f>
        <v>100122 aqueous sludges from boiler cleansing containing hazardous substances</v>
      </c>
      <c r="V324" s="177" t="s">
        <v>100</v>
      </c>
      <c r="W324" s="296" t="str">
        <f t="shared" si="21"/>
        <v>100122 aqueous sludges from boiler cleansing containing hazardous substances</v>
      </c>
    </row>
    <row r="325" spans="1:23" ht="33" customHeight="1">
      <c r="A325" s="265" t="str">
        <v>South Tyneside</v>
      </c>
      <c r="B325" s="107" t="s">
        <v>100</v>
      </c>
      <c r="C325" s="268" t="str">
        <f t="shared" si="19"/>
        <v>South Tyneside</v>
      </c>
      <c r="D325" s="109"/>
      <c r="E325" s="265" t="str">
        <v>South Tyneside</v>
      </c>
      <c r="F325" s="107" t="s">
        <v>100</v>
      </c>
      <c r="G325" s="268" t="str">
        <f t="shared" si="22"/>
        <v>South Tyneside</v>
      </c>
      <c r="H325" s="109"/>
      <c r="I325" s="151"/>
      <c r="J325"/>
      <c r="K325"/>
      <c r="L325"/>
      <c r="M325"/>
      <c r="N325"/>
      <c r="O325" s="151"/>
      <c r="P325" s="109"/>
      <c r="Q325" s="305" t="str">
        <f>'Look Up Values'!AE322</f>
        <v>100123 aqueous sludges from boiler cleansing other than those mentioned in 10 01 22</v>
      </c>
      <c r="R325" s="177" t="s">
        <v>100</v>
      </c>
      <c r="S325" s="296" t="str">
        <f t="shared" si="20"/>
        <v>100123 aqueous sludges from boiler cleansing other than those mentioned in 10 01 22</v>
      </c>
      <c r="T325" s="228"/>
      <c r="U325" s="305" t="str">
        <f>'Look Up Values'!AE322</f>
        <v>100123 aqueous sludges from boiler cleansing other than those mentioned in 10 01 22</v>
      </c>
      <c r="V325" s="177" t="s">
        <v>100</v>
      </c>
      <c r="W325" s="296" t="str">
        <f t="shared" si="21"/>
        <v>100123 aqueous sludges from boiler cleansing other than those mentioned in 10 01 22</v>
      </c>
    </row>
    <row r="326" spans="1:23" ht="33" customHeight="1">
      <c r="A326" s="265" t="str">
        <v>South West</v>
      </c>
      <c r="B326" s="107" t="s">
        <v>100</v>
      </c>
      <c r="C326" s="268" t="str">
        <f t="shared" ref="C326:C389" si="23">IF(B326="Yes",A326,"")</f>
        <v>South West</v>
      </c>
      <c r="D326" s="109"/>
      <c r="E326" s="265" t="str">
        <v>South West</v>
      </c>
      <c r="F326" s="107" t="s">
        <v>100</v>
      </c>
      <c r="G326" s="268" t="str">
        <f t="shared" si="22"/>
        <v>South West</v>
      </c>
      <c r="H326" s="109"/>
      <c r="I326" s="151"/>
      <c r="J326"/>
      <c r="K326"/>
      <c r="L326"/>
      <c r="M326"/>
      <c r="N326"/>
      <c r="O326" s="151"/>
      <c r="P326" s="109"/>
      <c r="Q326" s="305" t="str">
        <f>'Look Up Values'!AE323</f>
        <v>100124 sands from fluidised beds</v>
      </c>
      <c r="R326" s="177" t="s">
        <v>100</v>
      </c>
      <c r="S326" s="296" t="str">
        <f t="shared" ref="S326:S389" si="24">IF(R326="Yes",Q326,"")</f>
        <v>100124 sands from fluidised beds</v>
      </c>
      <c r="T326" s="228"/>
      <c r="U326" s="305" t="str">
        <f>'Look Up Values'!AE323</f>
        <v>100124 sands from fluidised beds</v>
      </c>
      <c r="V326" s="177" t="s">
        <v>100</v>
      </c>
      <c r="W326" s="296" t="str">
        <f t="shared" ref="W326:W389" si="25">IF(V326="Yes",U326,"")</f>
        <v>100124 sands from fluidised beds</v>
      </c>
    </row>
    <row r="327" spans="1:23" ht="33" customHeight="1">
      <c r="A327" s="265" t="str">
        <v>South Yorkshire</v>
      </c>
      <c r="B327" s="107" t="s">
        <v>100</v>
      </c>
      <c r="C327" s="268" t="str">
        <f t="shared" si="23"/>
        <v>South Yorkshire</v>
      </c>
      <c r="D327" s="109"/>
      <c r="E327" s="265" t="str">
        <v>South Yorkshire</v>
      </c>
      <c r="F327" s="107" t="s">
        <v>100</v>
      </c>
      <c r="G327" s="268" t="str">
        <f t="shared" ref="G327:G390" si="26">IF(F327="Yes",E327,"")</f>
        <v>South Yorkshire</v>
      </c>
      <c r="H327" s="109"/>
      <c r="I327" s="151"/>
      <c r="J327"/>
      <c r="K327"/>
      <c r="L327"/>
      <c r="M327"/>
      <c r="N327"/>
      <c r="O327" s="151"/>
      <c r="P327" s="109"/>
      <c r="Q327" s="305" t="str">
        <f>'Look Up Values'!AE324</f>
        <v>100125 wastes from fuel storage and preparation of coal-fired power plants</v>
      </c>
      <c r="R327" s="177" t="s">
        <v>100</v>
      </c>
      <c r="S327" s="296" t="str">
        <f t="shared" si="24"/>
        <v>100125 wastes from fuel storage and preparation of coal-fired power plants</v>
      </c>
      <c r="T327" s="228"/>
      <c r="U327" s="305" t="str">
        <f>'Look Up Values'!AE324</f>
        <v>100125 wastes from fuel storage and preparation of coal-fired power plants</v>
      </c>
      <c r="V327" s="177" t="s">
        <v>100</v>
      </c>
      <c r="W327" s="296" t="str">
        <f t="shared" si="25"/>
        <v>100125 wastes from fuel storage and preparation of coal-fired power plants</v>
      </c>
    </row>
    <row r="328" spans="1:23" ht="33" customHeight="1">
      <c r="A328" s="265" t="str">
        <v>Southampton City</v>
      </c>
      <c r="B328" s="107" t="s">
        <v>100</v>
      </c>
      <c r="C328" s="268" t="str">
        <f t="shared" si="23"/>
        <v>Southampton City</v>
      </c>
      <c r="D328" s="109"/>
      <c r="E328" s="265" t="str">
        <v>Southampton City</v>
      </c>
      <c r="F328" s="107" t="s">
        <v>100</v>
      </c>
      <c r="G328" s="268" t="str">
        <f t="shared" si="26"/>
        <v>Southampton City</v>
      </c>
      <c r="H328" s="109"/>
      <c r="I328" s="151"/>
      <c r="J328"/>
      <c r="K328"/>
      <c r="L328"/>
      <c r="M328"/>
      <c r="N328"/>
      <c r="O328" s="151"/>
      <c r="P328" s="109"/>
      <c r="Q328" s="305" t="str">
        <f>'Look Up Values'!AE325</f>
        <v>100126 wastes from cooling-water treatment</v>
      </c>
      <c r="R328" s="177" t="s">
        <v>100</v>
      </c>
      <c r="S328" s="296" t="str">
        <f t="shared" si="24"/>
        <v>100126 wastes from cooling-water treatment</v>
      </c>
      <c r="T328" s="228"/>
      <c r="U328" s="305" t="str">
        <f>'Look Up Values'!AE325</f>
        <v>100126 wastes from cooling-water treatment</v>
      </c>
      <c r="V328" s="177" t="s">
        <v>100</v>
      </c>
      <c r="W328" s="296" t="str">
        <f t="shared" si="25"/>
        <v>100126 wastes from cooling-water treatment</v>
      </c>
    </row>
    <row r="329" spans="1:23" ht="33" customHeight="1">
      <c r="A329" s="265" t="str">
        <v>Southend-on-Sea</v>
      </c>
      <c r="B329" s="107" t="s">
        <v>100</v>
      </c>
      <c r="C329" s="268" t="str">
        <f t="shared" si="23"/>
        <v>Southend-on-Sea</v>
      </c>
      <c r="D329" s="109"/>
      <c r="E329" s="265" t="str">
        <v>Southend-on-Sea</v>
      </c>
      <c r="F329" s="107" t="s">
        <v>100</v>
      </c>
      <c r="G329" s="268" t="str">
        <f t="shared" si="26"/>
        <v>Southend-on-Sea</v>
      </c>
      <c r="H329" s="109"/>
      <c r="I329" s="151"/>
      <c r="J329"/>
      <c r="K329"/>
      <c r="L329"/>
      <c r="M329"/>
      <c r="N329"/>
      <c r="O329" s="151"/>
      <c r="P329" s="109"/>
      <c r="Q329" s="305" t="str">
        <f>'Look Up Values'!AE326</f>
        <v>100199 wastes not otherwise specified</v>
      </c>
      <c r="R329" s="177" t="s">
        <v>100</v>
      </c>
      <c r="S329" s="296" t="str">
        <f t="shared" si="24"/>
        <v>100199 wastes not otherwise specified</v>
      </c>
      <c r="T329" s="228"/>
      <c r="U329" s="305" t="str">
        <f>'Look Up Values'!AE326</f>
        <v>100199 wastes not otherwise specified</v>
      </c>
      <c r="V329" s="177" t="s">
        <v>100</v>
      </c>
      <c r="W329" s="296" t="str">
        <f t="shared" si="25"/>
        <v>100199 wastes not otherwise specified</v>
      </c>
    </row>
    <row r="330" spans="1:23" ht="33" customHeight="1">
      <c r="A330" s="265" t="str">
        <v>Southwark</v>
      </c>
      <c r="B330" s="107" t="s">
        <v>100</v>
      </c>
      <c r="C330" s="268" t="str">
        <f t="shared" si="23"/>
        <v>Southwark</v>
      </c>
      <c r="D330" s="109"/>
      <c r="E330" s="265" t="str">
        <v>Southwark</v>
      </c>
      <c r="F330" s="107" t="s">
        <v>100</v>
      </c>
      <c r="G330" s="268" t="str">
        <f t="shared" si="26"/>
        <v>Southwark</v>
      </c>
      <c r="H330" s="109"/>
      <c r="I330" s="151"/>
      <c r="J330"/>
      <c r="K330"/>
      <c r="L330"/>
      <c r="M330"/>
      <c r="N330"/>
      <c r="O330" s="151"/>
      <c r="P330" s="109"/>
      <c r="Q330" s="305" t="str">
        <f>'Look Up Values'!AE327</f>
        <v>100201 wastes from the processing of slag</v>
      </c>
      <c r="R330" s="177" t="s">
        <v>100</v>
      </c>
      <c r="S330" s="296" t="str">
        <f t="shared" si="24"/>
        <v>100201 wastes from the processing of slag</v>
      </c>
      <c r="T330" s="228"/>
      <c r="U330" s="305" t="str">
        <f>'Look Up Values'!AE327</f>
        <v>100201 wastes from the processing of slag</v>
      </c>
      <c r="V330" s="177" t="s">
        <v>100</v>
      </c>
      <c r="W330" s="296" t="str">
        <f t="shared" si="25"/>
        <v>100201 wastes from the processing of slag</v>
      </c>
    </row>
    <row r="331" spans="1:23" ht="33" customHeight="1">
      <c r="A331" s="265" t="str">
        <v>Spelthorne</v>
      </c>
      <c r="B331" s="107" t="s">
        <v>100</v>
      </c>
      <c r="C331" s="268" t="str">
        <f t="shared" si="23"/>
        <v>Spelthorne</v>
      </c>
      <c r="D331" s="109"/>
      <c r="E331" s="265" t="str">
        <v>Spelthorne</v>
      </c>
      <c r="F331" s="107" t="s">
        <v>100</v>
      </c>
      <c r="G331" s="268" t="str">
        <f t="shared" si="26"/>
        <v>Spelthorne</v>
      </c>
      <c r="H331" s="109"/>
      <c r="I331" s="151"/>
      <c r="J331"/>
      <c r="K331"/>
      <c r="L331"/>
      <c r="M331"/>
      <c r="N331"/>
      <c r="O331" s="151"/>
      <c r="P331" s="109"/>
      <c r="Q331" s="305" t="str">
        <f>'Look Up Values'!AE328</f>
        <v>100202 unprocessed slag</v>
      </c>
      <c r="R331" s="177" t="s">
        <v>100</v>
      </c>
      <c r="S331" s="296" t="str">
        <f t="shared" si="24"/>
        <v>100202 unprocessed slag</v>
      </c>
      <c r="T331" s="228"/>
      <c r="U331" s="305" t="str">
        <f>'Look Up Values'!AE328</f>
        <v>100202 unprocessed slag</v>
      </c>
      <c r="V331" s="177" t="s">
        <v>100</v>
      </c>
      <c r="W331" s="296" t="str">
        <f t="shared" si="25"/>
        <v>100202 unprocessed slag</v>
      </c>
    </row>
    <row r="332" spans="1:23" ht="33" customHeight="1">
      <c r="A332" s="265" t="str">
        <v>St Albans</v>
      </c>
      <c r="B332" s="107" t="s">
        <v>100</v>
      </c>
      <c r="C332" s="268" t="str">
        <f t="shared" si="23"/>
        <v>St Albans</v>
      </c>
      <c r="D332" s="109"/>
      <c r="E332" s="265" t="str">
        <v>St Albans</v>
      </c>
      <c r="F332" s="107" t="s">
        <v>100</v>
      </c>
      <c r="G332" s="268" t="str">
        <f t="shared" si="26"/>
        <v>St Albans</v>
      </c>
      <c r="H332" s="109"/>
      <c r="I332" s="151"/>
      <c r="J332"/>
      <c r="K332"/>
      <c r="L332"/>
      <c r="M332"/>
      <c r="N332"/>
      <c r="O332" s="151"/>
      <c r="P332" s="109"/>
      <c r="Q332" s="305" t="str">
        <f>'Look Up Values'!AE329</f>
        <v>100207 solid wastes from gas treatment containing hazardous substances</v>
      </c>
      <c r="R332" s="177" t="s">
        <v>100</v>
      </c>
      <c r="S332" s="296" t="str">
        <f t="shared" si="24"/>
        <v>100207 solid wastes from gas treatment containing hazardous substances</v>
      </c>
      <c r="T332" s="228"/>
      <c r="U332" s="305" t="str">
        <f>'Look Up Values'!AE329</f>
        <v>100207 solid wastes from gas treatment containing hazardous substances</v>
      </c>
      <c r="V332" s="177" t="s">
        <v>100</v>
      </c>
      <c r="W332" s="296" t="str">
        <f t="shared" si="25"/>
        <v>100207 solid wastes from gas treatment containing hazardous substances</v>
      </c>
    </row>
    <row r="333" spans="1:23" ht="33" customHeight="1">
      <c r="A333" s="265" t="str">
        <v>St. Helens</v>
      </c>
      <c r="B333" s="107" t="s">
        <v>100</v>
      </c>
      <c r="C333" s="268" t="str">
        <f t="shared" si="23"/>
        <v>St. Helens</v>
      </c>
      <c r="D333" s="109"/>
      <c r="E333" s="265" t="str">
        <v>St. Helens</v>
      </c>
      <c r="F333" s="107" t="s">
        <v>100</v>
      </c>
      <c r="G333" s="268" t="str">
        <f t="shared" si="26"/>
        <v>St. Helens</v>
      </c>
      <c r="H333" s="109"/>
      <c r="I333" s="151"/>
      <c r="J333"/>
      <c r="K333"/>
      <c r="L333"/>
      <c r="M333"/>
      <c r="N333"/>
      <c r="O333" s="151"/>
      <c r="P333" s="109"/>
      <c r="Q333" s="305" t="str">
        <f>'Look Up Values'!AE330</f>
        <v>100208 solid wastes from gas treatment other than those mentioned in 10 02 07</v>
      </c>
      <c r="R333" s="177" t="s">
        <v>100</v>
      </c>
      <c r="S333" s="296" t="str">
        <f t="shared" si="24"/>
        <v>100208 solid wastes from gas treatment other than those mentioned in 10 02 07</v>
      </c>
      <c r="T333" s="228"/>
      <c r="U333" s="305" t="str">
        <f>'Look Up Values'!AE330</f>
        <v>100208 solid wastes from gas treatment other than those mentioned in 10 02 07</v>
      </c>
      <c r="V333" s="177" t="s">
        <v>100</v>
      </c>
      <c r="W333" s="296" t="str">
        <f t="shared" si="25"/>
        <v>100208 solid wastes from gas treatment other than those mentioned in 10 02 07</v>
      </c>
    </row>
    <row r="334" spans="1:23" ht="33" customHeight="1">
      <c r="A334" s="265" t="str">
        <v>Stafford</v>
      </c>
      <c r="B334" s="107" t="s">
        <v>100</v>
      </c>
      <c r="C334" s="268" t="str">
        <f t="shared" si="23"/>
        <v>Stafford</v>
      </c>
      <c r="D334" s="109"/>
      <c r="E334" s="265" t="str">
        <v>Stafford</v>
      </c>
      <c r="F334" s="107" t="s">
        <v>100</v>
      </c>
      <c r="G334" s="268" t="str">
        <f t="shared" si="26"/>
        <v>Stafford</v>
      </c>
      <c r="H334" s="109"/>
      <c r="I334" s="151"/>
      <c r="J334"/>
      <c r="K334"/>
      <c r="L334"/>
      <c r="M334"/>
      <c r="N334"/>
      <c r="O334" s="151"/>
      <c r="P334" s="109"/>
      <c r="Q334" s="305" t="str">
        <f>'Look Up Values'!AE331</f>
        <v>100210 mill scales</v>
      </c>
      <c r="R334" s="177" t="s">
        <v>100</v>
      </c>
      <c r="S334" s="296" t="str">
        <f t="shared" si="24"/>
        <v>100210 mill scales</v>
      </c>
      <c r="T334" s="228"/>
      <c r="U334" s="305" t="str">
        <f>'Look Up Values'!AE331</f>
        <v>100210 mill scales</v>
      </c>
      <c r="V334" s="177" t="s">
        <v>100</v>
      </c>
      <c r="W334" s="296" t="str">
        <f t="shared" si="25"/>
        <v>100210 mill scales</v>
      </c>
    </row>
    <row r="335" spans="1:23" ht="33" customHeight="1">
      <c r="A335" s="265" t="str">
        <v>Staffordshire</v>
      </c>
      <c r="B335" s="107" t="s">
        <v>100</v>
      </c>
      <c r="C335" s="268" t="str">
        <f t="shared" si="23"/>
        <v>Staffordshire</v>
      </c>
      <c r="D335" s="109"/>
      <c r="E335" s="265" t="str">
        <v>Staffordshire</v>
      </c>
      <c r="F335" s="107" t="s">
        <v>100</v>
      </c>
      <c r="G335" s="268" t="str">
        <f t="shared" si="26"/>
        <v>Staffordshire</v>
      </c>
      <c r="H335" s="109"/>
      <c r="I335" s="151"/>
      <c r="J335"/>
      <c r="K335"/>
      <c r="L335"/>
      <c r="M335"/>
      <c r="N335"/>
      <c r="O335" s="151"/>
      <c r="P335" s="109"/>
      <c r="Q335" s="305" t="str">
        <f>'Look Up Values'!AE332</f>
        <v>100211 wastes from cooling-water treatment containing oil</v>
      </c>
      <c r="R335" s="177" t="s">
        <v>100</v>
      </c>
      <c r="S335" s="296" t="str">
        <f t="shared" si="24"/>
        <v>100211 wastes from cooling-water treatment containing oil</v>
      </c>
      <c r="T335" s="228"/>
      <c r="U335" s="305" t="str">
        <f>'Look Up Values'!AE332</f>
        <v>100211 wastes from cooling-water treatment containing oil</v>
      </c>
      <c r="V335" s="177" t="s">
        <v>100</v>
      </c>
      <c r="W335" s="296" t="str">
        <f t="shared" si="25"/>
        <v>100211 wastes from cooling-water treatment containing oil</v>
      </c>
    </row>
    <row r="336" spans="1:23" ht="33" customHeight="1">
      <c r="A336" s="265" t="str">
        <v>Staffordshire Moorlands</v>
      </c>
      <c r="B336" s="107" t="s">
        <v>100</v>
      </c>
      <c r="C336" s="268" t="str">
        <f t="shared" si="23"/>
        <v>Staffordshire Moorlands</v>
      </c>
      <c r="D336" s="109"/>
      <c r="E336" s="265" t="str">
        <v>Staffordshire Moorlands</v>
      </c>
      <c r="F336" s="107" t="s">
        <v>100</v>
      </c>
      <c r="G336" s="268" t="str">
        <f t="shared" si="26"/>
        <v>Staffordshire Moorlands</v>
      </c>
      <c r="H336" s="109"/>
      <c r="I336" s="151"/>
      <c r="J336"/>
      <c r="K336"/>
      <c r="L336"/>
      <c r="M336"/>
      <c r="N336"/>
      <c r="O336" s="151"/>
      <c r="P336" s="109"/>
      <c r="Q336" s="305" t="str">
        <f>'Look Up Values'!AE333</f>
        <v>100212 wastes from cooling-water treatment other than those mentioned in 10 02 11</v>
      </c>
      <c r="R336" s="177" t="s">
        <v>100</v>
      </c>
      <c r="S336" s="296" t="str">
        <f t="shared" si="24"/>
        <v>100212 wastes from cooling-water treatment other than those mentioned in 10 02 11</v>
      </c>
      <c r="T336" s="228"/>
      <c r="U336" s="305" t="str">
        <f>'Look Up Values'!AE333</f>
        <v>100212 wastes from cooling-water treatment other than those mentioned in 10 02 11</v>
      </c>
      <c r="V336" s="177" t="s">
        <v>100</v>
      </c>
      <c r="W336" s="296" t="str">
        <f t="shared" si="25"/>
        <v>100212 wastes from cooling-water treatment other than those mentioned in 10 02 11</v>
      </c>
    </row>
    <row r="337" spans="1:23" ht="33" customHeight="1">
      <c r="A337" s="265" t="str">
        <v>Stevenage</v>
      </c>
      <c r="B337" s="107" t="s">
        <v>100</v>
      </c>
      <c r="C337" s="268" t="str">
        <f t="shared" si="23"/>
        <v>Stevenage</v>
      </c>
      <c r="D337" s="109"/>
      <c r="E337" s="265" t="str">
        <v>Stevenage</v>
      </c>
      <c r="F337" s="107" t="s">
        <v>100</v>
      </c>
      <c r="G337" s="268" t="str">
        <f t="shared" si="26"/>
        <v>Stevenage</v>
      </c>
      <c r="H337" s="109"/>
      <c r="I337" s="151"/>
      <c r="J337"/>
      <c r="K337"/>
      <c r="L337"/>
      <c r="M337"/>
      <c r="N337"/>
      <c r="O337" s="151"/>
      <c r="P337" s="109"/>
      <c r="Q337" s="305" t="str">
        <f>'Look Up Values'!AE334</f>
        <v>100213 sludges and filter cakes from gas treatment containing hazardous substances</v>
      </c>
      <c r="R337" s="177" t="s">
        <v>100</v>
      </c>
      <c r="S337" s="296" t="str">
        <f t="shared" si="24"/>
        <v>100213 sludges and filter cakes from gas treatment containing hazardous substances</v>
      </c>
      <c r="T337" s="228"/>
      <c r="U337" s="305" t="str">
        <f>'Look Up Values'!AE334</f>
        <v>100213 sludges and filter cakes from gas treatment containing hazardous substances</v>
      </c>
      <c r="V337" s="177" t="s">
        <v>100</v>
      </c>
      <c r="W337" s="296" t="str">
        <f t="shared" si="25"/>
        <v>100213 sludges and filter cakes from gas treatment containing hazardous substances</v>
      </c>
    </row>
    <row r="338" spans="1:23" ht="33" customHeight="1">
      <c r="A338" s="265" t="str">
        <v>Stirling</v>
      </c>
      <c r="B338" s="107" t="s">
        <v>100</v>
      </c>
      <c r="C338" s="268" t="str">
        <f t="shared" si="23"/>
        <v>Stirling</v>
      </c>
      <c r="D338" s="109"/>
      <c r="E338" s="265" t="str">
        <v>Stirling</v>
      </c>
      <c r="F338" s="107" t="s">
        <v>100</v>
      </c>
      <c r="G338" s="268" t="str">
        <f t="shared" si="26"/>
        <v>Stirling</v>
      </c>
      <c r="H338" s="109"/>
      <c r="I338" s="151"/>
      <c r="J338"/>
      <c r="K338"/>
      <c r="L338"/>
      <c r="M338"/>
      <c r="N338"/>
      <c r="O338" s="151"/>
      <c r="P338" s="109"/>
      <c r="Q338" s="305" t="str">
        <f>'Look Up Values'!AE335</f>
        <v>100214 sludges and filter cakes from gas treatment other than those mentioned in 10 02 13</v>
      </c>
      <c r="R338" s="177" t="s">
        <v>100</v>
      </c>
      <c r="S338" s="296" t="str">
        <f t="shared" si="24"/>
        <v>100214 sludges and filter cakes from gas treatment other than those mentioned in 10 02 13</v>
      </c>
      <c r="T338" s="228"/>
      <c r="U338" s="305" t="str">
        <f>'Look Up Values'!AE335</f>
        <v>100214 sludges and filter cakes from gas treatment other than those mentioned in 10 02 13</v>
      </c>
      <c r="V338" s="177" t="s">
        <v>100</v>
      </c>
      <c r="W338" s="296" t="str">
        <f t="shared" si="25"/>
        <v>100214 sludges and filter cakes from gas treatment other than those mentioned in 10 02 13</v>
      </c>
    </row>
    <row r="339" spans="1:23" ht="33" customHeight="1">
      <c r="A339" s="265" t="str">
        <v>Stockport</v>
      </c>
      <c r="B339" s="107" t="s">
        <v>100</v>
      </c>
      <c r="C339" s="268" t="str">
        <f t="shared" si="23"/>
        <v>Stockport</v>
      </c>
      <c r="D339" s="109"/>
      <c r="E339" s="265" t="str">
        <v>Stockport</v>
      </c>
      <c r="F339" s="107" t="s">
        <v>100</v>
      </c>
      <c r="G339" s="268" t="str">
        <f t="shared" si="26"/>
        <v>Stockport</v>
      </c>
      <c r="H339" s="109"/>
      <c r="I339" s="151"/>
      <c r="J339"/>
      <c r="K339"/>
      <c r="L339"/>
      <c r="M339"/>
      <c r="N339"/>
      <c r="O339" s="151"/>
      <c r="P339" s="109"/>
      <c r="Q339" s="305" t="str">
        <f>'Look Up Values'!AE336</f>
        <v>100215 other sludges and filter cakes</v>
      </c>
      <c r="R339" s="177" t="s">
        <v>100</v>
      </c>
      <c r="S339" s="296" t="str">
        <f t="shared" si="24"/>
        <v>100215 other sludges and filter cakes</v>
      </c>
      <c r="T339" s="228"/>
      <c r="U339" s="305" t="str">
        <f>'Look Up Values'!AE336</f>
        <v>100215 other sludges and filter cakes</v>
      </c>
      <c r="V339" s="177" t="s">
        <v>100</v>
      </c>
      <c r="W339" s="296" t="str">
        <f t="shared" si="25"/>
        <v>100215 other sludges and filter cakes</v>
      </c>
    </row>
    <row r="340" spans="1:23" ht="33" customHeight="1">
      <c r="A340" s="265" t="str">
        <v>Stockton-on-Tees</v>
      </c>
      <c r="B340" s="107" t="s">
        <v>100</v>
      </c>
      <c r="C340" s="268" t="str">
        <f t="shared" si="23"/>
        <v>Stockton-on-Tees</v>
      </c>
      <c r="D340" s="109"/>
      <c r="E340" s="265" t="str">
        <v>Stockton-on-Tees</v>
      </c>
      <c r="F340" s="107" t="s">
        <v>100</v>
      </c>
      <c r="G340" s="268" t="str">
        <f t="shared" si="26"/>
        <v>Stockton-on-Tees</v>
      </c>
      <c r="H340" s="109"/>
      <c r="I340" s="151"/>
      <c r="J340"/>
      <c r="K340"/>
      <c r="L340"/>
      <c r="M340"/>
      <c r="N340"/>
      <c r="O340" s="151"/>
      <c r="P340" s="109"/>
      <c r="Q340" s="305" t="str">
        <f>'Look Up Values'!AE337</f>
        <v>100299 wastes not otherwise specified</v>
      </c>
      <c r="R340" s="177" t="s">
        <v>100</v>
      </c>
      <c r="S340" s="296" t="str">
        <f t="shared" si="24"/>
        <v>100299 wastes not otherwise specified</v>
      </c>
      <c r="T340" s="228"/>
      <c r="U340" s="305" t="str">
        <f>'Look Up Values'!AE337</f>
        <v>100299 wastes not otherwise specified</v>
      </c>
      <c r="V340" s="177" t="s">
        <v>100</v>
      </c>
      <c r="W340" s="296" t="str">
        <f t="shared" si="25"/>
        <v>100299 wastes not otherwise specified</v>
      </c>
    </row>
    <row r="341" spans="1:23" ht="33" customHeight="1">
      <c r="A341" s="265" t="str">
        <v>Stoke-on-Trent City</v>
      </c>
      <c r="B341" s="107" t="s">
        <v>100</v>
      </c>
      <c r="C341" s="268" t="str">
        <f t="shared" si="23"/>
        <v>Stoke-on-Trent City</v>
      </c>
      <c r="D341" s="109"/>
      <c r="E341" s="265" t="str">
        <v>Stoke-on-Trent City</v>
      </c>
      <c r="F341" s="107" t="s">
        <v>100</v>
      </c>
      <c r="G341" s="268" t="str">
        <f t="shared" si="26"/>
        <v>Stoke-on-Trent City</v>
      </c>
      <c r="H341" s="109"/>
      <c r="I341" s="151"/>
      <c r="J341"/>
      <c r="K341"/>
      <c r="L341"/>
      <c r="M341"/>
      <c r="N341"/>
      <c r="O341" s="151"/>
      <c r="P341" s="109"/>
      <c r="Q341" s="305" t="str">
        <f>'Look Up Values'!AE338</f>
        <v>100302 anode scraps</v>
      </c>
      <c r="R341" s="177" t="s">
        <v>100</v>
      </c>
      <c r="S341" s="296" t="str">
        <f t="shared" si="24"/>
        <v>100302 anode scraps</v>
      </c>
      <c r="T341" s="228"/>
      <c r="U341" s="305" t="str">
        <f>'Look Up Values'!AE338</f>
        <v>100302 anode scraps</v>
      </c>
      <c r="V341" s="177" t="s">
        <v>100</v>
      </c>
      <c r="W341" s="296" t="str">
        <f t="shared" si="25"/>
        <v>100302 anode scraps</v>
      </c>
    </row>
    <row r="342" spans="1:23" ht="33" customHeight="1">
      <c r="A342" s="265" t="str">
        <v>Stratford-on-Avon</v>
      </c>
      <c r="B342" s="107" t="s">
        <v>100</v>
      </c>
      <c r="C342" s="268" t="str">
        <f t="shared" si="23"/>
        <v>Stratford-on-Avon</v>
      </c>
      <c r="D342" s="109"/>
      <c r="E342" s="265" t="str">
        <v>Stratford-on-Avon</v>
      </c>
      <c r="F342" s="107" t="s">
        <v>100</v>
      </c>
      <c r="G342" s="268" t="str">
        <f t="shared" si="26"/>
        <v>Stratford-on-Avon</v>
      </c>
      <c r="H342" s="109"/>
      <c r="I342" s="151"/>
      <c r="J342"/>
      <c r="K342"/>
      <c r="L342"/>
      <c r="M342"/>
      <c r="N342"/>
      <c r="O342" s="151"/>
      <c r="P342" s="109"/>
      <c r="Q342" s="305" t="str">
        <f>'Look Up Values'!AE339</f>
        <v>100304 primary production slags</v>
      </c>
      <c r="R342" s="177" t="s">
        <v>100</v>
      </c>
      <c r="S342" s="296" t="str">
        <f t="shared" si="24"/>
        <v>100304 primary production slags</v>
      </c>
      <c r="T342" s="228"/>
      <c r="U342" s="305" t="str">
        <f>'Look Up Values'!AE339</f>
        <v>100304 primary production slags</v>
      </c>
      <c r="V342" s="177" t="s">
        <v>100</v>
      </c>
      <c r="W342" s="296" t="str">
        <f t="shared" si="25"/>
        <v>100304 primary production slags</v>
      </c>
    </row>
    <row r="343" spans="1:23" ht="33" customHeight="1">
      <c r="A343" s="265" t="str">
        <v>Stroud</v>
      </c>
      <c r="B343" s="107" t="s">
        <v>100</v>
      </c>
      <c r="C343" s="268" t="str">
        <f t="shared" si="23"/>
        <v>Stroud</v>
      </c>
      <c r="D343" s="109"/>
      <c r="E343" s="265" t="str">
        <v>Stroud</v>
      </c>
      <c r="F343" s="107" t="s">
        <v>100</v>
      </c>
      <c r="G343" s="268" t="str">
        <f t="shared" si="26"/>
        <v>Stroud</v>
      </c>
      <c r="H343" s="109"/>
      <c r="I343" s="151"/>
      <c r="J343"/>
      <c r="K343"/>
      <c r="L343"/>
      <c r="M343"/>
      <c r="N343"/>
      <c r="O343" s="151"/>
      <c r="P343" s="109"/>
      <c r="Q343" s="305" t="str">
        <f>'Look Up Values'!AE340</f>
        <v>100305 waste alumina</v>
      </c>
      <c r="R343" s="177" t="s">
        <v>100</v>
      </c>
      <c r="S343" s="296" t="str">
        <f t="shared" si="24"/>
        <v>100305 waste alumina</v>
      </c>
      <c r="T343" s="228"/>
      <c r="U343" s="305" t="str">
        <f>'Look Up Values'!AE340</f>
        <v>100305 waste alumina</v>
      </c>
      <c r="V343" s="177" t="s">
        <v>100</v>
      </c>
      <c r="W343" s="296" t="str">
        <f t="shared" si="25"/>
        <v>100305 waste alumina</v>
      </c>
    </row>
    <row r="344" spans="1:23" ht="33" customHeight="1">
      <c r="A344" s="265" t="str">
        <v>Suffolk</v>
      </c>
      <c r="B344" s="107" t="s">
        <v>100</v>
      </c>
      <c r="C344" s="268" t="str">
        <f t="shared" si="23"/>
        <v>Suffolk</v>
      </c>
      <c r="D344" s="109"/>
      <c r="E344" s="265" t="str">
        <v>Suffolk</v>
      </c>
      <c r="F344" s="107" t="s">
        <v>100</v>
      </c>
      <c r="G344" s="268" t="str">
        <f t="shared" si="26"/>
        <v>Suffolk</v>
      </c>
      <c r="H344" s="109"/>
      <c r="I344" s="151"/>
      <c r="J344"/>
      <c r="K344"/>
      <c r="L344"/>
      <c r="M344"/>
      <c r="N344"/>
      <c r="O344" s="151"/>
      <c r="P344" s="109"/>
      <c r="Q344" s="305" t="str">
        <f>'Look Up Values'!AE341</f>
        <v>100308 salt slags from secondary production</v>
      </c>
      <c r="R344" s="177" t="s">
        <v>100</v>
      </c>
      <c r="S344" s="296" t="str">
        <f t="shared" si="24"/>
        <v>100308 salt slags from secondary production</v>
      </c>
      <c r="T344" s="228"/>
      <c r="U344" s="305" t="str">
        <f>'Look Up Values'!AE341</f>
        <v>100308 salt slags from secondary production</v>
      </c>
      <c r="V344" s="177" t="s">
        <v>100</v>
      </c>
      <c r="W344" s="296" t="str">
        <f t="shared" si="25"/>
        <v>100308 salt slags from secondary production</v>
      </c>
    </row>
    <row r="345" spans="1:23" ht="33" customHeight="1">
      <c r="A345" s="265" t="str">
        <v>Sunderland</v>
      </c>
      <c r="B345" s="107" t="s">
        <v>100</v>
      </c>
      <c r="C345" s="268" t="str">
        <f t="shared" si="23"/>
        <v>Sunderland</v>
      </c>
      <c r="D345" s="109"/>
      <c r="E345" s="265" t="str">
        <v>Sunderland</v>
      </c>
      <c r="F345" s="107" t="s">
        <v>100</v>
      </c>
      <c r="G345" s="268" t="str">
        <f t="shared" si="26"/>
        <v>Sunderland</v>
      </c>
      <c r="H345" s="109"/>
      <c r="I345" s="151"/>
      <c r="J345"/>
      <c r="K345"/>
      <c r="L345"/>
      <c r="M345"/>
      <c r="N345"/>
      <c r="O345" s="151"/>
      <c r="P345" s="109"/>
      <c r="Q345" s="305" t="str">
        <f>'Look Up Values'!AE342</f>
        <v>100309 black drosses from secondary production</v>
      </c>
      <c r="R345" s="177" t="s">
        <v>100</v>
      </c>
      <c r="S345" s="296" t="str">
        <f t="shared" si="24"/>
        <v>100309 black drosses from secondary production</v>
      </c>
      <c r="T345" s="228"/>
      <c r="U345" s="305" t="str">
        <f>'Look Up Values'!AE342</f>
        <v>100309 black drosses from secondary production</v>
      </c>
      <c r="V345" s="177" t="s">
        <v>100</v>
      </c>
      <c r="W345" s="296" t="str">
        <f t="shared" si="25"/>
        <v>100309 black drosses from secondary production</v>
      </c>
    </row>
    <row r="346" spans="1:23" ht="33" customHeight="1">
      <c r="A346" s="265" t="str">
        <v>Surrey</v>
      </c>
      <c r="B346" s="107" t="s">
        <v>100</v>
      </c>
      <c r="C346" s="268" t="str">
        <f t="shared" si="23"/>
        <v>Surrey</v>
      </c>
      <c r="D346" s="109"/>
      <c r="E346" s="265" t="str">
        <v>Surrey</v>
      </c>
      <c r="F346" s="107" t="s">
        <v>100</v>
      </c>
      <c r="G346" s="268" t="str">
        <f t="shared" si="26"/>
        <v>Surrey</v>
      </c>
      <c r="H346" s="109"/>
      <c r="I346" s="151"/>
      <c r="J346"/>
      <c r="K346"/>
      <c r="L346"/>
      <c r="M346"/>
      <c r="N346"/>
      <c r="O346" s="151"/>
      <c r="P346" s="109"/>
      <c r="Q346" s="305" t="str">
        <f>'Look Up Values'!AE343</f>
        <v>100315 skimmings that are flammable or emit, upon contact with water, flammable gases in hazardous quantities</v>
      </c>
      <c r="R346" s="177" t="s">
        <v>100</v>
      </c>
      <c r="S346" s="296" t="str">
        <f t="shared" si="24"/>
        <v>100315 skimmings that are flammable or emit, upon contact with water, flammable gases in hazardous quantities</v>
      </c>
      <c r="T346" s="228"/>
      <c r="U346" s="305" t="str">
        <f>'Look Up Values'!AE343</f>
        <v>100315 skimmings that are flammable or emit, upon contact with water, flammable gases in hazardous quantities</v>
      </c>
      <c r="V346" s="177" t="s">
        <v>100</v>
      </c>
      <c r="W346" s="296" t="str">
        <f t="shared" si="25"/>
        <v>100315 skimmings that are flammable or emit, upon contact with water, flammable gases in hazardous quantities</v>
      </c>
    </row>
    <row r="347" spans="1:23" ht="33" customHeight="1">
      <c r="A347" s="265" t="str">
        <v>Surrey Heath</v>
      </c>
      <c r="B347" s="107" t="s">
        <v>100</v>
      </c>
      <c r="C347" s="268" t="str">
        <f t="shared" si="23"/>
        <v>Surrey Heath</v>
      </c>
      <c r="D347" s="109"/>
      <c r="E347" s="265" t="str">
        <v>Surrey Heath</v>
      </c>
      <c r="F347" s="107" t="s">
        <v>100</v>
      </c>
      <c r="G347" s="268" t="str">
        <f t="shared" si="26"/>
        <v>Surrey Heath</v>
      </c>
      <c r="H347" s="109"/>
      <c r="I347" s="151"/>
      <c r="J347"/>
      <c r="K347"/>
      <c r="L347"/>
      <c r="M347"/>
      <c r="N347"/>
      <c r="O347" s="151"/>
      <c r="P347" s="109"/>
      <c r="Q347" s="305" t="str">
        <f>'Look Up Values'!AE344</f>
        <v>100316 skimmings other than those mentioned in 10 03 15</v>
      </c>
      <c r="R347" s="177" t="s">
        <v>100</v>
      </c>
      <c r="S347" s="296" t="str">
        <f t="shared" si="24"/>
        <v>100316 skimmings other than those mentioned in 10 03 15</v>
      </c>
      <c r="T347" s="228"/>
      <c r="U347" s="305" t="str">
        <f>'Look Up Values'!AE344</f>
        <v>100316 skimmings other than those mentioned in 10 03 15</v>
      </c>
      <c r="V347" s="177" t="s">
        <v>100</v>
      </c>
      <c r="W347" s="296" t="str">
        <f t="shared" si="25"/>
        <v>100316 skimmings other than those mentioned in 10 03 15</v>
      </c>
    </row>
    <row r="348" spans="1:23" ht="33" customHeight="1">
      <c r="A348" s="265" t="str">
        <v>Sutton</v>
      </c>
      <c r="B348" s="107" t="s">
        <v>100</v>
      </c>
      <c r="C348" s="268" t="str">
        <f t="shared" si="23"/>
        <v>Sutton</v>
      </c>
      <c r="D348" s="109"/>
      <c r="E348" s="265" t="str">
        <v>Sutton</v>
      </c>
      <c r="F348" s="107" t="s">
        <v>100</v>
      </c>
      <c r="G348" s="268" t="str">
        <f t="shared" si="26"/>
        <v>Sutton</v>
      </c>
      <c r="H348" s="109"/>
      <c r="I348" s="151"/>
      <c r="J348"/>
      <c r="K348"/>
      <c r="L348"/>
      <c r="M348"/>
      <c r="N348"/>
      <c r="O348" s="151"/>
      <c r="P348" s="109"/>
      <c r="Q348" s="305" t="str">
        <f>'Look Up Values'!AE345</f>
        <v>100317 tar-containing wastes from anode manufacture</v>
      </c>
      <c r="R348" s="177" t="s">
        <v>100</v>
      </c>
      <c r="S348" s="296" t="str">
        <f t="shared" si="24"/>
        <v>100317 tar-containing wastes from anode manufacture</v>
      </c>
      <c r="T348" s="228"/>
      <c r="U348" s="305" t="str">
        <f>'Look Up Values'!AE345</f>
        <v>100317 tar-containing wastes from anode manufacture</v>
      </c>
      <c r="V348" s="177" t="s">
        <v>100</v>
      </c>
      <c r="W348" s="296" t="str">
        <f t="shared" si="25"/>
        <v>100317 tar-containing wastes from anode manufacture</v>
      </c>
    </row>
    <row r="349" spans="1:23" ht="33" customHeight="1">
      <c r="A349" s="265" t="str">
        <v>Swale</v>
      </c>
      <c r="B349" s="107" t="s">
        <v>100</v>
      </c>
      <c r="C349" s="268" t="str">
        <f t="shared" si="23"/>
        <v>Swale</v>
      </c>
      <c r="D349" s="109"/>
      <c r="E349" s="265" t="str">
        <v>Swale</v>
      </c>
      <c r="F349" s="107" t="s">
        <v>100</v>
      </c>
      <c r="G349" s="268" t="str">
        <f t="shared" si="26"/>
        <v>Swale</v>
      </c>
      <c r="H349" s="109"/>
      <c r="I349" s="151"/>
      <c r="J349"/>
      <c r="K349"/>
      <c r="L349"/>
      <c r="M349"/>
      <c r="N349"/>
      <c r="O349" s="151"/>
      <c r="P349" s="109"/>
      <c r="Q349" s="305" t="str">
        <f>'Look Up Values'!AE346</f>
        <v>100318 carbon-containing wastes from anode manufacture other than those mentioned in 10 03 17</v>
      </c>
      <c r="R349" s="177" t="s">
        <v>100</v>
      </c>
      <c r="S349" s="296" t="str">
        <f t="shared" si="24"/>
        <v>100318 carbon-containing wastes from anode manufacture other than those mentioned in 10 03 17</v>
      </c>
      <c r="T349" s="228"/>
      <c r="U349" s="305" t="str">
        <f>'Look Up Values'!AE346</f>
        <v>100318 carbon-containing wastes from anode manufacture other than those mentioned in 10 03 17</v>
      </c>
      <c r="V349" s="177" t="s">
        <v>100</v>
      </c>
      <c r="W349" s="296" t="str">
        <f t="shared" si="25"/>
        <v>100318 carbon-containing wastes from anode manufacture other than those mentioned in 10 03 17</v>
      </c>
    </row>
    <row r="350" spans="1:23" ht="33" customHeight="1">
      <c r="A350" s="265" t="str">
        <v>Swansea</v>
      </c>
      <c r="B350" s="107" t="s">
        <v>100</v>
      </c>
      <c r="C350" s="268" t="str">
        <f t="shared" si="23"/>
        <v>Swansea</v>
      </c>
      <c r="D350" s="109"/>
      <c r="E350" s="265" t="str">
        <v>Swansea</v>
      </c>
      <c r="F350" s="107" t="s">
        <v>100</v>
      </c>
      <c r="G350" s="268" t="str">
        <f t="shared" si="26"/>
        <v>Swansea</v>
      </c>
      <c r="H350" s="109"/>
      <c r="I350" s="151"/>
      <c r="J350"/>
      <c r="K350"/>
      <c r="L350"/>
      <c r="M350"/>
      <c r="N350"/>
      <c r="O350" s="151"/>
      <c r="P350" s="109"/>
      <c r="Q350" s="305" t="str">
        <f>'Look Up Values'!AE347</f>
        <v>100319 flue-gas dust containing hazardous substances</v>
      </c>
      <c r="R350" s="177" t="s">
        <v>100</v>
      </c>
      <c r="S350" s="296" t="str">
        <f t="shared" si="24"/>
        <v>100319 flue-gas dust containing hazardous substances</v>
      </c>
      <c r="T350" s="228"/>
      <c r="U350" s="305" t="str">
        <f>'Look Up Values'!AE347</f>
        <v>100319 flue-gas dust containing hazardous substances</v>
      </c>
      <c r="V350" s="177" t="s">
        <v>100</v>
      </c>
      <c r="W350" s="296" t="str">
        <f t="shared" si="25"/>
        <v>100319 flue-gas dust containing hazardous substances</v>
      </c>
    </row>
    <row r="351" spans="1:23" ht="33" customHeight="1">
      <c r="A351" s="265" t="str">
        <v>Swindon</v>
      </c>
      <c r="B351" s="107" t="s">
        <v>100</v>
      </c>
      <c r="C351" s="268" t="str">
        <f t="shared" si="23"/>
        <v>Swindon</v>
      </c>
      <c r="D351" s="109"/>
      <c r="E351" s="265" t="str">
        <v>Swindon</v>
      </c>
      <c r="F351" s="107" t="s">
        <v>100</v>
      </c>
      <c r="G351" s="268" t="str">
        <f t="shared" si="26"/>
        <v>Swindon</v>
      </c>
      <c r="H351" s="109"/>
      <c r="I351" s="151"/>
      <c r="J351"/>
      <c r="K351"/>
      <c r="L351"/>
      <c r="M351"/>
      <c r="N351"/>
      <c r="O351" s="151"/>
      <c r="P351" s="109"/>
      <c r="Q351" s="305" t="str">
        <f>'Look Up Values'!AE348</f>
        <v>100320 flue-gas dust other than those mentioned in 10 03 19</v>
      </c>
      <c r="R351" s="177" t="s">
        <v>100</v>
      </c>
      <c r="S351" s="296" t="str">
        <f t="shared" si="24"/>
        <v>100320 flue-gas dust other than those mentioned in 10 03 19</v>
      </c>
      <c r="T351" s="228"/>
      <c r="U351" s="305" t="str">
        <f>'Look Up Values'!AE348</f>
        <v>100320 flue-gas dust other than those mentioned in 10 03 19</v>
      </c>
      <c r="V351" s="177" t="s">
        <v>100</v>
      </c>
      <c r="W351" s="296" t="str">
        <f t="shared" si="25"/>
        <v>100320 flue-gas dust other than those mentioned in 10 03 19</v>
      </c>
    </row>
    <row r="352" spans="1:23" ht="33" customHeight="1">
      <c r="A352" s="265" t="str">
        <v>Tameside</v>
      </c>
      <c r="B352" s="107" t="s">
        <v>100</v>
      </c>
      <c r="C352" s="268" t="str">
        <f t="shared" si="23"/>
        <v>Tameside</v>
      </c>
      <c r="D352" s="109"/>
      <c r="E352" s="265" t="str">
        <v>Tameside</v>
      </c>
      <c r="F352" s="107" t="s">
        <v>100</v>
      </c>
      <c r="G352" s="268" t="str">
        <f t="shared" si="26"/>
        <v>Tameside</v>
      </c>
      <c r="H352" s="109"/>
      <c r="I352" s="151"/>
      <c r="J352"/>
      <c r="K352"/>
      <c r="L352"/>
      <c r="M352"/>
      <c r="N352"/>
      <c r="O352" s="151"/>
      <c r="P352" s="109"/>
      <c r="Q352" s="305" t="str">
        <f>'Look Up Values'!AE349</f>
        <v>100321 other particulates and dust (including ball-mill dust) containing hazardous substances</v>
      </c>
      <c r="R352" s="177" t="s">
        <v>100</v>
      </c>
      <c r="S352" s="296" t="str">
        <f t="shared" si="24"/>
        <v>100321 other particulates and dust (including ball-mill dust) containing hazardous substances</v>
      </c>
      <c r="T352" s="228"/>
      <c r="U352" s="305" t="str">
        <f>'Look Up Values'!AE349</f>
        <v>100321 other particulates and dust (including ball-mill dust) containing hazardous substances</v>
      </c>
      <c r="V352" s="177" t="s">
        <v>100</v>
      </c>
      <c r="W352" s="296" t="str">
        <f t="shared" si="25"/>
        <v>100321 other particulates and dust (including ball-mill dust) containing hazardous substances</v>
      </c>
    </row>
    <row r="353" spans="1:23" ht="33" customHeight="1">
      <c r="A353" s="265" t="str">
        <v>Tamworth</v>
      </c>
      <c r="B353" s="107" t="s">
        <v>100</v>
      </c>
      <c r="C353" s="268" t="str">
        <f t="shared" si="23"/>
        <v>Tamworth</v>
      </c>
      <c r="D353" s="109"/>
      <c r="E353" s="265" t="str">
        <v>Tamworth</v>
      </c>
      <c r="F353" s="107" t="s">
        <v>100</v>
      </c>
      <c r="G353" s="268" t="str">
        <f t="shared" si="26"/>
        <v>Tamworth</v>
      </c>
      <c r="H353" s="109"/>
      <c r="I353" s="151"/>
      <c r="J353"/>
      <c r="K353"/>
      <c r="L353"/>
      <c r="M353"/>
      <c r="N353"/>
      <c r="O353" s="151"/>
      <c r="P353" s="109"/>
      <c r="Q353" s="305" t="str">
        <f>'Look Up Values'!AE350</f>
        <v>100322 other particulates and dust (including ball-mill dust) other than those mentioned in 10 03 21</v>
      </c>
      <c r="R353" s="177" t="s">
        <v>100</v>
      </c>
      <c r="S353" s="296" t="str">
        <f t="shared" si="24"/>
        <v>100322 other particulates and dust (including ball-mill dust) other than those mentioned in 10 03 21</v>
      </c>
      <c r="T353" s="228"/>
      <c r="U353" s="305" t="str">
        <f>'Look Up Values'!AE350</f>
        <v>100322 other particulates and dust (including ball-mill dust) other than those mentioned in 10 03 21</v>
      </c>
      <c r="V353" s="177" t="s">
        <v>100</v>
      </c>
      <c r="W353" s="296" t="str">
        <f t="shared" si="25"/>
        <v>100322 other particulates and dust (including ball-mill dust) other than those mentioned in 10 03 21</v>
      </c>
    </row>
    <row r="354" spans="1:23" ht="33" customHeight="1">
      <c r="A354" s="265" t="str">
        <v>Tandridge</v>
      </c>
      <c r="B354" s="107" t="s">
        <v>100</v>
      </c>
      <c r="C354" s="268" t="str">
        <f t="shared" si="23"/>
        <v>Tandridge</v>
      </c>
      <c r="D354" s="109"/>
      <c r="E354" s="265" t="str">
        <v>Tandridge</v>
      </c>
      <c r="F354" s="107" t="s">
        <v>100</v>
      </c>
      <c r="G354" s="268" t="str">
        <f t="shared" si="26"/>
        <v>Tandridge</v>
      </c>
      <c r="H354" s="109"/>
      <c r="I354" s="151"/>
      <c r="J354"/>
      <c r="K354"/>
      <c r="L354"/>
      <c r="M354"/>
      <c r="N354"/>
      <c r="O354" s="151"/>
      <c r="P354" s="109"/>
      <c r="Q354" s="305" t="str">
        <f>'Look Up Values'!AE351</f>
        <v>100323 solid wastes from gas treatment containing hazardous substances</v>
      </c>
      <c r="R354" s="177" t="s">
        <v>100</v>
      </c>
      <c r="S354" s="296" t="str">
        <f t="shared" si="24"/>
        <v>100323 solid wastes from gas treatment containing hazardous substances</v>
      </c>
      <c r="T354" s="228"/>
      <c r="U354" s="305" t="str">
        <f>'Look Up Values'!AE351</f>
        <v>100323 solid wastes from gas treatment containing hazardous substances</v>
      </c>
      <c r="V354" s="177" t="s">
        <v>100</v>
      </c>
      <c r="W354" s="296" t="str">
        <f t="shared" si="25"/>
        <v>100323 solid wastes from gas treatment containing hazardous substances</v>
      </c>
    </row>
    <row r="355" spans="1:23" ht="33" customHeight="1">
      <c r="A355" s="265" t="str">
        <v>Tees Valley Unitary Authorities</v>
      </c>
      <c r="B355" s="107" t="s">
        <v>100</v>
      </c>
      <c r="C355" s="268" t="str">
        <f t="shared" si="23"/>
        <v>Tees Valley Unitary Authorities</v>
      </c>
      <c r="D355" s="109"/>
      <c r="E355" s="265" t="str">
        <v>Tees Valley Unitary Authorities</v>
      </c>
      <c r="F355" s="107" t="s">
        <v>100</v>
      </c>
      <c r="G355" s="268" t="str">
        <f t="shared" si="26"/>
        <v>Tees Valley Unitary Authorities</v>
      </c>
      <c r="H355" s="109"/>
      <c r="I355" s="151"/>
      <c r="J355"/>
      <c r="K355"/>
      <c r="L355"/>
      <c r="M355"/>
      <c r="N355"/>
      <c r="O355" s="151"/>
      <c r="P355" s="109"/>
      <c r="Q355" s="305" t="str">
        <f>'Look Up Values'!AE352</f>
        <v>100324 solid wastes from gas treatment other than those mentioned in 10 03 23</v>
      </c>
      <c r="R355" s="177" t="s">
        <v>100</v>
      </c>
      <c r="S355" s="296" t="str">
        <f t="shared" si="24"/>
        <v>100324 solid wastes from gas treatment other than those mentioned in 10 03 23</v>
      </c>
      <c r="T355" s="228"/>
      <c r="U355" s="305" t="str">
        <f>'Look Up Values'!AE352</f>
        <v>100324 solid wastes from gas treatment other than those mentioned in 10 03 23</v>
      </c>
      <c r="V355" s="177" t="s">
        <v>100</v>
      </c>
      <c r="W355" s="296" t="str">
        <f t="shared" si="25"/>
        <v>100324 solid wastes from gas treatment other than those mentioned in 10 03 23</v>
      </c>
    </row>
    <row r="356" spans="1:23" ht="33" customHeight="1">
      <c r="A356" s="265" t="str">
        <v>Teignbridge</v>
      </c>
      <c r="B356" s="107" t="s">
        <v>100</v>
      </c>
      <c r="C356" s="268" t="str">
        <f t="shared" si="23"/>
        <v>Teignbridge</v>
      </c>
      <c r="D356" s="109"/>
      <c r="E356" s="265" t="str">
        <v>Teignbridge</v>
      </c>
      <c r="F356" s="107" t="s">
        <v>100</v>
      </c>
      <c r="G356" s="268" t="str">
        <f t="shared" si="26"/>
        <v>Teignbridge</v>
      </c>
      <c r="H356" s="109"/>
      <c r="I356" s="151"/>
      <c r="J356"/>
      <c r="K356"/>
      <c r="L356"/>
      <c r="M356"/>
      <c r="N356"/>
      <c r="O356" s="151"/>
      <c r="P356" s="109"/>
      <c r="Q356" s="305" t="str">
        <f>'Look Up Values'!AE353</f>
        <v>100325 sludges and filter cakes from gas treatment containing hazardous substances</v>
      </c>
      <c r="R356" s="177" t="s">
        <v>100</v>
      </c>
      <c r="S356" s="296" t="str">
        <f t="shared" si="24"/>
        <v>100325 sludges and filter cakes from gas treatment containing hazardous substances</v>
      </c>
      <c r="T356" s="228"/>
      <c r="U356" s="305" t="str">
        <f>'Look Up Values'!AE353</f>
        <v>100325 sludges and filter cakes from gas treatment containing hazardous substances</v>
      </c>
      <c r="V356" s="177" t="s">
        <v>100</v>
      </c>
      <c r="W356" s="296" t="str">
        <f t="shared" si="25"/>
        <v>100325 sludges and filter cakes from gas treatment containing hazardous substances</v>
      </c>
    </row>
    <row r="357" spans="1:23" ht="33" customHeight="1">
      <c r="A357" s="265" t="str">
        <v>Telford and Wrekin</v>
      </c>
      <c r="B357" s="107" t="s">
        <v>100</v>
      </c>
      <c r="C357" s="268" t="str">
        <f t="shared" si="23"/>
        <v>Telford and Wrekin</v>
      </c>
      <c r="D357" s="109"/>
      <c r="E357" s="265" t="str">
        <v>Telford and Wrekin</v>
      </c>
      <c r="F357" s="107" t="s">
        <v>100</v>
      </c>
      <c r="G357" s="268" t="str">
        <f t="shared" si="26"/>
        <v>Telford and Wrekin</v>
      </c>
      <c r="H357" s="109"/>
      <c r="I357" s="151"/>
      <c r="J357"/>
      <c r="K357"/>
      <c r="L357"/>
      <c r="M357"/>
      <c r="N357"/>
      <c r="O357" s="151"/>
      <c r="P357" s="109"/>
      <c r="Q357" s="305" t="str">
        <f>'Look Up Values'!AE354</f>
        <v>100326 sludges and filter cakes from gas treatment other than those mentioned in 10 03 25</v>
      </c>
      <c r="R357" s="177" t="s">
        <v>100</v>
      </c>
      <c r="S357" s="296" t="str">
        <f t="shared" si="24"/>
        <v>100326 sludges and filter cakes from gas treatment other than those mentioned in 10 03 25</v>
      </c>
      <c r="T357" s="228"/>
      <c r="U357" s="305" t="str">
        <f>'Look Up Values'!AE354</f>
        <v>100326 sludges and filter cakes from gas treatment other than those mentioned in 10 03 25</v>
      </c>
      <c r="V357" s="177" t="s">
        <v>100</v>
      </c>
      <c r="W357" s="296" t="str">
        <f t="shared" si="25"/>
        <v>100326 sludges and filter cakes from gas treatment other than those mentioned in 10 03 25</v>
      </c>
    </row>
    <row r="358" spans="1:23" ht="33" customHeight="1">
      <c r="A358" s="265" t="str">
        <v>Tendring</v>
      </c>
      <c r="B358" s="107" t="s">
        <v>100</v>
      </c>
      <c r="C358" s="268" t="str">
        <f t="shared" si="23"/>
        <v>Tendring</v>
      </c>
      <c r="D358" s="109"/>
      <c r="E358" s="265" t="str">
        <v>Tendring</v>
      </c>
      <c r="F358" s="107" t="s">
        <v>100</v>
      </c>
      <c r="G358" s="268" t="str">
        <f t="shared" si="26"/>
        <v>Tendring</v>
      </c>
      <c r="H358" s="109"/>
      <c r="I358" s="151"/>
      <c r="J358"/>
      <c r="K358"/>
      <c r="L358"/>
      <c r="M358"/>
      <c r="N358"/>
      <c r="O358" s="151"/>
      <c r="P358" s="109"/>
      <c r="Q358" s="305" t="str">
        <f>'Look Up Values'!AE355</f>
        <v>100327 wastes from cooling-water treatment containing oil</v>
      </c>
      <c r="R358" s="177" t="s">
        <v>100</v>
      </c>
      <c r="S358" s="296" t="str">
        <f t="shared" si="24"/>
        <v>100327 wastes from cooling-water treatment containing oil</v>
      </c>
      <c r="T358" s="228"/>
      <c r="U358" s="305" t="str">
        <f>'Look Up Values'!AE355</f>
        <v>100327 wastes from cooling-water treatment containing oil</v>
      </c>
      <c r="V358" s="177" t="s">
        <v>100</v>
      </c>
      <c r="W358" s="296" t="str">
        <f t="shared" si="25"/>
        <v>100327 wastes from cooling-water treatment containing oil</v>
      </c>
    </row>
    <row r="359" spans="1:23" ht="33" customHeight="1">
      <c r="A359" s="265" t="str">
        <v>Test Valley</v>
      </c>
      <c r="B359" s="107" t="s">
        <v>100</v>
      </c>
      <c r="C359" s="268" t="str">
        <f t="shared" si="23"/>
        <v>Test Valley</v>
      </c>
      <c r="D359" s="109"/>
      <c r="E359" s="265" t="str">
        <v>Test Valley</v>
      </c>
      <c r="F359" s="107" t="s">
        <v>100</v>
      </c>
      <c r="G359" s="268" t="str">
        <f t="shared" si="26"/>
        <v>Test Valley</v>
      </c>
      <c r="H359" s="109"/>
      <c r="I359"/>
      <c r="J359"/>
      <c r="K359"/>
      <c r="L359"/>
      <c r="M359"/>
      <c r="N359"/>
      <c r="O359"/>
      <c r="P359" s="109"/>
      <c r="Q359" s="305" t="str">
        <f>'Look Up Values'!AE356</f>
        <v>100328 wastes from cooling-water treatment other than those mentioned in 10 03 27</v>
      </c>
      <c r="R359" s="177" t="s">
        <v>100</v>
      </c>
      <c r="S359" s="296" t="str">
        <f t="shared" si="24"/>
        <v>100328 wastes from cooling-water treatment other than those mentioned in 10 03 27</v>
      </c>
      <c r="T359" s="228"/>
      <c r="U359" s="305" t="str">
        <f>'Look Up Values'!AE356</f>
        <v>100328 wastes from cooling-water treatment other than those mentioned in 10 03 27</v>
      </c>
      <c r="V359" s="177" t="s">
        <v>100</v>
      </c>
      <c r="W359" s="296" t="str">
        <f t="shared" si="25"/>
        <v>100328 wastes from cooling-water treatment other than those mentioned in 10 03 27</v>
      </c>
    </row>
    <row r="360" spans="1:23" ht="33" customHeight="1">
      <c r="A360" s="265" t="str">
        <v>Tewkesbury</v>
      </c>
      <c r="B360" s="107" t="s">
        <v>100</v>
      </c>
      <c r="C360" s="268" t="str">
        <f t="shared" si="23"/>
        <v>Tewkesbury</v>
      </c>
      <c r="D360" s="109"/>
      <c r="E360" s="265" t="str">
        <v>Tewkesbury</v>
      </c>
      <c r="F360" s="107" t="s">
        <v>100</v>
      </c>
      <c r="G360" s="268" t="str">
        <f t="shared" si="26"/>
        <v>Tewkesbury</v>
      </c>
      <c r="H360" s="109"/>
      <c r="I360"/>
      <c r="J360"/>
      <c r="K360"/>
      <c r="L360"/>
      <c r="M360"/>
      <c r="N360"/>
      <c r="O360"/>
      <c r="P360" s="109"/>
      <c r="Q360" s="305" t="str">
        <f>'Look Up Values'!AE357</f>
        <v>100329 wastes from treatment of salt slags and black drosses containing hazardous substances</v>
      </c>
      <c r="R360" s="177" t="s">
        <v>100</v>
      </c>
      <c r="S360" s="296" t="str">
        <f t="shared" si="24"/>
        <v>100329 wastes from treatment of salt slags and black drosses containing hazardous substances</v>
      </c>
      <c r="T360" s="228"/>
      <c r="U360" s="305" t="str">
        <f>'Look Up Values'!AE357</f>
        <v>100329 wastes from treatment of salt slags and black drosses containing hazardous substances</v>
      </c>
      <c r="V360" s="177" t="s">
        <v>100</v>
      </c>
      <c r="W360" s="296" t="str">
        <f t="shared" si="25"/>
        <v>100329 wastes from treatment of salt slags and black drosses containing hazardous substances</v>
      </c>
    </row>
    <row r="361" spans="1:23" ht="33" customHeight="1">
      <c r="A361" s="265" t="str">
        <v>Thanet</v>
      </c>
      <c r="B361" s="107" t="s">
        <v>100</v>
      </c>
      <c r="C361" s="268" t="str">
        <f t="shared" si="23"/>
        <v>Thanet</v>
      </c>
      <c r="D361" s="109"/>
      <c r="E361" s="265" t="str">
        <v>Thanet</v>
      </c>
      <c r="F361" s="107" t="s">
        <v>100</v>
      </c>
      <c r="G361" s="268" t="str">
        <f t="shared" si="26"/>
        <v>Thanet</v>
      </c>
      <c r="H361" s="109"/>
      <c r="I361"/>
      <c r="J361"/>
      <c r="K361"/>
      <c r="L361"/>
      <c r="M361"/>
      <c r="N361"/>
      <c r="O361"/>
      <c r="P361" s="109"/>
      <c r="Q361" s="305" t="str">
        <f>'Look Up Values'!AE358</f>
        <v>100330 wastes from treatment of salt slags and black drosses other than those mentioned in 10 03 29</v>
      </c>
      <c r="R361" s="177" t="s">
        <v>100</v>
      </c>
      <c r="S361" s="296" t="str">
        <f t="shared" si="24"/>
        <v>100330 wastes from treatment of salt slags and black drosses other than those mentioned in 10 03 29</v>
      </c>
      <c r="T361" s="228"/>
      <c r="U361" s="305" t="str">
        <f>'Look Up Values'!AE358</f>
        <v>100330 wastes from treatment of salt slags and black drosses other than those mentioned in 10 03 29</v>
      </c>
      <c r="V361" s="177" t="s">
        <v>100</v>
      </c>
      <c r="W361" s="296" t="str">
        <f t="shared" si="25"/>
        <v>100330 wastes from treatment of salt slags and black drosses other than those mentioned in 10 03 29</v>
      </c>
    </row>
    <row r="362" spans="1:23" ht="33" customHeight="1">
      <c r="A362" s="265" t="str">
        <v>Three Rivers</v>
      </c>
      <c r="B362" s="107" t="s">
        <v>100</v>
      </c>
      <c r="C362" s="268" t="str">
        <f t="shared" si="23"/>
        <v>Three Rivers</v>
      </c>
      <c r="D362" s="109"/>
      <c r="E362" s="265" t="str">
        <v>Three Rivers</v>
      </c>
      <c r="F362" s="107" t="s">
        <v>100</v>
      </c>
      <c r="G362" s="268" t="str">
        <f t="shared" si="26"/>
        <v>Three Rivers</v>
      </c>
      <c r="H362" s="109"/>
      <c r="I362"/>
      <c r="J362"/>
      <c r="K362"/>
      <c r="L362"/>
      <c r="M362"/>
      <c r="N362"/>
      <c r="O362"/>
      <c r="P362" s="109"/>
      <c r="Q362" s="305" t="str">
        <f>'Look Up Values'!AE359</f>
        <v>100399 wastes not otherwise specified</v>
      </c>
      <c r="R362" s="177" t="s">
        <v>100</v>
      </c>
      <c r="S362" s="296" t="str">
        <f t="shared" si="24"/>
        <v>100399 wastes not otherwise specified</v>
      </c>
      <c r="T362" s="228"/>
      <c r="U362" s="305" t="str">
        <f>'Look Up Values'!AE359</f>
        <v>100399 wastes not otherwise specified</v>
      </c>
      <c r="V362" s="177" t="s">
        <v>100</v>
      </c>
      <c r="W362" s="296" t="str">
        <f t="shared" si="25"/>
        <v>100399 wastes not otherwise specified</v>
      </c>
    </row>
    <row r="363" spans="1:23" ht="33" customHeight="1">
      <c r="A363" s="265" t="str">
        <v>Thurrock</v>
      </c>
      <c r="B363" s="107" t="s">
        <v>100</v>
      </c>
      <c r="C363" s="268" t="str">
        <f t="shared" si="23"/>
        <v>Thurrock</v>
      </c>
      <c r="D363" s="109"/>
      <c r="E363" s="265" t="str">
        <v>Thurrock</v>
      </c>
      <c r="F363" s="107" t="s">
        <v>100</v>
      </c>
      <c r="G363" s="268" t="str">
        <f t="shared" si="26"/>
        <v>Thurrock</v>
      </c>
      <c r="H363" s="109"/>
      <c r="I363"/>
      <c r="J363"/>
      <c r="K363"/>
      <c r="L363"/>
      <c r="M363"/>
      <c r="N363"/>
      <c r="O363"/>
      <c r="P363" s="109"/>
      <c r="Q363" s="305" t="str">
        <f>'Look Up Values'!AE360</f>
        <v>100401 slags from primary and secondary production</v>
      </c>
      <c r="R363" s="177" t="s">
        <v>100</v>
      </c>
      <c r="S363" s="296" t="str">
        <f t="shared" si="24"/>
        <v>100401 slags from primary and secondary production</v>
      </c>
      <c r="T363" s="228"/>
      <c r="U363" s="305" t="str">
        <f>'Look Up Values'!AE360</f>
        <v>100401 slags from primary and secondary production</v>
      </c>
      <c r="V363" s="177" t="s">
        <v>100</v>
      </c>
      <c r="W363" s="296" t="str">
        <f t="shared" si="25"/>
        <v>100401 slags from primary and secondary production</v>
      </c>
    </row>
    <row r="364" spans="1:23" ht="33" customHeight="1">
      <c r="A364" s="265" t="str">
        <v>Tonbridge and Malling</v>
      </c>
      <c r="B364" s="107" t="s">
        <v>100</v>
      </c>
      <c r="C364" s="268" t="str">
        <f t="shared" si="23"/>
        <v>Tonbridge and Malling</v>
      </c>
      <c r="D364" s="109"/>
      <c r="E364" s="265" t="str">
        <v>Tonbridge and Malling</v>
      </c>
      <c r="F364" s="107" t="s">
        <v>100</v>
      </c>
      <c r="G364" s="268" t="str">
        <f t="shared" si="26"/>
        <v>Tonbridge and Malling</v>
      </c>
      <c r="H364" s="109"/>
      <c r="I364"/>
      <c r="J364"/>
      <c r="K364"/>
      <c r="L364"/>
      <c r="M364"/>
      <c r="N364"/>
      <c r="O364"/>
      <c r="P364" s="109"/>
      <c r="Q364" s="305" t="str">
        <f>'Look Up Values'!AE361</f>
        <v>100402 dross and skimmings from primary and secondary production</v>
      </c>
      <c r="R364" s="177" t="s">
        <v>100</v>
      </c>
      <c r="S364" s="296" t="str">
        <f t="shared" si="24"/>
        <v>100402 dross and skimmings from primary and secondary production</v>
      </c>
      <c r="T364" s="228"/>
      <c r="U364" s="305" t="str">
        <f>'Look Up Values'!AE361</f>
        <v>100402 dross and skimmings from primary and secondary production</v>
      </c>
      <c r="V364" s="177" t="s">
        <v>100</v>
      </c>
      <c r="W364" s="296" t="str">
        <f t="shared" si="25"/>
        <v>100402 dross and skimmings from primary and secondary production</v>
      </c>
    </row>
    <row r="365" spans="1:23" ht="33" customHeight="1">
      <c r="A365" s="265" t="str">
        <v>Torbay</v>
      </c>
      <c r="B365" s="107" t="s">
        <v>100</v>
      </c>
      <c r="C365" s="268" t="str">
        <f t="shared" si="23"/>
        <v>Torbay</v>
      </c>
      <c r="D365" s="109"/>
      <c r="E365" s="265" t="str">
        <v>Torbay</v>
      </c>
      <c r="F365" s="107" t="s">
        <v>100</v>
      </c>
      <c r="G365" s="268" t="str">
        <f t="shared" si="26"/>
        <v>Torbay</v>
      </c>
      <c r="H365" s="109"/>
      <c r="I365"/>
      <c r="J365"/>
      <c r="K365"/>
      <c r="L365"/>
      <c r="M365"/>
      <c r="N365"/>
      <c r="O365"/>
      <c r="P365" s="109"/>
      <c r="Q365" s="305" t="str">
        <f>'Look Up Values'!AE362</f>
        <v>100403 calcium arsenate</v>
      </c>
      <c r="R365" s="177" t="s">
        <v>100</v>
      </c>
      <c r="S365" s="296" t="str">
        <f t="shared" si="24"/>
        <v>100403 calcium arsenate</v>
      </c>
      <c r="T365" s="228"/>
      <c r="U365" s="305" t="str">
        <f>'Look Up Values'!AE362</f>
        <v>100403 calcium arsenate</v>
      </c>
      <c r="V365" s="177" t="s">
        <v>100</v>
      </c>
      <c r="W365" s="296" t="str">
        <f t="shared" si="25"/>
        <v>100403 calcium arsenate</v>
      </c>
    </row>
    <row r="366" spans="1:23" ht="33" customHeight="1">
      <c r="A366" s="265" t="str">
        <v>Torfaen</v>
      </c>
      <c r="B366" s="107" t="s">
        <v>100</v>
      </c>
      <c r="C366" s="268" t="str">
        <f t="shared" si="23"/>
        <v>Torfaen</v>
      </c>
      <c r="D366" s="109"/>
      <c r="E366" s="265" t="str">
        <v>Torfaen</v>
      </c>
      <c r="F366" s="107" t="s">
        <v>100</v>
      </c>
      <c r="G366" s="268" t="str">
        <f t="shared" si="26"/>
        <v>Torfaen</v>
      </c>
      <c r="H366" s="109"/>
      <c r="I366"/>
      <c r="J366"/>
      <c r="K366"/>
      <c r="L366"/>
      <c r="M366"/>
      <c r="N366"/>
      <c r="O366"/>
      <c r="P366" s="109"/>
      <c r="Q366" s="305" t="str">
        <f>'Look Up Values'!AE363</f>
        <v>100404 flue-gas dust</v>
      </c>
      <c r="R366" s="177" t="s">
        <v>100</v>
      </c>
      <c r="S366" s="296" t="str">
        <f t="shared" si="24"/>
        <v>100404 flue-gas dust</v>
      </c>
      <c r="T366" s="228"/>
      <c r="U366" s="305" t="str">
        <f>'Look Up Values'!AE363</f>
        <v>100404 flue-gas dust</v>
      </c>
      <c r="V366" s="177" t="s">
        <v>100</v>
      </c>
      <c r="W366" s="296" t="str">
        <f t="shared" si="25"/>
        <v>100404 flue-gas dust</v>
      </c>
    </row>
    <row r="367" spans="1:23" ht="33" customHeight="1">
      <c r="A367" s="265" t="str">
        <v>Torridge</v>
      </c>
      <c r="B367" s="107" t="s">
        <v>100</v>
      </c>
      <c r="C367" s="268" t="str">
        <f t="shared" si="23"/>
        <v>Torridge</v>
      </c>
      <c r="D367" s="109"/>
      <c r="E367" s="265" t="str">
        <v>Torridge</v>
      </c>
      <c r="F367" s="107" t="s">
        <v>100</v>
      </c>
      <c r="G367" s="268" t="str">
        <f t="shared" si="26"/>
        <v>Torridge</v>
      </c>
      <c r="H367" s="109"/>
      <c r="I367"/>
      <c r="J367"/>
      <c r="K367"/>
      <c r="L367"/>
      <c r="M367"/>
      <c r="N367"/>
      <c r="O367"/>
      <c r="P367" s="109"/>
      <c r="Q367" s="305" t="str">
        <f>'Look Up Values'!AE364</f>
        <v>100405 other particulates and dust</v>
      </c>
      <c r="R367" s="177" t="s">
        <v>100</v>
      </c>
      <c r="S367" s="296" t="str">
        <f t="shared" si="24"/>
        <v>100405 other particulates and dust</v>
      </c>
      <c r="T367" s="228"/>
      <c r="U367" s="305" t="str">
        <f>'Look Up Values'!AE364</f>
        <v>100405 other particulates and dust</v>
      </c>
      <c r="V367" s="177" t="s">
        <v>100</v>
      </c>
      <c r="W367" s="296" t="str">
        <f t="shared" si="25"/>
        <v>100405 other particulates and dust</v>
      </c>
    </row>
    <row r="368" spans="1:23" ht="33" customHeight="1">
      <c r="A368" s="265" t="str">
        <v>Tower Hamlets</v>
      </c>
      <c r="B368" s="107" t="s">
        <v>100</v>
      </c>
      <c r="C368" s="268" t="str">
        <f t="shared" si="23"/>
        <v>Tower Hamlets</v>
      </c>
      <c r="D368" s="109"/>
      <c r="E368" s="265" t="str">
        <v>Tower Hamlets</v>
      </c>
      <c r="F368" s="107" t="s">
        <v>100</v>
      </c>
      <c r="G368" s="268" t="str">
        <f t="shared" si="26"/>
        <v>Tower Hamlets</v>
      </c>
      <c r="H368" s="109"/>
      <c r="I368"/>
      <c r="J368"/>
      <c r="K368"/>
      <c r="L368"/>
      <c r="M368"/>
      <c r="N368"/>
      <c r="O368"/>
      <c r="P368" s="109"/>
      <c r="Q368" s="305" t="str">
        <f>'Look Up Values'!AE365</f>
        <v>100406 solid wastes from gas treatment</v>
      </c>
      <c r="R368" s="177" t="s">
        <v>100</v>
      </c>
      <c r="S368" s="296" t="str">
        <f t="shared" si="24"/>
        <v>100406 solid wastes from gas treatment</v>
      </c>
      <c r="T368" s="228"/>
      <c r="U368" s="305" t="str">
        <f>'Look Up Values'!AE365</f>
        <v>100406 solid wastes from gas treatment</v>
      </c>
      <c r="V368" s="177" t="s">
        <v>100</v>
      </c>
      <c r="W368" s="296" t="str">
        <f t="shared" si="25"/>
        <v>100406 solid wastes from gas treatment</v>
      </c>
    </row>
    <row r="369" spans="1:23" ht="33" customHeight="1">
      <c r="A369" s="265" t="str">
        <v>Trafford</v>
      </c>
      <c r="B369" s="107" t="s">
        <v>100</v>
      </c>
      <c r="C369" s="268" t="str">
        <f t="shared" si="23"/>
        <v>Trafford</v>
      </c>
      <c r="D369" s="109"/>
      <c r="E369" s="265" t="str">
        <v>Trafford</v>
      </c>
      <c r="F369" s="107" t="s">
        <v>100</v>
      </c>
      <c r="G369" s="268" t="str">
        <f t="shared" si="26"/>
        <v>Trafford</v>
      </c>
      <c r="H369" s="109"/>
      <c r="I369"/>
      <c r="J369"/>
      <c r="K369"/>
      <c r="L369"/>
      <c r="M369"/>
      <c r="N369"/>
      <c r="O369"/>
      <c r="P369" s="109"/>
      <c r="Q369" s="305" t="str">
        <f>'Look Up Values'!AE366</f>
        <v>100407 sludges and filter cakes from gas treatment</v>
      </c>
      <c r="R369" s="177" t="s">
        <v>100</v>
      </c>
      <c r="S369" s="296" t="str">
        <f t="shared" si="24"/>
        <v>100407 sludges and filter cakes from gas treatment</v>
      </c>
      <c r="T369" s="228"/>
      <c r="U369" s="305" t="str">
        <f>'Look Up Values'!AE366</f>
        <v>100407 sludges and filter cakes from gas treatment</v>
      </c>
      <c r="V369" s="177" t="s">
        <v>100</v>
      </c>
      <c r="W369" s="296" t="str">
        <f t="shared" si="25"/>
        <v>100407 sludges and filter cakes from gas treatment</v>
      </c>
    </row>
    <row r="370" spans="1:23" ht="33" customHeight="1">
      <c r="A370" s="265" t="str">
        <v>Tunbridge Wells</v>
      </c>
      <c r="B370" s="107" t="s">
        <v>100</v>
      </c>
      <c r="C370" s="268" t="str">
        <f t="shared" si="23"/>
        <v>Tunbridge Wells</v>
      </c>
      <c r="D370" s="109"/>
      <c r="E370" s="265" t="str">
        <v>Tunbridge Wells</v>
      </c>
      <c r="F370" s="107" t="s">
        <v>100</v>
      </c>
      <c r="G370" s="268" t="str">
        <f t="shared" si="26"/>
        <v>Tunbridge Wells</v>
      </c>
      <c r="H370" s="109"/>
      <c r="I370"/>
      <c r="J370"/>
      <c r="K370"/>
      <c r="L370"/>
      <c r="M370"/>
      <c r="N370"/>
      <c r="O370"/>
      <c r="P370" s="109"/>
      <c r="Q370" s="305" t="str">
        <f>'Look Up Values'!AE367</f>
        <v>100409 wastes from cooling-water treatment containing oil</v>
      </c>
      <c r="R370" s="177" t="s">
        <v>100</v>
      </c>
      <c r="S370" s="296" t="str">
        <f t="shared" si="24"/>
        <v>100409 wastes from cooling-water treatment containing oil</v>
      </c>
      <c r="T370" s="228"/>
      <c r="U370" s="305" t="str">
        <f>'Look Up Values'!AE367</f>
        <v>100409 wastes from cooling-water treatment containing oil</v>
      </c>
      <c r="V370" s="177" t="s">
        <v>100</v>
      </c>
      <c r="W370" s="296" t="str">
        <f t="shared" si="25"/>
        <v>100409 wastes from cooling-water treatment containing oil</v>
      </c>
    </row>
    <row r="371" spans="1:23" ht="33" customHeight="1">
      <c r="A371" s="265" t="str">
        <v>Tyne &amp; Wear</v>
      </c>
      <c r="B371" s="107" t="s">
        <v>100</v>
      </c>
      <c r="C371" s="268" t="str">
        <f t="shared" si="23"/>
        <v>Tyne &amp; Wear</v>
      </c>
      <c r="D371" s="109"/>
      <c r="E371" s="265" t="str">
        <v>Tyne &amp; Wear</v>
      </c>
      <c r="F371" s="107" t="s">
        <v>100</v>
      </c>
      <c r="G371" s="268" t="str">
        <f t="shared" si="26"/>
        <v>Tyne &amp; Wear</v>
      </c>
      <c r="H371" s="109"/>
      <c r="I371"/>
      <c r="J371"/>
      <c r="K371"/>
      <c r="L371"/>
      <c r="M371"/>
      <c r="N371"/>
      <c r="O371"/>
      <c r="P371" s="109"/>
      <c r="Q371" s="305" t="str">
        <f>'Look Up Values'!AE368</f>
        <v>100410 wastes from cooling-water treatment other than those mentioned in 10 04 09</v>
      </c>
      <c r="R371" s="177" t="s">
        <v>100</v>
      </c>
      <c r="S371" s="296" t="str">
        <f t="shared" si="24"/>
        <v>100410 wastes from cooling-water treatment other than those mentioned in 10 04 09</v>
      </c>
      <c r="T371" s="228"/>
      <c r="U371" s="305" t="str">
        <f>'Look Up Values'!AE368</f>
        <v>100410 wastes from cooling-water treatment other than those mentioned in 10 04 09</v>
      </c>
      <c r="V371" s="177" t="s">
        <v>100</v>
      </c>
      <c r="W371" s="296" t="str">
        <f t="shared" si="25"/>
        <v>100410 wastes from cooling-water treatment other than those mentioned in 10 04 09</v>
      </c>
    </row>
    <row r="372" spans="1:23" ht="33" customHeight="1">
      <c r="A372" s="265" t="str">
        <v>Uttlesford</v>
      </c>
      <c r="B372" s="107" t="s">
        <v>100</v>
      </c>
      <c r="C372" s="268" t="str">
        <f t="shared" si="23"/>
        <v>Uttlesford</v>
      </c>
      <c r="D372" s="109"/>
      <c r="E372" s="265" t="str">
        <v>Uttlesford</v>
      </c>
      <c r="F372" s="107" t="s">
        <v>100</v>
      </c>
      <c r="G372" s="268" t="str">
        <f t="shared" si="26"/>
        <v>Uttlesford</v>
      </c>
      <c r="H372" s="109"/>
      <c r="I372"/>
      <c r="J372"/>
      <c r="K372"/>
      <c r="L372"/>
      <c r="M372"/>
      <c r="N372"/>
      <c r="O372"/>
      <c r="P372" s="109"/>
      <c r="Q372" s="305" t="str">
        <f>'Look Up Values'!AE369</f>
        <v>100499 wastes not otherwise specified</v>
      </c>
      <c r="R372" s="177" t="s">
        <v>100</v>
      </c>
      <c r="S372" s="296" t="str">
        <f t="shared" si="24"/>
        <v>100499 wastes not otherwise specified</v>
      </c>
      <c r="T372" s="228"/>
      <c r="U372" s="305" t="str">
        <f>'Look Up Values'!AE369</f>
        <v>100499 wastes not otherwise specified</v>
      </c>
      <c r="V372" s="177" t="s">
        <v>100</v>
      </c>
      <c r="W372" s="296" t="str">
        <f t="shared" si="25"/>
        <v>100499 wastes not otherwise specified</v>
      </c>
    </row>
    <row r="373" spans="1:23" ht="33" customHeight="1">
      <c r="A373" s="265" t="str">
        <v>Vale of Glamorgan</v>
      </c>
      <c r="B373" s="107" t="s">
        <v>100</v>
      </c>
      <c r="C373" s="268" t="str">
        <f t="shared" si="23"/>
        <v>Vale of Glamorgan</v>
      </c>
      <c r="D373" s="109"/>
      <c r="E373" s="265" t="str">
        <v>Vale of Glamorgan</v>
      </c>
      <c r="F373" s="107" t="s">
        <v>100</v>
      </c>
      <c r="G373" s="268" t="str">
        <f t="shared" si="26"/>
        <v>Vale of Glamorgan</v>
      </c>
      <c r="H373" s="109"/>
      <c r="I373"/>
      <c r="J373"/>
      <c r="K373"/>
      <c r="L373"/>
      <c r="M373"/>
      <c r="N373"/>
      <c r="O373"/>
      <c r="P373" s="109"/>
      <c r="Q373" s="305" t="str">
        <f>'Look Up Values'!AE370</f>
        <v>100501 slags from primary and secondary production</v>
      </c>
      <c r="R373" s="177" t="s">
        <v>100</v>
      </c>
      <c r="S373" s="296" t="str">
        <f t="shared" si="24"/>
        <v>100501 slags from primary and secondary production</v>
      </c>
      <c r="T373" s="228"/>
      <c r="U373" s="305" t="str">
        <f>'Look Up Values'!AE370</f>
        <v>100501 slags from primary and secondary production</v>
      </c>
      <c r="V373" s="177" t="s">
        <v>100</v>
      </c>
      <c r="W373" s="296" t="str">
        <f t="shared" si="25"/>
        <v>100501 slags from primary and secondary production</v>
      </c>
    </row>
    <row r="374" spans="1:23" ht="33" customHeight="1">
      <c r="A374" s="265" t="str">
        <v>Vale of White Horse</v>
      </c>
      <c r="B374" s="107" t="s">
        <v>100</v>
      </c>
      <c r="C374" s="268" t="str">
        <f t="shared" si="23"/>
        <v>Vale of White Horse</v>
      </c>
      <c r="D374" s="109"/>
      <c r="E374" s="265" t="str">
        <v>Vale of White Horse</v>
      </c>
      <c r="F374" s="107" t="s">
        <v>100</v>
      </c>
      <c r="G374" s="268" t="str">
        <f t="shared" si="26"/>
        <v>Vale of White Horse</v>
      </c>
      <c r="H374" s="109"/>
      <c r="I374"/>
      <c r="J374"/>
      <c r="K374"/>
      <c r="L374"/>
      <c r="M374"/>
      <c r="N374"/>
      <c r="O374"/>
      <c r="P374" s="109"/>
      <c r="Q374" s="305" t="str">
        <f>'Look Up Values'!AE371</f>
        <v>100503 flue-gas dust</v>
      </c>
      <c r="R374" s="177" t="s">
        <v>100</v>
      </c>
      <c r="S374" s="296" t="str">
        <f t="shared" si="24"/>
        <v>100503 flue-gas dust</v>
      </c>
      <c r="T374" s="228"/>
      <c r="U374" s="305" t="str">
        <f>'Look Up Values'!AE371</f>
        <v>100503 flue-gas dust</v>
      </c>
      <c r="V374" s="177" t="s">
        <v>100</v>
      </c>
      <c r="W374" s="296" t="str">
        <f t="shared" si="25"/>
        <v>100503 flue-gas dust</v>
      </c>
    </row>
    <row r="375" spans="1:23" ht="33" customHeight="1">
      <c r="A375" s="265" t="str">
        <v>Wakefield</v>
      </c>
      <c r="B375" s="107" t="s">
        <v>100</v>
      </c>
      <c r="C375" s="268" t="str">
        <f t="shared" si="23"/>
        <v>Wakefield</v>
      </c>
      <c r="D375" s="109"/>
      <c r="E375" s="265" t="str">
        <v>Wakefield</v>
      </c>
      <c r="F375" s="107" t="s">
        <v>100</v>
      </c>
      <c r="G375" s="268" t="str">
        <f t="shared" si="26"/>
        <v>Wakefield</v>
      </c>
      <c r="H375" s="109"/>
      <c r="I375"/>
      <c r="J375"/>
      <c r="K375"/>
      <c r="L375"/>
      <c r="M375"/>
      <c r="N375"/>
      <c r="O375"/>
      <c r="P375" s="109"/>
      <c r="Q375" s="305" t="str">
        <f>'Look Up Values'!AE372</f>
        <v>100504 other particulates and dust</v>
      </c>
      <c r="R375" s="177" t="s">
        <v>100</v>
      </c>
      <c r="S375" s="296" t="str">
        <f t="shared" si="24"/>
        <v>100504 other particulates and dust</v>
      </c>
      <c r="T375" s="228"/>
      <c r="U375" s="305" t="str">
        <f>'Look Up Values'!AE372</f>
        <v>100504 other particulates and dust</v>
      </c>
      <c r="V375" s="177" t="s">
        <v>100</v>
      </c>
      <c r="W375" s="296" t="str">
        <f t="shared" si="25"/>
        <v>100504 other particulates and dust</v>
      </c>
    </row>
    <row r="376" spans="1:23" ht="33" customHeight="1">
      <c r="A376" s="265" t="str">
        <v>Wales</v>
      </c>
      <c r="B376" s="107" t="s">
        <v>100</v>
      </c>
      <c r="C376" s="268" t="str">
        <f t="shared" si="23"/>
        <v>Wales</v>
      </c>
      <c r="D376" s="109"/>
      <c r="E376" s="265" t="str">
        <v>Wales</v>
      </c>
      <c r="F376" s="107" t="s">
        <v>100</v>
      </c>
      <c r="G376" s="268" t="str">
        <f t="shared" si="26"/>
        <v>Wales</v>
      </c>
      <c r="H376" s="109"/>
      <c r="I376"/>
      <c r="J376"/>
      <c r="K376"/>
      <c r="L376"/>
      <c r="M376"/>
      <c r="N376"/>
      <c r="O376"/>
      <c r="P376" s="109"/>
      <c r="Q376" s="305" t="str">
        <f>'Look Up Values'!AE373</f>
        <v>100505 solid waste from gas treatment</v>
      </c>
      <c r="R376" s="177" t="s">
        <v>100</v>
      </c>
      <c r="S376" s="296" t="str">
        <f t="shared" si="24"/>
        <v>100505 solid waste from gas treatment</v>
      </c>
      <c r="T376" s="228"/>
      <c r="U376" s="305" t="str">
        <f>'Look Up Values'!AE373</f>
        <v>100505 solid waste from gas treatment</v>
      </c>
      <c r="V376" s="177" t="s">
        <v>100</v>
      </c>
      <c r="W376" s="296" t="str">
        <f t="shared" si="25"/>
        <v>100505 solid waste from gas treatment</v>
      </c>
    </row>
    <row r="377" spans="1:23" ht="33" customHeight="1">
      <c r="A377" s="265" t="str">
        <v>Walsall</v>
      </c>
      <c r="B377" s="107" t="s">
        <v>100</v>
      </c>
      <c r="C377" s="268" t="str">
        <f t="shared" si="23"/>
        <v>Walsall</v>
      </c>
      <c r="D377" s="109"/>
      <c r="E377" s="265" t="str">
        <v>Walsall</v>
      </c>
      <c r="F377" s="107" t="s">
        <v>100</v>
      </c>
      <c r="G377" s="268" t="str">
        <f t="shared" si="26"/>
        <v>Walsall</v>
      </c>
      <c r="H377" s="109"/>
      <c r="I377"/>
      <c r="J377"/>
      <c r="K377"/>
      <c r="L377"/>
      <c r="M377"/>
      <c r="N377"/>
      <c r="O377"/>
      <c r="P377" s="109"/>
      <c r="Q377" s="305" t="str">
        <f>'Look Up Values'!AE374</f>
        <v>100506 sludges and filter cakes from gas treatment</v>
      </c>
      <c r="R377" s="177" t="s">
        <v>100</v>
      </c>
      <c r="S377" s="296" t="str">
        <f t="shared" si="24"/>
        <v>100506 sludges and filter cakes from gas treatment</v>
      </c>
      <c r="T377" s="228"/>
      <c r="U377" s="305" t="str">
        <f>'Look Up Values'!AE374</f>
        <v>100506 sludges and filter cakes from gas treatment</v>
      </c>
      <c r="V377" s="177" t="s">
        <v>100</v>
      </c>
      <c r="W377" s="296" t="str">
        <f t="shared" si="25"/>
        <v>100506 sludges and filter cakes from gas treatment</v>
      </c>
    </row>
    <row r="378" spans="1:23" ht="33" customHeight="1">
      <c r="A378" s="265" t="str">
        <v>Waltham Forest</v>
      </c>
      <c r="B378" s="107" t="s">
        <v>100</v>
      </c>
      <c r="C378" s="268" t="str">
        <f t="shared" si="23"/>
        <v>Waltham Forest</v>
      </c>
      <c r="D378" s="109"/>
      <c r="E378" s="265" t="str">
        <v>Waltham Forest</v>
      </c>
      <c r="F378" s="107" t="s">
        <v>100</v>
      </c>
      <c r="G378" s="268" t="str">
        <f t="shared" si="26"/>
        <v>Waltham Forest</v>
      </c>
      <c r="H378" s="109"/>
      <c r="I378"/>
      <c r="J378"/>
      <c r="K378"/>
      <c r="L378"/>
      <c r="M378"/>
      <c r="N378"/>
      <c r="O378"/>
      <c r="P378" s="109"/>
      <c r="Q378" s="305" t="str">
        <f>'Look Up Values'!AE375</f>
        <v>100508 wastes from cooling-water treatment containing oil</v>
      </c>
      <c r="R378" s="177" t="s">
        <v>100</v>
      </c>
      <c r="S378" s="296" t="str">
        <f t="shared" si="24"/>
        <v>100508 wastes from cooling-water treatment containing oil</v>
      </c>
      <c r="T378" s="228"/>
      <c r="U378" s="305" t="str">
        <f>'Look Up Values'!AE375</f>
        <v>100508 wastes from cooling-water treatment containing oil</v>
      </c>
      <c r="V378" s="177" t="s">
        <v>100</v>
      </c>
      <c r="W378" s="296" t="str">
        <f t="shared" si="25"/>
        <v>100508 wastes from cooling-water treatment containing oil</v>
      </c>
    </row>
    <row r="379" spans="1:23" ht="33" customHeight="1">
      <c r="A379" s="265" t="str">
        <v>Wandsworth</v>
      </c>
      <c r="B379" s="107" t="s">
        <v>100</v>
      </c>
      <c r="C379" s="268" t="str">
        <f t="shared" si="23"/>
        <v>Wandsworth</v>
      </c>
      <c r="D379" s="109"/>
      <c r="E379" s="265" t="str">
        <v>Wandsworth</v>
      </c>
      <c r="F379" s="107" t="s">
        <v>100</v>
      </c>
      <c r="G379" s="268" t="str">
        <f t="shared" si="26"/>
        <v>Wandsworth</v>
      </c>
      <c r="H379" s="109"/>
      <c r="I379"/>
      <c r="J379"/>
      <c r="K379"/>
      <c r="L379"/>
      <c r="M379"/>
      <c r="N379"/>
      <c r="O379"/>
      <c r="P379" s="109"/>
      <c r="Q379" s="305" t="str">
        <f>'Look Up Values'!AE376</f>
        <v>100509 wastes from cooling-water treatment other than those mentioned in 10 05 08</v>
      </c>
      <c r="R379" s="177" t="s">
        <v>100</v>
      </c>
      <c r="S379" s="296" t="str">
        <f t="shared" si="24"/>
        <v>100509 wastes from cooling-water treatment other than those mentioned in 10 05 08</v>
      </c>
      <c r="T379" s="228"/>
      <c r="U379" s="305" t="str">
        <f>'Look Up Values'!AE376</f>
        <v>100509 wastes from cooling-water treatment other than those mentioned in 10 05 08</v>
      </c>
      <c r="V379" s="177" t="s">
        <v>100</v>
      </c>
      <c r="W379" s="296" t="str">
        <f t="shared" si="25"/>
        <v>100509 wastes from cooling-water treatment other than those mentioned in 10 05 08</v>
      </c>
    </row>
    <row r="380" spans="1:23" ht="33" customHeight="1">
      <c r="A380" s="265" t="str">
        <v>Warrington</v>
      </c>
      <c r="B380" s="107" t="s">
        <v>100</v>
      </c>
      <c r="C380" s="268" t="str">
        <f t="shared" si="23"/>
        <v>Warrington</v>
      </c>
      <c r="D380" s="109"/>
      <c r="E380" s="265" t="str">
        <v>Warrington</v>
      </c>
      <c r="F380" s="107" t="s">
        <v>100</v>
      </c>
      <c r="G380" s="268" t="str">
        <f t="shared" si="26"/>
        <v>Warrington</v>
      </c>
      <c r="H380" s="109"/>
      <c r="I380"/>
      <c r="J380"/>
      <c r="K380"/>
      <c r="L380"/>
      <c r="M380"/>
      <c r="N380"/>
      <c r="O380"/>
      <c r="P380" s="109"/>
      <c r="Q380" s="305" t="str">
        <f>'Look Up Values'!AE377</f>
        <v>100510 dross and skimmings that are flammable or emit, upon contact with water, flammable gases in hazardous quantities</v>
      </c>
      <c r="R380" s="177" t="s">
        <v>100</v>
      </c>
      <c r="S380" s="296" t="str">
        <f t="shared" si="24"/>
        <v>100510 dross and skimmings that are flammable or emit, upon contact with water, flammable gases in hazardous quantities</v>
      </c>
      <c r="T380" s="228"/>
      <c r="U380" s="305" t="str">
        <f>'Look Up Values'!AE377</f>
        <v>100510 dross and skimmings that are flammable or emit, upon contact with water, flammable gases in hazardous quantities</v>
      </c>
      <c r="V380" s="177" t="s">
        <v>100</v>
      </c>
      <c r="W380" s="296" t="str">
        <f t="shared" si="25"/>
        <v>100510 dross and skimmings that are flammable or emit, upon contact with water, flammable gases in hazardous quantities</v>
      </c>
    </row>
    <row r="381" spans="1:23" ht="33" customHeight="1">
      <c r="A381" s="265" t="str">
        <v>Warwick</v>
      </c>
      <c r="B381" s="107" t="s">
        <v>100</v>
      </c>
      <c r="C381" s="268" t="str">
        <f t="shared" si="23"/>
        <v>Warwick</v>
      </c>
      <c r="D381" s="109"/>
      <c r="E381" s="265" t="str">
        <v>Warwick</v>
      </c>
      <c r="F381" s="107" t="s">
        <v>100</v>
      </c>
      <c r="G381" s="268" t="str">
        <f t="shared" si="26"/>
        <v>Warwick</v>
      </c>
      <c r="H381" s="109"/>
      <c r="I381"/>
      <c r="J381"/>
      <c r="K381"/>
      <c r="L381"/>
      <c r="M381"/>
      <c r="N381"/>
      <c r="O381"/>
      <c r="P381" s="109"/>
      <c r="Q381" s="305" t="str">
        <f>'Look Up Values'!AE378</f>
        <v>100511 dross and skimmings other than those mentioned in 10 05 10</v>
      </c>
      <c r="R381" s="177" t="s">
        <v>100</v>
      </c>
      <c r="S381" s="296" t="str">
        <f t="shared" si="24"/>
        <v>100511 dross and skimmings other than those mentioned in 10 05 10</v>
      </c>
      <c r="T381" s="228"/>
      <c r="U381" s="305" t="str">
        <f>'Look Up Values'!AE378</f>
        <v>100511 dross and skimmings other than those mentioned in 10 05 10</v>
      </c>
      <c r="V381" s="177" t="s">
        <v>100</v>
      </c>
      <c r="W381" s="296" t="str">
        <f t="shared" si="25"/>
        <v>100511 dross and skimmings other than those mentioned in 10 05 10</v>
      </c>
    </row>
    <row r="382" spans="1:23" ht="33" customHeight="1">
      <c r="A382" s="265" t="str">
        <v>Warwickshire</v>
      </c>
      <c r="B382" s="107" t="s">
        <v>100</v>
      </c>
      <c r="C382" s="268" t="str">
        <f t="shared" si="23"/>
        <v>Warwickshire</v>
      </c>
      <c r="D382" s="109"/>
      <c r="E382" s="265" t="str">
        <v>Warwickshire</v>
      </c>
      <c r="F382" s="107" t="s">
        <v>100</v>
      </c>
      <c r="G382" s="268" t="str">
        <f t="shared" si="26"/>
        <v>Warwickshire</v>
      </c>
      <c r="H382" s="109"/>
      <c r="I382"/>
      <c r="J382"/>
      <c r="K382"/>
      <c r="L382"/>
      <c r="M382"/>
      <c r="N382"/>
      <c r="O382"/>
      <c r="P382" s="109"/>
      <c r="Q382" s="305" t="str">
        <f>'Look Up Values'!AE379</f>
        <v>100599 wastes not otherwise specified</v>
      </c>
      <c r="R382" s="177" t="s">
        <v>100</v>
      </c>
      <c r="S382" s="296" t="str">
        <f t="shared" si="24"/>
        <v>100599 wastes not otherwise specified</v>
      </c>
      <c r="T382" s="228"/>
      <c r="U382" s="305" t="str">
        <f>'Look Up Values'!AE379</f>
        <v>100599 wastes not otherwise specified</v>
      </c>
      <c r="V382" s="177" t="s">
        <v>100</v>
      </c>
      <c r="W382" s="296" t="str">
        <f t="shared" si="25"/>
        <v>100599 wastes not otherwise specified</v>
      </c>
    </row>
    <row r="383" spans="1:23" ht="33" customHeight="1">
      <c r="A383" s="265" t="str">
        <v>Watford</v>
      </c>
      <c r="B383" s="107" t="s">
        <v>100</v>
      </c>
      <c r="C383" s="268" t="str">
        <f t="shared" si="23"/>
        <v>Watford</v>
      </c>
      <c r="D383" s="109"/>
      <c r="E383" s="265" t="str">
        <v>Watford</v>
      </c>
      <c r="F383" s="107" t="s">
        <v>100</v>
      </c>
      <c r="G383" s="268" t="str">
        <f t="shared" si="26"/>
        <v>Watford</v>
      </c>
      <c r="H383" s="109"/>
      <c r="I383"/>
      <c r="J383"/>
      <c r="K383"/>
      <c r="L383"/>
      <c r="M383"/>
      <c r="N383"/>
      <c r="O383"/>
      <c r="P383" s="109"/>
      <c r="Q383" s="305" t="str">
        <f>'Look Up Values'!AE380</f>
        <v>100601 slags from primary and secondary production</v>
      </c>
      <c r="R383" s="177" t="s">
        <v>100</v>
      </c>
      <c r="S383" s="296" t="str">
        <f t="shared" si="24"/>
        <v>100601 slags from primary and secondary production</v>
      </c>
      <c r="T383" s="228"/>
      <c r="U383" s="305" t="str">
        <f>'Look Up Values'!AE380</f>
        <v>100601 slags from primary and secondary production</v>
      </c>
      <c r="V383" s="177" t="s">
        <v>100</v>
      </c>
      <c r="W383" s="296" t="str">
        <f t="shared" si="25"/>
        <v>100601 slags from primary and secondary production</v>
      </c>
    </row>
    <row r="384" spans="1:23" ht="33" customHeight="1">
      <c r="A384" s="265" t="str">
        <v>Waverley</v>
      </c>
      <c r="B384" s="107" t="s">
        <v>100</v>
      </c>
      <c r="C384" s="268" t="str">
        <f t="shared" si="23"/>
        <v>Waverley</v>
      </c>
      <c r="D384" s="109"/>
      <c r="E384" s="265" t="str">
        <v>Waverley</v>
      </c>
      <c r="F384" s="107" t="s">
        <v>100</v>
      </c>
      <c r="G384" s="268" t="str">
        <f t="shared" si="26"/>
        <v>Waverley</v>
      </c>
      <c r="H384" s="109"/>
      <c r="I384"/>
      <c r="J384"/>
      <c r="K384"/>
      <c r="L384"/>
      <c r="M384"/>
      <c r="N384"/>
      <c r="O384"/>
      <c r="P384" s="109"/>
      <c r="Q384" s="305" t="str">
        <f>'Look Up Values'!AE381</f>
        <v>100602 dross and skimmings from primary and secondary production</v>
      </c>
      <c r="R384" s="177" t="s">
        <v>100</v>
      </c>
      <c r="S384" s="296" t="str">
        <f t="shared" si="24"/>
        <v>100602 dross and skimmings from primary and secondary production</v>
      </c>
      <c r="T384" s="228"/>
      <c r="U384" s="305" t="str">
        <f>'Look Up Values'!AE381</f>
        <v>100602 dross and skimmings from primary and secondary production</v>
      </c>
      <c r="V384" s="177" t="s">
        <v>100</v>
      </c>
      <c r="W384" s="296" t="str">
        <f t="shared" si="25"/>
        <v>100602 dross and skimmings from primary and secondary production</v>
      </c>
    </row>
    <row r="385" spans="1:23" ht="33" customHeight="1">
      <c r="A385" s="265" t="str">
        <v>Wealden</v>
      </c>
      <c r="B385" s="107" t="s">
        <v>100</v>
      </c>
      <c r="C385" s="268" t="str">
        <f t="shared" si="23"/>
        <v>Wealden</v>
      </c>
      <c r="D385" s="109"/>
      <c r="E385" s="265" t="str">
        <v>Wealden</v>
      </c>
      <c r="F385" s="107" t="s">
        <v>100</v>
      </c>
      <c r="G385" s="268" t="str">
        <f t="shared" si="26"/>
        <v>Wealden</v>
      </c>
      <c r="H385" s="109"/>
      <c r="I385"/>
      <c r="J385"/>
      <c r="K385"/>
      <c r="L385"/>
      <c r="M385"/>
      <c r="N385"/>
      <c r="O385"/>
      <c r="P385" s="109"/>
      <c r="Q385" s="305" t="str">
        <f>'Look Up Values'!AE382</f>
        <v>100603 flue-gas dust</v>
      </c>
      <c r="R385" s="177" t="s">
        <v>100</v>
      </c>
      <c r="S385" s="296" t="str">
        <f t="shared" si="24"/>
        <v>100603 flue-gas dust</v>
      </c>
      <c r="T385" s="228"/>
      <c r="U385" s="305" t="str">
        <f>'Look Up Values'!AE382</f>
        <v>100603 flue-gas dust</v>
      </c>
      <c r="V385" s="177" t="s">
        <v>100</v>
      </c>
      <c r="W385" s="296" t="str">
        <f t="shared" si="25"/>
        <v>100603 flue-gas dust</v>
      </c>
    </row>
    <row r="386" spans="1:23" ht="33" customHeight="1">
      <c r="A386" s="265" t="str">
        <v>Welwyn Hatfield</v>
      </c>
      <c r="B386" s="107" t="s">
        <v>100</v>
      </c>
      <c r="C386" s="268" t="str">
        <f t="shared" si="23"/>
        <v>Welwyn Hatfield</v>
      </c>
      <c r="D386" s="109"/>
      <c r="E386" s="265" t="str">
        <v>Welwyn Hatfield</v>
      </c>
      <c r="F386" s="107" t="s">
        <v>100</v>
      </c>
      <c r="G386" s="268" t="str">
        <f t="shared" si="26"/>
        <v>Welwyn Hatfield</v>
      </c>
      <c r="H386" s="109"/>
      <c r="I386"/>
      <c r="J386"/>
      <c r="K386"/>
      <c r="L386"/>
      <c r="M386"/>
      <c r="N386"/>
      <c r="O386"/>
      <c r="P386" s="109"/>
      <c r="Q386" s="305" t="str">
        <f>'Look Up Values'!AE383</f>
        <v>100604 other particulates and dust</v>
      </c>
      <c r="R386" s="177" t="s">
        <v>100</v>
      </c>
      <c r="S386" s="296" t="str">
        <f t="shared" si="24"/>
        <v>100604 other particulates and dust</v>
      </c>
      <c r="T386" s="228"/>
      <c r="U386" s="305" t="str">
        <f>'Look Up Values'!AE383</f>
        <v>100604 other particulates and dust</v>
      </c>
      <c r="V386" s="177" t="s">
        <v>100</v>
      </c>
      <c r="W386" s="296" t="str">
        <f t="shared" si="25"/>
        <v>100604 other particulates and dust</v>
      </c>
    </row>
    <row r="387" spans="1:23" ht="33" customHeight="1">
      <c r="A387" s="265" t="str">
        <v>West Berkshire</v>
      </c>
      <c r="B387" s="107" t="s">
        <v>100</v>
      </c>
      <c r="C387" s="268" t="str">
        <f t="shared" si="23"/>
        <v>West Berkshire</v>
      </c>
      <c r="D387" s="109"/>
      <c r="E387" s="265" t="str">
        <v>West Berkshire</v>
      </c>
      <c r="F387" s="107" t="s">
        <v>100</v>
      </c>
      <c r="G387" s="268" t="str">
        <f t="shared" si="26"/>
        <v>West Berkshire</v>
      </c>
      <c r="H387" s="109"/>
      <c r="I387"/>
      <c r="J387"/>
      <c r="K387"/>
      <c r="L387"/>
      <c r="M387"/>
      <c r="N387"/>
      <c r="O387"/>
      <c r="P387" s="109"/>
      <c r="Q387" s="305" t="str">
        <f>'Look Up Values'!AE384</f>
        <v>100606 solid wastes from gas treatment</v>
      </c>
      <c r="R387" s="177" t="s">
        <v>100</v>
      </c>
      <c r="S387" s="296" t="str">
        <f t="shared" si="24"/>
        <v>100606 solid wastes from gas treatment</v>
      </c>
      <c r="T387" s="228"/>
      <c r="U387" s="305" t="str">
        <f>'Look Up Values'!AE384</f>
        <v>100606 solid wastes from gas treatment</v>
      </c>
      <c r="V387" s="177" t="s">
        <v>100</v>
      </c>
      <c r="W387" s="296" t="str">
        <f t="shared" si="25"/>
        <v>100606 solid wastes from gas treatment</v>
      </c>
    </row>
    <row r="388" spans="1:23" ht="33" customHeight="1">
      <c r="A388" s="265" t="str">
        <v>West Devon</v>
      </c>
      <c r="B388" s="107" t="s">
        <v>100</v>
      </c>
      <c r="C388" s="268" t="str">
        <f t="shared" si="23"/>
        <v>West Devon</v>
      </c>
      <c r="D388" s="109"/>
      <c r="E388" s="265" t="str">
        <v>West Devon</v>
      </c>
      <c r="F388" s="107" t="s">
        <v>100</v>
      </c>
      <c r="G388" s="268" t="str">
        <f t="shared" si="26"/>
        <v>West Devon</v>
      </c>
      <c r="H388" s="109"/>
      <c r="I388"/>
      <c r="J388"/>
      <c r="K388"/>
      <c r="L388"/>
      <c r="M388"/>
      <c r="N388"/>
      <c r="O388"/>
      <c r="P388" s="109"/>
      <c r="Q388" s="305" t="str">
        <f>'Look Up Values'!AE385</f>
        <v>100607 sludges and filter cakes from gas treatment</v>
      </c>
      <c r="R388" s="177" t="s">
        <v>100</v>
      </c>
      <c r="S388" s="296" t="str">
        <f t="shared" si="24"/>
        <v>100607 sludges and filter cakes from gas treatment</v>
      </c>
      <c r="T388" s="228"/>
      <c r="U388" s="305" t="str">
        <f>'Look Up Values'!AE385</f>
        <v>100607 sludges and filter cakes from gas treatment</v>
      </c>
      <c r="V388" s="177" t="s">
        <v>100</v>
      </c>
      <c r="W388" s="296" t="str">
        <f t="shared" si="25"/>
        <v>100607 sludges and filter cakes from gas treatment</v>
      </c>
    </row>
    <row r="389" spans="1:23" ht="33" customHeight="1">
      <c r="A389" s="265" t="str">
        <v>West Dunbartonshire</v>
      </c>
      <c r="B389" s="107" t="s">
        <v>100</v>
      </c>
      <c r="C389" s="268" t="str">
        <f t="shared" si="23"/>
        <v>West Dunbartonshire</v>
      </c>
      <c r="D389" s="109"/>
      <c r="E389" s="265" t="str">
        <v>West Dunbartonshire</v>
      </c>
      <c r="F389" s="107" t="s">
        <v>100</v>
      </c>
      <c r="G389" s="268" t="str">
        <f t="shared" si="26"/>
        <v>West Dunbartonshire</v>
      </c>
      <c r="H389" s="109"/>
      <c r="I389"/>
      <c r="J389"/>
      <c r="K389"/>
      <c r="L389"/>
      <c r="M389"/>
      <c r="N389"/>
      <c r="O389"/>
      <c r="P389" s="109"/>
      <c r="Q389" s="305" t="str">
        <f>'Look Up Values'!AE386</f>
        <v>100609 wastes from cooling-water treatment containing oil</v>
      </c>
      <c r="R389" s="177" t="s">
        <v>100</v>
      </c>
      <c r="S389" s="296" t="str">
        <f t="shared" si="24"/>
        <v>100609 wastes from cooling-water treatment containing oil</v>
      </c>
      <c r="T389" s="228"/>
      <c r="U389" s="305" t="str">
        <f>'Look Up Values'!AE386</f>
        <v>100609 wastes from cooling-water treatment containing oil</v>
      </c>
      <c r="V389" s="177" t="s">
        <v>100</v>
      </c>
      <c r="W389" s="296" t="str">
        <f t="shared" si="25"/>
        <v>100609 wastes from cooling-water treatment containing oil</v>
      </c>
    </row>
    <row r="390" spans="1:23" ht="33" customHeight="1">
      <c r="A390" s="265" t="str">
        <v>West Lancashire</v>
      </c>
      <c r="B390" s="107" t="s">
        <v>100</v>
      </c>
      <c r="C390" s="268" t="str">
        <f t="shared" ref="C390:C421" si="27">IF(B390="Yes",A390,"")</f>
        <v>West Lancashire</v>
      </c>
      <c r="D390" s="109"/>
      <c r="E390" s="265" t="str">
        <v>West Lancashire</v>
      </c>
      <c r="F390" s="107" t="s">
        <v>100</v>
      </c>
      <c r="G390" s="268" t="str">
        <f t="shared" si="26"/>
        <v>West Lancashire</v>
      </c>
      <c r="H390" s="109"/>
      <c r="I390"/>
      <c r="J390"/>
      <c r="K390"/>
      <c r="L390"/>
      <c r="M390"/>
      <c r="N390"/>
      <c r="O390"/>
      <c r="P390" s="109"/>
      <c r="Q390" s="305" t="str">
        <f>'Look Up Values'!AE387</f>
        <v>100610 wastes from cooling-water treatment other than those mentioned in 10 06 09</v>
      </c>
      <c r="R390" s="177" t="s">
        <v>100</v>
      </c>
      <c r="S390" s="296" t="str">
        <f t="shared" ref="S390:S453" si="28">IF(R390="Yes",Q390,"")</f>
        <v>100610 wastes from cooling-water treatment other than those mentioned in 10 06 09</v>
      </c>
      <c r="T390" s="228"/>
      <c r="U390" s="305" t="str">
        <f>'Look Up Values'!AE387</f>
        <v>100610 wastes from cooling-water treatment other than those mentioned in 10 06 09</v>
      </c>
      <c r="V390" s="177" t="s">
        <v>100</v>
      </c>
      <c r="W390" s="296" t="str">
        <f t="shared" ref="W390:W453" si="29">IF(V390="Yes",U390,"")</f>
        <v>100610 wastes from cooling-water treatment other than those mentioned in 10 06 09</v>
      </c>
    </row>
    <row r="391" spans="1:23" ht="33" customHeight="1">
      <c r="A391" s="265" t="str">
        <v>West Lindsey</v>
      </c>
      <c r="B391" s="107" t="s">
        <v>100</v>
      </c>
      <c r="C391" s="268" t="str">
        <f t="shared" si="27"/>
        <v>West Lindsey</v>
      </c>
      <c r="D391" s="109"/>
      <c r="E391" s="265" t="str">
        <v>West Lindsey</v>
      </c>
      <c r="F391" s="107" t="s">
        <v>100</v>
      </c>
      <c r="G391" s="268" t="str">
        <f t="shared" ref="G391:G421" si="30">IF(F391="Yes",E391,"")</f>
        <v>West Lindsey</v>
      </c>
      <c r="H391" s="109"/>
      <c r="I391"/>
      <c r="J391"/>
      <c r="K391"/>
      <c r="L391"/>
      <c r="M391"/>
      <c r="N391"/>
      <c r="O391"/>
      <c r="P391" s="109"/>
      <c r="Q391" s="305" t="str">
        <f>'Look Up Values'!AE388</f>
        <v>100699 wastes not otherwise specified</v>
      </c>
      <c r="R391" s="177" t="s">
        <v>100</v>
      </c>
      <c r="S391" s="296" t="str">
        <f t="shared" si="28"/>
        <v>100699 wastes not otherwise specified</v>
      </c>
      <c r="T391" s="228"/>
      <c r="U391" s="305" t="str">
        <f>'Look Up Values'!AE388</f>
        <v>100699 wastes not otherwise specified</v>
      </c>
      <c r="V391" s="177" t="s">
        <v>100</v>
      </c>
      <c r="W391" s="296" t="str">
        <f t="shared" si="29"/>
        <v>100699 wastes not otherwise specified</v>
      </c>
    </row>
    <row r="392" spans="1:23" ht="33" customHeight="1">
      <c r="A392" s="265" t="str">
        <v>West London Waste Authority</v>
      </c>
      <c r="B392" s="107" t="s">
        <v>100</v>
      </c>
      <c r="C392" s="268" t="str">
        <f t="shared" si="27"/>
        <v>West London Waste Authority</v>
      </c>
      <c r="D392" s="109"/>
      <c r="E392" s="265" t="str">
        <v>West London Waste Authority</v>
      </c>
      <c r="F392" s="107" t="s">
        <v>100</v>
      </c>
      <c r="G392" s="268" t="str">
        <f t="shared" si="30"/>
        <v>West London Waste Authority</v>
      </c>
      <c r="H392" s="109"/>
      <c r="I392"/>
      <c r="J392"/>
      <c r="K392"/>
      <c r="L392"/>
      <c r="M392"/>
      <c r="N392"/>
      <c r="O392"/>
      <c r="P392" s="109"/>
      <c r="Q392" s="305" t="str">
        <f>'Look Up Values'!AE389</f>
        <v>100701 slags from primary and secondary production</v>
      </c>
      <c r="R392" s="177" t="s">
        <v>100</v>
      </c>
      <c r="S392" s="296" t="str">
        <f t="shared" si="28"/>
        <v>100701 slags from primary and secondary production</v>
      </c>
      <c r="T392" s="228"/>
      <c r="U392" s="305" t="str">
        <f>'Look Up Values'!AE389</f>
        <v>100701 slags from primary and secondary production</v>
      </c>
      <c r="V392" s="177" t="s">
        <v>100</v>
      </c>
      <c r="W392" s="296" t="str">
        <f t="shared" si="29"/>
        <v>100701 slags from primary and secondary production</v>
      </c>
    </row>
    <row r="393" spans="1:23" ht="33" customHeight="1">
      <c r="A393" s="265" t="str">
        <v>West Lothian</v>
      </c>
      <c r="B393" s="107" t="s">
        <v>100</v>
      </c>
      <c r="C393" s="268" t="str">
        <f t="shared" si="27"/>
        <v>West Lothian</v>
      </c>
      <c r="D393" s="109"/>
      <c r="E393" s="265" t="str">
        <v>West Lothian</v>
      </c>
      <c r="F393" s="107" t="s">
        <v>100</v>
      </c>
      <c r="G393" s="268" t="str">
        <f t="shared" si="30"/>
        <v>West Lothian</v>
      </c>
      <c r="H393" s="109"/>
      <c r="I393"/>
      <c r="J393"/>
      <c r="K393"/>
      <c r="L393"/>
      <c r="M393"/>
      <c r="N393"/>
      <c r="O393"/>
      <c r="P393" s="109"/>
      <c r="Q393" s="305" t="str">
        <f>'Look Up Values'!AE390</f>
        <v>100702 dross and skimmings from primary and secondary production</v>
      </c>
      <c r="R393" s="177" t="s">
        <v>100</v>
      </c>
      <c r="S393" s="296" t="str">
        <f t="shared" si="28"/>
        <v>100702 dross and skimmings from primary and secondary production</v>
      </c>
      <c r="T393" s="228"/>
      <c r="U393" s="305" t="str">
        <f>'Look Up Values'!AE390</f>
        <v>100702 dross and skimmings from primary and secondary production</v>
      </c>
      <c r="V393" s="177" t="s">
        <v>100</v>
      </c>
      <c r="W393" s="296" t="str">
        <f t="shared" si="29"/>
        <v>100702 dross and skimmings from primary and secondary production</v>
      </c>
    </row>
    <row r="394" spans="1:23" ht="33" customHeight="1">
      <c r="A394" s="265" t="str">
        <v>West Midlands</v>
      </c>
      <c r="B394" s="107" t="s">
        <v>100</v>
      </c>
      <c r="C394" s="268" t="str">
        <f t="shared" si="27"/>
        <v>West Midlands</v>
      </c>
      <c r="D394" s="109"/>
      <c r="E394" s="265" t="str">
        <v>West Midlands</v>
      </c>
      <c r="F394" s="107" t="s">
        <v>100</v>
      </c>
      <c r="G394" s="268" t="str">
        <f t="shared" si="30"/>
        <v>West Midlands</v>
      </c>
      <c r="H394" s="109"/>
      <c r="I394"/>
      <c r="J394"/>
      <c r="K394"/>
      <c r="L394"/>
      <c r="M394"/>
      <c r="N394"/>
      <c r="O394"/>
      <c r="P394" s="109"/>
      <c r="Q394" s="305" t="str">
        <f>'Look Up Values'!AE391</f>
        <v>100703 solid wastes from gas treatment</v>
      </c>
      <c r="R394" s="177" t="s">
        <v>100</v>
      </c>
      <c r="S394" s="296" t="str">
        <f t="shared" si="28"/>
        <v>100703 solid wastes from gas treatment</v>
      </c>
      <c r="T394" s="228"/>
      <c r="U394" s="305" t="str">
        <f>'Look Up Values'!AE391</f>
        <v>100703 solid wastes from gas treatment</v>
      </c>
      <c r="V394" s="177" t="s">
        <v>100</v>
      </c>
      <c r="W394" s="296" t="str">
        <f t="shared" si="29"/>
        <v>100703 solid wastes from gas treatment</v>
      </c>
    </row>
    <row r="395" spans="1:23" ht="33" customHeight="1">
      <c r="A395" s="265" t="str">
        <v>West Midlands Met Districts</v>
      </c>
      <c r="B395" s="107" t="s">
        <v>100</v>
      </c>
      <c r="C395" s="268" t="str">
        <f t="shared" si="27"/>
        <v>West Midlands Met Districts</v>
      </c>
      <c r="D395" s="109"/>
      <c r="E395" s="265" t="str">
        <v>West Midlands Met Districts</v>
      </c>
      <c r="F395" s="107" t="s">
        <v>100</v>
      </c>
      <c r="G395" s="268" t="str">
        <f t="shared" si="30"/>
        <v>West Midlands Met Districts</v>
      </c>
      <c r="H395" s="109"/>
      <c r="I395"/>
      <c r="J395"/>
      <c r="K395"/>
      <c r="L395"/>
      <c r="M395"/>
      <c r="N395"/>
      <c r="O395"/>
      <c r="P395" s="109"/>
      <c r="Q395" s="305" t="str">
        <f>'Look Up Values'!AE392</f>
        <v>100704 other particulates and dust</v>
      </c>
      <c r="R395" s="177" t="s">
        <v>100</v>
      </c>
      <c r="S395" s="296" t="str">
        <f t="shared" si="28"/>
        <v>100704 other particulates and dust</v>
      </c>
      <c r="T395" s="228"/>
      <c r="U395" s="305" t="str">
        <f>'Look Up Values'!AE392</f>
        <v>100704 other particulates and dust</v>
      </c>
      <c r="V395" s="177" t="s">
        <v>100</v>
      </c>
      <c r="W395" s="296" t="str">
        <f t="shared" si="29"/>
        <v>100704 other particulates and dust</v>
      </c>
    </row>
    <row r="396" spans="1:23" ht="33" customHeight="1">
      <c r="A396" s="265" t="str">
        <v>West Northamptonshire</v>
      </c>
      <c r="B396" s="107" t="s">
        <v>100</v>
      </c>
      <c r="C396" s="268" t="str">
        <f t="shared" si="27"/>
        <v>West Northamptonshire</v>
      </c>
      <c r="D396" s="109"/>
      <c r="E396" s="265" t="str">
        <v>West Northamptonshire</v>
      </c>
      <c r="F396" s="107" t="s">
        <v>100</v>
      </c>
      <c r="G396" s="268" t="str">
        <f t="shared" si="30"/>
        <v>West Northamptonshire</v>
      </c>
      <c r="H396" s="109"/>
      <c r="I396"/>
      <c r="J396"/>
      <c r="K396"/>
      <c r="L396"/>
      <c r="M396"/>
      <c r="N396"/>
      <c r="O396"/>
      <c r="P396" s="109"/>
      <c r="Q396" s="305" t="str">
        <f>'Look Up Values'!AE393</f>
        <v>100705 sludges and filter cakes from gas treatment</v>
      </c>
      <c r="R396" s="177" t="s">
        <v>100</v>
      </c>
      <c r="S396" s="296" t="str">
        <f t="shared" si="28"/>
        <v>100705 sludges and filter cakes from gas treatment</v>
      </c>
      <c r="T396" s="228"/>
      <c r="U396" s="305" t="str">
        <f>'Look Up Values'!AE393</f>
        <v>100705 sludges and filter cakes from gas treatment</v>
      </c>
      <c r="V396" s="177" t="s">
        <v>100</v>
      </c>
      <c r="W396" s="296" t="str">
        <f t="shared" si="29"/>
        <v>100705 sludges and filter cakes from gas treatment</v>
      </c>
    </row>
    <row r="397" spans="1:23" ht="33" customHeight="1">
      <c r="A397" s="265" t="str">
        <v>West Oxfordshire</v>
      </c>
      <c r="B397" s="107" t="s">
        <v>100</v>
      </c>
      <c r="C397" s="268" t="str">
        <f t="shared" si="27"/>
        <v>West Oxfordshire</v>
      </c>
      <c r="D397" s="109"/>
      <c r="E397" s="265" t="str">
        <v>West Oxfordshire</v>
      </c>
      <c r="F397" s="107" t="s">
        <v>100</v>
      </c>
      <c r="G397" s="268" t="str">
        <f t="shared" si="30"/>
        <v>West Oxfordshire</v>
      </c>
      <c r="H397" s="109"/>
      <c r="I397"/>
      <c r="J397"/>
      <c r="K397"/>
      <c r="L397"/>
      <c r="M397"/>
      <c r="N397"/>
      <c r="O397"/>
      <c r="P397" s="109"/>
      <c r="Q397" s="305" t="str">
        <f>'Look Up Values'!AE394</f>
        <v>100707 wastes from cooling-water treatment containing oil</v>
      </c>
      <c r="R397" s="177" t="s">
        <v>100</v>
      </c>
      <c r="S397" s="296" t="str">
        <f t="shared" si="28"/>
        <v>100707 wastes from cooling-water treatment containing oil</v>
      </c>
      <c r="T397" s="228"/>
      <c r="U397" s="305" t="str">
        <f>'Look Up Values'!AE394</f>
        <v>100707 wastes from cooling-water treatment containing oil</v>
      </c>
      <c r="V397" s="177" t="s">
        <v>100</v>
      </c>
      <c r="W397" s="296" t="str">
        <f t="shared" si="29"/>
        <v>100707 wastes from cooling-water treatment containing oil</v>
      </c>
    </row>
    <row r="398" spans="1:23" ht="33" customHeight="1">
      <c r="A398" s="265" t="str">
        <v>West Suffolk</v>
      </c>
      <c r="B398" s="107" t="s">
        <v>100</v>
      </c>
      <c r="C398" s="268" t="str">
        <f t="shared" si="27"/>
        <v>West Suffolk</v>
      </c>
      <c r="D398" s="109"/>
      <c r="E398" s="265" t="str">
        <v>West Suffolk</v>
      </c>
      <c r="F398" s="107" t="s">
        <v>100</v>
      </c>
      <c r="G398" s="268" t="str">
        <f t="shared" si="30"/>
        <v>West Suffolk</v>
      </c>
      <c r="H398" s="109"/>
      <c r="I398"/>
      <c r="J398"/>
      <c r="K398"/>
      <c r="L398"/>
      <c r="M398"/>
      <c r="N398"/>
      <c r="O398"/>
      <c r="P398" s="109"/>
      <c r="Q398" s="305" t="str">
        <f>'Look Up Values'!AE395</f>
        <v>100708 wastes from cooling-water treatment other than those mentioned in 10 07 07</v>
      </c>
      <c r="R398" s="177" t="s">
        <v>100</v>
      </c>
      <c r="S398" s="296" t="str">
        <f t="shared" si="28"/>
        <v>100708 wastes from cooling-water treatment other than those mentioned in 10 07 07</v>
      </c>
      <c r="T398" s="228"/>
      <c r="U398" s="305" t="str">
        <f>'Look Up Values'!AE395</f>
        <v>100708 wastes from cooling-water treatment other than those mentioned in 10 07 07</v>
      </c>
      <c r="V398" s="177" t="s">
        <v>100</v>
      </c>
      <c r="W398" s="296" t="str">
        <f t="shared" si="29"/>
        <v>100708 wastes from cooling-water treatment other than those mentioned in 10 07 07</v>
      </c>
    </row>
    <row r="399" spans="1:23" ht="33" customHeight="1">
      <c r="A399" s="265" t="str">
        <v>West Sussex</v>
      </c>
      <c r="B399" s="107" t="s">
        <v>100</v>
      </c>
      <c r="C399" s="268" t="str">
        <f t="shared" si="27"/>
        <v>West Sussex</v>
      </c>
      <c r="D399" s="109"/>
      <c r="E399" s="265" t="str">
        <v>West Sussex</v>
      </c>
      <c r="F399" s="107" t="s">
        <v>100</v>
      </c>
      <c r="G399" s="268" t="str">
        <f t="shared" si="30"/>
        <v>West Sussex</v>
      </c>
      <c r="H399" s="109"/>
      <c r="I399"/>
      <c r="J399"/>
      <c r="K399"/>
      <c r="L399"/>
      <c r="M399"/>
      <c r="N399"/>
      <c r="O399"/>
      <c r="P399" s="109"/>
      <c r="Q399" s="305" t="str">
        <f>'Look Up Values'!AE396</f>
        <v>100799 wastes not otherwise specified</v>
      </c>
      <c r="R399" s="177" t="s">
        <v>100</v>
      </c>
      <c r="S399" s="296" t="str">
        <f t="shared" si="28"/>
        <v>100799 wastes not otherwise specified</v>
      </c>
      <c r="T399" s="228"/>
      <c r="U399" s="305" t="str">
        <f>'Look Up Values'!AE396</f>
        <v>100799 wastes not otherwise specified</v>
      </c>
      <c r="V399" s="177" t="s">
        <v>100</v>
      </c>
      <c r="W399" s="296" t="str">
        <f t="shared" si="29"/>
        <v>100799 wastes not otherwise specified</v>
      </c>
    </row>
    <row r="400" spans="1:23" ht="33" customHeight="1">
      <c r="A400" s="265" t="str">
        <v>West Yorkshire</v>
      </c>
      <c r="B400" s="107" t="s">
        <v>100</v>
      </c>
      <c r="C400" s="268" t="str">
        <f t="shared" si="27"/>
        <v>West Yorkshire</v>
      </c>
      <c r="D400" s="109"/>
      <c r="E400" s="265" t="str">
        <v>West Yorkshire</v>
      </c>
      <c r="F400" s="107" t="s">
        <v>100</v>
      </c>
      <c r="G400" s="268" t="str">
        <f t="shared" si="30"/>
        <v>West Yorkshire</v>
      </c>
      <c r="H400" s="109"/>
      <c r="I400"/>
      <c r="J400"/>
      <c r="K400"/>
      <c r="L400"/>
      <c r="M400"/>
      <c r="N400"/>
      <c r="O400"/>
      <c r="P400" s="109"/>
      <c r="Q400" s="305" t="str">
        <f>'Look Up Values'!AE397</f>
        <v>100804 particulates and dust</v>
      </c>
      <c r="R400" s="177" t="s">
        <v>100</v>
      </c>
      <c r="S400" s="296" t="str">
        <f t="shared" si="28"/>
        <v>100804 particulates and dust</v>
      </c>
      <c r="T400" s="228"/>
      <c r="U400" s="305" t="str">
        <f>'Look Up Values'!AE397</f>
        <v>100804 particulates and dust</v>
      </c>
      <c r="V400" s="177" t="s">
        <v>100</v>
      </c>
      <c r="W400" s="296" t="str">
        <f t="shared" si="29"/>
        <v>100804 particulates and dust</v>
      </c>
    </row>
    <row r="401" spans="1:23" ht="33" customHeight="1">
      <c r="A401" s="265" t="str">
        <v>Western Riverside Waste Authority</v>
      </c>
      <c r="B401" s="107" t="s">
        <v>100</v>
      </c>
      <c r="C401" s="268" t="str">
        <f t="shared" si="27"/>
        <v>Western Riverside Waste Authority</v>
      </c>
      <c r="D401" s="109"/>
      <c r="E401" s="265" t="str">
        <v>Western Riverside Waste Authority</v>
      </c>
      <c r="F401" s="107" t="s">
        <v>100</v>
      </c>
      <c r="G401" s="268" t="str">
        <f t="shared" si="30"/>
        <v>Western Riverside Waste Authority</v>
      </c>
      <c r="H401" s="109"/>
      <c r="I401"/>
      <c r="J401"/>
      <c r="K401"/>
      <c r="L401"/>
      <c r="M401"/>
      <c r="N401"/>
      <c r="O401"/>
      <c r="P401" s="109"/>
      <c r="Q401" s="305" t="str">
        <f>'Look Up Values'!AE398</f>
        <v>100808 salt slag from primary and secondary production</v>
      </c>
      <c r="R401" s="177" t="s">
        <v>100</v>
      </c>
      <c r="S401" s="296" t="str">
        <f t="shared" si="28"/>
        <v>100808 salt slag from primary and secondary production</v>
      </c>
      <c r="T401" s="228"/>
      <c r="U401" s="305" t="str">
        <f>'Look Up Values'!AE398</f>
        <v>100808 salt slag from primary and secondary production</v>
      </c>
      <c r="V401" s="177" t="s">
        <v>100</v>
      </c>
      <c r="W401" s="296" t="str">
        <f t="shared" si="29"/>
        <v>100808 salt slag from primary and secondary production</v>
      </c>
    </row>
    <row r="402" spans="1:23" ht="33" customHeight="1">
      <c r="A402" s="265" t="str">
        <v>Westminster City</v>
      </c>
      <c r="B402" s="107" t="s">
        <v>100</v>
      </c>
      <c r="C402" s="268" t="str">
        <f t="shared" si="27"/>
        <v>Westminster City</v>
      </c>
      <c r="D402" s="109"/>
      <c r="E402" s="265" t="str">
        <v>Westminster City</v>
      </c>
      <c r="F402" s="107" t="s">
        <v>100</v>
      </c>
      <c r="G402" s="268" t="str">
        <f t="shared" si="30"/>
        <v>Westminster City</v>
      </c>
      <c r="H402" s="109"/>
      <c r="I402"/>
      <c r="J402"/>
      <c r="K402"/>
      <c r="L402"/>
      <c r="M402"/>
      <c r="N402"/>
      <c r="O402"/>
      <c r="P402" s="109"/>
      <c r="Q402" s="305" t="str">
        <f>'Look Up Values'!AE399</f>
        <v>100809 other slags</v>
      </c>
      <c r="R402" s="177" t="s">
        <v>100</v>
      </c>
      <c r="S402" s="296" t="str">
        <f t="shared" si="28"/>
        <v>100809 other slags</v>
      </c>
      <c r="T402" s="228"/>
      <c r="U402" s="305" t="str">
        <f>'Look Up Values'!AE399</f>
        <v>100809 other slags</v>
      </c>
      <c r="V402" s="177" t="s">
        <v>100</v>
      </c>
      <c r="W402" s="296" t="str">
        <f t="shared" si="29"/>
        <v>100809 other slags</v>
      </c>
    </row>
    <row r="403" spans="1:23" ht="33" customHeight="1">
      <c r="A403" s="265" t="str">
        <v>Westmorland and Furness</v>
      </c>
      <c r="B403" s="107" t="s">
        <v>100</v>
      </c>
      <c r="C403" s="268" t="str">
        <f t="shared" si="27"/>
        <v>Westmorland and Furness</v>
      </c>
      <c r="D403" s="109"/>
      <c r="E403" s="265" t="str">
        <v>Westmorland and Furness</v>
      </c>
      <c r="F403" s="107" t="s">
        <v>100</v>
      </c>
      <c r="G403" s="268" t="str">
        <f t="shared" si="30"/>
        <v>Westmorland and Furness</v>
      </c>
      <c r="H403" s="109"/>
      <c r="I403"/>
      <c r="J403"/>
      <c r="K403"/>
      <c r="L403"/>
      <c r="M403"/>
      <c r="N403"/>
      <c r="O403"/>
      <c r="P403" s="109"/>
      <c r="Q403" s="305" t="str">
        <f>'Look Up Values'!AE400</f>
        <v>100810 dross and skimmings that are flammable or emit, upon contact with water, flammable gases in hazardous quantities</v>
      </c>
      <c r="R403" s="177" t="s">
        <v>100</v>
      </c>
      <c r="S403" s="296" t="str">
        <f t="shared" si="28"/>
        <v>100810 dross and skimmings that are flammable or emit, upon contact with water, flammable gases in hazardous quantities</v>
      </c>
      <c r="T403" s="228"/>
      <c r="U403" s="305" t="str">
        <f>'Look Up Values'!AE400</f>
        <v>100810 dross and skimmings that are flammable or emit, upon contact with water, flammable gases in hazardous quantities</v>
      </c>
      <c r="V403" s="177" t="s">
        <v>100</v>
      </c>
      <c r="W403" s="296" t="str">
        <f t="shared" si="29"/>
        <v>100810 dross and skimmings that are flammable or emit, upon contact with water, flammable gases in hazardous quantities</v>
      </c>
    </row>
    <row r="404" spans="1:23" ht="33" customHeight="1">
      <c r="A404" s="265" t="str">
        <v>Wigan</v>
      </c>
      <c r="B404" s="107" t="s">
        <v>100</v>
      </c>
      <c r="C404" s="268" t="str">
        <f t="shared" si="27"/>
        <v>Wigan</v>
      </c>
      <c r="D404" s="109"/>
      <c r="E404" s="265" t="str">
        <v>Wigan</v>
      </c>
      <c r="F404" s="107" t="s">
        <v>100</v>
      </c>
      <c r="G404" s="268" t="str">
        <f t="shared" si="30"/>
        <v>Wigan</v>
      </c>
      <c r="H404" s="109"/>
      <c r="I404"/>
      <c r="J404"/>
      <c r="K404"/>
      <c r="L404"/>
      <c r="M404"/>
      <c r="N404"/>
      <c r="O404"/>
      <c r="P404" s="109"/>
      <c r="Q404" s="305" t="str">
        <f>'Look Up Values'!AE401</f>
        <v>100811 dross and skimmings other than those mentioned in 10 08 10</v>
      </c>
      <c r="R404" s="177" t="s">
        <v>100</v>
      </c>
      <c r="S404" s="296" t="str">
        <f t="shared" si="28"/>
        <v>100811 dross and skimmings other than those mentioned in 10 08 10</v>
      </c>
      <c r="T404" s="228"/>
      <c r="U404" s="305" t="str">
        <f>'Look Up Values'!AE401</f>
        <v>100811 dross and skimmings other than those mentioned in 10 08 10</v>
      </c>
      <c r="V404" s="177" t="s">
        <v>100</v>
      </c>
      <c r="W404" s="296" t="str">
        <f t="shared" si="29"/>
        <v>100811 dross and skimmings other than those mentioned in 10 08 10</v>
      </c>
    </row>
    <row r="405" spans="1:23" ht="33" customHeight="1">
      <c r="A405" s="265" t="str">
        <v>Wiltshire</v>
      </c>
      <c r="B405" s="107" t="s">
        <v>100</v>
      </c>
      <c r="C405" s="268" t="str">
        <f t="shared" si="27"/>
        <v>Wiltshire</v>
      </c>
      <c r="D405" s="109"/>
      <c r="E405" s="265" t="str">
        <v>Wiltshire</v>
      </c>
      <c r="F405" s="107" t="s">
        <v>100</v>
      </c>
      <c r="G405" s="268" t="str">
        <f t="shared" si="30"/>
        <v>Wiltshire</v>
      </c>
      <c r="H405" s="109"/>
      <c r="I405"/>
      <c r="J405"/>
      <c r="K405"/>
      <c r="L405"/>
      <c r="M405"/>
      <c r="N405"/>
      <c r="O405"/>
      <c r="P405" s="109"/>
      <c r="Q405" s="305" t="str">
        <f>'Look Up Values'!AE402</f>
        <v>100812 tar-containing wastes from anode manufacture</v>
      </c>
      <c r="R405" s="177" t="s">
        <v>100</v>
      </c>
      <c r="S405" s="296" t="str">
        <f t="shared" si="28"/>
        <v>100812 tar-containing wastes from anode manufacture</v>
      </c>
      <c r="T405" s="228"/>
      <c r="U405" s="305" t="str">
        <f>'Look Up Values'!AE402</f>
        <v>100812 tar-containing wastes from anode manufacture</v>
      </c>
      <c r="V405" s="177" t="s">
        <v>100</v>
      </c>
      <c r="W405" s="296" t="str">
        <f t="shared" si="29"/>
        <v>100812 tar-containing wastes from anode manufacture</v>
      </c>
    </row>
    <row r="406" spans="1:23" ht="33" customHeight="1">
      <c r="A406" s="265" t="str">
        <v>Winchester</v>
      </c>
      <c r="B406" s="107" t="s">
        <v>100</v>
      </c>
      <c r="C406" s="268" t="str">
        <f t="shared" si="27"/>
        <v>Winchester</v>
      </c>
      <c r="D406" s="109"/>
      <c r="E406" s="265" t="str">
        <v>Winchester</v>
      </c>
      <c r="F406" s="107" t="s">
        <v>100</v>
      </c>
      <c r="G406" s="268" t="str">
        <f t="shared" si="30"/>
        <v>Winchester</v>
      </c>
      <c r="H406" s="109"/>
      <c r="I406"/>
      <c r="J406"/>
      <c r="K406"/>
      <c r="L406"/>
      <c r="M406"/>
      <c r="N406"/>
      <c r="O406"/>
      <c r="P406" s="109"/>
      <c r="Q406" s="305" t="str">
        <f>'Look Up Values'!AE403</f>
        <v>100813 carbon-containing wastes from anode manufacture other than those mentioned in 10 08 12</v>
      </c>
      <c r="R406" s="177" t="s">
        <v>100</v>
      </c>
      <c r="S406" s="296" t="str">
        <f t="shared" si="28"/>
        <v>100813 carbon-containing wastes from anode manufacture other than those mentioned in 10 08 12</v>
      </c>
      <c r="T406" s="228"/>
      <c r="U406" s="305" t="str">
        <f>'Look Up Values'!AE403</f>
        <v>100813 carbon-containing wastes from anode manufacture other than those mentioned in 10 08 12</v>
      </c>
      <c r="V406" s="177" t="s">
        <v>100</v>
      </c>
      <c r="W406" s="296" t="str">
        <f t="shared" si="29"/>
        <v>100813 carbon-containing wastes from anode manufacture other than those mentioned in 10 08 12</v>
      </c>
    </row>
    <row r="407" spans="1:23" ht="33" customHeight="1">
      <c r="A407" s="265" t="str">
        <v>Windsor and Maidenhead</v>
      </c>
      <c r="B407" s="107" t="s">
        <v>100</v>
      </c>
      <c r="C407" s="268" t="str">
        <f t="shared" si="27"/>
        <v>Windsor and Maidenhead</v>
      </c>
      <c r="D407" s="109"/>
      <c r="E407" s="265" t="str">
        <v>Windsor and Maidenhead</v>
      </c>
      <c r="F407" s="107" t="s">
        <v>100</v>
      </c>
      <c r="G407" s="268" t="str">
        <f t="shared" si="30"/>
        <v>Windsor and Maidenhead</v>
      </c>
      <c r="H407" s="109"/>
      <c r="I407"/>
      <c r="J407"/>
      <c r="K407"/>
      <c r="L407"/>
      <c r="M407"/>
      <c r="N407"/>
      <c r="O407"/>
      <c r="P407" s="109"/>
      <c r="Q407" s="305" t="str">
        <f>'Look Up Values'!AE404</f>
        <v>100814 anode scrap</v>
      </c>
      <c r="R407" s="177" t="s">
        <v>100</v>
      </c>
      <c r="S407" s="296" t="str">
        <f t="shared" si="28"/>
        <v>100814 anode scrap</v>
      </c>
      <c r="T407" s="228"/>
      <c r="U407" s="305" t="str">
        <f>'Look Up Values'!AE404</f>
        <v>100814 anode scrap</v>
      </c>
      <c r="V407" s="177" t="s">
        <v>100</v>
      </c>
      <c r="W407" s="296" t="str">
        <f t="shared" si="29"/>
        <v>100814 anode scrap</v>
      </c>
    </row>
    <row r="408" spans="1:23" ht="33" customHeight="1">
      <c r="A408" s="265" t="str">
        <v>Wirral</v>
      </c>
      <c r="B408" s="107" t="s">
        <v>100</v>
      </c>
      <c r="C408" s="268" t="str">
        <f t="shared" si="27"/>
        <v>Wirral</v>
      </c>
      <c r="D408" s="109"/>
      <c r="E408" s="265" t="str">
        <v>Wirral</v>
      </c>
      <c r="F408" s="107" t="s">
        <v>100</v>
      </c>
      <c r="G408" s="268" t="str">
        <f t="shared" si="30"/>
        <v>Wirral</v>
      </c>
      <c r="H408" s="109"/>
      <c r="I408"/>
      <c r="J408"/>
      <c r="K408"/>
      <c r="L408"/>
      <c r="M408"/>
      <c r="N408"/>
      <c r="O408"/>
      <c r="P408" s="109"/>
      <c r="Q408" s="305" t="str">
        <f>'Look Up Values'!AE405</f>
        <v>100815 flue-gas dust containing hazardous substances</v>
      </c>
      <c r="R408" s="177" t="s">
        <v>100</v>
      </c>
      <c r="S408" s="296" t="str">
        <f t="shared" si="28"/>
        <v>100815 flue-gas dust containing hazardous substances</v>
      </c>
      <c r="T408" s="228"/>
      <c r="U408" s="305" t="str">
        <f>'Look Up Values'!AE405</f>
        <v>100815 flue-gas dust containing hazardous substances</v>
      </c>
      <c r="V408" s="177" t="s">
        <v>100</v>
      </c>
      <c r="W408" s="296" t="str">
        <f t="shared" si="29"/>
        <v>100815 flue-gas dust containing hazardous substances</v>
      </c>
    </row>
    <row r="409" spans="1:23" ht="33" customHeight="1">
      <c r="A409" s="265" t="str">
        <v>Woking</v>
      </c>
      <c r="B409" s="107" t="s">
        <v>100</v>
      </c>
      <c r="C409" s="268" t="str">
        <f t="shared" si="27"/>
        <v>Woking</v>
      </c>
      <c r="D409" s="109"/>
      <c r="E409" s="265" t="str">
        <v>Woking</v>
      </c>
      <c r="F409" s="107" t="s">
        <v>100</v>
      </c>
      <c r="G409" s="268" t="str">
        <f t="shared" si="30"/>
        <v>Woking</v>
      </c>
      <c r="H409" s="109"/>
      <c r="I409"/>
      <c r="J409"/>
      <c r="K409"/>
      <c r="L409"/>
      <c r="M409"/>
      <c r="N409"/>
      <c r="O409"/>
      <c r="P409" s="109"/>
      <c r="Q409" s="305" t="str">
        <f>'Look Up Values'!AE406</f>
        <v>100816 flue-gas dust other than those mentioned in 10 08 15</v>
      </c>
      <c r="R409" s="177" t="s">
        <v>100</v>
      </c>
      <c r="S409" s="296" t="str">
        <f t="shared" si="28"/>
        <v>100816 flue-gas dust other than those mentioned in 10 08 15</v>
      </c>
      <c r="T409" s="228"/>
      <c r="U409" s="305" t="str">
        <f>'Look Up Values'!AE406</f>
        <v>100816 flue-gas dust other than those mentioned in 10 08 15</v>
      </c>
      <c r="V409" s="177" t="s">
        <v>100</v>
      </c>
      <c r="W409" s="296" t="str">
        <f t="shared" si="29"/>
        <v>100816 flue-gas dust other than those mentioned in 10 08 15</v>
      </c>
    </row>
    <row r="410" spans="1:23" ht="33" customHeight="1">
      <c r="A410" s="265" t="str">
        <v>Wokingham</v>
      </c>
      <c r="B410" s="107" t="s">
        <v>100</v>
      </c>
      <c r="C410" s="268" t="str">
        <f t="shared" si="27"/>
        <v>Wokingham</v>
      </c>
      <c r="D410" s="109"/>
      <c r="E410" s="265" t="str">
        <v>Wokingham</v>
      </c>
      <c r="F410" s="107" t="s">
        <v>100</v>
      </c>
      <c r="G410" s="268" t="str">
        <f t="shared" si="30"/>
        <v>Wokingham</v>
      </c>
      <c r="H410" s="109"/>
      <c r="I410"/>
      <c r="J410"/>
      <c r="K410"/>
      <c r="L410"/>
      <c r="M410"/>
      <c r="N410"/>
      <c r="O410"/>
      <c r="P410" s="109"/>
      <c r="Q410" s="305" t="str">
        <f>'Look Up Values'!AE407</f>
        <v>100817 sludges and filter cakes from flue-gas treatment containing hazardous substances</v>
      </c>
      <c r="R410" s="177" t="s">
        <v>100</v>
      </c>
      <c r="S410" s="296" t="str">
        <f t="shared" si="28"/>
        <v>100817 sludges and filter cakes from flue-gas treatment containing hazardous substances</v>
      </c>
      <c r="T410" s="228"/>
      <c r="U410" s="305" t="str">
        <f>'Look Up Values'!AE407</f>
        <v>100817 sludges and filter cakes from flue-gas treatment containing hazardous substances</v>
      </c>
      <c r="V410" s="177" t="s">
        <v>100</v>
      </c>
      <c r="W410" s="296" t="str">
        <f t="shared" si="29"/>
        <v>100817 sludges and filter cakes from flue-gas treatment containing hazardous substances</v>
      </c>
    </row>
    <row r="411" spans="1:23" ht="33" customHeight="1">
      <c r="A411" s="265" t="str">
        <v>Wolverhampton</v>
      </c>
      <c r="B411" s="107" t="s">
        <v>100</v>
      </c>
      <c r="C411" s="268" t="str">
        <f t="shared" si="27"/>
        <v>Wolverhampton</v>
      </c>
      <c r="D411" s="109"/>
      <c r="E411" s="265" t="str">
        <v>Wolverhampton</v>
      </c>
      <c r="F411" s="107" t="s">
        <v>100</v>
      </c>
      <c r="G411" s="268" t="str">
        <f t="shared" si="30"/>
        <v>Wolverhampton</v>
      </c>
      <c r="H411" s="109"/>
      <c r="I411"/>
      <c r="J411"/>
      <c r="K411"/>
      <c r="L411"/>
      <c r="M411"/>
      <c r="N411"/>
      <c r="O411"/>
      <c r="P411" s="109"/>
      <c r="Q411" s="305" t="str">
        <f>'Look Up Values'!AE408</f>
        <v>100818 sludges and filter cakes from flue-gas treatment other than those mentioned in 10 08 17</v>
      </c>
      <c r="R411" s="177" t="s">
        <v>100</v>
      </c>
      <c r="S411" s="296" t="str">
        <f t="shared" si="28"/>
        <v>100818 sludges and filter cakes from flue-gas treatment other than those mentioned in 10 08 17</v>
      </c>
      <c r="T411" s="228"/>
      <c r="U411" s="305" t="str">
        <f>'Look Up Values'!AE408</f>
        <v>100818 sludges and filter cakes from flue-gas treatment other than those mentioned in 10 08 17</v>
      </c>
      <c r="V411" s="177" t="s">
        <v>100</v>
      </c>
      <c r="W411" s="296" t="str">
        <f t="shared" si="29"/>
        <v>100818 sludges and filter cakes from flue-gas treatment other than those mentioned in 10 08 17</v>
      </c>
    </row>
    <row r="412" spans="1:23" ht="33" customHeight="1">
      <c r="A412" s="265" t="str">
        <v>Worcester</v>
      </c>
      <c r="B412" s="107" t="s">
        <v>100</v>
      </c>
      <c r="C412" s="268" t="str">
        <f t="shared" si="27"/>
        <v>Worcester</v>
      </c>
      <c r="D412" s="109"/>
      <c r="E412" s="265" t="str">
        <v>Worcester</v>
      </c>
      <c r="F412" s="107" t="s">
        <v>100</v>
      </c>
      <c r="G412" s="268" t="str">
        <f t="shared" si="30"/>
        <v>Worcester</v>
      </c>
      <c r="H412" s="109"/>
      <c r="I412"/>
      <c r="J412"/>
      <c r="K412"/>
      <c r="L412"/>
      <c r="M412"/>
      <c r="N412"/>
      <c r="O412"/>
      <c r="P412" s="109"/>
      <c r="Q412" s="305" t="str">
        <f>'Look Up Values'!AE409</f>
        <v>100819 wastes from cooling-water treatment containing oil</v>
      </c>
      <c r="R412" s="177" t="s">
        <v>100</v>
      </c>
      <c r="S412" s="296" t="str">
        <f t="shared" si="28"/>
        <v>100819 wastes from cooling-water treatment containing oil</v>
      </c>
      <c r="T412" s="228"/>
      <c r="U412" s="305" t="str">
        <f>'Look Up Values'!AE409</f>
        <v>100819 wastes from cooling-water treatment containing oil</v>
      </c>
      <c r="V412" s="177" t="s">
        <v>100</v>
      </c>
      <c r="W412" s="296" t="str">
        <f t="shared" si="29"/>
        <v>100819 wastes from cooling-water treatment containing oil</v>
      </c>
    </row>
    <row r="413" spans="1:23" ht="33" customHeight="1">
      <c r="A413" s="265" t="str">
        <v>Worcestershire</v>
      </c>
      <c r="B413" s="107" t="s">
        <v>100</v>
      </c>
      <c r="C413" s="268" t="str">
        <f t="shared" si="27"/>
        <v>Worcestershire</v>
      </c>
      <c r="D413" s="109"/>
      <c r="E413" s="265" t="str">
        <v>Worcestershire</v>
      </c>
      <c r="F413" s="107" t="s">
        <v>100</v>
      </c>
      <c r="G413" s="268" t="str">
        <f t="shared" si="30"/>
        <v>Worcestershire</v>
      </c>
      <c r="H413" s="109"/>
      <c r="I413"/>
      <c r="J413"/>
      <c r="K413"/>
      <c r="L413"/>
      <c r="M413"/>
      <c r="N413"/>
      <c r="O413"/>
      <c r="P413" s="109"/>
      <c r="Q413" s="305" t="str">
        <f>'Look Up Values'!AE410</f>
        <v>100820 wastes from cooling-water treatment other than those mentioned in 10 08 19</v>
      </c>
      <c r="R413" s="177" t="s">
        <v>100</v>
      </c>
      <c r="S413" s="296" t="str">
        <f t="shared" si="28"/>
        <v>100820 wastes from cooling-water treatment other than those mentioned in 10 08 19</v>
      </c>
      <c r="T413" s="228"/>
      <c r="U413" s="305" t="str">
        <f>'Look Up Values'!AE410</f>
        <v>100820 wastes from cooling-water treatment other than those mentioned in 10 08 19</v>
      </c>
      <c r="V413" s="177" t="s">
        <v>100</v>
      </c>
      <c r="W413" s="296" t="str">
        <f t="shared" si="29"/>
        <v>100820 wastes from cooling-water treatment other than those mentioned in 10 08 19</v>
      </c>
    </row>
    <row r="414" spans="1:23" ht="33" customHeight="1">
      <c r="A414" s="265" t="str">
        <v>Worthing</v>
      </c>
      <c r="B414" s="107" t="s">
        <v>100</v>
      </c>
      <c r="C414" s="268" t="str">
        <f t="shared" si="27"/>
        <v>Worthing</v>
      </c>
      <c r="D414" s="109"/>
      <c r="E414" s="265" t="str">
        <v>Worthing</v>
      </c>
      <c r="F414" s="107" t="s">
        <v>100</v>
      </c>
      <c r="G414" s="268" t="str">
        <f t="shared" si="30"/>
        <v>Worthing</v>
      </c>
      <c r="H414" s="109"/>
      <c r="I414"/>
      <c r="J414"/>
      <c r="K414"/>
      <c r="L414"/>
      <c r="M414"/>
      <c r="N414"/>
      <c r="O414"/>
      <c r="P414" s="109"/>
      <c r="Q414" s="305" t="str">
        <f>'Look Up Values'!AE411</f>
        <v>100899 wastes not otherwise specified</v>
      </c>
      <c r="R414" s="177" t="s">
        <v>100</v>
      </c>
      <c r="S414" s="296" t="str">
        <f t="shared" si="28"/>
        <v>100899 wastes not otherwise specified</v>
      </c>
      <c r="T414" s="228"/>
      <c r="U414" s="305" t="str">
        <f>'Look Up Values'!AE411</f>
        <v>100899 wastes not otherwise specified</v>
      </c>
      <c r="V414" s="177" t="s">
        <v>100</v>
      </c>
      <c r="W414" s="296" t="str">
        <f t="shared" si="29"/>
        <v>100899 wastes not otherwise specified</v>
      </c>
    </row>
    <row r="415" spans="1:23" ht="33" customHeight="1">
      <c r="A415" s="265" t="str">
        <v>Wrexham</v>
      </c>
      <c r="B415" s="107" t="s">
        <v>100</v>
      </c>
      <c r="C415" s="268" t="str">
        <f t="shared" si="27"/>
        <v>Wrexham</v>
      </c>
      <c r="D415" s="109"/>
      <c r="E415" s="265" t="str">
        <v>Wrexham</v>
      </c>
      <c r="F415" s="107" t="s">
        <v>100</v>
      </c>
      <c r="G415" s="268" t="str">
        <f t="shared" si="30"/>
        <v>Wrexham</v>
      </c>
      <c r="H415" s="109"/>
      <c r="I415"/>
      <c r="J415"/>
      <c r="K415"/>
      <c r="L415"/>
      <c r="M415"/>
      <c r="N415"/>
      <c r="O415"/>
      <c r="P415" s="109"/>
      <c r="Q415" s="305" t="str">
        <f>'Look Up Values'!AE412</f>
        <v>100903 furnace slag</v>
      </c>
      <c r="R415" s="177" t="s">
        <v>100</v>
      </c>
      <c r="S415" s="296" t="str">
        <f t="shared" si="28"/>
        <v>100903 furnace slag</v>
      </c>
      <c r="T415" s="228"/>
      <c r="U415" s="305" t="str">
        <f>'Look Up Values'!AE412</f>
        <v>100903 furnace slag</v>
      </c>
      <c r="V415" s="177" t="s">
        <v>100</v>
      </c>
      <c r="W415" s="296" t="str">
        <f t="shared" si="29"/>
        <v>100903 furnace slag</v>
      </c>
    </row>
    <row r="416" spans="1:23" ht="33" customHeight="1">
      <c r="A416" s="265" t="str">
        <v>Wychavon</v>
      </c>
      <c r="B416" s="107" t="s">
        <v>100</v>
      </c>
      <c r="C416" s="268" t="str">
        <f t="shared" si="27"/>
        <v>Wychavon</v>
      </c>
      <c r="D416" s="109"/>
      <c r="E416" s="265" t="str">
        <v>Wychavon</v>
      </c>
      <c r="F416" s="107" t="s">
        <v>100</v>
      </c>
      <c r="G416" s="268" t="str">
        <f t="shared" si="30"/>
        <v>Wychavon</v>
      </c>
      <c r="H416" s="109"/>
      <c r="I416"/>
      <c r="J416"/>
      <c r="K416"/>
      <c r="L416"/>
      <c r="M416"/>
      <c r="N416"/>
      <c r="O416"/>
      <c r="P416" s="109"/>
      <c r="Q416" s="305" t="str">
        <f>'Look Up Values'!AE413</f>
        <v>100905 casting cores and moulds which have not undergone pouring containing hazardous substances</v>
      </c>
      <c r="R416" s="177" t="s">
        <v>100</v>
      </c>
      <c r="S416" s="296" t="str">
        <f t="shared" si="28"/>
        <v>100905 casting cores and moulds which have not undergone pouring containing hazardous substances</v>
      </c>
      <c r="T416" s="228"/>
      <c r="U416" s="305" t="str">
        <f>'Look Up Values'!AE413</f>
        <v>100905 casting cores and moulds which have not undergone pouring containing hazardous substances</v>
      </c>
      <c r="V416" s="177" t="s">
        <v>100</v>
      </c>
      <c r="W416" s="296" t="str">
        <f t="shared" si="29"/>
        <v>100905 casting cores and moulds which have not undergone pouring containing hazardous substances</v>
      </c>
    </row>
    <row r="417" spans="1:23" ht="33" customHeight="1">
      <c r="A417" s="265" t="str">
        <v>Wyre</v>
      </c>
      <c r="B417" s="107" t="s">
        <v>100</v>
      </c>
      <c r="C417" s="268" t="str">
        <f t="shared" si="27"/>
        <v>Wyre</v>
      </c>
      <c r="D417" s="109"/>
      <c r="E417" s="265" t="str">
        <v>Wyre</v>
      </c>
      <c r="F417" s="107" t="s">
        <v>100</v>
      </c>
      <c r="G417" s="268" t="str">
        <f t="shared" si="30"/>
        <v>Wyre</v>
      </c>
      <c r="H417" s="109"/>
      <c r="I417"/>
      <c r="J417"/>
      <c r="K417"/>
      <c r="L417"/>
      <c r="M417"/>
      <c r="N417"/>
      <c r="O417"/>
      <c r="P417" s="109"/>
      <c r="Q417" s="305" t="str">
        <f>'Look Up Values'!AE414</f>
        <v>100906 casting cores and moulds which have not undergone pouring other than those mentioned in 10 09 05</v>
      </c>
      <c r="R417" s="177" t="s">
        <v>100</v>
      </c>
      <c r="S417" s="296" t="str">
        <f t="shared" si="28"/>
        <v>100906 casting cores and moulds which have not undergone pouring other than those mentioned in 10 09 05</v>
      </c>
      <c r="T417" s="228"/>
      <c r="U417" s="305" t="str">
        <f>'Look Up Values'!AE414</f>
        <v>100906 casting cores and moulds which have not undergone pouring other than those mentioned in 10 09 05</v>
      </c>
      <c r="V417" s="177" t="s">
        <v>100</v>
      </c>
      <c r="W417" s="296" t="str">
        <f t="shared" si="29"/>
        <v>100906 casting cores and moulds which have not undergone pouring other than those mentioned in 10 09 05</v>
      </c>
    </row>
    <row r="418" spans="1:23" ht="33" customHeight="1">
      <c r="A418" s="265" t="str">
        <v>Wyre Forest</v>
      </c>
      <c r="B418" s="107" t="s">
        <v>100</v>
      </c>
      <c r="C418" s="268" t="str">
        <f t="shared" si="27"/>
        <v>Wyre Forest</v>
      </c>
      <c r="D418" s="109"/>
      <c r="E418" s="265" t="str">
        <v>Wyre Forest</v>
      </c>
      <c r="F418" s="107" t="s">
        <v>100</v>
      </c>
      <c r="G418" s="268" t="str">
        <f t="shared" si="30"/>
        <v>Wyre Forest</v>
      </c>
      <c r="H418" s="109"/>
      <c r="I418"/>
      <c r="J418"/>
      <c r="K418"/>
      <c r="L418"/>
      <c r="M418"/>
      <c r="N418"/>
      <c r="O418"/>
      <c r="P418" s="109"/>
      <c r="Q418" s="305" t="str">
        <f>'Look Up Values'!AE415</f>
        <v>100907 casting cores and moulds which have undergone pouring containing hazardous substances</v>
      </c>
      <c r="R418" s="177" t="s">
        <v>100</v>
      </c>
      <c r="S418" s="296" t="str">
        <f t="shared" si="28"/>
        <v>100907 casting cores and moulds which have undergone pouring containing hazardous substances</v>
      </c>
      <c r="T418" s="228"/>
      <c r="U418" s="305" t="str">
        <f>'Look Up Values'!AE415</f>
        <v>100907 casting cores and moulds which have undergone pouring containing hazardous substances</v>
      </c>
      <c r="V418" s="177" t="s">
        <v>100</v>
      </c>
      <c r="W418" s="296" t="str">
        <f t="shared" si="29"/>
        <v>100907 casting cores and moulds which have undergone pouring containing hazardous substances</v>
      </c>
    </row>
    <row r="419" spans="1:23" ht="33" customHeight="1">
      <c r="A419" s="265" t="str">
        <v>York, City of</v>
      </c>
      <c r="B419" s="107" t="s">
        <v>100</v>
      </c>
      <c r="C419" s="268" t="str">
        <f t="shared" si="27"/>
        <v>York, City of</v>
      </c>
      <c r="D419" s="109"/>
      <c r="E419" s="265" t="str">
        <v>York, City of</v>
      </c>
      <c r="F419" s="107" t="s">
        <v>100</v>
      </c>
      <c r="G419" s="268" t="str">
        <f t="shared" si="30"/>
        <v>York, City of</v>
      </c>
      <c r="H419" s="109"/>
      <c r="I419"/>
      <c r="J419"/>
      <c r="K419"/>
      <c r="L419"/>
      <c r="M419"/>
      <c r="N419"/>
      <c r="O419"/>
      <c r="P419" s="109"/>
      <c r="Q419" s="305" t="str">
        <f>'Look Up Values'!AE416</f>
        <v>100908 casting cores and moulds which have undergone pouring other than those mentioned in 10 09 07</v>
      </c>
      <c r="R419" s="177" t="s">
        <v>100</v>
      </c>
      <c r="S419" s="296" t="str">
        <f t="shared" si="28"/>
        <v>100908 casting cores and moulds which have undergone pouring other than those mentioned in 10 09 07</v>
      </c>
      <c r="T419" s="228"/>
      <c r="U419" s="305" t="str">
        <f>'Look Up Values'!AE416</f>
        <v>100908 casting cores and moulds which have undergone pouring other than those mentioned in 10 09 07</v>
      </c>
      <c r="V419" s="177" t="s">
        <v>100</v>
      </c>
      <c r="W419" s="296" t="str">
        <f t="shared" si="29"/>
        <v>100908 casting cores and moulds which have undergone pouring other than those mentioned in 10 09 07</v>
      </c>
    </row>
    <row r="420" spans="1:23" ht="33" customHeight="1">
      <c r="A420" s="265" t="str">
        <v>Yorks &amp; Humber</v>
      </c>
      <c r="B420" s="107" t="s">
        <v>100</v>
      </c>
      <c r="C420" s="268" t="str">
        <f t="shared" si="27"/>
        <v>Yorks &amp; Humber</v>
      </c>
      <c r="D420" s="109"/>
      <c r="E420" s="265" t="str">
        <v>Yorks &amp; Humber</v>
      </c>
      <c r="F420" s="107" t="s">
        <v>100</v>
      </c>
      <c r="G420" s="268" t="str">
        <f t="shared" si="30"/>
        <v>Yorks &amp; Humber</v>
      </c>
      <c r="H420" s="109"/>
      <c r="I420"/>
      <c r="J420"/>
      <c r="K420"/>
      <c r="L420"/>
      <c r="M420"/>
      <c r="N420"/>
      <c r="O420"/>
      <c r="P420" s="109"/>
      <c r="Q420" s="305" t="str">
        <f>'Look Up Values'!AE417</f>
        <v>100909 flue-gas dust containing hazardous substances</v>
      </c>
      <c r="R420" s="177" t="s">
        <v>100</v>
      </c>
      <c r="S420" s="296" t="str">
        <f t="shared" si="28"/>
        <v>100909 flue-gas dust containing hazardous substances</v>
      </c>
      <c r="T420" s="228"/>
      <c r="U420" s="305" t="str">
        <f>'Look Up Values'!AE417</f>
        <v>100909 flue-gas dust containing hazardous substances</v>
      </c>
      <c r="V420" s="177" t="s">
        <v>100</v>
      </c>
      <c r="W420" s="296" t="str">
        <f t="shared" si="29"/>
        <v>100909 flue-gas dust containing hazardous substances</v>
      </c>
    </row>
    <row r="421" spans="1:23" ht="33" customHeight="1" thickBot="1">
      <c r="A421" s="266" t="str">
        <v>Outside UK</v>
      </c>
      <c r="B421" s="107" t="s">
        <v>100</v>
      </c>
      <c r="C421" s="269" t="str">
        <f t="shared" si="27"/>
        <v>Outside UK</v>
      </c>
      <c r="D421" s="109"/>
      <c r="E421" s="266" t="str">
        <v>Outside UK</v>
      </c>
      <c r="F421" s="107" t="s">
        <v>100</v>
      </c>
      <c r="G421" s="269" t="str">
        <f t="shared" si="30"/>
        <v>Outside UK</v>
      </c>
      <c r="H421" s="109"/>
      <c r="I421"/>
      <c r="J421"/>
      <c r="K421"/>
      <c r="L421"/>
      <c r="M421"/>
      <c r="N421"/>
      <c r="O421"/>
      <c r="P421" s="109"/>
      <c r="Q421" s="305" t="str">
        <f>'Look Up Values'!AE418</f>
        <v>100910 flue-gas dust other than those mentioned in 10 09 09</v>
      </c>
      <c r="R421" s="177" t="s">
        <v>100</v>
      </c>
      <c r="S421" s="296" t="str">
        <f t="shared" si="28"/>
        <v>100910 flue-gas dust other than those mentioned in 10 09 09</v>
      </c>
      <c r="T421" s="228"/>
      <c r="U421" s="305" t="str">
        <f>'Look Up Values'!AE418</f>
        <v>100910 flue-gas dust other than those mentioned in 10 09 09</v>
      </c>
      <c r="V421" s="177" t="s">
        <v>100</v>
      </c>
      <c r="W421" s="296" t="str">
        <f t="shared" si="29"/>
        <v>100910 flue-gas dust other than those mentioned in 10 09 09</v>
      </c>
    </row>
    <row r="422" spans="1:23" ht="33" customHeight="1">
      <c r="A422"/>
      <c r="B422"/>
      <c r="C422"/>
      <c r="D422"/>
      <c r="E422"/>
      <c r="F422"/>
      <c r="G422"/>
      <c r="I422"/>
      <c r="J422"/>
      <c r="K422"/>
      <c r="L422"/>
      <c r="M422"/>
      <c r="N422"/>
      <c r="O422"/>
      <c r="Q422" s="305" t="str">
        <f>'Look Up Values'!AE419</f>
        <v>100911 other particulates containing hazardous substances</v>
      </c>
      <c r="R422" s="177" t="s">
        <v>100</v>
      </c>
      <c r="S422" s="296" t="str">
        <f t="shared" si="28"/>
        <v>100911 other particulates containing hazardous substances</v>
      </c>
      <c r="T422" s="228"/>
      <c r="U422" s="310" t="str">
        <f>'Look Up Values'!AE419</f>
        <v>100911 other particulates containing hazardous substances</v>
      </c>
      <c r="V422" s="177" t="s">
        <v>100</v>
      </c>
      <c r="W422" s="311" t="str">
        <f t="shared" si="29"/>
        <v>100911 other particulates containing hazardous substances</v>
      </c>
    </row>
    <row r="423" spans="1:23" ht="33" customHeight="1">
      <c r="A423"/>
      <c r="B423"/>
      <c r="C423"/>
      <c r="D423"/>
      <c r="E423"/>
      <c r="F423"/>
      <c r="G423"/>
      <c r="I423"/>
      <c r="J423"/>
      <c r="K423"/>
      <c r="L423"/>
      <c r="M423"/>
      <c r="N423"/>
      <c r="O423"/>
      <c r="Q423" s="305" t="str">
        <f>'Look Up Values'!AE420</f>
        <v>100912 other particulates other than those mentioned in 10 09 11</v>
      </c>
      <c r="R423" s="177" t="s">
        <v>100</v>
      </c>
      <c r="S423" s="296" t="str">
        <f t="shared" si="28"/>
        <v>100912 other particulates other than those mentioned in 10 09 11</v>
      </c>
      <c r="T423" s="228"/>
      <c r="U423" s="310" t="str">
        <f>'Look Up Values'!AE420</f>
        <v>100912 other particulates other than those mentioned in 10 09 11</v>
      </c>
      <c r="V423" s="177" t="s">
        <v>100</v>
      </c>
      <c r="W423" s="311" t="str">
        <f t="shared" si="29"/>
        <v>100912 other particulates other than those mentioned in 10 09 11</v>
      </c>
    </row>
    <row r="424" spans="1:23" ht="33" customHeight="1">
      <c r="A424"/>
      <c r="B424"/>
      <c r="C424"/>
      <c r="D424"/>
      <c r="E424"/>
      <c r="F424"/>
      <c r="G424"/>
      <c r="I424"/>
      <c r="J424"/>
      <c r="K424"/>
      <c r="L424"/>
      <c r="M424"/>
      <c r="N424"/>
      <c r="O424"/>
      <c r="Q424" s="305" t="str">
        <f>'Look Up Values'!AE421</f>
        <v>100913 waste binders containing hazardous substances</v>
      </c>
      <c r="R424" s="177" t="s">
        <v>100</v>
      </c>
      <c r="S424" s="296" t="str">
        <f t="shared" si="28"/>
        <v>100913 waste binders containing hazardous substances</v>
      </c>
      <c r="T424" s="228"/>
      <c r="U424" s="310" t="str">
        <f>'Look Up Values'!AE421</f>
        <v>100913 waste binders containing hazardous substances</v>
      </c>
      <c r="V424" s="177" t="s">
        <v>100</v>
      </c>
      <c r="W424" s="311" t="str">
        <f t="shared" si="29"/>
        <v>100913 waste binders containing hazardous substances</v>
      </c>
    </row>
    <row r="425" spans="1:23" ht="33" customHeight="1">
      <c r="A425"/>
      <c r="B425"/>
      <c r="C425"/>
      <c r="D425"/>
      <c r="E425"/>
      <c r="F425"/>
      <c r="G425"/>
      <c r="I425"/>
      <c r="J425"/>
      <c r="K425"/>
      <c r="L425"/>
      <c r="M425"/>
      <c r="N425"/>
      <c r="O425"/>
      <c r="Q425" s="305" t="str">
        <f>'Look Up Values'!AE422</f>
        <v>100914 waste binders other than those mentioned in 10 09 13</v>
      </c>
      <c r="R425" s="177" t="s">
        <v>100</v>
      </c>
      <c r="S425" s="296" t="str">
        <f t="shared" si="28"/>
        <v>100914 waste binders other than those mentioned in 10 09 13</v>
      </c>
      <c r="T425" s="228"/>
      <c r="U425" s="310" t="str">
        <f>'Look Up Values'!AE422</f>
        <v>100914 waste binders other than those mentioned in 10 09 13</v>
      </c>
      <c r="V425" s="177" t="s">
        <v>100</v>
      </c>
      <c r="W425" s="311" t="str">
        <f t="shared" si="29"/>
        <v>100914 waste binders other than those mentioned in 10 09 13</v>
      </c>
    </row>
    <row r="426" spans="1:23" ht="33" customHeight="1">
      <c r="A426"/>
      <c r="B426"/>
      <c r="C426"/>
      <c r="D426"/>
      <c r="E426"/>
      <c r="F426"/>
      <c r="G426"/>
      <c r="I426"/>
      <c r="J426"/>
      <c r="K426"/>
      <c r="L426"/>
      <c r="M426"/>
      <c r="N426"/>
      <c r="O426"/>
      <c r="Q426" s="305" t="str">
        <f>'Look Up Values'!AE423</f>
        <v>100915 waste crack-indicating agent containing hazardous substances</v>
      </c>
      <c r="R426" s="177" t="s">
        <v>100</v>
      </c>
      <c r="S426" s="296" t="str">
        <f t="shared" si="28"/>
        <v>100915 waste crack-indicating agent containing hazardous substances</v>
      </c>
      <c r="T426" s="228"/>
      <c r="U426" s="310" t="str">
        <f>'Look Up Values'!AE423</f>
        <v>100915 waste crack-indicating agent containing hazardous substances</v>
      </c>
      <c r="V426" s="177" t="s">
        <v>100</v>
      </c>
      <c r="W426" s="311" t="str">
        <f t="shared" si="29"/>
        <v>100915 waste crack-indicating agent containing hazardous substances</v>
      </c>
    </row>
    <row r="427" spans="1:23" ht="33" customHeight="1">
      <c r="A427"/>
      <c r="B427"/>
      <c r="C427"/>
      <c r="D427"/>
      <c r="E427"/>
      <c r="F427"/>
      <c r="G427"/>
      <c r="I427"/>
      <c r="J427"/>
      <c r="K427"/>
      <c r="L427"/>
      <c r="M427"/>
      <c r="N427"/>
      <c r="O427"/>
      <c r="Q427" s="305" t="str">
        <f>'Look Up Values'!AE424</f>
        <v>100916 waste crack-indicating agent other than those mentioned in 10 09 15</v>
      </c>
      <c r="R427" s="177" t="s">
        <v>100</v>
      </c>
      <c r="S427" s="296" t="str">
        <f t="shared" si="28"/>
        <v>100916 waste crack-indicating agent other than those mentioned in 10 09 15</v>
      </c>
      <c r="T427" s="228"/>
      <c r="U427" s="310" t="str">
        <f>'Look Up Values'!AE424</f>
        <v>100916 waste crack-indicating agent other than those mentioned in 10 09 15</v>
      </c>
      <c r="V427" s="177" t="s">
        <v>100</v>
      </c>
      <c r="W427" s="311" t="str">
        <f t="shared" si="29"/>
        <v>100916 waste crack-indicating agent other than those mentioned in 10 09 15</v>
      </c>
    </row>
    <row r="428" spans="1:23" ht="33" customHeight="1">
      <c r="A428"/>
      <c r="B428"/>
      <c r="C428"/>
      <c r="D428"/>
      <c r="E428"/>
      <c r="F428"/>
      <c r="G428"/>
      <c r="I428"/>
      <c r="J428"/>
      <c r="K428"/>
      <c r="L428"/>
      <c r="M428"/>
      <c r="N428"/>
      <c r="O428"/>
      <c r="Q428" s="305" t="str">
        <f>'Look Up Values'!AE425</f>
        <v>100999 wastes not otherwise specified</v>
      </c>
      <c r="R428" s="177" t="s">
        <v>100</v>
      </c>
      <c r="S428" s="296" t="str">
        <f t="shared" si="28"/>
        <v>100999 wastes not otherwise specified</v>
      </c>
      <c r="T428" s="228"/>
      <c r="U428" s="310" t="str">
        <f>'Look Up Values'!AE425</f>
        <v>100999 wastes not otherwise specified</v>
      </c>
      <c r="V428" s="177" t="s">
        <v>100</v>
      </c>
      <c r="W428" s="311" t="str">
        <f t="shared" si="29"/>
        <v>100999 wastes not otherwise specified</v>
      </c>
    </row>
    <row r="429" spans="1:23" ht="33" customHeight="1">
      <c r="A429"/>
      <c r="B429"/>
      <c r="C429"/>
      <c r="D429"/>
      <c r="E429"/>
      <c r="F429"/>
      <c r="G429"/>
      <c r="I429"/>
      <c r="J429"/>
      <c r="K429"/>
      <c r="L429"/>
      <c r="M429"/>
      <c r="N429"/>
      <c r="O429"/>
      <c r="Q429" s="305" t="str">
        <f>'Look Up Values'!AE426</f>
        <v>101003 furnace slag</v>
      </c>
      <c r="R429" s="177" t="s">
        <v>100</v>
      </c>
      <c r="S429" s="296" t="str">
        <f t="shared" si="28"/>
        <v>101003 furnace slag</v>
      </c>
      <c r="T429" s="228"/>
      <c r="U429" s="310" t="str">
        <f>'Look Up Values'!AE426</f>
        <v>101003 furnace slag</v>
      </c>
      <c r="V429" s="177" t="s">
        <v>100</v>
      </c>
      <c r="W429" s="311" t="str">
        <f t="shared" si="29"/>
        <v>101003 furnace slag</v>
      </c>
    </row>
    <row r="430" spans="1:23" ht="33" customHeight="1">
      <c r="A430"/>
      <c r="B430"/>
      <c r="C430"/>
      <c r="D430"/>
      <c r="E430"/>
      <c r="F430"/>
      <c r="G430"/>
      <c r="I430"/>
      <c r="J430"/>
      <c r="K430"/>
      <c r="L430"/>
      <c r="M430"/>
      <c r="N430"/>
      <c r="O430"/>
      <c r="Q430" s="305" t="str">
        <f>'Look Up Values'!AE427</f>
        <v>101005 casting cores and moulds which have not undergone pouring, containing hazardous substances</v>
      </c>
      <c r="R430" s="177" t="s">
        <v>100</v>
      </c>
      <c r="S430" s="296" t="str">
        <f t="shared" si="28"/>
        <v>101005 casting cores and moulds which have not undergone pouring, containing hazardous substances</v>
      </c>
      <c r="T430" s="228"/>
      <c r="U430" s="310" t="str">
        <f>'Look Up Values'!AE427</f>
        <v>101005 casting cores and moulds which have not undergone pouring, containing hazardous substances</v>
      </c>
      <c r="V430" s="177" t="s">
        <v>100</v>
      </c>
      <c r="W430" s="311" t="str">
        <f t="shared" si="29"/>
        <v>101005 casting cores and moulds which have not undergone pouring, containing hazardous substances</v>
      </c>
    </row>
    <row r="431" spans="1:23" ht="33" customHeight="1">
      <c r="A431"/>
      <c r="B431"/>
      <c r="C431"/>
      <c r="D431"/>
      <c r="E431"/>
      <c r="F431"/>
      <c r="G431"/>
      <c r="I431"/>
      <c r="J431"/>
      <c r="K431"/>
      <c r="L431"/>
      <c r="M431"/>
      <c r="N431"/>
      <c r="O431"/>
      <c r="Q431" s="305" t="str">
        <f>'Look Up Values'!AE428</f>
        <v>101006 casting cores and moulds which have not undergone pouring, other than those mentioned in 10 10 05</v>
      </c>
      <c r="R431" s="177" t="s">
        <v>100</v>
      </c>
      <c r="S431" s="296" t="str">
        <f t="shared" si="28"/>
        <v>101006 casting cores and moulds which have not undergone pouring, other than those mentioned in 10 10 05</v>
      </c>
      <c r="T431" s="228"/>
      <c r="U431" s="310" t="str">
        <f>'Look Up Values'!AE428</f>
        <v>101006 casting cores and moulds which have not undergone pouring, other than those mentioned in 10 10 05</v>
      </c>
      <c r="V431" s="177" t="s">
        <v>100</v>
      </c>
      <c r="W431" s="311" t="str">
        <f t="shared" si="29"/>
        <v>101006 casting cores and moulds which have not undergone pouring, other than those mentioned in 10 10 05</v>
      </c>
    </row>
    <row r="432" spans="1:23" ht="33" customHeight="1">
      <c r="A432"/>
      <c r="B432"/>
      <c r="C432"/>
      <c r="D432"/>
      <c r="E432"/>
      <c r="F432"/>
      <c r="G432"/>
      <c r="I432"/>
      <c r="J432"/>
      <c r="K432"/>
      <c r="L432"/>
      <c r="M432"/>
      <c r="N432"/>
      <c r="O432"/>
      <c r="Q432" s="305" t="str">
        <f>'Look Up Values'!AE429</f>
        <v>101007 casting cores and moulds which have undergone pouring, containing hazardous substances</v>
      </c>
      <c r="R432" s="177" t="s">
        <v>100</v>
      </c>
      <c r="S432" s="296" t="str">
        <f t="shared" si="28"/>
        <v>101007 casting cores and moulds which have undergone pouring, containing hazardous substances</v>
      </c>
      <c r="T432" s="228"/>
      <c r="U432" s="310" t="str">
        <f>'Look Up Values'!AE429</f>
        <v>101007 casting cores and moulds which have undergone pouring, containing hazardous substances</v>
      </c>
      <c r="V432" s="177" t="s">
        <v>100</v>
      </c>
      <c r="W432" s="311" t="str">
        <f t="shared" si="29"/>
        <v>101007 casting cores and moulds which have undergone pouring, containing hazardous substances</v>
      </c>
    </row>
    <row r="433" spans="1:23" ht="33" customHeight="1">
      <c r="A433"/>
      <c r="B433"/>
      <c r="C433"/>
      <c r="D433"/>
      <c r="E433"/>
      <c r="F433"/>
      <c r="G433"/>
      <c r="I433"/>
      <c r="J433"/>
      <c r="K433"/>
      <c r="L433"/>
      <c r="M433"/>
      <c r="N433"/>
      <c r="O433"/>
      <c r="Q433" s="305" t="str">
        <f>'Look Up Values'!AE430</f>
        <v>101008 casting cores and moulds which have undergone pouring, other than those mentioned in 10 10 07</v>
      </c>
      <c r="R433" s="177" t="s">
        <v>100</v>
      </c>
      <c r="S433" s="296" t="str">
        <f t="shared" si="28"/>
        <v>101008 casting cores and moulds which have undergone pouring, other than those mentioned in 10 10 07</v>
      </c>
      <c r="T433" s="228"/>
      <c r="U433" s="310" t="str">
        <f>'Look Up Values'!AE430</f>
        <v>101008 casting cores and moulds which have undergone pouring, other than those mentioned in 10 10 07</v>
      </c>
      <c r="V433" s="177" t="s">
        <v>100</v>
      </c>
      <c r="W433" s="311" t="str">
        <f t="shared" si="29"/>
        <v>101008 casting cores and moulds which have undergone pouring, other than those mentioned in 10 10 07</v>
      </c>
    </row>
    <row r="434" spans="1:23" ht="33" customHeight="1">
      <c r="A434"/>
      <c r="B434"/>
      <c r="C434"/>
      <c r="D434"/>
      <c r="E434"/>
      <c r="F434"/>
      <c r="G434"/>
      <c r="I434"/>
      <c r="J434"/>
      <c r="K434"/>
      <c r="L434"/>
      <c r="M434"/>
      <c r="N434"/>
      <c r="O434"/>
      <c r="Q434" s="305" t="str">
        <f>'Look Up Values'!AE431</f>
        <v>101009 flue-gas dust containing hazardous substances</v>
      </c>
      <c r="R434" s="177" t="s">
        <v>100</v>
      </c>
      <c r="S434" s="296" t="str">
        <f t="shared" si="28"/>
        <v>101009 flue-gas dust containing hazardous substances</v>
      </c>
      <c r="T434" s="228"/>
      <c r="U434" s="310" t="str">
        <f>'Look Up Values'!AE431</f>
        <v>101009 flue-gas dust containing hazardous substances</v>
      </c>
      <c r="V434" s="177" t="s">
        <v>100</v>
      </c>
      <c r="W434" s="311" t="str">
        <f t="shared" si="29"/>
        <v>101009 flue-gas dust containing hazardous substances</v>
      </c>
    </row>
    <row r="435" spans="1:23" ht="33" customHeight="1">
      <c r="A435"/>
      <c r="B435"/>
      <c r="C435"/>
      <c r="D435"/>
      <c r="E435"/>
      <c r="F435"/>
      <c r="G435"/>
      <c r="I435"/>
      <c r="J435"/>
      <c r="K435"/>
      <c r="L435"/>
      <c r="M435"/>
      <c r="N435"/>
      <c r="O435"/>
      <c r="Q435" s="305" t="str">
        <f>'Look Up Values'!AE432</f>
        <v>101010 flue-gas dust other than those mentioned in 10 10 09</v>
      </c>
      <c r="R435" s="177" t="s">
        <v>100</v>
      </c>
      <c r="S435" s="296" t="str">
        <f t="shared" si="28"/>
        <v>101010 flue-gas dust other than those mentioned in 10 10 09</v>
      </c>
      <c r="T435" s="228"/>
      <c r="U435" s="310" t="str">
        <f>'Look Up Values'!AE432</f>
        <v>101010 flue-gas dust other than those mentioned in 10 10 09</v>
      </c>
      <c r="V435" s="177" t="s">
        <v>100</v>
      </c>
      <c r="W435" s="311" t="str">
        <f t="shared" si="29"/>
        <v>101010 flue-gas dust other than those mentioned in 10 10 09</v>
      </c>
    </row>
    <row r="436" spans="1:23" ht="33" customHeight="1">
      <c r="A436"/>
      <c r="B436"/>
      <c r="C436"/>
      <c r="D436"/>
      <c r="E436"/>
      <c r="F436"/>
      <c r="G436"/>
      <c r="I436"/>
      <c r="J436"/>
      <c r="K436"/>
      <c r="L436"/>
      <c r="M436"/>
      <c r="N436"/>
      <c r="O436"/>
      <c r="Q436" s="305" t="str">
        <f>'Look Up Values'!AE433</f>
        <v>101011 other particulates containing hazardous substances</v>
      </c>
      <c r="R436" s="177" t="s">
        <v>100</v>
      </c>
      <c r="S436" s="296" t="str">
        <f t="shared" si="28"/>
        <v>101011 other particulates containing hazardous substances</v>
      </c>
      <c r="T436" s="228"/>
      <c r="U436" s="310" t="str">
        <f>'Look Up Values'!AE433</f>
        <v>101011 other particulates containing hazardous substances</v>
      </c>
      <c r="V436" s="177" t="s">
        <v>100</v>
      </c>
      <c r="W436" s="311" t="str">
        <f t="shared" si="29"/>
        <v>101011 other particulates containing hazardous substances</v>
      </c>
    </row>
    <row r="437" spans="1:23" ht="33" customHeight="1">
      <c r="A437"/>
      <c r="B437"/>
      <c r="C437"/>
      <c r="D437"/>
      <c r="E437"/>
      <c r="F437"/>
      <c r="G437"/>
      <c r="I437"/>
      <c r="J437"/>
      <c r="K437"/>
      <c r="L437"/>
      <c r="M437"/>
      <c r="N437"/>
      <c r="O437"/>
      <c r="Q437" s="305" t="str">
        <f>'Look Up Values'!AE434</f>
        <v>101012 other particulates other than those mentioned in 10 10 11</v>
      </c>
      <c r="R437" s="177" t="s">
        <v>100</v>
      </c>
      <c r="S437" s="296" t="str">
        <f t="shared" si="28"/>
        <v>101012 other particulates other than those mentioned in 10 10 11</v>
      </c>
      <c r="T437" s="228"/>
      <c r="U437" s="310" t="str">
        <f>'Look Up Values'!AE434</f>
        <v>101012 other particulates other than those mentioned in 10 10 11</v>
      </c>
      <c r="V437" s="177" t="s">
        <v>100</v>
      </c>
      <c r="W437" s="311" t="str">
        <f t="shared" si="29"/>
        <v>101012 other particulates other than those mentioned in 10 10 11</v>
      </c>
    </row>
    <row r="438" spans="1:23" ht="33" customHeight="1">
      <c r="A438"/>
      <c r="B438"/>
      <c r="C438"/>
      <c r="D438"/>
      <c r="E438"/>
      <c r="F438"/>
      <c r="G438"/>
      <c r="I438"/>
      <c r="J438"/>
      <c r="K438"/>
      <c r="L438"/>
      <c r="M438"/>
      <c r="N438"/>
      <c r="O438"/>
      <c r="Q438" s="305" t="str">
        <f>'Look Up Values'!AE435</f>
        <v>101013 waste binders containing hazardous substances</v>
      </c>
      <c r="R438" s="177" t="s">
        <v>100</v>
      </c>
      <c r="S438" s="296" t="str">
        <f t="shared" si="28"/>
        <v>101013 waste binders containing hazardous substances</v>
      </c>
      <c r="T438" s="228"/>
      <c r="U438" s="310" t="str">
        <f>'Look Up Values'!AE435</f>
        <v>101013 waste binders containing hazardous substances</v>
      </c>
      <c r="V438" s="177" t="s">
        <v>100</v>
      </c>
      <c r="W438" s="311" t="str">
        <f t="shared" si="29"/>
        <v>101013 waste binders containing hazardous substances</v>
      </c>
    </row>
    <row r="439" spans="1:23" ht="33" customHeight="1">
      <c r="A439"/>
      <c r="B439"/>
      <c r="C439"/>
      <c r="D439"/>
      <c r="E439"/>
      <c r="F439"/>
      <c r="G439"/>
      <c r="I439"/>
      <c r="J439"/>
      <c r="K439"/>
      <c r="L439"/>
      <c r="M439"/>
      <c r="N439"/>
      <c r="O439"/>
      <c r="Q439" s="305" t="str">
        <f>'Look Up Values'!AE436</f>
        <v>101014 waste binders other than those mentioned in 10 10 13</v>
      </c>
      <c r="R439" s="177" t="s">
        <v>100</v>
      </c>
      <c r="S439" s="296" t="str">
        <f t="shared" si="28"/>
        <v>101014 waste binders other than those mentioned in 10 10 13</v>
      </c>
      <c r="T439" s="228"/>
      <c r="U439" s="310" t="str">
        <f>'Look Up Values'!AE436</f>
        <v>101014 waste binders other than those mentioned in 10 10 13</v>
      </c>
      <c r="V439" s="177" t="s">
        <v>100</v>
      </c>
      <c r="W439" s="311" t="str">
        <f t="shared" si="29"/>
        <v>101014 waste binders other than those mentioned in 10 10 13</v>
      </c>
    </row>
    <row r="440" spans="1:23" ht="33" customHeight="1">
      <c r="A440"/>
      <c r="B440"/>
      <c r="C440"/>
      <c r="D440"/>
      <c r="E440"/>
      <c r="F440"/>
      <c r="G440"/>
      <c r="I440"/>
      <c r="J440"/>
      <c r="K440"/>
      <c r="L440"/>
      <c r="M440"/>
      <c r="N440"/>
      <c r="O440"/>
      <c r="Q440" s="305" t="str">
        <f>'Look Up Values'!AE437</f>
        <v>101015 waste crack-indicating agent containing hazardous substances</v>
      </c>
      <c r="R440" s="177" t="s">
        <v>100</v>
      </c>
      <c r="S440" s="296" t="str">
        <f t="shared" si="28"/>
        <v>101015 waste crack-indicating agent containing hazardous substances</v>
      </c>
      <c r="T440" s="228"/>
      <c r="U440" s="310" t="str">
        <f>'Look Up Values'!AE437</f>
        <v>101015 waste crack-indicating agent containing hazardous substances</v>
      </c>
      <c r="V440" s="177" t="s">
        <v>100</v>
      </c>
      <c r="W440" s="311" t="str">
        <f t="shared" si="29"/>
        <v>101015 waste crack-indicating agent containing hazardous substances</v>
      </c>
    </row>
    <row r="441" spans="1:23" ht="33" customHeight="1">
      <c r="A441"/>
      <c r="B441"/>
      <c r="C441"/>
      <c r="D441"/>
      <c r="E441"/>
      <c r="F441"/>
      <c r="G441"/>
      <c r="I441"/>
      <c r="J441"/>
      <c r="K441"/>
      <c r="L441"/>
      <c r="M441"/>
      <c r="N441"/>
      <c r="O441"/>
      <c r="Q441" s="305" t="str">
        <f>'Look Up Values'!AE438</f>
        <v>101016 waste crack-indicating agent other than those mentioned in 10 10 15</v>
      </c>
      <c r="R441" s="177" t="s">
        <v>100</v>
      </c>
      <c r="S441" s="296" t="str">
        <f t="shared" si="28"/>
        <v>101016 waste crack-indicating agent other than those mentioned in 10 10 15</v>
      </c>
      <c r="T441" s="228"/>
      <c r="U441" s="310" t="str">
        <f>'Look Up Values'!AE438</f>
        <v>101016 waste crack-indicating agent other than those mentioned in 10 10 15</v>
      </c>
      <c r="V441" s="177" t="s">
        <v>100</v>
      </c>
      <c r="W441" s="311" t="str">
        <f t="shared" si="29"/>
        <v>101016 waste crack-indicating agent other than those mentioned in 10 10 15</v>
      </c>
    </row>
    <row r="442" spans="1:23" ht="33" customHeight="1">
      <c r="A442"/>
      <c r="B442"/>
      <c r="C442"/>
      <c r="D442"/>
      <c r="E442"/>
      <c r="F442"/>
      <c r="G442"/>
      <c r="I442"/>
      <c r="J442"/>
      <c r="K442"/>
      <c r="L442"/>
      <c r="M442"/>
      <c r="N442"/>
      <c r="O442"/>
      <c r="Q442" s="305" t="str">
        <f>'Look Up Values'!AE439</f>
        <v>101099 wastes not otherwise specified</v>
      </c>
      <c r="R442" s="177" t="s">
        <v>100</v>
      </c>
      <c r="S442" s="296" t="str">
        <f t="shared" si="28"/>
        <v>101099 wastes not otherwise specified</v>
      </c>
      <c r="T442" s="228"/>
      <c r="U442" s="310" t="str">
        <f>'Look Up Values'!AE439</f>
        <v>101099 wastes not otherwise specified</v>
      </c>
      <c r="V442" s="177" t="s">
        <v>100</v>
      </c>
      <c r="W442" s="311" t="str">
        <f t="shared" si="29"/>
        <v>101099 wastes not otherwise specified</v>
      </c>
    </row>
    <row r="443" spans="1:23" ht="33" customHeight="1">
      <c r="A443"/>
      <c r="B443"/>
      <c r="C443"/>
      <c r="D443"/>
      <c r="E443"/>
      <c r="F443"/>
      <c r="G443"/>
      <c r="I443"/>
      <c r="J443"/>
      <c r="K443"/>
      <c r="L443"/>
      <c r="M443"/>
      <c r="N443"/>
      <c r="O443"/>
      <c r="Q443" s="305" t="str">
        <f>'Look Up Values'!AE440</f>
        <v>101103 waste glass-based fibrous materials</v>
      </c>
      <c r="R443" s="177" t="s">
        <v>100</v>
      </c>
      <c r="S443" s="296" t="str">
        <f t="shared" si="28"/>
        <v>101103 waste glass-based fibrous materials</v>
      </c>
      <c r="T443" s="228"/>
      <c r="U443" s="310" t="str">
        <f>'Look Up Values'!AE440</f>
        <v>101103 waste glass-based fibrous materials</v>
      </c>
      <c r="V443" s="177" t="s">
        <v>100</v>
      </c>
      <c r="W443" s="311" t="str">
        <f t="shared" si="29"/>
        <v>101103 waste glass-based fibrous materials</v>
      </c>
    </row>
    <row r="444" spans="1:23" ht="33" customHeight="1">
      <c r="A444"/>
      <c r="B444"/>
      <c r="C444"/>
      <c r="D444"/>
      <c r="E444"/>
      <c r="F444"/>
      <c r="G444"/>
      <c r="I444"/>
      <c r="J444"/>
      <c r="K444"/>
      <c r="L444"/>
      <c r="M444"/>
      <c r="N444"/>
      <c r="O444"/>
      <c r="Q444" s="305" t="str">
        <f>'Look Up Values'!AE441</f>
        <v>101105 particulates and dust</v>
      </c>
      <c r="R444" s="177" t="s">
        <v>100</v>
      </c>
      <c r="S444" s="296" t="str">
        <f t="shared" si="28"/>
        <v>101105 particulates and dust</v>
      </c>
      <c r="T444" s="228"/>
      <c r="U444" s="310" t="str">
        <f>'Look Up Values'!AE441</f>
        <v>101105 particulates and dust</v>
      </c>
      <c r="V444" s="177" t="s">
        <v>100</v>
      </c>
      <c r="W444" s="311" t="str">
        <f t="shared" si="29"/>
        <v>101105 particulates and dust</v>
      </c>
    </row>
    <row r="445" spans="1:23" ht="33" customHeight="1">
      <c r="A445"/>
      <c r="B445"/>
      <c r="C445"/>
      <c r="D445"/>
      <c r="E445"/>
      <c r="F445"/>
      <c r="G445"/>
      <c r="I445"/>
      <c r="J445"/>
      <c r="K445"/>
      <c r="L445"/>
      <c r="M445"/>
      <c r="N445"/>
      <c r="O445"/>
      <c r="Q445" s="305" t="str">
        <f>'Look Up Values'!AE442</f>
        <v>101109 waste preparation mixture before thermal processing, containing hazardous substances</v>
      </c>
      <c r="R445" s="177" t="s">
        <v>100</v>
      </c>
      <c r="S445" s="296" t="str">
        <f t="shared" si="28"/>
        <v>101109 waste preparation mixture before thermal processing, containing hazardous substances</v>
      </c>
      <c r="T445" s="228"/>
      <c r="U445" s="310" t="str">
        <f>'Look Up Values'!AE442</f>
        <v>101109 waste preparation mixture before thermal processing, containing hazardous substances</v>
      </c>
      <c r="V445" s="177" t="s">
        <v>100</v>
      </c>
      <c r="W445" s="311" t="str">
        <f t="shared" si="29"/>
        <v>101109 waste preparation mixture before thermal processing, containing hazardous substances</v>
      </c>
    </row>
    <row r="446" spans="1:23" ht="33" customHeight="1">
      <c r="A446"/>
      <c r="B446"/>
      <c r="C446"/>
      <c r="D446"/>
      <c r="E446"/>
      <c r="F446"/>
      <c r="G446"/>
      <c r="I446"/>
      <c r="J446"/>
      <c r="K446"/>
      <c r="L446"/>
      <c r="M446"/>
      <c r="N446"/>
      <c r="O446"/>
      <c r="Q446" s="305" t="str">
        <f>'Look Up Values'!AE443</f>
        <v>101110 waste preparation mixture before thermal processing, other than those mentioned in 10 11 09</v>
      </c>
      <c r="R446" s="177" t="s">
        <v>100</v>
      </c>
      <c r="S446" s="296" t="str">
        <f t="shared" si="28"/>
        <v>101110 waste preparation mixture before thermal processing, other than those mentioned in 10 11 09</v>
      </c>
      <c r="T446" s="228"/>
      <c r="U446" s="310" t="str">
        <f>'Look Up Values'!AE443</f>
        <v>101110 waste preparation mixture before thermal processing, other than those mentioned in 10 11 09</v>
      </c>
      <c r="V446" s="177" t="s">
        <v>100</v>
      </c>
      <c r="W446" s="311" t="str">
        <f t="shared" si="29"/>
        <v>101110 waste preparation mixture before thermal processing, other than those mentioned in 10 11 09</v>
      </c>
    </row>
    <row r="447" spans="1:23" ht="33" customHeight="1">
      <c r="A447"/>
      <c r="B447"/>
      <c r="C447"/>
      <c r="D447"/>
      <c r="E447"/>
      <c r="F447"/>
      <c r="G447"/>
      <c r="I447"/>
      <c r="J447"/>
      <c r="K447"/>
      <c r="L447"/>
      <c r="M447"/>
      <c r="N447"/>
      <c r="O447"/>
      <c r="Q447" s="305" t="str">
        <f>'Look Up Values'!AE444</f>
        <v>101111 waste glass in small particles and glass powder containing heavy metals (for example from cathode ray tubes)</v>
      </c>
      <c r="R447" s="177" t="s">
        <v>100</v>
      </c>
      <c r="S447" s="296" t="str">
        <f t="shared" si="28"/>
        <v>101111 waste glass in small particles and glass powder containing heavy metals (for example from cathode ray tubes)</v>
      </c>
      <c r="T447" s="228"/>
      <c r="U447" s="310" t="str">
        <f>'Look Up Values'!AE444</f>
        <v>101111 waste glass in small particles and glass powder containing heavy metals (for example from cathode ray tubes)</v>
      </c>
      <c r="V447" s="177" t="s">
        <v>100</v>
      </c>
      <c r="W447" s="311" t="str">
        <f t="shared" si="29"/>
        <v>101111 waste glass in small particles and glass powder containing heavy metals (for example from cathode ray tubes)</v>
      </c>
    </row>
    <row r="448" spans="1:23" ht="33" customHeight="1">
      <c r="A448"/>
      <c r="B448"/>
      <c r="C448"/>
      <c r="D448"/>
      <c r="E448"/>
      <c r="F448"/>
      <c r="G448"/>
      <c r="I448"/>
      <c r="J448"/>
      <c r="K448"/>
      <c r="L448"/>
      <c r="M448"/>
      <c r="N448"/>
      <c r="O448"/>
      <c r="Q448" s="305" t="str">
        <f>'Look Up Values'!AE445</f>
        <v>101112 waste glass other than those mentioned in 10 11 11</v>
      </c>
      <c r="R448" s="177" t="s">
        <v>100</v>
      </c>
      <c r="S448" s="296" t="str">
        <f t="shared" si="28"/>
        <v>101112 waste glass other than those mentioned in 10 11 11</v>
      </c>
      <c r="T448" s="228"/>
      <c r="U448" s="310" t="str">
        <f>'Look Up Values'!AE445</f>
        <v>101112 waste glass other than those mentioned in 10 11 11</v>
      </c>
      <c r="V448" s="177" t="s">
        <v>100</v>
      </c>
      <c r="W448" s="311" t="str">
        <f t="shared" si="29"/>
        <v>101112 waste glass other than those mentioned in 10 11 11</v>
      </c>
    </row>
    <row r="449" spans="1:23" ht="33" customHeight="1">
      <c r="A449"/>
      <c r="B449"/>
      <c r="C449"/>
      <c r="D449"/>
      <c r="E449"/>
      <c r="F449"/>
      <c r="G449"/>
      <c r="I449"/>
      <c r="J449"/>
      <c r="K449"/>
      <c r="L449"/>
      <c r="M449"/>
      <c r="N449"/>
      <c r="O449"/>
      <c r="Q449" s="305" t="str">
        <f>'Look Up Values'!AE446</f>
        <v>101113 glass-polishing and -grinding sludge containing hazardous substances</v>
      </c>
      <c r="R449" s="177" t="s">
        <v>100</v>
      </c>
      <c r="S449" s="296" t="str">
        <f t="shared" si="28"/>
        <v>101113 glass-polishing and -grinding sludge containing hazardous substances</v>
      </c>
      <c r="T449" s="228"/>
      <c r="U449" s="310" t="str">
        <f>'Look Up Values'!AE446</f>
        <v>101113 glass-polishing and -grinding sludge containing hazardous substances</v>
      </c>
      <c r="V449" s="177" t="s">
        <v>100</v>
      </c>
      <c r="W449" s="311" t="str">
        <f t="shared" si="29"/>
        <v>101113 glass-polishing and -grinding sludge containing hazardous substances</v>
      </c>
    </row>
    <row r="450" spans="1:23" ht="33" customHeight="1">
      <c r="A450"/>
      <c r="B450"/>
      <c r="C450"/>
      <c r="D450"/>
      <c r="E450"/>
      <c r="F450"/>
      <c r="G450"/>
      <c r="I450"/>
      <c r="J450"/>
      <c r="K450"/>
      <c r="L450"/>
      <c r="M450"/>
      <c r="N450"/>
      <c r="O450"/>
      <c r="Q450" s="305" t="str">
        <f>'Look Up Values'!AE447</f>
        <v>101114 glass-polishing and -grinding sludge other than those mentioned in 10 11 13</v>
      </c>
      <c r="R450" s="177" t="s">
        <v>100</v>
      </c>
      <c r="S450" s="296" t="str">
        <f t="shared" si="28"/>
        <v>101114 glass-polishing and -grinding sludge other than those mentioned in 10 11 13</v>
      </c>
      <c r="T450" s="228"/>
      <c r="U450" s="310" t="str">
        <f>'Look Up Values'!AE447</f>
        <v>101114 glass-polishing and -grinding sludge other than those mentioned in 10 11 13</v>
      </c>
      <c r="V450" s="177" t="s">
        <v>100</v>
      </c>
      <c r="W450" s="311" t="str">
        <f t="shared" si="29"/>
        <v>101114 glass-polishing and -grinding sludge other than those mentioned in 10 11 13</v>
      </c>
    </row>
    <row r="451" spans="1:23" ht="33" customHeight="1">
      <c r="A451"/>
      <c r="B451"/>
      <c r="C451"/>
      <c r="D451"/>
      <c r="E451"/>
      <c r="F451"/>
      <c r="G451"/>
      <c r="I451"/>
      <c r="J451"/>
      <c r="K451"/>
      <c r="L451"/>
      <c r="M451"/>
      <c r="N451"/>
      <c r="O451"/>
      <c r="Q451" s="305" t="str">
        <f>'Look Up Values'!AE448</f>
        <v>101115 solid wastes from flue-gas treatment containing hazardous substances</v>
      </c>
      <c r="R451" s="177" t="s">
        <v>100</v>
      </c>
      <c r="S451" s="296" t="str">
        <f t="shared" si="28"/>
        <v>101115 solid wastes from flue-gas treatment containing hazardous substances</v>
      </c>
      <c r="T451" s="228"/>
      <c r="U451" s="310" t="str">
        <f>'Look Up Values'!AE448</f>
        <v>101115 solid wastes from flue-gas treatment containing hazardous substances</v>
      </c>
      <c r="V451" s="177" t="s">
        <v>100</v>
      </c>
      <c r="W451" s="311" t="str">
        <f t="shared" si="29"/>
        <v>101115 solid wastes from flue-gas treatment containing hazardous substances</v>
      </c>
    </row>
    <row r="452" spans="1:23" ht="33" customHeight="1">
      <c r="A452"/>
      <c r="B452"/>
      <c r="C452"/>
      <c r="D452"/>
      <c r="E452"/>
      <c r="F452"/>
      <c r="G452"/>
      <c r="I452"/>
      <c r="J452"/>
      <c r="K452"/>
      <c r="L452"/>
      <c r="M452"/>
      <c r="N452"/>
      <c r="O452"/>
      <c r="Q452" s="305" t="str">
        <f>'Look Up Values'!AE449</f>
        <v>101116 solid wastes from flue-gas treatment other than those mentioned in 10 11 15</v>
      </c>
      <c r="R452" s="177" t="s">
        <v>100</v>
      </c>
      <c r="S452" s="296" t="str">
        <f t="shared" si="28"/>
        <v>101116 solid wastes from flue-gas treatment other than those mentioned in 10 11 15</v>
      </c>
      <c r="T452" s="228"/>
      <c r="U452" s="310" t="str">
        <f>'Look Up Values'!AE449</f>
        <v>101116 solid wastes from flue-gas treatment other than those mentioned in 10 11 15</v>
      </c>
      <c r="V452" s="177" t="s">
        <v>100</v>
      </c>
      <c r="W452" s="311" t="str">
        <f t="shared" si="29"/>
        <v>101116 solid wastes from flue-gas treatment other than those mentioned in 10 11 15</v>
      </c>
    </row>
    <row r="453" spans="1:23" ht="33" customHeight="1">
      <c r="A453"/>
      <c r="B453"/>
      <c r="C453"/>
      <c r="D453"/>
      <c r="E453"/>
      <c r="F453"/>
      <c r="G453"/>
      <c r="I453"/>
      <c r="J453"/>
      <c r="K453"/>
      <c r="L453"/>
      <c r="M453"/>
      <c r="N453"/>
      <c r="O453"/>
      <c r="Q453" s="305" t="str">
        <f>'Look Up Values'!AE450</f>
        <v>101117 sludges and filter cakes from flue-gas treatment containing hazardous substances</v>
      </c>
      <c r="R453" s="177" t="s">
        <v>100</v>
      </c>
      <c r="S453" s="296" t="str">
        <f t="shared" si="28"/>
        <v>101117 sludges and filter cakes from flue-gas treatment containing hazardous substances</v>
      </c>
      <c r="T453" s="228"/>
      <c r="U453" s="310" t="str">
        <f>'Look Up Values'!AE450</f>
        <v>101117 sludges and filter cakes from flue-gas treatment containing hazardous substances</v>
      </c>
      <c r="V453" s="177" t="s">
        <v>100</v>
      </c>
      <c r="W453" s="311" t="str">
        <f t="shared" si="29"/>
        <v>101117 sludges and filter cakes from flue-gas treatment containing hazardous substances</v>
      </c>
    </row>
    <row r="454" spans="1:23" ht="33" customHeight="1">
      <c r="A454"/>
      <c r="B454"/>
      <c r="C454"/>
      <c r="D454"/>
      <c r="E454"/>
      <c r="F454"/>
      <c r="G454"/>
      <c r="I454"/>
      <c r="J454"/>
      <c r="K454"/>
      <c r="L454"/>
      <c r="M454"/>
      <c r="N454"/>
      <c r="O454"/>
      <c r="Q454" s="305" t="str">
        <f>'Look Up Values'!AE451</f>
        <v>101118 sludges and filter cakes from flue-gas treatment other than those mentioned in 10 11 17</v>
      </c>
      <c r="R454" s="177" t="s">
        <v>100</v>
      </c>
      <c r="S454" s="296" t="str">
        <f t="shared" ref="S454:S517" si="31">IF(R454="Yes",Q454,"")</f>
        <v>101118 sludges and filter cakes from flue-gas treatment other than those mentioned in 10 11 17</v>
      </c>
      <c r="T454" s="228"/>
      <c r="U454" s="310" t="str">
        <f>'Look Up Values'!AE451</f>
        <v>101118 sludges and filter cakes from flue-gas treatment other than those mentioned in 10 11 17</v>
      </c>
      <c r="V454" s="177" t="s">
        <v>100</v>
      </c>
      <c r="W454" s="311" t="str">
        <f t="shared" ref="W454:W517" si="32">IF(V454="Yes",U454,"")</f>
        <v>101118 sludges and filter cakes from flue-gas treatment other than those mentioned in 10 11 17</v>
      </c>
    </row>
    <row r="455" spans="1:23" ht="33" customHeight="1">
      <c r="A455"/>
      <c r="B455"/>
      <c r="C455"/>
      <c r="D455"/>
      <c r="E455"/>
      <c r="F455"/>
      <c r="G455"/>
      <c r="I455"/>
      <c r="J455"/>
      <c r="K455"/>
      <c r="L455"/>
      <c r="M455"/>
      <c r="N455"/>
      <c r="O455"/>
      <c r="Q455" s="305" t="str">
        <f>'Look Up Values'!AE452</f>
        <v>101119 solid wastes from on-site effluent treatment containing hazardous substances</v>
      </c>
      <c r="R455" s="177" t="s">
        <v>100</v>
      </c>
      <c r="S455" s="296" t="str">
        <f t="shared" si="31"/>
        <v>101119 solid wastes from on-site effluent treatment containing hazardous substances</v>
      </c>
      <c r="T455" s="228"/>
      <c r="U455" s="310" t="str">
        <f>'Look Up Values'!AE452</f>
        <v>101119 solid wastes from on-site effluent treatment containing hazardous substances</v>
      </c>
      <c r="V455" s="177" t="s">
        <v>100</v>
      </c>
      <c r="W455" s="311" t="str">
        <f t="shared" si="32"/>
        <v>101119 solid wastes from on-site effluent treatment containing hazardous substances</v>
      </c>
    </row>
    <row r="456" spans="1:23" ht="33" customHeight="1">
      <c r="A456"/>
      <c r="B456"/>
      <c r="C456"/>
      <c r="D456"/>
      <c r="E456"/>
      <c r="F456"/>
      <c r="G456"/>
      <c r="I456"/>
      <c r="J456"/>
      <c r="K456"/>
      <c r="L456"/>
      <c r="M456"/>
      <c r="N456"/>
      <c r="O456"/>
      <c r="Q456" s="305" t="str">
        <f>'Look Up Values'!AE453</f>
        <v>101120 solid wastes from on-site effluent treatment other than those mentioned in 10 11 19</v>
      </c>
      <c r="R456" s="177" t="s">
        <v>100</v>
      </c>
      <c r="S456" s="296" t="str">
        <f t="shared" si="31"/>
        <v>101120 solid wastes from on-site effluent treatment other than those mentioned in 10 11 19</v>
      </c>
      <c r="T456" s="228"/>
      <c r="U456" s="310" t="str">
        <f>'Look Up Values'!AE453</f>
        <v>101120 solid wastes from on-site effluent treatment other than those mentioned in 10 11 19</v>
      </c>
      <c r="V456" s="177" t="s">
        <v>100</v>
      </c>
      <c r="W456" s="311" t="str">
        <f t="shared" si="32"/>
        <v>101120 solid wastes from on-site effluent treatment other than those mentioned in 10 11 19</v>
      </c>
    </row>
    <row r="457" spans="1:23" ht="33" customHeight="1">
      <c r="A457"/>
      <c r="B457"/>
      <c r="C457"/>
      <c r="D457"/>
      <c r="E457"/>
      <c r="F457"/>
      <c r="G457"/>
      <c r="I457"/>
      <c r="J457"/>
      <c r="K457"/>
      <c r="L457"/>
      <c r="M457"/>
      <c r="N457"/>
      <c r="O457"/>
      <c r="Q457" s="305" t="str">
        <f>'Look Up Values'!AE454</f>
        <v>101199 wastes not otherwise specified</v>
      </c>
      <c r="R457" s="177" t="s">
        <v>100</v>
      </c>
      <c r="S457" s="296" t="str">
        <f t="shared" si="31"/>
        <v>101199 wastes not otherwise specified</v>
      </c>
      <c r="T457" s="228"/>
      <c r="U457" s="310" t="str">
        <f>'Look Up Values'!AE454</f>
        <v>101199 wastes not otherwise specified</v>
      </c>
      <c r="V457" s="177" t="s">
        <v>100</v>
      </c>
      <c r="W457" s="311" t="str">
        <f t="shared" si="32"/>
        <v>101199 wastes not otherwise specified</v>
      </c>
    </row>
    <row r="458" spans="1:23" ht="33" customHeight="1">
      <c r="A458"/>
      <c r="B458"/>
      <c r="C458"/>
      <c r="D458"/>
      <c r="E458"/>
      <c r="F458"/>
      <c r="G458"/>
      <c r="I458"/>
      <c r="J458"/>
      <c r="K458"/>
      <c r="L458"/>
      <c r="M458"/>
      <c r="N458"/>
      <c r="O458"/>
      <c r="Q458" s="305" t="str">
        <f>'Look Up Values'!AE455</f>
        <v>101201 waste preparation mixture before thermal processing</v>
      </c>
      <c r="R458" s="177" t="s">
        <v>100</v>
      </c>
      <c r="S458" s="296" t="str">
        <f t="shared" si="31"/>
        <v>101201 waste preparation mixture before thermal processing</v>
      </c>
      <c r="T458" s="228"/>
      <c r="U458" s="310" t="str">
        <f>'Look Up Values'!AE455</f>
        <v>101201 waste preparation mixture before thermal processing</v>
      </c>
      <c r="V458" s="177" t="s">
        <v>100</v>
      </c>
      <c r="W458" s="311" t="str">
        <f t="shared" si="32"/>
        <v>101201 waste preparation mixture before thermal processing</v>
      </c>
    </row>
    <row r="459" spans="1:23" ht="33" customHeight="1">
      <c r="A459"/>
      <c r="B459"/>
      <c r="C459"/>
      <c r="D459"/>
      <c r="E459"/>
      <c r="F459"/>
      <c r="G459"/>
      <c r="I459"/>
      <c r="J459"/>
      <c r="K459"/>
      <c r="L459"/>
      <c r="M459"/>
      <c r="N459"/>
      <c r="O459"/>
      <c r="Q459" s="305" t="str">
        <f>'Look Up Values'!AE456</f>
        <v>101203 particulates and dust</v>
      </c>
      <c r="R459" s="177" t="s">
        <v>100</v>
      </c>
      <c r="S459" s="296" t="str">
        <f t="shared" si="31"/>
        <v>101203 particulates and dust</v>
      </c>
      <c r="T459" s="228"/>
      <c r="U459" s="310" t="str">
        <f>'Look Up Values'!AE456</f>
        <v>101203 particulates and dust</v>
      </c>
      <c r="V459" s="177" t="s">
        <v>100</v>
      </c>
      <c r="W459" s="311" t="str">
        <f t="shared" si="32"/>
        <v>101203 particulates and dust</v>
      </c>
    </row>
    <row r="460" spans="1:23" ht="33" customHeight="1">
      <c r="A460"/>
      <c r="B460"/>
      <c r="C460"/>
      <c r="D460"/>
      <c r="E460"/>
      <c r="F460"/>
      <c r="G460"/>
      <c r="I460"/>
      <c r="J460"/>
      <c r="K460"/>
      <c r="L460"/>
      <c r="M460"/>
      <c r="N460"/>
      <c r="O460"/>
      <c r="Q460" s="305" t="str">
        <f>'Look Up Values'!AE457</f>
        <v>101205 sludges and filter cakes from gas treatment</v>
      </c>
      <c r="R460" s="177" t="s">
        <v>100</v>
      </c>
      <c r="S460" s="296" t="str">
        <f t="shared" si="31"/>
        <v>101205 sludges and filter cakes from gas treatment</v>
      </c>
      <c r="T460" s="228"/>
      <c r="U460" s="310" t="str">
        <f>'Look Up Values'!AE457</f>
        <v>101205 sludges and filter cakes from gas treatment</v>
      </c>
      <c r="V460" s="177" t="s">
        <v>100</v>
      </c>
      <c r="W460" s="311" t="str">
        <f t="shared" si="32"/>
        <v>101205 sludges and filter cakes from gas treatment</v>
      </c>
    </row>
    <row r="461" spans="1:23" ht="33" customHeight="1">
      <c r="A461"/>
      <c r="B461"/>
      <c r="C461"/>
      <c r="D461"/>
      <c r="E461"/>
      <c r="F461"/>
      <c r="G461"/>
      <c r="I461"/>
      <c r="J461"/>
      <c r="K461"/>
      <c r="L461"/>
      <c r="M461"/>
      <c r="N461"/>
      <c r="O461"/>
      <c r="Q461" s="305" t="str">
        <f>'Look Up Values'!AE458</f>
        <v>101206 discarded moulds</v>
      </c>
      <c r="R461" s="177" t="s">
        <v>100</v>
      </c>
      <c r="S461" s="296" t="str">
        <f t="shared" si="31"/>
        <v>101206 discarded moulds</v>
      </c>
      <c r="T461" s="228"/>
      <c r="U461" s="310" t="str">
        <f>'Look Up Values'!AE458</f>
        <v>101206 discarded moulds</v>
      </c>
      <c r="V461" s="177" t="s">
        <v>100</v>
      </c>
      <c r="W461" s="311" t="str">
        <f t="shared" si="32"/>
        <v>101206 discarded moulds</v>
      </c>
    </row>
    <row r="462" spans="1:23" ht="33" customHeight="1">
      <c r="A462"/>
      <c r="B462"/>
      <c r="C462"/>
      <c r="D462"/>
      <c r="E462"/>
      <c r="F462"/>
      <c r="G462"/>
      <c r="I462"/>
      <c r="J462"/>
      <c r="K462"/>
      <c r="L462"/>
      <c r="M462"/>
      <c r="N462"/>
      <c r="O462"/>
      <c r="Q462" s="305" t="str">
        <f>'Look Up Values'!AE459</f>
        <v>101208 waste ceramics, bricks, tiles and construction products (after thermal processing)</v>
      </c>
      <c r="R462" s="177" t="s">
        <v>100</v>
      </c>
      <c r="S462" s="296" t="str">
        <f t="shared" si="31"/>
        <v>101208 waste ceramics, bricks, tiles and construction products (after thermal processing)</v>
      </c>
      <c r="T462" s="228"/>
      <c r="U462" s="310" t="str">
        <f>'Look Up Values'!AE459</f>
        <v>101208 waste ceramics, bricks, tiles and construction products (after thermal processing)</v>
      </c>
      <c r="V462" s="177" t="s">
        <v>100</v>
      </c>
      <c r="W462" s="311" t="str">
        <f t="shared" si="32"/>
        <v>101208 waste ceramics, bricks, tiles and construction products (after thermal processing)</v>
      </c>
    </row>
    <row r="463" spans="1:23" ht="33" customHeight="1">
      <c r="A463"/>
      <c r="B463"/>
      <c r="C463"/>
      <c r="D463"/>
      <c r="E463"/>
      <c r="F463"/>
      <c r="G463"/>
      <c r="I463"/>
      <c r="J463"/>
      <c r="K463"/>
      <c r="L463"/>
      <c r="M463"/>
      <c r="N463"/>
      <c r="O463"/>
      <c r="Q463" s="305" t="str">
        <f>'Look Up Values'!AE460</f>
        <v>101209 solid wastes from gas treatment containing hazardous substances</v>
      </c>
      <c r="R463" s="177" t="s">
        <v>100</v>
      </c>
      <c r="S463" s="296" t="str">
        <f t="shared" si="31"/>
        <v>101209 solid wastes from gas treatment containing hazardous substances</v>
      </c>
      <c r="T463" s="228"/>
      <c r="U463" s="310" t="str">
        <f>'Look Up Values'!AE460</f>
        <v>101209 solid wastes from gas treatment containing hazardous substances</v>
      </c>
      <c r="V463" s="177" t="s">
        <v>100</v>
      </c>
      <c r="W463" s="311" t="str">
        <f t="shared" si="32"/>
        <v>101209 solid wastes from gas treatment containing hazardous substances</v>
      </c>
    </row>
    <row r="464" spans="1:23" ht="33" customHeight="1">
      <c r="A464"/>
      <c r="B464"/>
      <c r="C464"/>
      <c r="D464"/>
      <c r="E464"/>
      <c r="F464"/>
      <c r="G464"/>
      <c r="I464"/>
      <c r="J464"/>
      <c r="K464"/>
      <c r="L464"/>
      <c r="M464"/>
      <c r="N464"/>
      <c r="O464"/>
      <c r="Q464" s="305" t="str">
        <f>'Look Up Values'!AE461</f>
        <v>101210 solid wastes from gas treatment other than those mentioned in 10 12 09</v>
      </c>
      <c r="R464" s="177" t="s">
        <v>100</v>
      </c>
      <c r="S464" s="296" t="str">
        <f t="shared" si="31"/>
        <v>101210 solid wastes from gas treatment other than those mentioned in 10 12 09</v>
      </c>
      <c r="T464" s="228"/>
      <c r="U464" s="310" t="str">
        <f>'Look Up Values'!AE461</f>
        <v>101210 solid wastes from gas treatment other than those mentioned in 10 12 09</v>
      </c>
      <c r="V464" s="177" t="s">
        <v>100</v>
      </c>
      <c r="W464" s="311" t="str">
        <f t="shared" si="32"/>
        <v>101210 solid wastes from gas treatment other than those mentioned in 10 12 09</v>
      </c>
    </row>
    <row r="465" spans="1:23" ht="33" customHeight="1">
      <c r="A465"/>
      <c r="B465"/>
      <c r="C465"/>
      <c r="D465"/>
      <c r="E465"/>
      <c r="F465"/>
      <c r="G465"/>
      <c r="I465"/>
      <c r="J465"/>
      <c r="K465"/>
      <c r="L465"/>
      <c r="M465"/>
      <c r="N465"/>
      <c r="O465"/>
      <c r="Q465" s="305" t="str">
        <f>'Look Up Values'!AE462</f>
        <v>101211 wastes from glazing containing heavy metals</v>
      </c>
      <c r="R465" s="177" t="s">
        <v>100</v>
      </c>
      <c r="S465" s="296" t="str">
        <f t="shared" si="31"/>
        <v>101211 wastes from glazing containing heavy metals</v>
      </c>
      <c r="T465" s="228"/>
      <c r="U465" s="310" t="str">
        <f>'Look Up Values'!AE462</f>
        <v>101211 wastes from glazing containing heavy metals</v>
      </c>
      <c r="V465" s="177" t="s">
        <v>100</v>
      </c>
      <c r="W465" s="311" t="str">
        <f t="shared" si="32"/>
        <v>101211 wastes from glazing containing heavy metals</v>
      </c>
    </row>
    <row r="466" spans="1:23" ht="33" customHeight="1">
      <c r="A466"/>
      <c r="B466"/>
      <c r="C466"/>
      <c r="D466"/>
      <c r="E466"/>
      <c r="F466"/>
      <c r="G466"/>
      <c r="I466"/>
      <c r="J466"/>
      <c r="K466"/>
      <c r="L466"/>
      <c r="M466"/>
      <c r="N466"/>
      <c r="O466"/>
      <c r="Q466" s="305" t="str">
        <f>'Look Up Values'!AE463</f>
        <v>101212 wastes from glazing other than those mentioned in 10 12 11</v>
      </c>
      <c r="R466" s="177" t="s">
        <v>100</v>
      </c>
      <c r="S466" s="296" t="str">
        <f t="shared" si="31"/>
        <v>101212 wastes from glazing other than those mentioned in 10 12 11</v>
      </c>
      <c r="T466" s="228"/>
      <c r="U466" s="310" t="str">
        <f>'Look Up Values'!AE463</f>
        <v>101212 wastes from glazing other than those mentioned in 10 12 11</v>
      </c>
      <c r="V466" s="177" t="s">
        <v>100</v>
      </c>
      <c r="W466" s="311" t="str">
        <f t="shared" si="32"/>
        <v>101212 wastes from glazing other than those mentioned in 10 12 11</v>
      </c>
    </row>
    <row r="467" spans="1:23" ht="33" customHeight="1">
      <c r="A467"/>
      <c r="B467"/>
      <c r="C467"/>
      <c r="D467"/>
      <c r="E467"/>
      <c r="F467"/>
      <c r="G467"/>
      <c r="I467"/>
      <c r="J467"/>
      <c r="K467"/>
      <c r="L467"/>
      <c r="M467"/>
      <c r="N467"/>
      <c r="O467"/>
      <c r="Q467" s="305" t="str">
        <f>'Look Up Values'!AE464</f>
        <v>101213 sludge from on-site effluent treatment</v>
      </c>
      <c r="R467" s="177" t="s">
        <v>100</v>
      </c>
      <c r="S467" s="296" t="str">
        <f t="shared" si="31"/>
        <v>101213 sludge from on-site effluent treatment</v>
      </c>
      <c r="T467" s="228"/>
      <c r="U467" s="310" t="str">
        <f>'Look Up Values'!AE464</f>
        <v>101213 sludge from on-site effluent treatment</v>
      </c>
      <c r="V467" s="177" t="s">
        <v>100</v>
      </c>
      <c r="W467" s="311" t="str">
        <f t="shared" si="32"/>
        <v>101213 sludge from on-site effluent treatment</v>
      </c>
    </row>
    <row r="468" spans="1:23" ht="33" customHeight="1">
      <c r="A468"/>
      <c r="B468"/>
      <c r="C468"/>
      <c r="D468"/>
      <c r="E468"/>
      <c r="F468"/>
      <c r="G468"/>
      <c r="I468"/>
      <c r="J468"/>
      <c r="K468"/>
      <c r="L468"/>
      <c r="M468"/>
      <c r="N468"/>
      <c r="O468"/>
      <c r="Q468" s="305" t="str">
        <f>'Look Up Values'!AE465</f>
        <v>101299 wastes not otherwise specified</v>
      </c>
      <c r="R468" s="177" t="s">
        <v>100</v>
      </c>
      <c r="S468" s="296" t="str">
        <f t="shared" si="31"/>
        <v>101299 wastes not otherwise specified</v>
      </c>
      <c r="T468" s="228"/>
      <c r="U468" s="310" t="str">
        <f>'Look Up Values'!AE465</f>
        <v>101299 wastes not otherwise specified</v>
      </c>
      <c r="V468" s="177" t="s">
        <v>100</v>
      </c>
      <c r="W468" s="311" t="str">
        <f t="shared" si="32"/>
        <v>101299 wastes not otherwise specified</v>
      </c>
    </row>
    <row r="469" spans="1:23" ht="33" customHeight="1">
      <c r="A469"/>
      <c r="B469"/>
      <c r="C469"/>
      <c r="D469"/>
      <c r="E469"/>
      <c r="F469"/>
      <c r="G469"/>
      <c r="I469"/>
      <c r="J469"/>
      <c r="K469"/>
      <c r="L469"/>
      <c r="M469"/>
      <c r="N469"/>
      <c r="O469"/>
      <c r="Q469" s="305" t="str">
        <f>'Look Up Values'!AE466</f>
        <v>101301 waste preparation mixture before thermal processing</v>
      </c>
      <c r="R469" s="177" t="s">
        <v>100</v>
      </c>
      <c r="S469" s="296" t="str">
        <f t="shared" si="31"/>
        <v>101301 waste preparation mixture before thermal processing</v>
      </c>
      <c r="T469" s="228"/>
      <c r="U469" s="310" t="str">
        <f>'Look Up Values'!AE466</f>
        <v>101301 waste preparation mixture before thermal processing</v>
      </c>
      <c r="V469" s="177" t="s">
        <v>100</v>
      </c>
      <c r="W469" s="311" t="str">
        <f t="shared" si="32"/>
        <v>101301 waste preparation mixture before thermal processing</v>
      </c>
    </row>
    <row r="470" spans="1:23" ht="33" customHeight="1">
      <c r="A470"/>
      <c r="B470"/>
      <c r="C470"/>
      <c r="D470"/>
      <c r="E470"/>
      <c r="F470"/>
      <c r="G470"/>
      <c r="I470"/>
      <c r="J470"/>
      <c r="K470"/>
      <c r="L470"/>
      <c r="M470"/>
      <c r="N470"/>
      <c r="O470"/>
      <c r="Q470" s="305" t="str">
        <f>'Look Up Values'!AE467</f>
        <v>101304 wastes from calcination and hydration of lime</v>
      </c>
      <c r="R470" s="177" t="s">
        <v>100</v>
      </c>
      <c r="S470" s="296" t="str">
        <f t="shared" si="31"/>
        <v>101304 wastes from calcination and hydration of lime</v>
      </c>
      <c r="T470" s="228"/>
      <c r="U470" s="310" t="str">
        <f>'Look Up Values'!AE467</f>
        <v>101304 wastes from calcination and hydration of lime</v>
      </c>
      <c r="V470" s="177" t="s">
        <v>100</v>
      </c>
      <c r="W470" s="311" t="str">
        <f t="shared" si="32"/>
        <v>101304 wastes from calcination and hydration of lime</v>
      </c>
    </row>
    <row r="471" spans="1:23" ht="33" customHeight="1">
      <c r="A471"/>
      <c r="B471"/>
      <c r="C471"/>
      <c r="D471"/>
      <c r="E471"/>
      <c r="F471"/>
      <c r="G471"/>
      <c r="I471"/>
      <c r="J471"/>
      <c r="K471"/>
      <c r="L471"/>
      <c r="M471"/>
      <c r="N471"/>
      <c r="O471"/>
      <c r="Q471" s="305" t="str">
        <f>'Look Up Values'!AE468</f>
        <v>101306 particulates and dust (except 10 13 12 and 10 13 13)</v>
      </c>
      <c r="R471" s="177" t="s">
        <v>100</v>
      </c>
      <c r="S471" s="296" t="str">
        <f t="shared" si="31"/>
        <v>101306 particulates and dust (except 10 13 12 and 10 13 13)</v>
      </c>
      <c r="T471" s="228"/>
      <c r="U471" s="310" t="str">
        <f>'Look Up Values'!AE468</f>
        <v>101306 particulates and dust (except 10 13 12 and 10 13 13)</v>
      </c>
      <c r="V471" s="177" t="s">
        <v>100</v>
      </c>
      <c r="W471" s="311" t="str">
        <f t="shared" si="32"/>
        <v>101306 particulates and dust (except 10 13 12 and 10 13 13)</v>
      </c>
    </row>
    <row r="472" spans="1:23" ht="33" customHeight="1">
      <c r="A472"/>
      <c r="B472"/>
      <c r="C472"/>
      <c r="D472"/>
      <c r="E472"/>
      <c r="F472"/>
      <c r="G472"/>
      <c r="I472"/>
      <c r="J472"/>
      <c r="K472"/>
      <c r="L472"/>
      <c r="M472"/>
      <c r="N472"/>
      <c r="O472"/>
      <c r="Q472" s="305" t="str">
        <f>'Look Up Values'!AE469</f>
        <v>101307 sludges and filter cakes from gas treatment</v>
      </c>
      <c r="R472" s="177" t="s">
        <v>100</v>
      </c>
      <c r="S472" s="296" t="str">
        <f t="shared" si="31"/>
        <v>101307 sludges and filter cakes from gas treatment</v>
      </c>
      <c r="T472" s="228"/>
      <c r="U472" s="310" t="str">
        <f>'Look Up Values'!AE469</f>
        <v>101307 sludges and filter cakes from gas treatment</v>
      </c>
      <c r="V472" s="177" t="s">
        <v>100</v>
      </c>
      <c r="W472" s="311" t="str">
        <f t="shared" si="32"/>
        <v>101307 sludges and filter cakes from gas treatment</v>
      </c>
    </row>
    <row r="473" spans="1:23" ht="33" customHeight="1">
      <c r="A473"/>
      <c r="B473"/>
      <c r="C473"/>
      <c r="D473"/>
      <c r="E473"/>
      <c r="F473"/>
      <c r="G473"/>
      <c r="I473"/>
      <c r="J473"/>
      <c r="K473"/>
      <c r="L473"/>
      <c r="M473"/>
      <c r="N473"/>
      <c r="O473"/>
      <c r="Q473" s="305" t="str">
        <f>'Look Up Values'!AE470</f>
        <v>101309 wastes from asbestos-cement manufacture containing asbestos</v>
      </c>
      <c r="R473" s="177" t="s">
        <v>100</v>
      </c>
      <c r="S473" s="296" t="str">
        <f t="shared" si="31"/>
        <v>101309 wastes from asbestos-cement manufacture containing asbestos</v>
      </c>
      <c r="T473" s="228"/>
      <c r="U473" s="310" t="str">
        <f>'Look Up Values'!AE470</f>
        <v>101309 wastes from asbestos-cement manufacture containing asbestos</v>
      </c>
      <c r="V473" s="177" t="s">
        <v>100</v>
      </c>
      <c r="W473" s="311" t="str">
        <f t="shared" si="32"/>
        <v>101309 wastes from asbestos-cement manufacture containing asbestos</v>
      </c>
    </row>
    <row r="474" spans="1:23" ht="33" customHeight="1">
      <c r="A474"/>
      <c r="B474"/>
      <c r="C474"/>
      <c r="D474"/>
      <c r="E474"/>
      <c r="F474"/>
      <c r="G474"/>
      <c r="I474"/>
      <c r="J474"/>
      <c r="K474"/>
      <c r="L474"/>
      <c r="M474"/>
      <c r="N474"/>
      <c r="O474"/>
      <c r="Q474" s="305" t="str">
        <f>'Look Up Values'!AE471</f>
        <v>101310 wastes from asbestos-cement manufacture other than those mentioned in 10 13 09</v>
      </c>
      <c r="R474" s="177" t="s">
        <v>100</v>
      </c>
      <c r="S474" s="296" t="str">
        <f t="shared" si="31"/>
        <v>101310 wastes from asbestos-cement manufacture other than those mentioned in 10 13 09</v>
      </c>
      <c r="T474" s="228"/>
      <c r="U474" s="310" t="str">
        <f>'Look Up Values'!AE471</f>
        <v>101310 wastes from asbestos-cement manufacture other than those mentioned in 10 13 09</v>
      </c>
      <c r="V474" s="177" t="s">
        <v>100</v>
      </c>
      <c r="W474" s="311" t="str">
        <f t="shared" si="32"/>
        <v>101310 wastes from asbestos-cement manufacture other than those mentioned in 10 13 09</v>
      </c>
    </row>
    <row r="475" spans="1:23" ht="33" customHeight="1">
      <c r="A475"/>
      <c r="B475"/>
      <c r="C475"/>
      <c r="D475"/>
      <c r="E475"/>
      <c r="F475"/>
      <c r="G475"/>
      <c r="I475"/>
      <c r="J475"/>
      <c r="K475"/>
      <c r="L475"/>
      <c r="M475"/>
      <c r="N475"/>
      <c r="O475"/>
      <c r="Q475" s="305" t="str">
        <f>'Look Up Values'!AE472</f>
        <v>101311 wastes from cement-based composite materials other than those mentioned in 10 13 09 and 10 13 10</v>
      </c>
      <c r="R475" s="177" t="s">
        <v>100</v>
      </c>
      <c r="S475" s="296" t="str">
        <f t="shared" si="31"/>
        <v>101311 wastes from cement-based composite materials other than those mentioned in 10 13 09 and 10 13 10</v>
      </c>
      <c r="T475" s="228"/>
      <c r="U475" s="310" t="str">
        <f>'Look Up Values'!AE472</f>
        <v>101311 wastes from cement-based composite materials other than those mentioned in 10 13 09 and 10 13 10</v>
      </c>
      <c r="V475" s="177" t="s">
        <v>100</v>
      </c>
      <c r="W475" s="311" t="str">
        <f t="shared" si="32"/>
        <v>101311 wastes from cement-based composite materials other than those mentioned in 10 13 09 and 10 13 10</v>
      </c>
    </row>
    <row r="476" spans="1:23" ht="33" customHeight="1">
      <c r="A476"/>
      <c r="B476"/>
      <c r="C476"/>
      <c r="D476"/>
      <c r="E476"/>
      <c r="F476"/>
      <c r="G476"/>
      <c r="I476"/>
      <c r="J476"/>
      <c r="K476"/>
      <c r="L476"/>
      <c r="M476"/>
      <c r="N476"/>
      <c r="O476"/>
      <c r="Q476" s="305" t="str">
        <f>'Look Up Values'!AE473</f>
        <v>101312 solid wastes from gas treatment containing hazardous substances</v>
      </c>
      <c r="R476" s="177" t="s">
        <v>100</v>
      </c>
      <c r="S476" s="296" t="str">
        <f t="shared" si="31"/>
        <v>101312 solid wastes from gas treatment containing hazardous substances</v>
      </c>
      <c r="T476" s="228"/>
      <c r="U476" s="310" t="str">
        <f>'Look Up Values'!AE473</f>
        <v>101312 solid wastes from gas treatment containing hazardous substances</v>
      </c>
      <c r="V476" s="177" t="s">
        <v>100</v>
      </c>
      <c r="W476" s="311" t="str">
        <f t="shared" si="32"/>
        <v>101312 solid wastes from gas treatment containing hazardous substances</v>
      </c>
    </row>
    <row r="477" spans="1:23" ht="33" customHeight="1">
      <c r="A477"/>
      <c r="B477"/>
      <c r="C477"/>
      <c r="D477"/>
      <c r="E477"/>
      <c r="F477"/>
      <c r="G477"/>
      <c r="I477"/>
      <c r="J477"/>
      <c r="K477"/>
      <c r="L477"/>
      <c r="M477"/>
      <c r="N477"/>
      <c r="O477"/>
      <c r="Q477" s="305" t="str">
        <f>'Look Up Values'!AE474</f>
        <v>101313 solid wastes from gas treatment other than those mentioned in 10 13 12</v>
      </c>
      <c r="R477" s="177" t="s">
        <v>100</v>
      </c>
      <c r="S477" s="296" t="str">
        <f t="shared" si="31"/>
        <v>101313 solid wastes from gas treatment other than those mentioned in 10 13 12</v>
      </c>
      <c r="T477" s="228"/>
      <c r="U477" s="310" t="str">
        <f>'Look Up Values'!AE474</f>
        <v>101313 solid wastes from gas treatment other than those mentioned in 10 13 12</v>
      </c>
      <c r="V477" s="177" t="s">
        <v>100</v>
      </c>
      <c r="W477" s="311" t="str">
        <f t="shared" si="32"/>
        <v>101313 solid wastes from gas treatment other than those mentioned in 10 13 12</v>
      </c>
    </row>
    <row r="478" spans="1:23" ht="33" customHeight="1">
      <c r="A478"/>
      <c r="B478"/>
      <c r="C478"/>
      <c r="D478"/>
      <c r="E478"/>
      <c r="F478"/>
      <c r="G478"/>
      <c r="I478"/>
      <c r="J478"/>
      <c r="K478"/>
      <c r="L478"/>
      <c r="M478"/>
      <c r="N478"/>
      <c r="O478"/>
      <c r="Q478" s="305" t="str">
        <f>'Look Up Values'!AE475</f>
        <v>101314 waste concrete and concrete sludge</v>
      </c>
      <c r="R478" s="177" t="s">
        <v>100</v>
      </c>
      <c r="S478" s="296" t="str">
        <f t="shared" si="31"/>
        <v>101314 waste concrete and concrete sludge</v>
      </c>
      <c r="T478" s="228"/>
      <c r="U478" s="310" t="str">
        <f>'Look Up Values'!AE475</f>
        <v>101314 waste concrete and concrete sludge</v>
      </c>
      <c r="V478" s="177" t="s">
        <v>100</v>
      </c>
      <c r="W478" s="311" t="str">
        <f t="shared" si="32"/>
        <v>101314 waste concrete and concrete sludge</v>
      </c>
    </row>
    <row r="479" spans="1:23" ht="33" customHeight="1">
      <c r="A479"/>
      <c r="B479"/>
      <c r="C479"/>
      <c r="D479"/>
      <c r="E479"/>
      <c r="F479"/>
      <c r="G479"/>
      <c r="I479"/>
      <c r="J479"/>
      <c r="K479"/>
      <c r="L479"/>
      <c r="M479"/>
      <c r="N479"/>
      <c r="O479"/>
      <c r="Q479" s="305" t="str">
        <f>'Look Up Values'!AE476</f>
        <v>101399 wastes not otherwise specified</v>
      </c>
      <c r="R479" s="177" t="s">
        <v>100</v>
      </c>
      <c r="S479" s="296" t="str">
        <f t="shared" si="31"/>
        <v>101399 wastes not otherwise specified</v>
      </c>
      <c r="T479" s="228"/>
      <c r="U479" s="310" t="str">
        <f>'Look Up Values'!AE476</f>
        <v>101399 wastes not otherwise specified</v>
      </c>
      <c r="V479" s="177" t="s">
        <v>100</v>
      </c>
      <c r="W479" s="311" t="str">
        <f t="shared" si="32"/>
        <v>101399 wastes not otherwise specified</v>
      </c>
    </row>
    <row r="480" spans="1:23" ht="33" customHeight="1">
      <c r="A480"/>
      <c r="B480"/>
      <c r="C480"/>
      <c r="D480"/>
      <c r="E480"/>
      <c r="F480"/>
      <c r="G480"/>
      <c r="I480"/>
      <c r="J480"/>
      <c r="K480"/>
      <c r="L480"/>
      <c r="M480"/>
      <c r="N480"/>
      <c r="O480"/>
      <c r="Q480" s="305" t="str">
        <f>'Look Up Values'!AE477</f>
        <v>101401 waste from gas cleaning containing mercury</v>
      </c>
      <c r="R480" s="177" t="s">
        <v>100</v>
      </c>
      <c r="S480" s="296" t="str">
        <f t="shared" si="31"/>
        <v>101401 waste from gas cleaning containing mercury</v>
      </c>
      <c r="T480" s="228"/>
      <c r="U480" s="310" t="str">
        <f>'Look Up Values'!AE477</f>
        <v>101401 waste from gas cleaning containing mercury</v>
      </c>
      <c r="V480" s="177" t="s">
        <v>100</v>
      </c>
      <c r="W480" s="311" t="str">
        <f t="shared" si="32"/>
        <v>101401 waste from gas cleaning containing mercury</v>
      </c>
    </row>
    <row r="481" spans="1:23" ht="33" customHeight="1">
      <c r="A481"/>
      <c r="B481"/>
      <c r="C481"/>
      <c r="D481"/>
      <c r="E481"/>
      <c r="F481"/>
      <c r="G481"/>
      <c r="I481"/>
      <c r="J481"/>
      <c r="K481"/>
      <c r="L481"/>
      <c r="M481"/>
      <c r="N481"/>
      <c r="O481"/>
      <c r="Q481" s="305" t="str">
        <f>'Look Up Values'!AE478</f>
        <v>110105 pickling acids</v>
      </c>
      <c r="R481" s="177" t="s">
        <v>100</v>
      </c>
      <c r="S481" s="296" t="str">
        <f t="shared" si="31"/>
        <v>110105 pickling acids</v>
      </c>
      <c r="T481" s="228"/>
      <c r="U481" s="310" t="str">
        <f>'Look Up Values'!AE478</f>
        <v>110105 pickling acids</v>
      </c>
      <c r="V481" s="177" t="s">
        <v>100</v>
      </c>
      <c r="W481" s="311" t="str">
        <f t="shared" si="32"/>
        <v>110105 pickling acids</v>
      </c>
    </row>
    <row r="482" spans="1:23" ht="33" customHeight="1">
      <c r="A482"/>
      <c r="B482"/>
      <c r="C482"/>
      <c r="D482"/>
      <c r="E482"/>
      <c r="F482"/>
      <c r="G482"/>
      <c r="I482"/>
      <c r="J482"/>
      <c r="K482"/>
      <c r="L482"/>
      <c r="M482"/>
      <c r="N482"/>
      <c r="O482"/>
      <c r="Q482" s="305" t="str">
        <f>'Look Up Values'!AE479</f>
        <v>110106 acids not otherwise specified</v>
      </c>
      <c r="R482" s="177" t="s">
        <v>100</v>
      </c>
      <c r="S482" s="296" t="str">
        <f t="shared" si="31"/>
        <v>110106 acids not otherwise specified</v>
      </c>
      <c r="T482" s="228"/>
      <c r="U482" s="310" t="str">
        <f>'Look Up Values'!AE479</f>
        <v>110106 acids not otherwise specified</v>
      </c>
      <c r="V482" s="177" t="s">
        <v>100</v>
      </c>
      <c r="W482" s="311" t="str">
        <f t="shared" si="32"/>
        <v>110106 acids not otherwise specified</v>
      </c>
    </row>
    <row r="483" spans="1:23" ht="33" customHeight="1">
      <c r="A483"/>
      <c r="B483"/>
      <c r="C483"/>
      <c r="D483"/>
      <c r="E483"/>
      <c r="F483"/>
      <c r="G483"/>
      <c r="I483"/>
      <c r="J483"/>
      <c r="K483"/>
      <c r="L483"/>
      <c r="M483"/>
      <c r="N483"/>
      <c r="O483"/>
      <c r="Q483" s="305" t="str">
        <f>'Look Up Values'!AE480</f>
        <v>110107 pickling bases</v>
      </c>
      <c r="R483" s="177" t="s">
        <v>100</v>
      </c>
      <c r="S483" s="296" t="str">
        <f t="shared" si="31"/>
        <v>110107 pickling bases</v>
      </c>
      <c r="T483" s="228"/>
      <c r="U483" s="310" t="str">
        <f>'Look Up Values'!AE480</f>
        <v>110107 pickling bases</v>
      </c>
      <c r="V483" s="177" t="s">
        <v>100</v>
      </c>
      <c r="W483" s="311" t="str">
        <f t="shared" si="32"/>
        <v>110107 pickling bases</v>
      </c>
    </row>
    <row r="484" spans="1:23" ht="33" customHeight="1">
      <c r="A484"/>
      <c r="B484"/>
      <c r="C484"/>
      <c r="D484"/>
      <c r="E484"/>
      <c r="F484"/>
      <c r="G484"/>
      <c r="I484"/>
      <c r="J484"/>
      <c r="K484"/>
      <c r="L484"/>
      <c r="M484"/>
      <c r="N484"/>
      <c r="O484"/>
      <c r="Q484" s="305" t="str">
        <f>'Look Up Values'!AE481</f>
        <v>110108 phosphatising sludges</v>
      </c>
      <c r="R484" s="177" t="s">
        <v>100</v>
      </c>
      <c r="S484" s="296" t="str">
        <f t="shared" si="31"/>
        <v>110108 phosphatising sludges</v>
      </c>
      <c r="T484" s="228"/>
      <c r="U484" s="310" t="str">
        <f>'Look Up Values'!AE481</f>
        <v>110108 phosphatising sludges</v>
      </c>
      <c r="V484" s="177" t="s">
        <v>100</v>
      </c>
      <c r="W484" s="311" t="str">
        <f t="shared" si="32"/>
        <v>110108 phosphatising sludges</v>
      </c>
    </row>
    <row r="485" spans="1:23" ht="33" customHeight="1">
      <c r="A485"/>
      <c r="B485"/>
      <c r="C485"/>
      <c r="D485"/>
      <c r="E485"/>
      <c r="F485"/>
      <c r="G485"/>
      <c r="I485"/>
      <c r="J485"/>
      <c r="K485"/>
      <c r="L485"/>
      <c r="M485"/>
      <c r="N485"/>
      <c r="O485"/>
      <c r="Q485" s="305" t="str">
        <f>'Look Up Values'!AE482</f>
        <v>110109 sludges and filter cakes containing hazardous substances</v>
      </c>
      <c r="R485" s="177" t="s">
        <v>100</v>
      </c>
      <c r="S485" s="296" t="str">
        <f t="shared" si="31"/>
        <v>110109 sludges and filter cakes containing hazardous substances</v>
      </c>
      <c r="T485" s="228"/>
      <c r="U485" s="310" t="str">
        <f>'Look Up Values'!AE482</f>
        <v>110109 sludges and filter cakes containing hazardous substances</v>
      </c>
      <c r="V485" s="177" t="s">
        <v>100</v>
      </c>
      <c r="W485" s="311" t="str">
        <f t="shared" si="32"/>
        <v>110109 sludges and filter cakes containing hazardous substances</v>
      </c>
    </row>
    <row r="486" spans="1:23" ht="33" customHeight="1">
      <c r="A486"/>
      <c r="B486"/>
      <c r="C486"/>
      <c r="D486"/>
      <c r="E486"/>
      <c r="F486"/>
      <c r="G486"/>
      <c r="I486"/>
      <c r="J486"/>
      <c r="K486"/>
      <c r="L486"/>
      <c r="M486"/>
      <c r="N486"/>
      <c r="O486"/>
      <c r="Q486" s="305" t="str">
        <f>'Look Up Values'!AE483</f>
        <v>110110 sludges and filter cakes other than those mentioned in 11 01 09</v>
      </c>
      <c r="R486" s="177" t="s">
        <v>100</v>
      </c>
      <c r="S486" s="296" t="str">
        <f t="shared" si="31"/>
        <v>110110 sludges and filter cakes other than those mentioned in 11 01 09</v>
      </c>
      <c r="T486" s="228"/>
      <c r="U486" s="310" t="str">
        <f>'Look Up Values'!AE483</f>
        <v>110110 sludges and filter cakes other than those mentioned in 11 01 09</v>
      </c>
      <c r="V486" s="177" t="s">
        <v>100</v>
      </c>
      <c r="W486" s="311" t="str">
        <f t="shared" si="32"/>
        <v>110110 sludges and filter cakes other than those mentioned in 11 01 09</v>
      </c>
    </row>
    <row r="487" spans="1:23" ht="33" customHeight="1">
      <c r="A487"/>
      <c r="B487"/>
      <c r="C487"/>
      <c r="D487"/>
      <c r="E487"/>
      <c r="F487"/>
      <c r="G487"/>
      <c r="I487"/>
      <c r="J487"/>
      <c r="K487"/>
      <c r="L487"/>
      <c r="M487"/>
      <c r="N487"/>
      <c r="O487"/>
      <c r="Q487" s="305" t="str">
        <f>'Look Up Values'!AE484</f>
        <v>110111 aqueous rinsing liquids containing hazardous substances</v>
      </c>
      <c r="R487" s="177" t="s">
        <v>100</v>
      </c>
      <c r="S487" s="296" t="str">
        <f t="shared" si="31"/>
        <v>110111 aqueous rinsing liquids containing hazardous substances</v>
      </c>
      <c r="T487" s="228"/>
      <c r="U487" s="310" t="str">
        <f>'Look Up Values'!AE484</f>
        <v>110111 aqueous rinsing liquids containing hazardous substances</v>
      </c>
      <c r="V487" s="177" t="s">
        <v>100</v>
      </c>
      <c r="W487" s="311" t="str">
        <f t="shared" si="32"/>
        <v>110111 aqueous rinsing liquids containing hazardous substances</v>
      </c>
    </row>
    <row r="488" spans="1:23" ht="33" customHeight="1">
      <c r="A488"/>
      <c r="B488"/>
      <c r="C488"/>
      <c r="D488"/>
      <c r="E488"/>
      <c r="F488"/>
      <c r="G488"/>
      <c r="I488"/>
      <c r="J488"/>
      <c r="K488"/>
      <c r="L488"/>
      <c r="M488"/>
      <c r="N488"/>
      <c r="O488"/>
      <c r="Q488" s="305" t="str">
        <f>'Look Up Values'!AE485</f>
        <v>110112 aqueous rinsing liquids other than those mentioned in 11 01 11</v>
      </c>
      <c r="R488" s="177" t="s">
        <v>100</v>
      </c>
      <c r="S488" s="296" t="str">
        <f t="shared" si="31"/>
        <v>110112 aqueous rinsing liquids other than those mentioned in 11 01 11</v>
      </c>
      <c r="T488" s="228"/>
      <c r="U488" s="310" t="str">
        <f>'Look Up Values'!AE485</f>
        <v>110112 aqueous rinsing liquids other than those mentioned in 11 01 11</v>
      </c>
      <c r="V488" s="177" t="s">
        <v>100</v>
      </c>
      <c r="W488" s="311" t="str">
        <f t="shared" si="32"/>
        <v>110112 aqueous rinsing liquids other than those mentioned in 11 01 11</v>
      </c>
    </row>
    <row r="489" spans="1:23" ht="33" customHeight="1">
      <c r="A489"/>
      <c r="B489"/>
      <c r="C489"/>
      <c r="D489"/>
      <c r="E489"/>
      <c r="F489"/>
      <c r="G489"/>
      <c r="I489"/>
      <c r="J489"/>
      <c r="K489"/>
      <c r="L489"/>
      <c r="M489"/>
      <c r="N489"/>
      <c r="O489"/>
      <c r="Q489" s="305" t="str">
        <f>'Look Up Values'!AE486</f>
        <v>110113 degreasing wastes containing hazardous substances</v>
      </c>
      <c r="R489" s="177" t="s">
        <v>100</v>
      </c>
      <c r="S489" s="296" t="str">
        <f t="shared" si="31"/>
        <v>110113 degreasing wastes containing hazardous substances</v>
      </c>
      <c r="T489" s="228"/>
      <c r="U489" s="310" t="str">
        <f>'Look Up Values'!AE486</f>
        <v>110113 degreasing wastes containing hazardous substances</v>
      </c>
      <c r="V489" s="177" t="s">
        <v>100</v>
      </c>
      <c r="W489" s="311" t="str">
        <f t="shared" si="32"/>
        <v>110113 degreasing wastes containing hazardous substances</v>
      </c>
    </row>
    <row r="490" spans="1:23" ht="33" customHeight="1">
      <c r="A490"/>
      <c r="B490"/>
      <c r="C490"/>
      <c r="D490"/>
      <c r="E490"/>
      <c r="F490"/>
      <c r="G490"/>
      <c r="I490"/>
      <c r="J490"/>
      <c r="K490"/>
      <c r="L490"/>
      <c r="M490"/>
      <c r="N490"/>
      <c r="O490"/>
      <c r="Q490" s="305" t="str">
        <f>'Look Up Values'!AE487</f>
        <v>110114 degreasing wastes other than those mentioned in 11 01 13</v>
      </c>
      <c r="R490" s="177" t="s">
        <v>100</v>
      </c>
      <c r="S490" s="296" t="str">
        <f t="shared" si="31"/>
        <v>110114 degreasing wastes other than those mentioned in 11 01 13</v>
      </c>
      <c r="T490" s="228"/>
      <c r="U490" s="310" t="str">
        <f>'Look Up Values'!AE487</f>
        <v>110114 degreasing wastes other than those mentioned in 11 01 13</v>
      </c>
      <c r="V490" s="177" t="s">
        <v>100</v>
      </c>
      <c r="W490" s="311" t="str">
        <f t="shared" si="32"/>
        <v>110114 degreasing wastes other than those mentioned in 11 01 13</v>
      </c>
    </row>
    <row r="491" spans="1:23" ht="33" customHeight="1">
      <c r="A491"/>
      <c r="B491"/>
      <c r="C491"/>
      <c r="D491"/>
      <c r="E491"/>
      <c r="F491"/>
      <c r="G491"/>
      <c r="I491"/>
      <c r="J491"/>
      <c r="K491"/>
      <c r="L491"/>
      <c r="M491"/>
      <c r="N491"/>
      <c r="O491"/>
      <c r="Q491" s="305" t="str">
        <f>'Look Up Values'!AE488</f>
        <v>110115 eluate and sludges from membrane systems or ion exchange systems containing hazardous substances</v>
      </c>
      <c r="R491" s="177" t="s">
        <v>100</v>
      </c>
      <c r="S491" s="296" t="str">
        <f t="shared" si="31"/>
        <v>110115 eluate and sludges from membrane systems or ion exchange systems containing hazardous substances</v>
      </c>
      <c r="T491" s="228"/>
      <c r="U491" s="310" t="str">
        <f>'Look Up Values'!AE488</f>
        <v>110115 eluate and sludges from membrane systems or ion exchange systems containing hazardous substances</v>
      </c>
      <c r="V491" s="177" t="s">
        <v>100</v>
      </c>
      <c r="W491" s="311" t="str">
        <f t="shared" si="32"/>
        <v>110115 eluate and sludges from membrane systems or ion exchange systems containing hazardous substances</v>
      </c>
    </row>
    <row r="492" spans="1:23" ht="33" customHeight="1">
      <c r="A492"/>
      <c r="B492"/>
      <c r="C492"/>
      <c r="D492"/>
      <c r="E492"/>
      <c r="F492"/>
      <c r="G492"/>
      <c r="I492"/>
      <c r="J492"/>
      <c r="K492"/>
      <c r="L492"/>
      <c r="M492"/>
      <c r="N492"/>
      <c r="O492"/>
      <c r="Q492" s="305" t="str">
        <f>'Look Up Values'!AE489</f>
        <v>110116 saturated or spent ion exchange resins</v>
      </c>
      <c r="R492" s="177" t="s">
        <v>100</v>
      </c>
      <c r="S492" s="296" t="str">
        <f t="shared" si="31"/>
        <v>110116 saturated or spent ion exchange resins</v>
      </c>
      <c r="T492" s="228"/>
      <c r="U492" s="310" t="str">
        <f>'Look Up Values'!AE489</f>
        <v>110116 saturated or spent ion exchange resins</v>
      </c>
      <c r="V492" s="177" t="s">
        <v>100</v>
      </c>
      <c r="W492" s="311" t="str">
        <f t="shared" si="32"/>
        <v>110116 saturated or spent ion exchange resins</v>
      </c>
    </row>
    <row r="493" spans="1:23" ht="33" customHeight="1">
      <c r="A493"/>
      <c r="B493"/>
      <c r="C493"/>
      <c r="D493"/>
      <c r="E493"/>
      <c r="F493"/>
      <c r="G493"/>
      <c r="I493"/>
      <c r="J493"/>
      <c r="K493"/>
      <c r="L493"/>
      <c r="M493"/>
      <c r="N493"/>
      <c r="O493"/>
      <c r="Q493" s="305" t="str">
        <f>'Look Up Values'!AE490</f>
        <v>110198 other wastes containing hazardous substances</v>
      </c>
      <c r="R493" s="177" t="s">
        <v>100</v>
      </c>
      <c r="S493" s="296" t="str">
        <f t="shared" si="31"/>
        <v>110198 other wastes containing hazardous substances</v>
      </c>
      <c r="T493" s="228"/>
      <c r="U493" s="310" t="str">
        <f>'Look Up Values'!AE490</f>
        <v>110198 other wastes containing hazardous substances</v>
      </c>
      <c r="V493" s="177" t="s">
        <v>100</v>
      </c>
      <c r="W493" s="311" t="str">
        <f t="shared" si="32"/>
        <v>110198 other wastes containing hazardous substances</v>
      </c>
    </row>
    <row r="494" spans="1:23" ht="33" customHeight="1">
      <c r="A494"/>
      <c r="B494"/>
      <c r="C494"/>
      <c r="D494"/>
      <c r="E494"/>
      <c r="F494"/>
      <c r="G494"/>
      <c r="I494"/>
      <c r="J494"/>
      <c r="K494"/>
      <c r="L494"/>
      <c r="M494"/>
      <c r="N494"/>
      <c r="O494"/>
      <c r="Q494" s="305" t="str">
        <f>'Look Up Values'!AE491</f>
        <v>110199 wastes not otherwise specified</v>
      </c>
      <c r="R494" s="177" t="s">
        <v>100</v>
      </c>
      <c r="S494" s="296" t="str">
        <f t="shared" si="31"/>
        <v>110199 wastes not otherwise specified</v>
      </c>
      <c r="T494" s="228"/>
      <c r="U494" s="310" t="str">
        <f>'Look Up Values'!AE491</f>
        <v>110199 wastes not otherwise specified</v>
      </c>
      <c r="V494" s="177" t="s">
        <v>100</v>
      </c>
      <c r="W494" s="311" t="str">
        <f t="shared" si="32"/>
        <v>110199 wastes not otherwise specified</v>
      </c>
    </row>
    <row r="495" spans="1:23" ht="33" customHeight="1">
      <c r="A495"/>
      <c r="B495"/>
      <c r="C495"/>
      <c r="D495"/>
      <c r="E495"/>
      <c r="F495"/>
      <c r="G495"/>
      <c r="I495"/>
      <c r="J495"/>
      <c r="K495"/>
      <c r="L495"/>
      <c r="M495"/>
      <c r="N495"/>
      <c r="O495"/>
      <c r="Q495" s="305" t="str">
        <f>'Look Up Values'!AE492</f>
        <v>110202 sludges from zinc hydrometallurgy (including jarosite, goethite)</v>
      </c>
      <c r="R495" s="177" t="s">
        <v>100</v>
      </c>
      <c r="S495" s="296" t="str">
        <f t="shared" si="31"/>
        <v>110202 sludges from zinc hydrometallurgy (including jarosite, goethite)</v>
      </c>
      <c r="T495" s="228"/>
      <c r="U495" s="310" t="str">
        <f>'Look Up Values'!AE492</f>
        <v>110202 sludges from zinc hydrometallurgy (including jarosite, goethite)</v>
      </c>
      <c r="V495" s="177" t="s">
        <v>100</v>
      </c>
      <c r="W495" s="311" t="str">
        <f t="shared" si="32"/>
        <v>110202 sludges from zinc hydrometallurgy (including jarosite, goethite)</v>
      </c>
    </row>
    <row r="496" spans="1:23" ht="33" customHeight="1">
      <c r="A496"/>
      <c r="B496"/>
      <c r="C496"/>
      <c r="D496"/>
      <c r="E496"/>
      <c r="F496"/>
      <c r="G496"/>
      <c r="I496"/>
      <c r="J496"/>
      <c r="K496"/>
      <c r="L496"/>
      <c r="M496"/>
      <c r="N496"/>
      <c r="O496"/>
      <c r="Q496" s="305" t="str">
        <f>'Look Up Values'!AE493</f>
        <v>110203 wastes from the production of anodes for aqueous electrolytical processes</v>
      </c>
      <c r="R496" s="177" t="s">
        <v>100</v>
      </c>
      <c r="S496" s="296" t="str">
        <f t="shared" si="31"/>
        <v>110203 wastes from the production of anodes for aqueous electrolytical processes</v>
      </c>
      <c r="T496" s="228"/>
      <c r="U496" s="310" t="str">
        <f>'Look Up Values'!AE493</f>
        <v>110203 wastes from the production of anodes for aqueous electrolytical processes</v>
      </c>
      <c r="V496" s="177" t="s">
        <v>100</v>
      </c>
      <c r="W496" s="311" t="str">
        <f t="shared" si="32"/>
        <v>110203 wastes from the production of anodes for aqueous electrolytical processes</v>
      </c>
    </row>
    <row r="497" spans="1:23" ht="33" customHeight="1">
      <c r="A497"/>
      <c r="B497"/>
      <c r="C497"/>
      <c r="D497"/>
      <c r="E497"/>
      <c r="F497"/>
      <c r="G497"/>
      <c r="I497"/>
      <c r="J497"/>
      <c r="K497"/>
      <c r="L497"/>
      <c r="M497"/>
      <c r="N497"/>
      <c r="O497"/>
      <c r="Q497" s="305" t="str">
        <f>'Look Up Values'!AE494</f>
        <v>110205 wastes from copper hydrometallurgical processes containing hazardous substances</v>
      </c>
      <c r="R497" s="177" t="s">
        <v>100</v>
      </c>
      <c r="S497" s="296" t="str">
        <f t="shared" si="31"/>
        <v>110205 wastes from copper hydrometallurgical processes containing hazardous substances</v>
      </c>
      <c r="T497" s="228"/>
      <c r="U497" s="310" t="str">
        <f>'Look Up Values'!AE494</f>
        <v>110205 wastes from copper hydrometallurgical processes containing hazardous substances</v>
      </c>
      <c r="V497" s="177" t="s">
        <v>100</v>
      </c>
      <c r="W497" s="311" t="str">
        <f t="shared" si="32"/>
        <v>110205 wastes from copper hydrometallurgical processes containing hazardous substances</v>
      </c>
    </row>
    <row r="498" spans="1:23" ht="33" customHeight="1">
      <c r="A498"/>
      <c r="B498"/>
      <c r="C498"/>
      <c r="D498"/>
      <c r="E498"/>
      <c r="F498"/>
      <c r="G498"/>
      <c r="I498"/>
      <c r="J498"/>
      <c r="K498"/>
      <c r="L498"/>
      <c r="M498"/>
      <c r="N498"/>
      <c r="O498"/>
      <c r="Q498" s="305" t="str">
        <f>'Look Up Values'!AE495</f>
        <v>110206 wastes from copper hydrometallurgical processes other than those mentioned in 11 02 05</v>
      </c>
      <c r="R498" s="177" t="s">
        <v>100</v>
      </c>
      <c r="S498" s="296" t="str">
        <f t="shared" si="31"/>
        <v>110206 wastes from copper hydrometallurgical processes other than those mentioned in 11 02 05</v>
      </c>
      <c r="T498" s="228"/>
      <c r="U498" s="310" t="str">
        <f>'Look Up Values'!AE495</f>
        <v>110206 wastes from copper hydrometallurgical processes other than those mentioned in 11 02 05</v>
      </c>
      <c r="V498" s="177" t="s">
        <v>100</v>
      </c>
      <c r="W498" s="311" t="str">
        <f t="shared" si="32"/>
        <v>110206 wastes from copper hydrometallurgical processes other than those mentioned in 11 02 05</v>
      </c>
    </row>
    <row r="499" spans="1:23" ht="33" customHeight="1">
      <c r="A499"/>
      <c r="B499"/>
      <c r="C499"/>
      <c r="D499"/>
      <c r="E499"/>
      <c r="F499"/>
      <c r="G499"/>
      <c r="I499"/>
      <c r="J499"/>
      <c r="K499"/>
      <c r="L499"/>
      <c r="M499"/>
      <c r="N499"/>
      <c r="O499"/>
      <c r="Q499" s="305" t="str">
        <f>'Look Up Values'!AE496</f>
        <v>110207 other wastes containing hazardous substances</v>
      </c>
      <c r="R499" s="177" t="s">
        <v>100</v>
      </c>
      <c r="S499" s="296" t="str">
        <f t="shared" si="31"/>
        <v>110207 other wastes containing hazardous substances</v>
      </c>
      <c r="T499" s="228"/>
      <c r="U499" s="310" t="str">
        <f>'Look Up Values'!AE496</f>
        <v>110207 other wastes containing hazardous substances</v>
      </c>
      <c r="V499" s="177" t="s">
        <v>100</v>
      </c>
      <c r="W499" s="311" t="str">
        <f t="shared" si="32"/>
        <v>110207 other wastes containing hazardous substances</v>
      </c>
    </row>
    <row r="500" spans="1:23" ht="33" customHeight="1">
      <c r="A500"/>
      <c r="B500"/>
      <c r="C500"/>
      <c r="D500"/>
      <c r="E500"/>
      <c r="F500"/>
      <c r="G500"/>
      <c r="I500"/>
      <c r="J500"/>
      <c r="K500"/>
      <c r="L500"/>
      <c r="M500"/>
      <c r="N500"/>
      <c r="O500"/>
      <c r="Q500" s="305" t="str">
        <f>'Look Up Values'!AE497</f>
        <v>110299 wastes not otherwise specified</v>
      </c>
      <c r="R500" s="177" t="s">
        <v>100</v>
      </c>
      <c r="S500" s="296" t="str">
        <f t="shared" si="31"/>
        <v>110299 wastes not otherwise specified</v>
      </c>
      <c r="T500" s="228"/>
      <c r="U500" s="310" t="str">
        <f>'Look Up Values'!AE497</f>
        <v>110299 wastes not otherwise specified</v>
      </c>
      <c r="V500" s="177" t="s">
        <v>100</v>
      </c>
      <c r="W500" s="311" t="str">
        <f t="shared" si="32"/>
        <v>110299 wastes not otherwise specified</v>
      </c>
    </row>
    <row r="501" spans="1:23" ht="33" customHeight="1">
      <c r="A501"/>
      <c r="B501"/>
      <c r="C501"/>
      <c r="D501"/>
      <c r="E501"/>
      <c r="F501"/>
      <c r="G501"/>
      <c r="I501"/>
      <c r="J501"/>
      <c r="K501"/>
      <c r="L501"/>
      <c r="M501"/>
      <c r="N501"/>
      <c r="O501"/>
      <c r="Q501" s="305" t="str">
        <f>'Look Up Values'!AE498</f>
        <v>110301 wastes containing cyanide</v>
      </c>
      <c r="R501" s="177" t="s">
        <v>100</v>
      </c>
      <c r="S501" s="296" t="str">
        <f t="shared" si="31"/>
        <v>110301 wastes containing cyanide</v>
      </c>
      <c r="T501" s="228"/>
      <c r="U501" s="310" t="str">
        <f>'Look Up Values'!AE498</f>
        <v>110301 wastes containing cyanide</v>
      </c>
      <c r="V501" s="177" t="s">
        <v>100</v>
      </c>
      <c r="W501" s="311" t="str">
        <f t="shared" si="32"/>
        <v>110301 wastes containing cyanide</v>
      </c>
    </row>
    <row r="502" spans="1:23" ht="33" customHeight="1">
      <c r="A502"/>
      <c r="B502"/>
      <c r="C502"/>
      <c r="D502"/>
      <c r="E502"/>
      <c r="F502"/>
      <c r="G502"/>
      <c r="I502"/>
      <c r="J502"/>
      <c r="K502"/>
      <c r="L502"/>
      <c r="M502"/>
      <c r="N502"/>
      <c r="O502"/>
      <c r="Q502" s="305" t="str">
        <f>'Look Up Values'!AE499</f>
        <v>110302 other wastes</v>
      </c>
      <c r="R502" s="177" t="s">
        <v>100</v>
      </c>
      <c r="S502" s="296" t="str">
        <f t="shared" si="31"/>
        <v>110302 other wastes</v>
      </c>
      <c r="T502" s="228"/>
      <c r="U502" s="310" t="str">
        <f>'Look Up Values'!AE499</f>
        <v>110302 other wastes</v>
      </c>
      <c r="V502" s="177" t="s">
        <v>100</v>
      </c>
      <c r="W502" s="311" t="str">
        <f t="shared" si="32"/>
        <v>110302 other wastes</v>
      </c>
    </row>
    <row r="503" spans="1:23" ht="33" customHeight="1">
      <c r="A503"/>
      <c r="B503"/>
      <c r="C503"/>
      <c r="D503"/>
      <c r="E503"/>
      <c r="F503"/>
      <c r="G503"/>
      <c r="I503"/>
      <c r="J503"/>
      <c r="K503"/>
      <c r="L503"/>
      <c r="M503"/>
      <c r="N503"/>
      <c r="O503"/>
      <c r="Q503" s="305" t="str">
        <f>'Look Up Values'!AE500</f>
        <v>110501 hard zinc</v>
      </c>
      <c r="R503" s="177" t="s">
        <v>100</v>
      </c>
      <c r="S503" s="296" t="str">
        <f t="shared" si="31"/>
        <v>110501 hard zinc</v>
      </c>
      <c r="T503" s="228"/>
      <c r="U503" s="310" t="str">
        <f>'Look Up Values'!AE500</f>
        <v>110501 hard zinc</v>
      </c>
      <c r="V503" s="177" t="s">
        <v>100</v>
      </c>
      <c r="W503" s="311" t="str">
        <f t="shared" si="32"/>
        <v>110501 hard zinc</v>
      </c>
    </row>
    <row r="504" spans="1:23" ht="33" customHeight="1">
      <c r="A504"/>
      <c r="B504"/>
      <c r="C504"/>
      <c r="D504"/>
      <c r="E504"/>
      <c r="F504"/>
      <c r="G504"/>
      <c r="I504"/>
      <c r="J504"/>
      <c r="K504"/>
      <c r="L504"/>
      <c r="M504"/>
      <c r="N504"/>
      <c r="O504"/>
      <c r="Q504" s="305" t="str">
        <f>'Look Up Values'!AE501</f>
        <v>110502 zinc ash</v>
      </c>
      <c r="R504" s="177" t="s">
        <v>100</v>
      </c>
      <c r="S504" s="296" t="str">
        <f t="shared" si="31"/>
        <v>110502 zinc ash</v>
      </c>
      <c r="T504" s="228"/>
      <c r="U504" s="310" t="str">
        <f>'Look Up Values'!AE501</f>
        <v>110502 zinc ash</v>
      </c>
      <c r="V504" s="177" t="s">
        <v>100</v>
      </c>
      <c r="W504" s="311" t="str">
        <f t="shared" si="32"/>
        <v>110502 zinc ash</v>
      </c>
    </row>
    <row r="505" spans="1:23" ht="33" customHeight="1">
      <c r="A505"/>
      <c r="B505"/>
      <c r="C505"/>
      <c r="D505"/>
      <c r="E505"/>
      <c r="F505"/>
      <c r="G505"/>
      <c r="I505"/>
      <c r="J505"/>
      <c r="K505"/>
      <c r="L505"/>
      <c r="M505"/>
      <c r="N505"/>
      <c r="O505"/>
      <c r="Q505" s="305" t="str">
        <f>'Look Up Values'!AE502</f>
        <v>110503 solid wastes from gas treatment</v>
      </c>
      <c r="R505" s="177" t="s">
        <v>100</v>
      </c>
      <c r="S505" s="296" t="str">
        <f t="shared" si="31"/>
        <v>110503 solid wastes from gas treatment</v>
      </c>
      <c r="T505" s="228"/>
      <c r="U505" s="310" t="str">
        <f>'Look Up Values'!AE502</f>
        <v>110503 solid wastes from gas treatment</v>
      </c>
      <c r="V505" s="177" t="s">
        <v>100</v>
      </c>
      <c r="W505" s="311" t="str">
        <f t="shared" si="32"/>
        <v>110503 solid wastes from gas treatment</v>
      </c>
    </row>
    <row r="506" spans="1:23" ht="33" customHeight="1">
      <c r="A506"/>
      <c r="B506"/>
      <c r="C506"/>
      <c r="D506"/>
      <c r="E506"/>
      <c r="F506"/>
      <c r="G506"/>
      <c r="I506"/>
      <c r="J506"/>
      <c r="K506"/>
      <c r="L506"/>
      <c r="M506"/>
      <c r="N506"/>
      <c r="O506"/>
      <c r="Q506" s="305" t="str">
        <f>'Look Up Values'!AE503</f>
        <v>110504 spent flux</v>
      </c>
      <c r="R506" s="177" t="s">
        <v>100</v>
      </c>
      <c r="S506" s="296" t="str">
        <f t="shared" si="31"/>
        <v>110504 spent flux</v>
      </c>
      <c r="T506" s="228"/>
      <c r="U506" s="310" t="str">
        <f>'Look Up Values'!AE503</f>
        <v>110504 spent flux</v>
      </c>
      <c r="V506" s="177" t="s">
        <v>100</v>
      </c>
      <c r="W506" s="311" t="str">
        <f t="shared" si="32"/>
        <v>110504 spent flux</v>
      </c>
    </row>
    <row r="507" spans="1:23" ht="33" customHeight="1">
      <c r="A507"/>
      <c r="B507"/>
      <c r="C507"/>
      <c r="D507"/>
      <c r="E507"/>
      <c r="F507"/>
      <c r="G507"/>
      <c r="I507"/>
      <c r="J507"/>
      <c r="K507"/>
      <c r="L507"/>
      <c r="M507"/>
      <c r="N507"/>
      <c r="O507"/>
      <c r="Q507" s="305" t="str">
        <f>'Look Up Values'!AE504</f>
        <v>110599 wastes not otherwise specified</v>
      </c>
      <c r="R507" s="177" t="s">
        <v>100</v>
      </c>
      <c r="S507" s="296" t="str">
        <f t="shared" si="31"/>
        <v>110599 wastes not otherwise specified</v>
      </c>
      <c r="T507" s="228"/>
      <c r="U507" s="310" t="str">
        <f>'Look Up Values'!AE504</f>
        <v>110599 wastes not otherwise specified</v>
      </c>
      <c r="V507" s="177" t="s">
        <v>100</v>
      </c>
      <c r="W507" s="311" t="str">
        <f t="shared" si="32"/>
        <v>110599 wastes not otherwise specified</v>
      </c>
    </row>
    <row r="508" spans="1:23" ht="33" customHeight="1">
      <c r="A508"/>
      <c r="B508"/>
      <c r="C508"/>
      <c r="D508"/>
      <c r="E508"/>
      <c r="F508"/>
      <c r="G508"/>
      <c r="I508"/>
      <c r="J508"/>
      <c r="K508"/>
      <c r="L508"/>
      <c r="M508"/>
      <c r="N508"/>
      <c r="O508"/>
      <c r="Q508" s="305" t="str">
        <f>'Look Up Values'!AE505</f>
        <v>120101 ferrous metal filings and turnings</v>
      </c>
      <c r="R508" s="177" t="s">
        <v>100</v>
      </c>
      <c r="S508" s="296" t="str">
        <f t="shared" si="31"/>
        <v>120101 ferrous metal filings and turnings</v>
      </c>
      <c r="T508" s="228"/>
      <c r="U508" s="310" t="str">
        <f>'Look Up Values'!AE505</f>
        <v>120101 ferrous metal filings and turnings</v>
      </c>
      <c r="V508" s="177" t="s">
        <v>100</v>
      </c>
      <c r="W508" s="311" t="str">
        <f t="shared" si="32"/>
        <v>120101 ferrous metal filings and turnings</v>
      </c>
    </row>
    <row r="509" spans="1:23" ht="33" customHeight="1">
      <c r="A509"/>
      <c r="B509"/>
      <c r="C509"/>
      <c r="D509"/>
      <c r="E509"/>
      <c r="F509"/>
      <c r="G509"/>
      <c r="I509"/>
      <c r="J509"/>
      <c r="K509"/>
      <c r="L509"/>
      <c r="M509"/>
      <c r="N509"/>
      <c r="O509"/>
      <c r="Q509" s="305" t="str">
        <f>'Look Up Values'!AE506</f>
        <v>120102 ferrous metal dust and particles</v>
      </c>
      <c r="R509" s="177" t="s">
        <v>100</v>
      </c>
      <c r="S509" s="296" t="str">
        <f t="shared" si="31"/>
        <v>120102 ferrous metal dust and particles</v>
      </c>
      <c r="T509" s="228"/>
      <c r="U509" s="310" t="str">
        <f>'Look Up Values'!AE506</f>
        <v>120102 ferrous metal dust and particles</v>
      </c>
      <c r="V509" s="177" t="s">
        <v>100</v>
      </c>
      <c r="W509" s="311" t="str">
        <f t="shared" si="32"/>
        <v>120102 ferrous metal dust and particles</v>
      </c>
    </row>
    <row r="510" spans="1:23" ht="33" customHeight="1">
      <c r="A510"/>
      <c r="B510"/>
      <c r="C510"/>
      <c r="D510"/>
      <c r="E510"/>
      <c r="F510"/>
      <c r="G510"/>
      <c r="I510"/>
      <c r="J510"/>
      <c r="K510"/>
      <c r="L510"/>
      <c r="M510"/>
      <c r="N510"/>
      <c r="O510"/>
      <c r="Q510" s="305" t="str">
        <f>'Look Up Values'!AE507</f>
        <v>120103 non-ferrous metal filings and turnings</v>
      </c>
      <c r="R510" s="177" t="s">
        <v>100</v>
      </c>
      <c r="S510" s="296" t="str">
        <f t="shared" si="31"/>
        <v>120103 non-ferrous metal filings and turnings</v>
      </c>
      <c r="T510" s="228"/>
      <c r="U510" s="310" t="str">
        <f>'Look Up Values'!AE507</f>
        <v>120103 non-ferrous metal filings and turnings</v>
      </c>
      <c r="V510" s="177" t="s">
        <v>100</v>
      </c>
      <c r="W510" s="311" t="str">
        <f t="shared" si="32"/>
        <v>120103 non-ferrous metal filings and turnings</v>
      </c>
    </row>
    <row r="511" spans="1:23" ht="33" customHeight="1">
      <c r="A511"/>
      <c r="B511"/>
      <c r="C511"/>
      <c r="D511"/>
      <c r="E511"/>
      <c r="F511"/>
      <c r="G511"/>
      <c r="I511"/>
      <c r="J511"/>
      <c r="K511"/>
      <c r="L511"/>
      <c r="M511"/>
      <c r="N511"/>
      <c r="O511"/>
      <c r="Q511" s="305" t="str">
        <f>'Look Up Values'!AE508</f>
        <v>120104 non-ferrous metal dust and particles</v>
      </c>
      <c r="R511" s="177" t="s">
        <v>100</v>
      </c>
      <c r="S511" s="296" t="str">
        <f t="shared" si="31"/>
        <v>120104 non-ferrous metal dust and particles</v>
      </c>
      <c r="T511" s="228"/>
      <c r="U511" s="310" t="str">
        <f>'Look Up Values'!AE508</f>
        <v>120104 non-ferrous metal dust and particles</v>
      </c>
      <c r="V511" s="177" t="s">
        <v>100</v>
      </c>
      <c r="W511" s="311" t="str">
        <f t="shared" si="32"/>
        <v>120104 non-ferrous metal dust and particles</v>
      </c>
    </row>
    <row r="512" spans="1:23" ht="33" customHeight="1">
      <c r="A512"/>
      <c r="B512"/>
      <c r="C512"/>
      <c r="D512"/>
      <c r="E512"/>
      <c r="F512"/>
      <c r="G512"/>
      <c r="I512"/>
      <c r="J512"/>
      <c r="K512"/>
      <c r="L512"/>
      <c r="M512"/>
      <c r="N512"/>
      <c r="O512"/>
      <c r="Q512" s="305" t="str">
        <f>'Look Up Values'!AE509</f>
        <v>120105 plastics shavings and turnings</v>
      </c>
      <c r="R512" s="177" t="s">
        <v>100</v>
      </c>
      <c r="S512" s="296" t="str">
        <f t="shared" si="31"/>
        <v>120105 plastics shavings and turnings</v>
      </c>
      <c r="T512" s="228"/>
      <c r="U512" s="310" t="str">
        <f>'Look Up Values'!AE509</f>
        <v>120105 plastics shavings and turnings</v>
      </c>
      <c r="V512" s="177" t="s">
        <v>100</v>
      </c>
      <c r="W512" s="311" t="str">
        <f t="shared" si="32"/>
        <v>120105 plastics shavings and turnings</v>
      </c>
    </row>
    <row r="513" spans="1:23" ht="33" customHeight="1">
      <c r="A513"/>
      <c r="B513"/>
      <c r="C513"/>
      <c r="D513"/>
      <c r="E513"/>
      <c r="F513"/>
      <c r="G513"/>
      <c r="I513"/>
      <c r="J513"/>
      <c r="K513"/>
      <c r="L513"/>
      <c r="M513"/>
      <c r="N513"/>
      <c r="O513"/>
      <c r="Q513" s="305" t="str">
        <f>'Look Up Values'!AE510</f>
        <v>120106 mineral-based machining oils containing halogens (except emulsions and solutions)</v>
      </c>
      <c r="R513" s="177" t="s">
        <v>100</v>
      </c>
      <c r="S513" s="296" t="str">
        <f t="shared" si="31"/>
        <v>120106 mineral-based machining oils containing halogens (except emulsions and solutions)</v>
      </c>
      <c r="T513" s="228"/>
      <c r="U513" s="310" t="str">
        <f>'Look Up Values'!AE510</f>
        <v>120106 mineral-based machining oils containing halogens (except emulsions and solutions)</v>
      </c>
      <c r="V513" s="177" t="s">
        <v>100</v>
      </c>
      <c r="W513" s="311" t="str">
        <f t="shared" si="32"/>
        <v>120106 mineral-based machining oils containing halogens (except emulsions and solutions)</v>
      </c>
    </row>
    <row r="514" spans="1:23" ht="33" customHeight="1">
      <c r="A514"/>
      <c r="B514"/>
      <c r="C514"/>
      <c r="D514"/>
      <c r="E514"/>
      <c r="F514"/>
      <c r="G514"/>
      <c r="I514"/>
      <c r="J514"/>
      <c r="K514"/>
      <c r="L514"/>
      <c r="M514"/>
      <c r="N514"/>
      <c r="O514"/>
      <c r="Q514" s="305" t="str">
        <f>'Look Up Values'!AE511</f>
        <v>120107 mineral-based machining oils free of halogens (except emulsions and solutions)</v>
      </c>
      <c r="R514" s="177" t="s">
        <v>100</v>
      </c>
      <c r="S514" s="296" t="str">
        <f t="shared" si="31"/>
        <v>120107 mineral-based machining oils free of halogens (except emulsions and solutions)</v>
      </c>
      <c r="T514" s="228"/>
      <c r="U514" s="310" t="str">
        <f>'Look Up Values'!AE511</f>
        <v>120107 mineral-based machining oils free of halogens (except emulsions and solutions)</v>
      </c>
      <c r="V514" s="177" t="s">
        <v>100</v>
      </c>
      <c r="W514" s="311" t="str">
        <f t="shared" si="32"/>
        <v>120107 mineral-based machining oils free of halogens (except emulsions and solutions)</v>
      </c>
    </row>
    <row r="515" spans="1:23" ht="33" customHeight="1">
      <c r="A515"/>
      <c r="B515"/>
      <c r="C515"/>
      <c r="D515"/>
      <c r="E515"/>
      <c r="F515"/>
      <c r="G515"/>
      <c r="I515"/>
      <c r="J515"/>
      <c r="K515"/>
      <c r="L515"/>
      <c r="M515"/>
      <c r="N515"/>
      <c r="O515"/>
      <c r="Q515" s="305" t="str">
        <f>'Look Up Values'!AE512</f>
        <v>120108 machining emulsions and solutions containing halogens</v>
      </c>
      <c r="R515" s="177" t="s">
        <v>100</v>
      </c>
      <c r="S515" s="296" t="str">
        <f t="shared" si="31"/>
        <v>120108 machining emulsions and solutions containing halogens</v>
      </c>
      <c r="T515" s="228"/>
      <c r="U515" s="310" t="str">
        <f>'Look Up Values'!AE512</f>
        <v>120108 machining emulsions and solutions containing halogens</v>
      </c>
      <c r="V515" s="177" t="s">
        <v>100</v>
      </c>
      <c r="W515" s="311" t="str">
        <f t="shared" si="32"/>
        <v>120108 machining emulsions and solutions containing halogens</v>
      </c>
    </row>
    <row r="516" spans="1:23" ht="33" customHeight="1">
      <c r="A516"/>
      <c r="B516"/>
      <c r="C516"/>
      <c r="D516"/>
      <c r="E516"/>
      <c r="F516"/>
      <c r="G516"/>
      <c r="I516"/>
      <c r="J516"/>
      <c r="K516"/>
      <c r="L516"/>
      <c r="M516"/>
      <c r="N516"/>
      <c r="O516"/>
      <c r="Q516" s="305" t="str">
        <f>'Look Up Values'!AE513</f>
        <v>120109 machining emulsions and solutions free of halogens</v>
      </c>
      <c r="R516" s="177" t="s">
        <v>100</v>
      </c>
      <c r="S516" s="296" t="str">
        <f t="shared" si="31"/>
        <v>120109 machining emulsions and solutions free of halogens</v>
      </c>
      <c r="T516" s="228"/>
      <c r="U516" s="310" t="str">
        <f>'Look Up Values'!AE513</f>
        <v>120109 machining emulsions and solutions free of halogens</v>
      </c>
      <c r="V516" s="177" t="s">
        <v>100</v>
      </c>
      <c r="W516" s="311" t="str">
        <f t="shared" si="32"/>
        <v>120109 machining emulsions and solutions free of halogens</v>
      </c>
    </row>
    <row r="517" spans="1:23" ht="33" customHeight="1">
      <c r="A517"/>
      <c r="B517"/>
      <c r="C517"/>
      <c r="D517"/>
      <c r="E517"/>
      <c r="F517"/>
      <c r="G517"/>
      <c r="I517"/>
      <c r="J517"/>
      <c r="K517"/>
      <c r="L517"/>
      <c r="M517"/>
      <c r="N517"/>
      <c r="O517"/>
      <c r="Q517" s="305" t="str">
        <f>'Look Up Values'!AE514</f>
        <v>120110 synthetic machining oils</v>
      </c>
      <c r="R517" s="177" t="s">
        <v>100</v>
      </c>
      <c r="S517" s="296" t="str">
        <f t="shared" si="31"/>
        <v>120110 synthetic machining oils</v>
      </c>
      <c r="T517" s="228"/>
      <c r="U517" s="310" t="str">
        <f>'Look Up Values'!AE514</f>
        <v>120110 synthetic machining oils</v>
      </c>
      <c r="V517" s="177" t="s">
        <v>100</v>
      </c>
      <c r="W517" s="311" t="str">
        <f t="shared" si="32"/>
        <v>120110 synthetic machining oils</v>
      </c>
    </row>
    <row r="518" spans="1:23" ht="33" customHeight="1">
      <c r="A518"/>
      <c r="B518"/>
      <c r="C518"/>
      <c r="D518"/>
      <c r="E518"/>
      <c r="F518"/>
      <c r="G518"/>
      <c r="I518"/>
      <c r="J518"/>
      <c r="K518"/>
      <c r="L518"/>
      <c r="M518"/>
      <c r="N518"/>
      <c r="O518"/>
      <c r="Q518" s="305" t="str">
        <f>'Look Up Values'!AE515</f>
        <v>120112 spent waxes and fats</v>
      </c>
      <c r="R518" s="177" t="s">
        <v>100</v>
      </c>
      <c r="S518" s="296" t="str">
        <f t="shared" ref="S518:S581" si="33">IF(R518="Yes",Q518,"")</f>
        <v>120112 spent waxes and fats</v>
      </c>
      <c r="T518" s="228"/>
      <c r="U518" s="310" t="str">
        <f>'Look Up Values'!AE515</f>
        <v>120112 spent waxes and fats</v>
      </c>
      <c r="V518" s="177" t="s">
        <v>100</v>
      </c>
      <c r="W518" s="311" t="str">
        <f t="shared" ref="W518:W581" si="34">IF(V518="Yes",U518,"")</f>
        <v>120112 spent waxes and fats</v>
      </c>
    </row>
    <row r="519" spans="1:23" ht="33" customHeight="1">
      <c r="A519"/>
      <c r="B519"/>
      <c r="C519"/>
      <c r="D519"/>
      <c r="E519"/>
      <c r="F519"/>
      <c r="G519"/>
      <c r="I519"/>
      <c r="J519"/>
      <c r="K519"/>
      <c r="L519"/>
      <c r="M519"/>
      <c r="N519"/>
      <c r="O519"/>
      <c r="Q519" s="305" t="str">
        <f>'Look Up Values'!AE516</f>
        <v>120113 welding wastes</v>
      </c>
      <c r="R519" s="177" t="s">
        <v>100</v>
      </c>
      <c r="S519" s="296" t="str">
        <f t="shared" si="33"/>
        <v>120113 welding wastes</v>
      </c>
      <c r="T519" s="228"/>
      <c r="U519" s="310" t="str">
        <f>'Look Up Values'!AE516</f>
        <v>120113 welding wastes</v>
      </c>
      <c r="V519" s="177" t="s">
        <v>100</v>
      </c>
      <c r="W519" s="311" t="str">
        <f t="shared" si="34"/>
        <v>120113 welding wastes</v>
      </c>
    </row>
    <row r="520" spans="1:23" ht="33" customHeight="1">
      <c r="A520"/>
      <c r="B520"/>
      <c r="C520"/>
      <c r="D520"/>
      <c r="E520"/>
      <c r="F520"/>
      <c r="G520"/>
      <c r="I520"/>
      <c r="J520"/>
      <c r="K520"/>
      <c r="L520"/>
      <c r="M520"/>
      <c r="N520"/>
      <c r="O520"/>
      <c r="Q520" s="305" t="str">
        <f>'Look Up Values'!AE517</f>
        <v>120114 machining sludges containing hazardous substances</v>
      </c>
      <c r="R520" s="177" t="s">
        <v>100</v>
      </c>
      <c r="S520" s="296" t="str">
        <f t="shared" si="33"/>
        <v>120114 machining sludges containing hazardous substances</v>
      </c>
      <c r="T520" s="228"/>
      <c r="U520" s="310" t="str">
        <f>'Look Up Values'!AE517</f>
        <v>120114 machining sludges containing hazardous substances</v>
      </c>
      <c r="V520" s="177" t="s">
        <v>100</v>
      </c>
      <c r="W520" s="311" t="str">
        <f t="shared" si="34"/>
        <v>120114 machining sludges containing hazardous substances</v>
      </c>
    </row>
    <row r="521" spans="1:23" ht="33" customHeight="1">
      <c r="A521"/>
      <c r="B521"/>
      <c r="C521"/>
      <c r="D521"/>
      <c r="E521"/>
      <c r="F521"/>
      <c r="G521"/>
      <c r="I521"/>
      <c r="J521"/>
      <c r="K521"/>
      <c r="L521"/>
      <c r="M521"/>
      <c r="N521"/>
      <c r="O521"/>
      <c r="Q521" s="305" t="str">
        <f>'Look Up Values'!AE518</f>
        <v>120115 machining sludges other than those mentioned in 12 01 14</v>
      </c>
      <c r="R521" s="177" t="s">
        <v>100</v>
      </c>
      <c r="S521" s="296" t="str">
        <f t="shared" si="33"/>
        <v>120115 machining sludges other than those mentioned in 12 01 14</v>
      </c>
      <c r="T521" s="228"/>
      <c r="U521" s="310" t="str">
        <f>'Look Up Values'!AE518</f>
        <v>120115 machining sludges other than those mentioned in 12 01 14</v>
      </c>
      <c r="V521" s="177" t="s">
        <v>100</v>
      </c>
      <c r="W521" s="311" t="str">
        <f t="shared" si="34"/>
        <v>120115 machining sludges other than those mentioned in 12 01 14</v>
      </c>
    </row>
    <row r="522" spans="1:23" ht="33" customHeight="1">
      <c r="A522"/>
      <c r="B522"/>
      <c r="C522"/>
      <c r="D522"/>
      <c r="E522"/>
      <c r="F522"/>
      <c r="G522"/>
      <c r="I522"/>
      <c r="J522"/>
      <c r="K522"/>
      <c r="L522"/>
      <c r="M522"/>
      <c r="N522"/>
      <c r="O522"/>
      <c r="Q522" s="305" t="str">
        <f>'Look Up Values'!AE519</f>
        <v>120116 waste blasting material containing hazardous substances</v>
      </c>
      <c r="R522" s="177" t="s">
        <v>100</v>
      </c>
      <c r="S522" s="296" t="str">
        <f t="shared" si="33"/>
        <v>120116 waste blasting material containing hazardous substances</v>
      </c>
      <c r="T522" s="228"/>
      <c r="U522" s="310" t="str">
        <f>'Look Up Values'!AE519</f>
        <v>120116 waste blasting material containing hazardous substances</v>
      </c>
      <c r="V522" s="177" t="s">
        <v>100</v>
      </c>
      <c r="W522" s="311" t="str">
        <f t="shared" si="34"/>
        <v>120116 waste blasting material containing hazardous substances</v>
      </c>
    </row>
    <row r="523" spans="1:23" ht="33" customHeight="1">
      <c r="A523"/>
      <c r="B523"/>
      <c r="C523"/>
      <c r="D523"/>
      <c r="E523"/>
      <c r="F523"/>
      <c r="G523"/>
      <c r="I523"/>
      <c r="J523"/>
      <c r="K523"/>
      <c r="L523"/>
      <c r="M523"/>
      <c r="N523"/>
      <c r="O523"/>
      <c r="Q523" s="305" t="str">
        <f>'Look Up Values'!AE520</f>
        <v>120117 waste blasting material other than those mentioned in 12 01 16</v>
      </c>
      <c r="R523" s="177" t="s">
        <v>100</v>
      </c>
      <c r="S523" s="296" t="str">
        <f t="shared" si="33"/>
        <v>120117 waste blasting material other than those mentioned in 12 01 16</v>
      </c>
      <c r="T523" s="228"/>
      <c r="U523" s="310" t="str">
        <f>'Look Up Values'!AE520</f>
        <v>120117 waste blasting material other than those mentioned in 12 01 16</v>
      </c>
      <c r="V523" s="177" t="s">
        <v>100</v>
      </c>
      <c r="W523" s="311" t="str">
        <f t="shared" si="34"/>
        <v>120117 waste blasting material other than those mentioned in 12 01 16</v>
      </c>
    </row>
    <row r="524" spans="1:23" ht="33" customHeight="1">
      <c r="A524"/>
      <c r="B524"/>
      <c r="C524"/>
      <c r="D524"/>
      <c r="E524"/>
      <c r="F524"/>
      <c r="G524"/>
      <c r="I524"/>
      <c r="J524"/>
      <c r="K524"/>
      <c r="L524"/>
      <c r="M524"/>
      <c r="N524"/>
      <c r="O524"/>
      <c r="Q524" s="305" t="str">
        <f>'Look Up Values'!AE521</f>
        <v>120118 metal sludge (grinding, honing and lapping sludge) containing oil</v>
      </c>
      <c r="R524" s="177" t="s">
        <v>100</v>
      </c>
      <c r="S524" s="296" t="str">
        <f t="shared" si="33"/>
        <v>120118 metal sludge (grinding, honing and lapping sludge) containing oil</v>
      </c>
      <c r="T524" s="228"/>
      <c r="U524" s="310" t="str">
        <f>'Look Up Values'!AE521</f>
        <v>120118 metal sludge (grinding, honing and lapping sludge) containing oil</v>
      </c>
      <c r="V524" s="177" t="s">
        <v>100</v>
      </c>
      <c r="W524" s="311" t="str">
        <f t="shared" si="34"/>
        <v>120118 metal sludge (grinding, honing and lapping sludge) containing oil</v>
      </c>
    </row>
    <row r="525" spans="1:23" ht="33" customHeight="1">
      <c r="A525"/>
      <c r="B525"/>
      <c r="C525"/>
      <c r="D525"/>
      <c r="E525"/>
      <c r="F525"/>
      <c r="G525"/>
      <c r="I525"/>
      <c r="J525"/>
      <c r="K525"/>
      <c r="L525"/>
      <c r="M525"/>
      <c r="N525"/>
      <c r="O525"/>
      <c r="Q525" s="305" t="str">
        <f>'Look Up Values'!AE522</f>
        <v>120119 readily biodegradable machining oil</v>
      </c>
      <c r="R525" s="177" t="s">
        <v>100</v>
      </c>
      <c r="S525" s="296" t="str">
        <f t="shared" si="33"/>
        <v>120119 readily biodegradable machining oil</v>
      </c>
      <c r="T525" s="228"/>
      <c r="U525" s="310" t="str">
        <f>'Look Up Values'!AE522</f>
        <v>120119 readily biodegradable machining oil</v>
      </c>
      <c r="V525" s="177" t="s">
        <v>100</v>
      </c>
      <c r="W525" s="311" t="str">
        <f t="shared" si="34"/>
        <v>120119 readily biodegradable machining oil</v>
      </c>
    </row>
    <row r="526" spans="1:23" ht="33" customHeight="1">
      <c r="A526"/>
      <c r="B526"/>
      <c r="C526"/>
      <c r="D526"/>
      <c r="E526"/>
      <c r="F526"/>
      <c r="G526"/>
      <c r="I526"/>
      <c r="J526"/>
      <c r="K526"/>
      <c r="L526"/>
      <c r="M526"/>
      <c r="N526"/>
      <c r="O526"/>
      <c r="Q526" s="305" t="str">
        <f>'Look Up Values'!AE523</f>
        <v>120120 spent grinding bodies and grinding materials containing hazardous substances</v>
      </c>
      <c r="R526" s="177" t="s">
        <v>100</v>
      </c>
      <c r="S526" s="296" t="str">
        <f t="shared" si="33"/>
        <v>120120 spent grinding bodies and grinding materials containing hazardous substances</v>
      </c>
      <c r="T526" s="228"/>
      <c r="U526" s="310" t="str">
        <f>'Look Up Values'!AE523</f>
        <v>120120 spent grinding bodies and grinding materials containing hazardous substances</v>
      </c>
      <c r="V526" s="177" t="s">
        <v>100</v>
      </c>
      <c r="W526" s="311" t="str">
        <f t="shared" si="34"/>
        <v>120120 spent grinding bodies and grinding materials containing hazardous substances</v>
      </c>
    </row>
    <row r="527" spans="1:23" ht="33" customHeight="1">
      <c r="A527"/>
      <c r="B527"/>
      <c r="C527"/>
      <c r="D527"/>
      <c r="E527"/>
      <c r="F527"/>
      <c r="G527"/>
      <c r="I527"/>
      <c r="J527"/>
      <c r="K527"/>
      <c r="L527"/>
      <c r="M527"/>
      <c r="N527"/>
      <c r="O527"/>
      <c r="Q527" s="305" t="str">
        <f>'Look Up Values'!AE524</f>
        <v>120121 spent grinding bodies and grinding materials other than those mentioned in 12 01 20</v>
      </c>
      <c r="R527" s="177" t="s">
        <v>100</v>
      </c>
      <c r="S527" s="296" t="str">
        <f t="shared" si="33"/>
        <v>120121 spent grinding bodies and grinding materials other than those mentioned in 12 01 20</v>
      </c>
      <c r="T527" s="228"/>
      <c r="U527" s="310" t="str">
        <f>'Look Up Values'!AE524</f>
        <v>120121 spent grinding bodies and grinding materials other than those mentioned in 12 01 20</v>
      </c>
      <c r="V527" s="177" t="s">
        <v>100</v>
      </c>
      <c r="W527" s="311" t="str">
        <f t="shared" si="34"/>
        <v>120121 spent grinding bodies and grinding materials other than those mentioned in 12 01 20</v>
      </c>
    </row>
    <row r="528" spans="1:23" ht="33" customHeight="1">
      <c r="A528"/>
      <c r="B528"/>
      <c r="C528"/>
      <c r="D528"/>
      <c r="E528"/>
      <c r="F528"/>
      <c r="G528"/>
      <c r="I528"/>
      <c r="J528"/>
      <c r="K528"/>
      <c r="L528"/>
      <c r="M528"/>
      <c r="N528"/>
      <c r="O528"/>
      <c r="Q528" s="305" t="str">
        <f>'Look Up Values'!AE525</f>
        <v>120199 wastes not otherwise specified</v>
      </c>
      <c r="R528" s="177" t="s">
        <v>100</v>
      </c>
      <c r="S528" s="296" t="str">
        <f t="shared" si="33"/>
        <v>120199 wastes not otherwise specified</v>
      </c>
      <c r="T528" s="228"/>
      <c r="U528" s="310" t="str">
        <f>'Look Up Values'!AE525</f>
        <v>120199 wastes not otherwise specified</v>
      </c>
      <c r="V528" s="177" t="s">
        <v>100</v>
      </c>
      <c r="W528" s="311" t="str">
        <f t="shared" si="34"/>
        <v>120199 wastes not otherwise specified</v>
      </c>
    </row>
    <row r="529" spans="1:23" ht="33" customHeight="1">
      <c r="A529"/>
      <c r="B529"/>
      <c r="C529"/>
      <c r="D529"/>
      <c r="E529"/>
      <c r="F529"/>
      <c r="G529"/>
      <c r="I529"/>
      <c r="J529"/>
      <c r="K529"/>
      <c r="L529"/>
      <c r="M529"/>
      <c r="N529"/>
      <c r="O529"/>
      <c r="Q529" s="305" t="str">
        <f>'Look Up Values'!AE526</f>
        <v>120301 aqueous washing liquids</v>
      </c>
      <c r="R529" s="177" t="s">
        <v>100</v>
      </c>
      <c r="S529" s="296" t="str">
        <f t="shared" si="33"/>
        <v>120301 aqueous washing liquids</v>
      </c>
      <c r="T529" s="228"/>
      <c r="U529" s="310" t="str">
        <f>'Look Up Values'!AE526</f>
        <v>120301 aqueous washing liquids</v>
      </c>
      <c r="V529" s="177" t="s">
        <v>100</v>
      </c>
      <c r="W529" s="311" t="str">
        <f t="shared" si="34"/>
        <v>120301 aqueous washing liquids</v>
      </c>
    </row>
    <row r="530" spans="1:23" ht="33" customHeight="1">
      <c r="A530"/>
      <c r="B530"/>
      <c r="C530"/>
      <c r="D530"/>
      <c r="E530"/>
      <c r="F530"/>
      <c r="G530"/>
      <c r="I530"/>
      <c r="J530"/>
      <c r="K530"/>
      <c r="L530"/>
      <c r="M530"/>
      <c r="N530"/>
      <c r="O530"/>
      <c r="Q530" s="305" t="str">
        <f>'Look Up Values'!AE527</f>
        <v>120302 steam degreasing wastes</v>
      </c>
      <c r="R530" s="177" t="s">
        <v>100</v>
      </c>
      <c r="S530" s="296" t="str">
        <f t="shared" si="33"/>
        <v>120302 steam degreasing wastes</v>
      </c>
      <c r="T530" s="228"/>
      <c r="U530" s="310" t="str">
        <f>'Look Up Values'!AE527</f>
        <v>120302 steam degreasing wastes</v>
      </c>
      <c r="V530" s="177" t="s">
        <v>100</v>
      </c>
      <c r="W530" s="311" t="str">
        <f t="shared" si="34"/>
        <v>120302 steam degreasing wastes</v>
      </c>
    </row>
    <row r="531" spans="1:23" ht="33" customHeight="1">
      <c r="A531"/>
      <c r="B531"/>
      <c r="C531"/>
      <c r="D531"/>
      <c r="E531"/>
      <c r="F531"/>
      <c r="G531"/>
      <c r="I531"/>
      <c r="J531"/>
      <c r="K531"/>
      <c r="L531"/>
      <c r="M531"/>
      <c r="N531"/>
      <c r="O531"/>
      <c r="Q531" s="305" t="str">
        <f>'Look Up Values'!AE528</f>
        <v xml:space="preserve">130101 hydraulic oils, containing PCBs  </v>
      </c>
      <c r="R531" s="177" t="s">
        <v>100</v>
      </c>
      <c r="S531" s="296" t="str">
        <f t="shared" si="33"/>
        <v xml:space="preserve">130101 hydraulic oils, containing PCBs  </v>
      </c>
      <c r="T531" s="228"/>
      <c r="U531" s="310" t="str">
        <f>'Look Up Values'!AE528</f>
        <v xml:space="preserve">130101 hydraulic oils, containing PCBs  </v>
      </c>
      <c r="V531" s="177" t="s">
        <v>100</v>
      </c>
      <c r="W531" s="311" t="str">
        <f t="shared" si="34"/>
        <v xml:space="preserve">130101 hydraulic oils, containing PCBs  </v>
      </c>
    </row>
    <row r="532" spans="1:23" ht="33" customHeight="1">
      <c r="A532"/>
      <c r="B532"/>
      <c r="C532"/>
      <c r="D532"/>
      <c r="E532"/>
      <c r="F532"/>
      <c r="G532"/>
      <c r="I532"/>
      <c r="J532"/>
      <c r="K532"/>
      <c r="L532"/>
      <c r="M532"/>
      <c r="N532"/>
      <c r="O532"/>
      <c r="Q532" s="305" t="str">
        <f>'Look Up Values'!AE529</f>
        <v>130104 chlorinated emulsions</v>
      </c>
      <c r="R532" s="177" t="s">
        <v>100</v>
      </c>
      <c r="S532" s="296" t="str">
        <f t="shared" si="33"/>
        <v>130104 chlorinated emulsions</v>
      </c>
      <c r="T532" s="228"/>
      <c r="U532" s="310" t="str">
        <f>'Look Up Values'!AE529</f>
        <v>130104 chlorinated emulsions</v>
      </c>
      <c r="V532" s="177" t="s">
        <v>100</v>
      </c>
      <c r="W532" s="311" t="str">
        <f t="shared" si="34"/>
        <v>130104 chlorinated emulsions</v>
      </c>
    </row>
    <row r="533" spans="1:23" ht="33" customHeight="1">
      <c r="A533"/>
      <c r="B533"/>
      <c r="C533"/>
      <c r="D533"/>
      <c r="E533"/>
      <c r="F533"/>
      <c r="G533"/>
      <c r="I533"/>
      <c r="J533"/>
      <c r="K533"/>
      <c r="L533"/>
      <c r="M533"/>
      <c r="N533"/>
      <c r="O533"/>
      <c r="Q533" s="305" t="str">
        <f>'Look Up Values'!AE530</f>
        <v>130105 non-chlorinated emulsions</v>
      </c>
      <c r="R533" s="177" t="s">
        <v>100</v>
      </c>
      <c r="S533" s="296" t="str">
        <f t="shared" si="33"/>
        <v>130105 non-chlorinated emulsions</v>
      </c>
      <c r="T533" s="228"/>
      <c r="U533" s="310" t="str">
        <f>'Look Up Values'!AE530</f>
        <v>130105 non-chlorinated emulsions</v>
      </c>
      <c r="V533" s="177" t="s">
        <v>100</v>
      </c>
      <c r="W533" s="311" t="str">
        <f t="shared" si="34"/>
        <v>130105 non-chlorinated emulsions</v>
      </c>
    </row>
    <row r="534" spans="1:23" ht="33" customHeight="1">
      <c r="A534"/>
      <c r="B534"/>
      <c r="C534"/>
      <c r="D534"/>
      <c r="E534"/>
      <c r="F534"/>
      <c r="G534"/>
      <c r="I534"/>
      <c r="J534"/>
      <c r="K534"/>
      <c r="L534"/>
      <c r="M534"/>
      <c r="N534"/>
      <c r="O534"/>
      <c r="Q534" s="305" t="str">
        <f>'Look Up Values'!AE531</f>
        <v>130109 mineral-based chlorinated hydraulic oils</v>
      </c>
      <c r="R534" s="177" t="s">
        <v>100</v>
      </c>
      <c r="S534" s="296" t="str">
        <f t="shared" si="33"/>
        <v>130109 mineral-based chlorinated hydraulic oils</v>
      </c>
      <c r="T534" s="228"/>
      <c r="U534" s="310" t="str">
        <f>'Look Up Values'!AE531</f>
        <v>130109 mineral-based chlorinated hydraulic oils</v>
      </c>
      <c r="V534" s="177" t="s">
        <v>100</v>
      </c>
      <c r="W534" s="311" t="str">
        <f t="shared" si="34"/>
        <v>130109 mineral-based chlorinated hydraulic oils</v>
      </c>
    </row>
    <row r="535" spans="1:23" ht="33" customHeight="1">
      <c r="A535"/>
      <c r="B535"/>
      <c r="C535"/>
      <c r="D535"/>
      <c r="E535"/>
      <c r="F535"/>
      <c r="G535"/>
      <c r="I535"/>
      <c r="J535"/>
      <c r="K535"/>
      <c r="L535"/>
      <c r="M535"/>
      <c r="N535"/>
      <c r="O535"/>
      <c r="Q535" s="305" t="str">
        <f>'Look Up Values'!AE532</f>
        <v>130110 mineral based non-chlorinated hydraulic oils</v>
      </c>
      <c r="R535" s="177" t="s">
        <v>100</v>
      </c>
      <c r="S535" s="296" t="str">
        <f t="shared" si="33"/>
        <v>130110 mineral based non-chlorinated hydraulic oils</v>
      </c>
      <c r="T535" s="228"/>
      <c r="U535" s="310" t="str">
        <f>'Look Up Values'!AE532</f>
        <v>130110 mineral based non-chlorinated hydraulic oils</v>
      </c>
      <c r="V535" s="177" t="s">
        <v>100</v>
      </c>
      <c r="W535" s="311" t="str">
        <f t="shared" si="34"/>
        <v>130110 mineral based non-chlorinated hydraulic oils</v>
      </c>
    </row>
    <row r="536" spans="1:23" ht="33" customHeight="1">
      <c r="A536"/>
      <c r="B536"/>
      <c r="C536"/>
      <c r="D536"/>
      <c r="E536"/>
      <c r="F536"/>
      <c r="G536"/>
      <c r="I536"/>
      <c r="J536"/>
      <c r="K536"/>
      <c r="L536"/>
      <c r="M536"/>
      <c r="N536"/>
      <c r="O536"/>
      <c r="Q536" s="305" t="str">
        <f>'Look Up Values'!AE533</f>
        <v>130111 synthetic hydraulic oils</v>
      </c>
      <c r="R536" s="177" t="s">
        <v>100</v>
      </c>
      <c r="S536" s="296" t="str">
        <f t="shared" si="33"/>
        <v>130111 synthetic hydraulic oils</v>
      </c>
      <c r="T536" s="228"/>
      <c r="U536" s="310" t="str">
        <f>'Look Up Values'!AE533</f>
        <v>130111 synthetic hydraulic oils</v>
      </c>
      <c r="V536" s="177" t="s">
        <v>100</v>
      </c>
      <c r="W536" s="311" t="str">
        <f t="shared" si="34"/>
        <v>130111 synthetic hydraulic oils</v>
      </c>
    </row>
    <row r="537" spans="1:23" ht="33" customHeight="1">
      <c r="A537"/>
      <c r="B537"/>
      <c r="C537"/>
      <c r="D537"/>
      <c r="E537"/>
      <c r="F537"/>
      <c r="G537"/>
      <c r="I537"/>
      <c r="J537"/>
      <c r="K537"/>
      <c r="L537"/>
      <c r="M537"/>
      <c r="N537"/>
      <c r="O537"/>
      <c r="Q537" s="305" t="str">
        <f>'Look Up Values'!AE534</f>
        <v>130112 readily biodegradable hydraulic oils</v>
      </c>
      <c r="R537" s="177" t="s">
        <v>100</v>
      </c>
      <c r="S537" s="296" t="str">
        <f t="shared" si="33"/>
        <v>130112 readily biodegradable hydraulic oils</v>
      </c>
      <c r="T537" s="228"/>
      <c r="U537" s="310" t="str">
        <f>'Look Up Values'!AE534</f>
        <v>130112 readily biodegradable hydraulic oils</v>
      </c>
      <c r="V537" s="177" t="s">
        <v>100</v>
      </c>
      <c r="W537" s="311" t="str">
        <f t="shared" si="34"/>
        <v>130112 readily biodegradable hydraulic oils</v>
      </c>
    </row>
    <row r="538" spans="1:23" ht="33" customHeight="1">
      <c r="A538"/>
      <c r="B538"/>
      <c r="C538"/>
      <c r="D538"/>
      <c r="E538"/>
      <c r="F538"/>
      <c r="G538"/>
      <c r="I538"/>
      <c r="J538"/>
      <c r="K538"/>
      <c r="L538"/>
      <c r="M538"/>
      <c r="N538"/>
      <c r="O538"/>
      <c r="Q538" s="305" t="str">
        <f>'Look Up Values'!AE535</f>
        <v>130113 other hydraulic oils</v>
      </c>
      <c r="R538" s="177" t="s">
        <v>100</v>
      </c>
      <c r="S538" s="296" t="str">
        <f t="shared" si="33"/>
        <v>130113 other hydraulic oils</v>
      </c>
      <c r="T538" s="228"/>
      <c r="U538" s="310" t="str">
        <f>'Look Up Values'!AE535</f>
        <v>130113 other hydraulic oils</v>
      </c>
      <c r="V538" s="177" t="s">
        <v>100</v>
      </c>
      <c r="W538" s="311" t="str">
        <f t="shared" si="34"/>
        <v>130113 other hydraulic oils</v>
      </c>
    </row>
    <row r="539" spans="1:23" ht="33" customHeight="1">
      <c r="A539"/>
      <c r="B539"/>
      <c r="C539"/>
      <c r="D539"/>
      <c r="E539"/>
      <c r="F539"/>
      <c r="G539"/>
      <c r="I539"/>
      <c r="J539"/>
      <c r="K539"/>
      <c r="L539"/>
      <c r="M539"/>
      <c r="N539"/>
      <c r="O539"/>
      <c r="Q539" s="305" t="str">
        <f>'Look Up Values'!AE536</f>
        <v>130204 mineral-based chlorinated engine, gear and lubricating oils</v>
      </c>
      <c r="R539" s="177" t="s">
        <v>100</v>
      </c>
      <c r="S539" s="296" t="str">
        <f t="shared" si="33"/>
        <v>130204 mineral-based chlorinated engine, gear and lubricating oils</v>
      </c>
      <c r="T539" s="228"/>
      <c r="U539" s="310" t="str">
        <f>'Look Up Values'!AE536</f>
        <v>130204 mineral-based chlorinated engine, gear and lubricating oils</v>
      </c>
      <c r="V539" s="177" t="s">
        <v>100</v>
      </c>
      <c r="W539" s="311" t="str">
        <f t="shared" si="34"/>
        <v>130204 mineral-based chlorinated engine, gear and lubricating oils</v>
      </c>
    </row>
    <row r="540" spans="1:23" ht="33" customHeight="1">
      <c r="A540"/>
      <c r="B540"/>
      <c r="C540"/>
      <c r="D540"/>
      <c r="E540"/>
      <c r="F540"/>
      <c r="G540"/>
      <c r="I540"/>
      <c r="J540"/>
      <c r="K540"/>
      <c r="L540"/>
      <c r="M540"/>
      <c r="N540"/>
      <c r="O540"/>
      <c r="Q540" s="305" t="str">
        <f>'Look Up Values'!AE537</f>
        <v>130205 mineral-based non-chlorinated engine, gear and lubricating oils</v>
      </c>
      <c r="R540" s="177" t="s">
        <v>100</v>
      </c>
      <c r="S540" s="296" t="str">
        <f t="shared" si="33"/>
        <v>130205 mineral-based non-chlorinated engine, gear and lubricating oils</v>
      </c>
      <c r="T540" s="228"/>
      <c r="U540" s="310" t="str">
        <f>'Look Up Values'!AE537</f>
        <v>130205 mineral-based non-chlorinated engine, gear and lubricating oils</v>
      </c>
      <c r="V540" s="177" t="s">
        <v>100</v>
      </c>
      <c r="W540" s="311" t="str">
        <f t="shared" si="34"/>
        <v>130205 mineral-based non-chlorinated engine, gear and lubricating oils</v>
      </c>
    </row>
    <row r="541" spans="1:23" ht="33" customHeight="1">
      <c r="A541"/>
      <c r="B541"/>
      <c r="C541"/>
      <c r="D541"/>
      <c r="E541"/>
      <c r="F541"/>
      <c r="G541"/>
      <c r="I541"/>
      <c r="J541"/>
      <c r="K541"/>
      <c r="L541"/>
      <c r="M541"/>
      <c r="N541"/>
      <c r="O541"/>
      <c r="Q541" s="305" t="str">
        <f>'Look Up Values'!AE538</f>
        <v>130206 synthetic engine, gear and lubricating oils</v>
      </c>
      <c r="R541" s="177" t="s">
        <v>100</v>
      </c>
      <c r="S541" s="296" t="str">
        <f t="shared" si="33"/>
        <v>130206 synthetic engine, gear and lubricating oils</v>
      </c>
      <c r="T541" s="228"/>
      <c r="U541" s="310" t="str">
        <f>'Look Up Values'!AE538</f>
        <v>130206 synthetic engine, gear and lubricating oils</v>
      </c>
      <c r="V541" s="177" t="s">
        <v>100</v>
      </c>
      <c r="W541" s="311" t="str">
        <f t="shared" si="34"/>
        <v>130206 synthetic engine, gear and lubricating oils</v>
      </c>
    </row>
    <row r="542" spans="1:23" ht="33" customHeight="1">
      <c r="A542"/>
      <c r="B542"/>
      <c r="C542"/>
      <c r="D542"/>
      <c r="E542"/>
      <c r="F542"/>
      <c r="G542"/>
      <c r="I542"/>
      <c r="J542"/>
      <c r="K542"/>
      <c r="L542"/>
      <c r="M542"/>
      <c r="N542"/>
      <c r="O542"/>
      <c r="Q542" s="305" t="str">
        <f>'Look Up Values'!AE539</f>
        <v>130207 readily biodegradable engine, gear and lubricating oils</v>
      </c>
      <c r="R542" s="177" t="s">
        <v>100</v>
      </c>
      <c r="S542" s="296" t="str">
        <f t="shared" si="33"/>
        <v>130207 readily biodegradable engine, gear and lubricating oils</v>
      </c>
      <c r="T542" s="228"/>
      <c r="U542" s="310" t="str">
        <f>'Look Up Values'!AE539</f>
        <v>130207 readily biodegradable engine, gear and lubricating oils</v>
      </c>
      <c r="V542" s="177" t="s">
        <v>100</v>
      </c>
      <c r="W542" s="311" t="str">
        <f t="shared" si="34"/>
        <v>130207 readily biodegradable engine, gear and lubricating oils</v>
      </c>
    </row>
    <row r="543" spans="1:23" ht="33" customHeight="1">
      <c r="A543"/>
      <c r="B543"/>
      <c r="C543"/>
      <c r="D543"/>
      <c r="E543"/>
      <c r="F543"/>
      <c r="G543"/>
      <c r="I543"/>
      <c r="J543"/>
      <c r="K543"/>
      <c r="L543"/>
      <c r="M543"/>
      <c r="N543"/>
      <c r="O543"/>
      <c r="Q543" s="305" t="str">
        <f>'Look Up Values'!AE540</f>
        <v>130208 other engine, gear and lubricating oils</v>
      </c>
      <c r="R543" s="177" t="s">
        <v>100</v>
      </c>
      <c r="S543" s="296" t="str">
        <f t="shared" si="33"/>
        <v>130208 other engine, gear and lubricating oils</v>
      </c>
      <c r="T543" s="228"/>
      <c r="U543" s="310" t="str">
        <f>'Look Up Values'!AE540</f>
        <v>130208 other engine, gear and lubricating oils</v>
      </c>
      <c r="V543" s="177" t="s">
        <v>100</v>
      </c>
      <c r="W543" s="311" t="str">
        <f t="shared" si="34"/>
        <v>130208 other engine, gear and lubricating oils</v>
      </c>
    </row>
    <row r="544" spans="1:23" ht="33" customHeight="1">
      <c r="A544"/>
      <c r="B544"/>
      <c r="C544"/>
      <c r="D544"/>
      <c r="E544"/>
      <c r="F544"/>
      <c r="G544"/>
      <c r="I544"/>
      <c r="J544"/>
      <c r="K544"/>
      <c r="L544"/>
      <c r="M544"/>
      <c r="N544"/>
      <c r="O544"/>
      <c r="Q544" s="305" t="str">
        <f>'Look Up Values'!AE541</f>
        <v>130301 insulating or heat transmission oils containing PCBs</v>
      </c>
      <c r="R544" s="177" t="s">
        <v>100</v>
      </c>
      <c r="S544" s="296" t="str">
        <f t="shared" si="33"/>
        <v>130301 insulating or heat transmission oils containing PCBs</v>
      </c>
      <c r="T544" s="228"/>
      <c r="U544" s="310" t="str">
        <f>'Look Up Values'!AE541</f>
        <v>130301 insulating or heat transmission oils containing PCBs</v>
      </c>
      <c r="V544" s="177" t="s">
        <v>100</v>
      </c>
      <c r="W544" s="311" t="str">
        <f t="shared" si="34"/>
        <v>130301 insulating or heat transmission oils containing PCBs</v>
      </c>
    </row>
    <row r="545" spans="1:23" ht="33" customHeight="1">
      <c r="A545"/>
      <c r="B545"/>
      <c r="C545"/>
      <c r="D545"/>
      <c r="E545"/>
      <c r="F545"/>
      <c r="G545"/>
      <c r="I545"/>
      <c r="J545"/>
      <c r="K545"/>
      <c r="L545"/>
      <c r="M545"/>
      <c r="N545"/>
      <c r="O545"/>
      <c r="Q545" s="305" t="str">
        <f>'Look Up Values'!AE542</f>
        <v>130306 mineral-based chlorinated insulating and heat transmission oils other than those mentioned in 13 03 01</v>
      </c>
      <c r="R545" s="177" t="s">
        <v>100</v>
      </c>
      <c r="S545" s="296" t="str">
        <f t="shared" si="33"/>
        <v>130306 mineral-based chlorinated insulating and heat transmission oils other than those mentioned in 13 03 01</v>
      </c>
      <c r="T545" s="228"/>
      <c r="U545" s="310" t="str">
        <f>'Look Up Values'!AE542</f>
        <v>130306 mineral-based chlorinated insulating and heat transmission oils other than those mentioned in 13 03 01</v>
      </c>
      <c r="V545" s="177" t="s">
        <v>100</v>
      </c>
      <c r="W545" s="311" t="str">
        <f t="shared" si="34"/>
        <v>130306 mineral-based chlorinated insulating and heat transmission oils other than those mentioned in 13 03 01</v>
      </c>
    </row>
    <row r="546" spans="1:23" ht="33" customHeight="1">
      <c r="A546"/>
      <c r="B546"/>
      <c r="C546"/>
      <c r="D546"/>
      <c r="E546"/>
      <c r="F546"/>
      <c r="G546"/>
      <c r="I546"/>
      <c r="J546"/>
      <c r="K546"/>
      <c r="L546"/>
      <c r="M546"/>
      <c r="N546"/>
      <c r="O546"/>
      <c r="Q546" s="305" t="str">
        <f>'Look Up Values'!AE543</f>
        <v>130307 mineral-based non-chlorinated insulating and heat transmission oils</v>
      </c>
      <c r="R546" s="177" t="s">
        <v>100</v>
      </c>
      <c r="S546" s="296" t="str">
        <f t="shared" si="33"/>
        <v>130307 mineral-based non-chlorinated insulating and heat transmission oils</v>
      </c>
      <c r="T546" s="228"/>
      <c r="U546" s="310" t="str">
        <f>'Look Up Values'!AE543</f>
        <v>130307 mineral-based non-chlorinated insulating and heat transmission oils</v>
      </c>
      <c r="V546" s="177" t="s">
        <v>100</v>
      </c>
      <c r="W546" s="311" t="str">
        <f t="shared" si="34"/>
        <v>130307 mineral-based non-chlorinated insulating and heat transmission oils</v>
      </c>
    </row>
    <row r="547" spans="1:23" ht="33" customHeight="1">
      <c r="A547"/>
      <c r="B547"/>
      <c r="C547"/>
      <c r="D547"/>
      <c r="E547"/>
      <c r="F547"/>
      <c r="G547"/>
      <c r="I547"/>
      <c r="J547"/>
      <c r="K547"/>
      <c r="L547"/>
      <c r="M547"/>
      <c r="N547"/>
      <c r="O547"/>
      <c r="Q547" s="305" t="str">
        <f>'Look Up Values'!AE544</f>
        <v>130308 synthetic insulating and heat transmission oils</v>
      </c>
      <c r="R547" s="177" t="s">
        <v>100</v>
      </c>
      <c r="S547" s="296" t="str">
        <f t="shared" si="33"/>
        <v>130308 synthetic insulating and heat transmission oils</v>
      </c>
      <c r="T547" s="228"/>
      <c r="U547" s="310" t="str">
        <f>'Look Up Values'!AE544</f>
        <v>130308 synthetic insulating and heat transmission oils</v>
      </c>
      <c r="V547" s="177" t="s">
        <v>100</v>
      </c>
      <c r="W547" s="311" t="str">
        <f t="shared" si="34"/>
        <v>130308 synthetic insulating and heat transmission oils</v>
      </c>
    </row>
    <row r="548" spans="1:23" ht="33" customHeight="1">
      <c r="A548"/>
      <c r="B548"/>
      <c r="C548"/>
      <c r="D548"/>
      <c r="E548"/>
      <c r="F548"/>
      <c r="G548"/>
      <c r="I548"/>
      <c r="J548"/>
      <c r="K548"/>
      <c r="L548"/>
      <c r="M548"/>
      <c r="N548"/>
      <c r="O548"/>
      <c r="Q548" s="305" t="str">
        <f>'Look Up Values'!AE545</f>
        <v>130309 readily biodegradable insulating and heat transmission oils</v>
      </c>
      <c r="R548" s="177" t="s">
        <v>100</v>
      </c>
      <c r="S548" s="296" t="str">
        <f t="shared" si="33"/>
        <v>130309 readily biodegradable insulating and heat transmission oils</v>
      </c>
      <c r="T548" s="228"/>
      <c r="U548" s="310" t="str">
        <f>'Look Up Values'!AE545</f>
        <v>130309 readily biodegradable insulating and heat transmission oils</v>
      </c>
      <c r="V548" s="177" t="s">
        <v>100</v>
      </c>
      <c r="W548" s="311" t="str">
        <f t="shared" si="34"/>
        <v>130309 readily biodegradable insulating and heat transmission oils</v>
      </c>
    </row>
    <row r="549" spans="1:23" ht="33" customHeight="1">
      <c r="A549"/>
      <c r="B549"/>
      <c r="C549"/>
      <c r="D549"/>
      <c r="E549"/>
      <c r="F549"/>
      <c r="G549"/>
      <c r="I549"/>
      <c r="J549"/>
      <c r="K549"/>
      <c r="L549"/>
      <c r="M549"/>
      <c r="N549"/>
      <c r="O549"/>
      <c r="Q549" s="305" t="str">
        <f>'Look Up Values'!AE546</f>
        <v>130310 other insulating and heat transmission oils</v>
      </c>
      <c r="R549" s="177" t="s">
        <v>100</v>
      </c>
      <c r="S549" s="296" t="str">
        <f t="shared" si="33"/>
        <v>130310 other insulating and heat transmission oils</v>
      </c>
      <c r="T549" s="228"/>
      <c r="U549" s="310" t="str">
        <f>'Look Up Values'!AE546</f>
        <v>130310 other insulating and heat transmission oils</v>
      </c>
      <c r="V549" s="177" t="s">
        <v>100</v>
      </c>
      <c r="W549" s="311" t="str">
        <f t="shared" si="34"/>
        <v>130310 other insulating and heat transmission oils</v>
      </c>
    </row>
    <row r="550" spans="1:23" ht="33" customHeight="1">
      <c r="A550"/>
      <c r="B550"/>
      <c r="C550"/>
      <c r="D550"/>
      <c r="E550"/>
      <c r="F550"/>
      <c r="G550"/>
      <c r="I550"/>
      <c r="J550"/>
      <c r="K550"/>
      <c r="L550"/>
      <c r="M550"/>
      <c r="N550"/>
      <c r="O550"/>
      <c r="Q550" s="305" t="str">
        <f>'Look Up Values'!AE547</f>
        <v>130401 bilge oils from inland navigation</v>
      </c>
      <c r="R550" s="177" t="s">
        <v>100</v>
      </c>
      <c r="S550" s="296" t="str">
        <f t="shared" si="33"/>
        <v>130401 bilge oils from inland navigation</v>
      </c>
      <c r="T550" s="228"/>
      <c r="U550" s="310" t="str">
        <f>'Look Up Values'!AE547</f>
        <v>130401 bilge oils from inland navigation</v>
      </c>
      <c r="V550" s="177" t="s">
        <v>100</v>
      </c>
      <c r="W550" s="311" t="str">
        <f t="shared" si="34"/>
        <v>130401 bilge oils from inland navigation</v>
      </c>
    </row>
    <row r="551" spans="1:23" ht="33" customHeight="1">
      <c r="A551"/>
      <c r="B551"/>
      <c r="C551"/>
      <c r="D551"/>
      <c r="E551"/>
      <c r="F551"/>
      <c r="G551"/>
      <c r="I551"/>
      <c r="J551"/>
      <c r="K551"/>
      <c r="L551"/>
      <c r="M551"/>
      <c r="N551"/>
      <c r="O551"/>
      <c r="Q551" s="305" t="str">
        <f>'Look Up Values'!AE548</f>
        <v>130402 bilge oils from jetty sewers</v>
      </c>
      <c r="R551" s="177" t="s">
        <v>100</v>
      </c>
      <c r="S551" s="296" t="str">
        <f t="shared" si="33"/>
        <v>130402 bilge oils from jetty sewers</v>
      </c>
      <c r="T551" s="228"/>
      <c r="U551" s="310" t="str">
        <f>'Look Up Values'!AE548</f>
        <v>130402 bilge oils from jetty sewers</v>
      </c>
      <c r="V551" s="177" t="s">
        <v>100</v>
      </c>
      <c r="W551" s="311" t="str">
        <f t="shared" si="34"/>
        <v>130402 bilge oils from jetty sewers</v>
      </c>
    </row>
    <row r="552" spans="1:23" ht="33" customHeight="1">
      <c r="A552"/>
      <c r="B552"/>
      <c r="C552"/>
      <c r="D552"/>
      <c r="E552"/>
      <c r="F552"/>
      <c r="G552"/>
      <c r="I552"/>
      <c r="J552"/>
      <c r="K552"/>
      <c r="L552"/>
      <c r="M552"/>
      <c r="N552"/>
      <c r="O552"/>
      <c r="Q552" s="305" t="str">
        <f>'Look Up Values'!AE549</f>
        <v>130403 bilge oils from other navigation</v>
      </c>
      <c r="R552" s="177" t="s">
        <v>100</v>
      </c>
      <c r="S552" s="296" t="str">
        <f t="shared" si="33"/>
        <v>130403 bilge oils from other navigation</v>
      </c>
      <c r="T552" s="228"/>
      <c r="U552" s="310" t="str">
        <f>'Look Up Values'!AE549</f>
        <v>130403 bilge oils from other navigation</v>
      </c>
      <c r="V552" s="177" t="s">
        <v>100</v>
      </c>
      <c r="W552" s="311" t="str">
        <f t="shared" si="34"/>
        <v>130403 bilge oils from other navigation</v>
      </c>
    </row>
    <row r="553" spans="1:23" ht="33" customHeight="1">
      <c r="A553"/>
      <c r="B553"/>
      <c r="C553"/>
      <c r="D553"/>
      <c r="E553"/>
      <c r="F553"/>
      <c r="G553"/>
      <c r="I553"/>
      <c r="J553"/>
      <c r="K553"/>
      <c r="L553"/>
      <c r="M553"/>
      <c r="N553"/>
      <c r="O553"/>
      <c r="Q553" s="305" t="str">
        <f>'Look Up Values'!AE550</f>
        <v>130501 solids from grit chambers and oil/water separators</v>
      </c>
      <c r="R553" s="177" t="s">
        <v>100</v>
      </c>
      <c r="S553" s="296" t="str">
        <f t="shared" si="33"/>
        <v>130501 solids from grit chambers and oil/water separators</v>
      </c>
      <c r="T553" s="228"/>
      <c r="U553" s="310" t="str">
        <f>'Look Up Values'!AE550</f>
        <v>130501 solids from grit chambers and oil/water separators</v>
      </c>
      <c r="V553" s="177" t="s">
        <v>100</v>
      </c>
      <c r="W553" s="311" t="str">
        <f t="shared" si="34"/>
        <v>130501 solids from grit chambers and oil/water separators</v>
      </c>
    </row>
    <row r="554" spans="1:23" ht="33" customHeight="1">
      <c r="A554"/>
      <c r="B554"/>
      <c r="C554"/>
      <c r="D554"/>
      <c r="E554"/>
      <c r="F554"/>
      <c r="G554"/>
      <c r="I554"/>
      <c r="J554"/>
      <c r="K554"/>
      <c r="L554"/>
      <c r="M554"/>
      <c r="N554"/>
      <c r="O554"/>
      <c r="Q554" s="305" t="str">
        <f>'Look Up Values'!AE551</f>
        <v>130502 sludges from oil/water separators</v>
      </c>
      <c r="R554" s="177" t="s">
        <v>100</v>
      </c>
      <c r="S554" s="296" t="str">
        <f t="shared" si="33"/>
        <v>130502 sludges from oil/water separators</v>
      </c>
      <c r="T554" s="228"/>
      <c r="U554" s="310" t="str">
        <f>'Look Up Values'!AE551</f>
        <v>130502 sludges from oil/water separators</v>
      </c>
      <c r="V554" s="177" t="s">
        <v>100</v>
      </c>
      <c r="W554" s="311" t="str">
        <f t="shared" si="34"/>
        <v>130502 sludges from oil/water separators</v>
      </c>
    </row>
    <row r="555" spans="1:23" ht="33" customHeight="1">
      <c r="A555"/>
      <c r="B555"/>
      <c r="C555"/>
      <c r="D555"/>
      <c r="E555"/>
      <c r="F555"/>
      <c r="G555"/>
      <c r="I555"/>
      <c r="J555"/>
      <c r="K555"/>
      <c r="L555"/>
      <c r="M555"/>
      <c r="N555"/>
      <c r="O555"/>
      <c r="Q555" s="305" t="str">
        <f>'Look Up Values'!AE552</f>
        <v>130503 interceptor sludges</v>
      </c>
      <c r="R555" s="177" t="s">
        <v>100</v>
      </c>
      <c r="S555" s="296" t="str">
        <f t="shared" si="33"/>
        <v>130503 interceptor sludges</v>
      </c>
      <c r="T555" s="228"/>
      <c r="U555" s="310" t="str">
        <f>'Look Up Values'!AE552</f>
        <v>130503 interceptor sludges</v>
      </c>
      <c r="V555" s="177" t="s">
        <v>100</v>
      </c>
      <c r="W555" s="311" t="str">
        <f t="shared" si="34"/>
        <v>130503 interceptor sludges</v>
      </c>
    </row>
    <row r="556" spans="1:23" ht="33" customHeight="1">
      <c r="A556"/>
      <c r="B556"/>
      <c r="C556"/>
      <c r="D556"/>
      <c r="E556"/>
      <c r="F556"/>
      <c r="G556"/>
      <c r="I556"/>
      <c r="J556"/>
      <c r="K556"/>
      <c r="L556"/>
      <c r="M556"/>
      <c r="N556"/>
      <c r="O556"/>
      <c r="Q556" s="305" t="str">
        <f>'Look Up Values'!AE553</f>
        <v>130506 oil from oil/water separators</v>
      </c>
      <c r="R556" s="177" t="s">
        <v>100</v>
      </c>
      <c r="S556" s="296" t="str">
        <f t="shared" si="33"/>
        <v>130506 oil from oil/water separators</v>
      </c>
      <c r="T556" s="228"/>
      <c r="U556" s="310" t="str">
        <f>'Look Up Values'!AE553</f>
        <v>130506 oil from oil/water separators</v>
      </c>
      <c r="V556" s="177" t="s">
        <v>100</v>
      </c>
      <c r="W556" s="311" t="str">
        <f t="shared" si="34"/>
        <v>130506 oil from oil/water separators</v>
      </c>
    </row>
    <row r="557" spans="1:23" ht="33" customHeight="1">
      <c r="A557"/>
      <c r="B557"/>
      <c r="C557"/>
      <c r="D557"/>
      <c r="E557"/>
      <c r="F557"/>
      <c r="G557"/>
      <c r="I557"/>
      <c r="J557"/>
      <c r="K557"/>
      <c r="L557"/>
      <c r="M557"/>
      <c r="N557"/>
      <c r="O557"/>
      <c r="Q557" s="305" t="str">
        <f>'Look Up Values'!AE554</f>
        <v>130507 oily water from oil/water separators</v>
      </c>
      <c r="R557" s="177" t="s">
        <v>100</v>
      </c>
      <c r="S557" s="296" t="str">
        <f t="shared" si="33"/>
        <v>130507 oily water from oil/water separators</v>
      </c>
      <c r="T557" s="228"/>
      <c r="U557" s="310" t="str">
        <f>'Look Up Values'!AE554</f>
        <v>130507 oily water from oil/water separators</v>
      </c>
      <c r="V557" s="177" t="s">
        <v>100</v>
      </c>
      <c r="W557" s="311" t="str">
        <f t="shared" si="34"/>
        <v>130507 oily water from oil/water separators</v>
      </c>
    </row>
    <row r="558" spans="1:23" ht="33" customHeight="1">
      <c r="A558"/>
      <c r="B558"/>
      <c r="C558"/>
      <c r="D558"/>
      <c r="E558"/>
      <c r="F558"/>
      <c r="G558"/>
      <c r="I558"/>
      <c r="J558"/>
      <c r="K558"/>
      <c r="L558"/>
      <c r="M558"/>
      <c r="N558"/>
      <c r="O558"/>
      <c r="Q558" s="305" t="str">
        <f>'Look Up Values'!AE555</f>
        <v>130508 mixtures of wastes from grit chambers and oil/water separators</v>
      </c>
      <c r="R558" s="177" t="s">
        <v>100</v>
      </c>
      <c r="S558" s="296" t="str">
        <f t="shared" si="33"/>
        <v>130508 mixtures of wastes from grit chambers and oil/water separators</v>
      </c>
      <c r="T558" s="228"/>
      <c r="U558" s="310" t="str">
        <f>'Look Up Values'!AE555</f>
        <v>130508 mixtures of wastes from grit chambers and oil/water separators</v>
      </c>
      <c r="V558" s="177" t="s">
        <v>100</v>
      </c>
      <c r="W558" s="311" t="str">
        <f t="shared" si="34"/>
        <v>130508 mixtures of wastes from grit chambers and oil/water separators</v>
      </c>
    </row>
    <row r="559" spans="1:23" ht="33" customHeight="1">
      <c r="A559"/>
      <c r="B559"/>
      <c r="C559"/>
      <c r="D559"/>
      <c r="E559"/>
      <c r="F559"/>
      <c r="G559"/>
      <c r="I559"/>
      <c r="J559"/>
      <c r="K559"/>
      <c r="L559"/>
      <c r="M559"/>
      <c r="N559"/>
      <c r="O559"/>
      <c r="Q559" s="305" t="str">
        <f>'Look Up Values'!AE556</f>
        <v>130701 fuel oil and diesel</v>
      </c>
      <c r="R559" s="177" t="s">
        <v>100</v>
      </c>
      <c r="S559" s="296" t="str">
        <f t="shared" si="33"/>
        <v>130701 fuel oil and diesel</v>
      </c>
      <c r="T559" s="228"/>
      <c r="U559" s="310" t="str">
        <f>'Look Up Values'!AE556</f>
        <v>130701 fuel oil and diesel</v>
      </c>
      <c r="V559" s="177" t="s">
        <v>100</v>
      </c>
      <c r="W559" s="311" t="str">
        <f t="shared" si="34"/>
        <v>130701 fuel oil and diesel</v>
      </c>
    </row>
    <row r="560" spans="1:23" ht="33" customHeight="1">
      <c r="A560"/>
      <c r="B560"/>
      <c r="C560"/>
      <c r="D560"/>
      <c r="E560"/>
      <c r="F560"/>
      <c r="G560"/>
      <c r="I560"/>
      <c r="J560"/>
      <c r="K560"/>
      <c r="L560"/>
      <c r="M560"/>
      <c r="N560"/>
      <c r="O560"/>
      <c r="Q560" s="305" t="str">
        <f>'Look Up Values'!AE557</f>
        <v>130702 petrol</v>
      </c>
      <c r="R560" s="177" t="s">
        <v>100</v>
      </c>
      <c r="S560" s="296" t="str">
        <f t="shared" si="33"/>
        <v>130702 petrol</v>
      </c>
      <c r="T560" s="228"/>
      <c r="U560" s="310" t="str">
        <f>'Look Up Values'!AE557</f>
        <v>130702 petrol</v>
      </c>
      <c r="V560" s="177" t="s">
        <v>100</v>
      </c>
      <c r="W560" s="311" t="str">
        <f t="shared" si="34"/>
        <v>130702 petrol</v>
      </c>
    </row>
    <row r="561" spans="1:23" ht="33" customHeight="1">
      <c r="A561"/>
      <c r="B561"/>
      <c r="C561"/>
      <c r="D561"/>
      <c r="E561"/>
      <c r="F561"/>
      <c r="G561"/>
      <c r="I561"/>
      <c r="J561"/>
      <c r="K561"/>
      <c r="L561"/>
      <c r="M561"/>
      <c r="N561"/>
      <c r="O561"/>
      <c r="Q561" s="305" t="str">
        <f>'Look Up Values'!AE558</f>
        <v>130703 other fuels (including mixtures)</v>
      </c>
      <c r="R561" s="177" t="s">
        <v>100</v>
      </c>
      <c r="S561" s="296" t="str">
        <f t="shared" si="33"/>
        <v>130703 other fuels (including mixtures)</v>
      </c>
      <c r="T561" s="228"/>
      <c r="U561" s="310" t="str">
        <f>'Look Up Values'!AE558</f>
        <v>130703 other fuels (including mixtures)</v>
      </c>
      <c r="V561" s="177" t="s">
        <v>100</v>
      </c>
      <c r="W561" s="311" t="str">
        <f t="shared" si="34"/>
        <v>130703 other fuels (including mixtures)</v>
      </c>
    </row>
    <row r="562" spans="1:23" ht="33" customHeight="1">
      <c r="A562"/>
      <c r="B562"/>
      <c r="C562"/>
      <c r="D562"/>
      <c r="E562"/>
      <c r="F562"/>
      <c r="G562"/>
      <c r="I562"/>
      <c r="J562"/>
      <c r="K562"/>
      <c r="L562"/>
      <c r="M562"/>
      <c r="N562"/>
      <c r="O562"/>
      <c r="Q562" s="305" t="str">
        <f>'Look Up Values'!AE559</f>
        <v>130801 desalter sludges or emulsions</v>
      </c>
      <c r="R562" s="177" t="s">
        <v>100</v>
      </c>
      <c r="S562" s="296" t="str">
        <f t="shared" si="33"/>
        <v>130801 desalter sludges or emulsions</v>
      </c>
      <c r="T562" s="228"/>
      <c r="U562" s="310" t="str">
        <f>'Look Up Values'!AE559</f>
        <v>130801 desalter sludges or emulsions</v>
      </c>
      <c r="V562" s="177" t="s">
        <v>100</v>
      </c>
      <c r="W562" s="311" t="str">
        <f t="shared" si="34"/>
        <v>130801 desalter sludges or emulsions</v>
      </c>
    </row>
    <row r="563" spans="1:23" ht="33" customHeight="1">
      <c r="A563"/>
      <c r="B563"/>
      <c r="C563"/>
      <c r="D563"/>
      <c r="E563"/>
      <c r="F563"/>
      <c r="G563"/>
      <c r="I563"/>
      <c r="J563"/>
      <c r="K563"/>
      <c r="L563"/>
      <c r="M563"/>
      <c r="N563"/>
      <c r="O563"/>
      <c r="Q563" s="305" t="str">
        <f>'Look Up Values'!AE560</f>
        <v>130802 other emulsions</v>
      </c>
      <c r="R563" s="177" t="s">
        <v>100</v>
      </c>
      <c r="S563" s="296" t="str">
        <f t="shared" si="33"/>
        <v>130802 other emulsions</v>
      </c>
      <c r="T563" s="228"/>
      <c r="U563" s="310" t="str">
        <f>'Look Up Values'!AE560</f>
        <v>130802 other emulsions</v>
      </c>
      <c r="V563" s="177" t="s">
        <v>100</v>
      </c>
      <c r="W563" s="311" t="str">
        <f t="shared" si="34"/>
        <v>130802 other emulsions</v>
      </c>
    </row>
    <row r="564" spans="1:23" ht="33" customHeight="1">
      <c r="A564"/>
      <c r="B564"/>
      <c r="C564"/>
      <c r="D564"/>
      <c r="E564"/>
      <c r="F564"/>
      <c r="G564"/>
      <c r="I564"/>
      <c r="J564"/>
      <c r="K564"/>
      <c r="L564"/>
      <c r="M564"/>
      <c r="N564"/>
      <c r="O564"/>
      <c r="Q564" s="305" t="str">
        <f>'Look Up Values'!AE561</f>
        <v>130899 wastes not otherwise specified</v>
      </c>
      <c r="R564" s="177" t="s">
        <v>100</v>
      </c>
      <c r="S564" s="296" t="str">
        <f t="shared" si="33"/>
        <v>130899 wastes not otherwise specified</v>
      </c>
      <c r="T564" s="228"/>
      <c r="U564" s="310" t="str">
        <f>'Look Up Values'!AE561</f>
        <v>130899 wastes not otherwise specified</v>
      </c>
      <c r="V564" s="177" t="s">
        <v>100</v>
      </c>
      <c r="W564" s="311" t="str">
        <f t="shared" si="34"/>
        <v>130899 wastes not otherwise specified</v>
      </c>
    </row>
    <row r="565" spans="1:23" ht="33" customHeight="1">
      <c r="A565"/>
      <c r="B565"/>
      <c r="C565"/>
      <c r="D565"/>
      <c r="E565"/>
      <c r="F565"/>
      <c r="G565"/>
      <c r="I565"/>
      <c r="J565"/>
      <c r="K565"/>
      <c r="L565"/>
      <c r="M565"/>
      <c r="N565"/>
      <c r="O565"/>
      <c r="Q565" s="305" t="str">
        <f>'Look Up Values'!AE562</f>
        <v>140601 chlorofluorocarbons, HCFC, HFC</v>
      </c>
      <c r="R565" s="177" t="s">
        <v>100</v>
      </c>
      <c r="S565" s="296" t="str">
        <f t="shared" si="33"/>
        <v>140601 chlorofluorocarbons, HCFC, HFC</v>
      </c>
      <c r="T565" s="228"/>
      <c r="U565" s="310" t="str">
        <f>'Look Up Values'!AE562</f>
        <v>140601 chlorofluorocarbons, HCFC, HFC</v>
      </c>
      <c r="V565" s="177" t="s">
        <v>100</v>
      </c>
      <c r="W565" s="311" t="str">
        <f t="shared" si="34"/>
        <v>140601 chlorofluorocarbons, HCFC, HFC</v>
      </c>
    </row>
    <row r="566" spans="1:23" ht="33" customHeight="1">
      <c r="A566"/>
      <c r="B566"/>
      <c r="C566"/>
      <c r="D566"/>
      <c r="E566"/>
      <c r="F566"/>
      <c r="G566"/>
      <c r="I566"/>
      <c r="J566"/>
      <c r="K566"/>
      <c r="L566"/>
      <c r="M566"/>
      <c r="N566"/>
      <c r="O566"/>
      <c r="Q566" s="305" t="str">
        <f>'Look Up Values'!AE563</f>
        <v>140602 other halogenated solvents and solvent mixtures</v>
      </c>
      <c r="R566" s="177" t="s">
        <v>100</v>
      </c>
      <c r="S566" s="296" t="str">
        <f t="shared" si="33"/>
        <v>140602 other halogenated solvents and solvent mixtures</v>
      </c>
      <c r="T566" s="228"/>
      <c r="U566" s="310" t="str">
        <f>'Look Up Values'!AE563</f>
        <v>140602 other halogenated solvents and solvent mixtures</v>
      </c>
      <c r="V566" s="177" t="s">
        <v>100</v>
      </c>
      <c r="W566" s="311" t="str">
        <f t="shared" si="34"/>
        <v>140602 other halogenated solvents and solvent mixtures</v>
      </c>
    </row>
    <row r="567" spans="1:23" ht="33" customHeight="1">
      <c r="A567"/>
      <c r="B567"/>
      <c r="C567"/>
      <c r="D567"/>
      <c r="E567"/>
      <c r="F567"/>
      <c r="G567"/>
      <c r="I567"/>
      <c r="J567"/>
      <c r="K567"/>
      <c r="L567"/>
      <c r="M567"/>
      <c r="N567"/>
      <c r="O567"/>
      <c r="Q567" s="305" t="str">
        <f>'Look Up Values'!AE564</f>
        <v>140603 other solvents and solvent mixtures</v>
      </c>
      <c r="R567" s="177" t="s">
        <v>100</v>
      </c>
      <c r="S567" s="296" t="str">
        <f t="shared" si="33"/>
        <v>140603 other solvents and solvent mixtures</v>
      </c>
      <c r="T567" s="228"/>
      <c r="U567" s="310" t="str">
        <f>'Look Up Values'!AE564</f>
        <v>140603 other solvents and solvent mixtures</v>
      </c>
      <c r="V567" s="177" t="s">
        <v>100</v>
      </c>
      <c r="W567" s="311" t="str">
        <f t="shared" si="34"/>
        <v>140603 other solvents and solvent mixtures</v>
      </c>
    </row>
    <row r="568" spans="1:23" ht="33" customHeight="1">
      <c r="A568"/>
      <c r="B568"/>
      <c r="C568"/>
      <c r="D568"/>
      <c r="E568"/>
      <c r="F568"/>
      <c r="G568"/>
      <c r="I568"/>
      <c r="J568"/>
      <c r="K568"/>
      <c r="L568"/>
      <c r="M568"/>
      <c r="N568"/>
      <c r="O568"/>
      <c r="Q568" s="305" t="str">
        <f>'Look Up Values'!AE565</f>
        <v>140604 sludges or solid wastes containing halogenated solvents</v>
      </c>
      <c r="R568" s="177" t="s">
        <v>100</v>
      </c>
      <c r="S568" s="296" t="str">
        <f t="shared" si="33"/>
        <v>140604 sludges or solid wastes containing halogenated solvents</v>
      </c>
      <c r="T568" s="228"/>
      <c r="U568" s="310" t="str">
        <f>'Look Up Values'!AE565</f>
        <v>140604 sludges or solid wastes containing halogenated solvents</v>
      </c>
      <c r="V568" s="177" t="s">
        <v>100</v>
      </c>
      <c r="W568" s="311" t="str">
        <f t="shared" si="34"/>
        <v>140604 sludges or solid wastes containing halogenated solvents</v>
      </c>
    </row>
    <row r="569" spans="1:23" ht="33" customHeight="1">
      <c r="A569"/>
      <c r="B569"/>
      <c r="C569"/>
      <c r="D569"/>
      <c r="E569"/>
      <c r="F569"/>
      <c r="G569"/>
      <c r="I569"/>
      <c r="J569"/>
      <c r="K569"/>
      <c r="L569"/>
      <c r="M569"/>
      <c r="N569"/>
      <c r="O569"/>
      <c r="Q569" s="305" t="str">
        <f>'Look Up Values'!AE566</f>
        <v>140605 sludges or solid wastes containing other solvents</v>
      </c>
      <c r="R569" s="177" t="s">
        <v>100</v>
      </c>
      <c r="S569" s="296" t="str">
        <f t="shared" si="33"/>
        <v>140605 sludges or solid wastes containing other solvents</v>
      </c>
      <c r="T569" s="228"/>
      <c r="U569" s="310" t="str">
        <f>'Look Up Values'!AE566</f>
        <v>140605 sludges or solid wastes containing other solvents</v>
      </c>
      <c r="V569" s="177" t="s">
        <v>100</v>
      </c>
      <c r="W569" s="311" t="str">
        <f t="shared" si="34"/>
        <v>140605 sludges or solid wastes containing other solvents</v>
      </c>
    </row>
    <row r="570" spans="1:23" ht="33" customHeight="1">
      <c r="A570"/>
      <c r="B570"/>
      <c r="C570"/>
      <c r="D570"/>
      <c r="E570"/>
      <c r="F570"/>
      <c r="G570"/>
      <c r="I570"/>
      <c r="J570"/>
      <c r="K570"/>
      <c r="L570"/>
      <c r="M570"/>
      <c r="N570"/>
      <c r="O570"/>
      <c r="Q570" s="305" t="str">
        <f>'Look Up Values'!AE567</f>
        <v>150101 paper and cardboard packaging</v>
      </c>
      <c r="R570" s="177" t="s">
        <v>100</v>
      </c>
      <c r="S570" s="296" t="str">
        <f t="shared" si="33"/>
        <v>150101 paper and cardboard packaging</v>
      </c>
      <c r="T570" s="228"/>
      <c r="U570" s="310" t="str">
        <f>'Look Up Values'!AE567</f>
        <v>150101 paper and cardboard packaging</v>
      </c>
      <c r="V570" s="177" t="s">
        <v>100</v>
      </c>
      <c r="W570" s="311" t="str">
        <f t="shared" si="34"/>
        <v>150101 paper and cardboard packaging</v>
      </c>
    </row>
    <row r="571" spans="1:23" ht="33" customHeight="1">
      <c r="A571"/>
      <c r="B571"/>
      <c r="C571"/>
      <c r="D571"/>
      <c r="E571"/>
      <c r="F571"/>
      <c r="G571"/>
      <c r="I571"/>
      <c r="J571"/>
      <c r="K571"/>
      <c r="L571"/>
      <c r="M571"/>
      <c r="N571"/>
      <c r="O571"/>
      <c r="Q571" s="305" t="str">
        <f>'Look Up Values'!AE568</f>
        <v>150102 plastic packaging</v>
      </c>
      <c r="R571" s="177" t="s">
        <v>100</v>
      </c>
      <c r="S571" s="296" t="str">
        <f t="shared" si="33"/>
        <v>150102 plastic packaging</v>
      </c>
      <c r="T571" s="228"/>
      <c r="U571" s="310" t="str">
        <f>'Look Up Values'!AE568</f>
        <v>150102 plastic packaging</v>
      </c>
      <c r="V571" s="177" t="s">
        <v>100</v>
      </c>
      <c r="W571" s="311" t="str">
        <f t="shared" si="34"/>
        <v>150102 plastic packaging</v>
      </c>
    </row>
    <row r="572" spans="1:23" ht="33" customHeight="1">
      <c r="A572"/>
      <c r="B572"/>
      <c r="C572"/>
      <c r="D572"/>
      <c r="E572"/>
      <c r="F572"/>
      <c r="G572"/>
      <c r="I572"/>
      <c r="J572"/>
      <c r="K572"/>
      <c r="L572"/>
      <c r="M572"/>
      <c r="N572"/>
      <c r="O572"/>
      <c r="Q572" s="305" t="str">
        <f>'Look Up Values'!AE569</f>
        <v>150103 wooden packaging</v>
      </c>
      <c r="R572" s="177" t="s">
        <v>100</v>
      </c>
      <c r="S572" s="296" t="str">
        <f t="shared" si="33"/>
        <v>150103 wooden packaging</v>
      </c>
      <c r="T572" s="228"/>
      <c r="U572" s="310" t="str">
        <f>'Look Up Values'!AE569</f>
        <v>150103 wooden packaging</v>
      </c>
      <c r="V572" s="177" t="s">
        <v>100</v>
      </c>
      <c r="W572" s="311" t="str">
        <f t="shared" si="34"/>
        <v>150103 wooden packaging</v>
      </c>
    </row>
    <row r="573" spans="1:23" ht="33" customHeight="1">
      <c r="A573"/>
      <c r="B573"/>
      <c r="C573"/>
      <c r="D573"/>
      <c r="E573"/>
      <c r="F573"/>
      <c r="G573"/>
      <c r="I573"/>
      <c r="J573"/>
      <c r="K573"/>
      <c r="L573"/>
      <c r="M573"/>
      <c r="N573"/>
      <c r="O573"/>
      <c r="Q573" s="305" t="str">
        <f>'Look Up Values'!AE570</f>
        <v>150104 metallic packaging</v>
      </c>
      <c r="R573" s="177" t="s">
        <v>100</v>
      </c>
      <c r="S573" s="296" t="str">
        <f t="shared" si="33"/>
        <v>150104 metallic packaging</v>
      </c>
      <c r="T573" s="228"/>
      <c r="U573" s="310" t="str">
        <f>'Look Up Values'!AE570</f>
        <v>150104 metallic packaging</v>
      </c>
      <c r="V573" s="177" t="s">
        <v>100</v>
      </c>
      <c r="W573" s="311" t="str">
        <f t="shared" si="34"/>
        <v>150104 metallic packaging</v>
      </c>
    </row>
    <row r="574" spans="1:23" ht="33" customHeight="1">
      <c r="A574"/>
      <c r="B574"/>
      <c r="C574"/>
      <c r="D574"/>
      <c r="E574"/>
      <c r="F574"/>
      <c r="G574"/>
      <c r="I574"/>
      <c r="J574"/>
      <c r="K574"/>
      <c r="L574"/>
      <c r="M574"/>
      <c r="N574"/>
      <c r="O574"/>
      <c r="Q574" s="305" t="str">
        <f>'Look Up Values'!AE571</f>
        <v>150105 composite packaging</v>
      </c>
      <c r="R574" s="177" t="s">
        <v>100</v>
      </c>
      <c r="S574" s="296" t="str">
        <f t="shared" si="33"/>
        <v>150105 composite packaging</v>
      </c>
      <c r="T574" s="228"/>
      <c r="U574" s="310" t="str">
        <f>'Look Up Values'!AE571</f>
        <v>150105 composite packaging</v>
      </c>
      <c r="V574" s="177" t="s">
        <v>100</v>
      </c>
      <c r="W574" s="311" t="str">
        <f t="shared" si="34"/>
        <v>150105 composite packaging</v>
      </c>
    </row>
    <row r="575" spans="1:23" ht="33" customHeight="1">
      <c r="A575"/>
      <c r="B575"/>
      <c r="C575"/>
      <c r="D575"/>
      <c r="E575"/>
      <c r="F575"/>
      <c r="G575"/>
      <c r="I575"/>
      <c r="J575"/>
      <c r="K575"/>
      <c r="L575"/>
      <c r="M575"/>
      <c r="N575"/>
      <c r="O575"/>
      <c r="Q575" s="305" t="str">
        <f>'Look Up Values'!AE572</f>
        <v>150106 mixed packaging</v>
      </c>
      <c r="R575" s="177" t="s">
        <v>100</v>
      </c>
      <c r="S575" s="296" t="str">
        <f t="shared" si="33"/>
        <v>150106 mixed packaging</v>
      </c>
      <c r="T575" s="228"/>
      <c r="U575" s="310" t="str">
        <f>'Look Up Values'!AE572</f>
        <v>150106 mixed packaging</v>
      </c>
      <c r="V575" s="177" t="s">
        <v>100</v>
      </c>
      <c r="W575" s="311" t="str">
        <f t="shared" si="34"/>
        <v>150106 mixed packaging</v>
      </c>
    </row>
    <row r="576" spans="1:23" ht="33" customHeight="1">
      <c r="A576"/>
      <c r="B576"/>
      <c r="C576"/>
      <c r="D576"/>
      <c r="E576"/>
      <c r="F576"/>
      <c r="G576"/>
      <c r="I576"/>
      <c r="J576"/>
      <c r="K576"/>
      <c r="L576"/>
      <c r="M576"/>
      <c r="N576"/>
      <c r="O576"/>
      <c r="Q576" s="305" t="str">
        <f>'Look Up Values'!AE573</f>
        <v>150107 glass packaging</v>
      </c>
      <c r="R576" s="177" t="s">
        <v>100</v>
      </c>
      <c r="S576" s="296" t="str">
        <f t="shared" si="33"/>
        <v>150107 glass packaging</v>
      </c>
      <c r="T576" s="228"/>
      <c r="U576" s="310" t="str">
        <f>'Look Up Values'!AE573</f>
        <v>150107 glass packaging</v>
      </c>
      <c r="V576" s="177" t="s">
        <v>100</v>
      </c>
      <c r="W576" s="311" t="str">
        <f t="shared" si="34"/>
        <v>150107 glass packaging</v>
      </c>
    </row>
    <row r="577" spans="1:23" ht="33" customHeight="1">
      <c r="A577"/>
      <c r="B577"/>
      <c r="C577"/>
      <c r="D577"/>
      <c r="E577"/>
      <c r="F577"/>
      <c r="G577"/>
      <c r="I577"/>
      <c r="J577"/>
      <c r="K577"/>
      <c r="L577"/>
      <c r="M577"/>
      <c r="N577"/>
      <c r="O577"/>
      <c r="Q577" s="305" t="str">
        <f>'Look Up Values'!AE574</f>
        <v>150109 textile packaging</v>
      </c>
      <c r="R577" s="177" t="s">
        <v>100</v>
      </c>
      <c r="S577" s="296" t="str">
        <f t="shared" si="33"/>
        <v>150109 textile packaging</v>
      </c>
      <c r="T577" s="228"/>
      <c r="U577" s="310" t="str">
        <f>'Look Up Values'!AE574</f>
        <v>150109 textile packaging</v>
      </c>
      <c r="V577" s="177" t="s">
        <v>100</v>
      </c>
      <c r="W577" s="311" t="str">
        <f t="shared" si="34"/>
        <v>150109 textile packaging</v>
      </c>
    </row>
    <row r="578" spans="1:23" ht="33" customHeight="1">
      <c r="A578"/>
      <c r="B578"/>
      <c r="C578"/>
      <c r="D578"/>
      <c r="E578"/>
      <c r="F578"/>
      <c r="G578"/>
      <c r="I578"/>
      <c r="J578"/>
      <c r="K578"/>
      <c r="L578"/>
      <c r="M578"/>
      <c r="N578"/>
      <c r="O578"/>
      <c r="Q578" s="305" t="str">
        <f>'Look Up Values'!AE575</f>
        <v>150110 packaging containing residues of or contaminated by hazardous substances</v>
      </c>
      <c r="R578" s="177" t="s">
        <v>100</v>
      </c>
      <c r="S578" s="296" t="str">
        <f t="shared" si="33"/>
        <v>150110 packaging containing residues of or contaminated by hazardous substances</v>
      </c>
      <c r="T578" s="228"/>
      <c r="U578" s="310" t="str">
        <f>'Look Up Values'!AE575</f>
        <v>150110 packaging containing residues of or contaminated by hazardous substances</v>
      </c>
      <c r="V578" s="177" t="s">
        <v>100</v>
      </c>
      <c r="W578" s="311" t="str">
        <f t="shared" si="34"/>
        <v>150110 packaging containing residues of or contaminated by hazardous substances</v>
      </c>
    </row>
    <row r="579" spans="1:23" ht="33" customHeight="1">
      <c r="A579"/>
      <c r="B579"/>
      <c r="C579"/>
      <c r="D579"/>
      <c r="E579"/>
      <c r="F579"/>
      <c r="G579"/>
      <c r="I579"/>
      <c r="J579"/>
      <c r="K579"/>
      <c r="L579"/>
      <c r="M579"/>
      <c r="N579"/>
      <c r="O579"/>
      <c r="Q579" s="305" t="str">
        <f>'Look Up Values'!AE576</f>
        <v>150111 metallic packaging containing a dangerous solid porous matrix (for example asbestos), including empty pressure containers</v>
      </c>
      <c r="R579" s="177" t="s">
        <v>100</v>
      </c>
      <c r="S579" s="296" t="str">
        <f t="shared" si="33"/>
        <v>150111 metallic packaging containing a dangerous solid porous matrix (for example asbestos), including empty pressure containers</v>
      </c>
      <c r="T579" s="228"/>
      <c r="U579" s="310" t="str">
        <f>'Look Up Values'!AE576</f>
        <v>150111 metallic packaging containing a dangerous solid porous matrix (for example asbestos), including empty pressure containers</v>
      </c>
      <c r="V579" s="177" t="s">
        <v>100</v>
      </c>
      <c r="W579" s="311" t="str">
        <f t="shared" si="34"/>
        <v>150111 metallic packaging containing a dangerous solid porous matrix (for example asbestos), including empty pressure containers</v>
      </c>
    </row>
    <row r="580" spans="1:23" ht="33" customHeight="1">
      <c r="A580"/>
      <c r="B580"/>
      <c r="C580"/>
      <c r="D580"/>
      <c r="E580"/>
      <c r="F580"/>
      <c r="G580"/>
      <c r="I580"/>
      <c r="J580"/>
      <c r="K580"/>
      <c r="L580"/>
      <c r="M580"/>
      <c r="N580"/>
      <c r="O580"/>
      <c r="Q580" s="305" t="str">
        <f>'Look Up Values'!AE577</f>
        <v>150202 absorbents, filter materials (including oil filters not otherwise specified), wiping cloths, protective clothing contaminated by hazardous substances</v>
      </c>
      <c r="R580" s="177" t="s">
        <v>100</v>
      </c>
      <c r="S580" s="296" t="str">
        <f t="shared" si="33"/>
        <v>150202 absorbents, filter materials (including oil filters not otherwise specified), wiping cloths, protective clothing contaminated by hazardous substances</v>
      </c>
      <c r="T580" s="228"/>
      <c r="U580" s="310" t="str">
        <f>'Look Up Values'!AE577</f>
        <v>150202 absorbents, filter materials (including oil filters not otherwise specified), wiping cloths, protective clothing contaminated by hazardous substances</v>
      </c>
      <c r="V580" s="177" t="s">
        <v>100</v>
      </c>
      <c r="W580" s="311" t="str">
        <f t="shared" si="34"/>
        <v>150202 absorbents, filter materials (including oil filters not otherwise specified), wiping cloths, protective clothing contaminated by hazardous substances</v>
      </c>
    </row>
    <row r="581" spans="1:23" ht="33" customHeight="1">
      <c r="A581"/>
      <c r="B581"/>
      <c r="C581"/>
      <c r="D581"/>
      <c r="E581"/>
      <c r="F581"/>
      <c r="G581"/>
      <c r="I581"/>
      <c r="J581"/>
      <c r="K581"/>
      <c r="L581"/>
      <c r="M581"/>
      <c r="N581"/>
      <c r="O581"/>
      <c r="Q581" s="305" t="str">
        <f>'Look Up Values'!AE578</f>
        <v>150203 absorbents, filter materials, wiping cloths and protective clothing other than those mentioned in 15 02 02</v>
      </c>
      <c r="R581" s="177" t="s">
        <v>100</v>
      </c>
      <c r="S581" s="296" t="str">
        <f t="shared" si="33"/>
        <v>150203 absorbents, filter materials, wiping cloths and protective clothing other than those mentioned in 15 02 02</v>
      </c>
      <c r="T581" s="228"/>
      <c r="U581" s="310" t="str">
        <f>'Look Up Values'!AE578</f>
        <v>150203 absorbents, filter materials, wiping cloths and protective clothing other than those mentioned in 15 02 02</v>
      </c>
      <c r="V581" s="177" t="s">
        <v>100</v>
      </c>
      <c r="W581" s="311" t="str">
        <f t="shared" si="34"/>
        <v>150203 absorbents, filter materials, wiping cloths and protective clothing other than those mentioned in 15 02 02</v>
      </c>
    </row>
    <row r="582" spans="1:23" ht="33" customHeight="1">
      <c r="A582"/>
      <c r="B582"/>
      <c r="C582"/>
      <c r="D582"/>
      <c r="E582"/>
      <c r="F582"/>
      <c r="G582"/>
      <c r="I582"/>
      <c r="J582"/>
      <c r="K582"/>
      <c r="L582"/>
      <c r="M582"/>
      <c r="N582"/>
      <c r="O582"/>
      <c r="Q582" s="305" t="str">
        <f>'Look Up Values'!AE579</f>
        <v>160103 end-of-life tyres</v>
      </c>
      <c r="R582" s="177" t="s">
        <v>100</v>
      </c>
      <c r="S582" s="296" t="str">
        <f t="shared" ref="S582:S645" si="35">IF(R582="Yes",Q582,"")</f>
        <v>160103 end-of-life tyres</v>
      </c>
      <c r="T582" s="228"/>
      <c r="U582" s="310" t="str">
        <f>'Look Up Values'!AE579</f>
        <v>160103 end-of-life tyres</v>
      </c>
      <c r="V582" s="177" t="s">
        <v>100</v>
      </c>
      <c r="W582" s="311" t="str">
        <f t="shared" ref="W582:W645" si="36">IF(V582="Yes",U582,"")</f>
        <v>160103 end-of-life tyres</v>
      </c>
    </row>
    <row r="583" spans="1:23" ht="33" customHeight="1">
      <c r="A583"/>
      <c r="B583"/>
      <c r="C583"/>
      <c r="D583"/>
      <c r="E583"/>
      <c r="F583"/>
      <c r="G583"/>
      <c r="I583"/>
      <c r="J583"/>
      <c r="K583"/>
      <c r="L583"/>
      <c r="M583"/>
      <c r="N583"/>
      <c r="O583"/>
      <c r="Q583" s="305" t="str">
        <f>'Look Up Values'!AE580</f>
        <v>160104 end-of-life vehicles</v>
      </c>
      <c r="R583" s="177" t="s">
        <v>100</v>
      </c>
      <c r="S583" s="296" t="str">
        <f t="shared" si="35"/>
        <v>160104 end-of-life vehicles</v>
      </c>
      <c r="T583" s="228"/>
      <c r="U583" s="310" t="str">
        <f>'Look Up Values'!AE580</f>
        <v>160104 end-of-life vehicles</v>
      </c>
      <c r="V583" s="177" t="s">
        <v>100</v>
      </c>
      <c r="W583" s="311" t="str">
        <f t="shared" si="36"/>
        <v>160104 end-of-life vehicles</v>
      </c>
    </row>
    <row r="584" spans="1:23" ht="33" customHeight="1">
      <c r="A584"/>
      <c r="B584"/>
      <c r="C584"/>
      <c r="D584"/>
      <c r="E584"/>
      <c r="F584"/>
      <c r="G584"/>
      <c r="I584"/>
      <c r="J584"/>
      <c r="K584"/>
      <c r="L584"/>
      <c r="M584"/>
      <c r="N584"/>
      <c r="O584"/>
      <c r="Q584" s="305" t="str">
        <f>'Look Up Values'!AE581</f>
        <v>160106 end-of-life vehicles, containing neither liquids nor other hazardous components</v>
      </c>
      <c r="R584" s="177" t="s">
        <v>100</v>
      </c>
      <c r="S584" s="296" t="str">
        <f t="shared" si="35"/>
        <v>160106 end-of-life vehicles, containing neither liquids nor other hazardous components</v>
      </c>
      <c r="T584" s="228"/>
      <c r="U584" s="310" t="str">
        <f>'Look Up Values'!AE581</f>
        <v>160106 end-of-life vehicles, containing neither liquids nor other hazardous components</v>
      </c>
      <c r="V584" s="177" t="s">
        <v>100</v>
      </c>
      <c r="W584" s="311" t="str">
        <f t="shared" si="36"/>
        <v>160106 end-of-life vehicles, containing neither liquids nor other hazardous components</v>
      </c>
    </row>
    <row r="585" spans="1:23" ht="33" customHeight="1">
      <c r="A585"/>
      <c r="B585"/>
      <c r="C585"/>
      <c r="D585"/>
      <c r="E585"/>
      <c r="F585"/>
      <c r="G585"/>
      <c r="I585"/>
      <c r="J585"/>
      <c r="K585"/>
      <c r="L585"/>
      <c r="M585"/>
      <c r="N585"/>
      <c r="O585"/>
      <c r="Q585" s="305" t="str">
        <f>'Look Up Values'!AE582</f>
        <v>160107 oil filters</v>
      </c>
      <c r="R585" s="177" t="s">
        <v>100</v>
      </c>
      <c r="S585" s="296" t="str">
        <f t="shared" si="35"/>
        <v>160107 oil filters</v>
      </c>
      <c r="T585" s="228"/>
      <c r="U585" s="310" t="str">
        <f>'Look Up Values'!AE582</f>
        <v>160107 oil filters</v>
      </c>
      <c r="V585" s="177" t="s">
        <v>100</v>
      </c>
      <c r="W585" s="311" t="str">
        <f t="shared" si="36"/>
        <v>160107 oil filters</v>
      </c>
    </row>
    <row r="586" spans="1:23" ht="33" customHeight="1">
      <c r="A586"/>
      <c r="B586"/>
      <c r="C586"/>
      <c r="D586"/>
      <c r="E586"/>
      <c r="F586"/>
      <c r="G586"/>
      <c r="I586"/>
      <c r="J586"/>
      <c r="K586"/>
      <c r="L586"/>
      <c r="M586"/>
      <c r="N586"/>
      <c r="O586"/>
      <c r="Q586" s="305" t="str">
        <f>'Look Up Values'!AE583</f>
        <v>160108 components containing mercury</v>
      </c>
      <c r="R586" s="177" t="s">
        <v>100</v>
      </c>
      <c r="S586" s="296" t="str">
        <f t="shared" si="35"/>
        <v>160108 components containing mercury</v>
      </c>
      <c r="T586" s="228"/>
      <c r="U586" s="310" t="str">
        <f>'Look Up Values'!AE583</f>
        <v>160108 components containing mercury</v>
      </c>
      <c r="V586" s="177" t="s">
        <v>100</v>
      </c>
      <c r="W586" s="311" t="str">
        <f t="shared" si="36"/>
        <v>160108 components containing mercury</v>
      </c>
    </row>
    <row r="587" spans="1:23" ht="33" customHeight="1">
      <c r="A587"/>
      <c r="B587"/>
      <c r="C587"/>
      <c r="D587"/>
      <c r="E587"/>
      <c r="F587"/>
      <c r="G587"/>
      <c r="I587"/>
      <c r="J587"/>
      <c r="K587"/>
      <c r="L587"/>
      <c r="M587"/>
      <c r="N587"/>
      <c r="O587"/>
      <c r="Q587" s="305" t="str">
        <f>'Look Up Values'!AE584</f>
        <v>160109 components containing PCBs</v>
      </c>
      <c r="R587" s="177" t="s">
        <v>100</v>
      </c>
      <c r="S587" s="296" t="str">
        <f t="shared" si="35"/>
        <v>160109 components containing PCBs</v>
      </c>
      <c r="T587" s="228"/>
      <c r="U587" s="310" t="str">
        <f>'Look Up Values'!AE584</f>
        <v>160109 components containing PCBs</v>
      </c>
      <c r="V587" s="177" t="s">
        <v>100</v>
      </c>
      <c r="W587" s="311" t="str">
        <f t="shared" si="36"/>
        <v>160109 components containing PCBs</v>
      </c>
    </row>
    <row r="588" spans="1:23" ht="33" customHeight="1">
      <c r="A588"/>
      <c r="B588"/>
      <c r="C588"/>
      <c r="D588"/>
      <c r="E588"/>
      <c r="F588"/>
      <c r="G588"/>
      <c r="I588"/>
      <c r="J588"/>
      <c r="K588"/>
      <c r="L588"/>
      <c r="M588"/>
      <c r="N588"/>
      <c r="O588"/>
      <c r="Q588" s="305" t="str">
        <f>'Look Up Values'!AE585</f>
        <v>160110 explosive components (for example air bags)</v>
      </c>
      <c r="R588" s="177" t="s">
        <v>100</v>
      </c>
      <c r="S588" s="296" t="str">
        <f t="shared" si="35"/>
        <v>160110 explosive components (for example air bags)</v>
      </c>
      <c r="T588" s="228"/>
      <c r="U588" s="310" t="str">
        <f>'Look Up Values'!AE585</f>
        <v>160110 explosive components (for example air bags)</v>
      </c>
      <c r="V588" s="177" t="s">
        <v>100</v>
      </c>
      <c r="W588" s="311" t="str">
        <f t="shared" si="36"/>
        <v>160110 explosive components (for example air bags)</v>
      </c>
    </row>
    <row r="589" spans="1:23" ht="33" customHeight="1">
      <c r="A589"/>
      <c r="B589"/>
      <c r="C589"/>
      <c r="D589"/>
      <c r="E589"/>
      <c r="F589"/>
      <c r="G589"/>
      <c r="I589"/>
      <c r="J589"/>
      <c r="K589"/>
      <c r="L589"/>
      <c r="M589"/>
      <c r="N589"/>
      <c r="O589"/>
      <c r="Q589" s="305" t="str">
        <f>'Look Up Values'!AE586</f>
        <v>160111 brake pads containing asbestos</v>
      </c>
      <c r="R589" s="177" t="s">
        <v>100</v>
      </c>
      <c r="S589" s="296" t="str">
        <f t="shared" si="35"/>
        <v>160111 brake pads containing asbestos</v>
      </c>
      <c r="T589" s="228"/>
      <c r="U589" s="310" t="str">
        <f>'Look Up Values'!AE586</f>
        <v>160111 brake pads containing asbestos</v>
      </c>
      <c r="V589" s="177" t="s">
        <v>100</v>
      </c>
      <c r="W589" s="311" t="str">
        <f t="shared" si="36"/>
        <v>160111 brake pads containing asbestos</v>
      </c>
    </row>
    <row r="590" spans="1:23" ht="33" customHeight="1">
      <c r="A590"/>
      <c r="B590"/>
      <c r="C590"/>
      <c r="D590"/>
      <c r="E590"/>
      <c r="F590"/>
      <c r="G590"/>
      <c r="I590"/>
      <c r="J590"/>
      <c r="K590"/>
      <c r="L590"/>
      <c r="M590"/>
      <c r="N590"/>
      <c r="O590"/>
      <c r="Q590" s="305" t="str">
        <f>'Look Up Values'!AE587</f>
        <v>160112 brake pads other than those mentioned in 16 01 11</v>
      </c>
      <c r="R590" s="177" t="s">
        <v>100</v>
      </c>
      <c r="S590" s="296" t="str">
        <f t="shared" si="35"/>
        <v>160112 brake pads other than those mentioned in 16 01 11</v>
      </c>
      <c r="T590" s="228"/>
      <c r="U590" s="310" t="str">
        <f>'Look Up Values'!AE587</f>
        <v>160112 brake pads other than those mentioned in 16 01 11</v>
      </c>
      <c r="V590" s="177" t="s">
        <v>100</v>
      </c>
      <c r="W590" s="311" t="str">
        <f t="shared" si="36"/>
        <v>160112 brake pads other than those mentioned in 16 01 11</v>
      </c>
    </row>
    <row r="591" spans="1:23" ht="33" customHeight="1">
      <c r="A591"/>
      <c r="B591"/>
      <c r="C591"/>
      <c r="D591"/>
      <c r="E591"/>
      <c r="F591"/>
      <c r="G591"/>
      <c r="I591"/>
      <c r="J591"/>
      <c r="K591"/>
      <c r="L591"/>
      <c r="M591"/>
      <c r="N591"/>
      <c r="O591"/>
      <c r="Q591" s="305" t="str">
        <f>'Look Up Values'!AE588</f>
        <v>160113 brake fluids</v>
      </c>
      <c r="R591" s="177" t="s">
        <v>100</v>
      </c>
      <c r="S591" s="296" t="str">
        <f t="shared" si="35"/>
        <v>160113 brake fluids</v>
      </c>
      <c r="T591" s="228"/>
      <c r="U591" s="310" t="str">
        <f>'Look Up Values'!AE588</f>
        <v>160113 brake fluids</v>
      </c>
      <c r="V591" s="177" t="s">
        <v>100</v>
      </c>
      <c r="W591" s="311" t="str">
        <f t="shared" si="36"/>
        <v>160113 brake fluids</v>
      </c>
    </row>
    <row r="592" spans="1:23" ht="33" customHeight="1">
      <c r="A592"/>
      <c r="B592"/>
      <c r="C592"/>
      <c r="D592"/>
      <c r="E592"/>
      <c r="F592"/>
      <c r="G592"/>
      <c r="I592"/>
      <c r="J592"/>
      <c r="K592"/>
      <c r="L592"/>
      <c r="M592"/>
      <c r="N592"/>
      <c r="O592"/>
      <c r="Q592" s="305" t="str">
        <f>'Look Up Values'!AE589</f>
        <v>160114 antifreeze fluids containing hazardous substances</v>
      </c>
      <c r="R592" s="177" t="s">
        <v>100</v>
      </c>
      <c r="S592" s="296" t="str">
        <f t="shared" si="35"/>
        <v>160114 antifreeze fluids containing hazardous substances</v>
      </c>
      <c r="T592" s="228"/>
      <c r="U592" s="310" t="str">
        <f>'Look Up Values'!AE589</f>
        <v>160114 antifreeze fluids containing hazardous substances</v>
      </c>
      <c r="V592" s="177" t="s">
        <v>100</v>
      </c>
      <c r="W592" s="311" t="str">
        <f t="shared" si="36"/>
        <v>160114 antifreeze fluids containing hazardous substances</v>
      </c>
    </row>
    <row r="593" spans="1:23" ht="33" customHeight="1">
      <c r="A593"/>
      <c r="B593"/>
      <c r="C593"/>
      <c r="D593"/>
      <c r="E593"/>
      <c r="F593"/>
      <c r="G593"/>
      <c r="I593"/>
      <c r="J593"/>
      <c r="K593"/>
      <c r="L593"/>
      <c r="M593"/>
      <c r="N593"/>
      <c r="O593"/>
      <c r="Q593" s="305" t="str">
        <f>'Look Up Values'!AE590</f>
        <v>160115 antifreeze fluids other than those mentioned in 16 01 14</v>
      </c>
      <c r="R593" s="177" t="s">
        <v>100</v>
      </c>
      <c r="S593" s="296" t="str">
        <f t="shared" si="35"/>
        <v>160115 antifreeze fluids other than those mentioned in 16 01 14</v>
      </c>
      <c r="T593" s="228"/>
      <c r="U593" s="310" t="str">
        <f>'Look Up Values'!AE590</f>
        <v>160115 antifreeze fluids other than those mentioned in 16 01 14</v>
      </c>
      <c r="V593" s="177" t="s">
        <v>100</v>
      </c>
      <c r="W593" s="311" t="str">
        <f t="shared" si="36"/>
        <v>160115 antifreeze fluids other than those mentioned in 16 01 14</v>
      </c>
    </row>
    <row r="594" spans="1:23" ht="33" customHeight="1">
      <c r="A594"/>
      <c r="B594"/>
      <c r="C594"/>
      <c r="D594"/>
      <c r="E594"/>
      <c r="F594"/>
      <c r="G594"/>
      <c r="I594"/>
      <c r="J594"/>
      <c r="K594"/>
      <c r="L594"/>
      <c r="M594"/>
      <c r="N594"/>
      <c r="O594"/>
      <c r="Q594" s="305" t="str">
        <f>'Look Up Values'!AE591</f>
        <v>160116 tanks for liquefied gas</v>
      </c>
      <c r="R594" s="177" t="s">
        <v>100</v>
      </c>
      <c r="S594" s="296" t="str">
        <f t="shared" si="35"/>
        <v>160116 tanks for liquefied gas</v>
      </c>
      <c r="T594" s="228"/>
      <c r="U594" s="310" t="str">
        <f>'Look Up Values'!AE591</f>
        <v>160116 tanks for liquefied gas</v>
      </c>
      <c r="V594" s="177" t="s">
        <v>100</v>
      </c>
      <c r="W594" s="311" t="str">
        <f t="shared" si="36"/>
        <v>160116 tanks for liquefied gas</v>
      </c>
    </row>
    <row r="595" spans="1:23" ht="33" customHeight="1">
      <c r="A595"/>
      <c r="B595"/>
      <c r="C595"/>
      <c r="D595"/>
      <c r="E595"/>
      <c r="F595"/>
      <c r="G595"/>
      <c r="I595"/>
      <c r="J595"/>
      <c r="K595"/>
      <c r="L595"/>
      <c r="M595"/>
      <c r="N595"/>
      <c r="O595"/>
      <c r="Q595" s="305" t="str">
        <f>'Look Up Values'!AE592</f>
        <v>160117 ferrous metal</v>
      </c>
      <c r="R595" s="177" t="s">
        <v>100</v>
      </c>
      <c r="S595" s="296" t="str">
        <f t="shared" si="35"/>
        <v>160117 ferrous metal</v>
      </c>
      <c r="T595" s="228"/>
      <c r="U595" s="310" t="str">
        <f>'Look Up Values'!AE592</f>
        <v>160117 ferrous metal</v>
      </c>
      <c r="V595" s="177" t="s">
        <v>100</v>
      </c>
      <c r="W595" s="311" t="str">
        <f t="shared" si="36"/>
        <v>160117 ferrous metal</v>
      </c>
    </row>
    <row r="596" spans="1:23" ht="33" customHeight="1">
      <c r="A596"/>
      <c r="B596"/>
      <c r="C596"/>
      <c r="D596"/>
      <c r="E596"/>
      <c r="F596"/>
      <c r="G596"/>
      <c r="I596"/>
      <c r="J596"/>
      <c r="K596"/>
      <c r="L596"/>
      <c r="M596"/>
      <c r="N596"/>
      <c r="O596"/>
      <c r="Q596" s="305" t="str">
        <f>'Look Up Values'!AE593</f>
        <v>160118 non-ferrous metal</v>
      </c>
      <c r="R596" s="177" t="s">
        <v>100</v>
      </c>
      <c r="S596" s="296" t="str">
        <f t="shared" si="35"/>
        <v>160118 non-ferrous metal</v>
      </c>
      <c r="T596" s="228"/>
      <c r="U596" s="310" t="str">
        <f>'Look Up Values'!AE593</f>
        <v>160118 non-ferrous metal</v>
      </c>
      <c r="V596" s="177" t="s">
        <v>100</v>
      </c>
      <c r="W596" s="311" t="str">
        <f t="shared" si="36"/>
        <v>160118 non-ferrous metal</v>
      </c>
    </row>
    <row r="597" spans="1:23" ht="33" customHeight="1">
      <c r="A597"/>
      <c r="B597"/>
      <c r="C597"/>
      <c r="D597"/>
      <c r="E597"/>
      <c r="F597"/>
      <c r="G597"/>
      <c r="I597"/>
      <c r="J597"/>
      <c r="K597"/>
      <c r="L597"/>
      <c r="M597"/>
      <c r="N597"/>
      <c r="O597"/>
      <c r="Q597" s="305" t="str">
        <f>'Look Up Values'!AE594</f>
        <v>160119 plastic</v>
      </c>
      <c r="R597" s="177" t="s">
        <v>100</v>
      </c>
      <c r="S597" s="296" t="str">
        <f t="shared" si="35"/>
        <v>160119 plastic</v>
      </c>
      <c r="T597" s="228"/>
      <c r="U597" s="310" t="str">
        <f>'Look Up Values'!AE594</f>
        <v>160119 plastic</v>
      </c>
      <c r="V597" s="177" t="s">
        <v>100</v>
      </c>
      <c r="W597" s="311" t="str">
        <f t="shared" si="36"/>
        <v>160119 plastic</v>
      </c>
    </row>
    <row r="598" spans="1:23" ht="33" customHeight="1">
      <c r="A598"/>
      <c r="B598"/>
      <c r="C598"/>
      <c r="D598"/>
      <c r="E598"/>
      <c r="F598"/>
      <c r="G598"/>
      <c r="I598"/>
      <c r="J598"/>
      <c r="K598"/>
      <c r="L598"/>
      <c r="M598"/>
      <c r="N598"/>
      <c r="O598"/>
      <c r="Q598" s="305" t="str">
        <f>'Look Up Values'!AE595</f>
        <v>160120 glass</v>
      </c>
      <c r="R598" s="177" t="s">
        <v>100</v>
      </c>
      <c r="S598" s="296" t="str">
        <f t="shared" si="35"/>
        <v>160120 glass</v>
      </c>
      <c r="T598" s="228"/>
      <c r="U598" s="310" t="str">
        <f>'Look Up Values'!AE595</f>
        <v>160120 glass</v>
      </c>
      <c r="V598" s="177" t="s">
        <v>100</v>
      </c>
      <c r="W598" s="311" t="str">
        <f t="shared" si="36"/>
        <v>160120 glass</v>
      </c>
    </row>
    <row r="599" spans="1:23" ht="33" customHeight="1">
      <c r="A599"/>
      <c r="B599"/>
      <c r="C599"/>
      <c r="D599"/>
      <c r="E599"/>
      <c r="F599"/>
      <c r="G599"/>
      <c r="I599"/>
      <c r="J599"/>
      <c r="K599"/>
      <c r="L599"/>
      <c r="M599"/>
      <c r="N599"/>
      <c r="O599"/>
      <c r="Q599" s="305" t="str">
        <f>'Look Up Values'!AE596</f>
        <v>160121 hazardous components other than those mentioned in 16 01 07 to 16 01 11 and 16 01 13 and 16 01 14</v>
      </c>
      <c r="R599" s="177" t="s">
        <v>100</v>
      </c>
      <c r="S599" s="296" t="str">
        <f t="shared" si="35"/>
        <v>160121 hazardous components other than those mentioned in 16 01 07 to 16 01 11 and 16 01 13 and 16 01 14</v>
      </c>
      <c r="T599" s="228"/>
      <c r="U599" s="310" t="str">
        <f>'Look Up Values'!AE596</f>
        <v>160121 hazardous components other than those mentioned in 16 01 07 to 16 01 11 and 16 01 13 and 16 01 14</v>
      </c>
      <c r="V599" s="177" t="s">
        <v>100</v>
      </c>
      <c r="W599" s="311" t="str">
        <f t="shared" si="36"/>
        <v>160121 hazardous components other than those mentioned in 16 01 07 to 16 01 11 and 16 01 13 and 16 01 14</v>
      </c>
    </row>
    <row r="600" spans="1:23" ht="33" customHeight="1">
      <c r="A600"/>
      <c r="B600"/>
      <c r="C600"/>
      <c r="D600"/>
      <c r="E600"/>
      <c r="F600"/>
      <c r="G600"/>
      <c r="I600"/>
      <c r="J600"/>
      <c r="K600"/>
      <c r="L600"/>
      <c r="M600"/>
      <c r="N600"/>
      <c r="O600"/>
      <c r="Q600" s="305" t="str">
        <f>'Look Up Values'!AE597</f>
        <v>160122 components not otherwise specified</v>
      </c>
      <c r="R600" s="177" t="s">
        <v>100</v>
      </c>
      <c r="S600" s="296" t="str">
        <f t="shared" si="35"/>
        <v>160122 components not otherwise specified</v>
      </c>
      <c r="T600" s="228"/>
      <c r="U600" s="310" t="str">
        <f>'Look Up Values'!AE597</f>
        <v>160122 components not otherwise specified</v>
      </c>
      <c r="V600" s="177" t="s">
        <v>100</v>
      </c>
      <c r="W600" s="311" t="str">
        <f t="shared" si="36"/>
        <v>160122 components not otherwise specified</v>
      </c>
    </row>
    <row r="601" spans="1:23" ht="33" customHeight="1">
      <c r="A601"/>
      <c r="B601"/>
      <c r="C601"/>
      <c r="D601"/>
      <c r="E601"/>
      <c r="F601"/>
      <c r="G601"/>
      <c r="I601"/>
      <c r="J601"/>
      <c r="K601"/>
      <c r="L601"/>
      <c r="M601"/>
      <c r="N601"/>
      <c r="O601"/>
      <c r="Q601" s="305" t="str">
        <f>'Look Up Values'!AE598</f>
        <v>160199 wastes not otherwise specified</v>
      </c>
      <c r="R601" s="177" t="s">
        <v>100</v>
      </c>
      <c r="S601" s="296" t="str">
        <f t="shared" si="35"/>
        <v>160199 wastes not otherwise specified</v>
      </c>
      <c r="T601" s="228"/>
      <c r="U601" s="310" t="str">
        <f>'Look Up Values'!AE598</f>
        <v>160199 wastes not otherwise specified</v>
      </c>
      <c r="V601" s="177" t="s">
        <v>100</v>
      </c>
      <c r="W601" s="311" t="str">
        <f t="shared" si="36"/>
        <v>160199 wastes not otherwise specified</v>
      </c>
    </row>
    <row r="602" spans="1:23" ht="33" customHeight="1">
      <c r="A602"/>
      <c r="B602"/>
      <c r="C602"/>
      <c r="D602"/>
      <c r="E602"/>
      <c r="F602"/>
      <c r="G602"/>
      <c r="I602"/>
      <c r="J602"/>
      <c r="K602"/>
      <c r="L602"/>
      <c r="M602"/>
      <c r="N602"/>
      <c r="O602"/>
      <c r="Q602" s="305" t="str">
        <f>'Look Up Values'!AE599</f>
        <v>160209 transformers and capacitors containing PCBs</v>
      </c>
      <c r="R602" s="177" t="s">
        <v>100</v>
      </c>
      <c r="S602" s="296" t="str">
        <f t="shared" si="35"/>
        <v>160209 transformers and capacitors containing PCBs</v>
      </c>
      <c r="T602" s="228"/>
      <c r="U602" s="310" t="str">
        <f>'Look Up Values'!AE599</f>
        <v>160209 transformers and capacitors containing PCBs</v>
      </c>
      <c r="V602" s="177" t="s">
        <v>100</v>
      </c>
      <c r="W602" s="311" t="str">
        <f t="shared" si="36"/>
        <v>160209 transformers and capacitors containing PCBs</v>
      </c>
    </row>
    <row r="603" spans="1:23" ht="33" customHeight="1">
      <c r="A603"/>
      <c r="B603"/>
      <c r="C603"/>
      <c r="D603"/>
      <c r="E603"/>
      <c r="F603"/>
      <c r="G603"/>
      <c r="I603"/>
      <c r="J603"/>
      <c r="K603"/>
      <c r="L603"/>
      <c r="M603"/>
      <c r="N603"/>
      <c r="O603"/>
      <c r="Q603" s="305" t="str">
        <f>'Look Up Values'!AE600</f>
        <v>160210 discarded equipment containing or contaminated by PCBs other than those mentioned in 16 02 09</v>
      </c>
      <c r="R603" s="177" t="s">
        <v>100</v>
      </c>
      <c r="S603" s="296" t="str">
        <f t="shared" si="35"/>
        <v>160210 discarded equipment containing or contaminated by PCBs other than those mentioned in 16 02 09</v>
      </c>
      <c r="T603" s="228"/>
      <c r="U603" s="310" t="str">
        <f>'Look Up Values'!AE600</f>
        <v>160210 discarded equipment containing or contaminated by PCBs other than those mentioned in 16 02 09</v>
      </c>
      <c r="V603" s="177" t="s">
        <v>100</v>
      </c>
      <c r="W603" s="311" t="str">
        <f t="shared" si="36"/>
        <v>160210 discarded equipment containing or contaminated by PCBs other than those mentioned in 16 02 09</v>
      </c>
    </row>
    <row r="604" spans="1:23" ht="33" customHeight="1">
      <c r="A604"/>
      <c r="B604"/>
      <c r="C604"/>
      <c r="D604"/>
      <c r="E604"/>
      <c r="F604"/>
      <c r="G604"/>
      <c r="I604"/>
      <c r="J604"/>
      <c r="K604"/>
      <c r="L604"/>
      <c r="M604"/>
      <c r="N604"/>
      <c r="O604"/>
      <c r="Q604" s="305" t="str">
        <f>'Look Up Values'!AE601</f>
        <v>160211 discarded equipment containing chlorofluorocarbons, HCFC, HFC</v>
      </c>
      <c r="R604" s="177" t="s">
        <v>100</v>
      </c>
      <c r="S604" s="296" t="str">
        <f t="shared" si="35"/>
        <v>160211 discarded equipment containing chlorofluorocarbons, HCFC, HFC</v>
      </c>
      <c r="T604" s="228"/>
      <c r="U604" s="310" t="str">
        <f>'Look Up Values'!AE601</f>
        <v>160211 discarded equipment containing chlorofluorocarbons, HCFC, HFC</v>
      </c>
      <c r="V604" s="177" t="s">
        <v>100</v>
      </c>
      <c r="W604" s="311" t="str">
        <f t="shared" si="36"/>
        <v>160211 discarded equipment containing chlorofluorocarbons, HCFC, HFC</v>
      </c>
    </row>
    <row r="605" spans="1:23" ht="33" customHeight="1">
      <c r="A605"/>
      <c r="B605"/>
      <c r="C605"/>
      <c r="D605"/>
      <c r="E605"/>
      <c r="F605"/>
      <c r="G605"/>
      <c r="I605"/>
      <c r="J605"/>
      <c r="K605"/>
      <c r="L605"/>
      <c r="M605"/>
      <c r="N605"/>
      <c r="O605"/>
      <c r="Q605" s="305" t="str">
        <f>'Look Up Values'!AE602</f>
        <v>160212 discarded equipment containing free asbestos</v>
      </c>
      <c r="R605" s="177" t="s">
        <v>100</v>
      </c>
      <c r="S605" s="296" t="str">
        <f t="shared" si="35"/>
        <v>160212 discarded equipment containing free asbestos</v>
      </c>
      <c r="T605" s="228"/>
      <c r="U605" s="310" t="str">
        <f>'Look Up Values'!AE602</f>
        <v>160212 discarded equipment containing free asbestos</v>
      </c>
      <c r="V605" s="177" t="s">
        <v>100</v>
      </c>
      <c r="W605" s="311" t="str">
        <f t="shared" si="36"/>
        <v>160212 discarded equipment containing free asbestos</v>
      </c>
    </row>
    <row r="606" spans="1:23" ht="33" customHeight="1">
      <c r="A606"/>
      <c r="B606"/>
      <c r="C606"/>
      <c r="D606"/>
      <c r="E606"/>
      <c r="F606"/>
      <c r="G606"/>
      <c r="I606"/>
      <c r="J606"/>
      <c r="K606"/>
      <c r="L606"/>
      <c r="M606"/>
      <c r="N606"/>
      <c r="O606"/>
      <c r="Q606" s="305" t="str">
        <f>'Look Up Values'!AE603</f>
        <v>160213 discarded equipment containing hazardous components   other than those mentioned in 16 02 09 to 16 02 12</v>
      </c>
      <c r="R606" s="177" t="s">
        <v>100</v>
      </c>
      <c r="S606" s="296" t="str">
        <f t="shared" si="35"/>
        <v>160213 discarded equipment containing hazardous components   other than those mentioned in 16 02 09 to 16 02 12</v>
      </c>
      <c r="T606" s="228"/>
      <c r="U606" s="310" t="str">
        <f>'Look Up Values'!AE603</f>
        <v>160213 discarded equipment containing hazardous components   other than those mentioned in 16 02 09 to 16 02 12</v>
      </c>
      <c r="V606" s="177" t="s">
        <v>100</v>
      </c>
      <c r="W606" s="311" t="str">
        <f t="shared" si="36"/>
        <v>160213 discarded equipment containing hazardous components   other than those mentioned in 16 02 09 to 16 02 12</v>
      </c>
    </row>
    <row r="607" spans="1:23" ht="33" customHeight="1">
      <c r="A607"/>
      <c r="B607"/>
      <c r="C607"/>
      <c r="D607"/>
      <c r="E607"/>
      <c r="F607"/>
      <c r="G607"/>
      <c r="I607"/>
      <c r="J607"/>
      <c r="K607"/>
      <c r="L607"/>
      <c r="M607"/>
      <c r="N607"/>
      <c r="O607"/>
      <c r="Q607" s="305" t="str">
        <f>'Look Up Values'!AE604</f>
        <v>160214 discarded equipment other than those mentioned in 16 02 09 to 16 02 13</v>
      </c>
      <c r="R607" s="177" t="s">
        <v>100</v>
      </c>
      <c r="S607" s="296" t="str">
        <f t="shared" si="35"/>
        <v>160214 discarded equipment other than those mentioned in 16 02 09 to 16 02 13</v>
      </c>
      <c r="T607" s="228"/>
      <c r="U607" s="310" t="str">
        <f>'Look Up Values'!AE604</f>
        <v>160214 discarded equipment other than those mentioned in 16 02 09 to 16 02 13</v>
      </c>
      <c r="V607" s="177" t="s">
        <v>100</v>
      </c>
      <c r="W607" s="311" t="str">
        <f t="shared" si="36"/>
        <v>160214 discarded equipment other than those mentioned in 16 02 09 to 16 02 13</v>
      </c>
    </row>
    <row r="608" spans="1:23" ht="33" customHeight="1">
      <c r="A608"/>
      <c r="B608"/>
      <c r="C608"/>
      <c r="D608"/>
      <c r="E608"/>
      <c r="F608"/>
      <c r="G608"/>
      <c r="I608"/>
      <c r="J608"/>
      <c r="K608"/>
      <c r="L608"/>
      <c r="M608"/>
      <c r="N608"/>
      <c r="O608"/>
      <c r="Q608" s="305" t="str">
        <f>'Look Up Values'!AE605</f>
        <v>160215 hazardous components removed from discarded equipment</v>
      </c>
      <c r="R608" s="177" t="s">
        <v>100</v>
      </c>
      <c r="S608" s="296" t="str">
        <f t="shared" si="35"/>
        <v>160215 hazardous components removed from discarded equipment</v>
      </c>
      <c r="T608" s="228"/>
      <c r="U608" s="310" t="str">
        <f>'Look Up Values'!AE605</f>
        <v>160215 hazardous components removed from discarded equipment</v>
      </c>
      <c r="V608" s="177" t="s">
        <v>100</v>
      </c>
      <c r="W608" s="311" t="str">
        <f t="shared" si="36"/>
        <v>160215 hazardous components removed from discarded equipment</v>
      </c>
    </row>
    <row r="609" spans="1:23" ht="33" customHeight="1">
      <c r="A609"/>
      <c r="B609"/>
      <c r="C609"/>
      <c r="D609"/>
      <c r="E609"/>
      <c r="F609"/>
      <c r="G609"/>
      <c r="I609"/>
      <c r="J609"/>
      <c r="K609"/>
      <c r="L609"/>
      <c r="M609"/>
      <c r="N609"/>
      <c r="O609"/>
      <c r="Q609" s="305" t="str">
        <f>'Look Up Values'!AE606</f>
        <v>160216 components removed from discarded equipment other than those mentioned in 16 02 15</v>
      </c>
      <c r="R609" s="177" t="s">
        <v>100</v>
      </c>
      <c r="S609" s="296" t="str">
        <f t="shared" si="35"/>
        <v>160216 components removed from discarded equipment other than those mentioned in 16 02 15</v>
      </c>
      <c r="T609" s="228"/>
      <c r="U609" s="310" t="str">
        <f>'Look Up Values'!AE606</f>
        <v>160216 components removed from discarded equipment other than those mentioned in 16 02 15</v>
      </c>
      <c r="V609" s="177" t="s">
        <v>100</v>
      </c>
      <c r="W609" s="311" t="str">
        <f t="shared" si="36"/>
        <v>160216 components removed from discarded equipment other than those mentioned in 16 02 15</v>
      </c>
    </row>
    <row r="610" spans="1:23" ht="33" customHeight="1">
      <c r="A610"/>
      <c r="B610"/>
      <c r="C610"/>
      <c r="D610"/>
      <c r="E610"/>
      <c r="F610"/>
      <c r="G610"/>
      <c r="I610"/>
      <c r="J610"/>
      <c r="K610"/>
      <c r="L610"/>
      <c r="M610"/>
      <c r="N610"/>
      <c r="O610"/>
      <c r="Q610" s="305" t="str">
        <f>'Look Up Values'!AE607</f>
        <v>160303 inorganic wastes containing hazardous substances</v>
      </c>
      <c r="R610" s="177" t="s">
        <v>100</v>
      </c>
      <c r="S610" s="296" t="str">
        <f t="shared" si="35"/>
        <v>160303 inorganic wastes containing hazardous substances</v>
      </c>
      <c r="T610" s="228"/>
      <c r="U610" s="310" t="str">
        <f>'Look Up Values'!AE607</f>
        <v>160303 inorganic wastes containing hazardous substances</v>
      </c>
      <c r="V610" s="177" t="s">
        <v>100</v>
      </c>
      <c r="W610" s="311" t="str">
        <f t="shared" si="36"/>
        <v>160303 inorganic wastes containing hazardous substances</v>
      </c>
    </row>
    <row r="611" spans="1:23" ht="33" customHeight="1">
      <c r="A611"/>
      <c r="B611"/>
      <c r="C611"/>
      <c r="D611"/>
      <c r="E611"/>
      <c r="F611"/>
      <c r="G611"/>
      <c r="I611"/>
      <c r="J611"/>
      <c r="K611"/>
      <c r="L611"/>
      <c r="M611"/>
      <c r="N611"/>
      <c r="O611"/>
      <c r="Q611" s="305" t="str">
        <f>'Look Up Values'!AE608</f>
        <v>160304 inorganic wastes other than those mentioned in 16 03 03</v>
      </c>
      <c r="R611" s="177" t="s">
        <v>100</v>
      </c>
      <c r="S611" s="296" t="str">
        <f t="shared" si="35"/>
        <v>160304 inorganic wastes other than those mentioned in 16 03 03</v>
      </c>
      <c r="T611" s="228"/>
      <c r="U611" s="310" t="str">
        <f>'Look Up Values'!AE608</f>
        <v>160304 inorganic wastes other than those mentioned in 16 03 03</v>
      </c>
      <c r="V611" s="177" t="s">
        <v>100</v>
      </c>
      <c r="W611" s="311" t="str">
        <f t="shared" si="36"/>
        <v>160304 inorganic wastes other than those mentioned in 16 03 03</v>
      </c>
    </row>
    <row r="612" spans="1:23" ht="33" customHeight="1">
      <c r="A612"/>
      <c r="B612"/>
      <c r="C612"/>
      <c r="D612"/>
      <c r="E612"/>
      <c r="F612"/>
      <c r="G612"/>
      <c r="I612"/>
      <c r="J612"/>
      <c r="K612"/>
      <c r="L612"/>
      <c r="M612"/>
      <c r="N612"/>
      <c r="O612"/>
      <c r="Q612" s="305" t="str">
        <f>'Look Up Values'!AE609</f>
        <v>160305 organic wastes containing hazardous substances</v>
      </c>
      <c r="R612" s="177" t="s">
        <v>100</v>
      </c>
      <c r="S612" s="296" t="str">
        <f t="shared" si="35"/>
        <v>160305 organic wastes containing hazardous substances</v>
      </c>
      <c r="T612" s="228"/>
      <c r="U612" s="310" t="str">
        <f>'Look Up Values'!AE609</f>
        <v>160305 organic wastes containing hazardous substances</v>
      </c>
      <c r="V612" s="177" t="s">
        <v>100</v>
      </c>
      <c r="W612" s="311" t="str">
        <f t="shared" si="36"/>
        <v>160305 organic wastes containing hazardous substances</v>
      </c>
    </row>
    <row r="613" spans="1:23" ht="33" customHeight="1">
      <c r="A613"/>
      <c r="B613"/>
      <c r="C613"/>
      <c r="D613"/>
      <c r="E613"/>
      <c r="F613"/>
      <c r="G613"/>
      <c r="I613"/>
      <c r="J613"/>
      <c r="K613"/>
      <c r="L613"/>
      <c r="M613"/>
      <c r="N613"/>
      <c r="O613"/>
      <c r="Q613" s="305" t="str">
        <f>'Look Up Values'!AE610</f>
        <v>160306 organic wastes other than those mentioned in 16 03 05</v>
      </c>
      <c r="R613" s="177" t="s">
        <v>100</v>
      </c>
      <c r="S613" s="296" t="str">
        <f t="shared" si="35"/>
        <v>160306 organic wastes other than those mentioned in 16 03 05</v>
      </c>
      <c r="T613" s="228"/>
      <c r="U613" s="310" t="str">
        <f>'Look Up Values'!AE610</f>
        <v>160306 organic wastes other than those mentioned in 16 03 05</v>
      </c>
      <c r="V613" s="177" t="s">
        <v>100</v>
      </c>
      <c r="W613" s="311" t="str">
        <f t="shared" si="36"/>
        <v>160306 organic wastes other than those mentioned in 16 03 05</v>
      </c>
    </row>
    <row r="614" spans="1:23" ht="33" customHeight="1">
      <c r="A614"/>
      <c r="B614"/>
      <c r="C614"/>
      <c r="D614"/>
      <c r="E614"/>
      <c r="F614"/>
      <c r="G614"/>
      <c r="I614"/>
      <c r="J614"/>
      <c r="K614"/>
      <c r="L614"/>
      <c r="M614"/>
      <c r="N614"/>
      <c r="O614"/>
      <c r="Q614" s="305" t="str">
        <f>'Look Up Values'!AE611</f>
        <v>160307 metallic mercury</v>
      </c>
      <c r="R614" s="177" t="s">
        <v>100</v>
      </c>
      <c r="S614" s="296" t="str">
        <f t="shared" si="35"/>
        <v>160307 metallic mercury</v>
      </c>
      <c r="T614" s="228"/>
      <c r="U614" s="310" t="str">
        <f>'Look Up Values'!AE611</f>
        <v>160307 metallic mercury</v>
      </c>
      <c r="V614" s="177" t="s">
        <v>100</v>
      </c>
      <c r="W614" s="311" t="str">
        <f t="shared" si="36"/>
        <v>160307 metallic mercury</v>
      </c>
    </row>
    <row r="615" spans="1:23" ht="33" customHeight="1">
      <c r="A615"/>
      <c r="B615"/>
      <c r="C615"/>
      <c r="D615"/>
      <c r="E615"/>
      <c r="F615"/>
      <c r="G615"/>
      <c r="I615"/>
      <c r="J615"/>
      <c r="K615"/>
      <c r="L615"/>
      <c r="M615"/>
      <c r="N615"/>
      <c r="O615"/>
      <c r="Q615" s="305" t="str">
        <f>'Look Up Values'!AE612</f>
        <v>160401 waste ammunition</v>
      </c>
      <c r="R615" s="177" t="s">
        <v>100</v>
      </c>
      <c r="S615" s="296" t="str">
        <f t="shared" si="35"/>
        <v>160401 waste ammunition</v>
      </c>
      <c r="T615" s="228"/>
      <c r="U615" s="310" t="str">
        <f>'Look Up Values'!AE612</f>
        <v>160401 waste ammunition</v>
      </c>
      <c r="V615" s="177" t="s">
        <v>100</v>
      </c>
      <c r="W615" s="311" t="str">
        <f t="shared" si="36"/>
        <v>160401 waste ammunition</v>
      </c>
    </row>
    <row r="616" spans="1:23" ht="33" customHeight="1">
      <c r="A616"/>
      <c r="B616"/>
      <c r="C616"/>
      <c r="D616"/>
      <c r="E616"/>
      <c r="F616"/>
      <c r="G616"/>
      <c r="I616"/>
      <c r="J616"/>
      <c r="K616"/>
      <c r="L616"/>
      <c r="M616"/>
      <c r="N616"/>
      <c r="O616"/>
      <c r="Q616" s="305" t="str">
        <f>'Look Up Values'!AE613</f>
        <v>160402 fireworks wastes</v>
      </c>
      <c r="R616" s="177" t="s">
        <v>100</v>
      </c>
      <c r="S616" s="296" t="str">
        <f t="shared" si="35"/>
        <v>160402 fireworks wastes</v>
      </c>
      <c r="T616" s="228"/>
      <c r="U616" s="310" t="str">
        <f>'Look Up Values'!AE613</f>
        <v>160402 fireworks wastes</v>
      </c>
      <c r="V616" s="177" t="s">
        <v>100</v>
      </c>
      <c r="W616" s="311" t="str">
        <f t="shared" si="36"/>
        <v>160402 fireworks wastes</v>
      </c>
    </row>
    <row r="617" spans="1:23" ht="33" customHeight="1">
      <c r="A617"/>
      <c r="B617"/>
      <c r="C617"/>
      <c r="D617"/>
      <c r="E617"/>
      <c r="F617"/>
      <c r="G617"/>
      <c r="I617"/>
      <c r="J617"/>
      <c r="K617"/>
      <c r="L617"/>
      <c r="M617"/>
      <c r="N617"/>
      <c r="O617"/>
      <c r="Q617" s="305" t="str">
        <f>'Look Up Values'!AE614</f>
        <v>160403 other waste explosives</v>
      </c>
      <c r="R617" s="177" t="s">
        <v>100</v>
      </c>
      <c r="S617" s="296" t="str">
        <f t="shared" si="35"/>
        <v>160403 other waste explosives</v>
      </c>
      <c r="T617" s="228"/>
      <c r="U617" s="310" t="str">
        <f>'Look Up Values'!AE614</f>
        <v>160403 other waste explosives</v>
      </c>
      <c r="V617" s="177" t="s">
        <v>100</v>
      </c>
      <c r="W617" s="311" t="str">
        <f t="shared" si="36"/>
        <v>160403 other waste explosives</v>
      </c>
    </row>
    <row r="618" spans="1:23" ht="33" customHeight="1">
      <c r="A618"/>
      <c r="B618"/>
      <c r="C618"/>
      <c r="D618"/>
      <c r="E618"/>
      <c r="F618"/>
      <c r="G618"/>
      <c r="I618"/>
      <c r="J618"/>
      <c r="K618"/>
      <c r="L618"/>
      <c r="M618"/>
      <c r="N618"/>
      <c r="O618"/>
      <c r="Q618" s="305" t="str">
        <f>'Look Up Values'!AE615</f>
        <v>160504 gases in pressure containers (including halons) containing hazardous substances</v>
      </c>
      <c r="R618" s="177" t="s">
        <v>100</v>
      </c>
      <c r="S618" s="296" t="str">
        <f t="shared" si="35"/>
        <v>160504 gases in pressure containers (including halons) containing hazardous substances</v>
      </c>
      <c r="T618" s="228"/>
      <c r="U618" s="310" t="str">
        <f>'Look Up Values'!AE615</f>
        <v>160504 gases in pressure containers (including halons) containing hazardous substances</v>
      </c>
      <c r="V618" s="177" t="s">
        <v>100</v>
      </c>
      <c r="W618" s="311" t="str">
        <f t="shared" si="36"/>
        <v>160504 gases in pressure containers (including halons) containing hazardous substances</v>
      </c>
    </row>
    <row r="619" spans="1:23" ht="33" customHeight="1">
      <c r="A619"/>
      <c r="B619"/>
      <c r="C619"/>
      <c r="D619"/>
      <c r="E619"/>
      <c r="F619"/>
      <c r="G619"/>
      <c r="I619"/>
      <c r="J619"/>
      <c r="K619"/>
      <c r="L619"/>
      <c r="M619"/>
      <c r="N619"/>
      <c r="O619"/>
      <c r="Q619" s="305" t="str">
        <f>'Look Up Values'!AE616</f>
        <v>160505 gases in pressure containers other than those mentioned in 16 05 04</v>
      </c>
      <c r="R619" s="177" t="s">
        <v>100</v>
      </c>
      <c r="S619" s="296" t="str">
        <f t="shared" si="35"/>
        <v>160505 gases in pressure containers other than those mentioned in 16 05 04</v>
      </c>
      <c r="T619" s="228"/>
      <c r="U619" s="310" t="str">
        <f>'Look Up Values'!AE616</f>
        <v>160505 gases in pressure containers other than those mentioned in 16 05 04</v>
      </c>
      <c r="V619" s="177" t="s">
        <v>100</v>
      </c>
      <c r="W619" s="311" t="str">
        <f t="shared" si="36"/>
        <v>160505 gases in pressure containers other than those mentioned in 16 05 04</v>
      </c>
    </row>
    <row r="620" spans="1:23" ht="33" customHeight="1">
      <c r="A620"/>
      <c r="B620"/>
      <c r="C620"/>
      <c r="D620"/>
      <c r="E620"/>
      <c r="F620"/>
      <c r="G620"/>
      <c r="I620"/>
      <c r="J620"/>
      <c r="K620"/>
      <c r="L620"/>
      <c r="M620"/>
      <c r="N620"/>
      <c r="O620"/>
      <c r="Q620" s="305" t="str">
        <f>'Look Up Values'!AE617</f>
        <v>160506 laboratory chemicals, consisting of or containing hazardous substances, including mixtures of laboratory chemicals</v>
      </c>
      <c r="R620" s="177" t="s">
        <v>100</v>
      </c>
      <c r="S620" s="296" t="str">
        <f t="shared" si="35"/>
        <v>160506 laboratory chemicals, consisting of or containing hazardous substances, including mixtures of laboratory chemicals</v>
      </c>
      <c r="T620" s="228"/>
      <c r="U620" s="310" t="str">
        <f>'Look Up Values'!AE617</f>
        <v>160506 laboratory chemicals, consisting of or containing hazardous substances, including mixtures of laboratory chemicals</v>
      </c>
      <c r="V620" s="177" t="s">
        <v>100</v>
      </c>
      <c r="W620" s="311" t="str">
        <f t="shared" si="36"/>
        <v>160506 laboratory chemicals, consisting of or containing hazardous substances, including mixtures of laboratory chemicals</v>
      </c>
    </row>
    <row r="621" spans="1:23" ht="33" customHeight="1">
      <c r="A621"/>
      <c r="B621"/>
      <c r="C621"/>
      <c r="D621"/>
      <c r="E621"/>
      <c r="F621"/>
      <c r="G621"/>
      <c r="I621"/>
      <c r="J621"/>
      <c r="K621"/>
      <c r="L621"/>
      <c r="M621"/>
      <c r="N621"/>
      <c r="O621"/>
      <c r="Q621" s="305" t="str">
        <f>'Look Up Values'!AE618</f>
        <v>160507 discarded inorganic chemicals consisting of or containing hazardous substances</v>
      </c>
      <c r="R621" s="177" t="s">
        <v>100</v>
      </c>
      <c r="S621" s="296" t="str">
        <f t="shared" si="35"/>
        <v>160507 discarded inorganic chemicals consisting of or containing hazardous substances</v>
      </c>
      <c r="T621" s="228"/>
      <c r="U621" s="310" t="str">
        <f>'Look Up Values'!AE618</f>
        <v>160507 discarded inorganic chemicals consisting of or containing hazardous substances</v>
      </c>
      <c r="V621" s="177" t="s">
        <v>100</v>
      </c>
      <c r="W621" s="311" t="str">
        <f t="shared" si="36"/>
        <v>160507 discarded inorganic chemicals consisting of or containing hazardous substances</v>
      </c>
    </row>
    <row r="622" spans="1:23" ht="33" customHeight="1">
      <c r="A622"/>
      <c r="B622"/>
      <c r="C622"/>
      <c r="D622"/>
      <c r="E622"/>
      <c r="F622"/>
      <c r="G622"/>
      <c r="I622"/>
      <c r="J622"/>
      <c r="K622"/>
      <c r="L622"/>
      <c r="M622"/>
      <c r="N622"/>
      <c r="O622"/>
      <c r="Q622" s="305" t="str">
        <f>'Look Up Values'!AE619</f>
        <v>160508 discarded organic chemicals consisting of or containing hazardous substances</v>
      </c>
      <c r="R622" s="177" t="s">
        <v>100</v>
      </c>
      <c r="S622" s="296" t="str">
        <f t="shared" si="35"/>
        <v>160508 discarded organic chemicals consisting of or containing hazardous substances</v>
      </c>
      <c r="T622" s="228"/>
      <c r="U622" s="310" t="str">
        <f>'Look Up Values'!AE619</f>
        <v>160508 discarded organic chemicals consisting of or containing hazardous substances</v>
      </c>
      <c r="V622" s="177" t="s">
        <v>100</v>
      </c>
      <c r="W622" s="311" t="str">
        <f t="shared" si="36"/>
        <v>160508 discarded organic chemicals consisting of or containing hazardous substances</v>
      </c>
    </row>
    <row r="623" spans="1:23" ht="33" customHeight="1">
      <c r="A623"/>
      <c r="B623"/>
      <c r="C623"/>
      <c r="D623"/>
      <c r="E623"/>
      <c r="F623"/>
      <c r="G623"/>
      <c r="I623"/>
      <c r="J623"/>
      <c r="K623"/>
      <c r="L623"/>
      <c r="M623"/>
      <c r="N623"/>
      <c r="O623"/>
      <c r="Q623" s="305" t="str">
        <f>'Look Up Values'!AE620</f>
        <v>160509 discarded chemicals other than those mentioned in 16 05 06, 16 05 07 or 16 05 08</v>
      </c>
      <c r="R623" s="177" t="s">
        <v>100</v>
      </c>
      <c r="S623" s="296" t="str">
        <f t="shared" si="35"/>
        <v>160509 discarded chemicals other than those mentioned in 16 05 06, 16 05 07 or 16 05 08</v>
      </c>
      <c r="T623" s="228"/>
      <c r="U623" s="310" t="str">
        <f>'Look Up Values'!AE620</f>
        <v>160509 discarded chemicals other than those mentioned in 16 05 06, 16 05 07 or 16 05 08</v>
      </c>
      <c r="V623" s="177" t="s">
        <v>100</v>
      </c>
      <c r="W623" s="311" t="str">
        <f t="shared" si="36"/>
        <v>160509 discarded chemicals other than those mentioned in 16 05 06, 16 05 07 or 16 05 08</v>
      </c>
    </row>
    <row r="624" spans="1:23" ht="33" customHeight="1">
      <c r="A624"/>
      <c r="B624"/>
      <c r="C624"/>
      <c r="D624"/>
      <c r="E624"/>
      <c r="F624"/>
      <c r="G624"/>
      <c r="I624"/>
      <c r="J624"/>
      <c r="K624"/>
      <c r="L624"/>
      <c r="M624"/>
      <c r="N624"/>
      <c r="O624"/>
      <c r="Q624" s="305" t="str">
        <f>'Look Up Values'!AE621</f>
        <v>160601 lead batteries</v>
      </c>
      <c r="R624" s="177" t="s">
        <v>100</v>
      </c>
      <c r="S624" s="296" t="str">
        <f t="shared" si="35"/>
        <v>160601 lead batteries</v>
      </c>
      <c r="T624" s="228"/>
      <c r="U624" s="310" t="str">
        <f>'Look Up Values'!AE621</f>
        <v>160601 lead batteries</v>
      </c>
      <c r="V624" s="177" t="s">
        <v>100</v>
      </c>
      <c r="W624" s="311" t="str">
        <f t="shared" si="36"/>
        <v>160601 lead batteries</v>
      </c>
    </row>
    <row r="625" spans="1:23" ht="33" customHeight="1">
      <c r="A625"/>
      <c r="B625"/>
      <c r="C625"/>
      <c r="D625"/>
      <c r="E625"/>
      <c r="F625"/>
      <c r="G625"/>
      <c r="I625"/>
      <c r="J625"/>
      <c r="K625"/>
      <c r="L625"/>
      <c r="M625"/>
      <c r="N625"/>
      <c r="O625"/>
      <c r="Q625" s="305" t="str">
        <f>'Look Up Values'!AE622</f>
        <v>160602 Ni-Cd batteries</v>
      </c>
      <c r="R625" s="177" t="s">
        <v>100</v>
      </c>
      <c r="S625" s="296" t="str">
        <f t="shared" si="35"/>
        <v>160602 Ni-Cd batteries</v>
      </c>
      <c r="T625" s="228"/>
      <c r="U625" s="310" t="str">
        <f>'Look Up Values'!AE622</f>
        <v>160602 Ni-Cd batteries</v>
      </c>
      <c r="V625" s="177" t="s">
        <v>100</v>
      </c>
      <c r="W625" s="311" t="str">
        <f t="shared" si="36"/>
        <v>160602 Ni-Cd batteries</v>
      </c>
    </row>
    <row r="626" spans="1:23" ht="33" customHeight="1">
      <c r="A626"/>
      <c r="B626"/>
      <c r="C626"/>
      <c r="D626"/>
      <c r="E626"/>
      <c r="F626"/>
      <c r="G626"/>
      <c r="I626"/>
      <c r="J626"/>
      <c r="K626"/>
      <c r="L626"/>
      <c r="M626"/>
      <c r="N626"/>
      <c r="O626"/>
      <c r="Q626" s="305" t="str">
        <f>'Look Up Values'!AE623</f>
        <v>160603 mercury-containing batteries</v>
      </c>
      <c r="R626" s="177" t="s">
        <v>100</v>
      </c>
      <c r="S626" s="296" t="str">
        <f t="shared" si="35"/>
        <v>160603 mercury-containing batteries</v>
      </c>
      <c r="T626" s="228"/>
      <c r="U626" s="310" t="str">
        <f>'Look Up Values'!AE623</f>
        <v>160603 mercury-containing batteries</v>
      </c>
      <c r="V626" s="177" t="s">
        <v>100</v>
      </c>
      <c r="W626" s="311" t="str">
        <f t="shared" si="36"/>
        <v>160603 mercury-containing batteries</v>
      </c>
    </row>
    <row r="627" spans="1:23" ht="33" customHeight="1">
      <c r="A627"/>
      <c r="B627"/>
      <c r="C627"/>
      <c r="D627"/>
      <c r="E627"/>
      <c r="F627"/>
      <c r="G627"/>
      <c r="I627"/>
      <c r="J627"/>
      <c r="K627"/>
      <c r="L627"/>
      <c r="M627"/>
      <c r="N627"/>
      <c r="O627"/>
      <c r="Q627" s="305" t="str">
        <f>'Look Up Values'!AE624</f>
        <v>160604 alkaline batteries (except 16 06 03)</v>
      </c>
      <c r="R627" s="177" t="s">
        <v>100</v>
      </c>
      <c r="S627" s="296" t="str">
        <f t="shared" si="35"/>
        <v>160604 alkaline batteries (except 16 06 03)</v>
      </c>
      <c r="T627" s="228"/>
      <c r="U627" s="310" t="str">
        <f>'Look Up Values'!AE624</f>
        <v>160604 alkaline batteries (except 16 06 03)</v>
      </c>
      <c r="V627" s="177" t="s">
        <v>100</v>
      </c>
      <c r="W627" s="311" t="str">
        <f t="shared" si="36"/>
        <v>160604 alkaline batteries (except 16 06 03)</v>
      </c>
    </row>
    <row r="628" spans="1:23" ht="33" customHeight="1">
      <c r="A628"/>
      <c r="B628"/>
      <c r="C628"/>
      <c r="D628"/>
      <c r="E628"/>
      <c r="F628"/>
      <c r="G628"/>
      <c r="I628"/>
      <c r="J628"/>
      <c r="K628"/>
      <c r="L628"/>
      <c r="M628"/>
      <c r="N628"/>
      <c r="O628"/>
      <c r="Q628" s="305" t="str">
        <f>'Look Up Values'!AE625</f>
        <v>160605 other batteries and accumulators</v>
      </c>
      <c r="R628" s="177" t="s">
        <v>100</v>
      </c>
      <c r="S628" s="296" t="str">
        <f t="shared" si="35"/>
        <v>160605 other batteries and accumulators</v>
      </c>
      <c r="T628" s="228"/>
      <c r="U628" s="310" t="str">
        <f>'Look Up Values'!AE625</f>
        <v>160605 other batteries and accumulators</v>
      </c>
      <c r="V628" s="177" t="s">
        <v>100</v>
      </c>
      <c r="W628" s="311" t="str">
        <f t="shared" si="36"/>
        <v>160605 other batteries and accumulators</v>
      </c>
    </row>
    <row r="629" spans="1:23" ht="33" customHeight="1">
      <c r="A629"/>
      <c r="B629"/>
      <c r="C629"/>
      <c r="D629"/>
      <c r="E629"/>
      <c r="F629"/>
      <c r="G629"/>
      <c r="I629"/>
      <c r="J629"/>
      <c r="K629"/>
      <c r="L629"/>
      <c r="M629"/>
      <c r="N629"/>
      <c r="O629"/>
      <c r="Q629" s="305" t="str">
        <f>'Look Up Values'!AE626</f>
        <v>160606 separately collected electrolyte from batteries and accumulators</v>
      </c>
      <c r="R629" s="177" t="s">
        <v>100</v>
      </c>
      <c r="S629" s="296" t="str">
        <f t="shared" si="35"/>
        <v>160606 separately collected electrolyte from batteries and accumulators</v>
      </c>
      <c r="T629" s="228"/>
      <c r="U629" s="310" t="str">
        <f>'Look Up Values'!AE626</f>
        <v>160606 separately collected electrolyte from batteries and accumulators</v>
      </c>
      <c r="V629" s="177" t="s">
        <v>100</v>
      </c>
      <c r="W629" s="311" t="str">
        <f t="shared" si="36"/>
        <v>160606 separately collected electrolyte from batteries and accumulators</v>
      </c>
    </row>
    <row r="630" spans="1:23" ht="33" customHeight="1">
      <c r="A630"/>
      <c r="B630"/>
      <c r="C630"/>
      <c r="D630"/>
      <c r="E630"/>
      <c r="F630"/>
      <c r="G630"/>
      <c r="I630"/>
      <c r="J630"/>
      <c r="K630"/>
      <c r="L630"/>
      <c r="M630"/>
      <c r="N630"/>
      <c r="O630"/>
      <c r="Q630" s="305" t="str">
        <f>'Look Up Values'!AE627</f>
        <v>160708 wastes containing oil</v>
      </c>
      <c r="R630" s="177" t="s">
        <v>100</v>
      </c>
      <c r="S630" s="296" t="str">
        <f t="shared" si="35"/>
        <v>160708 wastes containing oil</v>
      </c>
      <c r="T630" s="228"/>
      <c r="U630" s="310" t="str">
        <f>'Look Up Values'!AE627</f>
        <v>160708 wastes containing oil</v>
      </c>
      <c r="V630" s="177" t="s">
        <v>100</v>
      </c>
      <c r="W630" s="311" t="str">
        <f t="shared" si="36"/>
        <v>160708 wastes containing oil</v>
      </c>
    </row>
    <row r="631" spans="1:23" ht="33" customHeight="1">
      <c r="A631"/>
      <c r="B631"/>
      <c r="C631"/>
      <c r="D631"/>
      <c r="E631"/>
      <c r="F631"/>
      <c r="G631"/>
      <c r="I631"/>
      <c r="J631"/>
      <c r="K631"/>
      <c r="L631"/>
      <c r="M631"/>
      <c r="N631"/>
      <c r="O631"/>
      <c r="Q631" s="305" t="str">
        <f>'Look Up Values'!AE628</f>
        <v>160709 wastes containing other hazardous substances</v>
      </c>
      <c r="R631" s="177" t="s">
        <v>100</v>
      </c>
      <c r="S631" s="296" t="str">
        <f t="shared" si="35"/>
        <v>160709 wastes containing other hazardous substances</v>
      </c>
      <c r="T631" s="228"/>
      <c r="U631" s="310" t="str">
        <f>'Look Up Values'!AE628</f>
        <v>160709 wastes containing other hazardous substances</v>
      </c>
      <c r="V631" s="177" t="s">
        <v>100</v>
      </c>
      <c r="W631" s="311" t="str">
        <f t="shared" si="36"/>
        <v>160709 wastes containing other hazardous substances</v>
      </c>
    </row>
    <row r="632" spans="1:23" ht="33" customHeight="1">
      <c r="A632"/>
      <c r="B632"/>
      <c r="C632"/>
      <c r="D632"/>
      <c r="E632"/>
      <c r="F632"/>
      <c r="G632"/>
      <c r="I632"/>
      <c r="J632"/>
      <c r="K632"/>
      <c r="L632"/>
      <c r="M632"/>
      <c r="N632"/>
      <c r="O632"/>
      <c r="Q632" s="305" t="str">
        <f>'Look Up Values'!AE629</f>
        <v>160799 wastes not otherwise specified</v>
      </c>
      <c r="R632" s="177" t="s">
        <v>100</v>
      </c>
      <c r="S632" s="296" t="str">
        <f t="shared" si="35"/>
        <v>160799 wastes not otherwise specified</v>
      </c>
      <c r="T632" s="228"/>
      <c r="U632" s="310" t="str">
        <f>'Look Up Values'!AE629</f>
        <v>160799 wastes not otherwise specified</v>
      </c>
      <c r="V632" s="177" t="s">
        <v>100</v>
      </c>
      <c r="W632" s="311" t="str">
        <f t="shared" si="36"/>
        <v>160799 wastes not otherwise specified</v>
      </c>
    </row>
    <row r="633" spans="1:23" ht="33" customHeight="1">
      <c r="A633"/>
      <c r="B633"/>
      <c r="C633"/>
      <c r="D633"/>
      <c r="E633"/>
      <c r="F633"/>
      <c r="G633"/>
      <c r="I633"/>
      <c r="J633"/>
      <c r="K633"/>
      <c r="L633"/>
      <c r="M633"/>
      <c r="N633"/>
      <c r="O633"/>
      <c r="Q633" s="305" t="str">
        <f>'Look Up Values'!AE630</f>
        <v>160801 spent catalysts containing gold, silver, rhenium, rhodium, palladium, iridium or platinum (except 16 08 07)</v>
      </c>
      <c r="R633" s="177" t="s">
        <v>100</v>
      </c>
      <c r="S633" s="296" t="str">
        <f t="shared" si="35"/>
        <v>160801 spent catalysts containing gold, silver, rhenium, rhodium, palladium, iridium or platinum (except 16 08 07)</v>
      </c>
      <c r="T633" s="228"/>
      <c r="U633" s="310" t="str">
        <f>'Look Up Values'!AE630</f>
        <v>160801 spent catalysts containing gold, silver, rhenium, rhodium, palladium, iridium or platinum (except 16 08 07)</v>
      </c>
      <c r="V633" s="177" t="s">
        <v>100</v>
      </c>
      <c r="W633" s="311" t="str">
        <f t="shared" si="36"/>
        <v>160801 spent catalysts containing gold, silver, rhenium, rhodium, palladium, iridium or platinum (except 16 08 07)</v>
      </c>
    </row>
    <row r="634" spans="1:23" ht="33" customHeight="1">
      <c r="A634"/>
      <c r="B634"/>
      <c r="C634"/>
      <c r="D634"/>
      <c r="E634"/>
      <c r="F634"/>
      <c r="G634"/>
      <c r="I634"/>
      <c r="J634"/>
      <c r="K634"/>
      <c r="L634"/>
      <c r="M634"/>
      <c r="N634"/>
      <c r="O634"/>
      <c r="Q634" s="305" t="str">
        <f>'Look Up Values'!AE631</f>
        <v>160802 spent catalysts containing dangerous transition metals  or dangerous transition metal compounds</v>
      </c>
      <c r="R634" s="177" t="s">
        <v>100</v>
      </c>
      <c r="S634" s="296" t="str">
        <f t="shared" si="35"/>
        <v>160802 spent catalysts containing dangerous transition metals  or dangerous transition metal compounds</v>
      </c>
      <c r="T634" s="228"/>
      <c r="U634" s="310" t="str">
        <f>'Look Up Values'!AE631</f>
        <v>160802 spent catalysts containing dangerous transition metals  or dangerous transition metal compounds</v>
      </c>
      <c r="V634" s="177" t="s">
        <v>100</v>
      </c>
      <c r="W634" s="311" t="str">
        <f t="shared" si="36"/>
        <v>160802 spent catalysts containing dangerous transition metals  or dangerous transition metal compounds</v>
      </c>
    </row>
    <row r="635" spans="1:23" ht="33" customHeight="1">
      <c r="A635"/>
      <c r="B635"/>
      <c r="C635"/>
      <c r="D635"/>
      <c r="E635"/>
      <c r="F635"/>
      <c r="G635"/>
      <c r="I635"/>
      <c r="J635"/>
      <c r="K635"/>
      <c r="L635"/>
      <c r="M635"/>
      <c r="N635"/>
      <c r="O635"/>
      <c r="Q635" s="305" t="str">
        <f>'Look Up Values'!AE632</f>
        <v>160803 spent catalysts containing transition metals or transition metal compounds not otherwise specified</v>
      </c>
      <c r="R635" s="177" t="s">
        <v>100</v>
      </c>
      <c r="S635" s="296" t="str">
        <f t="shared" si="35"/>
        <v>160803 spent catalysts containing transition metals or transition metal compounds not otherwise specified</v>
      </c>
      <c r="T635" s="228"/>
      <c r="U635" s="310" t="str">
        <f>'Look Up Values'!AE632</f>
        <v>160803 spent catalysts containing transition metals or transition metal compounds not otherwise specified</v>
      </c>
      <c r="V635" s="177" t="s">
        <v>100</v>
      </c>
      <c r="W635" s="311" t="str">
        <f t="shared" si="36"/>
        <v>160803 spent catalysts containing transition metals or transition metal compounds not otherwise specified</v>
      </c>
    </row>
    <row r="636" spans="1:23" ht="33" customHeight="1">
      <c r="A636"/>
      <c r="B636"/>
      <c r="C636"/>
      <c r="D636"/>
      <c r="E636"/>
      <c r="F636"/>
      <c r="G636"/>
      <c r="I636"/>
      <c r="J636"/>
      <c r="K636"/>
      <c r="L636"/>
      <c r="M636"/>
      <c r="N636"/>
      <c r="O636"/>
      <c r="Q636" s="305" t="str">
        <f>'Look Up Values'!AE633</f>
        <v>160804 spent fluid catalytic cracking catalysts (except 16 08 07)</v>
      </c>
      <c r="R636" s="177" t="s">
        <v>100</v>
      </c>
      <c r="S636" s="296" t="str">
        <f t="shared" si="35"/>
        <v>160804 spent fluid catalytic cracking catalysts (except 16 08 07)</v>
      </c>
      <c r="T636" s="228"/>
      <c r="U636" s="310" t="str">
        <f>'Look Up Values'!AE633</f>
        <v>160804 spent fluid catalytic cracking catalysts (except 16 08 07)</v>
      </c>
      <c r="V636" s="177" t="s">
        <v>100</v>
      </c>
      <c r="W636" s="311" t="str">
        <f t="shared" si="36"/>
        <v>160804 spent fluid catalytic cracking catalysts (except 16 08 07)</v>
      </c>
    </row>
    <row r="637" spans="1:23" ht="33" customHeight="1">
      <c r="A637"/>
      <c r="B637"/>
      <c r="C637"/>
      <c r="D637"/>
      <c r="E637"/>
      <c r="F637"/>
      <c r="G637"/>
      <c r="I637"/>
      <c r="J637"/>
      <c r="K637"/>
      <c r="L637"/>
      <c r="M637"/>
      <c r="N637"/>
      <c r="O637"/>
      <c r="Q637" s="305" t="str">
        <f>'Look Up Values'!AE634</f>
        <v>160805 spent catalysts containing phosphoric acid</v>
      </c>
      <c r="R637" s="177" t="s">
        <v>100</v>
      </c>
      <c r="S637" s="296" t="str">
        <f t="shared" si="35"/>
        <v>160805 spent catalysts containing phosphoric acid</v>
      </c>
      <c r="T637" s="228"/>
      <c r="U637" s="310" t="str">
        <f>'Look Up Values'!AE634</f>
        <v>160805 spent catalysts containing phosphoric acid</v>
      </c>
      <c r="V637" s="177" t="s">
        <v>100</v>
      </c>
      <c r="W637" s="311" t="str">
        <f t="shared" si="36"/>
        <v>160805 spent catalysts containing phosphoric acid</v>
      </c>
    </row>
    <row r="638" spans="1:23" ht="33" customHeight="1">
      <c r="A638"/>
      <c r="B638"/>
      <c r="C638"/>
      <c r="D638"/>
      <c r="E638"/>
      <c r="F638"/>
      <c r="G638"/>
      <c r="I638"/>
      <c r="J638"/>
      <c r="K638"/>
      <c r="L638"/>
      <c r="M638"/>
      <c r="N638"/>
      <c r="O638"/>
      <c r="Q638" s="305" t="str">
        <f>'Look Up Values'!AE635</f>
        <v>160806 spent liquids used as catalysts</v>
      </c>
      <c r="R638" s="177" t="s">
        <v>100</v>
      </c>
      <c r="S638" s="296" t="str">
        <f t="shared" si="35"/>
        <v>160806 spent liquids used as catalysts</v>
      </c>
      <c r="T638" s="228"/>
      <c r="U638" s="310" t="str">
        <f>'Look Up Values'!AE635</f>
        <v>160806 spent liquids used as catalysts</v>
      </c>
      <c r="V638" s="177" t="s">
        <v>100</v>
      </c>
      <c r="W638" s="311" t="str">
        <f t="shared" si="36"/>
        <v>160806 spent liquids used as catalysts</v>
      </c>
    </row>
    <row r="639" spans="1:23" ht="33" customHeight="1">
      <c r="A639"/>
      <c r="B639"/>
      <c r="C639"/>
      <c r="D639"/>
      <c r="E639"/>
      <c r="F639"/>
      <c r="G639"/>
      <c r="I639"/>
      <c r="J639"/>
      <c r="K639"/>
      <c r="L639"/>
      <c r="M639"/>
      <c r="N639"/>
      <c r="O639"/>
      <c r="Q639" s="305" t="str">
        <f>'Look Up Values'!AE636</f>
        <v>160807 spent catalysts contaminated with hazardous substances</v>
      </c>
      <c r="R639" s="177" t="s">
        <v>100</v>
      </c>
      <c r="S639" s="296" t="str">
        <f t="shared" si="35"/>
        <v>160807 spent catalysts contaminated with hazardous substances</v>
      </c>
      <c r="T639" s="228"/>
      <c r="U639" s="310" t="str">
        <f>'Look Up Values'!AE636</f>
        <v>160807 spent catalysts contaminated with hazardous substances</v>
      </c>
      <c r="V639" s="177" t="s">
        <v>100</v>
      </c>
      <c r="W639" s="311" t="str">
        <f t="shared" si="36"/>
        <v>160807 spent catalysts contaminated with hazardous substances</v>
      </c>
    </row>
    <row r="640" spans="1:23" ht="33" customHeight="1">
      <c r="A640"/>
      <c r="B640"/>
      <c r="C640"/>
      <c r="D640"/>
      <c r="E640"/>
      <c r="F640"/>
      <c r="G640"/>
      <c r="I640"/>
      <c r="J640"/>
      <c r="K640"/>
      <c r="L640"/>
      <c r="M640"/>
      <c r="N640"/>
      <c r="O640"/>
      <c r="Q640" s="305" t="str">
        <f>'Look Up Values'!AE637</f>
        <v>160901 permanganates, for example potassium permanganate</v>
      </c>
      <c r="R640" s="177" t="s">
        <v>100</v>
      </c>
      <c r="S640" s="296" t="str">
        <f t="shared" si="35"/>
        <v>160901 permanganates, for example potassium permanganate</v>
      </c>
      <c r="T640" s="228"/>
      <c r="U640" s="310" t="str">
        <f>'Look Up Values'!AE637</f>
        <v>160901 permanganates, for example potassium permanganate</v>
      </c>
      <c r="V640" s="177" t="s">
        <v>100</v>
      </c>
      <c r="W640" s="311" t="str">
        <f t="shared" si="36"/>
        <v>160901 permanganates, for example potassium permanganate</v>
      </c>
    </row>
    <row r="641" spans="1:23" ht="33" customHeight="1">
      <c r="A641"/>
      <c r="B641"/>
      <c r="C641"/>
      <c r="D641"/>
      <c r="E641"/>
      <c r="F641"/>
      <c r="G641"/>
      <c r="I641"/>
      <c r="J641"/>
      <c r="K641"/>
      <c r="L641"/>
      <c r="M641"/>
      <c r="N641"/>
      <c r="O641"/>
      <c r="Q641" s="305" t="str">
        <f>'Look Up Values'!AE638</f>
        <v>160902 chromates, for example potassium chromate, potassium or sodium dichromate</v>
      </c>
      <c r="R641" s="177" t="s">
        <v>100</v>
      </c>
      <c r="S641" s="296" t="str">
        <f t="shared" si="35"/>
        <v>160902 chromates, for example potassium chromate, potassium or sodium dichromate</v>
      </c>
      <c r="T641" s="228"/>
      <c r="U641" s="310" t="str">
        <f>'Look Up Values'!AE638</f>
        <v>160902 chromates, for example potassium chromate, potassium or sodium dichromate</v>
      </c>
      <c r="V641" s="177" t="s">
        <v>100</v>
      </c>
      <c r="W641" s="311" t="str">
        <f t="shared" si="36"/>
        <v>160902 chromates, for example potassium chromate, potassium or sodium dichromate</v>
      </c>
    </row>
    <row r="642" spans="1:23" ht="33" customHeight="1">
      <c r="A642"/>
      <c r="B642"/>
      <c r="C642"/>
      <c r="D642"/>
      <c r="E642"/>
      <c r="F642"/>
      <c r="G642"/>
      <c r="I642"/>
      <c r="J642"/>
      <c r="K642"/>
      <c r="L642"/>
      <c r="M642"/>
      <c r="N642"/>
      <c r="O642"/>
      <c r="Q642" s="305" t="str">
        <f>'Look Up Values'!AE639</f>
        <v>160903 peroxides, for example hydrogen peroxide</v>
      </c>
      <c r="R642" s="177" t="s">
        <v>100</v>
      </c>
      <c r="S642" s="296" t="str">
        <f t="shared" si="35"/>
        <v>160903 peroxides, for example hydrogen peroxide</v>
      </c>
      <c r="T642" s="228"/>
      <c r="U642" s="310" t="str">
        <f>'Look Up Values'!AE639</f>
        <v>160903 peroxides, for example hydrogen peroxide</v>
      </c>
      <c r="V642" s="177" t="s">
        <v>100</v>
      </c>
      <c r="W642" s="311" t="str">
        <f t="shared" si="36"/>
        <v>160903 peroxides, for example hydrogen peroxide</v>
      </c>
    </row>
    <row r="643" spans="1:23" ht="33" customHeight="1">
      <c r="A643"/>
      <c r="B643"/>
      <c r="C643"/>
      <c r="D643"/>
      <c r="E643"/>
      <c r="F643"/>
      <c r="G643"/>
      <c r="I643"/>
      <c r="J643"/>
      <c r="K643"/>
      <c r="L643"/>
      <c r="M643"/>
      <c r="N643"/>
      <c r="O643"/>
      <c r="Q643" s="305" t="str">
        <f>'Look Up Values'!AE640</f>
        <v>160904 oxidising substances, not otherwise specified</v>
      </c>
      <c r="R643" s="177" t="s">
        <v>100</v>
      </c>
      <c r="S643" s="296" t="str">
        <f t="shared" si="35"/>
        <v>160904 oxidising substances, not otherwise specified</v>
      </c>
      <c r="T643" s="228"/>
      <c r="U643" s="310" t="str">
        <f>'Look Up Values'!AE640</f>
        <v>160904 oxidising substances, not otherwise specified</v>
      </c>
      <c r="V643" s="177" t="s">
        <v>100</v>
      </c>
      <c r="W643" s="311" t="str">
        <f t="shared" si="36"/>
        <v>160904 oxidising substances, not otherwise specified</v>
      </c>
    </row>
    <row r="644" spans="1:23" ht="33" customHeight="1">
      <c r="A644"/>
      <c r="B644"/>
      <c r="C644"/>
      <c r="D644"/>
      <c r="E644"/>
      <c r="F644"/>
      <c r="G644"/>
      <c r="I644"/>
      <c r="J644"/>
      <c r="K644"/>
      <c r="L644"/>
      <c r="M644"/>
      <c r="N644"/>
      <c r="O644"/>
      <c r="Q644" s="305" t="str">
        <f>'Look Up Values'!AE641</f>
        <v>161001 aqueous liquid wastes containing hazardous substances</v>
      </c>
      <c r="R644" s="177" t="s">
        <v>100</v>
      </c>
      <c r="S644" s="296" t="str">
        <f t="shared" si="35"/>
        <v>161001 aqueous liquid wastes containing hazardous substances</v>
      </c>
      <c r="T644" s="228"/>
      <c r="U644" s="310" t="str">
        <f>'Look Up Values'!AE641</f>
        <v>161001 aqueous liquid wastes containing hazardous substances</v>
      </c>
      <c r="V644" s="177" t="s">
        <v>100</v>
      </c>
      <c r="W644" s="311" t="str">
        <f t="shared" si="36"/>
        <v>161001 aqueous liquid wastes containing hazardous substances</v>
      </c>
    </row>
    <row r="645" spans="1:23" ht="33" customHeight="1">
      <c r="A645"/>
      <c r="B645"/>
      <c r="C645"/>
      <c r="D645"/>
      <c r="E645"/>
      <c r="F645"/>
      <c r="G645"/>
      <c r="I645"/>
      <c r="J645"/>
      <c r="K645"/>
      <c r="L645"/>
      <c r="M645"/>
      <c r="N645"/>
      <c r="O645"/>
      <c r="Q645" s="305" t="str">
        <f>'Look Up Values'!AE642</f>
        <v>161002 aqueous liquid wastes other than those mentioned in 16 10 01</v>
      </c>
      <c r="R645" s="177" t="s">
        <v>100</v>
      </c>
      <c r="S645" s="296" t="str">
        <f t="shared" si="35"/>
        <v>161002 aqueous liquid wastes other than those mentioned in 16 10 01</v>
      </c>
      <c r="T645" s="228"/>
      <c r="U645" s="310" t="str">
        <f>'Look Up Values'!AE642</f>
        <v>161002 aqueous liquid wastes other than those mentioned in 16 10 01</v>
      </c>
      <c r="V645" s="177" t="s">
        <v>100</v>
      </c>
      <c r="W645" s="311" t="str">
        <f t="shared" si="36"/>
        <v>161002 aqueous liquid wastes other than those mentioned in 16 10 01</v>
      </c>
    </row>
    <row r="646" spans="1:23" ht="33" customHeight="1">
      <c r="A646"/>
      <c r="B646"/>
      <c r="C646"/>
      <c r="D646"/>
      <c r="E646"/>
      <c r="F646"/>
      <c r="G646"/>
      <c r="I646"/>
      <c r="J646"/>
      <c r="K646"/>
      <c r="L646"/>
      <c r="M646"/>
      <c r="N646"/>
      <c r="O646"/>
      <c r="Q646" s="305" t="str">
        <f>'Look Up Values'!AE643</f>
        <v>161003 aqueous concentrates containing hazardous substances</v>
      </c>
      <c r="R646" s="177" t="s">
        <v>100</v>
      </c>
      <c r="S646" s="296" t="str">
        <f t="shared" ref="S646:S709" si="37">IF(R646="Yes",Q646,"")</f>
        <v>161003 aqueous concentrates containing hazardous substances</v>
      </c>
      <c r="T646" s="228"/>
      <c r="U646" s="310" t="str">
        <f>'Look Up Values'!AE643</f>
        <v>161003 aqueous concentrates containing hazardous substances</v>
      </c>
      <c r="V646" s="177" t="s">
        <v>100</v>
      </c>
      <c r="W646" s="311" t="str">
        <f t="shared" ref="W646:W709" si="38">IF(V646="Yes",U646,"")</f>
        <v>161003 aqueous concentrates containing hazardous substances</v>
      </c>
    </row>
    <row r="647" spans="1:23" ht="33" customHeight="1">
      <c r="A647"/>
      <c r="B647"/>
      <c r="C647"/>
      <c r="D647"/>
      <c r="E647"/>
      <c r="F647"/>
      <c r="G647"/>
      <c r="I647"/>
      <c r="J647"/>
      <c r="K647"/>
      <c r="L647"/>
      <c r="M647"/>
      <c r="N647"/>
      <c r="O647"/>
      <c r="Q647" s="305" t="str">
        <f>'Look Up Values'!AE644</f>
        <v>161004 aqueous concentrates other than those mentioned in 16 10 03</v>
      </c>
      <c r="R647" s="177" t="s">
        <v>100</v>
      </c>
      <c r="S647" s="296" t="str">
        <f t="shared" si="37"/>
        <v>161004 aqueous concentrates other than those mentioned in 16 10 03</v>
      </c>
      <c r="T647" s="228"/>
      <c r="U647" s="310" t="str">
        <f>'Look Up Values'!AE644</f>
        <v>161004 aqueous concentrates other than those mentioned in 16 10 03</v>
      </c>
      <c r="V647" s="177" t="s">
        <v>100</v>
      </c>
      <c r="W647" s="311" t="str">
        <f t="shared" si="38"/>
        <v>161004 aqueous concentrates other than those mentioned in 16 10 03</v>
      </c>
    </row>
    <row r="648" spans="1:23" ht="33" customHeight="1">
      <c r="A648"/>
      <c r="B648"/>
      <c r="C648"/>
      <c r="D648"/>
      <c r="E648"/>
      <c r="F648"/>
      <c r="G648"/>
      <c r="I648"/>
      <c r="J648"/>
      <c r="K648"/>
      <c r="L648"/>
      <c r="M648"/>
      <c r="N648"/>
      <c r="O648"/>
      <c r="Q648" s="305" t="str">
        <f>'Look Up Values'!AE645</f>
        <v>161101 carbon-based linings and refractories from metallurgical processes containing hazardous substances</v>
      </c>
      <c r="R648" s="177" t="s">
        <v>100</v>
      </c>
      <c r="S648" s="296" t="str">
        <f t="shared" si="37"/>
        <v>161101 carbon-based linings and refractories from metallurgical processes containing hazardous substances</v>
      </c>
      <c r="T648" s="228"/>
      <c r="U648" s="310" t="str">
        <f>'Look Up Values'!AE645</f>
        <v>161101 carbon-based linings and refractories from metallurgical processes containing hazardous substances</v>
      </c>
      <c r="V648" s="177" t="s">
        <v>100</v>
      </c>
      <c r="W648" s="311" t="str">
        <f t="shared" si="38"/>
        <v>161101 carbon-based linings and refractories from metallurgical processes containing hazardous substances</v>
      </c>
    </row>
    <row r="649" spans="1:23" ht="33" customHeight="1">
      <c r="A649"/>
      <c r="B649"/>
      <c r="C649"/>
      <c r="D649"/>
      <c r="E649"/>
      <c r="F649"/>
      <c r="G649"/>
      <c r="I649"/>
      <c r="J649"/>
      <c r="K649"/>
      <c r="L649"/>
      <c r="M649"/>
      <c r="N649"/>
      <c r="O649"/>
      <c r="Q649" s="305" t="str">
        <f>'Look Up Values'!AE646</f>
        <v>161102 carbon-based linings and refractories from metallurgical processes others than those mentioned in 16 11 01</v>
      </c>
      <c r="R649" s="177" t="s">
        <v>100</v>
      </c>
      <c r="S649" s="296" t="str">
        <f t="shared" si="37"/>
        <v>161102 carbon-based linings and refractories from metallurgical processes others than those mentioned in 16 11 01</v>
      </c>
      <c r="T649" s="228"/>
      <c r="U649" s="310" t="str">
        <f>'Look Up Values'!AE646</f>
        <v>161102 carbon-based linings and refractories from metallurgical processes others than those mentioned in 16 11 01</v>
      </c>
      <c r="V649" s="177" t="s">
        <v>100</v>
      </c>
      <c r="W649" s="311" t="str">
        <f t="shared" si="38"/>
        <v>161102 carbon-based linings and refractories from metallurgical processes others than those mentioned in 16 11 01</v>
      </c>
    </row>
    <row r="650" spans="1:23" ht="33" customHeight="1">
      <c r="A650"/>
      <c r="B650"/>
      <c r="C650"/>
      <c r="D650"/>
      <c r="E650"/>
      <c r="F650"/>
      <c r="G650"/>
      <c r="I650"/>
      <c r="J650"/>
      <c r="K650"/>
      <c r="L650"/>
      <c r="M650"/>
      <c r="N650"/>
      <c r="O650"/>
      <c r="Q650" s="305" t="str">
        <f>'Look Up Values'!AE647</f>
        <v>161103 other linings and refractories from metallurgical processes containing hazardous substances</v>
      </c>
      <c r="R650" s="177" t="s">
        <v>100</v>
      </c>
      <c r="S650" s="296" t="str">
        <f t="shared" si="37"/>
        <v>161103 other linings and refractories from metallurgical processes containing hazardous substances</v>
      </c>
      <c r="T650" s="228"/>
      <c r="U650" s="310" t="str">
        <f>'Look Up Values'!AE647</f>
        <v>161103 other linings and refractories from metallurgical processes containing hazardous substances</v>
      </c>
      <c r="V650" s="177" t="s">
        <v>100</v>
      </c>
      <c r="W650" s="311" t="str">
        <f t="shared" si="38"/>
        <v>161103 other linings and refractories from metallurgical processes containing hazardous substances</v>
      </c>
    </row>
    <row r="651" spans="1:23" ht="33" customHeight="1">
      <c r="A651"/>
      <c r="B651"/>
      <c r="C651"/>
      <c r="D651"/>
      <c r="E651"/>
      <c r="F651"/>
      <c r="G651"/>
      <c r="I651"/>
      <c r="J651"/>
      <c r="K651"/>
      <c r="L651"/>
      <c r="M651"/>
      <c r="N651"/>
      <c r="O651"/>
      <c r="Q651" s="305" t="str">
        <f>'Look Up Values'!AE648</f>
        <v>161104 other linings and refractories from metallurgical processes other than those mentioned in 16 11 03</v>
      </c>
      <c r="R651" s="177" t="s">
        <v>100</v>
      </c>
      <c r="S651" s="296" t="str">
        <f t="shared" si="37"/>
        <v>161104 other linings and refractories from metallurgical processes other than those mentioned in 16 11 03</v>
      </c>
      <c r="T651" s="228"/>
      <c r="U651" s="310" t="str">
        <f>'Look Up Values'!AE648</f>
        <v>161104 other linings and refractories from metallurgical processes other than those mentioned in 16 11 03</v>
      </c>
      <c r="V651" s="177" t="s">
        <v>100</v>
      </c>
      <c r="W651" s="311" t="str">
        <f t="shared" si="38"/>
        <v>161104 other linings and refractories from metallurgical processes other than those mentioned in 16 11 03</v>
      </c>
    </row>
    <row r="652" spans="1:23" ht="33" customHeight="1">
      <c r="A652"/>
      <c r="B652"/>
      <c r="C652"/>
      <c r="D652"/>
      <c r="E652"/>
      <c r="F652"/>
      <c r="G652"/>
      <c r="I652"/>
      <c r="J652"/>
      <c r="K652"/>
      <c r="L652"/>
      <c r="M652"/>
      <c r="N652"/>
      <c r="O652"/>
      <c r="Q652" s="305" t="str">
        <f>'Look Up Values'!AE649</f>
        <v>161105 linings and refractories from non-metallurgical processes containing hazardous substances</v>
      </c>
      <c r="R652" s="177" t="s">
        <v>100</v>
      </c>
      <c r="S652" s="296" t="str">
        <f t="shared" si="37"/>
        <v>161105 linings and refractories from non-metallurgical processes containing hazardous substances</v>
      </c>
      <c r="T652" s="228"/>
      <c r="U652" s="310" t="str">
        <f>'Look Up Values'!AE649</f>
        <v>161105 linings and refractories from non-metallurgical processes containing hazardous substances</v>
      </c>
      <c r="V652" s="177" t="s">
        <v>100</v>
      </c>
      <c r="W652" s="311" t="str">
        <f t="shared" si="38"/>
        <v>161105 linings and refractories from non-metallurgical processes containing hazardous substances</v>
      </c>
    </row>
    <row r="653" spans="1:23" ht="33" customHeight="1">
      <c r="A653"/>
      <c r="B653"/>
      <c r="C653"/>
      <c r="D653"/>
      <c r="E653"/>
      <c r="F653"/>
      <c r="G653"/>
      <c r="I653"/>
      <c r="J653"/>
      <c r="K653"/>
      <c r="L653"/>
      <c r="M653"/>
      <c r="N653"/>
      <c r="O653"/>
      <c r="Q653" s="305" t="str">
        <f>'Look Up Values'!AE650</f>
        <v>161106 linings and refractories from non-metallurgical processes others than those mentioned in 16 11 05</v>
      </c>
      <c r="R653" s="177" t="s">
        <v>100</v>
      </c>
      <c r="S653" s="296" t="str">
        <f t="shared" si="37"/>
        <v>161106 linings and refractories from non-metallurgical processes others than those mentioned in 16 11 05</v>
      </c>
      <c r="T653" s="228"/>
      <c r="U653" s="310" t="str">
        <f>'Look Up Values'!AE650</f>
        <v>161106 linings and refractories from non-metallurgical processes others than those mentioned in 16 11 05</v>
      </c>
      <c r="V653" s="177" t="s">
        <v>100</v>
      </c>
      <c r="W653" s="311" t="str">
        <f t="shared" si="38"/>
        <v>161106 linings and refractories from non-metallurgical processes others than those mentioned in 16 11 05</v>
      </c>
    </row>
    <row r="654" spans="1:23" ht="33" customHeight="1">
      <c r="A654"/>
      <c r="B654"/>
      <c r="C654"/>
      <c r="D654"/>
      <c r="E654"/>
      <c r="F654"/>
      <c r="G654"/>
      <c r="I654"/>
      <c r="J654"/>
      <c r="K654"/>
      <c r="L654"/>
      <c r="M654"/>
      <c r="N654"/>
      <c r="O654"/>
      <c r="Q654" s="305" t="str">
        <f>'Look Up Values'!AE651</f>
        <v>170101 concrete</v>
      </c>
      <c r="R654" s="177" t="s">
        <v>100</v>
      </c>
      <c r="S654" s="296" t="str">
        <f t="shared" si="37"/>
        <v>170101 concrete</v>
      </c>
      <c r="T654" s="228"/>
      <c r="U654" s="310" t="str">
        <f>'Look Up Values'!AE651</f>
        <v>170101 concrete</v>
      </c>
      <c r="V654" s="177" t="s">
        <v>100</v>
      </c>
      <c r="W654" s="311" t="str">
        <f t="shared" si="38"/>
        <v>170101 concrete</v>
      </c>
    </row>
    <row r="655" spans="1:23" ht="33" customHeight="1">
      <c r="A655"/>
      <c r="B655"/>
      <c r="C655"/>
      <c r="D655"/>
      <c r="E655"/>
      <c r="F655"/>
      <c r="G655"/>
      <c r="I655"/>
      <c r="J655"/>
      <c r="K655"/>
      <c r="L655"/>
      <c r="M655"/>
      <c r="N655"/>
      <c r="O655"/>
      <c r="Q655" s="305" t="str">
        <f>'Look Up Values'!AE652</f>
        <v>170102 bricks</v>
      </c>
      <c r="R655" s="177" t="s">
        <v>100</v>
      </c>
      <c r="S655" s="296" t="str">
        <f t="shared" si="37"/>
        <v>170102 bricks</v>
      </c>
      <c r="T655" s="228"/>
      <c r="U655" s="310" t="str">
        <f>'Look Up Values'!AE652</f>
        <v>170102 bricks</v>
      </c>
      <c r="V655" s="177" t="s">
        <v>100</v>
      </c>
      <c r="W655" s="311" t="str">
        <f t="shared" si="38"/>
        <v>170102 bricks</v>
      </c>
    </row>
    <row r="656" spans="1:23" ht="33" customHeight="1">
      <c r="A656"/>
      <c r="B656"/>
      <c r="C656"/>
      <c r="D656"/>
      <c r="E656"/>
      <c r="F656"/>
      <c r="G656"/>
      <c r="I656"/>
      <c r="J656"/>
      <c r="K656"/>
      <c r="L656"/>
      <c r="M656"/>
      <c r="N656"/>
      <c r="O656"/>
      <c r="Q656" s="305" t="str">
        <f>'Look Up Values'!AE653</f>
        <v>170103 tiles and ceramics</v>
      </c>
      <c r="R656" s="177" t="s">
        <v>100</v>
      </c>
      <c r="S656" s="296" t="str">
        <f t="shared" si="37"/>
        <v>170103 tiles and ceramics</v>
      </c>
      <c r="T656" s="228"/>
      <c r="U656" s="310" t="str">
        <f>'Look Up Values'!AE653</f>
        <v>170103 tiles and ceramics</v>
      </c>
      <c r="V656" s="177" t="s">
        <v>100</v>
      </c>
      <c r="W656" s="311" t="str">
        <f t="shared" si="38"/>
        <v>170103 tiles and ceramics</v>
      </c>
    </row>
    <row r="657" spans="1:23" ht="33" customHeight="1">
      <c r="A657"/>
      <c r="B657"/>
      <c r="C657"/>
      <c r="D657"/>
      <c r="E657"/>
      <c r="F657"/>
      <c r="G657"/>
      <c r="I657"/>
      <c r="J657"/>
      <c r="K657"/>
      <c r="L657"/>
      <c r="M657"/>
      <c r="N657"/>
      <c r="O657"/>
      <c r="Q657" s="305" t="str">
        <f>'Look Up Values'!AE654</f>
        <v>170106 mixtures of, or separate fractions of concrete, bricks, tiles and ceramics containing hazardous substances</v>
      </c>
      <c r="R657" s="177" t="s">
        <v>100</v>
      </c>
      <c r="S657" s="296" t="str">
        <f t="shared" si="37"/>
        <v>170106 mixtures of, or separate fractions of concrete, bricks, tiles and ceramics containing hazardous substances</v>
      </c>
      <c r="T657" s="228"/>
      <c r="U657" s="310" t="str">
        <f>'Look Up Values'!AE654</f>
        <v>170106 mixtures of, or separate fractions of concrete, bricks, tiles and ceramics containing hazardous substances</v>
      </c>
      <c r="V657" s="177" t="s">
        <v>100</v>
      </c>
      <c r="W657" s="311" t="str">
        <f t="shared" si="38"/>
        <v>170106 mixtures of, or separate fractions of concrete, bricks, tiles and ceramics containing hazardous substances</v>
      </c>
    </row>
    <row r="658" spans="1:23" ht="33" customHeight="1">
      <c r="A658"/>
      <c r="B658"/>
      <c r="C658"/>
      <c r="D658"/>
      <c r="E658"/>
      <c r="F658"/>
      <c r="G658"/>
      <c r="I658"/>
      <c r="J658"/>
      <c r="K658"/>
      <c r="L658"/>
      <c r="M658"/>
      <c r="N658"/>
      <c r="O658"/>
      <c r="Q658" s="305" t="str">
        <f>'Look Up Values'!AE655</f>
        <v xml:space="preserve">170107 mixtures of concrete, bricks, tiles and ceramics other than those mentioned in 17 01 06 </v>
      </c>
      <c r="R658" s="177" t="s">
        <v>100</v>
      </c>
      <c r="S658" s="296" t="str">
        <f t="shared" si="37"/>
        <v xml:space="preserve">170107 mixtures of concrete, bricks, tiles and ceramics other than those mentioned in 17 01 06 </v>
      </c>
      <c r="T658" s="228"/>
      <c r="U658" s="310" t="str">
        <f>'Look Up Values'!AE655</f>
        <v xml:space="preserve">170107 mixtures of concrete, bricks, tiles and ceramics other than those mentioned in 17 01 06 </v>
      </c>
      <c r="V658" s="177" t="s">
        <v>100</v>
      </c>
      <c r="W658" s="311" t="str">
        <f t="shared" si="38"/>
        <v xml:space="preserve">170107 mixtures of concrete, bricks, tiles and ceramics other than those mentioned in 17 01 06 </v>
      </c>
    </row>
    <row r="659" spans="1:23" ht="33" customHeight="1">
      <c r="A659"/>
      <c r="B659"/>
      <c r="C659"/>
      <c r="D659"/>
      <c r="E659"/>
      <c r="F659"/>
      <c r="G659"/>
      <c r="I659"/>
      <c r="J659"/>
      <c r="K659"/>
      <c r="L659"/>
      <c r="M659"/>
      <c r="N659"/>
      <c r="O659"/>
      <c r="Q659" s="305" t="str">
        <f>'Look Up Values'!AE656</f>
        <v>170201 wood</v>
      </c>
      <c r="R659" s="177" t="s">
        <v>100</v>
      </c>
      <c r="S659" s="296" t="str">
        <f t="shared" si="37"/>
        <v>170201 wood</v>
      </c>
      <c r="T659" s="228"/>
      <c r="U659" s="310" t="str">
        <f>'Look Up Values'!AE656</f>
        <v>170201 wood</v>
      </c>
      <c r="V659" s="177" t="s">
        <v>100</v>
      </c>
      <c r="W659" s="311" t="str">
        <f t="shared" si="38"/>
        <v>170201 wood</v>
      </c>
    </row>
    <row r="660" spans="1:23" ht="33" customHeight="1">
      <c r="A660"/>
      <c r="B660"/>
      <c r="C660"/>
      <c r="D660"/>
      <c r="E660"/>
      <c r="F660"/>
      <c r="G660"/>
      <c r="I660"/>
      <c r="J660"/>
      <c r="K660"/>
      <c r="L660"/>
      <c r="M660"/>
      <c r="N660"/>
      <c r="O660"/>
      <c r="Q660" s="305" t="str">
        <f>'Look Up Values'!AE657</f>
        <v>170202 glass</v>
      </c>
      <c r="R660" s="177" t="s">
        <v>100</v>
      </c>
      <c r="S660" s="296" t="str">
        <f t="shared" si="37"/>
        <v>170202 glass</v>
      </c>
      <c r="T660" s="228"/>
      <c r="U660" s="310" t="str">
        <f>'Look Up Values'!AE657</f>
        <v>170202 glass</v>
      </c>
      <c r="V660" s="177" t="s">
        <v>100</v>
      </c>
      <c r="W660" s="311" t="str">
        <f t="shared" si="38"/>
        <v>170202 glass</v>
      </c>
    </row>
    <row r="661" spans="1:23" ht="33" customHeight="1">
      <c r="A661"/>
      <c r="B661"/>
      <c r="C661"/>
      <c r="D661"/>
      <c r="E661"/>
      <c r="F661"/>
      <c r="G661"/>
      <c r="I661"/>
      <c r="J661"/>
      <c r="K661"/>
      <c r="L661"/>
      <c r="M661"/>
      <c r="N661"/>
      <c r="O661"/>
      <c r="Q661" s="305" t="str">
        <f>'Look Up Values'!AE658</f>
        <v>170203 plastic</v>
      </c>
      <c r="R661" s="177" t="s">
        <v>100</v>
      </c>
      <c r="S661" s="296" t="str">
        <f t="shared" si="37"/>
        <v>170203 plastic</v>
      </c>
      <c r="T661" s="228"/>
      <c r="U661" s="310" t="str">
        <f>'Look Up Values'!AE658</f>
        <v>170203 plastic</v>
      </c>
      <c r="V661" s="177" t="s">
        <v>100</v>
      </c>
      <c r="W661" s="311" t="str">
        <f t="shared" si="38"/>
        <v>170203 plastic</v>
      </c>
    </row>
    <row r="662" spans="1:23" ht="33" customHeight="1">
      <c r="A662"/>
      <c r="B662"/>
      <c r="C662"/>
      <c r="D662"/>
      <c r="E662"/>
      <c r="F662"/>
      <c r="G662"/>
      <c r="I662"/>
      <c r="J662"/>
      <c r="K662"/>
      <c r="L662"/>
      <c r="M662"/>
      <c r="N662"/>
      <c r="O662"/>
      <c r="Q662" s="305" t="str">
        <f>'Look Up Values'!AE659</f>
        <v>170204 glass, plastic and wood containing or contaminated with hazardous substances</v>
      </c>
      <c r="R662" s="177" t="s">
        <v>100</v>
      </c>
      <c r="S662" s="296" t="str">
        <f t="shared" si="37"/>
        <v>170204 glass, plastic and wood containing or contaminated with hazardous substances</v>
      </c>
      <c r="T662" s="228"/>
      <c r="U662" s="310" t="str">
        <f>'Look Up Values'!AE659</f>
        <v>170204 glass, plastic and wood containing or contaminated with hazardous substances</v>
      </c>
      <c r="V662" s="177" t="s">
        <v>100</v>
      </c>
      <c r="W662" s="311" t="str">
        <f t="shared" si="38"/>
        <v>170204 glass, plastic and wood containing or contaminated with hazardous substances</v>
      </c>
    </row>
    <row r="663" spans="1:23" ht="33" customHeight="1">
      <c r="A663"/>
      <c r="B663"/>
      <c r="C663"/>
      <c r="D663"/>
      <c r="E663"/>
      <c r="F663"/>
      <c r="G663"/>
      <c r="I663"/>
      <c r="J663"/>
      <c r="K663"/>
      <c r="L663"/>
      <c r="M663"/>
      <c r="N663"/>
      <c r="O663"/>
      <c r="Q663" s="305" t="str">
        <f>'Look Up Values'!AE660</f>
        <v>170301 bituminous mixtures containing coal tar</v>
      </c>
      <c r="R663" s="177" t="s">
        <v>100</v>
      </c>
      <c r="S663" s="296" t="str">
        <f t="shared" si="37"/>
        <v>170301 bituminous mixtures containing coal tar</v>
      </c>
      <c r="T663" s="228"/>
      <c r="U663" s="310" t="str">
        <f>'Look Up Values'!AE660</f>
        <v>170301 bituminous mixtures containing coal tar</v>
      </c>
      <c r="V663" s="177" t="s">
        <v>100</v>
      </c>
      <c r="W663" s="311" t="str">
        <f t="shared" si="38"/>
        <v>170301 bituminous mixtures containing coal tar</v>
      </c>
    </row>
    <row r="664" spans="1:23" ht="33" customHeight="1">
      <c r="A664"/>
      <c r="B664"/>
      <c r="C664"/>
      <c r="D664"/>
      <c r="E664"/>
      <c r="F664"/>
      <c r="G664"/>
      <c r="I664"/>
      <c r="J664"/>
      <c r="K664"/>
      <c r="L664"/>
      <c r="M664"/>
      <c r="N664"/>
      <c r="O664"/>
      <c r="Q664" s="305" t="str">
        <f>'Look Up Values'!AE661</f>
        <v>170302 bituminous mixtures other than those mentioned in 17 03 01</v>
      </c>
      <c r="R664" s="177" t="s">
        <v>100</v>
      </c>
      <c r="S664" s="296" t="str">
        <f t="shared" si="37"/>
        <v>170302 bituminous mixtures other than those mentioned in 17 03 01</v>
      </c>
      <c r="T664" s="228"/>
      <c r="U664" s="310" t="str">
        <f>'Look Up Values'!AE661</f>
        <v>170302 bituminous mixtures other than those mentioned in 17 03 01</v>
      </c>
      <c r="V664" s="177" t="s">
        <v>100</v>
      </c>
      <c r="W664" s="311" t="str">
        <f t="shared" si="38"/>
        <v>170302 bituminous mixtures other than those mentioned in 17 03 01</v>
      </c>
    </row>
    <row r="665" spans="1:23" ht="33" customHeight="1">
      <c r="A665"/>
      <c r="B665"/>
      <c r="C665"/>
      <c r="D665"/>
      <c r="E665"/>
      <c r="F665"/>
      <c r="G665"/>
      <c r="I665"/>
      <c r="J665"/>
      <c r="K665"/>
      <c r="L665"/>
      <c r="M665"/>
      <c r="N665"/>
      <c r="O665"/>
      <c r="Q665" s="305" t="str">
        <f>'Look Up Values'!AE662</f>
        <v>170303 coal tar and tarred products</v>
      </c>
      <c r="R665" s="177" t="s">
        <v>100</v>
      </c>
      <c r="S665" s="296" t="str">
        <f t="shared" si="37"/>
        <v>170303 coal tar and tarred products</v>
      </c>
      <c r="T665" s="228"/>
      <c r="U665" s="310" t="str">
        <f>'Look Up Values'!AE662</f>
        <v>170303 coal tar and tarred products</v>
      </c>
      <c r="V665" s="177" t="s">
        <v>100</v>
      </c>
      <c r="W665" s="311" t="str">
        <f t="shared" si="38"/>
        <v>170303 coal tar and tarred products</v>
      </c>
    </row>
    <row r="666" spans="1:23" ht="33" customHeight="1">
      <c r="A666"/>
      <c r="B666"/>
      <c r="C666"/>
      <c r="D666"/>
      <c r="E666"/>
      <c r="F666"/>
      <c r="G666"/>
      <c r="I666"/>
      <c r="J666"/>
      <c r="K666"/>
      <c r="L666"/>
      <c r="M666"/>
      <c r="N666"/>
      <c r="O666"/>
      <c r="Q666" s="305" t="str">
        <f>'Look Up Values'!AE663</f>
        <v>170401 copper, bronze, brass</v>
      </c>
      <c r="R666" s="177" t="s">
        <v>100</v>
      </c>
      <c r="S666" s="296" t="str">
        <f t="shared" si="37"/>
        <v>170401 copper, bronze, brass</v>
      </c>
      <c r="T666" s="228"/>
      <c r="U666" s="310" t="str">
        <f>'Look Up Values'!AE663</f>
        <v>170401 copper, bronze, brass</v>
      </c>
      <c r="V666" s="177" t="s">
        <v>100</v>
      </c>
      <c r="W666" s="311" t="str">
        <f t="shared" si="38"/>
        <v>170401 copper, bronze, brass</v>
      </c>
    </row>
    <row r="667" spans="1:23" ht="33" customHeight="1">
      <c r="A667"/>
      <c r="B667"/>
      <c r="C667"/>
      <c r="D667"/>
      <c r="E667"/>
      <c r="F667"/>
      <c r="G667"/>
      <c r="I667"/>
      <c r="J667"/>
      <c r="K667"/>
      <c r="L667"/>
      <c r="M667"/>
      <c r="N667"/>
      <c r="O667"/>
      <c r="Q667" s="305" t="str">
        <f>'Look Up Values'!AE664</f>
        <v>170402 aluminium</v>
      </c>
      <c r="R667" s="177" t="s">
        <v>100</v>
      </c>
      <c r="S667" s="296" t="str">
        <f t="shared" si="37"/>
        <v>170402 aluminium</v>
      </c>
      <c r="T667" s="228"/>
      <c r="U667" s="310" t="str">
        <f>'Look Up Values'!AE664</f>
        <v>170402 aluminium</v>
      </c>
      <c r="V667" s="177" t="s">
        <v>100</v>
      </c>
      <c r="W667" s="311" t="str">
        <f t="shared" si="38"/>
        <v>170402 aluminium</v>
      </c>
    </row>
    <row r="668" spans="1:23" ht="33" customHeight="1">
      <c r="A668"/>
      <c r="B668"/>
      <c r="C668"/>
      <c r="D668"/>
      <c r="E668"/>
      <c r="F668"/>
      <c r="G668"/>
      <c r="I668"/>
      <c r="J668"/>
      <c r="K668"/>
      <c r="L668"/>
      <c r="M668"/>
      <c r="N668"/>
      <c r="O668"/>
      <c r="Q668" s="305" t="str">
        <f>'Look Up Values'!AE665</f>
        <v>170403 lead</v>
      </c>
      <c r="R668" s="177" t="s">
        <v>100</v>
      </c>
      <c r="S668" s="296" t="str">
        <f t="shared" si="37"/>
        <v>170403 lead</v>
      </c>
      <c r="T668" s="228"/>
      <c r="U668" s="310" t="str">
        <f>'Look Up Values'!AE665</f>
        <v>170403 lead</v>
      </c>
      <c r="V668" s="177" t="s">
        <v>100</v>
      </c>
      <c r="W668" s="311" t="str">
        <f t="shared" si="38"/>
        <v>170403 lead</v>
      </c>
    </row>
    <row r="669" spans="1:23" ht="33" customHeight="1">
      <c r="A669"/>
      <c r="B669"/>
      <c r="C669"/>
      <c r="D669"/>
      <c r="E669"/>
      <c r="F669"/>
      <c r="G669"/>
      <c r="I669"/>
      <c r="J669"/>
      <c r="K669"/>
      <c r="L669"/>
      <c r="M669"/>
      <c r="N669"/>
      <c r="O669"/>
      <c r="Q669" s="305" t="str">
        <f>'Look Up Values'!AE666</f>
        <v>170404 zinc</v>
      </c>
      <c r="R669" s="177" t="s">
        <v>100</v>
      </c>
      <c r="S669" s="296" t="str">
        <f t="shared" si="37"/>
        <v>170404 zinc</v>
      </c>
      <c r="T669" s="228"/>
      <c r="U669" s="310" t="str">
        <f>'Look Up Values'!AE666</f>
        <v>170404 zinc</v>
      </c>
      <c r="V669" s="177" t="s">
        <v>100</v>
      </c>
      <c r="W669" s="311" t="str">
        <f t="shared" si="38"/>
        <v>170404 zinc</v>
      </c>
    </row>
    <row r="670" spans="1:23" ht="33" customHeight="1">
      <c r="A670"/>
      <c r="B670"/>
      <c r="C670"/>
      <c r="D670"/>
      <c r="E670"/>
      <c r="F670"/>
      <c r="G670"/>
      <c r="I670"/>
      <c r="J670"/>
      <c r="K670"/>
      <c r="L670"/>
      <c r="M670"/>
      <c r="N670"/>
      <c r="O670"/>
      <c r="Q670" s="305" t="str">
        <f>'Look Up Values'!AE667</f>
        <v>170405 iron and steel</v>
      </c>
      <c r="R670" s="177" t="s">
        <v>100</v>
      </c>
      <c r="S670" s="296" t="str">
        <f t="shared" si="37"/>
        <v>170405 iron and steel</v>
      </c>
      <c r="T670" s="228"/>
      <c r="U670" s="310" t="str">
        <f>'Look Up Values'!AE667</f>
        <v>170405 iron and steel</v>
      </c>
      <c r="V670" s="177" t="s">
        <v>100</v>
      </c>
      <c r="W670" s="311" t="str">
        <f t="shared" si="38"/>
        <v>170405 iron and steel</v>
      </c>
    </row>
    <row r="671" spans="1:23" ht="33" customHeight="1">
      <c r="A671"/>
      <c r="B671"/>
      <c r="C671"/>
      <c r="D671"/>
      <c r="E671"/>
      <c r="F671"/>
      <c r="G671"/>
      <c r="I671"/>
      <c r="J671"/>
      <c r="K671"/>
      <c r="L671"/>
      <c r="M671"/>
      <c r="N671"/>
      <c r="O671"/>
      <c r="Q671" s="305" t="str">
        <f>'Look Up Values'!AE668</f>
        <v>170406 tin</v>
      </c>
      <c r="R671" s="177" t="s">
        <v>100</v>
      </c>
      <c r="S671" s="296" t="str">
        <f t="shared" si="37"/>
        <v>170406 tin</v>
      </c>
      <c r="T671" s="228"/>
      <c r="U671" s="310" t="str">
        <f>'Look Up Values'!AE668</f>
        <v>170406 tin</v>
      </c>
      <c r="V671" s="177" t="s">
        <v>100</v>
      </c>
      <c r="W671" s="311" t="str">
        <f t="shared" si="38"/>
        <v>170406 tin</v>
      </c>
    </row>
    <row r="672" spans="1:23" ht="33" customHeight="1">
      <c r="A672"/>
      <c r="B672"/>
      <c r="C672"/>
      <c r="D672"/>
      <c r="E672"/>
      <c r="F672"/>
      <c r="G672"/>
      <c r="I672"/>
      <c r="J672"/>
      <c r="K672"/>
      <c r="L672"/>
      <c r="M672"/>
      <c r="N672"/>
      <c r="O672"/>
      <c r="Q672" s="305" t="str">
        <f>'Look Up Values'!AE669</f>
        <v>170407 mixed metals</v>
      </c>
      <c r="R672" s="177" t="s">
        <v>100</v>
      </c>
      <c r="S672" s="296" t="str">
        <f t="shared" si="37"/>
        <v>170407 mixed metals</v>
      </c>
      <c r="T672" s="228"/>
      <c r="U672" s="310" t="str">
        <f>'Look Up Values'!AE669</f>
        <v>170407 mixed metals</v>
      </c>
      <c r="V672" s="177" t="s">
        <v>100</v>
      </c>
      <c r="W672" s="311" t="str">
        <f t="shared" si="38"/>
        <v>170407 mixed metals</v>
      </c>
    </row>
    <row r="673" spans="1:23" ht="33" customHeight="1">
      <c r="A673"/>
      <c r="B673"/>
      <c r="C673"/>
      <c r="D673"/>
      <c r="E673"/>
      <c r="F673"/>
      <c r="G673"/>
      <c r="I673"/>
      <c r="J673"/>
      <c r="K673"/>
      <c r="L673"/>
      <c r="M673"/>
      <c r="N673"/>
      <c r="O673"/>
      <c r="Q673" s="305" t="str">
        <f>'Look Up Values'!AE670</f>
        <v>170409 metal waste contaminated with hazardous substances</v>
      </c>
      <c r="R673" s="177" t="s">
        <v>100</v>
      </c>
      <c r="S673" s="296" t="str">
        <f t="shared" si="37"/>
        <v>170409 metal waste contaminated with hazardous substances</v>
      </c>
      <c r="T673" s="228"/>
      <c r="U673" s="310" t="str">
        <f>'Look Up Values'!AE670</f>
        <v>170409 metal waste contaminated with hazardous substances</v>
      </c>
      <c r="V673" s="177" t="s">
        <v>100</v>
      </c>
      <c r="W673" s="311" t="str">
        <f t="shared" si="38"/>
        <v>170409 metal waste contaminated with hazardous substances</v>
      </c>
    </row>
    <row r="674" spans="1:23" ht="33" customHeight="1">
      <c r="A674"/>
      <c r="B674"/>
      <c r="C674"/>
      <c r="D674"/>
      <c r="E674"/>
      <c r="F674"/>
      <c r="G674"/>
      <c r="I674"/>
      <c r="J674"/>
      <c r="K674"/>
      <c r="L674"/>
      <c r="M674"/>
      <c r="N674"/>
      <c r="O674"/>
      <c r="Q674" s="305" t="str">
        <f>'Look Up Values'!AE671</f>
        <v>170410 cables containing oil, coal tar and other hazardous substances</v>
      </c>
      <c r="R674" s="177" t="s">
        <v>100</v>
      </c>
      <c r="S674" s="296" t="str">
        <f t="shared" si="37"/>
        <v>170410 cables containing oil, coal tar and other hazardous substances</v>
      </c>
      <c r="T674" s="228"/>
      <c r="U674" s="310" t="str">
        <f>'Look Up Values'!AE671</f>
        <v>170410 cables containing oil, coal tar and other hazardous substances</v>
      </c>
      <c r="V674" s="177" t="s">
        <v>100</v>
      </c>
      <c r="W674" s="311" t="str">
        <f t="shared" si="38"/>
        <v>170410 cables containing oil, coal tar and other hazardous substances</v>
      </c>
    </row>
    <row r="675" spans="1:23" ht="33" customHeight="1">
      <c r="A675"/>
      <c r="B675"/>
      <c r="C675"/>
      <c r="D675"/>
      <c r="E675"/>
      <c r="F675"/>
      <c r="G675"/>
      <c r="I675"/>
      <c r="J675"/>
      <c r="K675"/>
      <c r="L675"/>
      <c r="M675"/>
      <c r="N675"/>
      <c r="O675"/>
      <c r="Q675" s="305" t="str">
        <f>'Look Up Values'!AE672</f>
        <v>170411 cables other than those mentioned in 17 04 10</v>
      </c>
      <c r="R675" s="177" t="s">
        <v>100</v>
      </c>
      <c r="S675" s="296" t="str">
        <f t="shared" si="37"/>
        <v>170411 cables other than those mentioned in 17 04 10</v>
      </c>
      <c r="T675" s="228"/>
      <c r="U675" s="310" t="str">
        <f>'Look Up Values'!AE672</f>
        <v>170411 cables other than those mentioned in 17 04 10</v>
      </c>
      <c r="V675" s="177" t="s">
        <v>100</v>
      </c>
      <c r="W675" s="311" t="str">
        <f t="shared" si="38"/>
        <v>170411 cables other than those mentioned in 17 04 10</v>
      </c>
    </row>
    <row r="676" spans="1:23" ht="33" customHeight="1">
      <c r="A676"/>
      <c r="B676"/>
      <c r="C676"/>
      <c r="D676"/>
      <c r="E676"/>
      <c r="F676"/>
      <c r="G676"/>
      <c r="I676"/>
      <c r="J676"/>
      <c r="K676"/>
      <c r="L676"/>
      <c r="M676"/>
      <c r="N676"/>
      <c r="O676"/>
      <c r="Q676" s="305" t="str">
        <f>'Look Up Values'!AE673</f>
        <v>170503 soil and stones containing hazardous substances</v>
      </c>
      <c r="R676" s="177" t="s">
        <v>100</v>
      </c>
      <c r="S676" s="296" t="str">
        <f t="shared" si="37"/>
        <v>170503 soil and stones containing hazardous substances</v>
      </c>
      <c r="T676" s="228"/>
      <c r="U676" s="310" t="str">
        <f>'Look Up Values'!AE673</f>
        <v>170503 soil and stones containing hazardous substances</v>
      </c>
      <c r="V676" s="177" t="s">
        <v>100</v>
      </c>
      <c r="W676" s="311" t="str">
        <f t="shared" si="38"/>
        <v>170503 soil and stones containing hazardous substances</v>
      </c>
    </row>
    <row r="677" spans="1:23" ht="33" customHeight="1">
      <c r="A677"/>
      <c r="B677"/>
      <c r="C677"/>
      <c r="D677"/>
      <c r="E677"/>
      <c r="F677"/>
      <c r="G677"/>
      <c r="I677"/>
      <c r="J677"/>
      <c r="K677"/>
      <c r="L677"/>
      <c r="M677"/>
      <c r="N677"/>
      <c r="O677"/>
      <c r="Q677" s="305" t="str">
        <f>'Look Up Values'!AE674</f>
        <v>170504 soil and stones other than those mentioned in 17 05 03</v>
      </c>
      <c r="R677" s="177" t="s">
        <v>100</v>
      </c>
      <c r="S677" s="296" t="str">
        <f t="shared" si="37"/>
        <v>170504 soil and stones other than those mentioned in 17 05 03</v>
      </c>
      <c r="T677" s="228"/>
      <c r="U677" s="310" t="str">
        <f>'Look Up Values'!AE674</f>
        <v>170504 soil and stones other than those mentioned in 17 05 03</v>
      </c>
      <c r="V677" s="177" t="s">
        <v>100</v>
      </c>
      <c r="W677" s="311" t="str">
        <f t="shared" si="38"/>
        <v>170504 soil and stones other than those mentioned in 17 05 03</v>
      </c>
    </row>
    <row r="678" spans="1:23" ht="33" customHeight="1">
      <c r="A678"/>
      <c r="B678"/>
      <c r="C678"/>
      <c r="D678"/>
      <c r="E678"/>
      <c r="F678"/>
      <c r="G678"/>
      <c r="I678"/>
      <c r="J678"/>
      <c r="K678"/>
      <c r="L678"/>
      <c r="M678"/>
      <c r="N678"/>
      <c r="O678"/>
      <c r="Q678" s="305" t="str">
        <f>'Look Up Values'!AE675</f>
        <v>170505 dredging spoil containing hazardous substances</v>
      </c>
      <c r="R678" s="177" t="s">
        <v>100</v>
      </c>
      <c r="S678" s="296" t="str">
        <f t="shared" si="37"/>
        <v>170505 dredging spoil containing hazardous substances</v>
      </c>
      <c r="T678" s="228"/>
      <c r="U678" s="310" t="str">
        <f>'Look Up Values'!AE675</f>
        <v>170505 dredging spoil containing hazardous substances</v>
      </c>
      <c r="V678" s="177" t="s">
        <v>100</v>
      </c>
      <c r="W678" s="311" t="str">
        <f t="shared" si="38"/>
        <v>170505 dredging spoil containing hazardous substances</v>
      </c>
    </row>
    <row r="679" spans="1:23" ht="33" customHeight="1">
      <c r="A679"/>
      <c r="B679"/>
      <c r="C679"/>
      <c r="D679"/>
      <c r="E679"/>
      <c r="F679"/>
      <c r="G679"/>
      <c r="I679"/>
      <c r="J679"/>
      <c r="K679"/>
      <c r="L679"/>
      <c r="M679"/>
      <c r="N679"/>
      <c r="O679"/>
      <c r="Q679" s="305" t="str">
        <f>'Look Up Values'!AE676</f>
        <v>170506 dredging spoil other than those mentioned in 17 05 05</v>
      </c>
      <c r="R679" s="177" t="s">
        <v>100</v>
      </c>
      <c r="S679" s="296" t="str">
        <f t="shared" si="37"/>
        <v>170506 dredging spoil other than those mentioned in 17 05 05</v>
      </c>
      <c r="T679" s="228"/>
      <c r="U679" s="310" t="str">
        <f>'Look Up Values'!AE676</f>
        <v>170506 dredging spoil other than those mentioned in 17 05 05</v>
      </c>
      <c r="V679" s="177" t="s">
        <v>100</v>
      </c>
      <c r="W679" s="311" t="str">
        <f t="shared" si="38"/>
        <v>170506 dredging spoil other than those mentioned in 17 05 05</v>
      </c>
    </row>
    <row r="680" spans="1:23" ht="33" customHeight="1">
      <c r="A680"/>
      <c r="B680"/>
      <c r="C680"/>
      <c r="D680"/>
      <c r="E680"/>
      <c r="F680"/>
      <c r="G680"/>
      <c r="I680"/>
      <c r="J680"/>
      <c r="K680"/>
      <c r="L680"/>
      <c r="M680"/>
      <c r="N680"/>
      <c r="O680"/>
      <c r="Q680" s="305" t="str">
        <f>'Look Up Values'!AE677</f>
        <v>170507 track ballast containing hazardous substances</v>
      </c>
      <c r="R680" s="177" t="s">
        <v>100</v>
      </c>
      <c r="S680" s="296" t="str">
        <f t="shared" si="37"/>
        <v>170507 track ballast containing hazardous substances</v>
      </c>
      <c r="T680" s="228"/>
      <c r="U680" s="310" t="str">
        <f>'Look Up Values'!AE677</f>
        <v>170507 track ballast containing hazardous substances</v>
      </c>
      <c r="V680" s="177" t="s">
        <v>100</v>
      </c>
      <c r="W680" s="311" t="str">
        <f t="shared" si="38"/>
        <v>170507 track ballast containing hazardous substances</v>
      </c>
    </row>
    <row r="681" spans="1:23" ht="33" customHeight="1">
      <c r="A681"/>
      <c r="B681"/>
      <c r="C681"/>
      <c r="D681"/>
      <c r="E681"/>
      <c r="F681"/>
      <c r="G681"/>
      <c r="I681"/>
      <c r="J681"/>
      <c r="K681"/>
      <c r="L681"/>
      <c r="M681"/>
      <c r="N681"/>
      <c r="O681"/>
      <c r="Q681" s="305" t="str">
        <f>'Look Up Values'!AE678</f>
        <v>170508 track ballast other than those mentioned in 17 05 07</v>
      </c>
      <c r="R681" s="177" t="s">
        <v>100</v>
      </c>
      <c r="S681" s="296" t="str">
        <f t="shared" si="37"/>
        <v>170508 track ballast other than those mentioned in 17 05 07</v>
      </c>
      <c r="T681" s="228"/>
      <c r="U681" s="310" t="str">
        <f>'Look Up Values'!AE678</f>
        <v>170508 track ballast other than those mentioned in 17 05 07</v>
      </c>
      <c r="V681" s="177" t="s">
        <v>100</v>
      </c>
      <c r="W681" s="311" t="str">
        <f t="shared" si="38"/>
        <v>170508 track ballast other than those mentioned in 17 05 07</v>
      </c>
    </row>
    <row r="682" spans="1:23" ht="33" customHeight="1">
      <c r="A682"/>
      <c r="B682"/>
      <c r="C682"/>
      <c r="D682"/>
      <c r="E682"/>
      <c r="F682"/>
      <c r="G682"/>
      <c r="I682"/>
      <c r="J682"/>
      <c r="K682"/>
      <c r="L682"/>
      <c r="M682"/>
      <c r="N682"/>
      <c r="O682"/>
      <c r="Q682" s="305" t="str">
        <f>'Look Up Values'!AE679</f>
        <v>170601 insulation materials containing asbestos</v>
      </c>
      <c r="R682" s="177" t="s">
        <v>100</v>
      </c>
      <c r="S682" s="296" t="str">
        <f t="shared" si="37"/>
        <v>170601 insulation materials containing asbestos</v>
      </c>
      <c r="T682" s="228"/>
      <c r="U682" s="310" t="str">
        <f>'Look Up Values'!AE679</f>
        <v>170601 insulation materials containing asbestos</v>
      </c>
      <c r="V682" s="177" t="s">
        <v>100</v>
      </c>
      <c r="W682" s="311" t="str">
        <f t="shared" si="38"/>
        <v>170601 insulation materials containing asbestos</v>
      </c>
    </row>
    <row r="683" spans="1:23" ht="33" customHeight="1">
      <c r="A683"/>
      <c r="B683"/>
      <c r="C683"/>
      <c r="D683"/>
      <c r="E683"/>
      <c r="F683"/>
      <c r="G683"/>
      <c r="I683"/>
      <c r="J683"/>
      <c r="K683"/>
      <c r="L683"/>
      <c r="M683"/>
      <c r="N683"/>
      <c r="O683"/>
      <c r="Q683" s="305" t="str">
        <f>'Look Up Values'!AE680</f>
        <v>170603 other insulation materials consisting of or containing hazardous substances</v>
      </c>
      <c r="R683" s="177" t="s">
        <v>100</v>
      </c>
      <c r="S683" s="296" t="str">
        <f t="shared" si="37"/>
        <v>170603 other insulation materials consisting of or containing hazardous substances</v>
      </c>
      <c r="T683" s="228"/>
      <c r="U683" s="310" t="str">
        <f>'Look Up Values'!AE680</f>
        <v>170603 other insulation materials consisting of or containing hazardous substances</v>
      </c>
      <c r="V683" s="177" t="s">
        <v>100</v>
      </c>
      <c r="W683" s="311" t="str">
        <f t="shared" si="38"/>
        <v>170603 other insulation materials consisting of or containing hazardous substances</v>
      </c>
    </row>
    <row r="684" spans="1:23" ht="33" customHeight="1">
      <c r="A684"/>
      <c r="B684"/>
      <c r="C684"/>
      <c r="D684"/>
      <c r="E684"/>
      <c r="F684"/>
      <c r="G684"/>
      <c r="I684"/>
      <c r="J684"/>
      <c r="K684"/>
      <c r="L684"/>
      <c r="M684"/>
      <c r="N684"/>
      <c r="O684"/>
      <c r="Q684" s="305" t="str">
        <f>'Look Up Values'!AE681</f>
        <v>170604 insulation materials other than those mentioned in 17 06 01 and 17 06 03</v>
      </c>
      <c r="R684" s="177" t="s">
        <v>100</v>
      </c>
      <c r="S684" s="296" t="str">
        <f t="shared" si="37"/>
        <v>170604 insulation materials other than those mentioned in 17 06 01 and 17 06 03</v>
      </c>
      <c r="T684" s="228"/>
      <c r="U684" s="310" t="str">
        <f>'Look Up Values'!AE681</f>
        <v>170604 insulation materials other than those mentioned in 17 06 01 and 17 06 03</v>
      </c>
      <c r="V684" s="177" t="s">
        <v>100</v>
      </c>
      <c r="W684" s="311" t="str">
        <f t="shared" si="38"/>
        <v>170604 insulation materials other than those mentioned in 17 06 01 and 17 06 03</v>
      </c>
    </row>
    <row r="685" spans="1:23" ht="33" customHeight="1">
      <c r="A685"/>
      <c r="B685"/>
      <c r="C685"/>
      <c r="D685"/>
      <c r="E685"/>
      <c r="F685"/>
      <c r="G685"/>
      <c r="I685"/>
      <c r="J685"/>
      <c r="K685"/>
      <c r="L685"/>
      <c r="M685"/>
      <c r="N685"/>
      <c r="O685"/>
      <c r="Q685" s="305" t="str">
        <f>'Look Up Values'!AE682</f>
        <v>170605 construction materials containing asbestos</v>
      </c>
      <c r="R685" s="177" t="s">
        <v>100</v>
      </c>
      <c r="S685" s="296" t="str">
        <f t="shared" si="37"/>
        <v>170605 construction materials containing asbestos</v>
      </c>
      <c r="T685" s="228"/>
      <c r="U685" s="310" t="str">
        <f>'Look Up Values'!AE682</f>
        <v>170605 construction materials containing asbestos</v>
      </c>
      <c r="V685" s="177" t="s">
        <v>100</v>
      </c>
      <c r="W685" s="311" t="str">
        <f t="shared" si="38"/>
        <v>170605 construction materials containing asbestos</v>
      </c>
    </row>
    <row r="686" spans="1:23" ht="33" customHeight="1">
      <c r="A686"/>
      <c r="B686"/>
      <c r="C686"/>
      <c r="D686"/>
      <c r="E686"/>
      <c r="F686"/>
      <c r="G686"/>
      <c r="I686"/>
      <c r="J686"/>
      <c r="K686"/>
      <c r="L686"/>
      <c r="M686"/>
      <c r="N686"/>
      <c r="O686"/>
      <c r="Q686" s="305" t="str">
        <f>'Look Up Values'!AE683</f>
        <v>170801 gypsum-based construction materials contaminated with hazardous substances</v>
      </c>
      <c r="R686" s="177" t="s">
        <v>100</v>
      </c>
      <c r="S686" s="296" t="str">
        <f t="shared" si="37"/>
        <v>170801 gypsum-based construction materials contaminated with hazardous substances</v>
      </c>
      <c r="T686" s="228"/>
      <c r="U686" s="310" t="str">
        <f>'Look Up Values'!AE683</f>
        <v>170801 gypsum-based construction materials contaminated with hazardous substances</v>
      </c>
      <c r="V686" s="177" t="s">
        <v>100</v>
      </c>
      <c r="W686" s="311" t="str">
        <f t="shared" si="38"/>
        <v>170801 gypsum-based construction materials contaminated with hazardous substances</v>
      </c>
    </row>
    <row r="687" spans="1:23" ht="33" customHeight="1">
      <c r="A687"/>
      <c r="B687"/>
      <c r="C687"/>
      <c r="D687"/>
      <c r="E687"/>
      <c r="F687"/>
      <c r="G687"/>
      <c r="I687"/>
      <c r="J687"/>
      <c r="K687"/>
      <c r="L687"/>
      <c r="M687"/>
      <c r="N687"/>
      <c r="O687"/>
      <c r="Q687" s="305" t="str">
        <f>'Look Up Values'!AE684</f>
        <v>170802 gypsum-based construction materials other than those mentioned in 17 08 01</v>
      </c>
      <c r="R687" s="177" t="s">
        <v>100</v>
      </c>
      <c r="S687" s="296" t="str">
        <f t="shared" si="37"/>
        <v>170802 gypsum-based construction materials other than those mentioned in 17 08 01</v>
      </c>
      <c r="T687" s="228"/>
      <c r="U687" s="310" t="str">
        <f>'Look Up Values'!AE684</f>
        <v>170802 gypsum-based construction materials other than those mentioned in 17 08 01</v>
      </c>
      <c r="V687" s="177" t="s">
        <v>100</v>
      </c>
      <c r="W687" s="311" t="str">
        <f t="shared" si="38"/>
        <v>170802 gypsum-based construction materials other than those mentioned in 17 08 01</v>
      </c>
    </row>
    <row r="688" spans="1:23" ht="33" customHeight="1">
      <c r="A688"/>
      <c r="B688"/>
      <c r="C688"/>
      <c r="D688"/>
      <c r="E688"/>
      <c r="F688"/>
      <c r="G688"/>
      <c r="I688"/>
      <c r="J688"/>
      <c r="K688"/>
      <c r="L688"/>
      <c r="M688"/>
      <c r="N688"/>
      <c r="O688"/>
      <c r="Q688" s="305" t="str">
        <f>'Look Up Values'!AE685</f>
        <v>170901 construction and demolition wastes containing mercury</v>
      </c>
      <c r="R688" s="177" t="s">
        <v>100</v>
      </c>
      <c r="S688" s="296" t="str">
        <f t="shared" si="37"/>
        <v>170901 construction and demolition wastes containing mercury</v>
      </c>
      <c r="T688" s="228"/>
      <c r="U688" s="310" t="str">
        <f>'Look Up Values'!AE685</f>
        <v>170901 construction and demolition wastes containing mercury</v>
      </c>
      <c r="V688" s="177" t="s">
        <v>100</v>
      </c>
      <c r="W688" s="311" t="str">
        <f t="shared" si="38"/>
        <v>170901 construction and demolition wastes containing mercury</v>
      </c>
    </row>
    <row r="689" spans="1:23" ht="48.75" customHeight="1">
      <c r="A689"/>
      <c r="B689"/>
      <c r="C689"/>
      <c r="D689"/>
      <c r="E689"/>
      <c r="F689"/>
      <c r="G689"/>
      <c r="I689"/>
      <c r="J689"/>
      <c r="K689"/>
      <c r="L689"/>
      <c r="M689"/>
      <c r="N689"/>
      <c r="O689"/>
      <c r="Q689" s="305" t="str">
        <f>'Look Up Values'!AE686</f>
        <v xml:space="preserve">170902 construction and demolition wastes containing PCB (for example PCB-containing sealants, PCB-containing resin-based floorings, PCB-containing sealed glazing units, PCB-containing capacitors) </v>
      </c>
      <c r="R689" s="177" t="s">
        <v>100</v>
      </c>
      <c r="S689" s="296" t="str">
        <f t="shared" si="37"/>
        <v xml:space="preserve">170902 construction and demolition wastes containing PCB (for example PCB-containing sealants, PCB-containing resin-based floorings, PCB-containing sealed glazing units, PCB-containing capacitors) </v>
      </c>
      <c r="T689" s="228"/>
      <c r="U689" s="310" t="str">
        <f>'Look Up Values'!AE686</f>
        <v xml:space="preserve">170902 construction and demolition wastes containing PCB (for example PCB-containing sealants, PCB-containing resin-based floorings, PCB-containing sealed glazing units, PCB-containing capacitors) </v>
      </c>
      <c r="V689" s="177" t="s">
        <v>100</v>
      </c>
      <c r="W689" s="311" t="str">
        <f t="shared" si="38"/>
        <v xml:space="preserve">170902 construction and demolition wastes containing PCB (for example PCB-containing sealants, PCB-containing resin-based floorings, PCB-containing sealed glazing units, PCB-containing capacitors) </v>
      </c>
    </row>
    <row r="690" spans="1:23" ht="33" customHeight="1">
      <c r="A690"/>
      <c r="B690"/>
      <c r="C690"/>
      <c r="D690"/>
      <c r="E690"/>
      <c r="F690"/>
      <c r="G690"/>
      <c r="I690"/>
      <c r="J690"/>
      <c r="K690"/>
      <c r="L690"/>
      <c r="M690"/>
      <c r="N690"/>
      <c r="O690"/>
      <c r="Q690" s="305" t="str">
        <f>'Look Up Values'!AE687</f>
        <v>170903 other construction and demolition wastes (including mixed wastes) containing hazardous substances</v>
      </c>
      <c r="R690" s="177" t="s">
        <v>100</v>
      </c>
      <c r="S690" s="296" t="str">
        <f t="shared" si="37"/>
        <v>170903 other construction and demolition wastes (including mixed wastes) containing hazardous substances</v>
      </c>
      <c r="T690" s="228"/>
      <c r="U690" s="310" t="str">
        <f>'Look Up Values'!AE687</f>
        <v>170903 other construction and demolition wastes (including mixed wastes) containing hazardous substances</v>
      </c>
      <c r="V690" s="177" t="s">
        <v>100</v>
      </c>
      <c r="W690" s="311" t="str">
        <f t="shared" si="38"/>
        <v>170903 other construction and demolition wastes (including mixed wastes) containing hazardous substances</v>
      </c>
    </row>
    <row r="691" spans="1:23" ht="33" customHeight="1">
      <c r="A691"/>
      <c r="B691"/>
      <c r="C691"/>
      <c r="D691"/>
      <c r="E691"/>
      <c r="F691"/>
      <c r="G691"/>
      <c r="I691"/>
      <c r="J691"/>
      <c r="K691"/>
      <c r="L691"/>
      <c r="M691"/>
      <c r="N691"/>
      <c r="O691"/>
      <c r="Q691" s="305" t="str">
        <f>'Look Up Values'!AE688</f>
        <v>170904 mixed construction and demolition wastes other than those mentioned in 17 09 01, 17 09 02 and 17 09 03</v>
      </c>
      <c r="R691" s="177" t="s">
        <v>100</v>
      </c>
      <c r="S691" s="296" t="str">
        <f t="shared" si="37"/>
        <v>170904 mixed construction and demolition wastes other than those mentioned in 17 09 01, 17 09 02 and 17 09 03</v>
      </c>
      <c r="T691" s="228"/>
      <c r="U691" s="310" t="str">
        <f>'Look Up Values'!AE688</f>
        <v>170904 mixed construction and demolition wastes other than those mentioned in 17 09 01, 17 09 02 and 17 09 03</v>
      </c>
      <c r="V691" s="177" t="s">
        <v>100</v>
      </c>
      <c r="W691" s="311" t="str">
        <f t="shared" si="38"/>
        <v>170904 mixed construction and demolition wastes other than those mentioned in 17 09 01, 17 09 02 and 17 09 03</v>
      </c>
    </row>
    <row r="692" spans="1:23" ht="33" customHeight="1">
      <c r="A692"/>
      <c r="B692"/>
      <c r="C692"/>
      <c r="D692"/>
      <c r="E692"/>
      <c r="F692"/>
      <c r="G692"/>
      <c r="I692"/>
      <c r="J692"/>
      <c r="K692"/>
      <c r="L692"/>
      <c r="M692"/>
      <c r="N692"/>
      <c r="O692"/>
      <c r="Q692" s="305" t="str">
        <f>'Look Up Values'!AE689</f>
        <v>180101 sharps (except 18 01 03)</v>
      </c>
      <c r="R692" s="177" t="s">
        <v>100</v>
      </c>
      <c r="S692" s="296" t="str">
        <f t="shared" si="37"/>
        <v>180101 sharps (except 18 01 03)</v>
      </c>
      <c r="T692" s="228"/>
      <c r="U692" s="310" t="str">
        <f>'Look Up Values'!AE689</f>
        <v>180101 sharps (except 18 01 03)</v>
      </c>
      <c r="V692" s="177" t="s">
        <v>100</v>
      </c>
      <c r="W692" s="311" t="str">
        <f t="shared" si="38"/>
        <v>180101 sharps (except 18 01 03)</v>
      </c>
    </row>
    <row r="693" spans="1:23" ht="33" customHeight="1">
      <c r="A693"/>
      <c r="B693"/>
      <c r="C693"/>
      <c r="D693"/>
      <c r="E693"/>
      <c r="F693"/>
      <c r="G693"/>
      <c r="I693"/>
      <c r="J693"/>
      <c r="K693"/>
      <c r="L693"/>
      <c r="M693"/>
      <c r="N693"/>
      <c r="O693"/>
      <c r="Q693" s="305" t="str">
        <f>'Look Up Values'!AE690</f>
        <v>180102 Body parts and organs including blood bags and blood preserves (except 18 01 03)</v>
      </c>
      <c r="R693" s="177" t="s">
        <v>100</v>
      </c>
      <c r="S693" s="296" t="str">
        <f t="shared" si="37"/>
        <v>180102 Body parts and organs including blood bags and blood preserves (except 18 01 03)</v>
      </c>
      <c r="T693" s="228"/>
      <c r="U693" s="310" t="str">
        <f>'Look Up Values'!AE690</f>
        <v>180102 Body parts and organs including blood bags and blood preserves (except 18 01 03)</v>
      </c>
      <c r="V693" s="177" t="s">
        <v>100</v>
      </c>
      <c r="W693" s="311" t="str">
        <f t="shared" si="38"/>
        <v>180102 Body parts and organs including blood bags and blood preserves (except 18 01 03)</v>
      </c>
    </row>
    <row r="694" spans="1:23" ht="33" customHeight="1">
      <c r="A694"/>
      <c r="B694"/>
      <c r="C694"/>
      <c r="D694"/>
      <c r="E694"/>
      <c r="F694"/>
      <c r="G694"/>
      <c r="I694"/>
      <c r="J694"/>
      <c r="K694"/>
      <c r="L694"/>
      <c r="M694"/>
      <c r="N694"/>
      <c r="O694"/>
      <c r="Q694" s="305" t="str">
        <f>'Look Up Values'!AE691</f>
        <v>180103 wastes whose collection and disposal is subject to special requirements in order to prevent infection</v>
      </c>
      <c r="R694" s="177" t="s">
        <v>100</v>
      </c>
      <c r="S694" s="296" t="str">
        <f t="shared" si="37"/>
        <v>180103 wastes whose collection and disposal is subject to special requirements in order to prevent infection</v>
      </c>
      <c r="T694" s="228"/>
      <c r="U694" s="310" t="str">
        <f>'Look Up Values'!AE691</f>
        <v>180103 wastes whose collection and disposal is subject to special requirements in order to prevent infection</v>
      </c>
      <c r="V694" s="177" t="s">
        <v>100</v>
      </c>
      <c r="W694" s="311" t="str">
        <f t="shared" si="38"/>
        <v>180103 wastes whose collection and disposal is subject to special requirements in order to prevent infection</v>
      </c>
    </row>
    <row r="695" spans="1:23" ht="45" customHeight="1">
      <c r="A695"/>
      <c r="B695"/>
      <c r="C695"/>
      <c r="D695"/>
      <c r="E695"/>
      <c r="F695"/>
      <c r="G695"/>
      <c r="I695"/>
      <c r="J695"/>
      <c r="K695"/>
      <c r="L695"/>
      <c r="M695"/>
      <c r="N695"/>
      <c r="O695"/>
      <c r="Q695" s="305" t="str">
        <f>'Look Up Values'!AE692</f>
        <v>180104 wastes whose collection and disposal is not subject to special requirements in order to prevent infection(for example dressings, plaster casts, linen, disposable clothing, diapers)</v>
      </c>
      <c r="R695" s="177" t="s">
        <v>100</v>
      </c>
      <c r="S695" s="296" t="str">
        <f t="shared" si="37"/>
        <v>180104 wastes whose collection and disposal is not subject to special requirements in order to prevent infection(for example dressings, plaster casts, linen, disposable clothing, diapers)</v>
      </c>
      <c r="T695" s="228"/>
      <c r="U695" s="310" t="str">
        <f>'Look Up Values'!AE692</f>
        <v>180104 wastes whose collection and disposal is not subject to special requirements in order to prevent infection(for example dressings, plaster casts, linen, disposable clothing, diapers)</v>
      </c>
      <c r="V695" s="177" t="s">
        <v>100</v>
      </c>
      <c r="W695" s="311" t="str">
        <f t="shared" si="38"/>
        <v>180104 wastes whose collection and disposal is not subject to special requirements in order to prevent infection(for example dressings, plaster casts, linen, disposable clothing, diapers)</v>
      </c>
    </row>
    <row r="696" spans="1:23" ht="33" customHeight="1">
      <c r="A696"/>
      <c r="B696"/>
      <c r="C696"/>
      <c r="D696"/>
      <c r="E696"/>
      <c r="F696"/>
      <c r="G696"/>
      <c r="I696"/>
      <c r="J696"/>
      <c r="K696"/>
      <c r="L696"/>
      <c r="M696"/>
      <c r="N696"/>
      <c r="O696"/>
      <c r="Q696" s="305" t="str">
        <f>'Look Up Values'!AE693</f>
        <v>180106 chemicals consisting of or containing hazardous substances</v>
      </c>
      <c r="R696" s="177" t="s">
        <v>100</v>
      </c>
      <c r="S696" s="296" t="str">
        <f t="shared" si="37"/>
        <v>180106 chemicals consisting of or containing hazardous substances</v>
      </c>
      <c r="T696" s="228"/>
      <c r="U696" s="310" t="str">
        <f>'Look Up Values'!AE693</f>
        <v>180106 chemicals consisting of or containing hazardous substances</v>
      </c>
      <c r="V696" s="177" t="s">
        <v>100</v>
      </c>
      <c r="W696" s="311" t="str">
        <f t="shared" si="38"/>
        <v>180106 chemicals consisting of or containing hazardous substances</v>
      </c>
    </row>
    <row r="697" spans="1:23" ht="33" customHeight="1">
      <c r="A697"/>
      <c r="B697"/>
      <c r="C697"/>
      <c r="D697"/>
      <c r="E697"/>
      <c r="F697"/>
      <c r="G697"/>
      <c r="I697"/>
      <c r="J697"/>
      <c r="K697"/>
      <c r="L697"/>
      <c r="M697"/>
      <c r="N697"/>
      <c r="O697"/>
      <c r="Q697" s="305" t="str">
        <f>'Look Up Values'!AE694</f>
        <v>180107 chemicals other than those mentioned in 18 01 06</v>
      </c>
      <c r="R697" s="177" t="s">
        <v>100</v>
      </c>
      <c r="S697" s="296" t="str">
        <f t="shared" si="37"/>
        <v>180107 chemicals other than those mentioned in 18 01 06</v>
      </c>
      <c r="T697" s="228"/>
      <c r="U697" s="310" t="str">
        <f>'Look Up Values'!AE694</f>
        <v>180107 chemicals other than those mentioned in 18 01 06</v>
      </c>
      <c r="V697" s="177" t="s">
        <v>100</v>
      </c>
      <c r="W697" s="311" t="str">
        <f t="shared" si="38"/>
        <v>180107 chemicals other than those mentioned in 18 01 06</v>
      </c>
    </row>
    <row r="698" spans="1:23" ht="33" customHeight="1">
      <c r="A698"/>
      <c r="B698"/>
      <c r="C698"/>
      <c r="D698"/>
      <c r="E698"/>
      <c r="F698"/>
      <c r="G698"/>
      <c r="I698"/>
      <c r="J698"/>
      <c r="K698"/>
      <c r="L698"/>
      <c r="M698"/>
      <c r="N698"/>
      <c r="O698"/>
      <c r="Q698" s="305" t="str">
        <f>'Look Up Values'!AE695</f>
        <v>180108 cytotoxic and cytostatic medicines</v>
      </c>
      <c r="R698" s="177" t="s">
        <v>100</v>
      </c>
      <c r="S698" s="296" t="str">
        <f t="shared" si="37"/>
        <v>180108 cytotoxic and cytostatic medicines</v>
      </c>
      <c r="T698" s="228"/>
      <c r="U698" s="310" t="str">
        <f>'Look Up Values'!AE695</f>
        <v>180108 cytotoxic and cytostatic medicines</v>
      </c>
      <c r="V698" s="177" t="s">
        <v>100</v>
      </c>
      <c r="W698" s="311" t="str">
        <f t="shared" si="38"/>
        <v>180108 cytotoxic and cytostatic medicines</v>
      </c>
    </row>
    <row r="699" spans="1:23" ht="33" customHeight="1">
      <c r="A699"/>
      <c r="B699"/>
      <c r="C699"/>
      <c r="D699"/>
      <c r="E699"/>
      <c r="F699"/>
      <c r="G699"/>
      <c r="I699"/>
      <c r="J699"/>
      <c r="K699"/>
      <c r="L699"/>
      <c r="M699"/>
      <c r="N699"/>
      <c r="O699"/>
      <c r="Q699" s="305" t="str">
        <f>'Look Up Values'!AE696</f>
        <v>180109 medicines other than those mentioned in 18 01 08</v>
      </c>
      <c r="R699" s="177" t="s">
        <v>100</v>
      </c>
      <c r="S699" s="296" t="str">
        <f t="shared" si="37"/>
        <v>180109 medicines other than those mentioned in 18 01 08</v>
      </c>
      <c r="T699" s="228"/>
      <c r="U699" s="310" t="str">
        <f>'Look Up Values'!AE696</f>
        <v>180109 medicines other than those mentioned in 18 01 08</v>
      </c>
      <c r="V699" s="177" t="s">
        <v>100</v>
      </c>
      <c r="W699" s="311" t="str">
        <f t="shared" si="38"/>
        <v>180109 medicines other than those mentioned in 18 01 08</v>
      </c>
    </row>
    <row r="700" spans="1:23" ht="33" customHeight="1">
      <c r="A700"/>
      <c r="B700"/>
      <c r="C700"/>
      <c r="D700"/>
      <c r="E700"/>
      <c r="F700"/>
      <c r="G700"/>
      <c r="I700"/>
      <c r="J700"/>
      <c r="K700"/>
      <c r="L700"/>
      <c r="M700"/>
      <c r="N700"/>
      <c r="O700"/>
      <c r="Q700" s="305" t="str">
        <f>'Look Up Values'!AE697</f>
        <v>180110 amalgam waste from dental care</v>
      </c>
      <c r="R700" s="177" t="s">
        <v>100</v>
      </c>
      <c r="S700" s="296" t="str">
        <f t="shared" si="37"/>
        <v>180110 amalgam waste from dental care</v>
      </c>
      <c r="T700" s="228"/>
      <c r="U700" s="310" t="str">
        <f>'Look Up Values'!AE697</f>
        <v>180110 amalgam waste from dental care</v>
      </c>
      <c r="V700" s="177" t="s">
        <v>100</v>
      </c>
      <c r="W700" s="311" t="str">
        <f t="shared" si="38"/>
        <v>180110 amalgam waste from dental care</v>
      </c>
    </row>
    <row r="701" spans="1:23" ht="33" customHeight="1">
      <c r="A701"/>
      <c r="B701"/>
      <c r="C701"/>
      <c r="D701"/>
      <c r="E701"/>
      <c r="F701"/>
      <c r="G701"/>
      <c r="I701"/>
      <c r="J701"/>
      <c r="K701"/>
      <c r="L701"/>
      <c r="M701"/>
      <c r="N701"/>
      <c r="O701"/>
      <c r="Q701" s="305" t="str">
        <f>'Look Up Values'!AE698</f>
        <v>180201 sharps (except 18 02 02)</v>
      </c>
      <c r="R701" s="177" t="s">
        <v>100</v>
      </c>
      <c r="S701" s="296" t="str">
        <f t="shared" si="37"/>
        <v>180201 sharps (except 18 02 02)</v>
      </c>
      <c r="T701" s="228"/>
      <c r="U701" s="310" t="str">
        <f>'Look Up Values'!AE698</f>
        <v>180201 sharps (except 18 02 02)</v>
      </c>
      <c r="V701" s="177" t="s">
        <v>100</v>
      </c>
      <c r="W701" s="311" t="str">
        <f t="shared" si="38"/>
        <v>180201 sharps (except 18 02 02)</v>
      </c>
    </row>
    <row r="702" spans="1:23" ht="33" customHeight="1">
      <c r="A702"/>
      <c r="B702"/>
      <c r="C702"/>
      <c r="D702"/>
      <c r="E702"/>
      <c r="F702"/>
      <c r="G702"/>
      <c r="I702"/>
      <c r="J702"/>
      <c r="K702"/>
      <c r="L702"/>
      <c r="M702"/>
      <c r="N702"/>
      <c r="O702"/>
      <c r="Q702" s="305" t="str">
        <f>'Look Up Values'!AE699</f>
        <v>180202 wastes whose collection and disposal is subject to special requirements in order to prevent infection</v>
      </c>
      <c r="R702" s="177" t="s">
        <v>100</v>
      </c>
      <c r="S702" s="296" t="str">
        <f t="shared" si="37"/>
        <v>180202 wastes whose collection and disposal is subject to special requirements in order to prevent infection</v>
      </c>
      <c r="T702" s="228"/>
      <c r="U702" s="310" t="str">
        <f>'Look Up Values'!AE699</f>
        <v>180202 wastes whose collection and disposal is subject to special requirements in order to prevent infection</v>
      </c>
      <c r="V702" s="177" t="s">
        <v>100</v>
      </c>
      <c r="W702" s="311" t="str">
        <f t="shared" si="38"/>
        <v>180202 wastes whose collection and disposal is subject to special requirements in order to prevent infection</v>
      </c>
    </row>
    <row r="703" spans="1:23" ht="33" customHeight="1">
      <c r="A703"/>
      <c r="B703"/>
      <c r="C703"/>
      <c r="D703"/>
      <c r="E703"/>
      <c r="F703"/>
      <c r="G703"/>
      <c r="I703"/>
      <c r="J703"/>
      <c r="K703"/>
      <c r="L703"/>
      <c r="M703"/>
      <c r="N703"/>
      <c r="O703"/>
      <c r="Q703" s="305" t="str">
        <f>'Look Up Values'!AE700</f>
        <v>180203 wastes whose collection and disposal is not subject to special requirements in order to prevent infection</v>
      </c>
      <c r="R703" s="177" t="s">
        <v>100</v>
      </c>
      <c r="S703" s="296" t="str">
        <f t="shared" si="37"/>
        <v>180203 wastes whose collection and disposal is not subject to special requirements in order to prevent infection</v>
      </c>
      <c r="T703" s="228"/>
      <c r="U703" s="310" t="str">
        <f>'Look Up Values'!AE700</f>
        <v>180203 wastes whose collection and disposal is not subject to special requirements in order to prevent infection</v>
      </c>
      <c r="V703" s="177" t="s">
        <v>100</v>
      </c>
      <c r="W703" s="311" t="str">
        <f t="shared" si="38"/>
        <v>180203 wastes whose collection and disposal is not subject to special requirements in order to prevent infection</v>
      </c>
    </row>
    <row r="704" spans="1:23" ht="33" customHeight="1">
      <c r="A704"/>
      <c r="B704"/>
      <c r="C704"/>
      <c r="D704"/>
      <c r="E704"/>
      <c r="F704"/>
      <c r="G704"/>
      <c r="I704"/>
      <c r="J704"/>
      <c r="K704"/>
      <c r="L704"/>
      <c r="M704"/>
      <c r="N704"/>
      <c r="O704"/>
      <c r="Q704" s="305" t="str">
        <f>'Look Up Values'!AE701</f>
        <v>180205 chemicals consisting of or containing hazardous substances</v>
      </c>
      <c r="R704" s="177" t="s">
        <v>100</v>
      </c>
      <c r="S704" s="296" t="str">
        <f t="shared" si="37"/>
        <v>180205 chemicals consisting of or containing hazardous substances</v>
      </c>
      <c r="T704" s="228"/>
      <c r="U704" s="310" t="str">
        <f>'Look Up Values'!AE701</f>
        <v>180205 chemicals consisting of or containing hazardous substances</v>
      </c>
      <c r="V704" s="177" t="s">
        <v>100</v>
      </c>
      <c r="W704" s="311" t="str">
        <f t="shared" si="38"/>
        <v>180205 chemicals consisting of or containing hazardous substances</v>
      </c>
    </row>
    <row r="705" spans="1:23" ht="33" customHeight="1">
      <c r="A705"/>
      <c r="B705"/>
      <c r="C705"/>
      <c r="D705"/>
      <c r="E705"/>
      <c r="F705"/>
      <c r="G705"/>
      <c r="I705"/>
      <c r="J705"/>
      <c r="K705"/>
      <c r="L705"/>
      <c r="M705"/>
      <c r="N705"/>
      <c r="O705"/>
      <c r="Q705" s="305" t="str">
        <f>'Look Up Values'!AE702</f>
        <v>180206 chemicals other than those mentioned in 18 02 05</v>
      </c>
      <c r="R705" s="177" t="s">
        <v>100</v>
      </c>
      <c r="S705" s="296" t="str">
        <f t="shared" si="37"/>
        <v>180206 chemicals other than those mentioned in 18 02 05</v>
      </c>
      <c r="T705" s="228"/>
      <c r="U705" s="310" t="str">
        <f>'Look Up Values'!AE702</f>
        <v>180206 chemicals other than those mentioned in 18 02 05</v>
      </c>
      <c r="V705" s="177" t="s">
        <v>100</v>
      </c>
      <c r="W705" s="311" t="str">
        <f t="shared" si="38"/>
        <v>180206 chemicals other than those mentioned in 18 02 05</v>
      </c>
    </row>
    <row r="706" spans="1:23" ht="33" customHeight="1">
      <c r="A706"/>
      <c r="B706"/>
      <c r="C706"/>
      <c r="D706"/>
      <c r="E706"/>
      <c r="F706"/>
      <c r="G706"/>
      <c r="I706"/>
      <c r="J706"/>
      <c r="K706"/>
      <c r="L706"/>
      <c r="M706"/>
      <c r="N706"/>
      <c r="O706"/>
      <c r="Q706" s="305" t="str">
        <f>'Look Up Values'!AE703</f>
        <v>180207 cytotoxic and cytostatic medicines</v>
      </c>
      <c r="R706" s="177" t="s">
        <v>100</v>
      </c>
      <c r="S706" s="296" t="str">
        <f t="shared" si="37"/>
        <v>180207 cytotoxic and cytostatic medicines</v>
      </c>
      <c r="T706" s="228"/>
      <c r="U706" s="310" t="str">
        <f>'Look Up Values'!AE703</f>
        <v>180207 cytotoxic and cytostatic medicines</v>
      </c>
      <c r="V706" s="177" t="s">
        <v>100</v>
      </c>
      <c r="W706" s="311" t="str">
        <f t="shared" si="38"/>
        <v>180207 cytotoxic and cytostatic medicines</v>
      </c>
    </row>
    <row r="707" spans="1:23" ht="33" customHeight="1">
      <c r="A707"/>
      <c r="B707"/>
      <c r="C707"/>
      <c r="D707"/>
      <c r="E707"/>
      <c r="F707"/>
      <c r="G707"/>
      <c r="I707"/>
      <c r="J707"/>
      <c r="K707"/>
      <c r="L707"/>
      <c r="M707"/>
      <c r="N707"/>
      <c r="O707"/>
      <c r="Q707" s="305" t="str">
        <f>'Look Up Values'!AE704</f>
        <v>180208 medicines other than those mentioned in 18 02 07</v>
      </c>
      <c r="R707" s="177" t="s">
        <v>100</v>
      </c>
      <c r="S707" s="296" t="str">
        <f t="shared" si="37"/>
        <v>180208 medicines other than those mentioned in 18 02 07</v>
      </c>
      <c r="T707" s="228"/>
      <c r="U707" s="310" t="str">
        <f>'Look Up Values'!AE704</f>
        <v>180208 medicines other than those mentioned in 18 02 07</v>
      </c>
      <c r="V707" s="177" t="s">
        <v>100</v>
      </c>
      <c r="W707" s="311" t="str">
        <f t="shared" si="38"/>
        <v>180208 medicines other than those mentioned in 18 02 07</v>
      </c>
    </row>
    <row r="708" spans="1:23" ht="33" customHeight="1">
      <c r="A708"/>
      <c r="B708"/>
      <c r="C708"/>
      <c r="D708"/>
      <c r="E708"/>
      <c r="F708"/>
      <c r="G708"/>
      <c r="I708"/>
      <c r="J708"/>
      <c r="K708"/>
      <c r="L708"/>
      <c r="M708"/>
      <c r="N708"/>
      <c r="O708"/>
      <c r="Q708" s="305" t="str">
        <f>'Look Up Values'!AE705</f>
        <v>190102 ferrous materials removed from bottom ash</v>
      </c>
      <c r="R708" s="177" t="s">
        <v>100</v>
      </c>
      <c r="S708" s="296" t="str">
        <f t="shared" si="37"/>
        <v>190102 ferrous materials removed from bottom ash</v>
      </c>
      <c r="T708" s="228"/>
      <c r="U708" s="310" t="str">
        <f>'Look Up Values'!AE705</f>
        <v>190102 ferrous materials removed from bottom ash</v>
      </c>
      <c r="V708" s="177" t="s">
        <v>100</v>
      </c>
      <c r="W708" s="311" t="str">
        <f t="shared" si="38"/>
        <v>190102 ferrous materials removed from bottom ash</v>
      </c>
    </row>
    <row r="709" spans="1:23" ht="33" customHeight="1">
      <c r="A709"/>
      <c r="B709"/>
      <c r="C709"/>
      <c r="D709"/>
      <c r="E709"/>
      <c r="F709"/>
      <c r="G709"/>
      <c r="I709"/>
      <c r="J709"/>
      <c r="K709"/>
      <c r="L709"/>
      <c r="M709"/>
      <c r="N709"/>
      <c r="O709"/>
      <c r="Q709" s="305" t="str">
        <f>'Look Up Values'!AE706</f>
        <v>190105 filter cake from gas treatment</v>
      </c>
      <c r="R709" s="177" t="s">
        <v>100</v>
      </c>
      <c r="S709" s="296" t="str">
        <f t="shared" si="37"/>
        <v>190105 filter cake from gas treatment</v>
      </c>
      <c r="T709" s="228"/>
      <c r="U709" s="310" t="str">
        <f>'Look Up Values'!AE706</f>
        <v>190105 filter cake from gas treatment</v>
      </c>
      <c r="V709" s="177" t="s">
        <v>100</v>
      </c>
      <c r="W709" s="311" t="str">
        <f t="shared" si="38"/>
        <v>190105 filter cake from gas treatment</v>
      </c>
    </row>
    <row r="710" spans="1:23" ht="33" customHeight="1">
      <c r="A710"/>
      <c r="B710"/>
      <c r="C710"/>
      <c r="D710"/>
      <c r="E710"/>
      <c r="F710"/>
      <c r="G710"/>
      <c r="I710"/>
      <c r="J710"/>
      <c r="K710"/>
      <c r="L710"/>
      <c r="M710"/>
      <c r="N710"/>
      <c r="O710"/>
      <c r="Q710" s="305" t="str">
        <f>'Look Up Values'!AE707</f>
        <v>190106 aqueous liquid wastes from gas treatment and other aqueous liquid wastes</v>
      </c>
      <c r="R710" s="177" t="s">
        <v>100</v>
      </c>
      <c r="S710" s="296" t="str">
        <f t="shared" ref="S710:S773" si="39">IF(R710="Yes",Q710,"")</f>
        <v>190106 aqueous liquid wastes from gas treatment and other aqueous liquid wastes</v>
      </c>
      <c r="T710" s="228"/>
      <c r="U710" s="310" t="str">
        <f>'Look Up Values'!AE707</f>
        <v>190106 aqueous liquid wastes from gas treatment and other aqueous liquid wastes</v>
      </c>
      <c r="V710" s="177" t="s">
        <v>100</v>
      </c>
      <c r="W710" s="311" t="str">
        <f t="shared" ref="W710:W773" si="40">IF(V710="Yes",U710,"")</f>
        <v>190106 aqueous liquid wastes from gas treatment and other aqueous liquid wastes</v>
      </c>
    </row>
    <row r="711" spans="1:23" ht="33" customHeight="1">
      <c r="A711"/>
      <c r="B711"/>
      <c r="C711"/>
      <c r="D711"/>
      <c r="E711"/>
      <c r="F711"/>
      <c r="G711"/>
      <c r="I711"/>
      <c r="J711"/>
      <c r="K711"/>
      <c r="L711"/>
      <c r="M711"/>
      <c r="N711"/>
      <c r="O711"/>
      <c r="Q711" s="305" t="str">
        <f>'Look Up Values'!AE708</f>
        <v>190107 solid wastes from gas treatment</v>
      </c>
      <c r="R711" s="177" t="s">
        <v>100</v>
      </c>
      <c r="S711" s="296" t="str">
        <f t="shared" si="39"/>
        <v>190107 solid wastes from gas treatment</v>
      </c>
      <c r="T711" s="228"/>
      <c r="U711" s="310" t="str">
        <f>'Look Up Values'!AE708</f>
        <v>190107 solid wastes from gas treatment</v>
      </c>
      <c r="V711" s="177" t="s">
        <v>100</v>
      </c>
      <c r="W711" s="311" t="str">
        <f t="shared" si="40"/>
        <v>190107 solid wastes from gas treatment</v>
      </c>
    </row>
    <row r="712" spans="1:23" ht="33" customHeight="1">
      <c r="A712"/>
      <c r="B712"/>
      <c r="C712"/>
      <c r="D712"/>
      <c r="E712"/>
      <c r="F712"/>
      <c r="G712"/>
      <c r="I712"/>
      <c r="J712"/>
      <c r="K712"/>
      <c r="L712"/>
      <c r="M712"/>
      <c r="N712"/>
      <c r="O712"/>
      <c r="Q712" s="305" t="str">
        <f>'Look Up Values'!AE709</f>
        <v>190110 spent activated carbon from flue-gas treatment</v>
      </c>
      <c r="R712" s="177" t="s">
        <v>100</v>
      </c>
      <c r="S712" s="296" t="str">
        <f t="shared" si="39"/>
        <v>190110 spent activated carbon from flue-gas treatment</v>
      </c>
      <c r="T712" s="228"/>
      <c r="U712" s="310" t="str">
        <f>'Look Up Values'!AE709</f>
        <v>190110 spent activated carbon from flue-gas treatment</v>
      </c>
      <c r="V712" s="177" t="s">
        <v>100</v>
      </c>
      <c r="W712" s="311" t="str">
        <f t="shared" si="40"/>
        <v>190110 spent activated carbon from flue-gas treatment</v>
      </c>
    </row>
    <row r="713" spans="1:23" ht="33" customHeight="1">
      <c r="A713"/>
      <c r="B713"/>
      <c r="C713"/>
      <c r="D713"/>
      <c r="E713"/>
      <c r="F713"/>
      <c r="G713"/>
      <c r="I713"/>
      <c r="J713"/>
      <c r="K713"/>
      <c r="L713"/>
      <c r="M713"/>
      <c r="N713"/>
      <c r="O713"/>
      <c r="Q713" s="305" t="str">
        <f>'Look Up Values'!AE710</f>
        <v>190111 bottom ash and slag containing hazardous substances</v>
      </c>
      <c r="R713" s="177" t="s">
        <v>100</v>
      </c>
      <c r="S713" s="296" t="str">
        <f t="shared" si="39"/>
        <v>190111 bottom ash and slag containing hazardous substances</v>
      </c>
      <c r="T713" s="228"/>
      <c r="U713" s="310" t="str">
        <f>'Look Up Values'!AE710</f>
        <v>190111 bottom ash and slag containing hazardous substances</v>
      </c>
      <c r="V713" s="177" t="s">
        <v>100</v>
      </c>
      <c r="W713" s="311" t="str">
        <f t="shared" si="40"/>
        <v>190111 bottom ash and slag containing hazardous substances</v>
      </c>
    </row>
    <row r="714" spans="1:23" ht="33" customHeight="1">
      <c r="A714"/>
      <c r="B714"/>
      <c r="C714"/>
      <c r="D714"/>
      <c r="E714"/>
      <c r="F714"/>
      <c r="G714"/>
      <c r="I714"/>
      <c r="J714"/>
      <c r="K714"/>
      <c r="L714"/>
      <c r="M714"/>
      <c r="N714"/>
      <c r="O714"/>
      <c r="Q714" s="305" t="str">
        <f>'Look Up Values'!AE711</f>
        <v>190112 bottom ash and slag other than those mentioned in 19 01 11</v>
      </c>
      <c r="R714" s="177" t="s">
        <v>100</v>
      </c>
      <c r="S714" s="296" t="str">
        <f t="shared" si="39"/>
        <v>190112 bottom ash and slag other than those mentioned in 19 01 11</v>
      </c>
      <c r="T714" s="228"/>
      <c r="U714" s="310" t="str">
        <f>'Look Up Values'!AE711</f>
        <v>190112 bottom ash and slag other than those mentioned in 19 01 11</v>
      </c>
      <c r="V714" s="177" t="s">
        <v>100</v>
      </c>
      <c r="W714" s="311" t="str">
        <f t="shared" si="40"/>
        <v>190112 bottom ash and slag other than those mentioned in 19 01 11</v>
      </c>
    </row>
    <row r="715" spans="1:23" ht="33" customHeight="1">
      <c r="A715"/>
      <c r="B715"/>
      <c r="C715"/>
      <c r="D715"/>
      <c r="E715"/>
      <c r="F715"/>
      <c r="G715"/>
      <c r="I715"/>
      <c r="J715"/>
      <c r="K715"/>
      <c r="L715"/>
      <c r="M715"/>
      <c r="N715"/>
      <c r="O715"/>
      <c r="Q715" s="305" t="str">
        <f>'Look Up Values'!AE712</f>
        <v>190113 fly ash containing hazardous substances</v>
      </c>
      <c r="R715" s="177" t="s">
        <v>100</v>
      </c>
      <c r="S715" s="296" t="str">
        <f t="shared" si="39"/>
        <v>190113 fly ash containing hazardous substances</v>
      </c>
      <c r="T715" s="228"/>
      <c r="U715" s="310" t="str">
        <f>'Look Up Values'!AE712</f>
        <v>190113 fly ash containing hazardous substances</v>
      </c>
      <c r="V715" s="177" t="s">
        <v>100</v>
      </c>
      <c r="W715" s="311" t="str">
        <f t="shared" si="40"/>
        <v>190113 fly ash containing hazardous substances</v>
      </c>
    </row>
    <row r="716" spans="1:23" ht="33" customHeight="1">
      <c r="A716"/>
      <c r="B716"/>
      <c r="C716"/>
      <c r="D716"/>
      <c r="E716"/>
      <c r="F716"/>
      <c r="G716"/>
      <c r="I716"/>
      <c r="J716"/>
      <c r="K716"/>
      <c r="L716"/>
      <c r="M716"/>
      <c r="N716"/>
      <c r="O716"/>
      <c r="Q716" s="305" t="str">
        <f>'Look Up Values'!AE713</f>
        <v>190114 fly ash other than those mentioned in 19 01 13</v>
      </c>
      <c r="R716" s="177" t="s">
        <v>100</v>
      </c>
      <c r="S716" s="296" t="str">
        <f t="shared" si="39"/>
        <v>190114 fly ash other than those mentioned in 19 01 13</v>
      </c>
      <c r="T716" s="228"/>
      <c r="U716" s="310" t="str">
        <f>'Look Up Values'!AE713</f>
        <v>190114 fly ash other than those mentioned in 19 01 13</v>
      </c>
      <c r="V716" s="177" t="s">
        <v>100</v>
      </c>
      <c r="W716" s="311" t="str">
        <f t="shared" si="40"/>
        <v>190114 fly ash other than those mentioned in 19 01 13</v>
      </c>
    </row>
    <row r="717" spans="1:23" ht="33" customHeight="1">
      <c r="A717"/>
      <c r="B717"/>
      <c r="C717"/>
      <c r="D717"/>
      <c r="E717"/>
      <c r="F717"/>
      <c r="G717"/>
      <c r="I717"/>
      <c r="J717"/>
      <c r="K717"/>
      <c r="L717"/>
      <c r="M717"/>
      <c r="N717"/>
      <c r="O717"/>
      <c r="Q717" s="305" t="str">
        <f>'Look Up Values'!AE714</f>
        <v>190115 boiler dust containing hazardous substances</v>
      </c>
      <c r="R717" s="177" t="s">
        <v>100</v>
      </c>
      <c r="S717" s="296" t="str">
        <f t="shared" si="39"/>
        <v>190115 boiler dust containing hazardous substances</v>
      </c>
      <c r="T717" s="228"/>
      <c r="U717" s="310" t="str">
        <f>'Look Up Values'!AE714</f>
        <v>190115 boiler dust containing hazardous substances</v>
      </c>
      <c r="V717" s="177" t="s">
        <v>100</v>
      </c>
      <c r="W717" s="311" t="str">
        <f t="shared" si="40"/>
        <v>190115 boiler dust containing hazardous substances</v>
      </c>
    </row>
    <row r="718" spans="1:23" ht="33" customHeight="1">
      <c r="A718"/>
      <c r="B718"/>
      <c r="C718"/>
      <c r="D718"/>
      <c r="E718"/>
      <c r="F718"/>
      <c r="G718"/>
      <c r="I718"/>
      <c r="J718"/>
      <c r="K718"/>
      <c r="L718"/>
      <c r="M718"/>
      <c r="N718"/>
      <c r="O718"/>
      <c r="Q718" s="305" t="str">
        <f>'Look Up Values'!AE715</f>
        <v>190116 boiler dust other than those mentioned in 19 01 15</v>
      </c>
      <c r="R718" s="177" t="s">
        <v>100</v>
      </c>
      <c r="S718" s="296" t="str">
        <f t="shared" si="39"/>
        <v>190116 boiler dust other than those mentioned in 19 01 15</v>
      </c>
      <c r="T718" s="228"/>
      <c r="U718" s="310" t="str">
        <f>'Look Up Values'!AE715</f>
        <v>190116 boiler dust other than those mentioned in 19 01 15</v>
      </c>
      <c r="V718" s="177" t="s">
        <v>100</v>
      </c>
      <c r="W718" s="311" t="str">
        <f t="shared" si="40"/>
        <v>190116 boiler dust other than those mentioned in 19 01 15</v>
      </c>
    </row>
    <row r="719" spans="1:23" ht="33" customHeight="1">
      <c r="A719"/>
      <c r="B719"/>
      <c r="C719"/>
      <c r="D719"/>
      <c r="E719"/>
      <c r="F719"/>
      <c r="G719"/>
      <c r="I719"/>
      <c r="J719"/>
      <c r="K719"/>
      <c r="L719"/>
      <c r="M719"/>
      <c r="N719"/>
      <c r="O719"/>
      <c r="Q719" s="305" t="str">
        <f>'Look Up Values'!AE716</f>
        <v>190117 pyrolysis wastes containing hazardous substances</v>
      </c>
      <c r="R719" s="177" t="s">
        <v>100</v>
      </c>
      <c r="S719" s="296" t="str">
        <f t="shared" si="39"/>
        <v>190117 pyrolysis wastes containing hazardous substances</v>
      </c>
      <c r="T719" s="228"/>
      <c r="U719" s="310" t="str">
        <f>'Look Up Values'!AE716</f>
        <v>190117 pyrolysis wastes containing hazardous substances</v>
      </c>
      <c r="V719" s="177" t="s">
        <v>100</v>
      </c>
      <c r="W719" s="311" t="str">
        <f t="shared" si="40"/>
        <v>190117 pyrolysis wastes containing hazardous substances</v>
      </c>
    </row>
    <row r="720" spans="1:23" ht="33" customHeight="1">
      <c r="A720"/>
      <c r="B720"/>
      <c r="C720"/>
      <c r="D720"/>
      <c r="E720"/>
      <c r="F720"/>
      <c r="G720"/>
      <c r="I720"/>
      <c r="J720"/>
      <c r="K720"/>
      <c r="L720"/>
      <c r="M720"/>
      <c r="N720"/>
      <c r="O720"/>
      <c r="Q720" s="305" t="str">
        <f>'Look Up Values'!AE717</f>
        <v>190118 pyrolysis wastes other than those mentioned in 19 01 17</v>
      </c>
      <c r="R720" s="177" t="s">
        <v>100</v>
      </c>
      <c r="S720" s="296" t="str">
        <f t="shared" si="39"/>
        <v>190118 pyrolysis wastes other than those mentioned in 19 01 17</v>
      </c>
      <c r="T720" s="228"/>
      <c r="U720" s="310" t="str">
        <f>'Look Up Values'!AE717</f>
        <v>190118 pyrolysis wastes other than those mentioned in 19 01 17</v>
      </c>
      <c r="V720" s="177" t="s">
        <v>100</v>
      </c>
      <c r="W720" s="311" t="str">
        <f t="shared" si="40"/>
        <v>190118 pyrolysis wastes other than those mentioned in 19 01 17</v>
      </c>
    </row>
    <row r="721" spans="1:23" ht="33" customHeight="1">
      <c r="A721"/>
      <c r="B721"/>
      <c r="C721"/>
      <c r="D721"/>
      <c r="E721"/>
      <c r="F721"/>
      <c r="G721"/>
      <c r="I721"/>
      <c r="J721"/>
      <c r="K721"/>
      <c r="L721"/>
      <c r="M721"/>
      <c r="N721"/>
      <c r="O721"/>
      <c r="Q721" s="305" t="str">
        <f>'Look Up Values'!AE718</f>
        <v>190119 sands from fluidised beds</v>
      </c>
      <c r="R721" s="177" t="s">
        <v>100</v>
      </c>
      <c r="S721" s="296" t="str">
        <f t="shared" si="39"/>
        <v>190119 sands from fluidised beds</v>
      </c>
      <c r="T721" s="228"/>
      <c r="U721" s="310" t="str">
        <f>'Look Up Values'!AE718</f>
        <v>190119 sands from fluidised beds</v>
      </c>
      <c r="V721" s="177" t="s">
        <v>100</v>
      </c>
      <c r="W721" s="311" t="str">
        <f t="shared" si="40"/>
        <v>190119 sands from fluidised beds</v>
      </c>
    </row>
    <row r="722" spans="1:23" ht="33" customHeight="1">
      <c r="A722"/>
      <c r="B722"/>
      <c r="C722"/>
      <c r="D722"/>
      <c r="E722"/>
      <c r="F722"/>
      <c r="G722"/>
      <c r="I722"/>
      <c r="J722"/>
      <c r="K722"/>
      <c r="L722"/>
      <c r="M722"/>
      <c r="N722"/>
      <c r="O722"/>
      <c r="Q722" s="305" t="str">
        <f>'Look Up Values'!AE719</f>
        <v>190199 wastes not otherwise specified</v>
      </c>
      <c r="R722" s="177" t="s">
        <v>100</v>
      </c>
      <c r="S722" s="296" t="str">
        <f t="shared" si="39"/>
        <v>190199 wastes not otherwise specified</v>
      </c>
      <c r="T722" s="228"/>
      <c r="U722" s="310" t="str">
        <f>'Look Up Values'!AE719</f>
        <v>190199 wastes not otherwise specified</v>
      </c>
      <c r="V722" s="177" t="s">
        <v>100</v>
      </c>
      <c r="W722" s="311" t="str">
        <f t="shared" si="40"/>
        <v>190199 wastes not otherwise specified</v>
      </c>
    </row>
    <row r="723" spans="1:23" ht="33" customHeight="1">
      <c r="A723"/>
      <c r="B723"/>
      <c r="C723"/>
      <c r="D723"/>
      <c r="E723"/>
      <c r="F723"/>
      <c r="G723"/>
      <c r="I723"/>
      <c r="J723"/>
      <c r="K723"/>
      <c r="L723"/>
      <c r="M723"/>
      <c r="N723"/>
      <c r="O723"/>
      <c r="Q723" s="305" t="str">
        <f>'Look Up Values'!AE720</f>
        <v>190203 premixed wastes composed only of non-hazardous wastes</v>
      </c>
      <c r="R723" s="177" t="s">
        <v>100</v>
      </c>
      <c r="S723" s="296" t="str">
        <f t="shared" si="39"/>
        <v>190203 premixed wastes composed only of non-hazardous wastes</v>
      </c>
      <c r="T723" s="228"/>
      <c r="U723" s="310" t="str">
        <f>'Look Up Values'!AE720</f>
        <v>190203 premixed wastes composed only of non-hazardous wastes</v>
      </c>
      <c r="V723" s="177" t="s">
        <v>100</v>
      </c>
      <c r="W723" s="311" t="str">
        <f t="shared" si="40"/>
        <v>190203 premixed wastes composed only of non-hazardous wastes</v>
      </c>
    </row>
    <row r="724" spans="1:23" ht="33" customHeight="1">
      <c r="A724"/>
      <c r="B724"/>
      <c r="C724"/>
      <c r="D724"/>
      <c r="E724"/>
      <c r="F724"/>
      <c r="G724"/>
      <c r="I724"/>
      <c r="J724"/>
      <c r="K724"/>
      <c r="L724"/>
      <c r="M724"/>
      <c r="N724"/>
      <c r="O724"/>
      <c r="Q724" s="305" t="str">
        <f>'Look Up Values'!AE721</f>
        <v>190204 premixed wastes composed of at least one hazardous waste</v>
      </c>
      <c r="R724" s="177" t="s">
        <v>100</v>
      </c>
      <c r="S724" s="296" t="str">
        <f t="shared" si="39"/>
        <v>190204 premixed wastes composed of at least one hazardous waste</v>
      </c>
      <c r="T724" s="228"/>
      <c r="U724" s="310" t="str">
        <f>'Look Up Values'!AE721</f>
        <v>190204 premixed wastes composed of at least one hazardous waste</v>
      </c>
      <c r="V724" s="177" t="s">
        <v>100</v>
      </c>
      <c r="W724" s="311" t="str">
        <f t="shared" si="40"/>
        <v>190204 premixed wastes composed of at least one hazardous waste</v>
      </c>
    </row>
    <row r="725" spans="1:23" ht="33" customHeight="1">
      <c r="A725"/>
      <c r="B725"/>
      <c r="C725"/>
      <c r="D725"/>
      <c r="E725"/>
      <c r="F725"/>
      <c r="G725"/>
      <c r="I725"/>
      <c r="J725"/>
      <c r="K725"/>
      <c r="L725"/>
      <c r="M725"/>
      <c r="N725"/>
      <c r="O725"/>
      <c r="Q725" s="305" t="str">
        <f>'Look Up Values'!AE722</f>
        <v>190205 sludges from physico/chemical treatment containing hazardous substances</v>
      </c>
      <c r="R725" s="177" t="s">
        <v>100</v>
      </c>
      <c r="S725" s="296" t="str">
        <f t="shared" si="39"/>
        <v>190205 sludges from physico/chemical treatment containing hazardous substances</v>
      </c>
      <c r="T725" s="228"/>
      <c r="U725" s="310" t="str">
        <f>'Look Up Values'!AE722</f>
        <v>190205 sludges from physico/chemical treatment containing hazardous substances</v>
      </c>
      <c r="V725" s="177" t="s">
        <v>100</v>
      </c>
      <c r="W725" s="311" t="str">
        <f t="shared" si="40"/>
        <v>190205 sludges from physico/chemical treatment containing hazardous substances</v>
      </c>
    </row>
    <row r="726" spans="1:23" ht="33" customHeight="1">
      <c r="A726"/>
      <c r="B726"/>
      <c r="C726"/>
      <c r="D726"/>
      <c r="E726"/>
      <c r="F726"/>
      <c r="G726"/>
      <c r="I726"/>
      <c r="J726"/>
      <c r="K726"/>
      <c r="L726"/>
      <c r="M726"/>
      <c r="N726"/>
      <c r="O726"/>
      <c r="Q726" s="305" t="str">
        <f>'Look Up Values'!AE723</f>
        <v>190206 sludges from physico/chemical treatment other than those mentioned in 19 02 05</v>
      </c>
      <c r="R726" s="177" t="s">
        <v>100</v>
      </c>
      <c r="S726" s="296" t="str">
        <f t="shared" si="39"/>
        <v>190206 sludges from physico/chemical treatment other than those mentioned in 19 02 05</v>
      </c>
      <c r="T726" s="228"/>
      <c r="U726" s="310" t="str">
        <f>'Look Up Values'!AE723</f>
        <v>190206 sludges from physico/chemical treatment other than those mentioned in 19 02 05</v>
      </c>
      <c r="V726" s="177" t="s">
        <v>100</v>
      </c>
      <c r="W726" s="311" t="str">
        <f t="shared" si="40"/>
        <v>190206 sludges from physico/chemical treatment other than those mentioned in 19 02 05</v>
      </c>
    </row>
    <row r="727" spans="1:23" ht="33" customHeight="1">
      <c r="A727"/>
      <c r="B727"/>
      <c r="C727"/>
      <c r="D727"/>
      <c r="E727"/>
      <c r="F727"/>
      <c r="G727"/>
      <c r="I727"/>
      <c r="J727"/>
      <c r="K727"/>
      <c r="L727"/>
      <c r="M727"/>
      <c r="N727"/>
      <c r="O727"/>
      <c r="Q727" s="305" t="str">
        <f>'Look Up Values'!AE724</f>
        <v>190207 oil and concentrates from separation</v>
      </c>
      <c r="R727" s="177" t="s">
        <v>100</v>
      </c>
      <c r="S727" s="296" t="str">
        <f t="shared" si="39"/>
        <v>190207 oil and concentrates from separation</v>
      </c>
      <c r="T727" s="228"/>
      <c r="U727" s="310" t="str">
        <f>'Look Up Values'!AE724</f>
        <v>190207 oil and concentrates from separation</v>
      </c>
      <c r="V727" s="177" t="s">
        <v>100</v>
      </c>
      <c r="W727" s="311" t="str">
        <f t="shared" si="40"/>
        <v>190207 oil and concentrates from separation</v>
      </c>
    </row>
    <row r="728" spans="1:23" ht="33" customHeight="1">
      <c r="A728"/>
      <c r="B728"/>
      <c r="C728"/>
      <c r="D728"/>
      <c r="E728"/>
      <c r="F728"/>
      <c r="G728"/>
      <c r="I728"/>
      <c r="J728"/>
      <c r="K728"/>
      <c r="L728"/>
      <c r="M728"/>
      <c r="N728"/>
      <c r="O728"/>
      <c r="Q728" s="305" t="str">
        <f>'Look Up Values'!AE725</f>
        <v>190208 liquid combustible wastes containing hazardous substances</v>
      </c>
      <c r="R728" s="177" t="s">
        <v>100</v>
      </c>
      <c r="S728" s="296" t="str">
        <f t="shared" si="39"/>
        <v>190208 liquid combustible wastes containing hazardous substances</v>
      </c>
      <c r="T728" s="228"/>
      <c r="U728" s="310" t="str">
        <f>'Look Up Values'!AE725</f>
        <v>190208 liquid combustible wastes containing hazardous substances</v>
      </c>
      <c r="V728" s="177" t="s">
        <v>100</v>
      </c>
      <c r="W728" s="311" t="str">
        <f t="shared" si="40"/>
        <v>190208 liquid combustible wastes containing hazardous substances</v>
      </c>
    </row>
    <row r="729" spans="1:23" ht="33" customHeight="1">
      <c r="A729"/>
      <c r="B729"/>
      <c r="C729"/>
      <c r="D729"/>
      <c r="E729"/>
      <c r="F729"/>
      <c r="G729"/>
      <c r="I729"/>
      <c r="J729"/>
      <c r="K729"/>
      <c r="L729"/>
      <c r="M729"/>
      <c r="N729"/>
      <c r="O729"/>
      <c r="Q729" s="305" t="str">
        <f>'Look Up Values'!AE726</f>
        <v>190209 solid combustible wastes containing hazardous substances</v>
      </c>
      <c r="R729" s="177" t="s">
        <v>100</v>
      </c>
      <c r="S729" s="296" t="str">
        <f t="shared" si="39"/>
        <v>190209 solid combustible wastes containing hazardous substances</v>
      </c>
      <c r="T729" s="228"/>
      <c r="U729" s="310" t="str">
        <f>'Look Up Values'!AE726</f>
        <v>190209 solid combustible wastes containing hazardous substances</v>
      </c>
      <c r="V729" s="177" t="s">
        <v>100</v>
      </c>
      <c r="W729" s="311" t="str">
        <f t="shared" si="40"/>
        <v>190209 solid combustible wastes containing hazardous substances</v>
      </c>
    </row>
    <row r="730" spans="1:23" ht="33" customHeight="1">
      <c r="A730"/>
      <c r="B730"/>
      <c r="C730"/>
      <c r="D730"/>
      <c r="E730"/>
      <c r="F730"/>
      <c r="G730"/>
      <c r="I730"/>
      <c r="J730"/>
      <c r="K730"/>
      <c r="L730"/>
      <c r="M730"/>
      <c r="N730"/>
      <c r="O730"/>
      <c r="Q730" s="305" t="str">
        <f>'Look Up Values'!AE727</f>
        <v>190210 combustible wastes other than those mentioned in 19 02 08 and 19 02 09</v>
      </c>
      <c r="R730" s="177" t="s">
        <v>100</v>
      </c>
      <c r="S730" s="296" t="str">
        <f t="shared" si="39"/>
        <v>190210 combustible wastes other than those mentioned in 19 02 08 and 19 02 09</v>
      </c>
      <c r="T730" s="228"/>
      <c r="U730" s="310" t="str">
        <f>'Look Up Values'!AE727</f>
        <v>190210 combustible wastes other than those mentioned in 19 02 08 and 19 02 09</v>
      </c>
      <c r="V730" s="177" t="s">
        <v>100</v>
      </c>
      <c r="W730" s="311" t="str">
        <f t="shared" si="40"/>
        <v>190210 combustible wastes other than those mentioned in 19 02 08 and 19 02 09</v>
      </c>
    </row>
    <row r="731" spans="1:23" ht="33" customHeight="1">
      <c r="A731"/>
      <c r="B731"/>
      <c r="C731"/>
      <c r="D731"/>
      <c r="E731"/>
      <c r="F731"/>
      <c r="G731"/>
      <c r="I731"/>
      <c r="J731"/>
      <c r="K731"/>
      <c r="L731"/>
      <c r="M731"/>
      <c r="N731"/>
      <c r="O731"/>
      <c r="Q731" s="305" t="str">
        <f>'Look Up Values'!AE728</f>
        <v>190211 other wastes containing hazardous substances</v>
      </c>
      <c r="R731" s="177" t="s">
        <v>100</v>
      </c>
      <c r="S731" s="296" t="str">
        <f t="shared" si="39"/>
        <v>190211 other wastes containing hazardous substances</v>
      </c>
      <c r="T731" s="228"/>
      <c r="U731" s="310" t="str">
        <f>'Look Up Values'!AE728</f>
        <v>190211 other wastes containing hazardous substances</v>
      </c>
      <c r="V731" s="177" t="s">
        <v>100</v>
      </c>
      <c r="W731" s="311" t="str">
        <f t="shared" si="40"/>
        <v>190211 other wastes containing hazardous substances</v>
      </c>
    </row>
    <row r="732" spans="1:23" ht="33" customHeight="1">
      <c r="A732"/>
      <c r="B732"/>
      <c r="C732"/>
      <c r="D732"/>
      <c r="E732"/>
      <c r="F732"/>
      <c r="G732"/>
      <c r="I732"/>
      <c r="J732"/>
      <c r="K732"/>
      <c r="L732"/>
      <c r="M732"/>
      <c r="N732"/>
      <c r="O732"/>
      <c r="Q732" s="305" t="str">
        <f>'Look Up Values'!AE729</f>
        <v>190299 wastes not otherwise specified</v>
      </c>
      <c r="R732" s="177" t="s">
        <v>100</v>
      </c>
      <c r="S732" s="296" t="str">
        <f t="shared" si="39"/>
        <v>190299 wastes not otherwise specified</v>
      </c>
      <c r="T732" s="228"/>
      <c r="U732" s="310" t="str">
        <f>'Look Up Values'!AE729</f>
        <v>190299 wastes not otherwise specified</v>
      </c>
      <c r="V732" s="177" t="s">
        <v>100</v>
      </c>
      <c r="W732" s="311" t="str">
        <f t="shared" si="40"/>
        <v>190299 wastes not otherwise specified</v>
      </c>
    </row>
    <row r="733" spans="1:23" ht="33" customHeight="1">
      <c r="A733"/>
      <c r="B733"/>
      <c r="C733"/>
      <c r="D733"/>
      <c r="E733"/>
      <c r="F733"/>
      <c r="G733"/>
      <c r="I733"/>
      <c r="J733"/>
      <c r="K733"/>
      <c r="L733"/>
      <c r="M733"/>
      <c r="N733"/>
      <c r="O733"/>
      <c r="Q733" s="305" t="str">
        <f>'Look Up Values'!AE730</f>
        <v>190304 wastes marked as hazardous, partly stabilised other than 19 03 08*</v>
      </c>
      <c r="R733" s="177" t="s">
        <v>100</v>
      </c>
      <c r="S733" s="296" t="str">
        <f t="shared" si="39"/>
        <v>190304 wastes marked as hazardous, partly stabilised other than 19 03 08*</v>
      </c>
      <c r="T733" s="228"/>
      <c r="U733" s="310" t="str">
        <f>'Look Up Values'!AE730</f>
        <v>190304 wastes marked as hazardous, partly stabilised other than 19 03 08*</v>
      </c>
      <c r="V733" s="177" t="s">
        <v>100</v>
      </c>
      <c r="W733" s="311" t="str">
        <f t="shared" si="40"/>
        <v>190304 wastes marked as hazardous, partly stabilised other than 19 03 08*</v>
      </c>
    </row>
    <row r="734" spans="1:23" ht="33" customHeight="1">
      <c r="A734"/>
      <c r="B734"/>
      <c r="C734"/>
      <c r="D734"/>
      <c r="E734"/>
      <c r="F734"/>
      <c r="G734"/>
      <c r="I734"/>
      <c r="J734"/>
      <c r="K734"/>
      <c r="L734"/>
      <c r="M734"/>
      <c r="N734"/>
      <c r="O734"/>
      <c r="Q734" s="305" t="str">
        <f>'Look Up Values'!AE731</f>
        <v>190305 stabilised wastes other than those mentioned in 19 03 04</v>
      </c>
      <c r="R734" s="177" t="s">
        <v>100</v>
      </c>
      <c r="S734" s="296" t="str">
        <f t="shared" si="39"/>
        <v>190305 stabilised wastes other than those mentioned in 19 03 04</v>
      </c>
      <c r="T734" s="228"/>
      <c r="U734" s="310" t="str">
        <f>'Look Up Values'!AE731</f>
        <v>190305 stabilised wastes other than those mentioned in 19 03 04</v>
      </c>
      <c r="V734" s="177" t="s">
        <v>100</v>
      </c>
      <c r="W734" s="311" t="str">
        <f t="shared" si="40"/>
        <v>190305 stabilised wastes other than those mentioned in 19 03 04</v>
      </c>
    </row>
    <row r="735" spans="1:23" ht="33" customHeight="1">
      <c r="A735"/>
      <c r="B735"/>
      <c r="C735"/>
      <c r="D735"/>
      <c r="E735"/>
      <c r="F735"/>
      <c r="G735"/>
      <c r="I735"/>
      <c r="J735"/>
      <c r="K735"/>
      <c r="L735"/>
      <c r="M735"/>
      <c r="N735"/>
      <c r="O735"/>
      <c r="Q735" s="305" t="str">
        <f>'Look Up Values'!AE732</f>
        <v>190306 wastes marked as hazardous, solidified</v>
      </c>
      <c r="R735" s="177" t="s">
        <v>100</v>
      </c>
      <c r="S735" s="296" t="str">
        <f t="shared" si="39"/>
        <v>190306 wastes marked as hazardous, solidified</v>
      </c>
      <c r="T735" s="228"/>
      <c r="U735" s="310" t="str">
        <f>'Look Up Values'!AE732</f>
        <v>190306 wastes marked as hazardous, solidified</v>
      </c>
      <c r="V735" s="177" t="s">
        <v>100</v>
      </c>
      <c r="W735" s="311" t="str">
        <f t="shared" si="40"/>
        <v>190306 wastes marked as hazardous, solidified</v>
      </c>
    </row>
    <row r="736" spans="1:23" ht="33" customHeight="1">
      <c r="A736"/>
      <c r="B736"/>
      <c r="C736"/>
      <c r="D736"/>
      <c r="E736"/>
      <c r="F736"/>
      <c r="G736"/>
      <c r="I736"/>
      <c r="J736"/>
      <c r="K736"/>
      <c r="L736"/>
      <c r="M736"/>
      <c r="N736"/>
      <c r="O736"/>
      <c r="Q736" s="305" t="str">
        <f>'Look Up Values'!AE733</f>
        <v>190307 solidified wastes other than those mentioned in 19 03 06</v>
      </c>
      <c r="R736" s="177" t="s">
        <v>100</v>
      </c>
      <c r="S736" s="296" t="str">
        <f t="shared" si="39"/>
        <v>190307 solidified wastes other than those mentioned in 19 03 06</v>
      </c>
      <c r="T736" s="228"/>
      <c r="U736" s="310" t="str">
        <f>'Look Up Values'!AE733</f>
        <v>190307 solidified wastes other than those mentioned in 19 03 06</v>
      </c>
      <c r="V736" s="177" t="s">
        <v>100</v>
      </c>
      <c r="W736" s="311" t="str">
        <f t="shared" si="40"/>
        <v>190307 solidified wastes other than those mentioned in 19 03 06</v>
      </c>
    </row>
    <row r="737" spans="1:23" ht="33" customHeight="1">
      <c r="A737"/>
      <c r="B737"/>
      <c r="C737"/>
      <c r="D737"/>
      <c r="E737"/>
      <c r="F737"/>
      <c r="G737"/>
      <c r="I737"/>
      <c r="J737"/>
      <c r="K737"/>
      <c r="L737"/>
      <c r="M737"/>
      <c r="N737"/>
      <c r="O737"/>
      <c r="Q737" s="305" t="str">
        <f>'Look Up Values'!AE734</f>
        <v>190308 partly stabilised mercury</v>
      </c>
      <c r="R737" s="177" t="s">
        <v>100</v>
      </c>
      <c r="S737" s="296" t="str">
        <f t="shared" si="39"/>
        <v>190308 partly stabilised mercury</v>
      </c>
      <c r="T737" s="228"/>
      <c r="U737" s="310" t="str">
        <f>'Look Up Values'!AE734</f>
        <v>190308 partly stabilised mercury</v>
      </c>
      <c r="V737" s="177" t="s">
        <v>100</v>
      </c>
      <c r="W737" s="311" t="str">
        <f t="shared" si="40"/>
        <v>190308 partly stabilised mercury</v>
      </c>
    </row>
    <row r="738" spans="1:23" ht="33" customHeight="1">
      <c r="A738"/>
      <c r="B738"/>
      <c r="C738"/>
      <c r="D738"/>
      <c r="E738"/>
      <c r="F738"/>
      <c r="G738"/>
      <c r="I738"/>
      <c r="J738"/>
      <c r="K738"/>
      <c r="L738"/>
      <c r="M738"/>
      <c r="N738"/>
      <c r="O738"/>
      <c r="Q738" s="305" t="str">
        <f>'Look Up Values'!AE735</f>
        <v>190401 vitrified waste</v>
      </c>
      <c r="R738" s="177" t="s">
        <v>100</v>
      </c>
      <c r="S738" s="296" t="str">
        <f t="shared" si="39"/>
        <v>190401 vitrified waste</v>
      </c>
      <c r="T738" s="228"/>
      <c r="U738" s="310" t="str">
        <f>'Look Up Values'!AE735</f>
        <v>190401 vitrified waste</v>
      </c>
      <c r="V738" s="177" t="s">
        <v>100</v>
      </c>
      <c r="W738" s="311" t="str">
        <f t="shared" si="40"/>
        <v>190401 vitrified waste</v>
      </c>
    </row>
    <row r="739" spans="1:23" ht="33" customHeight="1">
      <c r="A739"/>
      <c r="B739"/>
      <c r="C739"/>
      <c r="D739"/>
      <c r="E739"/>
      <c r="F739"/>
      <c r="G739"/>
      <c r="I739"/>
      <c r="J739"/>
      <c r="K739"/>
      <c r="L739"/>
      <c r="M739"/>
      <c r="N739"/>
      <c r="O739"/>
      <c r="Q739" s="305" t="str">
        <f>'Look Up Values'!AE736</f>
        <v>190402 fly ash and other flue-gas treatment wastes</v>
      </c>
      <c r="R739" s="177" t="s">
        <v>100</v>
      </c>
      <c r="S739" s="296" t="str">
        <f t="shared" si="39"/>
        <v>190402 fly ash and other flue-gas treatment wastes</v>
      </c>
      <c r="T739" s="228"/>
      <c r="U739" s="310" t="str">
        <f>'Look Up Values'!AE736</f>
        <v>190402 fly ash and other flue-gas treatment wastes</v>
      </c>
      <c r="V739" s="177" t="s">
        <v>100</v>
      </c>
      <c r="W739" s="311" t="str">
        <f t="shared" si="40"/>
        <v>190402 fly ash and other flue-gas treatment wastes</v>
      </c>
    </row>
    <row r="740" spans="1:23" ht="33" customHeight="1">
      <c r="A740"/>
      <c r="B740"/>
      <c r="C740"/>
      <c r="D740"/>
      <c r="E740"/>
      <c r="F740"/>
      <c r="G740"/>
      <c r="I740"/>
      <c r="J740"/>
      <c r="K740"/>
      <c r="L740"/>
      <c r="M740"/>
      <c r="N740"/>
      <c r="O740"/>
      <c r="Q740" s="305" t="str">
        <f>'Look Up Values'!AE737</f>
        <v>190403 non-vitrified solid phase</v>
      </c>
      <c r="R740" s="177" t="s">
        <v>100</v>
      </c>
      <c r="S740" s="296" t="str">
        <f t="shared" si="39"/>
        <v>190403 non-vitrified solid phase</v>
      </c>
      <c r="T740" s="228"/>
      <c r="U740" s="310" t="str">
        <f>'Look Up Values'!AE737</f>
        <v>190403 non-vitrified solid phase</v>
      </c>
      <c r="V740" s="177" t="s">
        <v>100</v>
      </c>
      <c r="W740" s="311" t="str">
        <f t="shared" si="40"/>
        <v>190403 non-vitrified solid phase</v>
      </c>
    </row>
    <row r="741" spans="1:23" ht="33" customHeight="1">
      <c r="A741"/>
      <c r="B741"/>
      <c r="C741"/>
      <c r="D741"/>
      <c r="E741"/>
      <c r="F741"/>
      <c r="G741"/>
      <c r="I741"/>
      <c r="J741"/>
      <c r="K741"/>
      <c r="L741"/>
      <c r="M741"/>
      <c r="N741"/>
      <c r="O741"/>
      <c r="Q741" s="305" t="str">
        <f>'Look Up Values'!AE738</f>
        <v>190404 aqueous liquid wastes from vitrified waste tempering</v>
      </c>
      <c r="R741" s="177" t="s">
        <v>100</v>
      </c>
      <c r="S741" s="296" t="str">
        <f t="shared" si="39"/>
        <v>190404 aqueous liquid wastes from vitrified waste tempering</v>
      </c>
      <c r="T741" s="228"/>
      <c r="U741" s="310" t="str">
        <f>'Look Up Values'!AE738</f>
        <v>190404 aqueous liquid wastes from vitrified waste tempering</v>
      </c>
      <c r="V741" s="177" t="s">
        <v>100</v>
      </c>
      <c r="W741" s="311" t="str">
        <f t="shared" si="40"/>
        <v>190404 aqueous liquid wastes from vitrified waste tempering</v>
      </c>
    </row>
    <row r="742" spans="1:23" ht="33" customHeight="1">
      <c r="A742"/>
      <c r="B742"/>
      <c r="C742"/>
      <c r="D742"/>
      <c r="E742"/>
      <c r="F742"/>
      <c r="G742"/>
      <c r="I742"/>
      <c r="J742"/>
      <c r="K742"/>
      <c r="L742"/>
      <c r="M742"/>
      <c r="N742"/>
      <c r="O742"/>
      <c r="Q742" s="305" t="str">
        <f>'Look Up Values'!AE739</f>
        <v>190501 non-composted fraction of municipal and similar wastes</v>
      </c>
      <c r="R742" s="177" t="s">
        <v>100</v>
      </c>
      <c r="S742" s="296" t="str">
        <f t="shared" si="39"/>
        <v>190501 non-composted fraction of municipal and similar wastes</v>
      </c>
      <c r="T742" s="228"/>
      <c r="U742" s="310" t="str">
        <f>'Look Up Values'!AE739</f>
        <v>190501 non-composted fraction of municipal and similar wastes</v>
      </c>
      <c r="V742" s="177" t="s">
        <v>100</v>
      </c>
      <c r="W742" s="311" t="str">
        <f t="shared" si="40"/>
        <v>190501 non-composted fraction of municipal and similar wastes</v>
      </c>
    </row>
    <row r="743" spans="1:23" ht="33" customHeight="1">
      <c r="A743"/>
      <c r="B743"/>
      <c r="C743"/>
      <c r="D743"/>
      <c r="E743"/>
      <c r="F743"/>
      <c r="G743"/>
      <c r="I743"/>
      <c r="J743"/>
      <c r="K743"/>
      <c r="L743"/>
      <c r="M743"/>
      <c r="N743"/>
      <c r="O743"/>
      <c r="Q743" s="305" t="str">
        <f>'Look Up Values'!AE740</f>
        <v>190502 non-composted fraction of animal and vegetable waste</v>
      </c>
      <c r="R743" s="177" t="s">
        <v>100</v>
      </c>
      <c r="S743" s="296" t="str">
        <f t="shared" si="39"/>
        <v>190502 non-composted fraction of animal and vegetable waste</v>
      </c>
      <c r="T743" s="228"/>
      <c r="U743" s="310" t="str">
        <f>'Look Up Values'!AE740</f>
        <v>190502 non-composted fraction of animal and vegetable waste</v>
      </c>
      <c r="V743" s="177" t="s">
        <v>100</v>
      </c>
      <c r="W743" s="311" t="str">
        <f t="shared" si="40"/>
        <v>190502 non-composted fraction of animal and vegetable waste</v>
      </c>
    </row>
    <row r="744" spans="1:23" ht="33" customHeight="1">
      <c r="A744"/>
      <c r="B744"/>
      <c r="C744"/>
      <c r="D744"/>
      <c r="E744"/>
      <c r="F744"/>
      <c r="G744"/>
      <c r="I744"/>
      <c r="J744"/>
      <c r="K744"/>
      <c r="L744"/>
      <c r="M744"/>
      <c r="N744"/>
      <c r="O744"/>
      <c r="Q744" s="305" t="str">
        <f>'Look Up Values'!AE741</f>
        <v>190503 off-specification compost</v>
      </c>
      <c r="R744" s="177" t="s">
        <v>100</v>
      </c>
      <c r="S744" s="296" t="str">
        <f t="shared" si="39"/>
        <v>190503 off-specification compost</v>
      </c>
      <c r="T744" s="228"/>
      <c r="U744" s="310" t="str">
        <f>'Look Up Values'!AE741</f>
        <v>190503 off-specification compost</v>
      </c>
      <c r="V744" s="177" t="s">
        <v>100</v>
      </c>
      <c r="W744" s="311" t="str">
        <f t="shared" si="40"/>
        <v>190503 off-specification compost</v>
      </c>
    </row>
    <row r="745" spans="1:23" ht="33" customHeight="1">
      <c r="A745"/>
      <c r="B745"/>
      <c r="C745"/>
      <c r="D745"/>
      <c r="E745"/>
      <c r="F745"/>
      <c r="G745"/>
      <c r="I745"/>
      <c r="J745"/>
      <c r="K745"/>
      <c r="L745"/>
      <c r="M745"/>
      <c r="N745"/>
      <c r="O745"/>
      <c r="Q745" s="305" t="str">
        <f>'Look Up Values'!AE742</f>
        <v>190599 wastes not otherwise specified</v>
      </c>
      <c r="R745" s="177" t="s">
        <v>100</v>
      </c>
      <c r="S745" s="296" t="str">
        <f t="shared" si="39"/>
        <v>190599 wastes not otherwise specified</v>
      </c>
      <c r="T745" s="228"/>
      <c r="U745" s="310" t="str">
        <f>'Look Up Values'!AE742</f>
        <v>190599 wastes not otherwise specified</v>
      </c>
      <c r="V745" s="177" t="s">
        <v>100</v>
      </c>
      <c r="W745" s="311" t="str">
        <f t="shared" si="40"/>
        <v>190599 wastes not otherwise specified</v>
      </c>
    </row>
    <row r="746" spans="1:23" ht="33" customHeight="1">
      <c r="A746"/>
      <c r="B746"/>
      <c r="C746"/>
      <c r="D746"/>
      <c r="E746"/>
      <c r="F746"/>
      <c r="G746"/>
      <c r="I746"/>
      <c r="J746"/>
      <c r="K746"/>
      <c r="L746"/>
      <c r="M746"/>
      <c r="N746"/>
      <c r="O746"/>
      <c r="Q746" s="305" t="str">
        <f>'Look Up Values'!AE743</f>
        <v>190603 liquor from anaerobic treatment of municipal waste</v>
      </c>
      <c r="R746" s="177" t="s">
        <v>100</v>
      </c>
      <c r="S746" s="296" t="str">
        <f t="shared" si="39"/>
        <v>190603 liquor from anaerobic treatment of municipal waste</v>
      </c>
      <c r="T746" s="228"/>
      <c r="U746" s="310" t="str">
        <f>'Look Up Values'!AE743</f>
        <v>190603 liquor from anaerobic treatment of municipal waste</v>
      </c>
      <c r="V746" s="177" t="s">
        <v>100</v>
      </c>
      <c r="W746" s="311" t="str">
        <f t="shared" si="40"/>
        <v>190603 liquor from anaerobic treatment of municipal waste</v>
      </c>
    </row>
    <row r="747" spans="1:23" ht="33" customHeight="1">
      <c r="A747"/>
      <c r="B747"/>
      <c r="C747"/>
      <c r="D747"/>
      <c r="E747"/>
      <c r="F747"/>
      <c r="G747"/>
      <c r="I747"/>
      <c r="J747"/>
      <c r="K747"/>
      <c r="L747"/>
      <c r="M747"/>
      <c r="N747"/>
      <c r="O747"/>
      <c r="Q747" s="305" t="str">
        <f>'Look Up Values'!AE744</f>
        <v>190604 digestate from anaerobic treatment of municipal waste</v>
      </c>
      <c r="R747" s="177" t="s">
        <v>100</v>
      </c>
      <c r="S747" s="296" t="str">
        <f t="shared" si="39"/>
        <v>190604 digestate from anaerobic treatment of municipal waste</v>
      </c>
      <c r="T747" s="228"/>
      <c r="U747" s="310" t="str">
        <f>'Look Up Values'!AE744</f>
        <v>190604 digestate from anaerobic treatment of municipal waste</v>
      </c>
      <c r="V747" s="177" t="s">
        <v>100</v>
      </c>
      <c r="W747" s="311" t="str">
        <f t="shared" si="40"/>
        <v>190604 digestate from anaerobic treatment of municipal waste</v>
      </c>
    </row>
    <row r="748" spans="1:23" ht="33" customHeight="1">
      <c r="A748"/>
      <c r="B748"/>
      <c r="C748"/>
      <c r="D748"/>
      <c r="E748"/>
      <c r="F748"/>
      <c r="G748"/>
      <c r="I748"/>
      <c r="J748"/>
      <c r="K748"/>
      <c r="L748"/>
      <c r="M748"/>
      <c r="N748"/>
      <c r="O748"/>
      <c r="Q748" s="305" t="str">
        <f>'Look Up Values'!AE745</f>
        <v>190605 liquor from anaerobic treatment of animal and vegetable waste</v>
      </c>
      <c r="R748" s="177" t="s">
        <v>100</v>
      </c>
      <c r="S748" s="296" t="str">
        <f t="shared" si="39"/>
        <v>190605 liquor from anaerobic treatment of animal and vegetable waste</v>
      </c>
      <c r="T748" s="228"/>
      <c r="U748" s="310" t="str">
        <f>'Look Up Values'!AE745</f>
        <v>190605 liquor from anaerobic treatment of animal and vegetable waste</v>
      </c>
      <c r="V748" s="177" t="s">
        <v>100</v>
      </c>
      <c r="W748" s="311" t="str">
        <f t="shared" si="40"/>
        <v>190605 liquor from anaerobic treatment of animal and vegetable waste</v>
      </c>
    </row>
    <row r="749" spans="1:23" ht="33" customHeight="1">
      <c r="A749"/>
      <c r="B749"/>
      <c r="C749"/>
      <c r="D749"/>
      <c r="E749"/>
      <c r="F749"/>
      <c r="G749"/>
      <c r="I749"/>
      <c r="J749"/>
      <c r="K749"/>
      <c r="L749"/>
      <c r="M749"/>
      <c r="N749"/>
      <c r="O749"/>
      <c r="Q749" s="305" t="str">
        <f>'Look Up Values'!AE746</f>
        <v>190606 digestate from anaerobic treatment of animal and vegetable waste</v>
      </c>
      <c r="R749" s="177" t="s">
        <v>100</v>
      </c>
      <c r="S749" s="296" t="str">
        <f t="shared" si="39"/>
        <v>190606 digestate from anaerobic treatment of animal and vegetable waste</v>
      </c>
      <c r="T749" s="228"/>
      <c r="U749" s="310" t="str">
        <f>'Look Up Values'!AE746</f>
        <v>190606 digestate from anaerobic treatment of animal and vegetable waste</v>
      </c>
      <c r="V749" s="177" t="s">
        <v>100</v>
      </c>
      <c r="W749" s="311" t="str">
        <f t="shared" si="40"/>
        <v>190606 digestate from anaerobic treatment of animal and vegetable waste</v>
      </c>
    </row>
    <row r="750" spans="1:23" ht="33" customHeight="1">
      <c r="A750"/>
      <c r="B750"/>
      <c r="C750"/>
      <c r="D750"/>
      <c r="E750"/>
      <c r="F750"/>
      <c r="G750"/>
      <c r="I750"/>
      <c r="J750"/>
      <c r="K750"/>
      <c r="L750"/>
      <c r="M750"/>
      <c r="N750"/>
      <c r="O750"/>
      <c r="Q750" s="305" t="str">
        <f>'Look Up Values'!AE747</f>
        <v>190699 wastes not otherwise specified</v>
      </c>
      <c r="R750" s="177" t="s">
        <v>100</v>
      </c>
      <c r="S750" s="296" t="str">
        <f t="shared" si="39"/>
        <v>190699 wastes not otherwise specified</v>
      </c>
      <c r="T750" s="228"/>
      <c r="U750" s="310" t="str">
        <f>'Look Up Values'!AE747</f>
        <v>190699 wastes not otherwise specified</v>
      </c>
      <c r="V750" s="177" t="s">
        <v>100</v>
      </c>
      <c r="W750" s="311" t="str">
        <f t="shared" si="40"/>
        <v>190699 wastes not otherwise specified</v>
      </c>
    </row>
    <row r="751" spans="1:23" ht="33" customHeight="1">
      <c r="A751"/>
      <c r="B751"/>
      <c r="C751"/>
      <c r="D751"/>
      <c r="E751"/>
      <c r="F751"/>
      <c r="G751"/>
      <c r="I751"/>
      <c r="J751"/>
      <c r="K751"/>
      <c r="L751"/>
      <c r="M751"/>
      <c r="N751"/>
      <c r="O751"/>
      <c r="Q751" s="305" t="str">
        <f>'Look Up Values'!AE748</f>
        <v>190702 landfill leachate containing hazardous substances</v>
      </c>
      <c r="R751" s="177" t="s">
        <v>100</v>
      </c>
      <c r="S751" s="296" t="str">
        <f t="shared" si="39"/>
        <v>190702 landfill leachate containing hazardous substances</v>
      </c>
      <c r="T751" s="228"/>
      <c r="U751" s="310" t="str">
        <f>'Look Up Values'!AE748</f>
        <v>190702 landfill leachate containing hazardous substances</v>
      </c>
      <c r="V751" s="177" t="s">
        <v>100</v>
      </c>
      <c r="W751" s="311" t="str">
        <f t="shared" si="40"/>
        <v>190702 landfill leachate containing hazardous substances</v>
      </c>
    </row>
    <row r="752" spans="1:23" ht="33" customHeight="1">
      <c r="A752"/>
      <c r="B752"/>
      <c r="C752"/>
      <c r="D752"/>
      <c r="E752"/>
      <c r="F752"/>
      <c r="G752"/>
      <c r="I752"/>
      <c r="J752"/>
      <c r="K752"/>
      <c r="L752"/>
      <c r="M752"/>
      <c r="N752"/>
      <c r="O752"/>
      <c r="Q752" s="305" t="str">
        <f>'Look Up Values'!AE749</f>
        <v>190703 landfill leachate other than those mentioned in 19 07 02</v>
      </c>
      <c r="R752" s="177" t="s">
        <v>100</v>
      </c>
      <c r="S752" s="296" t="str">
        <f t="shared" si="39"/>
        <v>190703 landfill leachate other than those mentioned in 19 07 02</v>
      </c>
      <c r="T752" s="228"/>
      <c r="U752" s="310" t="str">
        <f>'Look Up Values'!AE749</f>
        <v>190703 landfill leachate other than those mentioned in 19 07 02</v>
      </c>
      <c r="V752" s="177" t="s">
        <v>100</v>
      </c>
      <c r="W752" s="311" t="str">
        <f t="shared" si="40"/>
        <v>190703 landfill leachate other than those mentioned in 19 07 02</v>
      </c>
    </row>
    <row r="753" spans="1:23" ht="33" customHeight="1">
      <c r="A753"/>
      <c r="B753"/>
      <c r="C753"/>
      <c r="D753"/>
      <c r="E753"/>
      <c r="F753"/>
      <c r="G753"/>
      <c r="I753"/>
      <c r="J753"/>
      <c r="K753"/>
      <c r="L753"/>
      <c r="M753"/>
      <c r="N753"/>
      <c r="O753"/>
      <c r="Q753" s="305" t="str">
        <f>'Look Up Values'!AE750</f>
        <v>190801 screenings</v>
      </c>
      <c r="R753" s="177" t="s">
        <v>100</v>
      </c>
      <c r="S753" s="296" t="str">
        <f t="shared" si="39"/>
        <v>190801 screenings</v>
      </c>
      <c r="T753" s="228"/>
      <c r="U753" s="310" t="str">
        <f>'Look Up Values'!AE750</f>
        <v>190801 screenings</v>
      </c>
      <c r="V753" s="177" t="s">
        <v>100</v>
      </c>
      <c r="W753" s="311" t="str">
        <f t="shared" si="40"/>
        <v>190801 screenings</v>
      </c>
    </row>
    <row r="754" spans="1:23" ht="33" customHeight="1">
      <c r="A754"/>
      <c r="B754"/>
      <c r="C754"/>
      <c r="D754"/>
      <c r="E754"/>
      <c r="F754"/>
      <c r="G754"/>
      <c r="I754"/>
      <c r="J754"/>
      <c r="K754"/>
      <c r="L754"/>
      <c r="M754"/>
      <c r="N754"/>
      <c r="O754"/>
      <c r="Q754" s="305" t="str">
        <f>'Look Up Values'!AE751</f>
        <v>190802 waste from desanding</v>
      </c>
      <c r="R754" s="177" t="s">
        <v>100</v>
      </c>
      <c r="S754" s="296" t="str">
        <f t="shared" si="39"/>
        <v>190802 waste from desanding</v>
      </c>
      <c r="T754" s="228"/>
      <c r="U754" s="310" t="str">
        <f>'Look Up Values'!AE751</f>
        <v>190802 waste from desanding</v>
      </c>
      <c r="V754" s="177" t="s">
        <v>100</v>
      </c>
      <c r="W754" s="311" t="str">
        <f t="shared" si="40"/>
        <v>190802 waste from desanding</v>
      </c>
    </row>
    <row r="755" spans="1:23" ht="33" customHeight="1">
      <c r="A755"/>
      <c r="B755"/>
      <c r="C755"/>
      <c r="D755"/>
      <c r="E755"/>
      <c r="F755"/>
      <c r="G755"/>
      <c r="I755"/>
      <c r="J755"/>
      <c r="K755"/>
      <c r="L755"/>
      <c r="M755"/>
      <c r="N755"/>
      <c r="O755"/>
      <c r="Q755" s="305" t="str">
        <f>'Look Up Values'!AE752</f>
        <v>190805 sludges from treatment of urban waste water</v>
      </c>
      <c r="R755" s="177" t="s">
        <v>100</v>
      </c>
      <c r="S755" s="296" t="str">
        <f t="shared" si="39"/>
        <v>190805 sludges from treatment of urban waste water</v>
      </c>
      <c r="T755" s="228"/>
      <c r="U755" s="310" t="str">
        <f>'Look Up Values'!AE752</f>
        <v>190805 sludges from treatment of urban waste water</v>
      </c>
      <c r="V755" s="177" t="s">
        <v>100</v>
      </c>
      <c r="W755" s="311" t="str">
        <f t="shared" si="40"/>
        <v>190805 sludges from treatment of urban waste water</v>
      </c>
    </row>
    <row r="756" spans="1:23" ht="33" customHeight="1">
      <c r="A756"/>
      <c r="B756"/>
      <c r="C756"/>
      <c r="D756"/>
      <c r="E756"/>
      <c r="F756"/>
      <c r="G756"/>
      <c r="I756"/>
      <c r="J756"/>
      <c r="K756"/>
      <c r="L756"/>
      <c r="M756"/>
      <c r="N756"/>
      <c r="O756"/>
      <c r="Q756" s="305" t="str">
        <f>'Look Up Values'!AE753</f>
        <v>190806 saturated or spent ion exchange resins</v>
      </c>
      <c r="R756" s="177" t="s">
        <v>100</v>
      </c>
      <c r="S756" s="296" t="str">
        <f t="shared" si="39"/>
        <v>190806 saturated or spent ion exchange resins</v>
      </c>
      <c r="T756" s="228"/>
      <c r="U756" s="310" t="str">
        <f>'Look Up Values'!AE753</f>
        <v>190806 saturated or spent ion exchange resins</v>
      </c>
      <c r="V756" s="177" t="s">
        <v>100</v>
      </c>
      <c r="W756" s="311" t="str">
        <f t="shared" si="40"/>
        <v>190806 saturated or spent ion exchange resins</v>
      </c>
    </row>
    <row r="757" spans="1:23" ht="33" customHeight="1">
      <c r="A757"/>
      <c r="B757"/>
      <c r="C757"/>
      <c r="D757"/>
      <c r="E757"/>
      <c r="F757"/>
      <c r="G757"/>
      <c r="I757"/>
      <c r="J757"/>
      <c r="K757"/>
      <c r="L757"/>
      <c r="M757"/>
      <c r="N757"/>
      <c r="O757"/>
      <c r="Q757" s="305" t="str">
        <f>'Look Up Values'!AE754</f>
        <v>190807 solutions and sludges from regeneration of ion exchangers</v>
      </c>
      <c r="R757" s="177" t="s">
        <v>100</v>
      </c>
      <c r="S757" s="296" t="str">
        <f t="shared" si="39"/>
        <v>190807 solutions and sludges from regeneration of ion exchangers</v>
      </c>
      <c r="T757" s="228"/>
      <c r="U757" s="310" t="str">
        <f>'Look Up Values'!AE754</f>
        <v>190807 solutions and sludges from regeneration of ion exchangers</v>
      </c>
      <c r="V757" s="177" t="s">
        <v>100</v>
      </c>
      <c r="W757" s="311" t="str">
        <f t="shared" si="40"/>
        <v>190807 solutions and sludges from regeneration of ion exchangers</v>
      </c>
    </row>
    <row r="758" spans="1:23" ht="33" customHeight="1">
      <c r="A758"/>
      <c r="B758"/>
      <c r="C758"/>
      <c r="D758"/>
      <c r="E758"/>
      <c r="F758"/>
      <c r="G758"/>
      <c r="I758"/>
      <c r="J758"/>
      <c r="K758"/>
      <c r="L758"/>
      <c r="M758"/>
      <c r="N758"/>
      <c r="O758"/>
      <c r="Q758" s="305" t="str">
        <f>'Look Up Values'!AE755</f>
        <v>190808 membrane system waste containing heavy metals</v>
      </c>
      <c r="R758" s="177" t="s">
        <v>100</v>
      </c>
      <c r="S758" s="296" t="str">
        <f t="shared" si="39"/>
        <v>190808 membrane system waste containing heavy metals</v>
      </c>
      <c r="T758" s="228"/>
      <c r="U758" s="310" t="str">
        <f>'Look Up Values'!AE755</f>
        <v>190808 membrane system waste containing heavy metals</v>
      </c>
      <c r="V758" s="177" t="s">
        <v>100</v>
      </c>
      <c r="W758" s="311" t="str">
        <f t="shared" si="40"/>
        <v>190808 membrane system waste containing heavy metals</v>
      </c>
    </row>
    <row r="759" spans="1:23" ht="33" customHeight="1">
      <c r="A759"/>
      <c r="B759"/>
      <c r="C759"/>
      <c r="D759"/>
      <c r="E759"/>
      <c r="F759"/>
      <c r="G759"/>
      <c r="I759"/>
      <c r="J759"/>
      <c r="K759"/>
      <c r="L759"/>
      <c r="M759"/>
      <c r="N759"/>
      <c r="O759"/>
      <c r="Q759" s="305" t="str">
        <f>'Look Up Values'!AE756</f>
        <v>190809 grease and oil mixture from oil/water separation containing edible oil and fats</v>
      </c>
      <c r="R759" s="177" t="s">
        <v>100</v>
      </c>
      <c r="S759" s="296" t="str">
        <f t="shared" si="39"/>
        <v>190809 grease and oil mixture from oil/water separation containing edible oil and fats</v>
      </c>
      <c r="T759" s="228"/>
      <c r="U759" s="310" t="str">
        <f>'Look Up Values'!AE756</f>
        <v>190809 grease and oil mixture from oil/water separation containing edible oil and fats</v>
      </c>
      <c r="V759" s="177" t="s">
        <v>100</v>
      </c>
      <c r="W759" s="311" t="str">
        <f t="shared" si="40"/>
        <v>190809 grease and oil mixture from oil/water separation containing edible oil and fats</v>
      </c>
    </row>
    <row r="760" spans="1:23" ht="33" customHeight="1">
      <c r="A760"/>
      <c r="B760"/>
      <c r="C760"/>
      <c r="D760"/>
      <c r="E760"/>
      <c r="F760"/>
      <c r="G760"/>
      <c r="I760"/>
      <c r="J760"/>
      <c r="K760"/>
      <c r="L760"/>
      <c r="M760"/>
      <c r="N760"/>
      <c r="O760"/>
      <c r="Q760" s="305" t="str">
        <f>'Look Up Values'!AE757</f>
        <v>190810 grease and oil mixture from oil/water separation other than those mentioned in 19 08 09</v>
      </c>
      <c r="R760" s="177" t="s">
        <v>100</v>
      </c>
      <c r="S760" s="296" t="str">
        <f t="shared" si="39"/>
        <v>190810 grease and oil mixture from oil/water separation other than those mentioned in 19 08 09</v>
      </c>
      <c r="T760" s="228"/>
      <c r="U760" s="310" t="str">
        <f>'Look Up Values'!AE757</f>
        <v>190810 grease and oil mixture from oil/water separation other than those mentioned in 19 08 09</v>
      </c>
      <c r="V760" s="177" t="s">
        <v>100</v>
      </c>
      <c r="W760" s="311" t="str">
        <f t="shared" si="40"/>
        <v>190810 grease and oil mixture from oil/water separation other than those mentioned in 19 08 09</v>
      </c>
    </row>
    <row r="761" spans="1:23" ht="33" customHeight="1">
      <c r="A761"/>
      <c r="B761"/>
      <c r="C761"/>
      <c r="D761"/>
      <c r="E761"/>
      <c r="F761"/>
      <c r="G761"/>
      <c r="I761"/>
      <c r="J761"/>
      <c r="K761"/>
      <c r="L761"/>
      <c r="M761"/>
      <c r="N761"/>
      <c r="O761"/>
      <c r="Q761" s="305" t="str">
        <f>'Look Up Values'!AE758</f>
        <v>190811 sludges containing hazardous substances from biological treatment of industrial waste water</v>
      </c>
      <c r="R761" s="177" t="s">
        <v>100</v>
      </c>
      <c r="S761" s="296" t="str">
        <f t="shared" si="39"/>
        <v>190811 sludges containing hazardous substances from biological treatment of industrial waste water</v>
      </c>
      <c r="T761" s="228"/>
      <c r="U761" s="310" t="str">
        <f>'Look Up Values'!AE758</f>
        <v>190811 sludges containing hazardous substances from biological treatment of industrial waste water</v>
      </c>
      <c r="V761" s="177" t="s">
        <v>100</v>
      </c>
      <c r="W761" s="311" t="str">
        <f t="shared" si="40"/>
        <v>190811 sludges containing hazardous substances from biological treatment of industrial waste water</v>
      </c>
    </row>
    <row r="762" spans="1:23" ht="33" customHeight="1">
      <c r="A762"/>
      <c r="B762"/>
      <c r="C762"/>
      <c r="D762"/>
      <c r="E762"/>
      <c r="F762"/>
      <c r="G762"/>
      <c r="I762"/>
      <c r="J762"/>
      <c r="K762"/>
      <c r="L762"/>
      <c r="M762"/>
      <c r="N762"/>
      <c r="O762"/>
      <c r="Q762" s="305" t="str">
        <f>'Look Up Values'!AE759</f>
        <v>190812 sludges from biological treatment of industrial waste water other than those mentioned in 19 08 11</v>
      </c>
      <c r="R762" s="177" t="s">
        <v>100</v>
      </c>
      <c r="S762" s="296" t="str">
        <f t="shared" si="39"/>
        <v>190812 sludges from biological treatment of industrial waste water other than those mentioned in 19 08 11</v>
      </c>
      <c r="T762" s="228"/>
      <c r="U762" s="310" t="str">
        <f>'Look Up Values'!AE759</f>
        <v>190812 sludges from biological treatment of industrial waste water other than those mentioned in 19 08 11</v>
      </c>
      <c r="V762" s="177" t="s">
        <v>100</v>
      </c>
      <c r="W762" s="311" t="str">
        <f t="shared" si="40"/>
        <v>190812 sludges from biological treatment of industrial waste water other than those mentioned in 19 08 11</v>
      </c>
    </row>
    <row r="763" spans="1:23" ht="33" customHeight="1">
      <c r="A763"/>
      <c r="B763"/>
      <c r="C763"/>
      <c r="D763"/>
      <c r="E763"/>
      <c r="F763"/>
      <c r="G763"/>
      <c r="I763"/>
      <c r="J763"/>
      <c r="K763"/>
      <c r="L763"/>
      <c r="M763"/>
      <c r="N763"/>
      <c r="O763"/>
      <c r="Q763" s="305" t="str">
        <f>'Look Up Values'!AE760</f>
        <v>190813 sludges containing hazardous substances from other treatment of industrial waste water</v>
      </c>
      <c r="R763" s="177" t="s">
        <v>100</v>
      </c>
      <c r="S763" s="296" t="str">
        <f t="shared" si="39"/>
        <v>190813 sludges containing hazardous substances from other treatment of industrial waste water</v>
      </c>
      <c r="T763" s="228"/>
      <c r="U763" s="310" t="str">
        <f>'Look Up Values'!AE760</f>
        <v>190813 sludges containing hazardous substances from other treatment of industrial waste water</v>
      </c>
      <c r="V763" s="177" t="s">
        <v>100</v>
      </c>
      <c r="W763" s="311" t="str">
        <f t="shared" si="40"/>
        <v>190813 sludges containing hazardous substances from other treatment of industrial waste water</v>
      </c>
    </row>
    <row r="764" spans="1:23" ht="33" customHeight="1">
      <c r="A764"/>
      <c r="B764"/>
      <c r="C764"/>
      <c r="D764"/>
      <c r="E764"/>
      <c r="F764"/>
      <c r="G764"/>
      <c r="I764"/>
      <c r="J764"/>
      <c r="K764"/>
      <c r="L764"/>
      <c r="M764"/>
      <c r="N764"/>
      <c r="O764"/>
      <c r="Q764" s="305" t="str">
        <f>'Look Up Values'!AE761</f>
        <v>190814 sludges from other treatment of industrial waste water other than those mentioned in 19 08 13</v>
      </c>
      <c r="R764" s="177" t="s">
        <v>100</v>
      </c>
      <c r="S764" s="296" t="str">
        <f t="shared" si="39"/>
        <v>190814 sludges from other treatment of industrial waste water other than those mentioned in 19 08 13</v>
      </c>
      <c r="T764" s="228"/>
      <c r="U764" s="310" t="str">
        <f>'Look Up Values'!AE761</f>
        <v>190814 sludges from other treatment of industrial waste water other than those mentioned in 19 08 13</v>
      </c>
      <c r="V764" s="177" t="s">
        <v>100</v>
      </c>
      <c r="W764" s="311" t="str">
        <f t="shared" si="40"/>
        <v>190814 sludges from other treatment of industrial waste water other than those mentioned in 19 08 13</v>
      </c>
    </row>
    <row r="765" spans="1:23" ht="33" customHeight="1">
      <c r="A765"/>
      <c r="B765"/>
      <c r="C765"/>
      <c r="D765"/>
      <c r="E765"/>
      <c r="F765"/>
      <c r="G765"/>
      <c r="I765"/>
      <c r="J765"/>
      <c r="K765"/>
      <c r="L765"/>
      <c r="M765"/>
      <c r="N765"/>
      <c r="O765"/>
      <c r="Q765" s="305" t="str">
        <f>'Look Up Values'!AE762</f>
        <v>190899 wastes not otherwise specified</v>
      </c>
      <c r="R765" s="177" t="s">
        <v>100</v>
      </c>
      <c r="S765" s="296" t="str">
        <f t="shared" si="39"/>
        <v>190899 wastes not otherwise specified</v>
      </c>
      <c r="T765" s="228"/>
      <c r="U765" s="310" t="str">
        <f>'Look Up Values'!AE762</f>
        <v>190899 wastes not otherwise specified</v>
      </c>
      <c r="V765" s="177" t="s">
        <v>100</v>
      </c>
      <c r="W765" s="311" t="str">
        <f t="shared" si="40"/>
        <v>190899 wastes not otherwise specified</v>
      </c>
    </row>
    <row r="766" spans="1:23" ht="33" customHeight="1">
      <c r="A766"/>
      <c r="B766"/>
      <c r="C766"/>
      <c r="D766"/>
      <c r="E766"/>
      <c r="F766"/>
      <c r="G766"/>
      <c r="I766"/>
      <c r="J766"/>
      <c r="K766"/>
      <c r="L766"/>
      <c r="M766"/>
      <c r="N766"/>
      <c r="O766"/>
      <c r="Q766" s="305" t="str">
        <f>'Look Up Values'!AE763</f>
        <v>190901 solid waste from primary filtration and screenings</v>
      </c>
      <c r="R766" s="177" t="s">
        <v>100</v>
      </c>
      <c r="S766" s="296" t="str">
        <f t="shared" si="39"/>
        <v>190901 solid waste from primary filtration and screenings</v>
      </c>
      <c r="T766" s="228"/>
      <c r="U766" s="310" t="str">
        <f>'Look Up Values'!AE763</f>
        <v>190901 solid waste from primary filtration and screenings</v>
      </c>
      <c r="V766" s="177" t="s">
        <v>100</v>
      </c>
      <c r="W766" s="311" t="str">
        <f t="shared" si="40"/>
        <v>190901 solid waste from primary filtration and screenings</v>
      </c>
    </row>
    <row r="767" spans="1:23" ht="33" customHeight="1">
      <c r="A767"/>
      <c r="B767"/>
      <c r="C767"/>
      <c r="D767"/>
      <c r="E767"/>
      <c r="F767"/>
      <c r="G767"/>
      <c r="I767"/>
      <c r="J767"/>
      <c r="K767"/>
      <c r="L767"/>
      <c r="M767"/>
      <c r="N767"/>
      <c r="O767"/>
      <c r="Q767" s="305" t="str">
        <f>'Look Up Values'!AE764</f>
        <v>190902 sludges from water clarification</v>
      </c>
      <c r="R767" s="177" t="s">
        <v>100</v>
      </c>
      <c r="S767" s="296" t="str">
        <f t="shared" si="39"/>
        <v>190902 sludges from water clarification</v>
      </c>
      <c r="T767" s="228"/>
      <c r="U767" s="310" t="str">
        <f>'Look Up Values'!AE764</f>
        <v>190902 sludges from water clarification</v>
      </c>
      <c r="V767" s="177" t="s">
        <v>100</v>
      </c>
      <c r="W767" s="311" t="str">
        <f t="shared" si="40"/>
        <v>190902 sludges from water clarification</v>
      </c>
    </row>
    <row r="768" spans="1:23" ht="33" customHeight="1">
      <c r="A768"/>
      <c r="B768"/>
      <c r="C768"/>
      <c r="D768"/>
      <c r="E768"/>
      <c r="F768"/>
      <c r="G768"/>
      <c r="I768"/>
      <c r="J768"/>
      <c r="K768"/>
      <c r="L768"/>
      <c r="M768"/>
      <c r="N768"/>
      <c r="O768"/>
      <c r="Q768" s="305" t="str">
        <f>'Look Up Values'!AE765</f>
        <v>190903 sludges from decarbonation</v>
      </c>
      <c r="R768" s="177" t="s">
        <v>100</v>
      </c>
      <c r="S768" s="296" t="str">
        <f t="shared" si="39"/>
        <v>190903 sludges from decarbonation</v>
      </c>
      <c r="T768" s="228"/>
      <c r="U768" s="310" t="str">
        <f>'Look Up Values'!AE765</f>
        <v>190903 sludges from decarbonation</v>
      </c>
      <c r="V768" s="177" t="s">
        <v>100</v>
      </c>
      <c r="W768" s="311" t="str">
        <f t="shared" si="40"/>
        <v>190903 sludges from decarbonation</v>
      </c>
    </row>
    <row r="769" spans="1:23" ht="33" customHeight="1">
      <c r="A769"/>
      <c r="B769"/>
      <c r="C769"/>
      <c r="D769"/>
      <c r="E769"/>
      <c r="F769"/>
      <c r="G769"/>
      <c r="I769"/>
      <c r="J769"/>
      <c r="K769"/>
      <c r="L769"/>
      <c r="M769"/>
      <c r="N769"/>
      <c r="O769"/>
      <c r="Q769" s="305" t="str">
        <f>'Look Up Values'!AE766</f>
        <v>190904 spent activated carbon</v>
      </c>
      <c r="R769" s="177" t="s">
        <v>100</v>
      </c>
      <c r="S769" s="296" t="str">
        <f t="shared" si="39"/>
        <v>190904 spent activated carbon</v>
      </c>
      <c r="T769" s="228"/>
      <c r="U769" s="310" t="str">
        <f>'Look Up Values'!AE766</f>
        <v>190904 spent activated carbon</v>
      </c>
      <c r="V769" s="177" t="s">
        <v>100</v>
      </c>
      <c r="W769" s="311" t="str">
        <f t="shared" si="40"/>
        <v>190904 spent activated carbon</v>
      </c>
    </row>
    <row r="770" spans="1:23" ht="33" customHeight="1">
      <c r="A770"/>
      <c r="B770"/>
      <c r="C770"/>
      <c r="D770"/>
      <c r="E770"/>
      <c r="F770"/>
      <c r="G770"/>
      <c r="I770"/>
      <c r="J770"/>
      <c r="K770"/>
      <c r="L770"/>
      <c r="M770"/>
      <c r="N770"/>
      <c r="O770"/>
      <c r="Q770" s="305" t="str">
        <f>'Look Up Values'!AE767</f>
        <v>190905 saturated or spent ion exchange resins</v>
      </c>
      <c r="R770" s="177" t="s">
        <v>100</v>
      </c>
      <c r="S770" s="296" t="str">
        <f t="shared" si="39"/>
        <v>190905 saturated or spent ion exchange resins</v>
      </c>
      <c r="T770" s="228"/>
      <c r="U770" s="310" t="str">
        <f>'Look Up Values'!AE767</f>
        <v>190905 saturated or spent ion exchange resins</v>
      </c>
      <c r="V770" s="177" t="s">
        <v>100</v>
      </c>
      <c r="W770" s="311" t="str">
        <f t="shared" si="40"/>
        <v>190905 saturated or spent ion exchange resins</v>
      </c>
    </row>
    <row r="771" spans="1:23" ht="33" customHeight="1">
      <c r="A771"/>
      <c r="B771"/>
      <c r="C771"/>
      <c r="D771"/>
      <c r="E771"/>
      <c r="F771"/>
      <c r="G771"/>
      <c r="I771"/>
      <c r="J771"/>
      <c r="K771"/>
      <c r="L771"/>
      <c r="M771"/>
      <c r="N771"/>
      <c r="O771"/>
      <c r="Q771" s="305" t="str">
        <f>'Look Up Values'!AE768</f>
        <v>190906 solutions and sludges from regeneration of ion exchangers</v>
      </c>
      <c r="R771" s="177" t="s">
        <v>100</v>
      </c>
      <c r="S771" s="296" t="str">
        <f t="shared" si="39"/>
        <v>190906 solutions and sludges from regeneration of ion exchangers</v>
      </c>
      <c r="T771" s="228"/>
      <c r="U771" s="310" t="str">
        <f>'Look Up Values'!AE768</f>
        <v>190906 solutions and sludges from regeneration of ion exchangers</v>
      </c>
      <c r="V771" s="177" t="s">
        <v>100</v>
      </c>
      <c r="W771" s="311" t="str">
        <f t="shared" si="40"/>
        <v>190906 solutions and sludges from regeneration of ion exchangers</v>
      </c>
    </row>
    <row r="772" spans="1:23" ht="33" customHeight="1">
      <c r="A772"/>
      <c r="B772"/>
      <c r="C772"/>
      <c r="D772"/>
      <c r="E772"/>
      <c r="F772"/>
      <c r="G772"/>
      <c r="I772"/>
      <c r="J772"/>
      <c r="K772"/>
      <c r="L772"/>
      <c r="M772"/>
      <c r="N772"/>
      <c r="O772"/>
      <c r="Q772" s="305" t="str">
        <f>'Look Up Values'!AE769</f>
        <v>190999 wastes not otherwise specified</v>
      </c>
      <c r="R772" s="177" t="s">
        <v>100</v>
      </c>
      <c r="S772" s="296" t="str">
        <f t="shared" si="39"/>
        <v>190999 wastes not otherwise specified</v>
      </c>
      <c r="T772" s="228"/>
      <c r="U772" s="310" t="str">
        <f>'Look Up Values'!AE769</f>
        <v>190999 wastes not otherwise specified</v>
      </c>
      <c r="V772" s="177" t="s">
        <v>100</v>
      </c>
      <c r="W772" s="311" t="str">
        <f t="shared" si="40"/>
        <v>190999 wastes not otherwise specified</v>
      </c>
    </row>
    <row r="773" spans="1:23" ht="33" customHeight="1">
      <c r="A773"/>
      <c r="B773"/>
      <c r="C773"/>
      <c r="D773"/>
      <c r="E773"/>
      <c r="F773"/>
      <c r="G773"/>
      <c r="I773"/>
      <c r="J773"/>
      <c r="K773"/>
      <c r="L773"/>
      <c r="M773"/>
      <c r="N773"/>
      <c r="O773"/>
      <c r="Q773" s="305" t="str">
        <f>'Look Up Values'!AE770</f>
        <v>191001 iron and steel waste</v>
      </c>
      <c r="R773" s="177" t="s">
        <v>100</v>
      </c>
      <c r="S773" s="296" t="str">
        <f t="shared" si="39"/>
        <v>191001 iron and steel waste</v>
      </c>
      <c r="T773" s="228"/>
      <c r="U773" s="310" t="str">
        <f>'Look Up Values'!AE770</f>
        <v>191001 iron and steel waste</v>
      </c>
      <c r="V773" s="177" t="s">
        <v>100</v>
      </c>
      <c r="W773" s="311" t="str">
        <f t="shared" si="40"/>
        <v>191001 iron and steel waste</v>
      </c>
    </row>
    <row r="774" spans="1:23" ht="33" customHeight="1">
      <c r="A774"/>
      <c r="B774"/>
      <c r="C774"/>
      <c r="D774"/>
      <c r="E774"/>
      <c r="F774"/>
      <c r="G774"/>
      <c r="I774"/>
      <c r="J774"/>
      <c r="K774"/>
      <c r="L774"/>
      <c r="M774"/>
      <c r="N774"/>
      <c r="O774"/>
      <c r="Q774" s="305" t="str">
        <f>'Look Up Values'!AE771</f>
        <v>191002 non-ferrous waste</v>
      </c>
      <c r="R774" s="177" t="s">
        <v>100</v>
      </c>
      <c r="S774" s="296" t="str">
        <f t="shared" ref="S774:S837" si="41">IF(R774="Yes",Q774,"")</f>
        <v>191002 non-ferrous waste</v>
      </c>
      <c r="T774" s="228"/>
      <c r="U774" s="310" t="str">
        <f>'Look Up Values'!AE771</f>
        <v>191002 non-ferrous waste</v>
      </c>
      <c r="V774" s="177" t="s">
        <v>100</v>
      </c>
      <c r="W774" s="311" t="str">
        <f t="shared" ref="W774:W837" si="42">IF(V774="Yes",U774,"")</f>
        <v>191002 non-ferrous waste</v>
      </c>
    </row>
    <row r="775" spans="1:23" ht="33" customHeight="1">
      <c r="A775"/>
      <c r="B775"/>
      <c r="C775"/>
      <c r="D775"/>
      <c r="E775"/>
      <c r="F775"/>
      <c r="G775"/>
      <c r="I775"/>
      <c r="J775"/>
      <c r="K775"/>
      <c r="L775"/>
      <c r="M775"/>
      <c r="N775"/>
      <c r="O775"/>
      <c r="Q775" s="305" t="str">
        <f>'Look Up Values'!AE772</f>
        <v>191003 fluff-light fraction and dust containing hazardous substances</v>
      </c>
      <c r="R775" s="177" t="s">
        <v>100</v>
      </c>
      <c r="S775" s="296" t="str">
        <f t="shared" si="41"/>
        <v>191003 fluff-light fraction and dust containing hazardous substances</v>
      </c>
      <c r="T775" s="228"/>
      <c r="U775" s="310" t="str">
        <f>'Look Up Values'!AE772</f>
        <v>191003 fluff-light fraction and dust containing hazardous substances</v>
      </c>
      <c r="V775" s="177" t="s">
        <v>100</v>
      </c>
      <c r="W775" s="311" t="str">
        <f t="shared" si="42"/>
        <v>191003 fluff-light fraction and dust containing hazardous substances</v>
      </c>
    </row>
    <row r="776" spans="1:23" ht="33" customHeight="1">
      <c r="A776"/>
      <c r="B776"/>
      <c r="C776"/>
      <c r="D776"/>
      <c r="E776"/>
      <c r="F776"/>
      <c r="G776"/>
      <c r="I776"/>
      <c r="J776"/>
      <c r="K776"/>
      <c r="L776"/>
      <c r="M776"/>
      <c r="N776"/>
      <c r="O776"/>
      <c r="Q776" s="305" t="str">
        <f>'Look Up Values'!AE773</f>
        <v>191004 fluff-light fraction and dust other than those mentioned in 19 10 03</v>
      </c>
      <c r="R776" s="177" t="s">
        <v>100</v>
      </c>
      <c r="S776" s="296" t="str">
        <f t="shared" si="41"/>
        <v>191004 fluff-light fraction and dust other than those mentioned in 19 10 03</v>
      </c>
      <c r="T776" s="228"/>
      <c r="U776" s="310" t="str">
        <f>'Look Up Values'!AE773</f>
        <v>191004 fluff-light fraction and dust other than those mentioned in 19 10 03</v>
      </c>
      <c r="V776" s="177" t="s">
        <v>100</v>
      </c>
      <c r="W776" s="311" t="str">
        <f t="shared" si="42"/>
        <v>191004 fluff-light fraction and dust other than those mentioned in 19 10 03</v>
      </c>
    </row>
    <row r="777" spans="1:23" ht="33" customHeight="1">
      <c r="A777"/>
      <c r="B777"/>
      <c r="C777"/>
      <c r="D777"/>
      <c r="E777"/>
      <c r="F777"/>
      <c r="G777"/>
      <c r="I777"/>
      <c r="J777"/>
      <c r="K777"/>
      <c r="L777"/>
      <c r="M777"/>
      <c r="N777"/>
      <c r="O777"/>
      <c r="Q777" s="305" t="str">
        <f>'Look Up Values'!AE774</f>
        <v>191005 other fractions containing hazardous substances</v>
      </c>
      <c r="R777" s="177" t="s">
        <v>100</v>
      </c>
      <c r="S777" s="296" t="str">
        <f t="shared" si="41"/>
        <v>191005 other fractions containing hazardous substances</v>
      </c>
      <c r="T777" s="228"/>
      <c r="U777" s="310" t="str">
        <f>'Look Up Values'!AE774</f>
        <v>191005 other fractions containing hazardous substances</v>
      </c>
      <c r="V777" s="177" t="s">
        <v>100</v>
      </c>
      <c r="W777" s="311" t="str">
        <f t="shared" si="42"/>
        <v>191005 other fractions containing hazardous substances</v>
      </c>
    </row>
    <row r="778" spans="1:23" ht="33" customHeight="1">
      <c r="A778"/>
      <c r="B778"/>
      <c r="C778"/>
      <c r="D778"/>
      <c r="E778"/>
      <c r="F778"/>
      <c r="G778"/>
      <c r="I778"/>
      <c r="J778"/>
      <c r="K778"/>
      <c r="L778"/>
      <c r="M778"/>
      <c r="N778"/>
      <c r="O778"/>
      <c r="Q778" s="305" t="str">
        <f>'Look Up Values'!AE775</f>
        <v>191006 other fractions other than those mentioned in 19 10 05</v>
      </c>
      <c r="R778" s="177" t="s">
        <v>100</v>
      </c>
      <c r="S778" s="296" t="str">
        <f t="shared" si="41"/>
        <v>191006 other fractions other than those mentioned in 19 10 05</v>
      </c>
      <c r="T778" s="228"/>
      <c r="U778" s="310" t="str">
        <f>'Look Up Values'!AE775</f>
        <v>191006 other fractions other than those mentioned in 19 10 05</v>
      </c>
      <c r="V778" s="177" t="s">
        <v>100</v>
      </c>
      <c r="W778" s="311" t="str">
        <f t="shared" si="42"/>
        <v>191006 other fractions other than those mentioned in 19 10 05</v>
      </c>
    </row>
    <row r="779" spans="1:23" ht="33" customHeight="1">
      <c r="A779"/>
      <c r="B779"/>
      <c r="C779"/>
      <c r="D779"/>
      <c r="E779"/>
      <c r="F779"/>
      <c r="G779"/>
      <c r="I779"/>
      <c r="J779"/>
      <c r="K779"/>
      <c r="L779"/>
      <c r="M779"/>
      <c r="N779"/>
      <c r="O779"/>
      <c r="Q779" s="305" t="str">
        <f>'Look Up Values'!AE776</f>
        <v>191101 spent filter clays</v>
      </c>
      <c r="R779" s="177" t="s">
        <v>100</v>
      </c>
      <c r="S779" s="296" t="str">
        <f t="shared" si="41"/>
        <v>191101 spent filter clays</v>
      </c>
      <c r="T779" s="228"/>
      <c r="U779" s="310" t="str">
        <f>'Look Up Values'!AE776</f>
        <v>191101 spent filter clays</v>
      </c>
      <c r="V779" s="177" t="s">
        <v>100</v>
      </c>
      <c r="W779" s="311" t="str">
        <f t="shared" si="42"/>
        <v>191101 spent filter clays</v>
      </c>
    </row>
    <row r="780" spans="1:23" ht="33" customHeight="1">
      <c r="A780"/>
      <c r="B780"/>
      <c r="C780"/>
      <c r="D780"/>
      <c r="E780"/>
      <c r="F780"/>
      <c r="G780"/>
      <c r="I780"/>
      <c r="J780"/>
      <c r="K780"/>
      <c r="L780"/>
      <c r="M780"/>
      <c r="N780"/>
      <c r="O780"/>
      <c r="Q780" s="305" t="str">
        <f>'Look Up Values'!AE777</f>
        <v>191102 acid tars</v>
      </c>
      <c r="R780" s="177" t="s">
        <v>100</v>
      </c>
      <c r="S780" s="296" t="str">
        <f t="shared" si="41"/>
        <v>191102 acid tars</v>
      </c>
      <c r="T780" s="228"/>
      <c r="U780" s="310" t="str">
        <f>'Look Up Values'!AE777</f>
        <v>191102 acid tars</v>
      </c>
      <c r="V780" s="177" t="s">
        <v>100</v>
      </c>
      <c r="W780" s="311" t="str">
        <f t="shared" si="42"/>
        <v>191102 acid tars</v>
      </c>
    </row>
    <row r="781" spans="1:23" ht="33" customHeight="1">
      <c r="A781"/>
      <c r="B781"/>
      <c r="C781"/>
      <c r="D781"/>
      <c r="E781"/>
      <c r="F781"/>
      <c r="G781"/>
      <c r="I781"/>
      <c r="J781"/>
      <c r="K781"/>
      <c r="L781"/>
      <c r="M781"/>
      <c r="N781"/>
      <c r="O781"/>
      <c r="Q781" s="305" t="str">
        <f>'Look Up Values'!AE778</f>
        <v>191103 aqueous liquid wastes</v>
      </c>
      <c r="R781" s="177" t="s">
        <v>100</v>
      </c>
      <c r="S781" s="296" t="str">
        <f t="shared" si="41"/>
        <v>191103 aqueous liquid wastes</v>
      </c>
      <c r="T781" s="228"/>
      <c r="U781" s="310" t="str">
        <f>'Look Up Values'!AE778</f>
        <v>191103 aqueous liquid wastes</v>
      </c>
      <c r="V781" s="177" t="s">
        <v>100</v>
      </c>
      <c r="W781" s="311" t="str">
        <f t="shared" si="42"/>
        <v>191103 aqueous liquid wastes</v>
      </c>
    </row>
    <row r="782" spans="1:23" ht="33" customHeight="1">
      <c r="A782"/>
      <c r="B782"/>
      <c r="C782"/>
      <c r="D782"/>
      <c r="E782"/>
      <c r="F782"/>
      <c r="G782"/>
      <c r="I782"/>
      <c r="J782"/>
      <c r="K782"/>
      <c r="L782"/>
      <c r="M782"/>
      <c r="N782"/>
      <c r="O782"/>
      <c r="Q782" s="305" t="str">
        <f>'Look Up Values'!AE779</f>
        <v>191104 wastes from cleaning of fuel with bases</v>
      </c>
      <c r="R782" s="177" t="s">
        <v>100</v>
      </c>
      <c r="S782" s="296" t="str">
        <f t="shared" si="41"/>
        <v>191104 wastes from cleaning of fuel with bases</v>
      </c>
      <c r="T782" s="228"/>
      <c r="U782" s="310" t="str">
        <f>'Look Up Values'!AE779</f>
        <v>191104 wastes from cleaning of fuel with bases</v>
      </c>
      <c r="V782" s="177" t="s">
        <v>100</v>
      </c>
      <c r="W782" s="311" t="str">
        <f t="shared" si="42"/>
        <v>191104 wastes from cleaning of fuel with bases</v>
      </c>
    </row>
    <row r="783" spans="1:23" ht="33" customHeight="1">
      <c r="A783"/>
      <c r="B783"/>
      <c r="C783"/>
      <c r="D783"/>
      <c r="E783"/>
      <c r="F783"/>
      <c r="G783"/>
      <c r="I783"/>
      <c r="J783"/>
      <c r="K783"/>
      <c r="L783"/>
      <c r="M783"/>
      <c r="N783"/>
      <c r="O783"/>
      <c r="Q783" s="305" t="str">
        <f>'Look Up Values'!AE780</f>
        <v>191105 sludges from on-site effluent treatment containing hazardous substances</v>
      </c>
      <c r="R783" s="177" t="s">
        <v>100</v>
      </c>
      <c r="S783" s="296" t="str">
        <f t="shared" si="41"/>
        <v>191105 sludges from on-site effluent treatment containing hazardous substances</v>
      </c>
      <c r="T783" s="228"/>
      <c r="U783" s="310" t="str">
        <f>'Look Up Values'!AE780</f>
        <v>191105 sludges from on-site effluent treatment containing hazardous substances</v>
      </c>
      <c r="V783" s="177" t="s">
        <v>100</v>
      </c>
      <c r="W783" s="311" t="str">
        <f t="shared" si="42"/>
        <v>191105 sludges from on-site effluent treatment containing hazardous substances</v>
      </c>
    </row>
    <row r="784" spans="1:23" ht="33" customHeight="1">
      <c r="A784"/>
      <c r="B784"/>
      <c r="C784"/>
      <c r="D784"/>
      <c r="E784"/>
      <c r="F784"/>
      <c r="G784"/>
      <c r="I784"/>
      <c r="J784"/>
      <c r="K784"/>
      <c r="L784"/>
      <c r="M784"/>
      <c r="N784"/>
      <c r="O784"/>
      <c r="Q784" s="305" t="str">
        <f>'Look Up Values'!AE781</f>
        <v>191106 sludges from on-site effluent treatment other than those mentioned in 19 11 05</v>
      </c>
      <c r="R784" s="177" t="s">
        <v>100</v>
      </c>
      <c r="S784" s="296" t="str">
        <f t="shared" si="41"/>
        <v>191106 sludges from on-site effluent treatment other than those mentioned in 19 11 05</v>
      </c>
      <c r="T784" s="228"/>
      <c r="U784" s="310" t="str">
        <f>'Look Up Values'!AE781</f>
        <v>191106 sludges from on-site effluent treatment other than those mentioned in 19 11 05</v>
      </c>
      <c r="V784" s="177" t="s">
        <v>100</v>
      </c>
      <c r="W784" s="311" t="str">
        <f t="shared" si="42"/>
        <v>191106 sludges from on-site effluent treatment other than those mentioned in 19 11 05</v>
      </c>
    </row>
    <row r="785" spans="1:23" ht="33" customHeight="1">
      <c r="A785"/>
      <c r="B785"/>
      <c r="C785"/>
      <c r="D785"/>
      <c r="E785"/>
      <c r="F785"/>
      <c r="G785"/>
      <c r="I785"/>
      <c r="J785"/>
      <c r="K785"/>
      <c r="L785"/>
      <c r="M785"/>
      <c r="N785"/>
      <c r="O785"/>
      <c r="Q785" s="305" t="str">
        <f>'Look Up Values'!AE782</f>
        <v>191107 wastes from flue-gas cleaning</v>
      </c>
      <c r="R785" s="177" t="s">
        <v>100</v>
      </c>
      <c r="S785" s="296" t="str">
        <f t="shared" si="41"/>
        <v>191107 wastes from flue-gas cleaning</v>
      </c>
      <c r="T785" s="228"/>
      <c r="U785" s="310" t="str">
        <f>'Look Up Values'!AE782</f>
        <v>191107 wastes from flue-gas cleaning</v>
      </c>
      <c r="V785" s="177" t="s">
        <v>100</v>
      </c>
      <c r="W785" s="311" t="str">
        <f t="shared" si="42"/>
        <v>191107 wastes from flue-gas cleaning</v>
      </c>
    </row>
    <row r="786" spans="1:23" ht="33" customHeight="1">
      <c r="A786"/>
      <c r="B786"/>
      <c r="C786"/>
      <c r="D786"/>
      <c r="E786"/>
      <c r="F786"/>
      <c r="G786"/>
      <c r="I786"/>
      <c r="J786"/>
      <c r="K786"/>
      <c r="L786"/>
      <c r="M786"/>
      <c r="N786"/>
      <c r="O786"/>
      <c r="Q786" s="305" t="str">
        <f>'Look Up Values'!AE783</f>
        <v>191199 wastes not otherwise specified</v>
      </c>
      <c r="R786" s="177" t="s">
        <v>100</v>
      </c>
      <c r="S786" s="296" t="str">
        <f t="shared" si="41"/>
        <v>191199 wastes not otherwise specified</v>
      </c>
      <c r="T786" s="228"/>
      <c r="U786" s="310" t="str">
        <f>'Look Up Values'!AE783</f>
        <v>191199 wastes not otherwise specified</v>
      </c>
      <c r="V786" s="177" t="s">
        <v>100</v>
      </c>
      <c r="W786" s="311" t="str">
        <f t="shared" si="42"/>
        <v>191199 wastes not otherwise specified</v>
      </c>
    </row>
    <row r="787" spans="1:23" ht="33" customHeight="1">
      <c r="A787"/>
      <c r="B787"/>
      <c r="C787"/>
      <c r="D787"/>
      <c r="E787"/>
      <c r="F787"/>
      <c r="G787"/>
      <c r="I787"/>
      <c r="J787"/>
      <c r="K787"/>
      <c r="L787"/>
      <c r="M787"/>
      <c r="N787"/>
      <c r="O787"/>
      <c r="Q787" s="305" t="str">
        <f>'Look Up Values'!AE784</f>
        <v>191201 paper and cardboard</v>
      </c>
      <c r="R787" s="177" t="s">
        <v>100</v>
      </c>
      <c r="S787" s="296" t="str">
        <f t="shared" si="41"/>
        <v>191201 paper and cardboard</v>
      </c>
      <c r="T787" s="228"/>
      <c r="U787" s="310" t="str">
        <f>'Look Up Values'!AE784</f>
        <v>191201 paper and cardboard</v>
      </c>
      <c r="V787" s="177" t="s">
        <v>100</v>
      </c>
      <c r="W787" s="311" t="str">
        <f t="shared" si="42"/>
        <v>191201 paper and cardboard</v>
      </c>
    </row>
    <row r="788" spans="1:23" ht="33" customHeight="1">
      <c r="A788"/>
      <c r="B788"/>
      <c r="C788"/>
      <c r="D788"/>
      <c r="E788"/>
      <c r="F788"/>
      <c r="G788"/>
      <c r="I788"/>
      <c r="J788"/>
      <c r="K788"/>
      <c r="L788"/>
      <c r="M788"/>
      <c r="N788"/>
      <c r="O788"/>
      <c r="Q788" s="305" t="str">
        <f>'Look Up Values'!AE785</f>
        <v>191202 ferrous metal</v>
      </c>
      <c r="R788" s="177" t="s">
        <v>100</v>
      </c>
      <c r="S788" s="296" t="str">
        <f t="shared" si="41"/>
        <v>191202 ferrous metal</v>
      </c>
      <c r="T788" s="228"/>
      <c r="U788" s="310" t="str">
        <f>'Look Up Values'!AE785</f>
        <v>191202 ferrous metal</v>
      </c>
      <c r="V788" s="177" t="s">
        <v>100</v>
      </c>
      <c r="W788" s="311" t="str">
        <f t="shared" si="42"/>
        <v>191202 ferrous metal</v>
      </c>
    </row>
    <row r="789" spans="1:23" ht="33" customHeight="1">
      <c r="A789"/>
      <c r="B789"/>
      <c r="C789"/>
      <c r="D789"/>
      <c r="E789"/>
      <c r="F789"/>
      <c r="G789"/>
      <c r="I789"/>
      <c r="J789"/>
      <c r="K789"/>
      <c r="L789"/>
      <c r="M789"/>
      <c r="N789"/>
      <c r="O789"/>
      <c r="Q789" s="305" t="str">
        <f>'Look Up Values'!AE786</f>
        <v>191203 non-ferrous metal</v>
      </c>
      <c r="R789" s="177" t="s">
        <v>100</v>
      </c>
      <c r="S789" s="296" t="str">
        <f t="shared" si="41"/>
        <v>191203 non-ferrous metal</v>
      </c>
      <c r="T789" s="228"/>
      <c r="U789" s="310" t="str">
        <f>'Look Up Values'!AE786</f>
        <v>191203 non-ferrous metal</v>
      </c>
      <c r="V789" s="177" t="s">
        <v>100</v>
      </c>
      <c r="W789" s="311" t="str">
        <f t="shared" si="42"/>
        <v>191203 non-ferrous metal</v>
      </c>
    </row>
    <row r="790" spans="1:23" ht="33" customHeight="1">
      <c r="A790"/>
      <c r="B790"/>
      <c r="C790"/>
      <c r="D790"/>
      <c r="E790"/>
      <c r="F790"/>
      <c r="G790"/>
      <c r="I790"/>
      <c r="J790"/>
      <c r="K790"/>
      <c r="L790"/>
      <c r="M790"/>
      <c r="N790"/>
      <c r="O790"/>
      <c r="Q790" s="305" t="str">
        <f>'Look Up Values'!AE787</f>
        <v>191204 plastic and rubber</v>
      </c>
      <c r="R790" s="177" t="s">
        <v>100</v>
      </c>
      <c r="S790" s="296" t="str">
        <f t="shared" si="41"/>
        <v>191204 plastic and rubber</v>
      </c>
      <c r="T790" s="228"/>
      <c r="U790" s="310" t="str">
        <f>'Look Up Values'!AE787</f>
        <v>191204 plastic and rubber</v>
      </c>
      <c r="V790" s="177" t="s">
        <v>100</v>
      </c>
      <c r="W790" s="311" t="str">
        <f t="shared" si="42"/>
        <v>191204 plastic and rubber</v>
      </c>
    </row>
    <row r="791" spans="1:23" ht="33" customHeight="1">
      <c r="A791"/>
      <c r="B791"/>
      <c r="C791"/>
      <c r="D791"/>
      <c r="E791"/>
      <c r="F791"/>
      <c r="G791"/>
      <c r="I791"/>
      <c r="J791"/>
      <c r="K791"/>
      <c r="L791"/>
      <c r="M791"/>
      <c r="N791"/>
      <c r="O791"/>
      <c r="Q791" s="305" t="str">
        <f>'Look Up Values'!AE788</f>
        <v>191205 glass</v>
      </c>
      <c r="R791" s="177" t="s">
        <v>100</v>
      </c>
      <c r="S791" s="296" t="str">
        <f t="shared" si="41"/>
        <v>191205 glass</v>
      </c>
      <c r="T791" s="228"/>
      <c r="U791" s="310" t="str">
        <f>'Look Up Values'!AE788</f>
        <v>191205 glass</v>
      </c>
      <c r="V791" s="177" t="s">
        <v>100</v>
      </c>
      <c r="W791" s="311" t="str">
        <f t="shared" si="42"/>
        <v>191205 glass</v>
      </c>
    </row>
    <row r="792" spans="1:23" ht="33" customHeight="1">
      <c r="A792"/>
      <c r="B792"/>
      <c r="C792"/>
      <c r="D792"/>
      <c r="E792"/>
      <c r="F792"/>
      <c r="G792"/>
      <c r="I792"/>
      <c r="J792"/>
      <c r="K792"/>
      <c r="L792"/>
      <c r="M792"/>
      <c r="N792"/>
      <c r="O792"/>
      <c r="Q792" s="305" t="str">
        <f>'Look Up Values'!AE789</f>
        <v>191206 wood containing hazardous substances</v>
      </c>
      <c r="R792" s="177" t="s">
        <v>100</v>
      </c>
      <c r="S792" s="296" t="str">
        <f t="shared" si="41"/>
        <v>191206 wood containing hazardous substances</v>
      </c>
      <c r="T792" s="228"/>
      <c r="U792" s="310" t="str">
        <f>'Look Up Values'!AE789</f>
        <v>191206 wood containing hazardous substances</v>
      </c>
      <c r="V792" s="177" t="s">
        <v>100</v>
      </c>
      <c r="W792" s="311" t="str">
        <f t="shared" si="42"/>
        <v>191206 wood containing hazardous substances</v>
      </c>
    </row>
    <row r="793" spans="1:23" ht="33" customHeight="1">
      <c r="A793"/>
      <c r="B793"/>
      <c r="C793"/>
      <c r="D793"/>
      <c r="E793"/>
      <c r="F793"/>
      <c r="G793"/>
      <c r="I793"/>
      <c r="J793"/>
      <c r="K793"/>
      <c r="L793"/>
      <c r="M793"/>
      <c r="N793"/>
      <c r="O793"/>
      <c r="Q793" s="305" t="str">
        <f>'Look Up Values'!AE790</f>
        <v>191207 wood other than that mentioned in 19 12 06</v>
      </c>
      <c r="R793" s="177" t="s">
        <v>100</v>
      </c>
      <c r="S793" s="296" t="str">
        <f t="shared" si="41"/>
        <v>191207 wood other than that mentioned in 19 12 06</v>
      </c>
      <c r="T793" s="228"/>
      <c r="U793" s="310" t="str">
        <f>'Look Up Values'!AE790</f>
        <v>191207 wood other than that mentioned in 19 12 06</v>
      </c>
      <c r="V793" s="177" t="s">
        <v>100</v>
      </c>
      <c r="W793" s="311" t="str">
        <f t="shared" si="42"/>
        <v>191207 wood other than that mentioned in 19 12 06</v>
      </c>
    </row>
    <row r="794" spans="1:23" ht="33" customHeight="1">
      <c r="A794"/>
      <c r="B794"/>
      <c r="C794"/>
      <c r="D794"/>
      <c r="E794"/>
      <c r="F794"/>
      <c r="G794"/>
      <c r="I794"/>
      <c r="J794"/>
      <c r="K794"/>
      <c r="L794"/>
      <c r="M794"/>
      <c r="N794"/>
      <c r="O794"/>
      <c r="Q794" s="305" t="str">
        <f>'Look Up Values'!AE791</f>
        <v>191208 textiles</v>
      </c>
      <c r="R794" s="177" t="s">
        <v>100</v>
      </c>
      <c r="S794" s="296" t="str">
        <f t="shared" si="41"/>
        <v>191208 textiles</v>
      </c>
      <c r="T794" s="228"/>
      <c r="U794" s="310" t="str">
        <f>'Look Up Values'!AE791</f>
        <v>191208 textiles</v>
      </c>
      <c r="V794" s="177" t="s">
        <v>100</v>
      </c>
      <c r="W794" s="311" t="str">
        <f t="shared" si="42"/>
        <v>191208 textiles</v>
      </c>
    </row>
    <row r="795" spans="1:23" ht="33" customHeight="1">
      <c r="A795"/>
      <c r="B795"/>
      <c r="C795"/>
      <c r="D795"/>
      <c r="E795"/>
      <c r="F795"/>
      <c r="G795"/>
      <c r="I795"/>
      <c r="J795"/>
      <c r="K795"/>
      <c r="L795"/>
      <c r="M795"/>
      <c r="N795"/>
      <c r="O795"/>
      <c r="Q795" s="305" t="str">
        <f>'Look Up Values'!AE792</f>
        <v>191209 minerals (for example sand, stones)</v>
      </c>
      <c r="R795" s="177" t="s">
        <v>100</v>
      </c>
      <c r="S795" s="296" t="str">
        <f t="shared" si="41"/>
        <v>191209 minerals (for example sand, stones)</v>
      </c>
      <c r="T795" s="228"/>
      <c r="U795" s="310" t="str">
        <f>'Look Up Values'!AE792</f>
        <v>191209 minerals (for example sand, stones)</v>
      </c>
      <c r="V795" s="177" t="s">
        <v>100</v>
      </c>
      <c r="W795" s="311" t="str">
        <f t="shared" si="42"/>
        <v>191209 minerals (for example sand, stones)</v>
      </c>
    </row>
    <row r="796" spans="1:23" ht="33" customHeight="1">
      <c r="A796"/>
      <c r="B796"/>
      <c r="C796"/>
      <c r="D796"/>
      <c r="E796"/>
      <c r="F796"/>
      <c r="G796"/>
      <c r="I796"/>
      <c r="J796"/>
      <c r="K796"/>
      <c r="L796"/>
      <c r="M796"/>
      <c r="N796"/>
      <c r="O796"/>
      <c r="Q796" s="305" t="str">
        <f>'Look Up Values'!AE793</f>
        <v>191210 combustible waste (refuse derived fuel)</v>
      </c>
      <c r="R796" s="177" t="s">
        <v>100</v>
      </c>
      <c r="S796" s="296" t="str">
        <f t="shared" si="41"/>
        <v>191210 combustible waste (refuse derived fuel)</v>
      </c>
      <c r="T796" s="228"/>
      <c r="U796" s="310" t="str">
        <f>'Look Up Values'!AE793</f>
        <v>191210 combustible waste (refuse derived fuel)</v>
      </c>
      <c r="V796" s="177" t="s">
        <v>100</v>
      </c>
      <c r="W796" s="311" t="str">
        <f t="shared" si="42"/>
        <v>191210 combustible waste (refuse derived fuel)</v>
      </c>
    </row>
    <row r="797" spans="1:23" ht="33" customHeight="1">
      <c r="A797"/>
      <c r="B797"/>
      <c r="C797"/>
      <c r="D797"/>
      <c r="E797"/>
      <c r="F797"/>
      <c r="G797"/>
      <c r="I797"/>
      <c r="J797"/>
      <c r="K797"/>
      <c r="L797"/>
      <c r="M797"/>
      <c r="N797"/>
      <c r="O797"/>
      <c r="Q797" s="305" t="str">
        <f>'Look Up Values'!AE794</f>
        <v>191211 other wastes (including mixtures of materials) from mechanical treatment of waste containing hazardous substances</v>
      </c>
      <c r="R797" s="177" t="s">
        <v>100</v>
      </c>
      <c r="S797" s="296" t="str">
        <f t="shared" si="41"/>
        <v>191211 other wastes (including mixtures of materials) from mechanical treatment of waste containing hazardous substances</v>
      </c>
      <c r="T797" s="228"/>
      <c r="U797" s="310" t="str">
        <f>'Look Up Values'!AE794</f>
        <v>191211 other wastes (including mixtures of materials) from mechanical treatment of waste containing hazardous substances</v>
      </c>
      <c r="V797" s="177" t="s">
        <v>100</v>
      </c>
      <c r="W797" s="311" t="str">
        <f t="shared" si="42"/>
        <v>191211 other wastes (including mixtures of materials) from mechanical treatment of waste containing hazardous substances</v>
      </c>
    </row>
    <row r="798" spans="1:23" ht="33" customHeight="1">
      <c r="A798"/>
      <c r="B798"/>
      <c r="C798"/>
      <c r="D798"/>
      <c r="E798"/>
      <c r="F798"/>
      <c r="G798"/>
      <c r="I798"/>
      <c r="J798"/>
      <c r="K798"/>
      <c r="L798"/>
      <c r="M798"/>
      <c r="N798"/>
      <c r="O798"/>
      <c r="Q798" s="305" t="str">
        <f>'Look Up Values'!AE795</f>
        <v>191212 other wastes (including mixtures of materials) from mechanical treatment of wastes other than those mentioned in 19 12 11</v>
      </c>
      <c r="R798" s="177" t="s">
        <v>100</v>
      </c>
      <c r="S798" s="296" t="str">
        <f t="shared" si="41"/>
        <v>191212 other wastes (including mixtures of materials) from mechanical treatment of wastes other than those mentioned in 19 12 11</v>
      </c>
      <c r="T798" s="228"/>
      <c r="U798" s="310" t="str">
        <f>'Look Up Values'!AE795</f>
        <v>191212 other wastes (including mixtures of materials) from mechanical treatment of wastes other than those mentioned in 19 12 11</v>
      </c>
      <c r="V798" s="177" t="s">
        <v>100</v>
      </c>
      <c r="W798" s="311" t="str">
        <f t="shared" si="42"/>
        <v>191212 other wastes (including mixtures of materials) from mechanical treatment of wastes other than those mentioned in 19 12 11</v>
      </c>
    </row>
    <row r="799" spans="1:23" ht="33" customHeight="1">
      <c r="A799"/>
      <c r="B799"/>
      <c r="C799"/>
      <c r="D799"/>
      <c r="E799"/>
      <c r="F799"/>
      <c r="G799"/>
      <c r="I799"/>
      <c r="J799"/>
      <c r="K799"/>
      <c r="L799"/>
      <c r="M799"/>
      <c r="N799"/>
      <c r="O799"/>
      <c r="Q799" s="305" t="str">
        <f>'Look Up Values'!AE796</f>
        <v>191301 solid wastes from soil remediation containing hazardous substances</v>
      </c>
      <c r="R799" s="177" t="s">
        <v>100</v>
      </c>
      <c r="S799" s="296" t="str">
        <f t="shared" si="41"/>
        <v>191301 solid wastes from soil remediation containing hazardous substances</v>
      </c>
      <c r="T799" s="228"/>
      <c r="U799" s="310" t="str">
        <f>'Look Up Values'!AE796</f>
        <v>191301 solid wastes from soil remediation containing hazardous substances</v>
      </c>
      <c r="V799" s="177" t="s">
        <v>100</v>
      </c>
      <c r="W799" s="311" t="str">
        <f t="shared" si="42"/>
        <v>191301 solid wastes from soil remediation containing hazardous substances</v>
      </c>
    </row>
    <row r="800" spans="1:23" ht="33" customHeight="1">
      <c r="A800"/>
      <c r="B800"/>
      <c r="C800"/>
      <c r="D800"/>
      <c r="E800"/>
      <c r="F800"/>
      <c r="G800"/>
      <c r="I800"/>
      <c r="J800"/>
      <c r="K800"/>
      <c r="L800"/>
      <c r="M800"/>
      <c r="N800"/>
      <c r="O800"/>
      <c r="Q800" s="305" t="str">
        <f>'Look Up Values'!AE797</f>
        <v>191302 solid wastes from soil remediation other than those mentioned in 19 13 01</v>
      </c>
      <c r="R800" s="177" t="s">
        <v>100</v>
      </c>
      <c r="S800" s="296" t="str">
        <f t="shared" si="41"/>
        <v>191302 solid wastes from soil remediation other than those mentioned in 19 13 01</v>
      </c>
      <c r="T800" s="228"/>
      <c r="U800" s="310" t="str">
        <f>'Look Up Values'!AE797</f>
        <v>191302 solid wastes from soil remediation other than those mentioned in 19 13 01</v>
      </c>
      <c r="V800" s="177" t="s">
        <v>100</v>
      </c>
      <c r="W800" s="311" t="str">
        <f t="shared" si="42"/>
        <v>191302 solid wastes from soil remediation other than those mentioned in 19 13 01</v>
      </c>
    </row>
    <row r="801" spans="1:23" ht="33" customHeight="1">
      <c r="A801"/>
      <c r="B801"/>
      <c r="C801"/>
      <c r="D801"/>
      <c r="E801"/>
      <c r="F801"/>
      <c r="G801"/>
      <c r="I801"/>
      <c r="J801"/>
      <c r="K801"/>
      <c r="L801"/>
      <c r="M801"/>
      <c r="N801"/>
      <c r="O801"/>
      <c r="Q801" s="305" t="str">
        <f>'Look Up Values'!AE798</f>
        <v>191303 sludges from soil remediation containing hazardous substances</v>
      </c>
      <c r="R801" s="177" t="s">
        <v>100</v>
      </c>
      <c r="S801" s="296" t="str">
        <f t="shared" si="41"/>
        <v>191303 sludges from soil remediation containing hazardous substances</v>
      </c>
      <c r="T801" s="228"/>
      <c r="U801" s="310" t="str">
        <f>'Look Up Values'!AE798</f>
        <v>191303 sludges from soil remediation containing hazardous substances</v>
      </c>
      <c r="V801" s="177" t="s">
        <v>100</v>
      </c>
      <c r="W801" s="311" t="str">
        <f t="shared" si="42"/>
        <v>191303 sludges from soil remediation containing hazardous substances</v>
      </c>
    </row>
    <row r="802" spans="1:23" ht="33" customHeight="1">
      <c r="A802"/>
      <c r="B802"/>
      <c r="C802"/>
      <c r="D802"/>
      <c r="E802"/>
      <c r="F802"/>
      <c r="G802"/>
      <c r="I802"/>
      <c r="J802"/>
      <c r="K802"/>
      <c r="L802"/>
      <c r="M802"/>
      <c r="N802"/>
      <c r="O802"/>
      <c r="Q802" s="305" t="str">
        <f>'Look Up Values'!AE799</f>
        <v>191304 sludges from soil remediation other than those mentioned in 19 13 03</v>
      </c>
      <c r="R802" s="177" t="s">
        <v>100</v>
      </c>
      <c r="S802" s="296" t="str">
        <f t="shared" si="41"/>
        <v>191304 sludges from soil remediation other than those mentioned in 19 13 03</v>
      </c>
      <c r="T802" s="228"/>
      <c r="U802" s="310" t="str">
        <f>'Look Up Values'!AE799</f>
        <v>191304 sludges from soil remediation other than those mentioned in 19 13 03</v>
      </c>
      <c r="V802" s="177" t="s">
        <v>100</v>
      </c>
      <c r="W802" s="311" t="str">
        <f t="shared" si="42"/>
        <v>191304 sludges from soil remediation other than those mentioned in 19 13 03</v>
      </c>
    </row>
    <row r="803" spans="1:23" ht="33" customHeight="1">
      <c r="A803"/>
      <c r="B803"/>
      <c r="C803"/>
      <c r="D803"/>
      <c r="E803"/>
      <c r="F803"/>
      <c r="G803"/>
      <c r="I803"/>
      <c r="J803"/>
      <c r="K803"/>
      <c r="L803"/>
      <c r="M803"/>
      <c r="N803"/>
      <c r="O803"/>
      <c r="Q803" s="305" t="str">
        <f>'Look Up Values'!AE800</f>
        <v>191305 sludges from groundwater remediation containing hazardous substances</v>
      </c>
      <c r="R803" s="177" t="s">
        <v>100</v>
      </c>
      <c r="S803" s="296" t="str">
        <f t="shared" si="41"/>
        <v>191305 sludges from groundwater remediation containing hazardous substances</v>
      </c>
      <c r="T803" s="228"/>
      <c r="U803" s="310" t="str">
        <f>'Look Up Values'!AE800</f>
        <v>191305 sludges from groundwater remediation containing hazardous substances</v>
      </c>
      <c r="V803" s="177" t="s">
        <v>100</v>
      </c>
      <c r="W803" s="311" t="str">
        <f t="shared" si="42"/>
        <v>191305 sludges from groundwater remediation containing hazardous substances</v>
      </c>
    </row>
    <row r="804" spans="1:23" ht="33" customHeight="1">
      <c r="A804"/>
      <c r="B804"/>
      <c r="C804"/>
      <c r="D804"/>
      <c r="E804"/>
      <c r="F804"/>
      <c r="G804"/>
      <c r="I804"/>
      <c r="J804"/>
      <c r="K804"/>
      <c r="L804"/>
      <c r="M804"/>
      <c r="N804"/>
      <c r="O804"/>
      <c r="Q804" s="305" t="str">
        <f>'Look Up Values'!AE801</f>
        <v>191306 sludges from groundwater remediation other than those mentioned in 19 13 05</v>
      </c>
      <c r="R804" s="177" t="s">
        <v>100</v>
      </c>
      <c r="S804" s="296" t="str">
        <f t="shared" si="41"/>
        <v>191306 sludges from groundwater remediation other than those mentioned in 19 13 05</v>
      </c>
      <c r="T804" s="228"/>
      <c r="U804" s="310" t="str">
        <f>'Look Up Values'!AE801</f>
        <v>191306 sludges from groundwater remediation other than those mentioned in 19 13 05</v>
      </c>
      <c r="V804" s="177" t="s">
        <v>100</v>
      </c>
      <c r="W804" s="311" t="str">
        <f t="shared" si="42"/>
        <v>191306 sludges from groundwater remediation other than those mentioned in 19 13 05</v>
      </c>
    </row>
    <row r="805" spans="1:23" ht="33" customHeight="1">
      <c r="A805"/>
      <c r="B805"/>
      <c r="C805"/>
      <c r="D805"/>
      <c r="E805"/>
      <c r="F805"/>
      <c r="G805"/>
      <c r="I805"/>
      <c r="J805"/>
      <c r="K805"/>
      <c r="L805"/>
      <c r="M805"/>
      <c r="N805"/>
      <c r="O805"/>
      <c r="Q805" s="305" t="str">
        <f>'Look Up Values'!AE802</f>
        <v>191307 aqueous liquid wastes and aqueous concentrates from groundwater remediation containing hazardous substances</v>
      </c>
      <c r="R805" s="177" t="s">
        <v>100</v>
      </c>
      <c r="S805" s="296" t="str">
        <f t="shared" si="41"/>
        <v>191307 aqueous liquid wastes and aqueous concentrates from groundwater remediation containing hazardous substances</v>
      </c>
      <c r="T805" s="228"/>
      <c r="U805" s="310" t="str">
        <f>'Look Up Values'!AE802</f>
        <v>191307 aqueous liquid wastes and aqueous concentrates from groundwater remediation containing hazardous substances</v>
      </c>
      <c r="V805" s="177" t="s">
        <v>100</v>
      </c>
      <c r="W805" s="311" t="str">
        <f t="shared" si="42"/>
        <v>191307 aqueous liquid wastes and aqueous concentrates from groundwater remediation containing hazardous substances</v>
      </c>
    </row>
    <row r="806" spans="1:23" ht="33" customHeight="1">
      <c r="A806"/>
      <c r="B806"/>
      <c r="C806"/>
      <c r="D806"/>
      <c r="E806"/>
      <c r="F806"/>
      <c r="G806"/>
      <c r="I806"/>
      <c r="J806"/>
      <c r="K806"/>
      <c r="L806"/>
      <c r="M806"/>
      <c r="N806"/>
      <c r="O806"/>
      <c r="Q806" s="305" t="str">
        <f>'Look Up Values'!AE803</f>
        <v>191308 aqueous liquid wastes and aqueous concentrates from groundwater remediation other than those mentioned in 19 13 07</v>
      </c>
      <c r="R806" s="177" t="s">
        <v>100</v>
      </c>
      <c r="S806" s="296" t="str">
        <f t="shared" si="41"/>
        <v>191308 aqueous liquid wastes and aqueous concentrates from groundwater remediation other than those mentioned in 19 13 07</v>
      </c>
      <c r="T806" s="228"/>
      <c r="U806" s="310" t="str">
        <f>'Look Up Values'!AE803</f>
        <v>191308 aqueous liquid wastes and aqueous concentrates from groundwater remediation other than those mentioned in 19 13 07</v>
      </c>
      <c r="V806" s="177" t="s">
        <v>100</v>
      </c>
      <c r="W806" s="311" t="str">
        <f t="shared" si="42"/>
        <v>191308 aqueous liquid wastes and aqueous concentrates from groundwater remediation other than those mentioned in 19 13 07</v>
      </c>
    </row>
    <row r="807" spans="1:23" ht="33" customHeight="1">
      <c r="A807"/>
      <c r="B807"/>
      <c r="C807"/>
      <c r="D807"/>
      <c r="E807"/>
      <c r="F807"/>
      <c r="G807"/>
      <c r="I807"/>
      <c r="J807"/>
      <c r="K807"/>
      <c r="L807"/>
      <c r="M807"/>
      <c r="N807"/>
      <c r="O807"/>
      <c r="Q807" s="305" t="str">
        <f>'Look Up Values'!AE804</f>
        <v>200101 paper and cardboard</v>
      </c>
      <c r="R807" s="177" t="s">
        <v>100</v>
      </c>
      <c r="S807" s="296" t="str">
        <f t="shared" si="41"/>
        <v>200101 paper and cardboard</v>
      </c>
      <c r="T807" s="228"/>
      <c r="U807" s="310" t="str">
        <f>'Look Up Values'!AE804</f>
        <v>200101 paper and cardboard</v>
      </c>
      <c r="V807" s="177" t="s">
        <v>100</v>
      </c>
      <c r="W807" s="311" t="str">
        <f t="shared" si="42"/>
        <v>200101 paper and cardboard</v>
      </c>
    </row>
    <row r="808" spans="1:23" ht="33" customHeight="1">
      <c r="A808"/>
      <c r="B808"/>
      <c r="C808"/>
      <c r="D808"/>
      <c r="E808"/>
      <c r="F808"/>
      <c r="G808"/>
      <c r="I808"/>
      <c r="J808"/>
      <c r="K808"/>
      <c r="L808"/>
      <c r="M808"/>
      <c r="N808"/>
      <c r="O808"/>
      <c r="Q808" s="305" t="str">
        <f>'Look Up Values'!AE805</f>
        <v>200102 glass</v>
      </c>
      <c r="R808" s="177" t="s">
        <v>100</v>
      </c>
      <c r="S808" s="296" t="str">
        <f t="shared" si="41"/>
        <v>200102 glass</v>
      </c>
      <c r="T808" s="228"/>
      <c r="U808" s="310" t="str">
        <f>'Look Up Values'!AE805</f>
        <v>200102 glass</v>
      </c>
      <c r="V808" s="177" t="s">
        <v>100</v>
      </c>
      <c r="W808" s="311" t="str">
        <f t="shared" si="42"/>
        <v>200102 glass</v>
      </c>
    </row>
    <row r="809" spans="1:23" ht="33" customHeight="1">
      <c r="A809"/>
      <c r="B809"/>
      <c r="C809"/>
      <c r="D809"/>
      <c r="E809"/>
      <c r="F809"/>
      <c r="G809"/>
      <c r="I809"/>
      <c r="J809"/>
      <c r="K809"/>
      <c r="L809"/>
      <c r="M809"/>
      <c r="N809"/>
      <c r="O809"/>
      <c r="Q809" s="305" t="str">
        <f>'Look Up Values'!AE806</f>
        <v>200108 biodegradable kitchen and canteen waste</v>
      </c>
      <c r="R809" s="177" t="s">
        <v>100</v>
      </c>
      <c r="S809" s="296" t="str">
        <f t="shared" si="41"/>
        <v>200108 biodegradable kitchen and canteen waste</v>
      </c>
      <c r="T809" s="228"/>
      <c r="U809" s="310" t="str">
        <f>'Look Up Values'!AE806</f>
        <v>200108 biodegradable kitchen and canteen waste</v>
      </c>
      <c r="V809" s="177" t="s">
        <v>100</v>
      </c>
      <c r="W809" s="311" t="str">
        <f t="shared" si="42"/>
        <v>200108 biodegradable kitchen and canteen waste</v>
      </c>
    </row>
    <row r="810" spans="1:23" ht="33" customHeight="1">
      <c r="A810"/>
      <c r="B810"/>
      <c r="C810"/>
      <c r="D810"/>
      <c r="E810"/>
      <c r="F810"/>
      <c r="G810"/>
      <c r="I810"/>
      <c r="J810"/>
      <c r="K810"/>
      <c r="L810"/>
      <c r="M810"/>
      <c r="N810"/>
      <c r="O810"/>
      <c r="Q810" s="305" t="str">
        <f>'Look Up Values'!AE807</f>
        <v>200110 clothes</v>
      </c>
      <c r="R810" s="177" t="s">
        <v>100</v>
      </c>
      <c r="S810" s="296" t="str">
        <f t="shared" si="41"/>
        <v>200110 clothes</v>
      </c>
      <c r="T810" s="228"/>
      <c r="U810" s="310" t="str">
        <f>'Look Up Values'!AE807</f>
        <v>200110 clothes</v>
      </c>
      <c r="V810" s="177" t="s">
        <v>100</v>
      </c>
      <c r="W810" s="311" t="str">
        <f t="shared" si="42"/>
        <v>200110 clothes</v>
      </c>
    </row>
    <row r="811" spans="1:23" ht="33" customHeight="1">
      <c r="A811"/>
      <c r="B811"/>
      <c r="C811"/>
      <c r="D811"/>
      <c r="E811"/>
      <c r="F811"/>
      <c r="G811"/>
      <c r="I811"/>
      <c r="J811"/>
      <c r="K811"/>
      <c r="L811"/>
      <c r="M811"/>
      <c r="N811"/>
      <c r="O811"/>
      <c r="Q811" s="305" t="str">
        <f>'Look Up Values'!AE808</f>
        <v>200111 textiles</v>
      </c>
      <c r="R811" s="177" t="s">
        <v>100</v>
      </c>
      <c r="S811" s="296" t="str">
        <f t="shared" si="41"/>
        <v>200111 textiles</v>
      </c>
      <c r="T811" s="228"/>
      <c r="U811" s="310" t="str">
        <f>'Look Up Values'!AE808</f>
        <v>200111 textiles</v>
      </c>
      <c r="V811" s="177" t="s">
        <v>100</v>
      </c>
      <c r="W811" s="311" t="str">
        <f t="shared" si="42"/>
        <v>200111 textiles</v>
      </c>
    </row>
    <row r="812" spans="1:23" ht="33" customHeight="1">
      <c r="A812"/>
      <c r="B812"/>
      <c r="C812"/>
      <c r="D812"/>
      <c r="E812"/>
      <c r="F812"/>
      <c r="G812"/>
      <c r="I812"/>
      <c r="J812"/>
      <c r="K812"/>
      <c r="L812"/>
      <c r="M812"/>
      <c r="N812"/>
      <c r="O812"/>
      <c r="Q812" s="305" t="str">
        <f>'Look Up Values'!AE809</f>
        <v>200113 solvents</v>
      </c>
      <c r="R812" s="177" t="s">
        <v>100</v>
      </c>
      <c r="S812" s="296" t="str">
        <f t="shared" si="41"/>
        <v>200113 solvents</v>
      </c>
      <c r="T812" s="228"/>
      <c r="U812" s="310" t="str">
        <f>'Look Up Values'!AE809</f>
        <v>200113 solvents</v>
      </c>
      <c r="V812" s="177" t="s">
        <v>100</v>
      </c>
      <c r="W812" s="311" t="str">
        <f t="shared" si="42"/>
        <v>200113 solvents</v>
      </c>
    </row>
    <row r="813" spans="1:23" ht="33" customHeight="1">
      <c r="A813"/>
      <c r="B813"/>
      <c r="C813"/>
      <c r="D813"/>
      <c r="E813"/>
      <c r="F813"/>
      <c r="G813"/>
      <c r="I813"/>
      <c r="J813"/>
      <c r="K813"/>
      <c r="L813"/>
      <c r="M813"/>
      <c r="N813"/>
      <c r="O813"/>
      <c r="Q813" s="305" t="str">
        <f>'Look Up Values'!AE810</f>
        <v>200114 acids</v>
      </c>
      <c r="R813" s="177" t="s">
        <v>100</v>
      </c>
      <c r="S813" s="296" t="str">
        <f t="shared" si="41"/>
        <v>200114 acids</v>
      </c>
      <c r="T813" s="228"/>
      <c r="U813" s="310" t="str">
        <f>'Look Up Values'!AE810</f>
        <v>200114 acids</v>
      </c>
      <c r="V813" s="177" t="s">
        <v>100</v>
      </c>
      <c r="W813" s="311" t="str">
        <f t="shared" si="42"/>
        <v>200114 acids</v>
      </c>
    </row>
    <row r="814" spans="1:23" ht="33" customHeight="1">
      <c r="A814"/>
      <c r="B814"/>
      <c r="C814"/>
      <c r="D814"/>
      <c r="E814"/>
      <c r="F814"/>
      <c r="G814"/>
      <c r="I814"/>
      <c r="J814"/>
      <c r="K814"/>
      <c r="L814"/>
      <c r="M814"/>
      <c r="N814"/>
      <c r="O814"/>
      <c r="Q814" s="305" t="str">
        <f>'Look Up Values'!AE811</f>
        <v>200115 alkalines</v>
      </c>
      <c r="R814" s="177" t="s">
        <v>100</v>
      </c>
      <c r="S814" s="296" t="str">
        <f t="shared" si="41"/>
        <v>200115 alkalines</v>
      </c>
      <c r="T814" s="228"/>
      <c r="U814" s="310" t="str">
        <f>'Look Up Values'!AE811</f>
        <v>200115 alkalines</v>
      </c>
      <c r="V814" s="177" t="s">
        <v>100</v>
      </c>
      <c r="W814" s="311" t="str">
        <f t="shared" si="42"/>
        <v>200115 alkalines</v>
      </c>
    </row>
    <row r="815" spans="1:23" ht="33" customHeight="1">
      <c r="A815"/>
      <c r="B815"/>
      <c r="C815"/>
      <c r="D815"/>
      <c r="E815"/>
      <c r="F815"/>
      <c r="G815"/>
      <c r="I815"/>
      <c r="J815"/>
      <c r="K815"/>
      <c r="L815"/>
      <c r="M815"/>
      <c r="N815"/>
      <c r="O815"/>
      <c r="Q815" s="305" t="str">
        <f>'Look Up Values'!AE812</f>
        <v>200117 photochemicals</v>
      </c>
      <c r="R815" s="177" t="s">
        <v>100</v>
      </c>
      <c r="S815" s="296" t="str">
        <f t="shared" si="41"/>
        <v>200117 photochemicals</v>
      </c>
      <c r="T815" s="228"/>
      <c r="U815" s="310" t="str">
        <f>'Look Up Values'!AE812</f>
        <v>200117 photochemicals</v>
      </c>
      <c r="V815" s="177" t="s">
        <v>100</v>
      </c>
      <c r="W815" s="311" t="str">
        <f t="shared" si="42"/>
        <v>200117 photochemicals</v>
      </c>
    </row>
    <row r="816" spans="1:23" ht="33" customHeight="1">
      <c r="A816"/>
      <c r="B816"/>
      <c r="C816"/>
      <c r="D816"/>
      <c r="E816"/>
      <c r="F816"/>
      <c r="G816"/>
      <c r="I816"/>
      <c r="J816"/>
      <c r="K816"/>
      <c r="L816"/>
      <c r="M816"/>
      <c r="N816"/>
      <c r="O816"/>
      <c r="Q816" s="305" t="str">
        <f>'Look Up Values'!AE813</f>
        <v>200119 pesticides</v>
      </c>
      <c r="R816" s="177" t="s">
        <v>100</v>
      </c>
      <c r="S816" s="296" t="str">
        <f t="shared" si="41"/>
        <v>200119 pesticides</v>
      </c>
      <c r="T816" s="228"/>
      <c r="U816" s="310" t="str">
        <f>'Look Up Values'!AE813</f>
        <v>200119 pesticides</v>
      </c>
      <c r="V816" s="177" t="s">
        <v>100</v>
      </c>
      <c r="W816" s="311" t="str">
        <f t="shared" si="42"/>
        <v>200119 pesticides</v>
      </c>
    </row>
    <row r="817" spans="1:23" ht="33" customHeight="1">
      <c r="A817"/>
      <c r="B817"/>
      <c r="C817"/>
      <c r="D817"/>
      <c r="E817"/>
      <c r="F817"/>
      <c r="G817"/>
      <c r="I817"/>
      <c r="J817"/>
      <c r="K817"/>
      <c r="L817"/>
      <c r="M817"/>
      <c r="N817"/>
      <c r="O817"/>
      <c r="Q817" s="305" t="str">
        <f>'Look Up Values'!AE814</f>
        <v>200121 fluorescent tubes and other mercury-containing waste</v>
      </c>
      <c r="R817" s="177" t="s">
        <v>100</v>
      </c>
      <c r="S817" s="296" t="str">
        <f t="shared" si="41"/>
        <v>200121 fluorescent tubes and other mercury-containing waste</v>
      </c>
      <c r="T817" s="228"/>
      <c r="U817" s="310" t="str">
        <f>'Look Up Values'!AE814</f>
        <v>200121 fluorescent tubes and other mercury-containing waste</v>
      </c>
      <c r="V817" s="177" t="s">
        <v>100</v>
      </c>
      <c r="W817" s="311" t="str">
        <f t="shared" si="42"/>
        <v>200121 fluorescent tubes and other mercury-containing waste</v>
      </c>
    </row>
    <row r="818" spans="1:23" ht="33" customHeight="1">
      <c r="A818"/>
      <c r="B818"/>
      <c r="C818"/>
      <c r="D818"/>
      <c r="E818"/>
      <c r="F818"/>
      <c r="G818"/>
      <c r="I818"/>
      <c r="J818"/>
      <c r="K818"/>
      <c r="L818"/>
      <c r="M818"/>
      <c r="N818"/>
      <c r="O818"/>
      <c r="Q818" s="305" t="str">
        <f>'Look Up Values'!AE815</f>
        <v>200123 discarded equipment containing chlorofluorocarbons</v>
      </c>
      <c r="R818" s="177" t="s">
        <v>100</v>
      </c>
      <c r="S818" s="296" t="str">
        <f t="shared" si="41"/>
        <v>200123 discarded equipment containing chlorofluorocarbons</v>
      </c>
      <c r="T818" s="228"/>
      <c r="U818" s="310" t="str">
        <f>'Look Up Values'!AE815</f>
        <v>200123 discarded equipment containing chlorofluorocarbons</v>
      </c>
      <c r="V818" s="177" t="s">
        <v>100</v>
      </c>
      <c r="W818" s="311" t="str">
        <f t="shared" si="42"/>
        <v>200123 discarded equipment containing chlorofluorocarbons</v>
      </c>
    </row>
    <row r="819" spans="1:23" ht="33" customHeight="1">
      <c r="A819"/>
      <c r="B819"/>
      <c r="C819"/>
      <c r="D819"/>
      <c r="E819"/>
      <c r="F819"/>
      <c r="G819"/>
      <c r="I819"/>
      <c r="J819"/>
      <c r="K819"/>
      <c r="L819"/>
      <c r="M819"/>
      <c r="N819"/>
      <c r="O819"/>
      <c r="Q819" s="305" t="str">
        <f>'Look Up Values'!AE816</f>
        <v>200125 edible oil and fat</v>
      </c>
      <c r="R819" s="177" t="s">
        <v>100</v>
      </c>
      <c r="S819" s="296" t="str">
        <f t="shared" si="41"/>
        <v>200125 edible oil and fat</v>
      </c>
      <c r="T819" s="228"/>
      <c r="U819" s="310" t="str">
        <f>'Look Up Values'!AE816</f>
        <v>200125 edible oil and fat</v>
      </c>
      <c r="V819" s="177" t="s">
        <v>100</v>
      </c>
      <c r="W819" s="311" t="str">
        <f t="shared" si="42"/>
        <v>200125 edible oil and fat</v>
      </c>
    </row>
    <row r="820" spans="1:23" ht="33" customHeight="1">
      <c r="A820"/>
      <c r="B820"/>
      <c r="C820"/>
      <c r="D820"/>
      <c r="E820"/>
      <c r="F820"/>
      <c r="G820"/>
      <c r="I820"/>
      <c r="J820"/>
      <c r="K820"/>
      <c r="L820"/>
      <c r="M820"/>
      <c r="N820"/>
      <c r="O820"/>
      <c r="Q820" s="305" t="str">
        <f>'Look Up Values'!AE817</f>
        <v>200126 oil and fat other than those mentioned in 20 01 25</v>
      </c>
      <c r="R820" s="177" t="s">
        <v>100</v>
      </c>
      <c r="S820" s="296" t="str">
        <f t="shared" si="41"/>
        <v>200126 oil and fat other than those mentioned in 20 01 25</v>
      </c>
      <c r="T820" s="228"/>
      <c r="U820" s="310" t="str">
        <f>'Look Up Values'!AE817</f>
        <v>200126 oil and fat other than those mentioned in 20 01 25</v>
      </c>
      <c r="V820" s="177" t="s">
        <v>100</v>
      </c>
      <c r="W820" s="311" t="str">
        <f t="shared" si="42"/>
        <v>200126 oil and fat other than those mentioned in 20 01 25</v>
      </c>
    </row>
    <row r="821" spans="1:23" ht="33" customHeight="1">
      <c r="A821"/>
      <c r="B821"/>
      <c r="C821"/>
      <c r="D821"/>
      <c r="E821"/>
      <c r="F821"/>
      <c r="G821"/>
      <c r="I821"/>
      <c r="J821"/>
      <c r="K821"/>
      <c r="L821"/>
      <c r="M821"/>
      <c r="N821"/>
      <c r="O821"/>
      <c r="Q821" s="305" t="str">
        <f>'Look Up Values'!AE818</f>
        <v>200127 paint, inks, adhesives and resins containing hazardous substances</v>
      </c>
      <c r="R821" s="177" t="s">
        <v>100</v>
      </c>
      <c r="S821" s="296" t="str">
        <f t="shared" si="41"/>
        <v>200127 paint, inks, adhesives and resins containing hazardous substances</v>
      </c>
      <c r="T821" s="228"/>
      <c r="U821" s="310" t="str">
        <f>'Look Up Values'!AE818</f>
        <v>200127 paint, inks, adhesives and resins containing hazardous substances</v>
      </c>
      <c r="V821" s="177" t="s">
        <v>100</v>
      </c>
      <c r="W821" s="311" t="str">
        <f t="shared" si="42"/>
        <v>200127 paint, inks, adhesives and resins containing hazardous substances</v>
      </c>
    </row>
    <row r="822" spans="1:23" ht="33" customHeight="1">
      <c r="A822"/>
      <c r="B822"/>
      <c r="C822"/>
      <c r="D822"/>
      <c r="E822"/>
      <c r="F822"/>
      <c r="G822"/>
      <c r="I822"/>
      <c r="J822"/>
      <c r="K822"/>
      <c r="L822"/>
      <c r="M822"/>
      <c r="N822"/>
      <c r="O822"/>
      <c r="Q822" s="305" t="str">
        <f>'Look Up Values'!AE819</f>
        <v>200128 paint, inks, adhesives and resins other than those mentioned in 20 01 27</v>
      </c>
      <c r="R822" s="177" t="s">
        <v>100</v>
      </c>
      <c r="S822" s="296" t="str">
        <f t="shared" si="41"/>
        <v>200128 paint, inks, adhesives and resins other than those mentioned in 20 01 27</v>
      </c>
      <c r="T822" s="228"/>
      <c r="U822" s="310" t="str">
        <f>'Look Up Values'!AE819</f>
        <v>200128 paint, inks, adhesives and resins other than those mentioned in 20 01 27</v>
      </c>
      <c r="V822" s="177" t="s">
        <v>100</v>
      </c>
      <c r="W822" s="311" t="str">
        <f t="shared" si="42"/>
        <v>200128 paint, inks, adhesives and resins other than those mentioned in 20 01 27</v>
      </c>
    </row>
    <row r="823" spans="1:23" ht="33" customHeight="1">
      <c r="A823"/>
      <c r="B823"/>
      <c r="C823"/>
      <c r="D823"/>
      <c r="E823"/>
      <c r="F823"/>
      <c r="G823"/>
      <c r="I823"/>
      <c r="J823"/>
      <c r="K823"/>
      <c r="L823"/>
      <c r="M823"/>
      <c r="N823"/>
      <c r="O823"/>
      <c r="Q823" s="305" t="str">
        <f>'Look Up Values'!AE820</f>
        <v>200129 detergents containing hazardous substances</v>
      </c>
      <c r="R823" s="177" t="s">
        <v>100</v>
      </c>
      <c r="S823" s="296" t="str">
        <f t="shared" si="41"/>
        <v>200129 detergents containing hazardous substances</v>
      </c>
      <c r="T823" s="228"/>
      <c r="U823" s="310" t="str">
        <f>'Look Up Values'!AE820</f>
        <v>200129 detergents containing hazardous substances</v>
      </c>
      <c r="V823" s="177" t="s">
        <v>100</v>
      </c>
      <c r="W823" s="311" t="str">
        <f t="shared" si="42"/>
        <v>200129 detergents containing hazardous substances</v>
      </c>
    </row>
    <row r="824" spans="1:23" ht="33" customHeight="1">
      <c r="A824"/>
      <c r="B824"/>
      <c r="C824"/>
      <c r="D824"/>
      <c r="E824"/>
      <c r="F824"/>
      <c r="G824"/>
      <c r="I824"/>
      <c r="J824"/>
      <c r="K824"/>
      <c r="L824"/>
      <c r="M824"/>
      <c r="N824"/>
      <c r="O824"/>
      <c r="Q824" s="305" t="str">
        <f>'Look Up Values'!AE821</f>
        <v>200130 detergents other than those mentioned in 20 01 29</v>
      </c>
      <c r="R824" s="177" t="s">
        <v>100</v>
      </c>
      <c r="S824" s="296" t="str">
        <f t="shared" si="41"/>
        <v>200130 detergents other than those mentioned in 20 01 29</v>
      </c>
      <c r="T824" s="228"/>
      <c r="U824" s="310" t="str">
        <f>'Look Up Values'!AE821</f>
        <v>200130 detergents other than those mentioned in 20 01 29</v>
      </c>
      <c r="V824" s="177" t="s">
        <v>100</v>
      </c>
      <c r="W824" s="311" t="str">
        <f t="shared" si="42"/>
        <v>200130 detergents other than those mentioned in 20 01 29</v>
      </c>
    </row>
    <row r="825" spans="1:23" ht="33" customHeight="1">
      <c r="A825"/>
      <c r="B825"/>
      <c r="C825"/>
      <c r="D825"/>
      <c r="E825"/>
      <c r="F825"/>
      <c r="G825"/>
      <c r="I825"/>
      <c r="J825"/>
      <c r="K825"/>
      <c r="L825"/>
      <c r="M825"/>
      <c r="N825"/>
      <c r="O825"/>
      <c r="Q825" s="305" t="str">
        <f>'Look Up Values'!AE822</f>
        <v>200131 cytotoxic and cytostatic medicines</v>
      </c>
      <c r="R825" s="177" t="s">
        <v>100</v>
      </c>
      <c r="S825" s="296" t="str">
        <f t="shared" si="41"/>
        <v>200131 cytotoxic and cytostatic medicines</v>
      </c>
      <c r="T825" s="228"/>
      <c r="U825" s="310" t="str">
        <f>'Look Up Values'!AE822</f>
        <v>200131 cytotoxic and cytostatic medicines</v>
      </c>
      <c r="V825" s="177" t="s">
        <v>100</v>
      </c>
      <c r="W825" s="311" t="str">
        <f t="shared" si="42"/>
        <v>200131 cytotoxic and cytostatic medicines</v>
      </c>
    </row>
    <row r="826" spans="1:23" ht="33" customHeight="1">
      <c r="A826"/>
      <c r="B826"/>
      <c r="C826"/>
      <c r="D826"/>
      <c r="E826"/>
      <c r="F826"/>
      <c r="G826"/>
      <c r="I826"/>
      <c r="J826"/>
      <c r="K826"/>
      <c r="L826"/>
      <c r="M826"/>
      <c r="N826"/>
      <c r="O826"/>
      <c r="Q826" s="305" t="str">
        <f>'Look Up Values'!AE823</f>
        <v>200132 medicines other than those mentioned in 20 01 31</v>
      </c>
      <c r="R826" s="177" t="s">
        <v>100</v>
      </c>
      <c r="S826" s="296" t="str">
        <f t="shared" si="41"/>
        <v>200132 medicines other than those mentioned in 20 01 31</v>
      </c>
      <c r="T826" s="228"/>
      <c r="U826" s="310" t="str">
        <f>'Look Up Values'!AE823</f>
        <v>200132 medicines other than those mentioned in 20 01 31</v>
      </c>
      <c r="V826" s="177" t="s">
        <v>100</v>
      </c>
      <c r="W826" s="311" t="str">
        <f t="shared" si="42"/>
        <v>200132 medicines other than those mentioned in 20 01 31</v>
      </c>
    </row>
    <row r="827" spans="1:23" ht="33" customHeight="1">
      <c r="A827"/>
      <c r="B827"/>
      <c r="C827"/>
      <c r="D827"/>
      <c r="E827"/>
      <c r="F827"/>
      <c r="G827"/>
      <c r="I827"/>
      <c r="J827"/>
      <c r="K827"/>
      <c r="L827"/>
      <c r="M827"/>
      <c r="N827"/>
      <c r="O827"/>
      <c r="Q827" s="305" t="str">
        <f>'Look Up Values'!AE824</f>
        <v>200133 batteries and accumulators included in 16 06 01, 16 06 02 or 16 06 03 and unsorted batteries and accumulators containing these batteries</v>
      </c>
      <c r="R827" s="177" t="s">
        <v>100</v>
      </c>
      <c r="S827" s="296" t="str">
        <f t="shared" si="41"/>
        <v>200133 batteries and accumulators included in 16 06 01, 16 06 02 or 16 06 03 and unsorted batteries and accumulators containing these batteries</v>
      </c>
      <c r="T827" s="228"/>
      <c r="U827" s="310" t="str">
        <f>'Look Up Values'!AE824</f>
        <v>200133 batteries and accumulators included in 16 06 01, 16 06 02 or 16 06 03 and unsorted batteries and accumulators containing these batteries</v>
      </c>
      <c r="V827" s="177" t="s">
        <v>100</v>
      </c>
      <c r="W827" s="311" t="str">
        <f t="shared" si="42"/>
        <v>200133 batteries and accumulators included in 16 06 01, 16 06 02 or 16 06 03 and unsorted batteries and accumulators containing these batteries</v>
      </c>
    </row>
    <row r="828" spans="1:23" ht="33" customHeight="1">
      <c r="A828"/>
      <c r="B828"/>
      <c r="C828"/>
      <c r="D828"/>
      <c r="E828"/>
      <c r="F828"/>
      <c r="G828"/>
      <c r="I828"/>
      <c r="J828"/>
      <c r="K828"/>
      <c r="L828"/>
      <c r="M828"/>
      <c r="N828"/>
      <c r="O828"/>
      <c r="Q828" s="305" t="str">
        <f>'Look Up Values'!AE825</f>
        <v>200134 batteries and accumulators other than those mentioned in 20 01 33</v>
      </c>
      <c r="R828" s="177" t="s">
        <v>100</v>
      </c>
      <c r="S828" s="296" t="str">
        <f t="shared" si="41"/>
        <v>200134 batteries and accumulators other than those mentioned in 20 01 33</v>
      </c>
      <c r="T828" s="228"/>
      <c r="U828" s="310" t="str">
        <f>'Look Up Values'!AE825</f>
        <v>200134 batteries and accumulators other than those mentioned in 20 01 33</v>
      </c>
      <c r="V828" s="177" t="s">
        <v>100</v>
      </c>
      <c r="W828" s="311" t="str">
        <f t="shared" si="42"/>
        <v>200134 batteries and accumulators other than those mentioned in 20 01 33</v>
      </c>
    </row>
    <row r="829" spans="1:23" ht="33" customHeight="1">
      <c r="A829"/>
      <c r="B829"/>
      <c r="C829"/>
      <c r="D829"/>
      <c r="E829"/>
      <c r="F829"/>
      <c r="G829"/>
      <c r="I829"/>
      <c r="J829"/>
      <c r="K829"/>
      <c r="L829"/>
      <c r="M829"/>
      <c r="N829"/>
      <c r="O829"/>
      <c r="Q829" s="305" t="str">
        <f>'Look Up Values'!AE826</f>
        <v>200135 discarded electrical and electronic equipment other than those mentioned in 20 01 21 and 20 01 23 containing hazardous components ( 6 )</v>
      </c>
      <c r="R829" s="177" t="s">
        <v>100</v>
      </c>
      <c r="S829" s="296" t="str">
        <f t="shared" si="41"/>
        <v>200135 discarded electrical and electronic equipment other than those mentioned in 20 01 21 and 20 01 23 containing hazardous components ( 6 )</v>
      </c>
      <c r="T829" s="228"/>
      <c r="U829" s="310" t="str">
        <f>'Look Up Values'!AE826</f>
        <v>200135 discarded electrical and electronic equipment other than those mentioned in 20 01 21 and 20 01 23 containing hazardous components ( 6 )</v>
      </c>
      <c r="V829" s="177" t="s">
        <v>100</v>
      </c>
      <c r="W829" s="311" t="str">
        <f t="shared" si="42"/>
        <v>200135 discarded electrical and electronic equipment other than those mentioned in 20 01 21 and 20 01 23 containing hazardous components ( 6 )</v>
      </c>
    </row>
    <row r="830" spans="1:23" ht="33" customHeight="1">
      <c r="A830"/>
      <c r="B830"/>
      <c r="C830"/>
      <c r="D830"/>
      <c r="E830"/>
      <c r="F830"/>
      <c r="G830"/>
      <c r="I830"/>
      <c r="J830"/>
      <c r="K830"/>
      <c r="L830"/>
      <c r="M830"/>
      <c r="N830"/>
      <c r="O830"/>
      <c r="Q830" s="305" t="str">
        <f>'Look Up Values'!AE827</f>
        <v>200136 discarded electrical and electronic equipment other than those mentioned in 20 01 21, 20 01 23 and 20 01 35</v>
      </c>
      <c r="R830" s="177" t="s">
        <v>100</v>
      </c>
      <c r="S830" s="296" t="str">
        <f t="shared" si="41"/>
        <v>200136 discarded electrical and electronic equipment other than those mentioned in 20 01 21, 20 01 23 and 20 01 35</v>
      </c>
      <c r="T830" s="228"/>
      <c r="U830" s="310" t="str">
        <f>'Look Up Values'!AE827</f>
        <v>200136 discarded electrical and electronic equipment other than those mentioned in 20 01 21, 20 01 23 and 20 01 35</v>
      </c>
      <c r="V830" s="177" t="s">
        <v>100</v>
      </c>
      <c r="W830" s="311" t="str">
        <f t="shared" si="42"/>
        <v>200136 discarded electrical and electronic equipment other than those mentioned in 20 01 21, 20 01 23 and 20 01 35</v>
      </c>
    </row>
    <row r="831" spans="1:23" ht="33" customHeight="1">
      <c r="A831"/>
      <c r="B831"/>
      <c r="C831"/>
      <c r="D831"/>
      <c r="E831"/>
      <c r="F831"/>
      <c r="G831"/>
      <c r="I831"/>
      <c r="J831"/>
      <c r="K831"/>
      <c r="L831"/>
      <c r="M831"/>
      <c r="N831"/>
      <c r="O831"/>
      <c r="Q831" s="305" t="str">
        <f>'Look Up Values'!AE828</f>
        <v>200137 wood containing hazardous substances</v>
      </c>
      <c r="R831" s="177" t="s">
        <v>100</v>
      </c>
      <c r="S831" s="296" t="str">
        <f t="shared" si="41"/>
        <v>200137 wood containing hazardous substances</v>
      </c>
      <c r="T831" s="228"/>
      <c r="U831" s="310" t="str">
        <f>'Look Up Values'!AE828</f>
        <v>200137 wood containing hazardous substances</v>
      </c>
      <c r="V831" s="177" t="s">
        <v>100</v>
      </c>
      <c r="W831" s="311" t="str">
        <f t="shared" si="42"/>
        <v>200137 wood containing hazardous substances</v>
      </c>
    </row>
    <row r="832" spans="1:23" ht="33" customHeight="1">
      <c r="A832"/>
      <c r="B832"/>
      <c r="C832"/>
      <c r="D832"/>
      <c r="E832"/>
      <c r="F832"/>
      <c r="G832"/>
      <c r="I832"/>
      <c r="J832"/>
      <c r="K832"/>
      <c r="L832"/>
      <c r="M832"/>
      <c r="N832"/>
      <c r="O832"/>
      <c r="Q832" s="305" t="str">
        <f>'Look Up Values'!AE829</f>
        <v>200138 wood other than that mentioned in 20 01 37</v>
      </c>
      <c r="R832" s="177" t="s">
        <v>100</v>
      </c>
      <c r="S832" s="296" t="str">
        <f t="shared" si="41"/>
        <v>200138 wood other than that mentioned in 20 01 37</v>
      </c>
      <c r="T832" s="228"/>
      <c r="U832" s="310" t="str">
        <f>'Look Up Values'!AE829</f>
        <v>200138 wood other than that mentioned in 20 01 37</v>
      </c>
      <c r="V832" s="177" t="s">
        <v>100</v>
      </c>
      <c r="W832" s="311" t="str">
        <f t="shared" si="42"/>
        <v>200138 wood other than that mentioned in 20 01 37</v>
      </c>
    </row>
    <row r="833" spans="1:23" ht="33" customHeight="1">
      <c r="A833"/>
      <c r="B833"/>
      <c r="C833"/>
      <c r="D833"/>
      <c r="E833"/>
      <c r="F833"/>
      <c r="G833"/>
      <c r="I833"/>
      <c r="J833"/>
      <c r="K833"/>
      <c r="L833"/>
      <c r="M833"/>
      <c r="N833"/>
      <c r="O833"/>
      <c r="Q833" s="305" t="str">
        <f>'Look Up Values'!AE830</f>
        <v>200139 plastics</v>
      </c>
      <c r="R833" s="177" t="s">
        <v>100</v>
      </c>
      <c r="S833" s="296" t="str">
        <f t="shared" si="41"/>
        <v>200139 plastics</v>
      </c>
      <c r="T833" s="228"/>
      <c r="U833" s="310" t="str">
        <f>'Look Up Values'!AE830</f>
        <v>200139 plastics</v>
      </c>
      <c r="V833" s="177" t="s">
        <v>100</v>
      </c>
      <c r="W833" s="311" t="str">
        <f t="shared" si="42"/>
        <v>200139 plastics</v>
      </c>
    </row>
    <row r="834" spans="1:23" ht="33" customHeight="1">
      <c r="A834"/>
      <c r="B834"/>
      <c r="C834"/>
      <c r="D834"/>
      <c r="E834"/>
      <c r="F834"/>
      <c r="G834"/>
      <c r="I834"/>
      <c r="J834"/>
      <c r="K834"/>
      <c r="L834"/>
      <c r="M834"/>
      <c r="N834"/>
      <c r="O834"/>
      <c r="Q834" s="305" t="str">
        <f>'Look Up Values'!AE831</f>
        <v>200140 metals</v>
      </c>
      <c r="R834" s="177" t="s">
        <v>100</v>
      </c>
      <c r="S834" s="296" t="str">
        <f t="shared" si="41"/>
        <v>200140 metals</v>
      </c>
      <c r="T834" s="228"/>
      <c r="U834" s="310" t="str">
        <f>'Look Up Values'!AE831</f>
        <v>200140 metals</v>
      </c>
      <c r="V834" s="177" t="s">
        <v>100</v>
      </c>
      <c r="W834" s="311" t="str">
        <f t="shared" si="42"/>
        <v>200140 metals</v>
      </c>
    </row>
    <row r="835" spans="1:23" ht="33" customHeight="1">
      <c r="A835"/>
      <c r="B835"/>
      <c r="C835"/>
      <c r="D835"/>
      <c r="E835"/>
      <c r="F835"/>
      <c r="G835"/>
      <c r="I835"/>
      <c r="J835"/>
      <c r="K835"/>
      <c r="L835"/>
      <c r="M835"/>
      <c r="N835"/>
      <c r="O835"/>
      <c r="Q835" s="305" t="str">
        <f>'Look Up Values'!AE832</f>
        <v>200141 wastes from chimney sweeping</v>
      </c>
      <c r="R835" s="177" t="s">
        <v>100</v>
      </c>
      <c r="S835" s="296" t="str">
        <f t="shared" si="41"/>
        <v>200141 wastes from chimney sweeping</v>
      </c>
      <c r="T835" s="228"/>
      <c r="U835" s="310" t="str">
        <f>'Look Up Values'!AE832</f>
        <v>200141 wastes from chimney sweeping</v>
      </c>
      <c r="V835" s="177" t="s">
        <v>100</v>
      </c>
      <c r="W835" s="311" t="str">
        <f t="shared" si="42"/>
        <v>200141 wastes from chimney sweeping</v>
      </c>
    </row>
    <row r="836" spans="1:23" ht="33" customHeight="1">
      <c r="A836"/>
      <c r="B836"/>
      <c r="C836"/>
      <c r="D836"/>
      <c r="E836"/>
      <c r="F836"/>
      <c r="G836"/>
      <c r="I836"/>
      <c r="J836"/>
      <c r="K836"/>
      <c r="L836"/>
      <c r="M836"/>
      <c r="N836"/>
      <c r="O836"/>
      <c r="Q836" s="305" t="str">
        <f>'Look Up Values'!AE833</f>
        <v>200199 other fractions not otherwise specified</v>
      </c>
      <c r="R836" s="177" t="s">
        <v>100</v>
      </c>
      <c r="S836" s="296" t="str">
        <f t="shared" si="41"/>
        <v>200199 other fractions not otherwise specified</v>
      </c>
      <c r="T836" s="228"/>
      <c r="U836" s="310" t="str">
        <f>'Look Up Values'!AE833</f>
        <v>200199 other fractions not otherwise specified</v>
      </c>
      <c r="V836" s="177" t="s">
        <v>100</v>
      </c>
      <c r="W836" s="311" t="str">
        <f t="shared" si="42"/>
        <v>200199 other fractions not otherwise specified</v>
      </c>
    </row>
    <row r="837" spans="1:23" ht="33" customHeight="1">
      <c r="A837"/>
      <c r="B837"/>
      <c r="C837"/>
      <c r="D837"/>
      <c r="E837"/>
      <c r="F837"/>
      <c r="G837"/>
      <c r="I837"/>
      <c r="J837"/>
      <c r="K837"/>
      <c r="L837"/>
      <c r="M837"/>
      <c r="N837"/>
      <c r="O837"/>
      <c r="Q837" s="305" t="str">
        <f>'Look Up Values'!AE834</f>
        <v>200201 biodegradable waste</v>
      </c>
      <c r="R837" s="177" t="s">
        <v>100</v>
      </c>
      <c r="S837" s="296" t="str">
        <f t="shared" si="41"/>
        <v>200201 biodegradable waste</v>
      </c>
      <c r="T837" s="228"/>
      <c r="U837" s="310" t="str">
        <f>'Look Up Values'!AE834</f>
        <v>200201 biodegradable waste</v>
      </c>
      <c r="V837" s="177" t="s">
        <v>100</v>
      </c>
      <c r="W837" s="311" t="str">
        <f t="shared" si="42"/>
        <v>200201 biodegradable waste</v>
      </c>
    </row>
    <row r="838" spans="1:23" ht="33" customHeight="1">
      <c r="A838"/>
      <c r="B838"/>
      <c r="C838"/>
      <c r="D838"/>
      <c r="E838"/>
      <c r="F838"/>
      <c r="G838"/>
      <c r="I838"/>
      <c r="J838"/>
      <c r="K838"/>
      <c r="L838"/>
      <c r="M838"/>
      <c r="N838"/>
      <c r="O838"/>
      <c r="Q838" s="305" t="str">
        <f>'Look Up Values'!AE835</f>
        <v>200202 soil and stones</v>
      </c>
      <c r="R838" s="177" t="s">
        <v>100</v>
      </c>
      <c r="S838" s="296" t="str">
        <f t="shared" ref="S838:S901" si="43">IF(R838="Yes",Q838,"")</f>
        <v>200202 soil and stones</v>
      </c>
      <c r="T838" s="228"/>
      <c r="U838" s="310" t="str">
        <f>'Look Up Values'!AE835</f>
        <v>200202 soil and stones</v>
      </c>
      <c r="V838" s="177" t="s">
        <v>100</v>
      </c>
      <c r="W838" s="311" t="str">
        <f t="shared" ref="W838:W901" si="44">IF(V838="Yes",U838,"")</f>
        <v>200202 soil and stones</v>
      </c>
    </row>
    <row r="839" spans="1:23" ht="33" customHeight="1">
      <c r="A839"/>
      <c r="B839"/>
      <c r="C839"/>
      <c r="D839"/>
      <c r="E839"/>
      <c r="F839"/>
      <c r="G839"/>
      <c r="I839"/>
      <c r="J839"/>
      <c r="K839"/>
      <c r="L839"/>
      <c r="M839"/>
      <c r="N839"/>
      <c r="O839"/>
      <c r="Q839" s="305" t="str">
        <f>'Look Up Values'!AE836</f>
        <v>200203 other non-biodegradable wastes</v>
      </c>
      <c r="R839" s="177" t="s">
        <v>100</v>
      </c>
      <c r="S839" s="296" t="str">
        <f t="shared" si="43"/>
        <v>200203 other non-biodegradable wastes</v>
      </c>
      <c r="T839" s="228"/>
      <c r="U839" s="310" t="str">
        <f>'Look Up Values'!AE836</f>
        <v>200203 other non-biodegradable wastes</v>
      </c>
      <c r="V839" s="177" t="s">
        <v>100</v>
      </c>
      <c r="W839" s="311" t="str">
        <f t="shared" si="44"/>
        <v>200203 other non-biodegradable wastes</v>
      </c>
    </row>
    <row r="840" spans="1:23" ht="33" customHeight="1">
      <c r="A840"/>
      <c r="B840"/>
      <c r="C840"/>
      <c r="D840"/>
      <c r="E840"/>
      <c r="F840"/>
      <c r="G840"/>
      <c r="I840"/>
      <c r="J840"/>
      <c r="K840"/>
      <c r="L840"/>
      <c r="M840"/>
      <c r="N840"/>
      <c r="O840"/>
      <c r="Q840" s="305" t="str">
        <f>'Look Up Values'!AE837</f>
        <v>200301 mixed municipal waste</v>
      </c>
      <c r="R840" s="177" t="s">
        <v>100</v>
      </c>
      <c r="S840" s="296" t="str">
        <f t="shared" si="43"/>
        <v>200301 mixed municipal waste</v>
      </c>
      <c r="T840" s="228"/>
      <c r="U840" s="310" t="str">
        <f>'Look Up Values'!AE837</f>
        <v>200301 mixed municipal waste</v>
      </c>
      <c r="V840" s="177" t="s">
        <v>100</v>
      </c>
      <c r="W840" s="311" t="str">
        <f t="shared" si="44"/>
        <v>200301 mixed municipal waste</v>
      </c>
    </row>
    <row r="841" spans="1:23" ht="33" customHeight="1">
      <c r="A841"/>
      <c r="B841"/>
      <c r="C841"/>
      <c r="D841"/>
      <c r="E841"/>
      <c r="F841"/>
      <c r="G841"/>
      <c r="I841"/>
      <c r="J841"/>
      <c r="K841"/>
      <c r="L841"/>
      <c r="M841"/>
      <c r="N841"/>
      <c r="O841"/>
      <c r="Q841" s="305" t="str">
        <f>'Look Up Values'!AE838</f>
        <v>200302 waste from markets</v>
      </c>
      <c r="R841" s="177" t="s">
        <v>100</v>
      </c>
      <c r="S841" s="296" t="str">
        <f t="shared" si="43"/>
        <v>200302 waste from markets</v>
      </c>
      <c r="T841" s="228"/>
      <c r="U841" s="310" t="str">
        <f>'Look Up Values'!AE838</f>
        <v>200302 waste from markets</v>
      </c>
      <c r="V841" s="177" t="s">
        <v>100</v>
      </c>
      <c r="W841" s="311" t="str">
        <f t="shared" si="44"/>
        <v>200302 waste from markets</v>
      </c>
    </row>
    <row r="842" spans="1:23" ht="33" customHeight="1">
      <c r="A842"/>
      <c r="B842"/>
      <c r="C842"/>
      <c r="D842"/>
      <c r="E842"/>
      <c r="F842"/>
      <c r="G842"/>
      <c r="I842"/>
      <c r="J842"/>
      <c r="K842"/>
      <c r="L842"/>
      <c r="M842"/>
      <c r="N842"/>
      <c r="O842"/>
      <c r="Q842" s="305" t="str">
        <f>'Look Up Values'!AE839</f>
        <v>200303 street-cleaning residues</v>
      </c>
      <c r="R842" s="177" t="s">
        <v>100</v>
      </c>
      <c r="S842" s="296" t="str">
        <f t="shared" si="43"/>
        <v>200303 street-cleaning residues</v>
      </c>
      <c r="T842" s="228"/>
      <c r="U842" s="310" t="str">
        <f>'Look Up Values'!AE839</f>
        <v>200303 street-cleaning residues</v>
      </c>
      <c r="V842" s="177" t="s">
        <v>100</v>
      </c>
      <c r="W842" s="311" t="str">
        <f t="shared" si="44"/>
        <v>200303 street-cleaning residues</v>
      </c>
    </row>
    <row r="843" spans="1:23" ht="33" customHeight="1">
      <c r="A843"/>
      <c r="B843"/>
      <c r="C843"/>
      <c r="D843"/>
      <c r="E843"/>
      <c r="F843"/>
      <c r="G843"/>
      <c r="I843"/>
      <c r="J843"/>
      <c r="K843"/>
      <c r="L843"/>
      <c r="M843"/>
      <c r="N843"/>
      <c r="O843"/>
      <c r="Q843" s="305" t="str">
        <f>'Look Up Values'!AE840</f>
        <v>200304 septic tank sludge</v>
      </c>
      <c r="R843" s="177" t="s">
        <v>100</v>
      </c>
      <c r="S843" s="296" t="str">
        <f t="shared" si="43"/>
        <v>200304 septic tank sludge</v>
      </c>
      <c r="T843" s="228"/>
      <c r="U843" s="310" t="str">
        <f>'Look Up Values'!AE840</f>
        <v>200304 septic tank sludge</v>
      </c>
      <c r="V843" s="177" t="s">
        <v>100</v>
      </c>
      <c r="W843" s="311" t="str">
        <f t="shared" si="44"/>
        <v>200304 septic tank sludge</v>
      </c>
    </row>
    <row r="844" spans="1:23" ht="33" customHeight="1">
      <c r="A844"/>
      <c r="B844"/>
      <c r="C844"/>
      <c r="D844"/>
      <c r="E844"/>
      <c r="F844"/>
      <c r="G844"/>
      <c r="I844"/>
      <c r="J844"/>
      <c r="K844"/>
      <c r="L844"/>
      <c r="M844"/>
      <c r="N844"/>
      <c r="O844"/>
      <c r="Q844" s="305" t="str">
        <f>'Look Up Values'!AE841</f>
        <v>200306 waste from sewage cleaning</v>
      </c>
      <c r="R844" s="177" t="s">
        <v>100</v>
      </c>
      <c r="S844" s="296" t="str">
        <f t="shared" si="43"/>
        <v>200306 waste from sewage cleaning</v>
      </c>
      <c r="T844" s="228"/>
      <c r="U844" s="310" t="str">
        <f>'Look Up Values'!AE841</f>
        <v>200306 waste from sewage cleaning</v>
      </c>
      <c r="V844" s="177" t="s">
        <v>100</v>
      </c>
      <c r="W844" s="311" t="str">
        <f t="shared" si="44"/>
        <v>200306 waste from sewage cleaning</v>
      </c>
    </row>
    <row r="845" spans="1:23" ht="33" customHeight="1">
      <c r="A845"/>
      <c r="B845"/>
      <c r="C845"/>
      <c r="D845"/>
      <c r="E845"/>
      <c r="F845"/>
      <c r="G845"/>
      <c r="I845"/>
      <c r="J845"/>
      <c r="K845"/>
      <c r="L845"/>
      <c r="M845"/>
      <c r="N845"/>
      <c r="O845"/>
      <c r="Q845" s="305" t="str">
        <f>'Look Up Values'!AE842</f>
        <v>200307 bulky waste</v>
      </c>
      <c r="R845" s="177" t="s">
        <v>100</v>
      </c>
      <c r="S845" s="296" t="str">
        <f t="shared" si="43"/>
        <v>200307 bulky waste</v>
      </c>
      <c r="T845" s="228"/>
      <c r="U845" s="310" t="str">
        <f>'Look Up Values'!AE842</f>
        <v>200307 bulky waste</v>
      </c>
      <c r="V845" s="177" t="s">
        <v>100</v>
      </c>
      <c r="W845" s="311" t="str">
        <f t="shared" si="44"/>
        <v>200307 bulky waste</v>
      </c>
    </row>
    <row r="846" spans="1:23" ht="33" customHeight="1">
      <c r="A846"/>
      <c r="B846"/>
      <c r="C846"/>
      <c r="D846"/>
      <c r="E846"/>
      <c r="F846"/>
      <c r="G846"/>
      <c r="I846"/>
      <c r="J846"/>
      <c r="K846"/>
      <c r="L846"/>
      <c r="M846"/>
      <c r="N846"/>
      <c r="O846"/>
      <c r="Q846" s="305" t="str">
        <f>'Look Up Values'!AE843</f>
        <v>200399 municipal wastes not otherwise specified</v>
      </c>
      <c r="R846" s="177" t="s">
        <v>100</v>
      </c>
      <c r="S846" s="296" t="str">
        <f t="shared" si="43"/>
        <v>200399 municipal wastes not otherwise specified</v>
      </c>
      <c r="T846" s="228"/>
      <c r="U846" s="310" t="str">
        <f>'Look Up Values'!AE843</f>
        <v>200399 municipal wastes not otherwise specified</v>
      </c>
      <c r="V846" s="177" t="s">
        <v>100</v>
      </c>
      <c r="W846" s="311" t="str">
        <f t="shared" si="44"/>
        <v>200399 municipal wastes not otherwise specified</v>
      </c>
    </row>
    <row r="847" spans="1:23" ht="33" customHeight="1">
      <c r="A847"/>
      <c r="B847"/>
      <c r="C847"/>
      <c r="D847"/>
      <c r="E847"/>
      <c r="F847"/>
      <c r="G847"/>
      <c r="I847"/>
      <c r="J847"/>
      <c r="K847"/>
      <c r="L847"/>
      <c r="M847"/>
      <c r="N847"/>
      <c r="O847"/>
      <c r="Q847" s="306" t="str">
        <f>'Look Up Values'!G2</f>
        <v>010101</v>
      </c>
      <c r="R847" s="302" t="str">
        <f>IFERROR(INDEX($R$5:$R$846,MATCH(U5,$U$5:$U$846,0)),"")</f>
        <v>Yes</v>
      </c>
      <c r="S847" s="296" t="str">
        <f t="shared" si="43"/>
        <v>010101</v>
      </c>
      <c r="T847" s="229"/>
      <c r="U847" s="312" t="str">
        <f>'Look Up Values'!G2</f>
        <v>010101</v>
      </c>
      <c r="V847" s="302" t="str">
        <f>IFERROR(INDEX($V$5:$V$846,MATCH(U5,$W$5:$W$846,0)),"")</f>
        <v>Yes</v>
      </c>
      <c r="W847" s="311" t="str">
        <f t="shared" si="44"/>
        <v>010101</v>
      </c>
    </row>
    <row r="848" spans="1:23" ht="33" customHeight="1">
      <c r="A848"/>
      <c r="B848"/>
      <c r="C848"/>
      <c r="D848"/>
      <c r="E848"/>
      <c r="F848"/>
      <c r="G848"/>
      <c r="I848"/>
      <c r="J848"/>
      <c r="K848"/>
      <c r="L848"/>
      <c r="M848"/>
      <c r="N848"/>
      <c r="O848"/>
      <c r="Q848" s="306" t="str">
        <f>'Look Up Values'!G3</f>
        <v>010102</v>
      </c>
      <c r="R848" s="302" t="str">
        <f t="shared" ref="R848:R911" si="45">IFERROR(INDEX($R$5:$R$846,MATCH(U6,$U$5:$U$846,0)),"")</f>
        <v>Yes</v>
      </c>
      <c r="S848" s="296" t="str">
        <f t="shared" si="43"/>
        <v>010102</v>
      </c>
      <c r="T848" s="229"/>
      <c r="U848" s="312" t="str">
        <f>'Look Up Values'!G3</f>
        <v>010102</v>
      </c>
      <c r="V848" s="302" t="str">
        <f t="shared" ref="V848:V911" si="46">IFERROR(INDEX($V$5:$V$846,MATCH(W6,$W$5:$W$846,0)),"")</f>
        <v>Yes</v>
      </c>
      <c r="W848" s="311" t="str">
        <f t="shared" si="44"/>
        <v>010102</v>
      </c>
    </row>
    <row r="849" spans="1:23" ht="33" customHeight="1">
      <c r="A849"/>
      <c r="B849"/>
      <c r="C849"/>
      <c r="D849"/>
      <c r="E849"/>
      <c r="F849"/>
      <c r="G849"/>
      <c r="I849"/>
      <c r="J849"/>
      <c r="K849"/>
      <c r="L849"/>
      <c r="M849"/>
      <c r="N849"/>
      <c r="O849"/>
      <c r="Q849" s="306" t="str">
        <f>'Look Up Values'!G4</f>
        <v>010304</v>
      </c>
      <c r="R849" s="302" t="str">
        <f t="shared" si="45"/>
        <v>Yes</v>
      </c>
      <c r="S849" s="296" t="str">
        <f t="shared" si="43"/>
        <v>010304</v>
      </c>
      <c r="T849" s="229"/>
      <c r="U849" s="312" t="str">
        <f>'Look Up Values'!G4</f>
        <v>010304</v>
      </c>
      <c r="V849" s="302" t="str">
        <f t="shared" si="46"/>
        <v>Yes</v>
      </c>
      <c r="W849" s="311" t="str">
        <f t="shared" si="44"/>
        <v>010304</v>
      </c>
    </row>
    <row r="850" spans="1:23" ht="33" customHeight="1">
      <c r="A850"/>
      <c r="B850"/>
      <c r="C850"/>
      <c r="D850"/>
      <c r="E850"/>
      <c r="F850"/>
      <c r="G850"/>
      <c r="I850"/>
      <c r="J850"/>
      <c r="K850"/>
      <c r="L850"/>
      <c r="M850"/>
      <c r="N850"/>
      <c r="O850"/>
      <c r="Q850" s="306" t="str">
        <f>'Look Up Values'!G5</f>
        <v>010305</v>
      </c>
      <c r="R850" s="302" t="str">
        <f t="shared" si="45"/>
        <v>Yes</v>
      </c>
      <c r="S850" s="296" t="str">
        <f t="shared" si="43"/>
        <v>010305</v>
      </c>
      <c r="T850" s="229"/>
      <c r="U850" s="312" t="str">
        <f>'Look Up Values'!G5</f>
        <v>010305</v>
      </c>
      <c r="V850" s="302" t="str">
        <f t="shared" si="46"/>
        <v>Yes</v>
      </c>
      <c r="W850" s="311" t="str">
        <f t="shared" si="44"/>
        <v>010305</v>
      </c>
    </row>
    <row r="851" spans="1:23" ht="33" customHeight="1">
      <c r="A851"/>
      <c r="B851"/>
      <c r="C851"/>
      <c r="D851"/>
      <c r="E851"/>
      <c r="F851"/>
      <c r="G851"/>
      <c r="I851"/>
      <c r="J851"/>
      <c r="K851"/>
      <c r="L851"/>
      <c r="M851"/>
      <c r="N851"/>
      <c r="O851"/>
      <c r="Q851" s="306" t="str">
        <f>'Look Up Values'!G6</f>
        <v>010306</v>
      </c>
      <c r="R851" s="302" t="str">
        <f t="shared" si="45"/>
        <v>Yes</v>
      </c>
      <c r="S851" s="296" t="str">
        <f t="shared" si="43"/>
        <v>010306</v>
      </c>
      <c r="T851" s="229"/>
      <c r="U851" s="312" t="str">
        <f>'Look Up Values'!G6</f>
        <v>010306</v>
      </c>
      <c r="V851" s="302" t="str">
        <f t="shared" si="46"/>
        <v>Yes</v>
      </c>
      <c r="W851" s="311" t="str">
        <f t="shared" si="44"/>
        <v>010306</v>
      </c>
    </row>
    <row r="852" spans="1:23" ht="33" customHeight="1">
      <c r="A852"/>
      <c r="B852"/>
      <c r="C852"/>
      <c r="D852"/>
      <c r="E852"/>
      <c r="F852"/>
      <c r="G852"/>
      <c r="I852"/>
      <c r="J852"/>
      <c r="K852"/>
      <c r="L852"/>
      <c r="M852"/>
      <c r="N852"/>
      <c r="O852"/>
      <c r="Q852" s="306" t="str">
        <f>'Look Up Values'!G7</f>
        <v>010307</v>
      </c>
      <c r="R852" s="302" t="str">
        <f t="shared" si="45"/>
        <v>Yes</v>
      </c>
      <c r="S852" s="296" t="str">
        <f t="shared" si="43"/>
        <v>010307</v>
      </c>
      <c r="T852" s="229"/>
      <c r="U852" s="312" t="str">
        <f>'Look Up Values'!G7</f>
        <v>010307</v>
      </c>
      <c r="V852" s="302" t="str">
        <f t="shared" si="46"/>
        <v>Yes</v>
      </c>
      <c r="W852" s="311" t="str">
        <f t="shared" si="44"/>
        <v>010307</v>
      </c>
    </row>
    <row r="853" spans="1:23" ht="33" customHeight="1">
      <c r="A853"/>
      <c r="B853"/>
      <c r="C853"/>
      <c r="D853"/>
      <c r="E853"/>
      <c r="F853"/>
      <c r="G853"/>
      <c r="I853"/>
      <c r="J853"/>
      <c r="K853"/>
      <c r="L853"/>
      <c r="M853"/>
      <c r="N853"/>
      <c r="O853"/>
      <c r="Q853" s="306" t="str">
        <f>'Look Up Values'!G8</f>
        <v>010308</v>
      </c>
      <c r="R853" s="302" t="str">
        <f t="shared" si="45"/>
        <v>Yes</v>
      </c>
      <c r="S853" s="296" t="str">
        <f t="shared" si="43"/>
        <v>010308</v>
      </c>
      <c r="T853" s="229"/>
      <c r="U853" s="312" t="str">
        <f>'Look Up Values'!G8</f>
        <v>010308</v>
      </c>
      <c r="V853" s="302" t="str">
        <f t="shared" si="46"/>
        <v>Yes</v>
      </c>
      <c r="W853" s="311" t="str">
        <f t="shared" si="44"/>
        <v>010308</v>
      </c>
    </row>
    <row r="854" spans="1:23" ht="33" customHeight="1">
      <c r="A854"/>
      <c r="B854"/>
      <c r="C854"/>
      <c r="D854"/>
      <c r="E854"/>
      <c r="F854"/>
      <c r="G854"/>
      <c r="I854"/>
      <c r="J854"/>
      <c r="K854"/>
      <c r="L854"/>
      <c r="M854"/>
      <c r="N854"/>
      <c r="O854"/>
      <c r="Q854" s="306" t="str">
        <f>'Look Up Values'!G9</f>
        <v>010309</v>
      </c>
      <c r="R854" s="302" t="str">
        <f t="shared" si="45"/>
        <v>Yes</v>
      </c>
      <c r="S854" s="296" t="str">
        <f t="shared" si="43"/>
        <v>010309</v>
      </c>
      <c r="T854" s="229"/>
      <c r="U854" s="312" t="str">
        <f>'Look Up Values'!G9</f>
        <v>010309</v>
      </c>
      <c r="V854" s="302" t="str">
        <f t="shared" si="46"/>
        <v>Yes</v>
      </c>
      <c r="W854" s="311" t="str">
        <f t="shared" si="44"/>
        <v>010309</v>
      </c>
    </row>
    <row r="855" spans="1:23" ht="33" customHeight="1">
      <c r="A855"/>
      <c r="B855"/>
      <c r="C855"/>
      <c r="D855"/>
      <c r="E855"/>
      <c r="F855"/>
      <c r="G855"/>
      <c r="I855"/>
      <c r="J855"/>
      <c r="K855"/>
      <c r="L855"/>
      <c r="M855"/>
      <c r="N855"/>
      <c r="O855"/>
      <c r="Q855" s="306" t="str">
        <f>'Look Up Values'!G10</f>
        <v>010310</v>
      </c>
      <c r="R855" s="302" t="str">
        <f t="shared" si="45"/>
        <v>Yes</v>
      </c>
      <c r="S855" s="296" t="str">
        <f t="shared" si="43"/>
        <v>010310</v>
      </c>
      <c r="T855" s="229"/>
      <c r="U855" s="312" t="str">
        <f>'Look Up Values'!G10</f>
        <v>010310</v>
      </c>
      <c r="V855" s="302" t="str">
        <f t="shared" si="46"/>
        <v>Yes</v>
      </c>
      <c r="W855" s="311" t="str">
        <f t="shared" si="44"/>
        <v>010310</v>
      </c>
    </row>
    <row r="856" spans="1:23" ht="33" customHeight="1">
      <c r="A856"/>
      <c r="B856"/>
      <c r="C856"/>
      <c r="D856"/>
      <c r="E856"/>
      <c r="F856"/>
      <c r="G856"/>
      <c r="I856"/>
      <c r="J856"/>
      <c r="K856"/>
      <c r="L856"/>
      <c r="M856"/>
      <c r="N856"/>
      <c r="O856"/>
      <c r="Q856" s="306" t="str">
        <f>'Look Up Values'!G11</f>
        <v>010399</v>
      </c>
      <c r="R856" s="302" t="str">
        <f t="shared" si="45"/>
        <v>Yes</v>
      </c>
      <c r="S856" s="296" t="str">
        <f t="shared" si="43"/>
        <v>010399</v>
      </c>
      <c r="T856" s="229"/>
      <c r="U856" s="312" t="str">
        <f>'Look Up Values'!G11</f>
        <v>010399</v>
      </c>
      <c r="V856" s="302" t="str">
        <f t="shared" si="46"/>
        <v>Yes</v>
      </c>
      <c r="W856" s="311" t="str">
        <f t="shared" si="44"/>
        <v>010399</v>
      </c>
    </row>
    <row r="857" spans="1:23" ht="33" customHeight="1">
      <c r="A857"/>
      <c r="B857"/>
      <c r="C857"/>
      <c r="D857"/>
      <c r="E857"/>
      <c r="F857"/>
      <c r="G857"/>
      <c r="I857"/>
      <c r="J857"/>
      <c r="K857"/>
      <c r="L857"/>
      <c r="M857"/>
      <c r="N857"/>
      <c r="O857"/>
      <c r="Q857" s="306" t="str">
        <f>'Look Up Values'!G12</f>
        <v>010407</v>
      </c>
      <c r="R857" s="302" t="str">
        <f t="shared" si="45"/>
        <v>Yes</v>
      </c>
      <c r="S857" s="296" t="str">
        <f t="shared" si="43"/>
        <v>010407</v>
      </c>
      <c r="T857" s="229"/>
      <c r="U857" s="312" t="str">
        <f>'Look Up Values'!G12</f>
        <v>010407</v>
      </c>
      <c r="V857" s="302" t="str">
        <f t="shared" si="46"/>
        <v>Yes</v>
      </c>
      <c r="W857" s="311" t="str">
        <f t="shared" si="44"/>
        <v>010407</v>
      </c>
    </row>
    <row r="858" spans="1:23" ht="33" customHeight="1">
      <c r="A858"/>
      <c r="B858"/>
      <c r="C858"/>
      <c r="D858"/>
      <c r="E858"/>
      <c r="F858"/>
      <c r="G858"/>
      <c r="I858"/>
      <c r="J858"/>
      <c r="K858"/>
      <c r="L858"/>
      <c r="M858"/>
      <c r="N858"/>
      <c r="O858"/>
      <c r="Q858" s="306" t="str">
        <f>'Look Up Values'!G13</f>
        <v>010408</v>
      </c>
      <c r="R858" s="302" t="str">
        <f t="shared" si="45"/>
        <v>Yes</v>
      </c>
      <c r="S858" s="296" t="str">
        <f t="shared" si="43"/>
        <v>010408</v>
      </c>
      <c r="T858" s="229"/>
      <c r="U858" s="312" t="str">
        <f>'Look Up Values'!G13</f>
        <v>010408</v>
      </c>
      <c r="V858" s="302" t="str">
        <f t="shared" si="46"/>
        <v>Yes</v>
      </c>
      <c r="W858" s="311" t="str">
        <f t="shared" si="44"/>
        <v>010408</v>
      </c>
    </row>
    <row r="859" spans="1:23" ht="33" customHeight="1">
      <c r="A859"/>
      <c r="B859"/>
      <c r="C859"/>
      <c r="D859"/>
      <c r="E859"/>
      <c r="F859"/>
      <c r="G859"/>
      <c r="I859"/>
      <c r="J859"/>
      <c r="K859"/>
      <c r="L859"/>
      <c r="M859"/>
      <c r="N859"/>
      <c r="O859"/>
      <c r="Q859" s="306" t="str">
        <f>'Look Up Values'!G14</f>
        <v>010409</v>
      </c>
      <c r="R859" s="302" t="str">
        <f t="shared" si="45"/>
        <v>Yes</v>
      </c>
      <c r="S859" s="296" t="str">
        <f t="shared" si="43"/>
        <v>010409</v>
      </c>
      <c r="T859" s="229"/>
      <c r="U859" s="312" t="str">
        <f>'Look Up Values'!G14</f>
        <v>010409</v>
      </c>
      <c r="V859" s="302" t="str">
        <f t="shared" si="46"/>
        <v>Yes</v>
      </c>
      <c r="W859" s="311" t="str">
        <f t="shared" si="44"/>
        <v>010409</v>
      </c>
    </row>
    <row r="860" spans="1:23" ht="33" customHeight="1">
      <c r="A860"/>
      <c r="B860"/>
      <c r="C860"/>
      <c r="D860"/>
      <c r="E860"/>
      <c r="F860"/>
      <c r="G860"/>
      <c r="I860"/>
      <c r="J860"/>
      <c r="K860"/>
      <c r="L860"/>
      <c r="M860"/>
      <c r="N860"/>
      <c r="O860"/>
      <c r="Q860" s="306" t="str">
        <f>'Look Up Values'!G15</f>
        <v>010410</v>
      </c>
      <c r="R860" s="302" t="str">
        <f t="shared" si="45"/>
        <v>Yes</v>
      </c>
      <c r="S860" s="296" t="str">
        <f t="shared" si="43"/>
        <v>010410</v>
      </c>
      <c r="T860" s="229"/>
      <c r="U860" s="312" t="str">
        <f>'Look Up Values'!G15</f>
        <v>010410</v>
      </c>
      <c r="V860" s="302" t="str">
        <f t="shared" si="46"/>
        <v>Yes</v>
      </c>
      <c r="W860" s="311" t="str">
        <f t="shared" si="44"/>
        <v>010410</v>
      </c>
    </row>
    <row r="861" spans="1:23" ht="33" customHeight="1">
      <c r="A861"/>
      <c r="B861"/>
      <c r="C861"/>
      <c r="D861"/>
      <c r="E861"/>
      <c r="F861"/>
      <c r="G861"/>
      <c r="I861"/>
      <c r="J861"/>
      <c r="K861"/>
      <c r="L861"/>
      <c r="M861"/>
      <c r="N861"/>
      <c r="O861"/>
      <c r="Q861" s="306" t="str">
        <f>'Look Up Values'!G16</f>
        <v>010411</v>
      </c>
      <c r="R861" s="302" t="str">
        <f t="shared" si="45"/>
        <v>Yes</v>
      </c>
      <c r="S861" s="296" t="str">
        <f t="shared" si="43"/>
        <v>010411</v>
      </c>
      <c r="T861" s="229"/>
      <c r="U861" s="312" t="str">
        <f>'Look Up Values'!G16</f>
        <v>010411</v>
      </c>
      <c r="V861" s="302" t="str">
        <f t="shared" si="46"/>
        <v>Yes</v>
      </c>
      <c r="W861" s="311" t="str">
        <f t="shared" si="44"/>
        <v>010411</v>
      </c>
    </row>
    <row r="862" spans="1:23" ht="33" customHeight="1">
      <c r="A862"/>
      <c r="B862"/>
      <c r="C862"/>
      <c r="D862"/>
      <c r="E862"/>
      <c r="F862"/>
      <c r="G862"/>
      <c r="I862"/>
      <c r="J862"/>
      <c r="K862"/>
      <c r="L862"/>
      <c r="M862"/>
      <c r="N862"/>
      <c r="O862"/>
      <c r="Q862" s="306" t="str">
        <f>'Look Up Values'!G17</f>
        <v>010412</v>
      </c>
      <c r="R862" s="302" t="str">
        <f t="shared" si="45"/>
        <v>Yes</v>
      </c>
      <c r="S862" s="296" t="str">
        <f t="shared" si="43"/>
        <v>010412</v>
      </c>
      <c r="T862" s="229"/>
      <c r="U862" s="312" t="str">
        <f>'Look Up Values'!G17</f>
        <v>010412</v>
      </c>
      <c r="V862" s="302" t="str">
        <f t="shared" si="46"/>
        <v>Yes</v>
      </c>
      <c r="W862" s="311" t="str">
        <f t="shared" si="44"/>
        <v>010412</v>
      </c>
    </row>
    <row r="863" spans="1:23" ht="33" customHeight="1">
      <c r="A863"/>
      <c r="B863"/>
      <c r="C863"/>
      <c r="D863"/>
      <c r="E863"/>
      <c r="F863"/>
      <c r="G863"/>
      <c r="I863"/>
      <c r="J863"/>
      <c r="K863"/>
      <c r="L863"/>
      <c r="M863"/>
      <c r="N863"/>
      <c r="O863"/>
      <c r="Q863" s="306" t="str">
        <f>'Look Up Values'!G18</f>
        <v>010413</v>
      </c>
      <c r="R863" s="302" t="str">
        <f t="shared" si="45"/>
        <v>Yes</v>
      </c>
      <c r="S863" s="296" t="str">
        <f t="shared" si="43"/>
        <v>010413</v>
      </c>
      <c r="T863" s="229"/>
      <c r="U863" s="312" t="str">
        <f>'Look Up Values'!G18</f>
        <v>010413</v>
      </c>
      <c r="V863" s="302" t="str">
        <f t="shared" si="46"/>
        <v>Yes</v>
      </c>
      <c r="W863" s="311" t="str">
        <f t="shared" si="44"/>
        <v>010413</v>
      </c>
    </row>
    <row r="864" spans="1:23" ht="33" customHeight="1">
      <c r="A864"/>
      <c r="B864"/>
      <c r="C864"/>
      <c r="D864"/>
      <c r="E864"/>
      <c r="F864"/>
      <c r="G864"/>
      <c r="I864"/>
      <c r="J864"/>
      <c r="K864"/>
      <c r="L864"/>
      <c r="M864"/>
      <c r="N864"/>
      <c r="O864"/>
      <c r="Q864" s="306" t="str">
        <f>'Look Up Values'!G19</f>
        <v>010499</v>
      </c>
      <c r="R864" s="302" t="str">
        <f t="shared" si="45"/>
        <v>Yes</v>
      </c>
      <c r="S864" s="296" t="str">
        <f t="shared" si="43"/>
        <v>010499</v>
      </c>
      <c r="T864" s="229"/>
      <c r="U864" s="312" t="str">
        <f>'Look Up Values'!G19</f>
        <v>010499</v>
      </c>
      <c r="V864" s="302" t="str">
        <f t="shared" si="46"/>
        <v>Yes</v>
      </c>
      <c r="W864" s="311" t="str">
        <f t="shared" si="44"/>
        <v>010499</v>
      </c>
    </row>
    <row r="865" spans="1:23" ht="33" customHeight="1">
      <c r="A865"/>
      <c r="B865"/>
      <c r="C865"/>
      <c r="D865"/>
      <c r="E865"/>
      <c r="F865"/>
      <c r="G865"/>
      <c r="I865"/>
      <c r="J865"/>
      <c r="K865"/>
      <c r="L865"/>
      <c r="M865"/>
      <c r="N865"/>
      <c r="O865"/>
      <c r="Q865" s="306" t="str">
        <f>'Look Up Values'!G20</f>
        <v>010504</v>
      </c>
      <c r="R865" s="302" t="str">
        <f t="shared" si="45"/>
        <v>Yes</v>
      </c>
      <c r="S865" s="296" t="str">
        <f t="shared" si="43"/>
        <v>010504</v>
      </c>
      <c r="T865" s="229"/>
      <c r="U865" s="312" t="str">
        <f>'Look Up Values'!G20</f>
        <v>010504</v>
      </c>
      <c r="V865" s="302" t="str">
        <f t="shared" si="46"/>
        <v>Yes</v>
      </c>
      <c r="W865" s="311" t="str">
        <f t="shared" si="44"/>
        <v>010504</v>
      </c>
    </row>
    <row r="866" spans="1:23" ht="33" customHeight="1">
      <c r="A866"/>
      <c r="B866"/>
      <c r="C866"/>
      <c r="D866"/>
      <c r="E866"/>
      <c r="F866"/>
      <c r="G866"/>
      <c r="I866"/>
      <c r="J866"/>
      <c r="K866"/>
      <c r="L866"/>
      <c r="M866"/>
      <c r="N866"/>
      <c r="O866"/>
      <c r="Q866" s="306" t="str">
        <f>'Look Up Values'!G21</f>
        <v>010505</v>
      </c>
      <c r="R866" s="302" t="str">
        <f t="shared" si="45"/>
        <v>Yes</v>
      </c>
      <c r="S866" s="296" t="str">
        <f t="shared" si="43"/>
        <v>010505</v>
      </c>
      <c r="T866" s="229"/>
      <c r="U866" s="312" t="str">
        <f>'Look Up Values'!G21</f>
        <v>010505</v>
      </c>
      <c r="V866" s="302" t="str">
        <f t="shared" si="46"/>
        <v>Yes</v>
      </c>
      <c r="W866" s="311" t="str">
        <f t="shared" si="44"/>
        <v>010505</v>
      </c>
    </row>
    <row r="867" spans="1:23" ht="33" customHeight="1">
      <c r="A867"/>
      <c r="B867"/>
      <c r="C867"/>
      <c r="D867"/>
      <c r="E867"/>
      <c r="F867"/>
      <c r="G867"/>
      <c r="I867"/>
      <c r="J867"/>
      <c r="K867"/>
      <c r="L867"/>
      <c r="M867"/>
      <c r="N867"/>
      <c r="O867"/>
      <c r="Q867" s="306" t="str">
        <f>'Look Up Values'!G22</f>
        <v>010506</v>
      </c>
      <c r="R867" s="302" t="str">
        <f t="shared" si="45"/>
        <v>Yes</v>
      </c>
      <c r="S867" s="296" t="str">
        <f t="shared" si="43"/>
        <v>010506</v>
      </c>
      <c r="T867" s="229"/>
      <c r="U867" s="312" t="str">
        <f>'Look Up Values'!G22</f>
        <v>010506</v>
      </c>
      <c r="V867" s="302" t="str">
        <f t="shared" si="46"/>
        <v>Yes</v>
      </c>
      <c r="W867" s="311" t="str">
        <f t="shared" si="44"/>
        <v>010506</v>
      </c>
    </row>
    <row r="868" spans="1:23" ht="33" customHeight="1">
      <c r="A868"/>
      <c r="B868"/>
      <c r="C868"/>
      <c r="D868"/>
      <c r="E868"/>
      <c r="F868"/>
      <c r="G868"/>
      <c r="I868"/>
      <c r="J868"/>
      <c r="K868"/>
      <c r="L868"/>
      <c r="M868"/>
      <c r="N868"/>
      <c r="O868"/>
      <c r="Q868" s="306" t="str">
        <f>'Look Up Values'!G23</f>
        <v>010507</v>
      </c>
      <c r="R868" s="302" t="str">
        <f t="shared" si="45"/>
        <v>Yes</v>
      </c>
      <c r="S868" s="296" t="str">
        <f t="shared" si="43"/>
        <v>010507</v>
      </c>
      <c r="T868" s="229"/>
      <c r="U868" s="312" t="str">
        <f>'Look Up Values'!G23</f>
        <v>010507</v>
      </c>
      <c r="V868" s="302" t="str">
        <f t="shared" si="46"/>
        <v>Yes</v>
      </c>
      <c r="W868" s="311" t="str">
        <f t="shared" si="44"/>
        <v>010507</v>
      </c>
    </row>
    <row r="869" spans="1:23" ht="33" customHeight="1">
      <c r="A869"/>
      <c r="B869"/>
      <c r="C869"/>
      <c r="D869"/>
      <c r="E869"/>
      <c r="F869"/>
      <c r="G869"/>
      <c r="I869"/>
      <c r="J869"/>
      <c r="K869"/>
      <c r="L869"/>
      <c r="M869"/>
      <c r="N869"/>
      <c r="O869"/>
      <c r="Q869" s="306" t="str">
        <f>'Look Up Values'!G24</f>
        <v>010508</v>
      </c>
      <c r="R869" s="302" t="str">
        <f t="shared" si="45"/>
        <v>Yes</v>
      </c>
      <c r="S869" s="296" t="str">
        <f t="shared" si="43"/>
        <v>010508</v>
      </c>
      <c r="T869" s="229"/>
      <c r="U869" s="312" t="str">
        <f>'Look Up Values'!G24</f>
        <v>010508</v>
      </c>
      <c r="V869" s="302" t="str">
        <f t="shared" si="46"/>
        <v>Yes</v>
      </c>
      <c r="W869" s="311" t="str">
        <f t="shared" si="44"/>
        <v>010508</v>
      </c>
    </row>
    <row r="870" spans="1:23" ht="33" customHeight="1">
      <c r="A870"/>
      <c r="B870"/>
      <c r="C870"/>
      <c r="D870"/>
      <c r="E870"/>
      <c r="F870"/>
      <c r="G870"/>
      <c r="I870"/>
      <c r="J870"/>
      <c r="K870"/>
      <c r="L870"/>
      <c r="M870"/>
      <c r="N870"/>
      <c r="O870"/>
      <c r="Q870" s="306" t="str">
        <f>'Look Up Values'!G25</f>
        <v>010599</v>
      </c>
      <c r="R870" s="302" t="str">
        <f t="shared" si="45"/>
        <v>Yes</v>
      </c>
      <c r="S870" s="296" t="str">
        <f t="shared" si="43"/>
        <v>010599</v>
      </c>
      <c r="T870" s="229"/>
      <c r="U870" s="312" t="str">
        <f>'Look Up Values'!G25</f>
        <v>010599</v>
      </c>
      <c r="V870" s="302" t="str">
        <f t="shared" si="46"/>
        <v>Yes</v>
      </c>
      <c r="W870" s="311" t="str">
        <f t="shared" si="44"/>
        <v>010599</v>
      </c>
    </row>
    <row r="871" spans="1:23" ht="33" customHeight="1">
      <c r="A871"/>
      <c r="B871"/>
      <c r="C871"/>
      <c r="D871"/>
      <c r="E871"/>
      <c r="F871"/>
      <c r="G871"/>
      <c r="I871"/>
      <c r="J871"/>
      <c r="K871"/>
      <c r="L871"/>
      <c r="M871"/>
      <c r="N871"/>
      <c r="O871"/>
      <c r="Q871" s="306" t="str">
        <f>'Look Up Values'!G26</f>
        <v>020101</v>
      </c>
      <c r="R871" s="302" t="str">
        <f t="shared" si="45"/>
        <v>Yes</v>
      </c>
      <c r="S871" s="296" t="str">
        <f t="shared" si="43"/>
        <v>020101</v>
      </c>
      <c r="T871" s="229"/>
      <c r="U871" s="312" t="str">
        <f>'Look Up Values'!G26</f>
        <v>020101</v>
      </c>
      <c r="V871" s="302" t="str">
        <f t="shared" si="46"/>
        <v>Yes</v>
      </c>
      <c r="W871" s="311" t="str">
        <f t="shared" si="44"/>
        <v>020101</v>
      </c>
    </row>
    <row r="872" spans="1:23" ht="33" customHeight="1">
      <c r="A872"/>
      <c r="B872"/>
      <c r="C872"/>
      <c r="D872"/>
      <c r="E872"/>
      <c r="F872"/>
      <c r="G872"/>
      <c r="I872"/>
      <c r="J872"/>
      <c r="K872"/>
      <c r="L872"/>
      <c r="M872"/>
      <c r="N872"/>
      <c r="O872"/>
      <c r="Q872" s="306" t="str">
        <f>'Look Up Values'!G27</f>
        <v>020102</v>
      </c>
      <c r="R872" s="302" t="str">
        <f t="shared" si="45"/>
        <v>Yes</v>
      </c>
      <c r="S872" s="296" t="str">
        <f t="shared" si="43"/>
        <v>020102</v>
      </c>
      <c r="T872" s="229"/>
      <c r="U872" s="312" t="str">
        <f>'Look Up Values'!G27</f>
        <v>020102</v>
      </c>
      <c r="V872" s="302" t="str">
        <f t="shared" si="46"/>
        <v>Yes</v>
      </c>
      <c r="W872" s="311" t="str">
        <f t="shared" si="44"/>
        <v>020102</v>
      </c>
    </row>
    <row r="873" spans="1:23" ht="33" customHeight="1">
      <c r="A873"/>
      <c r="B873"/>
      <c r="C873"/>
      <c r="D873"/>
      <c r="E873"/>
      <c r="F873"/>
      <c r="G873"/>
      <c r="I873"/>
      <c r="J873"/>
      <c r="K873"/>
      <c r="L873"/>
      <c r="M873"/>
      <c r="N873"/>
      <c r="O873"/>
      <c r="Q873" s="306" t="str">
        <f>'Look Up Values'!G28</f>
        <v>020103</v>
      </c>
      <c r="R873" s="302" t="str">
        <f t="shared" si="45"/>
        <v>Yes</v>
      </c>
      <c r="S873" s="296" t="str">
        <f t="shared" si="43"/>
        <v>020103</v>
      </c>
      <c r="T873" s="229"/>
      <c r="U873" s="312" t="str">
        <f>'Look Up Values'!G28</f>
        <v>020103</v>
      </c>
      <c r="V873" s="302" t="str">
        <f t="shared" si="46"/>
        <v>Yes</v>
      </c>
      <c r="W873" s="311" t="str">
        <f t="shared" si="44"/>
        <v>020103</v>
      </c>
    </row>
    <row r="874" spans="1:23" ht="33" customHeight="1">
      <c r="A874"/>
      <c r="B874"/>
      <c r="C874"/>
      <c r="D874"/>
      <c r="E874"/>
      <c r="F874"/>
      <c r="G874"/>
      <c r="I874"/>
      <c r="J874"/>
      <c r="K874"/>
      <c r="L874"/>
      <c r="M874"/>
      <c r="N874"/>
      <c r="O874"/>
      <c r="Q874" s="306" t="str">
        <f>'Look Up Values'!G29</f>
        <v>020104</v>
      </c>
      <c r="R874" s="302" t="str">
        <f t="shared" si="45"/>
        <v>Yes</v>
      </c>
      <c r="S874" s="296" t="str">
        <f t="shared" si="43"/>
        <v>020104</v>
      </c>
      <c r="T874" s="229"/>
      <c r="U874" s="312" t="str">
        <f>'Look Up Values'!G29</f>
        <v>020104</v>
      </c>
      <c r="V874" s="302" t="str">
        <f t="shared" si="46"/>
        <v>Yes</v>
      </c>
      <c r="W874" s="311" t="str">
        <f t="shared" si="44"/>
        <v>020104</v>
      </c>
    </row>
    <row r="875" spans="1:23" ht="33" customHeight="1">
      <c r="A875"/>
      <c r="B875"/>
      <c r="C875"/>
      <c r="D875"/>
      <c r="E875"/>
      <c r="F875"/>
      <c r="G875"/>
      <c r="I875"/>
      <c r="J875"/>
      <c r="K875"/>
      <c r="L875"/>
      <c r="M875"/>
      <c r="N875"/>
      <c r="O875"/>
      <c r="Q875" s="306" t="str">
        <f>'Look Up Values'!G30</f>
        <v>020106</v>
      </c>
      <c r="R875" s="302" t="str">
        <f t="shared" si="45"/>
        <v>Yes</v>
      </c>
      <c r="S875" s="296" t="str">
        <f t="shared" si="43"/>
        <v>020106</v>
      </c>
      <c r="T875" s="229"/>
      <c r="U875" s="312" t="str">
        <f>'Look Up Values'!G30</f>
        <v>020106</v>
      </c>
      <c r="V875" s="302" t="str">
        <f t="shared" si="46"/>
        <v>Yes</v>
      </c>
      <c r="W875" s="311" t="str">
        <f t="shared" si="44"/>
        <v>020106</v>
      </c>
    </row>
    <row r="876" spans="1:23" ht="33" customHeight="1">
      <c r="A876"/>
      <c r="B876"/>
      <c r="C876"/>
      <c r="D876"/>
      <c r="E876"/>
      <c r="F876"/>
      <c r="G876"/>
      <c r="I876"/>
      <c r="J876"/>
      <c r="K876"/>
      <c r="L876"/>
      <c r="M876"/>
      <c r="N876"/>
      <c r="O876"/>
      <c r="Q876" s="306" t="str">
        <f>'Look Up Values'!G31</f>
        <v>020107</v>
      </c>
      <c r="R876" s="302" t="str">
        <f t="shared" si="45"/>
        <v>Yes</v>
      </c>
      <c r="S876" s="296" t="str">
        <f t="shared" si="43"/>
        <v>020107</v>
      </c>
      <c r="T876" s="229"/>
      <c r="U876" s="312" t="str">
        <f>'Look Up Values'!G31</f>
        <v>020107</v>
      </c>
      <c r="V876" s="302" t="str">
        <f t="shared" si="46"/>
        <v>Yes</v>
      </c>
      <c r="W876" s="311" t="str">
        <f t="shared" si="44"/>
        <v>020107</v>
      </c>
    </row>
    <row r="877" spans="1:23" ht="33" customHeight="1">
      <c r="A877"/>
      <c r="B877"/>
      <c r="C877"/>
      <c r="D877"/>
      <c r="E877"/>
      <c r="F877"/>
      <c r="G877"/>
      <c r="I877"/>
      <c r="J877"/>
      <c r="K877"/>
      <c r="L877"/>
      <c r="M877"/>
      <c r="N877"/>
      <c r="O877"/>
      <c r="Q877" s="306" t="str">
        <f>'Look Up Values'!G32</f>
        <v>020108</v>
      </c>
      <c r="R877" s="302" t="str">
        <f t="shared" si="45"/>
        <v>Yes</v>
      </c>
      <c r="S877" s="296" t="str">
        <f t="shared" si="43"/>
        <v>020108</v>
      </c>
      <c r="T877" s="229"/>
      <c r="U877" s="312" t="str">
        <f>'Look Up Values'!G32</f>
        <v>020108</v>
      </c>
      <c r="V877" s="302" t="str">
        <f t="shared" si="46"/>
        <v>Yes</v>
      </c>
      <c r="W877" s="311" t="str">
        <f t="shared" si="44"/>
        <v>020108</v>
      </c>
    </row>
    <row r="878" spans="1:23" ht="33" customHeight="1">
      <c r="A878"/>
      <c r="B878"/>
      <c r="C878"/>
      <c r="D878"/>
      <c r="E878"/>
      <c r="F878"/>
      <c r="G878"/>
      <c r="I878"/>
      <c r="J878"/>
      <c r="K878"/>
      <c r="L878"/>
      <c r="M878"/>
      <c r="N878"/>
      <c r="O878"/>
      <c r="Q878" s="306" t="str">
        <f>'Look Up Values'!G33</f>
        <v>020109</v>
      </c>
      <c r="R878" s="302" t="str">
        <f t="shared" si="45"/>
        <v>Yes</v>
      </c>
      <c r="S878" s="296" t="str">
        <f t="shared" si="43"/>
        <v>020109</v>
      </c>
      <c r="T878" s="229"/>
      <c r="U878" s="312" t="str">
        <f>'Look Up Values'!G33</f>
        <v>020109</v>
      </c>
      <c r="V878" s="302" t="str">
        <f t="shared" si="46"/>
        <v>Yes</v>
      </c>
      <c r="W878" s="311" t="str">
        <f t="shared" si="44"/>
        <v>020109</v>
      </c>
    </row>
    <row r="879" spans="1:23" ht="33" customHeight="1">
      <c r="A879"/>
      <c r="B879"/>
      <c r="C879"/>
      <c r="D879"/>
      <c r="E879"/>
      <c r="F879"/>
      <c r="G879"/>
      <c r="I879"/>
      <c r="J879"/>
      <c r="K879"/>
      <c r="L879"/>
      <c r="M879"/>
      <c r="N879"/>
      <c r="O879"/>
      <c r="Q879" s="306" t="str">
        <f>'Look Up Values'!G34</f>
        <v>020110</v>
      </c>
      <c r="R879" s="302" t="str">
        <f t="shared" si="45"/>
        <v>Yes</v>
      </c>
      <c r="S879" s="296" t="str">
        <f t="shared" si="43"/>
        <v>020110</v>
      </c>
      <c r="T879" s="229"/>
      <c r="U879" s="312" t="str">
        <f>'Look Up Values'!G34</f>
        <v>020110</v>
      </c>
      <c r="V879" s="302" t="str">
        <f t="shared" si="46"/>
        <v>Yes</v>
      </c>
      <c r="W879" s="311" t="str">
        <f t="shared" si="44"/>
        <v>020110</v>
      </c>
    </row>
    <row r="880" spans="1:23" ht="33" customHeight="1">
      <c r="A880"/>
      <c r="B880"/>
      <c r="C880"/>
      <c r="D880"/>
      <c r="E880"/>
      <c r="F880"/>
      <c r="G880"/>
      <c r="I880"/>
      <c r="J880"/>
      <c r="K880"/>
      <c r="L880"/>
      <c r="M880"/>
      <c r="N880"/>
      <c r="O880"/>
      <c r="Q880" s="306" t="str">
        <f>'Look Up Values'!G35</f>
        <v>020199</v>
      </c>
      <c r="R880" s="302" t="str">
        <f t="shared" si="45"/>
        <v>Yes</v>
      </c>
      <c r="S880" s="296" t="str">
        <f t="shared" si="43"/>
        <v>020199</v>
      </c>
      <c r="T880" s="229"/>
      <c r="U880" s="312" t="str">
        <f>'Look Up Values'!G35</f>
        <v>020199</v>
      </c>
      <c r="V880" s="302" t="str">
        <f t="shared" si="46"/>
        <v>Yes</v>
      </c>
      <c r="W880" s="311" t="str">
        <f t="shared" si="44"/>
        <v>020199</v>
      </c>
    </row>
    <row r="881" spans="1:23" ht="33" customHeight="1">
      <c r="A881"/>
      <c r="B881"/>
      <c r="C881"/>
      <c r="D881"/>
      <c r="E881"/>
      <c r="F881"/>
      <c r="G881"/>
      <c r="I881"/>
      <c r="J881"/>
      <c r="K881"/>
      <c r="L881"/>
      <c r="M881"/>
      <c r="N881"/>
      <c r="O881"/>
      <c r="Q881" s="306" t="str">
        <f>'Look Up Values'!G36</f>
        <v>020201</v>
      </c>
      <c r="R881" s="302" t="str">
        <f t="shared" si="45"/>
        <v>Yes</v>
      </c>
      <c r="S881" s="296" t="str">
        <f t="shared" si="43"/>
        <v>020201</v>
      </c>
      <c r="T881" s="229"/>
      <c r="U881" s="312" t="str">
        <f>'Look Up Values'!G36</f>
        <v>020201</v>
      </c>
      <c r="V881" s="302" t="str">
        <f t="shared" si="46"/>
        <v>Yes</v>
      </c>
      <c r="W881" s="311" t="str">
        <f t="shared" si="44"/>
        <v>020201</v>
      </c>
    </row>
    <row r="882" spans="1:23" ht="33" customHeight="1">
      <c r="A882"/>
      <c r="B882"/>
      <c r="C882"/>
      <c r="D882"/>
      <c r="E882"/>
      <c r="F882"/>
      <c r="G882"/>
      <c r="I882"/>
      <c r="J882"/>
      <c r="K882"/>
      <c r="L882"/>
      <c r="M882"/>
      <c r="N882"/>
      <c r="O882"/>
      <c r="Q882" s="306" t="str">
        <f>'Look Up Values'!G37</f>
        <v>020202</v>
      </c>
      <c r="R882" s="302" t="str">
        <f t="shared" si="45"/>
        <v>Yes</v>
      </c>
      <c r="S882" s="296" t="str">
        <f t="shared" si="43"/>
        <v>020202</v>
      </c>
      <c r="T882" s="229"/>
      <c r="U882" s="312" t="str">
        <f>'Look Up Values'!G37</f>
        <v>020202</v>
      </c>
      <c r="V882" s="302" t="str">
        <f t="shared" si="46"/>
        <v>Yes</v>
      </c>
      <c r="W882" s="311" t="str">
        <f t="shared" si="44"/>
        <v>020202</v>
      </c>
    </row>
    <row r="883" spans="1:23" ht="33" customHeight="1">
      <c r="A883"/>
      <c r="B883"/>
      <c r="C883"/>
      <c r="D883"/>
      <c r="E883"/>
      <c r="F883"/>
      <c r="G883"/>
      <c r="I883"/>
      <c r="J883"/>
      <c r="K883"/>
      <c r="L883"/>
      <c r="M883"/>
      <c r="N883"/>
      <c r="O883"/>
      <c r="Q883" s="306" t="str">
        <f>'Look Up Values'!G38</f>
        <v>020203</v>
      </c>
      <c r="R883" s="302" t="str">
        <f t="shared" si="45"/>
        <v>Yes</v>
      </c>
      <c r="S883" s="296" t="str">
        <f t="shared" si="43"/>
        <v>020203</v>
      </c>
      <c r="T883" s="229"/>
      <c r="U883" s="312" t="str">
        <f>'Look Up Values'!G38</f>
        <v>020203</v>
      </c>
      <c r="V883" s="302" t="str">
        <f t="shared" si="46"/>
        <v>Yes</v>
      </c>
      <c r="W883" s="311" t="str">
        <f t="shared" si="44"/>
        <v>020203</v>
      </c>
    </row>
    <row r="884" spans="1:23" ht="33" customHeight="1">
      <c r="A884"/>
      <c r="B884"/>
      <c r="C884"/>
      <c r="D884"/>
      <c r="E884"/>
      <c r="F884"/>
      <c r="G884"/>
      <c r="I884"/>
      <c r="J884"/>
      <c r="K884"/>
      <c r="L884"/>
      <c r="M884"/>
      <c r="N884"/>
      <c r="O884"/>
      <c r="Q884" s="306" t="str">
        <f>'Look Up Values'!G39</f>
        <v>020204</v>
      </c>
      <c r="R884" s="302" t="str">
        <f t="shared" si="45"/>
        <v>Yes</v>
      </c>
      <c r="S884" s="296" t="str">
        <f t="shared" si="43"/>
        <v>020204</v>
      </c>
      <c r="T884" s="229"/>
      <c r="U884" s="312" t="str">
        <f>'Look Up Values'!G39</f>
        <v>020204</v>
      </c>
      <c r="V884" s="302" t="str">
        <f t="shared" si="46"/>
        <v>Yes</v>
      </c>
      <c r="W884" s="311" t="str">
        <f t="shared" si="44"/>
        <v>020204</v>
      </c>
    </row>
    <row r="885" spans="1:23" ht="33" customHeight="1">
      <c r="A885"/>
      <c r="B885"/>
      <c r="C885"/>
      <c r="D885"/>
      <c r="E885"/>
      <c r="F885"/>
      <c r="G885"/>
      <c r="I885"/>
      <c r="J885"/>
      <c r="K885"/>
      <c r="L885"/>
      <c r="M885"/>
      <c r="N885"/>
      <c r="O885"/>
      <c r="Q885" s="306" t="str">
        <f>'Look Up Values'!G40</f>
        <v>020299</v>
      </c>
      <c r="R885" s="302" t="str">
        <f t="shared" si="45"/>
        <v>Yes</v>
      </c>
      <c r="S885" s="296" t="str">
        <f t="shared" si="43"/>
        <v>020299</v>
      </c>
      <c r="T885" s="229"/>
      <c r="U885" s="312" t="str">
        <f>'Look Up Values'!G40</f>
        <v>020299</v>
      </c>
      <c r="V885" s="302" t="str">
        <f t="shared" si="46"/>
        <v>Yes</v>
      </c>
      <c r="W885" s="311" t="str">
        <f t="shared" si="44"/>
        <v>020299</v>
      </c>
    </row>
    <row r="886" spans="1:23" ht="33" customHeight="1">
      <c r="A886"/>
      <c r="B886"/>
      <c r="C886"/>
      <c r="D886"/>
      <c r="E886"/>
      <c r="F886"/>
      <c r="G886"/>
      <c r="I886"/>
      <c r="J886"/>
      <c r="K886"/>
      <c r="L886"/>
      <c r="M886"/>
      <c r="N886"/>
      <c r="O886"/>
      <c r="Q886" s="306" t="str">
        <f>'Look Up Values'!G41</f>
        <v>020301</v>
      </c>
      <c r="R886" s="302" t="str">
        <f t="shared" si="45"/>
        <v>Yes</v>
      </c>
      <c r="S886" s="296" t="str">
        <f t="shared" si="43"/>
        <v>020301</v>
      </c>
      <c r="T886" s="229"/>
      <c r="U886" s="312" t="str">
        <f>'Look Up Values'!G41</f>
        <v>020301</v>
      </c>
      <c r="V886" s="302" t="str">
        <f t="shared" si="46"/>
        <v>Yes</v>
      </c>
      <c r="W886" s="311" t="str">
        <f t="shared" si="44"/>
        <v>020301</v>
      </c>
    </row>
    <row r="887" spans="1:23" ht="33" customHeight="1">
      <c r="A887"/>
      <c r="B887"/>
      <c r="C887"/>
      <c r="D887"/>
      <c r="E887"/>
      <c r="F887"/>
      <c r="G887"/>
      <c r="I887"/>
      <c r="J887"/>
      <c r="K887"/>
      <c r="L887"/>
      <c r="M887"/>
      <c r="N887"/>
      <c r="O887"/>
      <c r="Q887" s="306" t="str">
        <f>'Look Up Values'!G42</f>
        <v>020302</v>
      </c>
      <c r="R887" s="302" t="str">
        <f t="shared" si="45"/>
        <v>Yes</v>
      </c>
      <c r="S887" s="296" t="str">
        <f t="shared" si="43"/>
        <v>020302</v>
      </c>
      <c r="T887" s="229"/>
      <c r="U887" s="312" t="str">
        <f>'Look Up Values'!G42</f>
        <v>020302</v>
      </c>
      <c r="V887" s="302" t="str">
        <f t="shared" si="46"/>
        <v>Yes</v>
      </c>
      <c r="W887" s="311" t="str">
        <f t="shared" si="44"/>
        <v>020302</v>
      </c>
    </row>
    <row r="888" spans="1:23" ht="33" customHeight="1">
      <c r="A888"/>
      <c r="B888"/>
      <c r="C888"/>
      <c r="D888"/>
      <c r="E888"/>
      <c r="F888"/>
      <c r="G888"/>
      <c r="I888"/>
      <c r="J888"/>
      <c r="K888"/>
      <c r="L888"/>
      <c r="M888"/>
      <c r="N888"/>
      <c r="O888"/>
      <c r="Q888" s="306" t="str">
        <f>'Look Up Values'!G43</f>
        <v>020303</v>
      </c>
      <c r="R888" s="302" t="str">
        <f t="shared" si="45"/>
        <v>Yes</v>
      </c>
      <c r="S888" s="296" t="str">
        <f t="shared" si="43"/>
        <v>020303</v>
      </c>
      <c r="T888" s="229"/>
      <c r="U888" s="312" t="str">
        <f>'Look Up Values'!G43</f>
        <v>020303</v>
      </c>
      <c r="V888" s="302" t="str">
        <f t="shared" si="46"/>
        <v>Yes</v>
      </c>
      <c r="W888" s="311" t="str">
        <f t="shared" si="44"/>
        <v>020303</v>
      </c>
    </row>
    <row r="889" spans="1:23" ht="33" customHeight="1">
      <c r="A889"/>
      <c r="B889"/>
      <c r="C889"/>
      <c r="D889"/>
      <c r="E889"/>
      <c r="F889"/>
      <c r="G889"/>
      <c r="I889"/>
      <c r="J889"/>
      <c r="K889"/>
      <c r="L889"/>
      <c r="M889"/>
      <c r="N889"/>
      <c r="O889"/>
      <c r="Q889" s="306" t="str">
        <f>'Look Up Values'!G44</f>
        <v>020304</v>
      </c>
      <c r="R889" s="302" t="str">
        <f t="shared" si="45"/>
        <v>Yes</v>
      </c>
      <c r="S889" s="296" t="str">
        <f t="shared" si="43"/>
        <v>020304</v>
      </c>
      <c r="T889" s="229"/>
      <c r="U889" s="312" t="str">
        <f>'Look Up Values'!G44</f>
        <v>020304</v>
      </c>
      <c r="V889" s="302" t="str">
        <f t="shared" si="46"/>
        <v>Yes</v>
      </c>
      <c r="W889" s="311" t="str">
        <f t="shared" si="44"/>
        <v>020304</v>
      </c>
    </row>
    <row r="890" spans="1:23" ht="33" customHeight="1">
      <c r="A890"/>
      <c r="B890"/>
      <c r="C890"/>
      <c r="D890"/>
      <c r="E890"/>
      <c r="F890"/>
      <c r="G890"/>
      <c r="I890"/>
      <c r="J890"/>
      <c r="K890"/>
      <c r="L890"/>
      <c r="M890"/>
      <c r="N890"/>
      <c r="O890"/>
      <c r="Q890" s="306" t="str">
        <f>'Look Up Values'!G45</f>
        <v>020305</v>
      </c>
      <c r="R890" s="302" t="str">
        <f t="shared" si="45"/>
        <v>Yes</v>
      </c>
      <c r="S890" s="296" t="str">
        <f t="shared" si="43"/>
        <v>020305</v>
      </c>
      <c r="T890" s="229"/>
      <c r="U890" s="312" t="str">
        <f>'Look Up Values'!G45</f>
        <v>020305</v>
      </c>
      <c r="V890" s="302" t="str">
        <f t="shared" si="46"/>
        <v>Yes</v>
      </c>
      <c r="W890" s="311" t="str">
        <f t="shared" si="44"/>
        <v>020305</v>
      </c>
    </row>
    <row r="891" spans="1:23" ht="33" customHeight="1">
      <c r="A891"/>
      <c r="B891"/>
      <c r="C891"/>
      <c r="D891"/>
      <c r="E891"/>
      <c r="F891"/>
      <c r="G891"/>
      <c r="I891"/>
      <c r="J891"/>
      <c r="K891"/>
      <c r="L891"/>
      <c r="M891"/>
      <c r="N891"/>
      <c r="O891"/>
      <c r="Q891" s="306" t="str">
        <f>'Look Up Values'!G46</f>
        <v>020399</v>
      </c>
      <c r="R891" s="302" t="str">
        <f t="shared" si="45"/>
        <v>Yes</v>
      </c>
      <c r="S891" s="296" t="str">
        <f t="shared" si="43"/>
        <v>020399</v>
      </c>
      <c r="T891" s="229"/>
      <c r="U891" s="312" t="str">
        <f>'Look Up Values'!G46</f>
        <v>020399</v>
      </c>
      <c r="V891" s="302" t="str">
        <f t="shared" si="46"/>
        <v>Yes</v>
      </c>
      <c r="W891" s="311" t="str">
        <f t="shared" si="44"/>
        <v>020399</v>
      </c>
    </row>
    <row r="892" spans="1:23" ht="33" customHeight="1">
      <c r="A892"/>
      <c r="B892"/>
      <c r="C892"/>
      <c r="D892"/>
      <c r="E892"/>
      <c r="F892"/>
      <c r="G892"/>
      <c r="I892"/>
      <c r="J892"/>
      <c r="K892"/>
      <c r="L892"/>
      <c r="M892"/>
      <c r="N892"/>
      <c r="O892"/>
      <c r="Q892" s="306" t="str">
        <f>'Look Up Values'!G47</f>
        <v>020401</v>
      </c>
      <c r="R892" s="302" t="str">
        <f t="shared" si="45"/>
        <v>Yes</v>
      </c>
      <c r="S892" s="296" t="str">
        <f t="shared" si="43"/>
        <v>020401</v>
      </c>
      <c r="T892" s="229"/>
      <c r="U892" s="312" t="str">
        <f>'Look Up Values'!G47</f>
        <v>020401</v>
      </c>
      <c r="V892" s="302" t="str">
        <f t="shared" si="46"/>
        <v>Yes</v>
      </c>
      <c r="W892" s="311" t="str">
        <f t="shared" si="44"/>
        <v>020401</v>
      </c>
    </row>
    <row r="893" spans="1:23" ht="33" customHeight="1">
      <c r="A893"/>
      <c r="B893"/>
      <c r="C893"/>
      <c r="D893"/>
      <c r="E893"/>
      <c r="F893"/>
      <c r="G893"/>
      <c r="I893"/>
      <c r="J893"/>
      <c r="K893"/>
      <c r="L893"/>
      <c r="M893"/>
      <c r="N893"/>
      <c r="O893"/>
      <c r="Q893" s="306" t="str">
        <f>'Look Up Values'!G48</f>
        <v>020402</v>
      </c>
      <c r="R893" s="302" t="str">
        <f t="shared" si="45"/>
        <v>Yes</v>
      </c>
      <c r="S893" s="296" t="str">
        <f t="shared" si="43"/>
        <v>020402</v>
      </c>
      <c r="T893" s="229"/>
      <c r="U893" s="312" t="str">
        <f>'Look Up Values'!G48</f>
        <v>020402</v>
      </c>
      <c r="V893" s="302" t="str">
        <f t="shared" si="46"/>
        <v>Yes</v>
      </c>
      <c r="W893" s="311" t="str">
        <f t="shared" si="44"/>
        <v>020402</v>
      </c>
    </row>
    <row r="894" spans="1:23" ht="33" customHeight="1">
      <c r="A894"/>
      <c r="B894"/>
      <c r="C894"/>
      <c r="D894"/>
      <c r="E894"/>
      <c r="F894"/>
      <c r="G894"/>
      <c r="I894"/>
      <c r="J894"/>
      <c r="K894"/>
      <c r="L894"/>
      <c r="M894"/>
      <c r="N894"/>
      <c r="O894"/>
      <c r="Q894" s="306" t="str">
        <f>'Look Up Values'!G49</f>
        <v>020403</v>
      </c>
      <c r="R894" s="302" t="str">
        <f t="shared" si="45"/>
        <v>Yes</v>
      </c>
      <c r="S894" s="296" t="str">
        <f t="shared" si="43"/>
        <v>020403</v>
      </c>
      <c r="T894" s="229"/>
      <c r="U894" s="312" t="str">
        <f>'Look Up Values'!G49</f>
        <v>020403</v>
      </c>
      <c r="V894" s="302" t="str">
        <f t="shared" si="46"/>
        <v>Yes</v>
      </c>
      <c r="W894" s="311" t="str">
        <f t="shared" si="44"/>
        <v>020403</v>
      </c>
    </row>
    <row r="895" spans="1:23" ht="33" customHeight="1">
      <c r="A895"/>
      <c r="B895"/>
      <c r="C895"/>
      <c r="D895"/>
      <c r="E895"/>
      <c r="F895"/>
      <c r="G895"/>
      <c r="I895"/>
      <c r="J895"/>
      <c r="K895"/>
      <c r="L895"/>
      <c r="M895"/>
      <c r="N895"/>
      <c r="O895"/>
      <c r="Q895" s="306" t="str">
        <f>'Look Up Values'!G50</f>
        <v>020499</v>
      </c>
      <c r="R895" s="302" t="str">
        <f t="shared" si="45"/>
        <v>Yes</v>
      </c>
      <c r="S895" s="296" t="str">
        <f t="shared" si="43"/>
        <v>020499</v>
      </c>
      <c r="T895" s="229"/>
      <c r="U895" s="312" t="str">
        <f>'Look Up Values'!G50</f>
        <v>020499</v>
      </c>
      <c r="V895" s="302" t="str">
        <f t="shared" si="46"/>
        <v>Yes</v>
      </c>
      <c r="W895" s="311" t="str">
        <f t="shared" si="44"/>
        <v>020499</v>
      </c>
    </row>
    <row r="896" spans="1:23" ht="33" customHeight="1">
      <c r="A896"/>
      <c r="B896"/>
      <c r="C896"/>
      <c r="D896"/>
      <c r="E896"/>
      <c r="F896"/>
      <c r="G896"/>
      <c r="I896"/>
      <c r="J896"/>
      <c r="K896"/>
      <c r="L896"/>
      <c r="M896"/>
      <c r="N896"/>
      <c r="O896"/>
      <c r="Q896" s="306" t="str">
        <f>'Look Up Values'!G51</f>
        <v>020501</v>
      </c>
      <c r="R896" s="302" t="str">
        <f t="shared" si="45"/>
        <v>Yes</v>
      </c>
      <c r="S896" s="296" t="str">
        <f t="shared" si="43"/>
        <v>020501</v>
      </c>
      <c r="T896" s="229"/>
      <c r="U896" s="312" t="str">
        <f>'Look Up Values'!G51</f>
        <v>020501</v>
      </c>
      <c r="V896" s="302" t="str">
        <f t="shared" si="46"/>
        <v>Yes</v>
      </c>
      <c r="W896" s="311" t="str">
        <f t="shared" si="44"/>
        <v>020501</v>
      </c>
    </row>
    <row r="897" spans="1:23" ht="33" customHeight="1">
      <c r="A897"/>
      <c r="B897"/>
      <c r="C897"/>
      <c r="D897"/>
      <c r="E897"/>
      <c r="F897"/>
      <c r="G897"/>
      <c r="I897"/>
      <c r="J897"/>
      <c r="K897"/>
      <c r="L897"/>
      <c r="M897"/>
      <c r="N897"/>
      <c r="O897"/>
      <c r="Q897" s="306" t="str">
        <f>'Look Up Values'!G52</f>
        <v>020502</v>
      </c>
      <c r="R897" s="302" t="str">
        <f t="shared" si="45"/>
        <v>Yes</v>
      </c>
      <c r="S897" s="296" t="str">
        <f t="shared" si="43"/>
        <v>020502</v>
      </c>
      <c r="T897" s="229"/>
      <c r="U897" s="312" t="str">
        <f>'Look Up Values'!G52</f>
        <v>020502</v>
      </c>
      <c r="V897" s="302" t="str">
        <f t="shared" si="46"/>
        <v>Yes</v>
      </c>
      <c r="W897" s="311" t="str">
        <f t="shared" si="44"/>
        <v>020502</v>
      </c>
    </row>
    <row r="898" spans="1:23" ht="33" customHeight="1">
      <c r="A898"/>
      <c r="B898"/>
      <c r="C898"/>
      <c r="D898"/>
      <c r="E898"/>
      <c r="F898"/>
      <c r="G898"/>
      <c r="I898"/>
      <c r="J898"/>
      <c r="K898"/>
      <c r="L898"/>
      <c r="M898"/>
      <c r="N898"/>
      <c r="O898"/>
      <c r="Q898" s="306" t="str">
        <f>'Look Up Values'!G53</f>
        <v>020599</v>
      </c>
      <c r="R898" s="302" t="str">
        <f t="shared" si="45"/>
        <v>Yes</v>
      </c>
      <c r="S898" s="296" t="str">
        <f t="shared" si="43"/>
        <v>020599</v>
      </c>
      <c r="T898" s="229"/>
      <c r="U898" s="312" t="str">
        <f>'Look Up Values'!G53</f>
        <v>020599</v>
      </c>
      <c r="V898" s="302" t="str">
        <f t="shared" si="46"/>
        <v>Yes</v>
      </c>
      <c r="W898" s="311" t="str">
        <f t="shared" si="44"/>
        <v>020599</v>
      </c>
    </row>
    <row r="899" spans="1:23" ht="33" customHeight="1">
      <c r="A899"/>
      <c r="B899"/>
      <c r="C899"/>
      <c r="D899"/>
      <c r="E899"/>
      <c r="F899"/>
      <c r="G899"/>
      <c r="I899"/>
      <c r="J899"/>
      <c r="K899"/>
      <c r="L899"/>
      <c r="M899"/>
      <c r="N899"/>
      <c r="O899"/>
      <c r="Q899" s="306" t="str">
        <f>'Look Up Values'!G54</f>
        <v>020601</v>
      </c>
      <c r="R899" s="302" t="str">
        <f t="shared" si="45"/>
        <v>Yes</v>
      </c>
      <c r="S899" s="296" t="str">
        <f t="shared" si="43"/>
        <v>020601</v>
      </c>
      <c r="T899" s="229"/>
      <c r="U899" s="312" t="str">
        <f>'Look Up Values'!G54</f>
        <v>020601</v>
      </c>
      <c r="V899" s="302" t="str">
        <f t="shared" si="46"/>
        <v>Yes</v>
      </c>
      <c r="W899" s="311" t="str">
        <f t="shared" si="44"/>
        <v>020601</v>
      </c>
    </row>
    <row r="900" spans="1:23" ht="33" customHeight="1">
      <c r="A900"/>
      <c r="B900"/>
      <c r="C900"/>
      <c r="D900"/>
      <c r="E900"/>
      <c r="F900"/>
      <c r="G900"/>
      <c r="I900"/>
      <c r="J900"/>
      <c r="K900"/>
      <c r="L900"/>
      <c r="M900"/>
      <c r="N900"/>
      <c r="O900"/>
      <c r="Q900" s="306" t="str">
        <f>'Look Up Values'!G55</f>
        <v>020602</v>
      </c>
      <c r="R900" s="302" t="str">
        <f t="shared" si="45"/>
        <v>Yes</v>
      </c>
      <c r="S900" s="296" t="str">
        <f t="shared" si="43"/>
        <v>020602</v>
      </c>
      <c r="T900" s="229"/>
      <c r="U900" s="312" t="str">
        <f>'Look Up Values'!G55</f>
        <v>020602</v>
      </c>
      <c r="V900" s="302" t="str">
        <f t="shared" si="46"/>
        <v>Yes</v>
      </c>
      <c r="W900" s="311" t="str">
        <f t="shared" si="44"/>
        <v>020602</v>
      </c>
    </row>
    <row r="901" spans="1:23" ht="33" customHeight="1">
      <c r="A901"/>
      <c r="B901"/>
      <c r="C901"/>
      <c r="D901"/>
      <c r="E901"/>
      <c r="F901"/>
      <c r="G901"/>
      <c r="I901"/>
      <c r="J901"/>
      <c r="K901"/>
      <c r="L901"/>
      <c r="M901"/>
      <c r="N901"/>
      <c r="O901"/>
      <c r="Q901" s="306" t="str">
        <f>'Look Up Values'!G56</f>
        <v>020603</v>
      </c>
      <c r="R901" s="302" t="str">
        <f t="shared" si="45"/>
        <v>Yes</v>
      </c>
      <c r="S901" s="296" t="str">
        <f t="shared" si="43"/>
        <v>020603</v>
      </c>
      <c r="T901" s="229"/>
      <c r="U901" s="312" t="str">
        <f>'Look Up Values'!G56</f>
        <v>020603</v>
      </c>
      <c r="V901" s="302" t="str">
        <f t="shared" si="46"/>
        <v>Yes</v>
      </c>
      <c r="W901" s="311" t="str">
        <f t="shared" si="44"/>
        <v>020603</v>
      </c>
    </row>
    <row r="902" spans="1:23" ht="33" customHeight="1">
      <c r="A902"/>
      <c r="B902"/>
      <c r="C902"/>
      <c r="D902"/>
      <c r="E902"/>
      <c r="F902"/>
      <c r="G902"/>
      <c r="I902"/>
      <c r="J902"/>
      <c r="K902"/>
      <c r="L902"/>
      <c r="M902"/>
      <c r="N902"/>
      <c r="O902"/>
      <c r="Q902" s="306" t="str">
        <f>'Look Up Values'!G57</f>
        <v>020699</v>
      </c>
      <c r="R902" s="302" t="str">
        <f t="shared" si="45"/>
        <v>Yes</v>
      </c>
      <c r="S902" s="296" t="str">
        <f t="shared" ref="S902:S965" si="47">IF(R902="Yes",Q902,"")</f>
        <v>020699</v>
      </c>
      <c r="T902" s="229"/>
      <c r="U902" s="312" t="str">
        <f>'Look Up Values'!G57</f>
        <v>020699</v>
      </c>
      <c r="V902" s="302" t="str">
        <f t="shared" si="46"/>
        <v>Yes</v>
      </c>
      <c r="W902" s="311" t="str">
        <f t="shared" ref="W902:W965" si="48">IF(V902="Yes",U902,"")</f>
        <v>020699</v>
      </c>
    </row>
    <row r="903" spans="1:23" ht="33" customHeight="1">
      <c r="A903"/>
      <c r="B903"/>
      <c r="C903"/>
      <c r="D903"/>
      <c r="E903"/>
      <c r="F903"/>
      <c r="G903"/>
      <c r="I903"/>
      <c r="J903"/>
      <c r="K903"/>
      <c r="L903"/>
      <c r="M903"/>
      <c r="N903"/>
      <c r="O903"/>
      <c r="Q903" s="306" t="str">
        <f>'Look Up Values'!G58</f>
        <v>020701</v>
      </c>
      <c r="R903" s="302" t="str">
        <f t="shared" si="45"/>
        <v>Yes</v>
      </c>
      <c r="S903" s="296" t="str">
        <f t="shared" si="47"/>
        <v>020701</v>
      </c>
      <c r="T903" s="229"/>
      <c r="U903" s="312" t="str">
        <f>'Look Up Values'!G58</f>
        <v>020701</v>
      </c>
      <c r="V903" s="302" t="str">
        <f t="shared" si="46"/>
        <v>Yes</v>
      </c>
      <c r="W903" s="311" t="str">
        <f t="shared" si="48"/>
        <v>020701</v>
      </c>
    </row>
    <row r="904" spans="1:23" ht="33" customHeight="1">
      <c r="A904"/>
      <c r="B904"/>
      <c r="C904"/>
      <c r="D904"/>
      <c r="E904"/>
      <c r="F904"/>
      <c r="G904"/>
      <c r="I904"/>
      <c r="J904"/>
      <c r="K904"/>
      <c r="L904"/>
      <c r="M904"/>
      <c r="N904"/>
      <c r="O904"/>
      <c r="Q904" s="306" t="str">
        <f>'Look Up Values'!G59</f>
        <v>020702</v>
      </c>
      <c r="R904" s="302" t="str">
        <f t="shared" si="45"/>
        <v>Yes</v>
      </c>
      <c r="S904" s="296" t="str">
        <f t="shared" si="47"/>
        <v>020702</v>
      </c>
      <c r="T904" s="229"/>
      <c r="U904" s="312" t="str">
        <f>'Look Up Values'!G59</f>
        <v>020702</v>
      </c>
      <c r="V904" s="302" t="str">
        <f t="shared" si="46"/>
        <v>Yes</v>
      </c>
      <c r="W904" s="311" t="str">
        <f t="shared" si="48"/>
        <v>020702</v>
      </c>
    </row>
    <row r="905" spans="1:23" ht="33" customHeight="1">
      <c r="A905"/>
      <c r="B905"/>
      <c r="C905"/>
      <c r="D905"/>
      <c r="E905"/>
      <c r="F905"/>
      <c r="G905"/>
      <c r="I905"/>
      <c r="J905"/>
      <c r="K905"/>
      <c r="L905"/>
      <c r="M905"/>
      <c r="N905"/>
      <c r="O905"/>
      <c r="Q905" s="306" t="str">
        <f>'Look Up Values'!G60</f>
        <v>020703</v>
      </c>
      <c r="R905" s="302" t="str">
        <f t="shared" si="45"/>
        <v>Yes</v>
      </c>
      <c r="S905" s="296" t="str">
        <f t="shared" si="47"/>
        <v>020703</v>
      </c>
      <c r="T905" s="229"/>
      <c r="U905" s="312" t="str">
        <f>'Look Up Values'!G60</f>
        <v>020703</v>
      </c>
      <c r="V905" s="302" t="str">
        <f t="shared" si="46"/>
        <v>Yes</v>
      </c>
      <c r="W905" s="311" t="str">
        <f t="shared" si="48"/>
        <v>020703</v>
      </c>
    </row>
    <row r="906" spans="1:23" ht="33" customHeight="1">
      <c r="A906"/>
      <c r="B906"/>
      <c r="C906"/>
      <c r="D906"/>
      <c r="E906"/>
      <c r="F906"/>
      <c r="G906"/>
      <c r="I906"/>
      <c r="J906"/>
      <c r="K906"/>
      <c r="L906"/>
      <c r="M906"/>
      <c r="N906"/>
      <c r="O906"/>
      <c r="Q906" s="306" t="str">
        <f>'Look Up Values'!G61</f>
        <v>020704</v>
      </c>
      <c r="R906" s="302" t="str">
        <f t="shared" si="45"/>
        <v>Yes</v>
      </c>
      <c r="S906" s="296" t="str">
        <f t="shared" si="47"/>
        <v>020704</v>
      </c>
      <c r="T906" s="229"/>
      <c r="U906" s="312" t="str">
        <f>'Look Up Values'!G61</f>
        <v>020704</v>
      </c>
      <c r="V906" s="302" t="str">
        <f t="shared" si="46"/>
        <v>Yes</v>
      </c>
      <c r="W906" s="311" t="str">
        <f t="shared" si="48"/>
        <v>020704</v>
      </c>
    </row>
    <row r="907" spans="1:23" ht="33" customHeight="1">
      <c r="A907"/>
      <c r="B907"/>
      <c r="C907"/>
      <c r="D907"/>
      <c r="E907"/>
      <c r="F907"/>
      <c r="G907"/>
      <c r="I907"/>
      <c r="J907"/>
      <c r="K907"/>
      <c r="L907"/>
      <c r="M907"/>
      <c r="N907"/>
      <c r="O907"/>
      <c r="Q907" s="306" t="str">
        <f>'Look Up Values'!G62</f>
        <v>020705</v>
      </c>
      <c r="R907" s="302" t="str">
        <f t="shared" si="45"/>
        <v>Yes</v>
      </c>
      <c r="S907" s="296" t="str">
        <f t="shared" si="47"/>
        <v>020705</v>
      </c>
      <c r="T907" s="229"/>
      <c r="U907" s="312" t="str">
        <f>'Look Up Values'!G62</f>
        <v>020705</v>
      </c>
      <c r="V907" s="302" t="str">
        <f t="shared" si="46"/>
        <v>Yes</v>
      </c>
      <c r="W907" s="311" t="str">
        <f t="shared" si="48"/>
        <v>020705</v>
      </c>
    </row>
    <row r="908" spans="1:23" ht="33" customHeight="1">
      <c r="A908"/>
      <c r="B908"/>
      <c r="C908"/>
      <c r="D908"/>
      <c r="E908"/>
      <c r="F908"/>
      <c r="G908"/>
      <c r="I908"/>
      <c r="J908"/>
      <c r="K908"/>
      <c r="L908"/>
      <c r="M908"/>
      <c r="N908"/>
      <c r="O908"/>
      <c r="Q908" s="306" t="str">
        <f>'Look Up Values'!G63</f>
        <v>020799</v>
      </c>
      <c r="R908" s="302" t="str">
        <f t="shared" si="45"/>
        <v>Yes</v>
      </c>
      <c r="S908" s="296" t="str">
        <f t="shared" si="47"/>
        <v>020799</v>
      </c>
      <c r="T908" s="229"/>
      <c r="U908" s="312" t="str">
        <f>'Look Up Values'!G63</f>
        <v>020799</v>
      </c>
      <c r="V908" s="302" t="str">
        <f t="shared" si="46"/>
        <v>Yes</v>
      </c>
      <c r="W908" s="311" t="str">
        <f t="shared" si="48"/>
        <v>020799</v>
      </c>
    </row>
    <row r="909" spans="1:23" ht="33" customHeight="1">
      <c r="A909"/>
      <c r="B909"/>
      <c r="C909"/>
      <c r="D909"/>
      <c r="E909"/>
      <c r="F909"/>
      <c r="G909"/>
      <c r="I909"/>
      <c r="J909"/>
      <c r="K909"/>
      <c r="L909"/>
      <c r="M909"/>
      <c r="N909"/>
      <c r="O909"/>
      <c r="Q909" s="306" t="str">
        <f>'Look Up Values'!G64</f>
        <v>030101</v>
      </c>
      <c r="R909" s="302" t="str">
        <f t="shared" si="45"/>
        <v>Yes</v>
      </c>
      <c r="S909" s="296" t="str">
        <f t="shared" si="47"/>
        <v>030101</v>
      </c>
      <c r="T909" s="229"/>
      <c r="U909" s="312" t="str">
        <f>'Look Up Values'!G64</f>
        <v>030101</v>
      </c>
      <c r="V909" s="302" t="str">
        <f t="shared" si="46"/>
        <v>Yes</v>
      </c>
      <c r="W909" s="311" t="str">
        <f t="shared" si="48"/>
        <v>030101</v>
      </c>
    </row>
    <row r="910" spans="1:23" ht="33" customHeight="1">
      <c r="A910"/>
      <c r="B910"/>
      <c r="C910"/>
      <c r="D910"/>
      <c r="E910"/>
      <c r="F910"/>
      <c r="G910"/>
      <c r="I910"/>
      <c r="J910"/>
      <c r="K910"/>
      <c r="L910"/>
      <c r="M910"/>
      <c r="N910"/>
      <c r="O910"/>
      <c r="Q910" s="306" t="str">
        <f>'Look Up Values'!G65</f>
        <v>030104</v>
      </c>
      <c r="R910" s="302" t="str">
        <f t="shared" si="45"/>
        <v>Yes</v>
      </c>
      <c r="S910" s="296" t="str">
        <f t="shared" si="47"/>
        <v>030104</v>
      </c>
      <c r="T910" s="229"/>
      <c r="U910" s="312" t="str">
        <f>'Look Up Values'!G65</f>
        <v>030104</v>
      </c>
      <c r="V910" s="302" t="str">
        <f t="shared" si="46"/>
        <v>Yes</v>
      </c>
      <c r="W910" s="311" t="str">
        <f t="shared" si="48"/>
        <v>030104</v>
      </c>
    </row>
    <row r="911" spans="1:23" ht="33" customHeight="1">
      <c r="A911"/>
      <c r="B911"/>
      <c r="C911"/>
      <c r="D911"/>
      <c r="E911"/>
      <c r="F911"/>
      <c r="G911"/>
      <c r="I911"/>
      <c r="J911"/>
      <c r="K911"/>
      <c r="L911"/>
      <c r="M911"/>
      <c r="N911"/>
      <c r="O911"/>
      <c r="Q911" s="306" t="str">
        <f>'Look Up Values'!G66</f>
        <v>030105</v>
      </c>
      <c r="R911" s="302" t="str">
        <f t="shared" si="45"/>
        <v>Yes</v>
      </c>
      <c r="S911" s="296" t="str">
        <f t="shared" si="47"/>
        <v>030105</v>
      </c>
      <c r="T911" s="229"/>
      <c r="U911" s="312" t="str">
        <f>'Look Up Values'!G66</f>
        <v>030105</v>
      </c>
      <c r="V911" s="302" t="str">
        <f t="shared" si="46"/>
        <v>Yes</v>
      </c>
      <c r="W911" s="311" t="str">
        <f t="shared" si="48"/>
        <v>030105</v>
      </c>
    </row>
    <row r="912" spans="1:23" ht="33" customHeight="1">
      <c r="A912"/>
      <c r="B912"/>
      <c r="C912"/>
      <c r="D912"/>
      <c r="E912"/>
      <c r="F912"/>
      <c r="G912"/>
      <c r="I912"/>
      <c r="J912"/>
      <c r="K912"/>
      <c r="L912"/>
      <c r="M912"/>
      <c r="N912"/>
      <c r="O912"/>
      <c r="Q912" s="306" t="str">
        <f>'Look Up Values'!G67</f>
        <v>030199</v>
      </c>
      <c r="R912" s="302" t="str">
        <f t="shared" ref="R912:R975" si="49">IFERROR(INDEX($R$5:$R$846,MATCH(U70,$U$5:$U$846,0)),"")</f>
        <v>Yes</v>
      </c>
      <c r="S912" s="296" t="str">
        <f t="shared" si="47"/>
        <v>030199</v>
      </c>
      <c r="T912" s="229"/>
      <c r="U912" s="312" t="str">
        <f>'Look Up Values'!G67</f>
        <v>030199</v>
      </c>
      <c r="V912" s="302" t="str">
        <f t="shared" ref="V912:V975" si="50">IFERROR(INDEX($V$5:$V$846,MATCH(W70,$W$5:$W$846,0)),"")</f>
        <v>Yes</v>
      </c>
      <c r="W912" s="311" t="str">
        <f t="shared" si="48"/>
        <v>030199</v>
      </c>
    </row>
    <row r="913" spans="1:23" ht="33" customHeight="1">
      <c r="A913"/>
      <c r="B913"/>
      <c r="C913"/>
      <c r="D913"/>
      <c r="E913"/>
      <c r="F913"/>
      <c r="G913"/>
      <c r="I913"/>
      <c r="J913"/>
      <c r="K913"/>
      <c r="L913"/>
      <c r="M913"/>
      <c r="N913"/>
      <c r="O913"/>
      <c r="Q913" s="306" t="str">
        <f>'Look Up Values'!G68</f>
        <v>030201</v>
      </c>
      <c r="R913" s="302" t="str">
        <f t="shared" si="49"/>
        <v>Yes</v>
      </c>
      <c r="S913" s="296" t="str">
        <f t="shared" si="47"/>
        <v>030201</v>
      </c>
      <c r="T913" s="229"/>
      <c r="U913" s="312" t="str">
        <f>'Look Up Values'!G68</f>
        <v>030201</v>
      </c>
      <c r="V913" s="302" t="str">
        <f t="shared" si="50"/>
        <v>Yes</v>
      </c>
      <c r="W913" s="311" t="str">
        <f t="shared" si="48"/>
        <v>030201</v>
      </c>
    </row>
    <row r="914" spans="1:23" ht="33" customHeight="1">
      <c r="A914"/>
      <c r="B914"/>
      <c r="C914"/>
      <c r="D914"/>
      <c r="E914"/>
      <c r="F914"/>
      <c r="G914"/>
      <c r="I914"/>
      <c r="J914"/>
      <c r="K914"/>
      <c r="L914"/>
      <c r="M914"/>
      <c r="N914"/>
      <c r="O914"/>
      <c r="Q914" s="306" t="str">
        <f>'Look Up Values'!G69</f>
        <v>030202</v>
      </c>
      <c r="R914" s="302" t="str">
        <f t="shared" si="49"/>
        <v>Yes</v>
      </c>
      <c r="S914" s="296" t="str">
        <f t="shared" si="47"/>
        <v>030202</v>
      </c>
      <c r="T914" s="229"/>
      <c r="U914" s="312" t="str">
        <f>'Look Up Values'!G69</f>
        <v>030202</v>
      </c>
      <c r="V914" s="302" t="str">
        <f t="shared" si="50"/>
        <v>Yes</v>
      </c>
      <c r="W914" s="311" t="str">
        <f t="shared" si="48"/>
        <v>030202</v>
      </c>
    </row>
    <row r="915" spans="1:23" ht="33" customHeight="1">
      <c r="A915"/>
      <c r="B915"/>
      <c r="C915"/>
      <c r="D915"/>
      <c r="E915"/>
      <c r="F915"/>
      <c r="G915"/>
      <c r="I915"/>
      <c r="J915"/>
      <c r="K915"/>
      <c r="L915"/>
      <c r="M915"/>
      <c r="N915"/>
      <c r="O915"/>
      <c r="Q915" s="306" t="str">
        <f>'Look Up Values'!G70</f>
        <v>030203</v>
      </c>
      <c r="R915" s="302" t="str">
        <f t="shared" si="49"/>
        <v>Yes</v>
      </c>
      <c r="S915" s="296" t="str">
        <f t="shared" si="47"/>
        <v>030203</v>
      </c>
      <c r="T915" s="229"/>
      <c r="U915" s="312" t="str">
        <f>'Look Up Values'!G70</f>
        <v>030203</v>
      </c>
      <c r="V915" s="302" t="str">
        <f t="shared" si="50"/>
        <v>Yes</v>
      </c>
      <c r="W915" s="311" t="str">
        <f t="shared" si="48"/>
        <v>030203</v>
      </c>
    </row>
    <row r="916" spans="1:23" ht="33" customHeight="1">
      <c r="A916"/>
      <c r="B916"/>
      <c r="C916"/>
      <c r="D916"/>
      <c r="E916"/>
      <c r="F916"/>
      <c r="G916"/>
      <c r="I916"/>
      <c r="J916"/>
      <c r="K916"/>
      <c r="L916"/>
      <c r="M916"/>
      <c r="N916"/>
      <c r="O916"/>
      <c r="Q916" s="306" t="str">
        <f>'Look Up Values'!G71</f>
        <v>030204</v>
      </c>
      <c r="R916" s="302" t="str">
        <f t="shared" si="49"/>
        <v>Yes</v>
      </c>
      <c r="S916" s="296" t="str">
        <f t="shared" si="47"/>
        <v>030204</v>
      </c>
      <c r="T916" s="229"/>
      <c r="U916" s="312" t="str">
        <f>'Look Up Values'!G71</f>
        <v>030204</v>
      </c>
      <c r="V916" s="302" t="str">
        <f t="shared" si="50"/>
        <v>Yes</v>
      </c>
      <c r="W916" s="311" t="str">
        <f t="shared" si="48"/>
        <v>030204</v>
      </c>
    </row>
    <row r="917" spans="1:23" ht="33" customHeight="1">
      <c r="A917"/>
      <c r="B917"/>
      <c r="C917"/>
      <c r="D917"/>
      <c r="E917"/>
      <c r="F917"/>
      <c r="G917"/>
      <c r="I917"/>
      <c r="J917"/>
      <c r="K917"/>
      <c r="L917"/>
      <c r="M917"/>
      <c r="N917"/>
      <c r="O917"/>
      <c r="Q917" s="306" t="str">
        <f>'Look Up Values'!G72</f>
        <v>030205</v>
      </c>
      <c r="R917" s="302" t="str">
        <f t="shared" si="49"/>
        <v>Yes</v>
      </c>
      <c r="S917" s="296" t="str">
        <f t="shared" si="47"/>
        <v>030205</v>
      </c>
      <c r="T917" s="229"/>
      <c r="U917" s="312" t="str">
        <f>'Look Up Values'!G72</f>
        <v>030205</v>
      </c>
      <c r="V917" s="302" t="str">
        <f t="shared" si="50"/>
        <v>Yes</v>
      </c>
      <c r="W917" s="311" t="str">
        <f t="shared" si="48"/>
        <v>030205</v>
      </c>
    </row>
    <row r="918" spans="1:23" ht="33" customHeight="1">
      <c r="A918"/>
      <c r="B918"/>
      <c r="C918"/>
      <c r="D918"/>
      <c r="E918"/>
      <c r="F918"/>
      <c r="G918"/>
      <c r="I918"/>
      <c r="J918"/>
      <c r="K918"/>
      <c r="L918"/>
      <c r="M918"/>
      <c r="N918"/>
      <c r="O918"/>
      <c r="Q918" s="306" t="str">
        <f>'Look Up Values'!G73</f>
        <v>030299</v>
      </c>
      <c r="R918" s="302" t="str">
        <f t="shared" si="49"/>
        <v>Yes</v>
      </c>
      <c r="S918" s="296" t="str">
        <f t="shared" si="47"/>
        <v>030299</v>
      </c>
      <c r="T918" s="229"/>
      <c r="U918" s="312" t="str">
        <f>'Look Up Values'!G73</f>
        <v>030299</v>
      </c>
      <c r="V918" s="302" t="str">
        <f t="shared" si="50"/>
        <v>Yes</v>
      </c>
      <c r="W918" s="311" t="str">
        <f t="shared" si="48"/>
        <v>030299</v>
      </c>
    </row>
    <row r="919" spans="1:23" ht="33" customHeight="1">
      <c r="A919"/>
      <c r="B919"/>
      <c r="C919"/>
      <c r="D919"/>
      <c r="E919"/>
      <c r="F919"/>
      <c r="G919"/>
      <c r="I919"/>
      <c r="J919"/>
      <c r="K919"/>
      <c r="L919"/>
      <c r="M919"/>
      <c r="N919"/>
      <c r="O919"/>
      <c r="Q919" s="306" t="str">
        <f>'Look Up Values'!G74</f>
        <v>030301</v>
      </c>
      <c r="R919" s="302" t="str">
        <f t="shared" si="49"/>
        <v>Yes</v>
      </c>
      <c r="S919" s="296" t="str">
        <f t="shared" si="47"/>
        <v>030301</v>
      </c>
      <c r="T919" s="229"/>
      <c r="U919" s="312" t="str">
        <f>'Look Up Values'!G74</f>
        <v>030301</v>
      </c>
      <c r="V919" s="302" t="str">
        <f t="shared" si="50"/>
        <v>Yes</v>
      </c>
      <c r="W919" s="311" t="str">
        <f t="shared" si="48"/>
        <v>030301</v>
      </c>
    </row>
    <row r="920" spans="1:23" ht="33" customHeight="1">
      <c r="A920"/>
      <c r="B920"/>
      <c r="C920"/>
      <c r="D920"/>
      <c r="E920"/>
      <c r="F920"/>
      <c r="G920"/>
      <c r="I920"/>
      <c r="J920"/>
      <c r="K920"/>
      <c r="L920"/>
      <c r="M920"/>
      <c r="N920"/>
      <c r="O920"/>
      <c r="Q920" s="306" t="str">
        <f>'Look Up Values'!G75</f>
        <v>030302</v>
      </c>
      <c r="R920" s="302" t="str">
        <f t="shared" si="49"/>
        <v>Yes</v>
      </c>
      <c r="S920" s="296" t="str">
        <f t="shared" si="47"/>
        <v>030302</v>
      </c>
      <c r="T920" s="229"/>
      <c r="U920" s="312" t="str">
        <f>'Look Up Values'!G75</f>
        <v>030302</v>
      </c>
      <c r="V920" s="302" t="str">
        <f t="shared" si="50"/>
        <v>Yes</v>
      </c>
      <c r="W920" s="311" t="str">
        <f t="shared" si="48"/>
        <v>030302</v>
      </c>
    </row>
    <row r="921" spans="1:23" ht="33" customHeight="1">
      <c r="A921"/>
      <c r="B921"/>
      <c r="C921"/>
      <c r="D921"/>
      <c r="E921"/>
      <c r="F921"/>
      <c r="G921"/>
      <c r="I921"/>
      <c r="J921"/>
      <c r="K921"/>
      <c r="L921"/>
      <c r="M921"/>
      <c r="N921"/>
      <c r="O921"/>
      <c r="Q921" s="306" t="str">
        <f>'Look Up Values'!G76</f>
        <v>030305</v>
      </c>
      <c r="R921" s="302" t="str">
        <f t="shared" si="49"/>
        <v>Yes</v>
      </c>
      <c r="S921" s="296" t="str">
        <f t="shared" si="47"/>
        <v>030305</v>
      </c>
      <c r="T921" s="229"/>
      <c r="U921" s="312" t="str">
        <f>'Look Up Values'!G76</f>
        <v>030305</v>
      </c>
      <c r="V921" s="302" t="str">
        <f t="shared" si="50"/>
        <v>Yes</v>
      </c>
      <c r="W921" s="311" t="str">
        <f t="shared" si="48"/>
        <v>030305</v>
      </c>
    </row>
    <row r="922" spans="1:23" ht="33" customHeight="1">
      <c r="A922"/>
      <c r="B922"/>
      <c r="C922"/>
      <c r="D922"/>
      <c r="E922"/>
      <c r="F922"/>
      <c r="G922"/>
      <c r="I922"/>
      <c r="J922"/>
      <c r="K922"/>
      <c r="L922"/>
      <c r="M922"/>
      <c r="N922"/>
      <c r="O922"/>
      <c r="Q922" s="306" t="str">
        <f>'Look Up Values'!G77</f>
        <v>030307</v>
      </c>
      <c r="R922" s="302" t="str">
        <f t="shared" si="49"/>
        <v>Yes</v>
      </c>
      <c r="S922" s="296" t="str">
        <f t="shared" si="47"/>
        <v>030307</v>
      </c>
      <c r="T922" s="229"/>
      <c r="U922" s="312" t="str">
        <f>'Look Up Values'!G77</f>
        <v>030307</v>
      </c>
      <c r="V922" s="302" t="str">
        <f t="shared" si="50"/>
        <v>Yes</v>
      </c>
      <c r="W922" s="311" t="str">
        <f t="shared" si="48"/>
        <v>030307</v>
      </c>
    </row>
    <row r="923" spans="1:23" ht="33" customHeight="1">
      <c r="A923"/>
      <c r="B923"/>
      <c r="C923"/>
      <c r="D923"/>
      <c r="E923"/>
      <c r="F923"/>
      <c r="G923"/>
      <c r="I923"/>
      <c r="J923"/>
      <c r="K923"/>
      <c r="L923"/>
      <c r="M923"/>
      <c r="N923"/>
      <c r="O923"/>
      <c r="Q923" s="306" t="str">
        <f>'Look Up Values'!G78</f>
        <v>030308</v>
      </c>
      <c r="R923" s="302" t="str">
        <f t="shared" si="49"/>
        <v>Yes</v>
      </c>
      <c r="S923" s="296" t="str">
        <f t="shared" si="47"/>
        <v>030308</v>
      </c>
      <c r="T923" s="229"/>
      <c r="U923" s="312" t="str">
        <f>'Look Up Values'!G78</f>
        <v>030308</v>
      </c>
      <c r="V923" s="302" t="str">
        <f t="shared" si="50"/>
        <v>Yes</v>
      </c>
      <c r="W923" s="311" t="str">
        <f t="shared" si="48"/>
        <v>030308</v>
      </c>
    </row>
    <row r="924" spans="1:23" ht="33" customHeight="1">
      <c r="A924"/>
      <c r="B924"/>
      <c r="C924"/>
      <c r="D924"/>
      <c r="E924"/>
      <c r="F924"/>
      <c r="G924"/>
      <c r="I924"/>
      <c r="J924"/>
      <c r="K924"/>
      <c r="L924"/>
      <c r="M924"/>
      <c r="N924"/>
      <c r="O924"/>
      <c r="Q924" s="306" t="str">
        <f>'Look Up Values'!G79</f>
        <v>030309</v>
      </c>
      <c r="R924" s="302" t="str">
        <f t="shared" si="49"/>
        <v>Yes</v>
      </c>
      <c r="S924" s="296" t="str">
        <f t="shared" si="47"/>
        <v>030309</v>
      </c>
      <c r="T924" s="229"/>
      <c r="U924" s="312" t="str">
        <f>'Look Up Values'!G79</f>
        <v>030309</v>
      </c>
      <c r="V924" s="302" t="str">
        <f t="shared" si="50"/>
        <v>Yes</v>
      </c>
      <c r="W924" s="311" t="str">
        <f t="shared" si="48"/>
        <v>030309</v>
      </c>
    </row>
    <row r="925" spans="1:23" ht="33" customHeight="1">
      <c r="A925"/>
      <c r="B925"/>
      <c r="C925"/>
      <c r="D925"/>
      <c r="E925"/>
      <c r="F925"/>
      <c r="G925"/>
      <c r="I925"/>
      <c r="J925"/>
      <c r="K925"/>
      <c r="L925"/>
      <c r="M925"/>
      <c r="N925"/>
      <c r="O925"/>
      <c r="Q925" s="306" t="str">
        <f>'Look Up Values'!G80</f>
        <v>030310</v>
      </c>
      <c r="R925" s="302" t="str">
        <f t="shared" si="49"/>
        <v>Yes</v>
      </c>
      <c r="S925" s="296" t="str">
        <f t="shared" si="47"/>
        <v>030310</v>
      </c>
      <c r="T925" s="229"/>
      <c r="U925" s="312" t="str">
        <f>'Look Up Values'!G80</f>
        <v>030310</v>
      </c>
      <c r="V925" s="302" t="str">
        <f t="shared" si="50"/>
        <v>Yes</v>
      </c>
      <c r="W925" s="311" t="str">
        <f t="shared" si="48"/>
        <v>030310</v>
      </c>
    </row>
    <row r="926" spans="1:23" ht="33" customHeight="1">
      <c r="A926"/>
      <c r="B926"/>
      <c r="C926"/>
      <c r="D926"/>
      <c r="E926"/>
      <c r="F926"/>
      <c r="G926"/>
      <c r="I926"/>
      <c r="J926"/>
      <c r="K926"/>
      <c r="L926"/>
      <c r="M926"/>
      <c r="N926"/>
      <c r="O926"/>
      <c r="Q926" s="306" t="str">
        <f>'Look Up Values'!G81</f>
        <v>030311</v>
      </c>
      <c r="R926" s="302" t="str">
        <f t="shared" si="49"/>
        <v>Yes</v>
      </c>
      <c r="S926" s="296" t="str">
        <f t="shared" si="47"/>
        <v>030311</v>
      </c>
      <c r="T926" s="229"/>
      <c r="U926" s="312" t="str">
        <f>'Look Up Values'!G81</f>
        <v>030311</v>
      </c>
      <c r="V926" s="302" t="str">
        <f t="shared" si="50"/>
        <v>Yes</v>
      </c>
      <c r="W926" s="311" t="str">
        <f t="shared" si="48"/>
        <v>030311</v>
      </c>
    </row>
    <row r="927" spans="1:23" ht="33" customHeight="1">
      <c r="A927"/>
      <c r="B927"/>
      <c r="C927"/>
      <c r="D927"/>
      <c r="E927"/>
      <c r="F927"/>
      <c r="G927"/>
      <c r="I927"/>
      <c r="J927"/>
      <c r="K927"/>
      <c r="L927"/>
      <c r="M927"/>
      <c r="N927"/>
      <c r="O927"/>
      <c r="Q927" s="306" t="str">
        <f>'Look Up Values'!G82</f>
        <v>030399</v>
      </c>
      <c r="R927" s="302" t="str">
        <f t="shared" si="49"/>
        <v>Yes</v>
      </c>
      <c r="S927" s="296" t="str">
        <f t="shared" si="47"/>
        <v>030399</v>
      </c>
      <c r="T927" s="229"/>
      <c r="U927" s="312" t="str">
        <f>'Look Up Values'!G82</f>
        <v>030399</v>
      </c>
      <c r="V927" s="302" t="str">
        <f t="shared" si="50"/>
        <v>Yes</v>
      </c>
      <c r="W927" s="311" t="str">
        <f t="shared" si="48"/>
        <v>030399</v>
      </c>
    </row>
    <row r="928" spans="1:23" ht="33" customHeight="1">
      <c r="A928"/>
      <c r="B928"/>
      <c r="C928"/>
      <c r="D928"/>
      <c r="E928"/>
      <c r="F928"/>
      <c r="G928"/>
      <c r="I928"/>
      <c r="J928"/>
      <c r="K928"/>
      <c r="L928"/>
      <c r="M928"/>
      <c r="N928"/>
      <c r="O928"/>
      <c r="Q928" s="306" t="str">
        <f>'Look Up Values'!G83</f>
        <v>040101</v>
      </c>
      <c r="R928" s="302" t="str">
        <f t="shared" si="49"/>
        <v>Yes</v>
      </c>
      <c r="S928" s="296" t="str">
        <f t="shared" si="47"/>
        <v>040101</v>
      </c>
      <c r="T928" s="229"/>
      <c r="U928" s="312" t="str">
        <f>'Look Up Values'!G83</f>
        <v>040101</v>
      </c>
      <c r="V928" s="302" t="str">
        <f t="shared" si="50"/>
        <v>Yes</v>
      </c>
      <c r="W928" s="311" t="str">
        <f t="shared" si="48"/>
        <v>040101</v>
      </c>
    </row>
    <row r="929" spans="1:23" ht="33" customHeight="1">
      <c r="A929"/>
      <c r="B929"/>
      <c r="C929"/>
      <c r="D929"/>
      <c r="E929"/>
      <c r="F929"/>
      <c r="G929"/>
      <c r="I929"/>
      <c r="J929"/>
      <c r="K929"/>
      <c r="L929"/>
      <c r="M929"/>
      <c r="N929"/>
      <c r="O929"/>
      <c r="Q929" s="306" t="str">
        <f>'Look Up Values'!G84</f>
        <v>040102</v>
      </c>
      <c r="R929" s="302" t="str">
        <f t="shared" si="49"/>
        <v>Yes</v>
      </c>
      <c r="S929" s="296" t="str">
        <f t="shared" si="47"/>
        <v>040102</v>
      </c>
      <c r="T929" s="229"/>
      <c r="U929" s="312" t="str">
        <f>'Look Up Values'!G84</f>
        <v>040102</v>
      </c>
      <c r="V929" s="302" t="str">
        <f t="shared" si="50"/>
        <v>Yes</v>
      </c>
      <c r="W929" s="311" t="str">
        <f t="shared" si="48"/>
        <v>040102</v>
      </c>
    </row>
    <row r="930" spans="1:23" ht="33" customHeight="1">
      <c r="A930"/>
      <c r="B930"/>
      <c r="C930"/>
      <c r="D930"/>
      <c r="E930"/>
      <c r="F930"/>
      <c r="G930"/>
      <c r="I930"/>
      <c r="J930"/>
      <c r="K930"/>
      <c r="L930"/>
      <c r="M930"/>
      <c r="N930"/>
      <c r="O930"/>
      <c r="Q930" s="306" t="str">
        <f>'Look Up Values'!G85</f>
        <v>040103</v>
      </c>
      <c r="R930" s="302" t="str">
        <f t="shared" si="49"/>
        <v>Yes</v>
      </c>
      <c r="S930" s="296" t="str">
        <f t="shared" si="47"/>
        <v>040103</v>
      </c>
      <c r="T930" s="229"/>
      <c r="U930" s="312" t="str">
        <f>'Look Up Values'!G85</f>
        <v>040103</v>
      </c>
      <c r="V930" s="302" t="str">
        <f t="shared" si="50"/>
        <v>Yes</v>
      </c>
      <c r="W930" s="311" t="str">
        <f t="shared" si="48"/>
        <v>040103</v>
      </c>
    </row>
    <row r="931" spans="1:23" ht="33" customHeight="1">
      <c r="A931"/>
      <c r="B931"/>
      <c r="C931"/>
      <c r="D931"/>
      <c r="E931"/>
      <c r="F931"/>
      <c r="G931"/>
      <c r="I931"/>
      <c r="J931"/>
      <c r="K931"/>
      <c r="L931"/>
      <c r="M931"/>
      <c r="N931"/>
      <c r="O931"/>
      <c r="Q931" s="306" t="str">
        <f>'Look Up Values'!G86</f>
        <v>040104</v>
      </c>
      <c r="R931" s="302" t="str">
        <f t="shared" si="49"/>
        <v>Yes</v>
      </c>
      <c r="S931" s="296" t="str">
        <f t="shared" si="47"/>
        <v>040104</v>
      </c>
      <c r="T931" s="229"/>
      <c r="U931" s="312" t="str">
        <f>'Look Up Values'!G86</f>
        <v>040104</v>
      </c>
      <c r="V931" s="302" t="str">
        <f t="shared" si="50"/>
        <v>Yes</v>
      </c>
      <c r="W931" s="311" t="str">
        <f t="shared" si="48"/>
        <v>040104</v>
      </c>
    </row>
    <row r="932" spans="1:23" ht="33" customHeight="1">
      <c r="A932"/>
      <c r="B932"/>
      <c r="C932"/>
      <c r="D932"/>
      <c r="E932"/>
      <c r="F932"/>
      <c r="G932"/>
      <c r="I932"/>
      <c r="J932"/>
      <c r="K932"/>
      <c r="L932"/>
      <c r="M932"/>
      <c r="N932"/>
      <c r="O932"/>
      <c r="Q932" s="306" t="str">
        <f>'Look Up Values'!G87</f>
        <v>040105</v>
      </c>
      <c r="R932" s="302" t="str">
        <f t="shared" si="49"/>
        <v>Yes</v>
      </c>
      <c r="S932" s="296" t="str">
        <f t="shared" si="47"/>
        <v>040105</v>
      </c>
      <c r="T932" s="229"/>
      <c r="U932" s="312" t="str">
        <f>'Look Up Values'!G87</f>
        <v>040105</v>
      </c>
      <c r="V932" s="302" t="str">
        <f t="shared" si="50"/>
        <v>Yes</v>
      </c>
      <c r="W932" s="311" t="str">
        <f t="shared" si="48"/>
        <v>040105</v>
      </c>
    </row>
    <row r="933" spans="1:23" ht="33" customHeight="1">
      <c r="A933"/>
      <c r="B933"/>
      <c r="C933"/>
      <c r="D933"/>
      <c r="E933"/>
      <c r="F933"/>
      <c r="G933"/>
      <c r="I933"/>
      <c r="J933"/>
      <c r="K933"/>
      <c r="L933"/>
      <c r="M933"/>
      <c r="N933"/>
      <c r="O933"/>
      <c r="Q933" s="306" t="str">
        <f>'Look Up Values'!G88</f>
        <v>040106</v>
      </c>
      <c r="R933" s="302" t="str">
        <f t="shared" si="49"/>
        <v>Yes</v>
      </c>
      <c r="S933" s="296" t="str">
        <f t="shared" si="47"/>
        <v>040106</v>
      </c>
      <c r="T933" s="229"/>
      <c r="U933" s="312" t="str">
        <f>'Look Up Values'!G88</f>
        <v>040106</v>
      </c>
      <c r="V933" s="302" t="str">
        <f t="shared" si="50"/>
        <v>Yes</v>
      </c>
      <c r="W933" s="311" t="str">
        <f t="shared" si="48"/>
        <v>040106</v>
      </c>
    </row>
    <row r="934" spans="1:23" ht="33" customHeight="1">
      <c r="A934"/>
      <c r="B934"/>
      <c r="C934"/>
      <c r="D934"/>
      <c r="E934"/>
      <c r="F934"/>
      <c r="G934"/>
      <c r="I934"/>
      <c r="J934"/>
      <c r="K934"/>
      <c r="L934"/>
      <c r="M934"/>
      <c r="N934"/>
      <c r="O934"/>
      <c r="Q934" s="306" t="str">
        <f>'Look Up Values'!G89</f>
        <v>040107</v>
      </c>
      <c r="R934" s="302" t="str">
        <f t="shared" si="49"/>
        <v>Yes</v>
      </c>
      <c r="S934" s="296" t="str">
        <f t="shared" si="47"/>
        <v>040107</v>
      </c>
      <c r="T934" s="229"/>
      <c r="U934" s="312" t="str">
        <f>'Look Up Values'!G89</f>
        <v>040107</v>
      </c>
      <c r="V934" s="302" t="str">
        <f t="shared" si="50"/>
        <v>Yes</v>
      </c>
      <c r="W934" s="311" t="str">
        <f t="shared" si="48"/>
        <v>040107</v>
      </c>
    </row>
    <row r="935" spans="1:23" ht="33" customHeight="1">
      <c r="A935"/>
      <c r="B935"/>
      <c r="C935"/>
      <c r="D935"/>
      <c r="E935"/>
      <c r="F935"/>
      <c r="G935"/>
      <c r="I935"/>
      <c r="J935"/>
      <c r="K935"/>
      <c r="L935"/>
      <c r="M935"/>
      <c r="N935"/>
      <c r="O935"/>
      <c r="Q935" s="306" t="str">
        <f>'Look Up Values'!G90</f>
        <v>040108</v>
      </c>
      <c r="R935" s="302" t="str">
        <f t="shared" si="49"/>
        <v>Yes</v>
      </c>
      <c r="S935" s="296" t="str">
        <f t="shared" si="47"/>
        <v>040108</v>
      </c>
      <c r="T935" s="229"/>
      <c r="U935" s="312" t="str">
        <f>'Look Up Values'!G90</f>
        <v>040108</v>
      </c>
      <c r="V935" s="302" t="str">
        <f t="shared" si="50"/>
        <v>Yes</v>
      </c>
      <c r="W935" s="311" t="str">
        <f t="shared" si="48"/>
        <v>040108</v>
      </c>
    </row>
    <row r="936" spans="1:23" ht="33" customHeight="1">
      <c r="A936"/>
      <c r="B936"/>
      <c r="C936"/>
      <c r="D936"/>
      <c r="E936"/>
      <c r="F936"/>
      <c r="G936"/>
      <c r="I936"/>
      <c r="J936"/>
      <c r="K936"/>
      <c r="L936"/>
      <c r="M936"/>
      <c r="N936"/>
      <c r="O936"/>
      <c r="Q936" s="306" t="str">
        <f>'Look Up Values'!G91</f>
        <v>040109</v>
      </c>
      <c r="R936" s="302" t="str">
        <f t="shared" si="49"/>
        <v>Yes</v>
      </c>
      <c r="S936" s="296" t="str">
        <f t="shared" si="47"/>
        <v>040109</v>
      </c>
      <c r="T936" s="229"/>
      <c r="U936" s="312" t="str">
        <f>'Look Up Values'!G91</f>
        <v>040109</v>
      </c>
      <c r="V936" s="302" t="str">
        <f t="shared" si="50"/>
        <v>Yes</v>
      </c>
      <c r="W936" s="311" t="str">
        <f t="shared" si="48"/>
        <v>040109</v>
      </c>
    </row>
    <row r="937" spans="1:23" ht="33" customHeight="1">
      <c r="A937"/>
      <c r="B937"/>
      <c r="C937"/>
      <c r="D937"/>
      <c r="E937"/>
      <c r="F937"/>
      <c r="G937"/>
      <c r="I937"/>
      <c r="J937"/>
      <c r="K937"/>
      <c r="L937"/>
      <c r="M937"/>
      <c r="N937"/>
      <c r="O937"/>
      <c r="Q937" s="306" t="str">
        <f>'Look Up Values'!G92</f>
        <v>040199</v>
      </c>
      <c r="R937" s="302" t="str">
        <f t="shared" si="49"/>
        <v>Yes</v>
      </c>
      <c r="S937" s="296" t="str">
        <f t="shared" si="47"/>
        <v>040199</v>
      </c>
      <c r="T937" s="229"/>
      <c r="U937" s="312" t="str">
        <f>'Look Up Values'!G92</f>
        <v>040199</v>
      </c>
      <c r="V937" s="302" t="str">
        <f t="shared" si="50"/>
        <v>Yes</v>
      </c>
      <c r="W937" s="311" t="str">
        <f t="shared" si="48"/>
        <v>040199</v>
      </c>
    </row>
    <row r="938" spans="1:23" ht="33" customHeight="1">
      <c r="A938"/>
      <c r="B938"/>
      <c r="C938"/>
      <c r="D938"/>
      <c r="E938"/>
      <c r="F938"/>
      <c r="G938"/>
      <c r="I938"/>
      <c r="J938"/>
      <c r="K938"/>
      <c r="L938"/>
      <c r="M938"/>
      <c r="N938"/>
      <c r="O938"/>
      <c r="Q938" s="306" t="str">
        <f>'Look Up Values'!G93</f>
        <v>040209</v>
      </c>
      <c r="R938" s="302" t="str">
        <f t="shared" si="49"/>
        <v>Yes</v>
      </c>
      <c r="S938" s="296" t="str">
        <f t="shared" si="47"/>
        <v>040209</v>
      </c>
      <c r="T938" s="229"/>
      <c r="U938" s="312" t="str">
        <f>'Look Up Values'!G93</f>
        <v>040209</v>
      </c>
      <c r="V938" s="302" t="str">
        <f t="shared" si="50"/>
        <v>Yes</v>
      </c>
      <c r="W938" s="311" t="str">
        <f t="shared" si="48"/>
        <v>040209</v>
      </c>
    </row>
    <row r="939" spans="1:23" ht="33" customHeight="1">
      <c r="A939"/>
      <c r="B939"/>
      <c r="C939"/>
      <c r="D939"/>
      <c r="E939"/>
      <c r="F939"/>
      <c r="G939"/>
      <c r="I939"/>
      <c r="J939"/>
      <c r="K939"/>
      <c r="L939"/>
      <c r="M939"/>
      <c r="N939"/>
      <c r="O939"/>
      <c r="Q939" s="306" t="str">
        <f>'Look Up Values'!G94</f>
        <v>040210</v>
      </c>
      <c r="R939" s="302" t="str">
        <f t="shared" si="49"/>
        <v>Yes</v>
      </c>
      <c r="S939" s="296" t="str">
        <f t="shared" si="47"/>
        <v>040210</v>
      </c>
      <c r="T939" s="229"/>
      <c r="U939" s="312" t="str">
        <f>'Look Up Values'!G94</f>
        <v>040210</v>
      </c>
      <c r="V939" s="302" t="str">
        <f t="shared" si="50"/>
        <v>Yes</v>
      </c>
      <c r="W939" s="311" t="str">
        <f t="shared" si="48"/>
        <v>040210</v>
      </c>
    </row>
    <row r="940" spans="1:23" ht="33" customHeight="1">
      <c r="A940"/>
      <c r="B940"/>
      <c r="C940"/>
      <c r="D940"/>
      <c r="E940"/>
      <c r="F940"/>
      <c r="G940"/>
      <c r="I940"/>
      <c r="J940"/>
      <c r="K940"/>
      <c r="L940"/>
      <c r="M940"/>
      <c r="N940"/>
      <c r="O940"/>
      <c r="Q940" s="306" t="str">
        <f>'Look Up Values'!G95</f>
        <v>040214</v>
      </c>
      <c r="R940" s="302" t="str">
        <f t="shared" si="49"/>
        <v>Yes</v>
      </c>
      <c r="S940" s="296" t="str">
        <f t="shared" si="47"/>
        <v>040214</v>
      </c>
      <c r="T940" s="229"/>
      <c r="U940" s="312" t="str">
        <f>'Look Up Values'!G95</f>
        <v>040214</v>
      </c>
      <c r="V940" s="302" t="str">
        <f t="shared" si="50"/>
        <v>Yes</v>
      </c>
      <c r="W940" s="311" t="str">
        <f t="shared" si="48"/>
        <v>040214</v>
      </c>
    </row>
    <row r="941" spans="1:23" ht="33" customHeight="1">
      <c r="A941"/>
      <c r="B941"/>
      <c r="C941"/>
      <c r="D941"/>
      <c r="E941"/>
      <c r="F941"/>
      <c r="G941"/>
      <c r="I941"/>
      <c r="J941"/>
      <c r="K941"/>
      <c r="L941"/>
      <c r="M941"/>
      <c r="N941"/>
      <c r="O941"/>
      <c r="Q941" s="306" t="str">
        <f>'Look Up Values'!G96</f>
        <v>040215</v>
      </c>
      <c r="R941" s="302" t="str">
        <f t="shared" si="49"/>
        <v>Yes</v>
      </c>
      <c r="S941" s="296" t="str">
        <f t="shared" si="47"/>
        <v>040215</v>
      </c>
      <c r="T941" s="229"/>
      <c r="U941" s="312" t="str">
        <f>'Look Up Values'!G96</f>
        <v>040215</v>
      </c>
      <c r="V941" s="302" t="str">
        <f t="shared" si="50"/>
        <v>Yes</v>
      </c>
      <c r="W941" s="311" t="str">
        <f t="shared" si="48"/>
        <v>040215</v>
      </c>
    </row>
    <row r="942" spans="1:23" ht="33" customHeight="1">
      <c r="A942"/>
      <c r="B942"/>
      <c r="C942"/>
      <c r="D942"/>
      <c r="E942"/>
      <c r="F942"/>
      <c r="G942"/>
      <c r="I942"/>
      <c r="J942"/>
      <c r="K942"/>
      <c r="L942"/>
      <c r="M942"/>
      <c r="N942"/>
      <c r="O942"/>
      <c r="Q942" s="306" t="str">
        <f>'Look Up Values'!G97</f>
        <v>040216</v>
      </c>
      <c r="R942" s="302" t="str">
        <f t="shared" si="49"/>
        <v>Yes</v>
      </c>
      <c r="S942" s="296" t="str">
        <f t="shared" si="47"/>
        <v>040216</v>
      </c>
      <c r="T942" s="229"/>
      <c r="U942" s="312" t="str">
        <f>'Look Up Values'!G97</f>
        <v>040216</v>
      </c>
      <c r="V942" s="302" t="str">
        <f t="shared" si="50"/>
        <v>Yes</v>
      </c>
      <c r="W942" s="311" t="str">
        <f t="shared" si="48"/>
        <v>040216</v>
      </c>
    </row>
    <row r="943" spans="1:23" ht="33" customHeight="1">
      <c r="A943"/>
      <c r="B943"/>
      <c r="C943"/>
      <c r="D943"/>
      <c r="E943"/>
      <c r="F943"/>
      <c r="G943"/>
      <c r="I943"/>
      <c r="J943"/>
      <c r="K943"/>
      <c r="L943"/>
      <c r="M943"/>
      <c r="N943"/>
      <c r="O943"/>
      <c r="Q943" s="306" t="str">
        <f>'Look Up Values'!G98</f>
        <v>040217</v>
      </c>
      <c r="R943" s="302" t="str">
        <f t="shared" si="49"/>
        <v>Yes</v>
      </c>
      <c r="S943" s="296" t="str">
        <f t="shared" si="47"/>
        <v>040217</v>
      </c>
      <c r="T943" s="229"/>
      <c r="U943" s="312" t="str">
        <f>'Look Up Values'!G98</f>
        <v>040217</v>
      </c>
      <c r="V943" s="302" t="str">
        <f t="shared" si="50"/>
        <v>Yes</v>
      </c>
      <c r="W943" s="311" t="str">
        <f t="shared" si="48"/>
        <v>040217</v>
      </c>
    </row>
    <row r="944" spans="1:23" ht="33" customHeight="1">
      <c r="A944"/>
      <c r="B944"/>
      <c r="C944"/>
      <c r="D944"/>
      <c r="E944"/>
      <c r="F944"/>
      <c r="G944"/>
      <c r="I944"/>
      <c r="J944"/>
      <c r="K944"/>
      <c r="L944"/>
      <c r="M944"/>
      <c r="N944"/>
      <c r="O944"/>
      <c r="Q944" s="306" t="str">
        <f>'Look Up Values'!G99</f>
        <v>040219</v>
      </c>
      <c r="R944" s="302" t="str">
        <f t="shared" si="49"/>
        <v>Yes</v>
      </c>
      <c r="S944" s="296" t="str">
        <f t="shared" si="47"/>
        <v>040219</v>
      </c>
      <c r="T944" s="229"/>
      <c r="U944" s="312" t="str">
        <f>'Look Up Values'!G99</f>
        <v>040219</v>
      </c>
      <c r="V944" s="302" t="str">
        <f t="shared" si="50"/>
        <v>Yes</v>
      </c>
      <c r="W944" s="311" t="str">
        <f t="shared" si="48"/>
        <v>040219</v>
      </c>
    </row>
    <row r="945" spans="1:23" ht="33" customHeight="1">
      <c r="A945"/>
      <c r="B945"/>
      <c r="C945"/>
      <c r="D945"/>
      <c r="E945"/>
      <c r="F945"/>
      <c r="G945"/>
      <c r="I945"/>
      <c r="J945"/>
      <c r="K945"/>
      <c r="L945"/>
      <c r="M945"/>
      <c r="N945"/>
      <c r="O945"/>
      <c r="Q945" s="306" t="str">
        <f>'Look Up Values'!G100</f>
        <v>040220</v>
      </c>
      <c r="R945" s="302" t="str">
        <f t="shared" si="49"/>
        <v>Yes</v>
      </c>
      <c r="S945" s="296" t="str">
        <f t="shared" si="47"/>
        <v>040220</v>
      </c>
      <c r="T945" s="229"/>
      <c r="U945" s="312" t="str">
        <f>'Look Up Values'!G100</f>
        <v>040220</v>
      </c>
      <c r="V945" s="302" t="str">
        <f t="shared" si="50"/>
        <v>Yes</v>
      </c>
      <c r="W945" s="311" t="str">
        <f t="shared" si="48"/>
        <v>040220</v>
      </c>
    </row>
    <row r="946" spans="1:23" ht="33" customHeight="1">
      <c r="A946"/>
      <c r="B946"/>
      <c r="C946"/>
      <c r="D946"/>
      <c r="E946"/>
      <c r="F946"/>
      <c r="G946"/>
      <c r="I946"/>
      <c r="J946"/>
      <c r="K946"/>
      <c r="L946"/>
      <c r="M946"/>
      <c r="N946"/>
      <c r="O946"/>
      <c r="Q946" s="306" t="str">
        <f>'Look Up Values'!G101</f>
        <v>040221</v>
      </c>
      <c r="R946" s="302" t="str">
        <f t="shared" si="49"/>
        <v>Yes</v>
      </c>
      <c r="S946" s="296" t="str">
        <f t="shared" si="47"/>
        <v>040221</v>
      </c>
      <c r="T946" s="229"/>
      <c r="U946" s="312" t="str">
        <f>'Look Up Values'!G101</f>
        <v>040221</v>
      </c>
      <c r="V946" s="302" t="str">
        <f t="shared" si="50"/>
        <v>Yes</v>
      </c>
      <c r="W946" s="311" t="str">
        <f t="shared" si="48"/>
        <v>040221</v>
      </c>
    </row>
    <row r="947" spans="1:23" ht="33" customHeight="1">
      <c r="A947"/>
      <c r="B947"/>
      <c r="C947"/>
      <c r="D947"/>
      <c r="E947"/>
      <c r="F947"/>
      <c r="G947"/>
      <c r="I947"/>
      <c r="J947"/>
      <c r="K947"/>
      <c r="L947"/>
      <c r="M947"/>
      <c r="N947"/>
      <c r="O947"/>
      <c r="Q947" s="306" t="str">
        <f>'Look Up Values'!G102</f>
        <v>040222</v>
      </c>
      <c r="R947" s="302" t="str">
        <f t="shared" si="49"/>
        <v>Yes</v>
      </c>
      <c r="S947" s="296" t="str">
        <f t="shared" si="47"/>
        <v>040222</v>
      </c>
      <c r="T947" s="229"/>
      <c r="U947" s="312" t="str">
        <f>'Look Up Values'!G102</f>
        <v>040222</v>
      </c>
      <c r="V947" s="302" t="str">
        <f t="shared" si="50"/>
        <v>Yes</v>
      </c>
      <c r="W947" s="311" t="str">
        <f t="shared" si="48"/>
        <v>040222</v>
      </c>
    </row>
    <row r="948" spans="1:23" ht="33" customHeight="1">
      <c r="A948"/>
      <c r="B948"/>
      <c r="C948"/>
      <c r="D948"/>
      <c r="E948"/>
      <c r="F948"/>
      <c r="G948"/>
      <c r="I948"/>
      <c r="J948"/>
      <c r="K948"/>
      <c r="L948"/>
      <c r="M948"/>
      <c r="N948"/>
      <c r="O948"/>
      <c r="Q948" s="306" t="str">
        <f>'Look Up Values'!G103</f>
        <v>040299</v>
      </c>
      <c r="R948" s="302" t="str">
        <f t="shared" si="49"/>
        <v>Yes</v>
      </c>
      <c r="S948" s="296" t="str">
        <f t="shared" si="47"/>
        <v>040299</v>
      </c>
      <c r="T948" s="229"/>
      <c r="U948" s="312" t="str">
        <f>'Look Up Values'!G103</f>
        <v>040299</v>
      </c>
      <c r="V948" s="302" t="str">
        <f t="shared" si="50"/>
        <v>Yes</v>
      </c>
      <c r="W948" s="311" t="str">
        <f t="shared" si="48"/>
        <v>040299</v>
      </c>
    </row>
    <row r="949" spans="1:23" ht="33" customHeight="1">
      <c r="A949"/>
      <c r="B949"/>
      <c r="C949"/>
      <c r="D949"/>
      <c r="E949"/>
      <c r="F949"/>
      <c r="G949"/>
      <c r="I949"/>
      <c r="J949"/>
      <c r="K949"/>
      <c r="L949"/>
      <c r="M949"/>
      <c r="N949"/>
      <c r="O949"/>
      <c r="Q949" s="306" t="str">
        <f>'Look Up Values'!G104</f>
        <v>050102</v>
      </c>
      <c r="R949" s="302" t="str">
        <f t="shared" si="49"/>
        <v>Yes</v>
      </c>
      <c r="S949" s="296" t="str">
        <f t="shared" si="47"/>
        <v>050102</v>
      </c>
      <c r="T949" s="229"/>
      <c r="U949" s="312" t="str">
        <f>'Look Up Values'!G104</f>
        <v>050102</v>
      </c>
      <c r="V949" s="302" t="str">
        <f t="shared" si="50"/>
        <v>Yes</v>
      </c>
      <c r="W949" s="311" t="str">
        <f t="shared" si="48"/>
        <v>050102</v>
      </c>
    </row>
    <row r="950" spans="1:23" ht="33" customHeight="1">
      <c r="A950"/>
      <c r="B950"/>
      <c r="C950"/>
      <c r="D950"/>
      <c r="E950"/>
      <c r="F950"/>
      <c r="G950"/>
      <c r="I950"/>
      <c r="J950"/>
      <c r="K950"/>
      <c r="L950"/>
      <c r="M950"/>
      <c r="N950"/>
      <c r="O950"/>
      <c r="Q950" s="306" t="str">
        <f>'Look Up Values'!G105</f>
        <v>050103</v>
      </c>
      <c r="R950" s="302" t="str">
        <f t="shared" si="49"/>
        <v>Yes</v>
      </c>
      <c r="S950" s="296" t="str">
        <f t="shared" si="47"/>
        <v>050103</v>
      </c>
      <c r="T950" s="229"/>
      <c r="U950" s="312" t="str">
        <f>'Look Up Values'!G105</f>
        <v>050103</v>
      </c>
      <c r="V950" s="302" t="str">
        <f t="shared" si="50"/>
        <v>Yes</v>
      </c>
      <c r="W950" s="311" t="str">
        <f t="shared" si="48"/>
        <v>050103</v>
      </c>
    </row>
    <row r="951" spans="1:23" ht="33" customHeight="1">
      <c r="A951"/>
      <c r="B951"/>
      <c r="C951"/>
      <c r="D951"/>
      <c r="E951"/>
      <c r="F951"/>
      <c r="G951"/>
      <c r="I951"/>
      <c r="J951"/>
      <c r="K951"/>
      <c r="L951"/>
      <c r="M951"/>
      <c r="N951"/>
      <c r="O951"/>
      <c r="Q951" s="306" t="str">
        <f>'Look Up Values'!G106</f>
        <v>050104</v>
      </c>
      <c r="R951" s="302" t="str">
        <f t="shared" si="49"/>
        <v>Yes</v>
      </c>
      <c r="S951" s="296" t="str">
        <f t="shared" si="47"/>
        <v>050104</v>
      </c>
      <c r="T951" s="229"/>
      <c r="U951" s="312" t="str">
        <f>'Look Up Values'!G106</f>
        <v>050104</v>
      </c>
      <c r="V951" s="302" t="str">
        <f t="shared" si="50"/>
        <v>Yes</v>
      </c>
      <c r="W951" s="311" t="str">
        <f t="shared" si="48"/>
        <v>050104</v>
      </c>
    </row>
    <row r="952" spans="1:23" ht="33" customHeight="1">
      <c r="A952"/>
      <c r="B952"/>
      <c r="C952"/>
      <c r="D952"/>
      <c r="E952"/>
      <c r="F952"/>
      <c r="G952"/>
      <c r="I952"/>
      <c r="J952"/>
      <c r="K952"/>
      <c r="L952"/>
      <c r="M952"/>
      <c r="N952"/>
      <c r="O952"/>
      <c r="Q952" s="306" t="str">
        <f>'Look Up Values'!G107</f>
        <v>050105</v>
      </c>
      <c r="R952" s="302" t="str">
        <f t="shared" si="49"/>
        <v>Yes</v>
      </c>
      <c r="S952" s="296" t="str">
        <f t="shared" si="47"/>
        <v>050105</v>
      </c>
      <c r="T952" s="229"/>
      <c r="U952" s="312" t="str">
        <f>'Look Up Values'!G107</f>
        <v>050105</v>
      </c>
      <c r="V952" s="302" t="str">
        <f t="shared" si="50"/>
        <v>Yes</v>
      </c>
      <c r="W952" s="311" t="str">
        <f t="shared" si="48"/>
        <v>050105</v>
      </c>
    </row>
    <row r="953" spans="1:23" ht="33" customHeight="1">
      <c r="A953"/>
      <c r="B953"/>
      <c r="C953"/>
      <c r="D953"/>
      <c r="E953"/>
      <c r="F953"/>
      <c r="G953"/>
      <c r="I953"/>
      <c r="J953"/>
      <c r="K953"/>
      <c r="L953"/>
      <c r="M953"/>
      <c r="N953"/>
      <c r="O953"/>
      <c r="Q953" s="306" t="str">
        <f>'Look Up Values'!G108</f>
        <v>050106</v>
      </c>
      <c r="R953" s="302" t="str">
        <f t="shared" si="49"/>
        <v>Yes</v>
      </c>
      <c r="S953" s="296" t="str">
        <f t="shared" si="47"/>
        <v>050106</v>
      </c>
      <c r="T953" s="229"/>
      <c r="U953" s="312" t="str">
        <f>'Look Up Values'!G108</f>
        <v>050106</v>
      </c>
      <c r="V953" s="302" t="str">
        <f t="shared" si="50"/>
        <v>Yes</v>
      </c>
      <c r="W953" s="311" t="str">
        <f t="shared" si="48"/>
        <v>050106</v>
      </c>
    </row>
    <row r="954" spans="1:23" ht="33" customHeight="1">
      <c r="A954"/>
      <c r="B954"/>
      <c r="C954"/>
      <c r="D954"/>
      <c r="E954"/>
      <c r="F954"/>
      <c r="G954"/>
      <c r="I954"/>
      <c r="J954"/>
      <c r="K954"/>
      <c r="L954"/>
      <c r="M954"/>
      <c r="N954"/>
      <c r="O954"/>
      <c r="Q954" s="306" t="str">
        <f>'Look Up Values'!G109</f>
        <v>050107</v>
      </c>
      <c r="R954" s="302" t="str">
        <f t="shared" si="49"/>
        <v>Yes</v>
      </c>
      <c r="S954" s="296" t="str">
        <f t="shared" si="47"/>
        <v>050107</v>
      </c>
      <c r="T954" s="229"/>
      <c r="U954" s="312" t="str">
        <f>'Look Up Values'!G109</f>
        <v>050107</v>
      </c>
      <c r="V954" s="302" t="str">
        <f t="shared" si="50"/>
        <v>Yes</v>
      </c>
      <c r="W954" s="311" t="str">
        <f t="shared" si="48"/>
        <v>050107</v>
      </c>
    </row>
    <row r="955" spans="1:23" ht="33" customHeight="1">
      <c r="A955"/>
      <c r="B955"/>
      <c r="C955"/>
      <c r="D955"/>
      <c r="E955"/>
      <c r="F955"/>
      <c r="G955"/>
      <c r="I955"/>
      <c r="J955"/>
      <c r="K955"/>
      <c r="L955"/>
      <c r="M955"/>
      <c r="N955"/>
      <c r="O955"/>
      <c r="Q955" s="306" t="str">
        <f>'Look Up Values'!G110</f>
        <v>050108</v>
      </c>
      <c r="R955" s="302" t="str">
        <f t="shared" si="49"/>
        <v>Yes</v>
      </c>
      <c r="S955" s="296" t="str">
        <f t="shared" si="47"/>
        <v>050108</v>
      </c>
      <c r="T955" s="229"/>
      <c r="U955" s="312" t="str">
        <f>'Look Up Values'!G110</f>
        <v>050108</v>
      </c>
      <c r="V955" s="302" t="str">
        <f t="shared" si="50"/>
        <v>Yes</v>
      </c>
      <c r="W955" s="311" t="str">
        <f t="shared" si="48"/>
        <v>050108</v>
      </c>
    </row>
    <row r="956" spans="1:23" ht="33" customHeight="1">
      <c r="A956"/>
      <c r="B956"/>
      <c r="C956"/>
      <c r="D956"/>
      <c r="E956"/>
      <c r="F956"/>
      <c r="G956"/>
      <c r="I956"/>
      <c r="J956"/>
      <c r="K956"/>
      <c r="L956"/>
      <c r="M956"/>
      <c r="N956"/>
      <c r="O956"/>
      <c r="Q956" s="306" t="str">
        <f>'Look Up Values'!G111</f>
        <v>050109</v>
      </c>
      <c r="R956" s="302" t="str">
        <f t="shared" si="49"/>
        <v>Yes</v>
      </c>
      <c r="S956" s="296" t="str">
        <f t="shared" si="47"/>
        <v>050109</v>
      </c>
      <c r="T956" s="229"/>
      <c r="U956" s="312" t="str">
        <f>'Look Up Values'!G111</f>
        <v>050109</v>
      </c>
      <c r="V956" s="302" t="str">
        <f t="shared" si="50"/>
        <v>Yes</v>
      </c>
      <c r="W956" s="311" t="str">
        <f t="shared" si="48"/>
        <v>050109</v>
      </c>
    </row>
    <row r="957" spans="1:23" ht="33" customHeight="1">
      <c r="A957"/>
      <c r="B957"/>
      <c r="C957"/>
      <c r="D957"/>
      <c r="E957"/>
      <c r="F957"/>
      <c r="G957"/>
      <c r="I957"/>
      <c r="J957"/>
      <c r="K957"/>
      <c r="L957"/>
      <c r="M957"/>
      <c r="N957"/>
      <c r="O957"/>
      <c r="Q957" s="306" t="str">
        <f>'Look Up Values'!G112</f>
        <v>050110</v>
      </c>
      <c r="R957" s="302" t="str">
        <f t="shared" si="49"/>
        <v>Yes</v>
      </c>
      <c r="S957" s="296" t="str">
        <f t="shared" si="47"/>
        <v>050110</v>
      </c>
      <c r="T957" s="229"/>
      <c r="U957" s="312" t="str">
        <f>'Look Up Values'!G112</f>
        <v>050110</v>
      </c>
      <c r="V957" s="302" t="str">
        <f t="shared" si="50"/>
        <v>Yes</v>
      </c>
      <c r="W957" s="311" t="str">
        <f t="shared" si="48"/>
        <v>050110</v>
      </c>
    </row>
    <row r="958" spans="1:23" ht="33" customHeight="1">
      <c r="A958"/>
      <c r="B958"/>
      <c r="C958"/>
      <c r="D958"/>
      <c r="E958"/>
      <c r="F958"/>
      <c r="G958"/>
      <c r="I958"/>
      <c r="J958"/>
      <c r="K958"/>
      <c r="L958"/>
      <c r="M958"/>
      <c r="N958"/>
      <c r="O958"/>
      <c r="Q958" s="306" t="str">
        <f>'Look Up Values'!G113</f>
        <v>050111</v>
      </c>
      <c r="R958" s="302" t="str">
        <f t="shared" si="49"/>
        <v>Yes</v>
      </c>
      <c r="S958" s="296" t="str">
        <f t="shared" si="47"/>
        <v>050111</v>
      </c>
      <c r="T958" s="229"/>
      <c r="U958" s="312" t="str">
        <f>'Look Up Values'!G113</f>
        <v>050111</v>
      </c>
      <c r="V958" s="302" t="str">
        <f t="shared" si="50"/>
        <v>Yes</v>
      </c>
      <c r="W958" s="311" t="str">
        <f t="shared" si="48"/>
        <v>050111</v>
      </c>
    </row>
    <row r="959" spans="1:23" ht="33" customHeight="1">
      <c r="A959"/>
      <c r="B959"/>
      <c r="C959"/>
      <c r="D959"/>
      <c r="E959"/>
      <c r="F959"/>
      <c r="G959"/>
      <c r="I959"/>
      <c r="J959"/>
      <c r="K959"/>
      <c r="L959"/>
      <c r="M959"/>
      <c r="N959"/>
      <c r="O959"/>
      <c r="Q959" s="306" t="str">
        <f>'Look Up Values'!G114</f>
        <v>050112</v>
      </c>
      <c r="R959" s="302" t="str">
        <f t="shared" si="49"/>
        <v>Yes</v>
      </c>
      <c r="S959" s="296" t="str">
        <f t="shared" si="47"/>
        <v>050112</v>
      </c>
      <c r="T959" s="229"/>
      <c r="U959" s="312" t="str">
        <f>'Look Up Values'!G114</f>
        <v>050112</v>
      </c>
      <c r="V959" s="302" t="str">
        <f t="shared" si="50"/>
        <v>Yes</v>
      </c>
      <c r="W959" s="311" t="str">
        <f t="shared" si="48"/>
        <v>050112</v>
      </c>
    </row>
    <row r="960" spans="1:23" ht="33" customHeight="1">
      <c r="A960"/>
      <c r="B960"/>
      <c r="C960"/>
      <c r="D960"/>
      <c r="E960"/>
      <c r="F960"/>
      <c r="G960"/>
      <c r="I960"/>
      <c r="J960"/>
      <c r="K960"/>
      <c r="L960"/>
      <c r="M960"/>
      <c r="N960"/>
      <c r="O960"/>
      <c r="Q960" s="306" t="str">
        <f>'Look Up Values'!G115</f>
        <v>050113</v>
      </c>
      <c r="R960" s="302" t="str">
        <f t="shared" si="49"/>
        <v>Yes</v>
      </c>
      <c r="S960" s="296" t="str">
        <f t="shared" si="47"/>
        <v>050113</v>
      </c>
      <c r="T960" s="229"/>
      <c r="U960" s="312" t="str">
        <f>'Look Up Values'!G115</f>
        <v>050113</v>
      </c>
      <c r="V960" s="302" t="str">
        <f t="shared" si="50"/>
        <v>Yes</v>
      </c>
      <c r="W960" s="311" t="str">
        <f t="shared" si="48"/>
        <v>050113</v>
      </c>
    </row>
    <row r="961" spans="1:23" ht="33" customHeight="1">
      <c r="A961"/>
      <c r="B961"/>
      <c r="C961"/>
      <c r="D961"/>
      <c r="E961"/>
      <c r="F961"/>
      <c r="G961"/>
      <c r="I961"/>
      <c r="J961"/>
      <c r="K961"/>
      <c r="L961"/>
      <c r="M961"/>
      <c r="N961"/>
      <c r="O961"/>
      <c r="Q961" s="306" t="str">
        <f>'Look Up Values'!G116</f>
        <v>050114</v>
      </c>
      <c r="R961" s="302" t="str">
        <f t="shared" si="49"/>
        <v>Yes</v>
      </c>
      <c r="S961" s="296" t="str">
        <f t="shared" si="47"/>
        <v>050114</v>
      </c>
      <c r="T961" s="229"/>
      <c r="U961" s="312" t="str">
        <f>'Look Up Values'!G116</f>
        <v>050114</v>
      </c>
      <c r="V961" s="302" t="str">
        <f t="shared" si="50"/>
        <v>Yes</v>
      </c>
      <c r="W961" s="311" t="str">
        <f t="shared" si="48"/>
        <v>050114</v>
      </c>
    </row>
    <row r="962" spans="1:23" ht="33" customHeight="1">
      <c r="A962"/>
      <c r="B962"/>
      <c r="C962"/>
      <c r="D962"/>
      <c r="E962"/>
      <c r="F962"/>
      <c r="G962"/>
      <c r="I962"/>
      <c r="J962"/>
      <c r="K962"/>
      <c r="L962"/>
      <c r="M962"/>
      <c r="N962"/>
      <c r="O962"/>
      <c r="Q962" s="306" t="str">
        <f>'Look Up Values'!G117</f>
        <v>050115</v>
      </c>
      <c r="R962" s="302" t="str">
        <f t="shared" si="49"/>
        <v>Yes</v>
      </c>
      <c r="S962" s="296" t="str">
        <f t="shared" si="47"/>
        <v>050115</v>
      </c>
      <c r="T962" s="229"/>
      <c r="U962" s="312" t="str">
        <f>'Look Up Values'!G117</f>
        <v>050115</v>
      </c>
      <c r="V962" s="302" t="str">
        <f t="shared" si="50"/>
        <v>Yes</v>
      </c>
      <c r="W962" s="311" t="str">
        <f t="shared" si="48"/>
        <v>050115</v>
      </c>
    </row>
    <row r="963" spans="1:23" ht="33" customHeight="1">
      <c r="A963"/>
      <c r="B963"/>
      <c r="C963"/>
      <c r="D963"/>
      <c r="E963"/>
      <c r="F963"/>
      <c r="G963"/>
      <c r="I963"/>
      <c r="J963"/>
      <c r="K963"/>
      <c r="L963"/>
      <c r="M963"/>
      <c r="N963"/>
      <c r="O963"/>
      <c r="Q963" s="306" t="str">
        <f>'Look Up Values'!G118</f>
        <v>050116</v>
      </c>
      <c r="R963" s="302" t="str">
        <f t="shared" si="49"/>
        <v>Yes</v>
      </c>
      <c r="S963" s="296" t="str">
        <f t="shared" si="47"/>
        <v>050116</v>
      </c>
      <c r="T963" s="229"/>
      <c r="U963" s="312" t="str">
        <f>'Look Up Values'!G118</f>
        <v>050116</v>
      </c>
      <c r="V963" s="302" t="str">
        <f t="shared" si="50"/>
        <v>Yes</v>
      </c>
      <c r="W963" s="311" t="str">
        <f t="shared" si="48"/>
        <v>050116</v>
      </c>
    </row>
    <row r="964" spans="1:23" ht="33" customHeight="1">
      <c r="A964"/>
      <c r="B964"/>
      <c r="C964"/>
      <c r="D964"/>
      <c r="E964"/>
      <c r="F964"/>
      <c r="G964"/>
      <c r="I964"/>
      <c r="J964"/>
      <c r="K964"/>
      <c r="L964"/>
      <c r="M964"/>
      <c r="N964"/>
      <c r="O964"/>
      <c r="Q964" s="306" t="str">
        <f>'Look Up Values'!G119</f>
        <v>050117</v>
      </c>
      <c r="R964" s="302" t="str">
        <f t="shared" si="49"/>
        <v>Yes</v>
      </c>
      <c r="S964" s="296" t="str">
        <f t="shared" si="47"/>
        <v>050117</v>
      </c>
      <c r="T964" s="229"/>
      <c r="U964" s="312" t="str">
        <f>'Look Up Values'!G119</f>
        <v>050117</v>
      </c>
      <c r="V964" s="302" t="str">
        <f t="shared" si="50"/>
        <v>Yes</v>
      </c>
      <c r="W964" s="311" t="str">
        <f t="shared" si="48"/>
        <v>050117</v>
      </c>
    </row>
    <row r="965" spans="1:23" ht="33" customHeight="1">
      <c r="A965"/>
      <c r="B965"/>
      <c r="C965"/>
      <c r="D965"/>
      <c r="E965"/>
      <c r="F965"/>
      <c r="G965"/>
      <c r="I965"/>
      <c r="J965"/>
      <c r="K965"/>
      <c r="L965"/>
      <c r="M965"/>
      <c r="N965"/>
      <c r="O965"/>
      <c r="Q965" s="306" t="str">
        <f>'Look Up Values'!G120</f>
        <v>050199</v>
      </c>
      <c r="R965" s="302" t="str">
        <f t="shared" si="49"/>
        <v>Yes</v>
      </c>
      <c r="S965" s="296" t="str">
        <f t="shared" si="47"/>
        <v>050199</v>
      </c>
      <c r="T965" s="229"/>
      <c r="U965" s="312" t="str">
        <f>'Look Up Values'!G120</f>
        <v>050199</v>
      </c>
      <c r="V965" s="302" t="str">
        <f t="shared" si="50"/>
        <v>Yes</v>
      </c>
      <c r="W965" s="311" t="str">
        <f t="shared" si="48"/>
        <v>050199</v>
      </c>
    </row>
    <row r="966" spans="1:23" ht="33" customHeight="1">
      <c r="A966"/>
      <c r="B966"/>
      <c r="C966"/>
      <c r="D966"/>
      <c r="E966"/>
      <c r="F966"/>
      <c r="G966"/>
      <c r="I966"/>
      <c r="J966"/>
      <c r="K966"/>
      <c r="L966"/>
      <c r="M966"/>
      <c r="N966"/>
      <c r="O966"/>
      <c r="Q966" s="306" t="str">
        <f>'Look Up Values'!G121</f>
        <v>050601</v>
      </c>
      <c r="R966" s="302" t="str">
        <f t="shared" si="49"/>
        <v>Yes</v>
      </c>
      <c r="S966" s="296" t="str">
        <f t="shared" ref="S966:S1029" si="51">IF(R966="Yes",Q966,"")</f>
        <v>050601</v>
      </c>
      <c r="T966" s="229"/>
      <c r="U966" s="312" t="str">
        <f>'Look Up Values'!G121</f>
        <v>050601</v>
      </c>
      <c r="V966" s="302" t="str">
        <f t="shared" si="50"/>
        <v>Yes</v>
      </c>
      <c r="W966" s="311" t="str">
        <f t="shared" ref="W966:W1029" si="52">IF(V966="Yes",U966,"")</f>
        <v>050601</v>
      </c>
    </row>
    <row r="967" spans="1:23" ht="33" customHeight="1">
      <c r="A967"/>
      <c r="B967"/>
      <c r="C967"/>
      <c r="D967"/>
      <c r="E967"/>
      <c r="F967"/>
      <c r="G967"/>
      <c r="I967"/>
      <c r="J967"/>
      <c r="K967"/>
      <c r="L967"/>
      <c r="M967"/>
      <c r="N967"/>
      <c r="O967"/>
      <c r="Q967" s="306" t="str">
        <f>'Look Up Values'!G122</f>
        <v>050603</v>
      </c>
      <c r="R967" s="302" t="str">
        <f t="shared" si="49"/>
        <v>Yes</v>
      </c>
      <c r="S967" s="296" t="str">
        <f t="shared" si="51"/>
        <v>050603</v>
      </c>
      <c r="T967" s="229"/>
      <c r="U967" s="312" t="str">
        <f>'Look Up Values'!G122</f>
        <v>050603</v>
      </c>
      <c r="V967" s="302" t="str">
        <f t="shared" si="50"/>
        <v>Yes</v>
      </c>
      <c r="W967" s="311" t="str">
        <f t="shared" si="52"/>
        <v>050603</v>
      </c>
    </row>
    <row r="968" spans="1:23" ht="33" customHeight="1">
      <c r="A968"/>
      <c r="B968"/>
      <c r="C968"/>
      <c r="D968"/>
      <c r="E968"/>
      <c r="F968"/>
      <c r="G968"/>
      <c r="I968"/>
      <c r="J968"/>
      <c r="K968"/>
      <c r="L968"/>
      <c r="M968"/>
      <c r="N968"/>
      <c r="O968"/>
      <c r="Q968" s="306" t="str">
        <f>'Look Up Values'!G123</f>
        <v>050604</v>
      </c>
      <c r="R968" s="302" t="str">
        <f t="shared" si="49"/>
        <v>Yes</v>
      </c>
      <c r="S968" s="296" t="str">
        <f t="shared" si="51"/>
        <v>050604</v>
      </c>
      <c r="T968" s="229"/>
      <c r="U968" s="312" t="str">
        <f>'Look Up Values'!G123</f>
        <v>050604</v>
      </c>
      <c r="V968" s="302" t="str">
        <f t="shared" si="50"/>
        <v>Yes</v>
      </c>
      <c r="W968" s="311" t="str">
        <f t="shared" si="52"/>
        <v>050604</v>
      </c>
    </row>
    <row r="969" spans="1:23" ht="33" customHeight="1">
      <c r="A969"/>
      <c r="B969"/>
      <c r="C969"/>
      <c r="D969"/>
      <c r="E969"/>
      <c r="F969"/>
      <c r="G969"/>
      <c r="I969"/>
      <c r="J969"/>
      <c r="K969"/>
      <c r="L969"/>
      <c r="M969"/>
      <c r="N969"/>
      <c r="O969"/>
      <c r="Q969" s="306" t="str">
        <f>'Look Up Values'!G124</f>
        <v>050699</v>
      </c>
      <c r="R969" s="302" t="str">
        <f t="shared" si="49"/>
        <v>Yes</v>
      </c>
      <c r="S969" s="296" t="str">
        <f t="shared" si="51"/>
        <v>050699</v>
      </c>
      <c r="T969" s="229"/>
      <c r="U969" s="312" t="str">
        <f>'Look Up Values'!G124</f>
        <v>050699</v>
      </c>
      <c r="V969" s="302" t="str">
        <f t="shared" si="50"/>
        <v>Yes</v>
      </c>
      <c r="W969" s="311" t="str">
        <f t="shared" si="52"/>
        <v>050699</v>
      </c>
    </row>
    <row r="970" spans="1:23" ht="33" customHeight="1">
      <c r="A970"/>
      <c r="B970"/>
      <c r="C970"/>
      <c r="D970"/>
      <c r="E970"/>
      <c r="F970"/>
      <c r="G970"/>
      <c r="I970"/>
      <c r="J970"/>
      <c r="K970"/>
      <c r="L970"/>
      <c r="M970"/>
      <c r="N970"/>
      <c r="O970"/>
      <c r="Q970" s="306" t="str">
        <f>'Look Up Values'!G125</f>
        <v>050701</v>
      </c>
      <c r="R970" s="302" t="str">
        <f t="shared" si="49"/>
        <v>Yes</v>
      </c>
      <c r="S970" s="296" t="str">
        <f t="shared" si="51"/>
        <v>050701</v>
      </c>
      <c r="T970" s="229"/>
      <c r="U970" s="312" t="str">
        <f>'Look Up Values'!G125</f>
        <v>050701</v>
      </c>
      <c r="V970" s="302" t="str">
        <f t="shared" si="50"/>
        <v>Yes</v>
      </c>
      <c r="W970" s="311" t="str">
        <f t="shared" si="52"/>
        <v>050701</v>
      </c>
    </row>
    <row r="971" spans="1:23" ht="33" customHeight="1">
      <c r="A971"/>
      <c r="B971"/>
      <c r="C971"/>
      <c r="D971"/>
      <c r="E971"/>
      <c r="F971"/>
      <c r="G971"/>
      <c r="I971"/>
      <c r="J971"/>
      <c r="K971"/>
      <c r="L971"/>
      <c r="M971"/>
      <c r="N971"/>
      <c r="O971"/>
      <c r="Q971" s="306" t="str">
        <f>'Look Up Values'!G126</f>
        <v>050702</v>
      </c>
      <c r="R971" s="302" t="str">
        <f t="shared" si="49"/>
        <v>Yes</v>
      </c>
      <c r="S971" s="296" t="str">
        <f t="shared" si="51"/>
        <v>050702</v>
      </c>
      <c r="T971" s="229"/>
      <c r="U971" s="312" t="str">
        <f>'Look Up Values'!G126</f>
        <v>050702</v>
      </c>
      <c r="V971" s="302" t="str">
        <f t="shared" si="50"/>
        <v>Yes</v>
      </c>
      <c r="W971" s="311" t="str">
        <f t="shared" si="52"/>
        <v>050702</v>
      </c>
    </row>
    <row r="972" spans="1:23" ht="33" customHeight="1">
      <c r="A972"/>
      <c r="B972"/>
      <c r="C972"/>
      <c r="D972"/>
      <c r="E972"/>
      <c r="F972"/>
      <c r="G972"/>
      <c r="I972"/>
      <c r="J972"/>
      <c r="K972"/>
      <c r="L972"/>
      <c r="M972"/>
      <c r="N972"/>
      <c r="O972"/>
      <c r="Q972" s="306" t="str">
        <f>'Look Up Values'!G127</f>
        <v>050799</v>
      </c>
      <c r="R972" s="302" t="str">
        <f t="shared" si="49"/>
        <v>Yes</v>
      </c>
      <c r="S972" s="296" t="str">
        <f t="shared" si="51"/>
        <v>050799</v>
      </c>
      <c r="T972" s="229"/>
      <c r="U972" s="312" t="str">
        <f>'Look Up Values'!G127</f>
        <v>050799</v>
      </c>
      <c r="V972" s="302" t="str">
        <f t="shared" si="50"/>
        <v>Yes</v>
      </c>
      <c r="W972" s="311" t="str">
        <f t="shared" si="52"/>
        <v>050799</v>
      </c>
    </row>
    <row r="973" spans="1:23" ht="33" customHeight="1">
      <c r="A973"/>
      <c r="B973"/>
      <c r="C973"/>
      <c r="D973"/>
      <c r="E973"/>
      <c r="F973"/>
      <c r="G973"/>
      <c r="I973"/>
      <c r="J973"/>
      <c r="K973"/>
      <c r="L973"/>
      <c r="M973"/>
      <c r="N973"/>
      <c r="O973"/>
      <c r="Q973" s="306" t="str">
        <f>'Look Up Values'!G128</f>
        <v>060101</v>
      </c>
      <c r="R973" s="302" t="str">
        <f t="shared" si="49"/>
        <v>Yes</v>
      </c>
      <c r="S973" s="296" t="str">
        <f t="shared" si="51"/>
        <v>060101</v>
      </c>
      <c r="T973" s="229"/>
      <c r="U973" s="312" t="str">
        <f>'Look Up Values'!G128</f>
        <v>060101</v>
      </c>
      <c r="V973" s="302" t="str">
        <f t="shared" si="50"/>
        <v>Yes</v>
      </c>
      <c r="W973" s="311" t="str">
        <f t="shared" si="52"/>
        <v>060101</v>
      </c>
    </row>
    <row r="974" spans="1:23" ht="33" customHeight="1">
      <c r="A974"/>
      <c r="B974"/>
      <c r="C974"/>
      <c r="D974"/>
      <c r="E974"/>
      <c r="F974"/>
      <c r="G974"/>
      <c r="I974"/>
      <c r="J974"/>
      <c r="K974"/>
      <c r="L974"/>
      <c r="M974"/>
      <c r="N974"/>
      <c r="O974"/>
      <c r="Q974" s="306" t="str">
        <f>'Look Up Values'!G129</f>
        <v>060102</v>
      </c>
      <c r="R974" s="302" t="str">
        <f t="shared" si="49"/>
        <v>Yes</v>
      </c>
      <c r="S974" s="296" t="str">
        <f t="shared" si="51"/>
        <v>060102</v>
      </c>
      <c r="T974" s="229"/>
      <c r="U974" s="312" t="str">
        <f>'Look Up Values'!G129</f>
        <v>060102</v>
      </c>
      <c r="V974" s="302" t="str">
        <f t="shared" si="50"/>
        <v>Yes</v>
      </c>
      <c r="W974" s="311" t="str">
        <f t="shared" si="52"/>
        <v>060102</v>
      </c>
    </row>
    <row r="975" spans="1:23" ht="33" customHeight="1">
      <c r="A975"/>
      <c r="B975"/>
      <c r="C975"/>
      <c r="D975"/>
      <c r="E975"/>
      <c r="F975"/>
      <c r="G975"/>
      <c r="I975"/>
      <c r="J975"/>
      <c r="K975"/>
      <c r="L975"/>
      <c r="M975"/>
      <c r="N975"/>
      <c r="O975"/>
      <c r="Q975" s="306" t="str">
        <f>'Look Up Values'!G130</f>
        <v>060103</v>
      </c>
      <c r="R975" s="302" t="str">
        <f t="shared" si="49"/>
        <v>Yes</v>
      </c>
      <c r="S975" s="296" t="str">
        <f t="shared" si="51"/>
        <v>060103</v>
      </c>
      <c r="T975" s="229"/>
      <c r="U975" s="312" t="str">
        <f>'Look Up Values'!G130</f>
        <v>060103</v>
      </c>
      <c r="V975" s="302" t="str">
        <f t="shared" si="50"/>
        <v>Yes</v>
      </c>
      <c r="W975" s="311" t="str">
        <f t="shared" si="52"/>
        <v>060103</v>
      </c>
    </row>
    <row r="976" spans="1:23" ht="33" customHeight="1">
      <c r="A976"/>
      <c r="B976"/>
      <c r="C976"/>
      <c r="D976"/>
      <c r="E976"/>
      <c r="F976"/>
      <c r="G976"/>
      <c r="I976"/>
      <c r="J976"/>
      <c r="K976"/>
      <c r="L976"/>
      <c r="M976"/>
      <c r="N976"/>
      <c r="O976"/>
      <c r="Q976" s="306" t="str">
        <f>'Look Up Values'!G131</f>
        <v>060104</v>
      </c>
      <c r="R976" s="302" t="str">
        <f t="shared" ref="R976:R1039" si="53">IFERROR(INDEX($R$5:$R$846,MATCH(U134,$U$5:$U$846,0)),"")</f>
        <v>Yes</v>
      </c>
      <c r="S976" s="296" t="str">
        <f t="shared" si="51"/>
        <v>060104</v>
      </c>
      <c r="T976" s="229"/>
      <c r="U976" s="312" t="str">
        <f>'Look Up Values'!G131</f>
        <v>060104</v>
      </c>
      <c r="V976" s="302" t="str">
        <f t="shared" ref="V976:V1039" si="54">IFERROR(INDEX($V$5:$V$846,MATCH(W134,$W$5:$W$846,0)),"")</f>
        <v>Yes</v>
      </c>
      <c r="W976" s="311" t="str">
        <f t="shared" si="52"/>
        <v>060104</v>
      </c>
    </row>
    <row r="977" spans="1:23" ht="33" customHeight="1">
      <c r="A977"/>
      <c r="B977"/>
      <c r="C977"/>
      <c r="D977"/>
      <c r="E977"/>
      <c r="F977"/>
      <c r="G977"/>
      <c r="I977"/>
      <c r="J977"/>
      <c r="K977"/>
      <c r="L977"/>
      <c r="M977"/>
      <c r="N977"/>
      <c r="O977"/>
      <c r="Q977" s="306" t="str">
        <f>'Look Up Values'!G132</f>
        <v>060105</v>
      </c>
      <c r="R977" s="302" t="str">
        <f t="shared" si="53"/>
        <v>Yes</v>
      </c>
      <c r="S977" s="296" t="str">
        <f t="shared" si="51"/>
        <v>060105</v>
      </c>
      <c r="T977" s="229"/>
      <c r="U977" s="312" t="str">
        <f>'Look Up Values'!G132</f>
        <v>060105</v>
      </c>
      <c r="V977" s="302" t="str">
        <f t="shared" si="54"/>
        <v>Yes</v>
      </c>
      <c r="W977" s="311" t="str">
        <f t="shared" si="52"/>
        <v>060105</v>
      </c>
    </row>
    <row r="978" spans="1:23" ht="33" customHeight="1">
      <c r="A978"/>
      <c r="B978"/>
      <c r="C978"/>
      <c r="D978"/>
      <c r="E978"/>
      <c r="F978"/>
      <c r="G978"/>
      <c r="I978"/>
      <c r="J978"/>
      <c r="K978"/>
      <c r="L978"/>
      <c r="M978"/>
      <c r="N978"/>
      <c r="O978"/>
      <c r="Q978" s="306" t="str">
        <f>'Look Up Values'!G133</f>
        <v>060106</v>
      </c>
      <c r="R978" s="302" t="str">
        <f t="shared" si="53"/>
        <v>Yes</v>
      </c>
      <c r="S978" s="296" t="str">
        <f t="shared" si="51"/>
        <v>060106</v>
      </c>
      <c r="T978" s="229"/>
      <c r="U978" s="312" t="str">
        <f>'Look Up Values'!G133</f>
        <v>060106</v>
      </c>
      <c r="V978" s="302" t="str">
        <f t="shared" si="54"/>
        <v>Yes</v>
      </c>
      <c r="W978" s="311" t="str">
        <f t="shared" si="52"/>
        <v>060106</v>
      </c>
    </row>
    <row r="979" spans="1:23" ht="33" customHeight="1">
      <c r="A979"/>
      <c r="B979"/>
      <c r="C979"/>
      <c r="D979"/>
      <c r="E979"/>
      <c r="F979"/>
      <c r="G979"/>
      <c r="I979"/>
      <c r="J979"/>
      <c r="K979"/>
      <c r="L979"/>
      <c r="M979"/>
      <c r="N979"/>
      <c r="O979"/>
      <c r="Q979" s="306" t="str">
        <f>'Look Up Values'!G134</f>
        <v>060199</v>
      </c>
      <c r="R979" s="302" t="str">
        <f t="shared" si="53"/>
        <v>Yes</v>
      </c>
      <c r="S979" s="296" t="str">
        <f t="shared" si="51"/>
        <v>060199</v>
      </c>
      <c r="T979" s="229"/>
      <c r="U979" s="312" t="str">
        <f>'Look Up Values'!G134</f>
        <v>060199</v>
      </c>
      <c r="V979" s="302" t="str">
        <f t="shared" si="54"/>
        <v>Yes</v>
      </c>
      <c r="W979" s="311" t="str">
        <f t="shared" si="52"/>
        <v>060199</v>
      </c>
    </row>
    <row r="980" spans="1:23" ht="33" customHeight="1">
      <c r="A980"/>
      <c r="B980"/>
      <c r="C980"/>
      <c r="D980"/>
      <c r="E980"/>
      <c r="F980"/>
      <c r="G980"/>
      <c r="I980"/>
      <c r="J980"/>
      <c r="K980"/>
      <c r="L980"/>
      <c r="M980"/>
      <c r="N980"/>
      <c r="O980"/>
      <c r="Q980" s="306" t="str">
        <f>'Look Up Values'!G135</f>
        <v>060201</v>
      </c>
      <c r="R980" s="302" t="str">
        <f t="shared" si="53"/>
        <v>Yes</v>
      </c>
      <c r="S980" s="296" t="str">
        <f t="shared" si="51"/>
        <v>060201</v>
      </c>
      <c r="T980" s="229"/>
      <c r="U980" s="312" t="str">
        <f>'Look Up Values'!G135</f>
        <v>060201</v>
      </c>
      <c r="V980" s="302" t="str">
        <f t="shared" si="54"/>
        <v>Yes</v>
      </c>
      <c r="W980" s="311" t="str">
        <f t="shared" si="52"/>
        <v>060201</v>
      </c>
    </row>
    <row r="981" spans="1:23" ht="33" customHeight="1">
      <c r="A981"/>
      <c r="B981"/>
      <c r="C981"/>
      <c r="D981"/>
      <c r="E981"/>
      <c r="F981"/>
      <c r="G981"/>
      <c r="I981"/>
      <c r="J981"/>
      <c r="K981"/>
      <c r="L981"/>
      <c r="M981"/>
      <c r="N981"/>
      <c r="O981"/>
      <c r="Q981" s="306" t="str">
        <f>'Look Up Values'!G136</f>
        <v>060203</v>
      </c>
      <c r="R981" s="302" t="str">
        <f t="shared" si="53"/>
        <v>Yes</v>
      </c>
      <c r="S981" s="296" t="str">
        <f t="shared" si="51"/>
        <v>060203</v>
      </c>
      <c r="T981" s="229"/>
      <c r="U981" s="312" t="str">
        <f>'Look Up Values'!G136</f>
        <v>060203</v>
      </c>
      <c r="V981" s="302" t="str">
        <f t="shared" si="54"/>
        <v>Yes</v>
      </c>
      <c r="W981" s="311" t="str">
        <f t="shared" si="52"/>
        <v>060203</v>
      </c>
    </row>
    <row r="982" spans="1:23" ht="33" customHeight="1">
      <c r="A982"/>
      <c r="B982"/>
      <c r="C982"/>
      <c r="D982"/>
      <c r="E982"/>
      <c r="F982"/>
      <c r="G982"/>
      <c r="I982"/>
      <c r="J982"/>
      <c r="K982"/>
      <c r="L982"/>
      <c r="M982"/>
      <c r="N982"/>
      <c r="O982"/>
      <c r="Q982" s="306" t="str">
        <f>'Look Up Values'!G137</f>
        <v>060204</v>
      </c>
      <c r="R982" s="302" t="str">
        <f t="shared" si="53"/>
        <v>Yes</v>
      </c>
      <c r="S982" s="296" t="str">
        <f t="shared" si="51"/>
        <v>060204</v>
      </c>
      <c r="T982" s="229"/>
      <c r="U982" s="312" t="str">
        <f>'Look Up Values'!G137</f>
        <v>060204</v>
      </c>
      <c r="V982" s="302" t="str">
        <f t="shared" si="54"/>
        <v>Yes</v>
      </c>
      <c r="W982" s="311" t="str">
        <f t="shared" si="52"/>
        <v>060204</v>
      </c>
    </row>
    <row r="983" spans="1:23" ht="33" customHeight="1">
      <c r="A983"/>
      <c r="B983"/>
      <c r="C983"/>
      <c r="D983"/>
      <c r="E983"/>
      <c r="F983"/>
      <c r="G983"/>
      <c r="I983"/>
      <c r="J983"/>
      <c r="K983"/>
      <c r="L983"/>
      <c r="M983"/>
      <c r="N983"/>
      <c r="O983"/>
      <c r="Q983" s="306" t="str">
        <f>'Look Up Values'!G138</f>
        <v>060205</v>
      </c>
      <c r="R983" s="302" t="str">
        <f t="shared" si="53"/>
        <v>Yes</v>
      </c>
      <c r="S983" s="296" t="str">
        <f t="shared" si="51"/>
        <v>060205</v>
      </c>
      <c r="T983" s="229"/>
      <c r="U983" s="312" t="str">
        <f>'Look Up Values'!G138</f>
        <v>060205</v>
      </c>
      <c r="V983" s="302" t="str">
        <f t="shared" si="54"/>
        <v>Yes</v>
      </c>
      <c r="W983" s="311" t="str">
        <f t="shared" si="52"/>
        <v>060205</v>
      </c>
    </row>
    <row r="984" spans="1:23" ht="33" customHeight="1">
      <c r="A984"/>
      <c r="B984"/>
      <c r="C984"/>
      <c r="D984"/>
      <c r="E984"/>
      <c r="F984"/>
      <c r="G984"/>
      <c r="I984"/>
      <c r="J984"/>
      <c r="K984"/>
      <c r="L984"/>
      <c r="M984"/>
      <c r="N984"/>
      <c r="O984"/>
      <c r="Q984" s="306" t="str">
        <f>'Look Up Values'!G139</f>
        <v>060299</v>
      </c>
      <c r="R984" s="302" t="str">
        <f t="shared" si="53"/>
        <v>Yes</v>
      </c>
      <c r="S984" s="296" t="str">
        <f t="shared" si="51"/>
        <v>060299</v>
      </c>
      <c r="T984" s="229"/>
      <c r="U984" s="312" t="str">
        <f>'Look Up Values'!G139</f>
        <v>060299</v>
      </c>
      <c r="V984" s="302" t="str">
        <f t="shared" si="54"/>
        <v>Yes</v>
      </c>
      <c r="W984" s="311" t="str">
        <f t="shared" si="52"/>
        <v>060299</v>
      </c>
    </row>
    <row r="985" spans="1:23" ht="33" customHeight="1">
      <c r="A985"/>
      <c r="B985"/>
      <c r="C985"/>
      <c r="D985"/>
      <c r="E985"/>
      <c r="F985"/>
      <c r="G985"/>
      <c r="I985"/>
      <c r="J985"/>
      <c r="K985"/>
      <c r="L985"/>
      <c r="M985"/>
      <c r="N985"/>
      <c r="O985"/>
      <c r="Q985" s="306" t="str">
        <f>'Look Up Values'!G140</f>
        <v>060311</v>
      </c>
      <c r="R985" s="302" t="str">
        <f t="shared" si="53"/>
        <v>Yes</v>
      </c>
      <c r="S985" s="296" t="str">
        <f t="shared" si="51"/>
        <v>060311</v>
      </c>
      <c r="T985" s="229"/>
      <c r="U985" s="312" t="str">
        <f>'Look Up Values'!G140</f>
        <v>060311</v>
      </c>
      <c r="V985" s="302" t="str">
        <f t="shared" si="54"/>
        <v>Yes</v>
      </c>
      <c r="W985" s="311" t="str">
        <f t="shared" si="52"/>
        <v>060311</v>
      </c>
    </row>
    <row r="986" spans="1:23" ht="33" customHeight="1">
      <c r="A986"/>
      <c r="B986"/>
      <c r="C986"/>
      <c r="D986"/>
      <c r="E986"/>
      <c r="F986"/>
      <c r="G986"/>
      <c r="I986"/>
      <c r="J986"/>
      <c r="K986"/>
      <c r="L986"/>
      <c r="M986"/>
      <c r="N986"/>
      <c r="O986"/>
      <c r="Q986" s="306" t="str">
        <f>'Look Up Values'!G141</f>
        <v>060313</v>
      </c>
      <c r="R986" s="302" t="str">
        <f t="shared" si="53"/>
        <v>Yes</v>
      </c>
      <c r="S986" s="296" t="str">
        <f t="shared" si="51"/>
        <v>060313</v>
      </c>
      <c r="T986" s="229"/>
      <c r="U986" s="312" t="str">
        <f>'Look Up Values'!G141</f>
        <v>060313</v>
      </c>
      <c r="V986" s="302" t="str">
        <f t="shared" si="54"/>
        <v>Yes</v>
      </c>
      <c r="W986" s="311" t="str">
        <f t="shared" si="52"/>
        <v>060313</v>
      </c>
    </row>
    <row r="987" spans="1:23" ht="33" customHeight="1">
      <c r="A987"/>
      <c r="B987"/>
      <c r="C987"/>
      <c r="D987"/>
      <c r="E987"/>
      <c r="F987"/>
      <c r="G987"/>
      <c r="I987"/>
      <c r="J987"/>
      <c r="K987"/>
      <c r="L987"/>
      <c r="M987"/>
      <c r="N987"/>
      <c r="O987"/>
      <c r="Q987" s="306" t="str">
        <f>'Look Up Values'!G142</f>
        <v>060314</v>
      </c>
      <c r="R987" s="302" t="str">
        <f t="shared" si="53"/>
        <v>Yes</v>
      </c>
      <c r="S987" s="296" t="str">
        <f t="shared" si="51"/>
        <v>060314</v>
      </c>
      <c r="T987" s="229"/>
      <c r="U987" s="312" t="str">
        <f>'Look Up Values'!G142</f>
        <v>060314</v>
      </c>
      <c r="V987" s="302" t="str">
        <f t="shared" si="54"/>
        <v>Yes</v>
      </c>
      <c r="W987" s="311" t="str">
        <f t="shared" si="52"/>
        <v>060314</v>
      </c>
    </row>
    <row r="988" spans="1:23" ht="33" customHeight="1">
      <c r="A988"/>
      <c r="B988"/>
      <c r="C988"/>
      <c r="D988"/>
      <c r="E988"/>
      <c r="F988"/>
      <c r="G988"/>
      <c r="I988"/>
      <c r="J988"/>
      <c r="K988"/>
      <c r="L988"/>
      <c r="M988"/>
      <c r="N988"/>
      <c r="O988"/>
      <c r="Q988" s="306" t="str">
        <f>'Look Up Values'!G143</f>
        <v>060315</v>
      </c>
      <c r="R988" s="302" t="str">
        <f t="shared" si="53"/>
        <v>Yes</v>
      </c>
      <c r="S988" s="296" t="str">
        <f t="shared" si="51"/>
        <v>060315</v>
      </c>
      <c r="T988" s="229"/>
      <c r="U988" s="312" t="str">
        <f>'Look Up Values'!G143</f>
        <v>060315</v>
      </c>
      <c r="V988" s="302" t="str">
        <f t="shared" si="54"/>
        <v>Yes</v>
      </c>
      <c r="W988" s="311" t="str">
        <f t="shared" si="52"/>
        <v>060315</v>
      </c>
    </row>
    <row r="989" spans="1:23" ht="33" customHeight="1">
      <c r="A989"/>
      <c r="B989"/>
      <c r="C989"/>
      <c r="D989"/>
      <c r="E989"/>
      <c r="F989"/>
      <c r="G989"/>
      <c r="I989"/>
      <c r="J989"/>
      <c r="K989"/>
      <c r="L989"/>
      <c r="M989"/>
      <c r="N989"/>
      <c r="O989"/>
      <c r="Q989" s="306" t="str">
        <f>'Look Up Values'!G144</f>
        <v>060316</v>
      </c>
      <c r="R989" s="302" t="str">
        <f t="shared" si="53"/>
        <v>Yes</v>
      </c>
      <c r="S989" s="296" t="str">
        <f t="shared" si="51"/>
        <v>060316</v>
      </c>
      <c r="T989" s="229"/>
      <c r="U989" s="312" t="str">
        <f>'Look Up Values'!G144</f>
        <v>060316</v>
      </c>
      <c r="V989" s="302" t="str">
        <f t="shared" si="54"/>
        <v>Yes</v>
      </c>
      <c r="W989" s="311" t="str">
        <f t="shared" si="52"/>
        <v>060316</v>
      </c>
    </row>
    <row r="990" spans="1:23" ht="33" customHeight="1">
      <c r="A990"/>
      <c r="B990"/>
      <c r="C990"/>
      <c r="D990"/>
      <c r="E990"/>
      <c r="F990"/>
      <c r="G990"/>
      <c r="I990"/>
      <c r="J990"/>
      <c r="K990"/>
      <c r="L990"/>
      <c r="M990"/>
      <c r="N990"/>
      <c r="O990"/>
      <c r="Q990" s="306" t="str">
        <f>'Look Up Values'!G145</f>
        <v>060399</v>
      </c>
      <c r="R990" s="302" t="str">
        <f t="shared" si="53"/>
        <v>Yes</v>
      </c>
      <c r="S990" s="296" t="str">
        <f t="shared" si="51"/>
        <v>060399</v>
      </c>
      <c r="T990" s="229"/>
      <c r="U990" s="312" t="str">
        <f>'Look Up Values'!G145</f>
        <v>060399</v>
      </c>
      <c r="V990" s="302" t="str">
        <f t="shared" si="54"/>
        <v>Yes</v>
      </c>
      <c r="W990" s="311" t="str">
        <f t="shared" si="52"/>
        <v>060399</v>
      </c>
    </row>
    <row r="991" spans="1:23" ht="33" customHeight="1">
      <c r="A991"/>
      <c r="B991"/>
      <c r="C991"/>
      <c r="D991"/>
      <c r="E991"/>
      <c r="F991"/>
      <c r="G991"/>
      <c r="I991"/>
      <c r="J991"/>
      <c r="K991"/>
      <c r="L991"/>
      <c r="M991"/>
      <c r="N991"/>
      <c r="O991"/>
      <c r="Q991" s="306" t="str">
        <f>'Look Up Values'!G146</f>
        <v>060403</v>
      </c>
      <c r="R991" s="302" t="str">
        <f t="shared" si="53"/>
        <v>Yes</v>
      </c>
      <c r="S991" s="296" t="str">
        <f t="shared" si="51"/>
        <v>060403</v>
      </c>
      <c r="T991" s="229"/>
      <c r="U991" s="312" t="str">
        <f>'Look Up Values'!G146</f>
        <v>060403</v>
      </c>
      <c r="V991" s="302" t="str">
        <f t="shared" si="54"/>
        <v>Yes</v>
      </c>
      <c r="W991" s="311" t="str">
        <f t="shared" si="52"/>
        <v>060403</v>
      </c>
    </row>
    <row r="992" spans="1:23" ht="33" customHeight="1">
      <c r="A992"/>
      <c r="B992"/>
      <c r="C992"/>
      <c r="D992"/>
      <c r="E992"/>
      <c r="F992"/>
      <c r="G992"/>
      <c r="I992"/>
      <c r="J992"/>
      <c r="K992"/>
      <c r="L992"/>
      <c r="M992"/>
      <c r="N992"/>
      <c r="O992"/>
      <c r="Q992" s="306" t="str">
        <f>'Look Up Values'!G147</f>
        <v>060404</v>
      </c>
      <c r="R992" s="302" t="str">
        <f t="shared" si="53"/>
        <v>Yes</v>
      </c>
      <c r="S992" s="296" t="str">
        <f t="shared" si="51"/>
        <v>060404</v>
      </c>
      <c r="T992" s="229"/>
      <c r="U992" s="312" t="str">
        <f>'Look Up Values'!G147</f>
        <v>060404</v>
      </c>
      <c r="V992" s="302" t="str">
        <f t="shared" si="54"/>
        <v>Yes</v>
      </c>
      <c r="W992" s="311" t="str">
        <f t="shared" si="52"/>
        <v>060404</v>
      </c>
    </row>
    <row r="993" spans="1:23" ht="33" customHeight="1">
      <c r="A993"/>
      <c r="B993"/>
      <c r="C993"/>
      <c r="D993"/>
      <c r="E993"/>
      <c r="F993"/>
      <c r="G993"/>
      <c r="I993"/>
      <c r="J993"/>
      <c r="K993"/>
      <c r="L993"/>
      <c r="M993"/>
      <c r="N993"/>
      <c r="O993"/>
      <c r="Q993" s="306" t="str">
        <f>'Look Up Values'!G148</f>
        <v>060405</v>
      </c>
      <c r="R993" s="302" t="str">
        <f t="shared" si="53"/>
        <v>Yes</v>
      </c>
      <c r="S993" s="296" t="str">
        <f t="shared" si="51"/>
        <v>060405</v>
      </c>
      <c r="T993" s="229"/>
      <c r="U993" s="312" t="str">
        <f>'Look Up Values'!G148</f>
        <v>060405</v>
      </c>
      <c r="V993" s="302" t="str">
        <f t="shared" si="54"/>
        <v>Yes</v>
      </c>
      <c r="W993" s="311" t="str">
        <f t="shared" si="52"/>
        <v>060405</v>
      </c>
    </row>
    <row r="994" spans="1:23" ht="33" customHeight="1">
      <c r="A994"/>
      <c r="B994"/>
      <c r="C994"/>
      <c r="D994"/>
      <c r="E994"/>
      <c r="F994"/>
      <c r="G994"/>
      <c r="I994"/>
      <c r="J994"/>
      <c r="K994"/>
      <c r="L994"/>
      <c r="M994"/>
      <c r="N994"/>
      <c r="O994"/>
      <c r="Q994" s="306" t="str">
        <f>'Look Up Values'!G149</f>
        <v>060499</v>
      </c>
      <c r="R994" s="302" t="str">
        <f t="shared" si="53"/>
        <v>Yes</v>
      </c>
      <c r="S994" s="296" t="str">
        <f t="shared" si="51"/>
        <v>060499</v>
      </c>
      <c r="T994" s="229"/>
      <c r="U994" s="312" t="str">
        <f>'Look Up Values'!G149</f>
        <v>060499</v>
      </c>
      <c r="V994" s="302" t="str">
        <f t="shared" si="54"/>
        <v>Yes</v>
      </c>
      <c r="W994" s="311" t="str">
        <f t="shared" si="52"/>
        <v>060499</v>
      </c>
    </row>
    <row r="995" spans="1:23" ht="33" customHeight="1">
      <c r="A995"/>
      <c r="B995"/>
      <c r="C995"/>
      <c r="D995"/>
      <c r="E995"/>
      <c r="F995"/>
      <c r="G995"/>
      <c r="I995"/>
      <c r="J995"/>
      <c r="K995"/>
      <c r="L995"/>
      <c r="M995"/>
      <c r="N995"/>
      <c r="O995"/>
      <c r="Q995" s="306" t="str">
        <f>'Look Up Values'!G150</f>
        <v>060502</v>
      </c>
      <c r="R995" s="302" t="str">
        <f t="shared" si="53"/>
        <v>Yes</v>
      </c>
      <c r="S995" s="296" t="str">
        <f t="shared" si="51"/>
        <v>060502</v>
      </c>
      <c r="T995" s="229"/>
      <c r="U995" s="312" t="str">
        <f>'Look Up Values'!G150</f>
        <v>060502</v>
      </c>
      <c r="V995" s="302" t="str">
        <f t="shared" si="54"/>
        <v>Yes</v>
      </c>
      <c r="W995" s="311" t="str">
        <f t="shared" si="52"/>
        <v>060502</v>
      </c>
    </row>
    <row r="996" spans="1:23" ht="33" customHeight="1">
      <c r="A996"/>
      <c r="B996"/>
      <c r="C996"/>
      <c r="D996"/>
      <c r="E996"/>
      <c r="F996"/>
      <c r="G996"/>
      <c r="I996"/>
      <c r="J996"/>
      <c r="K996"/>
      <c r="L996"/>
      <c r="M996"/>
      <c r="N996"/>
      <c r="O996"/>
      <c r="Q996" s="306" t="str">
        <f>'Look Up Values'!G151</f>
        <v>060503</v>
      </c>
      <c r="R996" s="302" t="str">
        <f t="shared" si="53"/>
        <v>Yes</v>
      </c>
      <c r="S996" s="296" t="str">
        <f t="shared" si="51"/>
        <v>060503</v>
      </c>
      <c r="T996" s="229"/>
      <c r="U996" s="312" t="str">
        <f>'Look Up Values'!G151</f>
        <v>060503</v>
      </c>
      <c r="V996" s="302" t="str">
        <f t="shared" si="54"/>
        <v>Yes</v>
      </c>
      <c r="W996" s="311" t="str">
        <f t="shared" si="52"/>
        <v>060503</v>
      </c>
    </row>
    <row r="997" spans="1:23" ht="33" customHeight="1">
      <c r="A997"/>
      <c r="B997"/>
      <c r="C997"/>
      <c r="D997"/>
      <c r="E997"/>
      <c r="F997"/>
      <c r="G997"/>
      <c r="I997"/>
      <c r="J997"/>
      <c r="K997"/>
      <c r="L997"/>
      <c r="M997"/>
      <c r="N997"/>
      <c r="O997"/>
      <c r="Q997" s="306" t="str">
        <f>'Look Up Values'!G152</f>
        <v>060602</v>
      </c>
      <c r="R997" s="302" t="str">
        <f t="shared" si="53"/>
        <v>Yes</v>
      </c>
      <c r="S997" s="296" t="str">
        <f t="shared" si="51"/>
        <v>060602</v>
      </c>
      <c r="T997" s="229"/>
      <c r="U997" s="312" t="str">
        <f>'Look Up Values'!G152</f>
        <v>060602</v>
      </c>
      <c r="V997" s="302" t="str">
        <f t="shared" si="54"/>
        <v>Yes</v>
      </c>
      <c r="W997" s="311" t="str">
        <f t="shared" si="52"/>
        <v>060602</v>
      </c>
    </row>
    <row r="998" spans="1:23" ht="33" customHeight="1">
      <c r="A998"/>
      <c r="B998"/>
      <c r="C998"/>
      <c r="D998"/>
      <c r="E998"/>
      <c r="F998"/>
      <c r="G998"/>
      <c r="I998"/>
      <c r="J998"/>
      <c r="K998"/>
      <c r="L998"/>
      <c r="M998"/>
      <c r="N998"/>
      <c r="O998"/>
      <c r="Q998" s="306" t="str">
        <f>'Look Up Values'!G153</f>
        <v>060603</v>
      </c>
      <c r="R998" s="302" t="str">
        <f t="shared" si="53"/>
        <v>Yes</v>
      </c>
      <c r="S998" s="296" t="str">
        <f t="shared" si="51"/>
        <v>060603</v>
      </c>
      <c r="T998" s="229"/>
      <c r="U998" s="312" t="str">
        <f>'Look Up Values'!G153</f>
        <v>060603</v>
      </c>
      <c r="V998" s="302" t="str">
        <f t="shared" si="54"/>
        <v>Yes</v>
      </c>
      <c r="W998" s="311" t="str">
        <f t="shared" si="52"/>
        <v>060603</v>
      </c>
    </row>
    <row r="999" spans="1:23" ht="33" customHeight="1">
      <c r="A999"/>
      <c r="B999"/>
      <c r="C999"/>
      <c r="D999"/>
      <c r="E999"/>
      <c r="F999"/>
      <c r="G999"/>
      <c r="I999"/>
      <c r="J999"/>
      <c r="K999"/>
      <c r="L999"/>
      <c r="M999"/>
      <c r="N999"/>
      <c r="O999"/>
      <c r="Q999" s="306" t="str">
        <f>'Look Up Values'!G154</f>
        <v>060699</v>
      </c>
      <c r="R999" s="302" t="str">
        <f t="shared" si="53"/>
        <v>Yes</v>
      </c>
      <c r="S999" s="296" t="str">
        <f t="shared" si="51"/>
        <v>060699</v>
      </c>
      <c r="T999" s="229"/>
      <c r="U999" s="312" t="str">
        <f>'Look Up Values'!G154</f>
        <v>060699</v>
      </c>
      <c r="V999" s="302" t="str">
        <f t="shared" si="54"/>
        <v>Yes</v>
      </c>
      <c r="W999" s="311" t="str">
        <f t="shared" si="52"/>
        <v>060699</v>
      </c>
    </row>
    <row r="1000" spans="1:23" ht="33" customHeight="1">
      <c r="A1000"/>
      <c r="B1000"/>
      <c r="C1000"/>
      <c r="D1000"/>
      <c r="E1000"/>
      <c r="F1000"/>
      <c r="G1000"/>
      <c r="I1000"/>
      <c r="J1000"/>
      <c r="K1000"/>
      <c r="L1000"/>
      <c r="M1000"/>
      <c r="N1000"/>
      <c r="O1000"/>
      <c r="Q1000" s="306" t="str">
        <f>'Look Up Values'!G155</f>
        <v>060701</v>
      </c>
      <c r="R1000" s="302" t="str">
        <f t="shared" si="53"/>
        <v>Yes</v>
      </c>
      <c r="S1000" s="296" t="str">
        <f t="shared" si="51"/>
        <v>060701</v>
      </c>
      <c r="T1000" s="229"/>
      <c r="U1000" s="312" t="str">
        <f>'Look Up Values'!G155</f>
        <v>060701</v>
      </c>
      <c r="V1000" s="302" t="str">
        <f t="shared" si="54"/>
        <v>Yes</v>
      </c>
      <c r="W1000" s="311" t="str">
        <f t="shared" si="52"/>
        <v>060701</v>
      </c>
    </row>
    <row r="1001" spans="1:23" ht="33" customHeight="1">
      <c r="A1001"/>
      <c r="B1001"/>
      <c r="C1001"/>
      <c r="D1001"/>
      <c r="E1001"/>
      <c r="F1001"/>
      <c r="G1001"/>
      <c r="I1001"/>
      <c r="J1001"/>
      <c r="K1001"/>
      <c r="L1001"/>
      <c r="M1001"/>
      <c r="N1001"/>
      <c r="O1001"/>
      <c r="Q1001" s="306" t="str">
        <f>'Look Up Values'!G156</f>
        <v>060702</v>
      </c>
      <c r="R1001" s="302" t="str">
        <f t="shared" si="53"/>
        <v>Yes</v>
      </c>
      <c r="S1001" s="296" t="str">
        <f t="shared" si="51"/>
        <v>060702</v>
      </c>
      <c r="T1001" s="229"/>
      <c r="U1001" s="312" t="str">
        <f>'Look Up Values'!G156</f>
        <v>060702</v>
      </c>
      <c r="V1001" s="302" t="str">
        <f t="shared" si="54"/>
        <v>Yes</v>
      </c>
      <c r="W1001" s="311" t="str">
        <f t="shared" si="52"/>
        <v>060702</v>
      </c>
    </row>
    <row r="1002" spans="1:23" ht="33" customHeight="1">
      <c r="A1002"/>
      <c r="B1002"/>
      <c r="C1002"/>
      <c r="D1002"/>
      <c r="E1002"/>
      <c r="F1002"/>
      <c r="G1002"/>
      <c r="I1002"/>
      <c r="J1002"/>
      <c r="K1002"/>
      <c r="L1002"/>
      <c r="M1002"/>
      <c r="N1002"/>
      <c r="O1002"/>
      <c r="Q1002" s="306" t="str">
        <f>'Look Up Values'!G157</f>
        <v>060703</v>
      </c>
      <c r="R1002" s="302" t="str">
        <f t="shared" si="53"/>
        <v>Yes</v>
      </c>
      <c r="S1002" s="296" t="str">
        <f t="shared" si="51"/>
        <v>060703</v>
      </c>
      <c r="T1002" s="229"/>
      <c r="U1002" s="312" t="str">
        <f>'Look Up Values'!G157</f>
        <v>060703</v>
      </c>
      <c r="V1002" s="302" t="str">
        <f t="shared" si="54"/>
        <v>Yes</v>
      </c>
      <c r="W1002" s="311" t="str">
        <f t="shared" si="52"/>
        <v>060703</v>
      </c>
    </row>
    <row r="1003" spans="1:23" ht="33" customHeight="1">
      <c r="A1003"/>
      <c r="B1003"/>
      <c r="C1003"/>
      <c r="D1003"/>
      <c r="E1003"/>
      <c r="F1003"/>
      <c r="G1003"/>
      <c r="I1003"/>
      <c r="J1003"/>
      <c r="K1003"/>
      <c r="L1003"/>
      <c r="M1003"/>
      <c r="N1003"/>
      <c r="O1003"/>
      <c r="Q1003" s="306" t="str">
        <f>'Look Up Values'!G158</f>
        <v>060704</v>
      </c>
      <c r="R1003" s="302" t="str">
        <f t="shared" si="53"/>
        <v>Yes</v>
      </c>
      <c r="S1003" s="296" t="str">
        <f t="shared" si="51"/>
        <v>060704</v>
      </c>
      <c r="T1003" s="229"/>
      <c r="U1003" s="312" t="str">
        <f>'Look Up Values'!G158</f>
        <v>060704</v>
      </c>
      <c r="V1003" s="302" t="str">
        <f t="shared" si="54"/>
        <v>Yes</v>
      </c>
      <c r="W1003" s="311" t="str">
        <f t="shared" si="52"/>
        <v>060704</v>
      </c>
    </row>
    <row r="1004" spans="1:23" ht="33" customHeight="1">
      <c r="A1004"/>
      <c r="B1004"/>
      <c r="C1004"/>
      <c r="D1004"/>
      <c r="E1004"/>
      <c r="F1004"/>
      <c r="G1004"/>
      <c r="I1004"/>
      <c r="J1004"/>
      <c r="K1004"/>
      <c r="L1004"/>
      <c r="M1004"/>
      <c r="N1004"/>
      <c r="O1004"/>
      <c r="Q1004" s="306" t="str">
        <f>'Look Up Values'!G159</f>
        <v>060799</v>
      </c>
      <c r="R1004" s="302" t="str">
        <f t="shared" si="53"/>
        <v>Yes</v>
      </c>
      <c r="S1004" s="296" t="str">
        <f t="shared" si="51"/>
        <v>060799</v>
      </c>
      <c r="T1004" s="229"/>
      <c r="U1004" s="312" t="str">
        <f>'Look Up Values'!G159</f>
        <v>060799</v>
      </c>
      <c r="V1004" s="302" t="str">
        <f t="shared" si="54"/>
        <v>Yes</v>
      </c>
      <c r="W1004" s="311" t="str">
        <f t="shared" si="52"/>
        <v>060799</v>
      </c>
    </row>
    <row r="1005" spans="1:23" ht="33" customHeight="1">
      <c r="A1005"/>
      <c r="B1005"/>
      <c r="C1005"/>
      <c r="D1005"/>
      <c r="E1005"/>
      <c r="F1005"/>
      <c r="G1005"/>
      <c r="I1005"/>
      <c r="J1005"/>
      <c r="K1005"/>
      <c r="L1005"/>
      <c r="M1005"/>
      <c r="N1005"/>
      <c r="O1005"/>
      <c r="Q1005" s="306" t="str">
        <f>'Look Up Values'!G160</f>
        <v>060802</v>
      </c>
      <c r="R1005" s="302" t="str">
        <f t="shared" si="53"/>
        <v>Yes</v>
      </c>
      <c r="S1005" s="296" t="str">
        <f t="shared" si="51"/>
        <v>060802</v>
      </c>
      <c r="T1005" s="229"/>
      <c r="U1005" s="312" t="str">
        <f>'Look Up Values'!G160</f>
        <v>060802</v>
      </c>
      <c r="V1005" s="302" t="str">
        <f t="shared" si="54"/>
        <v>Yes</v>
      </c>
      <c r="W1005" s="311" t="str">
        <f t="shared" si="52"/>
        <v>060802</v>
      </c>
    </row>
    <row r="1006" spans="1:23" ht="33" customHeight="1">
      <c r="A1006"/>
      <c r="B1006"/>
      <c r="C1006"/>
      <c r="D1006"/>
      <c r="E1006"/>
      <c r="F1006"/>
      <c r="G1006"/>
      <c r="I1006"/>
      <c r="J1006"/>
      <c r="K1006"/>
      <c r="L1006"/>
      <c r="M1006"/>
      <c r="N1006"/>
      <c r="O1006"/>
      <c r="Q1006" s="306" t="str">
        <f>'Look Up Values'!G161</f>
        <v>060899</v>
      </c>
      <c r="R1006" s="302" t="str">
        <f t="shared" si="53"/>
        <v>Yes</v>
      </c>
      <c r="S1006" s="296" t="str">
        <f t="shared" si="51"/>
        <v>060899</v>
      </c>
      <c r="T1006" s="229"/>
      <c r="U1006" s="312" t="str">
        <f>'Look Up Values'!G161</f>
        <v>060899</v>
      </c>
      <c r="V1006" s="302" t="str">
        <f t="shared" si="54"/>
        <v>Yes</v>
      </c>
      <c r="W1006" s="311" t="str">
        <f t="shared" si="52"/>
        <v>060899</v>
      </c>
    </row>
    <row r="1007" spans="1:23" ht="33" customHeight="1">
      <c r="A1007"/>
      <c r="B1007"/>
      <c r="C1007"/>
      <c r="D1007"/>
      <c r="E1007"/>
      <c r="F1007"/>
      <c r="G1007"/>
      <c r="I1007"/>
      <c r="J1007"/>
      <c r="K1007"/>
      <c r="L1007"/>
      <c r="M1007"/>
      <c r="N1007"/>
      <c r="O1007"/>
      <c r="Q1007" s="306" t="str">
        <f>'Look Up Values'!G162</f>
        <v>060902</v>
      </c>
      <c r="R1007" s="302" t="str">
        <f t="shared" si="53"/>
        <v>Yes</v>
      </c>
      <c r="S1007" s="296" t="str">
        <f t="shared" si="51"/>
        <v>060902</v>
      </c>
      <c r="T1007" s="229"/>
      <c r="U1007" s="312" t="str">
        <f>'Look Up Values'!G162</f>
        <v>060902</v>
      </c>
      <c r="V1007" s="302" t="str">
        <f t="shared" si="54"/>
        <v>Yes</v>
      </c>
      <c r="W1007" s="311" t="str">
        <f t="shared" si="52"/>
        <v>060902</v>
      </c>
    </row>
    <row r="1008" spans="1:23" ht="33" customHeight="1">
      <c r="A1008"/>
      <c r="B1008"/>
      <c r="C1008"/>
      <c r="D1008"/>
      <c r="E1008"/>
      <c r="F1008"/>
      <c r="G1008"/>
      <c r="I1008"/>
      <c r="J1008"/>
      <c r="K1008"/>
      <c r="L1008"/>
      <c r="M1008"/>
      <c r="N1008"/>
      <c r="O1008"/>
      <c r="Q1008" s="306" t="str">
        <f>'Look Up Values'!G163</f>
        <v>060903</v>
      </c>
      <c r="R1008" s="302" t="str">
        <f t="shared" si="53"/>
        <v>Yes</v>
      </c>
      <c r="S1008" s="296" t="str">
        <f t="shared" si="51"/>
        <v>060903</v>
      </c>
      <c r="T1008" s="229"/>
      <c r="U1008" s="312" t="str">
        <f>'Look Up Values'!G163</f>
        <v>060903</v>
      </c>
      <c r="V1008" s="302" t="str">
        <f t="shared" si="54"/>
        <v>Yes</v>
      </c>
      <c r="W1008" s="311" t="str">
        <f t="shared" si="52"/>
        <v>060903</v>
      </c>
    </row>
    <row r="1009" spans="1:23" ht="33" customHeight="1">
      <c r="A1009"/>
      <c r="B1009"/>
      <c r="C1009"/>
      <c r="D1009"/>
      <c r="E1009"/>
      <c r="F1009"/>
      <c r="G1009"/>
      <c r="I1009"/>
      <c r="J1009"/>
      <c r="K1009"/>
      <c r="L1009"/>
      <c r="M1009"/>
      <c r="N1009"/>
      <c r="O1009"/>
      <c r="Q1009" s="306" t="str">
        <f>'Look Up Values'!G164</f>
        <v>060904</v>
      </c>
      <c r="R1009" s="302" t="str">
        <f t="shared" si="53"/>
        <v>Yes</v>
      </c>
      <c r="S1009" s="296" t="str">
        <f t="shared" si="51"/>
        <v>060904</v>
      </c>
      <c r="T1009" s="229"/>
      <c r="U1009" s="312" t="str">
        <f>'Look Up Values'!G164</f>
        <v>060904</v>
      </c>
      <c r="V1009" s="302" t="str">
        <f t="shared" si="54"/>
        <v>Yes</v>
      </c>
      <c r="W1009" s="311" t="str">
        <f t="shared" si="52"/>
        <v>060904</v>
      </c>
    </row>
    <row r="1010" spans="1:23" ht="33" customHeight="1">
      <c r="A1010"/>
      <c r="B1010"/>
      <c r="C1010"/>
      <c r="D1010"/>
      <c r="E1010"/>
      <c r="F1010"/>
      <c r="G1010"/>
      <c r="I1010"/>
      <c r="J1010"/>
      <c r="K1010"/>
      <c r="L1010"/>
      <c r="M1010"/>
      <c r="N1010"/>
      <c r="O1010"/>
      <c r="Q1010" s="306" t="str">
        <f>'Look Up Values'!G165</f>
        <v>060999</v>
      </c>
      <c r="R1010" s="302" t="str">
        <f t="shared" si="53"/>
        <v>Yes</v>
      </c>
      <c r="S1010" s="296" t="str">
        <f t="shared" si="51"/>
        <v>060999</v>
      </c>
      <c r="T1010" s="229"/>
      <c r="U1010" s="312" t="str">
        <f>'Look Up Values'!G165</f>
        <v>060999</v>
      </c>
      <c r="V1010" s="302" t="str">
        <f t="shared" si="54"/>
        <v>Yes</v>
      </c>
      <c r="W1010" s="311" t="str">
        <f t="shared" si="52"/>
        <v>060999</v>
      </c>
    </row>
    <row r="1011" spans="1:23" ht="33" customHeight="1">
      <c r="A1011"/>
      <c r="B1011"/>
      <c r="C1011"/>
      <c r="D1011"/>
      <c r="E1011"/>
      <c r="F1011"/>
      <c r="G1011"/>
      <c r="I1011"/>
      <c r="J1011"/>
      <c r="K1011"/>
      <c r="L1011"/>
      <c r="M1011"/>
      <c r="N1011"/>
      <c r="O1011"/>
      <c r="Q1011" s="306" t="str">
        <f>'Look Up Values'!G166</f>
        <v>061002</v>
      </c>
      <c r="R1011" s="302" t="str">
        <f t="shared" si="53"/>
        <v>Yes</v>
      </c>
      <c r="S1011" s="296" t="str">
        <f t="shared" si="51"/>
        <v>061002</v>
      </c>
      <c r="T1011" s="229"/>
      <c r="U1011" s="312" t="str">
        <f>'Look Up Values'!G166</f>
        <v>061002</v>
      </c>
      <c r="V1011" s="302" t="str">
        <f t="shared" si="54"/>
        <v>Yes</v>
      </c>
      <c r="W1011" s="311" t="str">
        <f t="shared" si="52"/>
        <v>061002</v>
      </c>
    </row>
    <row r="1012" spans="1:23" ht="33" customHeight="1">
      <c r="A1012"/>
      <c r="B1012"/>
      <c r="C1012"/>
      <c r="D1012"/>
      <c r="E1012"/>
      <c r="F1012"/>
      <c r="G1012"/>
      <c r="I1012"/>
      <c r="J1012"/>
      <c r="K1012"/>
      <c r="L1012"/>
      <c r="M1012"/>
      <c r="N1012"/>
      <c r="O1012"/>
      <c r="Q1012" s="306" t="str">
        <f>'Look Up Values'!G167</f>
        <v>061099</v>
      </c>
      <c r="R1012" s="302" t="str">
        <f t="shared" si="53"/>
        <v>Yes</v>
      </c>
      <c r="S1012" s="296" t="str">
        <f t="shared" si="51"/>
        <v>061099</v>
      </c>
      <c r="T1012" s="229"/>
      <c r="U1012" s="312" t="str">
        <f>'Look Up Values'!G167</f>
        <v>061099</v>
      </c>
      <c r="V1012" s="302" t="str">
        <f t="shared" si="54"/>
        <v>Yes</v>
      </c>
      <c r="W1012" s="311" t="str">
        <f t="shared" si="52"/>
        <v>061099</v>
      </c>
    </row>
    <row r="1013" spans="1:23" ht="33" customHeight="1">
      <c r="A1013"/>
      <c r="B1013"/>
      <c r="C1013"/>
      <c r="D1013"/>
      <c r="E1013"/>
      <c r="F1013"/>
      <c r="G1013"/>
      <c r="I1013"/>
      <c r="J1013"/>
      <c r="K1013"/>
      <c r="L1013"/>
      <c r="M1013"/>
      <c r="N1013"/>
      <c r="O1013"/>
      <c r="Q1013" s="306" t="str">
        <f>'Look Up Values'!G168</f>
        <v>061101</v>
      </c>
      <c r="R1013" s="302" t="str">
        <f t="shared" si="53"/>
        <v>Yes</v>
      </c>
      <c r="S1013" s="296" t="str">
        <f t="shared" si="51"/>
        <v>061101</v>
      </c>
      <c r="T1013" s="229"/>
      <c r="U1013" s="312" t="str">
        <f>'Look Up Values'!G168</f>
        <v>061101</v>
      </c>
      <c r="V1013" s="302" t="str">
        <f t="shared" si="54"/>
        <v>Yes</v>
      </c>
      <c r="W1013" s="311" t="str">
        <f t="shared" si="52"/>
        <v>061101</v>
      </c>
    </row>
    <row r="1014" spans="1:23" ht="33" customHeight="1">
      <c r="A1014"/>
      <c r="B1014"/>
      <c r="C1014"/>
      <c r="D1014"/>
      <c r="E1014"/>
      <c r="F1014"/>
      <c r="G1014"/>
      <c r="I1014"/>
      <c r="J1014"/>
      <c r="K1014"/>
      <c r="L1014"/>
      <c r="M1014"/>
      <c r="N1014"/>
      <c r="O1014"/>
      <c r="Q1014" s="306" t="str">
        <f>'Look Up Values'!G169</f>
        <v>061199</v>
      </c>
      <c r="R1014" s="302" t="str">
        <f t="shared" si="53"/>
        <v>Yes</v>
      </c>
      <c r="S1014" s="296" t="str">
        <f t="shared" si="51"/>
        <v>061199</v>
      </c>
      <c r="T1014" s="229"/>
      <c r="U1014" s="312" t="str">
        <f>'Look Up Values'!G169</f>
        <v>061199</v>
      </c>
      <c r="V1014" s="302" t="str">
        <f t="shared" si="54"/>
        <v>Yes</v>
      </c>
      <c r="W1014" s="311" t="str">
        <f t="shared" si="52"/>
        <v>061199</v>
      </c>
    </row>
    <row r="1015" spans="1:23" ht="33" customHeight="1">
      <c r="A1015"/>
      <c r="B1015"/>
      <c r="C1015"/>
      <c r="D1015"/>
      <c r="E1015"/>
      <c r="F1015"/>
      <c r="G1015"/>
      <c r="I1015"/>
      <c r="J1015"/>
      <c r="K1015"/>
      <c r="L1015"/>
      <c r="M1015"/>
      <c r="N1015"/>
      <c r="O1015"/>
      <c r="Q1015" s="306" t="str">
        <f>'Look Up Values'!G170</f>
        <v>061301</v>
      </c>
      <c r="R1015" s="302" t="str">
        <f t="shared" si="53"/>
        <v>Yes</v>
      </c>
      <c r="S1015" s="296" t="str">
        <f t="shared" si="51"/>
        <v>061301</v>
      </c>
      <c r="T1015" s="229"/>
      <c r="U1015" s="312" t="str">
        <f>'Look Up Values'!G170</f>
        <v>061301</v>
      </c>
      <c r="V1015" s="302" t="str">
        <f t="shared" si="54"/>
        <v>Yes</v>
      </c>
      <c r="W1015" s="311" t="str">
        <f t="shared" si="52"/>
        <v>061301</v>
      </c>
    </row>
    <row r="1016" spans="1:23" ht="33" customHeight="1">
      <c r="A1016"/>
      <c r="B1016"/>
      <c r="C1016"/>
      <c r="D1016"/>
      <c r="E1016"/>
      <c r="F1016"/>
      <c r="G1016"/>
      <c r="I1016"/>
      <c r="J1016"/>
      <c r="K1016"/>
      <c r="L1016"/>
      <c r="M1016"/>
      <c r="N1016"/>
      <c r="O1016"/>
      <c r="Q1016" s="306" t="str">
        <f>'Look Up Values'!G171</f>
        <v>061302</v>
      </c>
      <c r="R1016" s="302" t="str">
        <f t="shared" si="53"/>
        <v>Yes</v>
      </c>
      <c r="S1016" s="296" t="str">
        <f t="shared" si="51"/>
        <v>061302</v>
      </c>
      <c r="T1016" s="229"/>
      <c r="U1016" s="312" t="str">
        <f>'Look Up Values'!G171</f>
        <v>061302</v>
      </c>
      <c r="V1016" s="302" t="str">
        <f t="shared" si="54"/>
        <v>Yes</v>
      </c>
      <c r="W1016" s="311" t="str">
        <f t="shared" si="52"/>
        <v>061302</v>
      </c>
    </row>
    <row r="1017" spans="1:23" ht="33" customHeight="1">
      <c r="A1017"/>
      <c r="B1017"/>
      <c r="C1017"/>
      <c r="D1017"/>
      <c r="E1017"/>
      <c r="F1017"/>
      <c r="G1017"/>
      <c r="I1017"/>
      <c r="J1017"/>
      <c r="K1017"/>
      <c r="L1017"/>
      <c r="M1017"/>
      <c r="N1017"/>
      <c r="O1017"/>
      <c r="Q1017" s="306" t="str">
        <f>'Look Up Values'!G172</f>
        <v>061303</v>
      </c>
      <c r="R1017" s="302" t="str">
        <f t="shared" si="53"/>
        <v>Yes</v>
      </c>
      <c r="S1017" s="296" t="str">
        <f t="shared" si="51"/>
        <v>061303</v>
      </c>
      <c r="T1017" s="229"/>
      <c r="U1017" s="312" t="str">
        <f>'Look Up Values'!G172</f>
        <v>061303</v>
      </c>
      <c r="V1017" s="302" t="str">
        <f t="shared" si="54"/>
        <v>Yes</v>
      </c>
      <c r="W1017" s="311" t="str">
        <f t="shared" si="52"/>
        <v>061303</v>
      </c>
    </row>
    <row r="1018" spans="1:23" ht="33" customHeight="1">
      <c r="A1018"/>
      <c r="B1018"/>
      <c r="C1018"/>
      <c r="D1018"/>
      <c r="E1018"/>
      <c r="F1018"/>
      <c r="G1018"/>
      <c r="I1018"/>
      <c r="J1018"/>
      <c r="K1018"/>
      <c r="L1018"/>
      <c r="M1018"/>
      <c r="N1018"/>
      <c r="O1018"/>
      <c r="Q1018" s="306" t="str">
        <f>'Look Up Values'!G173</f>
        <v>061304</v>
      </c>
      <c r="R1018" s="302" t="str">
        <f t="shared" si="53"/>
        <v>Yes</v>
      </c>
      <c r="S1018" s="296" t="str">
        <f t="shared" si="51"/>
        <v>061304</v>
      </c>
      <c r="T1018" s="229"/>
      <c r="U1018" s="312" t="str">
        <f>'Look Up Values'!G173</f>
        <v>061304</v>
      </c>
      <c r="V1018" s="302" t="str">
        <f t="shared" si="54"/>
        <v>Yes</v>
      </c>
      <c r="W1018" s="311" t="str">
        <f t="shared" si="52"/>
        <v>061304</v>
      </c>
    </row>
    <row r="1019" spans="1:23" ht="33" customHeight="1">
      <c r="A1019"/>
      <c r="B1019"/>
      <c r="C1019"/>
      <c r="D1019"/>
      <c r="E1019"/>
      <c r="F1019"/>
      <c r="G1019"/>
      <c r="I1019"/>
      <c r="J1019"/>
      <c r="K1019"/>
      <c r="L1019"/>
      <c r="M1019"/>
      <c r="N1019"/>
      <c r="O1019"/>
      <c r="Q1019" s="306" t="str">
        <f>'Look Up Values'!G174</f>
        <v>061305</v>
      </c>
      <c r="R1019" s="302" t="str">
        <f t="shared" si="53"/>
        <v>Yes</v>
      </c>
      <c r="S1019" s="296" t="str">
        <f t="shared" si="51"/>
        <v>061305</v>
      </c>
      <c r="T1019" s="229"/>
      <c r="U1019" s="312" t="str">
        <f>'Look Up Values'!G174</f>
        <v>061305</v>
      </c>
      <c r="V1019" s="302" t="str">
        <f t="shared" si="54"/>
        <v>Yes</v>
      </c>
      <c r="W1019" s="311" t="str">
        <f t="shared" si="52"/>
        <v>061305</v>
      </c>
    </row>
    <row r="1020" spans="1:23" ht="33" customHeight="1">
      <c r="A1020"/>
      <c r="B1020"/>
      <c r="C1020"/>
      <c r="D1020"/>
      <c r="E1020"/>
      <c r="F1020"/>
      <c r="G1020"/>
      <c r="I1020"/>
      <c r="J1020"/>
      <c r="K1020"/>
      <c r="L1020"/>
      <c r="M1020"/>
      <c r="N1020"/>
      <c r="O1020"/>
      <c r="Q1020" s="306" t="str">
        <f>'Look Up Values'!G175</f>
        <v>061399</v>
      </c>
      <c r="R1020" s="302" t="str">
        <f t="shared" si="53"/>
        <v>Yes</v>
      </c>
      <c r="S1020" s="296" t="str">
        <f t="shared" si="51"/>
        <v>061399</v>
      </c>
      <c r="T1020" s="229"/>
      <c r="U1020" s="312" t="str">
        <f>'Look Up Values'!G175</f>
        <v>061399</v>
      </c>
      <c r="V1020" s="302" t="str">
        <f t="shared" si="54"/>
        <v>Yes</v>
      </c>
      <c r="W1020" s="311" t="str">
        <f t="shared" si="52"/>
        <v>061399</v>
      </c>
    </row>
    <row r="1021" spans="1:23" ht="33" customHeight="1">
      <c r="A1021"/>
      <c r="B1021"/>
      <c r="C1021"/>
      <c r="D1021"/>
      <c r="E1021"/>
      <c r="F1021"/>
      <c r="G1021"/>
      <c r="I1021"/>
      <c r="J1021"/>
      <c r="K1021"/>
      <c r="L1021"/>
      <c r="M1021"/>
      <c r="N1021"/>
      <c r="O1021"/>
      <c r="Q1021" s="306" t="str">
        <f>'Look Up Values'!G176</f>
        <v>070101</v>
      </c>
      <c r="R1021" s="302" t="str">
        <f t="shared" si="53"/>
        <v>Yes</v>
      </c>
      <c r="S1021" s="296" t="str">
        <f t="shared" si="51"/>
        <v>070101</v>
      </c>
      <c r="T1021" s="229"/>
      <c r="U1021" s="312" t="str">
        <f>'Look Up Values'!G176</f>
        <v>070101</v>
      </c>
      <c r="V1021" s="302" t="str">
        <f t="shared" si="54"/>
        <v>Yes</v>
      </c>
      <c r="W1021" s="311" t="str">
        <f t="shared" si="52"/>
        <v>070101</v>
      </c>
    </row>
    <row r="1022" spans="1:23" ht="33" customHeight="1">
      <c r="A1022"/>
      <c r="B1022"/>
      <c r="C1022"/>
      <c r="D1022"/>
      <c r="E1022"/>
      <c r="F1022"/>
      <c r="G1022"/>
      <c r="I1022"/>
      <c r="J1022"/>
      <c r="K1022"/>
      <c r="L1022"/>
      <c r="M1022"/>
      <c r="N1022"/>
      <c r="O1022"/>
      <c r="Q1022" s="306" t="str">
        <f>'Look Up Values'!G177</f>
        <v>070103</v>
      </c>
      <c r="R1022" s="302" t="str">
        <f t="shared" si="53"/>
        <v>Yes</v>
      </c>
      <c r="S1022" s="296" t="str">
        <f t="shared" si="51"/>
        <v>070103</v>
      </c>
      <c r="T1022" s="229"/>
      <c r="U1022" s="312" t="str">
        <f>'Look Up Values'!G177</f>
        <v>070103</v>
      </c>
      <c r="V1022" s="302" t="str">
        <f t="shared" si="54"/>
        <v>Yes</v>
      </c>
      <c r="W1022" s="311" t="str">
        <f t="shared" si="52"/>
        <v>070103</v>
      </c>
    </row>
    <row r="1023" spans="1:23" ht="33" customHeight="1">
      <c r="A1023"/>
      <c r="B1023"/>
      <c r="C1023"/>
      <c r="D1023"/>
      <c r="E1023"/>
      <c r="F1023"/>
      <c r="G1023"/>
      <c r="I1023"/>
      <c r="J1023"/>
      <c r="K1023"/>
      <c r="L1023"/>
      <c r="M1023"/>
      <c r="N1023"/>
      <c r="O1023"/>
      <c r="Q1023" s="306" t="str">
        <f>'Look Up Values'!G178</f>
        <v>070104</v>
      </c>
      <c r="R1023" s="302" t="str">
        <f t="shared" si="53"/>
        <v>Yes</v>
      </c>
      <c r="S1023" s="296" t="str">
        <f t="shared" si="51"/>
        <v>070104</v>
      </c>
      <c r="T1023" s="229"/>
      <c r="U1023" s="312" t="str">
        <f>'Look Up Values'!G178</f>
        <v>070104</v>
      </c>
      <c r="V1023" s="302" t="str">
        <f t="shared" si="54"/>
        <v>Yes</v>
      </c>
      <c r="W1023" s="311" t="str">
        <f t="shared" si="52"/>
        <v>070104</v>
      </c>
    </row>
    <row r="1024" spans="1:23" ht="33" customHeight="1">
      <c r="A1024"/>
      <c r="B1024"/>
      <c r="C1024"/>
      <c r="D1024"/>
      <c r="E1024"/>
      <c r="F1024"/>
      <c r="G1024"/>
      <c r="I1024"/>
      <c r="J1024"/>
      <c r="K1024"/>
      <c r="L1024"/>
      <c r="M1024"/>
      <c r="N1024"/>
      <c r="O1024"/>
      <c r="Q1024" s="306" t="str">
        <f>'Look Up Values'!G179</f>
        <v>070107</v>
      </c>
      <c r="R1024" s="302" t="str">
        <f t="shared" si="53"/>
        <v>Yes</v>
      </c>
      <c r="S1024" s="296" t="str">
        <f t="shared" si="51"/>
        <v>070107</v>
      </c>
      <c r="T1024" s="229"/>
      <c r="U1024" s="312" t="str">
        <f>'Look Up Values'!G179</f>
        <v>070107</v>
      </c>
      <c r="V1024" s="302" t="str">
        <f t="shared" si="54"/>
        <v>Yes</v>
      </c>
      <c r="W1024" s="311" t="str">
        <f t="shared" si="52"/>
        <v>070107</v>
      </c>
    </row>
    <row r="1025" spans="1:23" ht="33" customHeight="1">
      <c r="A1025"/>
      <c r="B1025"/>
      <c r="C1025"/>
      <c r="D1025"/>
      <c r="E1025"/>
      <c r="F1025"/>
      <c r="G1025"/>
      <c r="I1025"/>
      <c r="J1025"/>
      <c r="K1025"/>
      <c r="L1025"/>
      <c r="M1025"/>
      <c r="N1025"/>
      <c r="O1025"/>
      <c r="Q1025" s="306" t="str">
        <f>'Look Up Values'!G180</f>
        <v>070108</v>
      </c>
      <c r="R1025" s="302" t="str">
        <f t="shared" si="53"/>
        <v>Yes</v>
      </c>
      <c r="S1025" s="296" t="str">
        <f t="shared" si="51"/>
        <v>070108</v>
      </c>
      <c r="T1025" s="229"/>
      <c r="U1025" s="312" t="str">
        <f>'Look Up Values'!G180</f>
        <v>070108</v>
      </c>
      <c r="V1025" s="302" t="str">
        <f t="shared" si="54"/>
        <v>Yes</v>
      </c>
      <c r="W1025" s="311" t="str">
        <f t="shared" si="52"/>
        <v>070108</v>
      </c>
    </row>
    <row r="1026" spans="1:23" ht="33" customHeight="1">
      <c r="A1026"/>
      <c r="B1026"/>
      <c r="C1026"/>
      <c r="D1026"/>
      <c r="E1026"/>
      <c r="F1026"/>
      <c r="G1026"/>
      <c r="I1026"/>
      <c r="J1026"/>
      <c r="K1026"/>
      <c r="L1026"/>
      <c r="M1026"/>
      <c r="N1026"/>
      <c r="O1026"/>
      <c r="Q1026" s="306" t="str">
        <f>'Look Up Values'!G181</f>
        <v>070109</v>
      </c>
      <c r="R1026" s="302" t="str">
        <f t="shared" si="53"/>
        <v>Yes</v>
      </c>
      <c r="S1026" s="296" t="str">
        <f t="shared" si="51"/>
        <v>070109</v>
      </c>
      <c r="T1026" s="229"/>
      <c r="U1026" s="312" t="str">
        <f>'Look Up Values'!G181</f>
        <v>070109</v>
      </c>
      <c r="V1026" s="302" t="str">
        <f t="shared" si="54"/>
        <v>Yes</v>
      </c>
      <c r="W1026" s="311" t="str">
        <f t="shared" si="52"/>
        <v>070109</v>
      </c>
    </row>
    <row r="1027" spans="1:23" ht="33" customHeight="1">
      <c r="A1027"/>
      <c r="B1027"/>
      <c r="C1027"/>
      <c r="D1027"/>
      <c r="E1027"/>
      <c r="F1027"/>
      <c r="G1027"/>
      <c r="I1027"/>
      <c r="J1027"/>
      <c r="K1027"/>
      <c r="L1027"/>
      <c r="M1027"/>
      <c r="N1027"/>
      <c r="O1027"/>
      <c r="Q1027" s="306" t="str">
        <f>'Look Up Values'!G182</f>
        <v>070110</v>
      </c>
      <c r="R1027" s="302" t="str">
        <f t="shared" si="53"/>
        <v>Yes</v>
      </c>
      <c r="S1027" s="296" t="str">
        <f t="shared" si="51"/>
        <v>070110</v>
      </c>
      <c r="T1027" s="229"/>
      <c r="U1027" s="312" t="str">
        <f>'Look Up Values'!G182</f>
        <v>070110</v>
      </c>
      <c r="V1027" s="302" t="str">
        <f t="shared" si="54"/>
        <v>Yes</v>
      </c>
      <c r="W1027" s="311" t="str">
        <f t="shared" si="52"/>
        <v>070110</v>
      </c>
    </row>
    <row r="1028" spans="1:23" ht="33" customHeight="1">
      <c r="A1028"/>
      <c r="B1028"/>
      <c r="C1028"/>
      <c r="D1028"/>
      <c r="E1028"/>
      <c r="F1028"/>
      <c r="G1028"/>
      <c r="I1028"/>
      <c r="J1028"/>
      <c r="K1028"/>
      <c r="L1028"/>
      <c r="M1028"/>
      <c r="N1028"/>
      <c r="O1028"/>
      <c r="Q1028" s="306" t="str">
        <f>'Look Up Values'!G183</f>
        <v>070111</v>
      </c>
      <c r="R1028" s="302" t="str">
        <f t="shared" si="53"/>
        <v>Yes</v>
      </c>
      <c r="S1028" s="296" t="str">
        <f t="shared" si="51"/>
        <v>070111</v>
      </c>
      <c r="T1028" s="229"/>
      <c r="U1028" s="312" t="str">
        <f>'Look Up Values'!G183</f>
        <v>070111</v>
      </c>
      <c r="V1028" s="302" t="str">
        <f t="shared" si="54"/>
        <v>Yes</v>
      </c>
      <c r="W1028" s="311" t="str">
        <f t="shared" si="52"/>
        <v>070111</v>
      </c>
    </row>
    <row r="1029" spans="1:23" ht="33" customHeight="1">
      <c r="A1029"/>
      <c r="B1029"/>
      <c r="C1029"/>
      <c r="D1029"/>
      <c r="E1029"/>
      <c r="F1029"/>
      <c r="G1029"/>
      <c r="I1029"/>
      <c r="J1029"/>
      <c r="K1029"/>
      <c r="L1029"/>
      <c r="M1029"/>
      <c r="N1029"/>
      <c r="O1029"/>
      <c r="Q1029" s="306" t="str">
        <f>'Look Up Values'!G184</f>
        <v>070112</v>
      </c>
      <c r="R1029" s="302" t="str">
        <f t="shared" si="53"/>
        <v>Yes</v>
      </c>
      <c r="S1029" s="296" t="str">
        <f t="shared" si="51"/>
        <v>070112</v>
      </c>
      <c r="T1029" s="229"/>
      <c r="U1029" s="312" t="str">
        <f>'Look Up Values'!G184</f>
        <v>070112</v>
      </c>
      <c r="V1029" s="302" t="str">
        <f t="shared" si="54"/>
        <v>Yes</v>
      </c>
      <c r="W1029" s="311" t="str">
        <f t="shared" si="52"/>
        <v>070112</v>
      </c>
    </row>
    <row r="1030" spans="1:23" ht="33" customHeight="1">
      <c r="A1030"/>
      <c r="B1030"/>
      <c r="C1030"/>
      <c r="D1030"/>
      <c r="E1030"/>
      <c r="F1030"/>
      <c r="G1030"/>
      <c r="I1030"/>
      <c r="J1030"/>
      <c r="K1030"/>
      <c r="L1030"/>
      <c r="M1030"/>
      <c r="N1030"/>
      <c r="O1030"/>
      <c r="Q1030" s="306" t="str">
        <f>'Look Up Values'!G185</f>
        <v>070199</v>
      </c>
      <c r="R1030" s="302" t="str">
        <f t="shared" si="53"/>
        <v>Yes</v>
      </c>
      <c r="S1030" s="296" t="str">
        <f t="shared" ref="S1030:S1093" si="55">IF(R1030="Yes",Q1030,"")</f>
        <v>070199</v>
      </c>
      <c r="T1030" s="229"/>
      <c r="U1030" s="312" t="str">
        <f>'Look Up Values'!G185</f>
        <v>070199</v>
      </c>
      <c r="V1030" s="302" t="str">
        <f t="shared" si="54"/>
        <v>Yes</v>
      </c>
      <c r="W1030" s="311" t="str">
        <f t="shared" ref="W1030:W1093" si="56">IF(V1030="Yes",U1030,"")</f>
        <v>070199</v>
      </c>
    </row>
    <row r="1031" spans="1:23" ht="33" customHeight="1">
      <c r="A1031"/>
      <c r="B1031"/>
      <c r="C1031"/>
      <c r="D1031"/>
      <c r="E1031"/>
      <c r="F1031"/>
      <c r="G1031"/>
      <c r="I1031"/>
      <c r="J1031"/>
      <c r="K1031"/>
      <c r="L1031"/>
      <c r="M1031"/>
      <c r="N1031"/>
      <c r="O1031"/>
      <c r="Q1031" s="306" t="str">
        <f>'Look Up Values'!G186</f>
        <v>070201</v>
      </c>
      <c r="R1031" s="302" t="str">
        <f t="shared" si="53"/>
        <v>Yes</v>
      </c>
      <c r="S1031" s="296" t="str">
        <f t="shared" si="55"/>
        <v>070201</v>
      </c>
      <c r="T1031" s="229"/>
      <c r="U1031" s="312" t="str">
        <f>'Look Up Values'!G186</f>
        <v>070201</v>
      </c>
      <c r="V1031" s="302" t="str">
        <f t="shared" si="54"/>
        <v>Yes</v>
      </c>
      <c r="W1031" s="311" t="str">
        <f t="shared" si="56"/>
        <v>070201</v>
      </c>
    </row>
    <row r="1032" spans="1:23" ht="33" customHeight="1">
      <c r="A1032"/>
      <c r="B1032"/>
      <c r="C1032"/>
      <c r="D1032"/>
      <c r="E1032"/>
      <c r="F1032"/>
      <c r="G1032"/>
      <c r="I1032"/>
      <c r="J1032"/>
      <c r="K1032"/>
      <c r="L1032"/>
      <c r="M1032"/>
      <c r="N1032"/>
      <c r="O1032"/>
      <c r="Q1032" s="306" t="str">
        <f>'Look Up Values'!G187</f>
        <v>070203</v>
      </c>
      <c r="R1032" s="302" t="str">
        <f t="shared" si="53"/>
        <v>Yes</v>
      </c>
      <c r="S1032" s="296" t="str">
        <f t="shared" si="55"/>
        <v>070203</v>
      </c>
      <c r="T1032" s="229"/>
      <c r="U1032" s="312" t="str">
        <f>'Look Up Values'!G187</f>
        <v>070203</v>
      </c>
      <c r="V1032" s="302" t="str">
        <f t="shared" si="54"/>
        <v>Yes</v>
      </c>
      <c r="W1032" s="311" t="str">
        <f t="shared" si="56"/>
        <v>070203</v>
      </c>
    </row>
    <row r="1033" spans="1:23" ht="33" customHeight="1">
      <c r="A1033"/>
      <c r="B1033"/>
      <c r="C1033"/>
      <c r="D1033"/>
      <c r="E1033"/>
      <c r="F1033"/>
      <c r="G1033"/>
      <c r="I1033"/>
      <c r="J1033"/>
      <c r="K1033"/>
      <c r="L1033"/>
      <c r="M1033"/>
      <c r="N1033"/>
      <c r="O1033"/>
      <c r="Q1033" s="306" t="str">
        <f>'Look Up Values'!G188</f>
        <v>070204</v>
      </c>
      <c r="R1033" s="302" t="str">
        <f t="shared" si="53"/>
        <v>Yes</v>
      </c>
      <c r="S1033" s="296" t="str">
        <f t="shared" si="55"/>
        <v>070204</v>
      </c>
      <c r="T1033" s="229"/>
      <c r="U1033" s="312" t="str">
        <f>'Look Up Values'!G188</f>
        <v>070204</v>
      </c>
      <c r="V1033" s="302" t="str">
        <f t="shared" si="54"/>
        <v>Yes</v>
      </c>
      <c r="W1033" s="311" t="str">
        <f t="shared" si="56"/>
        <v>070204</v>
      </c>
    </row>
    <row r="1034" spans="1:23" ht="33" customHeight="1">
      <c r="A1034"/>
      <c r="B1034"/>
      <c r="C1034"/>
      <c r="D1034"/>
      <c r="E1034"/>
      <c r="F1034"/>
      <c r="G1034"/>
      <c r="I1034"/>
      <c r="J1034"/>
      <c r="K1034"/>
      <c r="L1034"/>
      <c r="M1034"/>
      <c r="N1034"/>
      <c r="O1034"/>
      <c r="Q1034" s="306" t="str">
        <f>'Look Up Values'!G189</f>
        <v>070207</v>
      </c>
      <c r="R1034" s="302" t="str">
        <f t="shared" si="53"/>
        <v>Yes</v>
      </c>
      <c r="S1034" s="296" t="str">
        <f t="shared" si="55"/>
        <v>070207</v>
      </c>
      <c r="T1034" s="229"/>
      <c r="U1034" s="312" t="str">
        <f>'Look Up Values'!G189</f>
        <v>070207</v>
      </c>
      <c r="V1034" s="302" t="str">
        <f t="shared" si="54"/>
        <v>Yes</v>
      </c>
      <c r="W1034" s="311" t="str">
        <f t="shared" si="56"/>
        <v>070207</v>
      </c>
    </row>
    <row r="1035" spans="1:23" ht="33" customHeight="1">
      <c r="A1035"/>
      <c r="B1035"/>
      <c r="C1035"/>
      <c r="D1035"/>
      <c r="E1035"/>
      <c r="F1035"/>
      <c r="G1035"/>
      <c r="I1035"/>
      <c r="J1035"/>
      <c r="K1035"/>
      <c r="L1035"/>
      <c r="M1035"/>
      <c r="N1035"/>
      <c r="O1035"/>
      <c r="Q1035" s="306" t="str">
        <f>'Look Up Values'!G190</f>
        <v>070208</v>
      </c>
      <c r="R1035" s="302" t="str">
        <f t="shared" si="53"/>
        <v>Yes</v>
      </c>
      <c r="S1035" s="296" t="str">
        <f t="shared" si="55"/>
        <v>070208</v>
      </c>
      <c r="T1035" s="229"/>
      <c r="U1035" s="312" t="str">
        <f>'Look Up Values'!G190</f>
        <v>070208</v>
      </c>
      <c r="V1035" s="302" t="str">
        <f t="shared" si="54"/>
        <v>Yes</v>
      </c>
      <c r="W1035" s="311" t="str">
        <f t="shared" si="56"/>
        <v>070208</v>
      </c>
    </row>
    <row r="1036" spans="1:23" ht="33" customHeight="1">
      <c r="A1036"/>
      <c r="B1036"/>
      <c r="C1036"/>
      <c r="D1036"/>
      <c r="E1036"/>
      <c r="F1036"/>
      <c r="G1036"/>
      <c r="I1036"/>
      <c r="J1036"/>
      <c r="K1036"/>
      <c r="L1036"/>
      <c r="M1036"/>
      <c r="N1036"/>
      <c r="O1036"/>
      <c r="Q1036" s="306" t="str">
        <f>'Look Up Values'!G191</f>
        <v>070209</v>
      </c>
      <c r="R1036" s="302" t="str">
        <f t="shared" si="53"/>
        <v>Yes</v>
      </c>
      <c r="S1036" s="296" t="str">
        <f t="shared" si="55"/>
        <v>070209</v>
      </c>
      <c r="T1036" s="229"/>
      <c r="U1036" s="312" t="str">
        <f>'Look Up Values'!G191</f>
        <v>070209</v>
      </c>
      <c r="V1036" s="302" t="str">
        <f t="shared" si="54"/>
        <v>Yes</v>
      </c>
      <c r="W1036" s="311" t="str">
        <f t="shared" si="56"/>
        <v>070209</v>
      </c>
    </row>
    <row r="1037" spans="1:23" ht="33" customHeight="1">
      <c r="A1037"/>
      <c r="B1037"/>
      <c r="C1037"/>
      <c r="D1037"/>
      <c r="E1037"/>
      <c r="F1037"/>
      <c r="G1037"/>
      <c r="I1037"/>
      <c r="J1037"/>
      <c r="K1037"/>
      <c r="L1037"/>
      <c r="M1037"/>
      <c r="N1037"/>
      <c r="O1037"/>
      <c r="Q1037" s="306" t="str">
        <f>'Look Up Values'!G192</f>
        <v>070210</v>
      </c>
      <c r="R1037" s="302" t="str">
        <f t="shared" si="53"/>
        <v>Yes</v>
      </c>
      <c r="S1037" s="296" t="str">
        <f t="shared" si="55"/>
        <v>070210</v>
      </c>
      <c r="T1037" s="229"/>
      <c r="U1037" s="312" t="str">
        <f>'Look Up Values'!G192</f>
        <v>070210</v>
      </c>
      <c r="V1037" s="302" t="str">
        <f t="shared" si="54"/>
        <v>Yes</v>
      </c>
      <c r="W1037" s="311" t="str">
        <f t="shared" si="56"/>
        <v>070210</v>
      </c>
    </row>
    <row r="1038" spans="1:23" ht="33" customHeight="1">
      <c r="A1038"/>
      <c r="B1038"/>
      <c r="C1038"/>
      <c r="D1038"/>
      <c r="E1038"/>
      <c r="F1038"/>
      <c r="G1038"/>
      <c r="I1038"/>
      <c r="J1038"/>
      <c r="K1038"/>
      <c r="L1038"/>
      <c r="M1038"/>
      <c r="N1038"/>
      <c r="O1038"/>
      <c r="Q1038" s="306" t="str">
        <f>'Look Up Values'!G193</f>
        <v>070211</v>
      </c>
      <c r="R1038" s="302" t="str">
        <f t="shared" si="53"/>
        <v>Yes</v>
      </c>
      <c r="S1038" s="296" t="str">
        <f t="shared" si="55"/>
        <v>070211</v>
      </c>
      <c r="T1038" s="229"/>
      <c r="U1038" s="312" t="str">
        <f>'Look Up Values'!G193</f>
        <v>070211</v>
      </c>
      <c r="V1038" s="302" t="str">
        <f t="shared" si="54"/>
        <v>Yes</v>
      </c>
      <c r="W1038" s="311" t="str">
        <f t="shared" si="56"/>
        <v>070211</v>
      </c>
    </row>
    <row r="1039" spans="1:23" ht="33" customHeight="1">
      <c r="A1039"/>
      <c r="B1039"/>
      <c r="C1039"/>
      <c r="D1039"/>
      <c r="E1039"/>
      <c r="F1039"/>
      <c r="G1039"/>
      <c r="I1039"/>
      <c r="J1039"/>
      <c r="K1039"/>
      <c r="L1039"/>
      <c r="M1039"/>
      <c r="N1039"/>
      <c r="O1039"/>
      <c r="Q1039" s="306" t="str">
        <f>'Look Up Values'!G194</f>
        <v>070212</v>
      </c>
      <c r="R1039" s="302" t="str">
        <f t="shared" si="53"/>
        <v>Yes</v>
      </c>
      <c r="S1039" s="296" t="str">
        <f t="shared" si="55"/>
        <v>070212</v>
      </c>
      <c r="T1039" s="229"/>
      <c r="U1039" s="312" t="str">
        <f>'Look Up Values'!G194</f>
        <v>070212</v>
      </c>
      <c r="V1039" s="302" t="str">
        <f t="shared" si="54"/>
        <v>Yes</v>
      </c>
      <c r="W1039" s="311" t="str">
        <f t="shared" si="56"/>
        <v>070212</v>
      </c>
    </row>
    <row r="1040" spans="1:23" ht="33" customHeight="1">
      <c r="A1040"/>
      <c r="B1040"/>
      <c r="C1040"/>
      <c r="D1040"/>
      <c r="E1040"/>
      <c r="F1040"/>
      <c r="G1040"/>
      <c r="I1040"/>
      <c r="J1040"/>
      <c r="K1040"/>
      <c r="L1040"/>
      <c r="M1040"/>
      <c r="N1040"/>
      <c r="O1040"/>
      <c r="Q1040" s="306" t="str">
        <f>'Look Up Values'!G195</f>
        <v>070213</v>
      </c>
      <c r="R1040" s="302" t="str">
        <f t="shared" ref="R1040:R1103" si="57">IFERROR(INDEX($R$5:$R$846,MATCH(U198,$U$5:$U$846,0)),"")</f>
        <v>Yes</v>
      </c>
      <c r="S1040" s="296" t="str">
        <f t="shared" si="55"/>
        <v>070213</v>
      </c>
      <c r="T1040" s="229"/>
      <c r="U1040" s="312" t="str">
        <f>'Look Up Values'!G195</f>
        <v>070213</v>
      </c>
      <c r="V1040" s="302" t="str">
        <f t="shared" ref="V1040:V1103" si="58">IFERROR(INDEX($V$5:$V$846,MATCH(W198,$W$5:$W$846,0)),"")</f>
        <v>Yes</v>
      </c>
      <c r="W1040" s="311" t="str">
        <f t="shared" si="56"/>
        <v>070213</v>
      </c>
    </row>
    <row r="1041" spans="1:23" ht="33" customHeight="1">
      <c r="A1041"/>
      <c r="B1041"/>
      <c r="C1041"/>
      <c r="D1041"/>
      <c r="E1041"/>
      <c r="F1041"/>
      <c r="G1041"/>
      <c r="I1041"/>
      <c r="J1041"/>
      <c r="K1041"/>
      <c r="L1041"/>
      <c r="M1041"/>
      <c r="N1041"/>
      <c r="O1041"/>
      <c r="Q1041" s="306" t="str">
        <f>'Look Up Values'!G196</f>
        <v>070214</v>
      </c>
      <c r="R1041" s="302" t="str">
        <f t="shared" si="57"/>
        <v>Yes</v>
      </c>
      <c r="S1041" s="296" t="str">
        <f t="shared" si="55"/>
        <v>070214</v>
      </c>
      <c r="T1041" s="229"/>
      <c r="U1041" s="312" t="str">
        <f>'Look Up Values'!G196</f>
        <v>070214</v>
      </c>
      <c r="V1041" s="302" t="str">
        <f t="shared" si="58"/>
        <v>Yes</v>
      </c>
      <c r="W1041" s="311" t="str">
        <f t="shared" si="56"/>
        <v>070214</v>
      </c>
    </row>
    <row r="1042" spans="1:23" ht="33" customHeight="1">
      <c r="A1042"/>
      <c r="B1042"/>
      <c r="C1042"/>
      <c r="D1042"/>
      <c r="E1042"/>
      <c r="F1042"/>
      <c r="G1042"/>
      <c r="I1042"/>
      <c r="J1042"/>
      <c r="K1042"/>
      <c r="L1042"/>
      <c r="M1042"/>
      <c r="N1042"/>
      <c r="O1042"/>
      <c r="Q1042" s="306" t="str">
        <f>'Look Up Values'!G197</f>
        <v>070215</v>
      </c>
      <c r="R1042" s="302" t="str">
        <f t="shared" si="57"/>
        <v>Yes</v>
      </c>
      <c r="S1042" s="296" t="str">
        <f t="shared" si="55"/>
        <v>070215</v>
      </c>
      <c r="T1042" s="229"/>
      <c r="U1042" s="312" t="str">
        <f>'Look Up Values'!G197</f>
        <v>070215</v>
      </c>
      <c r="V1042" s="302" t="str">
        <f t="shared" si="58"/>
        <v>Yes</v>
      </c>
      <c r="W1042" s="311" t="str">
        <f t="shared" si="56"/>
        <v>070215</v>
      </c>
    </row>
    <row r="1043" spans="1:23" ht="33" customHeight="1">
      <c r="A1043"/>
      <c r="B1043"/>
      <c r="C1043"/>
      <c r="D1043"/>
      <c r="E1043"/>
      <c r="F1043"/>
      <c r="G1043"/>
      <c r="I1043"/>
      <c r="J1043"/>
      <c r="K1043"/>
      <c r="L1043"/>
      <c r="M1043"/>
      <c r="N1043"/>
      <c r="O1043"/>
      <c r="Q1043" s="306" t="str">
        <f>'Look Up Values'!G198</f>
        <v>070216</v>
      </c>
      <c r="R1043" s="302" t="str">
        <f t="shared" si="57"/>
        <v>Yes</v>
      </c>
      <c r="S1043" s="296" t="str">
        <f t="shared" si="55"/>
        <v>070216</v>
      </c>
      <c r="T1043" s="229"/>
      <c r="U1043" s="312" t="str">
        <f>'Look Up Values'!G198</f>
        <v>070216</v>
      </c>
      <c r="V1043" s="302" t="str">
        <f t="shared" si="58"/>
        <v>Yes</v>
      </c>
      <c r="W1043" s="311" t="str">
        <f t="shared" si="56"/>
        <v>070216</v>
      </c>
    </row>
    <row r="1044" spans="1:23" ht="33" customHeight="1">
      <c r="A1044"/>
      <c r="B1044"/>
      <c r="C1044"/>
      <c r="D1044"/>
      <c r="E1044"/>
      <c r="F1044"/>
      <c r="G1044"/>
      <c r="I1044"/>
      <c r="J1044"/>
      <c r="K1044"/>
      <c r="L1044"/>
      <c r="M1044"/>
      <c r="N1044"/>
      <c r="O1044"/>
      <c r="Q1044" s="306" t="str">
        <f>'Look Up Values'!G199</f>
        <v>070217</v>
      </c>
      <c r="R1044" s="302" t="str">
        <f t="shared" si="57"/>
        <v>Yes</v>
      </c>
      <c r="S1044" s="296" t="str">
        <f t="shared" si="55"/>
        <v>070217</v>
      </c>
      <c r="T1044" s="229"/>
      <c r="U1044" s="312" t="str">
        <f>'Look Up Values'!G199</f>
        <v>070217</v>
      </c>
      <c r="V1044" s="302" t="str">
        <f t="shared" si="58"/>
        <v>Yes</v>
      </c>
      <c r="W1044" s="311" t="str">
        <f t="shared" si="56"/>
        <v>070217</v>
      </c>
    </row>
    <row r="1045" spans="1:23" ht="33" customHeight="1">
      <c r="A1045"/>
      <c r="B1045"/>
      <c r="C1045"/>
      <c r="D1045"/>
      <c r="E1045"/>
      <c r="F1045"/>
      <c r="G1045"/>
      <c r="I1045"/>
      <c r="J1045"/>
      <c r="K1045"/>
      <c r="L1045"/>
      <c r="M1045"/>
      <c r="N1045"/>
      <c r="O1045"/>
      <c r="Q1045" s="306" t="str">
        <f>'Look Up Values'!G200</f>
        <v>070299</v>
      </c>
      <c r="R1045" s="302" t="str">
        <f t="shared" si="57"/>
        <v>Yes</v>
      </c>
      <c r="S1045" s="296" t="str">
        <f t="shared" si="55"/>
        <v>070299</v>
      </c>
      <c r="T1045" s="229"/>
      <c r="U1045" s="312" t="str">
        <f>'Look Up Values'!G200</f>
        <v>070299</v>
      </c>
      <c r="V1045" s="302" t="str">
        <f t="shared" si="58"/>
        <v>Yes</v>
      </c>
      <c r="W1045" s="311" t="str">
        <f t="shared" si="56"/>
        <v>070299</v>
      </c>
    </row>
    <row r="1046" spans="1:23" ht="33" customHeight="1">
      <c r="A1046"/>
      <c r="B1046"/>
      <c r="C1046"/>
      <c r="D1046"/>
      <c r="E1046"/>
      <c r="F1046"/>
      <c r="G1046"/>
      <c r="I1046"/>
      <c r="J1046"/>
      <c r="K1046"/>
      <c r="L1046"/>
      <c r="M1046"/>
      <c r="N1046"/>
      <c r="O1046"/>
      <c r="Q1046" s="306" t="str">
        <f>'Look Up Values'!G201</f>
        <v>070301</v>
      </c>
      <c r="R1046" s="302" t="str">
        <f t="shared" si="57"/>
        <v>Yes</v>
      </c>
      <c r="S1046" s="296" t="str">
        <f t="shared" si="55"/>
        <v>070301</v>
      </c>
      <c r="T1046" s="229"/>
      <c r="U1046" s="312" t="str">
        <f>'Look Up Values'!G201</f>
        <v>070301</v>
      </c>
      <c r="V1046" s="302" t="str">
        <f t="shared" si="58"/>
        <v>Yes</v>
      </c>
      <c r="W1046" s="311" t="str">
        <f t="shared" si="56"/>
        <v>070301</v>
      </c>
    </row>
    <row r="1047" spans="1:23" ht="33" customHeight="1">
      <c r="A1047"/>
      <c r="B1047"/>
      <c r="C1047"/>
      <c r="D1047"/>
      <c r="E1047"/>
      <c r="F1047"/>
      <c r="G1047"/>
      <c r="I1047"/>
      <c r="J1047"/>
      <c r="K1047"/>
      <c r="L1047"/>
      <c r="M1047"/>
      <c r="N1047"/>
      <c r="O1047"/>
      <c r="Q1047" s="306" t="str">
        <f>'Look Up Values'!G202</f>
        <v>070303</v>
      </c>
      <c r="R1047" s="302" t="str">
        <f t="shared" si="57"/>
        <v>Yes</v>
      </c>
      <c r="S1047" s="296" t="str">
        <f t="shared" si="55"/>
        <v>070303</v>
      </c>
      <c r="T1047" s="229"/>
      <c r="U1047" s="312" t="str">
        <f>'Look Up Values'!G202</f>
        <v>070303</v>
      </c>
      <c r="V1047" s="302" t="str">
        <f t="shared" si="58"/>
        <v>Yes</v>
      </c>
      <c r="W1047" s="311" t="str">
        <f t="shared" si="56"/>
        <v>070303</v>
      </c>
    </row>
    <row r="1048" spans="1:23" ht="33" customHeight="1">
      <c r="A1048"/>
      <c r="B1048"/>
      <c r="C1048"/>
      <c r="D1048"/>
      <c r="E1048"/>
      <c r="F1048"/>
      <c r="G1048"/>
      <c r="I1048"/>
      <c r="J1048"/>
      <c r="K1048"/>
      <c r="L1048"/>
      <c r="M1048"/>
      <c r="N1048"/>
      <c r="O1048"/>
      <c r="Q1048" s="306" t="str">
        <f>'Look Up Values'!G203</f>
        <v>070304</v>
      </c>
      <c r="R1048" s="302" t="str">
        <f t="shared" si="57"/>
        <v>Yes</v>
      </c>
      <c r="S1048" s="296" t="str">
        <f t="shared" si="55"/>
        <v>070304</v>
      </c>
      <c r="T1048" s="229"/>
      <c r="U1048" s="312" t="str">
        <f>'Look Up Values'!G203</f>
        <v>070304</v>
      </c>
      <c r="V1048" s="302" t="str">
        <f t="shared" si="58"/>
        <v>Yes</v>
      </c>
      <c r="W1048" s="311" t="str">
        <f t="shared" si="56"/>
        <v>070304</v>
      </c>
    </row>
    <row r="1049" spans="1:23" ht="33" customHeight="1">
      <c r="A1049"/>
      <c r="B1049"/>
      <c r="C1049"/>
      <c r="D1049"/>
      <c r="E1049"/>
      <c r="F1049"/>
      <c r="G1049"/>
      <c r="I1049"/>
      <c r="J1049"/>
      <c r="K1049"/>
      <c r="L1049"/>
      <c r="M1049"/>
      <c r="N1049"/>
      <c r="O1049"/>
      <c r="Q1049" s="306" t="str">
        <f>'Look Up Values'!G204</f>
        <v>070307</v>
      </c>
      <c r="R1049" s="302" t="str">
        <f t="shared" si="57"/>
        <v>Yes</v>
      </c>
      <c r="S1049" s="296" t="str">
        <f t="shared" si="55"/>
        <v>070307</v>
      </c>
      <c r="T1049" s="229"/>
      <c r="U1049" s="312" t="str">
        <f>'Look Up Values'!G204</f>
        <v>070307</v>
      </c>
      <c r="V1049" s="302" t="str">
        <f t="shared" si="58"/>
        <v>Yes</v>
      </c>
      <c r="W1049" s="311" t="str">
        <f t="shared" si="56"/>
        <v>070307</v>
      </c>
    </row>
    <row r="1050" spans="1:23" ht="33" customHeight="1">
      <c r="A1050"/>
      <c r="B1050"/>
      <c r="C1050"/>
      <c r="D1050"/>
      <c r="E1050"/>
      <c r="F1050"/>
      <c r="G1050"/>
      <c r="I1050"/>
      <c r="J1050"/>
      <c r="K1050"/>
      <c r="L1050"/>
      <c r="M1050"/>
      <c r="N1050"/>
      <c r="O1050"/>
      <c r="Q1050" s="306" t="str">
        <f>'Look Up Values'!G205</f>
        <v>070308</v>
      </c>
      <c r="R1050" s="302" t="str">
        <f t="shared" si="57"/>
        <v>Yes</v>
      </c>
      <c r="S1050" s="296" t="str">
        <f t="shared" si="55"/>
        <v>070308</v>
      </c>
      <c r="T1050" s="229"/>
      <c r="U1050" s="312" t="str">
        <f>'Look Up Values'!G205</f>
        <v>070308</v>
      </c>
      <c r="V1050" s="302" t="str">
        <f t="shared" si="58"/>
        <v>Yes</v>
      </c>
      <c r="W1050" s="311" t="str">
        <f t="shared" si="56"/>
        <v>070308</v>
      </c>
    </row>
    <row r="1051" spans="1:23" ht="33" customHeight="1">
      <c r="A1051"/>
      <c r="B1051"/>
      <c r="C1051"/>
      <c r="D1051"/>
      <c r="E1051"/>
      <c r="F1051"/>
      <c r="G1051"/>
      <c r="I1051"/>
      <c r="J1051"/>
      <c r="K1051"/>
      <c r="L1051"/>
      <c r="M1051"/>
      <c r="N1051"/>
      <c r="O1051"/>
      <c r="Q1051" s="306" t="str">
        <f>'Look Up Values'!G206</f>
        <v>070309</v>
      </c>
      <c r="R1051" s="302" t="str">
        <f t="shared" si="57"/>
        <v>Yes</v>
      </c>
      <c r="S1051" s="296" t="str">
        <f t="shared" si="55"/>
        <v>070309</v>
      </c>
      <c r="T1051" s="229"/>
      <c r="U1051" s="312" t="str">
        <f>'Look Up Values'!G206</f>
        <v>070309</v>
      </c>
      <c r="V1051" s="302" t="str">
        <f t="shared" si="58"/>
        <v>Yes</v>
      </c>
      <c r="W1051" s="311" t="str">
        <f t="shared" si="56"/>
        <v>070309</v>
      </c>
    </row>
    <row r="1052" spans="1:23" ht="33" customHeight="1">
      <c r="A1052"/>
      <c r="B1052"/>
      <c r="C1052"/>
      <c r="D1052"/>
      <c r="E1052"/>
      <c r="F1052"/>
      <c r="G1052"/>
      <c r="I1052"/>
      <c r="J1052"/>
      <c r="K1052"/>
      <c r="L1052"/>
      <c r="M1052"/>
      <c r="N1052"/>
      <c r="O1052"/>
      <c r="Q1052" s="306" t="str">
        <f>'Look Up Values'!G207</f>
        <v>070310</v>
      </c>
      <c r="R1052" s="302" t="str">
        <f t="shared" si="57"/>
        <v>Yes</v>
      </c>
      <c r="S1052" s="296" t="str">
        <f t="shared" si="55"/>
        <v>070310</v>
      </c>
      <c r="T1052" s="229"/>
      <c r="U1052" s="312" t="str">
        <f>'Look Up Values'!G207</f>
        <v>070310</v>
      </c>
      <c r="V1052" s="302" t="str">
        <f t="shared" si="58"/>
        <v>Yes</v>
      </c>
      <c r="W1052" s="311" t="str">
        <f t="shared" si="56"/>
        <v>070310</v>
      </c>
    </row>
    <row r="1053" spans="1:23" ht="33" customHeight="1">
      <c r="A1053"/>
      <c r="B1053"/>
      <c r="C1053"/>
      <c r="D1053"/>
      <c r="E1053"/>
      <c r="F1053"/>
      <c r="G1053"/>
      <c r="I1053"/>
      <c r="J1053"/>
      <c r="K1053"/>
      <c r="L1053"/>
      <c r="M1053"/>
      <c r="N1053"/>
      <c r="O1053"/>
      <c r="Q1053" s="306" t="str">
        <f>'Look Up Values'!G208</f>
        <v>070311</v>
      </c>
      <c r="R1053" s="302" t="str">
        <f t="shared" si="57"/>
        <v>Yes</v>
      </c>
      <c r="S1053" s="296" t="str">
        <f t="shared" si="55"/>
        <v>070311</v>
      </c>
      <c r="T1053" s="229"/>
      <c r="U1053" s="312" t="str">
        <f>'Look Up Values'!G208</f>
        <v>070311</v>
      </c>
      <c r="V1053" s="302" t="str">
        <f t="shared" si="58"/>
        <v>Yes</v>
      </c>
      <c r="W1053" s="311" t="str">
        <f t="shared" si="56"/>
        <v>070311</v>
      </c>
    </row>
    <row r="1054" spans="1:23" ht="33" customHeight="1">
      <c r="A1054"/>
      <c r="B1054"/>
      <c r="C1054"/>
      <c r="D1054"/>
      <c r="E1054"/>
      <c r="F1054"/>
      <c r="G1054"/>
      <c r="I1054"/>
      <c r="J1054"/>
      <c r="K1054"/>
      <c r="L1054"/>
      <c r="M1054"/>
      <c r="N1054"/>
      <c r="O1054"/>
      <c r="Q1054" s="306" t="str">
        <f>'Look Up Values'!G209</f>
        <v>070312</v>
      </c>
      <c r="R1054" s="302" t="str">
        <f t="shared" si="57"/>
        <v>Yes</v>
      </c>
      <c r="S1054" s="296" t="str">
        <f t="shared" si="55"/>
        <v>070312</v>
      </c>
      <c r="T1054" s="229"/>
      <c r="U1054" s="312" t="str">
        <f>'Look Up Values'!G209</f>
        <v>070312</v>
      </c>
      <c r="V1054" s="302" t="str">
        <f t="shared" si="58"/>
        <v>Yes</v>
      </c>
      <c r="W1054" s="311" t="str">
        <f t="shared" si="56"/>
        <v>070312</v>
      </c>
    </row>
    <row r="1055" spans="1:23" ht="33" customHeight="1">
      <c r="A1055"/>
      <c r="B1055"/>
      <c r="C1055"/>
      <c r="D1055"/>
      <c r="E1055"/>
      <c r="F1055"/>
      <c r="G1055"/>
      <c r="I1055"/>
      <c r="J1055"/>
      <c r="K1055"/>
      <c r="L1055"/>
      <c r="M1055"/>
      <c r="N1055"/>
      <c r="O1055"/>
      <c r="Q1055" s="306" t="str">
        <f>'Look Up Values'!G210</f>
        <v>070399</v>
      </c>
      <c r="R1055" s="302" t="str">
        <f t="shared" si="57"/>
        <v>Yes</v>
      </c>
      <c r="S1055" s="296" t="str">
        <f t="shared" si="55"/>
        <v>070399</v>
      </c>
      <c r="T1055" s="229"/>
      <c r="U1055" s="312" t="str">
        <f>'Look Up Values'!G210</f>
        <v>070399</v>
      </c>
      <c r="V1055" s="302" t="str">
        <f t="shared" si="58"/>
        <v>Yes</v>
      </c>
      <c r="W1055" s="311" t="str">
        <f t="shared" si="56"/>
        <v>070399</v>
      </c>
    </row>
    <row r="1056" spans="1:23" ht="33" customHeight="1">
      <c r="A1056"/>
      <c r="B1056"/>
      <c r="C1056"/>
      <c r="D1056"/>
      <c r="E1056"/>
      <c r="F1056"/>
      <c r="G1056"/>
      <c r="I1056"/>
      <c r="J1056"/>
      <c r="K1056"/>
      <c r="L1056"/>
      <c r="M1056"/>
      <c r="N1056"/>
      <c r="O1056"/>
      <c r="Q1056" s="306" t="str">
        <f>'Look Up Values'!G211</f>
        <v>070401</v>
      </c>
      <c r="R1056" s="302" t="str">
        <f t="shared" si="57"/>
        <v>Yes</v>
      </c>
      <c r="S1056" s="296" t="str">
        <f t="shared" si="55"/>
        <v>070401</v>
      </c>
      <c r="T1056" s="229"/>
      <c r="U1056" s="312" t="str">
        <f>'Look Up Values'!G211</f>
        <v>070401</v>
      </c>
      <c r="V1056" s="302" t="str">
        <f t="shared" si="58"/>
        <v>Yes</v>
      </c>
      <c r="W1056" s="311" t="str">
        <f t="shared" si="56"/>
        <v>070401</v>
      </c>
    </row>
    <row r="1057" spans="1:23" ht="33" customHeight="1">
      <c r="A1057"/>
      <c r="B1057"/>
      <c r="C1057"/>
      <c r="D1057"/>
      <c r="E1057"/>
      <c r="F1057"/>
      <c r="G1057"/>
      <c r="I1057"/>
      <c r="J1057"/>
      <c r="K1057"/>
      <c r="L1057"/>
      <c r="M1057"/>
      <c r="N1057"/>
      <c r="O1057"/>
      <c r="Q1057" s="306" t="str">
        <f>'Look Up Values'!G212</f>
        <v>070403</v>
      </c>
      <c r="R1057" s="302" t="str">
        <f t="shared" si="57"/>
        <v>Yes</v>
      </c>
      <c r="S1057" s="296" t="str">
        <f t="shared" si="55"/>
        <v>070403</v>
      </c>
      <c r="T1057" s="229"/>
      <c r="U1057" s="312" t="str">
        <f>'Look Up Values'!G212</f>
        <v>070403</v>
      </c>
      <c r="V1057" s="302" t="str">
        <f t="shared" si="58"/>
        <v>Yes</v>
      </c>
      <c r="W1057" s="311" t="str">
        <f t="shared" si="56"/>
        <v>070403</v>
      </c>
    </row>
    <row r="1058" spans="1:23" ht="33" customHeight="1">
      <c r="A1058"/>
      <c r="B1058"/>
      <c r="C1058"/>
      <c r="D1058"/>
      <c r="E1058"/>
      <c r="F1058"/>
      <c r="G1058"/>
      <c r="I1058"/>
      <c r="J1058"/>
      <c r="K1058"/>
      <c r="L1058"/>
      <c r="M1058"/>
      <c r="N1058"/>
      <c r="O1058"/>
      <c r="Q1058" s="306" t="str">
        <f>'Look Up Values'!G213</f>
        <v>070404</v>
      </c>
      <c r="R1058" s="302" t="str">
        <f t="shared" si="57"/>
        <v>Yes</v>
      </c>
      <c r="S1058" s="296" t="str">
        <f t="shared" si="55"/>
        <v>070404</v>
      </c>
      <c r="T1058" s="229"/>
      <c r="U1058" s="312" t="str">
        <f>'Look Up Values'!G213</f>
        <v>070404</v>
      </c>
      <c r="V1058" s="302" t="str">
        <f t="shared" si="58"/>
        <v>Yes</v>
      </c>
      <c r="W1058" s="311" t="str">
        <f t="shared" si="56"/>
        <v>070404</v>
      </c>
    </row>
    <row r="1059" spans="1:23" ht="33" customHeight="1">
      <c r="A1059"/>
      <c r="B1059"/>
      <c r="C1059"/>
      <c r="D1059"/>
      <c r="E1059"/>
      <c r="F1059"/>
      <c r="G1059"/>
      <c r="I1059"/>
      <c r="J1059"/>
      <c r="K1059"/>
      <c r="L1059"/>
      <c r="M1059"/>
      <c r="N1059"/>
      <c r="O1059"/>
      <c r="Q1059" s="306" t="str">
        <f>'Look Up Values'!G214</f>
        <v>070407</v>
      </c>
      <c r="R1059" s="302" t="str">
        <f t="shared" si="57"/>
        <v>Yes</v>
      </c>
      <c r="S1059" s="296" t="str">
        <f t="shared" si="55"/>
        <v>070407</v>
      </c>
      <c r="T1059" s="229"/>
      <c r="U1059" s="312" t="str">
        <f>'Look Up Values'!G214</f>
        <v>070407</v>
      </c>
      <c r="V1059" s="302" t="str">
        <f t="shared" si="58"/>
        <v>Yes</v>
      </c>
      <c r="W1059" s="311" t="str">
        <f t="shared" si="56"/>
        <v>070407</v>
      </c>
    </row>
    <row r="1060" spans="1:23" ht="33" customHeight="1">
      <c r="A1060"/>
      <c r="B1060"/>
      <c r="C1060"/>
      <c r="D1060"/>
      <c r="E1060"/>
      <c r="F1060"/>
      <c r="G1060"/>
      <c r="I1060"/>
      <c r="J1060"/>
      <c r="K1060"/>
      <c r="L1060"/>
      <c r="M1060"/>
      <c r="N1060"/>
      <c r="O1060"/>
      <c r="Q1060" s="306" t="str">
        <f>'Look Up Values'!G215</f>
        <v>070408</v>
      </c>
      <c r="R1060" s="302" t="str">
        <f t="shared" si="57"/>
        <v>Yes</v>
      </c>
      <c r="S1060" s="296" t="str">
        <f t="shared" si="55"/>
        <v>070408</v>
      </c>
      <c r="T1060" s="229"/>
      <c r="U1060" s="312" t="str">
        <f>'Look Up Values'!G215</f>
        <v>070408</v>
      </c>
      <c r="V1060" s="302" t="str">
        <f t="shared" si="58"/>
        <v>Yes</v>
      </c>
      <c r="W1060" s="311" t="str">
        <f t="shared" si="56"/>
        <v>070408</v>
      </c>
    </row>
    <row r="1061" spans="1:23" ht="33" customHeight="1">
      <c r="A1061"/>
      <c r="B1061"/>
      <c r="C1061"/>
      <c r="D1061"/>
      <c r="E1061"/>
      <c r="F1061"/>
      <c r="G1061"/>
      <c r="I1061"/>
      <c r="J1061"/>
      <c r="K1061"/>
      <c r="L1061"/>
      <c r="M1061"/>
      <c r="N1061"/>
      <c r="O1061"/>
      <c r="Q1061" s="306" t="str">
        <f>'Look Up Values'!G216</f>
        <v>070409</v>
      </c>
      <c r="R1061" s="302" t="str">
        <f t="shared" si="57"/>
        <v>Yes</v>
      </c>
      <c r="S1061" s="296" t="str">
        <f t="shared" si="55"/>
        <v>070409</v>
      </c>
      <c r="T1061" s="229"/>
      <c r="U1061" s="312" t="str">
        <f>'Look Up Values'!G216</f>
        <v>070409</v>
      </c>
      <c r="V1061" s="302" t="str">
        <f t="shared" si="58"/>
        <v>Yes</v>
      </c>
      <c r="W1061" s="311" t="str">
        <f t="shared" si="56"/>
        <v>070409</v>
      </c>
    </row>
    <row r="1062" spans="1:23" ht="33" customHeight="1">
      <c r="A1062"/>
      <c r="B1062"/>
      <c r="C1062"/>
      <c r="D1062"/>
      <c r="E1062"/>
      <c r="F1062"/>
      <c r="G1062"/>
      <c r="I1062"/>
      <c r="J1062"/>
      <c r="K1062"/>
      <c r="L1062"/>
      <c r="M1062"/>
      <c r="N1062"/>
      <c r="O1062"/>
      <c r="Q1062" s="306" t="str">
        <f>'Look Up Values'!G217</f>
        <v>070410</v>
      </c>
      <c r="R1062" s="302" t="str">
        <f t="shared" si="57"/>
        <v>Yes</v>
      </c>
      <c r="S1062" s="296" t="str">
        <f t="shared" si="55"/>
        <v>070410</v>
      </c>
      <c r="T1062" s="229"/>
      <c r="U1062" s="312" t="str">
        <f>'Look Up Values'!G217</f>
        <v>070410</v>
      </c>
      <c r="V1062" s="302" t="str">
        <f t="shared" si="58"/>
        <v>Yes</v>
      </c>
      <c r="W1062" s="311" t="str">
        <f t="shared" si="56"/>
        <v>070410</v>
      </c>
    </row>
    <row r="1063" spans="1:23" ht="33" customHeight="1">
      <c r="A1063"/>
      <c r="B1063"/>
      <c r="C1063"/>
      <c r="D1063"/>
      <c r="E1063"/>
      <c r="F1063"/>
      <c r="G1063"/>
      <c r="I1063"/>
      <c r="J1063"/>
      <c r="K1063"/>
      <c r="L1063"/>
      <c r="M1063"/>
      <c r="N1063"/>
      <c r="O1063"/>
      <c r="Q1063" s="306" t="str">
        <f>'Look Up Values'!G218</f>
        <v>070411</v>
      </c>
      <c r="R1063" s="302" t="str">
        <f t="shared" si="57"/>
        <v>Yes</v>
      </c>
      <c r="S1063" s="296" t="str">
        <f t="shared" si="55"/>
        <v>070411</v>
      </c>
      <c r="T1063" s="229"/>
      <c r="U1063" s="312" t="str">
        <f>'Look Up Values'!G218</f>
        <v>070411</v>
      </c>
      <c r="V1063" s="302" t="str">
        <f t="shared" si="58"/>
        <v>Yes</v>
      </c>
      <c r="W1063" s="311" t="str">
        <f t="shared" si="56"/>
        <v>070411</v>
      </c>
    </row>
    <row r="1064" spans="1:23" ht="33" customHeight="1">
      <c r="A1064"/>
      <c r="B1064"/>
      <c r="C1064"/>
      <c r="D1064"/>
      <c r="E1064"/>
      <c r="F1064"/>
      <c r="G1064"/>
      <c r="I1064"/>
      <c r="J1064"/>
      <c r="K1064"/>
      <c r="L1064"/>
      <c r="M1064"/>
      <c r="N1064"/>
      <c r="O1064"/>
      <c r="Q1064" s="306" t="str">
        <f>'Look Up Values'!G219</f>
        <v>070412</v>
      </c>
      <c r="R1064" s="302" t="str">
        <f t="shared" si="57"/>
        <v>Yes</v>
      </c>
      <c r="S1064" s="296" t="str">
        <f t="shared" si="55"/>
        <v>070412</v>
      </c>
      <c r="T1064" s="229"/>
      <c r="U1064" s="312" t="str">
        <f>'Look Up Values'!G219</f>
        <v>070412</v>
      </c>
      <c r="V1064" s="302" t="str">
        <f t="shared" si="58"/>
        <v>Yes</v>
      </c>
      <c r="W1064" s="311" t="str">
        <f t="shared" si="56"/>
        <v>070412</v>
      </c>
    </row>
    <row r="1065" spans="1:23" ht="33" customHeight="1">
      <c r="A1065"/>
      <c r="B1065"/>
      <c r="C1065"/>
      <c r="D1065"/>
      <c r="E1065"/>
      <c r="F1065"/>
      <c r="G1065"/>
      <c r="I1065"/>
      <c r="J1065"/>
      <c r="K1065"/>
      <c r="L1065"/>
      <c r="M1065"/>
      <c r="N1065"/>
      <c r="O1065"/>
      <c r="Q1065" s="306" t="str">
        <f>'Look Up Values'!G220</f>
        <v>070413</v>
      </c>
      <c r="R1065" s="302" t="str">
        <f t="shared" si="57"/>
        <v>Yes</v>
      </c>
      <c r="S1065" s="296" t="str">
        <f t="shared" si="55"/>
        <v>070413</v>
      </c>
      <c r="T1065" s="229"/>
      <c r="U1065" s="312" t="str">
        <f>'Look Up Values'!G220</f>
        <v>070413</v>
      </c>
      <c r="V1065" s="302" t="str">
        <f t="shared" si="58"/>
        <v>Yes</v>
      </c>
      <c r="W1065" s="311" t="str">
        <f t="shared" si="56"/>
        <v>070413</v>
      </c>
    </row>
    <row r="1066" spans="1:23" ht="33" customHeight="1">
      <c r="A1066"/>
      <c r="B1066"/>
      <c r="C1066"/>
      <c r="D1066"/>
      <c r="E1066"/>
      <c r="F1066"/>
      <c r="G1066"/>
      <c r="I1066"/>
      <c r="J1066"/>
      <c r="K1066"/>
      <c r="L1066"/>
      <c r="M1066"/>
      <c r="N1066"/>
      <c r="O1066"/>
      <c r="Q1066" s="306" t="str">
        <f>'Look Up Values'!G221</f>
        <v>070499</v>
      </c>
      <c r="R1066" s="302" t="str">
        <f t="shared" si="57"/>
        <v>Yes</v>
      </c>
      <c r="S1066" s="296" t="str">
        <f t="shared" si="55"/>
        <v>070499</v>
      </c>
      <c r="T1066" s="229"/>
      <c r="U1066" s="312" t="str">
        <f>'Look Up Values'!G221</f>
        <v>070499</v>
      </c>
      <c r="V1066" s="302" t="str">
        <f t="shared" si="58"/>
        <v>Yes</v>
      </c>
      <c r="W1066" s="311" t="str">
        <f t="shared" si="56"/>
        <v>070499</v>
      </c>
    </row>
    <row r="1067" spans="1:23" ht="33" customHeight="1">
      <c r="A1067"/>
      <c r="B1067"/>
      <c r="C1067"/>
      <c r="D1067"/>
      <c r="E1067"/>
      <c r="F1067"/>
      <c r="G1067"/>
      <c r="I1067"/>
      <c r="J1067"/>
      <c r="K1067"/>
      <c r="L1067"/>
      <c r="M1067"/>
      <c r="N1067"/>
      <c r="O1067"/>
      <c r="Q1067" s="306" t="str">
        <f>'Look Up Values'!G222</f>
        <v>070501</v>
      </c>
      <c r="R1067" s="302" t="str">
        <f t="shared" si="57"/>
        <v>Yes</v>
      </c>
      <c r="S1067" s="296" t="str">
        <f t="shared" si="55"/>
        <v>070501</v>
      </c>
      <c r="T1067" s="229"/>
      <c r="U1067" s="312" t="str">
        <f>'Look Up Values'!G222</f>
        <v>070501</v>
      </c>
      <c r="V1067" s="302" t="str">
        <f t="shared" si="58"/>
        <v>Yes</v>
      </c>
      <c r="W1067" s="311" t="str">
        <f t="shared" si="56"/>
        <v>070501</v>
      </c>
    </row>
    <row r="1068" spans="1:23" ht="33" customHeight="1">
      <c r="A1068"/>
      <c r="B1068"/>
      <c r="C1068"/>
      <c r="D1068"/>
      <c r="E1068"/>
      <c r="F1068"/>
      <c r="G1068"/>
      <c r="I1068"/>
      <c r="J1068"/>
      <c r="K1068"/>
      <c r="L1068"/>
      <c r="M1068"/>
      <c r="N1068"/>
      <c r="O1068"/>
      <c r="Q1068" s="306" t="str">
        <f>'Look Up Values'!G223</f>
        <v>070503</v>
      </c>
      <c r="R1068" s="302" t="str">
        <f t="shared" si="57"/>
        <v>Yes</v>
      </c>
      <c r="S1068" s="296" t="str">
        <f t="shared" si="55"/>
        <v>070503</v>
      </c>
      <c r="T1068" s="229"/>
      <c r="U1068" s="312" t="str">
        <f>'Look Up Values'!G223</f>
        <v>070503</v>
      </c>
      <c r="V1068" s="302" t="str">
        <f t="shared" si="58"/>
        <v>Yes</v>
      </c>
      <c r="W1068" s="311" t="str">
        <f t="shared" si="56"/>
        <v>070503</v>
      </c>
    </row>
    <row r="1069" spans="1:23" ht="33" customHeight="1">
      <c r="A1069"/>
      <c r="B1069"/>
      <c r="C1069"/>
      <c r="D1069"/>
      <c r="E1069"/>
      <c r="F1069"/>
      <c r="G1069"/>
      <c r="I1069"/>
      <c r="J1069"/>
      <c r="K1069"/>
      <c r="L1069"/>
      <c r="M1069"/>
      <c r="N1069"/>
      <c r="O1069"/>
      <c r="Q1069" s="306" t="str">
        <f>'Look Up Values'!G224</f>
        <v>070504</v>
      </c>
      <c r="R1069" s="302" t="str">
        <f t="shared" si="57"/>
        <v>Yes</v>
      </c>
      <c r="S1069" s="296" t="str">
        <f t="shared" si="55"/>
        <v>070504</v>
      </c>
      <c r="T1069" s="229"/>
      <c r="U1069" s="312" t="str">
        <f>'Look Up Values'!G224</f>
        <v>070504</v>
      </c>
      <c r="V1069" s="302" t="str">
        <f t="shared" si="58"/>
        <v>Yes</v>
      </c>
      <c r="W1069" s="311" t="str">
        <f t="shared" si="56"/>
        <v>070504</v>
      </c>
    </row>
    <row r="1070" spans="1:23" ht="33" customHeight="1">
      <c r="A1070"/>
      <c r="B1070"/>
      <c r="C1070"/>
      <c r="D1070"/>
      <c r="E1070"/>
      <c r="F1070"/>
      <c r="G1070"/>
      <c r="I1070"/>
      <c r="J1070"/>
      <c r="K1070"/>
      <c r="L1070"/>
      <c r="M1070"/>
      <c r="N1070"/>
      <c r="O1070"/>
      <c r="Q1070" s="306" t="str">
        <f>'Look Up Values'!G225</f>
        <v>070507</v>
      </c>
      <c r="R1070" s="302" t="str">
        <f t="shared" si="57"/>
        <v>Yes</v>
      </c>
      <c r="S1070" s="296" t="str">
        <f t="shared" si="55"/>
        <v>070507</v>
      </c>
      <c r="T1070" s="229"/>
      <c r="U1070" s="312" t="str">
        <f>'Look Up Values'!G225</f>
        <v>070507</v>
      </c>
      <c r="V1070" s="302" t="str">
        <f t="shared" si="58"/>
        <v>Yes</v>
      </c>
      <c r="W1070" s="311" t="str">
        <f t="shared" si="56"/>
        <v>070507</v>
      </c>
    </row>
    <row r="1071" spans="1:23" ht="33" customHeight="1">
      <c r="A1071"/>
      <c r="B1071"/>
      <c r="C1071"/>
      <c r="D1071"/>
      <c r="E1071"/>
      <c r="F1071"/>
      <c r="G1071"/>
      <c r="I1071"/>
      <c r="J1071"/>
      <c r="K1071"/>
      <c r="L1071"/>
      <c r="M1071"/>
      <c r="N1071"/>
      <c r="O1071"/>
      <c r="Q1071" s="306" t="str">
        <f>'Look Up Values'!G226</f>
        <v>070508</v>
      </c>
      <c r="R1071" s="302" t="str">
        <f t="shared" si="57"/>
        <v>Yes</v>
      </c>
      <c r="S1071" s="296" t="str">
        <f t="shared" si="55"/>
        <v>070508</v>
      </c>
      <c r="T1071" s="229"/>
      <c r="U1071" s="312" t="str">
        <f>'Look Up Values'!G226</f>
        <v>070508</v>
      </c>
      <c r="V1071" s="302" t="str">
        <f t="shared" si="58"/>
        <v>Yes</v>
      </c>
      <c r="W1071" s="311" t="str">
        <f t="shared" si="56"/>
        <v>070508</v>
      </c>
    </row>
    <row r="1072" spans="1:23" ht="33" customHeight="1">
      <c r="A1072"/>
      <c r="B1072"/>
      <c r="C1072"/>
      <c r="D1072"/>
      <c r="E1072"/>
      <c r="F1072"/>
      <c r="G1072"/>
      <c r="I1072"/>
      <c r="J1072"/>
      <c r="K1072"/>
      <c r="L1072"/>
      <c r="M1072"/>
      <c r="N1072"/>
      <c r="O1072"/>
      <c r="Q1072" s="306" t="str">
        <f>'Look Up Values'!G227</f>
        <v>070509</v>
      </c>
      <c r="R1072" s="302" t="str">
        <f t="shared" si="57"/>
        <v>Yes</v>
      </c>
      <c r="S1072" s="296" t="str">
        <f t="shared" si="55"/>
        <v>070509</v>
      </c>
      <c r="T1072" s="229"/>
      <c r="U1072" s="312" t="str">
        <f>'Look Up Values'!G227</f>
        <v>070509</v>
      </c>
      <c r="V1072" s="302" t="str">
        <f t="shared" si="58"/>
        <v>Yes</v>
      </c>
      <c r="W1072" s="311" t="str">
        <f t="shared" si="56"/>
        <v>070509</v>
      </c>
    </row>
    <row r="1073" spans="1:23" ht="33" customHeight="1">
      <c r="A1073"/>
      <c r="B1073"/>
      <c r="C1073"/>
      <c r="D1073"/>
      <c r="E1073"/>
      <c r="F1073"/>
      <c r="G1073"/>
      <c r="I1073"/>
      <c r="J1073"/>
      <c r="K1073"/>
      <c r="L1073"/>
      <c r="M1073"/>
      <c r="N1073"/>
      <c r="O1073"/>
      <c r="Q1073" s="306" t="str">
        <f>'Look Up Values'!G228</f>
        <v>070510</v>
      </c>
      <c r="R1073" s="302" t="str">
        <f t="shared" si="57"/>
        <v>Yes</v>
      </c>
      <c r="S1073" s="296" t="str">
        <f t="shared" si="55"/>
        <v>070510</v>
      </c>
      <c r="T1073" s="229"/>
      <c r="U1073" s="312" t="str">
        <f>'Look Up Values'!G228</f>
        <v>070510</v>
      </c>
      <c r="V1073" s="302" t="str">
        <f t="shared" si="58"/>
        <v>Yes</v>
      </c>
      <c r="W1073" s="311" t="str">
        <f t="shared" si="56"/>
        <v>070510</v>
      </c>
    </row>
    <row r="1074" spans="1:23" ht="33" customHeight="1">
      <c r="A1074"/>
      <c r="B1074"/>
      <c r="C1074"/>
      <c r="D1074"/>
      <c r="E1074"/>
      <c r="F1074"/>
      <c r="G1074"/>
      <c r="I1074"/>
      <c r="J1074"/>
      <c r="K1074"/>
      <c r="L1074"/>
      <c r="M1074"/>
      <c r="N1074"/>
      <c r="O1074"/>
      <c r="Q1074" s="306" t="str">
        <f>'Look Up Values'!G229</f>
        <v>070511</v>
      </c>
      <c r="R1074" s="302" t="str">
        <f t="shared" si="57"/>
        <v>Yes</v>
      </c>
      <c r="S1074" s="296" t="str">
        <f t="shared" si="55"/>
        <v>070511</v>
      </c>
      <c r="T1074" s="229"/>
      <c r="U1074" s="312" t="str">
        <f>'Look Up Values'!G229</f>
        <v>070511</v>
      </c>
      <c r="V1074" s="302" t="str">
        <f t="shared" si="58"/>
        <v>Yes</v>
      </c>
      <c r="W1074" s="311" t="str">
        <f t="shared" si="56"/>
        <v>070511</v>
      </c>
    </row>
    <row r="1075" spans="1:23" ht="33" customHeight="1">
      <c r="A1075"/>
      <c r="B1075"/>
      <c r="C1075"/>
      <c r="D1075"/>
      <c r="E1075"/>
      <c r="F1075"/>
      <c r="G1075"/>
      <c r="I1075"/>
      <c r="J1075"/>
      <c r="K1075"/>
      <c r="L1075"/>
      <c r="M1075"/>
      <c r="N1075"/>
      <c r="O1075"/>
      <c r="Q1075" s="306" t="str">
        <f>'Look Up Values'!G230</f>
        <v>070512</v>
      </c>
      <c r="R1075" s="302" t="str">
        <f t="shared" si="57"/>
        <v>Yes</v>
      </c>
      <c r="S1075" s="296" t="str">
        <f t="shared" si="55"/>
        <v>070512</v>
      </c>
      <c r="T1075" s="229"/>
      <c r="U1075" s="312" t="str">
        <f>'Look Up Values'!G230</f>
        <v>070512</v>
      </c>
      <c r="V1075" s="302" t="str">
        <f t="shared" si="58"/>
        <v>Yes</v>
      </c>
      <c r="W1075" s="311" t="str">
        <f t="shared" si="56"/>
        <v>070512</v>
      </c>
    </row>
    <row r="1076" spans="1:23" ht="33" customHeight="1">
      <c r="A1076"/>
      <c r="B1076"/>
      <c r="C1076"/>
      <c r="D1076"/>
      <c r="E1076"/>
      <c r="F1076"/>
      <c r="G1076"/>
      <c r="I1076"/>
      <c r="J1076"/>
      <c r="K1076"/>
      <c r="L1076"/>
      <c r="M1076"/>
      <c r="N1076"/>
      <c r="O1076"/>
      <c r="Q1076" s="306" t="str">
        <f>'Look Up Values'!G231</f>
        <v>070513</v>
      </c>
      <c r="R1076" s="302" t="str">
        <f t="shared" si="57"/>
        <v>Yes</v>
      </c>
      <c r="S1076" s="296" t="str">
        <f t="shared" si="55"/>
        <v>070513</v>
      </c>
      <c r="T1076" s="229"/>
      <c r="U1076" s="312" t="str">
        <f>'Look Up Values'!G231</f>
        <v>070513</v>
      </c>
      <c r="V1076" s="302" t="str">
        <f t="shared" si="58"/>
        <v>Yes</v>
      </c>
      <c r="W1076" s="311" t="str">
        <f t="shared" si="56"/>
        <v>070513</v>
      </c>
    </row>
    <row r="1077" spans="1:23" ht="33" customHeight="1">
      <c r="A1077"/>
      <c r="B1077"/>
      <c r="C1077"/>
      <c r="D1077"/>
      <c r="E1077"/>
      <c r="F1077"/>
      <c r="G1077"/>
      <c r="I1077"/>
      <c r="J1077"/>
      <c r="K1077"/>
      <c r="L1077"/>
      <c r="M1077"/>
      <c r="N1077"/>
      <c r="O1077"/>
      <c r="Q1077" s="306" t="str">
        <f>'Look Up Values'!G232</f>
        <v>070514</v>
      </c>
      <c r="R1077" s="302" t="str">
        <f t="shared" si="57"/>
        <v>Yes</v>
      </c>
      <c r="S1077" s="296" t="str">
        <f t="shared" si="55"/>
        <v>070514</v>
      </c>
      <c r="T1077" s="229"/>
      <c r="U1077" s="312" t="str">
        <f>'Look Up Values'!G232</f>
        <v>070514</v>
      </c>
      <c r="V1077" s="302" t="str">
        <f t="shared" si="58"/>
        <v>Yes</v>
      </c>
      <c r="W1077" s="311" t="str">
        <f t="shared" si="56"/>
        <v>070514</v>
      </c>
    </row>
    <row r="1078" spans="1:23" ht="33" customHeight="1">
      <c r="A1078"/>
      <c r="B1078"/>
      <c r="C1078"/>
      <c r="D1078"/>
      <c r="E1078"/>
      <c r="F1078"/>
      <c r="G1078"/>
      <c r="I1078"/>
      <c r="J1078"/>
      <c r="K1078"/>
      <c r="L1078"/>
      <c r="M1078"/>
      <c r="N1078"/>
      <c r="O1078"/>
      <c r="Q1078" s="306" t="str">
        <f>'Look Up Values'!G233</f>
        <v>070599</v>
      </c>
      <c r="R1078" s="302" t="str">
        <f t="shared" si="57"/>
        <v>Yes</v>
      </c>
      <c r="S1078" s="296" t="str">
        <f t="shared" si="55"/>
        <v>070599</v>
      </c>
      <c r="T1078" s="229"/>
      <c r="U1078" s="312" t="str">
        <f>'Look Up Values'!G233</f>
        <v>070599</v>
      </c>
      <c r="V1078" s="302" t="str">
        <f t="shared" si="58"/>
        <v>Yes</v>
      </c>
      <c r="W1078" s="311" t="str">
        <f t="shared" si="56"/>
        <v>070599</v>
      </c>
    </row>
    <row r="1079" spans="1:23" ht="33" customHeight="1">
      <c r="A1079"/>
      <c r="B1079"/>
      <c r="C1079"/>
      <c r="D1079"/>
      <c r="E1079"/>
      <c r="F1079"/>
      <c r="G1079"/>
      <c r="I1079"/>
      <c r="J1079"/>
      <c r="K1079"/>
      <c r="L1079"/>
      <c r="M1079"/>
      <c r="N1079"/>
      <c r="O1079"/>
      <c r="Q1079" s="306" t="str">
        <f>'Look Up Values'!G234</f>
        <v>070601</v>
      </c>
      <c r="R1079" s="302" t="str">
        <f t="shared" si="57"/>
        <v>Yes</v>
      </c>
      <c r="S1079" s="296" t="str">
        <f t="shared" si="55"/>
        <v>070601</v>
      </c>
      <c r="T1079" s="229"/>
      <c r="U1079" s="312" t="str">
        <f>'Look Up Values'!G234</f>
        <v>070601</v>
      </c>
      <c r="V1079" s="302" t="str">
        <f t="shared" si="58"/>
        <v>Yes</v>
      </c>
      <c r="W1079" s="311" t="str">
        <f t="shared" si="56"/>
        <v>070601</v>
      </c>
    </row>
    <row r="1080" spans="1:23" ht="33" customHeight="1">
      <c r="A1080"/>
      <c r="B1080"/>
      <c r="C1080"/>
      <c r="D1080"/>
      <c r="E1080"/>
      <c r="F1080"/>
      <c r="G1080"/>
      <c r="I1080"/>
      <c r="J1080"/>
      <c r="K1080"/>
      <c r="L1080"/>
      <c r="M1080"/>
      <c r="N1080"/>
      <c r="O1080"/>
      <c r="Q1080" s="306" t="str">
        <f>'Look Up Values'!G235</f>
        <v>070603</v>
      </c>
      <c r="R1080" s="302" t="str">
        <f t="shared" si="57"/>
        <v>Yes</v>
      </c>
      <c r="S1080" s="296" t="str">
        <f t="shared" si="55"/>
        <v>070603</v>
      </c>
      <c r="T1080" s="229"/>
      <c r="U1080" s="312" t="str">
        <f>'Look Up Values'!G235</f>
        <v>070603</v>
      </c>
      <c r="V1080" s="302" t="str">
        <f t="shared" si="58"/>
        <v>Yes</v>
      </c>
      <c r="W1080" s="311" t="str">
        <f t="shared" si="56"/>
        <v>070603</v>
      </c>
    </row>
    <row r="1081" spans="1:23" ht="33" customHeight="1">
      <c r="A1081"/>
      <c r="B1081"/>
      <c r="C1081"/>
      <c r="D1081"/>
      <c r="E1081"/>
      <c r="F1081"/>
      <c r="G1081"/>
      <c r="I1081"/>
      <c r="J1081"/>
      <c r="K1081"/>
      <c r="L1081"/>
      <c r="M1081"/>
      <c r="N1081"/>
      <c r="O1081"/>
      <c r="Q1081" s="306" t="str">
        <f>'Look Up Values'!G236</f>
        <v>070604</v>
      </c>
      <c r="R1081" s="302" t="str">
        <f t="shared" si="57"/>
        <v>Yes</v>
      </c>
      <c r="S1081" s="296" t="str">
        <f t="shared" si="55"/>
        <v>070604</v>
      </c>
      <c r="T1081" s="229"/>
      <c r="U1081" s="312" t="str">
        <f>'Look Up Values'!G236</f>
        <v>070604</v>
      </c>
      <c r="V1081" s="302" t="str">
        <f t="shared" si="58"/>
        <v>Yes</v>
      </c>
      <c r="W1081" s="311" t="str">
        <f t="shared" si="56"/>
        <v>070604</v>
      </c>
    </row>
    <row r="1082" spans="1:23" ht="33" customHeight="1">
      <c r="A1082"/>
      <c r="B1082"/>
      <c r="C1082"/>
      <c r="D1082"/>
      <c r="E1082"/>
      <c r="F1082"/>
      <c r="G1082"/>
      <c r="I1082"/>
      <c r="J1082"/>
      <c r="K1082"/>
      <c r="L1082"/>
      <c r="M1082"/>
      <c r="N1082"/>
      <c r="O1082"/>
      <c r="Q1082" s="306" t="str">
        <f>'Look Up Values'!G237</f>
        <v>070607</v>
      </c>
      <c r="R1082" s="302" t="str">
        <f t="shared" si="57"/>
        <v>Yes</v>
      </c>
      <c r="S1082" s="296" t="str">
        <f t="shared" si="55"/>
        <v>070607</v>
      </c>
      <c r="T1082" s="229"/>
      <c r="U1082" s="312" t="str">
        <f>'Look Up Values'!G237</f>
        <v>070607</v>
      </c>
      <c r="V1082" s="302" t="str">
        <f t="shared" si="58"/>
        <v>Yes</v>
      </c>
      <c r="W1082" s="311" t="str">
        <f t="shared" si="56"/>
        <v>070607</v>
      </c>
    </row>
    <row r="1083" spans="1:23" ht="33" customHeight="1">
      <c r="A1083"/>
      <c r="B1083"/>
      <c r="C1083"/>
      <c r="D1083"/>
      <c r="E1083"/>
      <c r="F1083"/>
      <c r="G1083"/>
      <c r="I1083"/>
      <c r="J1083"/>
      <c r="K1083"/>
      <c r="L1083"/>
      <c r="M1083"/>
      <c r="N1083"/>
      <c r="O1083"/>
      <c r="Q1083" s="306" t="str">
        <f>'Look Up Values'!G238</f>
        <v>070608</v>
      </c>
      <c r="R1083" s="302" t="str">
        <f t="shared" si="57"/>
        <v>Yes</v>
      </c>
      <c r="S1083" s="296" t="str">
        <f t="shared" si="55"/>
        <v>070608</v>
      </c>
      <c r="T1083" s="229"/>
      <c r="U1083" s="312" t="str">
        <f>'Look Up Values'!G238</f>
        <v>070608</v>
      </c>
      <c r="V1083" s="302" t="str">
        <f t="shared" si="58"/>
        <v>Yes</v>
      </c>
      <c r="W1083" s="311" t="str">
        <f t="shared" si="56"/>
        <v>070608</v>
      </c>
    </row>
    <row r="1084" spans="1:23" ht="33" customHeight="1">
      <c r="A1084"/>
      <c r="B1084"/>
      <c r="C1084"/>
      <c r="D1084"/>
      <c r="E1084"/>
      <c r="F1084"/>
      <c r="G1084"/>
      <c r="I1084"/>
      <c r="J1084"/>
      <c r="K1084"/>
      <c r="L1084"/>
      <c r="M1084"/>
      <c r="N1084"/>
      <c r="O1084"/>
      <c r="Q1084" s="306" t="str">
        <f>'Look Up Values'!G239</f>
        <v>070609</v>
      </c>
      <c r="R1084" s="302" t="str">
        <f t="shared" si="57"/>
        <v>Yes</v>
      </c>
      <c r="S1084" s="296" t="str">
        <f t="shared" si="55"/>
        <v>070609</v>
      </c>
      <c r="T1084" s="229"/>
      <c r="U1084" s="312" t="str">
        <f>'Look Up Values'!G239</f>
        <v>070609</v>
      </c>
      <c r="V1084" s="302" t="str">
        <f t="shared" si="58"/>
        <v>Yes</v>
      </c>
      <c r="W1084" s="311" t="str">
        <f t="shared" si="56"/>
        <v>070609</v>
      </c>
    </row>
    <row r="1085" spans="1:23" ht="33" customHeight="1">
      <c r="A1085"/>
      <c r="B1085"/>
      <c r="C1085"/>
      <c r="D1085"/>
      <c r="E1085"/>
      <c r="F1085"/>
      <c r="G1085"/>
      <c r="I1085"/>
      <c r="J1085"/>
      <c r="K1085"/>
      <c r="L1085"/>
      <c r="M1085"/>
      <c r="N1085"/>
      <c r="O1085"/>
      <c r="Q1085" s="306" t="str">
        <f>'Look Up Values'!G240</f>
        <v>070610</v>
      </c>
      <c r="R1085" s="302" t="str">
        <f t="shared" si="57"/>
        <v>Yes</v>
      </c>
      <c r="S1085" s="296" t="str">
        <f t="shared" si="55"/>
        <v>070610</v>
      </c>
      <c r="T1085" s="229"/>
      <c r="U1085" s="312" t="str">
        <f>'Look Up Values'!G240</f>
        <v>070610</v>
      </c>
      <c r="V1085" s="302" t="str">
        <f t="shared" si="58"/>
        <v>Yes</v>
      </c>
      <c r="W1085" s="311" t="str">
        <f t="shared" si="56"/>
        <v>070610</v>
      </c>
    </row>
    <row r="1086" spans="1:23" ht="33" customHeight="1">
      <c r="A1086"/>
      <c r="B1086"/>
      <c r="C1086"/>
      <c r="D1086"/>
      <c r="E1086"/>
      <c r="F1086"/>
      <c r="G1086"/>
      <c r="I1086"/>
      <c r="J1086"/>
      <c r="K1086"/>
      <c r="L1086"/>
      <c r="M1086"/>
      <c r="N1086"/>
      <c r="O1086"/>
      <c r="Q1086" s="306" t="str">
        <f>'Look Up Values'!G241</f>
        <v>070611</v>
      </c>
      <c r="R1086" s="302" t="str">
        <f t="shared" si="57"/>
        <v>Yes</v>
      </c>
      <c r="S1086" s="296" t="str">
        <f t="shared" si="55"/>
        <v>070611</v>
      </c>
      <c r="T1086" s="229"/>
      <c r="U1086" s="312" t="str">
        <f>'Look Up Values'!G241</f>
        <v>070611</v>
      </c>
      <c r="V1086" s="302" t="str">
        <f t="shared" si="58"/>
        <v>Yes</v>
      </c>
      <c r="W1086" s="311" t="str">
        <f t="shared" si="56"/>
        <v>070611</v>
      </c>
    </row>
    <row r="1087" spans="1:23" ht="33" customHeight="1">
      <c r="A1087"/>
      <c r="B1087"/>
      <c r="C1087"/>
      <c r="D1087"/>
      <c r="E1087"/>
      <c r="F1087"/>
      <c r="G1087"/>
      <c r="I1087"/>
      <c r="J1087"/>
      <c r="K1087"/>
      <c r="L1087"/>
      <c r="M1087"/>
      <c r="N1087"/>
      <c r="O1087"/>
      <c r="Q1087" s="306" t="str">
        <f>'Look Up Values'!G242</f>
        <v>070612</v>
      </c>
      <c r="R1087" s="302" t="str">
        <f t="shared" si="57"/>
        <v>Yes</v>
      </c>
      <c r="S1087" s="296" t="str">
        <f t="shared" si="55"/>
        <v>070612</v>
      </c>
      <c r="T1087" s="229"/>
      <c r="U1087" s="312" t="str">
        <f>'Look Up Values'!G242</f>
        <v>070612</v>
      </c>
      <c r="V1087" s="302" t="str">
        <f t="shared" si="58"/>
        <v>Yes</v>
      </c>
      <c r="W1087" s="311" t="str">
        <f t="shared" si="56"/>
        <v>070612</v>
      </c>
    </row>
    <row r="1088" spans="1:23" ht="33" customHeight="1">
      <c r="A1088"/>
      <c r="B1088"/>
      <c r="C1088"/>
      <c r="D1088"/>
      <c r="E1088"/>
      <c r="F1088"/>
      <c r="G1088"/>
      <c r="I1088"/>
      <c r="J1088"/>
      <c r="K1088"/>
      <c r="L1088"/>
      <c r="M1088"/>
      <c r="N1088"/>
      <c r="O1088"/>
      <c r="Q1088" s="306" t="str">
        <f>'Look Up Values'!G243</f>
        <v>070699</v>
      </c>
      <c r="R1088" s="302" t="str">
        <f t="shared" si="57"/>
        <v>Yes</v>
      </c>
      <c r="S1088" s="296" t="str">
        <f t="shared" si="55"/>
        <v>070699</v>
      </c>
      <c r="T1088" s="229"/>
      <c r="U1088" s="312" t="str">
        <f>'Look Up Values'!G243</f>
        <v>070699</v>
      </c>
      <c r="V1088" s="302" t="str">
        <f t="shared" si="58"/>
        <v>Yes</v>
      </c>
      <c r="W1088" s="311" t="str">
        <f t="shared" si="56"/>
        <v>070699</v>
      </c>
    </row>
    <row r="1089" spans="1:23" ht="33" customHeight="1">
      <c r="A1089"/>
      <c r="B1089"/>
      <c r="C1089"/>
      <c r="D1089"/>
      <c r="E1089"/>
      <c r="F1089"/>
      <c r="G1089"/>
      <c r="I1089"/>
      <c r="J1089"/>
      <c r="K1089"/>
      <c r="L1089"/>
      <c r="M1089"/>
      <c r="N1089"/>
      <c r="O1089"/>
      <c r="Q1089" s="306" t="str">
        <f>'Look Up Values'!G244</f>
        <v>070701</v>
      </c>
      <c r="R1089" s="302" t="str">
        <f t="shared" si="57"/>
        <v>Yes</v>
      </c>
      <c r="S1089" s="296" t="str">
        <f t="shared" si="55"/>
        <v>070701</v>
      </c>
      <c r="T1089" s="229"/>
      <c r="U1089" s="312" t="str">
        <f>'Look Up Values'!G244</f>
        <v>070701</v>
      </c>
      <c r="V1089" s="302" t="str">
        <f t="shared" si="58"/>
        <v>Yes</v>
      </c>
      <c r="W1089" s="311" t="str">
        <f t="shared" si="56"/>
        <v>070701</v>
      </c>
    </row>
    <row r="1090" spans="1:23" ht="33" customHeight="1">
      <c r="A1090"/>
      <c r="B1090"/>
      <c r="C1090"/>
      <c r="D1090"/>
      <c r="E1090"/>
      <c r="F1090"/>
      <c r="G1090"/>
      <c r="I1090"/>
      <c r="J1090"/>
      <c r="K1090"/>
      <c r="L1090"/>
      <c r="M1090"/>
      <c r="N1090"/>
      <c r="O1090"/>
      <c r="Q1090" s="306" t="str">
        <f>'Look Up Values'!G245</f>
        <v>070703</v>
      </c>
      <c r="R1090" s="302" t="str">
        <f t="shared" si="57"/>
        <v>Yes</v>
      </c>
      <c r="S1090" s="296" t="str">
        <f t="shared" si="55"/>
        <v>070703</v>
      </c>
      <c r="T1090" s="229"/>
      <c r="U1090" s="312" t="str">
        <f>'Look Up Values'!G245</f>
        <v>070703</v>
      </c>
      <c r="V1090" s="302" t="str">
        <f t="shared" si="58"/>
        <v>Yes</v>
      </c>
      <c r="W1090" s="311" t="str">
        <f t="shared" si="56"/>
        <v>070703</v>
      </c>
    </row>
    <row r="1091" spans="1:23" ht="33" customHeight="1">
      <c r="A1091"/>
      <c r="B1091"/>
      <c r="C1091"/>
      <c r="D1091"/>
      <c r="E1091"/>
      <c r="F1091"/>
      <c r="G1091"/>
      <c r="I1091"/>
      <c r="J1091"/>
      <c r="K1091"/>
      <c r="L1091"/>
      <c r="M1091"/>
      <c r="N1091"/>
      <c r="O1091"/>
      <c r="Q1091" s="306" t="str">
        <f>'Look Up Values'!G246</f>
        <v>070704</v>
      </c>
      <c r="R1091" s="302" t="str">
        <f t="shared" si="57"/>
        <v>Yes</v>
      </c>
      <c r="S1091" s="296" t="str">
        <f t="shared" si="55"/>
        <v>070704</v>
      </c>
      <c r="T1091" s="229"/>
      <c r="U1091" s="312" t="str">
        <f>'Look Up Values'!G246</f>
        <v>070704</v>
      </c>
      <c r="V1091" s="302" t="str">
        <f t="shared" si="58"/>
        <v>Yes</v>
      </c>
      <c r="W1091" s="311" t="str">
        <f t="shared" si="56"/>
        <v>070704</v>
      </c>
    </row>
    <row r="1092" spans="1:23" ht="33" customHeight="1">
      <c r="A1092"/>
      <c r="B1092"/>
      <c r="C1092"/>
      <c r="D1092"/>
      <c r="E1092"/>
      <c r="F1092"/>
      <c r="G1092"/>
      <c r="I1092"/>
      <c r="J1092"/>
      <c r="K1092"/>
      <c r="L1092"/>
      <c r="M1092"/>
      <c r="N1092"/>
      <c r="O1092"/>
      <c r="Q1092" s="306" t="str">
        <f>'Look Up Values'!G247</f>
        <v>070707</v>
      </c>
      <c r="R1092" s="302" t="str">
        <f t="shared" si="57"/>
        <v>Yes</v>
      </c>
      <c r="S1092" s="296" t="str">
        <f t="shared" si="55"/>
        <v>070707</v>
      </c>
      <c r="T1092" s="229"/>
      <c r="U1092" s="312" t="str">
        <f>'Look Up Values'!G247</f>
        <v>070707</v>
      </c>
      <c r="V1092" s="302" t="str">
        <f t="shared" si="58"/>
        <v>Yes</v>
      </c>
      <c r="W1092" s="311" t="str">
        <f t="shared" si="56"/>
        <v>070707</v>
      </c>
    </row>
    <row r="1093" spans="1:23" ht="33" customHeight="1">
      <c r="A1093"/>
      <c r="B1093"/>
      <c r="C1093"/>
      <c r="D1093"/>
      <c r="E1093"/>
      <c r="F1093"/>
      <c r="G1093"/>
      <c r="I1093"/>
      <c r="J1093"/>
      <c r="K1093"/>
      <c r="L1093"/>
      <c r="M1093"/>
      <c r="N1093"/>
      <c r="O1093"/>
      <c r="Q1093" s="306" t="str">
        <f>'Look Up Values'!G248</f>
        <v>070708</v>
      </c>
      <c r="R1093" s="302" t="str">
        <f t="shared" si="57"/>
        <v>Yes</v>
      </c>
      <c r="S1093" s="296" t="str">
        <f t="shared" si="55"/>
        <v>070708</v>
      </c>
      <c r="T1093" s="229"/>
      <c r="U1093" s="312" t="str">
        <f>'Look Up Values'!G248</f>
        <v>070708</v>
      </c>
      <c r="V1093" s="302" t="str">
        <f t="shared" si="58"/>
        <v>Yes</v>
      </c>
      <c r="W1093" s="311" t="str">
        <f t="shared" si="56"/>
        <v>070708</v>
      </c>
    </row>
    <row r="1094" spans="1:23" ht="33" customHeight="1">
      <c r="A1094"/>
      <c r="B1094"/>
      <c r="C1094"/>
      <c r="D1094"/>
      <c r="E1094"/>
      <c r="F1094"/>
      <c r="G1094"/>
      <c r="I1094"/>
      <c r="J1094"/>
      <c r="K1094"/>
      <c r="L1094"/>
      <c r="M1094"/>
      <c r="N1094"/>
      <c r="O1094"/>
      <c r="Q1094" s="306" t="str">
        <f>'Look Up Values'!G249</f>
        <v>070709</v>
      </c>
      <c r="R1094" s="302" t="str">
        <f t="shared" si="57"/>
        <v>Yes</v>
      </c>
      <c r="S1094" s="296" t="str">
        <f t="shared" ref="S1094:S1157" si="59">IF(R1094="Yes",Q1094,"")</f>
        <v>070709</v>
      </c>
      <c r="T1094" s="229"/>
      <c r="U1094" s="312" t="str">
        <f>'Look Up Values'!G249</f>
        <v>070709</v>
      </c>
      <c r="V1094" s="302" t="str">
        <f t="shared" si="58"/>
        <v>Yes</v>
      </c>
      <c r="W1094" s="311" t="str">
        <f t="shared" ref="W1094:W1157" si="60">IF(V1094="Yes",U1094,"")</f>
        <v>070709</v>
      </c>
    </row>
    <row r="1095" spans="1:23" ht="33" customHeight="1">
      <c r="A1095"/>
      <c r="B1095"/>
      <c r="C1095"/>
      <c r="D1095"/>
      <c r="E1095"/>
      <c r="F1095"/>
      <c r="G1095"/>
      <c r="I1095"/>
      <c r="J1095"/>
      <c r="K1095"/>
      <c r="L1095"/>
      <c r="M1095"/>
      <c r="N1095"/>
      <c r="O1095"/>
      <c r="Q1095" s="306" t="str">
        <f>'Look Up Values'!G250</f>
        <v>070710</v>
      </c>
      <c r="R1095" s="302" t="str">
        <f t="shared" si="57"/>
        <v>Yes</v>
      </c>
      <c r="S1095" s="296" t="str">
        <f t="shared" si="59"/>
        <v>070710</v>
      </c>
      <c r="T1095" s="229"/>
      <c r="U1095" s="312" t="str">
        <f>'Look Up Values'!G250</f>
        <v>070710</v>
      </c>
      <c r="V1095" s="302" t="str">
        <f t="shared" si="58"/>
        <v>Yes</v>
      </c>
      <c r="W1095" s="311" t="str">
        <f t="shared" si="60"/>
        <v>070710</v>
      </c>
    </row>
    <row r="1096" spans="1:23" ht="33" customHeight="1">
      <c r="A1096"/>
      <c r="B1096"/>
      <c r="C1096"/>
      <c r="D1096"/>
      <c r="E1096"/>
      <c r="F1096"/>
      <c r="G1096"/>
      <c r="I1096"/>
      <c r="J1096"/>
      <c r="K1096"/>
      <c r="L1096"/>
      <c r="M1096"/>
      <c r="N1096"/>
      <c r="O1096"/>
      <c r="Q1096" s="306" t="str">
        <f>'Look Up Values'!G251</f>
        <v>070711</v>
      </c>
      <c r="R1096" s="302" t="str">
        <f t="shared" si="57"/>
        <v>Yes</v>
      </c>
      <c r="S1096" s="296" t="str">
        <f t="shared" si="59"/>
        <v>070711</v>
      </c>
      <c r="T1096" s="229"/>
      <c r="U1096" s="312" t="str">
        <f>'Look Up Values'!G251</f>
        <v>070711</v>
      </c>
      <c r="V1096" s="302" t="str">
        <f t="shared" si="58"/>
        <v>Yes</v>
      </c>
      <c r="W1096" s="311" t="str">
        <f t="shared" si="60"/>
        <v>070711</v>
      </c>
    </row>
    <row r="1097" spans="1:23" ht="33" customHeight="1">
      <c r="A1097"/>
      <c r="B1097"/>
      <c r="C1097"/>
      <c r="D1097"/>
      <c r="E1097"/>
      <c r="F1097"/>
      <c r="G1097"/>
      <c r="I1097"/>
      <c r="J1097"/>
      <c r="K1097"/>
      <c r="L1097"/>
      <c r="M1097"/>
      <c r="N1097"/>
      <c r="O1097"/>
      <c r="Q1097" s="306" t="str">
        <f>'Look Up Values'!G252</f>
        <v>070712</v>
      </c>
      <c r="R1097" s="302" t="str">
        <f t="shared" si="57"/>
        <v>Yes</v>
      </c>
      <c r="S1097" s="296" t="str">
        <f t="shared" si="59"/>
        <v>070712</v>
      </c>
      <c r="T1097" s="229"/>
      <c r="U1097" s="312" t="str">
        <f>'Look Up Values'!G252</f>
        <v>070712</v>
      </c>
      <c r="V1097" s="302" t="str">
        <f t="shared" si="58"/>
        <v>Yes</v>
      </c>
      <c r="W1097" s="311" t="str">
        <f t="shared" si="60"/>
        <v>070712</v>
      </c>
    </row>
    <row r="1098" spans="1:23" ht="33" customHeight="1">
      <c r="A1098"/>
      <c r="B1098"/>
      <c r="C1098"/>
      <c r="D1098"/>
      <c r="E1098"/>
      <c r="F1098"/>
      <c r="G1098"/>
      <c r="I1098"/>
      <c r="J1098"/>
      <c r="K1098"/>
      <c r="L1098"/>
      <c r="M1098"/>
      <c r="N1098"/>
      <c r="O1098"/>
      <c r="Q1098" s="306" t="str">
        <f>'Look Up Values'!G253</f>
        <v>070799</v>
      </c>
      <c r="R1098" s="302" t="str">
        <f t="shared" si="57"/>
        <v>Yes</v>
      </c>
      <c r="S1098" s="296" t="str">
        <f t="shared" si="59"/>
        <v>070799</v>
      </c>
      <c r="T1098" s="229"/>
      <c r="U1098" s="312" t="str">
        <f>'Look Up Values'!G253</f>
        <v>070799</v>
      </c>
      <c r="V1098" s="302" t="str">
        <f t="shared" si="58"/>
        <v>Yes</v>
      </c>
      <c r="W1098" s="311" t="str">
        <f t="shared" si="60"/>
        <v>070799</v>
      </c>
    </row>
    <row r="1099" spans="1:23" ht="33" customHeight="1">
      <c r="A1099"/>
      <c r="B1099"/>
      <c r="C1099"/>
      <c r="D1099"/>
      <c r="E1099"/>
      <c r="F1099"/>
      <c r="G1099"/>
      <c r="I1099"/>
      <c r="J1099"/>
      <c r="K1099"/>
      <c r="L1099"/>
      <c r="M1099"/>
      <c r="N1099"/>
      <c r="O1099"/>
      <c r="Q1099" s="306" t="str">
        <f>'Look Up Values'!G254</f>
        <v>080111</v>
      </c>
      <c r="R1099" s="302" t="str">
        <f t="shared" si="57"/>
        <v>Yes</v>
      </c>
      <c r="S1099" s="296" t="str">
        <f t="shared" si="59"/>
        <v>080111</v>
      </c>
      <c r="T1099" s="229"/>
      <c r="U1099" s="312" t="str">
        <f>'Look Up Values'!G254</f>
        <v>080111</v>
      </c>
      <c r="V1099" s="302" t="str">
        <f t="shared" si="58"/>
        <v>Yes</v>
      </c>
      <c r="W1099" s="311" t="str">
        <f t="shared" si="60"/>
        <v>080111</v>
      </c>
    </row>
    <row r="1100" spans="1:23" ht="33" customHeight="1">
      <c r="A1100"/>
      <c r="B1100"/>
      <c r="C1100"/>
      <c r="D1100"/>
      <c r="E1100"/>
      <c r="F1100"/>
      <c r="G1100"/>
      <c r="I1100"/>
      <c r="J1100"/>
      <c r="K1100"/>
      <c r="L1100"/>
      <c r="M1100"/>
      <c r="N1100"/>
      <c r="O1100"/>
      <c r="Q1100" s="306" t="str">
        <f>'Look Up Values'!G255</f>
        <v>080112</v>
      </c>
      <c r="R1100" s="302" t="str">
        <f t="shared" si="57"/>
        <v>Yes</v>
      </c>
      <c r="S1100" s="296" t="str">
        <f t="shared" si="59"/>
        <v>080112</v>
      </c>
      <c r="T1100" s="229"/>
      <c r="U1100" s="312" t="str">
        <f>'Look Up Values'!G255</f>
        <v>080112</v>
      </c>
      <c r="V1100" s="302" t="str">
        <f t="shared" si="58"/>
        <v>Yes</v>
      </c>
      <c r="W1100" s="311" t="str">
        <f t="shared" si="60"/>
        <v>080112</v>
      </c>
    </row>
    <row r="1101" spans="1:23" ht="33" customHeight="1">
      <c r="A1101"/>
      <c r="B1101"/>
      <c r="C1101"/>
      <c r="D1101"/>
      <c r="E1101"/>
      <c r="F1101"/>
      <c r="G1101"/>
      <c r="I1101"/>
      <c r="J1101"/>
      <c r="K1101"/>
      <c r="L1101"/>
      <c r="M1101"/>
      <c r="N1101"/>
      <c r="O1101"/>
      <c r="Q1101" s="306" t="str">
        <f>'Look Up Values'!G256</f>
        <v>080113</v>
      </c>
      <c r="R1101" s="302" t="str">
        <f t="shared" si="57"/>
        <v>Yes</v>
      </c>
      <c r="S1101" s="296" t="str">
        <f t="shared" si="59"/>
        <v>080113</v>
      </c>
      <c r="T1101" s="229"/>
      <c r="U1101" s="312" t="str">
        <f>'Look Up Values'!G256</f>
        <v>080113</v>
      </c>
      <c r="V1101" s="302" t="str">
        <f t="shared" si="58"/>
        <v>Yes</v>
      </c>
      <c r="W1101" s="311" t="str">
        <f t="shared" si="60"/>
        <v>080113</v>
      </c>
    </row>
    <row r="1102" spans="1:23" ht="33" customHeight="1">
      <c r="A1102"/>
      <c r="B1102"/>
      <c r="C1102"/>
      <c r="D1102"/>
      <c r="E1102"/>
      <c r="F1102"/>
      <c r="G1102"/>
      <c r="I1102"/>
      <c r="J1102"/>
      <c r="K1102"/>
      <c r="L1102"/>
      <c r="M1102"/>
      <c r="N1102"/>
      <c r="O1102"/>
      <c r="Q1102" s="306" t="str">
        <f>'Look Up Values'!G257</f>
        <v>080114</v>
      </c>
      <c r="R1102" s="302" t="str">
        <f t="shared" si="57"/>
        <v>Yes</v>
      </c>
      <c r="S1102" s="296" t="str">
        <f t="shared" si="59"/>
        <v>080114</v>
      </c>
      <c r="T1102" s="229"/>
      <c r="U1102" s="312" t="str">
        <f>'Look Up Values'!G257</f>
        <v>080114</v>
      </c>
      <c r="V1102" s="302" t="str">
        <f t="shared" si="58"/>
        <v>Yes</v>
      </c>
      <c r="W1102" s="311" t="str">
        <f t="shared" si="60"/>
        <v>080114</v>
      </c>
    </row>
    <row r="1103" spans="1:23" ht="33" customHeight="1">
      <c r="A1103"/>
      <c r="B1103"/>
      <c r="C1103"/>
      <c r="D1103"/>
      <c r="E1103"/>
      <c r="F1103"/>
      <c r="G1103"/>
      <c r="I1103"/>
      <c r="J1103"/>
      <c r="K1103"/>
      <c r="L1103"/>
      <c r="M1103"/>
      <c r="N1103"/>
      <c r="O1103"/>
      <c r="Q1103" s="306" t="str">
        <f>'Look Up Values'!G258</f>
        <v>080115</v>
      </c>
      <c r="R1103" s="302" t="str">
        <f t="shared" si="57"/>
        <v>Yes</v>
      </c>
      <c r="S1103" s="296" t="str">
        <f t="shared" si="59"/>
        <v>080115</v>
      </c>
      <c r="T1103" s="229"/>
      <c r="U1103" s="312" t="str">
        <f>'Look Up Values'!G258</f>
        <v>080115</v>
      </c>
      <c r="V1103" s="302" t="str">
        <f t="shared" si="58"/>
        <v>Yes</v>
      </c>
      <c r="W1103" s="311" t="str">
        <f t="shared" si="60"/>
        <v>080115</v>
      </c>
    </row>
    <row r="1104" spans="1:23" ht="33" customHeight="1">
      <c r="A1104"/>
      <c r="B1104"/>
      <c r="C1104"/>
      <c r="D1104"/>
      <c r="E1104"/>
      <c r="F1104"/>
      <c r="G1104"/>
      <c r="I1104"/>
      <c r="J1104"/>
      <c r="K1104"/>
      <c r="L1104"/>
      <c r="M1104"/>
      <c r="N1104"/>
      <c r="O1104"/>
      <c r="Q1104" s="306" t="str">
        <f>'Look Up Values'!G259</f>
        <v>080116</v>
      </c>
      <c r="R1104" s="302" t="str">
        <f t="shared" ref="R1104:R1167" si="61">IFERROR(INDEX($R$5:$R$846,MATCH(U262,$U$5:$U$846,0)),"")</f>
        <v>Yes</v>
      </c>
      <c r="S1104" s="296" t="str">
        <f t="shared" si="59"/>
        <v>080116</v>
      </c>
      <c r="T1104" s="229"/>
      <c r="U1104" s="312" t="str">
        <f>'Look Up Values'!G259</f>
        <v>080116</v>
      </c>
      <c r="V1104" s="302" t="str">
        <f t="shared" ref="V1104:V1167" si="62">IFERROR(INDEX($V$5:$V$846,MATCH(W262,$W$5:$W$846,0)),"")</f>
        <v>Yes</v>
      </c>
      <c r="W1104" s="311" t="str">
        <f t="shared" si="60"/>
        <v>080116</v>
      </c>
    </row>
    <row r="1105" spans="1:23" ht="33" customHeight="1">
      <c r="A1105"/>
      <c r="B1105"/>
      <c r="C1105"/>
      <c r="D1105"/>
      <c r="E1105"/>
      <c r="F1105"/>
      <c r="G1105"/>
      <c r="I1105"/>
      <c r="J1105"/>
      <c r="K1105"/>
      <c r="L1105"/>
      <c r="M1105"/>
      <c r="N1105"/>
      <c r="O1105"/>
      <c r="Q1105" s="306" t="str">
        <f>'Look Up Values'!G260</f>
        <v>080117</v>
      </c>
      <c r="R1105" s="302" t="str">
        <f t="shared" si="61"/>
        <v>Yes</v>
      </c>
      <c r="S1105" s="296" t="str">
        <f t="shared" si="59"/>
        <v>080117</v>
      </c>
      <c r="T1105" s="229"/>
      <c r="U1105" s="312" t="str">
        <f>'Look Up Values'!G260</f>
        <v>080117</v>
      </c>
      <c r="V1105" s="302" t="str">
        <f t="shared" si="62"/>
        <v>Yes</v>
      </c>
      <c r="W1105" s="311" t="str">
        <f t="shared" si="60"/>
        <v>080117</v>
      </c>
    </row>
    <row r="1106" spans="1:23" ht="33" customHeight="1">
      <c r="A1106"/>
      <c r="B1106"/>
      <c r="C1106"/>
      <c r="D1106"/>
      <c r="E1106"/>
      <c r="F1106"/>
      <c r="G1106"/>
      <c r="I1106"/>
      <c r="J1106"/>
      <c r="K1106"/>
      <c r="L1106"/>
      <c r="M1106"/>
      <c r="N1106"/>
      <c r="O1106"/>
      <c r="Q1106" s="306" t="str">
        <f>'Look Up Values'!G261</f>
        <v>080118</v>
      </c>
      <c r="R1106" s="302" t="str">
        <f t="shared" si="61"/>
        <v>Yes</v>
      </c>
      <c r="S1106" s="296" t="str">
        <f t="shared" si="59"/>
        <v>080118</v>
      </c>
      <c r="T1106" s="229"/>
      <c r="U1106" s="312" t="str">
        <f>'Look Up Values'!G261</f>
        <v>080118</v>
      </c>
      <c r="V1106" s="302" t="str">
        <f t="shared" si="62"/>
        <v>Yes</v>
      </c>
      <c r="W1106" s="311" t="str">
        <f t="shared" si="60"/>
        <v>080118</v>
      </c>
    </row>
    <row r="1107" spans="1:23" ht="33" customHeight="1">
      <c r="A1107"/>
      <c r="B1107"/>
      <c r="C1107"/>
      <c r="D1107"/>
      <c r="E1107"/>
      <c r="F1107"/>
      <c r="G1107"/>
      <c r="I1107"/>
      <c r="J1107"/>
      <c r="K1107"/>
      <c r="L1107"/>
      <c r="M1107"/>
      <c r="N1107"/>
      <c r="O1107"/>
      <c r="Q1107" s="306" t="str">
        <f>'Look Up Values'!G262</f>
        <v>080119</v>
      </c>
      <c r="R1107" s="302" t="str">
        <f t="shared" si="61"/>
        <v>Yes</v>
      </c>
      <c r="S1107" s="296" t="str">
        <f t="shared" si="59"/>
        <v>080119</v>
      </c>
      <c r="T1107" s="229"/>
      <c r="U1107" s="312" t="str">
        <f>'Look Up Values'!G262</f>
        <v>080119</v>
      </c>
      <c r="V1107" s="302" t="str">
        <f t="shared" si="62"/>
        <v>Yes</v>
      </c>
      <c r="W1107" s="311" t="str">
        <f t="shared" si="60"/>
        <v>080119</v>
      </c>
    </row>
    <row r="1108" spans="1:23" ht="33" customHeight="1">
      <c r="A1108"/>
      <c r="B1108"/>
      <c r="C1108"/>
      <c r="D1108"/>
      <c r="E1108"/>
      <c r="F1108"/>
      <c r="G1108"/>
      <c r="I1108"/>
      <c r="J1108"/>
      <c r="K1108"/>
      <c r="L1108"/>
      <c r="M1108"/>
      <c r="N1108"/>
      <c r="O1108"/>
      <c r="Q1108" s="306" t="str">
        <f>'Look Up Values'!G263</f>
        <v>080120</v>
      </c>
      <c r="R1108" s="302" t="str">
        <f t="shared" si="61"/>
        <v>Yes</v>
      </c>
      <c r="S1108" s="296" t="str">
        <f t="shared" si="59"/>
        <v>080120</v>
      </c>
      <c r="T1108" s="229"/>
      <c r="U1108" s="312" t="str">
        <f>'Look Up Values'!G263</f>
        <v>080120</v>
      </c>
      <c r="V1108" s="302" t="str">
        <f t="shared" si="62"/>
        <v>Yes</v>
      </c>
      <c r="W1108" s="311" t="str">
        <f t="shared" si="60"/>
        <v>080120</v>
      </c>
    </row>
    <row r="1109" spans="1:23" ht="33" customHeight="1">
      <c r="A1109"/>
      <c r="B1109"/>
      <c r="C1109"/>
      <c r="D1109"/>
      <c r="E1109"/>
      <c r="F1109"/>
      <c r="G1109"/>
      <c r="I1109"/>
      <c r="J1109"/>
      <c r="K1109"/>
      <c r="L1109"/>
      <c r="M1109"/>
      <c r="N1109"/>
      <c r="O1109"/>
      <c r="Q1109" s="306" t="str">
        <f>'Look Up Values'!G264</f>
        <v>080121</v>
      </c>
      <c r="R1109" s="302" t="str">
        <f t="shared" si="61"/>
        <v>Yes</v>
      </c>
      <c r="S1109" s="296" t="str">
        <f t="shared" si="59"/>
        <v>080121</v>
      </c>
      <c r="T1109" s="229"/>
      <c r="U1109" s="312" t="str">
        <f>'Look Up Values'!G264</f>
        <v>080121</v>
      </c>
      <c r="V1109" s="302" t="str">
        <f t="shared" si="62"/>
        <v>Yes</v>
      </c>
      <c r="W1109" s="311" t="str">
        <f t="shared" si="60"/>
        <v>080121</v>
      </c>
    </row>
    <row r="1110" spans="1:23" ht="33" customHeight="1">
      <c r="A1110"/>
      <c r="B1110"/>
      <c r="C1110"/>
      <c r="D1110"/>
      <c r="E1110"/>
      <c r="F1110"/>
      <c r="G1110"/>
      <c r="I1110"/>
      <c r="J1110"/>
      <c r="K1110"/>
      <c r="L1110"/>
      <c r="M1110"/>
      <c r="N1110"/>
      <c r="O1110"/>
      <c r="Q1110" s="306" t="str">
        <f>'Look Up Values'!G265</f>
        <v>080199</v>
      </c>
      <c r="R1110" s="302" t="str">
        <f t="shared" si="61"/>
        <v>Yes</v>
      </c>
      <c r="S1110" s="296" t="str">
        <f t="shared" si="59"/>
        <v>080199</v>
      </c>
      <c r="T1110" s="229"/>
      <c r="U1110" s="312" t="str">
        <f>'Look Up Values'!G265</f>
        <v>080199</v>
      </c>
      <c r="V1110" s="302" t="str">
        <f t="shared" si="62"/>
        <v>Yes</v>
      </c>
      <c r="W1110" s="311" t="str">
        <f t="shared" si="60"/>
        <v>080199</v>
      </c>
    </row>
    <row r="1111" spans="1:23" ht="33" customHeight="1">
      <c r="A1111"/>
      <c r="B1111"/>
      <c r="C1111"/>
      <c r="D1111"/>
      <c r="E1111"/>
      <c r="F1111"/>
      <c r="G1111"/>
      <c r="I1111"/>
      <c r="J1111"/>
      <c r="K1111"/>
      <c r="L1111"/>
      <c r="M1111"/>
      <c r="N1111"/>
      <c r="O1111"/>
      <c r="Q1111" s="306" t="str">
        <f>'Look Up Values'!G266</f>
        <v>080201</v>
      </c>
      <c r="R1111" s="302" t="str">
        <f t="shared" si="61"/>
        <v>Yes</v>
      </c>
      <c r="S1111" s="296" t="str">
        <f t="shared" si="59"/>
        <v>080201</v>
      </c>
      <c r="T1111" s="229"/>
      <c r="U1111" s="312" t="str">
        <f>'Look Up Values'!G266</f>
        <v>080201</v>
      </c>
      <c r="V1111" s="302" t="str">
        <f t="shared" si="62"/>
        <v>Yes</v>
      </c>
      <c r="W1111" s="311" t="str">
        <f t="shared" si="60"/>
        <v>080201</v>
      </c>
    </row>
    <row r="1112" spans="1:23" ht="33" customHeight="1">
      <c r="A1112"/>
      <c r="B1112"/>
      <c r="C1112"/>
      <c r="D1112"/>
      <c r="E1112"/>
      <c r="F1112"/>
      <c r="G1112"/>
      <c r="I1112"/>
      <c r="J1112"/>
      <c r="K1112"/>
      <c r="L1112"/>
      <c r="M1112"/>
      <c r="N1112"/>
      <c r="O1112"/>
      <c r="Q1112" s="306" t="str">
        <f>'Look Up Values'!G267</f>
        <v>080202</v>
      </c>
      <c r="R1112" s="302" t="str">
        <f t="shared" si="61"/>
        <v>Yes</v>
      </c>
      <c r="S1112" s="296" t="str">
        <f t="shared" si="59"/>
        <v>080202</v>
      </c>
      <c r="T1112" s="229"/>
      <c r="U1112" s="312" t="str">
        <f>'Look Up Values'!G267</f>
        <v>080202</v>
      </c>
      <c r="V1112" s="302" t="str">
        <f t="shared" si="62"/>
        <v>Yes</v>
      </c>
      <c r="W1112" s="311" t="str">
        <f t="shared" si="60"/>
        <v>080202</v>
      </c>
    </row>
    <row r="1113" spans="1:23" ht="33" customHeight="1">
      <c r="A1113"/>
      <c r="B1113"/>
      <c r="C1113"/>
      <c r="D1113"/>
      <c r="E1113"/>
      <c r="F1113"/>
      <c r="G1113"/>
      <c r="I1113"/>
      <c r="J1113"/>
      <c r="K1113"/>
      <c r="L1113"/>
      <c r="M1113"/>
      <c r="N1113"/>
      <c r="O1113"/>
      <c r="Q1113" s="306" t="str">
        <f>'Look Up Values'!G268</f>
        <v>080203</v>
      </c>
      <c r="R1113" s="302" t="str">
        <f t="shared" si="61"/>
        <v>Yes</v>
      </c>
      <c r="S1113" s="296" t="str">
        <f t="shared" si="59"/>
        <v>080203</v>
      </c>
      <c r="T1113" s="229"/>
      <c r="U1113" s="312" t="str">
        <f>'Look Up Values'!G268</f>
        <v>080203</v>
      </c>
      <c r="V1113" s="302" t="str">
        <f t="shared" si="62"/>
        <v>Yes</v>
      </c>
      <c r="W1113" s="311" t="str">
        <f t="shared" si="60"/>
        <v>080203</v>
      </c>
    </row>
    <row r="1114" spans="1:23" ht="33" customHeight="1">
      <c r="A1114"/>
      <c r="B1114"/>
      <c r="C1114"/>
      <c r="D1114"/>
      <c r="E1114"/>
      <c r="F1114"/>
      <c r="G1114"/>
      <c r="I1114"/>
      <c r="J1114"/>
      <c r="K1114"/>
      <c r="L1114"/>
      <c r="M1114"/>
      <c r="N1114"/>
      <c r="O1114"/>
      <c r="Q1114" s="306" t="str">
        <f>'Look Up Values'!G269</f>
        <v>080299</v>
      </c>
      <c r="R1114" s="302" t="str">
        <f t="shared" si="61"/>
        <v>Yes</v>
      </c>
      <c r="S1114" s="296" t="str">
        <f t="shared" si="59"/>
        <v>080299</v>
      </c>
      <c r="T1114" s="229"/>
      <c r="U1114" s="312" t="str">
        <f>'Look Up Values'!G269</f>
        <v>080299</v>
      </c>
      <c r="V1114" s="302" t="str">
        <f t="shared" si="62"/>
        <v>Yes</v>
      </c>
      <c r="W1114" s="311" t="str">
        <f t="shared" si="60"/>
        <v>080299</v>
      </c>
    </row>
    <row r="1115" spans="1:23" ht="33" customHeight="1">
      <c r="A1115"/>
      <c r="B1115"/>
      <c r="C1115"/>
      <c r="D1115"/>
      <c r="E1115"/>
      <c r="F1115"/>
      <c r="G1115"/>
      <c r="I1115"/>
      <c r="J1115"/>
      <c r="K1115"/>
      <c r="L1115"/>
      <c r="M1115"/>
      <c r="N1115"/>
      <c r="O1115"/>
      <c r="Q1115" s="306" t="str">
        <f>'Look Up Values'!G270</f>
        <v>080307</v>
      </c>
      <c r="R1115" s="302" t="str">
        <f t="shared" si="61"/>
        <v>Yes</v>
      </c>
      <c r="S1115" s="296" t="str">
        <f t="shared" si="59"/>
        <v>080307</v>
      </c>
      <c r="T1115" s="229"/>
      <c r="U1115" s="312" t="str">
        <f>'Look Up Values'!G270</f>
        <v>080307</v>
      </c>
      <c r="V1115" s="302" t="str">
        <f t="shared" si="62"/>
        <v>Yes</v>
      </c>
      <c r="W1115" s="311" t="str">
        <f t="shared" si="60"/>
        <v>080307</v>
      </c>
    </row>
    <row r="1116" spans="1:23" ht="33" customHeight="1">
      <c r="A1116"/>
      <c r="B1116"/>
      <c r="C1116"/>
      <c r="D1116"/>
      <c r="E1116"/>
      <c r="F1116"/>
      <c r="G1116"/>
      <c r="I1116"/>
      <c r="J1116"/>
      <c r="K1116"/>
      <c r="L1116"/>
      <c r="M1116"/>
      <c r="N1116"/>
      <c r="O1116"/>
      <c r="Q1116" s="306" t="str">
        <f>'Look Up Values'!G271</f>
        <v>080308</v>
      </c>
      <c r="R1116" s="302" t="str">
        <f t="shared" si="61"/>
        <v>Yes</v>
      </c>
      <c r="S1116" s="296" t="str">
        <f t="shared" si="59"/>
        <v>080308</v>
      </c>
      <c r="T1116" s="229"/>
      <c r="U1116" s="312" t="str">
        <f>'Look Up Values'!G271</f>
        <v>080308</v>
      </c>
      <c r="V1116" s="302" t="str">
        <f t="shared" si="62"/>
        <v>Yes</v>
      </c>
      <c r="W1116" s="311" t="str">
        <f t="shared" si="60"/>
        <v>080308</v>
      </c>
    </row>
    <row r="1117" spans="1:23" ht="33" customHeight="1">
      <c r="A1117"/>
      <c r="B1117"/>
      <c r="C1117"/>
      <c r="D1117"/>
      <c r="E1117"/>
      <c r="F1117"/>
      <c r="G1117"/>
      <c r="I1117"/>
      <c r="J1117"/>
      <c r="K1117"/>
      <c r="L1117"/>
      <c r="M1117"/>
      <c r="N1117"/>
      <c r="O1117"/>
      <c r="Q1117" s="306" t="str">
        <f>'Look Up Values'!G272</f>
        <v>080312</v>
      </c>
      <c r="R1117" s="302" t="str">
        <f t="shared" si="61"/>
        <v>Yes</v>
      </c>
      <c r="S1117" s="296" t="str">
        <f t="shared" si="59"/>
        <v>080312</v>
      </c>
      <c r="T1117" s="229"/>
      <c r="U1117" s="312" t="str">
        <f>'Look Up Values'!G272</f>
        <v>080312</v>
      </c>
      <c r="V1117" s="302" t="str">
        <f t="shared" si="62"/>
        <v>Yes</v>
      </c>
      <c r="W1117" s="311" t="str">
        <f t="shared" si="60"/>
        <v>080312</v>
      </c>
    </row>
    <row r="1118" spans="1:23" ht="33" customHeight="1">
      <c r="A1118"/>
      <c r="B1118"/>
      <c r="C1118"/>
      <c r="D1118"/>
      <c r="E1118"/>
      <c r="F1118"/>
      <c r="G1118"/>
      <c r="I1118"/>
      <c r="J1118"/>
      <c r="K1118"/>
      <c r="L1118"/>
      <c r="M1118"/>
      <c r="N1118"/>
      <c r="O1118"/>
      <c r="Q1118" s="306" t="str">
        <f>'Look Up Values'!G273</f>
        <v>080313</v>
      </c>
      <c r="R1118" s="302" t="str">
        <f t="shared" si="61"/>
        <v>Yes</v>
      </c>
      <c r="S1118" s="296" t="str">
        <f t="shared" si="59"/>
        <v>080313</v>
      </c>
      <c r="T1118" s="229"/>
      <c r="U1118" s="312" t="str">
        <f>'Look Up Values'!G273</f>
        <v>080313</v>
      </c>
      <c r="V1118" s="302" t="str">
        <f t="shared" si="62"/>
        <v>Yes</v>
      </c>
      <c r="W1118" s="311" t="str">
        <f t="shared" si="60"/>
        <v>080313</v>
      </c>
    </row>
    <row r="1119" spans="1:23" ht="33" customHeight="1">
      <c r="A1119"/>
      <c r="B1119"/>
      <c r="C1119"/>
      <c r="D1119"/>
      <c r="E1119"/>
      <c r="F1119"/>
      <c r="G1119"/>
      <c r="I1119"/>
      <c r="J1119"/>
      <c r="K1119"/>
      <c r="L1119"/>
      <c r="M1119"/>
      <c r="N1119"/>
      <c r="O1119"/>
      <c r="Q1119" s="306" t="str">
        <f>'Look Up Values'!G274</f>
        <v>080314</v>
      </c>
      <c r="R1119" s="302" t="str">
        <f t="shared" si="61"/>
        <v>Yes</v>
      </c>
      <c r="S1119" s="296" t="str">
        <f t="shared" si="59"/>
        <v>080314</v>
      </c>
      <c r="T1119" s="229"/>
      <c r="U1119" s="312" t="str">
        <f>'Look Up Values'!G274</f>
        <v>080314</v>
      </c>
      <c r="V1119" s="302" t="str">
        <f t="shared" si="62"/>
        <v>Yes</v>
      </c>
      <c r="W1119" s="311" t="str">
        <f t="shared" si="60"/>
        <v>080314</v>
      </c>
    </row>
    <row r="1120" spans="1:23" ht="33" customHeight="1">
      <c r="A1120"/>
      <c r="B1120"/>
      <c r="C1120"/>
      <c r="D1120"/>
      <c r="E1120"/>
      <c r="F1120"/>
      <c r="G1120"/>
      <c r="I1120"/>
      <c r="J1120"/>
      <c r="K1120"/>
      <c r="L1120"/>
      <c r="M1120"/>
      <c r="N1120"/>
      <c r="O1120"/>
      <c r="Q1120" s="306" t="str">
        <f>'Look Up Values'!G275</f>
        <v>080315</v>
      </c>
      <c r="R1120" s="302" t="str">
        <f t="shared" si="61"/>
        <v>Yes</v>
      </c>
      <c r="S1120" s="296" t="str">
        <f t="shared" si="59"/>
        <v>080315</v>
      </c>
      <c r="T1120" s="229"/>
      <c r="U1120" s="312" t="str">
        <f>'Look Up Values'!G275</f>
        <v>080315</v>
      </c>
      <c r="V1120" s="302" t="str">
        <f t="shared" si="62"/>
        <v>Yes</v>
      </c>
      <c r="W1120" s="311" t="str">
        <f t="shared" si="60"/>
        <v>080315</v>
      </c>
    </row>
    <row r="1121" spans="1:23" ht="33" customHeight="1">
      <c r="A1121"/>
      <c r="B1121"/>
      <c r="C1121"/>
      <c r="D1121"/>
      <c r="E1121"/>
      <c r="F1121"/>
      <c r="G1121"/>
      <c r="I1121"/>
      <c r="J1121"/>
      <c r="K1121"/>
      <c r="L1121"/>
      <c r="M1121"/>
      <c r="N1121"/>
      <c r="O1121"/>
      <c r="Q1121" s="306" t="str">
        <f>'Look Up Values'!G276</f>
        <v>080316</v>
      </c>
      <c r="R1121" s="302" t="str">
        <f t="shared" si="61"/>
        <v>Yes</v>
      </c>
      <c r="S1121" s="296" t="str">
        <f t="shared" si="59"/>
        <v>080316</v>
      </c>
      <c r="T1121" s="229"/>
      <c r="U1121" s="312" t="str">
        <f>'Look Up Values'!G276</f>
        <v>080316</v>
      </c>
      <c r="V1121" s="302" t="str">
        <f t="shared" si="62"/>
        <v>Yes</v>
      </c>
      <c r="W1121" s="311" t="str">
        <f t="shared" si="60"/>
        <v>080316</v>
      </c>
    </row>
    <row r="1122" spans="1:23" ht="33" customHeight="1">
      <c r="A1122"/>
      <c r="B1122"/>
      <c r="C1122"/>
      <c r="D1122"/>
      <c r="E1122"/>
      <c r="F1122"/>
      <c r="G1122"/>
      <c r="I1122"/>
      <c r="J1122"/>
      <c r="K1122"/>
      <c r="L1122"/>
      <c r="M1122"/>
      <c r="N1122"/>
      <c r="O1122"/>
      <c r="Q1122" s="306" t="str">
        <f>'Look Up Values'!G277</f>
        <v>080317</v>
      </c>
      <c r="R1122" s="302" t="str">
        <f t="shared" si="61"/>
        <v>Yes</v>
      </c>
      <c r="S1122" s="296" t="str">
        <f t="shared" si="59"/>
        <v>080317</v>
      </c>
      <c r="T1122" s="229"/>
      <c r="U1122" s="312" t="str">
        <f>'Look Up Values'!G277</f>
        <v>080317</v>
      </c>
      <c r="V1122" s="302" t="str">
        <f t="shared" si="62"/>
        <v>Yes</v>
      </c>
      <c r="W1122" s="311" t="str">
        <f t="shared" si="60"/>
        <v>080317</v>
      </c>
    </row>
    <row r="1123" spans="1:23" ht="33" customHeight="1">
      <c r="A1123"/>
      <c r="B1123"/>
      <c r="C1123"/>
      <c r="D1123"/>
      <c r="E1123"/>
      <c r="F1123"/>
      <c r="G1123"/>
      <c r="I1123"/>
      <c r="J1123"/>
      <c r="K1123"/>
      <c r="L1123"/>
      <c r="M1123"/>
      <c r="N1123"/>
      <c r="O1123"/>
      <c r="Q1123" s="306" t="str">
        <f>'Look Up Values'!G278</f>
        <v>080318</v>
      </c>
      <c r="R1123" s="302" t="str">
        <f t="shared" si="61"/>
        <v>Yes</v>
      </c>
      <c r="S1123" s="296" t="str">
        <f t="shared" si="59"/>
        <v>080318</v>
      </c>
      <c r="T1123" s="229"/>
      <c r="U1123" s="312" t="str">
        <f>'Look Up Values'!G278</f>
        <v>080318</v>
      </c>
      <c r="V1123" s="302" t="str">
        <f t="shared" si="62"/>
        <v>Yes</v>
      </c>
      <c r="W1123" s="311" t="str">
        <f t="shared" si="60"/>
        <v>080318</v>
      </c>
    </row>
    <row r="1124" spans="1:23" ht="33" customHeight="1">
      <c r="A1124"/>
      <c r="B1124"/>
      <c r="C1124"/>
      <c r="D1124"/>
      <c r="E1124"/>
      <c r="F1124"/>
      <c r="G1124"/>
      <c r="I1124"/>
      <c r="J1124"/>
      <c r="K1124"/>
      <c r="L1124"/>
      <c r="M1124"/>
      <c r="N1124"/>
      <c r="O1124"/>
      <c r="Q1124" s="306" t="str">
        <f>'Look Up Values'!G279</f>
        <v>080319</v>
      </c>
      <c r="R1124" s="302" t="str">
        <f t="shared" si="61"/>
        <v>Yes</v>
      </c>
      <c r="S1124" s="296" t="str">
        <f t="shared" si="59"/>
        <v>080319</v>
      </c>
      <c r="T1124" s="229"/>
      <c r="U1124" s="312" t="str">
        <f>'Look Up Values'!G279</f>
        <v>080319</v>
      </c>
      <c r="V1124" s="302" t="str">
        <f t="shared" si="62"/>
        <v>Yes</v>
      </c>
      <c r="W1124" s="311" t="str">
        <f t="shared" si="60"/>
        <v>080319</v>
      </c>
    </row>
    <row r="1125" spans="1:23" ht="33" customHeight="1">
      <c r="A1125"/>
      <c r="B1125"/>
      <c r="C1125"/>
      <c r="D1125"/>
      <c r="E1125"/>
      <c r="F1125"/>
      <c r="G1125"/>
      <c r="I1125"/>
      <c r="J1125"/>
      <c r="K1125"/>
      <c r="L1125"/>
      <c r="M1125"/>
      <c r="N1125"/>
      <c r="O1125"/>
      <c r="Q1125" s="306" t="str">
        <f>'Look Up Values'!G280</f>
        <v>080399</v>
      </c>
      <c r="R1125" s="302" t="str">
        <f t="shared" si="61"/>
        <v>Yes</v>
      </c>
      <c r="S1125" s="296" t="str">
        <f t="shared" si="59"/>
        <v>080399</v>
      </c>
      <c r="T1125" s="229"/>
      <c r="U1125" s="312" t="str">
        <f>'Look Up Values'!G280</f>
        <v>080399</v>
      </c>
      <c r="V1125" s="302" t="str">
        <f t="shared" si="62"/>
        <v>Yes</v>
      </c>
      <c r="W1125" s="311" t="str">
        <f t="shared" si="60"/>
        <v>080399</v>
      </c>
    </row>
    <row r="1126" spans="1:23" ht="33" customHeight="1">
      <c r="A1126"/>
      <c r="B1126"/>
      <c r="C1126"/>
      <c r="D1126"/>
      <c r="E1126"/>
      <c r="F1126"/>
      <c r="G1126"/>
      <c r="I1126"/>
      <c r="J1126"/>
      <c r="K1126"/>
      <c r="L1126"/>
      <c r="M1126"/>
      <c r="N1126"/>
      <c r="O1126"/>
      <c r="Q1126" s="306" t="str">
        <f>'Look Up Values'!G281</f>
        <v>080409</v>
      </c>
      <c r="R1126" s="302" t="str">
        <f t="shared" si="61"/>
        <v>Yes</v>
      </c>
      <c r="S1126" s="296" t="str">
        <f t="shared" si="59"/>
        <v>080409</v>
      </c>
      <c r="T1126" s="229"/>
      <c r="U1126" s="312" t="str">
        <f>'Look Up Values'!G281</f>
        <v>080409</v>
      </c>
      <c r="V1126" s="302" t="str">
        <f t="shared" si="62"/>
        <v>Yes</v>
      </c>
      <c r="W1126" s="311" t="str">
        <f t="shared" si="60"/>
        <v>080409</v>
      </c>
    </row>
    <row r="1127" spans="1:23" ht="33" customHeight="1">
      <c r="A1127"/>
      <c r="B1127"/>
      <c r="C1127"/>
      <c r="D1127"/>
      <c r="E1127"/>
      <c r="F1127"/>
      <c r="G1127"/>
      <c r="I1127"/>
      <c r="J1127"/>
      <c r="K1127"/>
      <c r="L1127"/>
      <c r="M1127"/>
      <c r="N1127"/>
      <c r="O1127"/>
      <c r="Q1127" s="306" t="str">
        <f>'Look Up Values'!G282</f>
        <v>080410</v>
      </c>
      <c r="R1127" s="302" t="str">
        <f t="shared" si="61"/>
        <v>Yes</v>
      </c>
      <c r="S1127" s="296" t="str">
        <f t="shared" si="59"/>
        <v>080410</v>
      </c>
      <c r="T1127" s="229"/>
      <c r="U1127" s="312" t="str">
        <f>'Look Up Values'!G282</f>
        <v>080410</v>
      </c>
      <c r="V1127" s="302" t="str">
        <f t="shared" si="62"/>
        <v>Yes</v>
      </c>
      <c r="W1127" s="311" t="str">
        <f t="shared" si="60"/>
        <v>080410</v>
      </c>
    </row>
    <row r="1128" spans="1:23" ht="33" customHeight="1">
      <c r="A1128"/>
      <c r="B1128"/>
      <c r="C1128"/>
      <c r="D1128"/>
      <c r="E1128"/>
      <c r="F1128"/>
      <c r="G1128"/>
      <c r="I1128"/>
      <c r="J1128"/>
      <c r="K1128"/>
      <c r="L1128"/>
      <c r="M1128"/>
      <c r="N1128"/>
      <c r="O1128"/>
      <c r="Q1128" s="306" t="str">
        <f>'Look Up Values'!G283</f>
        <v>080411</v>
      </c>
      <c r="R1128" s="302" t="str">
        <f t="shared" si="61"/>
        <v>Yes</v>
      </c>
      <c r="S1128" s="296" t="str">
        <f t="shared" si="59"/>
        <v>080411</v>
      </c>
      <c r="T1128" s="229"/>
      <c r="U1128" s="312" t="str">
        <f>'Look Up Values'!G283</f>
        <v>080411</v>
      </c>
      <c r="V1128" s="302" t="str">
        <f t="shared" si="62"/>
        <v>Yes</v>
      </c>
      <c r="W1128" s="311" t="str">
        <f t="shared" si="60"/>
        <v>080411</v>
      </c>
    </row>
    <row r="1129" spans="1:23" ht="33" customHeight="1">
      <c r="A1129"/>
      <c r="B1129"/>
      <c r="C1129"/>
      <c r="D1129"/>
      <c r="E1129"/>
      <c r="F1129"/>
      <c r="G1129"/>
      <c r="I1129"/>
      <c r="J1129"/>
      <c r="K1129"/>
      <c r="L1129"/>
      <c r="M1129"/>
      <c r="N1129"/>
      <c r="O1129"/>
      <c r="Q1129" s="306" t="str">
        <f>'Look Up Values'!G284</f>
        <v>080412</v>
      </c>
      <c r="R1129" s="302" t="str">
        <f t="shared" si="61"/>
        <v>Yes</v>
      </c>
      <c r="S1129" s="296" t="str">
        <f t="shared" si="59"/>
        <v>080412</v>
      </c>
      <c r="T1129" s="229"/>
      <c r="U1129" s="312" t="str">
        <f>'Look Up Values'!G284</f>
        <v>080412</v>
      </c>
      <c r="V1129" s="302" t="str">
        <f t="shared" si="62"/>
        <v>Yes</v>
      </c>
      <c r="W1129" s="311" t="str">
        <f t="shared" si="60"/>
        <v>080412</v>
      </c>
    </row>
    <row r="1130" spans="1:23" ht="33" customHeight="1">
      <c r="A1130"/>
      <c r="B1130"/>
      <c r="C1130"/>
      <c r="D1130"/>
      <c r="E1130"/>
      <c r="F1130"/>
      <c r="G1130"/>
      <c r="I1130"/>
      <c r="J1130"/>
      <c r="K1130"/>
      <c r="L1130"/>
      <c r="M1130"/>
      <c r="N1130"/>
      <c r="O1130"/>
      <c r="Q1130" s="306" t="str">
        <f>'Look Up Values'!G285</f>
        <v>080413</v>
      </c>
      <c r="R1130" s="302" t="str">
        <f t="shared" si="61"/>
        <v>Yes</v>
      </c>
      <c r="S1130" s="296" t="str">
        <f t="shared" si="59"/>
        <v>080413</v>
      </c>
      <c r="T1130" s="229"/>
      <c r="U1130" s="312" t="str">
        <f>'Look Up Values'!G285</f>
        <v>080413</v>
      </c>
      <c r="V1130" s="302" t="str">
        <f t="shared" si="62"/>
        <v>Yes</v>
      </c>
      <c r="W1130" s="311" t="str">
        <f t="shared" si="60"/>
        <v>080413</v>
      </c>
    </row>
    <row r="1131" spans="1:23" ht="33" customHeight="1">
      <c r="A1131"/>
      <c r="B1131"/>
      <c r="C1131"/>
      <c r="D1131"/>
      <c r="E1131"/>
      <c r="F1131"/>
      <c r="G1131"/>
      <c r="I1131"/>
      <c r="J1131"/>
      <c r="K1131"/>
      <c r="L1131"/>
      <c r="M1131"/>
      <c r="N1131"/>
      <c r="O1131"/>
      <c r="Q1131" s="306" t="str">
        <f>'Look Up Values'!G286</f>
        <v>080414</v>
      </c>
      <c r="R1131" s="302" t="str">
        <f t="shared" si="61"/>
        <v>Yes</v>
      </c>
      <c r="S1131" s="296" t="str">
        <f t="shared" si="59"/>
        <v>080414</v>
      </c>
      <c r="T1131" s="229"/>
      <c r="U1131" s="312" t="str">
        <f>'Look Up Values'!G286</f>
        <v>080414</v>
      </c>
      <c r="V1131" s="302" t="str">
        <f t="shared" si="62"/>
        <v>Yes</v>
      </c>
      <c r="W1131" s="311" t="str">
        <f t="shared" si="60"/>
        <v>080414</v>
      </c>
    </row>
    <row r="1132" spans="1:23" ht="33" customHeight="1">
      <c r="A1132"/>
      <c r="B1132"/>
      <c r="C1132"/>
      <c r="D1132"/>
      <c r="E1132"/>
      <c r="F1132"/>
      <c r="G1132"/>
      <c r="I1132"/>
      <c r="J1132"/>
      <c r="K1132"/>
      <c r="L1132"/>
      <c r="M1132"/>
      <c r="N1132"/>
      <c r="O1132"/>
      <c r="Q1132" s="306" t="str">
        <f>'Look Up Values'!G287</f>
        <v>080415</v>
      </c>
      <c r="R1132" s="302" t="str">
        <f t="shared" si="61"/>
        <v>Yes</v>
      </c>
      <c r="S1132" s="296" t="str">
        <f t="shared" si="59"/>
        <v>080415</v>
      </c>
      <c r="T1132" s="229"/>
      <c r="U1132" s="312" t="str">
        <f>'Look Up Values'!G287</f>
        <v>080415</v>
      </c>
      <c r="V1132" s="302" t="str">
        <f t="shared" si="62"/>
        <v>Yes</v>
      </c>
      <c r="W1132" s="311" t="str">
        <f t="shared" si="60"/>
        <v>080415</v>
      </c>
    </row>
    <row r="1133" spans="1:23" ht="33" customHeight="1">
      <c r="A1133"/>
      <c r="B1133"/>
      <c r="C1133"/>
      <c r="D1133"/>
      <c r="E1133"/>
      <c r="F1133"/>
      <c r="G1133"/>
      <c r="I1133"/>
      <c r="J1133"/>
      <c r="K1133"/>
      <c r="L1133"/>
      <c r="M1133"/>
      <c r="N1133"/>
      <c r="O1133"/>
      <c r="Q1133" s="306" t="str">
        <f>'Look Up Values'!G288</f>
        <v>080416</v>
      </c>
      <c r="R1133" s="302" t="str">
        <f t="shared" si="61"/>
        <v>Yes</v>
      </c>
      <c r="S1133" s="296" t="str">
        <f t="shared" si="59"/>
        <v>080416</v>
      </c>
      <c r="T1133" s="229"/>
      <c r="U1133" s="312" t="str">
        <f>'Look Up Values'!G288</f>
        <v>080416</v>
      </c>
      <c r="V1133" s="302" t="str">
        <f t="shared" si="62"/>
        <v>Yes</v>
      </c>
      <c r="W1133" s="311" t="str">
        <f t="shared" si="60"/>
        <v>080416</v>
      </c>
    </row>
    <row r="1134" spans="1:23" ht="33" customHeight="1">
      <c r="A1134"/>
      <c r="B1134"/>
      <c r="C1134"/>
      <c r="D1134"/>
      <c r="E1134"/>
      <c r="F1134"/>
      <c r="G1134"/>
      <c r="I1134"/>
      <c r="J1134"/>
      <c r="K1134"/>
      <c r="L1134"/>
      <c r="M1134"/>
      <c r="N1134"/>
      <c r="O1134"/>
      <c r="Q1134" s="306" t="str">
        <f>'Look Up Values'!G289</f>
        <v>080417</v>
      </c>
      <c r="R1134" s="302" t="str">
        <f t="shared" si="61"/>
        <v>Yes</v>
      </c>
      <c r="S1134" s="296" t="str">
        <f t="shared" si="59"/>
        <v>080417</v>
      </c>
      <c r="T1134" s="229"/>
      <c r="U1134" s="312" t="str">
        <f>'Look Up Values'!G289</f>
        <v>080417</v>
      </c>
      <c r="V1134" s="302" t="str">
        <f t="shared" si="62"/>
        <v>Yes</v>
      </c>
      <c r="W1134" s="311" t="str">
        <f t="shared" si="60"/>
        <v>080417</v>
      </c>
    </row>
    <row r="1135" spans="1:23" ht="33" customHeight="1">
      <c r="A1135"/>
      <c r="B1135"/>
      <c r="C1135"/>
      <c r="D1135"/>
      <c r="E1135"/>
      <c r="F1135"/>
      <c r="G1135"/>
      <c r="I1135"/>
      <c r="J1135"/>
      <c r="K1135"/>
      <c r="L1135"/>
      <c r="M1135"/>
      <c r="N1135"/>
      <c r="O1135"/>
      <c r="Q1135" s="306" t="str">
        <f>'Look Up Values'!G290</f>
        <v>080499</v>
      </c>
      <c r="R1135" s="302" t="str">
        <f t="shared" si="61"/>
        <v>Yes</v>
      </c>
      <c r="S1135" s="296" t="str">
        <f t="shared" si="59"/>
        <v>080499</v>
      </c>
      <c r="T1135" s="229"/>
      <c r="U1135" s="312" t="str">
        <f>'Look Up Values'!G290</f>
        <v>080499</v>
      </c>
      <c r="V1135" s="302" t="str">
        <f t="shared" si="62"/>
        <v>Yes</v>
      </c>
      <c r="W1135" s="311" t="str">
        <f t="shared" si="60"/>
        <v>080499</v>
      </c>
    </row>
    <row r="1136" spans="1:23" ht="33" customHeight="1">
      <c r="A1136"/>
      <c r="B1136"/>
      <c r="C1136"/>
      <c r="D1136"/>
      <c r="E1136"/>
      <c r="F1136"/>
      <c r="G1136"/>
      <c r="I1136"/>
      <c r="J1136"/>
      <c r="K1136"/>
      <c r="L1136"/>
      <c r="M1136"/>
      <c r="N1136"/>
      <c r="O1136"/>
      <c r="Q1136" s="306" t="str">
        <f>'Look Up Values'!G291</f>
        <v>080501</v>
      </c>
      <c r="R1136" s="302" t="str">
        <f t="shared" si="61"/>
        <v>Yes</v>
      </c>
      <c r="S1136" s="296" t="str">
        <f t="shared" si="59"/>
        <v>080501</v>
      </c>
      <c r="T1136" s="229"/>
      <c r="U1136" s="312" t="str">
        <f>'Look Up Values'!G291</f>
        <v>080501</v>
      </c>
      <c r="V1136" s="302" t="str">
        <f t="shared" si="62"/>
        <v>Yes</v>
      </c>
      <c r="W1136" s="311" t="str">
        <f t="shared" si="60"/>
        <v>080501</v>
      </c>
    </row>
    <row r="1137" spans="1:23" ht="33" customHeight="1">
      <c r="A1137"/>
      <c r="B1137"/>
      <c r="C1137"/>
      <c r="D1137"/>
      <c r="E1137"/>
      <c r="F1137"/>
      <c r="G1137"/>
      <c r="I1137"/>
      <c r="J1137"/>
      <c r="K1137"/>
      <c r="L1137"/>
      <c r="M1137"/>
      <c r="N1137"/>
      <c r="O1137"/>
      <c r="Q1137" s="306" t="str">
        <f>'Look Up Values'!G292</f>
        <v>090101</v>
      </c>
      <c r="R1137" s="302" t="str">
        <f t="shared" si="61"/>
        <v>Yes</v>
      </c>
      <c r="S1137" s="296" t="str">
        <f t="shared" si="59"/>
        <v>090101</v>
      </c>
      <c r="T1137" s="229"/>
      <c r="U1137" s="312" t="str">
        <f>'Look Up Values'!G292</f>
        <v>090101</v>
      </c>
      <c r="V1137" s="302" t="str">
        <f t="shared" si="62"/>
        <v>Yes</v>
      </c>
      <c r="W1137" s="311" t="str">
        <f t="shared" si="60"/>
        <v>090101</v>
      </c>
    </row>
    <row r="1138" spans="1:23" ht="33" customHeight="1">
      <c r="A1138"/>
      <c r="B1138"/>
      <c r="C1138"/>
      <c r="D1138"/>
      <c r="E1138"/>
      <c r="F1138"/>
      <c r="G1138"/>
      <c r="I1138"/>
      <c r="J1138"/>
      <c r="K1138"/>
      <c r="L1138"/>
      <c r="M1138"/>
      <c r="N1138"/>
      <c r="O1138"/>
      <c r="Q1138" s="306" t="str">
        <f>'Look Up Values'!G293</f>
        <v>090102</v>
      </c>
      <c r="R1138" s="302" t="str">
        <f t="shared" si="61"/>
        <v>Yes</v>
      </c>
      <c r="S1138" s="296" t="str">
        <f t="shared" si="59"/>
        <v>090102</v>
      </c>
      <c r="T1138" s="229"/>
      <c r="U1138" s="312" t="str">
        <f>'Look Up Values'!G293</f>
        <v>090102</v>
      </c>
      <c r="V1138" s="302" t="str">
        <f t="shared" si="62"/>
        <v>Yes</v>
      </c>
      <c r="W1138" s="311" t="str">
        <f t="shared" si="60"/>
        <v>090102</v>
      </c>
    </row>
    <row r="1139" spans="1:23" ht="33" customHeight="1">
      <c r="A1139"/>
      <c r="B1139"/>
      <c r="C1139"/>
      <c r="D1139"/>
      <c r="E1139"/>
      <c r="F1139"/>
      <c r="G1139"/>
      <c r="I1139"/>
      <c r="J1139"/>
      <c r="K1139"/>
      <c r="L1139"/>
      <c r="M1139"/>
      <c r="N1139"/>
      <c r="O1139"/>
      <c r="Q1139" s="306" t="str">
        <f>'Look Up Values'!G294</f>
        <v>090103</v>
      </c>
      <c r="R1139" s="302" t="str">
        <f t="shared" si="61"/>
        <v>Yes</v>
      </c>
      <c r="S1139" s="296" t="str">
        <f t="shared" si="59"/>
        <v>090103</v>
      </c>
      <c r="T1139" s="229"/>
      <c r="U1139" s="312" t="str">
        <f>'Look Up Values'!G294</f>
        <v>090103</v>
      </c>
      <c r="V1139" s="302" t="str">
        <f t="shared" si="62"/>
        <v>Yes</v>
      </c>
      <c r="W1139" s="311" t="str">
        <f t="shared" si="60"/>
        <v>090103</v>
      </c>
    </row>
    <row r="1140" spans="1:23" ht="33" customHeight="1">
      <c r="A1140"/>
      <c r="B1140"/>
      <c r="C1140"/>
      <c r="D1140"/>
      <c r="E1140"/>
      <c r="F1140"/>
      <c r="G1140"/>
      <c r="I1140"/>
      <c r="J1140"/>
      <c r="K1140"/>
      <c r="L1140"/>
      <c r="M1140"/>
      <c r="N1140"/>
      <c r="O1140"/>
      <c r="Q1140" s="306" t="str">
        <f>'Look Up Values'!G295</f>
        <v>090104</v>
      </c>
      <c r="R1140" s="302" t="str">
        <f t="shared" si="61"/>
        <v>Yes</v>
      </c>
      <c r="S1140" s="296" t="str">
        <f t="shared" si="59"/>
        <v>090104</v>
      </c>
      <c r="T1140" s="229"/>
      <c r="U1140" s="312" t="str">
        <f>'Look Up Values'!G295</f>
        <v>090104</v>
      </c>
      <c r="V1140" s="302" t="str">
        <f t="shared" si="62"/>
        <v>Yes</v>
      </c>
      <c r="W1140" s="311" t="str">
        <f t="shared" si="60"/>
        <v>090104</v>
      </c>
    </row>
    <row r="1141" spans="1:23" ht="33" customHeight="1">
      <c r="A1141"/>
      <c r="B1141"/>
      <c r="C1141"/>
      <c r="D1141"/>
      <c r="E1141"/>
      <c r="F1141"/>
      <c r="G1141"/>
      <c r="I1141"/>
      <c r="J1141"/>
      <c r="K1141"/>
      <c r="L1141"/>
      <c r="M1141"/>
      <c r="N1141"/>
      <c r="O1141"/>
      <c r="Q1141" s="306" t="str">
        <f>'Look Up Values'!G296</f>
        <v>090105</v>
      </c>
      <c r="R1141" s="302" t="str">
        <f t="shared" si="61"/>
        <v>Yes</v>
      </c>
      <c r="S1141" s="296" t="str">
        <f t="shared" si="59"/>
        <v>090105</v>
      </c>
      <c r="T1141" s="229"/>
      <c r="U1141" s="312" t="str">
        <f>'Look Up Values'!G296</f>
        <v>090105</v>
      </c>
      <c r="V1141" s="302" t="str">
        <f t="shared" si="62"/>
        <v>Yes</v>
      </c>
      <c r="W1141" s="311" t="str">
        <f t="shared" si="60"/>
        <v>090105</v>
      </c>
    </row>
    <row r="1142" spans="1:23" ht="33" customHeight="1">
      <c r="A1142"/>
      <c r="B1142"/>
      <c r="C1142"/>
      <c r="D1142"/>
      <c r="E1142"/>
      <c r="F1142"/>
      <c r="G1142"/>
      <c r="I1142"/>
      <c r="J1142"/>
      <c r="K1142"/>
      <c r="L1142"/>
      <c r="M1142"/>
      <c r="N1142"/>
      <c r="O1142"/>
      <c r="Q1142" s="306" t="str">
        <f>'Look Up Values'!G297</f>
        <v>090106</v>
      </c>
      <c r="R1142" s="302" t="str">
        <f t="shared" si="61"/>
        <v>Yes</v>
      </c>
      <c r="S1142" s="296" t="str">
        <f t="shared" si="59"/>
        <v>090106</v>
      </c>
      <c r="T1142" s="229"/>
      <c r="U1142" s="312" t="str">
        <f>'Look Up Values'!G297</f>
        <v>090106</v>
      </c>
      <c r="V1142" s="302" t="str">
        <f t="shared" si="62"/>
        <v>Yes</v>
      </c>
      <c r="W1142" s="311" t="str">
        <f t="shared" si="60"/>
        <v>090106</v>
      </c>
    </row>
    <row r="1143" spans="1:23" ht="33" customHeight="1">
      <c r="A1143"/>
      <c r="B1143"/>
      <c r="C1143"/>
      <c r="D1143"/>
      <c r="E1143"/>
      <c r="F1143"/>
      <c r="G1143"/>
      <c r="I1143"/>
      <c r="J1143"/>
      <c r="K1143"/>
      <c r="L1143"/>
      <c r="M1143"/>
      <c r="N1143"/>
      <c r="O1143"/>
      <c r="Q1143" s="306" t="str">
        <f>'Look Up Values'!G298</f>
        <v>090107</v>
      </c>
      <c r="R1143" s="302" t="str">
        <f t="shared" si="61"/>
        <v>Yes</v>
      </c>
      <c r="S1143" s="296" t="str">
        <f t="shared" si="59"/>
        <v>090107</v>
      </c>
      <c r="T1143" s="229"/>
      <c r="U1143" s="312" t="str">
        <f>'Look Up Values'!G298</f>
        <v>090107</v>
      </c>
      <c r="V1143" s="302" t="str">
        <f t="shared" si="62"/>
        <v>Yes</v>
      </c>
      <c r="W1143" s="311" t="str">
        <f t="shared" si="60"/>
        <v>090107</v>
      </c>
    </row>
    <row r="1144" spans="1:23" ht="33" customHeight="1">
      <c r="A1144"/>
      <c r="B1144"/>
      <c r="C1144"/>
      <c r="D1144"/>
      <c r="E1144"/>
      <c r="F1144"/>
      <c r="G1144"/>
      <c r="I1144"/>
      <c r="J1144"/>
      <c r="K1144"/>
      <c r="L1144"/>
      <c r="M1144"/>
      <c r="N1144"/>
      <c r="O1144"/>
      <c r="Q1144" s="306" t="str">
        <f>'Look Up Values'!G299</f>
        <v>090108</v>
      </c>
      <c r="R1144" s="302" t="str">
        <f t="shared" si="61"/>
        <v>Yes</v>
      </c>
      <c r="S1144" s="296" t="str">
        <f t="shared" si="59"/>
        <v>090108</v>
      </c>
      <c r="T1144" s="229"/>
      <c r="U1144" s="312" t="str">
        <f>'Look Up Values'!G299</f>
        <v>090108</v>
      </c>
      <c r="V1144" s="302" t="str">
        <f t="shared" si="62"/>
        <v>Yes</v>
      </c>
      <c r="W1144" s="311" t="str">
        <f t="shared" si="60"/>
        <v>090108</v>
      </c>
    </row>
    <row r="1145" spans="1:23" ht="33" customHeight="1">
      <c r="A1145"/>
      <c r="B1145"/>
      <c r="C1145"/>
      <c r="D1145"/>
      <c r="E1145"/>
      <c r="F1145"/>
      <c r="G1145"/>
      <c r="I1145"/>
      <c r="J1145"/>
      <c r="K1145"/>
      <c r="L1145"/>
      <c r="M1145"/>
      <c r="N1145"/>
      <c r="O1145"/>
      <c r="Q1145" s="306" t="str">
        <f>'Look Up Values'!G300</f>
        <v>090110</v>
      </c>
      <c r="R1145" s="302" t="str">
        <f t="shared" si="61"/>
        <v>Yes</v>
      </c>
      <c r="S1145" s="296" t="str">
        <f t="shared" si="59"/>
        <v>090110</v>
      </c>
      <c r="T1145" s="229"/>
      <c r="U1145" s="312" t="str">
        <f>'Look Up Values'!G300</f>
        <v>090110</v>
      </c>
      <c r="V1145" s="302" t="str">
        <f t="shared" si="62"/>
        <v>Yes</v>
      </c>
      <c r="W1145" s="311" t="str">
        <f t="shared" si="60"/>
        <v>090110</v>
      </c>
    </row>
    <row r="1146" spans="1:23" ht="33" customHeight="1">
      <c r="A1146"/>
      <c r="B1146"/>
      <c r="C1146"/>
      <c r="D1146"/>
      <c r="E1146"/>
      <c r="F1146"/>
      <c r="G1146"/>
      <c r="I1146"/>
      <c r="J1146"/>
      <c r="K1146"/>
      <c r="L1146"/>
      <c r="M1146"/>
      <c r="N1146"/>
      <c r="O1146"/>
      <c r="Q1146" s="306" t="str">
        <f>'Look Up Values'!G301</f>
        <v>090111</v>
      </c>
      <c r="R1146" s="302" t="str">
        <f t="shared" si="61"/>
        <v>Yes</v>
      </c>
      <c r="S1146" s="296" t="str">
        <f t="shared" si="59"/>
        <v>090111</v>
      </c>
      <c r="T1146" s="229"/>
      <c r="U1146" s="312" t="str">
        <f>'Look Up Values'!G301</f>
        <v>090111</v>
      </c>
      <c r="V1146" s="302" t="str">
        <f t="shared" si="62"/>
        <v>Yes</v>
      </c>
      <c r="W1146" s="311" t="str">
        <f t="shared" si="60"/>
        <v>090111</v>
      </c>
    </row>
    <row r="1147" spans="1:23" ht="33" customHeight="1">
      <c r="A1147"/>
      <c r="B1147"/>
      <c r="C1147"/>
      <c r="D1147"/>
      <c r="E1147"/>
      <c r="F1147"/>
      <c r="G1147"/>
      <c r="I1147"/>
      <c r="J1147"/>
      <c r="K1147"/>
      <c r="L1147"/>
      <c r="M1147"/>
      <c r="N1147"/>
      <c r="O1147"/>
      <c r="Q1147" s="306" t="str">
        <f>'Look Up Values'!G302</f>
        <v>090112</v>
      </c>
      <c r="R1147" s="302" t="str">
        <f t="shared" si="61"/>
        <v>Yes</v>
      </c>
      <c r="S1147" s="296" t="str">
        <f t="shared" si="59"/>
        <v>090112</v>
      </c>
      <c r="T1147" s="229"/>
      <c r="U1147" s="312" t="str">
        <f>'Look Up Values'!G302</f>
        <v>090112</v>
      </c>
      <c r="V1147" s="302" t="str">
        <f t="shared" si="62"/>
        <v>Yes</v>
      </c>
      <c r="W1147" s="311" t="str">
        <f t="shared" si="60"/>
        <v>090112</v>
      </c>
    </row>
    <row r="1148" spans="1:23" ht="33" customHeight="1">
      <c r="A1148"/>
      <c r="B1148"/>
      <c r="C1148"/>
      <c r="D1148"/>
      <c r="E1148"/>
      <c r="F1148"/>
      <c r="G1148"/>
      <c r="I1148"/>
      <c r="J1148"/>
      <c r="K1148"/>
      <c r="L1148"/>
      <c r="M1148"/>
      <c r="N1148"/>
      <c r="O1148"/>
      <c r="Q1148" s="306" t="str">
        <f>'Look Up Values'!G303</f>
        <v>090113</v>
      </c>
      <c r="R1148" s="302" t="str">
        <f t="shared" si="61"/>
        <v>Yes</v>
      </c>
      <c r="S1148" s="296" t="str">
        <f t="shared" si="59"/>
        <v>090113</v>
      </c>
      <c r="T1148" s="229"/>
      <c r="U1148" s="312" t="str">
        <f>'Look Up Values'!G303</f>
        <v>090113</v>
      </c>
      <c r="V1148" s="302" t="str">
        <f t="shared" si="62"/>
        <v>Yes</v>
      </c>
      <c r="W1148" s="311" t="str">
        <f t="shared" si="60"/>
        <v>090113</v>
      </c>
    </row>
    <row r="1149" spans="1:23" ht="33" customHeight="1">
      <c r="A1149"/>
      <c r="B1149"/>
      <c r="C1149"/>
      <c r="D1149"/>
      <c r="E1149"/>
      <c r="F1149"/>
      <c r="G1149"/>
      <c r="I1149"/>
      <c r="J1149"/>
      <c r="K1149"/>
      <c r="L1149"/>
      <c r="M1149"/>
      <c r="N1149"/>
      <c r="O1149"/>
      <c r="Q1149" s="306" t="str">
        <f>'Look Up Values'!G304</f>
        <v>090199</v>
      </c>
      <c r="R1149" s="302" t="str">
        <f t="shared" si="61"/>
        <v>Yes</v>
      </c>
      <c r="S1149" s="296" t="str">
        <f t="shared" si="59"/>
        <v>090199</v>
      </c>
      <c r="T1149" s="229"/>
      <c r="U1149" s="312" t="str">
        <f>'Look Up Values'!G304</f>
        <v>090199</v>
      </c>
      <c r="V1149" s="302" t="str">
        <f t="shared" si="62"/>
        <v>Yes</v>
      </c>
      <c r="W1149" s="311" t="str">
        <f t="shared" si="60"/>
        <v>090199</v>
      </c>
    </row>
    <row r="1150" spans="1:23" ht="33" customHeight="1">
      <c r="A1150"/>
      <c r="B1150"/>
      <c r="C1150"/>
      <c r="D1150"/>
      <c r="E1150"/>
      <c r="F1150"/>
      <c r="G1150"/>
      <c r="I1150"/>
      <c r="J1150"/>
      <c r="K1150"/>
      <c r="L1150"/>
      <c r="M1150"/>
      <c r="N1150"/>
      <c r="O1150"/>
      <c r="Q1150" s="306" t="str">
        <f>'Look Up Values'!G305</f>
        <v>100101</v>
      </c>
      <c r="R1150" s="302" t="str">
        <f t="shared" si="61"/>
        <v>Yes</v>
      </c>
      <c r="S1150" s="296" t="str">
        <f t="shared" si="59"/>
        <v>100101</v>
      </c>
      <c r="T1150" s="229"/>
      <c r="U1150" s="312" t="str">
        <f>'Look Up Values'!G305</f>
        <v>100101</v>
      </c>
      <c r="V1150" s="302" t="str">
        <f t="shared" si="62"/>
        <v>Yes</v>
      </c>
      <c r="W1150" s="311" t="str">
        <f t="shared" si="60"/>
        <v>100101</v>
      </c>
    </row>
    <row r="1151" spans="1:23" ht="33" customHeight="1">
      <c r="A1151"/>
      <c r="B1151"/>
      <c r="C1151"/>
      <c r="D1151"/>
      <c r="E1151"/>
      <c r="F1151"/>
      <c r="G1151"/>
      <c r="I1151"/>
      <c r="J1151"/>
      <c r="K1151"/>
      <c r="L1151"/>
      <c r="M1151"/>
      <c r="N1151"/>
      <c r="O1151"/>
      <c r="Q1151" s="306" t="str">
        <f>'Look Up Values'!G306</f>
        <v>100102</v>
      </c>
      <c r="R1151" s="302" t="str">
        <f t="shared" si="61"/>
        <v>Yes</v>
      </c>
      <c r="S1151" s="296" t="str">
        <f t="shared" si="59"/>
        <v>100102</v>
      </c>
      <c r="T1151" s="229"/>
      <c r="U1151" s="312" t="str">
        <f>'Look Up Values'!G306</f>
        <v>100102</v>
      </c>
      <c r="V1151" s="302" t="str">
        <f t="shared" si="62"/>
        <v>Yes</v>
      </c>
      <c r="W1151" s="311" t="str">
        <f t="shared" si="60"/>
        <v>100102</v>
      </c>
    </row>
    <row r="1152" spans="1:23" ht="33" customHeight="1">
      <c r="A1152"/>
      <c r="B1152"/>
      <c r="C1152"/>
      <c r="D1152"/>
      <c r="E1152"/>
      <c r="F1152"/>
      <c r="G1152"/>
      <c r="I1152"/>
      <c r="J1152"/>
      <c r="K1152"/>
      <c r="L1152"/>
      <c r="M1152"/>
      <c r="N1152"/>
      <c r="O1152"/>
      <c r="Q1152" s="306" t="str">
        <f>'Look Up Values'!G307</f>
        <v>100103</v>
      </c>
      <c r="R1152" s="302" t="str">
        <f t="shared" si="61"/>
        <v>Yes</v>
      </c>
      <c r="S1152" s="296" t="str">
        <f t="shared" si="59"/>
        <v>100103</v>
      </c>
      <c r="T1152" s="229"/>
      <c r="U1152" s="312" t="str">
        <f>'Look Up Values'!G307</f>
        <v>100103</v>
      </c>
      <c r="V1152" s="302" t="str">
        <f t="shared" si="62"/>
        <v>Yes</v>
      </c>
      <c r="W1152" s="311" t="str">
        <f t="shared" si="60"/>
        <v>100103</v>
      </c>
    </row>
    <row r="1153" spans="1:23" ht="33" customHeight="1">
      <c r="A1153"/>
      <c r="B1153"/>
      <c r="C1153"/>
      <c r="D1153"/>
      <c r="E1153"/>
      <c r="F1153"/>
      <c r="G1153"/>
      <c r="I1153"/>
      <c r="J1153"/>
      <c r="K1153"/>
      <c r="L1153"/>
      <c r="M1153"/>
      <c r="N1153"/>
      <c r="O1153"/>
      <c r="Q1153" s="306" t="str">
        <f>'Look Up Values'!G308</f>
        <v>100104</v>
      </c>
      <c r="R1153" s="302" t="str">
        <f t="shared" si="61"/>
        <v>Yes</v>
      </c>
      <c r="S1153" s="296" t="str">
        <f t="shared" si="59"/>
        <v>100104</v>
      </c>
      <c r="T1153" s="229"/>
      <c r="U1153" s="312" t="str">
        <f>'Look Up Values'!G308</f>
        <v>100104</v>
      </c>
      <c r="V1153" s="302" t="str">
        <f t="shared" si="62"/>
        <v>Yes</v>
      </c>
      <c r="W1153" s="311" t="str">
        <f t="shared" si="60"/>
        <v>100104</v>
      </c>
    </row>
    <row r="1154" spans="1:23" ht="33" customHeight="1">
      <c r="A1154"/>
      <c r="B1154"/>
      <c r="C1154"/>
      <c r="D1154"/>
      <c r="E1154"/>
      <c r="F1154"/>
      <c r="G1154"/>
      <c r="I1154"/>
      <c r="J1154"/>
      <c r="K1154"/>
      <c r="L1154"/>
      <c r="M1154"/>
      <c r="N1154"/>
      <c r="O1154"/>
      <c r="Q1154" s="306" t="str">
        <f>'Look Up Values'!G309</f>
        <v>100105</v>
      </c>
      <c r="R1154" s="302" t="str">
        <f t="shared" si="61"/>
        <v>Yes</v>
      </c>
      <c r="S1154" s="296" t="str">
        <f t="shared" si="59"/>
        <v>100105</v>
      </c>
      <c r="T1154" s="229"/>
      <c r="U1154" s="312" t="str">
        <f>'Look Up Values'!G309</f>
        <v>100105</v>
      </c>
      <c r="V1154" s="302" t="str">
        <f t="shared" si="62"/>
        <v>Yes</v>
      </c>
      <c r="W1154" s="311" t="str">
        <f t="shared" si="60"/>
        <v>100105</v>
      </c>
    </row>
    <row r="1155" spans="1:23" ht="33" customHeight="1">
      <c r="A1155"/>
      <c r="B1155"/>
      <c r="C1155"/>
      <c r="D1155"/>
      <c r="E1155"/>
      <c r="F1155"/>
      <c r="G1155"/>
      <c r="I1155"/>
      <c r="J1155"/>
      <c r="K1155"/>
      <c r="L1155"/>
      <c r="M1155"/>
      <c r="N1155"/>
      <c r="O1155"/>
      <c r="Q1155" s="306" t="str">
        <f>'Look Up Values'!G310</f>
        <v>100107</v>
      </c>
      <c r="R1155" s="302" t="str">
        <f t="shared" si="61"/>
        <v>Yes</v>
      </c>
      <c r="S1155" s="296" t="str">
        <f t="shared" si="59"/>
        <v>100107</v>
      </c>
      <c r="T1155" s="229"/>
      <c r="U1155" s="312" t="str">
        <f>'Look Up Values'!G310</f>
        <v>100107</v>
      </c>
      <c r="V1155" s="302" t="str">
        <f t="shared" si="62"/>
        <v>Yes</v>
      </c>
      <c r="W1155" s="311" t="str">
        <f t="shared" si="60"/>
        <v>100107</v>
      </c>
    </row>
    <row r="1156" spans="1:23" ht="33" customHeight="1">
      <c r="A1156"/>
      <c r="B1156"/>
      <c r="C1156"/>
      <c r="D1156"/>
      <c r="E1156"/>
      <c r="F1156"/>
      <c r="G1156"/>
      <c r="I1156"/>
      <c r="J1156"/>
      <c r="K1156"/>
      <c r="L1156"/>
      <c r="M1156"/>
      <c r="N1156"/>
      <c r="O1156"/>
      <c r="Q1156" s="306" t="str">
        <f>'Look Up Values'!G311</f>
        <v>100109</v>
      </c>
      <c r="R1156" s="302" t="str">
        <f t="shared" si="61"/>
        <v>Yes</v>
      </c>
      <c r="S1156" s="296" t="str">
        <f t="shared" si="59"/>
        <v>100109</v>
      </c>
      <c r="T1156" s="229"/>
      <c r="U1156" s="312" t="str">
        <f>'Look Up Values'!G311</f>
        <v>100109</v>
      </c>
      <c r="V1156" s="302" t="str">
        <f t="shared" si="62"/>
        <v>Yes</v>
      </c>
      <c r="W1156" s="311" t="str">
        <f t="shared" si="60"/>
        <v>100109</v>
      </c>
    </row>
    <row r="1157" spans="1:23" ht="33" customHeight="1">
      <c r="A1157"/>
      <c r="B1157"/>
      <c r="C1157"/>
      <c r="D1157"/>
      <c r="E1157"/>
      <c r="F1157"/>
      <c r="G1157"/>
      <c r="I1157"/>
      <c r="J1157"/>
      <c r="K1157"/>
      <c r="L1157"/>
      <c r="M1157"/>
      <c r="N1157"/>
      <c r="O1157"/>
      <c r="Q1157" s="306" t="str">
        <f>'Look Up Values'!G312</f>
        <v>100113</v>
      </c>
      <c r="R1157" s="302" t="str">
        <f t="shared" si="61"/>
        <v>Yes</v>
      </c>
      <c r="S1157" s="296" t="str">
        <f t="shared" si="59"/>
        <v>100113</v>
      </c>
      <c r="T1157" s="229"/>
      <c r="U1157" s="312" t="str">
        <f>'Look Up Values'!G312</f>
        <v>100113</v>
      </c>
      <c r="V1157" s="302" t="str">
        <f t="shared" si="62"/>
        <v>Yes</v>
      </c>
      <c r="W1157" s="311" t="str">
        <f t="shared" si="60"/>
        <v>100113</v>
      </c>
    </row>
    <row r="1158" spans="1:23" ht="33" customHeight="1">
      <c r="A1158"/>
      <c r="B1158"/>
      <c r="C1158"/>
      <c r="D1158"/>
      <c r="E1158"/>
      <c r="F1158"/>
      <c r="G1158"/>
      <c r="I1158"/>
      <c r="J1158"/>
      <c r="K1158"/>
      <c r="L1158"/>
      <c r="M1158"/>
      <c r="N1158"/>
      <c r="O1158"/>
      <c r="Q1158" s="306" t="str">
        <f>'Look Up Values'!G313</f>
        <v>100114</v>
      </c>
      <c r="R1158" s="302" t="str">
        <f t="shared" si="61"/>
        <v>Yes</v>
      </c>
      <c r="S1158" s="296" t="str">
        <f t="shared" ref="S1158:S1221" si="63">IF(R1158="Yes",Q1158,"")</f>
        <v>100114</v>
      </c>
      <c r="T1158" s="229"/>
      <c r="U1158" s="312" t="str">
        <f>'Look Up Values'!G313</f>
        <v>100114</v>
      </c>
      <c r="V1158" s="302" t="str">
        <f t="shared" si="62"/>
        <v>Yes</v>
      </c>
      <c r="W1158" s="311" t="str">
        <f t="shared" ref="W1158:W1221" si="64">IF(V1158="Yes",U1158,"")</f>
        <v>100114</v>
      </c>
    </row>
    <row r="1159" spans="1:23" ht="33" customHeight="1">
      <c r="A1159"/>
      <c r="B1159"/>
      <c r="C1159"/>
      <c r="D1159"/>
      <c r="E1159"/>
      <c r="F1159"/>
      <c r="G1159"/>
      <c r="I1159"/>
      <c r="J1159"/>
      <c r="K1159"/>
      <c r="L1159"/>
      <c r="M1159"/>
      <c r="N1159"/>
      <c r="O1159"/>
      <c r="Q1159" s="306" t="str">
        <f>'Look Up Values'!G314</f>
        <v>100115</v>
      </c>
      <c r="R1159" s="302" t="str">
        <f t="shared" si="61"/>
        <v>Yes</v>
      </c>
      <c r="S1159" s="296" t="str">
        <f t="shared" si="63"/>
        <v>100115</v>
      </c>
      <c r="T1159" s="229"/>
      <c r="U1159" s="312" t="str">
        <f>'Look Up Values'!G314</f>
        <v>100115</v>
      </c>
      <c r="V1159" s="302" t="str">
        <f t="shared" si="62"/>
        <v>Yes</v>
      </c>
      <c r="W1159" s="311" t="str">
        <f t="shared" si="64"/>
        <v>100115</v>
      </c>
    </row>
    <row r="1160" spans="1:23" ht="33" customHeight="1">
      <c r="A1160"/>
      <c r="B1160"/>
      <c r="C1160"/>
      <c r="D1160"/>
      <c r="E1160"/>
      <c r="F1160"/>
      <c r="G1160"/>
      <c r="I1160"/>
      <c r="J1160"/>
      <c r="K1160"/>
      <c r="L1160"/>
      <c r="M1160"/>
      <c r="N1160"/>
      <c r="O1160"/>
      <c r="Q1160" s="306" t="str">
        <f>'Look Up Values'!G315</f>
        <v>100116</v>
      </c>
      <c r="R1160" s="302" t="str">
        <f t="shared" si="61"/>
        <v>Yes</v>
      </c>
      <c r="S1160" s="296" t="str">
        <f t="shared" si="63"/>
        <v>100116</v>
      </c>
      <c r="T1160" s="229"/>
      <c r="U1160" s="312" t="str">
        <f>'Look Up Values'!G315</f>
        <v>100116</v>
      </c>
      <c r="V1160" s="302" t="str">
        <f t="shared" si="62"/>
        <v>Yes</v>
      </c>
      <c r="W1160" s="311" t="str">
        <f t="shared" si="64"/>
        <v>100116</v>
      </c>
    </row>
    <row r="1161" spans="1:23" ht="33" customHeight="1">
      <c r="A1161"/>
      <c r="B1161"/>
      <c r="C1161"/>
      <c r="D1161"/>
      <c r="E1161"/>
      <c r="F1161"/>
      <c r="G1161"/>
      <c r="I1161"/>
      <c r="J1161"/>
      <c r="K1161"/>
      <c r="L1161"/>
      <c r="M1161"/>
      <c r="N1161"/>
      <c r="O1161"/>
      <c r="Q1161" s="306" t="str">
        <f>'Look Up Values'!G316</f>
        <v>100117</v>
      </c>
      <c r="R1161" s="302" t="str">
        <f t="shared" si="61"/>
        <v>Yes</v>
      </c>
      <c r="S1161" s="296" t="str">
        <f t="shared" si="63"/>
        <v>100117</v>
      </c>
      <c r="T1161" s="229"/>
      <c r="U1161" s="312" t="str">
        <f>'Look Up Values'!G316</f>
        <v>100117</v>
      </c>
      <c r="V1161" s="302" t="str">
        <f t="shared" si="62"/>
        <v>Yes</v>
      </c>
      <c r="W1161" s="311" t="str">
        <f t="shared" si="64"/>
        <v>100117</v>
      </c>
    </row>
    <row r="1162" spans="1:23" ht="33" customHeight="1">
      <c r="A1162"/>
      <c r="B1162"/>
      <c r="C1162"/>
      <c r="D1162"/>
      <c r="E1162"/>
      <c r="F1162"/>
      <c r="G1162"/>
      <c r="I1162"/>
      <c r="J1162"/>
      <c r="K1162"/>
      <c r="L1162"/>
      <c r="M1162"/>
      <c r="N1162"/>
      <c r="O1162"/>
      <c r="Q1162" s="306" t="str">
        <f>'Look Up Values'!G317</f>
        <v>100118</v>
      </c>
      <c r="R1162" s="302" t="str">
        <f t="shared" si="61"/>
        <v>Yes</v>
      </c>
      <c r="S1162" s="296" t="str">
        <f t="shared" si="63"/>
        <v>100118</v>
      </c>
      <c r="T1162" s="229"/>
      <c r="U1162" s="312" t="str">
        <f>'Look Up Values'!G317</f>
        <v>100118</v>
      </c>
      <c r="V1162" s="302" t="str">
        <f t="shared" si="62"/>
        <v>Yes</v>
      </c>
      <c r="W1162" s="311" t="str">
        <f t="shared" si="64"/>
        <v>100118</v>
      </c>
    </row>
    <row r="1163" spans="1:23" ht="33" customHeight="1">
      <c r="A1163"/>
      <c r="B1163"/>
      <c r="C1163"/>
      <c r="D1163"/>
      <c r="E1163"/>
      <c r="F1163"/>
      <c r="G1163"/>
      <c r="I1163"/>
      <c r="J1163"/>
      <c r="K1163"/>
      <c r="L1163"/>
      <c r="M1163"/>
      <c r="N1163"/>
      <c r="O1163"/>
      <c r="Q1163" s="306" t="str">
        <f>'Look Up Values'!G318</f>
        <v>100119</v>
      </c>
      <c r="R1163" s="302" t="str">
        <f t="shared" si="61"/>
        <v>Yes</v>
      </c>
      <c r="S1163" s="296" t="str">
        <f t="shared" si="63"/>
        <v>100119</v>
      </c>
      <c r="T1163" s="229"/>
      <c r="U1163" s="312" t="str">
        <f>'Look Up Values'!G318</f>
        <v>100119</v>
      </c>
      <c r="V1163" s="302" t="str">
        <f t="shared" si="62"/>
        <v>Yes</v>
      </c>
      <c r="W1163" s="311" t="str">
        <f t="shared" si="64"/>
        <v>100119</v>
      </c>
    </row>
    <row r="1164" spans="1:23" ht="33" customHeight="1">
      <c r="A1164"/>
      <c r="B1164"/>
      <c r="C1164"/>
      <c r="D1164"/>
      <c r="E1164"/>
      <c r="F1164"/>
      <c r="G1164"/>
      <c r="I1164"/>
      <c r="J1164"/>
      <c r="K1164"/>
      <c r="L1164"/>
      <c r="M1164"/>
      <c r="N1164"/>
      <c r="O1164"/>
      <c r="Q1164" s="306" t="str">
        <f>'Look Up Values'!G319</f>
        <v>100120</v>
      </c>
      <c r="R1164" s="302" t="str">
        <f t="shared" si="61"/>
        <v>Yes</v>
      </c>
      <c r="S1164" s="296" t="str">
        <f t="shared" si="63"/>
        <v>100120</v>
      </c>
      <c r="T1164" s="229"/>
      <c r="U1164" s="312" t="str">
        <f>'Look Up Values'!G319</f>
        <v>100120</v>
      </c>
      <c r="V1164" s="302" t="str">
        <f t="shared" si="62"/>
        <v>Yes</v>
      </c>
      <c r="W1164" s="311" t="str">
        <f t="shared" si="64"/>
        <v>100120</v>
      </c>
    </row>
    <row r="1165" spans="1:23" ht="33" customHeight="1">
      <c r="A1165"/>
      <c r="B1165"/>
      <c r="C1165"/>
      <c r="D1165"/>
      <c r="E1165"/>
      <c r="F1165"/>
      <c r="G1165"/>
      <c r="I1165"/>
      <c r="J1165"/>
      <c r="K1165"/>
      <c r="L1165"/>
      <c r="M1165"/>
      <c r="N1165"/>
      <c r="O1165"/>
      <c r="Q1165" s="306" t="str">
        <f>'Look Up Values'!G320</f>
        <v>100121</v>
      </c>
      <c r="R1165" s="302" t="str">
        <f t="shared" si="61"/>
        <v>Yes</v>
      </c>
      <c r="S1165" s="296" t="str">
        <f t="shared" si="63"/>
        <v>100121</v>
      </c>
      <c r="T1165" s="229"/>
      <c r="U1165" s="312" t="str">
        <f>'Look Up Values'!G320</f>
        <v>100121</v>
      </c>
      <c r="V1165" s="302" t="str">
        <f t="shared" si="62"/>
        <v>Yes</v>
      </c>
      <c r="W1165" s="311" t="str">
        <f t="shared" si="64"/>
        <v>100121</v>
      </c>
    </row>
    <row r="1166" spans="1:23" ht="33" customHeight="1">
      <c r="A1166"/>
      <c r="B1166"/>
      <c r="C1166"/>
      <c r="D1166"/>
      <c r="E1166"/>
      <c r="F1166"/>
      <c r="G1166"/>
      <c r="I1166"/>
      <c r="J1166"/>
      <c r="K1166"/>
      <c r="L1166"/>
      <c r="M1166"/>
      <c r="N1166"/>
      <c r="O1166"/>
      <c r="Q1166" s="306" t="str">
        <f>'Look Up Values'!G321</f>
        <v>100122</v>
      </c>
      <c r="R1166" s="302" t="str">
        <f t="shared" si="61"/>
        <v>Yes</v>
      </c>
      <c r="S1166" s="296" t="str">
        <f t="shared" si="63"/>
        <v>100122</v>
      </c>
      <c r="T1166" s="229"/>
      <c r="U1166" s="312" t="str">
        <f>'Look Up Values'!G321</f>
        <v>100122</v>
      </c>
      <c r="V1166" s="302" t="str">
        <f t="shared" si="62"/>
        <v>Yes</v>
      </c>
      <c r="W1166" s="311" t="str">
        <f t="shared" si="64"/>
        <v>100122</v>
      </c>
    </row>
    <row r="1167" spans="1:23" ht="33" customHeight="1">
      <c r="A1167"/>
      <c r="B1167"/>
      <c r="C1167"/>
      <c r="D1167"/>
      <c r="E1167"/>
      <c r="F1167"/>
      <c r="G1167"/>
      <c r="I1167"/>
      <c r="J1167"/>
      <c r="K1167"/>
      <c r="L1167"/>
      <c r="M1167"/>
      <c r="N1167"/>
      <c r="O1167"/>
      <c r="Q1167" s="306" t="str">
        <f>'Look Up Values'!G322</f>
        <v>100123</v>
      </c>
      <c r="R1167" s="302" t="str">
        <f t="shared" si="61"/>
        <v>Yes</v>
      </c>
      <c r="S1167" s="296" t="str">
        <f t="shared" si="63"/>
        <v>100123</v>
      </c>
      <c r="T1167" s="229"/>
      <c r="U1167" s="312" t="str">
        <f>'Look Up Values'!G322</f>
        <v>100123</v>
      </c>
      <c r="V1167" s="302" t="str">
        <f t="shared" si="62"/>
        <v>Yes</v>
      </c>
      <c r="W1167" s="311" t="str">
        <f t="shared" si="64"/>
        <v>100123</v>
      </c>
    </row>
    <row r="1168" spans="1:23" ht="33" customHeight="1">
      <c r="A1168"/>
      <c r="B1168"/>
      <c r="C1168"/>
      <c r="D1168"/>
      <c r="E1168"/>
      <c r="F1168"/>
      <c r="G1168"/>
      <c r="I1168"/>
      <c r="J1168"/>
      <c r="K1168"/>
      <c r="L1168"/>
      <c r="M1168"/>
      <c r="N1168"/>
      <c r="O1168"/>
      <c r="Q1168" s="306" t="str">
        <f>'Look Up Values'!G323</f>
        <v>100124</v>
      </c>
      <c r="R1168" s="302" t="str">
        <f t="shared" ref="R1168:R1231" si="65">IFERROR(INDEX($R$5:$R$846,MATCH(U326,$U$5:$U$846,0)),"")</f>
        <v>Yes</v>
      </c>
      <c r="S1168" s="296" t="str">
        <f t="shared" si="63"/>
        <v>100124</v>
      </c>
      <c r="T1168" s="229"/>
      <c r="U1168" s="312" t="str">
        <f>'Look Up Values'!G323</f>
        <v>100124</v>
      </c>
      <c r="V1168" s="302" t="str">
        <f t="shared" ref="V1168:V1231" si="66">IFERROR(INDEX($V$5:$V$846,MATCH(W326,$W$5:$W$846,0)),"")</f>
        <v>Yes</v>
      </c>
      <c r="W1168" s="311" t="str">
        <f t="shared" si="64"/>
        <v>100124</v>
      </c>
    </row>
    <row r="1169" spans="1:23" ht="33" customHeight="1">
      <c r="A1169"/>
      <c r="B1169"/>
      <c r="C1169"/>
      <c r="D1169"/>
      <c r="E1169"/>
      <c r="F1169"/>
      <c r="G1169"/>
      <c r="I1169"/>
      <c r="J1169"/>
      <c r="K1169"/>
      <c r="L1169"/>
      <c r="M1169"/>
      <c r="N1169"/>
      <c r="O1169"/>
      <c r="Q1169" s="306" t="str">
        <f>'Look Up Values'!G324</f>
        <v>100125</v>
      </c>
      <c r="R1169" s="302" t="str">
        <f t="shared" si="65"/>
        <v>Yes</v>
      </c>
      <c r="S1169" s="296" t="str">
        <f t="shared" si="63"/>
        <v>100125</v>
      </c>
      <c r="T1169" s="229"/>
      <c r="U1169" s="312" t="str">
        <f>'Look Up Values'!G324</f>
        <v>100125</v>
      </c>
      <c r="V1169" s="302" t="str">
        <f t="shared" si="66"/>
        <v>Yes</v>
      </c>
      <c r="W1169" s="311" t="str">
        <f t="shared" si="64"/>
        <v>100125</v>
      </c>
    </row>
    <row r="1170" spans="1:23" ht="33" customHeight="1">
      <c r="A1170"/>
      <c r="B1170"/>
      <c r="C1170"/>
      <c r="D1170"/>
      <c r="E1170"/>
      <c r="F1170"/>
      <c r="G1170"/>
      <c r="I1170"/>
      <c r="J1170"/>
      <c r="K1170"/>
      <c r="L1170"/>
      <c r="M1170"/>
      <c r="N1170"/>
      <c r="O1170"/>
      <c r="Q1170" s="306" t="str">
        <f>'Look Up Values'!G325</f>
        <v>100126</v>
      </c>
      <c r="R1170" s="302" t="str">
        <f t="shared" si="65"/>
        <v>Yes</v>
      </c>
      <c r="S1170" s="296" t="str">
        <f t="shared" si="63"/>
        <v>100126</v>
      </c>
      <c r="T1170" s="229"/>
      <c r="U1170" s="312" t="str">
        <f>'Look Up Values'!G325</f>
        <v>100126</v>
      </c>
      <c r="V1170" s="302" t="str">
        <f t="shared" si="66"/>
        <v>Yes</v>
      </c>
      <c r="W1170" s="311" t="str">
        <f t="shared" si="64"/>
        <v>100126</v>
      </c>
    </row>
    <row r="1171" spans="1:23" ht="33" customHeight="1">
      <c r="A1171"/>
      <c r="B1171"/>
      <c r="C1171"/>
      <c r="D1171"/>
      <c r="E1171"/>
      <c r="F1171"/>
      <c r="G1171"/>
      <c r="I1171"/>
      <c r="J1171"/>
      <c r="K1171"/>
      <c r="L1171"/>
      <c r="M1171"/>
      <c r="N1171"/>
      <c r="O1171"/>
      <c r="Q1171" s="306" t="str">
        <f>'Look Up Values'!G326</f>
        <v>100199</v>
      </c>
      <c r="R1171" s="302" t="str">
        <f t="shared" si="65"/>
        <v>Yes</v>
      </c>
      <c r="S1171" s="296" t="str">
        <f t="shared" si="63"/>
        <v>100199</v>
      </c>
      <c r="T1171" s="229"/>
      <c r="U1171" s="312" t="str">
        <f>'Look Up Values'!G326</f>
        <v>100199</v>
      </c>
      <c r="V1171" s="302" t="str">
        <f t="shared" si="66"/>
        <v>Yes</v>
      </c>
      <c r="W1171" s="311" t="str">
        <f t="shared" si="64"/>
        <v>100199</v>
      </c>
    </row>
    <row r="1172" spans="1:23" ht="33" customHeight="1">
      <c r="A1172"/>
      <c r="B1172"/>
      <c r="C1172"/>
      <c r="D1172"/>
      <c r="E1172"/>
      <c r="F1172"/>
      <c r="G1172"/>
      <c r="I1172"/>
      <c r="J1172"/>
      <c r="K1172"/>
      <c r="L1172"/>
      <c r="M1172"/>
      <c r="N1172"/>
      <c r="O1172"/>
      <c r="Q1172" s="306" t="str">
        <f>'Look Up Values'!G327</f>
        <v>100201</v>
      </c>
      <c r="R1172" s="302" t="str">
        <f t="shared" si="65"/>
        <v>Yes</v>
      </c>
      <c r="S1172" s="296" t="str">
        <f t="shared" si="63"/>
        <v>100201</v>
      </c>
      <c r="T1172" s="229"/>
      <c r="U1172" s="312" t="str">
        <f>'Look Up Values'!G327</f>
        <v>100201</v>
      </c>
      <c r="V1172" s="302" t="str">
        <f t="shared" si="66"/>
        <v>Yes</v>
      </c>
      <c r="W1172" s="311" t="str">
        <f t="shared" si="64"/>
        <v>100201</v>
      </c>
    </row>
    <row r="1173" spans="1:23" ht="33" customHeight="1">
      <c r="A1173"/>
      <c r="B1173"/>
      <c r="C1173"/>
      <c r="D1173"/>
      <c r="E1173"/>
      <c r="F1173"/>
      <c r="G1173"/>
      <c r="I1173"/>
      <c r="J1173"/>
      <c r="K1173"/>
      <c r="L1173"/>
      <c r="M1173"/>
      <c r="N1173"/>
      <c r="O1173"/>
      <c r="Q1173" s="306" t="str">
        <f>'Look Up Values'!G328</f>
        <v>100202</v>
      </c>
      <c r="R1173" s="302" t="str">
        <f t="shared" si="65"/>
        <v>Yes</v>
      </c>
      <c r="S1173" s="296" t="str">
        <f t="shared" si="63"/>
        <v>100202</v>
      </c>
      <c r="T1173" s="229"/>
      <c r="U1173" s="312" t="str">
        <f>'Look Up Values'!G328</f>
        <v>100202</v>
      </c>
      <c r="V1173" s="302" t="str">
        <f t="shared" si="66"/>
        <v>Yes</v>
      </c>
      <c r="W1173" s="311" t="str">
        <f t="shared" si="64"/>
        <v>100202</v>
      </c>
    </row>
    <row r="1174" spans="1:23" ht="33" customHeight="1">
      <c r="A1174"/>
      <c r="B1174"/>
      <c r="C1174"/>
      <c r="D1174"/>
      <c r="E1174"/>
      <c r="F1174"/>
      <c r="G1174"/>
      <c r="I1174"/>
      <c r="J1174"/>
      <c r="K1174"/>
      <c r="L1174"/>
      <c r="M1174"/>
      <c r="N1174"/>
      <c r="O1174"/>
      <c r="Q1174" s="306" t="str">
        <f>'Look Up Values'!G329</f>
        <v>100207</v>
      </c>
      <c r="R1174" s="302" t="str">
        <f t="shared" si="65"/>
        <v>Yes</v>
      </c>
      <c r="S1174" s="296" t="str">
        <f t="shared" si="63"/>
        <v>100207</v>
      </c>
      <c r="T1174" s="229"/>
      <c r="U1174" s="312" t="str">
        <f>'Look Up Values'!G329</f>
        <v>100207</v>
      </c>
      <c r="V1174" s="302" t="str">
        <f t="shared" si="66"/>
        <v>Yes</v>
      </c>
      <c r="W1174" s="311" t="str">
        <f t="shared" si="64"/>
        <v>100207</v>
      </c>
    </row>
    <row r="1175" spans="1:23" ht="33" customHeight="1">
      <c r="A1175"/>
      <c r="B1175"/>
      <c r="C1175"/>
      <c r="D1175"/>
      <c r="E1175"/>
      <c r="F1175"/>
      <c r="G1175"/>
      <c r="I1175"/>
      <c r="J1175"/>
      <c r="K1175"/>
      <c r="L1175"/>
      <c r="M1175"/>
      <c r="N1175"/>
      <c r="O1175"/>
      <c r="Q1175" s="306" t="str">
        <f>'Look Up Values'!G330</f>
        <v>100208</v>
      </c>
      <c r="R1175" s="302" t="str">
        <f t="shared" si="65"/>
        <v>Yes</v>
      </c>
      <c r="S1175" s="296" t="str">
        <f t="shared" si="63"/>
        <v>100208</v>
      </c>
      <c r="T1175" s="229"/>
      <c r="U1175" s="312" t="str">
        <f>'Look Up Values'!G330</f>
        <v>100208</v>
      </c>
      <c r="V1175" s="302" t="str">
        <f t="shared" si="66"/>
        <v>Yes</v>
      </c>
      <c r="W1175" s="311" t="str">
        <f t="shared" si="64"/>
        <v>100208</v>
      </c>
    </row>
    <row r="1176" spans="1:23" ht="33" customHeight="1">
      <c r="A1176"/>
      <c r="B1176"/>
      <c r="C1176"/>
      <c r="D1176"/>
      <c r="E1176"/>
      <c r="F1176"/>
      <c r="G1176"/>
      <c r="I1176"/>
      <c r="J1176"/>
      <c r="K1176"/>
      <c r="L1176"/>
      <c r="M1176"/>
      <c r="N1176"/>
      <c r="O1176"/>
      <c r="Q1176" s="306" t="str">
        <f>'Look Up Values'!G331</f>
        <v>100210</v>
      </c>
      <c r="R1176" s="302" t="str">
        <f t="shared" si="65"/>
        <v>Yes</v>
      </c>
      <c r="S1176" s="296" t="str">
        <f t="shared" si="63"/>
        <v>100210</v>
      </c>
      <c r="T1176" s="229"/>
      <c r="U1176" s="312" t="str">
        <f>'Look Up Values'!G331</f>
        <v>100210</v>
      </c>
      <c r="V1176" s="302" t="str">
        <f t="shared" si="66"/>
        <v>Yes</v>
      </c>
      <c r="W1176" s="311" t="str">
        <f t="shared" si="64"/>
        <v>100210</v>
      </c>
    </row>
    <row r="1177" spans="1:23" ht="33" customHeight="1">
      <c r="A1177"/>
      <c r="B1177"/>
      <c r="C1177"/>
      <c r="D1177"/>
      <c r="E1177"/>
      <c r="F1177"/>
      <c r="G1177"/>
      <c r="I1177"/>
      <c r="J1177"/>
      <c r="K1177"/>
      <c r="L1177"/>
      <c r="M1177"/>
      <c r="N1177"/>
      <c r="O1177"/>
      <c r="Q1177" s="306" t="str">
        <f>'Look Up Values'!G332</f>
        <v>100211</v>
      </c>
      <c r="R1177" s="302" t="str">
        <f t="shared" si="65"/>
        <v>Yes</v>
      </c>
      <c r="S1177" s="296" t="str">
        <f t="shared" si="63"/>
        <v>100211</v>
      </c>
      <c r="T1177" s="229"/>
      <c r="U1177" s="312" t="str">
        <f>'Look Up Values'!G332</f>
        <v>100211</v>
      </c>
      <c r="V1177" s="302" t="str">
        <f t="shared" si="66"/>
        <v>Yes</v>
      </c>
      <c r="W1177" s="311" t="str">
        <f t="shared" si="64"/>
        <v>100211</v>
      </c>
    </row>
    <row r="1178" spans="1:23" ht="33" customHeight="1">
      <c r="A1178"/>
      <c r="B1178"/>
      <c r="C1178"/>
      <c r="D1178"/>
      <c r="E1178"/>
      <c r="F1178"/>
      <c r="G1178"/>
      <c r="I1178"/>
      <c r="J1178"/>
      <c r="K1178"/>
      <c r="L1178"/>
      <c r="M1178"/>
      <c r="N1178"/>
      <c r="O1178"/>
      <c r="Q1178" s="306" t="str">
        <f>'Look Up Values'!G333</f>
        <v>100212</v>
      </c>
      <c r="R1178" s="302" t="str">
        <f t="shared" si="65"/>
        <v>Yes</v>
      </c>
      <c r="S1178" s="296" t="str">
        <f t="shared" si="63"/>
        <v>100212</v>
      </c>
      <c r="T1178" s="229"/>
      <c r="U1178" s="312" t="str">
        <f>'Look Up Values'!G333</f>
        <v>100212</v>
      </c>
      <c r="V1178" s="302" t="str">
        <f t="shared" si="66"/>
        <v>Yes</v>
      </c>
      <c r="W1178" s="311" t="str">
        <f t="shared" si="64"/>
        <v>100212</v>
      </c>
    </row>
    <row r="1179" spans="1:23" ht="33" customHeight="1">
      <c r="A1179"/>
      <c r="B1179"/>
      <c r="C1179"/>
      <c r="D1179"/>
      <c r="E1179"/>
      <c r="F1179"/>
      <c r="G1179"/>
      <c r="I1179"/>
      <c r="J1179"/>
      <c r="K1179"/>
      <c r="L1179"/>
      <c r="M1179"/>
      <c r="N1179"/>
      <c r="O1179"/>
      <c r="Q1179" s="306" t="str">
        <f>'Look Up Values'!G334</f>
        <v>100213</v>
      </c>
      <c r="R1179" s="302" t="str">
        <f t="shared" si="65"/>
        <v>Yes</v>
      </c>
      <c r="S1179" s="296" t="str">
        <f t="shared" si="63"/>
        <v>100213</v>
      </c>
      <c r="T1179" s="229"/>
      <c r="U1179" s="312" t="str">
        <f>'Look Up Values'!G334</f>
        <v>100213</v>
      </c>
      <c r="V1179" s="302" t="str">
        <f t="shared" si="66"/>
        <v>Yes</v>
      </c>
      <c r="W1179" s="311" t="str">
        <f t="shared" si="64"/>
        <v>100213</v>
      </c>
    </row>
    <row r="1180" spans="1:23" ht="33" customHeight="1">
      <c r="A1180"/>
      <c r="B1180"/>
      <c r="C1180"/>
      <c r="D1180"/>
      <c r="E1180"/>
      <c r="F1180"/>
      <c r="G1180"/>
      <c r="I1180"/>
      <c r="J1180"/>
      <c r="K1180"/>
      <c r="L1180"/>
      <c r="M1180"/>
      <c r="N1180"/>
      <c r="O1180"/>
      <c r="Q1180" s="306" t="str">
        <f>'Look Up Values'!G335</f>
        <v>100214</v>
      </c>
      <c r="R1180" s="302" t="str">
        <f t="shared" si="65"/>
        <v>Yes</v>
      </c>
      <c r="S1180" s="296" t="str">
        <f t="shared" si="63"/>
        <v>100214</v>
      </c>
      <c r="T1180" s="229"/>
      <c r="U1180" s="312" t="str">
        <f>'Look Up Values'!G335</f>
        <v>100214</v>
      </c>
      <c r="V1180" s="302" t="str">
        <f t="shared" si="66"/>
        <v>Yes</v>
      </c>
      <c r="W1180" s="311" t="str">
        <f t="shared" si="64"/>
        <v>100214</v>
      </c>
    </row>
    <row r="1181" spans="1:23" ht="33" customHeight="1">
      <c r="A1181"/>
      <c r="B1181"/>
      <c r="C1181"/>
      <c r="D1181"/>
      <c r="E1181"/>
      <c r="F1181"/>
      <c r="G1181"/>
      <c r="I1181"/>
      <c r="J1181"/>
      <c r="K1181"/>
      <c r="L1181"/>
      <c r="M1181"/>
      <c r="N1181"/>
      <c r="O1181"/>
      <c r="Q1181" s="306" t="str">
        <f>'Look Up Values'!G336</f>
        <v>100215</v>
      </c>
      <c r="R1181" s="302" t="str">
        <f t="shared" si="65"/>
        <v>Yes</v>
      </c>
      <c r="S1181" s="296" t="str">
        <f t="shared" si="63"/>
        <v>100215</v>
      </c>
      <c r="T1181" s="229"/>
      <c r="U1181" s="312" t="str">
        <f>'Look Up Values'!G336</f>
        <v>100215</v>
      </c>
      <c r="V1181" s="302" t="str">
        <f t="shared" si="66"/>
        <v>Yes</v>
      </c>
      <c r="W1181" s="311" t="str">
        <f t="shared" si="64"/>
        <v>100215</v>
      </c>
    </row>
    <row r="1182" spans="1:23" ht="33" customHeight="1">
      <c r="A1182"/>
      <c r="B1182"/>
      <c r="C1182"/>
      <c r="D1182"/>
      <c r="E1182"/>
      <c r="F1182"/>
      <c r="G1182"/>
      <c r="I1182"/>
      <c r="J1182"/>
      <c r="K1182"/>
      <c r="L1182"/>
      <c r="M1182"/>
      <c r="N1182"/>
      <c r="O1182"/>
      <c r="Q1182" s="306" t="str">
        <f>'Look Up Values'!G337</f>
        <v>100299</v>
      </c>
      <c r="R1182" s="302" t="str">
        <f t="shared" si="65"/>
        <v>Yes</v>
      </c>
      <c r="S1182" s="296" t="str">
        <f t="shared" si="63"/>
        <v>100299</v>
      </c>
      <c r="T1182" s="229"/>
      <c r="U1182" s="312" t="str">
        <f>'Look Up Values'!G337</f>
        <v>100299</v>
      </c>
      <c r="V1182" s="302" t="str">
        <f t="shared" si="66"/>
        <v>Yes</v>
      </c>
      <c r="W1182" s="311" t="str">
        <f t="shared" si="64"/>
        <v>100299</v>
      </c>
    </row>
    <row r="1183" spans="1:23" ht="33" customHeight="1">
      <c r="A1183"/>
      <c r="B1183"/>
      <c r="C1183"/>
      <c r="D1183"/>
      <c r="E1183"/>
      <c r="F1183"/>
      <c r="G1183"/>
      <c r="I1183"/>
      <c r="J1183"/>
      <c r="K1183"/>
      <c r="L1183"/>
      <c r="M1183"/>
      <c r="N1183"/>
      <c r="O1183"/>
      <c r="Q1183" s="306" t="str">
        <f>'Look Up Values'!G338</f>
        <v>100302</v>
      </c>
      <c r="R1183" s="302" t="str">
        <f t="shared" si="65"/>
        <v>Yes</v>
      </c>
      <c r="S1183" s="296" t="str">
        <f t="shared" si="63"/>
        <v>100302</v>
      </c>
      <c r="T1183" s="229"/>
      <c r="U1183" s="312" t="str">
        <f>'Look Up Values'!G338</f>
        <v>100302</v>
      </c>
      <c r="V1183" s="302" t="str">
        <f t="shared" si="66"/>
        <v>Yes</v>
      </c>
      <c r="W1183" s="311" t="str">
        <f t="shared" si="64"/>
        <v>100302</v>
      </c>
    </row>
    <row r="1184" spans="1:23" ht="33" customHeight="1">
      <c r="A1184"/>
      <c r="B1184"/>
      <c r="C1184"/>
      <c r="D1184"/>
      <c r="E1184"/>
      <c r="F1184"/>
      <c r="G1184"/>
      <c r="I1184"/>
      <c r="J1184"/>
      <c r="K1184"/>
      <c r="L1184"/>
      <c r="M1184"/>
      <c r="N1184"/>
      <c r="O1184"/>
      <c r="Q1184" s="306" t="str">
        <f>'Look Up Values'!G339</f>
        <v>100304</v>
      </c>
      <c r="R1184" s="302" t="str">
        <f t="shared" si="65"/>
        <v>Yes</v>
      </c>
      <c r="S1184" s="296" t="str">
        <f t="shared" si="63"/>
        <v>100304</v>
      </c>
      <c r="T1184" s="229"/>
      <c r="U1184" s="312" t="str">
        <f>'Look Up Values'!G339</f>
        <v>100304</v>
      </c>
      <c r="V1184" s="302" t="str">
        <f t="shared" si="66"/>
        <v>Yes</v>
      </c>
      <c r="W1184" s="311" t="str">
        <f t="shared" si="64"/>
        <v>100304</v>
      </c>
    </row>
    <row r="1185" spans="1:23" ht="33" customHeight="1">
      <c r="A1185"/>
      <c r="B1185"/>
      <c r="C1185"/>
      <c r="D1185"/>
      <c r="E1185"/>
      <c r="F1185"/>
      <c r="G1185"/>
      <c r="I1185"/>
      <c r="J1185"/>
      <c r="K1185"/>
      <c r="L1185"/>
      <c r="M1185"/>
      <c r="N1185"/>
      <c r="O1185"/>
      <c r="Q1185" s="306" t="str">
        <f>'Look Up Values'!G340</f>
        <v>100305</v>
      </c>
      <c r="R1185" s="302" t="str">
        <f t="shared" si="65"/>
        <v>Yes</v>
      </c>
      <c r="S1185" s="296" t="str">
        <f t="shared" si="63"/>
        <v>100305</v>
      </c>
      <c r="T1185" s="229"/>
      <c r="U1185" s="312" t="str">
        <f>'Look Up Values'!G340</f>
        <v>100305</v>
      </c>
      <c r="V1185" s="302" t="str">
        <f t="shared" si="66"/>
        <v>Yes</v>
      </c>
      <c r="W1185" s="311" t="str">
        <f t="shared" si="64"/>
        <v>100305</v>
      </c>
    </row>
    <row r="1186" spans="1:23" ht="33" customHeight="1">
      <c r="A1186"/>
      <c r="B1186"/>
      <c r="C1186"/>
      <c r="D1186"/>
      <c r="E1186"/>
      <c r="F1186"/>
      <c r="G1186"/>
      <c r="I1186"/>
      <c r="J1186"/>
      <c r="K1186"/>
      <c r="L1186"/>
      <c r="M1186"/>
      <c r="N1186"/>
      <c r="O1186"/>
      <c r="Q1186" s="306" t="str">
        <f>'Look Up Values'!G341</f>
        <v>100308</v>
      </c>
      <c r="R1186" s="302" t="str">
        <f t="shared" si="65"/>
        <v>Yes</v>
      </c>
      <c r="S1186" s="296" t="str">
        <f t="shared" si="63"/>
        <v>100308</v>
      </c>
      <c r="T1186" s="229"/>
      <c r="U1186" s="312" t="str">
        <f>'Look Up Values'!G341</f>
        <v>100308</v>
      </c>
      <c r="V1186" s="302" t="str">
        <f t="shared" si="66"/>
        <v>Yes</v>
      </c>
      <c r="W1186" s="311" t="str">
        <f t="shared" si="64"/>
        <v>100308</v>
      </c>
    </row>
    <row r="1187" spans="1:23" ht="33" customHeight="1">
      <c r="A1187"/>
      <c r="B1187"/>
      <c r="C1187"/>
      <c r="D1187"/>
      <c r="E1187"/>
      <c r="F1187"/>
      <c r="G1187"/>
      <c r="I1187"/>
      <c r="J1187"/>
      <c r="K1187"/>
      <c r="L1187"/>
      <c r="M1187"/>
      <c r="N1187"/>
      <c r="O1187"/>
      <c r="Q1187" s="306" t="str">
        <f>'Look Up Values'!G342</f>
        <v>100309</v>
      </c>
      <c r="R1187" s="302" t="str">
        <f t="shared" si="65"/>
        <v>Yes</v>
      </c>
      <c r="S1187" s="296" t="str">
        <f t="shared" si="63"/>
        <v>100309</v>
      </c>
      <c r="T1187" s="229"/>
      <c r="U1187" s="312" t="str">
        <f>'Look Up Values'!G342</f>
        <v>100309</v>
      </c>
      <c r="V1187" s="302" t="str">
        <f t="shared" si="66"/>
        <v>Yes</v>
      </c>
      <c r="W1187" s="311" t="str">
        <f t="shared" si="64"/>
        <v>100309</v>
      </c>
    </row>
    <row r="1188" spans="1:23" ht="33" customHeight="1">
      <c r="A1188"/>
      <c r="B1188"/>
      <c r="C1188"/>
      <c r="D1188"/>
      <c r="E1188"/>
      <c r="F1188"/>
      <c r="G1188"/>
      <c r="I1188"/>
      <c r="J1188"/>
      <c r="K1188"/>
      <c r="L1188"/>
      <c r="M1188"/>
      <c r="N1188"/>
      <c r="O1188"/>
      <c r="Q1188" s="306" t="str">
        <f>'Look Up Values'!G343</f>
        <v>100315</v>
      </c>
      <c r="R1188" s="302" t="str">
        <f t="shared" si="65"/>
        <v>Yes</v>
      </c>
      <c r="S1188" s="296" t="str">
        <f t="shared" si="63"/>
        <v>100315</v>
      </c>
      <c r="T1188" s="229"/>
      <c r="U1188" s="312" t="str">
        <f>'Look Up Values'!G343</f>
        <v>100315</v>
      </c>
      <c r="V1188" s="302" t="str">
        <f t="shared" si="66"/>
        <v>Yes</v>
      </c>
      <c r="W1188" s="311" t="str">
        <f t="shared" si="64"/>
        <v>100315</v>
      </c>
    </row>
    <row r="1189" spans="1:23" ht="33" customHeight="1">
      <c r="A1189"/>
      <c r="B1189"/>
      <c r="C1189"/>
      <c r="D1189"/>
      <c r="E1189"/>
      <c r="F1189"/>
      <c r="G1189"/>
      <c r="I1189"/>
      <c r="J1189"/>
      <c r="K1189"/>
      <c r="L1189"/>
      <c r="M1189"/>
      <c r="N1189"/>
      <c r="O1189"/>
      <c r="Q1189" s="306" t="str">
        <f>'Look Up Values'!G344</f>
        <v>100316</v>
      </c>
      <c r="R1189" s="302" t="str">
        <f t="shared" si="65"/>
        <v>Yes</v>
      </c>
      <c r="S1189" s="296" t="str">
        <f t="shared" si="63"/>
        <v>100316</v>
      </c>
      <c r="T1189" s="229"/>
      <c r="U1189" s="312" t="str">
        <f>'Look Up Values'!G344</f>
        <v>100316</v>
      </c>
      <c r="V1189" s="302" t="str">
        <f t="shared" si="66"/>
        <v>Yes</v>
      </c>
      <c r="W1189" s="311" t="str">
        <f t="shared" si="64"/>
        <v>100316</v>
      </c>
    </row>
    <row r="1190" spans="1:23" ht="33" customHeight="1">
      <c r="A1190"/>
      <c r="B1190"/>
      <c r="C1190"/>
      <c r="D1190"/>
      <c r="E1190"/>
      <c r="F1190"/>
      <c r="G1190"/>
      <c r="I1190"/>
      <c r="J1190"/>
      <c r="K1190"/>
      <c r="L1190"/>
      <c r="M1190"/>
      <c r="N1190"/>
      <c r="O1190"/>
      <c r="Q1190" s="306" t="str">
        <f>'Look Up Values'!G345</f>
        <v>100317</v>
      </c>
      <c r="R1190" s="302" t="str">
        <f t="shared" si="65"/>
        <v>Yes</v>
      </c>
      <c r="S1190" s="296" t="str">
        <f t="shared" si="63"/>
        <v>100317</v>
      </c>
      <c r="T1190" s="229"/>
      <c r="U1190" s="312" t="str">
        <f>'Look Up Values'!G345</f>
        <v>100317</v>
      </c>
      <c r="V1190" s="302" t="str">
        <f t="shared" si="66"/>
        <v>Yes</v>
      </c>
      <c r="W1190" s="311" t="str">
        <f t="shared" si="64"/>
        <v>100317</v>
      </c>
    </row>
    <row r="1191" spans="1:23" ht="33" customHeight="1">
      <c r="A1191"/>
      <c r="B1191"/>
      <c r="C1191"/>
      <c r="D1191"/>
      <c r="E1191"/>
      <c r="F1191"/>
      <c r="G1191"/>
      <c r="I1191"/>
      <c r="J1191"/>
      <c r="K1191"/>
      <c r="L1191"/>
      <c r="M1191"/>
      <c r="N1191"/>
      <c r="O1191"/>
      <c r="Q1191" s="306" t="str">
        <f>'Look Up Values'!G346</f>
        <v>100318</v>
      </c>
      <c r="R1191" s="302" t="str">
        <f t="shared" si="65"/>
        <v>Yes</v>
      </c>
      <c r="S1191" s="296" t="str">
        <f t="shared" si="63"/>
        <v>100318</v>
      </c>
      <c r="T1191" s="229"/>
      <c r="U1191" s="312" t="str">
        <f>'Look Up Values'!G346</f>
        <v>100318</v>
      </c>
      <c r="V1191" s="302" t="str">
        <f t="shared" si="66"/>
        <v>Yes</v>
      </c>
      <c r="W1191" s="311" t="str">
        <f t="shared" si="64"/>
        <v>100318</v>
      </c>
    </row>
    <row r="1192" spans="1:23" ht="33" customHeight="1">
      <c r="A1192"/>
      <c r="B1192"/>
      <c r="C1192"/>
      <c r="D1192"/>
      <c r="E1192"/>
      <c r="F1192"/>
      <c r="G1192"/>
      <c r="I1192"/>
      <c r="J1192"/>
      <c r="K1192"/>
      <c r="L1192"/>
      <c r="M1192"/>
      <c r="N1192"/>
      <c r="O1192"/>
      <c r="Q1192" s="306" t="str">
        <f>'Look Up Values'!G347</f>
        <v>100319</v>
      </c>
      <c r="R1192" s="302" t="str">
        <f t="shared" si="65"/>
        <v>Yes</v>
      </c>
      <c r="S1192" s="296" t="str">
        <f t="shared" si="63"/>
        <v>100319</v>
      </c>
      <c r="T1192" s="229"/>
      <c r="U1192" s="312" t="str">
        <f>'Look Up Values'!G347</f>
        <v>100319</v>
      </c>
      <c r="V1192" s="302" t="str">
        <f t="shared" si="66"/>
        <v>Yes</v>
      </c>
      <c r="W1192" s="311" t="str">
        <f t="shared" si="64"/>
        <v>100319</v>
      </c>
    </row>
    <row r="1193" spans="1:23" ht="33" customHeight="1">
      <c r="A1193"/>
      <c r="B1193"/>
      <c r="C1193"/>
      <c r="D1193"/>
      <c r="E1193"/>
      <c r="F1193"/>
      <c r="G1193"/>
      <c r="I1193"/>
      <c r="J1193"/>
      <c r="K1193"/>
      <c r="L1193"/>
      <c r="M1193"/>
      <c r="N1193"/>
      <c r="O1193"/>
      <c r="Q1193" s="306" t="str">
        <f>'Look Up Values'!G348</f>
        <v>100320</v>
      </c>
      <c r="R1193" s="302" t="str">
        <f t="shared" si="65"/>
        <v>Yes</v>
      </c>
      <c r="S1193" s="296" t="str">
        <f t="shared" si="63"/>
        <v>100320</v>
      </c>
      <c r="T1193" s="229"/>
      <c r="U1193" s="312" t="str">
        <f>'Look Up Values'!G348</f>
        <v>100320</v>
      </c>
      <c r="V1193" s="302" t="str">
        <f t="shared" si="66"/>
        <v>Yes</v>
      </c>
      <c r="W1193" s="311" t="str">
        <f t="shared" si="64"/>
        <v>100320</v>
      </c>
    </row>
    <row r="1194" spans="1:23" ht="33" customHeight="1">
      <c r="A1194"/>
      <c r="B1194"/>
      <c r="C1194"/>
      <c r="D1194"/>
      <c r="E1194"/>
      <c r="F1194"/>
      <c r="G1194"/>
      <c r="I1194"/>
      <c r="J1194"/>
      <c r="K1194"/>
      <c r="L1194"/>
      <c r="M1194"/>
      <c r="N1194"/>
      <c r="O1194"/>
      <c r="Q1194" s="306" t="str">
        <f>'Look Up Values'!G349</f>
        <v>100321</v>
      </c>
      <c r="R1194" s="302" t="str">
        <f t="shared" si="65"/>
        <v>Yes</v>
      </c>
      <c r="S1194" s="296" t="str">
        <f t="shared" si="63"/>
        <v>100321</v>
      </c>
      <c r="T1194" s="229"/>
      <c r="U1194" s="312" t="str">
        <f>'Look Up Values'!G349</f>
        <v>100321</v>
      </c>
      <c r="V1194" s="302" t="str">
        <f t="shared" si="66"/>
        <v>Yes</v>
      </c>
      <c r="W1194" s="311" t="str">
        <f t="shared" si="64"/>
        <v>100321</v>
      </c>
    </row>
    <row r="1195" spans="1:23" ht="33" customHeight="1">
      <c r="A1195"/>
      <c r="B1195"/>
      <c r="C1195"/>
      <c r="D1195"/>
      <c r="E1195"/>
      <c r="F1195"/>
      <c r="G1195"/>
      <c r="I1195"/>
      <c r="J1195"/>
      <c r="K1195"/>
      <c r="L1195"/>
      <c r="M1195"/>
      <c r="N1195"/>
      <c r="O1195"/>
      <c r="Q1195" s="306" t="str">
        <f>'Look Up Values'!G350</f>
        <v>100322</v>
      </c>
      <c r="R1195" s="302" t="str">
        <f t="shared" si="65"/>
        <v>Yes</v>
      </c>
      <c r="S1195" s="296" t="str">
        <f t="shared" si="63"/>
        <v>100322</v>
      </c>
      <c r="T1195" s="229"/>
      <c r="U1195" s="312" t="str">
        <f>'Look Up Values'!G350</f>
        <v>100322</v>
      </c>
      <c r="V1195" s="302" t="str">
        <f t="shared" si="66"/>
        <v>Yes</v>
      </c>
      <c r="W1195" s="311" t="str">
        <f t="shared" si="64"/>
        <v>100322</v>
      </c>
    </row>
    <row r="1196" spans="1:23" ht="33" customHeight="1">
      <c r="A1196"/>
      <c r="B1196"/>
      <c r="C1196"/>
      <c r="D1196"/>
      <c r="E1196"/>
      <c r="F1196"/>
      <c r="G1196"/>
      <c r="I1196"/>
      <c r="J1196"/>
      <c r="K1196"/>
      <c r="L1196"/>
      <c r="M1196"/>
      <c r="N1196"/>
      <c r="O1196"/>
      <c r="Q1196" s="306" t="str">
        <f>'Look Up Values'!G351</f>
        <v>100323</v>
      </c>
      <c r="R1196" s="302" t="str">
        <f t="shared" si="65"/>
        <v>Yes</v>
      </c>
      <c r="S1196" s="296" t="str">
        <f t="shared" si="63"/>
        <v>100323</v>
      </c>
      <c r="T1196" s="229"/>
      <c r="U1196" s="312" t="str">
        <f>'Look Up Values'!G351</f>
        <v>100323</v>
      </c>
      <c r="V1196" s="302" t="str">
        <f t="shared" si="66"/>
        <v>Yes</v>
      </c>
      <c r="W1196" s="311" t="str">
        <f t="shared" si="64"/>
        <v>100323</v>
      </c>
    </row>
    <row r="1197" spans="1:23" ht="33" customHeight="1">
      <c r="A1197"/>
      <c r="B1197"/>
      <c r="C1197"/>
      <c r="D1197"/>
      <c r="E1197"/>
      <c r="F1197"/>
      <c r="G1197"/>
      <c r="I1197"/>
      <c r="J1197"/>
      <c r="K1197"/>
      <c r="L1197"/>
      <c r="M1197"/>
      <c r="N1197"/>
      <c r="O1197"/>
      <c r="Q1197" s="306" t="str">
        <f>'Look Up Values'!G352</f>
        <v>100324</v>
      </c>
      <c r="R1197" s="302" t="str">
        <f t="shared" si="65"/>
        <v>Yes</v>
      </c>
      <c r="S1197" s="296" t="str">
        <f t="shared" si="63"/>
        <v>100324</v>
      </c>
      <c r="T1197" s="229"/>
      <c r="U1197" s="312" t="str">
        <f>'Look Up Values'!G352</f>
        <v>100324</v>
      </c>
      <c r="V1197" s="302" t="str">
        <f t="shared" si="66"/>
        <v>Yes</v>
      </c>
      <c r="W1197" s="311" t="str">
        <f t="shared" si="64"/>
        <v>100324</v>
      </c>
    </row>
    <row r="1198" spans="1:23" ht="33" customHeight="1">
      <c r="A1198"/>
      <c r="B1198"/>
      <c r="C1198"/>
      <c r="D1198"/>
      <c r="E1198"/>
      <c r="F1198"/>
      <c r="G1198"/>
      <c r="I1198"/>
      <c r="J1198"/>
      <c r="K1198"/>
      <c r="L1198"/>
      <c r="M1198"/>
      <c r="N1198"/>
      <c r="O1198"/>
      <c r="Q1198" s="306" t="str">
        <f>'Look Up Values'!G353</f>
        <v>100325</v>
      </c>
      <c r="R1198" s="302" t="str">
        <f t="shared" si="65"/>
        <v>Yes</v>
      </c>
      <c r="S1198" s="296" t="str">
        <f t="shared" si="63"/>
        <v>100325</v>
      </c>
      <c r="T1198" s="229"/>
      <c r="U1198" s="312" t="str">
        <f>'Look Up Values'!G353</f>
        <v>100325</v>
      </c>
      <c r="V1198" s="302" t="str">
        <f t="shared" si="66"/>
        <v>Yes</v>
      </c>
      <c r="W1198" s="311" t="str">
        <f t="shared" si="64"/>
        <v>100325</v>
      </c>
    </row>
    <row r="1199" spans="1:23" ht="33" customHeight="1">
      <c r="A1199"/>
      <c r="B1199"/>
      <c r="C1199"/>
      <c r="D1199"/>
      <c r="E1199"/>
      <c r="F1199"/>
      <c r="G1199"/>
      <c r="I1199"/>
      <c r="J1199"/>
      <c r="K1199"/>
      <c r="L1199"/>
      <c r="M1199"/>
      <c r="N1199"/>
      <c r="O1199"/>
      <c r="Q1199" s="306" t="str">
        <f>'Look Up Values'!G354</f>
        <v>100326</v>
      </c>
      <c r="R1199" s="302" t="str">
        <f t="shared" si="65"/>
        <v>Yes</v>
      </c>
      <c r="S1199" s="296" t="str">
        <f t="shared" si="63"/>
        <v>100326</v>
      </c>
      <c r="T1199" s="229"/>
      <c r="U1199" s="312" t="str">
        <f>'Look Up Values'!G354</f>
        <v>100326</v>
      </c>
      <c r="V1199" s="302" t="str">
        <f t="shared" si="66"/>
        <v>Yes</v>
      </c>
      <c r="W1199" s="311" t="str">
        <f t="shared" si="64"/>
        <v>100326</v>
      </c>
    </row>
    <row r="1200" spans="1:23" ht="33" customHeight="1">
      <c r="A1200"/>
      <c r="B1200"/>
      <c r="C1200"/>
      <c r="D1200"/>
      <c r="E1200"/>
      <c r="F1200"/>
      <c r="G1200"/>
      <c r="I1200"/>
      <c r="J1200"/>
      <c r="K1200"/>
      <c r="L1200"/>
      <c r="M1200"/>
      <c r="N1200"/>
      <c r="O1200"/>
      <c r="Q1200" s="306" t="str">
        <f>'Look Up Values'!G355</f>
        <v>100327</v>
      </c>
      <c r="R1200" s="302" t="str">
        <f t="shared" si="65"/>
        <v>Yes</v>
      </c>
      <c r="S1200" s="296" t="str">
        <f t="shared" si="63"/>
        <v>100327</v>
      </c>
      <c r="T1200" s="229"/>
      <c r="U1200" s="312" t="str">
        <f>'Look Up Values'!G355</f>
        <v>100327</v>
      </c>
      <c r="V1200" s="302" t="str">
        <f t="shared" si="66"/>
        <v>Yes</v>
      </c>
      <c r="W1200" s="311" t="str">
        <f t="shared" si="64"/>
        <v>100327</v>
      </c>
    </row>
    <row r="1201" spans="1:23" ht="33" customHeight="1">
      <c r="A1201"/>
      <c r="B1201"/>
      <c r="C1201"/>
      <c r="D1201"/>
      <c r="E1201"/>
      <c r="F1201"/>
      <c r="G1201"/>
      <c r="I1201"/>
      <c r="J1201"/>
      <c r="K1201"/>
      <c r="L1201"/>
      <c r="M1201"/>
      <c r="N1201"/>
      <c r="O1201"/>
      <c r="Q1201" s="306" t="str">
        <f>'Look Up Values'!G356</f>
        <v>100328</v>
      </c>
      <c r="R1201" s="302" t="str">
        <f t="shared" si="65"/>
        <v>Yes</v>
      </c>
      <c r="S1201" s="296" t="str">
        <f t="shared" si="63"/>
        <v>100328</v>
      </c>
      <c r="T1201" s="229"/>
      <c r="U1201" s="312" t="str">
        <f>'Look Up Values'!G356</f>
        <v>100328</v>
      </c>
      <c r="V1201" s="302" t="str">
        <f t="shared" si="66"/>
        <v>Yes</v>
      </c>
      <c r="W1201" s="311" t="str">
        <f t="shared" si="64"/>
        <v>100328</v>
      </c>
    </row>
    <row r="1202" spans="1:23" ht="33" customHeight="1">
      <c r="A1202"/>
      <c r="B1202"/>
      <c r="C1202"/>
      <c r="D1202"/>
      <c r="E1202"/>
      <c r="F1202"/>
      <c r="G1202"/>
      <c r="I1202"/>
      <c r="J1202"/>
      <c r="K1202"/>
      <c r="L1202"/>
      <c r="M1202"/>
      <c r="N1202"/>
      <c r="O1202"/>
      <c r="Q1202" s="306" t="str">
        <f>'Look Up Values'!G357</f>
        <v>100329</v>
      </c>
      <c r="R1202" s="302" t="str">
        <f t="shared" si="65"/>
        <v>Yes</v>
      </c>
      <c r="S1202" s="296" t="str">
        <f t="shared" si="63"/>
        <v>100329</v>
      </c>
      <c r="T1202" s="229"/>
      <c r="U1202" s="312" t="str">
        <f>'Look Up Values'!G357</f>
        <v>100329</v>
      </c>
      <c r="V1202" s="302" t="str">
        <f t="shared" si="66"/>
        <v>Yes</v>
      </c>
      <c r="W1202" s="311" t="str">
        <f t="shared" si="64"/>
        <v>100329</v>
      </c>
    </row>
    <row r="1203" spans="1:23" ht="33" customHeight="1">
      <c r="A1203"/>
      <c r="B1203"/>
      <c r="C1203"/>
      <c r="D1203"/>
      <c r="E1203"/>
      <c r="F1203"/>
      <c r="G1203"/>
      <c r="I1203"/>
      <c r="J1203"/>
      <c r="K1203"/>
      <c r="L1203"/>
      <c r="M1203"/>
      <c r="N1203"/>
      <c r="O1203"/>
      <c r="Q1203" s="306" t="str">
        <f>'Look Up Values'!G358</f>
        <v>100330</v>
      </c>
      <c r="R1203" s="302" t="str">
        <f t="shared" si="65"/>
        <v>Yes</v>
      </c>
      <c r="S1203" s="296" t="str">
        <f t="shared" si="63"/>
        <v>100330</v>
      </c>
      <c r="T1203" s="229"/>
      <c r="U1203" s="312" t="str">
        <f>'Look Up Values'!G358</f>
        <v>100330</v>
      </c>
      <c r="V1203" s="302" t="str">
        <f t="shared" si="66"/>
        <v>Yes</v>
      </c>
      <c r="W1203" s="311" t="str">
        <f t="shared" si="64"/>
        <v>100330</v>
      </c>
    </row>
    <row r="1204" spans="1:23" ht="33" customHeight="1">
      <c r="A1204"/>
      <c r="B1204"/>
      <c r="C1204"/>
      <c r="D1204"/>
      <c r="E1204"/>
      <c r="F1204"/>
      <c r="G1204"/>
      <c r="I1204"/>
      <c r="J1204"/>
      <c r="K1204"/>
      <c r="L1204"/>
      <c r="M1204"/>
      <c r="N1204"/>
      <c r="O1204"/>
      <c r="Q1204" s="306" t="str">
        <f>'Look Up Values'!G359</f>
        <v>100399</v>
      </c>
      <c r="R1204" s="302" t="str">
        <f t="shared" si="65"/>
        <v>Yes</v>
      </c>
      <c r="S1204" s="296" t="str">
        <f t="shared" si="63"/>
        <v>100399</v>
      </c>
      <c r="T1204" s="229"/>
      <c r="U1204" s="312" t="str">
        <f>'Look Up Values'!G359</f>
        <v>100399</v>
      </c>
      <c r="V1204" s="302" t="str">
        <f t="shared" si="66"/>
        <v>Yes</v>
      </c>
      <c r="W1204" s="311" t="str">
        <f t="shared" si="64"/>
        <v>100399</v>
      </c>
    </row>
    <row r="1205" spans="1:23" ht="33" customHeight="1">
      <c r="A1205"/>
      <c r="B1205"/>
      <c r="C1205"/>
      <c r="D1205"/>
      <c r="E1205"/>
      <c r="F1205"/>
      <c r="G1205"/>
      <c r="I1205"/>
      <c r="J1205"/>
      <c r="K1205"/>
      <c r="L1205"/>
      <c r="M1205"/>
      <c r="N1205"/>
      <c r="O1205"/>
      <c r="Q1205" s="306" t="str">
        <f>'Look Up Values'!G360</f>
        <v>100401</v>
      </c>
      <c r="R1205" s="302" t="str">
        <f t="shared" si="65"/>
        <v>Yes</v>
      </c>
      <c r="S1205" s="296" t="str">
        <f t="shared" si="63"/>
        <v>100401</v>
      </c>
      <c r="T1205" s="229"/>
      <c r="U1205" s="312" t="str">
        <f>'Look Up Values'!G360</f>
        <v>100401</v>
      </c>
      <c r="V1205" s="302" t="str">
        <f t="shared" si="66"/>
        <v>Yes</v>
      </c>
      <c r="W1205" s="311" t="str">
        <f t="shared" si="64"/>
        <v>100401</v>
      </c>
    </row>
    <row r="1206" spans="1:23" ht="33" customHeight="1">
      <c r="A1206"/>
      <c r="B1206"/>
      <c r="C1206"/>
      <c r="D1206"/>
      <c r="E1206"/>
      <c r="F1206"/>
      <c r="G1206"/>
      <c r="I1206"/>
      <c r="J1206"/>
      <c r="K1206"/>
      <c r="L1206"/>
      <c r="M1206"/>
      <c r="N1206"/>
      <c r="O1206"/>
      <c r="Q1206" s="306" t="str">
        <f>'Look Up Values'!G361</f>
        <v>100402</v>
      </c>
      <c r="R1206" s="302" t="str">
        <f t="shared" si="65"/>
        <v>Yes</v>
      </c>
      <c r="S1206" s="296" t="str">
        <f t="shared" si="63"/>
        <v>100402</v>
      </c>
      <c r="T1206" s="229"/>
      <c r="U1206" s="312" t="str">
        <f>'Look Up Values'!G361</f>
        <v>100402</v>
      </c>
      <c r="V1206" s="302" t="str">
        <f t="shared" si="66"/>
        <v>Yes</v>
      </c>
      <c r="W1206" s="311" t="str">
        <f t="shared" si="64"/>
        <v>100402</v>
      </c>
    </row>
    <row r="1207" spans="1:23" ht="33" customHeight="1">
      <c r="A1207"/>
      <c r="B1207"/>
      <c r="C1207"/>
      <c r="D1207"/>
      <c r="E1207"/>
      <c r="F1207"/>
      <c r="G1207"/>
      <c r="I1207"/>
      <c r="J1207"/>
      <c r="K1207"/>
      <c r="L1207"/>
      <c r="M1207"/>
      <c r="N1207"/>
      <c r="O1207"/>
      <c r="Q1207" s="306" t="str">
        <f>'Look Up Values'!G362</f>
        <v>100403</v>
      </c>
      <c r="R1207" s="302" t="str">
        <f t="shared" si="65"/>
        <v>Yes</v>
      </c>
      <c r="S1207" s="296" t="str">
        <f t="shared" si="63"/>
        <v>100403</v>
      </c>
      <c r="T1207" s="229"/>
      <c r="U1207" s="312" t="str">
        <f>'Look Up Values'!G362</f>
        <v>100403</v>
      </c>
      <c r="V1207" s="302" t="str">
        <f t="shared" si="66"/>
        <v>Yes</v>
      </c>
      <c r="W1207" s="311" t="str">
        <f t="shared" si="64"/>
        <v>100403</v>
      </c>
    </row>
    <row r="1208" spans="1:23" ht="33" customHeight="1">
      <c r="A1208"/>
      <c r="B1208"/>
      <c r="C1208"/>
      <c r="D1208"/>
      <c r="E1208"/>
      <c r="F1208"/>
      <c r="G1208"/>
      <c r="I1208"/>
      <c r="J1208"/>
      <c r="K1208"/>
      <c r="L1208"/>
      <c r="M1208"/>
      <c r="N1208"/>
      <c r="O1208"/>
      <c r="Q1208" s="306" t="str">
        <f>'Look Up Values'!G363</f>
        <v>100404</v>
      </c>
      <c r="R1208" s="302" t="str">
        <f t="shared" si="65"/>
        <v>Yes</v>
      </c>
      <c r="S1208" s="296" t="str">
        <f t="shared" si="63"/>
        <v>100404</v>
      </c>
      <c r="T1208" s="229"/>
      <c r="U1208" s="312" t="str">
        <f>'Look Up Values'!G363</f>
        <v>100404</v>
      </c>
      <c r="V1208" s="302" t="str">
        <f t="shared" si="66"/>
        <v>Yes</v>
      </c>
      <c r="W1208" s="311" t="str">
        <f t="shared" si="64"/>
        <v>100404</v>
      </c>
    </row>
    <row r="1209" spans="1:23" ht="33" customHeight="1">
      <c r="A1209"/>
      <c r="B1209"/>
      <c r="C1209"/>
      <c r="D1209"/>
      <c r="E1209"/>
      <c r="F1209"/>
      <c r="G1209"/>
      <c r="I1209"/>
      <c r="J1209"/>
      <c r="K1209"/>
      <c r="L1209"/>
      <c r="M1209"/>
      <c r="N1209"/>
      <c r="O1209"/>
      <c r="Q1209" s="306" t="str">
        <f>'Look Up Values'!G364</f>
        <v>100405</v>
      </c>
      <c r="R1209" s="302" t="str">
        <f t="shared" si="65"/>
        <v>Yes</v>
      </c>
      <c r="S1209" s="296" t="str">
        <f t="shared" si="63"/>
        <v>100405</v>
      </c>
      <c r="T1209" s="229"/>
      <c r="U1209" s="312" t="str">
        <f>'Look Up Values'!G364</f>
        <v>100405</v>
      </c>
      <c r="V1209" s="302" t="str">
        <f t="shared" si="66"/>
        <v>Yes</v>
      </c>
      <c r="W1209" s="311" t="str">
        <f t="shared" si="64"/>
        <v>100405</v>
      </c>
    </row>
    <row r="1210" spans="1:23" ht="33" customHeight="1">
      <c r="A1210"/>
      <c r="B1210"/>
      <c r="C1210"/>
      <c r="D1210"/>
      <c r="E1210"/>
      <c r="F1210"/>
      <c r="G1210"/>
      <c r="I1210"/>
      <c r="J1210"/>
      <c r="K1210"/>
      <c r="L1210"/>
      <c r="M1210"/>
      <c r="N1210"/>
      <c r="O1210"/>
      <c r="Q1210" s="306" t="str">
        <f>'Look Up Values'!G365</f>
        <v>100406</v>
      </c>
      <c r="R1210" s="302" t="str">
        <f t="shared" si="65"/>
        <v>Yes</v>
      </c>
      <c r="S1210" s="296" t="str">
        <f t="shared" si="63"/>
        <v>100406</v>
      </c>
      <c r="T1210" s="229"/>
      <c r="U1210" s="312" t="str">
        <f>'Look Up Values'!G365</f>
        <v>100406</v>
      </c>
      <c r="V1210" s="302" t="str">
        <f t="shared" si="66"/>
        <v>Yes</v>
      </c>
      <c r="W1210" s="311" t="str">
        <f t="shared" si="64"/>
        <v>100406</v>
      </c>
    </row>
    <row r="1211" spans="1:23" ht="33" customHeight="1">
      <c r="A1211"/>
      <c r="B1211"/>
      <c r="C1211"/>
      <c r="D1211"/>
      <c r="E1211"/>
      <c r="F1211"/>
      <c r="G1211"/>
      <c r="I1211"/>
      <c r="J1211"/>
      <c r="K1211"/>
      <c r="L1211"/>
      <c r="M1211"/>
      <c r="N1211"/>
      <c r="O1211"/>
      <c r="Q1211" s="306" t="str">
        <f>'Look Up Values'!G366</f>
        <v>100407</v>
      </c>
      <c r="R1211" s="302" t="str">
        <f t="shared" si="65"/>
        <v>Yes</v>
      </c>
      <c r="S1211" s="296" t="str">
        <f t="shared" si="63"/>
        <v>100407</v>
      </c>
      <c r="T1211" s="229"/>
      <c r="U1211" s="312" t="str">
        <f>'Look Up Values'!G366</f>
        <v>100407</v>
      </c>
      <c r="V1211" s="302" t="str">
        <f t="shared" si="66"/>
        <v>Yes</v>
      </c>
      <c r="W1211" s="311" t="str">
        <f t="shared" si="64"/>
        <v>100407</v>
      </c>
    </row>
    <row r="1212" spans="1:23" ht="33" customHeight="1">
      <c r="A1212"/>
      <c r="B1212"/>
      <c r="C1212"/>
      <c r="D1212"/>
      <c r="E1212"/>
      <c r="F1212"/>
      <c r="G1212"/>
      <c r="I1212"/>
      <c r="J1212"/>
      <c r="K1212"/>
      <c r="L1212"/>
      <c r="M1212"/>
      <c r="N1212"/>
      <c r="O1212"/>
      <c r="Q1212" s="306" t="str">
        <f>'Look Up Values'!G367</f>
        <v>100409</v>
      </c>
      <c r="R1212" s="302" t="str">
        <f t="shared" si="65"/>
        <v>Yes</v>
      </c>
      <c r="S1212" s="296" t="str">
        <f t="shared" si="63"/>
        <v>100409</v>
      </c>
      <c r="T1212" s="229"/>
      <c r="U1212" s="312" t="str">
        <f>'Look Up Values'!G367</f>
        <v>100409</v>
      </c>
      <c r="V1212" s="302" t="str">
        <f t="shared" si="66"/>
        <v>Yes</v>
      </c>
      <c r="W1212" s="311" t="str">
        <f t="shared" si="64"/>
        <v>100409</v>
      </c>
    </row>
    <row r="1213" spans="1:23" ht="33" customHeight="1">
      <c r="A1213"/>
      <c r="B1213"/>
      <c r="C1213"/>
      <c r="D1213"/>
      <c r="E1213"/>
      <c r="F1213"/>
      <c r="G1213"/>
      <c r="I1213"/>
      <c r="J1213"/>
      <c r="K1213"/>
      <c r="L1213"/>
      <c r="M1213"/>
      <c r="N1213"/>
      <c r="O1213"/>
      <c r="Q1213" s="306" t="str">
        <f>'Look Up Values'!G368</f>
        <v>100410</v>
      </c>
      <c r="R1213" s="302" t="str">
        <f t="shared" si="65"/>
        <v>Yes</v>
      </c>
      <c r="S1213" s="296" t="str">
        <f t="shared" si="63"/>
        <v>100410</v>
      </c>
      <c r="T1213" s="229"/>
      <c r="U1213" s="312" t="str">
        <f>'Look Up Values'!G368</f>
        <v>100410</v>
      </c>
      <c r="V1213" s="302" t="str">
        <f t="shared" si="66"/>
        <v>Yes</v>
      </c>
      <c r="W1213" s="311" t="str">
        <f t="shared" si="64"/>
        <v>100410</v>
      </c>
    </row>
    <row r="1214" spans="1:23" ht="33" customHeight="1">
      <c r="A1214"/>
      <c r="B1214"/>
      <c r="C1214"/>
      <c r="D1214"/>
      <c r="E1214"/>
      <c r="F1214"/>
      <c r="G1214"/>
      <c r="I1214"/>
      <c r="J1214"/>
      <c r="K1214"/>
      <c r="L1214"/>
      <c r="M1214"/>
      <c r="N1214"/>
      <c r="O1214"/>
      <c r="Q1214" s="306" t="str">
        <f>'Look Up Values'!G369</f>
        <v>100499</v>
      </c>
      <c r="R1214" s="302" t="str">
        <f t="shared" si="65"/>
        <v>Yes</v>
      </c>
      <c r="S1214" s="296" t="str">
        <f t="shared" si="63"/>
        <v>100499</v>
      </c>
      <c r="T1214" s="229"/>
      <c r="U1214" s="312" t="str">
        <f>'Look Up Values'!G369</f>
        <v>100499</v>
      </c>
      <c r="V1214" s="302" t="str">
        <f t="shared" si="66"/>
        <v>Yes</v>
      </c>
      <c r="W1214" s="311" t="str">
        <f t="shared" si="64"/>
        <v>100499</v>
      </c>
    </row>
    <row r="1215" spans="1:23" ht="33" customHeight="1">
      <c r="A1215"/>
      <c r="B1215"/>
      <c r="C1215"/>
      <c r="D1215"/>
      <c r="E1215"/>
      <c r="F1215"/>
      <c r="G1215"/>
      <c r="I1215"/>
      <c r="J1215"/>
      <c r="K1215"/>
      <c r="L1215"/>
      <c r="M1215"/>
      <c r="N1215"/>
      <c r="O1215"/>
      <c r="Q1215" s="306" t="str">
        <f>'Look Up Values'!G370</f>
        <v>100501</v>
      </c>
      <c r="R1215" s="302" t="str">
        <f t="shared" si="65"/>
        <v>Yes</v>
      </c>
      <c r="S1215" s="296" t="str">
        <f t="shared" si="63"/>
        <v>100501</v>
      </c>
      <c r="T1215" s="229"/>
      <c r="U1215" s="312" t="str">
        <f>'Look Up Values'!G370</f>
        <v>100501</v>
      </c>
      <c r="V1215" s="302" t="str">
        <f t="shared" si="66"/>
        <v>Yes</v>
      </c>
      <c r="W1215" s="311" t="str">
        <f t="shared" si="64"/>
        <v>100501</v>
      </c>
    </row>
    <row r="1216" spans="1:23" ht="33" customHeight="1">
      <c r="A1216"/>
      <c r="B1216"/>
      <c r="C1216"/>
      <c r="D1216"/>
      <c r="E1216"/>
      <c r="F1216"/>
      <c r="G1216"/>
      <c r="I1216"/>
      <c r="J1216"/>
      <c r="K1216"/>
      <c r="L1216"/>
      <c r="M1216"/>
      <c r="N1216"/>
      <c r="O1216"/>
      <c r="Q1216" s="306" t="str">
        <f>'Look Up Values'!G371</f>
        <v>100503</v>
      </c>
      <c r="R1216" s="302" t="str">
        <f t="shared" si="65"/>
        <v>Yes</v>
      </c>
      <c r="S1216" s="296" t="str">
        <f t="shared" si="63"/>
        <v>100503</v>
      </c>
      <c r="T1216" s="229"/>
      <c r="U1216" s="312" t="str">
        <f>'Look Up Values'!G371</f>
        <v>100503</v>
      </c>
      <c r="V1216" s="302" t="str">
        <f t="shared" si="66"/>
        <v>Yes</v>
      </c>
      <c r="W1216" s="311" t="str">
        <f t="shared" si="64"/>
        <v>100503</v>
      </c>
    </row>
    <row r="1217" spans="1:23" ht="33" customHeight="1">
      <c r="A1217"/>
      <c r="B1217"/>
      <c r="C1217"/>
      <c r="D1217"/>
      <c r="E1217"/>
      <c r="F1217"/>
      <c r="G1217"/>
      <c r="I1217"/>
      <c r="J1217"/>
      <c r="K1217"/>
      <c r="L1217"/>
      <c r="M1217"/>
      <c r="N1217"/>
      <c r="O1217"/>
      <c r="Q1217" s="306" t="str">
        <f>'Look Up Values'!G372</f>
        <v>100504</v>
      </c>
      <c r="R1217" s="302" t="str">
        <f t="shared" si="65"/>
        <v>Yes</v>
      </c>
      <c r="S1217" s="296" t="str">
        <f t="shared" si="63"/>
        <v>100504</v>
      </c>
      <c r="T1217" s="229"/>
      <c r="U1217" s="312" t="str">
        <f>'Look Up Values'!G372</f>
        <v>100504</v>
      </c>
      <c r="V1217" s="302" t="str">
        <f t="shared" si="66"/>
        <v>Yes</v>
      </c>
      <c r="W1217" s="311" t="str">
        <f t="shared" si="64"/>
        <v>100504</v>
      </c>
    </row>
    <row r="1218" spans="1:23" ht="33" customHeight="1">
      <c r="A1218"/>
      <c r="B1218"/>
      <c r="C1218"/>
      <c r="D1218"/>
      <c r="E1218"/>
      <c r="F1218"/>
      <c r="G1218"/>
      <c r="I1218"/>
      <c r="J1218"/>
      <c r="K1218"/>
      <c r="L1218"/>
      <c r="M1218"/>
      <c r="N1218"/>
      <c r="O1218"/>
      <c r="Q1218" s="306" t="str">
        <f>'Look Up Values'!G373</f>
        <v>100505</v>
      </c>
      <c r="R1218" s="302" t="str">
        <f t="shared" si="65"/>
        <v>Yes</v>
      </c>
      <c r="S1218" s="296" t="str">
        <f t="shared" si="63"/>
        <v>100505</v>
      </c>
      <c r="T1218" s="229"/>
      <c r="U1218" s="312" t="str">
        <f>'Look Up Values'!G373</f>
        <v>100505</v>
      </c>
      <c r="V1218" s="302" t="str">
        <f t="shared" si="66"/>
        <v>Yes</v>
      </c>
      <c r="W1218" s="311" t="str">
        <f t="shared" si="64"/>
        <v>100505</v>
      </c>
    </row>
    <row r="1219" spans="1:23" ht="33" customHeight="1">
      <c r="A1219"/>
      <c r="B1219"/>
      <c r="C1219"/>
      <c r="D1219"/>
      <c r="E1219"/>
      <c r="F1219"/>
      <c r="G1219"/>
      <c r="I1219"/>
      <c r="J1219"/>
      <c r="K1219"/>
      <c r="L1219"/>
      <c r="M1219"/>
      <c r="N1219"/>
      <c r="O1219"/>
      <c r="Q1219" s="306" t="str">
        <f>'Look Up Values'!G374</f>
        <v>100506</v>
      </c>
      <c r="R1219" s="302" t="str">
        <f t="shared" si="65"/>
        <v>Yes</v>
      </c>
      <c r="S1219" s="296" t="str">
        <f t="shared" si="63"/>
        <v>100506</v>
      </c>
      <c r="T1219" s="229"/>
      <c r="U1219" s="312" t="str">
        <f>'Look Up Values'!G374</f>
        <v>100506</v>
      </c>
      <c r="V1219" s="302" t="str">
        <f t="shared" si="66"/>
        <v>Yes</v>
      </c>
      <c r="W1219" s="311" t="str">
        <f t="shared" si="64"/>
        <v>100506</v>
      </c>
    </row>
    <row r="1220" spans="1:23" ht="33" customHeight="1">
      <c r="A1220"/>
      <c r="B1220"/>
      <c r="C1220"/>
      <c r="D1220"/>
      <c r="E1220"/>
      <c r="F1220"/>
      <c r="G1220"/>
      <c r="I1220"/>
      <c r="J1220"/>
      <c r="K1220"/>
      <c r="L1220"/>
      <c r="M1220"/>
      <c r="N1220"/>
      <c r="O1220"/>
      <c r="Q1220" s="306" t="str">
        <f>'Look Up Values'!G375</f>
        <v>100508</v>
      </c>
      <c r="R1220" s="302" t="str">
        <f t="shared" si="65"/>
        <v>Yes</v>
      </c>
      <c r="S1220" s="296" t="str">
        <f t="shared" si="63"/>
        <v>100508</v>
      </c>
      <c r="T1220" s="229"/>
      <c r="U1220" s="312" t="str">
        <f>'Look Up Values'!G375</f>
        <v>100508</v>
      </c>
      <c r="V1220" s="302" t="str">
        <f t="shared" si="66"/>
        <v>Yes</v>
      </c>
      <c r="W1220" s="311" t="str">
        <f t="shared" si="64"/>
        <v>100508</v>
      </c>
    </row>
    <row r="1221" spans="1:23" ht="33" customHeight="1">
      <c r="A1221"/>
      <c r="B1221"/>
      <c r="C1221"/>
      <c r="D1221"/>
      <c r="E1221"/>
      <c r="F1221"/>
      <c r="G1221"/>
      <c r="I1221"/>
      <c r="J1221"/>
      <c r="K1221"/>
      <c r="L1221"/>
      <c r="M1221"/>
      <c r="N1221"/>
      <c r="O1221"/>
      <c r="Q1221" s="306" t="str">
        <f>'Look Up Values'!G376</f>
        <v>100509</v>
      </c>
      <c r="R1221" s="302" t="str">
        <f t="shared" si="65"/>
        <v>Yes</v>
      </c>
      <c r="S1221" s="296" t="str">
        <f t="shared" si="63"/>
        <v>100509</v>
      </c>
      <c r="T1221" s="229"/>
      <c r="U1221" s="312" t="str">
        <f>'Look Up Values'!G376</f>
        <v>100509</v>
      </c>
      <c r="V1221" s="302" t="str">
        <f t="shared" si="66"/>
        <v>Yes</v>
      </c>
      <c r="W1221" s="311" t="str">
        <f t="shared" si="64"/>
        <v>100509</v>
      </c>
    </row>
    <row r="1222" spans="1:23" ht="33" customHeight="1">
      <c r="A1222"/>
      <c r="B1222"/>
      <c r="C1222"/>
      <c r="D1222"/>
      <c r="E1222"/>
      <c r="F1222"/>
      <c r="G1222"/>
      <c r="I1222"/>
      <c r="J1222"/>
      <c r="K1222"/>
      <c r="L1222"/>
      <c r="M1222"/>
      <c r="N1222"/>
      <c r="O1222"/>
      <c r="Q1222" s="306" t="str">
        <f>'Look Up Values'!G377</f>
        <v>100510</v>
      </c>
      <c r="R1222" s="302" t="str">
        <f t="shared" si="65"/>
        <v>Yes</v>
      </c>
      <c r="S1222" s="296" t="str">
        <f t="shared" ref="S1222:S1285" si="67">IF(R1222="Yes",Q1222,"")</f>
        <v>100510</v>
      </c>
      <c r="T1222" s="229"/>
      <c r="U1222" s="312" t="str">
        <f>'Look Up Values'!G377</f>
        <v>100510</v>
      </c>
      <c r="V1222" s="302" t="str">
        <f t="shared" si="66"/>
        <v>Yes</v>
      </c>
      <c r="W1222" s="311" t="str">
        <f t="shared" ref="W1222:W1285" si="68">IF(V1222="Yes",U1222,"")</f>
        <v>100510</v>
      </c>
    </row>
    <row r="1223" spans="1:23" ht="33" customHeight="1">
      <c r="A1223"/>
      <c r="B1223"/>
      <c r="C1223"/>
      <c r="D1223"/>
      <c r="E1223"/>
      <c r="F1223"/>
      <c r="G1223"/>
      <c r="I1223"/>
      <c r="J1223"/>
      <c r="K1223"/>
      <c r="L1223"/>
      <c r="M1223"/>
      <c r="N1223"/>
      <c r="O1223"/>
      <c r="Q1223" s="306" t="str">
        <f>'Look Up Values'!G378</f>
        <v>100511</v>
      </c>
      <c r="R1223" s="302" t="str">
        <f t="shared" si="65"/>
        <v>Yes</v>
      </c>
      <c r="S1223" s="296" t="str">
        <f t="shared" si="67"/>
        <v>100511</v>
      </c>
      <c r="T1223" s="229"/>
      <c r="U1223" s="312" t="str">
        <f>'Look Up Values'!G378</f>
        <v>100511</v>
      </c>
      <c r="V1223" s="302" t="str">
        <f t="shared" si="66"/>
        <v>Yes</v>
      </c>
      <c r="W1223" s="311" t="str">
        <f t="shared" si="68"/>
        <v>100511</v>
      </c>
    </row>
    <row r="1224" spans="1:23" ht="33" customHeight="1">
      <c r="A1224"/>
      <c r="B1224"/>
      <c r="C1224"/>
      <c r="D1224"/>
      <c r="E1224"/>
      <c r="F1224"/>
      <c r="G1224"/>
      <c r="I1224"/>
      <c r="J1224"/>
      <c r="K1224"/>
      <c r="L1224"/>
      <c r="M1224"/>
      <c r="N1224"/>
      <c r="O1224"/>
      <c r="Q1224" s="306" t="str">
        <f>'Look Up Values'!G379</f>
        <v>100599</v>
      </c>
      <c r="R1224" s="302" t="str">
        <f t="shared" si="65"/>
        <v>Yes</v>
      </c>
      <c r="S1224" s="296" t="str">
        <f t="shared" si="67"/>
        <v>100599</v>
      </c>
      <c r="T1224" s="229"/>
      <c r="U1224" s="312" t="str">
        <f>'Look Up Values'!G379</f>
        <v>100599</v>
      </c>
      <c r="V1224" s="302" t="str">
        <f t="shared" si="66"/>
        <v>Yes</v>
      </c>
      <c r="W1224" s="311" t="str">
        <f t="shared" si="68"/>
        <v>100599</v>
      </c>
    </row>
    <row r="1225" spans="1:23" ht="33" customHeight="1">
      <c r="A1225"/>
      <c r="B1225"/>
      <c r="C1225"/>
      <c r="D1225"/>
      <c r="E1225"/>
      <c r="F1225"/>
      <c r="G1225"/>
      <c r="I1225"/>
      <c r="J1225"/>
      <c r="K1225"/>
      <c r="L1225"/>
      <c r="M1225"/>
      <c r="N1225"/>
      <c r="O1225"/>
      <c r="Q1225" s="306" t="str">
        <f>'Look Up Values'!G380</f>
        <v>100601</v>
      </c>
      <c r="R1225" s="302" t="str">
        <f t="shared" si="65"/>
        <v>Yes</v>
      </c>
      <c r="S1225" s="296" t="str">
        <f t="shared" si="67"/>
        <v>100601</v>
      </c>
      <c r="T1225" s="229"/>
      <c r="U1225" s="312" t="str">
        <f>'Look Up Values'!G380</f>
        <v>100601</v>
      </c>
      <c r="V1225" s="302" t="str">
        <f t="shared" si="66"/>
        <v>Yes</v>
      </c>
      <c r="W1225" s="311" t="str">
        <f t="shared" si="68"/>
        <v>100601</v>
      </c>
    </row>
    <row r="1226" spans="1:23" ht="33" customHeight="1">
      <c r="A1226"/>
      <c r="B1226"/>
      <c r="C1226"/>
      <c r="D1226"/>
      <c r="E1226"/>
      <c r="F1226"/>
      <c r="G1226"/>
      <c r="I1226"/>
      <c r="J1226"/>
      <c r="K1226"/>
      <c r="L1226"/>
      <c r="M1226"/>
      <c r="N1226"/>
      <c r="O1226"/>
      <c r="Q1226" s="306" t="str">
        <f>'Look Up Values'!G381</f>
        <v>100602</v>
      </c>
      <c r="R1226" s="302" t="str">
        <f t="shared" si="65"/>
        <v>Yes</v>
      </c>
      <c r="S1226" s="296" t="str">
        <f t="shared" si="67"/>
        <v>100602</v>
      </c>
      <c r="T1226" s="229"/>
      <c r="U1226" s="312" t="str">
        <f>'Look Up Values'!G381</f>
        <v>100602</v>
      </c>
      <c r="V1226" s="302" t="str">
        <f t="shared" si="66"/>
        <v>Yes</v>
      </c>
      <c r="W1226" s="311" t="str">
        <f t="shared" si="68"/>
        <v>100602</v>
      </c>
    </row>
    <row r="1227" spans="1:23" ht="33" customHeight="1">
      <c r="A1227"/>
      <c r="B1227"/>
      <c r="C1227"/>
      <c r="D1227"/>
      <c r="E1227"/>
      <c r="F1227"/>
      <c r="G1227"/>
      <c r="I1227"/>
      <c r="J1227"/>
      <c r="K1227"/>
      <c r="L1227"/>
      <c r="M1227"/>
      <c r="N1227"/>
      <c r="O1227"/>
      <c r="Q1227" s="306" t="str">
        <f>'Look Up Values'!G382</f>
        <v>100603</v>
      </c>
      <c r="R1227" s="302" t="str">
        <f t="shared" si="65"/>
        <v>Yes</v>
      </c>
      <c r="S1227" s="296" t="str">
        <f t="shared" si="67"/>
        <v>100603</v>
      </c>
      <c r="T1227" s="229"/>
      <c r="U1227" s="312" t="str">
        <f>'Look Up Values'!G382</f>
        <v>100603</v>
      </c>
      <c r="V1227" s="302" t="str">
        <f t="shared" si="66"/>
        <v>Yes</v>
      </c>
      <c r="W1227" s="311" t="str">
        <f t="shared" si="68"/>
        <v>100603</v>
      </c>
    </row>
    <row r="1228" spans="1:23" ht="33" customHeight="1">
      <c r="A1228"/>
      <c r="B1228"/>
      <c r="C1228"/>
      <c r="D1228"/>
      <c r="E1228"/>
      <c r="F1228"/>
      <c r="G1228"/>
      <c r="I1228"/>
      <c r="J1228"/>
      <c r="K1228"/>
      <c r="L1228"/>
      <c r="M1228"/>
      <c r="N1228"/>
      <c r="O1228"/>
      <c r="Q1228" s="306" t="str">
        <f>'Look Up Values'!G383</f>
        <v>100604</v>
      </c>
      <c r="R1228" s="302" t="str">
        <f t="shared" si="65"/>
        <v>Yes</v>
      </c>
      <c r="S1228" s="296" t="str">
        <f t="shared" si="67"/>
        <v>100604</v>
      </c>
      <c r="T1228" s="229"/>
      <c r="U1228" s="312" t="str">
        <f>'Look Up Values'!G383</f>
        <v>100604</v>
      </c>
      <c r="V1228" s="302" t="str">
        <f t="shared" si="66"/>
        <v>Yes</v>
      </c>
      <c r="W1228" s="311" t="str">
        <f t="shared" si="68"/>
        <v>100604</v>
      </c>
    </row>
    <row r="1229" spans="1:23" ht="33" customHeight="1">
      <c r="A1229"/>
      <c r="B1229"/>
      <c r="C1229"/>
      <c r="D1229"/>
      <c r="E1229"/>
      <c r="F1229"/>
      <c r="G1229"/>
      <c r="I1229"/>
      <c r="J1229"/>
      <c r="K1229"/>
      <c r="L1229"/>
      <c r="M1229"/>
      <c r="N1229"/>
      <c r="O1229"/>
      <c r="Q1229" s="306" t="str">
        <f>'Look Up Values'!G384</f>
        <v>100606</v>
      </c>
      <c r="R1229" s="302" t="str">
        <f t="shared" si="65"/>
        <v>Yes</v>
      </c>
      <c r="S1229" s="296" t="str">
        <f t="shared" si="67"/>
        <v>100606</v>
      </c>
      <c r="T1229" s="229"/>
      <c r="U1229" s="312" t="str">
        <f>'Look Up Values'!G384</f>
        <v>100606</v>
      </c>
      <c r="V1229" s="302" t="str">
        <f t="shared" si="66"/>
        <v>Yes</v>
      </c>
      <c r="W1229" s="311" t="str">
        <f t="shared" si="68"/>
        <v>100606</v>
      </c>
    </row>
    <row r="1230" spans="1:23" ht="33" customHeight="1">
      <c r="A1230"/>
      <c r="B1230"/>
      <c r="C1230"/>
      <c r="D1230"/>
      <c r="E1230"/>
      <c r="F1230"/>
      <c r="G1230"/>
      <c r="I1230"/>
      <c r="J1230"/>
      <c r="K1230"/>
      <c r="L1230"/>
      <c r="M1230"/>
      <c r="N1230"/>
      <c r="O1230"/>
      <c r="Q1230" s="306" t="str">
        <f>'Look Up Values'!G385</f>
        <v>100607</v>
      </c>
      <c r="R1230" s="302" t="str">
        <f t="shared" si="65"/>
        <v>Yes</v>
      </c>
      <c r="S1230" s="296" t="str">
        <f t="shared" si="67"/>
        <v>100607</v>
      </c>
      <c r="T1230" s="229"/>
      <c r="U1230" s="312" t="str">
        <f>'Look Up Values'!G385</f>
        <v>100607</v>
      </c>
      <c r="V1230" s="302" t="str">
        <f t="shared" si="66"/>
        <v>Yes</v>
      </c>
      <c r="W1230" s="311" t="str">
        <f t="shared" si="68"/>
        <v>100607</v>
      </c>
    </row>
    <row r="1231" spans="1:23" ht="33" customHeight="1">
      <c r="A1231"/>
      <c r="B1231"/>
      <c r="C1231"/>
      <c r="D1231"/>
      <c r="E1231"/>
      <c r="F1231"/>
      <c r="G1231"/>
      <c r="I1231"/>
      <c r="J1231"/>
      <c r="K1231"/>
      <c r="L1231"/>
      <c r="M1231"/>
      <c r="N1231"/>
      <c r="O1231"/>
      <c r="Q1231" s="306" t="str">
        <f>'Look Up Values'!G386</f>
        <v>100609</v>
      </c>
      <c r="R1231" s="302" t="str">
        <f t="shared" si="65"/>
        <v>Yes</v>
      </c>
      <c r="S1231" s="296" t="str">
        <f t="shared" si="67"/>
        <v>100609</v>
      </c>
      <c r="T1231" s="229"/>
      <c r="U1231" s="312" t="str">
        <f>'Look Up Values'!G386</f>
        <v>100609</v>
      </c>
      <c r="V1231" s="302" t="str">
        <f t="shared" si="66"/>
        <v>Yes</v>
      </c>
      <c r="W1231" s="311" t="str">
        <f t="shared" si="68"/>
        <v>100609</v>
      </c>
    </row>
    <row r="1232" spans="1:23" ht="33" customHeight="1">
      <c r="A1232"/>
      <c r="B1232"/>
      <c r="C1232"/>
      <c r="D1232"/>
      <c r="E1232"/>
      <c r="F1232"/>
      <c r="G1232"/>
      <c r="I1232"/>
      <c r="J1232"/>
      <c r="K1232"/>
      <c r="L1232"/>
      <c r="M1232"/>
      <c r="N1232"/>
      <c r="O1232"/>
      <c r="Q1232" s="306" t="str">
        <f>'Look Up Values'!G387</f>
        <v>100610</v>
      </c>
      <c r="R1232" s="302" t="str">
        <f t="shared" ref="R1232:R1295" si="69">IFERROR(INDEX($R$5:$R$846,MATCH(U390,$U$5:$U$846,0)),"")</f>
        <v>Yes</v>
      </c>
      <c r="S1232" s="296" t="str">
        <f t="shared" si="67"/>
        <v>100610</v>
      </c>
      <c r="T1232" s="229"/>
      <c r="U1232" s="312" t="str">
        <f>'Look Up Values'!G387</f>
        <v>100610</v>
      </c>
      <c r="V1232" s="302" t="str">
        <f t="shared" ref="V1232:V1295" si="70">IFERROR(INDEX($V$5:$V$846,MATCH(W390,$W$5:$W$846,0)),"")</f>
        <v>Yes</v>
      </c>
      <c r="W1232" s="311" t="str">
        <f t="shared" si="68"/>
        <v>100610</v>
      </c>
    </row>
    <row r="1233" spans="1:23" ht="33" customHeight="1">
      <c r="A1233"/>
      <c r="B1233"/>
      <c r="C1233"/>
      <c r="D1233"/>
      <c r="E1233"/>
      <c r="F1233"/>
      <c r="G1233"/>
      <c r="I1233"/>
      <c r="J1233"/>
      <c r="K1233"/>
      <c r="L1233"/>
      <c r="M1233"/>
      <c r="N1233"/>
      <c r="O1233"/>
      <c r="Q1233" s="306" t="str">
        <f>'Look Up Values'!G388</f>
        <v>100699</v>
      </c>
      <c r="R1233" s="302" t="str">
        <f t="shared" si="69"/>
        <v>Yes</v>
      </c>
      <c r="S1233" s="296" t="str">
        <f t="shared" si="67"/>
        <v>100699</v>
      </c>
      <c r="T1233" s="229"/>
      <c r="U1233" s="312" t="str">
        <f>'Look Up Values'!G388</f>
        <v>100699</v>
      </c>
      <c r="V1233" s="302" t="str">
        <f t="shared" si="70"/>
        <v>Yes</v>
      </c>
      <c r="W1233" s="311" t="str">
        <f t="shared" si="68"/>
        <v>100699</v>
      </c>
    </row>
    <row r="1234" spans="1:23" ht="33" customHeight="1">
      <c r="A1234"/>
      <c r="B1234"/>
      <c r="C1234"/>
      <c r="D1234"/>
      <c r="E1234"/>
      <c r="F1234"/>
      <c r="G1234"/>
      <c r="I1234"/>
      <c r="J1234"/>
      <c r="K1234"/>
      <c r="L1234"/>
      <c r="M1234"/>
      <c r="N1234"/>
      <c r="O1234"/>
      <c r="Q1234" s="306" t="str">
        <f>'Look Up Values'!G389</f>
        <v>100701</v>
      </c>
      <c r="R1234" s="302" t="str">
        <f t="shared" si="69"/>
        <v>Yes</v>
      </c>
      <c r="S1234" s="296" t="str">
        <f t="shared" si="67"/>
        <v>100701</v>
      </c>
      <c r="T1234" s="229"/>
      <c r="U1234" s="312" t="str">
        <f>'Look Up Values'!G389</f>
        <v>100701</v>
      </c>
      <c r="V1234" s="302" t="str">
        <f t="shared" si="70"/>
        <v>Yes</v>
      </c>
      <c r="W1234" s="311" t="str">
        <f t="shared" si="68"/>
        <v>100701</v>
      </c>
    </row>
    <row r="1235" spans="1:23" ht="33" customHeight="1">
      <c r="A1235"/>
      <c r="B1235"/>
      <c r="C1235"/>
      <c r="D1235"/>
      <c r="E1235"/>
      <c r="F1235"/>
      <c r="G1235"/>
      <c r="I1235"/>
      <c r="J1235"/>
      <c r="K1235"/>
      <c r="L1235"/>
      <c r="M1235"/>
      <c r="N1235"/>
      <c r="O1235"/>
      <c r="Q1235" s="306" t="str">
        <f>'Look Up Values'!G390</f>
        <v>100702</v>
      </c>
      <c r="R1235" s="302" t="str">
        <f t="shared" si="69"/>
        <v>Yes</v>
      </c>
      <c r="S1235" s="296" t="str">
        <f t="shared" si="67"/>
        <v>100702</v>
      </c>
      <c r="T1235" s="229"/>
      <c r="U1235" s="312" t="str">
        <f>'Look Up Values'!G390</f>
        <v>100702</v>
      </c>
      <c r="V1235" s="302" t="str">
        <f t="shared" si="70"/>
        <v>Yes</v>
      </c>
      <c r="W1235" s="311" t="str">
        <f t="shared" si="68"/>
        <v>100702</v>
      </c>
    </row>
    <row r="1236" spans="1:23" ht="33" customHeight="1">
      <c r="A1236"/>
      <c r="B1236"/>
      <c r="C1236"/>
      <c r="D1236"/>
      <c r="E1236"/>
      <c r="F1236"/>
      <c r="G1236"/>
      <c r="I1236"/>
      <c r="J1236"/>
      <c r="K1236"/>
      <c r="L1236"/>
      <c r="M1236"/>
      <c r="N1236"/>
      <c r="O1236"/>
      <c r="Q1236" s="306" t="str">
        <f>'Look Up Values'!G391</f>
        <v>100703</v>
      </c>
      <c r="R1236" s="302" t="str">
        <f t="shared" si="69"/>
        <v>Yes</v>
      </c>
      <c r="S1236" s="296" t="str">
        <f t="shared" si="67"/>
        <v>100703</v>
      </c>
      <c r="T1236" s="229"/>
      <c r="U1236" s="312" t="str">
        <f>'Look Up Values'!G391</f>
        <v>100703</v>
      </c>
      <c r="V1236" s="302" t="str">
        <f t="shared" si="70"/>
        <v>Yes</v>
      </c>
      <c r="W1236" s="311" t="str">
        <f t="shared" si="68"/>
        <v>100703</v>
      </c>
    </row>
    <row r="1237" spans="1:23" ht="33" customHeight="1">
      <c r="A1237"/>
      <c r="B1237"/>
      <c r="C1237"/>
      <c r="D1237"/>
      <c r="E1237"/>
      <c r="F1237"/>
      <c r="G1237"/>
      <c r="I1237"/>
      <c r="J1237"/>
      <c r="K1237"/>
      <c r="L1237"/>
      <c r="M1237"/>
      <c r="N1237"/>
      <c r="O1237"/>
      <c r="Q1237" s="306" t="str">
        <f>'Look Up Values'!G392</f>
        <v>100704</v>
      </c>
      <c r="R1237" s="302" t="str">
        <f t="shared" si="69"/>
        <v>Yes</v>
      </c>
      <c r="S1237" s="296" t="str">
        <f t="shared" si="67"/>
        <v>100704</v>
      </c>
      <c r="T1237" s="229"/>
      <c r="U1237" s="312" t="str">
        <f>'Look Up Values'!G392</f>
        <v>100704</v>
      </c>
      <c r="V1237" s="302" t="str">
        <f t="shared" si="70"/>
        <v>Yes</v>
      </c>
      <c r="W1237" s="311" t="str">
        <f t="shared" si="68"/>
        <v>100704</v>
      </c>
    </row>
    <row r="1238" spans="1:23" ht="33" customHeight="1">
      <c r="A1238"/>
      <c r="B1238"/>
      <c r="C1238"/>
      <c r="D1238"/>
      <c r="E1238"/>
      <c r="F1238"/>
      <c r="G1238"/>
      <c r="I1238"/>
      <c r="J1238"/>
      <c r="K1238"/>
      <c r="L1238"/>
      <c r="M1238"/>
      <c r="N1238"/>
      <c r="O1238"/>
      <c r="Q1238" s="306" t="str">
        <f>'Look Up Values'!G393</f>
        <v>100705</v>
      </c>
      <c r="R1238" s="302" t="str">
        <f t="shared" si="69"/>
        <v>Yes</v>
      </c>
      <c r="S1238" s="296" t="str">
        <f t="shared" si="67"/>
        <v>100705</v>
      </c>
      <c r="T1238" s="229"/>
      <c r="U1238" s="312" t="str">
        <f>'Look Up Values'!G393</f>
        <v>100705</v>
      </c>
      <c r="V1238" s="302" t="str">
        <f t="shared" si="70"/>
        <v>Yes</v>
      </c>
      <c r="W1238" s="311" t="str">
        <f t="shared" si="68"/>
        <v>100705</v>
      </c>
    </row>
    <row r="1239" spans="1:23" ht="33" customHeight="1">
      <c r="A1239"/>
      <c r="B1239"/>
      <c r="C1239"/>
      <c r="D1239"/>
      <c r="E1239"/>
      <c r="F1239"/>
      <c r="G1239"/>
      <c r="I1239"/>
      <c r="J1239"/>
      <c r="K1239"/>
      <c r="L1239"/>
      <c r="M1239"/>
      <c r="N1239"/>
      <c r="O1239"/>
      <c r="Q1239" s="306" t="str">
        <f>'Look Up Values'!G394</f>
        <v>100707</v>
      </c>
      <c r="R1239" s="302" t="str">
        <f t="shared" si="69"/>
        <v>Yes</v>
      </c>
      <c r="S1239" s="296" t="str">
        <f t="shared" si="67"/>
        <v>100707</v>
      </c>
      <c r="T1239" s="229"/>
      <c r="U1239" s="312" t="str">
        <f>'Look Up Values'!G394</f>
        <v>100707</v>
      </c>
      <c r="V1239" s="302" t="str">
        <f t="shared" si="70"/>
        <v>Yes</v>
      </c>
      <c r="W1239" s="311" t="str">
        <f t="shared" si="68"/>
        <v>100707</v>
      </c>
    </row>
    <row r="1240" spans="1:23" ht="33" customHeight="1">
      <c r="A1240"/>
      <c r="B1240"/>
      <c r="C1240"/>
      <c r="D1240"/>
      <c r="E1240"/>
      <c r="F1240"/>
      <c r="G1240"/>
      <c r="I1240"/>
      <c r="J1240"/>
      <c r="K1240"/>
      <c r="L1240"/>
      <c r="M1240"/>
      <c r="N1240"/>
      <c r="O1240"/>
      <c r="Q1240" s="306" t="str">
        <f>'Look Up Values'!G395</f>
        <v>100708</v>
      </c>
      <c r="R1240" s="302" t="str">
        <f t="shared" si="69"/>
        <v>Yes</v>
      </c>
      <c r="S1240" s="296" t="str">
        <f t="shared" si="67"/>
        <v>100708</v>
      </c>
      <c r="T1240" s="229"/>
      <c r="U1240" s="312" t="str">
        <f>'Look Up Values'!G395</f>
        <v>100708</v>
      </c>
      <c r="V1240" s="302" t="str">
        <f t="shared" si="70"/>
        <v>Yes</v>
      </c>
      <c r="W1240" s="311" t="str">
        <f t="shared" si="68"/>
        <v>100708</v>
      </c>
    </row>
    <row r="1241" spans="1:23" ht="33" customHeight="1">
      <c r="A1241"/>
      <c r="B1241"/>
      <c r="C1241"/>
      <c r="D1241"/>
      <c r="E1241"/>
      <c r="F1241"/>
      <c r="G1241"/>
      <c r="I1241"/>
      <c r="J1241"/>
      <c r="K1241"/>
      <c r="L1241"/>
      <c r="M1241"/>
      <c r="N1241"/>
      <c r="O1241"/>
      <c r="Q1241" s="306" t="str">
        <f>'Look Up Values'!G396</f>
        <v>100799</v>
      </c>
      <c r="R1241" s="302" t="str">
        <f t="shared" si="69"/>
        <v>Yes</v>
      </c>
      <c r="S1241" s="296" t="str">
        <f t="shared" si="67"/>
        <v>100799</v>
      </c>
      <c r="T1241" s="229"/>
      <c r="U1241" s="312" t="str">
        <f>'Look Up Values'!G396</f>
        <v>100799</v>
      </c>
      <c r="V1241" s="302" t="str">
        <f t="shared" si="70"/>
        <v>Yes</v>
      </c>
      <c r="W1241" s="311" t="str">
        <f t="shared" si="68"/>
        <v>100799</v>
      </c>
    </row>
    <row r="1242" spans="1:23" ht="33" customHeight="1">
      <c r="A1242"/>
      <c r="B1242"/>
      <c r="C1242"/>
      <c r="D1242"/>
      <c r="E1242"/>
      <c r="F1242"/>
      <c r="G1242"/>
      <c r="I1242"/>
      <c r="J1242"/>
      <c r="K1242"/>
      <c r="L1242"/>
      <c r="M1242"/>
      <c r="N1242"/>
      <c r="O1242"/>
      <c r="Q1242" s="306" t="str">
        <f>'Look Up Values'!G397</f>
        <v>100804</v>
      </c>
      <c r="R1242" s="302" t="str">
        <f t="shared" si="69"/>
        <v>Yes</v>
      </c>
      <c r="S1242" s="296" t="str">
        <f t="shared" si="67"/>
        <v>100804</v>
      </c>
      <c r="T1242" s="229"/>
      <c r="U1242" s="312" t="str">
        <f>'Look Up Values'!G397</f>
        <v>100804</v>
      </c>
      <c r="V1242" s="302" t="str">
        <f t="shared" si="70"/>
        <v>Yes</v>
      </c>
      <c r="W1242" s="311" t="str">
        <f t="shared" si="68"/>
        <v>100804</v>
      </c>
    </row>
    <row r="1243" spans="1:23" ht="33" customHeight="1">
      <c r="A1243"/>
      <c r="B1243"/>
      <c r="C1243"/>
      <c r="D1243"/>
      <c r="E1243"/>
      <c r="F1243"/>
      <c r="G1243"/>
      <c r="I1243"/>
      <c r="J1243"/>
      <c r="K1243"/>
      <c r="L1243"/>
      <c r="M1243"/>
      <c r="N1243"/>
      <c r="O1243"/>
      <c r="Q1243" s="306" t="str">
        <f>'Look Up Values'!G398</f>
        <v>100808</v>
      </c>
      <c r="R1243" s="302" t="str">
        <f t="shared" si="69"/>
        <v>Yes</v>
      </c>
      <c r="S1243" s="296" t="str">
        <f t="shared" si="67"/>
        <v>100808</v>
      </c>
      <c r="T1243" s="229"/>
      <c r="U1243" s="312" t="str">
        <f>'Look Up Values'!G398</f>
        <v>100808</v>
      </c>
      <c r="V1243" s="302" t="str">
        <f t="shared" si="70"/>
        <v>Yes</v>
      </c>
      <c r="W1243" s="311" t="str">
        <f t="shared" si="68"/>
        <v>100808</v>
      </c>
    </row>
    <row r="1244" spans="1:23" ht="33" customHeight="1">
      <c r="A1244"/>
      <c r="B1244"/>
      <c r="C1244"/>
      <c r="D1244"/>
      <c r="E1244"/>
      <c r="F1244"/>
      <c r="G1244"/>
      <c r="I1244"/>
      <c r="J1244"/>
      <c r="K1244"/>
      <c r="L1244"/>
      <c r="M1244"/>
      <c r="N1244"/>
      <c r="O1244"/>
      <c r="Q1244" s="306" t="str">
        <f>'Look Up Values'!G399</f>
        <v>100809</v>
      </c>
      <c r="R1244" s="302" t="str">
        <f t="shared" si="69"/>
        <v>Yes</v>
      </c>
      <c r="S1244" s="296" t="str">
        <f t="shared" si="67"/>
        <v>100809</v>
      </c>
      <c r="T1244" s="229"/>
      <c r="U1244" s="312" t="str">
        <f>'Look Up Values'!G399</f>
        <v>100809</v>
      </c>
      <c r="V1244" s="302" t="str">
        <f t="shared" si="70"/>
        <v>Yes</v>
      </c>
      <c r="W1244" s="311" t="str">
        <f t="shared" si="68"/>
        <v>100809</v>
      </c>
    </row>
    <row r="1245" spans="1:23" ht="33" customHeight="1">
      <c r="A1245"/>
      <c r="B1245"/>
      <c r="C1245"/>
      <c r="D1245"/>
      <c r="E1245"/>
      <c r="F1245"/>
      <c r="G1245"/>
      <c r="I1245"/>
      <c r="J1245"/>
      <c r="K1245"/>
      <c r="L1245"/>
      <c r="M1245"/>
      <c r="N1245"/>
      <c r="O1245"/>
      <c r="Q1245" s="306" t="str">
        <f>'Look Up Values'!G400</f>
        <v>100810</v>
      </c>
      <c r="R1245" s="302" t="str">
        <f t="shared" si="69"/>
        <v>Yes</v>
      </c>
      <c r="S1245" s="296" t="str">
        <f t="shared" si="67"/>
        <v>100810</v>
      </c>
      <c r="T1245" s="229"/>
      <c r="U1245" s="312" t="str">
        <f>'Look Up Values'!G400</f>
        <v>100810</v>
      </c>
      <c r="V1245" s="302" t="str">
        <f t="shared" si="70"/>
        <v>Yes</v>
      </c>
      <c r="W1245" s="311" t="str">
        <f t="shared" si="68"/>
        <v>100810</v>
      </c>
    </row>
    <row r="1246" spans="1:23" ht="33" customHeight="1">
      <c r="A1246"/>
      <c r="B1246"/>
      <c r="C1246"/>
      <c r="D1246"/>
      <c r="E1246"/>
      <c r="F1246"/>
      <c r="G1246"/>
      <c r="I1246"/>
      <c r="J1246"/>
      <c r="K1246"/>
      <c r="L1246"/>
      <c r="M1246"/>
      <c r="N1246"/>
      <c r="O1246"/>
      <c r="Q1246" s="306" t="str">
        <f>'Look Up Values'!G401</f>
        <v>100811</v>
      </c>
      <c r="R1246" s="302" t="str">
        <f t="shared" si="69"/>
        <v>Yes</v>
      </c>
      <c r="S1246" s="296" t="str">
        <f t="shared" si="67"/>
        <v>100811</v>
      </c>
      <c r="T1246" s="229"/>
      <c r="U1246" s="312" t="str">
        <f>'Look Up Values'!G401</f>
        <v>100811</v>
      </c>
      <c r="V1246" s="302" t="str">
        <f t="shared" si="70"/>
        <v>Yes</v>
      </c>
      <c r="W1246" s="311" t="str">
        <f t="shared" si="68"/>
        <v>100811</v>
      </c>
    </row>
    <row r="1247" spans="1:23" ht="33" customHeight="1">
      <c r="A1247"/>
      <c r="B1247"/>
      <c r="C1247"/>
      <c r="D1247"/>
      <c r="E1247"/>
      <c r="F1247"/>
      <c r="G1247"/>
      <c r="I1247"/>
      <c r="J1247"/>
      <c r="K1247"/>
      <c r="L1247"/>
      <c r="M1247"/>
      <c r="N1247"/>
      <c r="O1247"/>
      <c r="Q1247" s="306" t="str">
        <f>'Look Up Values'!G402</f>
        <v>100812</v>
      </c>
      <c r="R1247" s="302" t="str">
        <f t="shared" si="69"/>
        <v>Yes</v>
      </c>
      <c r="S1247" s="296" t="str">
        <f t="shared" si="67"/>
        <v>100812</v>
      </c>
      <c r="T1247" s="229"/>
      <c r="U1247" s="312" t="str">
        <f>'Look Up Values'!G402</f>
        <v>100812</v>
      </c>
      <c r="V1247" s="302" t="str">
        <f t="shared" si="70"/>
        <v>Yes</v>
      </c>
      <c r="W1247" s="311" t="str">
        <f t="shared" si="68"/>
        <v>100812</v>
      </c>
    </row>
    <row r="1248" spans="1:23" ht="33" customHeight="1">
      <c r="A1248"/>
      <c r="B1248"/>
      <c r="C1248"/>
      <c r="D1248"/>
      <c r="E1248"/>
      <c r="F1248"/>
      <c r="G1248"/>
      <c r="I1248"/>
      <c r="J1248"/>
      <c r="K1248"/>
      <c r="L1248"/>
      <c r="M1248"/>
      <c r="N1248"/>
      <c r="O1248"/>
      <c r="Q1248" s="306" t="str">
        <f>'Look Up Values'!G403</f>
        <v>100813</v>
      </c>
      <c r="R1248" s="302" t="str">
        <f t="shared" si="69"/>
        <v>Yes</v>
      </c>
      <c r="S1248" s="296" t="str">
        <f t="shared" si="67"/>
        <v>100813</v>
      </c>
      <c r="T1248" s="229"/>
      <c r="U1248" s="312" t="str">
        <f>'Look Up Values'!G403</f>
        <v>100813</v>
      </c>
      <c r="V1248" s="302" t="str">
        <f t="shared" si="70"/>
        <v>Yes</v>
      </c>
      <c r="W1248" s="311" t="str">
        <f t="shared" si="68"/>
        <v>100813</v>
      </c>
    </row>
    <row r="1249" spans="1:23" ht="33" customHeight="1">
      <c r="A1249"/>
      <c r="B1249"/>
      <c r="C1249"/>
      <c r="D1249"/>
      <c r="E1249"/>
      <c r="F1249"/>
      <c r="G1249"/>
      <c r="I1249"/>
      <c r="J1249"/>
      <c r="K1249"/>
      <c r="L1249"/>
      <c r="M1249"/>
      <c r="N1249"/>
      <c r="O1249"/>
      <c r="Q1249" s="306" t="str">
        <f>'Look Up Values'!G404</f>
        <v>100814</v>
      </c>
      <c r="R1249" s="302" t="str">
        <f t="shared" si="69"/>
        <v>Yes</v>
      </c>
      <c r="S1249" s="296" t="str">
        <f t="shared" si="67"/>
        <v>100814</v>
      </c>
      <c r="T1249" s="229"/>
      <c r="U1249" s="312" t="str">
        <f>'Look Up Values'!G404</f>
        <v>100814</v>
      </c>
      <c r="V1249" s="302" t="str">
        <f t="shared" si="70"/>
        <v>Yes</v>
      </c>
      <c r="W1249" s="311" t="str">
        <f t="shared" si="68"/>
        <v>100814</v>
      </c>
    </row>
    <row r="1250" spans="1:23" ht="33" customHeight="1">
      <c r="A1250"/>
      <c r="B1250"/>
      <c r="C1250"/>
      <c r="D1250"/>
      <c r="E1250"/>
      <c r="F1250"/>
      <c r="G1250"/>
      <c r="I1250"/>
      <c r="J1250"/>
      <c r="K1250"/>
      <c r="L1250"/>
      <c r="M1250"/>
      <c r="N1250"/>
      <c r="O1250"/>
      <c r="Q1250" s="306" t="str">
        <f>'Look Up Values'!G405</f>
        <v>100815</v>
      </c>
      <c r="R1250" s="302" t="str">
        <f t="shared" si="69"/>
        <v>Yes</v>
      </c>
      <c r="S1250" s="296" t="str">
        <f t="shared" si="67"/>
        <v>100815</v>
      </c>
      <c r="T1250" s="229"/>
      <c r="U1250" s="312" t="str">
        <f>'Look Up Values'!G405</f>
        <v>100815</v>
      </c>
      <c r="V1250" s="302" t="str">
        <f t="shared" si="70"/>
        <v>Yes</v>
      </c>
      <c r="W1250" s="311" t="str">
        <f t="shared" si="68"/>
        <v>100815</v>
      </c>
    </row>
    <row r="1251" spans="1:23" ht="33" customHeight="1">
      <c r="A1251"/>
      <c r="B1251"/>
      <c r="C1251"/>
      <c r="D1251"/>
      <c r="E1251"/>
      <c r="F1251"/>
      <c r="G1251"/>
      <c r="I1251"/>
      <c r="J1251"/>
      <c r="K1251"/>
      <c r="L1251"/>
      <c r="M1251"/>
      <c r="N1251"/>
      <c r="O1251"/>
      <c r="Q1251" s="306" t="str">
        <f>'Look Up Values'!G406</f>
        <v>100816</v>
      </c>
      <c r="R1251" s="302" t="str">
        <f t="shared" si="69"/>
        <v>Yes</v>
      </c>
      <c r="S1251" s="296" t="str">
        <f t="shared" si="67"/>
        <v>100816</v>
      </c>
      <c r="T1251" s="229"/>
      <c r="U1251" s="312" t="str">
        <f>'Look Up Values'!G406</f>
        <v>100816</v>
      </c>
      <c r="V1251" s="302" t="str">
        <f t="shared" si="70"/>
        <v>Yes</v>
      </c>
      <c r="W1251" s="311" t="str">
        <f t="shared" si="68"/>
        <v>100816</v>
      </c>
    </row>
    <row r="1252" spans="1:23" ht="33" customHeight="1">
      <c r="A1252"/>
      <c r="B1252"/>
      <c r="C1252"/>
      <c r="D1252"/>
      <c r="E1252"/>
      <c r="F1252"/>
      <c r="G1252"/>
      <c r="I1252"/>
      <c r="J1252"/>
      <c r="K1252"/>
      <c r="L1252"/>
      <c r="M1252"/>
      <c r="N1252"/>
      <c r="O1252"/>
      <c r="Q1252" s="306" t="str">
        <f>'Look Up Values'!G407</f>
        <v>100817</v>
      </c>
      <c r="R1252" s="302" t="str">
        <f t="shared" si="69"/>
        <v>Yes</v>
      </c>
      <c r="S1252" s="296" t="str">
        <f t="shared" si="67"/>
        <v>100817</v>
      </c>
      <c r="T1252" s="229"/>
      <c r="U1252" s="312" t="str">
        <f>'Look Up Values'!G407</f>
        <v>100817</v>
      </c>
      <c r="V1252" s="302" t="str">
        <f t="shared" si="70"/>
        <v>Yes</v>
      </c>
      <c r="W1252" s="311" t="str">
        <f t="shared" si="68"/>
        <v>100817</v>
      </c>
    </row>
    <row r="1253" spans="1:23" ht="33" customHeight="1">
      <c r="A1253"/>
      <c r="B1253"/>
      <c r="C1253"/>
      <c r="D1253"/>
      <c r="E1253"/>
      <c r="F1253"/>
      <c r="G1253"/>
      <c r="I1253"/>
      <c r="J1253"/>
      <c r="K1253"/>
      <c r="L1253"/>
      <c r="M1253"/>
      <c r="N1253"/>
      <c r="O1253"/>
      <c r="Q1253" s="306" t="str">
        <f>'Look Up Values'!G408</f>
        <v>100818</v>
      </c>
      <c r="R1253" s="302" t="str">
        <f t="shared" si="69"/>
        <v>Yes</v>
      </c>
      <c r="S1253" s="296" t="str">
        <f t="shared" si="67"/>
        <v>100818</v>
      </c>
      <c r="T1253" s="229"/>
      <c r="U1253" s="312" t="str">
        <f>'Look Up Values'!G408</f>
        <v>100818</v>
      </c>
      <c r="V1253" s="302" t="str">
        <f t="shared" si="70"/>
        <v>Yes</v>
      </c>
      <c r="W1253" s="311" t="str">
        <f t="shared" si="68"/>
        <v>100818</v>
      </c>
    </row>
    <row r="1254" spans="1:23" ht="33" customHeight="1">
      <c r="A1254"/>
      <c r="B1254"/>
      <c r="C1254"/>
      <c r="D1254"/>
      <c r="E1254"/>
      <c r="F1254"/>
      <c r="G1254"/>
      <c r="I1254"/>
      <c r="J1254"/>
      <c r="K1254"/>
      <c r="L1254"/>
      <c r="M1254"/>
      <c r="N1254"/>
      <c r="O1254"/>
      <c r="Q1254" s="306" t="str">
        <f>'Look Up Values'!G409</f>
        <v>100819</v>
      </c>
      <c r="R1254" s="302" t="str">
        <f t="shared" si="69"/>
        <v>Yes</v>
      </c>
      <c r="S1254" s="296" t="str">
        <f t="shared" si="67"/>
        <v>100819</v>
      </c>
      <c r="T1254" s="229"/>
      <c r="U1254" s="312" t="str">
        <f>'Look Up Values'!G409</f>
        <v>100819</v>
      </c>
      <c r="V1254" s="302" t="str">
        <f t="shared" si="70"/>
        <v>Yes</v>
      </c>
      <c r="W1254" s="311" t="str">
        <f t="shared" si="68"/>
        <v>100819</v>
      </c>
    </row>
    <row r="1255" spans="1:23" ht="33" customHeight="1">
      <c r="A1255"/>
      <c r="B1255"/>
      <c r="C1255"/>
      <c r="D1255"/>
      <c r="E1255"/>
      <c r="F1255"/>
      <c r="G1255"/>
      <c r="I1255"/>
      <c r="J1255"/>
      <c r="K1255"/>
      <c r="L1255"/>
      <c r="M1255"/>
      <c r="N1255"/>
      <c r="O1255"/>
      <c r="Q1255" s="306" t="str">
        <f>'Look Up Values'!G410</f>
        <v>100820</v>
      </c>
      <c r="R1255" s="302" t="str">
        <f t="shared" si="69"/>
        <v>Yes</v>
      </c>
      <c r="S1255" s="296" t="str">
        <f t="shared" si="67"/>
        <v>100820</v>
      </c>
      <c r="T1255" s="229"/>
      <c r="U1255" s="312" t="str">
        <f>'Look Up Values'!G410</f>
        <v>100820</v>
      </c>
      <c r="V1255" s="302" t="str">
        <f t="shared" si="70"/>
        <v>Yes</v>
      </c>
      <c r="W1255" s="311" t="str">
        <f t="shared" si="68"/>
        <v>100820</v>
      </c>
    </row>
    <row r="1256" spans="1:23" ht="33" customHeight="1">
      <c r="A1256"/>
      <c r="B1256"/>
      <c r="C1256"/>
      <c r="D1256"/>
      <c r="E1256"/>
      <c r="F1256"/>
      <c r="G1256"/>
      <c r="I1256"/>
      <c r="J1256"/>
      <c r="K1256"/>
      <c r="L1256"/>
      <c r="M1256"/>
      <c r="N1256"/>
      <c r="O1256"/>
      <c r="Q1256" s="306" t="str">
        <f>'Look Up Values'!G411</f>
        <v>100899</v>
      </c>
      <c r="R1256" s="302" t="str">
        <f t="shared" si="69"/>
        <v>Yes</v>
      </c>
      <c r="S1256" s="296" t="str">
        <f t="shared" si="67"/>
        <v>100899</v>
      </c>
      <c r="T1256" s="229"/>
      <c r="U1256" s="312" t="str">
        <f>'Look Up Values'!G411</f>
        <v>100899</v>
      </c>
      <c r="V1256" s="302" t="str">
        <f t="shared" si="70"/>
        <v>Yes</v>
      </c>
      <c r="W1256" s="311" t="str">
        <f t="shared" si="68"/>
        <v>100899</v>
      </c>
    </row>
    <row r="1257" spans="1:23" ht="33" customHeight="1">
      <c r="A1257"/>
      <c r="B1257"/>
      <c r="C1257"/>
      <c r="D1257"/>
      <c r="E1257"/>
      <c r="F1257"/>
      <c r="G1257"/>
      <c r="I1257"/>
      <c r="J1257"/>
      <c r="K1257"/>
      <c r="L1257"/>
      <c r="M1257"/>
      <c r="N1257"/>
      <c r="O1257"/>
      <c r="Q1257" s="306" t="str">
        <f>'Look Up Values'!G412</f>
        <v>100903</v>
      </c>
      <c r="R1257" s="302" t="str">
        <f t="shared" si="69"/>
        <v>Yes</v>
      </c>
      <c r="S1257" s="296" t="str">
        <f t="shared" si="67"/>
        <v>100903</v>
      </c>
      <c r="T1257" s="229"/>
      <c r="U1257" s="312" t="str">
        <f>'Look Up Values'!G412</f>
        <v>100903</v>
      </c>
      <c r="V1257" s="302" t="str">
        <f t="shared" si="70"/>
        <v>Yes</v>
      </c>
      <c r="W1257" s="311" t="str">
        <f t="shared" si="68"/>
        <v>100903</v>
      </c>
    </row>
    <row r="1258" spans="1:23" ht="33" customHeight="1">
      <c r="A1258"/>
      <c r="B1258"/>
      <c r="C1258"/>
      <c r="D1258"/>
      <c r="E1258"/>
      <c r="F1258"/>
      <c r="G1258"/>
      <c r="I1258"/>
      <c r="J1258"/>
      <c r="K1258"/>
      <c r="L1258"/>
      <c r="M1258"/>
      <c r="N1258"/>
      <c r="O1258"/>
      <c r="Q1258" s="306" t="str">
        <f>'Look Up Values'!G413</f>
        <v>100905</v>
      </c>
      <c r="R1258" s="302" t="str">
        <f t="shared" si="69"/>
        <v>Yes</v>
      </c>
      <c r="S1258" s="296" t="str">
        <f t="shared" si="67"/>
        <v>100905</v>
      </c>
      <c r="T1258" s="229"/>
      <c r="U1258" s="312" t="str">
        <f>'Look Up Values'!G413</f>
        <v>100905</v>
      </c>
      <c r="V1258" s="302" t="str">
        <f t="shared" si="70"/>
        <v>Yes</v>
      </c>
      <c r="W1258" s="311" t="str">
        <f t="shared" si="68"/>
        <v>100905</v>
      </c>
    </row>
    <row r="1259" spans="1:23" ht="33" customHeight="1">
      <c r="A1259"/>
      <c r="B1259"/>
      <c r="C1259"/>
      <c r="D1259"/>
      <c r="E1259"/>
      <c r="F1259"/>
      <c r="G1259"/>
      <c r="I1259"/>
      <c r="J1259"/>
      <c r="K1259"/>
      <c r="L1259"/>
      <c r="M1259"/>
      <c r="N1259"/>
      <c r="O1259"/>
      <c r="Q1259" s="306" t="str">
        <f>'Look Up Values'!G414</f>
        <v>100906</v>
      </c>
      <c r="R1259" s="302" t="str">
        <f t="shared" si="69"/>
        <v>Yes</v>
      </c>
      <c r="S1259" s="296" t="str">
        <f t="shared" si="67"/>
        <v>100906</v>
      </c>
      <c r="T1259" s="229"/>
      <c r="U1259" s="312" t="str">
        <f>'Look Up Values'!G414</f>
        <v>100906</v>
      </c>
      <c r="V1259" s="302" t="str">
        <f t="shared" si="70"/>
        <v>Yes</v>
      </c>
      <c r="W1259" s="311" t="str">
        <f t="shared" si="68"/>
        <v>100906</v>
      </c>
    </row>
    <row r="1260" spans="1:23" ht="33" customHeight="1">
      <c r="A1260"/>
      <c r="B1260"/>
      <c r="C1260"/>
      <c r="D1260"/>
      <c r="E1260"/>
      <c r="F1260"/>
      <c r="G1260"/>
      <c r="I1260"/>
      <c r="J1260"/>
      <c r="K1260"/>
      <c r="L1260"/>
      <c r="M1260"/>
      <c r="N1260"/>
      <c r="O1260"/>
      <c r="Q1260" s="306" t="str">
        <f>'Look Up Values'!G415</f>
        <v>100907</v>
      </c>
      <c r="R1260" s="302" t="str">
        <f t="shared" si="69"/>
        <v>Yes</v>
      </c>
      <c r="S1260" s="296" t="str">
        <f t="shared" si="67"/>
        <v>100907</v>
      </c>
      <c r="T1260" s="229"/>
      <c r="U1260" s="312" t="str">
        <f>'Look Up Values'!G415</f>
        <v>100907</v>
      </c>
      <c r="V1260" s="302" t="str">
        <f t="shared" si="70"/>
        <v>Yes</v>
      </c>
      <c r="W1260" s="311" t="str">
        <f t="shared" si="68"/>
        <v>100907</v>
      </c>
    </row>
    <row r="1261" spans="1:23" ht="33" customHeight="1">
      <c r="A1261"/>
      <c r="B1261"/>
      <c r="C1261"/>
      <c r="D1261"/>
      <c r="E1261"/>
      <c r="F1261"/>
      <c r="G1261"/>
      <c r="I1261"/>
      <c r="J1261"/>
      <c r="K1261"/>
      <c r="L1261"/>
      <c r="M1261"/>
      <c r="N1261"/>
      <c r="O1261"/>
      <c r="Q1261" s="306" t="str">
        <f>'Look Up Values'!G416</f>
        <v>100908</v>
      </c>
      <c r="R1261" s="302" t="str">
        <f t="shared" si="69"/>
        <v>Yes</v>
      </c>
      <c r="S1261" s="296" t="str">
        <f t="shared" si="67"/>
        <v>100908</v>
      </c>
      <c r="T1261" s="229"/>
      <c r="U1261" s="312" t="str">
        <f>'Look Up Values'!G416</f>
        <v>100908</v>
      </c>
      <c r="V1261" s="302" t="str">
        <f t="shared" si="70"/>
        <v>Yes</v>
      </c>
      <c r="W1261" s="311" t="str">
        <f t="shared" si="68"/>
        <v>100908</v>
      </c>
    </row>
    <row r="1262" spans="1:23" ht="33" customHeight="1">
      <c r="A1262"/>
      <c r="B1262"/>
      <c r="C1262"/>
      <c r="D1262"/>
      <c r="E1262"/>
      <c r="F1262"/>
      <c r="G1262"/>
      <c r="I1262"/>
      <c r="J1262"/>
      <c r="K1262"/>
      <c r="L1262"/>
      <c r="M1262"/>
      <c r="N1262"/>
      <c r="O1262"/>
      <c r="Q1262" s="306" t="str">
        <f>'Look Up Values'!G417</f>
        <v>100909</v>
      </c>
      <c r="R1262" s="302" t="str">
        <f t="shared" si="69"/>
        <v>Yes</v>
      </c>
      <c r="S1262" s="296" t="str">
        <f t="shared" si="67"/>
        <v>100909</v>
      </c>
      <c r="T1262" s="229"/>
      <c r="U1262" s="312" t="str">
        <f>'Look Up Values'!G417</f>
        <v>100909</v>
      </c>
      <c r="V1262" s="302" t="str">
        <f t="shared" si="70"/>
        <v>Yes</v>
      </c>
      <c r="W1262" s="311" t="str">
        <f t="shared" si="68"/>
        <v>100909</v>
      </c>
    </row>
    <row r="1263" spans="1:23" ht="33" customHeight="1">
      <c r="A1263"/>
      <c r="B1263"/>
      <c r="C1263"/>
      <c r="D1263"/>
      <c r="E1263"/>
      <c r="F1263"/>
      <c r="G1263"/>
      <c r="I1263"/>
      <c r="J1263"/>
      <c r="K1263"/>
      <c r="L1263"/>
      <c r="M1263"/>
      <c r="N1263"/>
      <c r="O1263"/>
      <c r="Q1263" s="306" t="str">
        <f>'Look Up Values'!G418</f>
        <v>100910</v>
      </c>
      <c r="R1263" s="302" t="str">
        <f t="shared" si="69"/>
        <v>Yes</v>
      </c>
      <c r="S1263" s="296" t="str">
        <f t="shared" si="67"/>
        <v>100910</v>
      </c>
      <c r="T1263" s="229"/>
      <c r="U1263" s="312" t="str">
        <f>'Look Up Values'!G418</f>
        <v>100910</v>
      </c>
      <c r="V1263" s="302" t="str">
        <f t="shared" si="70"/>
        <v>Yes</v>
      </c>
      <c r="W1263" s="311" t="str">
        <f t="shared" si="68"/>
        <v>100910</v>
      </c>
    </row>
    <row r="1264" spans="1:23" ht="33" customHeight="1">
      <c r="A1264"/>
      <c r="B1264"/>
      <c r="C1264"/>
      <c r="D1264"/>
      <c r="E1264"/>
      <c r="F1264"/>
      <c r="G1264"/>
      <c r="I1264"/>
      <c r="J1264"/>
      <c r="K1264"/>
      <c r="L1264"/>
      <c r="M1264"/>
      <c r="N1264"/>
      <c r="O1264"/>
      <c r="Q1264" s="306" t="str">
        <f>'Look Up Values'!G419</f>
        <v>100911</v>
      </c>
      <c r="R1264" s="302" t="str">
        <f t="shared" si="69"/>
        <v>Yes</v>
      </c>
      <c r="S1264" s="296" t="str">
        <f t="shared" si="67"/>
        <v>100911</v>
      </c>
      <c r="T1264" s="229"/>
      <c r="U1264" s="312" t="str">
        <f>'Look Up Values'!G419</f>
        <v>100911</v>
      </c>
      <c r="V1264" s="302" t="str">
        <f t="shared" si="70"/>
        <v>Yes</v>
      </c>
      <c r="W1264" s="311" t="str">
        <f t="shared" si="68"/>
        <v>100911</v>
      </c>
    </row>
    <row r="1265" spans="1:23" ht="33" customHeight="1">
      <c r="A1265"/>
      <c r="B1265"/>
      <c r="C1265"/>
      <c r="D1265"/>
      <c r="E1265"/>
      <c r="F1265"/>
      <c r="G1265"/>
      <c r="I1265"/>
      <c r="J1265"/>
      <c r="K1265"/>
      <c r="L1265"/>
      <c r="M1265"/>
      <c r="N1265"/>
      <c r="O1265"/>
      <c r="Q1265" s="306" t="str">
        <f>'Look Up Values'!G420</f>
        <v>100912</v>
      </c>
      <c r="R1265" s="302" t="str">
        <f t="shared" si="69"/>
        <v>Yes</v>
      </c>
      <c r="S1265" s="296" t="str">
        <f t="shared" si="67"/>
        <v>100912</v>
      </c>
      <c r="T1265" s="229"/>
      <c r="U1265" s="312" t="str">
        <f>'Look Up Values'!G420</f>
        <v>100912</v>
      </c>
      <c r="V1265" s="302" t="str">
        <f t="shared" si="70"/>
        <v>Yes</v>
      </c>
      <c r="W1265" s="311" t="str">
        <f t="shared" si="68"/>
        <v>100912</v>
      </c>
    </row>
    <row r="1266" spans="1:23" ht="33" customHeight="1">
      <c r="A1266"/>
      <c r="B1266"/>
      <c r="C1266"/>
      <c r="D1266"/>
      <c r="E1266"/>
      <c r="F1266"/>
      <c r="G1266"/>
      <c r="I1266"/>
      <c r="J1266"/>
      <c r="K1266"/>
      <c r="L1266"/>
      <c r="M1266"/>
      <c r="N1266"/>
      <c r="O1266"/>
      <c r="Q1266" s="306" t="str">
        <f>'Look Up Values'!G421</f>
        <v>100913</v>
      </c>
      <c r="R1266" s="302" t="str">
        <f t="shared" si="69"/>
        <v>Yes</v>
      </c>
      <c r="S1266" s="296" t="str">
        <f t="shared" si="67"/>
        <v>100913</v>
      </c>
      <c r="T1266" s="229"/>
      <c r="U1266" s="312" t="str">
        <f>'Look Up Values'!G421</f>
        <v>100913</v>
      </c>
      <c r="V1266" s="302" t="str">
        <f t="shared" si="70"/>
        <v>Yes</v>
      </c>
      <c r="W1266" s="311" t="str">
        <f t="shared" si="68"/>
        <v>100913</v>
      </c>
    </row>
    <row r="1267" spans="1:23" ht="33" customHeight="1">
      <c r="A1267"/>
      <c r="B1267"/>
      <c r="C1267"/>
      <c r="D1267"/>
      <c r="E1267"/>
      <c r="F1267"/>
      <c r="G1267"/>
      <c r="I1267"/>
      <c r="J1267"/>
      <c r="K1267"/>
      <c r="L1267"/>
      <c r="M1267"/>
      <c r="N1267"/>
      <c r="O1267"/>
      <c r="Q1267" s="306" t="str">
        <f>'Look Up Values'!G422</f>
        <v>100914</v>
      </c>
      <c r="R1267" s="302" t="str">
        <f t="shared" si="69"/>
        <v>Yes</v>
      </c>
      <c r="S1267" s="296" t="str">
        <f t="shared" si="67"/>
        <v>100914</v>
      </c>
      <c r="T1267" s="229"/>
      <c r="U1267" s="312" t="str">
        <f>'Look Up Values'!G422</f>
        <v>100914</v>
      </c>
      <c r="V1267" s="302" t="str">
        <f t="shared" si="70"/>
        <v>Yes</v>
      </c>
      <c r="W1267" s="311" t="str">
        <f t="shared" si="68"/>
        <v>100914</v>
      </c>
    </row>
    <row r="1268" spans="1:23" ht="33" customHeight="1">
      <c r="A1268"/>
      <c r="B1268"/>
      <c r="C1268"/>
      <c r="D1268"/>
      <c r="E1268"/>
      <c r="F1268"/>
      <c r="G1268"/>
      <c r="I1268"/>
      <c r="J1268"/>
      <c r="K1268"/>
      <c r="L1268"/>
      <c r="M1268"/>
      <c r="N1268"/>
      <c r="O1268"/>
      <c r="Q1268" s="306" t="str">
        <f>'Look Up Values'!G423</f>
        <v>100915</v>
      </c>
      <c r="R1268" s="302" t="str">
        <f t="shared" si="69"/>
        <v>Yes</v>
      </c>
      <c r="S1268" s="296" t="str">
        <f t="shared" si="67"/>
        <v>100915</v>
      </c>
      <c r="T1268" s="229"/>
      <c r="U1268" s="312" t="str">
        <f>'Look Up Values'!G423</f>
        <v>100915</v>
      </c>
      <c r="V1268" s="302" t="str">
        <f t="shared" si="70"/>
        <v>Yes</v>
      </c>
      <c r="W1268" s="311" t="str">
        <f t="shared" si="68"/>
        <v>100915</v>
      </c>
    </row>
    <row r="1269" spans="1:23" ht="33" customHeight="1">
      <c r="A1269"/>
      <c r="B1269"/>
      <c r="C1269"/>
      <c r="D1269"/>
      <c r="E1269"/>
      <c r="F1269"/>
      <c r="G1269"/>
      <c r="I1269"/>
      <c r="J1269"/>
      <c r="K1269"/>
      <c r="L1269"/>
      <c r="M1269"/>
      <c r="N1269"/>
      <c r="O1269"/>
      <c r="Q1269" s="306" t="str">
        <f>'Look Up Values'!G424</f>
        <v>100916</v>
      </c>
      <c r="R1269" s="302" t="str">
        <f t="shared" si="69"/>
        <v>Yes</v>
      </c>
      <c r="S1269" s="296" t="str">
        <f t="shared" si="67"/>
        <v>100916</v>
      </c>
      <c r="T1269" s="229"/>
      <c r="U1269" s="312" t="str">
        <f>'Look Up Values'!G424</f>
        <v>100916</v>
      </c>
      <c r="V1269" s="302" t="str">
        <f t="shared" si="70"/>
        <v>Yes</v>
      </c>
      <c r="W1269" s="311" t="str">
        <f t="shared" si="68"/>
        <v>100916</v>
      </c>
    </row>
    <row r="1270" spans="1:23" ht="33" customHeight="1">
      <c r="A1270"/>
      <c r="B1270"/>
      <c r="C1270"/>
      <c r="D1270"/>
      <c r="E1270"/>
      <c r="F1270"/>
      <c r="G1270"/>
      <c r="I1270"/>
      <c r="J1270"/>
      <c r="K1270"/>
      <c r="L1270"/>
      <c r="M1270"/>
      <c r="N1270"/>
      <c r="O1270"/>
      <c r="Q1270" s="306" t="str">
        <f>'Look Up Values'!G425</f>
        <v>100999</v>
      </c>
      <c r="R1270" s="302" t="str">
        <f t="shared" si="69"/>
        <v>Yes</v>
      </c>
      <c r="S1270" s="296" t="str">
        <f t="shared" si="67"/>
        <v>100999</v>
      </c>
      <c r="T1270" s="229"/>
      <c r="U1270" s="312" t="str">
        <f>'Look Up Values'!G425</f>
        <v>100999</v>
      </c>
      <c r="V1270" s="302" t="str">
        <f t="shared" si="70"/>
        <v>Yes</v>
      </c>
      <c r="W1270" s="311" t="str">
        <f t="shared" si="68"/>
        <v>100999</v>
      </c>
    </row>
    <row r="1271" spans="1:23" ht="33" customHeight="1">
      <c r="A1271"/>
      <c r="B1271"/>
      <c r="C1271"/>
      <c r="D1271"/>
      <c r="E1271"/>
      <c r="F1271"/>
      <c r="G1271"/>
      <c r="I1271"/>
      <c r="J1271"/>
      <c r="K1271"/>
      <c r="L1271"/>
      <c r="M1271"/>
      <c r="N1271"/>
      <c r="O1271"/>
      <c r="Q1271" s="306" t="str">
        <f>'Look Up Values'!G426</f>
        <v>101003</v>
      </c>
      <c r="R1271" s="302" t="str">
        <f t="shared" si="69"/>
        <v>Yes</v>
      </c>
      <c r="S1271" s="296" t="str">
        <f t="shared" si="67"/>
        <v>101003</v>
      </c>
      <c r="T1271" s="229"/>
      <c r="U1271" s="312" t="str">
        <f>'Look Up Values'!G426</f>
        <v>101003</v>
      </c>
      <c r="V1271" s="302" t="str">
        <f t="shared" si="70"/>
        <v>Yes</v>
      </c>
      <c r="W1271" s="311" t="str">
        <f t="shared" si="68"/>
        <v>101003</v>
      </c>
    </row>
    <row r="1272" spans="1:23" ht="33" customHeight="1">
      <c r="A1272"/>
      <c r="B1272"/>
      <c r="C1272"/>
      <c r="D1272"/>
      <c r="E1272"/>
      <c r="F1272"/>
      <c r="G1272"/>
      <c r="I1272"/>
      <c r="J1272"/>
      <c r="K1272"/>
      <c r="L1272"/>
      <c r="M1272"/>
      <c r="N1272"/>
      <c r="O1272"/>
      <c r="Q1272" s="306" t="str">
        <f>'Look Up Values'!G427</f>
        <v>101005</v>
      </c>
      <c r="R1272" s="302" t="str">
        <f t="shared" si="69"/>
        <v>Yes</v>
      </c>
      <c r="S1272" s="296" t="str">
        <f t="shared" si="67"/>
        <v>101005</v>
      </c>
      <c r="T1272" s="229"/>
      <c r="U1272" s="312" t="str">
        <f>'Look Up Values'!G427</f>
        <v>101005</v>
      </c>
      <c r="V1272" s="302" t="str">
        <f t="shared" si="70"/>
        <v>Yes</v>
      </c>
      <c r="W1272" s="311" t="str">
        <f t="shared" si="68"/>
        <v>101005</v>
      </c>
    </row>
    <row r="1273" spans="1:23" ht="33" customHeight="1">
      <c r="A1273"/>
      <c r="B1273"/>
      <c r="C1273"/>
      <c r="D1273"/>
      <c r="E1273"/>
      <c r="F1273"/>
      <c r="G1273"/>
      <c r="I1273"/>
      <c r="J1273"/>
      <c r="K1273"/>
      <c r="L1273"/>
      <c r="M1273"/>
      <c r="N1273"/>
      <c r="O1273"/>
      <c r="Q1273" s="306" t="str">
        <f>'Look Up Values'!G428</f>
        <v>101006</v>
      </c>
      <c r="R1273" s="302" t="str">
        <f t="shared" si="69"/>
        <v>Yes</v>
      </c>
      <c r="S1273" s="296" t="str">
        <f t="shared" si="67"/>
        <v>101006</v>
      </c>
      <c r="T1273" s="229"/>
      <c r="U1273" s="312" t="str">
        <f>'Look Up Values'!G428</f>
        <v>101006</v>
      </c>
      <c r="V1273" s="302" t="str">
        <f t="shared" si="70"/>
        <v>Yes</v>
      </c>
      <c r="W1273" s="311" t="str">
        <f t="shared" si="68"/>
        <v>101006</v>
      </c>
    </row>
    <row r="1274" spans="1:23" ht="33" customHeight="1">
      <c r="A1274"/>
      <c r="B1274"/>
      <c r="C1274"/>
      <c r="D1274"/>
      <c r="E1274"/>
      <c r="F1274"/>
      <c r="G1274"/>
      <c r="I1274"/>
      <c r="J1274"/>
      <c r="K1274"/>
      <c r="L1274"/>
      <c r="M1274"/>
      <c r="N1274"/>
      <c r="O1274"/>
      <c r="Q1274" s="306" t="str">
        <f>'Look Up Values'!G429</f>
        <v>101007</v>
      </c>
      <c r="R1274" s="302" t="str">
        <f t="shared" si="69"/>
        <v>Yes</v>
      </c>
      <c r="S1274" s="296" t="str">
        <f t="shared" si="67"/>
        <v>101007</v>
      </c>
      <c r="T1274" s="229"/>
      <c r="U1274" s="312" t="str">
        <f>'Look Up Values'!G429</f>
        <v>101007</v>
      </c>
      <c r="V1274" s="302" t="str">
        <f t="shared" si="70"/>
        <v>Yes</v>
      </c>
      <c r="W1274" s="311" t="str">
        <f t="shared" si="68"/>
        <v>101007</v>
      </c>
    </row>
    <row r="1275" spans="1:23" ht="33" customHeight="1">
      <c r="A1275"/>
      <c r="B1275"/>
      <c r="C1275"/>
      <c r="D1275"/>
      <c r="E1275"/>
      <c r="F1275"/>
      <c r="G1275"/>
      <c r="I1275"/>
      <c r="J1275"/>
      <c r="K1275"/>
      <c r="L1275"/>
      <c r="M1275"/>
      <c r="N1275"/>
      <c r="O1275"/>
      <c r="Q1275" s="306" t="str">
        <f>'Look Up Values'!G430</f>
        <v>101008</v>
      </c>
      <c r="R1275" s="302" t="str">
        <f t="shared" si="69"/>
        <v>Yes</v>
      </c>
      <c r="S1275" s="296" t="str">
        <f t="shared" si="67"/>
        <v>101008</v>
      </c>
      <c r="T1275" s="229"/>
      <c r="U1275" s="312" t="str">
        <f>'Look Up Values'!G430</f>
        <v>101008</v>
      </c>
      <c r="V1275" s="302" t="str">
        <f t="shared" si="70"/>
        <v>Yes</v>
      </c>
      <c r="W1275" s="311" t="str">
        <f t="shared" si="68"/>
        <v>101008</v>
      </c>
    </row>
    <row r="1276" spans="1:23" ht="33" customHeight="1">
      <c r="A1276"/>
      <c r="B1276"/>
      <c r="C1276"/>
      <c r="D1276"/>
      <c r="E1276"/>
      <c r="F1276"/>
      <c r="G1276"/>
      <c r="I1276"/>
      <c r="J1276"/>
      <c r="K1276"/>
      <c r="L1276"/>
      <c r="M1276"/>
      <c r="N1276"/>
      <c r="O1276"/>
      <c r="Q1276" s="306" t="str">
        <f>'Look Up Values'!G431</f>
        <v>101009</v>
      </c>
      <c r="R1276" s="302" t="str">
        <f t="shared" si="69"/>
        <v>Yes</v>
      </c>
      <c r="S1276" s="296" t="str">
        <f t="shared" si="67"/>
        <v>101009</v>
      </c>
      <c r="T1276" s="229"/>
      <c r="U1276" s="312" t="str">
        <f>'Look Up Values'!G431</f>
        <v>101009</v>
      </c>
      <c r="V1276" s="302" t="str">
        <f t="shared" si="70"/>
        <v>Yes</v>
      </c>
      <c r="W1276" s="311" t="str">
        <f t="shared" si="68"/>
        <v>101009</v>
      </c>
    </row>
    <row r="1277" spans="1:23" ht="33" customHeight="1">
      <c r="A1277"/>
      <c r="B1277"/>
      <c r="C1277"/>
      <c r="D1277"/>
      <c r="E1277"/>
      <c r="F1277"/>
      <c r="G1277"/>
      <c r="I1277"/>
      <c r="J1277"/>
      <c r="K1277"/>
      <c r="L1277"/>
      <c r="M1277"/>
      <c r="N1277"/>
      <c r="O1277"/>
      <c r="Q1277" s="306" t="str">
        <f>'Look Up Values'!G432</f>
        <v>101010</v>
      </c>
      <c r="R1277" s="302" t="str">
        <f t="shared" si="69"/>
        <v>Yes</v>
      </c>
      <c r="S1277" s="296" t="str">
        <f t="shared" si="67"/>
        <v>101010</v>
      </c>
      <c r="T1277" s="229"/>
      <c r="U1277" s="312" t="str">
        <f>'Look Up Values'!G432</f>
        <v>101010</v>
      </c>
      <c r="V1277" s="302" t="str">
        <f t="shared" si="70"/>
        <v>Yes</v>
      </c>
      <c r="W1277" s="311" t="str">
        <f t="shared" si="68"/>
        <v>101010</v>
      </c>
    </row>
    <row r="1278" spans="1:23" ht="33" customHeight="1">
      <c r="A1278"/>
      <c r="B1278"/>
      <c r="C1278"/>
      <c r="D1278"/>
      <c r="E1278"/>
      <c r="F1278"/>
      <c r="G1278"/>
      <c r="I1278"/>
      <c r="J1278"/>
      <c r="K1278"/>
      <c r="L1278"/>
      <c r="M1278"/>
      <c r="N1278"/>
      <c r="O1278"/>
      <c r="Q1278" s="306" t="str">
        <f>'Look Up Values'!G433</f>
        <v>101011</v>
      </c>
      <c r="R1278" s="302" t="str">
        <f t="shared" si="69"/>
        <v>Yes</v>
      </c>
      <c r="S1278" s="296" t="str">
        <f t="shared" si="67"/>
        <v>101011</v>
      </c>
      <c r="T1278" s="229"/>
      <c r="U1278" s="312" t="str">
        <f>'Look Up Values'!G433</f>
        <v>101011</v>
      </c>
      <c r="V1278" s="302" t="str">
        <f t="shared" si="70"/>
        <v>Yes</v>
      </c>
      <c r="W1278" s="311" t="str">
        <f t="shared" si="68"/>
        <v>101011</v>
      </c>
    </row>
    <row r="1279" spans="1:23" ht="33" customHeight="1">
      <c r="A1279"/>
      <c r="B1279"/>
      <c r="C1279"/>
      <c r="D1279"/>
      <c r="E1279"/>
      <c r="F1279"/>
      <c r="G1279"/>
      <c r="I1279"/>
      <c r="J1279"/>
      <c r="K1279"/>
      <c r="L1279"/>
      <c r="M1279"/>
      <c r="N1279"/>
      <c r="O1279"/>
      <c r="Q1279" s="306" t="str">
        <f>'Look Up Values'!G434</f>
        <v>101012</v>
      </c>
      <c r="R1279" s="302" t="str">
        <f t="shared" si="69"/>
        <v>Yes</v>
      </c>
      <c r="S1279" s="296" t="str">
        <f t="shared" si="67"/>
        <v>101012</v>
      </c>
      <c r="T1279" s="229"/>
      <c r="U1279" s="312" t="str">
        <f>'Look Up Values'!G434</f>
        <v>101012</v>
      </c>
      <c r="V1279" s="302" t="str">
        <f t="shared" si="70"/>
        <v>Yes</v>
      </c>
      <c r="W1279" s="311" t="str">
        <f t="shared" si="68"/>
        <v>101012</v>
      </c>
    </row>
    <row r="1280" spans="1:23" ht="33" customHeight="1">
      <c r="A1280"/>
      <c r="B1280"/>
      <c r="C1280"/>
      <c r="D1280"/>
      <c r="E1280"/>
      <c r="F1280"/>
      <c r="G1280"/>
      <c r="I1280"/>
      <c r="J1280"/>
      <c r="K1280"/>
      <c r="L1280"/>
      <c r="M1280"/>
      <c r="N1280"/>
      <c r="O1280"/>
      <c r="Q1280" s="306" t="str">
        <f>'Look Up Values'!G435</f>
        <v>101013</v>
      </c>
      <c r="R1280" s="302" t="str">
        <f t="shared" si="69"/>
        <v>Yes</v>
      </c>
      <c r="S1280" s="296" t="str">
        <f t="shared" si="67"/>
        <v>101013</v>
      </c>
      <c r="T1280" s="229"/>
      <c r="U1280" s="312" t="str">
        <f>'Look Up Values'!G435</f>
        <v>101013</v>
      </c>
      <c r="V1280" s="302" t="str">
        <f t="shared" si="70"/>
        <v>Yes</v>
      </c>
      <c r="W1280" s="311" t="str">
        <f t="shared" si="68"/>
        <v>101013</v>
      </c>
    </row>
    <row r="1281" spans="1:23" ht="33" customHeight="1">
      <c r="A1281"/>
      <c r="B1281"/>
      <c r="C1281"/>
      <c r="D1281"/>
      <c r="E1281"/>
      <c r="F1281"/>
      <c r="G1281"/>
      <c r="I1281"/>
      <c r="J1281"/>
      <c r="K1281"/>
      <c r="L1281"/>
      <c r="M1281"/>
      <c r="N1281"/>
      <c r="O1281"/>
      <c r="Q1281" s="306" t="str">
        <f>'Look Up Values'!G436</f>
        <v>101014</v>
      </c>
      <c r="R1281" s="302" t="str">
        <f t="shared" si="69"/>
        <v>Yes</v>
      </c>
      <c r="S1281" s="296" t="str">
        <f t="shared" si="67"/>
        <v>101014</v>
      </c>
      <c r="T1281" s="229"/>
      <c r="U1281" s="312" t="str">
        <f>'Look Up Values'!G436</f>
        <v>101014</v>
      </c>
      <c r="V1281" s="302" t="str">
        <f t="shared" si="70"/>
        <v>Yes</v>
      </c>
      <c r="W1281" s="311" t="str">
        <f t="shared" si="68"/>
        <v>101014</v>
      </c>
    </row>
    <row r="1282" spans="1:23" ht="33" customHeight="1">
      <c r="A1282"/>
      <c r="B1282"/>
      <c r="C1282"/>
      <c r="D1282"/>
      <c r="E1282"/>
      <c r="F1282"/>
      <c r="G1282"/>
      <c r="I1282"/>
      <c r="J1282"/>
      <c r="K1282"/>
      <c r="L1282"/>
      <c r="M1282"/>
      <c r="N1282"/>
      <c r="O1282"/>
      <c r="Q1282" s="306" t="str">
        <f>'Look Up Values'!G437</f>
        <v>101015</v>
      </c>
      <c r="R1282" s="302" t="str">
        <f t="shared" si="69"/>
        <v>Yes</v>
      </c>
      <c r="S1282" s="296" t="str">
        <f t="shared" si="67"/>
        <v>101015</v>
      </c>
      <c r="T1282" s="229"/>
      <c r="U1282" s="312" t="str">
        <f>'Look Up Values'!G437</f>
        <v>101015</v>
      </c>
      <c r="V1282" s="302" t="str">
        <f t="shared" si="70"/>
        <v>Yes</v>
      </c>
      <c r="W1282" s="311" t="str">
        <f t="shared" si="68"/>
        <v>101015</v>
      </c>
    </row>
    <row r="1283" spans="1:23" ht="33" customHeight="1">
      <c r="A1283"/>
      <c r="B1283"/>
      <c r="C1283"/>
      <c r="D1283"/>
      <c r="E1283"/>
      <c r="F1283"/>
      <c r="G1283"/>
      <c r="I1283"/>
      <c r="J1283"/>
      <c r="K1283"/>
      <c r="L1283"/>
      <c r="M1283"/>
      <c r="N1283"/>
      <c r="O1283"/>
      <c r="Q1283" s="306" t="str">
        <f>'Look Up Values'!G438</f>
        <v>101016</v>
      </c>
      <c r="R1283" s="302" t="str">
        <f t="shared" si="69"/>
        <v>Yes</v>
      </c>
      <c r="S1283" s="296" t="str">
        <f t="shared" si="67"/>
        <v>101016</v>
      </c>
      <c r="T1283" s="229"/>
      <c r="U1283" s="312" t="str">
        <f>'Look Up Values'!G438</f>
        <v>101016</v>
      </c>
      <c r="V1283" s="302" t="str">
        <f t="shared" si="70"/>
        <v>Yes</v>
      </c>
      <c r="W1283" s="311" t="str">
        <f t="shared" si="68"/>
        <v>101016</v>
      </c>
    </row>
    <row r="1284" spans="1:23" ht="33" customHeight="1">
      <c r="A1284"/>
      <c r="B1284"/>
      <c r="C1284"/>
      <c r="D1284"/>
      <c r="E1284"/>
      <c r="F1284"/>
      <c r="G1284"/>
      <c r="I1284"/>
      <c r="J1284"/>
      <c r="K1284"/>
      <c r="L1284"/>
      <c r="M1284"/>
      <c r="N1284"/>
      <c r="O1284"/>
      <c r="Q1284" s="306" t="str">
        <f>'Look Up Values'!G439</f>
        <v>101099</v>
      </c>
      <c r="R1284" s="302" t="str">
        <f t="shared" si="69"/>
        <v>Yes</v>
      </c>
      <c r="S1284" s="296" t="str">
        <f t="shared" si="67"/>
        <v>101099</v>
      </c>
      <c r="T1284" s="229"/>
      <c r="U1284" s="312" t="str">
        <f>'Look Up Values'!G439</f>
        <v>101099</v>
      </c>
      <c r="V1284" s="302" t="str">
        <f t="shared" si="70"/>
        <v>Yes</v>
      </c>
      <c r="W1284" s="311" t="str">
        <f t="shared" si="68"/>
        <v>101099</v>
      </c>
    </row>
    <row r="1285" spans="1:23" ht="33" customHeight="1">
      <c r="A1285"/>
      <c r="B1285"/>
      <c r="C1285"/>
      <c r="D1285"/>
      <c r="E1285"/>
      <c r="F1285"/>
      <c r="G1285"/>
      <c r="I1285"/>
      <c r="J1285"/>
      <c r="K1285"/>
      <c r="L1285"/>
      <c r="M1285"/>
      <c r="N1285"/>
      <c r="O1285"/>
      <c r="Q1285" s="306" t="str">
        <f>'Look Up Values'!G440</f>
        <v>101103</v>
      </c>
      <c r="R1285" s="302" t="str">
        <f t="shared" si="69"/>
        <v>Yes</v>
      </c>
      <c r="S1285" s="296" t="str">
        <f t="shared" si="67"/>
        <v>101103</v>
      </c>
      <c r="T1285" s="229"/>
      <c r="U1285" s="312" t="str">
        <f>'Look Up Values'!G440</f>
        <v>101103</v>
      </c>
      <c r="V1285" s="302" t="str">
        <f t="shared" si="70"/>
        <v>Yes</v>
      </c>
      <c r="W1285" s="311" t="str">
        <f t="shared" si="68"/>
        <v>101103</v>
      </c>
    </row>
    <row r="1286" spans="1:23" ht="33" customHeight="1">
      <c r="A1286"/>
      <c r="B1286"/>
      <c r="C1286"/>
      <c r="D1286"/>
      <c r="E1286"/>
      <c r="F1286"/>
      <c r="G1286"/>
      <c r="I1286"/>
      <c r="J1286"/>
      <c r="K1286"/>
      <c r="L1286"/>
      <c r="M1286"/>
      <c r="N1286"/>
      <c r="O1286"/>
      <c r="Q1286" s="306" t="str">
        <f>'Look Up Values'!G441</f>
        <v>101105</v>
      </c>
      <c r="R1286" s="302" t="str">
        <f t="shared" si="69"/>
        <v>Yes</v>
      </c>
      <c r="S1286" s="296" t="str">
        <f t="shared" ref="S1286:S1349" si="71">IF(R1286="Yes",Q1286,"")</f>
        <v>101105</v>
      </c>
      <c r="T1286" s="229"/>
      <c r="U1286" s="312" t="str">
        <f>'Look Up Values'!G441</f>
        <v>101105</v>
      </c>
      <c r="V1286" s="302" t="str">
        <f t="shared" si="70"/>
        <v>Yes</v>
      </c>
      <c r="W1286" s="311" t="str">
        <f t="shared" ref="W1286:W1349" si="72">IF(V1286="Yes",U1286,"")</f>
        <v>101105</v>
      </c>
    </row>
    <row r="1287" spans="1:23" ht="33" customHeight="1">
      <c r="A1287"/>
      <c r="B1287"/>
      <c r="C1287"/>
      <c r="D1287"/>
      <c r="E1287"/>
      <c r="F1287"/>
      <c r="G1287"/>
      <c r="I1287"/>
      <c r="J1287"/>
      <c r="K1287"/>
      <c r="L1287"/>
      <c r="M1287"/>
      <c r="N1287"/>
      <c r="O1287"/>
      <c r="Q1287" s="306" t="str">
        <f>'Look Up Values'!G442</f>
        <v>101109</v>
      </c>
      <c r="R1287" s="302" t="str">
        <f t="shared" si="69"/>
        <v>Yes</v>
      </c>
      <c r="S1287" s="296" t="str">
        <f t="shared" si="71"/>
        <v>101109</v>
      </c>
      <c r="T1287" s="229"/>
      <c r="U1287" s="312" t="str">
        <f>'Look Up Values'!G442</f>
        <v>101109</v>
      </c>
      <c r="V1287" s="302" t="str">
        <f t="shared" si="70"/>
        <v>Yes</v>
      </c>
      <c r="W1287" s="311" t="str">
        <f t="shared" si="72"/>
        <v>101109</v>
      </c>
    </row>
    <row r="1288" spans="1:23" ht="33" customHeight="1">
      <c r="A1288"/>
      <c r="B1288"/>
      <c r="C1288"/>
      <c r="D1288"/>
      <c r="E1288"/>
      <c r="F1288"/>
      <c r="G1288"/>
      <c r="I1288"/>
      <c r="J1288"/>
      <c r="K1288"/>
      <c r="L1288"/>
      <c r="M1288"/>
      <c r="N1288"/>
      <c r="O1288"/>
      <c r="Q1288" s="306" t="str">
        <f>'Look Up Values'!G443</f>
        <v>101110</v>
      </c>
      <c r="R1288" s="302" t="str">
        <f t="shared" si="69"/>
        <v>Yes</v>
      </c>
      <c r="S1288" s="296" t="str">
        <f t="shared" si="71"/>
        <v>101110</v>
      </c>
      <c r="T1288" s="229"/>
      <c r="U1288" s="312" t="str">
        <f>'Look Up Values'!G443</f>
        <v>101110</v>
      </c>
      <c r="V1288" s="302" t="str">
        <f t="shared" si="70"/>
        <v>Yes</v>
      </c>
      <c r="W1288" s="311" t="str">
        <f t="shared" si="72"/>
        <v>101110</v>
      </c>
    </row>
    <row r="1289" spans="1:23" ht="33" customHeight="1">
      <c r="A1289"/>
      <c r="B1289"/>
      <c r="C1289"/>
      <c r="D1289"/>
      <c r="E1289"/>
      <c r="F1289"/>
      <c r="G1289"/>
      <c r="I1289"/>
      <c r="J1289"/>
      <c r="K1289"/>
      <c r="L1289"/>
      <c r="M1289"/>
      <c r="N1289"/>
      <c r="O1289"/>
      <c r="Q1289" s="306" t="str">
        <f>'Look Up Values'!G444</f>
        <v>101111</v>
      </c>
      <c r="R1289" s="302" t="str">
        <f t="shared" si="69"/>
        <v>Yes</v>
      </c>
      <c r="S1289" s="296" t="str">
        <f t="shared" si="71"/>
        <v>101111</v>
      </c>
      <c r="T1289" s="229"/>
      <c r="U1289" s="312" t="str">
        <f>'Look Up Values'!G444</f>
        <v>101111</v>
      </c>
      <c r="V1289" s="302" t="str">
        <f t="shared" si="70"/>
        <v>Yes</v>
      </c>
      <c r="W1289" s="311" t="str">
        <f t="shared" si="72"/>
        <v>101111</v>
      </c>
    </row>
    <row r="1290" spans="1:23" ht="33" customHeight="1">
      <c r="A1290"/>
      <c r="B1290"/>
      <c r="C1290"/>
      <c r="D1290"/>
      <c r="E1290"/>
      <c r="F1290"/>
      <c r="G1290"/>
      <c r="I1290"/>
      <c r="J1290"/>
      <c r="K1290"/>
      <c r="L1290"/>
      <c r="M1290"/>
      <c r="N1290"/>
      <c r="O1290"/>
      <c r="Q1290" s="306" t="str">
        <f>'Look Up Values'!G445</f>
        <v>101112</v>
      </c>
      <c r="R1290" s="302" t="str">
        <f t="shared" si="69"/>
        <v>Yes</v>
      </c>
      <c r="S1290" s="296" t="str">
        <f t="shared" si="71"/>
        <v>101112</v>
      </c>
      <c r="T1290" s="229"/>
      <c r="U1290" s="312" t="str">
        <f>'Look Up Values'!G445</f>
        <v>101112</v>
      </c>
      <c r="V1290" s="302" t="str">
        <f t="shared" si="70"/>
        <v>Yes</v>
      </c>
      <c r="W1290" s="311" t="str">
        <f t="shared" si="72"/>
        <v>101112</v>
      </c>
    </row>
    <row r="1291" spans="1:23" ht="33" customHeight="1">
      <c r="A1291"/>
      <c r="B1291"/>
      <c r="C1291"/>
      <c r="D1291"/>
      <c r="E1291"/>
      <c r="F1291"/>
      <c r="G1291"/>
      <c r="I1291"/>
      <c r="J1291"/>
      <c r="K1291"/>
      <c r="L1291"/>
      <c r="M1291"/>
      <c r="N1291"/>
      <c r="O1291"/>
      <c r="Q1291" s="306" t="str">
        <f>'Look Up Values'!G446</f>
        <v>101113</v>
      </c>
      <c r="R1291" s="302" t="str">
        <f t="shared" si="69"/>
        <v>Yes</v>
      </c>
      <c r="S1291" s="296" t="str">
        <f t="shared" si="71"/>
        <v>101113</v>
      </c>
      <c r="T1291" s="229"/>
      <c r="U1291" s="312" t="str">
        <f>'Look Up Values'!G446</f>
        <v>101113</v>
      </c>
      <c r="V1291" s="302" t="str">
        <f t="shared" si="70"/>
        <v>Yes</v>
      </c>
      <c r="W1291" s="311" t="str">
        <f t="shared" si="72"/>
        <v>101113</v>
      </c>
    </row>
    <row r="1292" spans="1:23" ht="33" customHeight="1">
      <c r="A1292"/>
      <c r="B1292"/>
      <c r="C1292"/>
      <c r="D1292"/>
      <c r="E1292"/>
      <c r="F1292"/>
      <c r="G1292"/>
      <c r="I1292"/>
      <c r="J1292"/>
      <c r="K1292"/>
      <c r="L1292"/>
      <c r="M1292"/>
      <c r="N1292"/>
      <c r="O1292"/>
      <c r="Q1292" s="306" t="str">
        <f>'Look Up Values'!G447</f>
        <v>101114</v>
      </c>
      <c r="R1292" s="302" t="str">
        <f t="shared" si="69"/>
        <v>Yes</v>
      </c>
      <c r="S1292" s="296" t="str">
        <f t="shared" si="71"/>
        <v>101114</v>
      </c>
      <c r="T1292" s="229"/>
      <c r="U1292" s="312" t="str">
        <f>'Look Up Values'!G447</f>
        <v>101114</v>
      </c>
      <c r="V1292" s="302" t="str">
        <f t="shared" si="70"/>
        <v>Yes</v>
      </c>
      <c r="W1292" s="311" t="str">
        <f t="shared" si="72"/>
        <v>101114</v>
      </c>
    </row>
    <row r="1293" spans="1:23" ht="33" customHeight="1">
      <c r="A1293"/>
      <c r="B1293"/>
      <c r="C1293"/>
      <c r="D1293"/>
      <c r="E1293"/>
      <c r="F1293"/>
      <c r="G1293"/>
      <c r="I1293"/>
      <c r="J1293"/>
      <c r="K1293"/>
      <c r="L1293"/>
      <c r="M1293"/>
      <c r="N1293"/>
      <c r="O1293"/>
      <c r="Q1293" s="306" t="str">
        <f>'Look Up Values'!G448</f>
        <v>101115</v>
      </c>
      <c r="R1293" s="302" t="str">
        <f t="shared" si="69"/>
        <v>Yes</v>
      </c>
      <c r="S1293" s="296" t="str">
        <f t="shared" si="71"/>
        <v>101115</v>
      </c>
      <c r="T1293" s="229"/>
      <c r="U1293" s="312" t="str">
        <f>'Look Up Values'!G448</f>
        <v>101115</v>
      </c>
      <c r="V1293" s="302" t="str">
        <f t="shared" si="70"/>
        <v>Yes</v>
      </c>
      <c r="W1293" s="311" t="str">
        <f t="shared" si="72"/>
        <v>101115</v>
      </c>
    </row>
    <row r="1294" spans="1:23" ht="33" customHeight="1">
      <c r="A1294"/>
      <c r="B1294"/>
      <c r="C1294"/>
      <c r="D1294"/>
      <c r="E1294"/>
      <c r="F1294"/>
      <c r="G1294"/>
      <c r="I1294"/>
      <c r="J1294"/>
      <c r="K1294"/>
      <c r="L1294"/>
      <c r="M1294"/>
      <c r="N1294"/>
      <c r="O1294"/>
      <c r="Q1294" s="306" t="str">
        <f>'Look Up Values'!G449</f>
        <v>101116</v>
      </c>
      <c r="R1294" s="302" t="str">
        <f t="shared" si="69"/>
        <v>Yes</v>
      </c>
      <c r="S1294" s="296" t="str">
        <f t="shared" si="71"/>
        <v>101116</v>
      </c>
      <c r="T1294" s="229"/>
      <c r="U1294" s="312" t="str">
        <f>'Look Up Values'!G449</f>
        <v>101116</v>
      </c>
      <c r="V1294" s="302" t="str">
        <f t="shared" si="70"/>
        <v>Yes</v>
      </c>
      <c r="W1294" s="311" t="str">
        <f t="shared" si="72"/>
        <v>101116</v>
      </c>
    </row>
    <row r="1295" spans="1:23" ht="33" customHeight="1">
      <c r="A1295"/>
      <c r="B1295"/>
      <c r="C1295"/>
      <c r="D1295"/>
      <c r="E1295"/>
      <c r="F1295"/>
      <c r="G1295"/>
      <c r="I1295"/>
      <c r="J1295"/>
      <c r="K1295"/>
      <c r="L1295"/>
      <c r="M1295"/>
      <c r="N1295"/>
      <c r="O1295"/>
      <c r="Q1295" s="306" t="str">
        <f>'Look Up Values'!G450</f>
        <v>101117</v>
      </c>
      <c r="R1295" s="302" t="str">
        <f t="shared" si="69"/>
        <v>Yes</v>
      </c>
      <c r="S1295" s="296" t="str">
        <f t="shared" si="71"/>
        <v>101117</v>
      </c>
      <c r="T1295" s="229"/>
      <c r="U1295" s="312" t="str">
        <f>'Look Up Values'!G450</f>
        <v>101117</v>
      </c>
      <c r="V1295" s="302" t="str">
        <f t="shared" si="70"/>
        <v>Yes</v>
      </c>
      <c r="W1295" s="311" t="str">
        <f t="shared" si="72"/>
        <v>101117</v>
      </c>
    </row>
    <row r="1296" spans="1:23" ht="33" customHeight="1">
      <c r="A1296"/>
      <c r="B1296"/>
      <c r="C1296"/>
      <c r="D1296"/>
      <c r="E1296"/>
      <c r="F1296"/>
      <c r="G1296"/>
      <c r="I1296"/>
      <c r="J1296"/>
      <c r="K1296"/>
      <c r="L1296"/>
      <c r="M1296"/>
      <c r="N1296"/>
      <c r="O1296"/>
      <c r="Q1296" s="306" t="str">
        <f>'Look Up Values'!G451</f>
        <v>101118</v>
      </c>
      <c r="R1296" s="302" t="str">
        <f t="shared" ref="R1296:R1359" si="73">IFERROR(INDEX($R$5:$R$846,MATCH(U454,$U$5:$U$846,0)),"")</f>
        <v>Yes</v>
      </c>
      <c r="S1296" s="296" t="str">
        <f t="shared" si="71"/>
        <v>101118</v>
      </c>
      <c r="T1296" s="229"/>
      <c r="U1296" s="312" t="str">
        <f>'Look Up Values'!G451</f>
        <v>101118</v>
      </c>
      <c r="V1296" s="302" t="str">
        <f t="shared" ref="V1296:V1359" si="74">IFERROR(INDEX($V$5:$V$846,MATCH(W454,$W$5:$W$846,0)),"")</f>
        <v>Yes</v>
      </c>
      <c r="W1296" s="311" t="str">
        <f t="shared" si="72"/>
        <v>101118</v>
      </c>
    </row>
    <row r="1297" spans="1:23" ht="33" customHeight="1">
      <c r="A1297"/>
      <c r="B1297"/>
      <c r="C1297"/>
      <c r="D1297"/>
      <c r="E1297"/>
      <c r="F1297"/>
      <c r="G1297"/>
      <c r="I1297"/>
      <c r="J1297"/>
      <c r="K1297"/>
      <c r="L1297"/>
      <c r="M1297"/>
      <c r="N1297"/>
      <c r="O1297"/>
      <c r="Q1297" s="306" t="str">
        <f>'Look Up Values'!G452</f>
        <v>101119</v>
      </c>
      <c r="R1297" s="302" t="str">
        <f t="shared" si="73"/>
        <v>Yes</v>
      </c>
      <c r="S1297" s="296" t="str">
        <f t="shared" si="71"/>
        <v>101119</v>
      </c>
      <c r="T1297" s="229"/>
      <c r="U1297" s="312" t="str">
        <f>'Look Up Values'!G452</f>
        <v>101119</v>
      </c>
      <c r="V1297" s="302" t="str">
        <f t="shared" si="74"/>
        <v>Yes</v>
      </c>
      <c r="W1297" s="311" t="str">
        <f t="shared" si="72"/>
        <v>101119</v>
      </c>
    </row>
    <row r="1298" spans="1:23" ht="33" customHeight="1">
      <c r="A1298"/>
      <c r="B1298"/>
      <c r="C1298"/>
      <c r="D1298"/>
      <c r="E1298"/>
      <c r="F1298"/>
      <c r="G1298"/>
      <c r="I1298"/>
      <c r="J1298"/>
      <c r="K1298"/>
      <c r="L1298"/>
      <c r="M1298"/>
      <c r="N1298"/>
      <c r="O1298"/>
      <c r="Q1298" s="306" t="str">
        <f>'Look Up Values'!G453</f>
        <v>101120</v>
      </c>
      <c r="R1298" s="302" t="str">
        <f t="shared" si="73"/>
        <v>Yes</v>
      </c>
      <c r="S1298" s="296" t="str">
        <f t="shared" si="71"/>
        <v>101120</v>
      </c>
      <c r="T1298" s="229"/>
      <c r="U1298" s="312" t="str">
        <f>'Look Up Values'!G453</f>
        <v>101120</v>
      </c>
      <c r="V1298" s="302" t="str">
        <f t="shared" si="74"/>
        <v>Yes</v>
      </c>
      <c r="W1298" s="311" t="str">
        <f t="shared" si="72"/>
        <v>101120</v>
      </c>
    </row>
    <row r="1299" spans="1:23" ht="33" customHeight="1">
      <c r="A1299"/>
      <c r="B1299"/>
      <c r="C1299"/>
      <c r="D1299"/>
      <c r="E1299"/>
      <c r="F1299"/>
      <c r="G1299"/>
      <c r="I1299"/>
      <c r="J1299"/>
      <c r="K1299"/>
      <c r="L1299"/>
      <c r="M1299"/>
      <c r="N1299"/>
      <c r="O1299"/>
      <c r="Q1299" s="306" t="str">
        <f>'Look Up Values'!G454</f>
        <v>101199</v>
      </c>
      <c r="R1299" s="302" t="str">
        <f t="shared" si="73"/>
        <v>Yes</v>
      </c>
      <c r="S1299" s="296" t="str">
        <f t="shared" si="71"/>
        <v>101199</v>
      </c>
      <c r="T1299" s="229"/>
      <c r="U1299" s="312" t="str">
        <f>'Look Up Values'!G454</f>
        <v>101199</v>
      </c>
      <c r="V1299" s="302" t="str">
        <f t="shared" si="74"/>
        <v>Yes</v>
      </c>
      <c r="W1299" s="311" t="str">
        <f t="shared" si="72"/>
        <v>101199</v>
      </c>
    </row>
    <row r="1300" spans="1:23" ht="33" customHeight="1">
      <c r="A1300"/>
      <c r="B1300"/>
      <c r="C1300"/>
      <c r="D1300"/>
      <c r="E1300"/>
      <c r="F1300"/>
      <c r="G1300"/>
      <c r="I1300"/>
      <c r="J1300"/>
      <c r="K1300"/>
      <c r="L1300"/>
      <c r="M1300"/>
      <c r="N1300"/>
      <c r="O1300"/>
      <c r="Q1300" s="306" t="str">
        <f>'Look Up Values'!G455</f>
        <v>101201</v>
      </c>
      <c r="R1300" s="302" t="str">
        <f t="shared" si="73"/>
        <v>Yes</v>
      </c>
      <c r="S1300" s="296" t="str">
        <f t="shared" si="71"/>
        <v>101201</v>
      </c>
      <c r="T1300" s="229"/>
      <c r="U1300" s="312" t="str">
        <f>'Look Up Values'!G455</f>
        <v>101201</v>
      </c>
      <c r="V1300" s="302" t="str">
        <f t="shared" si="74"/>
        <v>Yes</v>
      </c>
      <c r="W1300" s="311" t="str">
        <f t="shared" si="72"/>
        <v>101201</v>
      </c>
    </row>
    <row r="1301" spans="1:23" ht="33" customHeight="1">
      <c r="A1301"/>
      <c r="B1301"/>
      <c r="C1301"/>
      <c r="D1301"/>
      <c r="E1301"/>
      <c r="F1301"/>
      <c r="G1301"/>
      <c r="I1301"/>
      <c r="J1301"/>
      <c r="K1301"/>
      <c r="L1301"/>
      <c r="M1301"/>
      <c r="N1301"/>
      <c r="O1301"/>
      <c r="Q1301" s="306" t="str">
        <f>'Look Up Values'!G456</f>
        <v>101203</v>
      </c>
      <c r="R1301" s="302" t="str">
        <f t="shared" si="73"/>
        <v>Yes</v>
      </c>
      <c r="S1301" s="296" t="str">
        <f t="shared" si="71"/>
        <v>101203</v>
      </c>
      <c r="T1301" s="229"/>
      <c r="U1301" s="312" t="str">
        <f>'Look Up Values'!G456</f>
        <v>101203</v>
      </c>
      <c r="V1301" s="302" t="str">
        <f t="shared" si="74"/>
        <v>Yes</v>
      </c>
      <c r="W1301" s="311" t="str">
        <f t="shared" si="72"/>
        <v>101203</v>
      </c>
    </row>
    <row r="1302" spans="1:23" ht="33" customHeight="1">
      <c r="A1302"/>
      <c r="B1302"/>
      <c r="C1302"/>
      <c r="D1302"/>
      <c r="E1302"/>
      <c r="F1302"/>
      <c r="G1302"/>
      <c r="I1302"/>
      <c r="J1302"/>
      <c r="K1302"/>
      <c r="L1302"/>
      <c r="M1302"/>
      <c r="N1302"/>
      <c r="O1302"/>
      <c r="Q1302" s="306" t="str">
        <f>'Look Up Values'!G457</f>
        <v>101205</v>
      </c>
      <c r="R1302" s="302" t="str">
        <f t="shared" si="73"/>
        <v>Yes</v>
      </c>
      <c r="S1302" s="296" t="str">
        <f t="shared" si="71"/>
        <v>101205</v>
      </c>
      <c r="T1302" s="229"/>
      <c r="U1302" s="312" t="str">
        <f>'Look Up Values'!G457</f>
        <v>101205</v>
      </c>
      <c r="V1302" s="302" t="str">
        <f t="shared" si="74"/>
        <v>Yes</v>
      </c>
      <c r="W1302" s="311" t="str">
        <f t="shared" si="72"/>
        <v>101205</v>
      </c>
    </row>
    <row r="1303" spans="1:23" ht="33" customHeight="1">
      <c r="A1303"/>
      <c r="B1303"/>
      <c r="C1303"/>
      <c r="D1303"/>
      <c r="E1303"/>
      <c r="F1303"/>
      <c r="G1303"/>
      <c r="I1303"/>
      <c r="J1303"/>
      <c r="K1303"/>
      <c r="L1303"/>
      <c r="M1303"/>
      <c r="N1303"/>
      <c r="O1303"/>
      <c r="Q1303" s="306" t="str">
        <f>'Look Up Values'!G458</f>
        <v>101206</v>
      </c>
      <c r="R1303" s="302" t="str">
        <f t="shared" si="73"/>
        <v>Yes</v>
      </c>
      <c r="S1303" s="296" t="str">
        <f t="shared" si="71"/>
        <v>101206</v>
      </c>
      <c r="T1303" s="229"/>
      <c r="U1303" s="312" t="str">
        <f>'Look Up Values'!G458</f>
        <v>101206</v>
      </c>
      <c r="V1303" s="302" t="str">
        <f t="shared" si="74"/>
        <v>Yes</v>
      </c>
      <c r="W1303" s="311" t="str">
        <f t="shared" si="72"/>
        <v>101206</v>
      </c>
    </row>
    <row r="1304" spans="1:23" ht="33" customHeight="1">
      <c r="A1304"/>
      <c r="B1304"/>
      <c r="C1304"/>
      <c r="D1304"/>
      <c r="E1304"/>
      <c r="F1304"/>
      <c r="G1304"/>
      <c r="I1304"/>
      <c r="J1304"/>
      <c r="K1304"/>
      <c r="L1304"/>
      <c r="M1304"/>
      <c r="N1304"/>
      <c r="O1304"/>
      <c r="Q1304" s="306" t="str">
        <f>'Look Up Values'!G459</f>
        <v>101208</v>
      </c>
      <c r="R1304" s="302" t="str">
        <f t="shared" si="73"/>
        <v>Yes</v>
      </c>
      <c r="S1304" s="296" t="str">
        <f t="shared" si="71"/>
        <v>101208</v>
      </c>
      <c r="T1304" s="229"/>
      <c r="U1304" s="312" t="str">
        <f>'Look Up Values'!G459</f>
        <v>101208</v>
      </c>
      <c r="V1304" s="302" t="str">
        <f t="shared" si="74"/>
        <v>Yes</v>
      </c>
      <c r="W1304" s="311" t="str">
        <f t="shared" si="72"/>
        <v>101208</v>
      </c>
    </row>
    <row r="1305" spans="1:23" ht="33" customHeight="1">
      <c r="A1305"/>
      <c r="B1305"/>
      <c r="C1305"/>
      <c r="D1305"/>
      <c r="E1305"/>
      <c r="F1305"/>
      <c r="G1305"/>
      <c r="I1305"/>
      <c r="J1305"/>
      <c r="K1305"/>
      <c r="L1305"/>
      <c r="M1305"/>
      <c r="N1305"/>
      <c r="O1305"/>
      <c r="Q1305" s="306" t="str">
        <f>'Look Up Values'!G460</f>
        <v>101209</v>
      </c>
      <c r="R1305" s="302" t="str">
        <f t="shared" si="73"/>
        <v>Yes</v>
      </c>
      <c r="S1305" s="296" t="str">
        <f t="shared" si="71"/>
        <v>101209</v>
      </c>
      <c r="T1305" s="229"/>
      <c r="U1305" s="312" t="str">
        <f>'Look Up Values'!G460</f>
        <v>101209</v>
      </c>
      <c r="V1305" s="302" t="str">
        <f t="shared" si="74"/>
        <v>Yes</v>
      </c>
      <c r="W1305" s="311" t="str">
        <f t="shared" si="72"/>
        <v>101209</v>
      </c>
    </row>
    <row r="1306" spans="1:23" ht="33" customHeight="1">
      <c r="A1306"/>
      <c r="B1306"/>
      <c r="C1306"/>
      <c r="D1306"/>
      <c r="E1306"/>
      <c r="F1306"/>
      <c r="G1306"/>
      <c r="I1306"/>
      <c r="J1306"/>
      <c r="K1306"/>
      <c r="L1306"/>
      <c r="M1306"/>
      <c r="N1306"/>
      <c r="O1306"/>
      <c r="Q1306" s="306" t="str">
        <f>'Look Up Values'!G461</f>
        <v>101210</v>
      </c>
      <c r="R1306" s="302" t="str">
        <f t="shared" si="73"/>
        <v>Yes</v>
      </c>
      <c r="S1306" s="296" t="str">
        <f t="shared" si="71"/>
        <v>101210</v>
      </c>
      <c r="T1306" s="229"/>
      <c r="U1306" s="312" t="str">
        <f>'Look Up Values'!G461</f>
        <v>101210</v>
      </c>
      <c r="V1306" s="302" t="str">
        <f t="shared" si="74"/>
        <v>Yes</v>
      </c>
      <c r="W1306" s="311" t="str">
        <f t="shared" si="72"/>
        <v>101210</v>
      </c>
    </row>
    <row r="1307" spans="1:23" ht="33" customHeight="1">
      <c r="A1307"/>
      <c r="B1307"/>
      <c r="C1307"/>
      <c r="D1307"/>
      <c r="E1307"/>
      <c r="F1307"/>
      <c r="G1307"/>
      <c r="I1307"/>
      <c r="J1307"/>
      <c r="K1307"/>
      <c r="L1307"/>
      <c r="M1307"/>
      <c r="N1307"/>
      <c r="O1307"/>
      <c r="Q1307" s="306" t="str">
        <f>'Look Up Values'!G462</f>
        <v>101211</v>
      </c>
      <c r="R1307" s="302" t="str">
        <f t="shared" si="73"/>
        <v>Yes</v>
      </c>
      <c r="S1307" s="296" t="str">
        <f t="shared" si="71"/>
        <v>101211</v>
      </c>
      <c r="T1307" s="229"/>
      <c r="U1307" s="312" t="str">
        <f>'Look Up Values'!G462</f>
        <v>101211</v>
      </c>
      <c r="V1307" s="302" t="str">
        <f t="shared" si="74"/>
        <v>Yes</v>
      </c>
      <c r="W1307" s="311" t="str">
        <f t="shared" si="72"/>
        <v>101211</v>
      </c>
    </row>
    <row r="1308" spans="1:23" ht="33" customHeight="1">
      <c r="A1308"/>
      <c r="B1308"/>
      <c r="C1308"/>
      <c r="D1308"/>
      <c r="E1308"/>
      <c r="F1308"/>
      <c r="G1308"/>
      <c r="I1308"/>
      <c r="J1308"/>
      <c r="K1308"/>
      <c r="L1308"/>
      <c r="M1308"/>
      <c r="N1308"/>
      <c r="O1308"/>
      <c r="Q1308" s="306" t="str">
        <f>'Look Up Values'!G463</f>
        <v>101212</v>
      </c>
      <c r="R1308" s="302" t="str">
        <f t="shared" si="73"/>
        <v>Yes</v>
      </c>
      <c r="S1308" s="296" t="str">
        <f t="shared" si="71"/>
        <v>101212</v>
      </c>
      <c r="T1308" s="229"/>
      <c r="U1308" s="312" t="str">
        <f>'Look Up Values'!G463</f>
        <v>101212</v>
      </c>
      <c r="V1308" s="302" t="str">
        <f t="shared" si="74"/>
        <v>Yes</v>
      </c>
      <c r="W1308" s="311" t="str">
        <f t="shared" si="72"/>
        <v>101212</v>
      </c>
    </row>
    <row r="1309" spans="1:23" ht="33" customHeight="1">
      <c r="A1309"/>
      <c r="B1309"/>
      <c r="C1309"/>
      <c r="D1309"/>
      <c r="E1309"/>
      <c r="F1309"/>
      <c r="G1309"/>
      <c r="I1309"/>
      <c r="J1309"/>
      <c r="K1309"/>
      <c r="L1309"/>
      <c r="M1309"/>
      <c r="N1309"/>
      <c r="O1309"/>
      <c r="Q1309" s="306" t="str">
        <f>'Look Up Values'!G464</f>
        <v>101213</v>
      </c>
      <c r="R1309" s="302" t="str">
        <f t="shared" si="73"/>
        <v>Yes</v>
      </c>
      <c r="S1309" s="296" t="str">
        <f t="shared" si="71"/>
        <v>101213</v>
      </c>
      <c r="T1309" s="229"/>
      <c r="U1309" s="312" t="str">
        <f>'Look Up Values'!G464</f>
        <v>101213</v>
      </c>
      <c r="V1309" s="302" t="str">
        <f t="shared" si="74"/>
        <v>Yes</v>
      </c>
      <c r="W1309" s="311" t="str">
        <f t="shared" si="72"/>
        <v>101213</v>
      </c>
    </row>
    <row r="1310" spans="1:23" ht="33" customHeight="1">
      <c r="A1310"/>
      <c r="B1310"/>
      <c r="C1310"/>
      <c r="D1310"/>
      <c r="E1310"/>
      <c r="F1310"/>
      <c r="G1310"/>
      <c r="I1310"/>
      <c r="J1310"/>
      <c r="K1310"/>
      <c r="L1310"/>
      <c r="M1310"/>
      <c r="N1310"/>
      <c r="O1310"/>
      <c r="Q1310" s="306" t="str">
        <f>'Look Up Values'!G465</f>
        <v>101299</v>
      </c>
      <c r="R1310" s="302" t="str">
        <f t="shared" si="73"/>
        <v>Yes</v>
      </c>
      <c r="S1310" s="296" t="str">
        <f t="shared" si="71"/>
        <v>101299</v>
      </c>
      <c r="T1310" s="229"/>
      <c r="U1310" s="312" t="str">
        <f>'Look Up Values'!G465</f>
        <v>101299</v>
      </c>
      <c r="V1310" s="302" t="str">
        <f t="shared" si="74"/>
        <v>Yes</v>
      </c>
      <c r="W1310" s="311" t="str">
        <f t="shared" si="72"/>
        <v>101299</v>
      </c>
    </row>
    <row r="1311" spans="1:23" ht="33" customHeight="1">
      <c r="A1311"/>
      <c r="B1311"/>
      <c r="C1311"/>
      <c r="D1311"/>
      <c r="E1311"/>
      <c r="F1311"/>
      <c r="G1311"/>
      <c r="I1311"/>
      <c r="J1311"/>
      <c r="K1311"/>
      <c r="L1311"/>
      <c r="M1311"/>
      <c r="N1311"/>
      <c r="O1311"/>
      <c r="Q1311" s="306" t="str">
        <f>'Look Up Values'!G466</f>
        <v>101301</v>
      </c>
      <c r="R1311" s="302" t="str">
        <f t="shared" si="73"/>
        <v>Yes</v>
      </c>
      <c r="S1311" s="296" t="str">
        <f t="shared" si="71"/>
        <v>101301</v>
      </c>
      <c r="T1311" s="229"/>
      <c r="U1311" s="312" t="str">
        <f>'Look Up Values'!G466</f>
        <v>101301</v>
      </c>
      <c r="V1311" s="302" t="str">
        <f t="shared" si="74"/>
        <v>Yes</v>
      </c>
      <c r="W1311" s="311" t="str">
        <f t="shared" si="72"/>
        <v>101301</v>
      </c>
    </row>
    <row r="1312" spans="1:23" ht="33" customHeight="1">
      <c r="A1312"/>
      <c r="B1312"/>
      <c r="C1312"/>
      <c r="D1312"/>
      <c r="E1312"/>
      <c r="F1312"/>
      <c r="G1312"/>
      <c r="I1312"/>
      <c r="J1312"/>
      <c r="K1312"/>
      <c r="L1312"/>
      <c r="M1312"/>
      <c r="N1312"/>
      <c r="O1312"/>
      <c r="Q1312" s="306" t="str">
        <f>'Look Up Values'!G467</f>
        <v>101304</v>
      </c>
      <c r="R1312" s="302" t="str">
        <f t="shared" si="73"/>
        <v>Yes</v>
      </c>
      <c r="S1312" s="296" t="str">
        <f t="shared" si="71"/>
        <v>101304</v>
      </c>
      <c r="T1312" s="229"/>
      <c r="U1312" s="312" t="str">
        <f>'Look Up Values'!G467</f>
        <v>101304</v>
      </c>
      <c r="V1312" s="302" t="str">
        <f t="shared" si="74"/>
        <v>Yes</v>
      </c>
      <c r="W1312" s="311" t="str">
        <f t="shared" si="72"/>
        <v>101304</v>
      </c>
    </row>
    <row r="1313" spans="1:23" ht="33" customHeight="1">
      <c r="A1313"/>
      <c r="B1313"/>
      <c r="C1313"/>
      <c r="D1313"/>
      <c r="E1313"/>
      <c r="F1313"/>
      <c r="G1313"/>
      <c r="I1313"/>
      <c r="J1313"/>
      <c r="K1313"/>
      <c r="L1313"/>
      <c r="M1313"/>
      <c r="N1313"/>
      <c r="O1313"/>
      <c r="Q1313" s="306" t="str">
        <f>'Look Up Values'!G468</f>
        <v>101306</v>
      </c>
      <c r="R1313" s="302" t="str">
        <f t="shared" si="73"/>
        <v>Yes</v>
      </c>
      <c r="S1313" s="296" t="str">
        <f t="shared" si="71"/>
        <v>101306</v>
      </c>
      <c r="T1313" s="229"/>
      <c r="U1313" s="312" t="str">
        <f>'Look Up Values'!G468</f>
        <v>101306</v>
      </c>
      <c r="V1313" s="302" t="str">
        <f t="shared" si="74"/>
        <v>Yes</v>
      </c>
      <c r="W1313" s="311" t="str">
        <f t="shared" si="72"/>
        <v>101306</v>
      </c>
    </row>
    <row r="1314" spans="1:23" ht="33" customHeight="1">
      <c r="A1314"/>
      <c r="B1314"/>
      <c r="C1314"/>
      <c r="D1314"/>
      <c r="E1314"/>
      <c r="F1314"/>
      <c r="G1314"/>
      <c r="I1314"/>
      <c r="J1314"/>
      <c r="K1314"/>
      <c r="L1314"/>
      <c r="M1314"/>
      <c r="N1314"/>
      <c r="O1314"/>
      <c r="Q1314" s="306" t="str">
        <f>'Look Up Values'!G469</f>
        <v>101307</v>
      </c>
      <c r="R1314" s="302" t="str">
        <f t="shared" si="73"/>
        <v>Yes</v>
      </c>
      <c r="S1314" s="296" t="str">
        <f t="shared" si="71"/>
        <v>101307</v>
      </c>
      <c r="T1314" s="229"/>
      <c r="U1314" s="312" t="str">
        <f>'Look Up Values'!G469</f>
        <v>101307</v>
      </c>
      <c r="V1314" s="302" t="str">
        <f t="shared" si="74"/>
        <v>Yes</v>
      </c>
      <c r="W1314" s="311" t="str">
        <f t="shared" si="72"/>
        <v>101307</v>
      </c>
    </row>
    <row r="1315" spans="1:23" ht="33" customHeight="1">
      <c r="A1315"/>
      <c r="B1315"/>
      <c r="C1315"/>
      <c r="D1315"/>
      <c r="E1315"/>
      <c r="F1315"/>
      <c r="G1315"/>
      <c r="I1315"/>
      <c r="J1315"/>
      <c r="K1315"/>
      <c r="L1315"/>
      <c r="M1315"/>
      <c r="N1315"/>
      <c r="O1315"/>
      <c r="Q1315" s="306" t="str">
        <f>'Look Up Values'!G470</f>
        <v>101309</v>
      </c>
      <c r="R1315" s="302" t="str">
        <f t="shared" si="73"/>
        <v>Yes</v>
      </c>
      <c r="S1315" s="296" t="str">
        <f t="shared" si="71"/>
        <v>101309</v>
      </c>
      <c r="T1315" s="229"/>
      <c r="U1315" s="312" t="str">
        <f>'Look Up Values'!G470</f>
        <v>101309</v>
      </c>
      <c r="V1315" s="302" t="str">
        <f t="shared" si="74"/>
        <v>Yes</v>
      </c>
      <c r="W1315" s="311" t="str">
        <f t="shared" si="72"/>
        <v>101309</v>
      </c>
    </row>
    <row r="1316" spans="1:23" ht="33" customHeight="1">
      <c r="A1316"/>
      <c r="B1316"/>
      <c r="C1316"/>
      <c r="D1316"/>
      <c r="E1316"/>
      <c r="F1316"/>
      <c r="G1316"/>
      <c r="I1316"/>
      <c r="J1316"/>
      <c r="K1316"/>
      <c r="L1316"/>
      <c r="M1316"/>
      <c r="N1316"/>
      <c r="O1316"/>
      <c r="Q1316" s="306" t="str">
        <f>'Look Up Values'!G471</f>
        <v>101310</v>
      </c>
      <c r="R1316" s="302" t="str">
        <f t="shared" si="73"/>
        <v>Yes</v>
      </c>
      <c r="S1316" s="296" t="str">
        <f t="shared" si="71"/>
        <v>101310</v>
      </c>
      <c r="T1316" s="229"/>
      <c r="U1316" s="312" t="str">
        <f>'Look Up Values'!G471</f>
        <v>101310</v>
      </c>
      <c r="V1316" s="302" t="str">
        <f t="shared" si="74"/>
        <v>Yes</v>
      </c>
      <c r="W1316" s="311" t="str">
        <f t="shared" si="72"/>
        <v>101310</v>
      </c>
    </row>
    <row r="1317" spans="1:23" ht="33" customHeight="1">
      <c r="A1317"/>
      <c r="B1317"/>
      <c r="C1317"/>
      <c r="D1317"/>
      <c r="E1317"/>
      <c r="F1317"/>
      <c r="G1317"/>
      <c r="I1317"/>
      <c r="J1317"/>
      <c r="K1317"/>
      <c r="L1317"/>
      <c r="M1317"/>
      <c r="N1317"/>
      <c r="O1317"/>
      <c r="Q1317" s="306" t="str">
        <f>'Look Up Values'!G472</f>
        <v>101311</v>
      </c>
      <c r="R1317" s="302" t="str">
        <f t="shared" si="73"/>
        <v>Yes</v>
      </c>
      <c r="S1317" s="296" t="str">
        <f t="shared" si="71"/>
        <v>101311</v>
      </c>
      <c r="T1317" s="229"/>
      <c r="U1317" s="312" t="str">
        <f>'Look Up Values'!G472</f>
        <v>101311</v>
      </c>
      <c r="V1317" s="302" t="str">
        <f t="shared" si="74"/>
        <v>Yes</v>
      </c>
      <c r="W1317" s="311" t="str">
        <f t="shared" si="72"/>
        <v>101311</v>
      </c>
    </row>
    <row r="1318" spans="1:23" ht="33" customHeight="1">
      <c r="A1318"/>
      <c r="B1318"/>
      <c r="C1318"/>
      <c r="D1318"/>
      <c r="E1318"/>
      <c r="F1318"/>
      <c r="G1318"/>
      <c r="I1318"/>
      <c r="J1318"/>
      <c r="K1318"/>
      <c r="L1318"/>
      <c r="M1318"/>
      <c r="N1318"/>
      <c r="O1318"/>
      <c r="Q1318" s="306" t="str">
        <f>'Look Up Values'!G473</f>
        <v>101312</v>
      </c>
      <c r="R1318" s="302" t="str">
        <f t="shared" si="73"/>
        <v>Yes</v>
      </c>
      <c r="S1318" s="296" t="str">
        <f t="shared" si="71"/>
        <v>101312</v>
      </c>
      <c r="T1318" s="229"/>
      <c r="U1318" s="312" t="str">
        <f>'Look Up Values'!G473</f>
        <v>101312</v>
      </c>
      <c r="V1318" s="302" t="str">
        <f t="shared" si="74"/>
        <v>Yes</v>
      </c>
      <c r="W1318" s="311" t="str">
        <f t="shared" si="72"/>
        <v>101312</v>
      </c>
    </row>
    <row r="1319" spans="1:23" ht="33" customHeight="1">
      <c r="A1319"/>
      <c r="B1319"/>
      <c r="C1319"/>
      <c r="D1319"/>
      <c r="E1319"/>
      <c r="F1319"/>
      <c r="G1319"/>
      <c r="I1319"/>
      <c r="J1319"/>
      <c r="K1319"/>
      <c r="L1319"/>
      <c r="M1319"/>
      <c r="N1319"/>
      <c r="O1319"/>
      <c r="Q1319" s="306" t="str">
        <f>'Look Up Values'!G474</f>
        <v>101313</v>
      </c>
      <c r="R1319" s="302" t="str">
        <f t="shared" si="73"/>
        <v>Yes</v>
      </c>
      <c r="S1319" s="296" t="str">
        <f t="shared" si="71"/>
        <v>101313</v>
      </c>
      <c r="T1319" s="229"/>
      <c r="U1319" s="312" t="str">
        <f>'Look Up Values'!G474</f>
        <v>101313</v>
      </c>
      <c r="V1319" s="302" t="str">
        <f t="shared" si="74"/>
        <v>Yes</v>
      </c>
      <c r="W1319" s="311" t="str">
        <f t="shared" si="72"/>
        <v>101313</v>
      </c>
    </row>
    <row r="1320" spans="1:23" ht="33" customHeight="1">
      <c r="A1320"/>
      <c r="B1320"/>
      <c r="C1320"/>
      <c r="D1320"/>
      <c r="E1320"/>
      <c r="F1320"/>
      <c r="G1320"/>
      <c r="I1320"/>
      <c r="J1320"/>
      <c r="K1320"/>
      <c r="L1320"/>
      <c r="M1320"/>
      <c r="N1320"/>
      <c r="O1320"/>
      <c r="Q1320" s="306" t="str">
        <f>'Look Up Values'!G475</f>
        <v>101314</v>
      </c>
      <c r="R1320" s="302" t="str">
        <f t="shared" si="73"/>
        <v>Yes</v>
      </c>
      <c r="S1320" s="296" t="str">
        <f t="shared" si="71"/>
        <v>101314</v>
      </c>
      <c r="T1320" s="229"/>
      <c r="U1320" s="312" t="str">
        <f>'Look Up Values'!G475</f>
        <v>101314</v>
      </c>
      <c r="V1320" s="302" t="str">
        <f t="shared" si="74"/>
        <v>Yes</v>
      </c>
      <c r="W1320" s="311" t="str">
        <f t="shared" si="72"/>
        <v>101314</v>
      </c>
    </row>
    <row r="1321" spans="1:23" ht="33" customHeight="1">
      <c r="A1321"/>
      <c r="B1321"/>
      <c r="C1321"/>
      <c r="D1321"/>
      <c r="E1321"/>
      <c r="F1321"/>
      <c r="G1321"/>
      <c r="I1321"/>
      <c r="J1321"/>
      <c r="K1321"/>
      <c r="L1321"/>
      <c r="M1321"/>
      <c r="N1321"/>
      <c r="O1321"/>
      <c r="Q1321" s="306" t="str">
        <f>'Look Up Values'!G476</f>
        <v>101399</v>
      </c>
      <c r="R1321" s="302" t="str">
        <f t="shared" si="73"/>
        <v>Yes</v>
      </c>
      <c r="S1321" s="296" t="str">
        <f t="shared" si="71"/>
        <v>101399</v>
      </c>
      <c r="T1321" s="229"/>
      <c r="U1321" s="312" t="str">
        <f>'Look Up Values'!G476</f>
        <v>101399</v>
      </c>
      <c r="V1321" s="302" t="str">
        <f t="shared" si="74"/>
        <v>Yes</v>
      </c>
      <c r="W1321" s="311" t="str">
        <f t="shared" si="72"/>
        <v>101399</v>
      </c>
    </row>
    <row r="1322" spans="1:23" ht="33" customHeight="1">
      <c r="A1322"/>
      <c r="B1322"/>
      <c r="C1322"/>
      <c r="D1322"/>
      <c r="E1322"/>
      <c r="F1322"/>
      <c r="G1322"/>
      <c r="I1322"/>
      <c r="J1322"/>
      <c r="K1322"/>
      <c r="L1322"/>
      <c r="M1322"/>
      <c r="N1322"/>
      <c r="O1322"/>
      <c r="Q1322" s="306" t="str">
        <f>'Look Up Values'!G477</f>
        <v>101401</v>
      </c>
      <c r="R1322" s="302" t="str">
        <f t="shared" si="73"/>
        <v>Yes</v>
      </c>
      <c r="S1322" s="296" t="str">
        <f t="shared" si="71"/>
        <v>101401</v>
      </c>
      <c r="T1322" s="229"/>
      <c r="U1322" s="312" t="str">
        <f>'Look Up Values'!G477</f>
        <v>101401</v>
      </c>
      <c r="V1322" s="302" t="str">
        <f t="shared" si="74"/>
        <v>Yes</v>
      </c>
      <c r="W1322" s="311" t="str">
        <f t="shared" si="72"/>
        <v>101401</v>
      </c>
    </row>
    <row r="1323" spans="1:23" ht="33" customHeight="1">
      <c r="A1323"/>
      <c r="B1323"/>
      <c r="C1323"/>
      <c r="D1323"/>
      <c r="E1323"/>
      <c r="F1323"/>
      <c r="G1323"/>
      <c r="I1323"/>
      <c r="J1323"/>
      <c r="K1323"/>
      <c r="L1323"/>
      <c r="M1323"/>
      <c r="N1323"/>
      <c r="O1323"/>
      <c r="Q1323" s="306" t="str">
        <f>'Look Up Values'!G478</f>
        <v>110105</v>
      </c>
      <c r="R1323" s="302" t="str">
        <f t="shared" si="73"/>
        <v>Yes</v>
      </c>
      <c r="S1323" s="296" t="str">
        <f t="shared" si="71"/>
        <v>110105</v>
      </c>
      <c r="T1323" s="229"/>
      <c r="U1323" s="312" t="str">
        <f>'Look Up Values'!G478</f>
        <v>110105</v>
      </c>
      <c r="V1323" s="302" t="str">
        <f t="shared" si="74"/>
        <v>Yes</v>
      </c>
      <c r="W1323" s="311" t="str">
        <f t="shared" si="72"/>
        <v>110105</v>
      </c>
    </row>
    <row r="1324" spans="1:23" ht="33" customHeight="1">
      <c r="A1324"/>
      <c r="B1324"/>
      <c r="C1324"/>
      <c r="D1324"/>
      <c r="E1324"/>
      <c r="F1324"/>
      <c r="G1324"/>
      <c r="I1324"/>
      <c r="J1324"/>
      <c r="K1324"/>
      <c r="L1324"/>
      <c r="M1324"/>
      <c r="N1324"/>
      <c r="O1324"/>
      <c r="Q1324" s="306" t="str">
        <f>'Look Up Values'!G479</f>
        <v>110106</v>
      </c>
      <c r="R1324" s="302" t="str">
        <f t="shared" si="73"/>
        <v>Yes</v>
      </c>
      <c r="S1324" s="296" t="str">
        <f t="shared" si="71"/>
        <v>110106</v>
      </c>
      <c r="T1324" s="229"/>
      <c r="U1324" s="312" t="str">
        <f>'Look Up Values'!G479</f>
        <v>110106</v>
      </c>
      <c r="V1324" s="302" t="str">
        <f t="shared" si="74"/>
        <v>Yes</v>
      </c>
      <c r="W1324" s="311" t="str">
        <f t="shared" si="72"/>
        <v>110106</v>
      </c>
    </row>
    <row r="1325" spans="1:23" ht="33" customHeight="1">
      <c r="A1325"/>
      <c r="B1325"/>
      <c r="C1325"/>
      <c r="D1325"/>
      <c r="E1325"/>
      <c r="F1325"/>
      <c r="G1325"/>
      <c r="I1325"/>
      <c r="J1325"/>
      <c r="K1325"/>
      <c r="L1325"/>
      <c r="M1325"/>
      <c r="N1325"/>
      <c r="O1325"/>
      <c r="Q1325" s="306" t="str">
        <f>'Look Up Values'!G480</f>
        <v>110107</v>
      </c>
      <c r="R1325" s="302" t="str">
        <f t="shared" si="73"/>
        <v>Yes</v>
      </c>
      <c r="S1325" s="296" t="str">
        <f t="shared" si="71"/>
        <v>110107</v>
      </c>
      <c r="T1325" s="229"/>
      <c r="U1325" s="312" t="str">
        <f>'Look Up Values'!G480</f>
        <v>110107</v>
      </c>
      <c r="V1325" s="302" t="str">
        <f t="shared" si="74"/>
        <v>Yes</v>
      </c>
      <c r="W1325" s="311" t="str">
        <f t="shared" si="72"/>
        <v>110107</v>
      </c>
    </row>
    <row r="1326" spans="1:23" ht="33" customHeight="1">
      <c r="A1326"/>
      <c r="B1326"/>
      <c r="C1326"/>
      <c r="D1326"/>
      <c r="E1326"/>
      <c r="F1326"/>
      <c r="G1326"/>
      <c r="I1326"/>
      <c r="J1326"/>
      <c r="K1326"/>
      <c r="L1326"/>
      <c r="M1326"/>
      <c r="N1326"/>
      <c r="O1326"/>
      <c r="Q1326" s="306" t="str">
        <f>'Look Up Values'!G481</f>
        <v>110108</v>
      </c>
      <c r="R1326" s="302" t="str">
        <f t="shared" si="73"/>
        <v>Yes</v>
      </c>
      <c r="S1326" s="296" t="str">
        <f t="shared" si="71"/>
        <v>110108</v>
      </c>
      <c r="T1326" s="229"/>
      <c r="U1326" s="312" t="str">
        <f>'Look Up Values'!G481</f>
        <v>110108</v>
      </c>
      <c r="V1326" s="302" t="str">
        <f t="shared" si="74"/>
        <v>Yes</v>
      </c>
      <c r="W1326" s="311" t="str">
        <f t="shared" si="72"/>
        <v>110108</v>
      </c>
    </row>
    <row r="1327" spans="1:23" ht="33" customHeight="1">
      <c r="A1327"/>
      <c r="B1327"/>
      <c r="C1327"/>
      <c r="D1327"/>
      <c r="E1327"/>
      <c r="F1327"/>
      <c r="G1327"/>
      <c r="I1327"/>
      <c r="J1327"/>
      <c r="K1327"/>
      <c r="L1327"/>
      <c r="M1327"/>
      <c r="N1327"/>
      <c r="O1327"/>
      <c r="Q1327" s="306" t="str">
        <f>'Look Up Values'!G482</f>
        <v>110109</v>
      </c>
      <c r="R1327" s="302" t="str">
        <f t="shared" si="73"/>
        <v>Yes</v>
      </c>
      <c r="S1327" s="296" t="str">
        <f t="shared" si="71"/>
        <v>110109</v>
      </c>
      <c r="T1327" s="229"/>
      <c r="U1327" s="312" t="str">
        <f>'Look Up Values'!G482</f>
        <v>110109</v>
      </c>
      <c r="V1327" s="302" t="str">
        <f t="shared" si="74"/>
        <v>Yes</v>
      </c>
      <c r="W1327" s="311" t="str">
        <f t="shared" si="72"/>
        <v>110109</v>
      </c>
    </row>
    <row r="1328" spans="1:23" ht="33" customHeight="1">
      <c r="A1328"/>
      <c r="B1328"/>
      <c r="C1328"/>
      <c r="D1328"/>
      <c r="E1328"/>
      <c r="F1328"/>
      <c r="G1328"/>
      <c r="I1328"/>
      <c r="J1328"/>
      <c r="K1328"/>
      <c r="L1328"/>
      <c r="M1328"/>
      <c r="N1328"/>
      <c r="O1328"/>
      <c r="Q1328" s="306" t="str">
        <f>'Look Up Values'!G483</f>
        <v>110110</v>
      </c>
      <c r="R1328" s="302" t="str">
        <f t="shared" si="73"/>
        <v>Yes</v>
      </c>
      <c r="S1328" s="296" t="str">
        <f t="shared" si="71"/>
        <v>110110</v>
      </c>
      <c r="T1328" s="229"/>
      <c r="U1328" s="312" t="str">
        <f>'Look Up Values'!G483</f>
        <v>110110</v>
      </c>
      <c r="V1328" s="302" t="str">
        <f t="shared" si="74"/>
        <v>Yes</v>
      </c>
      <c r="W1328" s="311" t="str">
        <f t="shared" si="72"/>
        <v>110110</v>
      </c>
    </row>
    <row r="1329" spans="1:23" ht="33" customHeight="1">
      <c r="A1329"/>
      <c r="B1329"/>
      <c r="C1329"/>
      <c r="D1329"/>
      <c r="E1329"/>
      <c r="F1329"/>
      <c r="G1329"/>
      <c r="I1329"/>
      <c r="J1329"/>
      <c r="K1329"/>
      <c r="L1329"/>
      <c r="M1329"/>
      <c r="N1329"/>
      <c r="O1329"/>
      <c r="Q1329" s="306" t="str">
        <f>'Look Up Values'!G484</f>
        <v>110111</v>
      </c>
      <c r="R1329" s="302" t="str">
        <f t="shared" si="73"/>
        <v>Yes</v>
      </c>
      <c r="S1329" s="296" t="str">
        <f t="shared" si="71"/>
        <v>110111</v>
      </c>
      <c r="T1329" s="229"/>
      <c r="U1329" s="312" t="str">
        <f>'Look Up Values'!G484</f>
        <v>110111</v>
      </c>
      <c r="V1329" s="302" t="str">
        <f t="shared" si="74"/>
        <v>Yes</v>
      </c>
      <c r="W1329" s="311" t="str">
        <f t="shared" si="72"/>
        <v>110111</v>
      </c>
    </row>
    <row r="1330" spans="1:23" ht="33" customHeight="1">
      <c r="A1330"/>
      <c r="B1330"/>
      <c r="C1330"/>
      <c r="D1330"/>
      <c r="E1330"/>
      <c r="F1330"/>
      <c r="G1330"/>
      <c r="I1330"/>
      <c r="J1330"/>
      <c r="K1330"/>
      <c r="L1330"/>
      <c r="M1330"/>
      <c r="N1330"/>
      <c r="O1330"/>
      <c r="Q1330" s="306" t="str">
        <f>'Look Up Values'!G485</f>
        <v>110112</v>
      </c>
      <c r="R1330" s="302" t="str">
        <f t="shared" si="73"/>
        <v>Yes</v>
      </c>
      <c r="S1330" s="296" t="str">
        <f t="shared" si="71"/>
        <v>110112</v>
      </c>
      <c r="T1330" s="229"/>
      <c r="U1330" s="312" t="str">
        <f>'Look Up Values'!G485</f>
        <v>110112</v>
      </c>
      <c r="V1330" s="302" t="str">
        <f t="shared" si="74"/>
        <v>Yes</v>
      </c>
      <c r="W1330" s="311" t="str">
        <f t="shared" si="72"/>
        <v>110112</v>
      </c>
    </row>
    <row r="1331" spans="1:23" ht="33" customHeight="1">
      <c r="A1331"/>
      <c r="B1331"/>
      <c r="C1331"/>
      <c r="D1331"/>
      <c r="E1331"/>
      <c r="F1331"/>
      <c r="G1331"/>
      <c r="I1331"/>
      <c r="J1331"/>
      <c r="K1331"/>
      <c r="L1331"/>
      <c r="M1331"/>
      <c r="N1331"/>
      <c r="O1331"/>
      <c r="Q1331" s="306" t="str">
        <f>'Look Up Values'!G486</f>
        <v>110113</v>
      </c>
      <c r="R1331" s="302" t="str">
        <f t="shared" si="73"/>
        <v>Yes</v>
      </c>
      <c r="S1331" s="296" t="str">
        <f t="shared" si="71"/>
        <v>110113</v>
      </c>
      <c r="T1331" s="229"/>
      <c r="U1331" s="312" t="str">
        <f>'Look Up Values'!G486</f>
        <v>110113</v>
      </c>
      <c r="V1331" s="302" t="str">
        <f t="shared" si="74"/>
        <v>Yes</v>
      </c>
      <c r="W1331" s="311" t="str">
        <f t="shared" si="72"/>
        <v>110113</v>
      </c>
    </row>
    <row r="1332" spans="1:23" ht="33" customHeight="1">
      <c r="A1332"/>
      <c r="B1332"/>
      <c r="C1332"/>
      <c r="D1332"/>
      <c r="E1332"/>
      <c r="F1332"/>
      <c r="G1332"/>
      <c r="I1332"/>
      <c r="J1332"/>
      <c r="K1332"/>
      <c r="L1332"/>
      <c r="M1332"/>
      <c r="N1332"/>
      <c r="O1332"/>
      <c r="Q1332" s="306" t="str">
        <f>'Look Up Values'!G487</f>
        <v>110114</v>
      </c>
      <c r="R1332" s="302" t="str">
        <f t="shared" si="73"/>
        <v>Yes</v>
      </c>
      <c r="S1332" s="296" t="str">
        <f t="shared" si="71"/>
        <v>110114</v>
      </c>
      <c r="T1332" s="229"/>
      <c r="U1332" s="312" t="str">
        <f>'Look Up Values'!G487</f>
        <v>110114</v>
      </c>
      <c r="V1332" s="302" t="str">
        <f t="shared" si="74"/>
        <v>Yes</v>
      </c>
      <c r="W1332" s="311" t="str">
        <f t="shared" si="72"/>
        <v>110114</v>
      </c>
    </row>
    <row r="1333" spans="1:23" ht="33" customHeight="1">
      <c r="A1333"/>
      <c r="B1333"/>
      <c r="C1333"/>
      <c r="D1333"/>
      <c r="E1333"/>
      <c r="F1333"/>
      <c r="G1333"/>
      <c r="I1333"/>
      <c r="J1333"/>
      <c r="K1333"/>
      <c r="L1333"/>
      <c r="M1333"/>
      <c r="N1333"/>
      <c r="O1333"/>
      <c r="Q1333" s="306" t="str">
        <f>'Look Up Values'!G488</f>
        <v>110115</v>
      </c>
      <c r="R1333" s="302" t="str">
        <f t="shared" si="73"/>
        <v>Yes</v>
      </c>
      <c r="S1333" s="296" t="str">
        <f t="shared" si="71"/>
        <v>110115</v>
      </c>
      <c r="T1333" s="229"/>
      <c r="U1333" s="312" t="str">
        <f>'Look Up Values'!G488</f>
        <v>110115</v>
      </c>
      <c r="V1333" s="302" t="str">
        <f t="shared" si="74"/>
        <v>Yes</v>
      </c>
      <c r="W1333" s="311" t="str">
        <f t="shared" si="72"/>
        <v>110115</v>
      </c>
    </row>
    <row r="1334" spans="1:23" ht="33" customHeight="1">
      <c r="A1334"/>
      <c r="B1334"/>
      <c r="C1334"/>
      <c r="D1334"/>
      <c r="E1334"/>
      <c r="F1334"/>
      <c r="G1334"/>
      <c r="I1334"/>
      <c r="J1334"/>
      <c r="K1334"/>
      <c r="L1334"/>
      <c r="M1334"/>
      <c r="N1334"/>
      <c r="O1334"/>
      <c r="Q1334" s="306" t="str">
        <f>'Look Up Values'!G489</f>
        <v>110116</v>
      </c>
      <c r="R1334" s="302" t="str">
        <f t="shared" si="73"/>
        <v>Yes</v>
      </c>
      <c r="S1334" s="296" t="str">
        <f t="shared" si="71"/>
        <v>110116</v>
      </c>
      <c r="T1334" s="229"/>
      <c r="U1334" s="312" t="str">
        <f>'Look Up Values'!G489</f>
        <v>110116</v>
      </c>
      <c r="V1334" s="302" t="str">
        <f t="shared" si="74"/>
        <v>Yes</v>
      </c>
      <c r="W1334" s="311" t="str">
        <f t="shared" si="72"/>
        <v>110116</v>
      </c>
    </row>
    <row r="1335" spans="1:23" ht="33" customHeight="1">
      <c r="A1335"/>
      <c r="B1335"/>
      <c r="C1335"/>
      <c r="D1335"/>
      <c r="E1335"/>
      <c r="F1335"/>
      <c r="G1335"/>
      <c r="I1335"/>
      <c r="J1335"/>
      <c r="K1335"/>
      <c r="L1335"/>
      <c r="M1335"/>
      <c r="N1335"/>
      <c r="O1335"/>
      <c r="Q1335" s="306" t="str">
        <f>'Look Up Values'!G490</f>
        <v>110198</v>
      </c>
      <c r="R1335" s="302" t="str">
        <f t="shared" si="73"/>
        <v>Yes</v>
      </c>
      <c r="S1335" s="296" t="str">
        <f t="shared" si="71"/>
        <v>110198</v>
      </c>
      <c r="T1335" s="229"/>
      <c r="U1335" s="312" t="str">
        <f>'Look Up Values'!G490</f>
        <v>110198</v>
      </c>
      <c r="V1335" s="302" t="str">
        <f t="shared" si="74"/>
        <v>Yes</v>
      </c>
      <c r="W1335" s="311" t="str">
        <f t="shared" si="72"/>
        <v>110198</v>
      </c>
    </row>
    <row r="1336" spans="1:23" ht="33" customHeight="1">
      <c r="A1336"/>
      <c r="B1336"/>
      <c r="C1336"/>
      <c r="D1336"/>
      <c r="E1336"/>
      <c r="F1336"/>
      <c r="G1336"/>
      <c r="I1336"/>
      <c r="J1336"/>
      <c r="K1336"/>
      <c r="L1336"/>
      <c r="M1336"/>
      <c r="N1336"/>
      <c r="O1336"/>
      <c r="Q1336" s="306" t="str">
        <f>'Look Up Values'!G491</f>
        <v>110199</v>
      </c>
      <c r="R1336" s="302" t="str">
        <f t="shared" si="73"/>
        <v>Yes</v>
      </c>
      <c r="S1336" s="296" t="str">
        <f t="shared" si="71"/>
        <v>110199</v>
      </c>
      <c r="T1336" s="229"/>
      <c r="U1336" s="312" t="str">
        <f>'Look Up Values'!G491</f>
        <v>110199</v>
      </c>
      <c r="V1336" s="302" t="str">
        <f t="shared" si="74"/>
        <v>Yes</v>
      </c>
      <c r="W1336" s="311" t="str">
        <f t="shared" si="72"/>
        <v>110199</v>
      </c>
    </row>
    <row r="1337" spans="1:23" ht="33" customHeight="1">
      <c r="A1337"/>
      <c r="B1337"/>
      <c r="C1337"/>
      <c r="D1337"/>
      <c r="E1337"/>
      <c r="F1337"/>
      <c r="G1337"/>
      <c r="I1337"/>
      <c r="J1337"/>
      <c r="K1337"/>
      <c r="L1337"/>
      <c r="M1337"/>
      <c r="N1337"/>
      <c r="O1337"/>
      <c r="Q1337" s="306" t="str">
        <f>'Look Up Values'!G492</f>
        <v>110202</v>
      </c>
      <c r="R1337" s="302" t="str">
        <f t="shared" si="73"/>
        <v>Yes</v>
      </c>
      <c r="S1337" s="296" t="str">
        <f t="shared" si="71"/>
        <v>110202</v>
      </c>
      <c r="T1337" s="229"/>
      <c r="U1337" s="312" t="str">
        <f>'Look Up Values'!G492</f>
        <v>110202</v>
      </c>
      <c r="V1337" s="302" t="str">
        <f t="shared" si="74"/>
        <v>Yes</v>
      </c>
      <c r="W1337" s="311" t="str">
        <f t="shared" si="72"/>
        <v>110202</v>
      </c>
    </row>
    <row r="1338" spans="1:23" ht="33" customHeight="1">
      <c r="A1338"/>
      <c r="B1338"/>
      <c r="C1338"/>
      <c r="D1338"/>
      <c r="E1338"/>
      <c r="F1338"/>
      <c r="G1338"/>
      <c r="I1338"/>
      <c r="J1338"/>
      <c r="K1338"/>
      <c r="L1338"/>
      <c r="M1338"/>
      <c r="N1338"/>
      <c r="O1338"/>
      <c r="Q1338" s="306" t="str">
        <f>'Look Up Values'!G493</f>
        <v>110203</v>
      </c>
      <c r="R1338" s="302" t="str">
        <f t="shared" si="73"/>
        <v>Yes</v>
      </c>
      <c r="S1338" s="296" t="str">
        <f t="shared" si="71"/>
        <v>110203</v>
      </c>
      <c r="T1338" s="229"/>
      <c r="U1338" s="312" t="str">
        <f>'Look Up Values'!G493</f>
        <v>110203</v>
      </c>
      <c r="V1338" s="302" t="str">
        <f t="shared" si="74"/>
        <v>Yes</v>
      </c>
      <c r="W1338" s="311" t="str">
        <f t="shared" si="72"/>
        <v>110203</v>
      </c>
    </row>
    <row r="1339" spans="1:23" ht="33" customHeight="1">
      <c r="A1339"/>
      <c r="B1339"/>
      <c r="C1339"/>
      <c r="D1339"/>
      <c r="E1339"/>
      <c r="F1339"/>
      <c r="G1339"/>
      <c r="I1339"/>
      <c r="J1339"/>
      <c r="K1339"/>
      <c r="L1339"/>
      <c r="M1339"/>
      <c r="N1339"/>
      <c r="O1339"/>
      <c r="Q1339" s="306" t="str">
        <f>'Look Up Values'!G494</f>
        <v>110205</v>
      </c>
      <c r="R1339" s="302" t="str">
        <f t="shared" si="73"/>
        <v>Yes</v>
      </c>
      <c r="S1339" s="296" t="str">
        <f t="shared" si="71"/>
        <v>110205</v>
      </c>
      <c r="T1339" s="229"/>
      <c r="U1339" s="312" t="str">
        <f>'Look Up Values'!G494</f>
        <v>110205</v>
      </c>
      <c r="V1339" s="302" t="str">
        <f t="shared" si="74"/>
        <v>Yes</v>
      </c>
      <c r="W1339" s="311" t="str">
        <f t="shared" si="72"/>
        <v>110205</v>
      </c>
    </row>
    <row r="1340" spans="1:23" ht="33" customHeight="1">
      <c r="A1340"/>
      <c r="B1340"/>
      <c r="C1340"/>
      <c r="D1340"/>
      <c r="E1340"/>
      <c r="F1340"/>
      <c r="G1340"/>
      <c r="I1340"/>
      <c r="J1340"/>
      <c r="K1340"/>
      <c r="L1340"/>
      <c r="M1340"/>
      <c r="N1340"/>
      <c r="O1340"/>
      <c r="Q1340" s="306" t="str">
        <f>'Look Up Values'!G495</f>
        <v>110206</v>
      </c>
      <c r="R1340" s="302" t="str">
        <f t="shared" si="73"/>
        <v>Yes</v>
      </c>
      <c r="S1340" s="296" t="str">
        <f t="shared" si="71"/>
        <v>110206</v>
      </c>
      <c r="T1340" s="229"/>
      <c r="U1340" s="312" t="str">
        <f>'Look Up Values'!G495</f>
        <v>110206</v>
      </c>
      <c r="V1340" s="302" t="str">
        <f t="shared" si="74"/>
        <v>Yes</v>
      </c>
      <c r="W1340" s="311" t="str">
        <f t="shared" si="72"/>
        <v>110206</v>
      </c>
    </row>
    <row r="1341" spans="1:23" ht="33" customHeight="1">
      <c r="A1341"/>
      <c r="B1341"/>
      <c r="C1341"/>
      <c r="D1341"/>
      <c r="E1341"/>
      <c r="F1341"/>
      <c r="G1341"/>
      <c r="I1341"/>
      <c r="J1341"/>
      <c r="K1341"/>
      <c r="L1341"/>
      <c r="M1341"/>
      <c r="N1341"/>
      <c r="O1341"/>
      <c r="Q1341" s="306" t="str">
        <f>'Look Up Values'!G496</f>
        <v>110207</v>
      </c>
      <c r="R1341" s="302" t="str">
        <f t="shared" si="73"/>
        <v>Yes</v>
      </c>
      <c r="S1341" s="296" t="str">
        <f t="shared" si="71"/>
        <v>110207</v>
      </c>
      <c r="T1341" s="229"/>
      <c r="U1341" s="312" t="str">
        <f>'Look Up Values'!G496</f>
        <v>110207</v>
      </c>
      <c r="V1341" s="302" t="str">
        <f t="shared" si="74"/>
        <v>Yes</v>
      </c>
      <c r="W1341" s="311" t="str">
        <f t="shared" si="72"/>
        <v>110207</v>
      </c>
    </row>
    <row r="1342" spans="1:23" ht="33" customHeight="1">
      <c r="A1342"/>
      <c r="B1342"/>
      <c r="C1342"/>
      <c r="D1342"/>
      <c r="E1342"/>
      <c r="F1342"/>
      <c r="G1342"/>
      <c r="I1342"/>
      <c r="J1342"/>
      <c r="K1342"/>
      <c r="L1342"/>
      <c r="M1342"/>
      <c r="N1342"/>
      <c r="O1342"/>
      <c r="Q1342" s="306" t="str">
        <f>'Look Up Values'!G497</f>
        <v>110299</v>
      </c>
      <c r="R1342" s="302" t="str">
        <f t="shared" si="73"/>
        <v>Yes</v>
      </c>
      <c r="S1342" s="296" t="str">
        <f t="shared" si="71"/>
        <v>110299</v>
      </c>
      <c r="T1342" s="229"/>
      <c r="U1342" s="312" t="str">
        <f>'Look Up Values'!G497</f>
        <v>110299</v>
      </c>
      <c r="V1342" s="302" t="str">
        <f t="shared" si="74"/>
        <v>Yes</v>
      </c>
      <c r="W1342" s="311" t="str">
        <f t="shared" si="72"/>
        <v>110299</v>
      </c>
    </row>
    <row r="1343" spans="1:23" ht="33" customHeight="1">
      <c r="A1343"/>
      <c r="B1343"/>
      <c r="C1343"/>
      <c r="D1343"/>
      <c r="E1343"/>
      <c r="F1343"/>
      <c r="G1343"/>
      <c r="I1343"/>
      <c r="J1343"/>
      <c r="K1343"/>
      <c r="L1343"/>
      <c r="M1343"/>
      <c r="N1343"/>
      <c r="O1343"/>
      <c r="Q1343" s="306" t="str">
        <f>'Look Up Values'!G498</f>
        <v>110301</v>
      </c>
      <c r="R1343" s="302" t="str">
        <f t="shared" si="73"/>
        <v>Yes</v>
      </c>
      <c r="S1343" s="296" t="str">
        <f t="shared" si="71"/>
        <v>110301</v>
      </c>
      <c r="T1343" s="229"/>
      <c r="U1343" s="312" t="str">
        <f>'Look Up Values'!G498</f>
        <v>110301</v>
      </c>
      <c r="V1343" s="302" t="str">
        <f t="shared" si="74"/>
        <v>Yes</v>
      </c>
      <c r="W1343" s="311" t="str">
        <f t="shared" si="72"/>
        <v>110301</v>
      </c>
    </row>
    <row r="1344" spans="1:23" ht="33" customHeight="1">
      <c r="A1344"/>
      <c r="B1344"/>
      <c r="C1344"/>
      <c r="D1344"/>
      <c r="E1344"/>
      <c r="F1344"/>
      <c r="G1344"/>
      <c r="I1344"/>
      <c r="J1344"/>
      <c r="K1344"/>
      <c r="L1344"/>
      <c r="M1344"/>
      <c r="N1344"/>
      <c r="O1344"/>
      <c r="Q1344" s="306" t="str">
        <f>'Look Up Values'!G499</f>
        <v>110302</v>
      </c>
      <c r="R1344" s="302" t="str">
        <f t="shared" si="73"/>
        <v>Yes</v>
      </c>
      <c r="S1344" s="296" t="str">
        <f t="shared" si="71"/>
        <v>110302</v>
      </c>
      <c r="T1344" s="229"/>
      <c r="U1344" s="312" t="str">
        <f>'Look Up Values'!G499</f>
        <v>110302</v>
      </c>
      <c r="V1344" s="302" t="str">
        <f t="shared" si="74"/>
        <v>Yes</v>
      </c>
      <c r="W1344" s="311" t="str">
        <f t="shared" si="72"/>
        <v>110302</v>
      </c>
    </row>
    <row r="1345" spans="1:23" ht="33" customHeight="1">
      <c r="A1345"/>
      <c r="B1345"/>
      <c r="C1345"/>
      <c r="D1345"/>
      <c r="E1345"/>
      <c r="F1345"/>
      <c r="G1345"/>
      <c r="I1345"/>
      <c r="J1345"/>
      <c r="K1345"/>
      <c r="L1345"/>
      <c r="M1345"/>
      <c r="N1345"/>
      <c r="O1345"/>
      <c r="Q1345" s="306" t="str">
        <f>'Look Up Values'!G500</f>
        <v>110501</v>
      </c>
      <c r="R1345" s="302" t="str">
        <f t="shared" si="73"/>
        <v>Yes</v>
      </c>
      <c r="S1345" s="296" t="str">
        <f t="shared" si="71"/>
        <v>110501</v>
      </c>
      <c r="T1345" s="229"/>
      <c r="U1345" s="312" t="str">
        <f>'Look Up Values'!G500</f>
        <v>110501</v>
      </c>
      <c r="V1345" s="302" t="str">
        <f t="shared" si="74"/>
        <v>Yes</v>
      </c>
      <c r="W1345" s="311" t="str">
        <f t="shared" si="72"/>
        <v>110501</v>
      </c>
    </row>
    <row r="1346" spans="1:23" ht="33" customHeight="1">
      <c r="A1346"/>
      <c r="B1346"/>
      <c r="C1346"/>
      <c r="D1346"/>
      <c r="E1346"/>
      <c r="F1346"/>
      <c r="G1346"/>
      <c r="I1346"/>
      <c r="J1346"/>
      <c r="K1346"/>
      <c r="L1346"/>
      <c r="M1346"/>
      <c r="N1346"/>
      <c r="O1346"/>
      <c r="Q1346" s="306" t="str">
        <f>'Look Up Values'!G501</f>
        <v>110502</v>
      </c>
      <c r="R1346" s="302" t="str">
        <f t="shared" si="73"/>
        <v>Yes</v>
      </c>
      <c r="S1346" s="296" t="str">
        <f t="shared" si="71"/>
        <v>110502</v>
      </c>
      <c r="T1346" s="229"/>
      <c r="U1346" s="312" t="str">
        <f>'Look Up Values'!G501</f>
        <v>110502</v>
      </c>
      <c r="V1346" s="302" t="str">
        <f t="shared" si="74"/>
        <v>Yes</v>
      </c>
      <c r="W1346" s="311" t="str">
        <f t="shared" si="72"/>
        <v>110502</v>
      </c>
    </row>
    <row r="1347" spans="1:23" ht="33" customHeight="1">
      <c r="A1347"/>
      <c r="B1347"/>
      <c r="C1347"/>
      <c r="D1347"/>
      <c r="E1347"/>
      <c r="F1347"/>
      <c r="G1347"/>
      <c r="I1347"/>
      <c r="J1347"/>
      <c r="K1347"/>
      <c r="L1347"/>
      <c r="M1347"/>
      <c r="N1347"/>
      <c r="O1347"/>
      <c r="Q1347" s="306" t="str">
        <f>'Look Up Values'!G502</f>
        <v>110503</v>
      </c>
      <c r="R1347" s="302" t="str">
        <f t="shared" si="73"/>
        <v>Yes</v>
      </c>
      <c r="S1347" s="296" t="str">
        <f t="shared" si="71"/>
        <v>110503</v>
      </c>
      <c r="T1347" s="229"/>
      <c r="U1347" s="312" t="str">
        <f>'Look Up Values'!G502</f>
        <v>110503</v>
      </c>
      <c r="V1347" s="302" t="str">
        <f t="shared" si="74"/>
        <v>Yes</v>
      </c>
      <c r="W1347" s="311" t="str">
        <f t="shared" si="72"/>
        <v>110503</v>
      </c>
    </row>
    <row r="1348" spans="1:23" ht="33" customHeight="1">
      <c r="A1348"/>
      <c r="B1348"/>
      <c r="C1348"/>
      <c r="D1348"/>
      <c r="E1348"/>
      <c r="F1348"/>
      <c r="G1348"/>
      <c r="I1348"/>
      <c r="J1348"/>
      <c r="K1348"/>
      <c r="L1348"/>
      <c r="M1348"/>
      <c r="N1348"/>
      <c r="O1348"/>
      <c r="Q1348" s="306" t="str">
        <f>'Look Up Values'!G503</f>
        <v>110504</v>
      </c>
      <c r="R1348" s="302" t="str">
        <f t="shared" si="73"/>
        <v>Yes</v>
      </c>
      <c r="S1348" s="296" t="str">
        <f t="shared" si="71"/>
        <v>110504</v>
      </c>
      <c r="T1348" s="229"/>
      <c r="U1348" s="312" t="str">
        <f>'Look Up Values'!G503</f>
        <v>110504</v>
      </c>
      <c r="V1348" s="302" t="str">
        <f t="shared" si="74"/>
        <v>Yes</v>
      </c>
      <c r="W1348" s="311" t="str">
        <f t="shared" si="72"/>
        <v>110504</v>
      </c>
    </row>
    <row r="1349" spans="1:23" ht="33" customHeight="1">
      <c r="A1349"/>
      <c r="B1349"/>
      <c r="C1349"/>
      <c r="D1349"/>
      <c r="E1349"/>
      <c r="F1349"/>
      <c r="G1349"/>
      <c r="I1349"/>
      <c r="J1349"/>
      <c r="K1349"/>
      <c r="L1349"/>
      <c r="M1349"/>
      <c r="N1349"/>
      <c r="O1349"/>
      <c r="Q1349" s="306" t="str">
        <f>'Look Up Values'!G504</f>
        <v>110599</v>
      </c>
      <c r="R1349" s="302" t="str">
        <f t="shared" si="73"/>
        <v>Yes</v>
      </c>
      <c r="S1349" s="296" t="str">
        <f t="shared" si="71"/>
        <v>110599</v>
      </c>
      <c r="T1349" s="229"/>
      <c r="U1349" s="312" t="str">
        <f>'Look Up Values'!G504</f>
        <v>110599</v>
      </c>
      <c r="V1349" s="302" t="str">
        <f t="shared" si="74"/>
        <v>Yes</v>
      </c>
      <c r="W1349" s="311" t="str">
        <f t="shared" si="72"/>
        <v>110599</v>
      </c>
    </row>
    <row r="1350" spans="1:23" ht="33" customHeight="1">
      <c r="A1350"/>
      <c r="B1350"/>
      <c r="C1350"/>
      <c r="D1350"/>
      <c r="E1350"/>
      <c r="F1350"/>
      <c r="G1350"/>
      <c r="I1350"/>
      <c r="J1350"/>
      <c r="K1350"/>
      <c r="L1350"/>
      <c r="M1350"/>
      <c r="N1350"/>
      <c r="O1350"/>
      <c r="Q1350" s="306" t="str">
        <f>'Look Up Values'!G505</f>
        <v>120101</v>
      </c>
      <c r="R1350" s="302" t="str">
        <f t="shared" si="73"/>
        <v>Yes</v>
      </c>
      <c r="S1350" s="296" t="str">
        <f t="shared" ref="S1350:S1413" si="75">IF(R1350="Yes",Q1350,"")</f>
        <v>120101</v>
      </c>
      <c r="T1350" s="229"/>
      <c r="U1350" s="312" t="str">
        <f>'Look Up Values'!G505</f>
        <v>120101</v>
      </c>
      <c r="V1350" s="302" t="str">
        <f t="shared" si="74"/>
        <v>Yes</v>
      </c>
      <c r="W1350" s="311" t="str">
        <f t="shared" ref="W1350:W1413" si="76">IF(V1350="Yes",U1350,"")</f>
        <v>120101</v>
      </c>
    </row>
    <row r="1351" spans="1:23" ht="33" customHeight="1">
      <c r="A1351"/>
      <c r="B1351"/>
      <c r="C1351"/>
      <c r="D1351"/>
      <c r="E1351"/>
      <c r="F1351"/>
      <c r="G1351"/>
      <c r="I1351"/>
      <c r="J1351"/>
      <c r="K1351"/>
      <c r="L1351"/>
      <c r="M1351"/>
      <c r="N1351"/>
      <c r="O1351"/>
      <c r="Q1351" s="306" t="str">
        <f>'Look Up Values'!G506</f>
        <v>120102</v>
      </c>
      <c r="R1351" s="302" t="str">
        <f t="shared" si="73"/>
        <v>Yes</v>
      </c>
      <c r="S1351" s="296" t="str">
        <f t="shared" si="75"/>
        <v>120102</v>
      </c>
      <c r="T1351" s="229"/>
      <c r="U1351" s="312" t="str">
        <f>'Look Up Values'!G506</f>
        <v>120102</v>
      </c>
      <c r="V1351" s="302" t="str">
        <f t="shared" si="74"/>
        <v>Yes</v>
      </c>
      <c r="W1351" s="311" t="str">
        <f t="shared" si="76"/>
        <v>120102</v>
      </c>
    </row>
    <row r="1352" spans="1:23" ht="33" customHeight="1">
      <c r="A1352"/>
      <c r="B1352"/>
      <c r="C1352"/>
      <c r="D1352"/>
      <c r="E1352"/>
      <c r="F1352"/>
      <c r="G1352"/>
      <c r="I1352"/>
      <c r="J1352"/>
      <c r="K1352"/>
      <c r="L1352"/>
      <c r="M1352"/>
      <c r="N1352"/>
      <c r="O1352"/>
      <c r="Q1352" s="306" t="str">
        <f>'Look Up Values'!G507</f>
        <v>120103</v>
      </c>
      <c r="R1352" s="302" t="str">
        <f t="shared" si="73"/>
        <v>Yes</v>
      </c>
      <c r="S1352" s="296" t="str">
        <f t="shared" si="75"/>
        <v>120103</v>
      </c>
      <c r="T1352" s="229"/>
      <c r="U1352" s="312" t="str">
        <f>'Look Up Values'!G507</f>
        <v>120103</v>
      </c>
      <c r="V1352" s="302" t="str">
        <f t="shared" si="74"/>
        <v>Yes</v>
      </c>
      <c r="W1352" s="311" t="str">
        <f t="shared" si="76"/>
        <v>120103</v>
      </c>
    </row>
    <row r="1353" spans="1:23" ht="33" customHeight="1">
      <c r="A1353"/>
      <c r="B1353"/>
      <c r="C1353"/>
      <c r="D1353"/>
      <c r="E1353"/>
      <c r="F1353"/>
      <c r="G1353"/>
      <c r="I1353"/>
      <c r="J1353"/>
      <c r="K1353"/>
      <c r="L1353"/>
      <c r="M1353"/>
      <c r="N1353"/>
      <c r="O1353"/>
      <c r="Q1353" s="306" t="str">
        <f>'Look Up Values'!G508</f>
        <v>120104</v>
      </c>
      <c r="R1353" s="302" t="str">
        <f t="shared" si="73"/>
        <v>Yes</v>
      </c>
      <c r="S1353" s="296" t="str">
        <f t="shared" si="75"/>
        <v>120104</v>
      </c>
      <c r="T1353" s="229"/>
      <c r="U1353" s="312" t="str">
        <f>'Look Up Values'!G508</f>
        <v>120104</v>
      </c>
      <c r="V1353" s="302" t="str">
        <f t="shared" si="74"/>
        <v>Yes</v>
      </c>
      <c r="W1353" s="311" t="str">
        <f t="shared" si="76"/>
        <v>120104</v>
      </c>
    </row>
    <row r="1354" spans="1:23" ht="33" customHeight="1">
      <c r="A1354"/>
      <c r="B1354"/>
      <c r="C1354"/>
      <c r="D1354"/>
      <c r="E1354"/>
      <c r="F1354"/>
      <c r="G1354"/>
      <c r="I1354"/>
      <c r="J1354"/>
      <c r="K1354"/>
      <c r="L1354"/>
      <c r="M1354"/>
      <c r="N1354"/>
      <c r="O1354"/>
      <c r="Q1354" s="306" t="str">
        <f>'Look Up Values'!G509</f>
        <v>120105</v>
      </c>
      <c r="R1354" s="302" t="str">
        <f t="shared" si="73"/>
        <v>Yes</v>
      </c>
      <c r="S1354" s="296" t="str">
        <f t="shared" si="75"/>
        <v>120105</v>
      </c>
      <c r="T1354" s="229"/>
      <c r="U1354" s="312" t="str">
        <f>'Look Up Values'!G509</f>
        <v>120105</v>
      </c>
      <c r="V1354" s="302" t="str">
        <f t="shared" si="74"/>
        <v>Yes</v>
      </c>
      <c r="W1354" s="311" t="str">
        <f t="shared" si="76"/>
        <v>120105</v>
      </c>
    </row>
    <row r="1355" spans="1:23" ht="33" customHeight="1">
      <c r="A1355"/>
      <c r="B1355"/>
      <c r="C1355"/>
      <c r="D1355"/>
      <c r="E1355"/>
      <c r="F1355"/>
      <c r="G1355"/>
      <c r="I1355"/>
      <c r="J1355"/>
      <c r="K1355"/>
      <c r="L1355"/>
      <c r="M1355"/>
      <c r="N1355"/>
      <c r="O1355"/>
      <c r="Q1355" s="306" t="str">
        <f>'Look Up Values'!G510</f>
        <v>120106</v>
      </c>
      <c r="R1355" s="302" t="str">
        <f t="shared" si="73"/>
        <v>Yes</v>
      </c>
      <c r="S1355" s="296" t="str">
        <f t="shared" si="75"/>
        <v>120106</v>
      </c>
      <c r="T1355" s="229"/>
      <c r="U1355" s="312" t="str">
        <f>'Look Up Values'!G510</f>
        <v>120106</v>
      </c>
      <c r="V1355" s="302" t="str">
        <f t="shared" si="74"/>
        <v>Yes</v>
      </c>
      <c r="W1355" s="311" t="str">
        <f t="shared" si="76"/>
        <v>120106</v>
      </c>
    </row>
    <row r="1356" spans="1:23" ht="33" customHeight="1">
      <c r="A1356"/>
      <c r="B1356"/>
      <c r="C1356"/>
      <c r="D1356"/>
      <c r="E1356"/>
      <c r="F1356"/>
      <c r="G1356"/>
      <c r="I1356"/>
      <c r="J1356"/>
      <c r="K1356"/>
      <c r="L1356"/>
      <c r="M1356"/>
      <c r="N1356"/>
      <c r="O1356"/>
      <c r="Q1356" s="306" t="str">
        <f>'Look Up Values'!G511</f>
        <v>120107</v>
      </c>
      <c r="R1356" s="302" t="str">
        <f t="shared" si="73"/>
        <v>Yes</v>
      </c>
      <c r="S1356" s="296" t="str">
        <f t="shared" si="75"/>
        <v>120107</v>
      </c>
      <c r="T1356" s="229"/>
      <c r="U1356" s="312" t="str">
        <f>'Look Up Values'!G511</f>
        <v>120107</v>
      </c>
      <c r="V1356" s="302" t="str">
        <f t="shared" si="74"/>
        <v>Yes</v>
      </c>
      <c r="W1356" s="311" t="str">
        <f t="shared" si="76"/>
        <v>120107</v>
      </c>
    </row>
    <row r="1357" spans="1:23" ht="33" customHeight="1">
      <c r="A1357"/>
      <c r="B1357"/>
      <c r="C1357"/>
      <c r="D1357"/>
      <c r="E1357"/>
      <c r="F1357"/>
      <c r="G1357"/>
      <c r="I1357"/>
      <c r="J1357"/>
      <c r="K1357"/>
      <c r="L1357"/>
      <c r="M1357"/>
      <c r="N1357"/>
      <c r="O1357"/>
      <c r="Q1357" s="306" t="str">
        <f>'Look Up Values'!G512</f>
        <v>120108</v>
      </c>
      <c r="R1357" s="302" t="str">
        <f t="shared" si="73"/>
        <v>Yes</v>
      </c>
      <c r="S1357" s="296" t="str">
        <f t="shared" si="75"/>
        <v>120108</v>
      </c>
      <c r="T1357" s="229"/>
      <c r="U1357" s="312" t="str">
        <f>'Look Up Values'!G512</f>
        <v>120108</v>
      </c>
      <c r="V1357" s="302" t="str">
        <f t="shared" si="74"/>
        <v>Yes</v>
      </c>
      <c r="W1357" s="311" t="str">
        <f t="shared" si="76"/>
        <v>120108</v>
      </c>
    </row>
    <row r="1358" spans="1:23" ht="33" customHeight="1">
      <c r="A1358"/>
      <c r="B1358"/>
      <c r="C1358"/>
      <c r="D1358"/>
      <c r="E1358"/>
      <c r="F1358"/>
      <c r="G1358"/>
      <c r="I1358"/>
      <c r="J1358"/>
      <c r="K1358"/>
      <c r="L1358"/>
      <c r="M1358"/>
      <c r="N1358"/>
      <c r="O1358"/>
      <c r="Q1358" s="306" t="str">
        <f>'Look Up Values'!G513</f>
        <v>120109</v>
      </c>
      <c r="R1358" s="302" t="str">
        <f t="shared" si="73"/>
        <v>Yes</v>
      </c>
      <c r="S1358" s="296" t="str">
        <f t="shared" si="75"/>
        <v>120109</v>
      </c>
      <c r="T1358" s="229"/>
      <c r="U1358" s="312" t="str">
        <f>'Look Up Values'!G513</f>
        <v>120109</v>
      </c>
      <c r="V1358" s="302" t="str">
        <f t="shared" si="74"/>
        <v>Yes</v>
      </c>
      <c r="W1358" s="311" t="str">
        <f t="shared" si="76"/>
        <v>120109</v>
      </c>
    </row>
    <row r="1359" spans="1:23" ht="33" customHeight="1">
      <c r="A1359"/>
      <c r="B1359"/>
      <c r="C1359"/>
      <c r="D1359"/>
      <c r="E1359"/>
      <c r="F1359"/>
      <c r="G1359"/>
      <c r="I1359"/>
      <c r="J1359"/>
      <c r="K1359"/>
      <c r="L1359"/>
      <c r="M1359"/>
      <c r="N1359"/>
      <c r="O1359"/>
      <c r="Q1359" s="306" t="str">
        <f>'Look Up Values'!G514</f>
        <v>120110</v>
      </c>
      <c r="R1359" s="302" t="str">
        <f t="shared" si="73"/>
        <v>Yes</v>
      </c>
      <c r="S1359" s="296" t="str">
        <f t="shared" si="75"/>
        <v>120110</v>
      </c>
      <c r="T1359" s="229"/>
      <c r="U1359" s="312" t="str">
        <f>'Look Up Values'!G514</f>
        <v>120110</v>
      </c>
      <c r="V1359" s="302" t="str">
        <f t="shared" si="74"/>
        <v>Yes</v>
      </c>
      <c r="W1359" s="311" t="str">
        <f t="shared" si="76"/>
        <v>120110</v>
      </c>
    </row>
    <row r="1360" spans="1:23" ht="33" customHeight="1">
      <c r="A1360"/>
      <c r="B1360"/>
      <c r="C1360"/>
      <c r="D1360"/>
      <c r="E1360"/>
      <c r="F1360"/>
      <c r="G1360"/>
      <c r="I1360"/>
      <c r="J1360"/>
      <c r="K1360"/>
      <c r="L1360"/>
      <c r="M1360"/>
      <c r="N1360"/>
      <c r="O1360"/>
      <c r="Q1360" s="306" t="str">
        <f>'Look Up Values'!G515</f>
        <v>120112</v>
      </c>
      <c r="R1360" s="302" t="str">
        <f t="shared" ref="R1360:R1423" si="77">IFERROR(INDEX($R$5:$R$846,MATCH(U518,$U$5:$U$846,0)),"")</f>
        <v>Yes</v>
      </c>
      <c r="S1360" s="296" t="str">
        <f t="shared" si="75"/>
        <v>120112</v>
      </c>
      <c r="T1360" s="229"/>
      <c r="U1360" s="312" t="str">
        <f>'Look Up Values'!G515</f>
        <v>120112</v>
      </c>
      <c r="V1360" s="302" t="str">
        <f t="shared" ref="V1360:V1423" si="78">IFERROR(INDEX($V$5:$V$846,MATCH(W518,$W$5:$W$846,0)),"")</f>
        <v>Yes</v>
      </c>
      <c r="W1360" s="311" t="str">
        <f t="shared" si="76"/>
        <v>120112</v>
      </c>
    </row>
    <row r="1361" spans="1:23" ht="33" customHeight="1">
      <c r="A1361"/>
      <c r="B1361"/>
      <c r="C1361"/>
      <c r="D1361"/>
      <c r="E1361"/>
      <c r="F1361"/>
      <c r="G1361"/>
      <c r="I1361"/>
      <c r="J1361"/>
      <c r="K1361"/>
      <c r="L1361"/>
      <c r="M1361"/>
      <c r="N1361"/>
      <c r="O1361"/>
      <c r="Q1361" s="306" t="str">
        <f>'Look Up Values'!G516</f>
        <v>120113</v>
      </c>
      <c r="R1361" s="302" t="str">
        <f t="shared" si="77"/>
        <v>Yes</v>
      </c>
      <c r="S1361" s="296" t="str">
        <f t="shared" si="75"/>
        <v>120113</v>
      </c>
      <c r="T1361" s="229"/>
      <c r="U1361" s="312" t="str">
        <f>'Look Up Values'!G516</f>
        <v>120113</v>
      </c>
      <c r="V1361" s="302" t="str">
        <f t="shared" si="78"/>
        <v>Yes</v>
      </c>
      <c r="W1361" s="311" t="str">
        <f t="shared" si="76"/>
        <v>120113</v>
      </c>
    </row>
    <row r="1362" spans="1:23" ht="33" customHeight="1">
      <c r="A1362"/>
      <c r="B1362"/>
      <c r="C1362"/>
      <c r="D1362"/>
      <c r="E1362"/>
      <c r="F1362"/>
      <c r="G1362"/>
      <c r="I1362"/>
      <c r="J1362"/>
      <c r="K1362"/>
      <c r="L1362"/>
      <c r="M1362"/>
      <c r="N1362"/>
      <c r="O1362"/>
      <c r="Q1362" s="306" t="str">
        <f>'Look Up Values'!G517</f>
        <v>120114</v>
      </c>
      <c r="R1362" s="302" t="str">
        <f t="shared" si="77"/>
        <v>Yes</v>
      </c>
      <c r="S1362" s="296" t="str">
        <f t="shared" si="75"/>
        <v>120114</v>
      </c>
      <c r="T1362" s="229"/>
      <c r="U1362" s="312" t="str">
        <f>'Look Up Values'!G517</f>
        <v>120114</v>
      </c>
      <c r="V1362" s="302" t="str">
        <f t="shared" si="78"/>
        <v>Yes</v>
      </c>
      <c r="W1362" s="311" t="str">
        <f t="shared" si="76"/>
        <v>120114</v>
      </c>
    </row>
    <row r="1363" spans="1:23" ht="33" customHeight="1">
      <c r="A1363"/>
      <c r="B1363"/>
      <c r="C1363"/>
      <c r="D1363"/>
      <c r="E1363"/>
      <c r="F1363"/>
      <c r="G1363"/>
      <c r="I1363"/>
      <c r="J1363"/>
      <c r="K1363"/>
      <c r="L1363"/>
      <c r="M1363"/>
      <c r="N1363"/>
      <c r="O1363"/>
      <c r="Q1363" s="306" t="str">
        <f>'Look Up Values'!G518</f>
        <v>120115</v>
      </c>
      <c r="R1363" s="302" t="str">
        <f t="shared" si="77"/>
        <v>Yes</v>
      </c>
      <c r="S1363" s="296" t="str">
        <f t="shared" si="75"/>
        <v>120115</v>
      </c>
      <c r="T1363" s="229"/>
      <c r="U1363" s="312" t="str">
        <f>'Look Up Values'!G518</f>
        <v>120115</v>
      </c>
      <c r="V1363" s="302" t="str">
        <f t="shared" si="78"/>
        <v>Yes</v>
      </c>
      <c r="W1363" s="311" t="str">
        <f t="shared" si="76"/>
        <v>120115</v>
      </c>
    </row>
    <row r="1364" spans="1:23" ht="33" customHeight="1">
      <c r="A1364"/>
      <c r="B1364"/>
      <c r="C1364"/>
      <c r="D1364"/>
      <c r="E1364"/>
      <c r="F1364"/>
      <c r="G1364"/>
      <c r="I1364"/>
      <c r="J1364"/>
      <c r="K1364"/>
      <c r="L1364"/>
      <c r="M1364"/>
      <c r="N1364"/>
      <c r="O1364"/>
      <c r="Q1364" s="306" t="str">
        <f>'Look Up Values'!G519</f>
        <v>120116</v>
      </c>
      <c r="R1364" s="302" t="str">
        <f t="shared" si="77"/>
        <v>Yes</v>
      </c>
      <c r="S1364" s="296" t="str">
        <f t="shared" si="75"/>
        <v>120116</v>
      </c>
      <c r="T1364" s="229"/>
      <c r="U1364" s="312" t="str">
        <f>'Look Up Values'!G519</f>
        <v>120116</v>
      </c>
      <c r="V1364" s="302" t="str">
        <f t="shared" si="78"/>
        <v>Yes</v>
      </c>
      <c r="W1364" s="311" t="str">
        <f t="shared" si="76"/>
        <v>120116</v>
      </c>
    </row>
    <row r="1365" spans="1:23" ht="33" customHeight="1">
      <c r="A1365"/>
      <c r="B1365"/>
      <c r="C1365"/>
      <c r="D1365"/>
      <c r="E1365"/>
      <c r="F1365"/>
      <c r="G1365"/>
      <c r="I1365"/>
      <c r="J1365"/>
      <c r="K1365"/>
      <c r="L1365"/>
      <c r="M1365"/>
      <c r="N1365"/>
      <c r="O1365"/>
      <c r="Q1365" s="306" t="str">
        <f>'Look Up Values'!G520</f>
        <v>120117</v>
      </c>
      <c r="R1365" s="302" t="str">
        <f t="shared" si="77"/>
        <v>Yes</v>
      </c>
      <c r="S1365" s="296" t="str">
        <f t="shared" si="75"/>
        <v>120117</v>
      </c>
      <c r="T1365" s="229"/>
      <c r="U1365" s="312" t="str">
        <f>'Look Up Values'!G520</f>
        <v>120117</v>
      </c>
      <c r="V1365" s="302" t="str">
        <f t="shared" si="78"/>
        <v>Yes</v>
      </c>
      <c r="W1365" s="311" t="str">
        <f t="shared" si="76"/>
        <v>120117</v>
      </c>
    </row>
    <row r="1366" spans="1:23" ht="33" customHeight="1">
      <c r="A1366"/>
      <c r="B1366"/>
      <c r="C1366"/>
      <c r="D1366"/>
      <c r="E1366"/>
      <c r="F1366"/>
      <c r="G1366"/>
      <c r="I1366"/>
      <c r="J1366"/>
      <c r="K1366"/>
      <c r="L1366"/>
      <c r="M1366"/>
      <c r="N1366"/>
      <c r="O1366"/>
      <c r="Q1366" s="306" t="str">
        <f>'Look Up Values'!G521</f>
        <v>120118</v>
      </c>
      <c r="R1366" s="302" t="str">
        <f t="shared" si="77"/>
        <v>Yes</v>
      </c>
      <c r="S1366" s="296" t="str">
        <f t="shared" si="75"/>
        <v>120118</v>
      </c>
      <c r="T1366" s="229"/>
      <c r="U1366" s="312" t="str">
        <f>'Look Up Values'!G521</f>
        <v>120118</v>
      </c>
      <c r="V1366" s="302" t="str">
        <f t="shared" si="78"/>
        <v>Yes</v>
      </c>
      <c r="W1366" s="311" t="str">
        <f t="shared" si="76"/>
        <v>120118</v>
      </c>
    </row>
    <row r="1367" spans="1:23" ht="33" customHeight="1">
      <c r="A1367"/>
      <c r="B1367"/>
      <c r="C1367"/>
      <c r="D1367"/>
      <c r="E1367"/>
      <c r="F1367"/>
      <c r="G1367"/>
      <c r="I1367"/>
      <c r="J1367"/>
      <c r="K1367"/>
      <c r="L1367"/>
      <c r="M1367"/>
      <c r="N1367"/>
      <c r="O1367"/>
      <c r="Q1367" s="306" t="str">
        <f>'Look Up Values'!G522</f>
        <v>120119</v>
      </c>
      <c r="R1367" s="302" t="str">
        <f t="shared" si="77"/>
        <v>Yes</v>
      </c>
      <c r="S1367" s="296" t="str">
        <f t="shared" si="75"/>
        <v>120119</v>
      </c>
      <c r="T1367" s="229"/>
      <c r="U1367" s="312" t="str">
        <f>'Look Up Values'!G522</f>
        <v>120119</v>
      </c>
      <c r="V1367" s="302" t="str">
        <f t="shared" si="78"/>
        <v>Yes</v>
      </c>
      <c r="W1367" s="311" t="str">
        <f t="shared" si="76"/>
        <v>120119</v>
      </c>
    </row>
    <row r="1368" spans="1:23" ht="33" customHeight="1">
      <c r="A1368"/>
      <c r="B1368"/>
      <c r="C1368"/>
      <c r="D1368"/>
      <c r="E1368"/>
      <c r="F1368"/>
      <c r="G1368"/>
      <c r="I1368"/>
      <c r="J1368"/>
      <c r="K1368"/>
      <c r="L1368"/>
      <c r="M1368"/>
      <c r="N1368"/>
      <c r="O1368"/>
      <c r="Q1368" s="306" t="str">
        <f>'Look Up Values'!G523</f>
        <v>120120</v>
      </c>
      <c r="R1368" s="302" t="str">
        <f t="shared" si="77"/>
        <v>Yes</v>
      </c>
      <c r="S1368" s="296" t="str">
        <f t="shared" si="75"/>
        <v>120120</v>
      </c>
      <c r="T1368" s="229"/>
      <c r="U1368" s="312" t="str">
        <f>'Look Up Values'!G523</f>
        <v>120120</v>
      </c>
      <c r="V1368" s="302" t="str">
        <f t="shared" si="78"/>
        <v>Yes</v>
      </c>
      <c r="W1368" s="311" t="str">
        <f t="shared" si="76"/>
        <v>120120</v>
      </c>
    </row>
    <row r="1369" spans="1:23" ht="33" customHeight="1">
      <c r="A1369"/>
      <c r="B1369"/>
      <c r="C1369"/>
      <c r="D1369"/>
      <c r="E1369"/>
      <c r="F1369"/>
      <c r="G1369"/>
      <c r="I1369"/>
      <c r="J1369"/>
      <c r="K1369"/>
      <c r="L1369"/>
      <c r="M1369"/>
      <c r="N1369"/>
      <c r="O1369"/>
      <c r="Q1369" s="306" t="str">
        <f>'Look Up Values'!G524</f>
        <v>120121</v>
      </c>
      <c r="R1369" s="302" t="str">
        <f t="shared" si="77"/>
        <v>Yes</v>
      </c>
      <c r="S1369" s="296" t="str">
        <f t="shared" si="75"/>
        <v>120121</v>
      </c>
      <c r="T1369" s="229"/>
      <c r="U1369" s="312" t="str">
        <f>'Look Up Values'!G524</f>
        <v>120121</v>
      </c>
      <c r="V1369" s="302" t="str">
        <f t="shared" si="78"/>
        <v>Yes</v>
      </c>
      <c r="W1369" s="311" t="str">
        <f t="shared" si="76"/>
        <v>120121</v>
      </c>
    </row>
    <row r="1370" spans="1:23" ht="33" customHeight="1">
      <c r="A1370"/>
      <c r="B1370"/>
      <c r="C1370"/>
      <c r="D1370"/>
      <c r="E1370"/>
      <c r="F1370"/>
      <c r="G1370"/>
      <c r="I1370"/>
      <c r="J1370"/>
      <c r="K1370"/>
      <c r="L1370"/>
      <c r="M1370"/>
      <c r="N1370"/>
      <c r="O1370"/>
      <c r="Q1370" s="306" t="str">
        <f>'Look Up Values'!G525</f>
        <v>120199</v>
      </c>
      <c r="R1370" s="302" t="str">
        <f t="shared" si="77"/>
        <v>Yes</v>
      </c>
      <c r="S1370" s="296" t="str">
        <f t="shared" si="75"/>
        <v>120199</v>
      </c>
      <c r="T1370" s="229"/>
      <c r="U1370" s="312" t="str">
        <f>'Look Up Values'!G525</f>
        <v>120199</v>
      </c>
      <c r="V1370" s="302" t="str">
        <f t="shared" si="78"/>
        <v>Yes</v>
      </c>
      <c r="W1370" s="311" t="str">
        <f t="shared" si="76"/>
        <v>120199</v>
      </c>
    </row>
    <row r="1371" spans="1:23" ht="33" customHeight="1">
      <c r="A1371"/>
      <c r="B1371"/>
      <c r="C1371"/>
      <c r="D1371"/>
      <c r="E1371"/>
      <c r="F1371"/>
      <c r="G1371"/>
      <c r="I1371"/>
      <c r="J1371"/>
      <c r="K1371"/>
      <c r="L1371"/>
      <c r="M1371"/>
      <c r="N1371"/>
      <c r="O1371"/>
      <c r="Q1371" s="306" t="str">
        <f>'Look Up Values'!G526</f>
        <v>120301</v>
      </c>
      <c r="R1371" s="302" t="str">
        <f t="shared" si="77"/>
        <v>Yes</v>
      </c>
      <c r="S1371" s="296" t="str">
        <f t="shared" si="75"/>
        <v>120301</v>
      </c>
      <c r="T1371" s="229"/>
      <c r="U1371" s="312" t="str">
        <f>'Look Up Values'!G526</f>
        <v>120301</v>
      </c>
      <c r="V1371" s="302" t="str">
        <f t="shared" si="78"/>
        <v>Yes</v>
      </c>
      <c r="W1371" s="311" t="str">
        <f t="shared" si="76"/>
        <v>120301</v>
      </c>
    </row>
    <row r="1372" spans="1:23" ht="33" customHeight="1">
      <c r="A1372"/>
      <c r="B1372"/>
      <c r="C1372"/>
      <c r="D1372"/>
      <c r="E1372"/>
      <c r="F1372"/>
      <c r="G1372"/>
      <c r="I1372"/>
      <c r="J1372"/>
      <c r="K1372"/>
      <c r="L1372"/>
      <c r="M1372"/>
      <c r="N1372"/>
      <c r="O1372"/>
      <c r="Q1372" s="306" t="str">
        <f>'Look Up Values'!G527</f>
        <v>120302</v>
      </c>
      <c r="R1372" s="302" t="str">
        <f t="shared" si="77"/>
        <v>Yes</v>
      </c>
      <c r="S1372" s="296" t="str">
        <f t="shared" si="75"/>
        <v>120302</v>
      </c>
      <c r="T1372" s="229"/>
      <c r="U1372" s="312" t="str">
        <f>'Look Up Values'!G527</f>
        <v>120302</v>
      </c>
      <c r="V1372" s="302" t="str">
        <f t="shared" si="78"/>
        <v>Yes</v>
      </c>
      <c r="W1372" s="311" t="str">
        <f t="shared" si="76"/>
        <v>120302</v>
      </c>
    </row>
    <row r="1373" spans="1:23" ht="33" customHeight="1">
      <c r="A1373"/>
      <c r="B1373"/>
      <c r="C1373"/>
      <c r="D1373"/>
      <c r="E1373"/>
      <c r="F1373"/>
      <c r="G1373"/>
      <c r="I1373"/>
      <c r="J1373"/>
      <c r="K1373"/>
      <c r="L1373"/>
      <c r="M1373"/>
      <c r="N1373"/>
      <c r="O1373"/>
      <c r="Q1373" s="306" t="str">
        <f>'Look Up Values'!G528</f>
        <v>130101</v>
      </c>
      <c r="R1373" s="302" t="str">
        <f t="shared" si="77"/>
        <v>Yes</v>
      </c>
      <c r="S1373" s="296" t="str">
        <f t="shared" si="75"/>
        <v>130101</v>
      </c>
      <c r="T1373" s="229"/>
      <c r="U1373" s="312" t="str">
        <f>'Look Up Values'!G528</f>
        <v>130101</v>
      </c>
      <c r="V1373" s="302" t="str">
        <f t="shared" si="78"/>
        <v>Yes</v>
      </c>
      <c r="W1373" s="311" t="str">
        <f t="shared" si="76"/>
        <v>130101</v>
      </c>
    </row>
    <row r="1374" spans="1:23" ht="33" customHeight="1">
      <c r="A1374"/>
      <c r="B1374"/>
      <c r="C1374"/>
      <c r="D1374"/>
      <c r="E1374"/>
      <c r="F1374"/>
      <c r="G1374"/>
      <c r="I1374"/>
      <c r="J1374"/>
      <c r="K1374"/>
      <c r="L1374"/>
      <c r="M1374"/>
      <c r="N1374"/>
      <c r="O1374"/>
      <c r="Q1374" s="306" t="str">
        <f>'Look Up Values'!G529</f>
        <v>130104</v>
      </c>
      <c r="R1374" s="302" t="str">
        <f t="shared" si="77"/>
        <v>Yes</v>
      </c>
      <c r="S1374" s="296" t="str">
        <f t="shared" si="75"/>
        <v>130104</v>
      </c>
      <c r="T1374" s="229"/>
      <c r="U1374" s="312" t="str">
        <f>'Look Up Values'!G529</f>
        <v>130104</v>
      </c>
      <c r="V1374" s="302" t="str">
        <f t="shared" si="78"/>
        <v>Yes</v>
      </c>
      <c r="W1374" s="311" t="str">
        <f t="shared" si="76"/>
        <v>130104</v>
      </c>
    </row>
    <row r="1375" spans="1:23" ht="33" customHeight="1">
      <c r="A1375"/>
      <c r="B1375"/>
      <c r="C1375"/>
      <c r="D1375"/>
      <c r="E1375"/>
      <c r="F1375"/>
      <c r="G1375"/>
      <c r="I1375"/>
      <c r="J1375"/>
      <c r="K1375"/>
      <c r="L1375"/>
      <c r="M1375"/>
      <c r="N1375"/>
      <c r="O1375"/>
      <c r="Q1375" s="306" t="str">
        <f>'Look Up Values'!G530</f>
        <v>130105</v>
      </c>
      <c r="R1375" s="302" t="str">
        <f t="shared" si="77"/>
        <v>Yes</v>
      </c>
      <c r="S1375" s="296" t="str">
        <f t="shared" si="75"/>
        <v>130105</v>
      </c>
      <c r="T1375" s="229"/>
      <c r="U1375" s="312" t="str">
        <f>'Look Up Values'!G530</f>
        <v>130105</v>
      </c>
      <c r="V1375" s="302" t="str">
        <f t="shared" si="78"/>
        <v>Yes</v>
      </c>
      <c r="W1375" s="311" t="str">
        <f t="shared" si="76"/>
        <v>130105</v>
      </c>
    </row>
    <row r="1376" spans="1:23" ht="33" customHeight="1">
      <c r="A1376"/>
      <c r="B1376"/>
      <c r="C1376"/>
      <c r="D1376"/>
      <c r="E1376"/>
      <c r="F1376"/>
      <c r="G1376"/>
      <c r="I1376"/>
      <c r="J1376"/>
      <c r="K1376"/>
      <c r="L1376"/>
      <c r="M1376"/>
      <c r="N1376"/>
      <c r="O1376"/>
      <c r="Q1376" s="306" t="str">
        <f>'Look Up Values'!G531</f>
        <v>130109</v>
      </c>
      <c r="R1376" s="302" t="str">
        <f t="shared" si="77"/>
        <v>Yes</v>
      </c>
      <c r="S1376" s="296" t="str">
        <f t="shared" si="75"/>
        <v>130109</v>
      </c>
      <c r="T1376" s="229"/>
      <c r="U1376" s="312" t="str">
        <f>'Look Up Values'!G531</f>
        <v>130109</v>
      </c>
      <c r="V1376" s="302" t="str">
        <f t="shared" si="78"/>
        <v>Yes</v>
      </c>
      <c r="W1376" s="311" t="str">
        <f t="shared" si="76"/>
        <v>130109</v>
      </c>
    </row>
    <row r="1377" spans="1:23" ht="33" customHeight="1">
      <c r="A1377"/>
      <c r="B1377"/>
      <c r="C1377"/>
      <c r="D1377"/>
      <c r="E1377"/>
      <c r="F1377"/>
      <c r="G1377"/>
      <c r="I1377"/>
      <c r="J1377"/>
      <c r="K1377"/>
      <c r="L1377"/>
      <c r="M1377"/>
      <c r="N1377"/>
      <c r="O1377"/>
      <c r="Q1377" s="306" t="str">
        <f>'Look Up Values'!G532</f>
        <v>130110</v>
      </c>
      <c r="R1377" s="302" t="str">
        <f t="shared" si="77"/>
        <v>Yes</v>
      </c>
      <c r="S1377" s="296" t="str">
        <f t="shared" si="75"/>
        <v>130110</v>
      </c>
      <c r="T1377" s="229"/>
      <c r="U1377" s="312" t="str">
        <f>'Look Up Values'!G532</f>
        <v>130110</v>
      </c>
      <c r="V1377" s="302" t="str">
        <f t="shared" si="78"/>
        <v>Yes</v>
      </c>
      <c r="W1377" s="311" t="str">
        <f t="shared" si="76"/>
        <v>130110</v>
      </c>
    </row>
    <row r="1378" spans="1:23" ht="33" customHeight="1">
      <c r="A1378"/>
      <c r="B1378"/>
      <c r="C1378"/>
      <c r="D1378"/>
      <c r="E1378"/>
      <c r="F1378"/>
      <c r="G1378"/>
      <c r="I1378"/>
      <c r="J1378"/>
      <c r="K1378"/>
      <c r="L1378"/>
      <c r="M1378"/>
      <c r="N1378"/>
      <c r="O1378"/>
      <c r="Q1378" s="306" t="str">
        <f>'Look Up Values'!G533</f>
        <v>130111</v>
      </c>
      <c r="R1378" s="302" t="str">
        <f t="shared" si="77"/>
        <v>Yes</v>
      </c>
      <c r="S1378" s="296" t="str">
        <f t="shared" si="75"/>
        <v>130111</v>
      </c>
      <c r="T1378" s="229"/>
      <c r="U1378" s="312" t="str">
        <f>'Look Up Values'!G533</f>
        <v>130111</v>
      </c>
      <c r="V1378" s="302" t="str">
        <f t="shared" si="78"/>
        <v>Yes</v>
      </c>
      <c r="W1378" s="311" t="str">
        <f t="shared" si="76"/>
        <v>130111</v>
      </c>
    </row>
    <row r="1379" spans="1:23" ht="33" customHeight="1">
      <c r="A1379"/>
      <c r="B1379"/>
      <c r="C1379"/>
      <c r="D1379"/>
      <c r="E1379"/>
      <c r="F1379"/>
      <c r="G1379"/>
      <c r="I1379"/>
      <c r="J1379"/>
      <c r="K1379"/>
      <c r="L1379"/>
      <c r="M1379"/>
      <c r="N1379"/>
      <c r="O1379"/>
      <c r="Q1379" s="306" t="str">
        <f>'Look Up Values'!G534</f>
        <v>130112</v>
      </c>
      <c r="R1379" s="302" t="str">
        <f t="shared" si="77"/>
        <v>Yes</v>
      </c>
      <c r="S1379" s="296" t="str">
        <f t="shared" si="75"/>
        <v>130112</v>
      </c>
      <c r="T1379" s="229"/>
      <c r="U1379" s="312" t="str">
        <f>'Look Up Values'!G534</f>
        <v>130112</v>
      </c>
      <c r="V1379" s="302" t="str">
        <f t="shared" si="78"/>
        <v>Yes</v>
      </c>
      <c r="W1379" s="311" t="str">
        <f t="shared" si="76"/>
        <v>130112</v>
      </c>
    </row>
    <row r="1380" spans="1:23" ht="33" customHeight="1">
      <c r="A1380"/>
      <c r="B1380"/>
      <c r="C1380"/>
      <c r="D1380"/>
      <c r="E1380"/>
      <c r="F1380"/>
      <c r="G1380"/>
      <c r="I1380"/>
      <c r="J1380"/>
      <c r="K1380"/>
      <c r="L1380"/>
      <c r="M1380"/>
      <c r="N1380"/>
      <c r="O1380"/>
      <c r="Q1380" s="306" t="str">
        <f>'Look Up Values'!G535</f>
        <v>130113</v>
      </c>
      <c r="R1380" s="302" t="str">
        <f t="shared" si="77"/>
        <v>Yes</v>
      </c>
      <c r="S1380" s="296" t="str">
        <f t="shared" si="75"/>
        <v>130113</v>
      </c>
      <c r="T1380" s="229"/>
      <c r="U1380" s="312" t="str">
        <f>'Look Up Values'!G535</f>
        <v>130113</v>
      </c>
      <c r="V1380" s="302" t="str">
        <f t="shared" si="78"/>
        <v>Yes</v>
      </c>
      <c r="W1380" s="311" t="str">
        <f t="shared" si="76"/>
        <v>130113</v>
      </c>
    </row>
    <row r="1381" spans="1:23" ht="33" customHeight="1">
      <c r="A1381"/>
      <c r="B1381"/>
      <c r="C1381"/>
      <c r="D1381"/>
      <c r="E1381"/>
      <c r="F1381"/>
      <c r="G1381"/>
      <c r="I1381"/>
      <c r="J1381"/>
      <c r="K1381"/>
      <c r="L1381"/>
      <c r="M1381"/>
      <c r="N1381"/>
      <c r="O1381"/>
      <c r="Q1381" s="306" t="str">
        <f>'Look Up Values'!G536</f>
        <v>130204</v>
      </c>
      <c r="R1381" s="302" t="str">
        <f t="shared" si="77"/>
        <v>Yes</v>
      </c>
      <c r="S1381" s="296" t="str">
        <f t="shared" si="75"/>
        <v>130204</v>
      </c>
      <c r="T1381" s="229"/>
      <c r="U1381" s="312" t="str">
        <f>'Look Up Values'!G536</f>
        <v>130204</v>
      </c>
      <c r="V1381" s="302" t="str">
        <f t="shared" si="78"/>
        <v>Yes</v>
      </c>
      <c r="W1381" s="311" t="str">
        <f t="shared" si="76"/>
        <v>130204</v>
      </c>
    </row>
    <row r="1382" spans="1:23" ht="33" customHeight="1">
      <c r="A1382"/>
      <c r="B1382"/>
      <c r="C1382"/>
      <c r="D1382"/>
      <c r="E1382"/>
      <c r="F1382"/>
      <c r="G1382"/>
      <c r="I1382"/>
      <c r="J1382"/>
      <c r="K1382"/>
      <c r="L1382"/>
      <c r="M1382"/>
      <c r="N1382"/>
      <c r="O1382"/>
      <c r="Q1382" s="306" t="str">
        <f>'Look Up Values'!G537</f>
        <v>130205</v>
      </c>
      <c r="R1382" s="302" t="str">
        <f t="shared" si="77"/>
        <v>Yes</v>
      </c>
      <c r="S1382" s="296" t="str">
        <f t="shared" si="75"/>
        <v>130205</v>
      </c>
      <c r="T1382" s="229"/>
      <c r="U1382" s="312" t="str">
        <f>'Look Up Values'!G537</f>
        <v>130205</v>
      </c>
      <c r="V1382" s="302" t="str">
        <f t="shared" si="78"/>
        <v>Yes</v>
      </c>
      <c r="W1382" s="311" t="str">
        <f t="shared" si="76"/>
        <v>130205</v>
      </c>
    </row>
    <row r="1383" spans="1:23" ht="33" customHeight="1">
      <c r="A1383"/>
      <c r="B1383"/>
      <c r="C1383"/>
      <c r="D1383"/>
      <c r="E1383"/>
      <c r="F1383"/>
      <c r="G1383"/>
      <c r="I1383"/>
      <c r="J1383"/>
      <c r="K1383"/>
      <c r="L1383"/>
      <c r="M1383"/>
      <c r="N1383"/>
      <c r="O1383"/>
      <c r="Q1383" s="306" t="str">
        <f>'Look Up Values'!G538</f>
        <v>130206</v>
      </c>
      <c r="R1383" s="302" t="str">
        <f t="shared" si="77"/>
        <v>Yes</v>
      </c>
      <c r="S1383" s="296" t="str">
        <f t="shared" si="75"/>
        <v>130206</v>
      </c>
      <c r="T1383" s="229"/>
      <c r="U1383" s="312" t="str">
        <f>'Look Up Values'!G538</f>
        <v>130206</v>
      </c>
      <c r="V1383" s="302" t="str">
        <f t="shared" si="78"/>
        <v>Yes</v>
      </c>
      <c r="W1383" s="311" t="str">
        <f t="shared" si="76"/>
        <v>130206</v>
      </c>
    </row>
    <row r="1384" spans="1:23" ht="33" customHeight="1">
      <c r="A1384"/>
      <c r="B1384"/>
      <c r="C1384"/>
      <c r="D1384"/>
      <c r="E1384"/>
      <c r="F1384"/>
      <c r="G1384"/>
      <c r="I1384"/>
      <c r="J1384"/>
      <c r="K1384"/>
      <c r="L1384"/>
      <c r="M1384"/>
      <c r="N1384"/>
      <c r="O1384"/>
      <c r="Q1384" s="306" t="str">
        <f>'Look Up Values'!G539</f>
        <v>130207</v>
      </c>
      <c r="R1384" s="302" t="str">
        <f t="shared" si="77"/>
        <v>Yes</v>
      </c>
      <c r="S1384" s="296" t="str">
        <f t="shared" si="75"/>
        <v>130207</v>
      </c>
      <c r="T1384" s="229"/>
      <c r="U1384" s="312" t="str">
        <f>'Look Up Values'!G539</f>
        <v>130207</v>
      </c>
      <c r="V1384" s="302" t="str">
        <f t="shared" si="78"/>
        <v>Yes</v>
      </c>
      <c r="W1384" s="311" t="str">
        <f t="shared" si="76"/>
        <v>130207</v>
      </c>
    </row>
    <row r="1385" spans="1:23" ht="33" customHeight="1">
      <c r="A1385"/>
      <c r="B1385"/>
      <c r="C1385"/>
      <c r="D1385"/>
      <c r="E1385"/>
      <c r="F1385"/>
      <c r="G1385"/>
      <c r="I1385"/>
      <c r="J1385"/>
      <c r="K1385"/>
      <c r="L1385"/>
      <c r="M1385"/>
      <c r="N1385"/>
      <c r="O1385"/>
      <c r="Q1385" s="306" t="str">
        <f>'Look Up Values'!G540</f>
        <v>130208</v>
      </c>
      <c r="R1385" s="302" t="str">
        <f t="shared" si="77"/>
        <v>Yes</v>
      </c>
      <c r="S1385" s="296" t="str">
        <f t="shared" si="75"/>
        <v>130208</v>
      </c>
      <c r="T1385" s="229"/>
      <c r="U1385" s="312" t="str">
        <f>'Look Up Values'!G540</f>
        <v>130208</v>
      </c>
      <c r="V1385" s="302" t="str">
        <f t="shared" si="78"/>
        <v>Yes</v>
      </c>
      <c r="W1385" s="311" t="str">
        <f t="shared" si="76"/>
        <v>130208</v>
      </c>
    </row>
    <row r="1386" spans="1:23" ht="33" customHeight="1">
      <c r="A1386"/>
      <c r="B1386"/>
      <c r="C1386"/>
      <c r="D1386"/>
      <c r="E1386"/>
      <c r="F1386"/>
      <c r="G1386"/>
      <c r="I1386"/>
      <c r="J1386"/>
      <c r="K1386"/>
      <c r="L1386"/>
      <c r="M1386"/>
      <c r="N1386"/>
      <c r="O1386"/>
      <c r="Q1386" s="306" t="str">
        <f>'Look Up Values'!G541</f>
        <v>130301</v>
      </c>
      <c r="R1386" s="302" t="str">
        <f t="shared" si="77"/>
        <v>Yes</v>
      </c>
      <c r="S1386" s="296" t="str">
        <f t="shared" si="75"/>
        <v>130301</v>
      </c>
      <c r="T1386" s="229"/>
      <c r="U1386" s="312" t="str">
        <f>'Look Up Values'!G541</f>
        <v>130301</v>
      </c>
      <c r="V1386" s="302" t="str">
        <f t="shared" si="78"/>
        <v>Yes</v>
      </c>
      <c r="W1386" s="311" t="str">
        <f t="shared" si="76"/>
        <v>130301</v>
      </c>
    </row>
    <row r="1387" spans="1:23" ht="33" customHeight="1">
      <c r="A1387"/>
      <c r="B1387"/>
      <c r="C1387"/>
      <c r="D1387"/>
      <c r="E1387"/>
      <c r="F1387"/>
      <c r="G1387"/>
      <c r="I1387"/>
      <c r="J1387"/>
      <c r="K1387"/>
      <c r="L1387"/>
      <c r="M1387"/>
      <c r="N1387"/>
      <c r="O1387"/>
      <c r="Q1387" s="306" t="str">
        <f>'Look Up Values'!G542</f>
        <v>130306</v>
      </c>
      <c r="R1387" s="302" t="str">
        <f t="shared" si="77"/>
        <v>Yes</v>
      </c>
      <c r="S1387" s="296" t="str">
        <f t="shared" si="75"/>
        <v>130306</v>
      </c>
      <c r="T1387" s="229"/>
      <c r="U1387" s="312" t="str">
        <f>'Look Up Values'!G542</f>
        <v>130306</v>
      </c>
      <c r="V1387" s="302" t="str">
        <f t="shared" si="78"/>
        <v>Yes</v>
      </c>
      <c r="W1387" s="311" t="str">
        <f t="shared" si="76"/>
        <v>130306</v>
      </c>
    </row>
    <row r="1388" spans="1:23" ht="33" customHeight="1">
      <c r="A1388"/>
      <c r="B1388"/>
      <c r="C1388"/>
      <c r="D1388"/>
      <c r="E1388"/>
      <c r="F1388"/>
      <c r="G1388"/>
      <c r="I1388"/>
      <c r="J1388"/>
      <c r="K1388"/>
      <c r="L1388"/>
      <c r="M1388"/>
      <c r="N1388"/>
      <c r="O1388"/>
      <c r="Q1388" s="306" t="str">
        <f>'Look Up Values'!G543</f>
        <v>130307</v>
      </c>
      <c r="R1388" s="302" t="str">
        <f t="shared" si="77"/>
        <v>Yes</v>
      </c>
      <c r="S1388" s="296" t="str">
        <f t="shared" si="75"/>
        <v>130307</v>
      </c>
      <c r="T1388" s="229"/>
      <c r="U1388" s="312" t="str">
        <f>'Look Up Values'!G543</f>
        <v>130307</v>
      </c>
      <c r="V1388" s="302" t="str">
        <f t="shared" si="78"/>
        <v>Yes</v>
      </c>
      <c r="W1388" s="311" t="str">
        <f t="shared" si="76"/>
        <v>130307</v>
      </c>
    </row>
    <row r="1389" spans="1:23" ht="33" customHeight="1">
      <c r="A1389"/>
      <c r="B1389"/>
      <c r="C1389"/>
      <c r="D1389"/>
      <c r="E1389"/>
      <c r="F1389"/>
      <c r="G1389"/>
      <c r="I1389"/>
      <c r="J1389"/>
      <c r="K1389"/>
      <c r="L1389"/>
      <c r="M1389"/>
      <c r="N1389"/>
      <c r="O1389"/>
      <c r="Q1389" s="306" t="str">
        <f>'Look Up Values'!G544</f>
        <v>130308</v>
      </c>
      <c r="R1389" s="302" t="str">
        <f t="shared" si="77"/>
        <v>Yes</v>
      </c>
      <c r="S1389" s="296" t="str">
        <f t="shared" si="75"/>
        <v>130308</v>
      </c>
      <c r="T1389" s="229"/>
      <c r="U1389" s="312" t="str">
        <f>'Look Up Values'!G544</f>
        <v>130308</v>
      </c>
      <c r="V1389" s="302" t="str">
        <f t="shared" si="78"/>
        <v>Yes</v>
      </c>
      <c r="W1389" s="311" t="str">
        <f t="shared" si="76"/>
        <v>130308</v>
      </c>
    </row>
    <row r="1390" spans="1:23" ht="33" customHeight="1">
      <c r="A1390"/>
      <c r="B1390"/>
      <c r="C1390"/>
      <c r="D1390"/>
      <c r="E1390"/>
      <c r="F1390"/>
      <c r="G1390"/>
      <c r="I1390"/>
      <c r="J1390"/>
      <c r="K1390"/>
      <c r="L1390"/>
      <c r="M1390"/>
      <c r="N1390"/>
      <c r="O1390"/>
      <c r="Q1390" s="306" t="str">
        <f>'Look Up Values'!G545</f>
        <v>130309</v>
      </c>
      <c r="R1390" s="302" t="str">
        <f t="shared" si="77"/>
        <v>Yes</v>
      </c>
      <c r="S1390" s="296" t="str">
        <f t="shared" si="75"/>
        <v>130309</v>
      </c>
      <c r="T1390" s="229"/>
      <c r="U1390" s="312" t="str">
        <f>'Look Up Values'!G545</f>
        <v>130309</v>
      </c>
      <c r="V1390" s="302" t="str">
        <f t="shared" si="78"/>
        <v>Yes</v>
      </c>
      <c r="W1390" s="311" t="str">
        <f t="shared" si="76"/>
        <v>130309</v>
      </c>
    </row>
    <row r="1391" spans="1:23" ht="33" customHeight="1">
      <c r="A1391"/>
      <c r="B1391"/>
      <c r="C1391"/>
      <c r="D1391"/>
      <c r="E1391"/>
      <c r="F1391"/>
      <c r="G1391"/>
      <c r="I1391"/>
      <c r="J1391"/>
      <c r="K1391"/>
      <c r="L1391"/>
      <c r="M1391"/>
      <c r="N1391"/>
      <c r="O1391"/>
      <c r="Q1391" s="306" t="str">
        <f>'Look Up Values'!G546</f>
        <v>130310</v>
      </c>
      <c r="R1391" s="302" t="str">
        <f t="shared" si="77"/>
        <v>Yes</v>
      </c>
      <c r="S1391" s="296" t="str">
        <f t="shared" si="75"/>
        <v>130310</v>
      </c>
      <c r="T1391" s="229"/>
      <c r="U1391" s="312" t="str">
        <f>'Look Up Values'!G546</f>
        <v>130310</v>
      </c>
      <c r="V1391" s="302" t="str">
        <f t="shared" si="78"/>
        <v>Yes</v>
      </c>
      <c r="W1391" s="311" t="str">
        <f t="shared" si="76"/>
        <v>130310</v>
      </c>
    </row>
    <row r="1392" spans="1:23" ht="33" customHeight="1">
      <c r="A1392"/>
      <c r="B1392"/>
      <c r="C1392"/>
      <c r="D1392"/>
      <c r="E1392"/>
      <c r="F1392"/>
      <c r="G1392"/>
      <c r="I1392"/>
      <c r="J1392"/>
      <c r="K1392"/>
      <c r="L1392"/>
      <c r="M1392"/>
      <c r="N1392"/>
      <c r="O1392"/>
      <c r="Q1392" s="306" t="str">
        <f>'Look Up Values'!G547</f>
        <v>130401</v>
      </c>
      <c r="R1392" s="302" t="str">
        <f t="shared" si="77"/>
        <v>Yes</v>
      </c>
      <c r="S1392" s="296" t="str">
        <f t="shared" si="75"/>
        <v>130401</v>
      </c>
      <c r="T1392" s="229"/>
      <c r="U1392" s="312" t="str">
        <f>'Look Up Values'!G547</f>
        <v>130401</v>
      </c>
      <c r="V1392" s="302" t="str">
        <f t="shared" si="78"/>
        <v>Yes</v>
      </c>
      <c r="W1392" s="311" t="str">
        <f t="shared" si="76"/>
        <v>130401</v>
      </c>
    </row>
    <row r="1393" spans="1:23" ht="33" customHeight="1">
      <c r="A1393"/>
      <c r="B1393"/>
      <c r="C1393"/>
      <c r="D1393"/>
      <c r="E1393"/>
      <c r="F1393"/>
      <c r="G1393"/>
      <c r="I1393"/>
      <c r="J1393"/>
      <c r="K1393"/>
      <c r="L1393"/>
      <c r="M1393"/>
      <c r="N1393"/>
      <c r="O1393"/>
      <c r="Q1393" s="306" t="str">
        <f>'Look Up Values'!G548</f>
        <v>130402</v>
      </c>
      <c r="R1393" s="302" t="str">
        <f t="shared" si="77"/>
        <v>Yes</v>
      </c>
      <c r="S1393" s="296" t="str">
        <f t="shared" si="75"/>
        <v>130402</v>
      </c>
      <c r="T1393" s="229"/>
      <c r="U1393" s="312" t="str">
        <f>'Look Up Values'!G548</f>
        <v>130402</v>
      </c>
      <c r="V1393" s="302" t="str">
        <f t="shared" si="78"/>
        <v>Yes</v>
      </c>
      <c r="W1393" s="311" t="str">
        <f t="shared" si="76"/>
        <v>130402</v>
      </c>
    </row>
    <row r="1394" spans="1:23" ht="33" customHeight="1">
      <c r="A1394"/>
      <c r="B1394"/>
      <c r="C1394"/>
      <c r="D1394"/>
      <c r="E1394"/>
      <c r="F1394"/>
      <c r="G1394"/>
      <c r="I1394"/>
      <c r="J1394"/>
      <c r="K1394"/>
      <c r="L1394"/>
      <c r="M1394"/>
      <c r="N1394"/>
      <c r="O1394"/>
      <c r="Q1394" s="306" t="str">
        <f>'Look Up Values'!G549</f>
        <v>130403</v>
      </c>
      <c r="R1394" s="302" t="str">
        <f t="shared" si="77"/>
        <v>Yes</v>
      </c>
      <c r="S1394" s="296" t="str">
        <f t="shared" si="75"/>
        <v>130403</v>
      </c>
      <c r="T1394" s="229"/>
      <c r="U1394" s="312" t="str">
        <f>'Look Up Values'!G549</f>
        <v>130403</v>
      </c>
      <c r="V1394" s="302" t="str">
        <f t="shared" si="78"/>
        <v>Yes</v>
      </c>
      <c r="W1394" s="311" t="str">
        <f t="shared" si="76"/>
        <v>130403</v>
      </c>
    </row>
    <row r="1395" spans="1:23" ht="33" customHeight="1">
      <c r="A1395"/>
      <c r="B1395"/>
      <c r="C1395"/>
      <c r="D1395"/>
      <c r="E1395"/>
      <c r="F1395"/>
      <c r="G1395"/>
      <c r="I1395"/>
      <c r="J1395"/>
      <c r="K1395"/>
      <c r="L1395"/>
      <c r="M1395"/>
      <c r="N1395"/>
      <c r="O1395"/>
      <c r="Q1395" s="306" t="str">
        <f>'Look Up Values'!G550</f>
        <v>130501</v>
      </c>
      <c r="R1395" s="302" t="str">
        <f t="shared" si="77"/>
        <v>Yes</v>
      </c>
      <c r="S1395" s="296" t="str">
        <f t="shared" si="75"/>
        <v>130501</v>
      </c>
      <c r="T1395" s="229"/>
      <c r="U1395" s="312" t="str">
        <f>'Look Up Values'!G550</f>
        <v>130501</v>
      </c>
      <c r="V1395" s="302" t="str">
        <f t="shared" si="78"/>
        <v>Yes</v>
      </c>
      <c r="W1395" s="311" t="str">
        <f t="shared" si="76"/>
        <v>130501</v>
      </c>
    </row>
    <row r="1396" spans="1:23" ht="33" customHeight="1">
      <c r="A1396"/>
      <c r="B1396"/>
      <c r="C1396"/>
      <c r="D1396"/>
      <c r="E1396"/>
      <c r="F1396"/>
      <c r="G1396"/>
      <c r="I1396"/>
      <c r="J1396"/>
      <c r="K1396"/>
      <c r="L1396"/>
      <c r="M1396"/>
      <c r="N1396"/>
      <c r="O1396"/>
      <c r="Q1396" s="306" t="str">
        <f>'Look Up Values'!G551</f>
        <v>130502</v>
      </c>
      <c r="R1396" s="302" t="str">
        <f t="shared" si="77"/>
        <v>Yes</v>
      </c>
      <c r="S1396" s="296" t="str">
        <f t="shared" si="75"/>
        <v>130502</v>
      </c>
      <c r="T1396" s="229"/>
      <c r="U1396" s="312" t="str">
        <f>'Look Up Values'!G551</f>
        <v>130502</v>
      </c>
      <c r="V1396" s="302" t="str">
        <f t="shared" si="78"/>
        <v>Yes</v>
      </c>
      <c r="W1396" s="311" t="str">
        <f t="shared" si="76"/>
        <v>130502</v>
      </c>
    </row>
    <row r="1397" spans="1:23" ht="33" customHeight="1">
      <c r="A1397"/>
      <c r="B1397"/>
      <c r="C1397"/>
      <c r="D1397"/>
      <c r="E1397"/>
      <c r="F1397"/>
      <c r="G1397"/>
      <c r="I1397"/>
      <c r="J1397"/>
      <c r="K1397"/>
      <c r="L1397"/>
      <c r="M1397"/>
      <c r="N1397"/>
      <c r="O1397"/>
      <c r="Q1397" s="306" t="str">
        <f>'Look Up Values'!G552</f>
        <v>130503</v>
      </c>
      <c r="R1397" s="302" t="str">
        <f t="shared" si="77"/>
        <v>Yes</v>
      </c>
      <c r="S1397" s="296" t="str">
        <f t="shared" si="75"/>
        <v>130503</v>
      </c>
      <c r="T1397" s="229"/>
      <c r="U1397" s="312" t="str">
        <f>'Look Up Values'!G552</f>
        <v>130503</v>
      </c>
      <c r="V1397" s="302" t="str">
        <f t="shared" si="78"/>
        <v>Yes</v>
      </c>
      <c r="W1397" s="311" t="str">
        <f t="shared" si="76"/>
        <v>130503</v>
      </c>
    </row>
    <row r="1398" spans="1:23" ht="33" customHeight="1">
      <c r="A1398"/>
      <c r="B1398"/>
      <c r="C1398"/>
      <c r="D1398"/>
      <c r="E1398"/>
      <c r="F1398"/>
      <c r="G1398"/>
      <c r="I1398"/>
      <c r="J1398"/>
      <c r="K1398"/>
      <c r="L1398"/>
      <c r="M1398"/>
      <c r="N1398"/>
      <c r="O1398"/>
      <c r="Q1398" s="306" t="str">
        <f>'Look Up Values'!G553</f>
        <v>130506</v>
      </c>
      <c r="R1398" s="302" t="str">
        <f t="shared" si="77"/>
        <v>Yes</v>
      </c>
      <c r="S1398" s="296" t="str">
        <f t="shared" si="75"/>
        <v>130506</v>
      </c>
      <c r="T1398" s="229"/>
      <c r="U1398" s="312" t="str">
        <f>'Look Up Values'!G553</f>
        <v>130506</v>
      </c>
      <c r="V1398" s="302" t="str">
        <f t="shared" si="78"/>
        <v>Yes</v>
      </c>
      <c r="W1398" s="311" t="str">
        <f t="shared" si="76"/>
        <v>130506</v>
      </c>
    </row>
    <row r="1399" spans="1:23" ht="33" customHeight="1">
      <c r="A1399"/>
      <c r="B1399"/>
      <c r="C1399"/>
      <c r="D1399"/>
      <c r="E1399"/>
      <c r="F1399"/>
      <c r="G1399"/>
      <c r="I1399"/>
      <c r="J1399"/>
      <c r="K1399"/>
      <c r="L1399"/>
      <c r="M1399"/>
      <c r="N1399"/>
      <c r="O1399"/>
      <c r="Q1399" s="306" t="str">
        <f>'Look Up Values'!G554</f>
        <v>130507</v>
      </c>
      <c r="R1399" s="302" t="str">
        <f t="shared" si="77"/>
        <v>Yes</v>
      </c>
      <c r="S1399" s="296" t="str">
        <f t="shared" si="75"/>
        <v>130507</v>
      </c>
      <c r="T1399" s="229"/>
      <c r="U1399" s="312" t="str">
        <f>'Look Up Values'!G554</f>
        <v>130507</v>
      </c>
      <c r="V1399" s="302" t="str">
        <f t="shared" si="78"/>
        <v>Yes</v>
      </c>
      <c r="W1399" s="311" t="str">
        <f t="shared" si="76"/>
        <v>130507</v>
      </c>
    </row>
    <row r="1400" spans="1:23" ht="33" customHeight="1">
      <c r="A1400"/>
      <c r="B1400"/>
      <c r="C1400"/>
      <c r="D1400"/>
      <c r="E1400"/>
      <c r="F1400"/>
      <c r="G1400"/>
      <c r="I1400"/>
      <c r="J1400"/>
      <c r="K1400"/>
      <c r="L1400"/>
      <c r="M1400"/>
      <c r="N1400"/>
      <c r="O1400"/>
      <c r="Q1400" s="306" t="str">
        <f>'Look Up Values'!G555</f>
        <v>130508</v>
      </c>
      <c r="R1400" s="302" t="str">
        <f t="shared" si="77"/>
        <v>Yes</v>
      </c>
      <c r="S1400" s="296" t="str">
        <f t="shared" si="75"/>
        <v>130508</v>
      </c>
      <c r="T1400" s="229"/>
      <c r="U1400" s="312" t="str">
        <f>'Look Up Values'!G555</f>
        <v>130508</v>
      </c>
      <c r="V1400" s="302" t="str">
        <f t="shared" si="78"/>
        <v>Yes</v>
      </c>
      <c r="W1400" s="311" t="str">
        <f t="shared" si="76"/>
        <v>130508</v>
      </c>
    </row>
    <row r="1401" spans="1:23" ht="33" customHeight="1">
      <c r="A1401"/>
      <c r="B1401"/>
      <c r="C1401"/>
      <c r="D1401"/>
      <c r="E1401"/>
      <c r="F1401"/>
      <c r="G1401"/>
      <c r="I1401"/>
      <c r="J1401"/>
      <c r="K1401"/>
      <c r="L1401"/>
      <c r="M1401"/>
      <c r="N1401"/>
      <c r="O1401"/>
      <c r="Q1401" s="306" t="str">
        <f>'Look Up Values'!G556</f>
        <v>130701</v>
      </c>
      <c r="R1401" s="302" t="str">
        <f t="shared" si="77"/>
        <v>Yes</v>
      </c>
      <c r="S1401" s="296" t="str">
        <f t="shared" si="75"/>
        <v>130701</v>
      </c>
      <c r="T1401" s="229"/>
      <c r="U1401" s="312" t="str">
        <f>'Look Up Values'!G556</f>
        <v>130701</v>
      </c>
      <c r="V1401" s="302" t="str">
        <f t="shared" si="78"/>
        <v>Yes</v>
      </c>
      <c r="W1401" s="311" t="str">
        <f t="shared" si="76"/>
        <v>130701</v>
      </c>
    </row>
    <row r="1402" spans="1:23" ht="33" customHeight="1">
      <c r="A1402"/>
      <c r="B1402"/>
      <c r="C1402"/>
      <c r="D1402"/>
      <c r="E1402"/>
      <c r="F1402"/>
      <c r="G1402"/>
      <c r="I1402"/>
      <c r="J1402"/>
      <c r="K1402"/>
      <c r="L1402"/>
      <c r="M1402"/>
      <c r="N1402"/>
      <c r="O1402"/>
      <c r="Q1402" s="306" t="str">
        <f>'Look Up Values'!G557</f>
        <v>130702</v>
      </c>
      <c r="R1402" s="302" t="str">
        <f t="shared" si="77"/>
        <v>Yes</v>
      </c>
      <c r="S1402" s="296" t="str">
        <f t="shared" si="75"/>
        <v>130702</v>
      </c>
      <c r="T1402" s="229"/>
      <c r="U1402" s="312" t="str">
        <f>'Look Up Values'!G557</f>
        <v>130702</v>
      </c>
      <c r="V1402" s="302" t="str">
        <f t="shared" si="78"/>
        <v>Yes</v>
      </c>
      <c r="W1402" s="311" t="str">
        <f t="shared" si="76"/>
        <v>130702</v>
      </c>
    </row>
    <row r="1403" spans="1:23" ht="33" customHeight="1">
      <c r="A1403"/>
      <c r="B1403"/>
      <c r="C1403"/>
      <c r="D1403"/>
      <c r="E1403"/>
      <c r="F1403"/>
      <c r="G1403"/>
      <c r="I1403"/>
      <c r="J1403"/>
      <c r="K1403"/>
      <c r="L1403"/>
      <c r="M1403"/>
      <c r="N1403"/>
      <c r="O1403"/>
      <c r="Q1403" s="306" t="str">
        <f>'Look Up Values'!G558</f>
        <v>130703</v>
      </c>
      <c r="R1403" s="302" t="str">
        <f t="shared" si="77"/>
        <v>Yes</v>
      </c>
      <c r="S1403" s="296" t="str">
        <f t="shared" si="75"/>
        <v>130703</v>
      </c>
      <c r="T1403" s="229"/>
      <c r="U1403" s="312" t="str">
        <f>'Look Up Values'!G558</f>
        <v>130703</v>
      </c>
      <c r="V1403" s="302" t="str">
        <f t="shared" si="78"/>
        <v>Yes</v>
      </c>
      <c r="W1403" s="311" t="str">
        <f t="shared" si="76"/>
        <v>130703</v>
      </c>
    </row>
    <row r="1404" spans="1:23" ht="33" customHeight="1">
      <c r="A1404"/>
      <c r="B1404"/>
      <c r="C1404"/>
      <c r="D1404"/>
      <c r="E1404"/>
      <c r="F1404"/>
      <c r="G1404"/>
      <c r="I1404"/>
      <c r="J1404"/>
      <c r="K1404"/>
      <c r="L1404"/>
      <c r="M1404"/>
      <c r="N1404"/>
      <c r="O1404"/>
      <c r="Q1404" s="306" t="str">
        <f>'Look Up Values'!G559</f>
        <v>130801</v>
      </c>
      <c r="R1404" s="302" t="str">
        <f t="shared" si="77"/>
        <v>Yes</v>
      </c>
      <c r="S1404" s="296" t="str">
        <f t="shared" si="75"/>
        <v>130801</v>
      </c>
      <c r="T1404" s="229"/>
      <c r="U1404" s="312" t="str">
        <f>'Look Up Values'!G559</f>
        <v>130801</v>
      </c>
      <c r="V1404" s="302" t="str">
        <f t="shared" si="78"/>
        <v>Yes</v>
      </c>
      <c r="W1404" s="311" t="str">
        <f t="shared" si="76"/>
        <v>130801</v>
      </c>
    </row>
    <row r="1405" spans="1:23" ht="33" customHeight="1">
      <c r="A1405"/>
      <c r="B1405"/>
      <c r="C1405"/>
      <c r="D1405"/>
      <c r="E1405"/>
      <c r="F1405"/>
      <c r="G1405"/>
      <c r="I1405"/>
      <c r="J1405"/>
      <c r="K1405"/>
      <c r="L1405"/>
      <c r="M1405"/>
      <c r="N1405"/>
      <c r="O1405"/>
      <c r="Q1405" s="306" t="str">
        <f>'Look Up Values'!G560</f>
        <v>130802</v>
      </c>
      <c r="R1405" s="302" t="str">
        <f t="shared" si="77"/>
        <v>Yes</v>
      </c>
      <c r="S1405" s="296" t="str">
        <f t="shared" si="75"/>
        <v>130802</v>
      </c>
      <c r="T1405" s="229"/>
      <c r="U1405" s="312" t="str">
        <f>'Look Up Values'!G560</f>
        <v>130802</v>
      </c>
      <c r="V1405" s="302" t="str">
        <f t="shared" si="78"/>
        <v>Yes</v>
      </c>
      <c r="W1405" s="311" t="str">
        <f t="shared" si="76"/>
        <v>130802</v>
      </c>
    </row>
    <row r="1406" spans="1:23" ht="33" customHeight="1">
      <c r="A1406"/>
      <c r="B1406"/>
      <c r="C1406"/>
      <c r="D1406"/>
      <c r="E1406"/>
      <c r="F1406"/>
      <c r="G1406"/>
      <c r="I1406"/>
      <c r="J1406"/>
      <c r="K1406"/>
      <c r="L1406"/>
      <c r="M1406"/>
      <c r="N1406"/>
      <c r="O1406"/>
      <c r="Q1406" s="306" t="str">
        <f>'Look Up Values'!G561</f>
        <v>130899</v>
      </c>
      <c r="R1406" s="302" t="str">
        <f t="shared" si="77"/>
        <v>Yes</v>
      </c>
      <c r="S1406" s="296" t="str">
        <f t="shared" si="75"/>
        <v>130899</v>
      </c>
      <c r="T1406" s="229"/>
      <c r="U1406" s="312" t="str">
        <f>'Look Up Values'!G561</f>
        <v>130899</v>
      </c>
      <c r="V1406" s="302" t="str">
        <f t="shared" si="78"/>
        <v>Yes</v>
      </c>
      <c r="W1406" s="311" t="str">
        <f t="shared" si="76"/>
        <v>130899</v>
      </c>
    </row>
    <row r="1407" spans="1:23" ht="33" customHeight="1">
      <c r="A1407"/>
      <c r="B1407"/>
      <c r="C1407"/>
      <c r="D1407"/>
      <c r="E1407"/>
      <c r="F1407"/>
      <c r="G1407"/>
      <c r="I1407"/>
      <c r="J1407"/>
      <c r="K1407"/>
      <c r="L1407"/>
      <c r="M1407"/>
      <c r="N1407"/>
      <c r="O1407"/>
      <c r="Q1407" s="306" t="str">
        <f>'Look Up Values'!G562</f>
        <v>140601</v>
      </c>
      <c r="R1407" s="302" t="str">
        <f t="shared" si="77"/>
        <v>Yes</v>
      </c>
      <c r="S1407" s="296" t="str">
        <f t="shared" si="75"/>
        <v>140601</v>
      </c>
      <c r="T1407" s="229"/>
      <c r="U1407" s="312" t="str">
        <f>'Look Up Values'!G562</f>
        <v>140601</v>
      </c>
      <c r="V1407" s="302" t="str">
        <f t="shared" si="78"/>
        <v>Yes</v>
      </c>
      <c r="W1407" s="311" t="str">
        <f t="shared" si="76"/>
        <v>140601</v>
      </c>
    </row>
    <row r="1408" spans="1:23" ht="33" customHeight="1">
      <c r="A1408"/>
      <c r="B1408"/>
      <c r="C1408"/>
      <c r="D1408"/>
      <c r="E1408"/>
      <c r="F1408"/>
      <c r="G1408"/>
      <c r="I1408"/>
      <c r="J1408"/>
      <c r="K1408"/>
      <c r="L1408"/>
      <c r="M1408"/>
      <c r="N1408"/>
      <c r="O1408"/>
      <c r="Q1408" s="306" t="str">
        <f>'Look Up Values'!G563</f>
        <v>140602</v>
      </c>
      <c r="R1408" s="302" t="str">
        <f t="shared" si="77"/>
        <v>Yes</v>
      </c>
      <c r="S1408" s="296" t="str">
        <f t="shared" si="75"/>
        <v>140602</v>
      </c>
      <c r="T1408" s="229"/>
      <c r="U1408" s="312" t="str">
        <f>'Look Up Values'!G563</f>
        <v>140602</v>
      </c>
      <c r="V1408" s="302" t="str">
        <f t="shared" si="78"/>
        <v>Yes</v>
      </c>
      <c r="W1408" s="311" t="str">
        <f t="shared" si="76"/>
        <v>140602</v>
      </c>
    </row>
    <row r="1409" spans="1:23" ht="33" customHeight="1">
      <c r="A1409"/>
      <c r="B1409"/>
      <c r="C1409"/>
      <c r="D1409"/>
      <c r="E1409"/>
      <c r="F1409"/>
      <c r="G1409"/>
      <c r="I1409"/>
      <c r="J1409"/>
      <c r="K1409"/>
      <c r="L1409"/>
      <c r="M1409"/>
      <c r="N1409"/>
      <c r="O1409"/>
      <c r="Q1409" s="306" t="str">
        <f>'Look Up Values'!G564</f>
        <v>140603</v>
      </c>
      <c r="R1409" s="302" t="str">
        <f t="shared" si="77"/>
        <v>Yes</v>
      </c>
      <c r="S1409" s="296" t="str">
        <f t="shared" si="75"/>
        <v>140603</v>
      </c>
      <c r="T1409" s="229"/>
      <c r="U1409" s="312" t="str">
        <f>'Look Up Values'!G564</f>
        <v>140603</v>
      </c>
      <c r="V1409" s="302" t="str">
        <f t="shared" si="78"/>
        <v>Yes</v>
      </c>
      <c r="W1409" s="311" t="str">
        <f t="shared" si="76"/>
        <v>140603</v>
      </c>
    </row>
    <row r="1410" spans="1:23" ht="33" customHeight="1">
      <c r="A1410"/>
      <c r="B1410"/>
      <c r="C1410"/>
      <c r="D1410"/>
      <c r="E1410"/>
      <c r="F1410"/>
      <c r="G1410"/>
      <c r="I1410"/>
      <c r="J1410"/>
      <c r="K1410"/>
      <c r="L1410"/>
      <c r="M1410"/>
      <c r="N1410"/>
      <c r="O1410"/>
      <c r="Q1410" s="306" t="str">
        <f>'Look Up Values'!G565</f>
        <v>140604</v>
      </c>
      <c r="R1410" s="302" t="str">
        <f t="shared" si="77"/>
        <v>Yes</v>
      </c>
      <c r="S1410" s="296" t="str">
        <f t="shared" si="75"/>
        <v>140604</v>
      </c>
      <c r="T1410" s="229"/>
      <c r="U1410" s="312" t="str">
        <f>'Look Up Values'!G565</f>
        <v>140604</v>
      </c>
      <c r="V1410" s="302" t="str">
        <f t="shared" si="78"/>
        <v>Yes</v>
      </c>
      <c r="W1410" s="311" t="str">
        <f t="shared" si="76"/>
        <v>140604</v>
      </c>
    </row>
    <row r="1411" spans="1:23" ht="33" customHeight="1">
      <c r="A1411"/>
      <c r="B1411"/>
      <c r="C1411"/>
      <c r="D1411"/>
      <c r="E1411"/>
      <c r="F1411"/>
      <c r="G1411"/>
      <c r="I1411"/>
      <c r="J1411"/>
      <c r="K1411"/>
      <c r="L1411"/>
      <c r="M1411"/>
      <c r="N1411"/>
      <c r="O1411"/>
      <c r="Q1411" s="306" t="str">
        <f>'Look Up Values'!G566</f>
        <v>140605</v>
      </c>
      <c r="R1411" s="302" t="str">
        <f t="shared" si="77"/>
        <v>Yes</v>
      </c>
      <c r="S1411" s="296" t="str">
        <f t="shared" si="75"/>
        <v>140605</v>
      </c>
      <c r="T1411" s="229"/>
      <c r="U1411" s="312" t="str">
        <f>'Look Up Values'!G566</f>
        <v>140605</v>
      </c>
      <c r="V1411" s="302" t="str">
        <f t="shared" si="78"/>
        <v>Yes</v>
      </c>
      <c r="W1411" s="311" t="str">
        <f t="shared" si="76"/>
        <v>140605</v>
      </c>
    </row>
    <row r="1412" spans="1:23" ht="33" customHeight="1">
      <c r="A1412"/>
      <c r="B1412"/>
      <c r="C1412"/>
      <c r="D1412"/>
      <c r="E1412"/>
      <c r="F1412"/>
      <c r="G1412"/>
      <c r="I1412"/>
      <c r="J1412"/>
      <c r="K1412"/>
      <c r="L1412"/>
      <c r="M1412"/>
      <c r="N1412"/>
      <c r="O1412"/>
      <c r="Q1412" s="306" t="str">
        <f>'Look Up Values'!G567</f>
        <v>150101</v>
      </c>
      <c r="R1412" s="302" t="str">
        <f t="shared" si="77"/>
        <v>Yes</v>
      </c>
      <c r="S1412" s="296" t="str">
        <f t="shared" si="75"/>
        <v>150101</v>
      </c>
      <c r="T1412" s="229"/>
      <c r="U1412" s="312" t="str">
        <f>'Look Up Values'!G567</f>
        <v>150101</v>
      </c>
      <c r="V1412" s="302" t="str">
        <f t="shared" si="78"/>
        <v>Yes</v>
      </c>
      <c r="W1412" s="311" t="str">
        <f t="shared" si="76"/>
        <v>150101</v>
      </c>
    </row>
    <row r="1413" spans="1:23" ht="33" customHeight="1">
      <c r="A1413"/>
      <c r="B1413"/>
      <c r="C1413"/>
      <c r="D1413"/>
      <c r="E1413"/>
      <c r="F1413"/>
      <c r="G1413"/>
      <c r="I1413"/>
      <c r="J1413"/>
      <c r="K1413"/>
      <c r="L1413"/>
      <c r="M1413"/>
      <c r="N1413"/>
      <c r="O1413"/>
      <c r="Q1413" s="306" t="str">
        <f>'Look Up Values'!G568</f>
        <v>150102</v>
      </c>
      <c r="R1413" s="302" t="str">
        <f t="shared" si="77"/>
        <v>Yes</v>
      </c>
      <c r="S1413" s="296" t="str">
        <f t="shared" si="75"/>
        <v>150102</v>
      </c>
      <c r="T1413" s="229"/>
      <c r="U1413" s="312" t="str">
        <f>'Look Up Values'!G568</f>
        <v>150102</v>
      </c>
      <c r="V1413" s="302" t="str">
        <f t="shared" si="78"/>
        <v>Yes</v>
      </c>
      <c r="W1413" s="311" t="str">
        <f t="shared" si="76"/>
        <v>150102</v>
      </c>
    </row>
    <row r="1414" spans="1:23" ht="33" customHeight="1">
      <c r="A1414"/>
      <c r="B1414"/>
      <c r="C1414"/>
      <c r="D1414"/>
      <c r="E1414"/>
      <c r="F1414"/>
      <c r="G1414"/>
      <c r="I1414"/>
      <c r="J1414"/>
      <c r="K1414"/>
      <c r="L1414"/>
      <c r="M1414"/>
      <c r="N1414"/>
      <c r="O1414"/>
      <c r="Q1414" s="306" t="str">
        <f>'Look Up Values'!G569</f>
        <v>150103</v>
      </c>
      <c r="R1414" s="302" t="str">
        <f t="shared" si="77"/>
        <v>Yes</v>
      </c>
      <c r="S1414" s="296" t="str">
        <f t="shared" ref="S1414:S1477" si="79">IF(R1414="Yes",Q1414,"")</f>
        <v>150103</v>
      </c>
      <c r="T1414" s="229"/>
      <c r="U1414" s="312" t="str">
        <f>'Look Up Values'!G569</f>
        <v>150103</v>
      </c>
      <c r="V1414" s="302" t="str">
        <f t="shared" si="78"/>
        <v>Yes</v>
      </c>
      <c r="W1414" s="311" t="str">
        <f t="shared" ref="W1414:W1477" si="80">IF(V1414="Yes",U1414,"")</f>
        <v>150103</v>
      </c>
    </row>
    <row r="1415" spans="1:23" ht="33" customHeight="1">
      <c r="A1415"/>
      <c r="B1415"/>
      <c r="C1415"/>
      <c r="D1415"/>
      <c r="E1415"/>
      <c r="F1415"/>
      <c r="G1415"/>
      <c r="I1415"/>
      <c r="J1415"/>
      <c r="K1415"/>
      <c r="L1415"/>
      <c r="M1415"/>
      <c r="N1415"/>
      <c r="O1415"/>
      <c r="Q1415" s="306" t="str">
        <f>'Look Up Values'!G570</f>
        <v>150104</v>
      </c>
      <c r="R1415" s="302" t="str">
        <f t="shared" si="77"/>
        <v>Yes</v>
      </c>
      <c r="S1415" s="296" t="str">
        <f t="shared" si="79"/>
        <v>150104</v>
      </c>
      <c r="T1415" s="229"/>
      <c r="U1415" s="312" t="str">
        <f>'Look Up Values'!G570</f>
        <v>150104</v>
      </c>
      <c r="V1415" s="302" t="str">
        <f t="shared" si="78"/>
        <v>Yes</v>
      </c>
      <c r="W1415" s="311" t="str">
        <f t="shared" si="80"/>
        <v>150104</v>
      </c>
    </row>
    <row r="1416" spans="1:23" ht="33" customHeight="1">
      <c r="A1416"/>
      <c r="B1416"/>
      <c r="C1416"/>
      <c r="D1416"/>
      <c r="E1416"/>
      <c r="F1416"/>
      <c r="G1416"/>
      <c r="I1416"/>
      <c r="J1416"/>
      <c r="K1416"/>
      <c r="L1416"/>
      <c r="M1416"/>
      <c r="N1416"/>
      <c r="O1416"/>
      <c r="Q1416" s="306" t="str">
        <f>'Look Up Values'!G571</f>
        <v>150105</v>
      </c>
      <c r="R1416" s="302" t="str">
        <f t="shared" si="77"/>
        <v>Yes</v>
      </c>
      <c r="S1416" s="296" t="str">
        <f t="shared" si="79"/>
        <v>150105</v>
      </c>
      <c r="T1416" s="229"/>
      <c r="U1416" s="312" t="str">
        <f>'Look Up Values'!G571</f>
        <v>150105</v>
      </c>
      <c r="V1416" s="302" t="str">
        <f t="shared" si="78"/>
        <v>Yes</v>
      </c>
      <c r="W1416" s="311" t="str">
        <f t="shared" si="80"/>
        <v>150105</v>
      </c>
    </row>
    <row r="1417" spans="1:23" ht="33" customHeight="1">
      <c r="A1417"/>
      <c r="B1417"/>
      <c r="C1417"/>
      <c r="D1417"/>
      <c r="E1417"/>
      <c r="F1417"/>
      <c r="G1417"/>
      <c r="I1417"/>
      <c r="J1417"/>
      <c r="K1417"/>
      <c r="L1417"/>
      <c r="M1417"/>
      <c r="N1417"/>
      <c r="O1417"/>
      <c r="Q1417" s="306" t="str">
        <f>'Look Up Values'!G572</f>
        <v>150106</v>
      </c>
      <c r="R1417" s="302" t="str">
        <f t="shared" si="77"/>
        <v>Yes</v>
      </c>
      <c r="S1417" s="296" t="str">
        <f t="shared" si="79"/>
        <v>150106</v>
      </c>
      <c r="T1417" s="229"/>
      <c r="U1417" s="312" t="str">
        <f>'Look Up Values'!G572</f>
        <v>150106</v>
      </c>
      <c r="V1417" s="302" t="str">
        <f t="shared" si="78"/>
        <v>Yes</v>
      </c>
      <c r="W1417" s="311" t="str">
        <f t="shared" si="80"/>
        <v>150106</v>
      </c>
    </row>
    <row r="1418" spans="1:23" ht="33" customHeight="1">
      <c r="A1418"/>
      <c r="B1418"/>
      <c r="C1418"/>
      <c r="D1418"/>
      <c r="E1418"/>
      <c r="F1418"/>
      <c r="G1418"/>
      <c r="I1418"/>
      <c r="J1418"/>
      <c r="K1418"/>
      <c r="L1418"/>
      <c r="M1418"/>
      <c r="N1418"/>
      <c r="O1418"/>
      <c r="Q1418" s="306" t="str">
        <f>'Look Up Values'!G573</f>
        <v>150107</v>
      </c>
      <c r="R1418" s="302" t="str">
        <f t="shared" si="77"/>
        <v>Yes</v>
      </c>
      <c r="S1418" s="296" t="str">
        <f t="shared" si="79"/>
        <v>150107</v>
      </c>
      <c r="T1418" s="229"/>
      <c r="U1418" s="312" t="str">
        <f>'Look Up Values'!G573</f>
        <v>150107</v>
      </c>
      <c r="V1418" s="302" t="str">
        <f t="shared" si="78"/>
        <v>Yes</v>
      </c>
      <c r="W1418" s="311" t="str">
        <f t="shared" si="80"/>
        <v>150107</v>
      </c>
    </row>
    <row r="1419" spans="1:23" ht="33" customHeight="1">
      <c r="A1419"/>
      <c r="B1419"/>
      <c r="C1419"/>
      <c r="D1419"/>
      <c r="E1419"/>
      <c r="F1419"/>
      <c r="G1419"/>
      <c r="I1419"/>
      <c r="J1419"/>
      <c r="K1419"/>
      <c r="L1419"/>
      <c r="M1419"/>
      <c r="N1419"/>
      <c r="O1419"/>
      <c r="Q1419" s="306" t="str">
        <f>'Look Up Values'!G574</f>
        <v>150109</v>
      </c>
      <c r="R1419" s="302" t="str">
        <f t="shared" si="77"/>
        <v>Yes</v>
      </c>
      <c r="S1419" s="296" t="str">
        <f t="shared" si="79"/>
        <v>150109</v>
      </c>
      <c r="T1419" s="229"/>
      <c r="U1419" s="312" t="str">
        <f>'Look Up Values'!G574</f>
        <v>150109</v>
      </c>
      <c r="V1419" s="302" t="str">
        <f t="shared" si="78"/>
        <v>Yes</v>
      </c>
      <c r="W1419" s="311" t="str">
        <f t="shared" si="80"/>
        <v>150109</v>
      </c>
    </row>
    <row r="1420" spans="1:23" ht="33" customHeight="1">
      <c r="A1420"/>
      <c r="B1420"/>
      <c r="C1420"/>
      <c r="D1420"/>
      <c r="E1420"/>
      <c r="F1420"/>
      <c r="G1420"/>
      <c r="I1420"/>
      <c r="J1420"/>
      <c r="K1420"/>
      <c r="L1420"/>
      <c r="M1420"/>
      <c r="N1420"/>
      <c r="O1420"/>
      <c r="Q1420" s="306" t="str">
        <f>'Look Up Values'!G575</f>
        <v>150110</v>
      </c>
      <c r="R1420" s="302" t="str">
        <f t="shared" si="77"/>
        <v>Yes</v>
      </c>
      <c r="S1420" s="296" t="str">
        <f t="shared" si="79"/>
        <v>150110</v>
      </c>
      <c r="T1420" s="229"/>
      <c r="U1420" s="312" t="str">
        <f>'Look Up Values'!G575</f>
        <v>150110</v>
      </c>
      <c r="V1420" s="302" t="str">
        <f t="shared" si="78"/>
        <v>Yes</v>
      </c>
      <c r="W1420" s="311" t="str">
        <f t="shared" si="80"/>
        <v>150110</v>
      </c>
    </row>
    <row r="1421" spans="1:23" ht="33" customHeight="1">
      <c r="A1421"/>
      <c r="B1421"/>
      <c r="C1421"/>
      <c r="D1421"/>
      <c r="E1421"/>
      <c r="F1421"/>
      <c r="G1421"/>
      <c r="I1421"/>
      <c r="J1421"/>
      <c r="K1421"/>
      <c r="L1421"/>
      <c r="M1421"/>
      <c r="N1421"/>
      <c r="O1421"/>
      <c r="Q1421" s="306" t="str">
        <f>'Look Up Values'!G576</f>
        <v>150111</v>
      </c>
      <c r="R1421" s="302" t="str">
        <f t="shared" si="77"/>
        <v>Yes</v>
      </c>
      <c r="S1421" s="296" t="str">
        <f t="shared" si="79"/>
        <v>150111</v>
      </c>
      <c r="T1421" s="229"/>
      <c r="U1421" s="312" t="str">
        <f>'Look Up Values'!G576</f>
        <v>150111</v>
      </c>
      <c r="V1421" s="302" t="str">
        <f t="shared" si="78"/>
        <v>Yes</v>
      </c>
      <c r="W1421" s="311" t="str">
        <f t="shared" si="80"/>
        <v>150111</v>
      </c>
    </row>
    <row r="1422" spans="1:23" ht="33" customHeight="1">
      <c r="A1422"/>
      <c r="B1422"/>
      <c r="C1422"/>
      <c r="D1422"/>
      <c r="E1422"/>
      <c r="F1422"/>
      <c r="G1422"/>
      <c r="I1422"/>
      <c r="J1422"/>
      <c r="K1422"/>
      <c r="L1422"/>
      <c r="M1422"/>
      <c r="N1422"/>
      <c r="O1422"/>
      <c r="Q1422" s="306" t="str">
        <f>'Look Up Values'!G577</f>
        <v>150202</v>
      </c>
      <c r="R1422" s="302" t="str">
        <f t="shared" si="77"/>
        <v>Yes</v>
      </c>
      <c r="S1422" s="296" t="str">
        <f t="shared" si="79"/>
        <v>150202</v>
      </c>
      <c r="T1422" s="229"/>
      <c r="U1422" s="312" t="str">
        <f>'Look Up Values'!G577</f>
        <v>150202</v>
      </c>
      <c r="V1422" s="302" t="str">
        <f t="shared" si="78"/>
        <v>Yes</v>
      </c>
      <c r="W1422" s="311" t="str">
        <f t="shared" si="80"/>
        <v>150202</v>
      </c>
    </row>
    <row r="1423" spans="1:23" ht="33" customHeight="1">
      <c r="A1423"/>
      <c r="B1423"/>
      <c r="C1423"/>
      <c r="D1423"/>
      <c r="E1423"/>
      <c r="F1423"/>
      <c r="G1423"/>
      <c r="I1423"/>
      <c r="J1423"/>
      <c r="K1423"/>
      <c r="L1423"/>
      <c r="M1423"/>
      <c r="N1423"/>
      <c r="O1423"/>
      <c r="Q1423" s="306" t="str">
        <f>'Look Up Values'!G578</f>
        <v>150203</v>
      </c>
      <c r="R1423" s="302" t="str">
        <f t="shared" si="77"/>
        <v>Yes</v>
      </c>
      <c r="S1423" s="296" t="str">
        <f t="shared" si="79"/>
        <v>150203</v>
      </c>
      <c r="T1423" s="229"/>
      <c r="U1423" s="312" t="str">
        <f>'Look Up Values'!G578</f>
        <v>150203</v>
      </c>
      <c r="V1423" s="302" t="str">
        <f t="shared" si="78"/>
        <v>Yes</v>
      </c>
      <c r="W1423" s="311" t="str">
        <f t="shared" si="80"/>
        <v>150203</v>
      </c>
    </row>
    <row r="1424" spans="1:23" ht="33" customHeight="1">
      <c r="A1424"/>
      <c r="B1424"/>
      <c r="C1424"/>
      <c r="D1424"/>
      <c r="E1424"/>
      <c r="F1424"/>
      <c r="G1424"/>
      <c r="I1424"/>
      <c r="J1424"/>
      <c r="K1424"/>
      <c r="L1424"/>
      <c r="M1424"/>
      <c r="N1424"/>
      <c r="O1424"/>
      <c r="Q1424" s="306" t="str">
        <f>'Look Up Values'!G579</f>
        <v>160103</v>
      </c>
      <c r="R1424" s="302" t="str">
        <f t="shared" ref="R1424:R1487" si="81">IFERROR(INDEX($R$5:$R$846,MATCH(U582,$U$5:$U$846,0)),"")</f>
        <v>Yes</v>
      </c>
      <c r="S1424" s="296" t="str">
        <f t="shared" si="79"/>
        <v>160103</v>
      </c>
      <c r="T1424" s="229"/>
      <c r="U1424" s="312" t="str">
        <f>'Look Up Values'!G579</f>
        <v>160103</v>
      </c>
      <c r="V1424" s="302" t="str">
        <f t="shared" ref="V1424:V1487" si="82">IFERROR(INDEX($V$5:$V$846,MATCH(W582,$W$5:$W$846,0)),"")</f>
        <v>Yes</v>
      </c>
      <c r="W1424" s="311" t="str">
        <f t="shared" si="80"/>
        <v>160103</v>
      </c>
    </row>
    <row r="1425" spans="1:23" ht="33" customHeight="1">
      <c r="A1425"/>
      <c r="B1425"/>
      <c r="C1425"/>
      <c r="D1425"/>
      <c r="E1425"/>
      <c r="F1425"/>
      <c r="G1425"/>
      <c r="I1425"/>
      <c r="J1425"/>
      <c r="K1425"/>
      <c r="L1425"/>
      <c r="M1425"/>
      <c r="N1425"/>
      <c r="O1425"/>
      <c r="Q1425" s="306" t="str">
        <f>'Look Up Values'!G580</f>
        <v>160104</v>
      </c>
      <c r="R1425" s="302" t="str">
        <f t="shared" si="81"/>
        <v>Yes</v>
      </c>
      <c r="S1425" s="296" t="str">
        <f t="shared" si="79"/>
        <v>160104</v>
      </c>
      <c r="T1425" s="229"/>
      <c r="U1425" s="312" t="str">
        <f>'Look Up Values'!G580</f>
        <v>160104</v>
      </c>
      <c r="V1425" s="302" t="str">
        <f t="shared" si="82"/>
        <v>Yes</v>
      </c>
      <c r="W1425" s="311" t="str">
        <f t="shared" si="80"/>
        <v>160104</v>
      </c>
    </row>
    <row r="1426" spans="1:23" ht="33" customHeight="1">
      <c r="A1426"/>
      <c r="B1426"/>
      <c r="C1426"/>
      <c r="D1426"/>
      <c r="E1426"/>
      <c r="F1426"/>
      <c r="G1426"/>
      <c r="I1426"/>
      <c r="J1426"/>
      <c r="K1426"/>
      <c r="L1426"/>
      <c r="M1426"/>
      <c r="N1426"/>
      <c r="O1426"/>
      <c r="Q1426" s="306" t="str">
        <f>'Look Up Values'!G581</f>
        <v>160106</v>
      </c>
      <c r="R1426" s="302" t="str">
        <f t="shared" si="81"/>
        <v>Yes</v>
      </c>
      <c r="S1426" s="296" t="str">
        <f t="shared" si="79"/>
        <v>160106</v>
      </c>
      <c r="T1426" s="229"/>
      <c r="U1426" s="312" t="str">
        <f>'Look Up Values'!G581</f>
        <v>160106</v>
      </c>
      <c r="V1426" s="302" t="str">
        <f t="shared" si="82"/>
        <v>Yes</v>
      </c>
      <c r="W1426" s="311" t="str">
        <f t="shared" si="80"/>
        <v>160106</v>
      </c>
    </row>
    <row r="1427" spans="1:23" ht="33" customHeight="1">
      <c r="A1427"/>
      <c r="B1427"/>
      <c r="C1427"/>
      <c r="D1427"/>
      <c r="E1427"/>
      <c r="F1427"/>
      <c r="G1427"/>
      <c r="I1427"/>
      <c r="J1427"/>
      <c r="K1427"/>
      <c r="L1427"/>
      <c r="M1427"/>
      <c r="N1427"/>
      <c r="O1427"/>
      <c r="Q1427" s="306" t="str">
        <f>'Look Up Values'!G582</f>
        <v>160107</v>
      </c>
      <c r="R1427" s="302" t="str">
        <f t="shared" si="81"/>
        <v>Yes</v>
      </c>
      <c r="S1427" s="296" t="str">
        <f t="shared" si="79"/>
        <v>160107</v>
      </c>
      <c r="T1427" s="229"/>
      <c r="U1427" s="312" t="str">
        <f>'Look Up Values'!G582</f>
        <v>160107</v>
      </c>
      <c r="V1427" s="302" t="str">
        <f t="shared" si="82"/>
        <v>Yes</v>
      </c>
      <c r="W1427" s="311" t="str">
        <f t="shared" si="80"/>
        <v>160107</v>
      </c>
    </row>
    <row r="1428" spans="1:23" ht="33" customHeight="1">
      <c r="A1428"/>
      <c r="B1428"/>
      <c r="C1428"/>
      <c r="D1428"/>
      <c r="E1428"/>
      <c r="F1428"/>
      <c r="G1428"/>
      <c r="I1428"/>
      <c r="J1428"/>
      <c r="K1428"/>
      <c r="L1428"/>
      <c r="M1428"/>
      <c r="N1428"/>
      <c r="O1428"/>
      <c r="Q1428" s="306" t="str">
        <f>'Look Up Values'!G583</f>
        <v>160108</v>
      </c>
      <c r="R1428" s="302" t="str">
        <f t="shared" si="81"/>
        <v>Yes</v>
      </c>
      <c r="S1428" s="296" t="str">
        <f t="shared" si="79"/>
        <v>160108</v>
      </c>
      <c r="T1428" s="229"/>
      <c r="U1428" s="312" t="str">
        <f>'Look Up Values'!G583</f>
        <v>160108</v>
      </c>
      <c r="V1428" s="302" t="str">
        <f t="shared" si="82"/>
        <v>Yes</v>
      </c>
      <c r="W1428" s="311" t="str">
        <f t="shared" si="80"/>
        <v>160108</v>
      </c>
    </row>
    <row r="1429" spans="1:23" ht="33" customHeight="1">
      <c r="A1429"/>
      <c r="B1429"/>
      <c r="C1429"/>
      <c r="D1429"/>
      <c r="E1429"/>
      <c r="F1429"/>
      <c r="G1429"/>
      <c r="I1429"/>
      <c r="J1429"/>
      <c r="K1429"/>
      <c r="L1429"/>
      <c r="M1429"/>
      <c r="N1429"/>
      <c r="O1429"/>
      <c r="Q1429" s="306" t="str">
        <f>'Look Up Values'!G584</f>
        <v>160109</v>
      </c>
      <c r="R1429" s="302" t="str">
        <f t="shared" si="81"/>
        <v>Yes</v>
      </c>
      <c r="S1429" s="296" t="str">
        <f t="shared" si="79"/>
        <v>160109</v>
      </c>
      <c r="T1429" s="229"/>
      <c r="U1429" s="312" t="str">
        <f>'Look Up Values'!G584</f>
        <v>160109</v>
      </c>
      <c r="V1429" s="302" t="str">
        <f t="shared" si="82"/>
        <v>Yes</v>
      </c>
      <c r="W1429" s="311" t="str">
        <f t="shared" si="80"/>
        <v>160109</v>
      </c>
    </row>
    <row r="1430" spans="1:23" ht="33" customHeight="1">
      <c r="A1430"/>
      <c r="B1430"/>
      <c r="C1430"/>
      <c r="D1430"/>
      <c r="E1430"/>
      <c r="F1430"/>
      <c r="G1430"/>
      <c r="I1430"/>
      <c r="J1430"/>
      <c r="K1430"/>
      <c r="L1430"/>
      <c r="M1430"/>
      <c r="N1430"/>
      <c r="O1430"/>
      <c r="Q1430" s="306" t="str">
        <f>'Look Up Values'!G585</f>
        <v>160110</v>
      </c>
      <c r="R1430" s="302" t="str">
        <f t="shared" si="81"/>
        <v>Yes</v>
      </c>
      <c r="S1430" s="296" t="str">
        <f t="shared" si="79"/>
        <v>160110</v>
      </c>
      <c r="T1430" s="229"/>
      <c r="U1430" s="312" t="str">
        <f>'Look Up Values'!G585</f>
        <v>160110</v>
      </c>
      <c r="V1430" s="302" t="str">
        <f t="shared" si="82"/>
        <v>Yes</v>
      </c>
      <c r="W1430" s="311" t="str">
        <f t="shared" si="80"/>
        <v>160110</v>
      </c>
    </row>
    <row r="1431" spans="1:23" ht="33" customHeight="1">
      <c r="A1431"/>
      <c r="B1431"/>
      <c r="C1431"/>
      <c r="D1431"/>
      <c r="E1431"/>
      <c r="F1431"/>
      <c r="G1431"/>
      <c r="I1431"/>
      <c r="J1431"/>
      <c r="K1431"/>
      <c r="L1431"/>
      <c r="M1431"/>
      <c r="N1431"/>
      <c r="O1431"/>
      <c r="Q1431" s="306" t="str">
        <f>'Look Up Values'!G586</f>
        <v>160111</v>
      </c>
      <c r="R1431" s="302" t="str">
        <f t="shared" si="81"/>
        <v>Yes</v>
      </c>
      <c r="S1431" s="296" t="str">
        <f t="shared" si="79"/>
        <v>160111</v>
      </c>
      <c r="T1431" s="229"/>
      <c r="U1431" s="312" t="str">
        <f>'Look Up Values'!G586</f>
        <v>160111</v>
      </c>
      <c r="V1431" s="302" t="str">
        <f t="shared" si="82"/>
        <v>Yes</v>
      </c>
      <c r="W1431" s="311" t="str">
        <f t="shared" si="80"/>
        <v>160111</v>
      </c>
    </row>
    <row r="1432" spans="1:23" ht="33" customHeight="1">
      <c r="A1432"/>
      <c r="B1432"/>
      <c r="C1432"/>
      <c r="D1432"/>
      <c r="E1432"/>
      <c r="F1432"/>
      <c r="G1432"/>
      <c r="I1432"/>
      <c r="J1432"/>
      <c r="K1432"/>
      <c r="L1432"/>
      <c r="M1432"/>
      <c r="N1432"/>
      <c r="O1432"/>
      <c r="Q1432" s="306" t="str">
        <f>'Look Up Values'!G587</f>
        <v>160112</v>
      </c>
      <c r="R1432" s="302" t="str">
        <f t="shared" si="81"/>
        <v>Yes</v>
      </c>
      <c r="S1432" s="296" t="str">
        <f t="shared" si="79"/>
        <v>160112</v>
      </c>
      <c r="T1432" s="229"/>
      <c r="U1432" s="312" t="str">
        <f>'Look Up Values'!G587</f>
        <v>160112</v>
      </c>
      <c r="V1432" s="302" t="str">
        <f t="shared" si="82"/>
        <v>Yes</v>
      </c>
      <c r="W1432" s="311" t="str">
        <f t="shared" si="80"/>
        <v>160112</v>
      </c>
    </row>
    <row r="1433" spans="1:23" ht="33" customHeight="1">
      <c r="A1433"/>
      <c r="B1433"/>
      <c r="C1433"/>
      <c r="D1433"/>
      <c r="E1433"/>
      <c r="F1433"/>
      <c r="G1433"/>
      <c r="I1433"/>
      <c r="J1433"/>
      <c r="K1433"/>
      <c r="L1433"/>
      <c r="M1433"/>
      <c r="N1433"/>
      <c r="O1433"/>
      <c r="Q1433" s="306" t="str">
        <f>'Look Up Values'!G588</f>
        <v>160113</v>
      </c>
      <c r="R1433" s="302" t="str">
        <f t="shared" si="81"/>
        <v>Yes</v>
      </c>
      <c r="S1433" s="296" t="str">
        <f t="shared" si="79"/>
        <v>160113</v>
      </c>
      <c r="T1433" s="229"/>
      <c r="U1433" s="312" t="str">
        <f>'Look Up Values'!G588</f>
        <v>160113</v>
      </c>
      <c r="V1433" s="302" t="str">
        <f t="shared" si="82"/>
        <v>Yes</v>
      </c>
      <c r="W1433" s="311" t="str">
        <f t="shared" si="80"/>
        <v>160113</v>
      </c>
    </row>
    <row r="1434" spans="1:23" ht="33" customHeight="1">
      <c r="A1434"/>
      <c r="B1434"/>
      <c r="C1434"/>
      <c r="D1434"/>
      <c r="E1434"/>
      <c r="F1434"/>
      <c r="G1434"/>
      <c r="I1434"/>
      <c r="J1434"/>
      <c r="K1434"/>
      <c r="L1434"/>
      <c r="M1434"/>
      <c r="N1434"/>
      <c r="O1434"/>
      <c r="Q1434" s="306" t="str">
        <f>'Look Up Values'!G589</f>
        <v>160114</v>
      </c>
      <c r="R1434" s="302" t="str">
        <f t="shared" si="81"/>
        <v>Yes</v>
      </c>
      <c r="S1434" s="296" t="str">
        <f t="shared" si="79"/>
        <v>160114</v>
      </c>
      <c r="T1434" s="229"/>
      <c r="U1434" s="312" t="str">
        <f>'Look Up Values'!G589</f>
        <v>160114</v>
      </c>
      <c r="V1434" s="302" t="str">
        <f t="shared" si="82"/>
        <v>Yes</v>
      </c>
      <c r="W1434" s="311" t="str">
        <f t="shared" si="80"/>
        <v>160114</v>
      </c>
    </row>
    <row r="1435" spans="1:23" ht="33" customHeight="1">
      <c r="A1435"/>
      <c r="B1435"/>
      <c r="C1435"/>
      <c r="D1435"/>
      <c r="E1435"/>
      <c r="F1435"/>
      <c r="G1435"/>
      <c r="I1435"/>
      <c r="J1435"/>
      <c r="K1435"/>
      <c r="L1435"/>
      <c r="M1435"/>
      <c r="N1435"/>
      <c r="O1435"/>
      <c r="Q1435" s="306" t="str">
        <f>'Look Up Values'!G590</f>
        <v>160115</v>
      </c>
      <c r="R1435" s="302" t="str">
        <f t="shared" si="81"/>
        <v>Yes</v>
      </c>
      <c r="S1435" s="296" t="str">
        <f t="shared" si="79"/>
        <v>160115</v>
      </c>
      <c r="T1435" s="229"/>
      <c r="U1435" s="312" t="str">
        <f>'Look Up Values'!G590</f>
        <v>160115</v>
      </c>
      <c r="V1435" s="302" t="str">
        <f t="shared" si="82"/>
        <v>Yes</v>
      </c>
      <c r="W1435" s="311" t="str">
        <f t="shared" si="80"/>
        <v>160115</v>
      </c>
    </row>
    <row r="1436" spans="1:23" ht="33" customHeight="1">
      <c r="A1436"/>
      <c r="B1436"/>
      <c r="C1436"/>
      <c r="D1436"/>
      <c r="E1436"/>
      <c r="F1436"/>
      <c r="G1436"/>
      <c r="I1436"/>
      <c r="J1436"/>
      <c r="K1436"/>
      <c r="L1436"/>
      <c r="M1436"/>
      <c r="N1436"/>
      <c r="O1436"/>
      <c r="Q1436" s="306" t="str">
        <f>'Look Up Values'!G591</f>
        <v>160116</v>
      </c>
      <c r="R1436" s="302" t="str">
        <f t="shared" si="81"/>
        <v>Yes</v>
      </c>
      <c r="S1436" s="296" t="str">
        <f t="shared" si="79"/>
        <v>160116</v>
      </c>
      <c r="T1436" s="229"/>
      <c r="U1436" s="312" t="str">
        <f>'Look Up Values'!G591</f>
        <v>160116</v>
      </c>
      <c r="V1436" s="302" t="str">
        <f t="shared" si="82"/>
        <v>Yes</v>
      </c>
      <c r="W1436" s="311" t="str">
        <f t="shared" si="80"/>
        <v>160116</v>
      </c>
    </row>
    <row r="1437" spans="1:23" ht="33" customHeight="1">
      <c r="A1437"/>
      <c r="B1437"/>
      <c r="C1437"/>
      <c r="D1437"/>
      <c r="E1437"/>
      <c r="F1437"/>
      <c r="G1437"/>
      <c r="I1437"/>
      <c r="J1437"/>
      <c r="K1437"/>
      <c r="L1437"/>
      <c r="M1437"/>
      <c r="N1437"/>
      <c r="O1437"/>
      <c r="Q1437" s="306" t="str">
        <f>'Look Up Values'!G592</f>
        <v>160117</v>
      </c>
      <c r="R1437" s="302" t="str">
        <f t="shared" si="81"/>
        <v>Yes</v>
      </c>
      <c r="S1437" s="296" t="str">
        <f t="shared" si="79"/>
        <v>160117</v>
      </c>
      <c r="T1437" s="229"/>
      <c r="U1437" s="312" t="str">
        <f>'Look Up Values'!G592</f>
        <v>160117</v>
      </c>
      <c r="V1437" s="302" t="str">
        <f t="shared" si="82"/>
        <v>Yes</v>
      </c>
      <c r="W1437" s="311" t="str">
        <f t="shared" si="80"/>
        <v>160117</v>
      </c>
    </row>
    <row r="1438" spans="1:23" ht="33" customHeight="1">
      <c r="A1438"/>
      <c r="B1438"/>
      <c r="C1438"/>
      <c r="D1438"/>
      <c r="E1438"/>
      <c r="F1438"/>
      <c r="G1438"/>
      <c r="I1438"/>
      <c r="J1438"/>
      <c r="K1438"/>
      <c r="L1438"/>
      <c r="M1438"/>
      <c r="N1438"/>
      <c r="O1438"/>
      <c r="Q1438" s="306" t="str">
        <f>'Look Up Values'!G593</f>
        <v>160118</v>
      </c>
      <c r="R1438" s="302" t="str">
        <f t="shared" si="81"/>
        <v>Yes</v>
      </c>
      <c r="S1438" s="296" t="str">
        <f t="shared" si="79"/>
        <v>160118</v>
      </c>
      <c r="T1438" s="229"/>
      <c r="U1438" s="312" t="str">
        <f>'Look Up Values'!G593</f>
        <v>160118</v>
      </c>
      <c r="V1438" s="302" t="str">
        <f t="shared" si="82"/>
        <v>Yes</v>
      </c>
      <c r="W1438" s="311" t="str">
        <f t="shared" si="80"/>
        <v>160118</v>
      </c>
    </row>
    <row r="1439" spans="1:23" ht="33" customHeight="1">
      <c r="A1439"/>
      <c r="B1439"/>
      <c r="C1439"/>
      <c r="D1439"/>
      <c r="E1439"/>
      <c r="F1439"/>
      <c r="G1439"/>
      <c r="I1439"/>
      <c r="J1439"/>
      <c r="K1439"/>
      <c r="L1439"/>
      <c r="M1439"/>
      <c r="N1439"/>
      <c r="O1439"/>
      <c r="Q1439" s="306" t="str">
        <f>'Look Up Values'!G594</f>
        <v>160119</v>
      </c>
      <c r="R1439" s="302" t="str">
        <f t="shared" si="81"/>
        <v>Yes</v>
      </c>
      <c r="S1439" s="296" t="str">
        <f t="shared" si="79"/>
        <v>160119</v>
      </c>
      <c r="T1439" s="229"/>
      <c r="U1439" s="312" t="str">
        <f>'Look Up Values'!G594</f>
        <v>160119</v>
      </c>
      <c r="V1439" s="302" t="str">
        <f t="shared" si="82"/>
        <v>Yes</v>
      </c>
      <c r="W1439" s="311" t="str">
        <f t="shared" si="80"/>
        <v>160119</v>
      </c>
    </row>
    <row r="1440" spans="1:23" ht="33" customHeight="1">
      <c r="A1440"/>
      <c r="B1440"/>
      <c r="C1440"/>
      <c r="D1440"/>
      <c r="E1440"/>
      <c r="F1440"/>
      <c r="G1440"/>
      <c r="I1440"/>
      <c r="J1440"/>
      <c r="K1440"/>
      <c r="L1440"/>
      <c r="M1440"/>
      <c r="N1440"/>
      <c r="O1440"/>
      <c r="Q1440" s="306" t="str">
        <f>'Look Up Values'!G595</f>
        <v>160120</v>
      </c>
      <c r="R1440" s="302" t="str">
        <f t="shared" si="81"/>
        <v>Yes</v>
      </c>
      <c r="S1440" s="296" t="str">
        <f t="shared" si="79"/>
        <v>160120</v>
      </c>
      <c r="T1440" s="229"/>
      <c r="U1440" s="312" t="str">
        <f>'Look Up Values'!G595</f>
        <v>160120</v>
      </c>
      <c r="V1440" s="302" t="str">
        <f t="shared" si="82"/>
        <v>Yes</v>
      </c>
      <c r="W1440" s="311" t="str">
        <f t="shared" si="80"/>
        <v>160120</v>
      </c>
    </row>
    <row r="1441" spans="1:23" ht="33" customHeight="1">
      <c r="A1441"/>
      <c r="B1441"/>
      <c r="C1441"/>
      <c r="D1441"/>
      <c r="E1441"/>
      <c r="F1441"/>
      <c r="G1441"/>
      <c r="I1441"/>
      <c r="J1441"/>
      <c r="K1441"/>
      <c r="L1441"/>
      <c r="M1441"/>
      <c r="N1441"/>
      <c r="O1441"/>
      <c r="Q1441" s="306" t="str">
        <f>'Look Up Values'!G596</f>
        <v>160121</v>
      </c>
      <c r="R1441" s="302" t="str">
        <f t="shared" si="81"/>
        <v>Yes</v>
      </c>
      <c r="S1441" s="296" t="str">
        <f t="shared" si="79"/>
        <v>160121</v>
      </c>
      <c r="T1441" s="229"/>
      <c r="U1441" s="312" t="str">
        <f>'Look Up Values'!G596</f>
        <v>160121</v>
      </c>
      <c r="V1441" s="302" t="str">
        <f t="shared" si="82"/>
        <v>Yes</v>
      </c>
      <c r="W1441" s="311" t="str">
        <f t="shared" si="80"/>
        <v>160121</v>
      </c>
    </row>
    <row r="1442" spans="1:23" ht="33" customHeight="1">
      <c r="A1442"/>
      <c r="B1442"/>
      <c r="C1442"/>
      <c r="D1442"/>
      <c r="E1442"/>
      <c r="F1442"/>
      <c r="G1442"/>
      <c r="I1442"/>
      <c r="J1442"/>
      <c r="K1442"/>
      <c r="L1442"/>
      <c r="M1442"/>
      <c r="N1442"/>
      <c r="O1442"/>
      <c r="Q1442" s="306" t="str">
        <f>'Look Up Values'!G597</f>
        <v>160122</v>
      </c>
      <c r="R1442" s="302" t="str">
        <f t="shared" si="81"/>
        <v>Yes</v>
      </c>
      <c r="S1442" s="296" t="str">
        <f t="shared" si="79"/>
        <v>160122</v>
      </c>
      <c r="T1442" s="229"/>
      <c r="U1442" s="312" t="str">
        <f>'Look Up Values'!G597</f>
        <v>160122</v>
      </c>
      <c r="V1442" s="302" t="str">
        <f t="shared" si="82"/>
        <v>Yes</v>
      </c>
      <c r="W1442" s="311" t="str">
        <f t="shared" si="80"/>
        <v>160122</v>
      </c>
    </row>
    <row r="1443" spans="1:23" ht="33" customHeight="1">
      <c r="A1443"/>
      <c r="B1443"/>
      <c r="C1443"/>
      <c r="D1443"/>
      <c r="E1443"/>
      <c r="F1443"/>
      <c r="G1443"/>
      <c r="I1443"/>
      <c r="J1443"/>
      <c r="K1443"/>
      <c r="L1443"/>
      <c r="M1443"/>
      <c r="N1443"/>
      <c r="O1443"/>
      <c r="Q1443" s="306" t="str">
        <f>'Look Up Values'!G598</f>
        <v>160199</v>
      </c>
      <c r="R1443" s="302" t="str">
        <f t="shared" si="81"/>
        <v>Yes</v>
      </c>
      <c r="S1443" s="296" t="str">
        <f t="shared" si="79"/>
        <v>160199</v>
      </c>
      <c r="T1443" s="229"/>
      <c r="U1443" s="312" t="str">
        <f>'Look Up Values'!G598</f>
        <v>160199</v>
      </c>
      <c r="V1443" s="302" t="str">
        <f t="shared" si="82"/>
        <v>Yes</v>
      </c>
      <c r="W1443" s="311" t="str">
        <f t="shared" si="80"/>
        <v>160199</v>
      </c>
    </row>
    <row r="1444" spans="1:23" ht="33" customHeight="1">
      <c r="A1444"/>
      <c r="B1444"/>
      <c r="C1444"/>
      <c r="D1444"/>
      <c r="E1444"/>
      <c r="F1444"/>
      <c r="G1444"/>
      <c r="I1444"/>
      <c r="J1444"/>
      <c r="K1444"/>
      <c r="L1444"/>
      <c r="M1444"/>
      <c r="N1444"/>
      <c r="O1444"/>
      <c r="Q1444" s="306" t="str">
        <f>'Look Up Values'!G599</f>
        <v>160209</v>
      </c>
      <c r="R1444" s="302" t="str">
        <f t="shared" si="81"/>
        <v>Yes</v>
      </c>
      <c r="S1444" s="296" t="str">
        <f t="shared" si="79"/>
        <v>160209</v>
      </c>
      <c r="T1444" s="229"/>
      <c r="U1444" s="312" t="str">
        <f>'Look Up Values'!G599</f>
        <v>160209</v>
      </c>
      <c r="V1444" s="302" t="str">
        <f t="shared" si="82"/>
        <v>Yes</v>
      </c>
      <c r="W1444" s="311" t="str">
        <f t="shared" si="80"/>
        <v>160209</v>
      </c>
    </row>
    <row r="1445" spans="1:23" ht="33" customHeight="1">
      <c r="A1445"/>
      <c r="B1445"/>
      <c r="C1445"/>
      <c r="D1445"/>
      <c r="E1445"/>
      <c r="F1445"/>
      <c r="G1445"/>
      <c r="I1445"/>
      <c r="J1445"/>
      <c r="K1445"/>
      <c r="L1445"/>
      <c r="M1445"/>
      <c r="N1445"/>
      <c r="O1445"/>
      <c r="Q1445" s="306" t="str">
        <f>'Look Up Values'!G600</f>
        <v>160210</v>
      </c>
      <c r="R1445" s="302" t="str">
        <f t="shared" si="81"/>
        <v>Yes</v>
      </c>
      <c r="S1445" s="296" t="str">
        <f t="shared" si="79"/>
        <v>160210</v>
      </c>
      <c r="T1445" s="229"/>
      <c r="U1445" s="312" t="str">
        <f>'Look Up Values'!G600</f>
        <v>160210</v>
      </c>
      <c r="V1445" s="302" t="str">
        <f t="shared" si="82"/>
        <v>Yes</v>
      </c>
      <c r="W1445" s="311" t="str">
        <f t="shared" si="80"/>
        <v>160210</v>
      </c>
    </row>
    <row r="1446" spans="1:23" ht="33" customHeight="1">
      <c r="A1446"/>
      <c r="B1446"/>
      <c r="C1446"/>
      <c r="D1446"/>
      <c r="E1446"/>
      <c r="F1446"/>
      <c r="G1446"/>
      <c r="I1446"/>
      <c r="J1446"/>
      <c r="K1446"/>
      <c r="L1446"/>
      <c r="M1446"/>
      <c r="N1446"/>
      <c r="O1446"/>
      <c r="Q1446" s="306" t="str">
        <f>'Look Up Values'!G601</f>
        <v>160211</v>
      </c>
      <c r="R1446" s="302" t="str">
        <f t="shared" si="81"/>
        <v>Yes</v>
      </c>
      <c r="S1446" s="296" t="str">
        <f t="shared" si="79"/>
        <v>160211</v>
      </c>
      <c r="T1446" s="229"/>
      <c r="U1446" s="312" t="str">
        <f>'Look Up Values'!G601</f>
        <v>160211</v>
      </c>
      <c r="V1446" s="302" t="str">
        <f t="shared" si="82"/>
        <v>Yes</v>
      </c>
      <c r="W1446" s="311" t="str">
        <f t="shared" si="80"/>
        <v>160211</v>
      </c>
    </row>
    <row r="1447" spans="1:23" ht="33" customHeight="1">
      <c r="A1447"/>
      <c r="B1447"/>
      <c r="C1447"/>
      <c r="D1447"/>
      <c r="E1447"/>
      <c r="F1447"/>
      <c r="G1447"/>
      <c r="I1447"/>
      <c r="J1447"/>
      <c r="K1447"/>
      <c r="L1447"/>
      <c r="M1447"/>
      <c r="N1447"/>
      <c r="O1447"/>
      <c r="Q1447" s="306" t="str">
        <f>'Look Up Values'!G602</f>
        <v>160212</v>
      </c>
      <c r="R1447" s="302" t="str">
        <f t="shared" si="81"/>
        <v>Yes</v>
      </c>
      <c r="S1447" s="296" t="str">
        <f t="shared" si="79"/>
        <v>160212</v>
      </c>
      <c r="T1447" s="229"/>
      <c r="U1447" s="312" t="str">
        <f>'Look Up Values'!G602</f>
        <v>160212</v>
      </c>
      <c r="V1447" s="302" t="str">
        <f t="shared" si="82"/>
        <v>Yes</v>
      </c>
      <c r="W1447" s="311" t="str">
        <f t="shared" si="80"/>
        <v>160212</v>
      </c>
    </row>
    <row r="1448" spans="1:23" ht="33" customHeight="1">
      <c r="A1448"/>
      <c r="B1448"/>
      <c r="C1448"/>
      <c r="D1448"/>
      <c r="E1448"/>
      <c r="F1448"/>
      <c r="G1448"/>
      <c r="I1448"/>
      <c r="J1448"/>
      <c r="K1448"/>
      <c r="L1448"/>
      <c r="M1448"/>
      <c r="N1448"/>
      <c r="O1448"/>
      <c r="Q1448" s="306" t="str">
        <f>'Look Up Values'!G603</f>
        <v>160213</v>
      </c>
      <c r="R1448" s="302" t="str">
        <f t="shared" si="81"/>
        <v>Yes</v>
      </c>
      <c r="S1448" s="296" t="str">
        <f t="shared" si="79"/>
        <v>160213</v>
      </c>
      <c r="T1448" s="229"/>
      <c r="U1448" s="312" t="str">
        <f>'Look Up Values'!G603</f>
        <v>160213</v>
      </c>
      <c r="V1448" s="302" t="str">
        <f t="shared" si="82"/>
        <v>Yes</v>
      </c>
      <c r="W1448" s="311" t="str">
        <f t="shared" si="80"/>
        <v>160213</v>
      </c>
    </row>
    <row r="1449" spans="1:23" ht="33" customHeight="1">
      <c r="A1449"/>
      <c r="B1449"/>
      <c r="C1449"/>
      <c r="D1449"/>
      <c r="E1449"/>
      <c r="F1449"/>
      <c r="G1449"/>
      <c r="I1449"/>
      <c r="J1449"/>
      <c r="K1449"/>
      <c r="L1449"/>
      <c r="M1449"/>
      <c r="N1449"/>
      <c r="O1449"/>
      <c r="Q1449" s="306" t="str">
        <f>'Look Up Values'!G604</f>
        <v>160214</v>
      </c>
      <c r="R1449" s="302" t="str">
        <f t="shared" si="81"/>
        <v>Yes</v>
      </c>
      <c r="S1449" s="296" t="str">
        <f t="shared" si="79"/>
        <v>160214</v>
      </c>
      <c r="T1449" s="229"/>
      <c r="U1449" s="312" t="str">
        <f>'Look Up Values'!G604</f>
        <v>160214</v>
      </c>
      <c r="V1449" s="302" t="str">
        <f t="shared" si="82"/>
        <v>Yes</v>
      </c>
      <c r="W1449" s="311" t="str">
        <f t="shared" si="80"/>
        <v>160214</v>
      </c>
    </row>
    <row r="1450" spans="1:23" ht="33" customHeight="1">
      <c r="A1450"/>
      <c r="B1450"/>
      <c r="C1450"/>
      <c r="D1450"/>
      <c r="E1450"/>
      <c r="F1450"/>
      <c r="G1450"/>
      <c r="I1450"/>
      <c r="J1450"/>
      <c r="K1450"/>
      <c r="L1450"/>
      <c r="M1450"/>
      <c r="N1450"/>
      <c r="O1450"/>
      <c r="Q1450" s="306" t="str">
        <f>'Look Up Values'!G605</f>
        <v>160215</v>
      </c>
      <c r="R1450" s="302" t="str">
        <f t="shared" si="81"/>
        <v>Yes</v>
      </c>
      <c r="S1450" s="296" t="str">
        <f t="shared" si="79"/>
        <v>160215</v>
      </c>
      <c r="T1450" s="229"/>
      <c r="U1450" s="312" t="str">
        <f>'Look Up Values'!G605</f>
        <v>160215</v>
      </c>
      <c r="V1450" s="302" t="str">
        <f t="shared" si="82"/>
        <v>Yes</v>
      </c>
      <c r="W1450" s="311" t="str">
        <f t="shared" si="80"/>
        <v>160215</v>
      </c>
    </row>
    <row r="1451" spans="1:23" ht="33" customHeight="1">
      <c r="A1451"/>
      <c r="B1451"/>
      <c r="C1451"/>
      <c r="D1451"/>
      <c r="E1451"/>
      <c r="F1451"/>
      <c r="G1451"/>
      <c r="I1451"/>
      <c r="J1451"/>
      <c r="K1451"/>
      <c r="L1451"/>
      <c r="M1451"/>
      <c r="N1451"/>
      <c r="O1451"/>
      <c r="Q1451" s="306" t="str">
        <f>'Look Up Values'!G606</f>
        <v>160216</v>
      </c>
      <c r="R1451" s="302" t="str">
        <f t="shared" si="81"/>
        <v>Yes</v>
      </c>
      <c r="S1451" s="296" t="str">
        <f t="shared" si="79"/>
        <v>160216</v>
      </c>
      <c r="T1451" s="229"/>
      <c r="U1451" s="312" t="str">
        <f>'Look Up Values'!G606</f>
        <v>160216</v>
      </c>
      <c r="V1451" s="302" t="str">
        <f t="shared" si="82"/>
        <v>Yes</v>
      </c>
      <c r="W1451" s="311" t="str">
        <f t="shared" si="80"/>
        <v>160216</v>
      </c>
    </row>
    <row r="1452" spans="1:23" ht="33" customHeight="1">
      <c r="A1452"/>
      <c r="B1452"/>
      <c r="C1452"/>
      <c r="D1452"/>
      <c r="E1452"/>
      <c r="F1452"/>
      <c r="G1452"/>
      <c r="I1452"/>
      <c r="J1452"/>
      <c r="K1452"/>
      <c r="L1452"/>
      <c r="M1452"/>
      <c r="N1452"/>
      <c r="O1452"/>
      <c r="Q1452" s="306" t="str">
        <f>'Look Up Values'!G607</f>
        <v>160303</v>
      </c>
      <c r="R1452" s="302" t="str">
        <f t="shared" si="81"/>
        <v>Yes</v>
      </c>
      <c r="S1452" s="296" t="str">
        <f t="shared" si="79"/>
        <v>160303</v>
      </c>
      <c r="T1452" s="229"/>
      <c r="U1452" s="312" t="str">
        <f>'Look Up Values'!G607</f>
        <v>160303</v>
      </c>
      <c r="V1452" s="302" t="str">
        <f t="shared" si="82"/>
        <v>Yes</v>
      </c>
      <c r="W1452" s="311" t="str">
        <f t="shared" si="80"/>
        <v>160303</v>
      </c>
    </row>
    <row r="1453" spans="1:23" ht="33" customHeight="1">
      <c r="A1453"/>
      <c r="B1453"/>
      <c r="C1453"/>
      <c r="D1453"/>
      <c r="E1453"/>
      <c r="F1453"/>
      <c r="G1453"/>
      <c r="I1453"/>
      <c r="J1453"/>
      <c r="K1453"/>
      <c r="L1453"/>
      <c r="M1453"/>
      <c r="N1453"/>
      <c r="O1453"/>
      <c r="Q1453" s="306" t="str">
        <f>'Look Up Values'!G608</f>
        <v>160304</v>
      </c>
      <c r="R1453" s="302" t="str">
        <f t="shared" si="81"/>
        <v>Yes</v>
      </c>
      <c r="S1453" s="296" t="str">
        <f t="shared" si="79"/>
        <v>160304</v>
      </c>
      <c r="T1453" s="229"/>
      <c r="U1453" s="312" t="str">
        <f>'Look Up Values'!G608</f>
        <v>160304</v>
      </c>
      <c r="V1453" s="302" t="str">
        <f t="shared" si="82"/>
        <v>Yes</v>
      </c>
      <c r="W1453" s="311" t="str">
        <f t="shared" si="80"/>
        <v>160304</v>
      </c>
    </row>
    <row r="1454" spans="1:23" ht="33" customHeight="1">
      <c r="A1454"/>
      <c r="B1454"/>
      <c r="C1454"/>
      <c r="D1454"/>
      <c r="E1454"/>
      <c r="F1454"/>
      <c r="G1454"/>
      <c r="I1454"/>
      <c r="J1454"/>
      <c r="K1454"/>
      <c r="L1454"/>
      <c r="M1454"/>
      <c r="N1454"/>
      <c r="O1454"/>
      <c r="Q1454" s="306" t="str">
        <f>'Look Up Values'!G609</f>
        <v>160305</v>
      </c>
      <c r="R1454" s="302" t="str">
        <f t="shared" si="81"/>
        <v>Yes</v>
      </c>
      <c r="S1454" s="296" t="str">
        <f t="shared" si="79"/>
        <v>160305</v>
      </c>
      <c r="T1454" s="229"/>
      <c r="U1454" s="312" t="str">
        <f>'Look Up Values'!G609</f>
        <v>160305</v>
      </c>
      <c r="V1454" s="302" t="str">
        <f t="shared" si="82"/>
        <v>Yes</v>
      </c>
      <c r="W1454" s="311" t="str">
        <f t="shared" si="80"/>
        <v>160305</v>
      </c>
    </row>
    <row r="1455" spans="1:23" ht="33" customHeight="1">
      <c r="A1455"/>
      <c r="B1455"/>
      <c r="C1455"/>
      <c r="D1455"/>
      <c r="E1455"/>
      <c r="F1455"/>
      <c r="G1455"/>
      <c r="I1455"/>
      <c r="J1455"/>
      <c r="K1455"/>
      <c r="L1455"/>
      <c r="M1455"/>
      <c r="N1455"/>
      <c r="O1455"/>
      <c r="Q1455" s="306" t="str">
        <f>'Look Up Values'!G610</f>
        <v>160306</v>
      </c>
      <c r="R1455" s="302" t="str">
        <f t="shared" si="81"/>
        <v>Yes</v>
      </c>
      <c r="S1455" s="296" t="str">
        <f t="shared" si="79"/>
        <v>160306</v>
      </c>
      <c r="T1455" s="229"/>
      <c r="U1455" s="312" t="str">
        <f>'Look Up Values'!G610</f>
        <v>160306</v>
      </c>
      <c r="V1455" s="302" t="str">
        <f t="shared" si="82"/>
        <v>Yes</v>
      </c>
      <c r="W1455" s="311" t="str">
        <f t="shared" si="80"/>
        <v>160306</v>
      </c>
    </row>
    <row r="1456" spans="1:23" ht="33" customHeight="1">
      <c r="A1456"/>
      <c r="B1456"/>
      <c r="C1456"/>
      <c r="D1456"/>
      <c r="E1456"/>
      <c r="F1456"/>
      <c r="G1456"/>
      <c r="I1456"/>
      <c r="J1456"/>
      <c r="K1456"/>
      <c r="L1456"/>
      <c r="M1456"/>
      <c r="N1456"/>
      <c r="O1456"/>
      <c r="Q1456" s="306" t="str">
        <f>'Look Up Values'!G611</f>
        <v>160307</v>
      </c>
      <c r="R1456" s="302" t="str">
        <f t="shared" si="81"/>
        <v>Yes</v>
      </c>
      <c r="S1456" s="296" t="str">
        <f t="shared" si="79"/>
        <v>160307</v>
      </c>
      <c r="T1456" s="229"/>
      <c r="U1456" s="312" t="str">
        <f>'Look Up Values'!G611</f>
        <v>160307</v>
      </c>
      <c r="V1456" s="302" t="str">
        <f t="shared" si="82"/>
        <v>Yes</v>
      </c>
      <c r="W1456" s="311" t="str">
        <f t="shared" si="80"/>
        <v>160307</v>
      </c>
    </row>
    <row r="1457" spans="1:23" ht="33" customHeight="1">
      <c r="A1457"/>
      <c r="B1457"/>
      <c r="C1457"/>
      <c r="D1457"/>
      <c r="E1457"/>
      <c r="F1457"/>
      <c r="G1457"/>
      <c r="I1457"/>
      <c r="J1457"/>
      <c r="K1457"/>
      <c r="L1457"/>
      <c r="M1457"/>
      <c r="N1457"/>
      <c r="O1457"/>
      <c r="Q1457" s="306" t="str">
        <f>'Look Up Values'!G612</f>
        <v>160401</v>
      </c>
      <c r="R1457" s="302" t="str">
        <f t="shared" si="81"/>
        <v>Yes</v>
      </c>
      <c r="S1457" s="296" t="str">
        <f t="shared" si="79"/>
        <v>160401</v>
      </c>
      <c r="T1457" s="229"/>
      <c r="U1457" s="312" t="str">
        <f>'Look Up Values'!G612</f>
        <v>160401</v>
      </c>
      <c r="V1457" s="302" t="str">
        <f t="shared" si="82"/>
        <v>Yes</v>
      </c>
      <c r="W1457" s="311" t="str">
        <f t="shared" si="80"/>
        <v>160401</v>
      </c>
    </row>
    <row r="1458" spans="1:23" ht="33" customHeight="1">
      <c r="A1458"/>
      <c r="B1458"/>
      <c r="C1458"/>
      <c r="D1458"/>
      <c r="E1458"/>
      <c r="F1458"/>
      <c r="G1458"/>
      <c r="I1458"/>
      <c r="J1458"/>
      <c r="K1458"/>
      <c r="L1458"/>
      <c r="M1458"/>
      <c r="N1458"/>
      <c r="O1458"/>
      <c r="Q1458" s="306" t="str">
        <f>'Look Up Values'!G613</f>
        <v>160402</v>
      </c>
      <c r="R1458" s="302" t="str">
        <f t="shared" si="81"/>
        <v>Yes</v>
      </c>
      <c r="S1458" s="296" t="str">
        <f t="shared" si="79"/>
        <v>160402</v>
      </c>
      <c r="T1458" s="229"/>
      <c r="U1458" s="312" t="str">
        <f>'Look Up Values'!G613</f>
        <v>160402</v>
      </c>
      <c r="V1458" s="302" t="str">
        <f t="shared" si="82"/>
        <v>Yes</v>
      </c>
      <c r="W1458" s="311" t="str">
        <f t="shared" si="80"/>
        <v>160402</v>
      </c>
    </row>
    <row r="1459" spans="1:23" ht="33" customHeight="1">
      <c r="A1459"/>
      <c r="B1459"/>
      <c r="C1459"/>
      <c r="D1459"/>
      <c r="E1459"/>
      <c r="F1459"/>
      <c r="G1459"/>
      <c r="I1459"/>
      <c r="J1459"/>
      <c r="K1459"/>
      <c r="L1459"/>
      <c r="M1459"/>
      <c r="N1459"/>
      <c r="O1459"/>
      <c r="Q1459" s="306" t="str">
        <f>'Look Up Values'!G614</f>
        <v>160403</v>
      </c>
      <c r="R1459" s="302" t="str">
        <f t="shared" si="81"/>
        <v>Yes</v>
      </c>
      <c r="S1459" s="296" t="str">
        <f t="shared" si="79"/>
        <v>160403</v>
      </c>
      <c r="T1459" s="229"/>
      <c r="U1459" s="312" t="str">
        <f>'Look Up Values'!G614</f>
        <v>160403</v>
      </c>
      <c r="V1459" s="302" t="str">
        <f t="shared" si="82"/>
        <v>Yes</v>
      </c>
      <c r="W1459" s="311" t="str">
        <f t="shared" si="80"/>
        <v>160403</v>
      </c>
    </row>
    <row r="1460" spans="1:23" ht="33" customHeight="1">
      <c r="A1460"/>
      <c r="B1460"/>
      <c r="C1460"/>
      <c r="D1460"/>
      <c r="E1460"/>
      <c r="F1460"/>
      <c r="G1460"/>
      <c r="I1460"/>
      <c r="J1460"/>
      <c r="K1460"/>
      <c r="L1460"/>
      <c r="M1460"/>
      <c r="N1460"/>
      <c r="O1460"/>
      <c r="Q1460" s="306" t="str">
        <f>'Look Up Values'!G615</f>
        <v>160504</v>
      </c>
      <c r="R1460" s="302" t="str">
        <f t="shared" si="81"/>
        <v>Yes</v>
      </c>
      <c r="S1460" s="296" t="str">
        <f t="shared" si="79"/>
        <v>160504</v>
      </c>
      <c r="T1460" s="229"/>
      <c r="U1460" s="312" t="str">
        <f>'Look Up Values'!G615</f>
        <v>160504</v>
      </c>
      <c r="V1460" s="302" t="str">
        <f t="shared" si="82"/>
        <v>Yes</v>
      </c>
      <c r="W1460" s="311" t="str">
        <f t="shared" si="80"/>
        <v>160504</v>
      </c>
    </row>
    <row r="1461" spans="1:23" ht="33" customHeight="1">
      <c r="A1461"/>
      <c r="B1461"/>
      <c r="C1461"/>
      <c r="D1461"/>
      <c r="E1461"/>
      <c r="F1461"/>
      <c r="G1461"/>
      <c r="I1461"/>
      <c r="J1461"/>
      <c r="K1461"/>
      <c r="L1461"/>
      <c r="M1461"/>
      <c r="N1461"/>
      <c r="O1461"/>
      <c r="Q1461" s="306" t="str">
        <f>'Look Up Values'!G616</f>
        <v>160505</v>
      </c>
      <c r="R1461" s="302" t="str">
        <f t="shared" si="81"/>
        <v>Yes</v>
      </c>
      <c r="S1461" s="296" t="str">
        <f t="shared" si="79"/>
        <v>160505</v>
      </c>
      <c r="T1461" s="229"/>
      <c r="U1461" s="312" t="str">
        <f>'Look Up Values'!G616</f>
        <v>160505</v>
      </c>
      <c r="V1461" s="302" t="str">
        <f t="shared" si="82"/>
        <v>Yes</v>
      </c>
      <c r="W1461" s="311" t="str">
        <f t="shared" si="80"/>
        <v>160505</v>
      </c>
    </row>
    <row r="1462" spans="1:23" ht="33" customHeight="1">
      <c r="A1462"/>
      <c r="B1462"/>
      <c r="C1462"/>
      <c r="D1462"/>
      <c r="E1462"/>
      <c r="F1462"/>
      <c r="G1462"/>
      <c r="I1462"/>
      <c r="J1462"/>
      <c r="K1462"/>
      <c r="L1462"/>
      <c r="M1462"/>
      <c r="N1462"/>
      <c r="O1462"/>
      <c r="Q1462" s="306" t="str">
        <f>'Look Up Values'!G617</f>
        <v>160506</v>
      </c>
      <c r="R1462" s="302" t="str">
        <f t="shared" si="81"/>
        <v>Yes</v>
      </c>
      <c r="S1462" s="296" t="str">
        <f t="shared" si="79"/>
        <v>160506</v>
      </c>
      <c r="T1462" s="229"/>
      <c r="U1462" s="312" t="str">
        <f>'Look Up Values'!G617</f>
        <v>160506</v>
      </c>
      <c r="V1462" s="302" t="str">
        <f t="shared" si="82"/>
        <v>Yes</v>
      </c>
      <c r="W1462" s="311" t="str">
        <f t="shared" si="80"/>
        <v>160506</v>
      </c>
    </row>
    <row r="1463" spans="1:23" ht="33" customHeight="1">
      <c r="A1463"/>
      <c r="B1463"/>
      <c r="C1463"/>
      <c r="D1463"/>
      <c r="E1463"/>
      <c r="F1463"/>
      <c r="G1463"/>
      <c r="I1463"/>
      <c r="J1463"/>
      <c r="K1463"/>
      <c r="L1463"/>
      <c r="M1463"/>
      <c r="N1463"/>
      <c r="O1463"/>
      <c r="Q1463" s="306" t="str">
        <f>'Look Up Values'!G618</f>
        <v>160507</v>
      </c>
      <c r="R1463" s="302" t="str">
        <f t="shared" si="81"/>
        <v>Yes</v>
      </c>
      <c r="S1463" s="296" t="str">
        <f t="shared" si="79"/>
        <v>160507</v>
      </c>
      <c r="T1463" s="229"/>
      <c r="U1463" s="312" t="str">
        <f>'Look Up Values'!G618</f>
        <v>160507</v>
      </c>
      <c r="V1463" s="302" t="str">
        <f t="shared" si="82"/>
        <v>Yes</v>
      </c>
      <c r="W1463" s="311" t="str">
        <f t="shared" si="80"/>
        <v>160507</v>
      </c>
    </row>
    <row r="1464" spans="1:23" ht="33" customHeight="1">
      <c r="A1464"/>
      <c r="B1464"/>
      <c r="C1464"/>
      <c r="D1464"/>
      <c r="E1464"/>
      <c r="F1464"/>
      <c r="G1464"/>
      <c r="I1464"/>
      <c r="J1464"/>
      <c r="K1464"/>
      <c r="L1464"/>
      <c r="M1464"/>
      <c r="N1464"/>
      <c r="O1464"/>
      <c r="Q1464" s="306" t="str">
        <f>'Look Up Values'!G619</f>
        <v>160508</v>
      </c>
      <c r="R1464" s="302" t="str">
        <f t="shared" si="81"/>
        <v>Yes</v>
      </c>
      <c r="S1464" s="296" t="str">
        <f t="shared" si="79"/>
        <v>160508</v>
      </c>
      <c r="T1464" s="229"/>
      <c r="U1464" s="312" t="str">
        <f>'Look Up Values'!G619</f>
        <v>160508</v>
      </c>
      <c r="V1464" s="302" t="str">
        <f t="shared" si="82"/>
        <v>Yes</v>
      </c>
      <c r="W1464" s="311" t="str">
        <f t="shared" si="80"/>
        <v>160508</v>
      </c>
    </row>
    <row r="1465" spans="1:23" ht="33" customHeight="1">
      <c r="A1465"/>
      <c r="B1465"/>
      <c r="C1465"/>
      <c r="D1465"/>
      <c r="E1465"/>
      <c r="F1465"/>
      <c r="G1465"/>
      <c r="I1465"/>
      <c r="J1465"/>
      <c r="K1465"/>
      <c r="L1465"/>
      <c r="M1465"/>
      <c r="N1465"/>
      <c r="O1465"/>
      <c r="Q1465" s="306" t="str">
        <f>'Look Up Values'!G620</f>
        <v>160509</v>
      </c>
      <c r="R1465" s="302" t="str">
        <f t="shared" si="81"/>
        <v>Yes</v>
      </c>
      <c r="S1465" s="296" t="str">
        <f t="shared" si="79"/>
        <v>160509</v>
      </c>
      <c r="T1465" s="229"/>
      <c r="U1465" s="312" t="str">
        <f>'Look Up Values'!G620</f>
        <v>160509</v>
      </c>
      <c r="V1465" s="302" t="str">
        <f t="shared" si="82"/>
        <v>Yes</v>
      </c>
      <c r="W1465" s="311" t="str">
        <f t="shared" si="80"/>
        <v>160509</v>
      </c>
    </row>
    <row r="1466" spans="1:23" ht="33" customHeight="1">
      <c r="A1466"/>
      <c r="B1466"/>
      <c r="C1466"/>
      <c r="D1466"/>
      <c r="E1466"/>
      <c r="F1466"/>
      <c r="G1466"/>
      <c r="I1466"/>
      <c r="J1466"/>
      <c r="K1466"/>
      <c r="L1466"/>
      <c r="M1466"/>
      <c r="N1466"/>
      <c r="O1466"/>
      <c r="Q1466" s="306" t="str">
        <f>'Look Up Values'!G621</f>
        <v>160601</v>
      </c>
      <c r="R1466" s="302" t="str">
        <f t="shared" si="81"/>
        <v>Yes</v>
      </c>
      <c r="S1466" s="296" t="str">
        <f t="shared" si="79"/>
        <v>160601</v>
      </c>
      <c r="T1466" s="229"/>
      <c r="U1466" s="312" t="str">
        <f>'Look Up Values'!G621</f>
        <v>160601</v>
      </c>
      <c r="V1466" s="302" t="str">
        <f t="shared" si="82"/>
        <v>Yes</v>
      </c>
      <c r="W1466" s="311" t="str">
        <f t="shared" si="80"/>
        <v>160601</v>
      </c>
    </row>
    <row r="1467" spans="1:23" ht="33" customHeight="1">
      <c r="A1467"/>
      <c r="B1467"/>
      <c r="C1467"/>
      <c r="D1467"/>
      <c r="E1467"/>
      <c r="F1467"/>
      <c r="G1467"/>
      <c r="I1467"/>
      <c r="J1467"/>
      <c r="K1467"/>
      <c r="L1467"/>
      <c r="M1467"/>
      <c r="N1467"/>
      <c r="O1467"/>
      <c r="Q1467" s="306" t="str">
        <f>'Look Up Values'!G622</f>
        <v>160602</v>
      </c>
      <c r="R1467" s="302" t="str">
        <f t="shared" si="81"/>
        <v>Yes</v>
      </c>
      <c r="S1467" s="296" t="str">
        <f t="shared" si="79"/>
        <v>160602</v>
      </c>
      <c r="T1467" s="229"/>
      <c r="U1467" s="312" t="str">
        <f>'Look Up Values'!G622</f>
        <v>160602</v>
      </c>
      <c r="V1467" s="302" t="str">
        <f t="shared" si="82"/>
        <v>Yes</v>
      </c>
      <c r="W1467" s="311" t="str">
        <f t="shared" si="80"/>
        <v>160602</v>
      </c>
    </row>
    <row r="1468" spans="1:23" ht="33" customHeight="1">
      <c r="A1468"/>
      <c r="B1468"/>
      <c r="C1468"/>
      <c r="D1468"/>
      <c r="E1468"/>
      <c r="F1468"/>
      <c r="G1468"/>
      <c r="I1468"/>
      <c r="J1468"/>
      <c r="K1468"/>
      <c r="L1468"/>
      <c r="M1468"/>
      <c r="N1468"/>
      <c r="O1468"/>
      <c r="Q1468" s="306" t="str">
        <f>'Look Up Values'!G623</f>
        <v>160603</v>
      </c>
      <c r="R1468" s="302" t="str">
        <f t="shared" si="81"/>
        <v>Yes</v>
      </c>
      <c r="S1468" s="296" t="str">
        <f t="shared" si="79"/>
        <v>160603</v>
      </c>
      <c r="T1468" s="229"/>
      <c r="U1468" s="312" t="str">
        <f>'Look Up Values'!G623</f>
        <v>160603</v>
      </c>
      <c r="V1468" s="302" t="str">
        <f t="shared" si="82"/>
        <v>Yes</v>
      </c>
      <c r="W1468" s="311" t="str">
        <f t="shared" si="80"/>
        <v>160603</v>
      </c>
    </row>
    <row r="1469" spans="1:23" ht="33" customHeight="1">
      <c r="A1469"/>
      <c r="B1469"/>
      <c r="C1469"/>
      <c r="D1469"/>
      <c r="E1469"/>
      <c r="F1469"/>
      <c r="G1469"/>
      <c r="I1469"/>
      <c r="J1469"/>
      <c r="K1469"/>
      <c r="L1469"/>
      <c r="M1469"/>
      <c r="N1469"/>
      <c r="O1469"/>
      <c r="Q1469" s="306" t="str">
        <f>'Look Up Values'!G624</f>
        <v>160604</v>
      </c>
      <c r="R1469" s="302" t="str">
        <f t="shared" si="81"/>
        <v>Yes</v>
      </c>
      <c r="S1469" s="296" t="str">
        <f t="shared" si="79"/>
        <v>160604</v>
      </c>
      <c r="T1469" s="229"/>
      <c r="U1469" s="312" t="str">
        <f>'Look Up Values'!G624</f>
        <v>160604</v>
      </c>
      <c r="V1469" s="302" t="str">
        <f t="shared" si="82"/>
        <v>Yes</v>
      </c>
      <c r="W1469" s="311" t="str">
        <f t="shared" si="80"/>
        <v>160604</v>
      </c>
    </row>
    <row r="1470" spans="1:23" ht="33" customHeight="1">
      <c r="A1470"/>
      <c r="B1470"/>
      <c r="C1470"/>
      <c r="D1470"/>
      <c r="E1470"/>
      <c r="F1470"/>
      <c r="G1470"/>
      <c r="I1470"/>
      <c r="J1470"/>
      <c r="K1470"/>
      <c r="L1470"/>
      <c r="M1470"/>
      <c r="N1470"/>
      <c r="O1470"/>
      <c r="Q1470" s="306" t="str">
        <f>'Look Up Values'!G625</f>
        <v>160605</v>
      </c>
      <c r="R1470" s="302" t="str">
        <f t="shared" si="81"/>
        <v>Yes</v>
      </c>
      <c r="S1470" s="296" t="str">
        <f t="shared" si="79"/>
        <v>160605</v>
      </c>
      <c r="T1470" s="229"/>
      <c r="U1470" s="312" t="str">
        <f>'Look Up Values'!G625</f>
        <v>160605</v>
      </c>
      <c r="V1470" s="302" t="str">
        <f t="shared" si="82"/>
        <v>Yes</v>
      </c>
      <c r="W1470" s="311" t="str">
        <f t="shared" si="80"/>
        <v>160605</v>
      </c>
    </row>
    <row r="1471" spans="1:23" ht="33" customHeight="1">
      <c r="A1471"/>
      <c r="B1471"/>
      <c r="C1471"/>
      <c r="D1471"/>
      <c r="E1471"/>
      <c r="F1471"/>
      <c r="G1471"/>
      <c r="I1471"/>
      <c r="J1471"/>
      <c r="K1471"/>
      <c r="L1471"/>
      <c r="M1471"/>
      <c r="N1471"/>
      <c r="O1471"/>
      <c r="Q1471" s="306" t="str">
        <f>'Look Up Values'!G626</f>
        <v>160606</v>
      </c>
      <c r="R1471" s="302" t="str">
        <f t="shared" si="81"/>
        <v>Yes</v>
      </c>
      <c r="S1471" s="296" t="str">
        <f t="shared" si="79"/>
        <v>160606</v>
      </c>
      <c r="T1471" s="229"/>
      <c r="U1471" s="312" t="str">
        <f>'Look Up Values'!G626</f>
        <v>160606</v>
      </c>
      <c r="V1471" s="302" t="str">
        <f t="shared" si="82"/>
        <v>Yes</v>
      </c>
      <c r="W1471" s="311" t="str">
        <f t="shared" si="80"/>
        <v>160606</v>
      </c>
    </row>
    <row r="1472" spans="1:23" ht="33" customHeight="1">
      <c r="A1472"/>
      <c r="B1472"/>
      <c r="C1472"/>
      <c r="D1472"/>
      <c r="E1472"/>
      <c r="F1472"/>
      <c r="G1472"/>
      <c r="I1472"/>
      <c r="J1472"/>
      <c r="K1472"/>
      <c r="L1472"/>
      <c r="M1472"/>
      <c r="N1472"/>
      <c r="O1472"/>
      <c r="Q1472" s="306" t="str">
        <f>'Look Up Values'!G627</f>
        <v>160708</v>
      </c>
      <c r="R1472" s="302" t="str">
        <f t="shared" si="81"/>
        <v>Yes</v>
      </c>
      <c r="S1472" s="296" t="str">
        <f t="shared" si="79"/>
        <v>160708</v>
      </c>
      <c r="T1472" s="229"/>
      <c r="U1472" s="312" t="str">
        <f>'Look Up Values'!G627</f>
        <v>160708</v>
      </c>
      <c r="V1472" s="302" t="str">
        <f t="shared" si="82"/>
        <v>Yes</v>
      </c>
      <c r="W1472" s="311" t="str">
        <f t="shared" si="80"/>
        <v>160708</v>
      </c>
    </row>
    <row r="1473" spans="1:23" ht="33" customHeight="1">
      <c r="A1473"/>
      <c r="B1473"/>
      <c r="C1473"/>
      <c r="D1473"/>
      <c r="E1473"/>
      <c r="F1473"/>
      <c r="G1473"/>
      <c r="I1473"/>
      <c r="J1473"/>
      <c r="K1473"/>
      <c r="L1473"/>
      <c r="M1473"/>
      <c r="N1473"/>
      <c r="O1473"/>
      <c r="Q1473" s="306" t="str">
        <f>'Look Up Values'!G628</f>
        <v>160709</v>
      </c>
      <c r="R1473" s="302" t="str">
        <f t="shared" si="81"/>
        <v>Yes</v>
      </c>
      <c r="S1473" s="296" t="str">
        <f t="shared" si="79"/>
        <v>160709</v>
      </c>
      <c r="T1473" s="229"/>
      <c r="U1473" s="312" t="str">
        <f>'Look Up Values'!G628</f>
        <v>160709</v>
      </c>
      <c r="V1473" s="302" t="str">
        <f t="shared" si="82"/>
        <v>Yes</v>
      </c>
      <c r="W1473" s="311" t="str">
        <f t="shared" si="80"/>
        <v>160709</v>
      </c>
    </row>
    <row r="1474" spans="1:23" ht="33" customHeight="1">
      <c r="A1474"/>
      <c r="B1474"/>
      <c r="C1474"/>
      <c r="D1474"/>
      <c r="E1474"/>
      <c r="F1474"/>
      <c r="G1474"/>
      <c r="I1474"/>
      <c r="J1474"/>
      <c r="K1474"/>
      <c r="L1474"/>
      <c r="M1474"/>
      <c r="N1474"/>
      <c r="O1474"/>
      <c r="Q1474" s="306" t="str">
        <f>'Look Up Values'!G629</f>
        <v>160799</v>
      </c>
      <c r="R1474" s="302" t="str">
        <f t="shared" si="81"/>
        <v>Yes</v>
      </c>
      <c r="S1474" s="296" t="str">
        <f t="shared" si="79"/>
        <v>160799</v>
      </c>
      <c r="T1474" s="229"/>
      <c r="U1474" s="312" t="str">
        <f>'Look Up Values'!G629</f>
        <v>160799</v>
      </c>
      <c r="V1474" s="302" t="str">
        <f t="shared" si="82"/>
        <v>Yes</v>
      </c>
      <c r="W1474" s="311" t="str">
        <f t="shared" si="80"/>
        <v>160799</v>
      </c>
    </row>
    <row r="1475" spans="1:23" ht="33" customHeight="1">
      <c r="A1475"/>
      <c r="B1475"/>
      <c r="C1475"/>
      <c r="D1475"/>
      <c r="E1475"/>
      <c r="F1475"/>
      <c r="G1475"/>
      <c r="I1475"/>
      <c r="J1475"/>
      <c r="K1475"/>
      <c r="L1475"/>
      <c r="M1475"/>
      <c r="N1475"/>
      <c r="O1475"/>
      <c r="Q1475" s="306" t="str">
        <f>'Look Up Values'!G630</f>
        <v>160801</v>
      </c>
      <c r="R1475" s="302" t="str">
        <f t="shared" si="81"/>
        <v>Yes</v>
      </c>
      <c r="S1475" s="296" t="str">
        <f t="shared" si="79"/>
        <v>160801</v>
      </c>
      <c r="T1475" s="229"/>
      <c r="U1475" s="312" t="str">
        <f>'Look Up Values'!G630</f>
        <v>160801</v>
      </c>
      <c r="V1475" s="302" t="str">
        <f t="shared" si="82"/>
        <v>Yes</v>
      </c>
      <c r="W1475" s="311" t="str">
        <f t="shared" si="80"/>
        <v>160801</v>
      </c>
    </row>
    <row r="1476" spans="1:23" ht="33" customHeight="1">
      <c r="A1476"/>
      <c r="B1476"/>
      <c r="C1476"/>
      <c r="D1476"/>
      <c r="E1476"/>
      <c r="F1476"/>
      <c r="G1476"/>
      <c r="I1476"/>
      <c r="J1476"/>
      <c r="K1476"/>
      <c r="L1476"/>
      <c r="M1476"/>
      <c r="N1476"/>
      <c r="O1476"/>
      <c r="Q1476" s="306" t="str">
        <f>'Look Up Values'!G631</f>
        <v>160802</v>
      </c>
      <c r="R1476" s="302" t="str">
        <f t="shared" si="81"/>
        <v>Yes</v>
      </c>
      <c r="S1476" s="296" t="str">
        <f t="shared" si="79"/>
        <v>160802</v>
      </c>
      <c r="T1476" s="229"/>
      <c r="U1476" s="312" t="str">
        <f>'Look Up Values'!G631</f>
        <v>160802</v>
      </c>
      <c r="V1476" s="302" t="str">
        <f t="shared" si="82"/>
        <v>Yes</v>
      </c>
      <c r="W1476" s="311" t="str">
        <f t="shared" si="80"/>
        <v>160802</v>
      </c>
    </row>
    <row r="1477" spans="1:23" ht="33" customHeight="1">
      <c r="A1477"/>
      <c r="B1477"/>
      <c r="C1477"/>
      <c r="D1477"/>
      <c r="E1477"/>
      <c r="F1477"/>
      <c r="G1477"/>
      <c r="I1477"/>
      <c r="J1477"/>
      <c r="K1477"/>
      <c r="L1477"/>
      <c r="M1477"/>
      <c r="N1477"/>
      <c r="O1477"/>
      <c r="Q1477" s="306" t="str">
        <f>'Look Up Values'!G632</f>
        <v>160803</v>
      </c>
      <c r="R1477" s="302" t="str">
        <f t="shared" si="81"/>
        <v>Yes</v>
      </c>
      <c r="S1477" s="296" t="str">
        <f t="shared" si="79"/>
        <v>160803</v>
      </c>
      <c r="T1477" s="229"/>
      <c r="U1477" s="312" t="str">
        <f>'Look Up Values'!G632</f>
        <v>160803</v>
      </c>
      <c r="V1477" s="302" t="str">
        <f t="shared" si="82"/>
        <v>Yes</v>
      </c>
      <c r="W1477" s="311" t="str">
        <f t="shared" si="80"/>
        <v>160803</v>
      </c>
    </row>
    <row r="1478" spans="1:23" ht="33" customHeight="1">
      <c r="A1478"/>
      <c r="B1478"/>
      <c r="C1478"/>
      <c r="D1478"/>
      <c r="E1478"/>
      <c r="F1478"/>
      <c r="G1478"/>
      <c r="I1478"/>
      <c r="J1478"/>
      <c r="K1478"/>
      <c r="L1478"/>
      <c r="M1478"/>
      <c r="N1478"/>
      <c r="O1478"/>
      <c r="Q1478" s="306" t="str">
        <f>'Look Up Values'!G633</f>
        <v>160804</v>
      </c>
      <c r="R1478" s="302" t="str">
        <f t="shared" si="81"/>
        <v>Yes</v>
      </c>
      <c r="S1478" s="296" t="str">
        <f t="shared" ref="S1478:S1541" si="83">IF(R1478="Yes",Q1478,"")</f>
        <v>160804</v>
      </c>
      <c r="T1478" s="229"/>
      <c r="U1478" s="312" t="str">
        <f>'Look Up Values'!G633</f>
        <v>160804</v>
      </c>
      <c r="V1478" s="302" t="str">
        <f t="shared" si="82"/>
        <v>Yes</v>
      </c>
      <c r="W1478" s="311" t="str">
        <f t="shared" ref="W1478:W1541" si="84">IF(V1478="Yes",U1478,"")</f>
        <v>160804</v>
      </c>
    </row>
    <row r="1479" spans="1:23" ht="33" customHeight="1">
      <c r="A1479"/>
      <c r="B1479"/>
      <c r="C1479"/>
      <c r="D1479"/>
      <c r="E1479"/>
      <c r="F1479"/>
      <c r="G1479"/>
      <c r="I1479"/>
      <c r="J1479"/>
      <c r="K1479"/>
      <c r="L1479"/>
      <c r="M1479"/>
      <c r="N1479"/>
      <c r="O1479"/>
      <c r="Q1479" s="306" t="str">
        <f>'Look Up Values'!G634</f>
        <v>160805</v>
      </c>
      <c r="R1479" s="302" t="str">
        <f t="shared" si="81"/>
        <v>Yes</v>
      </c>
      <c r="S1479" s="296" t="str">
        <f t="shared" si="83"/>
        <v>160805</v>
      </c>
      <c r="T1479" s="229"/>
      <c r="U1479" s="312" t="str">
        <f>'Look Up Values'!G634</f>
        <v>160805</v>
      </c>
      <c r="V1479" s="302" t="str">
        <f t="shared" si="82"/>
        <v>Yes</v>
      </c>
      <c r="W1479" s="311" t="str">
        <f t="shared" si="84"/>
        <v>160805</v>
      </c>
    </row>
    <row r="1480" spans="1:23" ht="33" customHeight="1">
      <c r="A1480"/>
      <c r="B1480"/>
      <c r="C1480"/>
      <c r="D1480"/>
      <c r="E1480"/>
      <c r="F1480"/>
      <c r="G1480"/>
      <c r="I1480"/>
      <c r="J1480"/>
      <c r="K1480"/>
      <c r="L1480"/>
      <c r="M1480"/>
      <c r="N1480"/>
      <c r="O1480"/>
      <c r="Q1480" s="306" t="str">
        <f>'Look Up Values'!G635</f>
        <v>160806</v>
      </c>
      <c r="R1480" s="302" t="str">
        <f t="shared" si="81"/>
        <v>Yes</v>
      </c>
      <c r="S1480" s="296" t="str">
        <f t="shared" si="83"/>
        <v>160806</v>
      </c>
      <c r="T1480" s="229"/>
      <c r="U1480" s="312" t="str">
        <f>'Look Up Values'!G635</f>
        <v>160806</v>
      </c>
      <c r="V1480" s="302" t="str">
        <f t="shared" si="82"/>
        <v>Yes</v>
      </c>
      <c r="W1480" s="311" t="str">
        <f t="shared" si="84"/>
        <v>160806</v>
      </c>
    </row>
    <row r="1481" spans="1:23" ht="33" customHeight="1">
      <c r="A1481"/>
      <c r="B1481"/>
      <c r="C1481"/>
      <c r="D1481"/>
      <c r="E1481"/>
      <c r="F1481"/>
      <c r="G1481"/>
      <c r="I1481"/>
      <c r="J1481"/>
      <c r="K1481"/>
      <c r="L1481"/>
      <c r="M1481"/>
      <c r="N1481"/>
      <c r="O1481"/>
      <c r="Q1481" s="306" t="str">
        <f>'Look Up Values'!G636</f>
        <v>160807</v>
      </c>
      <c r="R1481" s="302" t="str">
        <f t="shared" si="81"/>
        <v>Yes</v>
      </c>
      <c r="S1481" s="296" t="str">
        <f t="shared" si="83"/>
        <v>160807</v>
      </c>
      <c r="T1481" s="229"/>
      <c r="U1481" s="312" t="str">
        <f>'Look Up Values'!G636</f>
        <v>160807</v>
      </c>
      <c r="V1481" s="302" t="str">
        <f t="shared" si="82"/>
        <v>Yes</v>
      </c>
      <c r="W1481" s="311" t="str">
        <f t="shared" si="84"/>
        <v>160807</v>
      </c>
    </row>
    <row r="1482" spans="1:23" ht="33" customHeight="1">
      <c r="A1482"/>
      <c r="B1482"/>
      <c r="C1482"/>
      <c r="D1482"/>
      <c r="E1482"/>
      <c r="F1482"/>
      <c r="G1482"/>
      <c r="I1482"/>
      <c r="J1482"/>
      <c r="K1482"/>
      <c r="L1482"/>
      <c r="M1482"/>
      <c r="N1482"/>
      <c r="O1482"/>
      <c r="Q1482" s="306" t="str">
        <f>'Look Up Values'!G637</f>
        <v>160901</v>
      </c>
      <c r="R1482" s="302" t="str">
        <f t="shared" si="81"/>
        <v>Yes</v>
      </c>
      <c r="S1482" s="296" t="str">
        <f t="shared" si="83"/>
        <v>160901</v>
      </c>
      <c r="T1482" s="229"/>
      <c r="U1482" s="312" t="str">
        <f>'Look Up Values'!G637</f>
        <v>160901</v>
      </c>
      <c r="V1482" s="302" t="str">
        <f t="shared" si="82"/>
        <v>Yes</v>
      </c>
      <c r="W1482" s="311" t="str">
        <f t="shared" si="84"/>
        <v>160901</v>
      </c>
    </row>
    <row r="1483" spans="1:23" ht="33" customHeight="1">
      <c r="A1483"/>
      <c r="B1483"/>
      <c r="C1483"/>
      <c r="D1483"/>
      <c r="E1483"/>
      <c r="F1483"/>
      <c r="G1483"/>
      <c r="I1483"/>
      <c r="J1483"/>
      <c r="K1483"/>
      <c r="L1483"/>
      <c r="M1483"/>
      <c r="N1483"/>
      <c r="O1483"/>
      <c r="Q1483" s="306" t="str">
        <f>'Look Up Values'!G638</f>
        <v>160902</v>
      </c>
      <c r="R1483" s="302" t="str">
        <f t="shared" si="81"/>
        <v>Yes</v>
      </c>
      <c r="S1483" s="296" t="str">
        <f t="shared" si="83"/>
        <v>160902</v>
      </c>
      <c r="T1483" s="229"/>
      <c r="U1483" s="312" t="str">
        <f>'Look Up Values'!G638</f>
        <v>160902</v>
      </c>
      <c r="V1483" s="302" t="str">
        <f t="shared" si="82"/>
        <v>Yes</v>
      </c>
      <c r="W1483" s="311" t="str">
        <f t="shared" si="84"/>
        <v>160902</v>
      </c>
    </row>
    <row r="1484" spans="1:23" ht="33" customHeight="1">
      <c r="A1484"/>
      <c r="B1484"/>
      <c r="C1484"/>
      <c r="D1484"/>
      <c r="E1484"/>
      <c r="F1484"/>
      <c r="G1484"/>
      <c r="I1484"/>
      <c r="J1484"/>
      <c r="K1484"/>
      <c r="L1484"/>
      <c r="M1484"/>
      <c r="N1484"/>
      <c r="O1484"/>
      <c r="Q1484" s="306" t="str">
        <f>'Look Up Values'!G639</f>
        <v>160903</v>
      </c>
      <c r="R1484" s="302" t="str">
        <f t="shared" si="81"/>
        <v>Yes</v>
      </c>
      <c r="S1484" s="296" t="str">
        <f t="shared" si="83"/>
        <v>160903</v>
      </c>
      <c r="T1484" s="229"/>
      <c r="U1484" s="312" t="str">
        <f>'Look Up Values'!G639</f>
        <v>160903</v>
      </c>
      <c r="V1484" s="302" t="str">
        <f t="shared" si="82"/>
        <v>Yes</v>
      </c>
      <c r="W1484" s="311" t="str">
        <f t="shared" si="84"/>
        <v>160903</v>
      </c>
    </row>
    <row r="1485" spans="1:23" ht="33" customHeight="1">
      <c r="A1485"/>
      <c r="B1485"/>
      <c r="C1485"/>
      <c r="D1485"/>
      <c r="E1485"/>
      <c r="F1485"/>
      <c r="G1485"/>
      <c r="I1485"/>
      <c r="J1485"/>
      <c r="K1485"/>
      <c r="L1485"/>
      <c r="M1485"/>
      <c r="N1485"/>
      <c r="O1485"/>
      <c r="Q1485" s="306" t="str">
        <f>'Look Up Values'!G640</f>
        <v>160904</v>
      </c>
      <c r="R1485" s="302" t="str">
        <f t="shared" si="81"/>
        <v>Yes</v>
      </c>
      <c r="S1485" s="296" t="str">
        <f t="shared" si="83"/>
        <v>160904</v>
      </c>
      <c r="T1485" s="229"/>
      <c r="U1485" s="312" t="str">
        <f>'Look Up Values'!G640</f>
        <v>160904</v>
      </c>
      <c r="V1485" s="302" t="str">
        <f t="shared" si="82"/>
        <v>Yes</v>
      </c>
      <c r="W1485" s="311" t="str">
        <f t="shared" si="84"/>
        <v>160904</v>
      </c>
    </row>
    <row r="1486" spans="1:23" ht="33" customHeight="1">
      <c r="A1486"/>
      <c r="B1486"/>
      <c r="C1486"/>
      <c r="D1486"/>
      <c r="E1486"/>
      <c r="F1486"/>
      <c r="G1486"/>
      <c r="I1486"/>
      <c r="J1486"/>
      <c r="K1486"/>
      <c r="L1486"/>
      <c r="M1486"/>
      <c r="N1486"/>
      <c r="O1486"/>
      <c r="Q1486" s="306" t="str">
        <f>'Look Up Values'!G641</f>
        <v>161001</v>
      </c>
      <c r="R1486" s="302" t="str">
        <f t="shared" si="81"/>
        <v>Yes</v>
      </c>
      <c r="S1486" s="296" t="str">
        <f t="shared" si="83"/>
        <v>161001</v>
      </c>
      <c r="T1486" s="229"/>
      <c r="U1486" s="312" t="str">
        <f>'Look Up Values'!G641</f>
        <v>161001</v>
      </c>
      <c r="V1486" s="302" t="str">
        <f t="shared" si="82"/>
        <v>Yes</v>
      </c>
      <c r="W1486" s="311" t="str">
        <f t="shared" si="84"/>
        <v>161001</v>
      </c>
    </row>
    <row r="1487" spans="1:23" ht="33" customHeight="1">
      <c r="A1487"/>
      <c r="B1487"/>
      <c r="C1487"/>
      <c r="D1487"/>
      <c r="E1487"/>
      <c r="F1487"/>
      <c r="G1487"/>
      <c r="I1487"/>
      <c r="J1487"/>
      <c r="K1487"/>
      <c r="L1487"/>
      <c r="M1487"/>
      <c r="N1487"/>
      <c r="O1487"/>
      <c r="Q1487" s="306" t="str">
        <f>'Look Up Values'!G642</f>
        <v>161002</v>
      </c>
      <c r="R1487" s="302" t="str">
        <f t="shared" si="81"/>
        <v>Yes</v>
      </c>
      <c r="S1487" s="296" t="str">
        <f t="shared" si="83"/>
        <v>161002</v>
      </c>
      <c r="T1487" s="229"/>
      <c r="U1487" s="312" t="str">
        <f>'Look Up Values'!G642</f>
        <v>161002</v>
      </c>
      <c r="V1487" s="302" t="str">
        <f t="shared" si="82"/>
        <v>Yes</v>
      </c>
      <c r="W1487" s="311" t="str">
        <f t="shared" si="84"/>
        <v>161002</v>
      </c>
    </row>
    <row r="1488" spans="1:23" ht="33" customHeight="1">
      <c r="A1488"/>
      <c r="B1488"/>
      <c r="C1488"/>
      <c r="D1488"/>
      <c r="E1488"/>
      <c r="F1488"/>
      <c r="G1488"/>
      <c r="I1488"/>
      <c r="J1488"/>
      <c r="K1488"/>
      <c r="L1488"/>
      <c r="M1488"/>
      <c r="N1488"/>
      <c r="O1488"/>
      <c r="Q1488" s="306" t="str">
        <f>'Look Up Values'!G643</f>
        <v>161003</v>
      </c>
      <c r="R1488" s="302" t="str">
        <f t="shared" ref="R1488:R1551" si="85">IFERROR(INDEX($R$5:$R$846,MATCH(U646,$U$5:$U$846,0)),"")</f>
        <v>Yes</v>
      </c>
      <c r="S1488" s="296" t="str">
        <f t="shared" si="83"/>
        <v>161003</v>
      </c>
      <c r="T1488" s="229"/>
      <c r="U1488" s="312" t="str">
        <f>'Look Up Values'!G643</f>
        <v>161003</v>
      </c>
      <c r="V1488" s="302" t="str">
        <f t="shared" ref="V1488:V1551" si="86">IFERROR(INDEX($V$5:$V$846,MATCH(W646,$W$5:$W$846,0)),"")</f>
        <v>Yes</v>
      </c>
      <c r="W1488" s="311" t="str">
        <f t="shared" si="84"/>
        <v>161003</v>
      </c>
    </row>
    <row r="1489" spans="1:23" ht="33" customHeight="1">
      <c r="A1489"/>
      <c r="B1489"/>
      <c r="C1489"/>
      <c r="D1489"/>
      <c r="E1489"/>
      <c r="F1489"/>
      <c r="G1489"/>
      <c r="I1489"/>
      <c r="J1489"/>
      <c r="K1489"/>
      <c r="L1489"/>
      <c r="M1489"/>
      <c r="N1489"/>
      <c r="O1489"/>
      <c r="Q1489" s="306" t="str">
        <f>'Look Up Values'!G644</f>
        <v>161004</v>
      </c>
      <c r="R1489" s="302" t="str">
        <f t="shared" si="85"/>
        <v>Yes</v>
      </c>
      <c r="S1489" s="296" t="str">
        <f t="shared" si="83"/>
        <v>161004</v>
      </c>
      <c r="T1489" s="229"/>
      <c r="U1489" s="312" t="str">
        <f>'Look Up Values'!G644</f>
        <v>161004</v>
      </c>
      <c r="V1489" s="302" t="str">
        <f t="shared" si="86"/>
        <v>Yes</v>
      </c>
      <c r="W1489" s="311" t="str">
        <f t="shared" si="84"/>
        <v>161004</v>
      </c>
    </row>
    <row r="1490" spans="1:23" ht="33" customHeight="1">
      <c r="A1490"/>
      <c r="B1490"/>
      <c r="C1490"/>
      <c r="D1490"/>
      <c r="E1490"/>
      <c r="F1490"/>
      <c r="G1490"/>
      <c r="I1490"/>
      <c r="J1490"/>
      <c r="K1490"/>
      <c r="L1490"/>
      <c r="M1490"/>
      <c r="N1490"/>
      <c r="O1490"/>
      <c r="Q1490" s="306" t="str">
        <f>'Look Up Values'!G645</f>
        <v>161101</v>
      </c>
      <c r="R1490" s="302" t="str">
        <f t="shared" si="85"/>
        <v>Yes</v>
      </c>
      <c r="S1490" s="296" t="str">
        <f t="shared" si="83"/>
        <v>161101</v>
      </c>
      <c r="T1490" s="229"/>
      <c r="U1490" s="312" t="str">
        <f>'Look Up Values'!G645</f>
        <v>161101</v>
      </c>
      <c r="V1490" s="302" t="str">
        <f t="shared" si="86"/>
        <v>Yes</v>
      </c>
      <c r="W1490" s="311" t="str">
        <f t="shared" si="84"/>
        <v>161101</v>
      </c>
    </row>
    <row r="1491" spans="1:23" ht="33" customHeight="1">
      <c r="A1491"/>
      <c r="B1491"/>
      <c r="C1491"/>
      <c r="D1491"/>
      <c r="E1491"/>
      <c r="F1491"/>
      <c r="G1491"/>
      <c r="I1491"/>
      <c r="J1491"/>
      <c r="K1491"/>
      <c r="L1491"/>
      <c r="M1491"/>
      <c r="N1491"/>
      <c r="O1491"/>
      <c r="Q1491" s="306" t="str">
        <f>'Look Up Values'!G646</f>
        <v>161102</v>
      </c>
      <c r="R1491" s="302" t="str">
        <f t="shared" si="85"/>
        <v>Yes</v>
      </c>
      <c r="S1491" s="296" t="str">
        <f t="shared" si="83"/>
        <v>161102</v>
      </c>
      <c r="T1491" s="229"/>
      <c r="U1491" s="312" t="str">
        <f>'Look Up Values'!G646</f>
        <v>161102</v>
      </c>
      <c r="V1491" s="302" t="str">
        <f t="shared" si="86"/>
        <v>Yes</v>
      </c>
      <c r="W1491" s="311" t="str">
        <f t="shared" si="84"/>
        <v>161102</v>
      </c>
    </row>
    <row r="1492" spans="1:23" ht="33" customHeight="1">
      <c r="A1492"/>
      <c r="B1492"/>
      <c r="C1492"/>
      <c r="D1492"/>
      <c r="E1492"/>
      <c r="F1492"/>
      <c r="G1492"/>
      <c r="I1492"/>
      <c r="J1492"/>
      <c r="K1492"/>
      <c r="L1492"/>
      <c r="M1492"/>
      <c r="N1492"/>
      <c r="O1492"/>
      <c r="Q1492" s="306" t="str">
        <f>'Look Up Values'!G647</f>
        <v>161103</v>
      </c>
      <c r="R1492" s="302" t="str">
        <f t="shared" si="85"/>
        <v>Yes</v>
      </c>
      <c r="S1492" s="296" t="str">
        <f t="shared" si="83"/>
        <v>161103</v>
      </c>
      <c r="T1492" s="229"/>
      <c r="U1492" s="312" t="str">
        <f>'Look Up Values'!G647</f>
        <v>161103</v>
      </c>
      <c r="V1492" s="302" t="str">
        <f t="shared" si="86"/>
        <v>Yes</v>
      </c>
      <c r="W1492" s="311" t="str">
        <f t="shared" si="84"/>
        <v>161103</v>
      </c>
    </row>
    <row r="1493" spans="1:23" ht="33" customHeight="1">
      <c r="A1493"/>
      <c r="B1493"/>
      <c r="C1493"/>
      <c r="D1493"/>
      <c r="E1493"/>
      <c r="F1493"/>
      <c r="G1493"/>
      <c r="I1493"/>
      <c r="J1493"/>
      <c r="K1493"/>
      <c r="L1493"/>
      <c r="M1493"/>
      <c r="N1493"/>
      <c r="O1493"/>
      <c r="Q1493" s="306" t="str">
        <f>'Look Up Values'!G648</f>
        <v>161104</v>
      </c>
      <c r="R1493" s="302" t="str">
        <f t="shared" si="85"/>
        <v>Yes</v>
      </c>
      <c r="S1493" s="296" t="str">
        <f t="shared" si="83"/>
        <v>161104</v>
      </c>
      <c r="T1493" s="229"/>
      <c r="U1493" s="312" t="str">
        <f>'Look Up Values'!G648</f>
        <v>161104</v>
      </c>
      <c r="V1493" s="302" t="str">
        <f t="shared" si="86"/>
        <v>Yes</v>
      </c>
      <c r="W1493" s="311" t="str">
        <f t="shared" si="84"/>
        <v>161104</v>
      </c>
    </row>
    <row r="1494" spans="1:23" ht="33" customHeight="1">
      <c r="A1494"/>
      <c r="B1494"/>
      <c r="C1494"/>
      <c r="D1494"/>
      <c r="E1494"/>
      <c r="F1494"/>
      <c r="G1494"/>
      <c r="I1494"/>
      <c r="J1494"/>
      <c r="K1494"/>
      <c r="L1494"/>
      <c r="M1494"/>
      <c r="N1494"/>
      <c r="O1494"/>
      <c r="Q1494" s="306" t="str">
        <f>'Look Up Values'!G649</f>
        <v>161105</v>
      </c>
      <c r="R1494" s="302" t="str">
        <f t="shared" si="85"/>
        <v>Yes</v>
      </c>
      <c r="S1494" s="296" t="str">
        <f t="shared" si="83"/>
        <v>161105</v>
      </c>
      <c r="T1494" s="229"/>
      <c r="U1494" s="312" t="str">
        <f>'Look Up Values'!G649</f>
        <v>161105</v>
      </c>
      <c r="V1494" s="302" t="str">
        <f t="shared" si="86"/>
        <v>Yes</v>
      </c>
      <c r="W1494" s="311" t="str">
        <f t="shared" si="84"/>
        <v>161105</v>
      </c>
    </row>
    <row r="1495" spans="1:23" ht="33" customHeight="1">
      <c r="A1495"/>
      <c r="B1495"/>
      <c r="C1495"/>
      <c r="D1495"/>
      <c r="E1495"/>
      <c r="F1495"/>
      <c r="G1495"/>
      <c r="I1495"/>
      <c r="J1495"/>
      <c r="K1495"/>
      <c r="L1495"/>
      <c r="M1495"/>
      <c r="N1495"/>
      <c r="O1495"/>
      <c r="Q1495" s="306" t="str">
        <f>'Look Up Values'!G650</f>
        <v>161106</v>
      </c>
      <c r="R1495" s="302" t="str">
        <f t="shared" si="85"/>
        <v>Yes</v>
      </c>
      <c r="S1495" s="296" t="str">
        <f t="shared" si="83"/>
        <v>161106</v>
      </c>
      <c r="T1495" s="229"/>
      <c r="U1495" s="312" t="str">
        <f>'Look Up Values'!G650</f>
        <v>161106</v>
      </c>
      <c r="V1495" s="302" t="str">
        <f t="shared" si="86"/>
        <v>Yes</v>
      </c>
      <c r="W1495" s="311" t="str">
        <f t="shared" si="84"/>
        <v>161106</v>
      </c>
    </row>
    <row r="1496" spans="1:23" ht="33" customHeight="1">
      <c r="A1496"/>
      <c r="B1496"/>
      <c r="C1496"/>
      <c r="D1496"/>
      <c r="E1496"/>
      <c r="F1496"/>
      <c r="G1496"/>
      <c r="I1496"/>
      <c r="J1496"/>
      <c r="K1496"/>
      <c r="L1496"/>
      <c r="M1496"/>
      <c r="N1496"/>
      <c r="O1496"/>
      <c r="Q1496" s="306" t="str">
        <f>'Look Up Values'!G651</f>
        <v>170101</v>
      </c>
      <c r="R1496" s="302" t="str">
        <f t="shared" si="85"/>
        <v>Yes</v>
      </c>
      <c r="S1496" s="296" t="str">
        <f t="shared" si="83"/>
        <v>170101</v>
      </c>
      <c r="T1496" s="229"/>
      <c r="U1496" s="312" t="str">
        <f>'Look Up Values'!G651</f>
        <v>170101</v>
      </c>
      <c r="V1496" s="302" t="str">
        <f t="shared" si="86"/>
        <v>Yes</v>
      </c>
      <c r="W1496" s="311" t="str">
        <f t="shared" si="84"/>
        <v>170101</v>
      </c>
    </row>
    <row r="1497" spans="1:23" ht="33" customHeight="1">
      <c r="A1497"/>
      <c r="B1497"/>
      <c r="C1497"/>
      <c r="D1497"/>
      <c r="E1497"/>
      <c r="F1497"/>
      <c r="G1497"/>
      <c r="I1497"/>
      <c r="J1497"/>
      <c r="K1497"/>
      <c r="L1497"/>
      <c r="M1497"/>
      <c r="N1497"/>
      <c r="O1497"/>
      <c r="Q1497" s="306" t="str">
        <f>'Look Up Values'!G652</f>
        <v>170102</v>
      </c>
      <c r="R1497" s="302" t="str">
        <f t="shared" si="85"/>
        <v>Yes</v>
      </c>
      <c r="S1497" s="296" t="str">
        <f t="shared" si="83"/>
        <v>170102</v>
      </c>
      <c r="T1497" s="229"/>
      <c r="U1497" s="312" t="str">
        <f>'Look Up Values'!G652</f>
        <v>170102</v>
      </c>
      <c r="V1497" s="302" t="str">
        <f t="shared" si="86"/>
        <v>Yes</v>
      </c>
      <c r="W1497" s="311" t="str">
        <f t="shared" si="84"/>
        <v>170102</v>
      </c>
    </row>
    <row r="1498" spans="1:23" ht="33" customHeight="1">
      <c r="A1498"/>
      <c r="B1498"/>
      <c r="C1498"/>
      <c r="D1498"/>
      <c r="E1498"/>
      <c r="F1498"/>
      <c r="G1498"/>
      <c r="I1498"/>
      <c r="J1498"/>
      <c r="K1498"/>
      <c r="L1498"/>
      <c r="M1498"/>
      <c r="N1498"/>
      <c r="O1498"/>
      <c r="Q1498" s="306" t="str">
        <f>'Look Up Values'!G653</f>
        <v>170103</v>
      </c>
      <c r="R1498" s="302" t="str">
        <f t="shared" si="85"/>
        <v>Yes</v>
      </c>
      <c r="S1498" s="296" t="str">
        <f t="shared" si="83"/>
        <v>170103</v>
      </c>
      <c r="T1498" s="229"/>
      <c r="U1498" s="312" t="str">
        <f>'Look Up Values'!G653</f>
        <v>170103</v>
      </c>
      <c r="V1498" s="302" t="str">
        <f t="shared" si="86"/>
        <v>Yes</v>
      </c>
      <c r="W1498" s="311" t="str">
        <f t="shared" si="84"/>
        <v>170103</v>
      </c>
    </row>
    <row r="1499" spans="1:23" ht="33" customHeight="1">
      <c r="A1499"/>
      <c r="B1499"/>
      <c r="C1499"/>
      <c r="D1499"/>
      <c r="E1499"/>
      <c r="F1499"/>
      <c r="G1499"/>
      <c r="I1499"/>
      <c r="J1499"/>
      <c r="K1499"/>
      <c r="L1499"/>
      <c r="M1499"/>
      <c r="N1499"/>
      <c r="O1499"/>
      <c r="Q1499" s="306" t="str">
        <f>'Look Up Values'!G654</f>
        <v>170106</v>
      </c>
      <c r="R1499" s="302" t="str">
        <f t="shared" si="85"/>
        <v>Yes</v>
      </c>
      <c r="S1499" s="296" t="str">
        <f t="shared" si="83"/>
        <v>170106</v>
      </c>
      <c r="T1499" s="229"/>
      <c r="U1499" s="312" t="str">
        <f>'Look Up Values'!G654</f>
        <v>170106</v>
      </c>
      <c r="V1499" s="302" t="str">
        <f t="shared" si="86"/>
        <v>Yes</v>
      </c>
      <c r="W1499" s="311" t="str">
        <f t="shared" si="84"/>
        <v>170106</v>
      </c>
    </row>
    <row r="1500" spans="1:23" ht="33" customHeight="1">
      <c r="A1500"/>
      <c r="B1500"/>
      <c r="C1500"/>
      <c r="D1500"/>
      <c r="E1500"/>
      <c r="F1500"/>
      <c r="G1500"/>
      <c r="I1500"/>
      <c r="J1500"/>
      <c r="K1500"/>
      <c r="L1500"/>
      <c r="M1500"/>
      <c r="N1500"/>
      <c r="O1500"/>
      <c r="Q1500" s="306" t="str">
        <f>'Look Up Values'!G655</f>
        <v>170107</v>
      </c>
      <c r="R1500" s="302" t="str">
        <f t="shared" si="85"/>
        <v>Yes</v>
      </c>
      <c r="S1500" s="296" t="str">
        <f t="shared" si="83"/>
        <v>170107</v>
      </c>
      <c r="T1500" s="229"/>
      <c r="U1500" s="312" t="str">
        <f>'Look Up Values'!G655</f>
        <v>170107</v>
      </c>
      <c r="V1500" s="302" t="str">
        <f t="shared" si="86"/>
        <v>Yes</v>
      </c>
      <c r="W1500" s="311" t="str">
        <f t="shared" si="84"/>
        <v>170107</v>
      </c>
    </row>
    <row r="1501" spans="1:23" ht="33" customHeight="1">
      <c r="A1501"/>
      <c r="B1501"/>
      <c r="C1501"/>
      <c r="D1501"/>
      <c r="E1501"/>
      <c r="F1501"/>
      <c r="G1501"/>
      <c r="I1501"/>
      <c r="J1501"/>
      <c r="K1501"/>
      <c r="L1501"/>
      <c r="M1501"/>
      <c r="N1501"/>
      <c r="O1501"/>
      <c r="Q1501" s="306" t="str">
        <f>'Look Up Values'!G656</f>
        <v>170201</v>
      </c>
      <c r="R1501" s="302" t="str">
        <f t="shared" si="85"/>
        <v>Yes</v>
      </c>
      <c r="S1501" s="296" t="str">
        <f t="shared" si="83"/>
        <v>170201</v>
      </c>
      <c r="T1501" s="229"/>
      <c r="U1501" s="312" t="str">
        <f>'Look Up Values'!G656</f>
        <v>170201</v>
      </c>
      <c r="V1501" s="302" t="str">
        <f t="shared" si="86"/>
        <v>Yes</v>
      </c>
      <c r="W1501" s="311" t="str">
        <f t="shared" si="84"/>
        <v>170201</v>
      </c>
    </row>
    <row r="1502" spans="1:23" ht="33" customHeight="1">
      <c r="A1502"/>
      <c r="B1502"/>
      <c r="C1502"/>
      <c r="D1502"/>
      <c r="E1502"/>
      <c r="F1502"/>
      <c r="G1502"/>
      <c r="I1502"/>
      <c r="J1502"/>
      <c r="K1502"/>
      <c r="L1502"/>
      <c r="M1502"/>
      <c r="N1502"/>
      <c r="O1502"/>
      <c r="Q1502" s="306" t="str">
        <f>'Look Up Values'!G657</f>
        <v>170202</v>
      </c>
      <c r="R1502" s="302" t="str">
        <f t="shared" si="85"/>
        <v>Yes</v>
      </c>
      <c r="S1502" s="296" t="str">
        <f t="shared" si="83"/>
        <v>170202</v>
      </c>
      <c r="T1502" s="229"/>
      <c r="U1502" s="312" t="str">
        <f>'Look Up Values'!G657</f>
        <v>170202</v>
      </c>
      <c r="V1502" s="302" t="str">
        <f t="shared" si="86"/>
        <v>Yes</v>
      </c>
      <c r="W1502" s="311" t="str">
        <f t="shared" si="84"/>
        <v>170202</v>
      </c>
    </row>
    <row r="1503" spans="1:23" ht="33" customHeight="1">
      <c r="A1503"/>
      <c r="B1503"/>
      <c r="C1503"/>
      <c r="D1503"/>
      <c r="E1503"/>
      <c r="F1503"/>
      <c r="G1503"/>
      <c r="I1503"/>
      <c r="J1503"/>
      <c r="K1503"/>
      <c r="L1503"/>
      <c r="M1503"/>
      <c r="N1503"/>
      <c r="O1503"/>
      <c r="Q1503" s="306" t="str">
        <f>'Look Up Values'!G658</f>
        <v>170203</v>
      </c>
      <c r="R1503" s="302" t="str">
        <f t="shared" si="85"/>
        <v>Yes</v>
      </c>
      <c r="S1503" s="296" t="str">
        <f t="shared" si="83"/>
        <v>170203</v>
      </c>
      <c r="T1503" s="229"/>
      <c r="U1503" s="312" t="str">
        <f>'Look Up Values'!G658</f>
        <v>170203</v>
      </c>
      <c r="V1503" s="302" t="str">
        <f t="shared" si="86"/>
        <v>Yes</v>
      </c>
      <c r="W1503" s="311" t="str">
        <f t="shared" si="84"/>
        <v>170203</v>
      </c>
    </row>
    <row r="1504" spans="1:23" ht="33" customHeight="1">
      <c r="A1504"/>
      <c r="B1504"/>
      <c r="C1504"/>
      <c r="D1504"/>
      <c r="E1504"/>
      <c r="F1504"/>
      <c r="G1504"/>
      <c r="I1504"/>
      <c r="J1504"/>
      <c r="K1504"/>
      <c r="L1504"/>
      <c r="M1504"/>
      <c r="N1504"/>
      <c r="O1504"/>
      <c r="Q1504" s="306" t="str">
        <f>'Look Up Values'!G659</f>
        <v>170204</v>
      </c>
      <c r="R1504" s="302" t="str">
        <f t="shared" si="85"/>
        <v>Yes</v>
      </c>
      <c r="S1504" s="296" t="str">
        <f t="shared" si="83"/>
        <v>170204</v>
      </c>
      <c r="T1504" s="229"/>
      <c r="U1504" s="312" t="str">
        <f>'Look Up Values'!G659</f>
        <v>170204</v>
      </c>
      <c r="V1504" s="302" t="str">
        <f t="shared" si="86"/>
        <v>Yes</v>
      </c>
      <c r="W1504" s="311" t="str">
        <f t="shared" si="84"/>
        <v>170204</v>
      </c>
    </row>
    <row r="1505" spans="1:23" ht="33" customHeight="1">
      <c r="A1505"/>
      <c r="B1505"/>
      <c r="C1505"/>
      <c r="D1505"/>
      <c r="E1505"/>
      <c r="F1505"/>
      <c r="G1505"/>
      <c r="I1505"/>
      <c r="J1505"/>
      <c r="K1505"/>
      <c r="L1505"/>
      <c r="M1505"/>
      <c r="N1505"/>
      <c r="O1505"/>
      <c r="Q1505" s="306" t="str">
        <f>'Look Up Values'!G660</f>
        <v>170301</v>
      </c>
      <c r="R1505" s="302" t="str">
        <f t="shared" si="85"/>
        <v>Yes</v>
      </c>
      <c r="S1505" s="296" t="str">
        <f t="shared" si="83"/>
        <v>170301</v>
      </c>
      <c r="T1505" s="229"/>
      <c r="U1505" s="312" t="str">
        <f>'Look Up Values'!G660</f>
        <v>170301</v>
      </c>
      <c r="V1505" s="302" t="str">
        <f t="shared" si="86"/>
        <v>Yes</v>
      </c>
      <c r="W1505" s="311" t="str">
        <f t="shared" si="84"/>
        <v>170301</v>
      </c>
    </row>
    <row r="1506" spans="1:23" ht="33" customHeight="1">
      <c r="A1506"/>
      <c r="B1506"/>
      <c r="C1506"/>
      <c r="D1506"/>
      <c r="E1506"/>
      <c r="F1506"/>
      <c r="G1506"/>
      <c r="I1506"/>
      <c r="J1506"/>
      <c r="K1506"/>
      <c r="L1506"/>
      <c r="M1506"/>
      <c r="N1506"/>
      <c r="O1506"/>
      <c r="Q1506" s="306" t="str">
        <f>'Look Up Values'!G661</f>
        <v>170302</v>
      </c>
      <c r="R1506" s="302" t="str">
        <f t="shared" si="85"/>
        <v>Yes</v>
      </c>
      <c r="S1506" s="296" t="str">
        <f t="shared" si="83"/>
        <v>170302</v>
      </c>
      <c r="T1506" s="229"/>
      <c r="U1506" s="312" t="str">
        <f>'Look Up Values'!G661</f>
        <v>170302</v>
      </c>
      <c r="V1506" s="302" t="str">
        <f t="shared" si="86"/>
        <v>Yes</v>
      </c>
      <c r="W1506" s="311" t="str">
        <f t="shared" si="84"/>
        <v>170302</v>
      </c>
    </row>
    <row r="1507" spans="1:23" ht="33" customHeight="1">
      <c r="A1507"/>
      <c r="B1507"/>
      <c r="C1507"/>
      <c r="D1507"/>
      <c r="E1507"/>
      <c r="F1507"/>
      <c r="G1507"/>
      <c r="I1507"/>
      <c r="J1507"/>
      <c r="K1507"/>
      <c r="L1507"/>
      <c r="M1507"/>
      <c r="N1507"/>
      <c r="O1507"/>
      <c r="Q1507" s="306" t="str">
        <f>'Look Up Values'!G662</f>
        <v>170303</v>
      </c>
      <c r="R1507" s="302" t="str">
        <f t="shared" si="85"/>
        <v>Yes</v>
      </c>
      <c r="S1507" s="296" t="str">
        <f t="shared" si="83"/>
        <v>170303</v>
      </c>
      <c r="T1507" s="229"/>
      <c r="U1507" s="312" t="str">
        <f>'Look Up Values'!G662</f>
        <v>170303</v>
      </c>
      <c r="V1507" s="302" t="str">
        <f t="shared" si="86"/>
        <v>Yes</v>
      </c>
      <c r="W1507" s="311" t="str">
        <f t="shared" si="84"/>
        <v>170303</v>
      </c>
    </row>
    <row r="1508" spans="1:23" ht="33" customHeight="1">
      <c r="A1508"/>
      <c r="B1508"/>
      <c r="C1508"/>
      <c r="D1508"/>
      <c r="E1508"/>
      <c r="F1508"/>
      <c r="G1508"/>
      <c r="I1508"/>
      <c r="J1508"/>
      <c r="K1508"/>
      <c r="L1508"/>
      <c r="M1508"/>
      <c r="N1508"/>
      <c r="O1508"/>
      <c r="Q1508" s="306" t="str">
        <f>'Look Up Values'!G663</f>
        <v>170401</v>
      </c>
      <c r="R1508" s="302" t="str">
        <f t="shared" si="85"/>
        <v>Yes</v>
      </c>
      <c r="S1508" s="296" t="str">
        <f t="shared" si="83"/>
        <v>170401</v>
      </c>
      <c r="T1508" s="229"/>
      <c r="U1508" s="312" t="str">
        <f>'Look Up Values'!G663</f>
        <v>170401</v>
      </c>
      <c r="V1508" s="302" t="str">
        <f t="shared" si="86"/>
        <v>Yes</v>
      </c>
      <c r="W1508" s="311" t="str">
        <f t="shared" si="84"/>
        <v>170401</v>
      </c>
    </row>
    <row r="1509" spans="1:23" ht="33" customHeight="1">
      <c r="A1509"/>
      <c r="B1509"/>
      <c r="C1509"/>
      <c r="D1509"/>
      <c r="E1509"/>
      <c r="F1509"/>
      <c r="G1509"/>
      <c r="I1509"/>
      <c r="J1509"/>
      <c r="K1509"/>
      <c r="L1509"/>
      <c r="M1509"/>
      <c r="N1509"/>
      <c r="O1509"/>
      <c r="Q1509" s="306" t="str">
        <f>'Look Up Values'!G664</f>
        <v>170402</v>
      </c>
      <c r="R1509" s="302" t="str">
        <f t="shared" si="85"/>
        <v>Yes</v>
      </c>
      <c r="S1509" s="296" t="str">
        <f t="shared" si="83"/>
        <v>170402</v>
      </c>
      <c r="T1509" s="229"/>
      <c r="U1509" s="312" t="str">
        <f>'Look Up Values'!G664</f>
        <v>170402</v>
      </c>
      <c r="V1509" s="302" t="str">
        <f t="shared" si="86"/>
        <v>Yes</v>
      </c>
      <c r="W1509" s="311" t="str">
        <f t="shared" si="84"/>
        <v>170402</v>
      </c>
    </row>
    <row r="1510" spans="1:23" ht="33" customHeight="1">
      <c r="A1510"/>
      <c r="B1510"/>
      <c r="C1510"/>
      <c r="D1510"/>
      <c r="E1510"/>
      <c r="F1510"/>
      <c r="G1510"/>
      <c r="I1510"/>
      <c r="J1510"/>
      <c r="K1510"/>
      <c r="L1510"/>
      <c r="M1510"/>
      <c r="N1510"/>
      <c r="O1510"/>
      <c r="Q1510" s="306" t="str">
        <f>'Look Up Values'!G665</f>
        <v>170403</v>
      </c>
      <c r="R1510" s="302" t="str">
        <f t="shared" si="85"/>
        <v>Yes</v>
      </c>
      <c r="S1510" s="296" t="str">
        <f t="shared" si="83"/>
        <v>170403</v>
      </c>
      <c r="T1510" s="229"/>
      <c r="U1510" s="312" t="str">
        <f>'Look Up Values'!G665</f>
        <v>170403</v>
      </c>
      <c r="V1510" s="302" t="str">
        <f t="shared" si="86"/>
        <v>Yes</v>
      </c>
      <c r="W1510" s="311" t="str">
        <f t="shared" si="84"/>
        <v>170403</v>
      </c>
    </row>
    <row r="1511" spans="1:23" ht="33" customHeight="1">
      <c r="A1511"/>
      <c r="B1511"/>
      <c r="C1511"/>
      <c r="D1511"/>
      <c r="E1511"/>
      <c r="F1511"/>
      <c r="G1511"/>
      <c r="I1511"/>
      <c r="J1511"/>
      <c r="K1511"/>
      <c r="L1511"/>
      <c r="M1511"/>
      <c r="N1511"/>
      <c r="O1511"/>
      <c r="Q1511" s="306" t="str">
        <f>'Look Up Values'!G666</f>
        <v>170404</v>
      </c>
      <c r="R1511" s="302" t="str">
        <f t="shared" si="85"/>
        <v>Yes</v>
      </c>
      <c r="S1511" s="296" t="str">
        <f t="shared" si="83"/>
        <v>170404</v>
      </c>
      <c r="T1511" s="229"/>
      <c r="U1511" s="312" t="str">
        <f>'Look Up Values'!G666</f>
        <v>170404</v>
      </c>
      <c r="V1511" s="302" t="str">
        <f t="shared" si="86"/>
        <v>Yes</v>
      </c>
      <c r="W1511" s="311" t="str">
        <f t="shared" si="84"/>
        <v>170404</v>
      </c>
    </row>
    <row r="1512" spans="1:23" ht="33" customHeight="1">
      <c r="A1512"/>
      <c r="B1512"/>
      <c r="C1512"/>
      <c r="D1512"/>
      <c r="E1512"/>
      <c r="F1512"/>
      <c r="G1512"/>
      <c r="I1512"/>
      <c r="J1512"/>
      <c r="K1512"/>
      <c r="L1512"/>
      <c r="M1512"/>
      <c r="N1512"/>
      <c r="O1512"/>
      <c r="Q1512" s="306" t="str">
        <f>'Look Up Values'!G667</f>
        <v>170405</v>
      </c>
      <c r="R1512" s="302" t="str">
        <f t="shared" si="85"/>
        <v>Yes</v>
      </c>
      <c r="S1512" s="296" t="str">
        <f t="shared" si="83"/>
        <v>170405</v>
      </c>
      <c r="T1512" s="229"/>
      <c r="U1512" s="312" t="str">
        <f>'Look Up Values'!G667</f>
        <v>170405</v>
      </c>
      <c r="V1512" s="302" t="str">
        <f t="shared" si="86"/>
        <v>Yes</v>
      </c>
      <c r="W1512" s="311" t="str">
        <f t="shared" si="84"/>
        <v>170405</v>
      </c>
    </row>
    <row r="1513" spans="1:23" ht="33" customHeight="1">
      <c r="A1513"/>
      <c r="B1513"/>
      <c r="C1513"/>
      <c r="D1513"/>
      <c r="E1513"/>
      <c r="F1513"/>
      <c r="G1513"/>
      <c r="I1513"/>
      <c r="J1513"/>
      <c r="K1513"/>
      <c r="L1513"/>
      <c r="M1513"/>
      <c r="N1513"/>
      <c r="O1513"/>
      <c r="Q1513" s="306" t="str">
        <f>'Look Up Values'!G668</f>
        <v>170406</v>
      </c>
      <c r="R1513" s="302" t="str">
        <f t="shared" si="85"/>
        <v>Yes</v>
      </c>
      <c r="S1513" s="296" t="str">
        <f t="shared" si="83"/>
        <v>170406</v>
      </c>
      <c r="T1513" s="229"/>
      <c r="U1513" s="312" t="str">
        <f>'Look Up Values'!G668</f>
        <v>170406</v>
      </c>
      <c r="V1513" s="302" t="str">
        <f t="shared" si="86"/>
        <v>Yes</v>
      </c>
      <c r="W1513" s="311" t="str">
        <f t="shared" si="84"/>
        <v>170406</v>
      </c>
    </row>
    <row r="1514" spans="1:23" ht="33" customHeight="1">
      <c r="A1514"/>
      <c r="B1514"/>
      <c r="C1514"/>
      <c r="D1514"/>
      <c r="E1514"/>
      <c r="F1514"/>
      <c r="G1514"/>
      <c r="I1514"/>
      <c r="J1514"/>
      <c r="K1514"/>
      <c r="L1514"/>
      <c r="M1514"/>
      <c r="N1514"/>
      <c r="O1514"/>
      <c r="Q1514" s="306" t="str">
        <f>'Look Up Values'!G669</f>
        <v>170407</v>
      </c>
      <c r="R1514" s="302" t="str">
        <f t="shared" si="85"/>
        <v>Yes</v>
      </c>
      <c r="S1514" s="296" t="str">
        <f t="shared" si="83"/>
        <v>170407</v>
      </c>
      <c r="T1514" s="229"/>
      <c r="U1514" s="312" t="str">
        <f>'Look Up Values'!G669</f>
        <v>170407</v>
      </c>
      <c r="V1514" s="302" t="str">
        <f t="shared" si="86"/>
        <v>Yes</v>
      </c>
      <c r="W1514" s="311" t="str">
        <f t="shared" si="84"/>
        <v>170407</v>
      </c>
    </row>
    <row r="1515" spans="1:23" ht="33" customHeight="1">
      <c r="A1515"/>
      <c r="B1515"/>
      <c r="C1515"/>
      <c r="D1515"/>
      <c r="E1515"/>
      <c r="F1515"/>
      <c r="G1515"/>
      <c r="I1515"/>
      <c r="J1515"/>
      <c r="K1515"/>
      <c r="L1515"/>
      <c r="M1515"/>
      <c r="N1515"/>
      <c r="O1515"/>
      <c r="Q1515" s="306" t="str">
        <f>'Look Up Values'!G670</f>
        <v>170409</v>
      </c>
      <c r="R1515" s="302" t="str">
        <f t="shared" si="85"/>
        <v>Yes</v>
      </c>
      <c r="S1515" s="296" t="str">
        <f t="shared" si="83"/>
        <v>170409</v>
      </c>
      <c r="T1515" s="229"/>
      <c r="U1515" s="312" t="str">
        <f>'Look Up Values'!G670</f>
        <v>170409</v>
      </c>
      <c r="V1515" s="302" t="str">
        <f t="shared" si="86"/>
        <v>Yes</v>
      </c>
      <c r="W1515" s="311" t="str">
        <f t="shared" si="84"/>
        <v>170409</v>
      </c>
    </row>
    <row r="1516" spans="1:23" ht="33" customHeight="1">
      <c r="A1516"/>
      <c r="B1516"/>
      <c r="C1516"/>
      <c r="D1516"/>
      <c r="E1516"/>
      <c r="F1516"/>
      <c r="G1516"/>
      <c r="I1516"/>
      <c r="J1516"/>
      <c r="K1516"/>
      <c r="L1516"/>
      <c r="M1516"/>
      <c r="N1516"/>
      <c r="O1516"/>
      <c r="Q1516" s="306" t="str">
        <f>'Look Up Values'!G671</f>
        <v>170410</v>
      </c>
      <c r="R1516" s="302" t="str">
        <f t="shared" si="85"/>
        <v>Yes</v>
      </c>
      <c r="S1516" s="296" t="str">
        <f t="shared" si="83"/>
        <v>170410</v>
      </c>
      <c r="T1516" s="229"/>
      <c r="U1516" s="312" t="str">
        <f>'Look Up Values'!G671</f>
        <v>170410</v>
      </c>
      <c r="V1516" s="302" t="str">
        <f t="shared" si="86"/>
        <v>Yes</v>
      </c>
      <c r="W1516" s="311" t="str">
        <f t="shared" si="84"/>
        <v>170410</v>
      </c>
    </row>
    <row r="1517" spans="1:23" ht="33" customHeight="1">
      <c r="A1517"/>
      <c r="B1517"/>
      <c r="C1517"/>
      <c r="D1517"/>
      <c r="E1517"/>
      <c r="F1517"/>
      <c r="G1517"/>
      <c r="I1517"/>
      <c r="J1517"/>
      <c r="K1517"/>
      <c r="L1517"/>
      <c r="M1517"/>
      <c r="N1517"/>
      <c r="O1517"/>
      <c r="Q1517" s="306" t="str">
        <f>'Look Up Values'!G672</f>
        <v>170411</v>
      </c>
      <c r="R1517" s="302" t="str">
        <f t="shared" si="85"/>
        <v>Yes</v>
      </c>
      <c r="S1517" s="296" t="str">
        <f t="shared" si="83"/>
        <v>170411</v>
      </c>
      <c r="T1517" s="229"/>
      <c r="U1517" s="312" t="str">
        <f>'Look Up Values'!G672</f>
        <v>170411</v>
      </c>
      <c r="V1517" s="302" t="str">
        <f t="shared" si="86"/>
        <v>Yes</v>
      </c>
      <c r="W1517" s="311" t="str">
        <f t="shared" si="84"/>
        <v>170411</v>
      </c>
    </row>
    <row r="1518" spans="1:23" ht="33" customHeight="1">
      <c r="A1518"/>
      <c r="B1518"/>
      <c r="C1518"/>
      <c r="D1518"/>
      <c r="E1518"/>
      <c r="F1518"/>
      <c r="G1518"/>
      <c r="I1518"/>
      <c r="J1518"/>
      <c r="K1518"/>
      <c r="L1518"/>
      <c r="M1518"/>
      <c r="N1518"/>
      <c r="O1518"/>
      <c r="Q1518" s="306" t="str">
        <f>'Look Up Values'!G673</f>
        <v>170503</v>
      </c>
      <c r="R1518" s="302" t="str">
        <f t="shared" si="85"/>
        <v>Yes</v>
      </c>
      <c r="S1518" s="296" t="str">
        <f t="shared" si="83"/>
        <v>170503</v>
      </c>
      <c r="T1518" s="229"/>
      <c r="U1518" s="312" t="str">
        <f>'Look Up Values'!G673</f>
        <v>170503</v>
      </c>
      <c r="V1518" s="302" t="str">
        <f t="shared" si="86"/>
        <v>Yes</v>
      </c>
      <c r="W1518" s="311" t="str">
        <f t="shared" si="84"/>
        <v>170503</v>
      </c>
    </row>
    <row r="1519" spans="1:23" ht="33" customHeight="1">
      <c r="A1519"/>
      <c r="B1519"/>
      <c r="C1519"/>
      <c r="D1519"/>
      <c r="E1519"/>
      <c r="F1519"/>
      <c r="G1519"/>
      <c r="I1519"/>
      <c r="J1519"/>
      <c r="K1519"/>
      <c r="L1519"/>
      <c r="M1519"/>
      <c r="N1519"/>
      <c r="O1519"/>
      <c r="Q1519" s="306" t="str">
        <f>'Look Up Values'!G674</f>
        <v>170504</v>
      </c>
      <c r="R1519" s="302" t="str">
        <f t="shared" si="85"/>
        <v>Yes</v>
      </c>
      <c r="S1519" s="296" t="str">
        <f t="shared" si="83"/>
        <v>170504</v>
      </c>
      <c r="T1519" s="229"/>
      <c r="U1519" s="312" t="str">
        <f>'Look Up Values'!G674</f>
        <v>170504</v>
      </c>
      <c r="V1519" s="302" t="str">
        <f t="shared" si="86"/>
        <v>Yes</v>
      </c>
      <c r="W1519" s="311" t="str">
        <f t="shared" si="84"/>
        <v>170504</v>
      </c>
    </row>
    <row r="1520" spans="1:23" ht="33" customHeight="1">
      <c r="A1520"/>
      <c r="B1520"/>
      <c r="C1520"/>
      <c r="D1520"/>
      <c r="E1520"/>
      <c r="F1520"/>
      <c r="G1520"/>
      <c r="I1520"/>
      <c r="J1520"/>
      <c r="K1520"/>
      <c r="L1520"/>
      <c r="M1520"/>
      <c r="N1520"/>
      <c r="O1520"/>
      <c r="Q1520" s="306" t="str">
        <f>'Look Up Values'!G675</f>
        <v>170505</v>
      </c>
      <c r="R1520" s="302" t="str">
        <f t="shared" si="85"/>
        <v>Yes</v>
      </c>
      <c r="S1520" s="296" t="str">
        <f t="shared" si="83"/>
        <v>170505</v>
      </c>
      <c r="T1520" s="229"/>
      <c r="U1520" s="312" t="str">
        <f>'Look Up Values'!G675</f>
        <v>170505</v>
      </c>
      <c r="V1520" s="302" t="str">
        <f t="shared" si="86"/>
        <v>Yes</v>
      </c>
      <c r="W1520" s="311" t="str">
        <f t="shared" si="84"/>
        <v>170505</v>
      </c>
    </row>
    <row r="1521" spans="1:23" ht="33" customHeight="1">
      <c r="A1521"/>
      <c r="B1521"/>
      <c r="C1521"/>
      <c r="D1521"/>
      <c r="E1521"/>
      <c r="F1521"/>
      <c r="G1521"/>
      <c r="I1521"/>
      <c r="J1521"/>
      <c r="K1521"/>
      <c r="L1521"/>
      <c r="M1521"/>
      <c r="N1521"/>
      <c r="O1521"/>
      <c r="Q1521" s="306" t="str">
        <f>'Look Up Values'!G676</f>
        <v>170506</v>
      </c>
      <c r="R1521" s="302" t="str">
        <f t="shared" si="85"/>
        <v>Yes</v>
      </c>
      <c r="S1521" s="296" t="str">
        <f t="shared" si="83"/>
        <v>170506</v>
      </c>
      <c r="T1521" s="229"/>
      <c r="U1521" s="312" t="str">
        <f>'Look Up Values'!G676</f>
        <v>170506</v>
      </c>
      <c r="V1521" s="302" t="str">
        <f t="shared" si="86"/>
        <v>Yes</v>
      </c>
      <c r="W1521" s="311" t="str">
        <f t="shared" si="84"/>
        <v>170506</v>
      </c>
    </row>
    <row r="1522" spans="1:23" ht="33" customHeight="1">
      <c r="A1522"/>
      <c r="B1522"/>
      <c r="C1522"/>
      <c r="D1522"/>
      <c r="E1522"/>
      <c r="F1522"/>
      <c r="G1522"/>
      <c r="I1522"/>
      <c r="J1522"/>
      <c r="K1522"/>
      <c r="L1522"/>
      <c r="M1522"/>
      <c r="N1522"/>
      <c r="O1522"/>
      <c r="Q1522" s="306" t="str">
        <f>'Look Up Values'!G677</f>
        <v>170507</v>
      </c>
      <c r="R1522" s="302" t="str">
        <f t="shared" si="85"/>
        <v>Yes</v>
      </c>
      <c r="S1522" s="296" t="str">
        <f t="shared" si="83"/>
        <v>170507</v>
      </c>
      <c r="T1522" s="229"/>
      <c r="U1522" s="312" t="str">
        <f>'Look Up Values'!G677</f>
        <v>170507</v>
      </c>
      <c r="V1522" s="302" t="str">
        <f t="shared" si="86"/>
        <v>Yes</v>
      </c>
      <c r="W1522" s="311" t="str">
        <f t="shared" si="84"/>
        <v>170507</v>
      </c>
    </row>
    <row r="1523" spans="1:23" ht="33" customHeight="1">
      <c r="A1523"/>
      <c r="B1523"/>
      <c r="C1523"/>
      <c r="D1523"/>
      <c r="E1523"/>
      <c r="F1523"/>
      <c r="G1523"/>
      <c r="I1523"/>
      <c r="J1523"/>
      <c r="K1523"/>
      <c r="L1523"/>
      <c r="M1523"/>
      <c r="N1523"/>
      <c r="O1523"/>
      <c r="Q1523" s="306" t="str">
        <f>'Look Up Values'!G678</f>
        <v>170508</v>
      </c>
      <c r="R1523" s="302" t="str">
        <f t="shared" si="85"/>
        <v>Yes</v>
      </c>
      <c r="S1523" s="296" t="str">
        <f t="shared" si="83"/>
        <v>170508</v>
      </c>
      <c r="T1523" s="229"/>
      <c r="U1523" s="312" t="str">
        <f>'Look Up Values'!G678</f>
        <v>170508</v>
      </c>
      <c r="V1523" s="302" t="str">
        <f t="shared" si="86"/>
        <v>Yes</v>
      </c>
      <c r="W1523" s="311" t="str">
        <f t="shared" si="84"/>
        <v>170508</v>
      </c>
    </row>
    <row r="1524" spans="1:23" ht="33" customHeight="1">
      <c r="A1524"/>
      <c r="B1524"/>
      <c r="C1524"/>
      <c r="D1524"/>
      <c r="E1524"/>
      <c r="F1524"/>
      <c r="G1524"/>
      <c r="I1524"/>
      <c r="J1524"/>
      <c r="K1524"/>
      <c r="L1524"/>
      <c r="M1524"/>
      <c r="N1524"/>
      <c r="O1524"/>
      <c r="Q1524" s="306" t="str">
        <f>'Look Up Values'!G679</f>
        <v>170601</v>
      </c>
      <c r="R1524" s="302" t="str">
        <f t="shared" si="85"/>
        <v>Yes</v>
      </c>
      <c r="S1524" s="296" t="str">
        <f t="shared" si="83"/>
        <v>170601</v>
      </c>
      <c r="T1524" s="229"/>
      <c r="U1524" s="312" t="str">
        <f>'Look Up Values'!G679</f>
        <v>170601</v>
      </c>
      <c r="V1524" s="302" t="str">
        <f t="shared" si="86"/>
        <v>Yes</v>
      </c>
      <c r="W1524" s="311" t="str">
        <f t="shared" si="84"/>
        <v>170601</v>
      </c>
    </row>
    <row r="1525" spans="1:23" ht="33" customHeight="1">
      <c r="A1525"/>
      <c r="B1525"/>
      <c r="C1525"/>
      <c r="D1525"/>
      <c r="E1525"/>
      <c r="F1525"/>
      <c r="G1525"/>
      <c r="I1525"/>
      <c r="J1525"/>
      <c r="K1525"/>
      <c r="L1525"/>
      <c r="M1525"/>
      <c r="N1525"/>
      <c r="O1525"/>
      <c r="Q1525" s="306" t="str">
        <f>'Look Up Values'!G680</f>
        <v>170603</v>
      </c>
      <c r="R1525" s="302" t="str">
        <f t="shared" si="85"/>
        <v>Yes</v>
      </c>
      <c r="S1525" s="296" t="str">
        <f t="shared" si="83"/>
        <v>170603</v>
      </c>
      <c r="T1525" s="229"/>
      <c r="U1525" s="312" t="str">
        <f>'Look Up Values'!G680</f>
        <v>170603</v>
      </c>
      <c r="V1525" s="302" t="str">
        <f t="shared" si="86"/>
        <v>Yes</v>
      </c>
      <c r="W1525" s="311" t="str">
        <f t="shared" si="84"/>
        <v>170603</v>
      </c>
    </row>
    <row r="1526" spans="1:23" ht="33" customHeight="1">
      <c r="A1526"/>
      <c r="B1526"/>
      <c r="C1526"/>
      <c r="D1526"/>
      <c r="E1526"/>
      <c r="F1526"/>
      <c r="G1526"/>
      <c r="I1526"/>
      <c r="J1526"/>
      <c r="K1526"/>
      <c r="L1526"/>
      <c r="M1526"/>
      <c r="N1526"/>
      <c r="O1526"/>
      <c r="Q1526" s="306" t="str">
        <f>'Look Up Values'!G681</f>
        <v>170604</v>
      </c>
      <c r="R1526" s="302" t="str">
        <f t="shared" si="85"/>
        <v>Yes</v>
      </c>
      <c r="S1526" s="296" t="str">
        <f t="shared" si="83"/>
        <v>170604</v>
      </c>
      <c r="T1526" s="229"/>
      <c r="U1526" s="312" t="str">
        <f>'Look Up Values'!G681</f>
        <v>170604</v>
      </c>
      <c r="V1526" s="302" t="str">
        <f t="shared" si="86"/>
        <v>Yes</v>
      </c>
      <c r="W1526" s="311" t="str">
        <f t="shared" si="84"/>
        <v>170604</v>
      </c>
    </row>
    <row r="1527" spans="1:23" ht="33" customHeight="1">
      <c r="A1527"/>
      <c r="B1527"/>
      <c r="C1527"/>
      <c r="D1527"/>
      <c r="E1527"/>
      <c r="F1527"/>
      <c r="G1527"/>
      <c r="I1527"/>
      <c r="J1527"/>
      <c r="K1527"/>
      <c r="L1527"/>
      <c r="M1527"/>
      <c r="N1527"/>
      <c r="O1527"/>
      <c r="Q1527" s="306" t="str">
        <f>'Look Up Values'!G682</f>
        <v>170605</v>
      </c>
      <c r="R1527" s="302" t="str">
        <f t="shared" si="85"/>
        <v>Yes</v>
      </c>
      <c r="S1527" s="296" t="str">
        <f t="shared" si="83"/>
        <v>170605</v>
      </c>
      <c r="T1527" s="229"/>
      <c r="U1527" s="312" t="str">
        <f>'Look Up Values'!G682</f>
        <v>170605</v>
      </c>
      <c r="V1527" s="302" t="str">
        <f t="shared" si="86"/>
        <v>Yes</v>
      </c>
      <c r="W1527" s="311" t="str">
        <f t="shared" si="84"/>
        <v>170605</v>
      </c>
    </row>
    <row r="1528" spans="1:23" ht="33" customHeight="1">
      <c r="A1528"/>
      <c r="B1528"/>
      <c r="C1528"/>
      <c r="D1528"/>
      <c r="E1528"/>
      <c r="F1528"/>
      <c r="G1528"/>
      <c r="I1528"/>
      <c r="J1528"/>
      <c r="K1528"/>
      <c r="L1528"/>
      <c r="M1528"/>
      <c r="N1528"/>
      <c r="O1528"/>
      <c r="Q1528" s="306" t="str">
        <f>'Look Up Values'!G683</f>
        <v>170801</v>
      </c>
      <c r="R1528" s="302" t="str">
        <f t="shared" si="85"/>
        <v>Yes</v>
      </c>
      <c r="S1528" s="296" t="str">
        <f t="shared" si="83"/>
        <v>170801</v>
      </c>
      <c r="T1528" s="229"/>
      <c r="U1528" s="312" t="str">
        <f>'Look Up Values'!G683</f>
        <v>170801</v>
      </c>
      <c r="V1528" s="302" t="str">
        <f t="shared" si="86"/>
        <v>Yes</v>
      </c>
      <c r="W1528" s="311" t="str">
        <f t="shared" si="84"/>
        <v>170801</v>
      </c>
    </row>
    <row r="1529" spans="1:23" ht="33" customHeight="1">
      <c r="A1529"/>
      <c r="B1529"/>
      <c r="C1529"/>
      <c r="D1529"/>
      <c r="E1529"/>
      <c r="F1529"/>
      <c r="G1529"/>
      <c r="I1529"/>
      <c r="J1529"/>
      <c r="K1529"/>
      <c r="L1529"/>
      <c r="M1529"/>
      <c r="N1529"/>
      <c r="O1529"/>
      <c r="Q1529" s="306" t="str">
        <f>'Look Up Values'!G684</f>
        <v>170802</v>
      </c>
      <c r="R1529" s="302" t="str">
        <f t="shared" si="85"/>
        <v>Yes</v>
      </c>
      <c r="S1529" s="296" t="str">
        <f t="shared" si="83"/>
        <v>170802</v>
      </c>
      <c r="T1529" s="229"/>
      <c r="U1529" s="312" t="str">
        <f>'Look Up Values'!G684</f>
        <v>170802</v>
      </c>
      <c r="V1529" s="302" t="str">
        <f t="shared" si="86"/>
        <v>Yes</v>
      </c>
      <c r="W1529" s="311" t="str">
        <f t="shared" si="84"/>
        <v>170802</v>
      </c>
    </row>
    <row r="1530" spans="1:23" ht="33" customHeight="1">
      <c r="A1530"/>
      <c r="B1530"/>
      <c r="C1530"/>
      <c r="D1530"/>
      <c r="E1530"/>
      <c r="F1530"/>
      <c r="G1530"/>
      <c r="I1530"/>
      <c r="J1530"/>
      <c r="K1530"/>
      <c r="L1530"/>
      <c r="M1530"/>
      <c r="N1530"/>
      <c r="O1530"/>
      <c r="Q1530" s="306" t="str">
        <f>'Look Up Values'!G685</f>
        <v>170901</v>
      </c>
      <c r="R1530" s="302" t="str">
        <f t="shared" si="85"/>
        <v>Yes</v>
      </c>
      <c r="S1530" s="296" t="str">
        <f t="shared" si="83"/>
        <v>170901</v>
      </c>
      <c r="T1530" s="229"/>
      <c r="U1530" s="312" t="str">
        <f>'Look Up Values'!G685</f>
        <v>170901</v>
      </c>
      <c r="V1530" s="302" t="str">
        <f t="shared" si="86"/>
        <v>Yes</v>
      </c>
      <c r="W1530" s="311" t="str">
        <f t="shared" si="84"/>
        <v>170901</v>
      </c>
    </row>
    <row r="1531" spans="1:23" ht="33" customHeight="1">
      <c r="A1531"/>
      <c r="B1531"/>
      <c r="C1531"/>
      <c r="D1531"/>
      <c r="E1531"/>
      <c r="F1531"/>
      <c r="G1531"/>
      <c r="I1531"/>
      <c r="J1531"/>
      <c r="K1531"/>
      <c r="L1531"/>
      <c r="M1531"/>
      <c r="N1531"/>
      <c r="O1531"/>
      <c r="Q1531" s="306" t="str">
        <f>'Look Up Values'!G686</f>
        <v>170902</v>
      </c>
      <c r="R1531" s="302" t="str">
        <f t="shared" si="85"/>
        <v>Yes</v>
      </c>
      <c r="S1531" s="296" t="str">
        <f t="shared" si="83"/>
        <v>170902</v>
      </c>
      <c r="T1531" s="229"/>
      <c r="U1531" s="312" t="str">
        <f>'Look Up Values'!G686</f>
        <v>170902</v>
      </c>
      <c r="V1531" s="302" t="str">
        <f t="shared" si="86"/>
        <v>Yes</v>
      </c>
      <c r="W1531" s="311" t="str">
        <f t="shared" si="84"/>
        <v>170902</v>
      </c>
    </row>
    <row r="1532" spans="1:23" ht="33" customHeight="1">
      <c r="A1532"/>
      <c r="B1532"/>
      <c r="C1532"/>
      <c r="D1532"/>
      <c r="E1532"/>
      <c r="F1532"/>
      <c r="G1532"/>
      <c r="I1532"/>
      <c r="J1532"/>
      <c r="K1532"/>
      <c r="L1532"/>
      <c r="M1532"/>
      <c r="N1532"/>
      <c r="O1532"/>
      <c r="Q1532" s="306" t="str">
        <f>'Look Up Values'!G687</f>
        <v>170903</v>
      </c>
      <c r="R1532" s="302" t="str">
        <f t="shared" si="85"/>
        <v>Yes</v>
      </c>
      <c r="S1532" s="296" t="str">
        <f t="shared" si="83"/>
        <v>170903</v>
      </c>
      <c r="T1532" s="229"/>
      <c r="U1532" s="312" t="str">
        <f>'Look Up Values'!G687</f>
        <v>170903</v>
      </c>
      <c r="V1532" s="302" t="str">
        <f t="shared" si="86"/>
        <v>Yes</v>
      </c>
      <c r="W1532" s="311" t="str">
        <f t="shared" si="84"/>
        <v>170903</v>
      </c>
    </row>
    <row r="1533" spans="1:23" ht="33" customHeight="1">
      <c r="A1533"/>
      <c r="B1533"/>
      <c r="C1533"/>
      <c r="D1533"/>
      <c r="E1533"/>
      <c r="F1533"/>
      <c r="G1533"/>
      <c r="I1533"/>
      <c r="J1533"/>
      <c r="K1533"/>
      <c r="L1533"/>
      <c r="M1533"/>
      <c r="N1533"/>
      <c r="O1533"/>
      <c r="Q1533" s="306" t="str">
        <f>'Look Up Values'!G688</f>
        <v>170904</v>
      </c>
      <c r="R1533" s="302" t="str">
        <f t="shared" si="85"/>
        <v>Yes</v>
      </c>
      <c r="S1533" s="296" t="str">
        <f t="shared" si="83"/>
        <v>170904</v>
      </c>
      <c r="T1533" s="229"/>
      <c r="U1533" s="312" t="str">
        <f>'Look Up Values'!G688</f>
        <v>170904</v>
      </c>
      <c r="V1533" s="302" t="str">
        <f t="shared" si="86"/>
        <v>Yes</v>
      </c>
      <c r="W1533" s="311" t="str">
        <f t="shared" si="84"/>
        <v>170904</v>
      </c>
    </row>
    <row r="1534" spans="1:23" ht="33" customHeight="1">
      <c r="A1534"/>
      <c r="B1534"/>
      <c r="C1534"/>
      <c r="D1534"/>
      <c r="E1534"/>
      <c r="F1534"/>
      <c r="G1534"/>
      <c r="I1534"/>
      <c r="J1534"/>
      <c r="K1534"/>
      <c r="L1534"/>
      <c r="M1534"/>
      <c r="N1534"/>
      <c r="O1534"/>
      <c r="Q1534" s="306" t="str">
        <f>'Look Up Values'!G689</f>
        <v>180101</v>
      </c>
      <c r="R1534" s="302" t="str">
        <f t="shared" si="85"/>
        <v>Yes</v>
      </c>
      <c r="S1534" s="296" t="str">
        <f t="shared" si="83"/>
        <v>180101</v>
      </c>
      <c r="T1534" s="229"/>
      <c r="U1534" s="312" t="str">
        <f>'Look Up Values'!G689</f>
        <v>180101</v>
      </c>
      <c r="V1534" s="302" t="str">
        <f t="shared" si="86"/>
        <v>Yes</v>
      </c>
      <c r="W1534" s="311" t="str">
        <f t="shared" si="84"/>
        <v>180101</v>
      </c>
    </row>
    <row r="1535" spans="1:23" ht="33" customHeight="1">
      <c r="A1535"/>
      <c r="B1535"/>
      <c r="C1535"/>
      <c r="D1535"/>
      <c r="E1535"/>
      <c r="F1535"/>
      <c r="G1535"/>
      <c r="I1535"/>
      <c r="J1535"/>
      <c r="K1535"/>
      <c r="L1535"/>
      <c r="M1535"/>
      <c r="N1535"/>
      <c r="O1535"/>
      <c r="Q1535" s="306" t="str">
        <f>'Look Up Values'!G690</f>
        <v>180102</v>
      </c>
      <c r="R1535" s="302" t="str">
        <f t="shared" si="85"/>
        <v>Yes</v>
      </c>
      <c r="S1535" s="296" t="str">
        <f t="shared" si="83"/>
        <v>180102</v>
      </c>
      <c r="T1535" s="229"/>
      <c r="U1535" s="312" t="str">
        <f>'Look Up Values'!G690</f>
        <v>180102</v>
      </c>
      <c r="V1535" s="302" t="str">
        <f t="shared" si="86"/>
        <v>Yes</v>
      </c>
      <c r="W1535" s="311" t="str">
        <f t="shared" si="84"/>
        <v>180102</v>
      </c>
    </row>
    <row r="1536" spans="1:23" ht="33" customHeight="1">
      <c r="A1536"/>
      <c r="B1536"/>
      <c r="C1536"/>
      <c r="D1536"/>
      <c r="E1536"/>
      <c r="F1536"/>
      <c r="G1536"/>
      <c r="I1536"/>
      <c r="J1536"/>
      <c r="K1536"/>
      <c r="L1536"/>
      <c r="M1536"/>
      <c r="N1536"/>
      <c r="O1536"/>
      <c r="Q1536" s="306" t="str">
        <f>'Look Up Values'!G691</f>
        <v>180103</v>
      </c>
      <c r="R1536" s="302" t="str">
        <f t="shared" si="85"/>
        <v>Yes</v>
      </c>
      <c r="S1536" s="296" t="str">
        <f t="shared" si="83"/>
        <v>180103</v>
      </c>
      <c r="T1536" s="229"/>
      <c r="U1536" s="312" t="str">
        <f>'Look Up Values'!G691</f>
        <v>180103</v>
      </c>
      <c r="V1536" s="302" t="str">
        <f t="shared" si="86"/>
        <v>Yes</v>
      </c>
      <c r="W1536" s="311" t="str">
        <f t="shared" si="84"/>
        <v>180103</v>
      </c>
    </row>
    <row r="1537" spans="1:23" ht="33" customHeight="1">
      <c r="A1537"/>
      <c r="B1537"/>
      <c r="C1537"/>
      <c r="D1537"/>
      <c r="E1537"/>
      <c r="F1537"/>
      <c r="G1537"/>
      <c r="I1537"/>
      <c r="J1537"/>
      <c r="K1537"/>
      <c r="L1537"/>
      <c r="M1537"/>
      <c r="N1537"/>
      <c r="O1537"/>
      <c r="Q1537" s="306" t="str">
        <f>'Look Up Values'!G692</f>
        <v>180104</v>
      </c>
      <c r="R1537" s="302" t="str">
        <f t="shared" si="85"/>
        <v>Yes</v>
      </c>
      <c r="S1537" s="296" t="str">
        <f t="shared" si="83"/>
        <v>180104</v>
      </c>
      <c r="T1537" s="229"/>
      <c r="U1537" s="312" t="str">
        <f>'Look Up Values'!G692</f>
        <v>180104</v>
      </c>
      <c r="V1537" s="302" t="str">
        <f t="shared" si="86"/>
        <v>Yes</v>
      </c>
      <c r="W1537" s="311" t="str">
        <f t="shared" si="84"/>
        <v>180104</v>
      </c>
    </row>
    <row r="1538" spans="1:23" ht="33" customHeight="1">
      <c r="A1538"/>
      <c r="B1538"/>
      <c r="C1538"/>
      <c r="D1538"/>
      <c r="E1538"/>
      <c r="F1538"/>
      <c r="G1538"/>
      <c r="I1538"/>
      <c r="J1538"/>
      <c r="K1538"/>
      <c r="L1538"/>
      <c r="M1538"/>
      <c r="N1538"/>
      <c r="O1538"/>
      <c r="Q1538" s="306" t="str">
        <f>'Look Up Values'!G693</f>
        <v>180106</v>
      </c>
      <c r="R1538" s="302" t="str">
        <f t="shared" si="85"/>
        <v>Yes</v>
      </c>
      <c r="S1538" s="296" t="str">
        <f t="shared" si="83"/>
        <v>180106</v>
      </c>
      <c r="T1538" s="229"/>
      <c r="U1538" s="312" t="str">
        <f>'Look Up Values'!G693</f>
        <v>180106</v>
      </c>
      <c r="V1538" s="302" t="str">
        <f t="shared" si="86"/>
        <v>Yes</v>
      </c>
      <c r="W1538" s="311" t="str">
        <f t="shared" si="84"/>
        <v>180106</v>
      </c>
    </row>
    <row r="1539" spans="1:23" ht="33" customHeight="1">
      <c r="A1539"/>
      <c r="B1539"/>
      <c r="C1539"/>
      <c r="D1539"/>
      <c r="E1539"/>
      <c r="F1539"/>
      <c r="G1539"/>
      <c r="I1539"/>
      <c r="J1539"/>
      <c r="K1539"/>
      <c r="L1539"/>
      <c r="M1539"/>
      <c r="N1539"/>
      <c r="O1539"/>
      <c r="Q1539" s="306" t="str">
        <f>'Look Up Values'!G694</f>
        <v>180107</v>
      </c>
      <c r="R1539" s="302" t="str">
        <f t="shared" si="85"/>
        <v>Yes</v>
      </c>
      <c r="S1539" s="296" t="str">
        <f t="shared" si="83"/>
        <v>180107</v>
      </c>
      <c r="T1539" s="229"/>
      <c r="U1539" s="312" t="str">
        <f>'Look Up Values'!G694</f>
        <v>180107</v>
      </c>
      <c r="V1539" s="302" t="str">
        <f t="shared" si="86"/>
        <v>Yes</v>
      </c>
      <c r="W1539" s="311" t="str">
        <f t="shared" si="84"/>
        <v>180107</v>
      </c>
    </row>
    <row r="1540" spans="1:23" ht="33" customHeight="1">
      <c r="A1540"/>
      <c r="B1540"/>
      <c r="C1540"/>
      <c r="D1540"/>
      <c r="E1540"/>
      <c r="F1540"/>
      <c r="G1540"/>
      <c r="I1540"/>
      <c r="J1540"/>
      <c r="K1540"/>
      <c r="L1540"/>
      <c r="M1540"/>
      <c r="N1540"/>
      <c r="O1540"/>
      <c r="Q1540" s="306" t="str">
        <f>'Look Up Values'!G695</f>
        <v>180108</v>
      </c>
      <c r="R1540" s="302" t="str">
        <f t="shared" si="85"/>
        <v>Yes</v>
      </c>
      <c r="S1540" s="296" t="str">
        <f t="shared" si="83"/>
        <v>180108</v>
      </c>
      <c r="T1540" s="229"/>
      <c r="U1540" s="312" t="str">
        <f>'Look Up Values'!G695</f>
        <v>180108</v>
      </c>
      <c r="V1540" s="302" t="str">
        <f t="shared" si="86"/>
        <v>Yes</v>
      </c>
      <c r="W1540" s="311" t="str">
        <f t="shared" si="84"/>
        <v>180108</v>
      </c>
    </row>
    <row r="1541" spans="1:23" ht="33" customHeight="1">
      <c r="A1541"/>
      <c r="B1541"/>
      <c r="C1541"/>
      <c r="D1541"/>
      <c r="E1541"/>
      <c r="F1541"/>
      <c r="G1541"/>
      <c r="I1541"/>
      <c r="J1541"/>
      <c r="K1541"/>
      <c r="L1541"/>
      <c r="M1541"/>
      <c r="N1541"/>
      <c r="O1541"/>
      <c r="Q1541" s="306" t="str">
        <f>'Look Up Values'!G696</f>
        <v>180109</v>
      </c>
      <c r="R1541" s="302" t="str">
        <f t="shared" si="85"/>
        <v>Yes</v>
      </c>
      <c r="S1541" s="296" t="str">
        <f t="shared" si="83"/>
        <v>180109</v>
      </c>
      <c r="T1541" s="229"/>
      <c r="U1541" s="312" t="str">
        <f>'Look Up Values'!G696</f>
        <v>180109</v>
      </c>
      <c r="V1541" s="302" t="str">
        <f t="shared" si="86"/>
        <v>Yes</v>
      </c>
      <c r="W1541" s="311" t="str">
        <f t="shared" si="84"/>
        <v>180109</v>
      </c>
    </row>
    <row r="1542" spans="1:23" ht="33" customHeight="1">
      <c r="A1542"/>
      <c r="B1542"/>
      <c r="C1542"/>
      <c r="D1542"/>
      <c r="E1542"/>
      <c r="F1542"/>
      <c r="G1542"/>
      <c r="I1542"/>
      <c r="J1542"/>
      <c r="K1542"/>
      <c r="L1542"/>
      <c r="M1542"/>
      <c r="N1542"/>
      <c r="O1542"/>
      <c r="Q1542" s="306" t="str">
        <f>'Look Up Values'!G697</f>
        <v>180110</v>
      </c>
      <c r="R1542" s="302" t="str">
        <f t="shared" si="85"/>
        <v>Yes</v>
      </c>
      <c r="S1542" s="296" t="str">
        <f t="shared" ref="S1542:S1605" si="87">IF(R1542="Yes",Q1542,"")</f>
        <v>180110</v>
      </c>
      <c r="T1542" s="229"/>
      <c r="U1542" s="312" t="str">
        <f>'Look Up Values'!G697</f>
        <v>180110</v>
      </c>
      <c r="V1542" s="302" t="str">
        <f t="shared" si="86"/>
        <v>Yes</v>
      </c>
      <c r="W1542" s="311" t="str">
        <f t="shared" ref="W1542:W1605" si="88">IF(V1542="Yes",U1542,"")</f>
        <v>180110</v>
      </c>
    </row>
    <row r="1543" spans="1:23" ht="33" customHeight="1">
      <c r="A1543"/>
      <c r="B1543"/>
      <c r="C1543"/>
      <c r="D1543"/>
      <c r="E1543"/>
      <c r="F1543"/>
      <c r="G1543"/>
      <c r="I1543"/>
      <c r="J1543"/>
      <c r="K1543"/>
      <c r="L1543"/>
      <c r="M1543"/>
      <c r="N1543"/>
      <c r="O1543"/>
      <c r="Q1543" s="306" t="str">
        <f>'Look Up Values'!G698</f>
        <v>180201</v>
      </c>
      <c r="R1543" s="302" t="str">
        <f t="shared" si="85"/>
        <v>Yes</v>
      </c>
      <c r="S1543" s="296" t="str">
        <f t="shared" si="87"/>
        <v>180201</v>
      </c>
      <c r="T1543" s="229"/>
      <c r="U1543" s="312" t="str">
        <f>'Look Up Values'!G698</f>
        <v>180201</v>
      </c>
      <c r="V1543" s="302" t="str">
        <f t="shared" si="86"/>
        <v>Yes</v>
      </c>
      <c r="W1543" s="311" t="str">
        <f t="shared" si="88"/>
        <v>180201</v>
      </c>
    </row>
    <row r="1544" spans="1:23" ht="33" customHeight="1">
      <c r="A1544"/>
      <c r="B1544"/>
      <c r="C1544"/>
      <c r="D1544"/>
      <c r="E1544"/>
      <c r="F1544"/>
      <c r="G1544"/>
      <c r="I1544"/>
      <c r="J1544"/>
      <c r="K1544"/>
      <c r="L1544"/>
      <c r="M1544"/>
      <c r="N1544"/>
      <c r="O1544"/>
      <c r="Q1544" s="306" t="str">
        <f>'Look Up Values'!G699</f>
        <v>180202</v>
      </c>
      <c r="R1544" s="302" t="str">
        <f t="shared" si="85"/>
        <v>Yes</v>
      </c>
      <c r="S1544" s="296" t="str">
        <f t="shared" si="87"/>
        <v>180202</v>
      </c>
      <c r="T1544" s="229"/>
      <c r="U1544" s="312" t="str">
        <f>'Look Up Values'!G699</f>
        <v>180202</v>
      </c>
      <c r="V1544" s="302" t="str">
        <f t="shared" si="86"/>
        <v>Yes</v>
      </c>
      <c r="W1544" s="311" t="str">
        <f t="shared" si="88"/>
        <v>180202</v>
      </c>
    </row>
    <row r="1545" spans="1:23" ht="33" customHeight="1">
      <c r="A1545"/>
      <c r="B1545"/>
      <c r="C1545"/>
      <c r="D1545"/>
      <c r="E1545"/>
      <c r="F1545"/>
      <c r="G1545"/>
      <c r="I1545"/>
      <c r="J1545"/>
      <c r="K1545"/>
      <c r="L1545"/>
      <c r="M1545"/>
      <c r="N1545"/>
      <c r="O1545"/>
      <c r="Q1545" s="306" t="str">
        <f>'Look Up Values'!G700</f>
        <v>180203</v>
      </c>
      <c r="R1545" s="302" t="str">
        <f t="shared" si="85"/>
        <v>Yes</v>
      </c>
      <c r="S1545" s="296" t="str">
        <f t="shared" si="87"/>
        <v>180203</v>
      </c>
      <c r="T1545" s="229"/>
      <c r="U1545" s="312" t="str">
        <f>'Look Up Values'!G700</f>
        <v>180203</v>
      </c>
      <c r="V1545" s="302" t="str">
        <f t="shared" si="86"/>
        <v>Yes</v>
      </c>
      <c r="W1545" s="311" t="str">
        <f t="shared" si="88"/>
        <v>180203</v>
      </c>
    </row>
    <row r="1546" spans="1:23" ht="33" customHeight="1">
      <c r="A1546"/>
      <c r="B1546"/>
      <c r="C1546"/>
      <c r="D1546"/>
      <c r="E1546"/>
      <c r="F1546"/>
      <c r="G1546"/>
      <c r="I1546"/>
      <c r="J1546"/>
      <c r="K1546"/>
      <c r="L1546"/>
      <c r="M1546"/>
      <c r="N1546"/>
      <c r="O1546"/>
      <c r="Q1546" s="306" t="str">
        <f>'Look Up Values'!G701</f>
        <v>180205</v>
      </c>
      <c r="R1546" s="302" t="str">
        <f t="shared" si="85"/>
        <v>Yes</v>
      </c>
      <c r="S1546" s="296" t="str">
        <f t="shared" si="87"/>
        <v>180205</v>
      </c>
      <c r="T1546" s="229"/>
      <c r="U1546" s="312" t="str">
        <f>'Look Up Values'!G701</f>
        <v>180205</v>
      </c>
      <c r="V1546" s="302" t="str">
        <f t="shared" si="86"/>
        <v>Yes</v>
      </c>
      <c r="W1546" s="311" t="str">
        <f t="shared" si="88"/>
        <v>180205</v>
      </c>
    </row>
    <row r="1547" spans="1:23" ht="33" customHeight="1">
      <c r="A1547"/>
      <c r="B1547"/>
      <c r="C1547"/>
      <c r="D1547"/>
      <c r="E1547"/>
      <c r="F1547"/>
      <c r="G1547"/>
      <c r="I1547"/>
      <c r="J1547"/>
      <c r="K1547"/>
      <c r="L1547"/>
      <c r="M1547"/>
      <c r="N1547"/>
      <c r="O1547"/>
      <c r="Q1547" s="306" t="str">
        <f>'Look Up Values'!G702</f>
        <v>180206</v>
      </c>
      <c r="R1547" s="302" t="str">
        <f t="shared" si="85"/>
        <v>Yes</v>
      </c>
      <c r="S1547" s="296" t="str">
        <f t="shared" si="87"/>
        <v>180206</v>
      </c>
      <c r="T1547" s="229"/>
      <c r="U1547" s="312" t="str">
        <f>'Look Up Values'!G702</f>
        <v>180206</v>
      </c>
      <c r="V1547" s="302" t="str">
        <f t="shared" si="86"/>
        <v>Yes</v>
      </c>
      <c r="W1547" s="311" t="str">
        <f t="shared" si="88"/>
        <v>180206</v>
      </c>
    </row>
    <row r="1548" spans="1:23" ht="33" customHeight="1">
      <c r="A1548"/>
      <c r="B1548"/>
      <c r="C1548"/>
      <c r="D1548"/>
      <c r="E1548"/>
      <c r="F1548"/>
      <c r="G1548"/>
      <c r="I1548"/>
      <c r="J1548"/>
      <c r="K1548"/>
      <c r="L1548"/>
      <c r="M1548"/>
      <c r="N1548"/>
      <c r="O1548"/>
      <c r="Q1548" s="306" t="str">
        <f>'Look Up Values'!G703</f>
        <v>180207</v>
      </c>
      <c r="R1548" s="302" t="str">
        <f t="shared" si="85"/>
        <v>Yes</v>
      </c>
      <c r="S1548" s="296" t="str">
        <f t="shared" si="87"/>
        <v>180207</v>
      </c>
      <c r="T1548" s="229"/>
      <c r="U1548" s="312" t="str">
        <f>'Look Up Values'!G703</f>
        <v>180207</v>
      </c>
      <c r="V1548" s="302" t="str">
        <f t="shared" si="86"/>
        <v>Yes</v>
      </c>
      <c r="W1548" s="311" t="str">
        <f t="shared" si="88"/>
        <v>180207</v>
      </c>
    </row>
    <row r="1549" spans="1:23" ht="33" customHeight="1">
      <c r="A1549"/>
      <c r="B1549"/>
      <c r="C1549"/>
      <c r="D1549"/>
      <c r="E1549"/>
      <c r="F1549"/>
      <c r="G1549"/>
      <c r="I1549"/>
      <c r="J1549"/>
      <c r="K1549"/>
      <c r="L1549"/>
      <c r="M1549"/>
      <c r="N1549"/>
      <c r="O1549"/>
      <c r="Q1549" s="306" t="str">
        <f>'Look Up Values'!G704</f>
        <v>180208</v>
      </c>
      <c r="R1549" s="302" t="str">
        <f t="shared" si="85"/>
        <v>Yes</v>
      </c>
      <c r="S1549" s="296" t="str">
        <f t="shared" si="87"/>
        <v>180208</v>
      </c>
      <c r="T1549" s="229"/>
      <c r="U1549" s="312" t="str">
        <f>'Look Up Values'!G704</f>
        <v>180208</v>
      </c>
      <c r="V1549" s="302" t="str">
        <f t="shared" si="86"/>
        <v>Yes</v>
      </c>
      <c r="W1549" s="311" t="str">
        <f t="shared" si="88"/>
        <v>180208</v>
      </c>
    </row>
    <row r="1550" spans="1:23" ht="33" customHeight="1">
      <c r="A1550"/>
      <c r="B1550"/>
      <c r="C1550"/>
      <c r="D1550"/>
      <c r="E1550"/>
      <c r="F1550"/>
      <c r="G1550"/>
      <c r="I1550"/>
      <c r="J1550"/>
      <c r="K1550"/>
      <c r="L1550"/>
      <c r="M1550"/>
      <c r="N1550"/>
      <c r="O1550"/>
      <c r="Q1550" s="306" t="str">
        <f>'Look Up Values'!G705</f>
        <v>190102</v>
      </c>
      <c r="R1550" s="302" t="str">
        <f t="shared" si="85"/>
        <v>Yes</v>
      </c>
      <c r="S1550" s="296" t="str">
        <f t="shared" si="87"/>
        <v>190102</v>
      </c>
      <c r="T1550" s="229"/>
      <c r="U1550" s="312" t="str">
        <f>'Look Up Values'!G705</f>
        <v>190102</v>
      </c>
      <c r="V1550" s="302" t="str">
        <f t="shared" si="86"/>
        <v>Yes</v>
      </c>
      <c r="W1550" s="311" t="str">
        <f t="shared" si="88"/>
        <v>190102</v>
      </c>
    </row>
    <row r="1551" spans="1:23" ht="33" customHeight="1">
      <c r="A1551"/>
      <c r="B1551"/>
      <c r="C1551"/>
      <c r="D1551"/>
      <c r="E1551"/>
      <c r="F1551"/>
      <c r="G1551"/>
      <c r="I1551"/>
      <c r="J1551"/>
      <c r="K1551"/>
      <c r="L1551"/>
      <c r="M1551"/>
      <c r="N1551"/>
      <c r="O1551"/>
      <c r="Q1551" s="306" t="str">
        <f>'Look Up Values'!G706</f>
        <v>190105</v>
      </c>
      <c r="R1551" s="302" t="str">
        <f t="shared" si="85"/>
        <v>Yes</v>
      </c>
      <c r="S1551" s="296" t="str">
        <f t="shared" si="87"/>
        <v>190105</v>
      </c>
      <c r="T1551" s="229"/>
      <c r="U1551" s="312" t="str">
        <f>'Look Up Values'!G706</f>
        <v>190105</v>
      </c>
      <c r="V1551" s="302" t="str">
        <f t="shared" si="86"/>
        <v>Yes</v>
      </c>
      <c r="W1551" s="311" t="str">
        <f t="shared" si="88"/>
        <v>190105</v>
      </c>
    </row>
    <row r="1552" spans="1:23" ht="33" customHeight="1">
      <c r="A1552"/>
      <c r="B1552"/>
      <c r="C1552"/>
      <c r="D1552"/>
      <c r="E1552"/>
      <c r="F1552"/>
      <c r="G1552"/>
      <c r="I1552"/>
      <c r="J1552"/>
      <c r="K1552"/>
      <c r="L1552"/>
      <c r="M1552"/>
      <c r="N1552"/>
      <c r="O1552"/>
      <c r="Q1552" s="306" t="str">
        <f>'Look Up Values'!G707</f>
        <v>190106</v>
      </c>
      <c r="R1552" s="302" t="str">
        <f t="shared" ref="R1552:R1615" si="89">IFERROR(INDEX($R$5:$R$846,MATCH(U710,$U$5:$U$846,0)),"")</f>
        <v>Yes</v>
      </c>
      <c r="S1552" s="296" t="str">
        <f t="shared" si="87"/>
        <v>190106</v>
      </c>
      <c r="T1552" s="229"/>
      <c r="U1552" s="312" t="str">
        <f>'Look Up Values'!G707</f>
        <v>190106</v>
      </c>
      <c r="V1552" s="302" t="str">
        <f t="shared" ref="V1552:V1615" si="90">IFERROR(INDEX($V$5:$V$846,MATCH(W710,$W$5:$W$846,0)),"")</f>
        <v>Yes</v>
      </c>
      <c r="W1552" s="311" t="str">
        <f t="shared" si="88"/>
        <v>190106</v>
      </c>
    </row>
    <row r="1553" spans="1:23" ht="33" customHeight="1">
      <c r="A1553"/>
      <c r="B1553"/>
      <c r="C1553"/>
      <c r="D1553"/>
      <c r="E1553"/>
      <c r="F1553"/>
      <c r="G1553"/>
      <c r="I1553"/>
      <c r="J1553"/>
      <c r="K1553"/>
      <c r="L1553"/>
      <c r="M1553"/>
      <c r="N1553"/>
      <c r="O1553"/>
      <c r="Q1553" s="306" t="str">
        <f>'Look Up Values'!G708</f>
        <v>190107</v>
      </c>
      <c r="R1553" s="302" t="str">
        <f t="shared" si="89"/>
        <v>Yes</v>
      </c>
      <c r="S1553" s="296" t="str">
        <f t="shared" si="87"/>
        <v>190107</v>
      </c>
      <c r="T1553" s="229"/>
      <c r="U1553" s="312" t="str">
        <f>'Look Up Values'!G708</f>
        <v>190107</v>
      </c>
      <c r="V1553" s="302" t="str">
        <f t="shared" si="90"/>
        <v>Yes</v>
      </c>
      <c r="W1553" s="311" t="str">
        <f t="shared" si="88"/>
        <v>190107</v>
      </c>
    </row>
    <row r="1554" spans="1:23" ht="33" customHeight="1">
      <c r="A1554"/>
      <c r="B1554"/>
      <c r="C1554"/>
      <c r="D1554"/>
      <c r="E1554"/>
      <c r="F1554"/>
      <c r="G1554"/>
      <c r="I1554"/>
      <c r="J1554"/>
      <c r="K1554"/>
      <c r="L1554"/>
      <c r="M1554"/>
      <c r="N1554"/>
      <c r="O1554"/>
      <c r="Q1554" s="306" t="str">
        <f>'Look Up Values'!G709</f>
        <v>190110</v>
      </c>
      <c r="R1554" s="302" t="str">
        <f t="shared" si="89"/>
        <v>Yes</v>
      </c>
      <c r="S1554" s="296" t="str">
        <f t="shared" si="87"/>
        <v>190110</v>
      </c>
      <c r="T1554" s="229"/>
      <c r="U1554" s="312" t="str">
        <f>'Look Up Values'!G709</f>
        <v>190110</v>
      </c>
      <c r="V1554" s="302" t="str">
        <f t="shared" si="90"/>
        <v>Yes</v>
      </c>
      <c r="W1554" s="311" t="str">
        <f t="shared" si="88"/>
        <v>190110</v>
      </c>
    </row>
    <row r="1555" spans="1:23" ht="33" customHeight="1">
      <c r="A1555"/>
      <c r="B1555"/>
      <c r="C1555"/>
      <c r="D1555"/>
      <c r="E1555"/>
      <c r="F1555"/>
      <c r="G1555"/>
      <c r="I1555"/>
      <c r="J1555"/>
      <c r="K1555"/>
      <c r="L1555"/>
      <c r="M1555"/>
      <c r="N1555"/>
      <c r="O1555"/>
      <c r="Q1555" s="306" t="str">
        <f>'Look Up Values'!G710</f>
        <v>190111</v>
      </c>
      <c r="R1555" s="302" t="str">
        <f t="shared" si="89"/>
        <v>Yes</v>
      </c>
      <c r="S1555" s="296" t="str">
        <f t="shared" si="87"/>
        <v>190111</v>
      </c>
      <c r="T1555" s="229"/>
      <c r="U1555" s="312" t="str">
        <f>'Look Up Values'!G710</f>
        <v>190111</v>
      </c>
      <c r="V1555" s="302" t="str">
        <f t="shared" si="90"/>
        <v>Yes</v>
      </c>
      <c r="W1555" s="311" t="str">
        <f t="shared" si="88"/>
        <v>190111</v>
      </c>
    </row>
    <row r="1556" spans="1:23" ht="33" customHeight="1">
      <c r="A1556"/>
      <c r="B1556"/>
      <c r="C1556"/>
      <c r="D1556"/>
      <c r="E1556"/>
      <c r="F1556"/>
      <c r="G1556"/>
      <c r="I1556"/>
      <c r="J1556"/>
      <c r="K1556"/>
      <c r="L1556"/>
      <c r="M1556"/>
      <c r="N1556"/>
      <c r="O1556"/>
      <c r="Q1556" s="306" t="str">
        <f>'Look Up Values'!G711</f>
        <v>190112</v>
      </c>
      <c r="R1556" s="302" t="str">
        <f t="shared" si="89"/>
        <v>Yes</v>
      </c>
      <c r="S1556" s="296" t="str">
        <f t="shared" si="87"/>
        <v>190112</v>
      </c>
      <c r="T1556" s="229"/>
      <c r="U1556" s="312" t="str">
        <f>'Look Up Values'!G711</f>
        <v>190112</v>
      </c>
      <c r="V1556" s="302" t="str">
        <f t="shared" si="90"/>
        <v>Yes</v>
      </c>
      <c r="W1556" s="311" t="str">
        <f t="shared" si="88"/>
        <v>190112</v>
      </c>
    </row>
    <row r="1557" spans="1:23" ht="33" customHeight="1">
      <c r="A1557"/>
      <c r="B1557"/>
      <c r="C1557"/>
      <c r="D1557"/>
      <c r="E1557"/>
      <c r="F1557"/>
      <c r="G1557"/>
      <c r="I1557"/>
      <c r="J1557"/>
      <c r="K1557"/>
      <c r="L1557"/>
      <c r="M1557"/>
      <c r="N1557"/>
      <c r="O1557"/>
      <c r="Q1557" s="306" t="str">
        <f>'Look Up Values'!G712</f>
        <v>190113</v>
      </c>
      <c r="R1557" s="302" t="str">
        <f t="shared" si="89"/>
        <v>Yes</v>
      </c>
      <c r="S1557" s="296" t="str">
        <f t="shared" si="87"/>
        <v>190113</v>
      </c>
      <c r="T1557" s="229"/>
      <c r="U1557" s="312" t="str">
        <f>'Look Up Values'!G712</f>
        <v>190113</v>
      </c>
      <c r="V1557" s="302" t="str">
        <f t="shared" si="90"/>
        <v>Yes</v>
      </c>
      <c r="W1557" s="311" t="str">
        <f t="shared" si="88"/>
        <v>190113</v>
      </c>
    </row>
    <row r="1558" spans="1:23" ht="33" customHeight="1">
      <c r="A1558"/>
      <c r="B1558"/>
      <c r="C1558"/>
      <c r="D1558"/>
      <c r="E1558"/>
      <c r="F1558"/>
      <c r="G1558"/>
      <c r="I1558"/>
      <c r="J1558"/>
      <c r="K1558"/>
      <c r="L1558"/>
      <c r="M1558"/>
      <c r="N1558"/>
      <c r="O1558"/>
      <c r="Q1558" s="306" t="str">
        <f>'Look Up Values'!G713</f>
        <v>190114</v>
      </c>
      <c r="R1558" s="302" t="str">
        <f t="shared" si="89"/>
        <v>Yes</v>
      </c>
      <c r="S1558" s="296" t="str">
        <f t="shared" si="87"/>
        <v>190114</v>
      </c>
      <c r="T1558" s="229"/>
      <c r="U1558" s="312" t="str">
        <f>'Look Up Values'!G713</f>
        <v>190114</v>
      </c>
      <c r="V1558" s="302" t="str">
        <f t="shared" si="90"/>
        <v>Yes</v>
      </c>
      <c r="W1558" s="311" t="str">
        <f t="shared" si="88"/>
        <v>190114</v>
      </c>
    </row>
    <row r="1559" spans="1:23" ht="33" customHeight="1">
      <c r="A1559"/>
      <c r="B1559"/>
      <c r="C1559"/>
      <c r="D1559"/>
      <c r="E1559"/>
      <c r="F1559"/>
      <c r="G1559"/>
      <c r="I1559"/>
      <c r="J1559"/>
      <c r="K1559"/>
      <c r="L1559"/>
      <c r="M1559"/>
      <c r="N1559"/>
      <c r="O1559"/>
      <c r="Q1559" s="306" t="str">
        <f>'Look Up Values'!G714</f>
        <v>190115</v>
      </c>
      <c r="R1559" s="302" t="str">
        <f t="shared" si="89"/>
        <v>Yes</v>
      </c>
      <c r="S1559" s="296" t="str">
        <f t="shared" si="87"/>
        <v>190115</v>
      </c>
      <c r="T1559" s="229"/>
      <c r="U1559" s="312" t="str">
        <f>'Look Up Values'!G714</f>
        <v>190115</v>
      </c>
      <c r="V1559" s="302" t="str">
        <f t="shared" si="90"/>
        <v>Yes</v>
      </c>
      <c r="W1559" s="311" t="str">
        <f t="shared" si="88"/>
        <v>190115</v>
      </c>
    </row>
    <row r="1560" spans="1:23" ht="33" customHeight="1">
      <c r="A1560"/>
      <c r="B1560"/>
      <c r="C1560"/>
      <c r="D1560"/>
      <c r="E1560"/>
      <c r="F1560"/>
      <c r="G1560"/>
      <c r="I1560"/>
      <c r="J1560"/>
      <c r="K1560"/>
      <c r="L1560"/>
      <c r="M1560"/>
      <c r="N1560"/>
      <c r="O1560"/>
      <c r="Q1560" s="306" t="str">
        <f>'Look Up Values'!G715</f>
        <v>190116</v>
      </c>
      <c r="R1560" s="302" t="str">
        <f t="shared" si="89"/>
        <v>Yes</v>
      </c>
      <c r="S1560" s="296" t="str">
        <f t="shared" si="87"/>
        <v>190116</v>
      </c>
      <c r="T1560" s="229"/>
      <c r="U1560" s="312" t="str">
        <f>'Look Up Values'!G715</f>
        <v>190116</v>
      </c>
      <c r="V1560" s="302" t="str">
        <f t="shared" si="90"/>
        <v>Yes</v>
      </c>
      <c r="W1560" s="311" t="str">
        <f t="shared" si="88"/>
        <v>190116</v>
      </c>
    </row>
    <row r="1561" spans="1:23" ht="33" customHeight="1">
      <c r="A1561"/>
      <c r="B1561"/>
      <c r="C1561"/>
      <c r="D1561"/>
      <c r="E1561"/>
      <c r="F1561"/>
      <c r="G1561"/>
      <c r="I1561"/>
      <c r="J1561"/>
      <c r="K1561"/>
      <c r="L1561"/>
      <c r="M1561"/>
      <c r="N1561"/>
      <c r="O1561"/>
      <c r="Q1561" s="306" t="str">
        <f>'Look Up Values'!G716</f>
        <v>190117</v>
      </c>
      <c r="R1561" s="302" t="str">
        <f t="shared" si="89"/>
        <v>Yes</v>
      </c>
      <c r="S1561" s="296" t="str">
        <f t="shared" si="87"/>
        <v>190117</v>
      </c>
      <c r="T1561" s="229"/>
      <c r="U1561" s="312" t="str">
        <f>'Look Up Values'!G716</f>
        <v>190117</v>
      </c>
      <c r="V1561" s="302" t="str">
        <f t="shared" si="90"/>
        <v>Yes</v>
      </c>
      <c r="W1561" s="311" t="str">
        <f t="shared" si="88"/>
        <v>190117</v>
      </c>
    </row>
    <row r="1562" spans="1:23" ht="33" customHeight="1">
      <c r="A1562"/>
      <c r="B1562"/>
      <c r="C1562"/>
      <c r="D1562"/>
      <c r="E1562"/>
      <c r="F1562"/>
      <c r="G1562"/>
      <c r="I1562"/>
      <c r="J1562"/>
      <c r="K1562"/>
      <c r="L1562"/>
      <c r="M1562"/>
      <c r="N1562"/>
      <c r="O1562"/>
      <c r="Q1562" s="306" t="str">
        <f>'Look Up Values'!G717</f>
        <v>190118</v>
      </c>
      <c r="R1562" s="302" t="str">
        <f t="shared" si="89"/>
        <v>Yes</v>
      </c>
      <c r="S1562" s="296" t="str">
        <f t="shared" si="87"/>
        <v>190118</v>
      </c>
      <c r="T1562" s="229"/>
      <c r="U1562" s="312" t="str">
        <f>'Look Up Values'!G717</f>
        <v>190118</v>
      </c>
      <c r="V1562" s="302" t="str">
        <f t="shared" si="90"/>
        <v>Yes</v>
      </c>
      <c r="W1562" s="311" t="str">
        <f t="shared" si="88"/>
        <v>190118</v>
      </c>
    </row>
    <row r="1563" spans="1:23" ht="33" customHeight="1">
      <c r="A1563"/>
      <c r="B1563"/>
      <c r="C1563"/>
      <c r="D1563"/>
      <c r="E1563"/>
      <c r="F1563"/>
      <c r="G1563"/>
      <c r="I1563"/>
      <c r="J1563"/>
      <c r="K1563"/>
      <c r="L1563"/>
      <c r="M1563"/>
      <c r="N1563"/>
      <c r="O1563"/>
      <c r="Q1563" s="306" t="str">
        <f>'Look Up Values'!G718</f>
        <v>190119</v>
      </c>
      <c r="R1563" s="302" t="str">
        <f t="shared" si="89"/>
        <v>Yes</v>
      </c>
      <c r="S1563" s="296" t="str">
        <f t="shared" si="87"/>
        <v>190119</v>
      </c>
      <c r="T1563" s="229"/>
      <c r="U1563" s="312" t="str">
        <f>'Look Up Values'!G718</f>
        <v>190119</v>
      </c>
      <c r="V1563" s="302" t="str">
        <f t="shared" si="90"/>
        <v>Yes</v>
      </c>
      <c r="W1563" s="311" t="str">
        <f t="shared" si="88"/>
        <v>190119</v>
      </c>
    </row>
    <row r="1564" spans="1:23" ht="33" customHeight="1">
      <c r="A1564"/>
      <c r="B1564"/>
      <c r="C1564"/>
      <c r="D1564"/>
      <c r="E1564"/>
      <c r="F1564"/>
      <c r="G1564"/>
      <c r="I1564"/>
      <c r="J1564"/>
      <c r="K1564"/>
      <c r="L1564"/>
      <c r="M1564"/>
      <c r="N1564"/>
      <c r="O1564"/>
      <c r="Q1564" s="306" t="str">
        <f>'Look Up Values'!G719</f>
        <v>190199</v>
      </c>
      <c r="R1564" s="302" t="str">
        <f t="shared" si="89"/>
        <v>Yes</v>
      </c>
      <c r="S1564" s="296" t="str">
        <f t="shared" si="87"/>
        <v>190199</v>
      </c>
      <c r="T1564" s="229"/>
      <c r="U1564" s="312" t="str">
        <f>'Look Up Values'!G719</f>
        <v>190199</v>
      </c>
      <c r="V1564" s="302" t="str">
        <f t="shared" si="90"/>
        <v>Yes</v>
      </c>
      <c r="W1564" s="311" t="str">
        <f t="shared" si="88"/>
        <v>190199</v>
      </c>
    </row>
    <row r="1565" spans="1:23" ht="33" customHeight="1">
      <c r="A1565"/>
      <c r="B1565"/>
      <c r="C1565"/>
      <c r="D1565"/>
      <c r="E1565"/>
      <c r="F1565"/>
      <c r="G1565"/>
      <c r="I1565"/>
      <c r="J1565"/>
      <c r="K1565"/>
      <c r="L1565"/>
      <c r="M1565"/>
      <c r="N1565"/>
      <c r="O1565"/>
      <c r="Q1565" s="306" t="str">
        <f>'Look Up Values'!G720</f>
        <v>190203</v>
      </c>
      <c r="R1565" s="302" t="str">
        <f t="shared" si="89"/>
        <v>Yes</v>
      </c>
      <c r="S1565" s="296" t="str">
        <f t="shared" si="87"/>
        <v>190203</v>
      </c>
      <c r="T1565" s="229"/>
      <c r="U1565" s="312" t="str">
        <f>'Look Up Values'!G720</f>
        <v>190203</v>
      </c>
      <c r="V1565" s="302" t="str">
        <f t="shared" si="90"/>
        <v>Yes</v>
      </c>
      <c r="W1565" s="311" t="str">
        <f t="shared" si="88"/>
        <v>190203</v>
      </c>
    </row>
    <row r="1566" spans="1:23" ht="33" customHeight="1">
      <c r="A1566"/>
      <c r="B1566"/>
      <c r="C1566"/>
      <c r="D1566"/>
      <c r="E1566"/>
      <c r="F1566"/>
      <c r="G1566"/>
      <c r="I1566"/>
      <c r="J1566"/>
      <c r="K1566"/>
      <c r="L1566"/>
      <c r="M1566"/>
      <c r="N1566"/>
      <c r="O1566"/>
      <c r="Q1566" s="306" t="str">
        <f>'Look Up Values'!G721</f>
        <v>190204</v>
      </c>
      <c r="R1566" s="302" t="str">
        <f t="shared" si="89"/>
        <v>Yes</v>
      </c>
      <c r="S1566" s="296" t="str">
        <f t="shared" si="87"/>
        <v>190204</v>
      </c>
      <c r="T1566" s="229"/>
      <c r="U1566" s="312" t="str">
        <f>'Look Up Values'!G721</f>
        <v>190204</v>
      </c>
      <c r="V1566" s="302" t="str">
        <f t="shared" si="90"/>
        <v>Yes</v>
      </c>
      <c r="W1566" s="311" t="str">
        <f t="shared" si="88"/>
        <v>190204</v>
      </c>
    </row>
    <row r="1567" spans="1:23" ht="33" customHeight="1">
      <c r="A1567"/>
      <c r="B1567"/>
      <c r="C1567"/>
      <c r="D1567"/>
      <c r="E1567"/>
      <c r="F1567"/>
      <c r="G1567"/>
      <c r="I1567"/>
      <c r="J1567"/>
      <c r="K1567"/>
      <c r="L1567"/>
      <c r="M1567"/>
      <c r="N1567"/>
      <c r="O1567"/>
      <c r="Q1567" s="306" t="str">
        <f>'Look Up Values'!G722</f>
        <v>190205</v>
      </c>
      <c r="R1567" s="302" t="str">
        <f t="shared" si="89"/>
        <v>Yes</v>
      </c>
      <c r="S1567" s="296" t="str">
        <f t="shared" si="87"/>
        <v>190205</v>
      </c>
      <c r="T1567" s="229"/>
      <c r="U1567" s="312" t="str">
        <f>'Look Up Values'!G722</f>
        <v>190205</v>
      </c>
      <c r="V1567" s="302" t="str">
        <f t="shared" si="90"/>
        <v>Yes</v>
      </c>
      <c r="W1567" s="311" t="str">
        <f t="shared" si="88"/>
        <v>190205</v>
      </c>
    </row>
    <row r="1568" spans="1:23" ht="33" customHeight="1">
      <c r="A1568"/>
      <c r="B1568"/>
      <c r="C1568"/>
      <c r="D1568"/>
      <c r="E1568"/>
      <c r="F1568"/>
      <c r="G1568"/>
      <c r="I1568"/>
      <c r="J1568"/>
      <c r="K1568"/>
      <c r="L1568"/>
      <c r="M1568"/>
      <c r="N1568"/>
      <c r="O1568"/>
      <c r="Q1568" s="306" t="str">
        <f>'Look Up Values'!G723</f>
        <v>190206</v>
      </c>
      <c r="R1568" s="302" t="str">
        <f t="shared" si="89"/>
        <v>Yes</v>
      </c>
      <c r="S1568" s="296" t="str">
        <f t="shared" si="87"/>
        <v>190206</v>
      </c>
      <c r="T1568" s="229"/>
      <c r="U1568" s="312" t="str">
        <f>'Look Up Values'!G723</f>
        <v>190206</v>
      </c>
      <c r="V1568" s="302" t="str">
        <f t="shared" si="90"/>
        <v>Yes</v>
      </c>
      <c r="W1568" s="311" t="str">
        <f t="shared" si="88"/>
        <v>190206</v>
      </c>
    </row>
    <row r="1569" spans="1:23" ht="33" customHeight="1">
      <c r="A1569"/>
      <c r="B1569"/>
      <c r="C1569"/>
      <c r="D1569"/>
      <c r="E1569"/>
      <c r="F1569"/>
      <c r="G1569"/>
      <c r="I1569"/>
      <c r="J1569"/>
      <c r="K1569"/>
      <c r="L1569"/>
      <c r="M1569"/>
      <c r="N1569"/>
      <c r="O1569"/>
      <c r="Q1569" s="306" t="str">
        <f>'Look Up Values'!G724</f>
        <v>190207</v>
      </c>
      <c r="R1569" s="302" t="str">
        <f t="shared" si="89"/>
        <v>Yes</v>
      </c>
      <c r="S1569" s="296" t="str">
        <f t="shared" si="87"/>
        <v>190207</v>
      </c>
      <c r="T1569" s="229"/>
      <c r="U1569" s="312" t="str">
        <f>'Look Up Values'!G724</f>
        <v>190207</v>
      </c>
      <c r="V1569" s="302" t="str">
        <f t="shared" si="90"/>
        <v>Yes</v>
      </c>
      <c r="W1569" s="311" t="str">
        <f t="shared" si="88"/>
        <v>190207</v>
      </c>
    </row>
    <row r="1570" spans="1:23" ht="33" customHeight="1">
      <c r="A1570"/>
      <c r="B1570"/>
      <c r="C1570"/>
      <c r="D1570"/>
      <c r="E1570"/>
      <c r="F1570"/>
      <c r="G1570"/>
      <c r="I1570"/>
      <c r="J1570"/>
      <c r="K1570"/>
      <c r="L1570"/>
      <c r="M1570"/>
      <c r="N1570"/>
      <c r="O1570"/>
      <c r="Q1570" s="306" t="str">
        <f>'Look Up Values'!G725</f>
        <v>190208</v>
      </c>
      <c r="R1570" s="302" t="str">
        <f t="shared" si="89"/>
        <v>Yes</v>
      </c>
      <c r="S1570" s="296" t="str">
        <f t="shared" si="87"/>
        <v>190208</v>
      </c>
      <c r="T1570" s="229"/>
      <c r="U1570" s="312" t="str">
        <f>'Look Up Values'!G725</f>
        <v>190208</v>
      </c>
      <c r="V1570" s="302" t="str">
        <f t="shared" si="90"/>
        <v>Yes</v>
      </c>
      <c r="W1570" s="311" t="str">
        <f t="shared" si="88"/>
        <v>190208</v>
      </c>
    </row>
    <row r="1571" spans="1:23" ht="33" customHeight="1">
      <c r="A1571"/>
      <c r="B1571"/>
      <c r="C1571"/>
      <c r="D1571"/>
      <c r="E1571"/>
      <c r="F1571"/>
      <c r="G1571"/>
      <c r="I1571"/>
      <c r="J1571"/>
      <c r="K1571"/>
      <c r="L1571"/>
      <c r="M1571"/>
      <c r="N1571"/>
      <c r="O1571"/>
      <c r="Q1571" s="306" t="str">
        <f>'Look Up Values'!G726</f>
        <v>190209</v>
      </c>
      <c r="R1571" s="302" t="str">
        <f t="shared" si="89"/>
        <v>Yes</v>
      </c>
      <c r="S1571" s="296" t="str">
        <f t="shared" si="87"/>
        <v>190209</v>
      </c>
      <c r="T1571" s="229"/>
      <c r="U1571" s="312" t="str">
        <f>'Look Up Values'!G726</f>
        <v>190209</v>
      </c>
      <c r="V1571" s="302" t="str">
        <f t="shared" si="90"/>
        <v>Yes</v>
      </c>
      <c r="W1571" s="311" t="str">
        <f t="shared" si="88"/>
        <v>190209</v>
      </c>
    </row>
    <row r="1572" spans="1:23" ht="33" customHeight="1">
      <c r="A1572"/>
      <c r="B1572"/>
      <c r="C1572"/>
      <c r="D1572"/>
      <c r="E1572"/>
      <c r="F1572"/>
      <c r="G1572"/>
      <c r="I1572"/>
      <c r="J1572"/>
      <c r="K1572"/>
      <c r="L1572"/>
      <c r="M1572"/>
      <c r="N1572"/>
      <c r="O1572"/>
      <c r="Q1572" s="306" t="str">
        <f>'Look Up Values'!G727</f>
        <v>190210</v>
      </c>
      <c r="R1572" s="302" t="str">
        <f t="shared" si="89"/>
        <v>Yes</v>
      </c>
      <c r="S1572" s="296" t="str">
        <f t="shared" si="87"/>
        <v>190210</v>
      </c>
      <c r="T1572" s="229"/>
      <c r="U1572" s="312" t="str">
        <f>'Look Up Values'!G727</f>
        <v>190210</v>
      </c>
      <c r="V1572" s="302" t="str">
        <f t="shared" si="90"/>
        <v>Yes</v>
      </c>
      <c r="W1572" s="311" t="str">
        <f t="shared" si="88"/>
        <v>190210</v>
      </c>
    </row>
    <row r="1573" spans="1:23" ht="33" customHeight="1">
      <c r="A1573"/>
      <c r="B1573"/>
      <c r="C1573"/>
      <c r="D1573"/>
      <c r="E1573"/>
      <c r="F1573"/>
      <c r="G1573"/>
      <c r="I1573"/>
      <c r="J1573"/>
      <c r="K1573"/>
      <c r="L1573"/>
      <c r="M1573"/>
      <c r="N1573"/>
      <c r="O1573"/>
      <c r="Q1573" s="306" t="str">
        <f>'Look Up Values'!G728</f>
        <v>190211</v>
      </c>
      <c r="R1573" s="302" t="str">
        <f t="shared" si="89"/>
        <v>Yes</v>
      </c>
      <c r="S1573" s="296" t="str">
        <f t="shared" si="87"/>
        <v>190211</v>
      </c>
      <c r="T1573" s="229"/>
      <c r="U1573" s="312" t="str">
        <f>'Look Up Values'!G728</f>
        <v>190211</v>
      </c>
      <c r="V1573" s="302" t="str">
        <f t="shared" si="90"/>
        <v>Yes</v>
      </c>
      <c r="W1573" s="311" t="str">
        <f t="shared" si="88"/>
        <v>190211</v>
      </c>
    </row>
    <row r="1574" spans="1:23" ht="33" customHeight="1">
      <c r="A1574"/>
      <c r="B1574"/>
      <c r="C1574"/>
      <c r="D1574"/>
      <c r="E1574"/>
      <c r="F1574"/>
      <c r="G1574"/>
      <c r="I1574"/>
      <c r="J1574"/>
      <c r="K1574"/>
      <c r="L1574"/>
      <c r="M1574"/>
      <c r="N1574"/>
      <c r="O1574"/>
      <c r="Q1574" s="306" t="str">
        <f>'Look Up Values'!G729</f>
        <v>190299</v>
      </c>
      <c r="R1574" s="302" t="str">
        <f t="shared" si="89"/>
        <v>Yes</v>
      </c>
      <c r="S1574" s="296" t="str">
        <f t="shared" si="87"/>
        <v>190299</v>
      </c>
      <c r="T1574" s="229"/>
      <c r="U1574" s="312" t="str">
        <f>'Look Up Values'!G729</f>
        <v>190299</v>
      </c>
      <c r="V1574" s="302" t="str">
        <f t="shared" si="90"/>
        <v>Yes</v>
      </c>
      <c r="W1574" s="311" t="str">
        <f t="shared" si="88"/>
        <v>190299</v>
      </c>
    </row>
    <row r="1575" spans="1:23" ht="33" customHeight="1">
      <c r="A1575"/>
      <c r="B1575"/>
      <c r="C1575"/>
      <c r="D1575"/>
      <c r="E1575"/>
      <c r="F1575"/>
      <c r="G1575"/>
      <c r="I1575"/>
      <c r="J1575"/>
      <c r="K1575"/>
      <c r="L1575"/>
      <c r="M1575"/>
      <c r="N1575"/>
      <c r="O1575"/>
      <c r="Q1575" s="306" t="str">
        <f>'Look Up Values'!G730</f>
        <v>190304</v>
      </c>
      <c r="R1575" s="302" t="str">
        <f t="shared" si="89"/>
        <v>Yes</v>
      </c>
      <c r="S1575" s="296" t="str">
        <f t="shared" si="87"/>
        <v>190304</v>
      </c>
      <c r="T1575" s="229"/>
      <c r="U1575" s="312" t="str">
        <f>'Look Up Values'!G730</f>
        <v>190304</v>
      </c>
      <c r="V1575" s="302" t="str">
        <f t="shared" si="90"/>
        <v>Yes</v>
      </c>
      <c r="W1575" s="311" t="str">
        <f t="shared" si="88"/>
        <v>190304</v>
      </c>
    </row>
    <row r="1576" spans="1:23" ht="33" customHeight="1">
      <c r="A1576"/>
      <c r="B1576"/>
      <c r="C1576"/>
      <c r="D1576"/>
      <c r="E1576"/>
      <c r="F1576"/>
      <c r="G1576"/>
      <c r="I1576"/>
      <c r="J1576"/>
      <c r="K1576"/>
      <c r="L1576"/>
      <c r="M1576"/>
      <c r="N1576"/>
      <c r="O1576"/>
      <c r="Q1576" s="306" t="str">
        <f>'Look Up Values'!G731</f>
        <v>190305</v>
      </c>
      <c r="R1576" s="302" t="str">
        <f t="shared" si="89"/>
        <v>Yes</v>
      </c>
      <c r="S1576" s="296" t="str">
        <f t="shared" si="87"/>
        <v>190305</v>
      </c>
      <c r="T1576" s="229"/>
      <c r="U1576" s="312" t="str">
        <f>'Look Up Values'!G731</f>
        <v>190305</v>
      </c>
      <c r="V1576" s="302" t="str">
        <f t="shared" si="90"/>
        <v>Yes</v>
      </c>
      <c r="W1576" s="311" t="str">
        <f t="shared" si="88"/>
        <v>190305</v>
      </c>
    </row>
    <row r="1577" spans="1:23" ht="33" customHeight="1">
      <c r="A1577"/>
      <c r="B1577"/>
      <c r="C1577"/>
      <c r="D1577"/>
      <c r="E1577"/>
      <c r="F1577"/>
      <c r="G1577"/>
      <c r="I1577"/>
      <c r="J1577"/>
      <c r="K1577"/>
      <c r="L1577"/>
      <c r="M1577"/>
      <c r="N1577"/>
      <c r="O1577"/>
      <c r="Q1577" s="306" t="str">
        <f>'Look Up Values'!G732</f>
        <v>190306</v>
      </c>
      <c r="R1577" s="302" t="str">
        <f t="shared" si="89"/>
        <v>Yes</v>
      </c>
      <c r="S1577" s="296" t="str">
        <f t="shared" si="87"/>
        <v>190306</v>
      </c>
      <c r="T1577" s="229"/>
      <c r="U1577" s="312" t="str">
        <f>'Look Up Values'!G732</f>
        <v>190306</v>
      </c>
      <c r="V1577" s="302" t="str">
        <f t="shared" si="90"/>
        <v>Yes</v>
      </c>
      <c r="W1577" s="311" t="str">
        <f t="shared" si="88"/>
        <v>190306</v>
      </c>
    </row>
    <row r="1578" spans="1:23" ht="33" customHeight="1">
      <c r="A1578"/>
      <c r="B1578"/>
      <c r="C1578"/>
      <c r="D1578"/>
      <c r="E1578"/>
      <c r="F1578"/>
      <c r="G1578"/>
      <c r="I1578"/>
      <c r="J1578"/>
      <c r="K1578"/>
      <c r="L1578"/>
      <c r="M1578"/>
      <c r="N1578"/>
      <c r="O1578"/>
      <c r="Q1578" s="306" t="str">
        <f>'Look Up Values'!G733</f>
        <v>190307</v>
      </c>
      <c r="R1578" s="302" t="str">
        <f t="shared" si="89"/>
        <v>Yes</v>
      </c>
      <c r="S1578" s="296" t="str">
        <f t="shared" si="87"/>
        <v>190307</v>
      </c>
      <c r="T1578" s="229"/>
      <c r="U1578" s="312" t="str">
        <f>'Look Up Values'!G733</f>
        <v>190307</v>
      </c>
      <c r="V1578" s="302" t="str">
        <f t="shared" si="90"/>
        <v>Yes</v>
      </c>
      <c r="W1578" s="311" t="str">
        <f t="shared" si="88"/>
        <v>190307</v>
      </c>
    </row>
    <row r="1579" spans="1:23" ht="33" customHeight="1">
      <c r="A1579"/>
      <c r="B1579"/>
      <c r="C1579"/>
      <c r="D1579"/>
      <c r="E1579"/>
      <c r="F1579"/>
      <c r="G1579"/>
      <c r="I1579"/>
      <c r="J1579"/>
      <c r="K1579"/>
      <c r="L1579"/>
      <c r="M1579"/>
      <c r="N1579"/>
      <c r="O1579"/>
      <c r="Q1579" s="306" t="str">
        <f>'Look Up Values'!G734</f>
        <v>190308</v>
      </c>
      <c r="R1579" s="302" t="str">
        <f t="shared" si="89"/>
        <v>Yes</v>
      </c>
      <c r="S1579" s="296" t="str">
        <f t="shared" si="87"/>
        <v>190308</v>
      </c>
      <c r="T1579" s="229"/>
      <c r="U1579" s="312" t="str">
        <f>'Look Up Values'!G734</f>
        <v>190308</v>
      </c>
      <c r="V1579" s="302" t="str">
        <f t="shared" si="90"/>
        <v>Yes</v>
      </c>
      <c r="W1579" s="311" t="str">
        <f t="shared" si="88"/>
        <v>190308</v>
      </c>
    </row>
    <row r="1580" spans="1:23" ht="33" customHeight="1">
      <c r="A1580"/>
      <c r="B1580"/>
      <c r="C1580"/>
      <c r="D1580"/>
      <c r="E1580"/>
      <c r="F1580"/>
      <c r="G1580"/>
      <c r="I1580"/>
      <c r="J1580"/>
      <c r="K1580"/>
      <c r="L1580"/>
      <c r="M1580"/>
      <c r="N1580"/>
      <c r="O1580"/>
      <c r="Q1580" s="306" t="str">
        <f>'Look Up Values'!G735</f>
        <v>190401</v>
      </c>
      <c r="R1580" s="302" t="str">
        <f t="shared" si="89"/>
        <v>Yes</v>
      </c>
      <c r="S1580" s="296" t="str">
        <f t="shared" si="87"/>
        <v>190401</v>
      </c>
      <c r="T1580" s="229"/>
      <c r="U1580" s="312" t="str">
        <f>'Look Up Values'!G735</f>
        <v>190401</v>
      </c>
      <c r="V1580" s="302" t="str">
        <f t="shared" si="90"/>
        <v>Yes</v>
      </c>
      <c r="W1580" s="311" t="str">
        <f t="shared" si="88"/>
        <v>190401</v>
      </c>
    </row>
    <row r="1581" spans="1:23" ht="33" customHeight="1">
      <c r="A1581"/>
      <c r="B1581"/>
      <c r="C1581"/>
      <c r="D1581"/>
      <c r="E1581"/>
      <c r="F1581"/>
      <c r="G1581"/>
      <c r="I1581"/>
      <c r="J1581"/>
      <c r="K1581"/>
      <c r="L1581"/>
      <c r="M1581"/>
      <c r="N1581"/>
      <c r="O1581"/>
      <c r="Q1581" s="306" t="str">
        <f>'Look Up Values'!G736</f>
        <v>190402</v>
      </c>
      <c r="R1581" s="302" t="str">
        <f t="shared" si="89"/>
        <v>Yes</v>
      </c>
      <c r="S1581" s="296" t="str">
        <f t="shared" si="87"/>
        <v>190402</v>
      </c>
      <c r="T1581" s="229"/>
      <c r="U1581" s="312" t="str">
        <f>'Look Up Values'!G736</f>
        <v>190402</v>
      </c>
      <c r="V1581" s="302" t="str">
        <f t="shared" si="90"/>
        <v>Yes</v>
      </c>
      <c r="W1581" s="311" t="str">
        <f t="shared" si="88"/>
        <v>190402</v>
      </c>
    </row>
    <row r="1582" spans="1:23" ht="33" customHeight="1">
      <c r="A1582"/>
      <c r="B1582"/>
      <c r="C1582"/>
      <c r="D1582"/>
      <c r="E1582"/>
      <c r="F1582"/>
      <c r="G1582"/>
      <c r="I1582"/>
      <c r="J1582"/>
      <c r="K1582"/>
      <c r="L1582"/>
      <c r="M1582"/>
      <c r="N1582"/>
      <c r="O1582"/>
      <c r="Q1582" s="306" t="str">
        <f>'Look Up Values'!G737</f>
        <v>190403</v>
      </c>
      <c r="R1582" s="302" t="str">
        <f t="shared" si="89"/>
        <v>Yes</v>
      </c>
      <c r="S1582" s="296" t="str">
        <f t="shared" si="87"/>
        <v>190403</v>
      </c>
      <c r="T1582" s="229"/>
      <c r="U1582" s="312" t="str">
        <f>'Look Up Values'!G737</f>
        <v>190403</v>
      </c>
      <c r="V1582" s="302" t="str">
        <f t="shared" si="90"/>
        <v>Yes</v>
      </c>
      <c r="W1582" s="311" t="str">
        <f t="shared" si="88"/>
        <v>190403</v>
      </c>
    </row>
    <row r="1583" spans="1:23" ht="33" customHeight="1">
      <c r="A1583"/>
      <c r="B1583"/>
      <c r="C1583"/>
      <c r="D1583"/>
      <c r="E1583"/>
      <c r="F1583"/>
      <c r="G1583"/>
      <c r="I1583"/>
      <c r="J1583"/>
      <c r="K1583"/>
      <c r="L1583"/>
      <c r="M1583"/>
      <c r="N1583"/>
      <c r="O1583"/>
      <c r="Q1583" s="306" t="str">
        <f>'Look Up Values'!G738</f>
        <v>190404</v>
      </c>
      <c r="R1583" s="302" t="str">
        <f t="shared" si="89"/>
        <v>Yes</v>
      </c>
      <c r="S1583" s="296" t="str">
        <f t="shared" si="87"/>
        <v>190404</v>
      </c>
      <c r="T1583" s="229"/>
      <c r="U1583" s="312" t="str">
        <f>'Look Up Values'!G738</f>
        <v>190404</v>
      </c>
      <c r="V1583" s="302" t="str">
        <f t="shared" si="90"/>
        <v>Yes</v>
      </c>
      <c r="W1583" s="311" t="str">
        <f t="shared" si="88"/>
        <v>190404</v>
      </c>
    </row>
    <row r="1584" spans="1:23" ht="33" customHeight="1">
      <c r="A1584"/>
      <c r="B1584"/>
      <c r="C1584"/>
      <c r="D1584"/>
      <c r="E1584"/>
      <c r="F1584"/>
      <c r="G1584"/>
      <c r="I1584"/>
      <c r="J1584"/>
      <c r="K1584"/>
      <c r="L1584"/>
      <c r="M1584"/>
      <c r="N1584"/>
      <c r="O1584"/>
      <c r="Q1584" s="306" t="str">
        <f>'Look Up Values'!G739</f>
        <v>190501</v>
      </c>
      <c r="R1584" s="302" t="str">
        <f t="shared" si="89"/>
        <v>Yes</v>
      </c>
      <c r="S1584" s="296" t="str">
        <f t="shared" si="87"/>
        <v>190501</v>
      </c>
      <c r="T1584" s="229"/>
      <c r="U1584" s="312" t="str">
        <f>'Look Up Values'!G739</f>
        <v>190501</v>
      </c>
      <c r="V1584" s="302" t="str">
        <f t="shared" si="90"/>
        <v>Yes</v>
      </c>
      <c r="W1584" s="311" t="str">
        <f t="shared" si="88"/>
        <v>190501</v>
      </c>
    </row>
    <row r="1585" spans="1:23" ht="33" customHeight="1">
      <c r="A1585"/>
      <c r="B1585"/>
      <c r="C1585"/>
      <c r="D1585"/>
      <c r="E1585"/>
      <c r="F1585"/>
      <c r="G1585"/>
      <c r="I1585"/>
      <c r="J1585"/>
      <c r="K1585"/>
      <c r="L1585"/>
      <c r="M1585"/>
      <c r="N1585"/>
      <c r="O1585"/>
      <c r="Q1585" s="306" t="str">
        <f>'Look Up Values'!G740</f>
        <v>190502</v>
      </c>
      <c r="R1585" s="302" t="str">
        <f t="shared" si="89"/>
        <v>Yes</v>
      </c>
      <c r="S1585" s="296" t="str">
        <f t="shared" si="87"/>
        <v>190502</v>
      </c>
      <c r="T1585" s="229"/>
      <c r="U1585" s="312" t="str">
        <f>'Look Up Values'!G740</f>
        <v>190502</v>
      </c>
      <c r="V1585" s="302" t="str">
        <f t="shared" si="90"/>
        <v>Yes</v>
      </c>
      <c r="W1585" s="311" t="str">
        <f t="shared" si="88"/>
        <v>190502</v>
      </c>
    </row>
    <row r="1586" spans="1:23" ht="33" customHeight="1">
      <c r="A1586"/>
      <c r="B1586"/>
      <c r="C1586"/>
      <c r="D1586"/>
      <c r="E1586"/>
      <c r="F1586"/>
      <c r="G1586"/>
      <c r="I1586"/>
      <c r="J1586"/>
      <c r="K1586"/>
      <c r="L1586"/>
      <c r="M1586"/>
      <c r="N1586"/>
      <c r="O1586"/>
      <c r="Q1586" s="306" t="str">
        <f>'Look Up Values'!G741</f>
        <v>190503</v>
      </c>
      <c r="R1586" s="302" t="str">
        <f t="shared" si="89"/>
        <v>Yes</v>
      </c>
      <c r="S1586" s="296" t="str">
        <f t="shared" si="87"/>
        <v>190503</v>
      </c>
      <c r="T1586" s="229"/>
      <c r="U1586" s="312" t="str">
        <f>'Look Up Values'!G741</f>
        <v>190503</v>
      </c>
      <c r="V1586" s="302" t="str">
        <f t="shared" si="90"/>
        <v>Yes</v>
      </c>
      <c r="W1586" s="311" t="str">
        <f t="shared" si="88"/>
        <v>190503</v>
      </c>
    </row>
    <row r="1587" spans="1:23" ht="33" customHeight="1">
      <c r="A1587"/>
      <c r="B1587"/>
      <c r="C1587"/>
      <c r="D1587"/>
      <c r="E1587"/>
      <c r="F1587"/>
      <c r="G1587"/>
      <c r="I1587"/>
      <c r="J1587"/>
      <c r="K1587"/>
      <c r="L1587"/>
      <c r="M1587"/>
      <c r="N1587"/>
      <c r="O1587"/>
      <c r="Q1587" s="306" t="str">
        <f>'Look Up Values'!G742</f>
        <v>190599</v>
      </c>
      <c r="R1587" s="302" t="str">
        <f t="shared" si="89"/>
        <v>Yes</v>
      </c>
      <c r="S1587" s="296" t="str">
        <f t="shared" si="87"/>
        <v>190599</v>
      </c>
      <c r="T1587" s="229"/>
      <c r="U1587" s="312" t="str">
        <f>'Look Up Values'!G742</f>
        <v>190599</v>
      </c>
      <c r="V1587" s="302" t="str">
        <f t="shared" si="90"/>
        <v>Yes</v>
      </c>
      <c r="W1587" s="311" t="str">
        <f t="shared" si="88"/>
        <v>190599</v>
      </c>
    </row>
    <row r="1588" spans="1:23" ht="33" customHeight="1">
      <c r="A1588"/>
      <c r="B1588"/>
      <c r="C1588"/>
      <c r="D1588"/>
      <c r="E1588"/>
      <c r="F1588"/>
      <c r="G1588"/>
      <c r="I1588"/>
      <c r="J1588"/>
      <c r="K1588"/>
      <c r="L1588"/>
      <c r="M1588"/>
      <c r="N1588"/>
      <c r="O1588"/>
      <c r="Q1588" s="306" t="str">
        <f>'Look Up Values'!G743</f>
        <v>190603</v>
      </c>
      <c r="R1588" s="302" t="str">
        <f t="shared" si="89"/>
        <v>Yes</v>
      </c>
      <c r="S1588" s="296" t="str">
        <f t="shared" si="87"/>
        <v>190603</v>
      </c>
      <c r="T1588" s="229"/>
      <c r="U1588" s="312" t="str">
        <f>'Look Up Values'!G743</f>
        <v>190603</v>
      </c>
      <c r="V1588" s="302" t="str">
        <f t="shared" si="90"/>
        <v>Yes</v>
      </c>
      <c r="W1588" s="311" t="str">
        <f t="shared" si="88"/>
        <v>190603</v>
      </c>
    </row>
    <row r="1589" spans="1:23" ht="33" customHeight="1">
      <c r="A1589"/>
      <c r="B1589"/>
      <c r="C1589"/>
      <c r="D1589"/>
      <c r="E1589"/>
      <c r="F1589"/>
      <c r="G1589"/>
      <c r="I1589"/>
      <c r="J1589"/>
      <c r="K1589"/>
      <c r="L1589"/>
      <c r="M1589"/>
      <c r="N1589"/>
      <c r="O1589"/>
      <c r="Q1589" s="306" t="str">
        <f>'Look Up Values'!G744</f>
        <v>190604</v>
      </c>
      <c r="R1589" s="302" t="str">
        <f t="shared" si="89"/>
        <v>Yes</v>
      </c>
      <c r="S1589" s="296" t="str">
        <f t="shared" si="87"/>
        <v>190604</v>
      </c>
      <c r="T1589" s="229"/>
      <c r="U1589" s="312" t="str">
        <f>'Look Up Values'!G744</f>
        <v>190604</v>
      </c>
      <c r="V1589" s="302" t="str">
        <f t="shared" si="90"/>
        <v>Yes</v>
      </c>
      <c r="W1589" s="311" t="str">
        <f t="shared" si="88"/>
        <v>190604</v>
      </c>
    </row>
    <row r="1590" spans="1:23" ht="33" customHeight="1">
      <c r="A1590"/>
      <c r="B1590"/>
      <c r="C1590"/>
      <c r="D1590"/>
      <c r="E1590"/>
      <c r="F1590"/>
      <c r="G1590"/>
      <c r="I1590"/>
      <c r="J1590"/>
      <c r="K1590"/>
      <c r="L1590"/>
      <c r="M1590"/>
      <c r="N1590"/>
      <c r="O1590"/>
      <c r="Q1590" s="306" t="str">
        <f>'Look Up Values'!G745</f>
        <v>190605</v>
      </c>
      <c r="R1590" s="302" t="str">
        <f t="shared" si="89"/>
        <v>Yes</v>
      </c>
      <c r="S1590" s="296" t="str">
        <f t="shared" si="87"/>
        <v>190605</v>
      </c>
      <c r="T1590" s="229"/>
      <c r="U1590" s="312" t="str">
        <f>'Look Up Values'!G745</f>
        <v>190605</v>
      </c>
      <c r="V1590" s="302" t="str">
        <f t="shared" si="90"/>
        <v>Yes</v>
      </c>
      <c r="W1590" s="311" t="str">
        <f t="shared" si="88"/>
        <v>190605</v>
      </c>
    </row>
    <row r="1591" spans="1:23" ht="33" customHeight="1">
      <c r="A1591"/>
      <c r="B1591"/>
      <c r="C1591"/>
      <c r="D1591"/>
      <c r="E1591"/>
      <c r="F1591"/>
      <c r="G1591"/>
      <c r="I1591"/>
      <c r="J1591"/>
      <c r="K1591"/>
      <c r="L1591"/>
      <c r="M1591"/>
      <c r="N1591"/>
      <c r="O1591"/>
      <c r="Q1591" s="306" t="str">
        <f>'Look Up Values'!G746</f>
        <v>190606</v>
      </c>
      <c r="R1591" s="302" t="str">
        <f t="shared" si="89"/>
        <v>Yes</v>
      </c>
      <c r="S1591" s="296" t="str">
        <f t="shared" si="87"/>
        <v>190606</v>
      </c>
      <c r="T1591" s="229"/>
      <c r="U1591" s="312" t="str">
        <f>'Look Up Values'!G746</f>
        <v>190606</v>
      </c>
      <c r="V1591" s="302" t="str">
        <f t="shared" si="90"/>
        <v>Yes</v>
      </c>
      <c r="W1591" s="311" t="str">
        <f t="shared" si="88"/>
        <v>190606</v>
      </c>
    </row>
    <row r="1592" spans="1:23" ht="33" customHeight="1">
      <c r="A1592"/>
      <c r="B1592"/>
      <c r="C1592"/>
      <c r="D1592"/>
      <c r="E1592"/>
      <c r="F1592"/>
      <c r="G1592"/>
      <c r="I1592"/>
      <c r="J1592"/>
      <c r="K1592"/>
      <c r="L1592"/>
      <c r="M1592"/>
      <c r="N1592"/>
      <c r="O1592"/>
      <c r="Q1592" s="306" t="str">
        <f>'Look Up Values'!G747</f>
        <v>190699</v>
      </c>
      <c r="R1592" s="302" t="str">
        <f t="shared" si="89"/>
        <v>Yes</v>
      </c>
      <c r="S1592" s="296" t="str">
        <f t="shared" si="87"/>
        <v>190699</v>
      </c>
      <c r="T1592" s="229"/>
      <c r="U1592" s="312" t="str">
        <f>'Look Up Values'!G747</f>
        <v>190699</v>
      </c>
      <c r="V1592" s="302" t="str">
        <f t="shared" si="90"/>
        <v>Yes</v>
      </c>
      <c r="W1592" s="311" t="str">
        <f t="shared" si="88"/>
        <v>190699</v>
      </c>
    </row>
    <row r="1593" spans="1:23" ht="33" customHeight="1">
      <c r="A1593"/>
      <c r="B1593"/>
      <c r="C1593"/>
      <c r="D1593"/>
      <c r="E1593"/>
      <c r="F1593"/>
      <c r="G1593"/>
      <c r="I1593"/>
      <c r="J1593"/>
      <c r="K1593"/>
      <c r="L1593"/>
      <c r="M1593"/>
      <c r="N1593"/>
      <c r="O1593"/>
      <c r="Q1593" s="306" t="str">
        <f>'Look Up Values'!G748</f>
        <v>190702</v>
      </c>
      <c r="R1593" s="302" t="str">
        <f t="shared" si="89"/>
        <v>Yes</v>
      </c>
      <c r="S1593" s="296" t="str">
        <f t="shared" si="87"/>
        <v>190702</v>
      </c>
      <c r="T1593" s="229"/>
      <c r="U1593" s="312" t="str">
        <f>'Look Up Values'!G748</f>
        <v>190702</v>
      </c>
      <c r="V1593" s="302" t="str">
        <f t="shared" si="90"/>
        <v>Yes</v>
      </c>
      <c r="W1593" s="311" t="str">
        <f t="shared" si="88"/>
        <v>190702</v>
      </c>
    </row>
    <row r="1594" spans="1:23" ht="33" customHeight="1">
      <c r="A1594"/>
      <c r="B1594"/>
      <c r="C1594"/>
      <c r="D1594"/>
      <c r="E1594"/>
      <c r="F1594"/>
      <c r="G1594"/>
      <c r="I1594"/>
      <c r="J1594"/>
      <c r="K1594"/>
      <c r="L1594"/>
      <c r="M1594"/>
      <c r="N1594"/>
      <c r="O1594"/>
      <c r="Q1594" s="306" t="str">
        <f>'Look Up Values'!G749</f>
        <v>190703</v>
      </c>
      <c r="R1594" s="302" t="str">
        <f t="shared" si="89"/>
        <v>Yes</v>
      </c>
      <c r="S1594" s="296" t="str">
        <f t="shared" si="87"/>
        <v>190703</v>
      </c>
      <c r="T1594" s="229"/>
      <c r="U1594" s="312" t="str">
        <f>'Look Up Values'!G749</f>
        <v>190703</v>
      </c>
      <c r="V1594" s="302" t="str">
        <f t="shared" si="90"/>
        <v>Yes</v>
      </c>
      <c r="W1594" s="311" t="str">
        <f t="shared" si="88"/>
        <v>190703</v>
      </c>
    </row>
    <row r="1595" spans="1:23" ht="33" customHeight="1">
      <c r="A1595"/>
      <c r="B1595"/>
      <c r="C1595"/>
      <c r="D1595"/>
      <c r="E1595"/>
      <c r="F1595"/>
      <c r="G1595"/>
      <c r="I1595"/>
      <c r="J1595"/>
      <c r="K1595"/>
      <c r="L1595"/>
      <c r="M1595"/>
      <c r="N1595"/>
      <c r="O1595"/>
      <c r="Q1595" s="306" t="str">
        <f>'Look Up Values'!G750</f>
        <v>190801</v>
      </c>
      <c r="R1595" s="302" t="str">
        <f t="shared" si="89"/>
        <v>Yes</v>
      </c>
      <c r="S1595" s="296" t="str">
        <f t="shared" si="87"/>
        <v>190801</v>
      </c>
      <c r="T1595" s="229"/>
      <c r="U1595" s="312" t="str">
        <f>'Look Up Values'!G750</f>
        <v>190801</v>
      </c>
      <c r="V1595" s="302" t="str">
        <f t="shared" si="90"/>
        <v>Yes</v>
      </c>
      <c r="W1595" s="311" t="str">
        <f t="shared" si="88"/>
        <v>190801</v>
      </c>
    </row>
    <row r="1596" spans="1:23" ht="33" customHeight="1">
      <c r="A1596"/>
      <c r="B1596"/>
      <c r="C1596"/>
      <c r="D1596"/>
      <c r="E1596"/>
      <c r="F1596"/>
      <c r="G1596"/>
      <c r="I1596"/>
      <c r="J1596"/>
      <c r="K1596"/>
      <c r="L1596"/>
      <c r="M1596"/>
      <c r="N1596"/>
      <c r="O1596"/>
      <c r="Q1596" s="306" t="str">
        <f>'Look Up Values'!G751</f>
        <v>190802</v>
      </c>
      <c r="R1596" s="302" t="str">
        <f t="shared" si="89"/>
        <v>Yes</v>
      </c>
      <c r="S1596" s="296" t="str">
        <f t="shared" si="87"/>
        <v>190802</v>
      </c>
      <c r="T1596" s="229"/>
      <c r="U1596" s="312" t="str">
        <f>'Look Up Values'!G751</f>
        <v>190802</v>
      </c>
      <c r="V1596" s="302" t="str">
        <f t="shared" si="90"/>
        <v>Yes</v>
      </c>
      <c r="W1596" s="311" t="str">
        <f t="shared" si="88"/>
        <v>190802</v>
      </c>
    </row>
    <row r="1597" spans="1:23" ht="33" customHeight="1">
      <c r="A1597"/>
      <c r="B1597"/>
      <c r="C1597"/>
      <c r="D1597"/>
      <c r="E1597"/>
      <c r="F1597"/>
      <c r="G1597"/>
      <c r="I1597"/>
      <c r="J1597"/>
      <c r="K1597"/>
      <c r="L1597"/>
      <c r="M1597"/>
      <c r="N1597"/>
      <c r="O1597"/>
      <c r="Q1597" s="306" t="str">
        <f>'Look Up Values'!G752</f>
        <v>190805</v>
      </c>
      <c r="R1597" s="302" t="str">
        <f t="shared" si="89"/>
        <v>Yes</v>
      </c>
      <c r="S1597" s="296" t="str">
        <f t="shared" si="87"/>
        <v>190805</v>
      </c>
      <c r="T1597" s="229"/>
      <c r="U1597" s="312" t="str">
        <f>'Look Up Values'!G752</f>
        <v>190805</v>
      </c>
      <c r="V1597" s="302" t="str">
        <f t="shared" si="90"/>
        <v>Yes</v>
      </c>
      <c r="W1597" s="311" t="str">
        <f t="shared" si="88"/>
        <v>190805</v>
      </c>
    </row>
    <row r="1598" spans="1:23" ht="33" customHeight="1">
      <c r="A1598"/>
      <c r="B1598"/>
      <c r="C1598"/>
      <c r="D1598"/>
      <c r="E1598"/>
      <c r="F1598"/>
      <c r="G1598"/>
      <c r="I1598"/>
      <c r="J1598"/>
      <c r="K1598"/>
      <c r="L1598"/>
      <c r="M1598"/>
      <c r="N1598"/>
      <c r="O1598"/>
      <c r="Q1598" s="306" t="str">
        <f>'Look Up Values'!G753</f>
        <v>190806</v>
      </c>
      <c r="R1598" s="302" t="str">
        <f t="shared" si="89"/>
        <v>Yes</v>
      </c>
      <c r="S1598" s="296" t="str">
        <f t="shared" si="87"/>
        <v>190806</v>
      </c>
      <c r="T1598" s="229"/>
      <c r="U1598" s="312" t="str">
        <f>'Look Up Values'!G753</f>
        <v>190806</v>
      </c>
      <c r="V1598" s="302" t="str">
        <f t="shared" si="90"/>
        <v>Yes</v>
      </c>
      <c r="W1598" s="311" t="str">
        <f t="shared" si="88"/>
        <v>190806</v>
      </c>
    </row>
    <row r="1599" spans="1:23" ht="33" customHeight="1">
      <c r="A1599"/>
      <c r="B1599"/>
      <c r="C1599"/>
      <c r="D1599"/>
      <c r="E1599"/>
      <c r="F1599"/>
      <c r="G1599"/>
      <c r="I1599"/>
      <c r="J1599"/>
      <c r="K1599"/>
      <c r="L1599"/>
      <c r="M1599"/>
      <c r="N1599"/>
      <c r="O1599"/>
      <c r="Q1599" s="306" t="str">
        <f>'Look Up Values'!G754</f>
        <v>190807</v>
      </c>
      <c r="R1599" s="302" t="str">
        <f t="shared" si="89"/>
        <v>Yes</v>
      </c>
      <c r="S1599" s="296" t="str">
        <f t="shared" si="87"/>
        <v>190807</v>
      </c>
      <c r="T1599" s="229"/>
      <c r="U1599" s="312" t="str">
        <f>'Look Up Values'!G754</f>
        <v>190807</v>
      </c>
      <c r="V1599" s="302" t="str">
        <f t="shared" si="90"/>
        <v>Yes</v>
      </c>
      <c r="W1599" s="311" t="str">
        <f t="shared" si="88"/>
        <v>190807</v>
      </c>
    </row>
    <row r="1600" spans="1:23" ht="33" customHeight="1">
      <c r="A1600"/>
      <c r="B1600"/>
      <c r="C1600"/>
      <c r="D1600"/>
      <c r="E1600"/>
      <c r="F1600"/>
      <c r="G1600"/>
      <c r="I1600"/>
      <c r="J1600"/>
      <c r="K1600"/>
      <c r="L1600"/>
      <c r="M1600"/>
      <c r="N1600"/>
      <c r="O1600"/>
      <c r="Q1600" s="306" t="str">
        <f>'Look Up Values'!G755</f>
        <v>190808</v>
      </c>
      <c r="R1600" s="302" t="str">
        <f t="shared" si="89"/>
        <v>Yes</v>
      </c>
      <c r="S1600" s="296" t="str">
        <f t="shared" si="87"/>
        <v>190808</v>
      </c>
      <c r="T1600" s="229"/>
      <c r="U1600" s="312" t="str">
        <f>'Look Up Values'!G755</f>
        <v>190808</v>
      </c>
      <c r="V1600" s="302" t="str">
        <f t="shared" si="90"/>
        <v>Yes</v>
      </c>
      <c r="W1600" s="311" t="str">
        <f t="shared" si="88"/>
        <v>190808</v>
      </c>
    </row>
    <row r="1601" spans="1:23" ht="33" customHeight="1">
      <c r="A1601"/>
      <c r="B1601"/>
      <c r="C1601"/>
      <c r="D1601"/>
      <c r="E1601"/>
      <c r="F1601"/>
      <c r="G1601"/>
      <c r="I1601"/>
      <c r="J1601"/>
      <c r="K1601"/>
      <c r="L1601"/>
      <c r="M1601"/>
      <c r="N1601"/>
      <c r="O1601"/>
      <c r="Q1601" s="306" t="str">
        <f>'Look Up Values'!G756</f>
        <v>190809</v>
      </c>
      <c r="R1601" s="302" t="str">
        <f t="shared" si="89"/>
        <v>Yes</v>
      </c>
      <c r="S1601" s="296" t="str">
        <f t="shared" si="87"/>
        <v>190809</v>
      </c>
      <c r="T1601" s="229"/>
      <c r="U1601" s="312" t="str">
        <f>'Look Up Values'!G756</f>
        <v>190809</v>
      </c>
      <c r="V1601" s="302" t="str">
        <f t="shared" si="90"/>
        <v>Yes</v>
      </c>
      <c r="W1601" s="311" t="str">
        <f t="shared" si="88"/>
        <v>190809</v>
      </c>
    </row>
    <row r="1602" spans="1:23" ht="33" customHeight="1">
      <c r="A1602"/>
      <c r="B1602"/>
      <c r="C1602"/>
      <c r="D1602"/>
      <c r="E1602"/>
      <c r="F1602"/>
      <c r="G1602"/>
      <c r="I1602"/>
      <c r="J1602"/>
      <c r="K1602"/>
      <c r="L1602"/>
      <c r="M1602"/>
      <c r="N1602"/>
      <c r="O1602"/>
      <c r="Q1602" s="306" t="str">
        <f>'Look Up Values'!G757</f>
        <v>190810</v>
      </c>
      <c r="R1602" s="302" t="str">
        <f t="shared" si="89"/>
        <v>Yes</v>
      </c>
      <c r="S1602" s="296" t="str">
        <f t="shared" si="87"/>
        <v>190810</v>
      </c>
      <c r="T1602" s="229"/>
      <c r="U1602" s="312" t="str">
        <f>'Look Up Values'!G757</f>
        <v>190810</v>
      </c>
      <c r="V1602" s="302" t="str">
        <f t="shared" si="90"/>
        <v>Yes</v>
      </c>
      <c r="W1602" s="311" t="str">
        <f t="shared" si="88"/>
        <v>190810</v>
      </c>
    </row>
    <row r="1603" spans="1:23" ht="33" customHeight="1">
      <c r="A1603"/>
      <c r="B1603"/>
      <c r="C1603"/>
      <c r="D1603"/>
      <c r="E1603"/>
      <c r="F1603"/>
      <c r="G1603"/>
      <c r="I1603"/>
      <c r="J1603"/>
      <c r="K1603"/>
      <c r="L1603"/>
      <c r="M1603"/>
      <c r="N1603"/>
      <c r="O1603"/>
      <c r="Q1603" s="306" t="str">
        <f>'Look Up Values'!G758</f>
        <v>190811</v>
      </c>
      <c r="R1603" s="302" t="str">
        <f t="shared" si="89"/>
        <v>Yes</v>
      </c>
      <c r="S1603" s="296" t="str">
        <f t="shared" si="87"/>
        <v>190811</v>
      </c>
      <c r="T1603" s="229"/>
      <c r="U1603" s="312" t="str">
        <f>'Look Up Values'!G758</f>
        <v>190811</v>
      </c>
      <c r="V1603" s="302" t="str">
        <f t="shared" si="90"/>
        <v>Yes</v>
      </c>
      <c r="W1603" s="311" t="str">
        <f t="shared" si="88"/>
        <v>190811</v>
      </c>
    </row>
    <row r="1604" spans="1:23" ht="33" customHeight="1">
      <c r="A1604"/>
      <c r="B1604"/>
      <c r="C1604"/>
      <c r="D1604"/>
      <c r="E1604"/>
      <c r="F1604"/>
      <c r="G1604"/>
      <c r="I1604"/>
      <c r="J1604"/>
      <c r="K1604"/>
      <c r="L1604"/>
      <c r="M1604"/>
      <c r="N1604"/>
      <c r="O1604"/>
      <c r="Q1604" s="306" t="str">
        <f>'Look Up Values'!G759</f>
        <v>190812</v>
      </c>
      <c r="R1604" s="302" t="str">
        <f t="shared" si="89"/>
        <v>Yes</v>
      </c>
      <c r="S1604" s="296" t="str">
        <f t="shared" si="87"/>
        <v>190812</v>
      </c>
      <c r="T1604" s="229"/>
      <c r="U1604" s="312" t="str">
        <f>'Look Up Values'!G759</f>
        <v>190812</v>
      </c>
      <c r="V1604" s="302" t="str">
        <f t="shared" si="90"/>
        <v>Yes</v>
      </c>
      <c r="W1604" s="311" t="str">
        <f t="shared" si="88"/>
        <v>190812</v>
      </c>
    </row>
    <row r="1605" spans="1:23" ht="33" customHeight="1">
      <c r="A1605"/>
      <c r="B1605"/>
      <c r="C1605"/>
      <c r="D1605"/>
      <c r="E1605"/>
      <c r="F1605"/>
      <c r="G1605"/>
      <c r="I1605"/>
      <c r="J1605"/>
      <c r="K1605"/>
      <c r="L1605"/>
      <c r="M1605"/>
      <c r="N1605"/>
      <c r="O1605"/>
      <c r="Q1605" s="306" t="str">
        <f>'Look Up Values'!G760</f>
        <v>190813</v>
      </c>
      <c r="R1605" s="302" t="str">
        <f t="shared" si="89"/>
        <v>Yes</v>
      </c>
      <c r="S1605" s="296" t="str">
        <f t="shared" si="87"/>
        <v>190813</v>
      </c>
      <c r="T1605" s="229"/>
      <c r="U1605" s="312" t="str">
        <f>'Look Up Values'!G760</f>
        <v>190813</v>
      </c>
      <c r="V1605" s="302" t="str">
        <f t="shared" si="90"/>
        <v>Yes</v>
      </c>
      <c r="W1605" s="311" t="str">
        <f t="shared" si="88"/>
        <v>190813</v>
      </c>
    </row>
    <row r="1606" spans="1:23" ht="33" customHeight="1">
      <c r="A1606"/>
      <c r="B1606"/>
      <c r="C1606"/>
      <c r="D1606"/>
      <c r="E1606"/>
      <c r="F1606"/>
      <c r="G1606"/>
      <c r="I1606"/>
      <c r="J1606"/>
      <c r="K1606"/>
      <c r="L1606"/>
      <c r="M1606"/>
      <c r="N1606"/>
      <c r="O1606"/>
      <c r="Q1606" s="306" t="str">
        <f>'Look Up Values'!G761</f>
        <v>190814</v>
      </c>
      <c r="R1606" s="302" t="str">
        <f t="shared" si="89"/>
        <v>Yes</v>
      </c>
      <c r="S1606" s="296" t="str">
        <f t="shared" ref="S1606:S1669" si="91">IF(R1606="Yes",Q1606,"")</f>
        <v>190814</v>
      </c>
      <c r="T1606" s="229"/>
      <c r="U1606" s="312" t="str">
        <f>'Look Up Values'!G761</f>
        <v>190814</v>
      </c>
      <c r="V1606" s="302" t="str">
        <f t="shared" si="90"/>
        <v>Yes</v>
      </c>
      <c r="W1606" s="311" t="str">
        <f t="shared" ref="W1606:W1669" si="92">IF(V1606="Yes",U1606,"")</f>
        <v>190814</v>
      </c>
    </row>
    <row r="1607" spans="1:23" ht="33" customHeight="1">
      <c r="A1607"/>
      <c r="B1607"/>
      <c r="C1607"/>
      <c r="D1607"/>
      <c r="E1607"/>
      <c r="F1607"/>
      <c r="G1607"/>
      <c r="I1607"/>
      <c r="J1607"/>
      <c r="K1607"/>
      <c r="L1607"/>
      <c r="M1607"/>
      <c r="N1607"/>
      <c r="O1607"/>
      <c r="Q1607" s="306" t="str">
        <f>'Look Up Values'!G762</f>
        <v>190899</v>
      </c>
      <c r="R1607" s="302" t="str">
        <f t="shared" si="89"/>
        <v>Yes</v>
      </c>
      <c r="S1607" s="296" t="str">
        <f t="shared" si="91"/>
        <v>190899</v>
      </c>
      <c r="T1607" s="229"/>
      <c r="U1607" s="312" t="str">
        <f>'Look Up Values'!G762</f>
        <v>190899</v>
      </c>
      <c r="V1607" s="302" t="str">
        <f t="shared" si="90"/>
        <v>Yes</v>
      </c>
      <c r="W1607" s="311" t="str">
        <f t="shared" si="92"/>
        <v>190899</v>
      </c>
    </row>
    <row r="1608" spans="1:23" ht="33" customHeight="1">
      <c r="A1608"/>
      <c r="B1608"/>
      <c r="C1608"/>
      <c r="D1608"/>
      <c r="E1608"/>
      <c r="F1608"/>
      <c r="G1608"/>
      <c r="I1608"/>
      <c r="J1608"/>
      <c r="K1608"/>
      <c r="L1608"/>
      <c r="M1608"/>
      <c r="N1608"/>
      <c r="O1608"/>
      <c r="Q1608" s="306" t="str">
        <f>'Look Up Values'!G763</f>
        <v>190901</v>
      </c>
      <c r="R1608" s="302" t="str">
        <f t="shared" si="89"/>
        <v>Yes</v>
      </c>
      <c r="S1608" s="296" t="str">
        <f t="shared" si="91"/>
        <v>190901</v>
      </c>
      <c r="T1608" s="229"/>
      <c r="U1608" s="312" t="str">
        <f>'Look Up Values'!G763</f>
        <v>190901</v>
      </c>
      <c r="V1608" s="302" t="str">
        <f t="shared" si="90"/>
        <v>Yes</v>
      </c>
      <c r="W1608" s="311" t="str">
        <f t="shared" si="92"/>
        <v>190901</v>
      </c>
    </row>
    <row r="1609" spans="1:23" ht="33" customHeight="1">
      <c r="A1609"/>
      <c r="B1609"/>
      <c r="C1609"/>
      <c r="D1609"/>
      <c r="E1609"/>
      <c r="F1609"/>
      <c r="G1609"/>
      <c r="I1609"/>
      <c r="J1609"/>
      <c r="K1609"/>
      <c r="L1609"/>
      <c r="M1609"/>
      <c r="N1609"/>
      <c r="O1609"/>
      <c r="Q1609" s="306" t="str">
        <f>'Look Up Values'!G764</f>
        <v>190902</v>
      </c>
      <c r="R1609" s="302" t="str">
        <f t="shared" si="89"/>
        <v>Yes</v>
      </c>
      <c r="S1609" s="296" t="str">
        <f t="shared" si="91"/>
        <v>190902</v>
      </c>
      <c r="T1609" s="229"/>
      <c r="U1609" s="312" t="str">
        <f>'Look Up Values'!G764</f>
        <v>190902</v>
      </c>
      <c r="V1609" s="302" t="str">
        <f t="shared" si="90"/>
        <v>Yes</v>
      </c>
      <c r="W1609" s="311" t="str">
        <f t="shared" si="92"/>
        <v>190902</v>
      </c>
    </row>
    <row r="1610" spans="1:23" ht="33" customHeight="1">
      <c r="A1610"/>
      <c r="B1610"/>
      <c r="C1610"/>
      <c r="D1610"/>
      <c r="E1610"/>
      <c r="F1610"/>
      <c r="G1610"/>
      <c r="I1610"/>
      <c r="J1610"/>
      <c r="K1610"/>
      <c r="L1610"/>
      <c r="M1610"/>
      <c r="N1610"/>
      <c r="O1610"/>
      <c r="Q1610" s="306" t="str">
        <f>'Look Up Values'!G765</f>
        <v>190903</v>
      </c>
      <c r="R1610" s="302" t="str">
        <f t="shared" si="89"/>
        <v>Yes</v>
      </c>
      <c r="S1610" s="296" t="str">
        <f t="shared" si="91"/>
        <v>190903</v>
      </c>
      <c r="T1610" s="229"/>
      <c r="U1610" s="312" t="str">
        <f>'Look Up Values'!G765</f>
        <v>190903</v>
      </c>
      <c r="V1610" s="302" t="str">
        <f t="shared" si="90"/>
        <v>Yes</v>
      </c>
      <c r="W1610" s="311" t="str">
        <f t="shared" si="92"/>
        <v>190903</v>
      </c>
    </row>
    <row r="1611" spans="1:23" ht="33" customHeight="1">
      <c r="A1611"/>
      <c r="B1611"/>
      <c r="C1611"/>
      <c r="D1611"/>
      <c r="E1611"/>
      <c r="F1611"/>
      <c r="G1611"/>
      <c r="I1611"/>
      <c r="J1611"/>
      <c r="K1611"/>
      <c r="L1611"/>
      <c r="M1611"/>
      <c r="N1611"/>
      <c r="O1611"/>
      <c r="Q1611" s="306" t="str">
        <f>'Look Up Values'!G766</f>
        <v>190904</v>
      </c>
      <c r="R1611" s="302" t="str">
        <f t="shared" si="89"/>
        <v>Yes</v>
      </c>
      <c r="S1611" s="296" t="str">
        <f t="shared" si="91"/>
        <v>190904</v>
      </c>
      <c r="T1611" s="229"/>
      <c r="U1611" s="312" t="str">
        <f>'Look Up Values'!G766</f>
        <v>190904</v>
      </c>
      <c r="V1611" s="302" t="str">
        <f t="shared" si="90"/>
        <v>Yes</v>
      </c>
      <c r="W1611" s="311" t="str">
        <f t="shared" si="92"/>
        <v>190904</v>
      </c>
    </row>
    <row r="1612" spans="1:23" ht="33" customHeight="1">
      <c r="A1612"/>
      <c r="B1612"/>
      <c r="C1612"/>
      <c r="D1612"/>
      <c r="E1612"/>
      <c r="F1612"/>
      <c r="G1612"/>
      <c r="I1612"/>
      <c r="J1612"/>
      <c r="K1612"/>
      <c r="L1612"/>
      <c r="M1612"/>
      <c r="N1612"/>
      <c r="O1612"/>
      <c r="Q1612" s="306" t="str">
        <f>'Look Up Values'!G767</f>
        <v>190905</v>
      </c>
      <c r="R1612" s="302" t="str">
        <f t="shared" si="89"/>
        <v>Yes</v>
      </c>
      <c r="S1612" s="296" t="str">
        <f t="shared" si="91"/>
        <v>190905</v>
      </c>
      <c r="T1612" s="229"/>
      <c r="U1612" s="312" t="str">
        <f>'Look Up Values'!G767</f>
        <v>190905</v>
      </c>
      <c r="V1612" s="302" t="str">
        <f t="shared" si="90"/>
        <v>Yes</v>
      </c>
      <c r="W1612" s="311" t="str">
        <f t="shared" si="92"/>
        <v>190905</v>
      </c>
    </row>
    <row r="1613" spans="1:23" ht="33" customHeight="1">
      <c r="A1613"/>
      <c r="B1613"/>
      <c r="C1613"/>
      <c r="D1613"/>
      <c r="E1613"/>
      <c r="F1613"/>
      <c r="G1613"/>
      <c r="I1613"/>
      <c r="J1613"/>
      <c r="K1613"/>
      <c r="L1613"/>
      <c r="M1613"/>
      <c r="N1613"/>
      <c r="O1613"/>
      <c r="Q1613" s="306" t="str">
        <f>'Look Up Values'!G768</f>
        <v>190906</v>
      </c>
      <c r="R1613" s="302" t="str">
        <f t="shared" si="89"/>
        <v>Yes</v>
      </c>
      <c r="S1613" s="296" t="str">
        <f t="shared" si="91"/>
        <v>190906</v>
      </c>
      <c r="T1613" s="229"/>
      <c r="U1613" s="312" t="str">
        <f>'Look Up Values'!G768</f>
        <v>190906</v>
      </c>
      <c r="V1613" s="302" t="str">
        <f t="shared" si="90"/>
        <v>Yes</v>
      </c>
      <c r="W1613" s="311" t="str">
        <f t="shared" si="92"/>
        <v>190906</v>
      </c>
    </row>
    <row r="1614" spans="1:23" ht="33" customHeight="1">
      <c r="A1614"/>
      <c r="B1614"/>
      <c r="C1614"/>
      <c r="D1614"/>
      <c r="E1614"/>
      <c r="F1614"/>
      <c r="G1614"/>
      <c r="I1614"/>
      <c r="J1614"/>
      <c r="K1614"/>
      <c r="L1614"/>
      <c r="M1614"/>
      <c r="N1614"/>
      <c r="O1614"/>
      <c r="Q1614" s="306" t="str">
        <f>'Look Up Values'!G769</f>
        <v>190999</v>
      </c>
      <c r="R1614" s="302" t="str">
        <f t="shared" si="89"/>
        <v>Yes</v>
      </c>
      <c r="S1614" s="296" t="str">
        <f t="shared" si="91"/>
        <v>190999</v>
      </c>
      <c r="T1614" s="229"/>
      <c r="U1614" s="312" t="str">
        <f>'Look Up Values'!G769</f>
        <v>190999</v>
      </c>
      <c r="V1614" s="302" t="str">
        <f t="shared" si="90"/>
        <v>Yes</v>
      </c>
      <c r="W1614" s="311" t="str">
        <f t="shared" si="92"/>
        <v>190999</v>
      </c>
    </row>
    <row r="1615" spans="1:23" ht="33" customHeight="1">
      <c r="A1615"/>
      <c r="B1615"/>
      <c r="C1615"/>
      <c r="D1615"/>
      <c r="E1615"/>
      <c r="F1615"/>
      <c r="G1615"/>
      <c r="I1615"/>
      <c r="J1615"/>
      <c r="K1615"/>
      <c r="L1615"/>
      <c r="M1615"/>
      <c r="N1615"/>
      <c r="O1615"/>
      <c r="Q1615" s="306" t="str">
        <f>'Look Up Values'!G770</f>
        <v>191001</v>
      </c>
      <c r="R1615" s="302" t="str">
        <f t="shared" si="89"/>
        <v>Yes</v>
      </c>
      <c r="S1615" s="296" t="str">
        <f t="shared" si="91"/>
        <v>191001</v>
      </c>
      <c r="T1615" s="229"/>
      <c r="U1615" s="312" t="str">
        <f>'Look Up Values'!G770</f>
        <v>191001</v>
      </c>
      <c r="V1615" s="302" t="str">
        <f t="shared" si="90"/>
        <v>Yes</v>
      </c>
      <c r="W1615" s="311" t="str">
        <f t="shared" si="92"/>
        <v>191001</v>
      </c>
    </row>
    <row r="1616" spans="1:23" ht="33" customHeight="1">
      <c r="A1616"/>
      <c r="B1616"/>
      <c r="C1616"/>
      <c r="D1616"/>
      <c r="E1616"/>
      <c r="F1616"/>
      <c r="G1616"/>
      <c r="I1616"/>
      <c r="J1616"/>
      <c r="K1616"/>
      <c r="L1616"/>
      <c r="M1616"/>
      <c r="N1616"/>
      <c r="O1616"/>
      <c r="Q1616" s="306" t="str">
        <f>'Look Up Values'!G771</f>
        <v>191002</v>
      </c>
      <c r="R1616" s="302" t="str">
        <f t="shared" ref="R1616:R1679" si="93">IFERROR(INDEX($R$5:$R$846,MATCH(U774,$U$5:$U$846,0)),"")</f>
        <v>Yes</v>
      </c>
      <c r="S1616" s="296" t="str">
        <f t="shared" si="91"/>
        <v>191002</v>
      </c>
      <c r="T1616" s="229"/>
      <c r="U1616" s="312" t="str">
        <f>'Look Up Values'!G771</f>
        <v>191002</v>
      </c>
      <c r="V1616" s="302" t="str">
        <f t="shared" ref="V1616:V1679" si="94">IFERROR(INDEX($V$5:$V$846,MATCH(W774,$W$5:$W$846,0)),"")</f>
        <v>Yes</v>
      </c>
      <c r="W1616" s="311" t="str">
        <f t="shared" si="92"/>
        <v>191002</v>
      </c>
    </row>
    <row r="1617" spans="1:23" ht="33" customHeight="1">
      <c r="A1617"/>
      <c r="B1617"/>
      <c r="C1617"/>
      <c r="D1617"/>
      <c r="E1617"/>
      <c r="F1617"/>
      <c r="G1617"/>
      <c r="I1617"/>
      <c r="J1617"/>
      <c r="K1617"/>
      <c r="L1617"/>
      <c r="M1617"/>
      <c r="N1617"/>
      <c r="O1617"/>
      <c r="Q1617" s="306" t="str">
        <f>'Look Up Values'!G772</f>
        <v>191003</v>
      </c>
      <c r="R1617" s="302" t="str">
        <f t="shared" si="93"/>
        <v>Yes</v>
      </c>
      <c r="S1617" s="296" t="str">
        <f t="shared" si="91"/>
        <v>191003</v>
      </c>
      <c r="T1617" s="229"/>
      <c r="U1617" s="312" t="str">
        <f>'Look Up Values'!G772</f>
        <v>191003</v>
      </c>
      <c r="V1617" s="302" t="str">
        <f t="shared" si="94"/>
        <v>Yes</v>
      </c>
      <c r="W1617" s="311" t="str">
        <f t="shared" si="92"/>
        <v>191003</v>
      </c>
    </row>
    <row r="1618" spans="1:23" ht="33" customHeight="1">
      <c r="A1618"/>
      <c r="B1618"/>
      <c r="C1618"/>
      <c r="D1618"/>
      <c r="E1618"/>
      <c r="F1618"/>
      <c r="G1618"/>
      <c r="I1618"/>
      <c r="J1618"/>
      <c r="K1618"/>
      <c r="L1618"/>
      <c r="M1618"/>
      <c r="N1618"/>
      <c r="O1618"/>
      <c r="Q1618" s="306" t="str">
        <f>'Look Up Values'!G773</f>
        <v>191004</v>
      </c>
      <c r="R1618" s="302" t="str">
        <f t="shared" si="93"/>
        <v>Yes</v>
      </c>
      <c r="S1618" s="296" t="str">
        <f t="shared" si="91"/>
        <v>191004</v>
      </c>
      <c r="T1618" s="229"/>
      <c r="U1618" s="312" t="str">
        <f>'Look Up Values'!G773</f>
        <v>191004</v>
      </c>
      <c r="V1618" s="302" t="str">
        <f t="shared" si="94"/>
        <v>Yes</v>
      </c>
      <c r="W1618" s="311" t="str">
        <f t="shared" si="92"/>
        <v>191004</v>
      </c>
    </row>
    <row r="1619" spans="1:23" ht="33" customHeight="1">
      <c r="A1619"/>
      <c r="B1619"/>
      <c r="C1619"/>
      <c r="D1619"/>
      <c r="E1619"/>
      <c r="F1619"/>
      <c r="G1619"/>
      <c r="I1619"/>
      <c r="J1619"/>
      <c r="K1619"/>
      <c r="L1619"/>
      <c r="M1619"/>
      <c r="N1619"/>
      <c r="O1619"/>
      <c r="Q1619" s="306" t="str">
        <f>'Look Up Values'!G774</f>
        <v>191005</v>
      </c>
      <c r="R1619" s="302" t="str">
        <f t="shared" si="93"/>
        <v>Yes</v>
      </c>
      <c r="S1619" s="296" t="str">
        <f t="shared" si="91"/>
        <v>191005</v>
      </c>
      <c r="T1619" s="229"/>
      <c r="U1619" s="312" t="str">
        <f>'Look Up Values'!G774</f>
        <v>191005</v>
      </c>
      <c r="V1619" s="302" t="str">
        <f t="shared" si="94"/>
        <v>Yes</v>
      </c>
      <c r="W1619" s="311" t="str">
        <f t="shared" si="92"/>
        <v>191005</v>
      </c>
    </row>
    <row r="1620" spans="1:23" ht="33" customHeight="1">
      <c r="A1620"/>
      <c r="B1620"/>
      <c r="C1620"/>
      <c r="D1620"/>
      <c r="E1620"/>
      <c r="F1620"/>
      <c r="G1620"/>
      <c r="I1620"/>
      <c r="J1620"/>
      <c r="K1620"/>
      <c r="L1620"/>
      <c r="M1620"/>
      <c r="N1620"/>
      <c r="O1620"/>
      <c r="Q1620" s="306" t="str">
        <f>'Look Up Values'!G775</f>
        <v>191006</v>
      </c>
      <c r="R1620" s="302" t="str">
        <f t="shared" si="93"/>
        <v>Yes</v>
      </c>
      <c r="S1620" s="296" t="str">
        <f t="shared" si="91"/>
        <v>191006</v>
      </c>
      <c r="T1620" s="229"/>
      <c r="U1620" s="312" t="str">
        <f>'Look Up Values'!G775</f>
        <v>191006</v>
      </c>
      <c r="V1620" s="302" t="str">
        <f t="shared" si="94"/>
        <v>Yes</v>
      </c>
      <c r="W1620" s="311" t="str">
        <f t="shared" si="92"/>
        <v>191006</v>
      </c>
    </row>
    <row r="1621" spans="1:23" ht="33" customHeight="1">
      <c r="A1621"/>
      <c r="B1621"/>
      <c r="C1621"/>
      <c r="D1621"/>
      <c r="E1621"/>
      <c r="F1621"/>
      <c r="G1621"/>
      <c r="I1621"/>
      <c r="J1621"/>
      <c r="K1621"/>
      <c r="L1621"/>
      <c r="M1621"/>
      <c r="N1621"/>
      <c r="O1621"/>
      <c r="Q1621" s="306" t="str">
        <f>'Look Up Values'!G776</f>
        <v>191101</v>
      </c>
      <c r="R1621" s="302" t="str">
        <f t="shared" si="93"/>
        <v>Yes</v>
      </c>
      <c r="S1621" s="296" t="str">
        <f t="shared" si="91"/>
        <v>191101</v>
      </c>
      <c r="T1621" s="229"/>
      <c r="U1621" s="312" t="str">
        <f>'Look Up Values'!G776</f>
        <v>191101</v>
      </c>
      <c r="V1621" s="302" t="str">
        <f t="shared" si="94"/>
        <v>Yes</v>
      </c>
      <c r="W1621" s="311" t="str">
        <f t="shared" si="92"/>
        <v>191101</v>
      </c>
    </row>
    <row r="1622" spans="1:23" ht="33" customHeight="1">
      <c r="A1622"/>
      <c r="B1622"/>
      <c r="C1622"/>
      <c r="D1622"/>
      <c r="E1622"/>
      <c r="F1622"/>
      <c r="G1622"/>
      <c r="I1622"/>
      <c r="J1622"/>
      <c r="K1622"/>
      <c r="L1622"/>
      <c r="M1622"/>
      <c r="N1622"/>
      <c r="O1622"/>
      <c r="Q1622" s="306" t="str">
        <f>'Look Up Values'!G777</f>
        <v>191102</v>
      </c>
      <c r="R1622" s="302" t="str">
        <f t="shared" si="93"/>
        <v>Yes</v>
      </c>
      <c r="S1622" s="296" t="str">
        <f t="shared" si="91"/>
        <v>191102</v>
      </c>
      <c r="T1622" s="229"/>
      <c r="U1622" s="312" t="str">
        <f>'Look Up Values'!G777</f>
        <v>191102</v>
      </c>
      <c r="V1622" s="302" t="str">
        <f t="shared" si="94"/>
        <v>Yes</v>
      </c>
      <c r="W1622" s="311" t="str">
        <f t="shared" si="92"/>
        <v>191102</v>
      </c>
    </row>
    <row r="1623" spans="1:23" ht="33" customHeight="1">
      <c r="A1623"/>
      <c r="B1623"/>
      <c r="C1623"/>
      <c r="D1623"/>
      <c r="E1623"/>
      <c r="F1623"/>
      <c r="G1623"/>
      <c r="I1623"/>
      <c r="J1623"/>
      <c r="K1623"/>
      <c r="L1623"/>
      <c r="M1623"/>
      <c r="N1623"/>
      <c r="O1623"/>
      <c r="Q1623" s="306" t="str">
        <f>'Look Up Values'!G778</f>
        <v>191103</v>
      </c>
      <c r="R1623" s="302" t="str">
        <f t="shared" si="93"/>
        <v>Yes</v>
      </c>
      <c r="S1623" s="296" t="str">
        <f t="shared" si="91"/>
        <v>191103</v>
      </c>
      <c r="T1623" s="229"/>
      <c r="U1623" s="312" t="str">
        <f>'Look Up Values'!G778</f>
        <v>191103</v>
      </c>
      <c r="V1623" s="302" t="str">
        <f t="shared" si="94"/>
        <v>Yes</v>
      </c>
      <c r="W1623" s="311" t="str">
        <f t="shared" si="92"/>
        <v>191103</v>
      </c>
    </row>
    <row r="1624" spans="1:23" ht="33" customHeight="1">
      <c r="A1624"/>
      <c r="B1624"/>
      <c r="C1624"/>
      <c r="D1624"/>
      <c r="E1624"/>
      <c r="F1624"/>
      <c r="G1624"/>
      <c r="I1624"/>
      <c r="J1624"/>
      <c r="K1624"/>
      <c r="L1624"/>
      <c r="M1624"/>
      <c r="N1624"/>
      <c r="O1624"/>
      <c r="Q1624" s="306" t="str">
        <f>'Look Up Values'!G779</f>
        <v>191104</v>
      </c>
      <c r="R1624" s="302" t="str">
        <f t="shared" si="93"/>
        <v>Yes</v>
      </c>
      <c r="S1624" s="296" t="str">
        <f t="shared" si="91"/>
        <v>191104</v>
      </c>
      <c r="T1624" s="229"/>
      <c r="U1624" s="312" t="str">
        <f>'Look Up Values'!G779</f>
        <v>191104</v>
      </c>
      <c r="V1624" s="302" t="str">
        <f t="shared" si="94"/>
        <v>Yes</v>
      </c>
      <c r="W1624" s="311" t="str">
        <f t="shared" si="92"/>
        <v>191104</v>
      </c>
    </row>
    <row r="1625" spans="1:23" ht="33" customHeight="1">
      <c r="A1625"/>
      <c r="B1625"/>
      <c r="C1625"/>
      <c r="D1625"/>
      <c r="E1625"/>
      <c r="F1625"/>
      <c r="G1625"/>
      <c r="I1625"/>
      <c r="J1625"/>
      <c r="K1625"/>
      <c r="L1625"/>
      <c r="M1625"/>
      <c r="N1625"/>
      <c r="O1625"/>
      <c r="Q1625" s="306" t="str">
        <f>'Look Up Values'!G780</f>
        <v>191105</v>
      </c>
      <c r="R1625" s="302" t="str">
        <f t="shared" si="93"/>
        <v>Yes</v>
      </c>
      <c r="S1625" s="296" t="str">
        <f t="shared" si="91"/>
        <v>191105</v>
      </c>
      <c r="T1625" s="229"/>
      <c r="U1625" s="312" t="str">
        <f>'Look Up Values'!G780</f>
        <v>191105</v>
      </c>
      <c r="V1625" s="302" t="str">
        <f t="shared" si="94"/>
        <v>Yes</v>
      </c>
      <c r="W1625" s="311" t="str">
        <f t="shared" si="92"/>
        <v>191105</v>
      </c>
    </row>
    <row r="1626" spans="1:23" ht="33" customHeight="1">
      <c r="A1626"/>
      <c r="B1626"/>
      <c r="C1626"/>
      <c r="D1626"/>
      <c r="E1626"/>
      <c r="F1626"/>
      <c r="G1626"/>
      <c r="I1626"/>
      <c r="J1626"/>
      <c r="K1626"/>
      <c r="L1626"/>
      <c r="M1626"/>
      <c r="N1626"/>
      <c r="O1626"/>
      <c r="Q1626" s="306" t="str">
        <f>'Look Up Values'!G781</f>
        <v>191106</v>
      </c>
      <c r="R1626" s="302" t="str">
        <f t="shared" si="93"/>
        <v>Yes</v>
      </c>
      <c r="S1626" s="296" t="str">
        <f t="shared" si="91"/>
        <v>191106</v>
      </c>
      <c r="T1626" s="229"/>
      <c r="U1626" s="312" t="str">
        <f>'Look Up Values'!G781</f>
        <v>191106</v>
      </c>
      <c r="V1626" s="302" t="str">
        <f t="shared" si="94"/>
        <v>Yes</v>
      </c>
      <c r="W1626" s="311" t="str">
        <f t="shared" si="92"/>
        <v>191106</v>
      </c>
    </row>
    <row r="1627" spans="1:23" ht="33" customHeight="1">
      <c r="A1627"/>
      <c r="B1627"/>
      <c r="C1627"/>
      <c r="D1627"/>
      <c r="E1627"/>
      <c r="F1627"/>
      <c r="G1627"/>
      <c r="I1627"/>
      <c r="J1627"/>
      <c r="K1627"/>
      <c r="L1627"/>
      <c r="M1627"/>
      <c r="N1627"/>
      <c r="O1627"/>
      <c r="Q1627" s="306" t="str">
        <f>'Look Up Values'!G782</f>
        <v>191107</v>
      </c>
      <c r="R1627" s="302" t="str">
        <f t="shared" si="93"/>
        <v>Yes</v>
      </c>
      <c r="S1627" s="296" t="str">
        <f t="shared" si="91"/>
        <v>191107</v>
      </c>
      <c r="T1627" s="229"/>
      <c r="U1627" s="312" t="str">
        <f>'Look Up Values'!G782</f>
        <v>191107</v>
      </c>
      <c r="V1627" s="302" t="str">
        <f t="shared" si="94"/>
        <v>Yes</v>
      </c>
      <c r="W1627" s="311" t="str">
        <f t="shared" si="92"/>
        <v>191107</v>
      </c>
    </row>
    <row r="1628" spans="1:23" ht="33" customHeight="1">
      <c r="A1628"/>
      <c r="B1628"/>
      <c r="C1628"/>
      <c r="D1628"/>
      <c r="E1628"/>
      <c r="F1628"/>
      <c r="G1628"/>
      <c r="I1628"/>
      <c r="J1628"/>
      <c r="K1628"/>
      <c r="L1628"/>
      <c r="M1628"/>
      <c r="N1628"/>
      <c r="O1628"/>
      <c r="Q1628" s="306" t="str">
        <f>'Look Up Values'!G783</f>
        <v>191199</v>
      </c>
      <c r="R1628" s="302" t="str">
        <f t="shared" si="93"/>
        <v>Yes</v>
      </c>
      <c r="S1628" s="296" t="str">
        <f t="shared" si="91"/>
        <v>191199</v>
      </c>
      <c r="T1628" s="229"/>
      <c r="U1628" s="312" t="str">
        <f>'Look Up Values'!G783</f>
        <v>191199</v>
      </c>
      <c r="V1628" s="302" t="str">
        <f t="shared" si="94"/>
        <v>Yes</v>
      </c>
      <c r="W1628" s="311" t="str">
        <f t="shared" si="92"/>
        <v>191199</v>
      </c>
    </row>
    <row r="1629" spans="1:23" ht="33" customHeight="1">
      <c r="A1629"/>
      <c r="B1629"/>
      <c r="C1629"/>
      <c r="D1629"/>
      <c r="E1629"/>
      <c r="F1629"/>
      <c r="G1629"/>
      <c r="I1629"/>
      <c r="J1629"/>
      <c r="K1629"/>
      <c r="L1629"/>
      <c r="M1629"/>
      <c r="N1629"/>
      <c r="O1629"/>
      <c r="Q1629" s="306" t="str">
        <f>'Look Up Values'!G784</f>
        <v>191201</v>
      </c>
      <c r="R1629" s="302" t="str">
        <f t="shared" si="93"/>
        <v>Yes</v>
      </c>
      <c r="S1629" s="296" t="str">
        <f t="shared" si="91"/>
        <v>191201</v>
      </c>
      <c r="T1629" s="229"/>
      <c r="U1629" s="312" t="str">
        <f>'Look Up Values'!G784</f>
        <v>191201</v>
      </c>
      <c r="V1629" s="302" t="str">
        <f t="shared" si="94"/>
        <v>Yes</v>
      </c>
      <c r="W1629" s="311" t="str">
        <f t="shared" si="92"/>
        <v>191201</v>
      </c>
    </row>
    <row r="1630" spans="1:23" ht="33" customHeight="1">
      <c r="A1630"/>
      <c r="B1630"/>
      <c r="C1630"/>
      <c r="D1630"/>
      <c r="E1630"/>
      <c r="F1630"/>
      <c r="G1630"/>
      <c r="I1630"/>
      <c r="J1630"/>
      <c r="K1630"/>
      <c r="L1630"/>
      <c r="M1630"/>
      <c r="N1630"/>
      <c r="O1630"/>
      <c r="Q1630" s="306" t="str">
        <f>'Look Up Values'!G785</f>
        <v>191202</v>
      </c>
      <c r="R1630" s="302" t="str">
        <f t="shared" si="93"/>
        <v>Yes</v>
      </c>
      <c r="S1630" s="296" t="str">
        <f t="shared" si="91"/>
        <v>191202</v>
      </c>
      <c r="T1630" s="229"/>
      <c r="U1630" s="312" t="str">
        <f>'Look Up Values'!G785</f>
        <v>191202</v>
      </c>
      <c r="V1630" s="302" t="str">
        <f t="shared" si="94"/>
        <v>Yes</v>
      </c>
      <c r="W1630" s="311" t="str">
        <f t="shared" si="92"/>
        <v>191202</v>
      </c>
    </row>
    <row r="1631" spans="1:23" ht="33" customHeight="1">
      <c r="A1631"/>
      <c r="B1631"/>
      <c r="C1631"/>
      <c r="D1631"/>
      <c r="E1631"/>
      <c r="F1631"/>
      <c r="G1631"/>
      <c r="I1631"/>
      <c r="J1631"/>
      <c r="K1631"/>
      <c r="L1631"/>
      <c r="M1631"/>
      <c r="N1631"/>
      <c r="O1631"/>
      <c r="Q1631" s="306" t="str">
        <f>'Look Up Values'!G786</f>
        <v>191203</v>
      </c>
      <c r="R1631" s="302" t="str">
        <f t="shared" si="93"/>
        <v>Yes</v>
      </c>
      <c r="S1631" s="296" t="str">
        <f t="shared" si="91"/>
        <v>191203</v>
      </c>
      <c r="T1631" s="229"/>
      <c r="U1631" s="312" t="str">
        <f>'Look Up Values'!G786</f>
        <v>191203</v>
      </c>
      <c r="V1631" s="302" t="str">
        <f t="shared" si="94"/>
        <v>Yes</v>
      </c>
      <c r="W1631" s="311" t="str">
        <f t="shared" si="92"/>
        <v>191203</v>
      </c>
    </row>
    <row r="1632" spans="1:23" ht="33" customHeight="1">
      <c r="A1632"/>
      <c r="B1632"/>
      <c r="C1632"/>
      <c r="D1632"/>
      <c r="E1632"/>
      <c r="F1632"/>
      <c r="G1632"/>
      <c r="I1632"/>
      <c r="J1632"/>
      <c r="K1632"/>
      <c r="L1632"/>
      <c r="M1632"/>
      <c r="N1632"/>
      <c r="O1632"/>
      <c r="Q1632" s="306" t="str">
        <f>'Look Up Values'!G787</f>
        <v>191204</v>
      </c>
      <c r="R1632" s="302" t="str">
        <f t="shared" si="93"/>
        <v>Yes</v>
      </c>
      <c r="S1632" s="296" t="str">
        <f t="shared" si="91"/>
        <v>191204</v>
      </c>
      <c r="T1632" s="229"/>
      <c r="U1632" s="312" t="str">
        <f>'Look Up Values'!G787</f>
        <v>191204</v>
      </c>
      <c r="V1632" s="302" t="str">
        <f t="shared" si="94"/>
        <v>Yes</v>
      </c>
      <c r="W1632" s="311" t="str">
        <f t="shared" si="92"/>
        <v>191204</v>
      </c>
    </row>
    <row r="1633" spans="1:23" ht="33" customHeight="1">
      <c r="A1633"/>
      <c r="B1633"/>
      <c r="C1633"/>
      <c r="D1633"/>
      <c r="E1633"/>
      <c r="F1633"/>
      <c r="G1633"/>
      <c r="I1633"/>
      <c r="J1633"/>
      <c r="K1633"/>
      <c r="L1633"/>
      <c r="M1633"/>
      <c r="N1633"/>
      <c r="O1633"/>
      <c r="Q1633" s="306" t="str">
        <f>'Look Up Values'!G788</f>
        <v>191205</v>
      </c>
      <c r="R1633" s="302" t="str">
        <f t="shared" si="93"/>
        <v>Yes</v>
      </c>
      <c r="S1633" s="296" t="str">
        <f t="shared" si="91"/>
        <v>191205</v>
      </c>
      <c r="T1633" s="229"/>
      <c r="U1633" s="312" t="str">
        <f>'Look Up Values'!G788</f>
        <v>191205</v>
      </c>
      <c r="V1633" s="302" t="str">
        <f t="shared" si="94"/>
        <v>Yes</v>
      </c>
      <c r="W1633" s="311" t="str">
        <f t="shared" si="92"/>
        <v>191205</v>
      </c>
    </row>
    <row r="1634" spans="1:23" ht="33" customHeight="1">
      <c r="A1634"/>
      <c r="B1634"/>
      <c r="C1634"/>
      <c r="D1634"/>
      <c r="E1634"/>
      <c r="F1634"/>
      <c r="G1634"/>
      <c r="I1634"/>
      <c r="J1634"/>
      <c r="K1634"/>
      <c r="L1634"/>
      <c r="M1634"/>
      <c r="N1634"/>
      <c r="O1634"/>
      <c r="Q1634" s="306" t="str">
        <f>'Look Up Values'!G789</f>
        <v>191206</v>
      </c>
      <c r="R1634" s="302" t="str">
        <f t="shared" si="93"/>
        <v>Yes</v>
      </c>
      <c r="S1634" s="296" t="str">
        <f t="shared" si="91"/>
        <v>191206</v>
      </c>
      <c r="T1634" s="229"/>
      <c r="U1634" s="312" t="str">
        <f>'Look Up Values'!G789</f>
        <v>191206</v>
      </c>
      <c r="V1634" s="302" t="str">
        <f t="shared" si="94"/>
        <v>Yes</v>
      </c>
      <c r="W1634" s="311" t="str">
        <f t="shared" si="92"/>
        <v>191206</v>
      </c>
    </row>
    <row r="1635" spans="1:23" ht="33" customHeight="1">
      <c r="A1635"/>
      <c r="B1635"/>
      <c r="C1635"/>
      <c r="D1635"/>
      <c r="E1635"/>
      <c r="F1635"/>
      <c r="G1635"/>
      <c r="I1635"/>
      <c r="J1635"/>
      <c r="K1635"/>
      <c r="L1635"/>
      <c r="M1635"/>
      <c r="N1635"/>
      <c r="O1635"/>
      <c r="Q1635" s="306" t="str">
        <f>'Look Up Values'!G790</f>
        <v>191207</v>
      </c>
      <c r="R1635" s="302" t="str">
        <f t="shared" si="93"/>
        <v>Yes</v>
      </c>
      <c r="S1635" s="296" t="str">
        <f t="shared" si="91"/>
        <v>191207</v>
      </c>
      <c r="T1635" s="229"/>
      <c r="U1635" s="312" t="str">
        <f>'Look Up Values'!G790</f>
        <v>191207</v>
      </c>
      <c r="V1635" s="302" t="str">
        <f t="shared" si="94"/>
        <v>Yes</v>
      </c>
      <c r="W1635" s="311" t="str">
        <f t="shared" si="92"/>
        <v>191207</v>
      </c>
    </row>
    <row r="1636" spans="1:23" ht="33" customHeight="1">
      <c r="A1636"/>
      <c r="B1636"/>
      <c r="C1636"/>
      <c r="D1636"/>
      <c r="E1636"/>
      <c r="F1636"/>
      <c r="G1636"/>
      <c r="I1636"/>
      <c r="J1636"/>
      <c r="K1636"/>
      <c r="L1636"/>
      <c r="M1636"/>
      <c r="N1636"/>
      <c r="O1636"/>
      <c r="Q1636" s="306" t="str">
        <f>'Look Up Values'!G791</f>
        <v>191208</v>
      </c>
      <c r="R1636" s="302" t="str">
        <f t="shared" si="93"/>
        <v>Yes</v>
      </c>
      <c r="S1636" s="296" t="str">
        <f t="shared" si="91"/>
        <v>191208</v>
      </c>
      <c r="T1636" s="229"/>
      <c r="U1636" s="312" t="str">
        <f>'Look Up Values'!G791</f>
        <v>191208</v>
      </c>
      <c r="V1636" s="302" t="str">
        <f t="shared" si="94"/>
        <v>Yes</v>
      </c>
      <c r="W1636" s="311" t="str">
        <f t="shared" si="92"/>
        <v>191208</v>
      </c>
    </row>
    <row r="1637" spans="1:23" ht="33" customHeight="1">
      <c r="A1637"/>
      <c r="B1637"/>
      <c r="C1637"/>
      <c r="D1637"/>
      <c r="E1637"/>
      <c r="F1637"/>
      <c r="G1637"/>
      <c r="I1637"/>
      <c r="J1637"/>
      <c r="K1637"/>
      <c r="L1637"/>
      <c r="M1637"/>
      <c r="N1637"/>
      <c r="O1637"/>
      <c r="Q1637" s="306" t="str">
        <f>'Look Up Values'!G792</f>
        <v>191209</v>
      </c>
      <c r="R1637" s="302" t="str">
        <f t="shared" si="93"/>
        <v>Yes</v>
      </c>
      <c r="S1637" s="296" t="str">
        <f t="shared" si="91"/>
        <v>191209</v>
      </c>
      <c r="T1637" s="229"/>
      <c r="U1637" s="312" t="str">
        <f>'Look Up Values'!G792</f>
        <v>191209</v>
      </c>
      <c r="V1637" s="302" t="str">
        <f t="shared" si="94"/>
        <v>Yes</v>
      </c>
      <c r="W1637" s="311" t="str">
        <f t="shared" si="92"/>
        <v>191209</v>
      </c>
    </row>
    <row r="1638" spans="1:23" ht="33" customHeight="1">
      <c r="A1638"/>
      <c r="B1638"/>
      <c r="C1638"/>
      <c r="D1638"/>
      <c r="E1638"/>
      <c r="F1638"/>
      <c r="G1638"/>
      <c r="I1638"/>
      <c r="J1638"/>
      <c r="K1638"/>
      <c r="L1638"/>
      <c r="M1638"/>
      <c r="N1638"/>
      <c r="O1638"/>
      <c r="Q1638" s="306" t="str">
        <f>'Look Up Values'!G793</f>
        <v>191210</v>
      </c>
      <c r="R1638" s="302" t="str">
        <f t="shared" si="93"/>
        <v>Yes</v>
      </c>
      <c r="S1638" s="296" t="str">
        <f t="shared" si="91"/>
        <v>191210</v>
      </c>
      <c r="T1638" s="229"/>
      <c r="U1638" s="312" t="str">
        <f>'Look Up Values'!G793</f>
        <v>191210</v>
      </c>
      <c r="V1638" s="302" t="str">
        <f t="shared" si="94"/>
        <v>Yes</v>
      </c>
      <c r="W1638" s="311" t="str">
        <f t="shared" si="92"/>
        <v>191210</v>
      </c>
    </row>
    <row r="1639" spans="1:23" ht="33" customHeight="1">
      <c r="A1639"/>
      <c r="B1639"/>
      <c r="C1639"/>
      <c r="D1639"/>
      <c r="E1639"/>
      <c r="F1639"/>
      <c r="G1639"/>
      <c r="I1639"/>
      <c r="J1639"/>
      <c r="K1639"/>
      <c r="L1639"/>
      <c r="M1639"/>
      <c r="N1639"/>
      <c r="O1639"/>
      <c r="Q1639" s="306" t="str">
        <f>'Look Up Values'!G794</f>
        <v>191211</v>
      </c>
      <c r="R1639" s="302" t="str">
        <f t="shared" si="93"/>
        <v>Yes</v>
      </c>
      <c r="S1639" s="296" t="str">
        <f t="shared" si="91"/>
        <v>191211</v>
      </c>
      <c r="T1639" s="229"/>
      <c r="U1639" s="312" t="str">
        <f>'Look Up Values'!G794</f>
        <v>191211</v>
      </c>
      <c r="V1639" s="302" t="str">
        <f t="shared" si="94"/>
        <v>Yes</v>
      </c>
      <c r="W1639" s="311" t="str">
        <f t="shared" si="92"/>
        <v>191211</v>
      </c>
    </row>
    <row r="1640" spans="1:23" ht="33" customHeight="1">
      <c r="A1640"/>
      <c r="B1640"/>
      <c r="C1640"/>
      <c r="D1640"/>
      <c r="E1640"/>
      <c r="F1640"/>
      <c r="G1640"/>
      <c r="I1640"/>
      <c r="J1640"/>
      <c r="K1640"/>
      <c r="L1640"/>
      <c r="M1640"/>
      <c r="N1640"/>
      <c r="O1640"/>
      <c r="Q1640" s="306" t="str">
        <f>'Look Up Values'!G795</f>
        <v>191212</v>
      </c>
      <c r="R1640" s="302" t="str">
        <f t="shared" si="93"/>
        <v>Yes</v>
      </c>
      <c r="S1640" s="296" t="str">
        <f t="shared" si="91"/>
        <v>191212</v>
      </c>
      <c r="T1640" s="229"/>
      <c r="U1640" s="312" t="str">
        <f>'Look Up Values'!G795</f>
        <v>191212</v>
      </c>
      <c r="V1640" s="302" t="str">
        <f t="shared" si="94"/>
        <v>Yes</v>
      </c>
      <c r="W1640" s="311" t="str">
        <f t="shared" si="92"/>
        <v>191212</v>
      </c>
    </row>
    <row r="1641" spans="1:23" ht="33" customHeight="1">
      <c r="A1641"/>
      <c r="B1641"/>
      <c r="C1641"/>
      <c r="D1641"/>
      <c r="E1641"/>
      <c r="F1641"/>
      <c r="G1641"/>
      <c r="I1641"/>
      <c r="J1641"/>
      <c r="K1641"/>
      <c r="L1641"/>
      <c r="M1641"/>
      <c r="N1641"/>
      <c r="O1641"/>
      <c r="Q1641" s="306" t="str">
        <f>'Look Up Values'!G796</f>
        <v>191301</v>
      </c>
      <c r="R1641" s="302" t="str">
        <f t="shared" si="93"/>
        <v>Yes</v>
      </c>
      <c r="S1641" s="296" t="str">
        <f t="shared" si="91"/>
        <v>191301</v>
      </c>
      <c r="T1641" s="229"/>
      <c r="U1641" s="312" t="str">
        <f>'Look Up Values'!G796</f>
        <v>191301</v>
      </c>
      <c r="V1641" s="302" t="str">
        <f t="shared" si="94"/>
        <v>Yes</v>
      </c>
      <c r="W1641" s="311" t="str">
        <f t="shared" si="92"/>
        <v>191301</v>
      </c>
    </row>
    <row r="1642" spans="1:23" ht="33" customHeight="1">
      <c r="A1642"/>
      <c r="B1642"/>
      <c r="C1642"/>
      <c r="D1642"/>
      <c r="E1642"/>
      <c r="F1642"/>
      <c r="G1642"/>
      <c r="I1642"/>
      <c r="J1642"/>
      <c r="K1642"/>
      <c r="L1642"/>
      <c r="M1642"/>
      <c r="N1642"/>
      <c r="O1642"/>
      <c r="Q1642" s="306" t="str">
        <f>'Look Up Values'!G797</f>
        <v>191302</v>
      </c>
      <c r="R1642" s="302" t="str">
        <f t="shared" si="93"/>
        <v>Yes</v>
      </c>
      <c r="S1642" s="296" t="str">
        <f t="shared" si="91"/>
        <v>191302</v>
      </c>
      <c r="T1642" s="229"/>
      <c r="U1642" s="312" t="str">
        <f>'Look Up Values'!G797</f>
        <v>191302</v>
      </c>
      <c r="V1642" s="302" t="str">
        <f t="shared" si="94"/>
        <v>Yes</v>
      </c>
      <c r="W1642" s="311" t="str">
        <f t="shared" si="92"/>
        <v>191302</v>
      </c>
    </row>
    <row r="1643" spans="1:23" ht="33" customHeight="1">
      <c r="A1643"/>
      <c r="B1643"/>
      <c r="C1643"/>
      <c r="D1643"/>
      <c r="E1643"/>
      <c r="F1643"/>
      <c r="G1643"/>
      <c r="I1643"/>
      <c r="J1643"/>
      <c r="K1643"/>
      <c r="L1643"/>
      <c r="M1643"/>
      <c r="N1643"/>
      <c r="O1643"/>
      <c r="Q1643" s="306" t="str">
        <f>'Look Up Values'!G798</f>
        <v>191303</v>
      </c>
      <c r="R1643" s="302" t="str">
        <f t="shared" si="93"/>
        <v>Yes</v>
      </c>
      <c r="S1643" s="296" t="str">
        <f t="shared" si="91"/>
        <v>191303</v>
      </c>
      <c r="T1643" s="229"/>
      <c r="U1643" s="312" t="str">
        <f>'Look Up Values'!G798</f>
        <v>191303</v>
      </c>
      <c r="V1643" s="302" t="str">
        <f t="shared" si="94"/>
        <v>Yes</v>
      </c>
      <c r="W1643" s="311" t="str">
        <f t="shared" si="92"/>
        <v>191303</v>
      </c>
    </row>
    <row r="1644" spans="1:23" ht="33" customHeight="1">
      <c r="A1644"/>
      <c r="B1644"/>
      <c r="C1644"/>
      <c r="D1644"/>
      <c r="E1644"/>
      <c r="F1644"/>
      <c r="G1644"/>
      <c r="I1644"/>
      <c r="J1644"/>
      <c r="K1644"/>
      <c r="L1644"/>
      <c r="M1644"/>
      <c r="N1644"/>
      <c r="O1644"/>
      <c r="Q1644" s="306" t="str">
        <f>'Look Up Values'!G799</f>
        <v>191304</v>
      </c>
      <c r="R1644" s="302" t="str">
        <f t="shared" si="93"/>
        <v>Yes</v>
      </c>
      <c r="S1644" s="296" t="str">
        <f t="shared" si="91"/>
        <v>191304</v>
      </c>
      <c r="T1644" s="229"/>
      <c r="U1644" s="312" t="str">
        <f>'Look Up Values'!G799</f>
        <v>191304</v>
      </c>
      <c r="V1644" s="302" t="str">
        <f t="shared" si="94"/>
        <v>Yes</v>
      </c>
      <c r="W1644" s="311" t="str">
        <f t="shared" si="92"/>
        <v>191304</v>
      </c>
    </row>
    <row r="1645" spans="1:23" ht="33" customHeight="1">
      <c r="A1645"/>
      <c r="B1645"/>
      <c r="C1645"/>
      <c r="D1645"/>
      <c r="E1645"/>
      <c r="F1645"/>
      <c r="G1645"/>
      <c r="I1645"/>
      <c r="J1645"/>
      <c r="K1645"/>
      <c r="L1645"/>
      <c r="M1645"/>
      <c r="N1645"/>
      <c r="O1645"/>
      <c r="Q1645" s="306" t="str">
        <f>'Look Up Values'!G800</f>
        <v>191305</v>
      </c>
      <c r="R1645" s="302" t="str">
        <f t="shared" si="93"/>
        <v>Yes</v>
      </c>
      <c r="S1645" s="296" t="str">
        <f t="shared" si="91"/>
        <v>191305</v>
      </c>
      <c r="T1645" s="229"/>
      <c r="U1645" s="312" t="str">
        <f>'Look Up Values'!G800</f>
        <v>191305</v>
      </c>
      <c r="V1645" s="302" t="str">
        <f t="shared" si="94"/>
        <v>Yes</v>
      </c>
      <c r="W1645" s="311" t="str">
        <f t="shared" si="92"/>
        <v>191305</v>
      </c>
    </row>
    <row r="1646" spans="1:23" ht="33" customHeight="1">
      <c r="A1646"/>
      <c r="B1646"/>
      <c r="C1646"/>
      <c r="D1646"/>
      <c r="E1646"/>
      <c r="F1646"/>
      <c r="G1646"/>
      <c r="I1646"/>
      <c r="J1646"/>
      <c r="K1646"/>
      <c r="L1646"/>
      <c r="M1646"/>
      <c r="N1646"/>
      <c r="O1646"/>
      <c r="Q1646" s="306" t="str">
        <f>'Look Up Values'!G801</f>
        <v>191306</v>
      </c>
      <c r="R1646" s="302" t="str">
        <f t="shared" si="93"/>
        <v>Yes</v>
      </c>
      <c r="S1646" s="296" t="str">
        <f t="shared" si="91"/>
        <v>191306</v>
      </c>
      <c r="T1646" s="229"/>
      <c r="U1646" s="312" t="str">
        <f>'Look Up Values'!G801</f>
        <v>191306</v>
      </c>
      <c r="V1646" s="302" t="str">
        <f t="shared" si="94"/>
        <v>Yes</v>
      </c>
      <c r="W1646" s="311" t="str">
        <f t="shared" si="92"/>
        <v>191306</v>
      </c>
    </row>
    <row r="1647" spans="1:23" ht="33" customHeight="1">
      <c r="A1647"/>
      <c r="B1647"/>
      <c r="C1647"/>
      <c r="D1647"/>
      <c r="E1647"/>
      <c r="F1647"/>
      <c r="G1647"/>
      <c r="I1647"/>
      <c r="J1647"/>
      <c r="K1647"/>
      <c r="L1647"/>
      <c r="M1647"/>
      <c r="N1647"/>
      <c r="O1647"/>
      <c r="Q1647" s="306" t="str">
        <f>'Look Up Values'!G802</f>
        <v>191307</v>
      </c>
      <c r="R1647" s="302" t="str">
        <f t="shared" si="93"/>
        <v>Yes</v>
      </c>
      <c r="S1647" s="296" t="str">
        <f t="shared" si="91"/>
        <v>191307</v>
      </c>
      <c r="T1647" s="229"/>
      <c r="U1647" s="312" t="str">
        <f>'Look Up Values'!G802</f>
        <v>191307</v>
      </c>
      <c r="V1647" s="302" t="str">
        <f t="shared" si="94"/>
        <v>Yes</v>
      </c>
      <c r="W1647" s="311" t="str">
        <f t="shared" si="92"/>
        <v>191307</v>
      </c>
    </row>
    <row r="1648" spans="1:23" ht="33" customHeight="1">
      <c r="A1648"/>
      <c r="B1648"/>
      <c r="C1648"/>
      <c r="D1648"/>
      <c r="E1648"/>
      <c r="F1648"/>
      <c r="G1648"/>
      <c r="I1648"/>
      <c r="J1648"/>
      <c r="K1648"/>
      <c r="L1648"/>
      <c r="M1648"/>
      <c r="N1648"/>
      <c r="O1648"/>
      <c r="Q1648" s="306" t="str">
        <f>'Look Up Values'!G803</f>
        <v>191308</v>
      </c>
      <c r="R1648" s="302" t="str">
        <f t="shared" si="93"/>
        <v>Yes</v>
      </c>
      <c r="S1648" s="296" t="str">
        <f t="shared" si="91"/>
        <v>191308</v>
      </c>
      <c r="T1648" s="229"/>
      <c r="U1648" s="312" t="str">
        <f>'Look Up Values'!G803</f>
        <v>191308</v>
      </c>
      <c r="V1648" s="302" t="str">
        <f t="shared" si="94"/>
        <v>Yes</v>
      </c>
      <c r="W1648" s="311" t="str">
        <f t="shared" si="92"/>
        <v>191308</v>
      </c>
    </row>
    <row r="1649" spans="1:23" ht="33" customHeight="1">
      <c r="A1649"/>
      <c r="B1649"/>
      <c r="C1649"/>
      <c r="D1649"/>
      <c r="E1649"/>
      <c r="F1649"/>
      <c r="G1649"/>
      <c r="I1649"/>
      <c r="J1649"/>
      <c r="K1649"/>
      <c r="L1649"/>
      <c r="M1649"/>
      <c r="N1649"/>
      <c r="O1649"/>
      <c r="Q1649" s="306" t="str">
        <f>'Look Up Values'!G804</f>
        <v>200101</v>
      </c>
      <c r="R1649" s="302" t="str">
        <f t="shared" si="93"/>
        <v>Yes</v>
      </c>
      <c r="S1649" s="296" t="str">
        <f t="shared" si="91"/>
        <v>200101</v>
      </c>
      <c r="T1649" s="229"/>
      <c r="U1649" s="312" t="str">
        <f>'Look Up Values'!G804</f>
        <v>200101</v>
      </c>
      <c r="V1649" s="302" t="str">
        <f t="shared" si="94"/>
        <v>Yes</v>
      </c>
      <c r="W1649" s="311" t="str">
        <f t="shared" si="92"/>
        <v>200101</v>
      </c>
    </row>
    <row r="1650" spans="1:23" ht="33" customHeight="1">
      <c r="A1650"/>
      <c r="B1650"/>
      <c r="C1650"/>
      <c r="D1650"/>
      <c r="E1650"/>
      <c r="F1650"/>
      <c r="G1650"/>
      <c r="I1650"/>
      <c r="J1650"/>
      <c r="K1650"/>
      <c r="L1650"/>
      <c r="M1650"/>
      <c r="N1650"/>
      <c r="O1650"/>
      <c r="Q1650" s="306" t="str">
        <f>'Look Up Values'!G805</f>
        <v>200102</v>
      </c>
      <c r="R1650" s="302" t="str">
        <f t="shared" si="93"/>
        <v>Yes</v>
      </c>
      <c r="S1650" s="296" t="str">
        <f t="shared" si="91"/>
        <v>200102</v>
      </c>
      <c r="T1650" s="229"/>
      <c r="U1650" s="312" t="str">
        <f>'Look Up Values'!G805</f>
        <v>200102</v>
      </c>
      <c r="V1650" s="302" t="str">
        <f t="shared" si="94"/>
        <v>Yes</v>
      </c>
      <c r="W1650" s="311" t="str">
        <f t="shared" si="92"/>
        <v>200102</v>
      </c>
    </row>
    <row r="1651" spans="1:23" ht="33" customHeight="1">
      <c r="A1651"/>
      <c r="B1651"/>
      <c r="C1651"/>
      <c r="D1651"/>
      <c r="E1651"/>
      <c r="F1651"/>
      <c r="G1651"/>
      <c r="I1651"/>
      <c r="J1651"/>
      <c r="K1651"/>
      <c r="L1651"/>
      <c r="M1651"/>
      <c r="N1651"/>
      <c r="O1651"/>
      <c r="Q1651" s="306" t="str">
        <f>'Look Up Values'!G806</f>
        <v>200108</v>
      </c>
      <c r="R1651" s="302" t="str">
        <f t="shared" si="93"/>
        <v>Yes</v>
      </c>
      <c r="S1651" s="296" t="str">
        <f t="shared" si="91"/>
        <v>200108</v>
      </c>
      <c r="T1651" s="229"/>
      <c r="U1651" s="312" t="str">
        <f>'Look Up Values'!G806</f>
        <v>200108</v>
      </c>
      <c r="V1651" s="302" t="str">
        <f t="shared" si="94"/>
        <v>Yes</v>
      </c>
      <c r="W1651" s="311" t="str">
        <f t="shared" si="92"/>
        <v>200108</v>
      </c>
    </row>
    <row r="1652" spans="1:23" ht="33" customHeight="1">
      <c r="A1652"/>
      <c r="B1652"/>
      <c r="C1652"/>
      <c r="D1652"/>
      <c r="E1652"/>
      <c r="F1652"/>
      <c r="G1652"/>
      <c r="I1652"/>
      <c r="J1652"/>
      <c r="K1652"/>
      <c r="L1652"/>
      <c r="M1652"/>
      <c r="N1652"/>
      <c r="O1652"/>
      <c r="Q1652" s="306" t="str">
        <f>'Look Up Values'!G807</f>
        <v>200110</v>
      </c>
      <c r="R1652" s="302" t="str">
        <f t="shared" si="93"/>
        <v>Yes</v>
      </c>
      <c r="S1652" s="296" t="str">
        <f t="shared" si="91"/>
        <v>200110</v>
      </c>
      <c r="T1652" s="229"/>
      <c r="U1652" s="312" t="str">
        <f>'Look Up Values'!G807</f>
        <v>200110</v>
      </c>
      <c r="V1652" s="302" t="str">
        <f t="shared" si="94"/>
        <v>Yes</v>
      </c>
      <c r="W1652" s="311" t="str">
        <f t="shared" si="92"/>
        <v>200110</v>
      </c>
    </row>
    <row r="1653" spans="1:23" ht="33" customHeight="1">
      <c r="A1653"/>
      <c r="B1653"/>
      <c r="C1653"/>
      <c r="D1653"/>
      <c r="E1653"/>
      <c r="F1653"/>
      <c r="G1653"/>
      <c r="I1653"/>
      <c r="J1653"/>
      <c r="K1653"/>
      <c r="L1653"/>
      <c r="M1653"/>
      <c r="N1653"/>
      <c r="O1653"/>
      <c r="Q1653" s="306" t="str">
        <f>'Look Up Values'!G808</f>
        <v>200111</v>
      </c>
      <c r="R1653" s="302" t="str">
        <f t="shared" si="93"/>
        <v>Yes</v>
      </c>
      <c r="S1653" s="296" t="str">
        <f t="shared" si="91"/>
        <v>200111</v>
      </c>
      <c r="T1653" s="229"/>
      <c r="U1653" s="312" t="str">
        <f>'Look Up Values'!G808</f>
        <v>200111</v>
      </c>
      <c r="V1653" s="302" t="str">
        <f t="shared" si="94"/>
        <v>Yes</v>
      </c>
      <c r="W1653" s="311" t="str">
        <f t="shared" si="92"/>
        <v>200111</v>
      </c>
    </row>
    <row r="1654" spans="1:23" ht="33" customHeight="1">
      <c r="A1654"/>
      <c r="B1654"/>
      <c r="C1654"/>
      <c r="D1654"/>
      <c r="E1654"/>
      <c r="F1654"/>
      <c r="G1654"/>
      <c r="I1654"/>
      <c r="J1654"/>
      <c r="K1654"/>
      <c r="L1654"/>
      <c r="M1654"/>
      <c r="N1654"/>
      <c r="O1654"/>
      <c r="Q1654" s="306" t="str">
        <f>'Look Up Values'!G809</f>
        <v>200113</v>
      </c>
      <c r="R1654" s="302" t="str">
        <f t="shared" si="93"/>
        <v>Yes</v>
      </c>
      <c r="S1654" s="296" t="str">
        <f t="shared" si="91"/>
        <v>200113</v>
      </c>
      <c r="T1654" s="229"/>
      <c r="U1654" s="312" t="str">
        <f>'Look Up Values'!G809</f>
        <v>200113</v>
      </c>
      <c r="V1654" s="302" t="str">
        <f t="shared" si="94"/>
        <v>Yes</v>
      </c>
      <c r="W1654" s="311" t="str">
        <f t="shared" si="92"/>
        <v>200113</v>
      </c>
    </row>
    <row r="1655" spans="1:23" ht="33" customHeight="1">
      <c r="A1655"/>
      <c r="B1655"/>
      <c r="C1655"/>
      <c r="D1655"/>
      <c r="E1655"/>
      <c r="F1655"/>
      <c r="G1655"/>
      <c r="I1655"/>
      <c r="J1655"/>
      <c r="K1655"/>
      <c r="L1655"/>
      <c r="M1655"/>
      <c r="N1655"/>
      <c r="O1655"/>
      <c r="Q1655" s="306" t="str">
        <f>'Look Up Values'!G810</f>
        <v>200114</v>
      </c>
      <c r="R1655" s="302" t="str">
        <f t="shared" si="93"/>
        <v>Yes</v>
      </c>
      <c r="S1655" s="296" t="str">
        <f t="shared" si="91"/>
        <v>200114</v>
      </c>
      <c r="T1655" s="229"/>
      <c r="U1655" s="312" t="str">
        <f>'Look Up Values'!G810</f>
        <v>200114</v>
      </c>
      <c r="V1655" s="302" t="str">
        <f t="shared" si="94"/>
        <v>Yes</v>
      </c>
      <c r="W1655" s="311" t="str">
        <f t="shared" si="92"/>
        <v>200114</v>
      </c>
    </row>
    <row r="1656" spans="1:23" ht="33" customHeight="1">
      <c r="A1656"/>
      <c r="B1656"/>
      <c r="C1656"/>
      <c r="D1656"/>
      <c r="E1656"/>
      <c r="F1656"/>
      <c r="G1656"/>
      <c r="I1656"/>
      <c r="J1656"/>
      <c r="K1656"/>
      <c r="L1656"/>
      <c r="M1656"/>
      <c r="N1656"/>
      <c r="O1656"/>
      <c r="Q1656" s="306" t="str">
        <f>'Look Up Values'!G811</f>
        <v>200115</v>
      </c>
      <c r="R1656" s="302" t="str">
        <f t="shared" si="93"/>
        <v>Yes</v>
      </c>
      <c r="S1656" s="296" t="str">
        <f t="shared" si="91"/>
        <v>200115</v>
      </c>
      <c r="T1656" s="229"/>
      <c r="U1656" s="312" t="str">
        <f>'Look Up Values'!G811</f>
        <v>200115</v>
      </c>
      <c r="V1656" s="302" t="str">
        <f t="shared" si="94"/>
        <v>Yes</v>
      </c>
      <c r="W1656" s="311" t="str">
        <f t="shared" si="92"/>
        <v>200115</v>
      </c>
    </row>
    <row r="1657" spans="1:23" ht="33" customHeight="1">
      <c r="A1657"/>
      <c r="B1657"/>
      <c r="C1657"/>
      <c r="D1657"/>
      <c r="E1657"/>
      <c r="F1657"/>
      <c r="G1657"/>
      <c r="I1657"/>
      <c r="J1657"/>
      <c r="K1657"/>
      <c r="L1657"/>
      <c r="M1657"/>
      <c r="N1657"/>
      <c r="O1657"/>
      <c r="Q1657" s="306" t="str">
        <f>'Look Up Values'!G812</f>
        <v>200117</v>
      </c>
      <c r="R1657" s="302" t="str">
        <f t="shared" si="93"/>
        <v>Yes</v>
      </c>
      <c r="S1657" s="296" t="str">
        <f t="shared" si="91"/>
        <v>200117</v>
      </c>
      <c r="T1657" s="229"/>
      <c r="U1657" s="312" t="str">
        <f>'Look Up Values'!G812</f>
        <v>200117</v>
      </c>
      <c r="V1657" s="302" t="str">
        <f t="shared" si="94"/>
        <v>Yes</v>
      </c>
      <c r="W1657" s="311" t="str">
        <f t="shared" si="92"/>
        <v>200117</v>
      </c>
    </row>
    <row r="1658" spans="1:23" ht="33" customHeight="1">
      <c r="A1658"/>
      <c r="B1658"/>
      <c r="C1658"/>
      <c r="D1658"/>
      <c r="E1658"/>
      <c r="F1658"/>
      <c r="G1658"/>
      <c r="I1658"/>
      <c r="J1658"/>
      <c r="K1658"/>
      <c r="L1658"/>
      <c r="M1658"/>
      <c r="N1658"/>
      <c r="O1658"/>
      <c r="Q1658" s="306" t="str">
        <f>'Look Up Values'!G813</f>
        <v>200119</v>
      </c>
      <c r="R1658" s="302" t="str">
        <f t="shared" si="93"/>
        <v>Yes</v>
      </c>
      <c r="S1658" s="296" t="str">
        <f t="shared" si="91"/>
        <v>200119</v>
      </c>
      <c r="T1658" s="229"/>
      <c r="U1658" s="312" t="str">
        <f>'Look Up Values'!G813</f>
        <v>200119</v>
      </c>
      <c r="V1658" s="302" t="str">
        <f t="shared" si="94"/>
        <v>Yes</v>
      </c>
      <c r="W1658" s="311" t="str">
        <f t="shared" si="92"/>
        <v>200119</v>
      </c>
    </row>
    <row r="1659" spans="1:23" ht="33" customHeight="1">
      <c r="A1659"/>
      <c r="B1659"/>
      <c r="C1659"/>
      <c r="D1659"/>
      <c r="E1659"/>
      <c r="F1659"/>
      <c r="G1659"/>
      <c r="I1659"/>
      <c r="J1659"/>
      <c r="K1659"/>
      <c r="L1659"/>
      <c r="M1659"/>
      <c r="N1659"/>
      <c r="O1659"/>
      <c r="Q1659" s="306" t="str">
        <f>'Look Up Values'!G814</f>
        <v>200121</v>
      </c>
      <c r="R1659" s="302" t="str">
        <f t="shared" si="93"/>
        <v>Yes</v>
      </c>
      <c r="S1659" s="296" t="str">
        <f t="shared" si="91"/>
        <v>200121</v>
      </c>
      <c r="T1659" s="229"/>
      <c r="U1659" s="312" t="str">
        <f>'Look Up Values'!G814</f>
        <v>200121</v>
      </c>
      <c r="V1659" s="302" t="str">
        <f t="shared" si="94"/>
        <v>Yes</v>
      </c>
      <c r="W1659" s="311" t="str">
        <f t="shared" si="92"/>
        <v>200121</v>
      </c>
    </row>
    <row r="1660" spans="1:23" ht="33" customHeight="1">
      <c r="A1660"/>
      <c r="B1660"/>
      <c r="C1660"/>
      <c r="D1660"/>
      <c r="E1660"/>
      <c r="F1660"/>
      <c r="G1660"/>
      <c r="I1660"/>
      <c r="J1660"/>
      <c r="K1660"/>
      <c r="L1660"/>
      <c r="M1660"/>
      <c r="N1660"/>
      <c r="O1660"/>
      <c r="Q1660" s="306" t="str">
        <f>'Look Up Values'!G815</f>
        <v>200123</v>
      </c>
      <c r="R1660" s="302" t="str">
        <f t="shared" si="93"/>
        <v>Yes</v>
      </c>
      <c r="S1660" s="296" t="str">
        <f t="shared" si="91"/>
        <v>200123</v>
      </c>
      <c r="T1660" s="229"/>
      <c r="U1660" s="312" t="str">
        <f>'Look Up Values'!G815</f>
        <v>200123</v>
      </c>
      <c r="V1660" s="302" t="str">
        <f t="shared" si="94"/>
        <v>Yes</v>
      </c>
      <c r="W1660" s="311" t="str">
        <f t="shared" si="92"/>
        <v>200123</v>
      </c>
    </row>
    <row r="1661" spans="1:23" ht="33" customHeight="1">
      <c r="A1661"/>
      <c r="B1661"/>
      <c r="C1661"/>
      <c r="D1661"/>
      <c r="E1661"/>
      <c r="F1661"/>
      <c r="G1661"/>
      <c r="I1661"/>
      <c r="J1661"/>
      <c r="K1661"/>
      <c r="L1661"/>
      <c r="M1661"/>
      <c r="N1661"/>
      <c r="O1661"/>
      <c r="Q1661" s="306" t="str">
        <f>'Look Up Values'!G816</f>
        <v>200125</v>
      </c>
      <c r="R1661" s="302" t="str">
        <f t="shared" si="93"/>
        <v>Yes</v>
      </c>
      <c r="S1661" s="296" t="str">
        <f t="shared" si="91"/>
        <v>200125</v>
      </c>
      <c r="T1661" s="229"/>
      <c r="U1661" s="312" t="str">
        <f>'Look Up Values'!G816</f>
        <v>200125</v>
      </c>
      <c r="V1661" s="302" t="str">
        <f t="shared" si="94"/>
        <v>Yes</v>
      </c>
      <c r="W1661" s="311" t="str">
        <f t="shared" si="92"/>
        <v>200125</v>
      </c>
    </row>
    <row r="1662" spans="1:23" ht="33" customHeight="1">
      <c r="A1662"/>
      <c r="B1662"/>
      <c r="C1662"/>
      <c r="D1662"/>
      <c r="E1662"/>
      <c r="F1662"/>
      <c r="G1662"/>
      <c r="I1662"/>
      <c r="J1662"/>
      <c r="K1662"/>
      <c r="L1662"/>
      <c r="M1662"/>
      <c r="N1662"/>
      <c r="O1662"/>
      <c r="Q1662" s="306" t="str">
        <f>'Look Up Values'!G817</f>
        <v>200126</v>
      </c>
      <c r="R1662" s="302" t="str">
        <f t="shared" si="93"/>
        <v>Yes</v>
      </c>
      <c r="S1662" s="296" t="str">
        <f t="shared" si="91"/>
        <v>200126</v>
      </c>
      <c r="T1662" s="229"/>
      <c r="U1662" s="312" t="str">
        <f>'Look Up Values'!G817</f>
        <v>200126</v>
      </c>
      <c r="V1662" s="302" t="str">
        <f t="shared" si="94"/>
        <v>Yes</v>
      </c>
      <c r="W1662" s="311" t="str">
        <f t="shared" si="92"/>
        <v>200126</v>
      </c>
    </row>
    <row r="1663" spans="1:23" ht="33" customHeight="1">
      <c r="A1663"/>
      <c r="B1663"/>
      <c r="C1663"/>
      <c r="D1663"/>
      <c r="E1663"/>
      <c r="F1663"/>
      <c r="G1663"/>
      <c r="I1663"/>
      <c r="J1663"/>
      <c r="K1663"/>
      <c r="L1663"/>
      <c r="M1663"/>
      <c r="N1663"/>
      <c r="O1663"/>
      <c r="Q1663" s="306" t="str">
        <f>'Look Up Values'!G818</f>
        <v>200127</v>
      </c>
      <c r="R1663" s="302" t="str">
        <f t="shared" si="93"/>
        <v>Yes</v>
      </c>
      <c r="S1663" s="296" t="str">
        <f t="shared" si="91"/>
        <v>200127</v>
      </c>
      <c r="T1663" s="229"/>
      <c r="U1663" s="312" t="str">
        <f>'Look Up Values'!G818</f>
        <v>200127</v>
      </c>
      <c r="V1663" s="302" t="str">
        <f t="shared" si="94"/>
        <v>Yes</v>
      </c>
      <c r="W1663" s="311" t="str">
        <f t="shared" si="92"/>
        <v>200127</v>
      </c>
    </row>
    <row r="1664" spans="1:23" ht="33" customHeight="1">
      <c r="A1664"/>
      <c r="B1664"/>
      <c r="C1664"/>
      <c r="D1664"/>
      <c r="E1664"/>
      <c r="F1664"/>
      <c r="G1664"/>
      <c r="I1664"/>
      <c r="J1664"/>
      <c r="K1664"/>
      <c r="L1664"/>
      <c r="M1664"/>
      <c r="N1664"/>
      <c r="O1664"/>
      <c r="Q1664" s="306" t="str">
        <f>'Look Up Values'!G819</f>
        <v>200128</v>
      </c>
      <c r="R1664" s="302" t="str">
        <f t="shared" si="93"/>
        <v>Yes</v>
      </c>
      <c r="S1664" s="296" t="str">
        <f t="shared" si="91"/>
        <v>200128</v>
      </c>
      <c r="T1664" s="229"/>
      <c r="U1664" s="312" t="str">
        <f>'Look Up Values'!G819</f>
        <v>200128</v>
      </c>
      <c r="V1664" s="302" t="str">
        <f t="shared" si="94"/>
        <v>Yes</v>
      </c>
      <c r="W1664" s="311" t="str">
        <f t="shared" si="92"/>
        <v>200128</v>
      </c>
    </row>
    <row r="1665" spans="1:23" ht="33" customHeight="1">
      <c r="A1665"/>
      <c r="B1665"/>
      <c r="C1665"/>
      <c r="D1665"/>
      <c r="E1665"/>
      <c r="F1665"/>
      <c r="G1665"/>
      <c r="I1665"/>
      <c r="J1665"/>
      <c r="K1665"/>
      <c r="L1665"/>
      <c r="M1665"/>
      <c r="N1665"/>
      <c r="O1665"/>
      <c r="Q1665" s="306" t="str">
        <f>'Look Up Values'!G820</f>
        <v>200129</v>
      </c>
      <c r="R1665" s="302" t="str">
        <f t="shared" si="93"/>
        <v>Yes</v>
      </c>
      <c r="S1665" s="296" t="str">
        <f t="shared" si="91"/>
        <v>200129</v>
      </c>
      <c r="T1665" s="229"/>
      <c r="U1665" s="312" t="str">
        <f>'Look Up Values'!G820</f>
        <v>200129</v>
      </c>
      <c r="V1665" s="302" t="str">
        <f t="shared" si="94"/>
        <v>Yes</v>
      </c>
      <c r="W1665" s="311" t="str">
        <f t="shared" si="92"/>
        <v>200129</v>
      </c>
    </row>
    <row r="1666" spans="1:23" ht="33" customHeight="1">
      <c r="A1666"/>
      <c r="B1666"/>
      <c r="C1666"/>
      <c r="D1666"/>
      <c r="E1666"/>
      <c r="F1666"/>
      <c r="G1666"/>
      <c r="I1666"/>
      <c r="J1666"/>
      <c r="K1666"/>
      <c r="L1666"/>
      <c r="M1666"/>
      <c r="N1666"/>
      <c r="O1666"/>
      <c r="Q1666" s="306" t="str">
        <f>'Look Up Values'!G821</f>
        <v>200130</v>
      </c>
      <c r="R1666" s="302" t="str">
        <f t="shared" si="93"/>
        <v>Yes</v>
      </c>
      <c r="S1666" s="296" t="str">
        <f t="shared" si="91"/>
        <v>200130</v>
      </c>
      <c r="T1666" s="229"/>
      <c r="U1666" s="312" t="str">
        <f>'Look Up Values'!G821</f>
        <v>200130</v>
      </c>
      <c r="V1666" s="302" t="str">
        <f t="shared" si="94"/>
        <v>Yes</v>
      </c>
      <c r="W1666" s="311" t="str">
        <f t="shared" si="92"/>
        <v>200130</v>
      </c>
    </row>
    <row r="1667" spans="1:23" ht="33" customHeight="1">
      <c r="A1667"/>
      <c r="B1667"/>
      <c r="C1667"/>
      <c r="D1667"/>
      <c r="E1667"/>
      <c r="F1667"/>
      <c r="G1667"/>
      <c r="I1667"/>
      <c r="J1667"/>
      <c r="K1667"/>
      <c r="L1667"/>
      <c r="M1667"/>
      <c r="N1667"/>
      <c r="O1667"/>
      <c r="Q1667" s="306" t="str">
        <f>'Look Up Values'!G822</f>
        <v>200131</v>
      </c>
      <c r="R1667" s="302" t="str">
        <f t="shared" si="93"/>
        <v>Yes</v>
      </c>
      <c r="S1667" s="296" t="str">
        <f t="shared" si="91"/>
        <v>200131</v>
      </c>
      <c r="T1667" s="229"/>
      <c r="U1667" s="312" t="str">
        <f>'Look Up Values'!G822</f>
        <v>200131</v>
      </c>
      <c r="V1667" s="302" t="str">
        <f t="shared" si="94"/>
        <v>Yes</v>
      </c>
      <c r="W1667" s="311" t="str">
        <f t="shared" si="92"/>
        <v>200131</v>
      </c>
    </row>
    <row r="1668" spans="1:23" ht="33" customHeight="1">
      <c r="A1668"/>
      <c r="B1668"/>
      <c r="C1668"/>
      <c r="D1668"/>
      <c r="E1668"/>
      <c r="F1668"/>
      <c r="G1668"/>
      <c r="I1668"/>
      <c r="J1668"/>
      <c r="K1668"/>
      <c r="L1668"/>
      <c r="M1668"/>
      <c r="N1668"/>
      <c r="O1668"/>
      <c r="Q1668" s="306" t="str">
        <f>'Look Up Values'!G823</f>
        <v>200132</v>
      </c>
      <c r="R1668" s="302" t="str">
        <f t="shared" si="93"/>
        <v>Yes</v>
      </c>
      <c r="S1668" s="296" t="str">
        <f t="shared" si="91"/>
        <v>200132</v>
      </c>
      <c r="T1668" s="229"/>
      <c r="U1668" s="312" t="str">
        <f>'Look Up Values'!G823</f>
        <v>200132</v>
      </c>
      <c r="V1668" s="302" t="str">
        <f t="shared" si="94"/>
        <v>Yes</v>
      </c>
      <c r="W1668" s="311" t="str">
        <f t="shared" si="92"/>
        <v>200132</v>
      </c>
    </row>
    <row r="1669" spans="1:23" ht="33" customHeight="1">
      <c r="A1669"/>
      <c r="B1669"/>
      <c r="C1669"/>
      <c r="D1669"/>
      <c r="E1669"/>
      <c r="F1669"/>
      <c r="G1669"/>
      <c r="I1669"/>
      <c r="J1669"/>
      <c r="K1669"/>
      <c r="L1669"/>
      <c r="M1669"/>
      <c r="N1669"/>
      <c r="O1669"/>
      <c r="Q1669" s="306" t="str">
        <f>'Look Up Values'!G824</f>
        <v>200133</v>
      </c>
      <c r="R1669" s="302" t="str">
        <f t="shared" si="93"/>
        <v>Yes</v>
      </c>
      <c r="S1669" s="296" t="str">
        <f t="shared" si="91"/>
        <v>200133</v>
      </c>
      <c r="T1669" s="229"/>
      <c r="U1669" s="312" t="str">
        <f>'Look Up Values'!G824</f>
        <v>200133</v>
      </c>
      <c r="V1669" s="302" t="str">
        <f t="shared" si="94"/>
        <v>Yes</v>
      </c>
      <c r="W1669" s="311" t="str">
        <f t="shared" si="92"/>
        <v>200133</v>
      </c>
    </row>
    <row r="1670" spans="1:23" ht="33" customHeight="1">
      <c r="A1670"/>
      <c r="B1670"/>
      <c r="C1670"/>
      <c r="D1670"/>
      <c r="E1670"/>
      <c r="F1670"/>
      <c r="G1670"/>
      <c r="I1670"/>
      <c r="J1670"/>
      <c r="K1670"/>
      <c r="L1670"/>
      <c r="M1670"/>
      <c r="N1670"/>
      <c r="O1670"/>
      <c r="Q1670" s="306" t="str">
        <f>'Look Up Values'!G825</f>
        <v>200134</v>
      </c>
      <c r="R1670" s="302" t="str">
        <f t="shared" si="93"/>
        <v>Yes</v>
      </c>
      <c r="S1670" s="296" t="str">
        <f t="shared" ref="S1670:S1688" si="95">IF(R1670="Yes",Q1670,"")</f>
        <v>200134</v>
      </c>
      <c r="T1670" s="229"/>
      <c r="U1670" s="312" t="str">
        <f>'Look Up Values'!G825</f>
        <v>200134</v>
      </c>
      <c r="V1670" s="302" t="str">
        <f t="shared" si="94"/>
        <v>Yes</v>
      </c>
      <c r="W1670" s="311" t="str">
        <f t="shared" ref="W1670:W1688" si="96">IF(V1670="Yes",U1670,"")</f>
        <v>200134</v>
      </c>
    </row>
    <row r="1671" spans="1:23" ht="33" customHeight="1">
      <c r="A1671"/>
      <c r="B1671"/>
      <c r="C1671"/>
      <c r="D1671"/>
      <c r="E1671"/>
      <c r="F1671"/>
      <c r="G1671"/>
      <c r="I1671"/>
      <c r="J1671"/>
      <c r="K1671"/>
      <c r="L1671"/>
      <c r="M1671"/>
      <c r="N1671"/>
      <c r="O1671"/>
      <c r="Q1671" s="306" t="str">
        <f>'Look Up Values'!G826</f>
        <v>200135</v>
      </c>
      <c r="R1671" s="302" t="str">
        <f t="shared" si="93"/>
        <v>Yes</v>
      </c>
      <c r="S1671" s="296" t="str">
        <f t="shared" si="95"/>
        <v>200135</v>
      </c>
      <c r="T1671" s="229"/>
      <c r="U1671" s="312" t="str">
        <f>'Look Up Values'!G826</f>
        <v>200135</v>
      </c>
      <c r="V1671" s="302" t="str">
        <f t="shared" si="94"/>
        <v>Yes</v>
      </c>
      <c r="W1671" s="311" t="str">
        <f t="shared" si="96"/>
        <v>200135</v>
      </c>
    </row>
    <row r="1672" spans="1:23" ht="33" customHeight="1">
      <c r="A1672"/>
      <c r="B1672"/>
      <c r="C1672"/>
      <c r="D1672"/>
      <c r="E1672"/>
      <c r="F1672"/>
      <c r="G1672"/>
      <c r="I1672"/>
      <c r="J1672"/>
      <c r="K1672"/>
      <c r="L1672"/>
      <c r="M1672"/>
      <c r="N1672"/>
      <c r="O1672"/>
      <c r="Q1672" s="306" t="str">
        <f>'Look Up Values'!G827</f>
        <v>200136</v>
      </c>
      <c r="R1672" s="302" t="str">
        <f t="shared" si="93"/>
        <v>Yes</v>
      </c>
      <c r="S1672" s="296" t="str">
        <f t="shared" si="95"/>
        <v>200136</v>
      </c>
      <c r="T1672" s="229"/>
      <c r="U1672" s="312" t="str">
        <f>'Look Up Values'!G827</f>
        <v>200136</v>
      </c>
      <c r="V1672" s="302" t="str">
        <f t="shared" si="94"/>
        <v>Yes</v>
      </c>
      <c r="W1672" s="311" t="str">
        <f t="shared" si="96"/>
        <v>200136</v>
      </c>
    </row>
    <row r="1673" spans="1:23" ht="33" customHeight="1">
      <c r="A1673"/>
      <c r="B1673"/>
      <c r="C1673"/>
      <c r="D1673"/>
      <c r="E1673"/>
      <c r="F1673"/>
      <c r="G1673"/>
      <c r="I1673"/>
      <c r="J1673"/>
      <c r="K1673"/>
      <c r="L1673"/>
      <c r="M1673"/>
      <c r="N1673"/>
      <c r="O1673"/>
      <c r="Q1673" s="306" t="str">
        <f>'Look Up Values'!G828</f>
        <v>200137</v>
      </c>
      <c r="R1673" s="302" t="str">
        <f t="shared" si="93"/>
        <v>Yes</v>
      </c>
      <c r="S1673" s="296" t="str">
        <f t="shared" si="95"/>
        <v>200137</v>
      </c>
      <c r="T1673" s="229"/>
      <c r="U1673" s="312" t="str">
        <f>'Look Up Values'!G828</f>
        <v>200137</v>
      </c>
      <c r="V1673" s="302" t="str">
        <f t="shared" si="94"/>
        <v>Yes</v>
      </c>
      <c r="W1673" s="311" t="str">
        <f t="shared" si="96"/>
        <v>200137</v>
      </c>
    </row>
    <row r="1674" spans="1:23" ht="33" customHeight="1">
      <c r="A1674"/>
      <c r="B1674"/>
      <c r="C1674"/>
      <c r="D1674"/>
      <c r="E1674"/>
      <c r="F1674"/>
      <c r="G1674"/>
      <c r="I1674"/>
      <c r="J1674"/>
      <c r="K1674"/>
      <c r="L1674"/>
      <c r="M1674"/>
      <c r="N1674"/>
      <c r="O1674"/>
      <c r="Q1674" s="306" t="str">
        <f>'Look Up Values'!G829</f>
        <v>200138</v>
      </c>
      <c r="R1674" s="302" t="str">
        <f t="shared" si="93"/>
        <v>Yes</v>
      </c>
      <c r="S1674" s="296" t="str">
        <f t="shared" si="95"/>
        <v>200138</v>
      </c>
      <c r="T1674" s="229"/>
      <c r="U1674" s="312" t="str">
        <f>'Look Up Values'!G829</f>
        <v>200138</v>
      </c>
      <c r="V1674" s="302" t="str">
        <f t="shared" si="94"/>
        <v>Yes</v>
      </c>
      <c r="W1674" s="311" t="str">
        <f t="shared" si="96"/>
        <v>200138</v>
      </c>
    </row>
    <row r="1675" spans="1:23" ht="33" customHeight="1">
      <c r="A1675"/>
      <c r="B1675"/>
      <c r="C1675"/>
      <c r="D1675"/>
      <c r="E1675"/>
      <c r="F1675"/>
      <c r="G1675"/>
      <c r="I1675"/>
      <c r="J1675"/>
      <c r="K1675"/>
      <c r="L1675"/>
      <c r="M1675"/>
      <c r="N1675"/>
      <c r="O1675"/>
      <c r="Q1675" s="306" t="str">
        <f>'Look Up Values'!G830</f>
        <v>200139</v>
      </c>
      <c r="R1675" s="302" t="str">
        <f t="shared" si="93"/>
        <v>Yes</v>
      </c>
      <c r="S1675" s="296" t="str">
        <f t="shared" si="95"/>
        <v>200139</v>
      </c>
      <c r="T1675" s="229"/>
      <c r="U1675" s="312" t="str">
        <f>'Look Up Values'!G830</f>
        <v>200139</v>
      </c>
      <c r="V1675" s="302" t="str">
        <f t="shared" si="94"/>
        <v>Yes</v>
      </c>
      <c r="W1675" s="311" t="str">
        <f t="shared" si="96"/>
        <v>200139</v>
      </c>
    </row>
    <row r="1676" spans="1:23" ht="33" customHeight="1">
      <c r="A1676"/>
      <c r="B1676"/>
      <c r="C1676"/>
      <c r="D1676"/>
      <c r="E1676"/>
      <c r="F1676"/>
      <c r="G1676"/>
      <c r="I1676"/>
      <c r="J1676"/>
      <c r="K1676"/>
      <c r="L1676"/>
      <c r="M1676"/>
      <c r="N1676"/>
      <c r="O1676"/>
      <c r="Q1676" s="306" t="str">
        <f>'Look Up Values'!G831</f>
        <v>200140</v>
      </c>
      <c r="R1676" s="302" t="str">
        <f t="shared" si="93"/>
        <v>Yes</v>
      </c>
      <c r="S1676" s="296" t="str">
        <f t="shared" si="95"/>
        <v>200140</v>
      </c>
      <c r="T1676" s="229"/>
      <c r="U1676" s="312" t="str">
        <f>'Look Up Values'!G831</f>
        <v>200140</v>
      </c>
      <c r="V1676" s="302" t="str">
        <f t="shared" si="94"/>
        <v>Yes</v>
      </c>
      <c r="W1676" s="311" t="str">
        <f t="shared" si="96"/>
        <v>200140</v>
      </c>
    </row>
    <row r="1677" spans="1:23" ht="33" customHeight="1">
      <c r="A1677"/>
      <c r="B1677"/>
      <c r="C1677"/>
      <c r="D1677"/>
      <c r="E1677"/>
      <c r="F1677"/>
      <c r="G1677"/>
      <c r="I1677"/>
      <c r="J1677"/>
      <c r="K1677"/>
      <c r="L1677"/>
      <c r="M1677"/>
      <c r="N1677"/>
      <c r="O1677"/>
      <c r="Q1677" s="306" t="str">
        <f>'Look Up Values'!G832</f>
        <v>200141</v>
      </c>
      <c r="R1677" s="302" t="str">
        <f t="shared" si="93"/>
        <v>Yes</v>
      </c>
      <c r="S1677" s="296" t="str">
        <f t="shared" si="95"/>
        <v>200141</v>
      </c>
      <c r="T1677" s="229"/>
      <c r="U1677" s="312" t="str">
        <f>'Look Up Values'!G832</f>
        <v>200141</v>
      </c>
      <c r="V1677" s="302" t="str">
        <f t="shared" si="94"/>
        <v>Yes</v>
      </c>
      <c r="W1677" s="311" t="str">
        <f t="shared" si="96"/>
        <v>200141</v>
      </c>
    </row>
    <row r="1678" spans="1:23" ht="33" customHeight="1">
      <c r="A1678"/>
      <c r="B1678"/>
      <c r="C1678"/>
      <c r="D1678"/>
      <c r="E1678"/>
      <c r="F1678"/>
      <c r="G1678"/>
      <c r="I1678"/>
      <c r="J1678"/>
      <c r="K1678"/>
      <c r="L1678"/>
      <c r="M1678"/>
      <c r="N1678"/>
      <c r="O1678"/>
      <c r="Q1678" s="306" t="str">
        <f>'Look Up Values'!G833</f>
        <v>200199</v>
      </c>
      <c r="R1678" s="302" t="str">
        <f t="shared" si="93"/>
        <v>Yes</v>
      </c>
      <c r="S1678" s="296" t="str">
        <f t="shared" si="95"/>
        <v>200199</v>
      </c>
      <c r="T1678" s="229"/>
      <c r="U1678" s="312" t="str">
        <f>'Look Up Values'!G833</f>
        <v>200199</v>
      </c>
      <c r="V1678" s="302" t="str">
        <f t="shared" si="94"/>
        <v>Yes</v>
      </c>
      <c r="W1678" s="311" t="str">
        <f t="shared" si="96"/>
        <v>200199</v>
      </c>
    </row>
    <row r="1679" spans="1:23" ht="33" customHeight="1">
      <c r="A1679"/>
      <c r="B1679"/>
      <c r="C1679"/>
      <c r="D1679"/>
      <c r="E1679"/>
      <c r="F1679"/>
      <c r="G1679"/>
      <c r="I1679"/>
      <c r="J1679"/>
      <c r="K1679"/>
      <c r="L1679"/>
      <c r="M1679"/>
      <c r="N1679"/>
      <c r="O1679"/>
      <c r="Q1679" s="306" t="str">
        <f>'Look Up Values'!G834</f>
        <v>200201</v>
      </c>
      <c r="R1679" s="302" t="str">
        <f t="shared" si="93"/>
        <v>Yes</v>
      </c>
      <c r="S1679" s="296" t="str">
        <f t="shared" si="95"/>
        <v>200201</v>
      </c>
      <c r="T1679" s="229"/>
      <c r="U1679" s="312" t="str">
        <f>'Look Up Values'!G834</f>
        <v>200201</v>
      </c>
      <c r="V1679" s="302" t="str">
        <f t="shared" si="94"/>
        <v>Yes</v>
      </c>
      <c r="W1679" s="311" t="str">
        <f t="shared" si="96"/>
        <v>200201</v>
      </c>
    </row>
    <row r="1680" spans="1:23" ht="33" customHeight="1">
      <c r="A1680"/>
      <c r="B1680"/>
      <c r="C1680"/>
      <c r="D1680"/>
      <c r="E1680"/>
      <c r="F1680"/>
      <c r="G1680"/>
      <c r="I1680"/>
      <c r="J1680"/>
      <c r="K1680"/>
      <c r="L1680"/>
      <c r="M1680"/>
      <c r="N1680"/>
      <c r="O1680"/>
      <c r="Q1680" s="306" t="str">
        <f>'Look Up Values'!G835</f>
        <v>200202</v>
      </c>
      <c r="R1680" s="302" t="str">
        <f t="shared" ref="R1680:R1688" si="97">IFERROR(INDEX($R$5:$R$846,MATCH(U838,$U$5:$U$846,0)),"")</f>
        <v>Yes</v>
      </c>
      <c r="S1680" s="296" t="str">
        <f t="shared" si="95"/>
        <v>200202</v>
      </c>
      <c r="T1680" s="229"/>
      <c r="U1680" s="312" t="str">
        <f>'Look Up Values'!G835</f>
        <v>200202</v>
      </c>
      <c r="V1680" s="302" t="str">
        <f t="shared" ref="V1680:V1688" si="98">IFERROR(INDEX($V$5:$V$846,MATCH(W838,$W$5:$W$846,0)),"")</f>
        <v>Yes</v>
      </c>
      <c r="W1680" s="311" t="str">
        <f t="shared" si="96"/>
        <v>200202</v>
      </c>
    </row>
    <row r="1681" spans="1:23" ht="33" customHeight="1">
      <c r="A1681"/>
      <c r="B1681"/>
      <c r="C1681"/>
      <c r="D1681"/>
      <c r="E1681"/>
      <c r="F1681"/>
      <c r="G1681"/>
      <c r="I1681"/>
      <c r="J1681"/>
      <c r="K1681"/>
      <c r="L1681"/>
      <c r="M1681"/>
      <c r="N1681"/>
      <c r="O1681"/>
      <c r="Q1681" s="306" t="str">
        <f>'Look Up Values'!G836</f>
        <v>200203</v>
      </c>
      <c r="R1681" s="302" t="str">
        <f t="shared" si="97"/>
        <v>Yes</v>
      </c>
      <c r="S1681" s="296" t="str">
        <f t="shared" si="95"/>
        <v>200203</v>
      </c>
      <c r="T1681" s="229"/>
      <c r="U1681" s="312" t="str">
        <f>'Look Up Values'!G836</f>
        <v>200203</v>
      </c>
      <c r="V1681" s="302" t="str">
        <f t="shared" si="98"/>
        <v>Yes</v>
      </c>
      <c r="W1681" s="311" t="str">
        <f t="shared" si="96"/>
        <v>200203</v>
      </c>
    </row>
    <row r="1682" spans="1:23" ht="33" customHeight="1">
      <c r="A1682"/>
      <c r="B1682"/>
      <c r="C1682"/>
      <c r="D1682"/>
      <c r="E1682"/>
      <c r="F1682"/>
      <c r="G1682"/>
      <c r="I1682"/>
      <c r="J1682"/>
      <c r="K1682"/>
      <c r="L1682"/>
      <c r="M1682"/>
      <c r="N1682"/>
      <c r="O1682"/>
      <c r="Q1682" s="306" t="str">
        <f>'Look Up Values'!G837</f>
        <v>200301</v>
      </c>
      <c r="R1682" s="302" t="str">
        <f t="shared" si="97"/>
        <v>Yes</v>
      </c>
      <c r="S1682" s="296" t="str">
        <f t="shared" si="95"/>
        <v>200301</v>
      </c>
      <c r="T1682" s="229"/>
      <c r="U1682" s="312" t="str">
        <f>'Look Up Values'!G837</f>
        <v>200301</v>
      </c>
      <c r="V1682" s="302" t="str">
        <f t="shared" si="98"/>
        <v>Yes</v>
      </c>
      <c r="W1682" s="311" t="str">
        <f t="shared" si="96"/>
        <v>200301</v>
      </c>
    </row>
    <row r="1683" spans="1:23" ht="33" customHeight="1">
      <c r="A1683"/>
      <c r="B1683"/>
      <c r="C1683"/>
      <c r="D1683"/>
      <c r="E1683"/>
      <c r="F1683"/>
      <c r="G1683"/>
      <c r="I1683"/>
      <c r="J1683"/>
      <c r="K1683"/>
      <c r="L1683"/>
      <c r="M1683"/>
      <c r="N1683"/>
      <c r="O1683"/>
      <c r="Q1683" s="306" t="str">
        <f>'Look Up Values'!G838</f>
        <v>200302</v>
      </c>
      <c r="R1683" s="302" t="str">
        <f t="shared" si="97"/>
        <v>Yes</v>
      </c>
      <c r="S1683" s="296" t="str">
        <f t="shared" si="95"/>
        <v>200302</v>
      </c>
      <c r="T1683" s="229"/>
      <c r="U1683" s="312" t="str">
        <f>'Look Up Values'!G838</f>
        <v>200302</v>
      </c>
      <c r="V1683" s="302" t="str">
        <f t="shared" si="98"/>
        <v>Yes</v>
      </c>
      <c r="W1683" s="311" t="str">
        <f t="shared" si="96"/>
        <v>200302</v>
      </c>
    </row>
    <row r="1684" spans="1:23" ht="33" customHeight="1">
      <c r="A1684"/>
      <c r="B1684"/>
      <c r="C1684"/>
      <c r="D1684"/>
      <c r="E1684"/>
      <c r="F1684"/>
      <c r="G1684"/>
      <c r="I1684"/>
      <c r="J1684"/>
      <c r="K1684"/>
      <c r="L1684"/>
      <c r="M1684"/>
      <c r="N1684"/>
      <c r="O1684"/>
      <c r="Q1684" s="306" t="str">
        <f>'Look Up Values'!G839</f>
        <v>200303</v>
      </c>
      <c r="R1684" s="302" t="str">
        <f t="shared" si="97"/>
        <v>Yes</v>
      </c>
      <c r="S1684" s="296" t="str">
        <f t="shared" si="95"/>
        <v>200303</v>
      </c>
      <c r="T1684" s="229"/>
      <c r="U1684" s="312" t="str">
        <f>'Look Up Values'!G839</f>
        <v>200303</v>
      </c>
      <c r="V1684" s="302" t="str">
        <f t="shared" si="98"/>
        <v>Yes</v>
      </c>
      <c r="W1684" s="311" t="str">
        <f t="shared" si="96"/>
        <v>200303</v>
      </c>
    </row>
    <row r="1685" spans="1:23" ht="33" customHeight="1">
      <c r="A1685"/>
      <c r="B1685"/>
      <c r="C1685"/>
      <c r="D1685"/>
      <c r="E1685"/>
      <c r="F1685"/>
      <c r="G1685"/>
      <c r="I1685"/>
      <c r="J1685"/>
      <c r="K1685"/>
      <c r="L1685"/>
      <c r="M1685"/>
      <c r="N1685"/>
      <c r="O1685"/>
      <c r="Q1685" s="306" t="str">
        <f>'Look Up Values'!G840</f>
        <v>200304</v>
      </c>
      <c r="R1685" s="302" t="str">
        <f t="shared" si="97"/>
        <v>Yes</v>
      </c>
      <c r="S1685" s="296" t="str">
        <f t="shared" si="95"/>
        <v>200304</v>
      </c>
      <c r="T1685" s="229"/>
      <c r="U1685" s="312" t="str">
        <f>'Look Up Values'!G840</f>
        <v>200304</v>
      </c>
      <c r="V1685" s="302" t="str">
        <f t="shared" si="98"/>
        <v>Yes</v>
      </c>
      <c r="W1685" s="311" t="str">
        <f t="shared" si="96"/>
        <v>200304</v>
      </c>
    </row>
    <row r="1686" spans="1:23" ht="33" customHeight="1">
      <c r="A1686"/>
      <c r="B1686"/>
      <c r="C1686"/>
      <c r="D1686"/>
      <c r="E1686"/>
      <c r="F1686"/>
      <c r="G1686"/>
      <c r="I1686"/>
      <c r="J1686"/>
      <c r="K1686"/>
      <c r="L1686"/>
      <c r="M1686"/>
      <c r="N1686"/>
      <c r="O1686"/>
      <c r="Q1686" s="306" t="str">
        <f>'Look Up Values'!G841</f>
        <v>200306</v>
      </c>
      <c r="R1686" s="302" t="str">
        <f t="shared" si="97"/>
        <v>Yes</v>
      </c>
      <c r="S1686" s="296" t="str">
        <f t="shared" si="95"/>
        <v>200306</v>
      </c>
      <c r="T1686" s="229"/>
      <c r="U1686" s="312" t="str">
        <f>'Look Up Values'!G841</f>
        <v>200306</v>
      </c>
      <c r="V1686" s="302" t="str">
        <f t="shared" si="98"/>
        <v>Yes</v>
      </c>
      <c r="W1686" s="311" t="str">
        <f t="shared" si="96"/>
        <v>200306</v>
      </c>
    </row>
    <row r="1687" spans="1:23" ht="33" customHeight="1">
      <c r="A1687"/>
      <c r="B1687"/>
      <c r="C1687"/>
      <c r="D1687"/>
      <c r="E1687"/>
      <c r="F1687"/>
      <c r="G1687"/>
      <c r="I1687"/>
      <c r="J1687"/>
      <c r="K1687"/>
      <c r="L1687"/>
      <c r="M1687"/>
      <c r="N1687"/>
      <c r="O1687"/>
      <c r="Q1687" s="306" t="str">
        <f>'Look Up Values'!G842</f>
        <v>200307</v>
      </c>
      <c r="R1687" s="302" t="str">
        <f t="shared" si="97"/>
        <v>Yes</v>
      </c>
      <c r="S1687" s="296" t="str">
        <f t="shared" si="95"/>
        <v>200307</v>
      </c>
      <c r="T1687" s="229"/>
      <c r="U1687" s="312" t="str">
        <f>'Look Up Values'!G842</f>
        <v>200307</v>
      </c>
      <c r="V1687" s="302" t="str">
        <f t="shared" si="98"/>
        <v>Yes</v>
      </c>
      <c r="W1687" s="311" t="str">
        <f t="shared" si="96"/>
        <v>200307</v>
      </c>
    </row>
    <row r="1688" spans="1:23" ht="33" customHeight="1">
      <c r="A1688"/>
      <c r="B1688"/>
      <c r="C1688"/>
      <c r="D1688"/>
      <c r="E1688"/>
      <c r="F1688"/>
      <c r="G1688"/>
      <c r="I1688"/>
      <c r="J1688"/>
      <c r="K1688"/>
      <c r="L1688"/>
      <c r="M1688"/>
      <c r="N1688"/>
      <c r="O1688"/>
      <c r="Q1688" s="306" t="str">
        <f>'Look Up Values'!G843</f>
        <v>200399</v>
      </c>
      <c r="R1688" s="302" t="str">
        <f t="shared" si="97"/>
        <v>Yes</v>
      </c>
      <c r="S1688" s="296" t="str">
        <f t="shared" si="95"/>
        <v>200399</v>
      </c>
      <c r="T1688" s="229"/>
      <c r="U1688" s="312" t="str">
        <f>'Look Up Values'!G843</f>
        <v>200399</v>
      </c>
      <c r="V1688" s="302" t="str">
        <f t="shared" si="98"/>
        <v>Yes</v>
      </c>
      <c r="W1688" s="311" t="str">
        <f t="shared" si="96"/>
        <v>200399</v>
      </c>
    </row>
    <row r="1689" spans="1:23" ht="33" customHeight="1" thickBot="1">
      <c r="A1689"/>
      <c r="B1689"/>
      <c r="C1689"/>
      <c r="D1689"/>
      <c r="E1689"/>
      <c r="F1689"/>
      <c r="G1689"/>
      <c r="I1689"/>
      <c r="J1689"/>
      <c r="K1689"/>
      <c r="L1689"/>
      <c r="M1689"/>
      <c r="N1689"/>
      <c r="O1689"/>
      <c r="Q1689" s="307"/>
      <c r="R1689" s="179"/>
      <c r="S1689" s="308"/>
      <c r="U1689" s="307"/>
      <c r="V1689" s="179"/>
      <c r="W1689" s="308"/>
    </row>
    <row r="1690" spans="1:23" ht="33" customHeight="1">
      <c r="A1690"/>
      <c r="B1690"/>
      <c r="C1690"/>
      <c r="D1690"/>
      <c r="E1690"/>
      <c r="F1690"/>
      <c r="G1690"/>
      <c r="I1690"/>
      <c r="J1690"/>
      <c r="K1690"/>
      <c r="L1690"/>
      <c r="M1690"/>
      <c r="N1690"/>
      <c r="O1690"/>
      <c r="R1690"/>
      <c r="V1690"/>
    </row>
    <row r="1691" spans="1:23" ht="33" customHeight="1">
      <c r="A1691"/>
      <c r="B1691"/>
      <c r="C1691"/>
      <c r="D1691"/>
      <c r="E1691"/>
      <c r="F1691"/>
      <c r="G1691"/>
      <c r="I1691"/>
      <c r="J1691"/>
      <c r="K1691"/>
      <c r="L1691"/>
      <c r="M1691"/>
      <c r="N1691"/>
      <c r="O1691"/>
      <c r="R1691"/>
      <c r="V1691"/>
    </row>
    <row r="1692" spans="1:23" ht="33" customHeight="1">
      <c r="A1692"/>
      <c r="B1692"/>
      <c r="C1692"/>
      <c r="D1692"/>
      <c r="E1692"/>
      <c r="F1692"/>
      <c r="G1692"/>
      <c r="I1692"/>
      <c r="J1692"/>
      <c r="K1692"/>
      <c r="L1692"/>
      <c r="M1692"/>
      <c r="N1692"/>
      <c r="O1692"/>
      <c r="R1692"/>
      <c r="V1692"/>
    </row>
    <row r="1693" spans="1:23" ht="33" customHeight="1">
      <c r="I1693"/>
      <c r="K1693"/>
      <c r="L1693"/>
      <c r="M1693"/>
      <c r="O1693"/>
    </row>
    <row r="1694" spans="1:23" ht="33" customHeight="1">
      <c r="I1694"/>
      <c r="K1694"/>
      <c r="L1694"/>
      <c r="M1694"/>
      <c r="O1694"/>
    </row>
    <row r="1695" spans="1:23" ht="33" customHeight="1">
      <c r="I1695"/>
      <c r="K1695"/>
      <c r="L1695"/>
      <c r="M1695"/>
      <c r="O1695"/>
    </row>
    <row r="1696" spans="1:23" ht="33" customHeight="1">
      <c r="I1696"/>
      <c r="K1696"/>
      <c r="L1696"/>
      <c r="M1696"/>
      <c r="O1696"/>
    </row>
    <row r="1697" spans="9:15" ht="33" customHeight="1">
      <c r="I1697"/>
      <c r="K1697"/>
      <c r="L1697"/>
      <c r="M1697"/>
      <c r="O1697"/>
    </row>
    <row r="1698" spans="9:15" ht="33" customHeight="1">
      <c r="I1698"/>
      <c r="K1698"/>
      <c r="L1698"/>
      <c r="M1698"/>
      <c r="O1698"/>
    </row>
    <row r="1699" spans="9:15" ht="33" customHeight="1">
      <c r="I1699"/>
      <c r="K1699"/>
      <c r="L1699"/>
      <c r="M1699"/>
      <c r="O1699"/>
    </row>
    <row r="1700" spans="9:15" ht="33" customHeight="1">
      <c r="I1700"/>
      <c r="K1700"/>
      <c r="L1700"/>
      <c r="M1700"/>
      <c r="O1700"/>
    </row>
    <row r="1701" spans="9:15" ht="33" customHeight="1">
      <c r="I1701"/>
      <c r="K1701"/>
      <c r="L1701"/>
      <c r="M1701"/>
      <c r="O1701"/>
    </row>
    <row r="1702" spans="9:15" ht="33" customHeight="1">
      <c r="I1702"/>
      <c r="K1702"/>
      <c r="L1702"/>
      <c r="M1702"/>
      <c r="O1702"/>
    </row>
    <row r="1703" spans="9:15" ht="33" customHeight="1">
      <c r="I1703"/>
      <c r="K1703"/>
      <c r="L1703"/>
      <c r="M1703"/>
      <c r="O1703"/>
    </row>
    <row r="1704" spans="9:15" ht="33" customHeight="1">
      <c r="I1704"/>
      <c r="K1704"/>
      <c r="L1704"/>
      <c r="M1704"/>
      <c r="O1704"/>
    </row>
    <row r="1705" spans="9:15" ht="33" customHeight="1">
      <c r="I1705"/>
      <c r="K1705"/>
      <c r="L1705"/>
      <c r="M1705"/>
      <c r="O1705"/>
    </row>
    <row r="1706" spans="9:15" ht="33" customHeight="1">
      <c r="I1706"/>
      <c r="K1706"/>
      <c r="L1706"/>
      <c r="M1706"/>
      <c r="O1706"/>
    </row>
    <row r="1707" spans="9:15" ht="33" customHeight="1">
      <c r="I1707"/>
      <c r="K1707"/>
      <c r="L1707"/>
      <c r="M1707"/>
      <c r="O1707"/>
    </row>
    <row r="1708" spans="9:15" ht="33" customHeight="1">
      <c r="I1708"/>
      <c r="K1708"/>
      <c r="L1708"/>
      <c r="M1708"/>
      <c r="O1708"/>
    </row>
  </sheetData>
  <sheetProtection algorithmName="SHA-512" hashValue="sgBSoSjvLgvWRdqytV8Gk8bFgNwKeS5z7mB1vZZLg3YKamt1aogSwLmLh5UZcvbzAlCrEA0kD/mP7wbPYDBA4g==" saltValue="sFMST6BDgsJCM117+N72ng==" spinCount="100000" sheet="1" objects="1" scenarios="1"/>
  <sortState xmlns:xlrd2="http://schemas.microsoft.com/office/spreadsheetml/2017/richdata2" ref="Q5:V1688">
    <sortCondition ref="Q5:Q1688"/>
  </sortState>
  <mergeCells count="11">
    <mergeCell ref="Q1:R2"/>
    <mergeCell ref="S1:S2"/>
    <mergeCell ref="W1:W2"/>
    <mergeCell ref="U1:V2"/>
    <mergeCell ref="A1:G1"/>
    <mergeCell ref="I2:K2"/>
    <mergeCell ref="M2:O2"/>
    <mergeCell ref="B2:C2"/>
    <mergeCell ref="F2:G2"/>
    <mergeCell ref="I1:K1"/>
    <mergeCell ref="M1:O1"/>
  </mergeCells>
  <conditionalFormatting sqref="B5:B421">
    <cfRule type="containsText" dxfId="7" priority="6" operator="containsText" text="No">
      <formula>NOT(ISERROR(SEARCH("No",B5)))</formula>
    </cfRule>
  </conditionalFormatting>
  <conditionalFormatting sqref="F5:F421">
    <cfRule type="containsText" dxfId="6" priority="20" operator="containsText" text="No">
      <formula>NOT(ISERROR(SEARCH("No",F5)))</formula>
    </cfRule>
  </conditionalFormatting>
  <conditionalFormatting sqref="J5:J115">
    <cfRule type="containsText" dxfId="5" priority="5" operator="containsText" text="No">
      <formula>NOT(ISERROR(SEARCH("No",J5)))</formula>
    </cfRule>
  </conditionalFormatting>
  <conditionalFormatting sqref="K5:K115 C5:C421 S5:S1688">
    <cfRule type="notContainsBlanks" dxfId="4" priority="29">
      <formula>LEN(TRIM(C5))&gt;0</formula>
    </cfRule>
  </conditionalFormatting>
  <conditionalFormatting sqref="N5:N115">
    <cfRule type="containsText" dxfId="3" priority="4" operator="containsText" text="No">
      <formula>NOT(ISERROR(SEARCH("No",N5)))</formula>
    </cfRule>
  </conditionalFormatting>
  <conditionalFormatting sqref="O5:O31 G5:G421 W5:W1688">
    <cfRule type="notContainsBlanks" dxfId="2" priority="30">
      <formula>LEN(TRIM(G5))&gt;0</formula>
    </cfRule>
  </conditionalFormatting>
  <conditionalFormatting sqref="R5:R846">
    <cfRule type="containsText" dxfId="1" priority="1" operator="containsText" text="No">
      <formula>NOT(ISERROR(SEARCH("No",R5)))</formula>
    </cfRule>
  </conditionalFormatting>
  <conditionalFormatting sqref="V5:V846">
    <cfRule type="containsText" dxfId="0" priority="2" operator="containsText" text="No">
      <formula>NOT(ISERROR(SEARCH("No",V5)))</formula>
    </cfRule>
  </conditionalFormatting>
  <dataValidations xWindow="547" yWindow="615" count="1">
    <dataValidation type="list" showInputMessage="1" showErrorMessage="1" errorTitle="Invalid Entry" error="_x000a_Please select a value from the list._x000a_Free text is not permitted." sqref="R5:R846 B5:B421 J5:J115 N5:N31 F5:F421 V5:V846" xr:uid="{44227BF9-90E7-41C0-B612-57B812280EDC}">
      <formula1>YesOrNo</formula1>
    </dataValidation>
  </dataValidation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tabColor theme="0" tint="-0.249977111117893"/>
    <pageSetUpPr fitToPage="1"/>
  </sheetPr>
  <dimension ref="A1:I445"/>
  <sheetViews>
    <sheetView showGridLines="0" showRowColHeaders="0" zoomScaleNormal="100" workbookViewId="0">
      <pane ySplit="4" topLeftCell="A5" activePane="bottomLeft" state="frozen"/>
      <selection pane="bottomLeft" activeCell="A3" sqref="A3:C3"/>
    </sheetView>
  </sheetViews>
  <sheetFormatPr defaultColWidth="9.140625" defaultRowHeight="15"/>
  <cols>
    <col min="1" max="1" width="21.5703125" style="13" customWidth="1"/>
    <col min="2" max="2" width="53.7109375" style="13" customWidth="1"/>
    <col min="3" max="3" width="37.7109375" style="86" customWidth="1"/>
    <col min="4" max="4" width="37.7109375" style="13" customWidth="1"/>
    <col min="5" max="5" width="5.7109375" style="13" customWidth="1"/>
    <col min="6" max="7" width="9.140625" style="13"/>
    <col min="8" max="8" width="51.140625" style="13" customWidth="1"/>
    <col min="9" max="16384" width="9.140625" style="13"/>
  </cols>
  <sheetData>
    <row r="1" spans="1:9" ht="105.75" customHeight="1">
      <c r="A1" s="834" t="s">
        <v>212</v>
      </c>
      <c r="B1" s="835"/>
      <c r="C1" s="830" t="s">
        <v>213</v>
      </c>
      <c r="D1" s="830"/>
      <c r="E1" s="830"/>
      <c r="F1" s="830"/>
      <c r="G1" s="830"/>
      <c r="H1" s="830"/>
      <c r="I1" s="831"/>
    </row>
    <row r="2" spans="1:9">
      <c r="C2"/>
      <c r="D2"/>
      <c r="E2"/>
      <c r="F2"/>
      <c r="G2"/>
      <c r="H2"/>
      <c r="I2"/>
    </row>
    <row r="3" spans="1:9" ht="44.25" customHeight="1">
      <c r="A3" s="832" t="s">
        <v>214</v>
      </c>
      <c r="B3" s="832"/>
      <c r="C3" s="833"/>
    </row>
    <row r="4" spans="1:9" ht="30" customHeight="1">
      <c r="A4" s="348" t="s">
        <v>215</v>
      </c>
      <c r="B4" s="349" t="s">
        <v>216</v>
      </c>
      <c r="C4" s="13"/>
    </row>
    <row r="5" spans="1:9" s="14" customFormat="1" ht="20.100000000000001" customHeight="1">
      <c r="A5" s="343" t="str">
        <f t="shared" ref="A5:A68" si="0">UPPER(LEFT(B5,1))</f>
        <v>A</v>
      </c>
      <c r="B5" s="344" t="s">
        <v>217</v>
      </c>
    </row>
    <row r="6" spans="1:9" s="14" customFormat="1" ht="20.100000000000001" customHeight="1">
      <c r="A6" s="345" t="str">
        <f t="shared" si="0"/>
        <v>A</v>
      </c>
      <c r="B6" s="346" t="s">
        <v>218</v>
      </c>
    </row>
    <row r="7" spans="1:9" s="14" customFormat="1" ht="20.100000000000001" customHeight="1">
      <c r="A7" s="345" t="str">
        <f t="shared" si="0"/>
        <v>A</v>
      </c>
      <c r="B7" s="434" t="s">
        <v>219</v>
      </c>
    </row>
    <row r="8" spans="1:9" s="14" customFormat="1" ht="20.100000000000001" customHeight="1">
      <c r="A8" s="345" t="str">
        <f t="shared" si="0"/>
        <v>A</v>
      </c>
      <c r="B8" s="434" t="s">
        <v>220</v>
      </c>
    </row>
    <row r="9" spans="1:9" s="14" customFormat="1" ht="20.100000000000001" customHeight="1">
      <c r="A9" s="345" t="str">
        <f t="shared" si="0"/>
        <v>A</v>
      </c>
      <c r="B9" s="434" t="s">
        <v>221</v>
      </c>
    </row>
    <row r="10" spans="1:9" s="14" customFormat="1" ht="20.100000000000001" customHeight="1">
      <c r="A10" s="345" t="str">
        <f t="shared" si="0"/>
        <v>A</v>
      </c>
      <c r="B10" s="346" t="s">
        <v>222</v>
      </c>
    </row>
    <row r="11" spans="1:9" s="14" customFormat="1" ht="20.100000000000001" customHeight="1">
      <c r="A11" s="345" t="str">
        <f t="shared" si="0"/>
        <v>A</v>
      </c>
      <c r="B11" s="346" t="s">
        <v>223</v>
      </c>
    </row>
    <row r="12" spans="1:9" s="14" customFormat="1" ht="20.100000000000001" customHeight="1">
      <c r="A12" s="345" t="str">
        <f t="shared" si="0"/>
        <v>A</v>
      </c>
      <c r="B12" s="346" t="s">
        <v>224</v>
      </c>
    </row>
    <row r="13" spans="1:9" s="14" customFormat="1" ht="20.100000000000001" customHeight="1">
      <c r="A13" s="345" t="str">
        <f t="shared" si="0"/>
        <v>A</v>
      </c>
      <c r="B13" s="346" t="s">
        <v>225</v>
      </c>
    </row>
    <row r="14" spans="1:9" s="14" customFormat="1" ht="20.100000000000001" customHeight="1">
      <c r="A14" s="345" t="str">
        <f t="shared" si="0"/>
        <v>A</v>
      </c>
      <c r="B14" s="346" t="s">
        <v>226</v>
      </c>
    </row>
    <row r="15" spans="1:9" s="14" customFormat="1" ht="20.100000000000001" customHeight="1">
      <c r="A15" s="345" t="str">
        <f t="shared" si="0"/>
        <v>A</v>
      </c>
      <c r="B15" s="434" t="s">
        <v>227</v>
      </c>
    </row>
    <row r="16" spans="1:9" s="14" customFormat="1" ht="20.100000000000001" customHeight="1">
      <c r="A16" s="345" t="str">
        <f t="shared" si="0"/>
        <v>A</v>
      </c>
      <c r="B16" s="434" t="s">
        <v>228</v>
      </c>
    </row>
    <row r="17" spans="1:2" s="14" customFormat="1" ht="20.100000000000001" customHeight="1">
      <c r="A17" s="345" t="str">
        <f t="shared" si="0"/>
        <v>B</v>
      </c>
      <c r="B17" s="434" t="s">
        <v>229</v>
      </c>
    </row>
    <row r="18" spans="1:2" s="14" customFormat="1" ht="20.100000000000001" customHeight="1">
      <c r="A18" s="345" t="str">
        <f t="shared" si="0"/>
        <v>B</v>
      </c>
      <c r="B18" s="434" t="s">
        <v>230</v>
      </c>
    </row>
    <row r="19" spans="1:2" s="14" customFormat="1" ht="20.100000000000001" customHeight="1">
      <c r="A19" s="345" t="str">
        <f t="shared" si="0"/>
        <v>B</v>
      </c>
      <c r="B19" s="434" t="s">
        <v>231</v>
      </c>
    </row>
    <row r="20" spans="1:2" s="14" customFormat="1" ht="20.100000000000001" customHeight="1">
      <c r="A20" s="345" t="str">
        <f t="shared" si="0"/>
        <v>B</v>
      </c>
      <c r="B20" s="434" t="s">
        <v>232</v>
      </c>
    </row>
    <row r="21" spans="1:2" s="14" customFormat="1" ht="20.100000000000001" customHeight="1">
      <c r="A21" s="345" t="str">
        <f t="shared" si="0"/>
        <v>B</v>
      </c>
      <c r="B21" s="434" t="s">
        <v>233</v>
      </c>
    </row>
    <row r="22" spans="1:2" s="14" customFormat="1" ht="20.100000000000001" customHeight="1">
      <c r="A22" s="345" t="str">
        <f t="shared" si="0"/>
        <v>B</v>
      </c>
      <c r="B22" s="434" t="s">
        <v>234</v>
      </c>
    </row>
    <row r="23" spans="1:2" s="14" customFormat="1" ht="20.100000000000001" customHeight="1">
      <c r="A23" s="345" t="str">
        <f t="shared" si="0"/>
        <v>B</v>
      </c>
      <c r="B23" s="434" t="s">
        <v>235</v>
      </c>
    </row>
    <row r="24" spans="1:2" s="14" customFormat="1" ht="20.100000000000001" customHeight="1">
      <c r="A24" s="345" t="str">
        <f t="shared" si="0"/>
        <v>B</v>
      </c>
      <c r="B24" s="434" t="s">
        <v>236</v>
      </c>
    </row>
    <row r="25" spans="1:2" s="14" customFormat="1" ht="20.100000000000001" customHeight="1">
      <c r="A25" s="345" t="str">
        <f t="shared" si="0"/>
        <v>B</v>
      </c>
      <c r="B25" s="434" t="s">
        <v>237</v>
      </c>
    </row>
    <row r="26" spans="1:2" s="14" customFormat="1" ht="20.100000000000001" customHeight="1">
      <c r="A26" s="345" t="str">
        <f t="shared" si="0"/>
        <v>B</v>
      </c>
      <c r="B26" s="434" t="s">
        <v>238</v>
      </c>
    </row>
    <row r="27" spans="1:2" s="14" customFormat="1" ht="20.100000000000001" customHeight="1">
      <c r="A27" s="345" t="str">
        <f t="shared" si="0"/>
        <v>B</v>
      </c>
      <c r="B27" s="434" t="s">
        <v>239</v>
      </c>
    </row>
    <row r="28" spans="1:2" s="14" customFormat="1" ht="20.100000000000001" customHeight="1">
      <c r="A28" s="345" t="str">
        <f t="shared" si="0"/>
        <v>B</v>
      </c>
      <c r="B28" s="346" t="s">
        <v>240</v>
      </c>
    </row>
    <row r="29" spans="1:2" s="14" customFormat="1" ht="20.100000000000001" customHeight="1">
      <c r="A29" s="345" t="str">
        <f t="shared" si="0"/>
        <v>B</v>
      </c>
      <c r="B29" s="434" t="s">
        <v>241</v>
      </c>
    </row>
    <row r="30" spans="1:2" s="14" customFormat="1" ht="20.100000000000001" customHeight="1">
      <c r="A30" s="345" t="str">
        <f t="shared" si="0"/>
        <v>B</v>
      </c>
      <c r="B30" s="434" t="s">
        <v>242</v>
      </c>
    </row>
    <row r="31" spans="1:2" s="14" customFormat="1" ht="20.100000000000001" customHeight="1">
      <c r="A31" s="345" t="str">
        <f t="shared" si="0"/>
        <v>B</v>
      </c>
      <c r="B31" s="434" t="s">
        <v>243</v>
      </c>
    </row>
    <row r="32" spans="1:2" s="14" customFormat="1" ht="20.100000000000001" customHeight="1">
      <c r="A32" s="345" t="str">
        <f t="shared" si="0"/>
        <v>B</v>
      </c>
      <c r="B32" s="434" t="s">
        <v>244</v>
      </c>
    </row>
    <row r="33" spans="1:2" s="14" customFormat="1" ht="20.100000000000001" customHeight="1">
      <c r="A33" s="345" t="str">
        <f t="shared" si="0"/>
        <v>B</v>
      </c>
      <c r="B33" s="434" t="s">
        <v>245</v>
      </c>
    </row>
    <row r="34" spans="1:2" s="14" customFormat="1" ht="20.100000000000001" customHeight="1">
      <c r="A34" s="345" t="str">
        <f t="shared" si="0"/>
        <v>B</v>
      </c>
      <c r="B34" s="346" t="s">
        <v>246</v>
      </c>
    </row>
    <row r="35" spans="1:2" s="14" customFormat="1" ht="20.100000000000001" customHeight="1">
      <c r="A35" s="345" t="str">
        <f t="shared" si="0"/>
        <v>B</v>
      </c>
      <c r="B35" s="434" t="s">
        <v>247</v>
      </c>
    </row>
    <row r="36" spans="1:2" s="14" customFormat="1" ht="20.100000000000001" customHeight="1">
      <c r="A36" s="345" t="str">
        <f t="shared" si="0"/>
        <v>B</v>
      </c>
      <c r="B36" s="434" t="s">
        <v>248</v>
      </c>
    </row>
    <row r="37" spans="1:2" s="14" customFormat="1" ht="20.100000000000001" customHeight="1">
      <c r="A37" s="345" t="str">
        <f t="shared" si="0"/>
        <v>B</v>
      </c>
      <c r="B37" s="434" t="s">
        <v>249</v>
      </c>
    </row>
    <row r="38" spans="1:2" s="14" customFormat="1" ht="20.100000000000001" customHeight="1">
      <c r="A38" s="345" t="str">
        <f t="shared" si="0"/>
        <v>B</v>
      </c>
      <c r="B38" s="434" t="s">
        <v>250</v>
      </c>
    </row>
    <row r="39" spans="1:2" s="14" customFormat="1" ht="20.100000000000001" customHeight="1">
      <c r="A39" s="345" t="str">
        <f t="shared" si="0"/>
        <v>B</v>
      </c>
      <c r="B39" s="434" t="s">
        <v>251</v>
      </c>
    </row>
    <row r="40" spans="1:2" s="14" customFormat="1" ht="20.100000000000001" customHeight="1">
      <c r="A40" s="345" t="str">
        <f t="shared" si="0"/>
        <v>B</v>
      </c>
      <c r="B40" s="434" t="s">
        <v>252</v>
      </c>
    </row>
    <row r="41" spans="1:2" s="14" customFormat="1" ht="20.100000000000001" customHeight="1">
      <c r="A41" s="345" t="str">
        <f t="shared" si="0"/>
        <v>B</v>
      </c>
      <c r="B41" s="434" t="s">
        <v>253</v>
      </c>
    </row>
    <row r="42" spans="1:2" s="14" customFormat="1" ht="20.100000000000001" customHeight="1">
      <c r="A42" s="345" t="str">
        <f t="shared" si="0"/>
        <v>B</v>
      </c>
      <c r="B42" s="434" t="s">
        <v>254</v>
      </c>
    </row>
    <row r="43" spans="1:2" s="14" customFormat="1" ht="20.100000000000001" customHeight="1">
      <c r="A43" s="345" t="str">
        <f t="shared" si="0"/>
        <v>B</v>
      </c>
      <c r="B43" s="434" t="s">
        <v>255</v>
      </c>
    </row>
    <row r="44" spans="1:2" s="14" customFormat="1" ht="20.100000000000001" customHeight="1">
      <c r="A44" s="345" t="str">
        <f t="shared" si="0"/>
        <v>B</v>
      </c>
      <c r="B44" s="434" t="s">
        <v>256</v>
      </c>
    </row>
    <row r="45" spans="1:2" s="14" customFormat="1" ht="20.100000000000001" customHeight="1">
      <c r="A45" s="345" t="str">
        <f t="shared" si="0"/>
        <v>B</v>
      </c>
      <c r="B45" s="346" t="s">
        <v>257</v>
      </c>
    </row>
    <row r="46" spans="1:2" s="14" customFormat="1" ht="20.100000000000001" customHeight="1">
      <c r="A46" s="345" t="str">
        <f t="shared" si="0"/>
        <v>B</v>
      </c>
      <c r="B46" s="434" t="s">
        <v>258</v>
      </c>
    </row>
    <row r="47" spans="1:2" s="14" customFormat="1" ht="20.100000000000001" customHeight="1">
      <c r="A47" s="345" t="str">
        <f t="shared" si="0"/>
        <v>B</v>
      </c>
      <c r="B47" s="434" t="s">
        <v>259</v>
      </c>
    </row>
    <row r="48" spans="1:2" s="14" customFormat="1" ht="20.100000000000001" customHeight="1">
      <c r="A48" s="345" t="str">
        <f t="shared" si="0"/>
        <v>B</v>
      </c>
      <c r="B48" s="434" t="s">
        <v>260</v>
      </c>
    </row>
    <row r="49" spans="1:2" s="14" customFormat="1" ht="20.100000000000001" customHeight="1">
      <c r="A49" s="345" t="str">
        <f t="shared" si="0"/>
        <v>B</v>
      </c>
      <c r="B49" s="434" t="s">
        <v>261</v>
      </c>
    </row>
    <row r="50" spans="1:2" s="14" customFormat="1" ht="20.100000000000001" customHeight="1">
      <c r="A50" s="345" t="str">
        <f t="shared" si="0"/>
        <v>B</v>
      </c>
      <c r="B50" s="434" t="s">
        <v>262</v>
      </c>
    </row>
    <row r="51" spans="1:2" s="14" customFormat="1" ht="20.100000000000001" customHeight="1">
      <c r="A51" s="345" t="str">
        <f t="shared" si="0"/>
        <v>B</v>
      </c>
      <c r="B51" s="434" t="s">
        <v>263</v>
      </c>
    </row>
    <row r="52" spans="1:2" s="14" customFormat="1" ht="20.100000000000001" customHeight="1">
      <c r="A52" s="345" t="str">
        <f t="shared" si="0"/>
        <v>B</v>
      </c>
      <c r="B52" s="434" t="s">
        <v>264</v>
      </c>
    </row>
    <row r="53" spans="1:2" s="14" customFormat="1" ht="20.100000000000001" customHeight="1">
      <c r="A53" s="345" t="str">
        <f t="shared" si="0"/>
        <v>B</v>
      </c>
      <c r="B53" s="434" t="s">
        <v>265</v>
      </c>
    </row>
    <row r="54" spans="1:2" s="14" customFormat="1" ht="20.100000000000001" customHeight="1">
      <c r="A54" s="345" t="str">
        <f t="shared" si="0"/>
        <v>B</v>
      </c>
      <c r="B54" s="434" t="s">
        <v>266</v>
      </c>
    </row>
    <row r="55" spans="1:2" s="14" customFormat="1" ht="20.100000000000001" customHeight="1">
      <c r="A55" s="345" t="str">
        <f t="shared" si="0"/>
        <v>B</v>
      </c>
      <c r="B55" s="434" t="s">
        <v>267</v>
      </c>
    </row>
    <row r="56" spans="1:2" s="14" customFormat="1" ht="20.100000000000001" customHeight="1">
      <c r="A56" s="345" t="str">
        <f t="shared" si="0"/>
        <v>B</v>
      </c>
      <c r="B56" s="346" t="s">
        <v>268</v>
      </c>
    </row>
    <row r="57" spans="1:2" s="14" customFormat="1" ht="20.100000000000001" customHeight="1">
      <c r="A57" s="345" t="str">
        <f t="shared" si="0"/>
        <v>C</v>
      </c>
      <c r="B57" s="434" t="s">
        <v>269</v>
      </c>
    </row>
    <row r="58" spans="1:2" s="14" customFormat="1" ht="20.100000000000001" customHeight="1">
      <c r="A58" s="345" t="str">
        <f t="shared" si="0"/>
        <v>C</v>
      </c>
      <c r="B58" s="434" t="s">
        <v>270</v>
      </c>
    </row>
    <row r="59" spans="1:2" s="14" customFormat="1" ht="20.100000000000001" customHeight="1">
      <c r="A59" s="345" t="str">
        <f t="shared" si="0"/>
        <v>C</v>
      </c>
      <c r="B59" s="434" t="s">
        <v>271</v>
      </c>
    </row>
    <row r="60" spans="1:2" s="14" customFormat="1" ht="20.100000000000001" customHeight="1">
      <c r="A60" s="345" t="str">
        <f t="shared" si="0"/>
        <v>C</v>
      </c>
      <c r="B60" s="434" t="s">
        <v>272</v>
      </c>
    </row>
    <row r="61" spans="1:2" s="14" customFormat="1" ht="20.100000000000001" customHeight="1">
      <c r="A61" s="345" t="str">
        <f t="shared" si="0"/>
        <v>C</v>
      </c>
      <c r="B61" s="434" t="s">
        <v>273</v>
      </c>
    </row>
    <row r="62" spans="1:2" s="14" customFormat="1" ht="20.100000000000001" customHeight="1">
      <c r="A62" s="345" t="str">
        <f t="shared" si="0"/>
        <v>C</v>
      </c>
      <c r="B62" s="346" t="s">
        <v>274</v>
      </c>
    </row>
    <row r="63" spans="1:2" s="14" customFormat="1" ht="20.100000000000001" customHeight="1">
      <c r="A63" s="345" t="str">
        <f t="shared" si="0"/>
        <v>C</v>
      </c>
      <c r="B63" s="434" t="s">
        <v>275</v>
      </c>
    </row>
    <row r="64" spans="1:2" s="14" customFormat="1" ht="20.100000000000001" customHeight="1">
      <c r="A64" s="345" t="str">
        <f t="shared" si="0"/>
        <v>C</v>
      </c>
      <c r="B64" s="346" t="s">
        <v>276</v>
      </c>
    </row>
    <row r="65" spans="1:2" s="14" customFormat="1" ht="20.100000000000001" customHeight="1">
      <c r="A65" s="345" t="str">
        <f t="shared" si="0"/>
        <v>C</v>
      </c>
      <c r="B65" s="434" t="s">
        <v>277</v>
      </c>
    </row>
    <row r="66" spans="1:2" s="14" customFormat="1" ht="20.100000000000001" customHeight="1">
      <c r="A66" s="345" t="str">
        <f t="shared" si="0"/>
        <v>C</v>
      </c>
      <c r="B66" s="346" t="s">
        <v>278</v>
      </c>
    </row>
    <row r="67" spans="1:2" s="14" customFormat="1" ht="20.100000000000001" customHeight="1">
      <c r="A67" s="345" t="str">
        <f t="shared" si="0"/>
        <v>C</v>
      </c>
      <c r="B67" s="434" t="s">
        <v>279</v>
      </c>
    </row>
    <row r="68" spans="1:2" s="14" customFormat="1" ht="20.100000000000001" customHeight="1">
      <c r="A68" s="345" t="str">
        <f t="shared" si="0"/>
        <v>C</v>
      </c>
      <c r="B68" s="346" t="s">
        <v>280</v>
      </c>
    </row>
    <row r="69" spans="1:2" s="14" customFormat="1" ht="20.100000000000001" customHeight="1">
      <c r="A69" s="345" t="str">
        <f t="shared" ref="A69:A132" si="1">UPPER(LEFT(B69,1))</f>
        <v>C</v>
      </c>
      <c r="B69" s="434" t="s">
        <v>281</v>
      </c>
    </row>
    <row r="70" spans="1:2" s="14" customFormat="1" ht="20.100000000000001" customHeight="1">
      <c r="A70" s="345" t="str">
        <f t="shared" si="1"/>
        <v>C</v>
      </c>
      <c r="B70" s="434" t="s">
        <v>282</v>
      </c>
    </row>
    <row r="71" spans="1:2" s="14" customFormat="1" ht="20.100000000000001" customHeight="1">
      <c r="A71" s="345" t="str">
        <f t="shared" si="1"/>
        <v>C</v>
      </c>
      <c r="B71" s="434" t="s">
        <v>283</v>
      </c>
    </row>
    <row r="72" spans="1:2" s="14" customFormat="1" ht="20.100000000000001" customHeight="1">
      <c r="A72" s="345" t="str">
        <f t="shared" si="1"/>
        <v>C</v>
      </c>
      <c r="B72" s="434" t="s">
        <v>284</v>
      </c>
    </row>
    <row r="73" spans="1:2" s="14" customFormat="1" ht="20.100000000000001" customHeight="1">
      <c r="A73" s="345" t="str">
        <f t="shared" si="1"/>
        <v>C</v>
      </c>
      <c r="B73" s="434" t="s">
        <v>285</v>
      </c>
    </row>
    <row r="74" spans="1:2" s="14" customFormat="1" ht="20.100000000000001" customHeight="1">
      <c r="A74" s="345" t="str">
        <f t="shared" si="1"/>
        <v>C</v>
      </c>
      <c r="B74" s="434" t="s">
        <v>286</v>
      </c>
    </row>
    <row r="75" spans="1:2" s="14" customFormat="1" ht="20.100000000000001" customHeight="1">
      <c r="A75" s="345" t="str">
        <f t="shared" si="1"/>
        <v>C</v>
      </c>
      <c r="B75" s="434" t="s">
        <v>287</v>
      </c>
    </row>
    <row r="76" spans="1:2" s="14" customFormat="1" ht="20.100000000000001" customHeight="1">
      <c r="A76" s="345" t="str">
        <f t="shared" si="1"/>
        <v>C</v>
      </c>
      <c r="B76" s="434" t="s">
        <v>288</v>
      </c>
    </row>
    <row r="77" spans="1:2" s="14" customFormat="1" ht="20.100000000000001" customHeight="1">
      <c r="A77" s="345" t="str">
        <f t="shared" si="1"/>
        <v>C</v>
      </c>
      <c r="B77" s="434" t="s">
        <v>289</v>
      </c>
    </row>
    <row r="78" spans="1:2" s="14" customFormat="1" ht="20.100000000000001" customHeight="1">
      <c r="A78" s="345" t="str">
        <f t="shared" si="1"/>
        <v>C</v>
      </c>
      <c r="B78" s="346" t="s">
        <v>290</v>
      </c>
    </row>
    <row r="79" spans="1:2" s="14" customFormat="1" ht="20.100000000000001" customHeight="1">
      <c r="A79" s="345" t="str">
        <f t="shared" si="1"/>
        <v>C</v>
      </c>
      <c r="B79" s="434" t="s">
        <v>291</v>
      </c>
    </row>
    <row r="80" spans="1:2" s="14" customFormat="1" ht="20.100000000000001" customHeight="1">
      <c r="A80" s="345" t="str">
        <f t="shared" si="1"/>
        <v>C</v>
      </c>
      <c r="B80" s="346" t="s">
        <v>292</v>
      </c>
    </row>
    <row r="81" spans="1:2" s="14" customFormat="1" ht="20.100000000000001" customHeight="1">
      <c r="A81" s="345" t="str">
        <f t="shared" si="1"/>
        <v>C</v>
      </c>
      <c r="B81" s="434" t="s">
        <v>293</v>
      </c>
    </row>
    <row r="82" spans="1:2" s="14" customFormat="1" ht="20.100000000000001" customHeight="1">
      <c r="A82" s="345" t="str">
        <f t="shared" si="1"/>
        <v>C</v>
      </c>
      <c r="B82" s="346" t="s">
        <v>294</v>
      </c>
    </row>
    <row r="83" spans="1:2" s="14" customFormat="1" ht="20.100000000000001" customHeight="1">
      <c r="A83" s="345" t="str">
        <f t="shared" si="1"/>
        <v>C</v>
      </c>
      <c r="B83" s="434" t="s">
        <v>295</v>
      </c>
    </row>
    <row r="84" spans="1:2" s="14" customFormat="1" ht="20.100000000000001" customHeight="1">
      <c r="A84" s="345" t="str">
        <f t="shared" si="1"/>
        <v>C</v>
      </c>
      <c r="B84" s="434" t="s">
        <v>296</v>
      </c>
    </row>
    <row r="85" spans="1:2" s="14" customFormat="1" ht="20.100000000000001" customHeight="1">
      <c r="A85" s="345" t="str">
        <f t="shared" si="1"/>
        <v>C</v>
      </c>
      <c r="B85" s="434" t="s">
        <v>297</v>
      </c>
    </row>
    <row r="86" spans="1:2" s="14" customFormat="1" ht="20.100000000000001" customHeight="1">
      <c r="A86" s="345" t="str">
        <f t="shared" si="1"/>
        <v>C</v>
      </c>
      <c r="B86" s="434" t="s">
        <v>298</v>
      </c>
    </row>
    <row r="87" spans="1:2" s="14" customFormat="1" ht="20.100000000000001" customHeight="1">
      <c r="A87" s="345" t="str">
        <f t="shared" si="1"/>
        <v>C</v>
      </c>
      <c r="B87" s="434" t="s">
        <v>299</v>
      </c>
    </row>
    <row r="88" spans="1:2" s="14" customFormat="1" ht="20.100000000000001" customHeight="1">
      <c r="A88" s="345" t="str">
        <f t="shared" si="1"/>
        <v>C</v>
      </c>
      <c r="B88" s="434" t="s">
        <v>300</v>
      </c>
    </row>
    <row r="89" spans="1:2" s="14" customFormat="1" ht="20.100000000000001" customHeight="1">
      <c r="A89" s="345" t="str">
        <f t="shared" si="1"/>
        <v>C</v>
      </c>
      <c r="B89" s="434" t="s">
        <v>301</v>
      </c>
    </row>
    <row r="90" spans="1:2" s="14" customFormat="1" ht="20.100000000000001" customHeight="1">
      <c r="A90" s="345" t="str">
        <f t="shared" si="1"/>
        <v>C</v>
      </c>
      <c r="B90" s="434" t="s">
        <v>302</v>
      </c>
    </row>
    <row r="91" spans="1:2" s="14" customFormat="1" ht="20.100000000000001" customHeight="1">
      <c r="A91" s="345" t="str">
        <f t="shared" si="1"/>
        <v>C</v>
      </c>
      <c r="B91" s="434" t="s">
        <v>303</v>
      </c>
    </row>
    <row r="92" spans="1:2" s="14" customFormat="1" ht="20.100000000000001" customHeight="1">
      <c r="A92" s="345" t="str">
        <f t="shared" si="1"/>
        <v>C</v>
      </c>
      <c r="B92" s="434" t="s">
        <v>304</v>
      </c>
    </row>
    <row r="93" spans="1:2" s="14" customFormat="1" ht="20.100000000000001" customHeight="1">
      <c r="A93" s="345" t="str">
        <f t="shared" si="1"/>
        <v>C</v>
      </c>
      <c r="B93" s="434" t="s">
        <v>305</v>
      </c>
    </row>
    <row r="94" spans="1:2" s="14" customFormat="1" ht="20.100000000000001" customHeight="1">
      <c r="A94" s="345" t="str">
        <f t="shared" si="1"/>
        <v>C</v>
      </c>
      <c r="B94" s="346" t="s">
        <v>306</v>
      </c>
    </row>
    <row r="95" spans="1:2" s="14" customFormat="1" ht="20.100000000000001" customHeight="1">
      <c r="A95" s="345" t="str">
        <f t="shared" si="1"/>
        <v>D</v>
      </c>
      <c r="B95" s="434" t="s">
        <v>307</v>
      </c>
    </row>
    <row r="96" spans="1:2" s="14" customFormat="1" ht="20.100000000000001" customHeight="1">
      <c r="A96" s="345" t="str">
        <f t="shared" si="1"/>
        <v>D</v>
      </c>
      <c r="B96" s="434" t="s">
        <v>308</v>
      </c>
    </row>
    <row r="97" spans="1:2" s="14" customFormat="1" ht="20.100000000000001" customHeight="1">
      <c r="A97" s="345" t="str">
        <f t="shared" si="1"/>
        <v>D</v>
      </c>
      <c r="B97" s="346" t="s">
        <v>309</v>
      </c>
    </row>
    <row r="98" spans="1:2" s="14" customFormat="1" ht="20.100000000000001" customHeight="1">
      <c r="A98" s="345" t="str">
        <f t="shared" si="1"/>
        <v>D</v>
      </c>
      <c r="B98" s="434" t="s">
        <v>310</v>
      </c>
    </row>
    <row r="99" spans="1:2" s="14" customFormat="1" ht="20.100000000000001" customHeight="1">
      <c r="A99" s="345" t="str">
        <f t="shared" si="1"/>
        <v>D</v>
      </c>
      <c r="B99" s="434" t="s">
        <v>311</v>
      </c>
    </row>
    <row r="100" spans="1:2" s="14" customFormat="1" ht="20.100000000000001" customHeight="1">
      <c r="A100" s="345" t="str">
        <f t="shared" si="1"/>
        <v>D</v>
      </c>
      <c r="B100" s="434" t="s">
        <v>312</v>
      </c>
    </row>
    <row r="101" spans="1:2" s="14" customFormat="1" ht="20.100000000000001" customHeight="1">
      <c r="A101" s="345" t="str">
        <f t="shared" si="1"/>
        <v>D</v>
      </c>
      <c r="B101" s="434" t="s">
        <v>313</v>
      </c>
    </row>
    <row r="102" spans="1:2" s="14" customFormat="1" ht="20.100000000000001" customHeight="1">
      <c r="A102" s="345" t="str">
        <f t="shared" si="1"/>
        <v>D</v>
      </c>
      <c r="B102" s="346" t="s">
        <v>314</v>
      </c>
    </row>
    <row r="103" spans="1:2" s="14" customFormat="1" ht="20.100000000000001" customHeight="1">
      <c r="A103" s="345" t="str">
        <f t="shared" si="1"/>
        <v>D</v>
      </c>
      <c r="B103" s="346" t="s">
        <v>315</v>
      </c>
    </row>
    <row r="104" spans="1:2" s="14" customFormat="1" ht="20.100000000000001" customHeight="1">
      <c r="A104" s="345" t="str">
        <f t="shared" si="1"/>
        <v>D</v>
      </c>
      <c r="B104" s="434" t="s">
        <v>316</v>
      </c>
    </row>
    <row r="105" spans="1:2" s="14" customFormat="1" ht="20.100000000000001" customHeight="1">
      <c r="A105" s="345" t="str">
        <f t="shared" si="1"/>
        <v>D</v>
      </c>
      <c r="B105" s="346" t="s">
        <v>317</v>
      </c>
    </row>
    <row r="106" spans="1:2" s="14" customFormat="1" ht="20.100000000000001" customHeight="1">
      <c r="A106" s="345" t="str">
        <f t="shared" si="1"/>
        <v>D</v>
      </c>
      <c r="B106" s="434" t="s">
        <v>318</v>
      </c>
    </row>
    <row r="107" spans="1:2" s="14" customFormat="1" ht="20.100000000000001" customHeight="1">
      <c r="A107" s="345" t="str">
        <f t="shared" si="1"/>
        <v>D</v>
      </c>
      <c r="B107" s="434" t="s">
        <v>319</v>
      </c>
    </row>
    <row r="108" spans="1:2" s="14" customFormat="1" ht="20.100000000000001" customHeight="1">
      <c r="A108" s="345" t="str">
        <f t="shared" si="1"/>
        <v>D</v>
      </c>
      <c r="B108" s="346" t="s">
        <v>320</v>
      </c>
    </row>
    <row r="109" spans="1:2" s="14" customFormat="1" ht="20.100000000000001" customHeight="1">
      <c r="A109" s="345" t="str">
        <f t="shared" si="1"/>
        <v>E</v>
      </c>
      <c r="B109" s="434" t="s">
        <v>321</v>
      </c>
    </row>
    <row r="110" spans="1:2" s="14" customFormat="1" ht="20.100000000000001" customHeight="1">
      <c r="A110" s="345" t="str">
        <f t="shared" si="1"/>
        <v>E</v>
      </c>
      <c r="B110" s="434" t="s">
        <v>322</v>
      </c>
    </row>
    <row r="111" spans="1:2" s="14" customFormat="1" ht="20.100000000000001" customHeight="1">
      <c r="A111" s="345" t="str">
        <f t="shared" si="1"/>
        <v>E</v>
      </c>
      <c r="B111" s="434" t="s">
        <v>323</v>
      </c>
    </row>
    <row r="112" spans="1:2" s="14" customFormat="1" ht="20.100000000000001" customHeight="1">
      <c r="A112" s="345" t="str">
        <f t="shared" si="1"/>
        <v>E</v>
      </c>
      <c r="B112" s="346" t="s">
        <v>324</v>
      </c>
    </row>
    <row r="113" spans="1:2" s="14" customFormat="1" ht="20.100000000000001" customHeight="1">
      <c r="A113" s="345" t="str">
        <f t="shared" si="1"/>
        <v>E</v>
      </c>
      <c r="B113" s="346" t="s">
        <v>325</v>
      </c>
    </row>
    <row r="114" spans="1:2" s="14" customFormat="1" ht="20.100000000000001" customHeight="1">
      <c r="A114" s="345" t="str">
        <f t="shared" si="1"/>
        <v>E</v>
      </c>
      <c r="B114" s="434" t="s">
        <v>326</v>
      </c>
    </row>
    <row r="115" spans="1:2" s="14" customFormat="1" ht="20.100000000000001" customHeight="1">
      <c r="A115" s="345" t="str">
        <f t="shared" si="1"/>
        <v>E</v>
      </c>
      <c r="B115" s="434" t="s">
        <v>327</v>
      </c>
    </row>
    <row r="116" spans="1:2" s="14" customFormat="1" ht="20.100000000000001" customHeight="1">
      <c r="A116" s="345" t="str">
        <f t="shared" si="1"/>
        <v>E</v>
      </c>
      <c r="B116" s="434" t="s">
        <v>328</v>
      </c>
    </row>
    <row r="117" spans="1:2" s="14" customFormat="1" ht="20.100000000000001" customHeight="1">
      <c r="A117" s="345" t="str">
        <f t="shared" si="1"/>
        <v>E</v>
      </c>
      <c r="B117" s="434" t="s">
        <v>329</v>
      </c>
    </row>
    <row r="118" spans="1:2" s="14" customFormat="1" ht="20.100000000000001" customHeight="1">
      <c r="A118" s="345" t="str">
        <f t="shared" si="1"/>
        <v>E</v>
      </c>
      <c r="B118" s="434" t="s">
        <v>330</v>
      </c>
    </row>
    <row r="119" spans="1:2" s="14" customFormat="1" ht="20.100000000000001" customHeight="1">
      <c r="A119" s="345" t="str">
        <f t="shared" si="1"/>
        <v>E</v>
      </c>
      <c r="B119" s="434" t="s">
        <v>331</v>
      </c>
    </row>
    <row r="120" spans="1:2" s="14" customFormat="1" ht="20.100000000000001" customHeight="1">
      <c r="A120" s="345" t="str">
        <f t="shared" si="1"/>
        <v>E</v>
      </c>
      <c r="B120" s="434" t="s">
        <v>332</v>
      </c>
    </row>
    <row r="121" spans="1:2" s="14" customFormat="1" ht="20.100000000000001" customHeight="1">
      <c r="A121" s="345" t="str">
        <f t="shared" si="1"/>
        <v>E</v>
      </c>
      <c r="B121" s="434" t="s">
        <v>333</v>
      </c>
    </row>
    <row r="122" spans="1:2" s="14" customFormat="1" ht="20.100000000000001" customHeight="1">
      <c r="A122" s="345" t="str">
        <f t="shared" si="1"/>
        <v>E</v>
      </c>
      <c r="B122" s="434" t="s">
        <v>334</v>
      </c>
    </row>
    <row r="123" spans="1:2" s="14" customFormat="1" ht="20.100000000000001" customHeight="1">
      <c r="A123" s="345" t="str">
        <f t="shared" si="1"/>
        <v>E</v>
      </c>
      <c r="B123" s="434" t="s">
        <v>335</v>
      </c>
    </row>
    <row r="124" spans="1:2" s="14" customFormat="1" ht="20.100000000000001" customHeight="1">
      <c r="A124" s="345" t="str">
        <f t="shared" si="1"/>
        <v>E</v>
      </c>
      <c r="B124" s="434" t="s">
        <v>336</v>
      </c>
    </row>
    <row r="125" spans="1:2" s="14" customFormat="1" ht="20.100000000000001" customHeight="1">
      <c r="A125" s="345" t="str">
        <f t="shared" si="1"/>
        <v>E</v>
      </c>
      <c r="B125" s="434" t="s">
        <v>337</v>
      </c>
    </row>
    <row r="126" spans="1:2" s="14" customFormat="1" ht="20.100000000000001" customHeight="1">
      <c r="A126" s="345" t="str">
        <f t="shared" si="1"/>
        <v>E</v>
      </c>
      <c r="B126" s="346" t="s">
        <v>338</v>
      </c>
    </row>
    <row r="127" spans="1:2" s="14" customFormat="1" ht="20.100000000000001" customHeight="1">
      <c r="A127" s="345" t="str">
        <f t="shared" si="1"/>
        <v>E</v>
      </c>
      <c r="B127" s="434" t="s">
        <v>339</v>
      </c>
    </row>
    <row r="128" spans="1:2" s="14" customFormat="1" ht="20.100000000000001" customHeight="1">
      <c r="A128" s="345" t="str">
        <f t="shared" si="1"/>
        <v>E</v>
      </c>
      <c r="B128" s="434" t="s">
        <v>340</v>
      </c>
    </row>
    <row r="129" spans="1:2" s="14" customFormat="1" ht="20.100000000000001" customHeight="1">
      <c r="A129" s="345" t="str">
        <f t="shared" si="1"/>
        <v>E</v>
      </c>
      <c r="B129" s="346" t="s">
        <v>341</v>
      </c>
    </row>
    <row r="130" spans="1:2" s="14" customFormat="1" ht="20.100000000000001" customHeight="1">
      <c r="A130" s="345" t="str">
        <f t="shared" si="1"/>
        <v>E</v>
      </c>
      <c r="B130" s="346" t="s">
        <v>342</v>
      </c>
    </row>
    <row r="131" spans="1:2" s="14" customFormat="1" ht="20.100000000000001" customHeight="1">
      <c r="A131" s="345" t="str">
        <f t="shared" si="1"/>
        <v>E</v>
      </c>
      <c r="B131" s="346" t="s">
        <v>343</v>
      </c>
    </row>
    <row r="132" spans="1:2" s="14" customFormat="1" ht="20.100000000000001" customHeight="1">
      <c r="A132" s="345" t="str">
        <f t="shared" si="1"/>
        <v>E</v>
      </c>
      <c r="B132" s="434" t="s">
        <v>344</v>
      </c>
    </row>
    <row r="133" spans="1:2" s="14" customFormat="1" ht="20.100000000000001" customHeight="1">
      <c r="A133" s="345" t="str">
        <f t="shared" ref="A133:A196" si="2">UPPER(LEFT(B133,1))</f>
        <v>E</v>
      </c>
      <c r="B133" s="434" t="s">
        <v>345</v>
      </c>
    </row>
    <row r="134" spans="1:2" s="14" customFormat="1" ht="20.100000000000001" customHeight="1">
      <c r="A134" s="345" t="str">
        <f t="shared" si="2"/>
        <v>E</v>
      </c>
      <c r="B134" s="434" t="s">
        <v>346</v>
      </c>
    </row>
    <row r="135" spans="1:2" s="14" customFormat="1" ht="20.100000000000001" customHeight="1">
      <c r="A135" s="345" t="str">
        <f t="shared" si="2"/>
        <v>F</v>
      </c>
      <c r="B135" s="434" t="s">
        <v>347</v>
      </c>
    </row>
    <row r="136" spans="1:2" s="14" customFormat="1" ht="20.100000000000001" customHeight="1">
      <c r="A136" s="345" t="str">
        <f t="shared" si="2"/>
        <v>F</v>
      </c>
      <c r="B136" s="434" t="s">
        <v>348</v>
      </c>
    </row>
    <row r="137" spans="1:2" s="14" customFormat="1" ht="20.100000000000001" customHeight="1">
      <c r="A137" s="345" t="str">
        <f t="shared" si="2"/>
        <v>F</v>
      </c>
      <c r="B137" s="346" t="s">
        <v>349</v>
      </c>
    </row>
    <row r="138" spans="1:2" s="14" customFormat="1" ht="20.100000000000001" customHeight="1">
      <c r="A138" s="345" t="str">
        <f t="shared" si="2"/>
        <v>F</v>
      </c>
      <c r="B138" s="434" t="s">
        <v>350</v>
      </c>
    </row>
    <row r="139" spans="1:2" s="14" customFormat="1" ht="20.100000000000001" customHeight="1">
      <c r="A139" s="345" t="str">
        <f t="shared" si="2"/>
        <v>F</v>
      </c>
      <c r="B139" s="434" t="s">
        <v>351</v>
      </c>
    </row>
    <row r="140" spans="1:2" s="14" customFormat="1" ht="20.100000000000001" customHeight="1">
      <c r="A140" s="345" t="str">
        <f t="shared" si="2"/>
        <v>F</v>
      </c>
      <c r="B140" s="434" t="s">
        <v>352</v>
      </c>
    </row>
    <row r="141" spans="1:2" s="14" customFormat="1" ht="20.100000000000001" customHeight="1">
      <c r="A141" s="345" t="str">
        <f t="shared" si="2"/>
        <v>F</v>
      </c>
      <c r="B141" s="434" t="s">
        <v>353</v>
      </c>
    </row>
    <row r="142" spans="1:2" s="14" customFormat="1" ht="20.100000000000001" customHeight="1">
      <c r="A142" s="345" t="str">
        <f t="shared" si="2"/>
        <v>F</v>
      </c>
      <c r="B142" s="434" t="s">
        <v>354</v>
      </c>
    </row>
    <row r="143" spans="1:2" s="14" customFormat="1" ht="20.100000000000001" customHeight="1">
      <c r="A143" s="345" t="str">
        <f t="shared" si="2"/>
        <v>F</v>
      </c>
      <c r="B143" s="434" t="s">
        <v>355</v>
      </c>
    </row>
    <row r="144" spans="1:2" s="14" customFormat="1" ht="20.100000000000001" customHeight="1">
      <c r="A144" s="345" t="str">
        <f t="shared" si="2"/>
        <v>F</v>
      </c>
      <c r="B144" s="346" t="s">
        <v>356</v>
      </c>
    </row>
    <row r="145" spans="1:2" s="14" customFormat="1" ht="20.100000000000001" customHeight="1">
      <c r="A145" s="345" t="str">
        <f t="shared" si="2"/>
        <v>G</v>
      </c>
      <c r="B145" s="434" t="s">
        <v>357</v>
      </c>
    </row>
    <row r="146" spans="1:2" s="14" customFormat="1" ht="20.100000000000001" customHeight="1">
      <c r="A146" s="345" t="str">
        <f t="shared" si="2"/>
        <v>G</v>
      </c>
      <c r="B146" s="434" t="s">
        <v>358</v>
      </c>
    </row>
    <row r="147" spans="1:2" s="14" customFormat="1" ht="20.100000000000001" customHeight="1">
      <c r="A147" s="345" t="str">
        <f t="shared" si="2"/>
        <v>G</v>
      </c>
      <c r="B147" s="434" t="s">
        <v>359</v>
      </c>
    </row>
    <row r="148" spans="1:2" s="14" customFormat="1" ht="20.100000000000001" customHeight="1">
      <c r="A148" s="345" t="str">
        <f t="shared" si="2"/>
        <v>G</v>
      </c>
      <c r="B148" s="434" t="s">
        <v>360</v>
      </c>
    </row>
    <row r="149" spans="1:2" s="14" customFormat="1" ht="20.100000000000001" customHeight="1">
      <c r="A149" s="345" t="str">
        <f t="shared" si="2"/>
        <v>G</v>
      </c>
      <c r="B149" s="434" t="s">
        <v>361</v>
      </c>
    </row>
    <row r="150" spans="1:2" s="14" customFormat="1" ht="20.100000000000001" customHeight="1">
      <c r="A150" s="345" t="str">
        <f t="shared" si="2"/>
        <v>G</v>
      </c>
      <c r="B150" s="434" t="s">
        <v>362</v>
      </c>
    </row>
    <row r="151" spans="1:2" s="14" customFormat="1" ht="20.100000000000001" customHeight="1">
      <c r="A151" s="345" t="str">
        <f t="shared" si="2"/>
        <v>G</v>
      </c>
      <c r="B151" s="434" t="s">
        <v>363</v>
      </c>
    </row>
    <row r="152" spans="1:2" s="14" customFormat="1" ht="20.100000000000001" customHeight="1">
      <c r="A152" s="345" t="str">
        <f t="shared" si="2"/>
        <v>G</v>
      </c>
      <c r="B152" s="434" t="s">
        <v>364</v>
      </c>
    </row>
    <row r="153" spans="1:2" s="14" customFormat="1" ht="20.100000000000001" customHeight="1">
      <c r="A153" s="345" t="str">
        <f t="shared" si="2"/>
        <v>G</v>
      </c>
      <c r="B153" s="434" t="s">
        <v>365</v>
      </c>
    </row>
    <row r="154" spans="1:2" s="14" customFormat="1" ht="20.100000000000001" customHeight="1">
      <c r="A154" s="345" t="str">
        <f t="shared" si="2"/>
        <v>G</v>
      </c>
      <c r="B154" s="434" t="s">
        <v>366</v>
      </c>
    </row>
    <row r="155" spans="1:2" s="14" customFormat="1" ht="20.100000000000001" customHeight="1">
      <c r="A155" s="345" t="str">
        <f t="shared" si="2"/>
        <v>G</v>
      </c>
      <c r="B155" s="434" t="s">
        <v>367</v>
      </c>
    </row>
    <row r="156" spans="1:2" s="14" customFormat="1" ht="20.100000000000001" customHeight="1">
      <c r="A156" s="345" t="str">
        <f t="shared" si="2"/>
        <v>G</v>
      </c>
      <c r="B156" s="434" t="s">
        <v>368</v>
      </c>
    </row>
    <row r="157" spans="1:2" s="14" customFormat="1" ht="20.100000000000001" customHeight="1">
      <c r="A157" s="345" t="str">
        <f t="shared" si="2"/>
        <v>H</v>
      </c>
      <c r="B157" s="434" t="s">
        <v>369</v>
      </c>
    </row>
    <row r="158" spans="1:2" s="14" customFormat="1" ht="20.100000000000001" customHeight="1">
      <c r="A158" s="345" t="str">
        <f t="shared" si="2"/>
        <v>H</v>
      </c>
      <c r="B158" s="434" t="s">
        <v>370</v>
      </c>
    </row>
    <row r="159" spans="1:2" s="14" customFormat="1" ht="20.100000000000001" customHeight="1">
      <c r="A159" s="345" t="str">
        <f t="shared" si="2"/>
        <v>H</v>
      </c>
      <c r="B159" s="434" t="s">
        <v>371</v>
      </c>
    </row>
    <row r="160" spans="1:2" s="14" customFormat="1" ht="20.100000000000001" customHeight="1">
      <c r="A160" s="345" t="str">
        <f t="shared" si="2"/>
        <v>H</v>
      </c>
      <c r="B160" s="434" t="s">
        <v>372</v>
      </c>
    </row>
    <row r="161" spans="1:2" s="14" customFormat="1" ht="20.100000000000001" customHeight="1">
      <c r="A161" s="345" t="str">
        <f t="shared" si="2"/>
        <v>H</v>
      </c>
      <c r="B161" s="434" t="s">
        <v>373</v>
      </c>
    </row>
    <row r="162" spans="1:2" s="14" customFormat="1" ht="20.100000000000001" customHeight="1">
      <c r="A162" s="345" t="str">
        <f t="shared" si="2"/>
        <v>H</v>
      </c>
      <c r="B162" s="346" t="s">
        <v>374</v>
      </c>
    </row>
    <row r="163" spans="1:2" s="14" customFormat="1" ht="20.100000000000001" customHeight="1">
      <c r="A163" s="345" t="str">
        <f t="shared" si="2"/>
        <v>H</v>
      </c>
      <c r="B163" s="434" t="s">
        <v>375</v>
      </c>
    </row>
    <row r="164" spans="1:2" s="14" customFormat="1" ht="20.100000000000001" customHeight="1">
      <c r="A164" s="345" t="str">
        <f t="shared" si="2"/>
        <v>H</v>
      </c>
      <c r="B164" s="434" t="s">
        <v>376</v>
      </c>
    </row>
    <row r="165" spans="1:2" s="14" customFormat="1" ht="20.100000000000001" customHeight="1">
      <c r="A165" s="345" t="str">
        <f t="shared" si="2"/>
        <v>H</v>
      </c>
      <c r="B165" s="434" t="s">
        <v>377</v>
      </c>
    </row>
    <row r="166" spans="1:2" s="14" customFormat="1" ht="20.100000000000001" customHeight="1">
      <c r="A166" s="345" t="str">
        <f t="shared" si="2"/>
        <v>H</v>
      </c>
      <c r="B166" s="434" t="s">
        <v>378</v>
      </c>
    </row>
    <row r="167" spans="1:2" s="14" customFormat="1" ht="20.100000000000001" customHeight="1">
      <c r="A167" s="345" t="str">
        <f t="shared" si="2"/>
        <v>H</v>
      </c>
      <c r="B167" s="434" t="s">
        <v>379</v>
      </c>
    </row>
    <row r="168" spans="1:2" s="14" customFormat="1" ht="20.100000000000001" customHeight="1">
      <c r="A168" s="345" t="str">
        <f t="shared" si="2"/>
        <v>H</v>
      </c>
      <c r="B168" s="434" t="s">
        <v>380</v>
      </c>
    </row>
    <row r="169" spans="1:2" s="14" customFormat="1" ht="20.100000000000001" customHeight="1">
      <c r="A169" s="345" t="str">
        <f t="shared" si="2"/>
        <v>H</v>
      </c>
      <c r="B169" s="346" t="s">
        <v>381</v>
      </c>
    </row>
    <row r="170" spans="1:2" s="14" customFormat="1" ht="20.100000000000001" customHeight="1">
      <c r="A170" s="345" t="str">
        <f t="shared" si="2"/>
        <v>H</v>
      </c>
      <c r="B170" s="434" t="s">
        <v>382</v>
      </c>
    </row>
    <row r="171" spans="1:2" s="14" customFormat="1" ht="20.100000000000001" customHeight="1">
      <c r="A171" s="345" t="str">
        <f t="shared" si="2"/>
        <v>H</v>
      </c>
      <c r="B171" s="346" t="s">
        <v>383</v>
      </c>
    </row>
    <row r="172" spans="1:2" s="14" customFormat="1" ht="20.100000000000001" customHeight="1">
      <c r="A172" s="345" t="str">
        <f t="shared" si="2"/>
        <v>H</v>
      </c>
      <c r="B172" s="434" t="s">
        <v>384</v>
      </c>
    </row>
    <row r="173" spans="1:2" s="14" customFormat="1" ht="20.100000000000001" customHeight="1">
      <c r="A173" s="345" t="str">
        <f t="shared" si="2"/>
        <v>H</v>
      </c>
      <c r="B173" s="434" t="s">
        <v>385</v>
      </c>
    </row>
    <row r="174" spans="1:2" s="14" customFormat="1" ht="20.100000000000001" customHeight="1">
      <c r="A174" s="345" t="str">
        <f t="shared" si="2"/>
        <v>H</v>
      </c>
      <c r="B174" s="434" t="s">
        <v>386</v>
      </c>
    </row>
    <row r="175" spans="1:2" s="14" customFormat="1" ht="20.100000000000001" customHeight="1">
      <c r="A175" s="345" t="str">
        <f t="shared" si="2"/>
        <v>H</v>
      </c>
      <c r="B175" s="434" t="s">
        <v>387</v>
      </c>
    </row>
    <row r="176" spans="1:2" s="14" customFormat="1" ht="20.100000000000001" customHeight="1">
      <c r="A176" s="345" t="str">
        <f t="shared" si="2"/>
        <v>H</v>
      </c>
      <c r="B176" s="434" t="s">
        <v>388</v>
      </c>
    </row>
    <row r="177" spans="1:2" s="14" customFormat="1" ht="20.100000000000001" customHeight="1">
      <c r="A177" s="345" t="str">
        <f t="shared" si="2"/>
        <v>H</v>
      </c>
      <c r="B177" s="434" t="s">
        <v>389</v>
      </c>
    </row>
    <row r="178" spans="1:2" s="14" customFormat="1" ht="20.100000000000001" customHeight="1">
      <c r="A178" s="345" t="str">
        <f t="shared" si="2"/>
        <v>H</v>
      </c>
      <c r="B178" s="434" t="s">
        <v>390</v>
      </c>
    </row>
    <row r="179" spans="1:2" s="14" customFormat="1" ht="20.100000000000001" customHeight="1">
      <c r="A179" s="345" t="str">
        <f t="shared" si="2"/>
        <v>H</v>
      </c>
      <c r="B179" s="434" t="s">
        <v>391</v>
      </c>
    </row>
    <row r="180" spans="1:2" s="14" customFormat="1" ht="20.100000000000001" customHeight="1">
      <c r="A180" s="345" t="str">
        <f t="shared" si="2"/>
        <v>H</v>
      </c>
      <c r="B180" s="434" t="s">
        <v>392</v>
      </c>
    </row>
    <row r="181" spans="1:2" s="14" customFormat="1" ht="20.100000000000001" customHeight="1">
      <c r="A181" s="345" t="str">
        <f t="shared" si="2"/>
        <v>H</v>
      </c>
      <c r="B181" s="434" t="s">
        <v>393</v>
      </c>
    </row>
    <row r="182" spans="1:2" s="14" customFormat="1" ht="20.100000000000001" customHeight="1">
      <c r="A182" s="345" t="str">
        <f t="shared" si="2"/>
        <v>I</v>
      </c>
      <c r="B182" s="434" t="s">
        <v>394</v>
      </c>
    </row>
    <row r="183" spans="1:2" s="14" customFormat="1" ht="20.100000000000001" customHeight="1">
      <c r="A183" s="345" t="str">
        <f t="shared" si="2"/>
        <v>I</v>
      </c>
      <c r="B183" s="434" t="s">
        <v>395</v>
      </c>
    </row>
    <row r="184" spans="1:2" s="14" customFormat="1" ht="20.100000000000001" customHeight="1">
      <c r="A184" s="345" t="str">
        <f t="shared" si="2"/>
        <v>I</v>
      </c>
      <c r="B184" s="434" t="s">
        <v>396</v>
      </c>
    </row>
    <row r="185" spans="1:2" s="14" customFormat="1" ht="20.100000000000001" customHeight="1">
      <c r="A185" s="345" t="str">
        <f t="shared" si="2"/>
        <v>I</v>
      </c>
      <c r="B185" s="434" t="s">
        <v>397</v>
      </c>
    </row>
    <row r="186" spans="1:2" s="14" customFormat="1" ht="20.100000000000001" customHeight="1">
      <c r="A186" s="345" t="str">
        <f t="shared" si="2"/>
        <v>I</v>
      </c>
      <c r="B186" s="434" t="s">
        <v>398</v>
      </c>
    </row>
    <row r="187" spans="1:2" s="14" customFormat="1" ht="20.100000000000001" customHeight="1">
      <c r="A187" s="345" t="str">
        <f t="shared" si="2"/>
        <v>I</v>
      </c>
      <c r="B187" s="434" t="s">
        <v>399</v>
      </c>
    </row>
    <row r="188" spans="1:2" s="14" customFormat="1" ht="20.100000000000001" customHeight="1">
      <c r="A188" s="345" t="str">
        <f t="shared" si="2"/>
        <v>K</v>
      </c>
      <c r="B188" s="434" t="s">
        <v>400</v>
      </c>
    </row>
    <row r="189" spans="1:2" s="14" customFormat="1" ht="20.100000000000001" customHeight="1">
      <c r="A189" s="345" t="str">
        <f t="shared" si="2"/>
        <v>K</v>
      </c>
      <c r="B189" s="346" t="s">
        <v>401</v>
      </c>
    </row>
    <row r="190" spans="1:2" s="14" customFormat="1" ht="20.100000000000001" customHeight="1">
      <c r="A190" s="345" t="str">
        <f t="shared" si="2"/>
        <v>K</v>
      </c>
      <c r="B190" s="434" t="s">
        <v>402</v>
      </c>
    </row>
    <row r="191" spans="1:2" s="14" customFormat="1" ht="20.100000000000001" customHeight="1">
      <c r="A191" s="345" t="str">
        <f t="shared" si="2"/>
        <v>K</v>
      </c>
      <c r="B191" s="434" t="s">
        <v>403</v>
      </c>
    </row>
    <row r="192" spans="1:2" s="14" customFormat="1" ht="20.100000000000001" customHeight="1">
      <c r="A192" s="345" t="str">
        <f t="shared" si="2"/>
        <v>K</v>
      </c>
      <c r="B192" s="434" t="s">
        <v>404</v>
      </c>
    </row>
    <row r="193" spans="1:2" s="14" customFormat="1" ht="20.100000000000001" customHeight="1">
      <c r="A193" s="345" t="str">
        <f t="shared" si="2"/>
        <v>K</v>
      </c>
      <c r="B193" s="434" t="s">
        <v>405</v>
      </c>
    </row>
    <row r="194" spans="1:2" s="14" customFormat="1" ht="20.100000000000001" customHeight="1">
      <c r="A194" s="345" t="str">
        <f t="shared" si="2"/>
        <v>K</v>
      </c>
      <c r="B194" s="434" t="s">
        <v>406</v>
      </c>
    </row>
    <row r="195" spans="1:2" s="14" customFormat="1" ht="20.100000000000001" customHeight="1">
      <c r="A195" s="345" t="str">
        <f t="shared" si="2"/>
        <v>L</v>
      </c>
      <c r="B195" s="434" t="s">
        <v>407</v>
      </c>
    </row>
    <row r="196" spans="1:2" s="14" customFormat="1" ht="20.100000000000001" customHeight="1">
      <c r="A196" s="345" t="str">
        <f t="shared" si="2"/>
        <v>L</v>
      </c>
      <c r="B196" s="434" t="s">
        <v>408</v>
      </c>
    </row>
    <row r="197" spans="1:2" s="14" customFormat="1" ht="20.100000000000001" customHeight="1">
      <c r="A197" s="345" t="str">
        <f t="shared" ref="A197:A260" si="3">UPPER(LEFT(B197,1))</f>
        <v>L</v>
      </c>
      <c r="B197" s="434" t="s">
        <v>409</v>
      </c>
    </row>
    <row r="198" spans="1:2" s="14" customFormat="1" ht="20.100000000000001" customHeight="1">
      <c r="A198" s="345" t="str">
        <f t="shared" si="3"/>
        <v>L</v>
      </c>
      <c r="B198" s="434" t="s">
        <v>410</v>
      </c>
    </row>
    <row r="199" spans="1:2" s="14" customFormat="1" ht="20.100000000000001" customHeight="1">
      <c r="A199" s="345" t="str">
        <f t="shared" si="3"/>
        <v>L</v>
      </c>
      <c r="B199" s="434" t="s">
        <v>411</v>
      </c>
    </row>
    <row r="200" spans="1:2" s="14" customFormat="1" ht="20.100000000000001" customHeight="1">
      <c r="A200" s="345" t="str">
        <f t="shared" si="3"/>
        <v>L</v>
      </c>
      <c r="B200" s="346" t="s">
        <v>412</v>
      </c>
    </row>
    <row r="201" spans="1:2" s="14" customFormat="1" ht="20.100000000000001" customHeight="1">
      <c r="A201" s="345" t="str">
        <f t="shared" si="3"/>
        <v>L</v>
      </c>
      <c r="B201" s="434" t="s">
        <v>413</v>
      </c>
    </row>
    <row r="202" spans="1:2" s="14" customFormat="1" ht="20.100000000000001" customHeight="1">
      <c r="A202" s="345" t="str">
        <f t="shared" si="3"/>
        <v>L</v>
      </c>
      <c r="B202" s="346" t="s">
        <v>414</v>
      </c>
    </row>
    <row r="203" spans="1:2" s="14" customFormat="1" ht="20.100000000000001" customHeight="1">
      <c r="A203" s="345" t="str">
        <f t="shared" si="3"/>
        <v>L</v>
      </c>
      <c r="B203" s="434" t="s">
        <v>415</v>
      </c>
    </row>
    <row r="204" spans="1:2" s="14" customFormat="1" ht="20.100000000000001" customHeight="1">
      <c r="A204" s="345" t="str">
        <f t="shared" si="3"/>
        <v>L</v>
      </c>
      <c r="B204" s="434" t="s">
        <v>416</v>
      </c>
    </row>
    <row r="205" spans="1:2" s="14" customFormat="1" ht="20.100000000000001" customHeight="1">
      <c r="A205" s="345" t="str">
        <f t="shared" si="3"/>
        <v>L</v>
      </c>
      <c r="B205" s="434" t="s">
        <v>417</v>
      </c>
    </row>
    <row r="206" spans="1:2" s="14" customFormat="1" ht="20.100000000000001" customHeight="1">
      <c r="A206" s="345" t="str">
        <f t="shared" si="3"/>
        <v>L</v>
      </c>
      <c r="B206" s="346" t="s">
        <v>418</v>
      </c>
    </row>
    <row r="207" spans="1:2" s="14" customFormat="1" ht="20.100000000000001" customHeight="1">
      <c r="A207" s="345" t="str">
        <f t="shared" si="3"/>
        <v>L</v>
      </c>
      <c r="B207" s="434" t="s">
        <v>419</v>
      </c>
    </row>
    <row r="208" spans="1:2" s="14" customFormat="1" ht="20.100000000000001" customHeight="1">
      <c r="A208" s="345" t="str">
        <f t="shared" si="3"/>
        <v>L</v>
      </c>
      <c r="B208" s="346" t="s">
        <v>420</v>
      </c>
    </row>
    <row r="209" spans="1:2" s="14" customFormat="1" ht="20.100000000000001" customHeight="1">
      <c r="A209" s="345" t="str">
        <f t="shared" si="3"/>
        <v>L</v>
      </c>
      <c r="B209" s="434" t="s">
        <v>421</v>
      </c>
    </row>
    <row r="210" spans="1:2" s="14" customFormat="1" ht="20.100000000000001" customHeight="1">
      <c r="A210" s="345" t="str">
        <f t="shared" si="3"/>
        <v>M</v>
      </c>
      <c r="B210" s="434" t="s">
        <v>422</v>
      </c>
    </row>
    <row r="211" spans="1:2" s="14" customFormat="1" ht="20.100000000000001" customHeight="1">
      <c r="A211" s="345" t="str">
        <f t="shared" si="3"/>
        <v>M</v>
      </c>
      <c r="B211" s="346" t="s">
        <v>423</v>
      </c>
    </row>
    <row r="212" spans="1:2" s="14" customFormat="1" ht="20.100000000000001" customHeight="1">
      <c r="A212" s="345" t="str">
        <f t="shared" si="3"/>
        <v>M</v>
      </c>
      <c r="B212" s="346" t="s">
        <v>424</v>
      </c>
    </row>
    <row r="213" spans="1:2" s="14" customFormat="1" ht="20.100000000000001" customHeight="1">
      <c r="A213" s="345" t="str">
        <f t="shared" si="3"/>
        <v>M</v>
      </c>
      <c r="B213" s="346" t="s">
        <v>425</v>
      </c>
    </row>
    <row r="214" spans="1:2" s="14" customFormat="1" ht="20.100000000000001" customHeight="1">
      <c r="A214" s="345" t="str">
        <f t="shared" si="3"/>
        <v>M</v>
      </c>
      <c r="B214" s="346" t="s">
        <v>426</v>
      </c>
    </row>
    <row r="215" spans="1:2" s="14" customFormat="1" ht="20.100000000000001" customHeight="1">
      <c r="A215" s="345" t="str">
        <f t="shared" si="3"/>
        <v>M</v>
      </c>
      <c r="B215" s="434" t="s">
        <v>427</v>
      </c>
    </row>
    <row r="216" spans="1:2" s="14" customFormat="1" ht="20.100000000000001" customHeight="1">
      <c r="A216" s="345" t="str">
        <f t="shared" si="3"/>
        <v>M</v>
      </c>
      <c r="B216" s="434" t="s">
        <v>428</v>
      </c>
    </row>
    <row r="217" spans="1:2" s="14" customFormat="1" ht="20.100000000000001" customHeight="1">
      <c r="A217" s="345" t="str">
        <f t="shared" si="3"/>
        <v>M</v>
      </c>
      <c r="B217" s="434" t="s">
        <v>429</v>
      </c>
    </row>
    <row r="218" spans="1:2" s="14" customFormat="1" ht="20.100000000000001" customHeight="1">
      <c r="A218" s="345" t="str">
        <f t="shared" si="3"/>
        <v>M</v>
      </c>
      <c r="B218" s="434" t="s">
        <v>430</v>
      </c>
    </row>
    <row r="219" spans="1:2" s="14" customFormat="1" ht="20.100000000000001" customHeight="1">
      <c r="A219" s="345" t="str">
        <f t="shared" si="3"/>
        <v>M</v>
      </c>
      <c r="B219" s="434" t="s">
        <v>431</v>
      </c>
    </row>
    <row r="220" spans="1:2" s="14" customFormat="1" ht="20.100000000000001" customHeight="1">
      <c r="A220" s="345" t="str">
        <f t="shared" si="3"/>
        <v>M</v>
      </c>
      <c r="B220" s="346" t="s">
        <v>432</v>
      </c>
    </row>
    <row r="221" spans="1:2" s="14" customFormat="1" ht="20.100000000000001" customHeight="1">
      <c r="A221" s="345" t="str">
        <f t="shared" si="3"/>
        <v>M</v>
      </c>
      <c r="B221" s="346" t="s">
        <v>433</v>
      </c>
    </row>
    <row r="222" spans="1:2" s="14" customFormat="1" ht="20.100000000000001" customHeight="1">
      <c r="A222" s="345" t="str">
        <f t="shared" si="3"/>
        <v>M</v>
      </c>
      <c r="B222" s="346" t="s">
        <v>434</v>
      </c>
    </row>
    <row r="223" spans="1:2" s="14" customFormat="1" ht="20.100000000000001" customHeight="1">
      <c r="A223" s="345" t="str">
        <f t="shared" si="3"/>
        <v>M</v>
      </c>
      <c r="B223" s="434" t="s">
        <v>435</v>
      </c>
    </row>
    <row r="224" spans="1:2" s="14" customFormat="1" ht="20.100000000000001" customHeight="1">
      <c r="A224" s="345" t="str">
        <f t="shared" si="3"/>
        <v>M</v>
      </c>
      <c r="B224" s="434" t="s">
        <v>436</v>
      </c>
    </row>
    <row r="225" spans="1:2" s="14" customFormat="1" ht="20.100000000000001" customHeight="1">
      <c r="A225" s="345" t="str">
        <f t="shared" si="3"/>
        <v>M</v>
      </c>
      <c r="B225" s="434" t="s">
        <v>437</v>
      </c>
    </row>
    <row r="226" spans="1:2" s="14" customFormat="1" ht="20.100000000000001" customHeight="1">
      <c r="A226" s="345" t="str">
        <f t="shared" si="3"/>
        <v>M</v>
      </c>
      <c r="B226" s="434" t="s">
        <v>438</v>
      </c>
    </row>
    <row r="227" spans="1:2" s="14" customFormat="1" ht="20.100000000000001" customHeight="1">
      <c r="A227" s="345" t="str">
        <f t="shared" si="3"/>
        <v>M</v>
      </c>
      <c r="B227" s="434" t="s">
        <v>439</v>
      </c>
    </row>
    <row r="228" spans="1:2" s="14" customFormat="1" ht="20.100000000000001" customHeight="1">
      <c r="A228" s="345" t="str">
        <f t="shared" si="3"/>
        <v>M</v>
      </c>
      <c r="B228" s="346" t="s">
        <v>440</v>
      </c>
    </row>
    <row r="229" spans="1:2" s="14" customFormat="1" ht="20.100000000000001" customHeight="1">
      <c r="A229" s="345" t="str">
        <f t="shared" si="3"/>
        <v>M</v>
      </c>
      <c r="B229" s="434" t="s">
        <v>441</v>
      </c>
    </row>
    <row r="230" spans="1:2" s="14" customFormat="1" ht="20.100000000000001" customHeight="1">
      <c r="A230" s="345" t="str">
        <f t="shared" si="3"/>
        <v>M</v>
      </c>
      <c r="B230" s="434" t="s">
        <v>442</v>
      </c>
    </row>
    <row r="231" spans="1:2" s="14" customFormat="1" ht="20.100000000000001" customHeight="1">
      <c r="A231" s="345" t="str">
        <f t="shared" si="3"/>
        <v>N</v>
      </c>
      <c r="B231" s="434" t="s">
        <v>443</v>
      </c>
    </row>
    <row r="232" spans="1:2" s="14" customFormat="1" ht="20.100000000000001" customHeight="1">
      <c r="A232" s="345" t="str">
        <f t="shared" si="3"/>
        <v>N</v>
      </c>
      <c r="B232" s="434" t="s">
        <v>444</v>
      </c>
    </row>
    <row r="233" spans="1:2" s="14" customFormat="1" ht="20.100000000000001" customHeight="1">
      <c r="A233" s="345" t="str">
        <f t="shared" si="3"/>
        <v>N</v>
      </c>
      <c r="B233" s="434" t="s">
        <v>445</v>
      </c>
    </row>
    <row r="234" spans="1:2" s="14" customFormat="1" ht="20.100000000000001" customHeight="1">
      <c r="A234" s="345" t="str">
        <f t="shared" si="3"/>
        <v>N</v>
      </c>
      <c r="B234" s="434" t="s">
        <v>446</v>
      </c>
    </row>
    <row r="235" spans="1:2" s="14" customFormat="1" ht="20.100000000000001" customHeight="1">
      <c r="A235" s="345" t="str">
        <f t="shared" si="3"/>
        <v>N</v>
      </c>
      <c r="B235" s="434" t="s">
        <v>447</v>
      </c>
    </row>
    <row r="236" spans="1:2" s="14" customFormat="1" ht="20.100000000000001" customHeight="1">
      <c r="A236" s="345" t="str">
        <f t="shared" si="3"/>
        <v>N</v>
      </c>
      <c r="B236" s="434" t="s">
        <v>448</v>
      </c>
    </row>
    <row r="237" spans="1:2" s="14" customFormat="1" ht="20.100000000000001" customHeight="1">
      <c r="A237" s="345" t="str">
        <f t="shared" si="3"/>
        <v>N</v>
      </c>
      <c r="B237" s="434" t="s">
        <v>449</v>
      </c>
    </row>
    <row r="238" spans="1:2" s="14" customFormat="1" ht="20.100000000000001" customHeight="1">
      <c r="A238" s="345" t="str">
        <f t="shared" si="3"/>
        <v>N</v>
      </c>
      <c r="B238" s="434" t="s">
        <v>450</v>
      </c>
    </row>
    <row r="239" spans="1:2" s="14" customFormat="1" ht="20.100000000000001" customHeight="1">
      <c r="A239" s="345" t="str">
        <f t="shared" si="3"/>
        <v>N</v>
      </c>
      <c r="B239" s="434" t="s">
        <v>451</v>
      </c>
    </row>
    <row r="240" spans="1:2" s="14" customFormat="1" ht="20.100000000000001" customHeight="1">
      <c r="A240" s="345" t="str">
        <f t="shared" si="3"/>
        <v>N</v>
      </c>
      <c r="B240" s="434" t="s">
        <v>452</v>
      </c>
    </row>
    <row r="241" spans="1:2" s="14" customFormat="1" ht="20.100000000000001" customHeight="1">
      <c r="A241" s="345" t="str">
        <f t="shared" si="3"/>
        <v>N</v>
      </c>
      <c r="B241" s="434" t="s">
        <v>453</v>
      </c>
    </row>
    <row r="242" spans="1:2" s="14" customFormat="1" ht="20.100000000000001" customHeight="1">
      <c r="A242" s="345" t="str">
        <f t="shared" si="3"/>
        <v>N</v>
      </c>
      <c r="B242" s="346" t="s">
        <v>454</v>
      </c>
    </row>
    <row r="243" spans="1:2" s="14" customFormat="1" ht="20.100000000000001" customHeight="1">
      <c r="A243" s="345" t="str">
        <f t="shared" si="3"/>
        <v>N</v>
      </c>
      <c r="B243" s="434" t="s">
        <v>455</v>
      </c>
    </row>
    <row r="244" spans="1:2" s="14" customFormat="1" ht="20.100000000000001" customHeight="1">
      <c r="A244" s="345" t="str">
        <f t="shared" si="3"/>
        <v>N</v>
      </c>
      <c r="B244" s="346" t="s">
        <v>456</v>
      </c>
    </row>
    <row r="245" spans="1:2" s="14" customFormat="1" ht="20.100000000000001" customHeight="1">
      <c r="A245" s="345" t="str">
        <f t="shared" si="3"/>
        <v>N</v>
      </c>
      <c r="B245" s="434" t="s">
        <v>457</v>
      </c>
    </row>
    <row r="246" spans="1:2" s="14" customFormat="1" ht="20.100000000000001" customHeight="1">
      <c r="A246" s="345" t="str">
        <f t="shared" si="3"/>
        <v>N</v>
      </c>
      <c r="B246" s="346" t="s">
        <v>458</v>
      </c>
    </row>
    <row r="247" spans="1:2" s="14" customFormat="1" ht="20.100000000000001" customHeight="1">
      <c r="A247" s="345" t="str">
        <f t="shared" si="3"/>
        <v>N</v>
      </c>
      <c r="B247" s="434" t="s">
        <v>459</v>
      </c>
    </row>
    <row r="248" spans="1:2" s="14" customFormat="1" ht="20.100000000000001" customHeight="1">
      <c r="A248" s="345" t="str">
        <f t="shared" si="3"/>
        <v>N</v>
      </c>
      <c r="B248" s="434" t="s">
        <v>460</v>
      </c>
    </row>
    <row r="249" spans="1:2" s="14" customFormat="1" ht="20.100000000000001" customHeight="1">
      <c r="A249" s="345" t="str">
        <f t="shared" si="3"/>
        <v>N</v>
      </c>
      <c r="B249" s="434" t="s">
        <v>461</v>
      </c>
    </row>
    <row r="250" spans="1:2" s="14" customFormat="1" ht="20.100000000000001" customHeight="1">
      <c r="A250" s="345" t="str">
        <f t="shared" si="3"/>
        <v>N</v>
      </c>
      <c r="B250" s="346" t="s">
        <v>462</v>
      </c>
    </row>
    <row r="251" spans="1:2" s="14" customFormat="1" ht="20.100000000000001" customHeight="1">
      <c r="A251" s="345" t="str">
        <f t="shared" si="3"/>
        <v>N</v>
      </c>
      <c r="B251" s="434" t="s">
        <v>463</v>
      </c>
    </row>
    <row r="252" spans="1:2" s="14" customFormat="1" ht="20.100000000000001" customHeight="1">
      <c r="A252" s="345" t="str">
        <f t="shared" si="3"/>
        <v>N</v>
      </c>
      <c r="B252" s="434" t="s">
        <v>464</v>
      </c>
    </row>
    <row r="253" spans="1:2" s="14" customFormat="1" ht="20.100000000000001" customHeight="1">
      <c r="A253" s="345" t="str">
        <f t="shared" si="3"/>
        <v>N</v>
      </c>
      <c r="B253" s="434" t="s">
        <v>465</v>
      </c>
    </row>
    <row r="254" spans="1:2" s="14" customFormat="1" ht="20.100000000000001" customHeight="1">
      <c r="A254" s="345" t="str">
        <f t="shared" si="3"/>
        <v>N</v>
      </c>
      <c r="B254" s="434" t="s">
        <v>466</v>
      </c>
    </row>
    <row r="255" spans="1:2" s="14" customFormat="1" ht="20.100000000000001" customHeight="1">
      <c r="A255" s="345" t="str">
        <f t="shared" si="3"/>
        <v>N</v>
      </c>
      <c r="B255" s="434" t="s">
        <v>467</v>
      </c>
    </row>
    <row r="256" spans="1:2" s="14" customFormat="1" ht="20.100000000000001" customHeight="1">
      <c r="A256" s="345" t="str">
        <f t="shared" si="3"/>
        <v>N</v>
      </c>
      <c r="B256" s="434" t="s">
        <v>468</v>
      </c>
    </row>
    <row r="257" spans="1:2" s="14" customFormat="1" ht="20.100000000000001" customHeight="1">
      <c r="A257" s="345" t="str">
        <f t="shared" si="3"/>
        <v>N</v>
      </c>
      <c r="B257" s="346" t="s">
        <v>469</v>
      </c>
    </row>
    <row r="258" spans="1:2" s="14" customFormat="1" ht="20.100000000000001" customHeight="1">
      <c r="A258" s="345" t="str">
        <f t="shared" si="3"/>
        <v>N</v>
      </c>
      <c r="B258" s="346" t="s">
        <v>470</v>
      </c>
    </row>
    <row r="259" spans="1:2" s="14" customFormat="1" ht="20.100000000000001" customHeight="1">
      <c r="A259" s="345" t="str">
        <f t="shared" si="3"/>
        <v>N</v>
      </c>
      <c r="B259" s="434" t="s">
        <v>471</v>
      </c>
    </row>
    <row r="260" spans="1:2" s="14" customFormat="1" ht="20.100000000000001" customHeight="1">
      <c r="A260" s="345" t="str">
        <f t="shared" si="3"/>
        <v>N</v>
      </c>
      <c r="B260" s="434" t="s">
        <v>472</v>
      </c>
    </row>
    <row r="261" spans="1:2" s="14" customFormat="1" ht="20.100000000000001" customHeight="1">
      <c r="A261" s="345" t="str">
        <f t="shared" ref="A261:A324" si="4">UPPER(LEFT(B261,1))</f>
        <v>N</v>
      </c>
      <c r="B261" s="434" t="s">
        <v>473</v>
      </c>
    </row>
    <row r="262" spans="1:2" s="14" customFormat="1" ht="20.100000000000001" customHeight="1">
      <c r="A262" s="345" t="str">
        <f t="shared" si="4"/>
        <v>N</v>
      </c>
      <c r="B262" s="434" t="s">
        <v>474</v>
      </c>
    </row>
    <row r="263" spans="1:2" s="14" customFormat="1" ht="20.100000000000001" customHeight="1">
      <c r="A263" s="345" t="str">
        <f t="shared" si="4"/>
        <v>N</v>
      </c>
      <c r="B263" s="434" t="s">
        <v>475</v>
      </c>
    </row>
    <row r="264" spans="1:2" s="14" customFormat="1" ht="20.100000000000001" customHeight="1">
      <c r="A264" s="345" t="str">
        <f t="shared" si="4"/>
        <v>N</v>
      </c>
      <c r="B264" s="434" t="s">
        <v>476</v>
      </c>
    </row>
    <row r="265" spans="1:2" s="14" customFormat="1" ht="20.100000000000001" customHeight="1">
      <c r="A265" s="345" t="str">
        <f t="shared" si="4"/>
        <v>N</v>
      </c>
      <c r="B265" s="434" t="s">
        <v>477</v>
      </c>
    </row>
    <row r="266" spans="1:2" s="14" customFormat="1" ht="20.100000000000001" customHeight="1">
      <c r="A266" s="345" t="str">
        <f t="shared" si="4"/>
        <v>O</v>
      </c>
      <c r="B266" s="434" t="s">
        <v>478</v>
      </c>
    </row>
    <row r="267" spans="1:2" s="14" customFormat="1" ht="20.100000000000001" customHeight="1">
      <c r="A267" s="345" t="str">
        <f t="shared" si="4"/>
        <v>O</v>
      </c>
      <c r="B267" s="434" t="s">
        <v>479</v>
      </c>
    </row>
    <row r="268" spans="1:2" s="14" customFormat="1" ht="20.100000000000001" customHeight="1">
      <c r="A268" s="345" t="str">
        <f t="shared" si="4"/>
        <v>O</v>
      </c>
      <c r="B268" s="434" t="s">
        <v>480</v>
      </c>
    </row>
    <row r="269" spans="1:2" s="14" customFormat="1" ht="20.100000000000001" customHeight="1">
      <c r="A269" s="345" t="str">
        <f t="shared" si="4"/>
        <v>O</v>
      </c>
      <c r="B269" s="434" t="s">
        <v>481</v>
      </c>
    </row>
    <row r="270" spans="1:2" s="14" customFormat="1" ht="20.100000000000001" customHeight="1">
      <c r="A270" s="345" t="str">
        <f t="shared" si="4"/>
        <v>O</v>
      </c>
      <c r="B270" s="434" t="s">
        <v>482</v>
      </c>
    </row>
    <row r="271" spans="1:2" s="14" customFormat="1" ht="20.100000000000001" customHeight="1">
      <c r="A271" s="345" t="str">
        <f t="shared" si="4"/>
        <v>O</v>
      </c>
      <c r="B271" s="434" t="s">
        <v>483</v>
      </c>
    </row>
    <row r="272" spans="1:2" s="14" customFormat="1" ht="20.100000000000001" customHeight="1">
      <c r="A272" s="345" t="str">
        <f t="shared" si="4"/>
        <v>O</v>
      </c>
      <c r="B272" s="434" t="s">
        <v>484</v>
      </c>
    </row>
    <row r="273" spans="1:2" s="14" customFormat="1" ht="20.100000000000001" customHeight="1">
      <c r="A273" s="345" t="str">
        <f t="shared" si="4"/>
        <v>P</v>
      </c>
      <c r="B273" s="434" t="s">
        <v>485</v>
      </c>
    </row>
    <row r="274" spans="1:2" s="14" customFormat="1" ht="20.100000000000001" customHeight="1">
      <c r="A274" s="345" t="str">
        <f t="shared" si="4"/>
        <v>P</v>
      </c>
      <c r="B274" s="434" t="s">
        <v>486</v>
      </c>
    </row>
    <row r="275" spans="1:2" s="14" customFormat="1" ht="20.100000000000001" customHeight="1">
      <c r="A275" s="345" t="str">
        <f t="shared" si="4"/>
        <v>P</v>
      </c>
      <c r="B275" s="434" t="s">
        <v>487</v>
      </c>
    </row>
    <row r="276" spans="1:2" s="14" customFormat="1" ht="20.100000000000001" customHeight="1">
      <c r="A276" s="345" t="str">
        <f t="shared" si="4"/>
        <v>P</v>
      </c>
      <c r="B276" s="434" t="s">
        <v>488</v>
      </c>
    </row>
    <row r="277" spans="1:2" s="14" customFormat="1" ht="20.100000000000001" customHeight="1">
      <c r="A277" s="345" t="str">
        <f t="shared" si="4"/>
        <v>P</v>
      </c>
      <c r="B277" s="434" t="s">
        <v>489</v>
      </c>
    </row>
    <row r="278" spans="1:2" s="14" customFormat="1" ht="20.100000000000001" customHeight="1">
      <c r="A278" s="345" t="str">
        <f t="shared" si="4"/>
        <v>P</v>
      </c>
      <c r="B278" s="346" t="s">
        <v>490</v>
      </c>
    </row>
    <row r="279" spans="1:2" s="14" customFormat="1" ht="20.100000000000001" customHeight="1">
      <c r="A279" s="345" t="str">
        <f t="shared" si="4"/>
        <v>P</v>
      </c>
      <c r="B279" s="434" t="s">
        <v>491</v>
      </c>
    </row>
    <row r="280" spans="1:2" s="14" customFormat="1" ht="20.100000000000001" customHeight="1">
      <c r="A280" s="345" t="str">
        <f t="shared" si="4"/>
        <v>P</v>
      </c>
      <c r="B280" s="434" t="s">
        <v>492</v>
      </c>
    </row>
    <row r="281" spans="1:2" s="14" customFormat="1" ht="20.100000000000001" customHeight="1">
      <c r="A281" s="345" t="str">
        <f t="shared" si="4"/>
        <v>R</v>
      </c>
      <c r="B281" s="434" t="s">
        <v>493</v>
      </c>
    </row>
    <row r="282" spans="1:2" s="14" customFormat="1" ht="20.100000000000001" customHeight="1">
      <c r="A282" s="345" t="str">
        <f t="shared" si="4"/>
        <v>R</v>
      </c>
      <c r="B282" s="434" t="s">
        <v>494</v>
      </c>
    </row>
    <row r="283" spans="1:2" s="14" customFormat="1" ht="20.100000000000001" customHeight="1">
      <c r="A283" s="345" t="str">
        <f t="shared" si="4"/>
        <v>R</v>
      </c>
      <c r="B283" s="434" t="s">
        <v>495</v>
      </c>
    </row>
    <row r="284" spans="1:2" s="14" customFormat="1" ht="20.100000000000001" customHeight="1">
      <c r="A284" s="345" t="str">
        <f t="shared" si="4"/>
        <v>R</v>
      </c>
      <c r="B284" s="346" t="s">
        <v>496</v>
      </c>
    </row>
    <row r="285" spans="1:2" s="14" customFormat="1" ht="20.100000000000001" customHeight="1">
      <c r="A285" s="345" t="str">
        <f t="shared" si="4"/>
        <v>R</v>
      </c>
      <c r="B285" s="434" t="s">
        <v>497</v>
      </c>
    </row>
    <row r="286" spans="1:2" s="14" customFormat="1" ht="20.100000000000001" customHeight="1">
      <c r="A286" s="345" t="str">
        <f t="shared" si="4"/>
        <v>R</v>
      </c>
      <c r="B286" s="434" t="s">
        <v>498</v>
      </c>
    </row>
    <row r="287" spans="1:2" s="14" customFormat="1" ht="20.100000000000001" customHeight="1">
      <c r="A287" s="345" t="str">
        <f t="shared" si="4"/>
        <v>R</v>
      </c>
      <c r="B287" s="434" t="s">
        <v>499</v>
      </c>
    </row>
    <row r="288" spans="1:2" s="14" customFormat="1" ht="20.100000000000001" customHeight="1">
      <c r="A288" s="345" t="str">
        <f t="shared" si="4"/>
        <v>R</v>
      </c>
      <c r="B288" s="434" t="s">
        <v>500</v>
      </c>
    </row>
    <row r="289" spans="1:2" s="14" customFormat="1" ht="20.100000000000001" customHeight="1">
      <c r="A289" s="345" t="str">
        <f t="shared" si="4"/>
        <v>R</v>
      </c>
      <c r="B289" s="346" t="s">
        <v>501</v>
      </c>
    </row>
    <row r="290" spans="1:2" s="14" customFormat="1" ht="20.100000000000001" customHeight="1">
      <c r="A290" s="345" t="str">
        <f t="shared" si="4"/>
        <v>R</v>
      </c>
      <c r="B290" s="434" t="s">
        <v>502</v>
      </c>
    </row>
    <row r="291" spans="1:2" s="14" customFormat="1" ht="20.100000000000001" customHeight="1">
      <c r="A291" s="345" t="str">
        <f t="shared" si="4"/>
        <v>R</v>
      </c>
      <c r="B291" s="434" t="s">
        <v>503</v>
      </c>
    </row>
    <row r="292" spans="1:2" s="14" customFormat="1" ht="20.100000000000001" customHeight="1">
      <c r="A292" s="345" t="str">
        <f t="shared" si="4"/>
        <v>R</v>
      </c>
      <c r="B292" s="434" t="s">
        <v>504</v>
      </c>
    </row>
    <row r="293" spans="1:2" s="14" customFormat="1" ht="20.100000000000001" customHeight="1">
      <c r="A293" s="345" t="str">
        <f t="shared" si="4"/>
        <v>R</v>
      </c>
      <c r="B293" s="434" t="s">
        <v>505</v>
      </c>
    </row>
    <row r="294" spans="1:2" s="14" customFormat="1" ht="20.100000000000001" customHeight="1">
      <c r="A294" s="345" t="str">
        <f t="shared" si="4"/>
        <v>R</v>
      </c>
      <c r="B294" s="434" t="s">
        <v>506</v>
      </c>
    </row>
    <row r="295" spans="1:2" s="14" customFormat="1" ht="20.100000000000001" customHeight="1">
      <c r="A295" s="345" t="str">
        <f t="shared" si="4"/>
        <v>R</v>
      </c>
      <c r="B295" s="434" t="s">
        <v>507</v>
      </c>
    </row>
    <row r="296" spans="1:2" s="14" customFormat="1" ht="20.100000000000001" customHeight="1">
      <c r="A296" s="345" t="str">
        <f t="shared" si="4"/>
        <v>R</v>
      </c>
      <c r="B296" s="434" t="s">
        <v>508</v>
      </c>
    </row>
    <row r="297" spans="1:2" s="14" customFormat="1" ht="20.100000000000001" customHeight="1">
      <c r="A297" s="345" t="str">
        <f t="shared" si="4"/>
        <v>R</v>
      </c>
      <c r="B297" s="346" t="s">
        <v>509</v>
      </c>
    </row>
    <row r="298" spans="1:2" s="14" customFormat="1" ht="20.100000000000001" customHeight="1">
      <c r="A298" s="345" t="str">
        <f t="shared" si="4"/>
        <v>R</v>
      </c>
      <c r="B298" s="434" t="s">
        <v>510</v>
      </c>
    </row>
    <row r="299" spans="1:2" s="14" customFormat="1" ht="20.100000000000001" customHeight="1">
      <c r="A299" s="345" t="str">
        <f t="shared" si="4"/>
        <v>R</v>
      </c>
      <c r="B299" s="434" t="s">
        <v>511</v>
      </c>
    </row>
    <row r="300" spans="1:2" s="14" customFormat="1" ht="20.100000000000001" customHeight="1">
      <c r="A300" s="345" t="str">
        <f t="shared" si="4"/>
        <v>S</v>
      </c>
      <c r="B300" s="434" t="s">
        <v>512</v>
      </c>
    </row>
    <row r="301" spans="1:2" s="14" customFormat="1" ht="20.100000000000001" customHeight="1">
      <c r="A301" s="345" t="str">
        <f t="shared" si="4"/>
        <v>S</v>
      </c>
      <c r="B301" s="434" t="s">
        <v>513</v>
      </c>
    </row>
    <row r="302" spans="1:2" s="14" customFormat="1" ht="20.100000000000001" customHeight="1">
      <c r="A302" s="345" t="str">
        <f t="shared" si="4"/>
        <v>S</v>
      </c>
      <c r="B302" s="434" t="s">
        <v>514</v>
      </c>
    </row>
    <row r="303" spans="1:2" s="14" customFormat="1" ht="20.100000000000001" customHeight="1">
      <c r="A303" s="345" t="str">
        <f t="shared" si="4"/>
        <v>S</v>
      </c>
      <c r="B303" s="434" t="s">
        <v>515</v>
      </c>
    </row>
    <row r="304" spans="1:2" s="14" customFormat="1" ht="20.100000000000001" customHeight="1">
      <c r="A304" s="345" t="str">
        <f t="shared" si="4"/>
        <v>S</v>
      </c>
      <c r="B304" s="434" t="s">
        <v>516</v>
      </c>
    </row>
    <row r="305" spans="1:2" s="14" customFormat="1" ht="20.100000000000001" customHeight="1">
      <c r="A305" s="345" t="str">
        <f t="shared" si="4"/>
        <v>S</v>
      </c>
      <c r="B305" s="434" t="s">
        <v>517</v>
      </c>
    </row>
    <row r="306" spans="1:2" s="14" customFormat="1" ht="20.100000000000001" customHeight="1">
      <c r="A306" s="345" t="str">
        <f t="shared" si="4"/>
        <v>S</v>
      </c>
      <c r="B306" s="434" t="s">
        <v>518</v>
      </c>
    </row>
    <row r="307" spans="1:2" s="14" customFormat="1" ht="20.100000000000001" customHeight="1">
      <c r="A307" s="345" t="str">
        <f t="shared" si="4"/>
        <v>S</v>
      </c>
      <c r="B307" s="434" t="s">
        <v>519</v>
      </c>
    </row>
    <row r="308" spans="1:2" s="14" customFormat="1" ht="20.100000000000001" customHeight="1">
      <c r="A308" s="345" t="str">
        <f t="shared" si="4"/>
        <v>S</v>
      </c>
      <c r="B308" s="434" t="s">
        <v>520</v>
      </c>
    </row>
    <row r="309" spans="1:2" s="14" customFormat="1" ht="20.100000000000001" customHeight="1">
      <c r="A309" s="345" t="str">
        <f t="shared" si="4"/>
        <v>S</v>
      </c>
      <c r="B309" s="434" t="s">
        <v>521</v>
      </c>
    </row>
    <row r="310" spans="1:2" s="14" customFormat="1" ht="20.100000000000001" customHeight="1">
      <c r="A310" s="345" t="str">
        <f t="shared" si="4"/>
        <v>S</v>
      </c>
      <c r="B310" s="434" t="s">
        <v>522</v>
      </c>
    </row>
    <row r="311" spans="1:2" s="14" customFormat="1" ht="20.100000000000001" customHeight="1">
      <c r="A311" s="345" t="str">
        <f t="shared" si="4"/>
        <v>S</v>
      </c>
      <c r="B311" s="434" t="s">
        <v>523</v>
      </c>
    </row>
    <row r="312" spans="1:2" s="14" customFormat="1" ht="20.100000000000001" customHeight="1">
      <c r="A312" s="345" t="str">
        <f t="shared" si="4"/>
        <v>S</v>
      </c>
      <c r="B312" s="434" t="s">
        <v>524</v>
      </c>
    </row>
    <row r="313" spans="1:2" s="14" customFormat="1" ht="20.100000000000001" customHeight="1">
      <c r="A313" s="345" t="str">
        <f t="shared" si="4"/>
        <v>S</v>
      </c>
      <c r="B313" s="346" t="s">
        <v>525</v>
      </c>
    </row>
    <row r="314" spans="1:2" s="14" customFormat="1" ht="20.100000000000001" customHeight="1">
      <c r="A314" s="345" t="str">
        <f t="shared" si="4"/>
        <v>S</v>
      </c>
      <c r="B314" s="434" t="s">
        <v>526</v>
      </c>
    </row>
    <row r="315" spans="1:2" s="14" customFormat="1" ht="20.100000000000001" customHeight="1">
      <c r="A315" s="345" t="str">
        <f t="shared" si="4"/>
        <v>S</v>
      </c>
      <c r="B315" s="434" t="s">
        <v>527</v>
      </c>
    </row>
    <row r="316" spans="1:2" s="14" customFormat="1" ht="20.100000000000001" customHeight="1">
      <c r="A316" s="345" t="str">
        <f t="shared" si="4"/>
        <v>S</v>
      </c>
      <c r="B316" s="434" t="s">
        <v>528</v>
      </c>
    </row>
    <row r="317" spans="1:2" s="14" customFormat="1" ht="20.100000000000001" customHeight="1">
      <c r="A317" s="345" t="str">
        <f t="shared" si="4"/>
        <v>S</v>
      </c>
      <c r="B317" s="434" t="s">
        <v>529</v>
      </c>
    </row>
    <row r="318" spans="1:2" s="14" customFormat="1" ht="20.100000000000001" customHeight="1">
      <c r="A318" s="345" t="str">
        <f t="shared" si="4"/>
        <v>S</v>
      </c>
      <c r="B318" s="434" t="s">
        <v>530</v>
      </c>
    </row>
    <row r="319" spans="1:2" s="14" customFormat="1" ht="20.100000000000001" customHeight="1">
      <c r="A319" s="345" t="str">
        <f t="shared" si="4"/>
        <v>S</v>
      </c>
      <c r="B319" s="434" t="s">
        <v>531</v>
      </c>
    </row>
    <row r="320" spans="1:2" s="14" customFormat="1" ht="20.100000000000001" customHeight="1">
      <c r="A320" s="345" t="str">
        <f t="shared" si="4"/>
        <v>S</v>
      </c>
      <c r="B320" s="434" t="s">
        <v>532</v>
      </c>
    </row>
    <row r="321" spans="1:2" s="14" customFormat="1" ht="20.100000000000001" customHeight="1">
      <c r="A321" s="345" t="str">
        <f t="shared" si="4"/>
        <v>S</v>
      </c>
      <c r="B321" s="434" t="s">
        <v>533</v>
      </c>
    </row>
    <row r="322" spans="1:2" s="14" customFormat="1" ht="20.100000000000001" customHeight="1">
      <c r="A322" s="345" t="str">
        <f t="shared" si="4"/>
        <v>S</v>
      </c>
      <c r="B322" s="434" t="s">
        <v>534</v>
      </c>
    </row>
    <row r="323" spans="1:2" s="14" customFormat="1" ht="20.100000000000001" customHeight="1">
      <c r="A323" s="345" t="str">
        <f t="shared" si="4"/>
        <v>S</v>
      </c>
      <c r="B323" s="346" t="s">
        <v>535</v>
      </c>
    </row>
    <row r="324" spans="1:2" s="14" customFormat="1" ht="20.100000000000001" customHeight="1">
      <c r="A324" s="345" t="str">
        <f t="shared" si="4"/>
        <v>S</v>
      </c>
      <c r="B324" s="434" t="s">
        <v>536</v>
      </c>
    </row>
    <row r="325" spans="1:2" s="14" customFormat="1" ht="20.100000000000001" customHeight="1">
      <c r="A325" s="345" t="str">
        <f t="shared" ref="A325:A388" si="5">UPPER(LEFT(B325,1))</f>
        <v>S</v>
      </c>
      <c r="B325" s="434" t="s">
        <v>537</v>
      </c>
    </row>
    <row r="326" spans="1:2" s="14" customFormat="1" ht="20.100000000000001" customHeight="1">
      <c r="A326" s="345" t="str">
        <f t="shared" si="5"/>
        <v>S</v>
      </c>
      <c r="B326" s="434" t="s">
        <v>538</v>
      </c>
    </row>
    <row r="327" spans="1:2" s="14" customFormat="1" ht="20.100000000000001" customHeight="1">
      <c r="A327" s="345" t="str">
        <f t="shared" si="5"/>
        <v>S</v>
      </c>
      <c r="B327" s="434" t="s">
        <v>539</v>
      </c>
    </row>
    <row r="328" spans="1:2" s="14" customFormat="1" ht="20.100000000000001" customHeight="1">
      <c r="A328" s="345" t="str">
        <f t="shared" si="5"/>
        <v>S</v>
      </c>
      <c r="B328" s="434" t="s">
        <v>540</v>
      </c>
    </row>
    <row r="329" spans="1:2" s="14" customFormat="1" ht="20.100000000000001" customHeight="1">
      <c r="A329" s="345" t="str">
        <f t="shared" si="5"/>
        <v>S</v>
      </c>
      <c r="B329" s="434" t="s">
        <v>541</v>
      </c>
    </row>
    <row r="330" spans="1:2" s="14" customFormat="1" ht="20.100000000000001" customHeight="1">
      <c r="A330" s="345" t="str">
        <f t="shared" si="5"/>
        <v>S</v>
      </c>
      <c r="B330" s="434" t="s">
        <v>542</v>
      </c>
    </row>
    <row r="331" spans="1:2" s="14" customFormat="1" ht="20.100000000000001" customHeight="1">
      <c r="A331" s="345" t="str">
        <f t="shared" si="5"/>
        <v>S</v>
      </c>
      <c r="B331" s="434" t="s">
        <v>543</v>
      </c>
    </row>
    <row r="332" spans="1:2" s="14" customFormat="1" ht="20.100000000000001" customHeight="1">
      <c r="A332" s="345" t="str">
        <f t="shared" si="5"/>
        <v>S</v>
      </c>
      <c r="B332" s="434" t="s">
        <v>544</v>
      </c>
    </row>
    <row r="333" spans="1:2" s="14" customFormat="1" ht="20.100000000000001" customHeight="1">
      <c r="A333" s="345" t="str">
        <f t="shared" si="5"/>
        <v>S</v>
      </c>
      <c r="B333" s="434" t="s">
        <v>545</v>
      </c>
    </row>
    <row r="334" spans="1:2" s="14" customFormat="1" ht="20.100000000000001" customHeight="1">
      <c r="A334" s="345" t="str">
        <f t="shared" si="5"/>
        <v>S</v>
      </c>
      <c r="B334" s="434" t="s">
        <v>546</v>
      </c>
    </row>
    <row r="335" spans="1:2" s="14" customFormat="1" ht="20.100000000000001" customHeight="1">
      <c r="A335" s="345" t="str">
        <f t="shared" si="5"/>
        <v>S</v>
      </c>
      <c r="B335" s="434" t="s">
        <v>547</v>
      </c>
    </row>
    <row r="336" spans="1:2" s="14" customFormat="1" ht="20.100000000000001" customHeight="1">
      <c r="A336" s="345" t="str">
        <f t="shared" si="5"/>
        <v>S</v>
      </c>
      <c r="B336" s="434" t="s">
        <v>548</v>
      </c>
    </row>
    <row r="337" spans="1:2" s="14" customFormat="1" ht="20.100000000000001" customHeight="1">
      <c r="A337" s="345" t="str">
        <f t="shared" si="5"/>
        <v>S</v>
      </c>
      <c r="B337" s="434" t="s">
        <v>549</v>
      </c>
    </row>
    <row r="338" spans="1:2" s="14" customFormat="1" ht="20.100000000000001" customHeight="1">
      <c r="A338" s="345" t="str">
        <f t="shared" si="5"/>
        <v>S</v>
      </c>
      <c r="B338" s="346" t="s">
        <v>550</v>
      </c>
    </row>
    <row r="339" spans="1:2" s="14" customFormat="1" ht="20.100000000000001" customHeight="1">
      <c r="A339" s="345" t="str">
        <f t="shared" si="5"/>
        <v>S</v>
      </c>
      <c r="B339" s="434" t="s">
        <v>551</v>
      </c>
    </row>
    <row r="340" spans="1:2" s="14" customFormat="1" ht="20.100000000000001" customHeight="1">
      <c r="A340" s="345" t="str">
        <f t="shared" si="5"/>
        <v>S</v>
      </c>
      <c r="B340" s="434" t="s">
        <v>552</v>
      </c>
    </row>
    <row r="341" spans="1:2" s="14" customFormat="1" ht="20.100000000000001" customHeight="1">
      <c r="A341" s="345" t="str">
        <f t="shared" si="5"/>
        <v>S</v>
      </c>
      <c r="B341" s="434" t="s">
        <v>553</v>
      </c>
    </row>
    <row r="342" spans="1:2" s="14" customFormat="1" ht="20.100000000000001" customHeight="1">
      <c r="A342" s="345" t="str">
        <f t="shared" si="5"/>
        <v>S</v>
      </c>
      <c r="B342" s="434" t="s">
        <v>554</v>
      </c>
    </row>
    <row r="343" spans="1:2" s="14" customFormat="1" ht="20.100000000000001" customHeight="1">
      <c r="A343" s="345" t="str">
        <f t="shared" si="5"/>
        <v>S</v>
      </c>
      <c r="B343" s="434" t="s">
        <v>555</v>
      </c>
    </row>
    <row r="344" spans="1:2" s="14" customFormat="1" ht="20.100000000000001" customHeight="1">
      <c r="A344" s="345" t="str">
        <f t="shared" si="5"/>
        <v>S</v>
      </c>
      <c r="B344" s="346" t="s">
        <v>556</v>
      </c>
    </row>
    <row r="345" spans="1:2" s="14" customFormat="1" ht="20.100000000000001" customHeight="1">
      <c r="A345" s="345" t="str">
        <f t="shared" si="5"/>
        <v>S</v>
      </c>
      <c r="B345" s="434" t="s">
        <v>557</v>
      </c>
    </row>
    <row r="346" spans="1:2" s="14" customFormat="1" ht="20.100000000000001" customHeight="1">
      <c r="A346" s="345" t="str">
        <f t="shared" si="5"/>
        <v>S</v>
      </c>
      <c r="B346" s="434" t="s">
        <v>558</v>
      </c>
    </row>
    <row r="347" spans="1:2" s="14" customFormat="1" ht="20.100000000000001" customHeight="1">
      <c r="A347" s="345" t="str">
        <f t="shared" si="5"/>
        <v>S</v>
      </c>
      <c r="B347" s="434" t="s">
        <v>559</v>
      </c>
    </row>
    <row r="348" spans="1:2" s="14" customFormat="1" ht="20.100000000000001" customHeight="1">
      <c r="A348" s="345" t="str">
        <f t="shared" si="5"/>
        <v>S</v>
      </c>
      <c r="B348" s="434" t="s">
        <v>560</v>
      </c>
    </row>
    <row r="349" spans="1:2" s="14" customFormat="1" ht="20.100000000000001" customHeight="1">
      <c r="A349" s="345" t="str">
        <f t="shared" si="5"/>
        <v>S</v>
      </c>
      <c r="B349" s="434" t="s">
        <v>561</v>
      </c>
    </row>
    <row r="350" spans="1:2" s="14" customFormat="1" ht="20.100000000000001" customHeight="1">
      <c r="A350" s="345" t="str">
        <f t="shared" si="5"/>
        <v>S</v>
      </c>
      <c r="B350" s="434" t="s">
        <v>562</v>
      </c>
    </row>
    <row r="351" spans="1:2" s="14" customFormat="1" ht="20.100000000000001" customHeight="1">
      <c r="A351" s="345" t="str">
        <f t="shared" si="5"/>
        <v>S</v>
      </c>
      <c r="B351" s="434" t="s">
        <v>563</v>
      </c>
    </row>
    <row r="352" spans="1:2" s="14" customFormat="1" ht="20.100000000000001" customHeight="1">
      <c r="A352" s="345" t="str">
        <f t="shared" si="5"/>
        <v>S</v>
      </c>
      <c r="B352" s="434" t="s">
        <v>564</v>
      </c>
    </row>
    <row r="353" spans="1:2" s="14" customFormat="1" ht="20.100000000000001" customHeight="1">
      <c r="A353" s="345" t="str">
        <f t="shared" si="5"/>
        <v>S</v>
      </c>
      <c r="B353" s="434" t="s">
        <v>565</v>
      </c>
    </row>
    <row r="354" spans="1:2" s="14" customFormat="1" ht="20.100000000000001" customHeight="1">
      <c r="A354" s="345" t="str">
        <f t="shared" si="5"/>
        <v>T</v>
      </c>
      <c r="B354" s="434" t="s">
        <v>566</v>
      </c>
    </row>
    <row r="355" spans="1:2" s="14" customFormat="1" ht="20.100000000000001" customHeight="1">
      <c r="A355" s="345" t="str">
        <f t="shared" si="5"/>
        <v>T</v>
      </c>
      <c r="B355" s="434" t="s">
        <v>567</v>
      </c>
    </row>
    <row r="356" spans="1:2" s="14" customFormat="1" ht="20.100000000000001" customHeight="1">
      <c r="A356" s="345" t="str">
        <f t="shared" si="5"/>
        <v>T</v>
      </c>
      <c r="B356" s="434" t="s">
        <v>568</v>
      </c>
    </row>
    <row r="357" spans="1:2" s="14" customFormat="1" ht="20.100000000000001" customHeight="1">
      <c r="A357" s="345" t="str">
        <f t="shared" si="5"/>
        <v>T</v>
      </c>
      <c r="B357" s="434" t="s">
        <v>569</v>
      </c>
    </row>
    <row r="358" spans="1:2" s="14" customFormat="1" ht="20.100000000000001" customHeight="1">
      <c r="A358" s="345" t="str">
        <f t="shared" si="5"/>
        <v>T</v>
      </c>
      <c r="B358" s="346" t="s">
        <v>570</v>
      </c>
    </row>
    <row r="359" spans="1:2" s="14" customFormat="1" ht="20.100000000000001" customHeight="1">
      <c r="A359" s="345" t="str">
        <f t="shared" si="5"/>
        <v>T</v>
      </c>
      <c r="B359" s="434" t="s">
        <v>571</v>
      </c>
    </row>
    <row r="360" spans="1:2" s="14" customFormat="1" ht="20.100000000000001" customHeight="1">
      <c r="A360" s="345" t="str">
        <f t="shared" si="5"/>
        <v>T</v>
      </c>
      <c r="B360" s="434" t="s">
        <v>572</v>
      </c>
    </row>
    <row r="361" spans="1:2" s="14" customFormat="1" ht="20.100000000000001" customHeight="1">
      <c r="A361" s="345" t="str">
        <f t="shared" si="5"/>
        <v>T</v>
      </c>
      <c r="B361" s="346" t="s">
        <v>573</v>
      </c>
    </row>
    <row r="362" spans="1:2" s="14" customFormat="1" ht="20.100000000000001" customHeight="1">
      <c r="A362" s="345" t="str">
        <f t="shared" si="5"/>
        <v>T</v>
      </c>
      <c r="B362" s="434" t="s">
        <v>574</v>
      </c>
    </row>
    <row r="363" spans="1:2" s="14" customFormat="1" ht="20.100000000000001" customHeight="1">
      <c r="A363" s="345" t="str">
        <f t="shared" si="5"/>
        <v>T</v>
      </c>
      <c r="B363" s="434" t="s">
        <v>575</v>
      </c>
    </row>
    <row r="364" spans="1:2" s="14" customFormat="1" ht="20.100000000000001" customHeight="1">
      <c r="A364" s="345" t="str">
        <f t="shared" si="5"/>
        <v>T</v>
      </c>
      <c r="B364" s="434" t="s">
        <v>576</v>
      </c>
    </row>
    <row r="365" spans="1:2" s="14" customFormat="1" ht="20.100000000000001" customHeight="1">
      <c r="A365" s="345" t="str">
        <f t="shared" si="5"/>
        <v>T</v>
      </c>
      <c r="B365" s="434" t="s">
        <v>577</v>
      </c>
    </row>
    <row r="366" spans="1:2" s="14" customFormat="1" ht="20.100000000000001" customHeight="1">
      <c r="A366" s="345" t="str">
        <f t="shared" si="5"/>
        <v>T</v>
      </c>
      <c r="B366" s="434" t="s">
        <v>578</v>
      </c>
    </row>
    <row r="367" spans="1:2" s="14" customFormat="1" ht="20.100000000000001" customHeight="1">
      <c r="A367" s="345" t="str">
        <f t="shared" si="5"/>
        <v>T</v>
      </c>
      <c r="B367" s="434" t="s">
        <v>579</v>
      </c>
    </row>
    <row r="368" spans="1:2" s="14" customFormat="1" ht="20.100000000000001" customHeight="1">
      <c r="A368" s="345" t="str">
        <f t="shared" si="5"/>
        <v>T</v>
      </c>
      <c r="B368" s="434" t="s">
        <v>580</v>
      </c>
    </row>
    <row r="369" spans="1:2" s="14" customFormat="1" ht="20.100000000000001" customHeight="1">
      <c r="A369" s="345" t="str">
        <f t="shared" si="5"/>
        <v>T</v>
      </c>
      <c r="B369" s="434" t="s">
        <v>581</v>
      </c>
    </row>
    <row r="370" spans="1:2" s="14" customFormat="1" ht="20.100000000000001" customHeight="1">
      <c r="A370" s="345" t="str">
        <f t="shared" si="5"/>
        <v>T</v>
      </c>
      <c r="B370" s="434" t="s">
        <v>582</v>
      </c>
    </row>
    <row r="371" spans="1:2" s="14" customFormat="1" ht="20.100000000000001" customHeight="1">
      <c r="A371" s="345" t="str">
        <f t="shared" si="5"/>
        <v>T</v>
      </c>
      <c r="B371" s="434" t="s">
        <v>583</v>
      </c>
    </row>
    <row r="372" spans="1:2" s="14" customFormat="1" ht="20.100000000000001" customHeight="1">
      <c r="A372" s="345" t="str">
        <f t="shared" si="5"/>
        <v>T</v>
      </c>
      <c r="B372" s="434" t="s">
        <v>584</v>
      </c>
    </row>
    <row r="373" spans="1:2" s="14" customFormat="1" ht="20.100000000000001" customHeight="1">
      <c r="A373" s="345" t="str">
        <f t="shared" si="5"/>
        <v>T</v>
      </c>
      <c r="B373" s="434" t="s">
        <v>585</v>
      </c>
    </row>
    <row r="374" spans="1:2" s="14" customFormat="1" ht="20.100000000000001" customHeight="1">
      <c r="A374" s="345" t="str">
        <f t="shared" si="5"/>
        <v>U</v>
      </c>
      <c r="B374" s="434" t="s">
        <v>586</v>
      </c>
    </row>
    <row r="375" spans="1:2" s="14" customFormat="1" ht="20.100000000000001" customHeight="1">
      <c r="A375" s="345" t="str">
        <f t="shared" si="5"/>
        <v>V</v>
      </c>
      <c r="B375" s="434" t="s">
        <v>587</v>
      </c>
    </row>
    <row r="376" spans="1:2" s="14" customFormat="1" ht="20.100000000000001" customHeight="1">
      <c r="A376" s="345" t="str">
        <f t="shared" si="5"/>
        <v>V</v>
      </c>
      <c r="B376" s="346" t="s">
        <v>588</v>
      </c>
    </row>
    <row r="377" spans="1:2" s="14" customFormat="1" ht="20.100000000000001" customHeight="1">
      <c r="A377" s="345" t="str">
        <f t="shared" si="5"/>
        <v>W</v>
      </c>
      <c r="B377" s="434" t="s">
        <v>589</v>
      </c>
    </row>
    <row r="378" spans="1:2" s="14" customFormat="1" ht="20.100000000000001" customHeight="1">
      <c r="A378" s="345" t="str">
        <f t="shared" si="5"/>
        <v>W</v>
      </c>
      <c r="B378" s="434" t="s">
        <v>590</v>
      </c>
    </row>
    <row r="379" spans="1:2" s="14" customFormat="1" ht="20.100000000000001" customHeight="1">
      <c r="A379" s="345" t="str">
        <f t="shared" si="5"/>
        <v>W</v>
      </c>
      <c r="B379" s="434" t="s">
        <v>591</v>
      </c>
    </row>
    <row r="380" spans="1:2" s="14" customFormat="1" ht="20.100000000000001" customHeight="1">
      <c r="A380" s="345" t="str">
        <f t="shared" si="5"/>
        <v>W</v>
      </c>
      <c r="B380" s="434" t="s">
        <v>592</v>
      </c>
    </row>
    <row r="381" spans="1:2" s="14" customFormat="1" ht="20.100000000000001" customHeight="1">
      <c r="A381" s="345" t="str">
        <f t="shared" si="5"/>
        <v>W</v>
      </c>
      <c r="B381" s="434" t="s">
        <v>593</v>
      </c>
    </row>
    <row r="382" spans="1:2" s="14" customFormat="1" ht="20.100000000000001" customHeight="1">
      <c r="A382" s="345" t="str">
        <f t="shared" si="5"/>
        <v>W</v>
      </c>
      <c r="B382" s="434" t="s">
        <v>594</v>
      </c>
    </row>
    <row r="383" spans="1:2" s="14" customFormat="1" ht="20.100000000000001" customHeight="1">
      <c r="A383" s="345" t="str">
        <f t="shared" si="5"/>
        <v>W</v>
      </c>
      <c r="B383" s="434" t="s">
        <v>595</v>
      </c>
    </row>
    <row r="384" spans="1:2" s="14" customFormat="1" ht="20.100000000000001" customHeight="1">
      <c r="A384" s="345" t="str">
        <f t="shared" si="5"/>
        <v>W</v>
      </c>
      <c r="B384" s="434" t="s">
        <v>596</v>
      </c>
    </row>
    <row r="385" spans="1:2" s="14" customFormat="1" ht="20.100000000000001" customHeight="1">
      <c r="A385" s="345" t="str">
        <f t="shared" si="5"/>
        <v>W</v>
      </c>
      <c r="B385" s="434" t="s">
        <v>597</v>
      </c>
    </row>
    <row r="386" spans="1:2" s="14" customFormat="1" ht="20.100000000000001" customHeight="1">
      <c r="A386" s="345" t="str">
        <f t="shared" si="5"/>
        <v>W</v>
      </c>
      <c r="B386" s="434" t="s">
        <v>598</v>
      </c>
    </row>
    <row r="387" spans="1:2" s="14" customFormat="1" ht="20.100000000000001" customHeight="1">
      <c r="A387" s="345" t="str">
        <f t="shared" si="5"/>
        <v>W</v>
      </c>
      <c r="B387" s="434" t="s">
        <v>599</v>
      </c>
    </row>
    <row r="388" spans="1:2" s="14" customFormat="1" ht="20.100000000000001" customHeight="1">
      <c r="A388" s="345" t="str">
        <f t="shared" si="5"/>
        <v>W</v>
      </c>
      <c r="B388" s="434" t="s">
        <v>600</v>
      </c>
    </row>
    <row r="389" spans="1:2" s="14" customFormat="1" ht="20.100000000000001" customHeight="1">
      <c r="A389" s="345" t="str">
        <f t="shared" ref="A389:A422" si="6">UPPER(LEFT(B389,1))</f>
        <v>W</v>
      </c>
      <c r="B389" s="434" t="s">
        <v>601</v>
      </c>
    </row>
    <row r="390" spans="1:2" s="14" customFormat="1" ht="20.100000000000001" customHeight="1">
      <c r="A390" s="345" t="str">
        <f t="shared" si="6"/>
        <v>W</v>
      </c>
      <c r="B390" s="434" t="s">
        <v>602</v>
      </c>
    </row>
    <row r="391" spans="1:2" s="14" customFormat="1" ht="20.100000000000001" customHeight="1">
      <c r="A391" s="345" t="str">
        <f t="shared" si="6"/>
        <v>W</v>
      </c>
      <c r="B391" s="434" t="s">
        <v>603</v>
      </c>
    </row>
    <row r="392" spans="1:2" s="14" customFormat="1" ht="20.100000000000001" customHeight="1">
      <c r="A392" s="345" t="str">
        <f t="shared" si="6"/>
        <v>W</v>
      </c>
      <c r="B392" s="434" t="s">
        <v>604</v>
      </c>
    </row>
    <row r="393" spans="1:2" s="14" customFormat="1" ht="20.100000000000001" customHeight="1">
      <c r="A393" s="345" t="str">
        <f t="shared" si="6"/>
        <v>W</v>
      </c>
      <c r="B393" s="434" t="s">
        <v>605</v>
      </c>
    </row>
    <row r="394" spans="1:2" s="14" customFormat="1" ht="20.100000000000001" customHeight="1">
      <c r="A394" s="345" t="str">
        <f t="shared" si="6"/>
        <v>W</v>
      </c>
      <c r="B394" s="434" t="s">
        <v>606</v>
      </c>
    </row>
    <row r="395" spans="1:2" s="14" customFormat="1" ht="20.100000000000001" customHeight="1">
      <c r="A395" s="345" t="str">
        <f t="shared" si="6"/>
        <v>W</v>
      </c>
      <c r="B395" s="434" t="s">
        <v>607</v>
      </c>
    </row>
    <row r="396" spans="1:2" s="14" customFormat="1" ht="20.100000000000001" customHeight="1">
      <c r="A396" s="345" t="str">
        <f t="shared" si="6"/>
        <v>W</v>
      </c>
      <c r="B396" s="434" t="s">
        <v>608</v>
      </c>
    </row>
    <row r="397" spans="1:2" s="14" customFormat="1" ht="20.100000000000001" customHeight="1">
      <c r="A397" s="345" t="str">
        <f t="shared" si="6"/>
        <v>W</v>
      </c>
      <c r="B397" s="434" t="s">
        <v>609</v>
      </c>
    </row>
    <row r="398" spans="1:2" s="14" customFormat="1" ht="20.100000000000001" customHeight="1">
      <c r="A398" s="345" t="str">
        <f t="shared" si="6"/>
        <v>W</v>
      </c>
      <c r="B398" s="434" t="s">
        <v>610</v>
      </c>
    </row>
    <row r="399" spans="1:2" s="14" customFormat="1" ht="20.100000000000001" customHeight="1">
      <c r="A399" s="345" t="str">
        <f t="shared" si="6"/>
        <v>W</v>
      </c>
      <c r="B399" s="434" t="s">
        <v>611</v>
      </c>
    </row>
    <row r="400" spans="1:2" s="14" customFormat="1" ht="20.100000000000001" customHeight="1">
      <c r="A400" s="345" t="str">
        <f t="shared" si="6"/>
        <v>W</v>
      </c>
      <c r="B400" s="434" t="s">
        <v>612</v>
      </c>
    </row>
    <row r="401" spans="1:2" s="14" customFormat="1" ht="20.100000000000001" customHeight="1">
      <c r="A401" s="345" t="str">
        <f t="shared" si="6"/>
        <v>W</v>
      </c>
      <c r="B401" s="434" t="s">
        <v>613</v>
      </c>
    </row>
    <row r="402" spans="1:2" s="14" customFormat="1" ht="20.100000000000001" customHeight="1">
      <c r="A402" s="345" t="str">
        <f t="shared" si="6"/>
        <v>W</v>
      </c>
      <c r="B402" s="434" t="s">
        <v>614</v>
      </c>
    </row>
    <row r="403" spans="1:2" s="14" customFormat="1" ht="20.100000000000001" customHeight="1">
      <c r="A403" s="345" t="str">
        <f t="shared" si="6"/>
        <v>W</v>
      </c>
      <c r="B403" s="347" t="s">
        <v>615</v>
      </c>
    </row>
    <row r="404" spans="1:2" s="14" customFormat="1" ht="20.100000000000001" customHeight="1">
      <c r="A404" s="345" t="str">
        <f t="shared" si="6"/>
        <v>W</v>
      </c>
      <c r="B404" s="347" t="s">
        <v>616</v>
      </c>
    </row>
    <row r="405" spans="1:2" s="14" customFormat="1" ht="20.100000000000001" customHeight="1">
      <c r="A405" s="345" t="str">
        <f t="shared" si="6"/>
        <v>W</v>
      </c>
      <c r="B405" s="347" t="s">
        <v>617</v>
      </c>
    </row>
    <row r="406" spans="1:2" s="14" customFormat="1" ht="20.100000000000001" customHeight="1">
      <c r="A406" s="345" t="str">
        <f t="shared" si="6"/>
        <v>W</v>
      </c>
      <c r="B406" s="347" t="s">
        <v>618</v>
      </c>
    </row>
    <row r="407" spans="1:2" s="14" customFormat="1" ht="20.100000000000001" customHeight="1">
      <c r="A407" s="345" t="str">
        <f t="shared" si="6"/>
        <v>W</v>
      </c>
      <c r="B407" s="347" t="s">
        <v>619</v>
      </c>
    </row>
    <row r="408" spans="1:2" s="14" customFormat="1" ht="20.100000000000001" customHeight="1">
      <c r="A408" s="345" t="str">
        <f t="shared" si="6"/>
        <v>W</v>
      </c>
      <c r="B408" s="347" t="s">
        <v>620</v>
      </c>
    </row>
    <row r="409" spans="1:2" s="14" customFormat="1" ht="20.100000000000001" customHeight="1">
      <c r="A409" s="345" t="str">
        <f t="shared" si="6"/>
        <v>W</v>
      </c>
      <c r="B409" s="347" t="s">
        <v>621</v>
      </c>
    </row>
    <row r="410" spans="1:2" s="14" customFormat="1" ht="20.100000000000001" customHeight="1">
      <c r="A410" s="345" t="str">
        <f t="shared" si="6"/>
        <v>W</v>
      </c>
      <c r="B410" s="434" t="s">
        <v>622</v>
      </c>
    </row>
    <row r="411" spans="1:2" s="14" customFormat="1" ht="20.100000000000001" customHeight="1">
      <c r="A411" s="345" t="str">
        <f t="shared" si="6"/>
        <v>W</v>
      </c>
      <c r="B411" s="434" t="s">
        <v>623</v>
      </c>
    </row>
    <row r="412" spans="1:2" s="14" customFormat="1" ht="20.100000000000001" customHeight="1">
      <c r="A412" s="345" t="str">
        <f t="shared" si="6"/>
        <v>W</v>
      </c>
      <c r="B412" s="434" t="s">
        <v>624</v>
      </c>
    </row>
    <row r="413" spans="1:2" s="14" customFormat="1" ht="20.100000000000001" customHeight="1">
      <c r="A413" s="345" t="str">
        <f t="shared" si="6"/>
        <v>W</v>
      </c>
      <c r="B413" s="434" t="s">
        <v>625</v>
      </c>
    </row>
    <row r="414" spans="1:2" s="14" customFormat="1" ht="20.100000000000001" customHeight="1">
      <c r="A414" s="345" t="str">
        <f t="shared" si="6"/>
        <v>W</v>
      </c>
      <c r="B414" s="434" t="s">
        <v>626</v>
      </c>
    </row>
    <row r="415" spans="1:2" s="14" customFormat="1" ht="20.100000000000001" customHeight="1">
      <c r="A415" s="345" t="str">
        <f t="shared" si="6"/>
        <v>W</v>
      </c>
      <c r="B415" s="434" t="s">
        <v>627</v>
      </c>
    </row>
    <row r="416" spans="1:2" s="14" customFormat="1" ht="20.100000000000001" customHeight="1">
      <c r="A416" s="345" t="str">
        <f t="shared" si="6"/>
        <v>W</v>
      </c>
      <c r="B416" s="434" t="s">
        <v>628</v>
      </c>
    </row>
    <row r="417" spans="1:2" s="14" customFormat="1" ht="20.100000000000001" customHeight="1">
      <c r="A417" s="345" t="str">
        <f t="shared" si="6"/>
        <v>W</v>
      </c>
      <c r="B417" s="434" t="s">
        <v>629</v>
      </c>
    </row>
    <row r="418" spans="1:2" s="14" customFormat="1" ht="20.100000000000001" customHeight="1">
      <c r="A418" s="345" t="str">
        <f t="shared" si="6"/>
        <v>W</v>
      </c>
      <c r="B418" s="434" t="s">
        <v>630</v>
      </c>
    </row>
    <row r="419" spans="1:2" s="14" customFormat="1" ht="20.100000000000001" customHeight="1">
      <c r="A419" s="345" t="str">
        <f t="shared" si="6"/>
        <v>W</v>
      </c>
      <c r="B419" s="434" t="s">
        <v>631</v>
      </c>
    </row>
    <row r="420" spans="1:2" s="14" customFormat="1" ht="20.100000000000001" customHeight="1">
      <c r="A420" s="345" t="str">
        <f t="shared" si="6"/>
        <v>W</v>
      </c>
      <c r="B420" s="434" t="s">
        <v>632</v>
      </c>
    </row>
    <row r="421" spans="1:2" s="14" customFormat="1" ht="20.100000000000001" customHeight="1">
      <c r="A421" s="345" t="str">
        <f t="shared" si="6"/>
        <v>Y</v>
      </c>
      <c r="B421" s="434" t="s">
        <v>633</v>
      </c>
    </row>
    <row r="422" spans="1:2" s="14" customFormat="1" ht="20.100000000000001" customHeight="1">
      <c r="A422" s="345" t="str">
        <f t="shared" si="6"/>
        <v>Y</v>
      </c>
      <c r="B422" s="434" t="s">
        <v>634</v>
      </c>
    </row>
    <row r="423" spans="1:2" s="14" customFormat="1" ht="20.100000000000001" customHeight="1">
      <c r="A423"/>
      <c r="B423"/>
    </row>
    <row r="424" spans="1:2" s="14" customFormat="1" ht="20.100000000000001" customHeight="1">
      <c r="A424"/>
      <c r="B424"/>
    </row>
    <row r="425" spans="1:2" s="14" customFormat="1" ht="20.100000000000001" customHeight="1">
      <c r="A425"/>
      <c r="B425"/>
    </row>
    <row r="426" spans="1:2" s="14" customFormat="1" ht="20.100000000000001" customHeight="1">
      <c r="A426"/>
      <c r="B426"/>
    </row>
    <row r="427" spans="1:2" s="14" customFormat="1" ht="20.100000000000001" customHeight="1">
      <c r="A427"/>
      <c r="B427"/>
    </row>
    <row r="428" spans="1:2" s="14" customFormat="1" ht="20.100000000000001" customHeight="1">
      <c r="A428"/>
      <c r="B428"/>
    </row>
    <row r="429" spans="1:2" s="14" customFormat="1" ht="20.100000000000001" customHeight="1">
      <c r="A429"/>
      <c r="B429"/>
    </row>
    <row r="430" spans="1:2" s="14" customFormat="1" ht="20.100000000000001" customHeight="1">
      <c r="A430"/>
      <c r="B430"/>
    </row>
    <row r="431" spans="1:2" s="14" customFormat="1" ht="20.100000000000001" customHeight="1">
      <c r="A431"/>
      <c r="B431"/>
    </row>
    <row r="432" spans="1:2" s="14" customFormat="1" ht="20.100000000000001" customHeight="1">
      <c r="A432"/>
      <c r="B432"/>
    </row>
    <row r="433" spans="1:3" s="14" customFormat="1" ht="20.100000000000001" customHeight="1">
      <c r="A433"/>
      <c r="B433"/>
    </row>
    <row r="434" spans="1:3" s="14" customFormat="1" ht="20.100000000000001" customHeight="1">
      <c r="A434"/>
      <c r="B434"/>
    </row>
    <row r="435" spans="1:3" s="14" customFormat="1" ht="20.100000000000001" customHeight="1">
      <c r="A435"/>
      <c r="B435"/>
    </row>
    <row r="436" spans="1:3" s="14" customFormat="1" ht="20.100000000000001" customHeight="1">
      <c r="B436"/>
      <c r="C436"/>
    </row>
    <row r="437" spans="1:3" s="14" customFormat="1" ht="20.100000000000001" customHeight="1">
      <c r="B437"/>
      <c r="C437"/>
    </row>
    <row r="438" spans="1:3" s="14" customFormat="1" ht="20.100000000000001" customHeight="1">
      <c r="B438"/>
      <c r="C438"/>
    </row>
    <row r="439" spans="1:3" s="14" customFormat="1" ht="20.100000000000001" customHeight="1">
      <c r="B439"/>
      <c r="C439"/>
    </row>
    <row r="440" spans="1:3" s="14" customFormat="1" ht="20.100000000000001" customHeight="1">
      <c r="B440"/>
      <c r="C440"/>
    </row>
    <row r="441" spans="1:3" s="14" customFormat="1" ht="20.100000000000001" customHeight="1">
      <c r="B441"/>
      <c r="C441"/>
    </row>
    <row r="442" spans="1:3" s="14" customFormat="1" ht="20.100000000000001" customHeight="1">
      <c r="B442"/>
      <c r="C442"/>
    </row>
    <row r="443" spans="1:3" s="14" customFormat="1" ht="20.100000000000001" customHeight="1">
      <c r="B443"/>
      <c r="C443"/>
    </row>
    <row r="444" spans="1:3" s="14" customFormat="1" ht="20.100000000000001" customHeight="1">
      <c r="A444" s="13"/>
      <c r="B444"/>
      <c r="C444"/>
    </row>
    <row r="445" spans="1:3" ht="19.5" customHeight="1"/>
  </sheetData>
  <sheetProtection algorithmName="SHA-512" hashValue="+glBRZ4FjMYCsfOBvdaKMKE2VtEsx02wr3lXuQXxzdKCwIhUD+4I2xQBERbv3YMFLCq0HnGjfgEAcN+zqscrpQ==" saltValue="RKU0llthmGnSjJFhnggE4A==" spinCount="100000" sheet="1" objects="1" scenarios="1" autoFilter="0"/>
  <mergeCells count="3">
    <mergeCell ref="C1:I1"/>
    <mergeCell ref="A3:C3"/>
    <mergeCell ref="A1:B1"/>
  </mergeCells>
  <pageMargins left="0.70866141732283472" right="0.70866141732283472" top="0.74803149606299213" bottom="0.74803149606299213" header="0.31496062992125984" footer="0.31496062992125984"/>
  <pageSetup paperSize="9" scale="10"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04025-7F5F-4869-AB7B-6FD4A5D04483}">
  <sheetPr codeName="Sheet10">
    <tabColor theme="0" tint="-0.249977111117893"/>
  </sheetPr>
  <dimension ref="A1:F843"/>
  <sheetViews>
    <sheetView showGridLines="0" zoomScale="85" zoomScaleNormal="85" workbookViewId="0">
      <pane ySplit="4" topLeftCell="A5" activePane="bottomLeft" state="frozen"/>
      <selection pane="bottomLeft" activeCell="B13" sqref="B13"/>
    </sheetView>
  </sheetViews>
  <sheetFormatPr defaultColWidth="9.140625" defaultRowHeight="14.25"/>
  <cols>
    <col min="1" max="1" width="81.85546875" style="342" customWidth="1"/>
    <col min="2" max="2" width="83" style="340" customWidth="1"/>
    <col min="3" max="3" width="29.7109375" style="178" customWidth="1"/>
    <col min="4" max="4" width="26.85546875" style="150" customWidth="1"/>
    <col min="5" max="5" width="141" style="339" customWidth="1"/>
    <col min="6" max="6" width="34.85546875" style="148" customWidth="1"/>
    <col min="7" max="16384" width="9.140625" style="146"/>
  </cols>
  <sheetData>
    <row r="1" spans="1:6" s="145" customFormat="1" ht="46.5" customHeight="1">
      <c r="A1" s="313" t="s">
        <v>915</v>
      </c>
      <c r="B1" s="836" t="s">
        <v>916</v>
      </c>
      <c r="C1" s="837"/>
      <c r="D1" s="837"/>
      <c r="E1" s="838"/>
    </row>
    <row r="2" spans="1:6" ht="27" customHeight="1">
      <c r="A2" s="341" t="s">
        <v>917</v>
      </c>
      <c r="B2" s="839"/>
      <c r="C2" s="840"/>
      <c r="D2" s="840"/>
      <c r="E2" s="841"/>
    </row>
    <row r="3" spans="1:6" ht="14.25" customHeight="1">
      <c r="C3" s="470"/>
      <c r="D3" s="149"/>
      <c r="E3" s="338"/>
      <c r="F3" s="147"/>
    </row>
    <row r="4" spans="1:6" s="321" customFormat="1" ht="48.75" customHeight="1">
      <c r="A4" s="317" t="s">
        <v>918</v>
      </c>
      <c r="B4" s="318" t="s">
        <v>919</v>
      </c>
      <c r="C4" s="419" t="s">
        <v>920</v>
      </c>
      <c r="D4" s="471" t="s">
        <v>921</v>
      </c>
      <c r="E4" s="319" t="s">
        <v>922</v>
      </c>
      <c r="F4" s="320"/>
    </row>
    <row r="5" spans="1:6" s="370" customFormat="1" ht="31.5">
      <c r="A5" s="377" t="s">
        <v>923</v>
      </c>
      <c r="B5" s="381" t="s">
        <v>924</v>
      </c>
      <c r="C5" s="407" t="s">
        <v>925</v>
      </c>
      <c r="D5" s="368" t="s">
        <v>926</v>
      </c>
      <c r="E5" s="388" t="s">
        <v>927</v>
      </c>
      <c r="F5" s="369"/>
    </row>
    <row r="6" spans="1:6" s="370" customFormat="1" ht="31.5">
      <c r="A6" s="378" t="s">
        <v>923</v>
      </c>
      <c r="B6" s="382" t="s">
        <v>924</v>
      </c>
      <c r="C6" s="408" t="s">
        <v>928</v>
      </c>
      <c r="D6" s="371" t="s">
        <v>926</v>
      </c>
      <c r="E6" s="389" t="s">
        <v>929</v>
      </c>
      <c r="F6" s="369"/>
    </row>
    <row r="7" spans="1:6" s="370" customFormat="1" ht="31.5">
      <c r="A7" s="378" t="s">
        <v>923</v>
      </c>
      <c r="B7" s="382" t="s">
        <v>930</v>
      </c>
      <c r="C7" s="408" t="s">
        <v>931</v>
      </c>
      <c r="D7" s="371" t="s">
        <v>100</v>
      </c>
      <c r="E7" s="389" t="s">
        <v>932</v>
      </c>
      <c r="F7" s="369"/>
    </row>
    <row r="8" spans="1:6" s="370" customFormat="1" ht="31.5">
      <c r="A8" s="378" t="s">
        <v>923</v>
      </c>
      <c r="B8" s="382" t="s">
        <v>930</v>
      </c>
      <c r="C8" s="408" t="s">
        <v>933</v>
      </c>
      <c r="D8" s="371" t="s">
        <v>100</v>
      </c>
      <c r="E8" s="389" t="s">
        <v>934</v>
      </c>
      <c r="F8" s="369"/>
    </row>
    <row r="9" spans="1:6" s="370" customFormat="1" ht="31.5">
      <c r="A9" s="378" t="s">
        <v>923</v>
      </c>
      <c r="B9" s="382" t="s">
        <v>930</v>
      </c>
      <c r="C9" s="408" t="s">
        <v>935</v>
      </c>
      <c r="D9" s="371" t="s">
        <v>926</v>
      </c>
      <c r="E9" s="389" t="s">
        <v>936</v>
      </c>
      <c r="F9" s="369"/>
    </row>
    <row r="10" spans="1:6" s="370" customFormat="1" ht="31.5">
      <c r="A10" s="378" t="s">
        <v>923</v>
      </c>
      <c r="B10" s="382" t="s">
        <v>930</v>
      </c>
      <c r="C10" s="408" t="s">
        <v>937</v>
      </c>
      <c r="D10" s="371" t="s">
        <v>100</v>
      </c>
      <c r="E10" s="389" t="s">
        <v>938</v>
      </c>
      <c r="F10" s="369"/>
    </row>
    <row r="11" spans="1:6" s="370" customFormat="1" ht="31.5">
      <c r="A11" s="378" t="s">
        <v>923</v>
      </c>
      <c r="B11" s="382" t="s">
        <v>930</v>
      </c>
      <c r="C11" s="408" t="s">
        <v>939</v>
      </c>
      <c r="D11" s="371" t="s">
        <v>926</v>
      </c>
      <c r="E11" s="389" t="s">
        <v>940</v>
      </c>
      <c r="F11" s="369"/>
    </row>
    <row r="12" spans="1:6" s="370" customFormat="1" ht="31.5">
      <c r="A12" s="378" t="s">
        <v>923</v>
      </c>
      <c r="B12" s="382" t="s">
        <v>930</v>
      </c>
      <c r="C12" s="408" t="s">
        <v>941</v>
      </c>
      <c r="D12" s="371" t="s">
        <v>926</v>
      </c>
      <c r="E12" s="389" t="s">
        <v>942</v>
      </c>
      <c r="F12" s="369"/>
    </row>
    <row r="13" spans="1:6" s="370" customFormat="1" ht="31.5">
      <c r="A13" s="378" t="s">
        <v>923</v>
      </c>
      <c r="B13" s="382" t="s">
        <v>930</v>
      </c>
      <c r="C13" s="408" t="s">
        <v>943</v>
      </c>
      <c r="D13" s="371" t="s">
        <v>100</v>
      </c>
      <c r="E13" s="389" t="s">
        <v>944</v>
      </c>
      <c r="F13" s="369"/>
    </row>
    <row r="14" spans="1:6" s="370" customFormat="1" ht="31.5">
      <c r="A14" s="378" t="s">
        <v>923</v>
      </c>
      <c r="B14" s="382" t="s">
        <v>930</v>
      </c>
      <c r="C14" s="408" t="s">
        <v>945</v>
      </c>
      <c r="D14" s="371" t="s">
        <v>926</v>
      </c>
      <c r="E14" s="389" t="s">
        <v>946</v>
      </c>
      <c r="F14" s="369"/>
    </row>
    <row r="15" spans="1:6" s="370" customFormat="1" ht="31.5">
      <c r="A15" s="378" t="s">
        <v>923</v>
      </c>
      <c r="B15" s="382" t="s">
        <v>947</v>
      </c>
      <c r="C15" s="408" t="s">
        <v>948</v>
      </c>
      <c r="D15" s="371" t="s">
        <v>100</v>
      </c>
      <c r="E15" s="389" t="s">
        <v>949</v>
      </c>
      <c r="F15" s="369"/>
    </row>
    <row r="16" spans="1:6" s="370" customFormat="1" ht="31.5">
      <c r="A16" s="378" t="s">
        <v>923</v>
      </c>
      <c r="B16" s="382" t="s">
        <v>947</v>
      </c>
      <c r="C16" s="408" t="s">
        <v>950</v>
      </c>
      <c r="D16" s="371" t="s">
        <v>926</v>
      </c>
      <c r="E16" s="389" t="s">
        <v>951</v>
      </c>
      <c r="F16" s="369"/>
    </row>
    <row r="17" spans="1:6" s="370" customFormat="1" ht="31.5">
      <c r="A17" s="378" t="s">
        <v>923</v>
      </c>
      <c r="B17" s="382" t="s">
        <v>947</v>
      </c>
      <c r="C17" s="408" t="s">
        <v>952</v>
      </c>
      <c r="D17" s="371" t="s">
        <v>926</v>
      </c>
      <c r="E17" s="389" t="s">
        <v>953</v>
      </c>
      <c r="F17" s="369"/>
    </row>
    <row r="18" spans="1:6" s="370" customFormat="1" ht="31.5">
      <c r="A18" s="378" t="s">
        <v>923</v>
      </c>
      <c r="B18" s="382" t="s">
        <v>947</v>
      </c>
      <c r="C18" s="408" t="s">
        <v>954</v>
      </c>
      <c r="D18" s="371" t="s">
        <v>926</v>
      </c>
      <c r="E18" s="389" t="s">
        <v>955</v>
      </c>
      <c r="F18" s="369"/>
    </row>
    <row r="19" spans="1:6" s="370" customFormat="1" ht="31.5">
      <c r="A19" s="378" t="s">
        <v>923</v>
      </c>
      <c r="B19" s="382" t="s">
        <v>947</v>
      </c>
      <c r="C19" s="408" t="s">
        <v>956</v>
      </c>
      <c r="D19" s="371" t="s">
        <v>926</v>
      </c>
      <c r="E19" s="389" t="s">
        <v>957</v>
      </c>
      <c r="F19" s="369"/>
    </row>
    <row r="20" spans="1:6" s="370" customFormat="1" ht="31.5">
      <c r="A20" s="378" t="s">
        <v>923</v>
      </c>
      <c r="B20" s="382" t="s">
        <v>947</v>
      </c>
      <c r="C20" s="408" t="s">
        <v>958</v>
      </c>
      <c r="D20" s="371" t="s">
        <v>926</v>
      </c>
      <c r="E20" s="389" t="s">
        <v>959</v>
      </c>
      <c r="F20" s="369"/>
    </row>
    <row r="21" spans="1:6" s="370" customFormat="1" ht="31.5">
      <c r="A21" s="378" t="s">
        <v>923</v>
      </c>
      <c r="B21" s="382" t="s">
        <v>947</v>
      </c>
      <c r="C21" s="408" t="s">
        <v>960</v>
      </c>
      <c r="D21" s="371" t="s">
        <v>926</v>
      </c>
      <c r="E21" s="389" t="s">
        <v>961</v>
      </c>
      <c r="F21" s="369"/>
    </row>
    <row r="22" spans="1:6" s="370" customFormat="1" ht="31.5">
      <c r="A22" s="378" t="s">
        <v>923</v>
      </c>
      <c r="B22" s="382" t="s">
        <v>947</v>
      </c>
      <c r="C22" s="408" t="s">
        <v>962</v>
      </c>
      <c r="D22" s="371" t="s">
        <v>926</v>
      </c>
      <c r="E22" s="389" t="s">
        <v>963</v>
      </c>
      <c r="F22" s="369"/>
    </row>
    <row r="23" spans="1:6" s="370" customFormat="1" ht="31.5">
      <c r="A23" s="378" t="s">
        <v>923</v>
      </c>
      <c r="B23" s="382" t="s">
        <v>964</v>
      </c>
      <c r="C23" s="408" t="s">
        <v>965</v>
      </c>
      <c r="D23" s="371" t="s">
        <v>926</v>
      </c>
      <c r="E23" s="389" t="s">
        <v>966</v>
      </c>
      <c r="F23" s="369"/>
    </row>
    <row r="24" spans="1:6" s="370" customFormat="1" ht="31.5">
      <c r="A24" s="378" t="s">
        <v>923</v>
      </c>
      <c r="B24" s="382" t="s">
        <v>964</v>
      </c>
      <c r="C24" s="408" t="s">
        <v>967</v>
      </c>
      <c r="D24" s="371" t="s">
        <v>100</v>
      </c>
      <c r="E24" s="389" t="s">
        <v>968</v>
      </c>
      <c r="F24" s="369"/>
    </row>
    <row r="25" spans="1:6" s="370" customFormat="1" ht="31.5">
      <c r="A25" s="378" t="s">
        <v>923</v>
      </c>
      <c r="B25" s="382" t="s">
        <v>964</v>
      </c>
      <c r="C25" s="408" t="s">
        <v>969</v>
      </c>
      <c r="D25" s="371" t="s">
        <v>100</v>
      </c>
      <c r="E25" s="389" t="s">
        <v>970</v>
      </c>
      <c r="F25" s="369"/>
    </row>
    <row r="26" spans="1:6" s="370" customFormat="1" ht="31.5">
      <c r="A26" s="378" t="s">
        <v>923</v>
      </c>
      <c r="B26" s="382" t="s">
        <v>964</v>
      </c>
      <c r="C26" s="408" t="s">
        <v>971</v>
      </c>
      <c r="D26" s="371" t="s">
        <v>926</v>
      </c>
      <c r="E26" s="389" t="s">
        <v>972</v>
      </c>
      <c r="F26" s="369"/>
    </row>
    <row r="27" spans="1:6" s="370" customFormat="1" ht="31.5">
      <c r="A27" s="378" t="s">
        <v>923</v>
      </c>
      <c r="B27" s="382" t="s">
        <v>964</v>
      </c>
      <c r="C27" s="408" t="s">
        <v>973</v>
      </c>
      <c r="D27" s="371" t="s">
        <v>926</v>
      </c>
      <c r="E27" s="389" t="s">
        <v>974</v>
      </c>
      <c r="F27" s="369"/>
    </row>
    <row r="28" spans="1:6" s="370" customFormat="1" ht="31.5">
      <c r="A28" s="378" t="s">
        <v>923</v>
      </c>
      <c r="B28" s="382" t="s">
        <v>964</v>
      </c>
      <c r="C28" s="408" t="s">
        <v>975</v>
      </c>
      <c r="D28" s="371" t="s">
        <v>926</v>
      </c>
      <c r="E28" s="389" t="s">
        <v>976</v>
      </c>
      <c r="F28" s="369"/>
    </row>
    <row r="29" spans="1:6" s="370" customFormat="1" ht="31.5">
      <c r="A29" s="378" t="s">
        <v>977</v>
      </c>
      <c r="B29" s="382" t="s">
        <v>978</v>
      </c>
      <c r="C29" s="408" t="s">
        <v>979</v>
      </c>
      <c r="D29" s="371" t="s">
        <v>926</v>
      </c>
      <c r="E29" s="389" t="s">
        <v>980</v>
      </c>
      <c r="F29" s="369"/>
    </row>
    <row r="30" spans="1:6" s="370" customFormat="1" ht="31.5">
      <c r="A30" s="378" t="s">
        <v>977</v>
      </c>
      <c r="B30" s="382" t="s">
        <v>978</v>
      </c>
      <c r="C30" s="408" t="s">
        <v>981</v>
      </c>
      <c r="D30" s="371" t="s">
        <v>926</v>
      </c>
      <c r="E30" s="389" t="s">
        <v>982</v>
      </c>
      <c r="F30" s="369"/>
    </row>
    <row r="31" spans="1:6" s="370" customFormat="1" ht="31.5">
      <c r="A31" s="378" t="s">
        <v>977</v>
      </c>
      <c r="B31" s="382" t="s">
        <v>978</v>
      </c>
      <c r="C31" s="408" t="s">
        <v>983</v>
      </c>
      <c r="D31" s="371" t="s">
        <v>926</v>
      </c>
      <c r="E31" s="389" t="s">
        <v>984</v>
      </c>
      <c r="F31" s="369"/>
    </row>
    <row r="32" spans="1:6" s="370" customFormat="1" ht="31.5">
      <c r="A32" s="378" t="s">
        <v>977</v>
      </c>
      <c r="B32" s="382" t="s">
        <v>978</v>
      </c>
      <c r="C32" s="408" t="s">
        <v>985</v>
      </c>
      <c r="D32" s="371" t="s">
        <v>926</v>
      </c>
      <c r="E32" s="389" t="s">
        <v>986</v>
      </c>
      <c r="F32" s="369"/>
    </row>
    <row r="33" spans="1:6" s="370" customFormat="1" ht="31.5">
      <c r="A33" s="378" t="s">
        <v>977</v>
      </c>
      <c r="B33" s="382" t="s">
        <v>978</v>
      </c>
      <c r="C33" s="408" t="s">
        <v>987</v>
      </c>
      <c r="D33" s="371" t="s">
        <v>926</v>
      </c>
      <c r="E33" s="389" t="s">
        <v>988</v>
      </c>
      <c r="F33" s="369"/>
    </row>
    <row r="34" spans="1:6" s="370" customFormat="1" ht="31.5">
      <c r="A34" s="378" t="s">
        <v>977</v>
      </c>
      <c r="B34" s="382" t="s">
        <v>978</v>
      </c>
      <c r="C34" s="408" t="s">
        <v>989</v>
      </c>
      <c r="D34" s="371" t="s">
        <v>926</v>
      </c>
      <c r="E34" s="389" t="s">
        <v>990</v>
      </c>
      <c r="F34" s="369"/>
    </row>
    <row r="35" spans="1:6" s="370" customFormat="1" ht="31.5">
      <c r="A35" s="378" t="s">
        <v>977</v>
      </c>
      <c r="B35" s="382" t="s">
        <v>978</v>
      </c>
      <c r="C35" s="408" t="s">
        <v>991</v>
      </c>
      <c r="D35" s="371" t="s">
        <v>100</v>
      </c>
      <c r="E35" s="389" t="s">
        <v>992</v>
      </c>
      <c r="F35" s="369"/>
    </row>
    <row r="36" spans="1:6" s="370" customFormat="1" ht="31.5">
      <c r="A36" s="378" t="s">
        <v>977</v>
      </c>
      <c r="B36" s="382" t="s">
        <v>978</v>
      </c>
      <c r="C36" s="408" t="s">
        <v>993</v>
      </c>
      <c r="D36" s="371" t="s">
        <v>926</v>
      </c>
      <c r="E36" s="389" t="s">
        <v>994</v>
      </c>
      <c r="F36" s="369"/>
    </row>
    <row r="37" spans="1:6" s="370" customFormat="1" ht="31.5">
      <c r="A37" s="378" t="s">
        <v>977</v>
      </c>
      <c r="B37" s="382" t="s">
        <v>978</v>
      </c>
      <c r="C37" s="408" t="s">
        <v>995</v>
      </c>
      <c r="D37" s="371" t="s">
        <v>926</v>
      </c>
      <c r="E37" s="389" t="s">
        <v>996</v>
      </c>
      <c r="F37" s="369"/>
    </row>
    <row r="38" spans="1:6" s="370" customFormat="1" ht="31.5">
      <c r="A38" s="378" t="s">
        <v>977</v>
      </c>
      <c r="B38" s="382" t="s">
        <v>978</v>
      </c>
      <c r="C38" s="408" t="s">
        <v>997</v>
      </c>
      <c r="D38" s="371" t="s">
        <v>926</v>
      </c>
      <c r="E38" s="389" t="s">
        <v>998</v>
      </c>
      <c r="F38" s="369"/>
    </row>
    <row r="39" spans="1:6" s="370" customFormat="1" ht="31.5">
      <c r="A39" s="378" t="s">
        <v>977</v>
      </c>
      <c r="B39" s="382" t="s">
        <v>999</v>
      </c>
      <c r="C39" s="408" t="s">
        <v>1000</v>
      </c>
      <c r="D39" s="371" t="s">
        <v>926</v>
      </c>
      <c r="E39" s="389" t="s">
        <v>1001</v>
      </c>
      <c r="F39" s="369"/>
    </row>
    <row r="40" spans="1:6" s="370" customFormat="1" ht="31.5">
      <c r="A40" s="378" t="s">
        <v>977</v>
      </c>
      <c r="B40" s="382" t="s">
        <v>999</v>
      </c>
      <c r="C40" s="408" t="s">
        <v>1002</v>
      </c>
      <c r="D40" s="371" t="s">
        <v>926</v>
      </c>
      <c r="E40" s="389" t="s">
        <v>1003</v>
      </c>
      <c r="F40" s="369"/>
    </row>
    <row r="41" spans="1:6" s="370" customFormat="1" ht="31.5">
      <c r="A41" s="378" t="s">
        <v>977</v>
      </c>
      <c r="B41" s="382" t="s">
        <v>999</v>
      </c>
      <c r="C41" s="408" t="s">
        <v>1004</v>
      </c>
      <c r="D41" s="371" t="s">
        <v>926</v>
      </c>
      <c r="E41" s="389" t="s">
        <v>1005</v>
      </c>
      <c r="F41" s="369"/>
    </row>
    <row r="42" spans="1:6" s="370" customFormat="1" ht="31.5">
      <c r="A42" s="378" t="s">
        <v>977</v>
      </c>
      <c r="B42" s="382" t="s">
        <v>999</v>
      </c>
      <c r="C42" s="408" t="s">
        <v>1006</v>
      </c>
      <c r="D42" s="371" t="s">
        <v>926</v>
      </c>
      <c r="E42" s="389" t="s">
        <v>1007</v>
      </c>
      <c r="F42" s="369"/>
    </row>
    <row r="43" spans="1:6" s="370" customFormat="1" ht="31.5">
      <c r="A43" s="378" t="s">
        <v>977</v>
      </c>
      <c r="B43" s="382" t="s">
        <v>999</v>
      </c>
      <c r="C43" s="408" t="s">
        <v>1008</v>
      </c>
      <c r="D43" s="371" t="s">
        <v>926</v>
      </c>
      <c r="E43" s="389" t="s">
        <v>1009</v>
      </c>
      <c r="F43" s="369"/>
    </row>
    <row r="44" spans="1:6" s="370" customFormat="1" ht="45">
      <c r="A44" s="378" t="s">
        <v>977</v>
      </c>
      <c r="B44" s="382" t="s">
        <v>1010</v>
      </c>
      <c r="C44" s="408" t="s">
        <v>1011</v>
      </c>
      <c r="D44" s="371" t="s">
        <v>926</v>
      </c>
      <c r="E44" s="389" t="s">
        <v>1012</v>
      </c>
      <c r="F44" s="369"/>
    </row>
    <row r="45" spans="1:6" s="370" customFormat="1" ht="45">
      <c r="A45" s="378" t="s">
        <v>977</v>
      </c>
      <c r="B45" s="382" t="s">
        <v>1010</v>
      </c>
      <c r="C45" s="408" t="s">
        <v>1013</v>
      </c>
      <c r="D45" s="371" t="s">
        <v>926</v>
      </c>
      <c r="E45" s="389" t="s">
        <v>1014</v>
      </c>
      <c r="F45" s="369"/>
    </row>
    <row r="46" spans="1:6" s="370" customFormat="1" ht="45">
      <c r="A46" s="378" t="s">
        <v>977</v>
      </c>
      <c r="B46" s="382" t="s">
        <v>1010</v>
      </c>
      <c r="C46" s="408" t="s">
        <v>1015</v>
      </c>
      <c r="D46" s="371" t="s">
        <v>926</v>
      </c>
      <c r="E46" s="389" t="s">
        <v>1016</v>
      </c>
      <c r="F46" s="369"/>
    </row>
    <row r="47" spans="1:6" s="370" customFormat="1" ht="45">
      <c r="A47" s="378" t="s">
        <v>977</v>
      </c>
      <c r="B47" s="382" t="s">
        <v>1010</v>
      </c>
      <c r="C47" s="408" t="s">
        <v>1017</v>
      </c>
      <c r="D47" s="371" t="s">
        <v>926</v>
      </c>
      <c r="E47" s="389" t="s">
        <v>1018</v>
      </c>
      <c r="F47" s="369"/>
    </row>
    <row r="48" spans="1:6" s="370" customFormat="1" ht="45">
      <c r="A48" s="378" t="s">
        <v>977</v>
      </c>
      <c r="B48" s="382" t="s">
        <v>1010</v>
      </c>
      <c r="C48" s="408" t="s">
        <v>1019</v>
      </c>
      <c r="D48" s="371" t="s">
        <v>926</v>
      </c>
      <c r="E48" s="389" t="s">
        <v>1020</v>
      </c>
      <c r="F48" s="369"/>
    </row>
    <row r="49" spans="1:6" s="370" customFormat="1" ht="45">
      <c r="A49" s="378" t="s">
        <v>977</v>
      </c>
      <c r="B49" s="382" t="s">
        <v>1010</v>
      </c>
      <c r="C49" s="408" t="s">
        <v>1021</v>
      </c>
      <c r="D49" s="371" t="s">
        <v>926</v>
      </c>
      <c r="E49" s="389" t="s">
        <v>1022</v>
      </c>
      <c r="F49" s="369"/>
    </row>
    <row r="50" spans="1:6" s="370" customFormat="1" ht="31.5">
      <c r="A50" s="378" t="s">
        <v>977</v>
      </c>
      <c r="B50" s="382" t="s">
        <v>1023</v>
      </c>
      <c r="C50" s="408" t="s">
        <v>1024</v>
      </c>
      <c r="D50" s="371" t="s">
        <v>926</v>
      </c>
      <c r="E50" s="389" t="s">
        <v>1025</v>
      </c>
      <c r="F50" s="369"/>
    </row>
    <row r="51" spans="1:6" s="370" customFormat="1" ht="31.5">
      <c r="A51" s="378" t="s">
        <v>977</v>
      </c>
      <c r="B51" s="382" t="s">
        <v>1023</v>
      </c>
      <c r="C51" s="408" t="s">
        <v>1026</v>
      </c>
      <c r="D51" s="371" t="s">
        <v>926</v>
      </c>
      <c r="E51" s="389" t="s">
        <v>1027</v>
      </c>
      <c r="F51" s="369"/>
    </row>
    <row r="52" spans="1:6" s="370" customFormat="1" ht="31.5">
      <c r="A52" s="378" t="s">
        <v>977</v>
      </c>
      <c r="B52" s="382" t="s">
        <v>1023</v>
      </c>
      <c r="C52" s="408" t="s">
        <v>1028</v>
      </c>
      <c r="D52" s="371" t="s">
        <v>926</v>
      </c>
      <c r="E52" s="389" t="s">
        <v>1029</v>
      </c>
      <c r="F52" s="369"/>
    </row>
    <row r="53" spans="1:6" s="370" customFormat="1" ht="31.5">
      <c r="A53" s="378" t="s">
        <v>977</v>
      </c>
      <c r="B53" s="382" t="s">
        <v>1023</v>
      </c>
      <c r="C53" s="408" t="s">
        <v>1030</v>
      </c>
      <c r="D53" s="371" t="s">
        <v>926</v>
      </c>
      <c r="E53" s="389" t="s">
        <v>1031</v>
      </c>
      <c r="F53" s="369"/>
    </row>
    <row r="54" spans="1:6" s="370" customFormat="1" ht="31.5">
      <c r="A54" s="378" t="s">
        <v>977</v>
      </c>
      <c r="B54" s="382" t="s">
        <v>1032</v>
      </c>
      <c r="C54" s="408" t="s">
        <v>1033</v>
      </c>
      <c r="D54" s="371" t="s">
        <v>926</v>
      </c>
      <c r="E54" s="389" t="s">
        <v>1034</v>
      </c>
      <c r="F54" s="369"/>
    </row>
    <row r="55" spans="1:6" s="370" customFormat="1" ht="31.5">
      <c r="A55" s="378" t="s">
        <v>977</v>
      </c>
      <c r="B55" s="382" t="s">
        <v>1032</v>
      </c>
      <c r="C55" s="408" t="s">
        <v>1035</v>
      </c>
      <c r="D55" s="371" t="s">
        <v>926</v>
      </c>
      <c r="E55" s="389" t="s">
        <v>1036</v>
      </c>
      <c r="F55" s="369"/>
    </row>
    <row r="56" spans="1:6" s="370" customFormat="1" ht="31.5">
      <c r="A56" s="378" t="s">
        <v>977</v>
      </c>
      <c r="B56" s="382" t="s">
        <v>1032</v>
      </c>
      <c r="C56" s="408" t="s">
        <v>1037</v>
      </c>
      <c r="D56" s="371" t="s">
        <v>926</v>
      </c>
      <c r="E56" s="389" t="s">
        <v>1038</v>
      </c>
      <c r="F56" s="369"/>
    </row>
    <row r="57" spans="1:6" s="370" customFormat="1" ht="31.5">
      <c r="A57" s="378" t="s">
        <v>977</v>
      </c>
      <c r="B57" s="382" t="s">
        <v>1039</v>
      </c>
      <c r="C57" s="408" t="s">
        <v>1040</v>
      </c>
      <c r="D57" s="371" t="s">
        <v>926</v>
      </c>
      <c r="E57" s="389" t="s">
        <v>1041</v>
      </c>
      <c r="F57" s="369"/>
    </row>
    <row r="58" spans="1:6" s="370" customFormat="1" ht="31.5">
      <c r="A58" s="378" t="s">
        <v>977</v>
      </c>
      <c r="B58" s="382" t="s">
        <v>1039</v>
      </c>
      <c r="C58" s="408" t="s">
        <v>1042</v>
      </c>
      <c r="D58" s="371" t="s">
        <v>926</v>
      </c>
      <c r="E58" s="389" t="s">
        <v>1043</v>
      </c>
      <c r="F58" s="369"/>
    </row>
    <row r="59" spans="1:6" s="370" customFormat="1" ht="31.5">
      <c r="A59" s="378" t="s">
        <v>977</v>
      </c>
      <c r="B59" s="382" t="s">
        <v>1039</v>
      </c>
      <c r="C59" s="408" t="s">
        <v>1044</v>
      </c>
      <c r="D59" s="371" t="s">
        <v>926</v>
      </c>
      <c r="E59" s="389" t="s">
        <v>1045</v>
      </c>
      <c r="F59" s="369"/>
    </row>
    <row r="60" spans="1:6" s="370" customFormat="1" ht="31.5">
      <c r="A60" s="378" t="s">
        <v>977</v>
      </c>
      <c r="B60" s="382" t="s">
        <v>1039</v>
      </c>
      <c r="C60" s="408" t="s">
        <v>1046</v>
      </c>
      <c r="D60" s="371" t="s">
        <v>926</v>
      </c>
      <c r="E60" s="389" t="s">
        <v>1047</v>
      </c>
      <c r="F60" s="369"/>
    </row>
    <row r="61" spans="1:6" s="370" customFormat="1" ht="31.5">
      <c r="A61" s="378" t="s">
        <v>977</v>
      </c>
      <c r="B61" s="382" t="s">
        <v>1048</v>
      </c>
      <c r="C61" s="408" t="s">
        <v>1049</v>
      </c>
      <c r="D61" s="371" t="s">
        <v>926</v>
      </c>
      <c r="E61" s="389" t="s">
        <v>1050</v>
      </c>
      <c r="F61" s="369"/>
    </row>
    <row r="62" spans="1:6" s="370" customFormat="1" ht="31.5">
      <c r="A62" s="378" t="s">
        <v>977</v>
      </c>
      <c r="B62" s="382" t="s">
        <v>1048</v>
      </c>
      <c r="C62" s="408" t="s">
        <v>1051</v>
      </c>
      <c r="D62" s="371" t="s">
        <v>926</v>
      </c>
      <c r="E62" s="389" t="s">
        <v>1052</v>
      </c>
      <c r="F62" s="369"/>
    </row>
    <row r="63" spans="1:6" s="370" customFormat="1" ht="31.5">
      <c r="A63" s="378" t="s">
        <v>977</v>
      </c>
      <c r="B63" s="382" t="s">
        <v>1048</v>
      </c>
      <c r="C63" s="408" t="s">
        <v>1053</v>
      </c>
      <c r="D63" s="371" t="s">
        <v>926</v>
      </c>
      <c r="E63" s="389" t="s">
        <v>1054</v>
      </c>
      <c r="F63" s="369"/>
    </row>
    <row r="64" spans="1:6" s="370" customFormat="1" ht="31.5">
      <c r="A64" s="378" t="s">
        <v>977</v>
      </c>
      <c r="B64" s="382" t="s">
        <v>1048</v>
      </c>
      <c r="C64" s="408" t="s">
        <v>1055</v>
      </c>
      <c r="D64" s="371" t="s">
        <v>926</v>
      </c>
      <c r="E64" s="389" t="s">
        <v>1056</v>
      </c>
      <c r="F64" s="369"/>
    </row>
    <row r="65" spans="1:6" s="370" customFormat="1" ht="31.5">
      <c r="A65" s="378" t="s">
        <v>977</v>
      </c>
      <c r="B65" s="382" t="s">
        <v>1048</v>
      </c>
      <c r="C65" s="408" t="s">
        <v>1057</v>
      </c>
      <c r="D65" s="371" t="s">
        <v>926</v>
      </c>
      <c r="E65" s="389" t="s">
        <v>1058</v>
      </c>
      <c r="F65" s="369"/>
    </row>
    <row r="66" spans="1:6" s="370" customFormat="1" ht="31.5">
      <c r="A66" s="378" t="s">
        <v>977</v>
      </c>
      <c r="B66" s="382" t="s">
        <v>1048</v>
      </c>
      <c r="C66" s="408" t="s">
        <v>1059</v>
      </c>
      <c r="D66" s="371" t="s">
        <v>926</v>
      </c>
      <c r="E66" s="389" t="s">
        <v>1060</v>
      </c>
      <c r="F66" s="369"/>
    </row>
    <row r="67" spans="1:6" s="370" customFormat="1" ht="31.5">
      <c r="A67" s="378" t="s">
        <v>1061</v>
      </c>
      <c r="B67" s="382" t="s">
        <v>1062</v>
      </c>
      <c r="C67" s="408" t="s">
        <v>1063</v>
      </c>
      <c r="D67" s="371" t="s">
        <v>926</v>
      </c>
      <c r="E67" s="389" t="s">
        <v>1064</v>
      </c>
      <c r="F67" s="369"/>
    </row>
    <row r="68" spans="1:6" s="370" customFormat="1" ht="31.5">
      <c r="A68" s="378" t="s">
        <v>1061</v>
      </c>
      <c r="B68" s="382" t="s">
        <v>1062</v>
      </c>
      <c r="C68" s="408" t="s">
        <v>1065</v>
      </c>
      <c r="D68" s="371" t="s">
        <v>100</v>
      </c>
      <c r="E68" s="389" t="s">
        <v>1066</v>
      </c>
      <c r="F68" s="369"/>
    </row>
    <row r="69" spans="1:6" s="370" customFormat="1" ht="31.5">
      <c r="A69" s="378" t="s">
        <v>1061</v>
      </c>
      <c r="B69" s="382" t="s">
        <v>1062</v>
      </c>
      <c r="C69" s="408" t="s">
        <v>1067</v>
      </c>
      <c r="D69" s="371" t="s">
        <v>926</v>
      </c>
      <c r="E69" s="389" t="s">
        <v>1068</v>
      </c>
      <c r="F69" s="369"/>
    </row>
    <row r="70" spans="1:6" s="370" customFormat="1" ht="31.5">
      <c r="A70" s="378" t="s">
        <v>1061</v>
      </c>
      <c r="B70" s="382" t="s">
        <v>1062</v>
      </c>
      <c r="C70" s="408" t="s">
        <v>1069</v>
      </c>
      <c r="D70" s="371" t="s">
        <v>926</v>
      </c>
      <c r="E70" s="389" t="s">
        <v>1070</v>
      </c>
      <c r="F70" s="369"/>
    </row>
    <row r="71" spans="1:6" s="370" customFormat="1" ht="31.5">
      <c r="A71" s="378" t="s">
        <v>1061</v>
      </c>
      <c r="B71" s="382" t="s">
        <v>1071</v>
      </c>
      <c r="C71" s="408" t="s">
        <v>1072</v>
      </c>
      <c r="D71" s="371" t="s">
        <v>100</v>
      </c>
      <c r="E71" s="389" t="s">
        <v>1073</v>
      </c>
      <c r="F71" s="369"/>
    </row>
    <row r="72" spans="1:6" s="370" customFormat="1" ht="31.5">
      <c r="A72" s="378" t="s">
        <v>1061</v>
      </c>
      <c r="B72" s="382" t="s">
        <v>1071</v>
      </c>
      <c r="C72" s="408" t="s">
        <v>1074</v>
      </c>
      <c r="D72" s="371" t="s">
        <v>100</v>
      </c>
      <c r="E72" s="389" t="s">
        <v>1075</v>
      </c>
      <c r="F72" s="369"/>
    </row>
    <row r="73" spans="1:6" s="370" customFormat="1" ht="31.5">
      <c r="A73" s="378" t="s">
        <v>1061</v>
      </c>
      <c r="B73" s="382" t="s">
        <v>1071</v>
      </c>
      <c r="C73" s="408" t="s">
        <v>1076</v>
      </c>
      <c r="D73" s="371" t="s">
        <v>100</v>
      </c>
      <c r="E73" s="389" t="s">
        <v>1077</v>
      </c>
      <c r="F73" s="369"/>
    </row>
    <row r="74" spans="1:6" s="370" customFormat="1" ht="31.5">
      <c r="A74" s="378" t="s">
        <v>1061</v>
      </c>
      <c r="B74" s="382" t="s">
        <v>1071</v>
      </c>
      <c r="C74" s="408" t="s">
        <v>1078</v>
      </c>
      <c r="D74" s="371" t="s">
        <v>100</v>
      </c>
      <c r="E74" s="389" t="s">
        <v>1079</v>
      </c>
      <c r="F74" s="369"/>
    </row>
    <row r="75" spans="1:6" s="370" customFormat="1" ht="31.5">
      <c r="A75" s="378" t="s">
        <v>1061</v>
      </c>
      <c r="B75" s="382" t="s">
        <v>1071</v>
      </c>
      <c r="C75" s="408" t="s">
        <v>1080</v>
      </c>
      <c r="D75" s="371" t="s">
        <v>100</v>
      </c>
      <c r="E75" s="389" t="s">
        <v>1081</v>
      </c>
      <c r="F75" s="369"/>
    </row>
    <row r="76" spans="1:6" s="370" customFormat="1" ht="31.5">
      <c r="A76" s="378" t="s">
        <v>1061</v>
      </c>
      <c r="B76" s="382" t="s">
        <v>1071</v>
      </c>
      <c r="C76" s="408" t="s">
        <v>1082</v>
      </c>
      <c r="D76" s="371" t="s">
        <v>926</v>
      </c>
      <c r="E76" s="389" t="s">
        <v>1083</v>
      </c>
      <c r="F76" s="369"/>
    </row>
    <row r="77" spans="1:6" s="370" customFormat="1" ht="31.5">
      <c r="A77" s="378" t="s">
        <v>1061</v>
      </c>
      <c r="B77" s="382" t="s">
        <v>1084</v>
      </c>
      <c r="C77" s="408" t="s">
        <v>1085</v>
      </c>
      <c r="D77" s="371" t="s">
        <v>926</v>
      </c>
      <c r="E77" s="389" t="s">
        <v>1086</v>
      </c>
      <c r="F77" s="369"/>
    </row>
    <row r="78" spans="1:6" s="370" customFormat="1" ht="31.5">
      <c r="A78" s="378" t="s">
        <v>1061</v>
      </c>
      <c r="B78" s="382" t="s">
        <v>1084</v>
      </c>
      <c r="C78" s="408" t="s">
        <v>1087</v>
      </c>
      <c r="D78" s="371" t="s">
        <v>926</v>
      </c>
      <c r="E78" s="389" t="s">
        <v>1088</v>
      </c>
      <c r="F78" s="369"/>
    </row>
    <row r="79" spans="1:6" s="370" customFormat="1" ht="31.5">
      <c r="A79" s="378" t="s">
        <v>1061</v>
      </c>
      <c r="B79" s="382" t="s">
        <v>1084</v>
      </c>
      <c r="C79" s="408" t="s">
        <v>1089</v>
      </c>
      <c r="D79" s="371" t="s">
        <v>926</v>
      </c>
      <c r="E79" s="389" t="s">
        <v>1090</v>
      </c>
      <c r="F79" s="369"/>
    </row>
    <row r="80" spans="1:6" s="370" customFormat="1" ht="31.5">
      <c r="A80" s="378" t="s">
        <v>1061</v>
      </c>
      <c r="B80" s="382" t="s">
        <v>1084</v>
      </c>
      <c r="C80" s="408" t="s">
        <v>1091</v>
      </c>
      <c r="D80" s="371" t="s">
        <v>926</v>
      </c>
      <c r="E80" s="389" t="s">
        <v>1092</v>
      </c>
      <c r="F80" s="369"/>
    </row>
    <row r="81" spans="1:6" s="370" customFormat="1" ht="31.5">
      <c r="A81" s="378" t="s">
        <v>1061</v>
      </c>
      <c r="B81" s="382" t="s">
        <v>1084</v>
      </c>
      <c r="C81" s="408" t="s">
        <v>1093</v>
      </c>
      <c r="D81" s="371" t="s">
        <v>926</v>
      </c>
      <c r="E81" s="389" t="s">
        <v>1094</v>
      </c>
      <c r="F81" s="369"/>
    </row>
    <row r="82" spans="1:6" s="370" customFormat="1" ht="31.5">
      <c r="A82" s="378" t="s">
        <v>1061</v>
      </c>
      <c r="B82" s="382" t="s">
        <v>1084</v>
      </c>
      <c r="C82" s="408" t="s">
        <v>1095</v>
      </c>
      <c r="D82" s="371" t="s">
        <v>926</v>
      </c>
      <c r="E82" s="389" t="s">
        <v>1096</v>
      </c>
      <c r="F82" s="369"/>
    </row>
    <row r="83" spans="1:6" s="370" customFormat="1" ht="31.5">
      <c r="A83" s="378" t="s">
        <v>1061</v>
      </c>
      <c r="B83" s="382" t="s">
        <v>1084</v>
      </c>
      <c r="C83" s="408" t="s">
        <v>1097</v>
      </c>
      <c r="D83" s="371" t="s">
        <v>926</v>
      </c>
      <c r="E83" s="389" t="s">
        <v>1098</v>
      </c>
      <c r="F83" s="369"/>
    </row>
    <row r="84" spans="1:6" s="370" customFormat="1" ht="31.5">
      <c r="A84" s="378" t="s">
        <v>1061</v>
      </c>
      <c r="B84" s="382" t="s">
        <v>1084</v>
      </c>
      <c r="C84" s="408" t="s">
        <v>1099</v>
      </c>
      <c r="D84" s="371" t="s">
        <v>926</v>
      </c>
      <c r="E84" s="389" t="s">
        <v>1100</v>
      </c>
      <c r="F84" s="369"/>
    </row>
    <row r="85" spans="1:6" s="370" customFormat="1" ht="31.5">
      <c r="A85" s="379" t="s">
        <v>1061</v>
      </c>
      <c r="B85" s="383" t="s">
        <v>1084</v>
      </c>
      <c r="C85" s="409" t="s">
        <v>1101</v>
      </c>
      <c r="D85" s="373" t="s">
        <v>926</v>
      </c>
      <c r="E85" s="390" t="s">
        <v>1102</v>
      </c>
      <c r="F85" s="369"/>
    </row>
    <row r="86" spans="1:6" s="370" customFormat="1" ht="15.75">
      <c r="A86" s="380" t="s">
        <v>1103</v>
      </c>
      <c r="B86" s="384" t="s">
        <v>1104</v>
      </c>
      <c r="C86" s="410" t="s">
        <v>1105</v>
      </c>
      <c r="D86" s="375" t="s">
        <v>926</v>
      </c>
      <c r="E86" s="391" t="s">
        <v>1106</v>
      </c>
      <c r="F86" s="369"/>
    </row>
    <row r="87" spans="1:6" s="370" customFormat="1" ht="15.75">
      <c r="A87" s="378" t="s">
        <v>1103</v>
      </c>
      <c r="B87" s="382" t="s">
        <v>1104</v>
      </c>
      <c r="C87" s="408" t="s">
        <v>1107</v>
      </c>
      <c r="D87" s="371" t="s">
        <v>926</v>
      </c>
      <c r="E87" s="389" t="s">
        <v>1108</v>
      </c>
      <c r="F87" s="369"/>
    </row>
    <row r="88" spans="1:6" s="370" customFormat="1" ht="15.75">
      <c r="A88" s="378" t="s">
        <v>1103</v>
      </c>
      <c r="B88" s="382" t="s">
        <v>1104</v>
      </c>
      <c r="C88" s="408" t="s">
        <v>1109</v>
      </c>
      <c r="D88" s="371" t="s">
        <v>100</v>
      </c>
      <c r="E88" s="389" t="s">
        <v>1110</v>
      </c>
      <c r="F88" s="369"/>
    </row>
    <row r="89" spans="1:6" s="370" customFormat="1" ht="15.75">
      <c r="A89" s="378" t="s">
        <v>1103</v>
      </c>
      <c r="B89" s="382" t="s">
        <v>1104</v>
      </c>
      <c r="C89" s="408" t="s">
        <v>1111</v>
      </c>
      <c r="D89" s="371" t="s">
        <v>926</v>
      </c>
      <c r="E89" s="389" t="s">
        <v>1112</v>
      </c>
      <c r="F89" s="369"/>
    </row>
    <row r="90" spans="1:6" s="370" customFormat="1" ht="15.75">
      <c r="A90" s="378" t="s">
        <v>1103</v>
      </c>
      <c r="B90" s="382" t="s">
        <v>1104</v>
      </c>
      <c r="C90" s="408" t="s">
        <v>1113</v>
      </c>
      <c r="D90" s="371" t="s">
        <v>926</v>
      </c>
      <c r="E90" s="389" t="s">
        <v>1114</v>
      </c>
      <c r="F90" s="369"/>
    </row>
    <row r="91" spans="1:6" s="370" customFormat="1" ht="15.75">
      <c r="A91" s="378" t="s">
        <v>1103</v>
      </c>
      <c r="B91" s="382" t="s">
        <v>1104</v>
      </c>
      <c r="C91" s="408" t="s">
        <v>1115</v>
      </c>
      <c r="D91" s="371" t="s">
        <v>926</v>
      </c>
      <c r="E91" s="389" t="s">
        <v>1116</v>
      </c>
      <c r="F91" s="369"/>
    </row>
    <row r="92" spans="1:6" s="370" customFormat="1" ht="15.75">
      <c r="A92" s="378" t="s">
        <v>1103</v>
      </c>
      <c r="B92" s="382" t="s">
        <v>1104</v>
      </c>
      <c r="C92" s="408" t="s">
        <v>1117</v>
      </c>
      <c r="D92" s="371" t="s">
        <v>926</v>
      </c>
      <c r="E92" s="389" t="s">
        <v>1118</v>
      </c>
      <c r="F92" s="369"/>
    </row>
    <row r="93" spans="1:6" s="370" customFormat="1" ht="15.75">
      <c r="A93" s="378" t="s">
        <v>1103</v>
      </c>
      <c r="B93" s="382" t="s">
        <v>1104</v>
      </c>
      <c r="C93" s="408" t="s">
        <v>1119</v>
      </c>
      <c r="D93" s="371" t="s">
        <v>926</v>
      </c>
      <c r="E93" s="389" t="s">
        <v>1120</v>
      </c>
      <c r="F93" s="369"/>
    </row>
    <row r="94" spans="1:6" s="370" customFormat="1" ht="15.75">
      <c r="A94" s="378" t="s">
        <v>1103</v>
      </c>
      <c r="B94" s="382" t="s">
        <v>1104</v>
      </c>
      <c r="C94" s="408" t="s">
        <v>1121</v>
      </c>
      <c r="D94" s="371" t="s">
        <v>926</v>
      </c>
      <c r="E94" s="389" t="s">
        <v>1122</v>
      </c>
      <c r="F94" s="369"/>
    </row>
    <row r="95" spans="1:6" s="370" customFormat="1" ht="15.75">
      <c r="A95" s="378" t="s">
        <v>1103</v>
      </c>
      <c r="B95" s="382" t="s">
        <v>1104</v>
      </c>
      <c r="C95" s="408" t="s">
        <v>1123</v>
      </c>
      <c r="D95" s="371" t="s">
        <v>926</v>
      </c>
      <c r="E95" s="389" t="s">
        <v>1124</v>
      </c>
      <c r="F95" s="369"/>
    </row>
    <row r="96" spans="1:6" s="370" customFormat="1" ht="15.75">
      <c r="A96" s="378" t="s">
        <v>1103</v>
      </c>
      <c r="B96" s="382" t="s">
        <v>1125</v>
      </c>
      <c r="C96" s="408" t="s">
        <v>1126</v>
      </c>
      <c r="D96" s="371" t="s">
        <v>926</v>
      </c>
      <c r="E96" s="389" t="s">
        <v>1127</v>
      </c>
      <c r="F96" s="369"/>
    </row>
    <row r="97" spans="1:6" s="370" customFormat="1" ht="15.75">
      <c r="A97" s="378" t="s">
        <v>1103</v>
      </c>
      <c r="B97" s="382" t="s">
        <v>1125</v>
      </c>
      <c r="C97" s="408" t="s">
        <v>1128</v>
      </c>
      <c r="D97" s="371" t="s">
        <v>926</v>
      </c>
      <c r="E97" s="389" t="s">
        <v>1129</v>
      </c>
      <c r="F97" s="369"/>
    </row>
    <row r="98" spans="1:6" s="370" customFormat="1" ht="15.75">
      <c r="A98" s="378" t="s">
        <v>1103</v>
      </c>
      <c r="B98" s="382" t="s">
        <v>1125</v>
      </c>
      <c r="C98" s="408" t="s">
        <v>1130</v>
      </c>
      <c r="D98" s="371" t="s">
        <v>100</v>
      </c>
      <c r="E98" s="389" t="s">
        <v>1131</v>
      </c>
      <c r="F98" s="369"/>
    </row>
    <row r="99" spans="1:6" s="370" customFormat="1" ht="15.75">
      <c r="A99" s="378" t="s">
        <v>1103</v>
      </c>
      <c r="B99" s="382" t="s">
        <v>1125</v>
      </c>
      <c r="C99" s="408" t="s">
        <v>1132</v>
      </c>
      <c r="D99" s="371" t="s">
        <v>926</v>
      </c>
      <c r="E99" s="389" t="s">
        <v>1133</v>
      </c>
      <c r="F99" s="369"/>
    </row>
    <row r="100" spans="1:6" s="370" customFormat="1" ht="15.75">
      <c r="A100" s="378" t="s">
        <v>1103</v>
      </c>
      <c r="B100" s="382" t="s">
        <v>1125</v>
      </c>
      <c r="C100" s="408" t="s">
        <v>1134</v>
      </c>
      <c r="D100" s="371" t="s">
        <v>100</v>
      </c>
      <c r="E100" s="389" t="s">
        <v>1135</v>
      </c>
      <c r="F100" s="369"/>
    </row>
    <row r="101" spans="1:6" s="370" customFormat="1" ht="15.75">
      <c r="A101" s="378" t="s">
        <v>1103</v>
      </c>
      <c r="B101" s="382" t="s">
        <v>1125</v>
      </c>
      <c r="C101" s="408" t="s">
        <v>1136</v>
      </c>
      <c r="D101" s="371" t="s">
        <v>926</v>
      </c>
      <c r="E101" s="389" t="s">
        <v>1137</v>
      </c>
      <c r="F101" s="369"/>
    </row>
    <row r="102" spans="1:6" s="370" customFormat="1" ht="15.75">
      <c r="A102" s="378" t="s">
        <v>1103</v>
      </c>
      <c r="B102" s="382" t="s">
        <v>1125</v>
      </c>
      <c r="C102" s="408" t="s">
        <v>1138</v>
      </c>
      <c r="D102" s="371" t="s">
        <v>100</v>
      </c>
      <c r="E102" s="389" t="s">
        <v>1139</v>
      </c>
      <c r="F102" s="369"/>
    </row>
    <row r="103" spans="1:6" s="370" customFormat="1" ht="15.75">
      <c r="A103" s="378" t="s">
        <v>1103</v>
      </c>
      <c r="B103" s="382" t="s">
        <v>1125</v>
      </c>
      <c r="C103" s="408" t="s">
        <v>1140</v>
      </c>
      <c r="D103" s="371" t="s">
        <v>926</v>
      </c>
      <c r="E103" s="389" t="s">
        <v>1141</v>
      </c>
      <c r="F103" s="369"/>
    </row>
    <row r="104" spans="1:6" s="370" customFormat="1" ht="15.75">
      <c r="A104" s="378" t="s">
        <v>1103</v>
      </c>
      <c r="B104" s="382" t="s">
        <v>1125</v>
      </c>
      <c r="C104" s="408" t="s">
        <v>1142</v>
      </c>
      <c r="D104" s="371" t="s">
        <v>926</v>
      </c>
      <c r="E104" s="389" t="s">
        <v>1143</v>
      </c>
      <c r="F104" s="369"/>
    </row>
    <row r="105" spans="1:6" s="370" customFormat="1" ht="15.75">
      <c r="A105" s="378" t="s">
        <v>1103</v>
      </c>
      <c r="B105" s="382" t="s">
        <v>1125</v>
      </c>
      <c r="C105" s="408" t="s">
        <v>1144</v>
      </c>
      <c r="D105" s="371" t="s">
        <v>926</v>
      </c>
      <c r="E105" s="389" t="s">
        <v>1145</v>
      </c>
      <c r="F105" s="369"/>
    </row>
    <row r="106" spans="1:6" s="370" customFormat="1" ht="15.75">
      <c r="A106" s="379" t="s">
        <v>1103</v>
      </c>
      <c r="B106" s="383" t="s">
        <v>1125</v>
      </c>
      <c r="C106" s="409" t="s">
        <v>1146</v>
      </c>
      <c r="D106" s="373" t="s">
        <v>926</v>
      </c>
      <c r="E106" s="390" t="s">
        <v>1147</v>
      </c>
      <c r="F106" s="369"/>
    </row>
    <row r="107" spans="1:6" s="370" customFormat="1" ht="31.5">
      <c r="A107" s="380" t="s">
        <v>1148</v>
      </c>
      <c r="B107" s="384" t="s">
        <v>1149</v>
      </c>
      <c r="C107" s="410" t="s">
        <v>1150</v>
      </c>
      <c r="D107" s="375" t="s">
        <v>100</v>
      </c>
      <c r="E107" s="391" t="s">
        <v>1151</v>
      </c>
      <c r="F107" s="369"/>
    </row>
    <row r="108" spans="1:6" s="370" customFormat="1" ht="31.5">
      <c r="A108" s="378" t="s">
        <v>1148</v>
      </c>
      <c r="B108" s="382" t="s">
        <v>1149</v>
      </c>
      <c r="C108" s="408" t="s">
        <v>1152</v>
      </c>
      <c r="D108" s="371" t="s">
        <v>926</v>
      </c>
      <c r="E108" s="389" t="s">
        <v>1153</v>
      </c>
      <c r="F108" s="369"/>
    </row>
    <row r="109" spans="1:6" s="370" customFormat="1" ht="31.5">
      <c r="A109" s="378" t="s">
        <v>1148</v>
      </c>
      <c r="B109" s="382" t="s">
        <v>1149</v>
      </c>
      <c r="C109" s="408" t="s">
        <v>1154</v>
      </c>
      <c r="D109" s="371" t="s">
        <v>100</v>
      </c>
      <c r="E109" s="389" t="s">
        <v>1155</v>
      </c>
      <c r="F109" s="369"/>
    </row>
    <row r="110" spans="1:6" s="370" customFormat="1" ht="31.5">
      <c r="A110" s="378" t="s">
        <v>1148</v>
      </c>
      <c r="B110" s="382" t="s">
        <v>1149</v>
      </c>
      <c r="C110" s="408" t="s">
        <v>1156</v>
      </c>
      <c r="D110" s="371" t="s">
        <v>100</v>
      </c>
      <c r="E110" s="389" t="s">
        <v>1157</v>
      </c>
      <c r="F110" s="369"/>
    </row>
    <row r="111" spans="1:6" s="370" customFormat="1" ht="31.5">
      <c r="A111" s="378" t="s">
        <v>1148</v>
      </c>
      <c r="B111" s="382" t="s">
        <v>1149</v>
      </c>
      <c r="C111" s="408" t="s">
        <v>1158</v>
      </c>
      <c r="D111" s="371" t="s">
        <v>100</v>
      </c>
      <c r="E111" s="389" t="s">
        <v>1159</v>
      </c>
      <c r="F111" s="369"/>
    </row>
    <row r="112" spans="1:6" s="370" customFormat="1" ht="31.5">
      <c r="A112" s="378" t="s">
        <v>1148</v>
      </c>
      <c r="B112" s="382" t="s">
        <v>1149</v>
      </c>
      <c r="C112" s="408" t="s">
        <v>1160</v>
      </c>
      <c r="D112" s="371" t="s">
        <v>100</v>
      </c>
      <c r="E112" s="389" t="s">
        <v>1161</v>
      </c>
      <c r="F112" s="369"/>
    </row>
    <row r="113" spans="1:6" s="370" customFormat="1" ht="31.5">
      <c r="A113" s="378" t="s">
        <v>1148</v>
      </c>
      <c r="B113" s="382" t="s">
        <v>1149</v>
      </c>
      <c r="C113" s="408" t="s">
        <v>1162</v>
      </c>
      <c r="D113" s="371" t="s">
        <v>100</v>
      </c>
      <c r="E113" s="389" t="s">
        <v>1163</v>
      </c>
      <c r="F113" s="369"/>
    </row>
    <row r="114" spans="1:6" s="370" customFormat="1" ht="31.5">
      <c r="A114" s="378" t="s">
        <v>1148</v>
      </c>
      <c r="B114" s="382" t="s">
        <v>1149</v>
      </c>
      <c r="C114" s="408" t="s">
        <v>1164</v>
      </c>
      <c r="D114" s="371" t="s">
        <v>100</v>
      </c>
      <c r="E114" s="389" t="s">
        <v>1165</v>
      </c>
      <c r="F114" s="369"/>
    </row>
    <row r="115" spans="1:6" s="370" customFormat="1" ht="31.5">
      <c r="A115" s="378" t="s">
        <v>1148</v>
      </c>
      <c r="B115" s="382" t="s">
        <v>1149</v>
      </c>
      <c r="C115" s="408" t="s">
        <v>1166</v>
      </c>
      <c r="D115" s="371" t="s">
        <v>926</v>
      </c>
      <c r="E115" s="389" t="s">
        <v>1167</v>
      </c>
      <c r="F115" s="369"/>
    </row>
    <row r="116" spans="1:6" s="370" customFormat="1" ht="31.5">
      <c r="A116" s="378" t="s">
        <v>1148</v>
      </c>
      <c r="B116" s="382" t="s">
        <v>1149</v>
      </c>
      <c r="C116" s="408" t="s">
        <v>1168</v>
      </c>
      <c r="D116" s="371" t="s">
        <v>100</v>
      </c>
      <c r="E116" s="389" t="s">
        <v>1169</v>
      </c>
      <c r="F116" s="369"/>
    </row>
    <row r="117" spans="1:6" s="370" customFormat="1" ht="31.5">
      <c r="A117" s="378" t="s">
        <v>1148</v>
      </c>
      <c r="B117" s="382" t="s">
        <v>1149</v>
      </c>
      <c r="C117" s="408" t="s">
        <v>1170</v>
      </c>
      <c r="D117" s="371" t="s">
        <v>100</v>
      </c>
      <c r="E117" s="389" t="s">
        <v>1171</v>
      </c>
      <c r="F117" s="369"/>
    </row>
    <row r="118" spans="1:6" s="370" customFormat="1" ht="31.5">
      <c r="A118" s="378" t="s">
        <v>1148</v>
      </c>
      <c r="B118" s="382" t="s">
        <v>1149</v>
      </c>
      <c r="C118" s="408" t="s">
        <v>1172</v>
      </c>
      <c r="D118" s="371" t="s">
        <v>926</v>
      </c>
      <c r="E118" s="389" t="s">
        <v>1173</v>
      </c>
      <c r="F118" s="369"/>
    </row>
    <row r="119" spans="1:6" s="370" customFormat="1" ht="31.5">
      <c r="A119" s="378" t="s">
        <v>1148</v>
      </c>
      <c r="B119" s="382" t="s">
        <v>1149</v>
      </c>
      <c r="C119" s="408" t="s">
        <v>1174</v>
      </c>
      <c r="D119" s="371" t="s">
        <v>926</v>
      </c>
      <c r="E119" s="389" t="s">
        <v>1175</v>
      </c>
      <c r="F119" s="369"/>
    </row>
    <row r="120" spans="1:6" s="370" customFormat="1" ht="31.5">
      <c r="A120" s="378" t="s">
        <v>1148</v>
      </c>
      <c r="B120" s="382" t="s">
        <v>1149</v>
      </c>
      <c r="C120" s="408" t="s">
        <v>1176</v>
      </c>
      <c r="D120" s="371" t="s">
        <v>100</v>
      </c>
      <c r="E120" s="389" t="s">
        <v>1177</v>
      </c>
      <c r="F120" s="369"/>
    </row>
    <row r="121" spans="1:6" s="370" customFormat="1" ht="31.5">
      <c r="A121" s="378" t="s">
        <v>1148</v>
      </c>
      <c r="B121" s="382" t="s">
        <v>1149</v>
      </c>
      <c r="C121" s="408" t="s">
        <v>1178</v>
      </c>
      <c r="D121" s="371" t="s">
        <v>926</v>
      </c>
      <c r="E121" s="389" t="s">
        <v>1179</v>
      </c>
      <c r="F121" s="369"/>
    </row>
    <row r="122" spans="1:6" s="370" customFormat="1" ht="31.5">
      <c r="A122" s="378" t="s">
        <v>1148</v>
      </c>
      <c r="B122" s="382" t="s">
        <v>1149</v>
      </c>
      <c r="C122" s="408" t="s">
        <v>1180</v>
      </c>
      <c r="D122" s="371" t="s">
        <v>926</v>
      </c>
      <c r="E122" s="389" t="s">
        <v>1181</v>
      </c>
      <c r="F122" s="369"/>
    </row>
    <row r="123" spans="1:6" s="370" customFormat="1" ht="31.5">
      <c r="A123" s="378" t="s">
        <v>1148</v>
      </c>
      <c r="B123" s="382" t="s">
        <v>1149</v>
      </c>
      <c r="C123" s="408" t="s">
        <v>1182</v>
      </c>
      <c r="D123" s="371" t="s">
        <v>926</v>
      </c>
      <c r="E123" s="389" t="s">
        <v>1183</v>
      </c>
      <c r="F123" s="369"/>
    </row>
    <row r="124" spans="1:6" s="370" customFormat="1" ht="31.5">
      <c r="A124" s="378" t="s">
        <v>1148</v>
      </c>
      <c r="B124" s="382" t="s">
        <v>1184</v>
      </c>
      <c r="C124" s="408" t="s">
        <v>1185</v>
      </c>
      <c r="D124" s="371" t="s">
        <v>100</v>
      </c>
      <c r="E124" s="389" t="s">
        <v>1186</v>
      </c>
      <c r="F124" s="369"/>
    </row>
    <row r="125" spans="1:6" s="370" customFormat="1" ht="31.5">
      <c r="A125" s="378" t="s">
        <v>1148</v>
      </c>
      <c r="B125" s="382" t="s">
        <v>1184</v>
      </c>
      <c r="C125" s="408" t="s">
        <v>1187</v>
      </c>
      <c r="D125" s="371" t="s">
        <v>100</v>
      </c>
      <c r="E125" s="389" t="s">
        <v>1188</v>
      </c>
      <c r="F125" s="369"/>
    </row>
    <row r="126" spans="1:6" s="370" customFormat="1" ht="31.5">
      <c r="A126" s="378" t="s">
        <v>1148</v>
      </c>
      <c r="B126" s="382" t="s">
        <v>1184</v>
      </c>
      <c r="C126" s="408" t="s">
        <v>1189</v>
      </c>
      <c r="D126" s="371" t="s">
        <v>926</v>
      </c>
      <c r="E126" s="389" t="s">
        <v>1190</v>
      </c>
      <c r="F126" s="369"/>
    </row>
    <row r="127" spans="1:6" s="370" customFormat="1" ht="31.5">
      <c r="A127" s="378" t="s">
        <v>1148</v>
      </c>
      <c r="B127" s="382" t="s">
        <v>1184</v>
      </c>
      <c r="C127" s="408" t="s">
        <v>1191</v>
      </c>
      <c r="D127" s="371" t="s">
        <v>926</v>
      </c>
      <c r="E127" s="389" t="s">
        <v>1192</v>
      </c>
      <c r="F127" s="369"/>
    </row>
    <row r="128" spans="1:6" s="370" customFormat="1" ht="31.5">
      <c r="A128" s="378" t="s">
        <v>1148</v>
      </c>
      <c r="B128" s="382" t="s">
        <v>1193</v>
      </c>
      <c r="C128" s="408" t="s">
        <v>1194</v>
      </c>
      <c r="D128" s="371" t="s">
        <v>100</v>
      </c>
      <c r="E128" s="389" t="s">
        <v>1195</v>
      </c>
      <c r="F128" s="369"/>
    </row>
    <row r="129" spans="1:6" s="370" customFormat="1" ht="31.5">
      <c r="A129" s="378" t="s">
        <v>1148</v>
      </c>
      <c r="B129" s="382" t="s">
        <v>1193</v>
      </c>
      <c r="C129" s="408" t="s">
        <v>1196</v>
      </c>
      <c r="D129" s="371" t="s">
        <v>926</v>
      </c>
      <c r="E129" s="389" t="s">
        <v>1197</v>
      </c>
      <c r="F129" s="369"/>
    </row>
    <row r="130" spans="1:6" s="370" customFormat="1" ht="31.5">
      <c r="A130" s="379" t="s">
        <v>1148</v>
      </c>
      <c r="B130" s="383" t="s">
        <v>1193</v>
      </c>
      <c r="C130" s="409" t="s">
        <v>1198</v>
      </c>
      <c r="D130" s="373" t="s">
        <v>926</v>
      </c>
      <c r="E130" s="390" t="s">
        <v>1199</v>
      </c>
      <c r="F130" s="369"/>
    </row>
    <row r="131" spans="1:6" s="370" customFormat="1" ht="30">
      <c r="A131" s="380" t="s">
        <v>1200</v>
      </c>
      <c r="B131" s="384" t="s">
        <v>1201</v>
      </c>
      <c r="C131" s="410" t="s">
        <v>1202</v>
      </c>
      <c r="D131" s="375" t="s">
        <v>100</v>
      </c>
      <c r="E131" s="391" t="s">
        <v>1203</v>
      </c>
      <c r="F131" s="369"/>
    </row>
    <row r="132" spans="1:6" s="370" customFormat="1" ht="30">
      <c r="A132" s="378" t="s">
        <v>1200</v>
      </c>
      <c r="B132" s="382" t="s">
        <v>1201</v>
      </c>
      <c r="C132" s="408" t="s">
        <v>1204</v>
      </c>
      <c r="D132" s="371" t="s">
        <v>100</v>
      </c>
      <c r="E132" s="389" t="s">
        <v>1205</v>
      </c>
      <c r="F132" s="369"/>
    </row>
    <row r="133" spans="1:6" s="370" customFormat="1" ht="30">
      <c r="A133" s="378" t="s">
        <v>1200</v>
      </c>
      <c r="B133" s="382" t="s">
        <v>1201</v>
      </c>
      <c r="C133" s="408" t="s">
        <v>1206</v>
      </c>
      <c r="D133" s="371" t="s">
        <v>100</v>
      </c>
      <c r="E133" s="389" t="s">
        <v>1207</v>
      </c>
      <c r="F133" s="369"/>
    </row>
    <row r="134" spans="1:6" s="370" customFormat="1" ht="30">
      <c r="A134" s="378" t="s">
        <v>1200</v>
      </c>
      <c r="B134" s="382" t="s">
        <v>1201</v>
      </c>
      <c r="C134" s="408" t="s">
        <v>1208</v>
      </c>
      <c r="D134" s="371" t="s">
        <v>100</v>
      </c>
      <c r="E134" s="389" t="s">
        <v>1209</v>
      </c>
      <c r="F134" s="369"/>
    </row>
    <row r="135" spans="1:6" s="370" customFormat="1" ht="30">
      <c r="A135" s="378" t="s">
        <v>1200</v>
      </c>
      <c r="B135" s="382" t="s">
        <v>1201</v>
      </c>
      <c r="C135" s="408" t="s">
        <v>1210</v>
      </c>
      <c r="D135" s="371" t="s">
        <v>100</v>
      </c>
      <c r="E135" s="389" t="s">
        <v>1211</v>
      </c>
      <c r="F135" s="369"/>
    </row>
    <row r="136" spans="1:6" s="370" customFormat="1" ht="30">
      <c r="A136" s="378" t="s">
        <v>1200</v>
      </c>
      <c r="B136" s="382" t="s">
        <v>1201</v>
      </c>
      <c r="C136" s="408" t="s">
        <v>1212</v>
      </c>
      <c r="D136" s="371" t="s">
        <v>100</v>
      </c>
      <c r="E136" s="389" t="s">
        <v>1213</v>
      </c>
      <c r="F136" s="369"/>
    </row>
    <row r="137" spans="1:6" s="370" customFormat="1" ht="30">
      <c r="A137" s="378" t="s">
        <v>1200</v>
      </c>
      <c r="B137" s="382" t="s">
        <v>1201</v>
      </c>
      <c r="C137" s="408" t="s">
        <v>1214</v>
      </c>
      <c r="D137" s="371" t="s">
        <v>926</v>
      </c>
      <c r="E137" s="389" t="s">
        <v>1215</v>
      </c>
      <c r="F137" s="369"/>
    </row>
    <row r="138" spans="1:6" s="370" customFormat="1" ht="15.75">
      <c r="A138" s="378" t="s">
        <v>1200</v>
      </c>
      <c r="B138" s="382" t="s">
        <v>1216</v>
      </c>
      <c r="C138" s="408" t="s">
        <v>1217</v>
      </c>
      <c r="D138" s="371" t="s">
        <v>100</v>
      </c>
      <c r="E138" s="389" t="s">
        <v>1218</v>
      </c>
      <c r="F138" s="369"/>
    </row>
    <row r="139" spans="1:6" s="370" customFormat="1" ht="15.75">
      <c r="A139" s="378" t="s">
        <v>1200</v>
      </c>
      <c r="B139" s="382" t="s">
        <v>1216</v>
      </c>
      <c r="C139" s="472">
        <v>60202</v>
      </c>
      <c r="D139" s="473" t="s">
        <v>100</v>
      </c>
      <c r="E139" s="474" t="s">
        <v>1219</v>
      </c>
      <c r="F139" s="369"/>
    </row>
    <row r="140" spans="1:6" s="370" customFormat="1" ht="15.75">
      <c r="A140" s="378" t="s">
        <v>1200</v>
      </c>
      <c r="B140" s="382" t="s">
        <v>1216</v>
      </c>
      <c r="C140" s="408" t="s">
        <v>1220</v>
      </c>
      <c r="D140" s="371" t="s">
        <v>100</v>
      </c>
      <c r="E140" s="389" t="s">
        <v>1221</v>
      </c>
      <c r="F140" s="369"/>
    </row>
    <row r="141" spans="1:6" s="370" customFormat="1" ht="15.75">
      <c r="A141" s="378" t="s">
        <v>1200</v>
      </c>
      <c r="B141" s="382" t="s">
        <v>1216</v>
      </c>
      <c r="C141" s="408" t="s">
        <v>1222</v>
      </c>
      <c r="D141" s="371" t="s">
        <v>100</v>
      </c>
      <c r="E141" s="389" t="s">
        <v>1223</v>
      </c>
      <c r="F141" s="369"/>
    </row>
    <row r="142" spans="1:6" s="370" customFormat="1" ht="15.75">
      <c r="A142" s="378" t="s">
        <v>1200</v>
      </c>
      <c r="B142" s="382" t="s">
        <v>1216</v>
      </c>
      <c r="C142" s="408" t="s">
        <v>1224</v>
      </c>
      <c r="D142" s="371" t="s">
        <v>100</v>
      </c>
      <c r="E142" s="389" t="s">
        <v>1225</v>
      </c>
      <c r="F142" s="369"/>
    </row>
    <row r="143" spans="1:6" s="370" customFormat="1" ht="15.75">
      <c r="A143" s="378" t="s">
        <v>1200</v>
      </c>
      <c r="B143" s="382" t="s">
        <v>1216</v>
      </c>
      <c r="C143" s="408" t="s">
        <v>1226</v>
      </c>
      <c r="D143" s="371" t="s">
        <v>926</v>
      </c>
      <c r="E143" s="389" t="s">
        <v>1227</v>
      </c>
      <c r="F143" s="369"/>
    </row>
    <row r="144" spans="1:6" s="370" customFormat="1" ht="15.75">
      <c r="A144" s="378" t="s">
        <v>1200</v>
      </c>
      <c r="B144" s="382" t="s">
        <v>1228</v>
      </c>
      <c r="C144" s="408" t="s">
        <v>1229</v>
      </c>
      <c r="D144" s="371" t="s">
        <v>100</v>
      </c>
      <c r="E144" s="389" t="s">
        <v>1230</v>
      </c>
      <c r="F144" s="369"/>
    </row>
    <row r="145" spans="1:6" s="370" customFormat="1" ht="15.75">
      <c r="A145" s="378" t="s">
        <v>1200</v>
      </c>
      <c r="B145" s="382" t="s">
        <v>1228</v>
      </c>
      <c r="C145" s="408" t="s">
        <v>1231</v>
      </c>
      <c r="D145" s="371" t="s">
        <v>100</v>
      </c>
      <c r="E145" s="389" t="s">
        <v>1232</v>
      </c>
      <c r="F145" s="372"/>
    </row>
    <row r="146" spans="1:6" s="370" customFormat="1" ht="15.75">
      <c r="A146" s="378" t="s">
        <v>1200</v>
      </c>
      <c r="B146" s="382" t="s">
        <v>1228</v>
      </c>
      <c r="C146" s="408" t="s">
        <v>1233</v>
      </c>
      <c r="D146" s="371" t="s">
        <v>926</v>
      </c>
      <c r="E146" s="389" t="s">
        <v>1234</v>
      </c>
      <c r="F146" s="369"/>
    </row>
    <row r="147" spans="1:6" s="370" customFormat="1" ht="15.75">
      <c r="A147" s="378" t="s">
        <v>1200</v>
      </c>
      <c r="B147" s="382" t="s">
        <v>1228</v>
      </c>
      <c r="C147" s="408" t="s">
        <v>1235</v>
      </c>
      <c r="D147" s="371" t="s">
        <v>100</v>
      </c>
      <c r="E147" s="389" t="s">
        <v>1236</v>
      </c>
      <c r="F147" s="369"/>
    </row>
    <row r="148" spans="1:6" s="370" customFormat="1" ht="15.75">
      <c r="A148" s="378" t="s">
        <v>1200</v>
      </c>
      <c r="B148" s="382" t="s">
        <v>1228</v>
      </c>
      <c r="C148" s="408" t="s">
        <v>1237</v>
      </c>
      <c r="D148" s="371" t="s">
        <v>926</v>
      </c>
      <c r="E148" s="389" t="s">
        <v>1238</v>
      </c>
      <c r="F148" s="369"/>
    </row>
    <row r="149" spans="1:6" s="370" customFormat="1" ht="15.75">
      <c r="A149" s="378" t="s">
        <v>1200</v>
      </c>
      <c r="B149" s="382" t="s">
        <v>1228</v>
      </c>
      <c r="C149" s="408" t="s">
        <v>1239</v>
      </c>
      <c r="D149" s="371" t="s">
        <v>926</v>
      </c>
      <c r="E149" s="389" t="s">
        <v>1240</v>
      </c>
      <c r="F149" s="369"/>
    </row>
    <row r="150" spans="1:6" s="370" customFormat="1" ht="15.75">
      <c r="A150" s="378" t="s">
        <v>1200</v>
      </c>
      <c r="B150" s="382" t="s">
        <v>1228</v>
      </c>
      <c r="C150" s="408" t="s">
        <v>1241</v>
      </c>
      <c r="D150" s="371" t="s">
        <v>100</v>
      </c>
      <c r="E150" s="389" t="s">
        <v>1242</v>
      </c>
      <c r="F150" s="369"/>
    </row>
    <row r="151" spans="1:6" s="370" customFormat="1" ht="15.75">
      <c r="A151" s="378" t="s">
        <v>1200</v>
      </c>
      <c r="B151" s="382" t="s">
        <v>1228</v>
      </c>
      <c r="C151" s="408" t="s">
        <v>1243</v>
      </c>
      <c r="D151" s="371" t="s">
        <v>100</v>
      </c>
      <c r="E151" s="389" t="s">
        <v>1244</v>
      </c>
      <c r="F151" s="369"/>
    </row>
    <row r="152" spans="1:6" s="370" customFormat="1" ht="15.75">
      <c r="A152" s="378" t="s">
        <v>1200</v>
      </c>
      <c r="B152" s="382" t="s">
        <v>1228</v>
      </c>
      <c r="C152" s="408" t="s">
        <v>1245</v>
      </c>
      <c r="D152" s="371" t="s">
        <v>926</v>
      </c>
      <c r="E152" s="389" t="s">
        <v>1246</v>
      </c>
      <c r="F152" s="369"/>
    </row>
    <row r="153" spans="1:6" s="370" customFormat="1" ht="15.75">
      <c r="A153" s="378" t="s">
        <v>1200</v>
      </c>
      <c r="B153" s="382" t="s">
        <v>1247</v>
      </c>
      <c r="C153" s="408" t="s">
        <v>1248</v>
      </c>
      <c r="D153" s="371" t="s">
        <v>100</v>
      </c>
      <c r="E153" s="389" t="s">
        <v>1249</v>
      </c>
      <c r="F153" s="369"/>
    </row>
    <row r="154" spans="1:6" s="370" customFormat="1" ht="15.75">
      <c r="A154" s="378" t="s">
        <v>1200</v>
      </c>
      <c r="B154" s="382" t="s">
        <v>1247</v>
      </c>
      <c r="C154" s="408" t="s">
        <v>1250</v>
      </c>
      <c r="D154" s="371" t="s">
        <v>926</v>
      </c>
      <c r="E154" s="389" t="s">
        <v>1251</v>
      </c>
      <c r="F154" s="369"/>
    </row>
    <row r="155" spans="1:6" s="370" customFormat="1" ht="15.75">
      <c r="A155" s="378" t="s">
        <v>1200</v>
      </c>
      <c r="B155" s="382" t="s">
        <v>1247</v>
      </c>
      <c r="C155" s="408" t="s">
        <v>1252</v>
      </c>
      <c r="D155" s="371" t="s">
        <v>926</v>
      </c>
      <c r="E155" s="389" t="s">
        <v>1253</v>
      </c>
      <c r="F155" s="369"/>
    </row>
    <row r="156" spans="1:6" s="370" customFormat="1" ht="15.75">
      <c r="A156" s="378" t="s">
        <v>1200</v>
      </c>
      <c r="B156" s="382" t="s">
        <v>1254</v>
      </c>
      <c r="C156" s="408" t="s">
        <v>1255</v>
      </c>
      <c r="D156" s="371" t="s">
        <v>100</v>
      </c>
      <c r="E156" s="389" t="s">
        <v>1256</v>
      </c>
      <c r="F156" s="369"/>
    </row>
    <row r="157" spans="1:6" s="370" customFormat="1" ht="15.75">
      <c r="A157" s="378" t="s">
        <v>1200</v>
      </c>
      <c r="B157" s="382" t="s">
        <v>1254</v>
      </c>
      <c r="C157" s="408" t="s">
        <v>1257</v>
      </c>
      <c r="D157" s="371" t="s">
        <v>100</v>
      </c>
      <c r="E157" s="389" t="s">
        <v>1258</v>
      </c>
      <c r="F157" s="369"/>
    </row>
    <row r="158" spans="1:6" s="370" customFormat="1" ht="15.75">
      <c r="A158" s="378" t="s">
        <v>1200</v>
      </c>
      <c r="B158" s="382" t="s">
        <v>1254</v>
      </c>
      <c r="C158" s="408" t="s">
        <v>1259</v>
      </c>
      <c r="D158" s="371" t="s">
        <v>926</v>
      </c>
      <c r="E158" s="389" t="s">
        <v>1260</v>
      </c>
      <c r="F158" s="369"/>
    </row>
    <row r="159" spans="1:6" s="370" customFormat="1" ht="15.75">
      <c r="A159" s="378" t="s">
        <v>1200</v>
      </c>
      <c r="B159" s="382" t="s">
        <v>1261</v>
      </c>
      <c r="C159" s="408" t="s">
        <v>1262</v>
      </c>
      <c r="D159" s="371" t="s">
        <v>100</v>
      </c>
      <c r="E159" s="389" t="s">
        <v>1263</v>
      </c>
      <c r="F159" s="369"/>
    </row>
    <row r="160" spans="1:6" s="370" customFormat="1" ht="15.75">
      <c r="A160" s="378" t="s">
        <v>1200</v>
      </c>
      <c r="B160" s="382" t="s">
        <v>1261</v>
      </c>
      <c r="C160" s="408" t="s">
        <v>1264</v>
      </c>
      <c r="D160" s="371" t="s">
        <v>926</v>
      </c>
      <c r="E160" s="389" t="s">
        <v>1265</v>
      </c>
      <c r="F160" s="369"/>
    </row>
    <row r="161" spans="1:6" s="370" customFormat="1" ht="30">
      <c r="A161" s="378" t="s">
        <v>1200</v>
      </c>
      <c r="B161" s="382" t="s">
        <v>1266</v>
      </c>
      <c r="C161" s="408" t="s">
        <v>1267</v>
      </c>
      <c r="D161" s="371" t="s">
        <v>926</v>
      </c>
      <c r="E161" s="389" t="s">
        <v>1268</v>
      </c>
      <c r="F161" s="369"/>
    </row>
    <row r="162" spans="1:6" s="370" customFormat="1" ht="30">
      <c r="A162" s="378" t="s">
        <v>1200</v>
      </c>
      <c r="B162" s="382" t="s">
        <v>1266</v>
      </c>
      <c r="C162" s="408" t="s">
        <v>1269</v>
      </c>
      <c r="D162" s="371" t="s">
        <v>100</v>
      </c>
      <c r="E162" s="389" t="s">
        <v>1270</v>
      </c>
      <c r="F162" s="369"/>
    </row>
    <row r="163" spans="1:6" s="370" customFormat="1" ht="30">
      <c r="A163" s="378" t="s">
        <v>1200</v>
      </c>
      <c r="B163" s="382" t="s">
        <v>1266</v>
      </c>
      <c r="C163" s="408" t="s">
        <v>1271</v>
      </c>
      <c r="D163" s="371" t="s">
        <v>926</v>
      </c>
      <c r="E163" s="389" t="s">
        <v>1272</v>
      </c>
      <c r="F163" s="369"/>
    </row>
    <row r="164" spans="1:6" s="370" customFormat="1" ht="30">
      <c r="A164" s="378" t="s">
        <v>1200</v>
      </c>
      <c r="B164" s="382" t="s">
        <v>1266</v>
      </c>
      <c r="C164" s="408" t="s">
        <v>1273</v>
      </c>
      <c r="D164" s="371" t="s">
        <v>926</v>
      </c>
      <c r="E164" s="389" t="s">
        <v>1274</v>
      </c>
      <c r="F164" s="369"/>
    </row>
    <row r="165" spans="1:6" s="370" customFormat="1" ht="30">
      <c r="A165" s="378" t="s">
        <v>1200</v>
      </c>
      <c r="B165" s="382" t="s">
        <v>1275</v>
      </c>
      <c r="C165" s="408" t="s">
        <v>1276</v>
      </c>
      <c r="D165" s="371" t="s">
        <v>100</v>
      </c>
      <c r="E165" s="389" t="s">
        <v>1277</v>
      </c>
      <c r="F165" s="369"/>
    </row>
    <row r="166" spans="1:6" s="370" customFormat="1" ht="30">
      <c r="A166" s="378" t="s">
        <v>1200</v>
      </c>
      <c r="B166" s="382" t="s">
        <v>1275</v>
      </c>
      <c r="C166" s="408" t="s">
        <v>1278</v>
      </c>
      <c r="D166" s="371" t="s">
        <v>926</v>
      </c>
      <c r="E166" s="389" t="s">
        <v>1279</v>
      </c>
      <c r="F166" s="369"/>
    </row>
    <row r="167" spans="1:6" s="370" customFormat="1" ht="15.75">
      <c r="A167" s="378" t="s">
        <v>1200</v>
      </c>
      <c r="B167" s="382" t="s">
        <v>1280</v>
      </c>
      <c r="C167" s="408" t="s">
        <v>1281</v>
      </c>
      <c r="D167" s="371" t="s">
        <v>926</v>
      </c>
      <c r="E167" s="389" t="s">
        <v>1282</v>
      </c>
      <c r="F167" s="369"/>
    </row>
    <row r="168" spans="1:6" s="370" customFormat="1" ht="15.75">
      <c r="A168" s="378" t="s">
        <v>1200</v>
      </c>
      <c r="B168" s="382" t="s">
        <v>1280</v>
      </c>
      <c r="C168" s="408" t="s">
        <v>1283</v>
      </c>
      <c r="D168" s="371" t="s">
        <v>926</v>
      </c>
      <c r="E168" s="389" t="s">
        <v>1284</v>
      </c>
      <c r="F168" s="369"/>
    </row>
    <row r="169" spans="1:6" s="370" customFormat="1" ht="15.75">
      <c r="A169" s="378" t="s">
        <v>1200</v>
      </c>
      <c r="B169" s="382" t="s">
        <v>1285</v>
      </c>
      <c r="C169" s="408" t="s">
        <v>1286</v>
      </c>
      <c r="D169" s="371" t="s">
        <v>100</v>
      </c>
      <c r="E169" s="389" t="s">
        <v>1287</v>
      </c>
      <c r="F169" s="369"/>
    </row>
    <row r="170" spans="1:6" s="370" customFormat="1" ht="15.75">
      <c r="A170" s="378" t="s">
        <v>1200</v>
      </c>
      <c r="B170" s="382" t="s">
        <v>1285</v>
      </c>
      <c r="C170" s="408" t="s">
        <v>1288</v>
      </c>
      <c r="D170" s="371" t="s">
        <v>100</v>
      </c>
      <c r="E170" s="389" t="s">
        <v>1289</v>
      </c>
      <c r="F170" s="369"/>
    </row>
    <row r="171" spans="1:6" s="370" customFormat="1" ht="15.75">
      <c r="A171" s="378" t="s">
        <v>1200</v>
      </c>
      <c r="B171" s="382" t="s">
        <v>1285</v>
      </c>
      <c r="C171" s="408" t="s">
        <v>1290</v>
      </c>
      <c r="D171" s="371" t="s">
        <v>926</v>
      </c>
      <c r="E171" s="389" t="s">
        <v>1291</v>
      </c>
      <c r="F171" s="369"/>
    </row>
    <row r="172" spans="1:6" s="370" customFormat="1" ht="15.75">
      <c r="A172" s="378" t="s">
        <v>1200</v>
      </c>
      <c r="B172" s="382" t="s">
        <v>1285</v>
      </c>
      <c r="C172" s="408" t="s">
        <v>1292</v>
      </c>
      <c r="D172" s="371" t="s">
        <v>100</v>
      </c>
      <c r="E172" s="389" t="s">
        <v>1293</v>
      </c>
      <c r="F172" s="369"/>
    </row>
    <row r="173" spans="1:6" s="370" customFormat="1" ht="15.75">
      <c r="A173" s="378" t="s">
        <v>1200</v>
      </c>
      <c r="B173" s="382" t="s">
        <v>1285</v>
      </c>
      <c r="C173" s="408" t="s">
        <v>1294</v>
      </c>
      <c r="D173" s="371" t="s">
        <v>100</v>
      </c>
      <c r="E173" s="389" t="s">
        <v>1295</v>
      </c>
      <c r="F173" s="369"/>
    </row>
    <row r="174" spans="1:6" s="370" customFormat="1" ht="15.75">
      <c r="A174" s="379" t="s">
        <v>1200</v>
      </c>
      <c r="B174" s="383" t="s">
        <v>1285</v>
      </c>
      <c r="C174" s="409" t="s">
        <v>1296</v>
      </c>
      <c r="D174" s="373" t="s">
        <v>926</v>
      </c>
      <c r="E174" s="390" t="s">
        <v>1297</v>
      </c>
      <c r="F174" s="369"/>
    </row>
    <row r="175" spans="1:6" s="370" customFormat="1" ht="15.75">
      <c r="A175" s="380" t="s">
        <v>1298</v>
      </c>
      <c r="B175" s="384" t="s">
        <v>1299</v>
      </c>
      <c r="C175" s="410" t="s">
        <v>1300</v>
      </c>
      <c r="D175" s="375" t="s">
        <v>100</v>
      </c>
      <c r="E175" s="391" t="s">
        <v>1301</v>
      </c>
      <c r="F175" s="369"/>
    </row>
    <row r="176" spans="1:6" s="370" customFormat="1" ht="15.75">
      <c r="A176" s="378" t="s">
        <v>1298</v>
      </c>
      <c r="B176" s="382" t="s">
        <v>1299</v>
      </c>
      <c r="C176" s="408" t="s">
        <v>1302</v>
      </c>
      <c r="D176" s="371" t="s">
        <v>100</v>
      </c>
      <c r="E176" s="389" t="s">
        <v>1303</v>
      </c>
      <c r="F176" s="369"/>
    </row>
    <row r="177" spans="1:6" s="370" customFormat="1" ht="15.75">
      <c r="A177" s="378" t="s">
        <v>1298</v>
      </c>
      <c r="B177" s="382" t="s">
        <v>1299</v>
      </c>
      <c r="C177" s="408" t="s">
        <v>1304</v>
      </c>
      <c r="D177" s="371" t="s">
        <v>100</v>
      </c>
      <c r="E177" s="389" t="s">
        <v>1305</v>
      </c>
      <c r="F177" s="369"/>
    </row>
    <row r="178" spans="1:6" s="370" customFormat="1" ht="15.75">
      <c r="A178" s="378" t="s">
        <v>1298</v>
      </c>
      <c r="B178" s="382" t="s">
        <v>1299</v>
      </c>
      <c r="C178" s="408" t="s">
        <v>1306</v>
      </c>
      <c r="D178" s="371" t="s">
        <v>100</v>
      </c>
      <c r="E178" s="389" t="s">
        <v>1307</v>
      </c>
      <c r="F178" s="369"/>
    </row>
    <row r="179" spans="1:6" s="370" customFormat="1" ht="15.75">
      <c r="A179" s="378" t="s">
        <v>1298</v>
      </c>
      <c r="B179" s="382" t="s">
        <v>1299</v>
      </c>
      <c r="C179" s="408" t="s">
        <v>1308</v>
      </c>
      <c r="D179" s="371" t="s">
        <v>100</v>
      </c>
      <c r="E179" s="389" t="s">
        <v>1309</v>
      </c>
      <c r="F179" s="369"/>
    </row>
    <row r="180" spans="1:6" s="370" customFormat="1" ht="15.75">
      <c r="A180" s="378" t="s">
        <v>1298</v>
      </c>
      <c r="B180" s="382" t="s">
        <v>1299</v>
      </c>
      <c r="C180" s="408" t="s">
        <v>1310</v>
      </c>
      <c r="D180" s="371" t="s">
        <v>100</v>
      </c>
      <c r="E180" s="389" t="s">
        <v>1311</v>
      </c>
      <c r="F180" s="369"/>
    </row>
    <row r="181" spans="1:6" s="370" customFormat="1" ht="15.75">
      <c r="A181" s="378" t="s">
        <v>1298</v>
      </c>
      <c r="B181" s="382" t="s">
        <v>1299</v>
      </c>
      <c r="C181" s="408" t="s">
        <v>1312</v>
      </c>
      <c r="D181" s="371" t="s">
        <v>100</v>
      </c>
      <c r="E181" s="389" t="s">
        <v>1313</v>
      </c>
      <c r="F181" s="369"/>
    </row>
    <row r="182" spans="1:6" s="370" customFormat="1" ht="15.75">
      <c r="A182" s="378" t="s">
        <v>1298</v>
      </c>
      <c r="B182" s="382" t="s">
        <v>1299</v>
      </c>
      <c r="C182" s="408" t="s">
        <v>1314</v>
      </c>
      <c r="D182" s="371" t="s">
        <v>100</v>
      </c>
      <c r="E182" s="389" t="s">
        <v>1315</v>
      </c>
      <c r="F182" s="369"/>
    </row>
    <row r="183" spans="1:6" s="370" customFormat="1" ht="15.75">
      <c r="A183" s="378" t="s">
        <v>1298</v>
      </c>
      <c r="B183" s="382" t="s">
        <v>1299</v>
      </c>
      <c r="C183" s="408" t="s">
        <v>1316</v>
      </c>
      <c r="D183" s="371" t="s">
        <v>926</v>
      </c>
      <c r="E183" s="389" t="s">
        <v>1317</v>
      </c>
      <c r="F183" s="369"/>
    </row>
    <row r="184" spans="1:6" s="370" customFormat="1" ht="15.75">
      <c r="A184" s="378" t="s">
        <v>1298</v>
      </c>
      <c r="B184" s="382" t="s">
        <v>1299</v>
      </c>
      <c r="C184" s="408" t="s">
        <v>1318</v>
      </c>
      <c r="D184" s="371" t="s">
        <v>926</v>
      </c>
      <c r="E184" s="389" t="s">
        <v>1319</v>
      </c>
      <c r="F184" s="369"/>
    </row>
    <row r="185" spans="1:6" s="370" customFormat="1" ht="30">
      <c r="A185" s="378" t="s">
        <v>1298</v>
      </c>
      <c r="B185" s="382" t="s">
        <v>1320</v>
      </c>
      <c r="C185" s="408" t="s">
        <v>1321</v>
      </c>
      <c r="D185" s="371" t="s">
        <v>100</v>
      </c>
      <c r="E185" s="389" t="s">
        <v>1322</v>
      </c>
      <c r="F185" s="369"/>
    </row>
    <row r="186" spans="1:6" s="370" customFormat="1" ht="30">
      <c r="A186" s="378" t="s">
        <v>1298</v>
      </c>
      <c r="B186" s="382" t="s">
        <v>1320</v>
      </c>
      <c r="C186" s="408" t="s">
        <v>1323</v>
      </c>
      <c r="D186" s="371" t="s">
        <v>100</v>
      </c>
      <c r="E186" s="389" t="s">
        <v>1324</v>
      </c>
      <c r="F186" s="369"/>
    </row>
    <row r="187" spans="1:6" s="370" customFormat="1" ht="30">
      <c r="A187" s="378" t="s">
        <v>1298</v>
      </c>
      <c r="B187" s="382" t="s">
        <v>1320</v>
      </c>
      <c r="C187" s="408" t="s">
        <v>1325</v>
      </c>
      <c r="D187" s="371" t="s">
        <v>100</v>
      </c>
      <c r="E187" s="389" t="s">
        <v>1326</v>
      </c>
      <c r="F187" s="369"/>
    </row>
    <row r="188" spans="1:6" s="370" customFormat="1" ht="30">
      <c r="A188" s="378" t="s">
        <v>1298</v>
      </c>
      <c r="B188" s="382" t="s">
        <v>1320</v>
      </c>
      <c r="C188" s="408" t="s">
        <v>1327</v>
      </c>
      <c r="D188" s="371" t="s">
        <v>100</v>
      </c>
      <c r="E188" s="389" t="s">
        <v>1328</v>
      </c>
      <c r="F188" s="369"/>
    </row>
    <row r="189" spans="1:6" s="370" customFormat="1" ht="30">
      <c r="A189" s="378" t="s">
        <v>1298</v>
      </c>
      <c r="B189" s="382" t="s">
        <v>1320</v>
      </c>
      <c r="C189" s="408" t="s">
        <v>1329</v>
      </c>
      <c r="D189" s="371" t="s">
        <v>100</v>
      </c>
      <c r="E189" s="389" t="s">
        <v>1330</v>
      </c>
      <c r="F189" s="369"/>
    </row>
    <row r="190" spans="1:6" s="370" customFormat="1" ht="30">
      <c r="A190" s="378" t="s">
        <v>1298</v>
      </c>
      <c r="B190" s="382" t="s">
        <v>1320</v>
      </c>
      <c r="C190" s="408" t="s">
        <v>1331</v>
      </c>
      <c r="D190" s="371" t="s">
        <v>100</v>
      </c>
      <c r="E190" s="389" t="s">
        <v>1332</v>
      </c>
      <c r="F190" s="369"/>
    </row>
    <row r="191" spans="1:6" s="370" customFormat="1" ht="30">
      <c r="A191" s="378" t="s">
        <v>1298</v>
      </c>
      <c r="B191" s="382" t="s">
        <v>1320</v>
      </c>
      <c r="C191" s="408" t="s">
        <v>1333</v>
      </c>
      <c r="D191" s="371" t="s">
        <v>100</v>
      </c>
      <c r="E191" s="389" t="s">
        <v>1334</v>
      </c>
      <c r="F191" s="369"/>
    </row>
    <row r="192" spans="1:6" s="370" customFormat="1" ht="30">
      <c r="A192" s="378" t="s">
        <v>1298</v>
      </c>
      <c r="B192" s="382" t="s">
        <v>1320</v>
      </c>
      <c r="C192" s="408" t="s">
        <v>1335</v>
      </c>
      <c r="D192" s="371" t="s">
        <v>100</v>
      </c>
      <c r="E192" s="389" t="s">
        <v>1336</v>
      </c>
      <c r="F192" s="369"/>
    </row>
    <row r="193" spans="1:6" s="370" customFormat="1" ht="30">
      <c r="A193" s="378" t="s">
        <v>1298</v>
      </c>
      <c r="B193" s="382" t="s">
        <v>1320</v>
      </c>
      <c r="C193" s="408" t="s">
        <v>1337</v>
      </c>
      <c r="D193" s="371" t="s">
        <v>926</v>
      </c>
      <c r="E193" s="389" t="s">
        <v>1338</v>
      </c>
      <c r="F193" s="369"/>
    </row>
    <row r="194" spans="1:6" s="370" customFormat="1" ht="30">
      <c r="A194" s="378" t="s">
        <v>1298</v>
      </c>
      <c r="B194" s="382" t="s">
        <v>1320</v>
      </c>
      <c r="C194" s="408" t="s">
        <v>1339</v>
      </c>
      <c r="D194" s="371" t="s">
        <v>926</v>
      </c>
      <c r="E194" s="389" t="s">
        <v>1340</v>
      </c>
      <c r="F194" s="369"/>
    </row>
    <row r="195" spans="1:6" s="370" customFormat="1" ht="30">
      <c r="A195" s="378" t="s">
        <v>1298</v>
      </c>
      <c r="B195" s="382" t="s">
        <v>1320</v>
      </c>
      <c r="C195" s="408" t="s">
        <v>1341</v>
      </c>
      <c r="D195" s="371" t="s">
        <v>100</v>
      </c>
      <c r="E195" s="389" t="s">
        <v>1342</v>
      </c>
      <c r="F195" s="369"/>
    </row>
    <row r="196" spans="1:6" s="370" customFormat="1" ht="30">
      <c r="A196" s="378" t="s">
        <v>1298</v>
      </c>
      <c r="B196" s="382" t="s">
        <v>1320</v>
      </c>
      <c r="C196" s="408" t="s">
        <v>1343</v>
      </c>
      <c r="D196" s="371" t="s">
        <v>926</v>
      </c>
      <c r="E196" s="389" t="s">
        <v>1344</v>
      </c>
      <c r="F196" s="369"/>
    </row>
    <row r="197" spans="1:6" s="370" customFormat="1" ht="30">
      <c r="A197" s="378" t="s">
        <v>1298</v>
      </c>
      <c r="B197" s="382" t="s">
        <v>1320</v>
      </c>
      <c r="C197" s="408" t="s">
        <v>1345</v>
      </c>
      <c r="D197" s="371" t="s">
        <v>100</v>
      </c>
      <c r="E197" s="389" t="s">
        <v>1346</v>
      </c>
      <c r="F197" s="369"/>
    </row>
    <row r="198" spans="1:6" s="370" customFormat="1" ht="30">
      <c r="A198" s="378" t="s">
        <v>1298</v>
      </c>
      <c r="B198" s="382" t="s">
        <v>1320</v>
      </c>
      <c r="C198" s="408" t="s">
        <v>1347</v>
      </c>
      <c r="D198" s="371" t="s">
        <v>926</v>
      </c>
      <c r="E198" s="389" t="s">
        <v>1348</v>
      </c>
      <c r="F198" s="369"/>
    </row>
    <row r="199" spans="1:6" s="370" customFormat="1" ht="30">
      <c r="A199" s="378" t="s">
        <v>1298</v>
      </c>
      <c r="B199" s="382" t="s">
        <v>1320</v>
      </c>
      <c r="C199" s="408" t="s">
        <v>1349</v>
      </c>
      <c r="D199" s="371" t="s">
        <v>926</v>
      </c>
      <c r="E199" s="389" t="s">
        <v>1350</v>
      </c>
      <c r="F199" s="369"/>
    </row>
    <row r="200" spans="1:6" s="370" customFormat="1" ht="15.75">
      <c r="A200" s="378" t="s">
        <v>1298</v>
      </c>
      <c r="B200" s="382" t="s">
        <v>1351</v>
      </c>
      <c r="C200" s="408" t="s">
        <v>1352</v>
      </c>
      <c r="D200" s="371" t="s">
        <v>100</v>
      </c>
      <c r="E200" s="389" t="s">
        <v>1353</v>
      </c>
      <c r="F200" s="369"/>
    </row>
    <row r="201" spans="1:6" s="370" customFormat="1" ht="15.75">
      <c r="A201" s="378" t="s">
        <v>1298</v>
      </c>
      <c r="B201" s="382" t="s">
        <v>1351</v>
      </c>
      <c r="C201" s="408" t="s">
        <v>1354</v>
      </c>
      <c r="D201" s="371" t="s">
        <v>100</v>
      </c>
      <c r="E201" s="389" t="s">
        <v>1355</v>
      </c>
      <c r="F201" s="369"/>
    </row>
    <row r="202" spans="1:6" s="370" customFormat="1" ht="15.75">
      <c r="A202" s="378" t="s">
        <v>1298</v>
      </c>
      <c r="B202" s="382" t="s">
        <v>1351</v>
      </c>
      <c r="C202" s="408" t="s">
        <v>1356</v>
      </c>
      <c r="D202" s="371" t="s">
        <v>100</v>
      </c>
      <c r="E202" s="389" t="s">
        <v>1357</v>
      </c>
      <c r="F202" s="369"/>
    </row>
    <row r="203" spans="1:6" s="370" customFormat="1" ht="15.75">
      <c r="A203" s="378" t="s">
        <v>1298</v>
      </c>
      <c r="B203" s="382" t="s">
        <v>1351</v>
      </c>
      <c r="C203" s="408" t="s">
        <v>1358</v>
      </c>
      <c r="D203" s="371" t="s">
        <v>100</v>
      </c>
      <c r="E203" s="389" t="s">
        <v>1359</v>
      </c>
      <c r="F203" s="369"/>
    </row>
    <row r="204" spans="1:6" s="370" customFormat="1" ht="15.75">
      <c r="A204" s="378" t="s">
        <v>1298</v>
      </c>
      <c r="B204" s="382" t="s">
        <v>1351</v>
      </c>
      <c r="C204" s="408" t="s">
        <v>1360</v>
      </c>
      <c r="D204" s="371" t="s">
        <v>100</v>
      </c>
      <c r="E204" s="389" t="s">
        <v>1361</v>
      </c>
      <c r="F204" s="369"/>
    </row>
    <row r="205" spans="1:6" s="370" customFormat="1" ht="15.75">
      <c r="A205" s="378" t="s">
        <v>1298</v>
      </c>
      <c r="B205" s="382" t="s">
        <v>1351</v>
      </c>
      <c r="C205" s="408" t="s">
        <v>1362</v>
      </c>
      <c r="D205" s="371" t="s">
        <v>100</v>
      </c>
      <c r="E205" s="389" t="s">
        <v>1363</v>
      </c>
      <c r="F205" s="369"/>
    </row>
    <row r="206" spans="1:6" s="370" customFormat="1" ht="15.75">
      <c r="A206" s="378" t="s">
        <v>1298</v>
      </c>
      <c r="B206" s="382" t="s">
        <v>1351</v>
      </c>
      <c r="C206" s="408" t="s">
        <v>1364</v>
      </c>
      <c r="D206" s="371" t="s">
        <v>100</v>
      </c>
      <c r="E206" s="389" t="s">
        <v>1365</v>
      </c>
      <c r="F206" s="369"/>
    </row>
    <row r="207" spans="1:6" s="370" customFormat="1" ht="15.75">
      <c r="A207" s="378" t="s">
        <v>1298</v>
      </c>
      <c r="B207" s="382" t="s">
        <v>1351</v>
      </c>
      <c r="C207" s="408" t="s">
        <v>1366</v>
      </c>
      <c r="D207" s="371" t="s">
        <v>100</v>
      </c>
      <c r="E207" s="389" t="s">
        <v>1367</v>
      </c>
      <c r="F207" s="369"/>
    </row>
    <row r="208" spans="1:6" s="370" customFormat="1" ht="15.75">
      <c r="A208" s="378" t="s">
        <v>1298</v>
      </c>
      <c r="B208" s="382" t="s">
        <v>1351</v>
      </c>
      <c r="C208" s="408" t="s">
        <v>1368</v>
      </c>
      <c r="D208" s="371" t="s">
        <v>926</v>
      </c>
      <c r="E208" s="389" t="s">
        <v>1369</v>
      </c>
      <c r="F208" s="369"/>
    </row>
    <row r="209" spans="1:6" s="370" customFormat="1" ht="15.75">
      <c r="A209" s="378" t="s">
        <v>1298</v>
      </c>
      <c r="B209" s="382" t="s">
        <v>1351</v>
      </c>
      <c r="C209" s="408" t="s">
        <v>1370</v>
      </c>
      <c r="D209" s="371" t="s">
        <v>926</v>
      </c>
      <c r="E209" s="389" t="s">
        <v>1371</v>
      </c>
      <c r="F209" s="369"/>
    </row>
    <row r="210" spans="1:6" s="370" customFormat="1" ht="45">
      <c r="A210" s="378" t="s">
        <v>1298</v>
      </c>
      <c r="B210" s="382" t="s">
        <v>1372</v>
      </c>
      <c r="C210" s="408" t="s">
        <v>1373</v>
      </c>
      <c r="D210" s="371" t="s">
        <v>100</v>
      </c>
      <c r="E210" s="389" t="s">
        <v>1374</v>
      </c>
      <c r="F210" s="369"/>
    </row>
    <row r="211" spans="1:6" s="370" customFormat="1" ht="45">
      <c r="A211" s="378" t="s">
        <v>1298</v>
      </c>
      <c r="B211" s="382" t="s">
        <v>1372</v>
      </c>
      <c r="C211" s="408" t="s">
        <v>1375</v>
      </c>
      <c r="D211" s="371" t="s">
        <v>100</v>
      </c>
      <c r="E211" s="389" t="s">
        <v>1376</v>
      </c>
      <c r="F211" s="369"/>
    </row>
    <row r="212" spans="1:6" s="370" customFormat="1" ht="45">
      <c r="A212" s="378" t="s">
        <v>1298</v>
      </c>
      <c r="B212" s="382" t="s">
        <v>1372</v>
      </c>
      <c r="C212" s="408" t="s">
        <v>1377</v>
      </c>
      <c r="D212" s="371" t="s">
        <v>100</v>
      </c>
      <c r="E212" s="389" t="s">
        <v>1378</v>
      </c>
      <c r="F212" s="369"/>
    </row>
    <row r="213" spans="1:6" s="370" customFormat="1" ht="45">
      <c r="A213" s="378" t="s">
        <v>1298</v>
      </c>
      <c r="B213" s="382" t="s">
        <v>1372</v>
      </c>
      <c r="C213" s="408" t="s">
        <v>1379</v>
      </c>
      <c r="D213" s="371" t="s">
        <v>100</v>
      </c>
      <c r="E213" s="389" t="s">
        <v>1380</v>
      </c>
      <c r="F213" s="369"/>
    </row>
    <row r="214" spans="1:6" s="370" customFormat="1" ht="45">
      <c r="A214" s="378" t="s">
        <v>1298</v>
      </c>
      <c r="B214" s="382" t="s">
        <v>1372</v>
      </c>
      <c r="C214" s="408" t="s">
        <v>1381</v>
      </c>
      <c r="D214" s="371" t="s">
        <v>100</v>
      </c>
      <c r="E214" s="389" t="s">
        <v>1382</v>
      </c>
      <c r="F214" s="369"/>
    </row>
    <row r="215" spans="1:6" s="370" customFormat="1" ht="45">
      <c r="A215" s="378" t="s">
        <v>1298</v>
      </c>
      <c r="B215" s="382" t="s">
        <v>1372</v>
      </c>
      <c r="C215" s="408" t="s">
        <v>1383</v>
      </c>
      <c r="D215" s="371" t="s">
        <v>100</v>
      </c>
      <c r="E215" s="389" t="s">
        <v>1384</v>
      </c>
      <c r="F215" s="369"/>
    </row>
    <row r="216" spans="1:6" s="370" customFormat="1" ht="45">
      <c r="A216" s="378" t="s">
        <v>1298</v>
      </c>
      <c r="B216" s="382" t="s">
        <v>1372</v>
      </c>
      <c r="C216" s="408" t="s">
        <v>1385</v>
      </c>
      <c r="D216" s="371" t="s">
        <v>100</v>
      </c>
      <c r="E216" s="389" t="s">
        <v>1386</v>
      </c>
      <c r="F216" s="369"/>
    </row>
    <row r="217" spans="1:6" s="370" customFormat="1" ht="45">
      <c r="A217" s="378" t="s">
        <v>1298</v>
      </c>
      <c r="B217" s="382" t="s">
        <v>1372</v>
      </c>
      <c r="C217" s="408" t="s">
        <v>1387</v>
      </c>
      <c r="D217" s="371" t="s">
        <v>100</v>
      </c>
      <c r="E217" s="389" t="s">
        <v>1388</v>
      </c>
      <c r="F217" s="369"/>
    </row>
    <row r="218" spans="1:6" s="370" customFormat="1" ht="45">
      <c r="A218" s="378" t="s">
        <v>1298</v>
      </c>
      <c r="B218" s="382" t="s">
        <v>1372</v>
      </c>
      <c r="C218" s="408" t="s">
        <v>1389</v>
      </c>
      <c r="D218" s="371" t="s">
        <v>926</v>
      </c>
      <c r="E218" s="389" t="s">
        <v>1390</v>
      </c>
      <c r="F218" s="369"/>
    </row>
    <row r="219" spans="1:6" s="370" customFormat="1" ht="45">
      <c r="A219" s="378" t="s">
        <v>1298</v>
      </c>
      <c r="B219" s="382" t="s">
        <v>1372</v>
      </c>
      <c r="C219" s="408" t="s">
        <v>1391</v>
      </c>
      <c r="D219" s="371" t="s">
        <v>100</v>
      </c>
      <c r="E219" s="389" t="s">
        <v>1392</v>
      </c>
      <c r="F219" s="369"/>
    </row>
    <row r="220" spans="1:6" s="370" customFormat="1" ht="45">
      <c r="A220" s="378" t="s">
        <v>1298</v>
      </c>
      <c r="B220" s="382" t="s">
        <v>1372</v>
      </c>
      <c r="C220" s="408" t="s">
        <v>1393</v>
      </c>
      <c r="D220" s="371" t="s">
        <v>926</v>
      </c>
      <c r="E220" s="389" t="s">
        <v>1394</v>
      </c>
      <c r="F220" s="369"/>
    </row>
    <row r="221" spans="1:6" s="370" customFormat="1" ht="15.75">
      <c r="A221" s="378" t="s">
        <v>1298</v>
      </c>
      <c r="B221" s="382" t="s">
        <v>1395</v>
      </c>
      <c r="C221" s="408" t="s">
        <v>1396</v>
      </c>
      <c r="D221" s="371" t="s">
        <v>100</v>
      </c>
      <c r="E221" s="389" t="s">
        <v>1397</v>
      </c>
      <c r="F221" s="369"/>
    </row>
    <row r="222" spans="1:6" s="370" customFormat="1" ht="15.75">
      <c r="A222" s="378" t="s">
        <v>1298</v>
      </c>
      <c r="B222" s="382" t="s">
        <v>1395</v>
      </c>
      <c r="C222" s="408" t="s">
        <v>1398</v>
      </c>
      <c r="D222" s="371" t="s">
        <v>100</v>
      </c>
      <c r="E222" s="389" t="s">
        <v>1399</v>
      </c>
      <c r="F222" s="369"/>
    </row>
    <row r="223" spans="1:6" s="370" customFormat="1" ht="15.75">
      <c r="A223" s="378" t="s">
        <v>1298</v>
      </c>
      <c r="B223" s="382" t="s">
        <v>1395</v>
      </c>
      <c r="C223" s="408" t="s">
        <v>1400</v>
      </c>
      <c r="D223" s="371" t="s">
        <v>100</v>
      </c>
      <c r="E223" s="389" t="s">
        <v>1401</v>
      </c>
      <c r="F223" s="369"/>
    </row>
    <row r="224" spans="1:6" s="370" customFormat="1" ht="15.75">
      <c r="A224" s="378" t="s">
        <v>1298</v>
      </c>
      <c r="B224" s="382" t="s">
        <v>1395</v>
      </c>
      <c r="C224" s="408" t="s">
        <v>1402</v>
      </c>
      <c r="D224" s="371" t="s">
        <v>100</v>
      </c>
      <c r="E224" s="389" t="s">
        <v>1403</v>
      </c>
      <c r="F224" s="369"/>
    </row>
    <row r="225" spans="1:6" s="370" customFormat="1" ht="15.75">
      <c r="A225" s="378" t="s">
        <v>1298</v>
      </c>
      <c r="B225" s="382" t="s">
        <v>1395</v>
      </c>
      <c r="C225" s="408" t="s">
        <v>1404</v>
      </c>
      <c r="D225" s="371" t="s">
        <v>100</v>
      </c>
      <c r="E225" s="389" t="s">
        <v>1405</v>
      </c>
      <c r="F225" s="369"/>
    </row>
    <row r="226" spans="1:6" s="370" customFormat="1" ht="15.75">
      <c r="A226" s="378" t="s">
        <v>1298</v>
      </c>
      <c r="B226" s="382" t="s">
        <v>1395</v>
      </c>
      <c r="C226" s="408" t="s">
        <v>1406</v>
      </c>
      <c r="D226" s="371" t="s">
        <v>100</v>
      </c>
      <c r="E226" s="389" t="s">
        <v>1407</v>
      </c>
      <c r="F226" s="369"/>
    </row>
    <row r="227" spans="1:6" s="370" customFormat="1" ht="15.75">
      <c r="A227" s="378" t="s">
        <v>1298</v>
      </c>
      <c r="B227" s="382" t="s">
        <v>1395</v>
      </c>
      <c r="C227" s="408" t="s">
        <v>1408</v>
      </c>
      <c r="D227" s="371" t="s">
        <v>100</v>
      </c>
      <c r="E227" s="389" t="s">
        <v>1409</v>
      </c>
      <c r="F227" s="369"/>
    </row>
    <row r="228" spans="1:6" s="370" customFormat="1" ht="15.75">
      <c r="A228" s="378" t="s">
        <v>1298</v>
      </c>
      <c r="B228" s="382" t="s">
        <v>1395</v>
      </c>
      <c r="C228" s="408" t="s">
        <v>1410</v>
      </c>
      <c r="D228" s="371" t="s">
        <v>100</v>
      </c>
      <c r="E228" s="389" t="s">
        <v>1411</v>
      </c>
      <c r="F228" s="369"/>
    </row>
    <row r="229" spans="1:6" s="370" customFormat="1" ht="15.75">
      <c r="A229" s="378" t="s">
        <v>1298</v>
      </c>
      <c r="B229" s="382" t="s">
        <v>1395</v>
      </c>
      <c r="C229" s="408" t="s">
        <v>1412</v>
      </c>
      <c r="D229" s="371" t="s">
        <v>926</v>
      </c>
      <c r="E229" s="389" t="s">
        <v>1413</v>
      </c>
      <c r="F229" s="369"/>
    </row>
    <row r="230" spans="1:6" s="370" customFormat="1" ht="15.75">
      <c r="A230" s="378" t="s">
        <v>1298</v>
      </c>
      <c r="B230" s="382" t="s">
        <v>1395</v>
      </c>
      <c r="C230" s="408" t="s">
        <v>1414</v>
      </c>
      <c r="D230" s="371" t="s">
        <v>100</v>
      </c>
      <c r="E230" s="389" t="s">
        <v>1415</v>
      </c>
      <c r="F230" s="369"/>
    </row>
    <row r="231" spans="1:6" s="370" customFormat="1" ht="15.75">
      <c r="A231" s="378" t="s">
        <v>1298</v>
      </c>
      <c r="B231" s="382" t="s">
        <v>1395</v>
      </c>
      <c r="C231" s="408" t="s">
        <v>1416</v>
      </c>
      <c r="D231" s="371" t="s">
        <v>926</v>
      </c>
      <c r="E231" s="389" t="s">
        <v>1417</v>
      </c>
      <c r="F231" s="369"/>
    </row>
    <row r="232" spans="1:6" s="370" customFormat="1" ht="15.75">
      <c r="A232" s="378" t="s">
        <v>1298</v>
      </c>
      <c r="B232" s="382" t="s">
        <v>1395</v>
      </c>
      <c r="C232" s="408" t="s">
        <v>1418</v>
      </c>
      <c r="D232" s="371" t="s">
        <v>926</v>
      </c>
      <c r="E232" s="389" t="s">
        <v>1419</v>
      </c>
      <c r="F232" s="369"/>
    </row>
    <row r="233" spans="1:6" s="370" customFormat="1" ht="30">
      <c r="A233" s="378" t="s">
        <v>1298</v>
      </c>
      <c r="B233" s="382" t="s">
        <v>1420</v>
      </c>
      <c r="C233" s="408" t="s">
        <v>1421</v>
      </c>
      <c r="D233" s="371" t="s">
        <v>100</v>
      </c>
      <c r="E233" s="389" t="s">
        <v>1422</v>
      </c>
      <c r="F233" s="369"/>
    </row>
    <row r="234" spans="1:6" s="370" customFormat="1" ht="30">
      <c r="A234" s="378" t="s">
        <v>1298</v>
      </c>
      <c r="B234" s="382" t="s">
        <v>1420</v>
      </c>
      <c r="C234" s="408" t="s">
        <v>1423</v>
      </c>
      <c r="D234" s="371" t="s">
        <v>100</v>
      </c>
      <c r="E234" s="389" t="s">
        <v>1424</v>
      </c>
      <c r="F234" s="369"/>
    </row>
    <row r="235" spans="1:6" s="370" customFormat="1" ht="30">
      <c r="A235" s="378" t="s">
        <v>1298</v>
      </c>
      <c r="B235" s="382" t="s">
        <v>1420</v>
      </c>
      <c r="C235" s="408" t="s">
        <v>1425</v>
      </c>
      <c r="D235" s="371" t="s">
        <v>100</v>
      </c>
      <c r="E235" s="389" t="s">
        <v>1426</v>
      </c>
      <c r="F235" s="369"/>
    </row>
    <row r="236" spans="1:6" s="370" customFormat="1" ht="30">
      <c r="A236" s="378" t="s">
        <v>1298</v>
      </c>
      <c r="B236" s="382" t="s">
        <v>1420</v>
      </c>
      <c r="C236" s="408" t="s">
        <v>1427</v>
      </c>
      <c r="D236" s="371" t="s">
        <v>100</v>
      </c>
      <c r="E236" s="389" t="s">
        <v>1428</v>
      </c>
      <c r="F236" s="369"/>
    </row>
    <row r="237" spans="1:6" s="370" customFormat="1" ht="30">
      <c r="A237" s="378" t="s">
        <v>1298</v>
      </c>
      <c r="B237" s="382" t="s">
        <v>1420</v>
      </c>
      <c r="C237" s="408" t="s">
        <v>1429</v>
      </c>
      <c r="D237" s="371" t="s">
        <v>100</v>
      </c>
      <c r="E237" s="389" t="s">
        <v>1430</v>
      </c>
      <c r="F237" s="369"/>
    </row>
    <row r="238" spans="1:6" s="370" customFormat="1" ht="30">
      <c r="A238" s="378" t="s">
        <v>1298</v>
      </c>
      <c r="B238" s="382" t="s">
        <v>1420</v>
      </c>
      <c r="C238" s="408" t="s">
        <v>1431</v>
      </c>
      <c r="D238" s="371" t="s">
        <v>100</v>
      </c>
      <c r="E238" s="389" t="s">
        <v>1432</v>
      </c>
      <c r="F238" s="369"/>
    </row>
    <row r="239" spans="1:6" s="370" customFormat="1" ht="30">
      <c r="A239" s="378" t="s">
        <v>1298</v>
      </c>
      <c r="B239" s="382" t="s">
        <v>1420</v>
      </c>
      <c r="C239" s="408" t="s">
        <v>1433</v>
      </c>
      <c r="D239" s="371" t="s">
        <v>100</v>
      </c>
      <c r="E239" s="389" t="s">
        <v>1434</v>
      </c>
      <c r="F239" s="369"/>
    </row>
    <row r="240" spans="1:6" s="370" customFormat="1" ht="30">
      <c r="A240" s="378" t="s">
        <v>1298</v>
      </c>
      <c r="B240" s="382" t="s">
        <v>1420</v>
      </c>
      <c r="C240" s="408" t="s">
        <v>1435</v>
      </c>
      <c r="D240" s="371" t="s">
        <v>100</v>
      </c>
      <c r="E240" s="389" t="s">
        <v>1436</v>
      </c>
      <c r="F240" s="369"/>
    </row>
    <row r="241" spans="1:6" s="370" customFormat="1" ht="30">
      <c r="A241" s="378" t="s">
        <v>1298</v>
      </c>
      <c r="B241" s="382" t="s">
        <v>1420</v>
      </c>
      <c r="C241" s="408" t="s">
        <v>1437</v>
      </c>
      <c r="D241" s="371" t="s">
        <v>926</v>
      </c>
      <c r="E241" s="389" t="s">
        <v>1438</v>
      </c>
      <c r="F241" s="369"/>
    </row>
    <row r="242" spans="1:6" s="370" customFormat="1" ht="30">
      <c r="A242" s="378" t="s">
        <v>1298</v>
      </c>
      <c r="B242" s="382" t="s">
        <v>1420</v>
      </c>
      <c r="C242" s="408" t="s">
        <v>1439</v>
      </c>
      <c r="D242" s="371" t="s">
        <v>926</v>
      </c>
      <c r="E242" s="389" t="s">
        <v>1440</v>
      </c>
      <c r="F242" s="369"/>
    </row>
    <row r="243" spans="1:6" s="370" customFormat="1" ht="30">
      <c r="A243" s="378" t="s">
        <v>1298</v>
      </c>
      <c r="B243" s="382" t="s">
        <v>1441</v>
      </c>
      <c r="C243" s="408" t="s">
        <v>1442</v>
      </c>
      <c r="D243" s="371" t="s">
        <v>100</v>
      </c>
      <c r="E243" s="389" t="s">
        <v>1443</v>
      </c>
      <c r="F243" s="369"/>
    </row>
    <row r="244" spans="1:6" s="370" customFormat="1" ht="30">
      <c r="A244" s="378" t="s">
        <v>1298</v>
      </c>
      <c r="B244" s="382" t="s">
        <v>1441</v>
      </c>
      <c r="C244" s="408" t="s">
        <v>1444</v>
      </c>
      <c r="D244" s="371" t="s">
        <v>100</v>
      </c>
      <c r="E244" s="389" t="s">
        <v>1445</v>
      </c>
      <c r="F244" s="369"/>
    </row>
    <row r="245" spans="1:6" s="370" customFormat="1" ht="30">
      <c r="A245" s="378" t="s">
        <v>1298</v>
      </c>
      <c r="B245" s="382" t="s">
        <v>1441</v>
      </c>
      <c r="C245" s="408" t="s">
        <v>1446</v>
      </c>
      <c r="D245" s="371" t="s">
        <v>100</v>
      </c>
      <c r="E245" s="389" t="s">
        <v>1447</v>
      </c>
      <c r="F245" s="369"/>
    </row>
    <row r="246" spans="1:6" s="370" customFormat="1" ht="30">
      <c r="A246" s="378" t="s">
        <v>1298</v>
      </c>
      <c r="B246" s="382" t="s">
        <v>1441</v>
      </c>
      <c r="C246" s="408" t="s">
        <v>1448</v>
      </c>
      <c r="D246" s="371" t="s">
        <v>100</v>
      </c>
      <c r="E246" s="389" t="s">
        <v>1449</v>
      </c>
      <c r="F246" s="369"/>
    </row>
    <row r="247" spans="1:6" s="370" customFormat="1" ht="30">
      <c r="A247" s="378" t="s">
        <v>1298</v>
      </c>
      <c r="B247" s="382" t="s">
        <v>1441</v>
      </c>
      <c r="C247" s="408" t="s">
        <v>1450</v>
      </c>
      <c r="D247" s="371" t="s">
        <v>100</v>
      </c>
      <c r="E247" s="389" t="s">
        <v>1451</v>
      </c>
      <c r="F247" s="369"/>
    </row>
    <row r="248" spans="1:6" s="370" customFormat="1" ht="30">
      <c r="A248" s="378" t="s">
        <v>1298</v>
      </c>
      <c r="B248" s="382" t="s">
        <v>1441</v>
      </c>
      <c r="C248" s="408" t="s">
        <v>1452</v>
      </c>
      <c r="D248" s="371" t="s">
        <v>100</v>
      </c>
      <c r="E248" s="389" t="s">
        <v>1453</v>
      </c>
      <c r="F248" s="369"/>
    </row>
    <row r="249" spans="1:6" s="370" customFormat="1" ht="30">
      <c r="A249" s="378" t="s">
        <v>1298</v>
      </c>
      <c r="B249" s="382" t="s">
        <v>1441</v>
      </c>
      <c r="C249" s="408" t="s">
        <v>1454</v>
      </c>
      <c r="D249" s="371" t="s">
        <v>100</v>
      </c>
      <c r="E249" s="389" t="s">
        <v>1455</v>
      </c>
      <c r="F249" s="369"/>
    </row>
    <row r="250" spans="1:6" s="370" customFormat="1" ht="30">
      <c r="A250" s="378" t="s">
        <v>1298</v>
      </c>
      <c r="B250" s="382" t="s">
        <v>1441</v>
      </c>
      <c r="C250" s="408" t="s">
        <v>1456</v>
      </c>
      <c r="D250" s="371" t="s">
        <v>100</v>
      </c>
      <c r="E250" s="389" t="s">
        <v>1457</v>
      </c>
      <c r="F250" s="369"/>
    </row>
    <row r="251" spans="1:6" s="370" customFormat="1" ht="30">
      <c r="A251" s="378" t="s">
        <v>1298</v>
      </c>
      <c r="B251" s="382" t="s">
        <v>1441</v>
      </c>
      <c r="C251" s="408" t="s">
        <v>1458</v>
      </c>
      <c r="D251" s="371" t="s">
        <v>926</v>
      </c>
      <c r="E251" s="389" t="s">
        <v>1459</v>
      </c>
      <c r="F251" s="369"/>
    </row>
    <row r="252" spans="1:6" s="370" customFormat="1" ht="30">
      <c r="A252" s="379" t="s">
        <v>1298</v>
      </c>
      <c r="B252" s="383" t="s">
        <v>1441</v>
      </c>
      <c r="C252" s="409" t="s">
        <v>1460</v>
      </c>
      <c r="D252" s="373" t="s">
        <v>926</v>
      </c>
      <c r="E252" s="390" t="s">
        <v>1461</v>
      </c>
      <c r="F252" s="369"/>
    </row>
    <row r="253" spans="1:6" s="370" customFormat="1" ht="31.5">
      <c r="A253" s="380" t="s">
        <v>1462</v>
      </c>
      <c r="B253" s="384" t="s">
        <v>1463</v>
      </c>
      <c r="C253" s="410" t="s">
        <v>1464</v>
      </c>
      <c r="D253" s="375" t="s">
        <v>100</v>
      </c>
      <c r="E253" s="391" t="s">
        <v>1465</v>
      </c>
      <c r="F253" s="369"/>
    </row>
    <row r="254" spans="1:6" s="370" customFormat="1" ht="31.5">
      <c r="A254" s="378" t="s">
        <v>1462</v>
      </c>
      <c r="B254" s="382" t="s">
        <v>1463</v>
      </c>
      <c r="C254" s="408" t="s">
        <v>1466</v>
      </c>
      <c r="D254" s="371" t="s">
        <v>926</v>
      </c>
      <c r="E254" s="389" t="s">
        <v>1467</v>
      </c>
      <c r="F254" s="369"/>
    </row>
    <row r="255" spans="1:6" s="370" customFormat="1" ht="31.5">
      <c r="A255" s="378" t="s">
        <v>1462</v>
      </c>
      <c r="B255" s="382" t="s">
        <v>1463</v>
      </c>
      <c r="C255" s="408" t="s">
        <v>1468</v>
      </c>
      <c r="D255" s="371" t="s">
        <v>100</v>
      </c>
      <c r="E255" s="389" t="s">
        <v>1469</v>
      </c>
      <c r="F255" s="369"/>
    </row>
    <row r="256" spans="1:6" s="370" customFormat="1" ht="31.5">
      <c r="A256" s="378" t="s">
        <v>1462</v>
      </c>
      <c r="B256" s="382" t="s">
        <v>1463</v>
      </c>
      <c r="C256" s="408" t="s">
        <v>1470</v>
      </c>
      <c r="D256" s="371" t="s">
        <v>926</v>
      </c>
      <c r="E256" s="389" t="s">
        <v>1471</v>
      </c>
      <c r="F256" s="369"/>
    </row>
    <row r="257" spans="1:6" s="370" customFormat="1" ht="31.5">
      <c r="A257" s="378" t="s">
        <v>1462</v>
      </c>
      <c r="B257" s="382" t="s">
        <v>1463</v>
      </c>
      <c r="C257" s="408" t="s">
        <v>1472</v>
      </c>
      <c r="D257" s="371" t="s">
        <v>100</v>
      </c>
      <c r="E257" s="389" t="s">
        <v>1473</v>
      </c>
      <c r="F257" s="369"/>
    </row>
    <row r="258" spans="1:6" s="370" customFormat="1" ht="31.5">
      <c r="A258" s="378" t="s">
        <v>1462</v>
      </c>
      <c r="B258" s="382" t="s">
        <v>1463</v>
      </c>
      <c r="C258" s="408" t="s">
        <v>1474</v>
      </c>
      <c r="D258" s="371" t="s">
        <v>926</v>
      </c>
      <c r="E258" s="389" t="s">
        <v>1475</v>
      </c>
      <c r="F258" s="369"/>
    </row>
    <row r="259" spans="1:6" s="370" customFormat="1" ht="31.5">
      <c r="A259" s="378" t="s">
        <v>1462</v>
      </c>
      <c r="B259" s="382" t="s">
        <v>1463</v>
      </c>
      <c r="C259" s="411" t="s">
        <v>1476</v>
      </c>
      <c r="D259" s="371" t="s">
        <v>100</v>
      </c>
      <c r="E259" s="392" t="s">
        <v>1477</v>
      </c>
      <c r="F259" s="369"/>
    </row>
    <row r="260" spans="1:6" s="370" customFormat="1" ht="31.5">
      <c r="A260" s="378" t="s">
        <v>1462</v>
      </c>
      <c r="B260" s="382" t="s">
        <v>1463</v>
      </c>
      <c r="C260" s="411" t="s">
        <v>1478</v>
      </c>
      <c r="D260" s="371" t="s">
        <v>926</v>
      </c>
      <c r="E260" s="392" t="s">
        <v>1479</v>
      </c>
      <c r="F260" s="369"/>
    </row>
    <row r="261" spans="1:6" s="370" customFormat="1" ht="31.5">
      <c r="A261" s="378" t="s">
        <v>1462</v>
      </c>
      <c r="B261" s="382" t="s">
        <v>1463</v>
      </c>
      <c r="C261" s="411" t="s">
        <v>1480</v>
      </c>
      <c r="D261" s="371" t="s">
        <v>100</v>
      </c>
      <c r="E261" s="392" t="s">
        <v>1481</v>
      </c>
      <c r="F261" s="369"/>
    </row>
    <row r="262" spans="1:6" s="370" customFormat="1" ht="31.5">
      <c r="A262" s="378" t="s">
        <v>1462</v>
      </c>
      <c r="B262" s="382" t="s">
        <v>1463</v>
      </c>
      <c r="C262" s="411" t="s">
        <v>1482</v>
      </c>
      <c r="D262" s="371" t="s">
        <v>926</v>
      </c>
      <c r="E262" s="392" t="s">
        <v>1483</v>
      </c>
      <c r="F262" s="369"/>
    </row>
    <row r="263" spans="1:6" s="370" customFormat="1" ht="31.5">
      <c r="A263" s="378" t="s">
        <v>1462</v>
      </c>
      <c r="B263" s="382" t="s">
        <v>1463</v>
      </c>
      <c r="C263" s="411" t="s">
        <v>1484</v>
      </c>
      <c r="D263" s="371" t="s">
        <v>100</v>
      </c>
      <c r="E263" s="392" t="s">
        <v>1485</v>
      </c>
      <c r="F263" s="369"/>
    </row>
    <row r="264" spans="1:6" s="370" customFormat="1" ht="31.5">
      <c r="A264" s="378" t="s">
        <v>1462</v>
      </c>
      <c r="B264" s="382" t="s">
        <v>1486</v>
      </c>
      <c r="C264" s="408" t="s">
        <v>1487</v>
      </c>
      <c r="D264" s="371" t="s">
        <v>926</v>
      </c>
      <c r="E264" s="389" t="s">
        <v>1488</v>
      </c>
      <c r="F264" s="369"/>
    </row>
    <row r="265" spans="1:6" s="370" customFormat="1" ht="31.5">
      <c r="A265" s="378" t="s">
        <v>1462</v>
      </c>
      <c r="B265" s="382" t="s">
        <v>1486</v>
      </c>
      <c r="C265" s="408" t="s">
        <v>1489</v>
      </c>
      <c r="D265" s="371" t="s">
        <v>926</v>
      </c>
      <c r="E265" s="389" t="s">
        <v>1490</v>
      </c>
      <c r="F265" s="369"/>
    </row>
    <row r="266" spans="1:6" s="370" customFormat="1" ht="31.5">
      <c r="A266" s="378" t="s">
        <v>1462</v>
      </c>
      <c r="B266" s="382" t="s">
        <v>1486</v>
      </c>
      <c r="C266" s="408" t="s">
        <v>1491</v>
      </c>
      <c r="D266" s="371" t="s">
        <v>926</v>
      </c>
      <c r="E266" s="389" t="s">
        <v>1492</v>
      </c>
      <c r="F266" s="369"/>
    </row>
    <row r="267" spans="1:6" s="370" customFormat="1" ht="31.5">
      <c r="A267" s="378" t="s">
        <v>1462</v>
      </c>
      <c r="B267" s="382" t="s">
        <v>1486</v>
      </c>
      <c r="C267" s="408" t="s">
        <v>1493</v>
      </c>
      <c r="D267" s="371" t="s">
        <v>926</v>
      </c>
      <c r="E267" s="389" t="s">
        <v>1494</v>
      </c>
      <c r="F267" s="369"/>
    </row>
    <row r="268" spans="1:6" s="370" customFormat="1" ht="31.5">
      <c r="A268" s="378" t="s">
        <v>1462</v>
      </c>
      <c r="B268" s="382" t="s">
        <v>1495</v>
      </c>
      <c r="C268" s="408" t="s">
        <v>1496</v>
      </c>
      <c r="D268" s="371" t="s">
        <v>926</v>
      </c>
      <c r="E268" s="389" t="s">
        <v>1497</v>
      </c>
      <c r="F268" s="369"/>
    </row>
    <row r="269" spans="1:6" s="370" customFormat="1" ht="31.5">
      <c r="A269" s="378" t="s">
        <v>1462</v>
      </c>
      <c r="B269" s="382" t="s">
        <v>1495</v>
      </c>
      <c r="C269" s="408" t="s">
        <v>1498</v>
      </c>
      <c r="D269" s="371" t="s">
        <v>926</v>
      </c>
      <c r="E269" s="389" t="s">
        <v>1499</v>
      </c>
      <c r="F269" s="369"/>
    </row>
    <row r="270" spans="1:6" s="370" customFormat="1" ht="31.5">
      <c r="A270" s="378" t="s">
        <v>1462</v>
      </c>
      <c r="B270" s="382" t="s">
        <v>1495</v>
      </c>
      <c r="C270" s="408" t="s">
        <v>1500</v>
      </c>
      <c r="D270" s="371" t="s">
        <v>100</v>
      </c>
      <c r="E270" s="389" t="s">
        <v>1501</v>
      </c>
      <c r="F270" s="369"/>
    </row>
    <row r="271" spans="1:6" s="370" customFormat="1" ht="31.5">
      <c r="A271" s="378" t="s">
        <v>1462</v>
      </c>
      <c r="B271" s="382" t="s">
        <v>1495</v>
      </c>
      <c r="C271" s="408" t="s">
        <v>1502</v>
      </c>
      <c r="D271" s="371" t="s">
        <v>926</v>
      </c>
      <c r="E271" s="389" t="s">
        <v>1503</v>
      </c>
      <c r="F271" s="369"/>
    </row>
    <row r="272" spans="1:6" s="370" customFormat="1" ht="31.5">
      <c r="A272" s="378" t="s">
        <v>1462</v>
      </c>
      <c r="B272" s="382" t="s">
        <v>1495</v>
      </c>
      <c r="C272" s="408" t="s">
        <v>1504</v>
      </c>
      <c r="D272" s="371" t="s">
        <v>100</v>
      </c>
      <c r="E272" s="389" t="s">
        <v>1505</v>
      </c>
      <c r="F272" s="369"/>
    </row>
    <row r="273" spans="1:6" s="370" customFormat="1" ht="31.5">
      <c r="A273" s="378" t="s">
        <v>1462</v>
      </c>
      <c r="B273" s="382" t="s">
        <v>1495</v>
      </c>
      <c r="C273" s="408" t="s">
        <v>1506</v>
      </c>
      <c r="D273" s="371" t="s">
        <v>926</v>
      </c>
      <c r="E273" s="389" t="s">
        <v>1507</v>
      </c>
      <c r="F273" s="369"/>
    </row>
    <row r="274" spans="1:6" s="370" customFormat="1" ht="31.5">
      <c r="A274" s="378" t="s">
        <v>1462</v>
      </c>
      <c r="B274" s="382" t="s">
        <v>1495</v>
      </c>
      <c r="C274" s="408" t="s">
        <v>1508</v>
      </c>
      <c r="D274" s="371" t="s">
        <v>100</v>
      </c>
      <c r="E274" s="389" t="s">
        <v>1509</v>
      </c>
      <c r="F274" s="369"/>
    </row>
    <row r="275" spans="1:6" s="370" customFormat="1" ht="31.5">
      <c r="A275" s="378" t="s">
        <v>1462</v>
      </c>
      <c r="B275" s="382" t="s">
        <v>1495</v>
      </c>
      <c r="C275" s="408" t="s">
        <v>1510</v>
      </c>
      <c r="D275" s="371" t="s">
        <v>100</v>
      </c>
      <c r="E275" s="389" t="s">
        <v>1511</v>
      </c>
      <c r="F275" s="369"/>
    </row>
    <row r="276" spans="1:6" s="370" customFormat="1" ht="31.5">
      <c r="A276" s="378" t="s">
        <v>1462</v>
      </c>
      <c r="B276" s="382" t="s">
        <v>1495</v>
      </c>
      <c r="C276" s="408" t="s">
        <v>1512</v>
      </c>
      <c r="D276" s="371" t="s">
        <v>926</v>
      </c>
      <c r="E276" s="389" t="s">
        <v>1513</v>
      </c>
      <c r="F276" s="369"/>
    </row>
    <row r="277" spans="1:6" s="370" customFormat="1" ht="31.5">
      <c r="A277" s="378" t="s">
        <v>1462</v>
      </c>
      <c r="B277" s="382" t="s">
        <v>1495</v>
      </c>
      <c r="C277" s="408" t="s">
        <v>1514</v>
      </c>
      <c r="D277" s="371" t="s">
        <v>100</v>
      </c>
      <c r="E277" s="389" t="s">
        <v>1515</v>
      </c>
      <c r="F277" s="369"/>
    </row>
    <row r="278" spans="1:6" s="370" customFormat="1" ht="31.5">
      <c r="A278" s="378" t="s">
        <v>1462</v>
      </c>
      <c r="B278" s="382" t="s">
        <v>1495</v>
      </c>
      <c r="C278" s="408" t="s">
        <v>1516</v>
      </c>
      <c r="D278" s="371" t="s">
        <v>926</v>
      </c>
      <c r="E278" s="389" t="s">
        <v>1517</v>
      </c>
      <c r="F278" s="369"/>
    </row>
    <row r="279" spans="1:6" s="370" customFormat="1" ht="31.5">
      <c r="A279" s="378" t="s">
        <v>1462</v>
      </c>
      <c r="B279" s="382" t="s">
        <v>1518</v>
      </c>
      <c r="C279" s="408" t="s">
        <v>1519</v>
      </c>
      <c r="D279" s="371" t="s">
        <v>100</v>
      </c>
      <c r="E279" s="389" t="s">
        <v>1520</v>
      </c>
      <c r="F279" s="369"/>
    </row>
    <row r="280" spans="1:6" s="370" customFormat="1" ht="31.5">
      <c r="A280" s="378" t="s">
        <v>1462</v>
      </c>
      <c r="B280" s="382" t="s">
        <v>1518</v>
      </c>
      <c r="C280" s="408" t="s">
        <v>1521</v>
      </c>
      <c r="D280" s="371" t="s">
        <v>926</v>
      </c>
      <c r="E280" s="389" t="s">
        <v>1522</v>
      </c>
      <c r="F280" s="369"/>
    </row>
    <row r="281" spans="1:6" s="370" customFormat="1" ht="31.5">
      <c r="A281" s="378" t="s">
        <v>1462</v>
      </c>
      <c r="B281" s="382" t="s">
        <v>1518</v>
      </c>
      <c r="C281" s="408" t="s">
        <v>1523</v>
      </c>
      <c r="D281" s="371" t="s">
        <v>100</v>
      </c>
      <c r="E281" s="389" t="s">
        <v>1524</v>
      </c>
      <c r="F281" s="369"/>
    </row>
    <row r="282" spans="1:6" s="370" customFormat="1" ht="31.5">
      <c r="A282" s="378" t="s">
        <v>1462</v>
      </c>
      <c r="B282" s="382" t="s">
        <v>1518</v>
      </c>
      <c r="C282" s="408" t="s">
        <v>1525</v>
      </c>
      <c r="D282" s="371" t="s">
        <v>926</v>
      </c>
      <c r="E282" s="389" t="s">
        <v>1526</v>
      </c>
      <c r="F282" s="369"/>
    </row>
    <row r="283" spans="1:6" s="370" customFormat="1" ht="31.5">
      <c r="A283" s="378" t="s">
        <v>1462</v>
      </c>
      <c r="B283" s="382" t="s">
        <v>1518</v>
      </c>
      <c r="C283" s="408" t="s">
        <v>1527</v>
      </c>
      <c r="D283" s="371" t="s">
        <v>100</v>
      </c>
      <c r="E283" s="389" t="s">
        <v>1528</v>
      </c>
      <c r="F283" s="369"/>
    </row>
    <row r="284" spans="1:6" s="370" customFormat="1" ht="31.5">
      <c r="A284" s="378" t="s">
        <v>1462</v>
      </c>
      <c r="B284" s="382" t="s">
        <v>1518</v>
      </c>
      <c r="C284" s="408" t="s">
        <v>1529</v>
      </c>
      <c r="D284" s="371" t="s">
        <v>926</v>
      </c>
      <c r="E284" s="389" t="s">
        <v>1530</v>
      </c>
      <c r="F284" s="369"/>
    </row>
    <row r="285" spans="1:6" s="370" customFormat="1" ht="31.5">
      <c r="A285" s="378" t="s">
        <v>1462</v>
      </c>
      <c r="B285" s="382" t="s">
        <v>1518</v>
      </c>
      <c r="C285" s="408" t="s">
        <v>1531</v>
      </c>
      <c r="D285" s="371" t="s">
        <v>100</v>
      </c>
      <c r="E285" s="389" t="s">
        <v>1532</v>
      </c>
      <c r="F285" s="369"/>
    </row>
    <row r="286" spans="1:6" s="370" customFormat="1" ht="31.5">
      <c r="A286" s="378" t="s">
        <v>1462</v>
      </c>
      <c r="B286" s="382" t="s">
        <v>1518</v>
      </c>
      <c r="C286" s="408" t="s">
        <v>1533</v>
      </c>
      <c r="D286" s="371" t="s">
        <v>926</v>
      </c>
      <c r="E286" s="389" t="s">
        <v>1534</v>
      </c>
      <c r="F286" s="369"/>
    </row>
    <row r="287" spans="1:6" s="370" customFormat="1" ht="31.5">
      <c r="A287" s="378" t="s">
        <v>1462</v>
      </c>
      <c r="B287" s="382" t="s">
        <v>1518</v>
      </c>
      <c r="C287" s="408" t="s">
        <v>1535</v>
      </c>
      <c r="D287" s="371" t="s">
        <v>100</v>
      </c>
      <c r="E287" s="389" t="s">
        <v>1536</v>
      </c>
      <c r="F287" s="369"/>
    </row>
    <row r="288" spans="1:6" s="370" customFormat="1" ht="31.5">
      <c r="A288" s="378" t="s">
        <v>1462</v>
      </c>
      <c r="B288" s="382" t="s">
        <v>1518</v>
      </c>
      <c r="C288" s="408" t="s">
        <v>1537</v>
      </c>
      <c r="D288" s="371" t="s">
        <v>926</v>
      </c>
      <c r="E288" s="389" t="s">
        <v>1538</v>
      </c>
      <c r="F288" s="369"/>
    </row>
    <row r="289" spans="1:6" s="370" customFormat="1" ht="31.5">
      <c r="A289" s="379" t="s">
        <v>1462</v>
      </c>
      <c r="B289" s="383" t="s">
        <v>1539</v>
      </c>
      <c r="C289" s="409" t="s">
        <v>1540</v>
      </c>
      <c r="D289" s="373" t="s">
        <v>100</v>
      </c>
      <c r="E289" s="390" t="s">
        <v>1541</v>
      </c>
      <c r="F289" s="369"/>
    </row>
    <row r="290" spans="1:6" s="370" customFormat="1" ht="15.75">
      <c r="A290" s="380" t="s">
        <v>1542</v>
      </c>
      <c r="B290" s="384" t="s">
        <v>1543</v>
      </c>
      <c r="C290" s="410" t="s">
        <v>1544</v>
      </c>
      <c r="D290" s="375" t="s">
        <v>100</v>
      </c>
      <c r="E290" s="391" t="s">
        <v>1545</v>
      </c>
      <c r="F290" s="369"/>
    </row>
    <row r="291" spans="1:6" s="370" customFormat="1" ht="15.75">
      <c r="A291" s="378" t="s">
        <v>1542</v>
      </c>
      <c r="B291" s="382" t="s">
        <v>1543</v>
      </c>
      <c r="C291" s="408" t="s">
        <v>1546</v>
      </c>
      <c r="D291" s="371" t="s">
        <v>100</v>
      </c>
      <c r="E291" s="389" t="s">
        <v>1547</v>
      </c>
      <c r="F291" s="369"/>
    </row>
    <row r="292" spans="1:6" s="370" customFormat="1" ht="15.75">
      <c r="A292" s="378" t="s">
        <v>1542</v>
      </c>
      <c r="B292" s="382" t="s">
        <v>1543</v>
      </c>
      <c r="C292" s="408" t="s">
        <v>1548</v>
      </c>
      <c r="D292" s="371" t="s">
        <v>100</v>
      </c>
      <c r="E292" s="389" t="s">
        <v>1549</v>
      </c>
      <c r="F292" s="369"/>
    </row>
    <row r="293" spans="1:6" s="370" customFormat="1" ht="15.75">
      <c r="A293" s="378" t="s">
        <v>1542</v>
      </c>
      <c r="B293" s="382" t="s">
        <v>1543</v>
      </c>
      <c r="C293" s="408" t="s">
        <v>1550</v>
      </c>
      <c r="D293" s="371" t="s">
        <v>100</v>
      </c>
      <c r="E293" s="389" t="s">
        <v>1551</v>
      </c>
      <c r="F293" s="369"/>
    </row>
    <row r="294" spans="1:6" s="370" customFormat="1" ht="15.75">
      <c r="A294" s="378" t="s">
        <v>1542</v>
      </c>
      <c r="B294" s="382" t="s">
        <v>1543</v>
      </c>
      <c r="C294" s="408" t="s">
        <v>1552</v>
      </c>
      <c r="D294" s="371" t="s">
        <v>100</v>
      </c>
      <c r="E294" s="389" t="s">
        <v>1553</v>
      </c>
      <c r="F294" s="369"/>
    </row>
    <row r="295" spans="1:6" s="370" customFormat="1" ht="15.75">
      <c r="A295" s="378" t="s">
        <v>1542</v>
      </c>
      <c r="B295" s="382" t="s">
        <v>1543</v>
      </c>
      <c r="C295" s="408" t="s">
        <v>1554</v>
      </c>
      <c r="D295" s="371" t="s">
        <v>100</v>
      </c>
      <c r="E295" s="389" t="s">
        <v>1555</v>
      </c>
      <c r="F295" s="369"/>
    </row>
    <row r="296" spans="1:6" s="370" customFormat="1" ht="15.75">
      <c r="A296" s="378" t="s">
        <v>1542</v>
      </c>
      <c r="B296" s="382" t="s">
        <v>1543</v>
      </c>
      <c r="C296" s="408" t="s">
        <v>1556</v>
      </c>
      <c r="D296" s="371" t="s">
        <v>926</v>
      </c>
      <c r="E296" s="389" t="s">
        <v>1557</v>
      </c>
      <c r="F296" s="369"/>
    </row>
    <row r="297" spans="1:6" s="370" customFormat="1" ht="15.75">
      <c r="A297" s="378" t="s">
        <v>1542</v>
      </c>
      <c r="B297" s="382" t="s">
        <v>1543</v>
      </c>
      <c r="C297" s="408" t="s">
        <v>1558</v>
      </c>
      <c r="D297" s="371" t="s">
        <v>926</v>
      </c>
      <c r="E297" s="389" t="s">
        <v>1559</v>
      </c>
      <c r="F297" s="369"/>
    </row>
    <row r="298" spans="1:6" s="370" customFormat="1" ht="15.75">
      <c r="A298" s="378" t="s">
        <v>1542</v>
      </c>
      <c r="B298" s="382" t="s">
        <v>1543</v>
      </c>
      <c r="C298" s="408" t="s">
        <v>1560</v>
      </c>
      <c r="D298" s="371" t="s">
        <v>926</v>
      </c>
      <c r="E298" s="389" t="s">
        <v>1561</v>
      </c>
      <c r="F298" s="369"/>
    </row>
    <row r="299" spans="1:6" s="370" customFormat="1" ht="15.75">
      <c r="A299" s="378" t="s">
        <v>1542</v>
      </c>
      <c r="B299" s="382" t="s">
        <v>1543</v>
      </c>
      <c r="C299" s="408" t="s">
        <v>1562</v>
      </c>
      <c r="D299" s="371" t="s">
        <v>100</v>
      </c>
      <c r="E299" s="389" t="s">
        <v>1563</v>
      </c>
      <c r="F299" s="369"/>
    </row>
    <row r="300" spans="1:6" s="370" customFormat="1" ht="15.75">
      <c r="A300" s="378" t="s">
        <v>1542</v>
      </c>
      <c r="B300" s="382" t="s">
        <v>1543</v>
      </c>
      <c r="C300" s="408" t="s">
        <v>1564</v>
      </c>
      <c r="D300" s="371" t="s">
        <v>926</v>
      </c>
      <c r="E300" s="389" t="s">
        <v>1565</v>
      </c>
      <c r="F300" s="369"/>
    </row>
    <row r="301" spans="1:6" s="370" customFormat="1" ht="15.75">
      <c r="A301" s="378" t="s">
        <v>1542</v>
      </c>
      <c r="B301" s="382" t="s">
        <v>1543</v>
      </c>
      <c r="C301" s="408" t="s">
        <v>1566</v>
      </c>
      <c r="D301" s="371" t="s">
        <v>100</v>
      </c>
      <c r="E301" s="389" t="s">
        <v>1567</v>
      </c>
      <c r="F301" s="369"/>
    </row>
    <row r="302" spans="1:6" s="370" customFormat="1" ht="15.75">
      <c r="A302" s="379" t="s">
        <v>1542</v>
      </c>
      <c r="B302" s="383" t="s">
        <v>1543</v>
      </c>
      <c r="C302" s="409" t="s">
        <v>1568</v>
      </c>
      <c r="D302" s="373" t="s">
        <v>926</v>
      </c>
      <c r="E302" s="390" t="s">
        <v>1569</v>
      </c>
      <c r="F302" s="369"/>
    </row>
    <row r="303" spans="1:6" s="370" customFormat="1" ht="15.75">
      <c r="A303" s="380" t="s">
        <v>1570</v>
      </c>
      <c r="B303" s="384" t="s">
        <v>1571</v>
      </c>
      <c r="C303" s="410">
        <v>100101</v>
      </c>
      <c r="D303" s="375" t="s">
        <v>926</v>
      </c>
      <c r="E303" s="391" t="s">
        <v>1572</v>
      </c>
      <c r="F303" s="369"/>
    </row>
    <row r="304" spans="1:6" s="370" customFormat="1" ht="15.75">
      <c r="A304" s="378" t="s">
        <v>1570</v>
      </c>
      <c r="B304" s="382" t="s">
        <v>1571</v>
      </c>
      <c r="C304" s="408">
        <v>100102</v>
      </c>
      <c r="D304" s="371" t="s">
        <v>926</v>
      </c>
      <c r="E304" s="389" t="s">
        <v>1573</v>
      </c>
      <c r="F304" s="369"/>
    </row>
    <row r="305" spans="1:6" s="370" customFormat="1" ht="15.75">
      <c r="A305" s="378" t="s">
        <v>1570</v>
      </c>
      <c r="B305" s="382" t="s">
        <v>1571</v>
      </c>
      <c r="C305" s="408">
        <v>100103</v>
      </c>
      <c r="D305" s="371" t="s">
        <v>926</v>
      </c>
      <c r="E305" s="389" t="s">
        <v>1574</v>
      </c>
      <c r="F305" s="369"/>
    </row>
    <row r="306" spans="1:6" s="370" customFormat="1" ht="15.75">
      <c r="A306" s="378" t="s">
        <v>1570</v>
      </c>
      <c r="B306" s="382" t="s">
        <v>1571</v>
      </c>
      <c r="C306" s="408">
        <v>100104</v>
      </c>
      <c r="D306" s="371" t="s">
        <v>100</v>
      </c>
      <c r="E306" s="389" t="s">
        <v>1575</v>
      </c>
      <c r="F306" s="369"/>
    </row>
    <row r="307" spans="1:6" s="370" customFormat="1" ht="15.75">
      <c r="A307" s="378" t="s">
        <v>1570</v>
      </c>
      <c r="B307" s="382" t="s">
        <v>1571</v>
      </c>
      <c r="C307" s="408">
        <v>100105</v>
      </c>
      <c r="D307" s="371" t="s">
        <v>926</v>
      </c>
      <c r="E307" s="389" t="s">
        <v>1576</v>
      </c>
      <c r="F307" s="369"/>
    </row>
    <row r="308" spans="1:6" s="370" customFormat="1" ht="15.75">
      <c r="A308" s="378" t="s">
        <v>1570</v>
      </c>
      <c r="B308" s="382" t="s">
        <v>1571</v>
      </c>
      <c r="C308" s="408">
        <v>100107</v>
      </c>
      <c r="D308" s="371" t="s">
        <v>926</v>
      </c>
      <c r="E308" s="389" t="s">
        <v>1577</v>
      </c>
      <c r="F308" s="369"/>
    </row>
    <row r="309" spans="1:6" s="370" customFormat="1" ht="15.75">
      <c r="A309" s="378" t="s">
        <v>1570</v>
      </c>
      <c r="B309" s="382" t="s">
        <v>1571</v>
      </c>
      <c r="C309" s="408">
        <v>100109</v>
      </c>
      <c r="D309" s="371" t="s">
        <v>100</v>
      </c>
      <c r="E309" s="389" t="s">
        <v>1578</v>
      </c>
      <c r="F309" s="369"/>
    </row>
    <row r="310" spans="1:6" s="370" customFormat="1" ht="15.75">
      <c r="A310" s="378" t="s">
        <v>1570</v>
      </c>
      <c r="B310" s="382" t="s">
        <v>1571</v>
      </c>
      <c r="C310" s="408">
        <v>100113</v>
      </c>
      <c r="D310" s="371" t="s">
        <v>100</v>
      </c>
      <c r="E310" s="389" t="s">
        <v>1579</v>
      </c>
      <c r="F310" s="369"/>
    </row>
    <row r="311" spans="1:6" s="370" customFormat="1" ht="15.75">
      <c r="A311" s="378" t="s">
        <v>1570</v>
      </c>
      <c r="B311" s="382" t="s">
        <v>1571</v>
      </c>
      <c r="C311" s="408">
        <v>100114</v>
      </c>
      <c r="D311" s="371" t="s">
        <v>100</v>
      </c>
      <c r="E311" s="389" t="s">
        <v>1580</v>
      </c>
      <c r="F311" s="369"/>
    </row>
    <row r="312" spans="1:6" s="370" customFormat="1" ht="15.75">
      <c r="A312" s="378" t="s">
        <v>1570</v>
      </c>
      <c r="B312" s="382" t="s">
        <v>1571</v>
      </c>
      <c r="C312" s="408">
        <v>100115</v>
      </c>
      <c r="D312" s="371" t="s">
        <v>926</v>
      </c>
      <c r="E312" s="389" t="s">
        <v>1581</v>
      </c>
      <c r="F312" s="369"/>
    </row>
    <row r="313" spans="1:6" s="370" customFormat="1" ht="15.75">
      <c r="A313" s="378" t="s">
        <v>1570</v>
      </c>
      <c r="B313" s="382" t="s">
        <v>1571</v>
      </c>
      <c r="C313" s="408">
        <v>100116</v>
      </c>
      <c r="D313" s="371" t="s">
        <v>100</v>
      </c>
      <c r="E313" s="389" t="s">
        <v>1582</v>
      </c>
      <c r="F313" s="369"/>
    </row>
    <row r="314" spans="1:6" s="370" customFormat="1" ht="15.75">
      <c r="A314" s="378" t="s">
        <v>1570</v>
      </c>
      <c r="B314" s="382" t="s">
        <v>1571</v>
      </c>
      <c r="C314" s="408">
        <v>100117</v>
      </c>
      <c r="D314" s="371" t="s">
        <v>926</v>
      </c>
      <c r="E314" s="389" t="s">
        <v>1583</v>
      </c>
      <c r="F314" s="369"/>
    </row>
    <row r="315" spans="1:6" s="370" customFormat="1" ht="15.75">
      <c r="A315" s="378" t="s">
        <v>1570</v>
      </c>
      <c r="B315" s="382" t="s">
        <v>1571</v>
      </c>
      <c r="C315" s="408">
        <v>100118</v>
      </c>
      <c r="D315" s="371" t="s">
        <v>100</v>
      </c>
      <c r="E315" s="389" t="s">
        <v>1584</v>
      </c>
      <c r="F315" s="369"/>
    </row>
    <row r="316" spans="1:6" s="370" customFormat="1" ht="15.75">
      <c r="A316" s="378" t="s">
        <v>1570</v>
      </c>
      <c r="B316" s="382" t="s">
        <v>1571</v>
      </c>
      <c r="C316" s="408">
        <v>100119</v>
      </c>
      <c r="D316" s="371" t="s">
        <v>926</v>
      </c>
      <c r="E316" s="389" t="s">
        <v>1585</v>
      </c>
      <c r="F316" s="369"/>
    </row>
    <row r="317" spans="1:6" s="370" customFormat="1" ht="15.75">
      <c r="A317" s="378" t="s">
        <v>1570</v>
      </c>
      <c r="B317" s="382" t="s">
        <v>1571</v>
      </c>
      <c r="C317" s="408">
        <v>100120</v>
      </c>
      <c r="D317" s="371" t="s">
        <v>100</v>
      </c>
      <c r="E317" s="389" t="s">
        <v>1586</v>
      </c>
      <c r="F317" s="369"/>
    </row>
    <row r="318" spans="1:6" s="370" customFormat="1" ht="15.75">
      <c r="A318" s="378" t="s">
        <v>1570</v>
      </c>
      <c r="B318" s="382" t="s">
        <v>1571</v>
      </c>
      <c r="C318" s="408">
        <v>100121</v>
      </c>
      <c r="D318" s="371" t="s">
        <v>926</v>
      </c>
      <c r="E318" s="389" t="s">
        <v>1587</v>
      </c>
      <c r="F318" s="369"/>
    </row>
    <row r="319" spans="1:6" s="370" customFormat="1" ht="15.75">
      <c r="A319" s="378" t="s">
        <v>1570</v>
      </c>
      <c r="B319" s="382" t="s">
        <v>1571</v>
      </c>
      <c r="C319" s="408">
        <v>100122</v>
      </c>
      <c r="D319" s="371" t="s">
        <v>100</v>
      </c>
      <c r="E319" s="389" t="s">
        <v>1588</v>
      </c>
      <c r="F319" s="369"/>
    </row>
    <row r="320" spans="1:6" s="370" customFormat="1" ht="15.75">
      <c r="A320" s="378" t="s">
        <v>1570</v>
      </c>
      <c r="B320" s="382" t="s">
        <v>1571</v>
      </c>
      <c r="C320" s="408">
        <v>100123</v>
      </c>
      <c r="D320" s="371" t="s">
        <v>926</v>
      </c>
      <c r="E320" s="389" t="s">
        <v>1589</v>
      </c>
      <c r="F320" s="369"/>
    </row>
    <row r="321" spans="1:6" s="370" customFormat="1" ht="15.75">
      <c r="A321" s="378" t="s">
        <v>1570</v>
      </c>
      <c r="B321" s="382" t="s">
        <v>1571</v>
      </c>
      <c r="C321" s="408">
        <v>100124</v>
      </c>
      <c r="D321" s="371" t="s">
        <v>926</v>
      </c>
      <c r="E321" s="389" t="s">
        <v>1590</v>
      </c>
      <c r="F321" s="369"/>
    </row>
    <row r="322" spans="1:6" s="370" customFormat="1" ht="15.75">
      <c r="A322" s="378" t="s">
        <v>1570</v>
      </c>
      <c r="B322" s="382" t="s">
        <v>1571</v>
      </c>
      <c r="C322" s="408">
        <v>100125</v>
      </c>
      <c r="D322" s="371" t="s">
        <v>926</v>
      </c>
      <c r="E322" s="389" t="s">
        <v>1591</v>
      </c>
      <c r="F322" s="369"/>
    </row>
    <row r="323" spans="1:6" s="370" customFormat="1" ht="15.75">
      <c r="A323" s="378" t="s">
        <v>1570</v>
      </c>
      <c r="B323" s="382" t="s">
        <v>1571</v>
      </c>
      <c r="C323" s="408">
        <v>100126</v>
      </c>
      <c r="D323" s="371" t="s">
        <v>926</v>
      </c>
      <c r="E323" s="389" t="s">
        <v>1592</v>
      </c>
      <c r="F323" s="369"/>
    </row>
    <row r="324" spans="1:6" s="370" customFormat="1" ht="15.75">
      <c r="A324" s="378" t="s">
        <v>1570</v>
      </c>
      <c r="B324" s="382" t="s">
        <v>1571</v>
      </c>
      <c r="C324" s="408">
        <v>100199</v>
      </c>
      <c r="D324" s="371" t="s">
        <v>926</v>
      </c>
      <c r="E324" s="389" t="s">
        <v>1593</v>
      </c>
      <c r="F324" s="369"/>
    </row>
    <row r="325" spans="1:6" s="370" customFormat="1" ht="15.75">
      <c r="A325" s="378" t="s">
        <v>1570</v>
      </c>
      <c r="B325" s="382" t="s">
        <v>1594</v>
      </c>
      <c r="C325" s="408">
        <v>100201</v>
      </c>
      <c r="D325" s="371" t="s">
        <v>926</v>
      </c>
      <c r="E325" s="389" t="s">
        <v>1595</v>
      </c>
      <c r="F325" s="369"/>
    </row>
    <row r="326" spans="1:6" s="370" customFormat="1" ht="15.75">
      <c r="A326" s="378" t="s">
        <v>1570</v>
      </c>
      <c r="B326" s="382" t="s">
        <v>1594</v>
      </c>
      <c r="C326" s="408">
        <v>100202</v>
      </c>
      <c r="D326" s="371" t="s">
        <v>926</v>
      </c>
      <c r="E326" s="389" t="s">
        <v>1596</v>
      </c>
      <c r="F326" s="369"/>
    </row>
    <row r="327" spans="1:6" s="370" customFormat="1" ht="15.75">
      <c r="A327" s="378" t="s">
        <v>1570</v>
      </c>
      <c r="B327" s="382" t="s">
        <v>1594</v>
      </c>
      <c r="C327" s="408">
        <v>100207</v>
      </c>
      <c r="D327" s="371" t="s">
        <v>100</v>
      </c>
      <c r="E327" s="389" t="s">
        <v>1597</v>
      </c>
      <c r="F327" s="369"/>
    </row>
    <row r="328" spans="1:6" s="370" customFormat="1" ht="15.75">
      <c r="A328" s="378" t="s">
        <v>1570</v>
      </c>
      <c r="B328" s="382" t="s">
        <v>1594</v>
      </c>
      <c r="C328" s="408">
        <v>100208</v>
      </c>
      <c r="D328" s="371" t="s">
        <v>926</v>
      </c>
      <c r="E328" s="389" t="s">
        <v>1598</v>
      </c>
      <c r="F328" s="369"/>
    </row>
    <row r="329" spans="1:6" s="370" customFormat="1" ht="15.75">
      <c r="A329" s="378" t="s">
        <v>1570</v>
      </c>
      <c r="B329" s="382" t="s">
        <v>1594</v>
      </c>
      <c r="C329" s="408">
        <v>100210</v>
      </c>
      <c r="D329" s="371" t="s">
        <v>926</v>
      </c>
      <c r="E329" s="389" t="s">
        <v>1599</v>
      </c>
      <c r="F329" s="369"/>
    </row>
    <row r="330" spans="1:6" s="370" customFormat="1" ht="15.75">
      <c r="A330" s="378" t="s">
        <v>1570</v>
      </c>
      <c r="B330" s="382" t="s">
        <v>1594</v>
      </c>
      <c r="C330" s="408">
        <v>100211</v>
      </c>
      <c r="D330" s="371" t="s">
        <v>100</v>
      </c>
      <c r="E330" s="389" t="s">
        <v>1600</v>
      </c>
      <c r="F330" s="369"/>
    </row>
    <row r="331" spans="1:6" s="370" customFormat="1" ht="15.75">
      <c r="A331" s="378" t="s">
        <v>1570</v>
      </c>
      <c r="B331" s="382" t="s">
        <v>1594</v>
      </c>
      <c r="C331" s="408">
        <v>100212</v>
      </c>
      <c r="D331" s="371" t="s">
        <v>926</v>
      </c>
      <c r="E331" s="389" t="s">
        <v>1601</v>
      </c>
      <c r="F331" s="369"/>
    </row>
    <row r="332" spans="1:6" s="370" customFormat="1" ht="15.75">
      <c r="A332" s="378" t="s">
        <v>1570</v>
      </c>
      <c r="B332" s="382" t="s">
        <v>1594</v>
      </c>
      <c r="C332" s="408">
        <v>100213</v>
      </c>
      <c r="D332" s="371" t="s">
        <v>100</v>
      </c>
      <c r="E332" s="389" t="s">
        <v>1602</v>
      </c>
      <c r="F332" s="369"/>
    </row>
    <row r="333" spans="1:6" s="370" customFormat="1" ht="15.75">
      <c r="A333" s="378" t="s">
        <v>1570</v>
      </c>
      <c r="B333" s="382" t="s">
        <v>1594</v>
      </c>
      <c r="C333" s="408">
        <v>100214</v>
      </c>
      <c r="D333" s="371" t="s">
        <v>926</v>
      </c>
      <c r="E333" s="389" t="s">
        <v>1603</v>
      </c>
      <c r="F333" s="369"/>
    </row>
    <row r="334" spans="1:6" s="370" customFormat="1" ht="15.75">
      <c r="A334" s="378" t="s">
        <v>1570</v>
      </c>
      <c r="B334" s="382" t="s">
        <v>1594</v>
      </c>
      <c r="C334" s="408">
        <v>100215</v>
      </c>
      <c r="D334" s="371" t="s">
        <v>926</v>
      </c>
      <c r="E334" s="389" t="s">
        <v>1604</v>
      </c>
      <c r="F334" s="369"/>
    </row>
    <row r="335" spans="1:6" s="370" customFormat="1" ht="15.75">
      <c r="A335" s="378" t="s">
        <v>1570</v>
      </c>
      <c r="B335" s="382" t="s">
        <v>1594</v>
      </c>
      <c r="C335" s="408">
        <v>100299</v>
      </c>
      <c r="D335" s="371" t="s">
        <v>926</v>
      </c>
      <c r="E335" s="389" t="s">
        <v>1605</v>
      </c>
      <c r="F335" s="369"/>
    </row>
    <row r="336" spans="1:6" s="370" customFormat="1" ht="15.75">
      <c r="A336" s="378" t="s">
        <v>1570</v>
      </c>
      <c r="B336" s="382" t="s">
        <v>1606</v>
      </c>
      <c r="C336" s="408">
        <v>100302</v>
      </c>
      <c r="D336" s="371" t="s">
        <v>926</v>
      </c>
      <c r="E336" s="389" t="s">
        <v>1607</v>
      </c>
      <c r="F336" s="369"/>
    </row>
    <row r="337" spans="1:6" s="370" customFormat="1" ht="15.75">
      <c r="A337" s="378" t="s">
        <v>1570</v>
      </c>
      <c r="B337" s="382" t="s">
        <v>1606</v>
      </c>
      <c r="C337" s="408">
        <v>100304</v>
      </c>
      <c r="D337" s="371" t="s">
        <v>100</v>
      </c>
      <c r="E337" s="389" t="s">
        <v>1608</v>
      </c>
      <c r="F337" s="369"/>
    </row>
    <row r="338" spans="1:6" s="370" customFormat="1" ht="15.75">
      <c r="A338" s="378" t="s">
        <v>1570</v>
      </c>
      <c r="B338" s="382" t="s">
        <v>1606</v>
      </c>
      <c r="C338" s="408">
        <v>100305</v>
      </c>
      <c r="D338" s="371" t="s">
        <v>926</v>
      </c>
      <c r="E338" s="389" t="s">
        <v>1609</v>
      </c>
      <c r="F338" s="369"/>
    </row>
    <row r="339" spans="1:6" s="370" customFormat="1" ht="15.75">
      <c r="A339" s="378" t="s">
        <v>1570</v>
      </c>
      <c r="B339" s="382" t="s">
        <v>1606</v>
      </c>
      <c r="C339" s="408">
        <v>100308</v>
      </c>
      <c r="D339" s="371" t="s">
        <v>100</v>
      </c>
      <c r="E339" s="389" t="s">
        <v>1610</v>
      </c>
      <c r="F339" s="369"/>
    </row>
    <row r="340" spans="1:6" s="370" customFormat="1" ht="15.75">
      <c r="A340" s="378" t="s">
        <v>1570</v>
      </c>
      <c r="B340" s="382" t="s">
        <v>1606</v>
      </c>
      <c r="C340" s="408">
        <v>100309</v>
      </c>
      <c r="D340" s="371" t="s">
        <v>100</v>
      </c>
      <c r="E340" s="389" t="s">
        <v>1611</v>
      </c>
      <c r="F340" s="369"/>
    </row>
    <row r="341" spans="1:6" s="370" customFormat="1" ht="15.75">
      <c r="A341" s="378" t="s">
        <v>1570</v>
      </c>
      <c r="B341" s="382" t="s">
        <v>1606</v>
      </c>
      <c r="C341" s="408">
        <v>100315</v>
      </c>
      <c r="D341" s="371" t="s">
        <v>100</v>
      </c>
      <c r="E341" s="389" t="s">
        <v>1612</v>
      </c>
      <c r="F341" s="369"/>
    </row>
    <row r="342" spans="1:6" s="370" customFormat="1" ht="15.75">
      <c r="A342" s="378" t="s">
        <v>1570</v>
      </c>
      <c r="B342" s="382" t="s">
        <v>1606</v>
      </c>
      <c r="C342" s="408">
        <v>100316</v>
      </c>
      <c r="D342" s="371" t="s">
        <v>926</v>
      </c>
      <c r="E342" s="389" t="s">
        <v>1613</v>
      </c>
      <c r="F342" s="369"/>
    </row>
    <row r="343" spans="1:6" s="370" customFormat="1" ht="15.75">
      <c r="A343" s="378" t="s">
        <v>1570</v>
      </c>
      <c r="B343" s="382" t="s">
        <v>1606</v>
      </c>
      <c r="C343" s="408">
        <v>100317</v>
      </c>
      <c r="D343" s="371" t="s">
        <v>100</v>
      </c>
      <c r="E343" s="389" t="s">
        <v>1614</v>
      </c>
      <c r="F343" s="369"/>
    </row>
    <row r="344" spans="1:6" s="370" customFormat="1" ht="15.75">
      <c r="A344" s="378" t="s">
        <v>1570</v>
      </c>
      <c r="B344" s="382" t="s">
        <v>1606</v>
      </c>
      <c r="C344" s="408">
        <v>100318</v>
      </c>
      <c r="D344" s="371" t="s">
        <v>926</v>
      </c>
      <c r="E344" s="389" t="s">
        <v>1615</v>
      </c>
      <c r="F344" s="369"/>
    </row>
    <row r="345" spans="1:6" s="370" customFormat="1" ht="15.75">
      <c r="A345" s="378" t="s">
        <v>1570</v>
      </c>
      <c r="B345" s="382" t="s">
        <v>1606</v>
      </c>
      <c r="C345" s="408">
        <v>100319</v>
      </c>
      <c r="D345" s="371" t="s">
        <v>100</v>
      </c>
      <c r="E345" s="389" t="s">
        <v>1616</v>
      </c>
      <c r="F345" s="369"/>
    </row>
    <row r="346" spans="1:6" s="370" customFormat="1" ht="15.75">
      <c r="A346" s="378" t="s">
        <v>1570</v>
      </c>
      <c r="B346" s="382" t="s">
        <v>1606</v>
      </c>
      <c r="C346" s="408">
        <v>100320</v>
      </c>
      <c r="D346" s="371" t="s">
        <v>926</v>
      </c>
      <c r="E346" s="389" t="s">
        <v>1617</v>
      </c>
      <c r="F346" s="369"/>
    </row>
    <row r="347" spans="1:6" s="370" customFormat="1" ht="15.75">
      <c r="A347" s="378" t="s">
        <v>1570</v>
      </c>
      <c r="B347" s="382" t="s">
        <v>1606</v>
      </c>
      <c r="C347" s="408">
        <v>100321</v>
      </c>
      <c r="D347" s="371" t="s">
        <v>100</v>
      </c>
      <c r="E347" s="389" t="s">
        <v>1618</v>
      </c>
      <c r="F347" s="369"/>
    </row>
    <row r="348" spans="1:6" s="370" customFormat="1" ht="15.75">
      <c r="A348" s="378" t="s">
        <v>1570</v>
      </c>
      <c r="B348" s="382" t="s">
        <v>1606</v>
      </c>
      <c r="C348" s="408">
        <v>100322</v>
      </c>
      <c r="D348" s="371" t="s">
        <v>926</v>
      </c>
      <c r="E348" s="389" t="s">
        <v>1619</v>
      </c>
      <c r="F348" s="369"/>
    </row>
    <row r="349" spans="1:6" s="370" customFormat="1" ht="15.75">
      <c r="A349" s="378" t="s">
        <v>1570</v>
      </c>
      <c r="B349" s="382" t="s">
        <v>1606</v>
      </c>
      <c r="C349" s="408">
        <v>100323</v>
      </c>
      <c r="D349" s="371" t="s">
        <v>100</v>
      </c>
      <c r="E349" s="389" t="s">
        <v>1620</v>
      </c>
      <c r="F349" s="369"/>
    </row>
    <row r="350" spans="1:6" s="370" customFormat="1" ht="15.75">
      <c r="A350" s="378" t="s">
        <v>1570</v>
      </c>
      <c r="B350" s="382" t="s">
        <v>1606</v>
      </c>
      <c r="C350" s="408">
        <v>100324</v>
      </c>
      <c r="D350" s="371" t="s">
        <v>926</v>
      </c>
      <c r="E350" s="389" t="s">
        <v>1621</v>
      </c>
      <c r="F350" s="369"/>
    </row>
    <row r="351" spans="1:6" s="370" customFormat="1" ht="15.75">
      <c r="A351" s="378" t="s">
        <v>1570</v>
      </c>
      <c r="B351" s="382" t="s">
        <v>1606</v>
      </c>
      <c r="C351" s="408">
        <v>100325</v>
      </c>
      <c r="D351" s="371" t="s">
        <v>100</v>
      </c>
      <c r="E351" s="389" t="s">
        <v>1622</v>
      </c>
      <c r="F351" s="369"/>
    </row>
    <row r="352" spans="1:6" s="370" customFormat="1" ht="15.75">
      <c r="A352" s="378" t="s">
        <v>1570</v>
      </c>
      <c r="B352" s="382" t="s">
        <v>1606</v>
      </c>
      <c r="C352" s="408">
        <v>100326</v>
      </c>
      <c r="D352" s="371" t="s">
        <v>926</v>
      </c>
      <c r="E352" s="389" t="s">
        <v>1623</v>
      </c>
      <c r="F352" s="369"/>
    </row>
    <row r="353" spans="1:6" s="370" customFormat="1" ht="15.75">
      <c r="A353" s="378" t="s">
        <v>1570</v>
      </c>
      <c r="B353" s="382" t="s">
        <v>1606</v>
      </c>
      <c r="C353" s="408">
        <v>100327</v>
      </c>
      <c r="D353" s="371" t="s">
        <v>100</v>
      </c>
      <c r="E353" s="389" t="s">
        <v>1624</v>
      </c>
      <c r="F353" s="369"/>
    </row>
    <row r="354" spans="1:6" s="370" customFormat="1" ht="15.75">
      <c r="A354" s="378" t="s">
        <v>1570</v>
      </c>
      <c r="B354" s="382" t="s">
        <v>1606</v>
      </c>
      <c r="C354" s="408">
        <v>100328</v>
      </c>
      <c r="D354" s="371" t="s">
        <v>926</v>
      </c>
      <c r="E354" s="389" t="s">
        <v>1625</v>
      </c>
      <c r="F354" s="369"/>
    </row>
    <row r="355" spans="1:6" s="370" customFormat="1" ht="15.75">
      <c r="A355" s="378" t="s">
        <v>1570</v>
      </c>
      <c r="B355" s="382" t="s">
        <v>1606</v>
      </c>
      <c r="C355" s="408">
        <v>100329</v>
      </c>
      <c r="D355" s="371" t="s">
        <v>100</v>
      </c>
      <c r="E355" s="389" t="s">
        <v>1626</v>
      </c>
      <c r="F355" s="369"/>
    </row>
    <row r="356" spans="1:6" s="370" customFormat="1" ht="15.75">
      <c r="A356" s="378" t="s">
        <v>1570</v>
      </c>
      <c r="B356" s="382" t="s">
        <v>1606</v>
      </c>
      <c r="C356" s="408">
        <v>100330</v>
      </c>
      <c r="D356" s="371" t="s">
        <v>926</v>
      </c>
      <c r="E356" s="389" t="s">
        <v>1627</v>
      </c>
      <c r="F356" s="369"/>
    </row>
    <row r="357" spans="1:6" s="370" customFormat="1" ht="15.75">
      <c r="A357" s="378" t="s">
        <v>1570</v>
      </c>
      <c r="B357" s="382" t="s">
        <v>1606</v>
      </c>
      <c r="C357" s="408">
        <v>100399</v>
      </c>
      <c r="D357" s="371" t="s">
        <v>926</v>
      </c>
      <c r="E357" s="389" t="s">
        <v>1628</v>
      </c>
      <c r="F357" s="369"/>
    </row>
    <row r="358" spans="1:6" s="370" customFormat="1" ht="15.75">
      <c r="A358" s="378" t="s">
        <v>1570</v>
      </c>
      <c r="B358" s="382" t="s">
        <v>1629</v>
      </c>
      <c r="C358" s="408">
        <v>100401</v>
      </c>
      <c r="D358" s="371" t="s">
        <v>100</v>
      </c>
      <c r="E358" s="389" t="s">
        <v>1630</v>
      </c>
      <c r="F358" s="369"/>
    </row>
    <row r="359" spans="1:6" s="370" customFormat="1" ht="15.75">
      <c r="A359" s="378" t="s">
        <v>1570</v>
      </c>
      <c r="B359" s="382" t="s">
        <v>1629</v>
      </c>
      <c r="C359" s="408">
        <v>100402</v>
      </c>
      <c r="D359" s="371" t="s">
        <v>100</v>
      </c>
      <c r="E359" s="389" t="s">
        <v>1631</v>
      </c>
      <c r="F359" s="369"/>
    </row>
    <row r="360" spans="1:6" s="370" customFormat="1" ht="15.75">
      <c r="A360" s="378" t="s">
        <v>1570</v>
      </c>
      <c r="B360" s="382" t="s">
        <v>1629</v>
      </c>
      <c r="C360" s="408">
        <v>100403</v>
      </c>
      <c r="D360" s="371" t="s">
        <v>100</v>
      </c>
      <c r="E360" s="389" t="s">
        <v>1632</v>
      </c>
      <c r="F360" s="369"/>
    </row>
    <row r="361" spans="1:6" s="370" customFormat="1" ht="15.75">
      <c r="A361" s="378" t="s">
        <v>1570</v>
      </c>
      <c r="B361" s="382" t="s">
        <v>1629</v>
      </c>
      <c r="C361" s="408">
        <v>100404</v>
      </c>
      <c r="D361" s="371" t="s">
        <v>100</v>
      </c>
      <c r="E361" s="389" t="s">
        <v>1633</v>
      </c>
      <c r="F361" s="369"/>
    </row>
    <row r="362" spans="1:6" s="370" customFormat="1" ht="15.75">
      <c r="A362" s="378" t="s">
        <v>1570</v>
      </c>
      <c r="B362" s="382" t="s">
        <v>1629</v>
      </c>
      <c r="C362" s="408">
        <v>100405</v>
      </c>
      <c r="D362" s="371" t="s">
        <v>100</v>
      </c>
      <c r="E362" s="389" t="s">
        <v>1634</v>
      </c>
      <c r="F362" s="369"/>
    </row>
    <row r="363" spans="1:6" s="370" customFormat="1" ht="15.75">
      <c r="A363" s="378" t="s">
        <v>1570</v>
      </c>
      <c r="B363" s="382" t="s">
        <v>1629</v>
      </c>
      <c r="C363" s="408">
        <v>100406</v>
      </c>
      <c r="D363" s="371" t="s">
        <v>100</v>
      </c>
      <c r="E363" s="389" t="s">
        <v>1635</v>
      </c>
      <c r="F363" s="369"/>
    </row>
    <row r="364" spans="1:6" s="370" customFormat="1" ht="15.75">
      <c r="A364" s="378" t="s">
        <v>1570</v>
      </c>
      <c r="B364" s="382" t="s">
        <v>1629</v>
      </c>
      <c r="C364" s="408">
        <v>100407</v>
      </c>
      <c r="D364" s="371" t="s">
        <v>100</v>
      </c>
      <c r="E364" s="389" t="s">
        <v>1636</v>
      </c>
      <c r="F364" s="369"/>
    </row>
    <row r="365" spans="1:6" s="370" customFormat="1" ht="15.75">
      <c r="A365" s="378" t="s">
        <v>1570</v>
      </c>
      <c r="B365" s="382" t="s">
        <v>1629</v>
      </c>
      <c r="C365" s="408">
        <v>100409</v>
      </c>
      <c r="D365" s="371" t="s">
        <v>100</v>
      </c>
      <c r="E365" s="389" t="s">
        <v>1637</v>
      </c>
      <c r="F365" s="369"/>
    </row>
    <row r="366" spans="1:6" s="370" customFormat="1" ht="15.75">
      <c r="A366" s="378" t="s">
        <v>1570</v>
      </c>
      <c r="B366" s="382" t="s">
        <v>1629</v>
      </c>
      <c r="C366" s="408">
        <v>100410</v>
      </c>
      <c r="D366" s="371" t="s">
        <v>926</v>
      </c>
      <c r="E366" s="389" t="s">
        <v>1638</v>
      </c>
      <c r="F366" s="369"/>
    </row>
    <row r="367" spans="1:6" s="370" customFormat="1" ht="15.75">
      <c r="A367" s="378" t="s">
        <v>1570</v>
      </c>
      <c r="B367" s="382" t="s">
        <v>1629</v>
      </c>
      <c r="C367" s="408">
        <v>100499</v>
      </c>
      <c r="D367" s="371" t="s">
        <v>926</v>
      </c>
      <c r="E367" s="389" t="s">
        <v>1639</v>
      </c>
      <c r="F367" s="369"/>
    </row>
    <row r="368" spans="1:6" s="370" customFormat="1" ht="15.75">
      <c r="A368" s="378" t="s">
        <v>1570</v>
      </c>
      <c r="B368" s="382" t="s">
        <v>1640</v>
      </c>
      <c r="C368" s="408">
        <v>100501</v>
      </c>
      <c r="D368" s="371" t="s">
        <v>926</v>
      </c>
      <c r="E368" s="389" t="s">
        <v>1641</v>
      </c>
      <c r="F368" s="369"/>
    </row>
    <row r="369" spans="1:6" s="370" customFormat="1" ht="15.75">
      <c r="A369" s="378" t="s">
        <v>1570</v>
      </c>
      <c r="B369" s="382" t="s">
        <v>1640</v>
      </c>
      <c r="C369" s="408">
        <v>100503</v>
      </c>
      <c r="D369" s="371" t="s">
        <v>100</v>
      </c>
      <c r="E369" s="389" t="s">
        <v>1642</v>
      </c>
      <c r="F369" s="369"/>
    </row>
    <row r="370" spans="1:6" s="370" customFormat="1" ht="15.75">
      <c r="A370" s="378" t="s">
        <v>1570</v>
      </c>
      <c r="B370" s="382" t="s">
        <v>1640</v>
      </c>
      <c r="C370" s="408">
        <v>100504</v>
      </c>
      <c r="D370" s="371" t="s">
        <v>926</v>
      </c>
      <c r="E370" s="389" t="s">
        <v>1643</v>
      </c>
      <c r="F370" s="369"/>
    </row>
    <row r="371" spans="1:6" s="370" customFormat="1" ht="15.75">
      <c r="A371" s="378" t="s">
        <v>1570</v>
      </c>
      <c r="B371" s="382" t="s">
        <v>1640</v>
      </c>
      <c r="C371" s="408">
        <v>100505</v>
      </c>
      <c r="D371" s="371" t="s">
        <v>100</v>
      </c>
      <c r="E371" s="389" t="s">
        <v>1644</v>
      </c>
      <c r="F371" s="369"/>
    </row>
    <row r="372" spans="1:6" s="370" customFormat="1" ht="15.75">
      <c r="A372" s="378" t="s">
        <v>1570</v>
      </c>
      <c r="B372" s="382" t="s">
        <v>1640</v>
      </c>
      <c r="C372" s="408">
        <v>100506</v>
      </c>
      <c r="D372" s="371" t="s">
        <v>100</v>
      </c>
      <c r="E372" s="389" t="s">
        <v>1645</v>
      </c>
      <c r="F372" s="369"/>
    </row>
    <row r="373" spans="1:6" s="370" customFormat="1" ht="15.75">
      <c r="A373" s="378" t="s">
        <v>1570</v>
      </c>
      <c r="B373" s="382" t="s">
        <v>1640</v>
      </c>
      <c r="C373" s="408">
        <v>100508</v>
      </c>
      <c r="D373" s="371" t="s">
        <v>100</v>
      </c>
      <c r="E373" s="389" t="s">
        <v>1646</v>
      </c>
      <c r="F373" s="369"/>
    </row>
    <row r="374" spans="1:6" s="370" customFormat="1" ht="15.75">
      <c r="A374" s="378" t="s">
        <v>1570</v>
      </c>
      <c r="B374" s="382" t="s">
        <v>1640</v>
      </c>
      <c r="C374" s="408">
        <v>100509</v>
      </c>
      <c r="D374" s="371" t="s">
        <v>926</v>
      </c>
      <c r="E374" s="389" t="s">
        <v>1647</v>
      </c>
      <c r="F374" s="369"/>
    </row>
    <row r="375" spans="1:6" s="370" customFormat="1" ht="15.75">
      <c r="A375" s="378" t="s">
        <v>1570</v>
      </c>
      <c r="B375" s="382" t="s">
        <v>1640</v>
      </c>
      <c r="C375" s="408">
        <v>100510</v>
      </c>
      <c r="D375" s="371" t="s">
        <v>100</v>
      </c>
      <c r="E375" s="389" t="s">
        <v>1648</v>
      </c>
      <c r="F375" s="369"/>
    </row>
    <row r="376" spans="1:6" s="370" customFormat="1" ht="15.75">
      <c r="A376" s="378" t="s">
        <v>1570</v>
      </c>
      <c r="B376" s="382" t="s">
        <v>1640</v>
      </c>
      <c r="C376" s="408">
        <v>100511</v>
      </c>
      <c r="D376" s="371" t="s">
        <v>926</v>
      </c>
      <c r="E376" s="389" t="s">
        <v>1649</v>
      </c>
      <c r="F376" s="369"/>
    </row>
    <row r="377" spans="1:6" s="370" customFormat="1" ht="15.75">
      <c r="A377" s="378" t="s">
        <v>1570</v>
      </c>
      <c r="B377" s="382" t="s">
        <v>1640</v>
      </c>
      <c r="C377" s="408">
        <v>100599</v>
      </c>
      <c r="D377" s="371" t="s">
        <v>926</v>
      </c>
      <c r="E377" s="389" t="s">
        <v>1650</v>
      </c>
      <c r="F377" s="369"/>
    </row>
    <row r="378" spans="1:6" s="370" customFormat="1" ht="15.75">
      <c r="A378" s="378" t="s">
        <v>1570</v>
      </c>
      <c r="B378" s="382" t="s">
        <v>1651</v>
      </c>
      <c r="C378" s="408">
        <v>100601</v>
      </c>
      <c r="D378" s="371" t="s">
        <v>926</v>
      </c>
      <c r="E378" s="389" t="s">
        <v>1652</v>
      </c>
      <c r="F378" s="369"/>
    </row>
    <row r="379" spans="1:6" s="370" customFormat="1" ht="15.75">
      <c r="A379" s="378" t="s">
        <v>1570</v>
      </c>
      <c r="B379" s="382" t="s">
        <v>1651</v>
      </c>
      <c r="C379" s="408">
        <v>100602</v>
      </c>
      <c r="D379" s="371" t="s">
        <v>926</v>
      </c>
      <c r="E379" s="389" t="s">
        <v>1653</v>
      </c>
      <c r="F379" s="369"/>
    </row>
    <row r="380" spans="1:6" s="370" customFormat="1" ht="15.75">
      <c r="A380" s="378" t="s">
        <v>1570</v>
      </c>
      <c r="B380" s="382" t="s">
        <v>1651</v>
      </c>
      <c r="C380" s="408">
        <v>100603</v>
      </c>
      <c r="D380" s="371" t="s">
        <v>100</v>
      </c>
      <c r="E380" s="389" t="s">
        <v>1654</v>
      </c>
      <c r="F380" s="369"/>
    </row>
    <row r="381" spans="1:6" s="370" customFormat="1" ht="15.75">
      <c r="A381" s="378" t="s">
        <v>1570</v>
      </c>
      <c r="B381" s="382" t="s">
        <v>1651</v>
      </c>
      <c r="C381" s="408">
        <v>100604</v>
      </c>
      <c r="D381" s="371" t="s">
        <v>926</v>
      </c>
      <c r="E381" s="389" t="s">
        <v>1655</v>
      </c>
      <c r="F381" s="369"/>
    </row>
    <row r="382" spans="1:6" s="370" customFormat="1" ht="15.75">
      <c r="A382" s="378" t="s">
        <v>1570</v>
      </c>
      <c r="B382" s="382" t="s">
        <v>1651</v>
      </c>
      <c r="C382" s="408">
        <v>100606</v>
      </c>
      <c r="D382" s="371" t="s">
        <v>100</v>
      </c>
      <c r="E382" s="389" t="s">
        <v>1656</v>
      </c>
      <c r="F382" s="369"/>
    </row>
    <row r="383" spans="1:6" s="370" customFormat="1" ht="15.75">
      <c r="A383" s="378" t="s">
        <v>1570</v>
      </c>
      <c r="B383" s="382" t="s">
        <v>1651</v>
      </c>
      <c r="C383" s="408">
        <v>100607</v>
      </c>
      <c r="D383" s="371" t="s">
        <v>100</v>
      </c>
      <c r="E383" s="389" t="s">
        <v>1657</v>
      </c>
      <c r="F383" s="369"/>
    </row>
    <row r="384" spans="1:6" s="370" customFormat="1" ht="15.75">
      <c r="A384" s="378" t="s">
        <v>1570</v>
      </c>
      <c r="B384" s="382" t="s">
        <v>1651</v>
      </c>
      <c r="C384" s="408">
        <v>100609</v>
      </c>
      <c r="D384" s="371" t="s">
        <v>100</v>
      </c>
      <c r="E384" s="389" t="s">
        <v>1658</v>
      </c>
      <c r="F384" s="369"/>
    </row>
    <row r="385" spans="1:6" s="370" customFormat="1" ht="15.75">
      <c r="A385" s="378" t="s">
        <v>1570</v>
      </c>
      <c r="B385" s="382" t="s">
        <v>1651</v>
      </c>
      <c r="C385" s="408">
        <v>100610</v>
      </c>
      <c r="D385" s="371" t="s">
        <v>926</v>
      </c>
      <c r="E385" s="389" t="s">
        <v>1659</v>
      </c>
      <c r="F385" s="369"/>
    </row>
    <row r="386" spans="1:6" s="370" customFormat="1" ht="15.75">
      <c r="A386" s="378" t="s">
        <v>1570</v>
      </c>
      <c r="B386" s="382" t="s">
        <v>1651</v>
      </c>
      <c r="C386" s="408">
        <v>100699</v>
      </c>
      <c r="D386" s="371" t="s">
        <v>926</v>
      </c>
      <c r="E386" s="389" t="s">
        <v>1660</v>
      </c>
      <c r="F386" s="369"/>
    </row>
    <row r="387" spans="1:6" s="370" customFormat="1" ht="15.75">
      <c r="A387" s="378" t="s">
        <v>1570</v>
      </c>
      <c r="B387" s="382" t="s">
        <v>1661</v>
      </c>
      <c r="C387" s="408">
        <v>100701</v>
      </c>
      <c r="D387" s="371" t="s">
        <v>926</v>
      </c>
      <c r="E387" s="389" t="s">
        <v>1662</v>
      </c>
      <c r="F387" s="369"/>
    </row>
    <row r="388" spans="1:6" s="370" customFormat="1" ht="15.75">
      <c r="A388" s="378" t="s">
        <v>1570</v>
      </c>
      <c r="B388" s="382" t="s">
        <v>1661</v>
      </c>
      <c r="C388" s="408">
        <v>100702</v>
      </c>
      <c r="D388" s="371" t="s">
        <v>926</v>
      </c>
      <c r="E388" s="389" t="s">
        <v>1663</v>
      </c>
      <c r="F388" s="369"/>
    </row>
    <row r="389" spans="1:6" s="370" customFormat="1" ht="15.75">
      <c r="A389" s="378" t="s">
        <v>1570</v>
      </c>
      <c r="B389" s="382" t="s">
        <v>1661</v>
      </c>
      <c r="C389" s="408">
        <v>100703</v>
      </c>
      <c r="D389" s="371" t="s">
        <v>926</v>
      </c>
      <c r="E389" s="389" t="s">
        <v>1664</v>
      </c>
      <c r="F389" s="369"/>
    </row>
    <row r="390" spans="1:6" s="370" customFormat="1" ht="15.75">
      <c r="A390" s="378" t="s">
        <v>1570</v>
      </c>
      <c r="B390" s="382" t="s">
        <v>1661</v>
      </c>
      <c r="C390" s="408">
        <v>100704</v>
      </c>
      <c r="D390" s="371" t="s">
        <v>926</v>
      </c>
      <c r="E390" s="389" t="s">
        <v>1665</v>
      </c>
      <c r="F390" s="369"/>
    </row>
    <row r="391" spans="1:6" s="370" customFormat="1" ht="15.75">
      <c r="A391" s="378" t="s">
        <v>1570</v>
      </c>
      <c r="B391" s="382" t="s">
        <v>1661</v>
      </c>
      <c r="C391" s="408">
        <v>100705</v>
      </c>
      <c r="D391" s="371" t="s">
        <v>926</v>
      </c>
      <c r="E391" s="389" t="s">
        <v>1666</v>
      </c>
      <c r="F391" s="369"/>
    </row>
    <row r="392" spans="1:6" s="370" customFormat="1" ht="15.75">
      <c r="A392" s="378" t="s">
        <v>1570</v>
      </c>
      <c r="B392" s="382" t="s">
        <v>1661</v>
      </c>
      <c r="C392" s="408">
        <v>100707</v>
      </c>
      <c r="D392" s="371" t="s">
        <v>100</v>
      </c>
      <c r="E392" s="389" t="s">
        <v>1667</v>
      </c>
      <c r="F392" s="369"/>
    </row>
    <row r="393" spans="1:6" s="370" customFormat="1" ht="15.75">
      <c r="A393" s="378" t="s">
        <v>1570</v>
      </c>
      <c r="B393" s="382" t="s">
        <v>1661</v>
      </c>
      <c r="C393" s="408">
        <v>100708</v>
      </c>
      <c r="D393" s="371" t="s">
        <v>926</v>
      </c>
      <c r="E393" s="389" t="s">
        <v>1668</v>
      </c>
      <c r="F393" s="369"/>
    </row>
    <row r="394" spans="1:6" s="370" customFormat="1" ht="15.75">
      <c r="A394" s="378" t="s">
        <v>1570</v>
      </c>
      <c r="B394" s="382" t="s">
        <v>1661</v>
      </c>
      <c r="C394" s="408">
        <v>100799</v>
      </c>
      <c r="D394" s="371" t="s">
        <v>926</v>
      </c>
      <c r="E394" s="389" t="s">
        <v>1669</v>
      </c>
      <c r="F394" s="369"/>
    </row>
    <row r="395" spans="1:6" s="370" customFormat="1" ht="15.75">
      <c r="A395" s="378" t="s">
        <v>1570</v>
      </c>
      <c r="B395" s="382" t="s">
        <v>1670</v>
      </c>
      <c r="C395" s="408">
        <v>100804</v>
      </c>
      <c r="D395" s="371" t="s">
        <v>926</v>
      </c>
      <c r="E395" s="389" t="s">
        <v>1671</v>
      </c>
      <c r="F395" s="369"/>
    </row>
    <row r="396" spans="1:6" s="370" customFormat="1" ht="15.75">
      <c r="A396" s="378" t="s">
        <v>1570</v>
      </c>
      <c r="B396" s="382" t="s">
        <v>1670</v>
      </c>
      <c r="C396" s="408">
        <v>100808</v>
      </c>
      <c r="D396" s="371" t="s">
        <v>100</v>
      </c>
      <c r="E396" s="389" t="s">
        <v>1672</v>
      </c>
      <c r="F396" s="369"/>
    </row>
    <row r="397" spans="1:6" s="370" customFormat="1" ht="15.75">
      <c r="A397" s="378" t="s">
        <v>1570</v>
      </c>
      <c r="B397" s="382" t="s">
        <v>1670</v>
      </c>
      <c r="C397" s="408">
        <v>100809</v>
      </c>
      <c r="D397" s="371" t="s">
        <v>926</v>
      </c>
      <c r="E397" s="389" t="s">
        <v>1673</v>
      </c>
      <c r="F397" s="369"/>
    </row>
    <row r="398" spans="1:6" s="370" customFormat="1" ht="15.75">
      <c r="A398" s="378" t="s">
        <v>1570</v>
      </c>
      <c r="B398" s="382" t="s">
        <v>1670</v>
      </c>
      <c r="C398" s="408">
        <v>100810</v>
      </c>
      <c r="D398" s="371" t="s">
        <v>100</v>
      </c>
      <c r="E398" s="389" t="s">
        <v>1674</v>
      </c>
      <c r="F398" s="369"/>
    </row>
    <row r="399" spans="1:6" s="370" customFormat="1" ht="15.75">
      <c r="A399" s="378" t="s">
        <v>1570</v>
      </c>
      <c r="B399" s="382" t="s">
        <v>1670</v>
      </c>
      <c r="C399" s="408">
        <v>100811</v>
      </c>
      <c r="D399" s="371" t="s">
        <v>926</v>
      </c>
      <c r="E399" s="389" t="s">
        <v>1675</v>
      </c>
      <c r="F399" s="369"/>
    </row>
    <row r="400" spans="1:6" s="370" customFormat="1" ht="15.75">
      <c r="A400" s="378" t="s">
        <v>1570</v>
      </c>
      <c r="B400" s="382" t="s">
        <v>1670</v>
      </c>
      <c r="C400" s="408">
        <v>100812</v>
      </c>
      <c r="D400" s="371" t="s">
        <v>100</v>
      </c>
      <c r="E400" s="389" t="s">
        <v>1676</v>
      </c>
      <c r="F400" s="369"/>
    </row>
    <row r="401" spans="1:6" s="370" customFormat="1" ht="15.75">
      <c r="A401" s="378" t="s">
        <v>1570</v>
      </c>
      <c r="B401" s="382" t="s">
        <v>1670</v>
      </c>
      <c r="C401" s="408">
        <v>100813</v>
      </c>
      <c r="D401" s="371" t="s">
        <v>926</v>
      </c>
      <c r="E401" s="389" t="s">
        <v>1677</v>
      </c>
      <c r="F401" s="369"/>
    </row>
    <row r="402" spans="1:6" s="370" customFormat="1" ht="15.75">
      <c r="A402" s="378" t="s">
        <v>1570</v>
      </c>
      <c r="B402" s="382" t="s">
        <v>1670</v>
      </c>
      <c r="C402" s="408">
        <v>100814</v>
      </c>
      <c r="D402" s="371" t="s">
        <v>926</v>
      </c>
      <c r="E402" s="389" t="s">
        <v>1678</v>
      </c>
      <c r="F402" s="369"/>
    </row>
    <row r="403" spans="1:6" s="370" customFormat="1" ht="15.75">
      <c r="A403" s="378" t="s">
        <v>1570</v>
      </c>
      <c r="B403" s="382" t="s">
        <v>1670</v>
      </c>
      <c r="C403" s="408">
        <v>100815</v>
      </c>
      <c r="D403" s="371" t="s">
        <v>100</v>
      </c>
      <c r="E403" s="389" t="s">
        <v>1679</v>
      </c>
      <c r="F403" s="369"/>
    </row>
    <row r="404" spans="1:6" s="370" customFormat="1" ht="15.75">
      <c r="A404" s="378" t="s">
        <v>1570</v>
      </c>
      <c r="B404" s="382" t="s">
        <v>1670</v>
      </c>
      <c r="C404" s="408">
        <v>100816</v>
      </c>
      <c r="D404" s="371"/>
      <c r="E404" s="389" t="s">
        <v>1680</v>
      </c>
      <c r="F404" s="369"/>
    </row>
    <row r="405" spans="1:6" s="370" customFormat="1" ht="15.75">
      <c r="A405" s="378" t="s">
        <v>1570</v>
      </c>
      <c r="B405" s="382" t="s">
        <v>1670</v>
      </c>
      <c r="C405" s="408">
        <v>100817</v>
      </c>
      <c r="D405" s="371" t="s">
        <v>100</v>
      </c>
      <c r="E405" s="389" t="s">
        <v>1681</v>
      </c>
      <c r="F405" s="369"/>
    </row>
    <row r="406" spans="1:6" s="370" customFormat="1" ht="15.75">
      <c r="A406" s="378" t="s">
        <v>1570</v>
      </c>
      <c r="B406" s="382" t="s">
        <v>1670</v>
      </c>
      <c r="C406" s="408">
        <v>100818</v>
      </c>
      <c r="D406" s="371"/>
      <c r="E406" s="389" t="s">
        <v>1682</v>
      </c>
      <c r="F406" s="369"/>
    </row>
    <row r="407" spans="1:6" s="370" customFormat="1" ht="15.75">
      <c r="A407" s="378" t="s">
        <v>1570</v>
      </c>
      <c r="B407" s="382" t="s">
        <v>1670</v>
      </c>
      <c r="C407" s="408">
        <v>100819</v>
      </c>
      <c r="D407" s="371" t="s">
        <v>100</v>
      </c>
      <c r="E407" s="389" t="s">
        <v>1683</v>
      </c>
      <c r="F407" s="369"/>
    </row>
    <row r="408" spans="1:6" s="370" customFormat="1" ht="15.75">
      <c r="A408" s="378" t="s">
        <v>1570</v>
      </c>
      <c r="B408" s="382" t="s">
        <v>1670</v>
      </c>
      <c r="C408" s="408">
        <v>100820</v>
      </c>
      <c r="D408" s="371"/>
      <c r="E408" s="389" t="s">
        <v>1684</v>
      </c>
      <c r="F408" s="369"/>
    </row>
    <row r="409" spans="1:6" s="370" customFormat="1" ht="15.75">
      <c r="A409" s="378" t="s">
        <v>1570</v>
      </c>
      <c r="B409" s="382" t="s">
        <v>1670</v>
      </c>
      <c r="C409" s="408">
        <v>100899</v>
      </c>
      <c r="D409" s="371" t="s">
        <v>926</v>
      </c>
      <c r="E409" s="389" t="s">
        <v>1685</v>
      </c>
      <c r="F409" s="369"/>
    </row>
    <row r="410" spans="1:6" s="370" customFormat="1" ht="15.75">
      <c r="A410" s="378" t="s">
        <v>1570</v>
      </c>
      <c r="B410" s="382" t="s">
        <v>1686</v>
      </c>
      <c r="C410" s="408">
        <v>100903</v>
      </c>
      <c r="D410" s="371" t="s">
        <v>926</v>
      </c>
      <c r="E410" s="389" t="s">
        <v>1687</v>
      </c>
      <c r="F410" s="369"/>
    </row>
    <row r="411" spans="1:6" s="370" customFormat="1" ht="15.75">
      <c r="A411" s="378" t="s">
        <v>1570</v>
      </c>
      <c r="B411" s="382" t="s">
        <v>1686</v>
      </c>
      <c r="C411" s="408">
        <v>100905</v>
      </c>
      <c r="D411" s="371" t="s">
        <v>100</v>
      </c>
      <c r="E411" s="389" t="s">
        <v>1688</v>
      </c>
      <c r="F411" s="369"/>
    </row>
    <row r="412" spans="1:6" s="370" customFormat="1" ht="15.75">
      <c r="A412" s="378" t="s">
        <v>1570</v>
      </c>
      <c r="B412" s="382" t="s">
        <v>1686</v>
      </c>
      <c r="C412" s="408">
        <v>100906</v>
      </c>
      <c r="D412" s="371" t="s">
        <v>926</v>
      </c>
      <c r="E412" s="389" t="s">
        <v>1689</v>
      </c>
      <c r="F412" s="369"/>
    </row>
    <row r="413" spans="1:6" s="370" customFormat="1" ht="15.75">
      <c r="A413" s="378" t="s">
        <v>1570</v>
      </c>
      <c r="B413" s="382" t="s">
        <v>1686</v>
      </c>
      <c r="C413" s="408">
        <v>100907</v>
      </c>
      <c r="D413" s="371" t="s">
        <v>100</v>
      </c>
      <c r="E413" s="389" t="s">
        <v>1690</v>
      </c>
      <c r="F413" s="369"/>
    </row>
    <row r="414" spans="1:6" s="370" customFormat="1" ht="15.75">
      <c r="A414" s="378" t="s">
        <v>1570</v>
      </c>
      <c r="B414" s="382" t="s">
        <v>1686</v>
      </c>
      <c r="C414" s="408">
        <v>100908</v>
      </c>
      <c r="D414" s="371" t="s">
        <v>926</v>
      </c>
      <c r="E414" s="389" t="s">
        <v>1691</v>
      </c>
      <c r="F414" s="369"/>
    </row>
    <row r="415" spans="1:6" s="370" customFormat="1" ht="15.75">
      <c r="A415" s="378" t="s">
        <v>1570</v>
      </c>
      <c r="B415" s="382" t="s">
        <v>1686</v>
      </c>
      <c r="C415" s="408">
        <v>100909</v>
      </c>
      <c r="D415" s="371" t="s">
        <v>100</v>
      </c>
      <c r="E415" s="389" t="s">
        <v>1692</v>
      </c>
      <c r="F415" s="369"/>
    </row>
    <row r="416" spans="1:6" s="370" customFormat="1" ht="15.75">
      <c r="A416" s="378" t="s">
        <v>1570</v>
      </c>
      <c r="B416" s="382" t="s">
        <v>1686</v>
      </c>
      <c r="C416" s="408">
        <v>100910</v>
      </c>
      <c r="D416" s="371" t="s">
        <v>926</v>
      </c>
      <c r="E416" s="389" t="s">
        <v>1693</v>
      </c>
      <c r="F416" s="369"/>
    </row>
    <row r="417" spans="1:6" s="370" customFormat="1" ht="15.75">
      <c r="A417" s="378" t="s">
        <v>1570</v>
      </c>
      <c r="B417" s="382" t="s">
        <v>1686</v>
      </c>
      <c r="C417" s="408">
        <v>100911</v>
      </c>
      <c r="D417" s="371" t="s">
        <v>100</v>
      </c>
      <c r="E417" s="389" t="s">
        <v>1694</v>
      </c>
      <c r="F417" s="369"/>
    </row>
    <row r="418" spans="1:6" s="370" customFormat="1" ht="15.75">
      <c r="A418" s="378" t="s">
        <v>1570</v>
      </c>
      <c r="B418" s="382" t="s">
        <v>1686</v>
      </c>
      <c r="C418" s="408">
        <v>100912</v>
      </c>
      <c r="D418" s="371" t="s">
        <v>926</v>
      </c>
      <c r="E418" s="389" t="s">
        <v>1695</v>
      </c>
      <c r="F418" s="369"/>
    </row>
    <row r="419" spans="1:6" s="370" customFormat="1" ht="15.75">
      <c r="A419" s="378" t="s">
        <v>1570</v>
      </c>
      <c r="B419" s="382" t="s">
        <v>1686</v>
      </c>
      <c r="C419" s="408">
        <v>100913</v>
      </c>
      <c r="D419" s="371" t="s">
        <v>100</v>
      </c>
      <c r="E419" s="389" t="s">
        <v>1696</v>
      </c>
      <c r="F419" s="369"/>
    </row>
    <row r="420" spans="1:6" s="370" customFormat="1" ht="15.75">
      <c r="A420" s="378" t="s">
        <v>1570</v>
      </c>
      <c r="B420" s="382" t="s">
        <v>1686</v>
      </c>
      <c r="C420" s="408">
        <v>100914</v>
      </c>
      <c r="D420" s="371" t="s">
        <v>926</v>
      </c>
      <c r="E420" s="389" t="s">
        <v>1697</v>
      </c>
      <c r="F420" s="369"/>
    </row>
    <row r="421" spans="1:6" s="370" customFormat="1" ht="15.75">
      <c r="A421" s="378" t="s">
        <v>1570</v>
      </c>
      <c r="B421" s="382" t="s">
        <v>1686</v>
      </c>
      <c r="C421" s="408">
        <v>100915</v>
      </c>
      <c r="D421" s="371" t="s">
        <v>100</v>
      </c>
      <c r="E421" s="389" t="s">
        <v>1698</v>
      </c>
      <c r="F421" s="369"/>
    </row>
    <row r="422" spans="1:6" s="370" customFormat="1" ht="15.75">
      <c r="A422" s="378" t="s">
        <v>1570</v>
      </c>
      <c r="B422" s="382" t="s">
        <v>1686</v>
      </c>
      <c r="C422" s="408">
        <v>100916</v>
      </c>
      <c r="D422" s="371" t="s">
        <v>926</v>
      </c>
      <c r="E422" s="389" t="s">
        <v>1699</v>
      </c>
      <c r="F422" s="369"/>
    </row>
    <row r="423" spans="1:6" s="370" customFormat="1" ht="15.75">
      <c r="A423" s="378" t="s">
        <v>1570</v>
      </c>
      <c r="B423" s="382" t="s">
        <v>1686</v>
      </c>
      <c r="C423" s="408">
        <v>100999</v>
      </c>
      <c r="D423" s="371" t="s">
        <v>926</v>
      </c>
      <c r="E423" s="389" t="s">
        <v>1700</v>
      </c>
      <c r="F423" s="369"/>
    </row>
    <row r="424" spans="1:6" s="370" customFormat="1" ht="15.75">
      <c r="A424" s="378" t="s">
        <v>1570</v>
      </c>
      <c r="B424" s="382" t="s">
        <v>1701</v>
      </c>
      <c r="C424" s="408">
        <v>101003</v>
      </c>
      <c r="D424" s="371" t="s">
        <v>926</v>
      </c>
      <c r="E424" s="389" t="s">
        <v>1702</v>
      </c>
      <c r="F424" s="369"/>
    </row>
    <row r="425" spans="1:6" s="370" customFormat="1" ht="15.75">
      <c r="A425" s="378" t="s">
        <v>1570</v>
      </c>
      <c r="B425" s="382" t="s">
        <v>1701</v>
      </c>
      <c r="C425" s="408">
        <v>101005</v>
      </c>
      <c r="D425" s="371" t="s">
        <v>100</v>
      </c>
      <c r="E425" s="389" t="s">
        <v>1703</v>
      </c>
      <c r="F425" s="369"/>
    </row>
    <row r="426" spans="1:6" s="370" customFormat="1" ht="15.75">
      <c r="A426" s="378" t="s">
        <v>1570</v>
      </c>
      <c r="B426" s="382" t="s">
        <v>1701</v>
      </c>
      <c r="C426" s="408">
        <v>101006</v>
      </c>
      <c r="D426" s="371" t="s">
        <v>926</v>
      </c>
      <c r="E426" s="389" t="s">
        <v>1704</v>
      </c>
      <c r="F426" s="369"/>
    </row>
    <row r="427" spans="1:6" s="370" customFormat="1" ht="15.75">
      <c r="A427" s="378" t="s">
        <v>1570</v>
      </c>
      <c r="B427" s="382" t="s">
        <v>1701</v>
      </c>
      <c r="C427" s="408">
        <v>101007</v>
      </c>
      <c r="D427" s="371" t="s">
        <v>100</v>
      </c>
      <c r="E427" s="389" t="s">
        <v>1705</v>
      </c>
      <c r="F427" s="369"/>
    </row>
    <row r="428" spans="1:6" s="370" customFormat="1" ht="15.75">
      <c r="A428" s="378" t="s">
        <v>1570</v>
      </c>
      <c r="B428" s="382" t="s">
        <v>1701</v>
      </c>
      <c r="C428" s="408">
        <v>101008</v>
      </c>
      <c r="D428" s="371" t="s">
        <v>926</v>
      </c>
      <c r="E428" s="389" t="s">
        <v>1706</v>
      </c>
      <c r="F428" s="369"/>
    </row>
    <row r="429" spans="1:6" s="370" customFormat="1" ht="15.75">
      <c r="A429" s="378" t="s">
        <v>1570</v>
      </c>
      <c r="B429" s="382" t="s">
        <v>1701</v>
      </c>
      <c r="C429" s="408">
        <v>101009</v>
      </c>
      <c r="D429" s="371" t="s">
        <v>100</v>
      </c>
      <c r="E429" s="389" t="s">
        <v>1707</v>
      </c>
      <c r="F429" s="369"/>
    </row>
    <row r="430" spans="1:6" s="370" customFormat="1" ht="15.75">
      <c r="A430" s="378" t="s">
        <v>1570</v>
      </c>
      <c r="B430" s="382" t="s">
        <v>1701</v>
      </c>
      <c r="C430" s="408">
        <v>101010</v>
      </c>
      <c r="D430" s="371" t="s">
        <v>926</v>
      </c>
      <c r="E430" s="389" t="s">
        <v>1708</v>
      </c>
      <c r="F430" s="369"/>
    </row>
    <row r="431" spans="1:6" s="370" customFormat="1" ht="15.75">
      <c r="A431" s="378" t="s">
        <v>1570</v>
      </c>
      <c r="B431" s="382" t="s">
        <v>1701</v>
      </c>
      <c r="C431" s="408">
        <v>101011</v>
      </c>
      <c r="D431" s="371" t="s">
        <v>100</v>
      </c>
      <c r="E431" s="389" t="s">
        <v>1709</v>
      </c>
      <c r="F431" s="369"/>
    </row>
    <row r="432" spans="1:6" s="370" customFormat="1" ht="15.75">
      <c r="A432" s="378" t="s">
        <v>1570</v>
      </c>
      <c r="B432" s="382" t="s">
        <v>1701</v>
      </c>
      <c r="C432" s="408">
        <v>101012</v>
      </c>
      <c r="D432" s="371" t="s">
        <v>926</v>
      </c>
      <c r="E432" s="389" t="s">
        <v>1710</v>
      </c>
      <c r="F432" s="369"/>
    </row>
    <row r="433" spans="1:6" s="370" customFormat="1" ht="15.75">
      <c r="A433" s="378" t="s">
        <v>1570</v>
      </c>
      <c r="B433" s="382" t="s">
        <v>1701</v>
      </c>
      <c r="C433" s="408">
        <v>101013</v>
      </c>
      <c r="D433" s="371" t="s">
        <v>100</v>
      </c>
      <c r="E433" s="389" t="s">
        <v>1711</v>
      </c>
      <c r="F433" s="369"/>
    </row>
    <row r="434" spans="1:6" s="370" customFormat="1" ht="15.75">
      <c r="A434" s="378" t="s">
        <v>1570</v>
      </c>
      <c r="B434" s="382" t="s">
        <v>1701</v>
      </c>
      <c r="C434" s="408">
        <v>101014</v>
      </c>
      <c r="D434" s="371" t="s">
        <v>926</v>
      </c>
      <c r="E434" s="389" t="s">
        <v>1712</v>
      </c>
      <c r="F434" s="369"/>
    </row>
    <row r="435" spans="1:6" s="370" customFormat="1" ht="15.75">
      <c r="A435" s="378" t="s">
        <v>1570</v>
      </c>
      <c r="B435" s="382" t="s">
        <v>1701</v>
      </c>
      <c r="C435" s="408">
        <v>101015</v>
      </c>
      <c r="D435" s="371" t="s">
        <v>100</v>
      </c>
      <c r="E435" s="389" t="s">
        <v>1713</v>
      </c>
      <c r="F435" s="369"/>
    </row>
    <row r="436" spans="1:6" s="370" customFormat="1" ht="15.75">
      <c r="A436" s="378" t="s">
        <v>1570</v>
      </c>
      <c r="B436" s="382" t="s">
        <v>1701</v>
      </c>
      <c r="C436" s="408">
        <v>101016</v>
      </c>
      <c r="D436" s="371" t="s">
        <v>926</v>
      </c>
      <c r="E436" s="389" t="s">
        <v>1714</v>
      </c>
      <c r="F436" s="369"/>
    </row>
    <row r="437" spans="1:6" s="370" customFormat="1" ht="15.75">
      <c r="A437" s="378" t="s">
        <v>1570</v>
      </c>
      <c r="B437" s="382" t="s">
        <v>1701</v>
      </c>
      <c r="C437" s="408">
        <v>101099</v>
      </c>
      <c r="D437" s="371" t="s">
        <v>926</v>
      </c>
      <c r="E437" s="389" t="s">
        <v>1715</v>
      </c>
      <c r="F437" s="369"/>
    </row>
    <row r="438" spans="1:6" s="370" customFormat="1" ht="15.75">
      <c r="A438" s="378" t="s">
        <v>1570</v>
      </c>
      <c r="B438" s="382" t="s">
        <v>1716</v>
      </c>
      <c r="C438" s="408">
        <v>101103</v>
      </c>
      <c r="D438" s="371" t="s">
        <v>926</v>
      </c>
      <c r="E438" s="389" t="s">
        <v>1717</v>
      </c>
      <c r="F438" s="369"/>
    </row>
    <row r="439" spans="1:6" s="370" customFormat="1" ht="15.75">
      <c r="A439" s="378" t="s">
        <v>1570</v>
      </c>
      <c r="B439" s="382" t="s">
        <v>1716</v>
      </c>
      <c r="C439" s="408">
        <v>101105</v>
      </c>
      <c r="D439" s="371" t="s">
        <v>926</v>
      </c>
      <c r="E439" s="389" t="s">
        <v>1718</v>
      </c>
      <c r="F439" s="369"/>
    </row>
    <row r="440" spans="1:6" s="370" customFormat="1" ht="15.75">
      <c r="A440" s="378" t="s">
        <v>1570</v>
      </c>
      <c r="B440" s="382" t="s">
        <v>1716</v>
      </c>
      <c r="C440" s="408">
        <v>101109</v>
      </c>
      <c r="D440" s="371" t="s">
        <v>100</v>
      </c>
      <c r="E440" s="389" t="s">
        <v>1719</v>
      </c>
      <c r="F440" s="369"/>
    </row>
    <row r="441" spans="1:6" s="370" customFormat="1" ht="15.75">
      <c r="A441" s="378" t="s">
        <v>1570</v>
      </c>
      <c r="B441" s="382" t="s">
        <v>1716</v>
      </c>
      <c r="C441" s="408">
        <v>101110</v>
      </c>
      <c r="D441" s="371" t="s">
        <v>926</v>
      </c>
      <c r="E441" s="389" t="s">
        <v>1720</v>
      </c>
      <c r="F441" s="369"/>
    </row>
    <row r="442" spans="1:6" s="370" customFormat="1" ht="15.75">
      <c r="A442" s="378" t="s">
        <v>1570</v>
      </c>
      <c r="B442" s="382" t="s">
        <v>1716</v>
      </c>
      <c r="C442" s="408">
        <v>101111</v>
      </c>
      <c r="D442" s="371" t="s">
        <v>100</v>
      </c>
      <c r="E442" s="389" t="s">
        <v>1721</v>
      </c>
      <c r="F442" s="369"/>
    </row>
    <row r="443" spans="1:6" s="370" customFormat="1" ht="15.75">
      <c r="A443" s="378" t="s">
        <v>1570</v>
      </c>
      <c r="B443" s="382" t="s">
        <v>1716</v>
      </c>
      <c r="C443" s="408">
        <v>101112</v>
      </c>
      <c r="D443" s="371" t="s">
        <v>926</v>
      </c>
      <c r="E443" s="389" t="s">
        <v>1722</v>
      </c>
      <c r="F443" s="369"/>
    </row>
    <row r="444" spans="1:6" s="370" customFormat="1" ht="15.75">
      <c r="A444" s="378" t="s">
        <v>1570</v>
      </c>
      <c r="B444" s="382" t="s">
        <v>1716</v>
      </c>
      <c r="C444" s="408">
        <v>101113</v>
      </c>
      <c r="D444" s="371" t="s">
        <v>100</v>
      </c>
      <c r="E444" s="389" t="s">
        <v>1723</v>
      </c>
      <c r="F444" s="369"/>
    </row>
    <row r="445" spans="1:6" s="370" customFormat="1" ht="15.75">
      <c r="A445" s="378" t="s">
        <v>1570</v>
      </c>
      <c r="B445" s="382" t="s">
        <v>1716</v>
      </c>
      <c r="C445" s="408">
        <v>101114</v>
      </c>
      <c r="D445" s="371" t="s">
        <v>926</v>
      </c>
      <c r="E445" s="389" t="s">
        <v>1724</v>
      </c>
      <c r="F445" s="369"/>
    </row>
    <row r="446" spans="1:6" s="370" customFormat="1" ht="15.75">
      <c r="A446" s="378" t="s">
        <v>1570</v>
      </c>
      <c r="B446" s="382" t="s">
        <v>1716</v>
      </c>
      <c r="C446" s="408">
        <v>101115</v>
      </c>
      <c r="D446" s="371" t="s">
        <v>100</v>
      </c>
      <c r="E446" s="389" t="s">
        <v>1725</v>
      </c>
      <c r="F446" s="369"/>
    </row>
    <row r="447" spans="1:6" s="370" customFormat="1" ht="15.75">
      <c r="A447" s="378" t="s">
        <v>1570</v>
      </c>
      <c r="B447" s="382" t="s">
        <v>1716</v>
      </c>
      <c r="C447" s="408">
        <v>101116</v>
      </c>
      <c r="D447" s="371" t="s">
        <v>926</v>
      </c>
      <c r="E447" s="389" t="s">
        <v>1726</v>
      </c>
      <c r="F447" s="369"/>
    </row>
    <row r="448" spans="1:6" s="370" customFormat="1" ht="15.75">
      <c r="A448" s="378" t="s">
        <v>1570</v>
      </c>
      <c r="B448" s="382" t="s">
        <v>1716</v>
      </c>
      <c r="C448" s="408">
        <v>101117</v>
      </c>
      <c r="D448" s="371" t="s">
        <v>100</v>
      </c>
      <c r="E448" s="389" t="s">
        <v>1727</v>
      </c>
      <c r="F448" s="369"/>
    </row>
    <row r="449" spans="1:6" s="370" customFormat="1" ht="15.75">
      <c r="A449" s="378" t="s">
        <v>1570</v>
      </c>
      <c r="B449" s="382" t="s">
        <v>1716</v>
      </c>
      <c r="C449" s="408">
        <v>101118</v>
      </c>
      <c r="D449" s="371" t="s">
        <v>926</v>
      </c>
      <c r="E449" s="389" t="s">
        <v>1728</v>
      </c>
      <c r="F449" s="369"/>
    </row>
    <row r="450" spans="1:6" s="370" customFormat="1" ht="15.75">
      <c r="A450" s="378" t="s">
        <v>1570</v>
      </c>
      <c r="B450" s="382" t="s">
        <v>1716</v>
      </c>
      <c r="C450" s="408">
        <v>101119</v>
      </c>
      <c r="D450" s="371" t="s">
        <v>100</v>
      </c>
      <c r="E450" s="389" t="s">
        <v>1729</v>
      </c>
      <c r="F450" s="369"/>
    </row>
    <row r="451" spans="1:6" s="370" customFormat="1" ht="15.75">
      <c r="A451" s="378" t="s">
        <v>1570</v>
      </c>
      <c r="B451" s="382" t="s">
        <v>1716</v>
      </c>
      <c r="C451" s="408">
        <v>101120</v>
      </c>
      <c r="D451" s="371" t="s">
        <v>926</v>
      </c>
      <c r="E451" s="389" t="s">
        <v>1730</v>
      </c>
      <c r="F451" s="369"/>
    </row>
    <row r="452" spans="1:6" s="370" customFormat="1" ht="15.75">
      <c r="A452" s="378" t="s">
        <v>1570</v>
      </c>
      <c r="B452" s="382" t="s">
        <v>1716</v>
      </c>
      <c r="C452" s="408">
        <v>101199</v>
      </c>
      <c r="D452" s="371" t="s">
        <v>926</v>
      </c>
      <c r="E452" s="389" t="s">
        <v>1731</v>
      </c>
      <c r="F452" s="369"/>
    </row>
    <row r="453" spans="1:6" s="370" customFormat="1" ht="30">
      <c r="A453" s="378" t="s">
        <v>1570</v>
      </c>
      <c r="B453" s="382" t="s">
        <v>1732</v>
      </c>
      <c r="C453" s="408">
        <v>101201</v>
      </c>
      <c r="D453" s="371" t="s">
        <v>926</v>
      </c>
      <c r="E453" s="389" t="s">
        <v>1733</v>
      </c>
      <c r="F453" s="369"/>
    </row>
    <row r="454" spans="1:6" s="370" customFormat="1" ht="30">
      <c r="A454" s="378" t="s">
        <v>1570</v>
      </c>
      <c r="B454" s="382" t="s">
        <v>1732</v>
      </c>
      <c r="C454" s="408">
        <v>101203</v>
      </c>
      <c r="D454" s="371" t="s">
        <v>926</v>
      </c>
      <c r="E454" s="389" t="s">
        <v>1734</v>
      </c>
      <c r="F454" s="369"/>
    </row>
    <row r="455" spans="1:6" s="370" customFormat="1" ht="30">
      <c r="A455" s="378" t="s">
        <v>1570</v>
      </c>
      <c r="B455" s="382" t="s">
        <v>1732</v>
      </c>
      <c r="C455" s="408">
        <v>101205</v>
      </c>
      <c r="D455" s="371" t="s">
        <v>926</v>
      </c>
      <c r="E455" s="389" t="s">
        <v>1735</v>
      </c>
      <c r="F455" s="369"/>
    </row>
    <row r="456" spans="1:6" s="370" customFormat="1" ht="30">
      <c r="A456" s="378" t="s">
        <v>1570</v>
      </c>
      <c r="B456" s="382" t="s">
        <v>1732</v>
      </c>
      <c r="C456" s="408">
        <v>101206</v>
      </c>
      <c r="D456" s="371" t="s">
        <v>926</v>
      </c>
      <c r="E456" s="389" t="s">
        <v>1736</v>
      </c>
      <c r="F456" s="369"/>
    </row>
    <row r="457" spans="1:6" s="370" customFormat="1" ht="30">
      <c r="A457" s="378" t="s">
        <v>1570</v>
      </c>
      <c r="B457" s="382" t="s">
        <v>1732</v>
      </c>
      <c r="C457" s="408">
        <v>101208</v>
      </c>
      <c r="D457" s="371" t="s">
        <v>926</v>
      </c>
      <c r="E457" s="389" t="s">
        <v>1737</v>
      </c>
      <c r="F457" s="369"/>
    </row>
    <row r="458" spans="1:6" s="370" customFormat="1" ht="30">
      <c r="A458" s="378" t="s">
        <v>1570</v>
      </c>
      <c r="B458" s="382" t="s">
        <v>1732</v>
      </c>
      <c r="C458" s="408">
        <v>101209</v>
      </c>
      <c r="D458" s="371" t="s">
        <v>100</v>
      </c>
      <c r="E458" s="389" t="s">
        <v>1738</v>
      </c>
      <c r="F458" s="369"/>
    </row>
    <row r="459" spans="1:6" s="370" customFormat="1" ht="30">
      <c r="A459" s="378" t="s">
        <v>1570</v>
      </c>
      <c r="B459" s="382" t="s">
        <v>1732</v>
      </c>
      <c r="C459" s="408">
        <v>101210</v>
      </c>
      <c r="D459" s="371" t="s">
        <v>926</v>
      </c>
      <c r="E459" s="389" t="s">
        <v>1739</v>
      </c>
      <c r="F459" s="369"/>
    </row>
    <row r="460" spans="1:6" s="370" customFormat="1" ht="30">
      <c r="A460" s="378" t="s">
        <v>1570</v>
      </c>
      <c r="B460" s="382" t="s">
        <v>1732</v>
      </c>
      <c r="C460" s="408">
        <v>101211</v>
      </c>
      <c r="D460" s="371" t="s">
        <v>100</v>
      </c>
      <c r="E460" s="389" t="s">
        <v>1740</v>
      </c>
      <c r="F460" s="369"/>
    </row>
    <row r="461" spans="1:6" s="370" customFormat="1" ht="30">
      <c r="A461" s="378" t="s">
        <v>1570</v>
      </c>
      <c r="B461" s="382" t="s">
        <v>1732</v>
      </c>
      <c r="C461" s="408">
        <v>101212</v>
      </c>
      <c r="D461" s="371" t="s">
        <v>926</v>
      </c>
      <c r="E461" s="389" t="s">
        <v>1741</v>
      </c>
      <c r="F461" s="369"/>
    </row>
    <row r="462" spans="1:6" s="370" customFormat="1" ht="30">
      <c r="A462" s="378" t="s">
        <v>1570</v>
      </c>
      <c r="B462" s="382" t="s">
        <v>1732</v>
      </c>
      <c r="C462" s="408">
        <v>101213</v>
      </c>
      <c r="D462" s="371" t="s">
        <v>926</v>
      </c>
      <c r="E462" s="389" t="s">
        <v>1742</v>
      </c>
      <c r="F462" s="369"/>
    </row>
    <row r="463" spans="1:6" s="370" customFormat="1" ht="30">
      <c r="A463" s="378" t="s">
        <v>1570</v>
      </c>
      <c r="B463" s="382" t="s">
        <v>1732</v>
      </c>
      <c r="C463" s="408">
        <v>101299</v>
      </c>
      <c r="D463" s="371" t="s">
        <v>926</v>
      </c>
      <c r="E463" s="389" t="s">
        <v>1743</v>
      </c>
      <c r="F463" s="369"/>
    </row>
    <row r="464" spans="1:6" s="370" customFormat="1" ht="30">
      <c r="A464" s="378" t="s">
        <v>1570</v>
      </c>
      <c r="B464" s="382" t="s">
        <v>1744</v>
      </c>
      <c r="C464" s="408">
        <v>101301</v>
      </c>
      <c r="D464" s="371" t="s">
        <v>926</v>
      </c>
      <c r="E464" s="389" t="s">
        <v>1745</v>
      </c>
      <c r="F464" s="369"/>
    </row>
    <row r="465" spans="1:6" s="370" customFormat="1" ht="30">
      <c r="A465" s="378" t="s">
        <v>1570</v>
      </c>
      <c r="B465" s="382" t="s">
        <v>1744</v>
      </c>
      <c r="C465" s="408">
        <v>101304</v>
      </c>
      <c r="D465" s="371" t="s">
        <v>926</v>
      </c>
      <c r="E465" s="389" t="s">
        <v>1746</v>
      </c>
      <c r="F465" s="369"/>
    </row>
    <row r="466" spans="1:6" s="370" customFormat="1" ht="30">
      <c r="A466" s="378" t="s">
        <v>1570</v>
      </c>
      <c r="B466" s="382" t="s">
        <v>1744</v>
      </c>
      <c r="C466" s="408">
        <v>101306</v>
      </c>
      <c r="D466" s="371" t="s">
        <v>926</v>
      </c>
      <c r="E466" s="389" t="s">
        <v>1747</v>
      </c>
      <c r="F466" s="369"/>
    </row>
    <row r="467" spans="1:6" s="370" customFormat="1" ht="30">
      <c r="A467" s="378" t="s">
        <v>1570</v>
      </c>
      <c r="B467" s="382" t="s">
        <v>1744</v>
      </c>
      <c r="C467" s="412">
        <v>101307</v>
      </c>
      <c r="D467" s="371" t="s">
        <v>926</v>
      </c>
      <c r="E467" s="393" t="s">
        <v>1748</v>
      </c>
      <c r="F467" s="369"/>
    </row>
    <row r="468" spans="1:6" s="370" customFormat="1" ht="30">
      <c r="A468" s="378" t="s">
        <v>1570</v>
      </c>
      <c r="B468" s="382" t="s">
        <v>1744</v>
      </c>
      <c r="C468" s="408">
        <v>101309</v>
      </c>
      <c r="D468" s="371" t="s">
        <v>100</v>
      </c>
      <c r="E468" s="389" t="s">
        <v>1749</v>
      </c>
      <c r="F468" s="369"/>
    </row>
    <row r="469" spans="1:6" s="370" customFormat="1" ht="30">
      <c r="A469" s="378" t="s">
        <v>1570</v>
      </c>
      <c r="B469" s="382" t="s">
        <v>1744</v>
      </c>
      <c r="C469" s="408">
        <v>101310</v>
      </c>
      <c r="D469" s="371" t="s">
        <v>926</v>
      </c>
      <c r="E469" s="389" t="s">
        <v>1750</v>
      </c>
      <c r="F469" s="369"/>
    </row>
    <row r="470" spans="1:6" s="370" customFormat="1" ht="30">
      <c r="A470" s="378" t="s">
        <v>1570</v>
      </c>
      <c r="B470" s="382" t="s">
        <v>1744</v>
      </c>
      <c r="C470" s="408">
        <v>101311</v>
      </c>
      <c r="D470" s="371" t="s">
        <v>926</v>
      </c>
      <c r="E470" s="389" t="s">
        <v>1751</v>
      </c>
      <c r="F470" s="369"/>
    </row>
    <row r="471" spans="1:6" s="370" customFormat="1" ht="30">
      <c r="A471" s="378" t="s">
        <v>1570</v>
      </c>
      <c r="B471" s="382" t="s">
        <v>1744</v>
      </c>
      <c r="C471" s="408">
        <v>101312</v>
      </c>
      <c r="D471" s="371" t="s">
        <v>100</v>
      </c>
      <c r="E471" s="389" t="s">
        <v>1752</v>
      </c>
      <c r="F471" s="369"/>
    </row>
    <row r="472" spans="1:6" s="370" customFormat="1" ht="30">
      <c r="A472" s="378" t="s">
        <v>1570</v>
      </c>
      <c r="B472" s="382" t="s">
        <v>1744</v>
      </c>
      <c r="C472" s="408">
        <v>101313</v>
      </c>
      <c r="D472" s="371" t="s">
        <v>926</v>
      </c>
      <c r="E472" s="389" t="s">
        <v>1753</v>
      </c>
      <c r="F472" s="369"/>
    </row>
    <row r="473" spans="1:6" s="370" customFormat="1" ht="30">
      <c r="A473" s="378" t="s">
        <v>1570</v>
      </c>
      <c r="B473" s="382" t="s">
        <v>1744</v>
      </c>
      <c r="C473" s="408">
        <v>101314</v>
      </c>
      <c r="D473" s="371" t="s">
        <v>926</v>
      </c>
      <c r="E473" s="389" t="s">
        <v>1754</v>
      </c>
      <c r="F473" s="369"/>
    </row>
    <row r="474" spans="1:6" s="370" customFormat="1" ht="30">
      <c r="A474" s="378" t="s">
        <v>1570</v>
      </c>
      <c r="B474" s="382" t="s">
        <v>1744</v>
      </c>
      <c r="C474" s="408">
        <v>101399</v>
      </c>
      <c r="D474" s="371" t="s">
        <v>926</v>
      </c>
      <c r="E474" s="389" t="s">
        <v>1755</v>
      </c>
      <c r="F474" s="369"/>
    </row>
    <row r="475" spans="1:6" s="370" customFormat="1" ht="15.75">
      <c r="A475" s="379" t="s">
        <v>1570</v>
      </c>
      <c r="B475" s="383" t="s">
        <v>1756</v>
      </c>
      <c r="C475" s="409">
        <v>101401</v>
      </c>
      <c r="D475" s="373" t="s">
        <v>100</v>
      </c>
      <c r="E475" s="390" t="s">
        <v>1757</v>
      </c>
      <c r="F475" s="369"/>
    </row>
    <row r="476" spans="1:6" s="370" customFormat="1" ht="45">
      <c r="A476" s="380" t="s">
        <v>1758</v>
      </c>
      <c r="B476" s="384" t="s">
        <v>1759</v>
      </c>
      <c r="C476" s="410">
        <v>110105</v>
      </c>
      <c r="D476" s="375" t="s">
        <v>100</v>
      </c>
      <c r="E476" s="391" t="s">
        <v>1760</v>
      </c>
      <c r="F476" s="369"/>
    </row>
    <row r="477" spans="1:6" s="370" customFormat="1" ht="45">
      <c r="A477" s="378" t="s">
        <v>1758</v>
      </c>
      <c r="B477" s="382" t="s">
        <v>1759</v>
      </c>
      <c r="C477" s="408">
        <v>110106</v>
      </c>
      <c r="D477" s="371" t="s">
        <v>100</v>
      </c>
      <c r="E477" s="389" t="s">
        <v>1761</v>
      </c>
      <c r="F477" s="369"/>
    </row>
    <row r="478" spans="1:6" s="370" customFormat="1" ht="45">
      <c r="A478" s="378" t="s">
        <v>1758</v>
      </c>
      <c r="B478" s="382" t="s">
        <v>1759</v>
      </c>
      <c r="C478" s="408">
        <v>110107</v>
      </c>
      <c r="D478" s="371" t="s">
        <v>100</v>
      </c>
      <c r="E478" s="389" t="s">
        <v>1762</v>
      </c>
      <c r="F478" s="369"/>
    </row>
    <row r="479" spans="1:6" s="370" customFormat="1" ht="45">
      <c r="A479" s="378" t="s">
        <v>1758</v>
      </c>
      <c r="B479" s="382" t="s">
        <v>1759</v>
      </c>
      <c r="C479" s="408">
        <v>110108</v>
      </c>
      <c r="D479" s="371" t="s">
        <v>100</v>
      </c>
      <c r="E479" s="389" t="s">
        <v>1763</v>
      </c>
      <c r="F479" s="369"/>
    </row>
    <row r="480" spans="1:6" s="370" customFormat="1" ht="45">
      <c r="A480" s="378" t="s">
        <v>1758</v>
      </c>
      <c r="B480" s="382" t="s">
        <v>1759</v>
      </c>
      <c r="C480" s="408">
        <v>110109</v>
      </c>
      <c r="D480" s="371" t="s">
        <v>100</v>
      </c>
      <c r="E480" s="389" t="s">
        <v>1764</v>
      </c>
      <c r="F480" s="369"/>
    </row>
    <row r="481" spans="1:6" s="370" customFormat="1" ht="45">
      <c r="A481" s="378" t="s">
        <v>1758</v>
      </c>
      <c r="B481" s="382" t="s">
        <v>1759</v>
      </c>
      <c r="C481" s="408">
        <v>110110</v>
      </c>
      <c r="D481" s="371" t="s">
        <v>926</v>
      </c>
      <c r="E481" s="389" t="s">
        <v>1765</v>
      </c>
      <c r="F481" s="369"/>
    </row>
    <row r="482" spans="1:6" s="370" customFormat="1" ht="45">
      <c r="A482" s="378" t="s">
        <v>1758</v>
      </c>
      <c r="B482" s="382" t="s">
        <v>1759</v>
      </c>
      <c r="C482" s="408">
        <v>110111</v>
      </c>
      <c r="D482" s="371" t="s">
        <v>100</v>
      </c>
      <c r="E482" s="389" t="s">
        <v>1766</v>
      </c>
      <c r="F482" s="369"/>
    </row>
    <row r="483" spans="1:6" s="370" customFormat="1" ht="45">
      <c r="A483" s="378" t="s">
        <v>1758</v>
      </c>
      <c r="B483" s="382" t="s">
        <v>1759</v>
      </c>
      <c r="C483" s="408">
        <v>110112</v>
      </c>
      <c r="D483" s="371" t="s">
        <v>926</v>
      </c>
      <c r="E483" s="389" t="s">
        <v>1767</v>
      </c>
      <c r="F483" s="369"/>
    </row>
    <row r="484" spans="1:6" s="370" customFormat="1" ht="45">
      <c r="A484" s="378" t="s">
        <v>1758</v>
      </c>
      <c r="B484" s="382" t="s">
        <v>1759</v>
      </c>
      <c r="C484" s="408">
        <v>110113</v>
      </c>
      <c r="D484" s="371" t="s">
        <v>100</v>
      </c>
      <c r="E484" s="389" t="s">
        <v>1768</v>
      </c>
      <c r="F484" s="369"/>
    </row>
    <row r="485" spans="1:6" s="370" customFormat="1" ht="45">
      <c r="A485" s="378" t="s">
        <v>1758</v>
      </c>
      <c r="B485" s="382" t="s">
        <v>1759</v>
      </c>
      <c r="C485" s="408">
        <v>110114</v>
      </c>
      <c r="D485" s="371" t="s">
        <v>926</v>
      </c>
      <c r="E485" s="389" t="s">
        <v>1769</v>
      </c>
      <c r="F485" s="369"/>
    </row>
    <row r="486" spans="1:6" s="370" customFormat="1" ht="45">
      <c r="A486" s="378" t="s">
        <v>1758</v>
      </c>
      <c r="B486" s="382" t="s">
        <v>1759</v>
      </c>
      <c r="C486" s="408">
        <v>110115</v>
      </c>
      <c r="D486" s="371" t="s">
        <v>100</v>
      </c>
      <c r="E486" s="389" t="s">
        <v>1770</v>
      </c>
      <c r="F486" s="369"/>
    </row>
    <row r="487" spans="1:6" s="370" customFormat="1" ht="45">
      <c r="A487" s="378" t="s">
        <v>1758</v>
      </c>
      <c r="B487" s="382" t="s">
        <v>1759</v>
      </c>
      <c r="C487" s="408">
        <v>110116</v>
      </c>
      <c r="D487" s="371" t="s">
        <v>100</v>
      </c>
      <c r="E487" s="389" t="s">
        <v>1771</v>
      </c>
      <c r="F487" s="369"/>
    </row>
    <row r="488" spans="1:6" s="370" customFormat="1" ht="45">
      <c r="A488" s="378" t="s">
        <v>1758</v>
      </c>
      <c r="B488" s="382" t="s">
        <v>1759</v>
      </c>
      <c r="C488" s="408">
        <v>110198</v>
      </c>
      <c r="D488" s="371" t="s">
        <v>100</v>
      </c>
      <c r="E488" s="389" t="s">
        <v>1772</v>
      </c>
      <c r="F488" s="369"/>
    </row>
    <row r="489" spans="1:6" s="370" customFormat="1" ht="45">
      <c r="A489" s="378" t="s">
        <v>1758</v>
      </c>
      <c r="B489" s="382" t="s">
        <v>1759</v>
      </c>
      <c r="C489" s="408">
        <v>110199</v>
      </c>
      <c r="D489" s="371" t="s">
        <v>100</v>
      </c>
      <c r="E489" s="389" t="s">
        <v>1773</v>
      </c>
      <c r="F489" s="369"/>
    </row>
    <row r="490" spans="1:6" s="370" customFormat="1" ht="31.5">
      <c r="A490" s="378" t="s">
        <v>1758</v>
      </c>
      <c r="B490" s="382" t="s">
        <v>1774</v>
      </c>
      <c r="C490" s="408">
        <v>110202</v>
      </c>
      <c r="D490" s="371" t="s">
        <v>100</v>
      </c>
      <c r="E490" s="389" t="s">
        <v>1775</v>
      </c>
      <c r="F490" s="369"/>
    </row>
    <row r="491" spans="1:6" s="370" customFormat="1" ht="31.5">
      <c r="A491" s="378" t="s">
        <v>1758</v>
      </c>
      <c r="B491" s="382" t="s">
        <v>1774</v>
      </c>
      <c r="C491" s="408">
        <v>110203</v>
      </c>
      <c r="D491" s="371" t="s">
        <v>926</v>
      </c>
      <c r="E491" s="389" t="s">
        <v>1776</v>
      </c>
      <c r="F491" s="369"/>
    </row>
    <row r="492" spans="1:6" s="370" customFormat="1" ht="31.5">
      <c r="A492" s="378" t="s">
        <v>1758</v>
      </c>
      <c r="B492" s="382" t="s">
        <v>1774</v>
      </c>
      <c r="C492" s="408">
        <v>110205</v>
      </c>
      <c r="D492" s="371" t="s">
        <v>100</v>
      </c>
      <c r="E492" s="389" t="s">
        <v>1777</v>
      </c>
      <c r="F492" s="369"/>
    </row>
    <row r="493" spans="1:6" s="370" customFormat="1" ht="31.5">
      <c r="A493" s="378" t="s">
        <v>1758</v>
      </c>
      <c r="B493" s="382" t="s">
        <v>1774</v>
      </c>
      <c r="C493" s="408">
        <v>110206</v>
      </c>
      <c r="D493" s="371" t="s">
        <v>926</v>
      </c>
      <c r="E493" s="389" t="s">
        <v>1778</v>
      </c>
      <c r="F493" s="369"/>
    </row>
    <row r="494" spans="1:6" s="370" customFormat="1" ht="31.5">
      <c r="A494" s="378" t="s">
        <v>1758</v>
      </c>
      <c r="B494" s="382" t="s">
        <v>1774</v>
      </c>
      <c r="C494" s="408">
        <v>110207</v>
      </c>
      <c r="D494" s="371" t="s">
        <v>100</v>
      </c>
      <c r="E494" s="389" t="s">
        <v>1779</v>
      </c>
      <c r="F494" s="369"/>
    </row>
    <row r="495" spans="1:6" s="370" customFormat="1" ht="31.5">
      <c r="A495" s="378" t="s">
        <v>1758</v>
      </c>
      <c r="B495" s="382" t="s">
        <v>1774</v>
      </c>
      <c r="C495" s="408">
        <v>110299</v>
      </c>
      <c r="D495" s="371" t="s">
        <v>926</v>
      </c>
      <c r="E495" s="389" t="s">
        <v>1780</v>
      </c>
      <c r="F495" s="369"/>
    </row>
    <row r="496" spans="1:6" s="370" customFormat="1" ht="31.5">
      <c r="A496" s="378" t="s">
        <v>1758</v>
      </c>
      <c r="B496" s="382" t="s">
        <v>1781</v>
      </c>
      <c r="C496" s="408">
        <v>110301</v>
      </c>
      <c r="D496" s="371" t="s">
        <v>100</v>
      </c>
      <c r="E496" s="389" t="s">
        <v>1782</v>
      </c>
      <c r="F496" s="369"/>
    </row>
    <row r="497" spans="1:6" s="370" customFormat="1" ht="31.5">
      <c r="A497" s="378" t="s">
        <v>1758</v>
      </c>
      <c r="B497" s="382" t="s">
        <v>1781</v>
      </c>
      <c r="C497" s="408">
        <v>110302</v>
      </c>
      <c r="D497" s="371" t="s">
        <v>100</v>
      </c>
      <c r="E497" s="389" t="s">
        <v>1783</v>
      </c>
      <c r="F497" s="369"/>
    </row>
    <row r="498" spans="1:6" s="370" customFormat="1" ht="31.5">
      <c r="A498" s="378" t="s">
        <v>1758</v>
      </c>
      <c r="B498" s="382" t="s">
        <v>1784</v>
      </c>
      <c r="C498" s="408">
        <v>110501</v>
      </c>
      <c r="D498" s="371" t="s">
        <v>926</v>
      </c>
      <c r="E498" s="389" t="s">
        <v>1785</v>
      </c>
      <c r="F498" s="369"/>
    </row>
    <row r="499" spans="1:6" s="370" customFormat="1" ht="31.5">
      <c r="A499" s="378" t="s">
        <v>1758</v>
      </c>
      <c r="B499" s="382" t="s">
        <v>1784</v>
      </c>
      <c r="C499" s="408">
        <v>110502</v>
      </c>
      <c r="D499" s="371" t="s">
        <v>926</v>
      </c>
      <c r="E499" s="389" t="s">
        <v>1786</v>
      </c>
      <c r="F499" s="369"/>
    </row>
    <row r="500" spans="1:6" s="370" customFormat="1" ht="31.5">
      <c r="A500" s="378" t="s">
        <v>1758</v>
      </c>
      <c r="B500" s="382" t="s">
        <v>1784</v>
      </c>
      <c r="C500" s="408">
        <v>110503</v>
      </c>
      <c r="D500" s="371" t="s">
        <v>100</v>
      </c>
      <c r="E500" s="389" t="s">
        <v>1787</v>
      </c>
      <c r="F500" s="369"/>
    </row>
    <row r="501" spans="1:6" s="370" customFormat="1" ht="31.5">
      <c r="A501" s="378" t="s">
        <v>1758</v>
      </c>
      <c r="B501" s="385" t="s">
        <v>1784</v>
      </c>
      <c r="C501" s="408">
        <v>110504</v>
      </c>
      <c r="D501" s="371" t="s">
        <v>100</v>
      </c>
      <c r="E501" s="389" t="s">
        <v>1788</v>
      </c>
      <c r="F501" s="369"/>
    </row>
    <row r="502" spans="1:6" s="370" customFormat="1" ht="31.5">
      <c r="A502" s="378" t="s">
        <v>1758</v>
      </c>
      <c r="B502" s="382" t="s">
        <v>1784</v>
      </c>
      <c r="C502" s="408">
        <v>110599</v>
      </c>
      <c r="D502" s="371" t="s">
        <v>926</v>
      </c>
      <c r="E502" s="389" t="s">
        <v>1789</v>
      </c>
      <c r="F502" s="369"/>
    </row>
    <row r="503" spans="1:6" s="370" customFormat="1" ht="31.5">
      <c r="A503" s="379" t="s">
        <v>1758</v>
      </c>
      <c r="B503" s="386" t="s">
        <v>1784</v>
      </c>
      <c r="C503" s="409"/>
      <c r="D503" s="373" t="s">
        <v>926</v>
      </c>
      <c r="E503" s="390"/>
      <c r="F503" s="369"/>
    </row>
    <row r="504" spans="1:6" s="370" customFormat="1" ht="31.5">
      <c r="A504" s="380" t="s">
        <v>1790</v>
      </c>
      <c r="B504" s="387" t="s">
        <v>1791</v>
      </c>
      <c r="C504" s="410">
        <v>120101</v>
      </c>
      <c r="D504" s="375" t="s">
        <v>926</v>
      </c>
      <c r="E504" s="391" t="s">
        <v>1792</v>
      </c>
      <c r="F504" s="369"/>
    </row>
    <row r="505" spans="1:6" s="370" customFormat="1" ht="31.5">
      <c r="A505" s="378" t="s">
        <v>1790</v>
      </c>
      <c r="B505" s="382" t="s">
        <v>1791</v>
      </c>
      <c r="C505" s="408">
        <v>120102</v>
      </c>
      <c r="D505" s="371" t="s">
        <v>926</v>
      </c>
      <c r="E505" s="389" t="s">
        <v>1793</v>
      </c>
      <c r="F505" s="369"/>
    </row>
    <row r="506" spans="1:6" s="370" customFormat="1" ht="31.5">
      <c r="A506" s="378" t="s">
        <v>1790</v>
      </c>
      <c r="B506" s="382" t="s">
        <v>1791</v>
      </c>
      <c r="C506" s="408">
        <v>120103</v>
      </c>
      <c r="D506" s="371" t="s">
        <v>926</v>
      </c>
      <c r="E506" s="389" t="s">
        <v>1794</v>
      </c>
      <c r="F506" s="369"/>
    </row>
    <row r="507" spans="1:6" s="370" customFormat="1" ht="31.5">
      <c r="A507" s="378" t="s">
        <v>1790</v>
      </c>
      <c r="B507" s="382" t="s">
        <v>1791</v>
      </c>
      <c r="C507" s="408">
        <v>120104</v>
      </c>
      <c r="D507" s="371" t="s">
        <v>926</v>
      </c>
      <c r="E507" s="389" t="s">
        <v>1795</v>
      </c>
      <c r="F507" s="369"/>
    </row>
    <row r="508" spans="1:6" s="370" customFormat="1" ht="31.5">
      <c r="A508" s="378" t="s">
        <v>1790</v>
      </c>
      <c r="B508" s="382" t="s">
        <v>1791</v>
      </c>
      <c r="C508" s="408">
        <v>120105</v>
      </c>
      <c r="D508" s="371" t="s">
        <v>926</v>
      </c>
      <c r="E508" s="389" t="s">
        <v>1796</v>
      </c>
      <c r="F508" s="369"/>
    </row>
    <row r="509" spans="1:6" s="370" customFormat="1" ht="31.5">
      <c r="A509" s="378" t="s">
        <v>1790</v>
      </c>
      <c r="B509" s="382" t="s">
        <v>1791</v>
      </c>
      <c r="C509" s="408">
        <v>120106</v>
      </c>
      <c r="D509" s="371" t="s">
        <v>100</v>
      </c>
      <c r="E509" s="389" t="s">
        <v>1797</v>
      </c>
      <c r="F509" s="369"/>
    </row>
    <row r="510" spans="1:6" s="370" customFormat="1" ht="31.5">
      <c r="A510" s="378" t="s">
        <v>1790</v>
      </c>
      <c r="B510" s="382" t="s">
        <v>1791</v>
      </c>
      <c r="C510" s="408">
        <v>120107</v>
      </c>
      <c r="D510" s="371" t="s">
        <v>100</v>
      </c>
      <c r="E510" s="389" t="s">
        <v>1798</v>
      </c>
      <c r="F510" s="369"/>
    </row>
    <row r="511" spans="1:6" s="370" customFormat="1" ht="31.5">
      <c r="A511" s="378" t="s">
        <v>1790</v>
      </c>
      <c r="B511" s="382" t="s">
        <v>1791</v>
      </c>
      <c r="C511" s="408">
        <v>120108</v>
      </c>
      <c r="D511" s="371" t="s">
        <v>100</v>
      </c>
      <c r="E511" s="389" t="s">
        <v>1799</v>
      </c>
      <c r="F511" s="369"/>
    </row>
    <row r="512" spans="1:6" s="370" customFormat="1" ht="31.5">
      <c r="A512" s="378" t="s">
        <v>1790</v>
      </c>
      <c r="B512" s="382" t="s">
        <v>1791</v>
      </c>
      <c r="C512" s="408">
        <v>120109</v>
      </c>
      <c r="D512" s="371" t="s">
        <v>100</v>
      </c>
      <c r="E512" s="389" t="s">
        <v>1800</v>
      </c>
      <c r="F512" s="369"/>
    </row>
    <row r="513" spans="1:6" s="370" customFormat="1" ht="31.5">
      <c r="A513" s="378" t="s">
        <v>1790</v>
      </c>
      <c r="B513" s="382" t="s">
        <v>1791</v>
      </c>
      <c r="C513" s="408">
        <v>120110</v>
      </c>
      <c r="D513" s="371" t="s">
        <v>100</v>
      </c>
      <c r="E513" s="389" t="s">
        <v>1801</v>
      </c>
      <c r="F513" s="369"/>
    </row>
    <row r="514" spans="1:6" s="370" customFormat="1" ht="31.5">
      <c r="A514" s="378" t="s">
        <v>1790</v>
      </c>
      <c r="B514" s="382" t="s">
        <v>1791</v>
      </c>
      <c r="C514" s="408">
        <v>120112</v>
      </c>
      <c r="D514" s="371" t="s">
        <v>100</v>
      </c>
      <c r="E514" s="389" t="s">
        <v>1802</v>
      </c>
      <c r="F514" s="369"/>
    </row>
    <row r="515" spans="1:6" s="370" customFormat="1" ht="31.5">
      <c r="A515" s="378" t="s">
        <v>1790</v>
      </c>
      <c r="B515" s="382" t="s">
        <v>1791</v>
      </c>
      <c r="C515" s="408">
        <v>120113</v>
      </c>
      <c r="D515" s="371" t="s">
        <v>926</v>
      </c>
      <c r="E515" s="389" t="s">
        <v>1803</v>
      </c>
      <c r="F515" s="369"/>
    </row>
    <row r="516" spans="1:6" s="370" customFormat="1" ht="31.5">
      <c r="A516" s="378" t="s">
        <v>1790</v>
      </c>
      <c r="B516" s="382" t="s">
        <v>1791</v>
      </c>
      <c r="C516" s="408">
        <v>120114</v>
      </c>
      <c r="D516" s="371" t="s">
        <v>100</v>
      </c>
      <c r="E516" s="389" t="s">
        <v>1804</v>
      </c>
      <c r="F516" s="369"/>
    </row>
    <row r="517" spans="1:6" s="370" customFormat="1" ht="31.5">
      <c r="A517" s="378" t="s">
        <v>1790</v>
      </c>
      <c r="B517" s="382" t="s">
        <v>1791</v>
      </c>
      <c r="C517" s="408">
        <v>120115</v>
      </c>
      <c r="D517" s="371" t="s">
        <v>926</v>
      </c>
      <c r="E517" s="389" t="s">
        <v>1805</v>
      </c>
      <c r="F517" s="369"/>
    </row>
    <row r="518" spans="1:6" s="370" customFormat="1" ht="31.5">
      <c r="A518" s="378" t="s">
        <v>1790</v>
      </c>
      <c r="B518" s="382" t="s">
        <v>1791</v>
      </c>
      <c r="C518" s="408">
        <v>120116</v>
      </c>
      <c r="D518" s="371" t="s">
        <v>100</v>
      </c>
      <c r="E518" s="389" t="s">
        <v>1806</v>
      </c>
      <c r="F518" s="369"/>
    </row>
    <row r="519" spans="1:6" s="370" customFormat="1" ht="31.5">
      <c r="A519" s="378" t="s">
        <v>1790</v>
      </c>
      <c r="B519" s="382" t="s">
        <v>1791</v>
      </c>
      <c r="C519" s="408">
        <v>120117</v>
      </c>
      <c r="D519" s="371" t="s">
        <v>926</v>
      </c>
      <c r="E519" s="389" t="s">
        <v>1807</v>
      </c>
      <c r="F519" s="369"/>
    </row>
    <row r="520" spans="1:6" s="370" customFormat="1" ht="31.5">
      <c r="A520" s="378" t="s">
        <v>1790</v>
      </c>
      <c r="B520" s="382" t="s">
        <v>1791</v>
      </c>
      <c r="C520" s="408">
        <v>120118</v>
      </c>
      <c r="D520" s="371" t="s">
        <v>100</v>
      </c>
      <c r="E520" s="389" t="s">
        <v>1808</v>
      </c>
      <c r="F520" s="369"/>
    </row>
    <row r="521" spans="1:6" s="370" customFormat="1" ht="31.5">
      <c r="A521" s="378" t="s">
        <v>1790</v>
      </c>
      <c r="B521" s="382" t="s">
        <v>1791</v>
      </c>
      <c r="C521" s="408">
        <v>120119</v>
      </c>
      <c r="D521" s="371" t="s">
        <v>100</v>
      </c>
      <c r="E521" s="389" t="s">
        <v>1809</v>
      </c>
      <c r="F521" s="369"/>
    </row>
    <row r="522" spans="1:6" s="370" customFormat="1" ht="31.5">
      <c r="A522" s="378" t="s">
        <v>1790</v>
      </c>
      <c r="B522" s="382" t="s">
        <v>1791</v>
      </c>
      <c r="C522" s="408">
        <v>120120</v>
      </c>
      <c r="D522" s="371" t="s">
        <v>100</v>
      </c>
      <c r="E522" s="389" t="s">
        <v>1810</v>
      </c>
      <c r="F522" s="369"/>
    </row>
    <row r="523" spans="1:6" s="370" customFormat="1" ht="31.5">
      <c r="A523" s="378" t="s">
        <v>1790</v>
      </c>
      <c r="B523" s="382" t="s">
        <v>1791</v>
      </c>
      <c r="C523" s="408">
        <v>120121</v>
      </c>
      <c r="D523" s="371" t="s">
        <v>926</v>
      </c>
      <c r="E523" s="389" t="s">
        <v>1811</v>
      </c>
      <c r="F523" s="369"/>
    </row>
    <row r="524" spans="1:6" s="370" customFormat="1" ht="31.5">
      <c r="A524" s="378" t="s">
        <v>1790</v>
      </c>
      <c r="B524" s="382" t="s">
        <v>1791</v>
      </c>
      <c r="C524" s="408">
        <v>120199</v>
      </c>
      <c r="D524" s="371" t="s">
        <v>926</v>
      </c>
      <c r="E524" s="389" t="s">
        <v>1812</v>
      </c>
      <c r="F524" s="369"/>
    </row>
    <row r="525" spans="1:6" s="370" customFormat="1" ht="31.5">
      <c r="A525" s="378" t="s">
        <v>1790</v>
      </c>
      <c r="B525" s="382" t="s">
        <v>1813</v>
      </c>
      <c r="C525" s="408">
        <v>120301</v>
      </c>
      <c r="D525" s="371" t="s">
        <v>100</v>
      </c>
      <c r="E525" s="389" t="s">
        <v>1814</v>
      </c>
      <c r="F525" s="369"/>
    </row>
    <row r="526" spans="1:6" s="370" customFormat="1" ht="31.5">
      <c r="A526" s="379" t="s">
        <v>1790</v>
      </c>
      <c r="B526" s="383" t="s">
        <v>1813</v>
      </c>
      <c r="C526" s="409">
        <v>120302</v>
      </c>
      <c r="D526" s="373" t="s">
        <v>100</v>
      </c>
      <c r="E526" s="390" t="s">
        <v>1815</v>
      </c>
      <c r="F526" s="369"/>
    </row>
    <row r="527" spans="1:6" s="370" customFormat="1" ht="31.5">
      <c r="A527" s="380" t="s">
        <v>1816</v>
      </c>
      <c r="B527" s="384" t="s">
        <v>1817</v>
      </c>
      <c r="C527" s="410">
        <v>130101</v>
      </c>
      <c r="D527" s="375" t="s">
        <v>100</v>
      </c>
      <c r="E527" s="391" t="s">
        <v>1818</v>
      </c>
      <c r="F527" s="369"/>
    </row>
    <row r="528" spans="1:6" s="370" customFormat="1" ht="31.5">
      <c r="A528" s="378" t="s">
        <v>1816</v>
      </c>
      <c r="B528" s="382" t="s">
        <v>1817</v>
      </c>
      <c r="C528" s="408">
        <v>130104</v>
      </c>
      <c r="D528" s="371" t="s">
        <v>100</v>
      </c>
      <c r="E528" s="389" t="s">
        <v>1819</v>
      </c>
      <c r="F528" s="369"/>
    </row>
    <row r="529" spans="1:6" s="370" customFormat="1" ht="31.5">
      <c r="A529" s="378" t="s">
        <v>1816</v>
      </c>
      <c r="B529" s="382" t="s">
        <v>1817</v>
      </c>
      <c r="C529" s="408">
        <v>130105</v>
      </c>
      <c r="D529" s="371" t="s">
        <v>100</v>
      </c>
      <c r="E529" s="389" t="s">
        <v>1820</v>
      </c>
      <c r="F529" s="369"/>
    </row>
    <row r="530" spans="1:6" s="370" customFormat="1" ht="31.5">
      <c r="A530" s="378" t="s">
        <v>1816</v>
      </c>
      <c r="B530" s="382" t="s">
        <v>1817</v>
      </c>
      <c r="C530" s="408">
        <v>130109</v>
      </c>
      <c r="D530" s="371" t="s">
        <v>100</v>
      </c>
      <c r="E530" s="389" t="s">
        <v>1821</v>
      </c>
      <c r="F530" s="369"/>
    </row>
    <row r="531" spans="1:6" s="370" customFormat="1" ht="31.5">
      <c r="A531" s="378" t="s">
        <v>1816</v>
      </c>
      <c r="B531" s="382" t="s">
        <v>1817</v>
      </c>
      <c r="C531" s="408">
        <v>130110</v>
      </c>
      <c r="D531" s="371" t="s">
        <v>100</v>
      </c>
      <c r="E531" s="389" t="s">
        <v>1822</v>
      </c>
      <c r="F531" s="369"/>
    </row>
    <row r="532" spans="1:6" s="370" customFormat="1" ht="31.5">
      <c r="A532" s="378" t="s">
        <v>1816</v>
      </c>
      <c r="B532" s="382" t="s">
        <v>1817</v>
      </c>
      <c r="C532" s="408">
        <v>130111</v>
      </c>
      <c r="D532" s="371" t="s">
        <v>100</v>
      </c>
      <c r="E532" s="389" t="s">
        <v>1823</v>
      </c>
      <c r="F532" s="369"/>
    </row>
    <row r="533" spans="1:6" s="370" customFormat="1" ht="31.5">
      <c r="A533" s="378" t="s">
        <v>1816</v>
      </c>
      <c r="B533" s="382" t="s">
        <v>1817</v>
      </c>
      <c r="C533" s="408">
        <v>130112</v>
      </c>
      <c r="D533" s="371" t="s">
        <v>100</v>
      </c>
      <c r="E533" s="389" t="s">
        <v>1824</v>
      </c>
      <c r="F533" s="369"/>
    </row>
    <row r="534" spans="1:6" s="370" customFormat="1" ht="31.5">
      <c r="A534" s="378" t="s">
        <v>1816</v>
      </c>
      <c r="B534" s="382" t="s">
        <v>1817</v>
      </c>
      <c r="C534" s="408">
        <v>130113</v>
      </c>
      <c r="D534" s="371" t="s">
        <v>100</v>
      </c>
      <c r="E534" s="389" t="s">
        <v>1825</v>
      </c>
      <c r="F534" s="369"/>
    </row>
    <row r="535" spans="1:6" s="370" customFormat="1" ht="31.5">
      <c r="A535" s="378" t="s">
        <v>1816</v>
      </c>
      <c r="B535" s="382" t="s">
        <v>1826</v>
      </c>
      <c r="C535" s="408">
        <v>130204</v>
      </c>
      <c r="D535" s="371" t="s">
        <v>100</v>
      </c>
      <c r="E535" s="389" t="s">
        <v>1827</v>
      </c>
      <c r="F535" s="369"/>
    </row>
    <row r="536" spans="1:6" s="370" customFormat="1" ht="31.5">
      <c r="A536" s="378" t="s">
        <v>1816</v>
      </c>
      <c r="B536" s="382" t="s">
        <v>1826</v>
      </c>
      <c r="C536" s="408">
        <v>130205</v>
      </c>
      <c r="D536" s="371" t="s">
        <v>100</v>
      </c>
      <c r="E536" s="389" t="s">
        <v>1828</v>
      </c>
      <c r="F536" s="369"/>
    </row>
    <row r="537" spans="1:6" s="370" customFormat="1" ht="31.5">
      <c r="A537" s="378" t="s">
        <v>1816</v>
      </c>
      <c r="B537" s="382" t="s">
        <v>1826</v>
      </c>
      <c r="C537" s="408">
        <v>130206</v>
      </c>
      <c r="D537" s="371" t="s">
        <v>100</v>
      </c>
      <c r="E537" s="389" t="s">
        <v>1829</v>
      </c>
      <c r="F537" s="369"/>
    </row>
    <row r="538" spans="1:6" s="370" customFormat="1" ht="31.5">
      <c r="A538" s="378" t="s">
        <v>1816</v>
      </c>
      <c r="B538" s="382" t="s">
        <v>1826</v>
      </c>
      <c r="C538" s="408">
        <v>130207</v>
      </c>
      <c r="D538" s="371" t="s">
        <v>100</v>
      </c>
      <c r="E538" s="389" t="s">
        <v>1830</v>
      </c>
      <c r="F538" s="369"/>
    </row>
    <row r="539" spans="1:6" s="370" customFormat="1" ht="31.5">
      <c r="A539" s="378" t="s">
        <v>1816</v>
      </c>
      <c r="B539" s="382" t="s">
        <v>1826</v>
      </c>
      <c r="C539" s="408">
        <v>130208</v>
      </c>
      <c r="D539" s="371" t="s">
        <v>100</v>
      </c>
      <c r="E539" s="389" t="s">
        <v>1831</v>
      </c>
      <c r="F539" s="369"/>
    </row>
    <row r="540" spans="1:6" s="370" customFormat="1" ht="31.5">
      <c r="A540" s="378" t="s">
        <v>1816</v>
      </c>
      <c r="B540" s="382" t="s">
        <v>1832</v>
      </c>
      <c r="C540" s="408">
        <v>130301</v>
      </c>
      <c r="D540" s="371" t="s">
        <v>100</v>
      </c>
      <c r="E540" s="389" t="s">
        <v>1833</v>
      </c>
      <c r="F540" s="369"/>
    </row>
    <row r="541" spans="1:6" s="370" customFormat="1" ht="31.5">
      <c r="A541" s="378" t="s">
        <v>1816</v>
      </c>
      <c r="B541" s="382" t="s">
        <v>1832</v>
      </c>
      <c r="C541" s="408">
        <v>130306</v>
      </c>
      <c r="D541" s="371" t="s">
        <v>100</v>
      </c>
      <c r="E541" s="389" t="s">
        <v>1834</v>
      </c>
      <c r="F541" s="369"/>
    </row>
    <row r="542" spans="1:6" s="370" customFormat="1" ht="31.5">
      <c r="A542" s="378" t="s">
        <v>1816</v>
      </c>
      <c r="B542" s="382" t="s">
        <v>1832</v>
      </c>
      <c r="C542" s="408">
        <v>130307</v>
      </c>
      <c r="D542" s="371" t="s">
        <v>100</v>
      </c>
      <c r="E542" s="389" t="s">
        <v>1835</v>
      </c>
      <c r="F542" s="369"/>
    </row>
    <row r="543" spans="1:6" s="370" customFormat="1" ht="31.5">
      <c r="A543" s="378" t="s">
        <v>1816</v>
      </c>
      <c r="B543" s="382" t="s">
        <v>1832</v>
      </c>
      <c r="C543" s="408">
        <v>130308</v>
      </c>
      <c r="D543" s="371" t="s">
        <v>100</v>
      </c>
      <c r="E543" s="389" t="s">
        <v>1836</v>
      </c>
      <c r="F543" s="369"/>
    </row>
    <row r="544" spans="1:6" s="370" customFormat="1" ht="31.5">
      <c r="A544" s="378" t="s">
        <v>1816</v>
      </c>
      <c r="B544" s="382" t="s">
        <v>1832</v>
      </c>
      <c r="C544" s="408">
        <v>130309</v>
      </c>
      <c r="D544" s="371" t="s">
        <v>100</v>
      </c>
      <c r="E544" s="389" t="s">
        <v>1837</v>
      </c>
      <c r="F544" s="369"/>
    </row>
    <row r="545" spans="1:6" s="370" customFormat="1" ht="31.5">
      <c r="A545" s="378" t="s">
        <v>1816</v>
      </c>
      <c r="B545" s="382" t="s">
        <v>1832</v>
      </c>
      <c r="C545" s="408">
        <v>130310</v>
      </c>
      <c r="D545" s="371" t="s">
        <v>100</v>
      </c>
      <c r="E545" s="389" t="s">
        <v>1838</v>
      </c>
      <c r="F545" s="369"/>
    </row>
    <row r="546" spans="1:6" s="370" customFormat="1" ht="31.5">
      <c r="A546" s="378" t="s">
        <v>1816</v>
      </c>
      <c r="B546" s="382" t="s">
        <v>1839</v>
      </c>
      <c r="C546" s="408">
        <v>130401</v>
      </c>
      <c r="D546" s="371" t="s">
        <v>100</v>
      </c>
      <c r="E546" s="389" t="s">
        <v>1840</v>
      </c>
      <c r="F546" s="369"/>
    </row>
    <row r="547" spans="1:6" s="370" customFormat="1" ht="31.5">
      <c r="A547" s="378" t="s">
        <v>1816</v>
      </c>
      <c r="B547" s="382" t="s">
        <v>1839</v>
      </c>
      <c r="C547" s="408">
        <v>130402</v>
      </c>
      <c r="D547" s="371" t="s">
        <v>100</v>
      </c>
      <c r="E547" s="389" t="s">
        <v>1841</v>
      </c>
      <c r="F547" s="369"/>
    </row>
    <row r="548" spans="1:6" s="370" customFormat="1" ht="31.5">
      <c r="A548" s="378" t="s">
        <v>1816</v>
      </c>
      <c r="B548" s="382" t="s">
        <v>1839</v>
      </c>
      <c r="C548" s="408">
        <v>130403</v>
      </c>
      <c r="D548" s="371" t="s">
        <v>100</v>
      </c>
      <c r="E548" s="389" t="s">
        <v>1842</v>
      </c>
      <c r="F548" s="369"/>
    </row>
    <row r="549" spans="1:6" s="370" customFormat="1" ht="31.5">
      <c r="A549" s="378" t="s">
        <v>1816</v>
      </c>
      <c r="B549" s="382" t="s">
        <v>1843</v>
      </c>
      <c r="C549" s="408">
        <v>130501</v>
      </c>
      <c r="D549" s="371" t="s">
        <v>100</v>
      </c>
      <c r="E549" s="389" t="s">
        <v>1844</v>
      </c>
      <c r="F549" s="369"/>
    </row>
    <row r="550" spans="1:6" s="370" customFormat="1" ht="31.5">
      <c r="A550" s="378" t="s">
        <v>1816</v>
      </c>
      <c r="B550" s="382" t="s">
        <v>1843</v>
      </c>
      <c r="C550" s="408">
        <v>130502</v>
      </c>
      <c r="D550" s="371" t="s">
        <v>100</v>
      </c>
      <c r="E550" s="389" t="s">
        <v>1845</v>
      </c>
      <c r="F550" s="369"/>
    </row>
    <row r="551" spans="1:6" s="370" customFormat="1" ht="31.5">
      <c r="A551" s="378" t="s">
        <v>1816</v>
      </c>
      <c r="B551" s="382" t="s">
        <v>1843</v>
      </c>
      <c r="C551" s="408">
        <v>130503</v>
      </c>
      <c r="D551" s="371" t="s">
        <v>100</v>
      </c>
      <c r="E551" s="389" t="s">
        <v>1846</v>
      </c>
      <c r="F551" s="369"/>
    </row>
    <row r="552" spans="1:6" s="370" customFormat="1" ht="31.5">
      <c r="A552" s="378" t="s">
        <v>1816</v>
      </c>
      <c r="B552" s="382" t="s">
        <v>1843</v>
      </c>
      <c r="C552" s="408">
        <v>130506</v>
      </c>
      <c r="D552" s="371" t="s">
        <v>100</v>
      </c>
      <c r="E552" s="389" t="s">
        <v>1847</v>
      </c>
      <c r="F552" s="369"/>
    </row>
    <row r="553" spans="1:6" s="370" customFormat="1" ht="31.5">
      <c r="A553" s="378" t="s">
        <v>1816</v>
      </c>
      <c r="B553" s="382" t="s">
        <v>1843</v>
      </c>
      <c r="C553" s="408">
        <v>130507</v>
      </c>
      <c r="D553" s="371" t="s">
        <v>100</v>
      </c>
      <c r="E553" s="389" t="s">
        <v>1848</v>
      </c>
      <c r="F553" s="369"/>
    </row>
    <row r="554" spans="1:6" s="370" customFormat="1" ht="31.5">
      <c r="A554" s="378" t="s">
        <v>1816</v>
      </c>
      <c r="B554" s="382" t="s">
        <v>1843</v>
      </c>
      <c r="C554" s="408">
        <v>130508</v>
      </c>
      <c r="D554" s="371" t="s">
        <v>100</v>
      </c>
      <c r="E554" s="389" t="s">
        <v>1849</v>
      </c>
      <c r="F554" s="369"/>
    </row>
    <row r="555" spans="1:6" s="370" customFormat="1" ht="31.5">
      <c r="A555" s="378" t="s">
        <v>1816</v>
      </c>
      <c r="B555" s="382" t="s">
        <v>1850</v>
      </c>
      <c r="C555" s="408">
        <v>130701</v>
      </c>
      <c r="D555" s="371" t="s">
        <v>100</v>
      </c>
      <c r="E555" s="389" t="s">
        <v>1851</v>
      </c>
      <c r="F555" s="369"/>
    </row>
    <row r="556" spans="1:6" s="370" customFormat="1" ht="31.5">
      <c r="A556" s="378" t="s">
        <v>1816</v>
      </c>
      <c r="B556" s="382" t="s">
        <v>1850</v>
      </c>
      <c r="C556" s="408">
        <v>130702</v>
      </c>
      <c r="D556" s="371" t="s">
        <v>100</v>
      </c>
      <c r="E556" s="389" t="s">
        <v>1852</v>
      </c>
      <c r="F556" s="369"/>
    </row>
    <row r="557" spans="1:6" s="370" customFormat="1" ht="31.5">
      <c r="A557" s="378" t="s">
        <v>1816</v>
      </c>
      <c r="B557" s="382" t="s">
        <v>1850</v>
      </c>
      <c r="C557" s="408">
        <v>130703</v>
      </c>
      <c r="D557" s="371" t="s">
        <v>100</v>
      </c>
      <c r="E557" s="389" t="s">
        <v>1853</v>
      </c>
      <c r="F557" s="369"/>
    </row>
    <row r="558" spans="1:6" s="370" customFormat="1" ht="31.5">
      <c r="A558" s="378" t="s">
        <v>1816</v>
      </c>
      <c r="B558" s="382" t="s">
        <v>1854</v>
      </c>
      <c r="C558" s="408">
        <v>130801</v>
      </c>
      <c r="D558" s="371" t="s">
        <v>100</v>
      </c>
      <c r="E558" s="389" t="s">
        <v>1855</v>
      </c>
      <c r="F558" s="369"/>
    </row>
    <row r="559" spans="1:6" s="370" customFormat="1" ht="31.5">
      <c r="A559" s="378" t="s">
        <v>1816</v>
      </c>
      <c r="B559" s="382" t="s">
        <v>1854</v>
      </c>
      <c r="C559" s="408">
        <v>130802</v>
      </c>
      <c r="D559" s="371" t="s">
        <v>100</v>
      </c>
      <c r="E559" s="389" t="s">
        <v>1856</v>
      </c>
      <c r="F559" s="369"/>
    </row>
    <row r="560" spans="1:6" s="370" customFormat="1" ht="31.5">
      <c r="A560" s="379" t="s">
        <v>1816</v>
      </c>
      <c r="B560" s="383" t="s">
        <v>1854</v>
      </c>
      <c r="C560" s="409">
        <v>130899</v>
      </c>
      <c r="D560" s="373" t="s">
        <v>100</v>
      </c>
      <c r="E560" s="390" t="s">
        <v>1857</v>
      </c>
      <c r="F560" s="369"/>
    </row>
    <row r="561" spans="1:6" s="370" customFormat="1" ht="31.5">
      <c r="A561" s="380" t="s">
        <v>1858</v>
      </c>
      <c r="B561" s="384" t="s">
        <v>1859</v>
      </c>
      <c r="C561" s="410">
        <v>140601</v>
      </c>
      <c r="D561" s="375" t="s">
        <v>100</v>
      </c>
      <c r="E561" s="391" t="s">
        <v>1860</v>
      </c>
      <c r="F561" s="369"/>
    </row>
    <row r="562" spans="1:6" s="370" customFormat="1" ht="31.5">
      <c r="A562" s="378" t="s">
        <v>1858</v>
      </c>
      <c r="B562" s="382" t="s">
        <v>1859</v>
      </c>
      <c r="C562" s="408">
        <v>140602</v>
      </c>
      <c r="D562" s="371" t="s">
        <v>100</v>
      </c>
      <c r="E562" s="389" t="s">
        <v>1861</v>
      </c>
      <c r="F562" s="369"/>
    </row>
    <row r="563" spans="1:6" s="370" customFormat="1" ht="31.5">
      <c r="A563" s="378" t="s">
        <v>1858</v>
      </c>
      <c r="B563" s="382" t="s">
        <v>1859</v>
      </c>
      <c r="C563" s="408">
        <v>140603</v>
      </c>
      <c r="D563" s="371" t="s">
        <v>100</v>
      </c>
      <c r="E563" s="389" t="s">
        <v>1862</v>
      </c>
      <c r="F563" s="369"/>
    </row>
    <row r="564" spans="1:6" s="370" customFormat="1" ht="31.5">
      <c r="A564" s="378" t="s">
        <v>1858</v>
      </c>
      <c r="B564" s="382" t="s">
        <v>1859</v>
      </c>
      <c r="C564" s="408">
        <v>140604</v>
      </c>
      <c r="D564" s="371" t="s">
        <v>100</v>
      </c>
      <c r="E564" s="389" t="s">
        <v>1863</v>
      </c>
      <c r="F564" s="369"/>
    </row>
    <row r="565" spans="1:6" s="370" customFormat="1" ht="31.5">
      <c r="A565" s="379" t="s">
        <v>1858</v>
      </c>
      <c r="B565" s="383" t="s">
        <v>1859</v>
      </c>
      <c r="C565" s="409">
        <v>140605</v>
      </c>
      <c r="D565" s="373" t="s">
        <v>100</v>
      </c>
      <c r="E565" s="390" t="s">
        <v>1864</v>
      </c>
      <c r="F565" s="369"/>
    </row>
    <row r="566" spans="1:6" s="370" customFormat="1" ht="31.5">
      <c r="A566" s="380" t="s">
        <v>1865</v>
      </c>
      <c r="B566" s="384" t="s">
        <v>1866</v>
      </c>
      <c r="C566" s="410">
        <v>150101</v>
      </c>
      <c r="D566" s="375" t="s">
        <v>926</v>
      </c>
      <c r="E566" s="391" t="s">
        <v>1867</v>
      </c>
      <c r="F566" s="369"/>
    </row>
    <row r="567" spans="1:6" s="370" customFormat="1" ht="31.5">
      <c r="A567" s="378" t="s">
        <v>1865</v>
      </c>
      <c r="B567" s="382" t="s">
        <v>1866</v>
      </c>
      <c r="C567" s="408">
        <v>150102</v>
      </c>
      <c r="D567" s="371" t="s">
        <v>926</v>
      </c>
      <c r="E567" s="389" t="s">
        <v>1868</v>
      </c>
      <c r="F567" s="369"/>
    </row>
    <row r="568" spans="1:6" s="370" customFormat="1" ht="31.5">
      <c r="A568" s="378" t="s">
        <v>1865</v>
      </c>
      <c r="B568" s="382" t="s">
        <v>1866</v>
      </c>
      <c r="C568" s="408">
        <v>150103</v>
      </c>
      <c r="D568" s="371" t="s">
        <v>926</v>
      </c>
      <c r="E568" s="389" t="s">
        <v>1869</v>
      </c>
      <c r="F568" s="369"/>
    </row>
    <row r="569" spans="1:6" s="370" customFormat="1" ht="31.5">
      <c r="A569" s="378" t="s">
        <v>1865</v>
      </c>
      <c r="B569" s="382" t="s">
        <v>1866</v>
      </c>
      <c r="C569" s="408">
        <v>150104</v>
      </c>
      <c r="D569" s="371" t="s">
        <v>926</v>
      </c>
      <c r="E569" s="389" t="s">
        <v>1870</v>
      </c>
      <c r="F569" s="369"/>
    </row>
    <row r="570" spans="1:6" s="370" customFormat="1" ht="31.5">
      <c r="A570" s="378" t="s">
        <v>1865</v>
      </c>
      <c r="B570" s="382" t="s">
        <v>1866</v>
      </c>
      <c r="C570" s="408">
        <v>150105</v>
      </c>
      <c r="D570" s="371" t="s">
        <v>926</v>
      </c>
      <c r="E570" s="389" t="s">
        <v>1871</v>
      </c>
      <c r="F570" s="369"/>
    </row>
    <row r="571" spans="1:6" s="370" customFormat="1" ht="31.5">
      <c r="A571" s="378" t="s">
        <v>1865</v>
      </c>
      <c r="B571" s="382" t="s">
        <v>1866</v>
      </c>
      <c r="C571" s="408">
        <v>150106</v>
      </c>
      <c r="D571" s="371" t="s">
        <v>926</v>
      </c>
      <c r="E571" s="389" t="s">
        <v>1872</v>
      </c>
      <c r="F571" s="369"/>
    </row>
    <row r="572" spans="1:6" s="370" customFormat="1" ht="31.5">
      <c r="A572" s="378" t="s">
        <v>1865</v>
      </c>
      <c r="B572" s="382" t="s">
        <v>1866</v>
      </c>
      <c r="C572" s="408">
        <v>150107</v>
      </c>
      <c r="D572" s="371" t="s">
        <v>926</v>
      </c>
      <c r="E572" s="389" t="s">
        <v>1873</v>
      </c>
      <c r="F572" s="369"/>
    </row>
    <row r="573" spans="1:6" s="370" customFormat="1" ht="31.5">
      <c r="A573" s="378" t="s">
        <v>1865</v>
      </c>
      <c r="B573" s="382" t="s">
        <v>1866</v>
      </c>
      <c r="C573" s="408">
        <v>150109</v>
      </c>
      <c r="D573" s="371" t="s">
        <v>926</v>
      </c>
      <c r="E573" s="389" t="s">
        <v>1874</v>
      </c>
      <c r="F573" s="369"/>
    </row>
    <row r="574" spans="1:6" s="370" customFormat="1" ht="31.5">
      <c r="A574" s="378" t="s">
        <v>1865</v>
      </c>
      <c r="B574" s="382" t="s">
        <v>1866</v>
      </c>
      <c r="C574" s="408">
        <v>150110</v>
      </c>
      <c r="D574" s="371" t="s">
        <v>100</v>
      </c>
      <c r="E574" s="389" t="s">
        <v>1875</v>
      </c>
      <c r="F574" s="369"/>
    </row>
    <row r="575" spans="1:6" s="370" customFormat="1" ht="31.5">
      <c r="A575" s="378" t="s">
        <v>1865</v>
      </c>
      <c r="B575" s="382" t="s">
        <v>1866</v>
      </c>
      <c r="C575" s="408">
        <v>150111</v>
      </c>
      <c r="D575" s="371" t="s">
        <v>100</v>
      </c>
      <c r="E575" s="389" t="s">
        <v>1876</v>
      </c>
      <c r="F575" s="369"/>
    </row>
    <row r="576" spans="1:6" s="370" customFormat="1" ht="31.5">
      <c r="A576" s="378" t="s">
        <v>1865</v>
      </c>
      <c r="B576" s="382" t="s">
        <v>1877</v>
      </c>
      <c r="C576" s="408">
        <v>150202</v>
      </c>
      <c r="D576" s="371" t="s">
        <v>100</v>
      </c>
      <c r="E576" s="389" t="s">
        <v>1878</v>
      </c>
      <c r="F576" s="369"/>
    </row>
    <row r="577" spans="1:6" s="370" customFormat="1" ht="31.5">
      <c r="A577" s="379" t="s">
        <v>1865</v>
      </c>
      <c r="B577" s="383" t="s">
        <v>1877</v>
      </c>
      <c r="C577" s="409">
        <v>150203</v>
      </c>
      <c r="D577" s="373" t="s">
        <v>926</v>
      </c>
      <c r="E577" s="390" t="s">
        <v>1879</v>
      </c>
      <c r="F577" s="369"/>
    </row>
    <row r="578" spans="1:6" s="370" customFormat="1" ht="45">
      <c r="A578" s="380" t="s">
        <v>1880</v>
      </c>
      <c r="B578" s="384" t="s">
        <v>1881</v>
      </c>
      <c r="C578" s="410">
        <v>160103</v>
      </c>
      <c r="D578" s="375" t="s">
        <v>926</v>
      </c>
      <c r="E578" s="391" t="s">
        <v>1882</v>
      </c>
      <c r="F578" s="369"/>
    </row>
    <row r="579" spans="1:6" s="370" customFormat="1" ht="45">
      <c r="A579" s="378" t="s">
        <v>1880</v>
      </c>
      <c r="B579" s="382" t="s">
        <v>1881</v>
      </c>
      <c r="C579" s="408">
        <v>160104</v>
      </c>
      <c r="D579" s="371" t="s">
        <v>100</v>
      </c>
      <c r="E579" s="389" t="s">
        <v>1883</v>
      </c>
      <c r="F579" s="369"/>
    </row>
    <row r="580" spans="1:6" s="370" customFormat="1" ht="45">
      <c r="A580" s="378" t="s">
        <v>1880</v>
      </c>
      <c r="B580" s="382" t="s">
        <v>1881</v>
      </c>
      <c r="C580" s="408">
        <v>160106</v>
      </c>
      <c r="D580" s="371" t="s">
        <v>926</v>
      </c>
      <c r="E580" s="389" t="s">
        <v>1884</v>
      </c>
      <c r="F580" s="369"/>
    </row>
    <row r="581" spans="1:6" s="370" customFormat="1" ht="45">
      <c r="A581" s="378" t="s">
        <v>1880</v>
      </c>
      <c r="B581" s="382" t="s">
        <v>1881</v>
      </c>
      <c r="C581" s="408">
        <v>160107</v>
      </c>
      <c r="D581" s="371" t="s">
        <v>100</v>
      </c>
      <c r="E581" s="389" t="s">
        <v>1885</v>
      </c>
      <c r="F581" s="369"/>
    </row>
    <row r="582" spans="1:6" s="370" customFormat="1" ht="45">
      <c r="A582" s="378" t="s">
        <v>1880</v>
      </c>
      <c r="B582" s="382" t="s">
        <v>1881</v>
      </c>
      <c r="C582" s="408">
        <v>160108</v>
      </c>
      <c r="D582" s="371" t="s">
        <v>100</v>
      </c>
      <c r="E582" s="389" t="s">
        <v>1886</v>
      </c>
      <c r="F582" s="369"/>
    </row>
    <row r="583" spans="1:6" s="370" customFormat="1" ht="45">
      <c r="A583" s="378" t="s">
        <v>1880</v>
      </c>
      <c r="B583" s="382" t="s">
        <v>1881</v>
      </c>
      <c r="C583" s="408">
        <v>160109</v>
      </c>
      <c r="D583" s="371" t="s">
        <v>100</v>
      </c>
      <c r="E583" s="389" t="s">
        <v>1887</v>
      </c>
      <c r="F583" s="369"/>
    </row>
    <row r="584" spans="1:6" s="370" customFormat="1" ht="45">
      <c r="A584" s="378" t="s">
        <v>1880</v>
      </c>
      <c r="B584" s="382" t="s">
        <v>1881</v>
      </c>
      <c r="C584" s="408">
        <v>160110</v>
      </c>
      <c r="D584" s="371" t="s">
        <v>100</v>
      </c>
      <c r="E584" s="389" t="s">
        <v>1888</v>
      </c>
      <c r="F584" s="369"/>
    </row>
    <row r="585" spans="1:6" s="370" customFormat="1" ht="45">
      <c r="A585" s="378" t="s">
        <v>1880</v>
      </c>
      <c r="B585" s="382" t="s">
        <v>1881</v>
      </c>
      <c r="C585" s="408">
        <v>160111</v>
      </c>
      <c r="D585" s="371" t="s">
        <v>100</v>
      </c>
      <c r="E585" s="389" t="s">
        <v>1889</v>
      </c>
      <c r="F585" s="369"/>
    </row>
    <row r="586" spans="1:6" s="370" customFormat="1" ht="45">
      <c r="A586" s="378" t="s">
        <v>1880</v>
      </c>
      <c r="B586" s="382" t="s">
        <v>1881</v>
      </c>
      <c r="C586" s="408">
        <v>160112</v>
      </c>
      <c r="D586" s="371" t="s">
        <v>926</v>
      </c>
      <c r="E586" s="389" t="s">
        <v>1890</v>
      </c>
      <c r="F586" s="369"/>
    </row>
    <row r="587" spans="1:6" s="370" customFormat="1" ht="45">
      <c r="A587" s="378" t="s">
        <v>1880</v>
      </c>
      <c r="B587" s="382" t="s">
        <v>1881</v>
      </c>
      <c r="C587" s="408">
        <v>160113</v>
      </c>
      <c r="D587" s="371" t="s">
        <v>100</v>
      </c>
      <c r="E587" s="389" t="s">
        <v>1891</v>
      </c>
      <c r="F587" s="369"/>
    </row>
    <row r="588" spans="1:6" s="370" customFormat="1" ht="45">
      <c r="A588" s="378" t="s">
        <v>1880</v>
      </c>
      <c r="B588" s="382" t="s">
        <v>1881</v>
      </c>
      <c r="C588" s="408">
        <v>160114</v>
      </c>
      <c r="D588" s="371" t="s">
        <v>100</v>
      </c>
      <c r="E588" s="389" t="s">
        <v>1892</v>
      </c>
      <c r="F588" s="369"/>
    </row>
    <row r="589" spans="1:6" s="370" customFormat="1" ht="45">
      <c r="A589" s="378" t="s">
        <v>1880</v>
      </c>
      <c r="B589" s="382" t="s">
        <v>1881</v>
      </c>
      <c r="C589" s="408">
        <v>160115</v>
      </c>
      <c r="D589" s="371" t="s">
        <v>926</v>
      </c>
      <c r="E589" s="389" t="s">
        <v>1893</v>
      </c>
      <c r="F589" s="369"/>
    </row>
    <row r="590" spans="1:6" s="370" customFormat="1" ht="45">
      <c r="A590" s="378" t="s">
        <v>1880</v>
      </c>
      <c r="B590" s="382" t="s">
        <v>1881</v>
      </c>
      <c r="C590" s="408">
        <v>160116</v>
      </c>
      <c r="D590" s="371" t="s">
        <v>926</v>
      </c>
      <c r="E590" s="389" t="s">
        <v>1894</v>
      </c>
      <c r="F590" s="369"/>
    </row>
    <row r="591" spans="1:6" s="370" customFormat="1" ht="45">
      <c r="A591" s="378" t="s">
        <v>1880</v>
      </c>
      <c r="B591" s="382" t="s">
        <v>1881</v>
      </c>
      <c r="C591" s="408">
        <v>160117</v>
      </c>
      <c r="D591" s="371" t="s">
        <v>926</v>
      </c>
      <c r="E591" s="389" t="s">
        <v>1895</v>
      </c>
      <c r="F591" s="369"/>
    </row>
    <row r="592" spans="1:6" s="370" customFormat="1" ht="45">
      <c r="A592" s="378" t="s">
        <v>1880</v>
      </c>
      <c r="B592" s="382" t="s">
        <v>1881</v>
      </c>
      <c r="C592" s="408">
        <v>160118</v>
      </c>
      <c r="D592" s="371" t="s">
        <v>926</v>
      </c>
      <c r="E592" s="389" t="s">
        <v>1896</v>
      </c>
      <c r="F592" s="369"/>
    </row>
    <row r="593" spans="1:6" s="370" customFormat="1" ht="45">
      <c r="A593" s="378" t="s">
        <v>1880</v>
      </c>
      <c r="B593" s="382" t="s">
        <v>1881</v>
      </c>
      <c r="C593" s="408">
        <v>160119</v>
      </c>
      <c r="D593" s="371" t="s">
        <v>926</v>
      </c>
      <c r="E593" s="389" t="s">
        <v>1897</v>
      </c>
      <c r="F593" s="369"/>
    </row>
    <row r="594" spans="1:6" s="370" customFormat="1" ht="45">
      <c r="A594" s="378" t="s">
        <v>1880</v>
      </c>
      <c r="B594" s="382" t="s">
        <v>1881</v>
      </c>
      <c r="C594" s="408">
        <v>160120</v>
      </c>
      <c r="D594" s="371" t="s">
        <v>926</v>
      </c>
      <c r="E594" s="389" t="s">
        <v>1898</v>
      </c>
      <c r="F594" s="369"/>
    </row>
    <row r="595" spans="1:6" s="370" customFormat="1" ht="45">
      <c r="A595" s="378" t="s">
        <v>1880</v>
      </c>
      <c r="B595" s="382" t="s">
        <v>1881</v>
      </c>
      <c r="C595" s="408">
        <v>160121</v>
      </c>
      <c r="D595" s="371" t="s">
        <v>100</v>
      </c>
      <c r="E595" s="389" t="s">
        <v>1899</v>
      </c>
      <c r="F595" s="369"/>
    </row>
    <row r="596" spans="1:6" s="370" customFormat="1" ht="45">
      <c r="A596" s="378" t="s">
        <v>1880</v>
      </c>
      <c r="B596" s="382" t="s">
        <v>1881</v>
      </c>
      <c r="C596" s="408">
        <v>160122</v>
      </c>
      <c r="D596" s="371" t="s">
        <v>926</v>
      </c>
      <c r="E596" s="389" t="s">
        <v>1900</v>
      </c>
      <c r="F596" s="369"/>
    </row>
    <row r="597" spans="1:6" s="370" customFormat="1" ht="45">
      <c r="A597" s="378" t="s">
        <v>1880</v>
      </c>
      <c r="B597" s="382" t="s">
        <v>1881</v>
      </c>
      <c r="C597" s="408">
        <v>160199</v>
      </c>
      <c r="D597" s="371" t="s">
        <v>926</v>
      </c>
      <c r="E597" s="389" t="s">
        <v>1901</v>
      </c>
      <c r="F597" s="369"/>
    </row>
    <row r="598" spans="1:6" s="370" customFormat="1" ht="15.75">
      <c r="A598" s="378" t="s">
        <v>1880</v>
      </c>
      <c r="B598" s="382" t="s">
        <v>1902</v>
      </c>
      <c r="C598" s="408">
        <v>160209</v>
      </c>
      <c r="D598" s="371" t="s">
        <v>100</v>
      </c>
      <c r="E598" s="389" t="s">
        <v>1903</v>
      </c>
      <c r="F598" s="369"/>
    </row>
    <row r="599" spans="1:6" s="370" customFormat="1" ht="15.75">
      <c r="A599" s="378" t="s">
        <v>1880</v>
      </c>
      <c r="B599" s="382" t="s">
        <v>1902</v>
      </c>
      <c r="C599" s="408">
        <v>160210</v>
      </c>
      <c r="D599" s="371" t="s">
        <v>100</v>
      </c>
      <c r="E599" s="389" t="s">
        <v>1904</v>
      </c>
      <c r="F599" s="369"/>
    </row>
    <row r="600" spans="1:6" s="370" customFormat="1" ht="15.75">
      <c r="A600" s="378" t="s">
        <v>1880</v>
      </c>
      <c r="B600" s="382" t="s">
        <v>1902</v>
      </c>
      <c r="C600" s="408">
        <v>160211</v>
      </c>
      <c r="D600" s="371" t="s">
        <v>100</v>
      </c>
      <c r="E600" s="389" t="s">
        <v>1905</v>
      </c>
      <c r="F600" s="369"/>
    </row>
    <row r="601" spans="1:6" s="370" customFormat="1" ht="15.75">
      <c r="A601" s="378" t="s">
        <v>1880</v>
      </c>
      <c r="B601" s="382" t="s">
        <v>1902</v>
      </c>
      <c r="C601" s="408">
        <v>160212</v>
      </c>
      <c r="D601" s="371" t="s">
        <v>100</v>
      </c>
      <c r="E601" s="389" t="s">
        <v>1906</v>
      </c>
      <c r="F601" s="369"/>
    </row>
    <row r="602" spans="1:6" s="370" customFormat="1" ht="15.75">
      <c r="A602" s="378" t="s">
        <v>1880</v>
      </c>
      <c r="B602" s="382" t="s">
        <v>1902</v>
      </c>
      <c r="C602" s="408">
        <v>160213</v>
      </c>
      <c r="D602" s="371" t="s">
        <v>100</v>
      </c>
      <c r="E602" s="389" t="s">
        <v>1907</v>
      </c>
      <c r="F602" s="369"/>
    </row>
    <row r="603" spans="1:6" s="370" customFormat="1" ht="15.75">
      <c r="A603" s="378" t="s">
        <v>1880</v>
      </c>
      <c r="B603" s="382" t="s">
        <v>1902</v>
      </c>
      <c r="C603" s="408">
        <v>160214</v>
      </c>
      <c r="D603" s="371" t="s">
        <v>926</v>
      </c>
      <c r="E603" s="389" t="s">
        <v>1908</v>
      </c>
      <c r="F603" s="369"/>
    </row>
    <row r="604" spans="1:6" s="370" customFormat="1" ht="15.75">
      <c r="A604" s="378" t="s">
        <v>1880</v>
      </c>
      <c r="B604" s="382" t="s">
        <v>1902</v>
      </c>
      <c r="C604" s="408">
        <v>160215</v>
      </c>
      <c r="D604" s="371" t="s">
        <v>100</v>
      </c>
      <c r="E604" s="389" t="s">
        <v>1909</v>
      </c>
      <c r="F604" s="369"/>
    </row>
    <row r="605" spans="1:6" s="370" customFormat="1" ht="15.75">
      <c r="A605" s="378" t="s">
        <v>1880</v>
      </c>
      <c r="B605" s="382" t="s">
        <v>1902</v>
      </c>
      <c r="C605" s="408">
        <v>160216</v>
      </c>
      <c r="D605" s="371" t="s">
        <v>926</v>
      </c>
      <c r="E605" s="389" t="s">
        <v>1910</v>
      </c>
      <c r="F605" s="369"/>
    </row>
    <row r="606" spans="1:6" s="370" customFormat="1" ht="15.75">
      <c r="A606" s="378" t="s">
        <v>1880</v>
      </c>
      <c r="B606" s="382" t="s">
        <v>1911</v>
      </c>
      <c r="C606" s="408">
        <v>160303</v>
      </c>
      <c r="D606" s="371" t="s">
        <v>100</v>
      </c>
      <c r="E606" s="389" t="s">
        <v>1912</v>
      </c>
      <c r="F606" s="369"/>
    </row>
    <row r="607" spans="1:6" s="370" customFormat="1" ht="15.75">
      <c r="A607" s="378" t="s">
        <v>1880</v>
      </c>
      <c r="B607" s="382" t="s">
        <v>1911</v>
      </c>
      <c r="C607" s="408">
        <v>160304</v>
      </c>
      <c r="D607" s="371" t="s">
        <v>926</v>
      </c>
      <c r="E607" s="389" t="s">
        <v>1913</v>
      </c>
      <c r="F607" s="369"/>
    </row>
    <row r="608" spans="1:6" s="370" customFormat="1" ht="15.75">
      <c r="A608" s="378" t="s">
        <v>1880</v>
      </c>
      <c r="B608" s="382" t="s">
        <v>1911</v>
      </c>
      <c r="C608" s="408">
        <v>160305</v>
      </c>
      <c r="D608" s="371" t="s">
        <v>100</v>
      </c>
      <c r="E608" s="389" t="s">
        <v>1914</v>
      </c>
      <c r="F608" s="369"/>
    </row>
    <row r="609" spans="1:6" s="370" customFormat="1" ht="15.75">
      <c r="A609" s="378" t="s">
        <v>1880</v>
      </c>
      <c r="B609" s="382" t="s">
        <v>1911</v>
      </c>
      <c r="C609" s="408">
        <v>160306</v>
      </c>
      <c r="D609" s="371" t="s">
        <v>926</v>
      </c>
      <c r="E609" s="389" t="s">
        <v>1915</v>
      </c>
      <c r="F609" s="369"/>
    </row>
    <row r="610" spans="1:6" s="370" customFormat="1" ht="15.75">
      <c r="A610" s="378" t="s">
        <v>1880</v>
      </c>
      <c r="B610" s="382" t="s">
        <v>1911</v>
      </c>
      <c r="C610" s="408">
        <v>160307</v>
      </c>
      <c r="D610" s="371" t="s">
        <v>100</v>
      </c>
      <c r="E610" s="389" t="s">
        <v>1916</v>
      </c>
      <c r="F610" s="369"/>
    </row>
    <row r="611" spans="1:6" s="370" customFormat="1" ht="15.75">
      <c r="A611" s="378" t="s">
        <v>1880</v>
      </c>
      <c r="B611" s="382" t="s">
        <v>1917</v>
      </c>
      <c r="C611" s="408">
        <v>160401</v>
      </c>
      <c r="D611" s="371" t="s">
        <v>100</v>
      </c>
      <c r="E611" s="389" t="s">
        <v>1918</v>
      </c>
      <c r="F611" s="369"/>
    </row>
    <row r="612" spans="1:6" s="370" customFormat="1" ht="15.75">
      <c r="A612" s="378" t="s">
        <v>1880</v>
      </c>
      <c r="B612" s="382" t="s">
        <v>1917</v>
      </c>
      <c r="C612" s="408">
        <v>160402</v>
      </c>
      <c r="D612" s="371" t="s">
        <v>100</v>
      </c>
      <c r="E612" s="389" t="s">
        <v>1919</v>
      </c>
      <c r="F612" s="369"/>
    </row>
    <row r="613" spans="1:6" s="370" customFormat="1" ht="15.75">
      <c r="A613" s="378" t="s">
        <v>1880</v>
      </c>
      <c r="B613" s="382" t="s">
        <v>1917</v>
      </c>
      <c r="C613" s="408">
        <v>160403</v>
      </c>
      <c r="D613" s="371" t="s">
        <v>100</v>
      </c>
      <c r="E613" s="389" t="s">
        <v>1920</v>
      </c>
      <c r="F613" s="369"/>
    </row>
    <row r="614" spans="1:6" s="370" customFormat="1" ht="15.75">
      <c r="A614" s="378" t="s">
        <v>1880</v>
      </c>
      <c r="B614" s="382" t="s">
        <v>1921</v>
      </c>
      <c r="C614" s="408">
        <v>160504</v>
      </c>
      <c r="D614" s="371" t="s">
        <v>100</v>
      </c>
      <c r="E614" s="389" t="s">
        <v>1922</v>
      </c>
      <c r="F614" s="369"/>
    </row>
    <row r="615" spans="1:6" s="370" customFormat="1" ht="15.75">
      <c r="A615" s="378" t="s">
        <v>1880</v>
      </c>
      <c r="B615" s="382" t="s">
        <v>1921</v>
      </c>
      <c r="C615" s="408">
        <v>160505</v>
      </c>
      <c r="D615" s="371" t="s">
        <v>926</v>
      </c>
      <c r="E615" s="389" t="s">
        <v>1923</v>
      </c>
      <c r="F615" s="369"/>
    </row>
    <row r="616" spans="1:6" s="370" customFormat="1" ht="15.75">
      <c r="A616" s="378" t="s">
        <v>1880</v>
      </c>
      <c r="B616" s="382" t="s">
        <v>1921</v>
      </c>
      <c r="C616" s="408">
        <v>160506</v>
      </c>
      <c r="D616" s="371" t="s">
        <v>100</v>
      </c>
      <c r="E616" s="389" t="s">
        <v>1924</v>
      </c>
      <c r="F616" s="369"/>
    </row>
    <row r="617" spans="1:6" s="370" customFormat="1" ht="15.75">
      <c r="A617" s="378" t="s">
        <v>1880</v>
      </c>
      <c r="B617" s="382" t="s">
        <v>1921</v>
      </c>
      <c r="C617" s="408">
        <v>160507</v>
      </c>
      <c r="D617" s="371" t="s">
        <v>100</v>
      </c>
      <c r="E617" s="389" t="s">
        <v>1925</v>
      </c>
      <c r="F617" s="369"/>
    </row>
    <row r="618" spans="1:6" s="370" customFormat="1" ht="15.75">
      <c r="A618" s="378" t="s">
        <v>1880</v>
      </c>
      <c r="B618" s="382" t="s">
        <v>1921</v>
      </c>
      <c r="C618" s="408">
        <v>160508</v>
      </c>
      <c r="D618" s="371" t="s">
        <v>100</v>
      </c>
      <c r="E618" s="389" t="s">
        <v>1926</v>
      </c>
      <c r="F618" s="369"/>
    </row>
    <row r="619" spans="1:6" s="370" customFormat="1" ht="15.75">
      <c r="A619" s="378" t="s">
        <v>1880</v>
      </c>
      <c r="B619" s="382" t="s">
        <v>1921</v>
      </c>
      <c r="C619" s="408">
        <v>160509</v>
      </c>
      <c r="D619" s="371" t="s">
        <v>926</v>
      </c>
      <c r="E619" s="389" t="s">
        <v>1927</v>
      </c>
      <c r="F619" s="369"/>
    </row>
    <row r="620" spans="1:6" s="370" customFormat="1" ht="15.75">
      <c r="A620" s="378" t="s">
        <v>1880</v>
      </c>
      <c r="B620" s="382" t="s">
        <v>1928</v>
      </c>
      <c r="C620" s="408">
        <v>160601</v>
      </c>
      <c r="D620" s="371" t="s">
        <v>100</v>
      </c>
      <c r="E620" s="389" t="s">
        <v>1929</v>
      </c>
      <c r="F620" s="369"/>
    </row>
    <row r="621" spans="1:6" s="370" customFormat="1" ht="15.75">
      <c r="A621" s="378" t="s">
        <v>1880</v>
      </c>
      <c r="B621" s="382" t="s">
        <v>1928</v>
      </c>
      <c r="C621" s="408">
        <v>160602</v>
      </c>
      <c r="D621" s="371" t="s">
        <v>100</v>
      </c>
      <c r="E621" s="389" t="s">
        <v>1930</v>
      </c>
      <c r="F621" s="369"/>
    </row>
    <row r="622" spans="1:6" s="370" customFormat="1" ht="15.75">
      <c r="A622" s="378" t="s">
        <v>1880</v>
      </c>
      <c r="B622" s="382" t="s">
        <v>1928</v>
      </c>
      <c r="C622" s="408">
        <v>160603</v>
      </c>
      <c r="D622" s="371" t="s">
        <v>100</v>
      </c>
      <c r="E622" s="389" t="s">
        <v>1931</v>
      </c>
      <c r="F622" s="369"/>
    </row>
    <row r="623" spans="1:6" s="370" customFormat="1" ht="15.75">
      <c r="A623" s="378" t="s">
        <v>1880</v>
      </c>
      <c r="B623" s="382" t="s">
        <v>1928</v>
      </c>
      <c r="C623" s="408">
        <v>160604</v>
      </c>
      <c r="D623" s="371" t="s">
        <v>926</v>
      </c>
      <c r="E623" s="389" t="s">
        <v>1932</v>
      </c>
      <c r="F623" s="369"/>
    </row>
    <row r="624" spans="1:6" s="370" customFormat="1" ht="15.75">
      <c r="A624" s="378" t="s">
        <v>1880</v>
      </c>
      <c r="B624" s="382" t="s">
        <v>1928</v>
      </c>
      <c r="C624" s="408">
        <v>160605</v>
      </c>
      <c r="D624" s="371" t="s">
        <v>926</v>
      </c>
      <c r="E624" s="389" t="s">
        <v>1933</v>
      </c>
      <c r="F624" s="369"/>
    </row>
    <row r="625" spans="1:6" s="370" customFormat="1" ht="15.75">
      <c r="A625" s="378" t="s">
        <v>1880</v>
      </c>
      <c r="B625" s="382" t="s">
        <v>1928</v>
      </c>
      <c r="C625" s="408">
        <v>160606</v>
      </c>
      <c r="D625" s="371" t="s">
        <v>100</v>
      </c>
      <c r="E625" s="389" t="s">
        <v>1934</v>
      </c>
      <c r="F625" s="369"/>
    </row>
    <row r="626" spans="1:6" s="370" customFormat="1" ht="30">
      <c r="A626" s="378" t="s">
        <v>1880</v>
      </c>
      <c r="B626" s="382" t="s">
        <v>1935</v>
      </c>
      <c r="C626" s="408">
        <v>160708</v>
      </c>
      <c r="D626" s="371" t="s">
        <v>100</v>
      </c>
      <c r="E626" s="389" t="s">
        <v>1936</v>
      </c>
      <c r="F626" s="369"/>
    </row>
    <row r="627" spans="1:6" s="370" customFormat="1" ht="30">
      <c r="A627" s="378" t="s">
        <v>1880</v>
      </c>
      <c r="B627" s="382" t="s">
        <v>1935</v>
      </c>
      <c r="C627" s="408">
        <v>160709</v>
      </c>
      <c r="D627" s="371" t="s">
        <v>100</v>
      </c>
      <c r="E627" s="389" t="s">
        <v>1937</v>
      </c>
      <c r="F627" s="369"/>
    </row>
    <row r="628" spans="1:6" s="370" customFormat="1" ht="30">
      <c r="A628" s="378" t="s">
        <v>1880</v>
      </c>
      <c r="B628" s="382" t="s">
        <v>1935</v>
      </c>
      <c r="C628" s="408">
        <v>160799</v>
      </c>
      <c r="D628" s="371" t="s">
        <v>926</v>
      </c>
      <c r="E628" s="389" t="s">
        <v>1938</v>
      </c>
      <c r="F628" s="369"/>
    </row>
    <row r="629" spans="1:6" s="370" customFormat="1" ht="15.75">
      <c r="A629" s="378" t="s">
        <v>1880</v>
      </c>
      <c r="B629" s="382" t="s">
        <v>1939</v>
      </c>
      <c r="C629" s="408">
        <v>160801</v>
      </c>
      <c r="D629" s="371" t="s">
        <v>926</v>
      </c>
      <c r="E629" s="389" t="s">
        <v>1940</v>
      </c>
      <c r="F629" s="369"/>
    </row>
    <row r="630" spans="1:6" s="370" customFormat="1" ht="15.75">
      <c r="A630" s="378" t="s">
        <v>1880</v>
      </c>
      <c r="B630" s="382" t="s">
        <v>1939</v>
      </c>
      <c r="C630" s="408">
        <v>160802</v>
      </c>
      <c r="D630" s="371" t="s">
        <v>100</v>
      </c>
      <c r="E630" s="389" t="s">
        <v>1941</v>
      </c>
      <c r="F630" s="369"/>
    </row>
    <row r="631" spans="1:6" s="370" customFormat="1" ht="15.75">
      <c r="A631" s="378" t="s">
        <v>1880</v>
      </c>
      <c r="B631" s="382" t="s">
        <v>1939</v>
      </c>
      <c r="C631" s="408">
        <v>160803</v>
      </c>
      <c r="D631" s="371" t="s">
        <v>926</v>
      </c>
      <c r="E631" s="389" t="s">
        <v>1942</v>
      </c>
      <c r="F631" s="369"/>
    </row>
    <row r="632" spans="1:6" s="370" customFormat="1" ht="15.75">
      <c r="A632" s="378" t="s">
        <v>1880</v>
      </c>
      <c r="B632" s="382" t="s">
        <v>1939</v>
      </c>
      <c r="C632" s="408">
        <v>160804</v>
      </c>
      <c r="D632" s="371" t="s">
        <v>926</v>
      </c>
      <c r="E632" s="389" t="s">
        <v>1943</v>
      </c>
      <c r="F632" s="369"/>
    </row>
    <row r="633" spans="1:6" s="370" customFormat="1" ht="15.75">
      <c r="A633" s="378" t="s">
        <v>1880</v>
      </c>
      <c r="B633" s="382" t="s">
        <v>1939</v>
      </c>
      <c r="C633" s="408">
        <v>160805</v>
      </c>
      <c r="D633" s="371" t="s">
        <v>100</v>
      </c>
      <c r="E633" s="389" t="s">
        <v>1944</v>
      </c>
      <c r="F633" s="369"/>
    </row>
    <row r="634" spans="1:6" s="370" customFormat="1" ht="15.75">
      <c r="A634" s="378" t="s">
        <v>1880</v>
      </c>
      <c r="B634" s="382" t="s">
        <v>1939</v>
      </c>
      <c r="C634" s="408">
        <v>160806</v>
      </c>
      <c r="D634" s="371" t="s">
        <v>100</v>
      </c>
      <c r="E634" s="389" t="s">
        <v>1945</v>
      </c>
      <c r="F634" s="369"/>
    </row>
    <row r="635" spans="1:6" s="370" customFormat="1" ht="15.75">
      <c r="A635" s="378" t="s">
        <v>1880</v>
      </c>
      <c r="B635" s="382" t="s">
        <v>1939</v>
      </c>
      <c r="C635" s="408">
        <v>160807</v>
      </c>
      <c r="D635" s="371" t="s">
        <v>100</v>
      </c>
      <c r="E635" s="389" t="s">
        <v>1946</v>
      </c>
      <c r="F635" s="369"/>
    </row>
    <row r="636" spans="1:6" s="370" customFormat="1" ht="15.75">
      <c r="A636" s="378" t="s">
        <v>1880</v>
      </c>
      <c r="B636" s="382" t="s">
        <v>1947</v>
      </c>
      <c r="C636" s="408">
        <v>160901</v>
      </c>
      <c r="D636" s="371" t="s">
        <v>100</v>
      </c>
      <c r="E636" s="389" t="s">
        <v>1948</v>
      </c>
      <c r="F636" s="369"/>
    </row>
    <row r="637" spans="1:6" s="370" customFormat="1" ht="15.75">
      <c r="A637" s="378" t="s">
        <v>1880</v>
      </c>
      <c r="B637" s="382" t="s">
        <v>1947</v>
      </c>
      <c r="C637" s="408">
        <v>160902</v>
      </c>
      <c r="D637" s="371" t="s">
        <v>100</v>
      </c>
      <c r="E637" s="389" t="s">
        <v>1949</v>
      </c>
      <c r="F637" s="369"/>
    </row>
    <row r="638" spans="1:6" s="370" customFormat="1" ht="15.75">
      <c r="A638" s="378" t="s">
        <v>1880</v>
      </c>
      <c r="B638" s="382" t="s">
        <v>1947</v>
      </c>
      <c r="C638" s="408">
        <v>160903</v>
      </c>
      <c r="D638" s="371" t="s">
        <v>100</v>
      </c>
      <c r="E638" s="389" t="s">
        <v>1950</v>
      </c>
      <c r="F638" s="369"/>
    </row>
    <row r="639" spans="1:6" s="370" customFormat="1" ht="15.75">
      <c r="A639" s="378" t="s">
        <v>1880</v>
      </c>
      <c r="B639" s="382" t="s">
        <v>1947</v>
      </c>
      <c r="C639" s="408">
        <v>160904</v>
      </c>
      <c r="D639" s="371" t="s">
        <v>100</v>
      </c>
      <c r="E639" s="389" t="s">
        <v>1951</v>
      </c>
      <c r="F639" s="369"/>
    </row>
    <row r="640" spans="1:6" s="370" customFormat="1" ht="15.75">
      <c r="A640" s="378" t="s">
        <v>1880</v>
      </c>
      <c r="B640" s="382" t="s">
        <v>1952</v>
      </c>
      <c r="C640" s="408">
        <v>161001</v>
      </c>
      <c r="D640" s="371" t="s">
        <v>100</v>
      </c>
      <c r="E640" s="389" t="s">
        <v>1953</v>
      </c>
      <c r="F640" s="369"/>
    </row>
    <row r="641" spans="1:6" s="370" customFormat="1" ht="15.75">
      <c r="A641" s="378" t="s">
        <v>1880</v>
      </c>
      <c r="B641" s="382" t="s">
        <v>1952</v>
      </c>
      <c r="C641" s="408">
        <v>161002</v>
      </c>
      <c r="D641" s="371" t="s">
        <v>926</v>
      </c>
      <c r="E641" s="389" t="s">
        <v>1954</v>
      </c>
      <c r="F641" s="369"/>
    </row>
    <row r="642" spans="1:6" s="370" customFormat="1" ht="15.75">
      <c r="A642" s="378" t="s">
        <v>1880</v>
      </c>
      <c r="B642" s="382" t="s">
        <v>1952</v>
      </c>
      <c r="C642" s="408">
        <v>161003</v>
      </c>
      <c r="D642" s="371" t="s">
        <v>100</v>
      </c>
      <c r="E642" s="389" t="s">
        <v>1955</v>
      </c>
      <c r="F642" s="369"/>
    </row>
    <row r="643" spans="1:6" s="370" customFormat="1" ht="15.75">
      <c r="A643" s="378" t="s">
        <v>1880</v>
      </c>
      <c r="B643" s="382" t="s">
        <v>1952</v>
      </c>
      <c r="C643" s="408">
        <v>161004</v>
      </c>
      <c r="D643" s="371" t="s">
        <v>926</v>
      </c>
      <c r="E643" s="389" t="s">
        <v>1956</v>
      </c>
      <c r="F643" s="369"/>
    </row>
    <row r="644" spans="1:6" s="370" customFormat="1" ht="15.75">
      <c r="A644" s="378" t="s">
        <v>1880</v>
      </c>
      <c r="B644" s="382" t="s">
        <v>1957</v>
      </c>
      <c r="C644" s="408">
        <v>161101</v>
      </c>
      <c r="D644" s="371" t="s">
        <v>100</v>
      </c>
      <c r="E644" s="389" t="s">
        <v>1958</v>
      </c>
      <c r="F644" s="369"/>
    </row>
    <row r="645" spans="1:6" s="370" customFormat="1" ht="15.75">
      <c r="A645" s="378" t="s">
        <v>1880</v>
      </c>
      <c r="B645" s="382" t="s">
        <v>1957</v>
      </c>
      <c r="C645" s="408">
        <v>161102</v>
      </c>
      <c r="D645" s="371" t="s">
        <v>926</v>
      </c>
      <c r="E645" s="389" t="s">
        <v>1959</v>
      </c>
      <c r="F645" s="369"/>
    </row>
    <row r="646" spans="1:6" s="370" customFormat="1" ht="15.75">
      <c r="A646" s="378" t="s">
        <v>1880</v>
      </c>
      <c r="B646" s="382" t="s">
        <v>1957</v>
      </c>
      <c r="C646" s="408">
        <v>161103</v>
      </c>
      <c r="D646" s="371" t="s">
        <v>100</v>
      </c>
      <c r="E646" s="389" t="s">
        <v>1960</v>
      </c>
      <c r="F646" s="369"/>
    </row>
    <row r="647" spans="1:6" s="370" customFormat="1" ht="15.75">
      <c r="A647" s="378" t="s">
        <v>1880</v>
      </c>
      <c r="B647" s="382" t="s">
        <v>1957</v>
      </c>
      <c r="C647" s="408">
        <v>161104</v>
      </c>
      <c r="D647" s="371" t="s">
        <v>926</v>
      </c>
      <c r="E647" s="389" t="s">
        <v>1961</v>
      </c>
      <c r="F647" s="369"/>
    </row>
    <row r="648" spans="1:6" s="370" customFormat="1" ht="15.75">
      <c r="A648" s="378" t="s">
        <v>1880</v>
      </c>
      <c r="B648" s="382" t="s">
        <v>1957</v>
      </c>
      <c r="C648" s="408">
        <v>161105</v>
      </c>
      <c r="D648" s="371" t="s">
        <v>100</v>
      </c>
      <c r="E648" s="389" t="s">
        <v>1962</v>
      </c>
      <c r="F648" s="369"/>
    </row>
    <row r="649" spans="1:6" s="370" customFormat="1" ht="15.75">
      <c r="A649" s="379" t="s">
        <v>1880</v>
      </c>
      <c r="B649" s="383" t="s">
        <v>1957</v>
      </c>
      <c r="C649" s="409">
        <v>161106</v>
      </c>
      <c r="D649" s="373" t="s">
        <v>926</v>
      </c>
      <c r="E649" s="390" t="s">
        <v>1963</v>
      </c>
      <c r="F649" s="369"/>
    </row>
    <row r="650" spans="1:6" s="370" customFormat="1" ht="31.5">
      <c r="A650" s="380" t="s">
        <v>1964</v>
      </c>
      <c r="B650" s="384" t="s">
        <v>1965</v>
      </c>
      <c r="C650" s="410">
        <v>170101</v>
      </c>
      <c r="D650" s="375" t="s">
        <v>926</v>
      </c>
      <c r="E650" s="391" t="s">
        <v>1966</v>
      </c>
      <c r="F650" s="369"/>
    </row>
    <row r="651" spans="1:6" s="370" customFormat="1" ht="31.5">
      <c r="A651" s="378" t="s">
        <v>1964</v>
      </c>
      <c r="B651" s="382" t="s">
        <v>1965</v>
      </c>
      <c r="C651" s="408">
        <v>170102</v>
      </c>
      <c r="D651" s="371" t="s">
        <v>926</v>
      </c>
      <c r="E651" s="389" t="s">
        <v>1967</v>
      </c>
      <c r="F651" s="369"/>
    </row>
    <row r="652" spans="1:6" s="370" customFormat="1" ht="31.5">
      <c r="A652" s="378" t="s">
        <v>1964</v>
      </c>
      <c r="B652" s="382" t="s">
        <v>1965</v>
      </c>
      <c r="C652" s="408">
        <v>170103</v>
      </c>
      <c r="D652" s="371" t="s">
        <v>926</v>
      </c>
      <c r="E652" s="389" t="s">
        <v>1968</v>
      </c>
      <c r="F652" s="369"/>
    </row>
    <row r="653" spans="1:6" s="370" customFormat="1" ht="31.5">
      <c r="A653" s="378" t="s">
        <v>1964</v>
      </c>
      <c r="B653" s="382" t="s">
        <v>1965</v>
      </c>
      <c r="C653" s="408">
        <v>170106</v>
      </c>
      <c r="D653" s="371" t="s">
        <v>100</v>
      </c>
      <c r="E653" s="389" t="s">
        <v>1969</v>
      </c>
      <c r="F653" s="369"/>
    </row>
    <row r="654" spans="1:6" s="370" customFormat="1" ht="31.5">
      <c r="A654" s="378" t="s">
        <v>1964</v>
      </c>
      <c r="B654" s="382" t="s">
        <v>1965</v>
      </c>
      <c r="C654" s="408">
        <v>170107</v>
      </c>
      <c r="D654" s="371" t="s">
        <v>926</v>
      </c>
      <c r="E654" s="389" t="s">
        <v>1970</v>
      </c>
      <c r="F654" s="369"/>
    </row>
    <row r="655" spans="1:6" s="370" customFormat="1" ht="31.5">
      <c r="A655" s="378" t="s">
        <v>1964</v>
      </c>
      <c r="B655" s="382" t="s">
        <v>1971</v>
      </c>
      <c r="C655" s="408">
        <v>170201</v>
      </c>
      <c r="D655" s="371" t="s">
        <v>926</v>
      </c>
      <c r="E655" s="389" t="s">
        <v>1972</v>
      </c>
      <c r="F655" s="369"/>
    </row>
    <row r="656" spans="1:6" s="370" customFormat="1" ht="31.5">
      <c r="A656" s="378" t="s">
        <v>1964</v>
      </c>
      <c r="B656" s="382" t="s">
        <v>1971</v>
      </c>
      <c r="C656" s="408">
        <v>170202</v>
      </c>
      <c r="D656" s="371" t="s">
        <v>926</v>
      </c>
      <c r="E656" s="389" t="s">
        <v>1973</v>
      </c>
      <c r="F656" s="369"/>
    </row>
    <row r="657" spans="1:6" s="370" customFormat="1" ht="31.5">
      <c r="A657" s="378" t="s">
        <v>1964</v>
      </c>
      <c r="B657" s="382" t="s">
        <v>1971</v>
      </c>
      <c r="C657" s="408">
        <v>170203</v>
      </c>
      <c r="D657" s="371" t="s">
        <v>926</v>
      </c>
      <c r="E657" s="389" t="s">
        <v>1974</v>
      </c>
      <c r="F657" s="369"/>
    </row>
    <row r="658" spans="1:6" s="370" customFormat="1" ht="31.5">
      <c r="A658" s="378" t="s">
        <v>1964</v>
      </c>
      <c r="B658" s="382" t="s">
        <v>1971</v>
      </c>
      <c r="C658" s="408">
        <v>170204</v>
      </c>
      <c r="D658" s="371" t="s">
        <v>100</v>
      </c>
      <c r="E658" s="389" t="s">
        <v>1975</v>
      </c>
      <c r="F658" s="369"/>
    </row>
    <row r="659" spans="1:6" s="370" customFormat="1" ht="31.5">
      <c r="A659" s="378" t="s">
        <v>1964</v>
      </c>
      <c r="B659" s="382" t="s">
        <v>1976</v>
      </c>
      <c r="C659" s="408">
        <v>170301</v>
      </c>
      <c r="D659" s="371" t="s">
        <v>100</v>
      </c>
      <c r="E659" s="389" t="s">
        <v>1977</v>
      </c>
      <c r="F659" s="369"/>
    </row>
    <row r="660" spans="1:6" s="370" customFormat="1" ht="31.5">
      <c r="A660" s="378" t="s">
        <v>1964</v>
      </c>
      <c r="B660" s="382" t="s">
        <v>1976</v>
      </c>
      <c r="C660" s="408">
        <v>170302</v>
      </c>
      <c r="D660" s="371" t="s">
        <v>926</v>
      </c>
      <c r="E660" s="389" t="s">
        <v>1978</v>
      </c>
      <c r="F660" s="369"/>
    </row>
    <row r="661" spans="1:6" s="370" customFormat="1" ht="31.5">
      <c r="A661" s="378" t="s">
        <v>1964</v>
      </c>
      <c r="B661" s="382" t="s">
        <v>1976</v>
      </c>
      <c r="C661" s="408">
        <v>170303</v>
      </c>
      <c r="D661" s="371" t="s">
        <v>100</v>
      </c>
      <c r="E661" s="389" t="s">
        <v>1979</v>
      </c>
      <c r="F661" s="369"/>
    </row>
    <row r="662" spans="1:6" s="370" customFormat="1" ht="31.5">
      <c r="A662" s="378" t="s">
        <v>1964</v>
      </c>
      <c r="B662" s="382" t="s">
        <v>1980</v>
      </c>
      <c r="C662" s="408">
        <v>170401</v>
      </c>
      <c r="D662" s="371" t="s">
        <v>926</v>
      </c>
      <c r="E662" s="389" t="s">
        <v>1981</v>
      </c>
      <c r="F662" s="369"/>
    </row>
    <row r="663" spans="1:6" s="370" customFormat="1" ht="31.5">
      <c r="A663" s="378" t="s">
        <v>1964</v>
      </c>
      <c r="B663" s="382" t="s">
        <v>1980</v>
      </c>
      <c r="C663" s="408">
        <v>170402</v>
      </c>
      <c r="D663" s="371" t="s">
        <v>926</v>
      </c>
      <c r="E663" s="389" t="s">
        <v>1982</v>
      </c>
      <c r="F663" s="369"/>
    </row>
    <row r="664" spans="1:6" s="370" customFormat="1" ht="31.5">
      <c r="A664" s="378" t="s">
        <v>1964</v>
      </c>
      <c r="B664" s="382" t="s">
        <v>1980</v>
      </c>
      <c r="C664" s="408">
        <v>170403</v>
      </c>
      <c r="D664" s="371" t="s">
        <v>926</v>
      </c>
      <c r="E664" s="389" t="s">
        <v>1983</v>
      </c>
      <c r="F664" s="369"/>
    </row>
    <row r="665" spans="1:6" s="370" customFormat="1" ht="31.5">
      <c r="A665" s="378" t="s">
        <v>1964</v>
      </c>
      <c r="B665" s="382" t="s">
        <v>1980</v>
      </c>
      <c r="C665" s="408">
        <v>170404</v>
      </c>
      <c r="D665" s="371" t="s">
        <v>926</v>
      </c>
      <c r="E665" s="389" t="s">
        <v>1984</v>
      </c>
      <c r="F665" s="369"/>
    </row>
    <row r="666" spans="1:6" s="370" customFormat="1" ht="31.5">
      <c r="A666" s="378" t="s">
        <v>1964</v>
      </c>
      <c r="B666" s="382" t="s">
        <v>1980</v>
      </c>
      <c r="C666" s="408">
        <v>170405</v>
      </c>
      <c r="D666" s="371" t="s">
        <v>926</v>
      </c>
      <c r="E666" s="389" t="s">
        <v>1985</v>
      </c>
      <c r="F666" s="369"/>
    </row>
    <row r="667" spans="1:6" s="370" customFormat="1" ht="31.5">
      <c r="A667" s="378" t="s">
        <v>1964</v>
      </c>
      <c r="B667" s="382" t="s">
        <v>1980</v>
      </c>
      <c r="C667" s="408">
        <v>170406</v>
      </c>
      <c r="D667" s="371" t="s">
        <v>926</v>
      </c>
      <c r="E667" s="389" t="s">
        <v>1986</v>
      </c>
      <c r="F667" s="369"/>
    </row>
    <row r="668" spans="1:6" s="370" customFormat="1" ht="31.5">
      <c r="A668" s="378" t="s">
        <v>1964</v>
      </c>
      <c r="B668" s="382" t="s">
        <v>1980</v>
      </c>
      <c r="C668" s="408">
        <v>170407</v>
      </c>
      <c r="D668" s="371" t="s">
        <v>926</v>
      </c>
      <c r="E668" s="389" t="s">
        <v>1987</v>
      </c>
      <c r="F668" s="369"/>
    </row>
    <row r="669" spans="1:6" s="370" customFormat="1" ht="31.5">
      <c r="A669" s="378" t="s">
        <v>1964</v>
      </c>
      <c r="B669" s="382" t="s">
        <v>1980</v>
      </c>
      <c r="C669" s="408">
        <v>170409</v>
      </c>
      <c r="D669" s="371" t="s">
        <v>100</v>
      </c>
      <c r="E669" s="389" t="s">
        <v>1988</v>
      </c>
      <c r="F669" s="369"/>
    </row>
    <row r="670" spans="1:6" s="370" customFormat="1" ht="31.5">
      <c r="A670" s="378" t="s">
        <v>1964</v>
      </c>
      <c r="B670" s="382" t="s">
        <v>1980</v>
      </c>
      <c r="C670" s="408">
        <v>170410</v>
      </c>
      <c r="D670" s="371" t="s">
        <v>100</v>
      </c>
      <c r="E670" s="389" t="s">
        <v>1989</v>
      </c>
      <c r="F670" s="369"/>
    </row>
    <row r="671" spans="1:6" s="370" customFormat="1" ht="31.5">
      <c r="A671" s="378" t="s">
        <v>1964</v>
      </c>
      <c r="B671" s="382" t="s">
        <v>1980</v>
      </c>
      <c r="C671" s="408">
        <v>170411</v>
      </c>
      <c r="D671" s="371" t="s">
        <v>926</v>
      </c>
      <c r="E671" s="389" t="s">
        <v>1990</v>
      </c>
      <c r="F671" s="369"/>
    </row>
    <row r="672" spans="1:6" s="370" customFormat="1" ht="31.5">
      <c r="A672" s="378" t="s">
        <v>1964</v>
      </c>
      <c r="B672" s="382" t="s">
        <v>1991</v>
      </c>
      <c r="C672" s="408">
        <v>170503</v>
      </c>
      <c r="D672" s="371" t="s">
        <v>100</v>
      </c>
      <c r="E672" s="389" t="s">
        <v>1992</v>
      </c>
      <c r="F672" s="369"/>
    </row>
    <row r="673" spans="1:6" s="370" customFormat="1" ht="31.5">
      <c r="A673" s="378" t="s">
        <v>1964</v>
      </c>
      <c r="B673" s="382" t="s">
        <v>1991</v>
      </c>
      <c r="C673" s="408">
        <v>170504</v>
      </c>
      <c r="D673" s="371" t="s">
        <v>926</v>
      </c>
      <c r="E673" s="389" t="s">
        <v>1993</v>
      </c>
      <c r="F673" s="369"/>
    </row>
    <row r="674" spans="1:6" s="370" customFormat="1" ht="31.5">
      <c r="A674" s="378" t="s">
        <v>1964</v>
      </c>
      <c r="B674" s="382" t="s">
        <v>1991</v>
      </c>
      <c r="C674" s="408">
        <v>170505</v>
      </c>
      <c r="D674" s="371" t="s">
        <v>100</v>
      </c>
      <c r="E674" s="389" t="s">
        <v>1994</v>
      </c>
      <c r="F674" s="369"/>
    </row>
    <row r="675" spans="1:6" s="370" customFormat="1" ht="31.5">
      <c r="A675" s="378" t="s">
        <v>1964</v>
      </c>
      <c r="B675" s="382" t="s">
        <v>1991</v>
      </c>
      <c r="C675" s="408">
        <v>170506</v>
      </c>
      <c r="D675" s="371" t="s">
        <v>926</v>
      </c>
      <c r="E675" s="389" t="s">
        <v>1995</v>
      </c>
      <c r="F675" s="369"/>
    </row>
    <row r="676" spans="1:6" s="370" customFormat="1" ht="31.5">
      <c r="A676" s="378" t="s">
        <v>1964</v>
      </c>
      <c r="B676" s="382" t="s">
        <v>1991</v>
      </c>
      <c r="C676" s="408">
        <v>170507</v>
      </c>
      <c r="D676" s="371" t="s">
        <v>100</v>
      </c>
      <c r="E676" s="389" t="s">
        <v>1996</v>
      </c>
      <c r="F676" s="369"/>
    </row>
    <row r="677" spans="1:6" s="370" customFormat="1" ht="31.5">
      <c r="A677" s="378" t="s">
        <v>1964</v>
      </c>
      <c r="B677" s="382" t="s">
        <v>1991</v>
      </c>
      <c r="C677" s="408">
        <v>170508</v>
      </c>
      <c r="D677" s="371" t="s">
        <v>926</v>
      </c>
      <c r="E677" s="389" t="s">
        <v>1997</v>
      </c>
      <c r="F677" s="369"/>
    </row>
    <row r="678" spans="1:6" s="370" customFormat="1" ht="31.5">
      <c r="A678" s="378" t="s">
        <v>1964</v>
      </c>
      <c r="B678" s="382" t="s">
        <v>1998</v>
      </c>
      <c r="C678" s="408">
        <v>170601</v>
      </c>
      <c r="D678" s="371" t="s">
        <v>100</v>
      </c>
      <c r="E678" s="389" t="s">
        <v>1999</v>
      </c>
      <c r="F678" s="369"/>
    </row>
    <row r="679" spans="1:6" s="370" customFormat="1" ht="31.5">
      <c r="A679" s="378" t="s">
        <v>1964</v>
      </c>
      <c r="B679" s="382" t="s">
        <v>1998</v>
      </c>
      <c r="C679" s="408">
        <v>170603</v>
      </c>
      <c r="D679" s="371" t="s">
        <v>100</v>
      </c>
      <c r="E679" s="389" t="s">
        <v>2000</v>
      </c>
      <c r="F679" s="369"/>
    </row>
    <row r="680" spans="1:6" s="370" customFormat="1" ht="31.5">
      <c r="A680" s="378" t="s">
        <v>1964</v>
      </c>
      <c r="B680" s="382" t="s">
        <v>1998</v>
      </c>
      <c r="C680" s="408">
        <v>170604</v>
      </c>
      <c r="D680" s="371" t="s">
        <v>926</v>
      </c>
      <c r="E680" s="389" t="s">
        <v>2001</v>
      </c>
      <c r="F680" s="369"/>
    </row>
    <row r="681" spans="1:6" s="370" customFormat="1" ht="31.5">
      <c r="A681" s="378" t="s">
        <v>1964</v>
      </c>
      <c r="B681" s="382" t="s">
        <v>1998</v>
      </c>
      <c r="C681" s="408">
        <v>170605</v>
      </c>
      <c r="D681" s="371" t="s">
        <v>100</v>
      </c>
      <c r="E681" s="389" t="s">
        <v>2002</v>
      </c>
      <c r="F681" s="369"/>
    </row>
    <row r="682" spans="1:6" s="370" customFormat="1" ht="31.5">
      <c r="A682" s="378" t="s">
        <v>1964</v>
      </c>
      <c r="B682" s="382" t="s">
        <v>2003</v>
      </c>
      <c r="C682" s="408">
        <v>170801</v>
      </c>
      <c r="D682" s="371" t="s">
        <v>100</v>
      </c>
      <c r="E682" s="389" t="s">
        <v>2004</v>
      </c>
      <c r="F682" s="369"/>
    </row>
    <row r="683" spans="1:6" s="370" customFormat="1" ht="31.5">
      <c r="A683" s="378" t="s">
        <v>1964</v>
      </c>
      <c r="B683" s="382" t="s">
        <v>2003</v>
      </c>
      <c r="C683" s="408">
        <v>170802</v>
      </c>
      <c r="D683" s="371" t="s">
        <v>926</v>
      </c>
      <c r="E683" s="389" t="s">
        <v>2005</v>
      </c>
      <c r="F683" s="369"/>
    </row>
    <row r="684" spans="1:6" s="370" customFormat="1" ht="31.5">
      <c r="A684" s="378" t="s">
        <v>1964</v>
      </c>
      <c r="B684" s="382" t="s">
        <v>2006</v>
      </c>
      <c r="C684" s="408">
        <v>170901</v>
      </c>
      <c r="D684" s="371" t="s">
        <v>100</v>
      </c>
      <c r="E684" s="389" t="s">
        <v>2007</v>
      </c>
      <c r="F684" s="369"/>
    </row>
    <row r="685" spans="1:6" s="370" customFormat="1" ht="31.5">
      <c r="A685" s="378" t="s">
        <v>1964</v>
      </c>
      <c r="B685" s="382" t="s">
        <v>2006</v>
      </c>
      <c r="C685" s="408">
        <v>170902</v>
      </c>
      <c r="D685" s="371" t="s">
        <v>100</v>
      </c>
      <c r="E685" s="389" t="s">
        <v>2008</v>
      </c>
      <c r="F685" s="369"/>
    </row>
    <row r="686" spans="1:6" s="370" customFormat="1" ht="31.5">
      <c r="A686" s="378" t="s">
        <v>1964</v>
      </c>
      <c r="B686" s="382" t="s">
        <v>2006</v>
      </c>
      <c r="C686" s="408">
        <v>170903</v>
      </c>
      <c r="D686" s="371" t="s">
        <v>100</v>
      </c>
      <c r="E686" s="389" t="s">
        <v>2009</v>
      </c>
      <c r="F686" s="369"/>
    </row>
    <row r="687" spans="1:6" s="370" customFormat="1" ht="31.5">
      <c r="A687" s="379" t="s">
        <v>1964</v>
      </c>
      <c r="B687" s="383" t="s">
        <v>2006</v>
      </c>
      <c r="C687" s="409">
        <v>170904</v>
      </c>
      <c r="D687" s="373" t="s">
        <v>926</v>
      </c>
      <c r="E687" s="390" t="s">
        <v>2010</v>
      </c>
      <c r="F687" s="369"/>
    </row>
    <row r="688" spans="1:6" s="370" customFormat="1" ht="47.25">
      <c r="A688" s="380" t="s">
        <v>2011</v>
      </c>
      <c r="B688" s="384" t="s">
        <v>2012</v>
      </c>
      <c r="C688" s="410">
        <v>180101</v>
      </c>
      <c r="D688" s="375" t="s">
        <v>926</v>
      </c>
      <c r="E688" s="391" t="s">
        <v>2013</v>
      </c>
      <c r="F688" s="369"/>
    </row>
    <row r="689" spans="1:6" s="370" customFormat="1" ht="47.25">
      <c r="A689" s="378" t="s">
        <v>2011</v>
      </c>
      <c r="B689" s="382" t="s">
        <v>2012</v>
      </c>
      <c r="C689" s="408">
        <v>180102</v>
      </c>
      <c r="D689" s="371" t="s">
        <v>926</v>
      </c>
      <c r="E689" s="389" t="s">
        <v>2014</v>
      </c>
      <c r="F689" s="369"/>
    </row>
    <row r="690" spans="1:6" s="370" customFormat="1" ht="47.25">
      <c r="A690" s="378" t="s">
        <v>2011</v>
      </c>
      <c r="B690" s="382" t="s">
        <v>2012</v>
      </c>
      <c r="C690" s="408">
        <v>180103</v>
      </c>
      <c r="D690" s="371" t="s">
        <v>100</v>
      </c>
      <c r="E690" s="389" t="s">
        <v>2015</v>
      </c>
      <c r="F690" s="369"/>
    </row>
    <row r="691" spans="1:6" s="370" customFormat="1" ht="47.25">
      <c r="A691" s="378" t="s">
        <v>2011</v>
      </c>
      <c r="B691" s="382" t="s">
        <v>2012</v>
      </c>
      <c r="C691" s="408">
        <v>180104</v>
      </c>
      <c r="D691" s="371" t="s">
        <v>926</v>
      </c>
      <c r="E691" s="389" t="s">
        <v>2016</v>
      </c>
      <c r="F691" s="369"/>
    </row>
    <row r="692" spans="1:6" s="370" customFormat="1" ht="47.25">
      <c r="A692" s="378" t="s">
        <v>2011</v>
      </c>
      <c r="B692" s="382" t="s">
        <v>2012</v>
      </c>
      <c r="C692" s="408">
        <v>180106</v>
      </c>
      <c r="D692" s="371" t="s">
        <v>100</v>
      </c>
      <c r="E692" s="389" t="s">
        <v>2017</v>
      </c>
      <c r="F692" s="369"/>
    </row>
    <row r="693" spans="1:6" s="370" customFormat="1" ht="47.25">
      <c r="A693" s="378" t="s">
        <v>2011</v>
      </c>
      <c r="B693" s="382" t="s">
        <v>2012</v>
      </c>
      <c r="C693" s="408">
        <v>180107</v>
      </c>
      <c r="D693" s="371" t="s">
        <v>926</v>
      </c>
      <c r="E693" s="389" t="s">
        <v>2018</v>
      </c>
      <c r="F693" s="369"/>
    </row>
    <row r="694" spans="1:6" s="370" customFormat="1" ht="47.25">
      <c r="A694" s="378" t="s">
        <v>2011</v>
      </c>
      <c r="B694" s="382" t="s">
        <v>2012</v>
      </c>
      <c r="C694" s="408">
        <v>180108</v>
      </c>
      <c r="D694" s="371" t="s">
        <v>100</v>
      </c>
      <c r="E694" s="389" t="s">
        <v>2019</v>
      </c>
      <c r="F694" s="369"/>
    </row>
    <row r="695" spans="1:6" s="370" customFormat="1" ht="47.25">
      <c r="A695" s="378" t="s">
        <v>2011</v>
      </c>
      <c r="B695" s="382" t="s">
        <v>2012</v>
      </c>
      <c r="C695" s="408">
        <v>180109</v>
      </c>
      <c r="D695" s="371" t="s">
        <v>926</v>
      </c>
      <c r="E695" s="389" t="s">
        <v>2020</v>
      </c>
      <c r="F695" s="369"/>
    </row>
    <row r="696" spans="1:6" s="370" customFormat="1" ht="47.25">
      <c r="A696" s="378" t="s">
        <v>2011</v>
      </c>
      <c r="B696" s="382" t="s">
        <v>2012</v>
      </c>
      <c r="C696" s="408">
        <v>180110</v>
      </c>
      <c r="D696" s="371" t="s">
        <v>100</v>
      </c>
      <c r="E696" s="389" t="s">
        <v>2021</v>
      </c>
      <c r="F696" s="369"/>
    </row>
    <row r="697" spans="1:6" s="370" customFormat="1" ht="47.25">
      <c r="A697" s="378" t="s">
        <v>2011</v>
      </c>
      <c r="B697" s="382" t="s">
        <v>2022</v>
      </c>
      <c r="C697" s="408">
        <v>180201</v>
      </c>
      <c r="D697" s="371" t="s">
        <v>926</v>
      </c>
      <c r="E697" s="389" t="s">
        <v>2023</v>
      </c>
      <c r="F697" s="369"/>
    </row>
    <row r="698" spans="1:6" s="370" customFormat="1" ht="47.25">
      <c r="A698" s="378" t="s">
        <v>2011</v>
      </c>
      <c r="B698" s="382" t="s">
        <v>2022</v>
      </c>
      <c r="C698" s="408">
        <v>180202</v>
      </c>
      <c r="D698" s="371" t="s">
        <v>100</v>
      </c>
      <c r="E698" s="389" t="s">
        <v>2024</v>
      </c>
      <c r="F698" s="369"/>
    </row>
    <row r="699" spans="1:6" s="370" customFormat="1" ht="47.25">
      <c r="A699" s="378" t="s">
        <v>2011</v>
      </c>
      <c r="B699" s="382" t="s">
        <v>2022</v>
      </c>
      <c r="C699" s="408">
        <v>180203</v>
      </c>
      <c r="D699" s="371" t="s">
        <v>926</v>
      </c>
      <c r="E699" s="389" t="s">
        <v>2025</v>
      </c>
      <c r="F699" s="369"/>
    </row>
    <row r="700" spans="1:6" s="370" customFormat="1" ht="47.25">
      <c r="A700" s="378" t="s">
        <v>2011</v>
      </c>
      <c r="B700" s="382" t="s">
        <v>2022</v>
      </c>
      <c r="C700" s="408">
        <v>180205</v>
      </c>
      <c r="D700" s="371" t="s">
        <v>100</v>
      </c>
      <c r="E700" s="389" t="s">
        <v>2026</v>
      </c>
      <c r="F700" s="369"/>
    </row>
    <row r="701" spans="1:6" s="370" customFormat="1" ht="47.25">
      <c r="A701" s="378" t="s">
        <v>2011</v>
      </c>
      <c r="B701" s="382" t="s">
        <v>2022</v>
      </c>
      <c r="C701" s="408">
        <v>180206</v>
      </c>
      <c r="D701" s="371" t="s">
        <v>926</v>
      </c>
      <c r="E701" s="389" t="s">
        <v>2027</v>
      </c>
      <c r="F701" s="369"/>
    </row>
    <row r="702" spans="1:6" s="370" customFormat="1" ht="47.25">
      <c r="A702" s="378" t="s">
        <v>2011</v>
      </c>
      <c r="B702" s="382" t="s">
        <v>2022</v>
      </c>
      <c r="C702" s="408">
        <v>180207</v>
      </c>
      <c r="D702" s="371" t="s">
        <v>100</v>
      </c>
      <c r="E702" s="389" t="s">
        <v>2028</v>
      </c>
      <c r="F702" s="369"/>
    </row>
    <row r="703" spans="1:6" s="370" customFormat="1" ht="47.25">
      <c r="A703" s="379" t="s">
        <v>2011</v>
      </c>
      <c r="B703" s="386" t="s">
        <v>2022</v>
      </c>
      <c r="C703" s="413">
        <v>180208</v>
      </c>
      <c r="D703" s="374" t="s">
        <v>926</v>
      </c>
      <c r="E703" s="394" t="s">
        <v>2029</v>
      </c>
      <c r="F703" s="369"/>
    </row>
    <row r="704" spans="1:6" s="370" customFormat="1" ht="47.25">
      <c r="A704" s="380" t="s">
        <v>2030</v>
      </c>
      <c r="B704" s="384" t="s">
        <v>2030</v>
      </c>
      <c r="C704" s="407"/>
      <c r="D704" s="368"/>
      <c r="E704" s="388"/>
      <c r="F704" s="369"/>
    </row>
    <row r="705" spans="1:6" s="370" customFormat="1" ht="47.25">
      <c r="A705" s="378" t="s">
        <v>2030</v>
      </c>
      <c r="B705" s="382" t="s">
        <v>2031</v>
      </c>
      <c r="C705" s="408">
        <v>190102</v>
      </c>
      <c r="D705" s="371" t="s">
        <v>926</v>
      </c>
      <c r="E705" s="389" t="s">
        <v>2032</v>
      </c>
      <c r="F705" s="369"/>
    </row>
    <row r="706" spans="1:6" s="370" customFormat="1" ht="47.25">
      <c r="A706" s="378" t="s">
        <v>2030</v>
      </c>
      <c r="B706" s="382" t="s">
        <v>2031</v>
      </c>
      <c r="C706" s="408">
        <v>190105</v>
      </c>
      <c r="D706" s="371" t="s">
        <v>100</v>
      </c>
      <c r="E706" s="389" t="s">
        <v>2033</v>
      </c>
      <c r="F706" s="369"/>
    </row>
    <row r="707" spans="1:6" s="370" customFormat="1" ht="47.25">
      <c r="A707" s="378" t="s">
        <v>2030</v>
      </c>
      <c r="B707" s="382" t="s">
        <v>2031</v>
      </c>
      <c r="C707" s="408">
        <v>190106</v>
      </c>
      <c r="D707" s="371" t="s">
        <v>100</v>
      </c>
      <c r="E707" s="389" t="s">
        <v>2034</v>
      </c>
      <c r="F707" s="369"/>
    </row>
    <row r="708" spans="1:6" s="370" customFormat="1" ht="47.25">
      <c r="A708" s="378" t="s">
        <v>2030</v>
      </c>
      <c r="B708" s="382" t="s">
        <v>2031</v>
      </c>
      <c r="C708" s="408">
        <v>190107</v>
      </c>
      <c r="D708" s="371" t="s">
        <v>100</v>
      </c>
      <c r="E708" s="389" t="s">
        <v>2035</v>
      </c>
      <c r="F708" s="369"/>
    </row>
    <row r="709" spans="1:6" s="370" customFormat="1" ht="47.25">
      <c r="A709" s="378" t="s">
        <v>2030</v>
      </c>
      <c r="B709" s="382" t="s">
        <v>2031</v>
      </c>
      <c r="C709" s="408">
        <v>190110</v>
      </c>
      <c r="D709" s="371" t="s">
        <v>100</v>
      </c>
      <c r="E709" s="389" t="s">
        <v>2036</v>
      </c>
      <c r="F709" s="369"/>
    </row>
    <row r="710" spans="1:6" s="370" customFormat="1" ht="47.25">
      <c r="A710" s="378" t="s">
        <v>2030</v>
      </c>
      <c r="B710" s="382" t="s">
        <v>2031</v>
      </c>
      <c r="C710" s="408">
        <v>190111</v>
      </c>
      <c r="D710" s="371" t="s">
        <v>100</v>
      </c>
      <c r="E710" s="389" t="s">
        <v>2037</v>
      </c>
      <c r="F710" s="369"/>
    </row>
    <row r="711" spans="1:6" s="370" customFormat="1" ht="47.25">
      <c r="A711" s="378" t="s">
        <v>2030</v>
      </c>
      <c r="B711" s="382" t="s">
        <v>2031</v>
      </c>
      <c r="C711" s="408">
        <v>190112</v>
      </c>
      <c r="D711" s="371" t="s">
        <v>926</v>
      </c>
      <c r="E711" s="389" t="s">
        <v>2038</v>
      </c>
      <c r="F711" s="369"/>
    </row>
    <row r="712" spans="1:6" s="370" customFormat="1" ht="47.25">
      <c r="A712" s="378" t="s">
        <v>2030</v>
      </c>
      <c r="B712" s="382" t="s">
        <v>2031</v>
      </c>
      <c r="C712" s="408">
        <v>190113</v>
      </c>
      <c r="D712" s="371" t="s">
        <v>100</v>
      </c>
      <c r="E712" s="389" t="s">
        <v>2039</v>
      </c>
      <c r="F712" s="369"/>
    </row>
    <row r="713" spans="1:6" s="370" customFormat="1" ht="47.25">
      <c r="A713" s="378" t="s">
        <v>2030</v>
      </c>
      <c r="B713" s="382" t="s">
        <v>2031</v>
      </c>
      <c r="C713" s="408">
        <v>190114</v>
      </c>
      <c r="D713" s="371" t="s">
        <v>926</v>
      </c>
      <c r="E713" s="389" t="s">
        <v>2040</v>
      </c>
      <c r="F713" s="369"/>
    </row>
    <row r="714" spans="1:6" s="370" customFormat="1" ht="47.25">
      <c r="A714" s="378" t="s">
        <v>2030</v>
      </c>
      <c r="B714" s="382" t="s">
        <v>2031</v>
      </c>
      <c r="C714" s="408">
        <v>190115</v>
      </c>
      <c r="D714" s="371" t="s">
        <v>100</v>
      </c>
      <c r="E714" s="389" t="s">
        <v>2041</v>
      </c>
      <c r="F714" s="369"/>
    </row>
    <row r="715" spans="1:6" s="370" customFormat="1" ht="47.25">
      <c r="A715" s="378" t="s">
        <v>2030</v>
      </c>
      <c r="B715" s="382" t="s">
        <v>2031</v>
      </c>
      <c r="C715" s="408">
        <v>190116</v>
      </c>
      <c r="D715" s="371" t="s">
        <v>926</v>
      </c>
      <c r="E715" s="389" t="s">
        <v>2042</v>
      </c>
      <c r="F715" s="369"/>
    </row>
    <row r="716" spans="1:6" s="370" customFormat="1" ht="47.25">
      <c r="A716" s="378" t="s">
        <v>2030</v>
      </c>
      <c r="B716" s="382" t="s">
        <v>2031</v>
      </c>
      <c r="C716" s="408">
        <v>190117</v>
      </c>
      <c r="D716" s="371" t="s">
        <v>100</v>
      </c>
      <c r="E716" s="389" t="s">
        <v>2043</v>
      </c>
      <c r="F716" s="369"/>
    </row>
    <row r="717" spans="1:6" s="370" customFormat="1" ht="47.25">
      <c r="A717" s="378" t="s">
        <v>2030</v>
      </c>
      <c r="B717" s="382" t="s">
        <v>2031</v>
      </c>
      <c r="C717" s="408">
        <v>190118</v>
      </c>
      <c r="D717" s="371" t="s">
        <v>926</v>
      </c>
      <c r="E717" s="389" t="s">
        <v>2044</v>
      </c>
      <c r="F717" s="369"/>
    </row>
    <row r="718" spans="1:6" s="370" customFormat="1" ht="47.25">
      <c r="A718" s="378" t="s">
        <v>2030</v>
      </c>
      <c r="B718" s="382" t="s">
        <v>2031</v>
      </c>
      <c r="C718" s="408">
        <v>190119</v>
      </c>
      <c r="D718" s="371" t="s">
        <v>926</v>
      </c>
      <c r="E718" s="389" t="s">
        <v>2045</v>
      </c>
      <c r="F718" s="369"/>
    </row>
    <row r="719" spans="1:6" s="370" customFormat="1" ht="47.25">
      <c r="A719" s="378" t="s">
        <v>2030</v>
      </c>
      <c r="B719" s="382" t="s">
        <v>2031</v>
      </c>
      <c r="C719" s="408">
        <v>190199</v>
      </c>
      <c r="D719" s="371" t="s">
        <v>926</v>
      </c>
      <c r="E719" s="389" t="s">
        <v>2046</v>
      </c>
      <c r="F719" s="369"/>
    </row>
    <row r="720" spans="1:6" s="370" customFormat="1" ht="47.25">
      <c r="A720" s="378" t="s">
        <v>2030</v>
      </c>
      <c r="B720" s="382" t="s">
        <v>2047</v>
      </c>
      <c r="C720" s="408">
        <v>190203</v>
      </c>
      <c r="D720" s="371" t="s">
        <v>926</v>
      </c>
      <c r="E720" s="389" t="s">
        <v>2048</v>
      </c>
      <c r="F720" s="369"/>
    </row>
    <row r="721" spans="1:6" s="370" customFormat="1" ht="47.25">
      <c r="A721" s="378" t="s">
        <v>2030</v>
      </c>
      <c r="B721" s="382" t="s">
        <v>2047</v>
      </c>
      <c r="C721" s="408">
        <v>190204</v>
      </c>
      <c r="D721" s="371" t="s">
        <v>100</v>
      </c>
      <c r="E721" s="389" t="s">
        <v>2049</v>
      </c>
      <c r="F721" s="369"/>
    </row>
    <row r="722" spans="1:6" s="370" customFormat="1" ht="47.25">
      <c r="A722" s="378" t="s">
        <v>2030</v>
      </c>
      <c r="B722" s="382" t="s">
        <v>2047</v>
      </c>
      <c r="C722" s="408">
        <v>190205</v>
      </c>
      <c r="D722" s="371" t="s">
        <v>100</v>
      </c>
      <c r="E722" s="389" t="s">
        <v>2050</v>
      </c>
      <c r="F722" s="369"/>
    </row>
    <row r="723" spans="1:6" s="370" customFormat="1" ht="47.25">
      <c r="A723" s="378" t="s">
        <v>2030</v>
      </c>
      <c r="B723" s="382" t="s">
        <v>2047</v>
      </c>
      <c r="C723" s="408">
        <v>190206</v>
      </c>
      <c r="D723" s="371" t="s">
        <v>926</v>
      </c>
      <c r="E723" s="389" t="s">
        <v>2051</v>
      </c>
      <c r="F723" s="369"/>
    </row>
    <row r="724" spans="1:6" s="370" customFormat="1" ht="47.25">
      <c r="A724" s="378" t="s">
        <v>2030</v>
      </c>
      <c r="B724" s="382" t="s">
        <v>2047</v>
      </c>
      <c r="C724" s="408">
        <v>190207</v>
      </c>
      <c r="D724" s="371" t="s">
        <v>100</v>
      </c>
      <c r="E724" s="389" t="s">
        <v>2052</v>
      </c>
      <c r="F724" s="369"/>
    </row>
    <row r="725" spans="1:6" s="370" customFormat="1" ht="47.25">
      <c r="A725" s="378" t="s">
        <v>2030</v>
      </c>
      <c r="B725" s="382" t="s">
        <v>2047</v>
      </c>
      <c r="C725" s="408">
        <v>190208</v>
      </c>
      <c r="D725" s="371" t="s">
        <v>100</v>
      </c>
      <c r="E725" s="389" t="s">
        <v>2053</v>
      </c>
      <c r="F725" s="369"/>
    </row>
    <row r="726" spans="1:6" s="370" customFormat="1" ht="47.25">
      <c r="A726" s="378" t="s">
        <v>2030</v>
      </c>
      <c r="B726" s="382" t="s">
        <v>2047</v>
      </c>
      <c r="C726" s="408">
        <v>190209</v>
      </c>
      <c r="D726" s="371" t="s">
        <v>100</v>
      </c>
      <c r="E726" s="389" t="s">
        <v>2054</v>
      </c>
      <c r="F726" s="369"/>
    </row>
    <row r="727" spans="1:6" s="370" customFormat="1" ht="47.25">
      <c r="A727" s="378" t="s">
        <v>2030</v>
      </c>
      <c r="B727" s="382" t="s">
        <v>2047</v>
      </c>
      <c r="C727" s="408">
        <v>190210</v>
      </c>
      <c r="D727" s="371" t="s">
        <v>926</v>
      </c>
      <c r="E727" s="389" t="s">
        <v>2055</v>
      </c>
      <c r="F727" s="369"/>
    </row>
    <row r="728" spans="1:6" s="370" customFormat="1" ht="47.25">
      <c r="A728" s="378" t="s">
        <v>2030</v>
      </c>
      <c r="B728" s="382" t="s">
        <v>2047</v>
      </c>
      <c r="C728" s="408">
        <v>190211</v>
      </c>
      <c r="D728" s="371" t="s">
        <v>100</v>
      </c>
      <c r="E728" s="389" t="s">
        <v>2056</v>
      </c>
      <c r="F728" s="369"/>
    </row>
    <row r="729" spans="1:6" s="370" customFormat="1" ht="47.25">
      <c r="A729" s="378" t="s">
        <v>2030</v>
      </c>
      <c r="B729" s="382" t="s">
        <v>2047</v>
      </c>
      <c r="C729" s="408">
        <v>190299</v>
      </c>
      <c r="D729" s="371" t="s">
        <v>926</v>
      </c>
      <c r="E729" s="389" t="s">
        <v>2057</v>
      </c>
      <c r="F729" s="369"/>
    </row>
    <row r="730" spans="1:6" s="370" customFormat="1" ht="47.25">
      <c r="A730" s="378" t="s">
        <v>2030</v>
      </c>
      <c r="B730" s="382" t="s">
        <v>2058</v>
      </c>
      <c r="C730" s="408">
        <v>190304</v>
      </c>
      <c r="D730" s="371" t="s">
        <v>100</v>
      </c>
      <c r="E730" s="389" t="s">
        <v>2059</v>
      </c>
      <c r="F730" s="369"/>
    </row>
    <row r="731" spans="1:6" s="370" customFormat="1" ht="47.25">
      <c r="A731" s="378" t="s">
        <v>2030</v>
      </c>
      <c r="B731" s="382" t="s">
        <v>2058</v>
      </c>
      <c r="C731" s="408">
        <v>190305</v>
      </c>
      <c r="D731" s="371" t="s">
        <v>926</v>
      </c>
      <c r="E731" s="389" t="s">
        <v>2060</v>
      </c>
      <c r="F731" s="369"/>
    </row>
    <row r="732" spans="1:6" s="370" customFormat="1" ht="47.25">
      <c r="A732" s="378" t="s">
        <v>2030</v>
      </c>
      <c r="B732" s="382" t="s">
        <v>2058</v>
      </c>
      <c r="C732" s="408">
        <v>190306</v>
      </c>
      <c r="D732" s="371" t="s">
        <v>100</v>
      </c>
      <c r="E732" s="389" t="s">
        <v>2061</v>
      </c>
      <c r="F732" s="369"/>
    </row>
    <row r="733" spans="1:6" s="370" customFormat="1" ht="47.25">
      <c r="A733" s="378" t="s">
        <v>2030</v>
      </c>
      <c r="B733" s="382" t="s">
        <v>2058</v>
      </c>
      <c r="C733" s="408">
        <v>190307</v>
      </c>
      <c r="D733" s="371" t="s">
        <v>926</v>
      </c>
      <c r="E733" s="389" t="s">
        <v>2062</v>
      </c>
      <c r="F733" s="369"/>
    </row>
    <row r="734" spans="1:6" s="370" customFormat="1" ht="47.25">
      <c r="A734" s="378" t="s">
        <v>2030</v>
      </c>
      <c r="B734" s="382" t="s">
        <v>2058</v>
      </c>
      <c r="C734" s="408">
        <v>190308</v>
      </c>
      <c r="D734" s="371" t="s">
        <v>100</v>
      </c>
      <c r="E734" s="389" t="s">
        <v>2063</v>
      </c>
      <c r="F734" s="369"/>
    </row>
    <row r="735" spans="1:6" s="370" customFormat="1" ht="47.25">
      <c r="A735" s="378" t="s">
        <v>2030</v>
      </c>
      <c r="B735" s="382" t="s">
        <v>2064</v>
      </c>
      <c r="C735" s="408">
        <v>190401</v>
      </c>
      <c r="D735" s="371" t="s">
        <v>926</v>
      </c>
      <c r="E735" s="389" t="s">
        <v>2065</v>
      </c>
      <c r="F735" s="369"/>
    </row>
    <row r="736" spans="1:6" s="370" customFormat="1" ht="47.25">
      <c r="A736" s="378" t="s">
        <v>2030</v>
      </c>
      <c r="B736" s="382" t="s">
        <v>2064</v>
      </c>
      <c r="C736" s="408">
        <v>190402</v>
      </c>
      <c r="D736" s="371" t="s">
        <v>100</v>
      </c>
      <c r="E736" s="389" t="s">
        <v>2066</v>
      </c>
      <c r="F736" s="369"/>
    </row>
    <row r="737" spans="1:6" s="370" customFormat="1" ht="47.25">
      <c r="A737" s="378" t="s">
        <v>2030</v>
      </c>
      <c r="B737" s="382" t="s">
        <v>2064</v>
      </c>
      <c r="C737" s="408">
        <v>190403</v>
      </c>
      <c r="D737" s="371" t="s">
        <v>100</v>
      </c>
      <c r="E737" s="389" t="s">
        <v>2067</v>
      </c>
      <c r="F737" s="369"/>
    </row>
    <row r="738" spans="1:6" s="370" customFormat="1" ht="47.25">
      <c r="A738" s="378" t="s">
        <v>2030</v>
      </c>
      <c r="B738" s="382" t="s">
        <v>2064</v>
      </c>
      <c r="C738" s="408">
        <v>190404</v>
      </c>
      <c r="D738" s="371" t="s">
        <v>926</v>
      </c>
      <c r="E738" s="389" t="s">
        <v>2068</v>
      </c>
      <c r="F738" s="369"/>
    </row>
    <row r="739" spans="1:6" s="370" customFormat="1" ht="47.25">
      <c r="A739" s="378" t="s">
        <v>2030</v>
      </c>
      <c r="B739" s="382" t="s">
        <v>2069</v>
      </c>
      <c r="C739" s="408">
        <v>190501</v>
      </c>
      <c r="D739" s="371" t="s">
        <v>926</v>
      </c>
      <c r="E739" s="389" t="s">
        <v>2070</v>
      </c>
      <c r="F739" s="369"/>
    </row>
    <row r="740" spans="1:6" s="370" customFormat="1" ht="47.25">
      <c r="A740" s="378" t="s">
        <v>2030</v>
      </c>
      <c r="B740" s="382" t="s">
        <v>2069</v>
      </c>
      <c r="C740" s="408">
        <v>190502</v>
      </c>
      <c r="D740" s="371" t="s">
        <v>926</v>
      </c>
      <c r="E740" s="389" t="s">
        <v>2071</v>
      </c>
      <c r="F740" s="369"/>
    </row>
    <row r="741" spans="1:6" s="370" customFormat="1" ht="47.25">
      <c r="A741" s="378" t="s">
        <v>2030</v>
      </c>
      <c r="B741" s="382" t="s">
        <v>2069</v>
      </c>
      <c r="C741" s="408">
        <v>190503</v>
      </c>
      <c r="D741" s="371" t="s">
        <v>926</v>
      </c>
      <c r="E741" s="389" t="s">
        <v>2072</v>
      </c>
      <c r="F741" s="369"/>
    </row>
    <row r="742" spans="1:6" s="370" customFormat="1" ht="47.25">
      <c r="A742" s="378" t="s">
        <v>2030</v>
      </c>
      <c r="B742" s="382" t="s">
        <v>2069</v>
      </c>
      <c r="C742" s="408">
        <v>190599</v>
      </c>
      <c r="D742" s="371" t="s">
        <v>926</v>
      </c>
      <c r="E742" s="389" t="s">
        <v>2073</v>
      </c>
      <c r="F742" s="369"/>
    </row>
    <row r="743" spans="1:6" s="370" customFormat="1" ht="47.25">
      <c r="A743" s="378" t="s">
        <v>2030</v>
      </c>
      <c r="B743" s="382" t="s">
        <v>2074</v>
      </c>
      <c r="C743" s="408">
        <v>190603</v>
      </c>
      <c r="D743" s="371" t="s">
        <v>926</v>
      </c>
      <c r="E743" s="389" t="s">
        <v>2075</v>
      </c>
      <c r="F743" s="369"/>
    </row>
    <row r="744" spans="1:6" s="370" customFormat="1" ht="47.25">
      <c r="A744" s="378" t="s">
        <v>2030</v>
      </c>
      <c r="B744" s="382" t="s">
        <v>2074</v>
      </c>
      <c r="C744" s="408">
        <v>190604</v>
      </c>
      <c r="D744" s="371" t="s">
        <v>926</v>
      </c>
      <c r="E744" s="389" t="s">
        <v>2076</v>
      </c>
      <c r="F744" s="369"/>
    </row>
    <row r="745" spans="1:6" s="370" customFormat="1" ht="47.25">
      <c r="A745" s="378" t="s">
        <v>2030</v>
      </c>
      <c r="B745" s="382" t="s">
        <v>2074</v>
      </c>
      <c r="C745" s="408">
        <v>190605</v>
      </c>
      <c r="D745" s="371" t="s">
        <v>926</v>
      </c>
      <c r="E745" s="389" t="s">
        <v>2077</v>
      </c>
      <c r="F745" s="369"/>
    </row>
    <row r="746" spans="1:6" s="370" customFormat="1" ht="47.25">
      <c r="A746" s="378" t="s">
        <v>2030</v>
      </c>
      <c r="B746" s="382" t="s">
        <v>2074</v>
      </c>
      <c r="C746" s="408">
        <v>190606</v>
      </c>
      <c r="D746" s="371" t="s">
        <v>926</v>
      </c>
      <c r="E746" s="389" t="s">
        <v>2078</v>
      </c>
      <c r="F746" s="369"/>
    </row>
    <row r="747" spans="1:6" s="370" customFormat="1" ht="47.25">
      <c r="A747" s="378" t="s">
        <v>2030</v>
      </c>
      <c r="B747" s="382" t="s">
        <v>2074</v>
      </c>
      <c r="C747" s="408">
        <v>190699</v>
      </c>
      <c r="D747" s="371" t="s">
        <v>926</v>
      </c>
      <c r="E747" s="389" t="s">
        <v>2079</v>
      </c>
      <c r="F747" s="369"/>
    </row>
    <row r="748" spans="1:6" s="370" customFormat="1" ht="47.25">
      <c r="A748" s="378" t="s">
        <v>2030</v>
      </c>
      <c r="B748" s="382" t="s">
        <v>2080</v>
      </c>
      <c r="C748" s="408">
        <v>190702</v>
      </c>
      <c r="D748" s="371" t="s">
        <v>100</v>
      </c>
      <c r="E748" s="389" t="s">
        <v>2081</v>
      </c>
      <c r="F748" s="369"/>
    </row>
    <row r="749" spans="1:6" s="370" customFormat="1" ht="47.25">
      <c r="A749" s="378" t="s">
        <v>2030</v>
      </c>
      <c r="B749" s="382" t="s">
        <v>2080</v>
      </c>
      <c r="C749" s="408">
        <v>190703</v>
      </c>
      <c r="D749" s="371" t="s">
        <v>926</v>
      </c>
      <c r="E749" s="389" t="s">
        <v>2082</v>
      </c>
      <c r="F749" s="369"/>
    </row>
    <row r="750" spans="1:6" s="370" customFormat="1" ht="47.25">
      <c r="A750" s="378" t="s">
        <v>2030</v>
      </c>
      <c r="B750" s="382" t="s">
        <v>2083</v>
      </c>
      <c r="C750" s="408">
        <v>190801</v>
      </c>
      <c r="D750" s="371" t="s">
        <v>926</v>
      </c>
      <c r="E750" s="389" t="s">
        <v>2084</v>
      </c>
      <c r="F750" s="369"/>
    </row>
    <row r="751" spans="1:6" s="370" customFormat="1" ht="47.25">
      <c r="A751" s="378" t="s">
        <v>2030</v>
      </c>
      <c r="B751" s="382" t="s">
        <v>2083</v>
      </c>
      <c r="C751" s="408">
        <v>190802</v>
      </c>
      <c r="D751" s="371" t="s">
        <v>926</v>
      </c>
      <c r="E751" s="389" t="s">
        <v>2085</v>
      </c>
      <c r="F751" s="369"/>
    </row>
    <row r="752" spans="1:6" s="370" customFormat="1" ht="47.25">
      <c r="A752" s="378" t="s">
        <v>2030</v>
      </c>
      <c r="B752" s="382" t="s">
        <v>2083</v>
      </c>
      <c r="C752" s="408">
        <v>190805</v>
      </c>
      <c r="D752" s="371" t="s">
        <v>926</v>
      </c>
      <c r="E752" s="389" t="s">
        <v>2086</v>
      </c>
      <c r="F752" s="369"/>
    </row>
    <row r="753" spans="1:6" s="370" customFormat="1" ht="47.25">
      <c r="A753" s="378" t="s">
        <v>2030</v>
      </c>
      <c r="B753" s="382" t="s">
        <v>2083</v>
      </c>
      <c r="C753" s="408">
        <v>190806</v>
      </c>
      <c r="D753" s="371" t="s">
        <v>100</v>
      </c>
      <c r="E753" s="389" t="s">
        <v>2087</v>
      </c>
      <c r="F753" s="369"/>
    </row>
    <row r="754" spans="1:6" s="370" customFormat="1" ht="47.25">
      <c r="A754" s="378" t="s">
        <v>2030</v>
      </c>
      <c r="B754" s="382" t="s">
        <v>2083</v>
      </c>
      <c r="C754" s="408">
        <v>190807</v>
      </c>
      <c r="D754" s="371" t="s">
        <v>100</v>
      </c>
      <c r="E754" s="389" t="s">
        <v>2088</v>
      </c>
      <c r="F754" s="369"/>
    </row>
    <row r="755" spans="1:6" s="370" customFormat="1" ht="47.25">
      <c r="A755" s="378" t="s">
        <v>2030</v>
      </c>
      <c r="B755" s="382" t="s">
        <v>2083</v>
      </c>
      <c r="C755" s="408">
        <v>190808</v>
      </c>
      <c r="D755" s="371" t="s">
        <v>100</v>
      </c>
      <c r="E755" s="389" t="s">
        <v>2089</v>
      </c>
      <c r="F755" s="369"/>
    </row>
    <row r="756" spans="1:6" s="370" customFormat="1" ht="47.25">
      <c r="A756" s="378" t="s">
        <v>2030</v>
      </c>
      <c r="B756" s="382" t="s">
        <v>2083</v>
      </c>
      <c r="C756" s="408">
        <v>190809</v>
      </c>
      <c r="D756" s="371" t="s">
        <v>926</v>
      </c>
      <c r="E756" s="389" t="s">
        <v>2090</v>
      </c>
      <c r="F756" s="369"/>
    </row>
    <row r="757" spans="1:6" s="370" customFormat="1" ht="47.25">
      <c r="A757" s="378" t="s">
        <v>2030</v>
      </c>
      <c r="B757" s="382" t="s">
        <v>2083</v>
      </c>
      <c r="C757" s="408">
        <v>190810</v>
      </c>
      <c r="D757" s="371" t="s">
        <v>100</v>
      </c>
      <c r="E757" s="389" t="s">
        <v>2091</v>
      </c>
      <c r="F757" s="369"/>
    </row>
    <row r="758" spans="1:6" s="370" customFormat="1" ht="47.25">
      <c r="A758" s="378" t="s">
        <v>2030</v>
      </c>
      <c r="B758" s="382" t="s">
        <v>2083</v>
      </c>
      <c r="C758" s="408">
        <v>190811</v>
      </c>
      <c r="D758" s="371" t="s">
        <v>100</v>
      </c>
      <c r="E758" s="389" t="s">
        <v>2092</v>
      </c>
      <c r="F758" s="369"/>
    </row>
    <row r="759" spans="1:6" s="370" customFormat="1" ht="47.25">
      <c r="A759" s="378" t="s">
        <v>2030</v>
      </c>
      <c r="B759" s="382" t="s">
        <v>2083</v>
      </c>
      <c r="C759" s="408">
        <v>190812</v>
      </c>
      <c r="D759" s="371" t="s">
        <v>926</v>
      </c>
      <c r="E759" s="389" t="s">
        <v>2093</v>
      </c>
      <c r="F759" s="369"/>
    </row>
    <row r="760" spans="1:6" s="370" customFormat="1" ht="47.25">
      <c r="A760" s="378" t="s">
        <v>2030</v>
      </c>
      <c r="B760" s="382" t="s">
        <v>2083</v>
      </c>
      <c r="C760" s="408">
        <v>190813</v>
      </c>
      <c r="D760" s="371" t="s">
        <v>100</v>
      </c>
      <c r="E760" s="389" t="s">
        <v>2094</v>
      </c>
      <c r="F760" s="369"/>
    </row>
    <row r="761" spans="1:6" s="370" customFormat="1" ht="47.25">
      <c r="A761" s="378" t="s">
        <v>2030</v>
      </c>
      <c r="B761" s="382" t="s">
        <v>2083</v>
      </c>
      <c r="C761" s="408">
        <v>190814</v>
      </c>
      <c r="D761" s="371" t="s">
        <v>926</v>
      </c>
      <c r="E761" s="389" t="s">
        <v>2095</v>
      </c>
      <c r="F761" s="369"/>
    </row>
    <row r="762" spans="1:6" s="370" customFormat="1" ht="47.25">
      <c r="A762" s="378" t="s">
        <v>2030</v>
      </c>
      <c r="B762" s="382" t="s">
        <v>2083</v>
      </c>
      <c r="C762" s="408">
        <v>190899</v>
      </c>
      <c r="D762" s="371" t="s">
        <v>926</v>
      </c>
      <c r="E762" s="389" t="s">
        <v>2096</v>
      </c>
      <c r="F762" s="369"/>
    </row>
    <row r="763" spans="1:6" s="370" customFormat="1" ht="47.25">
      <c r="A763" s="378" t="s">
        <v>2030</v>
      </c>
      <c r="B763" s="382" t="s">
        <v>2097</v>
      </c>
      <c r="C763" s="408">
        <v>190901</v>
      </c>
      <c r="D763" s="371" t="s">
        <v>926</v>
      </c>
      <c r="E763" s="389" t="s">
        <v>2098</v>
      </c>
      <c r="F763" s="369"/>
    </row>
    <row r="764" spans="1:6" s="370" customFormat="1" ht="47.25">
      <c r="A764" s="378" t="s">
        <v>2030</v>
      </c>
      <c r="B764" s="382" t="s">
        <v>2097</v>
      </c>
      <c r="C764" s="408">
        <v>190902</v>
      </c>
      <c r="D764" s="371" t="s">
        <v>926</v>
      </c>
      <c r="E764" s="389" t="s">
        <v>2099</v>
      </c>
      <c r="F764" s="369"/>
    </row>
    <row r="765" spans="1:6" s="370" customFormat="1" ht="47.25">
      <c r="A765" s="378" t="s">
        <v>2030</v>
      </c>
      <c r="B765" s="382" t="s">
        <v>2097</v>
      </c>
      <c r="C765" s="408">
        <v>190903</v>
      </c>
      <c r="D765" s="371" t="s">
        <v>926</v>
      </c>
      <c r="E765" s="389" t="s">
        <v>2100</v>
      </c>
      <c r="F765" s="369"/>
    </row>
    <row r="766" spans="1:6" s="370" customFormat="1" ht="47.25">
      <c r="A766" s="378" t="s">
        <v>2030</v>
      </c>
      <c r="B766" s="382" t="s">
        <v>2097</v>
      </c>
      <c r="C766" s="408">
        <v>190904</v>
      </c>
      <c r="D766" s="371" t="s">
        <v>926</v>
      </c>
      <c r="E766" s="389" t="s">
        <v>2101</v>
      </c>
      <c r="F766" s="369"/>
    </row>
    <row r="767" spans="1:6" s="370" customFormat="1" ht="47.25">
      <c r="A767" s="378" t="s">
        <v>2030</v>
      </c>
      <c r="B767" s="382" t="s">
        <v>2097</v>
      </c>
      <c r="C767" s="408">
        <v>190905</v>
      </c>
      <c r="D767" s="371" t="s">
        <v>926</v>
      </c>
      <c r="E767" s="389" t="s">
        <v>2102</v>
      </c>
      <c r="F767" s="369"/>
    </row>
    <row r="768" spans="1:6" s="370" customFormat="1" ht="47.25">
      <c r="A768" s="378" t="s">
        <v>2030</v>
      </c>
      <c r="B768" s="382" t="s">
        <v>2097</v>
      </c>
      <c r="C768" s="408">
        <v>190906</v>
      </c>
      <c r="D768" s="371" t="s">
        <v>926</v>
      </c>
      <c r="E768" s="389" t="s">
        <v>2103</v>
      </c>
      <c r="F768" s="369"/>
    </row>
    <row r="769" spans="1:6" s="370" customFormat="1" ht="47.25">
      <c r="A769" s="378" t="s">
        <v>2030</v>
      </c>
      <c r="B769" s="382" t="s">
        <v>2097</v>
      </c>
      <c r="C769" s="408">
        <v>190999</v>
      </c>
      <c r="D769" s="371" t="s">
        <v>926</v>
      </c>
      <c r="E769" s="389" t="s">
        <v>2104</v>
      </c>
      <c r="F769" s="369"/>
    </row>
    <row r="770" spans="1:6" s="370" customFormat="1" ht="47.25">
      <c r="A770" s="378" t="s">
        <v>2030</v>
      </c>
      <c r="B770" s="382" t="s">
        <v>2105</v>
      </c>
      <c r="C770" s="408">
        <v>191001</v>
      </c>
      <c r="D770" s="371" t="s">
        <v>926</v>
      </c>
      <c r="E770" s="389" t="s">
        <v>2106</v>
      </c>
      <c r="F770" s="369"/>
    </row>
    <row r="771" spans="1:6" s="370" customFormat="1" ht="47.25">
      <c r="A771" s="378" t="s">
        <v>2030</v>
      </c>
      <c r="B771" s="382" t="s">
        <v>2105</v>
      </c>
      <c r="C771" s="408">
        <v>191002</v>
      </c>
      <c r="D771" s="371" t="s">
        <v>926</v>
      </c>
      <c r="E771" s="389" t="s">
        <v>2107</v>
      </c>
      <c r="F771" s="369"/>
    </row>
    <row r="772" spans="1:6" s="370" customFormat="1" ht="47.25">
      <c r="A772" s="378" t="s">
        <v>2030</v>
      </c>
      <c r="B772" s="382" t="s">
        <v>2105</v>
      </c>
      <c r="C772" s="408">
        <v>191003</v>
      </c>
      <c r="D772" s="371" t="s">
        <v>100</v>
      </c>
      <c r="E772" s="389" t="s">
        <v>2108</v>
      </c>
      <c r="F772" s="369"/>
    </row>
    <row r="773" spans="1:6" s="370" customFormat="1" ht="47.25">
      <c r="A773" s="378" t="s">
        <v>2030</v>
      </c>
      <c r="B773" s="382" t="s">
        <v>2105</v>
      </c>
      <c r="C773" s="408">
        <v>191004</v>
      </c>
      <c r="D773" s="371" t="s">
        <v>926</v>
      </c>
      <c r="E773" s="389" t="s">
        <v>2109</v>
      </c>
      <c r="F773" s="369"/>
    </row>
    <row r="774" spans="1:6" s="370" customFormat="1" ht="47.25">
      <c r="A774" s="378" t="s">
        <v>2030</v>
      </c>
      <c r="B774" s="382" t="s">
        <v>2105</v>
      </c>
      <c r="C774" s="408">
        <v>191005</v>
      </c>
      <c r="D774" s="371" t="s">
        <v>100</v>
      </c>
      <c r="E774" s="389" t="s">
        <v>2110</v>
      </c>
      <c r="F774" s="369"/>
    </row>
    <row r="775" spans="1:6" s="370" customFormat="1" ht="47.25">
      <c r="A775" s="378" t="s">
        <v>2030</v>
      </c>
      <c r="B775" s="382" t="s">
        <v>2105</v>
      </c>
      <c r="C775" s="408">
        <v>191006</v>
      </c>
      <c r="D775" s="371" t="s">
        <v>926</v>
      </c>
      <c r="E775" s="389" t="s">
        <v>2111</v>
      </c>
      <c r="F775" s="369"/>
    </row>
    <row r="776" spans="1:6" s="370" customFormat="1" ht="47.25">
      <c r="A776" s="378" t="s">
        <v>2030</v>
      </c>
      <c r="B776" s="382" t="s">
        <v>2112</v>
      </c>
      <c r="C776" s="408">
        <v>191101</v>
      </c>
      <c r="D776" s="371" t="s">
        <v>100</v>
      </c>
      <c r="E776" s="389" t="s">
        <v>2113</v>
      </c>
      <c r="F776" s="369"/>
    </row>
    <row r="777" spans="1:6" s="370" customFormat="1" ht="47.25">
      <c r="A777" s="378" t="s">
        <v>2030</v>
      </c>
      <c r="B777" s="382" t="s">
        <v>2112</v>
      </c>
      <c r="C777" s="408">
        <v>191102</v>
      </c>
      <c r="D777" s="371" t="s">
        <v>100</v>
      </c>
      <c r="E777" s="389" t="s">
        <v>2114</v>
      </c>
      <c r="F777" s="369"/>
    </row>
    <row r="778" spans="1:6" s="370" customFormat="1" ht="47.25">
      <c r="A778" s="378" t="s">
        <v>2030</v>
      </c>
      <c r="B778" s="382" t="s">
        <v>2112</v>
      </c>
      <c r="C778" s="408">
        <v>191103</v>
      </c>
      <c r="D778" s="371" t="s">
        <v>100</v>
      </c>
      <c r="E778" s="389" t="s">
        <v>2115</v>
      </c>
      <c r="F778" s="369"/>
    </row>
    <row r="779" spans="1:6" s="370" customFormat="1" ht="47.25">
      <c r="A779" s="378" t="s">
        <v>2030</v>
      </c>
      <c r="B779" s="382" t="s">
        <v>2112</v>
      </c>
      <c r="C779" s="408">
        <v>191104</v>
      </c>
      <c r="D779" s="371" t="s">
        <v>100</v>
      </c>
      <c r="E779" s="389" t="s">
        <v>2116</v>
      </c>
      <c r="F779" s="369"/>
    </row>
    <row r="780" spans="1:6" s="370" customFormat="1" ht="47.25">
      <c r="A780" s="378" t="s">
        <v>2030</v>
      </c>
      <c r="B780" s="382" t="s">
        <v>2112</v>
      </c>
      <c r="C780" s="408">
        <v>191105</v>
      </c>
      <c r="D780" s="371" t="s">
        <v>100</v>
      </c>
      <c r="E780" s="389" t="s">
        <v>2117</v>
      </c>
      <c r="F780" s="369"/>
    </row>
    <row r="781" spans="1:6" s="370" customFormat="1" ht="47.25">
      <c r="A781" s="378" t="s">
        <v>2030</v>
      </c>
      <c r="B781" s="382" t="s">
        <v>2112</v>
      </c>
      <c r="C781" s="408">
        <v>191106</v>
      </c>
      <c r="D781" s="371" t="s">
        <v>926</v>
      </c>
      <c r="E781" s="389" t="s">
        <v>2118</v>
      </c>
      <c r="F781" s="369"/>
    </row>
    <row r="782" spans="1:6" s="370" customFormat="1" ht="47.25">
      <c r="A782" s="378" t="s">
        <v>2030</v>
      </c>
      <c r="B782" s="382" t="s">
        <v>2112</v>
      </c>
      <c r="C782" s="408">
        <v>191107</v>
      </c>
      <c r="D782" s="371" t="s">
        <v>100</v>
      </c>
      <c r="E782" s="389" t="s">
        <v>2119</v>
      </c>
      <c r="F782" s="369"/>
    </row>
    <row r="783" spans="1:6" s="370" customFormat="1" ht="47.25">
      <c r="A783" s="378" t="s">
        <v>2030</v>
      </c>
      <c r="B783" s="382" t="s">
        <v>2112</v>
      </c>
      <c r="C783" s="408">
        <v>191199</v>
      </c>
      <c r="D783" s="371" t="s">
        <v>926</v>
      </c>
      <c r="E783" s="389" t="s">
        <v>2120</v>
      </c>
      <c r="F783" s="369"/>
    </row>
    <row r="784" spans="1:6" s="370" customFormat="1" ht="47.25">
      <c r="A784" s="378" t="s">
        <v>2030</v>
      </c>
      <c r="B784" s="382" t="s">
        <v>2121</v>
      </c>
      <c r="C784" s="408">
        <v>191201</v>
      </c>
      <c r="D784" s="371" t="s">
        <v>926</v>
      </c>
      <c r="E784" s="389" t="s">
        <v>2122</v>
      </c>
      <c r="F784" s="369"/>
    </row>
    <row r="785" spans="1:6" s="370" customFormat="1" ht="47.25">
      <c r="A785" s="378" t="s">
        <v>2030</v>
      </c>
      <c r="B785" s="382" t="s">
        <v>2121</v>
      </c>
      <c r="C785" s="408">
        <v>191202</v>
      </c>
      <c r="D785" s="371" t="s">
        <v>926</v>
      </c>
      <c r="E785" s="389" t="s">
        <v>2123</v>
      </c>
      <c r="F785" s="369"/>
    </row>
    <row r="786" spans="1:6" s="370" customFormat="1" ht="47.25">
      <c r="A786" s="378" t="s">
        <v>2030</v>
      </c>
      <c r="B786" s="382" t="s">
        <v>2121</v>
      </c>
      <c r="C786" s="408">
        <v>191203</v>
      </c>
      <c r="D786" s="371" t="s">
        <v>926</v>
      </c>
      <c r="E786" s="389" t="s">
        <v>2124</v>
      </c>
      <c r="F786" s="369"/>
    </row>
    <row r="787" spans="1:6" s="370" customFormat="1" ht="47.25">
      <c r="A787" s="378" t="s">
        <v>2030</v>
      </c>
      <c r="B787" s="382" t="s">
        <v>2121</v>
      </c>
      <c r="C787" s="408">
        <v>191204</v>
      </c>
      <c r="D787" s="371" t="s">
        <v>926</v>
      </c>
      <c r="E787" s="389" t="s">
        <v>2125</v>
      </c>
      <c r="F787" s="369"/>
    </row>
    <row r="788" spans="1:6" s="370" customFormat="1" ht="47.25">
      <c r="A788" s="378" t="s">
        <v>2030</v>
      </c>
      <c r="B788" s="382" t="s">
        <v>2121</v>
      </c>
      <c r="C788" s="408">
        <v>191205</v>
      </c>
      <c r="D788" s="371" t="s">
        <v>926</v>
      </c>
      <c r="E788" s="389" t="s">
        <v>2126</v>
      </c>
      <c r="F788" s="369"/>
    </row>
    <row r="789" spans="1:6" s="370" customFormat="1" ht="47.25">
      <c r="A789" s="378" t="s">
        <v>2030</v>
      </c>
      <c r="B789" s="382" t="s">
        <v>2121</v>
      </c>
      <c r="C789" s="408">
        <v>191206</v>
      </c>
      <c r="D789" s="371" t="s">
        <v>100</v>
      </c>
      <c r="E789" s="389" t="s">
        <v>2127</v>
      </c>
      <c r="F789" s="369"/>
    </row>
    <row r="790" spans="1:6" s="370" customFormat="1" ht="47.25">
      <c r="A790" s="378" t="s">
        <v>2030</v>
      </c>
      <c r="B790" s="382" t="s">
        <v>2121</v>
      </c>
      <c r="C790" s="408">
        <v>191207</v>
      </c>
      <c r="D790" s="371" t="s">
        <v>926</v>
      </c>
      <c r="E790" s="389" t="s">
        <v>2128</v>
      </c>
      <c r="F790" s="369"/>
    </row>
    <row r="791" spans="1:6" s="370" customFormat="1" ht="47.25">
      <c r="A791" s="378" t="s">
        <v>2030</v>
      </c>
      <c r="B791" s="382" t="s">
        <v>2121</v>
      </c>
      <c r="C791" s="408">
        <v>191208</v>
      </c>
      <c r="D791" s="371" t="s">
        <v>926</v>
      </c>
      <c r="E791" s="389" t="s">
        <v>2129</v>
      </c>
      <c r="F791" s="369"/>
    </row>
    <row r="792" spans="1:6" s="370" customFormat="1" ht="47.25">
      <c r="A792" s="378" t="s">
        <v>2030</v>
      </c>
      <c r="B792" s="382" t="s">
        <v>2121</v>
      </c>
      <c r="C792" s="408">
        <v>191209</v>
      </c>
      <c r="D792" s="371" t="s">
        <v>926</v>
      </c>
      <c r="E792" s="389" t="s">
        <v>2130</v>
      </c>
      <c r="F792" s="369"/>
    </row>
    <row r="793" spans="1:6" s="370" customFormat="1" ht="47.25">
      <c r="A793" s="378" t="s">
        <v>2030</v>
      </c>
      <c r="B793" s="382" t="s">
        <v>2121</v>
      </c>
      <c r="C793" s="408">
        <v>191210</v>
      </c>
      <c r="D793" s="371" t="s">
        <v>926</v>
      </c>
      <c r="E793" s="389" t="s">
        <v>2131</v>
      </c>
      <c r="F793" s="369"/>
    </row>
    <row r="794" spans="1:6" s="370" customFormat="1" ht="47.25">
      <c r="A794" s="378" t="s">
        <v>2030</v>
      </c>
      <c r="B794" s="382" t="s">
        <v>2121</v>
      </c>
      <c r="C794" s="408">
        <v>191211</v>
      </c>
      <c r="D794" s="371" t="s">
        <v>100</v>
      </c>
      <c r="E794" s="389" t="s">
        <v>2132</v>
      </c>
      <c r="F794" s="369"/>
    </row>
    <row r="795" spans="1:6" s="370" customFormat="1" ht="47.25">
      <c r="A795" s="378" t="s">
        <v>2030</v>
      </c>
      <c r="B795" s="382" t="s">
        <v>2121</v>
      </c>
      <c r="C795" s="408">
        <v>191212</v>
      </c>
      <c r="D795" s="371" t="s">
        <v>926</v>
      </c>
      <c r="E795" s="389" t="s">
        <v>2133</v>
      </c>
      <c r="F795" s="369"/>
    </row>
    <row r="796" spans="1:6" s="370" customFormat="1" ht="47.25">
      <c r="A796" s="378" t="s">
        <v>2030</v>
      </c>
      <c r="B796" s="382" t="s">
        <v>2134</v>
      </c>
      <c r="C796" s="408">
        <v>191301</v>
      </c>
      <c r="D796" s="371" t="s">
        <v>100</v>
      </c>
      <c r="E796" s="389" t="s">
        <v>2135</v>
      </c>
      <c r="F796" s="369"/>
    </row>
    <row r="797" spans="1:6" s="370" customFormat="1" ht="47.25">
      <c r="A797" s="378" t="s">
        <v>2030</v>
      </c>
      <c r="B797" s="382" t="s">
        <v>2134</v>
      </c>
      <c r="C797" s="408">
        <v>191302</v>
      </c>
      <c r="D797" s="371" t="s">
        <v>926</v>
      </c>
      <c r="E797" s="389" t="s">
        <v>2136</v>
      </c>
      <c r="F797" s="369"/>
    </row>
    <row r="798" spans="1:6" s="370" customFormat="1" ht="47.25">
      <c r="A798" s="378" t="s">
        <v>2030</v>
      </c>
      <c r="B798" s="382" t="s">
        <v>2134</v>
      </c>
      <c r="C798" s="408">
        <v>191303</v>
      </c>
      <c r="D798" s="371" t="s">
        <v>100</v>
      </c>
      <c r="E798" s="389" t="s">
        <v>2137</v>
      </c>
      <c r="F798" s="369"/>
    </row>
    <row r="799" spans="1:6" s="370" customFormat="1" ht="47.25">
      <c r="A799" s="378" t="s">
        <v>2030</v>
      </c>
      <c r="B799" s="382" t="s">
        <v>2134</v>
      </c>
      <c r="C799" s="408">
        <v>191304</v>
      </c>
      <c r="D799" s="371" t="s">
        <v>926</v>
      </c>
      <c r="E799" s="389" t="s">
        <v>2138</v>
      </c>
      <c r="F799" s="369"/>
    </row>
    <row r="800" spans="1:6" s="370" customFormat="1" ht="47.25">
      <c r="A800" s="378" t="s">
        <v>2030</v>
      </c>
      <c r="B800" s="382" t="s">
        <v>2134</v>
      </c>
      <c r="C800" s="408">
        <v>191305</v>
      </c>
      <c r="D800" s="371" t="s">
        <v>100</v>
      </c>
      <c r="E800" s="389" t="s">
        <v>2139</v>
      </c>
      <c r="F800" s="369"/>
    </row>
    <row r="801" spans="1:6" s="370" customFormat="1" ht="47.25">
      <c r="A801" s="378" t="s">
        <v>2030</v>
      </c>
      <c r="B801" s="382" t="s">
        <v>2134</v>
      </c>
      <c r="C801" s="408">
        <v>191306</v>
      </c>
      <c r="D801" s="371" t="s">
        <v>926</v>
      </c>
      <c r="E801" s="389" t="s">
        <v>2140</v>
      </c>
      <c r="F801" s="369"/>
    </row>
    <row r="802" spans="1:6" s="370" customFormat="1" ht="47.25">
      <c r="A802" s="378" t="s">
        <v>2030</v>
      </c>
      <c r="B802" s="382" t="s">
        <v>2134</v>
      </c>
      <c r="C802" s="408">
        <v>191307</v>
      </c>
      <c r="D802" s="371" t="s">
        <v>100</v>
      </c>
      <c r="E802" s="389" t="s">
        <v>2141</v>
      </c>
      <c r="F802" s="369"/>
    </row>
    <row r="803" spans="1:6" s="370" customFormat="1" ht="47.25">
      <c r="A803" s="379" t="s">
        <v>2030</v>
      </c>
      <c r="B803" s="383" t="s">
        <v>2134</v>
      </c>
      <c r="C803" s="409">
        <v>191308</v>
      </c>
      <c r="D803" s="373" t="s">
        <v>926</v>
      </c>
      <c r="E803" s="390" t="s">
        <v>2142</v>
      </c>
      <c r="F803" s="369"/>
    </row>
    <row r="804" spans="1:6" s="370" customFormat="1" ht="47.25">
      <c r="A804" s="380" t="s">
        <v>2143</v>
      </c>
      <c r="B804" s="384" t="s">
        <v>2144</v>
      </c>
      <c r="C804" s="410">
        <v>200101</v>
      </c>
      <c r="D804" s="375" t="s">
        <v>926</v>
      </c>
      <c r="E804" s="391" t="s">
        <v>2145</v>
      </c>
      <c r="F804" s="369"/>
    </row>
    <row r="805" spans="1:6" s="370" customFormat="1" ht="47.25">
      <c r="A805" s="378" t="s">
        <v>2143</v>
      </c>
      <c r="B805" s="382" t="s">
        <v>2144</v>
      </c>
      <c r="C805" s="408">
        <v>200102</v>
      </c>
      <c r="D805" s="371" t="s">
        <v>926</v>
      </c>
      <c r="E805" s="389" t="s">
        <v>2146</v>
      </c>
      <c r="F805" s="369"/>
    </row>
    <row r="806" spans="1:6" s="370" customFormat="1" ht="47.25">
      <c r="A806" s="378" t="s">
        <v>2143</v>
      </c>
      <c r="B806" s="382" t="s">
        <v>2144</v>
      </c>
      <c r="C806" s="408">
        <v>200108</v>
      </c>
      <c r="D806" s="371" t="s">
        <v>926</v>
      </c>
      <c r="E806" s="389" t="s">
        <v>2147</v>
      </c>
      <c r="F806" s="369"/>
    </row>
    <row r="807" spans="1:6" s="370" customFormat="1" ht="47.25">
      <c r="A807" s="378" t="s">
        <v>2143</v>
      </c>
      <c r="B807" s="382" t="s">
        <v>2144</v>
      </c>
      <c r="C807" s="408">
        <v>200110</v>
      </c>
      <c r="D807" s="371" t="s">
        <v>926</v>
      </c>
      <c r="E807" s="389" t="s">
        <v>2148</v>
      </c>
      <c r="F807" s="369"/>
    </row>
    <row r="808" spans="1:6" s="370" customFormat="1" ht="47.25">
      <c r="A808" s="378" t="s">
        <v>2143</v>
      </c>
      <c r="B808" s="382" t="s">
        <v>2144</v>
      </c>
      <c r="C808" s="408">
        <v>200111</v>
      </c>
      <c r="D808" s="371" t="s">
        <v>926</v>
      </c>
      <c r="E808" s="389" t="s">
        <v>2149</v>
      </c>
      <c r="F808" s="369"/>
    </row>
    <row r="809" spans="1:6" s="370" customFormat="1" ht="47.25">
      <c r="A809" s="378" t="s">
        <v>2143</v>
      </c>
      <c r="B809" s="382" t="s">
        <v>2144</v>
      </c>
      <c r="C809" s="408">
        <v>200113</v>
      </c>
      <c r="D809" s="371" t="s">
        <v>100</v>
      </c>
      <c r="E809" s="389" t="s">
        <v>2150</v>
      </c>
      <c r="F809" s="369"/>
    </row>
    <row r="810" spans="1:6" s="370" customFormat="1" ht="47.25">
      <c r="A810" s="378" t="s">
        <v>2143</v>
      </c>
      <c r="B810" s="382" t="s">
        <v>2144</v>
      </c>
      <c r="C810" s="408">
        <v>200114</v>
      </c>
      <c r="D810" s="371" t="s">
        <v>100</v>
      </c>
      <c r="E810" s="389" t="s">
        <v>2151</v>
      </c>
      <c r="F810" s="369"/>
    </row>
    <row r="811" spans="1:6" s="370" customFormat="1" ht="47.25">
      <c r="A811" s="378" t="s">
        <v>2143</v>
      </c>
      <c r="B811" s="382" t="s">
        <v>2144</v>
      </c>
      <c r="C811" s="408">
        <v>200115</v>
      </c>
      <c r="D811" s="371" t="s">
        <v>100</v>
      </c>
      <c r="E811" s="389" t="s">
        <v>2152</v>
      </c>
      <c r="F811" s="369"/>
    </row>
    <row r="812" spans="1:6" s="370" customFormat="1" ht="47.25">
      <c r="A812" s="378" t="s">
        <v>2143</v>
      </c>
      <c r="B812" s="382" t="s">
        <v>2144</v>
      </c>
      <c r="C812" s="408">
        <v>200117</v>
      </c>
      <c r="D812" s="371" t="s">
        <v>100</v>
      </c>
      <c r="E812" s="389" t="s">
        <v>2153</v>
      </c>
      <c r="F812" s="369"/>
    </row>
    <row r="813" spans="1:6" s="370" customFormat="1" ht="47.25">
      <c r="A813" s="378" t="s">
        <v>2143</v>
      </c>
      <c r="B813" s="382" t="s">
        <v>2144</v>
      </c>
      <c r="C813" s="408">
        <v>200119</v>
      </c>
      <c r="D813" s="371" t="s">
        <v>100</v>
      </c>
      <c r="E813" s="389" t="s">
        <v>2154</v>
      </c>
      <c r="F813" s="369"/>
    </row>
    <row r="814" spans="1:6" s="370" customFormat="1" ht="47.25">
      <c r="A814" s="378" t="s">
        <v>2143</v>
      </c>
      <c r="B814" s="382" t="s">
        <v>2144</v>
      </c>
      <c r="C814" s="408">
        <v>200121</v>
      </c>
      <c r="D814" s="371" t="s">
        <v>100</v>
      </c>
      <c r="E814" s="389" t="s">
        <v>2155</v>
      </c>
      <c r="F814" s="369"/>
    </row>
    <row r="815" spans="1:6" s="370" customFormat="1" ht="47.25">
      <c r="A815" s="378" t="s">
        <v>2143</v>
      </c>
      <c r="B815" s="382" t="s">
        <v>2144</v>
      </c>
      <c r="C815" s="408">
        <v>200123</v>
      </c>
      <c r="D815" s="371" t="s">
        <v>100</v>
      </c>
      <c r="E815" s="389" t="s">
        <v>2156</v>
      </c>
      <c r="F815" s="369"/>
    </row>
    <row r="816" spans="1:6" s="370" customFormat="1" ht="47.25">
      <c r="A816" s="378" t="s">
        <v>2143</v>
      </c>
      <c r="B816" s="382" t="s">
        <v>2144</v>
      </c>
      <c r="C816" s="408">
        <v>200125</v>
      </c>
      <c r="D816" s="371" t="s">
        <v>926</v>
      </c>
      <c r="E816" s="389" t="s">
        <v>2157</v>
      </c>
      <c r="F816" s="369"/>
    </row>
    <row r="817" spans="1:6" s="370" customFormat="1" ht="47.25">
      <c r="A817" s="378" t="s">
        <v>2143</v>
      </c>
      <c r="B817" s="382" t="s">
        <v>2144</v>
      </c>
      <c r="C817" s="408">
        <v>200126</v>
      </c>
      <c r="D817" s="371" t="s">
        <v>100</v>
      </c>
      <c r="E817" s="389" t="s">
        <v>2158</v>
      </c>
      <c r="F817" s="369"/>
    </row>
    <row r="818" spans="1:6" s="370" customFormat="1" ht="47.25">
      <c r="A818" s="378" t="s">
        <v>2143</v>
      </c>
      <c r="B818" s="382" t="s">
        <v>2144</v>
      </c>
      <c r="C818" s="408">
        <v>200127</v>
      </c>
      <c r="D818" s="371" t="s">
        <v>100</v>
      </c>
      <c r="E818" s="389" t="s">
        <v>2159</v>
      </c>
      <c r="F818" s="369"/>
    </row>
    <row r="819" spans="1:6" s="370" customFormat="1" ht="47.25">
      <c r="A819" s="378" t="s">
        <v>2143</v>
      </c>
      <c r="B819" s="382" t="s">
        <v>2144</v>
      </c>
      <c r="C819" s="408">
        <v>200128</v>
      </c>
      <c r="D819" s="371" t="s">
        <v>926</v>
      </c>
      <c r="E819" s="389" t="s">
        <v>2160</v>
      </c>
      <c r="F819" s="369"/>
    </row>
    <row r="820" spans="1:6" s="370" customFormat="1" ht="47.25">
      <c r="A820" s="378" t="s">
        <v>2143</v>
      </c>
      <c r="B820" s="382" t="s">
        <v>2144</v>
      </c>
      <c r="C820" s="408">
        <v>200129</v>
      </c>
      <c r="D820" s="371" t="s">
        <v>100</v>
      </c>
      <c r="E820" s="389" t="s">
        <v>2161</v>
      </c>
      <c r="F820" s="369"/>
    </row>
    <row r="821" spans="1:6" s="370" customFormat="1" ht="47.25">
      <c r="A821" s="378" t="s">
        <v>2143</v>
      </c>
      <c r="B821" s="382" t="s">
        <v>2144</v>
      </c>
      <c r="C821" s="408">
        <v>200130</v>
      </c>
      <c r="D821" s="371" t="s">
        <v>926</v>
      </c>
      <c r="E821" s="389" t="s">
        <v>2162</v>
      </c>
      <c r="F821" s="369"/>
    </row>
    <row r="822" spans="1:6" s="370" customFormat="1" ht="47.25">
      <c r="A822" s="378" t="s">
        <v>2143</v>
      </c>
      <c r="B822" s="382" t="s">
        <v>2144</v>
      </c>
      <c r="C822" s="408">
        <v>200131</v>
      </c>
      <c r="D822" s="371" t="s">
        <v>100</v>
      </c>
      <c r="E822" s="389" t="s">
        <v>2163</v>
      </c>
      <c r="F822" s="369"/>
    </row>
    <row r="823" spans="1:6" s="370" customFormat="1" ht="47.25">
      <c r="A823" s="378" t="s">
        <v>2143</v>
      </c>
      <c r="B823" s="382" t="s">
        <v>2144</v>
      </c>
      <c r="C823" s="408">
        <v>200132</v>
      </c>
      <c r="D823" s="371" t="s">
        <v>926</v>
      </c>
      <c r="E823" s="389" t="s">
        <v>2164</v>
      </c>
      <c r="F823" s="369"/>
    </row>
    <row r="824" spans="1:6" s="370" customFormat="1" ht="47.25">
      <c r="A824" s="378" t="s">
        <v>2143</v>
      </c>
      <c r="B824" s="382" t="s">
        <v>2144</v>
      </c>
      <c r="C824" s="408">
        <v>200133</v>
      </c>
      <c r="D824" s="371" t="s">
        <v>100</v>
      </c>
      <c r="E824" s="389" t="s">
        <v>2165</v>
      </c>
      <c r="F824" s="369"/>
    </row>
    <row r="825" spans="1:6" s="370" customFormat="1" ht="47.25">
      <c r="A825" s="378" t="s">
        <v>2143</v>
      </c>
      <c r="B825" s="382" t="s">
        <v>2144</v>
      </c>
      <c r="C825" s="408">
        <v>200134</v>
      </c>
      <c r="D825" s="371" t="s">
        <v>926</v>
      </c>
      <c r="E825" s="389" t="s">
        <v>2166</v>
      </c>
      <c r="F825" s="369"/>
    </row>
    <row r="826" spans="1:6" s="370" customFormat="1" ht="47.25">
      <c r="A826" s="378" t="s">
        <v>2143</v>
      </c>
      <c r="B826" s="382" t="s">
        <v>2144</v>
      </c>
      <c r="C826" s="408">
        <v>200135</v>
      </c>
      <c r="D826" s="371" t="s">
        <v>100</v>
      </c>
      <c r="E826" s="389" t="s">
        <v>2167</v>
      </c>
      <c r="F826" s="369"/>
    </row>
    <row r="827" spans="1:6" s="370" customFormat="1" ht="47.25">
      <c r="A827" s="378" t="s">
        <v>2143</v>
      </c>
      <c r="B827" s="382" t="s">
        <v>2144</v>
      </c>
      <c r="C827" s="408">
        <v>200136</v>
      </c>
      <c r="D827" s="371" t="s">
        <v>926</v>
      </c>
      <c r="E827" s="389" t="s">
        <v>2168</v>
      </c>
      <c r="F827" s="369"/>
    </row>
    <row r="828" spans="1:6" s="370" customFormat="1" ht="47.25">
      <c r="A828" s="378" t="s">
        <v>2143</v>
      </c>
      <c r="B828" s="382" t="s">
        <v>2144</v>
      </c>
      <c r="C828" s="408">
        <v>200137</v>
      </c>
      <c r="D828" s="371" t="s">
        <v>100</v>
      </c>
      <c r="E828" s="389" t="s">
        <v>2169</v>
      </c>
      <c r="F828" s="369"/>
    </row>
    <row r="829" spans="1:6" s="370" customFormat="1" ht="47.25">
      <c r="A829" s="378" t="s">
        <v>2143</v>
      </c>
      <c r="B829" s="382" t="s">
        <v>2144</v>
      </c>
      <c r="C829" s="408">
        <v>200138</v>
      </c>
      <c r="D829" s="371" t="s">
        <v>926</v>
      </c>
      <c r="E829" s="389" t="s">
        <v>2170</v>
      </c>
      <c r="F829" s="369"/>
    </row>
    <row r="830" spans="1:6" s="370" customFormat="1" ht="47.25">
      <c r="A830" s="378" t="s">
        <v>2143</v>
      </c>
      <c r="B830" s="382" t="s">
        <v>2144</v>
      </c>
      <c r="C830" s="408">
        <v>200139</v>
      </c>
      <c r="D830" s="371" t="s">
        <v>926</v>
      </c>
      <c r="E830" s="389" t="s">
        <v>2171</v>
      </c>
      <c r="F830" s="369"/>
    </row>
    <row r="831" spans="1:6" s="370" customFormat="1" ht="47.25">
      <c r="A831" s="378" t="s">
        <v>2143</v>
      </c>
      <c r="B831" s="382" t="s">
        <v>2144</v>
      </c>
      <c r="C831" s="408">
        <v>200140</v>
      </c>
      <c r="D831" s="371" t="s">
        <v>926</v>
      </c>
      <c r="E831" s="389" t="s">
        <v>2172</v>
      </c>
      <c r="F831" s="369"/>
    </row>
    <row r="832" spans="1:6" s="370" customFormat="1" ht="47.25">
      <c r="A832" s="378" t="s">
        <v>2143</v>
      </c>
      <c r="B832" s="382" t="s">
        <v>2144</v>
      </c>
      <c r="C832" s="408">
        <v>200141</v>
      </c>
      <c r="D832" s="371" t="s">
        <v>926</v>
      </c>
      <c r="E832" s="389" t="s">
        <v>2173</v>
      </c>
      <c r="F832" s="369"/>
    </row>
    <row r="833" spans="1:6" s="370" customFormat="1" ht="47.25">
      <c r="A833" s="378" t="s">
        <v>2143</v>
      </c>
      <c r="B833" s="382" t="s">
        <v>2144</v>
      </c>
      <c r="C833" s="408">
        <v>200199</v>
      </c>
      <c r="D833" s="371" t="s">
        <v>926</v>
      </c>
      <c r="E833" s="389" t="s">
        <v>2174</v>
      </c>
      <c r="F833" s="369"/>
    </row>
    <row r="834" spans="1:6" s="370" customFormat="1" ht="47.25">
      <c r="A834" s="378" t="s">
        <v>2143</v>
      </c>
      <c r="B834" s="382" t="s">
        <v>2175</v>
      </c>
      <c r="C834" s="408">
        <v>200201</v>
      </c>
      <c r="D834" s="371" t="s">
        <v>926</v>
      </c>
      <c r="E834" s="389" t="s">
        <v>2176</v>
      </c>
      <c r="F834" s="369"/>
    </row>
    <row r="835" spans="1:6" s="370" customFormat="1" ht="47.25">
      <c r="A835" s="378" t="s">
        <v>2143</v>
      </c>
      <c r="B835" s="382" t="s">
        <v>2175</v>
      </c>
      <c r="C835" s="408">
        <v>200202</v>
      </c>
      <c r="D835" s="371" t="s">
        <v>926</v>
      </c>
      <c r="E835" s="389" t="s">
        <v>2177</v>
      </c>
      <c r="F835" s="369"/>
    </row>
    <row r="836" spans="1:6" s="370" customFormat="1" ht="47.25">
      <c r="A836" s="378" t="s">
        <v>2143</v>
      </c>
      <c r="B836" s="382" t="s">
        <v>2175</v>
      </c>
      <c r="C836" s="408">
        <v>200203</v>
      </c>
      <c r="D836" s="371" t="s">
        <v>926</v>
      </c>
      <c r="E836" s="389" t="s">
        <v>2178</v>
      </c>
      <c r="F836" s="369"/>
    </row>
    <row r="837" spans="1:6" s="370" customFormat="1" ht="47.25">
      <c r="A837" s="378" t="s">
        <v>2143</v>
      </c>
      <c r="B837" s="382" t="s">
        <v>2179</v>
      </c>
      <c r="C837" s="408">
        <v>200301</v>
      </c>
      <c r="D837" s="371" t="s">
        <v>926</v>
      </c>
      <c r="E837" s="389" t="s">
        <v>2180</v>
      </c>
      <c r="F837" s="369"/>
    </row>
    <row r="838" spans="1:6" s="370" customFormat="1" ht="47.25">
      <c r="A838" s="378" t="s">
        <v>2143</v>
      </c>
      <c r="B838" s="382" t="s">
        <v>2179</v>
      </c>
      <c r="C838" s="408">
        <v>200302</v>
      </c>
      <c r="D838" s="371" t="s">
        <v>926</v>
      </c>
      <c r="E838" s="389" t="s">
        <v>2181</v>
      </c>
      <c r="F838" s="369"/>
    </row>
    <row r="839" spans="1:6" s="370" customFormat="1" ht="47.25">
      <c r="A839" s="378" t="s">
        <v>2143</v>
      </c>
      <c r="B839" s="382" t="s">
        <v>2179</v>
      </c>
      <c r="C839" s="408">
        <v>200303</v>
      </c>
      <c r="D839" s="371" t="s">
        <v>926</v>
      </c>
      <c r="E839" s="389" t="s">
        <v>2182</v>
      </c>
      <c r="F839" s="369"/>
    </row>
    <row r="840" spans="1:6" s="370" customFormat="1" ht="47.25">
      <c r="A840" s="378" t="s">
        <v>2143</v>
      </c>
      <c r="B840" s="382" t="s">
        <v>2179</v>
      </c>
      <c r="C840" s="408">
        <v>200304</v>
      </c>
      <c r="D840" s="371" t="s">
        <v>926</v>
      </c>
      <c r="E840" s="389" t="s">
        <v>2183</v>
      </c>
      <c r="F840" s="369"/>
    </row>
    <row r="841" spans="1:6" s="370" customFormat="1" ht="47.25">
      <c r="A841" s="378" t="s">
        <v>2143</v>
      </c>
      <c r="B841" s="382" t="s">
        <v>2179</v>
      </c>
      <c r="C841" s="408">
        <v>200306</v>
      </c>
      <c r="D841" s="371" t="s">
        <v>926</v>
      </c>
      <c r="E841" s="389" t="s">
        <v>2184</v>
      </c>
      <c r="F841" s="369"/>
    </row>
    <row r="842" spans="1:6" s="370" customFormat="1" ht="47.25">
      <c r="A842" s="378" t="s">
        <v>2143</v>
      </c>
      <c r="B842" s="382" t="s">
        <v>2179</v>
      </c>
      <c r="C842" s="408">
        <v>200307</v>
      </c>
      <c r="D842" s="371" t="s">
        <v>926</v>
      </c>
      <c r="E842" s="389" t="s">
        <v>2185</v>
      </c>
      <c r="F842" s="369"/>
    </row>
    <row r="843" spans="1:6" ht="47.25">
      <c r="A843" s="379" t="s">
        <v>2143</v>
      </c>
      <c r="B843" s="383" t="s">
        <v>2179</v>
      </c>
      <c r="C843" s="409">
        <v>200399</v>
      </c>
      <c r="D843" s="373" t="s">
        <v>926</v>
      </c>
      <c r="E843" s="390" t="s">
        <v>2186</v>
      </c>
    </row>
  </sheetData>
  <sheetProtection algorithmName="SHA-512" hashValue="0TXScZselCSkqKMJ0YvwMVh5nRyFVZ4N9TyTB2z/W6oXmAtjNX0DqaAF4DEgtXOZbKr+Zy+7/E9DBPBbTOwT0w==" saltValue="RvpA60NSUuqZaPGCjtmgGQ==" spinCount="100000" sheet="1" objects="1" scenarios="1" autoFilter="0"/>
  <mergeCells count="1">
    <mergeCell ref="B1:E2"/>
  </mergeCells>
  <hyperlinks>
    <hyperlink ref="A2" r:id="rId1" xr:uid="{EFBDBF45-FF79-4010-B514-774370DB1722}"/>
  </hyperlinks>
  <printOptions horizontalCentered="1"/>
  <pageMargins left="0.15748031496062992" right="0.15748031496062992" top="0.35433070866141736" bottom="0.23622047244094491" header="0.15748031496062992" footer="0.15748031496062992"/>
  <pageSetup paperSize="9" scale="58" orientation="landscape" r:id="rId2"/>
  <rowBreaks count="12" manualBreakCount="12">
    <brk id="28" max="4" man="1"/>
    <brk id="66" max="4" man="1"/>
    <brk id="106" max="4" man="1"/>
    <brk id="130" max="4" man="1"/>
    <brk id="174" max="4" man="1"/>
    <brk id="252" max="4" man="1"/>
    <brk id="302" max="4" man="1"/>
    <brk id="474" max="16383" man="1"/>
    <brk id="649" max="4" man="1"/>
    <brk id="687" max="4" man="1"/>
    <brk id="703" max="4" man="1"/>
    <brk id="803" max="4" man="1"/>
  </rowBreaks>
  <colBreaks count="1" manualBreakCount="1">
    <brk id="5" max="1048575" man="1"/>
  </colBreaks>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2B58C-7534-480C-A072-5F168046A379}">
  <sheetPr codeName="Sheet6">
    <tabColor theme="0" tint="-0.249977111117893"/>
  </sheetPr>
  <dimension ref="A1:D114"/>
  <sheetViews>
    <sheetView showGridLines="0" showRowColHeaders="0" zoomScaleNormal="100" workbookViewId="0">
      <pane xSplit="4" ySplit="2" topLeftCell="E3" activePane="bottomRight" state="frozen"/>
      <selection pane="topRight" activeCell="E1" sqref="E1"/>
      <selection pane="bottomLeft" activeCell="A3" sqref="A3"/>
      <selection pane="bottomRight" sqref="A1:B1"/>
    </sheetView>
  </sheetViews>
  <sheetFormatPr defaultColWidth="9.140625" defaultRowHeight="14.25" customHeight="1"/>
  <cols>
    <col min="1" max="1" width="25.42578125" style="144" customWidth="1"/>
    <col min="2" max="2" width="15.28515625" style="88" customWidth="1"/>
    <col min="3" max="3" width="48.28515625" style="88" customWidth="1"/>
    <col min="4" max="4" width="161.42578125" style="89" customWidth="1"/>
    <col min="5" max="16384" width="9.140625" style="87"/>
  </cols>
  <sheetData>
    <row r="1" spans="1:4" s="322" customFormat="1" ht="64.5" customHeight="1">
      <c r="A1" s="842" t="s">
        <v>635</v>
      </c>
      <c r="B1" s="843"/>
      <c r="C1" s="493" t="s">
        <v>636</v>
      </c>
      <c r="D1" s="494" t="s">
        <v>637</v>
      </c>
    </row>
    <row r="2" spans="1:4" s="314" customFormat="1" ht="27.75" customHeight="1">
      <c r="A2" s="323" t="s">
        <v>638</v>
      </c>
      <c r="B2" s="324" t="s">
        <v>639</v>
      </c>
      <c r="C2" s="325" t="s">
        <v>640</v>
      </c>
      <c r="D2" s="326" t="s">
        <v>641</v>
      </c>
    </row>
    <row r="3" spans="1:4" s="315" customFormat="1" ht="33" customHeight="1">
      <c r="A3" s="350" t="s">
        <v>642</v>
      </c>
      <c r="B3" s="328" t="s">
        <v>643</v>
      </c>
      <c r="C3" s="328" t="s">
        <v>644</v>
      </c>
      <c r="D3" s="329" t="s">
        <v>645</v>
      </c>
    </row>
    <row r="4" spans="1:4" s="315" customFormat="1" ht="33" customHeight="1">
      <c r="A4" s="350" t="s">
        <v>642</v>
      </c>
      <c r="B4" s="328" t="s">
        <v>646</v>
      </c>
      <c r="C4" s="328" t="s">
        <v>647</v>
      </c>
      <c r="D4" s="329" t="s">
        <v>647</v>
      </c>
    </row>
    <row r="5" spans="1:4" s="315" customFormat="1" ht="33" customHeight="1">
      <c r="A5" s="350" t="s">
        <v>642</v>
      </c>
      <c r="B5" s="328" t="s">
        <v>648</v>
      </c>
      <c r="C5" s="328" t="s">
        <v>649</v>
      </c>
      <c r="D5" s="329" t="s">
        <v>650</v>
      </c>
    </row>
    <row r="6" spans="1:4" s="315" customFormat="1" ht="33" customHeight="1">
      <c r="A6" s="350" t="s">
        <v>642</v>
      </c>
      <c r="B6" s="328" t="s">
        <v>651</v>
      </c>
      <c r="C6" s="328" t="s">
        <v>652</v>
      </c>
      <c r="D6" s="329" t="s">
        <v>652</v>
      </c>
    </row>
    <row r="7" spans="1:4" s="315" customFormat="1" ht="33" customHeight="1">
      <c r="A7" s="350" t="s">
        <v>642</v>
      </c>
      <c r="B7" s="328" t="s">
        <v>653</v>
      </c>
      <c r="C7" s="328" t="s">
        <v>654</v>
      </c>
      <c r="D7" s="329" t="s">
        <v>654</v>
      </c>
    </row>
    <row r="8" spans="1:4" s="315" customFormat="1" ht="33" customHeight="1">
      <c r="A8" s="350" t="s">
        <v>642</v>
      </c>
      <c r="B8" s="328" t="s">
        <v>655</v>
      </c>
      <c r="C8" s="328" t="s">
        <v>656</v>
      </c>
      <c r="D8" s="329" t="s">
        <v>657</v>
      </c>
    </row>
    <row r="9" spans="1:4" s="315" customFormat="1" ht="33" customHeight="1">
      <c r="A9" s="350" t="s">
        <v>642</v>
      </c>
      <c r="B9" s="328" t="s">
        <v>658</v>
      </c>
      <c r="C9" s="328" t="s">
        <v>659</v>
      </c>
      <c r="D9" s="329" t="s">
        <v>660</v>
      </c>
    </row>
    <row r="10" spans="1:4" s="315" customFormat="1" ht="33" customHeight="1">
      <c r="A10" s="350" t="s">
        <v>642</v>
      </c>
      <c r="B10" s="328" t="s">
        <v>661</v>
      </c>
      <c r="C10" s="328" t="s">
        <v>662</v>
      </c>
      <c r="D10" s="329" t="s">
        <v>663</v>
      </c>
    </row>
    <row r="11" spans="1:4" s="315" customFormat="1" ht="33" customHeight="1">
      <c r="A11" s="350" t="s">
        <v>642</v>
      </c>
      <c r="B11" s="328" t="s">
        <v>664</v>
      </c>
      <c r="C11" s="328" t="s">
        <v>665</v>
      </c>
      <c r="D11" s="329" t="s">
        <v>666</v>
      </c>
    </row>
    <row r="12" spans="1:4" s="315" customFormat="1" ht="33" customHeight="1">
      <c r="A12" s="350" t="s">
        <v>642</v>
      </c>
      <c r="B12" s="330" t="s">
        <v>667</v>
      </c>
      <c r="C12" s="330" t="s">
        <v>668</v>
      </c>
      <c r="D12" s="331" t="s">
        <v>669</v>
      </c>
    </row>
    <row r="13" spans="1:4" s="315" customFormat="1" ht="33" customHeight="1">
      <c r="A13" s="350" t="s">
        <v>642</v>
      </c>
      <c r="B13" s="330" t="s">
        <v>670</v>
      </c>
      <c r="C13" s="330" t="s">
        <v>671</v>
      </c>
      <c r="D13" s="331" t="s">
        <v>672</v>
      </c>
    </row>
    <row r="14" spans="1:4" s="315" customFormat="1" ht="33" customHeight="1">
      <c r="A14" s="350" t="s">
        <v>642</v>
      </c>
      <c r="B14" s="328" t="s">
        <v>673</v>
      </c>
      <c r="C14" s="328" t="s">
        <v>674</v>
      </c>
      <c r="D14" s="329" t="s">
        <v>675</v>
      </c>
    </row>
    <row r="15" spans="1:4" s="315" customFormat="1" ht="33" customHeight="1">
      <c r="A15" s="350" t="s">
        <v>642</v>
      </c>
      <c r="B15" s="328" t="s">
        <v>676</v>
      </c>
      <c r="C15" s="328" t="s">
        <v>677</v>
      </c>
      <c r="D15" s="329" t="s">
        <v>677</v>
      </c>
    </row>
    <row r="16" spans="1:4" s="315" customFormat="1" ht="33" customHeight="1">
      <c r="A16" s="350" t="s">
        <v>642</v>
      </c>
      <c r="B16" s="328" t="s">
        <v>678</v>
      </c>
      <c r="C16" s="328" t="s">
        <v>679</v>
      </c>
      <c r="D16" s="329" t="s">
        <v>680</v>
      </c>
    </row>
    <row r="17" spans="1:4" s="315" customFormat="1" ht="33" customHeight="1">
      <c r="A17" s="350" t="s">
        <v>642</v>
      </c>
      <c r="B17" s="328" t="s">
        <v>681</v>
      </c>
      <c r="C17" s="328" t="s">
        <v>682</v>
      </c>
      <c r="D17" s="329" t="s">
        <v>682</v>
      </c>
    </row>
    <row r="18" spans="1:4" s="315" customFormat="1" ht="33" customHeight="1">
      <c r="A18" s="350" t="s">
        <v>642</v>
      </c>
      <c r="B18" s="328" t="s">
        <v>683</v>
      </c>
      <c r="C18" s="328" t="s">
        <v>684</v>
      </c>
      <c r="D18" s="329" t="s">
        <v>684</v>
      </c>
    </row>
    <row r="19" spans="1:4" s="315" customFormat="1" ht="33" customHeight="1">
      <c r="A19" s="350" t="s">
        <v>642</v>
      </c>
      <c r="B19" s="328" t="s">
        <v>685</v>
      </c>
      <c r="C19" s="328" t="s">
        <v>686</v>
      </c>
      <c r="D19" s="329" t="s">
        <v>686</v>
      </c>
    </row>
    <row r="20" spans="1:4" s="315" customFormat="1" ht="33" customHeight="1">
      <c r="A20" s="350" t="s">
        <v>642</v>
      </c>
      <c r="B20" s="328" t="s">
        <v>687</v>
      </c>
      <c r="C20" s="328" t="s">
        <v>688</v>
      </c>
      <c r="D20" s="329" t="s">
        <v>688</v>
      </c>
    </row>
    <row r="21" spans="1:4" s="315" customFormat="1" ht="33" customHeight="1">
      <c r="A21" s="350" t="s">
        <v>642</v>
      </c>
      <c r="B21" s="328" t="s">
        <v>689</v>
      </c>
      <c r="C21" s="328" t="s">
        <v>690</v>
      </c>
      <c r="D21" s="329" t="s">
        <v>690</v>
      </c>
    </row>
    <row r="22" spans="1:4" s="315" customFormat="1" ht="33" customHeight="1">
      <c r="A22" s="350" t="s">
        <v>642</v>
      </c>
      <c r="B22" s="328" t="s">
        <v>691</v>
      </c>
      <c r="C22" s="328" t="s">
        <v>692</v>
      </c>
      <c r="D22" s="329" t="s">
        <v>693</v>
      </c>
    </row>
    <row r="23" spans="1:4" s="315" customFormat="1" ht="33" customHeight="1">
      <c r="A23" s="350" t="s">
        <v>642</v>
      </c>
      <c r="B23" s="328" t="s">
        <v>694</v>
      </c>
      <c r="C23" s="328" t="s">
        <v>695</v>
      </c>
      <c r="D23" s="329" t="s">
        <v>695</v>
      </c>
    </row>
    <row r="24" spans="1:4" s="315" customFormat="1" ht="33" customHeight="1">
      <c r="A24" s="350" t="s">
        <v>642</v>
      </c>
      <c r="B24" s="328" t="s">
        <v>696</v>
      </c>
      <c r="C24" s="328" t="s">
        <v>697</v>
      </c>
      <c r="D24" s="329" t="s">
        <v>698</v>
      </c>
    </row>
    <row r="25" spans="1:4" s="315" customFormat="1" ht="33" customHeight="1">
      <c r="A25" s="350" t="s">
        <v>642</v>
      </c>
      <c r="B25" s="328" t="s">
        <v>699</v>
      </c>
      <c r="C25" s="328" t="s">
        <v>700</v>
      </c>
      <c r="D25" s="329" t="s">
        <v>701</v>
      </c>
    </row>
    <row r="26" spans="1:4" s="315" customFormat="1" ht="33" customHeight="1">
      <c r="A26" s="350" t="s">
        <v>642</v>
      </c>
      <c r="B26" s="328" t="s">
        <v>702</v>
      </c>
      <c r="C26" s="328" t="s">
        <v>703</v>
      </c>
      <c r="D26" s="329" t="s">
        <v>704</v>
      </c>
    </row>
    <row r="27" spans="1:4" s="315" customFormat="1" ht="33" customHeight="1">
      <c r="A27" s="350" t="s">
        <v>642</v>
      </c>
      <c r="B27" s="328" t="s">
        <v>705</v>
      </c>
      <c r="C27" s="328" t="s">
        <v>706</v>
      </c>
      <c r="D27" s="329" t="s">
        <v>707</v>
      </c>
    </row>
    <row r="28" spans="1:4" s="315" customFormat="1" ht="33" customHeight="1" thickBot="1">
      <c r="A28" s="351" t="s">
        <v>642</v>
      </c>
      <c r="B28" s="332" t="s">
        <v>708</v>
      </c>
      <c r="C28" s="332" t="s">
        <v>709</v>
      </c>
      <c r="D28" s="333" t="s">
        <v>710</v>
      </c>
    </row>
    <row r="29" spans="1:4" s="315" customFormat="1" ht="33" customHeight="1">
      <c r="A29" s="352" t="s">
        <v>711</v>
      </c>
      <c r="B29" s="334" t="s">
        <v>712</v>
      </c>
      <c r="C29" s="334" t="s">
        <v>713</v>
      </c>
      <c r="D29" s="335" t="s">
        <v>714</v>
      </c>
    </row>
    <row r="30" spans="1:4" s="315" customFormat="1" ht="33" customHeight="1">
      <c r="A30" s="353" t="s">
        <v>711</v>
      </c>
      <c r="B30" s="328" t="s">
        <v>715</v>
      </c>
      <c r="C30" s="328" t="s">
        <v>716</v>
      </c>
      <c r="D30" s="329" t="s">
        <v>717</v>
      </c>
    </row>
    <row r="31" spans="1:4" s="315" customFormat="1" ht="33" customHeight="1">
      <c r="A31" s="353" t="s">
        <v>711</v>
      </c>
      <c r="B31" s="328" t="s">
        <v>718</v>
      </c>
      <c r="C31" s="328" t="s">
        <v>719</v>
      </c>
      <c r="D31" s="329" t="s">
        <v>720</v>
      </c>
    </row>
    <row r="32" spans="1:4" s="315" customFormat="1" ht="33" customHeight="1">
      <c r="A32" s="353" t="s">
        <v>711</v>
      </c>
      <c r="B32" s="328" t="s">
        <v>721</v>
      </c>
      <c r="C32" s="328" t="s">
        <v>722</v>
      </c>
      <c r="D32" s="329" t="s">
        <v>723</v>
      </c>
    </row>
    <row r="33" spans="1:4" s="315" customFormat="1" ht="33" customHeight="1">
      <c r="A33" s="353" t="s">
        <v>711</v>
      </c>
      <c r="B33" s="328" t="s">
        <v>724</v>
      </c>
      <c r="C33" s="328" t="s">
        <v>725</v>
      </c>
      <c r="D33" s="329" t="s">
        <v>726</v>
      </c>
    </row>
    <row r="34" spans="1:4" s="315" customFormat="1" ht="33" customHeight="1">
      <c r="A34" s="353" t="s">
        <v>711</v>
      </c>
      <c r="B34" s="328" t="s">
        <v>727</v>
      </c>
      <c r="C34" s="328" t="s">
        <v>728</v>
      </c>
      <c r="D34" s="329" t="s">
        <v>728</v>
      </c>
    </row>
    <row r="35" spans="1:4" s="315" customFormat="1" ht="33" customHeight="1">
      <c r="A35" s="353" t="s">
        <v>711</v>
      </c>
      <c r="B35" s="328" t="s">
        <v>729</v>
      </c>
      <c r="C35" s="328" t="s">
        <v>730</v>
      </c>
      <c r="D35" s="329" t="s">
        <v>731</v>
      </c>
    </row>
    <row r="36" spans="1:4" s="315" customFormat="1" ht="33" customHeight="1">
      <c r="A36" s="353" t="s">
        <v>711</v>
      </c>
      <c r="B36" s="328" t="s">
        <v>732</v>
      </c>
      <c r="C36" s="328" t="s">
        <v>733</v>
      </c>
      <c r="D36" s="329" t="s">
        <v>734</v>
      </c>
    </row>
    <row r="37" spans="1:4" s="315" customFormat="1" ht="33" customHeight="1">
      <c r="A37" s="353" t="s">
        <v>711</v>
      </c>
      <c r="B37" s="328" t="s">
        <v>735</v>
      </c>
      <c r="C37" s="328" t="s">
        <v>736</v>
      </c>
      <c r="D37" s="329" t="s">
        <v>737</v>
      </c>
    </row>
    <row r="38" spans="1:4" s="315" customFormat="1" ht="33" customHeight="1">
      <c r="A38" s="353" t="s">
        <v>711</v>
      </c>
      <c r="B38" s="328" t="s">
        <v>738</v>
      </c>
      <c r="C38" s="328" t="s">
        <v>739</v>
      </c>
      <c r="D38" s="329" t="s">
        <v>740</v>
      </c>
    </row>
    <row r="39" spans="1:4" s="315" customFormat="1" ht="33" customHeight="1">
      <c r="A39" s="353" t="s">
        <v>711</v>
      </c>
      <c r="B39" s="328" t="s">
        <v>741</v>
      </c>
      <c r="C39" s="328" t="s">
        <v>739</v>
      </c>
      <c r="D39" s="329" t="s">
        <v>742</v>
      </c>
    </row>
    <row r="40" spans="1:4" s="315" customFormat="1" ht="33" customHeight="1">
      <c r="A40" s="353" t="s">
        <v>711</v>
      </c>
      <c r="B40" s="328" t="s">
        <v>743</v>
      </c>
      <c r="C40" s="328" t="s">
        <v>739</v>
      </c>
      <c r="D40" s="329" t="s">
        <v>744</v>
      </c>
    </row>
    <row r="41" spans="1:4" s="315" customFormat="1" ht="33" customHeight="1">
      <c r="A41" s="353" t="s">
        <v>711</v>
      </c>
      <c r="B41" s="328" t="s">
        <v>745</v>
      </c>
      <c r="C41" s="328" t="s">
        <v>739</v>
      </c>
      <c r="D41" s="329" t="s">
        <v>746</v>
      </c>
    </row>
    <row r="42" spans="1:4" s="315" customFormat="1" ht="33" customHeight="1">
      <c r="A42" s="353" t="s">
        <v>711</v>
      </c>
      <c r="B42" s="328" t="s">
        <v>747</v>
      </c>
      <c r="C42" s="328" t="s">
        <v>739</v>
      </c>
      <c r="D42" s="329" t="s">
        <v>748</v>
      </c>
    </row>
    <row r="43" spans="1:4" s="315" customFormat="1" ht="33" customHeight="1">
      <c r="A43" s="353" t="s">
        <v>711</v>
      </c>
      <c r="B43" s="328" t="s">
        <v>749</v>
      </c>
      <c r="C43" s="328" t="s">
        <v>739</v>
      </c>
      <c r="D43" s="329" t="s">
        <v>750</v>
      </c>
    </row>
    <row r="44" spans="1:4" s="315" customFormat="1" ht="33" customHeight="1">
      <c r="A44" s="353" t="s">
        <v>711</v>
      </c>
      <c r="B44" s="328" t="s">
        <v>751</v>
      </c>
      <c r="C44" s="328" t="s">
        <v>739</v>
      </c>
      <c r="D44" s="329" t="s">
        <v>752</v>
      </c>
    </row>
    <row r="45" spans="1:4" s="315" customFormat="1" ht="33" customHeight="1">
      <c r="A45" s="353" t="s">
        <v>711</v>
      </c>
      <c r="B45" s="328" t="s">
        <v>753</v>
      </c>
      <c r="C45" s="328" t="s">
        <v>739</v>
      </c>
      <c r="D45" s="329" t="s">
        <v>754</v>
      </c>
    </row>
    <row r="46" spans="1:4" s="315" customFormat="1" ht="33" customHeight="1">
      <c r="A46" s="353" t="s">
        <v>711</v>
      </c>
      <c r="B46" s="328" t="s">
        <v>755</v>
      </c>
      <c r="C46" s="328" t="s">
        <v>756</v>
      </c>
      <c r="D46" s="329" t="s">
        <v>756</v>
      </c>
    </row>
    <row r="47" spans="1:4" s="315" customFormat="1" ht="33" customHeight="1">
      <c r="A47" s="353" t="s">
        <v>711</v>
      </c>
      <c r="B47" s="328" t="s">
        <v>757</v>
      </c>
      <c r="C47" s="328" t="s">
        <v>756</v>
      </c>
      <c r="D47" s="329" t="s">
        <v>758</v>
      </c>
    </row>
    <row r="48" spans="1:4" s="315" customFormat="1" ht="33" customHeight="1">
      <c r="A48" s="353" t="s">
        <v>711</v>
      </c>
      <c r="B48" s="328" t="s">
        <v>759</v>
      </c>
      <c r="C48" s="328" t="s">
        <v>756</v>
      </c>
      <c r="D48" s="329" t="s">
        <v>760</v>
      </c>
    </row>
    <row r="49" spans="1:4" s="315" customFormat="1" ht="33" customHeight="1">
      <c r="A49" s="353" t="s">
        <v>711</v>
      </c>
      <c r="B49" s="328" t="s">
        <v>761</v>
      </c>
      <c r="C49" s="328" t="s">
        <v>649</v>
      </c>
      <c r="D49" s="329" t="s">
        <v>762</v>
      </c>
    </row>
    <row r="50" spans="1:4" s="315" customFormat="1" ht="33" customHeight="1">
      <c r="A50" s="353" t="s">
        <v>711</v>
      </c>
      <c r="B50" s="328" t="s">
        <v>763</v>
      </c>
      <c r="C50" s="328" t="s">
        <v>764</v>
      </c>
      <c r="D50" s="329" t="s">
        <v>765</v>
      </c>
    </row>
    <row r="51" spans="1:4" s="315" customFormat="1" ht="33" customHeight="1">
      <c r="A51" s="353" t="s">
        <v>711</v>
      </c>
      <c r="B51" s="328" t="s">
        <v>766</v>
      </c>
      <c r="C51" s="328" t="s">
        <v>764</v>
      </c>
      <c r="D51" s="329" t="s">
        <v>767</v>
      </c>
    </row>
    <row r="52" spans="1:4" s="315" customFormat="1" ht="33" customHeight="1">
      <c r="A52" s="353" t="s">
        <v>711</v>
      </c>
      <c r="B52" s="328" t="s">
        <v>768</v>
      </c>
      <c r="C52" s="328" t="s">
        <v>764</v>
      </c>
      <c r="D52" s="329" t="s">
        <v>769</v>
      </c>
    </row>
    <row r="53" spans="1:4" s="315" customFormat="1" ht="33" customHeight="1">
      <c r="A53" s="353" t="s">
        <v>711</v>
      </c>
      <c r="B53" s="328" t="s">
        <v>770</v>
      </c>
      <c r="C53" s="328" t="s">
        <v>764</v>
      </c>
      <c r="D53" s="329" t="s">
        <v>771</v>
      </c>
    </row>
    <row r="54" spans="1:4" s="315" customFormat="1" ht="33" customHeight="1">
      <c r="A54" s="353" t="s">
        <v>711</v>
      </c>
      <c r="B54" s="328" t="s">
        <v>772</v>
      </c>
      <c r="C54" s="328" t="s">
        <v>764</v>
      </c>
      <c r="D54" s="329" t="s">
        <v>773</v>
      </c>
    </row>
    <row r="55" spans="1:4" s="315" customFormat="1" ht="33" customHeight="1">
      <c r="A55" s="353" t="s">
        <v>711</v>
      </c>
      <c r="B55" s="328" t="s">
        <v>774</v>
      </c>
      <c r="C55" s="328" t="s">
        <v>775</v>
      </c>
      <c r="D55" s="329" t="s">
        <v>776</v>
      </c>
    </row>
    <row r="56" spans="1:4" s="315" customFormat="1" ht="33" customHeight="1">
      <c r="A56" s="353" t="s">
        <v>711</v>
      </c>
      <c r="B56" s="328" t="s">
        <v>777</v>
      </c>
      <c r="C56" s="328" t="s">
        <v>778</v>
      </c>
      <c r="D56" s="329" t="s">
        <v>778</v>
      </c>
    </row>
    <row r="57" spans="1:4" s="315" customFormat="1" ht="33" customHeight="1">
      <c r="A57" s="353" t="s">
        <v>711</v>
      </c>
      <c r="B57" s="328" t="s">
        <v>779</v>
      </c>
      <c r="C57" s="328" t="s">
        <v>780</v>
      </c>
      <c r="D57" s="329" t="s">
        <v>781</v>
      </c>
    </row>
    <row r="58" spans="1:4" s="315" customFormat="1" ht="33" customHeight="1">
      <c r="A58" s="353" t="s">
        <v>711</v>
      </c>
      <c r="B58" s="328" t="s">
        <v>782</v>
      </c>
      <c r="C58" s="328" t="s">
        <v>780</v>
      </c>
      <c r="D58" s="329" t="s">
        <v>783</v>
      </c>
    </row>
    <row r="59" spans="1:4" s="315" customFormat="1" ht="33" customHeight="1">
      <c r="A59" s="353" t="s">
        <v>711</v>
      </c>
      <c r="B59" s="328" t="s">
        <v>784</v>
      </c>
      <c r="C59" s="328" t="s">
        <v>780</v>
      </c>
      <c r="D59" s="329" t="s">
        <v>785</v>
      </c>
    </row>
    <row r="60" spans="1:4" s="315" customFormat="1" ht="33" customHeight="1">
      <c r="A60" s="353" t="s">
        <v>711</v>
      </c>
      <c r="B60" s="328" t="s">
        <v>786</v>
      </c>
      <c r="C60" s="328" t="s">
        <v>780</v>
      </c>
      <c r="D60" s="329" t="s">
        <v>787</v>
      </c>
    </row>
    <row r="61" spans="1:4" s="315" customFormat="1" ht="33" customHeight="1">
      <c r="A61" s="353" t="s">
        <v>711</v>
      </c>
      <c r="B61" s="328" t="s">
        <v>788</v>
      </c>
      <c r="C61" s="328" t="s">
        <v>789</v>
      </c>
      <c r="D61" s="329" t="s">
        <v>790</v>
      </c>
    </row>
    <row r="62" spans="1:4" s="315" customFormat="1" ht="33" customHeight="1">
      <c r="A62" s="353" t="s">
        <v>711</v>
      </c>
      <c r="B62" s="328" t="s">
        <v>791</v>
      </c>
      <c r="C62" s="328" t="s">
        <v>792</v>
      </c>
      <c r="D62" s="329" t="s">
        <v>793</v>
      </c>
    </row>
    <row r="63" spans="1:4" s="315" customFormat="1" ht="33" customHeight="1">
      <c r="A63" s="353" t="s">
        <v>711</v>
      </c>
      <c r="B63" s="328" t="s">
        <v>794</v>
      </c>
      <c r="C63" s="328" t="s">
        <v>795</v>
      </c>
      <c r="D63" s="329" t="s">
        <v>796</v>
      </c>
    </row>
    <row r="64" spans="1:4" s="315" customFormat="1" ht="33" customHeight="1">
      <c r="A64" s="353" t="s">
        <v>711</v>
      </c>
      <c r="B64" s="328" t="s">
        <v>797</v>
      </c>
      <c r="C64" s="328" t="s">
        <v>795</v>
      </c>
      <c r="D64" s="329" t="s">
        <v>798</v>
      </c>
    </row>
    <row r="65" spans="1:4" s="315" customFormat="1" ht="33" customHeight="1">
      <c r="A65" s="353" t="s">
        <v>711</v>
      </c>
      <c r="B65" s="328" t="s">
        <v>799</v>
      </c>
      <c r="C65" s="328" t="s">
        <v>795</v>
      </c>
      <c r="D65" s="329" t="s">
        <v>800</v>
      </c>
    </row>
    <row r="66" spans="1:4" s="315" customFormat="1" ht="33" customHeight="1">
      <c r="A66" s="353" t="s">
        <v>711</v>
      </c>
      <c r="B66" s="328" t="s">
        <v>801</v>
      </c>
      <c r="C66" s="328" t="s">
        <v>802</v>
      </c>
      <c r="D66" s="329" t="s">
        <v>803</v>
      </c>
    </row>
    <row r="67" spans="1:4" s="315" customFormat="1" ht="33" customHeight="1">
      <c r="A67" s="353" t="s">
        <v>711</v>
      </c>
      <c r="B67" s="328" t="s">
        <v>804</v>
      </c>
      <c r="C67" s="328" t="s">
        <v>802</v>
      </c>
      <c r="D67" s="329" t="s">
        <v>805</v>
      </c>
    </row>
    <row r="68" spans="1:4" s="315" customFormat="1" ht="33" customHeight="1">
      <c r="A68" s="353" t="s">
        <v>711</v>
      </c>
      <c r="B68" s="328" t="s">
        <v>806</v>
      </c>
      <c r="C68" s="328" t="s">
        <v>802</v>
      </c>
      <c r="D68" s="329" t="s">
        <v>807</v>
      </c>
    </row>
    <row r="69" spans="1:4" s="315" customFormat="1" ht="33" customHeight="1">
      <c r="A69" s="353" t="s">
        <v>711</v>
      </c>
      <c r="B69" s="328" t="s">
        <v>808</v>
      </c>
      <c r="C69" s="328" t="s">
        <v>802</v>
      </c>
      <c r="D69" s="329" t="s">
        <v>809</v>
      </c>
    </row>
    <row r="70" spans="1:4" s="315" customFormat="1" ht="33" customHeight="1">
      <c r="A70" s="353" t="s">
        <v>711</v>
      </c>
      <c r="B70" s="328" t="s">
        <v>810</v>
      </c>
      <c r="C70" s="328" t="s">
        <v>811</v>
      </c>
      <c r="D70" s="329" t="s">
        <v>811</v>
      </c>
    </row>
    <row r="71" spans="1:4" s="315" customFormat="1" ht="33" customHeight="1">
      <c r="A71" s="353" t="s">
        <v>711</v>
      </c>
      <c r="B71" s="328" t="s">
        <v>812</v>
      </c>
      <c r="C71" s="328" t="s">
        <v>811</v>
      </c>
      <c r="D71" s="329" t="s">
        <v>813</v>
      </c>
    </row>
    <row r="72" spans="1:4" s="315" customFormat="1" ht="33" customHeight="1">
      <c r="A72" s="353" t="s">
        <v>711</v>
      </c>
      <c r="B72" s="328" t="s">
        <v>814</v>
      </c>
      <c r="C72" s="328" t="s">
        <v>811</v>
      </c>
      <c r="D72" s="329" t="s">
        <v>815</v>
      </c>
    </row>
    <row r="73" spans="1:4" s="315" customFormat="1" ht="33" customHeight="1">
      <c r="A73" s="353" t="s">
        <v>711</v>
      </c>
      <c r="B73" s="328" t="s">
        <v>816</v>
      </c>
      <c r="C73" s="328" t="s">
        <v>817</v>
      </c>
      <c r="D73" s="329" t="s">
        <v>818</v>
      </c>
    </row>
    <row r="74" spans="1:4" s="315" customFormat="1" ht="33" customHeight="1">
      <c r="A74" s="353" t="s">
        <v>711</v>
      </c>
      <c r="B74" s="328" t="s">
        <v>819</v>
      </c>
      <c r="C74" s="328" t="s">
        <v>820</v>
      </c>
      <c r="D74" s="329" t="s">
        <v>820</v>
      </c>
    </row>
    <row r="75" spans="1:4" s="315" customFormat="1" ht="33" customHeight="1">
      <c r="A75" s="353" t="s">
        <v>711</v>
      </c>
      <c r="B75" s="328" t="s">
        <v>821</v>
      </c>
      <c r="C75" s="328" t="s">
        <v>820</v>
      </c>
      <c r="D75" s="329" t="s">
        <v>822</v>
      </c>
    </row>
    <row r="76" spans="1:4" s="315" customFormat="1" ht="33" customHeight="1">
      <c r="A76" s="353" t="s">
        <v>711</v>
      </c>
      <c r="B76" s="328" t="s">
        <v>823</v>
      </c>
      <c r="C76" s="328" t="s">
        <v>820</v>
      </c>
      <c r="D76" s="329" t="s">
        <v>824</v>
      </c>
    </row>
    <row r="77" spans="1:4" s="315" customFormat="1" ht="33" customHeight="1">
      <c r="A77" s="353" t="s">
        <v>711</v>
      </c>
      <c r="B77" s="328" t="s">
        <v>825</v>
      </c>
      <c r="C77" s="328" t="s">
        <v>826</v>
      </c>
      <c r="D77" s="329" t="s">
        <v>827</v>
      </c>
    </row>
    <row r="78" spans="1:4" s="315" customFormat="1" ht="33" customHeight="1">
      <c r="A78" s="353" t="s">
        <v>711</v>
      </c>
      <c r="B78" s="328" t="s">
        <v>828</v>
      </c>
      <c r="C78" s="328" t="s">
        <v>829</v>
      </c>
      <c r="D78" s="329" t="s">
        <v>830</v>
      </c>
    </row>
    <row r="79" spans="1:4" s="315" customFormat="1" ht="33" customHeight="1">
      <c r="A79" s="353" t="s">
        <v>711</v>
      </c>
      <c r="B79" s="328" t="s">
        <v>831</v>
      </c>
      <c r="C79" s="328" t="s">
        <v>832</v>
      </c>
      <c r="D79" s="329" t="s">
        <v>833</v>
      </c>
    </row>
    <row r="80" spans="1:4" s="315" customFormat="1" ht="33" customHeight="1">
      <c r="A80" s="353" t="s">
        <v>711</v>
      </c>
      <c r="B80" s="328" t="s">
        <v>834</v>
      </c>
      <c r="C80" s="328" t="s">
        <v>832</v>
      </c>
      <c r="D80" s="329" t="s">
        <v>835</v>
      </c>
    </row>
    <row r="81" spans="1:4" s="315" customFormat="1" ht="33" customHeight="1">
      <c r="A81" s="353" t="s">
        <v>711</v>
      </c>
      <c r="B81" s="328" t="s">
        <v>836</v>
      </c>
      <c r="C81" s="328" t="s">
        <v>837</v>
      </c>
      <c r="D81" s="329" t="s">
        <v>838</v>
      </c>
    </row>
    <row r="82" spans="1:4" s="315" customFormat="1" ht="33" customHeight="1">
      <c r="A82" s="353" t="s">
        <v>711</v>
      </c>
      <c r="B82" s="328" t="s">
        <v>839</v>
      </c>
      <c r="C82" s="328" t="s">
        <v>840</v>
      </c>
      <c r="D82" s="329" t="s">
        <v>841</v>
      </c>
    </row>
    <row r="83" spans="1:4" s="315" customFormat="1" ht="33" customHeight="1">
      <c r="A83" s="353" t="s">
        <v>711</v>
      </c>
      <c r="B83" s="328" t="s">
        <v>842</v>
      </c>
      <c r="C83" s="328" t="s">
        <v>840</v>
      </c>
      <c r="D83" s="329" t="s">
        <v>843</v>
      </c>
    </row>
    <row r="84" spans="1:4" s="315" customFormat="1" ht="33" customHeight="1">
      <c r="A84" s="353" t="s">
        <v>711</v>
      </c>
      <c r="B84" s="328" t="s">
        <v>844</v>
      </c>
      <c r="C84" s="328" t="s">
        <v>840</v>
      </c>
      <c r="D84" s="329" t="s">
        <v>845</v>
      </c>
    </row>
    <row r="85" spans="1:4" s="315" customFormat="1" ht="33" customHeight="1">
      <c r="A85" s="353" t="s">
        <v>711</v>
      </c>
      <c r="B85" s="328" t="s">
        <v>846</v>
      </c>
      <c r="C85" s="328" t="s">
        <v>840</v>
      </c>
      <c r="D85" s="329" t="s">
        <v>847</v>
      </c>
    </row>
    <row r="86" spans="1:4" s="315" customFormat="1" ht="33" customHeight="1">
      <c r="A86" s="353" t="s">
        <v>711</v>
      </c>
      <c r="B86" s="328" t="s">
        <v>848</v>
      </c>
      <c r="C86" s="328" t="s">
        <v>840</v>
      </c>
      <c r="D86" s="329" t="s">
        <v>849</v>
      </c>
    </row>
    <row r="87" spans="1:4" s="315" customFormat="1" ht="33" customHeight="1">
      <c r="A87" s="353" t="s">
        <v>711</v>
      </c>
      <c r="B87" s="328" t="s">
        <v>850</v>
      </c>
      <c r="C87" s="328" t="s">
        <v>840</v>
      </c>
      <c r="D87" s="329" t="s">
        <v>851</v>
      </c>
    </row>
    <row r="88" spans="1:4" s="315" customFormat="1" ht="33" customHeight="1">
      <c r="A88" s="353" t="s">
        <v>711</v>
      </c>
      <c r="B88" s="328" t="s">
        <v>852</v>
      </c>
      <c r="C88" s="328" t="s">
        <v>853</v>
      </c>
      <c r="D88" s="329" t="s">
        <v>854</v>
      </c>
    </row>
    <row r="89" spans="1:4" s="315" customFormat="1" ht="33" customHeight="1">
      <c r="A89" s="353" t="s">
        <v>711</v>
      </c>
      <c r="B89" s="328" t="s">
        <v>855</v>
      </c>
      <c r="C89" s="328" t="s">
        <v>856</v>
      </c>
      <c r="D89" s="329" t="s">
        <v>857</v>
      </c>
    </row>
    <row r="90" spans="1:4" s="315" customFormat="1" ht="33" customHeight="1">
      <c r="A90" s="353" t="s">
        <v>711</v>
      </c>
      <c r="B90" s="328" t="s">
        <v>858</v>
      </c>
      <c r="C90" s="328" t="s">
        <v>856</v>
      </c>
      <c r="D90" s="329" t="s">
        <v>859</v>
      </c>
    </row>
    <row r="91" spans="1:4" s="315" customFormat="1" ht="33" customHeight="1">
      <c r="A91" s="353" t="s">
        <v>711</v>
      </c>
      <c r="B91" s="328" t="s">
        <v>860</v>
      </c>
      <c r="C91" s="328" t="s">
        <v>856</v>
      </c>
      <c r="D91" s="329" t="s">
        <v>861</v>
      </c>
    </row>
    <row r="92" spans="1:4" s="315" customFormat="1" ht="33" customHeight="1">
      <c r="A92" s="353" t="s">
        <v>711</v>
      </c>
      <c r="B92" s="328" t="s">
        <v>862</v>
      </c>
      <c r="C92" s="328" t="s">
        <v>780</v>
      </c>
      <c r="D92" s="329" t="s">
        <v>781</v>
      </c>
    </row>
    <row r="93" spans="1:4" s="315" customFormat="1" ht="33" customHeight="1">
      <c r="A93" s="353" t="s">
        <v>711</v>
      </c>
      <c r="B93" s="328" t="s">
        <v>863</v>
      </c>
      <c r="C93" s="328" t="s">
        <v>780</v>
      </c>
      <c r="D93" s="329" t="s">
        <v>864</v>
      </c>
    </row>
    <row r="94" spans="1:4" s="315" customFormat="1" ht="33" customHeight="1">
      <c r="A94" s="353" t="s">
        <v>711</v>
      </c>
      <c r="B94" s="328" t="s">
        <v>865</v>
      </c>
      <c r="C94" s="328" t="s">
        <v>780</v>
      </c>
      <c r="D94" s="329" t="s">
        <v>866</v>
      </c>
    </row>
    <row r="95" spans="1:4" s="315" customFormat="1" ht="33" customHeight="1">
      <c r="A95" s="353" t="s">
        <v>711</v>
      </c>
      <c r="B95" s="328" t="s">
        <v>867</v>
      </c>
      <c r="C95" s="328" t="s">
        <v>868</v>
      </c>
      <c r="D95" s="329" t="s">
        <v>868</v>
      </c>
    </row>
    <row r="96" spans="1:4" s="315" customFormat="1" ht="33" customHeight="1">
      <c r="A96" s="353" t="s">
        <v>711</v>
      </c>
      <c r="B96" s="328" t="s">
        <v>869</v>
      </c>
      <c r="C96" s="328" t="s">
        <v>868</v>
      </c>
      <c r="D96" s="329" t="s">
        <v>870</v>
      </c>
    </row>
    <row r="97" spans="1:4" s="315" customFormat="1" ht="33" customHeight="1">
      <c r="A97" s="353" t="s">
        <v>711</v>
      </c>
      <c r="B97" s="328" t="s">
        <v>871</v>
      </c>
      <c r="C97" s="328" t="s">
        <v>868</v>
      </c>
      <c r="D97" s="329" t="s">
        <v>872</v>
      </c>
    </row>
    <row r="98" spans="1:4" s="315" customFormat="1" ht="33" customHeight="1">
      <c r="A98" s="353" t="s">
        <v>711</v>
      </c>
      <c r="B98" s="328" t="s">
        <v>873</v>
      </c>
      <c r="C98" s="328" t="s">
        <v>868</v>
      </c>
      <c r="D98" s="329" t="s">
        <v>874</v>
      </c>
    </row>
    <row r="99" spans="1:4" s="315" customFormat="1" ht="33" customHeight="1">
      <c r="A99" s="353" t="s">
        <v>711</v>
      </c>
      <c r="B99" s="328" t="s">
        <v>875</v>
      </c>
      <c r="C99" s="328" t="s">
        <v>868</v>
      </c>
      <c r="D99" s="329" t="s">
        <v>876</v>
      </c>
    </row>
    <row r="100" spans="1:4" s="315" customFormat="1" ht="33" customHeight="1">
      <c r="A100" s="353" t="s">
        <v>711</v>
      </c>
      <c r="B100" s="328" t="s">
        <v>877</v>
      </c>
      <c r="C100" s="328" t="s">
        <v>868</v>
      </c>
      <c r="D100" s="329" t="s">
        <v>878</v>
      </c>
    </row>
    <row r="101" spans="1:4" s="315" customFormat="1" ht="33" customHeight="1">
      <c r="A101" s="353" t="s">
        <v>711</v>
      </c>
      <c r="B101" s="328" t="s">
        <v>879</v>
      </c>
      <c r="C101" s="328" t="s">
        <v>868</v>
      </c>
      <c r="D101" s="329" t="s">
        <v>880</v>
      </c>
    </row>
    <row r="102" spans="1:4" s="315" customFormat="1" ht="33" customHeight="1">
      <c r="A102" s="353" t="s">
        <v>711</v>
      </c>
      <c r="B102" s="328" t="s">
        <v>881</v>
      </c>
      <c r="C102" s="328" t="s">
        <v>868</v>
      </c>
      <c r="D102" s="329" t="s">
        <v>882</v>
      </c>
    </row>
    <row r="103" spans="1:4" s="315" customFormat="1" ht="33" customHeight="1">
      <c r="A103" s="353" t="s">
        <v>711</v>
      </c>
      <c r="B103" s="328" t="s">
        <v>883</v>
      </c>
      <c r="C103" s="328" t="s">
        <v>789</v>
      </c>
      <c r="D103" s="329" t="s">
        <v>884</v>
      </c>
    </row>
    <row r="104" spans="1:4" s="315" customFormat="1" ht="33" customHeight="1">
      <c r="A104" s="353" t="s">
        <v>711</v>
      </c>
      <c r="B104" s="328" t="s">
        <v>885</v>
      </c>
      <c r="C104" s="328" t="s">
        <v>886</v>
      </c>
      <c r="D104" s="329" t="s">
        <v>887</v>
      </c>
    </row>
    <row r="105" spans="1:4" s="315" customFormat="1" ht="33" customHeight="1">
      <c r="A105" s="353" t="s">
        <v>711</v>
      </c>
      <c r="B105" s="328" t="s">
        <v>888</v>
      </c>
      <c r="C105" s="328" t="s">
        <v>889</v>
      </c>
      <c r="D105" s="329" t="s">
        <v>890</v>
      </c>
    </row>
    <row r="106" spans="1:4" s="315" customFormat="1" ht="33" customHeight="1">
      <c r="A106" s="353" t="s">
        <v>711</v>
      </c>
      <c r="B106" s="328" t="s">
        <v>891</v>
      </c>
      <c r="C106" s="328" t="s">
        <v>892</v>
      </c>
      <c r="D106" s="329" t="s">
        <v>893</v>
      </c>
    </row>
    <row r="107" spans="1:4" s="315" customFormat="1" ht="33" customHeight="1">
      <c r="A107" s="353" t="s">
        <v>711</v>
      </c>
      <c r="B107" s="328" t="s">
        <v>894</v>
      </c>
      <c r="C107" s="328" t="s">
        <v>895</v>
      </c>
      <c r="D107" s="329" t="s">
        <v>896</v>
      </c>
    </row>
    <row r="108" spans="1:4" s="315" customFormat="1" ht="33" customHeight="1">
      <c r="A108" s="353" t="s">
        <v>711</v>
      </c>
      <c r="B108" s="328" t="s">
        <v>897</v>
      </c>
      <c r="C108" s="328" t="s">
        <v>898</v>
      </c>
      <c r="D108" s="329" t="s">
        <v>899</v>
      </c>
    </row>
    <row r="109" spans="1:4" s="315" customFormat="1" ht="33" customHeight="1">
      <c r="A109" s="353" t="s">
        <v>711</v>
      </c>
      <c r="B109" s="328" t="s">
        <v>900</v>
      </c>
      <c r="C109" s="328" t="s">
        <v>901</v>
      </c>
      <c r="D109" s="329" t="s">
        <v>902</v>
      </c>
    </row>
    <row r="110" spans="1:4" s="315" customFormat="1" ht="33" customHeight="1">
      <c r="A110" s="353" t="s">
        <v>711</v>
      </c>
      <c r="B110" s="328" t="s">
        <v>903</v>
      </c>
      <c r="C110" s="328" t="s">
        <v>904</v>
      </c>
      <c r="D110" s="329" t="s">
        <v>905</v>
      </c>
    </row>
    <row r="111" spans="1:4" s="315" customFormat="1" ht="33" customHeight="1">
      <c r="A111" s="353" t="s">
        <v>711</v>
      </c>
      <c r="B111" s="328" t="s">
        <v>906</v>
      </c>
      <c r="C111" s="328" t="s">
        <v>907</v>
      </c>
      <c r="D111" s="329" t="s">
        <v>908</v>
      </c>
    </row>
    <row r="112" spans="1:4" s="315" customFormat="1" ht="33" customHeight="1">
      <c r="A112" s="353" t="s">
        <v>711</v>
      </c>
      <c r="B112" s="328" t="s">
        <v>909</v>
      </c>
      <c r="C112" s="328" t="s">
        <v>910</v>
      </c>
      <c r="D112" s="329" t="s">
        <v>911</v>
      </c>
    </row>
    <row r="113" spans="1:4" s="315" customFormat="1" ht="33" customHeight="1">
      <c r="A113" s="354" t="s">
        <v>711</v>
      </c>
      <c r="B113" s="336" t="s">
        <v>912</v>
      </c>
      <c r="C113" s="336" t="s">
        <v>913</v>
      </c>
      <c r="D113" s="337" t="s">
        <v>914</v>
      </c>
    </row>
    <row r="114" spans="1:4" s="315" customFormat="1" ht="14.25" customHeight="1">
      <c r="A114" s="316"/>
      <c r="B114" s="435"/>
      <c r="C114" s="435"/>
      <c r="D114" s="436"/>
    </row>
  </sheetData>
  <sheetProtection algorithmName="SHA-512" hashValue="5TiinJS8LMYqI7Xi8a+/qn7C5y5KRkYktWrJBKkyT+P6GZxOGB3xNu/0n6VcWb7q2N8P/S7AmBanXIvscDJ0hw==" saltValue="4Ich2Ri4nwyb9i+HCWhcow==" spinCount="100000" sheet="1" objects="1" scenarios="1" autoFilter="0"/>
  <mergeCells count="1">
    <mergeCell ref="A1:B1"/>
  </mergeCells>
  <pageMargins left="0.75" right="0.75" top="1" bottom="1" header="0.5" footer="0.5"/>
  <pageSetup paperSize="9" orientation="portrait" horizontalDpi="300" verticalDpi="300"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z n p u V W t M E I C k A A A A 9 g A A A B I A H A B D b 2 5 m a W c v U G F j a 2 F n Z S 5 4 b W w g o h g A K K A U A A A A A A A A A A A A A A A A A A A A A A A A A A A A h Y + x D o I w F E V / h X S n L X U x 5 F E T H V w k M T E x r k 2 p 0 A g P Q 4 v l 3 x z 8 J H 9 B j K J u j v f c M 9 x 7 v 9 5 g M T R 1 d D G d s y 1 m J K G c R A Z 1 W 1 g s M 9 L 7 Y z w n C w l b p U + q N N E o o 0 s H V 2 S k 8 v 6 c M h Z C o G F G 2 6 5 k g v O E H f L N T l e m U e Q j 2 / 9 y b N F 5 h d o Q C f v X G C l o w g U V f N w E b I K Q W / w K Y u y e 7 Q + E V V / 7 v j P S Y L x e A p s i s P c H + Q B Q S w M E F A A C A A g A z n p u 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5 6 b l U o i k e 4 D g A A A B E A A A A T A B w A R m 9 y b X V s Y X M v U 2 V j d G l v b j E u b S C i G A A o o B Q A A A A A A A A A A A A A A A A A A A A A A A A A A A A r T k 0 u y c z P U w i G 0 I b W A F B L A Q I t A B Q A A g A I A M 5 6 b l V r T B C A p A A A A P Y A A A A S A A A A A A A A A A A A A A A A A A A A A A B D b 2 5 m a W c v U G F j a 2 F n Z S 5 4 b W x Q S w E C L Q A U A A I A C A D O e m 5 V D 8 r p q 6 Q A A A D p A A A A E w A A A A A A A A A A A A A A A A D w A A A A W 0 N v b n R l b n R f V H l w Z X N d L n h t b F B L A Q I t A B Q A A g A I A M 5 6 b l U 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G u s q I v s e Q R I o L 1 m S K l a k g A A A A A A I A A A A A A A N m A A D A A A A A E A A A A L g F D u r g q L W j X C J N W r q p 2 N 8 A A A A A B I A A A K A A A A A Q A A A A q n l L W p I 6 F 1 k d 0 E F q w L v b b F A A A A B d 4 8 N D V + s o s m j J L 8 I 3 C Q a e R A e D r i 5 A z e U p f V L V V i R p f Q i F E 6 y W 9 4 3 W + f I r N z 4 b t d y y 6 E L x E n X P X 3 j 2 4 Z W h v b z e u X z p z P A i 9 e k A b 3 m b Q W v O U R Q A A A B l I b K j K k J r y 6 4 r + o O 3 W J j N A t W a s 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FEFE5F54692E514CB2AEA097AE037329" ma:contentTypeVersion="13" ma:contentTypeDescription="Create a new document." ma:contentTypeScope="" ma:versionID="27706427087b3649c9ea2af85812d7cb">
  <xsd:schema xmlns:xsd="http://www.w3.org/2001/XMLSchema" xmlns:xs="http://www.w3.org/2001/XMLSchema" xmlns:p="http://schemas.microsoft.com/office/2006/metadata/properties" xmlns:ns2="10b270c1-eef4-4c01-b2a6-f58cdd2b8ede" xmlns:ns3="662745e8-e224-48e8-a2e3-254862b8c2f5" xmlns:ns4="a419be38-4df6-424f-97b0-bdabc0d49042" targetNamespace="http://schemas.microsoft.com/office/2006/metadata/properties" ma:root="true" ma:fieldsID="4118e64ef635a8a25aa4a17c646efcd5" ns2:_="" ns3:_="" ns4:_="">
    <xsd:import namespace="10b270c1-eef4-4c01-b2a6-f58cdd2b8ede"/>
    <xsd:import namespace="662745e8-e224-48e8-a2e3-254862b8c2f5"/>
    <xsd:import namespace="a419be38-4df6-424f-97b0-bdabc0d4904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b270c1-eef4-4c01-b2a6-f58cdd2b8e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15f3799-e3ff-4dfb-a2c0-a6dc2dea0a0f}" ma:internalName="TaxCatchAll" ma:showField="CatchAllData" ma:web="a419be38-4df6-424f-97b0-bdabc0d4904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19be38-4df6-424f-97b0-bdabc0d4904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62745e8-e224-48e8-a2e3-254862b8c2f5" xsi:nil="true"/>
    <lcf76f155ced4ddcb4097134ff3c332f xmlns="10b270c1-eef4-4c01-b2a6-f58cdd2b8e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15AEA8-A041-47E9-B0E1-C2EBEFCC3EEA}">
  <ds:schemaRefs>
    <ds:schemaRef ds:uri="http://schemas.microsoft.com/DataMashup"/>
  </ds:schemaRefs>
</ds:datastoreItem>
</file>

<file path=customXml/itemProps2.xml><?xml version="1.0" encoding="utf-8"?>
<ds:datastoreItem xmlns:ds="http://schemas.openxmlformats.org/officeDocument/2006/customXml" ds:itemID="{2DA91E7C-6727-47BF-80E8-41B14105C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b270c1-eef4-4c01-b2a6-f58cdd2b8ede"/>
    <ds:schemaRef ds:uri="662745e8-e224-48e8-a2e3-254862b8c2f5"/>
    <ds:schemaRef ds:uri="a419be38-4df6-424f-97b0-bdabc0d490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9305AC-C25E-4315-811B-29C469A8EAAA}">
  <ds:schemaRefs>
    <ds:schemaRef ds:uri="http://schemas.microsoft.com/sharepoint/v3/contenttype/forms"/>
  </ds:schemaRefs>
</ds:datastoreItem>
</file>

<file path=customXml/itemProps4.xml><?xml version="1.0" encoding="utf-8"?>
<ds:datastoreItem xmlns:ds="http://schemas.openxmlformats.org/officeDocument/2006/customXml" ds:itemID="{D8FCB4E9-867A-4577-AC7B-50841DED6B0A}">
  <ds:schemaRefs>
    <ds:schemaRef ds:uri="http://schemas.microsoft.com/office/2006/metadata/properties"/>
    <ds:schemaRef ds:uri="http://schemas.microsoft.com/office/infopath/2007/PartnerControls"/>
    <ds:schemaRef ds:uri="662745e8-e224-48e8-a2e3-254862b8c2f5"/>
    <ds:schemaRef ds:uri="10b270c1-eef4-4c01-b2a6-f58cdd2b8e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31</vt:i4>
      </vt:variant>
    </vt:vector>
  </HeadingPairs>
  <TitlesOfParts>
    <vt:vector size="45" baseType="lpstr">
      <vt:lpstr>How to fill in this form</vt:lpstr>
      <vt:lpstr>Site_Information</vt:lpstr>
      <vt:lpstr>Waste_Received</vt:lpstr>
      <vt:lpstr>Waste_Removed</vt:lpstr>
      <vt:lpstr>Technical Competence</vt:lpstr>
      <vt:lpstr>Optional- Customise Your Lists</vt:lpstr>
      <vt:lpstr>Origins &amp; Destinations Library</vt:lpstr>
      <vt:lpstr>EWC Codes Library</vt:lpstr>
      <vt:lpstr>D&amp;R Received Library</vt:lpstr>
      <vt:lpstr>D&amp;R Removed Library</vt:lpstr>
      <vt:lpstr>Disclosure &amp; Data Protection</vt:lpstr>
      <vt:lpstr>Look Up Values</vt:lpstr>
      <vt:lpstr>Version History</vt:lpstr>
      <vt:lpstr>Lookup_Submission</vt:lpstr>
      <vt:lpstr>Customise</vt:lpstr>
      <vt:lpstr>CustomiseEWC</vt:lpstr>
      <vt:lpstr>'Optional- Customise Your Lists'!DandR</vt:lpstr>
      <vt:lpstr>DandR</vt:lpstr>
      <vt:lpstr>DataEntry1</vt:lpstr>
      <vt:lpstr>DestFac</vt:lpstr>
      <vt:lpstr>'Optional- Customise Your Lists'!EWC</vt:lpstr>
      <vt:lpstr>EWC</vt:lpstr>
      <vt:lpstr>EWC_Desc</vt:lpstr>
      <vt:lpstr>Facility_Type</vt:lpstr>
      <vt:lpstr>'Look Up Values'!FaciltyLookup</vt:lpstr>
      <vt:lpstr>FromFac</vt:lpstr>
      <vt:lpstr>LA_PickList2</vt:lpstr>
      <vt:lpstr>OutputDaR</vt:lpstr>
      <vt:lpstr>Pick_List2</vt:lpstr>
      <vt:lpstr>PreTreat</vt:lpstr>
      <vt:lpstr>'EWC Codes Library'!Print_Area</vt:lpstr>
      <vt:lpstr>Site_Information!Print_Area</vt:lpstr>
      <vt:lpstr>'Technical Competence'!Print_Area</vt:lpstr>
      <vt:lpstr>'EWC Codes Library'!Print_Titles</vt:lpstr>
      <vt:lpstr>Waste_Received!Print_Titles</vt:lpstr>
      <vt:lpstr>Waste_Removed!Print_Titles</vt:lpstr>
      <vt:lpstr>RptYear</vt:lpstr>
      <vt:lpstr>State</vt:lpstr>
      <vt:lpstr>TCM_List</vt:lpstr>
      <vt:lpstr>TCMNotReq</vt:lpstr>
      <vt:lpstr>TCMType</vt:lpstr>
      <vt:lpstr>Units</vt:lpstr>
      <vt:lpstr>yESnO</vt:lpstr>
      <vt:lpstr>'Optional- Customise Your Lists'!YesOrNo</vt:lpstr>
      <vt:lpstr>YesOrNo</vt:lpstr>
    </vt:vector>
  </TitlesOfParts>
  <Manager/>
  <Company>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Returns Documents</dc:title>
  <dc:subject>Waste Returns</dc:subject>
  <dc:creator>E&amp;B ES</dc:creator>
  <cp:keywords>Waste Returns</cp:keywords>
  <dc:description>See version history tab</dc:description>
  <cp:lastModifiedBy>Freda Moulds</cp:lastModifiedBy>
  <cp:revision/>
  <cp:lastPrinted>2026-05-22T10:06:27Z</cp:lastPrinted>
  <dcterms:created xsi:type="dcterms:W3CDTF">2001-10-11T16:28:49Z</dcterms:created>
  <dcterms:modified xsi:type="dcterms:W3CDTF">2026-07-07T11:40:23Z</dcterms:modified>
  <cp:category>NOR S/S</cp:category>
  <cp:contentStatus>Working 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odified">
    <vt:lpwstr>14/06/2019</vt:lpwstr>
  </property>
  <property fmtid="{D5CDD505-2E9C-101B-9397-08002B2CF9AE}" pid="3" name="Version date">
    <vt:filetime>2019-06-13T23:00:00Z</vt:filetime>
  </property>
  <property fmtid="{D5CDD505-2E9C-101B-9397-08002B2CF9AE}" pid="4" name="Version number">
    <vt:lpwstr>16.3</vt:lpwstr>
  </property>
  <property fmtid="{D5CDD505-2E9C-101B-9397-08002B2CF9AE}" pid="5" name="ContentTypeId">
    <vt:lpwstr>0x010100FEFE5F54692E514CB2AEA097AE037329</vt:lpwstr>
  </property>
  <property fmtid="{D5CDD505-2E9C-101B-9397-08002B2CF9AE}" pid="6" name="_ExtendedDescription">
    <vt:lpwstr>&lt;div class="ExternalClass43D0430649A34CE18745B1F978C91D2B"&gt;&lt;div style="font-family&amp;#58;Calibri, Arial, Helvetica, sans-serif;font-size&amp;#58;11pt;color&amp;#58;rgb(50, 49, 48);background-color&amp;#58;transparent;"&gt;Blank version of v17 that ORATS will accept&lt;/div&gt;&lt;/div&gt;</vt:lpwstr>
  </property>
  <property fmtid="{D5CDD505-2E9C-101B-9397-08002B2CF9AE}" pid="7" name="MediaServiceImageTags">
    <vt:lpwstr/>
  </property>
</Properties>
</file>